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5.xml" ContentType="application/vnd.openxmlformats-officedocument.spreadsheetml.table+xml"/>
  <Override PartName="/xl/drawings/drawing3.xml" ContentType="application/vnd.openxmlformats-officedocument.drawing+xml"/>
  <Override PartName="/xl/tables/table6.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iesegnet-my.sharepoint.com/personal/mathieu_peran_ieseg_fr/Documents/Cours M2/DD/S1/Advanced Spreadsheet Analysis/"/>
    </mc:Choice>
  </mc:AlternateContent>
  <xr:revisionPtr revIDLastSave="0" documentId="8_{294DA880-9BD5-4E90-B2D2-EF60924767C3}" xr6:coauthVersionLast="47" xr6:coauthVersionMax="47" xr10:uidLastSave="{00000000-0000-0000-0000-000000000000}"/>
  <bookViews>
    <workbookView xWindow="-108" yWindow="-108" windowWidth="23256" windowHeight="12456" xr2:uid="{00000000-000D-0000-FFFF-FFFF00000000}"/>
  </bookViews>
  <sheets>
    <sheet name="Documentation" sheetId="29" r:id="rId1"/>
    <sheet name="Raw Data" sheetId="1" r:id="rId2"/>
    <sheet name="Youtuber" sheetId="2" r:id="rId3"/>
    <sheet name="Country" sheetId="3" r:id="rId4"/>
    <sheet name="Category" sheetId="4" r:id="rId5"/>
    <sheet name="Pvt_Dashboard" sheetId="13" r:id="rId6"/>
    <sheet name="Pivots_For_Dashboard" sheetId="17" r:id="rId7"/>
    <sheet name="Merged_Table_Formulas" sheetId="18" r:id="rId8"/>
    <sheet name="Dashboard_Formulas" sheetId="22" r:id="rId9"/>
    <sheet name="Formulas_For_Dashboard" sheetId="20" r:id="rId10"/>
    <sheet name="Statistics" sheetId="28" r:id="rId11"/>
  </sheets>
  <externalReferences>
    <externalReference r:id="rId12"/>
  </externalReferences>
  <definedNames>
    <definedName name="_Int_4uvhdFm6" localSheetId="0">Documentation!$A$69</definedName>
    <definedName name="_xlchart.v1.5" hidden="1">Merged_Table_Formulas!$C$1</definedName>
    <definedName name="_xlchart.v1.6" hidden="1">Merged_Table_Formulas!$C$2:$C$996</definedName>
    <definedName name="_xlchart.v5.0" hidden="1">Pivots_For_Dashboard!$L$1</definedName>
    <definedName name="_xlchart.v5.1" hidden="1">Pivots_For_Dashboard!$L$2:$L$51</definedName>
    <definedName name="_xlchart.v5.2" hidden="1">Pivots_For_Dashboard!$M$1</definedName>
    <definedName name="_xlchart.v5.3" hidden="1">Pivots_For_Dashboard!$M$2:$M$51</definedName>
    <definedName name="_xlchart.v5.4" hidden="1">Pvt_Dashboard!#REF!</definedName>
    <definedName name="avgviews">_xlfn.LAMBDA(_xlpm.subscribers_range,_xlpm.views_range,     IFERROR(         IF(AND(SUM(_xlpm.subscribers_range) &gt; 0, SUM(_xlpm.views_range) &gt; 0),             SUM(_xlpm.subscribers_range) / SUM(_xlpm.views_range),             0),         "N/A"     ) )</definedName>
    <definedName name="earners">_xlfn.LAMBDA(_xlpm.data,_xlpm.n,_xlpm.ascending,     IF(_xlpm.ascending,         _xlfn._xlws.SORT(_xlpm.data, 2, 1),         _xlfn._xlws.SORT(_xlpm.data, 2, -1)     ) )</definedName>
    <definedName name="List_Categories">Formulas_For_Dashboard!$A$2:$A$20</definedName>
    <definedName name="List_Country" localSheetId="0">[1]Formulas_For_Dashboard!$C$2:$C$52</definedName>
    <definedName name="List_Country">Formulas_For_Dashboard!$C$2:$C$52</definedName>
    <definedName name="Slicer_T_Category.category">#N/A</definedName>
    <definedName name="Slicer_T_Category.category1">#N/A</definedName>
    <definedName name="Slicer_T_Country.Country">#N/A</definedName>
    <definedName name="Slicer_T_Country.Country1">#N/A</definedName>
    <definedName name="Test">Formulas_For_Dashboard!$A$2:$A$20</definedName>
    <definedName name="uploadfreq" localSheetId="0">_xlfn.LAMBDA(_xlpm.Youtuber,_xlpm.Uploads,_xlpm.Created_date, IF(_xlpm.Uploads &gt; 0, _xlpm.Uploads / (TODAY() - _xlpm.Created_date), ""))</definedName>
    <definedName name="uploadfreq">_xlfn.LAMBDA(_xlpm.Youtuber,_xlpm.Uploads,_xlpm.Created_date, IF(_xlpm.Uploads &gt; 0, _xlpm.Uploads / (TODAY() - _xlpm.Created_date), ""))</definedName>
  </definedNames>
  <calcPr calcId="191028"/>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 i="29" l="1" a="1"/>
  <c r="A75" i="29" s="1"/>
  <c r="I6" i="22" l="1" a="1"/>
  <c r="I6" i="22" s="1"/>
  <c r="I287" i="22" a="1"/>
  <c r="I287" i="22" s="1"/>
  <c r="I288" i="22" a="1"/>
  <c r="I288" i="22" s="1"/>
  <c r="I289" i="22" a="1"/>
  <c r="I289" i="22" s="1"/>
  <c r="I290" i="22" a="1"/>
  <c r="I290" i="22" s="1"/>
  <c r="I291" i="22" a="1"/>
  <c r="I291" i="22" s="1"/>
  <c r="I292" i="22" a="1"/>
  <c r="I292" i="22" s="1"/>
  <c r="I293" i="22" a="1"/>
  <c r="I293" i="22" s="1"/>
  <c r="I294" i="22" a="1"/>
  <c r="I294" i="22" s="1"/>
  <c r="I295" i="22" a="1"/>
  <c r="I295" i="22" s="1"/>
  <c r="I296" i="22" a="1"/>
  <c r="I296" i="22" s="1"/>
  <c r="I297" i="22" a="1"/>
  <c r="I297" i="22" s="1"/>
  <c r="I298" i="22" a="1"/>
  <c r="I298" i="22"/>
  <c r="I299" i="22" a="1"/>
  <c r="I299" i="22" s="1"/>
  <c r="I300" i="22" a="1"/>
  <c r="I300" i="22" s="1"/>
  <c r="I301" i="22" a="1"/>
  <c r="I301" i="22" s="1"/>
  <c r="I302" i="22" a="1"/>
  <c r="I302" i="22" s="1"/>
  <c r="I303" i="22" a="1"/>
  <c r="I303" i="22" s="1"/>
  <c r="I304" i="22" a="1"/>
  <c r="I304" i="22" s="1"/>
  <c r="I305" i="22" a="1"/>
  <c r="I305" i="22" s="1"/>
  <c r="I306" i="22" a="1"/>
  <c r="I306" i="22" s="1"/>
  <c r="I307" i="22" a="1"/>
  <c r="I307" i="22" s="1"/>
  <c r="I308" i="22" a="1"/>
  <c r="I308" i="22" s="1"/>
  <c r="I309" i="22" a="1"/>
  <c r="I309" i="22" s="1"/>
  <c r="I310" i="22" a="1"/>
  <c r="I310" i="22"/>
  <c r="I311" i="22" a="1"/>
  <c r="I311" i="22" s="1"/>
  <c r="I312" i="22" a="1"/>
  <c r="I312" i="22" s="1"/>
  <c r="I313" i="22" a="1"/>
  <c r="I313" i="22" s="1"/>
  <c r="I314" i="22" a="1"/>
  <c r="I314" i="22" s="1"/>
  <c r="I315" i="22" a="1"/>
  <c r="I315" i="22" s="1"/>
  <c r="I316" i="22" a="1"/>
  <c r="I316" i="22" s="1"/>
  <c r="I317" i="22" a="1"/>
  <c r="I317" i="22" s="1"/>
  <c r="I318" i="22" a="1"/>
  <c r="I318" i="22" s="1"/>
  <c r="I319" i="22" a="1"/>
  <c r="I319" i="22" s="1"/>
  <c r="I320" i="22" a="1"/>
  <c r="I320" i="22" s="1"/>
  <c r="I321" i="22" a="1"/>
  <c r="I321" i="22" s="1"/>
  <c r="I322" i="22" a="1"/>
  <c r="I322" i="22"/>
  <c r="I323" i="22" a="1"/>
  <c r="I323" i="22" s="1"/>
  <c r="I324" i="22" a="1"/>
  <c r="I324" i="22" s="1"/>
  <c r="I325" i="22" a="1"/>
  <c r="I325" i="22" s="1"/>
  <c r="I326" i="22" a="1"/>
  <c r="I326" i="22" s="1"/>
  <c r="I327" i="22" a="1"/>
  <c r="I327" i="22" s="1"/>
  <c r="I328" i="22" a="1"/>
  <c r="I328" i="22" s="1"/>
  <c r="I329" i="22" a="1"/>
  <c r="I329" i="22" s="1"/>
  <c r="I330" i="22" a="1"/>
  <c r="I330" i="22" s="1"/>
  <c r="I331" i="22" a="1"/>
  <c r="I331" i="22" s="1"/>
  <c r="I332" i="22" a="1"/>
  <c r="I332" i="22" s="1"/>
  <c r="I333" i="22" a="1"/>
  <c r="I333" i="22" s="1"/>
  <c r="I334" i="22" a="1"/>
  <c r="I334" i="22"/>
  <c r="I335" i="22" a="1"/>
  <c r="I335" i="22" s="1"/>
  <c r="I336" i="22" a="1"/>
  <c r="I336" i="22" s="1"/>
  <c r="I337" i="22" a="1"/>
  <c r="I337" i="22" s="1"/>
  <c r="I338" i="22" a="1"/>
  <c r="I338" i="22"/>
  <c r="I339" i="22" a="1"/>
  <c r="I339" i="22" s="1"/>
  <c r="I340" i="22" a="1"/>
  <c r="I340" i="22" s="1"/>
  <c r="I341" i="22" a="1"/>
  <c r="I341" i="22" s="1"/>
  <c r="I342" i="22" a="1"/>
  <c r="I342" i="22"/>
  <c r="I343" i="22" a="1"/>
  <c r="I343" i="22" s="1"/>
  <c r="I344" i="22" a="1"/>
  <c r="I344" i="22" s="1"/>
  <c r="I345" i="22" a="1"/>
  <c r="I345" i="22" s="1"/>
  <c r="I346" i="22" a="1"/>
  <c r="I346" i="22" s="1"/>
  <c r="I347" i="22" a="1"/>
  <c r="I347" i="22" s="1"/>
  <c r="I348" i="22" a="1"/>
  <c r="I348" i="22" s="1"/>
  <c r="I349" i="22" a="1"/>
  <c r="I349" i="22" s="1"/>
  <c r="I350" i="22" a="1"/>
  <c r="I350" i="22" s="1"/>
  <c r="I351" i="22" a="1"/>
  <c r="I351" i="22" s="1"/>
  <c r="I352" i="22" a="1"/>
  <c r="I352" i="22" s="1"/>
  <c r="I353" i="22" a="1"/>
  <c r="I353" i="22" s="1"/>
  <c r="I354" i="22" a="1"/>
  <c r="I354" i="22" s="1"/>
  <c r="I355" i="22" a="1"/>
  <c r="I355" i="22" s="1"/>
  <c r="I356" i="22" a="1"/>
  <c r="I356" i="22" s="1"/>
  <c r="I24" i="22" a="1"/>
  <c r="I24" i="22" s="1"/>
  <c r="I25" i="22" a="1"/>
  <c r="I25" i="22" s="1"/>
  <c r="I26" i="22" a="1"/>
  <c r="I26" i="22" s="1"/>
  <c r="I27" i="22" a="1"/>
  <c r="I27" i="22" s="1"/>
  <c r="I28" i="22" a="1"/>
  <c r="I28" i="22" s="1"/>
  <c r="I29" i="22" a="1"/>
  <c r="I29" i="22" s="1"/>
  <c r="I30" i="22" a="1"/>
  <c r="I30" i="22" s="1"/>
  <c r="I31" i="22" a="1"/>
  <c r="I31" i="22" s="1"/>
  <c r="I32" i="22" a="1"/>
  <c r="I32" i="22" s="1"/>
  <c r="I33" i="22" a="1"/>
  <c r="I33" i="22" s="1"/>
  <c r="I34" i="22" a="1"/>
  <c r="I34" i="22" s="1"/>
  <c r="I35" i="22" a="1"/>
  <c r="I35" i="22" s="1"/>
  <c r="I36" i="22" a="1"/>
  <c r="I36" i="22" s="1"/>
  <c r="I37" i="22" a="1"/>
  <c r="I37" i="22" s="1"/>
  <c r="I38" i="22" a="1"/>
  <c r="I38" i="22" s="1"/>
  <c r="I39" i="22" a="1"/>
  <c r="I39" i="22" s="1"/>
  <c r="I40" i="22" a="1"/>
  <c r="I40" i="22" s="1"/>
  <c r="I41" i="22" a="1"/>
  <c r="I41" i="22" s="1"/>
  <c r="I42" i="22" a="1"/>
  <c r="I42" i="22" s="1"/>
  <c r="I43" i="22" a="1"/>
  <c r="I43" i="22"/>
  <c r="I44" i="22" a="1"/>
  <c r="I44" i="22" s="1"/>
  <c r="I45" i="22" a="1"/>
  <c r="I45" i="22" s="1"/>
  <c r="I46" i="22" a="1"/>
  <c r="I46" i="22" s="1"/>
  <c r="I47" i="22" a="1"/>
  <c r="I47" i="22"/>
  <c r="I48" i="22" a="1"/>
  <c r="I48" i="22" s="1"/>
  <c r="I49" i="22" a="1"/>
  <c r="I49" i="22" s="1"/>
  <c r="I50" i="22" a="1"/>
  <c r="I50" i="22" s="1"/>
  <c r="I51" i="22" a="1"/>
  <c r="I51" i="22" s="1"/>
  <c r="I52" i="22" a="1"/>
  <c r="I52" i="22" s="1"/>
  <c r="I53" i="22" a="1"/>
  <c r="I53" i="22" s="1"/>
  <c r="I54" i="22" a="1"/>
  <c r="I54" i="22" s="1"/>
  <c r="I55" i="22" a="1"/>
  <c r="I55" i="22" s="1"/>
  <c r="I56" i="22" a="1"/>
  <c r="I56" i="22" s="1"/>
  <c r="I57" i="22" a="1"/>
  <c r="I57" i="22" s="1"/>
  <c r="I58" i="22" a="1"/>
  <c r="I58" i="22" s="1"/>
  <c r="I59" i="22" a="1"/>
  <c r="I59" i="22" s="1"/>
  <c r="I60" i="22" a="1"/>
  <c r="I60" i="22" s="1"/>
  <c r="I61" i="22" a="1"/>
  <c r="I61" i="22" s="1"/>
  <c r="I62" i="22" a="1"/>
  <c r="I62" i="22" s="1"/>
  <c r="I63" i="22" a="1"/>
  <c r="I63" i="22" s="1"/>
  <c r="I64" i="22" a="1"/>
  <c r="I64" i="22" s="1"/>
  <c r="I65" i="22" a="1"/>
  <c r="I65" i="22" s="1"/>
  <c r="I66" i="22" a="1"/>
  <c r="I66" i="22" s="1"/>
  <c r="I67" i="22" a="1"/>
  <c r="I67" i="22" s="1"/>
  <c r="I68" i="22" a="1"/>
  <c r="I68" i="22" s="1"/>
  <c r="I69" i="22" a="1"/>
  <c r="I69" i="22" s="1"/>
  <c r="I70" i="22" a="1"/>
  <c r="I70" i="22" s="1"/>
  <c r="I71" i="22" a="1"/>
  <c r="I71" i="22" s="1"/>
  <c r="I72" i="22" a="1"/>
  <c r="I72" i="22" s="1"/>
  <c r="I73" i="22" a="1"/>
  <c r="I73" i="22" s="1"/>
  <c r="I74" i="22" a="1"/>
  <c r="I74" i="22" s="1"/>
  <c r="I75" i="22" a="1"/>
  <c r="I75" i="22"/>
  <c r="I76" i="22" a="1"/>
  <c r="I76" i="22" s="1"/>
  <c r="I77" i="22" a="1"/>
  <c r="I77" i="22" s="1"/>
  <c r="I78" i="22" a="1"/>
  <c r="I78" i="22" s="1"/>
  <c r="I79" i="22" a="1"/>
  <c r="I79" i="22" s="1"/>
  <c r="I80" i="22" a="1"/>
  <c r="I80" i="22" s="1"/>
  <c r="I81" i="22" a="1"/>
  <c r="I81" i="22" s="1"/>
  <c r="I82" i="22" a="1"/>
  <c r="I82" i="22" s="1"/>
  <c r="I83" i="22" a="1"/>
  <c r="I83" i="22" s="1"/>
  <c r="I84" i="22" a="1"/>
  <c r="I84" i="22" s="1"/>
  <c r="I85" i="22" a="1"/>
  <c r="I85" i="22" s="1"/>
  <c r="I86" i="22" a="1"/>
  <c r="I86" i="22" s="1"/>
  <c r="I87" i="22" a="1"/>
  <c r="I87" i="22"/>
  <c r="I88" i="22" a="1"/>
  <c r="I88" i="22" s="1"/>
  <c r="I89" i="22" a="1"/>
  <c r="I89" i="22" s="1"/>
  <c r="I90" i="22" a="1"/>
  <c r="I90" i="22" s="1"/>
  <c r="I91" i="22" a="1"/>
  <c r="I91" i="22" s="1"/>
  <c r="I92" i="22" a="1"/>
  <c r="I92" i="22" s="1"/>
  <c r="I93" i="22" a="1"/>
  <c r="I93" i="22" s="1"/>
  <c r="I94" i="22" a="1"/>
  <c r="I94" i="22" s="1"/>
  <c r="I95" i="22" a="1"/>
  <c r="I95" i="22" s="1"/>
  <c r="I96" i="22" a="1"/>
  <c r="I96" i="22" s="1"/>
  <c r="I97" i="22" a="1"/>
  <c r="I97" i="22" s="1"/>
  <c r="I98" i="22" a="1"/>
  <c r="I98" i="22" s="1"/>
  <c r="I99" i="22" a="1"/>
  <c r="I99" i="22" s="1"/>
  <c r="I100" i="22" a="1"/>
  <c r="I100" i="22" s="1"/>
  <c r="I101" i="22" a="1"/>
  <c r="I101" i="22" s="1"/>
  <c r="I102" i="22" a="1"/>
  <c r="I102" i="22" s="1"/>
  <c r="I103" i="22" a="1"/>
  <c r="I103" i="22" s="1"/>
  <c r="I104" i="22" a="1"/>
  <c r="I104" i="22" s="1"/>
  <c r="I105" i="22" a="1"/>
  <c r="I105" i="22" s="1"/>
  <c r="I106" i="22" a="1"/>
  <c r="I106" i="22" s="1"/>
  <c r="I107" i="22" a="1"/>
  <c r="I107" i="22" s="1"/>
  <c r="I108" i="22" a="1"/>
  <c r="I108" i="22" s="1"/>
  <c r="I109" i="22" a="1"/>
  <c r="I109" i="22" s="1"/>
  <c r="I110" i="22" a="1"/>
  <c r="I110" i="22" s="1"/>
  <c r="I111" i="22" a="1"/>
  <c r="I111" i="22" s="1"/>
  <c r="I112" i="22" a="1"/>
  <c r="I112" i="22" s="1"/>
  <c r="I113" i="22" a="1"/>
  <c r="I113" i="22" s="1"/>
  <c r="I114" i="22" a="1"/>
  <c r="I114" i="22" s="1"/>
  <c r="I115" i="22" a="1"/>
  <c r="I115" i="22" s="1"/>
  <c r="I116" i="22" a="1"/>
  <c r="I116" i="22" s="1"/>
  <c r="I117" i="22" a="1"/>
  <c r="I117" i="22" s="1"/>
  <c r="I118" i="22" a="1"/>
  <c r="I118" i="22" s="1"/>
  <c r="I119" i="22" a="1"/>
  <c r="I119" i="22"/>
  <c r="I120" i="22" a="1"/>
  <c r="I120" i="22" s="1"/>
  <c r="I121" i="22" a="1"/>
  <c r="I121" i="22" s="1"/>
  <c r="I122" i="22" a="1"/>
  <c r="I122" i="22" s="1"/>
  <c r="I123" i="22" a="1"/>
  <c r="I123" i="22" s="1"/>
  <c r="I124" i="22" a="1"/>
  <c r="I124" i="22" s="1"/>
  <c r="I125" i="22" a="1"/>
  <c r="I125" i="22" s="1"/>
  <c r="I126" i="22" a="1"/>
  <c r="I126" i="22" s="1"/>
  <c r="I127" i="22" a="1"/>
  <c r="I127" i="22" s="1"/>
  <c r="I128" i="22" a="1"/>
  <c r="I128" i="22" s="1"/>
  <c r="I129" i="22" a="1"/>
  <c r="I129" i="22" s="1"/>
  <c r="I130" i="22" a="1"/>
  <c r="I130" i="22" s="1"/>
  <c r="I131" i="22" a="1"/>
  <c r="I131" i="22"/>
  <c r="I132" i="22" a="1"/>
  <c r="I132" i="22" s="1"/>
  <c r="I133" i="22" a="1"/>
  <c r="I133" i="22" s="1"/>
  <c r="I134" i="22" a="1"/>
  <c r="I134" i="22" s="1"/>
  <c r="I135" i="22" a="1"/>
  <c r="I135" i="22"/>
  <c r="I136" i="22" a="1"/>
  <c r="I136" i="22" s="1"/>
  <c r="I137" i="22" a="1"/>
  <c r="I137" i="22" s="1"/>
  <c r="I138" i="22" a="1"/>
  <c r="I138" i="22" s="1"/>
  <c r="I139" i="22" a="1"/>
  <c r="I139" i="22"/>
  <c r="I140" i="22" a="1"/>
  <c r="I140" i="22" s="1"/>
  <c r="I141" i="22" a="1"/>
  <c r="I141" i="22" s="1"/>
  <c r="I142" i="22" a="1"/>
  <c r="I142" i="22" s="1"/>
  <c r="I143" i="22" a="1"/>
  <c r="I143" i="22" s="1"/>
  <c r="I144" i="22" a="1"/>
  <c r="I144" i="22" s="1"/>
  <c r="I145" i="22" a="1"/>
  <c r="I145" i="22" s="1"/>
  <c r="I146" i="22" a="1"/>
  <c r="I146" i="22" s="1"/>
  <c r="I147" i="22" a="1"/>
  <c r="I147" i="22" s="1"/>
  <c r="I148" i="22" a="1"/>
  <c r="I148" i="22" s="1"/>
  <c r="I149" i="22" a="1"/>
  <c r="I149" i="22" s="1"/>
  <c r="I150" i="22" a="1"/>
  <c r="I150" i="22" s="1"/>
  <c r="I151" i="22" a="1"/>
  <c r="I151" i="22" s="1"/>
  <c r="I152" i="22" a="1"/>
  <c r="I152" i="22" s="1"/>
  <c r="I153" i="22" a="1"/>
  <c r="I153" i="22" s="1"/>
  <c r="I154" i="22" a="1"/>
  <c r="I154" i="22" s="1"/>
  <c r="I155" i="22" a="1"/>
  <c r="I155" i="22" s="1"/>
  <c r="I156" i="22" a="1"/>
  <c r="I156" i="22" s="1"/>
  <c r="I157" i="22" a="1"/>
  <c r="I157" i="22" s="1"/>
  <c r="I158" i="22" a="1"/>
  <c r="I158" i="22" s="1"/>
  <c r="I159" i="22" a="1"/>
  <c r="I159" i="22" s="1"/>
  <c r="I160" i="22" a="1"/>
  <c r="I160" i="22" s="1"/>
  <c r="I161" i="22" a="1"/>
  <c r="I161" i="22" s="1"/>
  <c r="I162" i="22" a="1"/>
  <c r="I162" i="22" s="1"/>
  <c r="I163" i="22" a="1"/>
  <c r="I163" i="22"/>
  <c r="I164" i="22" a="1"/>
  <c r="I164" i="22" s="1"/>
  <c r="I165" i="22" a="1"/>
  <c r="I165" i="22" s="1"/>
  <c r="I166" i="22" a="1"/>
  <c r="I166" i="22" s="1"/>
  <c r="I167" i="22" a="1"/>
  <c r="I167" i="22" s="1"/>
  <c r="I168" i="22" a="1"/>
  <c r="I168" i="22" s="1"/>
  <c r="I169" i="22" a="1"/>
  <c r="I169" i="22" s="1"/>
  <c r="I170" i="22" a="1"/>
  <c r="I170" i="22" s="1"/>
  <c r="I171" i="22" a="1"/>
  <c r="I171" i="22" s="1"/>
  <c r="I172" i="22" a="1"/>
  <c r="I172" i="22" s="1"/>
  <c r="I173" i="22" a="1"/>
  <c r="I173" i="22" s="1"/>
  <c r="I174" i="22" a="1"/>
  <c r="I174" i="22" s="1"/>
  <c r="I175" i="22" a="1"/>
  <c r="I175" i="22" s="1"/>
  <c r="I176" i="22" a="1"/>
  <c r="I176" i="22" s="1"/>
  <c r="I177" i="22" a="1"/>
  <c r="I177" i="22" s="1"/>
  <c r="I178" i="22" a="1"/>
  <c r="I178" i="22" s="1"/>
  <c r="I179" i="22" a="1"/>
  <c r="I179" i="22" s="1"/>
  <c r="I180" i="22" a="1"/>
  <c r="I180" i="22" s="1"/>
  <c r="I181" i="22" a="1"/>
  <c r="I181" i="22" s="1"/>
  <c r="I182" i="22" a="1"/>
  <c r="I182" i="22" s="1"/>
  <c r="I183" i="22" a="1"/>
  <c r="I183" i="22"/>
  <c r="I184" i="22" a="1"/>
  <c r="I184" i="22" s="1"/>
  <c r="I185" i="22" a="1"/>
  <c r="I185" i="22" s="1"/>
  <c r="I186" i="22" a="1"/>
  <c r="I186" i="22" s="1"/>
  <c r="I187" i="22" a="1"/>
  <c r="I187" i="22"/>
  <c r="I188" i="22" a="1"/>
  <c r="I188" i="22" s="1"/>
  <c r="I189" i="22" a="1"/>
  <c r="I189" i="22" s="1"/>
  <c r="I190" i="22" a="1"/>
  <c r="I190" i="22" s="1"/>
  <c r="I191" i="22" a="1"/>
  <c r="I191" i="22"/>
  <c r="I192" i="22" a="1"/>
  <c r="I192" i="22" s="1"/>
  <c r="I193" i="22" a="1"/>
  <c r="I193" i="22" s="1"/>
  <c r="I194" i="22" a="1"/>
  <c r="I194" i="22" s="1"/>
  <c r="I195" i="22" a="1"/>
  <c r="I195" i="22" s="1"/>
  <c r="I196" i="22" a="1"/>
  <c r="I196" i="22" s="1"/>
  <c r="I197" i="22" a="1"/>
  <c r="I197" i="22" s="1"/>
  <c r="I198" i="22" a="1"/>
  <c r="I198" i="22" s="1"/>
  <c r="I199" i="22" a="1"/>
  <c r="I199" i="22" s="1"/>
  <c r="I200" i="22" a="1"/>
  <c r="I200" i="22" s="1"/>
  <c r="I201" i="22" a="1"/>
  <c r="I201" i="22" s="1"/>
  <c r="I202" i="22" a="1"/>
  <c r="I202" i="22" s="1"/>
  <c r="I203" i="22" a="1"/>
  <c r="I203" i="22" s="1"/>
  <c r="I204" i="22" a="1"/>
  <c r="I204" i="22" s="1"/>
  <c r="I205" i="22" a="1"/>
  <c r="I205" i="22" s="1"/>
  <c r="I206" i="22" a="1"/>
  <c r="I206" i="22" s="1"/>
  <c r="I207" i="22" a="1"/>
  <c r="I207" i="22" s="1"/>
  <c r="I208" i="22" a="1"/>
  <c r="I208" i="22" s="1"/>
  <c r="I209" i="22" a="1"/>
  <c r="I209" i="22" s="1"/>
  <c r="I210" i="22" a="1"/>
  <c r="I210" i="22" s="1"/>
  <c r="I211" i="22" a="1"/>
  <c r="I211" i="22" s="1"/>
  <c r="I212" i="22" a="1"/>
  <c r="I212" i="22" s="1"/>
  <c r="I213" i="22" a="1"/>
  <c r="I213" i="22" s="1"/>
  <c r="I214" i="22" a="1"/>
  <c r="I214" i="22" s="1"/>
  <c r="I215" i="22" a="1"/>
  <c r="I215" i="22"/>
  <c r="I216" i="22" a="1"/>
  <c r="I216" i="22" s="1"/>
  <c r="I217" i="22" a="1"/>
  <c r="I217" i="22" s="1"/>
  <c r="I218" i="22" a="1"/>
  <c r="I218" i="22" s="1"/>
  <c r="I219" i="22" a="1"/>
  <c r="I219" i="22"/>
  <c r="I220" i="22" a="1"/>
  <c r="I220" i="22" s="1"/>
  <c r="I221" i="22" a="1"/>
  <c r="I221" i="22" s="1"/>
  <c r="I222" i="22" a="1"/>
  <c r="I222" i="22" s="1"/>
  <c r="I223" i="22" a="1"/>
  <c r="I223" i="22" s="1"/>
  <c r="I224" i="22" a="1"/>
  <c r="I224" i="22" s="1"/>
  <c r="I225" i="22" a="1"/>
  <c r="I225" i="22" s="1"/>
  <c r="I226" i="22" a="1"/>
  <c r="I226" i="22" s="1"/>
  <c r="I227" i="22" a="1"/>
  <c r="I227" i="22" s="1"/>
  <c r="I228" i="22" a="1"/>
  <c r="I228" i="22" s="1"/>
  <c r="I229" i="22" a="1"/>
  <c r="I229" i="22" s="1"/>
  <c r="I230" i="22" a="1"/>
  <c r="I230" i="22" s="1"/>
  <c r="I231" i="22" a="1"/>
  <c r="I231" i="22" s="1"/>
  <c r="I232" i="22" a="1"/>
  <c r="I232" i="22" s="1"/>
  <c r="I233" i="22" a="1"/>
  <c r="I233" i="22" s="1"/>
  <c r="I234" i="22" a="1"/>
  <c r="I234" i="22" s="1"/>
  <c r="I235" i="22" a="1"/>
  <c r="I235" i="22" s="1"/>
  <c r="I236" i="22" a="1"/>
  <c r="I236" i="22" s="1"/>
  <c r="I237" i="22" a="1"/>
  <c r="I237" i="22" s="1"/>
  <c r="I238" i="22" a="1"/>
  <c r="I238" i="22" s="1"/>
  <c r="I239" i="22" a="1"/>
  <c r="I239" i="22" s="1"/>
  <c r="I240" i="22" a="1"/>
  <c r="I240" i="22" s="1"/>
  <c r="I241" i="22" a="1"/>
  <c r="I241" i="22" s="1"/>
  <c r="I242" i="22" a="1"/>
  <c r="I242" i="22" s="1"/>
  <c r="I243" i="22" a="1"/>
  <c r="I243" i="22" s="1"/>
  <c r="I244" i="22" a="1"/>
  <c r="I244" i="22" s="1"/>
  <c r="I245" i="22" a="1"/>
  <c r="I245" i="22" s="1"/>
  <c r="I246" i="22" a="1"/>
  <c r="I246" i="22" s="1"/>
  <c r="I247" i="22" a="1"/>
  <c r="I247" i="22" s="1"/>
  <c r="I248" i="22" a="1"/>
  <c r="I248" i="22" s="1"/>
  <c r="I249" i="22" a="1"/>
  <c r="I249" i="22" s="1"/>
  <c r="I250" i="22" a="1"/>
  <c r="I250" i="22" s="1"/>
  <c r="I251" i="22" a="1"/>
  <c r="I251" i="22" s="1"/>
  <c r="I252" i="22" a="1"/>
  <c r="I252" i="22" s="1"/>
  <c r="I253" i="22" a="1"/>
  <c r="I253" i="22" s="1"/>
  <c r="I254" i="22" a="1"/>
  <c r="I254" i="22" s="1"/>
  <c r="I255" i="22" a="1"/>
  <c r="I255" i="22" s="1"/>
  <c r="I256" i="22" a="1"/>
  <c r="I256" i="22" s="1"/>
  <c r="I257" i="22" a="1"/>
  <c r="I257" i="22" s="1"/>
  <c r="I258" i="22" a="1"/>
  <c r="I258" i="22" s="1"/>
  <c r="I259" i="22" a="1"/>
  <c r="I259" i="22"/>
  <c r="I260" i="22" a="1"/>
  <c r="I260" i="22" s="1"/>
  <c r="I261" i="22" a="1"/>
  <c r="I261" i="22" s="1"/>
  <c r="I262" i="22" a="1"/>
  <c r="I262" i="22" s="1"/>
  <c r="I263" i="22" a="1"/>
  <c r="I263" i="22"/>
  <c r="I264" i="22" a="1"/>
  <c r="I264" i="22" s="1"/>
  <c r="I265" i="22" a="1"/>
  <c r="I265" i="22" s="1"/>
  <c r="I266" i="22" a="1"/>
  <c r="I266" i="22" s="1"/>
  <c r="I267" i="22" a="1"/>
  <c r="I267" i="22"/>
  <c r="I268" i="22" a="1"/>
  <c r="I268" i="22" s="1"/>
  <c r="I269" i="22" a="1"/>
  <c r="I269" i="22" s="1"/>
  <c r="I270" i="22" a="1"/>
  <c r="I270" i="22" s="1"/>
  <c r="I271" i="22" a="1"/>
  <c r="I271" i="22" s="1"/>
  <c r="I272" i="22" a="1"/>
  <c r="I272" i="22" s="1"/>
  <c r="I273" i="22" a="1"/>
  <c r="I273" i="22" s="1"/>
  <c r="I274" i="22" a="1"/>
  <c r="I274" i="22" s="1"/>
  <c r="I275" i="22" a="1"/>
  <c r="I275" i="22" s="1"/>
  <c r="I276" i="22" a="1"/>
  <c r="I276" i="22" s="1"/>
  <c r="I277" i="22" a="1"/>
  <c r="I277" i="22" s="1"/>
  <c r="I278" i="22" a="1"/>
  <c r="I278" i="22" s="1"/>
  <c r="I279" i="22" a="1"/>
  <c r="I279" i="22" s="1"/>
  <c r="I280" i="22" a="1"/>
  <c r="I280" i="22" s="1"/>
  <c r="I281" i="22" a="1"/>
  <c r="I281" i="22" s="1"/>
  <c r="I282" i="22" a="1"/>
  <c r="I282" i="22" s="1"/>
  <c r="I283" i="22" a="1"/>
  <c r="I283" i="22" s="1"/>
  <c r="I284" i="22" a="1"/>
  <c r="I284" i="22" s="1"/>
  <c r="I285" i="22" a="1"/>
  <c r="I285" i="22" s="1"/>
  <c r="I286" i="22" a="1"/>
  <c r="I286" i="22" s="1"/>
  <c r="I7" i="22" a="1"/>
  <c r="I7" i="22" s="1"/>
  <c r="I8" i="22" a="1"/>
  <c r="I8" i="22" s="1"/>
  <c r="I9" i="22" a="1"/>
  <c r="I9" i="22"/>
  <c r="I10" i="22" a="1"/>
  <c r="I10" i="22" s="1"/>
  <c r="I11" i="22" a="1"/>
  <c r="I11" i="22" s="1"/>
  <c r="I12" i="22" a="1"/>
  <c r="I12" i="22" s="1"/>
  <c r="I13" i="22" a="1"/>
  <c r="I13" i="22" s="1"/>
  <c r="I14" i="22" a="1"/>
  <c r="I14" i="22" s="1"/>
  <c r="I15" i="22" a="1"/>
  <c r="I15" i="22" s="1"/>
  <c r="I16" i="22" a="1"/>
  <c r="I16" i="22" s="1"/>
  <c r="I17" i="22" a="1"/>
  <c r="I17" i="22" s="1"/>
  <c r="I18" i="22" a="1"/>
  <c r="I18" i="22"/>
  <c r="I19" i="22" a="1"/>
  <c r="I19" i="22" s="1"/>
  <c r="I20" i="22" a="1"/>
  <c r="I20" i="22" s="1"/>
  <c r="I21" i="22" a="1"/>
  <c r="I21" i="22" s="1"/>
  <c r="I22" i="22" a="1"/>
  <c r="I22" i="22"/>
  <c r="I23" i="22" a="1"/>
  <c r="I23" i="22" s="1"/>
  <c r="H6" i="22" a="1"/>
  <c r="G6" i="22" a="1"/>
  <c r="B2" i="28"/>
  <c r="B8" i="28"/>
  <c r="B7" i="28"/>
  <c r="B6" i="28"/>
  <c r="B5" i="28"/>
  <c r="B4" i="28"/>
  <c r="B3" i="28"/>
  <c r="A2" i="20" a="1"/>
  <c r="A2" i="20"/>
  <c r="Z3" i="18"/>
  <c r="Z4" i="18"/>
  <c r="Z5" i="18"/>
  <c r="Z6" i="18"/>
  <c r="Z7" i="18"/>
  <c r="Z8" i="18"/>
  <c r="Z9" i="18"/>
  <c r="Z10" i="18"/>
  <c r="Z11" i="18"/>
  <c r="Z12" i="18"/>
  <c r="Z13" i="18"/>
  <c r="Z14" i="18"/>
  <c r="Z15" i="18"/>
  <c r="Z16" i="18"/>
  <c r="Z17" i="18"/>
  <c r="Z18" i="18"/>
  <c r="Z19" i="18"/>
  <c r="Z20" i="18"/>
  <c r="Z21" i="18"/>
  <c r="Z22" i="18"/>
  <c r="Z23" i="18"/>
  <c r="Z24" i="18"/>
  <c r="Z25" i="18"/>
  <c r="Z26" i="18"/>
  <c r="Z27" i="18"/>
  <c r="Z28" i="18"/>
  <c r="Z29" i="18"/>
  <c r="Z30" i="18"/>
  <c r="Z31" i="18"/>
  <c r="Z32" i="18"/>
  <c r="Z33" i="18"/>
  <c r="Z34" i="18"/>
  <c r="Z35" i="18"/>
  <c r="Z36" i="18"/>
  <c r="Z37" i="18"/>
  <c r="Z38" i="18"/>
  <c r="Z39" i="18"/>
  <c r="Z40" i="18"/>
  <c r="Z41" i="18"/>
  <c r="Z42" i="18"/>
  <c r="Z43" i="18"/>
  <c r="Z44" i="18"/>
  <c r="Z45" i="18"/>
  <c r="Z46" i="18"/>
  <c r="Z47" i="18"/>
  <c r="Z48" i="18"/>
  <c r="Z49" i="18"/>
  <c r="Z50" i="18"/>
  <c r="Z51" i="18"/>
  <c r="Z52" i="18"/>
  <c r="Z53" i="18"/>
  <c r="Z54" i="18"/>
  <c r="Z55" i="18"/>
  <c r="Z56" i="18"/>
  <c r="Z57" i="18"/>
  <c r="Z58" i="18"/>
  <c r="Z59" i="18"/>
  <c r="Z60" i="18"/>
  <c r="Z61" i="18"/>
  <c r="Z62" i="18"/>
  <c r="Z63" i="18"/>
  <c r="Z64" i="18"/>
  <c r="Z65" i="18"/>
  <c r="Z66" i="18"/>
  <c r="Z67" i="18"/>
  <c r="Z68" i="18"/>
  <c r="Z69" i="18"/>
  <c r="Z70" i="18"/>
  <c r="Z71" i="18"/>
  <c r="Z72" i="18"/>
  <c r="Z73" i="18"/>
  <c r="Z74" i="18"/>
  <c r="Z75" i="18"/>
  <c r="Z76" i="18"/>
  <c r="Z77" i="18"/>
  <c r="Z78" i="18"/>
  <c r="Z79" i="18"/>
  <c r="Z80" i="18"/>
  <c r="Z81" i="18"/>
  <c r="Z82" i="18"/>
  <c r="Z83" i="18"/>
  <c r="Z84" i="18"/>
  <c r="Z85" i="18"/>
  <c r="Z86" i="18"/>
  <c r="Z87" i="18"/>
  <c r="Z88" i="18"/>
  <c r="Z89" i="18"/>
  <c r="Z90" i="18"/>
  <c r="Z91" i="18"/>
  <c r="Z92" i="18"/>
  <c r="Z93" i="18"/>
  <c r="Z94" i="18"/>
  <c r="Z95" i="18"/>
  <c r="Z96" i="18"/>
  <c r="Z97" i="18"/>
  <c r="Z98" i="18"/>
  <c r="Z99" i="18"/>
  <c r="Z100" i="18"/>
  <c r="Z101" i="18"/>
  <c r="Z102" i="18"/>
  <c r="Z103" i="18"/>
  <c r="Z104" i="18"/>
  <c r="Z105" i="18"/>
  <c r="Z106" i="18"/>
  <c r="Z107" i="18"/>
  <c r="Z108" i="18"/>
  <c r="Z109" i="18"/>
  <c r="Z110" i="18"/>
  <c r="Z111" i="18"/>
  <c r="Z112" i="18"/>
  <c r="Z113" i="18"/>
  <c r="Z114" i="18"/>
  <c r="Z115" i="18"/>
  <c r="Z116" i="18"/>
  <c r="Z117" i="18"/>
  <c r="Z118" i="18"/>
  <c r="Z119" i="18"/>
  <c r="Z120" i="18"/>
  <c r="Z121" i="18"/>
  <c r="Z122" i="18"/>
  <c r="Z123" i="18"/>
  <c r="Z124" i="18"/>
  <c r="Z125" i="18"/>
  <c r="Z126" i="18"/>
  <c r="Z127" i="18"/>
  <c r="Z128" i="18"/>
  <c r="Z129" i="18"/>
  <c r="Z130" i="18"/>
  <c r="Z131" i="18"/>
  <c r="Z132" i="18"/>
  <c r="Z133" i="18"/>
  <c r="Z134" i="18"/>
  <c r="Z135" i="18"/>
  <c r="Z136" i="18"/>
  <c r="Z137" i="18"/>
  <c r="Z138" i="18"/>
  <c r="Z139" i="18"/>
  <c r="Z140" i="18"/>
  <c r="Z141" i="18"/>
  <c r="Z142" i="18"/>
  <c r="Z143" i="18"/>
  <c r="Z144" i="18"/>
  <c r="Z145" i="18"/>
  <c r="Z146" i="18"/>
  <c r="Z147" i="18"/>
  <c r="Z148" i="18"/>
  <c r="Z149" i="18"/>
  <c r="Z150" i="18"/>
  <c r="Z151" i="18"/>
  <c r="Z152" i="18"/>
  <c r="Z153" i="18"/>
  <c r="Z154" i="18"/>
  <c r="Z155" i="18"/>
  <c r="Z156" i="18"/>
  <c r="Z157" i="18"/>
  <c r="Z158" i="18"/>
  <c r="Z159" i="18"/>
  <c r="Z160" i="18"/>
  <c r="Z161" i="18"/>
  <c r="Z162" i="18"/>
  <c r="Z163" i="18"/>
  <c r="Z164" i="18"/>
  <c r="Z165" i="18"/>
  <c r="Z166" i="18"/>
  <c r="Z167" i="18"/>
  <c r="Z168" i="18"/>
  <c r="Z169" i="18"/>
  <c r="Z170" i="18"/>
  <c r="Z171" i="18"/>
  <c r="Z172" i="18"/>
  <c r="Z173" i="18"/>
  <c r="Z174" i="18"/>
  <c r="Z175" i="18"/>
  <c r="Z176" i="18"/>
  <c r="Z177" i="18"/>
  <c r="Z178" i="18"/>
  <c r="Z179" i="18"/>
  <c r="Z180" i="18"/>
  <c r="Z181" i="18"/>
  <c r="Z182" i="18"/>
  <c r="Z183" i="18"/>
  <c r="Z184" i="18"/>
  <c r="Z185" i="18"/>
  <c r="Z186" i="18"/>
  <c r="Z187" i="18"/>
  <c r="Z188" i="18"/>
  <c r="Z189" i="18"/>
  <c r="Z190" i="18"/>
  <c r="Z191" i="18"/>
  <c r="Z192" i="18"/>
  <c r="Z193" i="18"/>
  <c r="Z194" i="18"/>
  <c r="Z195" i="18"/>
  <c r="Z196" i="18"/>
  <c r="Z197" i="18"/>
  <c r="Z198" i="18"/>
  <c r="Z199" i="18"/>
  <c r="Z200" i="18"/>
  <c r="Z201" i="18"/>
  <c r="Z202" i="18"/>
  <c r="Z203" i="18"/>
  <c r="Z204" i="18"/>
  <c r="Z205" i="18"/>
  <c r="Z206" i="18"/>
  <c r="Z207" i="18"/>
  <c r="Z208" i="18"/>
  <c r="Z209" i="18"/>
  <c r="Z210" i="18"/>
  <c r="Z211" i="18"/>
  <c r="Z212" i="18"/>
  <c r="Z213" i="18"/>
  <c r="Z214" i="18"/>
  <c r="Z215" i="18"/>
  <c r="Z216" i="18"/>
  <c r="Z217" i="18"/>
  <c r="Z218" i="18"/>
  <c r="Z219" i="18"/>
  <c r="Z220" i="18"/>
  <c r="Z221" i="18"/>
  <c r="Z222" i="18"/>
  <c r="Z223" i="18"/>
  <c r="Z224" i="18"/>
  <c r="Z225" i="18"/>
  <c r="Z226" i="18"/>
  <c r="Z227" i="18"/>
  <c r="Z228" i="18"/>
  <c r="Z229" i="18"/>
  <c r="Z230" i="18"/>
  <c r="Z231" i="18"/>
  <c r="Z232" i="18"/>
  <c r="Z233" i="18"/>
  <c r="Z234" i="18"/>
  <c r="Z235" i="18"/>
  <c r="Z236" i="18"/>
  <c r="Z237" i="18"/>
  <c r="Z238" i="18"/>
  <c r="Z239" i="18"/>
  <c r="Z240" i="18"/>
  <c r="Z241" i="18"/>
  <c r="Z242" i="18"/>
  <c r="Z243" i="18"/>
  <c r="Z244" i="18"/>
  <c r="Z245" i="18"/>
  <c r="Z246" i="18"/>
  <c r="Z247" i="18"/>
  <c r="Z248" i="18"/>
  <c r="Z249" i="18"/>
  <c r="Z250" i="18"/>
  <c r="Z251" i="18"/>
  <c r="Z252" i="18"/>
  <c r="Z253" i="18"/>
  <c r="Z254" i="18"/>
  <c r="Z255" i="18"/>
  <c r="Z256" i="18"/>
  <c r="Z257" i="18"/>
  <c r="Z258" i="18"/>
  <c r="Z259" i="18"/>
  <c r="Z260" i="18"/>
  <c r="Z261" i="18"/>
  <c r="Z262" i="18"/>
  <c r="Z263" i="18"/>
  <c r="Z264" i="18"/>
  <c r="Z265" i="18"/>
  <c r="Z266" i="18"/>
  <c r="Z267" i="18"/>
  <c r="Z268" i="18"/>
  <c r="Z269" i="18"/>
  <c r="Z270" i="18"/>
  <c r="Z271" i="18"/>
  <c r="Z272" i="18"/>
  <c r="Z273" i="18"/>
  <c r="Z274" i="18"/>
  <c r="Z275" i="18"/>
  <c r="Z276" i="18"/>
  <c r="Z277" i="18"/>
  <c r="Z278" i="18"/>
  <c r="Z279" i="18"/>
  <c r="Z280" i="18"/>
  <c r="Z281" i="18"/>
  <c r="Z282" i="18"/>
  <c r="Z283" i="18"/>
  <c r="Z284" i="18"/>
  <c r="Z285" i="18"/>
  <c r="Z286" i="18"/>
  <c r="Z287" i="18"/>
  <c r="Z288" i="18"/>
  <c r="Z289" i="18"/>
  <c r="Z290" i="18"/>
  <c r="Z291" i="18"/>
  <c r="Z292" i="18"/>
  <c r="Z293" i="18"/>
  <c r="Z294" i="18"/>
  <c r="Z295" i="18"/>
  <c r="Z296" i="18"/>
  <c r="Z297" i="18"/>
  <c r="Z298" i="18"/>
  <c r="Z299" i="18"/>
  <c r="Z300" i="18"/>
  <c r="Z301" i="18"/>
  <c r="Z302" i="18"/>
  <c r="Z303" i="18"/>
  <c r="Z304" i="18"/>
  <c r="Z305" i="18"/>
  <c r="Z306" i="18"/>
  <c r="Z307" i="18"/>
  <c r="Z308" i="18"/>
  <c r="Z309" i="18"/>
  <c r="Z310" i="18"/>
  <c r="Z311" i="18"/>
  <c r="Z312" i="18"/>
  <c r="Z313" i="18"/>
  <c r="Z314" i="18"/>
  <c r="Z315" i="18"/>
  <c r="Z316" i="18"/>
  <c r="Z317" i="18"/>
  <c r="Z318" i="18"/>
  <c r="Z319" i="18"/>
  <c r="Z320" i="18"/>
  <c r="Z321" i="18"/>
  <c r="Z322" i="18"/>
  <c r="Z323" i="18"/>
  <c r="Z324" i="18"/>
  <c r="Z325" i="18"/>
  <c r="Z326" i="18"/>
  <c r="Z327" i="18"/>
  <c r="Z328" i="18"/>
  <c r="Z329" i="18"/>
  <c r="Z330" i="18"/>
  <c r="Z331" i="18"/>
  <c r="Z332" i="18"/>
  <c r="Z333" i="18"/>
  <c r="Z334" i="18"/>
  <c r="Z335" i="18"/>
  <c r="Z336" i="18"/>
  <c r="Z337" i="18"/>
  <c r="Z338" i="18"/>
  <c r="Z339" i="18"/>
  <c r="Z340" i="18"/>
  <c r="Z341" i="18"/>
  <c r="Z342" i="18"/>
  <c r="Z343" i="18"/>
  <c r="Z344" i="18"/>
  <c r="Z345" i="18"/>
  <c r="Z346" i="18"/>
  <c r="Z347" i="18"/>
  <c r="Z348" i="18"/>
  <c r="Z349" i="18"/>
  <c r="Z350" i="18"/>
  <c r="Z351" i="18"/>
  <c r="Z352" i="18"/>
  <c r="Z353" i="18"/>
  <c r="Z354" i="18"/>
  <c r="Z355" i="18"/>
  <c r="Z356" i="18"/>
  <c r="Z357" i="18"/>
  <c r="Z358" i="18"/>
  <c r="Z359" i="18"/>
  <c r="Z360" i="18"/>
  <c r="Z361" i="18"/>
  <c r="Z362" i="18"/>
  <c r="Z363" i="18"/>
  <c r="Z364" i="18"/>
  <c r="Z365" i="18"/>
  <c r="Z366" i="18"/>
  <c r="Z367" i="18"/>
  <c r="Z368" i="18"/>
  <c r="Z369" i="18"/>
  <c r="Z370" i="18"/>
  <c r="Z371" i="18"/>
  <c r="Z372" i="18"/>
  <c r="Z373" i="18"/>
  <c r="Z374" i="18"/>
  <c r="Z375" i="18"/>
  <c r="Z376" i="18"/>
  <c r="Z377" i="18"/>
  <c r="Z378" i="18"/>
  <c r="Z379" i="18"/>
  <c r="Z380" i="18"/>
  <c r="Z381" i="18"/>
  <c r="Z382" i="18"/>
  <c r="Z383" i="18"/>
  <c r="Z384" i="18"/>
  <c r="Z385" i="18"/>
  <c r="Z386" i="18"/>
  <c r="Z387" i="18"/>
  <c r="Z388" i="18"/>
  <c r="Z389" i="18"/>
  <c r="Z390" i="18"/>
  <c r="Z391" i="18"/>
  <c r="Z392" i="18"/>
  <c r="Z393" i="18"/>
  <c r="Z394" i="18"/>
  <c r="Z395" i="18"/>
  <c r="Z396" i="18"/>
  <c r="Z397" i="18"/>
  <c r="Z398" i="18"/>
  <c r="Z399" i="18"/>
  <c r="Z400" i="18"/>
  <c r="Z401" i="18"/>
  <c r="Z402" i="18"/>
  <c r="Z403" i="18"/>
  <c r="Z404" i="18"/>
  <c r="Z405" i="18"/>
  <c r="Z406" i="18"/>
  <c r="Z407" i="18"/>
  <c r="Z408" i="18"/>
  <c r="Z409" i="18"/>
  <c r="Z410" i="18"/>
  <c r="Z411" i="18"/>
  <c r="Z412" i="18"/>
  <c r="Z413" i="18"/>
  <c r="Z414" i="18"/>
  <c r="Z415" i="18"/>
  <c r="Z416" i="18"/>
  <c r="Z417" i="18"/>
  <c r="Z418" i="18"/>
  <c r="Z419" i="18"/>
  <c r="Z420" i="18"/>
  <c r="Z421" i="18"/>
  <c r="Z422" i="18"/>
  <c r="Z423" i="18"/>
  <c r="Z424" i="18"/>
  <c r="Z425" i="18"/>
  <c r="Z426" i="18"/>
  <c r="Z427" i="18"/>
  <c r="Z428" i="18"/>
  <c r="Z429" i="18"/>
  <c r="Z430" i="18"/>
  <c r="Z431" i="18"/>
  <c r="Z432" i="18"/>
  <c r="Z433" i="18"/>
  <c r="Z434" i="18"/>
  <c r="Z435" i="18"/>
  <c r="Z436" i="18"/>
  <c r="Z437" i="18"/>
  <c r="Z438" i="18"/>
  <c r="Z439" i="18"/>
  <c r="Z440" i="18"/>
  <c r="Z441" i="18"/>
  <c r="Z442" i="18"/>
  <c r="Z443" i="18"/>
  <c r="Z444" i="18"/>
  <c r="Z445" i="18"/>
  <c r="Z446" i="18"/>
  <c r="Z447" i="18"/>
  <c r="Z448" i="18"/>
  <c r="Z449" i="18"/>
  <c r="Z450" i="18"/>
  <c r="Z451" i="18"/>
  <c r="Z452" i="18"/>
  <c r="Z453" i="18"/>
  <c r="Z454" i="18"/>
  <c r="Z455" i="18"/>
  <c r="Z456" i="18"/>
  <c r="Z457" i="18"/>
  <c r="Z458" i="18"/>
  <c r="Z459" i="18"/>
  <c r="Z460" i="18"/>
  <c r="Z461" i="18"/>
  <c r="Z462" i="18"/>
  <c r="Z463" i="18"/>
  <c r="Z464" i="18"/>
  <c r="Z465" i="18"/>
  <c r="Z466" i="18"/>
  <c r="Z467" i="18"/>
  <c r="Z468" i="18"/>
  <c r="Z469" i="18"/>
  <c r="Z470" i="18"/>
  <c r="Z471" i="18"/>
  <c r="Z472" i="18"/>
  <c r="Z473" i="18"/>
  <c r="Z474" i="18"/>
  <c r="Z475" i="18"/>
  <c r="Z476" i="18"/>
  <c r="Z477" i="18"/>
  <c r="Z478" i="18"/>
  <c r="Z479" i="18"/>
  <c r="Z480" i="18"/>
  <c r="Z481" i="18"/>
  <c r="Z482" i="18"/>
  <c r="Z483" i="18"/>
  <c r="Z484" i="18"/>
  <c r="Z485" i="18"/>
  <c r="Z486" i="18"/>
  <c r="Z487" i="18"/>
  <c r="Z488" i="18"/>
  <c r="Z489" i="18"/>
  <c r="Z490" i="18"/>
  <c r="Z491" i="18"/>
  <c r="Z492" i="18"/>
  <c r="Z493" i="18"/>
  <c r="Z494" i="18"/>
  <c r="Z495" i="18"/>
  <c r="Z496" i="18"/>
  <c r="Z497" i="18"/>
  <c r="Z498" i="18"/>
  <c r="Z499" i="18"/>
  <c r="Z500" i="18"/>
  <c r="Z501" i="18"/>
  <c r="Z502" i="18"/>
  <c r="Z503" i="18"/>
  <c r="Z504" i="18"/>
  <c r="Z505" i="18"/>
  <c r="Z506" i="18"/>
  <c r="Z507" i="18"/>
  <c r="Z508" i="18"/>
  <c r="Z509" i="18"/>
  <c r="Z510" i="18"/>
  <c r="Z511" i="18"/>
  <c r="Z512" i="18"/>
  <c r="Z513" i="18"/>
  <c r="Z514" i="18"/>
  <c r="Z515" i="18"/>
  <c r="Z516" i="18"/>
  <c r="Z517" i="18"/>
  <c r="Z518" i="18"/>
  <c r="Z519" i="18"/>
  <c r="Z520" i="18"/>
  <c r="Z521" i="18"/>
  <c r="Z522" i="18"/>
  <c r="Z523" i="18"/>
  <c r="Z524" i="18"/>
  <c r="Z525" i="18"/>
  <c r="Z526" i="18"/>
  <c r="Z527" i="18"/>
  <c r="Z528" i="18"/>
  <c r="Z529" i="18"/>
  <c r="Z530" i="18"/>
  <c r="Z531" i="18"/>
  <c r="Z532" i="18"/>
  <c r="Z533" i="18"/>
  <c r="Z534" i="18"/>
  <c r="Z535" i="18"/>
  <c r="Z536" i="18"/>
  <c r="Z537" i="18"/>
  <c r="Z538" i="18"/>
  <c r="Z539" i="18"/>
  <c r="Z540" i="18"/>
  <c r="Z541" i="18"/>
  <c r="Z542" i="18"/>
  <c r="Z543" i="18"/>
  <c r="Z544" i="18"/>
  <c r="Z545" i="18"/>
  <c r="Z546" i="18"/>
  <c r="Z547" i="18"/>
  <c r="Z548" i="18"/>
  <c r="Z549" i="18"/>
  <c r="Z550" i="18"/>
  <c r="Z551" i="18"/>
  <c r="Z552" i="18"/>
  <c r="Z553" i="18"/>
  <c r="Z554" i="18"/>
  <c r="Z555" i="18"/>
  <c r="Z556" i="18"/>
  <c r="Z557" i="18"/>
  <c r="Z558" i="18"/>
  <c r="Z559" i="18"/>
  <c r="Z560" i="18"/>
  <c r="Z561" i="18"/>
  <c r="Z562" i="18"/>
  <c r="Z563" i="18"/>
  <c r="Z564" i="18"/>
  <c r="Z565" i="18"/>
  <c r="Z566" i="18"/>
  <c r="Z567" i="18"/>
  <c r="Z568" i="18"/>
  <c r="Z569" i="18"/>
  <c r="Z570" i="18"/>
  <c r="Z571" i="18"/>
  <c r="Z572" i="18"/>
  <c r="Z573" i="18"/>
  <c r="Z574" i="18"/>
  <c r="Z575" i="18"/>
  <c r="Z576" i="18"/>
  <c r="Z577" i="18"/>
  <c r="Z578" i="18"/>
  <c r="Z579" i="18"/>
  <c r="Z580" i="18"/>
  <c r="Z581" i="18"/>
  <c r="Z582" i="18"/>
  <c r="Z583" i="18"/>
  <c r="Z584" i="18"/>
  <c r="Z585" i="18"/>
  <c r="Z586" i="18"/>
  <c r="Z587" i="18"/>
  <c r="Z588" i="18"/>
  <c r="Z589" i="18"/>
  <c r="Z590" i="18"/>
  <c r="Z591" i="18"/>
  <c r="Z592" i="18"/>
  <c r="Z593" i="18"/>
  <c r="Z594" i="18"/>
  <c r="Z595" i="18"/>
  <c r="Z596" i="18"/>
  <c r="Z597" i="18"/>
  <c r="Z598" i="18"/>
  <c r="Z599" i="18"/>
  <c r="Z600" i="18"/>
  <c r="Z601" i="18"/>
  <c r="Z602" i="18"/>
  <c r="Z603" i="18"/>
  <c r="Z604" i="18"/>
  <c r="Z605" i="18"/>
  <c r="Z606" i="18"/>
  <c r="Z607" i="18"/>
  <c r="Z608" i="18"/>
  <c r="Z609" i="18"/>
  <c r="Z610" i="18"/>
  <c r="Z611" i="18"/>
  <c r="Z612" i="18"/>
  <c r="Z613" i="18"/>
  <c r="Z614" i="18"/>
  <c r="Z615" i="18"/>
  <c r="Z616" i="18"/>
  <c r="Z617" i="18"/>
  <c r="Z618" i="18"/>
  <c r="Z619" i="18"/>
  <c r="Z620" i="18"/>
  <c r="Z621" i="18"/>
  <c r="Z622" i="18"/>
  <c r="Z623" i="18"/>
  <c r="Z624" i="18"/>
  <c r="Z625" i="18"/>
  <c r="Z626" i="18"/>
  <c r="Z627" i="18"/>
  <c r="Z628" i="18"/>
  <c r="Z629" i="18"/>
  <c r="Z630" i="18"/>
  <c r="Z631" i="18"/>
  <c r="Z632" i="18"/>
  <c r="Z633" i="18"/>
  <c r="Z634" i="18"/>
  <c r="Z635" i="18"/>
  <c r="Z636" i="18"/>
  <c r="Z637" i="18"/>
  <c r="Z638" i="18"/>
  <c r="Z639" i="18"/>
  <c r="Z640" i="18"/>
  <c r="Z641" i="18"/>
  <c r="Z642" i="18"/>
  <c r="Z643" i="18"/>
  <c r="Z644" i="18"/>
  <c r="Z645" i="18"/>
  <c r="Z646" i="18"/>
  <c r="Z647" i="18"/>
  <c r="Z648" i="18"/>
  <c r="Z649" i="18"/>
  <c r="Z650" i="18"/>
  <c r="Z651" i="18"/>
  <c r="Z652" i="18"/>
  <c r="Z653" i="18"/>
  <c r="Z654" i="18"/>
  <c r="Z655" i="18"/>
  <c r="Z656" i="18"/>
  <c r="Z657" i="18"/>
  <c r="Z658" i="18"/>
  <c r="Z659" i="18"/>
  <c r="Z660" i="18"/>
  <c r="Z661" i="18"/>
  <c r="Z662" i="18"/>
  <c r="Z663" i="18"/>
  <c r="Z664" i="18"/>
  <c r="Z665" i="18"/>
  <c r="Z666" i="18"/>
  <c r="Z667" i="18"/>
  <c r="Z668" i="18"/>
  <c r="Z669" i="18"/>
  <c r="Z670" i="18"/>
  <c r="Z671" i="18"/>
  <c r="Z672" i="18"/>
  <c r="Z673" i="18"/>
  <c r="Z674" i="18"/>
  <c r="Z675" i="18"/>
  <c r="Z676" i="18"/>
  <c r="Z677" i="18"/>
  <c r="Z678" i="18"/>
  <c r="Z679" i="18"/>
  <c r="Z680" i="18"/>
  <c r="Z681" i="18"/>
  <c r="Z682" i="18"/>
  <c r="Z683" i="18"/>
  <c r="Z684" i="18"/>
  <c r="Z685" i="18"/>
  <c r="Z686" i="18"/>
  <c r="Z687" i="18"/>
  <c r="Z688" i="18"/>
  <c r="Z689" i="18"/>
  <c r="Z690" i="18"/>
  <c r="Z691" i="18"/>
  <c r="Z692" i="18"/>
  <c r="Z693" i="18"/>
  <c r="Z694" i="18"/>
  <c r="Z695" i="18"/>
  <c r="Z696" i="18"/>
  <c r="Z697" i="18"/>
  <c r="Z698" i="18"/>
  <c r="Z699" i="18"/>
  <c r="Z700" i="18"/>
  <c r="Z701" i="18"/>
  <c r="Z702" i="18"/>
  <c r="Z703" i="18"/>
  <c r="Z704" i="18"/>
  <c r="Z705" i="18"/>
  <c r="Z706" i="18"/>
  <c r="Z707" i="18"/>
  <c r="Z708" i="18"/>
  <c r="Z709" i="18"/>
  <c r="Z710" i="18"/>
  <c r="Z711" i="18"/>
  <c r="Z712" i="18"/>
  <c r="Z713" i="18"/>
  <c r="Z714" i="18"/>
  <c r="Z715" i="18"/>
  <c r="Z716" i="18"/>
  <c r="Z717" i="18"/>
  <c r="Z718" i="18"/>
  <c r="Z719" i="18"/>
  <c r="Z720" i="18"/>
  <c r="Z721" i="18"/>
  <c r="Z722" i="18"/>
  <c r="Z723" i="18"/>
  <c r="Z724" i="18"/>
  <c r="Z725" i="18"/>
  <c r="Z726" i="18"/>
  <c r="Z727" i="18"/>
  <c r="Z728" i="18"/>
  <c r="Z729" i="18"/>
  <c r="Z730" i="18"/>
  <c r="Z731" i="18"/>
  <c r="Z732" i="18"/>
  <c r="Z733" i="18"/>
  <c r="Z734" i="18"/>
  <c r="Z735" i="18"/>
  <c r="Z736" i="18"/>
  <c r="Z737" i="18"/>
  <c r="Z738" i="18"/>
  <c r="Z739" i="18"/>
  <c r="Z740" i="18"/>
  <c r="Z741" i="18"/>
  <c r="Z742" i="18"/>
  <c r="Z743" i="18"/>
  <c r="Z744" i="18"/>
  <c r="Z745" i="18"/>
  <c r="Z746" i="18"/>
  <c r="Z747" i="18"/>
  <c r="Z748" i="18"/>
  <c r="Z749" i="18"/>
  <c r="Z750" i="18"/>
  <c r="Z751" i="18"/>
  <c r="Z752" i="18"/>
  <c r="Z753" i="18"/>
  <c r="Z754" i="18"/>
  <c r="Z755" i="18"/>
  <c r="Z756" i="18"/>
  <c r="Z757" i="18"/>
  <c r="Z758" i="18"/>
  <c r="Z759" i="18"/>
  <c r="Z760" i="18"/>
  <c r="Z761" i="18"/>
  <c r="Z762" i="18"/>
  <c r="Z763" i="18"/>
  <c r="Z764" i="18"/>
  <c r="Z765" i="18"/>
  <c r="Z766" i="18"/>
  <c r="Z767" i="18"/>
  <c r="Z768" i="18"/>
  <c r="Z769" i="18"/>
  <c r="Z770" i="18"/>
  <c r="Z771" i="18"/>
  <c r="Z772" i="18"/>
  <c r="Z773" i="18"/>
  <c r="Z774" i="18"/>
  <c r="Z775" i="18"/>
  <c r="Z776" i="18"/>
  <c r="Z777" i="18"/>
  <c r="Z778" i="18"/>
  <c r="Z779" i="18"/>
  <c r="Z780" i="18"/>
  <c r="Z781" i="18"/>
  <c r="Z782" i="18"/>
  <c r="Z783" i="18"/>
  <c r="Z784" i="18"/>
  <c r="Z785" i="18"/>
  <c r="Z786" i="18"/>
  <c r="Z787" i="18"/>
  <c r="Z788" i="18"/>
  <c r="Z789" i="18"/>
  <c r="Z790" i="18"/>
  <c r="Z791" i="18"/>
  <c r="Z792" i="18"/>
  <c r="Z793" i="18"/>
  <c r="Z794" i="18"/>
  <c r="Z795" i="18"/>
  <c r="Z796" i="18"/>
  <c r="Z797" i="18"/>
  <c r="Z798" i="18"/>
  <c r="Z799" i="18"/>
  <c r="Z800" i="18"/>
  <c r="Z801" i="18"/>
  <c r="Z802" i="18"/>
  <c r="Z803" i="18"/>
  <c r="Z804" i="18"/>
  <c r="Z805" i="18"/>
  <c r="Z806" i="18"/>
  <c r="Z807" i="18"/>
  <c r="Z808" i="18"/>
  <c r="Z809" i="18"/>
  <c r="Z810" i="18"/>
  <c r="Z811" i="18"/>
  <c r="Z812" i="18"/>
  <c r="Z813" i="18"/>
  <c r="Z814" i="18"/>
  <c r="Z815" i="18"/>
  <c r="Z816" i="18"/>
  <c r="Z817" i="18"/>
  <c r="Z818" i="18"/>
  <c r="Z819" i="18"/>
  <c r="Z820" i="18"/>
  <c r="Z821" i="18"/>
  <c r="Z822" i="18"/>
  <c r="Z823" i="18"/>
  <c r="Z824" i="18"/>
  <c r="Z825" i="18"/>
  <c r="Z826" i="18"/>
  <c r="Z827" i="18"/>
  <c r="Z828" i="18"/>
  <c r="Z829" i="18"/>
  <c r="Z830" i="18"/>
  <c r="Z831" i="18"/>
  <c r="Z832" i="18"/>
  <c r="Z833" i="18"/>
  <c r="Z834" i="18"/>
  <c r="Z835" i="18"/>
  <c r="Z836" i="18"/>
  <c r="Z837" i="18"/>
  <c r="Z838" i="18"/>
  <c r="Z839" i="18"/>
  <c r="Z840" i="18"/>
  <c r="Z841" i="18"/>
  <c r="Z842" i="18"/>
  <c r="Z843" i="18"/>
  <c r="Z844" i="18"/>
  <c r="Z845" i="18"/>
  <c r="Z846" i="18"/>
  <c r="Z847" i="18"/>
  <c r="Z848" i="18"/>
  <c r="Z849" i="18"/>
  <c r="Z850" i="18"/>
  <c r="Z851" i="18"/>
  <c r="Z852" i="18"/>
  <c r="Z853" i="18"/>
  <c r="Z854" i="18"/>
  <c r="Z855" i="18"/>
  <c r="Z856" i="18"/>
  <c r="Z857" i="18"/>
  <c r="Z858" i="18"/>
  <c r="Z859" i="18"/>
  <c r="Z860" i="18"/>
  <c r="Z861" i="18"/>
  <c r="Z862" i="18"/>
  <c r="Z863" i="18"/>
  <c r="Z864" i="18"/>
  <c r="Z865" i="18"/>
  <c r="Z866" i="18"/>
  <c r="Z867" i="18"/>
  <c r="Z868" i="18"/>
  <c r="Z869" i="18"/>
  <c r="Z870" i="18"/>
  <c r="Z871" i="18"/>
  <c r="Z872" i="18"/>
  <c r="Z873" i="18"/>
  <c r="Z874" i="18"/>
  <c r="Z875" i="18"/>
  <c r="Z876" i="18"/>
  <c r="Z877" i="18"/>
  <c r="Z878" i="18"/>
  <c r="Z879" i="18"/>
  <c r="Z880" i="18"/>
  <c r="Z881" i="18"/>
  <c r="Z882" i="18"/>
  <c r="Z883" i="18"/>
  <c r="Z884" i="18"/>
  <c r="Z885" i="18"/>
  <c r="Z886" i="18"/>
  <c r="Z887" i="18"/>
  <c r="Z888" i="18"/>
  <c r="Z889" i="18"/>
  <c r="Z890" i="18"/>
  <c r="Z891" i="18"/>
  <c r="Z892" i="18"/>
  <c r="Z893" i="18"/>
  <c r="Z894" i="18"/>
  <c r="Z895" i="18"/>
  <c r="Z896" i="18"/>
  <c r="Z897" i="18"/>
  <c r="Z898" i="18"/>
  <c r="Z899" i="18"/>
  <c r="Z900" i="18"/>
  <c r="Z901" i="18"/>
  <c r="Z902" i="18"/>
  <c r="Z903" i="18"/>
  <c r="Z904" i="18"/>
  <c r="Z905" i="18"/>
  <c r="Z906" i="18"/>
  <c r="Z907" i="18"/>
  <c r="Z908" i="18"/>
  <c r="Z909" i="18"/>
  <c r="Z910" i="18"/>
  <c r="Z911" i="18"/>
  <c r="Z912" i="18"/>
  <c r="Z913" i="18"/>
  <c r="Z914" i="18"/>
  <c r="Z915" i="18"/>
  <c r="Z916" i="18"/>
  <c r="Z917" i="18"/>
  <c r="Z918" i="18"/>
  <c r="Z919" i="18"/>
  <c r="Z920" i="18"/>
  <c r="Z921" i="18"/>
  <c r="Z922" i="18"/>
  <c r="Z923" i="18"/>
  <c r="Z924" i="18"/>
  <c r="Z925" i="18"/>
  <c r="Z926" i="18"/>
  <c r="Z927" i="18"/>
  <c r="Z928" i="18"/>
  <c r="Z929" i="18"/>
  <c r="Z930" i="18"/>
  <c r="Z931" i="18"/>
  <c r="Z932" i="18"/>
  <c r="Z933" i="18"/>
  <c r="Z934" i="18"/>
  <c r="Z935" i="18"/>
  <c r="Z936" i="18"/>
  <c r="Z937" i="18"/>
  <c r="Z938" i="18"/>
  <c r="Z939" i="18"/>
  <c r="Z940" i="18"/>
  <c r="Z941" i="18"/>
  <c r="Z942" i="18"/>
  <c r="Z943" i="18"/>
  <c r="Z944" i="18"/>
  <c r="Z945" i="18"/>
  <c r="Z946" i="18"/>
  <c r="Z947" i="18"/>
  <c r="Z948" i="18"/>
  <c r="Z949" i="18"/>
  <c r="Z950" i="18"/>
  <c r="Z951" i="18"/>
  <c r="Z952" i="18"/>
  <c r="Z953" i="18"/>
  <c r="Z954" i="18"/>
  <c r="Z955" i="18"/>
  <c r="Z956" i="18"/>
  <c r="Z957" i="18"/>
  <c r="Z958" i="18"/>
  <c r="Z959" i="18"/>
  <c r="Z960" i="18"/>
  <c r="Z961" i="18"/>
  <c r="Z962" i="18"/>
  <c r="Z963" i="18"/>
  <c r="Z964" i="18"/>
  <c r="Z965" i="18"/>
  <c r="Z966" i="18"/>
  <c r="Z967" i="18"/>
  <c r="Z968" i="18"/>
  <c r="Z969" i="18"/>
  <c r="Z970" i="18"/>
  <c r="Z971" i="18"/>
  <c r="Z972" i="18"/>
  <c r="Z973" i="18"/>
  <c r="Z974" i="18"/>
  <c r="Z975" i="18"/>
  <c r="Z976" i="18"/>
  <c r="Z977" i="18"/>
  <c r="Z978" i="18"/>
  <c r="Z979" i="18"/>
  <c r="Z980" i="18"/>
  <c r="Z981" i="18"/>
  <c r="Z982" i="18"/>
  <c r="Z983" i="18"/>
  <c r="Z984" i="18"/>
  <c r="Z985" i="18"/>
  <c r="Z986" i="18"/>
  <c r="Z987" i="18"/>
  <c r="Z988" i="18"/>
  <c r="Z989" i="18"/>
  <c r="Z990" i="18"/>
  <c r="Z991" i="18"/>
  <c r="Z992" i="18"/>
  <c r="Z993" i="18"/>
  <c r="Z994" i="18"/>
  <c r="Z995" i="18"/>
  <c r="Z996" i="18"/>
  <c r="Z2" i="18"/>
  <c r="Y4" i="18"/>
  <c r="Y5" i="18"/>
  <c r="Y6" i="18"/>
  <c r="Y7" i="18"/>
  <c r="Y8" i="18"/>
  <c r="Y9" i="18"/>
  <c r="Y10" i="18"/>
  <c r="Y11" i="18"/>
  <c r="Y12" i="18"/>
  <c r="Y13" i="18"/>
  <c r="Y14" i="18"/>
  <c r="Y15" i="18"/>
  <c r="Y16" i="18"/>
  <c r="Y17" i="18"/>
  <c r="Y18" i="18"/>
  <c r="Y19" i="18"/>
  <c r="Y20" i="18"/>
  <c r="Y21" i="18"/>
  <c r="Y22" i="18"/>
  <c r="Y23" i="18"/>
  <c r="Y24" i="18"/>
  <c r="Y25" i="18"/>
  <c r="Y26" i="18"/>
  <c r="Y27" i="18"/>
  <c r="Y28" i="18"/>
  <c r="Y29" i="18"/>
  <c r="Y30" i="18"/>
  <c r="Y31" i="18"/>
  <c r="Y32" i="18"/>
  <c r="Y33" i="18"/>
  <c r="Y34" i="18"/>
  <c r="Y35" i="18"/>
  <c r="Y36" i="18"/>
  <c r="Y37" i="18"/>
  <c r="Y38" i="18"/>
  <c r="Y39" i="18"/>
  <c r="Y40" i="18"/>
  <c r="Y41" i="18"/>
  <c r="Y42" i="18"/>
  <c r="Y43" i="18"/>
  <c r="Y44" i="18"/>
  <c r="Y45" i="18"/>
  <c r="Y46" i="18"/>
  <c r="Y47" i="18"/>
  <c r="Y48" i="18"/>
  <c r="Y49" i="18"/>
  <c r="Y50" i="18"/>
  <c r="Y51" i="18"/>
  <c r="Y52" i="18"/>
  <c r="Y53" i="18"/>
  <c r="Y54" i="18"/>
  <c r="Y55" i="18"/>
  <c r="Y56" i="18"/>
  <c r="Y57" i="18"/>
  <c r="Y58" i="18"/>
  <c r="Y59" i="18"/>
  <c r="Y60" i="18"/>
  <c r="Y61" i="18"/>
  <c r="Y62" i="18"/>
  <c r="Y63" i="18"/>
  <c r="Y64" i="18"/>
  <c r="Y65" i="18"/>
  <c r="Y66" i="18"/>
  <c r="Y67" i="18"/>
  <c r="Y68" i="18"/>
  <c r="Y69" i="18"/>
  <c r="Y70" i="18"/>
  <c r="Y71" i="18"/>
  <c r="Y72" i="18"/>
  <c r="Y73" i="18"/>
  <c r="Y74" i="18"/>
  <c r="Y75" i="18"/>
  <c r="Y76" i="18"/>
  <c r="Y77" i="18"/>
  <c r="Y78" i="18"/>
  <c r="Y79" i="18"/>
  <c r="Y80" i="18"/>
  <c r="Y81" i="18"/>
  <c r="Y82" i="18"/>
  <c r="Y83" i="18"/>
  <c r="Y84" i="18"/>
  <c r="Y85" i="18"/>
  <c r="Y86" i="18"/>
  <c r="Y87" i="18"/>
  <c r="Y88" i="18"/>
  <c r="Y89" i="18"/>
  <c r="Y90" i="18"/>
  <c r="Y91" i="18"/>
  <c r="Y92" i="18"/>
  <c r="Y93" i="18"/>
  <c r="Y94" i="18"/>
  <c r="Y95" i="18"/>
  <c r="Y96" i="18"/>
  <c r="Y97" i="18"/>
  <c r="Y98" i="18"/>
  <c r="Y99" i="18"/>
  <c r="Y100" i="18"/>
  <c r="Y101" i="18"/>
  <c r="Y102" i="18"/>
  <c r="Y103" i="18"/>
  <c r="Y104" i="18"/>
  <c r="Y105" i="18"/>
  <c r="Y106" i="18"/>
  <c r="Y107" i="18"/>
  <c r="Y108" i="18"/>
  <c r="Y109" i="18"/>
  <c r="Y110" i="18"/>
  <c r="Y111" i="18"/>
  <c r="Y112" i="18"/>
  <c r="Y113" i="18"/>
  <c r="Y114" i="18"/>
  <c r="Y115" i="18"/>
  <c r="Y116" i="18"/>
  <c r="Y117" i="18"/>
  <c r="Y118" i="18"/>
  <c r="Y119" i="18"/>
  <c r="Y120" i="18"/>
  <c r="Y121" i="18"/>
  <c r="Y122" i="18"/>
  <c r="Y123" i="18"/>
  <c r="Y124" i="18"/>
  <c r="Y125" i="18"/>
  <c r="Y126" i="18"/>
  <c r="Y127" i="18"/>
  <c r="Y128" i="18"/>
  <c r="Y129" i="18"/>
  <c r="Y130" i="18"/>
  <c r="Y131" i="18"/>
  <c r="Y132" i="18"/>
  <c r="Y133" i="18"/>
  <c r="Y134" i="18"/>
  <c r="Y135" i="18"/>
  <c r="Y136" i="18"/>
  <c r="Y137" i="18"/>
  <c r="Y138" i="18"/>
  <c r="Y139" i="18"/>
  <c r="Y140" i="18"/>
  <c r="Y141" i="18"/>
  <c r="Y142" i="18"/>
  <c r="Y143" i="18"/>
  <c r="Y144" i="18"/>
  <c r="Y145" i="18"/>
  <c r="Y146" i="18"/>
  <c r="Y147" i="18"/>
  <c r="Y148" i="18"/>
  <c r="Y149" i="18"/>
  <c r="Y150" i="18"/>
  <c r="Y151" i="18"/>
  <c r="Y152" i="18"/>
  <c r="Y153" i="18"/>
  <c r="Y154" i="18"/>
  <c r="Y155" i="18"/>
  <c r="Y156" i="18"/>
  <c r="Y157" i="18"/>
  <c r="Y158" i="18"/>
  <c r="Y159" i="18"/>
  <c r="Y160" i="18"/>
  <c r="Y161" i="18"/>
  <c r="Y162" i="18"/>
  <c r="Y163" i="18"/>
  <c r="Y164" i="18"/>
  <c r="Y165" i="18"/>
  <c r="Y166" i="18"/>
  <c r="Y167" i="18"/>
  <c r="Y168" i="18"/>
  <c r="Y169" i="18"/>
  <c r="Y170" i="18"/>
  <c r="Y171" i="18"/>
  <c r="Y172" i="18"/>
  <c r="Y173" i="18"/>
  <c r="Y174" i="18"/>
  <c r="Y175" i="18"/>
  <c r="Y176" i="18"/>
  <c r="Y177" i="18"/>
  <c r="Y178" i="18"/>
  <c r="Y179" i="18"/>
  <c r="Y180" i="18"/>
  <c r="Y181" i="18"/>
  <c r="Y182" i="18"/>
  <c r="Y183" i="18"/>
  <c r="Y184" i="18"/>
  <c r="Y185" i="18"/>
  <c r="Y186" i="18"/>
  <c r="Y187" i="18"/>
  <c r="Y188" i="18"/>
  <c r="Y189" i="18"/>
  <c r="Y190" i="18"/>
  <c r="Y191" i="18"/>
  <c r="Y192" i="18"/>
  <c r="Y193" i="18"/>
  <c r="Y194" i="18"/>
  <c r="Y195" i="18"/>
  <c r="Y196" i="18"/>
  <c r="Y197" i="18"/>
  <c r="Y198" i="18"/>
  <c r="Y199" i="18"/>
  <c r="Y200" i="18"/>
  <c r="Y201" i="18"/>
  <c r="Y202" i="18"/>
  <c r="Y203" i="18"/>
  <c r="Y204" i="18"/>
  <c r="Y205" i="18"/>
  <c r="Y206" i="18"/>
  <c r="Y207" i="18"/>
  <c r="Y208" i="18"/>
  <c r="Y209" i="18"/>
  <c r="Y210" i="18"/>
  <c r="Y211" i="18"/>
  <c r="Y212" i="18"/>
  <c r="Y213" i="18"/>
  <c r="Y214" i="18"/>
  <c r="Y215" i="18"/>
  <c r="Y216" i="18"/>
  <c r="Y217" i="18"/>
  <c r="Y218" i="18"/>
  <c r="Y219" i="18"/>
  <c r="Y220" i="18"/>
  <c r="Y221" i="18"/>
  <c r="Y222" i="18"/>
  <c r="Y223" i="18"/>
  <c r="Y224" i="18"/>
  <c r="Y225" i="18"/>
  <c r="Y226" i="18"/>
  <c r="Y227" i="18"/>
  <c r="Y228" i="18"/>
  <c r="Y229" i="18"/>
  <c r="Y230" i="18"/>
  <c r="Y231" i="18"/>
  <c r="Y232" i="18"/>
  <c r="Y233" i="18"/>
  <c r="Y234" i="18"/>
  <c r="Y235" i="18"/>
  <c r="Y236" i="18"/>
  <c r="Y237" i="18"/>
  <c r="Y238" i="18"/>
  <c r="Y239" i="18"/>
  <c r="Y240" i="18"/>
  <c r="Y241" i="18"/>
  <c r="Y242" i="18"/>
  <c r="Y243" i="18"/>
  <c r="Y244" i="18"/>
  <c r="Y245" i="18"/>
  <c r="Y246" i="18"/>
  <c r="Y247" i="18"/>
  <c r="Y248" i="18"/>
  <c r="Y249" i="18"/>
  <c r="Y250" i="18"/>
  <c r="Y251" i="18"/>
  <c r="Y252" i="18"/>
  <c r="Y253" i="18"/>
  <c r="Y254" i="18"/>
  <c r="Y255" i="18"/>
  <c r="Y256" i="18"/>
  <c r="Y257" i="18"/>
  <c r="Y258" i="18"/>
  <c r="Y259" i="18"/>
  <c r="Y260" i="18"/>
  <c r="Y261" i="18"/>
  <c r="Y262" i="18"/>
  <c r="Y263" i="18"/>
  <c r="Y264" i="18"/>
  <c r="Y265" i="18"/>
  <c r="Y266" i="18"/>
  <c r="Y267" i="18"/>
  <c r="Y268" i="18"/>
  <c r="Y269" i="18"/>
  <c r="Y270" i="18"/>
  <c r="Y271" i="18"/>
  <c r="Y272" i="18"/>
  <c r="Y273" i="18"/>
  <c r="Y274" i="18"/>
  <c r="Y275" i="18"/>
  <c r="Y276" i="18"/>
  <c r="Y277" i="18"/>
  <c r="Y278" i="18"/>
  <c r="Y279" i="18"/>
  <c r="Y280" i="18"/>
  <c r="Y281" i="18"/>
  <c r="Y282" i="18"/>
  <c r="Y283" i="18"/>
  <c r="Y284" i="18"/>
  <c r="Y285" i="18"/>
  <c r="Y286" i="18"/>
  <c r="Y287" i="18"/>
  <c r="Y288" i="18"/>
  <c r="Y289" i="18"/>
  <c r="Y290" i="18"/>
  <c r="Y291" i="18"/>
  <c r="Y292" i="18"/>
  <c r="Y293" i="18"/>
  <c r="Y294" i="18"/>
  <c r="Y295" i="18"/>
  <c r="Y296" i="18"/>
  <c r="Y297" i="18"/>
  <c r="Y298" i="18"/>
  <c r="Y299" i="18"/>
  <c r="Y300" i="18"/>
  <c r="Y301" i="18"/>
  <c r="Y302" i="18"/>
  <c r="Y303" i="18"/>
  <c r="Y304" i="18"/>
  <c r="Y305" i="18"/>
  <c r="Y306" i="18"/>
  <c r="Y307" i="18"/>
  <c r="Y308" i="18"/>
  <c r="Y309" i="18"/>
  <c r="Y310" i="18"/>
  <c r="Y311" i="18"/>
  <c r="Y312" i="18"/>
  <c r="Y313" i="18"/>
  <c r="Y314" i="18"/>
  <c r="Y315" i="18"/>
  <c r="Y316" i="18"/>
  <c r="Y317" i="18"/>
  <c r="Y318" i="18"/>
  <c r="Y319" i="18"/>
  <c r="Y320" i="18"/>
  <c r="Y321" i="18"/>
  <c r="Y322" i="18"/>
  <c r="Y323" i="18"/>
  <c r="Y324" i="18"/>
  <c r="Y325" i="18"/>
  <c r="Y326" i="18"/>
  <c r="Y327" i="18"/>
  <c r="Y328" i="18"/>
  <c r="Y329" i="18"/>
  <c r="Y330" i="18"/>
  <c r="Y331" i="18"/>
  <c r="Y332" i="18"/>
  <c r="Y333" i="18"/>
  <c r="Y334" i="18"/>
  <c r="Y335" i="18"/>
  <c r="Y336" i="18"/>
  <c r="Y337" i="18"/>
  <c r="Y338" i="18"/>
  <c r="Y339" i="18"/>
  <c r="Y340" i="18"/>
  <c r="Y341" i="18"/>
  <c r="Y342" i="18"/>
  <c r="Y343" i="18"/>
  <c r="Y344" i="18"/>
  <c r="Y345" i="18"/>
  <c r="Y346" i="18"/>
  <c r="Y347" i="18"/>
  <c r="Y348" i="18"/>
  <c r="Y349" i="18"/>
  <c r="Y350" i="18"/>
  <c r="Y351" i="18"/>
  <c r="Y352" i="18"/>
  <c r="Y353" i="18"/>
  <c r="Y354" i="18"/>
  <c r="Y355" i="18"/>
  <c r="Y356" i="18"/>
  <c r="Y357" i="18"/>
  <c r="Y358" i="18"/>
  <c r="Y359" i="18"/>
  <c r="Y360" i="18"/>
  <c r="Y361" i="18"/>
  <c r="Y362" i="18"/>
  <c r="Y363" i="18"/>
  <c r="Y364" i="18"/>
  <c r="Y365" i="18"/>
  <c r="Y366" i="18"/>
  <c r="Y367" i="18"/>
  <c r="Y368" i="18"/>
  <c r="Y369" i="18"/>
  <c r="Y370" i="18"/>
  <c r="Y371" i="18"/>
  <c r="Y372" i="18"/>
  <c r="Y373" i="18"/>
  <c r="Y374" i="18"/>
  <c r="Y375" i="18"/>
  <c r="Y376" i="18"/>
  <c r="Y377" i="18"/>
  <c r="Y378" i="18"/>
  <c r="Y379" i="18"/>
  <c r="Y380" i="18"/>
  <c r="Y381" i="18"/>
  <c r="Y382" i="18"/>
  <c r="Y383" i="18"/>
  <c r="Y384" i="18"/>
  <c r="Y385" i="18"/>
  <c r="Y386" i="18"/>
  <c r="Y387" i="18"/>
  <c r="Y388" i="18"/>
  <c r="Y389" i="18"/>
  <c r="Y390" i="18"/>
  <c r="Y391" i="18"/>
  <c r="Y392" i="18"/>
  <c r="Y393" i="18"/>
  <c r="Y394" i="18"/>
  <c r="Y395" i="18"/>
  <c r="Y396" i="18"/>
  <c r="Y397" i="18"/>
  <c r="Y398" i="18"/>
  <c r="Y399" i="18"/>
  <c r="Y400" i="18"/>
  <c r="Y401" i="18"/>
  <c r="Y402" i="18"/>
  <c r="Y403" i="18"/>
  <c r="Y404" i="18"/>
  <c r="Y405" i="18"/>
  <c r="Y406" i="18"/>
  <c r="Y407" i="18"/>
  <c r="Y408" i="18"/>
  <c r="Y409" i="18"/>
  <c r="Y410" i="18"/>
  <c r="Y411" i="18"/>
  <c r="Y412" i="18"/>
  <c r="Y413" i="18"/>
  <c r="Y414" i="18"/>
  <c r="Y415" i="18"/>
  <c r="Y416" i="18"/>
  <c r="Y417" i="18"/>
  <c r="Y418" i="18"/>
  <c r="Y419" i="18"/>
  <c r="Y420" i="18"/>
  <c r="Y421" i="18"/>
  <c r="Y422" i="18"/>
  <c r="Y423" i="18"/>
  <c r="Y424" i="18"/>
  <c r="Y425" i="18"/>
  <c r="Y426" i="18"/>
  <c r="Y427" i="18"/>
  <c r="Y428" i="18"/>
  <c r="Y429" i="18"/>
  <c r="Y430" i="18"/>
  <c r="Y431" i="18"/>
  <c r="Y432" i="18"/>
  <c r="Y433" i="18"/>
  <c r="Y434" i="18"/>
  <c r="Y435" i="18"/>
  <c r="Y436" i="18"/>
  <c r="Y437" i="18"/>
  <c r="Y438" i="18"/>
  <c r="Y439" i="18"/>
  <c r="Y440" i="18"/>
  <c r="Y441" i="18"/>
  <c r="Y442" i="18"/>
  <c r="Y443" i="18"/>
  <c r="Y444" i="18"/>
  <c r="Y445" i="18"/>
  <c r="Y446" i="18"/>
  <c r="Y447" i="18"/>
  <c r="Y448" i="18"/>
  <c r="Y449" i="18"/>
  <c r="Y450" i="18"/>
  <c r="Y451" i="18"/>
  <c r="Y452" i="18"/>
  <c r="Y453" i="18"/>
  <c r="Y454" i="18"/>
  <c r="Y455" i="18"/>
  <c r="Y456" i="18"/>
  <c r="Y457" i="18"/>
  <c r="Y458" i="18"/>
  <c r="Y459" i="18"/>
  <c r="Y460" i="18"/>
  <c r="Y461" i="18"/>
  <c r="Y462" i="18"/>
  <c r="Y463" i="18"/>
  <c r="Y464" i="18"/>
  <c r="Y465" i="18"/>
  <c r="Y466" i="18"/>
  <c r="Y467" i="18"/>
  <c r="Y468" i="18"/>
  <c r="Y469" i="18"/>
  <c r="Y470" i="18"/>
  <c r="Y471" i="18"/>
  <c r="Y472" i="18"/>
  <c r="Y473" i="18"/>
  <c r="Y474" i="18"/>
  <c r="Y475" i="18"/>
  <c r="Y476" i="18"/>
  <c r="Y477" i="18"/>
  <c r="Y478" i="18"/>
  <c r="Y479" i="18"/>
  <c r="Y480" i="18"/>
  <c r="Y481" i="18"/>
  <c r="Y482" i="18"/>
  <c r="Y483" i="18"/>
  <c r="Y484" i="18"/>
  <c r="Y485" i="18"/>
  <c r="Y486" i="18"/>
  <c r="Y487" i="18"/>
  <c r="Y488" i="18"/>
  <c r="Y489" i="18"/>
  <c r="Y490" i="18"/>
  <c r="Y491" i="18"/>
  <c r="Y492" i="18"/>
  <c r="Y493" i="18"/>
  <c r="Y494" i="18"/>
  <c r="Y495" i="18"/>
  <c r="Y496" i="18"/>
  <c r="Y497" i="18"/>
  <c r="Y498" i="18"/>
  <c r="Y499" i="18"/>
  <c r="Y500" i="18"/>
  <c r="Y501" i="18"/>
  <c r="Y502" i="18"/>
  <c r="Y503" i="18"/>
  <c r="Y504" i="18"/>
  <c r="Y505" i="18"/>
  <c r="Y506" i="18"/>
  <c r="Y507" i="18"/>
  <c r="Y508" i="18"/>
  <c r="Y509" i="18"/>
  <c r="Y510" i="18"/>
  <c r="Y511" i="18"/>
  <c r="Y512" i="18"/>
  <c r="Y513" i="18"/>
  <c r="Y514" i="18"/>
  <c r="Y515" i="18"/>
  <c r="Y516" i="18"/>
  <c r="Y517" i="18"/>
  <c r="Y518" i="18"/>
  <c r="Y519" i="18"/>
  <c r="Y520" i="18"/>
  <c r="Y521" i="18"/>
  <c r="Y522" i="18"/>
  <c r="Y523" i="18"/>
  <c r="Y524" i="18"/>
  <c r="Y525" i="18"/>
  <c r="Y526" i="18"/>
  <c r="Y527" i="18"/>
  <c r="Y528" i="18"/>
  <c r="Y529" i="18"/>
  <c r="Y530" i="18"/>
  <c r="Y531" i="18"/>
  <c r="Y532" i="18"/>
  <c r="Y533" i="18"/>
  <c r="Y534" i="18"/>
  <c r="Y535" i="18"/>
  <c r="Y536" i="18"/>
  <c r="Y537" i="18"/>
  <c r="Y538" i="18"/>
  <c r="Y539" i="18"/>
  <c r="Y540" i="18"/>
  <c r="Y541" i="18"/>
  <c r="Y542" i="18"/>
  <c r="Y543" i="18"/>
  <c r="Y544" i="18"/>
  <c r="Y545" i="18"/>
  <c r="Y546" i="18"/>
  <c r="Y547" i="18"/>
  <c r="Y548" i="18"/>
  <c r="Y549" i="18"/>
  <c r="Y550" i="18"/>
  <c r="Y551" i="18"/>
  <c r="Y552" i="18"/>
  <c r="Y553" i="18"/>
  <c r="Y554" i="18"/>
  <c r="Y555" i="18"/>
  <c r="Y556" i="18"/>
  <c r="Y557" i="18"/>
  <c r="Y558" i="18"/>
  <c r="Y559" i="18"/>
  <c r="Y560" i="18"/>
  <c r="Y561" i="18"/>
  <c r="Y562" i="18"/>
  <c r="Y563" i="18"/>
  <c r="Y564" i="18"/>
  <c r="Y565" i="18"/>
  <c r="Y566" i="18"/>
  <c r="Y567" i="18"/>
  <c r="Y568" i="18"/>
  <c r="Y569" i="18"/>
  <c r="Y570" i="18"/>
  <c r="Y571" i="18"/>
  <c r="Y572" i="18"/>
  <c r="Y573" i="18"/>
  <c r="Y574" i="18"/>
  <c r="Y575" i="18"/>
  <c r="Y576" i="18"/>
  <c r="Y577" i="18"/>
  <c r="Y578" i="18"/>
  <c r="Y579" i="18"/>
  <c r="Y580" i="18"/>
  <c r="Y581" i="18"/>
  <c r="Y582" i="18"/>
  <c r="Y583" i="18"/>
  <c r="Y584" i="18"/>
  <c r="Y585" i="18"/>
  <c r="Y586" i="18"/>
  <c r="Y587" i="18"/>
  <c r="Y588" i="18"/>
  <c r="Y589" i="18"/>
  <c r="Y590" i="18"/>
  <c r="Y591" i="18"/>
  <c r="Y592" i="18"/>
  <c r="Y593" i="18"/>
  <c r="Y594" i="18"/>
  <c r="Y595" i="18"/>
  <c r="Y596" i="18"/>
  <c r="Y597" i="18"/>
  <c r="Y598" i="18"/>
  <c r="Y599" i="18"/>
  <c r="Y600" i="18"/>
  <c r="Y601" i="18"/>
  <c r="Y602" i="18"/>
  <c r="Y603" i="18"/>
  <c r="Y604" i="18"/>
  <c r="Y605" i="18"/>
  <c r="Y606" i="18"/>
  <c r="Y607" i="18"/>
  <c r="Y608" i="18"/>
  <c r="Y609" i="18"/>
  <c r="Y610" i="18"/>
  <c r="Y611" i="18"/>
  <c r="Y612" i="18"/>
  <c r="Y613" i="18"/>
  <c r="Y614" i="18"/>
  <c r="Y615" i="18"/>
  <c r="Y616" i="18"/>
  <c r="Y617" i="18"/>
  <c r="Y618" i="18"/>
  <c r="Y619" i="18"/>
  <c r="Y620" i="18"/>
  <c r="Y621" i="18"/>
  <c r="Y622" i="18"/>
  <c r="Y623" i="18"/>
  <c r="Y624" i="18"/>
  <c r="Y625" i="18"/>
  <c r="Y626" i="18"/>
  <c r="Y627" i="18"/>
  <c r="Y628" i="18"/>
  <c r="Y629" i="18"/>
  <c r="Y630" i="18"/>
  <c r="Y631" i="18"/>
  <c r="Y632" i="18"/>
  <c r="Y633" i="18"/>
  <c r="Y634" i="18"/>
  <c r="Y635" i="18"/>
  <c r="Y636" i="18"/>
  <c r="Y637" i="18"/>
  <c r="Y638" i="18"/>
  <c r="Y639" i="18"/>
  <c r="Y640" i="18"/>
  <c r="Y641" i="18"/>
  <c r="Y642" i="18"/>
  <c r="Y643" i="18"/>
  <c r="Y644" i="18"/>
  <c r="Y645" i="18"/>
  <c r="Y646" i="18"/>
  <c r="Y647" i="18"/>
  <c r="Y648" i="18"/>
  <c r="Y649" i="18"/>
  <c r="Y650" i="18"/>
  <c r="Y651" i="18"/>
  <c r="Y652" i="18"/>
  <c r="Y653" i="18"/>
  <c r="Y654" i="18"/>
  <c r="Y655" i="18"/>
  <c r="Y656" i="18"/>
  <c r="Y657" i="18"/>
  <c r="Y658" i="18"/>
  <c r="Y659" i="18"/>
  <c r="Y660" i="18"/>
  <c r="Y661" i="18"/>
  <c r="Y662" i="18"/>
  <c r="Y663" i="18"/>
  <c r="Y664" i="18"/>
  <c r="Y665" i="18"/>
  <c r="Y666" i="18"/>
  <c r="Y667" i="18"/>
  <c r="Y668" i="18"/>
  <c r="Y669" i="18"/>
  <c r="Y670" i="18"/>
  <c r="Y671" i="18"/>
  <c r="Y672" i="18"/>
  <c r="Y673" i="18"/>
  <c r="Y674" i="18"/>
  <c r="Y675" i="18"/>
  <c r="Y676" i="18"/>
  <c r="Y677" i="18"/>
  <c r="Y678" i="18"/>
  <c r="Y679" i="18"/>
  <c r="Y680" i="18"/>
  <c r="Y681" i="18"/>
  <c r="Y682" i="18"/>
  <c r="Y683" i="18"/>
  <c r="Y684" i="18"/>
  <c r="Y685" i="18"/>
  <c r="Y686" i="18"/>
  <c r="Y687" i="18"/>
  <c r="Y688" i="18"/>
  <c r="Y689" i="18"/>
  <c r="Y690" i="18"/>
  <c r="Y691" i="18"/>
  <c r="Y692" i="18"/>
  <c r="Y693" i="18"/>
  <c r="Y694" i="18"/>
  <c r="Y695" i="18"/>
  <c r="Y696" i="18"/>
  <c r="Y697" i="18"/>
  <c r="Y698" i="18"/>
  <c r="Y699" i="18"/>
  <c r="Y700" i="18"/>
  <c r="Y701" i="18"/>
  <c r="Y702" i="18"/>
  <c r="Y703" i="18"/>
  <c r="Y704" i="18"/>
  <c r="Y705" i="18"/>
  <c r="Y706" i="18"/>
  <c r="Y707" i="18"/>
  <c r="Y708" i="18"/>
  <c r="Y709" i="18"/>
  <c r="Y710" i="18"/>
  <c r="Y711" i="18"/>
  <c r="Y712" i="18"/>
  <c r="Y713" i="18"/>
  <c r="Y714" i="18"/>
  <c r="Y715" i="18"/>
  <c r="Y716" i="18"/>
  <c r="Y717" i="18"/>
  <c r="Y718" i="18"/>
  <c r="Y719" i="18"/>
  <c r="Y720" i="18"/>
  <c r="Y721" i="18"/>
  <c r="Y722" i="18"/>
  <c r="Y723" i="18"/>
  <c r="Y724" i="18"/>
  <c r="Y725" i="18"/>
  <c r="Y726" i="18"/>
  <c r="Y727" i="18"/>
  <c r="Y728" i="18"/>
  <c r="Y729" i="18"/>
  <c r="Y730" i="18"/>
  <c r="Y731" i="18"/>
  <c r="Y732" i="18"/>
  <c r="Y733" i="18"/>
  <c r="Y734" i="18"/>
  <c r="Y735" i="18"/>
  <c r="Y736" i="18"/>
  <c r="Y737" i="18"/>
  <c r="Y738" i="18"/>
  <c r="Y739" i="18"/>
  <c r="Y740" i="18"/>
  <c r="Y741" i="18"/>
  <c r="Y742" i="18"/>
  <c r="Y743" i="18"/>
  <c r="Y744" i="18"/>
  <c r="Y745" i="18"/>
  <c r="Y746" i="18"/>
  <c r="Y747" i="18"/>
  <c r="Y748" i="18"/>
  <c r="Y749" i="18"/>
  <c r="Y750" i="18"/>
  <c r="Y751" i="18"/>
  <c r="Y752" i="18"/>
  <c r="Y753" i="18"/>
  <c r="Y754" i="18"/>
  <c r="Y755" i="18"/>
  <c r="Y756" i="18"/>
  <c r="Y757" i="18"/>
  <c r="Y758" i="18"/>
  <c r="Y759" i="18"/>
  <c r="Y760" i="18"/>
  <c r="Y761" i="18"/>
  <c r="Y762" i="18"/>
  <c r="Y763" i="18"/>
  <c r="Y764" i="18"/>
  <c r="Y765" i="18"/>
  <c r="Y766" i="18"/>
  <c r="Y767" i="18"/>
  <c r="Y768" i="18"/>
  <c r="Y769" i="18"/>
  <c r="Y770" i="18"/>
  <c r="Y771" i="18"/>
  <c r="Y772" i="18"/>
  <c r="Y773" i="18"/>
  <c r="Y774" i="18"/>
  <c r="Y775" i="18"/>
  <c r="Y776" i="18"/>
  <c r="Y777" i="18"/>
  <c r="Y778" i="18"/>
  <c r="Y779" i="18"/>
  <c r="Y780" i="18"/>
  <c r="Y781" i="18"/>
  <c r="Y782" i="18"/>
  <c r="Y783" i="18"/>
  <c r="Y784" i="18"/>
  <c r="Y785" i="18"/>
  <c r="Y786" i="18"/>
  <c r="Y787" i="18"/>
  <c r="Y788" i="18"/>
  <c r="Y789" i="18"/>
  <c r="Y790" i="18"/>
  <c r="Y791" i="18"/>
  <c r="Y792" i="18"/>
  <c r="Y793" i="18"/>
  <c r="Y794" i="18"/>
  <c r="Y795" i="18"/>
  <c r="Y796" i="18"/>
  <c r="Y797" i="18"/>
  <c r="Y798" i="18"/>
  <c r="Y799" i="18"/>
  <c r="Y800" i="18"/>
  <c r="Y801" i="18"/>
  <c r="Y802" i="18"/>
  <c r="Y803" i="18"/>
  <c r="Y804" i="18"/>
  <c r="Y805" i="18"/>
  <c r="Y806" i="18"/>
  <c r="Y807" i="18"/>
  <c r="Y808" i="18"/>
  <c r="Y809" i="18"/>
  <c r="Y810" i="18"/>
  <c r="Y811" i="18"/>
  <c r="Y812" i="18"/>
  <c r="Y813" i="18"/>
  <c r="Y814" i="18"/>
  <c r="Y815" i="18"/>
  <c r="Y816" i="18"/>
  <c r="Y817" i="18"/>
  <c r="Y818" i="18"/>
  <c r="Y819" i="18"/>
  <c r="Y820" i="18"/>
  <c r="Y821" i="18"/>
  <c r="Y822" i="18"/>
  <c r="Y823" i="18"/>
  <c r="Y824" i="18"/>
  <c r="Y825" i="18"/>
  <c r="Y826" i="18"/>
  <c r="Y827" i="18"/>
  <c r="Y828" i="18"/>
  <c r="Y829" i="18"/>
  <c r="Y830" i="18"/>
  <c r="Y831" i="18"/>
  <c r="Y832" i="18"/>
  <c r="Y833" i="18"/>
  <c r="Y834" i="18"/>
  <c r="Y835" i="18"/>
  <c r="Y836" i="18"/>
  <c r="Y837" i="18"/>
  <c r="Y838" i="18"/>
  <c r="Y839" i="18"/>
  <c r="Y840" i="18"/>
  <c r="Y841" i="18"/>
  <c r="Y842" i="18"/>
  <c r="Y843" i="18"/>
  <c r="Y844" i="18"/>
  <c r="Y845" i="18"/>
  <c r="Y846" i="18"/>
  <c r="Y847" i="18"/>
  <c r="Y848" i="18"/>
  <c r="Y849" i="18"/>
  <c r="Y850" i="18"/>
  <c r="Y851" i="18"/>
  <c r="Y852" i="18"/>
  <c r="Y853" i="18"/>
  <c r="Y854" i="18"/>
  <c r="Y855" i="18"/>
  <c r="Y856" i="18"/>
  <c r="Y857" i="18"/>
  <c r="Y858" i="18"/>
  <c r="Y859" i="18"/>
  <c r="Y860" i="18"/>
  <c r="Y861" i="18"/>
  <c r="Y862" i="18"/>
  <c r="Y863" i="18"/>
  <c r="Y864" i="18"/>
  <c r="Y865" i="18"/>
  <c r="Y866" i="18"/>
  <c r="Y867" i="18"/>
  <c r="Y868" i="18"/>
  <c r="Y869" i="18"/>
  <c r="Y870" i="18"/>
  <c r="Y871" i="18"/>
  <c r="Y872" i="18"/>
  <c r="Y873" i="18"/>
  <c r="Y874" i="18"/>
  <c r="Y875" i="18"/>
  <c r="Y876" i="18"/>
  <c r="Y877" i="18"/>
  <c r="Y878" i="18"/>
  <c r="Y879" i="18"/>
  <c r="Y880" i="18"/>
  <c r="Y881" i="18"/>
  <c r="Y882" i="18"/>
  <c r="Y883" i="18"/>
  <c r="Y884" i="18"/>
  <c r="Y885" i="18"/>
  <c r="Y886" i="18"/>
  <c r="Y887" i="18"/>
  <c r="Y888" i="18"/>
  <c r="Y889" i="18"/>
  <c r="Y890" i="18"/>
  <c r="Y891" i="18"/>
  <c r="Y892" i="18"/>
  <c r="Y893" i="18"/>
  <c r="Y894" i="18"/>
  <c r="Y895" i="18"/>
  <c r="Y896" i="18"/>
  <c r="Y897" i="18"/>
  <c r="Y898" i="18"/>
  <c r="Y899" i="18"/>
  <c r="Y900" i="18"/>
  <c r="Y901" i="18"/>
  <c r="Y902" i="18"/>
  <c r="Y903" i="18"/>
  <c r="Y904" i="18"/>
  <c r="Y905" i="18"/>
  <c r="Y906" i="18"/>
  <c r="Y907" i="18"/>
  <c r="Y908" i="18"/>
  <c r="Y909" i="18"/>
  <c r="Y910" i="18"/>
  <c r="Y911" i="18"/>
  <c r="Y912" i="18"/>
  <c r="Y913" i="18"/>
  <c r="Y914" i="18"/>
  <c r="Y915" i="18"/>
  <c r="Y916" i="18"/>
  <c r="Y917" i="18"/>
  <c r="Y918" i="18"/>
  <c r="Y919" i="18"/>
  <c r="Y920" i="18"/>
  <c r="Y921" i="18"/>
  <c r="Y922" i="18"/>
  <c r="Y923" i="18"/>
  <c r="Y924" i="18"/>
  <c r="Y925" i="18"/>
  <c r="Y926" i="18"/>
  <c r="Y927" i="18"/>
  <c r="Y928" i="18"/>
  <c r="Y929" i="18"/>
  <c r="Y930" i="18"/>
  <c r="Y931" i="18"/>
  <c r="Y932" i="18"/>
  <c r="Y933" i="18"/>
  <c r="Y934" i="18"/>
  <c r="Y935" i="18"/>
  <c r="Y936" i="18"/>
  <c r="Y937" i="18"/>
  <c r="Y938" i="18"/>
  <c r="Y939" i="18"/>
  <c r="Y940" i="18"/>
  <c r="Y941" i="18"/>
  <c r="Y942" i="18"/>
  <c r="Y943" i="18"/>
  <c r="Y944" i="18"/>
  <c r="Y945" i="18"/>
  <c r="Y946" i="18"/>
  <c r="Y947" i="18"/>
  <c r="Y948" i="18"/>
  <c r="Y949" i="18"/>
  <c r="Y950" i="18"/>
  <c r="Y951" i="18"/>
  <c r="Y952" i="18"/>
  <c r="Y953" i="18"/>
  <c r="Y954" i="18"/>
  <c r="Y955" i="18"/>
  <c r="Y956" i="18"/>
  <c r="Y957" i="18"/>
  <c r="Y958" i="18"/>
  <c r="Y959" i="18"/>
  <c r="Y960" i="18"/>
  <c r="Y961" i="18"/>
  <c r="Y962" i="18"/>
  <c r="Y963" i="18"/>
  <c r="Y964" i="18"/>
  <c r="Y965" i="18"/>
  <c r="Y966" i="18"/>
  <c r="Y967" i="18"/>
  <c r="Y968" i="18"/>
  <c r="Y969" i="18"/>
  <c r="Y970" i="18"/>
  <c r="Y971" i="18"/>
  <c r="Y972" i="18"/>
  <c r="Y973" i="18"/>
  <c r="Y974" i="18"/>
  <c r="Y975" i="18"/>
  <c r="Y976" i="18"/>
  <c r="Y977" i="18"/>
  <c r="Y978" i="18"/>
  <c r="Y979" i="18"/>
  <c r="Y980" i="18"/>
  <c r="Y981" i="18"/>
  <c r="Y982" i="18"/>
  <c r="Y983" i="18"/>
  <c r="Y984" i="18"/>
  <c r="Y985" i="18"/>
  <c r="Y986" i="18"/>
  <c r="Y987" i="18"/>
  <c r="Y988" i="18"/>
  <c r="Y989" i="18"/>
  <c r="Y990" i="18"/>
  <c r="Y991" i="18"/>
  <c r="Y992" i="18"/>
  <c r="Y993" i="18"/>
  <c r="Y994" i="18"/>
  <c r="Y995" i="18"/>
  <c r="Y996" i="18"/>
  <c r="Y3" i="18"/>
  <c r="Y2" i="18"/>
  <c r="X3" i="18"/>
  <c r="X4" i="18"/>
  <c r="X5" i="18"/>
  <c r="X6" i="18"/>
  <c r="X7" i="18"/>
  <c r="X8" i="18"/>
  <c r="X9" i="18"/>
  <c r="X10" i="18"/>
  <c r="X11" i="18"/>
  <c r="X12" i="18"/>
  <c r="X13" i="18"/>
  <c r="X14" i="18"/>
  <c r="X15" i="18"/>
  <c r="X16" i="18"/>
  <c r="X17" i="18"/>
  <c r="X18" i="18"/>
  <c r="X19" i="18"/>
  <c r="X20" i="18"/>
  <c r="X21" i="18"/>
  <c r="X22" i="18"/>
  <c r="X23" i="18"/>
  <c r="X24" i="18"/>
  <c r="X25" i="18"/>
  <c r="X26" i="18"/>
  <c r="X27" i="18"/>
  <c r="X28" i="18"/>
  <c r="X29" i="18"/>
  <c r="X30" i="18"/>
  <c r="X31" i="18"/>
  <c r="X32" i="18"/>
  <c r="X33" i="18"/>
  <c r="X34" i="18"/>
  <c r="X35" i="18"/>
  <c r="X36" i="18"/>
  <c r="X37" i="18"/>
  <c r="X38" i="18"/>
  <c r="X39" i="18"/>
  <c r="X40" i="18"/>
  <c r="X41" i="18"/>
  <c r="X42" i="18"/>
  <c r="X43" i="18"/>
  <c r="X44" i="18"/>
  <c r="X45" i="18"/>
  <c r="X46" i="18"/>
  <c r="X47" i="18"/>
  <c r="X48" i="18"/>
  <c r="X49" i="18"/>
  <c r="X50" i="18"/>
  <c r="X51" i="18"/>
  <c r="X52" i="18"/>
  <c r="X53" i="18"/>
  <c r="X54" i="18"/>
  <c r="X55" i="18"/>
  <c r="X56" i="18"/>
  <c r="X57" i="18"/>
  <c r="X58" i="18"/>
  <c r="X59" i="18"/>
  <c r="X60" i="18"/>
  <c r="X61" i="18"/>
  <c r="X62" i="18"/>
  <c r="X63" i="18"/>
  <c r="X64" i="18"/>
  <c r="X65" i="18"/>
  <c r="X66" i="18"/>
  <c r="X67" i="18"/>
  <c r="X68" i="18"/>
  <c r="X69" i="18"/>
  <c r="X70" i="18"/>
  <c r="X71" i="18"/>
  <c r="X72" i="18"/>
  <c r="X73" i="18"/>
  <c r="X74" i="18"/>
  <c r="X75" i="18"/>
  <c r="X76" i="18"/>
  <c r="X77" i="18"/>
  <c r="X78" i="18"/>
  <c r="X79" i="18"/>
  <c r="X80" i="18"/>
  <c r="X81" i="18"/>
  <c r="X82" i="18"/>
  <c r="X83" i="18"/>
  <c r="X84" i="18"/>
  <c r="X85" i="18"/>
  <c r="X86" i="18"/>
  <c r="X87" i="18"/>
  <c r="X88" i="18"/>
  <c r="X89" i="18"/>
  <c r="X90" i="18"/>
  <c r="X91" i="18"/>
  <c r="X92" i="18"/>
  <c r="X93" i="18"/>
  <c r="X94" i="18"/>
  <c r="X95" i="18"/>
  <c r="X96" i="18"/>
  <c r="X97" i="18"/>
  <c r="X98" i="18"/>
  <c r="X99" i="18"/>
  <c r="X100" i="18"/>
  <c r="X101" i="18"/>
  <c r="X102" i="18"/>
  <c r="X103" i="18"/>
  <c r="X104" i="18"/>
  <c r="X105" i="18"/>
  <c r="X106" i="18"/>
  <c r="X107" i="18"/>
  <c r="X108" i="18"/>
  <c r="X109" i="18"/>
  <c r="X110" i="18"/>
  <c r="X111" i="18"/>
  <c r="X112" i="18"/>
  <c r="X113" i="18"/>
  <c r="X114" i="18"/>
  <c r="X115" i="18"/>
  <c r="X116" i="18"/>
  <c r="X117" i="18"/>
  <c r="X118" i="18"/>
  <c r="X119" i="18"/>
  <c r="X120" i="18"/>
  <c r="X121" i="18"/>
  <c r="X122" i="18"/>
  <c r="X123" i="18"/>
  <c r="X124" i="18"/>
  <c r="X125" i="18"/>
  <c r="X126" i="18"/>
  <c r="X127" i="18"/>
  <c r="X128" i="18"/>
  <c r="X129" i="18"/>
  <c r="X130" i="18"/>
  <c r="X131" i="18"/>
  <c r="X132" i="18"/>
  <c r="X133" i="18"/>
  <c r="X134" i="18"/>
  <c r="X135" i="18"/>
  <c r="X136" i="18"/>
  <c r="X137" i="18"/>
  <c r="X138" i="18"/>
  <c r="X139" i="18"/>
  <c r="X140" i="18"/>
  <c r="X141" i="18"/>
  <c r="X142" i="18"/>
  <c r="X143" i="18"/>
  <c r="X144" i="18"/>
  <c r="X145" i="18"/>
  <c r="X146" i="18"/>
  <c r="X147" i="18"/>
  <c r="X148" i="18"/>
  <c r="X149" i="18"/>
  <c r="X150" i="18"/>
  <c r="X151" i="18"/>
  <c r="X152" i="18"/>
  <c r="X153" i="18"/>
  <c r="X154" i="18"/>
  <c r="X155" i="18"/>
  <c r="X156" i="18"/>
  <c r="X157" i="18"/>
  <c r="X158" i="18"/>
  <c r="X159" i="18"/>
  <c r="X160" i="18"/>
  <c r="X161" i="18"/>
  <c r="X162" i="18"/>
  <c r="X163" i="18"/>
  <c r="X164" i="18"/>
  <c r="X165" i="18"/>
  <c r="X166" i="18"/>
  <c r="X167" i="18"/>
  <c r="X168" i="18"/>
  <c r="X169" i="18"/>
  <c r="X170" i="18"/>
  <c r="X171" i="18"/>
  <c r="X172" i="18"/>
  <c r="X173" i="18"/>
  <c r="X174" i="18"/>
  <c r="X175" i="18"/>
  <c r="X176" i="18"/>
  <c r="X177" i="18"/>
  <c r="X178" i="18"/>
  <c r="X179" i="18"/>
  <c r="X180" i="18"/>
  <c r="X181" i="18"/>
  <c r="X182" i="18"/>
  <c r="X183" i="18"/>
  <c r="X184" i="18"/>
  <c r="X185" i="18"/>
  <c r="X186" i="18"/>
  <c r="X187" i="18"/>
  <c r="X188" i="18"/>
  <c r="X189" i="18"/>
  <c r="X190" i="18"/>
  <c r="X191" i="18"/>
  <c r="X192" i="18"/>
  <c r="X193" i="18"/>
  <c r="X194" i="18"/>
  <c r="X195" i="18"/>
  <c r="X196" i="18"/>
  <c r="X197" i="18"/>
  <c r="X198" i="18"/>
  <c r="X199" i="18"/>
  <c r="X200" i="18"/>
  <c r="X201" i="18"/>
  <c r="X202" i="18"/>
  <c r="X203" i="18"/>
  <c r="X204" i="18"/>
  <c r="X205" i="18"/>
  <c r="X206" i="18"/>
  <c r="X207" i="18"/>
  <c r="X208" i="18"/>
  <c r="X209" i="18"/>
  <c r="X210" i="18"/>
  <c r="X211" i="18"/>
  <c r="X212" i="18"/>
  <c r="X213" i="18"/>
  <c r="X214" i="18"/>
  <c r="X215" i="18"/>
  <c r="X216" i="18"/>
  <c r="X217" i="18"/>
  <c r="X218" i="18"/>
  <c r="X219" i="18"/>
  <c r="X220" i="18"/>
  <c r="X221" i="18"/>
  <c r="X222" i="18"/>
  <c r="X223" i="18"/>
  <c r="X224" i="18"/>
  <c r="X225" i="18"/>
  <c r="X226" i="18"/>
  <c r="X227" i="18"/>
  <c r="X228" i="18"/>
  <c r="X229" i="18"/>
  <c r="X230" i="18"/>
  <c r="X231" i="18"/>
  <c r="X232" i="18"/>
  <c r="X233" i="18"/>
  <c r="X234" i="18"/>
  <c r="X235" i="18"/>
  <c r="X236" i="18"/>
  <c r="X237" i="18"/>
  <c r="X238" i="18"/>
  <c r="X239" i="18"/>
  <c r="X240" i="18"/>
  <c r="X241" i="18"/>
  <c r="X242" i="18"/>
  <c r="X243" i="18"/>
  <c r="X244" i="18"/>
  <c r="X245" i="18"/>
  <c r="X246" i="18"/>
  <c r="X247" i="18"/>
  <c r="X248" i="18"/>
  <c r="X249" i="18"/>
  <c r="X250" i="18"/>
  <c r="X251" i="18"/>
  <c r="X252" i="18"/>
  <c r="X253" i="18"/>
  <c r="X254" i="18"/>
  <c r="X255" i="18"/>
  <c r="X256" i="18"/>
  <c r="X257" i="18"/>
  <c r="X258" i="18"/>
  <c r="X259" i="18"/>
  <c r="X260" i="18"/>
  <c r="X261" i="18"/>
  <c r="X262" i="18"/>
  <c r="X263" i="18"/>
  <c r="X264" i="18"/>
  <c r="X265" i="18"/>
  <c r="X266" i="18"/>
  <c r="X267" i="18"/>
  <c r="X268" i="18"/>
  <c r="X269" i="18"/>
  <c r="X270" i="18"/>
  <c r="X271" i="18"/>
  <c r="X272" i="18"/>
  <c r="X273" i="18"/>
  <c r="X274" i="18"/>
  <c r="X275" i="18"/>
  <c r="X276" i="18"/>
  <c r="X277" i="18"/>
  <c r="X278" i="18"/>
  <c r="X279" i="18"/>
  <c r="X280" i="18"/>
  <c r="X281" i="18"/>
  <c r="X282" i="18"/>
  <c r="X283" i="18"/>
  <c r="X284" i="18"/>
  <c r="X285" i="18"/>
  <c r="X286" i="18"/>
  <c r="X287" i="18"/>
  <c r="X288" i="18"/>
  <c r="X289" i="18"/>
  <c r="X290" i="18"/>
  <c r="X291" i="18"/>
  <c r="X292" i="18"/>
  <c r="X293" i="18"/>
  <c r="X294" i="18"/>
  <c r="X295" i="18"/>
  <c r="X296" i="18"/>
  <c r="X297" i="18"/>
  <c r="X298" i="18"/>
  <c r="X299" i="18"/>
  <c r="X300" i="18"/>
  <c r="X301" i="18"/>
  <c r="X302" i="18"/>
  <c r="X303" i="18"/>
  <c r="X304" i="18"/>
  <c r="X305" i="18"/>
  <c r="X306" i="18"/>
  <c r="X307" i="18"/>
  <c r="X308" i="18"/>
  <c r="X309" i="18"/>
  <c r="X310" i="18"/>
  <c r="X311" i="18"/>
  <c r="X312" i="18"/>
  <c r="X313" i="18"/>
  <c r="X314" i="18"/>
  <c r="X315" i="18"/>
  <c r="X316" i="18"/>
  <c r="X317" i="18"/>
  <c r="X318" i="18"/>
  <c r="X319" i="18"/>
  <c r="X320" i="18"/>
  <c r="X321" i="18"/>
  <c r="X322" i="18"/>
  <c r="X323" i="18"/>
  <c r="X324" i="18"/>
  <c r="X325" i="18"/>
  <c r="X326" i="18"/>
  <c r="X327" i="18"/>
  <c r="X328" i="18"/>
  <c r="X329" i="18"/>
  <c r="X330" i="18"/>
  <c r="X331" i="18"/>
  <c r="X332" i="18"/>
  <c r="X333" i="18"/>
  <c r="X334" i="18"/>
  <c r="X335" i="18"/>
  <c r="X336" i="18"/>
  <c r="X337" i="18"/>
  <c r="X338" i="18"/>
  <c r="X339" i="18"/>
  <c r="X340" i="18"/>
  <c r="X341" i="18"/>
  <c r="X342" i="18"/>
  <c r="X343" i="18"/>
  <c r="X344" i="18"/>
  <c r="X345" i="18"/>
  <c r="X346" i="18"/>
  <c r="X347" i="18"/>
  <c r="X348" i="18"/>
  <c r="X349" i="18"/>
  <c r="X350" i="18"/>
  <c r="X351" i="18"/>
  <c r="X352" i="18"/>
  <c r="X353" i="18"/>
  <c r="X354" i="18"/>
  <c r="X355" i="18"/>
  <c r="X356" i="18"/>
  <c r="X357" i="18"/>
  <c r="X358" i="18"/>
  <c r="X359" i="18"/>
  <c r="X360" i="18"/>
  <c r="X361" i="18"/>
  <c r="X362" i="18"/>
  <c r="X363" i="18"/>
  <c r="X364" i="18"/>
  <c r="X365" i="18"/>
  <c r="X366" i="18"/>
  <c r="X367" i="18"/>
  <c r="X368" i="18"/>
  <c r="X369" i="18"/>
  <c r="X370" i="18"/>
  <c r="X371" i="18"/>
  <c r="X372" i="18"/>
  <c r="X373" i="18"/>
  <c r="X374" i="18"/>
  <c r="X375" i="18"/>
  <c r="X376" i="18"/>
  <c r="X377" i="18"/>
  <c r="X378" i="18"/>
  <c r="X379" i="18"/>
  <c r="X380" i="18"/>
  <c r="X381" i="18"/>
  <c r="X382" i="18"/>
  <c r="X383" i="18"/>
  <c r="X384" i="18"/>
  <c r="X385" i="18"/>
  <c r="X386" i="18"/>
  <c r="X387" i="18"/>
  <c r="X388" i="18"/>
  <c r="X389" i="18"/>
  <c r="X390" i="18"/>
  <c r="X391" i="18"/>
  <c r="X392" i="18"/>
  <c r="X393" i="18"/>
  <c r="X394" i="18"/>
  <c r="X395" i="18"/>
  <c r="X396" i="18"/>
  <c r="X397" i="18"/>
  <c r="X398" i="18"/>
  <c r="X399" i="18"/>
  <c r="X400" i="18"/>
  <c r="X401" i="18"/>
  <c r="X402" i="18"/>
  <c r="X403" i="18"/>
  <c r="X404" i="18"/>
  <c r="X405" i="18"/>
  <c r="X406" i="18"/>
  <c r="X407" i="18"/>
  <c r="X408" i="18"/>
  <c r="X409" i="18"/>
  <c r="X410" i="18"/>
  <c r="X411" i="18"/>
  <c r="X412" i="18"/>
  <c r="X413" i="18"/>
  <c r="X414" i="18"/>
  <c r="X415" i="18"/>
  <c r="X416" i="18"/>
  <c r="X417" i="18"/>
  <c r="X418" i="18"/>
  <c r="X419" i="18"/>
  <c r="X420" i="18"/>
  <c r="X421" i="18"/>
  <c r="X422" i="18"/>
  <c r="X423" i="18"/>
  <c r="X424" i="18"/>
  <c r="X425" i="18"/>
  <c r="X426" i="18"/>
  <c r="X427" i="18"/>
  <c r="X428" i="18"/>
  <c r="X429" i="18"/>
  <c r="X430" i="18"/>
  <c r="X431" i="18"/>
  <c r="X432" i="18"/>
  <c r="X433" i="18"/>
  <c r="X434" i="18"/>
  <c r="X435" i="18"/>
  <c r="X436" i="18"/>
  <c r="X437" i="18"/>
  <c r="X438" i="18"/>
  <c r="X439" i="18"/>
  <c r="X440" i="18"/>
  <c r="X441" i="18"/>
  <c r="X442" i="18"/>
  <c r="X443" i="18"/>
  <c r="X444" i="18"/>
  <c r="X445" i="18"/>
  <c r="X446" i="18"/>
  <c r="X447" i="18"/>
  <c r="X448" i="18"/>
  <c r="X449" i="18"/>
  <c r="X450" i="18"/>
  <c r="X451" i="18"/>
  <c r="X452" i="18"/>
  <c r="X453" i="18"/>
  <c r="X454" i="18"/>
  <c r="X455" i="18"/>
  <c r="X456" i="18"/>
  <c r="X457" i="18"/>
  <c r="X458" i="18"/>
  <c r="X459" i="18"/>
  <c r="X460" i="18"/>
  <c r="X461" i="18"/>
  <c r="X462" i="18"/>
  <c r="X463" i="18"/>
  <c r="X464" i="18"/>
  <c r="X465" i="18"/>
  <c r="X466" i="18"/>
  <c r="X467" i="18"/>
  <c r="X468" i="18"/>
  <c r="X469" i="18"/>
  <c r="X470" i="18"/>
  <c r="X471" i="18"/>
  <c r="X472" i="18"/>
  <c r="X473" i="18"/>
  <c r="X474" i="18"/>
  <c r="X475" i="18"/>
  <c r="X476" i="18"/>
  <c r="X477" i="18"/>
  <c r="X478" i="18"/>
  <c r="X479" i="18"/>
  <c r="X480" i="18"/>
  <c r="X481" i="18"/>
  <c r="X482" i="18"/>
  <c r="X483" i="18"/>
  <c r="X484" i="18"/>
  <c r="X485" i="18"/>
  <c r="X486" i="18"/>
  <c r="X487" i="18"/>
  <c r="X488" i="18"/>
  <c r="X489" i="18"/>
  <c r="X490" i="18"/>
  <c r="X491" i="18"/>
  <c r="X492" i="18"/>
  <c r="X493" i="18"/>
  <c r="X494" i="18"/>
  <c r="X495" i="18"/>
  <c r="X496" i="18"/>
  <c r="X497" i="18"/>
  <c r="X498" i="18"/>
  <c r="X499" i="18"/>
  <c r="X500" i="18"/>
  <c r="X501" i="18"/>
  <c r="X502" i="18"/>
  <c r="X503" i="18"/>
  <c r="X504" i="18"/>
  <c r="X505" i="18"/>
  <c r="X506" i="18"/>
  <c r="X507" i="18"/>
  <c r="X508" i="18"/>
  <c r="X509" i="18"/>
  <c r="X510" i="18"/>
  <c r="X511" i="18"/>
  <c r="X512" i="18"/>
  <c r="X513" i="18"/>
  <c r="X514" i="18"/>
  <c r="X515" i="18"/>
  <c r="X516" i="18"/>
  <c r="X517" i="18"/>
  <c r="X518" i="18"/>
  <c r="X519" i="18"/>
  <c r="X520" i="18"/>
  <c r="X521" i="18"/>
  <c r="X522" i="18"/>
  <c r="X523" i="18"/>
  <c r="X524" i="18"/>
  <c r="X525" i="18"/>
  <c r="X526" i="18"/>
  <c r="X527" i="18"/>
  <c r="X528" i="18"/>
  <c r="X529" i="18"/>
  <c r="X530" i="18"/>
  <c r="X531" i="18"/>
  <c r="X532" i="18"/>
  <c r="X533" i="18"/>
  <c r="X534" i="18"/>
  <c r="X535" i="18"/>
  <c r="X536" i="18"/>
  <c r="X537" i="18"/>
  <c r="X538" i="18"/>
  <c r="X539" i="18"/>
  <c r="X540" i="18"/>
  <c r="X541" i="18"/>
  <c r="X542" i="18"/>
  <c r="X543" i="18"/>
  <c r="X544" i="18"/>
  <c r="X545" i="18"/>
  <c r="X546" i="18"/>
  <c r="X547" i="18"/>
  <c r="X548" i="18"/>
  <c r="X549" i="18"/>
  <c r="X550" i="18"/>
  <c r="X551" i="18"/>
  <c r="X552" i="18"/>
  <c r="X553" i="18"/>
  <c r="X554" i="18"/>
  <c r="X555" i="18"/>
  <c r="X556" i="18"/>
  <c r="X557" i="18"/>
  <c r="X558" i="18"/>
  <c r="X559" i="18"/>
  <c r="X560" i="18"/>
  <c r="X561" i="18"/>
  <c r="X562" i="18"/>
  <c r="X563" i="18"/>
  <c r="X564" i="18"/>
  <c r="X565" i="18"/>
  <c r="X566" i="18"/>
  <c r="X567" i="18"/>
  <c r="X568" i="18"/>
  <c r="X569" i="18"/>
  <c r="X570" i="18"/>
  <c r="X571" i="18"/>
  <c r="X572" i="18"/>
  <c r="X573" i="18"/>
  <c r="X574" i="18"/>
  <c r="X575" i="18"/>
  <c r="X576" i="18"/>
  <c r="X577" i="18"/>
  <c r="X578" i="18"/>
  <c r="X579" i="18"/>
  <c r="X580" i="18"/>
  <c r="X581" i="18"/>
  <c r="X582" i="18"/>
  <c r="X583" i="18"/>
  <c r="X584" i="18"/>
  <c r="X585" i="18"/>
  <c r="X586" i="18"/>
  <c r="X587" i="18"/>
  <c r="X588" i="18"/>
  <c r="X589" i="18"/>
  <c r="X590" i="18"/>
  <c r="X591" i="18"/>
  <c r="X592" i="18"/>
  <c r="X593" i="18"/>
  <c r="X594" i="18"/>
  <c r="X595" i="18"/>
  <c r="X596" i="18"/>
  <c r="X597" i="18"/>
  <c r="X598" i="18"/>
  <c r="X599" i="18"/>
  <c r="X600" i="18"/>
  <c r="X601" i="18"/>
  <c r="X602" i="18"/>
  <c r="X603" i="18"/>
  <c r="X604" i="18"/>
  <c r="X605" i="18"/>
  <c r="X606" i="18"/>
  <c r="X607" i="18"/>
  <c r="X608" i="18"/>
  <c r="X609" i="18"/>
  <c r="X610" i="18"/>
  <c r="X611" i="18"/>
  <c r="X612" i="18"/>
  <c r="X613" i="18"/>
  <c r="X614" i="18"/>
  <c r="X615" i="18"/>
  <c r="X616" i="18"/>
  <c r="X617" i="18"/>
  <c r="X618" i="18"/>
  <c r="X619" i="18"/>
  <c r="X620" i="18"/>
  <c r="X621" i="18"/>
  <c r="X622" i="18"/>
  <c r="X623" i="18"/>
  <c r="X624" i="18"/>
  <c r="X625" i="18"/>
  <c r="X626" i="18"/>
  <c r="X627" i="18"/>
  <c r="X628" i="18"/>
  <c r="X629" i="18"/>
  <c r="X630" i="18"/>
  <c r="X631" i="18"/>
  <c r="X632" i="18"/>
  <c r="X633" i="18"/>
  <c r="X634" i="18"/>
  <c r="X635" i="18"/>
  <c r="X636" i="18"/>
  <c r="X637" i="18"/>
  <c r="X638" i="18"/>
  <c r="X639" i="18"/>
  <c r="X640" i="18"/>
  <c r="X641" i="18"/>
  <c r="X642" i="18"/>
  <c r="X643" i="18"/>
  <c r="X644" i="18"/>
  <c r="X645" i="18"/>
  <c r="X646" i="18"/>
  <c r="X647" i="18"/>
  <c r="X648" i="18"/>
  <c r="X649" i="18"/>
  <c r="X650" i="18"/>
  <c r="X651" i="18"/>
  <c r="X652" i="18"/>
  <c r="X653" i="18"/>
  <c r="X654" i="18"/>
  <c r="X655" i="18"/>
  <c r="X656" i="18"/>
  <c r="X657" i="18"/>
  <c r="X658" i="18"/>
  <c r="X659" i="18"/>
  <c r="X660" i="18"/>
  <c r="X661" i="18"/>
  <c r="X662" i="18"/>
  <c r="X663" i="18"/>
  <c r="X664" i="18"/>
  <c r="X665" i="18"/>
  <c r="X666" i="18"/>
  <c r="X667" i="18"/>
  <c r="X668" i="18"/>
  <c r="X669" i="18"/>
  <c r="X670" i="18"/>
  <c r="X671" i="18"/>
  <c r="X672" i="18"/>
  <c r="X673" i="18"/>
  <c r="X674" i="18"/>
  <c r="X675" i="18"/>
  <c r="X676" i="18"/>
  <c r="X677" i="18"/>
  <c r="X678" i="18"/>
  <c r="X679" i="18"/>
  <c r="X680" i="18"/>
  <c r="X681" i="18"/>
  <c r="X682" i="18"/>
  <c r="X683" i="18"/>
  <c r="X684" i="18"/>
  <c r="X685" i="18"/>
  <c r="X686" i="18"/>
  <c r="X687" i="18"/>
  <c r="X688" i="18"/>
  <c r="X689" i="18"/>
  <c r="X690" i="18"/>
  <c r="X691" i="18"/>
  <c r="X692" i="18"/>
  <c r="X693" i="18"/>
  <c r="X694" i="18"/>
  <c r="X695" i="18"/>
  <c r="X696" i="18"/>
  <c r="X697" i="18"/>
  <c r="X698" i="18"/>
  <c r="X699" i="18"/>
  <c r="X700" i="18"/>
  <c r="X701" i="18"/>
  <c r="X702" i="18"/>
  <c r="X703" i="18"/>
  <c r="X704" i="18"/>
  <c r="X705" i="18"/>
  <c r="X706" i="18"/>
  <c r="X707" i="18"/>
  <c r="X708" i="18"/>
  <c r="X709" i="18"/>
  <c r="X710" i="18"/>
  <c r="X711" i="18"/>
  <c r="X712" i="18"/>
  <c r="X713" i="18"/>
  <c r="X714" i="18"/>
  <c r="X715" i="18"/>
  <c r="X716" i="18"/>
  <c r="X717" i="18"/>
  <c r="X718" i="18"/>
  <c r="X719" i="18"/>
  <c r="X720" i="18"/>
  <c r="X721" i="18"/>
  <c r="X722" i="18"/>
  <c r="X723" i="18"/>
  <c r="X724" i="18"/>
  <c r="X725" i="18"/>
  <c r="X726" i="18"/>
  <c r="X727" i="18"/>
  <c r="X728" i="18"/>
  <c r="X729" i="18"/>
  <c r="X730" i="18"/>
  <c r="X731" i="18"/>
  <c r="X732" i="18"/>
  <c r="X733" i="18"/>
  <c r="X734" i="18"/>
  <c r="X735" i="18"/>
  <c r="X736" i="18"/>
  <c r="X737" i="18"/>
  <c r="X738" i="18"/>
  <c r="X739" i="18"/>
  <c r="X740" i="18"/>
  <c r="X741" i="18"/>
  <c r="X742" i="18"/>
  <c r="X743" i="18"/>
  <c r="X744" i="18"/>
  <c r="X745" i="18"/>
  <c r="X746" i="18"/>
  <c r="X747" i="18"/>
  <c r="X748" i="18"/>
  <c r="X749" i="18"/>
  <c r="X750" i="18"/>
  <c r="X751" i="18"/>
  <c r="X752" i="18"/>
  <c r="X753" i="18"/>
  <c r="X754" i="18"/>
  <c r="X755" i="18"/>
  <c r="X756" i="18"/>
  <c r="X757" i="18"/>
  <c r="X758" i="18"/>
  <c r="X759" i="18"/>
  <c r="X760" i="18"/>
  <c r="X761" i="18"/>
  <c r="X762" i="18"/>
  <c r="X763" i="18"/>
  <c r="X764" i="18"/>
  <c r="X765" i="18"/>
  <c r="X766" i="18"/>
  <c r="X767" i="18"/>
  <c r="X768" i="18"/>
  <c r="X769" i="18"/>
  <c r="X770" i="18"/>
  <c r="X771" i="18"/>
  <c r="X772" i="18"/>
  <c r="X773" i="18"/>
  <c r="X774" i="18"/>
  <c r="X775" i="18"/>
  <c r="X776" i="18"/>
  <c r="X777" i="18"/>
  <c r="X778" i="18"/>
  <c r="X779" i="18"/>
  <c r="X780" i="18"/>
  <c r="X781" i="18"/>
  <c r="X782" i="18"/>
  <c r="X783" i="18"/>
  <c r="X784" i="18"/>
  <c r="X785" i="18"/>
  <c r="X786" i="18"/>
  <c r="X787" i="18"/>
  <c r="X788" i="18"/>
  <c r="X789" i="18"/>
  <c r="X790" i="18"/>
  <c r="X791" i="18"/>
  <c r="X792" i="18"/>
  <c r="X793" i="18"/>
  <c r="X794" i="18"/>
  <c r="X795" i="18"/>
  <c r="X796" i="18"/>
  <c r="X797" i="18"/>
  <c r="X798" i="18"/>
  <c r="X799" i="18"/>
  <c r="X800" i="18"/>
  <c r="X801" i="18"/>
  <c r="X802" i="18"/>
  <c r="X803" i="18"/>
  <c r="X804" i="18"/>
  <c r="X805" i="18"/>
  <c r="X806" i="18"/>
  <c r="X807" i="18"/>
  <c r="X808" i="18"/>
  <c r="X809" i="18"/>
  <c r="X810" i="18"/>
  <c r="X811" i="18"/>
  <c r="X812" i="18"/>
  <c r="X813" i="18"/>
  <c r="X814" i="18"/>
  <c r="X815" i="18"/>
  <c r="X816" i="18"/>
  <c r="X817" i="18"/>
  <c r="X818" i="18"/>
  <c r="X819" i="18"/>
  <c r="X820" i="18"/>
  <c r="X821" i="18"/>
  <c r="X822" i="18"/>
  <c r="X823" i="18"/>
  <c r="X824" i="18"/>
  <c r="X825" i="18"/>
  <c r="X826" i="18"/>
  <c r="X827" i="18"/>
  <c r="X828" i="18"/>
  <c r="X829" i="18"/>
  <c r="X830" i="18"/>
  <c r="X831" i="18"/>
  <c r="X832" i="18"/>
  <c r="X833" i="18"/>
  <c r="X834" i="18"/>
  <c r="X835" i="18"/>
  <c r="X836" i="18"/>
  <c r="X837" i="18"/>
  <c r="X838" i="18"/>
  <c r="X839" i="18"/>
  <c r="X840" i="18"/>
  <c r="X841" i="18"/>
  <c r="X842" i="18"/>
  <c r="X843" i="18"/>
  <c r="X844" i="18"/>
  <c r="X845" i="18"/>
  <c r="X846" i="18"/>
  <c r="X847" i="18"/>
  <c r="X848" i="18"/>
  <c r="X849" i="18"/>
  <c r="X850" i="18"/>
  <c r="X851" i="18"/>
  <c r="X852" i="18"/>
  <c r="X853" i="18"/>
  <c r="X854" i="18"/>
  <c r="X855" i="18"/>
  <c r="X856" i="18"/>
  <c r="X857" i="18"/>
  <c r="X858" i="18"/>
  <c r="X859" i="18"/>
  <c r="X860" i="18"/>
  <c r="X861" i="18"/>
  <c r="X862" i="18"/>
  <c r="X863" i="18"/>
  <c r="X864" i="18"/>
  <c r="X865" i="18"/>
  <c r="X866" i="18"/>
  <c r="X867" i="18"/>
  <c r="X868" i="18"/>
  <c r="X869" i="18"/>
  <c r="X870" i="18"/>
  <c r="X871" i="18"/>
  <c r="X872" i="18"/>
  <c r="X873" i="18"/>
  <c r="X874" i="18"/>
  <c r="X875" i="18"/>
  <c r="X876" i="18"/>
  <c r="X877" i="18"/>
  <c r="X878" i="18"/>
  <c r="X879" i="18"/>
  <c r="X880" i="18"/>
  <c r="X881" i="18"/>
  <c r="X882" i="18"/>
  <c r="X883" i="18"/>
  <c r="X884" i="18"/>
  <c r="X885" i="18"/>
  <c r="X886" i="18"/>
  <c r="X887" i="18"/>
  <c r="X888" i="18"/>
  <c r="X889" i="18"/>
  <c r="X890" i="18"/>
  <c r="X891" i="18"/>
  <c r="X892" i="18"/>
  <c r="X893" i="18"/>
  <c r="X894" i="18"/>
  <c r="X895" i="18"/>
  <c r="X896" i="18"/>
  <c r="X897" i="18"/>
  <c r="X898" i="18"/>
  <c r="X899" i="18"/>
  <c r="X900" i="18"/>
  <c r="X901" i="18"/>
  <c r="X902" i="18"/>
  <c r="X903" i="18"/>
  <c r="X904" i="18"/>
  <c r="X905" i="18"/>
  <c r="X906" i="18"/>
  <c r="X907" i="18"/>
  <c r="X908" i="18"/>
  <c r="X909" i="18"/>
  <c r="X910" i="18"/>
  <c r="X911" i="18"/>
  <c r="X912" i="18"/>
  <c r="X913" i="18"/>
  <c r="X914" i="18"/>
  <c r="X915" i="18"/>
  <c r="X916" i="18"/>
  <c r="X917" i="18"/>
  <c r="X918" i="18"/>
  <c r="X919" i="18"/>
  <c r="X920" i="18"/>
  <c r="X921" i="18"/>
  <c r="X922" i="18"/>
  <c r="X923" i="18"/>
  <c r="X924" i="18"/>
  <c r="X925" i="18"/>
  <c r="X926" i="18"/>
  <c r="X927" i="18"/>
  <c r="X928" i="18"/>
  <c r="X929" i="18"/>
  <c r="X930" i="18"/>
  <c r="X931" i="18"/>
  <c r="X932" i="18"/>
  <c r="X933" i="18"/>
  <c r="X934" i="18"/>
  <c r="X935" i="18"/>
  <c r="X936" i="18"/>
  <c r="X937" i="18"/>
  <c r="X938" i="18"/>
  <c r="X939" i="18"/>
  <c r="X940" i="18"/>
  <c r="X941" i="18"/>
  <c r="X942" i="18"/>
  <c r="X943" i="18"/>
  <c r="X944" i="18"/>
  <c r="X945" i="18"/>
  <c r="X946" i="18"/>
  <c r="X947" i="18"/>
  <c r="X948" i="18"/>
  <c r="X949" i="18"/>
  <c r="X950" i="18"/>
  <c r="X951" i="18"/>
  <c r="X952" i="18"/>
  <c r="X953" i="18"/>
  <c r="X954" i="18"/>
  <c r="X955" i="18"/>
  <c r="X956" i="18"/>
  <c r="X957" i="18"/>
  <c r="X958" i="18"/>
  <c r="X959" i="18"/>
  <c r="X960" i="18"/>
  <c r="X961" i="18"/>
  <c r="X962" i="18"/>
  <c r="X963" i="18"/>
  <c r="X964" i="18"/>
  <c r="X965" i="18"/>
  <c r="X966" i="18"/>
  <c r="X967" i="18"/>
  <c r="X968" i="18"/>
  <c r="X969" i="18"/>
  <c r="X970" i="18"/>
  <c r="X971" i="18"/>
  <c r="X972" i="18"/>
  <c r="X973" i="18"/>
  <c r="X974" i="18"/>
  <c r="X975" i="18"/>
  <c r="X976" i="18"/>
  <c r="X977" i="18"/>
  <c r="X978" i="18"/>
  <c r="X979" i="18"/>
  <c r="X980" i="18"/>
  <c r="X981" i="18"/>
  <c r="X982" i="18"/>
  <c r="X983" i="18"/>
  <c r="X984" i="18"/>
  <c r="X985" i="18"/>
  <c r="X986" i="18"/>
  <c r="X987" i="18"/>
  <c r="X988" i="18"/>
  <c r="X989" i="18"/>
  <c r="X990" i="18"/>
  <c r="X991" i="18"/>
  <c r="X992" i="18"/>
  <c r="X993" i="18"/>
  <c r="X994" i="18"/>
  <c r="X995" i="18"/>
  <c r="X996" i="18"/>
  <c r="X2" i="18"/>
  <c r="W3" i="18" a="1"/>
  <c r="W3" i="18" s="1"/>
  <c r="W4" i="18" a="1"/>
  <c r="W4" i="18" s="1"/>
  <c r="W5" i="18" a="1"/>
  <c r="W5" i="18" s="1"/>
  <c r="W6" i="18" a="1"/>
  <c r="W6" i="18" s="1"/>
  <c r="W7" i="18" a="1"/>
  <c r="W7" i="18" s="1"/>
  <c r="W8" i="18" a="1"/>
  <c r="W8" i="18" s="1"/>
  <c r="W9" i="18" a="1"/>
  <c r="W9" i="18" s="1"/>
  <c r="W10" i="18" a="1"/>
  <c r="W10" i="18" s="1"/>
  <c r="W11" i="18" a="1"/>
  <c r="W11" i="18" s="1"/>
  <c r="W12" i="18" a="1"/>
  <c r="W12" i="18" s="1"/>
  <c r="W13" i="18" a="1"/>
  <c r="W13" i="18" s="1"/>
  <c r="W14" i="18" a="1"/>
  <c r="W14" i="18" s="1"/>
  <c r="W15" i="18" a="1"/>
  <c r="W15" i="18" s="1"/>
  <c r="W16" i="18" a="1"/>
  <c r="W16" i="18" s="1"/>
  <c r="W17" i="18" a="1"/>
  <c r="W17" i="18" s="1"/>
  <c r="W18" i="18" a="1"/>
  <c r="W18" i="18" s="1"/>
  <c r="W19" i="18" a="1"/>
  <c r="W19" i="18" s="1"/>
  <c r="W20" i="18" a="1"/>
  <c r="W20" i="18" s="1"/>
  <c r="W21" i="18" a="1"/>
  <c r="W21" i="18" s="1"/>
  <c r="W22" i="18" a="1"/>
  <c r="W22" i="18" s="1"/>
  <c r="W23" i="18" a="1"/>
  <c r="W23" i="18" s="1"/>
  <c r="W24" i="18" a="1"/>
  <c r="W24" i="18" s="1"/>
  <c r="W25" i="18" a="1"/>
  <c r="W25" i="18" s="1"/>
  <c r="W26" i="18" a="1"/>
  <c r="W26" i="18" s="1"/>
  <c r="W27" i="18" a="1"/>
  <c r="W27" i="18" s="1"/>
  <c r="W28" i="18" a="1"/>
  <c r="W28" i="18" s="1"/>
  <c r="W29" i="18" a="1"/>
  <c r="W29" i="18" s="1"/>
  <c r="W30" i="18" a="1"/>
  <c r="W30" i="18" s="1"/>
  <c r="W31" i="18" a="1"/>
  <c r="W31" i="18" s="1"/>
  <c r="W32" i="18" a="1"/>
  <c r="W32" i="18" s="1"/>
  <c r="W33" i="18" a="1"/>
  <c r="W33" i="18" s="1"/>
  <c r="W34" i="18" a="1"/>
  <c r="W34" i="18" s="1"/>
  <c r="W35" i="18" a="1"/>
  <c r="W35" i="18" s="1"/>
  <c r="W36" i="18" a="1"/>
  <c r="W36" i="18" s="1"/>
  <c r="W37" i="18" a="1"/>
  <c r="W37" i="18" s="1"/>
  <c r="W38" i="18" a="1"/>
  <c r="W38" i="18" s="1"/>
  <c r="W39" i="18" a="1"/>
  <c r="W39" i="18" s="1"/>
  <c r="W40" i="18" a="1"/>
  <c r="W40" i="18" s="1"/>
  <c r="W41" i="18" a="1"/>
  <c r="W41" i="18" s="1"/>
  <c r="W42" i="18" a="1"/>
  <c r="W42" i="18" s="1"/>
  <c r="W43" i="18" a="1"/>
  <c r="W43" i="18" s="1"/>
  <c r="W44" i="18" a="1"/>
  <c r="W44" i="18" s="1"/>
  <c r="W45" i="18" a="1"/>
  <c r="W45" i="18" s="1"/>
  <c r="W46" i="18" a="1"/>
  <c r="W46" i="18" s="1"/>
  <c r="W47" i="18" a="1"/>
  <c r="W47" i="18" s="1"/>
  <c r="W48" i="18" a="1"/>
  <c r="W48" i="18" s="1"/>
  <c r="W49" i="18" a="1"/>
  <c r="W49" i="18" s="1"/>
  <c r="W50" i="18" a="1"/>
  <c r="W50" i="18" s="1"/>
  <c r="W51" i="18" a="1"/>
  <c r="W51" i="18" s="1"/>
  <c r="W52" i="18" a="1"/>
  <c r="W52" i="18" s="1"/>
  <c r="W53" i="18" a="1"/>
  <c r="W53" i="18" s="1"/>
  <c r="W54" i="18" a="1"/>
  <c r="W54" i="18" s="1"/>
  <c r="W55" i="18" a="1"/>
  <c r="W55" i="18" s="1"/>
  <c r="W56" i="18" a="1"/>
  <c r="W56" i="18" s="1"/>
  <c r="W57" i="18" a="1"/>
  <c r="W57" i="18" s="1"/>
  <c r="W58" i="18" a="1"/>
  <c r="W58" i="18" s="1"/>
  <c r="W59" i="18" a="1"/>
  <c r="W59" i="18" s="1"/>
  <c r="W60" i="18" a="1"/>
  <c r="W60" i="18" s="1"/>
  <c r="W61" i="18" a="1"/>
  <c r="W61" i="18" s="1"/>
  <c r="W62" i="18" a="1"/>
  <c r="W62" i="18" s="1"/>
  <c r="W63" i="18" a="1"/>
  <c r="W63" i="18" s="1"/>
  <c r="W64" i="18" a="1"/>
  <c r="W64" i="18" s="1"/>
  <c r="W65" i="18" a="1"/>
  <c r="W65" i="18" s="1"/>
  <c r="W66" i="18" a="1"/>
  <c r="W66" i="18" s="1"/>
  <c r="W67" i="18" a="1"/>
  <c r="W67" i="18" s="1"/>
  <c r="W68" i="18" a="1"/>
  <c r="W68" i="18" s="1"/>
  <c r="W69" i="18" a="1"/>
  <c r="W69" i="18" s="1"/>
  <c r="W70" i="18" a="1"/>
  <c r="W70" i="18" s="1"/>
  <c r="W71" i="18" a="1"/>
  <c r="W71" i="18" s="1"/>
  <c r="W72" i="18" a="1"/>
  <c r="W72" i="18" s="1"/>
  <c r="W73" i="18" a="1"/>
  <c r="W73" i="18" s="1"/>
  <c r="W74" i="18" a="1"/>
  <c r="W74" i="18" s="1"/>
  <c r="W75" i="18" a="1"/>
  <c r="W75" i="18" s="1"/>
  <c r="W76" i="18" a="1"/>
  <c r="W76" i="18" s="1"/>
  <c r="W77" i="18" a="1"/>
  <c r="W77" i="18" s="1"/>
  <c r="W78" i="18" a="1"/>
  <c r="W78" i="18" s="1"/>
  <c r="W79" i="18" a="1"/>
  <c r="W79" i="18" s="1"/>
  <c r="W80" i="18" a="1"/>
  <c r="W80" i="18" s="1"/>
  <c r="W81" i="18" a="1"/>
  <c r="W81" i="18" s="1"/>
  <c r="W82" i="18" a="1"/>
  <c r="W82" i="18" s="1"/>
  <c r="W83" i="18" a="1"/>
  <c r="W83" i="18" s="1"/>
  <c r="W84" i="18" a="1"/>
  <c r="W84" i="18" s="1"/>
  <c r="W85" i="18" a="1"/>
  <c r="W85" i="18" s="1"/>
  <c r="W86" i="18" a="1"/>
  <c r="W86" i="18" s="1"/>
  <c r="W87" i="18" a="1"/>
  <c r="W87" i="18" s="1"/>
  <c r="W88" i="18" a="1"/>
  <c r="W88" i="18" s="1"/>
  <c r="W89" i="18" a="1"/>
  <c r="W89" i="18" s="1"/>
  <c r="W90" i="18" a="1"/>
  <c r="W90" i="18" s="1"/>
  <c r="W91" i="18" a="1"/>
  <c r="W91" i="18" s="1"/>
  <c r="W92" i="18" a="1"/>
  <c r="W92" i="18" s="1"/>
  <c r="W93" i="18" a="1"/>
  <c r="W93" i="18" s="1"/>
  <c r="W94" i="18" a="1"/>
  <c r="W94" i="18" s="1"/>
  <c r="W95" i="18" a="1"/>
  <c r="W95" i="18" s="1"/>
  <c r="W96" i="18" a="1"/>
  <c r="W96" i="18" s="1"/>
  <c r="W97" i="18" a="1"/>
  <c r="W97" i="18" s="1"/>
  <c r="W98" i="18" a="1"/>
  <c r="W98" i="18" s="1"/>
  <c r="W99" i="18" a="1"/>
  <c r="W99" i="18" s="1"/>
  <c r="W100" i="18" a="1"/>
  <c r="W100" i="18" s="1"/>
  <c r="W101" i="18" a="1"/>
  <c r="W101" i="18" s="1"/>
  <c r="W102" i="18" a="1"/>
  <c r="W102" i="18" s="1"/>
  <c r="W103" i="18" a="1"/>
  <c r="W103" i="18" s="1"/>
  <c r="W104" i="18" a="1"/>
  <c r="W104" i="18" s="1"/>
  <c r="W105" i="18" a="1"/>
  <c r="W105" i="18" s="1"/>
  <c r="W106" i="18" a="1"/>
  <c r="W106" i="18" s="1"/>
  <c r="W107" i="18" a="1"/>
  <c r="W107" i="18" s="1"/>
  <c r="W108" i="18" a="1"/>
  <c r="W108" i="18" s="1"/>
  <c r="W109" i="18" a="1"/>
  <c r="W109" i="18" s="1"/>
  <c r="W110" i="18" a="1"/>
  <c r="W110" i="18" s="1"/>
  <c r="W111" i="18" a="1"/>
  <c r="W111" i="18" s="1"/>
  <c r="W112" i="18" a="1"/>
  <c r="W112" i="18" s="1"/>
  <c r="W113" i="18" a="1"/>
  <c r="W113" i="18" s="1"/>
  <c r="W114" i="18" a="1"/>
  <c r="W114" i="18" s="1"/>
  <c r="W115" i="18" a="1"/>
  <c r="W115" i="18" s="1"/>
  <c r="W116" i="18" a="1"/>
  <c r="W116" i="18" s="1"/>
  <c r="W117" i="18" a="1"/>
  <c r="W117" i="18" s="1"/>
  <c r="W118" i="18" a="1"/>
  <c r="W118" i="18" s="1"/>
  <c r="W119" i="18" a="1"/>
  <c r="W119" i="18" s="1"/>
  <c r="W120" i="18" a="1"/>
  <c r="W120" i="18" s="1"/>
  <c r="W121" i="18" a="1"/>
  <c r="W121" i="18" s="1"/>
  <c r="W122" i="18" a="1"/>
  <c r="W122" i="18" s="1"/>
  <c r="W123" i="18" a="1"/>
  <c r="W123" i="18" s="1"/>
  <c r="W124" i="18" a="1"/>
  <c r="W124" i="18" s="1"/>
  <c r="W125" i="18" a="1"/>
  <c r="W125" i="18" s="1"/>
  <c r="W126" i="18" a="1"/>
  <c r="W126" i="18" s="1"/>
  <c r="W127" i="18" a="1"/>
  <c r="W127" i="18" s="1"/>
  <c r="W128" i="18" a="1"/>
  <c r="W128" i="18" s="1"/>
  <c r="W129" i="18" a="1"/>
  <c r="W129" i="18" s="1"/>
  <c r="W130" i="18" a="1"/>
  <c r="W130" i="18" s="1"/>
  <c r="W131" i="18" a="1"/>
  <c r="W131" i="18" s="1"/>
  <c r="W132" i="18" a="1"/>
  <c r="W132" i="18" s="1"/>
  <c r="W133" i="18" a="1"/>
  <c r="W133" i="18" s="1"/>
  <c r="W134" i="18" a="1"/>
  <c r="W134" i="18" s="1"/>
  <c r="W135" i="18" a="1"/>
  <c r="W135" i="18" s="1"/>
  <c r="W136" i="18" a="1"/>
  <c r="W136" i="18" s="1"/>
  <c r="W137" i="18" a="1"/>
  <c r="W137" i="18" s="1"/>
  <c r="W138" i="18" a="1"/>
  <c r="W138" i="18" s="1"/>
  <c r="W139" i="18" a="1"/>
  <c r="W139" i="18" s="1"/>
  <c r="W140" i="18" a="1"/>
  <c r="W140" i="18" s="1"/>
  <c r="W141" i="18" a="1"/>
  <c r="W141" i="18" s="1"/>
  <c r="W142" i="18" a="1"/>
  <c r="W142" i="18" s="1"/>
  <c r="W143" i="18" a="1"/>
  <c r="W143" i="18" s="1"/>
  <c r="W144" i="18" a="1"/>
  <c r="W144" i="18" s="1"/>
  <c r="W145" i="18" a="1"/>
  <c r="W145" i="18" s="1"/>
  <c r="W146" i="18" a="1"/>
  <c r="W146" i="18" s="1"/>
  <c r="W147" i="18" a="1"/>
  <c r="W147" i="18" s="1"/>
  <c r="W148" i="18" a="1"/>
  <c r="W148" i="18" s="1"/>
  <c r="W149" i="18" a="1"/>
  <c r="W149" i="18" s="1"/>
  <c r="W150" i="18" a="1"/>
  <c r="W150" i="18" s="1"/>
  <c r="W151" i="18" a="1"/>
  <c r="W151" i="18" s="1"/>
  <c r="W152" i="18" a="1"/>
  <c r="W152" i="18" s="1"/>
  <c r="W153" i="18" a="1"/>
  <c r="W153" i="18" s="1"/>
  <c r="W154" i="18" a="1"/>
  <c r="W154" i="18" s="1"/>
  <c r="W155" i="18" a="1"/>
  <c r="W155" i="18" s="1"/>
  <c r="W156" i="18" a="1"/>
  <c r="W156" i="18" s="1"/>
  <c r="W157" i="18" a="1"/>
  <c r="W157" i="18" s="1"/>
  <c r="W158" i="18" a="1"/>
  <c r="W158" i="18" s="1"/>
  <c r="W159" i="18" a="1"/>
  <c r="W159" i="18" s="1"/>
  <c r="W160" i="18" a="1"/>
  <c r="W160" i="18" s="1"/>
  <c r="W161" i="18" a="1"/>
  <c r="W161" i="18" s="1"/>
  <c r="W162" i="18" a="1"/>
  <c r="W162" i="18" s="1"/>
  <c r="W163" i="18" a="1"/>
  <c r="W163" i="18" s="1"/>
  <c r="W164" i="18" a="1"/>
  <c r="W164" i="18" s="1"/>
  <c r="W165" i="18" a="1"/>
  <c r="W165" i="18" s="1"/>
  <c r="W166" i="18" a="1"/>
  <c r="W166" i="18" s="1"/>
  <c r="W167" i="18" a="1"/>
  <c r="W167" i="18" s="1"/>
  <c r="W168" i="18" a="1"/>
  <c r="W168" i="18" s="1"/>
  <c r="W169" i="18" a="1"/>
  <c r="W169" i="18" s="1"/>
  <c r="W170" i="18" a="1"/>
  <c r="W170" i="18" s="1"/>
  <c r="W171" i="18" a="1"/>
  <c r="W171" i="18" s="1"/>
  <c r="W172" i="18" a="1"/>
  <c r="W172" i="18" s="1"/>
  <c r="W173" i="18" a="1"/>
  <c r="W173" i="18" s="1"/>
  <c r="W174" i="18" a="1"/>
  <c r="W174" i="18" s="1"/>
  <c r="W175" i="18" a="1"/>
  <c r="W175" i="18" s="1"/>
  <c r="W176" i="18" a="1"/>
  <c r="W176" i="18" s="1"/>
  <c r="W177" i="18" a="1"/>
  <c r="W177" i="18" s="1"/>
  <c r="W178" i="18" a="1"/>
  <c r="W178" i="18" s="1"/>
  <c r="W179" i="18" a="1"/>
  <c r="W179" i="18" s="1"/>
  <c r="W180" i="18" a="1"/>
  <c r="W180" i="18" s="1"/>
  <c r="W181" i="18" a="1"/>
  <c r="W181" i="18" s="1"/>
  <c r="W182" i="18" a="1"/>
  <c r="W182" i="18" s="1"/>
  <c r="W183" i="18" a="1"/>
  <c r="W183" i="18" s="1"/>
  <c r="W184" i="18" a="1"/>
  <c r="W184" i="18" s="1"/>
  <c r="W185" i="18" a="1"/>
  <c r="W185" i="18" s="1"/>
  <c r="W186" i="18" a="1"/>
  <c r="W186" i="18" s="1"/>
  <c r="W187" i="18" a="1"/>
  <c r="W187" i="18" s="1"/>
  <c r="W188" i="18" a="1"/>
  <c r="W188" i="18" s="1"/>
  <c r="W189" i="18" a="1"/>
  <c r="W189" i="18" s="1"/>
  <c r="W190" i="18" a="1"/>
  <c r="W190" i="18" s="1"/>
  <c r="W191" i="18" a="1"/>
  <c r="W191" i="18" s="1"/>
  <c r="W192" i="18" a="1"/>
  <c r="W192" i="18" s="1"/>
  <c r="W193" i="18" a="1"/>
  <c r="W193" i="18" s="1"/>
  <c r="W194" i="18" a="1"/>
  <c r="W194" i="18" s="1"/>
  <c r="W195" i="18" a="1"/>
  <c r="W195" i="18" s="1"/>
  <c r="W196" i="18" a="1"/>
  <c r="W196" i="18" s="1"/>
  <c r="W197" i="18" a="1"/>
  <c r="W197" i="18" s="1"/>
  <c r="W198" i="18" a="1"/>
  <c r="W198" i="18" s="1"/>
  <c r="W199" i="18" a="1"/>
  <c r="W199" i="18" s="1"/>
  <c r="W200" i="18" a="1"/>
  <c r="W200" i="18" s="1"/>
  <c r="W201" i="18" a="1"/>
  <c r="W201" i="18" s="1"/>
  <c r="W202" i="18" a="1"/>
  <c r="W202" i="18" s="1"/>
  <c r="W203" i="18" a="1"/>
  <c r="W203" i="18" s="1"/>
  <c r="W204" i="18" a="1"/>
  <c r="W204" i="18" s="1"/>
  <c r="W205" i="18" a="1"/>
  <c r="W205" i="18" s="1"/>
  <c r="W206" i="18" a="1"/>
  <c r="W206" i="18" s="1"/>
  <c r="W207" i="18" a="1"/>
  <c r="W207" i="18" s="1"/>
  <c r="W208" i="18" a="1"/>
  <c r="W208" i="18" s="1"/>
  <c r="W209" i="18" a="1"/>
  <c r="W209" i="18" s="1"/>
  <c r="W210" i="18" a="1"/>
  <c r="W210" i="18" s="1"/>
  <c r="W211" i="18" a="1"/>
  <c r="W211" i="18" s="1"/>
  <c r="W212" i="18" a="1"/>
  <c r="W212" i="18" s="1"/>
  <c r="W213" i="18" a="1"/>
  <c r="W213" i="18" s="1"/>
  <c r="W214" i="18" a="1"/>
  <c r="W214" i="18" s="1"/>
  <c r="W215" i="18" a="1"/>
  <c r="W215" i="18" s="1"/>
  <c r="W216" i="18" a="1"/>
  <c r="W216" i="18" s="1"/>
  <c r="W217" i="18" a="1"/>
  <c r="W217" i="18" s="1"/>
  <c r="W218" i="18" a="1"/>
  <c r="W218" i="18" s="1"/>
  <c r="W219" i="18" a="1"/>
  <c r="W219" i="18" s="1"/>
  <c r="W220" i="18" a="1"/>
  <c r="W220" i="18" s="1"/>
  <c r="W221" i="18" a="1"/>
  <c r="W221" i="18" s="1"/>
  <c r="W222" i="18" a="1"/>
  <c r="W222" i="18" s="1"/>
  <c r="W223" i="18" a="1"/>
  <c r="W223" i="18" s="1"/>
  <c r="W224" i="18" a="1"/>
  <c r="W224" i="18" s="1"/>
  <c r="W225" i="18" a="1"/>
  <c r="W225" i="18" s="1"/>
  <c r="W226" i="18" a="1"/>
  <c r="W226" i="18" s="1"/>
  <c r="W227" i="18" a="1"/>
  <c r="W227" i="18" s="1"/>
  <c r="W228" i="18" a="1"/>
  <c r="W228" i="18" s="1"/>
  <c r="W229" i="18" a="1"/>
  <c r="W229" i="18" s="1"/>
  <c r="W230" i="18" a="1"/>
  <c r="W230" i="18" s="1"/>
  <c r="W231" i="18" a="1"/>
  <c r="W231" i="18" s="1"/>
  <c r="W232" i="18" a="1"/>
  <c r="W232" i="18" s="1"/>
  <c r="W233" i="18" a="1"/>
  <c r="W233" i="18" s="1"/>
  <c r="W234" i="18" a="1"/>
  <c r="W234" i="18" s="1"/>
  <c r="W235" i="18" a="1"/>
  <c r="W235" i="18" s="1"/>
  <c r="W236" i="18" a="1"/>
  <c r="W236" i="18" s="1"/>
  <c r="W237" i="18" a="1"/>
  <c r="W237" i="18" s="1"/>
  <c r="W238" i="18" a="1"/>
  <c r="W238" i="18" s="1"/>
  <c r="W239" i="18" a="1"/>
  <c r="W239" i="18" s="1"/>
  <c r="W240" i="18" a="1"/>
  <c r="W240" i="18" s="1"/>
  <c r="W241" i="18" a="1"/>
  <c r="W241" i="18" s="1"/>
  <c r="W242" i="18" a="1"/>
  <c r="W242" i="18" s="1"/>
  <c r="W243" i="18" a="1"/>
  <c r="W243" i="18" s="1"/>
  <c r="W244" i="18" a="1"/>
  <c r="W244" i="18" s="1"/>
  <c r="W245" i="18" a="1"/>
  <c r="W245" i="18" s="1"/>
  <c r="W246" i="18" a="1"/>
  <c r="W246" i="18" s="1"/>
  <c r="W247" i="18" a="1"/>
  <c r="W247" i="18" s="1"/>
  <c r="W248" i="18" a="1"/>
  <c r="W248" i="18" s="1"/>
  <c r="W249" i="18" a="1"/>
  <c r="W249" i="18" s="1"/>
  <c r="W250" i="18" a="1"/>
  <c r="W250" i="18" s="1"/>
  <c r="W251" i="18" a="1"/>
  <c r="W251" i="18" s="1"/>
  <c r="W252" i="18" a="1"/>
  <c r="W252" i="18" s="1"/>
  <c r="W253" i="18" a="1"/>
  <c r="W253" i="18" s="1"/>
  <c r="W254" i="18" a="1"/>
  <c r="W254" i="18" s="1"/>
  <c r="W255" i="18" a="1"/>
  <c r="W255" i="18" s="1"/>
  <c r="W256" i="18" a="1"/>
  <c r="W256" i="18" s="1"/>
  <c r="W257" i="18" a="1"/>
  <c r="W257" i="18" s="1"/>
  <c r="W258" i="18" a="1"/>
  <c r="W258" i="18" s="1"/>
  <c r="W259" i="18" a="1"/>
  <c r="W259" i="18" s="1"/>
  <c r="W260" i="18" a="1"/>
  <c r="W260" i="18" s="1"/>
  <c r="W261" i="18" a="1"/>
  <c r="W261" i="18" s="1"/>
  <c r="W262" i="18" a="1"/>
  <c r="W262" i="18" s="1"/>
  <c r="W263" i="18" a="1"/>
  <c r="W263" i="18" s="1"/>
  <c r="W264" i="18" a="1"/>
  <c r="W264" i="18" s="1"/>
  <c r="W265" i="18" a="1"/>
  <c r="W265" i="18" s="1"/>
  <c r="W266" i="18" a="1"/>
  <c r="W266" i="18" s="1"/>
  <c r="W267" i="18" a="1"/>
  <c r="W267" i="18" s="1"/>
  <c r="W268" i="18" a="1"/>
  <c r="W268" i="18" s="1"/>
  <c r="W269" i="18" a="1"/>
  <c r="W269" i="18" s="1"/>
  <c r="W270" i="18" a="1"/>
  <c r="W270" i="18" s="1"/>
  <c r="W271" i="18" a="1"/>
  <c r="W271" i="18" s="1"/>
  <c r="W272" i="18" a="1"/>
  <c r="W272" i="18" s="1"/>
  <c r="W273" i="18" a="1"/>
  <c r="W273" i="18" s="1"/>
  <c r="W274" i="18" a="1"/>
  <c r="W274" i="18" s="1"/>
  <c r="W275" i="18" a="1"/>
  <c r="W275" i="18" s="1"/>
  <c r="W276" i="18" a="1"/>
  <c r="W276" i="18" s="1"/>
  <c r="W277" i="18" a="1"/>
  <c r="W277" i="18" s="1"/>
  <c r="W278" i="18" a="1"/>
  <c r="W278" i="18" s="1"/>
  <c r="W279" i="18" a="1"/>
  <c r="W279" i="18" s="1"/>
  <c r="W280" i="18" a="1"/>
  <c r="W280" i="18" s="1"/>
  <c r="W281" i="18" a="1"/>
  <c r="W281" i="18" s="1"/>
  <c r="W282" i="18" a="1"/>
  <c r="W282" i="18" s="1"/>
  <c r="W283" i="18" a="1"/>
  <c r="W283" i="18" s="1"/>
  <c r="W284" i="18" a="1"/>
  <c r="W284" i="18" s="1"/>
  <c r="W285" i="18" a="1"/>
  <c r="W285" i="18" s="1"/>
  <c r="W286" i="18" a="1"/>
  <c r="W286" i="18" s="1"/>
  <c r="W287" i="18" a="1"/>
  <c r="W287" i="18" s="1"/>
  <c r="W288" i="18" a="1"/>
  <c r="W288" i="18" s="1"/>
  <c r="W289" i="18" a="1"/>
  <c r="W289" i="18" s="1"/>
  <c r="W290" i="18" a="1"/>
  <c r="W290" i="18" s="1"/>
  <c r="W291" i="18" a="1"/>
  <c r="W291" i="18" s="1"/>
  <c r="W292" i="18" a="1"/>
  <c r="W292" i="18" s="1"/>
  <c r="W293" i="18" a="1"/>
  <c r="W293" i="18" s="1"/>
  <c r="W294" i="18" a="1"/>
  <c r="W294" i="18" s="1"/>
  <c r="W295" i="18" a="1"/>
  <c r="W295" i="18" s="1"/>
  <c r="W296" i="18" a="1"/>
  <c r="W296" i="18" s="1"/>
  <c r="W297" i="18" a="1"/>
  <c r="W297" i="18" s="1"/>
  <c r="W298" i="18" a="1"/>
  <c r="W298" i="18" s="1"/>
  <c r="W299" i="18" a="1"/>
  <c r="W299" i="18" s="1"/>
  <c r="W300" i="18" a="1"/>
  <c r="W300" i="18" s="1"/>
  <c r="W301" i="18" a="1"/>
  <c r="W301" i="18" s="1"/>
  <c r="W302" i="18" a="1"/>
  <c r="W302" i="18" s="1"/>
  <c r="W303" i="18" a="1"/>
  <c r="W303" i="18" s="1"/>
  <c r="W304" i="18" a="1"/>
  <c r="W304" i="18" s="1"/>
  <c r="W305" i="18" a="1"/>
  <c r="W305" i="18" s="1"/>
  <c r="W306" i="18" a="1"/>
  <c r="W306" i="18" s="1"/>
  <c r="W307" i="18" a="1"/>
  <c r="W307" i="18" s="1"/>
  <c r="W308" i="18" a="1"/>
  <c r="W308" i="18" s="1"/>
  <c r="W309" i="18" a="1"/>
  <c r="W309" i="18" s="1"/>
  <c r="W310" i="18" a="1"/>
  <c r="W310" i="18" s="1"/>
  <c r="W311" i="18" a="1"/>
  <c r="W311" i="18" s="1"/>
  <c r="W312" i="18" a="1"/>
  <c r="W312" i="18" s="1"/>
  <c r="W313" i="18" a="1"/>
  <c r="W313" i="18" s="1"/>
  <c r="W314" i="18" a="1"/>
  <c r="W314" i="18" s="1"/>
  <c r="W315" i="18" a="1"/>
  <c r="W315" i="18" s="1"/>
  <c r="W316" i="18" a="1"/>
  <c r="W316" i="18" s="1"/>
  <c r="W317" i="18" a="1"/>
  <c r="W317" i="18" s="1"/>
  <c r="W318" i="18" a="1"/>
  <c r="W318" i="18" s="1"/>
  <c r="W319" i="18" a="1"/>
  <c r="W319" i="18" s="1"/>
  <c r="W320" i="18" a="1"/>
  <c r="W320" i="18" s="1"/>
  <c r="W321" i="18" a="1"/>
  <c r="W321" i="18" s="1"/>
  <c r="W322" i="18" a="1"/>
  <c r="W322" i="18" s="1"/>
  <c r="W323" i="18" a="1"/>
  <c r="W323" i="18" s="1"/>
  <c r="W324" i="18" a="1"/>
  <c r="W324" i="18" s="1"/>
  <c r="W325" i="18" a="1"/>
  <c r="W325" i="18" s="1"/>
  <c r="W326" i="18" a="1"/>
  <c r="W326" i="18" s="1"/>
  <c r="W327" i="18" a="1"/>
  <c r="W327" i="18" s="1"/>
  <c r="W328" i="18" a="1"/>
  <c r="W328" i="18" s="1"/>
  <c r="W329" i="18" a="1"/>
  <c r="W329" i="18" s="1"/>
  <c r="W330" i="18" a="1"/>
  <c r="W330" i="18" s="1"/>
  <c r="W331" i="18" a="1"/>
  <c r="W331" i="18" s="1"/>
  <c r="W332" i="18" a="1"/>
  <c r="W332" i="18" s="1"/>
  <c r="W333" i="18" a="1"/>
  <c r="W333" i="18" s="1"/>
  <c r="W334" i="18" a="1"/>
  <c r="W334" i="18" s="1"/>
  <c r="W335" i="18" a="1"/>
  <c r="W335" i="18" s="1"/>
  <c r="W336" i="18" a="1"/>
  <c r="W336" i="18" s="1"/>
  <c r="W337" i="18" a="1"/>
  <c r="W337" i="18" s="1"/>
  <c r="W338" i="18" a="1"/>
  <c r="W338" i="18" s="1"/>
  <c r="W339" i="18" a="1"/>
  <c r="W339" i="18" s="1"/>
  <c r="W340" i="18" a="1"/>
  <c r="W340" i="18" s="1"/>
  <c r="W341" i="18" a="1"/>
  <c r="W341" i="18" s="1"/>
  <c r="W342" i="18" a="1"/>
  <c r="W342" i="18" s="1"/>
  <c r="W343" i="18" a="1"/>
  <c r="W343" i="18" s="1"/>
  <c r="W344" i="18" a="1"/>
  <c r="W344" i="18" s="1"/>
  <c r="W345" i="18" a="1"/>
  <c r="W345" i="18" s="1"/>
  <c r="W346" i="18" a="1"/>
  <c r="W346" i="18" s="1"/>
  <c r="W347" i="18" a="1"/>
  <c r="W347" i="18" s="1"/>
  <c r="W348" i="18" a="1"/>
  <c r="W348" i="18" s="1"/>
  <c r="W349" i="18" a="1"/>
  <c r="W349" i="18" s="1"/>
  <c r="W350" i="18" a="1"/>
  <c r="W350" i="18" s="1"/>
  <c r="W351" i="18" a="1"/>
  <c r="W351" i="18" s="1"/>
  <c r="W352" i="18" a="1"/>
  <c r="W352" i="18" s="1"/>
  <c r="W353" i="18" a="1"/>
  <c r="W353" i="18" s="1"/>
  <c r="W354" i="18" a="1"/>
  <c r="W354" i="18" s="1"/>
  <c r="W355" i="18" a="1"/>
  <c r="W355" i="18" s="1"/>
  <c r="W356" i="18" a="1"/>
  <c r="W356" i="18" s="1"/>
  <c r="W357" i="18" a="1"/>
  <c r="W357" i="18" s="1"/>
  <c r="W358" i="18" a="1"/>
  <c r="W358" i="18" s="1"/>
  <c r="W359" i="18" a="1"/>
  <c r="W359" i="18" s="1"/>
  <c r="W360" i="18" a="1"/>
  <c r="W360" i="18" s="1"/>
  <c r="W361" i="18" a="1"/>
  <c r="W361" i="18" s="1"/>
  <c r="W362" i="18" a="1"/>
  <c r="W362" i="18" s="1"/>
  <c r="W363" i="18" a="1"/>
  <c r="W363" i="18" s="1"/>
  <c r="W364" i="18" a="1"/>
  <c r="W364" i="18" s="1"/>
  <c r="W365" i="18" a="1"/>
  <c r="W365" i="18" s="1"/>
  <c r="W366" i="18" a="1"/>
  <c r="W366" i="18" s="1"/>
  <c r="W367" i="18" a="1"/>
  <c r="W367" i="18" s="1"/>
  <c r="W368" i="18" a="1"/>
  <c r="W368" i="18" s="1"/>
  <c r="W369" i="18" a="1"/>
  <c r="W369" i="18" s="1"/>
  <c r="W370" i="18" a="1"/>
  <c r="W370" i="18" s="1"/>
  <c r="W371" i="18" a="1"/>
  <c r="W371" i="18" s="1"/>
  <c r="W372" i="18" a="1"/>
  <c r="W372" i="18" s="1"/>
  <c r="W373" i="18" a="1"/>
  <c r="W373" i="18" s="1"/>
  <c r="W374" i="18" a="1"/>
  <c r="W374" i="18" s="1"/>
  <c r="W375" i="18" a="1"/>
  <c r="W375" i="18" s="1"/>
  <c r="W376" i="18" a="1"/>
  <c r="W376" i="18" s="1"/>
  <c r="W377" i="18" a="1"/>
  <c r="W377" i="18" s="1"/>
  <c r="W378" i="18" a="1"/>
  <c r="W378" i="18" s="1"/>
  <c r="W379" i="18" a="1"/>
  <c r="W379" i="18" s="1"/>
  <c r="W380" i="18" a="1"/>
  <c r="W380" i="18" s="1"/>
  <c r="W381" i="18" a="1"/>
  <c r="W381" i="18" s="1"/>
  <c r="W382" i="18" a="1"/>
  <c r="W382" i="18" s="1"/>
  <c r="W383" i="18" a="1"/>
  <c r="W383" i="18" s="1"/>
  <c r="W384" i="18" a="1"/>
  <c r="W384" i="18" s="1"/>
  <c r="W385" i="18" a="1"/>
  <c r="W385" i="18" s="1"/>
  <c r="W386" i="18" a="1"/>
  <c r="W386" i="18" s="1"/>
  <c r="W387" i="18" a="1"/>
  <c r="W387" i="18" s="1"/>
  <c r="W388" i="18" a="1"/>
  <c r="W388" i="18" s="1"/>
  <c r="W389" i="18" a="1"/>
  <c r="W389" i="18" s="1"/>
  <c r="W390" i="18" a="1"/>
  <c r="W390" i="18" s="1"/>
  <c r="W391" i="18" a="1"/>
  <c r="W391" i="18" s="1"/>
  <c r="W392" i="18" a="1"/>
  <c r="W392" i="18" s="1"/>
  <c r="W393" i="18" a="1"/>
  <c r="W393" i="18" s="1"/>
  <c r="W394" i="18" a="1"/>
  <c r="W394" i="18" s="1"/>
  <c r="W395" i="18" a="1"/>
  <c r="W395" i="18" s="1"/>
  <c r="W396" i="18" a="1"/>
  <c r="W396" i="18" s="1"/>
  <c r="W397" i="18" a="1"/>
  <c r="W397" i="18" s="1"/>
  <c r="W398" i="18" a="1"/>
  <c r="W398" i="18" s="1"/>
  <c r="W399" i="18" a="1"/>
  <c r="W399" i="18" s="1"/>
  <c r="W400" i="18" a="1"/>
  <c r="W400" i="18" s="1"/>
  <c r="W401" i="18" a="1"/>
  <c r="W401" i="18" s="1"/>
  <c r="W402" i="18" a="1"/>
  <c r="W402" i="18" s="1"/>
  <c r="W403" i="18" a="1"/>
  <c r="W403" i="18" s="1"/>
  <c r="W404" i="18" a="1"/>
  <c r="W404" i="18" s="1"/>
  <c r="W405" i="18" a="1"/>
  <c r="W405" i="18" s="1"/>
  <c r="W406" i="18" a="1"/>
  <c r="W406" i="18" s="1"/>
  <c r="W407" i="18" a="1"/>
  <c r="W407" i="18" s="1"/>
  <c r="W408" i="18" a="1"/>
  <c r="W408" i="18" s="1"/>
  <c r="W409" i="18" a="1"/>
  <c r="W409" i="18" s="1"/>
  <c r="W410" i="18" a="1"/>
  <c r="W410" i="18" s="1"/>
  <c r="W411" i="18" a="1"/>
  <c r="W411" i="18" s="1"/>
  <c r="W412" i="18" a="1"/>
  <c r="W412" i="18" s="1"/>
  <c r="W413" i="18" a="1"/>
  <c r="W413" i="18" s="1"/>
  <c r="W414" i="18" a="1"/>
  <c r="W414" i="18" s="1"/>
  <c r="W415" i="18" a="1"/>
  <c r="W415" i="18" s="1"/>
  <c r="W416" i="18" a="1"/>
  <c r="W416" i="18" s="1"/>
  <c r="W417" i="18" a="1"/>
  <c r="W417" i="18" s="1"/>
  <c r="W418" i="18" a="1"/>
  <c r="W418" i="18" s="1"/>
  <c r="W419" i="18" a="1"/>
  <c r="W419" i="18" s="1"/>
  <c r="W420" i="18" a="1"/>
  <c r="W420" i="18" s="1"/>
  <c r="W421" i="18" a="1"/>
  <c r="W421" i="18" s="1"/>
  <c r="W422" i="18" a="1"/>
  <c r="W422" i="18" s="1"/>
  <c r="W423" i="18" a="1"/>
  <c r="W423" i="18" s="1"/>
  <c r="W424" i="18" a="1"/>
  <c r="W424" i="18" s="1"/>
  <c r="W425" i="18" a="1"/>
  <c r="W425" i="18" s="1"/>
  <c r="W426" i="18" a="1"/>
  <c r="W426" i="18" s="1"/>
  <c r="W427" i="18" a="1"/>
  <c r="W427" i="18" s="1"/>
  <c r="W428" i="18" a="1"/>
  <c r="W428" i="18" s="1"/>
  <c r="W429" i="18" a="1"/>
  <c r="W429" i="18" s="1"/>
  <c r="W430" i="18" a="1"/>
  <c r="W430" i="18" s="1"/>
  <c r="W431" i="18" a="1"/>
  <c r="W431" i="18" s="1"/>
  <c r="W432" i="18" a="1"/>
  <c r="W432" i="18" s="1"/>
  <c r="W433" i="18" a="1"/>
  <c r="W433" i="18" s="1"/>
  <c r="W434" i="18" a="1"/>
  <c r="W434" i="18" s="1"/>
  <c r="W435" i="18" a="1"/>
  <c r="W435" i="18" s="1"/>
  <c r="W436" i="18" a="1"/>
  <c r="W436" i="18" s="1"/>
  <c r="W437" i="18" a="1"/>
  <c r="W437" i="18" s="1"/>
  <c r="W438" i="18" a="1"/>
  <c r="W438" i="18" s="1"/>
  <c r="W439" i="18" a="1"/>
  <c r="W439" i="18" s="1"/>
  <c r="W440" i="18" a="1"/>
  <c r="W440" i="18" s="1"/>
  <c r="W441" i="18" a="1"/>
  <c r="W441" i="18" s="1"/>
  <c r="W442" i="18" a="1"/>
  <c r="W442" i="18" s="1"/>
  <c r="W443" i="18" a="1"/>
  <c r="W443" i="18" s="1"/>
  <c r="W444" i="18" a="1"/>
  <c r="W444" i="18" s="1"/>
  <c r="W445" i="18" a="1"/>
  <c r="W445" i="18" s="1"/>
  <c r="W446" i="18" a="1"/>
  <c r="W446" i="18" s="1"/>
  <c r="W447" i="18" a="1"/>
  <c r="W447" i="18" s="1"/>
  <c r="W448" i="18" a="1"/>
  <c r="W448" i="18" s="1"/>
  <c r="W449" i="18" a="1"/>
  <c r="W449" i="18" s="1"/>
  <c r="W450" i="18" a="1"/>
  <c r="W450" i="18" s="1"/>
  <c r="W451" i="18" a="1"/>
  <c r="W451" i="18" s="1"/>
  <c r="W452" i="18" a="1"/>
  <c r="W452" i="18" s="1"/>
  <c r="W453" i="18" a="1"/>
  <c r="W453" i="18" s="1"/>
  <c r="W454" i="18" a="1"/>
  <c r="W454" i="18" s="1"/>
  <c r="W455" i="18" a="1"/>
  <c r="W455" i="18" s="1"/>
  <c r="W456" i="18" a="1"/>
  <c r="W456" i="18" s="1"/>
  <c r="W457" i="18" a="1"/>
  <c r="W457" i="18" s="1"/>
  <c r="W458" i="18" a="1"/>
  <c r="W458" i="18" s="1"/>
  <c r="W459" i="18" a="1"/>
  <c r="W459" i="18" s="1"/>
  <c r="W460" i="18" a="1"/>
  <c r="W460" i="18" s="1"/>
  <c r="W461" i="18" a="1"/>
  <c r="W461" i="18" s="1"/>
  <c r="W462" i="18" a="1"/>
  <c r="W462" i="18" s="1"/>
  <c r="W463" i="18" a="1"/>
  <c r="W463" i="18" s="1"/>
  <c r="W464" i="18" a="1"/>
  <c r="W464" i="18" s="1"/>
  <c r="W465" i="18" a="1"/>
  <c r="W465" i="18" s="1"/>
  <c r="W466" i="18" a="1"/>
  <c r="W466" i="18" s="1"/>
  <c r="W467" i="18" a="1"/>
  <c r="W467" i="18" s="1"/>
  <c r="W468" i="18" a="1"/>
  <c r="W468" i="18" s="1"/>
  <c r="W469" i="18" a="1"/>
  <c r="W469" i="18" s="1"/>
  <c r="W470" i="18" a="1"/>
  <c r="W470" i="18" s="1"/>
  <c r="W471" i="18" a="1"/>
  <c r="W471" i="18" s="1"/>
  <c r="W472" i="18" a="1"/>
  <c r="W472" i="18" s="1"/>
  <c r="W473" i="18" a="1"/>
  <c r="W473" i="18" s="1"/>
  <c r="W474" i="18" a="1"/>
  <c r="W474" i="18" s="1"/>
  <c r="W475" i="18" a="1"/>
  <c r="W475" i="18" s="1"/>
  <c r="W476" i="18" a="1"/>
  <c r="W476" i="18" s="1"/>
  <c r="W477" i="18" a="1"/>
  <c r="W477" i="18" s="1"/>
  <c r="W478" i="18" a="1"/>
  <c r="W478" i="18" s="1"/>
  <c r="W479" i="18" a="1"/>
  <c r="W479" i="18" s="1"/>
  <c r="W480" i="18" a="1"/>
  <c r="W480" i="18" s="1"/>
  <c r="W481" i="18" a="1"/>
  <c r="W481" i="18" s="1"/>
  <c r="W482" i="18" a="1"/>
  <c r="W482" i="18" s="1"/>
  <c r="W483" i="18" a="1"/>
  <c r="W483" i="18" s="1"/>
  <c r="W484" i="18" a="1"/>
  <c r="W484" i="18" s="1"/>
  <c r="W485" i="18" a="1"/>
  <c r="W485" i="18" s="1"/>
  <c r="W486" i="18" a="1"/>
  <c r="W486" i="18" s="1"/>
  <c r="W487" i="18" a="1"/>
  <c r="W487" i="18" s="1"/>
  <c r="W488" i="18" a="1"/>
  <c r="W488" i="18" s="1"/>
  <c r="W489" i="18" a="1"/>
  <c r="W489" i="18" s="1"/>
  <c r="W490" i="18" a="1"/>
  <c r="W490" i="18" s="1"/>
  <c r="W491" i="18" a="1"/>
  <c r="W491" i="18" s="1"/>
  <c r="W492" i="18" a="1"/>
  <c r="W492" i="18" s="1"/>
  <c r="W493" i="18" a="1"/>
  <c r="W493" i="18" s="1"/>
  <c r="W494" i="18" a="1"/>
  <c r="W494" i="18" s="1"/>
  <c r="W495" i="18" a="1"/>
  <c r="W495" i="18" s="1"/>
  <c r="W496" i="18" a="1"/>
  <c r="W496" i="18" s="1"/>
  <c r="W497" i="18" a="1"/>
  <c r="W497" i="18" s="1"/>
  <c r="W498" i="18" a="1"/>
  <c r="W498" i="18" s="1"/>
  <c r="W499" i="18" a="1"/>
  <c r="W499" i="18" s="1"/>
  <c r="W500" i="18" a="1"/>
  <c r="W500" i="18" s="1"/>
  <c r="W501" i="18" a="1"/>
  <c r="W501" i="18" s="1"/>
  <c r="W502" i="18" a="1"/>
  <c r="W502" i="18" s="1"/>
  <c r="W503" i="18" a="1"/>
  <c r="W503" i="18" s="1"/>
  <c r="W504" i="18" a="1"/>
  <c r="W504" i="18" s="1"/>
  <c r="W505" i="18" a="1"/>
  <c r="W505" i="18" s="1"/>
  <c r="W506" i="18" a="1"/>
  <c r="W506" i="18" s="1"/>
  <c r="W507" i="18" a="1"/>
  <c r="W507" i="18" s="1"/>
  <c r="W508" i="18" a="1"/>
  <c r="W508" i="18" s="1"/>
  <c r="W509" i="18" a="1"/>
  <c r="W509" i="18" s="1"/>
  <c r="W510" i="18" a="1"/>
  <c r="W510" i="18" s="1"/>
  <c r="W511" i="18" a="1"/>
  <c r="W511" i="18" s="1"/>
  <c r="W512" i="18" a="1"/>
  <c r="W512" i="18" s="1"/>
  <c r="W513" i="18" a="1"/>
  <c r="W513" i="18" s="1"/>
  <c r="W514" i="18" a="1"/>
  <c r="W514" i="18" s="1"/>
  <c r="W515" i="18" a="1"/>
  <c r="W515" i="18" s="1"/>
  <c r="W516" i="18" a="1"/>
  <c r="W516" i="18" s="1"/>
  <c r="W517" i="18" a="1"/>
  <c r="W517" i="18" s="1"/>
  <c r="W518" i="18" a="1"/>
  <c r="W518" i="18" s="1"/>
  <c r="W519" i="18" a="1"/>
  <c r="W519" i="18" s="1"/>
  <c r="W520" i="18" a="1"/>
  <c r="W520" i="18" s="1"/>
  <c r="W521" i="18" a="1"/>
  <c r="W521" i="18" s="1"/>
  <c r="W522" i="18" a="1"/>
  <c r="W522" i="18" s="1"/>
  <c r="W523" i="18" a="1"/>
  <c r="W523" i="18" s="1"/>
  <c r="W524" i="18" a="1"/>
  <c r="W524" i="18" s="1"/>
  <c r="W525" i="18" a="1"/>
  <c r="W525" i="18" s="1"/>
  <c r="W526" i="18" a="1"/>
  <c r="W526" i="18" s="1"/>
  <c r="W527" i="18" a="1"/>
  <c r="W527" i="18" s="1"/>
  <c r="W528" i="18" a="1"/>
  <c r="W528" i="18" s="1"/>
  <c r="W529" i="18" a="1"/>
  <c r="W529" i="18" s="1"/>
  <c r="W530" i="18" a="1"/>
  <c r="W530" i="18" s="1"/>
  <c r="W531" i="18" a="1"/>
  <c r="W531" i="18" s="1"/>
  <c r="W532" i="18" a="1"/>
  <c r="W532" i="18" s="1"/>
  <c r="W533" i="18" a="1"/>
  <c r="W533" i="18" s="1"/>
  <c r="W534" i="18" a="1"/>
  <c r="W534" i="18" s="1"/>
  <c r="W535" i="18" a="1"/>
  <c r="W535" i="18" s="1"/>
  <c r="W536" i="18" a="1"/>
  <c r="W536" i="18" s="1"/>
  <c r="W537" i="18" a="1"/>
  <c r="W537" i="18" s="1"/>
  <c r="W538" i="18" a="1"/>
  <c r="W538" i="18" s="1"/>
  <c r="W539" i="18" a="1"/>
  <c r="W539" i="18" s="1"/>
  <c r="W540" i="18" a="1"/>
  <c r="W540" i="18" s="1"/>
  <c r="W541" i="18" a="1"/>
  <c r="W541" i="18" s="1"/>
  <c r="W542" i="18" a="1"/>
  <c r="W542" i="18" s="1"/>
  <c r="W543" i="18" a="1"/>
  <c r="W543" i="18" s="1"/>
  <c r="W544" i="18" a="1"/>
  <c r="W544" i="18" s="1"/>
  <c r="W545" i="18" a="1"/>
  <c r="W545" i="18" s="1"/>
  <c r="W546" i="18" a="1"/>
  <c r="W546" i="18" s="1"/>
  <c r="W547" i="18" a="1"/>
  <c r="W547" i="18" s="1"/>
  <c r="W548" i="18" a="1"/>
  <c r="W548" i="18" s="1"/>
  <c r="W549" i="18" a="1"/>
  <c r="W549" i="18" s="1"/>
  <c r="W550" i="18" a="1"/>
  <c r="W550" i="18" s="1"/>
  <c r="W551" i="18" a="1"/>
  <c r="W551" i="18" s="1"/>
  <c r="W552" i="18" a="1"/>
  <c r="W552" i="18" s="1"/>
  <c r="W553" i="18" a="1"/>
  <c r="W553" i="18" s="1"/>
  <c r="W554" i="18" a="1"/>
  <c r="W554" i="18" s="1"/>
  <c r="W555" i="18" a="1"/>
  <c r="W555" i="18" s="1"/>
  <c r="W556" i="18" a="1"/>
  <c r="W556" i="18" s="1"/>
  <c r="W557" i="18" a="1"/>
  <c r="W557" i="18" s="1"/>
  <c r="W558" i="18" a="1"/>
  <c r="W558" i="18" s="1"/>
  <c r="W559" i="18" a="1"/>
  <c r="W559" i="18" s="1"/>
  <c r="W560" i="18" a="1"/>
  <c r="W560" i="18" s="1"/>
  <c r="W561" i="18" a="1"/>
  <c r="W561" i="18" s="1"/>
  <c r="W562" i="18" a="1"/>
  <c r="W562" i="18" s="1"/>
  <c r="W563" i="18" a="1"/>
  <c r="W563" i="18" s="1"/>
  <c r="W564" i="18" a="1"/>
  <c r="W564" i="18" s="1"/>
  <c r="W565" i="18" a="1"/>
  <c r="W565" i="18" s="1"/>
  <c r="W566" i="18" a="1"/>
  <c r="W566" i="18" s="1"/>
  <c r="W567" i="18" a="1"/>
  <c r="W567" i="18" s="1"/>
  <c r="W568" i="18" a="1"/>
  <c r="W568" i="18" s="1"/>
  <c r="W569" i="18" a="1"/>
  <c r="W569" i="18" s="1"/>
  <c r="W570" i="18" a="1"/>
  <c r="W570" i="18" s="1"/>
  <c r="W571" i="18" a="1"/>
  <c r="W571" i="18" s="1"/>
  <c r="W572" i="18" a="1"/>
  <c r="W572" i="18" s="1"/>
  <c r="W573" i="18" a="1"/>
  <c r="W573" i="18" s="1"/>
  <c r="W574" i="18" a="1"/>
  <c r="W574" i="18" s="1"/>
  <c r="W575" i="18" a="1"/>
  <c r="W575" i="18" s="1"/>
  <c r="W576" i="18" a="1"/>
  <c r="W576" i="18" s="1"/>
  <c r="W577" i="18" a="1"/>
  <c r="W577" i="18" s="1"/>
  <c r="W578" i="18" a="1"/>
  <c r="W578" i="18" s="1"/>
  <c r="W579" i="18" a="1"/>
  <c r="W579" i="18" s="1"/>
  <c r="W580" i="18" a="1"/>
  <c r="W580" i="18" s="1"/>
  <c r="W581" i="18" a="1"/>
  <c r="W581" i="18" s="1"/>
  <c r="W582" i="18" a="1"/>
  <c r="W582" i="18" s="1"/>
  <c r="W583" i="18" a="1"/>
  <c r="W583" i="18" s="1"/>
  <c r="W584" i="18" a="1"/>
  <c r="W584" i="18" s="1"/>
  <c r="W585" i="18" a="1"/>
  <c r="W585" i="18" s="1"/>
  <c r="W586" i="18" a="1"/>
  <c r="W586" i="18" s="1"/>
  <c r="W587" i="18" a="1"/>
  <c r="W587" i="18" s="1"/>
  <c r="W588" i="18" a="1"/>
  <c r="W588" i="18" s="1"/>
  <c r="W589" i="18" a="1"/>
  <c r="W589" i="18" s="1"/>
  <c r="W590" i="18" a="1"/>
  <c r="W590" i="18" s="1"/>
  <c r="W591" i="18" a="1"/>
  <c r="W591" i="18" s="1"/>
  <c r="W592" i="18" a="1"/>
  <c r="W592" i="18" s="1"/>
  <c r="W593" i="18" a="1"/>
  <c r="W593" i="18" s="1"/>
  <c r="W594" i="18" a="1"/>
  <c r="W594" i="18" s="1"/>
  <c r="W595" i="18" a="1"/>
  <c r="W595" i="18" s="1"/>
  <c r="W596" i="18" a="1"/>
  <c r="W596" i="18" s="1"/>
  <c r="W597" i="18" a="1"/>
  <c r="W597" i="18" s="1"/>
  <c r="W598" i="18" a="1"/>
  <c r="W598" i="18" s="1"/>
  <c r="W599" i="18" a="1"/>
  <c r="W599" i="18" s="1"/>
  <c r="W600" i="18" a="1"/>
  <c r="W600" i="18" s="1"/>
  <c r="W601" i="18" a="1"/>
  <c r="W601" i="18" s="1"/>
  <c r="W602" i="18" a="1"/>
  <c r="W602" i="18" s="1"/>
  <c r="W603" i="18" a="1"/>
  <c r="W603" i="18" s="1"/>
  <c r="W604" i="18" a="1"/>
  <c r="W604" i="18" s="1"/>
  <c r="W605" i="18" a="1"/>
  <c r="W605" i="18" s="1"/>
  <c r="W606" i="18" a="1"/>
  <c r="W606" i="18" s="1"/>
  <c r="W607" i="18" a="1"/>
  <c r="W607" i="18" s="1"/>
  <c r="W608" i="18" a="1"/>
  <c r="W608" i="18" s="1"/>
  <c r="W609" i="18" a="1"/>
  <c r="W609" i="18" s="1"/>
  <c r="W610" i="18" a="1"/>
  <c r="W610" i="18" s="1"/>
  <c r="W611" i="18" a="1"/>
  <c r="W611" i="18" s="1"/>
  <c r="W612" i="18" a="1"/>
  <c r="W612" i="18" s="1"/>
  <c r="W613" i="18" a="1"/>
  <c r="W613" i="18" s="1"/>
  <c r="W614" i="18" a="1"/>
  <c r="W614" i="18" s="1"/>
  <c r="W615" i="18" a="1"/>
  <c r="W615" i="18" s="1"/>
  <c r="W616" i="18" a="1"/>
  <c r="W616" i="18" s="1"/>
  <c r="W617" i="18" a="1"/>
  <c r="W617" i="18" s="1"/>
  <c r="W618" i="18" a="1"/>
  <c r="W618" i="18" s="1"/>
  <c r="W619" i="18" a="1"/>
  <c r="W619" i="18" s="1"/>
  <c r="W620" i="18" a="1"/>
  <c r="W620" i="18" s="1"/>
  <c r="W621" i="18" a="1"/>
  <c r="W621" i="18" s="1"/>
  <c r="W622" i="18" a="1"/>
  <c r="W622" i="18" s="1"/>
  <c r="W623" i="18" a="1"/>
  <c r="W623" i="18" s="1"/>
  <c r="W624" i="18" a="1"/>
  <c r="W624" i="18" s="1"/>
  <c r="W625" i="18" a="1"/>
  <c r="W625" i="18" s="1"/>
  <c r="W626" i="18" a="1"/>
  <c r="W626" i="18" s="1"/>
  <c r="W627" i="18" a="1"/>
  <c r="W627" i="18" s="1"/>
  <c r="W628" i="18" a="1"/>
  <c r="W628" i="18" s="1"/>
  <c r="W629" i="18" a="1"/>
  <c r="W629" i="18" s="1"/>
  <c r="W630" i="18" a="1"/>
  <c r="W630" i="18" s="1"/>
  <c r="W631" i="18" a="1"/>
  <c r="W631" i="18" s="1"/>
  <c r="W632" i="18" a="1"/>
  <c r="W632" i="18" s="1"/>
  <c r="W633" i="18" a="1"/>
  <c r="W633" i="18" s="1"/>
  <c r="W634" i="18" a="1"/>
  <c r="W634" i="18" s="1"/>
  <c r="W635" i="18" a="1"/>
  <c r="W635" i="18" s="1"/>
  <c r="W636" i="18" a="1"/>
  <c r="W636" i="18" s="1"/>
  <c r="W637" i="18" a="1"/>
  <c r="W637" i="18" s="1"/>
  <c r="W638" i="18" a="1"/>
  <c r="W638" i="18" s="1"/>
  <c r="W639" i="18" a="1"/>
  <c r="W639" i="18" s="1"/>
  <c r="W640" i="18" a="1"/>
  <c r="W640" i="18" s="1"/>
  <c r="W641" i="18" a="1"/>
  <c r="W641" i="18" s="1"/>
  <c r="W642" i="18" a="1"/>
  <c r="W642" i="18" s="1"/>
  <c r="W643" i="18" a="1"/>
  <c r="W643" i="18" s="1"/>
  <c r="W644" i="18" a="1"/>
  <c r="W644" i="18" s="1"/>
  <c r="W645" i="18" a="1"/>
  <c r="W645" i="18" s="1"/>
  <c r="W646" i="18" a="1"/>
  <c r="W646" i="18" s="1"/>
  <c r="W647" i="18" a="1"/>
  <c r="W647" i="18" s="1"/>
  <c r="W648" i="18" a="1"/>
  <c r="W648" i="18" s="1"/>
  <c r="W649" i="18" a="1"/>
  <c r="W649" i="18" s="1"/>
  <c r="W650" i="18" a="1"/>
  <c r="W650" i="18" s="1"/>
  <c r="W651" i="18" a="1"/>
  <c r="W651" i="18" s="1"/>
  <c r="W652" i="18" a="1"/>
  <c r="W652" i="18" s="1"/>
  <c r="W653" i="18" a="1"/>
  <c r="W653" i="18" s="1"/>
  <c r="W654" i="18" a="1"/>
  <c r="W654" i="18" s="1"/>
  <c r="W655" i="18" a="1"/>
  <c r="W655" i="18" s="1"/>
  <c r="W656" i="18" a="1"/>
  <c r="W656" i="18" s="1"/>
  <c r="W657" i="18" a="1"/>
  <c r="W657" i="18" s="1"/>
  <c r="W658" i="18" a="1"/>
  <c r="W658" i="18" s="1"/>
  <c r="W659" i="18" a="1"/>
  <c r="W659" i="18" s="1"/>
  <c r="W660" i="18" a="1"/>
  <c r="W660" i="18" s="1"/>
  <c r="W661" i="18" a="1"/>
  <c r="W661" i="18" s="1"/>
  <c r="W662" i="18" a="1"/>
  <c r="W662" i="18" s="1"/>
  <c r="W663" i="18" a="1"/>
  <c r="W663" i="18" s="1"/>
  <c r="W664" i="18" a="1"/>
  <c r="W664" i="18" s="1"/>
  <c r="W665" i="18" a="1"/>
  <c r="W665" i="18" s="1"/>
  <c r="W666" i="18" a="1"/>
  <c r="W666" i="18" s="1"/>
  <c r="W667" i="18" a="1"/>
  <c r="W667" i="18" s="1"/>
  <c r="W668" i="18" a="1"/>
  <c r="W668" i="18" s="1"/>
  <c r="W669" i="18" a="1"/>
  <c r="W669" i="18" s="1"/>
  <c r="W670" i="18" a="1"/>
  <c r="W670" i="18" s="1"/>
  <c r="W671" i="18" a="1"/>
  <c r="W671" i="18" s="1"/>
  <c r="W672" i="18" a="1"/>
  <c r="W672" i="18" s="1"/>
  <c r="W673" i="18" a="1"/>
  <c r="W673" i="18" s="1"/>
  <c r="W674" i="18" a="1"/>
  <c r="W674" i="18" s="1"/>
  <c r="W675" i="18" a="1"/>
  <c r="W675" i="18" s="1"/>
  <c r="W676" i="18" a="1"/>
  <c r="W676" i="18" s="1"/>
  <c r="W677" i="18" a="1"/>
  <c r="W677" i="18" s="1"/>
  <c r="W678" i="18" a="1"/>
  <c r="W678" i="18" s="1"/>
  <c r="W679" i="18" a="1"/>
  <c r="W679" i="18" s="1"/>
  <c r="W680" i="18" a="1"/>
  <c r="W680" i="18" s="1"/>
  <c r="W681" i="18" a="1"/>
  <c r="W681" i="18" s="1"/>
  <c r="W682" i="18" a="1"/>
  <c r="W682" i="18" s="1"/>
  <c r="W683" i="18" a="1"/>
  <c r="W683" i="18" s="1"/>
  <c r="W684" i="18" a="1"/>
  <c r="W684" i="18" s="1"/>
  <c r="W685" i="18" a="1"/>
  <c r="W685" i="18" s="1"/>
  <c r="W686" i="18" a="1"/>
  <c r="W686" i="18" s="1"/>
  <c r="W687" i="18" a="1"/>
  <c r="W687" i="18" s="1"/>
  <c r="W688" i="18" a="1"/>
  <c r="W688" i="18" s="1"/>
  <c r="W689" i="18" a="1"/>
  <c r="W689" i="18" s="1"/>
  <c r="W690" i="18" a="1"/>
  <c r="W690" i="18" s="1"/>
  <c r="W691" i="18" a="1"/>
  <c r="W691" i="18" s="1"/>
  <c r="W692" i="18" a="1"/>
  <c r="W692" i="18" s="1"/>
  <c r="W693" i="18" a="1"/>
  <c r="W693" i="18" s="1"/>
  <c r="W694" i="18" a="1"/>
  <c r="W694" i="18" s="1"/>
  <c r="W695" i="18" a="1"/>
  <c r="W695" i="18" s="1"/>
  <c r="W696" i="18" a="1"/>
  <c r="W696" i="18" s="1"/>
  <c r="W697" i="18" a="1"/>
  <c r="W697" i="18" s="1"/>
  <c r="W698" i="18" a="1"/>
  <c r="W698" i="18" s="1"/>
  <c r="W699" i="18" a="1"/>
  <c r="W699" i="18" s="1"/>
  <c r="W700" i="18" a="1"/>
  <c r="W700" i="18" s="1"/>
  <c r="W701" i="18" a="1"/>
  <c r="W701" i="18" s="1"/>
  <c r="W702" i="18" a="1"/>
  <c r="W702" i="18" s="1"/>
  <c r="W703" i="18" a="1"/>
  <c r="W703" i="18" s="1"/>
  <c r="W704" i="18" a="1"/>
  <c r="W704" i="18" s="1"/>
  <c r="W705" i="18" a="1"/>
  <c r="W705" i="18" s="1"/>
  <c r="W706" i="18" a="1"/>
  <c r="W706" i="18" s="1"/>
  <c r="W707" i="18" a="1"/>
  <c r="W707" i="18" s="1"/>
  <c r="W708" i="18" a="1"/>
  <c r="W708" i="18" s="1"/>
  <c r="W709" i="18" a="1"/>
  <c r="W709" i="18" s="1"/>
  <c r="W710" i="18" a="1"/>
  <c r="W710" i="18" s="1"/>
  <c r="W711" i="18" a="1"/>
  <c r="W711" i="18" s="1"/>
  <c r="W712" i="18" a="1"/>
  <c r="W712" i="18" s="1"/>
  <c r="W713" i="18" a="1"/>
  <c r="W713" i="18" s="1"/>
  <c r="W714" i="18" a="1"/>
  <c r="W714" i="18" s="1"/>
  <c r="W715" i="18" a="1"/>
  <c r="W715" i="18" s="1"/>
  <c r="W716" i="18" a="1"/>
  <c r="W716" i="18" s="1"/>
  <c r="W717" i="18" a="1"/>
  <c r="W717" i="18" s="1"/>
  <c r="W718" i="18" a="1"/>
  <c r="W718" i="18" s="1"/>
  <c r="W719" i="18" a="1"/>
  <c r="W719" i="18" s="1"/>
  <c r="W720" i="18" a="1"/>
  <c r="W720" i="18" s="1"/>
  <c r="W721" i="18" a="1"/>
  <c r="W721" i="18" s="1"/>
  <c r="W722" i="18" a="1"/>
  <c r="W722" i="18" s="1"/>
  <c r="W723" i="18" a="1"/>
  <c r="W723" i="18" s="1"/>
  <c r="W724" i="18" a="1"/>
  <c r="W724" i="18" s="1"/>
  <c r="W725" i="18" a="1"/>
  <c r="W725" i="18" s="1"/>
  <c r="W726" i="18" a="1"/>
  <c r="W726" i="18" s="1"/>
  <c r="W727" i="18" a="1"/>
  <c r="W727" i="18" s="1"/>
  <c r="W728" i="18" a="1"/>
  <c r="W728" i="18" s="1"/>
  <c r="W729" i="18" a="1"/>
  <c r="W729" i="18" s="1"/>
  <c r="W730" i="18" a="1"/>
  <c r="W730" i="18" s="1"/>
  <c r="W731" i="18" a="1"/>
  <c r="W731" i="18" s="1"/>
  <c r="W732" i="18" a="1"/>
  <c r="W732" i="18" s="1"/>
  <c r="W733" i="18" a="1"/>
  <c r="W733" i="18" s="1"/>
  <c r="W734" i="18" a="1"/>
  <c r="W734" i="18" s="1"/>
  <c r="W735" i="18" a="1"/>
  <c r="W735" i="18" s="1"/>
  <c r="W736" i="18" a="1"/>
  <c r="W736" i="18" s="1"/>
  <c r="W737" i="18" a="1"/>
  <c r="W737" i="18" s="1"/>
  <c r="W738" i="18" a="1"/>
  <c r="W738" i="18" s="1"/>
  <c r="W739" i="18" a="1"/>
  <c r="W739" i="18" s="1"/>
  <c r="W740" i="18" a="1"/>
  <c r="W740" i="18" s="1"/>
  <c r="W741" i="18" a="1"/>
  <c r="W741" i="18" s="1"/>
  <c r="W742" i="18" a="1"/>
  <c r="W742" i="18" s="1"/>
  <c r="W743" i="18" a="1"/>
  <c r="W743" i="18" s="1"/>
  <c r="W744" i="18" a="1"/>
  <c r="W744" i="18" s="1"/>
  <c r="W745" i="18" a="1"/>
  <c r="W745" i="18" s="1"/>
  <c r="W746" i="18" a="1"/>
  <c r="W746" i="18" s="1"/>
  <c r="W747" i="18" a="1"/>
  <c r="W747" i="18" s="1"/>
  <c r="W748" i="18" a="1"/>
  <c r="W748" i="18" s="1"/>
  <c r="W749" i="18" a="1"/>
  <c r="W749" i="18" s="1"/>
  <c r="W750" i="18" a="1"/>
  <c r="W750" i="18" s="1"/>
  <c r="W751" i="18" a="1"/>
  <c r="W751" i="18" s="1"/>
  <c r="W752" i="18" a="1"/>
  <c r="W752" i="18" s="1"/>
  <c r="W753" i="18" a="1"/>
  <c r="W753" i="18" s="1"/>
  <c r="W754" i="18" a="1"/>
  <c r="W754" i="18" s="1"/>
  <c r="W755" i="18" a="1"/>
  <c r="W755" i="18" s="1"/>
  <c r="W756" i="18" a="1"/>
  <c r="W756" i="18" s="1"/>
  <c r="W757" i="18" a="1"/>
  <c r="W757" i="18" s="1"/>
  <c r="W758" i="18" a="1"/>
  <c r="W758" i="18" s="1"/>
  <c r="W759" i="18" a="1"/>
  <c r="W759" i="18" s="1"/>
  <c r="W760" i="18" a="1"/>
  <c r="W760" i="18" s="1"/>
  <c r="W761" i="18" a="1"/>
  <c r="W761" i="18" s="1"/>
  <c r="W762" i="18" a="1"/>
  <c r="W762" i="18" s="1"/>
  <c r="W763" i="18" a="1"/>
  <c r="W763" i="18" s="1"/>
  <c r="W764" i="18" a="1"/>
  <c r="W764" i="18" s="1"/>
  <c r="W765" i="18" a="1"/>
  <c r="W765" i="18" s="1"/>
  <c r="W766" i="18" a="1"/>
  <c r="W766" i="18" s="1"/>
  <c r="W767" i="18" a="1"/>
  <c r="W767" i="18" s="1"/>
  <c r="W768" i="18" a="1"/>
  <c r="W768" i="18" s="1"/>
  <c r="W769" i="18" a="1"/>
  <c r="W769" i="18" s="1"/>
  <c r="W770" i="18" a="1"/>
  <c r="W770" i="18" s="1"/>
  <c r="W771" i="18" a="1"/>
  <c r="W771" i="18" s="1"/>
  <c r="W772" i="18" a="1"/>
  <c r="W772" i="18" s="1"/>
  <c r="W773" i="18" a="1"/>
  <c r="W773" i="18" s="1"/>
  <c r="W774" i="18" a="1"/>
  <c r="W774" i="18" s="1"/>
  <c r="W775" i="18" a="1"/>
  <c r="W775" i="18" s="1"/>
  <c r="W776" i="18" a="1"/>
  <c r="W776" i="18" s="1"/>
  <c r="W777" i="18" a="1"/>
  <c r="W777" i="18" s="1"/>
  <c r="W778" i="18" a="1"/>
  <c r="W778" i="18" s="1"/>
  <c r="W779" i="18" a="1"/>
  <c r="W779" i="18" s="1"/>
  <c r="W780" i="18" a="1"/>
  <c r="W780" i="18" s="1"/>
  <c r="W781" i="18" a="1"/>
  <c r="W781" i="18" s="1"/>
  <c r="W782" i="18" a="1"/>
  <c r="W782" i="18" s="1"/>
  <c r="W783" i="18" a="1"/>
  <c r="W783" i="18" s="1"/>
  <c r="W784" i="18" a="1"/>
  <c r="W784" i="18" s="1"/>
  <c r="W785" i="18" a="1"/>
  <c r="W785" i="18" s="1"/>
  <c r="W786" i="18" a="1"/>
  <c r="W786" i="18" s="1"/>
  <c r="W787" i="18" a="1"/>
  <c r="W787" i="18" s="1"/>
  <c r="W788" i="18" a="1"/>
  <c r="W788" i="18" s="1"/>
  <c r="W789" i="18" a="1"/>
  <c r="W789" i="18" s="1"/>
  <c r="W790" i="18" a="1"/>
  <c r="W790" i="18" s="1"/>
  <c r="W791" i="18" a="1"/>
  <c r="W791" i="18" s="1"/>
  <c r="W792" i="18" a="1"/>
  <c r="W792" i="18" s="1"/>
  <c r="W793" i="18" a="1"/>
  <c r="W793" i="18" s="1"/>
  <c r="W794" i="18" a="1"/>
  <c r="W794" i="18" s="1"/>
  <c r="W795" i="18" a="1"/>
  <c r="W795" i="18" s="1"/>
  <c r="W796" i="18" a="1"/>
  <c r="W796" i="18" s="1"/>
  <c r="W797" i="18" a="1"/>
  <c r="W797" i="18" s="1"/>
  <c r="W798" i="18" a="1"/>
  <c r="W798" i="18" s="1"/>
  <c r="W799" i="18" a="1"/>
  <c r="W799" i="18" s="1"/>
  <c r="W800" i="18" a="1"/>
  <c r="W800" i="18" s="1"/>
  <c r="W801" i="18" a="1"/>
  <c r="W801" i="18" s="1"/>
  <c r="W802" i="18" a="1"/>
  <c r="W802" i="18" s="1"/>
  <c r="W803" i="18" a="1"/>
  <c r="W803" i="18" s="1"/>
  <c r="W804" i="18" a="1"/>
  <c r="W804" i="18" s="1"/>
  <c r="W805" i="18" a="1"/>
  <c r="W805" i="18" s="1"/>
  <c r="W806" i="18" a="1"/>
  <c r="W806" i="18" s="1"/>
  <c r="W807" i="18" a="1"/>
  <c r="W807" i="18" s="1"/>
  <c r="W808" i="18" a="1"/>
  <c r="W808" i="18" s="1"/>
  <c r="W809" i="18" a="1"/>
  <c r="W809" i="18" s="1"/>
  <c r="W810" i="18" a="1"/>
  <c r="W810" i="18" s="1"/>
  <c r="W811" i="18" a="1"/>
  <c r="W811" i="18" s="1"/>
  <c r="W812" i="18" a="1"/>
  <c r="W812" i="18" s="1"/>
  <c r="W813" i="18" a="1"/>
  <c r="W813" i="18" s="1"/>
  <c r="W814" i="18" a="1"/>
  <c r="W814" i="18" s="1"/>
  <c r="W815" i="18" a="1"/>
  <c r="W815" i="18" s="1"/>
  <c r="W816" i="18" a="1"/>
  <c r="W816" i="18" s="1"/>
  <c r="W817" i="18" a="1"/>
  <c r="W817" i="18" s="1"/>
  <c r="W818" i="18" a="1"/>
  <c r="W818" i="18" s="1"/>
  <c r="W819" i="18" a="1"/>
  <c r="W819" i="18" s="1"/>
  <c r="W820" i="18" a="1"/>
  <c r="W820" i="18" s="1"/>
  <c r="W821" i="18" a="1"/>
  <c r="W821" i="18" s="1"/>
  <c r="W822" i="18" a="1"/>
  <c r="W822" i="18" s="1"/>
  <c r="W823" i="18" a="1"/>
  <c r="W823" i="18" s="1"/>
  <c r="W824" i="18" a="1"/>
  <c r="W824" i="18" s="1"/>
  <c r="W825" i="18" a="1"/>
  <c r="W825" i="18" s="1"/>
  <c r="W826" i="18" a="1"/>
  <c r="W826" i="18" s="1"/>
  <c r="W827" i="18" a="1"/>
  <c r="W827" i="18" s="1"/>
  <c r="W828" i="18" a="1"/>
  <c r="W828" i="18" s="1"/>
  <c r="W829" i="18" a="1"/>
  <c r="W829" i="18" s="1"/>
  <c r="W830" i="18" a="1"/>
  <c r="W830" i="18" s="1"/>
  <c r="W831" i="18" a="1"/>
  <c r="W831" i="18" s="1"/>
  <c r="W832" i="18" a="1"/>
  <c r="W832" i="18" s="1"/>
  <c r="W833" i="18" a="1"/>
  <c r="W833" i="18" s="1"/>
  <c r="W834" i="18" a="1"/>
  <c r="W834" i="18" s="1"/>
  <c r="W835" i="18" a="1"/>
  <c r="W835" i="18" s="1"/>
  <c r="W836" i="18" a="1"/>
  <c r="W836" i="18" s="1"/>
  <c r="W837" i="18" a="1"/>
  <c r="W837" i="18" s="1"/>
  <c r="W838" i="18" a="1"/>
  <c r="W838" i="18" s="1"/>
  <c r="W839" i="18" a="1"/>
  <c r="W839" i="18" s="1"/>
  <c r="W840" i="18" a="1"/>
  <c r="W840" i="18" s="1"/>
  <c r="W841" i="18" a="1"/>
  <c r="W841" i="18" s="1"/>
  <c r="W842" i="18" a="1"/>
  <c r="W842" i="18" s="1"/>
  <c r="W843" i="18" a="1"/>
  <c r="W843" i="18" s="1"/>
  <c r="W844" i="18" a="1"/>
  <c r="W844" i="18" s="1"/>
  <c r="W845" i="18" a="1"/>
  <c r="W845" i="18" s="1"/>
  <c r="W846" i="18" a="1"/>
  <c r="W846" i="18" s="1"/>
  <c r="W847" i="18" a="1"/>
  <c r="W847" i="18" s="1"/>
  <c r="W848" i="18" a="1"/>
  <c r="W848" i="18" s="1"/>
  <c r="W849" i="18" a="1"/>
  <c r="W849" i="18" s="1"/>
  <c r="W850" i="18" a="1"/>
  <c r="W850" i="18" s="1"/>
  <c r="W851" i="18" a="1"/>
  <c r="W851" i="18" s="1"/>
  <c r="W852" i="18" a="1"/>
  <c r="W852" i="18" s="1"/>
  <c r="W853" i="18" a="1"/>
  <c r="W853" i="18" s="1"/>
  <c r="W854" i="18" a="1"/>
  <c r="W854" i="18" s="1"/>
  <c r="W855" i="18" a="1"/>
  <c r="W855" i="18" s="1"/>
  <c r="W856" i="18" a="1"/>
  <c r="W856" i="18" s="1"/>
  <c r="W857" i="18" a="1"/>
  <c r="W857" i="18" s="1"/>
  <c r="W858" i="18" a="1"/>
  <c r="W858" i="18" s="1"/>
  <c r="W859" i="18" a="1"/>
  <c r="W859" i="18" s="1"/>
  <c r="W860" i="18" a="1"/>
  <c r="W860" i="18" s="1"/>
  <c r="W861" i="18" a="1"/>
  <c r="W861" i="18" s="1"/>
  <c r="W862" i="18" a="1"/>
  <c r="W862" i="18" s="1"/>
  <c r="W863" i="18" a="1"/>
  <c r="W863" i="18" s="1"/>
  <c r="W864" i="18" a="1"/>
  <c r="W864" i="18" s="1"/>
  <c r="W865" i="18" a="1"/>
  <c r="W865" i="18" s="1"/>
  <c r="W866" i="18" a="1"/>
  <c r="W866" i="18" s="1"/>
  <c r="W867" i="18" a="1"/>
  <c r="W867" i="18" s="1"/>
  <c r="W868" i="18" a="1"/>
  <c r="W868" i="18" s="1"/>
  <c r="W869" i="18" a="1"/>
  <c r="W869" i="18" s="1"/>
  <c r="W870" i="18" a="1"/>
  <c r="W870" i="18" s="1"/>
  <c r="W871" i="18" a="1"/>
  <c r="W871" i="18" s="1"/>
  <c r="W872" i="18" a="1"/>
  <c r="W872" i="18" s="1"/>
  <c r="W873" i="18" a="1"/>
  <c r="W873" i="18" s="1"/>
  <c r="W874" i="18" a="1"/>
  <c r="W874" i="18" s="1"/>
  <c r="W875" i="18" a="1"/>
  <c r="W875" i="18" s="1"/>
  <c r="W876" i="18" a="1"/>
  <c r="W876" i="18" s="1"/>
  <c r="W877" i="18" a="1"/>
  <c r="W877" i="18" s="1"/>
  <c r="W878" i="18" a="1"/>
  <c r="W878" i="18" s="1"/>
  <c r="W879" i="18" a="1"/>
  <c r="W879" i="18" s="1"/>
  <c r="W880" i="18" a="1"/>
  <c r="W880" i="18" s="1"/>
  <c r="W881" i="18" a="1"/>
  <c r="W881" i="18" s="1"/>
  <c r="W882" i="18" a="1"/>
  <c r="W882" i="18" s="1"/>
  <c r="W883" i="18" a="1"/>
  <c r="W883" i="18" s="1"/>
  <c r="W884" i="18" a="1"/>
  <c r="W884" i="18" s="1"/>
  <c r="W885" i="18" a="1"/>
  <c r="W885" i="18" s="1"/>
  <c r="W886" i="18" a="1"/>
  <c r="W886" i="18" s="1"/>
  <c r="W887" i="18" a="1"/>
  <c r="W887" i="18" s="1"/>
  <c r="W888" i="18" a="1"/>
  <c r="W888" i="18" s="1"/>
  <c r="W889" i="18" a="1"/>
  <c r="W889" i="18" s="1"/>
  <c r="W890" i="18" a="1"/>
  <c r="W890" i="18" s="1"/>
  <c r="W891" i="18" a="1"/>
  <c r="W891" i="18" s="1"/>
  <c r="W892" i="18" a="1"/>
  <c r="W892" i="18" s="1"/>
  <c r="W893" i="18" a="1"/>
  <c r="W893" i="18" s="1"/>
  <c r="W894" i="18" a="1"/>
  <c r="W894" i="18" s="1"/>
  <c r="W895" i="18" a="1"/>
  <c r="W895" i="18" s="1"/>
  <c r="W896" i="18" a="1"/>
  <c r="W896" i="18" s="1"/>
  <c r="W897" i="18" a="1"/>
  <c r="W897" i="18" s="1"/>
  <c r="W898" i="18" a="1"/>
  <c r="W898" i="18" s="1"/>
  <c r="W899" i="18" a="1"/>
  <c r="W899" i="18" s="1"/>
  <c r="W900" i="18" a="1"/>
  <c r="W900" i="18" s="1"/>
  <c r="W901" i="18" a="1"/>
  <c r="W901" i="18" s="1"/>
  <c r="W902" i="18" a="1"/>
  <c r="W902" i="18" s="1"/>
  <c r="W903" i="18" a="1"/>
  <c r="W903" i="18" s="1"/>
  <c r="W904" i="18" a="1"/>
  <c r="W904" i="18" s="1"/>
  <c r="W905" i="18" a="1"/>
  <c r="W905" i="18" s="1"/>
  <c r="W906" i="18" a="1"/>
  <c r="W906" i="18" s="1"/>
  <c r="W907" i="18" a="1"/>
  <c r="W907" i="18" s="1"/>
  <c r="W908" i="18" a="1"/>
  <c r="W908" i="18" s="1"/>
  <c r="W909" i="18" a="1"/>
  <c r="W909" i="18" s="1"/>
  <c r="W910" i="18" a="1"/>
  <c r="W910" i="18" s="1"/>
  <c r="W911" i="18" a="1"/>
  <c r="W911" i="18" s="1"/>
  <c r="W912" i="18" a="1"/>
  <c r="W912" i="18" s="1"/>
  <c r="W913" i="18" a="1"/>
  <c r="W913" i="18" s="1"/>
  <c r="W914" i="18" a="1"/>
  <c r="W914" i="18" s="1"/>
  <c r="W915" i="18" a="1"/>
  <c r="W915" i="18" s="1"/>
  <c r="W916" i="18" a="1"/>
  <c r="W916" i="18" s="1"/>
  <c r="W917" i="18" a="1"/>
  <c r="W917" i="18" s="1"/>
  <c r="W918" i="18" a="1"/>
  <c r="W918" i="18" s="1"/>
  <c r="W919" i="18" a="1"/>
  <c r="W919" i="18" s="1"/>
  <c r="W920" i="18" a="1"/>
  <c r="W920" i="18" s="1"/>
  <c r="W921" i="18" a="1"/>
  <c r="W921" i="18" s="1"/>
  <c r="W922" i="18" a="1"/>
  <c r="W922" i="18" s="1"/>
  <c r="W923" i="18" a="1"/>
  <c r="W923" i="18" s="1"/>
  <c r="W924" i="18" a="1"/>
  <c r="W924" i="18" s="1"/>
  <c r="W925" i="18" a="1"/>
  <c r="W925" i="18" s="1"/>
  <c r="W926" i="18" a="1"/>
  <c r="W926" i="18" s="1"/>
  <c r="W927" i="18" a="1"/>
  <c r="W927" i="18" s="1"/>
  <c r="W928" i="18" a="1"/>
  <c r="W928" i="18" s="1"/>
  <c r="W929" i="18" a="1"/>
  <c r="W929" i="18" s="1"/>
  <c r="W930" i="18" a="1"/>
  <c r="W930" i="18" s="1"/>
  <c r="W931" i="18" a="1"/>
  <c r="W931" i="18" s="1"/>
  <c r="W932" i="18" a="1"/>
  <c r="W932" i="18" s="1"/>
  <c r="W933" i="18" a="1"/>
  <c r="W933" i="18" s="1"/>
  <c r="W934" i="18" a="1"/>
  <c r="W934" i="18" s="1"/>
  <c r="W935" i="18" a="1"/>
  <c r="W935" i="18" s="1"/>
  <c r="W936" i="18" a="1"/>
  <c r="W936" i="18" s="1"/>
  <c r="W937" i="18" a="1"/>
  <c r="W937" i="18" s="1"/>
  <c r="W938" i="18" a="1"/>
  <c r="W938" i="18" s="1"/>
  <c r="W939" i="18" a="1"/>
  <c r="W939" i="18" s="1"/>
  <c r="W940" i="18" a="1"/>
  <c r="W940" i="18" s="1"/>
  <c r="W941" i="18" a="1"/>
  <c r="W941" i="18" s="1"/>
  <c r="W942" i="18" a="1"/>
  <c r="W942" i="18" s="1"/>
  <c r="W943" i="18" a="1"/>
  <c r="W943" i="18" s="1"/>
  <c r="W944" i="18" a="1"/>
  <c r="W944" i="18" s="1"/>
  <c r="W945" i="18" a="1"/>
  <c r="W945" i="18" s="1"/>
  <c r="W946" i="18" a="1"/>
  <c r="W946" i="18" s="1"/>
  <c r="W947" i="18" a="1"/>
  <c r="W947" i="18" s="1"/>
  <c r="W948" i="18" a="1"/>
  <c r="W948" i="18" s="1"/>
  <c r="W949" i="18" a="1"/>
  <c r="W949" i="18" s="1"/>
  <c r="W950" i="18" a="1"/>
  <c r="W950" i="18" s="1"/>
  <c r="W951" i="18" a="1"/>
  <c r="W951" i="18" s="1"/>
  <c r="W952" i="18" a="1"/>
  <c r="W952" i="18" s="1"/>
  <c r="W953" i="18" a="1"/>
  <c r="W953" i="18" s="1"/>
  <c r="W954" i="18" a="1"/>
  <c r="W954" i="18" s="1"/>
  <c r="W955" i="18" a="1"/>
  <c r="W955" i="18" s="1"/>
  <c r="W956" i="18" a="1"/>
  <c r="W956" i="18" s="1"/>
  <c r="W957" i="18" a="1"/>
  <c r="W957" i="18" s="1"/>
  <c r="W958" i="18" a="1"/>
  <c r="W958" i="18" s="1"/>
  <c r="W959" i="18" a="1"/>
  <c r="W959" i="18" s="1"/>
  <c r="W960" i="18" a="1"/>
  <c r="W960" i="18" s="1"/>
  <c r="W961" i="18" a="1"/>
  <c r="W961" i="18" s="1"/>
  <c r="W962" i="18" a="1"/>
  <c r="W962" i="18" s="1"/>
  <c r="W963" i="18" a="1"/>
  <c r="W963" i="18" s="1"/>
  <c r="W964" i="18" a="1"/>
  <c r="W964" i="18" s="1"/>
  <c r="W965" i="18" a="1"/>
  <c r="W965" i="18" s="1"/>
  <c r="W966" i="18" a="1"/>
  <c r="W966" i="18" s="1"/>
  <c r="W967" i="18" a="1"/>
  <c r="W967" i="18" s="1"/>
  <c r="W968" i="18" a="1"/>
  <c r="W968" i="18" s="1"/>
  <c r="W969" i="18" a="1"/>
  <c r="W969" i="18" s="1"/>
  <c r="W970" i="18" a="1"/>
  <c r="W970" i="18" s="1"/>
  <c r="W971" i="18" a="1"/>
  <c r="W971" i="18" s="1"/>
  <c r="W972" i="18" a="1"/>
  <c r="W972" i="18" s="1"/>
  <c r="W973" i="18" a="1"/>
  <c r="W973" i="18" s="1"/>
  <c r="W974" i="18" a="1"/>
  <c r="W974" i="18" s="1"/>
  <c r="W975" i="18" a="1"/>
  <c r="W975" i="18" s="1"/>
  <c r="W976" i="18" a="1"/>
  <c r="W976" i="18" s="1"/>
  <c r="W977" i="18" a="1"/>
  <c r="W977" i="18" s="1"/>
  <c r="W978" i="18" a="1"/>
  <c r="W978" i="18" s="1"/>
  <c r="W979" i="18" a="1"/>
  <c r="W979" i="18" s="1"/>
  <c r="W980" i="18" a="1"/>
  <c r="W980" i="18" s="1"/>
  <c r="W981" i="18" a="1"/>
  <c r="W981" i="18" s="1"/>
  <c r="W982" i="18" a="1"/>
  <c r="W982" i="18" s="1"/>
  <c r="W983" i="18" a="1"/>
  <c r="W983" i="18" s="1"/>
  <c r="W984" i="18" a="1"/>
  <c r="W984" i="18" s="1"/>
  <c r="W985" i="18" a="1"/>
  <c r="W985" i="18" s="1"/>
  <c r="W986" i="18" a="1"/>
  <c r="W986" i="18" s="1"/>
  <c r="W987" i="18" a="1"/>
  <c r="W987" i="18" s="1"/>
  <c r="W988" i="18" a="1"/>
  <c r="W988" i="18" s="1"/>
  <c r="W989" i="18" a="1"/>
  <c r="W989" i="18" s="1"/>
  <c r="W990" i="18" a="1"/>
  <c r="W990" i="18" s="1"/>
  <c r="W991" i="18" a="1"/>
  <c r="W991" i="18" s="1"/>
  <c r="W992" i="18" a="1"/>
  <c r="W992" i="18" s="1"/>
  <c r="W993" i="18" a="1"/>
  <c r="W993" i="18" s="1"/>
  <c r="W994" i="18" a="1"/>
  <c r="W994" i="18" s="1"/>
  <c r="W995" i="18" a="1"/>
  <c r="W995" i="18" s="1"/>
  <c r="W996" i="18" a="1"/>
  <c r="W996" i="18" s="1"/>
  <c r="W2" i="18" a="1"/>
  <c r="W2" i="18" s="1"/>
  <c r="V2" i="18"/>
  <c r="V3" i="18"/>
  <c r="V4" i="18"/>
  <c r="V5" i="18"/>
  <c r="V6" i="18"/>
  <c r="V7" i="18"/>
  <c r="V8" i="18"/>
  <c r="V9" i="18"/>
  <c r="V10" i="18"/>
  <c r="V11" i="18"/>
  <c r="V12" i="18"/>
  <c r="V13" i="18"/>
  <c r="V14" i="18"/>
  <c r="V15" i="18"/>
  <c r="V16" i="18"/>
  <c r="V17" i="18"/>
  <c r="V18" i="18"/>
  <c r="V19" i="18"/>
  <c r="V20" i="18"/>
  <c r="V21" i="18"/>
  <c r="V22" i="18"/>
  <c r="V23" i="18"/>
  <c r="V24" i="18"/>
  <c r="V25" i="18"/>
  <c r="V26" i="18"/>
  <c r="V27" i="18"/>
  <c r="V28" i="18"/>
  <c r="V29" i="18"/>
  <c r="V30" i="18"/>
  <c r="V31" i="18"/>
  <c r="V32" i="18"/>
  <c r="V33" i="18"/>
  <c r="V34" i="18"/>
  <c r="V35" i="18"/>
  <c r="V36" i="18"/>
  <c r="V37" i="18"/>
  <c r="V38" i="18"/>
  <c r="V39" i="18"/>
  <c r="V40" i="18"/>
  <c r="V41" i="18"/>
  <c r="V42" i="18"/>
  <c r="V43" i="18"/>
  <c r="V44" i="18"/>
  <c r="V45" i="18"/>
  <c r="V46" i="18"/>
  <c r="V47" i="18"/>
  <c r="V48" i="18"/>
  <c r="V49" i="18"/>
  <c r="V50" i="18"/>
  <c r="V51" i="18"/>
  <c r="V52" i="18"/>
  <c r="V53" i="18"/>
  <c r="V54" i="18"/>
  <c r="V55" i="18"/>
  <c r="V56" i="18"/>
  <c r="V57" i="18"/>
  <c r="V58" i="18"/>
  <c r="V59" i="18"/>
  <c r="V60" i="18"/>
  <c r="V61" i="18"/>
  <c r="V62" i="18"/>
  <c r="V63" i="18"/>
  <c r="V64" i="18"/>
  <c r="V65" i="18"/>
  <c r="V66" i="18"/>
  <c r="V67" i="18"/>
  <c r="V68" i="18"/>
  <c r="V69" i="18"/>
  <c r="V70" i="18"/>
  <c r="V71" i="18"/>
  <c r="V72" i="18"/>
  <c r="V73" i="18"/>
  <c r="V74" i="18"/>
  <c r="V75" i="18"/>
  <c r="V76" i="18"/>
  <c r="V77" i="18"/>
  <c r="V78" i="18"/>
  <c r="V79" i="18"/>
  <c r="V80" i="18"/>
  <c r="V81" i="18"/>
  <c r="V82" i="18"/>
  <c r="V83" i="18"/>
  <c r="V84" i="18"/>
  <c r="V85" i="18"/>
  <c r="V86" i="18"/>
  <c r="V87" i="18"/>
  <c r="V88" i="18"/>
  <c r="V89" i="18"/>
  <c r="V90" i="18"/>
  <c r="V91" i="18"/>
  <c r="V92" i="18"/>
  <c r="V93" i="18"/>
  <c r="V94" i="18"/>
  <c r="V95" i="18"/>
  <c r="V96" i="18"/>
  <c r="V97" i="18"/>
  <c r="V98" i="18"/>
  <c r="V99" i="18"/>
  <c r="V100" i="18"/>
  <c r="V101" i="18"/>
  <c r="V102" i="18"/>
  <c r="V103" i="18"/>
  <c r="V104" i="18"/>
  <c r="V105" i="18"/>
  <c r="V106" i="18"/>
  <c r="V107" i="18"/>
  <c r="V108" i="18"/>
  <c r="V109" i="18"/>
  <c r="V110" i="18"/>
  <c r="V111" i="18"/>
  <c r="V112" i="18"/>
  <c r="V113" i="18"/>
  <c r="V114" i="18"/>
  <c r="V115" i="18"/>
  <c r="V116" i="18"/>
  <c r="V117" i="18"/>
  <c r="V118" i="18"/>
  <c r="V119" i="18"/>
  <c r="V120" i="18"/>
  <c r="V121" i="18"/>
  <c r="V122" i="18"/>
  <c r="V123" i="18"/>
  <c r="V124" i="18"/>
  <c r="V125" i="18"/>
  <c r="V126" i="18"/>
  <c r="V127" i="18"/>
  <c r="V128" i="18"/>
  <c r="V129" i="18"/>
  <c r="V130" i="18"/>
  <c r="V131" i="18"/>
  <c r="V132" i="18"/>
  <c r="V133" i="18"/>
  <c r="V134" i="18"/>
  <c r="V135" i="18"/>
  <c r="V136" i="18"/>
  <c r="V137" i="18"/>
  <c r="V138" i="18"/>
  <c r="V139" i="18"/>
  <c r="V140" i="18"/>
  <c r="V141" i="18"/>
  <c r="V142" i="18"/>
  <c r="V143" i="18"/>
  <c r="V144" i="18"/>
  <c r="V145" i="18"/>
  <c r="V146" i="18"/>
  <c r="V147" i="18"/>
  <c r="V148" i="18"/>
  <c r="V149" i="18"/>
  <c r="V150" i="18"/>
  <c r="V151" i="18"/>
  <c r="V152" i="18"/>
  <c r="V153" i="18"/>
  <c r="V154" i="18"/>
  <c r="V155" i="18"/>
  <c r="V156" i="18"/>
  <c r="V157" i="18"/>
  <c r="V158" i="18"/>
  <c r="V159" i="18"/>
  <c r="V160" i="18"/>
  <c r="V161" i="18"/>
  <c r="V162" i="18"/>
  <c r="V163" i="18"/>
  <c r="V164" i="18"/>
  <c r="V165" i="18"/>
  <c r="V166" i="18"/>
  <c r="V167" i="18"/>
  <c r="V168" i="18"/>
  <c r="V169" i="18"/>
  <c r="V170" i="18"/>
  <c r="V171" i="18"/>
  <c r="V172" i="18"/>
  <c r="V173" i="18"/>
  <c r="V174" i="18"/>
  <c r="V175" i="18"/>
  <c r="V176" i="18"/>
  <c r="V177" i="18"/>
  <c r="V178" i="18"/>
  <c r="V179" i="18"/>
  <c r="V180" i="18"/>
  <c r="V181" i="18"/>
  <c r="V182" i="18"/>
  <c r="V183" i="18"/>
  <c r="V184" i="18"/>
  <c r="V185" i="18"/>
  <c r="V186" i="18"/>
  <c r="V187" i="18"/>
  <c r="V188" i="18"/>
  <c r="V189" i="18"/>
  <c r="V190" i="18"/>
  <c r="V191" i="18"/>
  <c r="V192" i="18"/>
  <c r="V193" i="18"/>
  <c r="V194" i="18"/>
  <c r="V195" i="18"/>
  <c r="V196" i="18"/>
  <c r="V197" i="18"/>
  <c r="V198" i="18"/>
  <c r="V199" i="18"/>
  <c r="V200" i="18"/>
  <c r="V201" i="18"/>
  <c r="V202" i="18"/>
  <c r="V203" i="18"/>
  <c r="V204" i="18"/>
  <c r="V205" i="18"/>
  <c r="V206" i="18"/>
  <c r="V207" i="18"/>
  <c r="V208" i="18"/>
  <c r="V209" i="18"/>
  <c r="V210" i="18"/>
  <c r="V211" i="18"/>
  <c r="V212" i="18"/>
  <c r="V213" i="18"/>
  <c r="V214" i="18"/>
  <c r="V215" i="18"/>
  <c r="V216" i="18"/>
  <c r="V217" i="18"/>
  <c r="V218" i="18"/>
  <c r="V219" i="18"/>
  <c r="V220" i="18"/>
  <c r="V221" i="18"/>
  <c r="V222" i="18"/>
  <c r="V223" i="18"/>
  <c r="V224" i="18"/>
  <c r="V225" i="18"/>
  <c r="V226" i="18"/>
  <c r="V227" i="18"/>
  <c r="V228" i="18"/>
  <c r="V229" i="18"/>
  <c r="V230" i="18"/>
  <c r="V231" i="18"/>
  <c r="V232" i="18"/>
  <c r="V233" i="18"/>
  <c r="V234" i="18"/>
  <c r="V235" i="18"/>
  <c r="V236" i="18"/>
  <c r="V237" i="18"/>
  <c r="V238" i="18"/>
  <c r="V239" i="18"/>
  <c r="V240" i="18"/>
  <c r="V241" i="18"/>
  <c r="V242" i="18"/>
  <c r="V243" i="18"/>
  <c r="V244" i="18"/>
  <c r="V245" i="18"/>
  <c r="V246" i="18"/>
  <c r="V247" i="18"/>
  <c r="V248" i="18"/>
  <c r="V249" i="18"/>
  <c r="V250" i="18"/>
  <c r="V251" i="18"/>
  <c r="V252" i="18"/>
  <c r="V253" i="18"/>
  <c r="V254" i="18"/>
  <c r="V255" i="18"/>
  <c r="V256" i="18"/>
  <c r="V257" i="18"/>
  <c r="V258" i="18"/>
  <c r="V259" i="18"/>
  <c r="V260" i="18"/>
  <c r="V261" i="18"/>
  <c r="V262" i="18"/>
  <c r="V263" i="18"/>
  <c r="V264" i="18"/>
  <c r="V265" i="18"/>
  <c r="V266" i="18"/>
  <c r="V267" i="18"/>
  <c r="V268" i="18"/>
  <c r="V269" i="18"/>
  <c r="V270" i="18"/>
  <c r="V271" i="18"/>
  <c r="V272" i="18"/>
  <c r="V273" i="18"/>
  <c r="V274" i="18"/>
  <c r="V275" i="18"/>
  <c r="V276" i="18"/>
  <c r="V277" i="18"/>
  <c r="V278" i="18"/>
  <c r="V279" i="18"/>
  <c r="V280" i="18"/>
  <c r="V281" i="18"/>
  <c r="V282" i="18"/>
  <c r="V283" i="18"/>
  <c r="V284" i="18"/>
  <c r="V285" i="18"/>
  <c r="V286" i="18"/>
  <c r="V287" i="18"/>
  <c r="V288" i="18"/>
  <c r="V289" i="18"/>
  <c r="V290" i="18"/>
  <c r="V291" i="18"/>
  <c r="V292" i="18"/>
  <c r="V293" i="18"/>
  <c r="V294" i="18"/>
  <c r="V295" i="18"/>
  <c r="V296" i="18"/>
  <c r="V297" i="18"/>
  <c r="V298" i="18"/>
  <c r="V299" i="18"/>
  <c r="V300" i="18"/>
  <c r="V301" i="18"/>
  <c r="V302" i="18"/>
  <c r="V303" i="18"/>
  <c r="V304" i="18"/>
  <c r="V305" i="18"/>
  <c r="V306" i="18"/>
  <c r="V307" i="18"/>
  <c r="V308" i="18"/>
  <c r="V309" i="18"/>
  <c r="V310" i="18"/>
  <c r="V311" i="18"/>
  <c r="V312" i="18"/>
  <c r="V313" i="18"/>
  <c r="V314" i="18"/>
  <c r="V315" i="18"/>
  <c r="V316" i="18"/>
  <c r="V317" i="18"/>
  <c r="V318" i="18"/>
  <c r="V319" i="18"/>
  <c r="V320" i="18"/>
  <c r="V321" i="18"/>
  <c r="V322" i="18"/>
  <c r="V323" i="18"/>
  <c r="V324" i="18"/>
  <c r="V325" i="18"/>
  <c r="V326" i="18"/>
  <c r="V327" i="18"/>
  <c r="V328" i="18"/>
  <c r="V329" i="18"/>
  <c r="V330" i="18"/>
  <c r="V331" i="18"/>
  <c r="V332" i="18"/>
  <c r="V333" i="18"/>
  <c r="V334" i="18"/>
  <c r="V335" i="18"/>
  <c r="V336" i="18"/>
  <c r="V337" i="18"/>
  <c r="V338" i="18"/>
  <c r="V339" i="18"/>
  <c r="V340" i="18"/>
  <c r="V341" i="18"/>
  <c r="V342" i="18"/>
  <c r="V343" i="18"/>
  <c r="V344" i="18"/>
  <c r="V345" i="18"/>
  <c r="V346" i="18"/>
  <c r="V347" i="18"/>
  <c r="V348" i="18"/>
  <c r="V349" i="18"/>
  <c r="V350" i="18"/>
  <c r="V351" i="18"/>
  <c r="V352" i="18"/>
  <c r="V353" i="18"/>
  <c r="V354" i="18"/>
  <c r="V355" i="18"/>
  <c r="V356" i="18"/>
  <c r="V357" i="18"/>
  <c r="V358" i="18"/>
  <c r="V359" i="18"/>
  <c r="V360" i="18"/>
  <c r="V361" i="18"/>
  <c r="V362" i="18"/>
  <c r="V363" i="18"/>
  <c r="V364" i="18"/>
  <c r="V365" i="18"/>
  <c r="V366" i="18"/>
  <c r="V367" i="18"/>
  <c r="V368" i="18"/>
  <c r="V369" i="18"/>
  <c r="V370" i="18"/>
  <c r="V371" i="18"/>
  <c r="V372" i="18"/>
  <c r="V373" i="18"/>
  <c r="V374" i="18"/>
  <c r="V375" i="18"/>
  <c r="V376" i="18"/>
  <c r="V377" i="18"/>
  <c r="V378" i="18"/>
  <c r="V379" i="18"/>
  <c r="V380" i="18"/>
  <c r="V381" i="18"/>
  <c r="V382" i="18"/>
  <c r="V383" i="18"/>
  <c r="V384" i="18"/>
  <c r="V385" i="18"/>
  <c r="V386" i="18"/>
  <c r="V387" i="18"/>
  <c r="V388" i="18"/>
  <c r="V389" i="18"/>
  <c r="V390" i="18"/>
  <c r="V391" i="18"/>
  <c r="V392" i="18"/>
  <c r="V393" i="18"/>
  <c r="V394" i="18"/>
  <c r="V395" i="18"/>
  <c r="V396" i="18"/>
  <c r="V397" i="18"/>
  <c r="V398" i="18"/>
  <c r="V399" i="18"/>
  <c r="V400" i="18"/>
  <c r="V401" i="18"/>
  <c r="V402" i="18"/>
  <c r="V403" i="18"/>
  <c r="V404" i="18"/>
  <c r="V405" i="18"/>
  <c r="V406" i="18"/>
  <c r="V407" i="18"/>
  <c r="V408" i="18"/>
  <c r="V409" i="18"/>
  <c r="V410" i="18"/>
  <c r="V411" i="18"/>
  <c r="V412" i="18"/>
  <c r="V413" i="18"/>
  <c r="V414" i="18"/>
  <c r="V415" i="18"/>
  <c r="V416" i="18"/>
  <c r="V417" i="18"/>
  <c r="V418" i="18"/>
  <c r="V419" i="18"/>
  <c r="V420" i="18"/>
  <c r="V421" i="18"/>
  <c r="V422" i="18"/>
  <c r="V423" i="18"/>
  <c r="V424" i="18"/>
  <c r="V425" i="18"/>
  <c r="V426" i="18"/>
  <c r="V427" i="18"/>
  <c r="V428" i="18"/>
  <c r="V429" i="18"/>
  <c r="V430" i="18"/>
  <c r="V431" i="18"/>
  <c r="V432" i="18"/>
  <c r="V433" i="18"/>
  <c r="V434" i="18"/>
  <c r="V435" i="18"/>
  <c r="V436" i="18"/>
  <c r="V437" i="18"/>
  <c r="V438" i="18"/>
  <c r="V439" i="18"/>
  <c r="V440" i="18"/>
  <c r="V441" i="18"/>
  <c r="V442" i="18"/>
  <c r="V443" i="18"/>
  <c r="V444" i="18"/>
  <c r="V445" i="18"/>
  <c r="V446" i="18"/>
  <c r="V447" i="18"/>
  <c r="V448" i="18"/>
  <c r="V449" i="18"/>
  <c r="V450" i="18"/>
  <c r="V451" i="18"/>
  <c r="V452" i="18"/>
  <c r="V453" i="18"/>
  <c r="V454" i="18"/>
  <c r="V455" i="18"/>
  <c r="V456" i="18"/>
  <c r="V457" i="18"/>
  <c r="V458" i="18"/>
  <c r="V459" i="18"/>
  <c r="V460" i="18"/>
  <c r="V461" i="18"/>
  <c r="V462" i="18"/>
  <c r="V463" i="18"/>
  <c r="V464" i="18"/>
  <c r="V465" i="18"/>
  <c r="V466" i="18"/>
  <c r="V467" i="18"/>
  <c r="V468" i="18"/>
  <c r="V469" i="18"/>
  <c r="V470" i="18"/>
  <c r="V471" i="18"/>
  <c r="V472" i="18"/>
  <c r="V473" i="18"/>
  <c r="V474" i="18"/>
  <c r="V475" i="18"/>
  <c r="V476" i="18"/>
  <c r="V477" i="18"/>
  <c r="V478" i="18"/>
  <c r="V479" i="18"/>
  <c r="V480" i="18"/>
  <c r="V481" i="18"/>
  <c r="V482" i="18"/>
  <c r="V483" i="18"/>
  <c r="V484" i="18"/>
  <c r="V485" i="18"/>
  <c r="V486" i="18"/>
  <c r="V487" i="18"/>
  <c r="V488" i="18"/>
  <c r="V489" i="18"/>
  <c r="V490" i="18"/>
  <c r="V491" i="18"/>
  <c r="V492" i="18"/>
  <c r="V493" i="18"/>
  <c r="V494" i="18"/>
  <c r="V495" i="18"/>
  <c r="V496" i="18"/>
  <c r="V497" i="18"/>
  <c r="V498" i="18"/>
  <c r="V499" i="18"/>
  <c r="V500" i="18"/>
  <c r="V501" i="18"/>
  <c r="V502" i="18"/>
  <c r="V503" i="18"/>
  <c r="V504" i="18"/>
  <c r="V505" i="18"/>
  <c r="V506" i="18"/>
  <c r="V507" i="18"/>
  <c r="V508" i="18"/>
  <c r="V509" i="18"/>
  <c r="V510" i="18"/>
  <c r="V511" i="18"/>
  <c r="V512" i="18"/>
  <c r="V513" i="18"/>
  <c r="V514" i="18"/>
  <c r="V515" i="18"/>
  <c r="V516" i="18"/>
  <c r="V517" i="18"/>
  <c r="V518" i="18"/>
  <c r="V519" i="18"/>
  <c r="V520" i="18"/>
  <c r="V521" i="18"/>
  <c r="V522" i="18"/>
  <c r="V523" i="18"/>
  <c r="V524" i="18"/>
  <c r="V525" i="18"/>
  <c r="V526" i="18"/>
  <c r="V527" i="18"/>
  <c r="V528" i="18"/>
  <c r="V529" i="18"/>
  <c r="V530" i="18"/>
  <c r="V531" i="18"/>
  <c r="V532" i="18"/>
  <c r="V533" i="18"/>
  <c r="V534" i="18"/>
  <c r="V535" i="18"/>
  <c r="V536" i="18"/>
  <c r="V537" i="18"/>
  <c r="V538" i="18"/>
  <c r="V539" i="18"/>
  <c r="V540" i="18"/>
  <c r="V541" i="18"/>
  <c r="V542" i="18"/>
  <c r="V543" i="18"/>
  <c r="V544" i="18"/>
  <c r="V545" i="18"/>
  <c r="V546" i="18"/>
  <c r="V547" i="18"/>
  <c r="V548" i="18"/>
  <c r="V549" i="18"/>
  <c r="V550" i="18"/>
  <c r="V551" i="18"/>
  <c r="V552" i="18"/>
  <c r="V553" i="18"/>
  <c r="V554" i="18"/>
  <c r="V555" i="18"/>
  <c r="V556" i="18"/>
  <c r="V557" i="18"/>
  <c r="V558" i="18"/>
  <c r="V559" i="18"/>
  <c r="V560" i="18"/>
  <c r="V561" i="18"/>
  <c r="V562" i="18"/>
  <c r="V563" i="18"/>
  <c r="V564" i="18"/>
  <c r="V565" i="18"/>
  <c r="V566" i="18"/>
  <c r="V567" i="18"/>
  <c r="V568" i="18"/>
  <c r="V569" i="18"/>
  <c r="V570" i="18"/>
  <c r="V571" i="18"/>
  <c r="V572" i="18"/>
  <c r="V573" i="18"/>
  <c r="V574" i="18"/>
  <c r="V575" i="18"/>
  <c r="V576" i="18"/>
  <c r="V577" i="18"/>
  <c r="V578" i="18"/>
  <c r="V579" i="18"/>
  <c r="V580" i="18"/>
  <c r="V581" i="18"/>
  <c r="V582" i="18"/>
  <c r="V583" i="18"/>
  <c r="V584" i="18"/>
  <c r="V585" i="18"/>
  <c r="V586" i="18"/>
  <c r="V587" i="18"/>
  <c r="V588" i="18"/>
  <c r="V589" i="18"/>
  <c r="V590" i="18"/>
  <c r="V591" i="18"/>
  <c r="V592" i="18"/>
  <c r="V593" i="18"/>
  <c r="V594" i="18"/>
  <c r="V595" i="18"/>
  <c r="V596" i="18"/>
  <c r="V597" i="18"/>
  <c r="V598" i="18"/>
  <c r="V599" i="18"/>
  <c r="V600" i="18"/>
  <c r="V601" i="18"/>
  <c r="V602" i="18"/>
  <c r="V603" i="18"/>
  <c r="V604" i="18"/>
  <c r="V605" i="18"/>
  <c r="V606" i="18"/>
  <c r="V607" i="18"/>
  <c r="V608" i="18"/>
  <c r="V609" i="18"/>
  <c r="V610" i="18"/>
  <c r="V611" i="18"/>
  <c r="V612" i="18"/>
  <c r="V613" i="18"/>
  <c r="V614" i="18"/>
  <c r="V615" i="18"/>
  <c r="V616" i="18"/>
  <c r="V617" i="18"/>
  <c r="V618" i="18"/>
  <c r="V619" i="18"/>
  <c r="V620" i="18"/>
  <c r="V621" i="18"/>
  <c r="V622" i="18"/>
  <c r="V623" i="18"/>
  <c r="V624" i="18"/>
  <c r="V625" i="18"/>
  <c r="V626" i="18"/>
  <c r="V627" i="18"/>
  <c r="V628" i="18"/>
  <c r="V629" i="18"/>
  <c r="V630" i="18"/>
  <c r="V631" i="18"/>
  <c r="V632" i="18"/>
  <c r="V633" i="18"/>
  <c r="V634" i="18"/>
  <c r="V635" i="18"/>
  <c r="V636" i="18"/>
  <c r="V637" i="18"/>
  <c r="V638" i="18"/>
  <c r="V639" i="18"/>
  <c r="V640" i="18"/>
  <c r="V641" i="18"/>
  <c r="V642" i="18"/>
  <c r="V643" i="18"/>
  <c r="V644" i="18"/>
  <c r="V645" i="18"/>
  <c r="V646" i="18"/>
  <c r="V647" i="18"/>
  <c r="V648" i="18"/>
  <c r="V649" i="18"/>
  <c r="V650" i="18"/>
  <c r="V651" i="18"/>
  <c r="V652" i="18"/>
  <c r="V653" i="18"/>
  <c r="V654" i="18"/>
  <c r="V655" i="18"/>
  <c r="V656" i="18"/>
  <c r="V657" i="18"/>
  <c r="V658" i="18"/>
  <c r="V659" i="18"/>
  <c r="V660" i="18"/>
  <c r="V661" i="18"/>
  <c r="V662" i="18"/>
  <c r="V663" i="18"/>
  <c r="V664" i="18"/>
  <c r="V665" i="18"/>
  <c r="V666" i="18"/>
  <c r="V667" i="18"/>
  <c r="V668" i="18"/>
  <c r="V669" i="18"/>
  <c r="V670" i="18"/>
  <c r="V671" i="18"/>
  <c r="V672" i="18"/>
  <c r="V673" i="18"/>
  <c r="V674" i="18"/>
  <c r="V675" i="18"/>
  <c r="V676" i="18"/>
  <c r="V677" i="18"/>
  <c r="V678" i="18"/>
  <c r="V679" i="18"/>
  <c r="V680" i="18"/>
  <c r="V681" i="18"/>
  <c r="V682" i="18"/>
  <c r="V683" i="18"/>
  <c r="V684" i="18"/>
  <c r="V685" i="18"/>
  <c r="V686" i="18"/>
  <c r="V687" i="18"/>
  <c r="V688" i="18"/>
  <c r="V689" i="18"/>
  <c r="V690" i="18"/>
  <c r="V691" i="18"/>
  <c r="V692" i="18"/>
  <c r="V693" i="18"/>
  <c r="V694" i="18"/>
  <c r="V695" i="18"/>
  <c r="V696" i="18"/>
  <c r="V697" i="18"/>
  <c r="V698" i="18"/>
  <c r="V699" i="18"/>
  <c r="V700" i="18"/>
  <c r="V701" i="18"/>
  <c r="V702" i="18"/>
  <c r="V703" i="18"/>
  <c r="V704" i="18"/>
  <c r="V705" i="18"/>
  <c r="V706" i="18"/>
  <c r="V707" i="18"/>
  <c r="V708" i="18"/>
  <c r="V709" i="18"/>
  <c r="V710" i="18"/>
  <c r="V711" i="18"/>
  <c r="V712" i="18"/>
  <c r="V713" i="18"/>
  <c r="V714" i="18"/>
  <c r="V715" i="18"/>
  <c r="V716" i="18"/>
  <c r="V717" i="18"/>
  <c r="V718" i="18"/>
  <c r="V719" i="18"/>
  <c r="V720" i="18"/>
  <c r="V721" i="18"/>
  <c r="V722" i="18"/>
  <c r="V723" i="18"/>
  <c r="V724" i="18"/>
  <c r="V725" i="18"/>
  <c r="V726" i="18"/>
  <c r="V727" i="18"/>
  <c r="V728" i="18"/>
  <c r="V729" i="18"/>
  <c r="V730" i="18"/>
  <c r="V731" i="18"/>
  <c r="V732" i="18"/>
  <c r="V733" i="18"/>
  <c r="V734" i="18"/>
  <c r="V735" i="18"/>
  <c r="V736" i="18"/>
  <c r="V737" i="18"/>
  <c r="V738" i="18"/>
  <c r="V739" i="18"/>
  <c r="V740" i="18"/>
  <c r="V741" i="18"/>
  <c r="V742" i="18"/>
  <c r="V743" i="18"/>
  <c r="V744" i="18"/>
  <c r="V745" i="18"/>
  <c r="V746" i="18"/>
  <c r="V747" i="18"/>
  <c r="V748" i="18"/>
  <c r="V749" i="18"/>
  <c r="V750" i="18"/>
  <c r="V751" i="18"/>
  <c r="V752" i="18"/>
  <c r="V753" i="18"/>
  <c r="V754" i="18"/>
  <c r="V755" i="18"/>
  <c r="V756" i="18"/>
  <c r="V757" i="18"/>
  <c r="V758" i="18"/>
  <c r="V759" i="18"/>
  <c r="V760" i="18"/>
  <c r="V761" i="18"/>
  <c r="V762" i="18"/>
  <c r="V763" i="18"/>
  <c r="V764" i="18"/>
  <c r="V765" i="18"/>
  <c r="V766" i="18"/>
  <c r="V767" i="18"/>
  <c r="V768" i="18"/>
  <c r="V769" i="18"/>
  <c r="V770" i="18"/>
  <c r="V771" i="18"/>
  <c r="V772" i="18"/>
  <c r="V773" i="18"/>
  <c r="V774" i="18"/>
  <c r="V775" i="18"/>
  <c r="V776" i="18"/>
  <c r="V777" i="18"/>
  <c r="V778" i="18"/>
  <c r="V779" i="18"/>
  <c r="V780" i="18"/>
  <c r="V781" i="18"/>
  <c r="V782" i="18"/>
  <c r="V783" i="18"/>
  <c r="V784" i="18"/>
  <c r="V785" i="18"/>
  <c r="V786" i="18"/>
  <c r="V787" i="18"/>
  <c r="V788" i="18"/>
  <c r="V789" i="18"/>
  <c r="V790" i="18"/>
  <c r="V791" i="18"/>
  <c r="V792" i="18"/>
  <c r="V793" i="18"/>
  <c r="V794" i="18"/>
  <c r="V795" i="18"/>
  <c r="V796" i="18"/>
  <c r="V797" i="18"/>
  <c r="V798" i="18"/>
  <c r="V799" i="18"/>
  <c r="V800" i="18"/>
  <c r="V801" i="18"/>
  <c r="V802" i="18"/>
  <c r="V803" i="18"/>
  <c r="V804" i="18"/>
  <c r="V805" i="18"/>
  <c r="V806" i="18"/>
  <c r="V807" i="18"/>
  <c r="V808" i="18"/>
  <c r="V809" i="18"/>
  <c r="V810" i="18"/>
  <c r="V811" i="18"/>
  <c r="V812" i="18"/>
  <c r="V813" i="18"/>
  <c r="V814" i="18"/>
  <c r="V815" i="18"/>
  <c r="V816" i="18"/>
  <c r="V817" i="18"/>
  <c r="V818" i="18"/>
  <c r="V819" i="18"/>
  <c r="V820" i="18"/>
  <c r="V821" i="18"/>
  <c r="V822" i="18"/>
  <c r="V823" i="18"/>
  <c r="V824" i="18"/>
  <c r="V825" i="18"/>
  <c r="V826" i="18"/>
  <c r="V827" i="18"/>
  <c r="V828" i="18"/>
  <c r="V829" i="18"/>
  <c r="V830" i="18"/>
  <c r="V831" i="18"/>
  <c r="V832" i="18"/>
  <c r="V833" i="18"/>
  <c r="V834" i="18"/>
  <c r="V835" i="18"/>
  <c r="V836" i="18"/>
  <c r="V837" i="18"/>
  <c r="V838" i="18"/>
  <c r="V839" i="18"/>
  <c r="V840" i="18"/>
  <c r="V841" i="18"/>
  <c r="V842" i="18"/>
  <c r="V843" i="18"/>
  <c r="V844" i="18"/>
  <c r="V845" i="18"/>
  <c r="V846" i="18"/>
  <c r="V847" i="18"/>
  <c r="V848" i="18"/>
  <c r="V849" i="18"/>
  <c r="V850" i="18"/>
  <c r="V851" i="18"/>
  <c r="V852" i="18"/>
  <c r="V853" i="18"/>
  <c r="V854" i="18"/>
  <c r="V855" i="18"/>
  <c r="V856" i="18"/>
  <c r="V857" i="18"/>
  <c r="V858" i="18"/>
  <c r="V859" i="18"/>
  <c r="V860" i="18"/>
  <c r="V861" i="18"/>
  <c r="V862" i="18"/>
  <c r="V863" i="18"/>
  <c r="V864" i="18"/>
  <c r="V865" i="18"/>
  <c r="V866" i="18"/>
  <c r="V867" i="18"/>
  <c r="V868" i="18"/>
  <c r="V869" i="18"/>
  <c r="V870" i="18"/>
  <c r="V871" i="18"/>
  <c r="V872" i="18"/>
  <c r="V873" i="18"/>
  <c r="V874" i="18"/>
  <c r="V875" i="18"/>
  <c r="V876" i="18"/>
  <c r="V877" i="18"/>
  <c r="V878" i="18"/>
  <c r="V879" i="18"/>
  <c r="V880" i="18"/>
  <c r="V881" i="18"/>
  <c r="V882" i="18"/>
  <c r="V883" i="18"/>
  <c r="V884" i="18"/>
  <c r="V885" i="18"/>
  <c r="V886" i="18"/>
  <c r="V887" i="18"/>
  <c r="V888" i="18"/>
  <c r="V889" i="18"/>
  <c r="V890" i="18"/>
  <c r="V891" i="18"/>
  <c r="V892" i="18"/>
  <c r="V893" i="18"/>
  <c r="V894" i="18"/>
  <c r="V895" i="18"/>
  <c r="V896" i="18"/>
  <c r="V897" i="18"/>
  <c r="V898" i="18"/>
  <c r="V899" i="18"/>
  <c r="V900" i="18"/>
  <c r="V901" i="18"/>
  <c r="V902" i="18"/>
  <c r="V903" i="18"/>
  <c r="V904" i="18"/>
  <c r="V905" i="18"/>
  <c r="V906" i="18"/>
  <c r="V907" i="18"/>
  <c r="V908" i="18"/>
  <c r="V909" i="18"/>
  <c r="V910" i="18"/>
  <c r="V911" i="18"/>
  <c r="V912" i="18"/>
  <c r="V913" i="18"/>
  <c r="V914" i="18"/>
  <c r="V915" i="18"/>
  <c r="V916" i="18"/>
  <c r="V917" i="18"/>
  <c r="V918" i="18"/>
  <c r="V919" i="18"/>
  <c r="V920" i="18"/>
  <c r="V921" i="18"/>
  <c r="V922" i="18"/>
  <c r="V923" i="18"/>
  <c r="V924" i="18"/>
  <c r="V925" i="18"/>
  <c r="V926" i="18"/>
  <c r="V927" i="18"/>
  <c r="V928" i="18"/>
  <c r="V929" i="18"/>
  <c r="V930" i="18"/>
  <c r="V931" i="18"/>
  <c r="V932" i="18"/>
  <c r="V933" i="18"/>
  <c r="V934" i="18"/>
  <c r="V935" i="18"/>
  <c r="V936" i="18"/>
  <c r="V937" i="18"/>
  <c r="V938" i="18"/>
  <c r="V939" i="18"/>
  <c r="V940" i="18"/>
  <c r="V941" i="18"/>
  <c r="V942" i="18"/>
  <c r="V943" i="18"/>
  <c r="V944" i="18"/>
  <c r="V945" i="18"/>
  <c r="V946" i="18"/>
  <c r="V947" i="18"/>
  <c r="V948" i="18"/>
  <c r="V949" i="18"/>
  <c r="V950" i="18"/>
  <c r="V951" i="18"/>
  <c r="V952" i="18"/>
  <c r="V953" i="18"/>
  <c r="V954" i="18"/>
  <c r="V955" i="18"/>
  <c r="V956" i="18"/>
  <c r="V957" i="18"/>
  <c r="V958" i="18"/>
  <c r="V959" i="18"/>
  <c r="V960" i="18"/>
  <c r="V961" i="18"/>
  <c r="V962" i="18"/>
  <c r="V963" i="18"/>
  <c r="V964" i="18"/>
  <c r="V965" i="18"/>
  <c r="V966" i="18"/>
  <c r="V967" i="18"/>
  <c r="V968" i="18"/>
  <c r="V969" i="18"/>
  <c r="V970" i="18"/>
  <c r="V971" i="18"/>
  <c r="V972" i="18"/>
  <c r="V973" i="18"/>
  <c r="V974" i="18"/>
  <c r="V975" i="18"/>
  <c r="V976" i="18"/>
  <c r="V977" i="18"/>
  <c r="V978" i="18"/>
  <c r="V979" i="18"/>
  <c r="V980" i="18"/>
  <c r="V981" i="18"/>
  <c r="V982" i="18"/>
  <c r="V983" i="18"/>
  <c r="V984" i="18"/>
  <c r="V985" i="18"/>
  <c r="V986" i="18"/>
  <c r="V987" i="18"/>
  <c r="V988" i="18"/>
  <c r="V989" i="18"/>
  <c r="V990" i="18"/>
  <c r="V991" i="18"/>
  <c r="V992" i="18"/>
  <c r="V993" i="18"/>
  <c r="V994" i="18"/>
  <c r="V995" i="18"/>
  <c r="V996" i="18"/>
  <c r="U3" i="18"/>
  <c r="U4" i="18"/>
  <c r="U5" i="18"/>
  <c r="U6" i="18"/>
  <c r="U7" i="18"/>
  <c r="U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587" i="18"/>
  <c r="U588" i="18"/>
  <c r="U589" i="18"/>
  <c r="U590" i="18"/>
  <c r="U591" i="18"/>
  <c r="U592" i="18"/>
  <c r="U593" i="18"/>
  <c r="U594" i="18"/>
  <c r="U595" i="18"/>
  <c r="U596" i="18"/>
  <c r="U597" i="18"/>
  <c r="U598" i="18"/>
  <c r="U599" i="18"/>
  <c r="U600" i="18"/>
  <c r="U601" i="18"/>
  <c r="U602" i="18"/>
  <c r="U603" i="18"/>
  <c r="U604" i="18"/>
  <c r="U605" i="18"/>
  <c r="U606" i="18"/>
  <c r="U607" i="18"/>
  <c r="U608" i="18"/>
  <c r="U609" i="18"/>
  <c r="U610" i="18"/>
  <c r="U611" i="18"/>
  <c r="U612" i="18"/>
  <c r="U613" i="18"/>
  <c r="U614" i="18"/>
  <c r="U615" i="18"/>
  <c r="U616" i="18"/>
  <c r="U617" i="18"/>
  <c r="U618" i="18"/>
  <c r="U619" i="18"/>
  <c r="U620" i="18"/>
  <c r="U621" i="18"/>
  <c r="U622" i="18"/>
  <c r="U623" i="18"/>
  <c r="U624" i="18"/>
  <c r="U625" i="18"/>
  <c r="U626" i="18"/>
  <c r="U627" i="18"/>
  <c r="U628" i="18"/>
  <c r="U629" i="18"/>
  <c r="U630" i="18"/>
  <c r="U631" i="18"/>
  <c r="U632" i="18"/>
  <c r="U633" i="18"/>
  <c r="U634" i="18"/>
  <c r="U635" i="18"/>
  <c r="U636" i="18"/>
  <c r="U637" i="18"/>
  <c r="U638" i="18"/>
  <c r="U639" i="18"/>
  <c r="U640" i="18"/>
  <c r="U641" i="18"/>
  <c r="U642" i="18"/>
  <c r="U643" i="18"/>
  <c r="U644" i="18"/>
  <c r="U645" i="18"/>
  <c r="U646" i="18"/>
  <c r="U647" i="18"/>
  <c r="U648" i="18"/>
  <c r="U649" i="18"/>
  <c r="U650" i="18"/>
  <c r="U651" i="18"/>
  <c r="U652" i="18"/>
  <c r="U653" i="18"/>
  <c r="U654" i="18"/>
  <c r="U655" i="18"/>
  <c r="U656" i="18"/>
  <c r="U657" i="18"/>
  <c r="U658" i="18"/>
  <c r="U659" i="18"/>
  <c r="U660" i="18"/>
  <c r="U661" i="18"/>
  <c r="U662" i="18"/>
  <c r="U663" i="18"/>
  <c r="U664" i="18"/>
  <c r="U665" i="18"/>
  <c r="U666" i="18"/>
  <c r="U667" i="18"/>
  <c r="U668" i="18"/>
  <c r="U669" i="18"/>
  <c r="U670" i="18"/>
  <c r="U671" i="18"/>
  <c r="U672" i="18"/>
  <c r="U673" i="18"/>
  <c r="U674" i="18"/>
  <c r="U675" i="18"/>
  <c r="U676" i="18"/>
  <c r="U677" i="18"/>
  <c r="U678" i="18"/>
  <c r="U679" i="18"/>
  <c r="U680" i="18"/>
  <c r="U681" i="18"/>
  <c r="U682" i="18"/>
  <c r="U683" i="18"/>
  <c r="U684" i="18"/>
  <c r="U685" i="18"/>
  <c r="U686" i="18"/>
  <c r="U687" i="18"/>
  <c r="U688" i="18"/>
  <c r="U689" i="18"/>
  <c r="U690" i="18"/>
  <c r="U691" i="18"/>
  <c r="U692" i="18"/>
  <c r="U693" i="18"/>
  <c r="U694" i="18"/>
  <c r="U695" i="18"/>
  <c r="U696" i="18"/>
  <c r="U697" i="18"/>
  <c r="U698" i="18"/>
  <c r="U699" i="18"/>
  <c r="U700" i="18"/>
  <c r="U701" i="18"/>
  <c r="U702" i="18"/>
  <c r="U703" i="18"/>
  <c r="U704" i="18"/>
  <c r="U705" i="18"/>
  <c r="U706" i="18"/>
  <c r="U707" i="18"/>
  <c r="U708" i="18"/>
  <c r="U709" i="18"/>
  <c r="U710" i="18"/>
  <c r="U711" i="18"/>
  <c r="U712" i="18"/>
  <c r="U713" i="18"/>
  <c r="U714" i="18"/>
  <c r="U715" i="18"/>
  <c r="U716" i="18"/>
  <c r="U717" i="18"/>
  <c r="U718" i="18"/>
  <c r="U719" i="18"/>
  <c r="U720" i="18"/>
  <c r="U721" i="18"/>
  <c r="U722" i="18"/>
  <c r="U723" i="18"/>
  <c r="U724" i="18"/>
  <c r="U725" i="18"/>
  <c r="U726" i="18"/>
  <c r="U727" i="18"/>
  <c r="U728" i="18"/>
  <c r="U729" i="18"/>
  <c r="U730" i="18"/>
  <c r="U731" i="18"/>
  <c r="U732" i="18"/>
  <c r="U733" i="18"/>
  <c r="U734" i="18"/>
  <c r="U735" i="18"/>
  <c r="U736" i="18"/>
  <c r="U737" i="18"/>
  <c r="U738" i="18"/>
  <c r="U739" i="18"/>
  <c r="U740" i="18"/>
  <c r="U741" i="18"/>
  <c r="U742" i="18"/>
  <c r="U743" i="18"/>
  <c r="U744" i="18"/>
  <c r="U745" i="18"/>
  <c r="U746" i="18"/>
  <c r="U747" i="18"/>
  <c r="U748" i="18"/>
  <c r="U749" i="18"/>
  <c r="U750" i="18"/>
  <c r="U751" i="18"/>
  <c r="U752" i="18"/>
  <c r="U753" i="18"/>
  <c r="U754" i="18"/>
  <c r="U755" i="18"/>
  <c r="U756" i="18"/>
  <c r="U757" i="18"/>
  <c r="U758" i="18"/>
  <c r="U759" i="18"/>
  <c r="U760" i="18"/>
  <c r="U761" i="18"/>
  <c r="U762" i="18"/>
  <c r="U763" i="18"/>
  <c r="U764" i="18"/>
  <c r="U765" i="18"/>
  <c r="U766" i="18"/>
  <c r="U767" i="18"/>
  <c r="U768" i="18"/>
  <c r="U769" i="18"/>
  <c r="U770" i="18"/>
  <c r="U771" i="18"/>
  <c r="U772" i="18"/>
  <c r="U773" i="18"/>
  <c r="U774" i="18"/>
  <c r="U775" i="18"/>
  <c r="U776" i="18"/>
  <c r="U777" i="18"/>
  <c r="U778" i="18"/>
  <c r="U779" i="18"/>
  <c r="U780" i="18"/>
  <c r="U781" i="18"/>
  <c r="U782" i="18"/>
  <c r="U783" i="18"/>
  <c r="U784" i="18"/>
  <c r="U785" i="18"/>
  <c r="U786" i="18"/>
  <c r="U787" i="18"/>
  <c r="U788" i="18"/>
  <c r="U789" i="18"/>
  <c r="U790" i="18"/>
  <c r="U791" i="18"/>
  <c r="U792" i="18"/>
  <c r="U793" i="18"/>
  <c r="U794" i="18"/>
  <c r="U795" i="18"/>
  <c r="U796" i="18"/>
  <c r="U797" i="18"/>
  <c r="U798" i="18"/>
  <c r="U799" i="18"/>
  <c r="U800" i="18"/>
  <c r="U801" i="18"/>
  <c r="U802" i="18"/>
  <c r="U803" i="18"/>
  <c r="U804" i="18"/>
  <c r="U805" i="18"/>
  <c r="U806" i="18"/>
  <c r="U807" i="18"/>
  <c r="U808" i="18"/>
  <c r="U809" i="18"/>
  <c r="U810" i="18"/>
  <c r="U811" i="18"/>
  <c r="U812" i="18"/>
  <c r="U813" i="18"/>
  <c r="U814" i="18"/>
  <c r="U815" i="18"/>
  <c r="U816" i="18"/>
  <c r="U817" i="18"/>
  <c r="U818" i="18"/>
  <c r="U819" i="18"/>
  <c r="U820" i="18"/>
  <c r="U821" i="18"/>
  <c r="U822" i="18"/>
  <c r="U823" i="18"/>
  <c r="U824" i="18"/>
  <c r="U825" i="18"/>
  <c r="U826" i="18"/>
  <c r="U827" i="18"/>
  <c r="U828" i="18"/>
  <c r="U829" i="18"/>
  <c r="U830" i="18"/>
  <c r="U831" i="18"/>
  <c r="U832" i="18"/>
  <c r="U833" i="18"/>
  <c r="U834" i="18"/>
  <c r="U835" i="18"/>
  <c r="U836" i="18"/>
  <c r="U837" i="18"/>
  <c r="U838" i="18"/>
  <c r="U839" i="18"/>
  <c r="U840" i="18"/>
  <c r="U841" i="18"/>
  <c r="U842" i="18"/>
  <c r="U843" i="18"/>
  <c r="U844" i="18"/>
  <c r="U845" i="18"/>
  <c r="U846" i="18"/>
  <c r="U847" i="18"/>
  <c r="U848" i="18"/>
  <c r="U849" i="18"/>
  <c r="U850" i="18"/>
  <c r="U851" i="18"/>
  <c r="U852" i="18"/>
  <c r="U853" i="18"/>
  <c r="U854" i="18"/>
  <c r="U855" i="18"/>
  <c r="U856" i="18"/>
  <c r="U857" i="18"/>
  <c r="U858" i="18"/>
  <c r="U859" i="18"/>
  <c r="U860" i="18"/>
  <c r="U861" i="18"/>
  <c r="U862" i="18"/>
  <c r="U863" i="18"/>
  <c r="U864" i="18"/>
  <c r="U865" i="18"/>
  <c r="U866" i="18"/>
  <c r="U867" i="18"/>
  <c r="U868" i="18"/>
  <c r="U869" i="18"/>
  <c r="U870" i="18"/>
  <c r="U871" i="18"/>
  <c r="U872" i="18"/>
  <c r="U873" i="18"/>
  <c r="U874" i="18"/>
  <c r="U875" i="18"/>
  <c r="U876" i="18"/>
  <c r="U877" i="18"/>
  <c r="U878" i="18"/>
  <c r="U879" i="18"/>
  <c r="U880" i="18"/>
  <c r="U881" i="18"/>
  <c r="U882" i="18"/>
  <c r="U883" i="18"/>
  <c r="U884" i="18"/>
  <c r="U885" i="18"/>
  <c r="U886" i="18"/>
  <c r="U887" i="18"/>
  <c r="U888" i="18"/>
  <c r="U889" i="18"/>
  <c r="U890" i="18"/>
  <c r="U891" i="18"/>
  <c r="U892" i="18"/>
  <c r="U893" i="18"/>
  <c r="U894" i="18"/>
  <c r="U895" i="18"/>
  <c r="U896" i="18"/>
  <c r="U897" i="18"/>
  <c r="U898" i="18"/>
  <c r="U899" i="18"/>
  <c r="U900" i="18"/>
  <c r="U901" i="18"/>
  <c r="U902" i="18"/>
  <c r="U903" i="18"/>
  <c r="U904" i="18"/>
  <c r="U905" i="18"/>
  <c r="U906" i="18"/>
  <c r="U907" i="18"/>
  <c r="U908" i="18"/>
  <c r="U909" i="18"/>
  <c r="U910" i="18"/>
  <c r="U911" i="18"/>
  <c r="U912" i="18"/>
  <c r="U913" i="18"/>
  <c r="U914" i="18"/>
  <c r="U915" i="18"/>
  <c r="U916" i="18"/>
  <c r="U917" i="18"/>
  <c r="U918" i="18"/>
  <c r="U919" i="18"/>
  <c r="U920" i="18"/>
  <c r="U921" i="18"/>
  <c r="U922" i="18"/>
  <c r="U923" i="18"/>
  <c r="U924" i="18"/>
  <c r="U925" i="18"/>
  <c r="U926" i="18"/>
  <c r="U927" i="18"/>
  <c r="U928" i="18"/>
  <c r="U929" i="18"/>
  <c r="U930" i="18"/>
  <c r="U931" i="18"/>
  <c r="U932" i="18"/>
  <c r="U933" i="18"/>
  <c r="U934" i="18"/>
  <c r="U935" i="18"/>
  <c r="U936" i="18"/>
  <c r="U937" i="18"/>
  <c r="U938" i="18"/>
  <c r="U939" i="18"/>
  <c r="U940" i="18"/>
  <c r="U941" i="18"/>
  <c r="U942" i="18"/>
  <c r="U943" i="18"/>
  <c r="U944" i="18"/>
  <c r="U945" i="18"/>
  <c r="U946" i="18"/>
  <c r="U947" i="18"/>
  <c r="U948" i="18"/>
  <c r="U949" i="18"/>
  <c r="U950" i="18"/>
  <c r="U951" i="18"/>
  <c r="U952" i="18"/>
  <c r="U953" i="18"/>
  <c r="U954" i="18"/>
  <c r="U955" i="18"/>
  <c r="U956" i="18"/>
  <c r="U957" i="18"/>
  <c r="U958" i="18"/>
  <c r="U959" i="18"/>
  <c r="U960" i="18"/>
  <c r="U961" i="18"/>
  <c r="U962" i="18"/>
  <c r="U963" i="18"/>
  <c r="U964" i="18"/>
  <c r="U965" i="18"/>
  <c r="U966" i="18"/>
  <c r="U967" i="18"/>
  <c r="U968" i="18"/>
  <c r="U969" i="18"/>
  <c r="U970" i="18"/>
  <c r="U971" i="18"/>
  <c r="U972" i="18"/>
  <c r="U973" i="18"/>
  <c r="U974" i="18"/>
  <c r="U975" i="18"/>
  <c r="U976" i="18"/>
  <c r="U977" i="18"/>
  <c r="U978" i="18"/>
  <c r="U979" i="18"/>
  <c r="U980" i="18"/>
  <c r="U981" i="18"/>
  <c r="U982" i="18"/>
  <c r="U983" i="18"/>
  <c r="U984" i="18"/>
  <c r="U985" i="18"/>
  <c r="U986" i="18"/>
  <c r="U987" i="18"/>
  <c r="U988" i="18"/>
  <c r="U989" i="18"/>
  <c r="U990" i="18"/>
  <c r="U991" i="18"/>
  <c r="U992" i="18"/>
  <c r="U993" i="18"/>
  <c r="U994" i="18"/>
  <c r="U995" i="18"/>
  <c r="U996" i="18"/>
  <c r="U2" i="18"/>
  <c r="T3" i="18"/>
  <c r="T4" i="18"/>
  <c r="T5" i="18"/>
  <c r="T6" i="18"/>
  <c r="T7" i="18"/>
  <c r="T8" i="18"/>
  <c r="T9" i="18"/>
  <c r="T10" i="18"/>
  <c r="T11" i="18"/>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T125" i="18"/>
  <c r="T126" i="18"/>
  <c r="T127" i="18"/>
  <c r="T128" i="18"/>
  <c r="T129" i="18"/>
  <c r="T130" i="18"/>
  <c r="T131" i="18"/>
  <c r="T132" i="18"/>
  <c r="T133" i="18"/>
  <c r="T134" i="18"/>
  <c r="T135" i="18"/>
  <c r="T136" i="18"/>
  <c r="T137" i="18"/>
  <c r="T138" i="18"/>
  <c r="T139" i="18"/>
  <c r="T140" i="18"/>
  <c r="T141" i="18"/>
  <c r="T142" i="18"/>
  <c r="T143" i="18"/>
  <c r="T144" i="18"/>
  <c r="T145" i="18"/>
  <c r="T146" i="18"/>
  <c r="T147" i="18"/>
  <c r="T148" i="18"/>
  <c r="T149" i="18"/>
  <c r="T150" i="18"/>
  <c r="T151" i="18"/>
  <c r="T152" i="18"/>
  <c r="T153" i="18"/>
  <c r="T154" i="18"/>
  <c r="T155" i="18"/>
  <c r="T156" i="18"/>
  <c r="T157" i="18"/>
  <c r="T158" i="18"/>
  <c r="T159" i="18"/>
  <c r="T160" i="18"/>
  <c r="T161" i="18"/>
  <c r="T162" i="18"/>
  <c r="T163" i="18"/>
  <c r="T164" i="18"/>
  <c r="T165" i="18"/>
  <c r="T166" i="18"/>
  <c r="T167" i="18"/>
  <c r="T168" i="18"/>
  <c r="T169" i="18"/>
  <c r="T170" i="18"/>
  <c r="T171" i="18"/>
  <c r="T172" i="18"/>
  <c r="T173" i="18"/>
  <c r="T174" i="18"/>
  <c r="T175" i="18"/>
  <c r="T176" i="18"/>
  <c r="T177" i="18"/>
  <c r="T178" i="18"/>
  <c r="T179" i="18"/>
  <c r="T180" i="18"/>
  <c r="T181" i="18"/>
  <c r="T182" i="18"/>
  <c r="T183" i="18"/>
  <c r="T184" i="18"/>
  <c r="T185" i="18"/>
  <c r="T186" i="18"/>
  <c r="T187" i="18"/>
  <c r="T188" i="18"/>
  <c r="T189" i="18"/>
  <c r="T190" i="18"/>
  <c r="T191" i="18"/>
  <c r="T192" i="18"/>
  <c r="T193" i="18"/>
  <c r="T194" i="18"/>
  <c r="T195" i="18"/>
  <c r="T196" i="18"/>
  <c r="T197" i="18"/>
  <c r="T198" i="18"/>
  <c r="T199" i="18"/>
  <c r="T200" i="18"/>
  <c r="T201" i="18"/>
  <c r="T202" i="18"/>
  <c r="T203" i="18"/>
  <c r="T204" i="18"/>
  <c r="T205" i="18"/>
  <c r="T206" i="18"/>
  <c r="T207" i="18"/>
  <c r="T208" i="18"/>
  <c r="T209" i="18"/>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T233" i="18"/>
  <c r="T234" i="18"/>
  <c r="T235" i="18"/>
  <c r="T236" i="18"/>
  <c r="T237" i="18"/>
  <c r="T238" i="18"/>
  <c r="T239" i="18"/>
  <c r="T240" i="18"/>
  <c r="T241" i="18"/>
  <c r="T242" i="18"/>
  <c r="T243" i="18"/>
  <c r="T244" i="18"/>
  <c r="T245" i="18"/>
  <c r="T246" i="18"/>
  <c r="T247" i="18"/>
  <c r="T248" i="18"/>
  <c r="T249" i="18"/>
  <c r="T250" i="18"/>
  <c r="T251" i="18"/>
  <c r="T252" i="18"/>
  <c r="T253" i="18"/>
  <c r="T254" i="18"/>
  <c r="T255" i="18"/>
  <c r="T256" i="18"/>
  <c r="T257" i="18"/>
  <c r="T258" i="18"/>
  <c r="T259" i="18"/>
  <c r="T260" i="18"/>
  <c r="T261" i="18"/>
  <c r="T262" i="18"/>
  <c r="T263" i="18"/>
  <c r="T264" i="18"/>
  <c r="T265" i="18"/>
  <c r="T266" i="18"/>
  <c r="T267" i="18"/>
  <c r="T268" i="18"/>
  <c r="T269" i="18"/>
  <c r="T270" i="18"/>
  <c r="T271" i="18"/>
  <c r="T272" i="18"/>
  <c r="T273" i="18"/>
  <c r="T274" i="18"/>
  <c r="T275" i="18"/>
  <c r="T276" i="18"/>
  <c r="T277" i="18"/>
  <c r="T278" i="18"/>
  <c r="T279" i="18"/>
  <c r="T280" i="18"/>
  <c r="T281" i="18"/>
  <c r="T282" i="18"/>
  <c r="T283" i="18"/>
  <c r="T284" i="18"/>
  <c r="T285" i="18"/>
  <c r="T286" i="18"/>
  <c r="T287" i="18"/>
  <c r="T288" i="18"/>
  <c r="T289" i="18"/>
  <c r="T290" i="18"/>
  <c r="T291" i="18"/>
  <c r="T292" i="18"/>
  <c r="T293" i="18"/>
  <c r="T294" i="18"/>
  <c r="T295" i="18"/>
  <c r="T296" i="18"/>
  <c r="T297" i="18"/>
  <c r="T298" i="18"/>
  <c r="T299" i="18"/>
  <c r="T300" i="18"/>
  <c r="T301" i="18"/>
  <c r="T302" i="18"/>
  <c r="T303" i="18"/>
  <c r="T304" i="18"/>
  <c r="T305" i="18"/>
  <c r="T306" i="18"/>
  <c r="T307" i="18"/>
  <c r="T308" i="18"/>
  <c r="T309" i="18"/>
  <c r="T310" i="18"/>
  <c r="T311" i="18"/>
  <c r="T312" i="18"/>
  <c r="T313" i="18"/>
  <c r="T314" i="18"/>
  <c r="T315" i="18"/>
  <c r="T316" i="18"/>
  <c r="T317" i="18"/>
  <c r="T318" i="18"/>
  <c r="T319" i="18"/>
  <c r="T320" i="18"/>
  <c r="T321" i="18"/>
  <c r="T322" i="18"/>
  <c r="T323" i="18"/>
  <c r="T324" i="18"/>
  <c r="T325" i="18"/>
  <c r="T326" i="18"/>
  <c r="T327" i="18"/>
  <c r="T328" i="18"/>
  <c r="T329" i="18"/>
  <c r="T330" i="18"/>
  <c r="T331" i="18"/>
  <c r="T332" i="18"/>
  <c r="T333" i="18"/>
  <c r="T334" i="18"/>
  <c r="T335" i="18"/>
  <c r="T336" i="18"/>
  <c r="T337" i="18"/>
  <c r="T338" i="18"/>
  <c r="T339" i="18"/>
  <c r="T340" i="18"/>
  <c r="T341" i="18"/>
  <c r="T342" i="18"/>
  <c r="T343" i="18"/>
  <c r="T344" i="18"/>
  <c r="T345" i="18"/>
  <c r="T346" i="18"/>
  <c r="T347" i="18"/>
  <c r="T348" i="18"/>
  <c r="T349" i="18"/>
  <c r="T350" i="18"/>
  <c r="T351" i="18"/>
  <c r="T352" i="18"/>
  <c r="T353" i="18"/>
  <c r="T354" i="18"/>
  <c r="T355" i="18"/>
  <c r="T356" i="18"/>
  <c r="T357" i="18"/>
  <c r="T358" i="18"/>
  <c r="T359" i="18"/>
  <c r="T360" i="18"/>
  <c r="T361" i="18"/>
  <c r="T362" i="18"/>
  <c r="T363" i="18"/>
  <c r="T364" i="18"/>
  <c r="T365" i="18"/>
  <c r="T366" i="18"/>
  <c r="T367" i="18"/>
  <c r="T368" i="18"/>
  <c r="T369" i="18"/>
  <c r="T370" i="18"/>
  <c r="T371" i="18"/>
  <c r="T372" i="18"/>
  <c r="T373" i="18"/>
  <c r="T374" i="18"/>
  <c r="T375" i="18"/>
  <c r="T376" i="18"/>
  <c r="T377" i="18"/>
  <c r="T378" i="18"/>
  <c r="T379" i="18"/>
  <c r="T380" i="18"/>
  <c r="T381" i="18"/>
  <c r="T382" i="18"/>
  <c r="T383" i="18"/>
  <c r="T384" i="18"/>
  <c r="T385" i="18"/>
  <c r="T386" i="18"/>
  <c r="T387" i="18"/>
  <c r="T388" i="18"/>
  <c r="T389" i="18"/>
  <c r="T390" i="18"/>
  <c r="T391" i="18"/>
  <c r="T392" i="18"/>
  <c r="T393" i="18"/>
  <c r="T394" i="18"/>
  <c r="T395" i="18"/>
  <c r="T396" i="18"/>
  <c r="T397" i="18"/>
  <c r="T398" i="18"/>
  <c r="T399" i="18"/>
  <c r="T400" i="18"/>
  <c r="T401" i="18"/>
  <c r="T402" i="18"/>
  <c r="T403" i="18"/>
  <c r="T404" i="18"/>
  <c r="T405" i="18"/>
  <c r="T406" i="18"/>
  <c r="T407" i="18"/>
  <c r="T408" i="18"/>
  <c r="T409" i="18"/>
  <c r="T410" i="18"/>
  <c r="T411" i="18"/>
  <c r="T412" i="18"/>
  <c r="T413" i="18"/>
  <c r="T414" i="18"/>
  <c r="T415" i="18"/>
  <c r="T416" i="18"/>
  <c r="T417" i="18"/>
  <c r="T418" i="18"/>
  <c r="T419" i="18"/>
  <c r="T420" i="18"/>
  <c r="T421" i="18"/>
  <c r="T422" i="18"/>
  <c r="T423" i="18"/>
  <c r="T424" i="18"/>
  <c r="T425" i="18"/>
  <c r="T426" i="18"/>
  <c r="T427" i="18"/>
  <c r="T428" i="18"/>
  <c r="T429" i="18"/>
  <c r="T430" i="18"/>
  <c r="T431" i="18"/>
  <c r="T432" i="18"/>
  <c r="T433" i="18"/>
  <c r="T434" i="18"/>
  <c r="T435" i="18"/>
  <c r="T436" i="18"/>
  <c r="T437" i="18"/>
  <c r="T438" i="18"/>
  <c r="T439" i="18"/>
  <c r="T440" i="18"/>
  <c r="T441" i="18"/>
  <c r="T442" i="18"/>
  <c r="T443" i="18"/>
  <c r="T444" i="18"/>
  <c r="T445" i="18"/>
  <c r="T446" i="18"/>
  <c r="T447" i="18"/>
  <c r="T448" i="18"/>
  <c r="T449" i="18"/>
  <c r="T450" i="18"/>
  <c r="T451" i="18"/>
  <c r="T452" i="18"/>
  <c r="T453" i="18"/>
  <c r="T454" i="18"/>
  <c r="T455" i="18"/>
  <c r="T456" i="18"/>
  <c r="T457" i="18"/>
  <c r="T458" i="18"/>
  <c r="T459" i="18"/>
  <c r="T460" i="18"/>
  <c r="T461" i="18"/>
  <c r="T462" i="18"/>
  <c r="T463" i="18"/>
  <c r="T464" i="18"/>
  <c r="T465" i="18"/>
  <c r="T466" i="18"/>
  <c r="T467" i="18"/>
  <c r="T468" i="18"/>
  <c r="T469" i="18"/>
  <c r="T470" i="18"/>
  <c r="T471" i="18"/>
  <c r="T472" i="18"/>
  <c r="T473" i="18"/>
  <c r="T474" i="18"/>
  <c r="T475" i="18"/>
  <c r="T476" i="18"/>
  <c r="T477" i="18"/>
  <c r="T478" i="18"/>
  <c r="T479" i="18"/>
  <c r="T480" i="18"/>
  <c r="T481" i="18"/>
  <c r="T482" i="18"/>
  <c r="T483" i="18"/>
  <c r="T484" i="18"/>
  <c r="T485" i="18"/>
  <c r="T486" i="18"/>
  <c r="T487" i="18"/>
  <c r="T488" i="18"/>
  <c r="T489" i="18"/>
  <c r="T490" i="18"/>
  <c r="T491" i="18"/>
  <c r="T492" i="18"/>
  <c r="T493" i="18"/>
  <c r="T494" i="18"/>
  <c r="T495" i="18"/>
  <c r="T496" i="18"/>
  <c r="T497" i="18"/>
  <c r="T498" i="18"/>
  <c r="T499" i="18"/>
  <c r="T500" i="18"/>
  <c r="T501" i="18"/>
  <c r="T502" i="18"/>
  <c r="T503" i="18"/>
  <c r="T504" i="18"/>
  <c r="T505" i="18"/>
  <c r="T506" i="18"/>
  <c r="T507" i="18"/>
  <c r="T508" i="18"/>
  <c r="T509" i="18"/>
  <c r="T510" i="18"/>
  <c r="T511" i="18"/>
  <c r="T512" i="18"/>
  <c r="T513" i="18"/>
  <c r="T514" i="18"/>
  <c r="T515" i="18"/>
  <c r="T516" i="18"/>
  <c r="T517" i="18"/>
  <c r="T518" i="18"/>
  <c r="T519" i="18"/>
  <c r="T520" i="18"/>
  <c r="T521" i="18"/>
  <c r="T522" i="18"/>
  <c r="T523" i="18"/>
  <c r="T524" i="18"/>
  <c r="T525" i="18"/>
  <c r="T526" i="18"/>
  <c r="T527" i="18"/>
  <c r="T528" i="18"/>
  <c r="T529" i="18"/>
  <c r="T530" i="18"/>
  <c r="T531" i="18"/>
  <c r="T532" i="18"/>
  <c r="T533" i="18"/>
  <c r="T534" i="18"/>
  <c r="T535" i="18"/>
  <c r="T536" i="18"/>
  <c r="T537" i="18"/>
  <c r="T538" i="18"/>
  <c r="T539" i="18"/>
  <c r="T540" i="18"/>
  <c r="T541" i="18"/>
  <c r="T542" i="18"/>
  <c r="T543" i="18"/>
  <c r="T544" i="18"/>
  <c r="T545" i="18"/>
  <c r="T546" i="18"/>
  <c r="T547" i="18"/>
  <c r="T548" i="18"/>
  <c r="T549" i="18"/>
  <c r="T550" i="18"/>
  <c r="T551" i="18"/>
  <c r="T552" i="18"/>
  <c r="T553" i="18"/>
  <c r="T554" i="18"/>
  <c r="T555" i="18"/>
  <c r="T556" i="18"/>
  <c r="T557" i="18"/>
  <c r="T558" i="18"/>
  <c r="T559" i="18"/>
  <c r="T560" i="18"/>
  <c r="T561" i="18"/>
  <c r="T562" i="18"/>
  <c r="T563" i="18"/>
  <c r="T564" i="18"/>
  <c r="T565" i="18"/>
  <c r="T566" i="18"/>
  <c r="T567" i="18"/>
  <c r="T568" i="18"/>
  <c r="T569" i="18"/>
  <c r="T570" i="18"/>
  <c r="T571" i="18"/>
  <c r="T572" i="18"/>
  <c r="T573" i="18"/>
  <c r="T574" i="18"/>
  <c r="T575" i="18"/>
  <c r="T576" i="18"/>
  <c r="T577" i="18"/>
  <c r="T578" i="18"/>
  <c r="T579" i="18"/>
  <c r="T580" i="18"/>
  <c r="T581" i="18"/>
  <c r="T582" i="18"/>
  <c r="T583" i="18"/>
  <c r="T584" i="18"/>
  <c r="T585" i="18"/>
  <c r="T586" i="18"/>
  <c r="T587" i="18"/>
  <c r="T588" i="18"/>
  <c r="T589" i="18"/>
  <c r="T590" i="18"/>
  <c r="T591" i="18"/>
  <c r="T592" i="18"/>
  <c r="T593" i="18"/>
  <c r="T594" i="18"/>
  <c r="T595" i="18"/>
  <c r="T596" i="18"/>
  <c r="T597" i="18"/>
  <c r="T598" i="18"/>
  <c r="T599" i="18"/>
  <c r="T600" i="18"/>
  <c r="T601" i="18"/>
  <c r="T602" i="18"/>
  <c r="T603" i="18"/>
  <c r="T604" i="18"/>
  <c r="T605" i="18"/>
  <c r="T606" i="18"/>
  <c r="T607" i="18"/>
  <c r="T608" i="18"/>
  <c r="T609" i="18"/>
  <c r="T610" i="18"/>
  <c r="T611" i="18"/>
  <c r="T612" i="18"/>
  <c r="T613" i="18"/>
  <c r="T614" i="18"/>
  <c r="T615" i="18"/>
  <c r="T616" i="18"/>
  <c r="T617" i="18"/>
  <c r="T618" i="18"/>
  <c r="T619" i="18"/>
  <c r="T620" i="18"/>
  <c r="T621" i="18"/>
  <c r="T622" i="18"/>
  <c r="T623" i="18"/>
  <c r="T624" i="18"/>
  <c r="T625" i="18"/>
  <c r="T626" i="18"/>
  <c r="T627" i="18"/>
  <c r="T628" i="18"/>
  <c r="T629" i="18"/>
  <c r="T630" i="18"/>
  <c r="T631" i="18"/>
  <c r="T632" i="18"/>
  <c r="T633" i="18"/>
  <c r="T634" i="18"/>
  <c r="T635" i="18"/>
  <c r="T636" i="18"/>
  <c r="T637" i="18"/>
  <c r="T638" i="18"/>
  <c r="T639" i="18"/>
  <c r="T640" i="18"/>
  <c r="T641" i="18"/>
  <c r="T642" i="18"/>
  <c r="T643" i="18"/>
  <c r="T644" i="18"/>
  <c r="T645" i="18"/>
  <c r="T646" i="18"/>
  <c r="T647" i="18"/>
  <c r="T648" i="18"/>
  <c r="T649" i="18"/>
  <c r="T650" i="18"/>
  <c r="T651" i="18"/>
  <c r="T652" i="18"/>
  <c r="T653" i="18"/>
  <c r="T654" i="18"/>
  <c r="T655" i="18"/>
  <c r="T656" i="18"/>
  <c r="T657" i="18"/>
  <c r="T658" i="18"/>
  <c r="T659" i="18"/>
  <c r="T660" i="18"/>
  <c r="T661" i="18"/>
  <c r="T662" i="18"/>
  <c r="T663" i="18"/>
  <c r="T664" i="18"/>
  <c r="T665" i="18"/>
  <c r="T666" i="18"/>
  <c r="T667" i="18"/>
  <c r="T668" i="18"/>
  <c r="T669" i="18"/>
  <c r="T670" i="18"/>
  <c r="T671" i="18"/>
  <c r="T672" i="18"/>
  <c r="T673" i="18"/>
  <c r="T674" i="18"/>
  <c r="T675" i="18"/>
  <c r="T676" i="18"/>
  <c r="T677" i="18"/>
  <c r="T678" i="18"/>
  <c r="T679" i="18"/>
  <c r="T680" i="18"/>
  <c r="T681" i="18"/>
  <c r="T682" i="18"/>
  <c r="T683" i="18"/>
  <c r="T684" i="18"/>
  <c r="T685" i="18"/>
  <c r="T686" i="18"/>
  <c r="T687" i="18"/>
  <c r="T688" i="18"/>
  <c r="T689" i="18"/>
  <c r="T690" i="18"/>
  <c r="T691" i="18"/>
  <c r="T692" i="18"/>
  <c r="T693" i="18"/>
  <c r="T694" i="18"/>
  <c r="T695" i="18"/>
  <c r="T696" i="18"/>
  <c r="T697" i="18"/>
  <c r="T698" i="18"/>
  <c r="T699" i="18"/>
  <c r="T700" i="18"/>
  <c r="T701" i="18"/>
  <c r="T702" i="18"/>
  <c r="T703" i="18"/>
  <c r="T704" i="18"/>
  <c r="T705" i="18"/>
  <c r="T706" i="18"/>
  <c r="T707" i="18"/>
  <c r="T708" i="18"/>
  <c r="T709" i="18"/>
  <c r="T710" i="18"/>
  <c r="T711" i="18"/>
  <c r="T712" i="18"/>
  <c r="T713" i="18"/>
  <c r="T714" i="18"/>
  <c r="T715" i="18"/>
  <c r="T716" i="18"/>
  <c r="T717" i="18"/>
  <c r="T718" i="18"/>
  <c r="T719" i="18"/>
  <c r="T720" i="18"/>
  <c r="T721" i="18"/>
  <c r="T722" i="18"/>
  <c r="T723" i="18"/>
  <c r="T724" i="18"/>
  <c r="T725" i="18"/>
  <c r="T726" i="18"/>
  <c r="T727" i="18"/>
  <c r="T728" i="18"/>
  <c r="T729" i="18"/>
  <c r="T730" i="18"/>
  <c r="T731" i="18"/>
  <c r="T732" i="18"/>
  <c r="T733" i="18"/>
  <c r="T734" i="18"/>
  <c r="T735" i="18"/>
  <c r="T736" i="18"/>
  <c r="T737" i="18"/>
  <c r="T738" i="18"/>
  <c r="T739" i="18"/>
  <c r="T740" i="18"/>
  <c r="T741" i="18"/>
  <c r="T742" i="18"/>
  <c r="T743" i="18"/>
  <c r="T744" i="18"/>
  <c r="T745" i="18"/>
  <c r="T746" i="18"/>
  <c r="T747" i="18"/>
  <c r="T748" i="18"/>
  <c r="T749" i="18"/>
  <c r="T750" i="18"/>
  <c r="T751" i="18"/>
  <c r="T752" i="18"/>
  <c r="T753" i="18"/>
  <c r="T754" i="18"/>
  <c r="T755" i="18"/>
  <c r="T756" i="18"/>
  <c r="T757" i="18"/>
  <c r="T758" i="18"/>
  <c r="T759" i="18"/>
  <c r="T760" i="18"/>
  <c r="T761" i="18"/>
  <c r="T762" i="18"/>
  <c r="T763" i="18"/>
  <c r="T764" i="18"/>
  <c r="T765" i="18"/>
  <c r="T766" i="18"/>
  <c r="T767" i="18"/>
  <c r="T768" i="18"/>
  <c r="T769" i="18"/>
  <c r="T770" i="18"/>
  <c r="T771" i="18"/>
  <c r="T772" i="18"/>
  <c r="T773" i="18"/>
  <c r="T774" i="18"/>
  <c r="T775" i="18"/>
  <c r="T776" i="18"/>
  <c r="T777" i="18"/>
  <c r="T778" i="18"/>
  <c r="T779" i="18"/>
  <c r="T780" i="18"/>
  <c r="T781" i="18"/>
  <c r="T782" i="18"/>
  <c r="T783" i="18"/>
  <c r="T784" i="18"/>
  <c r="T785" i="18"/>
  <c r="T786" i="18"/>
  <c r="T787" i="18"/>
  <c r="T788" i="18"/>
  <c r="T789" i="18"/>
  <c r="T790" i="18"/>
  <c r="T791" i="18"/>
  <c r="T792" i="18"/>
  <c r="T793" i="18"/>
  <c r="T794" i="18"/>
  <c r="T795" i="18"/>
  <c r="T796" i="18"/>
  <c r="T797" i="18"/>
  <c r="T798" i="18"/>
  <c r="T799" i="18"/>
  <c r="T800" i="18"/>
  <c r="T801" i="18"/>
  <c r="T802" i="18"/>
  <c r="T803" i="18"/>
  <c r="T804" i="18"/>
  <c r="T805" i="18"/>
  <c r="T806" i="18"/>
  <c r="T807" i="18"/>
  <c r="T808" i="18"/>
  <c r="T809" i="18"/>
  <c r="T810" i="18"/>
  <c r="T811" i="18"/>
  <c r="T812" i="18"/>
  <c r="T813" i="18"/>
  <c r="T814" i="18"/>
  <c r="T815" i="18"/>
  <c r="T816" i="18"/>
  <c r="T817" i="18"/>
  <c r="T818" i="18"/>
  <c r="T819" i="18"/>
  <c r="T820" i="18"/>
  <c r="T821" i="18"/>
  <c r="T822" i="18"/>
  <c r="T823" i="18"/>
  <c r="T824" i="18"/>
  <c r="T825" i="18"/>
  <c r="T826" i="18"/>
  <c r="T827" i="18"/>
  <c r="T828" i="18"/>
  <c r="T829" i="18"/>
  <c r="T830" i="18"/>
  <c r="T831" i="18"/>
  <c r="T832" i="18"/>
  <c r="T833" i="18"/>
  <c r="T834" i="18"/>
  <c r="T835" i="18"/>
  <c r="T836" i="18"/>
  <c r="T837" i="18"/>
  <c r="T838" i="18"/>
  <c r="T839" i="18"/>
  <c r="T840" i="18"/>
  <c r="T841" i="18"/>
  <c r="T842" i="18"/>
  <c r="T843" i="18"/>
  <c r="T844" i="18"/>
  <c r="T845" i="18"/>
  <c r="T846" i="18"/>
  <c r="T847" i="18"/>
  <c r="T848" i="18"/>
  <c r="T849" i="18"/>
  <c r="T850" i="18"/>
  <c r="T851" i="18"/>
  <c r="T852" i="18"/>
  <c r="T853" i="18"/>
  <c r="T854" i="18"/>
  <c r="T855" i="18"/>
  <c r="T856" i="18"/>
  <c r="T857" i="18"/>
  <c r="T858" i="18"/>
  <c r="T859" i="18"/>
  <c r="T860" i="18"/>
  <c r="T861" i="18"/>
  <c r="T862" i="18"/>
  <c r="T863" i="18"/>
  <c r="T864" i="18"/>
  <c r="T865" i="18"/>
  <c r="T866" i="18"/>
  <c r="T867" i="18"/>
  <c r="T868" i="18"/>
  <c r="T869" i="18"/>
  <c r="T870" i="18"/>
  <c r="T871" i="18"/>
  <c r="T872" i="18"/>
  <c r="T873" i="18"/>
  <c r="T874" i="18"/>
  <c r="T875" i="18"/>
  <c r="T876" i="18"/>
  <c r="T877" i="18"/>
  <c r="T878" i="18"/>
  <c r="T879" i="18"/>
  <c r="T880" i="18"/>
  <c r="T881" i="18"/>
  <c r="T882" i="18"/>
  <c r="T883" i="18"/>
  <c r="T884" i="18"/>
  <c r="T885" i="18"/>
  <c r="T886" i="18"/>
  <c r="T887" i="18"/>
  <c r="T888" i="18"/>
  <c r="T889" i="18"/>
  <c r="T890" i="18"/>
  <c r="T891" i="18"/>
  <c r="T892" i="18"/>
  <c r="T893" i="18"/>
  <c r="T894" i="18"/>
  <c r="T895" i="18"/>
  <c r="T896" i="18"/>
  <c r="T897" i="18"/>
  <c r="T898" i="18"/>
  <c r="T899" i="18"/>
  <c r="T900" i="18"/>
  <c r="T901" i="18"/>
  <c r="T902" i="18"/>
  <c r="T903" i="18"/>
  <c r="T904" i="18"/>
  <c r="T905" i="18"/>
  <c r="T906" i="18"/>
  <c r="T907" i="18"/>
  <c r="T908" i="18"/>
  <c r="T909" i="18"/>
  <c r="T910" i="18"/>
  <c r="T911" i="18"/>
  <c r="T912" i="18"/>
  <c r="T913" i="18"/>
  <c r="T914" i="18"/>
  <c r="T915" i="18"/>
  <c r="T916" i="18"/>
  <c r="T917" i="18"/>
  <c r="T918" i="18"/>
  <c r="T919" i="18"/>
  <c r="T920" i="18"/>
  <c r="T921" i="18"/>
  <c r="T922" i="18"/>
  <c r="T923" i="18"/>
  <c r="T924" i="18"/>
  <c r="T925" i="18"/>
  <c r="T926" i="18"/>
  <c r="T927" i="18"/>
  <c r="T928" i="18"/>
  <c r="T929" i="18"/>
  <c r="T930" i="18"/>
  <c r="T931" i="18"/>
  <c r="T932" i="18"/>
  <c r="T933" i="18"/>
  <c r="T934" i="18"/>
  <c r="T935" i="18"/>
  <c r="T936" i="18"/>
  <c r="T937" i="18"/>
  <c r="T938" i="18"/>
  <c r="T939" i="18"/>
  <c r="T940" i="18"/>
  <c r="T941" i="18"/>
  <c r="T942" i="18"/>
  <c r="T943" i="18"/>
  <c r="T944" i="18"/>
  <c r="T945" i="18"/>
  <c r="T946" i="18"/>
  <c r="T947" i="18"/>
  <c r="T948" i="18"/>
  <c r="T949" i="18"/>
  <c r="T950" i="18"/>
  <c r="T951" i="18"/>
  <c r="T952" i="18"/>
  <c r="T953" i="18"/>
  <c r="T954" i="18"/>
  <c r="T955" i="18"/>
  <c r="T956" i="18"/>
  <c r="T957" i="18"/>
  <c r="T958" i="18"/>
  <c r="T959" i="18"/>
  <c r="T960" i="18"/>
  <c r="T961" i="18"/>
  <c r="T962" i="18"/>
  <c r="T963" i="18"/>
  <c r="T964" i="18"/>
  <c r="T965" i="18"/>
  <c r="T966" i="18"/>
  <c r="T967" i="18"/>
  <c r="T968" i="18"/>
  <c r="T969" i="18"/>
  <c r="T970" i="18"/>
  <c r="T971" i="18"/>
  <c r="T972" i="18"/>
  <c r="T973" i="18"/>
  <c r="T974" i="18"/>
  <c r="T975" i="18"/>
  <c r="T976" i="18"/>
  <c r="T977" i="18"/>
  <c r="T978" i="18"/>
  <c r="T979" i="18"/>
  <c r="T980" i="18"/>
  <c r="T981" i="18"/>
  <c r="T982" i="18"/>
  <c r="T983" i="18"/>
  <c r="T984" i="18"/>
  <c r="T985" i="18"/>
  <c r="T986" i="18"/>
  <c r="T987" i="18"/>
  <c r="T988" i="18"/>
  <c r="T989" i="18"/>
  <c r="T990" i="18"/>
  <c r="T991" i="18"/>
  <c r="T992" i="18"/>
  <c r="T993" i="18"/>
  <c r="T994" i="18"/>
  <c r="T995" i="18"/>
  <c r="T996" i="18"/>
  <c r="T2" i="18"/>
  <c r="S2" i="18"/>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186" i="18"/>
  <c r="S187" i="18"/>
  <c r="S188" i="18"/>
  <c r="S189" i="18"/>
  <c r="S190" i="18"/>
  <c r="S191" i="18"/>
  <c r="S192" i="18"/>
  <c r="S193" i="18"/>
  <c r="S194" i="18"/>
  <c r="S195" i="18"/>
  <c r="S196" i="18"/>
  <c r="S197" i="18"/>
  <c r="S198" i="18"/>
  <c r="S199" i="18"/>
  <c r="S200" i="18"/>
  <c r="S201" i="18"/>
  <c r="S202" i="18"/>
  <c r="S203" i="18"/>
  <c r="S204" i="18"/>
  <c r="S205" i="18"/>
  <c r="S206" i="18"/>
  <c r="S207" i="18"/>
  <c r="S208" i="18"/>
  <c r="S209" i="18"/>
  <c r="S210" i="18"/>
  <c r="S211" i="18"/>
  <c r="S212" i="18"/>
  <c r="S213" i="18"/>
  <c r="S214" i="18"/>
  <c r="S215" i="18"/>
  <c r="S216" i="18"/>
  <c r="S217" i="18"/>
  <c r="S218" i="18"/>
  <c r="S219" i="18"/>
  <c r="S220" i="18"/>
  <c r="S221" i="18"/>
  <c r="S222" i="18"/>
  <c r="S223" i="18"/>
  <c r="S224" i="18"/>
  <c r="S225" i="18"/>
  <c r="S226" i="18"/>
  <c r="S227" i="18"/>
  <c r="S228" i="18"/>
  <c r="S229" i="18"/>
  <c r="S230" i="18"/>
  <c r="S231" i="18"/>
  <c r="S232" i="18"/>
  <c r="S233" i="18"/>
  <c r="S234" i="18"/>
  <c r="S235" i="18"/>
  <c r="S236" i="18"/>
  <c r="S237" i="18"/>
  <c r="S238" i="18"/>
  <c r="S239" i="18"/>
  <c r="S240" i="18"/>
  <c r="S241" i="18"/>
  <c r="S242" i="18"/>
  <c r="S243" i="18"/>
  <c r="S244" i="18"/>
  <c r="S245" i="18"/>
  <c r="S246" i="18"/>
  <c r="S247" i="18"/>
  <c r="S248" i="18"/>
  <c r="S249" i="18"/>
  <c r="S250" i="18"/>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75" i="18"/>
  <c r="S276" i="18"/>
  <c r="S277" i="18"/>
  <c r="S278" i="18"/>
  <c r="S279" i="18"/>
  <c r="S280" i="18"/>
  <c r="S281" i="18"/>
  <c r="S282" i="18"/>
  <c r="S283" i="18"/>
  <c r="S284" i="18"/>
  <c r="S285" i="18"/>
  <c r="S286" i="18"/>
  <c r="S287" i="18"/>
  <c r="S288" i="18"/>
  <c r="S289" i="18"/>
  <c r="S290" i="18"/>
  <c r="S291" i="18"/>
  <c r="S292" i="18"/>
  <c r="S293" i="18"/>
  <c r="S294" i="18"/>
  <c r="S295" i="18"/>
  <c r="S296" i="18"/>
  <c r="S297" i="18"/>
  <c r="S298" i="18"/>
  <c r="S299" i="18"/>
  <c r="S300" i="18"/>
  <c r="S301" i="18"/>
  <c r="S302" i="18"/>
  <c r="S303" i="18"/>
  <c r="S304" i="18"/>
  <c r="S305" i="18"/>
  <c r="S306" i="18"/>
  <c r="S307" i="18"/>
  <c r="S308" i="18"/>
  <c r="S309" i="18"/>
  <c r="S310" i="18"/>
  <c r="S311" i="18"/>
  <c r="S312" i="18"/>
  <c r="S313" i="18"/>
  <c r="S314" i="18"/>
  <c r="S315" i="18"/>
  <c r="S316" i="18"/>
  <c r="S317" i="18"/>
  <c r="S318" i="18"/>
  <c r="S319" i="18"/>
  <c r="S320" i="18"/>
  <c r="S321" i="18"/>
  <c r="S322" i="18"/>
  <c r="S323" i="18"/>
  <c r="S324" i="18"/>
  <c r="S325" i="18"/>
  <c r="S326" i="18"/>
  <c r="S327" i="18"/>
  <c r="S328" i="18"/>
  <c r="S329" i="18"/>
  <c r="S330" i="18"/>
  <c r="S331" i="18"/>
  <c r="S332" i="18"/>
  <c r="S333" i="18"/>
  <c r="S334" i="18"/>
  <c r="S335" i="18"/>
  <c r="S336" i="18"/>
  <c r="S337" i="18"/>
  <c r="S338"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456" i="18"/>
  <c r="S457" i="18"/>
  <c r="S458" i="18"/>
  <c r="S459" i="18"/>
  <c r="S460" i="18"/>
  <c r="S461" i="18"/>
  <c r="S462" i="18"/>
  <c r="S463" i="18"/>
  <c r="S464" i="18"/>
  <c r="S465" i="18"/>
  <c r="S466" i="18"/>
  <c r="S467" i="18"/>
  <c r="S468" i="18"/>
  <c r="S469" i="18"/>
  <c r="S470" i="18"/>
  <c r="S471" i="18"/>
  <c r="S472" i="18"/>
  <c r="S473" i="18"/>
  <c r="S474" i="18"/>
  <c r="S475" i="18"/>
  <c r="S476" i="18"/>
  <c r="S477" i="18"/>
  <c r="S478" i="18"/>
  <c r="S479" i="18"/>
  <c r="S480" i="18"/>
  <c r="S481" i="18"/>
  <c r="S482" i="18"/>
  <c r="S483" i="18"/>
  <c r="S484" i="18"/>
  <c r="S485" i="18"/>
  <c r="S486" i="18"/>
  <c r="S487" i="18"/>
  <c r="S488" i="18"/>
  <c r="S489" i="18"/>
  <c r="S490" i="18"/>
  <c r="S491" i="18"/>
  <c r="S492" i="18"/>
  <c r="S493" i="18"/>
  <c r="S494" i="18"/>
  <c r="S495" i="18"/>
  <c r="S496" i="18"/>
  <c r="S497" i="18"/>
  <c r="S498" i="18"/>
  <c r="S499" i="18"/>
  <c r="S500" i="18"/>
  <c r="S501" i="18"/>
  <c r="S502" i="18"/>
  <c r="S503" i="18"/>
  <c r="S504" i="18"/>
  <c r="S505" i="18"/>
  <c r="S506" i="18"/>
  <c r="S507" i="18"/>
  <c r="S508" i="18"/>
  <c r="S509" i="18"/>
  <c r="S510" i="18"/>
  <c r="S511" i="18"/>
  <c r="S512" i="18"/>
  <c r="S513" i="18"/>
  <c r="S514" i="18"/>
  <c r="S515" i="18"/>
  <c r="S516" i="18"/>
  <c r="S517" i="18"/>
  <c r="S518" i="18"/>
  <c r="S519" i="18"/>
  <c r="S520" i="18"/>
  <c r="S521" i="18"/>
  <c r="S522" i="18"/>
  <c r="S523" i="18"/>
  <c r="S524" i="18"/>
  <c r="S525" i="18"/>
  <c r="S526" i="18"/>
  <c r="S527" i="18"/>
  <c r="S528" i="18"/>
  <c r="S529" i="18"/>
  <c r="S530" i="18"/>
  <c r="S531" i="18"/>
  <c r="S532" i="18"/>
  <c r="S533" i="18"/>
  <c r="S534" i="18"/>
  <c r="S535" i="18"/>
  <c r="S536" i="18"/>
  <c r="S537" i="18"/>
  <c r="S538" i="18"/>
  <c r="S539" i="18"/>
  <c r="S540" i="18"/>
  <c r="S541" i="18"/>
  <c r="S542" i="18"/>
  <c r="S543" i="18"/>
  <c r="S544" i="18"/>
  <c r="S545" i="18"/>
  <c r="S546" i="18"/>
  <c r="S547" i="18"/>
  <c r="S548" i="18"/>
  <c r="S549" i="18"/>
  <c r="S550" i="18"/>
  <c r="S551" i="18"/>
  <c r="S552" i="18"/>
  <c r="S553" i="18"/>
  <c r="S554" i="18"/>
  <c r="S555" i="18"/>
  <c r="S556" i="18"/>
  <c r="S557" i="18"/>
  <c r="S558" i="18"/>
  <c r="S559" i="18"/>
  <c r="S560" i="18"/>
  <c r="S561" i="18"/>
  <c r="S562" i="18"/>
  <c r="S563" i="18"/>
  <c r="S564" i="18"/>
  <c r="S565" i="18"/>
  <c r="S566" i="18"/>
  <c r="S567" i="18"/>
  <c r="S568" i="18"/>
  <c r="S569" i="18"/>
  <c r="S570" i="18"/>
  <c r="S571" i="18"/>
  <c r="S572" i="18"/>
  <c r="S573" i="18"/>
  <c r="S574" i="18"/>
  <c r="S575" i="18"/>
  <c r="S576" i="18"/>
  <c r="S577" i="18"/>
  <c r="S578" i="18"/>
  <c r="S579" i="18"/>
  <c r="S580" i="18"/>
  <c r="S581" i="18"/>
  <c r="S582" i="18"/>
  <c r="S583" i="18"/>
  <c r="S584" i="18"/>
  <c r="S585" i="18"/>
  <c r="S586" i="18"/>
  <c r="S587" i="18"/>
  <c r="S588" i="18"/>
  <c r="S589" i="18"/>
  <c r="S590" i="18"/>
  <c r="S591" i="18"/>
  <c r="S592" i="18"/>
  <c r="S593" i="18"/>
  <c r="S594" i="18"/>
  <c r="S595" i="18"/>
  <c r="S596" i="18"/>
  <c r="S597" i="18"/>
  <c r="S598" i="18"/>
  <c r="S599" i="18"/>
  <c r="S600" i="18"/>
  <c r="S601" i="18"/>
  <c r="S602" i="18"/>
  <c r="S603" i="18"/>
  <c r="S604" i="18"/>
  <c r="S605" i="18"/>
  <c r="S606" i="18"/>
  <c r="S607" i="18"/>
  <c r="S608" i="18"/>
  <c r="S609" i="18"/>
  <c r="S610" i="18"/>
  <c r="S611" i="18"/>
  <c r="S612" i="18"/>
  <c r="S613" i="18"/>
  <c r="S614" i="18"/>
  <c r="S615" i="18"/>
  <c r="S616" i="18"/>
  <c r="S617" i="18"/>
  <c r="S618" i="18"/>
  <c r="S619" i="18"/>
  <c r="S620" i="18"/>
  <c r="S621" i="18"/>
  <c r="S622" i="18"/>
  <c r="S623" i="18"/>
  <c r="S624" i="18"/>
  <c r="S625" i="18"/>
  <c r="S626" i="18"/>
  <c r="S627" i="18"/>
  <c r="S628" i="18"/>
  <c r="S629" i="18"/>
  <c r="S630" i="18"/>
  <c r="S631" i="18"/>
  <c r="S632" i="18"/>
  <c r="S633" i="18"/>
  <c r="S634" i="18"/>
  <c r="S635" i="18"/>
  <c r="S636" i="18"/>
  <c r="S637" i="18"/>
  <c r="S638" i="18"/>
  <c r="S639" i="18"/>
  <c r="S640" i="18"/>
  <c r="S641" i="18"/>
  <c r="S642" i="18"/>
  <c r="S643"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4" i="18"/>
  <c r="S905" i="18"/>
  <c r="S906" i="18"/>
  <c r="S907" i="18"/>
  <c r="S908" i="18"/>
  <c r="S909" i="18"/>
  <c r="S910" i="18"/>
  <c r="S911" i="18"/>
  <c r="S912" i="18"/>
  <c r="S913" i="18"/>
  <c r="S914" i="18"/>
  <c r="S915" i="18"/>
  <c r="S916" i="18"/>
  <c r="S917" i="18"/>
  <c r="S918"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6" i="18"/>
  <c r="S967" i="18"/>
  <c r="S968" i="18"/>
  <c r="S969" i="18"/>
  <c r="S970" i="18"/>
  <c r="S971" i="18"/>
  <c r="S972" i="18"/>
  <c r="S973" i="18"/>
  <c r="S974" i="18"/>
  <c r="S975" i="18"/>
  <c r="S976" i="18"/>
  <c r="S977" i="18"/>
  <c r="S978" i="18"/>
  <c r="S979" i="18"/>
  <c r="S980" i="18"/>
  <c r="S981" i="18"/>
  <c r="S982" i="18"/>
  <c r="S983" i="18"/>
  <c r="S984" i="18"/>
  <c r="S985" i="18"/>
  <c r="S986" i="18"/>
  <c r="S987" i="18"/>
  <c r="S988" i="18"/>
  <c r="S989" i="18"/>
  <c r="S990" i="18"/>
  <c r="S991" i="18"/>
  <c r="S992" i="18"/>
  <c r="S993" i="18"/>
  <c r="S994" i="18"/>
  <c r="S995" i="18"/>
  <c r="S996"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R701" i="18"/>
  <c r="R702" i="18"/>
  <c r="R703" i="18"/>
  <c r="R704" i="18"/>
  <c r="R705" i="18"/>
  <c r="R706" i="18"/>
  <c r="R707" i="18"/>
  <c r="R708" i="18"/>
  <c r="R709" i="18"/>
  <c r="R710" i="18"/>
  <c r="R711" i="18"/>
  <c r="R712" i="18"/>
  <c r="R713" i="18"/>
  <c r="R714" i="18"/>
  <c r="R715" i="18"/>
  <c r="R716" i="18"/>
  <c r="R717" i="18"/>
  <c r="R718" i="18"/>
  <c r="R719" i="18"/>
  <c r="R720" i="18"/>
  <c r="R721" i="18"/>
  <c r="R722" i="18"/>
  <c r="R723" i="18"/>
  <c r="R724" i="18"/>
  <c r="R725" i="18"/>
  <c r="R726" i="18"/>
  <c r="R727" i="18"/>
  <c r="R728" i="18"/>
  <c r="R729" i="18"/>
  <c r="R730" i="18"/>
  <c r="R731" i="18"/>
  <c r="R732" i="18"/>
  <c r="R733" i="18"/>
  <c r="R734" i="18"/>
  <c r="R735" i="18"/>
  <c r="R736" i="18"/>
  <c r="R737" i="18"/>
  <c r="R738" i="18"/>
  <c r="R739" i="18"/>
  <c r="R740" i="18"/>
  <c r="R741" i="18"/>
  <c r="R742" i="18"/>
  <c r="R743" i="18"/>
  <c r="R744" i="18"/>
  <c r="R745" i="18"/>
  <c r="R746" i="18"/>
  <c r="R747" i="18"/>
  <c r="R748" i="18"/>
  <c r="R749" i="18"/>
  <c r="R750" i="18"/>
  <c r="R751" i="18"/>
  <c r="R752" i="18"/>
  <c r="R753" i="18"/>
  <c r="R754" i="18"/>
  <c r="R755" i="18"/>
  <c r="R756" i="18"/>
  <c r="R757" i="18"/>
  <c r="R758" i="18"/>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R899" i="18"/>
  <c r="R900" i="18"/>
  <c r="R901" i="18"/>
  <c r="R902" i="18"/>
  <c r="R903" i="18"/>
  <c r="R904" i="18"/>
  <c r="R905" i="18"/>
  <c r="R906" i="18"/>
  <c r="R907" i="18"/>
  <c r="R908" i="18"/>
  <c r="R909" i="18"/>
  <c r="R910" i="18"/>
  <c r="R911" i="18"/>
  <c r="R912" i="18"/>
  <c r="R913" i="18"/>
  <c r="R914" i="18"/>
  <c r="R915" i="18"/>
  <c r="R916" i="18"/>
  <c r="R917" i="18"/>
  <c r="R918" i="18"/>
  <c r="R919" i="18"/>
  <c r="R920" i="18"/>
  <c r="R921" i="18"/>
  <c r="R922" i="18"/>
  <c r="R923" i="18"/>
  <c r="R924" i="18"/>
  <c r="R925" i="18"/>
  <c r="R926" i="18"/>
  <c r="R927" i="18"/>
  <c r="R928" i="18"/>
  <c r="R929" i="18"/>
  <c r="R930" i="18"/>
  <c r="R931" i="18"/>
  <c r="R932" i="18"/>
  <c r="R933" i="18"/>
  <c r="R934" i="18"/>
  <c r="R935" i="18"/>
  <c r="R936" i="18"/>
  <c r="R937" i="18"/>
  <c r="R938" i="18"/>
  <c r="R939" i="18"/>
  <c r="R940" i="18"/>
  <c r="R941" i="18"/>
  <c r="R942" i="18"/>
  <c r="R943" i="18"/>
  <c r="R944" i="18"/>
  <c r="R945" i="18"/>
  <c r="R946" i="18"/>
  <c r="R947" i="18"/>
  <c r="R948" i="18"/>
  <c r="R949" i="18"/>
  <c r="R950" i="18"/>
  <c r="R951" i="18"/>
  <c r="R952" i="18"/>
  <c r="R953" i="18"/>
  <c r="R954" i="18"/>
  <c r="R955" i="18"/>
  <c r="R956" i="18"/>
  <c r="R957" i="18"/>
  <c r="R958" i="18"/>
  <c r="R959" i="18"/>
  <c r="R960" i="18"/>
  <c r="R961" i="18"/>
  <c r="R962" i="18"/>
  <c r="R963" i="18"/>
  <c r="R964" i="18"/>
  <c r="R965" i="18"/>
  <c r="R966" i="18"/>
  <c r="R967" i="18"/>
  <c r="R968" i="18"/>
  <c r="R969" i="18"/>
  <c r="R970" i="18"/>
  <c r="R971" i="18"/>
  <c r="R972" i="18"/>
  <c r="R973" i="18"/>
  <c r="R974" i="18"/>
  <c r="R975" i="18"/>
  <c r="R976" i="18"/>
  <c r="R977" i="18"/>
  <c r="R978" i="18"/>
  <c r="R979" i="18"/>
  <c r="R980" i="18"/>
  <c r="R981" i="18"/>
  <c r="R982" i="18"/>
  <c r="R983" i="18"/>
  <c r="R984" i="18"/>
  <c r="R985" i="18"/>
  <c r="R986" i="18"/>
  <c r="R987" i="18"/>
  <c r="R988" i="18"/>
  <c r="R989" i="18"/>
  <c r="R990" i="18"/>
  <c r="R991" i="18"/>
  <c r="R992" i="18"/>
  <c r="R993" i="18"/>
  <c r="R994" i="18"/>
  <c r="R995" i="18"/>
  <c r="R996" i="18"/>
  <c r="R2" i="18"/>
  <c r="H6" i="22" l="1"/>
  <c r="G6" i="22"/>
  <c r="S5" i="22" a="1"/>
  <c r="S5" i="22" s="1"/>
  <c r="P6" i="22" a="1"/>
  <c r="P6" i="22" s="1"/>
  <c r="AN6" i="22" a="1"/>
  <c r="E6" i="22" a="1"/>
  <c r="E6" i="22" s="1"/>
  <c r="N6" i="22" a="1"/>
  <c r="N6" i="22" s="1"/>
  <c r="O6" i="22" a="1"/>
  <c r="O6" i="22" s="1"/>
  <c r="K6" i="22" a="1"/>
  <c r="K6" i="22" s="1"/>
  <c r="L6" i="22" s="1" a="1"/>
  <c r="L6" i="22" s="1"/>
  <c r="F6" i="22" a="1"/>
  <c r="C2" i="20" a="1"/>
  <c r="C2" i="20" s="1"/>
  <c r="R6" i="22" s="1" a="1"/>
  <c r="R6" i="22" s="1"/>
  <c r="F6" i="22" l="1"/>
  <c r="AO34" i="22"/>
  <c r="AO42" i="22"/>
  <c r="AO50" i="22"/>
  <c r="AO8" i="22"/>
  <c r="AO16" i="22"/>
  <c r="AO24" i="22"/>
  <c r="AO27" i="22"/>
  <c r="AO35" i="22"/>
  <c r="AO43" i="22"/>
  <c r="AO51" i="22"/>
  <c r="AO9" i="22"/>
  <c r="AO17" i="22"/>
  <c r="AO25" i="22"/>
  <c r="AO28" i="22"/>
  <c r="AO36" i="22"/>
  <c r="AO44" i="22"/>
  <c r="AO52" i="22"/>
  <c r="AO10" i="22"/>
  <c r="AO18" i="22"/>
  <c r="AO26" i="22"/>
  <c r="AO29" i="22"/>
  <c r="AO37" i="22"/>
  <c r="AO45" i="22"/>
  <c r="AO53" i="22"/>
  <c r="AO11" i="22"/>
  <c r="AO19" i="22"/>
  <c r="AO30" i="22"/>
  <c r="AO38" i="22"/>
  <c r="AO46" i="22"/>
  <c r="AO54" i="22"/>
  <c r="AO12" i="22"/>
  <c r="AO20" i="22"/>
  <c r="AO31" i="22"/>
  <c r="AO39" i="22"/>
  <c r="AO47" i="22"/>
  <c r="AO55" i="22"/>
  <c r="AO13" i="22"/>
  <c r="AO21" i="22"/>
  <c r="AO32" i="22"/>
  <c r="AO40" i="22"/>
  <c r="AO48" i="22"/>
  <c r="AO56" i="22"/>
  <c r="AO14" i="22"/>
  <c r="AO22" i="22"/>
  <c r="AO33" i="22"/>
  <c r="AO41" i="22"/>
  <c r="AO49" i="22"/>
  <c r="AO7" i="22"/>
  <c r="AO15" i="22"/>
  <c r="AO23" i="22"/>
  <c r="S6" i="22" a="1"/>
  <c r="S6" i="22" s="1"/>
  <c r="AN6" i="22"/>
  <c r="AO6" i="22" l="1"/>
  <c r="C6" i="22" s="1" a="1"/>
  <c r="C6" i="22" s="1"/>
  <c r="B6" i="22" l="1" a="1"/>
  <c r="B6" i="2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_Category" description="Connection to the 'T_Category' query in the workbook." type="5" refreshedVersion="0" background="1">
    <dbPr connection="Provider=Microsoft.Mashup.OleDb.1;Data Source=$Workbook$;Location=T_Category;Extended Properties=&quot;&quot;" command="SELECT * FROM [T_Category]"/>
  </connection>
  <connection id="2" xr16:uid="{00000000-0015-0000-FFFF-FFFF01000000}" keepAlive="1" name="Query - T_Country" description="Connection to the 'T_Country' query in the workbook." type="5" refreshedVersion="0" background="1">
    <dbPr connection="Provider=Microsoft.Mashup.OleDb.1;Data Source=$Workbook$;Location=T_Country;Extended Properties=&quot;&quot;" command="SELECT * FROM [T_Country]"/>
  </connection>
  <connection id="3" xr16:uid="{00000000-0015-0000-FFFF-FFFF02000000}" keepAlive="1" name="Query - T_DashboardPQ" description="Connection to the 'T_DashboardPQ' query in the workbook." type="5" refreshedVersion="8" background="1" saveData="1">
    <dbPr connection="Provider=Microsoft.Mashup.OleDb.1;Data Source=$Workbook$;Location=T_DashboardPQ;Extended Properties=&quot;&quot;" command="SELECT * FROM [T_DashboardPQ]"/>
  </connection>
  <connection id="4" xr16:uid="{00000000-0015-0000-FFFF-FFFF03000000}" keepAlive="1" name="Query - T_Youtuber" description="Connection to the 'T_Youtuber' query in the workbook." type="5" refreshedVersion="0" background="1">
    <dbPr connection="Provider=Microsoft.Mashup.OleDb.1;Data Source=$Workbook$;Location=T_Youtuber;Extended Properties=&quot;&quot;" command="SELECT * FROM [T_Youtube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<sst xmlns="http://schemas.openxmlformats.org/spreadsheetml/2006/main" count="11116" uniqueCount="1449">
  <si>
    <t>rank</t>
  </si>
  <si>
    <t>Youtuber</t>
  </si>
  <si>
    <t>subscribers</t>
  </si>
  <si>
    <t>video views</t>
  </si>
  <si>
    <t>category</t>
  </si>
  <si>
    <t>Title</t>
  </si>
  <si>
    <t>uploads</t>
  </si>
  <si>
    <t>Country</t>
  </si>
  <si>
    <t>Abbreviation</t>
  </si>
  <si>
    <t>channel_type</t>
  </si>
  <si>
    <t>video_views_rank</t>
  </si>
  <si>
    <t>country_rank</t>
  </si>
  <si>
    <t>channel_type_rank</t>
  </si>
  <si>
    <t>video_views_for_the_last_30_days</t>
  </si>
  <si>
    <t>lowest_monthly_earnings</t>
  </si>
  <si>
    <t>highest_monthly_earnings</t>
  </si>
  <si>
    <t>lowest_yearly_earnings</t>
  </si>
  <si>
    <t>highest_yearly_earnings</t>
  </si>
  <si>
    <t>subscribers_for_last_30_days</t>
  </si>
  <si>
    <t>created_year</t>
  </si>
  <si>
    <t>created_month</t>
  </si>
  <si>
    <t>created_date</t>
  </si>
  <si>
    <t>Gross tertiary education enrollment (%)</t>
  </si>
  <si>
    <t>Population</t>
  </si>
  <si>
    <t>Unemployment rate</t>
  </si>
  <si>
    <t>Urban_population</t>
  </si>
  <si>
    <t>Latitude</t>
  </si>
  <si>
    <t>Longitude</t>
  </si>
  <si>
    <t>T-Series</t>
  </si>
  <si>
    <t>Music</t>
  </si>
  <si>
    <t>India</t>
  </si>
  <si>
    <t>IN</t>
  </si>
  <si>
    <t>Mar</t>
  </si>
  <si>
    <t>YouTube Movies</t>
  </si>
  <si>
    <t>Film &amp; Animation</t>
  </si>
  <si>
    <t>youtubemovies</t>
  </si>
  <si>
    <t>United States</t>
  </si>
  <si>
    <t>US</t>
  </si>
  <si>
    <t>Games</t>
  </si>
  <si>
    <t>nan</t>
  </si>
  <si>
    <t>MrBeast</t>
  </si>
  <si>
    <t>Entertainment</t>
  </si>
  <si>
    <t>Feb</t>
  </si>
  <si>
    <t>Cocomelon - Nursery Rhymes</t>
  </si>
  <si>
    <t>Education</t>
  </si>
  <si>
    <t>Sep</t>
  </si>
  <si>
    <t>SET India</t>
  </si>
  <si>
    <t>Shows</t>
  </si>
  <si>
    <t>ýýý Kids Diana Show</t>
  </si>
  <si>
    <t>People &amp; Blogs</t>
  </si>
  <si>
    <t>May</t>
  </si>
  <si>
    <t>PewDiePie</t>
  </si>
  <si>
    <t>Gaming</t>
  </si>
  <si>
    <t>Japan</t>
  </si>
  <si>
    <t>JP</t>
  </si>
  <si>
    <t>Apr</t>
  </si>
  <si>
    <t>Like Nastya</t>
  </si>
  <si>
    <t>Like Nastya Vlog</t>
  </si>
  <si>
    <t>Russia</t>
  </si>
  <si>
    <t>RU</t>
  </si>
  <si>
    <t>People</t>
  </si>
  <si>
    <t>Jan</t>
  </si>
  <si>
    <t>Vlad and Niki</t>
  </si>
  <si>
    <t>Zee Music Company</t>
  </si>
  <si>
    <t>WWE</t>
  </si>
  <si>
    <t>Sports</t>
  </si>
  <si>
    <t>Dec</t>
  </si>
  <si>
    <t>BLACKPINK</t>
  </si>
  <si>
    <t>South Korea</t>
  </si>
  <si>
    <t>KR</t>
  </si>
  <si>
    <t>Jun</t>
  </si>
  <si>
    <t>Goldmines</t>
  </si>
  <si>
    <t>goldmines</t>
  </si>
  <si>
    <t>Aug</t>
  </si>
  <si>
    <t>Sony SAB</t>
  </si>
  <si>
    <t>5-Minute Crafts</t>
  </si>
  <si>
    <t>Howto &amp; Style</t>
  </si>
  <si>
    <t>5-Minute Crafts 2.0</t>
  </si>
  <si>
    <t>United Kingdom</t>
  </si>
  <si>
    <t>GB</t>
  </si>
  <si>
    <t>Jul</t>
  </si>
  <si>
    <t>BANGTANTV</t>
  </si>
  <si>
    <t>sports</t>
  </si>
  <si>
    <t>Justin Bieber</t>
  </si>
  <si>
    <t>Canada</t>
  </si>
  <si>
    <t>CA</t>
  </si>
  <si>
    <t>HYBE LABELS</t>
  </si>
  <si>
    <t>Zee TV</t>
  </si>
  <si>
    <t>Pinkfong Baby Shark - Kids' Songs &amp; Stories</t>
  </si>
  <si>
    <t>Canal KondZilla</t>
  </si>
  <si>
    <t>Brazil</t>
  </si>
  <si>
    <t>BR</t>
  </si>
  <si>
    <t>ChuChu TV Nursery Rhymes &amp; Kids Songs</t>
  </si>
  <si>
    <t>Shemaroo Filmi Gaane</t>
  </si>
  <si>
    <t>Colors TV</t>
  </si>
  <si>
    <t>T-Series Bhakti Sagar</t>
  </si>
  <si>
    <t>T- SERIES BHAKTI SAGAR</t>
  </si>
  <si>
    <t>Dude Perfect</t>
  </si>
  <si>
    <t>Movieclips</t>
  </si>
  <si>
    <t>Film</t>
  </si>
  <si>
    <t>Tips Official</t>
  </si>
  <si>
    <t>El Reino Infantil</t>
  </si>
  <si>
    <t>Argentina</t>
  </si>
  <si>
    <t>AR</t>
  </si>
  <si>
    <t>Wave Music</t>
  </si>
  <si>
    <t>Oct</t>
  </si>
  <si>
    <t>Aaj Tak</t>
  </si>
  <si>
    <t>News &amp; Politics</t>
  </si>
  <si>
    <t>News</t>
  </si>
  <si>
    <t>Sony Music India</t>
  </si>
  <si>
    <t>EminemMusic</t>
  </si>
  <si>
    <t>Marshmello</t>
  </si>
  <si>
    <t>YRF</t>
  </si>
  <si>
    <t>LooLoo Kids - Nursery Rhymes and Children's Songs</t>
  </si>
  <si>
    <t>LooLoo Kids - Nursery Rhymes and Children's ï¿½</t>
  </si>
  <si>
    <t>Nov</t>
  </si>
  <si>
    <t>Ed Sheeran</t>
  </si>
  <si>
    <t>Infobells - Hindi</t>
  </si>
  <si>
    <t>Taylor Swift</t>
  </si>
  <si>
    <t>Ariana Grande</t>
  </si>
  <si>
    <t>BillionSurpriseToys  - Nursery Rhymes &amp; Cartoons</t>
  </si>
  <si>
    <t>BillionSurpriseToys  - Nursery Rhymes &amp; Cartï¿½</t>
  </si>
  <si>
    <t>JuegaGerman</t>
  </si>
  <si>
    <t>Chile</t>
  </si>
  <si>
    <t>CL</t>
  </si>
  <si>
    <t>Billie Eilish</t>
  </si>
  <si>
    <t>Get Movies</t>
  </si>
  <si>
    <t>Shemaroo</t>
  </si>
  <si>
    <t>Badabun</t>
  </si>
  <si>
    <t>badabun</t>
  </si>
  <si>
    <t>Mexico</t>
  </si>
  <si>
    <t>MX</t>
  </si>
  <si>
    <t>SonyMusicIndiaVEVO</t>
  </si>
  <si>
    <t>A4</t>
  </si>
  <si>
    <t>aefour</t>
  </si>
  <si>
    <t>Cuba</t>
  </si>
  <si>
    <t>CU</t>
  </si>
  <si>
    <t>Bad Bunny</t>
  </si>
  <si>
    <t>badbunny</t>
  </si>
  <si>
    <t>Puerto Rico</t>
  </si>
  <si>
    <t>PR</t>
  </si>
  <si>
    <t>Fernanfloo</t>
  </si>
  <si>
    <t>El Salvador</t>
  </si>
  <si>
    <t>SV</t>
  </si>
  <si>
    <t>Voot Kids</t>
  </si>
  <si>
    <t>Felipe Neto</t>
  </si>
  <si>
    <t>Vocï¿½ï¿½ï¿½</t>
  </si>
  <si>
    <t>HAR PAL GEO</t>
  </si>
  <si>
    <t>Pakistan</t>
  </si>
  <si>
    <t>PK</t>
  </si>
  <si>
    <t>BRIGHT SIDE</t>
  </si>
  <si>
    <t>brightside</t>
  </si>
  <si>
    <t>Katy Perry</t>
  </si>
  <si>
    <t>whinderssonnunes</t>
  </si>
  <si>
    <t>Comedy</t>
  </si>
  <si>
    <t>ABS-CBN Entertainment</t>
  </si>
  <si>
    <t>Philippines</t>
  </si>
  <si>
    <t>PH</t>
  </si>
  <si>
    <t>Alan Walker</t>
  </si>
  <si>
    <t>alanwalker</t>
  </si>
  <si>
    <t>Thailand</t>
  </si>
  <si>
    <t>TH</t>
  </si>
  <si>
    <t>HolaSoyGerman.</t>
  </si>
  <si>
    <t>holasoygerman. 2</t>
  </si>
  <si>
    <t>Shakira</t>
  </si>
  <si>
    <t>Colombia</t>
  </si>
  <si>
    <t>CO</t>
  </si>
  <si>
    <t>Howto</t>
  </si>
  <si>
    <t>ýýýýýýýý ýý ýýýýýýýýýýýýýý</t>
  </si>
  <si>
    <t>ARY Digital HD</t>
  </si>
  <si>
    <t>Speed Records</t>
  </si>
  <si>
    <t>Masha and The Bear</t>
  </si>
  <si>
    <t>Like Nastya Show</t>
  </si>
  <si>
    <t>Rihanna</t>
  </si>
  <si>
    <t>Barbados</t>
  </si>
  <si>
    <t>BB</t>
  </si>
  <si>
    <t>Ishtar Music</t>
  </si>
  <si>
    <t>Trailers</t>
  </si>
  <si>
    <t>Kimberly Loaiza</t>
  </si>
  <si>
    <t>Little Baby Bum - Nursery Rhymes &amp; Kids Songs</t>
  </si>
  <si>
    <t>Luisito Comunica</t>
  </si>
  <si>
    <t>Luis Arturo Villar Sudek</t>
  </si>
  <si>
    <t>elrubiusOMG</t>
  </si>
  <si>
    <t>Spain</t>
  </si>
  <si>
    <t>ES</t>
  </si>
  <si>
    <t>Toys and Colors</t>
  </si>
  <si>
    <t>Toys and colors</t>
  </si>
  <si>
    <t>shfa2 - ï¿½ï¿½</t>
  </si>
  <si>
    <t>United Arab Emirates</t>
  </si>
  <si>
    <t>AE</t>
  </si>
  <si>
    <t>LUCCAS NETO - LUCCAS TOON</t>
  </si>
  <si>
    <t>LUCCAS NETO- LUCCAS TOON</t>
  </si>
  <si>
    <t>CarryMinati</t>
  </si>
  <si>
    <t>XXXTENTACION</t>
  </si>
  <si>
    <t>Super Simple Songs - Kids Songs</t>
  </si>
  <si>
    <t>Mikecrack</t>
  </si>
  <si>
    <t>WorkpointOfficial</t>
  </si>
  <si>
    <t>GR6 EXPLODE</t>
  </si>
  <si>
    <t>TEDx Talks</t>
  </si>
  <si>
    <t>Nonprofits &amp; Activism</t>
  </si>
  <si>
    <t>Nonprofit</t>
  </si>
  <si>
    <t>shfa</t>
  </si>
  <si>
    <t>ýýýýýýýýýý ýýýýýý</t>
  </si>
  <si>
    <t>Saudi Arabia</t>
  </si>
  <si>
    <t>SA</t>
  </si>
  <si>
    <t>Goldmines Gaane Sune Ansune</t>
  </si>
  <si>
    <t>One Direction</t>
  </si>
  <si>
    <t>21 Savage</t>
  </si>
  <si>
    <t>TheEllenShow</t>
  </si>
  <si>
    <t>Sony PAL</t>
  </si>
  <si>
    <t>Daddy Yankee</t>
  </si>
  <si>
    <t>Vlad vï¿½ï¿½ï</t>
  </si>
  <si>
    <t>Like Nastya ESP</t>
  </si>
  <si>
    <t>ýýýýýýýýýýýý one31</t>
  </si>
  <si>
    <t>Jkk Entertainment</t>
  </si>
  <si>
    <t>ABP NEWS</t>
  </si>
  <si>
    <t>Maria Clara &amp; JP</t>
  </si>
  <si>
    <t>Bruno Mars</t>
  </si>
  <si>
    <t>Maroon 5</t>
  </si>
  <si>
    <t>Ultra Bollywood</t>
  </si>
  <si>
    <t>PowerKids TV</t>
  </si>
  <si>
    <t>YouTube</t>
  </si>
  <si>
    <t>Ozuna</t>
  </si>
  <si>
    <t>MrBeast Gaming</t>
  </si>
  <si>
    <t>MrBeastGaming</t>
  </si>
  <si>
    <t>La Granja de Zenï¿½</t>
  </si>
  <si>
    <t>Saregama Music</t>
  </si>
  <si>
    <t>IndiaTV</t>
  </si>
  <si>
    <t>T-Series Bollywood Classics</t>
  </si>
  <si>
    <t>Total Gaming</t>
  </si>
  <si>
    <t>totalgaming</t>
  </si>
  <si>
    <t>Autos</t>
  </si>
  <si>
    <t>Markiplier</t>
  </si>
  <si>
    <t>Ryan's World</t>
  </si>
  <si>
    <t>Genevieve's Playhouse - Learning Videos for Kids</t>
  </si>
  <si>
    <t>Genevieve's Playhouse - Learning Videos for ï¿½</t>
  </si>
  <si>
    <t>T-Series Apna Punjab</t>
  </si>
  <si>
    <t>T- Series Apna Punjab</t>
  </si>
  <si>
    <t>Techno Gamerz</t>
  </si>
  <si>
    <t>TechnoGamerz</t>
  </si>
  <si>
    <t>Geet MP3</t>
  </si>
  <si>
    <t>J Balvin</t>
  </si>
  <si>
    <t>Jess No Limit</t>
  </si>
  <si>
    <t>Indonesia</t>
  </si>
  <si>
    <t>ID</t>
  </si>
  <si>
    <t>Jingle Toons</t>
  </si>
  <si>
    <t>VEGETTA777</t>
  </si>
  <si>
    <t>Galinha Pintadinha</t>
  </si>
  <si>
    <t>SSSniperWolf</t>
  </si>
  <si>
    <t>Desi Music Factory</t>
  </si>
  <si>
    <t>Desi music factory</t>
  </si>
  <si>
    <t>Selena Gomez</t>
  </si>
  <si>
    <t>Rajshri</t>
  </si>
  <si>
    <t>Ch3Thailand</t>
  </si>
  <si>
    <t>KHANDESHI MOVIES</t>
  </si>
  <si>
    <t>NoCopyrightSounds</t>
  </si>
  <si>
    <t>CVS 3D Rhymes &amp; Kids Songs</t>
  </si>
  <si>
    <t>Ricis Official</t>
  </si>
  <si>
    <t>BabyBus - Kids Songs and Cartoons</t>
  </si>
  <si>
    <t>Eros Now Music</t>
  </si>
  <si>
    <t>Mzaalo</t>
  </si>
  <si>
    <t>BETER Bï¿½ï¿½</t>
  </si>
  <si>
    <t>Turkey</t>
  </si>
  <si>
    <t>TR</t>
  </si>
  <si>
    <t>DisneyMusicVEVO</t>
  </si>
  <si>
    <t>The Weeknd</t>
  </si>
  <si>
    <t>WowKidz</t>
  </si>
  <si>
    <t>wowkidz</t>
  </si>
  <si>
    <t>KAROL G</t>
  </si>
  <si>
    <t>Mr Bean</t>
  </si>
  <si>
    <t>rezendeevil</t>
  </si>
  <si>
    <t>StarPlus</t>
  </si>
  <si>
    <t>SMTOWN</t>
  </si>
  <si>
    <t>GMA  Network</t>
  </si>
  <si>
    <t>GENIAL</t>
  </si>
  <si>
    <t>MR. INDIAN HACKER</t>
  </si>
  <si>
    <t>Science &amp; Technology</t>
  </si>
  <si>
    <t>Tech</t>
  </si>
  <si>
    <t>Worldwide Records Bhojpuri</t>
  </si>
  <si>
    <t>DONA ï¿½ï¿½</t>
  </si>
  <si>
    <t>Dream</t>
  </si>
  <si>
    <t>Lucas and Marcus</t>
  </si>
  <si>
    <t>JustinBieberVEVO</t>
  </si>
  <si>
    <t>Luis Fonsi</t>
  </si>
  <si>
    <t>luisfonsi</t>
  </si>
  <si>
    <t>Peppa Pig - Official Channel</t>
  </si>
  <si>
    <t>YOLO AVENTURAS</t>
  </si>
  <si>
    <t>Venezuela</t>
  </si>
  <si>
    <t>VE</t>
  </si>
  <si>
    <t>The Tonight Show Starring Jimmy Fallon</t>
  </si>
  <si>
    <t>TheDonato</t>
  </si>
  <si>
    <t>ImagineDragons</t>
  </si>
  <si>
    <t>Diana and Roma ESP</t>
  </si>
  <si>
    <t>Round2hell</t>
  </si>
  <si>
    <t>Zee News</t>
  </si>
  <si>
    <t>AboFlah</t>
  </si>
  <si>
    <t>Kuwait</t>
  </si>
  <si>
    <t>KW</t>
  </si>
  <si>
    <t>AH</t>
  </si>
  <si>
    <t>Trap Nation</t>
  </si>
  <si>
    <t>ýýýýýýýýýýýýýýý ýýýýýý ýýýýýýýýýýýýýýýýýý</t>
  </si>
  <si>
    <t>Boram Tube Vlog [ï¿½ï¿½ï¿½ï¿½ï¿½ï¿½ï¿½ï¿½ï¿</t>
  </si>
  <si>
    <t>Adele</t>
  </si>
  <si>
    <t>Talking Tom</t>
  </si>
  <si>
    <t>TalkingTom</t>
  </si>
  <si>
    <t>ýýýýýýýý ýýýýýýýý ýýýýýýýýýý | toyoraljanahtv</t>
  </si>
  <si>
    <t>Jordan</t>
  </si>
  <si>
    <t>JO</t>
  </si>
  <si>
    <t>Frost Diamond</t>
  </si>
  <si>
    <t>frostdiamond</t>
  </si>
  <si>
    <t>Spinnin' Records</t>
  </si>
  <si>
    <t>Netherlands</t>
  </si>
  <si>
    <t>NL</t>
  </si>
  <si>
    <t>Little Angel: Nursery Rhymes &amp; Kids Songs</t>
  </si>
  <si>
    <t>jacksepticeye</t>
  </si>
  <si>
    <t>Ireland</t>
  </si>
  <si>
    <t>IE</t>
  </si>
  <si>
    <t>Shawn Mendes</t>
  </si>
  <si>
    <t>ashish chanchlani vines</t>
  </si>
  <si>
    <t>Ultra Records</t>
  </si>
  <si>
    <t>Popular on YouTube</t>
  </si>
  <si>
    <t>Popular on Youtube</t>
  </si>
  <si>
    <t>Maluma</t>
  </si>
  <si>
    <t>MaLuMa</t>
  </si>
  <si>
    <t>Zhong</t>
  </si>
  <si>
    <t>Enaldinho</t>
  </si>
  <si>
    <t>AuronPlay</t>
  </si>
  <si>
    <t>Shorts Break</t>
  </si>
  <si>
    <t>shorts break</t>
  </si>
  <si>
    <t>infobells - Tamil</t>
  </si>
  <si>
    <t>Aditya Music India</t>
  </si>
  <si>
    <t>Aditya Music</t>
  </si>
  <si>
    <t>The Late Late Show with James Corden</t>
  </si>
  <si>
    <t>Aditya Movies</t>
  </si>
  <si>
    <t>Movies</t>
  </si>
  <si>
    <t>Masha y el Oso</t>
  </si>
  <si>
    <t>Masha y El oso</t>
  </si>
  <si>
    <t>infobells - Telugu</t>
  </si>
  <si>
    <t>HUM TV</t>
  </si>
  <si>
    <t>Shemaroo Movies</t>
  </si>
  <si>
    <t>Michael Jackson</t>
  </si>
  <si>
    <t>Drake</t>
  </si>
  <si>
    <t>drake</t>
  </si>
  <si>
    <t>Goldmines Dishoom</t>
  </si>
  <si>
    <t>Sandeep Maheshwari</t>
  </si>
  <si>
    <t>Sandeepmaheshwari</t>
  </si>
  <si>
    <t>Singapore</t>
  </si>
  <si>
    <t>SG</t>
  </si>
  <si>
    <t>Bounce Patrol - Kids Songs</t>
  </si>
  <si>
    <t>Australia</t>
  </si>
  <si>
    <t>AU</t>
  </si>
  <si>
    <t>toycantando</t>
  </si>
  <si>
    <t>MrBeast 2</t>
  </si>
  <si>
    <t>Leaux Pass</t>
  </si>
  <si>
    <t>Wiz Khalifa</t>
  </si>
  <si>
    <t>JYP Entertainment</t>
  </si>
  <si>
    <t>ýýý Kids Roma Show</t>
  </si>
  <si>
    <t>DanTDM</t>
  </si>
  <si>
    <t>Nick Jr.</t>
  </si>
  <si>
    <t>Crazy XYZ</t>
  </si>
  <si>
    <t>ToyPuddingTV</t>
  </si>
  <si>
    <t>ToyPudding TV[ï¿½ï¿½ï¿½ï¿½ï</t>
  </si>
  <si>
    <t>Dushyant kukreja</t>
  </si>
  <si>
    <t>Gulshan Kalra</t>
  </si>
  <si>
    <t>Brent Rivera</t>
  </si>
  <si>
    <t>Renato Garcia YT</t>
  </si>
  <si>
    <t>Beast Reacts</t>
  </si>
  <si>
    <t>enchufetv</t>
  </si>
  <si>
    <t>Netflix</t>
  </si>
  <si>
    <t>Raffy Tulfo in Action</t>
  </si>
  <si>
    <t>WORLDSTARHIPHOP</t>
  </si>
  <si>
    <t>Goldmines Bollywood</t>
  </si>
  <si>
    <t>Alan Chikin Chow</t>
  </si>
  <si>
    <t>PANDA BOI</t>
  </si>
  <si>
    <t>Italy</t>
  </si>
  <si>
    <t>IT</t>
  </si>
  <si>
    <t>BB Ki Vines</t>
  </si>
  <si>
    <t>D Billions</t>
  </si>
  <si>
    <t>Junya.ï¿½ï¿½ï¿½ï¿½</t>
  </si>
  <si>
    <t>Smosh</t>
  </si>
  <si>
    <t>1MILLION Dance Studio</t>
  </si>
  <si>
    <t>NichLmao</t>
  </si>
  <si>
    <t>Beyoncï¿</t>
  </si>
  <si>
    <t>Marï¿½ï¿½ï¿½ï¿½ï¿½</t>
  </si>
  <si>
    <t>mariliamendonca</t>
  </si>
  <si>
    <t>Indosiar</t>
  </si>
  <si>
    <t>VanossGaming</t>
  </si>
  <si>
    <t>David Guetta</t>
  </si>
  <si>
    <t>LosPolinesios</t>
  </si>
  <si>
    <t>Nicki Minaj</t>
  </si>
  <si>
    <t>Fede Vigevani</t>
  </si>
  <si>
    <t>TaylorSwiftVEVO</t>
  </si>
  <si>
    <t>ZHC</t>
  </si>
  <si>
    <t>zhc</t>
  </si>
  <si>
    <t>Post Malone</t>
  </si>
  <si>
    <t>Rans Entertainment</t>
  </si>
  <si>
    <t>LankyBox</t>
  </si>
  <si>
    <t>Coldplay</t>
  </si>
  <si>
    <t>Las Ratitas</t>
  </si>
  <si>
    <t>LAS RATITAS</t>
  </si>
  <si>
    <t>WB Kids</t>
  </si>
  <si>
    <t>ABPLIVE</t>
  </si>
  <si>
    <t>Chris Brown</t>
  </si>
  <si>
    <t>ChrisBrown</t>
  </si>
  <si>
    <t>The Lallantop</t>
  </si>
  <si>
    <t>RihannaVEVO</t>
  </si>
  <si>
    <t>WatchMojo.com</t>
  </si>
  <si>
    <t>TRANS7 OFFICIAL</t>
  </si>
  <si>
    <t>Anuel AA</t>
  </si>
  <si>
    <t>Dan Rhodes</t>
  </si>
  <si>
    <t>Yuya</t>
  </si>
  <si>
    <t>America's Got Talent</t>
  </si>
  <si>
    <t>mujjuu___14</t>
  </si>
  <si>
    <t>EminemVEVO</t>
  </si>
  <si>
    <t>Chloe Ting</t>
  </si>
  <si>
    <t>KatyPerryVEVO</t>
  </si>
  <si>
    <t>Mark Rober</t>
  </si>
  <si>
    <t>1theK (ï¿½ï¿½ï¿½ï¿½ï</t>
  </si>
  <si>
    <t>Like Nastya AE</t>
  </si>
  <si>
    <t>Amit Bhadana</t>
  </si>
  <si>
    <t>Pen Movies</t>
  </si>
  <si>
    <t>MrBeast en Espaï¿½ï</t>
  </si>
  <si>
    <t>shfa show India</t>
  </si>
  <si>
    <t>Super JoJo - Nursery Rhymes &amp; Kids Songs</t>
  </si>
  <si>
    <t>Alejo Igoa</t>
  </si>
  <si>
    <t>Daniel LaBelle</t>
  </si>
  <si>
    <t>netd mï¿½ï¿</t>
  </si>
  <si>
    <t>DJ Snake</t>
  </si>
  <si>
    <t>Diana and Roma ARA</t>
  </si>
  <si>
    <t>KSI</t>
  </si>
  <si>
    <t>Spider Slack</t>
  </si>
  <si>
    <t>Goldmines Movies</t>
  </si>
  <si>
    <t>Ti Ti</t>
  </si>
  <si>
    <t>Preston</t>
  </si>
  <si>
    <t>James Charles</t>
  </si>
  <si>
    <t>Collins Key</t>
  </si>
  <si>
    <t>Diana and Roma EN</t>
  </si>
  <si>
    <t>Venus Entertainment</t>
  </si>
  <si>
    <t>Troom Troom</t>
  </si>
  <si>
    <t>Enrique Iglesias</t>
  </si>
  <si>
    <t>Ninja</t>
  </si>
  <si>
    <t>FaZe Rug</t>
  </si>
  <si>
    <t>FaZeRug</t>
  </si>
  <si>
    <t>Mister Max</t>
  </si>
  <si>
    <t>That Little Puff</t>
  </si>
  <si>
    <t>Pets &amp; Animals</t>
  </si>
  <si>
    <t>Animals</t>
  </si>
  <si>
    <t>NickyJamTV</t>
  </si>
  <si>
    <t>Juan De Dios Pantoja</t>
  </si>
  <si>
    <t>Logan Paul</t>
  </si>
  <si>
    <t>Maya and Mary</t>
  </si>
  <si>
    <t>Peppa Pig Espaï¿½ï¿½ï¿½ï¿½ï¿½ï¿½ï¿½ï¿½ï¿½</t>
  </si>
  <si>
    <t>Jelly</t>
  </si>
  <si>
    <t>Miss Katy</t>
  </si>
  <si>
    <t>Tilak</t>
  </si>
  <si>
    <t>Valentina Pontes ofc</t>
  </si>
  <si>
    <t>Sesame Street</t>
  </si>
  <si>
    <t>Happy Lives</t>
  </si>
  <si>
    <t>Lady Gaga</t>
  </si>
  <si>
    <t>Akshay Nagwadiya</t>
  </si>
  <si>
    <t>Wave Music Bhojpuri</t>
  </si>
  <si>
    <t>GMM GRAMMY OFFICIAL</t>
  </si>
  <si>
    <t>TED</t>
  </si>
  <si>
    <t>unknown boy varun</t>
  </si>
  <si>
    <t>Kids TV - Nursery Rhymes And Baby Songs</t>
  </si>
  <si>
    <t>Tsuriki Show</t>
  </si>
  <si>
    <t>Germany</t>
  </si>
  <si>
    <t>DE</t>
  </si>
  <si>
    <t>Technical Guruji</t>
  </si>
  <si>
    <t>DrossRotzank</t>
  </si>
  <si>
    <t>White Hill Music</t>
  </si>
  <si>
    <t>Ultra Movie Parlour</t>
  </si>
  <si>
    <t>Alan Becker</t>
  </si>
  <si>
    <t>toyorbabytv</t>
  </si>
  <si>
    <t>BabyBus - Canciones Infantiles &amp; Videos para Niï¿½ï</t>
  </si>
  <si>
    <t>BabyBus - Canciones Infantiles &amp; Videos paraï¿½</t>
  </si>
  <si>
    <t>KL BRO Biju Rithvik</t>
  </si>
  <si>
    <t>Vania Mania Kids</t>
  </si>
  <si>
    <t>Like Nastya PRT</t>
  </si>
  <si>
    <t>Sun TV</t>
  </si>
  <si>
    <t>Heroindori</t>
  </si>
  <si>
    <t>The Chainsmokers</t>
  </si>
  <si>
    <t>mmoshaya</t>
  </si>
  <si>
    <t>Sia</t>
  </si>
  <si>
    <t>LeoNata Family</t>
  </si>
  <si>
    <t>Goldmines Cineplex</t>
  </si>
  <si>
    <t>Vlad and Niki Arabic</t>
  </si>
  <si>
    <t>SSundee</t>
  </si>
  <si>
    <t>Paulo Londra</t>
  </si>
  <si>
    <t>Smile Family</t>
  </si>
  <si>
    <t>SMILE Family</t>
  </si>
  <si>
    <t>France</t>
  </si>
  <si>
    <t>FR</t>
  </si>
  <si>
    <t>FGTeeV</t>
  </si>
  <si>
    <t>Kinder Spielzeug Kanal (Kidibli)</t>
  </si>
  <si>
    <t>Charlie Puth</t>
  </si>
  <si>
    <t>Vlad and Niki ESP</t>
  </si>
  <si>
    <t>Sagawa /ï¿½ï¿½ï¿½</t>
  </si>
  <si>
    <t>Ben Azelart</t>
  </si>
  <si>
    <t>Zach Choi ASMR</t>
  </si>
  <si>
    <t>Topper Guild</t>
  </si>
  <si>
    <t>Disney Latinoamï¿½ï¿½</t>
  </si>
  <si>
    <t>disneylatinoamerica</t>
  </si>
  <si>
    <t>Stokes Twins</t>
  </si>
  <si>
    <t>National Geographic</t>
  </si>
  <si>
    <t>Dua Lipa</t>
  </si>
  <si>
    <t>OneDirectionVEVO</t>
  </si>
  <si>
    <t>Rotana</t>
  </si>
  <si>
    <t>rotana5018</t>
  </si>
  <si>
    <t>Netflix India</t>
  </si>
  <si>
    <t>NETFLIX INDIA</t>
  </si>
  <si>
    <t>Sourav Joshi Vlogs</t>
  </si>
  <si>
    <t>ZAMZAM ELECTRONICS TRADING</t>
  </si>
  <si>
    <t>DUDU e CAROL</t>
  </si>
  <si>
    <t>Autos &amp; Vehicles</t>
  </si>
  <si>
    <t>Village Cooking Channel</t>
  </si>
  <si>
    <t>Eva Bravo Play</t>
  </si>
  <si>
    <t>Tekashi 6ix9ine</t>
  </si>
  <si>
    <t>Tlnovelas</t>
  </si>
  <si>
    <t>tlnovelas</t>
  </si>
  <si>
    <t>SMOL</t>
  </si>
  <si>
    <t>Claudio</t>
  </si>
  <si>
    <t>invictor</t>
  </si>
  <si>
    <t>INVICTOR</t>
  </si>
  <si>
    <t>YOLO</t>
  </si>
  <si>
    <t>Sidhu Moose Wala</t>
  </si>
  <si>
    <t>The Royalty Family</t>
  </si>
  <si>
    <t>Becky G</t>
  </si>
  <si>
    <t>Ishaan Ali 11</t>
  </si>
  <si>
    <t>Infinite</t>
  </si>
  <si>
    <t>Azhan5star</t>
  </si>
  <si>
    <t>Dangal TV Channel</t>
  </si>
  <si>
    <t>Khan GS Research Centre</t>
  </si>
  <si>
    <t>KHAN GS RESEARCH CENTRE</t>
  </si>
  <si>
    <t>GMA Public  Affairs</t>
  </si>
  <si>
    <t>Tasty</t>
  </si>
  <si>
    <t>Baim Paula</t>
  </si>
  <si>
    <t>nigahiga</t>
  </si>
  <si>
    <t>Rafa &amp; Luiz</t>
  </si>
  <si>
    <t>Lyrical Lemonade</t>
  </si>
  <si>
    <t>Vlad and Niki IDN</t>
  </si>
  <si>
    <t>Dr. Vivek Bindra: Motivational Speaker</t>
  </si>
  <si>
    <t>Fatos Desconhecidos</t>
  </si>
  <si>
    <t>Brave Wilderness</t>
  </si>
  <si>
    <t>LIV Crime</t>
  </si>
  <si>
    <t>Minecraft - Topic</t>
  </si>
  <si>
    <t>Sweden</t>
  </si>
  <si>
    <t>SE</t>
  </si>
  <si>
    <t>Romeo Santos</t>
  </si>
  <si>
    <t>RomeoSantos</t>
  </si>
  <si>
    <t>Canal Canalha</t>
  </si>
  <si>
    <t>Kurzgesagt ï¿½ï¿½ï¿½ï¿½ï¿½ï¿</t>
  </si>
  <si>
    <t>Yoeslan</t>
  </si>
  <si>
    <t>5-Minute Crafts DIY</t>
  </si>
  <si>
    <t>Zach King</t>
  </si>
  <si>
    <t>tuzelity SHUFFLE</t>
  </si>
  <si>
    <t>NBA</t>
  </si>
  <si>
    <t>Deddy Corbuzier</t>
  </si>
  <si>
    <t>deddycorbuzier</t>
  </si>
  <si>
    <t>Bizarrap</t>
  </si>
  <si>
    <t>Avicii</t>
  </si>
  <si>
    <t>Mnet K-POP</t>
  </si>
  <si>
    <t>LazarBeam</t>
  </si>
  <si>
    <t>Ninja Kidz TV</t>
  </si>
  <si>
    <t>Totoy kids - Portuguï¿½</t>
  </si>
  <si>
    <t>Jake Paul</t>
  </si>
  <si>
    <t>Linkin Park</t>
  </si>
  <si>
    <t>linkinpark</t>
  </si>
  <si>
    <t>Afghanistan</t>
  </si>
  <si>
    <t>AF</t>
  </si>
  <si>
    <t>Vijay Television</t>
  </si>
  <si>
    <t>SlivkiShow</t>
  </si>
  <si>
    <t>Ukraine</t>
  </si>
  <si>
    <t>UA</t>
  </si>
  <si>
    <t>Emiway Bantai</t>
  </si>
  <si>
    <t>Got Talent Global</t>
  </si>
  <si>
    <t>ýýýýýýýýýýýýýýý - Genevieve's Playhouse</t>
  </si>
  <si>
    <t>BabyBus - Cerita &amp; Lagu Anak-anak</t>
  </si>
  <si>
    <t>Ami Rodriguez</t>
  </si>
  <si>
    <t>Noor Stars</t>
  </si>
  <si>
    <t>Family GamesTV</t>
  </si>
  <si>
    <t>FamilyGamesTV</t>
  </si>
  <si>
    <t>Kiddiestv Hindi - Nursery Rhymes &amp; Kids Songs</t>
  </si>
  <si>
    <t>dednahype</t>
  </si>
  <si>
    <t>Latvia</t>
  </si>
  <si>
    <t>LV</t>
  </si>
  <si>
    <t>Marta and Rustam</t>
  </si>
  <si>
    <t>MiawAug</t>
  </si>
  <si>
    <t>CookieSwirlC</t>
  </si>
  <si>
    <t>Skrillex</t>
  </si>
  <si>
    <t>AuthenticGames</t>
  </si>
  <si>
    <t>Robin Hood Gamer</t>
  </si>
  <si>
    <t>Homem Aranha player</t>
  </si>
  <si>
    <t>Pencilmation</t>
  </si>
  <si>
    <t>7clouds</t>
  </si>
  <si>
    <t>5-Minute Crafts PLAY</t>
  </si>
  <si>
    <t>Marvel Entertainment</t>
  </si>
  <si>
    <t>MarvelEntertainment</t>
  </si>
  <si>
    <t>BuzzFeedVideo</t>
  </si>
  <si>
    <t>REACT</t>
  </si>
  <si>
    <t>Vevo</t>
  </si>
  <si>
    <t>Gordon Ramsay</t>
  </si>
  <si>
    <t>Pentatonix</t>
  </si>
  <si>
    <t>pentatonix</t>
  </si>
  <si>
    <t>Green Gold TV - Official Channel</t>
  </si>
  <si>
    <t>Gusttavo Lima Oficial</t>
  </si>
  <si>
    <t>HaerteTest</t>
  </si>
  <si>
    <t>Crafty Panda</t>
  </si>
  <si>
    <t>SOMOY TV</t>
  </si>
  <si>
    <t>TIME NEWS</t>
  </si>
  <si>
    <t>JennaMarbles</t>
  </si>
  <si>
    <t>Troom Troom Es</t>
  </si>
  <si>
    <t>Official Pink Panther</t>
  </si>
  <si>
    <t>OfficialPinkPanther</t>
  </si>
  <si>
    <t>Britain's Got Talent</t>
  </si>
  <si>
    <t>SCTV</t>
  </si>
  <si>
    <t>AS Gaming</t>
  </si>
  <si>
    <t>ASGaming</t>
  </si>
  <si>
    <t>Sony AATH</t>
  </si>
  <si>
    <t>tabii Urdu</t>
  </si>
  <si>
    <t>DaFuq!?Boom!</t>
  </si>
  <si>
    <t>Clash of Clans</t>
  </si>
  <si>
    <t>RKD Studios</t>
  </si>
  <si>
    <t>DLS News</t>
  </si>
  <si>
    <t>JukiLop</t>
  </si>
  <si>
    <t>etvteluguindia</t>
  </si>
  <si>
    <t>FIFA</t>
  </si>
  <si>
    <t>Switzerland</t>
  </si>
  <si>
    <t>CH</t>
  </si>
  <si>
    <t>Manoj  parihar</t>
  </si>
  <si>
    <t>Vsauce</t>
  </si>
  <si>
    <t>Unbox Therapy</t>
  </si>
  <si>
    <t>shane</t>
  </si>
  <si>
    <t>Sonotek</t>
  </si>
  <si>
    <t>Jimmy Kimmel Live</t>
  </si>
  <si>
    <t>TheOdd1sOut</t>
  </si>
  <si>
    <t>Goldmines Great Indian Comedy</t>
  </si>
  <si>
    <t>Lil Nas X</t>
  </si>
  <si>
    <t>ýýýýýýýýýýýýýý ýýýý</t>
  </si>
  <si>
    <t>SUPER SLICK SLIME SAM</t>
  </si>
  <si>
    <t>Wow Kidz Action</t>
  </si>
  <si>
    <t>Turma da Mï¿½ï¿½</t>
  </si>
  <si>
    <t>Calvin Harris</t>
  </si>
  <si>
    <t>KBS WORLD TV</t>
  </si>
  <si>
    <t>HiMan</t>
  </si>
  <si>
    <t>Masha e o Urso</t>
  </si>
  <si>
    <t>Little Angel Espaï¿½ï¿½ï¿½ï¿½ï¿½ï¿½ï¿½ï¿½ï¿½</t>
  </si>
  <si>
    <t>TED-Ed</t>
  </si>
  <si>
    <t>Sidemen</t>
  </si>
  <si>
    <t>Cardi B</t>
  </si>
  <si>
    <t>Busy Fun Ltd</t>
  </si>
  <si>
    <t>TG MAYANK YT</t>
  </si>
  <si>
    <t>Farruko</t>
  </si>
  <si>
    <t>ýýýýýýýýýýýýýýýýýýýýýý</t>
  </si>
  <si>
    <t>Triggered Insaan</t>
  </si>
  <si>
    <t>CKN</t>
  </si>
  <si>
    <t>cKn</t>
  </si>
  <si>
    <t>Ali-A</t>
  </si>
  <si>
    <t>ali-a</t>
  </si>
  <si>
    <t>Shemaroo Comedy</t>
  </si>
  <si>
    <t>Smile Family Spanish</t>
  </si>
  <si>
    <t>GRAMMY GOLD OFFICIAL</t>
  </si>
  <si>
    <t>ýýýýýýýý ýýýýýýýýýý ýýýýýýýýýý | Arab Games Network</t>
  </si>
  <si>
    <t>ýýýýýýýý ýýýýýýýýýý ýýýýýýýýýý | Arab Games ýýý</t>
  </si>
  <si>
    <t>Dan-Sa / Daniel Saboya</t>
  </si>
  <si>
    <t>Marmok</t>
  </si>
  <si>
    <t>The ACE Family</t>
  </si>
  <si>
    <t>Willie Salim</t>
  </si>
  <si>
    <t>PDK Films</t>
  </si>
  <si>
    <t>TheWillyrex</t>
  </si>
  <si>
    <t>RsiamMusic : ï¿½ï¿½ï¿½ï¿½ï¿½ï¿½ï¿½ï¿½</t>
  </si>
  <si>
    <t>Dhar Mann</t>
  </si>
  <si>
    <t>Alejandro Basalo</t>
  </si>
  <si>
    <t>shakiraVEVO</t>
  </si>
  <si>
    <t>Naisa Alifia Yuriza (N.A.Y)</t>
  </si>
  <si>
    <t>Miley Cyrus</t>
  </si>
  <si>
    <t>IShowSpeed</t>
  </si>
  <si>
    <t>Good Mythical Morning</t>
  </si>
  <si>
    <t>Goodmythicalmorning</t>
  </si>
  <si>
    <t>Bobby chourasiya</t>
  </si>
  <si>
    <t>INCRï¿½ï¿</t>
  </si>
  <si>
    <t>Jake Fellman</t>
  </si>
  <si>
    <t>GEN HALILINTAR</t>
  </si>
  <si>
    <t>SQUEEZIE</t>
  </si>
  <si>
    <t>Blippi - Educational Videos for Kids</t>
  </si>
  <si>
    <t>officialpsy</t>
  </si>
  <si>
    <t>Ajay Sharma</t>
  </si>
  <si>
    <t>Manual do Mundo</t>
  </si>
  <si>
    <t>How Ridiculous</t>
  </si>
  <si>
    <t>And TV</t>
  </si>
  <si>
    <t>ANDtv</t>
  </si>
  <si>
    <t>Sebastiï¿½ï¿½ï¿½</t>
  </si>
  <si>
    <t>SonyMusicSouthVEVO</t>
  </si>
  <si>
    <t>TheGrefg</t>
  </si>
  <si>
    <t>BeatboxJCOP</t>
  </si>
  <si>
    <t>David Dobrik</t>
  </si>
  <si>
    <t>KatieAngel</t>
  </si>
  <si>
    <t>RobleisIUTU</t>
  </si>
  <si>
    <t>Lele Pons</t>
  </si>
  <si>
    <t>Demi Lovato</t>
  </si>
  <si>
    <t>Like Nastya VNM</t>
  </si>
  <si>
    <t>Vietnam</t>
  </si>
  <si>
    <t>VN</t>
  </si>
  <si>
    <t>Jason Derulo</t>
  </si>
  <si>
    <t>MGC Playhouse</t>
  </si>
  <si>
    <t>Zuni and Family</t>
  </si>
  <si>
    <t>zuni and family</t>
  </si>
  <si>
    <t>Priyal Kukreja</t>
  </si>
  <si>
    <t>MSA previously My Story Animated</t>
  </si>
  <si>
    <t>MSA Previously My Story Animated</t>
  </si>
  <si>
    <t>ýýýýýýýýý KIMPRO</t>
  </si>
  <si>
    <t>Jane ASMR ï¿½ï¿½</t>
  </si>
  <si>
    <t>ArianaGrandeVevo</t>
  </si>
  <si>
    <t>jaanvi patel</t>
  </si>
  <si>
    <t>tanboy kun</t>
  </si>
  <si>
    <t>Lil Pump</t>
  </si>
  <si>
    <t>Porta dos Fundos</t>
  </si>
  <si>
    <t>News 24</t>
  </si>
  <si>
    <t>24 ï¿½ï¿½ï¿½ï</t>
  </si>
  <si>
    <t>Les' Copaque Production</t>
  </si>
  <si>
    <t>Malaysia</t>
  </si>
  <si>
    <t>MY</t>
  </si>
  <si>
    <t>El Payaso Plim Plim</t>
  </si>
  <si>
    <t>zbing z.</t>
  </si>
  <si>
    <t>MissaSinfonia</t>
  </si>
  <si>
    <t>ýýýýýýýýý Liziqi</t>
  </si>
  <si>
    <t>China</t>
  </si>
  <si>
    <t>CN</t>
  </si>
  <si>
    <t>The Game Theorists</t>
  </si>
  <si>
    <t>TheGameTheorists</t>
  </si>
  <si>
    <t>DeGoBooM</t>
  </si>
  <si>
    <t>JFlaMusic</t>
  </si>
  <si>
    <t>FactTechz</t>
  </si>
  <si>
    <t>News18 India</t>
  </si>
  <si>
    <t>Fun For Kids TV - Hindi Rhymes</t>
  </si>
  <si>
    <t>IGN</t>
  </si>
  <si>
    <t>Aphmau</t>
  </si>
  <si>
    <t>AMARINTV : ï¿½ï¿½ï¿½ï¿½ï¿½ï¿½ï¿½ï¿½ï¿½ï¿½ï¿½ï¿½</t>
  </si>
  <si>
    <t>ýýýýýýýýýýýýýýýý - Al-Remas</t>
  </si>
  <si>
    <t>Iraq</t>
  </si>
  <si>
    <t>IQ</t>
  </si>
  <si>
    <t>Koray Zeynep</t>
  </si>
  <si>
    <t>Apple</t>
  </si>
  <si>
    <t>Stubborn Facts</t>
  </si>
  <si>
    <t>Taarak Mehta Ka Ooltah Chashmah</t>
  </si>
  <si>
    <t>HowToBasic</t>
  </si>
  <si>
    <t>PopularMMOs</t>
  </si>
  <si>
    <t>Marques Brownlee</t>
  </si>
  <si>
    <t>Anitta</t>
  </si>
  <si>
    <t>Jason Vlogs</t>
  </si>
  <si>
    <t>Jason Oo</t>
  </si>
  <si>
    <t>El Reino a Jugar</t>
  </si>
  <si>
    <t>Willyrex</t>
  </si>
  <si>
    <t>TheBrianMaps</t>
  </si>
  <si>
    <t>TRANS TV Official</t>
  </si>
  <si>
    <t>Liza Koshy</t>
  </si>
  <si>
    <t>Queen Official</t>
  </si>
  <si>
    <t>Prajapati News</t>
  </si>
  <si>
    <t>Gaby and Alex</t>
  </si>
  <si>
    <t>gabyandalex</t>
  </si>
  <si>
    <t>LuisFonsiVEVO</t>
  </si>
  <si>
    <t>Pop Chartbusters</t>
  </si>
  <si>
    <t>Guava Juice</t>
  </si>
  <si>
    <t>EeOneGuy</t>
  </si>
  <si>
    <t>VICE</t>
  </si>
  <si>
    <t>Aayu and Pihu Show</t>
  </si>
  <si>
    <t>Danny Fitt</t>
  </si>
  <si>
    <t>Bispo Bruno Leonardo</t>
  </si>
  <si>
    <t>DeToxoMoroxo</t>
  </si>
  <si>
    <t>de toxomoroxo</t>
  </si>
  <si>
    <t>Doggy Doggy Cartoons</t>
  </si>
  <si>
    <t>deepesh zo</t>
  </si>
  <si>
    <t>Like Nastya IDN</t>
  </si>
  <si>
    <t>Gato Galactico | GALï¿½ï¿</t>
  </si>
  <si>
    <t>Salman Noman</t>
  </si>
  <si>
    <t>salman Noman</t>
  </si>
  <si>
    <t>CoryxKenshin</t>
  </si>
  <si>
    <t>With Kids[ï¿½ï¿½ï¿½ï¿½ï</t>
  </si>
  <si>
    <t>Travis Scott</t>
  </si>
  <si>
    <t>Tu COSMOPOLIS</t>
  </si>
  <si>
    <t>Ivana Alawi</t>
  </si>
  <si>
    <t>Werever2morro</t>
  </si>
  <si>
    <t>werever2morro</t>
  </si>
  <si>
    <t>IDEAS EN 5 MINUTOS</t>
  </si>
  <si>
    <t>Ideas En 5 Minutos</t>
  </si>
  <si>
    <t>NMF News</t>
  </si>
  <si>
    <t>SriBalajiMovies</t>
  </si>
  <si>
    <t>Lahari Music - TSeries</t>
  </si>
  <si>
    <t>Younes Zarou</t>
  </si>
  <si>
    <t>Jordan Matter</t>
  </si>
  <si>
    <t>ýýýýýýýý ýýýýýýýýýýýýýýýýýýýýýý</t>
  </si>
  <si>
    <t>FailArmy</t>
  </si>
  <si>
    <t>BBC News Hindi</t>
  </si>
  <si>
    <t>FunFun Toy Doll TV</t>
  </si>
  <si>
    <t>Sandra Cires Art</t>
  </si>
  <si>
    <t>Kaykai Salaider</t>
  </si>
  <si>
    <t>UFC - Ultimate Fighting Championship</t>
  </si>
  <si>
    <t>Ch7HD</t>
  </si>
  <si>
    <t>RCTI - LAYAR DRAMA INDONESIA</t>
  </si>
  <si>
    <t>Alfredo Larin</t>
  </si>
  <si>
    <t>GMMTV OFFICIALï¿½ï¿½</t>
  </si>
  <si>
    <t>Matt Stonie</t>
  </si>
  <si>
    <t>MattStonie</t>
  </si>
  <si>
    <t>Boyce Avenue</t>
  </si>
  <si>
    <t>Camila Cabello</t>
  </si>
  <si>
    <t>Little Mix</t>
  </si>
  <si>
    <t>SAM SMITH</t>
  </si>
  <si>
    <t>Pitbull</t>
  </si>
  <si>
    <t>Bollywood Classics</t>
  </si>
  <si>
    <t>Technoblade</t>
  </si>
  <si>
    <t>W2S</t>
  </si>
  <si>
    <t>Jennifer Lopez</t>
  </si>
  <si>
    <t>Kids Play</t>
  </si>
  <si>
    <t>T3ddy</t>
  </si>
  <si>
    <t>JJ Olatunji</t>
  </si>
  <si>
    <t>POPS Kids</t>
  </si>
  <si>
    <t>Thairath Online</t>
  </si>
  <si>
    <t>LEGO</t>
  </si>
  <si>
    <t>XO TEAM</t>
  </si>
  <si>
    <t>XO TEAM Family</t>
  </si>
  <si>
    <t>AdMe</t>
  </si>
  <si>
    <t>Aday Cï¿½ï¿½ï¿½ï¿½ï</t>
  </si>
  <si>
    <t>ExtraPolinesios</t>
  </si>
  <si>
    <t>Extra polinesios</t>
  </si>
  <si>
    <t>Dyland PROS</t>
  </si>
  <si>
    <t>Live</t>
  </si>
  <si>
    <t>Vlad and Niki ARA</t>
  </si>
  <si>
    <t>Canal IN</t>
  </si>
  <si>
    <t>TWICE</t>
  </si>
  <si>
    <t>Daily Dose Of Internet</t>
  </si>
  <si>
    <t>FitDance</t>
  </si>
  <si>
    <t>Fitdance Academy</t>
  </si>
  <si>
    <t>Panda Shorts</t>
  </si>
  <si>
    <t>Disney Junior</t>
  </si>
  <si>
    <t>La Rosa de Guadalupe</t>
  </si>
  <si>
    <t>larosadeguadalupe</t>
  </si>
  <si>
    <t>sagar kalra (Shorts)</t>
  </si>
  <si>
    <t>wifistudy</t>
  </si>
  <si>
    <t>wifistudy by Unacademy</t>
  </si>
  <si>
    <t>Antrax</t>
  </si>
  <si>
    <t>Enes Batur</t>
  </si>
  <si>
    <t>enesbatur</t>
  </si>
  <si>
    <t>Totoy kids - Espaï¿½ï</t>
  </si>
  <si>
    <t>ýýýýýýýýýý</t>
  </si>
  <si>
    <t>Kung Fu Padla</t>
  </si>
  <si>
    <t>DopeLyrics</t>
  </si>
  <si>
    <t>jeffreestar</t>
  </si>
  <si>
    <t>Lyna</t>
  </si>
  <si>
    <t>MK MUSIC</t>
  </si>
  <si>
    <t>Unspeakable</t>
  </si>
  <si>
    <t>Camilo</t>
  </si>
  <si>
    <t>Dear Sir</t>
  </si>
  <si>
    <t>Narendra Modi</t>
  </si>
  <si>
    <t>Arif muhammad</t>
  </si>
  <si>
    <t>Rotten Tomatoes Trailers</t>
  </si>
  <si>
    <t>Volga Video</t>
  </si>
  <si>
    <t>DM - Desi Melodies</t>
  </si>
  <si>
    <t>MY FAMILY</t>
  </si>
  <si>
    <t>My Family</t>
  </si>
  <si>
    <t>Team Films Bhojpuri</t>
  </si>
  <si>
    <t>Zee Music Classic</t>
  </si>
  <si>
    <t>Prime Video India</t>
  </si>
  <si>
    <t>Caeli YT</t>
  </si>
  <si>
    <t>Kuplinov ï¿½ï¿½ï¿</t>
  </si>
  <si>
    <t>Linus Tech Tips</t>
  </si>
  <si>
    <t>Juliana Baltar</t>
  </si>
  <si>
    <t>5-Minute Crafts FAMILY</t>
  </si>
  <si>
    <t>Blippi Espaï¿½ï</t>
  </si>
  <si>
    <t>Super Senya</t>
  </si>
  <si>
    <t>Katakit Baby TV</t>
  </si>
  <si>
    <t>Infobells Bangla</t>
  </si>
  <si>
    <t>ýýýýýýýý ýý ýýýýýýýý</t>
  </si>
  <si>
    <t>Henrique e Juliano</t>
  </si>
  <si>
    <t>Mr DegrEE</t>
  </si>
  <si>
    <t>MrDegree</t>
  </si>
  <si>
    <t>Kashvi Adlakha</t>
  </si>
  <si>
    <t>Talking Tom &amp; Friends</t>
  </si>
  <si>
    <t>ýýýýýýýý ýýýýýýýýýýýýýý ýýýý 5 ýýýýýýýýýý</t>
  </si>
  <si>
    <t>Egypt</t>
  </si>
  <si>
    <t>EG</t>
  </si>
  <si>
    <t>Harsh Beniwal</t>
  </si>
  <si>
    <t>FFUNTV</t>
  </si>
  <si>
    <t>Mobile Legends: Bang Bang</t>
  </si>
  <si>
    <t>Roman Atwood Vlogs</t>
  </si>
  <si>
    <t>Mrwhosetheboss</t>
  </si>
  <si>
    <t>Genierock</t>
  </si>
  <si>
    <t>zayn</t>
  </si>
  <si>
    <t>Kerajinan 5-Menit</t>
  </si>
  <si>
    <t>FC Barcelona</t>
  </si>
  <si>
    <t>Dave and Ava - Nursery Rhymes and Baby Songs</t>
  </si>
  <si>
    <t>LOKESH GAMER</t>
  </si>
  <si>
    <t>ILYA BORZOV</t>
  </si>
  <si>
    <t>Mazhavil Manorama</t>
  </si>
  <si>
    <t>Pokï¿½ï¿½ï¿½ï¿½ï¿½ï¿½ï¿½ï¿½ï¿½</t>
  </si>
  <si>
    <t>The MriDul</t>
  </si>
  <si>
    <t>Niana Guerrero</t>
  </si>
  <si>
    <t>SRK MUSIC</t>
  </si>
  <si>
    <t>Sony LIV</t>
  </si>
  <si>
    <t>T-Series Hamaar Bhojpuri</t>
  </si>
  <si>
    <t>Oyuncak Avï¿</t>
  </si>
  <si>
    <t>CNN</t>
  </si>
  <si>
    <t>NDTV India</t>
  </si>
  <si>
    <t>It's Mamix</t>
  </si>
  <si>
    <t>Kim Loaiza</t>
  </si>
  <si>
    <t>Daftar Populer</t>
  </si>
  <si>
    <t>Musas</t>
  </si>
  <si>
    <t>Jordi Sala</t>
  </si>
  <si>
    <t>Andorra</t>
  </si>
  <si>
    <t>AD</t>
  </si>
  <si>
    <t>Ranz Kyle</t>
  </si>
  <si>
    <t>PowerfulJRE</t>
  </si>
  <si>
    <t>Mariale</t>
  </si>
  <si>
    <t>Makiman131</t>
  </si>
  <si>
    <t>Hongyu ASMR ï¿½ï¿½</t>
  </si>
  <si>
    <t>Hongyu ASMR ï¿½ï¿½ï</t>
  </si>
  <si>
    <t>Mohamed Ramadan I ï¿½ï¿½ï¿½ï¿½ï¿½ï¿½ï</t>
  </si>
  <si>
    <t>EdisonPts</t>
  </si>
  <si>
    <t>BIGBANG</t>
  </si>
  <si>
    <t>Rubï¿½ï¿½ï¿½ï¿½ï¿½ï¿½</t>
  </si>
  <si>
    <t>ABS-CBN News</t>
  </si>
  <si>
    <t>Chapitosiki</t>
  </si>
  <si>
    <t>AdeleVEVO</t>
  </si>
  <si>
    <t>MoreAliA</t>
  </si>
  <si>
    <t>Chetan Monga Vlogs</t>
  </si>
  <si>
    <t>Little Angel - Mï¿½ï¿½ï¿½ï¿½ï¿½ï¿½ï¿½ï¿½ï¿½ï¿½</t>
  </si>
  <si>
    <t>Little Angel - Mï¿½ï¿½ï¿½ï¿½ï¿½ï¿½ï¿½ï¿½ï¿½ï¿½ï¿½</t>
  </si>
  <si>
    <t>League of Legends</t>
  </si>
  <si>
    <t>TheRichest</t>
  </si>
  <si>
    <t>Therichest</t>
  </si>
  <si>
    <t>XpressTV</t>
  </si>
  <si>
    <t>PlayStation</t>
  </si>
  <si>
    <t>Kwebbelkop</t>
  </si>
  <si>
    <t>Republic Bharat</t>
  </si>
  <si>
    <t>Gyani Beast</t>
  </si>
  <si>
    <t>THE BROWN SIBLINGS</t>
  </si>
  <si>
    <t>Sony Music South</t>
  </si>
  <si>
    <t>BigSchool</t>
  </si>
  <si>
    <t>Big School</t>
  </si>
  <si>
    <t>Ray William Johnson</t>
  </si>
  <si>
    <t>KOMPASTV</t>
  </si>
  <si>
    <t>ISSEI / ï¿½ï¿½ï¿½ï¿½</t>
  </si>
  <si>
    <t>Zï¿½ï¿½ï¿½ï¿½ï¿½ï¿½ï</t>
  </si>
  <si>
    <t>A2 Motivation by Arvind Arora</t>
  </si>
  <si>
    <t>50 Cent</t>
  </si>
  <si>
    <t>MNCTV OFFICIAL</t>
  </si>
  <si>
    <t>ERB</t>
  </si>
  <si>
    <t>melanie martinez</t>
  </si>
  <si>
    <t>iTownGamePlay *Terror&amp;Diversiï¿½ï</t>
  </si>
  <si>
    <t>ýýýýýýýýýýýý8 : Thai Ch8</t>
  </si>
  <si>
    <t>ZutiGang</t>
  </si>
  <si>
    <t>ýýýýýý</t>
  </si>
  <si>
    <t>TazerCraft</t>
  </si>
  <si>
    <t>Bayashi TV</t>
  </si>
  <si>
    <t>ýýýýýýýýýýýýýýýýýýBAYASHITV</t>
  </si>
  <si>
    <t>Fueled By Ramen</t>
  </si>
  <si>
    <t>CrashCourse</t>
  </si>
  <si>
    <t>MattyBRaps</t>
  </si>
  <si>
    <t>Lachlan</t>
  </si>
  <si>
    <t>ýýýýýýýý ýýýýýýýý</t>
  </si>
  <si>
    <t>Meghan Trainor</t>
  </si>
  <si>
    <t>Jorge &amp; Mateus Oficial</t>
  </si>
  <si>
    <t>Major Lazer Official</t>
  </si>
  <si>
    <t>MajorLazerOfficial</t>
  </si>
  <si>
    <t>Beast Philanthropy</t>
  </si>
  <si>
    <t>Filaretiki</t>
  </si>
  <si>
    <t>5-Minute Crafts Recycle</t>
  </si>
  <si>
    <t>ýýýýýýýýýý ýýýýýýýýýýýý</t>
  </si>
  <si>
    <t>Maha Fun Tv</t>
  </si>
  <si>
    <t>Canal Nostalgia</t>
  </si>
  <si>
    <t>Canal Nostalgia TV</t>
  </si>
  <si>
    <t>The Slow Mo Guys</t>
  </si>
  <si>
    <t>StudyIQ IAS</t>
  </si>
  <si>
    <t>Chad Wild Clay</t>
  </si>
  <si>
    <t>CollegeHumor</t>
  </si>
  <si>
    <t>Netflix Jr.</t>
  </si>
  <si>
    <t>Colors Rishtey</t>
  </si>
  <si>
    <t>ABC News</t>
  </si>
  <si>
    <t>Camila Loures</t>
  </si>
  <si>
    <t>Doc Tops</t>
  </si>
  <si>
    <t>Ecuador</t>
  </si>
  <si>
    <t>EC</t>
  </si>
  <si>
    <t>Auron</t>
  </si>
  <si>
    <t>Jesser</t>
  </si>
  <si>
    <t>Planeta das Gï¿½ï¿½</t>
  </si>
  <si>
    <t>PrestonPlayz</t>
  </si>
  <si>
    <t>Martin Garrix</t>
  </si>
  <si>
    <t>O Reino Infantil</t>
  </si>
  <si>
    <t>Fifth Harmony</t>
  </si>
  <si>
    <t>Mis Pastelitos</t>
  </si>
  <si>
    <t>Noman Official</t>
  </si>
  <si>
    <t>LEGENDA FUNK</t>
  </si>
  <si>
    <t>LegendaFUNK</t>
  </si>
  <si>
    <t>Like Nastya Stories</t>
  </si>
  <si>
    <t>les boys tv2</t>
  </si>
  <si>
    <t>Lotus Music</t>
  </si>
  <si>
    <t>IDEIAS INCRï¿½ï¿½</t>
  </si>
  <si>
    <t>Reaction Time</t>
  </si>
  <si>
    <t>BBC News</t>
  </si>
  <si>
    <t>Eli Kids - Cartoons &amp; Songs</t>
  </si>
  <si>
    <t>Boram Tube ToysReview [ï¿½ï¿½ï¿½ï¿½ï¿½ï¿½ï¿½ï¿½ï¿</t>
  </si>
  <si>
    <t>Boram Tube ToysReview [ï¿½ï¿½ï¿½ï¿½ï¿½ï¿½ï¿½ï¿½ï</t>
  </si>
  <si>
    <t>Aadishakti Films</t>
  </si>
  <si>
    <t>Telemundo</t>
  </si>
  <si>
    <t>GMM25Thailand</t>
  </si>
  <si>
    <t>TV9 Bharatvarsh</t>
  </si>
  <si>
    <t>Maroon5VEVO</t>
  </si>
  <si>
    <t>Saad Lamjarred | ï¿½ï¿½ï¿½ï¿½ï¿½ï¿</t>
  </si>
  <si>
    <t>Morocco</t>
  </si>
  <si>
    <t>MA</t>
  </si>
  <si>
    <t>Hear This Music</t>
  </si>
  <si>
    <t>Lilly Singh</t>
  </si>
  <si>
    <t>ýýýýýýýýýýýýýýýýýýýýý</t>
  </si>
  <si>
    <t>Gyan Gamingï¿½</t>
  </si>
  <si>
    <t>Drawblogs</t>
  </si>
  <si>
    <t>Peru</t>
  </si>
  <si>
    <t>PE</t>
  </si>
  <si>
    <t>NOBRU</t>
  </si>
  <si>
    <t>nobru</t>
  </si>
  <si>
    <t>ýýýýýýýýýýýý ýýýýýýýýýýýý I ýýýýýý ýý ýýýýýýýýýý</t>
  </si>
  <si>
    <t>ýýýýýýýýýýýý ýýýýýýýýýýýý I ýýýýýý ýý ýýýýýýýýý</t>
  </si>
  <si>
    <t>Cyprien</t>
  </si>
  <si>
    <t>Rclbeauty101</t>
  </si>
  <si>
    <t>Coke Studio</t>
  </si>
  <si>
    <t>Rohail Hyatt</t>
  </si>
  <si>
    <t>Indore Physical Academy</t>
  </si>
  <si>
    <t>Rosanna Pansino</t>
  </si>
  <si>
    <t>Harry Styles</t>
  </si>
  <si>
    <t>harrystyles</t>
  </si>
  <si>
    <t>Vlad and Niki PRT</t>
  </si>
  <si>
    <t>RS 1313 SHORTS</t>
  </si>
  <si>
    <t>Zig &amp; Sharko</t>
  </si>
  <si>
    <t>SelenaGomezVEVO</t>
  </si>
  <si>
    <t>ZEE5</t>
  </si>
  <si>
    <t>Super Polina</t>
  </si>
  <si>
    <t>Rebecca Zamolo</t>
  </si>
  <si>
    <t>RebeccaZamolo</t>
  </si>
  <si>
    <t>Wish 107.5</t>
  </si>
  <si>
    <t>Invento na Hora</t>
  </si>
  <si>
    <t>SIS vs BRO</t>
  </si>
  <si>
    <t>SiS</t>
  </si>
  <si>
    <t>NikkieTutorials</t>
  </si>
  <si>
    <t>TommyInnit</t>
  </si>
  <si>
    <t>E-MasterSensei</t>
  </si>
  <si>
    <t>infobells - Kannada</t>
  </si>
  <si>
    <t>Crazy Frog</t>
  </si>
  <si>
    <t>CrazyFrog</t>
  </si>
  <si>
    <t>The Dodo</t>
  </si>
  <si>
    <t>Dorukhan Gï¿½ï¿½ï</t>
  </si>
  <si>
    <t>SEVENGERS</t>
  </si>
  <si>
    <t>Zee Bangla</t>
  </si>
  <si>
    <t>DangMattSmith</t>
  </si>
  <si>
    <t>Neha Kakkar</t>
  </si>
  <si>
    <t>#Refugio Mental</t>
  </si>
  <si>
    <t>ýýýýýýýýýýýýýýýýýýýý ýýýýýýýýýýýýýýýýýýýý</t>
  </si>
  <si>
    <t>Trap City</t>
  </si>
  <si>
    <t>TrapCity</t>
  </si>
  <si>
    <t>Supercar Blondie</t>
  </si>
  <si>
    <t>Yudist Ardhana</t>
  </si>
  <si>
    <t>Lana Del Rey</t>
  </si>
  <si>
    <t>MalumaVEVO</t>
  </si>
  <si>
    <t>F2Freestylers - Ultimate Soccer Skills Channel</t>
  </si>
  <si>
    <t>F2Freestylers - Ultimate Soccer Skills Channï¿½</t>
  </si>
  <si>
    <t>Bie The Ska</t>
  </si>
  <si>
    <t>AM3NlC</t>
  </si>
  <si>
    <t>Narins Beauty</t>
  </si>
  <si>
    <t>TV Ana Emilia</t>
  </si>
  <si>
    <t>ýýýýýýýýýýýý</t>
  </si>
  <si>
    <t>Luli Pampï¿½</t>
  </si>
  <si>
    <t>Gallina Pintadita</t>
  </si>
  <si>
    <t>ViralHog</t>
  </si>
  <si>
    <t>ETV Jabardasth</t>
  </si>
  <si>
    <t>Zee Telugu</t>
  </si>
  <si>
    <t>zeetelugu</t>
  </si>
  <si>
    <t>Crescendo com Luluca</t>
  </si>
  <si>
    <t>Jazzghost</t>
  </si>
  <si>
    <t>karameeshchannel</t>
  </si>
  <si>
    <t>Darkar Company Studios</t>
  </si>
  <si>
    <t>Dental Digest</t>
  </si>
  <si>
    <t>T-Series Regional</t>
  </si>
  <si>
    <t>ADEL et SAMI</t>
  </si>
  <si>
    <t>Jamuna TV</t>
  </si>
  <si>
    <t>jamuna tv24</t>
  </si>
  <si>
    <t>Bangladesh</t>
  </si>
  <si>
    <t>BD</t>
  </si>
  <si>
    <t>Atlantic Records</t>
  </si>
  <si>
    <t>ýýýýýýýý ýý ýýýýýýýýýýýý</t>
  </si>
  <si>
    <t>Veritasium</t>
  </si>
  <si>
    <t>Alexa Rivera</t>
  </si>
  <si>
    <t>Airrack</t>
  </si>
  <si>
    <t>Hacksmith Industries</t>
  </si>
  <si>
    <t>JD Pantoja</t>
  </si>
  <si>
    <t>ýýýýýýýý/Atro</t>
  </si>
  <si>
    <t>123 GO! Spanish</t>
  </si>
  <si>
    <t>Geo News</t>
  </si>
  <si>
    <t>Kids TV India Hindi Nursery Rhymes</t>
  </si>
  <si>
    <t>Think Music India</t>
  </si>
  <si>
    <t>O Que Nï¿½ï¿½ï¿½ï¿½ï¿½ï¿</t>
  </si>
  <si>
    <t>Goldmines Premiere</t>
  </si>
  <si>
    <t>MAIKI021</t>
  </si>
  <si>
    <t>The Vishal bhatt</t>
  </si>
  <si>
    <t>NishaMadhulika</t>
  </si>
  <si>
    <t>MyMissAnand</t>
  </si>
  <si>
    <t>FAPTV</t>
  </si>
  <si>
    <t>Wesley Safadï¿½</t>
  </si>
  <si>
    <t>infobells</t>
  </si>
  <si>
    <t>Desi Gamers</t>
  </si>
  <si>
    <t>Desi gamers</t>
  </si>
  <si>
    <t>Acenix</t>
  </si>
  <si>
    <t>Zeinab Harake</t>
  </si>
  <si>
    <t>DALLMYD</t>
  </si>
  <si>
    <t>Lindsey Stirling</t>
  </si>
  <si>
    <t>JOJO TV - Hindi Stories</t>
  </si>
  <si>
    <t>BBC</t>
  </si>
  <si>
    <t>Saturday Night Live</t>
  </si>
  <si>
    <t>BUDI01 GAMING</t>
  </si>
  <si>
    <t>Typical Gamer</t>
  </si>
  <si>
    <t>Anaysa</t>
  </si>
  <si>
    <t>JULIA GISELLA</t>
  </si>
  <si>
    <t>Julia Gisella</t>
  </si>
  <si>
    <t>Awakening Music</t>
  </si>
  <si>
    <t>Lady Diana</t>
  </si>
  <si>
    <t>Sanjoy Das Official</t>
  </si>
  <si>
    <t>Woody &amp; Kleiny</t>
  </si>
  <si>
    <t>Vijay Kumar Viner Vlogs</t>
  </si>
  <si>
    <t>Conor Maynard</t>
  </si>
  <si>
    <t>Wengie</t>
  </si>
  <si>
    <t>Vlad y Niki Show</t>
  </si>
  <si>
    <t>Codiscos</t>
  </si>
  <si>
    <t>The World Adventures ï¿½ï¿½ï¿½ï¿½ï¿½ï¿½</t>
  </si>
  <si>
    <t>Vibhu 96</t>
  </si>
  <si>
    <t>Blockbuster Movies</t>
  </si>
  <si>
    <t>ATHLEAN-Xï¿½</t>
  </si>
  <si>
    <t>My Mate Nate</t>
  </si>
  <si>
    <t>H2ODelirious</t>
  </si>
  <si>
    <t>GMA Integrated News</t>
  </si>
  <si>
    <t>Peet Montzingo</t>
  </si>
  <si>
    <t>The Q</t>
  </si>
  <si>
    <t>Tom Duggan</t>
  </si>
  <si>
    <t>Trakin Tech</t>
  </si>
  <si>
    <t>theRadBrad</t>
  </si>
  <si>
    <t>Matt Steffanina</t>
  </si>
  <si>
    <t>Stray Kids</t>
  </si>
  <si>
    <t>straykids</t>
  </si>
  <si>
    <t>Kurt Hugo Schneider</t>
  </si>
  <si>
    <t>Vogue</t>
  </si>
  <si>
    <t>ýýýýýýýýýýýýýýýýýý</t>
  </si>
  <si>
    <t>Kids Lineï¿½ï¿½ï¿½ï¿½ï¿½ï¿½ï¿½</t>
  </si>
  <si>
    <t>VexTrex</t>
  </si>
  <si>
    <t>penguinz0</t>
  </si>
  <si>
    <t>Just For Laughs Gags</t>
  </si>
  <si>
    <t>Kabita's Kitchen</t>
  </si>
  <si>
    <t>BanderitaX</t>
  </si>
  <si>
    <t>AzzyLand</t>
  </si>
  <si>
    <t>HUBAï¿½ï¿½</t>
  </si>
  <si>
    <t>BIBO ï¿½ï¿½ï¿½ï¿½ï¿½ï¿</t>
  </si>
  <si>
    <t>Brawl Stars</t>
  </si>
  <si>
    <t>Finland</t>
  </si>
  <si>
    <t>FI</t>
  </si>
  <si>
    <t>Ei Nerd</t>
  </si>
  <si>
    <t>Einerd</t>
  </si>
  <si>
    <t>Sonotek Bhakti</t>
  </si>
  <si>
    <t>Vilmei</t>
  </si>
  <si>
    <t>MC Divertida</t>
  </si>
  <si>
    <t>The Infographics Show</t>
  </si>
  <si>
    <t>jbalvinVEVO</t>
  </si>
  <si>
    <t>ýýýýýýTwinsFromRussia</t>
  </si>
  <si>
    <t>Technology Gyan</t>
  </si>
  <si>
    <t>CookingShooking Hindi</t>
  </si>
  <si>
    <t>Ryan Trahan</t>
  </si>
  <si>
    <t>Alex Gonzaga Official</t>
  </si>
  <si>
    <t>WiederDude</t>
  </si>
  <si>
    <t>Ian Boggs</t>
  </si>
  <si>
    <t>Lokdhun Punjabi</t>
  </si>
  <si>
    <t>Knowledge Tv ï¿½ï¿½ï¿½ï¿½ï¿½ï¿½</t>
  </si>
  <si>
    <t>Painzeiro</t>
  </si>
  <si>
    <t>Peppa Pig em Portuguï¿½ï¿½ï¿½ï¿½ï¿½ï¿½ï¿½ï¿½ï¿</t>
  </si>
  <si>
    <t>Peppa Pig em Portuguï¿½ï¿½ï¿½ï¿½ï¿½ï¿½ï¿½ï¿½ï¿½</t>
  </si>
  <si>
    <t>ýýýýýýýýýýýýýýý Ms Yeah</t>
  </si>
  <si>
    <t>Hungria Hip Hop</t>
  </si>
  <si>
    <t>RaptorGamer</t>
  </si>
  <si>
    <t>RedeTV</t>
  </si>
  <si>
    <t>twenty one pilots</t>
  </si>
  <si>
    <t>DJ Khaled</t>
  </si>
  <si>
    <t>DjKhaled</t>
  </si>
  <si>
    <t>Samoa</t>
  </si>
  <si>
    <t>WS</t>
  </si>
  <si>
    <t>Davie504</t>
  </si>
  <si>
    <t>Everson Zoio</t>
  </si>
  <si>
    <t>Calon Sarjana</t>
  </si>
  <si>
    <t>Lofi Girl</t>
  </si>
  <si>
    <t>Jomy Production</t>
  </si>
  <si>
    <t>SRK Edie soon</t>
  </si>
  <si>
    <t>GH'S</t>
  </si>
  <si>
    <t>JesseAndMike</t>
  </si>
  <si>
    <t>Wolfoo Channel</t>
  </si>
  <si>
    <t>Susy Mouriz</t>
  </si>
  <si>
    <t>7 Minutoz</t>
  </si>
  <si>
    <t>The LaBrant Fam</t>
  </si>
  <si>
    <t>Pastor Antï¿½ï¿½ï¿½ï¿½ï</t>
  </si>
  <si>
    <t>Matheus Yurley</t>
  </si>
  <si>
    <t>gymvirtual</t>
  </si>
  <si>
    <t>BIBOï¿½ï¿½ï¿½ï¿½ï</t>
  </si>
  <si>
    <t>Top Viral Talent</t>
  </si>
  <si>
    <t>Akon</t>
  </si>
  <si>
    <t>AlArabiya ï¿½ï¿½ï¿½ï¿½ï¿</t>
  </si>
  <si>
    <t>Rauw Alejandro</t>
  </si>
  <si>
    <t>EnriqueIglesiasVEVO</t>
  </si>
  <si>
    <t>ýýýýýýýý ýýýý ýýýýýýýýýýýýýý</t>
  </si>
  <si>
    <t>The Shiny Peanut</t>
  </si>
  <si>
    <t>Talking Angela</t>
  </si>
  <si>
    <t>Melon City Show - ï¿½ï¿½ï¿½ï¿½ï¿½ï¿½ï¿½ï¿½ï¿½ï¿½ï¿</t>
  </si>
  <si>
    <t>Melon City Show - ï¿½ï¿½ï¿½ï¿½ï¿½ï¿½ï¿½ï¿½ï¿½ï¿</t>
  </si>
  <si>
    <t>Duo Tiempo De Sol</t>
  </si>
  <si>
    <t>Troom Troom India</t>
  </si>
  <si>
    <t>MrSuicideSheep</t>
  </si>
  <si>
    <t>Adam W</t>
  </si>
  <si>
    <t>Right to Shiksha</t>
  </si>
  <si>
    <t>Beyoncï¿½ï¿½</t>
  </si>
  <si>
    <t>FACT FIRE KING</t>
  </si>
  <si>
    <t>Ian Lucas</t>
  </si>
  <si>
    <t>Franco Escamilla</t>
  </si>
  <si>
    <t>Adexe &amp; Nau</t>
  </si>
  <si>
    <t>Diana and Roma IND</t>
  </si>
  <si>
    <t>Jass Records</t>
  </si>
  <si>
    <t>JassRecords</t>
  </si>
  <si>
    <t>Future</t>
  </si>
  <si>
    <t>Future AMV's</t>
  </si>
  <si>
    <t>YoungBoy Never Broke Again</t>
  </si>
  <si>
    <t>Blossom</t>
  </si>
  <si>
    <t>#Refï¿½ï¿½ï¿½ï¿½</t>
  </si>
  <si>
    <t>Piuzinho</t>
  </si>
  <si>
    <t>Heidi y Zidane</t>
  </si>
  <si>
    <t>Go Ami Go!</t>
  </si>
  <si>
    <t>Morgz</t>
  </si>
  <si>
    <t>CaseyNeistat</t>
  </si>
  <si>
    <t>ýýýýýýýýýSULGI</t>
  </si>
  <si>
    <t>NickiMinajAtVEVO</t>
  </si>
  <si>
    <t>Ellie Goulding</t>
  </si>
  <si>
    <t>colinfurze</t>
  </si>
  <si>
    <t>People Vs Food</t>
  </si>
  <si>
    <t>Wolfoo Family</t>
  </si>
  <si>
    <t>Ja Mill</t>
  </si>
  <si>
    <t>jamill</t>
  </si>
  <si>
    <t>Health Time</t>
  </si>
  <si>
    <t>Yair17</t>
  </si>
  <si>
    <t>Little Baby Bum en Espaï¿½ï</t>
  </si>
  <si>
    <t>First We Feast</t>
  </si>
  <si>
    <t>Mï¿½ï¿½ï¿½ï¿½</t>
  </si>
  <si>
    <t>Travel &amp; Events</t>
  </si>
  <si>
    <t>Bebefinn - Nursery Rhymes &amp; Kids Songs</t>
  </si>
  <si>
    <t>Troom Troom PT</t>
  </si>
  <si>
    <t>Parafernalha</t>
  </si>
  <si>
    <t>NDTV</t>
  </si>
  <si>
    <t>elcarteldesantatv</t>
  </si>
  <si>
    <t>Family Fitness</t>
  </si>
  <si>
    <t>Zee Tamil</t>
  </si>
  <si>
    <t>Flowers Comedy</t>
  </si>
  <si>
    <t>Mundo Bita</t>
  </si>
  <si>
    <t>Wave Music Bhakti</t>
  </si>
  <si>
    <t>Troom Troom Indonesia</t>
  </si>
  <si>
    <t>TROOM TROOM INDONESIA</t>
  </si>
  <si>
    <t>CKM</t>
  </si>
  <si>
    <t>Quantum Tech HD</t>
  </si>
  <si>
    <t>Mr_Mughall Gaming</t>
  </si>
  <si>
    <t>_vector_</t>
  </si>
  <si>
    <t>DEV Ke Facts</t>
  </si>
  <si>
    <t>Hero Movies 2023</t>
  </si>
  <si>
    <t>LOUD</t>
  </si>
  <si>
    <t>WatchLOUD</t>
  </si>
  <si>
    <t>Gibby :)</t>
  </si>
  <si>
    <t>Gustavo Parï¿½ï¿½</t>
  </si>
  <si>
    <t>GustavoParodias</t>
  </si>
  <si>
    <t>SAAIHALILINTAR</t>
  </si>
  <si>
    <t>Timba Vk</t>
  </si>
  <si>
    <t>Heidi and Zidane HZHtube</t>
  </si>
  <si>
    <t>DaniRep | +6 Vï¿½ï¿½ï¿½ï¿½ï¿½ï¿½ï¿½ï¿½ï¿½ï¿½ï</t>
  </si>
  <si>
    <t>Zee Kids</t>
  </si>
  <si>
    <t>Pari's Lifestyle</t>
  </si>
  <si>
    <t>DisneyChannelUK</t>
  </si>
  <si>
    <t>MoniLina</t>
  </si>
  <si>
    <t>MoniLinaFamily</t>
  </si>
  <si>
    <t>bharatzkitchen HINDI</t>
  </si>
  <si>
    <t>TKOR</t>
  </si>
  <si>
    <t>TKoR</t>
  </si>
  <si>
    <t>ANNA KOVA</t>
  </si>
  <si>
    <t>annakova</t>
  </si>
  <si>
    <t>Avril Lavigne</t>
  </si>
  <si>
    <t>Caylus</t>
  </si>
  <si>
    <t>Migos ATL</t>
  </si>
  <si>
    <t>Natan por Aï¿</t>
  </si>
  <si>
    <t>Free Fire India Official</t>
  </si>
  <si>
    <t>Panda</t>
  </si>
  <si>
    <t>HybridPanda</t>
  </si>
  <si>
    <t>RobTopGames</t>
  </si>
  <si>
    <t>Make Joke Of</t>
  </si>
  <si>
    <t>YtID</t>
  </si>
  <si>
    <t>CatID</t>
  </si>
  <si>
    <t>CtrID</t>
  </si>
  <si>
    <t>Created_date</t>
  </si>
  <si>
    <t>CtID</t>
  </si>
  <si>
    <t xml:space="preserve">                  Current Distribution of Youtube Subscribers in the world</t>
  </si>
  <si>
    <t>Row Labels</t>
  </si>
  <si>
    <t>Number Subscribers</t>
  </si>
  <si>
    <t>Grand Total</t>
  </si>
  <si>
    <t>Column Labels</t>
  </si>
  <si>
    <t>2009</t>
  </si>
  <si>
    <t>2011</t>
  </si>
  <si>
    <t>2013</t>
  </si>
  <si>
    <t>2014</t>
  </si>
  <si>
    <t>2015</t>
  </si>
  <si>
    <t>% Subscriber Increase Last 30 Days</t>
  </si>
  <si>
    <t>Subscribers Last 30 Days</t>
  </si>
  <si>
    <t>Highest Monthly Earnings</t>
  </si>
  <si>
    <t>Lowest Monthly Earnings</t>
  </si>
  <si>
    <t>Category (INDEX/MATCH1)</t>
  </si>
  <si>
    <t>Country (VLOOKUP1)</t>
  </si>
  <si>
    <t>Abbreviation (VLOOKUP0)</t>
  </si>
  <si>
    <t>Gross tertiary education enrollment (%) (INDEX/MATCH0)</t>
  </si>
  <si>
    <t>Population (XLOOKUP)</t>
  </si>
  <si>
    <t>Unemployment rate (FILTER)</t>
  </si>
  <si>
    <t>Urban population (XLOOKUP)</t>
  </si>
  <si>
    <t>Latitude (XLOOKUP)</t>
  </si>
  <si>
    <t>Longitude (XLOOKUP)</t>
  </si>
  <si>
    <t>List_Categories</t>
  </si>
  <si>
    <t>List_Countries</t>
  </si>
  <si>
    <t>=XLOOKUP(LARGE(SUMIFS(T_Youtuber3[subscribers];T_Youtuber3[Country (VLOOKUP1)]=Formulas_For_Dashboard!C2);ROW(A1:A10));T_Youtuber3[Country (VLOOKUP1)];T_Youtuber3[subscribers])</t>
  </si>
  <si>
    <t>Subscribers</t>
  </si>
  <si>
    <t>Youtubers</t>
  </si>
  <si>
    <t>Views</t>
  </si>
  <si>
    <t>Categories</t>
  </si>
  <si>
    <t>Pick a Country:</t>
  </si>
  <si>
    <t>Top 10 Youtube Channels by Country/Category Selected</t>
  </si>
  <si>
    <t>Top 10Fatest Growing Channels Last 30 Days</t>
  </si>
  <si>
    <t>Top 10 by Channel Earnings</t>
  </si>
  <si>
    <t>Static Map</t>
  </si>
  <si>
    <t>Countries Subscribers Over Time</t>
  </si>
  <si>
    <t>Categories Subscribers Over Time</t>
  </si>
  <si>
    <t>2005</t>
  </si>
  <si>
    <t>2006</t>
  </si>
  <si>
    <t>2007</t>
  </si>
  <si>
    <t>2008</t>
  </si>
  <si>
    <t>2010</t>
  </si>
  <si>
    <t>2012</t>
  </si>
  <si>
    <t>2016</t>
  </si>
  <si>
    <t>2017</t>
  </si>
  <si>
    <t>2018</t>
  </si>
  <si>
    <t>2019</t>
  </si>
  <si>
    <t>2020</t>
  </si>
  <si>
    <t>2021</t>
  </si>
  <si>
    <t>2022</t>
  </si>
  <si>
    <t>Highest monthly earnings</t>
  </si>
  <si>
    <t>Lowest monthly earnings</t>
  </si>
  <si>
    <t>Countries</t>
  </si>
  <si>
    <t>Percentile 25</t>
  </si>
  <si>
    <t>Percentile 50</t>
  </si>
  <si>
    <t>Percentile 75</t>
  </si>
  <si>
    <t>Mean</t>
  </si>
  <si>
    <t>St Deviation</t>
  </si>
  <si>
    <t>Minimun</t>
  </si>
  <si>
    <t>Maximun</t>
  </si>
  <si>
    <t>Statistics</t>
  </si>
  <si>
    <t>*Removed outliers,included the maximum value of 245000000</t>
  </si>
  <si>
    <t>Uploads</t>
  </si>
  <si>
    <t>Average views per video</t>
  </si>
  <si>
    <t>Master in Big Data Analytics for Business</t>
  </si>
  <si>
    <t>Advanced Spreadsheet Analysis</t>
  </si>
  <si>
    <t>Group Members: Carlos Pirela, Fatma Attia, Mathieu Peran</t>
  </si>
  <si>
    <t>Group Assignment: YouTube Statistics Data Set</t>
  </si>
  <si>
    <t>Spreadsheet Documentation:</t>
  </si>
  <si>
    <t>      I.          Project overview</t>
  </si>
  <si>
    <t>This project aims to examine a dataset containing information about the most subscribed YouTubers as of 2023, including their respective countries of origin and categories, their number of uploads, subscribers, uploads, and earnings.</t>
  </si>
  <si>
    <t>    II.          Data sources</t>
  </si>
  <si>
    <t>The dataset we used was extracted from Kaggle, the world's largest data science community.</t>
  </si>
  <si>
    <t>Link: https://www.kaggle.com/datasets/nelgiriyewithana/global-youtube-statistics-2023</t>
  </si>
  <si>
    <t>Variables:</t>
  </si>
  <si>
    <t xml:space="preserve">      Dimensions:</t>
  </si>
  <si>
    <r>
      <t xml:space="preserve">·        </t>
    </r>
    <r>
      <rPr>
        <b/>
        <sz val="11"/>
        <rFont val="Times New Roman"/>
        <family val="1"/>
      </rPr>
      <t xml:space="preserve">Rank: </t>
    </r>
    <r>
      <rPr>
        <sz val="11"/>
        <rFont val="Times New Roman"/>
        <family val="1"/>
      </rPr>
      <t>The ranking position of the YouTuber or YouTube channel.</t>
    </r>
  </si>
  <si>
    <r>
      <t xml:space="preserve">·        </t>
    </r>
    <r>
      <rPr>
        <b/>
        <sz val="11"/>
        <rFont val="Times New Roman"/>
        <family val="1"/>
      </rPr>
      <t xml:space="preserve">Youtuber: </t>
    </r>
    <r>
      <rPr>
        <sz val="11"/>
        <rFont val="Times New Roman"/>
        <family val="1"/>
      </rPr>
      <t>The name of the YouTuber or YouTube channel.</t>
    </r>
  </si>
  <si>
    <r>
      <t xml:space="preserve">·        </t>
    </r>
    <r>
      <rPr>
        <b/>
        <sz val="11"/>
        <rFont val="Times New Roman"/>
        <family val="1"/>
      </rPr>
      <t xml:space="preserve">Category: </t>
    </r>
    <r>
      <rPr>
        <sz val="11"/>
        <rFont val="Times New Roman"/>
        <family val="1"/>
      </rPr>
      <t>The category or genre of content associated with the channel.</t>
    </r>
  </si>
  <si>
    <r>
      <t xml:space="preserve">·        </t>
    </r>
    <r>
      <rPr>
        <b/>
        <sz val="11"/>
        <rFont val="Times New Roman"/>
        <family val="1"/>
      </rPr>
      <t xml:space="preserve">Country: </t>
    </r>
    <r>
      <rPr>
        <sz val="11"/>
        <rFont val="Times New Roman"/>
        <family val="1"/>
      </rPr>
      <t>The country of origin of the YouTuber or YouTube channel.</t>
    </r>
  </si>
  <si>
    <r>
      <t xml:space="preserve">·        </t>
    </r>
    <r>
      <rPr>
        <b/>
        <sz val="11"/>
        <rFont val="Times New Roman"/>
        <family val="1"/>
      </rPr>
      <t xml:space="preserve">Abbreviation: </t>
    </r>
    <r>
      <rPr>
        <sz val="11"/>
        <rFont val="Times New Roman"/>
        <family val="1"/>
      </rPr>
      <t>An abbreviation or code representing the country.</t>
    </r>
  </si>
  <si>
    <r>
      <t xml:space="preserve">·        </t>
    </r>
    <r>
      <rPr>
        <b/>
        <sz val="11"/>
        <rFont val="Times New Roman"/>
        <family val="1"/>
      </rPr>
      <t xml:space="preserve">channel_type: </t>
    </r>
    <r>
      <rPr>
        <sz val="11"/>
        <rFont val="Times New Roman"/>
        <family val="1"/>
      </rPr>
      <t>The type or category of the YouTube channel.</t>
    </r>
  </si>
  <si>
    <t xml:space="preserve">       Measures (Metrics and Statistics):</t>
  </si>
  <si>
    <r>
      <t xml:space="preserve">·        </t>
    </r>
    <r>
      <rPr>
        <b/>
        <sz val="11"/>
        <rFont val="Times New Roman"/>
        <family val="1"/>
      </rPr>
      <t xml:space="preserve">Subscribers: </t>
    </r>
    <r>
      <rPr>
        <sz val="11"/>
        <rFont val="Times New Roman"/>
        <family val="1"/>
      </rPr>
      <t>The number of subscribers to the YouTube channel.</t>
    </r>
  </si>
  <si>
    <r>
      <t xml:space="preserve">·        </t>
    </r>
    <r>
      <rPr>
        <b/>
        <sz val="11"/>
        <rFont val="Times New Roman"/>
        <family val="1"/>
      </rPr>
      <t xml:space="preserve">Video Views: </t>
    </r>
    <r>
      <rPr>
        <sz val="11"/>
        <rFont val="Times New Roman"/>
        <family val="1"/>
      </rPr>
      <t>The total number of video views on the channel.</t>
    </r>
  </si>
  <si>
    <r>
      <t xml:space="preserve">·        </t>
    </r>
    <r>
      <rPr>
        <b/>
        <sz val="11"/>
        <rFont val="Times New Roman"/>
        <family val="1"/>
      </rPr>
      <t xml:space="preserve">uploads: </t>
    </r>
    <r>
      <rPr>
        <sz val="11"/>
        <rFont val="Times New Roman"/>
        <family val="1"/>
      </rPr>
      <t>The total number of video uploads on the channel.</t>
    </r>
  </si>
  <si>
    <r>
      <t xml:space="preserve">·        </t>
    </r>
    <r>
      <rPr>
        <b/>
        <sz val="11"/>
        <rFont val="Times New Roman"/>
        <family val="1"/>
      </rPr>
      <t xml:space="preserve">video_views_rank: </t>
    </r>
    <r>
      <rPr>
        <sz val="11"/>
        <rFont val="Times New Roman"/>
        <family val="1"/>
      </rPr>
      <t>The rank of the channel based on video views.</t>
    </r>
  </si>
  <si>
    <r>
      <t xml:space="preserve">·        </t>
    </r>
    <r>
      <rPr>
        <b/>
        <sz val="11"/>
        <rFont val="Times New Roman"/>
        <family val="1"/>
      </rPr>
      <t xml:space="preserve">country_rank: </t>
    </r>
    <r>
      <rPr>
        <sz val="11"/>
        <rFont val="Times New Roman"/>
        <family val="1"/>
      </rPr>
      <t>The rank of the channel within its country.</t>
    </r>
  </si>
  <si>
    <r>
      <t xml:space="preserve">·        </t>
    </r>
    <r>
      <rPr>
        <b/>
        <sz val="11"/>
        <rFont val="Times New Roman"/>
        <family val="1"/>
      </rPr>
      <t xml:space="preserve">channel_type_rank: </t>
    </r>
    <r>
      <rPr>
        <sz val="11"/>
        <rFont val="Times New Roman"/>
        <family val="1"/>
      </rPr>
      <t>The rank of the channel within its category.</t>
    </r>
  </si>
  <si>
    <r>
      <t xml:space="preserve">·        </t>
    </r>
    <r>
      <rPr>
        <b/>
        <sz val="11"/>
        <rFont val="Times New Roman"/>
        <family val="1"/>
      </rPr>
      <t xml:space="preserve">video_views_for_the_last_30_days: </t>
    </r>
    <r>
      <rPr>
        <sz val="11"/>
        <rFont val="Times New Roman"/>
        <family val="1"/>
      </rPr>
      <t>The total video views for the channel in the last 30 days.</t>
    </r>
  </si>
  <si>
    <r>
      <t xml:space="preserve">·        </t>
    </r>
    <r>
      <rPr>
        <b/>
        <sz val="11"/>
        <rFont val="Times New Roman"/>
        <family val="1"/>
      </rPr>
      <t xml:space="preserve">lowest_monthly_earnings: </t>
    </r>
    <r>
      <rPr>
        <sz val="11"/>
        <rFont val="Times New Roman"/>
        <family val="1"/>
      </rPr>
      <t>The lowest monthly earnings for the channel.</t>
    </r>
  </si>
  <si>
    <r>
      <t xml:space="preserve">·        </t>
    </r>
    <r>
      <rPr>
        <b/>
        <sz val="11"/>
        <rFont val="Times New Roman"/>
        <family val="1"/>
      </rPr>
      <t xml:space="preserve">highest_monthly_earnings: </t>
    </r>
    <r>
      <rPr>
        <sz val="11"/>
        <rFont val="Times New Roman"/>
        <family val="1"/>
      </rPr>
      <t>The highest monthly earnings for the channel.</t>
    </r>
  </si>
  <si>
    <r>
      <t xml:space="preserve">·        </t>
    </r>
    <r>
      <rPr>
        <b/>
        <sz val="11"/>
        <rFont val="Times New Roman"/>
        <family val="1"/>
      </rPr>
      <t xml:space="preserve">lowest_yearly_earnings: </t>
    </r>
    <r>
      <rPr>
        <sz val="11"/>
        <rFont val="Times New Roman"/>
        <family val="1"/>
      </rPr>
      <t>The lowest yearly earnings for the channel.</t>
    </r>
  </si>
  <si>
    <r>
      <t xml:space="preserve">·        </t>
    </r>
    <r>
      <rPr>
        <b/>
        <sz val="11"/>
        <rFont val="Times New Roman"/>
        <family val="1"/>
      </rPr>
      <t xml:space="preserve">highest_yearly_earnings: </t>
    </r>
    <r>
      <rPr>
        <sz val="11"/>
        <rFont val="Times New Roman"/>
        <family val="1"/>
      </rPr>
      <t>The highest yearly earnings for the channel.</t>
    </r>
  </si>
  <si>
    <r>
      <t xml:space="preserve">·        </t>
    </r>
    <r>
      <rPr>
        <b/>
        <sz val="11"/>
        <rFont val="Times New Roman"/>
        <family val="1"/>
      </rPr>
      <t xml:space="preserve">subscribers_for_last_30_days: </t>
    </r>
    <r>
      <rPr>
        <sz val="11"/>
        <rFont val="Times New Roman"/>
        <family val="1"/>
      </rPr>
      <t>The number of subscribers gained by the channel in the last 30 days.</t>
    </r>
  </si>
  <si>
    <r>
      <t xml:space="preserve">·        </t>
    </r>
    <r>
      <rPr>
        <b/>
        <sz val="11"/>
        <rFont val="Times New Roman"/>
        <family val="1"/>
      </rPr>
      <t xml:space="preserve">created_year: </t>
    </r>
    <r>
      <rPr>
        <sz val="11"/>
        <rFont val="Times New Roman"/>
        <family val="1"/>
      </rPr>
      <t>The year when the YouTube channel was created.</t>
    </r>
  </si>
  <si>
    <r>
      <t xml:space="preserve">·        </t>
    </r>
    <r>
      <rPr>
        <b/>
        <sz val="11"/>
        <rFont val="Times New Roman"/>
        <family val="1"/>
      </rPr>
      <t xml:space="preserve">created_month: </t>
    </r>
    <r>
      <rPr>
        <sz val="11"/>
        <rFont val="Times New Roman"/>
        <family val="1"/>
      </rPr>
      <t>The month when the YouTube channel was created.</t>
    </r>
  </si>
  <si>
    <r>
      <t xml:space="preserve">·        </t>
    </r>
    <r>
      <rPr>
        <b/>
        <sz val="11"/>
        <rFont val="Times New Roman"/>
        <family val="1"/>
      </rPr>
      <t xml:space="preserve">created_date: </t>
    </r>
    <r>
      <rPr>
        <sz val="11"/>
        <rFont val="Times New Roman"/>
        <family val="1"/>
      </rPr>
      <t>The specific date when the YouTube channel was created.</t>
    </r>
  </si>
  <si>
    <r>
      <t xml:space="preserve">·        </t>
    </r>
    <r>
      <rPr>
        <b/>
        <sz val="11"/>
        <rFont val="Times New Roman"/>
        <family val="1"/>
      </rPr>
      <t xml:space="preserve">Gross tertiary education enrollment (%): </t>
    </r>
    <r>
      <rPr>
        <sz val="11"/>
        <rFont val="Times New Roman"/>
        <family val="1"/>
      </rPr>
      <t>The percentage of gross tertiary education enrollment in the       country.</t>
    </r>
  </si>
  <si>
    <r>
      <t xml:space="preserve">·        </t>
    </r>
    <r>
      <rPr>
        <b/>
        <sz val="11"/>
        <rFont val="Times New Roman"/>
        <family val="1"/>
      </rPr>
      <t xml:space="preserve">Population: </t>
    </r>
    <r>
      <rPr>
        <sz val="11"/>
        <rFont val="Times New Roman"/>
        <family val="1"/>
      </rPr>
      <t>The population of the country.</t>
    </r>
  </si>
  <si>
    <r>
      <t xml:space="preserve">·        </t>
    </r>
    <r>
      <rPr>
        <b/>
        <sz val="11"/>
        <rFont val="Times New Roman"/>
        <family val="1"/>
      </rPr>
      <t xml:space="preserve">Unemployment rate: </t>
    </r>
    <r>
      <rPr>
        <sz val="11"/>
        <rFont val="Times New Roman"/>
        <family val="1"/>
      </rPr>
      <t>The unemployment rate in the country.</t>
    </r>
  </si>
  <si>
    <r>
      <t xml:space="preserve">-        </t>
    </r>
    <r>
      <rPr>
        <b/>
        <sz val="11"/>
        <rFont val="Times New Roman"/>
        <family val="1"/>
      </rPr>
      <t xml:space="preserve">Raw Data: </t>
    </r>
    <r>
      <rPr>
        <sz val="11"/>
        <rFont val="Times New Roman"/>
        <family val="1"/>
      </rPr>
      <t>Contains the raw data</t>
    </r>
  </si>
  <si>
    <r>
      <t xml:space="preserve">-        </t>
    </r>
    <r>
      <rPr>
        <b/>
        <sz val="11"/>
        <rFont val="Times New Roman"/>
        <family val="1"/>
      </rPr>
      <t xml:space="preserve">Youtuber: </t>
    </r>
    <r>
      <rPr>
        <sz val="11"/>
        <rFont val="Times New Roman"/>
        <family val="1"/>
      </rPr>
      <t>Contains the youtubers’ channels data</t>
    </r>
  </si>
  <si>
    <r>
      <t xml:space="preserve">-        </t>
    </r>
    <r>
      <rPr>
        <b/>
        <sz val="11"/>
        <rFont val="Times New Roman"/>
        <family val="1"/>
      </rPr>
      <t xml:space="preserve">Country: </t>
    </r>
    <r>
      <rPr>
        <sz val="11"/>
        <rFont val="Times New Roman"/>
        <family val="1"/>
      </rPr>
      <t xml:space="preserve">Contains the data for each country </t>
    </r>
  </si>
  <si>
    <r>
      <t xml:space="preserve">-        </t>
    </r>
    <r>
      <rPr>
        <b/>
        <sz val="11"/>
        <rFont val="Times New Roman"/>
        <family val="1"/>
      </rPr>
      <t xml:space="preserve">Category: </t>
    </r>
    <r>
      <rPr>
        <sz val="11"/>
        <rFont val="Times New Roman"/>
        <family val="1"/>
      </rPr>
      <t>Contains the different categories of YouTube channels</t>
    </r>
  </si>
  <si>
    <r>
      <t xml:space="preserve">-        </t>
    </r>
    <r>
      <rPr>
        <b/>
        <sz val="11"/>
        <rFont val="Times New Roman"/>
        <family val="1"/>
      </rPr>
      <t xml:space="preserve">Pvt_dashboard (red tab color): </t>
    </r>
    <r>
      <rPr>
        <sz val="11"/>
        <rFont val="Times New Roman"/>
        <family val="1"/>
      </rPr>
      <t>contains the dashboard made of pivot tables as result of the power query queries.</t>
    </r>
  </si>
  <si>
    <t xml:space="preserve">     - The top subset of graphs is handled by the first set of slicers.</t>
  </si>
  <si>
    <t xml:space="preserve">     - The bottom subset of graphs is handled by the second set of slicers. These are data over time, hence decided    to make them independent. </t>
  </si>
  <si>
    <t xml:space="preserve">     - The map is static</t>
  </si>
  <si>
    <r>
      <t xml:space="preserve">-        </t>
    </r>
    <r>
      <rPr>
        <b/>
        <sz val="11"/>
        <rFont val="Times New Roman"/>
        <family val="1"/>
      </rPr>
      <t xml:space="preserve">Pivots_For_Dashboard (red tab color): </t>
    </r>
    <r>
      <rPr>
        <sz val="11"/>
        <rFont val="Times New Roman"/>
        <family val="1"/>
      </rPr>
      <t>contains all the pivot tables needed for the visual dashboard above to work. Note: the slicers that move the graphs move the pivot tables in this sheet. There is a pivot for each graph.</t>
    </r>
  </si>
  <si>
    <r>
      <t xml:space="preserve">-        </t>
    </r>
    <r>
      <rPr>
        <b/>
        <sz val="11"/>
        <rFont val="Times New Roman"/>
        <family val="1"/>
      </rPr>
      <t xml:space="preserve">Merge_Table_Formulas (blue tab color): </t>
    </r>
    <r>
      <rPr>
        <sz val="11"/>
        <rFont val="Times New Roman"/>
        <family val="1"/>
      </rPr>
      <t>Merged table using the formulas (listed formulas used under Formulas and Calculations section.</t>
    </r>
  </si>
  <si>
    <r>
      <t xml:space="preserve">-        </t>
    </r>
    <r>
      <rPr>
        <b/>
        <sz val="11"/>
        <rFont val="Times New Roman"/>
        <family val="1"/>
      </rPr>
      <t>Dashboard_Formulas(blue tab color)</t>
    </r>
  </si>
  <si>
    <r>
      <t xml:space="preserve">-        </t>
    </r>
    <r>
      <rPr>
        <b/>
        <sz val="11"/>
        <rFont val="Times New Roman"/>
        <family val="1"/>
      </rPr>
      <t xml:space="preserve">Formulas_For_Dashboard:(blue tab color): </t>
    </r>
    <r>
      <rPr>
        <sz val="11"/>
        <rFont val="Times New Roman"/>
        <family val="1"/>
      </rPr>
      <t>Used for data validation purposes of creating drop downs.</t>
    </r>
  </si>
  <si>
    <r>
      <t xml:space="preserve">-        </t>
    </r>
    <r>
      <rPr>
        <b/>
        <sz val="11"/>
        <rFont val="Times New Roman"/>
        <family val="1"/>
      </rPr>
      <t xml:space="preserve">Statistic: </t>
    </r>
    <r>
      <rPr>
        <sz val="11"/>
        <rFont val="Times New Roman"/>
        <family val="1"/>
      </rPr>
      <t>Statistical analysis of the number of subscribers by Youtube channel and distribution. All statistical measures are calculated from formulas.</t>
    </r>
  </si>
  <si>
    <r>
      <t xml:space="preserve">     V.          </t>
    </r>
    <r>
      <rPr>
        <b/>
        <sz val="11"/>
        <rFont val="Times New Roman"/>
        <family val="1"/>
      </rPr>
      <t>Power Query Steps</t>
    </r>
  </si>
  <si>
    <t>-        Ensured sure all data types in all columns were correct and corrected those that needed.</t>
  </si>
  <si>
    <t xml:space="preserve">-        Ensured there were no missing/empty values in the data. </t>
  </si>
  <si>
    <t xml:space="preserve">-        Ensured there were no errors in the tables. For those that had missing values in the subscribers_for_last_30_days or views_for_last_30_days we replaced error with ‘0’ by using the replace values option under Transform. The error came as the columns that were changed from string to integer had the value “NaN”. </t>
  </si>
  <si>
    <t>-        Merged table Youtube and Category by key CatID</t>
  </si>
  <si>
    <t>-        Merged the result of the above merge with table Country by key CtrID</t>
  </si>
  <si>
    <t>-        Expanded the result of the mergers and kept all columns under the final table (in addition to the IDs which were already there).</t>
  </si>
  <si>
    <t>-        Sorted rows from by subscribers column (descending).</t>
  </si>
  <si>
    <t>-        Duplicated the column Year of Creation</t>
  </si>
  <si>
    <t>-        Created custom column Age of Channel by extracting the year from Year of Creation column and subtracting “2023” minus the result of the previous step.</t>
  </si>
  <si>
    <t>-        Created custom column %Percentage of Urban population as the division between Urban Population and Population.</t>
  </si>
  <si>
    <t>-        Change the type of the above as percentage.</t>
  </si>
  <si>
    <t>-        Created custom column %Percentage Subscriber Increase Last 30 Days as the division between subscribers and subscribers_for_last_30_days</t>
  </si>
  <si>
    <t>The formulas we used in our project are as follows:</t>
  </si>
  <si>
    <r>
      <t xml:space="preserve">·        </t>
    </r>
    <r>
      <rPr>
        <b/>
        <sz val="11"/>
        <rFont val="Times New Roman"/>
        <family val="1"/>
      </rPr>
      <t>INDEX-MATCH</t>
    </r>
  </si>
  <si>
    <r>
      <t xml:space="preserve">·        </t>
    </r>
    <r>
      <rPr>
        <b/>
        <sz val="11"/>
        <rFont val="Times New Roman"/>
        <family val="1"/>
      </rPr>
      <t>VLOOKUP</t>
    </r>
  </si>
  <si>
    <r>
      <t xml:space="preserve">·        </t>
    </r>
    <r>
      <rPr>
        <b/>
        <sz val="11"/>
        <rFont val="Times New Roman"/>
        <family val="1"/>
      </rPr>
      <t>XLOOKUP</t>
    </r>
  </si>
  <si>
    <r>
      <t xml:space="preserve">·        </t>
    </r>
    <r>
      <rPr>
        <b/>
        <sz val="11"/>
        <rFont val="Times New Roman"/>
        <family val="1"/>
      </rPr>
      <t>FILTER</t>
    </r>
  </si>
  <si>
    <r>
      <t xml:space="preserve">·        </t>
    </r>
    <r>
      <rPr>
        <b/>
        <sz val="11"/>
        <rFont val="Times New Roman"/>
        <family val="1"/>
      </rPr>
      <t>SUMIFS</t>
    </r>
  </si>
  <si>
    <r>
      <t xml:space="preserve">·        </t>
    </r>
    <r>
      <rPr>
        <b/>
        <sz val="11"/>
        <rFont val="Times New Roman"/>
        <family val="1"/>
      </rPr>
      <t>VSTACK</t>
    </r>
  </si>
  <si>
    <r>
      <t xml:space="preserve">·        </t>
    </r>
    <r>
      <rPr>
        <b/>
        <sz val="11"/>
        <rFont val="Times New Roman"/>
        <family val="1"/>
      </rPr>
      <t>HSTACK</t>
    </r>
  </si>
  <si>
    <r>
      <t xml:space="preserve">·        </t>
    </r>
    <r>
      <rPr>
        <b/>
        <sz val="11"/>
        <rFont val="Times New Roman"/>
        <family val="1"/>
      </rPr>
      <t>PERCENTILE.INC</t>
    </r>
  </si>
  <si>
    <r>
      <t xml:space="preserve">·        </t>
    </r>
    <r>
      <rPr>
        <b/>
        <sz val="11"/>
        <rFont val="Times New Roman"/>
        <family val="1"/>
      </rPr>
      <t>AVERAGE</t>
    </r>
  </si>
  <si>
    <r>
      <t xml:space="preserve">·        </t>
    </r>
    <r>
      <rPr>
        <b/>
        <sz val="11"/>
        <rFont val="Times New Roman"/>
        <family val="1"/>
      </rPr>
      <t>MAX</t>
    </r>
  </si>
  <si>
    <r>
      <t xml:space="preserve">·        </t>
    </r>
    <r>
      <rPr>
        <b/>
        <sz val="11"/>
        <rFont val="Times New Roman"/>
        <family val="1"/>
      </rPr>
      <t>MIN</t>
    </r>
  </si>
  <si>
    <r>
      <t xml:space="preserve">·        </t>
    </r>
    <r>
      <rPr>
        <b/>
        <sz val="11"/>
        <rFont val="Times New Roman"/>
        <family val="1"/>
      </rPr>
      <t>STDEV.P</t>
    </r>
  </si>
  <si>
    <r>
      <t xml:space="preserve">·        </t>
    </r>
    <r>
      <rPr>
        <b/>
        <sz val="11"/>
        <rFont val="Times New Roman"/>
        <family val="1"/>
      </rPr>
      <t>LAMBA</t>
    </r>
  </si>
  <si>
    <r>
      <t xml:space="preserve">·        </t>
    </r>
    <r>
      <rPr>
        <b/>
        <sz val="11"/>
        <rFont val="Times New Roman"/>
        <family val="1"/>
      </rPr>
      <t>LET</t>
    </r>
  </si>
  <si>
    <t>Potential users aim at understanding the drivers behind YouTuber channel subscribers as of 2023, and analyzing how their countries of origin and their respective categories drive subscribers count, rate of gain of subscribers, views and earnings</t>
  </si>
  <si>
    <t xml:space="preserve"> VI.      User</t>
  </si>
  <si>
    <t xml:space="preserve"> VI.          Formulas and calculations</t>
  </si>
  <si>
    <t xml:space="preserve"> IV.          Workbook Structure</t>
  </si>
  <si>
    <t xml:space="preserve"> III.          Data dictionary</t>
  </si>
  <si>
    <t>Source for formulas</t>
  </si>
  <si>
    <t>https://support.microsoft.com/en-us/office/statistical-functions-reference-624dac86-a375-4435-bc25-76d659719ffd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</si>
</sst>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rgb="FF000000"/>
      <name val="Calibri"/>
      <family val="2"/>
    </font>
    <font>
      <sz val="11"/>
      <color rgb="FF4D5156"/>
      <name val="Arial"/>
      <family val="2"/>
      <charset val="1"/>
    </font>
    <font>
      <sz val="11"/>
      <color rgb="FF000000"/>
      <name val="Google Sans"/>
      <charset val="1"/>
    </font>
    <font>
      <sz val="11"/>
      <color theme="0"/>
      <name val="Calibri"/>
      <family val="2"/>
      <scheme val="minor"/>
    </font>
    <font>
      <sz val="11"/>
      <name val="Calibri"/>
      <family val="2"/>
      <scheme val="minor"/>
    </font>
    <font>
      <sz val="11"/>
      <color rgb="FF000000"/>
      <name val="Calibri"/>
      <family val="2"/>
    </font>
    <font>
      <b/>
      <i/>
      <sz val="11"/>
      <color theme="1"/>
      <name val="Calibri"/>
      <family val="2"/>
      <scheme val="minor"/>
    </font>
    <font>
      <b/>
      <sz val="11"/>
      <color theme="1"/>
      <name val="Calibri"/>
      <family val="2"/>
      <scheme val="minor"/>
    </font>
    <font>
      <b/>
      <sz val="11"/>
      <color theme="0"/>
      <name val="Calibri"/>
      <family val="2"/>
      <scheme val="minor"/>
    </font>
    <font>
      <i/>
      <sz val="11"/>
      <color theme="1"/>
      <name val="Calibri"/>
      <family val="2"/>
      <scheme val="minor"/>
    </font>
    <font>
      <b/>
      <sz val="11"/>
      <color rgb="FF920000"/>
      <name val="Calibri"/>
      <family val="2"/>
      <scheme val="minor"/>
    </font>
    <font>
      <b/>
      <sz val="14"/>
      <color theme="0"/>
      <name val="Calibri"/>
      <family val="2"/>
      <scheme val="minor"/>
    </font>
    <font>
      <b/>
      <sz val="16"/>
      <color theme="0"/>
      <name val="Calibri"/>
      <family val="2"/>
      <scheme val="minor"/>
    </font>
    <font>
      <sz val="11"/>
      <name val="Times New Roman"/>
      <family val="1"/>
    </font>
    <font>
      <b/>
      <sz val="11"/>
      <name val="Times New Roman"/>
      <family val="1"/>
    </font>
    <font>
      <u/>
      <sz val="11"/>
      <name val="Times New Roman"/>
      <family val="1"/>
    </font>
    <font>
      <u/>
      <sz val="11"/>
      <color theme="10"/>
      <name val="Calibri"/>
      <family val="2"/>
      <scheme val="minor"/>
    </font>
  </fonts>
  <fills count="8">
    <fill>
      <patternFill patternType="none"/>
    </fill>
    <fill>
      <patternFill patternType="gray125"/>
    </fill>
    <fill>
      <patternFill patternType="solid">
        <fgColor theme="2" tint="-0.749992370372631"/>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920000"/>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7" fillId="0" borderId="0" applyNumberFormat="0" applyFill="0" applyBorder="0" applyAlignment="0" applyProtection="0"/>
  </cellStyleXfs>
  <cellXfs count="49">
    <xf numFmtId="0" fontId="0" fillId="0" borderId="0" xfId="0"/>
    <xf numFmtId="0" fontId="1" fillId="0" borderId="0" xfId="0" applyFont="1"/>
    <xf numFmtId="11" fontId="1" fillId="0" borderId="0" xfId="0" applyNumberFormat="1" applyFont="1"/>
    <xf numFmtId="0" fontId="2" fillId="0" borderId="0" xfId="0" applyFont="1"/>
    <xf numFmtId="0" fontId="3" fillId="0" borderId="0" xfId="0" applyFont="1"/>
    <xf numFmtId="14" fontId="1" fillId="0" borderId="0" xfId="0" applyNumberFormat="1" applyFont="1"/>
    <xf numFmtId="1" fontId="1" fillId="0" borderId="0" xfId="0" applyNumberFormat="1" applyFont="1"/>
    <xf numFmtId="0" fontId="0" fillId="2" borderId="0" xfId="0" applyFill="1"/>
    <xf numFmtId="0" fontId="5" fillId="3" borderId="0" xfId="0" applyFont="1" applyFill="1"/>
    <xf numFmtId="0" fontId="5" fillId="3" borderId="0" xfId="0" applyFont="1" applyFill="1" applyAlignment="1">
      <alignment horizontal="left"/>
    </xf>
    <xf numFmtId="3" fontId="5" fillId="3" borderId="0" xfId="0" applyNumberFormat="1" applyFont="1" applyFill="1"/>
    <xf numFmtId="0" fontId="4" fillId="2" borderId="0" xfId="0" applyFont="1" applyFill="1" applyAlignment="1">
      <alignment vertical="center"/>
    </xf>
    <xf numFmtId="0" fontId="0" fillId="2" borderId="0" xfId="0" applyFill="1" applyAlignment="1">
      <alignment vertical="center"/>
    </xf>
    <xf numFmtId="0" fontId="4" fillId="2" borderId="0" xfId="0" applyFont="1" applyFill="1"/>
    <xf numFmtId="9" fontId="5" fillId="3" borderId="0" xfId="0" applyNumberFormat="1" applyFont="1" applyFill="1"/>
    <xf numFmtId="0" fontId="6" fillId="0" borderId="0" xfId="0" applyFont="1"/>
    <xf numFmtId="11" fontId="6" fillId="0" borderId="0" xfId="0" applyNumberFormat="1" applyFont="1"/>
    <xf numFmtId="1" fontId="6" fillId="0" borderId="0" xfId="0" applyNumberFormat="1" applyFont="1"/>
    <xf numFmtId="14" fontId="6" fillId="0" borderId="0" xfId="0" applyNumberFormat="1" applyFont="1"/>
    <xf numFmtId="3" fontId="6" fillId="0" borderId="0" xfId="0" applyNumberFormat="1" applyFont="1"/>
    <xf numFmtId="0" fontId="8" fillId="4" borderId="0" xfId="0" applyFont="1" applyFill="1"/>
    <xf numFmtId="0" fontId="7" fillId="5" borderId="0" xfId="0" applyFont="1" applyFill="1"/>
    <xf numFmtId="3" fontId="0" fillId="0" borderId="0" xfId="0" applyNumberFormat="1"/>
    <xf numFmtId="0" fontId="10" fillId="0" borderId="0" xfId="0" quotePrefix="1" applyFont="1"/>
    <xf numFmtId="0" fontId="4" fillId="3" borderId="0" xfId="0" applyFont="1" applyFill="1"/>
    <xf numFmtId="0" fontId="0" fillId="3" borderId="0" xfId="0" applyFill="1"/>
    <xf numFmtId="0" fontId="11" fillId="0" borderId="0" xfId="0" applyFont="1"/>
    <xf numFmtId="0" fontId="0" fillId="0" borderId="0" xfId="0" applyAlignment="1">
      <alignment horizontal="center"/>
    </xf>
    <xf numFmtId="3" fontId="0" fillId="0" borderId="0" xfId="0" applyNumberFormat="1" applyAlignment="1">
      <alignment horizontal="center"/>
    </xf>
    <xf numFmtId="0" fontId="13" fillId="6" borderId="0" xfId="0" applyFont="1" applyFill="1"/>
    <xf numFmtId="0" fontId="8" fillId="0" borderId="0" xfId="0" applyFont="1"/>
    <xf numFmtId="3" fontId="8" fillId="0" borderId="0" xfId="0" applyNumberFormat="1" applyFont="1"/>
    <xf numFmtId="1" fontId="0" fillId="0" borderId="0" xfId="0" applyNumberFormat="1" applyAlignment="1">
      <alignment horizontal="center"/>
    </xf>
    <xf numFmtId="0" fontId="10" fillId="0" borderId="0" xfId="0" applyFont="1"/>
    <xf numFmtId="3" fontId="9" fillId="6" borderId="0" xfId="0" applyNumberFormat="1" applyFont="1" applyFill="1" applyAlignment="1">
      <alignment horizontal="left" vertical="center"/>
    </xf>
    <xf numFmtId="3" fontId="0" fillId="7" borderId="1" xfId="0" applyNumberFormat="1" applyFill="1" applyBorder="1" applyAlignment="1">
      <alignment horizontal="center" vertical="center"/>
    </xf>
    <xf numFmtId="3" fontId="13" fillId="6" borderId="0" xfId="0" applyNumberFormat="1" applyFont="1" applyFill="1"/>
    <xf numFmtId="3" fontId="0" fillId="0" borderId="0" xfId="0" quotePrefix="1" applyNumberFormat="1" applyAlignment="1">
      <alignment wrapText="1"/>
    </xf>
    <xf numFmtId="3" fontId="8" fillId="4" borderId="0" xfId="0" applyNumberFormat="1" applyFont="1" applyFill="1"/>
    <xf numFmtId="3" fontId="12" fillId="6" borderId="0" xfId="0" applyNumberFormat="1" applyFont="1" applyFill="1"/>
    <xf numFmtId="0" fontId="14" fillId="0" borderId="0" xfId="0" applyFont="1"/>
    <xf numFmtId="0" fontId="15" fillId="0" borderId="0" xfId="0" applyFont="1" applyAlignment="1">
      <alignment vertical="center"/>
    </xf>
    <xf numFmtId="0" fontId="14" fillId="0" borderId="0" xfId="0" applyFont="1" applyAlignment="1">
      <alignment vertical="center"/>
    </xf>
    <xf numFmtId="0" fontId="15" fillId="0" borderId="0" xfId="0" applyFont="1" applyAlignment="1">
      <alignment horizontal="center" vertical="center"/>
    </xf>
    <xf numFmtId="0" fontId="15" fillId="0" borderId="0" xfId="0" applyFont="1" applyAlignment="1">
      <alignment horizontal="justify" vertical="center"/>
    </xf>
    <xf numFmtId="0" fontId="14" fillId="0" borderId="0" xfId="0" applyFont="1" applyAlignment="1">
      <alignment horizontal="justify" vertical="center"/>
    </xf>
    <xf numFmtId="0" fontId="16" fillId="0" borderId="0" xfId="1" applyFont="1" applyAlignment="1">
      <alignment horizontal="justify" vertical="center"/>
    </xf>
    <xf numFmtId="0" fontId="7" fillId="0" borderId="0" xfId="0" applyFont="1"/>
    <xf numFmtId="0" fontId="9" fillId="6" borderId="0" xfId="0" applyFont="1" applyFill="1" applyAlignment="1">
      <alignment horizontal="center"/>
    </xf>
  </cellXfs>
  <cellStyles count="2">
    <cellStyle name="Hyperlink 2" xfId="1" xr:uid="{F2005B81-CBD3-4D7E-BA36-872377159606}"/>
    <cellStyle name="Normal" xfId="0" builtinId="0"/>
  </cellStyles>
  <dxfs count="453">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3" formatCode="#,##0"/>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 formatCode="0"/>
    </dxf>
    <dxf>
      <font>
        <b val="0"/>
        <i val="0"/>
        <strike val="0"/>
        <condense val="0"/>
        <extend val="0"/>
        <outline val="0"/>
        <shadow val="0"/>
        <u val="none"/>
        <vertAlign val="baseline"/>
        <sz val="11"/>
        <color rgb="FF000000"/>
        <name val="Calibri"/>
        <family val="2"/>
        <scheme val="none"/>
      </font>
      <numFmt numFmtId="15" formatCode="0.00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000000"/>
          <bgColor rgb="FFFFFFFF"/>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color auto="1"/>
      </font>
    </dxf>
    <dxf>
      <font>
        <color auto="1"/>
      </font>
    </dxf>
    <dxf>
      <font>
        <color auto="1"/>
      </font>
    </dxf>
    <dxf>
      <font>
        <color auto="1"/>
      </font>
    </dxf>
    <dxf>
      <font>
        <color auto="1"/>
      </font>
    </dxf>
    <dxf>
      <font>
        <color auto="1"/>
      </font>
    </dxf>
    <dxf>
      <font>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auto="1"/>
      </font>
    </dxf>
    <dxf>
      <font>
        <color auto="1"/>
      </font>
    </dxf>
    <dxf>
      <font>
        <color auto="1"/>
      </font>
    </dxf>
    <dxf>
      <font>
        <color auto="1"/>
      </font>
    </dxf>
    <dxf>
      <font>
        <color auto="1"/>
      </font>
    </dxf>
    <dxf>
      <font>
        <color auto="1"/>
      </font>
    </dxf>
    <dxf>
      <font>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auto="1"/>
      </font>
    </dxf>
    <dxf>
      <font>
        <color auto="1"/>
      </font>
    </dxf>
    <dxf>
      <font>
        <color auto="1"/>
      </font>
    </dxf>
    <dxf>
      <font>
        <color auto="1"/>
      </font>
    </dxf>
    <dxf>
      <font>
        <color auto="1"/>
      </font>
    </dxf>
    <dxf>
      <font>
        <color auto="1"/>
      </font>
    </dxf>
    <dxf>
      <font>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auto="1"/>
      </font>
    </dxf>
    <dxf>
      <font>
        <color auto="1"/>
      </font>
    </dxf>
    <dxf>
      <font>
        <color auto="1"/>
      </font>
    </dxf>
    <dxf>
      <font>
        <color auto="1"/>
      </font>
    </dxf>
    <dxf>
      <font>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auto="1"/>
      </font>
    </dxf>
    <dxf>
      <font>
        <color auto="1"/>
      </font>
    </dxf>
    <dxf>
      <font>
        <color auto="1"/>
      </font>
    </dxf>
    <dxf>
      <font>
        <color auto="1"/>
      </font>
    </dxf>
    <dxf>
      <font>
        <color auto="1"/>
      </font>
    </dxf>
    <dxf>
      <font>
        <color auto="1"/>
      </font>
    </dxf>
    <dxf>
      <font>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13" formatCode="0%"/>
    </dxf>
    <dxf>
      <font>
        <color auto="1"/>
      </font>
    </dxf>
    <dxf>
      <font>
        <color auto="1"/>
      </font>
    </dxf>
    <dxf>
      <font>
        <color auto="1"/>
      </font>
    </dxf>
    <dxf>
      <font>
        <color auto="1"/>
      </font>
    </dxf>
    <dxf>
      <font>
        <color auto="1"/>
      </font>
    </dxf>
    <dxf>
      <font>
        <color auto="1"/>
      </font>
    </dxf>
    <dxf>
      <font>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numFmt numFmtId="15" formatCode="0.00E+0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numFmt numFmtId="15" formatCode="0.00E+0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numFmt numFmtId="164"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 formatCode="0"/>
    </dxf>
    <dxf>
      <font>
        <b val="0"/>
        <i val="0"/>
        <strike val="0"/>
        <condense val="0"/>
        <extend val="0"/>
        <outline val="0"/>
        <shadow val="0"/>
        <u val="none"/>
        <vertAlign val="baseline"/>
        <sz val="11"/>
        <color rgb="FF000000"/>
        <name val="Calibri"/>
        <family val="2"/>
        <scheme val="none"/>
      </font>
      <numFmt numFmtId="15" formatCode="0.00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5" formatCode="0.00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5" formatCode="0.00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5" formatCode="0.00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s>
  <tableStyles count="0" defaultTableStyle="TableStyleMedium2" defaultPivotStyle="PivotStyleMedium9"/>
  <colors>
    <mruColors>
      <color rgb="FF920000"/>
      <color rgb="FF5C0000"/>
      <color rgb="FF21011F"/>
      <color rgb="FF4D01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4.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eetMetadata" Target="metadata.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Assignment.xlsx]Pivots_For_Dashboard!PivotTable5</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Youtube Channels by Country/Category Selected</a:t>
            </a:r>
          </a:p>
        </c:rich>
      </c:tx>
      <c:layout>
        <c:manualLayout>
          <c:xMode val="edge"/>
          <c:yMode val="edge"/>
          <c:x val="0.23441341634621254"/>
          <c:y val="8.35190014431475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Pivots_For_Dashboard!$B$2</c:f>
              <c:strCache>
                <c:ptCount val="1"/>
                <c:pt idx="0">
                  <c:v>Total</c:v>
                </c:pt>
              </c:strCache>
            </c:strRef>
          </c:tx>
          <c:spPr>
            <a:solidFill>
              <a:srgbClr val="92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Pivots_For_Dashboard!$A$3:$A$13</c:f>
              <c:strCache>
                <c:ptCount val="10"/>
                <c:pt idx="0">
                  <c:v>T-Series</c:v>
                </c:pt>
                <c:pt idx="1">
                  <c:v>YouTube Movies</c:v>
                </c:pt>
                <c:pt idx="2">
                  <c:v>MrBeast</c:v>
                </c:pt>
                <c:pt idx="3">
                  <c:v>Cocomelon - Nursery Rhymes</c:v>
                </c:pt>
                <c:pt idx="4">
                  <c:v>SET India</c:v>
                </c:pt>
                <c:pt idx="5">
                  <c:v>Music</c:v>
                </c:pt>
                <c:pt idx="6">
                  <c:v>ýýý Kids Diana Show</c:v>
                </c:pt>
                <c:pt idx="7">
                  <c:v>PewDiePie</c:v>
                </c:pt>
                <c:pt idx="8">
                  <c:v>Like Nastya</c:v>
                </c:pt>
                <c:pt idx="9">
                  <c:v>Vlad and Niki</c:v>
                </c:pt>
              </c:strCache>
            </c:strRef>
          </c:cat>
          <c:val>
            <c:numRef>
              <c:f>Pivots_For_Dashboard!$B$3:$B$13</c:f>
              <c:numCache>
                <c:formatCode>#,##0</c:formatCode>
                <c:ptCount val="10"/>
                <c:pt idx="0">
                  <c:v>245000000</c:v>
                </c:pt>
                <c:pt idx="1">
                  <c:v>170000000</c:v>
                </c:pt>
                <c:pt idx="2">
                  <c:v>166000000</c:v>
                </c:pt>
                <c:pt idx="3">
                  <c:v>162000000</c:v>
                </c:pt>
                <c:pt idx="4">
                  <c:v>159000000</c:v>
                </c:pt>
                <c:pt idx="5">
                  <c:v>119000000</c:v>
                </c:pt>
                <c:pt idx="6">
                  <c:v>112000000</c:v>
                </c:pt>
                <c:pt idx="7">
                  <c:v>111000000</c:v>
                </c:pt>
                <c:pt idx="8">
                  <c:v>106000000</c:v>
                </c:pt>
                <c:pt idx="9">
                  <c:v>98900000</c:v>
                </c:pt>
              </c:numCache>
            </c:numRef>
          </c:val>
          <c:extLst>
            <c:ext xmlns:c16="http://schemas.microsoft.com/office/drawing/2014/chart" uri="{C3380CC4-5D6E-409C-BE32-E72D297353CC}">
              <c16:uniqueId val="{00000000-4ECF-47DE-AB94-51E57171A2F5}"/>
            </c:ext>
          </c:extLst>
        </c:ser>
        <c:dLbls>
          <c:showLegendKey val="0"/>
          <c:showVal val="0"/>
          <c:showCatName val="0"/>
          <c:showSerName val="0"/>
          <c:showPercent val="0"/>
          <c:showBubbleSize val="0"/>
        </c:dLbls>
        <c:gapWidth val="219"/>
        <c:overlap val="-27"/>
        <c:axId val="905245648"/>
        <c:axId val="1855314176"/>
      </c:barChart>
      <c:catAx>
        <c:axId val="90524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5314176"/>
        <c:crosses val="autoZero"/>
        <c:auto val="1"/>
        <c:lblAlgn val="ctr"/>
        <c:lblOffset val="100"/>
        <c:noMultiLvlLbl val="0"/>
      </c:catAx>
      <c:valAx>
        <c:axId val="1855314176"/>
        <c:scaling>
          <c:orientation val="minMax"/>
        </c:scaling>
        <c:delete val="1"/>
        <c:axPos val="l"/>
        <c:numFmt formatCode="#,##0" sourceLinked="1"/>
        <c:majorTickMark val="none"/>
        <c:minorTickMark val="none"/>
        <c:tickLblPos val="nextTo"/>
        <c:crossAx val="9052456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Assignment.xlsx]Pivots_For_Dashboard!PivotTable6</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Pivots_For_Dashboard!$F$2</c:f>
              <c:strCache>
                <c:ptCount val="1"/>
                <c:pt idx="0">
                  <c:v>Subscribers Last 30 Days</c:v>
                </c:pt>
              </c:strCache>
            </c:strRef>
          </c:tx>
          <c:spPr>
            <a:solidFill>
              <a:srgbClr val="92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Pivots_For_Dashboard!$D$3:$D$13</c:f>
              <c:strCache>
                <c:ptCount val="10"/>
                <c:pt idx="0">
                  <c:v>DaFuq!?Boom!</c:v>
                </c:pt>
                <c:pt idx="1">
                  <c:v>BeatboxJCOP</c:v>
                </c:pt>
                <c:pt idx="2">
                  <c:v>Panda Shorts</c:v>
                </c:pt>
                <c:pt idx="3">
                  <c:v>ýýýýýýýýý KIMPRO</c:v>
                </c:pt>
                <c:pt idx="4">
                  <c:v>Jess No Limit</c:v>
                </c:pt>
                <c:pt idx="5">
                  <c:v>ZAMZAM ELECTRONICS TRADING</c:v>
                </c:pt>
                <c:pt idx="6">
                  <c:v>KL BRO Biju Rithvik</c:v>
                </c:pt>
                <c:pt idx="7">
                  <c:v>Go Ami Go!</c:v>
                </c:pt>
                <c:pt idx="8">
                  <c:v>Filaretiki</c:v>
                </c:pt>
                <c:pt idx="9">
                  <c:v>_vector_</c:v>
                </c:pt>
              </c:strCache>
            </c:strRef>
          </c:cat>
          <c:val>
            <c:numRef>
              <c:f>Pivots_For_Dashboard!$F$3:$F$13</c:f>
              <c:numCache>
                <c:formatCode>General</c:formatCode>
                <c:ptCount val="10"/>
                <c:pt idx="0">
                  <c:v>6700000</c:v>
                </c:pt>
                <c:pt idx="1">
                  <c:v>3400000</c:v>
                </c:pt>
                <c:pt idx="2">
                  <c:v>3000000</c:v>
                </c:pt>
                <c:pt idx="3">
                  <c:v>3200000</c:v>
                </c:pt>
                <c:pt idx="4">
                  <c:v>5500000</c:v>
                </c:pt>
                <c:pt idx="5">
                  <c:v>3400000</c:v>
                </c:pt>
                <c:pt idx="6">
                  <c:v>3200000</c:v>
                </c:pt>
                <c:pt idx="7">
                  <c:v>1500000</c:v>
                </c:pt>
                <c:pt idx="8">
                  <c:v>1700000</c:v>
                </c:pt>
                <c:pt idx="9">
                  <c:v>1200000</c:v>
                </c:pt>
              </c:numCache>
            </c:numRef>
          </c:val>
          <c:extLst>
            <c:ext xmlns:c16="http://schemas.microsoft.com/office/drawing/2014/chart" uri="{C3380CC4-5D6E-409C-BE32-E72D297353CC}">
              <c16:uniqueId val="{00000000-464C-464E-9B03-DAF422AED7E1}"/>
            </c:ext>
          </c:extLst>
        </c:ser>
        <c:dLbls>
          <c:showLegendKey val="0"/>
          <c:showVal val="0"/>
          <c:showCatName val="0"/>
          <c:showSerName val="0"/>
          <c:showPercent val="0"/>
          <c:showBubbleSize val="0"/>
        </c:dLbls>
        <c:gapWidth val="75"/>
        <c:axId val="934817951"/>
        <c:axId val="1728800239"/>
      </c:barChart>
      <c:lineChart>
        <c:grouping val="standard"/>
        <c:varyColors val="0"/>
        <c:ser>
          <c:idx val="0"/>
          <c:order val="0"/>
          <c:tx>
            <c:strRef>
              <c:f>Pivots_For_Dashboard!$E$2</c:f>
              <c:strCache>
                <c:ptCount val="1"/>
                <c:pt idx="0">
                  <c:v>% Subscriber Increase Last 30 Days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Pivots_For_Dashboard!$D$3:$D$13</c:f>
              <c:strCache>
                <c:ptCount val="10"/>
                <c:pt idx="0">
                  <c:v>DaFuq!?Boom!</c:v>
                </c:pt>
                <c:pt idx="1">
                  <c:v>BeatboxJCOP</c:v>
                </c:pt>
                <c:pt idx="2">
                  <c:v>Panda Shorts</c:v>
                </c:pt>
                <c:pt idx="3">
                  <c:v>ýýýýýýýýý KIMPRO</c:v>
                </c:pt>
                <c:pt idx="4">
                  <c:v>Jess No Limit</c:v>
                </c:pt>
                <c:pt idx="5">
                  <c:v>ZAMZAM ELECTRONICS TRADING</c:v>
                </c:pt>
                <c:pt idx="6">
                  <c:v>KL BRO Biju Rithvik</c:v>
                </c:pt>
                <c:pt idx="7">
                  <c:v>Go Ami Go!</c:v>
                </c:pt>
                <c:pt idx="8">
                  <c:v>Filaretiki</c:v>
                </c:pt>
                <c:pt idx="9">
                  <c:v>_vector_</c:v>
                </c:pt>
              </c:strCache>
            </c:strRef>
          </c:cat>
          <c:val>
            <c:numRef>
              <c:f>Pivots_For_Dashboard!$E$3:$E$13</c:f>
              <c:numCache>
                <c:formatCode>0%</c:formatCode>
                <c:ptCount val="10"/>
                <c:pt idx="0">
                  <c:v>0.34183673469387799</c:v>
                </c:pt>
                <c:pt idx="1">
                  <c:v>0.18888888888888899</c:v>
                </c:pt>
                <c:pt idx="2">
                  <c:v>0.18633540372670801</c:v>
                </c:pt>
                <c:pt idx="3">
                  <c:v>0.18079096045197701</c:v>
                </c:pt>
                <c:pt idx="4">
                  <c:v>0.161764705882353</c:v>
                </c:pt>
                <c:pt idx="5">
                  <c:v>0.15668202764976999</c:v>
                </c:pt>
                <c:pt idx="6">
                  <c:v>0.140350877192982</c:v>
                </c:pt>
                <c:pt idx="7">
                  <c:v>0.118110236220472</c:v>
                </c:pt>
                <c:pt idx="8">
                  <c:v>0.114864864864865</c:v>
                </c:pt>
                <c:pt idx="9">
                  <c:v>9.6774193548387094E-2</c:v>
                </c:pt>
              </c:numCache>
            </c:numRef>
          </c:val>
          <c:smooth val="0"/>
          <c:extLst>
            <c:ext xmlns:c16="http://schemas.microsoft.com/office/drawing/2014/chart" uri="{C3380CC4-5D6E-409C-BE32-E72D297353CC}">
              <c16:uniqueId val="{00000001-464C-464E-9B03-DAF422AED7E1}"/>
            </c:ext>
          </c:extLst>
        </c:ser>
        <c:dLbls>
          <c:showLegendKey val="0"/>
          <c:showVal val="0"/>
          <c:showCatName val="0"/>
          <c:showSerName val="0"/>
          <c:showPercent val="0"/>
          <c:showBubbleSize val="0"/>
        </c:dLbls>
        <c:marker val="1"/>
        <c:smooth val="0"/>
        <c:axId val="935302031"/>
        <c:axId val="1719430607"/>
      </c:lineChart>
      <c:catAx>
        <c:axId val="93481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8800239"/>
        <c:crosses val="autoZero"/>
        <c:auto val="1"/>
        <c:lblAlgn val="ctr"/>
        <c:lblOffset val="100"/>
        <c:noMultiLvlLbl val="0"/>
      </c:catAx>
      <c:valAx>
        <c:axId val="172880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4817951"/>
        <c:crosses val="autoZero"/>
        <c:crossBetween val="between"/>
      </c:valAx>
      <c:valAx>
        <c:axId val="171943060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5302031"/>
        <c:crosses val="max"/>
        <c:crossBetween val="between"/>
      </c:valAx>
      <c:catAx>
        <c:axId val="935302031"/>
        <c:scaling>
          <c:orientation val="minMax"/>
        </c:scaling>
        <c:delete val="1"/>
        <c:axPos val="b"/>
        <c:numFmt formatCode="General" sourceLinked="1"/>
        <c:majorTickMark val="out"/>
        <c:minorTickMark val="none"/>
        <c:tickLblPos val="nextTo"/>
        <c:crossAx val="1719430607"/>
        <c:crossesAt val="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Assignment.xlsx]Pivots_For_Dashboard!PivotTable7</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Pivots_For_Dashboard!$I$2</c:f>
              <c:strCache>
                <c:ptCount val="1"/>
                <c:pt idx="0">
                  <c:v>Highest Monthly Earnings</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Pivots_For_Dashboard!$H$3:$H$13</c:f>
              <c:strCache>
                <c:ptCount val="10"/>
                <c:pt idx="0">
                  <c:v>ýýýýýýýýý KIMPRO</c:v>
                </c:pt>
                <c:pt idx="1">
                  <c:v>DaFuq!?Boom!</c:v>
                </c:pt>
                <c:pt idx="2">
                  <c:v>T-Series</c:v>
                </c:pt>
                <c:pt idx="3">
                  <c:v>KL BRO Biju Rithvik</c:v>
                </c:pt>
                <c:pt idx="4">
                  <c:v>Cocomelon - Nursery Rhymes</c:v>
                </c:pt>
                <c:pt idx="5">
                  <c:v>SET India</c:v>
                </c:pt>
                <c:pt idx="6">
                  <c:v>Zee TV</c:v>
                </c:pt>
                <c:pt idx="7">
                  <c:v>StarPlus</c:v>
                </c:pt>
                <c:pt idx="8">
                  <c:v>Sony SAB</c:v>
                </c:pt>
                <c:pt idx="9">
                  <c:v>GR6 EXPLODE</c:v>
                </c:pt>
              </c:strCache>
            </c:strRef>
          </c:cat>
          <c:val>
            <c:numRef>
              <c:f>Pivots_For_Dashboard!$I$3:$I$13</c:f>
              <c:numCache>
                <c:formatCode>General</c:formatCode>
                <c:ptCount val="10"/>
                <c:pt idx="0">
                  <c:v>13600000</c:v>
                </c:pt>
                <c:pt idx="1">
                  <c:v>9200000</c:v>
                </c:pt>
                <c:pt idx="2">
                  <c:v>9000000</c:v>
                </c:pt>
                <c:pt idx="3">
                  <c:v>8100000</c:v>
                </c:pt>
                <c:pt idx="4">
                  <c:v>7900000</c:v>
                </c:pt>
                <c:pt idx="5">
                  <c:v>7300000</c:v>
                </c:pt>
                <c:pt idx="6">
                  <c:v>6800000</c:v>
                </c:pt>
                <c:pt idx="7">
                  <c:v>6700000</c:v>
                </c:pt>
                <c:pt idx="8">
                  <c:v>6600000</c:v>
                </c:pt>
                <c:pt idx="9">
                  <c:v>6500000</c:v>
                </c:pt>
              </c:numCache>
            </c:numRef>
          </c:val>
          <c:extLst>
            <c:ext xmlns:c16="http://schemas.microsoft.com/office/drawing/2014/chart" uri="{C3380CC4-5D6E-409C-BE32-E72D297353CC}">
              <c16:uniqueId val="{00000000-9CA1-44A7-8F4C-75738AC177F9}"/>
            </c:ext>
          </c:extLst>
        </c:ser>
        <c:ser>
          <c:idx val="1"/>
          <c:order val="1"/>
          <c:tx>
            <c:strRef>
              <c:f>Pivots_For_Dashboard!$J$2</c:f>
              <c:strCache>
                <c:ptCount val="1"/>
                <c:pt idx="0">
                  <c:v>Lowest Monthly Earnings</c:v>
                </c:pt>
              </c:strCache>
            </c:strRef>
          </c:tx>
          <c:spPr>
            <a:solidFill>
              <a:srgbClr val="92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Pivots_For_Dashboard!$H$3:$H$13</c:f>
              <c:strCache>
                <c:ptCount val="10"/>
                <c:pt idx="0">
                  <c:v>ýýýýýýýýý KIMPRO</c:v>
                </c:pt>
                <c:pt idx="1">
                  <c:v>DaFuq!?Boom!</c:v>
                </c:pt>
                <c:pt idx="2">
                  <c:v>T-Series</c:v>
                </c:pt>
                <c:pt idx="3">
                  <c:v>KL BRO Biju Rithvik</c:v>
                </c:pt>
                <c:pt idx="4">
                  <c:v>Cocomelon - Nursery Rhymes</c:v>
                </c:pt>
                <c:pt idx="5">
                  <c:v>SET India</c:v>
                </c:pt>
                <c:pt idx="6">
                  <c:v>Zee TV</c:v>
                </c:pt>
                <c:pt idx="7">
                  <c:v>StarPlus</c:v>
                </c:pt>
                <c:pt idx="8">
                  <c:v>Sony SAB</c:v>
                </c:pt>
                <c:pt idx="9">
                  <c:v>GR6 EXPLODE</c:v>
                </c:pt>
              </c:strCache>
            </c:strRef>
          </c:cat>
          <c:val>
            <c:numRef>
              <c:f>Pivots_For_Dashboard!$J$3:$J$13</c:f>
              <c:numCache>
                <c:formatCode>General</c:formatCode>
                <c:ptCount val="10"/>
                <c:pt idx="0">
                  <c:v>10200000</c:v>
                </c:pt>
                <c:pt idx="1">
                  <c:v>6900000</c:v>
                </c:pt>
                <c:pt idx="2">
                  <c:v>6800000</c:v>
                </c:pt>
                <c:pt idx="3">
                  <c:v>6100000</c:v>
                </c:pt>
                <c:pt idx="4">
                  <c:v>5900000</c:v>
                </c:pt>
                <c:pt idx="5">
                  <c:v>5500000</c:v>
                </c:pt>
                <c:pt idx="6">
                  <c:v>5100000</c:v>
                </c:pt>
                <c:pt idx="7">
                  <c:v>5000000</c:v>
                </c:pt>
                <c:pt idx="8">
                  <c:v>5000000</c:v>
                </c:pt>
                <c:pt idx="9">
                  <c:v>4900000</c:v>
                </c:pt>
              </c:numCache>
            </c:numRef>
          </c:val>
          <c:extLst>
            <c:ext xmlns:c16="http://schemas.microsoft.com/office/drawing/2014/chart" uri="{C3380CC4-5D6E-409C-BE32-E72D297353CC}">
              <c16:uniqueId val="{00000001-9CA1-44A7-8F4C-75738AC177F9}"/>
            </c:ext>
          </c:extLst>
        </c:ser>
        <c:dLbls>
          <c:showLegendKey val="0"/>
          <c:showVal val="0"/>
          <c:showCatName val="0"/>
          <c:showSerName val="0"/>
          <c:showPercent val="0"/>
          <c:showBubbleSize val="0"/>
        </c:dLbls>
        <c:axId val="2018242175"/>
        <c:axId val="1819789903"/>
      </c:areaChart>
      <c:catAx>
        <c:axId val="201824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9789903"/>
        <c:crosses val="autoZero"/>
        <c:auto val="1"/>
        <c:lblAlgn val="ctr"/>
        <c:lblOffset val="100"/>
        <c:noMultiLvlLbl val="0"/>
      </c:catAx>
      <c:valAx>
        <c:axId val="1819789903"/>
        <c:scaling>
          <c:orientation val="minMax"/>
        </c:scaling>
        <c:delete val="1"/>
        <c:axPos val="l"/>
        <c:numFmt formatCode="General" sourceLinked="1"/>
        <c:majorTickMark val="none"/>
        <c:minorTickMark val="none"/>
        <c:tickLblPos val="nextTo"/>
        <c:crossAx val="2018242175"/>
        <c:crosses val="autoZero"/>
        <c:crossBetween val="midCat"/>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Assignment.xlsx]Pivots_For_Dashboard!PivotTable4</c:name>
    <c:fmtId val="17"/>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layout>
            <c:manualLayout>
              <c:x val="-2.1106941838649241E-2"/>
              <c:y val="-3.461538461538461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layout>
            <c:manualLayout>
              <c:x val="-9.1463414634146339E-2"/>
              <c:y val="1.538461538461524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rgbClr val="C0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
        <c:idx val="78"/>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
        <c:idx val="79"/>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
        <c:idx val="80"/>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
        <c:idx val="81"/>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
        <c:idx val="82"/>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
        <c:idx val="8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6"/>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8"/>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9"/>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90"/>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91"/>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92"/>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93"/>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94"/>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95"/>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96"/>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97"/>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98"/>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99"/>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100"/>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101"/>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02"/>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03"/>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04"/>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05"/>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06"/>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07"/>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08"/>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09"/>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1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11"/>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12"/>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13"/>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14"/>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15"/>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16"/>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17"/>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18"/>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19"/>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120"/>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121"/>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122"/>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123"/>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124"/>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125"/>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126"/>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127"/>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128"/>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129"/>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130"/>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131"/>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132"/>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133"/>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134"/>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135"/>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136"/>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137"/>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138"/>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139"/>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140"/>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141"/>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142"/>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143"/>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44"/>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45"/>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46"/>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47"/>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48"/>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49"/>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150"/>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151"/>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152"/>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153"/>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154"/>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155"/>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156"/>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157"/>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158"/>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159"/>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160"/>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161"/>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162"/>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163"/>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164"/>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165"/>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166"/>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167"/>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168"/>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169"/>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170"/>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171"/>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172"/>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173"/>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174"/>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175"/>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176"/>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177"/>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178"/>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179"/>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
        <c:idx val="180"/>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
        <c:idx val="181"/>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
        <c:idx val="182"/>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
        <c:idx val="183"/>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
        <c:idx val="184"/>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
        <c:idx val="185"/>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pivotFmt>
      <c:pivotFmt>
        <c:idx val="186"/>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pivotFmt>
      <c:pivotFmt>
        <c:idx val="187"/>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pivotFmt>
      <c:pivotFmt>
        <c:idx val="188"/>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pivotFmt>
      <c:pivotFmt>
        <c:idx val="189"/>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pivotFmt>
      <c:pivotFmt>
        <c:idx val="190"/>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pivotFmt>
      <c:pivotFmt>
        <c:idx val="191"/>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pivotFmt>
      <c:pivotFmt>
        <c:idx val="192"/>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pivotFmt>
      <c:pivotFmt>
        <c:idx val="193"/>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pivotFmt>
      <c:pivotFmt>
        <c:idx val="194"/>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pivotFmt>
      <c:pivotFmt>
        <c:idx val="195"/>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pivotFmt>
      <c:pivotFmt>
        <c:idx val="196"/>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pivotFmt>
      <c:pivotFmt>
        <c:idx val="197"/>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pivotFmt>
      <c:pivotFmt>
        <c:idx val="198"/>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pivotFmt>
      <c:pivotFmt>
        <c:idx val="199"/>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pivotFmt>
      <c:pivotFmt>
        <c:idx val="200"/>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pivotFmt>
      <c:pivotFmt>
        <c:idx val="201"/>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pivotFmt>
      <c:pivotFmt>
        <c:idx val="202"/>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pivotFmt>
      <c:pivotFmt>
        <c:idx val="203"/>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pivotFmt>
      <c:pivotFmt>
        <c:idx val="204"/>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pivotFmt>
      <c:pivotFmt>
        <c:idx val="205"/>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pivotFmt>
      <c:pivotFmt>
        <c:idx val="206"/>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pivotFmt>
      <c:pivotFmt>
        <c:idx val="207"/>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pivotFmt>
      <c:pivotFmt>
        <c:idx val="208"/>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pivotFmt>
      <c:pivotFmt>
        <c:idx val="209"/>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pivotFmt>
      <c:pivotFmt>
        <c:idx val="210"/>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pivotFmt>
      <c:pivotFmt>
        <c:idx val="211"/>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pivotFmt>
      <c:pivotFmt>
        <c:idx val="212"/>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pivotFmt>
      <c:pivotFmt>
        <c:idx val="213"/>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pivotFmt>
      <c:pivotFmt>
        <c:idx val="214"/>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pivotFmt>
      <c:pivotFmt>
        <c:idx val="215"/>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pivotFmt>
      <c:pivotFmt>
        <c:idx val="216"/>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pivotFmt>
      <c:pivotFmt>
        <c:idx val="217"/>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pivotFmt>
      <c:pivotFmt>
        <c:idx val="218"/>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pivotFmt>
      <c:pivotFmt>
        <c:idx val="219"/>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pivotFmt>
      <c:pivotFmt>
        <c:idx val="220"/>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pivotFmt>
      <c:pivotFmt>
        <c:idx val="221"/>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pivotFmt>
      <c:pivotFmt>
        <c:idx val="222"/>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pivotFmt>
      <c:pivotFmt>
        <c:idx val="223"/>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pivotFmt>
      <c:pivotFmt>
        <c:idx val="224"/>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pivotFmt>
      <c:pivotFmt>
        <c:idx val="225"/>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pivotFmt>
      <c:pivotFmt>
        <c:idx val="226"/>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pivotFmt>
      <c:pivotFmt>
        <c:idx val="227"/>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pivotFmt>
      <c:pivotFmt>
        <c:idx val="228"/>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pivotFmt>
      <c:pivotFmt>
        <c:idx val="229"/>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pivotFmt>
      <c:pivotFmt>
        <c:idx val="230"/>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pivotFmt>
      <c:pivotFmt>
        <c:idx val="231"/>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pivotFmt>
      <c:pivotFmt>
        <c:idx val="232"/>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pivotFmt>
      <c:pivotFmt>
        <c:idx val="233"/>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pivotFmt>
      <c:pivotFmt>
        <c:idx val="234"/>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pivotFmt>
      <c:pivotFmt>
        <c:idx val="235"/>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pivotFmt>
      <c:pivotFmt>
        <c:idx val="236"/>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pivotFmt>
      <c:pivotFmt>
        <c:idx val="237"/>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pivotFmt>
      <c:pivotFmt>
        <c:idx val="238"/>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pivotFmt>
      <c:pivotFmt>
        <c:idx val="239"/>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pivotFmt>
      <c:pivotFmt>
        <c:idx val="240"/>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pivotFmt>
      <c:pivotFmt>
        <c:idx val="241"/>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pivotFmt>
      <c:pivotFmt>
        <c:idx val="242"/>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pivotFmt>
      <c:pivotFmt>
        <c:idx val="243"/>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pivotFmt>
      <c:pivotFmt>
        <c:idx val="244"/>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pivotFmt>
      <c:pivotFmt>
        <c:idx val="245"/>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pivotFmt>
      <c:pivotFmt>
        <c:idx val="246"/>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pivotFmt>
      <c:pivotFmt>
        <c:idx val="247"/>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pivotFmt>
      <c:pivotFmt>
        <c:idx val="248"/>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pivotFmt>
      <c:pivotFmt>
        <c:idx val="249"/>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pivotFmt>
      <c:pivotFmt>
        <c:idx val="250"/>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pivotFmt>
      <c:pivotFmt>
        <c:idx val="251"/>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pivotFmt>
      <c:pivotFmt>
        <c:idx val="252"/>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pivotFmt>
      <c:pivotFmt>
        <c:idx val="253"/>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pivotFmt>
      <c:pivotFmt>
        <c:idx val="254"/>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pivotFmt>
      <c:pivotFmt>
        <c:idx val="255"/>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pivotFmt>
      <c:pivotFmt>
        <c:idx val="256"/>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pivotFmt>
      <c:pivotFmt>
        <c:idx val="257"/>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pivotFmt>
      <c:pivotFmt>
        <c:idx val="258"/>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pivotFmt>
      <c:pivotFmt>
        <c:idx val="259"/>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pivotFmt>
      <c:pivotFmt>
        <c:idx val="260"/>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pivotFmt>
      <c:pivotFmt>
        <c:idx val="261"/>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pivotFmt>
      <c:pivotFmt>
        <c:idx val="262"/>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pivotFmt>
      <c:pivotFmt>
        <c:idx val="263"/>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pivotFmt>
      <c:pivotFmt>
        <c:idx val="264"/>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pivotFmt>
      <c:pivotFmt>
        <c:idx val="265"/>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pivotFmt>
      <c:pivotFmt>
        <c:idx val="266"/>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pivotFmt>
      <c:pivotFmt>
        <c:idx val="267"/>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pivotFmt>
      <c:pivotFmt>
        <c:idx val="268"/>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pivotFmt>
      <c:pivotFmt>
        <c:idx val="269"/>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pivotFmt>
      <c:pivotFmt>
        <c:idx val="270"/>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pivotFmt>
      <c:pivotFmt>
        <c:idx val="271"/>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pivotFmt>
      <c:pivotFmt>
        <c:idx val="272"/>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pivotFmt>
      <c:pivotFmt>
        <c:idx val="273"/>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pivotFmt>
      <c:pivotFmt>
        <c:idx val="274"/>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pivotFmt>
      <c:pivotFmt>
        <c:idx val="275"/>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pivotFmt>
      <c:pivotFmt>
        <c:idx val="276"/>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pivotFmt>
      <c:pivotFmt>
        <c:idx val="277"/>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pivotFmt>
      <c:pivotFmt>
        <c:idx val="278"/>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pivotFmt>
      <c:pivotFmt>
        <c:idx val="279"/>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pivotFmt>
      <c:pivotFmt>
        <c:idx val="280"/>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pivotFmt>
      <c:pivotFmt>
        <c:idx val="281"/>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pivotFmt>
      <c:pivotFmt>
        <c:idx val="282"/>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pivotFmt>
      <c:pivotFmt>
        <c:idx val="283"/>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pivotFmt>
      <c:pivotFmt>
        <c:idx val="284"/>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pivotFmt>
      <c:pivotFmt>
        <c:idx val="285"/>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pivotFmt>
      <c:pivotFmt>
        <c:idx val="286"/>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pivotFmt>
      <c:pivotFmt>
        <c:idx val="287"/>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pivotFmt>
      <c:pivotFmt>
        <c:idx val="288"/>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pivotFmt>
      <c:pivotFmt>
        <c:idx val="289"/>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pivotFmt>
      <c:pivotFmt>
        <c:idx val="290"/>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pivotFmt>
      <c:pivotFmt>
        <c:idx val="291"/>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pivotFmt>
      <c:pivotFmt>
        <c:idx val="292"/>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pivotFmt>
      <c:pivotFmt>
        <c:idx val="293"/>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pivotFmt>
      <c:pivotFmt>
        <c:idx val="294"/>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pivotFmt>
      <c:pivotFmt>
        <c:idx val="295"/>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pivotFmt>
      <c:pivotFmt>
        <c:idx val="296"/>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pivotFmt>
      <c:pivotFmt>
        <c:idx val="297"/>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pivotFmt>
      <c:pivotFmt>
        <c:idx val="298"/>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pivotFmt>
      <c:pivotFmt>
        <c:idx val="299"/>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pivotFmt>
      <c:pivotFmt>
        <c:idx val="300"/>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pivotFmt>
      <c:pivotFmt>
        <c:idx val="301"/>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pivotFmt>
      <c:pivotFmt>
        <c:idx val="302"/>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pivotFmt>
      <c:pivotFmt>
        <c:idx val="303"/>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pivotFmt>
      <c:pivotFmt>
        <c:idx val="304"/>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pivotFmt>
      <c:pivotFmt>
        <c:idx val="305"/>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pivotFmt>
      <c:pivotFmt>
        <c:idx val="306"/>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pivotFmt>
      <c:pivotFmt>
        <c:idx val="307"/>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pivotFmt>
      <c:pivotFmt>
        <c:idx val="308"/>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pivotFmt>
      <c:pivotFmt>
        <c:idx val="309"/>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pivotFmt>
      <c:pivotFmt>
        <c:idx val="310"/>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pivotFmt>
      <c:pivotFmt>
        <c:idx val="311"/>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pivotFmt>
      <c:pivotFmt>
        <c:idx val="312"/>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pivotFmt>
      <c:pivotFmt>
        <c:idx val="313"/>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pivotFmt>
      <c:pivotFmt>
        <c:idx val="314"/>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pivotFmt>
      <c:pivotFmt>
        <c:idx val="315"/>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pivotFmt>
      <c:pivotFmt>
        <c:idx val="316"/>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pivotFmt>
      <c:pivotFmt>
        <c:idx val="317"/>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pivotFmt>
      <c:pivotFmt>
        <c:idx val="318"/>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pivotFmt>
      <c:pivotFmt>
        <c:idx val="319"/>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pivotFmt>
      <c:pivotFmt>
        <c:idx val="320"/>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pivotFmt>
      <c:pivotFmt>
        <c:idx val="321"/>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pivotFmt>
      <c:pivotFmt>
        <c:idx val="322"/>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pivotFmt>
      <c:pivotFmt>
        <c:idx val="323"/>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pivotFmt>
      <c:pivotFmt>
        <c:idx val="324"/>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pivotFmt>
      <c:pivotFmt>
        <c:idx val="325"/>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pivotFmt>
      <c:pivotFmt>
        <c:idx val="326"/>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pivotFmt>
      <c:pivotFmt>
        <c:idx val="327"/>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pivotFmt>
      <c:pivotFmt>
        <c:idx val="328"/>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pivotFmt>
      <c:pivotFmt>
        <c:idx val="329"/>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pivotFmt>
      <c:pivotFmt>
        <c:idx val="330"/>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pivotFmt>
      <c:pivotFmt>
        <c:idx val="331"/>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pivotFmt>
      <c:pivotFmt>
        <c:idx val="332"/>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pivotFmt>
      <c:pivotFmt>
        <c:idx val="333"/>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pivotFmt>
      <c:pivotFmt>
        <c:idx val="334"/>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pivotFmt>
      <c:pivotFmt>
        <c:idx val="335"/>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pivotFmt>
      <c:pivotFmt>
        <c:idx val="336"/>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pivotFmt>
      <c:pivotFmt>
        <c:idx val="337"/>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pivotFmt>
      <c:pivotFmt>
        <c:idx val="338"/>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pivotFmt>
      <c:pivotFmt>
        <c:idx val="339"/>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pivotFmt>
      <c:pivotFmt>
        <c:idx val="340"/>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pivotFmt>
      <c:pivotFmt>
        <c:idx val="341"/>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pivotFmt>
      <c:pivotFmt>
        <c:idx val="342"/>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pivotFmt>
      <c:pivotFmt>
        <c:idx val="343"/>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pivotFmt>
      <c:pivotFmt>
        <c:idx val="344"/>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pivotFmt>
      <c:pivotFmt>
        <c:idx val="345"/>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pivotFmt>
      <c:pivotFmt>
        <c:idx val="346"/>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pivotFmt>
      <c:pivotFmt>
        <c:idx val="347"/>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pivotFmt>
      <c:pivotFmt>
        <c:idx val="348"/>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pivotFmt>
      <c:pivotFmt>
        <c:idx val="349"/>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pivotFmt>
      <c:pivotFmt>
        <c:idx val="350"/>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pivotFmt>
      <c:pivotFmt>
        <c:idx val="351"/>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pivotFmt>
      <c:pivotFmt>
        <c:idx val="352"/>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pivotFmt>
      <c:pivotFmt>
        <c:idx val="353"/>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pivotFmt>
      <c:pivotFmt>
        <c:idx val="354"/>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pivotFmt>
      <c:pivotFmt>
        <c:idx val="355"/>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pivotFmt>
      <c:pivotFmt>
        <c:idx val="356"/>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pivotFmt>
      <c:pivotFmt>
        <c:idx val="357"/>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pivotFmt>
      <c:pivotFmt>
        <c:idx val="358"/>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pivotFmt>
      <c:pivotFmt>
        <c:idx val="359"/>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pivotFmt>
      <c:pivotFmt>
        <c:idx val="360"/>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pivotFmt>
      <c:pivotFmt>
        <c:idx val="361"/>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pivotFmt>
      <c:pivotFmt>
        <c:idx val="362"/>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pivotFmt>
      <c:pivotFmt>
        <c:idx val="363"/>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pivotFmt>
      <c:pivotFmt>
        <c:idx val="364"/>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pivotFmt>
      <c:pivotFmt>
        <c:idx val="365"/>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pivotFmt>
      <c:pivotFmt>
        <c:idx val="366"/>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pivotFmt>
      <c:pivotFmt>
        <c:idx val="367"/>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pivotFmt>
      <c:pivotFmt>
        <c:idx val="368"/>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pivotFmt>
      <c:pivotFmt>
        <c:idx val="369"/>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pivotFmt>
      <c:pivotFmt>
        <c:idx val="370"/>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pivotFmt>
      <c:pivotFmt>
        <c:idx val="371"/>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pivotFmt>
      <c:pivotFmt>
        <c:idx val="372"/>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pivotFmt>
      <c:pivotFmt>
        <c:idx val="373"/>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pivotFmt>
      <c:pivotFmt>
        <c:idx val="374"/>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pivotFmt>
      <c:pivotFmt>
        <c:idx val="375"/>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pivotFmt>
      <c:pivotFmt>
        <c:idx val="376"/>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pivotFmt>
      <c:pivotFmt>
        <c:idx val="377"/>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pivotFmt>
      <c:pivotFmt>
        <c:idx val="378"/>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pivotFmt>
      <c:pivotFmt>
        <c:idx val="379"/>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pivotFmt>
      <c:pivotFmt>
        <c:idx val="380"/>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pivotFmt>
      <c:pivotFmt>
        <c:idx val="381"/>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pivotFmt>
      <c:pivotFmt>
        <c:idx val="382"/>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pivotFmt>
      <c:pivotFmt>
        <c:idx val="383"/>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
        <c:idx val="384"/>
        <c:spPr>
          <a:solidFill>
            <a:schemeClr val="accent1"/>
          </a:solidFill>
          <a:ln w="28575" cap="rnd">
            <a:solidFill>
              <a:srgbClr val="C00000"/>
            </a:solidFill>
            <a:round/>
          </a:ln>
          <a:effectLst/>
        </c:spPr>
        <c:marker>
          <c:symbol val="circle"/>
          <c:size val="5"/>
          <c:spPr>
            <a:solidFill>
              <a:schemeClr val="accent1"/>
            </a:solidFill>
            <a:ln w="9525">
              <a:solidFill>
                <a:schemeClr val="accent1"/>
              </a:solidFill>
            </a:ln>
            <a:effectLst/>
          </c:spPr>
        </c:marker>
      </c:pivotFmt>
      <c:pivotFmt>
        <c:idx val="385"/>
        <c:marker>
          <c:symbol val="circle"/>
          <c:size val="5"/>
          <c:spPr>
            <a:solidFill>
              <a:schemeClr val="accent1"/>
            </a:solidFill>
            <a:ln w="9525">
              <a:solidFill>
                <a:schemeClr val="accent1"/>
              </a:solidFill>
            </a:ln>
            <a:effectLst/>
          </c:spPr>
        </c:marker>
      </c:pivotFmt>
      <c:pivotFmt>
        <c:idx val="386"/>
        <c:marker>
          <c:symbol val="circle"/>
          <c:size val="5"/>
          <c:spPr>
            <a:solidFill>
              <a:schemeClr val="accent1"/>
            </a:solidFill>
            <a:ln w="9525">
              <a:solidFill>
                <a:schemeClr val="accent1"/>
              </a:solidFill>
            </a:ln>
            <a:effectLst/>
          </c:spPr>
        </c:marker>
      </c:pivotFmt>
      <c:pivotFmt>
        <c:idx val="387"/>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
        <c:idx val="388"/>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
        <c:idx val="389"/>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Pivots_For_Dashboard!$P$34:$P$36</c:f>
              <c:strCache>
                <c:ptCount val="1"/>
                <c:pt idx="0">
                  <c:v>United States</c:v>
                </c:pt>
              </c:strCache>
            </c:strRef>
          </c:tx>
          <c:spPr>
            <a:ln w="28575" cap="rnd">
              <a:solidFill>
                <a:srgbClr val="C00000"/>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rgbClr val="C00000"/>
                </a:solidFill>
                <a:round/>
              </a:ln>
              <a:effectLst/>
            </c:spPr>
            <c:extLst>
              <c:ext xmlns:c16="http://schemas.microsoft.com/office/drawing/2014/chart" uri="{C3380CC4-5D6E-409C-BE32-E72D297353CC}">
                <c16:uniqueId val="{00000001-20EC-4BDE-9A75-28B37996B4E8}"/>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20EC-4BDE-9A75-28B37996B4E8}"/>
              </c:ext>
            </c:extLst>
          </c:dPt>
          <c:dPt>
            <c:idx val="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20EC-4BDE-9A75-28B37996B4E8}"/>
              </c:ext>
            </c:extLst>
          </c:dPt>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7-20EC-4BDE-9A75-28B37996B4E8}"/>
              </c:ext>
            </c:extLst>
          </c:dPt>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Pivots_For_Dashboard!$P$37:$P$55</c:f>
              <c:numCache>
                <c:formatCode>#,##0</c:formatCode>
                <c:ptCount val="18"/>
                <c:pt idx="1">
                  <c:v>407000000</c:v>
                </c:pt>
                <c:pt idx="2">
                  <c:v>96000000</c:v>
                </c:pt>
                <c:pt idx="6">
                  <c:v>68200000</c:v>
                </c:pt>
                <c:pt idx="7">
                  <c:v>166000000</c:v>
                </c:pt>
                <c:pt idx="8">
                  <c:v>212600000</c:v>
                </c:pt>
                <c:pt idx="10">
                  <c:v>112000000</c:v>
                </c:pt>
                <c:pt idx="13">
                  <c:v>98900000</c:v>
                </c:pt>
              </c:numCache>
            </c:numRef>
          </c:val>
          <c:smooth val="0"/>
          <c:extLst>
            <c:ext xmlns:c16="http://schemas.microsoft.com/office/drawing/2014/chart" uri="{C3380CC4-5D6E-409C-BE32-E72D297353CC}">
              <c16:uniqueId val="{00000000-1C61-4029-996C-E88B23F5E0D7}"/>
            </c:ext>
          </c:extLst>
        </c:ser>
        <c:ser>
          <c:idx val="1"/>
          <c:order val="1"/>
          <c:tx>
            <c:strRef>
              <c:f>Pivots_For_Dashboard!$Q$34:$Q$36</c:f>
              <c:strCache>
                <c:ptCount val="1"/>
                <c:pt idx="0">
                  <c:v>India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Pivots_For_Dashboard!$Q$37:$Q$55</c:f>
              <c:numCache>
                <c:formatCode>#,##0</c:formatCode>
                <c:ptCount val="18"/>
                <c:pt idx="0">
                  <c:v>70500000</c:v>
                </c:pt>
                <c:pt idx="1">
                  <c:v>490900000</c:v>
                </c:pt>
                <c:pt idx="2">
                  <c:v>83000000</c:v>
                </c:pt>
                <c:pt idx="3">
                  <c:v>64600000</c:v>
                </c:pt>
                <c:pt idx="5">
                  <c:v>65600000</c:v>
                </c:pt>
                <c:pt idx="8">
                  <c:v>65900000</c:v>
                </c:pt>
                <c:pt idx="9">
                  <c:v>96700000</c:v>
                </c:pt>
                <c:pt idx="13">
                  <c:v>61000000</c:v>
                </c:pt>
              </c:numCache>
            </c:numRef>
          </c:val>
          <c:smooth val="0"/>
          <c:extLst>
            <c:ext xmlns:c16="http://schemas.microsoft.com/office/drawing/2014/chart" uri="{C3380CC4-5D6E-409C-BE32-E72D297353CC}">
              <c16:uniqueId val="{00000038-7715-4A69-B724-851A848520A7}"/>
            </c:ext>
          </c:extLst>
        </c:ser>
        <c:ser>
          <c:idx val="2"/>
          <c:order val="2"/>
          <c:tx>
            <c:strRef>
              <c:f>Pivots_For_Dashboard!$R$34:$R$36</c:f>
              <c:strCache>
                <c:ptCount val="1"/>
                <c:pt idx="0">
                  <c:v>South Korea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Pivots_For_Dashboard!$R$37:$R$55</c:f>
              <c:numCache>
                <c:formatCode>#,##0</c:formatCode>
                <c:ptCount val="18"/>
                <c:pt idx="1">
                  <c:v>52400000</c:v>
                </c:pt>
                <c:pt idx="2">
                  <c:v>19000000</c:v>
                </c:pt>
                <c:pt idx="3">
                  <c:v>98700000</c:v>
                </c:pt>
                <c:pt idx="5">
                  <c:v>18100000</c:v>
                </c:pt>
                <c:pt idx="6">
                  <c:v>24500000</c:v>
                </c:pt>
                <c:pt idx="7">
                  <c:v>93300000</c:v>
                </c:pt>
                <c:pt idx="11">
                  <c:v>89800000</c:v>
                </c:pt>
                <c:pt idx="12">
                  <c:v>17700000</c:v>
                </c:pt>
              </c:numCache>
            </c:numRef>
          </c:val>
          <c:smooth val="0"/>
          <c:extLst>
            <c:ext xmlns:c16="http://schemas.microsoft.com/office/drawing/2014/chart" uri="{C3380CC4-5D6E-409C-BE32-E72D297353CC}">
              <c16:uniqueId val="{00000039-7715-4A69-B724-851A848520A7}"/>
            </c:ext>
          </c:extLst>
        </c:ser>
        <c:ser>
          <c:idx val="3"/>
          <c:order val="3"/>
          <c:tx>
            <c:strRef>
              <c:f>Pivots_For_Dashboard!$S$34:$S$36</c:f>
              <c:strCache>
                <c:ptCount val="1"/>
                <c:pt idx="0">
                  <c:v>Brazil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Pivots_For_Dashboard!$S$37:$S$55</c:f>
              <c:numCache>
                <c:formatCode>#,##0</c:formatCode>
                <c:ptCount val="18"/>
                <c:pt idx="1">
                  <c:v>79000000</c:v>
                </c:pt>
                <c:pt idx="7">
                  <c:v>127800000</c:v>
                </c:pt>
                <c:pt idx="8">
                  <c:v>88900000</c:v>
                </c:pt>
                <c:pt idx="9">
                  <c:v>38900000</c:v>
                </c:pt>
                <c:pt idx="10">
                  <c:v>37000000</c:v>
                </c:pt>
                <c:pt idx="16">
                  <c:v>39400000</c:v>
                </c:pt>
              </c:numCache>
            </c:numRef>
          </c:val>
          <c:smooth val="0"/>
          <c:extLst>
            <c:ext xmlns:c16="http://schemas.microsoft.com/office/drawing/2014/chart" uri="{C3380CC4-5D6E-409C-BE32-E72D297353CC}">
              <c16:uniqueId val="{0000003A-7715-4A69-B724-851A848520A7}"/>
            </c:ext>
          </c:extLst>
        </c:ser>
        <c:ser>
          <c:idx val="4"/>
          <c:order val="4"/>
          <c:tx>
            <c:strRef>
              <c:f>Pivots_For_Dashboard!$T$34:$T$36</c:f>
              <c:strCache>
                <c:ptCount val="1"/>
                <c:pt idx="0">
                  <c:v>United Kingdom</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Pivots_For_Dashboard!$T$37:$T$55</c:f>
              <c:numCache>
                <c:formatCode>#,##0</c:formatCode>
                <c:ptCount val="18"/>
                <c:pt idx="1">
                  <c:v>85600000</c:v>
                </c:pt>
                <c:pt idx="3">
                  <c:v>30200000</c:v>
                </c:pt>
                <c:pt idx="4">
                  <c:v>24100000</c:v>
                </c:pt>
                <c:pt idx="5">
                  <c:v>25300000</c:v>
                </c:pt>
                <c:pt idx="6">
                  <c:v>33400000</c:v>
                </c:pt>
                <c:pt idx="7">
                  <c:v>27400000</c:v>
                </c:pt>
                <c:pt idx="8">
                  <c:v>31400000</c:v>
                </c:pt>
                <c:pt idx="10">
                  <c:v>24800000</c:v>
                </c:pt>
                <c:pt idx="15">
                  <c:v>80100000</c:v>
                </c:pt>
              </c:numCache>
            </c:numRef>
          </c:val>
          <c:smooth val="0"/>
          <c:extLst>
            <c:ext xmlns:c16="http://schemas.microsoft.com/office/drawing/2014/chart" uri="{C3380CC4-5D6E-409C-BE32-E72D297353CC}">
              <c16:uniqueId val="{0000003B-7715-4A69-B724-851A848520A7}"/>
            </c:ext>
          </c:extLst>
        </c:ser>
        <c:ser>
          <c:idx val="5"/>
          <c:order val="5"/>
          <c:tx>
            <c:strRef>
              <c:f>Pivots_For_Dashboard!$U$34:$U$36</c:f>
              <c:strCache>
                <c:ptCount val="1"/>
                <c:pt idx="0">
                  <c:v>Russia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Pivots_For_Dashboard!$U$37:$U$55</c:f>
              <c:numCache>
                <c:formatCode>#,##0</c:formatCode>
                <c:ptCount val="18"/>
                <c:pt idx="1">
                  <c:v>47500000</c:v>
                </c:pt>
                <c:pt idx="3">
                  <c:v>18500000</c:v>
                </c:pt>
                <c:pt idx="6">
                  <c:v>43200000</c:v>
                </c:pt>
                <c:pt idx="7">
                  <c:v>17100000</c:v>
                </c:pt>
                <c:pt idx="9">
                  <c:v>18900000</c:v>
                </c:pt>
                <c:pt idx="10">
                  <c:v>20700000</c:v>
                </c:pt>
                <c:pt idx="11">
                  <c:v>124500000</c:v>
                </c:pt>
                <c:pt idx="12">
                  <c:v>15900000</c:v>
                </c:pt>
                <c:pt idx="14">
                  <c:v>22700000</c:v>
                </c:pt>
              </c:numCache>
            </c:numRef>
          </c:val>
          <c:smooth val="0"/>
          <c:extLst>
            <c:ext xmlns:c16="http://schemas.microsoft.com/office/drawing/2014/chart" uri="{C3380CC4-5D6E-409C-BE32-E72D297353CC}">
              <c16:uniqueId val="{0000003C-7715-4A69-B724-851A848520A7}"/>
            </c:ext>
          </c:extLst>
        </c:ser>
        <c:ser>
          <c:idx val="6"/>
          <c:order val="6"/>
          <c:tx>
            <c:strRef>
              <c:f>Pivots_For_Dashboard!$V$34:$V$36</c:f>
              <c:strCache>
                <c:ptCount val="1"/>
                <c:pt idx="0">
                  <c:v>Canada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Pivots_For_Dashboard!$V$37:$V$55</c:f>
              <c:numCache>
                <c:formatCode>#,##0</c:formatCode>
                <c:ptCount val="18"/>
                <c:pt idx="0">
                  <c:v>28100000</c:v>
                </c:pt>
                <c:pt idx="1">
                  <c:v>59200000</c:v>
                </c:pt>
                <c:pt idx="2">
                  <c:v>96700000</c:v>
                </c:pt>
                <c:pt idx="5">
                  <c:v>19300000</c:v>
                </c:pt>
                <c:pt idx="6">
                  <c:v>88400000</c:v>
                </c:pt>
                <c:pt idx="7">
                  <c:v>23700000</c:v>
                </c:pt>
              </c:numCache>
            </c:numRef>
          </c:val>
          <c:smooth val="0"/>
          <c:extLst>
            <c:ext xmlns:c16="http://schemas.microsoft.com/office/drawing/2014/chart" uri="{C3380CC4-5D6E-409C-BE32-E72D297353CC}">
              <c16:uniqueId val="{0000003D-7715-4A69-B724-851A848520A7}"/>
            </c:ext>
          </c:extLst>
        </c:ser>
        <c:ser>
          <c:idx val="7"/>
          <c:order val="7"/>
          <c:tx>
            <c:strRef>
              <c:f>Pivots_For_Dashboard!$W$34:$W$36</c:f>
              <c:strCache>
                <c:ptCount val="1"/>
                <c:pt idx="0">
                  <c:v>Mexico</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Pivots_For_Dashboard!$W$37:$W$55</c:f>
              <c:numCache>
                <c:formatCode>#,##0</c:formatCode>
                <c:ptCount val="18"/>
                <c:pt idx="2">
                  <c:v>46800000</c:v>
                </c:pt>
                <c:pt idx="4">
                  <c:v>24800000</c:v>
                </c:pt>
                <c:pt idx="5">
                  <c:v>40600000</c:v>
                </c:pt>
                <c:pt idx="7">
                  <c:v>25700000</c:v>
                </c:pt>
                <c:pt idx="9">
                  <c:v>23600000</c:v>
                </c:pt>
                <c:pt idx="11">
                  <c:v>41300000</c:v>
                </c:pt>
                <c:pt idx="12">
                  <c:v>31800000</c:v>
                </c:pt>
                <c:pt idx="13">
                  <c:v>22900000</c:v>
                </c:pt>
                <c:pt idx="14">
                  <c:v>28300000</c:v>
                </c:pt>
                <c:pt idx="16">
                  <c:v>24200000</c:v>
                </c:pt>
              </c:numCache>
            </c:numRef>
          </c:val>
          <c:smooth val="0"/>
          <c:extLst>
            <c:ext xmlns:c16="http://schemas.microsoft.com/office/drawing/2014/chart" uri="{C3380CC4-5D6E-409C-BE32-E72D297353CC}">
              <c16:uniqueId val="{0000003E-7715-4A69-B724-851A848520A7}"/>
            </c:ext>
          </c:extLst>
        </c:ser>
        <c:ser>
          <c:idx val="8"/>
          <c:order val="8"/>
          <c:tx>
            <c:strRef>
              <c:f>Pivots_For_Dashboard!$X$34:$X$36</c:f>
              <c:strCache>
                <c:ptCount val="1"/>
                <c:pt idx="0">
                  <c:v>Thailand</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Pivots_For_Dashboard!$X$37:$X$55</c:f>
              <c:numCache>
                <c:formatCode>#,##0</c:formatCode>
                <c:ptCount val="18"/>
                <c:pt idx="1">
                  <c:v>43700000</c:v>
                </c:pt>
                <c:pt idx="5">
                  <c:v>55900000</c:v>
                </c:pt>
                <c:pt idx="6">
                  <c:v>34800000</c:v>
                </c:pt>
                <c:pt idx="7">
                  <c:v>39000000</c:v>
                </c:pt>
                <c:pt idx="8">
                  <c:v>37500000</c:v>
                </c:pt>
                <c:pt idx="9">
                  <c:v>87100000</c:v>
                </c:pt>
              </c:numCache>
            </c:numRef>
          </c:val>
          <c:smooth val="0"/>
          <c:extLst>
            <c:ext xmlns:c16="http://schemas.microsoft.com/office/drawing/2014/chart" uri="{C3380CC4-5D6E-409C-BE32-E72D297353CC}">
              <c16:uniqueId val="{0000003F-7715-4A69-B724-851A848520A7}"/>
            </c:ext>
          </c:extLst>
        </c:ser>
        <c:ser>
          <c:idx val="9"/>
          <c:order val="9"/>
          <c:tx>
            <c:strRef>
              <c:f>Pivots_For_Dashboard!$Y$34:$Y$36</c:f>
              <c:strCache>
                <c:ptCount val="1"/>
                <c:pt idx="0">
                  <c:v>Argentina</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Pivots_For_Dashboard!$Y$37:$Y$55</c:f>
              <c:numCache>
                <c:formatCode>#,##0</c:formatCode>
                <c:ptCount val="18"/>
                <c:pt idx="1">
                  <c:v>23000000</c:v>
                </c:pt>
                <c:pt idx="6">
                  <c:v>58400000</c:v>
                </c:pt>
                <c:pt idx="8">
                  <c:v>53600000</c:v>
                </c:pt>
                <c:pt idx="9">
                  <c:v>24100000</c:v>
                </c:pt>
                <c:pt idx="10">
                  <c:v>60500000</c:v>
                </c:pt>
                <c:pt idx="11">
                  <c:v>22400000</c:v>
                </c:pt>
                <c:pt idx="12">
                  <c:v>20600000</c:v>
                </c:pt>
                <c:pt idx="14">
                  <c:v>25600000</c:v>
                </c:pt>
              </c:numCache>
            </c:numRef>
          </c:val>
          <c:smooth val="0"/>
          <c:extLst>
            <c:ext xmlns:c16="http://schemas.microsoft.com/office/drawing/2014/chart" uri="{C3380CC4-5D6E-409C-BE32-E72D297353CC}">
              <c16:uniqueId val="{00000040-7715-4A69-B724-851A848520A7}"/>
            </c:ext>
          </c:extLst>
        </c:ser>
        <c:ser>
          <c:idx val="10"/>
          <c:order val="10"/>
          <c:tx>
            <c:strRef>
              <c:f>Pivots_For_Dashboard!$Z$34:$Z$36</c:f>
              <c:strCache>
                <c:ptCount val="1"/>
                <c:pt idx="0">
                  <c:v>Indonesia</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Pivots_For_Dashboard!$Z$37:$Z$55</c:f>
              <c:numCache>
                <c:formatCode>#,##0</c:formatCode>
                <c:ptCount val="18"/>
                <c:pt idx="1">
                  <c:v>30100000</c:v>
                </c:pt>
                <c:pt idx="2">
                  <c:v>20600000</c:v>
                </c:pt>
                <c:pt idx="8">
                  <c:v>25900000</c:v>
                </c:pt>
                <c:pt idx="9">
                  <c:v>55400000</c:v>
                </c:pt>
                <c:pt idx="10">
                  <c:v>25400000</c:v>
                </c:pt>
                <c:pt idx="11">
                  <c:v>54400000</c:v>
                </c:pt>
                <c:pt idx="12">
                  <c:v>34000000</c:v>
                </c:pt>
                <c:pt idx="14">
                  <c:v>20300000</c:v>
                </c:pt>
              </c:numCache>
            </c:numRef>
          </c:val>
          <c:smooth val="0"/>
          <c:extLst>
            <c:ext xmlns:c16="http://schemas.microsoft.com/office/drawing/2014/chart" uri="{C3380CC4-5D6E-409C-BE32-E72D297353CC}">
              <c16:uniqueId val="{00000041-7715-4A69-B724-851A848520A7}"/>
            </c:ext>
          </c:extLst>
        </c:ser>
        <c:ser>
          <c:idx val="11"/>
          <c:order val="11"/>
          <c:tx>
            <c:strRef>
              <c:f>Pivots_For_Dashboard!$AA$34:$AA$36</c:f>
              <c:strCache>
                <c:ptCount val="1"/>
                <c:pt idx="0">
                  <c:v>Spain</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Pivots_For_Dashboard!$AA$37:$AA$55</c:f>
              <c:numCache>
                <c:formatCode>#,##0</c:formatCode>
                <c:ptCount val="18"/>
                <c:pt idx="0">
                  <c:v>18700000</c:v>
                </c:pt>
                <c:pt idx="1">
                  <c:v>29200000</c:v>
                </c:pt>
                <c:pt idx="3">
                  <c:v>33800000</c:v>
                </c:pt>
                <c:pt idx="4">
                  <c:v>17200000</c:v>
                </c:pt>
                <c:pt idx="6">
                  <c:v>58800000</c:v>
                </c:pt>
                <c:pt idx="7">
                  <c:v>18000000</c:v>
                </c:pt>
                <c:pt idx="10">
                  <c:v>39100000</c:v>
                </c:pt>
                <c:pt idx="11">
                  <c:v>19700000</c:v>
                </c:pt>
                <c:pt idx="14">
                  <c:v>25200000</c:v>
                </c:pt>
              </c:numCache>
            </c:numRef>
          </c:val>
          <c:smooth val="0"/>
          <c:extLst>
            <c:ext xmlns:c16="http://schemas.microsoft.com/office/drawing/2014/chart" uri="{C3380CC4-5D6E-409C-BE32-E72D297353CC}">
              <c16:uniqueId val="{00000042-7715-4A69-B724-851A848520A7}"/>
            </c:ext>
          </c:extLst>
        </c:ser>
        <c:ser>
          <c:idx val="12"/>
          <c:order val="12"/>
          <c:tx>
            <c:strRef>
              <c:f>Pivots_For_Dashboard!$AB$34:$AB$36</c:f>
              <c:strCache>
                <c:ptCount val="1"/>
                <c:pt idx="0">
                  <c:v>Colombia</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Pivots_For_Dashboard!$AB$37:$AB$55</c:f>
              <c:numCache>
                <c:formatCode>#,##0</c:formatCode>
                <c:ptCount val="18"/>
                <c:pt idx="0">
                  <c:v>43500000</c:v>
                </c:pt>
                <c:pt idx="2">
                  <c:v>13400000</c:v>
                </c:pt>
                <c:pt idx="4">
                  <c:v>47900000</c:v>
                </c:pt>
                <c:pt idx="5">
                  <c:v>29100000</c:v>
                </c:pt>
                <c:pt idx="6">
                  <c:v>60800000</c:v>
                </c:pt>
                <c:pt idx="8">
                  <c:v>32100000</c:v>
                </c:pt>
                <c:pt idx="11">
                  <c:v>25000000</c:v>
                </c:pt>
              </c:numCache>
            </c:numRef>
          </c:val>
          <c:smooth val="0"/>
          <c:extLst>
            <c:ext xmlns:c16="http://schemas.microsoft.com/office/drawing/2014/chart" uri="{C3380CC4-5D6E-409C-BE32-E72D297353CC}">
              <c16:uniqueId val="{00000043-7715-4A69-B724-851A848520A7}"/>
            </c:ext>
          </c:extLst>
        </c:ser>
        <c:ser>
          <c:idx val="13"/>
          <c:order val="13"/>
          <c:tx>
            <c:strRef>
              <c:f>Pivots_For_Dashboard!$AC$34:$AC$36</c:f>
              <c:strCache>
                <c:ptCount val="1"/>
                <c:pt idx="0">
                  <c:v>Philippines</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Pivots_For_Dashboard!$AC$37:$AC$55</c:f>
              <c:numCache>
                <c:formatCode>#,##0</c:formatCode>
                <c:ptCount val="18"/>
                <c:pt idx="1">
                  <c:v>31900000</c:v>
                </c:pt>
                <c:pt idx="3">
                  <c:v>59300000</c:v>
                </c:pt>
                <c:pt idx="4">
                  <c:v>36300000</c:v>
                </c:pt>
                <c:pt idx="8">
                  <c:v>15200000</c:v>
                </c:pt>
                <c:pt idx="9">
                  <c:v>14200000</c:v>
                </c:pt>
                <c:pt idx="11">
                  <c:v>26500000</c:v>
                </c:pt>
                <c:pt idx="12">
                  <c:v>13600000</c:v>
                </c:pt>
                <c:pt idx="13">
                  <c:v>16600000</c:v>
                </c:pt>
              </c:numCache>
            </c:numRef>
          </c:val>
          <c:smooth val="0"/>
          <c:extLst>
            <c:ext xmlns:c16="http://schemas.microsoft.com/office/drawing/2014/chart" uri="{C3380CC4-5D6E-409C-BE32-E72D297353CC}">
              <c16:uniqueId val="{00000044-7715-4A69-B724-851A848520A7}"/>
            </c:ext>
          </c:extLst>
        </c:ser>
        <c:ser>
          <c:idx val="14"/>
          <c:order val="14"/>
          <c:tx>
            <c:strRef>
              <c:f>Pivots_For_Dashboard!$AD$34:$AD$36</c:f>
              <c:strCache>
                <c:ptCount val="1"/>
                <c:pt idx="0">
                  <c:v>Saudi Arabia</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Pivots_For_Dashboard!$AD$37:$AD$55</c:f>
              <c:numCache>
                <c:formatCode>#,##0</c:formatCode>
                <c:ptCount val="18"/>
                <c:pt idx="5">
                  <c:v>38100000</c:v>
                </c:pt>
                <c:pt idx="6">
                  <c:v>21800000</c:v>
                </c:pt>
                <c:pt idx="8">
                  <c:v>31900000</c:v>
                </c:pt>
                <c:pt idx="11">
                  <c:v>14700000</c:v>
                </c:pt>
                <c:pt idx="12">
                  <c:v>29900000</c:v>
                </c:pt>
                <c:pt idx="13">
                  <c:v>38400000</c:v>
                </c:pt>
                <c:pt idx="14">
                  <c:v>26100000</c:v>
                </c:pt>
              </c:numCache>
            </c:numRef>
          </c:val>
          <c:smooth val="0"/>
          <c:extLst>
            <c:ext xmlns:c16="http://schemas.microsoft.com/office/drawing/2014/chart" uri="{C3380CC4-5D6E-409C-BE32-E72D297353CC}">
              <c16:uniqueId val="{00000045-7715-4A69-B724-851A848520A7}"/>
            </c:ext>
          </c:extLst>
        </c:ser>
        <c:ser>
          <c:idx val="15"/>
          <c:order val="15"/>
          <c:tx>
            <c:strRef>
              <c:f>Pivots_For_Dashboard!$AE$34:$AE$36</c:f>
              <c:strCache>
                <c:ptCount val="1"/>
                <c:pt idx="0">
                  <c:v>Japan</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Pivots_For_Dashboard!$AE$37:$AE$55</c:f>
              <c:numCache>
                <c:formatCode>#,##0</c:formatCode>
                <c:ptCount val="18"/>
                <c:pt idx="5">
                  <c:v>111000000</c:v>
                </c:pt>
                <c:pt idx="7">
                  <c:v>14900000</c:v>
                </c:pt>
                <c:pt idx="9">
                  <c:v>15000000</c:v>
                </c:pt>
                <c:pt idx="15">
                  <c:v>26200000</c:v>
                </c:pt>
                <c:pt idx="16">
                  <c:v>22000000</c:v>
                </c:pt>
              </c:numCache>
            </c:numRef>
          </c:val>
          <c:smooth val="0"/>
          <c:extLst>
            <c:ext xmlns:c16="http://schemas.microsoft.com/office/drawing/2014/chart" uri="{C3380CC4-5D6E-409C-BE32-E72D297353CC}">
              <c16:uniqueId val="{00000046-7715-4A69-B724-851A848520A7}"/>
            </c:ext>
          </c:extLst>
        </c:ser>
        <c:ser>
          <c:idx val="16"/>
          <c:order val="16"/>
          <c:tx>
            <c:strRef>
              <c:f>Pivots_For_Dashboard!$AF$34:$AF$36</c:f>
              <c:strCache>
                <c:ptCount val="1"/>
                <c:pt idx="0">
                  <c:v>Pakistan</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Pivots_For_Dashboard!$AF$37:$AF$55</c:f>
              <c:numCache>
                <c:formatCode>#,##0</c:formatCode>
                <c:ptCount val="18"/>
                <c:pt idx="2">
                  <c:v>13800000</c:v>
                </c:pt>
                <c:pt idx="3">
                  <c:v>44600000</c:v>
                </c:pt>
                <c:pt idx="6">
                  <c:v>28300000</c:v>
                </c:pt>
                <c:pt idx="11">
                  <c:v>43200000</c:v>
                </c:pt>
                <c:pt idx="16">
                  <c:v>13000000</c:v>
                </c:pt>
                <c:pt idx="17">
                  <c:v>29200000</c:v>
                </c:pt>
              </c:numCache>
            </c:numRef>
          </c:val>
          <c:smooth val="0"/>
          <c:extLst>
            <c:ext xmlns:c16="http://schemas.microsoft.com/office/drawing/2014/chart" uri="{C3380CC4-5D6E-409C-BE32-E72D297353CC}">
              <c16:uniqueId val="{00000047-7715-4A69-B724-851A848520A7}"/>
            </c:ext>
          </c:extLst>
        </c:ser>
        <c:ser>
          <c:idx val="17"/>
          <c:order val="17"/>
          <c:tx>
            <c:strRef>
              <c:f>Pivots_For_Dashboard!$AG$34:$AG$36</c:f>
              <c:strCache>
                <c:ptCount val="1"/>
                <c:pt idx="0">
                  <c:v>Australia</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Pivots_For_Dashboard!$AG$37:$AG$55</c:f>
              <c:numCache>
                <c:formatCode>#,##0</c:formatCode>
                <c:ptCount val="18"/>
                <c:pt idx="4">
                  <c:v>35600000</c:v>
                </c:pt>
                <c:pt idx="6">
                  <c:v>42000000</c:v>
                </c:pt>
                <c:pt idx="8">
                  <c:v>42600000</c:v>
                </c:pt>
                <c:pt idx="9">
                  <c:v>17200000</c:v>
                </c:pt>
                <c:pt idx="10">
                  <c:v>34600000</c:v>
                </c:pt>
              </c:numCache>
            </c:numRef>
          </c:val>
          <c:smooth val="0"/>
          <c:extLst>
            <c:ext xmlns:c16="http://schemas.microsoft.com/office/drawing/2014/chart" uri="{C3380CC4-5D6E-409C-BE32-E72D297353CC}">
              <c16:uniqueId val="{00000048-7715-4A69-B724-851A848520A7}"/>
            </c:ext>
          </c:extLst>
        </c:ser>
        <c:ser>
          <c:idx val="18"/>
          <c:order val="18"/>
          <c:tx>
            <c:strRef>
              <c:f>Pivots_For_Dashboard!$AH$34:$AH$36</c:f>
              <c:strCache>
                <c:ptCount val="1"/>
                <c:pt idx="0">
                  <c:v>Puerto Rico</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Pivots_For_Dashboard!$AH$37:$AH$55</c:f>
              <c:numCache>
                <c:formatCode>#,##0</c:formatCode>
                <c:ptCount val="18"/>
                <c:pt idx="0">
                  <c:v>46100000</c:v>
                </c:pt>
                <c:pt idx="1">
                  <c:v>31400000</c:v>
                </c:pt>
                <c:pt idx="7">
                  <c:v>23600000</c:v>
                </c:pt>
                <c:pt idx="9">
                  <c:v>12900000</c:v>
                </c:pt>
                <c:pt idx="11">
                  <c:v>50700000</c:v>
                </c:pt>
              </c:numCache>
            </c:numRef>
          </c:val>
          <c:smooth val="0"/>
          <c:extLst>
            <c:ext xmlns:c16="http://schemas.microsoft.com/office/drawing/2014/chart" uri="{C3380CC4-5D6E-409C-BE32-E72D297353CC}">
              <c16:uniqueId val="{00000049-7715-4A69-B724-851A848520A7}"/>
            </c:ext>
          </c:extLst>
        </c:ser>
        <c:ser>
          <c:idx val="19"/>
          <c:order val="19"/>
          <c:tx>
            <c:strRef>
              <c:f>Pivots_For_Dashboard!$AI$34:$AI$36</c:f>
              <c:strCache>
                <c:ptCount val="1"/>
                <c:pt idx="0">
                  <c:v>United Arab Emirates</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Pivots_For_Dashboard!$AI$37:$AI$55</c:f>
              <c:numCache>
                <c:formatCode>#,##0</c:formatCode>
                <c:ptCount val="18"/>
                <c:pt idx="1">
                  <c:v>12900000</c:v>
                </c:pt>
                <c:pt idx="2">
                  <c:v>14100000</c:v>
                </c:pt>
                <c:pt idx="9">
                  <c:v>20200000</c:v>
                </c:pt>
                <c:pt idx="12">
                  <c:v>39700000</c:v>
                </c:pt>
                <c:pt idx="13">
                  <c:v>15400000</c:v>
                </c:pt>
                <c:pt idx="14">
                  <c:v>24200000</c:v>
                </c:pt>
                <c:pt idx="15">
                  <c:v>21700000</c:v>
                </c:pt>
              </c:numCache>
            </c:numRef>
          </c:val>
          <c:smooth val="0"/>
          <c:extLst>
            <c:ext xmlns:c16="http://schemas.microsoft.com/office/drawing/2014/chart" uri="{C3380CC4-5D6E-409C-BE32-E72D297353CC}">
              <c16:uniqueId val="{0000004A-7715-4A69-B724-851A848520A7}"/>
            </c:ext>
          </c:extLst>
        </c:ser>
        <c:ser>
          <c:idx val="20"/>
          <c:order val="20"/>
          <c:tx>
            <c:strRef>
              <c:f>Pivots_For_Dashboard!$AJ$34:$AJ$36</c:f>
              <c:strCache>
                <c:ptCount val="1"/>
                <c:pt idx="0">
                  <c:v>Chile</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Pivots_For_Dashboard!$AJ$37:$AJ$55</c:f>
              <c:numCache>
                <c:formatCode>#,##0</c:formatCode>
                <c:ptCount val="18"/>
                <c:pt idx="8">
                  <c:v>48100000</c:v>
                </c:pt>
                <c:pt idx="9">
                  <c:v>17600000</c:v>
                </c:pt>
                <c:pt idx="11">
                  <c:v>65100000</c:v>
                </c:pt>
              </c:numCache>
            </c:numRef>
          </c:val>
          <c:smooth val="0"/>
          <c:extLst>
            <c:ext xmlns:c16="http://schemas.microsoft.com/office/drawing/2014/chart" uri="{C3380CC4-5D6E-409C-BE32-E72D297353CC}">
              <c16:uniqueId val="{0000004B-7715-4A69-B724-851A848520A7}"/>
            </c:ext>
          </c:extLst>
        </c:ser>
        <c:ser>
          <c:idx val="21"/>
          <c:order val="21"/>
          <c:tx>
            <c:strRef>
              <c:f>Pivots_For_Dashboard!$AK$34:$AK$36</c:f>
              <c:strCache>
                <c:ptCount val="1"/>
                <c:pt idx="0">
                  <c:v>Germany</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Pivots_For_Dashboard!$AK$37:$AK$55</c:f>
              <c:numCache>
                <c:formatCode>#,##0</c:formatCode>
                <c:ptCount val="18"/>
                <c:pt idx="0">
                  <c:v>14200000</c:v>
                </c:pt>
                <c:pt idx="6">
                  <c:v>19800000</c:v>
                </c:pt>
                <c:pt idx="8">
                  <c:v>42200000</c:v>
                </c:pt>
                <c:pt idx="10">
                  <c:v>14800000</c:v>
                </c:pt>
                <c:pt idx="14">
                  <c:v>23000000</c:v>
                </c:pt>
                <c:pt idx="16">
                  <c:v>16600000</c:v>
                </c:pt>
              </c:numCache>
            </c:numRef>
          </c:val>
          <c:smooth val="0"/>
          <c:extLst>
            <c:ext xmlns:c16="http://schemas.microsoft.com/office/drawing/2014/chart" uri="{C3380CC4-5D6E-409C-BE32-E72D297353CC}">
              <c16:uniqueId val="{0000004C-7715-4A69-B724-851A848520A7}"/>
            </c:ext>
          </c:extLst>
        </c:ser>
        <c:ser>
          <c:idx val="22"/>
          <c:order val="22"/>
          <c:tx>
            <c:strRef>
              <c:f>Pivots_For_Dashboard!$AL$34:$AL$36</c:f>
              <c:strCache>
                <c:ptCount val="1"/>
                <c:pt idx="0">
                  <c:v>Ukraine</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Pivots_For_Dashboard!$AL$37:$AL$55</c:f>
              <c:numCache>
                <c:formatCode>#,##0</c:formatCode>
                <c:ptCount val="18"/>
                <c:pt idx="1">
                  <c:v>17700000</c:v>
                </c:pt>
                <c:pt idx="7">
                  <c:v>20400000</c:v>
                </c:pt>
                <c:pt idx="9">
                  <c:v>45000000</c:v>
                </c:pt>
                <c:pt idx="10">
                  <c:v>14800000</c:v>
                </c:pt>
                <c:pt idx="11">
                  <c:v>27700000</c:v>
                </c:pt>
              </c:numCache>
            </c:numRef>
          </c:val>
          <c:smooth val="0"/>
          <c:extLst>
            <c:ext xmlns:c16="http://schemas.microsoft.com/office/drawing/2014/chart" uri="{C3380CC4-5D6E-409C-BE32-E72D297353CC}">
              <c16:uniqueId val="{0000004D-7715-4A69-B724-851A848520A7}"/>
            </c:ext>
          </c:extLst>
        </c:ser>
        <c:ser>
          <c:idx val="23"/>
          <c:order val="23"/>
          <c:tx>
            <c:strRef>
              <c:f>Pivots_For_Dashboard!$AM$34:$AM$36</c:f>
              <c:strCache>
                <c:ptCount val="1"/>
                <c:pt idx="0">
                  <c:v>Turkey</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Pivots_For_Dashboard!$AM$37:$AM$55</c:f>
              <c:numCache>
                <c:formatCode>#,##0</c:formatCode>
                <c:ptCount val="18"/>
                <c:pt idx="2">
                  <c:v>16000000</c:v>
                </c:pt>
                <c:pt idx="7">
                  <c:v>32700000</c:v>
                </c:pt>
                <c:pt idx="9">
                  <c:v>39300000</c:v>
                </c:pt>
                <c:pt idx="11">
                  <c:v>17400000</c:v>
                </c:pt>
                <c:pt idx="15">
                  <c:v>19600000</c:v>
                </c:pt>
              </c:numCache>
            </c:numRef>
          </c:val>
          <c:smooth val="0"/>
          <c:extLst>
            <c:ext xmlns:c16="http://schemas.microsoft.com/office/drawing/2014/chart" uri="{C3380CC4-5D6E-409C-BE32-E72D297353CC}">
              <c16:uniqueId val="{0000004E-7715-4A69-B724-851A848520A7}"/>
            </c:ext>
          </c:extLst>
        </c:ser>
        <c:ser>
          <c:idx val="24"/>
          <c:order val="24"/>
          <c:tx>
            <c:strRef>
              <c:f>Pivots_For_Dashboard!$AN$34:$AN$36</c:f>
              <c:strCache>
                <c:ptCount val="1"/>
                <c:pt idx="0">
                  <c:v>France</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Pivots_For_Dashboard!$AN$37:$AN$55</c:f>
              <c:numCache>
                <c:formatCode>#,##0</c:formatCode>
                <c:ptCount val="18"/>
                <c:pt idx="1">
                  <c:v>16100000</c:v>
                </c:pt>
                <c:pt idx="2">
                  <c:v>14400000</c:v>
                </c:pt>
                <c:pt idx="6">
                  <c:v>18100000</c:v>
                </c:pt>
                <c:pt idx="10">
                  <c:v>27400000</c:v>
                </c:pt>
                <c:pt idx="14">
                  <c:v>22300000</c:v>
                </c:pt>
              </c:numCache>
            </c:numRef>
          </c:val>
          <c:smooth val="0"/>
          <c:extLst>
            <c:ext xmlns:c16="http://schemas.microsoft.com/office/drawing/2014/chart" uri="{C3380CC4-5D6E-409C-BE32-E72D297353CC}">
              <c16:uniqueId val="{0000004F-7715-4A69-B724-851A848520A7}"/>
            </c:ext>
          </c:extLst>
        </c:ser>
        <c:ser>
          <c:idx val="25"/>
          <c:order val="25"/>
          <c:tx>
            <c:strRef>
              <c:f>Pivots_For_Dashboard!$AO$34:$AO$36</c:f>
              <c:strCache>
                <c:ptCount val="1"/>
                <c:pt idx="0">
                  <c:v>Sweden</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Pivots_For_Dashboard!$AO$37:$AO$55</c:f>
              <c:numCache>
                <c:formatCode>#,##0</c:formatCode>
                <c:ptCount val="18"/>
                <c:pt idx="4">
                  <c:v>20600000</c:v>
                </c:pt>
                <c:pt idx="7">
                  <c:v>12300000</c:v>
                </c:pt>
                <c:pt idx="8">
                  <c:v>20900000</c:v>
                </c:pt>
                <c:pt idx="9">
                  <c:v>14000000</c:v>
                </c:pt>
                <c:pt idx="15">
                  <c:v>16100000</c:v>
                </c:pt>
              </c:numCache>
            </c:numRef>
          </c:val>
          <c:smooth val="0"/>
          <c:extLst>
            <c:ext xmlns:c16="http://schemas.microsoft.com/office/drawing/2014/chart" uri="{C3380CC4-5D6E-409C-BE32-E72D297353CC}">
              <c16:uniqueId val="{00000050-7715-4A69-B724-851A848520A7}"/>
            </c:ext>
          </c:extLst>
        </c:ser>
        <c:ser>
          <c:idx val="26"/>
          <c:order val="26"/>
          <c:tx>
            <c:strRef>
              <c:f>Pivots_For_Dashboard!$AP$34:$AP$36</c:f>
              <c:strCache>
                <c:ptCount val="1"/>
                <c:pt idx="0">
                  <c:v>Jordan</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Pivots_For_Dashboard!$AP$37:$AP$55</c:f>
              <c:numCache>
                <c:formatCode>#,##0</c:formatCode>
                <c:ptCount val="18"/>
                <c:pt idx="3">
                  <c:v>30200000</c:v>
                </c:pt>
                <c:pt idx="7">
                  <c:v>36800000</c:v>
                </c:pt>
              </c:numCache>
            </c:numRef>
          </c:val>
          <c:smooth val="0"/>
          <c:extLst>
            <c:ext xmlns:c16="http://schemas.microsoft.com/office/drawing/2014/chart" uri="{C3380CC4-5D6E-409C-BE32-E72D297353CC}">
              <c16:uniqueId val="{00000051-7715-4A69-B724-851A848520A7}"/>
            </c:ext>
          </c:extLst>
        </c:ser>
        <c:ser>
          <c:idx val="27"/>
          <c:order val="27"/>
          <c:tx>
            <c:strRef>
              <c:f>Pivots_For_Dashboard!$AQ$34:$AQ$36</c:f>
              <c:strCache>
                <c:ptCount val="1"/>
                <c:pt idx="0">
                  <c:v>Singapore</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Pivots_For_Dashboard!$AQ$37:$AQ$55</c:f>
              <c:numCache>
                <c:formatCode>#,##0</c:formatCode>
                <c:ptCount val="18"/>
                <c:pt idx="0">
                  <c:v>16200000</c:v>
                </c:pt>
                <c:pt idx="3">
                  <c:v>27800000</c:v>
                </c:pt>
                <c:pt idx="14">
                  <c:v>15700000</c:v>
                </c:pt>
              </c:numCache>
            </c:numRef>
          </c:val>
          <c:smooth val="0"/>
          <c:extLst>
            <c:ext xmlns:c16="http://schemas.microsoft.com/office/drawing/2014/chart" uri="{C3380CC4-5D6E-409C-BE32-E72D297353CC}">
              <c16:uniqueId val="{00000052-7715-4A69-B724-851A848520A7}"/>
            </c:ext>
          </c:extLst>
        </c:ser>
        <c:ser>
          <c:idx val="28"/>
          <c:order val="28"/>
          <c:tx>
            <c:strRef>
              <c:f>Pivots_For_Dashboard!$AR$34:$AR$36</c:f>
              <c:strCache>
                <c:ptCount val="1"/>
                <c:pt idx="0">
                  <c:v>Netherlands</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Pivots_For_Dashboard!$AR$37:$AR$55</c:f>
              <c:numCache>
                <c:formatCode>#,##0</c:formatCode>
                <c:ptCount val="18"/>
                <c:pt idx="2">
                  <c:v>30100000</c:v>
                </c:pt>
                <c:pt idx="3">
                  <c:v>14200000</c:v>
                </c:pt>
                <c:pt idx="12">
                  <c:v>13800000</c:v>
                </c:pt>
              </c:numCache>
            </c:numRef>
          </c:val>
          <c:smooth val="0"/>
          <c:extLst>
            <c:ext xmlns:c16="http://schemas.microsoft.com/office/drawing/2014/chart" uri="{C3380CC4-5D6E-409C-BE32-E72D297353CC}">
              <c16:uniqueId val="{00000053-7715-4A69-B724-851A848520A7}"/>
            </c:ext>
          </c:extLst>
        </c:ser>
        <c:ser>
          <c:idx val="29"/>
          <c:order val="29"/>
          <c:tx>
            <c:strRef>
              <c:f>Pivots_For_Dashboard!$AS$34:$AS$36</c:f>
              <c:strCache>
                <c:ptCount val="1"/>
                <c:pt idx="0">
                  <c:v>Vietnam</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Pivots_For_Dashboard!$AS$37:$AS$55</c:f>
              <c:numCache>
                <c:formatCode>#,##0</c:formatCode>
                <c:ptCount val="18"/>
                <c:pt idx="9">
                  <c:v>29900000</c:v>
                </c:pt>
                <c:pt idx="14">
                  <c:v>17900000</c:v>
                </c:pt>
              </c:numCache>
            </c:numRef>
          </c:val>
          <c:smooth val="0"/>
          <c:extLst>
            <c:ext xmlns:c16="http://schemas.microsoft.com/office/drawing/2014/chart" uri="{C3380CC4-5D6E-409C-BE32-E72D297353CC}">
              <c16:uniqueId val="{00000054-7715-4A69-B724-851A848520A7}"/>
            </c:ext>
          </c:extLst>
        </c:ser>
        <c:ser>
          <c:idx val="30"/>
          <c:order val="30"/>
          <c:tx>
            <c:strRef>
              <c:f>Pivots_For_Dashboard!$AT$34:$AT$36</c:f>
              <c:strCache>
                <c:ptCount val="1"/>
                <c:pt idx="0">
                  <c:v>Cuba</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Pivots_For_Dashboard!$AT$37:$AT$55</c:f>
              <c:numCache>
                <c:formatCode>#,##0</c:formatCode>
                <c:ptCount val="18"/>
                <c:pt idx="1">
                  <c:v>46300000</c:v>
                </c:pt>
              </c:numCache>
            </c:numRef>
          </c:val>
          <c:smooth val="0"/>
          <c:extLst>
            <c:ext xmlns:c16="http://schemas.microsoft.com/office/drawing/2014/chart" uri="{C3380CC4-5D6E-409C-BE32-E72D297353CC}">
              <c16:uniqueId val="{00000055-7715-4A69-B724-851A848520A7}"/>
            </c:ext>
          </c:extLst>
        </c:ser>
        <c:ser>
          <c:idx val="31"/>
          <c:order val="31"/>
          <c:tx>
            <c:strRef>
              <c:f>Pivots_For_Dashboard!$AU$34:$AU$36</c:f>
              <c:strCache>
                <c:ptCount val="1"/>
                <c:pt idx="0">
                  <c:v>El Salvador</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Pivots_For_Dashboard!$AU$37:$AU$55</c:f>
              <c:numCache>
                <c:formatCode>#,##0</c:formatCode>
                <c:ptCount val="18"/>
                <c:pt idx="6">
                  <c:v>46100000</c:v>
                </c:pt>
              </c:numCache>
            </c:numRef>
          </c:val>
          <c:smooth val="0"/>
          <c:extLst>
            <c:ext xmlns:c16="http://schemas.microsoft.com/office/drawing/2014/chart" uri="{C3380CC4-5D6E-409C-BE32-E72D297353CC}">
              <c16:uniqueId val="{00000056-7715-4A69-B724-851A848520A7}"/>
            </c:ext>
          </c:extLst>
        </c:ser>
        <c:ser>
          <c:idx val="32"/>
          <c:order val="32"/>
          <c:tx>
            <c:strRef>
              <c:f>Pivots_For_Dashboard!$AV$34:$AV$36</c:f>
              <c:strCache>
                <c:ptCount val="1"/>
                <c:pt idx="0">
                  <c:v>Barbados</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Pivots_For_Dashboard!$AV$37:$AV$55</c:f>
              <c:numCache>
                <c:formatCode>#,##0</c:formatCode>
                <c:ptCount val="18"/>
                <c:pt idx="0">
                  <c:v>41900000</c:v>
                </c:pt>
              </c:numCache>
            </c:numRef>
          </c:val>
          <c:smooth val="0"/>
          <c:extLst>
            <c:ext xmlns:c16="http://schemas.microsoft.com/office/drawing/2014/chart" uri="{C3380CC4-5D6E-409C-BE32-E72D297353CC}">
              <c16:uniqueId val="{00000057-7715-4A69-B724-851A848520A7}"/>
            </c:ext>
          </c:extLst>
        </c:ser>
        <c:ser>
          <c:idx val="33"/>
          <c:order val="33"/>
          <c:tx>
            <c:strRef>
              <c:f>Pivots_For_Dashboard!$AW$34:$AW$36</c:f>
              <c:strCache>
                <c:ptCount val="1"/>
                <c:pt idx="0">
                  <c:v>Italy</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Pivots_For_Dashboard!$AW$37:$AW$55</c:f>
              <c:numCache>
                <c:formatCode>#,##0</c:formatCode>
                <c:ptCount val="18"/>
                <c:pt idx="6">
                  <c:v>13000000</c:v>
                </c:pt>
                <c:pt idx="15">
                  <c:v>26400000</c:v>
                </c:pt>
              </c:numCache>
            </c:numRef>
          </c:val>
          <c:smooth val="0"/>
          <c:extLst>
            <c:ext xmlns:c16="http://schemas.microsoft.com/office/drawing/2014/chart" uri="{C3380CC4-5D6E-409C-BE32-E72D297353CC}">
              <c16:uniqueId val="{00000058-7715-4A69-B724-851A848520A7}"/>
            </c:ext>
          </c:extLst>
        </c:ser>
        <c:ser>
          <c:idx val="34"/>
          <c:order val="34"/>
          <c:tx>
            <c:strRef>
              <c:f>Pivots_For_Dashboard!$AX$34:$AX$36</c:f>
              <c:strCache>
                <c:ptCount val="1"/>
                <c:pt idx="0">
                  <c:v>Venezuela</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Pivots_For_Dashboard!$AX$37:$AX$55</c:f>
              <c:numCache>
                <c:formatCode>#,##0</c:formatCode>
                <c:ptCount val="18"/>
                <c:pt idx="13">
                  <c:v>31200000</c:v>
                </c:pt>
              </c:numCache>
            </c:numRef>
          </c:val>
          <c:smooth val="0"/>
          <c:extLst>
            <c:ext xmlns:c16="http://schemas.microsoft.com/office/drawing/2014/chart" uri="{C3380CC4-5D6E-409C-BE32-E72D297353CC}">
              <c16:uniqueId val="{00000059-7715-4A69-B724-851A848520A7}"/>
            </c:ext>
          </c:extLst>
        </c:ser>
        <c:ser>
          <c:idx val="35"/>
          <c:order val="35"/>
          <c:tx>
            <c:strRef>
              <c:f>Pivots_For_Dashboard!$AY$34:$AY$36</c:f>
              <c:strCache>
                <c:ptCount val="1"/>
                <c:pt idx="0">
                  <c:v>Egypt</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Pivots_For_Dashboard!$AY$37:$AY$55</c:f>
              <c:numCache>
                <c:formatCode>#,##0</c:formatCode>
                <c:ptCount val="18"/>
                <c:pt idx="9">
                  <c:v>15100000</c:v>
                </c:pt>
                <c:pt idx="12">
                  <c:v>15500000</c:v>
                </c:pt>
              </c:numCache>
            </c:numRef>
          </c:val>
          <c:smooth val="0"/>
          <c:extLst>
            <c:ext xmlns:c16="http://schemas.microsoft.com/office/drawing/2014/chart" uri="{C3380CC4-5D6E-409C-BE32-E72D297353CC}">
              <c16:uniqueId val="{0000005A-7715-4A69-B724-851A848520A7}"/>
            </c:ext>
          </c:extLst>
        </c:ser>
        <c:ser>
          <c:idx val="36"/>
          <c:order val="36"/>
          <c:tx>
            <c:strRef>
              <c:f>Pivots_For_Dashboard!$AZ$34:$AZ$36</c:f>
              <c:strCache>
                <c:ptCount val="1"/>
                <c:pt idx="0">
                  <c:v>Kuwait</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Pivots_For_Dashboard!$AZ$37:$AZ$55</c:f>
              <c:numCache>
                <c:formatCode>#,##0</c:formatCode>
                <c:ptCount val="18"/>
                <c:pt idx="11">
                  <c:v>30500000</c:v>
                </c:pt>
              </c:numCache>
            </c:numRef>
          </c:val>
          <c:smooth val="0"/>
          <c:extLst>
            <c:ext xmlns:c16="http://schemas.microsoft.com/office/drawing/2014/chart" uri="{C3380CC4-5D6E-409C-BE32-E72D297353CC}">
              <c16:uniqueId val="{0000005B-7715-4A69-B724-851A848520A7}"/>
            </c:ext>
          </c:extLst>
        </c:ser>
        <c:ser>
          <c:idx val="37"/>
          <c:order val="37"/>
          <c:tx>
            <c:strRef>
              <c:f>Pivots_For_Dashboard!$BA$34:$BA$36</c:f>
              <c:strCache>
                <c:ptCount val="1"/>
                <c:pt idx="0">
                  <c:v>Iraq</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Pivots_For_Dashboard!$BA$37:$BA$55</c:f>
              <c:numCache>
                <c:formatCode>#,##0</c:formatCode>
                <c:ptCount val="18"/>
                <c:pt idx="8">
                  <c:v>17400000</c:v>
                </c:pt>
                <c:pt idx="11">
                  <c:v>12800000</c:v>
                </c:pt>
              </c:numCache>
            </c:numRef>
          </c:val>
          <c:smooth val="0"/>
          <c:extLst>
            <c:ext xmlns:c16="http://schemas.microsoft.com/office/drawing/2014/chart" uri="{C3380CC4-5D6E-409C-BE32-E72D297353CC}">
              <c16:uniqueId val="{0000005C-7715-4A69-B724-851A848520A7}"/>
            </c:ext>
          </c:extLst>
        </c:ser>
        <c:ser>
          <c:idx val="38"/>
          <c:order val="38"/>
          <c:tx>
            <c:strRef>
              <c:f>Pivots_For_Dashboard!$BB$34:$BB$36</c:f>
              <c:strCache>
                <c:ptCount val="1"/>
                <c:pt idx="0">
                  <c:v>Ireland</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Pivots_For_Dashboard!$BB$37:$BB$55</c:f>
              <c:numCache>
                <c:formatCode>#,##0</c:formatCode>
                <c:ptCount val="18"/>
                <c:pt idx="2">
                  <c:v>30100000</c:v>
                </c:pt>
              </c:numCache>
            </c:numRef>
          </c:val>
          <c:smooth val="0"/>
          <c:extLst>
            <c:ext xmlns:c16="http://schemas.microsoft.com/office/drawing/2014/chart" uri="{C3380CC4-5D6E-409C-BE32-E72D297353CC}">
              <c16:uniqueId val="{0000005D-7715-4A69-B724-851A848520A7}"/>
            </c:ext>
          </c:extLst>
        </c:ser>
        <c:ser>
          <c:idx val="39"/>
          <c:order val="39"/>
          <c:tx>
            <c:strRef>
              <c:f>Pivots_For_Dashboard!$BC$34:$BC$36</c:f>
              <c:strCache>
                <c:ptCount val="1"/>
                <c:pt idx="0">
                  <c:v>Ecuador</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Pivots_For_Dashboard!$BC$37:$BC$55</c:f>
              <c:numCache>
                <c:formatCode>#,##0</c:formatCode>
                <c:ptCount val="18"/>
                <c:pt idx="9">
                  <c:v>14600000</c:v>
                </c:pt>
                <c:pt idx="11">
                  <c:v>13100000</c:v>
                </c:pt>
              </c:numCache>
            </c:numRef>
          </c:val>
          <c:smooth val="0"/>
          <c:extLst>
            <c:ext xmlns:c16="http://schemas.microsoft.com/office/drawing/2014/chart" uri="{C3380CC4-5D6E-409C-BE32-E72D297353CC}">
              <c16:uniqueId val="{0000005E-7715-4A69-B724-851A848520A7}"/>
            </c:ext>
          </c:extLst>
        </c:ser>
        <c:ser>
          <c:idx val="40"/>
          <c:order val="40"/>
          <c:tx>
            <c:strRef>
              <c:f>Pivots_For_Dashboard!$BD$34:$BD$36</c:f>
              <c:strCache>
                <c:ptCount val="1"/>
                <c:pt idx="0">
                  <c:v>Afghanistan</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Pivots_For_Dashboard!$BD$37:$BD$55</c:f>
              <c:numCache>
                <c:formatCode>#,##0</c:formatCode>
                <c:ptCount val="18"/>
                <c:pt idx="1">
                  <c:v>20400000</c:v>
                </c:pt>
              </c:numCache>
            </c:numRef>
          </c:val>
          <c:smooth val="0"/>
          <c:extLst>
            <c:ext xmlns:c16="http://schemas.microsoft.com/office/drawing/2014/chart" uri="{C3380CC4-5D6E-409C-BE32-E72D297353CC}">
              <c16:uniqueId val="{0000005F-7715-4A69-B724-851A848520A7}"/>
            </c:ext>
          </c:extLst>
        </c:ser>
        <c:ser>
          <c:idx val="41"/>
          <c:order val="41"/>
          <c:tx>
            <c:strRef>
              <c:f>Pivots_For_Dashboard!$BE$34:$BE$36</c:f>
              <c:strCache>
                <c:ptCount val="1"/>
                <c:pt idx="0">
                  <c:v>Latvia</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Pivots_For_Dashboard!$BE$37:$BE$55</c:f>
              <c:numCache>
                <c:formatCode>#,##0</c:formatCode>
                <c:ptCount val="18"/>
                <c:pt idx="15">
                  <c:v>20200000</c:v>
                </c:pt>
              </c:numCache>
            </c:numRef>
          </c:val>
          <c:smooth val="0"/>
          <c:extLst>
            <c:ext xmlns:c16="http://schemas.microsoft.com/office/drawing/2014/chart" uri="{C3380CC4-5D6E-409C-BE32-E72D297353CC}">
              <c16:uniqueId val="{00000060-7715-4A69-B724-851A848520A7}"/>
            </c:ext>
          </c:extLst>
        </c:ser>
        <c:ser>
          <c:idx val="42"/>
          <c:order val="42"/>
          <c:tx>
            <c:strRef>
              <c:f>Pivots_For_Dashboard!$BF$34:$BF$36</c:f>
              <c:strCache>
                <c:ptCount val="1"/>
                <c:pt idx="0">
                  <c:v>Switzerland</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Pivots_For_Dashboard!$BF$37:$BF$55</c:f>
              <c:numCache>
                <c:formatCode>#,##0</c:formatCode>
                <c:ptCount val="18"/>
                <c:pt idx="1">
                  <c:v>19400000</c:v>
                </c:pt>
              </c:numCache>
            </c:numRef>
          </c:val>
          <c:smooth val="0"/>
          <c:extLst>
            <c:ext xmlns:c16="http://schemas.microsoft.com/office/drawing/2014/chart" uri="{C3380CC4-5D6E-409C-BE32-E72D297353CC}">
              <c16:uniqueId val="{00000061-7715-4A69-B724-851A848520A7}"/>
            </c:ext>
          </c:extLst>
        </c:ser>
        <c:ser>
          <c:idx val="43"/>
          <c:order val="43"/>
          <c:tx>
            <c:strRef>
              <c:f>Pivots_For_Dashboard!$BG$34:$BG$36</c:f>
              <c:strCache>
                <c:ptCount val="1"/>
                <c:pt idx="0">
                  <c:v>Malaysia</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Pivots_For_Dashboard!$BG$37:$BG$55</c:f>
              <c:numCache>
                <c:formatCode>#,##0</c:formatCode>
                <c:ptCount val="18"/>
                <c:pt idx="4">
                  <c:v>17700000</c:v>
                </c:pt>
              </c:numCache>
            </c:numRef>
          </c:val>
          <c:smooth val="0"/>
          <c:extLst>
            <c:ext xmlns:c16="http://schemas.microsoft.com/office/drawing/2014/chart" uri="{C3380CC4-5D6E-409C-BE32-E72D297353CC}">
              <c16:uniqueId val="{00000062-7715-4A69-B724-851A848520A7}"/>
            </c:ext>
          </c:extLst>
        </c:ser>
        <c:ser>
          <c:idx val="44"/>
          <c:order val="44"/>
          <c:tx>
            <c:strRef>
              <c:f>Pivots_For_Dashboard!$BH$34:$BH$36</c:f>
              <c:strCache>
                <c:ptCount val="1"/>
                <c:pt idx="0">
                  <c:v>China</c:v>
                </c:pt>
              </c:strCache>
            </c:strRef>
          </c:tx>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Pivots_For_Dashboard!$BH$37:$BH$55</c:f>
              <c:numCache>
                <c:formatCode>#,##0</c:formatCode>
                <c:ptCount val="18"/>
                <c:pt idx="12">
                  <c:v>17600000</c:v>
                </c:pt>
              </c:numCache>
            </c:numRef>
          </c:val>
          <c:smooth val="0"/>
          <c:extLst>
            <c:ext xmlns:c16="http://schemas.microsoft.com/office/drawing/2014/chart" uri="{C3380CC4-5D6E-409C-BE32-E72D297353CC}">
              <c16:uniqueId val="{00000063-7715-4A69-B724-851A848520A7}"/>
            </c:ext>
          </c:extLst>
        </c:ser>
        <c:ser>
          <c:idx val="45"/>
          <c:order val="45"/>
          <c:tx>
            <c:strRef>
              <c:f>Pivots_For_Dashboard!$BI$34:$BI$36</c:f>
              <c:strCache>
                <c:ptCount val="1"/>
                <c:pt idx="0">
                  <c:v>Andorra</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Pivots_For_Dashboard!$BI$37:$BI$55</c:f>
              <c:numCache>
                <c:formatCode>#,##0</c:formatCode>
                <c:ptCount val="18"/>
                <c:pt idx="1">
                  <c:v>15100000</c:v>
                </c:pt>
              </c:numCache>
            </c:numRef>
          </c:val>
          <c:smooth val="0"/>
          <c:extLst>
            <c:ext xmlns:c16="http://schemas.microsoft.com/office/drawing/2014/chart" uri="{C3380CC4-5D6E-409C-BE32-E72D297353CC}">
              <c16:uniqueId val="{00000064-7715-4A69-B724-851A848520A7}"/>
            </c:ext>
          </c:extLst>
        </c:ser>
        <c:ser>
          <c:idx val="46"/>
          <c:order val="46"/>
          <c:tx>
            <c:strRef>
              <c:f>Pivots_For_Dashboard!$BJ$34:$BJ$36</c:f>
              <c:strCache>
                <c:ptCount val="1"/>
                <c:pt idx="0">
                  <c:v>Morocco</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Pivots_For_Dashboard!$BJ$37:$BJ$55</c:f>
              <c:numCache>
                <c:formatCode>#,##0</c:formatCode>
                <c:ptCount val="18"/>
                <c:pt idx="7">
                  <c:v>14500000</c:v>
                </c:pt>
              </c:numCache>
            </c:numRef>
          </c:val>
          <c:smooth val="0"/>
          <c:extLst>
            <c:ext xmlns:c16="http://schemas.microsoft.com/office/drawing/2014/chart" uri="{C3380CC4-5D6E-409C-BE32-E72D297353CC}">
              <c16:uniqueId val="{00000065-7715-4A69-B724-851A848520A7}"/>
            </c:ext>
          </c:extLst>
        </c:ser>
        <c:ser>
          <c:idx val="47"/>
          <c:order val="47"/>
          <c:tx>
            <c:strRef>
              <c:f>Pivots_For_Dashboard!$BK$34:$BK$36</c:f>
              <c:strCache>
                <c:ptCount val="1"/>
                <c:pt idx="0">
                  <c:v>Peru</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Pivots_For_Dashboard!$BK$37:$BK$55</c:f>
              <c:numCache>
                <c:formatCode>#,##0</c:formatCode>
                <c:ptCount val="18"/>
                <c:pt idx="9">
                  <c:v>14400000</c:v>
                </c:pt>
              </c:numCache>
            </c:numRef>
          </c:val>
          <c:smooth val="0"/>
          <c:extLst>
            <c:ext xmlns:c16="http://schemas.microsoft.com/office/drawing/2014/chart" uri="{C3380CC4-5D6E-409C-BE32-E72D297353CC}">
              <c16:uniqueId val="{00000066-7715-4A69-B724-851A848520A7}"/>
            </c:ext>
          </c:extLst>
        </c:ser>
        <c:ser>
          <c:idx val="48"/>
          <c:order val="48"/>
          <c:tx>
            <c:strRef>
              <c:f>Pivots_For_Dashboard!$BL$34:$BL$36</c:f>
              <c:strCache>
                <c:ptCount val="1"/>
                <c:pt idx="0">
                  <c:v>Bangladesh</c:v>
                </c:pt>
              </c:strCache>
            </c:strRef>
          </c:tx>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Pivots_For_Dashboard!$BL$37:$BL$55</c:f>
              <c:numCache>
                <c:formatCode>#,##0</c:formatCode>
                <c:ptCount val="18"/>
                <c:pt idx="16">
                  <c:v>13900000</c:v>
                </c:pt>
              </c:numCache>
            </c:numRef>
          </c:val>
          <c:smooth val="0"/>
          <c:extLst>
            <c:ext xmlns:c16="http://schemas.microsoft.com/office/drawing/2014/chart" uri="{C3380CC4-5D6E-409C-BE32-E72D297353CC}">
              <c16:uniqueId val="{00000067-7715-4A69-B724-851A848520A7}"/>
            </c:ext>
          </c:extLst>
        </c:ser>
        <c:ser>
          <c:idx val="49"/>
          <c:order val="49"/>
          <c:tx>
            <c:strRef>
              <c:f>Pivots_For_Dashboard!$BM$34:$BM$36</c:f>
              <c:strCache>
                <c:ptCount val="1"/>
                <c:pt idx="0">
                  <c:v>Finland</c:v>
                </c:pt>
              </c:strCache>
            </c:strRef>
          </c:tx>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Pivots_For_Dashboard!$BM$37:$BM$55</c:f>
              <c:numCache>
                <c:formatCode>#,##0</c:formatCode>
                <c:ptCount val="18"/>
                <c:pt idx="12">
                  <c:v>13200000</c:v>
                </c:pt>
              </c:numCache>
            </c:numRef>
          </c:val>
          <c:smooth val="0"/>
          <c:extLst>
            <c:ext xmlns:c16="http://schemas.microsoft.com/office/drawing/2014/chart" uri="{C3380CC4-5D6E-409C-BE32-E72D297353CC}">
              <c16:uniqueId val="{00000068-7715-4A69-B724-851A848520A7}"/>
            </c:ext>
          </c:extLst>
        </c:ser>
        <c:ser>
          <c:idx val="50"/>
          <c:order val="50"/>
          <c:tx>
            <c:strRef>
              <c:f>Pivots_For_Dashboard!$BN$34:$BN$36</c:f>
              <c:strCache>
                <c:ptCount val="1"/>
                <c:pt idx="0">
                  <c:v>Samoa</c:v>
                </c:pt>
              </c:strCache>
            </c:strRef>
          </c:tx>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cat>
            <c:strRef>
              <c:f>Pivots_For_Dashboard!$O$37:$O$55</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Pivots_For_Dashboard!$BN$37:$BN$55</c:f>
              <c:numCache>
                <c:formatCode>#,##0</c:formatCode>
                <c:ptCount val="18"/>
                <c:pt idx="1">
                  <c:v>13100000</c:v>
                </c:pt>
              </c:numCache>
            </c:numRef>
          </c:val>
          <c:smooth val="0"/>
          <c:extLst>
            <c:ext xmlns:c16="http://schemas.microsoft.com/office/drawing/2014/chart" uri="{C3380CC4-5D6E-409C-BE32-E72D297353CC}">
              <c16:uniqueId val="{00000069-7715-4A69-B724-851A848520A7}"/>
            </c:ext>
          </c:extLst>
        </c:ser>
        <c:dLbls>
          <c:showLegendKey val="0"/>
          <c:showVal val="0"/>
          <c:showCatName val="0"/>
          <c:showSerName val="0"/>
          <c:showPercent val="0"/>
          <c:showBubbleSize val="0"/>
        </c:dLbls>
        <c:marker val="1"/>
        <c:smooth val="0"/>
        <c:axId val="570968687"/>
        <c:axId val="637542799"/>
      </c:lineChart>
      <c:catAx>
        <c:axId val="57096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7542799"/>
        <c:crosses val="autoZero"/>
        <c:auto val="1"/>
        <c:lblAlgn val="ctr"/>
        <c:lblOffset val="100"/>
        <c:noMultiLvlLbl val="0"/>
      </c:catAx>
      <c:valAx>
        <c:axId val="6375427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096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Assignment.xlsx]Pivots_For_Dashboard!PivotTable9</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Pivots_For_Dashboard!$P$2:$P$3</c:f>
              <c:strCache>
                <c:ptCount val="1"/>
                <c:pt idx="0">
                  <c:v>Autos &amp; Vehicles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Pivots_For_Dashboard!$P$4:$P$22</c:f>
              <c:numCache>
                <c:formatCode>#,##0</c:formatCode>
                <c:ptCount val="18"/>
                <c:pt idx="2">
                  <c:v>14100000</c:v>
                </c:pt>
                <c:pt idx="8">
                  <c:v>21600000</c:v>
                </c:pt>
              </c:numCache>
            </c:numRef>
          </c:val>
          <c:smooth val="0"/>
          <c:extLst>
            <c:ext xmlns:c16="http://schemas.microsoft.com/office/drawing/2014/chart" uri="{C3380CC4-5D6E-409C-BE32-E72D297353CC}">
              <c16:uniqueId val="{00000000-34AC-4CE0-B9C7-EE2D368B1B2E}"/>
            </c:ext>
          </c:extLst>
        </c:ser>
        <c:ser>
          <c:idx val="1"/>
          <c:order val="1"/>
          <c:tx>
            <c:strRef>
              <c:f>Pivots_For_Dashboard!$Q$2:$Q$3</c:f>
              <c:strCache>
                <c:ptCount val="1"/>
                <c:pt idx="0">
                  <c:v>Comedy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Pivots_For_Dashboard!$Q$4:$Q$22</c:f>
              <c:numCache>
                <c:formatCode>#,##0</c:formatCode>
                <c:ptCount val="18"/>
                <c:pt idx="0">
                  <c:v>26100000</c:v>
                </c:pt>
                <c:pt idx="1">
                  <c:v>89800000</c:v>
                </c:pt>
                <c:pt idx="2">
                  <c:v>40400000</c:v>
                </c:pt>
                <c:pt idx="3">
                  <c:v>30200000</c:v>
                </c:pt>
                <c:pt idx="4">
                  <c:v>93900000</c:v>
                </c:pt>
                <c:pt idx="5">
                  <c:v>101600000</c:v>
                </c:pt>
                <c:pt idx="6">
                  <c:v>130700000</c:v>
                </c:pt>
                <c:pt idx="7">
                  <c:v>75500000</c:v>
                </c:pt>
                <c:pt idx="8">
                  <c:v>146700000</c:v>
                </c:pt>
                <c:pt idx="9">
                  <c:v>185400000</c:v>
                </c:pt>
                <c:pt idx="10">
                  <c:v>75000000</c:v>
                </c:pt>
                <c:pt idx="11">
                  <c:v>96400000</c:v>
                </c:pt>
                <c:pt idx="12">
                  <c:v>87000000</c:v>
                </c:pt>
                <c:pt idx="13">
                  <c:v>26700000</c:v>
                </c:pt>
                <c:pt idx="14">
                  <c:v>27000000</c:v>
                </c:pt>
                <c:pt idx="15">
                  <c:v>93200000</c:v>
                </c:pt>
                <c:pt idx="16">
                  <c:v>62900000</c:v>
                </c:pt>
              </c:numCache>
            </c:numRef>
          </c:val>
          <c:smooth val="0"/>
          <c:extLst>
            <c:ext xmlns:c16="http://schemas.microsoft.com/office/drawing/2014/chart" uri="{C3380CC4-5D6E-409C-BE32-E72D297353CC}">
              <c16:uniqueId val="{0000000E-0719-4F2C-B198-9EE1DE491749}"/>
            </c:ext>
          </c:extLst>
        </c:ser>
        <c:ser>
          <c:idx val="2"/>
          <c:order val="2"/>
          <c:tx>
            <c:strRef>
              <c:f>Pivots_For_Dashboard!$R$2:$R$3</c:f>
              <c:strCache>
                <c:ptCount val="1"/>
                <c:pt idx="0">
                  <c:v>Education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Pivots_For_Dashboard!$R$4:$R$22</c:f>
              <c:numCache>
                <c:formatCode>#,##0</c:formatCode>
                <c:ptCount val="18"/>
                <c:pt idx="1">
                  <c:v>243400000</c:v>
                </c:pt>
                <c:pt idx="3">
                  <c:v>33400000</c:v>
                </c:pt>
                <c:pt idx="5">
                  <c:v>13900000</c:v>
                </c:pt>
                <c:pt idx="6">
                  <c:v>154800000</c:v>
                </c:pt>
                <c:pt idx="7">
                  <c:v>14700000</c:v>
                </c:pt>
                <c:pt idx="8">
                  <c:v>159800000</c:v>
                </c:pt>
                <c:pt idx="9">
                  <c:v>203800000</c:v>
                </c:pt>
                <c:pt idx="10">
                  <c:v>62000000</c:v>
                </c:pt>
                <c:pt idx="11">
                  <c:v>137900000</c:v>
                </c:pt>
                <c:pt idx="12">
                  <c:v>56500000</c:v>
                </c:pt>
                <c:pt idx="13">
                  <c:v>81100000</c:v>
                </c:pt>
                <c:pt idx="14">
                  <c:v>20300000</c:v>
                </c:pt>
                <c:pt idx="15">
                  <c:v>12800000</c:v>
                </c:pt>
              </c:numCache>
            </c:numRef>
          </c:val>
          <c:smooth val="0"/>
          <c:extLst>
            <c:ext xmlns:c16="http://schemas.microsoft.com/office/drawing/2014/chart" uri="{C3380CC4-5D6E-409C-BE32-E72D297353CC}">
              <c16:uniqueId val="{0000000F-0719-4F2C-B198-9EE1DE491749}"/>
            </c:ext>
          </c:extLst>
        </c:ser>
        <c:ser>
          <c:idx val="3"/>
          <c:order val="3"/>
          <c:tx>
            <c:strRef>
              <c:f>Pivots_For_Dashboard!$S$2:$S$3</c:f>
              <c:strCache>
                <c:ptCount val="1"/>
                <c:pt idx="0">
                  <c:v>Entertainment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Pivots_For_Dashboard!$S$4:$S$22</c:f>
              <c:numCache>
                <c:formatCode>#,##0</c:formatCode>
                <c:ptCount val="18"/>
                <c:pt idx="0">
                  <c:v>164200000</c:v>
                </c:pt>
                <c:pt idx="1">
                  <c:v>530800000</c:v>
                </c:pt>
                <c:pt idx="2">
                  <c:v>274100000</c:v>
                </c:pt>
                <c:pt idx="3">
                  <c:v>252600000</c:v>
                </c:pt>
                <c:pt idx="4">
                  <c:v>144600000</c:v>
                </c:pt>
                <c:pt idx="5">
                  <c:v>200300000</c:v>
                </c:pt>
                <c:pt idx="6">
                  <c:v>337700000</c:v>
                </c:pt>
                <c:pt idx="7">
                  <c:v>458800000</c:v>
                </c:pt>
                <c:pt idx="8">
                  <c:v>395700000</c:v>
                </c:pt>
                <c:pt idx="9">
                  <c:v>376800000</c:v>
                </c:pt>
                <c:pt idx="10">
                  <c:v>526200000</c:v>
                </c:pt>
                <c:pt idx="11">
                  <c:v>332700000</c:v>
                </c:pt>
                <c:pt idx="12">
                  <c:v>407900000</c:v>
                </c:pt>
                <c:pt idx="13">
                  <c:v>284800000</c:v>
                </c:pt>
                <c:pt idx="14">
                  <c:v>169300000</c:v>
                </c:pt>
                <c:pt idx="15">
                  <c:v>161600000</c:v>
                </c:pt>
                <c:pt idx="16">
                  <c:v>110300000</c:v>
                </c:pt>
                <c:pt idx="17">
                  <c:v>29800000</c:v>
                </c:pt>
              </c:numCache>
            </c:numRef>
          </c:val>
          <c:smooth val="0"/>
          <c:extLst>
            <c:ext xmlns:c16="http://schemas.microsoft.com/office/drawing/2014/chart" uri="{C3380CC4-5D6E-409C-BE32-E72D297353CC}">
              <c16:uniqueId val="{00000010-0719-4F2C-B198-9EE1DE491749}"/>
            </c:ext>
          </c:extLst>
        </c:ser>
        <c:ser>
          <c:idx val="4"/>
          <c:order val="4"/>
          <c:tx>
            <c:strRef>
              <c:f>Pivots_For_Dashboard!$T$2:$T$3</c:f>
              <c:strCache>
                <c:ptCount val="1"/>
                <c:pt idx="0">
                  <c:v>Film &amp; Animation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Pivots_For_Dashboard!$T$4:$T$22</c:f>
              <c:numCache>
                <c:formatCode>#,##0</c:formatCode>
                <c:ptCount val="18"/>
                <c:pt idx="1">
                  <c:v>485400000</c:v>
                </c:pt>
                <c:pt idx="2">
                  <c:v>20100000</c:v>
                </c:pt>
                <c:pt idx="3">
                  <c:v>33600000</c:v>
                </c:pt>
                <c:pt idx="4">
                  <c:v>31600000</c:v>
                </c:pt>
                <c:pt idx="6">
                  <c:v>116700000</c:v>
                </c:pt>
                <c:pt idx="7">
                  <c:v>74400000</c:v>
                </c:pt>
                <c:pt idx="8">
                  <c:v>99900000</c:v>
                </c:pt>
                <c:pt idx="9">
                  <c:v>177400000</c:v>
                </c:pt>
                <c:pt idx="10">
                  <c:v>63300000</c:v>
                </c:pt>
                <c:pt idx="11">
                  <c:v>84000000</c:v>
                </c:pt>
                <c:pt idx="12">
                  <c:v>35000000</c:v>
                </c:pt>
                <c:pt idx="13">
                  <c:v>24000000</c:v>
                </c:pt>
                <c:pt idx="14">
                  <c:v>28300000</c:v>
                </c:pt>
                <c:pt idx="15">
                  <c:v>23400000</c:v>
                </c:pt>
                <c:pt idx="16">
                  <c:v>17800000</c:v>
                </c:pt>
              </c:numCache>
            </c:numRef>
          </c:val>
          <c:smooth val="0"/>
          <c:extLst>
            <c:ext xmlns:c16="http://schemas.microsoft.com/office/drawing/2014/chart" uri="{C3380CC4-5D6E-409C-BE32-E72D297353CC}">
              <c16:uniqueId val="{00000011-0719-4F2C-B198-9EE1DE491749}"/>
            </c:ext>
          </c:extLst>
        </c:ser>
        <c:ser>
          <c:idx val="5"/>
          <c:order val="5"/>
          <c:tx>
            <c:strRef>
              <c:f>Pivots_For_Dashboard!$U$2:$U$3</c:f>
              <c:strCache>
                <c:ptCount val="1"/>
                <c:pt idx="0">
                  <c:v>Gaming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Pivots_For_Dashboard!$U$4:$U$22</c:f>
              <c:numCache>
                <c:formatCode>#,##0</c:formatCode>
                <c:ptCount val="18"/>
                <c:pt idx="0">
                  <c:v>15000000</c:v>
                </c:pt>
                <c:pt idx="1">
                  <c:v>186300000</c:v>
                </c:pt>
                <c:pt idx="2">
                  <c:v>72800000</c:v>
                </c:pt>
                <c:pt idx="3">
                  <c:v>80800000</c:v>
                </c:pt>
                <c:pt idx="4">
                  <c:v>108600000</c:v>
                </c:pt>
                <c:pt idx="5">
                  <c:v>145400000</c:v>
                </c:pt>
                <c:pt idx="6">
                  <c:v>241400000</c:v>
                </c:pt>
                <c:pt idx="7">
                  <c:v>321100000</c:v>
                </c:pt>
                <c:pt idx="8">
                  <c:v>245900000</c:v>
                </c:pt>
                <c:pt idx="9">
                  <c:v>165200000</c:v>
                </c:pt>
                <c:pt idx="10">
                  <c:v>115800000</c:v>
                </c:pt>
                <c:pt idx="11">
                  <c:v>134500000</c:v>
                </c:pt>
                <c:pt idx="12">
                  <c:v>56700000</c:v>
                </c:pt>
                <c:pt idx="13">
                  <c:v>15400000</c:v>
                </c:pt>
                <c:pt idx="14">
                  <c:v>13500000</c:v>
                </c:pt>
                <c:pt idx="15">
                  <c:v>41700000</c:v>
                </c:pt>
              </c:numCache>
            </c:numRef>
          </c:val>
          <c:smooth val="0"/>
          <c:extLst>
            <c:ext xmlns:c16="http://schemas.microsoft.com/office/drawing/2014/chart" uri="{C3380CC4-5D6E-409C-BE32-E72D297353CC}">
              <c16:uniqueId val="{00000012-0719-4F2C-B198-9EE1DE491749}"/>
            </c:ext>
          </c:extLst>
        </c:ser>
        <c:ser>
          <c:idx val="6"/>
          <c:order val="6"/>
          <c:tx>
            <c:strRef>
              <c:f>Pivots_For_Dashboard!$V$2:$V$3</c:f>
              <c:strCache>
                <c:ptCount val="1"/>
                <c:pt idx="0">
                  <c:v>Howto &amp; Style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Pivots_For_Dashboard!$V$4:$V$22</c:f>
              <c:numCache>
                <c:formatCode>#,##0</c:formatCode>
                <c:ptCount val="18"/>
                <c:pt idx="0">
                  <c:v>44500000</c:v>
                </c:pt>
                <c:pt idx="1">
                  <c:v>62400000</c:v>
                </c:pt>
                <c:pt idx="3">
                  <c:v>14200000</c:v>
                </c:pt>
                <c:pt idx="4">
                  <c:v>38500000</c:v>
                </c:pt>
                <c:pt idx="5">
                  <c:v>56900000</c:v>
                </c:pt>
                <c:pt idx="6">
                  <c:v>58400000</c:v>
                </c:pt>
                <c:pt idx="7">
                  <c:v>13500000</c:v>
                </c:pt>
                <c:pt idx="9">
                  <c:v>54400000</c:v>
                </c:pt>
                <c:pt idx="10">
                  <c:v>63900000</c:v>
                </c:pt>
                <c:pt idx="11">
                  <c:v>46000000</c:v>
                </c:pt>
                <c:pt idx="12">
                  <c:v>128800000</c:v>
                </c:pt>
                <c:pt idx="13">
                  <c:v>88400000</c:v>
                </c:pt>
                <c:pt idx="14">
                  <c:v>25600000</c:v>
                </c:pt>
                <c:pt idx="15">
                  <c:v>80100000</c:v>
                </c:pt>
              </c:numCache>
            </c:numRef>
          </c:val>
          <c:smooth val="0"/>
          <c:extLst>
            <c:ext xmlns:c16="http://schemas.microsoft.com/office/drawing/2014/chart" uri="{C3380CC4-5D6E-409C-BE32-E72D297353CC}">
              <c16:uniqueId val="{00000013-0719-4F2C-B198-9EE1DE491749}"/>
            </c:ext>
          </c:extLst>
        </c:ser>
        <c:ser>
          <c:idx val="7"/>
          <c:order val="7"/>
          <c:tx>
            <c:strRef>
              <c:f>Pivots_For_Dashboard!$W$2:$W$3</c:f>
              <c:strCache>
                <c:ptCount val="1"/>
                <c:pt idx="0">
                  <c:v>Movies</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Pivots_For_Dashboard!$W$4:$W$22</c:f>
              <c:numCache>
                <c:formatCode>#,##0</c:formatCode>
                <c:ptCount val="18"/>
                <c:pt idx="6">
                  <c:v>22900000</c:v>
                </c:pt>
                <c:pt idx="7">
                  <c:v>28400000</c:v>
                </c:pt>
              </c:numCache>
            </c:numRef>
          </c:val>
          <c:smooth val="0"/>
          <c:extLst>
            <c:ext xmlns:c16="http://schemas.microsoft.com/office/drawing/2014/chart" uri="{C3380CC4-5D6E-409C-BE32-E72D297353CC}">
              <c16:uniqueId val="{00000014-0719-4F2C-B198-9EE1DE491749}"/>
            </c:ext>
          </c:extLst>
        </c:ser>
        <c:ser>
          <c:idx val="8"/>
          <c:order val="8"/>
          <c:tx>
            <c:strRef>
              <c:f>Pivots_For_Dashboard!$X$2:$X$3</c:f>
              <c:strCache>
                <c:ptCount val="1"/>
                <c:pt idx="0">
                  <c:v>Music</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Pivots_For_Dashboard!$X$4:$X$22</c:f>
              <c:numCache>
                <c:formatCode>#,##0</c:formatCode>
                <c:ptCount val="18"/>
                <c:pt idx="0">
                  <c:v>199200000</c:v>
                </c:pt>
                <c:pt idx="1">
                  <c:v>771100000</c:v>
                </c:pt>
                <c:pt idx="2">
                  <c:v>477700000</c:v>
                </c:pt>
                <c:pt idx="3">
                  <c:v>387100000</c:v>
                </c:pt>
                <c:pt idx="4">
                  <c:v>542100000</c:v>
                </c:pt>
                <c:pt idx="5">
                  <c:v>390500000</c:v>
                </c:pt>
                <c:pt idx="6">
                  <c:v>526200000</c:v>
                </c:pt>
                <c:pt idx="7">
                  <c:v>478400000</c:v>
                </c:pt>
                <c:pt idx="8">
                  <c:v>335500000</c:v>
                </c:pt>
                <c:pt idx="9">
                  <c:v>396400000</c:v>
                </c:pt>
                <c:pt idx="10">
                  <c:v>167900000</c:v>
                </c:pt>
                <c:pt idx="11">
                  <c:v>309600000</c:v>
                </c:pt>
                <c:pt idx="12">
                  <c:v>37100000</c:v>
                </c:pt>
                <c:pt idx="13">
                  <c:v>113800000</c:v>
                </c:pt>
                <c:pt idx="14">
                  <c:v>15100000</c:v>
                </c:pt>
                <c:pt idx="15">
                  <c:v>47300000</c:v>
                </c:pt>
              </c:numCache>
            </c:numRef>
          </c:val>
          <c:smooth val="0"/>
          <c:extLst>
            <c:ext xmlns:c16="http://schemas.microsoft.com/office/drawing/2014/chart" uri="{C3380CC4-5D6E-409C-BE32-E72D297353CC}">
              <c16:uniqueId val="{00000015-0719-4F2C-B198-9EE1DE491749}"/>
            </c:ext>
          </c:extLst>
        </c:ser>
        <c:ser>
          <c:idx val="9"/>
          <c:order val="9"/>
          <c:tx>
            <c:strRef>
              <c:f>Pivots_For_Dashboard!$Y$2:$Y$3</c:f>
              <c:strCache>
                <c:ptCount val="1"/>
                <c:pt idx="0">
                  <c:v>nan</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Pivots_For_Dashboard!$Y$4:$Y$22</c:f>
              <c:numCache>
                <c:formatCode>#,##0</c:formatCode>
                <c:ptCount val="18"/>
                <c:pt idx="1">
                  <c:v>87300000</c:v>
                </c:pt>
                <c:pt idx="7">
                  <c:v>62800000</c:v>
                </c:pt>
                <c:pt idx="8">
                  <c:v>283000000</c:v>
                </c:pt>
                <c:pt idx="10">
                  <c:v>16100000</c:v>
                </c:pt>
                <c:pt idx="11">
                  <c:v>43800000</c:v>
                </c:pt>
                <c:pt idx="12">
                  <c:v>60600000</c:v>
                </c:pt>
                <c:pt idx="13">
                  <c:v>206600000</c:v>
                </c:pt>
                <c:pt idx="14">
                  <c:v>186900000</c:v>
                </c:pt>
                <c:pt idx="15">
                  <c:v>50500000</c:v>
                </c:pt>
                <c:pt idx="16">
                  <c:v>80400000</c:v>
                </c:pt>
                <c:pt idx="17">
                  <c:v>25900000</c:v>
                </c:pt>
              </c:numCache>
            </c:numRef>
          </c:val>
          <c:smooth val="0"/>
          <c:extLst>
            <c:ext xmlns:c16="http://schemas.microsoft.com/office/drawing/2014/chart" uri="{C3380CC4-5D6E-409C-BE32-E72D297353CC}">
              <c16:uniqueId val="{00000016-0719-4F2C-B198-9EE1DE491749}"/>
            </c:ext>
          </c:extLst>
        </c:ser>
        <c:ser>
          <c:idx val="10"/>
          <c:order val="10"/>
          <c:tx>
            <c:strRef>
              <c:f>Pivots_For_Dashboard!$Z$2:$Z$3</c:f>
              <c:strCache>
                <c:ptCount val="1"/>
                <c:pt idx="0">
                  <c:v>News &amp; Politics</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Pivots_For_Dashboard!$Z$4:$Z$22</c:f>
              <c:numCache>
                <c:formatCode>#,##0</c:formatCode>
                <c:ptCount val="18"/>
                <c:pt idx="0">
                  <c:v>51500000</c:v>
                </c:pt>
                <c:pt idx="1">
                  <c:v>82400000</c:v>
                </c:pt>
                <c:pt idx="2">
                  <c:v>91000000</c:v>
                </c:pt>
                <c:pt idx="3">
                  <c:v>15200000</c:v>
                </c:pt>
                <c:pt idx="4">
                  <c:v>89200000</c:v>
                </c:pt>
                <c:pt idx="5">
                  <c:v>16200000</c:v>
                </c:pt>
                <c:pt idx="8">
                  <c:v>69400000</c:v>
                </c:pt>
                <c:pt idx="9">
                  <c:v>21500000</c:v>
                </c:pt>
                <c:pt idx="10">
                  <c:v>25200000</c:v>
                </c:pt>
                <c:pt idx="11">
                  <c:v>26500000</c:v>
                </c:pt>
                <c:pt idx="12">
                  <c:v>19400000</c:v>
                </c:pt>
                <c:pt idx="13">
                  <c:v>15000000</c:v>
                </c:pt>
                <c:pt idx="16">
                  <c:v>13900000</c:v>
                </c:pt>
              </c:numCache>
            </c:numRef>
          </c:val>
          <c:smooth val="0"/>
          <c:extLst>
            <c:ext xmlns:c16="http://schemas.microsoft.com/office/drawing/2014/chart" uri="{C3380CC4-5D6E-409C-BE32-E72D297353CC}">
              <c16:uniqueId val="{00000017-0719-4F2C-B198-9EE1DE491749}"/>
            </c:ext>
          </c:extLst>
        </c:ser>
        <c:ser>
          <c:idx val="11"/>
          <c:order val="11"/>
          <c:tx>
            <c:strRef>
              <c:f>Pivots_For_Dashboard!$AA$2:$AA$3</c:f>
              <c:strCache>
                <c:ptCount val="1"/>
                <c:pt idx="0">
                  <c:v>Nonprofits &amp; Activism</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Pivots_For_Dashboard!$AA$4:$AA$22</c:f>
              <c:numCache>
                <c:formatCode>#,##0</c:formatCode>
                <c:ptCount val="18"/>
                <c:pt idx="4">
                  <c:v>38600000</c:v>
                </c:pt>
                <c:pt idx="11">
                  <c:v>16900000</c:v>
                </c:pt>
              </c:numCache>
            </c:numRef>
          </c:val>
          <c:smooth val="0"/>
          <c:extLst>
            <c:ext xmlns:c16="http://schemas.microsoft.com/office/drawing/2014/chart" uri="{C3380CC4-5D6E-409C-BE32-E72D297353CC}">
              <c16:uniqueId val="{00000018-0719-4F2C-B198-9EE1DE491749}"/>
            </c:ext>
          </c:extLst>
        </c:ser>
        <c:ser>
          <c:idx val="12"/>
          <c:order val="12"/>
          <c:tx>
            <c:strRef>
              <c:f>Pivots_For_Dashboard!$AB$2:$AB$3</c:f>
              <c:strCache>
                <c:ptCount val="1"/>
                <c:pt idx="0">
                  <c:v>People &amp; Blogs</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Pivots_For_Dashboard!$AB$4:$AB$22</c:f>
              <c:numCache>
                <c:formatCode>#,##0</c:formatCode>
                <c:ptCount val="18"/>
                <c:pt idx="0">
                  <c:v>62700000</c:v>
                </c:pt>
                <c:pt idx="1">
                  <c:v>95800000</c:v>
                </c:pt>
                <c:pt idx="2">
                  <c:v>31700000</c:v>
                </c:pt>
                <c:pt idx="3">
                  <c:v>161800000</c:v>
                </c:pt>
                <c:pt idx="5">
                  <c:v>35200000</c:v>
                </c:pt>
                <c:pt idx="6">
                  <c:v>98000000</c:v>
                </c:pt>
                <c:pt idx="7">
                  <c:v>75300000</c:v>
                </c:pt>
                <c:pt idx="8">
                  <c:v>78400000</c:v>
                </c:pt>
                <c:pt idx="9">
                  <c:v>292600000</c:v>
                </c:pt>
                <c:pt idx="10">
                  <c:v>387000000</c:v>
                </c:pt>
                <c:pt idx="11">
                  <c:v>511800000</c:v>
                </c:pt>
                <c:pt idx="12">
                  <c:v>366900000</c:v>
                </c:pt>
                <c:pt idx="13">
                  <c:v>205000000</c:v>
                </c:pt>
                <c:pt idx="14">
                  <c:v>129100000</c:v>
                </c:pt>
                <c:pt idx="15">
                  <c:v>106200000</c:v>
                </c:pt>
                <c:pt idx="16">
                  <c:v>141900000</c:v>
                </c:pt>
              </c:numCache>
            </c:numRef>
          </c:val>
          <c:smooth val="0"/>
          <c:extLst>
            <c:ext xmlns:c16="http://schemas.microsoft.com/office/drawing/2014/chart" uri="{C3380CC4-5D6E-409C-BE32-E72D297353CC}">
              <c16:uniqueId val="{00000019-0719-4F2C-B198-9EE1DE491749}"/>
            </c:ext>
          </c:extLst>
        </c:ser>
        <c:ser>
          <c:idx val="13"/>
          <c:order val="13"/>
          <c:tx>
            <c:strRef>
              <c:f>Pivots_For_Dashboard!$AC$2:$AC$3</c:f>
              <c:strCache>
                <c:ptCount val="1"/>
                <c:pt idx="0">
                  <c:v>Pets &amp; Animals</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Pivots_For_Dashboard!$AC$4:$AC$22</c:f>
              <c:numCache>
                <c:formatCode>#,##0</c:formatCode>
                <c:ptCount val="18"/>
                <c:pt idx="0">
                  <c:v>13600000</c:v>
                </c:pt>
                <c:pt idx="1">
                  <c:v>14200000</c:v>
                </c:pt>
                <c:pt idx="9">
                  <c:v>20900000</c:v>
                </c:pt>
                <c:pt idx="15">
                  <c:v>23700000</c:v>
                </c:pt>
              </c:numCache>
            </c:numRef>
          </c:val>
          <c:smooth val="0"/>
          <c:extLst>
            <c:ext xmlns:c16="http://schemas.microsoft.com/office/drawing/2014/chart" uri="{C3380CC4-5D6E-409C-BE32-E72D297353CC}">
              <c16:uniqueId val="{0000001A-0719-4F2C-B198-9EE1DE491749}"/>
            </c:ext>
          </c:extLst>
        </c:ser>
        <c:ser>
          <c:idx val="14"/>
          <c:order val="14"/>
          <c:tx>
            <c:strRef>
              <c:f>Pivots_For_Dashboard!$AD$2:$AD$3</c:f>
              <c:strCache>
                <c:ptCount val="1"/>
                <c:pt idx="0">
                  <c:v>Science &amp; Technology</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Pivots_For_Dashboard!$AD$4:$AD$22</c:f>
              <c:numCache>
                <c:formatCode>#,##0</c:formatCode>
                <c:ptCount val="18"/>
                <c:pt idx="0">
                  <c:v>17300000</c:v>
                </c:pt>
                <c:pt idx="1">
                  <c:v>35600000</c:v>
                </c:pt>
                <c:pt idx="2">
                  <c:v>19300000</c:v>
                </c:pt>
                <c:pt idx="3">
                  <c:v>32800000</c:v>
                </c:pt>
                <c:pt idx="5">
                  <c:v>19300000</c:v>
                </c:pt>
                <c:pt idx="6">
                  <c:v>73100000</c:v>
                </c:pt>
                <c:pt idx="7">
                  <c:v>31700000</c:v>
                </c:pt>
                <c:pt idx="10">
                  <c:v>36200000</c:v>
                </c:pt>
                <c:pt idx="11">
                  <c:v>38700000</c:v>
                </c:pt>
                <c:pt idx="17">
                  <c:v>12500000</c:v>
                </c:pt>
              </c:numCache>
            </c:numRef>
          </c:val>
          <c:smooth val="0"/>
          <c:extLst>
            <c:ext xmlns:c16="http://schemas.microsoft.com/office/drawing/2014/chart" uri="{C3380CC4-5D6E-409C-BE32-E72D297353CC}">
              <c16:uniqueId val="{0000001B-0719-4F2C-B198-9EE1DE491749}"/>
            </c:ext>
          </c:extLst>
        </c:ser>
        <c:ser>
          <c:idx val="15"/>
          <c:order val="15"/>
          <c:tx>
            <c:strRef>
              <c:f>Pivots_For_Dashboard!$AE$2:$AE$3</c:f>
              <c:strCache>
                <c:ptCount val="1"/>
                <c:pt idx="0">
                  <c:v>Shows</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Pivots_For_Dashboard!$AE$4:$AE$22</c:f>
              <c:numCache>
                <c:formatCode>#,##0</c:formatCode>
                <c:ptCount val="18"/>
                <c:pt idx="1">
                  <c:v>191100000</c:v>
                </c:pt>
                <c:pt idx="2">
                  <c:v>83000000</c:v>
                </c:pt>
                <c:pt idx="3">
                  <c:v>64600000</c:v>
                </c:pt>
                <c:pt idx="4">
                  <c:v>17900000</c:v>
                </c:pt>
                <c:pt idx="8">
                  <c:v>42700000</c:v>
                </c:pt>
                <c:pt idx="9">
                  <c:v>126200000</c:v>
                </c:pt>
                <c:pt idx="12">
                  <c:v>15500000</c:v>
                </c:pt>
              </c:numCache>
            </c:numRef>
          </c:val>
          <c:smooth val="0"/>
          <c:extLst>
            <c:ext xmlns:c16="http://schemas.microsoft.com/office/drawing/2014/chart" uri="{C3380CC4-5D6E-409C-BE32-E72D297353CC}">
              <c16:uniqueId val="{0000001C-0719-4F2C-B198-9EE1DE491749}"/>
            </c:ext>
          </c:extLst>
        </c:ser>
        <c:ser>
          <c:idx val="16"/>
          <c:order val="16"/>
          <c:tx>
            <c:strRef>
              <c:f>Pivots_For_Dashboard!$AF$2:$AF$3</c:f>
              <c:strCache>
                <c:ptCount val="1"/>
                <c:pt idx="0">
                  <c:v>Sports</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Pivots_For_Dashboard!$AF$4:$AF$22</c:f>
              <c:numCache>
                <c:formatCode>#,##0</c:formatCode>
                <c:ptCount val="18"/>
                <c:pt idx="0">
                  <c:v>20700000</c:v>
                </c:pt>
                <c:pt idx="1">
                  <c:v>51100000</c:v>
                </c:pt>
                <c:pt idx="2">
                  <c:v>96000000</c:v>
                </c:pt>
                <c:pt idx="4">
                  <c:v>77500000</c:v>
                </c:pt>
                <c:pt idx="5">
                  <c:v>12900000</c:v>
                </c:pt>
                <c:pt idx="6">
                  <c:v>27700000</c:v>
                </c:pt>
                <c:pt idx="12">
                  <c:v>12300000</c:v>
                </c:pt>
              </c:numCache>
            </c:numRef>
          </c:val>
          <c:smooth val="0"/>
          <c:extLst>
            <c:ext xmlns:c16="http://schemas.microsoft.com/office/drawing/2014/chart" uri="{C3380CC4-5D6E-409C-BE32-E72D297353CC}">
              <c16:uniqueId val="{0000001D-0719-4F2C-B198-9EE1DE491749}"/>
            </c:ext>
          </c:extLst>
        </c:ser>
        <c:ser>
          <c:idx val="17"/>
          <c:order val="17"/>
          <c:tx>
            <c:strRef>
              <c:f>Pivots_For_Dashboard!$AG$2:$AG$3</c:f>
              <c:strCache>
                <c:ptCount val="1"/>
                <c:pt idx="0">
                  <c:v>Trailers</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Pivots_For_Dashboard!$AG$4:$AG$22</c:f>
              <c:numCache>
                <c:formatCode>#,##0</c:formatCode>
                <c:ptCount val="18"/>
                <c:pt idx="0">
                  <c:v>41400000</c:v>
                </c:pt>
                <c:pt idx="4">
                  <c:v>36600000</c:v>
                </c:pt>
              </c:numCache>
            </c:numRef>
          </c:val>
          <c:smooth val="0"/>
          <c:extLst>
            <c:ext xmlns:c16="http://schemas.microsoft.com/office/drawing/2014/chart" uri="{C3380CC4-5D6E-409C-BE32-E72D297353CC}">
              <c16:uniqueId val="{0000001E-0719-4F2C-B198-9EE1DE491749}"/>
            </c:ext>
          </c:extLst>
        </c:ser>
        <c:ser>
          <c:idx val="18"/>
          <c:order val="18"/>
          <c:tx>
            <c:strRef>
              <c:f>Pivots_For_Dashboard!$AH$2:$AH$3</c:f>
              <c:strCache>
                <c:ptCount val="1"/>
                <c:pt idx="0">
                  <c:v>Travel &amp; Events</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Pivots_For_Dashboard!$O$4:$O$22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Pivots_For_Dashboard!$AH$4:$AH$22</c:f>
              <c:numCache>
                <c:formatCode>#,##0</c:formatCode>
                <c:ptCount val="18"/>
                <c:pt idx="10">
                  <c:v>12500000</c:v>
                </c:pt>
              </c:numCache>
            </c:numRef>
          </c:val>
          <c:smooth val="0"/>
          <c:extLst>
            <c:ext xmlns:c16="http://schemas.microsoft.com/office/drawing/2014/chart" uri="{C3380CC4-5D6E-409C-BE32-E72D297353CC}">
              <c16:uniqueId val="{0000001F-0719-4F2C-B198-9EE1DE491749}"/>
            </c:ext>
          </c:extLst>
        </c:ser>
        <c:dLbls>
          <c:showLegendKey val="0"/>
          <c:showVal val="0"/>
          <c:showCatName val="0"/>
          <c:showSerName val="0"/>
          <c:showPercent val="0"/>
          <c:showBubbleSize val="0"/>
        </c:dLbls>
        <c:marker val="1"/>
        <c:smooth val="0"/>
        <c:axId val="721294496"/>
        <c:axId val="1923778575"/>
      </c:lineChart>
      <c:catAx>
        <c:axId val="72129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3778575"/>
        <c:crosses val="autoZero"/>
        <c:auto val="1"/>
        <c:lblAlgn val="ctr"/>
        <c:lblOffset val="100"/>
        <c:noMultiLvlLbl val="0"/>
      </c:catAx>
      <c:valAx>
        <c:axId val="19237785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129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Subscribers by Youtube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Merged_Table_Formulas!$C$1</c:f>
              <c:strCache>
                <c:ptCount val="1"/>
                <c:pt idx="0">
                  <c:v>subscribers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43222980224637914"/>
                  <c:y val="-0.69768781578962158"/>
                </c:manualLayout>
              </c:layout>
              <c:numFmt formatCode="General" sourceLinked="0"/>
              <c:spPr>
                <a:noFill/>
                <a:ln>
                  <a:noFill/>
                </a:ln>
                <a:effectLst/>
              </c:spPr>
              <c:txPr>
                <a:bodyPr rot="0" spcFirstLastPara="1" vertOverflow="ellipsis" vert="horz" wrap="square" anchor="ctr" anchorCtr="1"/>
                <a:lstStyle/>
                <a:p>
                  <a:pPr>
                    <a:defRPr sz="1200" b="0" i="1"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0"/>
            <c:dispEq val="0"/>
          </c:trendline>
          <c:xVal>
            <c:strRef>
              <c:f>Merged_Table_Formulas!$B$2:$B$996</c:f>
              <c:strCache>
                <c:ptCount val="995"/>
                <c:pt idx="0">
                  <c:v>#Refï¿½ï¿½ï¿½ï¿½</c:v>
                </c:pt>
                <c:pt idx="1">
                  <c:v>#Refugio Mental</c:v>
                </c:pt>
                <c:pt idx="2">
                  <c:v>_vector_</c:v>
                </c:pt>
                <c:pt idx="3">
                  <c:v>123 GO! Spanish</c:v>
                </c:pt>
                <c:pt idx="4">
                  <c:v>1MILLION Dance Studio</c:v>
                </c:pt>
                <c:pt idx="5">
                  <c:v>1theK (ï¿½ï¿½ï¿½ï¿½ï</c:v>
                </c:pt>
                <c:pt idx="6">
                  <c:v>50 Cent</c:v>
                </c:pt>
                <c:pt idx="7">
                  <c:v>5-Minute Crafts</c:v>
                </c:pt>
                <c:pt idx="8">
                  <c:v>5-Minute Crafts DIY</c:v>
                </c:pt>
                <c:pt idx="9">
                  <c:v>5-Minute Crafts FAMILY</c:v>
                </c:pt>
                <c:pt idx="10">
                  <c:v>5-Minute Crafts PLAY</c:v>
                </c:pt>
                <c:pt idx="11">
                  <c:v>5-Minute Crafts Recycle</c:v>
                </c:pt>
                <c:pt idx="12">
                  <c:v>7 Minutoz</c:v>
                </c:pt>
                <c:pt idx="13">
                  <c:v>7clouds</c:v>
                </c:pt>
                <c:pt idx="14">
                  <c:v>A2 Motivation by Arvind Arora</c:v>
                </c:pt>
                <c:pt idx="15">
                  <c:v>A4</c:v>
                </c:pt>
                <c:pt idx="16">
                  <c:v>Aadishakti Films</c:v>
                </c:pt>
                <c:pt idx="17">
                  <c:v>Aaj Tak</c:v>
                </c:pt>
                <c:pt idx="18">
                  <c:v>Aayu and Pihu Show</c:v>
                </c:pt>
                <c:pt idx="19">
                  <c:v>ABC News</c:v>
                </c:pt>
                <c:pt idx="20">
                  <c:v>AboFlah</c:v>
                </c:pt>
                <c:pt idx="21">
                  <c:v>ABP NEWS</c:v>
                </c:pt>
                <c:pt idx="22">
                  <c:v>ABPLIVE</c:v>
                </c:pt>
                <c:pt idx="23">
                  <c:v>ABS-CBN Entertainment</c:v>
                </c:pt>
                <c:pt idx="24">
                  <c:v>ABS-CBN News</c:v>
                </c:pt>
                <c:pt idx="25">
                  <c:v>Acenix</c:v>
                </c:pt>
                <c:pt idx="26">
                  <c:v>Adam W</c:v>
                </c:pt>
                <c:pt idx="27">
                  <c:v>ADEL et SAMI</c:v>
                </c:pt>
                <c:pt idx="28">
                  <c:v>Adele</c:v>
                </c:pt>
                <c:pt idx="29">
                  <c:v>AdeleVEVO</c:v>
                </c:pt>
                <c:pt idx="30">
                  <c:v>Adexe &amp; Nau</c:v>
                </c:pt>
                <c:pt idx="31">
                  <c:v>Aditya Movies</c:v>
                </c:pt>
                <c:pt idx="32">
                  <c:v>Aditya Music India</c:v>
                </c:pt>
                <c:pt idx="33">
                  <c:v>AdMe</c:v>
                </c:pt>
                <c:pt idx="34">
                  <c:v>AH</c:v>
                </c:pt>
                <c:pt idx="35">
                  <c:v>Airrack</c:v>
                </c:pt>
                <c:pt idx="36">
                  <c:v>Ajay Sharma</c:v>
                </c:pt>
                <c:pt idx="37">
                  <c:v>Akon</c:v>
                </c:pt>
                <c:pt idx="38">
                  <c:v>Akshay Nagwadiya</c:v>
                </c:pt>
                <c:pt idx="39">
                  <c:v>Alan Becker</c:v>
                </c:pt>
                <c:pt idx="40">
                  <c:v>Alan Chikin Chow</c:v>
                </c:pt>
                <c:pt idx="41">
                  <c:v>Alan Walker</c:v>
                </c:pt>
                <c:pt idx="42">
                  <c:v>AlArabiya ï¿½ï¿½ï¿½ï¿½ï¿</c:v>
                </c:pt>
                <c:pt idx="43">
                  <c:v>Alejo Igoa</c:v>
                </c:pt>
                <c:pt idx="44">
                  <c:v>Alex Gonzaga Official</c:v>
                </c:pt>
                <c:pt idx="45">
                  <c:v>Alexa Rivera</c:v>
                </c:pt>
                <c:pt idx="46">
                  <c:v>Alfredo Larin</c:v>
                </c:pt>
                <c:pt idx="47">
                  <c:v>Ali-A</c:v>
                </c:pt>
                <c:pt idx="48">
                  <c:v>AM3NlC</c:v>
                </c:pt>
                <c:pt idx="49">
                  <c:v>AMARINTV : ï¿½ï¿½ï¿½ï¿½ï¿½ï¿½ï¿½ï¿½ï¿½ï¿½ï¿½ï¿½</c:v>
                </c:pt>
                <c:pt idx="50">
                  <c:v>America's Got Talent</c:v>
                </c:pt>
                <c:pt idx="51">
                  <c:v>Ami Rodriguez</c:v>
                </c:pt>
                <c:pt idx="52">
                  <c:v>Amit Bhadana</c:v>
                </c:pt>
                <c:pt idx="53">
                  <c:v>Anaysa</c:v>
                </c:pt>
                <c:pt idx="54">
                  <c:v>And TV</c:v>
                </c:pt>
                <c:pt idx="55">
                  <c:v>Anitta</c:v>
                </c:pt>
                <c:pt idx="56">
                  <c:v>ANNA KOVA</c:v>
                </c:pt>
                <c:pt idx="57">
                  <c:v>Antrax</c:v>
                </c:pt>
                <c:pt idx="58">
                  <c:v>Anuel AA</c:v>
                </c:pt>
                <c:pt idx="59">
                  <c:v>Aphmau</c:v>
                </c:pt>
                <c:pt idx="60">
                  <c:v>Apple</c:v>
                </c:pt>
                <c:pt idx="61">
                  <c:v>Ariana Grande</c:v>
                </c:pt>
                <c:pt idx="62">
                  <c:v>ArianaGrandeVevo</c:v>
                </c:pt>
                <c:pt idx="63">
                  <c:v>Arif muhammad</c:v>
                </c:pt>
                <c:pt idx="64">
                  <c:v>ARY Digital HD</c:v>
                </c:pt>
                <c:pt idx="65">
                  <c:v>AS Gaming</c:v>
                </c:pt>
                <c:pt idx="66">
                  <c:v>ashish chanchlani vines</c:v>
                </c:pt>
                <c:pt idx="67">
                  <c:v>ATHLEAN-Xï¿½</c:v>
                </c:pt>
                <c:pt idx="68">
                  <c:v>Atlantic Records</c:v>
                </c:pt>
                <c:pt idx="69">
                  <c:v>Auron</c:v>
                </c:pt>
                <c:pt idx="70">
                  <c:v>AuronPlay</c:v>
                </c:pt>
                <c:pt idx="71">
                  <c:v>AuthenticGames</c:v>
                </c:pt>
                <c:pt idx="72">
                  <c:v>Avicii</c:v>
                </c:pt>
                <c:pt idx="73">
                  <c:v>Avril Lavigne</c:v>
                </c:pt>
                <c:pt idx="74">
                  <c:v>Awakening Music</c:v>
                </c:pt>
                <c:pt idx="75">
                  <c:v>Azhan5star</c:v>
                </c:pt>
                <c:pt idx="76">
                  <c:v>AzzyLand</c:v>
                </c:pt>
                <c:pt idx="77">
                  <c:v>BabyBus - Canciones Infantiles &amp; Videos para Niï¿½ï</c:v>
                </c:pt>
                <c:pt idx="78">
                  <c:v>BabyBus - Cerita &amp; Lagu Anak-anak</c:v>
                </c:pt>
                <c:pt idx="79">
                  <c:v>BabyBus - Kids Songs and Cartoons</c:v>
                </c:pt>
                <c:pt idx="80">
                  <c:v>Bad Bunny</c:v>
                </c:pt>
                <c:pt idx="81">
                  <c:v>Badabun</c:v>
                </c:pt>
                <c:pt idx="82">
                  <c:v>Baim Paula</c:v>
                </c:pt>
                <c:pt idx="83">
                  <c:v>BanderitaX</c:v>
                </c:pt>
                <c:pt idx="84">
                  <c:v>BANGTANTV</c:v>
                </c:pt>
                <c:pt idx="85">
                  <c:v>Bayashi TV</c:v>
                </c:pt>
                <c:pt idx="86">
                  <c:v>BB Ki Vines</c:v>
                </c:pt>
                <c:pt idx="87">
                  <c:v>BBC</c:v>
                </c:pt>
                <c:pt idx="88">
                  <c:v>BBC News</c:v>
                </c:pt>
                <c:pt idx="89">
                  <c:v>BBC News Hindi</c:v>
                </c:pt>
                <c:pt idx="90">
                  <c:v>Beast Philanthropy</c:v>
                </c:pt>
                <c:pt idx="91">
                  <c:v>Beast Reacts</c:v>
                </c:pt>
                <c:pt idx="92">
                  <c:v>BeatboxJCOP</c:v>
                </c:pt>
                <c:pt idx="93">
                  <c:v>Bebefinn - Nursery Rhymes &amp; Kids Songs</c:v>
                </c:pt>
                <c:pt idx="94">
                  <c:v>Becky G</c:v>
                </c:pt>
                <c:pt idx="95">
                  <c:v>Ben Azelart</c:v>
                </c:pt>
                <c:pt idx="96">
                  <c:v>BETER Bï¿½ï¿½</c:v>
                </c:pt>
                <c:pt idx="97">
                  <c:v>Beyoncï¿</c:v>
                </c:pt>
                <c:pt idx="98">
                  <c:v>Beyoncï¿½ï¿½</c:v>
                </c:pt>
                <c:pt idx="99">
                  <c:v>bharatzkitchen HINDI</c:v>
                </c:pt>
                <c:pt idx="100">
                  <c:v>BIBO ï¿½ï¿½ï¿½ï¿½ï¿½ï¿</c:v>
                </c:pt>
                <c:pt idx="101">
                  <c:v>BIBOï¿½ï¿½ï¿½ï¿½ï</c:v>
                </c:pt>
                <c:pt idx="102">
                  <c:v>Bie The Ska</c:v>
                </c:pt>
                <c:pt idx="103">
                  <c:v>BIGBANG</c:v>
                </c:pt>
                <c:pt idx="104">
                  <c:v>BigSchool</c:v>
                </c:pt>
                <c:pt idx="105">
                  <c:v>Billie Eilish</c:v>
                </c:pt>
                <c:pt idx="106">
                  <c:v>BillionSurpriseToys  - Nursery Rhymes &amp; Cartoons</c:v>
                </c:pt>
                <c:pt idx="107">
                  <c:v>Bispo Bruno Leonardo</c:v>
                </c:pt>
                <c:pt idx="108">
                  <c:v>Bizarrap</c:v>
                </c:pt>
                <c:pt idx="109">
                  <c:v>BLACKPINK</c:v>
                </c:pt>
                <c:pt idx="110">
                  <c:v>Blippi - Educational Videos for Kids</c:v>
                </c:pt>
                <c:pt idx="111">
                  <c:v>Blippi Espaï¿½ï</c:v>
                </c:pt>
                <c:pt idx="112">
                  <c:v>Blockbuster Movies</c:v>
                </c:pt>
                <c:pt idx="113">
                  <c:v>Blossom</c:v>
                </c:pt>
                <c:pt idx="114">
                  <c:v>Bobby chourasiya</c:v>
                </c:pt>
                <c:pt idx="115">
                  <c:v>Bollywood Classics</c:v>
                </c:pt>
                <c:pt idx="116">
                  <c:v>Boram Tube ToysReview [ï¿½ï¿½ï¿½ï¿½ï¿½ï¿½ï¿½ï¿½ï¿</c:v>
                </c:pt>
                <c:pt idx="117">
                  <c:v>Boram Tube Vlog [ï¿½ï¿½ï¿½ï¿½ï¿½ï¿½ï¿½ï¿½ï¿</c:v>
                </c:pt>
                <c:pt idx="118">
                  <c:v>Bounce Patrol - Kids Songs</c:v>
                </c:pt>
                <c:pt idx="119">
                  <c:v>Boyce Avenue</c:v>
                </c:pt>
                <c:pt idx="120">
                  <c:v>Brave Wilderness</c:v>
                </c:pt>
                <c:pt idx="121">
                  <c:v>Brawl Stars</c:v>
                </c:pt>
                <c:pt idx="122">
                  <c:v>Brent Rivera</c:v>
                </c:pt>
                <c:pt idx="123">
                  <c:v>BRIGHT SIDE</c:v>
                </c:pt>
                <c:pt idx="124">
                  <c:v>Britain's Got Talent</c:v>
                </c:pt>
                <c:pt idx="125">
                  <c:v>Bruno Mars</c:v>
                </c:pt>
                <c:pt idx="126">
                  <c:v>BUDI01 GAMING</c:v>
                </c:pt>
                <c:pt idx="127">
                  <c:v>Busy Fun Ltd</c:v>
                </c:pt>
                <c:pt idx="128">
                  <c:v>BuzzFeedVideo</c:v>
                </c:pt>
                <c:pt idx="129">
                  <c:v>Caeli YT</c:v>
                </c:pt>
                <c:pt idx="130">
                  <c:v>Calon Sarjana</c:v>
                </c:pt>
                <c:pt idx="131">
                  <c:v>Calvin Harris</c:v>
                </c:pt>
                <c:pt idx="132">
                  <c:v>Camila Cabello</c:v>
                </c:pt>
                <c:pt idx="133">
                  <c:v>Camila Loures</c:v>
                </c:pt>
                <c:pt idx="134">
                  <c:v>Camilo</c:v>
                </c:pt>
                <c:pt idx="135">
                  <c:v>Canal Canalha</c:v>
                </c:pt>
                <c:pt idx="136">
                  <c:v>Canal IN</c:v>
                </c:pt>
                <c:pt idx="137">
                  <c:v>Canal KondZilla</c:v>
                </c:pt>
                <c:pt idx="138">
                  <c:v>Canal Nostalgia</c:v>
                </c:pt>
                <c:pt idx="139">
                  <c:v>Cardi B</c:v>
                </c:pt>
                <c:pt idx="140">
                  <c:v>CarryMinati</c:v>
                </c:pt>
                <c:pt idx="141">
                  <c:v>CaseyNeistat</c:v>
                </c:pt>
                <c:pt idx="142">
                  <c:v>Caylus</c:v>
                </c:pt>
                <c:pt idx="143">
                  <c:v>Ch3Thailand</c:v>
                </c:pt>
                <c:pt idx="144">
                  <c:v>Ch7HD</c:v>
                </c:pt>
                <c:pt idx="145">
                  <c:v>Chad Wild Clay</c:v>
                </c:pt>
                <c:pt idx="146">
                  <c:v>Chapitosiki</c:v>
                </c:pt>
                <c:pt idx="147">
                  <c:v>Charlie Puth</c:v>
                </c:pt>
                <c:pt idx="148">
                  <c:v>Chetan Monga Vlogs</c:v>
                </c:pt>
                <c:pt idx="149">
                  <c:v>Chloe Ting</c:v>
                </c:pt>
                <c:pt idx="150">
                  <c:v>Chris Brown</c:v>
                </c:pt>
                <c:pt idx="151">
                  <c:v>ChuChu TV Nursery Rhymes &amp; Kids Songs</c:v>
                </c:pt>
                <c:pt idx="152">
                  <c:v>CKM</c:v>
                </c:pt>
                <c:pt idx="153">
                  <c:v>CKN</c:v>
                </c:pt>
                <c:pt idx="154">
                  <c:v>Clash of Clans</c:v>
                </c:pt>
                <c:pt idx="155">
                  <c:v>CNN</c:v>
                </c:pt>
                <c:pt idx="156">
                  <c:v>Cocomelon - Nursery Rhymes</c:v>
                </c:pt>
                <c:pt idx="157">
                  <c:v>Codiscos</c:v>
                </c:pt>
                <c:pt idx="158">
                  <c:v>Coke Studio</c:v>
                </c:pt>
                <c:pt idx="159">
                  <c:v>Coldplay</c:v>
                </c:pt>
                <c:pt idx="160">
                  <c:v>colinfurze</c:v>
                </c:pt>
                <c:pt idx="161">
                  <c:v>CollegeHumor</c:v>
                </c:pt>
                <c:pt idx="162">
                  <c:v>Collins Key</c:v>
                </c:pt>
                <c:pt idx="163">
                  <c:v>Colors Rishtey</c:v>
                </c:pt>
                <c:pt idx="164">
                  <c:v>Colors TV</c:v>
                </c:pt>
                <c:pt idx="165">
                  <c:v>Conor Maynard</c:v>
                </c:pt>
                <c:pt idx="166">
                  <c:v>CookieSwirlC</c:v>
                </c:pt>
                <c:pt idx="167">
                  <c:v>CookingShooking Hindi</c:v>
                </c:pt>
                <c:pt idx="168">
                  <c:v>CoryxKenshin</c:v>
                </c:pt>
                <c:pt idx="169">
                  <c:v>Crafty Panda</c:v>
                </c:pt>
                <c:pt idx="170">
                  <c:v>CrashCourse</c:v>
                </c:pt>
                <c:pt idx="171">
                  <c:v>Crazy Frog</c:v>
                </c:pt>
                <c:pt idx="172">
                  <c:v>Crazy XYZ</c:v>
                </c:pt>
                <c:pt idx="173">
                  <c:v>Crescendo com Luluca</c:v>
                </c:pt>
                <c:pt idx="174">
                  <c:v>CVS 3D Rhymes &amp; Kids Songs</c:v>
                </c:pt>
                <c:pt idx="175">
                  <c:v>Cyprien</c:v>
                </c:pt>
                <c:pt idx="176">
                  <c:v>D Billions</c:v>
                </c:pt>
                <c:pt idx="177">
                  <c:v>Daddy Yankee</c:v>
                </c:pt>
                <c:pt idx="178">
                  <c:v>Daftar Populer</c:v>
                </c:pt>
                <c:pt idx="179">
                  <c:v>DaFuq!?Boom!</c:v>
                </c:pt>
                <c:pt idx="180">
                  <c:v>Daily Dose Of Internet</c:v>
                </c:pt>
                <c:pt idx="181">
                  <c:v>DALLMYD</c:v>
                </c:pt>
                <c:pt idx="182">
                  <c:v>Dan Rhodes</c:v>
                </c:pt>
                <c:pt idx="183">
                  <c:v>Dangal TV Channel</c:v>
                </c:pt>
                <c:pt idx="184">
                  <c:v>DangMattSmith</c:v>
                </c:pt>
                <c:pt idx="185">
                  <c:v>Daniel LaBelle</c:v>
                </c:pt>
                <c:pt idx="186">
                  <c:v>DaniRep | +6 Vï¿½ï¿½ï¿½ï¿½ï¿½ï¿½ï¿½ï¿½ï¿½ï¿½ï</c:v>
                </c:pt>
                <c:pt idx="187">
                  <c:v>Danny Fitt</c:v>
                </c:pt>
                <c:pt idx="188">
                  <c:v>Dan-Sa / Daniel Saboya</c:v>
                </c:pt>
                <c:pt idx="189">
                  <c:v>DanTDM</c:v>
                </c:pt>
                <c:pt idx="190">
                  <c:v>Darkar Company Studios</c:v>
                </c:pt>
                <c:pt idx="191">
                  <c:v>Dave and Ava - Nursery Rhymes and Baby Songs</c:v>
                </c:pt>
                <c:pt idx="192">
                  <c:v>David Dobrik</c:v>
                </c:pt>
                <c:pt idx="193">
                  <c:v>David Guetta</c:v>
                </c:pt>
                <c:pt idx="194">
                  <c:v>Davie504</c:v>
                </c:pt>
                <c:pt idx="195">
                  <c:v>Dear Sir</c:v>
                </c:pt>
                <c:pt idx="196">
                  <c:v>Deddy Corbuzier</c:v>
                </c:pt>
                <c:pt idx="197">
                  <c:v>dednahype</c:v>
                </c:pt>
                <c:pt idx="198">
                  <c:v>deepesh zo</c:v>
                </c:pt>
                <c:pt idx="199">
                  <c:v>DeGoBooM</c:v>
                </c:pt>
                <c:pt idx="200">
                  <c:v>Demi Lovato</c:v>
                </c:pt>
                <c:pt idx="201">
                  <c:v>Dental Digest</c:v>
                </c:pt>
                <c:pt idx="202">
                  <c:v>Desi Gamers</c:v>
                </c:pt>
                <c:pt idx="203">
                  <c:v>Desi Music Factory</c:v>
                </c:pt>
                <c:pt idx="204">
                  <c:v>DeToxoMoroxo</c:v>
                </c:pt>
                <c:pt idx="205">
                  <c:v>DEV Ke Facts</c:v>
                </c:pt>
                <c:pt idx="206">
                  <c:v>Dhar Mann</c:v>
                </c:pt>
                <c:pt idx="207">
                  <c:v>Diana and Roma ARA</c:v>
                </c:pt>
                <c:pt idx="208">
                  <c:v>Diana and Roma EN</c:v>
                </c:pt>
                <c:pt idx="209">
                  <c:v>Diana and Roma ESP</c:v>
                </c:pt>
                <c:pt idx="210">
                  <c:v>Diana and Roma IND</c:v>
                </c:pt>
                <c:pt idx="211">
                  <c:v>Disney Junior</c:v>
                </c:pt>
                <c:pt idx="212">
                  <c:v>Disney Latinoamï¿½ï¿½</c:v>
                </c:pt>
                <c:pt idx="213">
                  <c:v>DisneyChannelUK</c:v>
                </c:pt>
                <c:pt idx="214">
                  <c:v>DisneyMusicVEVO</c:v>
                </c:pt>
                <c:pt idx="215">
                  <c:v>DJ Khaled</c:v>
                </c:pt>
                <c:pt idx="216">
                  <c:v>DJ Snake</c:v>
                </c:pt>
                <c:pt idx="217">
                  <c:v>DLS News</c:v>
                </c:pt>
                <c:pt idx="218">
                  <c:v>DM - Desi Melodies</c:v>
                </c:pt>
                <c:pt idx="219">
                  <c:v>Doc Tops</c:v>
                </c:pt>
                <c:pt idx="220">
                  <c:v>Doggy Doggy Cartoons</c:v>
                </c:pt>
                <c:pt idx="221">
                  <c:v>DONA ï¿½ï¿½</c:v>
                </c:pt>
                <c:pt idx="222">
                  <c:v>DopeLyrics</c:v>
                </c:pt>
                <c:pt idx="223">
                  <c:v>Dr. Vivek Bindra: Motivational Speaker</c:v>
                </c:pt>
                <c:pt idx="224">
                  <c:v>Drake</c:v>
                </c:pt>
                <c:pt idx="225">
                  <c:v>Drawblogs</c:v>
                </c:pt>
                <c:pt idx="226">
                  <c:v>Dream</c:v>
                </c:pt>
                <c:pt idx="227">
                  <c:v>DrossRotzank</c:v>
                </c:pt>
                <c:pt idx="228">
                  <c:v>Dua Lipa</c:v>
                </c:pt>
                <c:pt idx="229">
                  <c:v>Dude Perfect</c:v>
                </c:pt>
                <c:pt idx="230">
                  <c:v>DUDU e CAROL</c:v>
                </c:pt>
                <c:pt idx="231">
                  <c:v>Duo Tiempo De Sol</c:v>
                </c:pt>
                <c:pt idx="232">
                  <c:v>Dushyant kukreja</c:v>
                </c:pt>
                <c:pt idx="233">
                  <c:v>Dyland PROS</c:v>
                </c:pt>
                <c:pt idx="234">
                  <c:v>Ed Sheeran</c:v>
                </c:pt>
                <c:pt idx="235">
                  <c:v>EdisonPts</c:v>
                </c:pt>
                <c:pt idx="236">
                  <c:v>EeOneGuy</c:v>
                </c:pt>
                <c:pt idx="237">
                  <c:v>Ei Nerd</c:v>
                </c:pt>
                <c:pt idx="238">
                  <c:v>El Payaso Plim Plim</c:v>
                </c:pt>
                <c:pt idx="239">
                  <c:v>El Reino a Jugar</c:v>
                </c:pt>
                <c:pt idx="240">
                  <c:v>El Reino Infantil</c:v>
                </c:pt>
                <c:pt idx="241">
                  <c:v>elcarteldesantatv</c:v>
                </c:pt>
                <c:pt idx="242">
                  <c:v>Eli Kids - Cartoons &amp; Songs</c:v>
                </c:pt>
                <c:pt idx="243">
                  <c:v>Ellie Goulding</c:v>
                </c:pt>
                <c:pt idx="244">
                  <c:v>elrubiusOMG</c:v>
                </c:pt>
                <c:pt idx="245">
                  <c:v>E-MasterSensei</c:v>
                </c:pt>
                <c:pt idx="246">
                  <c:v>EminemMusic</c:v>
                </c:pt>
                <c:pt idx="247">
                  <c:v>EminemVEVO</c:v>
                </c:pt>
                <c:pt idx="248">
                  <c:v>Emiway Bantai</c:v>
                </c:pt>
                <c:pt idx="249">
                  <c:v>Enaldinho</c:v>
                </c:pt>
                <c:pt idx="250">
                  <c:v>enchufetv</c:v>
                </c:pt>
                <c:pt idx="251">
                  <c:v>Enes Batur</c:v>
                </c:pt>
                <c:pt idx="252">
                  <c:v>Enrique Iglesias</c:v>
                </c:pt>
                <c:pt idx="253">
                  <c:v>EnriqueIglesiasVEVO</c:v>
                </c:pt>
                <c:pt idx="254">
                  <c:v>ERB</c:v>
                </c:pt>
                <c:pt idx="255">
                  <c:v>Eros Now Music</c:v>
                </c:pt>
                <c:pt idx="256">
                  <c:v>ETV Jabardasth</c:v>
                </c:pt>
                <c:pt idx="257">
                  <c:v>etvteluguindia</c:v>
                </c:pt>
                <c:pt idx="258">
                  <c:v>Eva Bravo Play</c:v>
                </c:pt>
                <c:pt idx="259">
                  <c:v>Everson Zoio</c:v>
                </c:pt>
                <c:pt idx="260">
                  <c:v>ExtraPolinesios</c:v>
                </c:pt>
                <c:pt idx="261">
                  <c:v>F2Freestylers - Ultimate Soccer Skills Channel</c:v>
                </c:pt>
                <c:pt idx="262">
                  <c:v>FACT FIRE KING</c:v>
                </c:pt>
                <c:pt idx="263">
                  <c:v>FactTechz</c:v>
                </c:pt>
                <c:pt idx="264">
                  <c:v>FailArmy</c:v>
                </c:pt>
                <c:pt idx="265">
                  <c:v>Family Fitness</c:v>
                </c:pt>
                <c:pt idx="266">
                  <c:v>Family GamesTV</c:v>
                </c:pt>
                <c:pt idx="267">
                  <c:v>FAPTV</c:v>
                </c:pt>
                <c:pt idx="268">
                  <c:v>Farruko</c:v>
                </c:pt>
                <c:pt idx="269">
                  <c:v>Fatos Desconhecidos</c:v>
                </c:pt>
                <c:pt idx="270">
                  <c:v>FaZe Rug</c:v>
                </c:pt>
                <c:pt idx="271">
                  <c:v>FC Barcelona</c:v>
                </c:pt>
                <c:pt idx="272">
                  <c:v>Fede Vigevani</c:v>
                </c:pt>
                <c:pt idx="273">
                  <c:v>Felipe Neto</c:v>
                </c:pt>
                <c:pt idx="274">
                  <c:v>Fernanfloo</c:v>
                </c:pt>
                <c:pt idx="275">
                  <c:v>FFUNTV</c:v>
                </c:pt>
                <c:pt idx="276">
                  <c:v>FGTeeV</c:v>
                </c:pt>
                <c:pt idx="277">
                  <c:v>FIFA</c:v>
                </c:pt>
                <c:pt idx="278">
                  <c:v>Fifth Harmony</c:v>
                </c:pt>
                <c:pt idx="279">
                  <c:v>Filaretiki</c:v>
                </c:pt>
                <c:pt idx="280">
                  <c:v>First We Feast</c:v>
                </c:pt>
                <c:pt idx="281">
                  <c:v>FitDance</c:v>
                </c:pt>
                <c:pt idx="282">
                  <c:v>Flowers Comedy</c:v>
                </c:pt>
                <c:pt idx="283">
                  <c:v>Franco Escamilla</c:v>
                </c:pt>
                <c:pt idx="284">
                  <c:v>Free Fire India Official</c:v>
                </c:pt>
                <c:pt idx="285">
                  <c:v>Frost Diamond</c:v>
                </c:pt>
                <c:pt idx="286">
                  <c:v>Fueled By Ramen</c:v>
                </c:pt>
                <c:pt idx="287">
                  <c:v>Fun For Kids TV - Hindi Rhymes</c:v>
                </c:pt>
                <c:pt idx="288">
                  <c:v>FunFun Toy Doll TV</c:v>
                </c:pt>
                <c:pt idx="289">
                  <c:v>Future</c:v>
                </c:pt>
                <c:pt idx="290">
                  <c:v>Gaby and Alex</c:v>
                </c:pt>
                <c:pt idx="291">
                  <c:v>Galinha Pintadinha</c:v>
                </c:pt>
                <c:pt idx="292">
                  <c:v>Gallina Pintadita</c:v>
                </c:pt>
                <c:pt idx="293">
                  <c:v>Gaming</c:v>
                </c:pt>
                <c:pt idx="294">
                  <c:v>Gato Galactico | GALï¿½ï¿</c:v>
                </c:pt>
                <c:pt idx="295">
                  <c:v>Geet MP3</c:v>
                </c:pt>
                <c:pt idx="296">
                  <c:v>GEN HALILINTAR</c:v>
                </c:pt>
                <c:pt idx="297">
                  <c:v>Genevieve's Playhouse - Learning Videos for Kids</c:v>
                </c:pt>
                <c:pt idx="298">
                  <c:v>GENIAL</c:v>
                </c:pt>
                <c:pt idx="299">
                  <c:v>Genierock</c:v>
                </c:pt>
                <c:pt idx="300">
                  <c:v>Geo News</c:v>
                </c:pt>
                <c:pt idx="301">
                  <c:v>Get Movies</c:v>
                </c:pt>
                <c:pt idx="302">
                  <c:v>GH'S</c:v>
                </c:pt>
                <c:pt idx="303">
                  <c:v>Gibby :)</c:v>
                </c:pt>
                <c:pt idx="304">
                  <c:v>GMA  Network</c:v>
                </c:pt>
                <c:pt idx="305">
                  <c:v>GMA Integrated News</c:v>
                </c:pt>
                <c:pt idx="306">
                  <c:v>GMA Public  Affairs</c:v>
                </c:pt>
                <c:pt idx="307">
                  <c:v>GMM GRAMMY OFFICIAL</c:v>
                </c:pt>
                <c:pt idx="308">
                  <c:v>GMM25Thailand</c:v>
                </c:pt>
                <c:pt idx="309">
                  <c:v>GMMTV OFFICIALï¿½ï¿½</c:v>
                </c:pt>
                <c:pt idx="310">
                  <c:v>Go Ami Go!</c:v>
                </c:pt>
                <c:pt idx="311">
                  <c:v>Goldmines</c:v>
                </c:pt>
                <c:pt idx="312">
                  <c:v>Goldmines Bollywood</c:v>
                </c:pt>
                <c:pt idx="313">
                  <c:v>Goldmines Cineplex</c:v>
                </c:pt>
                <c:pt idx="314">
                  <c:v>Goldmines Dishoom</c:v>
                </c:pt>
                <c:pt idx="315">
                  <c:v>Goldmines Gaane Sune Ansune</c:v>
                </c:pt>
                <c:pt idx="316">
                  <c:v>Goldmines Great Indian Comedy</c:v>
                </c:pt>
                <c:pt idx="317">
                  <c:v>Goldmines Movies</c:v>
                </c:pt>
                <c:pt idx="318">
                  <c:v>Goldmines Premiere</c:v>
                </c:pt>
                <c:pt idx="319">
                  <c:v>Good Mythical Morning</c:v>
                </c:pt>
                <c:pt idx="320">
                  <c:v>Gordon Ramsay</c:v>
                </c:pt>
                <c:pt idx="321">
                  <c:v>Got Talent Global</c:v>
                </c:pt>
                <c:pt idx="322">
                  <c:v>GR6 EXPLODE</c:v>
                </c:pt>
                <c:pt idx="323">
                  <c:v>GRAMMY GOLD OFFICIAL</c:v>
                </c:pt>
                <c:pt idx="324">
                  <c:v>Green Gold TV - Official Channel</c:v>
                </c:pt>
                <c:pt idx="325">
                  <c:v>Guava Juice</c:v>
                </c:pt>
                <c:pt idx="326">
                  <c:v>Gulshan Kalra</c:v>
                </c:pt>
                <c:pt idx="327">
                  <c:v>Gustavo Parï¿½ï¿½</c:v>
                </c:pt>
                <c:pt idx="328">
                  <c:v>Gusttavo Lima Oficial</c:v>
                </c:pt>
                <c:pt idx="329">
                  <c:v>Gyan Gamingï¿½</c:v>
                </c:pt>
                <c:pt idx="330">
                  <c:v>gymvirtual</c:v>
                </c:pt>
                <c:pt idx="331">
                  <c:v>H2ODelirious</c:v>
                </c:pt>
                <c:pt idx="332">
                  <c:v>Hacksmith Industries</c:v>
                </c:pt>
                <c:pt idx="333">
                  <c:v>HaerteTest</c:v>
                </c:pt>
                <c:pt idx="334">
                  <c:v>Happy Lives</c:v>
                </c:pt>
                <c:pt idx="335">
                  <c:v>HAR PAL GEO</c:v>
                </c:pt>
                <c:pt idx="336">
                  <c:v>Harry Styles</c:v>
                </c:pt>
                <c:pt idx="337">
                  <c:v>Harsh Beniwal</c:v>
                </c:pt>
                <c:pt idx="338">
                  <c:v>Health Time</c:v>
                </c:pt>
                <c:pt idx="339">
                  <c:v>Hear This Music</c:v>
                </c:pt>
                <c:pt idx="340">
                  <c:v>Heidi and Zidane HZHtube</c:v>
                </c:pt>
                <c:pt idx="341">
                  <c:v>Heidi y Zidane</c:v>
                </c:pt>
                <c:pt idx="342">
                  <c:v>Henrique e Juliano</c:v>
                </c:pt>
                <c:pt idx="343">
                  <c:v>Hero Movies 2023</c:v>
                </c:pt>
                <c:pt idx="344">
                  <c:v>Heroindori</c:v>
                </c:pt>
                <c:pt idx="345">
                  <c:v>HiMan</c:v>
                </c:pt>
                <c:pt idx="346">
                  <c:v>HolaSoyGerman.</c:v>
                </c:pt>
                <c:pt idx="347">
                  <c:v>Hongyu ASMR ï¿½ï¿½</c:v>
                </c:pt>
                <c:pt idx="348">
                  <c:v>How Ridiculous</c:v>
                </c:pt>
                <c:pt idx="349">
                  <c:v>HowToBasic</c:v>
                </c:pt>
                <c:pt idx="350">
                  <c:v>HUBAï¿½ï¿½</c:v>
                </c:pt>
                <c:pt idx="351">
                  <c:v>HUM TV</c:v>
                </c:pt>
                <c:pt idx="352">
                  <c:v>Hungria Hip Hop</c:v>
                </c:pt>
                <c:pt idx="353">
                  <c:v>HYBE LABELS</c:v>
                </c:pt>
                <c:pt idx="354">
                  <c:v>Ian Boggs</c:v>
                </c:pt>
                <c:pt idx="355">
                  <c:v>Ian Lucas</c:v>
                </c:pt>
                <c:pt idx="356">
                  <c:v>IDEAS EN 5 MINUTOS</c:v>
                </c:pt>
                <c:pt idx="357">
                  <c:v>IDEIAS INCRï¿½ï¿½</c:v>
                </c:pt>
                <c:pt idx="358">
                  <c:v>IGN</c:v>
                </c:pt>
                <c:pt idx="359">
                  <c:v>ILYA BORZOV</c:v>
                </c:pt>
                <c:pt idx="360">
                  <c:v>ImagineDragons</c:v>
                </c:pt>
                <c:pt idx="361">
                  <c:v>INCRï¿½ï¿</c:v>
                </c:pt>
                <c:pt idx="362">
                  <c:v>IndiaTV</c:v>
                </c:pt>
                <c:pt idx="363">
                  <c:v>Indore Physical Academy</c:v>
                </c:pt>
                <c:pt idx="364">
                  <c:v>Indosiar</c:v>
                </c:pt>
                <c:pt idx="365">
                  <c:v>Infinite</c:v>
                </c:pt>
                <c:pt idx="366">
                  <c:v>infobells</c:v>
                </c:pt>
                <c:pt idx="367">
                  <c:v>Infobells - Hindi</c:v>
                </c:pt>
                <c:pt idx="368">
                  <c:v>infobells - Kannada</c:v>
                </c:pt>
                <c:pt idx="369">
                  <c:v>infobells - Tamil</c:v>
                </c:pt>
                <c:pt idx="370">
                  <c:v>infobells - Telugu</c:v>
                </c:pt>
                <c:pt idx="371">
                  <c:v>Infobells Bangla</c:v>
                </c:pt>
                <c:pt idx="372">
                  <c:v>Invento na Hora</c:v>
                </c:pt>
                <c:pt idx="373">
                  <c:v>invictor</c:v>
                </c:pt>
                <c:pt idx="374">
                  <c:v>Ishaan Ali 11</c:v>
                </c:pt>
                <c:pt idx="375">
                  <c:v>IShowSpeed</c:v>
                </c:pt>
                <c:pt idx="376">
                  <c:v>Ishtar Music</c:v>
                </c:pt>
                <c:pt idx="377">
                  <c:v>ISSEI / ï¿½ï¿½ï¿½ï¿½</c:v>
                </c:pt>
                <c:pt idx="378">
                  <c:v>iTownGamePlay *Terror&amp;Diversiï¿½ï</c:v>
                </c:pt>
                <c:pt idx="379">
                  <c:v>It's Mamix</c:v>
                </c:pt>
                <c:pt idx="380">
                  <c:v>Ivana Alawi</c:v>
                </c:pt>
                <c:pt idx="381">
                  <c:v>J Balvin</c:v>
                </c:pt>
                <c:pt idx="382">
                  <c:v>Ja Mill</c:v>
                </c:pt>
                <c:pt idx="383">
                  <c:v>jaanvi patel</c:v>
                </c:pt>
                <c:pt idx="384">
                  <c:v>jacksepticeye</c:v>
                </c:pt>
                <c:pt idx="385">
                  <c:v>Jake Fellman</c:v>
                </c:pt>
                <c:pt idx="386">
                  <c:v>Jake Paul</c:v>
                </c:pt>
                <c:pt idx="387">
                  <c:v>James Charles</c:v>
                </c:pt>
                <c:pt idx="388">
                  <c:v>Jamuna TV</c:v>
                </c:pt>
                <c:pt idx="389">
                  <c:v>Jane ASMR ï¿½ï¿½</c:v>
                </c:pt>
                <c:pt idx="390">
                  <c:v>Jason Derulo</c:v>
                </c:pt>
                <c:pt idx="391">
                  <c:v>Jason Vlogs</c:v>
                </c:pt>
                <c:pt idx="392">
                  <c:v>Jass Records</c:v>
                </c:pt>
                <c:pt idx="393">
                  <c:v>Jazzghost</c:v>
                </c:pt>
                <c:pt idx="394">
                  <c:v>jbalvinVEVO</c:v>
                </c:pt>
                <c:pt idx="395">
                  <c:v>JD Pantoja</c:v>
                </c:pt>
                <c:pt idx="396">
                  <c:v>jeffreestar</c:v>
                </c:pt>
                <c:pt idx="397">
                  <c:v>Jelly</c:v>
                </c:pt>
                <c:pt idx="398">
                  <c:v>JennaMarbles</c:v>
                </c:pt>
                <c:pt idx="399">
                  <c:v>Jennifer Lopez</c:v>
                </c:pt>
                <c:pt idx="400">
                  <c:v>Jess No Limit</c:v>
                </c:pt>
                <c:pt idx="401">
                  <c:v>JesseAndMike</c:v>
                </c:pt>
                <c:pt idx="402">
                  <c:v>Jesser</c:v>
                </c:pt>
                <c:pt idx="403">
                  <c:v>JFlaMusic</c:v>
                </c:pt>
                <c:pt idx="404">
                  <c:v>Jimmy Kimmel Live</c:v>
                </c:pt>
                <c:pt idx="405">
                  <c:v>Jingle Toons</c:v>
                </c:pt>
                <c:pt idx="406">
                  <c:v>JJ Olatunji</c:v>
                </c:pt>
                <c:pt idx="407">
                  <c:v>Jkk Entertainment</c:v>
                </c:pt>
                <c:pt idx="408">
                  <c:v>JOJO TV - Hindi Stories</c:v>
                </c:pt>
                <c:pt idx="409">
                  <c:v>Jomy Production</c:v>
                </c:pt>
                <c:pt idx="410">
                  <c:v>Jordan Matter</c:v>
                </c:pt>
                <c:pt idx="411">
                  <c:v>Jorge &amp; Mateus Oficial</c:v>
                </c:pt>
                <c:pt idx="412">
                  <c:v>Juan De Dios Pantoja</c:v>
                </c:pt>
                <c:pt idx="413">
                  <c:v>JuegaGerman</c:v>
                </c:pt>
                <c:pt idx="414">
                  <c:v>JukiLop</c:v>
                </c:pt>
                <c:pt idx="415">
                  <c:v>JULIA GISELLA</c:v>
                </c:pt>
                <c:pt idx="416">
                  <c:v>Juliana Baltar</c:v>
                </c:pt>
                <c:pt idx="417">
                  <c:v>Junya.ï¿½ï¿½ï¿½ï¿½</c:v>
                </c:pt>
                <c:pt idx="418">
                  <c:v>Just For Laughs Gags</c:v>
                </c:pt>
                <c:pt idx="419">
                  <c:v>Justin Bieber</c:v>
                </c:pt>
                <c:pt idx="420">
                  <c:v>JustinBieberVEVO</c:v>
                </c:pt>
                <c:pt idx="421">
                  <c:v>JYP Entertainment</c:v>
                </c:pt>
                <c:pt idx="422">
                  <c:v>Kabita's Kitchen</c:v>
                </c:pt>
                <c:pt idx="423">
                  <c:v>karameeshchannel</c:v>
                </c:pt>
                <c:pt idx="424">
                  <c:v>KAROL G</c:v>
                </c:pt>
                <c:pt idx="425">
                  <c:v>Kashvi Adlakha</c:v>
                </c:pt>
                <c:pt idx="426">
                  <c:v>Katakit Baby TV</c:v>
                </c:pt>
                <c:pt idx="427">
                  <c:v>KatieAngel</c:v>
                </c:pt>
                <c:pt idx="428">
                  <c:v>Katy Perry</c:v>
                </c:pt>
                <c:pt idx="429">
                  <c:v>KatyPerryVEVO</c:v>
                </c:pt>
                <c:pt idx="430">
                  <c:v>Kaykai Salaider</c:v>
                </c:pt>
                <c:pt idx="431">
                  <c:v>KBS WORLD TV</c:v>
                </c:pt>
                <c:pt idx="432">
                  <c:v>Kerajinan 5-Menit</c:v>
                </c:pt>
                <c:pt idx="433">
                  <c:v>Khan GS Research Centre</c:v>
                </c:pt>
                <c:pt idx="434">
                  <c:v>KHANDESHI MOVIES</c:v>
                </c:pt>
                <c:pt idx="435">
                  <c:v>Kiddiestv Hindi - Nursery Rhymes &amp; Kids Songs</c:v>
                </c:pt>
                <c:pt idx="436">
                  <c:v>Kids Lineï¿½ï¿½ï¿½ï¿½ï¿½ï¿½ï¿½</c:v>
                </c:pt>
                <c:pt idx="437">
                  <c:v>Kids Play</c:v>
                </c:pt>
                <c:pt idx="438">
                  <c:v>Kids TV - Nursery Rhymes And Baby Songs</c:v>
                </c:pt>
                <c:pt idx="439">
                  <c:v>Kids TV India Hindi Nursery Rhymes</c:v>
                </c:pt>
                <c:pt idx="440">
                  <c:v>Kim Loaiza</c:v>
                </c:pt>
                <c:pt idx="441">
                  <c:v>Kimberly Loaiza</c:v>
                </c:pt>
                <c:pt idx="442">
                  <c:v>Kinder Spielzeug Kanal (Kidibli)</c:v>
                </c:pt>
                <c:pt idx="443">
                  <c:v>KL BRO Biju Rithvik</c:v>
                </c:pt>
                <c:pt idx="444">
                  <c:v>Knowledge Tv ï¿½ï¿½ï¿½ï¿½ï¿½ï¿½</c:v>
                </c:pt>
                <c:pt idx="445">
                  <c:v>KOMPASTV</c:v>
                </c:pt>
                <c:pt idx="446">
                  <c:v>Koray Zeynep</c:v>
                </c:pt>
                <c:pt idx="447">
                  <c:v>KSI</c:v>
                </c:pt>
                <c:pt idx="448">
                  <c:v>Kuplinov ï¿½ï¿½ï¿</c:v>
                </c:pt>
                <c:pt idx="449">
                  <c:v>Kurt Hugo Schneider</c:v>
                </c:pt>
                <c:pt idx="450">
                  <c:v>Kurzgesagt ï¿½ï¿½ï¿½ï¿½ï¿½ï¿</c:v>
                </c:pt>
                <c:pt idx="451">
                  <c:v>Kwebbelkop</c:v>
                </c:pt>
                <c:pt idx="452">
                  <c:v>La Granja de Zenï¿½</c:v>
                </c:pt>
                <c:pt idx="453">
                  <c:v>La Rosa de Guadalupe</c:v>
                </c:pt>
                <c:pt idx="454">
                  <c:v>Lachlan</c:v>
                </c:pt>
                <c:pt idx="455">
                  <c:v>Lady Diana</c:v>
                </c:pt>
                <c:pt idx="456">
                  <c:v>Lady Gaga</c:v>
                </c:pt>
                <c:pt idx="457">
                  <c:v>Lahari Music - TSeries</c:v>
                </c:pt>
                <c:pt idx="458">
                  <c:v>Lana Del Rey</c:v>
                </c:pt>
                <c:pt idx="459">
                  <c:v>LankyBox</c:v>
                </c:pt>
                <c:pt idx="460">
                  <c:v>Las Ratitas</c:v>
                </c:pt>
                <c:pt idx="461">
                  <c:v>LazarBeam</c:v>
                </c:pt>
                <c:pt idx="462">
                  <c:v>League of Legends</c:v>
                </c:pt>
                <c:pt idx="463">
                  <c:v>LEGENDA FUNK</c:v>
                </c:pt>
                <c:pt idx="464">
                  <c:v>LEGO</c:v>
                </c:pt>
                <c:pt idx="465">
                  <c:v>Lele Pons</c:v>
                </c:pt>
                <c:pt idx="466">
                  <c:v>LeoNata Family</c:v>
                </c:pt>
                <c:pt idx="467">
                  <c:v>les boys tv2</c:v>
                </c:pt>
                <c:pt idx="468">
                  <c:v>Les' Copaque Production</c:v>
                </c:pt>
                <c:pt idx="469">
                  <c:v>Like Nastya</c:v>
                </c:pt>
                <c:pt idx="470">
                  <c:v>Like Nastya AE</c:v>
                </c:pt>
                <c:pt idx="471">
                  <c:v>Like Nastya ESP</c:v>
                </c:pt>
                <c:pt idx="472">
                  <c:v>Like Nastya IDN</c:v>
                </c:pt>
                <c:pt idx="473">
                  <c:v>Like Nastya PRT</c:v>
                </c:pt>
                <c:pt idx="474">
                  <c:v>Like Nastya Show</c:v>
                </c:pt>
                <c:pt idx="475">
                  <c:v>Like Nastya Stories</c:v>
                </c:pt>
                <c:pt idx="476">
                  <c:v>Like Nastya Vlog</c:v>
                </c:pt>
                <c:pt idx="477">
                  <c:v>Like Nastya VNM</c:v>
                </c:pt>
                <c:pt idx="478">
                  <c:v>Lil Nas X</c:v>
                </c:pt>
                <c:pt idx="479">
                  <c:v>Lil Pump</c:v>
                </c:pt>
                <c:pt idx="480">
                  <c:v>Lilly Singh</c:v>
                </c:pt>
                <c:pt idx="481">
                  <c:v>Lindsey Stirling</c:v>
                </c:pt>
                <c:pt idx="482">
                  <c:v>Linkin Park</c:v>
                </c:pt>
                <c:pt idx="483">
                  <c:v>Linus Tech Tips</c:v>
                </c:pt>
                <c:pt idx="484">
                  <c:v>Little Angel - Mï¿½ï¿½ï¿½ï¿½ï¿½ï¿½ï¿½ï¿½ï¿½ï¿½</c:v>
                </c:pt>
                <c:pt idx="485">
                  <c:v>Little Angel Espaï¿½ï¿½ï¿½ï¿½ï¿½ï¿½ï¿½ï¿½ï¿½</c:v>
                </c:pt>
                <c:pt idx="486">
                  <c:v>Little Angel: Nursery Rhymes &amp; Kids Songs</c:v>
                </c:pt>
                <c:pt idx="487">
                  <c:v>Little Baby Bum - Nursery Rhymes &amp; Kids Songs</c:v>
                </c:pt>
                <c:pt idx="488">
                  <c:v>Little Baby Bum en Espaï¿½ï</c:v>
                </c:pt>
                <c:pt idx="489">
                  <c:v>Little Mix</c:v>
                </c:pt>
                <c:pt idx="490">
                  <c:v>LIV Crime</c:v>
                </c:pt>
                <c:pt idx="491">
                  <c:v>Live</c:v>
                </c:pt>
                <c:pt idx="492">
                  <c:v>Liza Koshy</c:v>
                </c:pt>
                <c:pt idx="493">
                  <c:v>Lofi Girl</c:v>
                </c:pt>
                <c:pt idx="494">
                  <c:v>Logan Paul</c:v>
                </c:pt>
                <c:pt idx="495">
                  <c:v>Lokdhun Punjabi</c:v>
                </c:pt>
                <c:pt idx="496">
                  <c:v>LOKESH GAMER</c:v>
                </c:pt>
                <c:pt idx="497">
                  <c:v>LooLoo Kids - Nursery Rhymes and Children's Songs</c:v>
                </c:pt>
                <c:pt idx="498">
                  <c:v>LosPolinesios</c:v>
                </c:pt>
                <c:pt idx="499">
                  <c:v>Lotus Music</c:v>
                </c:pt>
                <c:pt idx="500">
                  <c:v>LOUD</c:v>
                </c:pt>
                <c:pt idx="501">
                  <c:v>Lucas and Marcus</c:v>
                </c:pt>
                <c:pt idx="502">
                  <c:v>LUCCAS NETO - LUCCAS TOON</c:v>
                </c:pt>
                <c:pt idx="503">
                  <c:v>Luis Fonsi</c:v>
                </c:pt>
                <c:pt idx="504">
                  <c:v>LuisFonsiVEVO</c:v>
                </c:pt>
                <c:pt idx="505">
                  <c:v>Luisito Comunica</c:v>
                </c:pt>
                <c:pt idx="506">
                  <c:v>Luli Pampï¿½</c:v>
                </c:pt>
                <c:pt idx="507">
                  <c:v>Lyna</c:v>
                </c:pt>
                <c:pt idx="508">
                  <c:v>Lyrical Lemonade</c:v>
                </c:pt>
                <c:pt idx="509">
                  <c:v>Maha Fun Tv</c:v>
                </c:pt>
                <c:pt idx="510">
                  <c:v>MAIKI021</c:v>
                </c:pt>
                <c:pt idx="511">
                  <c:v>Major Lazer Official</c:v>
                </c:pt>
                <c:pt idx="512">
                  <c:v>Make Joke Of</c:v>
                </c:pt>
                <c:pt idx="513">
                  <c:v>Makiman131</c:v>
                </c:pt>
                <c:pt idx="514">
                  <c:v>Maluma</c:v>
                </c:pt>
                <c:pt idx="515">
                  <c:v>MalumaVEVO</c:v>
                </c:pt>
                <c:pt idx="516">
                  <c:v>Manoj  parihar</c:v>
                </c:pt>
                <c:pt idx="517">
                  <c:v>Manual do Mundo</c:v>
                </c:pt>
                <c:pt idx="518">
                  <c:v>Marï¿½ï¿½ï¿½ï¿½ï¿½</c:v>
                </c:pt>
                <c:pt idx="519">
                  <c:v>Maria Clara &amp; JP</c:v>
                </c:pt>
                <c:pt idx="520">
                  <c:v>Mariale</c:v>
                </c:pt>
                <c:pt idx="521">
                  <c:v>Mark Rober</c:v>
                </c:pt>
                <c:pt idx="522">
                  <c:v>Markiplier</c:v>
                </c:pt>
                <c:pt idx="523">
                  <c:v>Marmok</c:v>
                </c:pt>
                <c:pt idx="524">
                  <c:v>Maroon 5</c:v>
                </c:pt>
                <c:pt idx="525">
                  <c:v>Maroon5VEVO</c:v>
                </c:pt>
                <c:pt idx="526">
                  <c:v>Marques Brownlee</c:v>
                </c:pt>
                <c:pt idx="527">
                  <c:v>Marshmello</c:v>
                </c:pt>
                <c:pt idx="528">
                  <c:v>Marta and Rustam</c:v>
                </c:pt>
                <c:pt idx="529">
                  <c:v>Martin Garrix</c:v>
                </c:pt>
                <c:pt idx="530">
                  <c:v>Marvel Entertainment</c:v>
                </c:pt>
                <c:pt idx="531">
                  <c:v>Masha and The Bear</c:v>
                </c:pt>
                <c:pt idx="532">
                  <c:v>Masha e o Urso</c:v>
                </c:pt>
                <c:pt idx="533">
                  <c:v>Masha y el Oso</c:v>
                </c:pt>
                <c:pt idx="534">
                  <c:v>Matheus Yurley</c:v>
                </c:pt>
                <c:pt idx="535">
                  <c:v>Matt Steffanina</c:v>
                </c:pt>
                <c:pt idx="536">
                  <c:v>Matt Stonie</c:v>
                </c:pt>
                <c:pt idx="537">
                  <c:v>MattyBRaps</c:v>
                </c:pt>
                <c:pt idx="538">
                  <c:v>Maya and Mary</c:v>
                </c:pt>
                <c:pt idx="539">
                  <c:v>Mazhavil Manorama</c:v>
                </c:pt>
                <c:pt idx="540">
                  <c:v>MC Divertida</c:v>
                </c:pt>
                <c:pt idx="541">
                  <c:v>Meghan Trainor</c:v>
                </c:pt>
                <c:pt idx="542">
                  <c:v>melanie martinez</c:v>
                </c:pt>
                <c:pt idx="543">
                  <c:v>Melon City Show - ï¿½ï¿½ï¿½ï¿½ï¿½ï¿½ï¿½ï¿½ï¿½ï¿½ï¿</c:v>
                </c:pt>
                <c:pt idx="544">
                  <c:v>MGC Playhouse</c:v>
                </c:pt>
                <c:pt idx="545">
                  <c:v>Mï¿½ï¿½ï¿½ï¿½</c:v>
                </c:pt>
                <c:pt idx="546">
                  <c:v>MiawAug</c:v>
                </c:pt>
                <c:pt idx="547">
                  <c:v>Michael Jackson</c:v>
                </c:pt>
                <c:pt idx="548">
                  <c:v>Migos ATL</c:v>
                </c:pt>
                <c:pt idx="549">
                  <c:v>Mikecrack</c:v>
                </c:pt>
                <c:pt idx="550">
                  <c:v>Miley Cyrus</c:v>
                </c:pt>
                <c:pt idx="551">
                  <c:v>Minecraft - Topic</c:v>
                </c:pt>
                <c:pt idx="552">
                  <c:v>Mis Pastelitos</c:v>
                </c:pt>
                <c:pt idx="553">
                  <c:v>Miss Katy</c:v>
                </c:pt>
                <c:pt idx="554">
                  <c:v>MissaSinfonia</c:v>
                </c:pt>
                <c:pt idx="555">
                  <c:v>Mister Max</c:v>
                </c:pt>
                <c:pt idx="556">
                  <c:v>MK MUSIC</c:v>
                </c:pt>
                <c:pt idx="557">
                  <c:v>mmoshaya</c:v>
                </c:pt>
                <c:pt idx="558">
                  <c:v>MNCTV OFFICIAL</c:v>
                </c:pt>
                <c:pt idx="559">
                  <c:v>Mnet K-POP</c:v>
                </c:pt>
                <c:pt idx="560">
                  <c:v>Mobile Legends: Bang Bang</c:v>
                </c:pt>
                <c:pt idx="561">
                  <c:v>Mohamed Ramadan I ï¿½ï¿½ï¿½ï¿½ï¿½ï¿½ï</c:v>
                </c:pt>
                <c:pt idx="562">
                  <c:v>MoniLina</c:v>
                </c:pt>
                <c:pt idx="563">
                  <c:v>MoreAliA</c:v>
                </c:pt>
                <c:pt idx="564">
                  <c:v>Morgz</c:v>
                </c:pt>
                <c:pt idx="565">
                  <c:v>Movieclips</c:v>
                </c:pt>
                <c:pt idx="566">
                  <c:v>Mr Bean</c:v>
                </c:pt>
                <c:pt idx="567">
                  <c:v>Mr DegrEE</c:v>
                </c:pt>
                <c:pt idx="568">
                  <c:v>MR. INDIAN HACKER</c:v>
                </c:pt>
                <c:pt idx="569">
                  <c:v>MrBeast</c:v>
                </c:pt>
                <c:pt idx="570">
                  <c:v>MrBeast 2</c:v>
                </c:pt>
                <c:pt idx="571">
                  <c:v>MrBeast en Espaï¿½ï</c:v>
                </c:pt>
                <c:pt idx="572">
                  <c:v>MrBeast Gaming</c:v>
                </c:pt>
                <c:pt idx="573">
                  <c:v>MrSuicideSheep</c:v>
                </c:pt>
                <c:pt idx="574">
                  <c:v>Mrwhosetheboss</c:v>
                </c:pt>
                <c:pt idx="575">
                  <c:v>MSA previously My Story Animated</c:v>
                </c:pt>
                <c:pt idx="576">
                  <c:v>mujjuu___14</c:v>
                </c:pt>
                <c:pt idx="577">
                  <c:v>Mundo Bita</c:v>
                </c:pt>
                <c:pt idx="578">
                  <c:v>Musas</c:v>
                </c:pt>
                <c:pt idx="579">
                  <c:v>Music</c:v>
                </c:pt>
                <c:pt idx="580">
                  <c:v>MY FAMILY</c:v>
                </c:pt>
                <c:pt idx="581">
                  <c:v>My Mate Nate</c:v>
                </c:pt>
                <c:pt idx="582">
                  <c:v>MyMissAnand</c:v>
                </c:pt>
                <c:pt idx="583">
                  <c:v>Naisa Alifia Yuriza (N.A.Y)</c:v>
                </c:pt>
                <c:pt idx="584">
                  <c:v>Narendra Modi</c:v>
                </c:pt>
                <c:pt idx="585">
                  <c:v>Narins Beauty</c:v>
                </c:pt>
                <c:pt idx="586">
                  <c:v>Natan por Aï¿</c:v>
                </c:pt>
                <c:pt idx="587">
                  <c:v>National Geographic</c:v>
                </c:pt>
                <c:pt idx="588">
                  <c:v>NBA</c:v>
                </c:pt>
                <c:pt idx="589">
                  <c:v>NDTV</c:v>
                </c:pt>
                <c:pt idx="590">
                  <c:v>NDTV India</c:v>
                </c:pt>
                <c:pt idx="591">
                  <c:v>Neha Kakkar</c:v>
                </c:pt>
                <c:pt idx="592">
                  <c:v>netd mï¿½ï¿</c:v>
                </c:pt>
                <c:pt idx="593">
                  <c:v>Netflix</c:v>
                </c:pt>
                <c:pt idx="594">
                  <c:v>Netflix India</c:v>
                </c:pt>
                <c:pt idx="595">
                  <c:v>Netflix Jr.</c:v>
                </c:pt>
                <c:pt idx="596">
                  <c:v>News</c:v>
                </c:pt>
                <c:pt idx="597">
                  <c:v>News 24</c:v>
                </c:pt>
                <c:pt idx="598">
                  <c:v>News18 India</c:v>
                </c:pt>
                <c:pt idx="599">
                  <c:v>Niana Guerrero</c:v>
                </c:pt>
                <c:pt idx="600">
                  <c:v>NichLmao</c:v>
                </c:pt>
                <c:pt idx="601">
                  <c:v>Nick Jr.</c:v>
                </c:pt>
                <c:pt idx="602">
                  <c:v>Nicki Minaj</c:v>
                </c:pt>
                <c:pt idx="603">
                  <c:v>NickiMinajAtVEVO</c:v>
                </c:pt>
                <c:pt idx="604">
                  <c:v>NickyJamTV</c:v>
                </c:pt>
                <c:pt idx="605">
                  <c:v>nigahiga</c:v>
                </c:pt>
                <c:pt idx="606">
                  <c:v>NikkieTutorials</c:v>
                </c:pt>
                <c:pt idx="607">
                  <c:v>Ninja</c:v>
                </c:pt>
                <c:pt idx="608">
                  <c:v>Ninja Kidz TV</c:v>
                </c:pt>
                <c:pt idx="609">
                  <c:v>NishaMadhulika</c:v>
                </c:pt>
                <c:pt idx="610">
                  <c:v>NMF News</c:v>
                </c:pt>
                <c:pt idx="611">
                  <c:v>NOBRU</c:v>
                </c:pt>
                <c:pt idx="612">
                  <c:v>NoCopyrightSounds</c:v>
                </c:pt>
                <c:pt idx="613">
                  <c:v>Noman Official</c:v>
                </c:pt>
                <c:pt idx="614">
                  <c:v>Noor Stars</c:v>
                </c:pt>
                <c:pt idx="615">
                  <c:v>O Que Nï¿½ï¿½ï¿½ï¿½ï¿½ï¿</c:v>
                </c:pt>
                <c:pt idx="616">
                  <c:v>O Reino Infantil</c:v>
                </c:pt>
                <c:pt idx="617">
                  <c:v>Official Pink Panther</c:v>
                </c:pt>
                <c:pt idx="618">
                  <c:v>officialpsy</c:v>
                </c:pt>
                <c:pt idx="619">
                  <c:v>One Direction</c:v>
                </c:pt>
                <c:pt idx="620">
                  <c:v>OneDirectionVEVO</c:v>
                </c:pt>
                <c:pt idx="621">
                  <c:v>Oyuncak Avï¿</c:v>
                </c:pt>
                <c:pt idx="622">
                  <c:v>Ozuna</c:v>
                </c:pt>
                <c:pt idx="623">
                  <c:v>Painzeiro</c:v>
                </c:pt>
                <c:pt idx="624">
                  <c:v>Panda</c:v>
                </c:pt>
                <c:pt idx="625">
                  <c:v>PANDA BOI</c:v>
                </c:pt>
                <c:pt idx="626">
                  <c:v>Panda Shorts</c:v>
                </c:pt>
                <c:pt idx="627">
                  <c:v>Parafernalha</c:v>
                </c:pt>
                <c:pt idx="628">
                  <c:v>Pari's Lifestyle</c:v>
                </c:pt>
                <c:pt idx="629">
                  <c:v>Pastor Antï¿½ï¿½ï¿½ï¿½ï</c:v>
                </c:pt>
                <c:pt idx="630">
                  <c:v>Paulo Londra</c:v>
                </c:pt>
                <c:pt idx="631">
                  <c:v>PDK Films</c:v>
                </c:pt>
                <c:pt idx="632">
                  <c:v>Peet Montzingo</c:v>
                </c:pt>
                <c:pt idx="633">
                  <c:v>Pen Movies</c:v>
                </c:pt>
                <c:pt idx="634">
                  <c:v>Pencilmation</c:v>
                </c:pt>
                <c:pt idx="635">
                  <c:v>penguinz0</c:v>
                </c:pt>
                <c:pt idx="636">
                  <c:v>Pentatonix</c:v>
                </c:pt>
                <c:pt idx="637">
                  <c:v>People Vs Food</c:v>
                </c:pt>
                <c:pt idx="638">
                  <c:v>Peppa Pig - Official Channel</c:v>
                </c:pt>
                <c:pt idx="639">
                  <c:v>Peppa Pig em Portuguï¿½ï¿½ï¿½ï¿½ï¿½ï¿½ï¿½ï¿½ï¿</c:v>
                </c:pt>
                <c:pt idx="640">
                  <c:v>Peppa Pig Espaï¿½ï¿½ï¿½ï¿½ï¿½ï¿½ï¿½ï¿½ï¿½</c:v>
                </c:pt>
                <c:pt idx="641">
                  <c:v>PewDiePie</c:v>
                </c:pt>
                <c:pt idx="642">
                  <c:v>Pinkfong Baby Shark - Kids' Songs &amp; Stories</c:v>
                </c:pt>
                <c:pt idx="643">
                  <c:v>Pitbull</c:v>
                </c:pt>
                <c:pt idx="644">
                  <c:v>Piuzinho</c:v>
                </c:pt>
                <c:pt idx="645">
                  <c:v>Planeta das Gï¿½ï¿½</c:v>
                </c:pt>
                <c:pt idx="646">
                  <c:v>PlayStation</c:v>
                </c:pt>
                <c:pt idx="647">
                  <c:v>Pokï¿½ï¿½ï¿½ï¿½ï¿½ï¿½ï¿½ï¿½ï¿½</c:v>
                </c:pt>
                <c:pt idx="648">
                  <c:v>Pop Chartbusters</c:v>
                </c:pt>
                <c:pt idx="649">
                  <c:v>POPS Kids</c:v>
                </c:pt>
                <c:pt idx="650">
                  <c:v>Popular on YouTube</c:v>
                </c:pt>
                <c:pt idx="651">
                  <c:v>PopularMMOs</c:v>
                </c:pt>
                <c:pt idx="652">
                  <c:v>Porta dos Fundos</c:v>
                </c:pt>
                <c:pt idx="653">
                  <c:v>Post Malone</c:v>
                </c:pt>
                <c:pt idx="654">
                  <c:v>PowerfulJRE</c:v>
                </c:pt>
                <c:pt idx="655">
                  <c:v>PowerKids TV</c:v>
                </c:pt>
                <c:pt idx="656">
                  <c:v>Prajapati News</c:v>
                </c:pt>
                <c:pt idx="657">
                  <c:v>Preston</c:v>
                </c:pt>
                <c:pt idx="658">
                  <c:v>PrestonPlayz</c:v>
                </c:pt>
                <c:pt idx="659">
                  <c:v>Prime Video India</c:v>
                </c:pt>
                <c:pt idx="660">
                  <c:v>Priyal Kukreja</c:v>
                </c:pt>
                <c:pt idx="661">
                  <c:v>Quantum Tech HD</c:v>
                </c:pt>
                <c:pt idx="662">
                  <c:v>Queen Official</c:v>
                </c:pt>
                <c:pt idx="663">
                  <c:v>Rafa &amp; Luiz</c:v>
                </c:pt>
                <c:pt idx="664">
                  <c:v>Raffy Tulfo in Action</c:v>
                </c:pt>
                <c:pt idx="665">
                  <c:v>Rajshri</c:v>
                </c:pt>
                <c:pt idx="666">
                  <c:v>Rans Entertainment</c:v>
                </c:pt>
                <c:pt idx="667">
                  <c:v>Ranz Kyle</c:v>
                </c:pt>
                <c:pt idx="668">
                  <c:v>RaptorGamer</c:v>
                </c:pt>
                <c:pt idx="669">
                  <c:v>Rauw Alejandro</c:v>
                </c:pt>
                <c:pt idx="670">
                  <c:v>Ray William Johnson</c:v>
                </c:pt>
                <c:pt idx="671">
                  <c:v>Rclbeauty101</c:v>
                </c:pt>
                <c:pt idx="672">
                  <c:v>RCTI - LAYAR DRAMA INDONESIA</c:v>
                </c:pt>
                <c:pt idx="673">
                  <c:v>REACT</c:v>
                </c:pt>
                <c:pt idx="674">
                  <c:v>Reaction Time</c:v>
                </c:pt>
                <c:pt idx="675">
                  <c:v>Rebecca Zamolo</c:v>
                </c:pt>
                <c:pt idx="676">
                  <c:v>RedeTV</c:v>
                </c:pt>
                <c:pt idx="677">
                  <c:v>Renato Garcia YT</c:v>
                </c:pt>
                <c:pt idx="678">
                  <c:v>Republic Bharat</c:v>
                </c:pt>
                <c:pt idx="679">
                  <c:v>rezendeevil</c:v>
                </c:pt>
                <c:pt idx="680">
                  <c:v>Ricis Official</c:v>
                </c:pt>
                <c:pt idx="681">
                  <c:v>Right to Shiksha</c:v>
                </c:pt>
                <c:pt idx="682">
                  <c:v>Rihanna</c:v>
                </c:pt>
                <c:pt idx="683">
                  <c:v>RihannaVEVO</c:v>
                </c:pt>
                <c:pt idx="684">
                  <c:v>RKD Studios</c:v>
                </c:pt>
                <c:pt idx="685">
                  <c:v>Robin Hood Gamer</c:v>
                </c:pt>
                <c:pt idx="686">
                  <c:v>RobleisIUTU</c:v>
                </c:pt>
                <c:pt idx="687">
                  <c:v>RobTopGames</c:v>
                </c:pt>
                <c:pt idx="688">
                  <c:v>Roman Atwood Vlogs</c:v>
                </c:pt>
                <c:pt idx="689">
                  <c:v>Romeo Santos</c:v>
                </c:pt>
                <c:pt idx="690">
                  <c:v>Rosanna Pansino</c:v>
                </c:pt>
                <c:pt idx="691">
                  <c:v>Rotana</c:v>
                </c:pt>
                <c:pt idx="692">
                  <c:v>Rotten Tomatoes Trailers</c:v>
                </c:pt>
                <c:pt idx="693">
                  <c:v>Round2hell</c:v>
                </c:pt>
                <c:pt idx="694">
                  <c:v>RS 1313 SHORTS</c:v>
                </c:pt>
                <c:pt idx="695">
                  <c:v>RsiamMusic : ï¿½ï¿½ï¿½ï¿½ï¿½ï¿½ï¿½ï¿½</c:v>
                </c:pt>
                <c:pt idx="696">
                  <c:v>Rubï¿½ï¿½ï¿½ï¿½ï¿½ï¿½</c:v>
                </c:pt>
                <c:pt idx="697">
                  <c:v>Ryan Trahan</c:v>
                </c:pt>
                <c:pt idx="698">
                  <c:v>Ryan's World</c:v>
                </c:pt>
                <c:pt idx="699">
                  <c:v>Saad Lamjarred | ï¿½ï¿½ï¿½ï¿½ï¿½ï¿</c:v>
                </c:pt>
                <c:pt idx="700">
                  <c:v>SAAIHALILINTAR</c:v>
                </c:pt>
                <c:pt idx="701">
                  <c:v>sagar kalra (Shorts)</c:v>
                </c:pt>
                <c:pt idx="702">
                  <c:v>Sagawa /ï¿½ï¿½ï¿½</c:v>
                </c:pt>
                <c:pt idx="703">
                  <c:v>Salman Noman</c:v>
                </c:pt>
                <c:pt idx="704">
                  <c:v>SAM SMITH</c:v>
                </c:pt>
                <c:pt idx="705">
                  <c:v>Sandeep Maheshwari</c:v>
                </c:pt>
                <c:pt idx="706">
                  <c:v>Sandra Cires Art</c:v>
                </c:pt>
                <c:pt idx="707">
                  <c:v>Sanjoy Das Official</c:v>
                </c:pt>
                <c:pt idx="708">
                  <c:v>Saregama Music</c:v>
                </c:pt>
                <c:pt idx="709">
                  <c:v>Saturday Night Live</c:v>
                </c:pt>
                <c:pt idx="710">
                  <c:v>SCTV</c:v>
                </c:pt>
                <c:pt idx="711">
                  <c:v>Sebastiï¿½ï¿½ï¿½</c:v>
                </c:pt>
                <c:pt idx="712">
                  <c:v>Selena Gomez</c:v>
                </c:pt>
                <c:pt idx="713">
                  <c:v>SelenaGomezVEVO</c:v>
                </c:pt>
                <c:pt idx="714">
                  <c:v>Sesame Street</c:v>
                </c:pt>
                <c:pt idx="715">
                  <c:v>SET India</c:v>
                </c:pt>
                <c:pt idx="716">
                  <c:v>SEVENGERS</c:v>
                </c:pt>
                <c:pt idx="717">
                  <c:v>Shakira</c:v>
                </c:pt>
                <c:pt idx="718">
                  <c:v>shakiraVEVO</c:v>
                </c:pt>
                <c:pt idx="719">
                  <c:v>shane</c:v>
                </c:pt>
                <c:pt idx="720">
                  <c:v>Shawn Mendes</c:v>
                </c:pt>
                <c:pt idx="721">
                  <c:v>Shemaroo</c:v>
                </c:pt>
                <c:pt idx="722">
                  <c:v>Shemaroo Comedy</c:v>
                </c:pt>
                <c:pt idx="723">
                  <c:v>Shemaroo Filmi Gaane</c:v>
                </c:pt>
                <c:pt idx="724">
                  <c:v>Shemaroo Movies</c:v>
                </c:pt>
                <c:pt idx="725">
                  <c:v>shfa</c:v>
                </c:pt>
                <c:pt idx="726">
                  <c:v>shfa show India</c:v>
                </c:pt>
                <c:pt idx="727">
                  <c:v>shfa2 - ï¿½ï¿½</c:v>
                </c:pt>
                <c:pt idx="728">
                  <c:v>Shorts Break</c:v>
                </c:pt>
                <c:pt idx="729">
                  <c:v>Sia</c:v>
                </c:pt>
                <c:pt idx="730">
                  <c:v>Sidemen</c:v>
                </c:pt>
                <c:pt idx="731">
                  <c:v>Sidhu Moose Wala</c:v>
                </c:pt>
                <c:pt idx="732">
                  <c:v>SIS vs BRO</c:v>
                </c:pt>
                <c:pt idx="733">
                  <c:v>Skrillex</c:v>
                </c:pt>
                <c:pt idx="734">
                  <c:v>SlivkiShow</c:v>
                </c:pt>
                <c:pt idx="735">
                  <c:v>Smile Family</c:v>
                </c:pt>
                <c:pt idx="736">
                  <c:v>Smile Family Spanish</c:v>
                </c:pt>
                <c:pt idx="737">
                  <c:v>SMOL</c:v>
                </c:pt>
                <c:pt idx="738">
                  <c:v>Smosh</c:v>
                </c:pt>
                <c:pt idx="739">
                  <c:v>SMTOWN</c:v>
                </c:pt>
                <c:pt idx="740">
                  <c:v>SOMOY TV</c:v>
                </c:pt>
                <c:pt idx="741">
                  <c:v>Sonotek</c:v>
                </c:pt>
                <c:pt idx="742">
                  <c:v>Sonotek Bhakti</c:v>
                </c:pt>
                <c:pt idx="743">
                  <c:v>Sony AATH</c:v>
                </c:pt>
                <c:pt idx="744">
                  <c:v>Sony LIV</c:v>
                </c:pt>
                <c:pt idx="745">
                  <c:v>Sony Music India</c:v>
                </c:pt>
                <c:pt idx="746">
                  <c:v>Sony Music South</c:v>
                </c:pt>
                <c:pt idx="747">
                  <c:v>Sony PAL</c:v>
                </c:pt>
                <c:pt idx="748">
                  <c:v>Sony SAB</c:v>
                </c:pt>
                <c:pt idx="749">
                  <c:v>SonyMusicIndiaVEVO</c:v>
                </c:pt>
                <c:pt idx="750">
                  <c:v>SonyMusicSouthVEVO</c:v>
                </c:pt>
                <c:pt idx="751">
                  <c:v>Sourav Joshi Vlogs</c:v>
                </c:pt>
                <c:pt idx="752">
                  <c:v>Speed Records</c:v>
                </c:pt>
                <c:pt idx="753">
                  <c:v>Spider Slack</c:v>
                </c:pt>
                <c:pt idx="754">
                  <c:v>Spinnin' Records</c:v>
                </c:pt>
                <c:pt idx="755">
                  <c:v>Sports</c:v>
                </c:pt>
                <c:pt idx="756">
                  <c:v>SQUEEZIE</c:v>
                </c:pt>
                <c:pt idx="757">
                  <c:v>SriBalajiMovies</c:v>
                </c:pt>
                <c:pt idx="758">
                  <c:v>SRK MUSIC</c:v>
                </c:pt>
                <c:pt idx="759">
                  <c:v>SSSniperWolf</c:v>
                </c:pt>
                <c:pt idx="760">
                  <c:v>SSundee</c:v>
                </c:pt>
                <c:pt idx="761">
                  <c:v>StarPlus</c:v>
                </c:pt>
                <c:pt idx="762">
                  <c:v>Stokes Twins</c:v>
                </c:pt>
                <c:pt idx="763">
                  <c:v>Stray Kids</c:v>
                </c:pt>
                <c:pt idx="764">
                  <c:v>Stubborn Facts</c:v>
                </c:pt>
                <c:pt idx="765">
                  <c:v>StudyIQ IAS</c:v>
                </c:pt>
                <c:pt idx="766">
                  <c:v>Sun TV</c:v>
                </c:pt>
                <c:pt idx="767">
                  <c:v>Super JoJo - Nursery Rhymes &amp; Kids Songs</c:v>
                </c:pt>
                <c:pt idx="768">
                  <c:v>Super Polina</c:v>
                </c:pt>
                <c:pt idx="769">
                  <c:v>Super Senya</c:v>
                </c:pt>
                <c:pt idx="770">
                  <c:v>Super Simple Songs - Kids Songs</c:v>
                </c:pt>
                <c:pt idx="771">
                  <c:v>SUPER SLICK SLIME SAM</c:v>
                </c:pt>
                <c:pt idx="772">
                  <c:v>Supercar Blondie</c:v>
                </c:pt>
                <c:pt idx="773">
                  <c:v>Susy Mouriz</c:v>
                </c:pt>
                <c:pt idx="774">
                  <c:v>T3ddy</c:v>
                </c:pt>
                <c:pt idx="775">
                  <c:v>Taarak Mehta Ka Ooltah Chashmah</c:v>
                </c:pt>
                <c:pt idx="776">
                  <c:v>tabii Urdu</c:v>
                </c:pt>
                <c:pt idx="777">
                  <c:v>Talking Angela</c:v>
                </c:pt>
                <c:pt idx="778">
                  <c:v>Talking Tom</c:v>
                </c:pt>
                <c:pt idx="779">
                  <c:v>Talking Tom &amp; Friends</c:v>
                </c:pt>
                <c:pt idx="780">
                  <c:v>tanboy kun</c:v>
                </c:pt>
                <c:pt idx="781">
                  <c:v>Tasty</c:v>
                </c:pt>
                <c:pt idx="782">
                  <c:v>Taylor Swift</c:v>
                </c:pt>
                <c:pt idx="783">
                  <c:v>TaylorSwiftVEVO</c:v>
                </c:pt>
                <c:pt idx="784">
                  <c:v>TazerCraft</c:v>
                </c:pt>
                <c:pt idx="785">
                  <c:v>Team Films Bhojpuri</c:v>
                </c:pt>
                <c:pt idx="786">
                  <c:v>Technical Guruji</c:v>
                </c:pt>
                <c:pt idx="787">
                  <c:v>Techno Gamerz</c:v>
                </c:pt>
                <c:pt idx="788">
                  <c:v>Technoblade</c:v>
                </c:pt>
                <c:pt idx="789">
                  <c:v>Technology Gyan</c:v>
                </c:pt>
                <c:pt idx="790">
                  <c:v>TED</c:v>
                </c:pt>
                <c:pt idx="791">
                  <c:v>TED-Ed</c:v>
                </c:pt>
                <c:pt idx="792">
                  <c:v>TEDx Talks</c:v>
                </c:pt>
                <c:pt idx="793">
                  <c:v>Tekashi 6ix9ine</c:v>
                </c:pt>
                <c:pt idx="794">
                  <c:v>Telemundo</c:v>
                </c:pt>
                <c:pt idx="795">
                  <c:v>Thairath Online</c:v>
                </c:pt>
                <c:pt idx="796">
                  <c:v>That Little Puff</c:v>
                </c:pt>
                <c:pt idx="797">
                  <c:v>The ACE Family</c:v>
                </c:pt>
                <c:pt idx="798">
                  <c:v>THE BROWN SIBLINGS</c:v>
                </c:pt>
                <c:pt idx="799">
                  <c:v>The Chainsmokers</c:v>
                </c:pt>
                <c:pt idx="800">
                  <c:v>The Dodo</c:v>
                </c:pt>
                <c:pt idx="801">
                  <c:v>The Game Theorists</c:v>
                </c:pt>
                <c:pt idx="802">
                  <c:v>The Infographics Show</c:v>
                </c:pt>
                <c:pt idx="803">
                  <c:v>The LaBrant Fam</c:v>
                </c:pt>
                <c:pt idx="804">
                  <c:v>The Lallantop</c:v>
                </c:pt>
                <c:pt idx="805">
                  <c:v>The Late Late Show with James Corden</c:v>
                </c:pt>
                <c:pt idx="806">
                  <c:v>The MriDul</c:v>
                </c:pt>
                <c:pt idx="807">
                  <c:v>The Q</c:v>
                </c:pt>
                <c:pt idx="808">
                  <c:v>The Royalty Family</c:v>
                </c:pt>
                <c:pt idx="809">
                  <c:v>The Shiny Peanut</c:v>
                </c:pt>
                <c:pt idx="810">
                  <c:v>The Slow Mo Guys</c:v>
                </c:pt>
                <c:pt idx="811">
                  <c:v>The Tonight Show Starring Jimmy Fallon</c:v>
                </c:pt>
                <c:pt idx="812">
                  <c:v>The Vishal bhatt</c:v>
                </c:pt>
                <c:pt idx="813">
                  <c:v>The Weeknd</c:v>
                </c:pt>
                <c:pt idx="814">
                  <c:v>The World Adventures ï¿½ï¿½ï¿½ï¿½ï¿½ï¿½</c:v>
                </c:pt>
                <c:pt idx="815">
                  <c:v>TheBrianMaps</c:v>
                </c:pt>
                <c:pt idx="816">
                  <c:v>TheDonato</c:v>
                </c:pt>
                <c:pt idx="817">
                  <c:v>TheEllenShow</c:v>
                </c:pt>
                <c:pt idx="818">
                  <c:v>TheGrefg</c:v>
                </c:pt>
                <c:pt idx="819">
                  <c:v>TheOdd1sOut</c:v>
                </c:pt>
                <c:pt idx="820">
                  <c:v>theRadBrad</c:v>
                </c:pt>
                <c:pt idx="821">
                  <c:v>TheRichest</c:v>
                </c:pt>
                <c:pt idx="822">
                  <c:v>TheWillyrex</c:v>
                </c:pt>
                <c:pt idx="823">
                  <c:v>Think Music India</c:v>
                </c:pt>
                <c:pt idx="824">
                  <c:v>Tilak</c:v>
                </c:pt>
                <c:pt idx="825">
                  <c:v>Timba Vk</c:v>
                </c:pt>
                <c:pt idx="826">
                  <c:v>Tips Official</c:v>
                </c:pt>
                <c:pt idx="827">
                  <c:v>TKOR</c:v>
                </c:pt>
                <c:pt idx="828">
                  <c:v>Tlnovelas</c:v>
                </c:pt>
                <c:pt idx="829">
                  <c:v>TommyInnit</c:v>
                </c:pt>
                <c:pt idx="830">
                  <c:v>Top Viral Talent</c:v>
                </c:pt>
                <c:pt idx="831">
                  <c:v>Topper Guild</c:v>
                </c:pt>
                <c:pt idx="832">
                  <c:v>Total Gaming</c:v>
                </c:pt>
                <c:pt idx="833">
                  <c:v>Totoy kids - Espaï¿½ï</c:v>
                </c:pt>
                <c:pt idx="834">
                  <c:v>Totoy kids - Portuguï¿½</c:v>
                </c:pt>
                <c:pt idx="835">
                  <c:v>toycantando</c:v>
                </c:pt>
                <c:pt idx="836">
                  <c:v>toyorbabytv</c:v>
                </c:pt>
                <c:pt idx="837">
                  <c:v>ToyPuddingTV</c:v>
                </c:pt>
                <c:pt idx="838">
                  <c:v>Toys and Colors</c:v>
                </c:pt>
                <c:pt idx="839">
                  <c:v>Trakin Tech</c:v>
                </c:pt>
                <c:pt idx="840">
                  <c:v>TRANS TV Official</c:v>
                </c:pt>
                <c:pt idx="841">
                  <c:v>TRANS7 OFFICIAL</c:v>
                </c:pt>
                <c:pt idx="842">
                  <c:v>Trap City</c:v>
                </c:pt>
                <c:pt idx="843">
                  <c:v>Trap Nation</c:v>
                </c:pt>
                <c:pt idx="844">
                  <c:v>Travis Scott</c:v>
                </c:pt>
                <c:pt idx="845">
                  <c:v>Triggered Insaan</c:v>
                </c:pt>
                <c:pt idx="846">
                  <c:v>Troom Troom</c:v>
                </c:pt>
                <c:pt idx="847">
                  <c:v>Troom Troom Es</c:v>
                </c:pt>
                <c:pt idx="848">
                  <c:v>Troom Troom India</c:v>
                </c:pt>
                <c:pt idx="849">
                  <c:v>Troom Troom Indonesia</c:v>
                </c:pt>
                <c:pt idx="850">
                  <c:v>Troom Troom PT</c:v>
                </c:pt>
                <c:pt idx="851">
                  <c:v>T-Series</c:v>
                </c:pt>
                <c:pt idx="852">
                  <c:v>T-Series Apna Punjab</c:v>
                </c:pt>
                <c:pt idx="853">
                  <c:v>T-Series Bhakti Sagar</c:v>
                </c:pt>
                <c:pt idx="854">
                  <c:v>T-Series Bollywood Classics</c:v>
                </c:pt>
                <c:pt idx="855">
                  <c:v>T-Series Hamaar Bhojpuri</c:v>
                </c:pt>
                <c:pt idx="856">
                  <c:v>T-Series Regional</c:v>
                </c:pt>
                <c:pt idx="857">
                  <c:v>Tsuriki Show</c:v>
                </c:pt>
                <c:pt idx="858">
                  <c:v>Tu COSMOPOLIS</c:v>
                </c:pt>
                <c:pt idx="859">
                  <c:v>Turma da Mï¿½ï¿½</c:v>
                </c:pt>
                <c:pt idx="860">
                  <c:v>tuzelity SHUFFLE</c:v>
                </c:pt>
                <c:pt idx="861">
                  <c:v>TV Ana Emilia</c:v>
                </c:pt>
                <c:pt idx="862">
                  <c:v>TV9 Bharatvarsh</c:v>
                </c:pt>
                <c:pt idx="863">
                  <c:v>twenty one pilots</c:v>
                </c:pt>
                <c:pt idx="864">
                  <c:v>TWICE</c:v>
                </c:pt>
                <c:pt idx="865">
                  <c:v>Typical Gamer</c:v>
                </c:pt>
                <c:pt idx="866">
                  <c:v>UFC - Ultimate Fighting Championship</c:v>
                </c:pt>
                <c:pt idx="867">
                  <c:v>Ultra Bollywood</c:v>
                </c:pt>
                <c:pt idx="868">
                  <c:v>Ultra Movie Parlour</c:v>
                </c:pt>
                <c:pt idx="869">
                  <c:v>Ultra Records</c:v>
                </c:pt>
                <c:pt idx="870">
                  <c:v>Unbox Therapy</c:v>
                </c:pt>
                <c:pt idx="871">
                  <c:v>unknown boy varun</c:v>
                </c:pt>
                <c:pt idx="872">
                  <c:v>Unspeakable</c:v>
                </c:pt>
                <c:pt idx="873">
                  <c:v>Valentina Pontes ofc</c:v>
                </c:pt>
                <c:pt idx="874">
                  <c:v>Vania Mania Kids</c:v>
                </c:pt>
                <c:pt idx="875">
                  <c:v>VanossGaming</c:v>
                </c:pt>
                <c:pt idx="876">
                  <c:v>VEGETTA777</c:v>
                </c:pt>
                <c:pt idx="877">
                  <c:v>Venus Entertainment</c:v>
                </c:pt>
                <c:pt idx="878">
                  <c:v>Veritasium</c:v>
                </c:pt>
                <c:pt idx="879">
                  <c:v>Vevo</c:v>
                </c:pt>
                <c:pt idx="880">
                  <c:v>VexTrex</c:v>
                </c:pt>
                <c:pt idx="881">
                  <c:v>Vibhu 96</c:v>
                </c:pt>
                <c:pt idx="882">
                  <c:v>VICE</c:v>
                </c:pt>
                <c:pt idx="883">
                  <c:v>Vijay Kumar Viner Vlogs</c:v>
                </c:pt>
                <c:pt idx="884">
                  <c:v>Vijay Television</c:v>
                </c:pt>
                <c:pt idx="885">
                  <c:v>Village Cooking Channel</c:v>
                </c:pt>
                <c:pt idx="886">
                  <c:v>Vilmei</c:v>
                </c:pt>
                <c:pt idx="887">
                  <c:v>ViralHog</c:v>
                </c:pt>
                <c:pt idx="888">
                  <c:v>Vlad and Niki</c:v>
                </c:pt>
                <c:pt idx="889">
                  <c:v>Vlad and Niki ARA</c:v>
                </c:pt>
                <c:pt idx="890">
                  <c:v>Vlad and Niki Arabic</c:v>
                </c:pt>
                <c:pt idx="891">
                  <c:v>Vlad and Niki ESP</c:v>
                </c:pt>
                <c:pt idx="892">
                  <c:v>Vlad and Niki IDN</c:v>
                </c:pt>
                <c:pt idx="893">
                  <c:v>Vlad and Niki PRT</c:v>
                </c:pt>
                <c:pt idx="894">
                  <c:v>Vlad vï¿½ï¿½ï</c:v>
                </c:pt>
                <c:pt idx="895">
                  <c:v>Vlad y Niki Show</c:v>
                </c:pt>
                <c:pt idx="896">
                  <c:v>Vocï¿½ï¿½ï¿½</c:v>
                </c:pt>
                <c:pt idx="897">
                  <c:v>Vogue</c:v>
                </c:pt>
                <c:pt idx="898">
                  <c:v>Volga Video</c:v>
                </c:pt>
                <c:pt idx="899">
                  <c:v>Voot Kids</c:v>
                </c:pt>
                <c:pt idx="900">
                  <c:v>Vsauce</c:v>
                </c:pt>
                <c:pt idx="901">
                  <c:v>W2S</c:v>
                </c:pt>
                <c:pt idx="902">
                  <c:v>WatchMojo.com</c:v>
                </c:pt>
                <c:pt idx="903">
                  <c:v>Wave Music</c:v>
                </c:pt>
                <c:pt idx="904">
                  <c:v>Wave Music Bhakti</c:v>
                </c:pt>
                <c:pt idx="905">
                  <c:v>Wave Music Bhojpuri</c:v>
                </c:pt>
                <c:pt idx="906">
                  <c:v>WB Kids</c:v>
                </c:pt>
                <c:pt idx="907">
                  <c:v>Wengie</c:v>
                </c:pt>
                <c:pt idx="908">
                  <c:v>Werever2morro</c:v>
                </c:pt>
                <c:pt idx="909">
                  <c:v>Wesley Safadï¿½</c:v>
                </c:pt>
                <c:pt idx="910">
                  <c:v>whinderssonnunes</c:v>
                </c:pt>
                <c:pt idx="911">
                  <c:v>White Hill Music</c:v>
                </c:pt>
                <c:pt idx="912">
                  <c:v>WiederDude</c:v>
                </c:pt>
                <c:pt idx="913">
                  <c:v>wifistudy</c:v>
                </c:pt>
                <c:pt idx="914">
                  <c:v>Willie Salim</c:v>
                </c:pt>
                <c:pt idx="915">
                  <c:v>Willyrex</c:v>
                </c:pt>
                <c:pt idx="916">
                  <c:v>Wish 107.5</c:v>
                </c:pt>
                <c:pt idx="917">
                  <c:v>With Kids[ï¿½ï¿½ï¿½ï¿½ï</c:v>
                </c:pt>
                <c:pt idx="918">
                  <c:v>Wiz Khalifa</c:v>
                </c:pt>
                <c:pt idx="919">
                  <c:v>Wolfoo Channel</c:v>
                </c:pt>
                <c:pt idx="920">
                  <c:v>Wolfoo Family</c:v>
                </c:pt>
                <c:pt idx="921">
                  <c:v>Woody &amp; Kleiny</c:v>
                </c:pt>
                <c:pt idx="922">
                  <c:v>WorkpointOfficial</c:v>
                </c:pt>
                <c:pt idx="923">
                  <c:v>WORLDSTARHIPHOP</c:v>
                </c:pt>
                <c:pt idx="924">
                  <c:v>Worldwide Records Bhojpuri</c:v>
                </c:pt>
                <c:pt idx="925">
                  <c:v>Wow Kidz Action</c:v>
                </c:pt>
                <c:pt idx="926">
                  <c:v>WowKidz</c:v>
                </c:pt>
                <c:pt idx="927">
                  <c:v>WWE</c:v>
                </c:pt>
                <c:pt idx="928">
                  <c:v>XO TEAM</c:v>
                </c:pt>
                <c:pt idx="929">
                  <c:v>XpressTV</c:v>
                </c:pt>
                <c:pt idx="930">
                  <c:v>XXXTENTACION</c:v>
                </c:pt>
                <c:pt idx="931">
                  <c:v>Yair17</c:v>
                </c:pt>
                <c:pt idx="932">
                  <c:v>Yoeslan</c:v>
                </c:pt>
                <c:pt idx="933">
                  <c:v>YOLO</c:v>
                </c:pt>
                <c:pt idx="934">
                  <c:v>YOLO AVENTURAS</c:v>
                </c:pt>
                <c:pt idx="935">
                  <c:v>Younes Zarou</c:v>
                </c:pt>
                <c:pt idx="936">
                  <c:v>YoungBoy Never Broke Again</c:v>
                </c:pt>
                <c:pt idx="937">
                  <c:v>YouTube</c:v>
                </c:pt>
                <c:pt idx="938">
                  <c:v>YouTube Movies</c:v>
                </c:pt>
                <c:pt idx="939">
                  <c:v>YRF</c:v>
                </c:pt>
                <c:pt idx="940">
                  <c:v>Yudist Ardhana</c:v>
                </c:pt>
                <c:pt idx="941">
                  <c:v>Yuya</c:v>
                </c:pt>
                <c:pt idx="942">
                  <c:v>ýýý Kids Diana Show</c:v>
                </c:pt>
                <c:pt idx="943">
                  <c:v>ýýý Kids Roma Show</c:v>
                </c:pt>
                <c:pt idx="944">
                  <c:v>ýýýýýý</c:v>
                </c:pt>
                <c:pt idx="945">
                  <c:v>ýýýýýýTwinsFromRussia</c:v>
                </c:pt>
                <c:pt idx="946">
                  <c:v>ýýýýýýýý ýý ýýýýýýýý</c:v>
                </c:pt>
                <c:pt idx="947">
                  <c:v>ýýýýýýýý ýý ýýýýýýýýýýýý</c:v>
                </c:pt>
                <c:pt idx="948">
                  <c:v>ýýýýýýýý ýý ýýýýýýýýýýýýýý</c:v>
                </c:pt>
                <c:pt idx="949">
                  <c:v>ýýýýýýýý ýýýý ýýýýýýýýýýýýýý</c:v>
                </c:pt>
                <c:pt idx="950">
                  <c:v>ýýýýýýýý ýýýýýýýý</c:v>
                </c:pt>
                <c:pt idx="951">
                  <c:v>ýýýýýýýý ýýýýýýýý ýýýýýýýýýý | toyoraljanahtv</c:v>
                </c:pt>
                <c:pt idx="952">
                  <c:v>ýýýýýýýý ýýýýýýýýýý ýýýýýýýýýý | Arab Games Network</c:v>
                </c:pt>
                <c:pt idx="953">
                  <c:v>ýýýýýýýý ýýýýýýýýýýýýýý ýýýý 5 ýýýýýýýýýý</c:v>
                </c:pt>
                <c:pt idx="954">
                  <c:v>ýýýýýýýý ýýýýýýýýýýýýýýýýýýýýýý</c:v>
                </c:pt>
                <c:pt idx="955">
                  <c:v>ýýýýýýýý/Atro</c:v>
                </c:pt>
                <c:pt idx="956">
                  <c:v>ýýýýýýýýý KIMPRO</c:v>
                </c:pt>
                <c:pt idx="957">
                  <c:v>ýýýýýýýýý Liziqi</c:v>
                </c:pt>
                <c:pt idx="958">
                  <c:v>ýýýýýýýýýSULGI</c:v>
                </c:pt>
                <c:pt idx="959">
                  <c:v>ýýýýýýýýýý</c:v>
                </c:pt>
                <c:pt idx="960">
                  <c:v>ýýýýýýýýýý ýýýýýýýýýýýý</c:v>
                </c:pt>
                <c:pt idx="961">
                  <c:v>ýýýýýýýýýýýý</c:v>
                </c:pt>
                <c:pt idx="962">
                  <c:v>ýýýýýýýýýýýý one31</c:v>
                </c:pt>
                <c:pt idx="963">
                  <c:v>ýýýýýýýýýýýý ýýýýýýýýýýýý I ýýýýýý ýý ýýýýýýýýýý</c:v>
                </c:pt>
                <c:pt idx="964">
                  <c:v>ýýýýýýýýýýýý8 : Thai Ch8</c:v>
                </c:pt>
                <c:pt idx="965">
                  <c:v>ýýýýýýýýýýýýýý ýýýý</c:v>
                </c:pt>
                <c:pt idx="966">
                  <c:v>ýýýýýýýýýýýýýýý - Genevieve's Playhouse</c:v>
                </c:pt>
                <c:pt idx="967">
                  <c:v>ýýýýýýýýýýýýýýý Ms Yeah</c:v>
                </c:pt>
                <c:pt idx="968">
                  <c:v>ýýýýýýýýýýýýýýý ýýýýýý ýýýýýýýýýýýýýýýýýý</c:v>
                </c:pt>
                <c:pt idx="969">
                  <c:v>ýýýýýýýýýýýýýýýý - Al-Remas</c:v>
                </c:pt>
                <c:pt idx="970">
                  <c:v>ýýýýýýýýýýýýýýýýýý</c:v>
                </c:pt>
                <c:pt idx="971">
                  <c:v>ýýýýýýýýýýýýýýýýýýýý ýýýýýýýýýýýýýýýýýýýý</c:v>
                </c:pt>
                <c:pt idx="972">
                  <c:v>ýýýýýýýýýýýýýýýýýýýýý</c:v>
                </c:pt>
                <c:pt idx="973">
                  <c:v>ýýýýýýýýýýýýýýýýýýýýýý</c:v>
                </c:pt>
                <c:pt idx="974">
                  <c:v>Zach Choi ASMR</c:v>
                </c:pt>
                <c:pt idx="975">
                  <c:v>Zach King</c:v>
                </c:pt>
                <c:pt idx="976">
                  <c:v>ZAMZAM ELECTRONICS TRADING</c:v>
                </c:pt>
                <c:pt idx="977">
                  <c:v>zayn</c:v>
                </c:pt>
                <c:pt idx="978">
                  <c:v>zbing z.</c:v>
                </c:pt>
                <c:pt idx="979">
                  <c:v>Zee Bangla</c:v>
                </c:pt>
                <c:pt idx="980">
                  <c:v>Zee Kids</c:v>
                </c:pt>
                <c:pt idx="981">
                  <c:v>Zee Music Classic</c:v>
                </c:pt>
                <c:pt idx="982">
                  <c:v>Zee Music Company</c:v>
                </c:pt>
                <c:pt idx="983">
                  <c:v>Zee News</c:v>
                </c:pt>
                <c:pt idx="984">
                  <c:v>Zee Tamil</c:v>
                </c:pt>
                <c:pt idx="985">
                  <c:v>Zee Telugu</c:v>
                </c:pt>
                <c:pt idx="986">
                  <c:v>Zee TV</c:v>
                </c:pt>
                <c:pt idx="987">
                  <c:v>ZEE5</c:v>
                </c:pt>
                <c:pt idx="988">
                  <c:v>Zeinab Harake</c:v>
                </c:pt>
                <c:pt idx="989">
                  <c:v>ZHC</c:v>
                </c:pt>
                <c:pt idx="990">
                  <c:v>Zhong</c:v>
                </c:pt>
                <c:pt idx="991">
                  <c:v>Zï¿½ï¿½ï¿½ï¿½ï¿½ï¿½ï</c:v>
                </c:pt>
                <c:pt idx="992">
                  <c:v>Zig &amp; Sharko</c:v>
                </c:pt>
                <c:pt idx="993">
                  <c:v>Zuni and Family</c:v>
                </c:pt>
                <c:pt idx="994">
                  <c:v>ZutiGang</c:v>
                </c:pt>
              </c:strCache>
            </c:strRef>
          </c:xVal>
          <c:yVal>
            <c:numRef>
              <c:f>Merged_Table_Formulas!$C$2:$C$996</c:f>
              <c:numCache>
                <c:formatCode>General</c:formatCode>
                <c:ptCount val="995"/>
                <c:pt idx="0">
                  <c:v>12700000</c:v>
                </c:pt>
                <c:pt idx="1">
                  <c:v>14100000</c:v>
                </c:pt>
                <c:pt idx="2">
                  <c:v>12400000</c:v>
                </c:pt>
                <c:pt idx="3">
                  <c:v>13800000</c:v>
                </c:pt>
                <c:pt idx="4">
                  <c:v>26100000</c:v>
                </c:pt>
                <c:pt idx="5">
                  <c:v>24500000</c:v>
                </c:pt>
                <c:pt idx="6">
                  <c:v>14900000</c:v>
                </c:pt>
                <c:pt idx="7">
                  <c:v>80100000</c:v>
                </c:pt>
                <c:pt idx="8">
                  <c:v>20700000</c:v>
                </c:pt>
                <c:pt idx="9">
                  <c:v>15600000</c:v>
                </c:pt>
                <c:pt idx="10">
                  <c:v>20100000</c:v>
                </c:pt>
                <c:pt idx="11">
                  <c:v>14800000</c:v>
                </c:pt>
                <c:pt idx="12">
                  <c:v>13000000</c:v>
                </c:pt>
                <c:pt idx="13">
                  <c:v>20100000</c:v>
                </c:pt>
                <c:pt idx="14">
                  <c:v>15000000</c:v>
                </c:pt>
                <c:pt idx="15">
                  <c:v>46300000</c:v>
                </c:pt>
                <c:pt idx="16">
                  <c:v>14500000</c:v>
                </c:pt>
                <c:pt idx="17">
                  <c:v>57600000</c:v>
                </c:pt>
                <c:pt idx="18">
                  <c:v>16900000</c:v>
                </c:pt>
                <c:pt idx="19">
                  <c:v>14700000</c:v>
                </c:pt>
                <c:pt idx="20">
                  <c:v>30500000</c:v>
                </c:pt>
                <c:pt idx="21">
                  <c:v>37000000</c:v>
                </c:pt>
                <c:pt idx="22">
                  <c:v>25200000</c:v>
                </c:pt>
                <c:pt idx="23">
                  <c:v>44200000</c:v>
                </c:pt>
                <c:pt idx="24">
                  <c:v>15100000</c:v>
                </c:pt>
                <c:pt idx="25">
                  <c:v>13600000</c:v>
                </c:pt>
                <c:pt idx="26">
                  <c:v>12800000</c:v>
                </c:pt>
                <c:pt idx="27">
                  <c:v>13900000</c:v>
                </c:pt>
                <c:pt idx="28">
                  <c:v>30200000</c:v>
                </c:pt>
                <c:pt idx="29">
                  <c:v>15100000</c:v>
                </c:pt>
                <c:pt idx="30">
                  <c:v>12700000</c:v>
                </c:pt>
                <c:pt idx="31">
                  <c:v>28400000</c:v>
                </c:pt>
                <c:pt idx="32">
                  <c:v>28500000</c:v>
                </c:pt>
                <c:pt idx="33">
                  <c:v>16200000</c:v>
                </c:pt>
                <c:pt idx="34">
                  <c:v>30400000</c:v>
                </c:pt>
                <c:pt idx="35">
                  <c:v>13800000</c:v>
                </c:pt>
                <c:pt idx="36">
                  <c:v>18100000</c:v>
                </c:pt>
                <c:pt idx="37">
                  <c:v>12900000</c:v>
                </c:pt>
                <c:pt idx="38">
                  <c:v>23200000</c:v>
                </c:pt>
                <c:pt idx="39">
                  <c:v>22900000</c:v>
                </c:pt>
                <c:pt idx="40">
                  <c:v>26400000</c:v>
                </c:pt>
                <c:pt idx="41">
                  <c:v>43700000</c:v>
                </c:pt>
                <c:pt idx="42">
                  <c:v>12900000</c:v>
                </c:pt>
                <c:pt idx="43">
                  <c:v>24100000</c:v>
                </c:pt>
                <c:pt idx="44">
                  <c:v>13100000</c:v>
                </c:pt>
                <c:pt idx="45">
                  <c:v>13900000</c:v>
                </c:pt>
                <c:pt idx="46">
                  <c:v>16400000</c:v>
                </c:pt>
                <c:pt idx="47">
                  <c:v>18700000</c:v>
                </c:pt>
                <c:pt idx="48">
                  <c:v>14000000</c:v>
                </c:pt>
                <c:pt idx="49">
                  <c:v>17400000</c:v>
                </c:pt>
                <c:pt idx="50">
                  <c:v>24800000</c:v>
                </c:pt>
                <c:pt idx="51">
                  <c:v>20200000</c:v>
                </c:pt>
                <c:pt idx="52">
                  <c:v>24300000</c:v>
                </c:pt>
                <c:pt idx="53">
                  <c:v>13500000</c:v>
                </c:pt>
                <c:pt idx="54">
                  <c:v>18000000</c:v>
                </c:pt>
                <c:pt idx="55">
                  <c:v>17200000</c:v>
                </c:pt>
                <c:pt idx="56">
                  <c:v>12400000</c:v>
                </c:pt>
                <c:pt idx="57">
                  <c:v>16000000</c:v>
                </c:pt>
                <c:pt idx="58">
                  <c:v>25000000</c:v>
                </c:pt>
                <c:pt idx="59">
                  <c:v>17400000</c:v>
                </c:pt>
                <c:pt idx="60">
                  <c:v>17300000</c:v>
                </c:pt>
                <c:pt idx="61">
                  <c:v>52700000</c:v>
                </c:pt>
                <c:pt idx="62">
                  <c:v>17700000</c:v>
                </c:pt>
                <c:pt idx="63">
                  <c:v>15800000</c:v>
                </c:pt>
                <c:pt idx="64">
                  <c:v>43200000</c:v>
                </c:pt>
                <c:pt idx="65">
                  <c:v>19600000</c:v>
                </c:pt>
                <c:pt idx="66">
                  <c:v>29800000</c:v>
                </c:pt>
                <c:pt idx="67">
                  <c:v>13400000</c:v>
                </c:pt>
                <c:pt idx="68">
                  <c:v>13900000</c:v>
                </c:pt>
                <c:pt idx="69">
                  <c:v>14600000</c:v>
                </c:pt>
                <c:pt idx="70">
                  <c:v>29200000</c:v>
                </c:pt>
                <c:pt idx="71">
                  <c:v>20100000</c:v>
                </c:pt>
                <c:pt idx="72">
                  <c:v>20600000</c:v>
                </c:pt>
                <c:pt idx="73">
                  <c:v>12400000</c:v>
                </c:pt>
                <c:pt idx="74">
                  <c:v>13500000</c:v>
                </c:pt>
                <c:pt idx="75">
                  <c:v>21300000</c:v>
                </c:pt>
                <c:pt idx="76">
                  <c:v>13300000</c:v>
                </c:pt>
                <c:pt idx="77">
                  <c:v>22900000</c:v>
                </c:pt>
                <c:pt idx="78">
                  <c:v>20300000</c:v>
                </c:pt>
                <c:pt idx="79">
                  <c:v>32800000</c:v>
                </c:pt>
                <c:pt idx="80">
                  <c:v>46100000</c:v>
                </c:pt>
                <c:pt idx="81">
                  <c:v>46800000</c:v>
                </c:pt>
                <c:pt idx="82">
                  <c:v>21100000</c:v>
                </c:pt>
                <c:pt idx="83">
                  <c:v>13300000</c:v>
                </c:pt>
                <c:pt idx="84">
                  <c:v>75600000</c:v>
                </c:pt>
                <c:pt idx="85">
                  <c:v>14900000</c:v>
                </c:pt>
                <c:pt idx="86">
                  <c:v>26300000</c:v>
                </c:pt>
                <c:pt idx="87">
                  <c:v>13600000</c:v>
                </c:pt>
                <c:pt idx="88">
                  <c:v>14500000</c:v>
                </c:pt>
                <c:pt idx="89">
                  <c:v>16500000</c:v>
                </c:pt>
                <c:pt idx="90">
                  <c:v>14800000</c:v>
                </c:pt>
                <c:pt idx="91">
                  <c:v>26700000</c:v>
                </c:pt>
                <c:pt idx="92">
                  <c:v>18000000</c:v>
                </c:pt>
                <c:pt idx="93">
                  <c:v>12500000</c:v>
                </c:pt>
                <c:pt idx="94">
                  <c:v>21300000</c:v>
                </c:pt>
                <c:pt idx="95">
                  <c:v>21900000</c:v>
                </c:pt>
                <c:pt idx="96">
                  <c:v>32700000</c:v>
                </c:pt>
                <c:pt idx="97">
                  <c:v>26000000</c:v>
                </c:pt>
                <c:pt idx="98">
                  <c:v>12800000</c:v>
                </c:pt>
                <c:pt idx="99">
                  <c:v>12400000</c:v>
                </c:pt>
                <c:pt idx="100">
                  <c:v>13200000</c:v>
                </c:pt>
                <c:pt idx="101">
                  <c:v>12900000</c:v>
                </c:pt>
                <c:pt idx="102">
                  <c:v>14100000</c:v>
                </c:pt>
                <c:pt idx="103">
                  <c:v>15100000</c:v>
                </c:pt>
                <c:pt idx="104">
                  <c:v>15000000</c:v>
                </c:pt>
                <c:pt idx="105">
                  <c:v>47900000</c:v>
                </c:pt>
                <c:pt idx="106">
                  <c:v>52200000</c:v>
                </c:pt>
                <c:pt idx="107">
                  <c:v>16900000</c:v>
                </c:pt>
                <c:pt idx="108">
                  <c:v>20600000</c:v>
                </c:pt>
                <c:pt idx="109">
                  <c:v>89800000</c:v>
                </c:pt>
                <c:pt idx="110">
                  <c:v>18100000</c:v>
                </c:pt>
                <c:pt idx="111">
                  <c:v>15500000</c:v>
                </c:pt>
                <c:pt idx="112">
                  <c:v>13400000</c:v>
                </c:pt>
                <c:pt idx="113">
                  <c:v>12700000</c:v>
                </c:pt>
                <c:pt idx="114">
                  <c:v>18200000</c:v>
                </c:pt>
                <c:pt idx="115">
                  <c:v>16300000</c:v>
                </c:pt>
                <c:pt idx="116">
                  <c:v>14500000</c:v>
                </c:pt>
                <c:pt idx="117">
                  <c:v>30300000</c:v>
                </c:pt>
                <c:pt idx="118">
                  <c:v>27800000</c:v>
                </c:pt>
                <c:pt idx="119">
                  <c:v>16300000</c:v>
                </c:pt>
                <c:pt idx="120">
                  <c:v>20900000</c:v>
                </c:pt>
                <c:pt idx="121">
                  <c:v>13200000</c:v>
                </c:pt>
                <c:pt idx="122">
                  <c:v>27000000</c:v>
                </c:pt>
                <c:pt idx="123">
                  <c:v>44500000</c:v>
                </c:pt>
                <c:pt idx="124">
                  <c:v>19700000</c:v>
                </c:pt>
                <c:pt idx="125">
                  <c:v>36700000</c:v>
                </c:pt>
                <c:pt idx="126">
                  <c:v>13500000</c:v>
                </c:pt>
                <c:pt idx="127">
                  <c:v>18800000</c:v>
                </c:pt>
                <c:pt idx="128">
                  <c:v>20100000</c:v>
                </c:pt>
                <c:pt idx="129">
                  <c:v>15600000</c:v>
                </c:pt>
                <c:pt idx="130">
                  <c:v>13000000</c:v>
                </c:pt>
                <c:pt idx="131">
                  <c:v>19000000</c:v>
                </c:pt>
                <c:pt idx="132">
                  <c:v>16300000</c:v>
                </c:pt>
                <c:pt idx="133">
                  <c:v>14700000</c:v>
                </c:pt>
                <c:pt idx="134">
                  <c:v>15900000</c:v>
                </c:pt>
                <c:pt idx="135">
                  <c:v>20800000</c:v>
                </c:pt>
                <c:pt idx="136">
                  <c:v>16100000</c:v>
                </c:pt>
                <c:pt idx="137">
                  <c:v>66500000</c:v>
                </c:pt>
                <c:pt idx="138">
                  <c:v>14700000</c:v>
                </c:pt>
                <c:pt idx="139">
                  <c:v>18800000</c:v>
                </c:pt>
                <c:pt idx="140">
                  <c:v>39200000</c:v>
                </c:pt>
                <c:pt idx="141">
                  <c:v>12600000</c:v>
                </c:pt>
                <c:pt idx="142">
                  <c:v>12400000</c:v>
                </c:pt>
                <c:pt idx="143">
                  <c:v>33500000</c:v>
                </c:pt>
                <c:pt idx="144">
                  <c:v>16400000</c:v>
                </c:pt>
                <c:pt idx="145">
                  <c:v>14700000</c:v>
                </c:pt>
                <c:pt idx="146">
                  <c:v>15100000</c:v>
                </c:pt>
                <c:pt idx="147">
                  <c:v>22000000</c:v>
                </c:pt>
                <c:pt idx="148">
                  <c:v>15000000</c:v>
                </c:pt>
                <c:pt idx="149">
                  <c:v>24700000</c:v>
                </c:pt>
                <c:pt idx="150">
                  <c:v>25200000</c:v>
                </c:pt>
                <c:pt idx="151">
                  <c:v>65900000</c:v>
                </c:pt>
                <c:pt idx="152">
                  <c:v>12500000</c:v>
                </c:pt>
                <c:pt idx="153">
                  <c:v>18700000</c:v>
                </c:pt>
                <c:pt idx="154">
                  <c:v>19600000</c:v>
                </c:pt>
                <c:pt idx="155">
                  <c:v>15200000</c:v>
                </c:pt>
                <c:pt idx="156" formatCode="0.00E+00">
                  <c:v>162000000</c:v>
                </c:pt>
                <c:pt idx="157">
                  <c:v>13400000</c:v>
                </c:pt>
                <c:pt idx="158">
                  <c:v>14400000</c:v>
                </c:pt>
                <c:pt idx="159">
                  <c:v>25300000</c:v>
                </c:pt>
                <c:pt idx="160">
                  <c:v>12500000</c:v>
                </c:pt>
                <c:pt idx="161">
                  <c:v>14700000</c:v>
                </c:pt>
                <c:pt idx="162">
                  <c:v>23900000</c:v>
                </c:pt>
                <c:pt idx="163">
                  <c:v>14700000</c:v>
                </c:pt>
                <c:pt idx="164">
                  <c:v>64600000</c:v>
                </c:pt>
                <c:pt idx="165">
                  <c:v>13500000</c:v>
                </c:pt>
                <c:pt idx="166">
                  <c:v>20100000</c:v>
                </c:pt>
                <c:pt idx="167">
                  <c:v>13200000</c:v>
                </c:pt>
                <c:pt idx="168">
                  <c:v>16700000</c:v>
                </c:pt>
                <c:pt idx="169">
                  <c:v>19800000</c:v>
                </c:pt>
                <c:pt idx="170">
                  <c:v>14800000</c:v>
                </c:pt>
                <c:pt idx="171">
                  <c:v>14200000</c:v>
                </c:pt>
                <c:pt idx="172">
                  <c:v>27300000</c:v>
                </c:pt>
                <c:pt idx="173">
                  <c:v>14000000</c:v>
                </c:pt>
                <c:pt idx="174">
                  <c:v>33400000</c:v>
                </c:pt>
                <c:pt idx="175">
                  <c:v>14400000</c:v>
                </c:pt>
                <c:pt idx="176">
                  <c:v>26200000</c:v>
                </c:pt>
                <c:pt idx="177">
                  <c:v>38000000</c:v>
                </c:pt>
                <c:pt idx="178">
                  <c:v>15100000</c:v>
                </c:pt>
                <c:pt idx="179">
                  <c:v>19600000</c:v>
                </c:pt>
                <c:pt idx="180">
                  <c:v>16100000</c:v>
                </c:pt>
                <c:pt idx="181">
                  <c:v>13600000</c:v>
                </c:pt>
                <c:pt idx="182">
                  <c:v>24800000</c:v>
                </c:pt>
                <c:pt idx="183">
                  <c:v>21300000</c:v>
                </c:pt>
                <c:pt idx="184">
                  <c:v>14200000</c:v>
                </c:pt>
                <c:pt idx="185">
                  <c:v>24100000</c:v>
                </c:pt>
                <c:pt idx="186">
                  <c:v>12400000</c:v>
                </c:pt>
                <c:pt idx="187">
                  <c:v>16900000</c:v>
                </c:pt>
                <c:pt idx="188">
                  <c:v>18500000</c:v>
                </c:pt>
                <c:pt idx="189">
                  <c:v>27400000</c:v>
                </c:pt>
                <c:pt idx="190">
                  <c:v>13900000</c:v>
                </c:pt>
                <c:pt idx="191">
                  <c:v>15300000</c:v>
                </c:pt>
                <c:pt idx="192">
                  <c:v>17900000</c:v>
                </c:pt>
                <c:pt idx="193">
                  <c:v>25700000</c:v>
                </c:pt>
                <c:pt idx="194">
                  <c:v>13000000</c:v>
                </c:pt>
                <c:pt idx="195">
                  <c:v>15800000</c:v>
                </c:pt>
                <c:pt idx="196">
                  <c:v>20600000</c:v>
                </c:pt>
                <c:pt idx="197">
                  <c:v>20200000</c:v>
                </c:pt>
                <c:pt idx="198">
                  <c:v>16800000</c:v>
                </c:pt>
                <c:pt idx="199">
                  <c:v>17600000</c:v>
                </c:pt>
                <c:pt idx="200">
                  <c:v>17900000</c:v>
                </c:pt>
                <c:pt idx="201">
                  <c:v>13900000</c:v>
                </c:pt>
                <c:pt idx="202">
                  <c:v>13700000</c:v>
                </c:pt>
                <c:pt idx="203">
                  <c:v>33700000</c:v>
                </c:pt>
                <c:pt idx="204">
                  <c:v>16800000</c:v>
                </c:pt>
                <c:pt idx="205">
                  <c:v>12400000</c:v>
                </c:pt>
                <c:pt idx="206">
                  <c:v>18400000</c:v>
                </c:pt>
                <c:pt idx="207">
                  <c:v>24100000</c:v>
                </c:pt>
                <c:pt idx="208">
                  <c:v>23900000</c:v>
                </c:pt>
                <c:pt idx="209">
                  <c:v>30700000</c:v>
                </c:pt>
                <c:pt idx="210">
                  <c:v>12700000</c:v>
                </c:pt>
                <c:pt idx="211">
                  <c:v>16100000</c:v>
                </c:pt>
                <c:pt idx="212">
                  <c:v>21900000</c:v>
                </c:pt>
                <c:pt idx="213">
                  <c:v>12400000</c:v>
                </c:pt>
                <c:pt idx="214">
                  <c:v>32700000</c:v>
                </c:pt>
                <c:pt idx="215">
                  <c:v>13100000</c:v>
                </c:pt>
                <c:pt idx="216">
                  <c:v>24100000</c:v>
                </c:pt>
                <c:pt idx="217">
                  <c:v>19400000</c:v>
                </c:pt>
                <c:pt idx="218">
                  <c:v>15700000</c:v>
                </c:pt>
                <c:pt idx="219">
                  <c:v>14600000</c:v>
                </c:pt>
                <c:pt idx="220">
                  <c:v>16800000</c:v>
                </c:pt>
                <c:pt idx="221">
                  <c:v>31700000</c:v>
                </c:pt>
                <c:pt idx="222">
                  <c:v>15900000</c:v>
                </c:pt>
                <c:pt idx="223">
                  <c:v>20900000</c:v>
                </c:pt>
                <c:pt idx="224">
                  <c:v>28100000</c:v>
                </c:pt>
                <c:pt idx="225">
                  <c:v>14400000</c:v>
                </c:pt>
                <c:pt idx="226">
                  <c:v>31700000</c:v>
                </c:pt>
                <c:pt idx="227">
                  <c:v>23000000</c:v>
                </c:pt>
                <c:pt idx="228">
                  <c:v>21800000</c:v>
                </c:pt>
                <c:pt idx="229">
                  <c:v>59500000</c:v>
                </c:pt>
                <c:pt idx="230">
                  <c:v>21600000</c:v>
                </c:pt>
                <c:pt idx="231">
                  <c:v>12800000</c:v>
                </c:pt>
                <c:pt idx="232">
                  <c:v>27100000</c:v>
                </c:pt>
                <c:pt idx="233">
                  <c:v>16100000</c:v>
                </c:pt>
                <c:pt idx="234">
                  <c:v>53500000</c:v>
                </c:pt>
                <c:pt idx="235">
                  <c:v>15100000</c:v>
                </c:pt>
                <c:pt idx="236">
                  <c:v>16900000</c:v>
                </c:pt>
                <c:pt idx="237">
                  <c:v>13200000</c:v>
                </c:pt>
                <c:pt idx="238">
                  <c:v>17700000</c:v>
                </c:pt>
                <c:pt idx="239">
                  <c:v>17200000</c:v>
                </c:pt>
                <c:pt idx="240">
                  <c:v>58400000</c:v>
                </c:pt>
                <c:pt idx="241">
                  <c:v>12500000</c:v>
                </c:pt>
                <c:pt idx="242">
                  <c:v>14500000</c:v>
                </c:pt>
                <c:pt idx="243">
                  <c:v>12600000</c:v>
                </c:pt>
                <c:pt idx="244">
                  <c:v>40400000</c:v>
                </c:pt>
                <c:pt idx="245">
                  <c:v>14200000</c:v>
                </c:pt>
                <c:pt idx="246">
                  <c:v>56900000</c:v>
                </c:pt>
                <c:pt idx="247">
                  <c:v>24700000</c:v>
                </c:pt>
                <c:pt idx="248">
                  <c:v>20400000</c:v>
                </c:pt>
                <c:pt idx="249">
                  <c:v>29200000</c:v>
                </c:pt>
                <c:pt idx="250">
                  <c:v>26700000</c:v>
                </c:pt>
                <c:pt idx="251">
                  <c:v>16000000</c:v>
                </c:pt>
                <c:pt idx="252">
                  <c:v>23800000</c:v>
                </c:pt>
                <c:pt idx="253">
                  <c:v>12900000</c:v>
                </c:pt>
                <c:pt idx="254">
                  <c:v>14900000</c:v>
                </c:pt>
                <c:pt idx="255">
                  <c:v>32700000</c:v>
                </c:pt>
                <c:pt idx="256">
                  <c:v>14000000</c:v>
                </c:pt>
                <c:pt idx="257">
                  <c:v>19400000</c:v>
                </c:pt>
                <c:pt idx="258">
                  <c:v>21600000</c:v>
                </c:pt>
                <c:pt idx="259">
                  <c:v>13000000</c:v>
                </c:pt>
                <c:pt idx="260">
                  <c:v>16200000</c:v>
                </c:pt>
                <c:pt idx="261">
                  <c:v>14100000</c:v>
                </c:pt>
                <c:pt idx="262">
                  <c:v>12700000</c:v>
                </c:pt>
                <c:pt idx="263">
                  <c:v>17500000</c:v>
                </c:pt>
                <c:pt idx="264">
                  <c:v>16500000</c:v>
                </c:pt>
                <c:pt idx="265">
                  <c:v>12500000</c:v>
                </c:pt>
                <c:pt idx="266">
                  <c:v>20200000</c:v>
                </c:pt>
                <c:pt idx="267">
                  <c:v>13700000</c:v>
                </c:pt>
                <c:pt idx="268">
                  <c:v>18800000</c:v>
                </c:pt>
                <c:pt idx="269">
                  <c:v>20900000</c:v>
                </c:pt>
                <c:pt idx="270">
                  <c:v>23700000</c:v>
                </c:pt>
                <c:pt idx="271">
                  <c:v>15300000</c:v>
                </c:pt>
                <c:pt idx="272">
                  <c:v>25600000</c:v>
                </c:pt>
                <c:pt idx="273">
                  <c:v>45200000</c:v>
                </c:pt>
                <c:pt idx="274">
                  <c:v>46100000</c:v>
                </c:pt>
                <c:pt idx="275">
                  <c:v>15400000</c:v>
                </c:pt>
                <c:pt idx="276">
                  <c:v>22300000</c:v>
                </c:pt>
                <c:pt idx="277">
                  <c:v>19400000</c:v>
                </c:pt>
                <c:pt idx="278">
                  <c:v>14600000</c:v>
                </c:pt>
                <c:pt idx="279">
                  <c:v>14800000</c:v>
                </c:pt>
                <c:pt idx="280">
                  <c:v>12500000</c:v>
                </c:pt>
                <c:pt idx="281">
                  <c:v>16100000</c:v>
                </c:pt>
                <c:pt idx="282">
                  <c:v>12500000</c:v>
                </c:pt>
                <c:pt idx="283">
                  <c:v>12700000</c:v>
                </c:pt>
                <c:pt idx="284">
                  <c:v>12300000</c:v>
                </c:pt>
                <c:pt idx="285">
                  <c:v>30100000</c:v>
                </c:pt>
                <c:pt idx="286">
                  <c:v>14800000</c:v>
                </c:pt>
                <c:pt idx="287">
                  <c:v>17500000</c:v>
                </c:pt>
                <c:pt idx="288">
                  <c:v>16500000</c:v>
                </c:pt>
                <c:pt idx="289">
                  <c:v>12700000</c:v>
                </c:pt>
                <c:pt idx="290">
                  <c:v>17000000</c:v>
                </c:pt>
                <c:pt idx="291">
                  <c:v>33800000</c:v>
                </c:pt>
                <c:pt idx="292">
                  <c:v>14000000</c:v>
                </c:pt>
                <c:pt idx="293">
                  <c:v>93600000</c:v>
                </c:pt>
                <c:pt idx="294">
                  <c:v>16800000</c:v>
                </c:pt>
                <c:pt idx="295">
                  <c:v>34300000</c:v>
                </c:pt>
                <c:pt idx="296">
                  <c:v>18100000</c:v>
                </c:pt>
                <c:pt idx="297">
                  <c:v>34900000</c:v>
                </c:pt>
                <c:pt idx="298">
                  <c:v>31800000</c:v>
                </c:pt>
                <c:pt idx="299">
                  <c:v>15400000</c:v>
                </c:pt>
                <c:pt idx="300">
                  <c:v>13800000</c:v>
                </c:pt>
                <c:pt idx="301">
                  <c:v>47500000</c:v>
                </c:pt>
                <c:pt idx="302">
                  <c:v>13000000</c:v>
                </c:pt>
                <c:pt idx="303">
                  <c:v>12400000</c:v>
                </c:pt>
                <c:pt idx="304">
                  <c:v>31900000</c:v>
                </c:pt>
                <c:pt idx="305">
                  <c:v>13400000</c:v>
                </c:pt>
                <c:pt idx="306">
                  <c:v>21200000</c:v>
                </c:pt>
                <c:pt idx="307">
                  <c:v>23100000</c:v>
                </c:pt>
                <c:pt idx="308">
                  <c:v>14500000</c:v>
                </c:pt>
                <c:pt idx="309">
                  <c:v>16400000</c:v>
                </c:pt>
                <c:pt idx="310">
                  <c:v>12700000</c:v>
                </c:pt>
                <c:pt idx="311">
                  <c:v>86900000</c:v>
                </c:pt>
                <c:pt idx="312">
                  <c:v>26400000</c:v>
                </c:pt>
                <c:pt idx="313">
                  <c:v>22500000</c:v>
                </c:pt>
                <c:pt idx="314">
                  <c:v>28000000</c:v>
                </c:pt>
                <c:pt idx="315">
                  <c:v>38300000</c:v>
                </c:pt>
                <c:pt idx="316">
                  <c:v>19100000</c:v>
                </c:pt>
                <c:pt idx="317">
                  <c:v>24000000</c:v>
                </c:pt>
                <c:pt idx="318">
                  <c:v>13700000</c:v>
                </c:pt>
                <c:pt idx="319">
                  <c:v>18300000</c:v>
                </c:pt>
                <c:pt idx="320">
                  <c:v>20000000</c:v>
                </c:pt>
                <c:pt idx="321">
                  <c:v>20300000</c:v>
                </c:pt>
                <c:pt idx="322">
                  <c:v>38900000</c:v>
                </c:pt>
                <c:pt idx="323">
                  <c:v>18600000</c:v>
                </c:pt>
                <c:pt idx="324">
                  <c:v>20000000</c:v>
                </c:pt>
                <c:pt idx="325">
                  <c:v>16900000</c:v>
                </c:pt>
                <c:pt idx="326">
                  <c:v>27100000</c:v>
                </c:pt>
                <c:pt idx="327">
                  <c:v>12400000</c:v>
                </c:pt>
                <c:pt idx="328">
                  <c:v>19900000</c:v>
                </c:pt>
                <c:pt idx="329">
                  <c:v>14400000</c:v>
                </c:pt>
                <c:pt idx="330">
                  <c:v>12900000</c:v>
                </c:pt>
                <c:pt idx="331">
                  <c:v>13400000</c:v>
                </c:pt>
                <c:pt idx="332">
                  <c:v>13800000</c:v>
                </c:pt>
                <c:pt idx="333">
                  <c:v>19800000</c:v>
                </c:pt>
                <c:pt idx="334">
                  <c:v>23200000</c:v>
                </c:pt>
                <c:pt idx="335">
                  <c:v>44600000</c:v>
                </c:pt>
                <c:pt idx="336">
                  <c:v>14400000</c:v>
                </c:pt>
                <c:pt idx="337">
                  <c:v>15400000</c:v>
                </c:pt>
                <c:pt idx="338">
                  <c:v>12500000</c:v>
                </c:pt>
                <c:pt idx="339">
                  <c:v>14500000</c:v>
                </c:pt>
                <c:pt idx="340">
                  <c:v>12400000</c:v>
                </c:pt>
                <c:pt idx="341">
                  <c:v>12700000</c:v>
                </c:pt>
                <c:pt idx="342">
                  <c:v>15500000</c:v>
                </c:pt>
                <c:pt idx="343">
                  <c:v>12400000</c:v>
                </c:pt>
                <c:pt idx="344">
                  <c:v>22600000</c:v>
                </c:pt>
                <c:pt idx="345">
                  <c:v>18900000</c:v>
                </c:pt>
                <c:pt idx="346">
                  <c:v>43600000</c:v>
                </c:pt>
                <c:pt idx="347">
                  <c:v>15100000</c:v>
                </c:pt>
                <c:pt idx="348">
                  <c:v>18000000</c:v>
                </c:pt>
                <c:pt idx="349">
                  <c:v>17300000</c:v>
                </c:pt>
                <c:pt idx="350">
                  <c:v>13200000</c:v>
                </c:pt>
                <c:pt idx="351">
                  <c:v>28300000</c:v>
                </c:pt>
                <c:pt idx="352">
                  <c:v>13100000</c:v>
                </c:pt>
                <c:pt idx="353">
                  <c:v>71300000</c:v>
                </c:pt>
                <c:pt idx="354">
                  <c:v>13100000</c:v>
                </c:pt>
                <c:pt idx="355">
                  <c:v>12700000</c:v>
                </c:pt>
                <c:pt idx="356">
                  <c:v>16600000</c:v>
                </c:pt>
                <c:pt idx="357">
                  <c:v>14500000</c:v>
                </c:pt>
                <c:pt idx="358">
                  <c:v>17500000</c:v>
                </c:pt>
                <c:pt idx="359">
                  <c:v>15300000</c:v>
                </c:pt>
                <c:pt idx="360">
                  <c:v>30700000</c:v>
                </c:pt>
                <c:pt idx="361">
                  <c:v>18200000</c:v>
                </c:pt>
                <c:pt idx="362">
                  <c:v>35500000</c:v>
                </c:pt>
                <c:pt idx="363">
                  <c:v>14400000</c:v>
                </c:pt>
                <c:pt idx="364">
                  <c:v>25900000</c:v>
                </c:pt>
                <c:pt idx="365">
                  <c:v>21300000</c:v>
                </c:pt>
                <c:pt idx="366">
                  <c:v>13700000</c:v>
                </c:pt>
                <c:pt idx="367">
                  <c:v>53300000</c:v>
                </c:pt>
                <c:pt idx="368">
                  <c:v>14200000</c:v>
                </c:pt>
                <c:pt idx="369">
                  <c:v>28900000</c:v>
                </c:pt>
                <c:pt idx="370">
                  <c:v>28300000</c:v>
                </c:pt>
                <c:pt idx="371">
                  <c:v>15500000</c:v>
                </c:pt>
                <c:pt idx="372">
                  <c:v>14200000</c:v>
                </c:pt>
                <c:pt idx="373">
                  <c:v>21500000</c:v>
                </c:pt>
                <c:pt idx="374">
                  <c:v>21300000</c:v>
                </c:pt>
                <c:pt idx="375">
                  <c:v>18300000</c:v>
                </c:pt>
                <c:pt idx="376">
                  <c:v>41400000</c:v>
                </c:pt>
                <c:pt idx="377">
                  <c:v>15000000</c:v>
                </c:pt>
                <c:pt idx="378">
                  <c:v>14900000</c:v>
                </c:pt>
                <c:pt idx="379">
                  <c:v>15100000</c:v>
                </c:pt>
                <c:pt idx="380">
                  <c:v>16600000</c:v>
                </c:pt>
                <c:pt idx="381">
                  <c:v>34100000</c:v>
                </c:pt>
                <c:pt idx="382">
                  <c:v>12500000</c:v>
                </c:pt>
                <c:pt idx="383">
                  <c:v>17700000</c:v>
                </c:pt>
                <c:pt idx="384">
                  <c:v>30100000</c:v>
                </c:pt>
                <c:pt idx="385">
                  <c:v>18100000</c:v>
                </c:pt>
                <c:pt idx="386">
                  <c:v>20400000</c:v>
                </c:pt>
                <c:pt idx="387">
                  <c:v>23900000</c:v>
                </c:pt>
                <c:pt idx="388">
                  <c:v>13900000</c:v>
                </c:pt>
                <c:pt idx="389">
                  <c:v>17700000</c:v>
                </c:pt>
                <c:pt idx="390">
                  <c:v>17900000</c:v>
                </c:pt>
                <c:pt idx="391">
                  <c:v>17200000</c:v>
                </c:pt>
                <c:pt idx="392">
                  <c:v>12700000</c:v>
                </c:pt>
                <c:pt idx="393">
                  <c:v>13900000</c:v>
                </c:pt>
                <c:pt idx="394">
                  <c:v>13200000</c:v>
                </c:pt>
                <c:pt idx="395">
                  <c:v>13800000</c:v>
                </c:pt>
                <c:pt idx="396">
                  <c:v>15900000</c:v>
                </c:pt>
                <c:pt idx="397">
                  <c:v>23500000</c:v>
                </c:pt>
                <c:pt idx="398">
                  <c:v>19700000</c:v>
                </c:pt>
                <c:pt idx="399">
                  <c:v>16200000</c:v>
                </c:pt>
                <c:pt idx="400">
                  <c:v>34000000</c:v>
                </c:pt>
                <c:pt idx="401">
                  <c:v>13000000</c:v>
                </c:pt>
                <c:pt idx="402">
                  <c:v>14600000</c:v>
                </c:pt>
                <c:pt idx="403">
                  <c:v>17600000</c:v>
                </c:pt>
                <c:pt idx="404">
                  <c:v>19100000</c:v>
                </c:pt>
                <c:pt idx="405">
                  <c:v>34000000</c:v>
                </c:pt>
                <c:pt idx="406">
                  <c:v>16200000</c:v>
                </c:pt>
                <c:pt idx="407">
                  <c:v>37200000</c:v>
                </c:pt>
                <c:pt idx="408">
                  <c:v>13600000</c:v>
                </c:pt>
                <c:pt idx="409">
                  <c:v>13000000</c:v>
                </c:pt>
                <c:pt idx="410">
                  <c:v>16600000</c:v>
                </c:pt>
                <c:pt idx="411">
                  <c:v>14800000</c:v>
                </c:pt>
                <c:pt idx="412">
                  <c:v>23600000</c:v>
                </c:pt>
                <c:pt idx="413">
                  <c:v>48100000</c:v>
                </c:pt>
                <c:pt idx="414">
                  <c:v>19400000</c:v>
                </c:pt>
                <c:pt idx="415">
                  <c:v>13500000</c:v>
                </c:pt>
                <c:pt idx="416">
                  <c:v>15600000</c:v>
                </c:pt>
                <c:pt idx="417">
                  <c:v>26200000</c:v>
                </c:pt>
                <c:pt idx="418">
                  <c:v>13300000</c:v>
                </c:pt>
                <c:pt idx="419">
                  <c:v>71600000</c:v>
                </c:pt>
                <c:pt idx="420">
                  <c:v>31600000</c:v>
                </c:pt>
                <c:pt idx="421">
                  <c:v>27400000</c:v>
                </c:pt>
                <c:pt idx="422">
                  <c:v>13300000</c:v>
                </c:pt>
                <c:pt idx="423">
                  <c:v>13900000</c:v>
                </c:pt>
                <c:pt idx="424">
                  <c:v>32100000</c:v>
                </c:pt>
                <c:pt idx="425">
                  <c:v>15500000</c:v>
                </c:pt>
                <c:pt idx="426">
                  <c:v>15500000</c:v>
                </c:pt>
                <c:pt idx="427">
                  <c:v>17900000</c:v>
                </c:pt>
                <c:pt idx="428">
                  <c:v>44200000</c:v>
                </c:pt>
                <c:pt idx="429">
                  <c:v>24600000</c:v>
                </c:pt>
                <c:pt idx="430">
                  <c:v>16400000</c:v>
                </c:pt>
                <c:pt idx="431">
                  <c:v>19000000</c:v>
                </c:pt>
                <c:pt idx="432">
                  <c:v>15400000</c:v>
                </c:pt>
                <c:pt idx="433">
                  <c:v>21200000</c:v>
                </c:pt>
                <c:pt idx="434">
                  <c:v>33500000</c:v>
                </c:pt>
                <c:pt idx="435">
                  <c:v>20200000</c:v>
                </c:pt>
                <c:pt idx="436">
                  <c:v>13300000</c:v>
                </c:pt>
                <c:pt idx="437">
                  <c:v>16200000</c:v>
                </c:pt>
                <c:pt idx="438">
                  <c:v>23100000</c:v>
                </c:pt>
                <c:pt idx="439">
                  <c:v>13800000</c:v>
                </c:pt>
                <c:pt idx="440">
                  <c:v>15100000</c:v>
                </c:pt>
                <c:pt idx="441">
                  <c:v>41300000</c:v>
                </c:pt>
                <c:pt idx="442">
                  <c:v>22200000</c:v>
                </c:pt>
                <c:pt idx="443">
                  <c:v>22800000</c:v>
                </c:pt>
                <c:pt idx="444">
                  <c:v>13100000</c:v>
                </c:pt>
                <c:pt idx="445">
                  <c:v>15000000</c:v>
                </c:pt>
                <c:pt idx="446">
                  <c:v>17400000</c:v>
                </c:pt>
                <c:pt idx="447">
                  <c:v>24100000</c:v>
                </c:pt>
                <c:pt idx="448">
                  <c:v>15600000</c:v>
                </c:pt>
                <c:pt idx="449">
                  <c:v>13300000</c:v>
                </c:pt>
                <c:pt idx="450">
                  <c:v>20800000</c:v>
                </c:pt>
                <c:pt idx="451">
                  <c:v>15000000</c:v>
                </c:pt>
                <c:pt idx="452">
                  <c:v>35700000</c:v>
                </c:pt>
                <c:pt idx="453">
                  <c:v>16100000</c:v>
                </c:pt>
                <c:pt idx="454">
                  <c:v>14800000</c:v>
                </c:pt>
                <c:pt idx="455">
                  <c:v>13500000</c:v>
                </c:pt>
                <c:pt idx="456">
                  <c:v>23200000</c:v>
                </c:pt>
                <c:pt idx="457">
                  <c:v>16600000</c:v>
                </c:pt>
                <c:pt idx="458">
                  <c:v>14100000</c:v>
                </c:pt>
                <c:pt idx="459">
                  <c:v>25400000</c:v>
                </c:pt>
                <c:pt idx="460">
                  <c:v>25200000</c:v>
                </c:pt>
                <c:pt idx="461">
                  <c:v>20500000</c:v>
                </c:pt>
                <c:pt idx="462">
                  <c:v>15000000</c:v>
                </c:pt>
                <c:pt idx="463">
                  <c:v>14500000</c:v>
                </c:pt>
                <c:pt idx="464">
                  <c:v>16200000</c:v>
                </c:pt>
                <c:pt idx="465">
                  <c:v>17900000</c:v>
                </c:pt>
                <c:pt idx="466">
                  <c:v>22600000</c:v>
                </c:pt>
                <c:pt idx="467">
                  <c:v>14500000</c:v>
                </c:pt>
                <c:pt idx="468">
                  <c:v>17700000</c:v>
                </c:pt>
                <c:pt idx="469" formatCode="0.00E+00">
                  <c:v>106000000</c:v>
                </c:pt>
                <c:pt idx="470">
                  <c:v>24400000</c:v>
                </c:pt>
                <c:pt idx="471">
                  <c:v>37600000</c:v>
                </c:pt>
                <c:pt idx="472">
                  <c:v>16800000</c:v>
                </c:pt>
                <c:pt idx="473">
                  <c:v>22700000</c:v>
                </c:pt>
                <c:pt idx="474">
                  <c:v>42400000</c:v>
                </c:pt>
                <c:pt idx="475">
                  <c:v>14500000</c:v>
                </c:pt>
                <c:pt idx="476">
                  <c:v>18500000</c:v>
                </c:pt>
                <c:pt idx="477">
                  <c:v>17900000</c:v>
                </c:pt>
                <c:pt idx="478">
                  <c:v>19100000</c:v>
                </c:pt>
                <c:pt idx="479">
                  <c:v>17700000</c:v>
                </c:pt>
                <c:pt idx="480">
                  <c:v>14500000</c:v>
                </c:pt>
                <c:pt idx="481">
                  <c:v>13600000</c:v>
                </c:pt>
                <c:pt idx="482">
                  <c:v>20400000</c:v>
                </c:pt>
                <c:pt idx="483">
                  <c:v>15600000</c:v>
                </c:pt>
                <c:pt idx="484">
                  <c:v>15000000</c:v>
                </c:pt>
                <c:pt idx="485">
                  <c:v>18900000</c:v>
                </c:pt>
                <c:pt idx="486">
                  <c:v>30100000</c:v>
                </c:pt>
                <c:pt idx="487">
                  <c:v>40900000</c:v>
                </c:pt>
                <c:pt idx="488">
                  <c:v>12500000</c:v>
                </c:pt>
                <c:pt idx="489">
                  <c:v>16300000</c:v>
                </c:pt>
                <c:pt idx="490">
                  <c:v>20900000</c:v>
                </c:pt>
                <c:pt idx="491">
                  <c:v>16100000</c:v>
                </c:pt>
                <c:pt idx="492">
                  <c:v>17100000</c:v>
                </c:pt>
                <c:pt idx="493">
                  <c:v>13000000</c:v>
                </c:pt>
                <c:pt idx="494">
                  <c:v>23600000</c:v>
                </c:pt>
                <c:pt idx="495">
                  <c:v>13100000</c:v>
                </c:pt>
                <c:pt idx="496">
                  <c:v>15300000</c:v>
                </c:pt>
                <c:pt idx="497">
                  <c:v>54000000</c:v>
                </c:pt>
                <c:pt idx="498">
                  <c:v>25700000</c:v>
                </c:pt>
                <c:pt idx="499">
                  <c:v>14500000</c:v>
                </c:pt>
                <c:pt idx="500">
                  <c:v>12400000</c:v>
                </c:pt>
                <c:pt idx="501">
                  <c:v>31600000</c:v>
                </c:pt>
                <c:pt idx="502">
                  <c:v>39400000</c:v>
                </c:pt>
                <c:pt idx="503">
                  <c:v>31400000</c:v>
                </c:pt>
                <c:pt idx="504">
                  <c:v>17000000</c:v>
                </c:pt>
                <c:pt idx="505">
                  <c:v>40600000</c:v>
                </c:pt>
                <c:pt idx="506">
                  <c:v>14000000</c:v>
                </c:pt>
                <c:pt idx="507">
                  <c:v>15900000</c:v>
                </c:pt>
                <c:pt idx="508">
                  <c:v>21000000</c:v>
                </c:pt>
                <c:pt idx="509">
                  <c:v>14700000</c:v>
                </c:pt>
                <c:pt idx="510">
                  <c:v>13700000</c:v>
                </c:pt>
                <c:pt idx="511">
                  <c:v>14800000</c:v>
                </c:pt>
                <c:pt idx="512">
                  <c:v>12300000</c:v>
                </c:pt>
                <c:pt idx="513">
                  <c:v>15100000</c:v>
                </c:pt>
                <c:pt idx="514">
                  <c:v>29300000</c:v>
                </c:pt>
                <c:pt idx="515">
                  <c:v>14100000</c:v>
                </c:pt>
                <c:pt idx="516">
                  <c:v>19300000</c:v>
                </c:pt>
                <c:pt idx="517">
                  <c:v>18000000</c:v>
                </c:pt>
                <c:pt idx="518">
                  <c:v>26000000</c:v>
                </c:pt>
                <c:pt idx="519">
                  <c:v>37000000</c:v>
                </c:pt>
                <c:pt idx="520">
                  <c:v>15100000</c:v>
                </c:pt>
                <c:pt idx="521">
                  <c:v>24600000</c:v>
                </c:pt>
                <c:pt idx="522">
                  <c:v>35200000</c:v>
                </c:pt>
                <c:pt idx="523">
                  <c:v>18500000</c:v>
                </c:pt>
                <c:pt idx="524">
                  <c:v>36600000</c:v>
                </c:pt>
                <c:pt idx="525">
                  <c:v>14500000</c:v>
                </c:pt>
                <c:pt idx="526">
                  <c:v>17200000</c:v>
                </c:pt>
                <c:pt idx="527">
                  <c:v>56400000</c:v>
                </c:pt>
                <c:pt idx="528">
                  <c:v>20200000</c:v>
                </c:pt>
                <c:pt idx="529">
                  <c:v>14600000</c:v>
                </c:pt>
                <c:pt idx="530">
                  <c:v>20100000</c:v>
                </c:pt>
                <c:pt idx="531">
                  <c:v>42400000</c:v>
                </c:pt>
                <c:pt idx="532">
                  <c:v>18900000</c:v>
                </c:pt>
                <c:pt idx="533">
                  <c:v>28300000</c:v>
                </c:pt>
                <c:pt idx="534">
                  <c:v>12900000</c:v>
                </c:pt>
                <c:pt idx="535">
                  <c:v>13300000</c:v>
                </c:pt>
                <c:pt idx="536">
                  <c:v>16300000</c:v>
                </c:pt>
                <c:pt idx="537">
                  <c:v>14800000</c:v>
                </c:pt>
                <c:pt idx="538">
                  <c:v>23600000</c:v>
                </c:pt>
                <c:pt idx="539">
                  <c:v>15300000</c:v>
                </c:pt>
                <c:pt idx="540">
                  <c:v>13200000</c:v>
                </c:pt>
                <c:pt idx="541">
                  <c:v>14800000</c:v>
                </c:pt>
                <c:pt idx="542">
                  <c:v>14900000</c:v>
                </c:pt>
                <c:pt idx="543">
                  <c:v>12800000</c:v>
                </c:pt>
                <c:pt idx="544">
                  <c:v>17900000</c:v>
                </c:pt>
                <c:pt idx="545">
                  <c:v>12500000</c:v>
                </c:pt>
                <c:pt idx="546">
                  <c:v>20200000</c:v>
                </c:pt>
                <c:pt idx="547">
                  <c:v>28200000</c:v>
                </c:pt>
                <c:pt idx="548">
                  <c:v>12400000</c:v>
                </c:pt>
                <c:pt idx="549">
                  <c:v>39100000</c:v>
                </c:pt>
                <c:pt idx="550">
                  <c:v>18300000</c:v>
                </c:pt>
                <c:pt idx="551">
                  <c:v>20900000</c:v>
                </c:pt>
                <c:pt idx="552">
                  <c:v>14600000</c:v>
                </c:pt>
                <c:pt idx="553">
                  <c:v>23500000</c:v>
                </c:pt>
                <c:pt idx="554">
                  <c:v>17600000</c:v>
                </c:pt>
                <c:pt idx="555">
                  <c:v>23700000</c:v>
                </c:pt>
                <c:pt idx="556">
                  <c:v>15900000</c:v>
                </c:pt>
                <c:pt idx="557">
                  <c:v>22600000</c:v>
                </c:pt>
                <c:pt idx="558">
                  <c:v>14900000</c:v>
                </c:pt>
                <c:pt idx="559">
                  <c:v>20500000</c:v>
                </c:pt>
                <c:pt idx="560">
                  <c:v>15400000</c:v>
                </c:pt>
                <c:pt idx="561">
                  <c:v>15100000</c:v>
                </c:pt>
                <c:pt idx="562">
                  <c:v>12400000</c:v>
                </c:pt>
                <c:pt idx="563">
                  <c:v>15000000</c:v>
                </c:pt>
                <c:pt idx="564">
                  <c:v>12600000</c:v>
                </c:pt>
                <c:pt idx="565">
                  <c:v>59500000</c:v>
                </c:pt>
                <c:pt idx="566">
                  <c:v>32100000</c:v>
                </c:pt>
                <c:pt idx="567">
                  <c:v>15500000</c:v>
                </c:pt>
                <c:pt idx="568">
                  <c:v>31700000</c:v>
                </c:pt>
                <c:pt idx="569" formatCode="0.00E+00">
                  <c:v>166000000</c:v>
                </c:pt>
                <c:pt idx="570">
                  <c:v>27500000</c:v>
                </c:pt>
                <c:pt idx="571">
                  <c:v>24200000</c:v>
                </c:pt>
                <c:pt idx="572">
                  <c:v>36100000</c:v>
                </c:pt>
                <c:pt idx="573">
                  <c:v>12800000</c:v>
                </c:pt>
                <c:pt idx="574">
                  <c:v>15400000</c:v>
                </c:pt>
                <c:pt idx="575">
                  <c:v>17800000</c:v>
                </c:pt>
                <c:pt idx="576">
                  <c:v>24800000</c:v>
                </c:pt>
                <c:pt idx="577">
                  <c:v>12500000</c:v>
                </c:pt>
                <c:pt idx="578">
                  <c:v>15100000</c:v>
                </c:pt>
                <c:pt idx="579" formatCode="0.00E+00">
                  <c:v>119000000</c:v>
                </c:pt>
                <c:pt idx="580">
                  <c:v>15700000</c:v>
                </c:pt>
                <c:pt idx="581">
                  <c:v>13400000</c:v>
                </c:pt>
                <c:pt idx="582">
                  <c:v>13700000</c:v>
                </c:pt>
                <c:pt idx="583">
                  <c:v>18300000</c:v>
                </c:pt>
                <c:pt idx="584">
                  <c:v>15800000</c:v>
                </c:pt>
                <c:pt idx="585">
                  <c:v>14000000</c:v>
                </c:pt>
                <c:pt idx="586">
                  <c:v>12300000</c:v>
                </c:pt>
                <c:pt idx="587">
                  <c:v>21800000</c:v>
                </c:pt>
                <c:pt idx="588">
                  <c:v>20700000</c:v>
                </c:pt>
                <c:pt idx="589">
                  <c:v>12500000</c:v>
                </c:pt>
                <c:pt idx="590">
                  <c:v>15200000</c:v>
                </c:pt>
                <c:pt idx="591">
                  <c:v>14100000</c:v>
                </c:pt>
                <c:pt idx="592">
                  <c:v>24100000</c:v>
                </c:pt>
                <c:pt idx="593">
                  <c:v>26700000</c:v>
                </c:pt>
                <c:pt idx="594">
                  <c:v>21800000</c:v>
                </c:pt>
                <c:pt idx="595">
                  <c:v>14700000</c:v>
                </c:pt>
                <c:pt idx="596">
                  <c:v>36300000</c:v>
                </c:pt>
                <c:pt idx="597">
                  <c:v>17700000</c:v>
                </c:pt>
                <c:pt idx="598">
                  <c:v>17500000</c:v>
                </c:pt>
                <c:pt idx="599">
                  <c:v>15200000</c:v>
                </c:pt>
                <c:pt idx="600">
                  <c:v>26000000</c:v>
                </c:pt>
                <c:pt idx="601">
                  <c:v>27300000</c:v>
                </c:pt>
                <c:pt idx="602">
                  <c:v>25700000</c:v>
                </c:pt>
                <c:pt idx="603">
                  <c:v>12600000</c:v>
                </c:pt>
                <c:pt idx="604">
                  <c:v>23600000</c:v>
                </c:pt>
                <c:pt idx="605">
                  <c:v>21000000</c:v>
                </c:pt>
                <c:pt idx="606">
                  <c:v>14200000</c:v>
                </c:pt>
                <c:pt idx="607">
                  <c:v>23700000</c:v>
                </c:pt>
                <c:pt idx="608">
                  <c:v>20500000</c:v>
                </c:pt>
                <c:pt idx="609">
                  <c:v>13700000</c:v>
                </c:pt>
                <c:pt idx="610">
                  <c:v>16600000</c:v>
                </c:pt>
                <c:pt idx="611">
                  <c:v>14400000</c:v>
                </c:pt>
                <c:pt idx="612">
                  <c:v>33400000</c:v>
                </c:pt>
                <c:pt idx="613">
                  <c:v>14600000</c:v>
                </c:pt>
                <c:pt idx="614">
                  <c:v>20200000</c:v>
                </c:pt>
                <c:pt idx="615">
                  <c:v>13700000</c:v>
                </c:pt>
                <c:pt idx="616">
                  <c:v>14600000</c:v>
                </c:pt>
                <c:pt idx="617">
                  <c:v>19700000</c:v>
                </c:pt>
                <c:pt idx="618">
                  <c:v>18100000</c:v>
                </c:pt>
                <c:pt idx="619">
                  <c:v>38200000</c:v>
                </c:pt>
                <c:pt idx="620">
                  <c:v>21800000</c:v>
                </c:pt>
                <c:pt idx="621">
                  <c:v>15200000</c:v>
                </c:pt>
                <c:pt idx="622">
                  <c:v>36200000</c:v>
                </c:pt>
                <c:pt idx="623">
                  <c:v>13100000</c:v>
                </c:pt>
                <c:pt idx="624">
                  <c:v>12300000</c:v>
                </c:pt>
                <c:pt idx="625">
                  <c:v>26400000</c:v>
                </c:pt>
                <c:pt idx="626">
                  <c:v>16100000</c:v>
                </c:pt>
                <c:pt idx="627">
                  <c:v>12500000</c:v>
                </c:pt>
                <c:pt idx="628">
                  <c:v>12400000</c:v>
                </c:pt>
                <c:pt idx="629">
                  <c:v>12900000</c:v>
                </c:pt>
                <c:pt idx="630">
                  <c:v>22400000</c:v>
                </c:pt>
                <c:pt idx="631">
                  <c:v>18400000</c:v>
                </c:pt>
                <c:pt idx="632">
                  <c:v>13400000</c:v>
                </c:pt>
                <c:pt idx="633">
                  <c:v>24300000</c:v>
                </c:pt>
                <c:pt idx="634">
                  <c:v>20100000</c:v>
                </c:pt>
                <c:pt idx="635">
                  <c:v>13300000</c:v>
                </c:pt>
                <c:pt idx="636">
                  <c:v>20000000</c:v>
                </c:pt>
                <c:pt idx="637">
                  <c:v>12500000</c:v>
                </c:pt>
                <c:pt idx="638">
                  <c:v>31400000</c:v>
                </c:pt>
                <c:pt idx="639">
                  <c:v>13100000</c:v>
                </c:pt>
                <c:pt idx="640">
                  <c:v>23600000</c:v>
                </c:pt>
                <c:pt idx="641" formatCode="0.00E+00">
                  <c:v>111000000</c:v>
                </c:pt>
                <c:pt idx="642">
                  <c:v>68200000</c:v>
                </c:pt>
                <c:pt idx="643">
                  <c:v>16300000</c:v>
                </c:pt>
                <c:pt idx="644">
                  <c:v>12700000</c:v>
                </c:pt>
                <c:pt idx="645">
                  <c:v>14600000</c:v>
                </c:pt>
                <c:pt idx="646">
                  <c:v>15000000</c:v>
                </c:pt>
                <c:pt idx="647">
                  <c:v>15200000</c:v>
                </c:pt>
                <c:pt idx="648">
                  <c:v>16900000</c:v>
                </c:pt>
                <c:pt idx="649">
                  <c:v>16200000</c:v>
                </c:pt>
                <c:pt idx="650">
                  <c:v>29300000</c:v>
                </c:pt>
                <c:pt idx="651">
                  <c:v>17200000</c:v>
                </c:pt>
                <c:pt idx="652">
                  <c:v>17700000</c:v>
                </c:pt>
                <c:pt idx="653">
                  <c:v>25500000</c:v>
                </c:pt>
                <c:pt idx="654">
                  <c:v>15100000</c:v>
                </c:pt>
                <c:pt idx="655">
                  <c:v>36500000</c:v>
                </c:pt>
                <c:pt idx="656">
                  <c:v>17000000</c:v>
                </c:pt>
                <c:pt idx="657">
                  <c:v>24000000</c:v>
                </c:pt>
                <c:pt idx="658">
                  <c:v>14600000</c:v>
                </c:pt>
                <c:pt idx="659">
                  <c:v>15700000</c:v>
                </c:pt>
                <c:pt idx="660">
                  <c:v>17800000</c:v>
                </c:pt>
                <c:pt idx="661">
                  <c:v>12500000</c:v>
                </c:pt>
                <c:pt idx="662">
                  <c:v>17000000</c:v>
                </c:pt>
                <c:pt idx="663">
                  <c:v>21000000</c:v>
                </c:pt>
                <c:pt idx="664">
                  <c:v>26500000</c:v>
                </c:pt>
                <c:pt idx="665">
                  <c:v>33500000</c:v>
                </c:pt>
                <c:pt idx="666">
                  <c:v>25400000</c:v>
                </c:pt>
                <c:pt idx="667">
                  <c:v>15100000</c:v>
                </c:pt>
                <c:pt idx="668">
                  <c:v>13100000</c:v>
                </c:pt>
                <c:pt idx="669">
                  <c:v>12900000</c:v>
                </c:pt>
                <c:pt idx="670">
                  <c:v>15000000</c:v>
                </c:pt>
                <c:pt idx="671">
                  <c:v>14400000</c:v>
                </c:pt>
                <c:pt idx="672">
                  <c:v>16400000</c:v>
                </c:pt>
                <c:pt idx="673">
                  <c:v>20000000</c:v>
                </c:pt>
                <c:pt idx="674">
                  <c:v>14500000</c:v>
                </c:pt>
                <c:pt idx="675">
                  <c:v>14300000</c:v>
                </c:pt>
                <c:pt idx="676">
                  <c:v>13100000</c:v>
                </c:pt>
                <c:pt idx="677">
                  <c:v>26900000</c:v>
                </c:pt>
                <c:pt idx="678">
                  <c:v>15000000</c:v>
                </c:pt>
                <c:pt idx="679">
                  <c:v>32100000</c:v>
                </c:pt>
                <c:pt idx="680">
                  <c:v>33300000</c:v>
                </c:pt>
                <c:pt idx="681">
                  <c:v>12800000</c:v>
                </c:pt>
                <c:pt idx="682">
                  <c:v>41900000</c:v>
                </c:pt>
                <c:pt idx="683">
                  <c:v>25100000</c:v>
                </c:pt>
                <c:pt idx="684">
                  <c:v>19500000</c:v>
                </c:pt>
                <c:pt idx="685">
                  <c:v>20100000</c:v>
                </c:pt>
                <c:pt idx="686">
                  <c:v>17900000</c:v>
                </c:pt>
                <c:pt idx="687">
                  <c:v>12300000</c:v>
                </c:pt>
                <c:pt idx="688">
                  <c:v>15400000</c:v>
                </c:pt>
                <c:pt idx="689">
                  <c:v>20900000</c:v>
                </c:pt>
                <c:pt idx="690">
                  <c:v>14400000</c:v>
                </c:pt>
                <c:pt idx="691">
                  <c:v>21800000</c:v>
                </c:pt>
                <c:pt idx="692">
                  <c:v>15800000</c:v>
                </c:pt>
                <c:pt idx="693">
                  <c:v>30700000</c:v>
                </c:pt>
                <c:pt idx="694">
                  <c:v>14400000</c:v>
                </c:pt>
                <c:pt idx="695">
                  <c:v>18400000</c:v>
                </c:pt>
                <c:pt idx="696">
                  <c:v>15100000</c:v>
                </c:pt>
                <c:pt idx="697">
                  <c:v>13100000</c:v>
                </c:pt>
                <c:pt idx="698">
                  <c:v>35200000</c:v>
                </c:pt>
                <c:pt idx="699">
                  <c:v>14500000</c:v>
                </c:pt>
                <c:pt idx="700">
                  <c:v>12400000</c:v>
                </c:pt>
                <c:pt idx="701">
                  <c:v>16000000</c:v>
                </c:pt>
                <c:pt idx="702">
                  <c:v>22000000</c:v>
                </c:pt>
                <c:pt idx="703">
                  <c:v>16700000</c:v>
                </c:pt>
                <c:pt idx="704">
                  <c:v>16300000</c:v>
                </c:pt>
                <c:pt idx="705">
                  <c:v>27800000</c:v>
                </c:pt>
                <c:pt idx="706">
                  <c:v>16400000</c:v>
                </c:pt>
                <c:pt idx="707">
                  <c:v>13500000</c:v>
                </c:pt>
                <c:pt idx="708">
                  <c:v>35500000</c:v>
                </c:pt>
                <c:pt idx="709">
                  <c:v>13600000</c:v>
                </c:pt>
                <c:pt idx="710">
                  <c:v>19700000</c:v>
                </c:pt>
                <c:pt idx="711">
                  <c:v>18000000</c:v>
                </c:pt>
                <c:pt idx="712">
                  <c:v>33600000</c:v>
                </c:pt>
                <c:pt idx="713">
                  <c:v>14400000</c:v>
                </c:pt>
                <c:pt idx="714">
                  <c:v>23300000</c:v>
                </c:pt>
                <c:pt idx="715" formatCode="0.00E+00">
                  <c:v>159000000</c:v>
                </c:pt>
                <c:pt idx="716">
                  <c:v>14200000</c:v>
                </c:pt>
                <c:pt idx="717">
                  <c:v>43500000</c:v>
                </c:pt>
                <c:pt idx="718">
                  <c:v>18400000</c:v>
                </c:pt>
                <c:pt idx="719">
                  <c:v>19200000</c:v>
                </c:pt>
                <c:pt idx="720">
                  <c:v>30000000</c:v>
                </c:pt>
                <c:pt idx="721">
                  <c:v>47400000</c:v>
                </c:pt>
                <c:pt idx="722">
                  <c:v>18600000</c:v>
                </c:pt>
                <c:pt idx="723">
                  <c:v>65600000</c:v>
                </c:pt>
                <c:pt idx="724">
                  <c:v>28200000</c:v>
                </c:pt>
                <c:pt idx="725">
                  <c:v>38400000</c:v>
                </c:pt>
                <c:pt idx="726">
                  <c:v>24200000</c:v>
                </c:pt>
                <c:pt idx="727">
                  <c:v>39700000</c:v>
                </c:pt>
                <c:pt idx="728">
                  <c:v>29000000</c:v>
                </c:pt>
                <c:pt idx="729">
                  <c:v>22600000</c:v>
                </c:pt>
                <c:pt idx="730">
                  <c:v>18800000</c:v>
                </c:pt>
                <c:pt idx="731">
                  <c:v>21400000</c:v>
                </c:pt>
                <c:pt idx="732">
                  <c:v>14200000</c:v>
                </c:pt>
                <c:pt idx="733">
                  <c:v>20100000</c:v>
                </c:pt>
                <c:pt idx="734">
                  <c:v>20400000</c:v>
                </c:pt>
                <c:pt idx="735">
                  <c:v>22300000</c:v>
                </c:pt>
                <c:pt idx="736">
                  <c:v>18600000</c:v>
                </c:pt>
                <c:pt idx="737">
                  <c:v>21500000</c:v>
                </c:pt>
                <c:pt idx="738">
                  <c:v>26100000</c:v>
                </c:pt>
                <c:pt idx="739">
                  <c:v>31900000</c:v>
                </c:pt>
                <c:pt idx="740">
                  <c:v>19800000</c:v>
                </c:pt>
                <c:pt idx="741">
                  <c:v>19200000</c:v>
                </c:pt>
                <c:pt idx="742">
                  <c:v>13200000</c:v>
                </c:pt>
                <c:pt idx="743">
                  <c:v>19600000</c:v>
                </c:pt>
                <c:pt idx="744">
                  <c:v>15200000</c:v>
                </c:pt>
                <c:pt idx="745">
                  <c:v>57200000</c:v>
                </c:pt>
                <c:pt idx="746">
                  <c:v>15000000</c:v>
                </c:pt>
                <c:pt idx="747">
                  <c:v>38200000</c:v>
                </c:pt>
                <c:pt idx="748">
                  <c:v>83000000</c:v>
                </c:pt>
                <c:pt idx="749">
                  <c:v>46600000</c:v>
                </c:pt>
                <c:pt idx="750">
                  <c:v>18000000</c:v>
                </c:pt>
                <c:pt idx="751">
                  <c:v>21700000</c:v>
                </c:pt>
                <c:pt idx="752">
                  <c:v>42500000</c:v>
                </c:pt>
                <c:pt idx="753">
                  <c:v>24000000</c:v>
                </c:pt>
                <c:pt idx="754">
                  <c:v>30100000</c:v>
                </c:pt>
                <c:pt idx="755">
                  <c:v>75000000</c:v>
                </c:pt>
                <c:pt idx="756">
                  <c:v>18100000</c:v>
                </c:pt>
                <c:pt idx="757">
                  <c:v>16600000</c:v>
                </c:pt>
                <c:pt idx="758">
                  <c:v>15200000</c:v>
                </c:pt>
                <c:pt idx="759">
                  <c:v>33700000</c:v>
                </c:pt>
                <c:pt idx="760">
                  <c:v>22500000</c:v>
                </c:pt>
                <c:pt idx="761">
                  <c:v>32000000</c:v>
                </c:pt>
                <c:pt idx="762">
                  <c:v>21800000</c:v>
                </c:pt>
                <c:pt idx="763">
                  <c:v>13300000</c:v>
                </c:pt>
                <c:pt idx="764">
                  <c:v>17300000</c:v>
                </c:pt>
                <c:pt idx="765">
                  <c:v>14700000</c:v>
                </c:pt>
                <c:pt idx="766">
                  <c:v>22600000</c:v>
                </c:pt>
                <c:pt idx="767">
                  <c:v>24100000</c:v>
                </c:pt>
                <c:pt idx="768">
                  <c:v>14300000</c:v>
                </c:pt>
                <c:pt idx="769">
                  <c:v>15500000</c:v>
                </c:pt>
                <c:pt idx="770">
                  <c:v>39200000</c:v>
                </c:pt>
                <c:pt idx="771">
                  <c:v>19000000</c:v>
                </c:pt>
                <c:pt idx="772">
                  <c:v>14100000</c:v>
                </c:pt>
                <c:pt idx="773">
                  <c:v>13000000</c:v>
                </c:pt>
                <c:pt idx="774">
                  <c:v>16200000</c:v>
                </c:pt>
                <c:pt idx="775">
                  <c:v>17300000</c:v>
                </c:pt>
                <c:pt idx="776">
                  <c:v>19600000</c:v>
                </c:pt>
                <c:pt idx="777">
                  <c:v>12800000</c:v>
                </c:pt>
                <c:pt idx="778">
                  <c:v>30200000</c:v>
                </c:pt>
                <c:pt idx="779">
                  <c:v>15500000</c:v>
                </c:pt>
                <c:pt idx="780">
                  <c:v>17700000</c:v>
                </c:pt>
                <c:pt idx="781">
                  <c:v>21100000</c:v>
                </c:pt>
                <c:pt idx="782">
                  <c:v>52900000</c:v>
                </c:pt>
                <c:pt idx="783">
                  <c:v>25600000</c:v>
                </c:pt>
                <c:pt idx="784">
                  <c:v>14900000</c:v>
                </c:pt>
                <c:pt idx="785">
                  <c:v>15700000</c:v>
                </c:pt>
                <c:pt idx="786">
                  <c:v>23000000</c:v>
                </c:pt>
                <c:pt idx="787">
                  <c:v>34400000</c:v>
                </c:pt>
                <c:pt idx="788">
                  <c:v>16300000</c:v>
                </c:pt>
                <c:pt idx="789">
                  <c:v>13200000</c:v>
                </c:pt>
                <c:pt idx="790">
                  <c:v>23100000</c:v>
                </c:pt>
                <c:pt idx="791">
                  <c:v>18800000</c:v>
                </c:pt>
                <c:pt idx="792">
                  <c:v>38600000</c:v>
                </c:pt>
                <c:pt idx="793">
                  <c:v>21500000</c:v>
                </c:pt>
                <c:pt idx="794">
                  <c:v>14500000</c:v>
                </c:pt>
                <c:pt idx="795">
                  <c:v>16200000</c:v>
                </c:pt>
                <c:pt idx="796">
                  <c:v>23700000</c:v>
                </c:pt>
                <c:pt idx="797">
                  <c:v>18500000</c:v>
                </c:pt>
                <c:pt idx="798">
                  <c:v>15000000</c:v>
                </c:pt>
                <c:pt idx="799">
                  <c:v>22600000</c:v>
                </c:pt>
                <c:pt idx="800">
                  <c:v>14200000</c:v>
                </c:pt>
                <c:pt idx="801">
                  <c:v>17600000</c:v>
                </c:pt>
                <c:pt idx="802">
                  <c:v>13200000</c:v>
                </c:pt>
                <c:pt idx="803">
                  <c:v>13000000</c:v>
                </c:pt>
                <c:pt idx="804">
                  <c:v>25200000</c:v>
                </c:pt>
                <c:pt idx="805">
                  <c:v>28400000</c:v>
                </c:pt>
                <c:pt idx="806">
                  <c:v>15200000</c:v>
                </c:pt>
                <c:pt idx="807">
                  <c:v>13400000</c:v>
                </c:pt>
                <c:pt idx="808">
                  <c:v>21300000</c:v>
                </c:pt>
                <c:pt idx="809">
                  <c:v>12900000</c:v>
                </c:pt>
                <c:pt idx="810">
                  <c:v>14700000</c:v>
                </c:pt>
                <c:pt idx="811">
                  <c:v>31200000</c:v>
                </c:pt>
                <c:pt idx="812">
                  <c:v>13700000</c:v>
                </c:pt>
                <c:pt idx="813">
                  <c:v>32600000</c:v>
                </c:pt>
                <c:pt idx="814">
                  <c:v>13400000</c:v>
                </c:pt>
                <c:pt idx="815">
                  <c:v>17100000</c:v>
                </c:pt>
                <c:pt idx="816">
                  <c:v>31200000</c:v>
                </c:pt>
                <c:pt idx="817">
                  <c:v>38200000</c:v>
                </c:pt>
                <c:pt idx="818">
                  <c:v>18000000</c:v>
                </c:pt>
                <c:pt idx="819">
                  <c:v>19100000</c:v>
                </c:pt>
                <c:pt idx="820">
                  <c:v>13300000</c:v>
                </c:pt>
                <c:pt idx="821">
                  <c:v>15000000</c:v>
                </c:pt>
                <c:pt idx="822">
                  <c:v>18400000</c:v>
                </c:pt>
                <c:pt idx="823">
                  <c:v>13800000</c:v>
                </c:pt>
                <c:pt idx="824">
                  <c:v>23400000</c:v>
                </c:pt>
                <c:pt idx="825">
                  <c:v>12400000</c:v>
                </c:pt>
                <c:pt idx="826">
                  <c:v>59300000</c:v>
                </c:pt>
                <c:pt idx="827">
                  <c:v>12400000</c:v>
                </c:pt>
                <c:pt idx="828">
                  <c:v>21500000</c:v>
                </c:pt>
                <c:pt idx="829">
                  <c:v>14200000</c:v>
                </c:pt>
                <c:pt idx="830">
                  <c:v>12900000</c:v>
                </c:pt>
                <c:pt idx="831">
                  <c:v>21900000</c:v>
                </c:pt>
                <c:pt idx="832">
                  <c:v>35400000</c:v>
                </c:pt>
                <c:pt idx="833">
                  <c:v>16000000</c:v>
                </c:pt>
                <c:pt idx="834">
                  <c:v>20400000</c:v>
                </c:pt>
                <c:pt idx="835">
                  <c:v>27700000</c:v>
                </c:pt>
                <c:pt idx="836">
                  <c:v>22900000</c:v>
                </c:pt>
                <c:pt idx="837">
                  <c:v>27100000</c:v>
                </c:pt>
                <c:pt idx="838">
                  <c:v>40300000</c:v>
                </c:pt>
                <c:pt idx="839">
                  <c:v>13300000</c:v>
                </c:pt>
                <c:pt idx="840">
                  <c:v>17100000</c:v>
                </c:pt>
                <c:pt idx="841">
                  <c:v>25000000</c:v>
                </c:pt>
                <c:pt idx="842">
                  <c:v>14100000</c:v>
                </c:pt>
                <c:pt idx="843">
                  <c:v>30400000</c:v>
                </c:pt>
                <c:pt idx="844">
                  <c:v>16700000</c:v>
                </c:pt>
                <c:pt idx="845">
                  <c:v>18800000</c:v>
                </c:pt>
                <c:pt idx="846">
                  <c:v>23800000</c:v>
                </c:pt>
                <c:pt idx="847">
                  <c:v>19700000</c:v>
                </c:pt>
                <c:pt idx="848">
                  <c:v>12800000</c:v>
                </c:pt>
                <c:pt idx="849">
                  <c:v>12500000</c:v>
                </c:pt>
                <c:pt idx="850">
                  <c:v>12500000</c:v>
                </c:pt>
                <c:pt idx="851" formatCode="0.00E+00">
                  <c:v>245000000</c:v>
                </c:pt>
                <c:pt idx="852">
                  <c:v>34600000</c:v>
                </c:pt>
                <c:pt idx="853">
                  <c:v>61000000</c:v>
                </c:pt>
                <c:pt idx="854">
                  <c:v>35400000</c:v>
                </c:pt>
                <c:pt idx="855">
                  <c:v>15200000</c:v>
                </c:pt>
                <c:pt idx="856">
                  <c:v>13900000</c:v>
                </c:pt>
                <c:pt idx="857">
                  <c:v>23000000</c:v>
                </c:pt>
                <c:pt idx="858">
                  <c:v>16700000</c:v>
                </c:pt>
                <c:pt idx="859">
                  <c:v>19000000</c:v>
                </c:pt>
                <c:pt idx="860">
                  <c:v>20700000</c:v>
                </c:pt>
                <c:pt idx="861">
                  <c:v>14000000</c:v>
                </c:pt>
                <c:pt idx="862">
                  <c:v>14500000</c:v>
                </c:pt>
                <c:pt idx="863">
                  <c:v>13100000</c:v>
                </c:pt>
                <c:pt idx="864">
                  <c:v>16100000</c:v>
                </c:pt>
                <c:pt idx="865">
                  <c:v>13500000</c:v>
                </c:pt>
                <c:pt idx="866">
                  <c:v>16400000</c:v>
                </c:pt>
                <c:pt idx="867">
                  <c:v>36600000</c:v>
                </c:pt>
                <c:pt idx="868">
                  <c:v>22900000</c:v>
                </c:pt>
                <c:pt idx="869">
                  <c:v>29600000</c:v>
                </c:pt>
                <c:pt idx="870">
                  <c:v>19300000</c:v>
                </c:pt>
                <c:pt idx="871">
                  <c:v>23100000</c:v>
                </c:pt>
                <c:pt idx="872">
                  <c:v>15900000</c:v>
                </c:pt>
                <c:pt idx="873">
                  <c:v>23400000</c:v>
                </c:pt>
                <c:pt idx="874">
                  <c:v>22700000</c:v>
                </c:pt>
                <c:pt idx="875">
                  <c:v>25800000</c:v>
                </c:pt>
                <c:pt idx="876">
                  <c:v>33800000</c:v>
                </c:pt>
                <c:pt idx="877">
                  <c:v>23800000</c:v>
                </c:pt>
                <c:pt idx="878">
                  <c:v>13900000</c:v>
                </c:pt>
                <c:pt idx="879">
                  <c:v>20000000</c:v>
                </c:pt>
                <c:pt idx="880">
                  <c:v>13300000</c:v>
                </c:pt>
                <c:pt idx="881">
                  <c:v>13400000</c:v>
                </c:pt>
                <c:pt idx="882">
                  <c:v>16900000</c:v>
                </c:pt>
                <c:pt idx="883">
                  <c:v>13500000</c:v>
                </c:pt>
                <c:pt idx="884">
                  <c:v>20400000</c:v>
                </c:pt>
                <c:pt idx="885">
                  <c:v>21600000</c:v>
                </c:pt>
                <c:pt idx="886">
                  <c:v>13200000</c:v>
                </c:pt>
                <c:pt idx="887">
                  <c:v>14000000</c:v>
                </c:pt>
                <c:pt idx="888">
                  <c:v>98900000</c:v>
                </c:pt>
                <c:pt idx="889">
                  <c:v>16100000</c:v>
                </c:pt>
                <c:pt idx="890">
                  <c:v>22500000</c:v>
                </c:pt>
                <c:pt idx="891">
                  <c:v>22000000</c:v>
                </c:pt>
                <c:pt idx="892">
                  <c:v>21000000</c:v>
                </c:pt>
                <c:pt idx="893">
                  <c:v>14400000</c:v>
                </c:pt>
                <c:pt idx="894">
                  <c:v>37900000</c:v>
                </c:pt>
                <c:pt idx="895">
                  <c:v>13400000</c:v>
                </c:pt>
                <c:pt idx="896">
                  <c:v>44700000</c:v>
                </c:pt>
                <c:pt idx="897">
                  <c:v>13300000</c:v>
                </c:pt>
                <c:pt idx="898">
                  <c:v>15700000</c:v>
                </c:pt>
                <c:pt idx="899">
                  <c:v>45500000</c:v>
                </c:pt>
                <c:pt idx="900">
                  <c:v>19300000</c:v>
                </c:pt>
                <c:pt idx="901">
                  <c:v>16300000</c:v>
                </c:pt>
                <c:pt idx="902">
                  <c:v>25100000</c:v>
                </c:pt>
                <c:pt idx="903">
                  <c:v>58000000</c:v>
                </c:pt>
                <c:pt idx="904">
                  <c:v>12500000</c:v>
                </c:pt>
                <c:pt idx="905">
                  <c:v>23100000</c:v>
                </c:pt>
                <c:pt idx="906">
                  <c:v>25200000</c:v>
                </c:pt>
                <c:pt idx="907">
                  <c:v>13500000</c:v>
                </c:pt>
                <c:pt idx="908">
                  <c:v>16600000</c:v>
                </c:pt>
                <c:pt idx="909">
                  <c:v>13700000</c:v>
                </c:pt>
                <c:pt idx="910">
                  <c:v>44200000</c:v>
                </c:pt>
                <c:pt idx="911">
                  <c:v>23000000</c:v>
                </c:pt>
                <c:pt idx="912">
                  <c:v>13100000</c:v>
                </c:pt>
                <c:pt idx="913">
                  <c:v>16000000</c:v>
                </c:pt>
                <c:pt idx="914">
                  <c:v>18500000</c:v>
                </c:pt>
                <c:pt idx="915">
                  <c:v>17200000</c:v>
                </c:pt>
                <c:pt idx="916">
                  <c:v>14200000</c:v>
                </c:pt>
                <c:pt idx="917">
                  <c:v>16700000</c:v>
                </c:pt>
                <c:pt idx="918">
                  <c:v>27500000</c:v>
                </c:pt>
                <c:pt idx="919">
                  <c:v>13000000</c:v>
                </c:pt>
                <c:pt idx="920">
                  <c:v>12500000</c:v>
                </c:pt>
                <c:pt idx="921">
                  <c:v>13500000</c:v>
                </c:pt>
                <c:pt idx="922">
                  <c:v>39000000</c:v>
                </c:pt>
                <c:pt idx="923">
                  <c:v>26500000</c:v>
                </c:pt>
                <c:pt idx="924">
                  <c:v>31700000</c:v>
                </c:pt>
                <c:pt idx="925">
                  <c:v>19000000</c:v>
                </c:pt>
                <c:pt idx="926">
                  <c:v>32200000</c:v>
                </c:pt>
                <c:pt idx="927">
                  <c:v>96000000</c:v>
                </c:pt>
                <c:pt idx="928">
                  <c:v>16200000</c:v>
                </c:pt>
                <c:pt idx="929">
                  <c:v>15000000</c:v>
                </c:pt>
                <c:pt idx="930">
                  <c:v>39200000</c:v>
                </c:pt>
                <c:pt idx="931">
                  <c:v>12500000</c:v>
                </c:pt>
                <c:pt idx="932">
                  <c:v>20700000</c:v>
                </c:pt>
                <c:pt idx="933">
                  <c:v>21400000</c:v>
                </c:pt>
                <c:pt idx="934">
                  <c:v>31200000</c:v>
                </c:pt>
                <c:pt idx="935">
                  <c:v>16600000</c:v>
                </c:pt>
                <c:pt idx="936">
                  <c:v>12700000</c:v>
                </c:pt>
                <c:pt idx="937">
                  <c:v>36300000</c:v>
                </c:pt>
                <c:pt idx="938" formatCode="0.00E+00">
                  <c:v>170000000</c:v>
                </c:pt>
                <c:pt idx="939">
                  <c:v>54600000</c:v>
                </c:pt>
                <c:pt idx="940">
                  <c:v>14100000</c:v>
                </c:pt>
                <c:pt idx="941">
                  <c:v>24800000</c:v>
                </c:pt>
                <c:pt idx="942" formatCode="0.00E+00">
                  <c:v>112000000</c:v>
                </c:pt>
                <c:pt idx="943">
                  <c:v>27400000</c:v>
                </c:pt>
                <c:pt idx="944">
                  <c:v>14900000</c:v>
                </c:pt>
                <c:pt idx="945">
                  <c:v>13200000</c:v>
                </c:pt>
                <c:pt idx="946">
                  <c:v>15500000</c:v>
                </c:pt>
                <c:pt idx="947">
                  <c:v>13900000</c:v>
                </c:pt>
                <c:pt idx="948">
                  <c:v>43200000</c:v>
                </c:pt>
                <c:pt idx="949">
                  <c:v>12900000</c:v>
                </c:pt>
                <c:pt idx="950">
                  <c:v>14800000</c:v>
                </c:pt>
                <c:pt idx="951">
                  <c:v>30200000</c:v>
                </c:pt>
                <c:pt idx="952">
                  <c:v>18600000</c:v>
                </c:pt>
                <c:pt idx="953">
                  <c:v>15500000</c:v>
                </c:pt>
                <c:pt idx="954">
                  <c:v>16500000</c:v>
                </c:pt>
                <c:pt idx="955">
                  <c:v>13800000</c:v>
                </c:pt>
                <c:pt idx="956">
                  <c:v>17700000</c:v>
                </c:pt>
                <c:pt idx="957">
                  <c:v>17600000</c:v>
                </c:pt>
                <c:pt idx="958">
                  <c:v>12600000</c:v>
                </c:pt>
                <c:pt idx="959">
                  <c:v>15900000</c:v>
                </c:pt>
                <c:pt idx="960">
                  <c:v>14700000</c:v>
                </c:pt>
                <c:pt idx="961">
                  <c:v>14000000</c:v>
                </c:pt>
                <c:pt idx="962">
                  <c:v>37500000</c:v>
                </c:pt>
                <c:pt idx="963">
                  <c:v>14400000</c:v>
                </c:pt>
                <c:pt idx="964">
                  <c:v>14900000</c:v>
                </c:pt>
                <c:pt idx="965">
                  <c:v>19000000</c:v>
                </c:pt>
                <c:pt idx="966">
                  <c:v>20300000</c:v>
                </c:pt>
                <c:pt idx="967">
                  <c:v>13100000</c:v>
                </c:pt>
                <c:pt idx="968">
                  <c:v>30400000</c:v>
                </c:pt>
                <c:pt idx="969">
                  <c:v>17400000</c:v>
                </c:pt>
                <c:pt idx="970">
                  <c:v>13300000</c:v>
                </c:pt>
                <c:pt idx="971">
                  <c:v>14100000</c:v>
                </c:pt>
                <c:pt idx="972">
                  <c:v>14400000</c:v>
                </c:pt>
                <c:pt idx="973">
                  <c:v>18800000</c:v>
                </c:pt>
                <c:pt idx="974">
                  <c:v>21900000</c:v>
                </c:pt>
                <c:pt idx="975">
                  <c:v>20700000</c:v>
                </c:pt>
                <c:pt idx="976">
                  <c:v>21700000</c:v>
                </c:pt>
                <c:pt idx="977">
                  <c:v>15400000</c:v>
                </c:pt>
                <c:pt idx="978">
                  <c:v>17600000</c:v>
                </c:pt>
                <c:pt idx="979">
                  <c:v>14200000</c:v>
                </c:pt>
                <c:pt idx="980">
                  <c:v>12400000</c:v>
                </c:pt>
                <c:pt idx="981">
                  <c:v>15700000</c:v>
                </c:pt>
                <c:pt idx="982">
                  <c:v>96700000</c:v>
                </c:pt>
                <c:pt idx="983">
                  <c:v>30500000</c:v>
                </c:pt>
                <c:pt idx="984">
                  <c:v>12500000</c:v>
                </c:pt>
                <c:pt idx="985">
                  <c:v>14000000</c:v>
                </c:pt>
                <c:pt idx="986">
                  <c:v>70500000</c:v>
                </c:pt>
                <c:pt idx="987">
                  <c:v>14400000</c:v>
                </c:pt>
                <c:pt idx="988">
                  <c:v>13600000</c:v>
                </c:pt>
                <c:pt idx="989">
                  <c:v>25500000</c:v>
                </c:pt>
                <c:pt idx="990">
                  <c:v>29200000</c:v>
                </c:pt>
                <c:pt idx="991">
                  <c:v>15000000</c:v>
                </c:pt>
                <c:pt idx="992">
                  <c:v>14400000</c:v>
                </c:pt>
                <c:pt idx="993">
                  <c:v>17900000</c:v>
                </c:pt>
                <c:pt idx="994">
                  <c:v>14900000</c:v>
                </c:pt>
              </c:numCache>
            </c:numRef>
          </c:yVal>
          <c:smooth val="0"/>
          <c:extLst>
            <c:ext xmlns:c16="http://schemas.microsoft.com/office/drawing/2014/chart" uri="{C3380CC4-5D6E-409C-BE32-E72D297353CC}">
              <c16:uniqueId val="{00000000-83A4-4010-8AE4-7C4E9FF0F486}"/>
            </c:ext>
          </c:extLst>
        </c:ser>
        <c:dLbls>
          <c:showLegendKey val="0"/>
          <c:showVal val="0"/>
          <c:showCatName val="0"/>
          <c:showSerName val="0"/>
          <c:showPercent val="0"/>
          <c:showBubbleSize val="0"/>
        </c:dLbls>
        <c:axId val="530897487"/>
        <c:axId val="663922943"/>
      </c:scatterChart>
      <c:valAx>
        <c:axId val="530897487"/>
        <c:scaling>
          <c:orientation val="minMax"/>
        </c:scaling>
        <c:delete val="1"/>
        <c:axPos val="b"/>
        <c:majorGridlines>
          <c:spPr>
            <a:ln w="9525" cap="flat" cmpd="sng" algn="ctr">
              <a:solidFill>
                <a:schemeClr val="tx1">
                  <a:lumMod val="15000"/>
                  <a:lumOff val="85000"/>
                </a:schemeClr>
              </a:solidFill>
              <a:round/>
            </a:ln>
            <a:effectLst/>
          </c:spPr>
        </c:majorGridlines>
        <c:majorTickMark val="none"/>
        <c:minorTickMark val="none"/>
        <c:tickLblPos val="nextTo"/>
        <c:crossAx val="663922943"/>
        <c:crosses val="autoZero"/>
        <c:crossBetween val="midCat"/>
      </c:valAx>
      <c:valAx>
        <c:axId val="663922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8974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a:effectLst>
              <a:outerShdw dist="50800" dir="5400000" algn="ctr" rotWithShape="0">
                <a:srgbClr val="000000"/>
              </a:outerShdw>
              <a:softEdge rad="1270000"/>
            </a:effectLst>
          </cx:spPr>
        </cx:plotSurface>
        <cx:series layoutId="regionMap" uniqueId="{0133DB23-B902-4BBE-A817-877E036E6F2F}">
          <cx:tx>
            <cx:txData>
              <cx:f>_xlchart.v5.4</cx:f>
              <cx:v/>
            </cx:txData>
          </cx:tx>
          <cx:dataId val="0"/>
          <cx:layoutPr>
            <cx:geography cultureLanguage="en-US" cultureRegion="US" attribution="Powered by Bing">
              <cx:geoCache provider="{E9337A44-BEBE-4D9F-B70C-5C5E7DAFC167}">
                <cx:binary>5H3Zcts49+erpHI9dBPEQvKrr/9VAUhq8b5lu2EpjsN93/lsczcvNoeW5UiwErmrPeVUjXpJN2no
AL9zcHbA/73r/3MX36/Kd30Sp9V/7vq/3/t1nf/nr7+qO/8+WVVHSXBXZlX2oz66y5K/sh8/grv7
v76Xqy5Ivb80FZG/7vxVWd/37//nv/Bt3n12kt2t6iBLL5v7cri6r5q4rn7zbu+rd3dZk9bTcA++
6e/3V1n37mT17T6u3r+7T+ugHm6G/P7v9zs/9v7dX//z379+OYm9hNbz2/tKnsNtGtT3398dw8K/
Z8mheexO4xkA72LAqG6+wxooPjIJNrCGzfXHeP8uzlLv8bWiHVGqUkZUqq4/2ob22SqB8S+f18My
V9+/l/dV9e7xz+fjdzB9/jqoMrFmjsim6c/4PtyfMQIQ+H/HmuOmWwX1BpZficbLWaKZR5qOsUnp
hic7LCH6ETF1k+jMWHNM35Bec+TwdPZzYjNO4sDmsYz88ae3R/5R+K7rVX1/cG++nAHYPKIqpjrI
/Q7yimkeqQj2CjXUNfR4F/oXz2c/B6ThEiOktzI/bq/fnh8f0u9ZWa42oPz7rUBA/RCqmSbFa+2D
dhiCjqhOiaarwKe1Yl5vgRfMYz8HngZK2D89l1H/YL096ter5nvw7kO5+ha8IvQaOUIa03TT2As9
IcAZA5nEeNRCYDe2WfDSSe3nw+5oiRm7L2WOXH94e46ILM6SV+UGOZo0DmImaJxt86xrR6ZqGAgT
Y71BpJ3wkpnsZ8HPkRL8P1/I0Ivzt4d+kX5/1V2gHWGqUdXYb4t18wgzzAzK0Bp+ursLDs5mP/aP
wyTgH5/KqC/O3h716+7++326Wfu/1/vUPGI6eDnapPunz65XikD5aMATQ6fr1+aG9Fr/H57Oftw3
4yTgN49l5K/tt0f+xl8F8Sr9vgHg32OP6BHCSDdM7VGmJZurogcnSN+8h9fbiv8lE9qP/s+REv4/
X8gcuJm/PQd4uRqDeAPCv8dfQeoRfvioEGttK3uI1bQHNaOztbaRYrHDM9kP/GacBPvmsQw6v3p7
0Bflqng9yDEG80qpgVTQ31uIg5ODJjXE8GP0K8n6oVnsh3s9SgJ7/VCGenH59lBfZ03tvzvOyvvV
KyLOjiDroGnGxnDu+jVI048gzjJ0lch+5ctmsx/5naVIDNh5J/Ph+A8Q+dl9mazS4fV4QEGRm8g0
QJusrSgkEraEf1JDhgp/GY82WDKyL5jPfi48DZQ48PRcRt/6A+zs6X0f3GWvB74GeTeMqQnphDX4
ux4OGAEIfVWTTX9tqK6dm8Mz2Q/7ZpyE+uaxDPrp57dXPeDxZul99ZoOvaIeIdNk+ia1NoG/K/bg
XKqwIcC/ee7MH57Nfuy3FiLBv/VG5sDiT8gt5KvgFf16AjrFVJHKgAcPH0nqMWSbCWa6qq8dHFUy
uNeHprMf/sdhEvSPT2XY7T8gkXbVVK8q9QwdMUBVY3TXpZwSmiZErwTtd3AOz2M/4JtxEuKbxzLk
V7dvr2tumjK6f0Xrio0j0zBVE+v6WtR3rSum4ABB1YWiR1EHB2gnjPo//7uMguF+83RfXLEf+5un
kRL6P1/I+N/8Ae6NWKWr76/oYTKwnzrREELrmGlSJVvejWKyI6bqJlLRYzAlMeDwfPbDvxkngb95
LEMvPry96H8ovUn00ldEX8HkCMwsMSGm2if+CoP3TNcM+gv4XzSn/RzYGioxYeuNzIcPf8AWuPCD
OMjzAFye3237qdD88mIWpHOgVkhUpj8qmt19gDR0BLuEMTDLG6JrP/OFs9nPg53BEhd23sl8uJi/
/X5YrvLVKzo9GDQNBQtL9Z+B1JYmQlg/ghQDZbK/eXAa+6F/HCaB/vhUhnt58fZwO+Uqvfutoftn
Ek8Abw3qIZSQfapHOyLUwLAjNj6oFNcens5+3DfjJOA3j2XknT9B4ayioKpfU9ahd2GKrHRi7LW6
zDgyEMUYClZrB1/WOS+Y0H70L55GSvj/fCFz4OL47WX/Q1PV5Sp+1QhXo0dgWJGKGdlxeaBICJ0j
0MBgPHo8Evgvmst+9LeGSvBvvZHx//AHeP0X0CZWZ++uXjW3g4wjDenYAI3+JOVbCl9hDKqGmgZV
ll/sgpdNaj8rdlYkMWPnncyOiz9AIT32uEy9DO/sJChft68HWhqAHxrRzZ9lwy2+TK1wJjQ0oI1h
gOTEdkj2Tye3nz/7v0Vi1P4fkjn2wX57BSbAZ31F261gdKQzhLEOnSfrz44OU3R0hJGh6whLadGD
E9nPjsdhEv6PT2XAxcnbA85X5bfV9+w1IwR8NKV/8KMyUuVIGYrxUwsE1tRN0nR3X7xkRvvB/zlS
wv/nC5kFnL89C26jErKiryj1ZOorVFVqTkK9pZFgM2AoAEztubuQv2AG+xF/GigB/vRcxvv2w9vj
vczK76/ppAKsEPBCbRHtpp8hUDMJgp63R7OtSimhw/PYD/pmnIT55rEM+fIPaKO6hj7zVQ41343c
7cs//rOwDGSZQv4ZP2kRqe6i4iMoNsIe0OmG6GM3z0vmsh/5rWVI4G+9kfG/nr29yH8M7ut09Yp9
/ghDmgeaysljXCYpeaSCz0oZeKVYigpeMJP92D8NlJB/ei7j/vEPaGQ7u6/9+3JqqHpFA0u1I41Q
hiEo2FHvFPIUDCrAuvlY7YJ4bdvhfOFk9sO/M1hiwc47mQ1nf4CTI5pvqw0W/17zQK1dnYIt8giz
JPuKoa6bTZ5y1bJreWA2+xmwXoOE/PqhDLm4fXuNY8fvrldxC65l+XrIg9bRscYgu7wr+YoBiSBI
/0Pf7GMoBu+3Rf+Fs9mP/M5giQE772Q+XH98ez4s6lX8imVIAiV1jcIZLuNR+kG9b3mYSANXCLbF
1Oa2Cbe2+XBwNvs58DhMwv7xqYz64ubtUf94n96PzX38ilrHgGQD6Ha0KYDJWwCyQNM70EuPyEvp
hhdNaT/8W0MlFmy9kdnw0X57NtjekNcbTfAKip9BD5UGtYBNw+yu8EOy2tAJgoToo2GQoqyDs9mP
/uMwCfnHpzLq9h/gbC5KEPzXbCEHh8dgFJkMvP2HDwC7pXSUqeBlEgpVr0fggS87WufwhPZD/7QS
Cfyn5zL8iz9B6O+a17W6CoRaGMCFIxQS7tNxFTDGpvazOrONu314Jvtxfxoo4f70XMbdFm+vbD78
8PxV+soFMGglh4O5kMvBAPP02XV8QOlrGJoeVPRYC5Zi3RfOaT8XdgZLnNh5J3Pjg/P23DhZ1e1r
lsEoOzIoFHkR/GuPDoJagDkdHGWbNLNUBT48nf082IyT4N88lpE/+QM8zusuqMd10LtRw//e9EIR
3gAhf+j2fIAfcmlbJgCyDRi6m5/OzU1HXbY10QvntJ8HO4MlRuy8k7kh/oDmk9NVvBpetfkTQ6Mb
5B9A4Txa211rjKDhGXKhBBqEHlXWLiteMqH9fPg5UmLCzxcyB06/vL0mguLPa7bCQVaZTllNOCu9
tgjP8546tESQ6Wjv9hY4OI39oD8OkxB/fCrDLf6AlNtpVmZ3r3m0YkrvQwMEHF/cRFY7qge8Twzl
d7I5ePFgoreBf8GE9kP/NFAC/+m5DP/ph7eX9ov7stkI3r9X+wqofdAizNykG1TZBaVHKvRfUWhF
X+8GeL8N/qHp7Ed+PUqCff1QxvziD/D4+Sr14tX3+8rfLP7fIw9JTghmwajuP6luqlN+X4Njvfvv
a3jZlPajvz1W4sH2K5kT3Hp76f/ZE78Wwn/Ph///+v5/fbPS08VT1qpe2Q83Z+27l2vv2wdRgwu9
pJePymIvn9YsXHz/+73GIKPw1CY9fcWOkvlyn/y8reDp5+9XVQ0XYsHdAhi8JWZoxKQILMn7d939
9IagqXlxitug/8TUQMm9f5dmZe3//R7Bf1bTyVT4T8iowqlJCCvgCJ8+Ve43K7nI4sHL0idQHv//
XdokF1mQ1hUQf/8uX//UNCsdziZAQRo6WTGU7aa2F3AR8rvVFRRE4YfR/9KKRkNB1fYiC3vehB8L
8jFPv20tfQ8NBAv6LRHQyNtEMsX1UOfiXnQCOd1Vd+pakegFEkHI1WO8OEBu+rrfrQkC5G1yLMyL
3jdZLyrbvXRL3l6YAY8d33HnnTXaVJvVs3CdNVt3we9Z49RKvYcoJEUg0w3noAiIxzZR1W3GhGp6
LyjvftDzyvY+daK1Rit1kp7rx6GTHyt2zVs7Pxtng4PFeJtXvDw4k31oU6xDayCoanBBsLR8JWBF
SopgQnssF948hZW3go6LwapF4OhrpfnrlUPtanflkxTBTVY6ZH4IhXb/3ZV7Wt1XY5+3wsNq3Pt2
6cddeGyoY8asShtIfR0YdWw4WgGy7PR+XIW+1ahVWnAXJcbnQlNLX7iaXwW8yXHL5noYGcMJUWpC
52Wil9jWgqr72iAWkIJ3EGaEi4j53fhF13vD4F1RxbnIWOM2Tp9UZhELqvuB5pjN6I6HpPn5eiHq
1MyHC3HgwhwCO3Ob01md9PWQ6i3ga8zKz5Vd3uC5bwWCmLywGO/txMpnh2B+ThVa0uAcBSSbIa0A
hfZdqmPq9WnSs1oktGY81Ebi8WpUg5g3UYwWuhtmI//9RpJEWkNw9dKkpnRDM0BJUCgfbC80ZrqR
o8gz+DAsCv9zZ9Z87C9/T0Paqw80oFlyKoxCDv2hN2CbRhA0bpxnGuNGz6x03obtAfF8TsBUdVCn
0JfMpjS8JJ01G7NwgOIVV7MfqNc4DpD4p0uAC5LgpshJYRMEJ2F2Yapx46MopQb3qgu1jq0yo87v
KaBpklsaDVCaSAAFA7YzeL4S84ORtF2FdSBRCG+O5opQF03AXZ5YgRMeWA/aBxk0ykB3twmlC02V
BNzo6jx2CVCr7DhRbXfWzBS7FX5V8yg68StHtSJLWRyiK0n4epFQSSTw1dCrJu+rPG6VvAs7g2vF
d9e7z7PAgkuTuF6pB+QaqbtwThp6srOaOQkEHOGbBH/L6MWe2qks1htBZu0Jnit2v9SceuY5zQFK
0w7Z4tsDIQbuMpyzhwv94FzCLqGBlGERdLgRanNbt2eZqdsuvS6Gs7BGsz6ODpCTNuwDOTA+IOxA
DLSxtC5iRh4N0rwWLVj0lOehF3W8bEs/nHXTJA8ZWoljD/TgEDsGyUcEymCSpQmYh9u+qWuBz9uT
fmF+8uxIgEKy0uNejMIT+WV+i74c2Azac1BNdWoXhdI+hR0hUTX1ISmULqlFuHBnqp3Y7iKdj8Ll
421gHRLKyc+SWGgQMChwhBlPlzKyCYMtWakxqhrYmqUIT1prAGq0Er7lWqYYHHOGbI3nwjsPlyaQ
PqC60HN8d2lLK03dGkegcUox3vWWL+g8+Fosx7lp17aW8fqqSHksMKf/nK9AFwrLDG4+NBlcVLm7
5tIwxzKs9VLkVrwwZkzUzujoTnDJrHFZFwKLUgSWe0DvaHuXu0VWghr7sVqrA5CtBg6Oyyo4G+zy
RJm3VnLGRCHa4/h4Mq8dsWvKg4XmpHYuUoG/RE61Trz+0qvZj/3WZCTsWZjlWdjCZHonO1N4Ynt2
DZqCWKMYrMzxl7oVOYb9e9l+ri+gPRGsrQHXY8H5smeiHWWxoVR9KZohUwY7J6i57douzzjph0SZ
tZnXajnvu3LUFrga6urA5pJUP+xoA5gONxWZug53h8i+o99Evlc2eSl8dkfIJ0oPfP8+WHcISD6F
3nSjb2hAoBPRCjtMBJfRbQGeoEVAb6hWfZl/HT7h9aHCX3PzuWbcXde0y7d2cR43RhwNQJbM8pso
4bXBmcJTyiHwuSl5ZFFiJQbXvxwS6j0yvb1eMpmiLcIuUkyIsIBwX57qRS3G8DMhtzT2DumK5zYN
VghuqQln0qcsjbRnFd9VCo0AIXWJnWQZzfTTahHywCLrDO2vsZyw2jVqEyUTuqsYhK/Q47y7pFyr
3LJKJiwvdU6dyI4K3uu89Hl4zawprPPEkPL+Vg95tSRn1fqU3C8nMO08iT54wuAPgUYGO44ko1pg
rTIryoB+UC2yrOZqWwjqsnnXM45774BaQntkR0cQp4P3rZsYCtu76y3ABrE8BU0w1LnljppVYsrb
9EvqqbxsLlzMuNe7olBCpw1DTtvbwv+SqyPHytXv1YPsmUG3D2QHKPixcDkhgklN23dLmsbQp3rV
6KNglwj2Tnfbz/N5NKtAKXnCu1MszTvgUjxEbztog4+FEWQb4H5uOMI9nfjbJqkFTYC1KFZBruoF
mk+Re3WZLxK7Os0E+TLpQ0/4JR/ALM5qkc7cAzpRFjc4Ok4BegqGCKp5z8z92GSZ56oMiM3qRTUL
Zp1DHHV+KIDfS8aAhD44h5DDJJLxYVneJwqmichD8ED9WmTVhVn3Vu8WvGWeGH0wQGV6AN5n+nBa
HdzRATfSgLrVDDms03DTjLCnE9HElokFE+p90oODEUB+JCJCxUKZURE5LOGHnNNniQKZtsTatE5x
6jWA7JSoULgvipnveDN9VjjB+SHT9kx2ZWqSgopQqJtBYiYiiX/0lDg4+Orq2Wmr+7xRi1mg+vOG
+A4Nm5seN3zs8CyvqOOGyQFjMC1rW6KniUCUYUKDBGTxVDms9WnmJXBtRCKy0eApArszps6BjSob
cpmGZG9CnwyFW6iJcEvzsuhKEQ2EZzGGf4YTL9Z5796G5WiN4KaPpLIDRGzNLxbMq6woKWcDU4WX
NTPVqK0DU3u+fIgPGBSuIP1ICJUFvYZDkXlaVAO4z2B/Z0RU4FqRC/M0vMJC5b6NDuD9fGeZDI7b
GeCzT6nNKam5o0EKvfczivIHfz113EXjFIt6pi8OLGzS+7t83aGjS3o6LgqXtYabCX8RnFEnWLa8
5srppJ9KoRyODJ4DCfQgOwJ3WEOrGZyH3l2XEZsdKGMtF8PS/Oxd+aKbectANJaeWBD6AMmDO1Y2
RRp0vIGaAC0Mvhn8KZM0dc/wSVtDkrEwhAmpp8U6NlcLWOdgJZZiXX4/gKvswshEp3hsy+jQylCC
YDQL4Z4qn7WPYcepIpL+NHRMQSECovHH3hTmx8M6GcmmfiINPWaQN4U/pwOEu6QDnCqpb9JJdEar
4vjYh3/HEH0FQnWwPcw1Hi5TcTDom0RFFqVtuhPrt5ZcZ24W9TrLweiVi9Rp543TAU8T56DQPgMX
AtnJXYO8HoM2UVmIkjbP9ZyMoBVLzJXQtLMMXWpu5rTNZz0vuarmQi+7Zd5ntql2Dm5KS9NH3gzj
PPAMQX39kEl6prumKYHRB/ECewSXd+0u3o1UpXI10F3mdfKDLLGFv90MZ/2cWNUJ+lieZTcaV7l3
eEM9k244qzIp5ummGMg+yVgMNTbGqo98CLXZrLeICD+D0AGvG6tLYBdHVscP+efPDbBEVJJug/Vw
zt4AomTmzRNbLTho6rIES1hYqqO6vDufgl3Unh7K6D44jjtSBucA4doc8NoJdAtA094u0LQPqzIu
FQ/qFPRzcBasyFftVJvhz0TElnJWQjL7qrRVJ5121+HE/TPHFhI28LsNII0C2WQ4lCinwZIBDZ1W
AX33VP+MTlIrsMFgnZDzxhqs8Jgcd8fogJJ+zmIgieHO1cmXhnyppMASNTAMpYVcqVmcRijnRXyb
VNe/V1h7aRACV79CEA3oSkqDoZGwpGKQLFWU24g1x2ggdyRq1qeSfhmGyEnZKd8FucqfdCQl0YaN
qaUhNnhtdXZ3Vs2iGTuvFvVpNz+kkA4tSZIUMNcxyWuAzS1CnnSXhPwY9QPreWbOYDnUhGuEoKqI
QSAlGrWbhnE+sSYgKe+awirNg8HEvnVs05Cc7KKEaKIx0JRZZvZ4DonR3qovlIwnZ7DrLd3j6Tw7
oUv/LLyqbugSCj8OZN6WL8jrSablWXFDyu90I0rNKIPihn9CPav2rSnDBsl75ZhZNUc/NO5+wz98
j2sHQw1548mZbip5Kt6gjZVXAgy1pQp3WYnY4BmGMl05j6FASMXQOZlmH8ppSRxek4WNB+qGgoY1
JEdMna4sVVIQ2FH70aW3WTX7/caTY8U1AfD1CCTvwXzI6SvQNGaRmo3Bw4UqovkgCOQsNXt00hNv
roDh9q2hE+z74DAH4+MXqLRJW2+p1PUMoPyKwLeFe4Xlvd/qOU7cBLI7acCxkzr9pw4STRBLVYv+
NoCkxJffL3k/K7cISkrAq8eoD3soWoAv1h+PFuIIqiSiFQS8pWUJ0XDreAdTpXs5uUVV2qujphWF
5wPQefNJ6UKokQzW7xcm+SUPQEL1B/Qb/I4WE2qOu7apbQczp0pp8ELThWLEdlnRT6EZHytpdvl7
UrIinWgBEWhBgN8TBtcpylWSONZDv8oqSMmdtmD1u1NycTcK9eRwlX4fu+Cc5nQabbqY+ll+ExxZ
WBmDXQ+VH41rYtI6kQFmj/DaRgLfGq7lHfTbJ7AkqdyhKic9AxwjddI19Lxc4Lmx8BbDyQucyec6
Dco+W6uTmBYPbe53YTsJY75goM28YVnNDCubKZkV3KIZcbR5fJt1kKo7sPflmtoDE7doy4lOsyzG
cCCwxkgtYx54FRVpD1WKIohOQ5Se9GE3y4PhJsiUZdL/Q5v/jLrkVwyQJ2QmdA1wRGsba9kc7iKx
3II4vxfVZ4ycLsyG4hrcIAB5x4fT1ttxQYpKLUN6Q0HBeXM8r+dTLuoFBuKZGoOjTVN1DU5xwF1B
RNbU+tCGIw6hKh6fdLZmx049d53wI1Sb5q5QDyR0n231h0ooGHxo3IO+pOl4/vaivLpVvdQvKJ+8
4I5GTjsks7SKuG66y9/jJ4UW2tTcBBcRwgXM8PvnIIaVBNTXEXxvGkK1P9dvaWYovB2UmeupH6uy
cjK1XUaDeUCTPdsUQBOK2NMpPPh9UnD50u7yfJM0aelDyjYfyWB5gd/Ngrhp5rhOVJ71mXnnayUV
v18ogiXJm37iIagzwuDOCR3+3qXrlrkSBjRivCZ4uMtAHUH8MuQ4OA/Tq9y/Mszy2B+M2UDcdpG0
8VwPlOMmoNfZiK/0MIPEkJkxkZIk4Hobn5EWfauTaGl0QyKMNvV5F2qXBeShda/mQVBCcETqY5N2
g4gaHbKWbngObVfO0FDRFqrVNMlxFRaXSRV8javSt/3ERJZvmGe4cr8MOOssrfDmbPR4YA7gELHh
QlcHz3ZzNVkYmgdBgZLeu1Xr2cTVbwsj9wVKtUzQNL0ygiHhRKsuU+a6p3nGrotAoTE3zaoKHebp
8ZnSE78+r/ImGJy8yTSTZ6ANbrwabo2wU0WhoUVqP4J2E7N18lgf7Wg0NEcbgq4FMHoPAjPNAHPn
G4Z7wsrY/2YaKb5OPLe2u7437bbt82XM0mypkTG0mZoq825guoWguCvcTHXneFDbuzCt0JlCiuo8
aNruXFFjbcZcL2x5HCX0Hvska7g2DJRxCFkNmzWqKygZ2LkefUSN2lxF9YCs1qjzq4iqvcUGNRB5
epIzzMMyZHZW17XFQuxe+yWNzxrFQ72I246dmG5yHkLSNaFj9rFopoEoK9JPQ5mod4WC9IHj0ifN
Z9evzH5Z+CSqKyhVBd4IfnmdKYYO0VNYUgQNJ8zToNKuJKj8HkRKFzQcpUVBfTHGSVsovM4SX81A
OmgQMqeJtaw9TfqE5iemX0T4Om18N/5ajBkBbKvM9C+MNC1bbsLGAN2WjWHAVajyW1UVVWyZRIkB
FdlRCUBVxLo/RMJtaJF99UxW+XZRoyD/4o1FCYkJomvIQroSxXxE4PgvXB2jsrcNSJrRnHtUreqP
Y0d73yqpnyfcZ8PY3JQuVZPQ8mqXkJgPYVSF/XHnFolSWAbr1O6kaQta8ZylNBOqH9D2vm4CF3Et
9n2Fe2rbtpBGV4cOzZpKbbxPwOMqcbwWGcmZWcc+rG8IfNXFAn4znavlS6OgLP+huSDonqj7JM/J
LDGCorJcL088p8RaoSWNNYZoGBigM6CQDCN3dT0b1ZBr4+jm7Q8FNXnBeK6jml2gLmc6+INp7vu3
SucmrJhB/aY2WyttoyZOPsZFFuktz9LCje76TglILpK6Jsk8ZEYZ/MB1ayhgSqvYhLJag0GqlNYo
731TC4/7YSiDRVbHZXJahGqHLShplHjeKCkBR2qAXRZBt1AShxdaBMUNaLhz2/ZjhsvkTjM8A1K+
uCEZ19Sm/Ezbse8+UlTj/AZEAXL0SjMWhZX5ZtA7SlR4muXihELxJw6rzI6pol2H6ZDn1hi7SmS3
MQAjoFVMXzaQouTZ5JAGNIWsTWEY1lCjVdWq2lWNlHJWgoid5KORLnNc5pYHcidcv0Oi9JpPekgU
gbqxsuqwcLmvB2TO4qgSeQ6VN0Vh1WVV6RqHZqQzf8AeSK0SizJvOh6jpBCQE8itosH+/WAmkNSB
8J2bjQklqqgalz3kvbjOSiiYwb4WGjD+lIxlz/O203hSE9NJayNGotBc7MA2vBnMOD0GbmsXTVuH
J/qQQX9nrKoi67t47pdhJaqQmBZIPjgfUdULV4+OQ9WIRnCCApdwEvUR6N6AmULXosKOlVj7liAG
WQOKAkv3/SjjlA75si4JFT7UDUSV1UyEpYdFCq0CPAlCPMu00hVspLo5yxR4o5spOfag88wqIsjG
kqJVOTRalrxv9aWLmOMl7jHCZSXSpF2iKlcs3LCPhRKc4govFZNazRhAE2ELwQrWYVcz4Q13Om3s
gTAR5e13HGJHj1zo3AysxMsWcP/wLGlCu8jbpZ5RKwZLUgQrFOZg0IKvfZopXIu068RtZj3ORVmO
szr3rNLL7LF3VT602nGiRuwk8PNCQGcez7paxCXk6b3xRq/VUDRJ+alyc2iU8npo8SHFzOuzQoQo
XCRDa4O3dF1VyATdpwcc5dDeO3SxssjGEYoo7bcxbbhrDDxQUh72+g3kSoVC1Hk7BAujxaMFijMQ
eq/d1NnK1ZHQcswB3uMatlBFk1SQ1LvNSmPZGvd61HbCa9qAG3pxydoh5KHJOq64WgtNGDjhhj92
AtyP1mmwq3+NFP0+w6yx2lFzT+o0MUGDRFAMCIIz3CkRn9pqeM066NsDa2KFbZpaUaWXvG7wohhi
wCGA309cxo1gHcvmTG+UYz/zXVAD6apgyQ2Omxlo/25G0zK2IYd2PTSGXQ+Do9ZdcBF5XTgLCM1A
bcfXCTZ9XvjhjZKk0WelyqgNygKodGN6AX6Jcjww3zwdsW+KruqTWRmD0m1zNzl2qXEVYvYZsvMD
tJtChNSzGXRTXupFOtPH/AK36D5kIJ1BpoIlT3OoHZHBFTmLb+OsAUc/GpZ+WX/T0yEAzqedo7TF
RVp0Z0HW3oFqVm3GqlroSWKKMEBfaOHboZ7dKB6oXL0yFjRTIfMLfem4/4JoepPVhsq1FFitJMUV
q1Pbz8yrimqXoV8KNGaBo46sBeOnaNZY+Q3PNHJTNr7JtTCJRAAtPWLUwuwCThAF3CMxsjS3VviQ
avolVYeBq2N6VpWmK8Ykq6ymQvFVlEGRLqzjyDEVP+QK9ltgqPejiCrfykgU2wZKFJ4VXsLNKsOz
yMNf3YGBB+blV7BDr408hYRECZVzhQm9AbvMlOS0JZ0mSt+7QaH/TUtLcFLUGfTJUh4ryZKExtxo
8nkVJad64i0VcHJEl+BImF6G7cBjdxSlt6gqINuQekjQnkIdF3qkz6PK1JxuUKs585ST0u9vwYWA
SCwBfJmWlMe4r4oLHIbLxKA3Q+rOtAYScqoa8MLzLrCnfg3q9q5uYnswRtB+/SIutOMmzGe1WQn4
Bjsj1WoEB42aGfgKWFRp+6MugkXnE2iP8HtupC3s0dK8gEzXcdP2Hld07w4pQypyyDiPWnAbRupd
U4MOUPzC7hk7T2N8mZP8Szqg0zqPjnu1PC9j2Bwxg/qLrhYiGTDE7d31WDU3rqGc4zy+gGbwj244
fCrLFop8teFbrce+9qy0CMshCcxM1wGj+AXH6izOwLntmapwBRL6SZhmosyKhEdFfN30ymmfq4uy
7nkR+nPXjCKupNAENwSFiMZo3mRxdZJ5BHRE46mLwgiqGVzC+6XB+meW6rVF+/HMj9v7uIku3H4o
eJ13nz1oFecGGSkvwdQ50ZBcEBedZGNxAY2+x2marQq4y0KoWUdPwtH8XPvQ0tYkZyQtal4ruWv5
gX4blMNFrYK6q/QBOvCSwDY9UEC96veiJ2yc954O+Qyty+0+1WonRypEcAH+EoZDCo679385+64m
SXFt619EBN68CpOusny1eyGquqtBIOGEEfz6b9H93XsqSW4xZ+ZlpiMmeqeEtLXNWmvfq4pyHloc
0tormgg/i+/Q2WR3PB1s0gvBfTXTZeR6uQpEfdGFQ9ckIbfZs+lVz/AkbjQUQxVwe9A4QWA5xL6n
V26MKzlm+zIu7J3St8ktSw10r3Hog7ZpEmKWCmxqFBmFVX1l9VCSUVXsgMsiSLlNRPHGUzYi7J8z
HWoevbF5GZkbWFl/IzTlS46ipd+lhhIOpcZIm1hv8YDUAj2sX2nR9r4njXHfihIFD92OhgFgCd3K
j2nqVd+7AcgdwFc9UiE83TUDRTlLyUjfleNL5bksyEzEDXopEYrkugCUyT1zV/lmxWO5V0qt2MdM
++lq/UFt9RfZZU9uX403UgCAryvxV4s736WcQr1XvtpcPrZ1cbaTzvFjDX3+nBo7jKi70a32nTqZ
j6BPAiuTvLLJZbhKQxJWMxDAGAFGoKp2k4/ih9kWZsBKpSVIcvBGeg0NVKNAAzRhyAHK5GAK9rtz
lZSIqvoNquo+ttPcr60CoUxqPMa9+Y21trUzszrUWXbnVN5IrMbhvlWiX+oo7XHwqqhMsnoXUxH7
dNS+V8IWJ6FqdTAV3o9sonSHEtqdm9d6lChN49tmcXaG6WHqJy906/Ymy5xftV3cOK324rH+LnPi
g66Np4a37wYDWiZpS5XkorqL+3hvm25oGPS+bYyj0Tpv3mDfqTXvSWWwx1Evcz8RcXZIqy62CPfq
lvoeUlpCm34gfZ9V3xI6/uig4BtyHh9zLCqK9U4JRNfu4VENUihsjBKt6Xyay33StKdhSo44uk9M
jx8Nke4sVqRBYuZPFt4xHHjz1lPEreLJJtRsd3pQUoACe0v53kn0/hTKpp2QmvHYeg0/tnYBoAwF
1rmHHzGL8qxJOFaUoQ9MN576CnmLO+RE5d6RsWSfxd5hDg6I4eaOjxzpV1qzyKGtAmOq5pfgd73W
dBSB2g9GOHXaBIQ97UI5cPge18IxHeWL0nPVt7j9yNCKvxMFoG7t5OBNqqqDVyqvdW2+DrEVjJbz
0vX5WRd6dcp7Cex3PdFAHy1fq6YDIsvDaJknVjcvmdaYO0MVz4y6ViBrEGqoAVSrLiSxUnUkml3Y
QWW2keD0QKnrfSlyFc5+8Mw+AiWnCZ0KwO/OsZSgzIb+xTalFfS07WLg3tThiVJh3UpVTe8SV+on
YRbiJDsNwZdROwK9bKfy08KmBhGulv8ytcR5qpjX2GSsuIiqXE12Oh99KxM/LVP2gV7onl9Y8Qu1
wPvhCXpFHdvzFIlHrKBhwpXeJqatvOaNd7Rd8SqN8p5RhIw589uiP6TOQFSJn98p5r6nSRIUaX5U
RBJ4brovWRbKFlU2VfhekalEKs2DyotDh2qpTJrp5PH2WZ3qYyZNQlscbmSSQe9oX8CVeDRKpPH1
u6OPEV5vXx0FmYNHzTj1rA8MBF6cWgHA++irtaANpfUN1BTICIMjctNxCJvmLjGap8r1CKsepGij
1okjfBrisKNth9JJA0f/0hqIU1VkvmWb+WrllX5n5xJAMeddK9o8KD2AwxP1VKb8u6bR0EInRCAO
BlJxKPovrWYRL7PCxOPPdm746dT5HpacNjGxnPFcJuWjlCXuJyNlQkOGVEDrbuPY+cKzxmedHqRj
/6Clr0O9VyaK2CcSahIm5fuYHAvbOziifWiGOCdGH78p5YRac+3t44bfThXAG4181FrP19PpLvVE
0A/NuVI1fjPKCmFWw3l1FnZuAsmo0sDu4B8d4KXu4qxqUBnyKmXfNrQ8VAxhaZwWInCy8YsrnXuA
Ju4qF2Uxi08nPMf0meeJIKmSauivKTKIWTISsxruCsu8dzJ0UrumOKiJG8bS21cu/a6x+plq8ouA
1iZJ+fiOXbjNvJE9qojed6qmvHmpeapTPO2KaX3TePwY62Po9E2gIkxCFM8eutEVpNOd1ndH4ZwK
NrbnunPmU8q+s7g/oRgTiTwNK7Xgewk4BMEY05Hkbvqi1k7hc5N/bSiw/amJ6Loxyj0VYpfk5r0s
Jh+tBEk4Pl1QJw5Cg5jKL0MueMCzqQzGTn0e7WK8B44ecXasNW0oeqBJCVDDtodn3u0ykqMcZuE5
GCVCYu3VrWWF3LV9hJBcG/QtiqQjcWNk1MCaG9YIOokTWvXBi/EyaOeR3glv76SOX3PkeIN9Kw00
wJl2k6oApxi3Gq0PSDVIAT7XwKKYO0EPKgrJM3m2DWfPx5QR0x12o9DvbegnkW7QAumhMUn7AGWu
41DVpHBTwurRd8w0CwaGW8im6WRWyWOJk5DnxY2q18ehbIjCzPsc/tBD9MbVLDT1Egw59FfDLHae
GjY8lFYaB0O1yzsRZRRHtTSCtv9ije85/cEN7SWRws/rx0rcC54fhKW+pTooBnm2H4YRIOP0pdea
Wzx1xAOIz3YiRXm2y1B0yZ6Vjj+y34PYOd57bb8C0IFsIwsLOd7xYs8yN5SZd5xoShA4odKb+uVw
U3OLOLKc/AlXX1a4JbxXgGI27s0qrgieqV/lAJoXPzTavu6GUyVvJfshdTvQcH3beAAyRX8fpXdr
Mu9Hq+54W4B/KCM2VJHWgkspFANMEXUnKFXBBdrno4VfvgMAn/lZyY9xJTtiuWfclUBvHqfUChWd
AwmvIEmLai0hnSYCr812+ImT+VPXI0XUR5mqtyjRgcgkQxQS8FfaxKpfa6V5qxG0meyrU7EbXdV9
pre+WpchZWim4we5ElGNpMTOv1rxT7sFYrvipS80XJikdILM80jBUl9BpJNpKWrfWX7Ule89UM0u
e3bxdqZx96BrXYjX49SLejdO9J4q+V7L4M2bDrUPlTDrucb/kg+/ak6fKepzdAREHa8QcNq7Qqsn
303zk7BuaBJ24xhimAzeY7yl+ehTrbtLmBVmRRvU7k3fP2o1ksqdU5+knSKEV94V53cxecjlzkV1
6N3J51MSwp0mlYLQOt61QolQmYdLqvEEty7yC94X02GgKCTEnelXQ0+ELJ+MsY1QQSLoRiB/hp+l
bjDk9a2TI5CuLDI2ii9jNxwlO1OOaAtPQ9UVJNfVL1n3s+nwlqZHIRWUj1DqigEkcmio4dczMYSO
5+CbOlHTeFGaVoHGB18d7t0cTwkgzqU4FY30M+W3yfiOTgdaTajFteDk6o8pIo9CsJ2JlNAeapJ7
qG7Lt5GpYZuj0+0BnSUZETY6KD1K2SM9OZrro/q0n5Dr5vhrjKQnVFOInHiCKuFUEydGhoRKUOy1
t8zID8hHSZyfWGXTW654/N6iTrNTgcZCNNyzYGoH+1AzafrosAxKkHe2+suMgaPbO/Yo71EMZcnO
iH/pSfZWdratkU40yVuPSGTXV079VwX9/wT8XDd05kYSgmkMLQaU9Q9Y8QMokGVKHktDsciUZ0ED
oNjU3yrwkrqjbbSsrtr7c8vKUCHoA+YZOhOL9j7wyCgJVC6C4OY1mb5a/VbH/bq/eGlgXuqHpaS2
GKjRwoCyd3f5Pjnmfhc5M9D8H3S/F6CfP02/j6tZNMJY7DmyQI8MyfSzNf1WvLAodLLRb5tBXRct
9sWWLVrsNe3RexIwMsP4UGplkRKmTjCjNpFAFcTItvGKc+fwM5uLbiYyyH4CLthCRhqYR/WchD3p
Hd/bsX21SYNYa52ChY2MAFLHLngQl58sLsWApCdFiOsM9ykz74wp6lJrQGkBgH3kXVydx6j8r2TF
/d+VfNSGWD2GFkalQEQNLW9vcQyVGiQW8AMsEg/eAxLyPcMD+7mJ1ebsBxOLg8hYCdw/lD5J0jOQ
o5oEvmaST8BWj77SejvLo7vPLa4sSgNpSAOVZIa2LAUv2gnpj+NMNhkaNxpxv2Sz0eS+BpksGuoL
eFdTOCpTR4ZFucoYaWiW7euB3TeV6b7TVrRvnXEPIIH5i+ledqsKvdkJETNfiTmJK2XcN8h+Alqi
YvL52pccjL9X8cN2L64i7wQXRYHYbxbiKBNS3kKdYtf7bYhcuwjzoNilG/v9f9g0AWYAZl3X7AUc
c1IqMeoDbkkP8LI/ht0Or48Sqk8dso89wroc8Ki22GrAr7o44NxwbMHJhxDj5X3JS6OlMchUBIsN
UXD1kyMok8eYgMe134K1ri/yg7UFyACgG+qaI6zF5/pWPmUBeERh/ISqrD8ThLuvW7hlfb7vV87n
g8V5/R9cuFKyekJGbgHrM4TW3RSZYf4jDsZ7eUBjMqj2zm28b8OYqAE7JkFO5M/u1JHE1/fNkUZb
v+fayQPDDmiM6s3qo1dkCL3vcLABMSZJbIskmmo1G87cszPnIMGhsPcbJ/l6+QYI4OA7oueEad9L
tKpit9YwKBXowEno7qpI7t3hiE4L95HxmwR5ki936j4FGyTbgc4aouW88ROun5zLn7DwXQ3KUh7y
eJs0P0HQjXc8BJbMV4tIBLOagJtt8xKunRdMznIrkN6FVs8SPu02lRzx7CDgJmbqj9NdM0PF2ZMC
1r2cDlh1fdvutnCja9/2o9XFUeNp2yQ51FxIaiG1Qfbg1gedpuHn+7m2NuibQL4ATxwo0Asrymh0
VVdB22TGsPkmChZEFfaGketXFOBzHR7BAMkBINHFK+r1Uil6u0PKbdVhY+t+0aPO0XzNk28Vfyxc
c+OQXMeMF/aWSF8mqrzschSmugm98piIblfGd9X4+vnerfifSzsL/8MGQXmfwE56Yx5Nv7/jD7Nk
B7hnzwbceny7hUhf8ibwlFxaXHyuRnhmatqwaBG9Qbk9mnSSn4A0DGMaiIDdCvA3ElJJkmwqlGzt
6uJJUZyh9/oKX7HT3Y4ouuAomSUAM1R1FRk57f/NVzQtx5qnrQPQtdhdxdOSKdfRqlBtNTJRSrTd
sfJdxn9ValpuGFu7bSbkDdHpA5RTNeZ78sGx167a6RMFbgx6Uoeq+CZqsWun588PjD5/nsvnA58P
c78AxIPCj73UeOGJZbhdAudlkS6koFOFw65818Dn9r6ZIQ3BQN1VoXJ2QPCqdb/7J8pRq5/xP7/h
D6T0w0pNrYSqjQ0fjpq7ejOVSt8QiBokO3TWyqeMc3ODOb62tXgvXGAr4QNAcrrc2sqQNcIrnNmc
NqBdvlbIT5X+/PnWbhlZPAusNjnrJhjRRHmj5u95G5/S/ufnRpbc3T/XbxbA1xzQh1GtWyylM52k
S1NYQeF+P1mHOeKQD/OzV9aI4pIp2DA4n/HlgQFvFlRl00Niqi4Mxl3aDI0B9+wUVB18x5jiLBxi
NUGjS6I5GyRAsqg+leYAsTE6GtwvcG0AYc2L/s3Q+FYIsHZ6wIyGL0evANdk8YO4Baiolgkbrdzs
3qTGT7ftzkZtAZSTbET0f6KJxeIhdOBg4DPMIR9fxM3oB0y6y0YkX7vmYKU7jpai6ScqKpgoNwPX
B3QEhN76/SxioYhIwwPT75Jur8a7pPBRUvrJn7Yg1ysP5sWPWqS8PfX0uHHQu1XQfQWsNrC6dsMX
XUPzLahXgHoJocI5SluCZw2nHjzW4IqiduTPcHnU+E/OrgiLXb0V0l27JNhyMT1g5iA51/SUuElb
p/pja6YBGAF6YNwHF+doR0xuItav7+mFOW+RIDRmOmXowYIA1B1dUYBa9d2m/3XJCPwzDODSoaFm
gCm8eDhcNXbM3JAuCvZqoI312dJu5ejdTaYVfn4/9eto1DYB0wLAWYdQgrr8UkmiD+0g8EbFP+hr
AcTBg0dMMPpRBgFIMxi/14EXOg/0Pi4JKiIR9Lse0vctlr9+fSjBTZ6lJJHogTiyFOeYlNSSeCpB
wLGnO9Xld702cDRLyhOEjO4AWp0emNTrnQbgYWh2VpSqxglqHznKtpIBS4eeEKQBv+ci/gUZw/tU
OodEJk8aAFxoSg4l4EKjsa/Hkt6ntvf++S6u/3qMbsfcEOgyLDfRtVnc2m6JM1G2oSKbqBXdxhu0
4rmxQ/hUtmHiVl1h+3U56UrGir/kLy0AKSpqTl2k7HiEgusGtt9Yu1QWHjx8EBWj+ZblDs3IxnrS
QIygJXZ3gDhXPIE4rgPsD+gpKta61z3nVXtfccv3co1UDQoR4MKlmV/An9CmPPT6G3X4jWO+aOrB
rDpSW97es9BHL1MANkQkbDuyp+yMXsktU5PEt6vh1RvYwWmF//kXuuaZwCN9XND8CT8EDbUztJXS
jjODp75F3zLKdzMJ3TxtUbOX9Fw8sZeWFg/MUFQ991C5ILIDcsughzQFjkV8Q6J7Tmx+k9XPJRCw
mdEeHftnUaDi9uJlJRw+kOfo6vEmC4SBfnFW3aAvvlFXuXZfBo4o/IpngiaiL1UHC9plBkcPhWjq
V1recPenqr1s7PWaDQcx6EzKwiQLb+m+pFrP+p2A6IQzT7O5714odDZ3DgTIpjCzA6f8B8IK82O6
eGxBiXeRnUF0Bg5tYVV2ugSAGk9oBthH230xer4b9RuteJfqljDU2gpRm7ZAvEfOeV0NbJMslSAr
oDlRohXnkSF+tdstpveWlcWZxSsjwZyAFbuzTkBo3aose7Fa7eHz77UeEenYMw+EbtDoL68G51kO
2DYiItHc9Ebre10GaAM/Ota3zw2tXEJoy0J/4v9bWhbXFDpZ0DaEJXRJ96mVRrQrX8DITIkuzT26
2Hd27b7mNX/raPrf8ZSvruUivgZ2y06VHm+qa3r7tv81uXm0sbxVpwnSIyb4QpIWop6XG9nZ2WRx
FT4GJcuorHzPmcUuwhFkL238jtr+hlO7PvHwNB/szb/ng0+zFSFSTdTQKHWdk5eIG7U5mHV34igX
tPrT56u7PoyXxuZA4oOxfpxTI4Y3zsCnKztQU5Q3EBy29nD1Kf2wpsWZt822pKYG7wlEwR9xoRKI
kLdZzWEOH1vrHzSa5uHKC89xubR56R+WNql57iIygH4TC0YII2Y3TITFwQxBQAqoCN0ndjI7MKy1
MI+2dKr+8OQu/dal9cXBpMhXrR7oDyIjNIHtsKoDcYuO7Y0VAcmnvg59AMAWEDPBzBqEPoHZnZqj
eO4fnGMK7Z0E5J1z+wAYm3naKuGtfA1M+UZtFjEoOjnLjmKvlHUlHUAM1f7VsiagO7aUrNaeywsT
i+WbXHMZZIn/xjVqWPuFDl5t7k/Db3lKJ5DqpW9GPBKaz4ff7FyMu62MSFs525gN4QBIiC7ZtQh3
OgKkWtfY2lkZZ2ChCcRYYEC0jPrTUTmq6o379g+ES1b8xYXZxf0F/Qq0mwnSCbMSRApBJYo2lo/E
bNfvnO9bNcx5IxfnbKZ+42FGJoqHa5GMmoPouFbqoGabsR8Df1egJ13XkMKR5HNXsVLkgwtEBxNz
VP8UGRa+oimhx9wm7ryfwOxR5L+/Ux/I47AJeY+8MzSOUzjLo2y9mCvn9cLwwnuUXi5AicGHNIR8
dUQOLArSnmBjeSvH5cLKwl8UTElbF9xhxJKpu6+AWUtKqJ3Ovr4NWfLA3YzYJXom2yrtqwuERgL6
3rPuwjIzhKwRtRuOnVWYPKm9GYJdtPH1VldnzBIlczCFqtelNyxZ0ycepFhIafPIdgDHaCoyVHLL
08+J8vI8YiGYP4T+DmSEF4eEuqDLuYkyqz60N9ZeQiyJQyKo8rec2Fo1wvloaXEqQMJpDFWJ53e5
eO4g0VOFOSz9O9ACih0OJJkwiMFSIZhxuXlNK2SB1wvlK/FtqoGq5k9x8v3z87fygS5sLDxmrHjg
XY+AT6n1z2I6C6UhqBhsnIL5Ky++zoWRhbfwWDvyscVCvFY75w4cU/0+AfbYWvuK33YU/2mZ/ucL
27K5qEwBLz8kcBvYPPMXwMnBWNw5IoXwXwmVUBlYdkN00YefG107Ha5uzWNB0R+DuN9ipeAqjpOA
sg1h2Y8GgpW23vv1LOZUT3sgiUMPpKoKNQbNfEqZsrHNfwobl/uMqihqsTrq6kCKL61rEM1SuZEh
g/CxPCea9vYfSVt6b/kq+Qfyc/O1WhhElwzPHISUAH6Zh3t9DHZKCAekpT54RN1NkcsISB6oAYMZ
6+0gPOKPb/ZGLWElvHJmpTukFtAmtq6aZ0k7OqOmTB4uOvCeqh3URREZQX7kvvbo/syNIhycx9J5
bLubv7fS3ThYK32ui5+w7KdVLsrOg8BPECHqkc2XpIqJGU77WeJlYkRTMnAIztvigtdXFeRkQ0W7
RMUUu6sZF+Nc85oVZ4itQq7Yc+8EQ0M5S4Fq3TjF+vVnhRgXECSYyoIy3pXEX+cNUwuVLFLw2tZf
LCeGzmvfc43EupF8NSgAb7acmu9jK5M2TPBuZyfbSQQNBk9vJqKDa78ZzV/faJQVDZTFUAdQ0elf
ZEQSDF6Mg2AxqZg/RSoUKUqTiBfvrfTdAIobABEips1CL1Af3Vt5//mmrFQVL83Pm/YhsC+9yR5M
ymOcPLXYaUEeun4bxHhuonkYAqruoKmDjPc8I9hy/BlMt/oA9aj9VoFz5RJc/pTFtQPQYQIUCztB
v4CZeRCM1K/ql/4ZJOg92p4iAso6fpowA2Q7KlpxMgAg4lHyUKmAYOAS9VCo04hKErhMf0fLCKjX
9PuemESN2F45KBtP+3WkOU/+AKTDxNnHjIz5VHzY9j5Tm7FuQLZt3Y5zUilU/qhtM9+DuK6AYFkb
WzHLikX0ACDbBu0hyO0vY9sSdH+K3+KBP2i3ZLRiL2At1303j1uiu+1GY+c6CnNN4ELBtECWj6bg
YoEVp+aU23DaGOItDT/O4/Rn3KjgCXx+gNfchwEbNnqOaFktoz2KWIK1feMRLXm0FZjTnqvC2DBy
vRgHqjb/MbK4JKoAHsioYWQCEh8iEVDO3bCw0mSYTaBbjPNnAIi72K8xczVWSoHPc9aP/Q09eace
JK9Q8THnKJj//T+COGogz26E9h+PtrK81XXioQUGBjhcvAeXp5KpwwDCaz7X6oAT4d+raaOOtvq1
MLYX4gDQZQRc7tIAplrMHDOg6XumPidC/cLK/oh8ZKMTcH3WsYkfzCyiWa81WGm4MNN5VuIXafaD
UnuCtgf/hrBwa+jJdW3k0tq86A93GcBrFsd9iaaQMG6hLnPGaDEW9HUCHXUoMBAUQsOucr/8i4M/
F3NtoLSu8TZxi/BlYlijcPFceseWv3vdj89trAR+WJqLyVNwU2g7LROQAu1hV49hBHzzew40s4gG
SlpI8G7n+itPEYxhcAxGcKO/hYDzch91MQmRKGCUz3LkzROE/EHjqt9R3TLNwA2AJjqUEYQzTZI/
ZXDM+/gb29unPPez3RYI57puCPb9PO0FnWlDRZP28rdY5qTnPKUeMbgS5lBLBed8UrJAyyX6Pd6G
s1zpXLkz1sCFUjlKLFcRpzPqdiWlgYjzSPfO1xQzUNAYDoyQR8Wu23/+Va9vOYyBDzdD3XQLj9Dl
2jo892XB8NRNMeOkB+eLMBbn4edWVjr7F8/50szgpFbPYkQWzlMsyXDMQM3AjCVE0d+0nthzWA3y
NzTnp8mvSPsluwVVCTQsy/mj8Vz4W7XgtXV/jLQWbWm9y0B+4ogvEkByh/bn4E7R52ued+4ycZgn
jFgWsCPoC16N/DOB6rZNBVwb5lLSK9AdmNx971ZQvoDgsZf6Dqiy9PfnRteW5UIqCdU5CHGB13D5
OTM1hvBvHMNoCvFi7UbttopV1+4Uy8KhBFodBasrPMjYQlZT/lHKAAczEd7O9m4d76Gy+38RpFxY
mn/JB1cKnSAOSjoFYRK6NPMUCPgDoknQ5kTw+a5dv0QuBs3hlUPaBXezxJ1k5diro5fhMEBIpi9+
swJiCJa1+9zKtRtBCwzvOdBgUGEEveByPQpvEnCbcK8LcClDOoEBbRsS8lZDic4bzVD46zaAESsL
Q56MKqZqI5y70uilZWWrVOAMukYJppMLMuu5cLX2bFpdtZU0rpwMjLZEioYpHphjt4xaNFZYg6oY
IMz5Q8igZ50GYNXniFYcyIh37j7dsz3qqTTayldXYHbwlrA8D7eDk17GKkrj2YVnQshoRqFDegAa
Ri2iwIFU6IpMQX2cxcwhjjHKCFlUvjd74NMh1KOQrbdipZaLn2JZADbM80PspTSqksjMBMF/3gUt
mmHDaWBbvjQOcgz0p/KA5H0/qiDfRWP5L16OC9uzd/hwY7SCVQPF3Bhix6GFaWjIH+PA8cUYQSES
+hH7reb92vmChwPWF68HUOmLfNVD7x0SZjCoDb9dbgAUrpDceP383qw9iFjWf6wsIm6tNJx4GmCF
HdqD+p4i9QRs069/gUjhlxvh4p/cZ+G3gfhG0R+ZH4BvyyTCalPwShwJEDHUPYG5NaL6CCIVqvJ0
X+/+IKXQexB7yAOqmxu60lqBJPsH68u1QtXFaOLZOg9TJdKhCz+Ls/OZUx9NUJ0K/8482Dy381/8
2bIX0Xgp+7rT6AgiA6IOzAk5V8ZdFZYHhvOa9nv+Lx5gYHMwX1dFomNfVX5ZPCSqk/UxqR0gYmzh
J8W3jXOz5nA/mlg8ILySNLY4TPDfI1B1/a/une8cfwga0t3XN9BZRPV8W0V85Q3GTEcNc3wAl8R0
+sVO1kUFKB8DcdiY2qcxK19LoW+kTtdZBk4Jqp9A9aKNjEk6lxfdFZOTgYSPWXxK6fqz3jQ6U2CZ
VtAS73MHUv52dq/V7b94Tmxnrv06gPdeZWzMLfO6B9+HWGV2WzSZTmqFvY+p++vzL7fmVmAGtBMo
I89iqZfLayp3sgWUvkhRei+xPivkUWitbcIu1848VoLO0PxIXrX4FDPTPWE7cCw3Lia05GFyrML2
y3zD/oEU+tq5wKYBbT4PIbhCvdXmNDFPQMdH2m8aFLGOs4w1GmFBkR8L7UGNoPkQbmXxa1sJQVbE
G6DhzaNGL7dSLZK4ivEPSMTJA8Q4vqW2FdI0iz7/Ymv1OiwKZGfwklC9XVaUTJqMGHVnw308CNe3
QS2vq3cX4/z2Yqf4LajTpKjdCNJDaDb68wCVLQ+2ulIH47qAMMLIrmX4oSeWNCG4E5NyAsVa454D
1Z70JJqtwUZrl891rHmyKYDaVyhloxmLwlZxv1M3PxTe41hHOaqRSo15ghA+c5Qvn+/t2rkBT2Ge
0AI8I8LTy0/YVTNXW2dzEGfctl1yw71kA+yzgjRCARKjFnDnkKmYS/xio8UVBPhQ7OFTTwMwg5J5
znMROVnBgqo3XyVr2IOOuRK/BmqJ+7SHhs7ny1zx1riESFnAGMCkz+UJgni1nNQEYRvypZnTUjf7
vGq9ADh/1KBp+t0Z1P8++YWGPmbTwpOu1AtZNvatnaLONnbZ25jnj3CgGyZWDguSag3FZBQlr6f4
TamWtpjR4RKGtAWNulLFRYDq633Ge893SiU9abwFaNROK1Pb2NKVk4Nbj7QeKf5KxYbWaCMrKhq5
1DOhSzW1d4akW0dnjvEWgQMKQngO8PHA2lkmTzYm65TxgL40g1h385QCgcJQrmD75rzlzFb6UsAp
frA17/aHALfFKDHoD8GWubMiKK+WP8buznuswiGYYbUhpjkwNC3Cz0/mimcBYw7lcgyiwmi+5QoT
A+rLmTqLYTb9yZXibEmIQahxtrWVa4dFxyh5QPMhpY1n9nJ5qWZlBdXRdqsxDZpVpL93vhbYUehT
IGrh3/Ped6Nmx87mrRX8izV+ML2IlbwS6nTdn45ADx1n4UBOuFKQJlUCmpX/whTaD5jljagepa7L
VXpcZ+pkoqPaKymDvLZOi/yU5g1E94a0tP/ryeQWpuAgWLJQykaxdVl6yusxHynUEYhly2CWW5mc
b58vaO2aIdebzyVKSlf1Qd2ilsJRk4EuGrSFs4o9moX2/LmNtTMITfw5DwIm9yr0GvXGlj2zUKcz
LShe5kNY55ogDsb3fW5o/tCL64ye858UBC/plQBCa3nNxDCZi5hQ7PQLkZZB0QoXyOf2Vq/yjZR1
ZevAdMI8ejR9URJZdtcbKaFZqeEsmEp2tKwicDF17fMFrXXzLGRzUPBFAx/TdxbnrdecpDIyBMuF
idw/C930oW13Hk18L4MgU3Z20rdJ9U6xHcYmhk+Dy7fhh1fuNbQdZjoXWmDXo5I0SZEHzZUs3CbV
b9sa9BETmkvpOBypYfyoOgxwjelWTLZyZlB9xDfEpFokI0uaRTkwu3Qg6QJvmewHuu9Togh/ekt2
UH8L+h8gXYyK/w/Gw6w8CReG57j7g5uGNp9SQsAX1RWw5uofcwV7JjjaX7dnfqwlzLCF4Vp4XmcM
1iLAbWSd5XU6YezNDcZRkOqAwpP2poR/R9clapAakbI5GWZ1azHZHqMt0XLByIPLFapm6VRpMWKa
Z+28jWN9R7PiQRN8o+eychmRHCOiRja0QitRsxjvjoHFOVZi3naNUt97yjfMEGgfG4+lPzduykrJ
GlHKDJSzEDBAZOByVYmOodFFDnMQgZYv+a39wBhmls55Su1jqJDlG2fnQUJLaZ71uN31WfEGaEKg
F24je77uCA6l1apJ2iikypPzWOT3elFvoGvWlvjRxPwTPhxNM2mzZMRG4k7EO2Pf75sQs8Q2ufxr
H86YR3DgXCJDWFKZzQZDSTtHifHGYWp9pUAqCmRfo4lcaExufLX5Ni08NuTcUPGH9hN6c8vip3TT
OOsgmwStqZve1oIyf8jt1xLTe8fvGsZGUJ4RYzSiXt0pWbllfe2bfbBuLBopYzNmaKXC+jcoaYWY
H78r/bYHEFw5z3NUnP7/sfdly3Xj2LK/cqLeWYcEwSmiux847VGzLMv1wpBkmQM4gARAEvz6m1TV
6bK2dL1vn+cbjlBI1gAOGNbKlStze460+sna+/l+T41U5rHLDH8q4brg54fWqS6DTHzzG3LmIPzs
xii6cOGKuYJIp/lID8sIt7WgWj2UX6DLjDP3+X/x4n4e4SSaZaR1Fp9jBP/CfvkzUX4BJ2P1Fy3A
vPn1aJ/cDnJW5FWo5UOo5RSq1R0xHG44WahtWImrbyPNzzww65O19W6Ik20/Q4/hQGpgAALhq7Av
Mvbdni4d6KLF7q7ZddeZOrRdMpRbp4Yo83a8KONzt/nJ5Hh3Dfb79e1zcL3qDNcwmk7sMuis5U8T
NKN//TA/YeGvCABAMBQd1oh9TWZ/2kbmYcmKKsDTXKnoqwXUvOiwsYykelm2stuP0ZiQuLmylkc9
PcyIpmsV59PD2Ybxz1/r3xdyModQ9Iec0YgLgVZge9VDii+C/nh/++v7/Szxene/JycDyP6iMRUe
K+RsYUXfX7RlSr5JoPBmvDq2Q4wWjlThr0f99N4cyN0gfjexh548ZE3yfsznAPhtIK+yLkiavD7z
Ij8LDuHH+PcYJ8+vdzOnlwHGWOdsCwuv3kpL53o1JQWzYUPlpaN2v76t9bJP9ut3Q548yzIbVvdV
QHLMOC6svezKYV8PkAGuzdgpv/96sM8XpQNWmQm7SXhPnUQqwuodLUtgnGovj01iffVuqwKSWQmk
FeNi627Rd2WHYN5/sXfd1bkC0SfnoAfuEN6fBeb6BxrHFEAGJrNwDi4wHmnRnyMqcl9C37DQ9Ewq
8Qk/BWvSQy80MVf5gA9nbg1FH0gVQU6aRC7qJh0s2UaN0qOEsfu5Q+izuBNBGUEVfFUphMnq+x0A
+URfzT4w6qqZZyg/dg6D2Hldp4BDus3EWLCrmO0dDBtuQQWcjeJxbvMUPgJWOon6ZWob8rpwY4oa
5o5nnsVnuyBQWBRYPHRZf6ABKIdBes2FEM7kPPYS1LHKSJyzTcKfvVwX0NIb2QB2lCdTK/dbq6AN
alWmdT/6t7OFjdAc0tb59us5/Ok48IJDM/daVT3dB5Ycma87QTm5r5m3zZoO1im4owcQxI3bhUMT
9NfjfVZwxFxdecgQ5PsoAgijBEbrGkh9WcADw8hiodq7eWpv7aK2kjzTV60yX6BhakXo+179csiX
LA/ObH+fvUQ0RaAFCRDe2j37foZltKHLmANnVgbLv2LGCwj6m6hbmdw8c3R/OhTo5pA1QLT6gYE6
2aLKbWdcecdjCBOLCCpfI9Xpr5/rZ/t58Pcop1IQ9uRXZttjFGblgwm57K6EqtbsyuHMk/tkwiBg
W/3bMWn8D2tzyDSDcCh6PAJRtEeqhxvFBi8pe5J0vTwjRPPZYBaYb4ipEAp8gLOM3Bd2y8A9mG21
xGM9mPsApbHbhQZCwZVuqM+8rE8eI5QVscXZ6D0OPvQfc48ZgU/VWl+8NKwhbr0+/vWL+iy8QS8T
fNIhgQl8hq4J/k/hDae8oZSD9D9FDiLT3I3163zXY0Nlq6WmFZokHNAQZMQ+2Ojq67lazmfH8rsL
IO8vgA6mmnyBC7Cu/E173aMbHnzzu2a3Jp76cK6p9BOAxse5gX++HaAj4GQzdwrDL3ICehrsYPJj
5fAsUvDuSerGdo+64mJLMUt3rCZz8utH/dle40Prau13wA76oSooCpzZ0EDAqbVdUogKboPI3nib
1YYdDhJnkoBP5ypASs9xwVBB7er9Yy0aw7UMikNLen5SuK96ZBEDJDWgPPfr+/okyPGBd3mgiYLg
C9D8/UgeHO/sztCIw7vO25i5eRlY/CLvuISeT+eFTnbO9HJ9R+/CKhQ3weEKQFd2QEx7m1I/zVnD
XoKmYbMXwvrchFxEaNeLm1TC9B4ZWqHSMW/sKxjqDLAK0/25WvKHHfRtdMgJ+6uW2AcMOK+WmhSB
8mDpXbXpZEA8vB94m1peF+x+/Wg/1lrXsUDogmox1EacUwGCspoZgyyTF9I/4OChm3jt1GAbcj9H
zn74EXzhWxVTFAqmZ/McN/3T+/x77FNJAshC12PQYezeNlDDRnEJFjRg/oxEW//pZF1vE3UrcCjt
VSTgJJUr/RlptzF5qJeTrSirHSH1954TKE+dSwM+zNZ1KMzXN2NWhEvr93+aO/kyVWYvcFeM4Yma
ZPnDgDla6DvzpZDNTTWJ72fe4bqBfZitKH4AvlvPqFNsVhaiLgJ0JYKxZkZ2inJ5NB88aB/YSXVz
rqPz06Xx02AnuymhJWahwtKo7YcSolqAqhNdNJHtdyGctaFgYYZVuZx5fx821fWh/jTqyfvzADcY
s4FRJxdqJtTccUfuJgXFJEd+Z5x+EdWQ/PqxfjY7g7XvnkB7Do0tJ/u4rqAf6PWLF9quPFRZ+Si1
+dpP9MwJ/Okwa6kcByQgvtPpohY/pyY2FpC0WDzz8h5ywgkj5X8aWeABYkf59zAnuWneBDw3NO4G
yiYpZCC/w5vpO+ycrmUHT85fP7nPVgCmP6pLHiKKD8eQiwPfZbBnC6U1gONewu0sY9fwQU3hnnAc
rLNt0x8hBajqYqd+4zTAovg0vOVQ0mpZgOlBccB7V+MRVqex/ApZvYcloQVoomdzto/r4P2Q6/H4
0zKvgsWxFxdD5nUIcxg3Qa14BD81L0MQ7IYEvsXR8Dp6CfQE9l1syrNqaG+5yvt1D0FURPSIMpCU
f2Cqup4ARge0IzQOAtoZNpSaazNd8XUjERDkR5V+C1NgYB4x35zLxj++ZOzcAahpWCIe/ZBRlDKH
J8vsemHD7fEqN3l2LHTmpaCY5E+jcupUwFXnTDD5cbG44B2tkCMoAggm1+//9NCDDgI23bR2GOBA
PEJOEQZaZlEfVK+GP4f673feAeJf/8DXLx2H82peyJMv/3VRvgyd6H7If6y/9u8fe/9L/7rir+2d
HF5f5cUTP/3Jd7+Iv//X+PGTfHr3RdLKUuob9Tro21ehavk2SP7arT/5//rN/3p9+yv3mr/+87eX
TrVy/Wuwn2x/++tbu+///I1g7f9bU37983997/Kpwa+Fr2354cdfn4T852/27z5qYsgT1lAe1SqC
OTG9rt8xf0f84OI7aE+AQBoKTBij7QZZ/PM3i/y+slbWxB6Ne8ij8NJEp9Zvub8TG+VnZBhAPiCL
6fm//c9tX/850f98I3gMf339s/b96XpYdZYhdwlKIYRu4bPzFh7/NDu0P2AzQmZLLwooPoYr39U6
/KmWbtyMEVx0ml21JWdlx04zjA8Dn5xOdkN7BKMyhKXQEOZba9tELxU8lCMd10l+lqJ+djz6fhnA
thKuxK4AP67dwYcuXtBQq9Lxhwm0P4/P0TlOd9cPt3ey6uBy6GYKhi/lw3DkoDZuyWu+LyOdSn6o
wv9Np/yHIU92176Y7KW14SmzG3bw9w5B/IOAibFZ4LcKJ+HkfPEXp8X7MApjIm9DoRKqhm/0o5Pb
LBTL9GozSIfWbjjcjtDgYcCFojcaOFDCEqPauN2QpdLVZAons2Sx1hOZojo3gumh4GUdJNXiqh9s
svXG8loDDvCzvTpO8rIKe63sNjRrn4MQB4DLhg6p0A8l7O6/WJxb+6kYu4vZbuHjZeGnhkt/bhUN
NeJWOJXB8XbvQynpzhB0uuKOmV9RNzehjDvlSx3x2ofh5zAPsLxRJVQ/to1qxC2b6ELDWSh4lAes
B1SihaN3iCQbDWlrcBmiIvArOJuOWt6KQqoXiYueD1W7FDDSQrMcfA/8TcmmbiML+FVVUjlwlOzK
yQk7R+GFdC18hjLXhJiIymji+dq6r1pV7qvWBlENgm2wEHCKedPDvR5t0I4tnNSpTB6LqSLXBkA4
GCySzN+4iuuvc+fCNCpQPITNoRm7udzb9mQdFj6Nu9KpmlfHh3lcYTQ8gQ8xu4ffpXW3AMGE3CSz
TLBy4DdWRgOgvr0qfXh65tZ416lp3JijDC5MAzg8r41x63q988MqTOuPXgfzBfIudsFXXz6rVDC8
RytPPBumjqoZnmtwKIIvUIHukG3ndd5uWii/nj3R3JqSDRdLNc5XGVDFL9pvrIPpNtDRL2c/WUaf
Rl1hTmFfzu4+H5dujzpLsdOZUTxZtIDGRWBCoq+u6UNXNi0mtzeMCdO6uqFcAPF2eDc9CYjGVhdV
RzULy3perES1jvuVOtz5YVcUVvMj9KHt2Fmqut/g8dAu4YSgmAR+YNcfF0PoR9F0M1zUsInempVH
b3GzlUoFrHeercnorWjMzeFZOWNXhnOtGfr0nYU1Gz6OUMWlOcLHpF/64rqlpPKjhltwexS2gBei
CY3MV3dwfBYS3Sx2TBgEJeOgmCDybwkgZpFtIAJOgxm+y3ZW1fe5KYsN2uOt3Wi2pD4sBe3tKz3T
BdNmEi2PIUoHJ13OCPoGbNn0N2bXifum99jNQhx4qLWZCbuowFJo7mwMIx1RBt1XqvB0bHq1aScz
bdmm9VX2A897Jhu7Y9auK6vmwEjfe98YJzZ7LZQll5RDB2/+0nm5SVPm5RTtgwRF/kgJRB0wQCyD
nVUSGDRb2hPfer9yd7wZ0YDFyLih3LPb1DRmej+OE1xUy0KOMGGSDVqEMzlWO1jbKzD/RtO6MmeI
qUILsoZVG87bg+Syf2xN1R8C7VKwVTmaQt3Cgnija8OQGzbifQAD0BmM6Br+K8/KNezIwLEM5wTX
hLNT0DPYmsFcdfG+VqXZPlA6FQ+NC2dNX8tYcBCUuCu/2hLdkhJ6ctcVJAKe4PhusohMfZnofirh
kynl5QSAxUpzOAvGfcG8BK1APXwIF+R4VdcNz21TzixsJz1cQmMChlVuhuxz0sXR7tGIOXCHow3T
NMZXEzpbl+5sew/jyIp9PvH6iWcSmveQHovGfpmjBor7YT8VkPuiOUyNR2+IM6idxQQ9AgdPFmiq
FDXbuoMLQ7Z5bPxY9Gv3LG28C9ei08GbtbfNc/w0rVu6r/KCbqXRsbSGseiOy9pP/WpUFxwmmJfG
4rCDZp59nAKv201kgEnz0JJN1hZBIuiM7Rd/CoxQUtfDZTP21eUiC4T5M3QkjlAzKVF06fWFn3t0
WyrexY6Y3FejCZZ4GrrhhQ4y383EJxusz/ViORS3ZDA/DMpcoGWToZ4Ejk+dcGrCYnsI2nlvulje
eQSsDRZbisCRI/KzTsMprhwuHI93O2JjJHeYjG3PTf61gghg4sspS2bTY/cMpfjLmlMDVsoAG9VS
8QtTQwixNEYRwylYbbJsaHaTRcsY0xtenHZOq10NBzO4lqGXTxGIdqrWnrYOHHPjPkNVHc1Fxb3j
l/XGcmp7Yy0GyG69WyQjcIBDni95PHZeG0N4kSaGdsy7SU/TvpWkumr6IXuuAw63mKV9RTrdHSuq
ikRPAbwlxQATdriIHwfROBvdiir2Mg5yycDco/JbnAjc9aGQoeHY2fa5dQs9Cfu1pF63V10DlMqR
2XWTy+ZrVTkuWuON4HlhENUZqcVfCGNDUiofJ209O2lt1jzFZkbQv0Y02ueUm7TEmp/GIKjTZmJL
TFxp74AVz0dZ9ewPeP9ZT9KxMyukunSeOmeUKa1huKfMzEyazCuOPlfqHh4OfLUBamGYCKljIWc0
dw1T8z1YCvd5Lnh/yEXdbWbCs0Qiar1BQ3xx0ekKvvOujdNKBIa+0W49pbPP6tjKRx7ZpBwfHdgV
oLezMOOg9720sKf8wlOWd5i6sT/2djaGObHkEa4yJZyQQUVCX6tX9Aibaqu4akujhdebmq+qrnCP
BeBOCf1gpWCfzEUPIVAviAs/z7zIGoxiI9RS5LCndxgWnIdbq50Rn8LJ0MzvekOVw24pRQH9s8Kf
ixAHR5Yf3IzMl76c7WZJF+xkkxuxdsl2rT+Q7AqWkiUJndGHZ5BXC3Q3TIUYnp2KN3No+YystogF
ROlc7LBfzSGndgp5BUx+9HiPVcw7ZzEfgo50Y9w51si2jS8wL4U3N2bYdNxCJzt8QcAKzGSJ7VrV
HZsTaPEMedrmNns2QApFv2JuuV+mpifw6jTyyaUvDdi3QWRN86yPI0RYSZz3uat2peU34wvxc23f
AeZDamlj/dgInHgCGQHzypCOM4edLOc9/E77BIh1d224BK6ntpyane/COcBwl+UKGdN0gebn5VjV
wbzRcuqPPviaew7L7X1JIftB2PzqcFJew96d33tzRaI8M5ZkcclKg8j7S2KUMJIGThxqOmUbBkPY
704wyiciSgl31U67G09C9lqTkd+A007TpXTGraYWS9CjXMU0z5a05CNOV2EFcYAqfipArQlHCWdf
KRh6Sc1+3EzI5qF0q0kK9HI8DFORpcKQ0BHu2nzD2tV9FaJx/bVftxoK7MD80GCIqmXb6i3JCkyr
svAeOK2xTfFOfsfhJQ7KWGAFqcemv2A1Xg1tAj+RnOZROcCnVvfwRLrsZhOKW4jStm+Z6//P4X8L
kLz833P4zevQPLX656R//YU/s3jL+d1Eyo32Kkhi+KC7/k8S7/yOAh3s44GOo61sZU3+O4d38Dto
+kJrC6qTENLwgPr+lcNT73eyZu5rdQZ9TKvA0X+Qw5OTqhKoHeAYr516EISDVuaplcriZcCT5IKu
QxhZBxkKISmaCGhocDXGYgHwENkVRJuU5hdLoJZNVcMBCNSX9jqH1LndoMW2wtpIg9qFtURWbimM
GY+WYfWhGXCSvH3plRnbqGH6zpZcXC095TGcK6Efv9i7nx78J6DEqZr7ekMe5JigvoZGbmwqJ3i5
NwlWGTlimJZ7T8ZCs0OwfnB4EPuBevSxtYWL9hCSEGO1bs3GY5bDbTaDNFA4oqs18etyW8rgWIl8
vEf4q6+yXhxl0dahrjO64XDojuUCG0PSFf7Rzgf/COkk/9i/NHzbF26XWm4Oa6+yQ/svaTYFrE3P
yX2t+PFPWORKyYEeEyRHA1AcoVFxQt2UVHDBXVBCZ0Tp6WCb7FjzeolgvV5vfWNrqtrLw6YiFwNE
yRKrqpaDaSB3YMhrt4WenxoNJBOPo7tEogzQZNTmrZn19sUo3AujMkTo88k5lIYRRDlMCHctUYhZ
/R5u7qWwDh6DvaJXQyHn12/wrUn75NbwuCh09MDBtd03wYCfYCU+8WkZDVEh7raHLbVz3qOM1FxO
YEJtit5yEH8O3gYdgyj6+sAQ4rxZj7fCdmFVLnmE4vcSUVr2QdIFXTwTvAPXJ48wVc4uzcmxjzMR
9RFhwLkmoBPy/BtRCt1GoO/g1bgoKL4HikYTlnO9hsIeiC2x0c/ubqRV/TB1nY3o3T9wCf10uPGh
k1Lz/ODMaFdtAKqeeYIrcnLyBL21dQyqZKhRgTP6/jLEPM1SmRVDnN0HG1mPaLrStTxYE/1SAUg+
ZgFpjsX6mQarY4PE72tRcg+v3LsLnBuIhwf7DuLh+7fPZlhD//lZ7noqtkaIzo6GGo4WPLjj0cX7
UWJaNg3w0XO38tkTXWFMRL6AO6FccnIrrQtNHW7BfNXgOpEzGw/SvhV1ae3fvlBE4n/W/16QKG0B
L+ttuc6Rvz8sS+YcwHRGna4s/fRtC6oHKHFNw6GlHDKCgp1Znqd8tnUiYF/HdmqtQm0QdXl/2VxJ
29cMBj/eaEN8GDla41gMIeuMRuXRguFgXn1voBu3azKDblz6wzTYma3wtDH07SKgfAmCJIhBQPFP
9gi0ZCq3tnu4HvEM5mN9/gKsAIXfFmaiSlLzGOSkD0VJEFz25TUi2fHM6zstd+MS0KKJEvCqBgUR
iA8LQpeNmhn8MlhdO4fCkja8f+ruogRca9VmdvA78exWNtvowMgPJcLk0Z5uaA/pt7nkd3NbwBDd
ySLS5+PBnDoGqm6g2Jlq3SePCgpRMPAD3R8nKrRR378vQJ9IH1fl08JAvG4ZtncxWGTZE7HOEYXo
3xvRzgphwWPR3A2dVZxh/b09ifdrFvMEQwMnheALKGPvr8AzLNb2BJT/ZdhaNC/vkMpEBTUfEMb1
39yqRS7Vw2e6U+KLdguSuNogO8eBuRvgr6MHd6OU+Qti7zYwjxJhe4iG5CIxs7lLAuyy4eIAq68k
gCgBQhWcJegOiI5MHSd1edA9eqOrwkzzObGC3P4CnMWLDdZ9JYwusHVb6CUZPCMsZ8GSt20Y7C9x
RsHjlL2ECeOtrcxgzmEJ+eQNG/9p82e+mXcy02CxVXv058Axzwwm87IQnnlpe/Ii0MW4cxSAxlGI
RLvmvQX4+Itl6cOCNue9N1owuWvyMcUhkF+Y0t6zEgY5UkLutgT2e6acfFKWfLte8FVg9IAYChKI
J1vtok1azDgeo2A9LGVvlht3IvlxsHvgQFXwOEk3CvAYL6E1/ePX+/xJSfDPsVf0HK0jWFvOem0/
PSu3yWiFFL+LplIFG7uajDJckMXAiUU197hkLCaTTefW9Ce3jIIPOv4gIgy+1Ruu/9OwMrPmrmzz
dVhAYuKpVZWf5rz04jkAX7ZzB/M4QJo1pjpIamWjMkvd6gDmcOjDDDSyG9HsmVMu8Szs7Rrm3okD
uHfDmdP4k0ACkgK4PgSpq4bCqQGcbEUuZ47nU6DA+TwB7UCDUtgT5X6p7KJJO6e4ZXMjbipDqmiy
TRENxrhRQKB0aA4djGkbR6Z1uTxzt2cXsxqaK8WEEYosk3fmMi/hDK/P//itegS0edTyPTSlnm5F
veXnbpu5YHjArjrNyxEC62V9IWTvoDTQFNulnvxzMdeHiAH+ZUhREHNhuyb49P1UUl4Fpy88Qkhf
W9isrW+o8Mo9I/NNUORxCQnwqPE6C+JEsLCvcxZDe26f+SYPoZ6mw9avr6VZ3WmRP0OXXuJ4KeKl
yR5tlstQ9sZGZSgQVAzEQ7SahMZZga63XsF3++cq84w6KQRTwOmm/kkFq8ObM+xxVlFbleN90Hob
TYPlSXeoa5iFPnTDXF+alRscjMYeEmtxnxYnR+Leu+pmMr07ya3uUa6INYNlZjxADkk2i3mg0jcP
JGByb8gGvH9uHpAv3TmDYd72g+ECNh26i1XyOun74oo0fXttBHAZawGAXbc5LNrabgkZt+sHp7K7
OJ8n/8iXooOp43xlUAUhJNPqt6P0xBX3AKCvgS2q1xpwE4q+iN3YzZQRf9sH2rvIzHlJfj3l3lpe
3j08LBOImqFXamVrfUiaANEHUo+GjnLau9i2DC/JOhXsBcChmAPf7JgpsLkMseaCRQ63g7Sl9Fvm
dno/sAxYjLG2yZR5yoxCxxo7Eo7scjsMzE9oPkW+WdIdYCgPFgyZH9viEjuBWs2h+qmRN47qaehb
8yYAefVgdzUymMkDuNjkwb2voaSL9sabXs196tvqnOE5jH8wv08egL+y/950o5BYncyecS4XH2ZR
S1TWhhUanWtdd1lxqKRRfEUxCKVDllt3TeO0qC8s0+NQF6+TmEkCG9IxNmsUW0LS+iICCg50jWt9
CY0ffclo0CaVlReJrZzuGs2Le9UY8/Uy9PpaWfvC88XWcHJxU7j4QIRfhLTjkAY3Onr0+u7JHtpn
gLePYlbiihWCxPMwwbPOIWGrSPUFpQMUoqTfx410IbQJP5xFd9a9NCw3VXglSZ6jhQn1e7GzOenu
6iq/m5rMil27Mo52YXYHK6jLsPR4vu81SptZjRZyY9Dy0p1Crx+cxFp/UU1wf+BVbe4U/n9UqKBS
zgQs54J228iShzqT5pXbqGU3j44b9l07RVAZCta8coTweQ8iicr93cJrL218eKa1VXDl1DIJwA+8
yAq9b1Da2PYWzlLHnoNU0vyPjhY/yDj6gGv5Egno8MR5Va3mKcjp36LJmlEWL9i3Y2kYFlI8y7qE
RDEIAiPa8WqmH2eKJmockj1Mj0PtLfk2U6q8hPTF9ZxpN8ER0l0WTg9JfDY9a8k6nbrAisGEVYdO
T9bx7cPcuhYkXMxbXXvFN1zcHt0h0G2ypy8Z0vF4qnkbvoEOfTdmh04+uYxcki5ztqMWCA0MJ3ji
FtSUUT/wQz7YQ7yIlHAszgSa5OazUjCZo713YSPGvCxFGdkFEVcTCPjxVIAiiijuYHGoBheuaKHl
QvR1reiz101eBCGaPNUTHY5G2X239Wxt5GjO8Ujt+mYZXrTFj5ifTexLmCkQkvMk6DPArT6Agarr
i5tmXK3SSgj/VQHar0UNatXEvBDi6XJTcqCKPkQeehMJNKqQwz1bej9esCnEXUPrqGND/83EFsKq
+bKfB+duAQwbMQMnwACdHVKY5IsrZi/VQJHjpajzELQugbIIbkaMHiyBhFXFg1eZqUlGJxq7AoIa
dDKjLp/YsWz7c1ZWHiK196sfyjyQPHxz+YUKCiQnToK4Cge7hE857DkoEAfUVm6GmfGNXxopCjvI
FNGmG2VFsantklyMBogI0Dy4HVM655iMC9pIJE1Mu2kT6ix1DLcqBlHWIE9GXvhxr8HVKhw3Kiyg
9mVbX3NpV6g9YdFO/giicT7cLICSgdwHKV58cAFEZjdCEzAV1ABiHY+tVSaGa9BoQdUNu/Vti76T
WwHrEkTRfjj4zhi3u64y9swqnZ0APhxKTWRC4NcYLePDYDRJ3y7yoBxSQ6NfFBukHAC9q8sGdf+D
pR7R7oUr7ihJSlQW4okvdrTql09ULhAl5aEIpi/tQElo8+JVcBh/ickKW6A1MUxu+0Qa6gekA+gG
0kNXkKSlIoCnRGAcJm4c2/6Lnwlxd8OJBXG6ibcJ4kXUAkXtxn5uxTjXmp1NAHb7gArjOnjKzRki
xciX4hEs9b2ZsW1BJ1TzWoOFqAE+EmzXiZCIWyovaayq3dUYdmD5fKCLdT1D0+OujeqLybarGy+r
vCi3bRHDDvurbY6oM2tXJGww0mJuUgW/zK7ySFRaXRdaWe/AlNMoN8Li+7FrINGmboQ7gT1gofJR
DxlKfK1FIIKC0nJbIV7IOVdInpqt8iS4icH8tWo0alLzGE6NymKjrSa8WsTn3tOg7QQhCUlmBukM
PS57v2jLENUzMIr3C7gjB0KMy7lmqFGMM+RG0dOkW6jk6NZ4YdN8zGQ3X+VWjcpoZ0U4UJ5FS8rY
AOWjqGusWRCwlAtPEeCCCGVYGavK4JFsn2SGlF8bSxbzRiUzigk7MZdXCnYLML0EpgM0AegvEuJQ
DMLfc7VbhrVE37eY10VxKEsGsazhkRX2jKJF8F25fXM1o/QOnWXONpj/KE/4EMtVZD/k1l5l8Ncs
Avs1qP3bRgcIFlh7UAcfO204MX3TDaN1kQf4A7Kdb4h0ILc99s8FlE+dOZv2i/nqOrqNS8LqqGYF
S/MZU7yp6dcezMhwUFkBdd4gIph7u8mBy0ETzzPkp8zWEamzNEPY2M4Kc4qtA7ZKTkfsoXbrxE3L
X3KI94QBVvJahB6jFjKwYWUGLLXwtPelY0cQ7xoSqvBnyloFkZ7R/ZfP7Uuj+22QVzLkFtrYHaX2
nGCVo4nbTI2FLXAvGpdNJhc4zbbYzvuB0UTKZkIp+2YayoMQ2E8CbTWJShxRkG2PrRaGpMsG3UJ3
CiFoAldNO653DQFubjDubtTc7AY2y1gTf9yC5QLCK5+6uC5snPfo3MTxPKI4Sjso3U/fG6+yQrXq
l3eJhXMqBDE5GRlm2kyKh1pBZcoD1SrG2dLskSaARmei6NZUnIbVJFSEYDgZXOjv6MC8s1tUjxAj
WtECiYK4QV/dxmim+4K+QMy8Dwf3O4oXVhT45n2PHSmqHUQ1DK2SW9SUQ6O0smisV2Gwbrhj2GA2
FfPMnb98M63ZTUGRenZxawRFq7WiNiOwIVGFxrDIpyJLAFPcQ76jOLBKxm5poRltQO0t0zsb0sbH
yuhTKMq2aOmydTqZoo4IrXhS0r4PGzMDP9eS3wNg17xp8li0fhu67fUQMHCX6nvS7coi/9bY2RS2
o9dhmqHHvzXRKm0YXRjwuChpHVcAS5MqmPq4HLSIJK0fMjSsVwW3H2EBHmKhOQCqxqMZ+OW26+SL
XHeKDstzyeWOzUMZGvPEYgTm0PTT/EnzCvZTfFJHuIn+4cDALC2m5Y+i+FFAJCVirNRRL1xkIM1Y
Xuv/Q9KZLTeKZGH4iYhgX24B7ZJlyy5vN4TLdrEnkCwJPP186rkYR7h6ZtplQeY5/9prj7VUFJzp
nYi6gAwHb9Y+/KDb+01rP7rt2EVU6FZb1PbLWWbmoTXX4ggsPIcDEiTuhfyGnvmcCD/YoCJ6H4rF
u/L5cg6uczxn8CSeU77rShjbQn1UQ+8+tVVTkQ2cB1vG01DOuRWOvk+tCmPDauKIMBHShfa03kvX
prCqbpqbJbsiY6FZtfJZHyQxWHr1Wedi2frwK2xM2Qs4xm/NJPw09855SOS+d3Jj6014/kxsuWEj
Vx6nasD7XDd11AgpQ8SvDlgUw1fVeGbsrqkZprNdR/5grnFvV2+T82TBA9e462O7sg8q8/qDbCg3
HFtEqwE1S3nJyC6d8nluKjfyunwKi6SklG9Mv0n8UKE2IeRovE9HE5Gf9RPFTGfmW7JjTJNiwsZJ
Nmlx1R2BNrA0Y3usfuygtZ7GXN+rmeVwWXL0Nzwa3UgMhSGa0Bl15yNLLVw4Zn5ASHUei0JuLSd9
4Ko8SGKsWybLyFEEPhoU5FKBoDbCzq6OLS61q5xz4PlfAF1OPI6ljLtZ4UHv3XPv6PeMwfrWYzzt
kITouJgiw0RFWmtvmZ+8ANMeWkg6/mvelmiEeCgDxE+zsS9zuUbSVtFQKsKVLVQVbQ5a0kz2XrRt
foBruhiVc69JEyIuNfdcjkmzM6Q7xis2MSvVv4VkvwvY9GcrG8I69yxaoou3Yem0SPr8OWfFl9Ho
V9MI5k029bvMQT0oxZewl+kwNNoYwU+L0AiVbIe4ELSX9b3aJMYotzX1iRt7zQv4cw9z1txf06zJ
eMwXc2d32rSxXfMbVcYaqjkwo3rxvL3pctyJiZageqJ7nlfpnFdUPHj3Z1RfzH0zNl+m9o/uEdR1
PV011TJZG6VVPosW3ZiT6d+ANi6rkXCvDgM19muG+Iufshqd+klDYmNZ5zY3rQ9uvGojpoIxopti
5RW8Cy7wF6NgPDS1Fo6IPEM4ok1rqWOKXn8LbuWdXlRRi79yap4FOFio+yMtCaPnxJxZKcGmTVu9
C8t4LktEjTjU03TLOJKu1l5O7sExC3Q6JsEc2lfa/4HbT9Gu7Jd24XhbfCOuA3tTV6kfOZzaoek8
5nkSDxl73VTWTtxBMG6ylGNeL0/0iejRVDQcdzjSUnLuyRpa8FaGy+IO+27mCV5EkD2aXfkiCp7/
zhDThvjw3dD7FHUwkwRZ2USjYSJTkLZk6k2/BzxxsVXQPJF2V4HTPFz85Myc9lmo2tq4fXuxUvUx
SXLvg5Q0QtmNSJ2YTSXFH/PEZ9oPaqvnLnPnENfd+jbay161rh4a8/BvtNe/QZHh6mHadJRFNN0X
EfTlbi5VCaIybLjG3M1oqUehafZZa7PN3HrXoNMpBFPZM1KxvU9zk0sMf1xjfyITNLDewBdfTKKi
ynG2Tq3lpjHJMjtFs7NXfdRBxnQlEBlrqrhYIEe17o0Xr08+nPsrUZnGA4ep2JW5toatk5ogasPj
NNbpppfuTQSpfyt9aoFzszsI5g7T1B9VsfoxgtFYSl+cdNCXE3XikkFbtfmeQ1YDjbGWm2ECci+5
ruKleUSmQ2aBSWw7GXPJ0UMdRizgrjCsmC744VmbRdTnWr9PK8eE6y+CDdv/R1nO+rUx9u5ItBFC
2eqM6A+PN4dJDX8VFXr9bwTpnauatyPbN91D0VdTjFpooaHHa57Z23bN0G4loTCBGQ65lm4WY9gq
/jPrso49bX1Rtv13NrSrhSTSNeSpG8ZDYnU+bes18x3HvNEP/9IuQtP8i8YUg9aDKCkLlcyDJkrT
StZhY+rn0lB7tpJHm6qUtntxUB6Grq1oIMx3As+4WywnVRufsCn3Ce2LjOIxLF+tyXtaSmafSdyN
iHo0Di0TvKXdljy7UEAT+jq+xMUFX2iM9aHF+7Mj/oLaqLI8JMJ9YtLJnzrmqlEXxrFPhjeWknJC
8qixShEQOjJwqOQ4WcF6oonsKIKCfS0o7wM9kRJZ/ymLzuI5WrxtaTURJOqLco4VMr+NVbk1iFih
vfRCnZLe4alKfBM4ZbXC+0/aNGt6CHinJzOL1Vjqke8k/LxJ85YjkHcX85aZxlkUO13kjxWBmGG7
4Nsb9J+ssZ6a3kjj0vdxYRsgH4IA4xGuhzv6A/UHBoMRvGdysj/U75ouOI5NZ1w8dh7V5favXjp/
dX2WYaYnFpF71hw12hwmgbiw+YjQ74Lubqh5qp38XOj5tFltzAu9eKvK5A9vBspUV//IPf+vPTpx
aZrvNr/ZmkkMT3MflUnxx00TsJgh3+j5Y8/oD3Pa7DNhq50LJpm+sVsusvsc1+Ujb1siAGkdGaUE
x7C7Y+mnQ8xilB9KGrjWfH2tAvutLs1L13qgZKbMOUiddGNbR092xgXbFCUwtnEwdBbglur6Wmcn
Fkbfc1te85y+SeTqGbRYLncrqR+hJBg8rM0xZFDQj5qZmKFmEGo9aq89HL6zzVeZHsZJf0kQxDaG
ovclrTPsqNk/wgOXWGvW18UMptCvix2NFrfWojjCSOvQz9oz6jj/yJ27tc0evEgA2Lkazn3B0Oc2
BPVMQQDDVH11vfZhrEmxqQf7t9BQ41k8O5xzSWO/lUH2TW5ZFnNfPyxex+A7ViH0FKtHwiqglUFU
zQ2qPU2DOwvyXW09A4v0e1bwZ+IVD1SYNaTZ3oEvi4/GS/M5QsrZRkgMN2nd64csz29LP3zl04Wr
26X/IrKTJD20zfxpFgYEwh2ay2jWEVI7l1LEq5Z9alrd7TPTLTaTlWgsfMOIZEAeGtu9dbXJGseo
3+4DG2s7Wye/vFLtvfSUZD1yjjTbNsvgRSu9KVElcqSpUBGp6T0vFU1rbg5vvXgVp2SP9xGxY1gv
ZR4m5Zy92bbMdnVXpds7FLNxE+pBnGq9+CNxn8SLkmVtWjqbkrPy/x+CLfu7paiBDbuSFy+ZyGMz
1R59K+HzOLkY/FbuIn9FC+iw01YCr3Gb3NlWbXq0p3vVOyaGOl9PySH37P5oTQkk+7TxLK5HvB9m
pJnToZ/sI11x3tap8s/OHH4TybRkJ/p1VDaPafaGtYQprnexMvt8CWwU2k6FiLXsNkSnwAfu2sTE
5gKqMWLfCwMrV6HrT+EQtEPoK6/BUTA+lTRzEc067roB9fUyouRdGkYlozrpHYbisuUx0kRKF3Nh
JXs01/8qQ84gm26c+qwLS59BSmT2h10AE64Gv+cqee0gbyNv5KZRZVOEGcG2mGp46m0RM8PtBwRu
4ThVIwLTwTsmS7/1ahUcrFFdyrH/npUVFW3hskXQ9WHRXbzr8v7RpmIopVpsm/DhhLlmvuGEIfyu
Lax4VHfl6o8vOxoFlZ1t+5LoKnsqaJmqte2ioRFGjPKuzZKSRRuNru+kN7+z/ZeuFTF9ApFXy78L
0UChyIn7Toq83vS9iIPJ43KjuIlTxcwB3w/dHUMSg7pkBBPsNB95ugPKoqTPgjqdq7zYTrZ264Ue
d5zsx0oBf1b3tTOQP0EK2Dd6yadlZbupMnv2XfdH9FQWKVihcCzSp65IX6vZJ+rSvh9mMxdV7ZX6
Bpz/U0tGDiLjsLjLbp1pr86T12wdLmNT7fzJO4Hh/mWmQdPZlq+t6E5DXfHpjHyEVvbmG2hawLLP
6hMpEuuvIxrsKZhTZJkBGxs9Q3ZrRjOHlBc0Iu49/1D47V8wg0M6CHAUr55jhG9colqAv1Vq5UZ2
fhJZDr+QRI3EbMEtV6PPvMehuJhFESYNBGubYMNDO1gznaLvq8o//VqT3Mom7LTisFCHGpeE1MZm
3m6NWvOiXK3H2XXINlUG7ODao4dl54Ds2wmDAyub8Wdndsvgm9CcTmZKbYH+VcT27vXFkmHLRDol
OuxUyrNfOhJcGTW7bmkbTxjPVWBgnjNdge5mlBHSXvQw0/pKrdW/wbXfwEd2g2N+BqYaWQqRbFsT
r89k0Jnp3zN78/qnSqed7wLcecjtI9VlAvQRONTMvpvR/uVMhcta+NCQD5pXnY21WggDtBzznuj2
OqrmSQiUPjwemKmxRa6jzeDo3Mycv0nW9weRTLsus2+5SH61RVECXAkcHma6ldroR5k5HMXiM+ik
TDk6uEVl1VUo69kGiPTSTTaAdt0/j84e4UTA0ed5vCmjy3aB0b1YWi6OrHrpaVqqjWydOw87JNFi
j6cJEiYGwi4jo7KAIHLt6s6XHOk2n3Bdb7Dib9Qo6KYbUEo7CwOMWjwy8y0eTExDh0YDnlR9Dd0C
zKMFt1lQ27M0N833WixZH1Jk2TkVWE2GbmfOdcIBgUB9NaB7Su0tKN/c7oXIRv59q/3kGQqQRQ9X
jPKHWs1vyZrQISYXWuM6LZbU8eRWxZ+k8p2dsojcCSp16OSfTlphrjKm9Wy4rIn21+pTAX9RbNZB
V5GuChkWfdKEeeoRdTU3+8qzmrDP9mDiHfv48KdjG2sd1R+9BuoomKatJ0oOPJMEBBNDVTC9BXag
H4lRDTDAxK0H8leM+qEmiC70AqK/dRITTBslnJ9Q2JS4JV403qnKMx8wHb1ZMvuBwJ6wGWkOT4fl
HvLKiZ0ZL5C1jPxWsget7p8bSm2hkQ9Vsf6xnOYSmHAxVUJuEOWq1K81c7ZVytj6vf3Qe8a8sepk
Ba2DZcFC3iPDaL/FsmR7PyRBDfNA1LoV3FdoTF0ZOzopKlVni/M4M+rp4LrCmJBcOpAFYspxcKz9
zpjGs2t+zDa82GKsQyj4gLaVWK+DuCOSgfZN6GtIhGgP29/4YT1WKmqn+8DUUTZYBQSh1930rl+S
iohwJ4VGqUtQATrUYMRh65llTposr8NapVGmOIhYypGG0RiIxw5/RT/etBKox+nw7yRkjge10JAf
oKope15zJoUwy6qZfP7pD1iWChPpLDtdN7xwWutvegizsBPDk2Yj3GjMlk2irvrQLW2anK68isxJ
C/A6z6+vBjyRblFvbKT7Uf4XW91PwyeAFxE2vvNBanM7J/HamQ/mqnaNWl+8RgMOmoaDncAtVhNP
hZkmabya8FiSvWAYkmLX6F/0L65ggkbC61ScgDGZkQQXMHxgrC0CNsICb53b6Za2y1ZXRrOfSvyM
SxO0ILCGhIJSvLJ9tSsr0ERPrdWucIcs0tBqId3sL8AW+Bp19VcL+nRHAtrRMnmmFs8moqSxtQ2J
LT8sVpzWtnWRBM/uimD+QeBUPy+pE6dwjRHONa4Am6NJlo756t7tBCY9exXxP2Uyb0Bz/QNU4m3s
cETIqjrKwH12Bu+bSwQkYUJt4ZnpT6Dkn4nMskNu0rYNpQKWVsMq/bqYa8ygebN95uIsee1l8dNr
2qe1KAj0JGm2bn9aZm/cpfw1+EWil7UHZ91ingG4K/jEbJ/VuxUAf41jpWFiAHSlCyNcuy0m5Clj
Kspto1cwanZ9MtYsms3Z3SAd/BIdW4KZXmaXJ06NeZTkjf1iLaTMewt17wYCUpr+uNBvLrtIdDdU
TcPLWkwkBZbBkVNtp+XZv1Rlt6q7q68Ea6CfmAaMR/8rNePSJynOG836k3fDsVv1cyv4gCqzQweB
gDbJ1p9qefAk1jOjGrn6aooUU53GFbd940ViHqh+0/vCNpsdcwEuUF6ZTMSGf1dzbinWHqKJVPJQ
4l6MDWn/GeaRKVNwInFVD1NyEYH4XftiiJLR/VlAI3B73cFQ67KO5WNryXZrZdpOYDBlqQN0xFwi
Q9JJzhRYbrEGBWd7Qv1hdPzoYn6bhg4CEV9eRP8iGxOvSmSN/VYncgOpwE+lta910u7LoEhf3Dk9
WlfdPMzBj9e1/D2SF6CdZ6RizTZRxi0Z7fcx4WSGUg5BG48Lz63D51UsFnk2QjejRVkP+vzpeY0V
uSRfhSpI4mmio97hJ5+/BBIjQxLAE2i0i47Q08bybS8D+zDYfevbr4PpPJjJ6h4hMg60kKxR0SCR
L4v97BXpOZc1qXz3UVWu/JLdgQOjvmss6EOzOKQazejjRA03x9pUGhn0dTG9DZL320VSqbLsJcP/
G1KhhOjIGO48uAFI47MyeUUf5SunYk3cE0KLOoihSmXU0COII0jfzC5Qp59dA7dzIj7VAlZCbQ27
opvC6e24K/zn1pUALYHaZB6e0sKoqjhPkFBMlJzFKrVu+jKYZ8V91mbcl50S+gaH+1uyM/vsszc0
tbPzgfmvnNQWr9AS9Un93M3WGtvAXZFi1zPmMolcp321Sq+myqvmCmi0Nuw0T4XlX1MGDEUthw2+
wC6qxnnHqriEeVd3B8LbYxvNLM+nO26dYDY2CdgVA418FGYvNoOlJ5F06zcQV3tneingqOOVG4MF
PEqanwrMeN8DGoeKBS0023a7YiMNtTE0cyDxouHRG7QJZ5fmxYsHeFnjwmBt0Hn8hfnlMdLRMSO5
cAPGFQ63DjAEI5/izJ88zYl1rfjBG2YgWVIq7Nv6BBZ0FzLh6vVYjtcUthRa7uAO5qmt4amqIedH
UYQAp5iDbQLDoBvLFK7azzZGp08kL9lHPvTvpa8OWEuaUBSsQlg4s7S4yxmGjVMlBVVGgMWDQrRX
iUfY6C7yawf2qbf/Kduk7KTC/T26e5OQsXFWciMzUKsiXnrW2ZGdlkCNWikRLZPif4az22Z/cGzN
C9umh8ChGrArtWOaSLALcmeWqjiiAIH4tcorx0FcBg7tjc1a87vjqeyRBngjEj672VO7azppsJOO
9mb3w7cD2gxIEJDeM2rvKWtJ7fuvo5ZcaSobUc/q25rklg0CeiYqEnI23ZwSGdqO8EUBaofGG84Z
122utc2evfKUC/sBMJEUBCb8iN/p6rZFnC/j9wybLMCw1PJjDJwi0mRxmGcHwo3VVpKrA5d9Mav0
HvpQ1RH29/dmHV+Twjr5Mv9XBOabtyxgcWbz6gadOnRYzCOtE7GajTruVudZJbKJvAzBkpN7Uddk
B32iVBw2khmFnIAkuMw2Yi7T1Y+8dPjycJPu7IZy+rTo34Cgn8jDvs5g46GuXhM7neOEwzjSJQr0
bmZOqJNgAwwa7PxewRI2365THBEE8Kp73rlAFwrwtOxGf3ieGDwF1lx0GGWwAfj4+NJ9LVrY+nZ+
WTehjl2QgNDiJW8SrKndVy4Fc2Ui6NfFWIZudUTnbZtPUHduiOuIvUnM2CKz0o6zbH13lppVqfG/
J8Eyjq4RBVbw001D7Bj9m+wTY1Pl9nvLKbIxB86kpEuuXWJiTc22qUFXgCRwl0W8MBrWQ7z/8O95
9Zb0dXv0m3+S3T9auxe9XhGdF+KPPnVIwX3nrBvui0GxAQLrYzuZQShpYYwF9V2bicrUvV/PT0vT
X0ypu/tyBKqbqvlS88hM3ctUMZ3A8bpbRO7fNb/OqAFOL+0nQC73mKR0ji1pn4b+hEfdXDIgG6SU
/vg7LAopQxHczALUzKrqg0EHFjKLYbemvOFKq58LU/76KTUSMAQb6dm7TAA6YCrttnXJ49YA96KU
3tMjJ3fp7LgAkgVXtEnD+Lo+ecvEUytKd2OqL6c0642uoZVDqkSyB/MpluKPphyepqRp4p7Paqsl
yMwav8L1/N9qk8ZWkxD7AcbqWdK+U3GIBhb5bCAdLatPR8j90Is/9ygytg6L4zg5LXhuokDy+/Nz
Zg9J8Md/nFSIEzm4xx+8enACQEX1zEWpOA5ZB2bE7mHhTweMeflLo+s7vabquxNPSQ/lZBjdFx5R
0G2BtNlxZOTkiGBFYyyhMtdvM/uZoDr2dPZGaW1H2dg+F+60aQtkHjWLQMIGoBk3mXj7AqyXScNl
7JuhC339PLHmOQu3xqjlPwSRTSGoAtdCmQMOLtXj2j+1MxuQ610cUT+ioEbVQ/+gLZeQHWCXjd4u
yPD2joO7X3W4Erq9XgQRcKR3sjGCWwV2Bf7mecR6WgfReZ+jwX4mjfXLQUmYyG8/AKlqiTqLMdie
kcfMMVsnORgFeHalLX9SuejbEuKwm4LzmAwtNzVuCVurH8rZO1lp81z08PkBoEM4JOXFAS7Z225+
rO2cdQH57raBtS2sFjEUmdsWP1ozUXnTlyh7+Pe1Ij3ZE9ZdG3zN6bvXKXclRaBcZ3pUrlwQjleE
Uzp5x779ye0lbpiw4C6cV6bCbCM8kk+yxTnMYwXA0Oo+Qmx+5tLIiNwUNQbuXsX5NKHk6CUqZcfe
Nol8cu1ZD0GktxoGLn7JuMAJw3CJ5Nj0zdcyFAasD+dYVWR/RnfSjtzBZSztg2sApE0g32QCWJdF
4z1zQEZItsER5r+Y+XdfGjdDNQNHC0nUtgn82czWDvb4N6O5ItJc9T4IPuuJu71nn9y6ovi61bXP
qOZZt5aOGjexJMhY/z7p4x/CGpFBvOr4WOqAJWJ6KDxtq69Vvml6QY5Cyzo8JmczATOzYI8k7vMq
WJhxLOpuut6juQ+9Zo46ca3Hz9pCcLnAzoTdMPxNFXIkZGE8rj/eBCQkB89+QNkb5n1xdjN1ZBDX
ub8GZ5NV+WtZ6F9pQNyRoxm/qtQh55U5R0QE/hs0QiSYi2ENULf6NddpsSzJ1pub98UofvURVYw3
2GHaCdTtlfwH1uNO1a3Ti2M5M//ZPvd4oLvbxkeksAYCgAX2M9RH8TF64sk2aNqYinwzdtAHZcXr
6NjJZjL+rL5PDgvCU7etdnSvg3qlAXSNiQRvZFM3a1XhvTN/9WQZ3ss1cpdNn9g9wKn9nC+cP3lD
UIQzvo5F9d6VjA/wBi9tuWpokPDWzPhywWNAbBkvMtdLd07xYXlLtfXd8tObkZTkIHpgDK+630L6
cHjHhDNCwUst6gvRRMIhaxDhVQFh5s0MW1UZtSbFcVb+7YjH3wb17Vh0KHIdpHDkHr1NVoXkeYMN
Zj4lgzGHQeYV8RR0b2haESgntBVqLvnEAiGBWVt3+ZEVt6xR91fkX5u37wbZMeFajI/pBErvleuu
7KbnuVNGPFvTFKMj6iny6vkc+yd9JoKivh9gGikPfjP+EikF/4ig59D71o5ybU5IpGSxuSwfAUp/
qoPPPj/MZc5r8gkK72O0zHZHRtKRfLydMf/4je2cUBn97VZ73ImgoWtgtR5Ip/U3avKIauiZ6ydZ
30wyPqJh+aa13AJT54MjGCIkdJ7ZmmQLjxk+mrPOjlSbyLhxgyGaRzT0AO5/jSy5Mx7Ll9JdN1qR
V6KgDbbcmyQjmcxXGCUR6PbT4zI9NbqkFjuhJAD/3rcxdK969Td35z6y3GnkxFuQMKgB/AZeqm7Q
2BVIBhrk3/m4hvmdwQOIy0+Gl1Q7vJwYeDprtzh8qIXTiDuB7m4Cqz2kgflXM4by2Ov++ihcoT9O
VvbUGMarr/vZeakUQevO+oKCuYIC021Um+pY91I7GAGuNpopr0bg9CDBKHTSApqnrvtjJ0Fs58S6
jpl6LvViZ4lV+9Cz4ampst3qrG1srSVMFz7ZxMm6h7WUZwK3kKA7wYefuFms5y2yPJaarTSY9GSX
gYxb27ojdwo/BjRugCfF8cBIfWeEmZq6XaoLAQReu9fZtrwwN54MDWzUTpcUor3rXxs+WL81+/Na
LA84Xcqnvkm3ENYn0vfsUxb0Msp1Mpnk+qZ1QGa4TFI+ciRaiQsum8zrr8dYPhfac9aU52nImNd9
UF0/t466UyDq8byLWJUWNTkSjNJxbtVcBHcVNa2WoPnTkpIB4vUtorm1jgBuXC7vCaDKnq+zt3xW
o3GZTddi+1jfehUQeAGVH6mUaLDc/Cu9NW5lYu5dXzs1HQirVVRWhPn1y9ExWHsI26JOpbcRUFhq
asODjxxQkHDS5BEHaHayy+9p4oDvvOpKGKHNGVzoIaPYEEsAX/MR5WeyASA8rFaZRfI6MxIfDT8f
jk47TRG08xWT2h1zza24cMA4Hf6GBSepSq6GVuAg6vwBHCSLm7UaL2IeLniE0LvYdSi8YNdkS7Nt
HIEJnCCScrro9Fxdx7XbO8p7GkbCjFRplUddyi2ZUlepSf2UL/UYeiDyzJXJkTZpjxpSePW221jA
XgAKLoeEUwfPRfI5L5h76n0t5UHP0xc6RW4WVxKhIwH4KrSHHNd9t6aoBRbnkbC6U2sOB2Le46VY
rr49bZOkX3a4ubtDoIGbDaXzVgP+h6XboLnTCFPqgjvtwN1X++OmbnPrj2F2qFQ8kf0r263tju/A
ljUFqoF/UuS2RpOq/yma7mK9wHJvojsJ7VrLQjF0j3LuzL2h5VvhoSbNVYcuhdEqrqn4jDIw2hZP
CXwZwmSKbr7ndT2OS509Ntlc8lpk7n5cdh6/2V9fGjdf2mGerP3NgPS9jRZ5sdQyWsf/vrW446O5
RiruJI12IoMFsXeT8lGX5Aq0daI/2p7bX1o926m+NR7H+5f//7nlPbbeuJwkYcWINycH0rkdz0VT
7NO1EUDDc/bsdEH2HAwaaQWume86z3P2TFCZEXpm3Ty0DauPkS3B1rl/6816utUm0D8OIM3kVVs4
VYPywrltPfz3ZfAAi3w7BfaGCDq34x+hEsbeNOuvc57PaAWt9oYGvbUVLruZJiot8ddXTMxfjSmS
h/++qxDvTUmdPqmB2r+7obJM1JUL3H7IwUpefNWWnNuju/vvH+Z2Kg6FczGFHTDUSud5cFc8MzaE
Bd+kLVdz3ZUPxPPGgkSCm0XU0U1vq5OdOs2DbmTVIembOcrqnlBd9BmIVZ35UT7XEjZU5UTADB6T
9ZKJD2Dwl0l1Xjy2SbAdNXhL2NYsIpyoO3DvA2//F7uBXK3Yrs6S09/czqf+zmn+96VUC+xm1zqH
oqdc/e7l1++2kf+8I/99+9+XerQvurdCeekj2CDZhW7tBMdgqADM/rMdd50GDe0l3y3ZZE/mh+s6
5dOYBPLJIdxkVygMw+bHYurXlWaKFj3/+9zapGcW3Uj+Ypm/5zqToz9M6DT67HFhctzw9+63rqOq
k2PBF1pZ+1cJu3zodN/80xvE5d2/85Y1iGc3mCJ7VWzNHuFr8AqnqfET5OS++4Re+/5P/vvS9b19
qqrxDXXuj46K7WUZAWkMDIWvXZWLeID6e6xa1e/cXqcRBB/U5CO3w5fabG1AgTto8doQQhb22K8j
2i+7hdxhta7BVQAoXEEP7Kt99YwmuGKzHjYsQQIsQ7fuvmDr5GbSOs3u+ONnFhCyA3Dhmd1LvmTN
g+HJ5qEfi0gEY3Cq5WHoSRYclizbksHa3/770pfNUcwtGLVeDbe5T/CD+jnZWIOD+1ezPyqxw0O+
fGIv17aCFIT//3HJfOehGHM0/UkalfmYL4BRwbyKaEIRHa8B7xT6rCGyOpsHBiNGpAE6/vHJGos0
kr9e2zJDvFAilyFyHPV4eu5EXb4HydHHg3zQm656LVohDxPGmZu25ifs5QpgW4NQ8eb2QAnMtguc
4qZ5hBZno0WfK5Jn1n3H5E5ASoMmFKdQ1r8Zjgj+gdNKhfVV6TVXgOFNp/tYEGI7XYGJXHUtO/cX
sMKOA7vvQ2UIyt7ubxrzlvMMeFLZxvjsFXV7bf7H1ZktNa5E2/aLFKEu1bxaltwbY3peFFBUqe9T
7dffIXbcOCfOw/bGUEWBLWWuXGvOMespoH7WTgpyoGbz++Hvg5GZYExm0ExOmrm7KXyDtKU/ccqP
X/TJARCihg9VpYG0lePg5w7ci3FswZaVD3E8/piNHp0cPKe+DWn+CIPpj0qy8C7rqA5xvxn6eQZY
5lr96lGhlLdlE+gtlklzFOlZn+SusM1bx456yybL2PH9SKvox/4JZSDYLz3ITTe6/D5kcxn/91FZ
jT+Viu3Awiq1sbMm+cbVi66UtfVeGKl2HOTUUZwb0S2ng8h0/GtEP/OjuiVLKW2dJwtZ4s7S1GEH
SyHd/67D5O8Wxwi/8aZVczOAioqFJYmuUTuIu+hkdEPB/3dCvHIdY+n6kRsHCgK+k92xQqvuYHGe
sHdUqsWO8Aga4NOA4rVSw93v4jCuq8Iy8iYyeg80FDlCpcGOO6N9tEULtHxyuyOgGfSlaftKwB4i
JpeCvqqS5D1U4yQgHG3cKdaQvNuJ8yHyqghEp3N8q+fuFBV1dzLWj+ImCUI8AbeI4z6z6vrDtmO5
Q25vBq6N9rCbwRplDnPEXo4qekWjuP8+GLb5BgCMJsz6KXxE3M5RDII1Lf/7A7gYlp2j/OlCcN9I
0PurUu/G1bhrhnn3YCWKsw8z82/dlEc4q3+KOu4ZWyfJi4ynlZ4z3FslmjY6f+WkAG/ZOm06UR3Q
GBpr1fiGFMi4Ltd+RISAvkwyROyNOd3MrF6uw8xkRnWrTxHP7dbNp8FvUvNfrrv5Nh4YKHpiQt0R
ypxK126x4WnoG9s6pMPO0C7o2N/p5RrXWh3US7k+6Bm9qs3vc3Ms4wBzN0Gs61fcggx55poAb1do
07DUMSPtMj8OYjVd2fUdU1qKBqcJdwopOl7ZQiJNTDV+mnBiPOkIoTdEtjB+W3EWw6wnp98/MvR2
fk4sVCpcDhXBslP1Vjl691051XOlnVKGABfL6OMnw2y0vWEruefaobUxEBr5i6Cr87vKoZlAT9EG
bo2OuY7vuizzPT5sa5+07gr6MbKN3d3GOJ9PNMpHSdtk7M7/fThOQ5Bpk4GbPkZ/1mfaa2HP2n6J
u2mrVdTkGtlnflmgKVaTwr0XcdOf9YpzVYzdiomY84bM4ibDwr11rs2IKKeuZQeitQZjFcNgB6X1
aRyEBTq3YojoxgirGEVEfYWbZnEXpEsHWlYTlWN6tEisRJWO/8m29loRfbGc+Gn8oas9V2N4TK3P
+wEPdPs9ppv8VBgeKnYNweaf7GZu6/301oltXm9hEuo/xSXbLyfcY9GmfZNwfx2/v7p0nLtN/CfE
4Y4cLtlqMveNzqs1r3ns/irDezOqTCmPkc4rzOdDXH2I1B7EBN9qC8GFPuQfM4SMC48n7+/uSNLe
GH45jPbd8r15X3ZlGyiItIou9uNlm07zrpnTyr9JR4otgnS/ouB369eaPmvHSYv4T091X7pv3oCN
YVQXeib0xUsP3sAlqR9rNUVhWrffqdQZVlb1HxPxT6TfBoTWztX4YH7gOPUuY0kpFua5GfUyIzUJ
vUDT65O4qwqpBAI9xxtojiW1PHrF+FScfzBOIFl15avOhMTD7hrM5/rbtbY25FDDbcp9Lcovi3Ku
SX0Em9ZztMMBZamkfmjsVpuk6LYO+hPRf3XbwUOpn9iH2re9lLRo/rb6bDtg/rSNyq740On9OaNY
jWZQVbb354yBeShuFnIn2id6tjHHC77GXUm31pV7zV6OTXbTUfmYk3kcp2YndA5aPuf9U7rtO2VX
5ODUNlBt6fa3BJnVjKb4ravqKLIhaKcT0pATuxMyTzoNvlFCdlEqpjOHurXRlvTP7rrBphRophx2
Odq+aJN/K918AH/I0/Yt+xtlLO3Qpm/OTf/QPxKJ1Ib4Gi+ssSnThnL62Y8dZVOW0gM9T0YgCRTb
nG6Q82wUDEejdxqfpA/X2lfhvMbf3BgifefCrBiYwUbFKNKixOPf4XvfteugHyAnojFlKhLOZ/XH
Odsv06P2qRq4LotRu5az52JOGzeJdW70/AgncdX7JTskbs080NxF9K5sNCT3qGcN+33J02+LREg8
pmN+Xx7NpxhJMK091bDwefpC3SEfRGngDB7pPzctmUpOpZM/36KzmeIFnXi1392veIp3/Yf7Zeja
Cbap6LjVmnGzvm5cGRQdsejvHUoj6nFQxlDM79Njhs0gnoeL8rpc55t+mI2N9YMsPM78v6GxrlHo
FpT7dEqO/W44OMc5eoybPL8OylRs0kXDnJq896rhFTXNGhjRMHm1oD1Zh43ck1oaf1R2/JQh5MvG
x2wnUYnTz0itfTgaX0N2QSu/SrhQsyoslx6S0YGzD74nudlU42MoPCu3kpOjGN1xmDdswPWIPu8l
OXRBGES7u0F01y7ahftIPSlfm3U8bfvIbtDYFvG2f5/TrbZs2zf9R809jZ0DvydLtqe8ytQ7YGgx
ir+tydx/o7wp2VmyrgXOIdmphxZP29b4HG/zTVyjl5mzs8qEzsPzqHHwX97dq7TzW9Wpu2Q8hoP3
V/bFTuuig65WW5pYsjQCu72L8Fzqe9hWGX1BQLTGlWsAiq0f4nMNQiUw3Ys+X7ttqh5SLCN27DH5
6AouD684lwBkkepskAYx7/V0BoE52u0SwS4jJoaTHHIJNqgbj3HxFV++N5I9DZq67J7Q9HOlOmrj
NS7ETXjNwtnQDfCke0oWKBbl2YCowlWSMHpytE32wjDXMC3MgIDcHW9xb1EV9LiaJm040s7YMsCj
e1JDMGzqIEHGs+B2K3btJHxcU6mMr5H2OqDguy0yqJqLLRNvyY545mlrrAtTCJ4QzgYgdpH9RO3R
6+BseExoaaHkw7dtb3WNF4ODaASpEADYxoKVXqX3fDV18Nd0pQz+TMiKWThA74WXsUe4LqJLQhtS
6ZAeJV8UWLxijn5CuIfyZKQPPHhpEx7A+TM+a94ss6ZOCfBzb6fsXZ/UPbT+XENvLBgloVRUDoiA
l+OX7K5d/jUqj92c/yA5OrWpQsOne4stkJQGroqx19KXNpP7ETvTRx6J0VNUm60JeY49oSEfExmS
MDvUF7xd6qGaarF3lrq7NsNYM46fs+d4XEcguSauYDNAfCjTW0lL+xuu+n8frJ9RKoZXSYTFDkO2
Fixot/eoct3nPJ7uPbZhTEZo3OUy5uAQcVTbgwNQuND1F9dSx0uThU9rjOb83oq6fq+TUjt1dEE9
q65XCAU7ATb/mJdrwYzvjJc2td/6iJYu3Rt4+EY97Zak7TdpQwZpoa3Fl8zF06RNnGzgbYhOuWed
/Wpi96XzZz8B4S9otDNDLrSmvmGv/uhSZlbJED1LqLYPtcS/zOb59PuAy/BxzBTzBPjTQRcesTj8
n0P/78n/93NI3W2EYn+bQasfceHjIk+y4k82OHsrS7JAtqMMjIl+oyWS13h1hLgarzLFf3hOpGYb
QayDmbPWxs1AmXfNVPmtaxXHjhVS9vsQzuijCAPwjMEYH6a5tYLUpHnlzo24kRVe+OCIT5pmx6d2
tod9ZKWtVzKPQRdQyP28lpqaUvYX6laB8ewYq/LM9Ur/CP3DNY5i7eKirYRwPn+mS0cCGW+Lz6y8
2+cdF2eCceiz0bSDlWfuS9Gly4Eshe9SVBc95fSkDoP2oDsKoqOYxnMq5yvsAnc3TwuyhVJX/dzq
Zy90Ek4udhORU0BHoFbi6SEFc8YKPvIP98xuLHxNN7Bu8uqMXbiJNE7wBXLRg1QZkek9wBWyqTn1
tDVH50SNvzOuv4Gg1n2hUHN2lVpdZNtUF9E0gWo28/H3mZb1R1fNs8vcPNFat28pQPNHxVaeJkw3
euKy22uA3zuRare2ADrtZr21bdanv59zB0r9cVhhEvMKbs3rRjv1qeRD2kxftT6XO0LeUIStD5Vl
VceRnyCOnebcyQcyVzmUo6I7zb3UUKsKDQ+CM53cGuFMAw9l64S9cUDrybVfh1O3qfu5fOPlQcdU
zZ9JCudb5Hl5CIcREYuFCGgEirvlXxKYF6T9nFrjGZQTr2Sn6+jgBnriORJPCLIsS2qWjhtHxvHF
BmVbdGPyUba44lStRGSvFjupjc6+1a3uqVbhI4Mn0LeiRtipVE5xTmrzOOGVRkvinOViATxhrBMH
STdhgizH4mHpTiGO91ejWXOWhvmzIyLDj2prPsRiMh+t2n1JwA3AGltcIBS9dX0rXBexG3jvebMI
0NTM+q7EOYMZgZ+T77PQ/ouSvAx6I9JPGJHfEZAitcuHNEB8TJtxSBhadAsRImbYHLoexEcLopzd
wNCtoBBXt4+Wv2ZO9k4+RcmVV0Uia2rUPeiCW2mb0UVrwjJYQg2CE3q6ILZy+9TgDKTFzvkDrer8
aUg2fXc2+ocMJcGDPaR3c+z7r6oOr9qcsYhrA7s5+bP3Cdx/kOXzfC5DWsqhI/QdGHTQ5pJYWzBD
aC5Ht3/4/Qge5/AQu8sz9uHxWDWMqWwrhQK2rnvdoo/non0Pk8y8Noxu9sIa/kUpz357uL+fH0ZV
7OKYgBXUPtQJFTJUtUJPxDUE2w91ZtlhsP7/X1LGwfVVIIkQSWz9aCKg/mUhEsO22txZcIzEGHaw
1167OppP//OwDPX/ftplguZfD6/zvz+SoGqt3YachbXH/Puj/f6kYJ4UL44RSf5+AWD76GnanJ7G
Jjw11TJ8agbrVIYxliF9luwia4lPYSvnc29Rgqu4MFGuzo9LHk6PxdJsq6aPH4iuYPNfvoi7bR4j
na9PhuClVKiL1j8o4lFwBeuQG209OzrQjIEE3RoEVudqfUhKGzHz/zwvUG67Vv6gADH50hwbz1nT
do/SZSo1DR3hMgbK2YW8ZLjOP6pmPscJ2ISBbTRI9PEAMOcDfSOQFRNNIRgtjjgmSBMjDbicWaVd
8rMbPUkCmr4HxTKeUn7KKHrsSRF57pTpM2G0LNsQdXcTRGxoF1u478iklF08QSe3zYtrpdEOjKnj
mfq2R2bk1Wam7It80p5nfcCvjPCnIVUZm1xuBWNdnelLpcdRTWmngcA/aCOvvGNWn2M5QYqlX7SP
pORgYLXaZorkdxXm471Me+HhSTyoeu74XqFghEFxmeC/VPqTWimO7zqYWNRkCc8GJOGzO7W0SYsM
hDTPEMDuASW8hjYSQYiBYjsmNBzGsT5mbXSrOxAftRYrW515DS2D5VRjiC7UJOgbxPDqBD2ntePO
Bzz70FgLfMu1LLeXN0cg4xAGuo60PTIe+WeoCJHMXE4bIaPXusg11vxpO8se7bsts60RTQ2CrXai
FWSByprAShEqvgWa6knmKB7AAt2jqJPrqXzCQhTDBFEQIqX5MY8TAoZWE25cAibTilPcMV0q9KLz
a73Zl1H2bffdrYBuAQzqITKatwSyw6PaFRfpDhdHNLY3WMwa2MLwsSnVoaFpTLGPxpSE43aGtIKd
aEBtq44v/Tr6Njvkmzp11BayVH1OF3FE9bIQaR91a5PVU5t5fKbhd4vmZFmnHkxC1fHJrCg8W8JZ
8o3iqnI/UX1E01mkqE9BBziU2uxYQmEE0kITW1oTWXafG5cseWur4rVZHPrJKqriRhV+l6jn0oqi
O3E0KXoBBNCOdWJ++NCH+LwqjQRtp2A7x90IJnw2fZbu9eo0NiERM9vQksWe7pPqN5X2txE7SyAB
njppnKuChLCmRIoE4da31frWEZywKJG8EMHxp+qSLwVbutdHY7kXsTA5XUcORpMp8bqW/Io0wWQ2
tK0/zCMhsHGqb7MkwLnR0JAq/kSLe+rrBCcWenZU7CF2tBg5V5FxNS4gAh3nnzXMf9ngafXq4m/9
1RTO+8R0Aw8rM9N2ti65OibbLET+CrSA3chcMNmSuqLUFj+l+hFFUI9weN16Bt14nopP3XJmlPmj
P2kLiSpRO3kIQcMDQkNfafqfplfrR0QvfMN5PqHY8yiTHExcDfP9ZumO6xVUKulRaVr7sFLpaH5Q
6HP745KIBH2McS6GTeXEHBJ7xtxaA5I902a8Poj5VsLEizPqj1Omlrs5aT6Gck49QwMWZcqw3+Kt
qLZhH5QEcl6hpdO/6C28uLoLXE3940pa0Uh6MEqNOXj2bNiDTCmCJcr8vtVgEVaarxRx6jnAoHDJ
wcHpRfeVNQDIsR+hVVzeyOXacWSk5f06lCLfow93EYfWBBX15ZMYRXco0uiaDQ0krKGetp2JtMnO
kHAwB9vWucm6ODxpekiQ0Ghtq3B6N2V/csmBGdvqMHREhJWy0NDucbybUoACIdqv1EW1qzrjDEdG
UR6jgynjYpcoKYvuMC3gkeN/ITbXI1LXks4QoAdSqf0hVo1DpiLL4xzrM1gxgmiUcIAkOIbceI6n
RUHXYgV61aJ8jHU6SRNtIF2lOZuIoObMPAzKzpo45KtyTGjoh7em1ggv73WBXJnTujIq19l5VkKq
4icISZBG3A7Htvs6j32xiUo8umtGieX2n67K8axzT6Zlyn3UAW6o0C5xZ7OJJ4pE32+RqhYtR3CJ
h3xEEqZp8IImm/Jjaktak1WMsnTGmSNccXJoRCJ2zHBdmI+1UXvRGLloBGh3YpeLA9yAITFQzkPe
Kglp4B2HeexcPbLZedKRtxpNus91I6cfxYKIOhfhNryJFLkXyxgrBtWllZB9UHBB2JxJuElmfF9z
JE9SistMGsBF74cgnTU/0vvXwTWY4yj8tmYN3qepriFxcFvNFhPHYL2E6JrgVF9HsUPFTD/vDAgd
I00dK5eNLxBceCwXnOypJ9DE43HuUZZaUXaMh7o5I7ogFHc4zSUdDUXWXw4z9KZkrVv3xG3GaFKB
EoD+qI2QZo871/gosvQxi/EP9wtdumb5liZ95qJ2qq1d99/hiGOmmMsTaqfdPHZPhpMcTSUqtoMw
m2CWJKdhvSQajQwrt3FPbts/Z4X9Xs0x4QHDc901MRJFgQI0txnvy/rRWRa4mAoqgqGo/+Vh7qep
EvqZNugsdNuG3CJ+QwxytPL3RUkDEJEPNd28DrU55lSJ/SBHe8D13qgBET3o31KCmGhtaDeBrWFj
YjBckhGxSzoFttBxn5npzqUDwUKAwE/B377hf+jtOAyUja83YX7Skp+ZlvxWwYk3lIpzJ+oV5RR2
vWpReWbdClbebTJqxsklDgNpH70r/PTBLGYEzBTMpcsZp8WMUEikMORy4iuqWsOvregtj/E+RM4L
KUAdvRzmOEYfTocy4k2hHOsmVC5VrHy2OeUkcbbcxxkBS4LBwbWOp/CSnih1LU+NY0w7ICPZ/u5d
03KiTfC6FcIHF4x4l3QGdcaq57j4hEjbazByxL2faM0hq8aIe5GejpODXlPGt0o07Vunl88wIp/i
nu4btzRKQ8XA6x89xIW2sJPNp77EeSJSOvJkl11Ks6gv1KMC/7nbHYBW4vYUOzwWq8jl2xhTSg7I
aACX+pCSv/qu1aV+bDQHAkg6wGqKyF8cSwZQeVn4w3o+NkIJF8cijIYcIk/o07ebaPeM8LNBdNoh
MqbPltCMPnONvR1rn9YToUDWzZ5c1GoWDDrOpOw82uOCTWhrN+JRyfTNVCwCOQ1ooeSs13TBmohr
qmsT/5cFnIdiJaFgi4979dah9a6/pNUqD2zGtLcEDJd42aDE4FhQt9YOtxCK5RshDvoWuwkrRfha
y/E0N7Z5JHCk8Qqt+8Ot9DNk75kjWz9XdOS1I+AbwlOuOb07LM5eGg49N0MHuUFnSFdULWqjzF9c
m7wpPClb0+nJU6ongdu4ZKjs/tNL5a3oYLa0Jt3DyaSJ16eM8QfBaA2Purvt9R4bZNedkz6BT2zR
k1ON4d/AanDK0aCSCwz4hdT4cozwISkdytjeOFZS3y0lSWGCZcoKQ2eFuNl+AswEDgv1muG0eCY1
z8iQA+OoMXZK2P5x16xlGzIkSuIyqLLSPNVm+qUpbJ/g1paZI4qpvksdPFFqPoRp/ArJIg3EClVT
zQ54aLZn6UcAbDHMNzEZKwKD7hwQSQRAvnKOSkejQOPQZOZRGyQzeZKREh9nl31VYmijwb78qRcH
yVyLMihx9C9k3tpmKPsHdY5tjLMZrTWiZPLRd1I0JIqKp2Ma7mPOnWkVMzOlmH6spSXuiys8dqqa
4hgxd/w15AILSjq8jmG+L0lpPOTV8Ol00mvJ74gYxXscr8iylHiFwsI8INksNjRECXzNw4+6/3BU
Wuk1tjp0RiEdkUE/lR1cOfwsCIoR5YO7XFiHK2NXDER0DcnyhG4RsXTivqeO8g8IaxWkiQM2rBa7
MEWoV6fOx2xlHLmKuxXGq/shwbSb5YfWyB8Gt/tXjfpLzOqJiTwMg+bU1pVyboi96/P6I6voF5FC
7Q40+hlGaMwMqDzU6T7UNIsJozzmSTFjVk92pMdoAdatAts1Ar8MHacdW18J6vBtHsY0PoaXfiGQ
oI6g1PbUTVStsTgvmA+iusW62OakmszVV25gvB/BtIywq+o439QvC3aqckZQPitHpzwojaPtTLvS
8fdVb7OtPTZ4/QY08bC0s3eYqRonDwQo7kyzW28Eb6VW4W3G8xzSa9jqnwvEVfZCzCROxnsUO5du
KB8axcKCaNUv1DD0+SWKCdvhtuWd88vpBeLhuHJWv9B36XczGb4jBfKCaiN/px9vClbIQz5YLaAb
OLjqWhProjYe7dL5cLoCRXn3kBRy8ppChrtKsZmM5uqnNf2QT0b/zHpLNfrg5D99t1VNnnz4yyR8
Hps+weMQPTvaKA+4xL1IH7HyLtZ6K3R+R4ilBER+cNT5CfDNhniLW8he66WrWnyUhpdY0ZOA/MBE
AQCslmF+4aRSS6Tlc1ik29EYRVBRNOd2jTAmwp/QDu2uz7kBlxmfGpYBvOApDkByZH+GKMZyI+1/
pEoe5z5/6msdC2Inrj2qMI2uIugKpnBIbdnnButsnXi9gh6VwCZlkwNdxOlQYeaVuDg09KoHeVKZ
waBxiOmzqvEjUfswQJ4UB2c0tmBUU4xGWnqzVG4qXBkN6aluQJuqEqSz9A6tdBi3ToFVC1BD4UKL
UkIQBON0wnK45d3/SFy4YcQjfil9swsjqLA2RuJUZC+IOXy74EA3JDhf6uWbE67chOHC32/zo0Wj
twe1XoeewySRTFdVJF+jxC+YJce4az9lw3nFVjrMBHn2BzIbPGZIoXUTX1155ube2X31oZNByzok
b4mTf7m5xllR4nLoSd9rMSelWvddTM0xyvpzZ/aS5N/hAr2IGllvnhbF9E2lwvOjDW8RLsLNnIb/
kmXaZzFrk6NzscCHIE9oY9v12+ial1CnYI81k4VyOveDGQXm2K1r8x87TvyhJlX2SW1pFel6SVGP
GWjK7vXonnMjPC4DeH7RV8+dsF+LDpHmwgAHNQn63Vy+WIBsCtpJyR/a4xaSUuaErlK91hPHmsZ8
UXqJV7yiXaKr405zB0Jhl2EH8ok5ZCQrhIsbOTH/cPTyHpPFTIRkciQryG/Mg0udFPHublXEZ/tZ
Lq9a0RLPyj6J59ooHmd0Ftz5ft0gcpjXBQSiV0qpYG6MVi1hrqI9qyGibGzs/mQfYIkuxYsSM5aj
hbZxpU6CDyv2uQdHbJTwaG2VKm1u6EwWq5c3x5J/MRUpN5S2rSejmsazXd8mFw9B0/Rfday80RVo
gpAEPLQyxo9lP+O0AhTT8y5hmNP8dbUoYUYSFhS1TMB8TjzgYnBXxGa3p536gA70ZxVLRpCAgtIQ
IE0VpOn2EPnUGzqiNwzo7WS9Ln3/jC4P0KVdPttacc7j8CFq2I9s9duI/wHVZpLf0jyPi/iaId8B
HvWO6mj0ivQ6IhiAP/RiMBFdxsnydJvbCaPo2p9x/ygt5vu0xafcQoUgqUI3vciBGsqY0tYsLnst
eTTwbtJbGHfOrH6blnyecKktnE1SesaKWd3jCOZVFse4LUrISGpbfDtK5+7HUgC0F9q3kjCaydAD
bcXMb+qO5g9tGCbKBu7PMG03fcHB0WZOw6Xk8jJUI/sNFWip3OOSTRBtZeUbHAc2mrYQ3pNgIh+8
QirJluTnd13FWRa1GB1rW/ghNpkH6sZjXg6XoTH3SkF8Wu4eHJveeT1+FK36QPQjUb19cQVDdDP6
eUtn6Zn8avJd4D9xXC79WgxY1KGtA4WG36o7hDAMIJ+8ztKwy5RIbKWhBz86DF3fMaB5NTmOk34W
zY4yU1+QDdpae00sUJB21O/nnOqdGnKGQVGTYzl/rmgww6I3bU0o0Cken5eo/MFgSHM0HTAN5xoF
DrosCVjRhNFIMZb/FYv40nL5zKEOhs6YbuFNn8O2Awyh4MC0OPzBWGghO3HVK7RpN0XBbaaCyZu7
UFxzDkUV8wvAmLVm8OrbCj0ze4er2sWTd8tV5d9S3jPIwwRMYgpxxoR+quSUVyvpY4r0a3YkTQJr
2DRiNrddadzsuvzDsKDeiiF+ipCdR0QRsQglviShdOM6kXHo4GOlnf3W9tlnje56ZqC5LWz9os36
X7NHHTleElAL4wgADi6e67cVyDIHeak64eNIwGig9oHkO9fkP5jxc+cK01NLbsRqsKlmrLuui9hv
e+g6sZO8JmGZnWQl6sBN4DqrI5HDsnlIXGJYjaiY/WzhgsxN6zSGOPFmwFFlo/xhAlrz7fdKLPal
K+NLIwrekpD9OAlH8ldDJjZzjniFJN+Fe46C4bC4EfMkZR3PZ/2bWlTRGRUs6EGqFwix2sppE5Nu
bhpL27W2crNQjB2xx6xI4Y5VvE9cz3BfEzpSPhgqcmBXzlrjfsRtSldXNLSyJ/EX99Wysdldt9zt
AcpQT13UOlBq5BjWQrNzcQGCDEyTAAUhYLFb98tUUbUl1W2ymN+znJEHAt1/g06481nj4ZxhFsjD
IoFfyV6Pf3ava8O+wT3qZXYIHEM9L45+L4HdbCLL3cVo4fix7RHRijGsAWSbEqoO5B+KZkSaLH2W
Y15EN74VBoV8X+BVwsQHTCOjFzAntLYax/1BrArOq2lPnEbLY1HNzzT+anqi+rnT6o+6nBlvtyjc
5uFWEXwxapeGeyfvHPRZiwqTdL1du94ljbk3fKH17Dd9/Bqpx9CUL0ieWta2Zr16r7FevIoYvKXs
SKtOhQpzOEucC97MYaPhKPUpvl4riYBNQhYW1vIemTqdBSsMhl7cbS1Ck03e3VCAcHbU4bgoiFmc
9loqg9i4KvPjdObIpdKlTkasdDMl9mwLlaTH+FZY6nc4cKZmuTpyCyCdMPuL1ld3XdWrczFEe87m
hNUvzoPWpF/CaJiMKXLFmT1iK6vXn1bS6DxmSBV86UYqF6u9JSc4v8Ktj4FSKN9tSW1DXCsiUpcN
l0D4VgNoCINazC+j7UiCM6DacahIoXhtO50ir88jFmorNbeiFxcLVxhQ5Io+svXcvihpufownYnQ
geKs9ig4lX7gUosmv3UF092pEl5ko+wrsnyf5jJY/2u77Jo2jn7JgKtslyzDM4IeDiiJ/oio18Gg
NH0SjCaYPwagG/0yNidKSe5tXTConGha0jJhPc1E7o+ypeWiQFxsOg4nYRZwdtvhg7iJRflXog6s
dFDMbDYpkkB7HSLEp8L5kKWSHNoOVCMINiQpEVRnG2eUEbsXXEwxg2XeaVqigW7hb0M+iVW/UHnl
HLV8XMwh9shWXahg4XDUMc0IO2o4dPf4kDDCGcFAUGe4yOuMv1WUCLYWs3urSJPyw2SVhCpHKe2T
Pk1+1PJLqirWsVRT0OV1Br4AfefYMnp0HI6LTUKJlbLXf5nCeJiinkPu8IgUrz3EhnNS1qqXKKQl
GECDbBQ53twpyQk4Nvd4SPtrwqWVNnTWB0kCQ6TGB83U/s0LvAFNDN6kqJJdtT5HqqRJZEGBd+k0
6NLLqujH6qwQdimoK5P7fVvJ9hs5CM25lAHWcjJNRxx7dKdOVN4013hbgwCq4sfU2HUM0548eY3J
KvUED7tFavuhy147J1LfqQAjvHPhrbX0/soxfjyXLpV53mavDHXVS+ZMztFdwW/m+GSI+qsYse1P
7Q+EMYE0oHuA/c60QwVXnEQxarr+Xc815WzGzQXQv7VLu5ipQl2zeOuZr2Yswe6Me85eOhuBGdIZ
gttv83s1MLyJUQiRtQ34U6uZspfoRcu7KmV2KEnhkcx0ONmCi8PtsOymWa98lcRX1hUvjv4faWfW
HDd2bOu/4ujnC1/Mw43j81Ao1MR5FMUXBCVRmOe5fv39QLePihBcOLYdjra7qWZiT7lzZ65cC6nN
qodMB/bliywu35W0TWkH7PyRA49Od5hYHVO0HgM4qqoi4Q5ShXInmnS8gSpxrI7IrlXVhzxQt4Fq
WMA2gy16z9t8yLSbGIalB84WhN/VSynQgRKTMJUcGYS7lb33uH1ZJHWhSRKVQOR36JVvALSnPf7V
pYxceBqVUChioEr/FjXFc95aVwpgrVy8riCp8IYiedGh3OQ51vF+VbOWOndxfFM8MgtqsIEKb7Dl
uu1Jh7QHGe73i0h79ms9PGhepgNPi6jk0Rfcjwg1aLljOvshYBrg9htoaaxJNZm55ARV6fQDbkQc
PGMt+f6dFoYPyEfoo4JLdehpZItrEpqGBydGUZZf9K7y10wncWeUXwjAMcf/rUJffeg8+GzGjkhV
BEOb+T8RA9rrPOoc+XhZUR3aZrJxk5XWdeeREJbaQbkIWvW4h4iK/DCUZLDleFBM1uVjX6vEn3UU
brsb66ik+zbLvnYxSEGpk6+hnpDX4gdFsUZs10KrRYPpGncFhTe9qNu8oiPQS4rbyGqyZ9iFX721
pEB4zDOIxgWSzF5+5GZonnzDoj2cHcU7+5vuwRdYj49rH1fpS2AMddm/knxQbLXR2fIBBVweFwPU
jjrNdzU1frpRgptAI3DQSsmzubzfI914dYvwNpKydDNQjID/uniUyLwBcoht+Gr2nkiNjRiAZ48i
Q8tlOQIRO3mZ/kCBRC8fDXckgxloL4O5BVawilaqYa3VgwrbCIREghxterV81ON3s+jUG/JqDfD4
4Dgie2M3u+pE85aGh0tNCZAkT3/koqVtqmaE0uBKEsI8GrDxZlqWUU2Jc/LA7m3Y1a+9Jz2lmk4K
kqdvHBmXAn3EHkTURUW9tPdIVRMPQe1LjQLfuNaqVyArMHvQRbXuuvZHAwmbA5b5mQaJHro2jpfc
Rk9HnSNhkl6L6c7v83hXZF0LBwERszfEu7qJb0LdFJ0yH6FWwEqg5m8iHIpSMUMBuBWi43wjpuG+
gxYw0SqXrkb9Me+aNfX9Vx4i372GEPZYASUU5WFbVgWUZT08QQp1C6PWrvsqgAao/6LGwJCrwvqO
ptm7OoItDBXW8ZIciFiKLakdOIWIf35mx/KhRRKtNEiv5DG6AfCYBTC7/qS/ihbvxjyuJG5HQwTF
SMVRV9VbRJIzsQi2mkqIbuavCdgqGwa+nEMzJPkb/U3faTXYlAMU0iKDFUsQknLaDVx85mOvSl+T
VvghFeohsLT6qu23ae7dG0a/40/fCLw61qkbwl0pB71Df8UVAPtx12gCfD8ULjxJeIQqzLKPQr8x
S5oLuxb15lzc0Fp5CQYFggoKXPQmJaTCYNJvQSIodfoz6ca0Tw1UwFR+uq3yoxWfSnhCW4ofG71E
ksGvLHWddpB0lIL0w4q00BFNeqoK5div46PY7UPAANZ7mNzTT/YaKXFFeuci6yjSmvEQ7goavMki
QeHY8zhQifF6Ub+CsLyNvduiPB5gIBIp86CflEYvbqyTasJlryA2+9kL0LYpSRfZtCI9GoH4olJ6
AfCg3uhxyOVNlTz0oaCmndBH92fot1B5rTLPBj9z4yuRXeQ/M2OHnkGwkcroO8LflJSLBijF0Sgd
q9YKCoA8sE0Q3iTHfXooFMQsIt7ADQRPgq6Cr0iHJzESL1p6T44k5re+RSuxDJmWR1sOoLrgB0Wv
C9r6oTYRRMFGd+x7gSItxMf0B3s1/4RQE7quB8lMaR+t6YpvxpSuamxCkO6W6H8pdfMeWZ/NcTD9
vVznNykIk5Y/ZxsuVVIPohk9KziBof/KvU+XQXUEHsIbHRbXDmcQQmhpWs+Qv1eXro8Hl0rJ3biW
eisVBBly2V7IFuI5ZlDcHGnx2wSj8pcFJYou5Gux9XG/aFAqsfEmanegWg+J0X8ZAuB82djgElBa
oW5elEgbgP3Y+kax9rwQslhdoYGZSgyYdxhax0JYg7Td6AIuZTO8gCqiTsOfuNOWcrCj1eyBsOmU
ra9CEZAGkCJWMQ97BdaKhrYSrUNxwOUhhIrKiINrv1UQjqd0NnKNu69RSm+cAUZYRvz00Hprnv+W
U9d8ot7SwugqP2PRQ8OlGJ6FhkksaPmBGO7Jknp4CbIypQaU8QvNYVd30a0REza2IE76bgCS6FG0
FY7IftFOeDn08c5odrlkRdQGwILnEbR4USM6vPQ84BDSVzCktH4HdU0HDRqpPuKbF5mr3uoghYKO
bs5aUX64ORkueBiuFMkVdt2RvmHFSMS1MaTdHWmsuswuTDCEeij/iKjjNp63I2vTrwwykLQU0JpD
fedgeZJmK4av8S4AHx9LD24YXzc5iNmcb08lmk+0RnlV1OJuaDrZSeECuD0i9A3X0d5PleMhPmqi
ow6whcKaUUviY+56DeG6322GvngrvCrZBcALdXQzt4TV3xS6NOgYpMeqSm8o2RaHY5C9WRDQwyqS
bk3feofu5OUITXUYKt8HURl2xgAHnsQ+6NrIpARwXEv6cFfKLZSPpAiyQosuKi3Zu9eVGJt3cne8
6Erw5xotuQ4EBfG6zOPmIs+1e3j9q3t1JGcbjJLr8NiSJu/08ckMuICg8zLTLDjaJFXdmFIqO6Ik
phdlhrqyQMN3muJJ6BlLtpmmatueMCVPBID+YFiO0Hhucn/kOCF42vYFTB2W2R3XXdXSzSQLFu/p
6kKTERttYZ9wBLb7ShHGiEk9jFSk6PHIFxCwQxJEk7pdB9Bj1mK+RQzFWgE8Tq+7iv7t6sC80S8h
yPycXJhNUEfXgdLuUJx8wOtTgafGoamluE9BL69MXYL1FBrGyKVOlaXBoVB4gokAviAJ6NeNL7+W
fKTTiiRxBSmQLiQBnJV8jLTrHCyzG+Tt+kjcyJpc+1HlXuhB9BxW/SFMIhJOydgwUKVIIgWPsUnh
sA+TbzBQbvq23aIgeB8AWTd9YYdyZLZqtD67MQtY8Sx6I3SONtyAMGBY3bCBHBM6954cdqrCy6X3
P6tYvQpL9BFaYIOlmwZb143vugzqUZFzsJYC813y8stO9RW0BOK9pmRvGbIOtkmmmq5qit8G6Ae5
lr4brtxBdRiRDqk3gZQbQMNb2ekbA9rd3PtpRulDfKRKVo5FdYVQR+utZ8sPvrkaEmYK3Xcrq+dU
pGKILlsTgHTB3yC7A9FkyGqilEFNHNcYCRKN77xVBPA1NIDvEJqBJLANNRyFeFUpuDaCbai4SpGk
tI4YH53zl503PHRqQHen/2Z5YHaPUQIXMu1xNEZsDQJ4dJH1tQvqtqYlEqSrqR+6iI60SuqvxKy4
gOEWdA741IaS8XndV+N34UMZmWFRNA0wQIZljrLA399gmfaqv/0h/Z8sa2q1hZoVbQEUN4u8ABvQ
8zZk74TbICBRC8G+XXqVcBGQC9pq9GzbH+rgjWuUN3UbXypj40Ld+zueZMP1R/un1ySXoXa8gT1F
2n3InYZGUq51CIjdld+nkBrD6Xyhua5lF0W5b0wXTokR704ZNIWXSna9mzbRhB31TO3CGkqACJn4
nree9LUOERxS8jbddT2lWJS+ritIpGjkQTtngEQGbfCAB6WjBH63bpv8KqhDMqa8h/IORi82Mbo6
DWlDevYDtAA876VqdRjoKuqhH3/bpzwz4RqmeyBIzQty27BsHxG0VXJhHyn6F9SdICKSa1fZI+J8
LYBVtIU6Fmx3UKNLuu/+/EsgVX+XG/+/3/v/571nt3+XpK3++7/4++9ZPpT4p3ryt//9mCX897/G
f+d//sznf+O/r4LvJXSMP+uzf2r7nl2/Je/V9A99+s1Y//Pr1m/126e/GVU96uGueS+H+/eqieuP
r2Ac45/83/7wL+8fv+VxyN//9sf3rEnr8bd5QZb+8eeP9j/+9ocin+zs8df/+bPx+//2x6p8Owbx
9M+/v1X13/4QZPOvpmroiCQYKNDohmb+8Zfu/eNHhvJXy1REWdUsSiKcBKTOEVSu/b/9of1VFqE9
tgwTSiLJQl79j79UHAd+JCjKXw0e6jQg0NerK7Ip/fGPkX9awV8r+pe0SW4RRa/HY/VZe1jTJUul
r1zUdBnotK6K0udDCOY0H47wD+EjnA7QsE3m4IInm61uqkt1I64gI75qFo4+gz4RPEZOxNR0ndnQ
qboCq1YmkqcujE6eW+cVhGI/ZfHJq94kIhCT6rvrAla/OlmOP8f8aYyfpeoxZ4kk8FSEl5k0EYbU
z2PsvMSkmkFQpV4NHNRVuVdtbUfT8diirBD7Pw+P6SG4UW61x/Omf7cMop3h6hogXlVkrT65OCh5
AQnHWBbSG0nZ0wqBXAGlfwonGiWP88Yma6mrugRiVlZNyZREg23Drjl1qIYZyDhUptW9QlHvkUSo
+Jy9IohCZdgmwXMXI0FgrtKtsWBZFj8vKJbZwrKsQ5qgQUAlc2BOLYdpOaSaL92Fl5Tj1hAzXhIh
QieLktg6udJvkZo7dDeKjWjExl3QD/+sHj+OmrZATTZ1kQNjGca42U6uEU9FdkLomOO4Hp8cGjiF
FtWFKKEYvzDBM8PkYKrsI1GSOHqTYVrRMU4j33gRXJ12iKMIs6JEvxwwMRBxwGSgTXweLMq9x7Gn
Zmmg0rhbfumE66RKNXaThGlNthRVnZg3opTMT89I63Xn5F+TQ7sTroSD+w0dGXthqJ/9gq5ZMpuJ
WeUvlqHq+mQvdTJcnX4HNiWUgYN7765gbHS/J6tugWiCwBf8m8u7yIXoMYn6sfFym1aRg9ROnr43
EFSc/6DxjJ6M/c/vwUlqRMKc5fGknazykTYSQ+Vla0vjuyP7UbY35w18/IZzFib7qMeLQuLqckS2
3K8001L0yVbGJl5Dx/na0DTxHeKlTbRpLpZmG09/dnDjz08GV8pSUYtAUECrGVAX6LBZWNcRTLbo
njgePVsRUPKurRdOztRhTCf141if2M2iuAG2yJBR93sj+YTUgA3T2rX8AOyMtJIKiSUXgAehycL+
mjjGD8sWySdZt1RRlczJZNNAqxeaX5IbF2JoAmlW5xUpqaMOKHWUYsHa9OT8Zm4ywZGVaEMOgadd
ydVFl4FVqwA4j3D/rrcNEbhZ7l3qsLFSmAN/LzS785trYbjW6FhOJjo1c+g6MoYrm51TkqOrROAx
AM1C913xDueNSXNnxbJMw2S78FdtcnbjSOH5WuhM7r6MN4MDvyKt+uZl363d7/I63y7f6Esmx5+f
DFAfOi5BEZMlu1dSXwPkkRdGNXG+4xoqNMnwH12TuWwmJuiWQGtzIK8NADlf1yodxCVo3K2Zqw2y
sTxxhraiN+0IRaGqx47WH8W7898wuWr+/gmSZum6RpFFt0aneTLKTmoMWa3VCvJMmJo8jocMHelq
kMq384ZmppM2ETp3ZMUSUeWZxA15J9CAptfQGFnuvcQDsAv6zX9mYnKZ+GElVYOMCVNRgkM/eNI+
GsAanrcijQd54lUVEQYoWL+4wGRt4rfhNaulQAfnU69ROCBveqfazRZS3GJL59HVsIluy2voMWzE
08LteeOzs6gqqqYCI2bNpkP0BbIbFQW4CpFZQDblsyCX+//MxuSsZbqiZQDsIKwBBm8gmZwbCxt/
dtOdjGKy70eeINEfC+cWLY8g3Vfd0aC05C+YmfORiqgpxhjHiZKhTuwYSUMQ3aAn3brIHxfqTdW6
h2jouQFakuiuh7ygZH2pstyh13UTkTz8N6bSEC2V0MNStGmwDDAl74f0yAHPbwXhJTFez//+2b2o
iIAnVYXOf6K4z8e3OtJd3bt4EPM1lVFUW0nrYkt6K1R30NTsFad/Pl75F+DX0bG4jxeOwtw6KhIV
fF02JMOYRucmT7+QAgU7RfvhouXaQkYWNsLCMs5b4cziIDVdNCZjNCMr4p8yRs/TN4L/FaHplYYs
18JUTkLRD0+ocKb/YWZyfx8VKdfojRmPtWjLdmVnT942vE6dYacubIuZSFTRVB68oqaqlmVNRtRK
pjpEiV+hUHRAdhmk0DNdjBBl5AtTNxcBfrI0GZRlBFqbA0q0++/pY944KZJb0JqsaTR467cjEfmr
ucm3+SHYLEWAc8s2Brbi+FI0FWPi8Lto6Ar4sLmy1eJaSEvH0IIbL9Wd8+s2fah9rBsMCGQWiOl5
qo3fcXKDKWoqlM2osqBuvZ2yM2/7NbhE218b97mTfgkui0tw0k4MFegV/Tjd3YL9uX1Dq4pKwlvl
JTU9466SWVWSME4izud2Dd2OQ0sf5EEHz5G/jnmHBLIfkEj+vXwJsgRI1dJjdXY/nXyC/HkKBr1X
TDg0mALvyvOHlRs2e798o7VwIQ5bMjS5GqQKeH0zGkI2rfMfGuVLUN5UfbCwbf/Jmv6a04njlrNc
i/PRTgh/E9QD9ygzw7gWOcJ1QFthCBPIqnZkPDYt0La3+Fac/wCuDehKTbyrNNlUcIwkPZAgotvt
cVPvZYcTtEsvkifL7m1S5at6m5NzKHm1yjtj4QKePTm6JWk4I413+WSWa73KpVbEeKk+m+F1FT2p
ze35XTtrwiR1JAOVIpiZvB7S1k8qt+d5VreqYwJ7OAouaJa381Y+pmkaKpEOh0dWGuPc6SMh1rTQ
DCLcj/bgP4Y/hGCl7KjEUIn9Wq2h1vU2odPsoi8LZuciNEJzAK+iakDwPDkPUSnJVGfwrzTA290z
QmIbKN8vAid6goTYiW4VJyJpA3HVvxOfwfNJiMumMRRt4vTgDeApJDFgeJWf5AGGAq+oli79cf1/
m1VTs0xcDomJ6WOIWpqei2bwd48HSMkervodOoY2HDgvyK4756dzbq/oJ+Ymh7Hys8GC2Q6XWkQX
pEG/1jI4s2ZYyGnOmrFk3naKpZAlnjwoY4Sgc5FaOqSPKrUyaALjp3B4OT8WeW7uTLiVWB9S2OJH
/uDktkjoo9E6FwqKyikvjRtrxV2xVb9qO2j3bGjU1sklPQsH8AzrYV9ukZ3blQvPlDknevoJk9vf
A+XBO2sobYPKY2A8FqKjwLoc9AtnXF4yNLn8gRv42lFlrLBzbMdbMYOMwbacbKuvgYasNbu/r51u
PV6PtKwihDd60vzS2i/FAh8v2emWNcfnLm943g/K5FykNDybNQAQ3u/g4l6C++KefN86v6TdTH0K
7uo9iB7bcLJLXQERshOoCfIU3Vm3pn1+B4y7dfollkSRQNIthTM6TtrJBujzWkki64hiD6IdmVvQ
lrcUFsvjCp6zMVlhEx4jLSjFkpAkvDX27Yt6kO3EQWzTfGZ/2+ZXaQt46Q4af8RwHd9xHWXvO70T
O1Cg/TuB7emIJ9sgzY5Qa6uMePSG1XW8aXfqTXktroJ1dnF+cn/fcRQmDElWDVXWNGX6HOljOFdK
CW7IlJqEoR1091obXpNmwcHLvzv40Y4pAa81WMTpw6OoQ3dEPdK3uDG3sKm+XTW7whHh9FhHjuwE
BzoiHgi69u4DOEQbClfYESCh2Wh2ubWWw4XfY8AxiStREZF0UVbkyXVKxcnPFNeDOn1L+fVn+ihd
og9uZ1vCwB2kPw6asJsUdSx4oza1TsSymEv6feo/fYIycZ9+IYKEGT8hbah7ITn1Mp74eO3ux2g/
7qGWJdp3sqWl+N2hfrY7OdmZVHA0Ah/93Ttjb9zEj2DvHf1gPkHcspafCnb72nrt1kA2gO1AyEGu
3/YPxuX5nTeTIfz8HZM73xTBGw4m45c1IP6rK29XbWE5gkJ0g9DDJtlYa2khTpufclPkXS+i1TF9
mCYm79KjECDKYfU3MEYAb6MzQRDD3IZbazGb8bvnGkf4y9zkHCcEF+jmAaNFUm0b7LQv/Q44115y
ojVP7+3ynloa32RXh2pZdqkZgsqoodbvfHThom1s0WRbL1xVvztMC7irNaYwNCqa0zIQ8hPgJzO4
iiO4dzNrZLKF/gyJ0lTcdtq/HGhYCLuMz2+DyPS3mmKNiKeH0jlYjECD2tpVV60O7hJGvafze/L3
iMbSrLGgrUjUd/Tppdd1UermASS4ZSTeDE31Pau9clUVQHbPG5p55mNJo9pNh6ZuSsq4kieXmmxG
QQFpSEvuwkwc/aexo1Fure9b6t40pr6Ub8ND9RBslu6WmXfSZ8OTm64uyZA2KYZDWuvva8U2vlvf
Aeut4US0IXJ6KBDve5Ffkh8y1w3aegu3+ewUnwx8ciaiOleSSlJhi4a5qISOu05+5sn3hemdO3mn
0zs5CD0Pm4704njyaL7pX6K3cg8ecx3YMuxGj9VjvV16Ay6YVCfuvKc5tz8CJrK7PtjlVfQmJ9HC
Y36mVjYuHmEQ0iF0rajj5J7smqpv40h1CT3hRVC+01m2QcpMRC1yhcDwHZy+wgE6tS80tvXhwo6d
X7dfpicbttXgAIxh77fdkS23TGgRfR6qbmF3zE6iIeomLFUAU5TJAKWjpbvBUW9trQZ+63U0G0hN
vT6/O2aHcmJkMpQuLOnuyDgCCrLaZQm/keI9ie1SznDWDMyAYExMTeJV+3mxesuF0rYCQab56RdT
1LdCWJqr2vQXQrgFO9NnGCRM5PSoz4DZRQrQhTUK4djXIP3X64cjUE4TGRAleVGceI5W7c1yKCrs
AIan2cpWrR8hGARBIsHChjy/SPJMhEZkplF/UolP4aT8PH100baRrGAutVbQwayFF6CxTmR3G/0S
tPjWAxS78rYwHxW28g7Mv4I2eeEjZtIhjPnkI6b7UaQupWl8RJXb6V516NlC++sH7UXfFTtb+wfX
9m6K3fmhjxvj82NkNErNjfykJmrTB4+v10Mo90DBZeCm+WDc0bhNT1PgGOW7zIlAH3QrSk/njc4U
JrCqyqZiKmM1fBqh9+kxTYqQG72z27V3XEF51IIO3Eg7Ou6+VN+lg7wBQLyxnrMbbSGa+EiQ/TZk
Xedul+CUMcXJreDJyBeU8CLwyEdxL9jFpH+KNV0w7o1MFJxfLd2DcxcwNQgRnliJfBqV6s/ba4Ax
HukmTme4by87OyhssJBwia6JMqggrFEj3tDfvV5+3s34uE+Wp34hBjKvofdkSzpqQsNDVhf/uoMb
qy4SzeVj7V2fODi3CEQvLUBR13Rdh0P+rUX5tc+W8j+zA8FxsV8ohjONn6fQUkGCH7O4RSdjDyk1
KhUP5/fkjGfTKZX9jwH5swFYsMMRLMuuOEJIWuTpTy0bnhPUfxfO+ZIh5bOhIyzTigGs2o5167lD
5I1EM6J6vbtgRxqDgN/2Oakk4lgZ5Ik+cWpHEi5R66NTkV6ah+zg7qWtsD1epba7cJHOva6Yu1+W
Jp7LqoImMfuM+/qKjLcT8aCFEg5mq+34nlb2wnrJ5MyT4JPFya5rwaq1wYDFKjdBmefqRlPRHwiM
y2AwX2NRXPTO4/r/Ppv0BY0Z69FzfV62KssSlH9YNv8y3+s2mep9u2rW7bMMYGgpvpt3kCMcVmGV
RtD4Z2tSDwjwWPIKgaUgfESr2fF2DS/W9EJw1JW2hZoOFpJ1tBbWSymwmSQo9k5sT45aAHy07Aps
x5es5taCjv0jc+KulevjtXQX7KFBQhPiJXXSK9NuX37kW3/hFTZ33CWVovgH8u+30rjQlUFhNPit
LAu/Q8W2TdFVPn/gl0xMDrzsdaIQNOOd3xQroX0V/AUDcwf9dAyTg450AYJyFgbaqv6ZjHwWSZde
sTUXgHxzZ+EDo0OyH2VcfbJergq9TB5jxzC+9bQrsU+hsEloyU4gZIkX3MrstFFKVUjEk40XJ2f9
6Illq4cNd1lTbKJj6ZjW5vzCzM6baTB1sipp2hT3hIR8ackJaqYu6hMdbOvei/RvxMs6SOX/sTEZ
hdyRSjnm2NCPxU00lCj30BbiW4/nhzIXXVGr0IDrShqFi4mbyi0xQxSayUoJPaH47oR1Egk0T9Vy
jM4UrfW6lkl3Zq3X900VCHfnzc/NJFYVwIUgMDRjMsohyyXV4PTAAq+8V4r0nOr5IVeXCnnjKKau
kSCOVjpKahZr9tlZ1bFahHFIy0aUXRfldQ5TVwepUbb0Ip0bDkBYALoq4Do6BT7biRCcyNUBO+Id
1KM2L9BvSFqvoEa0y+vuckxyLWUQ5hbw1ORkAWU6IWv4HeEUAj5QbaOtspWcZFMtuIrZCPHUzuS9
o/up0RsaQxvtICMiroNDfWEwst4xL6AI3NIrla/huly4u+eO86nhybWm1PRjHBEctS0qKuYIAs6X
lm3u5jw1MYlBS7PSUdNhbMbDcTPG+Ore29Myvk42ywHvbHT/yxpPx8+bpB6qUskrBpRe8o5bNe89
+Qp1VT7rm4j5MxZO+Jzz1VXaoWlO4S/SZHC9YnlIOpN2NUIRnlla2Hy6EPrccYVhFfs/zx/o2bjg
xNxHxu0kKVNHWSNp4ZjlhZrleK2CXyaX5lSv2ZamWye5VWPEHlfyuoQtejHqmjuAp9YnN01khRDu
DaR8ZTKyqxoIj62o2bc4RNhlYaDjr5r6lFNTk9tZBDEE6SHZc/GQ3EOavB1Tle5LuEImYuHwLY1q
ck9HzVEM4wpTFpoJG5gED+oY50Wmt5ikH0/Tb6PSeCdBqseTSZ2cNr2CABsoYmMXDlrXb/TGw2xI
UQouAkh3njxHAL8ib/piU26XwAezwzyxPdmpJY3PCMpgGymdkZmKJr2nY/h8ft1mg0fG9o8RatPj
13UdIrNYqRihbkNqtknexuo50jw3Pb562FjsT9K9hq2NCcTVstOe82ljpxWZ7hG+ok6ctjAY0FUO
Aj5NhiVlQOixTheioNnJPDEx8dewQ3noqFBPStqIFmlUmDTdafqlstX4pb/tlxMzk/2iiLGW+gkj
qV/ivXd00h9jk5G+D/bKwSzX7U9xTdHcWXoCzKaiTmdwsldQcArissOuejc+6MCs7fyNvu5IypTb
MVPxb/qWX0Odbpwy7GjIBsAMP7y5CrEE/9rRWpjQ8bvPzOcUgFMLpl/DG4VQ/V7bKLt6p3Gdh4el
ozZ7CZ3M3xSInddw+wbjuhk30gYCrK3hoAC8kuyxyGosAigWNvwU8pPKkIIfJcxFEHEaqJAEw8LE
ze93Cvdj3o6erImPzLOw88yj29jkKKHAgyOzfasX87BLVsZxntxuOTlrC5p/tl0d0CuvyCV6cK1x
retquXCAZyMukuXjG5P3vKRMTnAYZ1oodOPF/ZCtXlU7OoyJC/MrvAFOtdeewsMDDc8L19rseQa9
JFtMJYmsybmiM7Wkvkc5HG5uFulqQNGmLaAmbRbCutmUDLW+f1iaFvzDTKnJcWIp3Nd7fWut4q9U
+9etR85C3hjv5dPSpp9dvBOLk+AgaLy0bY5YrNOvQacC9b5frLUt2ZhEBUXNkxHiNDjaInEnIy5Y
5RsFgdnzl9iSlclmV/1UldCN5tVGT7tQUfyNU5j2t+etzB7ak/mabHaqOGz3lPnSq2ilhyFgy8fz
FmbLGqebYBzoyXmSy86tJAsTUNjAm7OGgdypntQDap03JuK56ou47m7qn70jE1cRvC5dJEszObmJ
xTCqpUpiJgetcUR4z9MuQwB8qVdSGtf9N79ONoI2pRHS+cG8cDLQvq3FTClHx7E1Xrordw/J1KF1
SoC46dVS7nH2EjkxNpnVKq2PFlw+4yXSX45vwv4gbOWdudAGMH8Jn9iZTJ4ehGnvjttwDKXqwElH
aFa6KQkQw4sEdd7Nz/gKhpbzm2au7ktx5NdcThxjpeeSl2mjq3+wvo/ANOVbCk4IRvnvLoFbsYf9
8aL4dt7qvGMcIZc0w9AfPwkb1VJvc0Bbre1lEqL2PwYBGpNq3wo/z9uZAd/RzGb+MjTxUuqoZJBp
GBIekPq1c+5nOG5u1K/mD+MpeFJvArtZIzDzkl6VV8Z+xMsOB5z0xrxeKr39Ex/961sm3kwt0AZs
oC8GRt6uhzcauv985/g77dBfeSAiFkY/v3V/WZx4tlbk8kH8dqy7dQ5CaBvhBt02/aPypm7d7dga
0V8ggLMW94hlBSvkJxzpKbn1r/P76qbbLZ2lWQdhATM3FOBL+KrPHmp8OTdFi4fKRfRg7kLjwpAW
StbzG/rExmSaY9UdINPEhrpNrjPRTsisSGhV33RrekPvxoBM2gv7pRT2fIRxYncy2fEREMPRx24F
yws6WyvvvkKL8wHt4WRVKTbQWhRAvno2NMvwRK7Or/XsUp9Yn1wvqViXrQllvY1UTFS/Zvlj08M5
dWsVt313oQRLl+YMnnikCYBYDPyuAcxz4jfAo8Roj1i8Lw/KRrzrXzpHgg0hs+HGHv/fBoTYWtl6
t8Glf6/Z0YY7Z/O/grSOEzu9DUgP4MOgh6B2MPmSsJRlRIJJAbHg9+tgNXZn6A/xPcmDjWsvslCM
vumcuckjLYyMdBi0D3PxLR2sDsrJm+wxPCzuqDkvSdrAoC8RlQIgpZ9Pi+q7Qy0KCkISV+rBgDV3
h0zD3qpWSDxu9Q38r3fpU3PhL0Qq43z9NkBgajosLCL685MBtrmp1LXPjRDBwu6jIln0hERs4+b7
AJ31+X075xGME2OTEFnvCRdKCMTtMlReiij92kb5k2K0Cw+aueNxYmYaH1Nz9VCHYbeiGL6hsrZv
Nt2lvFvCscyOhpohXZAa9fFpwidFt0NQauqUelBvlfH4R4njNuqCY58NgMbsO+8ZGSyhMbk/67Ls
wxoRh7Elagv1347ufiqE0I+A/lyK6uYi11Njk22I6Cbht4IxT2z2cPsdjKD6en4XLA5o4rR94kZR
l0nDIc3myHa6li5GRN2wUZz4bikD+JGl/W2Hn0zfxFUjhNB13lj8B8IHAaWtbPINUXm4Tmx1DQGW
DTEf+c6VvMk2wWYZ+jOO5pz9ibP2TCPskZfDPv1sxqbYlrvjXbIfvaSxX3RYs+unq5SWaYqkAjQZ
rd/nRXrMefq6V/Ej8jTv2VNkG1fdGm7StwgUSvTt/GouGZwMrzC8yC9kwg5f+zFAfy4flzKrSxbG
c3jyAKgkRNnbhC0pRK+ysD+qC0WMWXdBugCooERH7kcv+envb5Nh6NsxbGzDlzoidTSAlw0QE4ky
gNaQ9cqRiBbVUg15/lY9MTw5B9D0+VUqY1i+k17GbVnuvXuQ+5v2In+InqQv7UVgK9ti3+1bNuyu
uaQ5aePeh6/VUhw1O8cm2RIT7JREr/XnOS60/Ni1LnXm8qXdyD9JK9jIdO7gBUbfUbFDB9L/Bb82
e/OcmJx4msiTrCEfFUzSIkTTpA0V5Mlgki+/Vscs/aHpsJDvOxT/ll6UM37boKZOhobeZNLIk1tI
zZXaaxOBmBFtZCkckK/x9nEdr//lgwGXE48eQl94uvTJts0atNiaBL5CKxCfKMQ55lF/OG9idiQn
JiavSB/ev05PEOYKGgReAsmpmyO0jYZz3swMmwLH4sTOJOiyUAvoVRE7Ki03OU/V6LLYJ2vfWYZ1
z/SLfbY1CUgUr1akRsJWu6llXjHtPuXllO+SrXYVP1hO8D4SgEm2v6vBH1mPKMNnGzj/F+KiuWIH
Y6YHFw4JOi+m9Ch+0nSZMdJNQqh9SNdo3Ql2urMSyhwNioY28nAOPUV28w3ChY1+79JhdzF2Bi/M
/Yx3+vQdk7mPQiWC3z7kUWe7d96OB863eB3cd9vjSkd3JFnRe7Jt79tiVT0IobOU1fwna/9rHibr
Eelp3/YG81BCjpDdSxfB1ZhYr26Waztz21mHONkwRj5AmE4+OyGL97teekemXEvWbn7fVV97U12d
n9AlI+PPT7x93umqJ6gYSRoFUZMcJdGta2z+MyOTgym2RlVzadCuk/j36N+8SlX+nnrDv2EGrjqg
rrQEkw6eXPblkR4WIYOf2euTSxSN90bc35EgWdiDc1vw1MxkXZog8XxUS8fj/3egxN9rRUtHbm5l
CNtBLEPerqHK83llLC+lEtFixtDu++BRrPbhUq/YvAlo9oAeQUQ5RZkczSZvhUHpbKUkx1Y+ZcOD
q72dX/txbSfxHvv3l43J2gNAb/8/ade1JLeOLL+IEfTmlabteKeRXhgzI4meoHdffxOz9+yw0djG
ShsbJ/ZBEZMNolAolMnMYgcYA2K+NvpWKgTqMBCYlQSXtmgxjGeAOJpNlgpAIXi/uviogOHY0SJB
qlKEwpz/XplrBYU13DHpDsL0GAdwM2hMXv5mIhDmSs7sAlokMkAKE/I3Re4SvYSyNxHAUEP9z1sD
IqdTC+tSCGckhK5lerfb0AOFieDa4G4+pl+R5gRFp84aWBopS4YKG6QyR2e4TWQlD4o+qr0EVOKe
rDft/i8+3AqPMbaorcM2jHWsKNuR6NHsoe0tiwhyuLuzAmEMTVkKOVULgMgQoMubyTdDEJXJgrZQ
+lfONmeFwhham0F9Olbw6Raw6IWL9c0Ye+g6LMYmM0PKO5K8X/52vCQ8NuprsxirSyDAUqoj1hUV
QXaDyuoRTAebDqJfrtm7I7qYhu28qwXH9vI6EXKfGmFL7BrcTUCFtMK1AYUKPYQyfZ8eHMjK64L+
UZ7FOxi719HFT2eHGPvIMBbcOgqC7Hg5xpBch66b4EzxlrNGYIxjrkgPQQPaBqlH0CFAMU3/sVQE
ii+JrwlTBzxTdDDqCPpbhGWYFjj9eFC6IGSe6Xr2UHD05evaQ1sN6p7mK3RqPPGA9+dr4MQskRtT
0f0IeVS8jXA3nSKGC+aK4mrBKwG9LbPxBF0PKPvcIJ3mpTJGviAgXYfQpB66fU8CvS020nAHEhLX
TqHC0j73VgyFlGVT69ptp1a7GUxEYPSuwl/TlHhNA6bu+UhMqPb2T/b4vR7NxxjFdzSH+E5zG0MV
Zi7vyuzbDHmKvn1cuo/Lp+DMQrA+zGIh4WIgoYoh49P1xVmnd0oFc4w15WrSu6tGFUVD551twMC3
g+ODCWJmgdm1EBp1aVmYCIeumyvdU/YmIllyoM9b/WMJ0P5162wN77+InnmrWyMz1pkRR166EDGF
eV3u5Rc0KvkSOgajJ7KHRgsyaKKix39YK1opDAUEgWfkV8bU12SesFYIZoDHIqCz+AY6bCxPOzSY
B0KXyE2EB/W4E6Xuzp9On5/5C1o93Ur0/WeV0gM6elNeMZYL0Zi7at9s6IBBu1WDFE0ClqfEXvsB
ro3kLt3pxxi8E6KX/bljZX4IE5dKRY3vMuCHQH0NLWLZTsG8eus3R5RuPchqPKMu41824zPHAEiE
XZj41D+Zxpm1Twb6i5LUwduhq6/L7HkY56cxF1xRn9UF1hkgUQReQXggdMkzh0WDZFlnJEBpg0gK
1O69SLwMQ2ZOUO3QJ4ayMUgTocB3BRlsXxVEYvSUsOAOKCYMBc18yAMznqgYDGtG2RixnvUOEfSx
D6gQC7EE6TDOkUHvPHrWQWkLGmqZ/vvqgQTBJmhlyyHyFlZ91Ftjp8oi+gQuhIFVIA2DfDY78GUh
WR7qSzRBqVj7MYbD7QwhoMv2cHYtwdVgMBvTazpueJXt0uq62UjiGhCVAQp45W5SIGndgccLsjXY
RIH1cdGgaYeOIxvPCpaUvVpMKbbLbPIKR/b1LgySpXdr9VcsO9vaqDeX13b+JsfiVCQnMBOCexA0
e6dbBEG4sHdMKAFC0P3ZiKafgzU/pF1535Tdd3lSN8uibiJn2VSadVAq0XQN56ydwDPuHPLZMQjf
AU9UGbpUnb+MVJNYECeJUBjXPXfmaEY6yPumxnAJOZJ0qxSOJ/iU1BUxh+pkLUzUmfdGMw4O1gJS
1f734kPJcKfuNbD5v2JgFFMHorER0bKYoNNOhkLP7RISM8isDtLtCD1JVXSGz0ss1EJU2Aj4SehD
l3lLg8a1t/HYBfPhvtprfnToPvNEEWIkMVsId0lgIcWoPZrkwYh4ao5olnRAIge63ay3j6C194jd
39XmElzeq/OUHF3UCoexO5LOs67E/YThNc01XGWj+D36gTBN7UmRa/rGFgWkm/ARH9RFbhICSK54
qEK0WMYsm5CUsWxisbkCUcsEugSQuPyW6rUgchfhMIYZt/0wQldi8ur2SrEepPTRXgQnjHOhnHxP
xhQTB0J5RdjCSCTQTHeatSNd8dzG+baRyu3lzeNdnQADZyfaTNFD7jBgi066CnxUk9dDo8JXGoRF
INjffhS6P99N3vAbCj+3aeB87yPBVXDeJPJpN/9Ag6Dv1D5HtYmcegR0HVi39hac3rvkOjkk2/gN
0oAuiAiPzVZUUuHv3xcocwLz1AxHFBcmyBUhrTG/jvqvadwJPio1gjPv9e+PCk7H05XZ2gAGphHp
nxwDMZTPTnm3weTxLT/WV4qX76br+Wjd5ZEnTtTz7vCv/Tzj0slKU9WjhH7ULpJwpyaj+qhA6FVg
N3wbxXSd7GggG6biMetoBIJSjpXrOAZjNbtT9l0iH7L1oMS/BF+Sv5wvHPrvq6gnK6Jikk18yfkw
/54DDd0tWe1iHPdeuq+f6Pi+JqLo/Q/+7AuTmtAK0wJ3SG1R0n7KlFC3boPRiR09FPktJoFvyVOL
rpatS/kyiQ+6iIe0dvGy/ovQmRIvUQ54GlmyU59mZo2tasINpOCA7/pjAhaMRbCN3NOwwmBcdyGl
o5xkDUIGG9SbIMfEwAoErAzBdc61Ft3EJWHbqCGwCfHe7mISDVC/bBbrDRK1V0XplR2EIGO9FqyI
e/RWUIzBVHoBTb4MUHYzmb9AX5BB39zSrvSCJJo7psu8lyZZAQE5iJAuGyv/Y372OqJt54zcJnOa
cTZn3IOdhe5i+YcGVepM/hsQtHthJAAiMWAyPzXOBfKEUOXC+kYyQ5/zpekhkFwLXDN3JV8gnzQH
qxNg26na9h3MonSGwCruC2RVWvvhLz4X+F/QQQOZclS4T1eSVcMIcXIaSOq/LOM6sz7S+S/eTJTd
5R8I6xTC0htIqymI/8uldscK4tm2iOaP+6nAYKGoGEhEmoaNB7rGRmcHAlWIkS/OR29AHBqSNZc/
Fd1U5j6BrAEV40LsCFUI5tKKQ8POJ8mCxDiYRaQkUFTIwnqmUTrkZ25WmnwdVVJY+rNBhgmprEmK
/SKuyF/YBdoxwE6FciD4+1kOGVI5ljnJNt5THdITUKkZLb9IN3++WHC+g/IBASoqNsxiLauUm0qH
YG+6T5AfSbbjJt6JSXQ5PolSy/8bhrmjrdxQNUmjMOMxgUc3tB+y/tKMgtwE5wKjBxVlehqHK6x9
mGoF4V2FzChtOaWnKeQli2xBTHo+dEBp8lcgjFOYR7WT5xBrGTbpXftN2/+rKN162X1SQznXlZDM
I/t0l1SuvPstTseed3Od/gLWY4SRakGFGct0dum+aDcgfj9maA3Qn4agfAAtluw6KNDHu+oe1QPj
52WT4X5kSNgpaGRHceczyF35q8RSLSuScjAvY2SPPGvQ2P7fAJhTnpvxEhakmD0kNgIwvASa6Ijz
lgC+UtCcoLUBx4gxRyIZyULqBd5wqffyNF/3kyPwhhxXZa8hmJgNBqQiqY3QV63Sx0ZfIHZc/FDs
SXADi1ZC/321GTNxYlXHk8JLEX9G8YNd3F/eDN7JXa+DrnMFYKQOaYYI6zDnNkJXbPtSIvlvK4ln
5bEgucf/Zphn1fCGxqud2fiiK2uSFwinIcLsVvGNg+xA2AkWxHPvVK3gHxDm+PaVXICLGSBWvbcW
DOg2lAz5kKTveZOAdTv1ylY47S1YGXti9al1iJMDNENZ9625m68xCt2ihye/qY7gTXkqg6xEJkRw
ks4nMOApQBaAlyYenKbOZiWWHhOARSFPXvQi3Rqb+Zo8d8f8OB2crfaC/Ox3Efk8JyK0wXumohcY
7CMgsjg1F1z9SivRp4oWF64Z/5L0bGeMC5gXardz3qB5ur9snzSqYG/rNSBjn6o8V3ZMAftWczOI
EpPhqbNHaBYfzej7/4bFBFGmulglKHWwi9XimdET5gFdW33TZIw+DIKzwD3YhooWbeSu0EDHvNc7
q5W7HOxmXpcPm15G6EkEwS0vPwbWS5A6gHSWsioyd39qD2bfqzDKNpiD6FgfQIr3EO7w1tuo3xzR
S497BFZojM+NLCWfy5kegdFyS6jA9u9LLBoK4VVdqBCKLCMhgEclm1VvSNnEjYx3XPc6QzbyiRa7
HBS7MOqT7OVN5BXoFxfpOPJsEL00yOoh8gCDFrM01LoKhZg6XlwNwRhIJ12T5SYhcgEWi1HfdpA5
2122RN7HBHEQqGgUzKOgQ+/0mPWt3kKxXEMgrKvbVEUmJ0Y+UJcFsQ4XBkzmCELBGA9XcgqTpnan
a52Ew0Xu5Fl357TwOiFh3GfBmj3DCOfphYzIHnKYpzA2dORJWyGiGjG8om7LvfXYXNlej7ph7GnH
aV9jCDG70g7Tod5LP5aggIwFKEC2Iq0H3qHDAwaSGRgEQRWDecJEaIp1nKWePXxxr0sfF/v18r7x
AeCSQXym09z06UrDCY3wozrNntSngd7Ufm0I/CFvyyjN5z8IjC0q5ZBhgAYIfaK6UrezCAQQ0p+X
l8HLJkIAGV9JpZ1qaIw8XUdUJHILEbgZrqPcFw/qGzRpNx8xLW2OVwS0beENOvv9y6jcpVkG2vxw
vDFdTv99FYqoiVaChgqgIY5aNf2I8reiFHw+7gZB7QPNrkjS4gJjMEDuCHlfhNYjSESqGq2tmgCB
/oUzY3cQI4NDREWBkVnFaCoLxhZgY3Raj/YR95vkTsygzPtYqCqCL80CYxUIEk8XUnezUqcZGrtD
SL0pOdSRJfWujvTN5T05Z4JAhLHGYY6MVI5hNdnx7HUb5EjMQ78lnrk3rtPcdbZkE21E30+0MCZI
dCLZ6EOSYL6xzAq3x9XvllV4TQbt4fLSeKaAlA/M20IIZbHV0zDOMfEkZ7OHxN2zlVfPvZPfX4bg
FQTw9b4wmFdCA0eOnAZ2adiMgbYpNxg360CuHT1PxypYPNmfIg+Cb853kXAYd3XIm6H2jFGHs+wC
CunNaDkww2bJvFn+1Yumf7n7BFJ7R0NqAektxs6lzG51te/ANtxL/pgS16l+LpLgHjxnYKfmt0Jh
zHyJyzxE6hbL8Cc/2ZWb/o2qUi10MHM7FG7xqt7GD5pXbwgI4Kc0uLyBokUy1l8lhapWFvWD5Gdc
7UsLU1S94BKmBs06DPC20g4lzCbizXt6krtutLum62dvhnhEMlQesWY3QZNjotwZerlNRQpLIkDm
hOljhfFFGzsXSloNrmSyaxQ0WWRycwhn7bbS1I+2+ZtH/3qVjOMdqrYvFwugErRTCpD5JpAr/vPN
WkGwXV553potUsazl2CbKvNnPH3oaPG4DMI7V2sQ5maUc6WvOwIQdMduwrZ8GJ2/qKpRRUHkcdG5
ea6yNRe2VColhaie1Om7Ur1oyuvlVXBNAINzyK9jRgg65ac2h7vLUaIZuxHHb4PRus702wGrczJD
j32618any3C8Y4Ro699wzCnO1c6YowlwpL4x9bspuVabP6/z2msI5hRJqlrWNtRQvcV6L+VfygSd
mCZoBVkf+kPPzupqIczRsaeykfIQ/qBwpbzy2rpyLedKcGuIvhZzVEKrybJRxteqQYJnhd9J9yqX
gkyqAIPlwc8dkA+HBsVQn3pk+JTp2bYE6+B9LMdGSyTCSOgl6cw6Iicicwf9AC8rf2YmcWtQ4JPI
zWrBpvCO5AqHZd4KdT0ybQk4lfa7gCJ4L6pFcQGQCdWpXiGGN5jXWN1p/w9gF48VnEorJHPibQei
hH8jMF5lkapiGSNsB+W1yBx0DaSPwy53oX9zP/vpDiq3gfw3LYzIHH2hMm8JB/XgwdA/L9fBTytQ
aSi7wUU/+ktTBhp03UHO9l8wXNKjeHqIVAXNd6AqB70TGrvo517F+WhoS6wkThYvtiwkdazZTELX
jKRUdTUoAGHwrVCgvI6JMCgqjnFj5t6YZnPqxWo2g2s/VOcEcwaFlh1zotoRRvr77BWSy9V8JVm1
hLm12owE0eK5x6Q/Gs1v0BrD84ENdwqoEJNGiiF3Smns7Mkfi103RK6ztEHhVFsbBdjLTpOHSDuy
wXuLJkWbfQ6FhhnnUBFZPHVKNpL+3CjpJp9/1nF0nced1xmtfxnw/OXy+SyGqCTIJ5BfYYyQIB+l
GJ2zeHqefsgD8SK00dbpx4BJcmfKvSxsdoqI0Ob8bAEULMyaYeA1g/87NQZNmotBSmPZs6I3fXxK
y2+XF3V+svD3DYicQrZMs1DuO/37mEkfpQSZPW8A8RtEuO9kO7pVddG87bmvAwxGD9CFhlZM02au
n2g2hkhvl8VzSOR1yEbFbRIM2taA7sZfLAjVL90CLTMaGhgkUupmZ0kWEpS44urQ8Nv2vpMkgS1w
t2WFwlx0Up4RZXZsnFEku8Yns3v8i1UgrsetgCWcddaYVQjhmlRDOkE3nK0UF8X3pJRGr8SdIcpM
chKhkLpFp7oCQRYVG8TYgFlWWThp6B7IXkA7sll2GSZbre0CtToxD6QIjc3sylJZgmkXaKjdQX9x
025tf9mqH+UN7f4X5SY5GdGTxbGcKtGSqFnupDJeSOlTrHvFgwlWqPixO/T+7FcgnngRc7FyiqQU
FZ3A4KuDHbK8RylkYC2pzikqcstvWeLl360jqD1TzA7XjQ+G/emFbOJgdDVXPUy/xM1ZnJN98hOY
22uRFm2cdfwEaTb8pXjtxsqHTtgfx/unC2Ve8FNZa1FFbWdAbnTqCzT1CCJX0TroUVxdh72eFK3W
YB119VH1O6LG7mwLQiTOlYukk4b/QWCJKuWcYpC8WaIOsrqe2TzM1uBm/QyXjqwUSsqkEHiozyQ8
c8GfoDHhPsH9IU1OTY2joRNMsTf9Sx9NgzhRuB32lARWCmp/9J2DcoTWhXYVHfLj+Eqelh+VJ+0j
aGwKqcI51TLsJRJzDqYiQat0JoERx3q8FCacjofoY/4UK4WkOHExhNm4NtSa0+tCsLucS/UEk/E9
/YhMYZkAc2ox/pTXkOQtYlSLs+JOSvNvCf38pW0FOuKJyy6WcyWtkVk/1IeLHBs9XHjoFBu1edPT
ZGvrv/MiEtwVnGzxyXdlXdCsmqRNU6zRcAd/8SFZHkiBLbnSguZCxatuOrC/D5jbf7q8Qu63he+R
EUeim4fVVVSssgdVOq5CStnQbqVA27Z7dSea2Va5J3SFw/gAtbbnvFSxPvK7uwJpoh8abngNvuSg
uEEBA2m9YWeDNR2tNaTZN8iS42ZxQFuUbEQxO+deRtvf15IZZ5FrclI4NTZVMtLrKWmPpZBjmNOy
ie1cYbDOolLaMpzwWZ1HewvFJwjE/FRcKi8uPyaYuNpZQY7J0TIYahAKUQa0dlc9/3k1gCqqo8iM
A4tygMF89FrSx76CyIUX1S8k3i8huKqNRODdOWdEw0SLimoQ+AVAt3bqF/NRHpoyNWUvLOB1IdM2
TtC2Ir9DQ0Qv99kCwDjFEyhm5+KoRYICXL5e0nT3KsmvrdFs3RFcVG4TL0iqF8l92mioKYbFRovK
75fPCuc1QfscwdOCmBHSZUzYWAwzGLYw7OUZyRxAzHUbDWnpTi3xByJnGBaX0M9nCw4o5+CcgDJR
ZJLW+YSRTNnrq9Sdxwcj/lZbfyzoQhVI0faIRRlweDYTB5hJ0mi5BZB21H01xJBE0QrMhHPqtM92
KGjS28hlMHtnYUrbbkwHe1dH36acfJ9NJbi8PzxLVFSw4iEJjPcl2w0YVhBTSWqYR64ofmcn7mJD
2bmt3MQQfTDurqygmNXESVThAUuhVIwJTB+D8h2zHoIggAuCmWy88GnahK1PTXkoKyPByYryNvPl
WHtstfq7I8l/fstRnXNM5KBYjpc582hdxmlWyxBbo8vkeizkG7zSXrVh/JE1f55nwiNyBcUYmlKQ
TMbcGwLOPtymoGzSiS34ajwrWEMw/qhQijZSe6wGXsnPiOqqClILYeqG48ef2xtsANEgSFVQJWKO
ppZmER5hODV2Z6FzfHLn6T5d0m01iMhoOO2MtFf9C4oJgayqyPMhBtR4KG7Qg4WR3cptIR5Othna
GKOD6ecvuDyRTPnVPWt3lxfKM8QVOhsGxTqB/CZFH7pXs3gf+9ckE1RweO4Bn1FDSzG45TFkfnqL
4B/qsEM3oJd1S5Cp2T51YgEE75mn4QErQxXCQcMX2/hSJEsb5raJEf3H7Ga8obyZOMGIOjTowKdQ
2JF8Y2+T4M8/noEELi3yYQyTbRCpBi3W9VpGq2b4jTTPUg+KF/0vTvAag/l6kO4tKikHRgWtuGYx
/DHMvRo+fBIVvnj7hIlcpBwpBxyaBE/3Se6tGso6CkqWVXqf4Slkj6XgocWHQI+QjCYTdLAz1+zc
SsoyJTPKXHXzHoXFt9kSsZnSk8kGEgYmo/+BYE5urzktknSAUOrmuTSz45RB0Mle7rus+9536h5V
qf9xVcwJLvpFSRCooO+6sF2nW9xl/psrdrUqtoNSybKoGjWsKmzf0/ZGrwRWxpknRk4T8l4a7YdD
uZrx3pA/xNO4HHCA8EhRwZIQYTiOXMW7/IdQ/ZC66bMtWmExbjyplTHJamC1AVhkarfI3NinlG6a
B6VyRJpg5b58UHkXx3p1jGlb1exI4wxERfqhSbda8oRrcBQNnHOtW4fKA636ozON+YZRLKMUH4Mn
ZIKCctjhFSQa6tVoLeX8031BMJ/OQUmi6nJANG3Q197iL082OE0tvND9ZWPXIPgGxcNPcNfgYQtW
6muwTTyUYMTWtuVN+YDSOVWVdHyRJ+QlD2A/Xz+M/cK1MhgFgZsy3HwvgTByF/3Ck2Tf7ud945VI
7Ik0MPh7+oXIOkZbGgy1pl87tl1zesaOuINlo0gi6EWlf+jSN6c/ZJWB0pEYsooGQHP2DQygJXgA
QxFJDx8DzCiQLQZ5AFtxrtWwjIk1om9NJduoui4UzddSQVAjAmEWItmjMoXUT6HbYi915e2goHO+
UQTukJfiRb0CRRm0X4H1RWXOAZgbp2yxVezMothbI45TTMBOyb6sC8UjTa9sHcmMjxHNy8tLJt+m
mlI/DYOpXw8phJYun31e/gUZZbQ10oYBjI8z7tkZUCqQDeyffW3djoH+tsmC6OB41g9MaIGSxfDk
3ZD6AlSuk/tC/TzJK6tpGx3iHAX9CJv6RfXm6+FoBKYbP+ibz1FSQRzHPQ2IQFQoz6AhkW1JJIue
1QvBItF/4TZh6daQkFPCq9ASvJQ5uVJ8zS8gZnNDh1gktXETOQXoXOzFV7pfhj77IQhXJGHll4sG
8ktoUKtgvzaZgCHVq9ToJXxFfZs8SJARv2rB957fxr7jlb/zG4Vm0Y/yTtRk8kl6fnboV8BsGNEr
Y9NZAI7eqj0JaLpq2OiHyQcn8PhMuaoVkBeZvv5oQDGroaS8gXbQUI7Gu3Qn0s/g8Prgel79HMaG
CXZXgYAWju51/JT/1EHnY23IgXYGj5stOXQ7TPME+lW6a7z6rth098lGdInyg2x0AtK2GJxuNh2k
6o2cYp6VNjvqW/Ow+NYugZaEcaNtF6/f25tCqObOu1JNjXb7oB/Vkdn6JLjL1ChKbNx3+s/Gfkh6
EWMSN/BZIbBtUYbTKcXiWLi4bqFVvyv94d15trYQP/4lypTy/C9IezB9QxUxzshNUZpchnzEQ0he
wp+1rFxVU7WJCpHD48LADaAbGP/B853eV2pRdk6aAKZYmg18/iFXZB9z5iI3T22OPSLQcPw3Dv0d
Kw/XWYXc9y1w2kDKPfvQ3WKKwiPeUrjdMfMoQ2+k+VR86JNxRJTr5YYceKvQXCxEeB2DOaKTkk9F
bGi0K0R5VTbG1bKL/ehqOcy+4U3PyUZEhMv9sCtA5hD2VU+quQCgXDu3BWbA1Ea9WiwRXT3Pla/W
xRJxh2SUSZ4DBtkwtxvCLZHVTTlCMS1qXcEtRb/R2R5+LYkdgG0kySwwso4H2c4Es2tyHF+yI50a
ya7D3eJVb/nDfGXu4kAXlcEEH5MdQlTqYrTGhH7MZdHcSW+2RSvZbiKXG8Ea+Ug6KiBoIHVAnnVq
p+2omHO6wE5HD7WJHPcH1VisguhJ8fCk9mYXpAoi6+Q6LuMLlIm19KiONXWmoFXo1srkGqbgxhct
i7kaK0OP7How4biSqHF7Lb9Ki/R7KYmehtxjvloJc8yqWkY2LANOX/7srI/GDKzsNR0Oiib71vDe
JYJwm++RV4DMMRtte4mXBIB44rwUELtYoCpDOVr+gm4ayXFQ0ViYmEICDqHqqWmEvYLuh5AeNbDf
pL2JebYJdAoiiinuViErBQpJjEmhDeYUZoplo4Kjxilb1LdWU3ahOmhumP2Vg4J2NsbmoY6KDMgp
TqtMZVHSLuJqiDdh/qIo6G9YRkFo+xm/nzmNLxg2GRHayFynFWDaIL6jtDPyCypQULpd9nAdGxtv
eXDQ31jP4a2se6il/E2dT4PM1z8L/TSh1dUj98ZYatWAIWwH0Xv+bleVd9lrcFrrYRorCMY0Zrx1
owocclDv0g/In79kb8MeJIqo3kbb1sezIXfDjQXOyvC9/AvOd2qZK3jGZMw+1fSFAF7fDlcV3vbZ
4pY+neZrfWmb3oCYFgpTjVv/Nz06XOe1AmciiGF2lhjhL7JN17hyjKvmiYpLmn7rF6EbH8OjeLqJ
+2g0HXQRYr4JPZfsbJiNjOBY01kCyoRDhcrIr8GtfTpFUz6LkoScyRN8XspThsMPtnm23jdDNCwO
0SDjabfj7/huAG3jp/Zu4SXegGaH1+YIKojS77ai253rC1bIjDs1SJjYywDTlXTi1xo06rRrpxTI
H/FA0IuLOiZKS2A6Z8o+oaJJhUEanNACnELpUxk+NtH+8gnhhSlrDOaAtLMS530NDBPihUN3bWk9
KqdPoah1XbQW5iTIWVQ2vYFRHc34VVbfiHqTT4JQlmfvmEMCWxAKPqggsHsiO6UylLD3MVc2paKC
zvf+8sfiupM1BOOaodBRS8kA867noLpKwYDrJwHVrm8VHCzzVt1IjUf9JrlTd7USzDtRx8DlRaKQ
eno5GElNbNBe0kGaR1v72ZQPl5fIe6p/rRCMoKd/f87aualpP3s+KG6e134GaqI+QkdytDFjw72M
xl0NxmVpZsdWwOV/iqalejxENrXwcLwP5/qHbUmiEXGuhYNmGkPNeF0gdXSKEUZS22c1nMTQSf7S
ZMfacg55owThn0/14UG4QmIMcAJT7lTLPVJUxS89ee0zpG7J++Uvxj1HKwzGAutumREDwfFYEjTT
5aK77zoHnBYkebkMxLf1L6TPf1/dzro2xlVNgBTvLT1YYsgDoj3mujqqt+TDdKU50FVX3+Ve7zqP
KdqARKYuWCp7l7RlVWASBT8gim4X/bgk17EoSuXaH4YdUL03kQ+xGGtXdLRVFCPybaT6reCdZjax
IAIRITAW3mehYkjgUPGKFEK3bY7GjVfBRokgGNdal4Y0myogGt88WLf92/Ix/zZeaY9aGru2D2aH
JnLTF7T1g67teQqIn2CiFUN3grVy3/JU+OOfz0l/6cpkRsMuOqS3EO7cI9oK2i20rA/GTe2brnMo
NtbdIng9cabuceRWiNSGVogKacI5g7IjqieDX+IDVJ59Lz3qB92rvXDfFG71Pj2UL5SVnIY7/VWN
rhOPauRS1bbLO8HNUeOqRgM+Hj5ow2Y2m1TRWFQzUvPgALga0dW103yaS3FA3lC92B/LywQdAmlz
GZbr4HDrwX9SVV42Cqr0yU4cOlsZ58nBDguvUB5Hs9qW+p9Tl9Gv/YXEOLi4nwuzl3D5YKhlW43L
1mmLPZGn4PKCuHfQCobxcWVsd+Zk45bFA8XDlLuvOi9Z/SSPzqYoBDNi9G+xr6DVktgEPwj45ujz
FTQfBlA0RNBE0gJ5JwpVBXvEdjbI6MkdEhoXO7HuJulrr8Yge7lPRMvh+syvT6cxFqg7sxTadKxO
bsClNLXpRtMg5WApncDouEAgTkeQD1INDNOcHrwG3AmZFANomjMQeGi+mQ3oflMFpsD9bisYZj2k
gq4G5hHxFnZgzVnf7dLavtHiGp/PmH5ftjs+GHqnLLCmU7230zWluZpF6ohIocLuoK/BU43Fnwdw
p28vA3E9NkZo/gGiP2TltcJKDu1Uw81WEbD7D3nn6Zny9L9hMGHPmHbTaNFZ0T5HKwA2aZr/fNyZ
JsDh5tBzj2InG4vGmVGnlQobmHXizsuT2Yrqb1wrWyEwVibZQ1tFdP5e6UdXTWIXeqPg214EF5cI
hrGytkFhMacvZSkf3FH9UaPCbveiMhgXBcwwOopgYKM5C61RKV1sDU8gEtZuTH6AtNktDBFJMs+h
YRIMrA54BmEOiNn3xIr1thwQ0jg9GPInMj2MpY5Vpcu+NsKNZqi/p0at3DCUHv7c4tbIzO1QGRCf
hBoA1ueEmy5tr9VsEmUV6U6w7nqNwVwN/ZLUmFwGxniwt5qfHEIQiAfhrblB6e5GxBLIvdCRyIA2
MPhHzgfrckMJ7XnQ6IWO/l7TJYdwn6AfQkKCYUGjixYUt/27KI7i3X+0h0DHHBeYYtg22Z5AgQDj
HXgrDy2eEMu0r3rpfS7mG6Opbm1ZdGnw/N4ajwnbKkxEmtMMvEW3bpsivDfsbDNNUmC2TfA3NvK1
NHpGVp7PSNUOFyGgLAxPGfrrMu0uA3DLm+vFML61K4yF6JVKU27Orn6ZnvLHaqe7tmsF9m17R/U8
bIFV8tz5GpI5cuNQVqVhwyi79jpPX6tKFHdxA+s1AnO0ZjmGPijBotqAvI0vdLzP8caN+fEvkfbI
F1Uf+V7ka5+Yc2bYJFInCgjmL1C5/DN1IgqLBF+OzUEXbb2YtYJaNHpHoHyGW0SUsuEiYNIXVH50
NZ8l+ZXBJZPlgOcUIbmTVzs7k4/QWNheNjk+BGatdNQEMGVB/30FURvdEpk0bDBn01dqzH8ZnXsZ
gusRlC8I5tiodltj9BcQuar4WIlrGfdd0rjDrLltJzBnrjvAtBEKiijZQ8TzdD2x3dfxLOGTtY3l
NtItIi9vdN7LSpDeFOEwRp1Mxgg9SviCuKVjdJBmNiDF7slOupPHTJAc5PuF1apYi24i0ypozx3E
jJ4y5C9yL4HgDxVSSl9Uazdf5VCaEE3G8e58G4zEqgpdeQu3yOm37Pq+tqsMBcRKuVPTzo2bX9Pw
dNk4+BhIRkPcDC02BrNfodTKchbjkgqH0Lert6W13LYpBTESd7dgZJjJRg0WHUqnK4FwcF9AugnZ
mCVx3D7O9kWYH+IKY2L98nh5RfRvnd3yaKAzTXSfgbKPMXdIb43mbNALMJexUQkmCQUTizwElChA
ioW8IEajmFtiyivTHkpnhnBRBqG0wdWdLri8CK7TXmMw+xLlKfpjpRDJ4s8hOjXI/eHbgiab6DuV
NaHNSAJEniWsEZkTVYIyf54iidZDpn6remqgoJkC44mH5Mq+xcjIfzElzS35QCiJsoth/vysTzDt
ii7txggDp0oY+VE4GK7UzIaXj/kO4ndyUEvTNjaKQy1Z15OUHDDfF7tqPwncyacFMlaDmVcFHVYY
18b4L2M1CeZKFG2BFHh81Qdh42pxMNzlPj7AHsx+6PVKX2aEU3hMeGVAm1li6E4vv/qdSDqOY1z4
IZihwlAEPgn7Lsq7YapTDV9kGWw0RYfkLmxkgXVxthqMqujLRD85leph3Jk9K9VMlhSprKXyIRiV
qFVQzz8vGxQnCgAIJjJA9AgKPo0udH2zRdECHhOApPsO6t3Drgmsg5jmjxdmn+AwOwdmE1UhFcW5
UnpP/x17SRD64WZ+RaepvxwycAv+jdoRekngXEA/hTS3xo4xVIU+GFIyLZ5lN09VH7+Qyb4yjebl
8kfk79QXDHMoobhax1YNmHZY3EHJXFXDa4KIZvg5/vlkNYxBdMjXk6oBk0pHkr3VjMdUiW9SI4Js
WSo4aVyzALcNyCYUmcrYnZoFuhhbs4NALkgFu40T3Rh25zrhdmxi//9Iu44luXVs+UWMIAnaLWjK
tFO32pS0YUite+m959e/RM+8aRaKU7jSLLTqCGUBPDg4OCazMJ7j0XabdHd9E5mvvDjbK0juhT6X
NSFpKGMTg7fOjOgCMvLYYhz8vgLV1etgm+d3BUbO15f0mlLWDdZna0gzdRgL/n1CcpgeBjnBi4xz
ZfMKgEs120aRIY8hSyNGcg0nA5tbIkG1NhGyCW+uBtMgmHsF4x3hGaok3NcwC2xd51uP4CQvUBGn
kpP93bvE0V/VfSvTPyjdYH3/weTZqspRsnPMHWN9Q0al4a8l/2qHos+0afFokkFLMcZVMRV7/pk6
sDrZZK7Z+e1u5C6haB13U7X2NVnUYbd5hhnVKVIqBkGh6BxqUUqMb/W4WurxZZne4/iHbD5fN7pN
C19BcG5CbXVtCMJscZS0dbTuu9E/x0nimIUN/rrU/9/AOGfRZDWSUSXWo1qRRJXe/FLJ9qtcGc+1
EiY7M/p9rmfWt6dh+BfMHOAC545UO7Yy2toZ47gsUS1THWkqd/Is7BLctIkVDndjoUULfRSkZGwJ
ieqWP+wT6xOUPFD/9476Xr3KbuKJRUtFsNwFZiWL3MoBYJfScvTJoIH8asWgX45Fx3nLTEAuDU5c
Q4G2C5/es4e6LknTwejzOqX5mAwUucAftV3cIZyOadhLAm+/ZftrRM4wiyJLW2TzQHwRRfsoS7+a
E/HaUKSmveWmWG4UgRvYZKH8dH7EzD6fwkyFhYzEzHzQP3VO3jaP1+1eBMKZx4i8vxlABNqRUvQI
QSWrlAW7JULgLEHv9NawRziloE1+Dl3+VBXz4X9bBDPGVVSGqfNckTJAWOYpVW4m4+v1/38rooda
xuen4Lxd1wwgfGOOtbjtbom77Ku9ckQbODQnMQLmXEfbOjqgHWDUsARPS55XpYLouCplMK+y2M3k
LbdupPymLf/g+Qrv8wnDBRCQSFTzLGnwOBj645B0CJYll0yPnSKSPNp690HzAFwNiM8RX/K1vijM
sihsQPtFWCuIpHqhGh6qJGIEwk4WNbtmOVr5lypAwCnfZJgyDeKelr1okJEdTC5mgiIR6BYNzNyA
PoZz8lZgz7NhKewZoj8bQ0pHMOFqfbybi5fWxLhhIIpBN1wFEDEeriKsAWk3d4antugTfdIRGNoY
oVUPdocKxCg4wx/17Mt1faJwhzjSC9VuEqBM/hRT7QkVgAfpYTrFk6uAMjnfyV971zxCjtIPfMi6
UczynPIc9pu6hVB0b+PAY80WHDLCKzSRcIY1p5AnqSR87dweqDy9EV1wHDei7TMAblObrpAJol8c
kMDYg7zWU+1beymoGh3zFK2kjeWjqem3D+UZJrfF0xDWKjgvEAHniQtORvAmQ2dcsaH49/M6kmj7
OH9JjAhkmDOQdKPr78MqtTyE+cK4gH2FS5v5/Eqcz5x7vS20DjDdiZy6A2TMPfKovRNIaWDESuDS
RGvi/CcpSF/ZI75YJzc0H94Mka7K5jnT0O2BpwNmvfnie4cAYApjEDFqOWThx1OaDr6JsYvrn2bD
M2PwCEeZMU9BKovzH4o1QukBajROGeauor+o5uLryiGRRIH8RkyzBuI7zSJT0rsohaPK9ICa3QhC
fImm0zEfo1tbOI0oWBbfVhYXti0pHZZlDjZYie7DonU7ZV+aAj+1RQmCVwk0+NBbpmDsj9u/aWyg
v24NMAOQuZuYAXJsaKo5eIHtrQewZyGxARUQf8bj2bUPoiLi5jItJOZM8HVinpRzG0of4YoykQ/I
jRMB800UqSBauR+WUGDtH0Wai7O1QuKcBbHyOFiYNVZL51ST7hYKWkKUtzpvbiLpS2pk1FogCCz9
um6fm6dghcu5jjpebA2+Avubkb8KqaYlOBKNzPSvw4g2kv19FW6Vk6ZWVo/8TVmi11HqD3PVoemp
8qZIJOm2uSLMNlkEwT1etdw3Mxay6OHCUkWmfCiITJUyBXWVYEHbKPAaaIeFZfJsQnqiy7XEnhCy
9k0ZX/USzeXx+/VNuxz/gW9CIhYa0eghxpI448+meUan9hzibm4wT5Ieh30HPjXWFy0ayLws7Zxj
8T1cUwNiSdUC1r+r9EH0mL1DStxh5IuW6qL9wVb2YqWdS8vngLlE2JJUCVS06pDOR8ycIj+q7DDV
gdy+aIkfLvDsjDEksDkiXsOWgtzl3AjVQTP1wAZnAfMltupGloGJgNHLnk2/pcte8oL94CmO/Vos
2Z0KhaPdP+CWvLhF8SsgsQkuY7w+Ma/J2adiBt1gTZBRGPzZC+I7KXfSo+Q1nup38ekffFm2gfyy
14Cca9EmIzNMGYCMYyQjbr8b9gNGpJPSE890XNosik2Ilhl1JhNNvSg7KWpb1aN50nbpE9kbBxAA
+pqv7v9g8olD4nyK1hht1/XmqVSKFOJ98Rt6gQSNjZen4hyD1+iJ7KQKjS7rsHejBzJxA3Wg1slx
/zDOXJCuaTKdIxq7ohfdRcDKAXOLKzVTKvIGwEFCUncu8v4Qa4uNZO1oGQ4qft1eiUPlISBLcFcV
0iDwb5fvV/YDNBOPL9ZCc6FOJIeQ4m7mtPs4LMERGSA/3mU3+rE6hn759ruejkPjlmtGi45MJ9Ci
W8RHvrK3ntMDcRjtsuhOF66MiyyDsa2regIWo9APrZvKn/bx7eynwS48xShoXV8b++lnx48tDV4c
PE8GXDmvwh0US2DMpnnSSbO3pPtBNr1gjNxFJYIY4uJK4oC4cw5VPYW0rX1K678hnVHoz1YqiMZE
S+EcaGH344JRk5OF4rga7yFJTGXjiYSi9jsRDmcNul5PRbKYp0Ip3cksnaZDISsqaSSJkK7uGdpV
OaSg1fo5MHPwhCxfbAPGbso07ATWLQLhDI5VMaJMAUg8905KUDIwW0+zYve6oV1WANcGgMVwScal
LdEooQJn8vvXArWQwMfsgnaAark73JuWk35DogYzKCMNBUtktvVfjRzQXKSi2dKSDwOgte51yqBO
FIumnLZdMarSqPcQXOGEuzf1FiohTQSuKpxaFUORvYYCTEeRJqboIHTTr4EndBWbXniFyR0pabb1
bEqtU3KrHSMnQ5QwHBRfcdtdvsN0pBfd1If+ebmDkqTgMG9u6CeyxtnMNMzgkCLYUElp6FLMdBm+
CczlIhBh5rKC4MxlDDHiN2D46cMPsjHT5afxpcZ0R+nPN6qI5IB3u1AWw+AYXlK4TZgGrc0dtShL
amnMglN2K4OsK/dCz763vyPoQVVadJ9wWbsLLG73iCRbSigHJ0im0irwrVj3Cvm5M3Vax8968yLY
Se5jXcBxO4mZeqUu8+AkH9v78jH2xs6t/h7dAIwK4x5Du7tepCMsQuTOG5GMJGnU4KSnGp2Mb5Lw
gc/5LG5JIAU4j5VLyWxLqQhOEbh/w2CvPQhl4bizdYHAxf1tG4T2oAen5IDoAuQ9ZBftxdHv1jpQ
hSaEdVvJBl8kJlNJjHSSTpLVeX1/J4NJOZ3/vv79meWunN/HStYYnGV3ZWaUUS+dUlI5ZnfIqoZq
FqbDI0H73fZakBdmzDkmqFjPv0muFEszyuG3qC6SwZ9UxXrCQwdNQW1lDIISDC/n+LEo8HhaOvRk
8Frh355KT6SijZTH4E7x832NmBdBsJs8QSebitkntuwZOR6QLyNCgmgpd2B7u5baPLZP1aJT2X6R
81GQh/v4vfxHQqIPzT6sQIKi3/nmSWof2TLWU3vWTvXaHzqausx7iFTe2U9gE/AHCo6+O2WngwSt
e5l2+UMOzcrlG5jZd7JwAnnjU4JbG/20GKdFcxD/KdGvC5I7OCg7frK1hzL7nomU1DZ29AyB/X2V
cRkXCCC3S3DC2Gk7QD19ERVRL3ws+dAaIgZrZGQqy+cANeZvVBKjn7+KBz9YdkT/mWiEWrNxHK3G
GQyBRX58obMv+AEIkUf0yaG8yZeEDARr1VK2Bu2dEsz5PnQwju3Lzw4qgV6E76c+DH9jPjR7ZcOZ
2SPLkkR3cyO4mPmMJJJKbN2fP4Ndq6uNbc0S9eMRP0Mtv9YIQrJ+OJRZDDHGhpap6oSJRQsj2xXW
cFzGAeN9th9bMk0JKHEr7ZC3b+b0I6kqmteFiPz34quzHweBdxDhG0THkMz5j1NLqy/ivDOodhdm
VI6c/N720eKjVXRUXOTEDqqbQSvu8JsekIPlDle4WOY4RrCFDKRCQ/zNNjW3VH8uoSk4xptGt1of
Z9UNXFKjEqwvaQ8BGBWNjA20oULYSo7ctVRNRY7jwrmj2YcV4phqE7g4dM65261VS53dmzSBiAH6
gGipNN643GT26/U9ZC6OM2+8tPHNmJQBMn7cHhZzrZh9iR3TliZ8GiDfAEmtxNWVMKZmliVf5fY3
Zy6YKYPi1vjoS0R5gueOiaV5KGPkE2ibIWxJ7rvJECzq8nuh9qFiEBC00OBR5sunSLeFpkJyg+YJ
NBOKRN/3A3QKjeXYGsNLrFr7IU331zfy8gwAkyX58OJGZYen/tF70sfTmBm0QLVgsXOnEl3El5/q
DIGfuBiYglwYYVWtrr4kNQbGo/gukeRjbNX3spX+ur6gi8uCQPkALdYEjDC4iPnGKRNNWqZR1zpN
KuvOMNGtYkGapeilzL0OtLFz6OBEOyKmUVlhg7uFw0m3Cgzy6rQN1BcQLR4IEVGYiCCYway8Z2oM
DQuWdQr/NdLUWPw+yt6vL+PyyEJlmE0LgCQRUp98TxtaO4qsUjOdWlEouzEJXEiU30LMDinsBYP8
v4kGxlQDJSqIQ6OnDafofEWhbFhjn/QqNerxHoLUERRXyp00jLUndUQSoH0MH5+5CVQsVZg2uAaZ
rpvMjGW1gfFISFlDsQfpcmNXHTSH7BlTD/55hV98Kfz00b4vj8veuiWPFh7HzePsE0el6k3xot6H
biyBh0qUW7/4rNyv4rwkBLEj1Y5kmfY9Wgrq19wigoVfHAIdXSCYzNAsdGyBn4zbZrMa+n5sFJmW
y0LTNHtS8l945f24/jEv14GKPGbzTQSIEDvg1U7zNJdsIwOC0byXdU5VYxKs48Ij6iBpgWoHJn3h
eDGXcf79anOqLS0vG4p04Zepb/0k7CtoDhpH0Mk+41DftLU6CYKWy81D+RQigDbUoxEU8M3GUpsS
O7ZijP8u36fgmwESvngQ5dIujh0YpFCiBY0U5p3YdXm+srm3pCoy0Bw7htmeRCMtQWhutj/7SaQ/
yeeCICMOoRCEzSDmgigxMgrnULKGoeZqJoBygkfrOB3i4/DW7StMJzJWiuYumehvslXxmHyBrK4b
O9UYZqwccASdcL7p41nwoT4K5+fHGyvD4AP6Ow0bA87c8Q6bKAqrpBgpuvgxZ/Gu/sgxf1LepXfG
L/P7LTn2t/PtfBhe1LdsN2KrBeZ58SpnOwtoRcVUD8I03jxDwihGGf4h3us33T49GL56I/IXl6cA
GXEMJrEEFNoj+GRQIZFCGVmzz1IV8V0fhOYrVOaiOyPt5i+NJiU7NExqXyytEREQ8pR9H98RT0CE
ydDhYcHJue1o0oz0kAQznXe9pzNJLpkOaB8jNP5ug1LuY1rC62+lY/co75M7KPnpsete9zOXz2vs
M1QfMG+GxzykQLjDEqllj64dY6DG3eKzEaOBmk7jsXnoHAodwkwmy9fwdrXG475rPpI0Tw3g6RQk
Tjgv4S7HW6DaicodfBb6Y38x0wD5I1QAtYsggoRBhqgc+9u51q5cwDGaevlL68s2ssJU35lHyx9v
qvdclDLd8j9rYG6JU2Yag1kDuNH+NdsQWRCskZ+hISz4ehvulPFX6ggw4cUvOOVCvdWxmyHc6TAv
3+0gMCHkIrWuHAyl4GV1mTaFoSA/gPseAQajCTk313YmrdJjDoDW89jfWkZodtQqgxbs24b+pAYl
+M0za/BIK9c+6sqKZ+INeB8XleUsViz8PZc3JFSGZQjXMuprzLZyrpeYUbnUI64STGVN75Or+/0u
PJpeMuPbhl+SfXQs94LDIsDkiakLLc0VTQEmU+SwS2ogWR2AthZqjCqjkPfR+bO7jrnlBw10bOPB
91HN5l5jQ6d2eRLgErNU6xhkhRuY6bOU5zslMf+2pO5RByPIhJkkgf/dXOoKl/19Fd41fZ1VVstu
ahv0ARDumSNRZ51oadwVoy1Sv+Q1lla0Glj4++k44aalk1Tdtn3FdHvKU6OF4C/NRE8z5tV4L7Te
Vc73Zso4akkIaKLPNNP/GgKN6sPJnhIqdyKahE0fi3hHR1s0tLHRcHG+l23dSUpMEtySKBmxkgOG
GBxWDrN3mScdDMHI95ZXWMNxn27u86htDXw6eyo8KwFLqI5lFZF33TK3LeRzVdznK3LZbqsEq5rC
9GaJuu8q2rcEVsi3X3848fVauA+lQchn6HSADH5xiJ9Asu8pgaN7colGYFQ1kAvei5j/RAvjrsQ6
ho7MkAMzWd5S8tQqP69vnNAeuAuCxHOeEjT80M4fPeJn7nQT30FQldaHHMyqopkP4SZyrrK2+6Sd
TRhE41qPk0vc0OtuqpvaLXHzgmx7rwiY3ESIJle1CUoLR8nAClHoQvqPMWsedXDQ04wqTvus3khQ
4Ly+q9tWj54m3FLIJ5ncpg5llphFhUVKc+LP8WOrGp5efL0OshlUGJAJwAQoRtXw9j0/yskgmflS
4AHf+PpX6xHtRaCmi3zTg7wPyi1o4vVBruxO3wS4zEVcOKwVLudClHQuSwlUkf92IRlohy0XqJS5
kNAXmczmZq7gOBdiGtUiyzngUvm7pD+005usiUQdt41kBcI5EHUuG8ibAaS4hTA8eJwhO16YCD8Z
pV/o1AX9ByTOzAyubSTnUPqpnCOFfcAenbyKrzlqTW0MHiBpUe6sw+jPCBB3jIEouxtFkeHme3Ft
PpxrMbXU7uuPz9jQ9D6AtDv7kmhf32W1U+OF02CKfRaEEEJU7miMQY0mKrbR8yNTOx53Msj1XUbl
PP1NjtATA7WtiG1p84ZlSo0Y4Wdq65zPkYc8joscoWkSGKFrBZlnN+NOJ9U3SJ9GNKt0UeP5ptv+
ROQbz6vGSE27lwaqSAYa23vMf9sxUhnXT+L2yfjPuj7ezau4KK/LxdIbrItUj2Yog/aopLLy/gcg
mNlAHRId54rBfbBwDMZpiQOUAsO8RmEnH5xh0AyvtqbRuw61GYStoLjvFDR5YlgtoCodlSR0v0Zd
RA3j3dJgI+PPsvoqVaLc4eYefmLyt0OqtbqS1sAsCe48kDuEyAMtwpHiTYMwGNk2Ek2Y4eL8S6JX
KXqjLZg9mf2lTW/tvnq9vnubK1lBcN7EWJqhahdAtJN5ryfWMUVTZGyoznWYbVe5wuH8Ri2HWdT2
wMluGz+8N46Y+/aNX4NjIGaQb8V14f+CiOo7dg6MaRq3eUNcZ0WK0iEaTpuD/LLsSyfehbcoNRya
RyZX14syPkJIbjP7pa2mJv2AJD5xwXbiMx/VeazYXzlIMz0KtnX7830ukttWWR3RKlZ+bKtyUhGb
5I4NNi4Dwxw9mGXRVH877CBn6/2PuNz5niPdbNqc4cZUBbdu4SOPbns9tAvaA4EUO9tgUUJkY7GW
hgcUHnWs95xwJ51EszmTWmFkiNHOMKR9lWn7Ugv/vr64jVMHkjvMPMDps/oAZzgJhkem2KpmWpi5
onqaXS2Vp4XhbAt6opk5cDc5pDsgzoexSCSx+erKkhv5ZKrpTCsI5tRfalufld24kE67m6UwCd+V
OI8NwUnc2ESkPjCDiaYWlBF5el4plvTRCDtoNraZ0yjvmdw4JBE9+jdR0OwM/jGwDyP9fx5lBukS
qOCVnKnZz5YjqbXuaXMleaatLv71z7VxT6MXRQNzioUJtAs1L6YNbCJTNqNGX6cAkOVTuUT9zkKr
KJS8g3Y/qYOxuw669ek+jBCqdUjS8x0UsTlBBqWCHrU8zbulJs4U5odQRi1CPl1H2kpb2WsoLmDX
kYOzbZBKU1PCwKga/aX36TFomxc8845x0t/FdfI2oA+byubgpUpUgK+hqQUL3joU61/Bhe+VJkuW
zHbZmJJjaphuPimCp/ImBD4lMsqgE5B5y5zLuE8zHecumf8a0BWidCKW4G0ESwcZEwqNeGadWyWJ
Q6mcJiBoCBNC5FAlPMWvf64tw8eMIvinUKlnHUnnEHGWTaWs4GvVwVtS3pmhSrtaVCgVgXAmkfaB
ZM0SrA/zWdRUX6QyhMDQz+sr2TpXrE4ODkEb1DA8j6Cs1n1hVmSiGQhaFOU+M0HuJ/0yF8jALrZ3
HWxrRajN4xwjh38pp5X1Vb3II8wLkqVg0rHBTPcrHv/Asa9B2KFeRb4tSqLEYiBLkLu9lbtj9bt9
hWC+wsWEwiCEklBN405JXxIzkQkQpqh1dPQbd1p/UJE3uL5bW3aMPDZho1caSkuckUH3fCFjioKq
EgdHxer8QhY1MGx9EOjlWKgU46xgCOl8r8Ah2SRyg7EEEqUPVjwfywCqPSCWNNzra7kEAkcgQEwd
XL84lBxQBgXtaNCwZeqoPxRy/5LkoC1tyNc/gGEFAHAhwI99SHOuvr21hEGL8YSZdlF2VOZpX1t4
IueZoLVuczUrGG41ZmxIZm0DpqmbX5aGiMjqH43EFHSnsfDqPHLApiFLhJscbUca3/QYydBok9n1
03bRKTaTV4NEv8K+9vU0LSixEYdpv91vop9jMqNc7eAcRsMEmWhEK/WMrrgoW2iYGoIDdHmvAsSA
WTOiCEYocw5iRU07JxnihqBD8IrO6ePUtH6jTE9QXhLJcW1+LMwjo08Hei+Ev3AK5Pf0PIGvNnQk
7TPdDSArEvSCVOLlYcWSbJBvsElJNiN/vqQqllOjX1DUmZAIfrCrLr9ZwCgpuJ83UrJINbNoVbc1
69L14HXYDdJERjx3QPyj+/HRhlqm8d7fEhBNSK7oDtpYFvDggxBDoo2Ej5LVcAmlGvz0VG0yWsy9
z1pVr5/ZjVwlW9MnBuewrTBs7aICBkG1qrtVXIziMCo+TBd5U0YRdd03TujX++u4G0YIWDQq4ipC
jYXXAJWqjoBCQ0N2O/1eWH/FnbWrlAdjCg5/gKOCpBLdOOjV5oNIvZ8XpYYnp2k7OboNUbT6a1gF
jl2EAie7+bFWSFzAMKiFHnYJkCItus1AOBROolrYZbiAb6VhEYiI0Y3ADxXJU2zLsx5OVJ27nTrp
T1mue3Xc+K1Su2Yhogzjp2MBdo7HlrxyR+AWbKwmjCY6g2wK7Q/9GEPePM6GyLqrygnaPMawvIRo
p6Ka0b7aaZdk1AyGUXPTTCoswbfcePuf/x7mbFa/JzNns6gJ1g/hWF/2oGL8mO6Y9pbiBDfqjX0Q
tXF9JOq4S+Bsx7nToabgJ05UIE7v0rsUUyWiU3E3pc6os/oIxYCtYx+TfTF5VrdXI4qRNfmmfpME
7CybxrX68swyVisv6rAwYrZyzSop6QGsCx7KG44aKwWfMGYOmKvm9rZGN0JQzUAwgopmde2YYE6y
K5FL2/Y3KxxuR2MYi6z0wCE9HA4Ug5z6pZwoG/Kub7sfCSaQmrtsJ6zKb5+dz/VxOzhVEth52fpa
b3IlWvmG5UXgYNoZbu8u3nyY7tD2noHxSqwJyY7+hRWZ6FFF1Io3Cz8v0saaQeYZXV5MInE6pCjt
YoweogJob3/sBZ6V3XUXYOg0Q9cQINGtdG4qal4vAZ5NrBjKeNyZzjgrN4myD9uH8ROH7zAb5jav
mhY4H/wEp+Rb8y32JKf3B0/ayZCYF2fENvdxBcnF5EUwTQH6IRnk8EH81P00cQGjqwKT18q36zfH
5oGwbHSNYFwALWYcWDtJeqAmDMx615f3oU/h5L5fx9j2sCsQ7tKQtaDMrQwg2i7ez3eRC8/iR/vi
8R9QObAffGkYnwvi4r5JC6dxKAO2e7JT/SJgkEBF6al5FM+DbhoHxvCgZqHiosIE5bkRFsUwJGNp
oSHlLnsGG8yiYuwl8W2n81L7oHgyxaSSKJTZ+mJrUO6Id1Yhm0gN/6uDQkcZ+2+wPxUucuCu9WA0
j9ADc5MXoUfbskrM7KGZGrqdaOXnDlw+YDyqakwGKzuqEzmMm6Oj5k515b1+EFjMVuC0QuPLIlrW
ZbnWAi24s3agjo2+qR7Zl7vg2QArgIJrCA8WSPOJki6bjnsNzJ2HMKswqVMDmDxAh8VHdicB0TbU
l1+XhjKxeDZ7JlZ83fLbbLwPbc6Ypb7o001BxVPUEThz7eWLNL1n4OeVi2JXWkeQblPB5rIjwB+R
NRh7E66u2bJRhgDtlojhDjoyt3Cfgavcqw86Bu06R74RtSNsXetrPM50MrVLSazgSFYWiKLtt0r5
g+Zj1lD0n/27sBdJgmZuAIhp+GpgljD1ggPJ6fJUv6MbATPGs4ueNPc36YA/Qsc1LGctxEpBCaKw
nYwCpwvRXxkbdBhF9EmbDnSNwzlQPTelHCIIeJLptDrkXrlTnqLXATN1eGZ6AvO4bEs930vOg1Zq
nTX9CG+dHIZD9jV33nU0AVQvos3byEefA3GBdwwSKGQAsKpZ86tD5ZcOtLnn/eSUKPzEfiGqtQrs
0OSCP9uqliVJgBeS0Kt6jAdmhWjzNvIpZ4bIXQmT/P+b17nu5CbfcB98TaBKmaPrlc4KnUDyQ9Bj
EIIS234Vua/Nu2F1DLi7QVuqPsWQMi7avHo2qvJH2C+PRR2LXgxCg+RciD6b2jilMPz+uPimX++C
2+iezdaLL7zNq2C1Js57RJNUJ3WGr9bIqL8r7pi3bh9YHpgCBc2C2/YBDmfWl6gjWj33i7U2lX0W
4yGo6idDiWmhCQA2uk+YxUNvCxRTJpOWO0dQmlkdFOamMJ27S2+aB+Vm2IcYs5d91TVu1P34Zgvy
iNvb9wnJGWQwY3QmSfAiaKScDmVJWxDljVnuRCLF7e3t+0TijI9Euax1EXtbzYFflZ0HKSxX4Ju2
78lPDM7uwnbs5cqE3VXEMY4txQy84UhP4V8g15npfAqoTKMjSdwF1/bufwTnLHFO1T4bbYArD0hn
F6EX37OmpfC7idPd0foEUbMCCU2fRSZCbyn4kPwYFCZe9XKOsb2Dv6BhC1Sf8Uu4gxhm6w6ejIdI
6OuH+UaIuxn4fdosz6oXSxpmbdmWtx6UkTHSZqCD9jB4mi/v67dSkALYzD6ujojNXXWFkeRBxLI/
rEFY/lEO4AGw3BaP15Kgc5dKQlqX7ZhvtULu3NsRbGpRsULre4xC7z3rY0QD3LPtvNcn9MD5hZd+
FYa4Ww+V9ULZcVpFYVVvhkO0AJVds4WfuIH7PvuGXz6I4q/tBaoyStqsix3JyHMow8ibhbAnQ+1l
hwa9Rk8txHvRd03nd/k9ulfd1JdNUZi5GUesULnjEsLR1HWEyyg6DMhF4CV2T3YfcskHwcHcvPY+
kfhZBHmypcpk68MYDZr6Wiiu0exBcgYHfpW+QI6yEEYvm95uhcmFfnZpm5EeAVOyUXFSJCcNK8EO
iiC4o1AOdp6mbAPH8SlMftqDqGyx/YBdLYKz/GWow7zIsYiGMbnGeL0yDqXeHW+TfYLbnGmgC74V
++oXj48VJGf24Aa10cTOFoXzbcv3heqS22WfOpUnJ7dBejvtYjdz1N34GnT/gNVk8wZZ4XNX8ACm
iDDtgI8+hwQFrvC9zFpkNHNjJ7XDXq9EF7Bwk7kbuDONUFOYdcpH1TEcUDTfG4Xf+pPHnupRjZuZ
ZifBNrMvd22bucu4idVlyhJmnu0x2CEPCNaCJ+O2jOl4232vI/hRYWZi84ZabS3nZrJqQiOXBswJ
/MOosUTvMUhAbIfs2tZjXnS+aX+2+965vlaRRXF+ZpIsyc4GwA4+e8sO+9GXdv8gFciO25Ut5S/g
olIg/iIBR9tNKsXkAOpiOaY/Q2e6E2ci1G2npkGCWIYEsW5zX1CdsmIsY8C1mItoH6c9u3/lFn40
+Mifda/kbx1zHzY+pLrrQb3cH5q7fyC+tr3uzx/CfVb0BWL6qfjYX+JDN+gl9HJH+6r6pd/K9I+e
MOonGvc1uzkndsVyaoFxU4MfL26/JfGv6xbzX47k/4NcMGlNUtvJEjuSLKtbfDNvMj/0WFJStxzZ
ZUVOkHULMK9vIwq455dwuvz/9xyd+SOBlvn5rtmbkGVPH4Sx6mZ08Z9tRA8Uh9YM04jx8pFmh3Df
fJ0oarjH/pAc7YPoi20fe9NEQxy62zEWeQ6lSENGypmFxRFxO1B+D3eK6VWpaABqC8cymRAkBllB
G8XhSHXTSlqZoT2atDTXHlFh8YMhdMzf1Hv+yOqwRkA0UqJoCzqo8wX1WtKZaoxCRmHuSb64jSYq
cW7d7CsEg58Jyga9M8YUCG21Q6OvG/XCLN/Wdq0xOHsLk0mL4xkYrBSkuBjNsagq0aX3sxt0GDLP
AZeJsBM5OVGmZSs/APUqCPlgLhXtOB9R/iq4bey40cZSZr6yOwxfQ5RM0oPmB2//IAvP/A/nl4HF
6OB1cImhz+j8cy1FYtbEnNmAVQ8WysjRomP8CIIlBc+yn8qOMR1bJpU6aGhB1loYXW8c7DN8LqLR
e5PUVb+woxbvY/ZeMVy8BBXwe4wS1Bjt5+ueZOPDopkYFMDgz8OwL89WEWuJlSCHDLwhfNetwJul
JxBY/yoHkX721sMBUOheRuMtetp0bmllYlR9Q9A2MQy128jmk12A4UMeFCqT9FCoZG/Z2bdGyb6B
znEP/sPnLM1OLdQ7JPTN9pZ2P2rDX9eXv3F2VPaKgVFh2BkKaeefO+oDpal7LL+aJ38cg+9BVb9f
h9h6hKLHAdl4NJKhzYtXt52iWpb6GJ+U3bnKrYJShynjuYQavKfeyIEjmrPcupGAiG8KSWcwgvCM
NYsc2WSw2n+NUy+3AWa+MAKmP8bPy6sK9s9iN/3B8wITSaoFghwgy/yrsNejJa8WQMoqdJfHFxVd
/4J93PxWKwjOkyZJH8XmDIjRKQ7NofsSI3SovBw00ooH0Zc/SciDgwQdk2DswqHk6wCKXZPI1ht8
uOFHOppvTVm5TSDUYt94RIBMBYlCQKHHmJ/oAjUGWvO6AV8L6p0wEQguQ00KPg78s7M79ugqWrzE
G3+KsjEbQeEamB/sstNUWuYJwFVdPgx2W1Ojwrx7MJBYEFWLkLjrQ5azyDR7ICVV+5DJ4NlN1F+Z
rfrXTWSr9+RsRdxxnobKUuauZybS3Eq3KviT2FC4eZ9i2qujoI9Bd1bjYKznWLrjXjmI9Nk23enn
t+QbBY24y6rEwEJ7XXaHEc0LRQom8FMkCiu2vcoKifOm8hLmWlgDqfUUBNLtDjfFF8OdHPOY+5FG
hQ+yrZtpZaYfT4zVLQxx9V6tUcvBLYzIXaGRb/2qYKB4sWDS07VFHuWShxHN8GtAttcrQDAa2flS
YYXDCck7r2ewyBimOzbaaTyPPjnOrkpb1RNX/jd9zWp3ufdSomRBF41Y7LR8MWsV3AmiqcptJ72C
4F5CEamDHKRXzFZZDbx1sq+oWFHZp8YerC2CXqXtBYHNg0nV47LnTwZRwDMCg4RiUFVBMcV4qpvm
+frx+y82CWotcFEpGGTgjrk5BrKRMJuMDozkHyTaDiSuNVB4s3aaADw7IsRt3/mJyC1LHs2lCrAu
nIJglx/Dm/F7r9Fqn+9Yui7/Nt9Or6U77+dI4Gq26o2wzk9kLlBstXiEOue/kQuM4WcKWNr+j7Tr
WpIbV5ZfxAh680rbdrzTvDBGIw299/z6m+i9R2KjeRornY3YJ0VMNYhCoVCVldnZglN7kI1jlbpO
kYNOTJf2yAYvToPUVX4y9LA334JPyMoCQE77DQf1m/24IbRG1aE0FSvedXvpZ31ULGjCs6syZFXX
fgUJ9ItfIet96GczfkWNmR+zu0H9yQIzLJFrB+qVXbhYvzh+f2UqBnQTPzcKuaJmPreS9ofeRh6o
Cxl+u+pFQCeDyY9wD9AUoHw3RkXISQANg6gNNd/wrQzN7h5YZQcg0XtpJzjtvRSgEcOaWGRZpuKM
XoDnI59gOSj4m7Ss3KYQbzs/V+x6at2EK7zrS10NA3j3yoBGg1XtdIEu9q/LItAGE3h0jgmaQBXM
ImcxnK0HNoxDKugQgL+QzqnLOeYKjT891yQ3r5DLtK/kZPC29BPETWTglNnoWVsXJJRAtkV4izB1
d+6X6tRMU6Dj2UZuw6y2cpRDSIbdYM52C+SUPb2ysida14i87CHv99smlY/Ko66MtQKb5Fma7Qok
bITiPLv9G9zg0hKdqAlZI2tFfHpBvBOimxQoosBUbhqbsFSkP1l3/WoetVga7SaJFEsRhGdIFVT4
BJnKnvfEXbQh6KXgMO99e7pNZLsGahGQxcyM3wXGdMLqVYLHC8hAiF47jub5hsYcNHv54bShpOBA
SCQyvGFSU9n1XvTIuh5XwzmwaDo4KKFEh5HNc3uDUaB3wZH7MTXLJ1LhiN7HAAgLwuPQFxaLUHnV
YSE4SlgiT2SU5/bkUJb7OcX6qlxstkkWIVXEgAxjIGf1M0KJG89bzK2AjY7yUZ3r2jpvwd0wzErj
QhF0ArVxqHqhzAduZoSZo/aBf1cVY2PGeqfaeKm2nZkPnb/pijq3DLVhykyuBfXFj6ILVnGqzoYf
4EcRTGrxAP7qwlIrM3CQ/yChbASUOoBFYh3YdbOGIUO5SoNSD5WdSEah1sYUok4L6dMptQsgLHum
9PTaxqKW8MsKlZEoUDpNggJWZK7EOWm15thHefBwPY6vgT/EpRkq/cjDEPqMIcyox+ol2AzHTrXi
xxGoDGjB4C7+qf2cvms/rltdXRvEWQhJD4gd6aaF5PeKXnQBbv8x3+tiGIIiPWXRzq/7LMT9wI4J
NCzqwOdHQ2r5cAqaDHfiB/cZBOAXDJx631u5WWyb/l9w26492qBN+8sglWQUeguuzB4G+xgFGuO9
b17aFJKCJWPTVh0Q6yG8GWDLpuHfaRcnehXGg6kFnqaCgrZ6wg1qXt+jdSMoN6OqJSv86esubvhG
AecI1CrQq+N0mxvqjTBqnNl0ksgwtOoMOEr/MUT+fWFIaAZhzggLbFKG3txyh0YtHq+vZd0VFjYo
V0AiVEpqDxuNA+lANMm0Bx1UGZPbbcOdsq1ZvrfqCQt7lCdkQ6s2iIr4eGJgiu24rcZdipdt6ncM
aMqaJYz1Il0BgTWGi6nz29UZF8vaiKJPJ9mJzNtp5B+07ntV1ox9WnMI5EWQVCA0k5hhP9+nqesV
qLDgLleHzCxL1QqSwvUr1WXs1Voqi6tMwni5KOmYvzu3I6t5EdSJguDwlr1AlgeYtwaYKqjlqPbw
WdU2Yf54MV4SqG6w8r81X4SEJiZFMHcM9Q/q9i47qHDoFUbjMjHbgrz9CHklxgN6tQuxtEF9x9Sv
u2RMYKMGFlMGSJ5QrCqe7ob3rJuKtRzqU6Za1RjhaS6uUS2peRGg7/E3u/X7iylUfpXrilqOFR4e
pFI28RvBN8sWAli+raEPHX9MdrxRG6+9aY+saRvWl6TLBEGgZoiv+JISeiyTA8GenXxHYMGgdWa8
d06JP/1gXewazSs3CxxUYhU8eOT7BNwNb+oO4CG7woyParc77j59SJ7Sh9TJPVYpkLGJCnXCpzBP
hUQkq8wrs+r3scAIIWsHe7k0KgBXXRuVsYGlBVO1UcdmEwHw0ssaw8xqary0QwVhXGRzJ4xYSHAj
fxEanwi9behREcBJYCv2dc9kfTYqBPdyFLRFDGtyGZhznZhFzEiKWd+NChZVFJW5msH1MWht+jJE
KOHuLC7KNSOYJgMtECLu5Xg1nqL5FDaI72ojmTknWnLEW37CIidZNYO5NbzoEfcuuId0JeFqScWz
ZRyqYx5XnsRVb0UgOtc3ZbV3pwFujEk85C4SzQlUJNHYzAb6ZLJXbw1X2XeVqdsl6KxzTEOM3rTH
gD+73rT6EF3apYJunZVywnMnu9mNhAnAzMwgfdBvNOjpEhqp/CZAOX/YJHZ3p+7/rge0/AFUKFbH
MDPQosQplqptLmu2yvVOkLD6vmter+HrgiwcbUgUaM8vzxB+NBcZzIBT/FmVykdRKVkXNPkbdCgE
rTNakGTwCgwN5zb6LiuFbES8wBM3+SBSzOo22oZgAAC5prwfNhkrcqyv6rdF6iyLKlhnhAwWlVtU
Zx+6B+AGQMrYOhmRdCTsiKybczVYLRdJH249UxUph8n8QHQclX3oJqhAD3Zz9y+0kFkLpNxzqutW
ikRY4zb+ffitxOwCWeDwDXVga26AHs9eGSeR/Mlru0g5ZD/2ndgR8gFuQ+rAyb7PzWy04ts8N307
AvWx8oLIiYE2HMej3jASh9Mj5b/bF2ndQFnIyl4eYL9306fo0bdKG/fCbjyMB1J0Kx0tttQtCPQ+
G3vcgEvVKnBIidx34MK/YzRr5AfGNxGvfhMUrs49m4u0mZcr/CbSSiGQXaU1iWaKgXlC0Kezajer
QffXQYLCwLk53gc+eCQHSZEC6KEgoVXBw4sM6vqyiKte+9JUTOhEw085gpcw2irxlCyPzahIwTCX
dnZ2ejWIP65bXC1p/j49qIWfrwzEE+2Q9TAJoUvoUmDS+1Bs+3uO2VpfLRIvLVHBaPLzZsjBE2iK
nn/0UUDtHhovwFNh3rUfWWkmzJkH1q5RwajNwKzRk2DEKamrKPFN3/bboBUYIzIsM1QAypU8kXgS
gNrg+ywifcl0zGEym6PXgznQCec7lSMKYMoAB4qASob3lhz+Fprloqvva5T22aPCLItU4Em6Nqlw
FpBqvIk7ImhR72cP1KYYlY8d1Ou8675ItuPC+8ktpWOWHPRIlPfLDeQ+M3IjzsNrB15AwXhVOE8W
K+u6nfUbY2GI8nkhzQypKGBIuJU+623nhS5klVMTI+XO3xUhtYU1yu/7jB9rfoA1GeMn43AHKKw9
y6y0cPVeWlihfF2HBhsXh7ASBIYZxNAwZHLNskxQfl7mcdfl0Hgx07o0RaDrZWnD2BmWCcrHk7AI
Y4PsDDDSdnNDkBzZEb3d7bCVXyO8PVh9D5bPUS5eBYGotAEMjiLGF0QI44oQ+U3CTcCzSFlXr/Hf
O0TXAtGJTCplQpNMinhvyu5qoTULfdvHgZnnjalmBuM2+S9+DuydLGHkHpUnKmKUMTd2EjoOtTu6
kps4GOGr951reIU7fGdNJK2GQZCn/cca5R6GIrdxLeP9k1eZbMrFWD+VkaabuS4xOdxZtig/EXlI
DPEiVgb6jkMLfShgRYTNCHoU/db46m+qW8j8MMLTmm/qhA9MB1rUgFLV+df047wDbrDE1wQsU+1K
s2B2pdcCrg64hoIuEUhYaB6wOcn0pCDwMxlNP8FOb3nOFAIze0OJUPNyCFzoA+PyWivNaFAiBMxW
BV/XhTpUN3DZjKcmURHqbdESzOaZoMqhZvDMan2vOCREjlGhBtAWrK+8SqVRXJiITVGDIwnzq/ea
O+8hKXogzQsCmWcd7cv9gjGgTqFLDpDdBSeCptdDk4kw1nLxMeDwHNH+WMUR6mjQeZJQzQX6BfS5
5y6hinMsG70KE/qnX77n5T6VK8YpvgwbsKGh0InGKIzQM7+jMZSxPGN/8lmw5SFyICPi6jOI9m4T
4TCoW0YIJr/5/BY+t0cFjWgYu2lsYA9ihLvS9bcBhjUJGBnpvM0aBCdn5poxKmZUzVAFfg1jMcYM
pA2h4QEpNpOG5zJcnK+JChfFWCpdTdaUtNqNX1cOWGRDkCGwRKRWXQ7qZzjCYFMGm9q5P/RdzCUA
mqMSHkQvvcD/4Hzh+fr+rJtAMxPaUeBKOh3nRQ9GGpC/qhMacn7zI9RLq0je/jcDlE+DfT1UZw0G
OkG11awwy/zzuoXV3QB/Ntwa7w18rvOvxEViyUMpHlGujazZd+saYs9xaV+3cvGhgKtFW0BF2xmY
aJ4GNECMrU3HSImtWEm8ZIytUFac6yYuFkKZoBYSGe3/m5j4YxB9SeUPX/q4boIcgLMDQkwgXMqg
NTvJ9J1/Kx3c5u08GbE1GY2l8ZHZavflqNp58mNoGQiM1eUY+FaACoGalM6/u6xN+CAQMA7Wz2Zr
RDaPns5U5oz0+yLlIktamCEbt/DgPFVBLTjBjDqPVj9Az1q+MRKQP/AsLl+WJbLghaW2F9pOK2BJ
Qj4sci+zpFgCQMFjw6gvr/raYklUzKw4eZzRjoutxG/uEzG7D0MWBSVrc6hI2beVLgkGH1tNE9mD
oe1RAt6OueJe97e1lci4ylBRESCITPeSI47rqljDSjJUlMT4vVUYHBaX9V1s/9ICtf2CxCejUEix
xXsNmO0VJwxt/iu0UjvzArSmvqI74yu+IfNm0R0PVovIZvVp1r4lKJGhY4HEgMy0n/sFD15Xg8+x
yKqObCEXzKnQraoRGI5+KUuJpeLYohcAci9IjlPXQexLuhz5UWwNVvYRH8a7+Vb2eEtyMxAMBbt6
0+4g0tOllv8og51NB8DzlrXWy/yO+hFU2jqA62sOwxgRZBffgSTHMyz1FmpVZmKrD9ed57JncG7r
VGxaHLjQ7+co4bDg/MBtFLtxho9iF/w0MNYwHLj32WmtnKlOubabGKSQkOaB8BPJ2PluVnWYYNam
RdhS39r8TR5Va4okm7E0EsvpQLy0QrntxEUKevawAvIOT3OLY+CBocQjc3B/kbpi4BIilOCIFgBa
MujmdtQp0aQVVWJ1cuPgpcHrI2s9K7HxzATlm0Opc6DBrhNr8lo7f5Kt4l2MzTkESyhZE5mzw6Dp
nskORXaD+o5ndil3xNDUpBRxA15H8N25yb469uAHjT/IK6DF6D6zPUA25opBuu0dGIGqtwIWCoO6
4BGMeuJp7+MXBEmg+VI+tBh+vu4sKx6JPjvhEOcxUIhu6blHRlIVymkH/lNORmm6/gk0p1kpf6yf
QZwEDxygiuAqPI2XFBOtKDR/SqxW/JH1rVmHrZ2mrAz9EnZ2MoPwhVcU3vCnN93iTIujL3HDjMUU
XxiPzMgoqEeoMcDb27mA225P2raMt/baF8SyRJxmTBVA2eL8C2Kcpjc4JUstYxxelbLdtwH/EUky
I0JfPkixODzegAJFogjAJHVxN5IYA9ErJpbxODiyM29kVKP/OQG5xXLFtasP2FawpaO6CZoo2i9a
qSt5oVUTiweyNrshkFNCj6vda/tgJz+NFufNR+jVbIuNdsdG1q8deRncUScZX8zrUSEsKudKiDG3
bvWT6IXKSy5+lH6/M4Kf191/1Q4oB/BZkehBt+F883SxEHgxhZ2s1W0xEKwsTi2ofe1mNWBs4Jqf
EDZ4iClooB+lYfxdDmH2vuMQlSPpbc78TSlOXtFkrGjJskP5I2TZypRT/dga3+In3kn2YXsisCRt
Rr43s8/xObKZ5RLyoejQtVwdFaN1PY7GCdULK96GT9Fm3kNaDE1wEioLl82Udjl+hdMACWsMCuAB
AJwydRqmJEzxGEnJUTcEu90Ox8ICVcNTjbKoUwxWa/aO/wa+AShjJFb+zuqyrYXqpX3qKzcZopk2
wn4YvATSoTLurzvmWn5ytkDqg2ZdHc+jBAOy74AiEyWHvb7V3n2O0BtYU2GOiG9Ofh+4MquLegls
JB8XilGo4QgYr6YhUKoySvUQhJgYuJV3GDixmmfuQTb1Wxz654HJu7X6LfHI1lFxxpwpba6pDSMV
kziBdEHkKSA36yLWgNLqoTAgxov/TwPV5+dcGSMAYWo0f7ny26h/E8W7WmNUJ1dXsTBBvbClWOmj
ZICJtuPsOZKtcWTVu9aiFVnBf1ZBRatYHeq8h3IFctZ6K9jo3xGCZhmNAFPacTt9j0qyVbsspATx
5YuzvTBLVr64VgOBU6LcV2MrjR6Mxg510Zz82yR5T1Jm53DdFiiaySw+ob44tyWB0XjqJBQR5BKk
SciAELuSnQIimMhqwZcJlYYXOUcDlsVTQf4wvUg8CVAiPd3lNMGxirwBM6Q6eXsQ8Am4CrecB1AG
A3Vy0ky5sCNDsgd6N6IKvNL5AuMSJRFBLUACZYOGaS/uYk8yVU++R74yuqNdPRj7ZMc5/ib/8B9b
okgXgWsZkBQL3Gz/AtK2dtolBQVAyQAk7BI9JdYZ0F+SAtwcnn4T5llANRj9rD47O24hb87ZTJjG
ylE5s0jFthqjJEoUqmAlbV5Cdd/1jIf7ymk/+/uUE83R1IaxghXpzQtgjuYAtG/dsyC3Kx6DWj0h
p8Bnu+yAhAkaVnM4w8pzhwlgQqXnx2YPIg7Dt3iMO970eKFIFvrPsq20dsHqGpzGfihf+kdxDwoS
yGBU6mBOTS12QctHVp5ap5eehwa4+GSKOe4/IqcrmsVtZJcxs2FxOfCJ2WDQxUjIREE9gMz03I1D
YDvzgtciS8YzpdoR/vsRCg6NlT9yln7IjvVee04B1M3sjLPCI3Qjs0eJUQVciYdoFSLpNmSEb+Rv
5z9iVuoiGDIusoAq23Bp6UBh0REaSJRFn4zreM2l8DwiKmU4uTxPuZQU9AFocrBe7Ra3MVSRG4vQ
GM434lY0TEIHO8r/grBx7aQszNJVilIVZQjU6JE18Z1ZlceyZtxajHXR9SVBHeQx4GGg0h8lYAuq
uxhsQNc/3vo2/fp29LNMz4JUTRPYSGUwzcaTNfLf4vCphdTzdUOsxVBOiWesmkQSDEFj14oFIJIa
w64AcL5uRmTtCnXu8npOhLaBHU0w+Ycsw1Cusgmf6jsQmWzzWyJBIXnSyyCa6XfjONgKaNOEI1uH
grVe8u+Li3kuK0GqRfyOWGvMnvfNwZ9MZWbFGdZyqVy7L0Nu9juYaRXV7AJk2MID44uK+KV0JFv6
OZVOI9PW5YnsnHRrHFq3A4+Tail464I72s03nGJmT6OXQzTpJsPAfLOR7+NnFrvX+jrJgK4MHjoI
NJ1/zlJCoWSOcS3xuWTCX9GNZayTZYFyUC4d/YyfcTFlxfdEuKvL5+vfca1IQHSRfi2B8kx1ygUh
SrEE9d4wZUtrTSA+UToanfmY3/8xLphcAgtrlP/pklJWFflgY/ktjyarrgP7+oLWPfz3eijXE+e2
r3EPRVYfHyQ/sgsDRJYDa95kdVs0bC9pXBPh8vONl8p6lIRaxnmeBTPoeBPsx+71hazGwIUJ6v7Q
jbFQBtCUWUKPnABi2233ybXfAp41JLbuAr8t0fOrfaXog6jBkuwFm/J23qOE+FziJa66016dGBu0
HgsX5qg7ONDVtK/ROwAxY7nld9mD7BCGQc5RnMGrwLERWTV68tkdktjQrNwS2mPsSLjybADs/9cO
0miNrDdiv4/gJyNSMMk/YEbUyouvQEuttmFxya465cIYdYoHYUL5wcCSu/bQpDcp5Lra1+vuspZb
LtdDneOpaUqFB4sHkqpgQ6rACrjdamY/YjWD1MEvCDVEIr55qkIsbpActaKoa0/OIrnH3IYsamYG
3rgj2WO+i27VB8JPwCqtnzgBLuL9wi4V71tDyJTSR+RonPYg2fltfeAd/rnwEku4jx/8Wx7cOZAA
uuse/0Wxav0w/l41dd7HdmpbAIlwoX0S5EjncTf5XnmfvtUn7tbSywrGMSF/8dp6qeM/tXJtcORQ
KmGyLwr+0BjVRmpjuwyhqV6J2GimUvb65uIpDWc/Qeqoo6nKMR/UHdLjzuoc3cs+9B3JWklFHK9K
UF9YYBpHcY71lF49H6gbQSzIIDqHlN0wq6egCnGZN1HmDU1nBr3sCLloXT8jq+uDMjUmljHYSZoY
52F7avJRykuSl7wNuwnQen43ORhJ3HPOdAdQ7vgSWP0RtGXmdcNr7rO0SzlvV0LVs+fwFuh13Sli
NGXmyhrzAQCRr+uW1r7k0hLlqFKXZHNCMq9GgYpB84S5MCszGJpVq0ZQbsE3NEAvQ0/3gFVNgno6
WNW09NDEGI49jPPb9XWsXkqoIMECGp/ozVBbBTh9OuvkpUo6W97gBe8GYSNK8UL9V0xAa/HTAGgH
M+YyJs15aotmiJQKvYI1jZBbqQ/RQ3czPMyo63AO2iaW8kWGtEV7ys3yyKqFr2UTS9vUpjV5Oys9
Yambiv08f1fnT8bHJNOvdDBZGqCCiT/IZe+HCCbTrt1KG3WbbHWTDJqx8rvV0tDCEv38BLN2WVc5
CVu3PcL0jME2YosQm5FSFOuhse6Jv3aNfoxCKp3vYw5fTi5Cs55+ljIgXRgBu/79Vq1Aa9zAkAwI
x+gEKRU438f8cmSFk4JR+ltF7DBo+TeHSsaTRgcOF+Axao/6suGA6iIJSQ2m/uBdjXrTSCLGUtbP
1W8zNFAbRMtpWaCYhtcuZ4mGbvlVhYu7HZ6LSjXnfH6Ypzg0tXi6D1XFTSCCbKrqyAhTqx6/+BVU
wFeaVotrAb+ibIqDwsVbYFAZ1TaWCfE81odiPhg+KVLGybMm3abVw3WnYP19KqeLoGj1z0OjiSMz
4B/LmFH4XfU6BUhiWSNMN3SbWCw7FWxhuOgbdT4AF+t1ofjI+ZzzF+tQUDgH+Ru0eFVqK3JuHKSI
JI6B0X34Ef+Sdvr9dROr19/CBLUVUiPkAJ3j/ATlVzaCHTB+4RMc1GBifLL18LOwRG1KF7d1kAxY
jJ9LL4k/OS037wIZ1fkuBElnWICKp99DQfbBwPViRlJ8k9W+VYdBy/is67v3+7MS91nkyUU1Cd2E
L2uV6hc+gKWmQLtzLFUmlhXy7wsrftOpHORLkFiIqOOklalMH8OU2Nf3j9x9F9fH4qtSdzEeopUa
87CiTKE5BCgdA02jpsdYPvQgtPkLYzowrTp0jsHKQ324QawqRSt8BFsVybUi2wJevLX4FKfibVuy
MrPVD7iwRn3ATJVKYW5hLU0OfIGMRpVNLf9+fUmXc4goe0BF9NeaqA84G0U7Qw6ZPHmJ3kTmzV61
bT02zydrOVQWAzaRdhwVLEcsA6CrNHXIfUsDh2Vk+vkU9VvGwlY9A+KleAkaIBujm+qJAN6rGaA4
Sz9OL4TYKHf1LaFxm8Edh/cn4GOcS0QYrttdWabMg96MAFwEAfWkc7fPBi3ptRz5ND+rBGn9oneQ
muIlnuGLa7clsCwIrqD/E1Xg3s8NNbMEyKiKeDLsoHiJdKbcE4gCasWYF2BRRay1SM6sUSmAIJRG
G4W4soj8iwwK1Vo9QpskcsrHYHSKxASsEogap3Ohdm2mmgVtljwx/TEyQbttPF3/yCvBFFTiAhHd
BEAbwAkqmJa57k+VHOZ4clcVtO4JNEo2swN3H26I1icLQrSCxjo3SB39acAXSEUYxPTHQ9vth5/J
0bCM9wJ8b4fMHhqrVy1I0LGGny7diXCmA2wGRA/ayHRNA8q/XZrUYIcrx30/v2QBiIWCx+tfk/z2
8xgqCJjTAEKKPD4vmS0QpLtYDzKLn3hz4G+4PGM464oFWQasUeXxWsJlTp39oOuFZGqUyoKiler0
fue7egVaw+vrWPlW8AYgL3AaDFCMkX9f3jg+N/BtqVYWX6F61+TQsujuBwPkANftrMRMwEPxwsRa
kBJfkLOpyQjFRkGC44X6NkmHXSyirDROrhKDPFyrfgz8sAsw/lBGASNfIaea2qsz01RK1CuFFqER
D/08bnK44cZovkqMt0LP2PT959xgUVqtlEQB0UDqJUEjBBfFxda1PnDjoV7h4Atv/lfnVYWVAzr6
UllPPgoumEsWrOrHZGvQoE3sQbCwzYUbPBo/rn/1NR9a/hAq3iVNF1VZgB9iqN8rwzD7sWXs60oh
73ytVJArkqoiFPVY6y4CpcGjviNqQfXt9+yItO2x31kxlAQs5SO+T4/R6/X1XWaixLiByTZd0Qg5
5rn3tn0fdYkB7/WHDgSVoFVIG4vT7or46bqhtViGFrOkgtVQk8HDK55biqexnBWDwznZGW/qx3SM
QAdJKFyHQ/fUH9XN32j1gcMVEeYUwzAZqFIRYI4acNKPRY2APTkasMD6NvD8LbFKmE1RN7QGNm/s
ZUTAG0VEsqaDrwzgT+q0TGnZt8LUp3jyw2ehVwZVaIC7XQ1dJBDU58G/ID9YuZiJUeB9kCCiFq1R
nzcAN1te5DwUmqFk3m6D6Zi6ICqB+nUt7+Mdq65xeS5gTpWwSoAXiMrO+W6ms6KRZzMk37jSnEFW
PUXfrjvM6ldcWKBSmlKeAY4Y8RURfN0x3ItcsYk4Vr/7kqcCyj0E+qEAuo2Mjf5uo88ZhaxHBqhF
8q2mAH6BivJrX5v5C3SGd11uxkeO9Sqjvx4wEDCLg4d7A/glelR7modOmxMolWdfzQeXud196up3
ZW0Kkxl9U17m97oymSPpdG5KrKJJATQiQQiCw+98zxLg+jSjwVRZ0nW3Y60D6GKI1jjkj6kw3wrt
5P3ZDgL5b/AQXwLGBeceRZxzex14+qRxjjIzVRs317R3TNDdyXWwuW7mYguBi0dMAbAbEkyYkdQp
1898A7Sb/ghe37fua/ggGgI6iI/S18HVdtFbAg326xYvtw/WACFEnxOdAfgNtbCiVyYMv6QgZitm
k++n93rsttdt0O5PFoWTTHZLgDIXTcMDXjkpLlPYkDHIOoSPZYeGOrvVeekT52aoWBWXUj3WM8w0
u9aO73rRrG7Ct+EGWHVg1OPJ1B/zG183MdqgMKBHrBVS21anXCsGxHTU9OqPoQuCrSGkEOPMUHhh
vI/Wd+z316SuuUlUejGUYauVDlr1Kqiv/9tuEfuLJFAfpqbyI/z9GZAEaSuFxyT9w/Id7RBUxK38
UgiHCiY0oh4fiqY2/5Vb//5I1HlVetTVpJpY0NDc4tTutmoihluz/I38++JDVWnRjQ3ZCC7/1sfi
QRpzs5Nbi8+AiQn/tI1GfzMq4jXoo8VAi+Cg6okrlwcFLKVBzWSYIX9mmR7TZqh4gEb2zPPcBEqZ
g7jjHVCiArKfmKMZQTa3B+CWt/XveKbp3wOIlV73PIZn0/0Fv+Ch5NXDtlzOTpLoZgjkzXUTjOXR
PYW+qPReCfAV1dGHnSB4LUKQBMz9a9233igFijnlNeNEXaD3qY96SngWnlJi/i6bZSxsADAzakxo
WANVawQgwJ6tFAwqKKbEu8D+H33mVARY2G39rC7CCavl2+YolImZGJmdFIwX1Wrwg74AoJBg4zDo
DKAfO41LNVgRBIitD709KrkJkofrO7duxcDLFAhb40IURvLFQisaArUM7/vxUCSx5cus2Eo/IU4b
pfw2QsVWv5rDDuNWYO7v4/ZmnGqvjYsNpvWbrdAIu+srWvVFsLIIGKmCiKRMnehBTcUmGLEiATUJ
KGL3Jt+hcyfWphzlDm9Exzph5TEXQ7WnFS6MUue7qo0irXti1IiNbdi1fGmNrZ46SlkqpjADVTrk
ouqUKh9swRfBYUiPj7Y6P/ab68s/Nf4vQs3vn0LPN+b9UMhch5/Ce5hiLrfzwXABFkIJyB2eOaiZ
lB/BU6zjvUgAtZEdDlvuD/Gu1NegnzcB1AZQgcR+QydmH8VemckW6jyMoLN+/hcrpdKDaUwmvayx
0tYOHoYv4xPQC1PaF5Zyoz/GN4gA2gub9mftxICsBkUjEHrwwKSf30/gkdC1OEUumSTlvo9AfdUk
6kYfSxb0YtUQEB54coOGB7yg54YqvouhzoDwFne5o/uZBbItL61Z7c21w4meyy8z1H2rCWhXqhLW
w0NnTopDp08Ds/KfU3Sdrrvm2kW0tESdTLyhhK6DDjFYrtT3iRPvBD39i3C2NEGdQ2nQfQV9JGSM
ZQ1SaUFyy7pXzCZPnetrucDFEB9fWKKFEHJADEe/gKXWDnszvYM1B4Nkwj6zDGd6MxS3uIsdw05q
U3y4bpvxHWlEviak2tAn5N4ztNcItA/hGD//qQncB7ohYlYZ8iQXD7MimyXUKFIAmMKSf4A00n3T
6uG360ZWDjCsGKjh6SI428FhfO7hheELgaTCSm27YO3k/G8yCCfBqDlCwSKexIeRe1Ss0OHwsGEE
j8tveG6a8sW+jbqi8skCjX52+L4qHZRoNZexQvI4Og/GQPvoOsgLdUlEuKDMtKJaiB2noOdw0HeA
GAmgNOoJKWlvpRhK+h+tUd6voic94PeEYMvTd7WAiA/JT09wlBFkTczWAwmvF2sD+gwjZLwqg8br
fPfAuF9plQFr0K2xx8MMrjCs7qR/FNjQV7T/ZnULe9RDVPHzQA812IuhizueNICJn/QPIpPa7TIm
YtiF6NOoMk4AivfnS0vUTEf/FpRQkcb5mNgvDFMSqnLT4j8v7+KSVe6h0UZgiMK4GtI8ETpHoEQj
7rpIKSO942ejgkGwvd4XI0CSRSvYpRYeCg7Kn8B+4C71nV6INnjYMd6NK7EMYn0o7cgy5keQblJ+
U4b9PI8j8NLhtkk22nwDFAA04r3RhIb5Z/UkF7clYFYOQYuy5gFYxmmJVU6rRl9oYbxx+BCU8sqD
4N9W/qOCrIXwf2WYh6j6ygzDY59iCEhmI7Aub1qyftT3gBnBZ6DFcmtg04cwGIEXh3y7Pj5nGPzX
wFEyvmQNgGz5DaSRMAzJuEJOU4jUATozS+Uv9Sxqc28M/5hF7m3wZi+PHycImAV6v0x+xSxPBp3r
Youm0U3mJnfzSy5sosh+ZrNUXDQv4YT4PdAoh9+jSkYTGhaD7Otq34cmwFQ2GTOD2NcjYePgXSTO
r6wpzYuCNGWPxojNU4LGRgd7rV1u8x8l5kHRx7VLvOT+RZ+ftTwatSPLTS7GAsypR+UNQ7WEbKE3
izf9UzzIm8hlMu2Q6+tyf399zwu8fN3xWh3AIDz7qz1EG20T7TJQY/sbvE9v4k31mD3mFvNErVw6
y32kaSV0YxZSoNNCCIhnD2TK9nO2ypve+3MsIb2DVNjquXnQ5QqWinDMLS6P7/xAOKY1JoquB39y
T158SvBPQTYJyn4aXcMA7XAbZgVO6Iz3gOv7yRNY+T+5DAHLz2u7TWqIUKb6H9cfcSAWVqkbpxPF
Io8h4mAOY4xymiFC38icoPhgBX3CQgxJq9u2sEaFgybsEqXPsEZ0NN15dkFjKiixKzugMcUhTD8k
B0RYG9Edx49iC/L8Bx7MrbJo6pvhEH1DLW5buVGJw8Nq5aw8b8mHQD6IXg44X2hYQ2rkU51BDhdX
bw055X5T2ZBAsDI3t1joIqYtyqdAlhL1ediFZhJvCfIndIGt1z3eLWw2fuLUJr50rN8ro276YQZ7
YqFhZZWTVJacvAqdJRXfmvLOAOupZCU3RoVQoZqQ5HbJmFdrgvAa6EX07YrQmTD2m5S9NdktpEGZ
Kc9KigXkA744L6GRhlYClRYYKeivhYq4xOB0o53BF0rHvxUsMPIlLmtiZCXtOTNH5QF6Ek5VqtXE
3+u3sRccAxwBjfShpKxp1fVg/HtlNFmRlg+NMSQwJXsZXup26Y4bQl4+zlZxR3aatbYTi+TFTi8s
UodZqtuukCdYbG2McXO3I2Dd+qeevQZ4kc7ag6aFAB6i85rhJUeYECa3vEk3vXjk0OPYqFAeiWyU
46bHsf9eziANNHvV1CBFBqYGvGVHW/mK3rgGLbu7/l6WcaewpyLWs6XFKqgggTZW04UxVkFUTuuB
f5BfyK8FrunQyt+0dJOpstsLW+D/wNn1d4dzYZ6q5MWd304i6Kywbeld5vjbzv0/0s6rSW4j2NK/
CBHw5hVAmxkO3QyNyBcESYnw3uPX71eju1fTaGyD5Ib4oAiGlF2FrKyszJPnQI8thph2AWtXcIDn
y0W8DAWhFbXJla15BOIfT9hqyMoqZhIjjRreIT+J1KzKPyva+zRxM+Xc7fLDbqcmL2yvglBrLMXg
NM8HTzma0tP/dc+W1712v//g2OhQEmFfGFzFoXgxoyxfMChSUEn/JIj5LMrYYetrP7tHzXT3WXCv
lLHWOyziwYtXR8GDF6Gl5x3uHibdy2fNzVrpYH8DB4GWQOFmj1V2Z0ofS3U6tW/3E4jdj7wqATRO
Mrf0W5CRPI2fMvQSkv5V27oF040OFDyNyaio8RDNv5LvbuZnQhZPED8iibPa81LOejOwmYIYjuWb
AndGN9jxrHNwB0ryWBR+6Y++9FPffV5un+IXllcbv+T9pJFLiK89+BQwR/ENsgfZZOETl6t8lKvB
VZcnMbmz3xH6f7j3fytf7bpc111RSNhP7npEPkToNV3jZ/I8cLJXarmCpf3rZv9ZW91isGuWVhhV
/8b6HhHf/li8UVGB3i2AiC92FeMdTQUyoaJUsi6ZSqGQpyixNB2D09e5+STqSabPHNIi/vyLrt27
pbduTczBNkOThvGPVaxoOhTJLVocbm9H9Wd7Uhp/qSfjvndq/WAvbXK4nQtvZkgag5WAeSGQuqIF
McxE14Igjlwt+1BNKBzlH0oF6fmhfwpLZixH651ZdJ6ufTKsPbLerTPz0vZqscuoZFCcYztLHhZb
OYzSW6V8SOT38+Ls5Pwi27j4mIzLaQLeh26lBgJ05TZqWo3pXBg//9XW7s7jEQzteZdj7GpFTMwx
KWLw8MVt7LXPBFPd1spAgcEcmqNZ1G9L1X6SM/UeiAyza8VZj9Uvxay/ifsPYS5D3HhXy7Arhu9M
PXf10fIDMBFF8aTAAuckh64JXCN/iNLHzDqrZI6lwhie8zUfZZitIzhAToGskHEYnlC4HSTU5yId
5MZTbE0nOZIOjva2a+FbazXPjN7ZQHmn3PZz5Nqd+X2mGu6OP11lmaBGQaNR58KDdcA4l9dAmDYQ
lNl9/fzwgHj3OCevSHQPmgevTOpN1p4Di5v78steGFw//CV7COzYwuCEgBTIQnFKGTA9UIn9xVHF
q7fV5RLXb/+hTaUqFUvEmQDcgZ6sDiAYbDrE+xSjVwFhZWyVowV5qbZ1ikchn+51OSIN0qc5Gh6y
TvZ3Pt3eTq5ypLGxq2AyWFeHImmi+Z1xEJmD7ptULMGEOl512qtbXefuq/WtYkCRAWOpnGejI6PA
SNHXBwvJUCEKkD4pUPbsRILrniYWaUcY4GyZXkAQ6NJDK1Wr0twYIL69HxcmrWcvf0S92zOTA/5J
miSEKKeCJylZL6PWg19/vr3Tz+DTtc++/AmrQ1JPQySbAT9h9KS3Ywmc0RMasC1Elq64YRwgJLon
HVrfmFG2m88K9aVfUKq+uuIut2J9dkB+g2OPRpivxieVCyAxPqqO/vP2ajc/8YvVrs+L3mb1NEvP
q538WDKoQixnscx8cY5CnoNRjrsdm1eBWIXXlfsZklzISKmCX37kVtYBzM1pR+N6/Nm/0t6N9+Nh
emj50vlrFgyUNHr8lY6u8NeLT0srV1Moe+NjCqXPlT/Pxlwa4YRhoEZeUEpuMu5hcK4zLoCS3DCO
DPsihqyVB0tzPdhoj/0cvSY7Vu/aU9G5vCUhtSDkVd5exebKS9B3pH8B4eq/Ii6rEDRESW5Pqf1z
MGLXDBzXmL4mhbVzLK/7d5oAWIApRnkUpIqz2rjRiYZpstLQJXX16vSu+wDLxFP8sTrzlmbunOr1
/GH4iOrfTmHu6othmE/FRAXqg8yJrZYHA1OuxA6GGwZV9bdZ93HHF6+uRB3OOUa0IMtE3cdaIxjq
tAkFfwUGiKt25mrnjhyZOEO/9+Tc/f67+vkRYoAFZ3zDhuP70verudfl2cReQsnWAMIAzSpUstUv
9Lau0/GVrdXmxXBoSgYiV9yFzZ2BkKp2UghVv/CovfLClaXV7RS1s5xQ1kSKkqeV0517OFYEsr57
I6vucGpe92/3WWuvI/XK6sorB60ACOmwvumoHHX6ySSrfEUnRkXxTvSUUKU8dOHb5BD80Lzs3KUu
Y3H7GODrN734IRx7qIiZxSauXX5UUncr6YL/Wb6QUnRyBv0o1DyK+Fkelr+SvVGj67cBNjXFpExL
IgfmeRVnCNqB6RSD+Lj5m/q+BF7YubZbf1DPe6zm1293YUvVYEfkdhaEnpfrKyO5meZoDF3z/Si4
GQ/xIToCZ7zn+SooCd9KuwWoq9SKo8jMNZMoUE4oNAMuTcpTwnuqDWKSGwly8wF23vwY7ZXir8IL
qmUgq3m3igfWlWyPpveJkUxAqWlruCZXj7Y73ipc/+LOsUT04rTTd0QaSF+lE+00pHKRRmAHef1/
Imz61VMONAA+UOoOx18o3V0dxkuL63a92TpzYxdYdJ5g67hTD5rfv87Ju4cDJhsIiPZna69dZGV0
Fdf6xYC4CpJjN/xmE21UstPirajo/4/RyvuF/tfeSlcBbrFGtZNQgXDTT+NBcPhWRwURYGGUGarG
k93M27vgn8lVbnxQYxXr2lRZ4sYOU7cp0TFo7sJX1JPOVDX95G45+uUb4yhYc8al94L3wSk+j68V
KESLO6iR3hhnI2cr+HfjqPkVO2RRgQqCHH1txPn86nUWSCehKCw4QST5KzpplHiXjx/VhwpU779l
ot1baeMcvHTS9WmbzShQspGNTO5M6r3OMb2faNEOh4UeiItYi7c3pSzc/moX0TCg3GtDELhGBCWt
ZtaRyS4KXrX+1HE3Saf92aTrMCn88oWdVZiUE9Necg07o2e5y0PmJ35zLh+ic3XaG2K4GlFWV7ZW
R92agY+ENbaihwWiMeU8LPT3XlXn+sE8yufw2HsAnHI4oiy/O06M7DanEaEN8/C7Sc3lD1lHAEmf
Z2Y0+SGGS2J9x7sNmirdVe61Q3Xa0365GtBcLXudQilOwIxbiTVR41RQZE4oJwf++HohlwrONiy6
Jl1EYRtQBu0KcVuMXmyc4qe9Ep34nBduBUcMOpQAaxBlEonj5bXBnE7Zo/ZXup3ZWJ5Vq8VRk0vp
oNnZP5ktB49hWUuHMlr2xlSvThCGSSUZA4JD33Gc9RWpa0tjd4imLQE0SFJRfugDY0+7Zc/IanXj
NIahIYxQTAvPs52VXqUke4SsV8+z56UwlSlSfpOzc7mHeV05kg4fsQv1YWG6eddP3xenRTUpKaXq
ex5U0VM3pjDj3Hbb7dX9Z3d1hUh61sZdVJaubsv6WVdkOA/lSf9y28qWh4As+N/Vre+MsaTTNGEl
7gbpoGq67A3T/IO9+B6OSuDN0HRPXebftrq5NobSILY2IQY3Vu5hzVzKZcyNMTgovrZZYLpSJbWn
21Y21/bCyso/9Jbyni6sWCgxtfU/Te74aom8TvJziHKY8XbsXd2/wlPgJYUhgOF6nlCXnmKUjTy2
kVgV2NGyC45WmaK1Fu48Aq8fMtgxFJljBWgNqomVR3KMnV6Z29INjSFLD9aQMblY5UbyrYqsCCn4
PGHa1Sg6NXV5wmbflqyMPrRZa3Z7L2Fh6jLAiJlJHm5iVoOPuXKfcNG6gWJ75fKcdDR/rrIpPxVO
kI/3gxIu0dHOdLO/r7vYrg5wCi3lO8OqZ2ZVtCA09iq61x8A2gQDel2HyAN57DoXURc9KSCtokE9
Ul1WqnfIC+ieiQLvbc/aNARWTBNsJuTkK0N2ORlZNkvEVTApnR59nFOzdgur2cFHbtgRDRahVUP6
j1TbpUdlyThNA+wJbruQlattX3xuGel8YK6q/wNTDqpTJoqHlnHFdzgEWtbFmfiSTWX/UKqpd029
Kz9W3bzXyNlYFX0Nik50AlEIXfcfrbHQ7LnUU7fK8n+KaCn9YW4GL5T0vcbYdZxhhpMGFY0OWeMJ
tYqh9SKN6aQ6qTsUefW2lrXxfZ/Ozt4Y2PWC0BxUGODXwXQLCsLLz1RPcsu9MeQuXeXmXq7MPHeN
omECFmjh7xLE8gpEC4pEkc6FIQQCVsaSReptqc1dZDdnT26geVmk4SkMkuT8u16OAL1gpBfNNqhO
VlFaNvJlqpMod6cpoGGzxK+sReLB1CZ794H4P12GESwJ6TpBDkSxcLWB8VjEwawLSxYxSsvrj1Gm
Pnbm+NRH1QjYBCza7bXtWHyOsS8gAFWgjnFYMYEdl38vCy/eIvSC5hwap0LdyyC23INF0WcTaqJk
ZJdfLDCNqDCGMscbslc2w/tfS3t0XqHysyeOee3vNlVWkaiAZXXoV15aGjCeKxKWMrsMv+dyiCQT
+crj7b3bWg9D3jYFHnhdSPEurfSGNlpzmeSuoyTHcjpbdexLzJvdtrL1hV5aWd3euZEXBAq+0BRA
6dxmn9LY/DyDUmoD5ZVV299vm7uqsHCsbDBnkMoagCLW2jBWVRZqPHGsRrtVvoQJ+BpUFu0ntRyi
74EMBPsP7DEdQamVf65Kud1cJ3E8PMeMkIlYrdFM2e0qFN39JDfzR/BMWuTdtnn14UQZHvcgRj2P
8ay21A7GJB5VNXeX2H4bBBIDe9VdpCgf///MrLywSPsC5gHMdIbuIeNzX2jjIYzU020zVw5yuZr1
JJKc6aVRBkru2mnrvG6a+D5JxuJHPFjp6zqf9a+pYzR7lHNXJwxxcxlNWDiTmCi5urvKsbM4z1ru
NkX2ROfmjSLZe/WHjc+EDTIqihCAANbZxaKMsZzI7J/eGIep/5mEtZeE8fH29m1b4e0ALQostmvw
P3RIla5mbN9kfQ9KsGVx9SrKC/+2la39gpZSBd9LVZF2ySpWlGk3ME6GL4yzcSyaILhzymD460+s
sFvQrnEpGuqllaBy7CzosVLZjJjn048ynHey7s2FGILA/zmfWCskplInpWbpYGKpEaSJjNYz9eHz
7XVsfZNn0hUiAto3a2oLq1GbCY0FXsyynBq+Whv64gZz3IDdJOFfduLB1ppIKi2HhA8AxPq6qCCz
G/o8LVyytOJ9PyTmmwoShB0rG+eU1JW+HHsHnnedRhQVwsC2BIuBWqbVJ8Aegd8VJowueZ980GKz
z918ru2Pf7CVmngW6yR/vJYuXaJtuqpLAvREltB5TJmSHwb7voM1+baZzcX9Z2adR0x1qGllHRUM
XvaPbT/dlanuTiFyp051SPtl5zhtOgiZLCoi8FLRWL1cVSaXZinNrKoB0Qt5fhlGd1k3OaNbzPNv
Z2XEOu74/zUm1v4iR6Kk1IQ6A7huqbWUBqRT2VNDS6q7yp7unHBnfn1zJ2F0gVAeLWpnfYYNNZbS
pueAjfqiwNIsBfEXxoBTBdaTobJdpy3NyFt4ke3xx21uKg2P564Ed/rqWmznuQ+mCG2CfK7+Uat4
QN0hh3RMjvfys6skQ+wozFsCqoey1brM28VyDGUpBUFTcaTPeVplH2JQHy28AE33VR8sxfyDKM+M
ouA2siEUfFaMe/ENmWtQ5FnBYRI7aTyjttNXQ5vBjmc49Z/4pkMBm08AlMER2/zCVJ23EXN2FWwl
pRoetXisDjVvY9/MsuQPVkWWZqvQeXF9rTNqeZaMqa6Kwp2hiFKj6WObFW8ALr+/fbivKy18L+Q/
BU+iDp2RtjoBSlTmtKgJXb3tNF8GedB9lRl/f5Cn5hA0KKZPhdLeRRL3pzNPH5M0HneOxVaMfvkT
Vs5Z6IllBQ4/wdSDh3iSOjcJUPa+vdBtI7y8IPoiVq/fyb2qpQ2FYQrVZRe9ZfJVf2ySRt0JyVve
b5AF/F8rq1s6CeJQahgtgtnD9HIaO9YoHZU8/SfVdyxtneiXlrRLV2zUNnEkYSkclN7t7PItVU6G
R7Jwh4l9K2gZiqZwnqmcXNHodaOSNIqEI6ZL89RNkulGqZx7dVMEh3psfhh1Hzzd/lbXPRyckghJ
mYavRbt2fc5iKiumXREomxx4fF8D03D08L7TQr8tkmMuSbGLQwZVMR1tfQKSJYfm+fav2NphuuwM
jgq6NnKIyx2enLouk7jJ3XkO33dZejer01M6706v8L+5KAw8r/U/M2vv7+M0ahbM2E0w+rHJK9Oc
jN9UdFSFEUDTAgtLwWP9ng3TKadC2lELqOrpPJbK4vcmLZHUNuO9kWPh4+sFcbuhXsJcvCBevNw3
NWynNI94P4R5rRiu3urlUZIG7m+lVV29tpZDazWSm+dSW5xnaZGLv6akhK1bL7vjMLT5Xg1360vy
IiSf4NIlC1z9Iise6iE0DR6FZa94kFClx75G5jyY+uwPnIanLjC3Z3jWWlIy0MbR1CTQw1kVq17P
M/efRFecc1QFvys9KL4pyt5C200FebYuybVtkKdpP+VuoFFZjJyzAh9Lkah/cOdZgloPrgiNJ87q
GGjLpJSVxiteiQfl3PbOJ66C7GRp5Q61zDXmTCwIlROdR5QQUhUh/MXtSj/aTstZpujiNBBLKoHc
HOaocphariX5dWgsFvPyjvEumuTRcM067gCJOoF6iKQ5+VsMwEv3ltXpn9o4q181jDO9Bb8f73Ee
bV0lnFcFLRZSfpK5y9/ZwWOqSenMxvffzPH1zOviduTZM7DaiGopirQ0+bJ6NDEfGsfHMGp/u5NA
a0UM3dogMukjrBunTWY6Q6aYxJ356xwh//kzD77cXsc1NHJlY/VC6RYNCOGMDdVJlrd9o9ef5qyw
jkNeAGjOB/lVrEfzUW6M5PNCwe31Ir+eVII9n/6081s2ggBIJkbOZLA512S36iwXrRKS6o8Eo4+y
nFVnU+sQd1Ny+8RAAv1pM0AEpGF6sDBGaveTOYdeUWcm/Li66Q3lEBy4L0j8xs453P55W7+OAX1x
0JCBJ1Rd+lRcO7WpDCSxmjNo3pgr2t2Y1eqh6Ybg9zNLCm1AoOAuoVi2nviFa1EOC9WGwbmKP4Vx
oLiFnn5yqnZvOmjDjQGQcQfoBhJC2hpEZtlJUpQ8u90UOSvfjsufkVn9vL1vInSvLhuaEpBEM+Cg
AYld7VueT2godg6LsWJ3MqZDpDPnJbg07GFn365Bf3gzKk/gU2lLYFR8wxfxyZlMqa2KgZepP3vz
ofD7j6RFYkJTqL1V92br7Y2wiMt/vTyeUYhpAsPDd1cmM6cz60BtKSyYcu9Go0D/JcO9ZgUPkSWr
flnmn7uUCtfv7yq1PyBM5AzgtlcRLq/CYAwEqEIO0Q0N5AjOyf5Do06f+E/2iidbrk9NC40fMhSI
3VYdrCFoso7zipv0HyX9QWkhiUj+vr2gDVekYQB/P5elQ7lxtY9jVTt9bki8EWP7YVCVA7W0HU/c
+FT4oGpSjkG+5aozW9txJmUjb8M+UJzedYzJjP1a74bSzep2+jpFPXQnsFhVn0ewg3t3hgilK0/h
4qToLaqQKIStQm2SGqkD6QYBxHa6gxFnDDCYQXPS+hxy47aH9GPKk7PcmLaXGVL2eHuDt1J2yqwG
1FnwiRNnVzucm2owpFpDXQ95G/L25U3dgx8l6/SqnEEqe34DZvYYBrR65cH8HPZ7ieeGH/ELbB5F
UA5zN6+cNpQSqmEJv6CeYarUqu5V0wZQObfLTqKy9aUpJYJRpc/A+2QdcziqZYBAgpuLCVPZqM/m
kH5DPvNM8ar36lz+kqUozd3e4S0XfmlV/KoX0WeOmD+3Aj5wG40eHStXGsodE1s7SLVcPLmQuKCQ
eWlC1YayrbSRUzJ3Daw8KmOI8lPS7hzGDTM87Ex4w0n3qJmKlb5YiWNxsZUqIJJwrBZ0t0au4eGv
gshtqH5vy02+l4dsWQSmjZgdL1hq56svplZ1LFUmACeBPRS4+EJLHsbjcujeC9qjMELgUfaCNPr9
ygbRm142hum8rQkr6yhd7KaYAFY5mQHPTyRTPg30djR3Vri5wBeGVqc/mgvJlhoMhabsJ6HtqcPs
lVlxuO2D18NDFL1ExRTf4H1zNbivNI4cIqfOxXCf/F3c2d+Sozwxk8b84+TXx/BYSOfbJjfc/sLi
ylnAg4E0LJLSleBm6cof1pidblvYylLFy0OcZVrYtCsv/VEaA71eGhYlBvR1ht50CXasCZWA7gR8
cw8IuxUqL+ytTjInLK1aA3stMt0BqhaRL9+Vd+OH+az/QVi+sLVyDKUsohCuBeH50o/+FB5yLzij
tvTs9zv7KMLD6gpyuPzo/ssQmoATudzHNiocvbG4ZM3Mb+4KQe8CQRG4t1N+tHNXSva3csPvL0yu
vCPP5DnH8wu3nA/BKYdBovgstJob13yrHv8dev+D3iW3CysEysFBMMRvehG+UtDNTSuHpds3n+rk
xxS+10nLbu/lRlp7YUP8/QsbUofQuW5jw9GJj2N4ksp/NOQIpPT7bUMbd9mFoZXv67BJSXHABg5V
WLsMY7ZunowjoLr6WAbVa6gA38jx9Ndtq1uHmsEym8lvOPgA+l0uL1sqi9cYkMwm7uUOvREN4ZFB
mWV552yLn792SebXgIpwpTE9s8ot0T0phxJoqyu3y9/UmWeX+tfPKjWBDcaVX0mN8dt3KL1gG4pi
E9oJNDJXHtmFRWEalU4elozg/QslOhhlVJ2KUS3ubu/itfNjinoJMGQdiWJ7tTjN7keUEaCO1ikc
1k7y3qijU6l1OxF4z4x6+bF0o4yH2WFFcdy969PlfobtWA2S3/aJy9WsoseklpqeapgZgpyixxB8
GWV9J3PbW8rq46h20qOtzI5pGoCbpvWtyf6stzvF1mvvVlQAL7SckQsjTqysSBVuNTgd+eEogcur
9DdGXP92ZoENIO/IAYM4uILItYGpS5WFjWWo4b/Q3qlJvlPIvT47mHAsmf4Q8AXy3cvvPgQVyNYJ
E/2UnKTIfr1EstdOyXEJVF9r6x1+3+uQh+A1uBL+UJGS14qvpTHC+7bkhTsmtuktunVWiuSOvuXs
Rnbx++2gC2tr4VenCNJssLBmFPK5seWHKK9/36FFYULoNtLGYED4cv+kTpOyOMCEMvaxx1TbB9Ps
d1xt6xu9sLHGSatQr3R6ShUCtcWzMyhuXDxKdvBm1plit6SdW2nDsTWhv6rSSKBDti62DMTPoE3o
OQUt7fIJco87qhPFTszeOKQXVuzLfbPrMtLUQXS2ysbXls7Xc82zyS9/O3pemFl9Hn1xzKiJMBNH
pqt1FB3Cxm2Cv29b2fBqsiEbzKwpo6e3fpYPEAtUzoIVUOO+HL/Less15dkdIZS+bWnr44ABYXyD
yp7o5V5uG9opU1njC641Gg8UzO8g5d4xseFtCAL+Z2KVlYx2Z3ZjkVGp0eTFL6Pm00Jq7qnT9KRE
2Xs9MpIdj9u0SPORyg06cCD5LxeVqlWWyBJogm5RvEKfqX4VfkzjKss7yn3Ojrkt1wN4DEs/dxEF
vlXI69O4gAQNc5Cc3BUI5eb5+LdqZHv1NeFbl2mJaKgS46C9pAIrr+yklUQ5qiU0VEPHeGhEtyOW
UzN2O9b2phkl556szTxEi66d4hx/+W1foQtG3oWrkDesUVGxKetZmvMhKzs0vHpuwjuYTYzDbSvX
I6IkJ0IlXKOoTSNwLV5r8qYC/xFRT+gXtfb70Kx0KNVRAvaTzFjAZk4oD4VyO3sjJcfPE5pHr4eo
Lxc/LZz+MdHUKXFrhtvu+z7P3wcBtd4dn944NiAsaPcblFepH68+RT0lY6yaFN6pFR2HbviQM1H2
+9tNpZ3mGRMzZGrr7qs2lVGsqaBvwnr8C1b0b7FBG/32Zm8Emgsbq6hJPzPJqhobrZkJlG36kA0B
04CBdTancNyxtnFQALpZVMAMHJmC0eW5bIbUVJKWe6dwov4ubcb+EDhj8D7v83AnDdn4QNRtqCjy
3qIOvi4sDmE72KnOWZEW65vSDv4cyjupx0aUwYSQ66NTgWqZ+AkvXluBjT5hl7MaXa6Vv7qosj6N
Sl51h25urMqdMmorHiypNB1vf7SNOHBheBWzEWCEkrPkdlA0SzvkSZoeIRcazumcUq+tx/wkSRGz
PpoJS3PeLzvZw+bWAoehmEOqBzrsct2pZkTmYIPFbGeql8c5jTMIPbR22TsAwvlW8U6UZSmNy4SW
K1HEdBm7ZqzE3TRbxU+105mIdtLoU8LavUwxCi9W5OZsFInh397hrWNBmAPgJwbJoJi/XGIzLWAw
HbFE2lt2Gj6k4yslnPwm2CNs2lqjwNULcVYOxBr2MFQm5AURloIumE1IvzL5vMxjdownVTnJMbwY
CuNqvmQZyY7/bi3ypenVaZSkUUmlHtNylRpe0Jr/WIl+bNXlWOVJcby9o1tH/5nIB9ikOI6rgDnl
sWMuEsZ61ThGNhNxafO3aoWH22Y2txMcABsJaheqm8sPN4QI3LYzV3Fs69GnrAqn85JAgjpI3eK1
0ph8qMwJSpVxLh//wLLNqxrAsJisWhUn+ibuxokWqStZgQUoM2G8yssXVf2qBPP0VY2c4mdsK/X7
WjUYRfwD47waAapA8nFF1I4CexqqJlemVhvmcWEEpUNTxcigr+yqzCvlEK3tPs6PrVx/uG16Kwoa
XFI0OOHFuDoqLb+qrBbRa7Ryy7OjST8mRdCPMHL0hV1+7Ppwqjxay6W1E+I3KrC8k+moghuFcYg6
zeXHTqa8a/uK+lYqDbKXg8p9behR/y5LamDGufQXqB5YQ9uZXvUiM02utDBW2Yl6LGp7/HJ7H7ai
IjhZ8FI6/RYg3Zc/huYeYESJYGUqVunRLRkPiTNmd7etbJ1ZIOkWmRF1oqv5SkYCs7Z5DonJRzP+
R4o+L9LTnO5ltFsf1RQoUq5rMpB1J7ckXVfqGX8iI5ge1I466QSi732qlbOnSQ5ysfYk75zdrRAB
okRo0UPVyVe93MFMraJQisTZLayPSECcSyP7AhfXTtjbNEOnC2SiKob3VikP14wxZiFmkrw8csEB
Su+8eW/kecsdwPnQ7kP5/Br/ZEYQcJKvgRuxevMVjavwsWKQ/HzbHbbCHQM3CK4wRkC9ZeV0NKib
2KzoHidB2x+Gxo5P42DB7jW26auiDtGbl2PjcTKG6uNtyxuwBu4OlDEEPRVDLOt4N5ZJUseqKNBH
I4OWmqSc1aD7bhtQgdLLtg9KNn1tYvVVoI+nqtWZ3kqT5pxpU+xFBtxLvGb827/pes/5SUjP0Gwy
EGuRxd+/SMggsxnNxGDYhSGRIfIYHDONg5U4WfTbp/DS0Grbh2Fmf0vWrtaB72T9q2jMP2QIAJST
+fftNV2fRFqPaLoK9D/96TXeypaTwh4qTuKk9UCrsyxC7bQPq7l2E161tgtbfY7GeDtXe9inTdPE
VyauQHtRMbzcTsOSIqduWGWE5JL5dbYad9RyX7e/F8OwU2Ld6G6xTmZ7QAsSPq+Un6Ks67Tnt+U4
y5DsQxLwtRii6BG5+MRMh0MbJMFn5mshYMuZVHQrmUehMoW//a67/Bmr4FBoSynZGsFBq4L8WwQu
1PSNLE3aHVe9juPYEW4qq1R7r0Z/liwD3TTwWaMo0tw4BR4UkhF5fVjezc20k7E/P6wuM2mOqApS
DGQOXr+ejimcqoyTgmikDvF5MWtG/4fkIdXUD5GGWJmVDYk3OInsRnJ0bofy78Du/1JzWIYKBC4y
W/letc2PMlc/UZYqeIwnEnX9ufOcHvYNrQwsV82dmcEvm3miRVH8WTJVb56Ht3m0JyZ4HfTEYhhn
A2mEJORaFb6AzKDoNRaTZrMKW42hhW+COoqfNHuZDlSbTCR13TII90QdVzcHTx0SV5mXOO8RBNPX
2l2lXsl1GdazW9MKMk5kErV8b6pzmN4b3VDtdVCeXxkvvhqFK/C5FugjkhuOxFoSwbZReIrzKvdF
hzmBdAwdBiEMP7Se8y2/s4+MxNbIEWmQQNmtp0O8snMcrlYsfgFXMTTWAs9la5chYF6SyIi0mb5o
bGlveknSfX2W9UMSTt3vPRCeFys6E4Qa9hc3vTRl6Lmi54Ha+Hb1SdHvgupD2e2MpK3uh2cTDDEx
YcQcM0/2lQkzMjOuNMrDSSOfJ1m76xRjLyddBc0rG6s7KExtrVNaO/FNoMazmw1u+ybJYfpi/MD7
McxuP7hFemf8/BUq2DUt7rN1kRsygOAwPb0usHT6XKRyqjd+D47j3AMUECyDoth6X74Rfe7qIL0P
3M5LYFdGRy/0m53PuM4Lnn8CE1wMVgh0MCnW5XeMmgHyitwBDnEaHnTTzY4l+ofTWfcFf/SIbPNZ
25lA3drzlyZX31W1ehrvupT6VVX7WT+64RJ6VaCdC5lapRHtLFE8/tfHEngOkA8yDZEAXa5Qn8xu
gYk897O78MyE2lko6v2CGMPW4XtpZ+VKTR7n5F1h6jtP6RuhvlW+jl/3p8CvzvYTZKrLx/Z7t1c6
3zoj1LKY+IDw8Hr4uVKjRp4XKfHDpJMf9NmxzoNjK/7trGZ1/T07icPsM1gIqE6ukFUGV3gaK3nu
j9AHmBSzGwelF+bw7GHYMbV+JWKLZirvw+excYXZwsvPNSDrGFZizrW0+rvOQk4pYmhyKfP3zmDB
7Gt4k8K04bzcNZJ8tM3HJNzJ0q8+JM9TUFY8VhU4MUnXL39BwwM4mYJU8wJ5jqUP8WQ50avGhsHj
+xjqzvzP7c29+oSY4z0gWFc03jdrYFKStOkyy5hrbS706u/a2FnPGs8luEsvLKwWpDVVrgU9Foy3
oLnu83P4Pgb5lAeQAAom071raNegOJIvMnt9VtWhLjLNa/zgdfA+hjPP9gdvml3Z/xUNwp0tXCNN
kjSUStNkgXmHeDDISbXduYvWCe+/e6jTKRefSrmqokrgs6dmpEcp38dn43sOK2v0xjxy2t/tkd1t
+R9NsP81JU7ji90bnZZekYapkas1+NBCDGf3OzF4c8de2Fg9FnSAsyCMsQHTD6nkkzPuPNvX2jRX
G7ZyOjXpmr6axSqe1UWrY/PguONJ6F/VMM0ThL3k3HjOlz2y+XVDCsucIzGdBefP8zT05f4lw6ym
+jyxNr8/MGcynhJfguB+PGr3mofu2mE8R6fbh3jDPy6NrpYblh2gE2E0exCiZ9BsPjgnsHDc2XvQ
tI2tBZFGkmdxi7LK9UzYDHBXluZB9/T3sicfNMWHhSB9JMc/OI8m0lKlm0YHxaseO0+6Kz/vLFUs
5eJCZX8ZkYAuHFlcrur1harVVJMGzA8/xoPi6/ear52TJ3EkTHc69KWrkK0A/va1nYf8dcK0Mr26
HIysNvqpF6aP6KmB57Xvky8ka/Bgxl7sfpAOzYFWzoGiRXE/n23v9tKvTyYrZ+rveaQK1hbx9y9O
JkV9+Ky4sjwqhcZfYc1LXpKb3ouLMdqpT28vFcpLqPigurnO5RlYjTVz0b35Pv+Exga64ZOvwuKf
vu7c+C6F+DN5Yy2efgzgHk1QGdoL41e3PptNMUPc+0xsoH58uVqd7vHQVb2OhlXsa7wUl+qJB54b
RHudo419pRIEtwaYIKqJ6zzYpB8+yamCQwcPWvo1oiYUTvPvf7wLI6sTGqSlKhdUobxc/9DUn9v2
zt5FdD5rHKzOxoWR1c1nZTGl60Gs5GT1p8hLD23plV5zlj5K36rMVY9k1ByPf3j97XXBrlMngVb9
bxvXNb4paEHVdxgfkbaQD5kvPXZuBwFxdwqPe4QhG95xYWxV/kVBZEnNGWP/h7Qr25EbR4JfJED3
8SpRqqO7q0+3jxeh3Z7Rfd/6+g3WYDElFlFcewcYGAMDk0UqmUxmRkbMynuR13cL+GDjaCSQWyS3
T931XUWXheo5JS3Fe5OxhL66thj0JGjZvVNCGK/68vsGQIiDpj3eQGjsMQZyPJTlZYEBfSn8Noy8
qP522wLPwS8tMK8se+5UJ9dgYZ5eMysYEmgvCTKUM3SOcT2kqw7IyCk/G5oO2+NaWY3jJGNnwvUm
PzxKj8m+epGC8tCc4IfPMcm8jtguNIlc89CQ7G31K8TsUxXUnkNqIronOGtGswfwF3w1EHWxn61H
T1/pu94EbWVxH9mg0HX6FzV/++2dBXMnMB24fml9jlm1AnICwP1Vw0NH21WiZleXdhAPIizN1SMS
hPI0FOPCRfMM44HbzVXDbjFNQAOwuf2hgwwClUlvhUKtnD3bmGFiFGiM4ho0tgbGUJ0fSjN8LWPw
qxuqIBRyEvTtcpgw1Y9z24bUjvlgPQ7WGcgP8eZ71Iq6e5mIX8ecaEFn5YFnQhUVEAEmp+1kvR6U
bDQ8O32Nh302dF6CTCkRdVZ5p2BjiPlQ5QQKgCHHh0re0526i3fos9xLe7TBAidITs63EsmK5IeB
DIEuV38M3daFosNp9KkyuViqjxO8wFgDvCsiF2bJ2PbVEuVaH0cAoBcgIg1VzZOSv2+fAJafnOa7
GxPMx+zk2FzlvMPD+FMJoNvy2cdE9TDt9FdYu3RsVUIdKf5oQDJPMoJoHUz7mjiilgBvpeDPxQMe
hVcbR3F7RHo7kcq4C+G7QXd0HtOnYp8TqsOKCh6GbKiQlcCNuSu/NMkEbt1YpxhIDbjxc/MRvy3+
tOu+UOL+6oGy9acQs/icvuWn6ml6jC2v9NOjiJmV59iXP4GJ7ID2ZRGUiQwvB9B8iPoXq9ee0Wur
PDBiiGateeEBfJW0PoGYBrzUdotbvQQDdGoYXj0cTdTL82Ifx6KSIKu/cvYnVJRggo4+Ynxja2XQ
e0erZ3zIPli8UTrSTKLahU/hW4oqFqS6itfe+6o+5cjznWMRSN9FA01cV7r4BcymNqs2L2uJX9Cg
ZB6ZUFEoft4+NLydpLeGfJ5NRNd8u8Z1tOw6hoyOp6Hm2fYYXxqgJNe8/r4VzPkDJwTOJU7RIEqm
TA2xDgDRd2oHSEP3nIyC88/bLDA7oYIMDm0AO5jNskq0jGUjgjiF86Haf2WjoFRwrp4wiQWwIuAf
xr9497Gl/hpEQKPWxiZeItC6eAgPn6uXPYmVHHlH6dIOXejF6yqD0pAa5xkWEnVeLq3EGfUDwA6e
mTjvtz8MzxRYPdC3AOIQNrWtqU5aK2WqY9VTwnQOanC4kw4M/B40t2YyWkMuCo702mH38NIgszZZ
6rKokyLVg5hI4obRAxAvHtrBjr8EatC+YBgmKs7CbGIhZq5tDOACSwzIEQrF28XmTQh8PWhLoegl
HeT0uWxktxqqR93s3EzUUeEdLMr5+F9jTAbTxooTtRUW2vXO8yqvOxAJQ6dxKAU7yrODKhy+H7Q/
1avH6RI6ptZJs+rJkuODexGIu/HY1RW57Si8vA8oMQtskeh3GzZzuJwWakXDMKleMsTdnVbE5Q6z
lrXXz5VNjAE0d06sooeaWt1zkfeq4OzxzjZYHzFhhqIjejTMp9PbbDHmVVW8WS72QKjte0k0iME7
CpcmmA+WGk1eTjVMxH2cTV4sTcnjKKnLfaHgGBSRunze3lLOlwMcHYEEA02obbADbU4/xqsa24pn
V6/N8NDrR9kQsJlxTaBOg2SEioaw9eCoksMyAtjHG8YaE471WB21zEl8jIatghyE84XO6Q46ryAj
gIdsD1c1dus6lZIKWXF06DrL1URINd5i8JzD2wP8KjJy560FTTLyOIJQmZdNCB5SHehNsluWTDBr
Rn8oE6FoSgHBAcy7IgdgItQ8l8UIWnTVC23o1pk5IAev+U8b02ARIpY5/YEX0FY5vhDYNIDD264K
OIoWaDZH9VYM7I8LuFWyL4ojUjvmfR3KCUzrB8CqsLIOhRF2ypxiUUOXupP9JbcEB5RX8AFKA90i
Dc8aaEMw24ZYkFVDieDatO7gx9+n9wIyatFD9Q3SOF4ByeruPsKfIoFIXrFnY5i6zcVt2SAGp3oB
w+bDTFaiQCPPOuFmrk//gxAgbx9BQAaWTYcOvbLT0FUZRmsq1Sqev1S8db7XCBb5ZT0hHYT6kPQk
vd0OEpw7C+8I+taGCAaKqkx+JpV6byZhg2sk6yHJNYevWosZwaaa0XcxpIHo0bC/bZITCJFZg/cA
9BHAarLVs1JusXYHJoto8pbY3KmAP2f5BMTYb3Km0wx7Y4pZXdaMWZJErepNehD3bwokBs3kQ4sS
9/aSeF0JnGQ0bUFNgUuMleCejTaTMm1WPHOCXGH2s6oUfwEhN4WHODbAcO36EI56UMuAHdSiSUJe
5AIOBohfgGFobWrropERjlKXTLA+mjvMILhNuvhKLBqj59zReKmcYTe4JIFW35oxlj5PpgGjY/rO
Pv5Tm4FQ/E7kH/zN/NcO6yBmWQDoC7QU7DjfaCerdzuS/KLyr/Fv41Koh6AYjjfKGVzLXCtqmZtR
63SKFz5QMAFiynHc53fKrjlUJPZDQIgSdG5FpHcsO98/nnlhl9nLzikzFCt7Bbl+H5T36t8g2cmO
jm++ridlh7y/pj3jR0MURnmHD+A6NACAJoTLMnnWEBWKMUS54sko2JRvTgDFz6/Rl8/iUD1B7NPL
Hp0/qljgZIDJyMFoNVANzCsgt2ZJwjAympHuCHZftw5GfFPzEbnQnu6vcxD2JnmB1ARFDAgRkPxc
pa09aHaTtNDQ+zzoR8kFl9gdZesYvYlAVJXkxz+6J9AphHgZBh5V6GFuTwfQgQUQ/ybWdEhOVqDs
o134SkFoqe8QUUWGd+IvjTHuo0ct6D7B/uwN+deczhQkD/0kuBp4iQoSViodhfF7ZCzbBYXmBGIH
HS+MKJ8C8Pa5VvFQWPfZUvt2q3lJJrDHveIvDTK+Cdh0gYpEqJw72f3B9CIfMuHgc8l2VFI4dKGC
+5g/iNpvvCvw0izjnVBaaRHZYTZLQrdTDpJUk9IIvcZA3BGlYxy/xBmg5PmYCsGwKpNNoKUK5dkc
iI3KRIG0qYPI/i64izjfDR1jPPfATks52pj1xG25AnsPQADwiTXp7/EC3ikkfTSJ9bAEw31HQtcO
oP9OTAGelvcFodCKBB0XOBCobGskX+RunjKsbvJkD3ZdRNOfdZAG+nf1rfep2O2ieFbqLqK7ibev
uIDPkrcAhLNoJruRwFs41JoX29DmMZ704evtbeUETgQwUJ8gi0Zphr3h1dDp7FEC7mBt0zcHg/vu
oranZl1SN0/RM75tjQM9wBsEzACoOMNPruKXnRpy0QN9ASiREqh+9GF9UkVMKDHu8rtKdVd/9iOv
eRWjHq53EpbhP4CE0QY8OzsBQHOpUGYJb7SBCYuW4l3vfv+5gPo1nQ2FlwB1zSYsfRxKfYzcE6gY
JdvnNeCtlE2KCDbx+pvBDB4NVJ0MlIhsQW2VZzWaZpjRHuNd/1kegNAlkJLrj1PqgqnT2FFRTe27
9nbbMI2+2yce7CK7xUQ6Kp9gSttGTiD79DJvHc1TavuwRvJbHad7ZdJOU1rdlwVEdW0QgfSZfLht
l/PpNnbpflw8VXSTCqiiqIyhRUjRhk+DLXi78hcG3DOohkBZwT7CckcGh/doa55eQefWzD+7Rkvc
IgTaZwW7V228rivGpIts3N1eGacDgS0FQh9vVQMFB5b5QZ9GsxpSLG0MzONIhv3gObm3vM+HZocv
avwYiHNMPxbQpvlqgNQp2IvgYrzdpWUwqk2CYgfbYQrbOGymJdY9I5K9pIDc3SSIn9e3OjCf6Ohg
fIjCC9ijZ2N2V1VyHccCWH1liN1GKTFWJqgIcNaBeQPMPOD6QeWGDdI9OMLtXC7QXhhyb+ghQ5gL
LHDWsbHApELQvtJSsA8Y3qBHnlHE0IM7mK0qiJF8K7jn0HgCAQSrejQpjdn0BkZ0FWsmczljpKxz
y0HwQuDgg9BUwOANSidgOLmKxA6mDeYsy2yozCV/F2kM8bwPNYPvLQNp1F+99WNSMW+Q2WTCMFc5
Du6SVl4MZJTSoZ6jP6Yt8KytcwQDtzdhLN4IRZ7JuXfxG9H6hGAHxmeuxmba1igHw0rsc4JtvUqP
uid9jY6Z1/rlKT5NhObZ5YPQ7nWqgVFRigdA6QfTUCyeSFqauO40dBIoE2R1HJ9QR/ASHxVbw+2C
iQDM79UP+kv/IEw1rr14a5rxMRSDNQ1f3/Qo7Z8zus1z9yUO/iEa7NAE/SHW3BaZpNHxIryuQzbr
SQqTCA6QuMm+oeUkODnXN9ZmVezTFzdm3uZ0VX32RUWxXbPgWiOYBq1VcHoEi2Ebc+OIDkIcpqbX
prmPfOAw1MlvV4e3i2HyeYgMOdaCkSCvrd8Q2CGZ+GguItVjzkt6a4VJd5cWjmmZdMtIOrqoc745
P1OJKD+TXXHoT7nhKl8iTDoLvZ+3g5CAAD0uqljQQGFu+Q6d4zZvJstLpFc1/zm2Il6b64cJTVyQ
q6N6C+a586m/8DelXTKwKOW2Bw5Br8tPi/FUa4bnlL2bKSJJUs5qNsaY85TNZSyB9MT2GvA5hHjj
5dLft+9wDhgGI9qoUYFjj1Ian+s+F+sZE73UR5SP8Tqwd7QvV/yV7HS3eCv95a4NbP+2Pc5ZopPg
SKINTP6oLF3sDC2q3Bl021szyTeML5li7YZ+n6fCYs51WoQGPpUvwPTUmepgGxiGsow0kMzbcEHZ
0x/0Z/0FLNHINrPMjX44PpDYoEPN3cgbXhMiisLX9+DWOvPlmlDp2wrTyF5vpPs5soicSQewywmS
S543Xi6SiX5FiFt9TLHITIWw0ZshP5nR3rYfe1s0Zc95/GxWZDCdmN4ywrXFiIzXAhhBEZaTPx8S
PyblPn233XAvPZd+uWvuRIk710WRfKHfCe4R8M0xi2yKspVXdcFeBuZu8WNcZuPePCSetdPv651o
ZJP76f41xypSNrpVg2YO5gbAfaf0b3vRiBELH5Pck0AbJzSHxp/07F8cvA4M0ZiXwqczXhe/OtVB
9VB46pv1TCt+sW8diCSswKn0I20fQfiIKEHgvQyJaFCPbI2aiyMDqI+1ybsqdyvJz14c1/Qa7zDe
jcfkrT4lT44/Bf37cFD3oiIyb8kAwVFdMSp8zia5WqPMw1IolqcspyTfhXHiOe2H2gvqqbzskDLU
AJkEtn00W5mtXQsJk1KLbHl54k6+ieKfvauJQeZgJfgvxU2DZBfuS4sY6Kr8AvblVRH8huvRQrA2
oLlHQxxKICo7WtgbCXAVNZQEJg/zsN/xIjvPRWD0I/w2qJhqjH0R0S3nPQapEzptrKLEBE5G5tbN
k74f5hIZZ4dOAyBg3RcJxdX+ABFcDGM8mm8DGe6Nh4lonvVR70JkpuWXRYQauL604FyQBKfk8WB3
YatpI6rospahVpcVZuhVUWXtlHFQBKnS9SmlVkCwi3WCi4hlIFXHaZW0Cgbs6lMpvw2GRFAOFdxW
3KXgfQsWZFo4YMEjoJjEhEBlo+zY1WRcp1e1XPe3L0TuOi5MMBeFJcdGAVcNvXJIn7JZgkO2UGIx
zVHyblsSLYYJo9WoOfkMGTqUjoGKjAEGsOc2/hMjmAQ5w31Qk2Dq0+oUWZOSO6GXL0FumaTsRHqW
3GVcWGASWIgFQ1kHBKDevA6Jq+fyd4xJC1ZxHajgXHTACPPXlOWBsVHmnaqPuY6PUqFJry09KNLb
JMVl3gL3t0qiXRPZYw5usVZzGKZa6GmDZLl27GCMfhkbt07C+3xpROk5z+eQNaBiCJQIpS/c3gKt
kk5y2cATNBNV56mCxBOm5svfr2mgKkt1icG2BCYClpNjhUamNamxBIcDX1+VpW9Vnvx2AgQbADig
JqtBMU+nO3txi0IlzzalVQq9wZLdpVu9tTKg87jL7cLTOpGuEM/3Lq0x16clJ4oyhbA259K+L5sA
6hjfb59SnitcmmC+TdIAGxLKkQSWnxZIlDTQMEAg6+/r9HzbkGgtTDiQol6L9QqGkrh13LJwnqVE
F9TOBDbYnLGIWigXNrARqvGDXnaaW6BbQP6vhbCI3QX4ibWbYaTER8mUKShr+eP/M8HEA+g/ycbk
4LtbcvoirSk0dDVByOGeSbR+Me6GqKOwoMy4MooCalKS17bVN1OJCISYPppGxBkjMkO/2MV5Gdou
lwcjgZlF+xEZ/Wdfpj9R+xRs2PW7hB7Lf1dDf8aFGaPuobplYjV6Wjcu2EEfFa06WZJytPT4Ia2D
P/g+EGIE8w8mboB52pqz1jTTJTCaeVIW5j5aThhuGNdBMGTE2zvU8YDmQIJFudy2VkD4ZSaxoZ2t
3EGVKoFSTS6bgtqmwApbbSrXbszROJE8xwrdrMTEuIYKii7iUqZxZPsSQPwHthO4aUzeo0W3XYwx
5oletzCjh6DWb7NSf7fH/KS0IGcZ2qzylwGUOeFax/7tb3UGt11ZpozeAHlQYAyTIgBYaaHyGkUk
eTc+DSgf4jU5efmhBSW+p7iRn3kKoFWK1z3NhQt9RJJghGP2nb/FkzmctyW24eLHMCc7sxdzXJc4
Au750Pw9vAMUDBIScJl3LxNRATYRjUxwoGtbi8xdP8cQzBpmLN96rROXknIUO/N++uYcAfQI/m9z
zNFYcGkaQ4sFQvzv1Jw6b74z3z4rAGnyHyLgDv1/3fqyzKkHRdOy1tSWaU9PwJ08pAu57Tyc2xEU
X+DBwycDhoQt76HNK01LWWBSCXlSm4av8mQ9hXrieCIwB6fegXkCjADjFQNjV9oAq1OvddgkmOMu
H0trv/iYu340vtoH/dF03PbkPMQnO3aLez32e+EsHH+h/1pn/VIq01SRYH1V8VAfzfg+Ko3veub8
WPNQcEtzIg64BUGigr42EMky89l0KOf2Zg9hSJSPlHXyNO1NF6bUnEc59vPCCl3xxZWQNTFlW4UV
+iCGtjFYW5771/o1Dnr3/r4aMZuZuj0GrP1hT1FeIp1B/ge9+AFM8taBJMtMW/wACFaQ9m0N3fC9
OMZpMM1e99DuIdJJzHqfgXAIGou+qPLJqYlvN4CJuKoCxdO+gv3O1wDLRgHGN74WXoaSwERpzdzw
zhhIn5H4KLLNOZjYe8gZgGUWFxiLYDXsIS371sYXhtCUq04AhBfCghbXjSiTIYjm8Gxih1GXbLJb
q5TwgY/Oa/oWRW4MbgLHV3bpR/8OZK4LQRJBPOCUWbCpF0aZTa1GZ1VrGUajD/Xv5aMDPMkk1T3q
utYx8vS9JER5nSHnTJTbmGTSAAcvUAiTwKR8PBcjj/phCcxAvhPF7uskipKaYu4BgnVUJpwxVCdD
mtqVWRO7fZHzp9H8WWmO27e/+lGQc1z7x6UlYEy2ZxMiuYqd57C0tL+q8vssf7sdtjmX3tYAc+fX
KyK6laJvtkjjbo1PevZN11RSWj9nxNCwkFwrfTUwK4ZBltep3v+JeQc0EqgXAbvDFh7rvsgGR40a
gm7tQ7WED/L0XbdKrxkad10X12ryUxL2fhkte3n+mdadf/sXcDYYdBJgzwBYAIkPC8VHPyRspQhy
TIZSgt5BnX5FoUi64nz5bR0Tp+7CCJNZtM7SlFkKI8imVBQ+Ubbeg1LY/zQ/h8O577sTuajQJl34
RVSfIP03KTVsdr4dA182rIDi05ZvXvima7v9S0G6VcjOwTkaaJ7QMjZUYaFZy/gTxv07jCTNQNIl
xuCmjf2hKmEAGcJ9MVbf0HopBYGG9wFRAYTvIIyqQNJt11l0cdSXs1wRiGID2dlmoKe0tN8/hpqK
YAa9CkpHxwprWemSrGGtVKRSgbqXpnyvtfPzbU/kHUUYocVx1ODxVmK8RJ5BGtq0MPIPHFBxG6/Y
Gb4caP6ybwQn7/pOQDFapySGGHqiqs/bbQORtjRC4bsinXVXTc+5drQzwYJohGe9/tIEc61DnAG4
QHmsyIqe5fgQpccutTHQCEnruvTGZCfYP57rqeALpCAy4NhYveJVMdMmheQtOAO1YPkrOapeSSoP
18EjpSuk2Ip0J/eu6A7nXHV0L/81zOylulhhPP5jWIGMymNKCq8h6Sk/na16Yl4n7tYa2D58PpBN
sje6Ho+NHEKniKzmrxrktnH0EpXHXC4DGwzl/SCSqeQcMsRGrBA0s8CusNk9uu6z1atSSRatSv0c
LQZv1jRBKOb0wKAKDoCAjaOM0UaZOcpp0kdLkgwVWY6Tv44umBEwXtDsAKSO9yGY2pzn4g0Yz8mX
76ClrkPNSJBwc57Am5/ATrVFs5nXfYmf0PkZ0OggZ4j22h4MuzYSU/Q3j5I/4gEs7ao3lTg7zNcf
S39+qB7R5BAUNXjxADNNoG0GXgJs/OzVNMyaPStqAn9+nnwLe5F5Q5CeKEpIEsZtnhNvrDHRJ4nX
tG/stCItUYIOIwDRXbcb97M3+utHQSTyB9x1AO9drI+5ocCJ0XeaTte3Myn7n1/Q9b2orviJwYl2
G1P07y8uQ8gh4cPqWNyQTulzUU2pL1u9ua8hQ//t98MQ+JwB00XzGOomLOqzWSFmX1mw1ZPmffGN
e8WNSfhLf9SOOWYp9L1zsEjjiwI6hx8B24neLWDOlGabxb9YRjUv45jT66N6p63FcDcd6wPw5KR8
pG850wViPz4tRHXzZ/tOnICfAWxMxN/8BBq2Lra5ila9qGr8hPEz+tA+Fx+Qdj88QNY2KHTI2g6B
5a93lm8/Rk+rTz90eMpI96p+dUgliCa8kPUPI5oCCM2VjPyaNSmA23oFBHP1hnvoW5yIkCw8r6JD
QXjBYTzoCoBaFnEdyZFTkhLDoul4MrLX6A+g+vZ58ui/RpjLpV87vZlDuyQ5hF16W/YgAeLddlnO
bQI8JJIO9KYt2GFMRD240fspLIlqrL+USgfau14wcGt9Nbqu9uRa/exb+Q+MQuCCTsEiwAGwtfUV
6Mp29qBRd206jMdUYAeM+vxumua/omq4SxT1faxUQR7Hy4rBUAekPmqc6EmxQnUSSLVA5I95/M7v
JSQIDiaPzCfz0XaX+3ilIxfQkRYyoPEc5dIqs8HVKrW4VmCVVlh6XCCosRin2Zv9Fuw+3aF5FNPk
caoqaJOiNa5qlIweoWi7wWuYly3yP1QtKncOkpfuBEIApP8gewAvIUZyQbQafe9f1Mxb7oTPf04y
RtFk+Lh4VlGq8631QgKBcx/O8KnnXnVHhCMQsfWIPTpi4XgcfTOod2bh2phaTAESdm+79LmxwISi
jX0m+Uz6Sk2sNW5I+EOp3GQP9jnQvB7jN3qfS54F0jFffSyiXXZY/dT1EjKeEI4EQYh3qyI7Q6cV
jOGo47GvE60vpGWVjQaXwUim0/SF8p2Fr9h5DF8XjwB6kNsLp/t6tW5MBMMqCBrADrHdd2M10jW0
tYbY1bsBkeM+f2vj2V9sQXLPcWm814HvwGsFnWoWTr5kdrMoUteQrh5jd6zS1a0m+0FN2/b3AwV4
pMBtRostkLFjAkVjSXKig7qIVLJzUGPtS5JPp1lO30AD2nsJSLRReREtj3N7oOSK5x5FCAHHzuQm
qVysspYnDUmU5T3Uivd01va3vxTXNy5tMAubllTRkhYu2hNMgVA2YuijB61PyfBklDxjISsU76NR
/QaMW0JkCWivrXOgWF0pSVI2RFWLY5RUx7i9T4uX2+vibd2FETaFTo0uy22raohU43yjWfcOmmfB
3nFuLCgaoKgC9iK85lkubMlpjRp8ajjdjjROXtY41oB0Av2G4bNvrGSnjmUYR14aGXr9A99yqQUB
hrtKgGXxUsfoHuYdtlupDkVpOiV+gTpAJKvHE0wV5f+8EIrgDTQ5Gs+YcGGOslQmeWKW8I8xyE49
uA0oY7D5PQNT4oieW+SZewwDk9/WpzAomRLSVyA7NYqu2q6sNqZW03ujJpL2bs9Qge8+V+Xb7/vI
pQ1m90JJlZRago1JkX50eXecqvnXbRM8X6f8sMjtsZIrsJtWNPPYZU5NIGbvmcVnm2EktxUNUnKt
0GoDaIfPI6rbzcptp00kaa1Jrr1LfefGymOU/kGoRT6PChd8ACRGzGaZmTI2sT3VRAXaadGP8QqZ
F/PL7e3i9Fvx2RFjQUmCSTUcrO1KpjWMG6dUaI3S+FzPvhaTGdN/4CEs/cwWlk1osGFvKqovgRFR
0Ipf6TLWaaxAumSp8fyjs5rZbgrifS0shHLaW3RF/9ph/NmyQeBl4FVGRpCRHCjOtHpYD3mgPhVo
J6+edQSsVg66AwgIv6bCdiXXQ0DoRQtEaOizciFpmaogLAZhnKTcj/0ztKzcRTQLzttKEFgCMAaY
KSIS/Q0X766unDMzXnBb0a2kVBMTCF7+h578NUiZCkz+a4dJ6oa6BUaA2snvZyKBgcE8/EM4KsIj
80IfYKrweAAWKZR0u6BYy0IM06PeFEGqSXJ+WvKX0q5d3dktoSjM0jDK+uGlLWbzal1RwtpMoOdy
CHcFNEZWEEq0LuXPEHU6OThgbCBIs84lXgrB3a7Lbgu7bSOrJAUkXP7OfznBeh/TwX1PewBX2C7Z
AYXszjuIEnjVG630REQERuaMv21/BHPSzbmFWkSRtXgDJS8os4F6+rn8qd1BWUYDTyeYFGNw24Bu
mIjImXnPL/CNgnyFpsTonLEOJMW53qztP2c+nA/Rsd+HwXikoJIMFMoe+LcGjLyT28GNc1lTrCgg
LSjJQBGdcSd1Cntdb2C2lAC3No7jUgiSVF4ytzHBeFGHgxkqKUwYjyOxj7iqA+nFfEq8+h16Ex7m
RqVftxfFK/ggJcYLD8okKOGzKM5lmu2uXUfcC7v4bYYfgZxkXx+GE0YKD70rPcy+1mL0vd8Nj7WX
76q9qPLNiTuUWwrRGzUW7CzjzmUdrnIll2BtNWPPBh0ddL4A0Bm9ohvcKv4YuuhBNX9TBBZkMCh7
O6ANwj9oabPRDsNLkxZGBba6KYH3sNvdCtpMV20lQbWA5zawgYEoTEVgmpVZXjatXTyvMTiok3Y3
5fX9XEeH2x+Rw95j20hkAe44K8uwrWRDzgY97x1UwaAO4IJI/y7xzFfjaHgZab7eNnZ9FWEikr6j
kK1Ahowd8LehzRa20CQh6eC4qbSzdcxdrYKhd64RsGNB5QxFa+TG2xBndSZ0m3p0seT6U7ZHdx5N
0kS/TbOIlVwYYVIiUAv3RZvDSBo+WAooLPTONTJLkOPzlwLSBbyVKJkxs5RSLXAXQsuPOLp9X0bJ
29pJd7WwEsYJyFiNg0wbrGJwM9bPhriwF2vEavRdOYKJwB1mUgbjHcVL5C9gCjyMqMJXOFaPoov2
Wh0O/ACXtpnLoFX6+J/OJuZB3/TYm6EUTZyv2bEC/iXx8o+G0Ab11PsIYl9EF+J1tQLsBOgUgysT
xwsJ9NZZ1GIFMYRVVKSoKXSrKj6VNIIMVjPtMn0Kbrs/pyKG7hWK46jMI7OEd26thdj+epB6evvM
913n2h9p6jaROzVutmv91acRLHKT2pXfWi8+ilbLuf62P4C5/vQ+w2h4g7RmDpxPKyjBVjfetfsu
KA7SrnVzv/7iiG6J6/QGNm1Vg4wAOM+gvrddtCb3YWXbSG/CBwwjutFp8pM7OoOEyjzuC8frIckS
efZj9tQ9JYEQrcc5RIjSUEigfHkYLWUOkTau+VQOCHAaLkbZLwPpFD0YvvOwECRZoDZv7hRRUOW4
FaI2LUydEUgGY7MNx7rVNXxo+ZgWnqG6P5BJAn40kPSl/1gS1zhnViJqpOvrkMrlGUAk0mYTUBDb
rcbES9g6+nCGXIDxzT4YO5qGi7izeDuKYwErGuWwY4fJYLtVIyPGba/dS+qXFtLcg2WJEhq6R9u0
GIu5sMLkTDmAHJNSQVRNfR6JFpRBHOA1GMFRUSInomSGXqWMNQwmYRoFMByUOliARajESmUsY07k
6lOT0UTvI9epoUA4nspFBLXnAMWArwDKAuJ0eLYjG95+qEabZmROcw7tvZkA2rynQDHlj2jYqUYO
Th44MVFzYwtuUTioYdr1OSlXFGqc2c2HyJ8yw41kEXkj5wG/scXW3Zp2rbUmgy2o1PurM3imVgd9
GJJuebYcgIwBV+1yINencWeFo6d3ELsaatEYvvB3MGWrCGxreiTjd/w3o9lTpOHs1ah5m3figW5e
WMcm45EPslsMtrFpTZzqw6wkbU4oX96ZRgv5b/oKtR7My79SvlPZlX8qktsIBzs5R3FjmjkkTWZN
kq7D9IIM0QK5Y42uaqcIziInnG2sMPdWktnG2Mywkhqf44oRVV129exjcL7//gW5McTcT/JaDBFU
IeCu90h2SdW5VkBR97WP3vVLv4tP9Kqgj1LRC42zRMwFa6BapD0FFGu2J1Ip5CZLFikmTh/7s/S9
zRc3mxu3Kxr39iI5kcbBfB20PtAGBGCMsaRmzjRi6AnM6kr9Eo29W7Zahs74AHSHMfop8oLbBjk+
ApJDPFoAFUUZl20B5WsTrzNUfokJTb76kGmfZiL4cAITZ2DNZf1Hdbp0nmCiMe7kZG87UKcEZdbt
dfA+0cU6znW2CyNpoXZxDoQIyepPvOzdpOn80bL8NrHJb1oC0I4CCLFlFAfHEjuN9ZQ4WdykRCms
usak0iBHJB6LAkRB6rgme3WQC1Hcokd1cwOdjQLfhwSc9rOYsJVEqd1lc5uSdR1O2M+jIS+C9+TV
Z6Im0GSHnC2GsEAtsHXyps8yjA7FkF5ua0jhtZ5VLZAQFRG5XX0oxgwTlJwkntOmS+ANfRho5fqu
F6mv1iHpVZG6Cn9FYINFggnoFltYGcZwaRwzApi8aBTzzlmyDnW0yE61u2mF+MNv1+qwNCBpKTc3
RtjRFdnuINqpKLdX8IwFSsQD4EnjsT6lqNSJ++e8XQT3AxWKokpNOmOqRHOxQyUrIe0glYXfyClq
/V5VFHU64KNB2CaY1amZg9u+f/1GoEs8Bwo6NIce7naJeZuCBLBVcE++2s9aUPhAQo97HS0fsLnt
mjdalxSBhXlrpWRYmEGAZPZV07hTKrsaQ6hNlJHtzpj8cmwMQNlS0Dd/3V4ez2F0BRNCUOSjAwnM
EVjTVQn1eU6IrMxKUOTycwdCD0yd2E+3DV0/qrGPl5aYUxBJ4VSVIHs9ZwUZ2GTeKRYKMCTkBcqL
7gJcbgYFkMluKuRIvYbunY1TYXnKTYDlbj+iaceDA/XFBM0UCoPC6+MI5svetXYqQSlQ9P34u/qv
Ofr3F6EZHjxLdopdHfLXTLKOwxzuZsMSuCYvQurgS/vvoqgXXVjpmzzWF8RmEivl16RoH9BiEwlH
X93OdONQ3gNyBBRpBssoU8q5VsXwPtKsg6u3r4b907YbbxzRSbZFpF4CYyyfjI35Kl2GAAMBm5RX
NWhoYNYo/F7139KlFuRwvM0DGSP4P0xAk1G13W4eGEekol7xiXoInPlhZEgHs54GwSe6LkNj/y7M
sDOqitGjLW7CjLp4iu7XB9rQUF6Mzp0+wUks34NShVQ/b581Xvigk/4AFuBYQyGYWZupr4AWwDGG
xHSH5BgWC7HkDtNagtqiyBDzwAbFa5Y15pgQiCQ9a+sdCOXyOn/QoZ55e0XXTUO6j6hog8QE0BNg
4rZL6qw5l9dGTkiGsNGcFnArDT5qY+N4xjKZh9bPniBSGBPwBOFJTBIhaox6BJuQXP4EdfsT1iFd
zCXGT5CP6EsBCA0N2f9FRIGG3Ft2mJCsGX02mTPs4LX9d31Yfqx3lDpq9rTclWP3f4AaX5WkmM1l
oqNc4pAsHSxCLvd9wJQtlQO1jipkiUW1Eu6xu/iOTGTUnb4augKmNAWP7+yhkV9ve4rIABMUdUma
hqaFgVqb3bb57EUp1jUqntkt5nRNemZEOdS0iPJqPkh5MILlCzr0kluS7AelEVr6I0a1MOkGblmS
HsudiDJJtEbm2NnGnCBU4Rf8h7Tr2q1b14JfJEC9vKrs5u7YSewXIU4cqvf+9Xfoixtr07ziiQ8C
BAYMeERycZFcZUZWTwpYjs0lErwtuAcmZclF8EqDsDC73zq5rK2cmHCPfnM5frUupgtasKz9Hm/E
EQP6vR8t/h2M2VlxDrKYKQGY1qo/9Fr1JifexQkaP0sb1FvqsRkLgZlwIRF9dVQ4SnRHMVMo9aMV
EoLbZJq10o1qTDaqldTGG+tZvsgH1fld9oRcSlaffMY54ykFqj3gfqh4Lae0KC3kt/0xjvaIxbqL
9UVTVD9eRGc37xYC9uY/SMxWGOLaKUsZSEZ4VRmWaw3PqEwNtvebCITZDXOemGZqAYREaGKFQl4N
KlO83bdRPqbl6KZbjYVZr2y0+7ins2Zn2tU0k/tcS04agnjVjN4vYtYuWjPu5GUEhXobRx4Y7L9t
fwJ3062+gLkwFHEsVXlD18350lSpazaCx5RgJtnbTz23nVOhVs7XuwX5/nk8zIi9dH0oePUKBsJq
5tRWHY3VCJzFRKVe9FWzv2/PFN95vE+Vw+znMJb7ri4wVS2oD02kwfPxqD71uyWAP6x2s1Aug/7B
Dw5kBcgcmdA3yhMnBWD5GzpUqLjpDuqX3kcJEe4BIqoz7otwZYtsQ0me4M6Tt9QSvAHRahSP1C55
1a7hIBW/RtkSUvuWm4qEybnrhns4LuTgbAWL0/n9QzdLpa5SPEQzHTpACtJkksACRQj096sHhabN
KVL4FKFqf8xZ8hA7f53CpfsYraGUHAbFc2xqNU0bfUrahV67M1cPHcRAJk8h/xaGcRcJaSHmQDCS
JmrAJa/HN3j6XjgNEbxquXt2NRzGKUxtPvSJipMYvZtubnwxk8e2uNveTvRbWePGG4US6YC/z2ZJ
JyTDILOqjokfVWHi2qUzXMRzlxbuEo7pXV4o/bGvU7V2xy4yRGkn3gDX4MwZAsYbi7IEJ34cD35e
vNgapADyH9sjFIEwZ4hqzbFlFkPij82Q7boeygIk6QsDNGVZFPp/DwYuHwRysI/QBcDEkWYpThGH
mxLfIoY3jzPxuxFFbXUnqrvmjQpF0WDHQwISzZrMk8Wcc2uxwiXxVfNCTq8VfXBNSxQEFoEwrpZ0
o5zluDr42GrP1qxdyQNSAnE9uduzxnMN68EwzmdynNKOchnR2JJ4k/VE2odtANFAGN8zLmkrNQ4G
MqTZKZKMYDQT14AY2DYM78W6Hgf9jJWL66RUL+YU40A4zI3jNFiUh95BscrYCq4sogExO2eQKiuc
ZCCNQwyC3NEdavDpKy//bjzM1ulHsykg7Zv4WZM7Lknk0pUk41mKUbcnZYKbA3/y0JCLzBAi8jpj
BEPe4Qo2tYmflPYlQiuXJDOenW58LsNFlKWhH856PdQkoozbpnSFbOBELqYuTkAi58vjgirun918
HLSdHV8Y6l+3DuBMWkMxGzUrsHc0xJP9YXR8ZL1QkVjut5eJu310RzHhDVRQeTFOZ4C4ZAlJQfiC
4tYs28DIVYG58aITyJ7/QWAG0dpKHdcECLTZnkrXjzuUsAirt7lWvYJh/E03ReZs1ir8jfVSNDdj
mfiTSHWZGzRbj4WxM/AUjH2CHiOMpaUSKdDQAk2dWx7bI0Hu+B9EQETrw3gfu45SHBZa8tZsjfhm
SdypcMMj6oD3CIQg3uMXe1FzO/eevB4n44w0CS2g0GTCyX5sv6pBvadi6Ys3X/4TAiD+hno3EMYf
RSZogOuRTmo6qntJX9ovvV2AGjzsChTgVOBZMwZr9LcNX2QvjH8qkb1eehn20oWPvfTLtF9C4RnI
vZCv55G57SmFOjTxgHkMH5fdHAzH6sa5jg20FIIrKkFXc4ZwIVqCtof2sbDizW+8zyhz+euMckFa
BbCQQ36YUCWIdqDwSPbOVXUd4fJyiAReRLQxWKdo5mWJwBPWECkhENeQ6Oq/Wbf0Mmt3cnhSdyXa
ZaWdYKB0U3/0xX8GyqZipzwrShkPbpQh2Ceqfqjs30hy3JRqS4qmlWsyaEJB7QFkYRy2JdhSo3qG
GigGOV8bvad6EfSaPNojqz9A8kp7It4/yS9yXcAKltkfzQzqgVHDBaS30A6sXuVoo9yeR9HAmL2g
JlLz3yuOLTWunKBoQ32wq0gQkxeNg9kMSbJ0slPiNOtj4ibt9RiKjhoRAmP31tTITkjPS32Md4MU
XvWNMLHMNbn31WCDIVAWWcCJCyMYdrKXLy5Nm3Ru/137nQXxF5En5l5sVmjM4RnlsUmcGSMqqyWI
Qu1Q6PGd3chPhjN+/VdGwMZGQCs7aboMM9NQMFhl5sVYN9eVDXH4bRz+4bIaE3OIFniR5Aa9ULdv
DPcJtq08urFHC+vkQyjimxQYBRsUUVLJSAh9IKRK5S0VMrtlJvBDIgjmuMzrCG1VCyAyPH51lbh2
Jdg7gh3qMD7AXIyR4OWIO42ZHpFf86TupbAEMYP/szKmDJ5vysHL9onYMeKlJbqNUXU8IzyW7PIB
JDZgt4Gan/EEbXiBJVDr/eC+KTsemIIgJsjm+AuiVCjUwF4Krxr0/Uv3peROb4Lc8yH9a00Deiiu
wOgirh5YSmFHqJMFGFqC3QRlC7a9COyAf/CuMBhDkIpM6/UE55G61/OAinYtLx3yE8vJOE1Iqh6E
tAH0fr41hYxhSKU5WlMHw1D34R62vSdHZ5/g/PtMfmw9fcwZUcqTlVc9pk+LIUHaaG4m8nXcQow1
BHNA1EpoJI0CiHn2smw3fe8iPz6grLBGfebkkVtcApPucobaqTjVw99h77bInB1No+FtP9I9nOWe
Wf1wysQdEhFFwTYKWjDPjbCyiUYM+vaWZYTJrKsSzqKfXwX7inrQ/28U6KM7RyFWHzlvpwbyf3ij
gEMCkWfMpReZF9Ghu8o862EbkvvI+2P4UDA5R5yg4qrWC5ZOacKLBZIUbTP4HbLtaFj3+rA4VIuU
QqFvPmzjUvNmRwrqBahXImvloMfmHDeu0hw1nCnuYPnglspL5PyMcWIly49tHGrdH3Ao2bUKVSEw
CTCmWc7RWCqWGiNhMPSuk2XzHpH9aV8Os3k1RcZPFYMPtjG5rweUFaD2HPVPqAulxrTyWLrcV2Oi
aUgtFepJK8fMXyZT8qphROe1Si9REukvwLZm3TqSNV7qzYj3WWdogQ1xjcAqq+auj5XF6+xKVOLD
nXjUgVGtZaoDxExI2EbWVEFPA+GdJrPAN5zNV/OUSpdgOSDHKh46ITkt7+aF7mj0MDoKSLNYq0Zm
WQ/LDBU/lBunvW/3UqAj8wt6KF+9ELU78Y70NRhj0AkpomG2UfFTdGTYtXFroLerMG62l5g7iybK
IfEP+V6TcTpzUVTLrCFhM8fSqYcckRsX2aVZ5zdKLkyd84f0B8xifA9Z7Hoxc4BRkeXQSl1LqETH
XSJcHFDmSYkB2CUKy0hv5QGzRmovpnx8XudGEKk6yj7IAPci5i6eNwU5CeoAICFqg/vufIO0Ti2N
uoRIT5g3z7ZevGQhOidK2brfXiYujiqjaR7xNlQDMP507npI07cVbuFpiIrHn+Oggu/5dRuE7hjW
xYDfFqJPCCuiYJU5yQ0ryxpjLHA/KTSvym5msPhXUIi39V9dfZEpu224j/18uA+t8ZgDXSZ6RbQB
eGq+n76bpx4nhOOVl2HklpcWam0gIdhfmof5oLmiXq83peatwTLuw7JGZdILgBsuqtwf7asGRY87
cDn6I8qo6MWp3A8XMhr5Xf1n9BWUX3Pjy366c6ABJpgI3r6Ae8W8QwQE73rGzULDbSJJLiHtfFN+
bX9YB9rvBuotsED9RKtP4PifStSixQ18WyjzQ50fM/dWb7bRWMN7ovPFH++t/458X3vNS+uj3Q1s
pF+iR8E4eZtzDcrMeQ6VSDAXA3T05jcR+eXCRvhy3r1d74/baNxJteDTUMWC85ktz1T0wixSkuEp
7lSQXP6tmqI2Ju6mfEdgH+JSac923OPoV5sd7ViaFQN8u7lomwgGwhYlpLXphHEDGPk0HNUUipNe
+lp9a6CGrVwprzIcXOkpItVQ3n0DL7D/TR/7GO9soiutCtSwNo9pO1yX/YKzHIwkOu7DkS6wDT4c
7m9QDoDUpsacQ2k1z6OTAW6WJXdsHuNCcslUo1jlqxZNAtPgLxyqnSnpHMyf/n51rXGaOiOqCtMA
cYfn1Io/IgI6G6lgX/MX7h2G8adLPCkKmQCTluN3pc19Zay+bhv5Rz0A6kPxbv3fUJh9XCUNid6u
n/p+uGzlKxli1p6JuoGDFUTXpe418qHPPemU7/6+RZjBZrYzvHc+jFlOt7PsgU1Y8bWDBjIHTz1C
guBr+aTKbublgkoMbqQXYhq0/QXLhxqu89Uz5TwzxxjT2vn/LaGJnIc0+Tnf5jjk6xtbO7TZlRF/
JjSxhmWO+qXKwm4IYaE0i1T4y4VWg5OnhQB3s1c1oSY974BCjgP5MJCkgjmC7cVKSZ8niZMX8NDk
nlJmlHeFj+TSN7yw9yk0KdGTPATg5sOpVO8qTzpmVw3aXYVEKNRMmZNy/SFsgk4KdTy6bXyIdpN/
HfAehrzOsxVMJyoBOe9Uv9njgeAJDJtOJ4uKDAHISm1QQoJI43yVjbhNSd2gpzcf/eoBOtlB59bf
TXf6TTkQ/wHfDccpgMUHXIS4BdPaB2YnpSZOQ9kec1izvTeloP3dn+y9/mOscVTVKJ3qr8Inx4uP
1mna462nG8GSIulGA+6iQD/3W+i5ZVOqhQ9UjHUrJVGjdrmvD8lxbPPUhfJv7CVF/Lo9zQIgdm3n
ybHSZoFramVprzXhXa4193HXftmG4Xh3tMj9GQ/bj5fiwVhkfY+oCQT2VCfyFxB9NuapLKKDZBb7
bTT+oHQV5E/gwYe+57npROk4TU095X6t3nTF1049VtHPbQjeyxhsfsi9QyccfXLslW1QijAeFpIj
CK96CDLcyJ61Ww4gzISEcXWP+JdQ9ZoegeyOWEMyxwmWCmwRCiD1fXOkb88eaWyxW+dt9zUMM3uJ
jIfnNMc5Dv6MVq3C6l7VrnK7iLjbk8g5H8/mkDk/hsSe6jwHUtIpVxWqjYZm3v07CPZaIauZMqME
0idW99Wa5wMokAUQ2/OFM+nc2ipZNZzBwLL0xWuBTRraX5Nm8YZZRNnw1nfz/w0AhJLnSKO1zARJ
MWzWgFpbb7qkAV1u+2N5k9BWb7V9elsEtAYg99WbCRTB6Q6+6naA/BmaaXaimBvvKIb+G5qgDJie
ikZR5ouMClQwkoywUO/mP+KD8S1Fird/GgLrjtJJGLeiEC1vb+MVDJYjkC+oaOU8RyzssEocKFv4
mr3sLbX2lXb6nQ+tqMWW2h4717j+UkFQ08KbhTGcBGU8c1traC93MrfOjnrVu8T4poXfovY3MZ7/
2kzRtwM2a8SV8P+bt1ldSAsyFUndwd9nCPMcx1rPr+UinJq/33CAgU80kGeAYB0zeeacyfWUwdvr
8VU65N4EkuPtgXA2AyUtg3Ivrmcgq2AQRlvr46ZPoTw7JVehclP3kV8nsNVeoH7AsYMzIOpbVjOW
LKo+yy2AKNlklj0lOUT3IhE180e+BqTa1+Ohn7GC6XI9BmOmlPryPhncPPbs3+rymAYSbiO9b1V4
Fbnmi/MV6rr97T8Q3qPzxZjhGT6d7xU+mYwkHIyxQYdtfG3s6n3o6+500iBL1eHeIawWF+ExG1qL
7LTMoevlz6jflqioOxBN/2d9HPbFXiT1J1pE5gCIW1WqJyvM/DSsXNu4blBb1Hdftk2SC0K1G0Da
pIDUhzHJGsRNRp7Emd+r6c4wo73Tdj8dJXzYhuFa/gqGMUgj7pIGbXiFbxgvhn7pNGAxQZeTaYnu
hnQJPpjECogxSQh9kbzBs8tvLDuQlQMBG5UiDV42/ZghM7I9Kl5GDEV577PHGKA9zlotLUCjj63l
WB2VS7xCbtJ9ZIMHUQOvbxRIv6RbEckGr6sRwKCieCPAd9ib6TChas+MojeyObCRkwv7zundyScH
4xJFaJ4TpKULahgTsd1cc/WLTgcLz+eG//4VzJFr5DYh0oxyBBrxV3yw8FQnCBH1Tzlu/lTbxMax
2gwHx/BExz3fbt+h1fOtH5lJks8LSf1p+KanSKskjqdEgkjIR2JG6uBW08zsjjSSGxBIYMOjQ6hx
y+tmh0TPjnbjgl7TVb41B+mqoHV3lPRTCcIXCJ4IzgzRQJmdkzdJNc0jPkGRr9XhaZFuFUd08nF3
55teBHJFeFExmyaKkGoHi1LjF/N1QZkmm8k3psV1NCnY3jGciwPIJQ0d5SX0dcC2JFiV2UuzqcNj
p9ELKBPdopKCaQx/tG3iVeYFETke7vSBZQKhXMjC6ezQ2lSDpHALgih9iXdV9iSNWjCkr9ujomvA
Oh0Fj3DIOEHcE10P58YolwYo5ik5VIX281qNvFoXRVN5EODLMMGyjqstfjqHMNI405sensZAkSDY
+S1R2Q9votYAjCtzBiQ5F6jI+0Vk7cxW82H8XmiJGGHe+PbZuVrjsGdoTqS+L4HTQZ0IlH394/Ki
fatu0QO4M0Fjpx2o0BdlyVD94UrtXAM/VzsJUjt/v2jrD2GOV0KqcezMEPHH9DSPiaeEom3FXzOw
IYF1klIFMGtmqk1KFgMIrXLMwKCfj6bAA4sQmEUrhj43kxaTabUHmfTeXJje9izxXAOaSCnxGcJM
qKw8tzur1BtliMAV1ITJfVrd6+pvc1EDfR6CbSDuUFZAzHI0IBRRR8tBuFRPfvVSfFuQ5lPn9Xo0
zEbVF7M0dX3ABQ7+e4eeu2calJi8+DYLln3vQ0zRa/YgxdttD44XiEagCjTRYKZU0MHGAMcD2OXT
dkQx+OXgK36/t0cE8L32Md7ThJLhWaY3vGb7ahRYCHdbvwOzXHKzVIRF02NaSwIaMJh4tOSu3H/K
1FcwzE2gURt0oHWAsW2nvZP1orvP1Fwk08S3kT+z+FYft7rvK5KBDugcy9cUD1aFsWS6v71QXARK
Lw1r16iG0rm5F2EygvE6S/2iqlyjIAfJUgWGzkvsUgVKcKQaimKAhuUco0+6qoWyWIrgGEQ7Krdv
8XZ2nZf6OfIROEUdP5qhoUDgfJ0Ld3qNv4g8H9cmVh9AJ2E1jZ1qEH0x0syP7TFoBvK7aJSDIhU/
tueS13p9NlD6HSsctTczNa3gnZa63cXx9WxfKyW4/EBdODiF2/S/SDftIMzhTVUn2HHchVyNkfGM
pbakUtchplo76hNZhs5NskZwPeSFOTFAHT1AqP6BEBUDMoaOUltjgcDEZX/KBndBU2+7b6/MW+R5
Zi+9nY8Qmha87fkjewdlPHKVT8qstAk4BFs0C6tFC7VptO5trx3vGQXlEHCfQh0Z4pQMiGMPwzwY
mD5rVn909ohOeWny5EW7icPiaOqtqFSEOypKt6qC2h0M2symWEgYglAfZ2VoxTH6euUvpbrcbw+K
Y/c6aGt1mjiwwN3A2GOPe2ZWyrB7goBcbF3Xle1VpYiLiC46c8GBzgtV+DChuYKb37nVx9CPUM1I
Sf18etbIxUjM4xIqbtiJqA04UwbmLdDxUkZg5YOmvJ2i2y5JkZetER9opp+2sJWON2FYDFBf4ZMp
O/z5UIpWicsyB4JZhVfRlP1QwvGrlkoCY+MP5B2GOfqLNCuqrtVTX586Nww1VxG+O/gjAV00eOBA
FsmW6hUoEOrAJQnu4jgBPYJSPRd2ipBN2Dz9vY3haUNZ/EGJAYqt8ylrEAltQqSc/b7JvK4KD0mW
umktWnvueFYwzDmFWHdXoLQS73/IsEvLCxJi7qR92x4Lz5Kp/CV4PEHkAuqA87GMHSKvZIbuXEPg
bbq7ZVw8XYLeBd5t20j84bwjUQtZnRSJEZGkLazUt3LZHXvJXfpmV9WLgGyeV0APluB3HPodK5wQ
GuwDLrrpW8ACvhp6UxCzRAj7SGXsNYEtcJzoGRpzPBRqtOC2gvmD7o/uVtp8MjLbcxpFdbWs+Gln
RMR2JUJkNmwIuuzBqoGYSFNQwZGqVYwbn3ohd9+bSTA8/mw6kFXDZQk1hQZjHx1BFUyUgQRd3vfB
HOQBxEH3ybfyCOnZR5HILNdJrMAYEyFIVZWhEqa+nX4BN0NgQpf1E0aInChSoshqwN7PjUO2SQW9
LNR21Wl2NYfG49TaeAlPAhjurlrBMB6iJLhkdqYJFaOs8uymd4fmpc8KFLOLrsu8+wl4v99HxHgJ
yRmVVNagO0b5lMevCmimBjRDDd4IhRotQEPUrhT4DO5OXkGyNtFFbQvCGyyT2dqebCy3hpUYXjxV
P/9+tShxqK4jbo0LinO+WtOs53OaIPbYlrf68hCGU5ANolZ8+kfYs3wFwlI+aEYzg/sR4arkSHV4
u8OIHij1IGJ95C7UGoexCdR/g6ElT3Ddgjm8McNEkQvhiIPl9f70I7ygTM2i/AKvG0ZfozLm4WgJ
yJUtmj4BD+quO6ant3rD7/UlFbqJd6KYrXCYjHEQc9KMMUMsk4bL7RSUhuSkP2RuhUQVotdBcQKH
UekLuSg5UUcMFDpFSFYhbcmmRdshW6beQRDDXqrIk1rasI/6d8dGy6+CvqZQucBOEbSE8fb5GpRx
WJHWt6Y5oCy2mgw/iyx/HC86TXJ7PH0+sxVQ3WAaJi4ebGzQiVpVVSmfM3hz8sBOELRLjaw7WXUx
C8rLeAcMSL3/QLFHmj0tKilhqH11XTTQm43LnWTf5nXjhehc3h4XL4GOdXtHY44zk7Rh3dL8gv2I
6y3apyDpBfGSEFR5ixdCZKq6MqPdNih3hCoe5oh5gcLcZDG7YtSrCTZa5FDnS1v7Rk67k2TYkd9K
1bEtRBoX1A4YH4N8vYbGFfCxQjWG2RRtMUxNYyOo0WpQAwxvlExQmycCYA2xMLO5L6rWj53kRPLl
ONXmYXvSOF7/bAzMvQrUFWo7zghpdFJ33eiwhF5biFsOn2AdPgNi7K+V9Bxk1GXu5112jxTf7JbF
dJD6ThgqpKf91rIwdrBMk2VODpaFatobB3puLl4Pji5RJwvHT2BIuHWYuEd9VOkc2yFstRDVDVHe
n4o29bSyPnUlnipVH/z9MkE6BlV8eNRROc3zM9OJulGOGgPBwOlAIs2tzGtnFGUFebawBmFec0SZ
m2ai5AaNHpi5foD+37Ek/r8bCXP651DRzLMBI1HTCU/rFnW9142QiYcXtoXE3Z8JY6OnvY4wCLJZ
qLtGglNyWwj8qSivfAHvj7I33nhOyc1UeLnQ/HhWsUZmbgR2JheFU2OAyZEcELEItB1C1t9M5HK/
mK4OvutsH1d+/rI9r7yMNrJzSDGhZwfiLWwcpp+nMB0os4i+R6O5P5Q3tDdRCuqfFjY1iKi+49FC
Jc0kYXkFx/MC2rFt1PkgWM6mSzLUkiBlgiEbk+OGKCxqw8Qj/Y1MnMBGHb9gpNSvsht8Dce4kiEj
sx73gKNt7oTsWi/agRtPR+kwKhQNF6pRAqPlrSkCXFA2QWEfFYBltp8SFegskhK/6r5Vchakw0PW
Zl7aivqceR5/DcR4fGQR9VzTAATmYaT9X+Pp1/bkiQAYf68buRHlBgDyWXsyq/YSMUQiWCARBrM+
qRNVtl4BozB+t0Xvtcbgb49CtB6MO+zjMSoymnLSl8kr6sIzo59aMnrSKKoc4vnE9YIwPrHXKy3r
BoylaY24dq157E9xnlV7ZU5EtXmieWNcY+VMyLtDHhOqz6/yDO84329PGxcAVNq07ZVqgannZqzN
pR2WDh6wZRz7sflrEfpd7nSh9422XaKCkg2ixVnqDHGCoJORgwPZeI51MOREIpZb3jgQ3USDLKrx
4PMYI44SS4GeOXgulC7AE+BgScvx72fK1BQUkFAckF+dz1RhpiX2BZwpadufmgKNAqsUvDJ4TnMN
wSxGPCSGPEigSdLRC5/kv9TYcmm0qdWeK0tEJMor+MMT431AjAcL81TVxhgDGj31RA6F5HeKVx2M
eyOYvHFA9rTyoKJe7dsLQ3KNh+3p5JkFzZpBKBQM0ypbJ7/kE9QRLJzGVXJPpvYQoggCHUz7f4fC
zGg2V1DxzOi50CAi3Y+BJsle3ZefuDJTPQkEih1o6L69lVehyBFne51GsPFp0E5LWLrmWAVKJEDh
vfENC+33Ft2uFg6fcxMktdMqOfqBcMppkApMdumrc42EG6jum71tuabAOfDWaIXHBtGqwiIOyvBx
Y9GsoMzSe0nVXVJMokguHwcN/9BTRxbkbdyr6bNAW5oWOZ5pTQkNF5eODT2pXo6nYXlEmQytP4tv
RCe4CJW6lBUqMTKVEAXP36p6WIzMtaP7zPq2bX+8HY2FQuspMp/gu6C/X2EkBYQ8yxKPXjAL3dnK
oep/T+GwV0noadJnDtk1GHMwVdNUj1aL+ZKi/GAZ9ffJEN0VeHNGG3UMyslF25WY8WS4x85NjgI2
EGf200NrvaREUCHOq4fEX38HYTatkloSMRBY9cNn6ab/AaoxiFbY7nCRye4CzjHDA/F2+DIeOrC6
ufPlGytfsL1wooEyzlHru87pI2SDl7pys270wA+/aKO7jcIxD0R4aDc9NHEgAsqg5JOKViwTx3uU
pkNgO/MO7XGjW1ZEgZQc5ARA+isI+vAC/cCEl0J4yQGfMIMJgtUwkRc6u1f2qfaym8hPPdO1XTRO
fhEGQzkv7zM0ZpPVhqLNMi3Mkk/xoYtcEjhefuyu80got8O5ApxB0SVd7bWhl/o8zQCV9rE3hkgL
I2kj0ql7q6FmXhpnKMxNVittxQo1oODvd/6CuqM0IEHqNbRmFjUg9GGZ7Kz79mrxUVP+Qw9ilNBT
XdcI1eWtn13buyxoj/Yhv1F93XZnN9snh8ZrrgphYa3KuRWffS3jfzo7jfROxteiPOVoHYyd9RLe
0tBwHNDPVo+TN2P5306QO/BplT6qZXQ38bqdJohc8d7fZ9/CuKdkVkaz19GSUXxXTzr4/MpXPb+X
Ea72lqAI8i9kB/EDeEYieh6KLIM5N6PWUJE4QURLN7vHJJG/yQVOmu2t/BZ3/mAYUAZDUQKa8FW2
CX9IewO966gKU++U3eKndxr0WVtv+hYec08+lpdP6g7xGR07TQnSHYQv585tCm/7M7gL/v4VbKO+
HM9ZhCAUdvd4NUkXdec76X42RO+St5r0jdGyt2GTkNSYQzy3pEMfUP3gRXZjddfIbqcdDYK01ICe
rGZfy26DdCluzRA/fK3K3fZweVFlFAb9mXW2d78CFT7RE4w3OaJb13ZDkAZMD1EKmWx0jwQ21GuW
U7z8rAVulHM+nOEyXtSYtXmQK+Q6GgfssLniN92LHXafuPEhbUMVFx3k4T4eEGWrWJ1NX7X7Dp1v
y0sW7xykkTRPdeObzPRSWWDHvIGtERmHHetT1DY2nVDF2tdFH9R4UcnLEmwvnAiG/n7lrMO2KvqE
tsmSOJc9E0xWD44Wqce4C5df21C8KuWzSWRctuqUs6JZiP4OO1wtHa9KduVj+gw/TdlE3fzK8mT0
dqvfG2QhsulheKQXzuhZyB8nGjTjjdNcKxR9sSAB+duMECpylUt6i5e8zkXXg9342b1+EJ8CvCLF
swlgPK+yVLGR0VLLaRfu3/SJEs+0cGiVjxYYoqHsvrduUUWFZN2+Mj37X641437HOZokksMzZiQ7
Qnb8lGjOMQ4d0QHDu02tTJf1faNtZFVDbzb/0zS3imNnnuz8Jb3S9rOfBcZ4bNI9+MRy40rUrCRY
XNYjQhiM1lcD3cgMV5fbX1m7XMZtIXgs8c4ycBSotoF0lv6hTmMq+9qeJ9jQGOUX8lzvbFHVkwiB
8QAZItWWkSADOVt10M94hSWxwK99XCk4MwVBFHoDdaDjd777UUkK4sZyivwEtRJz9Ks21KMZP0Y6
VLTsWHBGfFwYgOnAUSx0g6IZ9BystWNnKs0UhEsSmv7L8spxJq92wqdtN8Mbk057WlF3pNgoTjuH
mbQOSbPOQWu33e6K4qBJD7H6DaEkUK6Iyk4+LhEqVVdYjEfTmjSbsgpYVqOkV5KlSHtw/f/eHhBv
3qD0C4JSdKbhecLMWwg5OMluFtBs2IanRr9L82UJReQX3JG8g7Ahhgbv5iosAdLo8bco0j11yv46
qqahq49WC+o0E6ExRzXatqeJ2CYUPjRJj/fqOFnS5C/toinEU+qiG3oot42NMvnS0GmiMi5OoQTw
dfQVIsiFE9xiDCNppVgdixBD/IkQR/VgXRDQwd2bl+bNlLnaD9nNv4idPjWB8wsaUNE4rqB0FYXp
b/XcqwM21uRecywS+Tb0YoajVmrF9IzIkurE7jBLmrqTHDUd/W2b4aIi5ePoKLky8Vg93wRRrZMO
qXHUt2TyRapVYBhu3F4KXVkTuBAREnOmjQrUt2odSCBo8hINrCXltNfD1M2Xl0+MiSrYI0yJBWR1
NLWwtMxGMohfgzdNHS/rLKgWxEURqdoG4u0FeCpEiQzUnCJUfj55qh1OKPJaInTNUH5N9A0QwaTx
tjT0QGGI9IHyIU6pFEUdZooJBKu6TJP6vq+Li7Cdv2wPhOcKseVMBCvRZATlm/OBDKOpmLAu6FUS
eR/qT4Uhu0USTObsS9lxG4s7aW9aJBrkzWHp51gThjppFbDmbicrvyRFFKPhGZqJUBc9p1BA/3a5
Wm0kkHODTs3UcVb1UEpAwrgiZbRvy1Ej16j20LtTjcSA/qlh/UFle4ITSdKVKsVKlWP6ozCnObCc
WJRv4JrD+9DYGDxq0Vtj0o3IV40Lzew8VU8v1WwR+AQuCkSrcFdBtfyH9gMlRedppdAVqpLjXHS7
djDcSvqMadsIHiOEjJsFS5U1D2BQiiE56Lf1uKuaBIwPLYiLOsG6cAezgmH2qKFkhSJVQ+RHcDk9
ApIZqdyIpMG2VXN30AqGWv3K6MomrZJEAiWziiIzm5ya/LVts32v/LLz4dc2Fs/A0S+M7YPCS9Bl
MJ5UdeyiiOsw8vveIa4aT95Aoot0JI9QYK8/MTBwjVBWX+rk2GNpSEY07cmgRdLT6hGlPm5d/aoR
pQi10QNf/OP20HjOAckSdImApwONIoxzcEazRWUEAYutaX8bLftZCyWBdXPCWuitwSejsB5xfjCr
ny+VokydPiqYPvVu9kCXtguf4sfqglJoP2WH1D+E99n37WFxCjvOMZklq/URiZkZmOaz9GXy6/v6
Lj4516jSQvvjgxy73XV2kvz2Qr7fRuZOKC7RMrimkDFmC+pQ3TDqrRlB9Ra1/b36qpr7bQBOePqt
VekPAjM028wK05KAEIFxQX2gE5rvswup/DX6pS9uyeda/2pEzFnV1K2RTgtMpB0WlwwaDqrRxc5E
6Gg5bI+Nt6lRYIS6MNAHwSLp5K42NdHk2tLiDFDOHCwd9CLRVNe7TWMir2FCnbv4+2ggnUxEpEHM
BMfI2n8fplOK8BikHJNL0hJXXtDOXt5F6mcOSXCOmOiIxa3zA4dQnPegcC4l6G7n5aVhtneF+lrL
1+QTqUKo9UH2Ek4C99oPqgmdY3a13eag2gmg/H3ZXs+v00VzyKEw4BJPP6gvn2mxpJiYPvAIgX3b
VM/XrSnLOdTjGremqrrrCVR3HD3c1c2iCy6AvMMFXM40MYNYn8wGMOQ8JlkTl5E/aflVauFu2zRX
TWEIAiUimP+QdmXNcdtK9xexijuIV5LD0WiXJcuyX1iyY3PfQRLkr/8OlHzxDMQ7uPJ1XlKZlJsN
NBqNXs6RvCKL9aG0V4hZWX0zN59aI4uQOYnOW/uWqzhWRlo1WoKVcKSQ4o56qGlV4C0//jcJ0l0M
sA+Dpkudhv2E4NIC3F6hcHdvUPPyK+pYCenIMlT20RUFJQSHLZ6GQ9Bj1vWQVb7xhGr/VX2nBfF1
/kouWdA88r2YxOC2r4d8zz8Xj+N3VfPRlrs6/iCxt0c+pE51rccsF6jQVhI6WesXTb23yEuxVgpP
rLIS8SVHkkA2WrgTWuxDIIH6VfG9yF6LWYkzv+UTj/URvx9JyctmnvQB+pSH/J6DKr0LnMgA53Ho
3IIwMbQwGM5DM1wutNYHrMh5C9rIjOJoH5046baZau4mnRCf2zt+P15Yvn4ZX5ZgcPW1CnS++iP6
M19WIO+E7X8xRKFaY+nyKUyb22Ym1hghsV4kYUIrXECKc7IZovzW0pBx+4jeo3ewhxiAu4EKrY4K
Gg43BdAKvB+YEgFkHvs0dBe1oyQy2VQQo6vgbhSIKnLupUWr+lQ4cNdmfMsA3Nzyw2i8/skmHgmR
Dmky9lajUwgBT8rB/NVG1lV/lwBXfPnKLosnCxCBy9V6g3v3uwoxdvM4gnQOmQ6wVWD+5tR8K83U
Yn2E6MZqfMpT3x4mPxm70K1VWfRNUajXo1+KYLZAzg404Nx14jrH5cDtXTdVEfVm5jNufdWT6lmx
pMI5y34PjbuE4jFlA3FZcjN6OiIlO0JYecChJFGzL4IubCZfdAtTJQTulm7H4sTvR17AblqygssH
4UNeXNmredu3uo/5l0szKXfnVdu6lo5FSQ5H4CDm4wJRNP5cVj9bJS2DOLPnlk5yKaMg1lk5BLCw
Nn2Ac3RX4vJgB0EY1EwX3lOLAwe8tPmxqf35QpVR3WifsUTT9b97JzkVJ6etqzN8gL1HV18UP9dR
EwCBFsd+DwJNNPJH7R4YOTnYDw58z268T6pv2Dj2yLXjOAicFEA1SebTpgje9H6APzNXP+dj1Hep
P8VcEVCrxMhm061Zz0yIIW0epHW7b9LVNxKmuAk3TOZEG8lkCqvMU7OCGDN9JAC7m6HQeaNUKSLZ
TLZWQ0YnSMhi3bdHuiMYHxrd5E/EoAfDAqQ4slkyWInV9nppkRaKdD/7sg4K43ZpVGgTm7ocCZG8
sbm0Zk7aDrg7xRAA8MAfszgwwbZyfsk2N+VIjGRi3Cyz3JkgpuxCgI+Q8eOFcCBkHwmQjItWiePM
KQQMee9rGFDW3NtlSBURyPZqoWUURwWlFjkfEs9ZvM5OieJE0Sa+lRqPWQPGGE6oYu8314tg/M5D
hsd5l/rFS5MXczdh723NZzZ/SDpXdRFvygCeOIo2YNvC0N2pG6+GccwchyVo9kr/Eo1Qw2d6O4T1
a3oxPLYBDVXjdhvtH1i1I4nSJq2tZUyGDYlZ6dtV+M19XS/cQ3YQo14RxUwP+/xxbjaIBKAs+BmB
zOvK86fJNFWpJkSOpAqq+np0VQyhW8sI/yh2CkUUU0bqqGaaLaagpO/YdVLxYAV+7fnDs2V1KIiC
ewKz8Rggk66IvDUGUvMKaZzRuSAYiQajYkRjFV28WH3pKgTexL9i3kVHtp2ybETCg2tTSNyfbqH5
fRMDvTb53xSSj9HixryAj85CQPeFZcN9Fn/JesU9oFi1t9TVUZSCR/tktR6EQOcnACaErJ/vRooK
+fndUS2bdXqMakRDLCZYts7UD4VmHWIj/THSEth5VqfK3KiUEsZ4pBQtM6foSQ2iqllHuOI61yA4
PDTrQBVaiVvynTEgHWUgb4PuU/kpwLoynpcYghAqjwF3yYXO+tSPUxTjJ/fOM3LF431TsyOBkmaV
xVOtok0WavbPsnzJzHuaK+CbtrKVQH7+rZT4hqPV08CTAVhAyAAeVf1khAOonMynZYmcS0TKkbKd
dtM0juRJ/q51KzY7BuRlz80zD4fbOkIT060BIC4QkSQB30/f2ptOEWdtPSABTotLQwR1KIJKYidU
I2amr1nYo+PVfe6C+D7bCb4x9y724WT32V2i7M/fWlxPYEKI9jck1+VHCFLEWcz4kKG3L74UWGM7
Dw20c4hErcD1UzXwbGt5JE/SUk9mlPHnN3nA+CFP5WENjSx0vmCSsCS+s19386Og6VDv68bhOFFV
CjEJyua53THYaooMhBFVu6zwu2/sAvEHD9BXedk/6Bdl4BxGVSvnxm1zIlqKPfMxTjiLoXXRv8YU
XZq5Codv4yCeSJBumzrLyJS3UK4CvK7NJxAYPnUqRrcNeF+kTH/vngzvkaScuv0AKcaju88uxgRT
vu6uvuZvEBxNwK4SsEkFw4sepRWS7m+oGJmq1Xhjqur0M6TkquuidqeX+Ix0DJpfoiI0glnFugCV
5AX5DIa5F/3aa/z/itdFXAySi8USoN4OHBWUrGViUNvV+FDrU4ZSFHhI8fS0we1q+sj5uK/Zbrpa
Rt+6BFsR0jGRfk33ZQdg6wQvelQWFeH5fzi8v79FusToYINHfRjBHftoovW/2yNRGpkv/yUYycaj
+0RzydfbeeeRIZnhKpCtSHbJ4muGT38kru+gB1v056dzuBiYQdzZSSioIxI1RcRG0uTkI6TLYGx5
6Voalp+FY+lnFwhFQ+shewJg9i4OlE5522f8XmHJXWnooJy0FeKmiP5Yw/SFP2HUIGh3WezXpV89
YRAoNP4CaOHufHyy0fwtbPy3ZMlbuTxf8tyF5Dlor5P4dkLz7G7+DBbhKxoU1wZ47Ru/Gy+t3XLl
RrmfRao0+LZL+f0FktMCkDbmMAbsN0NOaoHTXM2naVYFYtuu8bcUyXG5WWky4E7iPA2Wb3o3c6ug
JFWoIQfImlXomTViIZuVeOgoIk+UIc1GuOJlpjgecnhc10nZ0Bly/ubTKfYW7rL/AvpI4YDkCHkl
gzdxsS35dfPqZG8YC15oPMR3YuBFzcj9H5z+vzskDzNpq0E6ALKJeIg1vmfs6RgYP8gPmuz7bCc6
vLN9/FhVQV8cFitIkwc7Q52Q3cxXylqCwlre3qpHsWDZwlhMDdaCt+gEihwMBOXRW5BU34E/bFfv
tafky/mjuNVceHwU334/Eoq+RlZNgLUKi+fslockWmw/vqc72y9fy9vptoq0r5VCqEpRyfEYuGZn
fYWiDdGDOu58b1RMV6gkyA6mBAvjQrCtdeH5pASQQ6bwYVuZg5OFkzwIm0s+UFscCcefd3GH0p6Y
TeOg7fbZa35h+lqomjhVqSX5E0KZu4wxZLrMu2zyMeyQ5lYYhOKoy41jDZL5aWdCxnw5AHWjC8AW
U46YHimjNPyxLoHnz9dVujN+9a7vXqjDaIWSclOZpv//MTCB+NE2BzI2ipekSoK4h49sXqsMYHUO
ULFja/Wcje0YzRZpFI32Ct8s53lQ9SzpIo5zPs4HI032Qxfvm0yVTvoPAeO/LkzuCkkBdqdPE7TR
L5fnFhUW1LFenCi7LIIa1DS/YtRcUHf1Mp9/Ln+q5pj+w6Pnt3ixDEeLmQLhR+smOBABjWS+Vru6
9hmucTERyl+TIN1hcqu8VAElqVZX8iGx3UwUbSjQemlDEr+gqcPvur3iMKikSH5Er/SqIzqk4F3j
4gyQi+UnBl6jIXJ9mgbVveB0QSfTebHibz0Thsv89YL4yvU4dnQdmuu0wsARtXYzNXZufOmg8PK/
SZOcShJnXpzWsNOJLvcxCiBLZ+1sxu7R2P4yr/3Hm0eO/abcsE8rt5gtBuW8+q8luWusNKCqAFNx
wGXIkG4ySbz2kGGO1YGy6m4YUsVQwFYL3YkekhNJ06HUccvgtsZc0pMtGGC+U3CczqEb0QeyI3sM
PVyUexUdtcIk5TTYUna8HxaYZDV+LwAMOQHC3/QeztuEagHF70eHOh9pmiDZj8Qrf9QnpGsASfEH
EigK+rroAwSxzqkEQxvJNAJ3EeOlwGyo2a01ENUWbS7VkQzpKT0yk059Bi2mSG+u1snH6IIVNnvB
TKqPQY3H3S/N9c0LlU9WCZZsIwEqzuhqUG5Nl0fDnl9qp9hVTns4v4bbMciRgtIbeYWNew2FHEG5
JJqLyrvGBqnwFOBtvqtqP3t0FDKFX33nm45ESpZhsYKOTLwE0DURJknmm/1lXT7m2c/zum1a4JEc
scRHFsjA8lfQBnIcgCzu0iZNdjxP2ui8lO3b60iMdI2MBagd9L9XMMVNBXSzCnRZM49KZF4w8sf3
bVAH6U2pKa6WrXVEmR1dsAB7RDen5HVZnNgJqKoQA9tPyTDu2uWid2rf0PPwvIpbtngkSO4JpDQ3
aV5BEHE/adkT666KWmETmyKIhZodyF1R05LOWdm2WufmC1ySvs4+jbU4onls7hx7UoVum8uGUSwD
QxPoCJKHKRLwEVv1AG2cGvOFNVhX68hNmp2pnAfYMkALUOeCKAqy5Fr3XK6l3meQNHY/6gIvCPsP
3u7HAqSTpOUexmmEgLX9qgOvqaqrwJz/4BhhZgzdUybGaUy537pJFtMZKW6LCaNaXfOJlapRwk0n
dCxCegh5A2UDJxCRHvCEbnxxiBL/E/MHUBCFDF1vquTNphEcKSWdnbarOVtFVEYWN0g0PapN56Lj
7qPef5wfGap5gO8HMpgOPE7Jw3YA29EQsCApTNbQbL67S40oTIXNvWVrqAYD/Qn9zwKE+dTZAZKJ
T0Nrw9bq4cql8Y7WluK+3TqjxyKkNRuruK3KFSJmyu8MkOPVfERc3scK8B2FHDkj1aCiruugAg3Z
nF/YiXdpZuyXXX+cvcNCQyIUsnWHOu+QKT286du5JjCBZgocI8ekTr8j88V537lp22/kKrpugWBd
1kZDoNUtuiOS0BxMTXPnTxfWXpSsmmuQ9gb1nv9BeHwsUfKlbp0tIwEuYOjazb6r1ltvKu4mgHAq
7GGrywsrCOCgf1STYpR2zV2WEwgSzWVO1D+iARF41PvmRgMWjbafUYJMggmUyPlu8fPPqjh22+Z/
y5dOls4y1ApjyAdcU0Tq6p5q5PH89m3b4m8RkodtsJ9p17hZuMBHxMxMQDC4fDJdptgzlSriO45i
FcCcubPVweat5L5d7YCtdHdeE5UEKUwBm5YFvg1I6D0j1EszyBzlg0a1WtJbN8lSM8kNbMgceHuB
N8TWsES/H+B19BAY3wzRZIlZfoUhvqVY5Yjy2BAl55djOKqmK+QKXgITQaz1RSQ9yd6OkD24tP+g
5H5i+JInBFb04HRC3hzowRoOQf3Ir0gAsJIoL5SgUltv+SPt5HdOnBeW0ZqQlrNdbe9t9PRXZshc
IIQwRUAhPvzMQsqJM5b07jK4ECWgsqwrdlEdxkMRfZx7Q7jef0/VW0r9yNrnvqZZp8MWnYXtZtRE
m167OW/upmrVJOfQJKsXTzZUYeEUskP9lethNoXdPo2Kh/QRqCvhGvCdeV3fMlF+DNB7f59/G0Z/
vCu/4To4/z2bnyOaTjDfCJRTIjnlsU20wSig8kQSn1ifOggiSR1Z3XVlqkLczXN4JExyzJUe92vq
WYgL47tcRysf+5xZLDyv0aZDORIiL3DLDb5imCzksRGCbfEzXfVWsWoqGeL3I0OJG4flnQgFlgzk
nvrwnMbD5/NqqNZK/H4kggIeZUwbiLCscjcay47OP5hjKKRs5noA0fzv/kvutx1NrTTFas3xjr+0
BxtYbHFotHtB+Y0ZQ7gqGzxSAaD3VLGuahElrwwcQXBlLxBdr1qQ1Ml9lQy/zi/itgcGA6+A2SZo
R5I8Ylai24qJq7gHC6v3Ot+0aKsCqhtYjAP0ypRcieizNTfj2b9F2lL6p/YMZk0i+rD3VrQiU/2o
gTJIW0NtlyF50YQdxqQ+l3sWIL2bKF8Q24HdkXzpRNdxJdjbERoYd8OzHZQhOrN3xn4FEiqqe2gO
SveKRd7cSCqiSDz68FaWTBU0t5nBO2hs7kkZmTvjgu6Mh+XHtEOHf1Rf1jcq09k8HEcSJautuhQ5
qBQSx27xrYSALAngcdD5vGYqxSQLzam+FvTNV/fjvZnlQWYXX8+L2PS/R5pIIYKetPkEqgK4xLUG
re1rXV53+XNW6AGwWYLzsrYD4yNh0mmobDPB7DqEifigPwBDE0GQg/PuXdu4aHagFw/QAvJkhniz
3wHp3Pum7AJSrKmctPG69J9XgNXcNVMeVJqmcM4K45Ane1nTGytdoGWxPBRF6ev1zQju0fNrqVJD
vspMTgvMBqE3lHthytanQe++nBeh0kO6yIAh6HqxsL6q+rmafVi1BytVxPcqGULNo1vGm3vdnEUM
1y+PXp3gCV2Embkq0tWSFIENg0Qg8MdMG5k0TGidSikd09M6BgLPuHf6A+AR2TVFFLbPBnd5OL9o
0nl6E2Wi7R3klybGzmTYWNdeQChRgVDWNGL7G+YG44t+GtsQpCTLVzPn5kOBnKEqHhD+5ig+/Vsq
0p2CchH/yGwSq1lSByTVte8m/bK3bG5iXIUkd1o8jncOGVSPpm15oDdACgc5PEtyTGusAduFQN7s
Ft4FG9weU7cNX6fA4EiTW1kyK7ZQsvd/NPwtUfJTWpG1Y1MwbGFdhHpVvtA1+35+67asRKBEGA4I
uHUYwKmVTLw1+KhNuB27po3oWAPy1zKf7bZSxODbggDBhIFB3Fny0Ho2awudB5jjWFTFVZ2gIwwd
Fe0hWUgbntfpLY3yzjKc37KkQ6yNplcxYfro+jZ+onEMGN4J6lrt5Og7JzPofkh4EXLTwhgYacz6
UKwm2Sm+Qtz5777CBVwZCAwx6CJzL3nNYE+Fhflsc0TXCFh4fjWY3LrJMeIXo53+R89Y8yvW3Syo
E0O/AONuEpSe/cFk4N9GhMkh6rhoW0bb9OkO92U7O3XKsfBm/hdApa7hBBTtMXL487cMD4O8gBvR
MegnhT8zK3PTEDK8sdq5aRzxzK19zOLxnU6GK8KHb5phoN8WLf3uSENOwR3CPa4dtHS6Mrzh0/m1
3zI2eD0wL7gAfHLe3oNHHnaywCXLmrrxzQrTMLjx2iuaE/eLjv+sSFBueQUA/EBv8PIKEPLT5Z2W
DtDgVtn4tjZ4X8uBuzHGmQjK0BovVrCLaRaNo/PqbflbgMfZGGOGaDjAU5m5kS5JMrfo2u2KbPGZ
UU7JbtA5hvSaoumRKk/tzvSXamhyRRfKlmiBqIEpIGSwMSR2Ktq2SizDpMEljY5m4yk2jq9uNayO
n2gtRc8E8CqmaNJJ7CoCqc1TjVOES8PCjsKNnIrW18b2QD1V++mU9H7G8vjBYulzx1N334DnI4gT
tLmaU/9XntN5v8wsVuRvt/yx4LfCFWBiEeSR52KoxqoEaKoP57ICBonj9d7aTKHoxhKb4CIluGUw
Xe2+HbYj461cvWw04oGevfPa/AozknG175NxTIN0quvPdOLabl7rWkVIuSkYuCI2WIQAsCjzcttd
lnkAzIIRWbV5uVr8xeybT67XmTvqjTuC231/3pC39hTCkG/XCWDngcN0uqe1WWruYuewZBSeAVwc
J/OCcawUAyRLVxv366TPv9JEcFy7c5HbAd6cY7XPbC9TER1uHGQ0DwCkEGjZVLjL009xbN4DljaF
zzAKHOdicDEvWqI6ySJjsY2fdSWGhs/rv2FQeMGBlRx1QUyxyAdZGyot1fuq8edq1EhYoBje7FNi
dSo2IrGOp3cRChuoa1BxDQjQyVPl0LWA07zkqOCvjXndN8V9EpvxPSAiZ79q8/gbLVvnzms7FRPJ
ew0hGDB4qHjqlqDfOhXMmhy5N44erpJ4034uy/FmpG35fH4d3y4YWT9MPQFfEhVb+GFp85KO2wm1
cePrcAF0BQy2a/rpoF/yWfsSt6PfZAA9TwGR6Az67QhgBMUHiASD9AHAtLRBL49Zd8wkibN1dGgL
sGpkyWCAaZevbF/2Xv9geh3dJUAUiaZyaPckm7QLUJE7UZWZ9ZVX5avCcWystYGgH1iXoAQCYYX0
DW5BxrJN8Q2lplez3zkGYKuqImaqYo9YTUlZ4HKCuR2pS0JwyZ4qOyQmbgDNRiTsTVdT0QO5J7dQ
0k6Q1D+/rhsqmfAN4lwC5OsdRNXSLIOWcBPBy+rG161u8tDKLSV255ZCQF0BezdGkYHNK5mPV3VF
0lOCfgl3HjC+rWlRq4H4Pqs97k/pfFhMIw9quyvQIutMvlc7ZkA4tQ4lYrwoxbx/FHcNDbTEfvaG
Or9fSZz47dy0PjWc/HLUgT1QN2S3mAsYajMOBpbRnX2NkDvAR12BhOpzx+xHDSPxvgtqdAwQxJFG
kl9L3RVwCRUL6kIDsgB4OdbGe64y9+uqa4AXKGpwB9eYqVmzZLpshTPVa2f0PV58z8f2MW/m7wah
YzgP9sGEswmtobopufV54mkwE/emytl9ZgHRr6RRUReDP3YmJuTXwc9y/WFM+/ticL6wdgLFmPXx
UA2BDLYYVXEcG13OhS9AjMWUV9L4RlyD1LnjWbcbSg9ItIAKSx/Pm9PmPgOsywAUk4cxbemE2GaZ
kyyGj3dKw/bHJAeJ+bBiOpfQVnEYN0XZNoAfwYgnIMhOz4jWAQUF/G+IVhqnQURIo0pnj7rZf/4D
lY7kSGexHkie1xRybMAGF43rp0A1zWbV6PTWQYSUf9WRVs5d0f/uphDjDcmuG/PHykpUN/DmkuEe
/AecWGbdBlgvnz0e136nP1SruzcSMEHmHw+vROSMdwGCK8AcuFI+Doi6iatlOOvNUOysbP7atfmr
hn9vCfxMQR3F42hTq9/yiJSaNrthTgcbz6FJM76nZCQAPGK6v+hEEZ2KnZa9MqIoEzEaxqHAsnlq
cRXj7ZqVCM1bzKnuR5YaN72l5/uuJPUVCKWmw3nL2zKJY3nmqTyOMKOtxVOgqOieEufB49XTeRFb
a4d0AdBA0dTmufJeeWy0F+YKEcy96Ze8CZyUXq1rqSh1bqvyrxx5j9BXpverBieUJNUd0epwocmv
86ps7w5CFHgePBbl7BHY5f5ZrTq9rePsm02au1UzdyJNcV6SOIrv7eC3JCmmBqpj08cmFs1J7uMe
4zca8UkNqiPrdWBGdF7Y5g4JT4oIFq9BObDMY0btSrCOO0N/mXjTdd3Uj/AUf+C4CcXFDNBUAphX
sbpH4dVir4ZTTHANuoGOKdLqjk8RHOCqzj/YooVcBjh5gRGBtBCiGyQQTkW1FsoasweNzInx/by0
LBzqmT+ko2f9wR1xLEo6sQ2oTKpsgai+xwCMY/rE5IesV2QRt7YIENs2wDUQf797siecGtWywLg7
bwJh54tpct9Biv68IWxZnYegEHAKeKID+vp02XK6zDZaA3FUa+eBlCjysXG5yLn12Dm4KepmUagl
D6q8bRTeyKii4j5HGkS6kurCbAzNgiMHoBO7SnPdurVKu4/KAsSkNCv4vk/5GKzr8kJSUEnSnrK9
IzJPurPQYHV7G8CWqxUsXelezvbyK0sT7yoDXJUiabJ19gW8MMDU30DnxA4dWa+uQ9aYIR1lL9Nj
AdDOkmhgO16a0k88poo8tpwZYE9xItFoCioD6YJbZ32IWwdt8EC8mg52U437dXBzxYlUSJFb2dKh
GpZqgRTKxtj3nOST07M+PG9U8tT233ssuhgN2C8wkyVdWOIOhr0g09WQftHCpEEW4Qb/c2sE69gN
to9hoXYKAdE79PuiXUuE6y4fpiCNs2wEz1NX1ju7dvXv5z9sc0dRhRTPdrz35BZldDfkTTfj4T5g
siboY4Yey3VMrwZAzITTaKcfzp4jKaOjRxWvaBstxNapBSXl7CL/lSGPzcnrkk6wnlE7ZGP8B3c6
5oGQkUGeAD2KYtePLDWOgc+DF1eD5Ky5HNgcZ8jolbpiW7c8EjVRMTIFGg+RIxUwk9m5t+CGcudu
58Td5Qz6M8P5YJ3tzXiOxUgBChJFfHLE02IsMddizEGc3dNGxaK0dRCojeepjcsCmX7puh1pnOXu
gFfXYtG6Caa6QqrBThtr/PiqoWUEPJTAq0GyWS7oUS82+sFqsFKdmSPDXj41OjFDzfFYdN66N/YH
ZVSUCzxEXSLTe2oFlT02cTV2Dejgmst4KRc/Xm0aFk7x8WMEOgbkhRwY93v+B9z3Te46Q+Ono37V
8/qG2+sl0gEmFnBVYbtuaQWbACGzi2jyXY9vbHgpJwQb5eX2AZPuX2yvO4y1/uPji4drCfqAec+F
Hz5dvCZB4mRdcFQHz4ujlTHc7OMB3dr17uOCkIIXuMyYL0XW51TQNHsZowVuFSSE259anY73pas1
90i4EdV41dbaHcuSLMJyc1BRdJBl9dqF3ScvdqPvk6J7+AOVgI6P9BWCCEe+VOqY8zIZcak4+mzd
YZrW+ALiU0DuEpc/nRe14cHRN4PBD4+gSQnH93T17My0StLBxjmAdWsTML94orG0jtr453lJGw7i
RJL4/cinWv2Ars1BUAmnywuQtMEpuRR/4FIhBAuH0pLhwKmeCilXq2rqFRel6+o8jO0unAYvYjqf
FHHepiUcCZLcHQqI2UopvFCTjZGXpbfezPc0TRVttduL9lsf6eK3OtJWkwkxKMYjTVaav/o4U1x2
GyEr3hRgYcAxtTAlId0PqYaYwlwhoy35ReK9JPbs69m1E/NDqxoh3Vg2OFMBGoUCi/hzuj/ZUKaT
Vs1YtqF/wfs/DsrK/MVG9F6ft7YtQUiZAhUevNzA2Re/H1kbbdOCO6jb+L1Ff2VE+9x5/Y/aApPG
eTkbGySuBpFsIEh5y3f44Ix6v3TiNhrAnhJHDQpw/5sEaXvcvKvr2BZRc2w0u3wYbp26UwH1baqB
gBG3ENbr3aVQTA6tVxduYG4mzBYV6Venz/46r8iGnSELiGsUZUOAh8kjtngDDSYqANh7JIKJ/Zcd
t586RqPJMDvYXq/YmU0LcPEax5sPLN+2ZGoG0HapnU+ND7JvvtPqMfH7NKa7Yezuzyu2uXhHkqQd
mkBY7nIOSbpX3Y1N8zA466/zIjbctIdxOSybCb4DzDaemvNKmfDUI/yAQ/facNX3SAwTM0Kg+ifm
diRJUqZIptipGkgiGB8ogwWGoUXeaiNV/7+pJN08NaFFT00I6qr2lqz1dZuANZFlr6SpHs+L2t6g
36snfj9yBo6TiSQ0xugSDsQgp8f6eean8zI2rRvvTQHBhM4PubEnHr2SljmOqbY6oY76Zb5eJZZ2
o9vcJ93n88I2FToSJq0dHXPTzhmE4TW4DGB1yw3A0S1sHBR3g0qQtHJpP3roMhDOx3RDcLXuUGYJ
z+uydU7BHIIKGsqy+CPpMpdagjI8RAwWCfJKi9BACeoEVY196wRZYij+bTj4Hd2kuGvAoAlzoyvA
1bh3lyAvU7jx89hoqktB7sMWTy4wk4ClEWi0YNaSr7mclh3S0Dpc3bRmRbBqPAPLS8zZznYHd5da
ZnXL54aEJM3Ti2Lk7T3q7N3TOtVs3zaO5gMuLtfw3nDzhzyxyk8FrcbrGH+Ij5yddV82bbUoPOaW
CYMCCufEAl0MCO9OjwmcM+vXDpezl9eY7dftGgPoQNTtKpPekaTgAQWMjCJ/9UbEJOVpMfgCHw14
GLy25ZsaXQgunxYcznTRMu4D3eVlYPbLwAt0qpk5DRIXxeuhQl+E1lafRDnMz0pO0cFWdn7v5pgb
rFIdVFUevxQV/giEWdMOfTl8N3qNFzXO5AWJA1S9ZIxZ1HX1EpKOfFtXw/SHdrCCuAHVz5jPL4Cs
Sv1KTy5tbjhB2VuuX1t1E5V6mwQolh2Q1zACRwcPlzZeJIP1s6XxVZZ4N2NPf3Ue4tnR4clVa1be
VRm3L6BZ+FomWRekaUHCRF+cgOtmdVMz5uwHu7ikSwegCb1PAn11jKAbdNWubp0v1I09U39rkZff
y5UTW2hFRSRU0KIMSM4fwbm+65D1UJjPhiDUd9D9ijZb0Z0kPcS8insoT+MazFMnPqQzEKL91Mvb
5y7LgS78Ua/hwABt+EAXz5d3zEZGuTr90uCB1+v0CWlEtJCXzejHCXk5L+i938DsPeihTEz7Q5Kc
2V+BSGU1hCIyKladhjodVwMOvQdYZV1mwP31Wmf1FD5RvB5OzwTiFrSiIikkwiW5xwu5D5a0lTgT
mvGDpSBIs/Vn3I+hvRhfaNXGPl8/ni91UI5BeCYQrlEVlk4/LdIY00uwk6payG6iGr8oh0F/Or+c
740EbI0oY6F8gagcTvLUx/SgSIszcRV7JLtDTvECB/gy9dI/WMBjMdLzrKpRd55mePu1qcDw6pK/
ypFfe3rymAwtJnHLKgR2lELoe/8pdBNNUxSVOqSmTnWrlnbMPV1EnGPnr6O5S9MmNO3Bn+cX9C8E
51fS3rCRY2ni96OgZklym5ktpGGSuvDtwrtx9Wx/XsbmbpkmOkgBeo5HtaQRXTLHZhN2a2LkQPKb
Fgie/TpFH5eC/IOABNAN2KD4iiNN+FjOHpsxKE3KFnRUc4Qn/gHoW3/gMlwk2GB7xPYwfHUqhs5m
5naolvh1im7Rvs5XH6SHO57UlcIQNvqwHFiBeBAK8kEkck5FJQN60BiSlMiLp8iFmpZZoA3Yoxei
De7AMpZdzANyEothsX1Rpbh1VtNM02Ac8w/OJCIWwYsOwwhoLcTliga002/JSDYgosIerutfqfXQ
94rO3y0bQS1SNC8CQhytcqd/P1+MuWgIPDGgSfPrzmO5PxtZFoG/z1IYypbJi/QO+N7A+Ia36qmo
JCsISxP4YiMdQSfgNjhaehordu/9MUbWH24Xl5nIKsoKmUtBadxoyId43oz8RP1QNusdtfI+Glhx
1WbGh1sjTgVKanlj362DwILS279mDuDf8psFAKWPHrJTIZK7QBGsRYMChHj999z6bgBp2VGZwkad
CkJwe6DH8a15VhLS9Vk3aCU2iHfTsiDJM34Hj60Vgumq9Ss4j8ZBuxyODXDf4oU/5aR3gnFy8iAx
1u7pvMZC2OkligcFUhqowuL1j4bAU2sxJrYUbSE0RseVD7jAOrBnpgpft4QA+V1QtIJ+Qm6Za+1+
6NPWQXGFuGwM5g726eN5yPLARuzy4XSgwDbC9Qmfgh4k+a3kYPbXdEobjVTJrb62wJIugvOL9v40
QwLw5NHDAMJDKHa6aIKRbKIrdpB2RjjlX6zl1XM/npwTQiwKqht4/HclnBxYAVOiYxxl7udooYaf
2J/clii8xbYqBGIQtqEyLl0riHYrbjAXjs/BXcLa+A59619rTUU1K5z5OzvDbf//ciRnb7RAB7Bm
yGHGs10NtyPoJ8h8Vy0/zm/Npj0fyZG2RiuchC4eTA209aCP1y9rW9WF+D7uxMa4eMsDdgolAXlk
uf8/0r6rOXJcafYXMYLevNJ0t7xGI2nMC2MsQYAOAA2IX/8l58bdVVOMZsyefTuhE1MNECiUycqM
MK429PDlbSjdAsyPLtTa6rFDSB/UV605D4caz9qDGPSehsKW10VHC4cOQ3rhO2Io159DPRYVTKHp
AX5gOx9SRUZylWNcy7nPmdDWK58i7+Xyrm59vbd2Vy6LIXHrManZxUXvfJoFxla6Aqp/Xu08a7oX
128dyQCNy6U8sFFmLY1SkJDjaZm5DXFPjMksXHZNSgOjO11e19ZpCYBNBp50qU6vOZ+deawtsyRw
u+OkbklTTqkVjeF/cEhvrayeronaypsUFuQF9qkDiiP2mmEPdPl+16CGs3hLPCsIYtaZSTtX3lAb
TRc3uv1sSlDJ6y8yML/87YbBCvJWuFdg56Erf+75DIDFaFVgPLO1y/m2MCDG2BJO//qthxWgFzCB
5mHCbN1Tlo47jmYLPHSZT/n14OUAw9dQX6lzuVdgfX8CACnAklASBhGetw6rKSRckCniBKDtcePN
wYlOfA/u9P72wIYPFWM0kADoWz8XQ146NmbwuxizOVZhH3n7InsP9RljBzv03j3AEC7NkoNbyLJW
zi+aAdl28Z7HnQQ1lS57EFAHwYEHPO1wlUqz3xsD2ghm4BeAt0FPbFGzWnPMeHY1m+0Slrkq/9lQ
9SPHxc7Qsn2KDOOjp/TtHNZ3jnK8uCLWi26be9cXO+t21iwZS6seYLVlojgKXRz/VVllUtTPqcAV
k95NqbLcPc4GSLG7ZBxi/O8wSNr6U9N9rh2eTf3PvAMj8UhSo4CIe5C6UTJEEYrSkJxgDxiQiw1h
J0OdjuF1VU2xxHVyjGcByVqte7CuJrz4WgB9H1IzGVCRZ9XToB/D1jwINaZmw7I8zIDgr9wMzJsO
6D/bvkmq8cFGhlsO1mGSB7M8MZUntQ9xUXXI6zIR0rsNZZkV0S1Io5zo2xh6aUNEMvkKVXkogRYk
m0nC9HVYyphYeSxqnnV+D54M0sd5WN1OA+XXNVFfDIDdCuNrGF1VpUisnKLO97Vow1hAyhCTPadi
8D557cvUHwJyAjwSiEXLKhKL37L+arYewgE87DnIbmwoPlI7acE04FQf3Pk5D+9M+kKsE0HxavZe
rWHKivrFHUHK3Z9k/WFSz5V5oFDK6uynYegSJ7ie2IjAz4m5fvDNhxyj0YF1z9rfbkvjQb0IA45E
XPdGAaoiGyXfPCVRcQjzHxqSco7/W4RH7dwz86SFfSCIlMGMl6A+qLsfnmIA/X5jA+bPwMKSQ/EX
ZGkeSXqTJ23zqY/4tRs1qWbsAXNrsRUOsWZ3Y8fioT5A7NQektFFOUfpWHnXzMGU/RfphQD98yvV
GMCxo6w6jDG1T7YDh2Qc3erABisJkcsFid8cSH4Phpl7VR2nicRM3E08NUHp5LQsbYsXDx8/f7D0
w2R+nPiN2yRm9L1t70x2tFuwVozDNWGQeRlv7O5D0Z+GEYPi7ZNyw8QfH/PxWER9VgzQ5TQe3cE+
tGTADOkXW6MP8GqLIDHZx3L6pvzMyL+Y1ckKjvX0q9AvbX9rR6nm8Qx4an/ts6eCZl71wWaHsQni
DrVkWbYHyb8q5OCCfheYQea9D+dRZp5xNSoeN8FVLU66k3EQ3TRSQyMA3JfjfedeBRXESbw+DZd6
TuUnVMxx13/1hnuGWbGGnMrIjtX8RUe/2hF18o8VozEDCaiimZU/hNVXr/KyrimvQ79LPM94aZo2
M1gQCy8C8FRd26o6dU5W9X6c0yrG8T50/vUYfSAcWzBi7gWIIIwFJhrs0UY1nEqzznrXywSUuyvM
xvX+IzP7eKzDO9VR/All5sY90BFfyc+i/MFu0xatBB3FtvHdztUjH8bMEieMyjDMfvnUOFx+Q9/H
j/BV0KNCKoSnFM/o6g2dCpuiwIdKjkCpdI4wIuTM96PvX6la3o69zsyg2wlBNpoti1EUj2yAS4EA
Wj3cI5VF6S3v3MJ0Vp5cltLmbp7uMOYHRqvYPNi3RMQ+S6whFSyby8P0fU9CYHPhQGWjcLoMua8X
7oH3r2wsOOkajZkrESl6CnplpV3VCAAVKzdhgo45KoHlXn1n6wkGvmEpMy0FmHV9v4WeJ0Qq4b/H
gF014fBCwkKjn+5f2X338/L33YrEbMDGkCAsQ/TB6vs6Opooq4suxvePSwbUnVRJVX2/bGUrcHlr
ZdnsN/VAg4WjM4KJMi7KOyv8Mgd72lpraqb/96Yu1TBUB/C0rvMc5dFCCoFzainv1iUQ8HKdxHXl
HQaol43sGehIXfYzzL3ilkgZxFNOnnVhz/HI+LiTc2+vFxWtENkXqk6rXXU9g/Jg2VXMcWcYLIev
2Vvx1ocDKXjo+jZUQBHUnG9pNZW6KgjCp3bqwkNg+BMYoAYj5tLfCXC3FvPW0vL3Nx+vJJWyc0KX
cMIZ8OaQzyBEeL18QPZWs/z9jQ20lxTGsmED7JMYYHJbvI3lMqrAACi6bGqt5PLnqKA9vQi0Bgvh
8+rjhKVXgv4POwcvKm7b+z/iNb+KowvhOSshp/GDedpDSW1daXTsfLDjwqu9g3sXGEBXjkAqIgfj
HqHuESn4lZ7pT8BRd7ArW44LxTEE1kDLYQxsdTBEW7UI1eA8yezdo9JTxZ7iHNU5jD2ygV5z0V7z
fo8BdmOBAIwvvA0AS8CZrFw2G2cGNWTexXPpIj65pUCaRBhrH8I9QqaN4witdB9+EYVJ9z2ztVGL
xjJ7eCyO2qqIKbjVd07Igr05r/+gWIyJa8jNY4b9XeNs9mpMQhcwMR6cA/Siyuv8tr6yU2YnRron
K7Fx9FH8w1gb0K4+OCZWx9Ep58ZUdoejX5Y8dlD5SseyhTphxbrs8sKWj7BeF/westQI5f13D4vs
m8AuId8de5ycPG3+QPXm6HLnFBn1yZmGmNjGHEvT3Ul5No4k1MnRosF/WOEakspHa2h1j4rMaD/a
Q478LjqE7kc9VHcu85J8T5Vh6zC+tbfyWEg486ZdKk/Kdl+9vr319YwB5fEJD8hOrLJlClVVtBWQ
VCKvW902U7gkyBkutjuUPkJ9d/qIkXH/UaluTvGMN4fLn3DTnre4LWgWW+8IacKyw3AMk3Akfhcb
Ez8YEWRdFb9a6u6XTW0dTGTJmF4G6MXD1M25T1ZOZYaDj9NST3U2yfamzDFuoMfh92U7ywFfnUob
/DqL3wA/ReCt7Dj9FKgyxJI6wyxjpEQIcDGEEtO6f4m6VsTAo6udbdxwIjYKUKg+LSMH7yi2wjKX
Sre44UQJNMjJrKJbVYHjZWcPNz4X7ISARlqYMUZkcr6HBui97NIRuHFz3x9qv5mPplV+poaKktYd
ox3PtfHJUG8FuGopuSLssM/N2bjDYnSQbw5tZWdM9fSDlYf0YIuc7uzg5srQhgHMGJ1XzOCtTIHI
Biyw01KL+u15ADL1SaWfKf17ogQMyQY+5g6WOhFwG+d2cqelGn3xLuZjD2yQGZt7+gJb58/CXkHL
M0IvZl2MBF4fnOgavRdRW7eaVOi9k6LTqQK2+dT6qrltKxQsLh/6re1bJmsAnF0mn9YHo65rc5LU
ht/wx9hkzsHw0NEoEX+APOE/mEIqBaYJMOYBoXG+g3hBIxUVVgdyh/tRgjGUhVdkfAC/Q3rZ0Nal
QnyDk46rtfBGnRuyGytglouNLMfiZZiGU8TlTnNuc9vemFj+/iZO9MPOCQAN6+KegQgi944l+65E
fqgNll1ezNZVeruY1bPMQCxJRANLsobuMriDTP3Jjv5WvXUJRgGd+XfPVpmR0/p2DWUVLGhsjlFo
fyDT6CcWgvjAZ0dEbtcR098153nmtfWRo77F3T0Sne1dBUGQiYEbVGJXJ2TEBaQ59MFiKklG7TyT
NUWZRMT1nq/fPiL/Wlr+/ub7KU0JInOFY1/c2bJLKIp4l7/bVnUVO/qvidUpBIqsnpoCp7AVc3Fd
DlxfqaDpjkyJMpmAO0NJScpjxJm4AkCmO1Zmzp4AufApMoIChUXfRTDm4S3SI+pIfPZY4ivDPVz+
odsH7N/fuTrKjkY6YEr8TmXfMjtMuVEdavX7spEN34buio2PuvCpwdOc7zeqN75UPtxMA8ibl2il
zC8T8KIvJnTT6lgVLYg1akHInjTbxupgGAmI7YA7Djo054aHaQbkAkpO8QjpkZ7IdFBeCnbwHd+2
Z2b14OW6zwWCOoRCQ/mpnEBjM4bNiUgU5C5v5J6h1UbmcgRvVglDSMZj1n2b82sDCOD/YATPHKoY
CNOxdeebhiFMbQ4NvtZkd89l6PwsTAuFTPPvBy6DRajnHzurW2gZRucqgroImIGeq+C5bYe7JtoJ
+jd37I2R5e9vrvpcQGadLEfPF/cATZ0a3qURKHovb9nWAcexXjLrALHUeowCrM2dwNFCNmjeVfWc
tOS39p8d1h7F9HzZ1IbvAtjsX1Ors4ZIn5WsX450JzC180hBsvMfLCC5RcSDDrhjr7asnYqogQYX
vssY/NSSnMLBJv+jjZXbaYSODJ7js3hR/3HCd/EG5/XyMra+PCpfYDDAbBASzdXTScMm7zgLcClV
+9kom69cqJMl9sg5N74HOq/mgqfF/NG7QoAH3oxpZPgeKiTNycqFlQWiKK4uL2bZj1V2snSRUdnA
iHr0buysjnzWEBdWPIx+2EOZOCTvAUARMtW7GOiNRBn7hjcIE8ro75qrzuDYltEg+w5Y06jqX0hF
7LvRs2QC0snoOKhmOhCPkANoT/c4h/csr/y15RgO9QtYdjwuj6JW5J7n1LrJIal5oiBIv6dNGZxy
uRsCbXxGJBDIIpYiNBrCK8s1guS+qdG6AYXpK6X60Ms9/b+NA4lhWLQxFiZXhDirXKWoZklCC6JE
jqRDTJnB4nmU35pZ7/E6bLgjjAwC07Ag83HyV4sxWINJnt5BR09a4ccGIjePtVIi8YtC3fBAAiZX
kdzLLp/RjfWhEoByAHBRKFetc7GmLiK/rUwe9wr9If0ShfzkgK30spWND4WJUiTqCzUJim8r/yc9
BA8mgxUfrUe0fmMQw+2Y2LhsEWD5oFREuAJUxeoBVIbtSM9GIDoWPjpkXmvGnjt5cePVKL0Z9s7d
3tq3t+aWFb95okqK5s9YIgQD2e1CspoAwh6H9unyvm0uClU3iKKh0gAu0HMrGlxdBjdgxXKCPtHW
9Lls/E+ILzM2ha+XbW19I8fFsB94ex1MG6zOXwOKTFUPiF+LvkomdLwL3z7+byZWx8BBpbfhOR4p
u9Y/WQ5bABjuPFJbH+btMlZbNvoQJLUa/NOKh0iGVNrk4oq3xc6XWataLtlX9NbO6gCoqRmjooUd
mVkHU8cM/fFv1cFP3Rg8LK8gCQlZEgKbke4lfpsfahmZxo0FZcOfLObN0WPWIFuybJ5LqyC2hbgt
+/njf/hSb2wsPv+NjUbmyIUqPF0WaQRYFOmtzfYE5De/1BsbK9c6eoMxGQVsdKy5N6xHEenbev57
qDO+079W1sAdAH17MXewUqggsY1XCa6sao/IbPOTwLOB6wlqoxgqON8u1eZlHbYoq1bO8BL1zr0x
1nvAtx0b64UEk4NwdcZCSvE7zL+N7dPlT77xjOPl+WcN63CYzRwN7Rz/vj85dTL11gP4JtIZWBkQ
7FQl3r75xpXlThF86xAgNAaREYIWeJ+V1zHIVBu+Aau6buPSvQFhUjzyb5eXtmdk5Xes3o/GhsNI
TtD4Z+3H3vQSt99by9YXeruWleuB7jyB9ATMiPAbD0iKkDy+vJA9C8vf31zLMO8BfOtwztr5mwXk
t5nvNGw33RqG6BBWobK0yBWdW2DdOEm+XEqN+bkPZmb+qkCQzAGeMB8GQMe8eL5laZPYNKFuenl1
WxEQAtflGACj+K6dZY8tC6pyaU6YcJ1lnzjie4hhSF08l/Sv2Q0xc4ZAYQFKoMq+jrbIINXAVMHj
ApE4uoKJnPYGf7ZOHUrDqGQscxBg0D3fSigCddQgEV470d1IDXnEuTx247ATiWzFCG/MeKvA37W0
E4gaZgqSX012ju2C8F09X0EqY+90LCd4ldEsAaqF7qmDLueaRqE3htluly9EZMZ/i1sjRgf8ECWj
d7MISjXHPUmnzT18Y3B1c4fed/qZwiCmpLIG47wgxs3UYO4EJntmVjc30FHuuhxmQhE8S6e5Kx2d
euNeW2zr+iK2B3zUQucDOgXnJ6JomiinMw6dAMhyAoSsqLPLV2g5U+8+0BsLq/2iuvOjDnC+OPDq
FzXUd0YlPw2QY0iF6QDoFnzBSHeQdrtKy1unEGgnoICWJAbTe6ulFSykbUM4JupnDmPs2h6sU1Vz
zEr57Y6jeG8M2RgoDjFLB1oXJBXnxjpbM98vG46w2De/9k4xnERJAxnjLtAm4fNosR3P+/6EwCSg
bIANgDISs6jnJqcc2HaEXRyjPcUHlE2L2Nc6bRx3z9D7MwKufeDBMWZpQ1MhWpzkGxfvRsXc5xFm
Rms+PygS/W5H7u0sZkOb5NzIKrxrKzpHLR05glf32q9OZRCXWZ76H4cU4BbQxFcAz+0rwi2bdH46
F7MYv8FEyaJBsvKIGN1vTTIgX8cTFiBOjmxoMBt1bj66ec1Blmj139vOohDjymtfxG3VsBvWd34d
lyCp3CvMbh0jwPTQNfhTmnOXb/5mqymoWlixjOe2TnTFMItmzZghJOaxMfaoqLa+6ltTy095Y4ro
DqToFUxNbd0DK+F84oXccWIb2EcM5tooVqAigmxt3e/0xIicxYQR90gfwTTigk2gdW4KUASz6LY+
gtozsRKF4PRh0rfS66HaVCVNsgeT2rorGNDAKUbZGQMHq7symriKAQMYdwJAMm56PiSqK26N3ZB1
21AUAdKDPAigpfNddXuqZatmRCd5LhLaLrwGJaEYuXOa5LJjfR+bYG/DZQQAcw3BO2hUgUEGt548
XMvJu0ZM7IMXrXoE2vQJqJin0Kh24uJtew4a8h4ScgAAzpc26FqX2D3c0LIHiJgrE20nQBzmoj+a
ZV3LlKre20MGvs8BllX+a3V1I8IhIkbJXVSDdG7ehP0srnJxHxoWuQff7PCg5OAntRNU2X/YXaB1
UX3AyBdKUeer1bNlSD+38CGL6OvIggchopsZxe4Uko73AI6dLtvbOjgYT17CGBNYhzVwqtYOAzNp
z9E+P9HoS+H/YP1eR8Z6HyyBVfGNkZWTtaCGJqUlsZmpwkioggyyZwI2DjGVlEDyEKK6NVRk9sqx
G6Mq53ZXt2KqtUHbAIurWGDfAyRWJJHFybUUUqaqI202eVX51anHOcEbFCa0gF4PSFRl2k79HiPj
xvj72c9Z84gTr/MwMIhtkFnww83aY/1ZvEJR+FAlfy+scm5q5XgASSuI5cOU1Tk0kaaRNWiL7Tye
W6/GwmhiYwhomXBfBR+eITHVTOF0Bgs6nzaH1h0dyJOs5FMh2F5PevOkotCD2jPQHsCYnN+MWo91
Vyy+1BchxJANfjORqk1qWu1Ry215HDQQ/rG0uoOCtcvENmq0VcSm1Mx5lfUcvImGubBJ28/F4PP0
8jXcehXBkQVybGvRTlmXTZCA6gLCyCiut9jPaQ7vuNZfLtvY3EC8iAuy5A+O6nwDoRQFElCBmGMa
pg9g5fpmKuNH0+4Jg79bCtquOAxI9YBDAyv/Kv4NhmJAsR61MpG7mO0ZKp8+DVUzVjuP/LYdaBJi
wA7iReYqkECEFFjgERIxwGc5tG0dYkSHiHYD32FX/sMrehasYUULVQS+DshnwGF+vnFF0YITeQKG
jpq5PMi5FVciGNmP1nfoDfPpmA5e2SSgUR8wfGI3p6mh0cvlj/feeSw/Yim1RghoMEKy8mUR9SlQ
wdhWbskpHhpnSkqQdWSFVu4JnR/MKpWjm+TSKj54Wqsp8UcQZk2QpdwJALb3Aw02F3cE44fe2p1D
HUyGELyKJySlRya1cWVqUmdFT5wMRIlFUkzMSEZC+xMq7O5rrTD2dHk/3r3Pf4RTQMHiRwCCg4vo
/JtMLJKVHSEKQWO/SNzGueeq+eT70+98KCcQvIfPXtCFOx7v3RVaWV15vGp0SkDZYFWO7oipsula
es0VXtc9ZNu2ISAYADcBJ/E6gM07d1boQ3DIDDB2NCmSK78qwL0B3pLs8k7umVrdo4YYUKFyYUq4
oLcFHXxUyWvPojse7n0Q8Gfv/l3S4nXfBP68Gwad24jj8tx+9biit7Kz5ZO4Gbp5umqqFJEIZJOY
LbIOhxYYVhOSNWSuE9vhxfN/WDQuEjIE6CR662am0Y6hQwKEd5p4L5OnEm9ima2CD//FTIQ7u9TY
ADs/X3MeScwBNyHSvPxuoTYbMHrGxr2XccMTwiEA/4gZK7RNzZXHtbzG6djo89hrQ2jSIY7StP91
eSVblx4KWCiLo42PXVvrDsK5GDLoFiOuDtwkdKYn1owvLtXkCWi78LHo5mLG9DEmRtHAqzR0b/tx
b3zfWm7YyheD2gytblyqAAzxK9/j9qD2jGbEx6HZIXZsXqWr77w2uq9yDCfN46kVlZ22yj5MuZda
g3lVdWKn+Le42ku/YeWKZygIcOUjPhDCL47cOtbGK0RrcbQF1Ovuiz6aoabhGn/LKLRcoH+WjrrB
+WHqnFbQ0oTZFmDKjoM5XIKVYRcrvLU61J7B1QUxGqSTq3vqNqyhvYcoRFrPxcj5DWKhKJX4L55k
o9I6tObYJpqnANHvDVe8CymxxkXPDZxMeGCQZJ6v0a6LapQ9dlKD3LsH4jN2reZpaDqWRKrZg2xu
XRwUjEG5hjbve90EC9RXRr14WfQvb6Ow/2hTvtd1ez8ptSwJLFYLvgap+bq+ntfhwveON2OqBeUx
873ubrbM9mPksvZ2AiIGEqkBMD6kVXeF25hP7iy7h8E3m4zRrgNuBS+8PdTRHa+i5unyvd7y/m9/
3WrD68ltSV/i180TCBcVxOcL8QKynp0YavO7vtmElYvyCg+TMiH87bRQs6EUi9q8lwJvCJieUjtP
zeaaQHENPgQfRYo1koPMblUOM7zuYAZJL0RW2h4A23vDrdtmFuIhFM1Aj7G6j3UbmRAhDTAu3YVJ
M6tDU/oZDf4aO7WcH4yq/H8zq0inm8pGGyHMjGypZk99Gc8AuAHe1v5ShrNXstq8E6hKQqsSqcg7
1jmT2B3r5whplsPue1BEAxVO4v9w6CJwAXoAV4CEZdnZN6HANGJEYTQwfRxSTzy2oVsmEDRcRA/t
vThx8+ChsA7ZkmUYeF2NLym1ueEaPC7x9oJAgXwyRvZKHe9r//dJHMgN0dFAsoY8wXunE0m45nWk
qYjH0e+TQFlXvTXw7PLebXwfGFmWg4IYPtDqAaQYSsnrBrTgUslH3Sr4CPo/mli9b5YeOqDYkFmF
Sg/XrGd1Aua6bgfaurEQzPZiAmtpJeCZWZ1rCrFkCxyeIp7tAYOVoCFv/pq0Gx8cwRciBXQRMAq/
WkjeNYaeplzEpvzhBM856AYvf4wNF4AWkwMiErReMF2zeisNcxpMAjXXuKFPEJZKZA69bWOPtfP9
TmHaDxIeeKIwb/iOgBjRMMdzCOVNo3zi9Ifr7dHVvF8GsOUoNlpLhLGgTc/vY4A0xARNDcCYo5PU
04cOdxGBePq3m4ViAMoCy5wfvMs6sKgCghFsg/QpEC7MeIqc68j5+PcmXCBZcTsAhcSnP19IB71k
fCn0S6zwGHkPaHmDRHhvt967FGwSutnQhUDz0jJXT+ZgltLsgwg3UDg6TPA0gBeOziKsQNLVYLZE
6V3Bi/fpLmRCcdKQ/6O4ArPnCzMgB9yCdxFaJ5ALiSPhTAcUJViMmaSjZUm2vD9PencyYOPkYa3o
XixIHlDtrJYazJ7VFS4u0DBW9HNF0LpvBhIdLn+1LSsLic+fFwGXaPXVVN0UfljAygzC77xkz7jV
ezMOy008j9kRVyJjAAYZCRJog843kIEt3EIlSsa05yCGh4B49Dlq6lsNqhLj5+X1bNrCyUCuAz8N
v3BuC+zc06itGk1YH+zknpf7X6u8dRMDxZljHaI7y8pdPtNlk/5dIJ5R5Jd4E8DIDBF2YK9Wm1gZ
lLWD9L+6uQS62kE97MjNAKfEjtGEjF3UheIAesV/s9R3VteQiwajA2Gj/K+kuPGr9uiFOiYo/eRR
CVq118u2zo8JFDhQUMQ0OVppSwkY7vx8W+1mkAbIauAGqylCAqotwEy9+uqylfOPh53D6cDYCJBy
yyPrrwW7ogmscf1kqZTmCw26Shy8tT77avAXjbTzsrH1kmAMOftCw7iEqxgPPl9S5BPhBYSDksei
/SPrTes5irrxdNnKuXv/syQQ6AIPDGws5pfc1cYFxDPz1nEguBCGtPwOvfqh+1Vhgqn6aBPgDH9d
NgdAuH3ur96bXBb+JsKLhOg7MjFQVfXBQykDG51PSBG7TRi3agDJwcFrc8xRIsQoAnNKwOkzRjXy
Z2Mep3gUhceGRLLBDY9NZc8DqHty0FvlTcDbMUZZPqw/z0MhGUtytLVA5eQWLSnrtI48kPOnurTr
WSZdVVTiwxCJPnyWcrKApoLYCRSwYicCjzjonPJCtlHqoF5BQTOsnbYjiScHq8bfIqvtnGQUTQPS
zxmK5g45DhMI8R4b35Vj3EXm1IKcaJI58icdshHZ02SqA3ELSKuUHb2ivghu5s6GqLTwDXrdcO1c
c6/3bxuziBJIToNTsR3qJ68CYVwi+pY7CPTr8k4hlHyym65McsHL27wAcqWapugeDUF+0I1tJp01
4/nhDQEe2muvRcWdp3Ay5S3SnyEDZrs5FvgRCe3a/IqPZn0g0BRIcp3XiV/Z4trt7Pmk6sC4kiCH
zspcNLdGX6hDbzkihsiAd+ONA+CIszH5vwzbY4c2Z/oBaNz6uhgcHzsm28xSxPoiISZ8hyMYflFq
Ync6UOqAUo3xooMa4nptAyEB8Ki5wb2IRPNZ8cD6CqnjCqIgmmaGImjpaqhqxG6V6zQPy/EO/2yf
5dKrP6LAVH43wCF08lWpnokAW4sdYMYzHDueML+ksV+b4ccx7GVqzwaqT6OmTZ2IOTS/un0grucC
BXN5w2g1gwVrGvs+nmc2fnOmqieQYc/1MWp6JxYTTsDIr8Vy6FowqDnz0EYoM/MirRCRpwKkcyAm
C8VdISPzarRc9lDXHX/1FNxr3onylruzhVJt398PpgX3AX3R+rfRmfTVJ0XBYEP2N7QywG7gGwVP
fCNUqWn4YHWLOh07oGjFDDUFHrjzcVMsZX91pNnd+fkgDhHLg49zBQqwqM6rkzCBMppmYmBAsO0O
CkPYY2pbQ5/43HVORGv3i7aKAYx4jY1p30igUwdIJpo0wESBPTRhgYNT5oiRYH66ADcaaMdnYBqL
4tj23oe+b6LMpL2fAtXUn6Zp9q6jiB4m4mW6k4WMZainIsN8qAJrMbPUp6bp/R+1okDPazPPyiYM
0pxb0yNRdmnFZsA5pjTtHpJqFhkxPMql9ZTPo0IEwB4tl35Gp+o3Qt4Xj1QZtEJ+6Co68Vae6FDd
NLR76Sr+CyIvPyEW7iWg7hOnSNfypEDomaB0jqFMmxPUM9rnjodfFmrJuA58KF10bdIG+ZCUSk+Z
9Gdx7XPHvltm4w05lLGwKkhayOjVIKh1mSG7al1wZhnOR5N0U+Z0Ac9UBFmZmZvuI83rh6oqVdJJ
sDsETjLVmDVUDWxDtyI1XPG5HcoXv7Q/6wkv8RC0LDFAeZfaubwayQSeRJRA7LH55jrkFZqUEGK2
UEaFnLqOPcKcK27RD71pYjF28yHy6S9dNw9lWBaHss3bxDHqIgbRwxy7pAarX6SLZOImTqiZPzVe
c7QN3zlQVspkbsrvoau6hHSgoCgIoWlTD2M8oLxH59rI2txwP+UWwDFqZNcaRWRw3XjTbTeOjzjg
dyhmw6CwiyTvRy91VK9xe63rXts1ULL1k+PVTxAWP4bY/RjRhwMfMnbQoKzdQz75RTb62o7LiWIs
uJ4x/BUN/gx+J3h4xGMEvEuhpWIWNiyuTMM8Kdv6yQgLY8kxOz5bzWEoGDkUnVs+5j7UESh4+uKy
yb0SzF60O4JTGRNztZOLFMAXcW/NjnqsKQ+iuPQH/ajGInrgBhtpHIaMpkH4azbITVRHDwrsdOgA
fsZkH046csrYD82nqQhPYaBFXPHpbiLiUUJTJOHQ6ztCycZPkN4ezRl7SN3TnLuZbbKHAplN5+Vp
nssMk2jxQGo3LiYICFpm58Z+2aqkbKYfqBdAf1iyozHTZ1rQL4OvrrVLvNj32G0wh0da/SEB1LdC
qxdHyLvOhjrwPLdpaeKfqwwB1hIDjIF1dVPNzg0HWero+ah1hCRTRvEw0vLIivyX4jmJHTekqazb
IgaZbBaN82Mt+iDFLFSZgC7tMNXg2x/tWiQj5GRjMtpZ0xpoRHufQV7ytdK4WrKKRcs/tLhGfdcM
icEcHCUAuap+/hyJ9tRQcEhCEtYKqiLuiHppFcHXLDiNa1//KjpAIF0aZWNn/hpBSwWP3SZ+h8Yl
HmVoD916Y23fceJ/tMrqc+vrKW39fESiUz7JGjWJiZeHyClPlWCnYKri3ML0ZSevq5kXMbCXVQbs
Ug1ycwfrNASUZEIz6REoxNokP0yiMzwcWK/6rrXpHCPdD1lnlvdR594NwzLahnvuT0eT2RNwgIOB
fMvvne7BlFH7oxrK4mfhR/WNPQrwvBH7kxA6T3BEUATA/wOYoPy2l2E2/h9H17Udqa4Fv4i1SCK8
Ejq7bbezX1ieOR4hFAAhIeDrb/V9m/E4DSjsXVW7avZO28C3cmLL/C3iVWNSCWKXjK07RrC9NN9r
rJCOZjeDeeiD3QaN4W74hGqbdFXuaXv3m5aQrNDziOMNf6PXAJ/Eg34fGfh280ie0PiVSd/uu5zX
QxdiHfdYY6HeR/F66DnyJAlP7reRuDoT7uAlWeBGK2PZVqsPk8pO3fia1EMbXIUvn1IFiqdfqKiI
P+lyCnVXzpMa8AkReO5gvrtctnsPrnpFPuVVPoVPTAb1indyBW7clXZiYEXFzo7nIB8PUw/jJ1g8
ckaxiyDAC/sZUukZdowrEyeYBVwQ0hFjaghjY6FgH76cSm+cIXSGW0C78WIW+hNqq51Lwe8nAnWP
IH+pmkqG+zPdog/FJhz/G5aQ/xX460649i2COKXIAY0BYazTedvZRpWZW79NB6tQOnrPa5LAtTt5
zfvwrU/BraYsPNCQ7ieEAK+wS4yt28VefFWYz4Iv6vhf0LR/KAF56S+wqww0q9oBPYhTbZEu2VNj
0w/oOK6mI3NBWLyLzPTCXXCTEx6YhyUb0be0X79keE1A1afe9IR0tMuGjqNEo33ssuEyJvAQXUn+
PfH52cVtbU1cIZer4ltULLAjzUJTi6E7oyRDWgdCtguG+JbFF18+Y6TAVPLHvM5xBZjwi67qaQu2
I2aLyiZ0zzKPnlq6kCJyS9m68LvrsisR/Xc+AbzYIjUXVLEnopvfplcMgeThdxZ08EZq84pp70kB
gYh8zY7IcymCMfjBP+4VuCK1fBHqqhHi8Soj8kKi7W1r9dEb8rYw/XLtKbLrUSl59j/qZizj4GFI
UfwBLOtCPOcVx4VtPKCZ+BH5isQTuK2e5lbXiE0uPCPgXtqVzsnSknWXS3LI4+YfMJO9EXCh5Z6C
y64BH+bxX+mzP2OOnZ7m9k346oM2SF1IZPi49eKXhNOGQDV94H1W5b2tMo1HS+ToFXzqsAKCpNQb
HN+UF3iFCNh+cVYUo2uryUMNFscd/PviU9ghZ5nH/oPu1nPYxdlBe/l15XLfeurcSXt/5C/eNu8h
+DllK2xhZf/lxixHrzCft0z/+hNpcM62u5j1L5jTfBJUy0Mu2H8DAnvLkcawRpX5i0vHUx91NxJ1
/6LNPfMtLsXQ7kZvODcoGeBUBoeNP4vJUIUlL73zvmFVc1rQADRqOGADHXXLqnViB0thvsYhbu4U
+EMY7do+vSHaq4pwmwl4xs4pTIZjmew8jyDiO6mj0dZxOn7LJuEF/FRuK4nqRQTndobXcZNfndCH
MKLVEKpdDG9K+IXxEg42cQkiURcNsKrZMliurh/Zev9J8EgtfGjWVQMJZa/rcXNHYmETuyT/GXi0
IG7sYAZbWIch3LY2wn/2t+i2LHlYhYqn+7UfPvIVVhxzpj+guDlk03aSnUT4I4HCd91eQMXz0mnz
PPTqwW6sgcNjuxRkTtBgRK4CmILjA4+AsVL0r+0U38YoxRSRKiaqP3mEjC4nqnbFoA9MjVel90SR
VxiAVBE+B7f3YLPKcorRJn3tWXSMFWycs+kK9WC1rqxaGgTMy19shHpGptgGQ+c2HC+dl+FtR0iS
7fbwIdvNrX3uZ/7k9fj39mEh26mV/IVIUSOxt/A8v8DgzAMC7otBvyYU9260vS7xp+d++uBlEG7f
e8O7MQh0QzlmGRrs/J0M3/70Z+o4Hh4pmRuwFuM3Zo9QrBYiuTtkfzX8whbxDgjzZNiA6Dc4OyM5
Luivvbt6/WveZlgxa+WMK+isKjX8xZm3j6Lt6DuMFK9v3kwPjccfAW+IQnrBBZVPseHWnLWPgOHf
GF7ZKWeF6ocqip48heLBF9e4h21wcmn9HzuGNQrIMszoi3XLdQqamo+wo51Y6QOsvyfZZ+OnEE0d
0fA0Stg3578UnisumWo63JhOLy4cHj3z3jRPAvo5OTVXJqY6U+99uxaLNHUKifIWs91C1krEuhIe
xqA1cpZ7UYj+K5r4A+S9RWZNoYLnGHc091FVSnmc6BHhkSgWvLPM5x21fzfcp3xD3yI27Lj57Pu4
8PJmtzR8v+JjmcpKYLK7FtbIGTq7jqu61/6pi55js/MiWUR0rqLg1nvHoHuz7EuAPMxyJNiO7W5F
8zPi+E92Aeprj/6H7KyKIFjKi4/9cA3uTn+nPMMX6LgSkZKII+mrPPLKJfue4xaug02xgihwItgN
9I3Gj16Y3ZT5MHLfwGSb6906fGn0mJjlByQRZ8fVx31gY8gC2+lvkjxL9L0T8WCUEKHs7q8avt4E
LuQJG0+wgPaZO40RGiGZnnWcXjzV0WIBhWt785quebkmHw3tCj3tsMZma66NmN6n7E+EoGadsJp1
TVSsrT0pHP/RiuhM+ZaP67FJ2DNR8ctKMR7WqY8ArFCfj3XLttqhdPAaSKAyW1rjnWKkiqAKxkS7
hbUzbg/BD2EOS/AMLtzHzTN1L9fd5tYj8PgWBNNcL+HrPMHbgr5m7neNVC3jl4F8bn4M3dFTnzxR
e9qyrcq5V09N8uCxfRKz8+QDQxhwhPYO70MVGWbk7u2jI+0uyoZTP7p9JCa0K9kpJfoc4iU0LbLV
WPxCsvlto7hXg+XYWlpPeCyzfbCLrLOGXSKsZj5Gz547IH/XFePwm9xnCaNuR1CRM6GrXCPmnrpz
0gav02BPbpS7cZ4uwZhgkL+F+0gNiuM/9ABBkcTwsR7gIJ8gNiiNxicWDD/C7296XAAAtPf/BjpN
z4Ol6NrdWEZ+cBgckDMKdq8xz7E2lV4jFP/IbSymHhUqZ/9aiB0LGJ20+H3m1z7AJ0MPO1drlDyE
TXLIYECPP98zyryHVnkl9x+ASB0mh82EZmGU/ZP2vSpG32eTFLo86PRqF6Tw1ZuiApdZqQk5BHa5
NitFJmXw1mmGKybdx8zHdTPXBvc+xnROdwYSiVAUEMtcqWSuyPDF1VND2atV85+lceWUtYfcX4pk
mGrcr2ig/0WwWdD+5wxiTsARfxiTsIKfztk2KHWxIl2MClof40E+iDy8mJXceOZ2SlC0L0mOSjpN
i/j+TdIF8UKojafonG/3WjstU5FUcIT9pmsHhzP483u/XrLdvFzUItn2wYpcAoeGw0U1naM9OrdC
xN1l6GFDjsUQ5X+6bi06nBsagc8BvmRthlJZcjN6OcGqAUGRf8cwwHNiD7l7Sua0GHtXGLUTG18r
IvCYGXrRhSWV7tudhc9qp3BXkCjeL2Z5mWl6UmH2ugABQyX+QqJ3HvjlyOkpnfNq8ds6zl82tNKh
CupEHSK81G2Y6xQHm9e7B8xcvYsUUZ8qOobBGzwG2yow41Mc2bOFn4Rac4R0xD+wSHhNRgBMEAcx
rg9eB3vqiPJzyvIH1BeHKBw+iQ+1Lr4BZqAfQ/qquV/meXuUcwRKKy/g4Q7Ir3C5K4e0wTlq6yal
6JhUjRRY+IJix6u/4UD2XtaVLZyjcKCUJn3Rfl9PwSU04VH1/X+BqqPmwP2+ss2fjsEaINrMIXfB
ESLfWmxhRQAYgkw4NG4plMRcQtJUqWcrSS4TyPVyzh1qRXXosfqT7iO2FqvHFBZnTrx9e01UNU5e
1GAuPGlrZYBcwPgsI0eNlzUyDN/AgN6L3nO2Zx3ksPTQ4oMCGRSQvRSbVmis/qMoLnycVxFgADTi
pyZUn0HeATdYP8M83dPsTS6pQH3/F6zpaQzbXWqxZ5p3f8Q5um3n0bOovJejVfyzxxYH0Fa4LrKH
YMlwqIfog+GS8Wmounajd+EjELYlRxjG1B6XZtK1hpSummx4G9fpH1JdEGvk8yvSNkBlolsGbf9f
58fvUTzc0sS90Ab/0xUhToPrXmHHcIsiec2G/I83BDc+IXljWt5su5Oz2eXplfr2xSa3ODEVVY9h
+gmv7VpPXyRAckUgqyYQR0pxtUU5mnMOPRl21nXKM0CZ3oO/YIFP8X4G34ic6sOq/9kmr8bEK/qU
laQBhsDKxDqcPX8RKFxL19cp/hoTh1TSQwjT5Db+0zbhjpIvO7tDkl0TdNYbbjTmWOGl/wyeJST+
GYxSkYFYJO1YZXwsfdXsJY1OXOPUGg/LnOyTwJ7yxNtjNACBCo9kbn8ajJ1zrytSD6tm6A5GLBhw
tvKQJOt6DekEHAnwFI6pfHnCIj4OmJMkubfj7uCMB5r4i/H7g7a7efvIO8hTiNyj4z8mY35I6Gea
N6dV2HOHQa7OjoXfq3LN0n3H/8wUmAMiOjBPcpBowb0F0zQbWV5ku71uAT/NmBSMECEaqqe4v0OJ
r14TnJPkiRn0rvPv1jzmC+4ylEw9AD267uhoDl03lbEPIY4W1QbvyawDWhs9h6ifeRgWsXqYlpeU
eii2f+AZV6SIMpDzeztiznp+YWjaezxYxk5RB9yCP2M5F2zLCkTGFBJ8XTh+yNCUOrsQE1XWomVB
Fkt7EN7Bgv5RPSCA9VdErzFwn4YtZwAZhQnxDfTv3UYy2f6pftkD8L2oTf4Y4koi06qLvcoaWgsZ
lQOPDAoHjaRMcpijJyWeZPrqQE6qGeAm9PNIvJ/yqyJvpKel7YH2N/vUy79dOlRWBPUGsHzQpOhG
NLRAnCQ5Z/N7KMfrOgPsykQlZQMQuMXK6w9+6JA8v9YTqmYWuz1j5uQhzKPpOgvM1u3MmN0aNz2M
ckEpmfV7GADvVMKPGLJ7EYYcwk4hcdu7NQkmgsKcoRBzD1qqm4PBadFhDLMIgSBof8JZF8SI3wB+
uAW154OkUkN8BmN66AbFcX9jKK2NwB612sHFT9G/fBzr1dAP0N43jrSRBFhP6OX1ENLDutDT4gc/
85A+bYBlDrKFal6gocx9wQBcwbBV8ZUVgpB/YtbA8PrM/J19Nx+HDHVyN7cYX+oo5OL5fpEwnc89
e09B0HqfedNjEKGuDgFVOzbQHddAqbUeb5AcmMLkbDv4ukULaGOBwowcYKd32CDsKBruQ4yYN4eI
69fZDGExu/xtiBG0kqptLPNR7BY57ietP2WQPMYGFceUPPYNerWtxRvpI2xIL+F/VMZAKCj8gACE
VC8QaRPTCe6DNgl2oOxw7yGGx7hLFol9uIWkBFiATr45NvcVCQFmjxJTXcMVExWyAy2GcfUfwcOv
IQeRD6ECewwwlVTNQXgZ03U32ui49dTsECIYIipQeoU04XAM8pbtbDR/D0mjKofIwrPT/X9o3LJy
godlicEJU+bN9DF147VJl5uvU/Lc+urENv0CWhO1L3Fb4YiHHrFDSE00alUBROuqRGSu2BqTAyWL
CAiVSCZruaimRRZoDzr7JfVX9abzgeeFyp19jxvgi28cTxqLPAz1EYuB17IbTH7nL7ozSgmXv2qy
pBDsWOODC9KAsQn1jy6nw5+cNGItZNYOB6/tyLtMZexdNmsH+QTwd2N/2BLp7C8SQ3W3i03CG7in
EHNxUEw8jBmW1ar7/MFPnP8AT6x+3xrjf04ua6rQZGhO0VrUIF3aE1jQ/iu0cXNgs57re6zJLbEM
ORVTIxDilvfygbMINBjVWyGkm549TL8dqbdh68oUJ79c8EKAPV/8rd9g2SFZPXYWukNUyh2KqUFW
mbM3i872yCgaxlyJ6CnQPbKKfEBvtReEY7lhWLtcxeyhEeDu1+VjVw4OQiAkYSOdQjXnJJjCy6Zx
DkCPjnpMrKwWWhC3k2FmjoCVVK2NnM+CBAwoVCZeU5g4VNhTyNCYJfBjWOY+d8Hip7XfC+AvMLlD
dE8IFiQFNqZQ2uG72ZSsXSmMWnYrMiOf42HGADsPx5c1AeFIc5nssX7Dyp8RNxE1BFkeLWxiObh/
RFMF0u3dchcpKoWhvSSdDrxJdN3D/uGSQ2JfxkmLXi5rZFeuDQ0/1vsSdQLtdMyTplQYTX/KBc45
zFfgQJxwFbc8MadhTDGcGwFWFmCy1vU8BFN7lRgy9Qvd5lOCcg7HTTwG8ugDHKzl0Lb7JvSbP00S
gYn1NZneqFrNKWdtUGGqAAdYTjRKqgUgxOqHoJL87LC1Rl60VcE+nhFMmK05B9GUGxBbSX5SHtDd
FUnXMJ+a0gbpXv147r04eqAhmXYrhYAWM0xLbTuW1iu18uz4vSsB8LwbNsR5RRjeLhWGj94Jkd+E
u7RIwPTsR2LpkfUZlBpzDE86k7oj4zN/D401umqVj7x15kDrUGExEwUW9BYTOGqydFalB4IctyZC
qMYQ5b7pzHxZe4s73tDgBaG684FHGHTUe4yuONywNhxF8LEqkIIb4r7S1r1tU/AIT3xywpPm7UPu
UY4oJREQzkGetUPUqipslzm/DNrnHt5G0IcDBWIoWnGOROSbn9z3IMx8gyVhR21BBASlqC88OYuP
UUk//pFttC3TLo43Y8YjJesmwCKlavzYvK3pn2DoAoOQLdcJvpDhvBOodPAO5o80lRH5BxENWUC8
cC8ApZdtJltP48Iz/syNF+anLncxkkPmhqgdkmwWe7HaE3eqiHGoqjF2nTMvqwYOUQPoNThli69g
wNTAL43nKPnTezRd/sN8b4gOIerzFRxU4hYfFXATzROj9TDw2PwA67D6YZ423YxVQBYUasWaGW97
Yn0s81OQwAZEopPul+HD5xC+NsU9PpcA44lzTbF+tOuQ5DeqOAe0BwSukV88nhxwD5w5rf31UvBo
6NNbf/L/wzpLARBrf8GvVAwpM+OXFaOyz0k8L/nRi7tYfzRNMCGmLaVh8y/Fql8f175Z1k/kVkzR
qUt6GMFPJqW62mKryIGqWSfYiANjlYWXpv/e5yDwzkmMvqKG9BUDaNM6xXoHugMbJvJd2n+RacSA
lUjnZUANsMS0ltZXkyqWJKUHZeCpdp3GUSP9bIwxyc4m20SQqGQ03Yd09b5gcZN9TfAMQuNC/LFh
8LWGoyp48TaGV18paZBL/4hRF7DseF69mty+GbwM1UMgfG7/4b88JrUaJRLnCG/9f9a3dv7VS+7B
+BXJprP+khAhoI6Ml9SXQB5gR8zePN/Oa+2AWeB1+JBBfGY5znqgdIxt4xG6dB/Vd5eQLXrto779
b8rCZTwvKl5uMHSy0X4dEDb8mCc6lLXsAYMD9IsiT6/lAFMamRaKrQF453CiM/hdAMbDVNEeKV1f
8byBj8bAGrS8IYAZ9MFFD39xgdguv6fwtE/hMR9bmq7npqdh+kI5hGjVpGf/1/Tdam56DUO2N2Me
jcjBA0/3b+U90LGtE2NfjgmB10cxpfO04FRvBEN/Fs5eOVAbRLs4nVB36zlcu3O2DgFmO2Pbe+Of
QWaK7XofVlBnbySaVHrZdPhvnPt0qSLd+OQ9p/7W/I00nx9SvWk3oxx3Ebg16Dmafr8i5i2uRi1n
dSM8HPq2GpkYvN+MtFn2nvjLQlHkegD2/yDaYfNfQNdsyLrzZ9teBDZVewhoZ70amAS0rnYTs/nZ
8K/eZ4rs+Dt1v83woPCsL0mJcPd1/AcNT85foPfa2CFLLF1CwIR+jpTCZhODAlrmBDwVJkFQ97V9
2rEPO4AY/oRT3UL2iEWI0kvWpNn8Svo1GeqWGxsnRYeBmuE7YC4t4Vbeoiy2ZpzKBa/kPxG0E4Ut
uSUxZlsgkq/iprH/4Oaw/I153h5cHwSfatK5201hGx4W0br4mOssO2/IwTqFkYAkldERaqluwkDt
E0ScsC9oGpVdWzCkVxyU5Lb0Y/iZM5DVbgNxBtHa3L7Pizb7hKJMFZklsBmYVr4WcEAAaCdaz+vK
zCK5ouAzy67QsqGSyWEzgWHbPtsjz5PJRwSKDX+6KYs+dX+nIzB9l/4OCDLcKWzFZ4KR0FuU8f67
RUovClYNvBYJYRylyow2OZ5xp5vBj5trsMzrdOxpC2R+tdnyMvi5F6MVyZoJsguQAKWF2AUpiS0m
TErF6PQXEkjk+UVZj4iNRDbRzi7Ix2TNOl3H0bJ873GRPSdmmLdXI3R/Q5uift2KyMjKzHGHrNOs
3yYIk4LoJJepfcysGh/bwNMILGw+Y2q/UHm9D7BDKKcpgoB5HGih4g3hY85d6Dbtg8S+E7lBDkgs
CKUkn2ppoqyUxPvwYdAJP9jkg+WpvWi1yh0Nob/r5/RJwJwJreSiTjQxP3LSauf3W/rWEKP/AnGm
eJHC1Szpf0ApP3oKDaGXu+0pTfv2zNduQ7CUUBfSRPobHUWLKn88NSKGNVo3eBXpGoBT87hhzLKP
97QJgvfR6OmgB+c9dbgH/NLvfCeuKW9AcyZ9tDOx1WeoCHxIUOYjZtrFMwE292f1pHsfx1WOt8jn
Mfwomjk4ZgYbqoyWUT5ATgCBj8RSTCqyjPlthb3rySQ2svDY76B0gs5lqloaTR8QlZhi6M0vM31S
bdMAAmfe7B6/+b9ZDd6uy/MNIDryJ/vkXiQoPu3UoMJywjM9LsmEkyHTlxZAViI11OUjmiIP0ZJ0
tfwUGw3GIZqgUAwQ0FtCkC5Lg1x0BDvGH0Rj0CpVEXnAMEaLuoWoJzhsqNJF43s4Asv0034767Ch
NzNu7F79zYVCL2BEePZzgcYEQR/lIOG5uLRJjBHH/BmS2wvqGcgDmhSHV75s79Zm0ITAdqJsm2DX
W02rdEldiVsamzNG0xYsMZSJYfu0bWDE+UxiSOX0Y6w5KfpEJgXORQCRAipUKO0SCODS8YESRK8O
Ng3PsyVPqEF+PIHSCNniKVak3ErITU1N+KDLMEUBP8PFocBUG/oKP8BT7VCzIe58nw1dVhml6Gmc
o5O9568mE1el9vOymYUEMA2xBvY0ZhQwkpYr3z8t/ZbsyKAhYZjtggsHSMGYK1iV4dYoHXboFVbn
KYhc3pYSdw/Els9Lvgk8I+xbj98PdvBER98wvksWfypkGJ1BS7ZluAUNbj651QOGh6s5Y5+5MUAp
Ua7WWab6UrTjXweyYFDpcvF4/BpPMEDh3fRuky2CeUhLyjWMlxp+ZxwxEB0mP6lvKk4Hg+iQlZy9
Rnl7SALcWxoP8MjwTFxDI3EeZodiQyHFc+Q4PltkVWjcxOUwuhB+TOERo8b93mpyGFuwHUsPRWEn
+RNtGThJYysGSwGEenR4z94c1VsSfOtJo+ALM/BVCg8YjtVbyWMhjoDRgyKG4qUMKKoRycUeKg7Q
BWy+wHITlBfwanCw+gKJPLhFTqIjVpVXConKiLfdRzhD1RDfb2m6vbYLH6pYmHMvvRckflXrkH52
ESBvkOKHpAFAlKftE4RebzYGJrG54QaR/2eLsv2uTwhLGo/zM+3h2I/HPz91eed2woZR5eugaha5
lC5XHzhnYZrAcDYzThTUDt1QrgRMik8NPdI1BEmNjxWgR4aSMR4DL0E3JO+MsFj5rw38pOKY54P1
YBpVrUn/NqF9DNj6BTXu5zCMX9rqx1BnV9baR6AWO4U6uDCanRLlee+MBo8yhazeZWqtoykDJmTf
A93cWjjl7dIteAxmZBDPbFr+9U5m+wh5AQbUqt/h26BAYYBbhY+OaeqOsUbstEVvA4JKyOMigcoW
PYIlH9KYGyhwfCyLzNuga4nIbjWdXxtPKqALE7sBFZvAJkTi3FG6PgFgmG8+xMvvKp+2Nx3H862L
u2g3w8T0Ychys0eyUHdZ5rBNQZf3kEKBziJZrVw3rs/+MGFTJi5gS5UnaoROLH0LoMwxaBdDQJOe
TkwPBgdReIijkC0rR396mEi0p5HvI7mEQ4wQxObKl9F7N36y7jLmTxUe5F/qE9B+qUb36LYWsbnI
obKt207GH9eSMzSdPSCdukcPUCXEIl2aYNEmK2vLoNOgCU2GQf28CQ95Ts9L03+6DHJ2BnHph9Tg
PhwkbUc0wUNt/USfuUQ7z3lbIcpZ7JiV4GD0lZMlrojZ9J0bWJ/SmMR14wVuByTnQLcBuG5gjqyh
UH4s4JoyOIi0aCP2q0p9BJpIc4C2O0QDJH9AQG1XaynOtWGCLAJ+Pv6GOOkV6OjJl5w+TByPBU81
OE4wkAV9NJE3qnNYm3UgSsOwfWy5vQKThG2O12HfzRpSB9o+x9uCZB4ai7IZR3zD5ALxH/prH+jX
Mjqo7DELDKH6ElUKr+tX2AlQ+La8bHlkgealGqqVWB8D0UJoYvw6vUOdfQBgWvdDh3uOX1F9A2fC
GPNAMIDfuOFAlqBYGnPk/rxhaCD7nsz8d5hgKQHLGH8PLQbUPy39Nax9YGN3HARCaoWGuZDiF3iq
PW4S/AsZkVOb4qgHAA/xDjBv9Dr+Qmvj7qcn1Exkcwh+zvNSR/wW5vSEM7qybfi3m4YPMQPKFtP2
ZOGpXw7Eov4f+69UDvGO9+Q3WBjSd9P4r2qxhDY7+mW74IAmdjyGItrxGdTSfJeONO6VNm0On4oR
fiBEBw6SkfaDGFidUsg4oWtX4n0gwUuQIZIbVS5Ei+t6gVfNB3fTQYZoxVfr/3U+r7NezJDTjfQd
Oer/l290FaGY+zVGHMwizmkgvZM/42Bo7+IUFwt9yTqwJcsgnnHFng11a6m4uYjMO6kIBa5aB0gS
9N2Le2pOgm0Vsgy/saLLORUP4bqW65I9+l3zHqzuyYrlEMZguNc2+InECtjeIZBqEgBKOYPcCv4t
UAp2i4C2uUsgyNH4PXsFUhZqIWSrt1j5CnomFmASAE0OoLqkTQsuoNkgqUnflpRiZMcis/aEktoB
UoZIwOrxAeldiIRpe1ZxBWVoG6YXmQb7BZ5vlR4iD/07fhPO+TvwSOjRsgnsitxiKFKGvEp61pUb
7u2gk+iYtjMgJWR2BitcKud/LLxLEXtoLjFrMJeJQ9/UDOtjg3K1DF3wvAmwkEQE1QgoGBqM5UcD
Kqq6ycTQE9vfJh/Sx9WXtsib+WdV5ptLUDQh6b2SGnShegyfYUXzjNmWfdu0SNVy+QvzO8AYJPt1
cwpNSgrrepZIV1rrOrxTg7KFTZ8Lukg2df8lbRxVFOzQcUQ6PK7G8B6CCAzH/o+j81huHAmC6Bch
At5cCdAbUZTXpUPSSLAN27Bfv497242d2JFIoLsq62VWZ0JeFs168GpnMwbykLu9OvgaXLUlDDZV
Y+U5qho3WVvYfxX67Mr2zZeaFcH8dszOkvKvNLOtkTnnmlE6pguwChEnu35ODrSgD/UUP3TkvS4d
anrmjZ9+Im4tneJ6adJ/JRU6iyXKfbsMrDsvxGppAskRZ/Qro40fNSAxXysv3eCdbNP4m2KC0ote
+4Ks23MOwgk49qbIEJWTnIRcR3hhP7f4fupt3LTfsQ8XP9RUgovV3rzF3s5+8GMlaUBUAGvl/cp+
a5zsahX5eQqG+Ejs4EeaTvGK9MX3DI2MwQg9vFstH9V935wl/B1ZtvJxmMdp08seRMLvDkqmp5E2
4hELkHX26XzReJ3QdKejqsoZMwWD8xjhLwARIQNos0zptu2tIuJo4nMprX+6CTarF9o2QbQ0QsaK
9rGY9H+ESn7ESwksWUu2LyfXyprf9RLzha63jNM09ajx50K9T7eZWey9KTuqpTxWueoIfnf1ayyD
fakpk6leCp81UHPUY4BGPDgxCuyYrQe2E3AnZodsVHsbF2FUyLoIO8+9JaLi9jf9X5GPT3TrW47G
B2FoBKTZ01/fFIxYSKvddQ7yG7+PO5IAz121tvLhl2v4UjL7WQcFtSG7ei6W4YNlaTc3ZhF5UZWP
bDJRVD/jhl8P3EV8ehQIOFB5AjOt4gQd98YA+6k12Y7kDTbXJ9VuiVudfWPSDxtNmJFc1G/SpHFk
TM2n0sY1ZphX/GEQY+aDJvpX6pyz17jffQanyLlTrVsNPgV9TDuVo5BEhiZbJSTT1tpPt0yHcLAw
4B5Yk7NOG9Wdx24JKLeyc65bByc2QYfGH2Oy3uOSfll0gmkAPwvITRbG6Kx3vNUMWxpyDk60q6FS
kYcCBD4PXpLPSIi1mT9nif04kGdmirpb1TYmxMLg8cWKu26rzFolFGZ3CFqWTrpPMl8xMeb0sSVt
X6xeE9vbMYODbouLvSH9l0Crjlpr7zwFANCae0eIKJc+pW/ibNs6h2eTPldDFZmFwuywuB9MFN6D
udsWecYrmeznFFkdk9oAM7Fs0ECATVTw5LtZEjFjiqO2pd7Qx11amYykA+0YUwqElQWe0INAqNY5
Ta5zt5XMSIfZT1UZ7srWsn3ZkiKmT4O+x02wzftxDLlisrNfaL+22ydsJOueUXOa1dSZK6G5R3ZO
r4bGwjgIQWd14BzjiVdg7Vj6unW/Wdn8aCp2ZKnpp7Cao+YrXjnz0pnyNqDpBmrYEpr8ngbxGlVs
PZULw/Fufip7LbIKTrXM7D8dVnWH3pgeRruPAmkDGVfuI2sBtghS26bKACdEyAh1reXmagHxHJmA
p8SNNa4X+TNHq5XiSPgNCmA8uiNqI2N6rvzp3WBBTzhMzpNy+m2nk9eUNvfxf9/N50o1l2bRPMbX
PHaNxKkw/eEwwfDI5DmMs+WlzOa32TefnBpcwOmco20E2nasytvMUxT2qbar9Aa5geRzSLAHN/WY
hclzFzOg8RMMQsr+9Evv21HO+2y6bujYPCw4EteB7e5MC36tQhNGL9blTqVy30o0cNW2G7N2/2ZD
8kp3B8nQKyOLtFwAktrhxS/KXTbaR7T0M6NeHlJ5YfN4JJW77VI2BXWxe2iSRhBIq4G7xX7oaOXV
6O1yzcqYe17b+BDM4qiMcp8J52TdbZ6AMMBEbvvpwHYBYB7KGHW/mC4ocx1MT7fJeGI1BRRTJtWt
LNvX2hquwiDBdJR3B5Oo182YcXhY2Vb2E5BfRdnivzjAArV58ZZhV/hQR1UBeA6BnmrN3rXSU6sP
e5Hi3Gx8Runeo6WyKA20dT/FVwpnyUfpPyZ1v9XMOox9WC6yCIoVTQCseum8atPdRZZiKsDUHFZy
ukwBk7pJbNBuC84yyIOFQK+Ig/8hj/Ff6oFE+sh+vI6H6g6SgAIGHXA9lZ7oivNYGsc4H/7Vuf7p
zvHJsuWrpg83Z5nm9eB7WmTE1X7xxifL6TfdwAFhy3ctbyKE/DU2qHv8cMIokMwNwsKtnVQDSODd
kjWsZ9cGxsHloPviajVYI5c63eXSvQxi/FqC8RkZl45YHmtTHpjrHFqlhePs/+l0cStzsW3CEAR8
1HBRhAaHpfQuuqevXQtArok/NdP+mwb15GIcWlmD+4ZQ6YSWnv4tKUdk6xtMuc25iGKAwlXZDOs7
Ztd2EN0YpA+Wcpo1O672DbletZdv5sVhIpmHONZ2iY67wB4+YkfsycY/JBwyskErdDxUa1QLf4aK
aqcvvbYO5iRCno9Nqi1/OPQjOv2TQUXRknYxptZDbNI/jGx9GtLhkOnzH3NEB990dk59g3kPUGD8
Pd7pMVlBuCq1F3K8zeaTWxRvJPhQVvuRi03yDpqbEP1OtzhhN4rPutGZU41HtthvTEvAOk7ds29Q
DkJ2rtKsP9hLsU4kes44IUqJGDCYAYgXgk0AxAnYLTH2XTQIuUf++s4IPCOALAnJL3+yzbv1oRs3
nliuwWC8ko06rsql3sWT9s/Iyok2rLwFujj5OgFpqolfnJwOUM7FRiV15C4uhdzgnv15+Zpd5xrk
iCQIFMBcvH013NFqGheoNoMluKK0D54x7GEJ6VPKrVkqhvuCNoVkBd1DmijdGpG8pKRvIkrD2zJn
xC4w42a/JJT+OVnMrzo2vuMKmDRQm3hS9yd4m7rQtKpl8X2v29uceVTnG2t/CrYFc9tMVg+FS74H
L+fJ8wqfBTZdpLLhJ6nlDbfqJcMih3Gg2U+miAj/jbqpe61MuV+SnmCeKdFBxkgDZ4K0m/rmu60I
pYrZ3o7pSofFwsdqdhcWSJ58XNeWuhFHhgq4mPvEnY9B5jxqMv0coWiagPFo5j848fsk20iJ+igx
YFj3X9S1N/HIqgtp76rGxwynPTmYnbR62hlDfMYhnazuc/p6sG+mp0eJ3VL0+tqecrjB5RIorHZw
OIbU800HEayWV8Uc1JDi6Me1tR5l8Zfm/rNLUkJUYteIvCGbN6aPJZS2oAyrCkXMqX/TJM1XEDSM
eUrqN5d5C+ptG04Z6qEp5ic80JjBcQqkZY7NyWaM0Ij816/9yxIwKlk8yHXOmCI3HkcRHL2l/u29
7MMq84NulLyDjFwtH+dg86b3rMlphmvTnwFfVjMI+piaH1nfMbUYMmYfg1x7Pj5kPPMMCs11Qq8Y
0A7Ah2Xa8qQZ3bUzqgj0FXygF3/6CBzG/l69hv/EJB34zgsv/lomb3WsbwvT36U2T5NPN5WOWxTJ
ELMnjGdhrESmEMxoZGX2bVoQZrUZdZaPx84dmUkIB9OiXkbxaKvIKsfk0i2es2lYhLgFK3CZV9Kw
GfbAQ2uI6WFICMgJXEUdVnrVuYlTBd9hzsdmVtbWd7tu01Rl9tjVOCyxNf8MsVsDV5ZxaJAMFRa6
Xn55eCy3+CWNqGjNLNKhes662RbAXKhPpDS8t0lchoaM17ot/wqtOlDo7Tic1974PdXjZ5u626Fc
ftvMCD3UjFhuGRTvW0Y+JbgAVgk4CRyLnN+GV1NqjCuZmYe5YldNw7wbJQ/N/JwottlUbGvrJnMH
ALavcVXkOQVQWYBHibbbOkW9CQx1mVPslwNdMrZDZ6jWjjfzwOrXUnfWgvddyPp8t8i7lhexyGpt
+f1V/7/9HM4qQXe1yyjJyyjHrVTmU+gZYxdpWbFnj8Qqs6CVYvVV62I7DsRSsDh8wWEjTZecj/S5
HGkHVZKdnKwjsMU983Lg5bNWon83PQJRwQ+kFR9ilR5j4Gmfhkv7GUadQ5fEldg482GdUmnuahuj
LK0BgP3On5wDq2HfZGz/BEZzLrNmjfZBme9WWYSKk/+UY9WHTJyzTTt169wMNtlggqi1fF9GRGLb
hsY2LFoJmJueJmYw2J4ey/jKT7UhEuU+dbT/tMzYA0aFSvVnG4BRxPxgmnhtYqZpyD1el0cjnl5n
2uYF+hHiT+CK10xzARdfqvG5Gn+CDALeQyfsCiJCULQa+Wyl03vuDmFf/nap9xw37g4j1wORmy9u
pjZiGX9jNWwsgHFnSNdDj/GYMfnnJFLmsBhKkBmGuwchvblVuSXvYmepgnVD8KilkVPU8RDX/Uca
n0s93fbcLKwJ+nErdcYXGhUxtQIzbOD9ioXIpb71oLgCbOWLT0MReAfmJPs+77eD/8LvHVX5fBss
JkrEPMz9V+/Na8WD3PTp0W/ri1fJYxXTocn0qVzic9BPBzUC2uv+qVrmM37ZwEooFZG6UTHVfQGX
p59kXPF1jtaBiu9Bj9P15PuRXjPqSKYnbK8Y2rJDHXBfsughsWfSH5wzlI4BT+qdJxupW1uO5IF8
F7G7ilmaEGDT1DCxdpP+zA6rozD+9KXYm4t77Kmra0TAfCb6oyHegnQYjkBv+OQl+A0cjSI021Ag
PRTzvnevjDGfElOeRdOdyYUK63K+4q9guHwIEE78BWPKfbYozG3KjGAOUOHG2mJQq21br7tarfVi
evRJd6HUH73vUqU/dSFwvTluiRpQ7qVjnPJefhd+/czBFE1Fv6mCGP9otzFR3Qqk8C7Vv+4z0l4U
RyNLnuZ0xvaEZOuOxTsLL98gy4wQDOpcCLhRpT0FKdsUUr6YednUPTeYZzF/Ya4Cp9StqEgAGuMj
AQpYk9wLY1R6j2prMCrJ8+pYCbF36jzyux6xjjlSwqdZpie+niuPz6mY5r/CLWymXPgQGv21TJKb
Z7R/MQDESls6MhaST5NCJy36pxF9HgfGDufFvBq95Vk43FtkFOLnFG/NXc5zumcDaCcfeuitbpea
wAe4nLe1o8MnYrVL0eNBZG59pz1azXQtMOBktvHosWDBXvC4V6GunFc39e82czCYnK7BcjhdMQES
SMJ/jAK6fjWqqMuwAIxd8kozs5cYRWR7E33+VWfw2PXjqFu8G8XBQEHpLOTTdo40QaAxmL3Eti+Z
urpi3Lh1crTAs3v/0GcG7UsjLlMDnDV0O88qX/LMOsxYIOaUSyXoNxoUqljwuZEKYTEPbp2XRowP
raex/b1T/moQ+oYBaWNo/7DGhMgieMTS38m2r1M2nvTmbRi4UQnlJ4/iqnfFAXPkjo7younLbhnk
ZcAYFswWJuRy1cBW0HRAyjDgoWkICivMY4rfDCF4IH4c5uBncCqySZ1m3zND6K3uhzLvIG3qi6a+
2z7sN8sYtq2pwOi1R91c9k1SvrpqIt8E8xzUrlauJ7Ams/EevXba4eSC/trjzHE4KWPOExII2uVv
KSRpLsumJYyyLt1tslDMFsdqeuWiOHBJ/AniR8xaIxP4JfUDKFHIwJkeAhNa0AQvPhcXjXOUBbNa
u5n5mk/DNimNXWapvdvnG40ANWPilmCe7VN9GFid5uCcpA5pzf6jjfwx2Uzh26+sXqJUBDzR/pn6
Ze8QwRuLYW3L9ItabGV3WmjB2NpgtDWiWUMlmJdaVE752qmNTQIorQPsGjNtXs0eRqEHL0rTf4FC
toWkQHZrxpislTqaRbBJYqTzZrwCtJ2Ug6jjwNd0JGOwbmnNwRe17CvypoEFQYt2quzgTYHU9kmF
HcT9N1V46/slQp7eZxo2agyh6MiNtl6cQ54zZ2z1dRJctdF+t1KQX7/H3onhxNM2ntmGM1EQVRxs
mHVEWL9QiX/pCri/y63RWX9DL44tkqemvfgkjURmPV5tOR9syIgKqa00ieWAE72M3nBSbv3YZvY6
UfkpqyAuKuvffRSSTuZ1tI23ySh3pZFszcraLl3PsJ7cAfKj3KnbE/eFS7AkW9WMFic+GKk8dOJL
TPmFC44xH8EUdUnR6DwGhgF4Xa75td8sO70hWn5oI5GcsYeQhucFwd9eF7T/zSQ3XtyFYnyZceJN
DvEGzgKBMWa4EtjOMddHs0kJzCAGTAw2BUcbA9ZVoQNUmkPRxYvNULgPSxQVJqGScUyaWa+TxCnE
EJjhMY+d+KhLzNr9wx1tarHxzCavsPtMIhSYlW6GIMWYwaqVKbel024DKtIerY0EpLPJVKBTZ2s+
p/lX03ESNWVo+X+WB4XLwWSJ6sucaILGzogWIztgp/tMxmAvEdEpf8cH2VnvleZS04E0FOhfqT6f
qswPPfcoNXPjdNceP4at/yMV6dIV9nqYvb8Kq4ObewTMMEsjwaJsobbtbzsjxzyf1hmZDLOA5k7+
+nqGjFYMQ/9o4vDqtj9plmxm4Z3ciaSbToEG35cSJeeCatwH96bvT0qL0pfkK2xZJxxlO0TecmVy
5qm8Owj6K99rt3m2F3oSQTRwgvNmOeZx7t5VKyOtZQkneVnPzPXsKE+ny1BY327Lvbz01YU6+COG
s545C+4x4bhybUpYt+m/Cqe92trda9mEju+RpCG+3RJOzUka6iK3CvuhDwMCNlG00CcSSWRQhl+x
f5xU/iIzJ+rbu1ydkwwB72Kk8YG12G8NfzXxsw+zrE8xH+hoQl7jaIdoQdPgNGs9H1fzLRbfdfrB
zRTa9wme4zP0t+GbOFz6hZ9r6eetI5P7hzq/TanxmSC9r0iV/nUaHVzWu8di4HdPYsopVX+VOp56
07w2TvORGv6n07+iW+trcxZbkekb6SRvqG6fif8wlfmfmueXUm47LnaMFSR2fBBUtjHphOr0icyw
D30sT4HRRaIyvlQa/OsEGVTGkV0PYVuIX023diVJXI7XmltdkVPkkscTBjEIOCZ2rjZJcER+igXl
WKnNF4xm6c2fZvHZ3h/JbJH+mmVG3SZ2WQriiH7rF371qGpNRkw05siZWe7dLqaOv7Lzj07t23uz
VoRxkEe1Vrl1hGgSJm9BwqtbQmKUWAajxlbEZ3j09fDhpEpYZHzknsI/XzTxcdbJtybcqwknw8I9
otkztK7/BQH/tcw545ug/vRMvjdp3NVss7rJpso3wpu/RjYhwH8xBNQmHMzl5Nkr9gi99I3Lv2n9
cB/NnpfJ7beNjfrZZYqVsdZ0THqt3zvsMg9RF6qNdg90Uk0Jv79M19Fg5O31RRHGJbMJl2JycNIN
0AD/G8kQC+zxYZj9G5u1PRRUaVGFNWthYi9MeoMVtHNpbv1kObmIhhyyWHL7atgOnfsFak/wXamu
hJpIGnqIuc6LkQXLbyJNySwgVD21i43E1iyZNa3M2LiaefA4OOjWjrvLa8Zb7LlJsEUyUff7J7/s
d7XOX4GeWqfmxvXbaFLlnkinLx+NxEMKyTpx1TSmpvPd4dNbp6Dt7zMr7bmgllwaVi06lI+6p75B
F5kfDWFSmCg6uKjs8sL/GnadzzQWVrrqawdHilq+84l3pV2Sab1I2trRIDcl8SWDPvbBO/d1eaa/
5+v5RzSVi9dS25du8TgSBTV48yMSWbluPYKuLAezP4AHwmpebxyzOHkVmhgTzecRptHJp7e0Q2uY
VAogrCkIOb/fy3QJGMLW1IKB+90Oi3uV8r5OXbTVZhi8OCRNJlo4iVKCwgKrOvo6BWuXdP9Expme
0D6Hi108Gyr/TZfpnBU8+o669ab+pPvVP3shpFCMSGKBYWMXG+of19Lg5ctkj5Egqlv7U/j4LWwH
13uQMaBKGxs0WP4aqWuACGJL6CqKgqpETbbBCMvWxZmIbcMNlr2ZzLADhZr2U9o81G5yBmX/t9iG
eaAj/eZz/TFkrYdLgd/aMK8gcp93Xau6VyRldpee2jBpiGNg/XYazp4RBpC5yKm+WGX4P8IxGZMw
ycZPQy1vHc6zaVm+8rvduxH9pjFtIoKEuFRVfiZsfySmS6SrQabkA/VLDksZb0hPVMRHkGpYG1O2
MTNCJwwO5NDm1VplqvpSwnwiW3tV8mLzLRJEpUxexsSyjH1voQOPgPqMAeHeSpvcDZYz/Eo49fXc
YW/hmnwN6s5bgZBBCGYV+VGKlU4mqnW+3EPCsJyB0/+mJYRNM3oNEW24uryGNC0JW5EVzq6T0y/N
/7hrOxPnVTY85r67Y8hNZ5TvNcBEYtXGqLvLm3ahocuDhJApc2Dm9VXY/rrmHzDzQa2ME5WnrTGj
KOZz4kls7gaRJGLQqbrv4/zRNE4OeUvRUg4jh4KJoZem2cs4a61c2zDY2SSDzsVcOMfMYQ+emOvn
aiq+/AAnq6yNbaFqOvmJ2nKIL1ZD82axO3MkCSWMDTJ0snzYuEK8LLP7oEr3p+wD7qcqKoryOrT1
Z6PAHiuNCaQEQyRFXUD3PNXQZETmlHY0dg4r0xKhge1Xx0aKC9D9qZ3MY9YaO8vuPVTlD9sx9E0x
u0/Ezr0MPswF1M+tnPufvE8e5l7ty8w7ZxnqjgRyp2LZ2YlxZeGEzl9XbNO6f1CG/dnJ+G0Zh1ej
Md+Q9ClBdevIkHSjKw15OfhnzoO1T0Z23M8mCm+aGf1u8SHgi2VrJfov0yyyme8Jj1i0MTdj1mR9
cxU3pLmQQjh1MWkAGSUNh6Ww+33HLpMQVPCDBszCVoTTjzURX3XO3EnPOCcZiF2mUd6y7F4ZLpCn
uklGX9bycGRO+1DmvtywUSJMzVKPco8bRwMu0P3sktOFrTwp2cGuUgBsxw7ut8A7cTpEAszthxlj
x1/I7XBUJ1eexz4lnALeJm4bGc6V1azbZNzznNohw/mnxvRhHtBRHVxC63zgAazEzCutcPTgto7n
+MpBdOgy89vv8tOUYwAgeIi4oyIY1qIpxSapwZ11E27HnI6paT0Yfv236Ojys0eNOmjUTzkpLXsR
z+eO/z50jDw6ay9qd95pg+LndIj1shqCUO+DtCUjxqrJkNS1Uh1nYi2j1OkeRhxiFklQC288HM6W
3IuU4eNwlJYr10SX4dHJ2gtdBVNZzb9llfnPsLokcvuA2zsjx78Wd9mJMcFOudzR1cA5O+eKw6kk
8gfNNV33jndLEs4Z0iJYasgz2THtEcA+4FKUhdOwTrrgo9OcN4/kGpGKM56lnZfqj4FMD47GgKHS
Cia5FTQubd2tE+lxZP3NaphpUmu3iApVPXrSRM1pEIKwFQFIpZ8N6MVCs63F8bc+kC00mZxYKNsw
mOaeApwh7NSnT8onS6TwyvdSIojOcbDu+dXlnc+d+wGdpkCCpTPM3BkT+zxkG51Y3zBh+eauC5IC
HrdqT7E+0H3XQDmDByPmjMK7woV7u1bUJxbJPLLDkz3RpfsSZL6OIZq8tEW5JBKauFiqlKhKlsHr
kZJ2BvhNX+/pS02eifgLepJ5KMtDSNt8kxnIv1g6QRqbewQCAmjtcNKMrcZJpm5tPdI4x68ZCk6d
uZ/1hNZv5/o6L4ONDagQWoU8l0X+CkPFV9PuHDLTErCx3qAzskAEEs58EPBlVjvlac+Lb14Hz34l
EXrlMPL3F/19Jq0qr1IyhU3vrM/zmhJkM7b5ehn6aJZsrXWzO7nu5cwYCXdsqvqlIyGvbjE+Oon+
qepx38MzWo333ozzh0fkObkpRKUOmv0ic6JJ7cw0dmmNWl1UMYWcnBmHGNaw9keTqJKgPg0WQRex
d1/+U30wZ7gM6MKrmBEfkX/6U55QINau87JU3VNHVWCX3V7ziO/olt2978yq9FlLtAvm7Jckcc8i
0Gjt1dFOrJPZPngz4hMNzj1JIDTq6mhoRD4MzhYX6bKqEWzDjiwjsvk2djud3RKvXCqnr5h9Mln7
Ugu5Y4h76IvlVlas2WRqibExGlwNsRclTiokS8qsPvFeeKbacIRCNTGcIXWJ6+LM735XjngFnT+n
IZk2pv3S0VsZSaiI75bu3g55tOMjfGNzB7RfhiJ+mHNxTBgR9qSvzDPNUAzc0psvvlP8y+dkI3R5
UUgIqv9iu8jZJhkqy/031KAHVQQQq4xbVLfr+y+Gv6u01qnjaBTt5SSKarinRH5XiLiRZmoPaHSg
stkbyEdYlJ+zR8rVbLw4jNxTfTxVjTq0Hn4eEr9WpNWjUZVrPGGnqtO/hQ4i43MJ25Z67iuXXGWi
GgkhiEcK0qD7Q4BuB2cPXLkSgbMxPVaBLqBnU+EdNQ7TGt8y/NYlHorjPKYnGbDqXbfCtsLaqrc2
WS1Cvoq6f7M091CA1iSD9kaQHjmbzsNIwYKU6/Ou+pQHsgdXKjvCHts2iYTNfsmxn52tcuhkS7VN
LMSANnsTEA5dWR6SQEWIJWiwNWHy9XYZfeIHPxvDuWEr25nN/CnuuBGI/D6j/fc0YvK06dmG7rPL
Lx0hzagBiIFzOmMhMcO1MDhAMMt4Vww8KXPMnx8jG5BcW2L0kPLdq64BN24cx5FtE4qgfiocqZTA
NRD7kr4Nyv5CnEEUntQ3VcMT7tGIYOQt5rxb5/nryvOuTeH9w3hBhsd8qAftl7J13bPyQxr+bSRC
cOjVRroBX3gZOWIKJccwtt1l7S723kU6pKukbgJzivM/M8eUPadwpSgYSz4ePLdhdlaOLw19FHf5
xnCHreFnB2Hj1PK0qw00XGjMg/MBXlN/GkrrrgZzQhAtYWQQ6xlSBClnzritxXhSNsVmxRJOxTR/
qPRHwjrxsto5I+Pl5HHSMzfPoybjieeH2A4F4SGVRUrgQiG2dOOnatytrS1UitryjhsEldbcaa12
wvL8OAJBxPjGGMTOSUSq5w6I+Dh7Kpyz9i2eAMd0SfMx/FnUA6E7gQ40jdwlbJEzAMlwhh2roDq2
ATGtQiracMPxmFn0WaRyQoxzaZQrz/R2jjB2vkU+I9H6ikReFRptEWoT1jPGIERwtTzNJZ7S2tSI
KCqPE6GUBGir97hq35Ki58iZqHAcr9xqBdfifaFBYmb7hsq8JjuxccnR87mWPQvK3UBjJLk5X6Or
v8pUJ1HFc8IxINdB5rO5LhLTPNK1PjuGjQsf9oybBzNTHib4+cNgAZyvhk+7rK6jN8Nxs3jCNy8g
qt3KLAnYS5r2sU6Dz1kGUzhk4jl1yc2paQWC5Fzfk8qxt+84vl8QpCPhOSvDmw/dYN8oG2jeNY5V
bRXI8VIRAIh5zjNInQW8HLXxyA7EI716VDErG2vikN1vhyyRWpL6AfuyUN1VIH05oRj+ky5fSH3g
LfPXGrlfZUuzz+hSh+5K8jeMN0QhIWYTv0Z4UUW3JPVqNyzd0XfVUwAJRzyQiY49t1dUnYxcoISO
jWyuiXoKHdYNuG0DWd0QO6uVAv+ck+xYJjMMJl8RigGWwNp5E9pY4HrrTsrwiMdKXihWQ0NZ68GY
PwxqXahLTjYrwLUzNNq8BzvcpkDuK+kmuGQcQnMSFTzGuEvcXHurM3kjNXmk0DQfU0Mn3MH9mY10
P7TM2jwRhwy5R0oxyI+EpelblpKs+7q/JzMyc5mMLas/01B6v0Sdc3pxytjcpnWeH/qSasH8ZC65
7toMYfAfKfsRF0woCv00NSTl9RXPTnvP1PbOwsmQrlvtYSGcaBXApkQimapIN/s3x7Melh4yR3j2
NagDGnFXozrLxMFhuNyD6kbK8DfB2HD+LnSF7pNuJk/SRWmr244cEZe4wlmvqdAm+9uduJnhkSPC
P3iwF51K2G5TasXqpvsWNLbx06LQW/64xovKZBTL0oTjvCWJbc7tS52V/lYT/q2Yy3hNKXpNCn+r
92BXjAz+xQ3WM+L1n1stZ8u027KHQCbk0OT6wzikj8JxLpqRbbMkpXqAAUNY67Z2Tk3TK/q2tCbp
RQ0II3J+qczgt54regFEpw7OqEqY3sYOP1lFmheQuhPjISaMrnIeXRTbsMrRTjy7B7lInvGI/SRF
sWmzeq1q+8mU3ktAk7EySSC37HZHNu2Ddx/W0mJyOhcfgWY8z5713ev+ZdYmSktxXHCUoYpgbh8x
aLj1dDUFirZyCA3OzOY/js5jyVEkiqJfRATebCVApqSSV1X1hiiL9yaBr5/DrKdjWi1B5jP3nssI
dBDnuDfurPhYHEQ4BXLz1xxfMV1ADm7wbFRWxHw5SN7N0bjUpXYM4mSH3dItTBSG7Ij0QSDZ5zPI
ytsQK9uMgzrsloVG29C48eWoFMtBy4FnSF5m674sTGgGUICmaeZcQoVSuEQn3asZq4EVtBus+NT3
gRsZtBMwhWXRfKACGXm0PhQ9WNutvWXnqW9UlYHREIaHaFa4EEOm2Sxi3gquwliJIPFNe3K4mNyr
V0sveYBkmp6G2mW05yMgfuCr5qnVu0Nfo7JySBco2YZn/fjb8C4Xc4KmSpG5PeW3VuMqcOykYA4v
g+PP5mX6z9YgbyecxNFaEoMruMISFMFBNBztWDvowtmieXAVHaKRap3JWuY9NjmIU/bkzNeHgQkN
QsKYMXfMFIA2QtkGqMuisvdt7Roh7Q8HCCCqSuUaWNoTz+2JoVhywDdWvjit82OM2hbL/B63Hy7D
IMUcgdbO/NbqaTMGEMiHRNuJOqEASM/wTn6ReHCpS8H7oKOJxHwyr7u4eeuD9joH73U8HdNkfAsz
cVWapPAt/Oe+LeXnpB09NURRl2pUyey7hSy/mM2YMz1LQcSQa6rDClVzNOm4BtxgKmZ3mvFIyc6l
mQsPS4w36ha/lIi9fBpumollryoaNkd6hEi/zf80s7+2oRJs6mCkbkD2iukqRxyNAJ+hFsG00mxS
oZrXcKq/5Zizn6ncgumLzBUaa9/QikNot1+hinbMsct1G1o5TQf/fpbcztB91L2SwYRUPdr0rawo
+UpCy1jl+T/MXpSGNdUjz+OFWfeVb2INC2XfL7WGxobM7raW4rwseltRQOo20aU4hqc6xT8JIazc
9TvR1geniz+ZkcEgaZh/sNYydCVyNUlsprZ6BWC9c8C7N5FxRWiprGWsvuzaJdln0vBbI7qQbK2k
Xq02vaZsdZSSnVG9Dqb+aYu2hBnSfvbjrlAxqCikOiMkH71QHEZj2JlG+ZZN0YIAQTQ/EY6Sstln
QowQBWpwYjV+XdtbufL1EB+t+q0ECAP5BxlbJkD2WmoMYFWAXSchIVSASdnrt1EgCu/y1zAAi5Y0
d1Z6iOhg8WKhVYLsMozTZdaMG5LajWSlOytkrI9ouudRcbLpMAmqMCPWfvHtogwWpz6g++RY9xOe
VLlBAriUc4nRO2t14orlB8cqYUglpWnkycXMyU8+i90MEmzzhA9E8AHz74WxaeMkn+tPR1HzNYkQ
C/K35TarCr44ttEqpSy4lpXDhpQVAGS1nLM7Ltpfg0OYnYP6oSpQMNrg6nThg2Zt283GaY60o4Qt
CVK+xHVOXSVhylkrxfDeLF0o0po3s0Dqg5/qIx6YqSjZrSItaGWW7GqsYYVajMLkV6NFaZPQ2MQh
FqeR4KUc35EmWW/llLG3SOuvtuw8EQs3CwIu2iEmp0Iq8baj04ES6IkRFtiArTeq0WFFX7mKnjAh
N7xm29dx8SqWvA4thQKv8iwt8YyYncc0d+yhkfcZnQMDuGHblXKzylVyECGOoCqZDtmUebMe0IJx
3TbQKmWhHsE27HQgMGqUYXVMIToGdfrSSUgCJ506UCM6hSGY/VljB+r14QUtUYVMpAc7Hy2S7qIA
0A832RbGLR+cq1Jx5oYR2l/SB6QzwSQORUFzgC11MDD6laLZ9xreAblGYvPD4BoGD+PsVPlHV44A
S8KvA2H5Oqrdd9GUDe5hcBJGKL3bo3nLK0Gd0xreNGQ+1l40cgVK9cTcOFSYKwzmdE2D9YPV91HO
wTNX2u8pYADGOGWv9t+NxtRXT6PNzCo+wAypDugp4tgkQ0MVf0XxIc04EGz7VtBuFE66yWfjRRO3
3OJSUpCJDzH9r+UoB/7ANego2NGnnE1Z/Osz+4nBE+kQgJGNEY88h7H8nqTKaRito90Of5GgeBwS
u9wbgXGv7Op7lHGeV8uuS+PbDQNwClH0kgsclaazteksehj9dcMipuw0PyrUZyZXv9hp96n2auDn
L5wXoEDvBUMEtbN+glh6LfiSm3Hcm4n+NlYc2k26C1R+AIt5EOjSNpTPVsjQQcqPsWCxSs06260L
C5kHkGlW3Ljy/DDZoJNhtSGvB/D1yxSdav51CtLGhILJEVgugi14o+XEw/BorTU0l0lZ89FfMwiT
EyvGEvVpjvx1zrb4cvCOjX6Lr15Ew05Ikhu2tGQImAeFI2uuPdIB7yTJ7wWHnEKbNmOBy5ggF20J
PLrjgWy6dR/qF5l5fZElHsIsEX4Oi0OrfKjUIg0adcbK15rIlA5GIg/MUx6T/bwoBqV8AxSL6I0x
PPTxp5GwAea1qokjYNDaV9LWGnMuPHtTGsVRn/Wjrf/guuCXT1YZLtZJo12xilVjPRMWBaaBPi78
sWdnDZHqPmXmJyt3O8wW0TyUSEJWtkNr+V2DndzumL+pX2yb3WTsNikjDTn8KhZuuSPcKGed3d0H
Rk0TF2ApWds0NpjKpPQhwSbVeN4LiihZ/TS5ZMjd4aNFWAvZWjBCegKqOBZF5U/R59SWvmFZ/gh0
dtFzo2gHL5B7LUO+XGdtaTkLbnQ1Mvi2B3Wt9nh463wvsY3ImmZXs84vF8RuaDBMknYDcVsN87Te
PiTI0xWEfJ3DaAQgl2CpzsIOaQqNAKVRVXwVGjqGENsl06Ew8JHd4ToNN43U71X5wygQAszaqoSN
FGuIINsPSTvALuXnx+w/3CccLwOHIU5xas1dOUGBxQoK/g5aNqczN3yrtJsania01Ne+fOYS5mg7
IH48OrSNjoRW+6knrj2ulSpn+i7RXbO1nW5qf8jErRBbGQObI7Zzv0vG2jUkaBVFwOiGa8fKNsmQ
emX4bTOMSEGLGPOV8ApflmgSFiC6uYcz8mrrhW8iSnCi8J8th4ep0P50KOOTA5xZUop1r/Zu2Idg
SJW7kZeMjBuHcAULaVM//OicmyHCI3nIPDJGOde7yc9rpvSjigW3IfmAjjPEBljtAZMcNNs+G/lE
t5TiHC1/mmY6teNRgqZjDMGLakreGEtrFa5YzMJ2nJpNy92rixvNQaJ92WPEHms7MoirhE4RpnjC
rFY01PBkKGdFje+SiXbOi83mdl6GPi0pFVW/Y/bIrsP2mIJjLakOECo7XazSEPaipLg2vqJyzikr
rO3cfXYOU07D2QlxiTtYbciXUlzo1EsM0+faV3iL7DY/tHhB9dcwgtZX09ArnXXBWU3swamr94N8
V3kXldjVJZ8Dh5H8ZxJCMVbemnJHMjeEoougvAjPY/so0tdOVwlFWJYU3yiVVhW7H1vxwmVDYOue
0qFkM54Jqxisj8aYbVXBTj6H95vIbtzrq9FaOkyiIsrOb0PdmwHBqsjFc4TwMiizkG0FACJel299
gBSWYkleMNHRtNF6EsILYgysg2z5tEQLj16JvubmraL7CWfmcpSQY8S3m7DMxqEmoamqdzYXhIZY
X2j+MuxU8n+o6LL6UE2fBXrpCi/XHP7Z/4IKS2f8WtCKMve1kScqXIKgAeADrQ0gFKZnjf9iGYb2
iVWKOfqsohmT4ZjbiGYDpjGsj9bCBIf5lYAkA1po0hEalZ8Tw5fdzcYdEBqbLSjcmCO/PRjhr47B
TyONrJ3dQULq4rza6ux14bg3UL5IOmb4tNiX3BRd7hBM0DBgHL2GJJ5GczgnsOtgPgw1vDxsXple
enXEXU/9SUwfRdyuVD0n+DEN0vLSVyI5NqMtrXMGFjbL6slY5LxE+s35QXd2vHNMmXH510z9MAGo
5psTAVpV0y1y3n0bQ3M2098yIXWtbH57yYArKLPwH+sOsR5G8TxXrsuAmtiOiF4sigAyzOJLD0HV
l3BHyQcbfchMe9sJH46K0MiwkjPLe9gB4GrgZcT4PcrR2pIo5+bMBij7XC2mdbN9wtCi6dIFAnTy
Xa+Q3+E4GIrVrN4yIJSNnHjwqHH3Wx5l5j5qtbXcdGeLSpKVw1tpUBSwAC2ieJfLJ1uG1HjvjHM4
HBlBrVR6YGkmkmb+N7J+6nXpmJYfg4LlAQ0g7qvciN/aibO9gsdmVi/GcJMSybPROwIVdLvY2pto
F0GS0TW5wniXcQygOoFXtMrp0Ris6OU2N98BfVsBruPGLRhrFuVHJ721iEOUuPUsaUY5g08QKm9I
4pS8vGXcF+Gtip6G/C6bL03wOoiQ4eTrBJ25w55XsfJyE8h8yrSnXjUtlnWMgvXvFE32ss+AfMm2
7p5XExuAdNcOjq8Sbw5WjV+MtQVhO5l+7+eN7lxL4o00etESY52KU3vQv5V6xOT6qicwgDZE1hyd
+UPgXEVv5AEHc2Pg1D39N9PNwnidkDTGD8veZcrNLt8BlBqm6QlAjqa9TYKbyQNoJLtZ8dHmMHNA
wWEr76RhMqhATMISdb/oDBcxrwi3wwjnlsirR+y8mmzPca04feaOvc+MzUh8DeGuxn4zxrTbXQPy
lQwUo052iGpiI7yWMBieUIFPNhCWj8/oUHGhwoZY7upVBlaBUD0GdIavJNPVKXsJgjMkMVPj8rJD
+50pgiAsgfeH2WMQY1FGf4uD1nnM2nCRy5zgFiZyUrfvm3RfC4wp1YnMG9r2G2v5PUj8cw6sJirl
9RjPa6A9zBOqVcSyU0mdfznKS4sKGLIj03rL1acjWz9wugoJCPwOLTjMuPENovqYFGjNswZM1e5a
IrJm6Sz0Q1jfRXsasT1mpIYWvq1m33HEgyp15cso4b2C5scad60hsgwybQP99t8EYpW8NNNP5XRT
IKS30Mc7A6LERDl0efpnY4doDUKxhbyXiK9psKlzzbN6UrYFSzHBKDzMDk0l9kNLTorEFE61MZBP
HZThGl/UuOb/s+vkH5KWXTk2QV9RBFXTz6zJ16EYnrMdH5V23pgS07Oh5tQtta/QwvIL0GvOjZUu
Aa5mp44XBQpwwPlikXgjghktWqLil/sNpercT57ClKL7GFnsms4qVvH7k7DI1mTaZTWmkUdQUS9N
bjfVJ20cYb1dlmYZUM02mBKPiB5yIbdzLj5JPERjgri5LTzJGvYpeVthl7/Z8rQWCiGU26QdOF4F
se39uU1AUfO2HoH6MTbLZcZ8stui6mQ7+p5LCPs1Y9PL8FH136F6mamyrfw4z+rGZKZjTwdJqbyh
PoXAYYRE2BUmBhbVQyIjWW1fM1xMhBIEKlDYvRT4JU1hOmkHFKtbUZ3ww3OigFrrUELNaAFiQ9yQ
jLsDIVB1x9wtlc8KoW5DVz/gmR0MJF8Kgw9hPTBCZktQJS2uitzC0KRL5UhPvWeDRUEWqNE2hftV
iDMOlB9dcs5lNVIi5gBIyM0bw7VmQeuaeFhhtFAxQRFBsRa4FMdXlqb4/xf0T7TRYnhSjb5jYE8U
CAqD9K9nAhm17zIVxIiXCWGYE+116b1gUdNI32Isdqr8Y2oOlBniGJhINNVxqJ7w73m5KfP1YC9i
86CyFcZDu5kE2HPG64PNmcmwMhZrx1L9YiG6g8Au+GPRnIDCmPxaR9nWd9t8xFrdRDuSp+6JHlzj
7thXs6+GP5xASL3xVgg0fzNdlUnlnXHPSAdD13c5nJx+uHRcEvKtaKwd775sf8sUg3n33jbP0uC3
y3Zp84gwwcfUn0mAZacO7wEq3wytLXoILzUEIvH+r1gYCCKihILTS3WLuikDHt5kOsBTz6EvN6uK
4epAioLp1hqWKvGBUzNS902ocBVJO7xJY8WUFFG3Xr1N0XMOCf4J6UUi+sL8TDQYf4Xm1fzMMDVP
fYf0YEY+b+9bOpgY+1qsYWBMrxjk+HkyL8AoOQx8U2IkHJJMJMW5joY7JY9O3Q3FRKN+kUraU0Xa
QDL1EE5ZUnfMIzS7Oa27ob0FfNWIPoviy7YuNtC+GsFCUZ5GdoBO9mzrj1ad3dbkyR7fRbJvkU9V
xL2xWeDTTL/IxTEQGJwg1na5c+2k2ZKcvPRcVC0Kd3c7Nu4kkDALsTJgo7F/XcsOaClsV/HU+hVM
4W5itYdTlLRGrHgzKT7qNqfrCqTST1CT0+rTSgEcsMuX1K42VWNuAmz5siYfUT3euSXAxEkshSdE
XvFO9JqXpsG6r5m2RM26wHe17Kkwj7j0oYh3j1ZvXGKw2gpSH9sYtzkveMkJNEO0myWV/Bd9P/TV
FsTKATXhTg4ou6r0idHoFhMBCIR3PRJlW08O3BfmvhCxIlKxoqZbDY7txRmuC962Sm09uGEe1m8Q
6j/ENq64XBATtcEO9LzbofRJZkwEqbIFT7wbcuciO/9IiT5FhCCEQtpWBqzwhhJXg0/ADT/pOb2n
DDZWdnNchFoSg5AKsB1Obh3at8TibIzBrwTJBmv4ARfqzsRVvbbQWp3mgNWvUiBhoewimfh9MC1G
HBbdQj2RdMFuKlx1dgaGMEt/a9iyRQ/QcIiPqTo+ZlRUqQUoOq1PKqbKvM82eq99SgnGnuLZGPM9
y36bIkSZJd5GQR6xor2G2MBrLXmRo/AkRLvrDOcvHJ23iIVsU8n8Jsv1cYab5oXptc05Lg35h2XJ
b6cMrm0qXj8JgvyqPax8uEQ1OsOanf+zKNESOst01KZoa2cg3ta8adLeQ27h2nr+Mgz9a9nVz2Zq
GDsdUh1yMfoAUvvWhukDkpekATpLsbeZK0XldIuYpGm6srEs+dKTBDpTuLbywNxXu2Kf2cBaY4L9
XuXnwWTH7+w5sBE3TYoHiNw3hfB0ymbOk6805jNy8IKI+wVacEojTJeY6HWNJ53ZQ8LnsClRsqHY
9rZ+TJXFPnhUhDNgZ1KpkQHaSV8R9ifeK+tjRrreqZ9UQBmJClb+M6GuzRLJjcbs0XGYREryAYmT
QxDziBxaqxiInMn/MlHf0AYx4PjtDPbDVkYjGdOLGea+n5+A8/5veKYRk6GSvkaBh7j3N+SrF728
NrjEsLEDCqG2toxk02CoKuGllIUCIv57yO4jsWWDWfsq1jURmOgTCRTQWV/Z5nGcylNTZm5Sm3gG
cdaWzX5uW6CYOkBKQjHG7jngEyvk4FXMlacwS+VOOsAVdq2G+VoVnVVGGnYu/TLKfBrpI3F+4vqR
SBBMA4PsMuDWiqDWbV19Pk2VgWGtA00EeU6XPyuN+yxFmG4ouAR422d4ngbjgwIlhjU1bmkVfm2R
j+IkW24QV8wEAqbDIY7VfdphoRMXlAs7PXosgRykSfLVxtRnqYf66BRnqMd74mOa91gGHdCPBLt1
8BmW4U94kOLeq1MH0Y56CdN6qzKaX3hDwUBnNIGlwAysSnthUz302t6I2bpmEUArh46aCk2P26um
UQrQ9EPvNRTKpsL2TW46iTREwuH+gN7zklVelpnEk8wxFvF92qNnJzSoLkPPCDHDAEQ79pmBJT71
nEqDsxn6qGPa3oBuwcyWmOoxvzD5uqZBhznAupvZcgix4ORvrFGrtcbeYK6nOuZGmeUPOVhoMgbI
AmAsUkeXnyDcI+p81UkIl/NeuchGtpf7/jedWzhGw1eKf49qGmZRNKJhGHOwwamWmquhn76hBl6c
sX8VfMp1PmcoNTB4LnJ4CnppXvgQQG/y3PAbq5n4EtLsjvytPRXTFJyiunzYOqndiu4R9M1Vn9e3
DOIVQUbdv14DtEDuHEdEEaDLS7X7FIU/GNyeUpT+Qv14Mob4HeeI2lvh9KwFKJiYSDnPqqlfk0r5
Ev1IW6CxHCon0XtaLXApi7mFU54aGyBqLxO864Cfump69M9GU9G5l9nGMfAaxOPJjJIWI4j0oxHo
RoBNvJnj0Suq4JrTvbgtX+xa6GWFmyOEq5LqD1Vw+E4CkyoAT2XjTKQ4GItEWisC8m/4N5P/THaj
4vQYiTgg6lb9q1LMa2GmIVUZxKuFfZ65JdlgqLel9VAqDmL06iYzsV6mQmcVEtsaoiSPimF8hPG0
sdPg3BeZH87lvmvkbaRy+hbq3aakVApto47WK/Z9y1UUgDVmijBcvzYa43uytla6qP9KGeJ4qD5D
WK745iPg0fhDDVnaR01xbyl6V7kGHwJjnibEm5ykUHrS6aHJ8SNvdNMtepOrHAZhDKUhVfoXTKFQ
TDtEi9amWBLFUys8GTZSIscCYsu+tJTZCRq5xFDcwt6RHgbSa+NJHMxm2LOw2cKrLjdJPr/FJTZw
mPZY3Cx3CKU14kLftoeryBg9BhViY4NVY33GOOZpiXOWR4ZGI+oPWOlBOn4gPyEirWUCg3KXkaQW
WeSzNU/CD45Z11wMhYYUcyVmc9k6qOPM0lH1R6Kym4UfxRHHPOQhGLljc7mWegcWQVa2dWNuhc62
gRkF91ld8Q33+c0Ow8sQoytpVPulbLOvKGZw3JK01DMCiOY/diH/9JosZdG7EJzfBoM4K0J20Jga
t1Kbb9PIqgywBikTZnqQAk4c0m8dU1Oov4I3cscumjIxlE5PZp4/hyw6ii78XBhKmhgPDePPYJR2
YTlXvtb3fqAyCqhZ9hay15INpsXKa6WGf8xd4W6NO0PWdy06UTyfuStGrVq1HSVFTqET9RKjQPk1
VWxPJRlASxiphhVeBcRmFXcsabZNY+8StrW5NO7BV22bqHWBpaAE7KhT2SSgWTpIEt7/zHzUNgsI
NcXFtLQyFY1cPlmnSU1pv+JNC0mAhECCNUxWtcUumJQ96Ru+XWXg1KEkObAbWQCx+ZHT66wGflGB
vxi+65gcOrFFluCNFf4+bkAyBleZna1BPAwN9S/yQ2YYR7TlG2KQdqWtnkyjuwN62o1DfiHF2TWo
NEOiNHpFOmf1b4yebDCQfWPG2Sws4SgoLvaUnTidtmrcv4wyeA1WMlJpPftU2jblzZrfDdwhcn+X
ZcknbeCfLS0xhNZVqGfoxK+hBn1gSF4E2z6R4KSkLUB1v54n61JrqReZOSQ9giBNlA8zkqDErvbW
NKH1LdeOc1iQVYRCuxh93M7CXUAtWDjxRpUsikOyHuqeO15Ht2cewvhLXUZ1Ur3XcIuhummdr2Ii
l6iDrcYCIoo0z5oosnghC7iGicPezOHzMDDRr3NIr8R2r3TeZFbEDXMDBtE80wSOy/q+C4JjYWuE
eIFB4SbtzWojq/gZgt+8d/wx0/1akzakMW3Jq/AKC2e2rjI4wpPuMAtPmd4t/VHJTUnNz4/2p1Xl
ZyYhvOonG83tUbbIDcEPCBwqmNNtGDCfTide7uqP+nHXKA81L7aEUqxaE/1D5NVZemggucvpZ1o8
q1ZZS5P+oY2HCddliNPJSBw3ReZP3tG6EJTRNcNIxERcL0vwDRaaewwdvEAgG8tk2bN+6Vp8CAmA
kFKjF2R0DHqxUgFzZU1/VVFTyQqs82wkGT7CLjGuFSmnc2sQE6BwhtZkawc7/7CZqpPrwxS08MAs
hNlFmbONTGunLWiyJRkkE8xKSuo0iIclHIyRSrdoVX9R2zSCQxzTxARlpfs2h4fCvLc3b8u4qbcJ
aCT1LTScA/kZW02W1rMTvTTU/iW+kZAor6D/rpWXVBhui1bPmL/JmlyHsvKjklGPkZKxIRu2mlhL
vQMpYubupIRfShpdFUN4RZwcyMk45jNkvJH7vgl2hUPuaIirO/5DY5WI6mIOzbcUEhAlHCqChHUu
xhTGU8RBvNg28cUYtDAG7uxK2wxI9UbrpoMWAlZADIeFBn30AyRaDlE+6OZ9i7fYSmEMVZ999Jbb
BH4zY1FQ8arwIKKlcpkWfACj8IEyVceQBwIHJcBB0uV9GGHuHjhap+kfx5jLLX7A83yQWVP38ynU
3h3Zk8QbdFPWfbBq5dAfW+tZJ+NnYVqkUlaYq7WnMpl/nJB7kMnQGuSjyKEnsbVS84si/kw0KyHt
DERMvNSLvsFpjw5OBWu6yVRb5fKzluW2mAIPzaeXGfeAhbW41lJIntYxZyBu8nJ1FTBbaHGo5lTl
MUrFM2jkL6WrMU1jekE8yb+0xxgqK28FxArRO8A8+LIA5GxHtfkTkvoNMWNKRtZTEQNV0hk4LJis
JSmpTPO+xR/NTCaTTtaSBosqWWTAjRhAthL2E87rXEZV1WbbeV62PuNLAZp+0qB+sB3vcGMnWn6U
0ZnZ6KSGusFz1LjEVSIUVoZHD1MGav5fojvIwOu9zT6EJ73jEcwJkO5xNJFcw6P+TGc8wPy0MYtu
UceL7edJVg2vJRNubHrEeBNVWYNuyDYDJAJHf7TZFfmaEEfqQxuJsvRShdu4OyQIfIFVzM42pdNB
9ErMez0dK1R2YeJ18pbxZdvtuKwFTI6TCWfFeVfrhzm/5wMqOsS6s/6ea78G6xF7bxpnq1Q8Jiac
X3G27piHYvQS2hn64yxB6ALm9algsjN9fKMsCsGOAMlWuN0tPP8Zrx8yAFQ1lHTtEsA1+g2nooZp
0PjKp/eMCUr7C4NmTjbMApRz2h+0gTwSj3dpQc633zoyPeCXrO8m+kJzesAMIGTgNhvArCDWZi+B
jn+NenOTs7GLzWgjwuc4UIZERwtYlwHd+2ZrX2OCysFVnFfUftvW+ofaAcetCg0td/pdqM6GZ2Xv
dvHouDClYvBi0GNs0Qx0/+MmDF+0fNNLewboBHx7ZVLREG50OICDPREXdaf6WusRqjkJfQxr7n9S
czHjv3K81AZIS8BrAOFe636l56s6gze6qtofCft6+2bmG0s+Uhrm87edLcJJOEuQQQZy5g6iYHhZ
3QmyT/ILKoFEwrcinqJChewVxk8c0xcdDPAtBLqh3ks38Ru0E9uG3bRIhuoXCPqNsSNRJrNdffDV
+oMOVobaGNTQFEF4kADdlE9oClZ5taQEWDa9yw5iKdgDBFo5SjWAYdDcvQJH4/hnKd54ruirrPo1
g4qj3Ar7c1GvW9ZxatgBv2fIP2XhqaXf26dMfXZLpuQDjsuMewchziyO8Bar/FNeIjEmL2bLr0La
xiMR0ijAxJax52+y2D7mQ7gzpfOQ+6WCcyXUz4xSuWvWAbDuVQMPxjn3I0Rm0gxxdJLGFVNZbQrz
36iTUxhCZyv3EZOKjD/UMR+SWOoknbF2tHAtDHYUF2V8RyDUtbs+uhHgwauFC6/5KoQ74JwcNn2N
iQ3uBXD14WSWD8z5XJclUmVcEyFrfiJ2kV7z9nSM7d+rt4IwHoOT9ZtGB7/U64TCJECBpxHnjn2V
ycu9Tc88KRYWGkc7MXhOKmBnS/SJn9HsGNRtAmYf3tiSmCGG6JGnNi9y/qby6dLokpa/PYADqg3p
jLqwgNczRbkfqbtE7Lr2IsYzhrw9Jq5a37BMGbjEowHF/g9Uz9jaamCJIfQzhz5g+bpDolcXh+Mo
XjR+dIcGIG0XOy0Gzpj8AeRUOYAViHky31WCacrVvkEISeEemo4yv472QxpIenBRGUUnCRVYBsmc
FwebbE3YWw+JZiskstmKYztdNCZgCn1Dk87PUfKC5VjD51zlR4yPKDE3BiYRp3eHz3D+IRQljv5Y
n9jS4MmYKUhQxGgeEgh0ntptzqQXWvryZKEYcMVy7lVPB31bo1AXqn+tGrrRhMAN3UhIvS+PbB7u
mAqG6Z8mvQnUNKX+q8075BxN7BeWVxBAPtmuTRXWhkel30GDSVEEEl+r8YCk9lkJX5TyluN+6kA0
Td9JcWjUA9A7GoYjYMXK+p6YuFu80NEtEz62Vf72yDzZzjPMfAnHJaNS8Zfy/hMJ1t8cWKfy1mSp
3R9yJFEUWo72imq6tcSC7YDAP6GN8wxEs9Nxsp4xseYKJ6FfDKAl4IfsC+Mzaz+syh/CU5p8GJof
BzTd8ORuOMYwHDb558STqW/4T+Xskhh5CbDV27uoYNmSu6m+T6LDgN1O0rcjkoVZeQe50Dksc8Ev
kXZj70C6Wz2OauZqsjr50iJ+JRpRxTGERmp+FpAKO/lbxv3XvkzGkQh1gkOn6UdEXx0ZBtydoApK
ZzOpa8RnkaA6x5hJXMFiP//HTNzM1riES3olSknOP+Nk460gG4XG/zbEL3W/JQFQT+iKGGUwsRqg
N3P8zdmZsdYwH3rdjZa18nfSdYxT1/PHWKMx2/JyhsM61zzGVrBT0VmbIcty5IG9dMrDZ169VxGz
ZTY2Qz6/4mOvW2y0zA05oJ3wX6R+yc69yKAZLLfRS8qu1Hk42n2GRml5C9hJiuBgxn6WX5v5PWQx
ZUnDQY0jN0wuS85QXHLdDF8trVnoptluSo5muLWzDdh9f+jf8c4imv7IoMzLP7H2mddoOujU2vCt
qz4wJOMkgZSeFUx30f54Y7hT280Yvsvtm6TGe1uV11j9eOwclv6j9kiRcjY6/4qBL6S8Rz8sydtr
Moq9PWDunFbtcMjLL0og1zA+5/RdZ7mKwCj/TqLAZVwCyPPUgDFUQYDXoFuhqgfGaTRVn22iCSkc
uWh3j6DZKONicPsIhw9jGLxxHt0uwxIWMT5B6W3gNwCh1M33goMLEyYgRU5lIpNqFFjsBwXJahYF
hOqF4PtL9JwWTVRToFE0ALG/QvSa0a5k5VZcM1M9sboopVNh+JKCAkt7mPG0svQjWwvt3ZK/E57D
DPtdoQEPQoELcPkR2R4+2JUtfVnIgEC9qMndzLdtuuuzs5M89OCEeQh1RgbqR3mYrWt3L4jNHdZC
A8clhyI7fhnxkhdy8saQlpr/ODqP3daxLYh+EQGGwzRVoHK2ZEsTwr6ymXPm1/diA2/QeLjd15bI
c3aoWqU7qX1tGqA22p/CV8NQB0DoTq1uMnLHVL8BakRzuxp7e1Z0vZjV+h8fnh+eBPlGwlgSHUBF
9eTvDfYNYZIIgGz36CYX177L2qXWN4py7IxzmX8mHfxex0u+xEh+Me8fIeVkhHgch4AW0DPQoOfZ
XoLVUBIWQCKwzOW8VodFbt7T/KlQdHq2vLAAWUrMHNkgq0QyI0WpuYNBZs18c9vWJI6Xm7D+k9rv
3rtAr0BgtQDdDZe/gauzbPUlip8IbySGLAJ85/w1Q3wRwVK294H+KRrSj0gpDyiVyNJEm/ZXsRAG
9MXjhAar4FssNxKVdFaZx2hgoAstL5tLU0RVe5elCzsgOz1NQleX0fa0dLikcM0CWT9olgCtjPNn
FSqUYL8yAr741ZjAntjNjT9K922z/fZ1bWXUOyv/NBihyEsy8AqcZDRgFIQY8hjBCNCaYQ8eUlql
+G8ybDh4T0rE1+HJDUnPZg0NrgaIlFj53Boj8+Zb7X+pn0BGhMG2gmQLXYWqie/xI6/Yy9e/Y3KD
R1HH2xJ5HPMen0SWEAZ/jvX3PYSrrj5Yxo/OpVSdu+GHpfrcH77EsLHcZWxThnJPsEaVhkfgs86h
4Zx3EqQOxkoWZDGCA9emumn6nYxKP9R2KBHs/i8FYYC4viJWglWaK8mHgAQNptUIyRb0OiBoBxvE
yLpg9h+wWVfQ3qPJ9MqjhKh5kPGBDfNGe6AoC/z1lEXRM6POCOfOpj1PmdMb4Gnt1oPiuMbdU54J
/Ss6igYNThf9JeXPiN9TMWHPwA5h0cssuZGAFrdMmg4iPyvgkn2DaoHHYmRusqjVdw8QUk9g1ISv
jrlKoa4KTieYyToA3nAdFh9Wgwcs3yk5t2ZHBSM2JudT94mLYCACa/xkLABHdcuzx9oz1S4+E7ti
bRQvA/KezawXhtBTUfCvTP8E7SRa1+E2kHkxUoZF+aosvqOQNKfjIJyxw7/ePvEoTPIyjKtLOMEe
yU9VvSfegul2Py+AfLlU8XUKp/SdodVvwn3DBLR0EGrMBh6DCkBgFB0z9y+k7lOi2DGFY+ZnDW0U
mGyODYN/WV92Hmc7xGx8f+zRP+sQxOidYNWhQVKrPaz0qdLUItnziw9T+VPzc2VDfc9nUwx1VmBu
mVdIydVPl3kHVgS2fCS5JBeD7Babf2Kpm/KfyY8duOEJxoVGecSYyRn6JEpaBNmC9WUgw5HE1JBz
WMbAeWLw4iQflOY6tR6kwzMvNPjog/Ku9f8SUJLmD5oCHFcX6wm7zPCcIj6W469XUAkQJm/Ng/QV
I2rN64fnc33zU9D022NH/egtJK7wheLfqpb5BqYXp73mPAHlokAE0ui4H7eejpQhgES3MKo/UZHp
tVHUrwoDsW6jIqyOqbnoj/gQ55OCU4G5DynT46oHEtbou56j0aVFYGThJbsAnsLYvZWRbOiFNOxD
cozocGBcwsjvgt/Q55H9y9J/OTIWsrg2kfi1xpf/T0choUqbWHvh5HL0JCSwaNXxtZXTY/2J5NOS
rlKOmdfkRmGRXN/C9tUiKBI2Ci/80YdhOJGMRVCyji3JdMlyc2TkznCUOVYU+Y/1SSwdXGlbSOQd
3mhDWjbV5XhsQkxnMXHn8Ht1f90U+coOCYcFO2Lg7aA7UJRfg8gv/gweNfbXKHdPBu40XMzWsDI8
LGEPjSF0aoqlwXHPX8U5ClbNHl8xzqwyfwt/1yr7rnEXMlVJEC8CjMiJ3x5IHJf5haJoF4HOGw/Q
9JpuZ+dn2du5LDTch35FPVd3X4bEvO0eQ6DTByf1abrY1H4LVFEW8jiDsKk6uhVvguaAVvjtO8M4
yLwH3t/BQ+QKFlV90I80UBKMteUyF53DNkzaCYYy6+WXYvyGOY0wa5q53j7M/F3qH1q4gRQ4N5pt
zmupggC86eMRJLwdMuE9KKwFXEEZMn3FGnfvzWy/w+CbUA0fH7DWOnrmIDuDO8QrzyLZ7B9dDJBg
I/sc60vFmuem0yUHvZ+zT64Y9OkbLvHRwHMCXgQxYMRhytMxZBv6VSyAg71oqqtuDbOif43cT3x6
Mgd1dAAKXaGQjVjIGjdaPGJVIgbrastYbUvsqgPPEfXczPYJY7kgTmWiayS7MTi60qefPaXWYZIm
opufYJRKX23MCuImy2gdV8QQAIc0Ua+WwnHF2RLHVlmCYQriSzVcWYu1AQby+jdCYNfithwmbxMH
ZNgGxKesqcR19RhV+6H+VfJoXXK7w/JajCSHZt/TARgluOcDBnrFI5u86IwwtWIaetLYJi/T/8mV
aGvkPxYjVuClrKAoJTLznNK8YAQjPJGtOhcUcozSkax90TDvWyfdIWzIACe2gYw2IhhRGjff4BZQ
lm3C5Pf/ou2uWB8+tkHB+HqR4MusOHNtjiYDBTXMrYaLu83o1cOH0DAzHSe6fMfX4/tYaGf+FITx
j7hvlEUHIn21ZG1n50o6tRzTxKe0HDTDXiUdmLQAS+e436oGGXHbQN+Sftm9QfU0+e+oQpEBjgdl
A10jPHDUCKiAo8fAVsJ/j8PbRBjQUEwmxV7VEKX2pDCx82xYpvLK8lSuquxs0mGG+ttjVi2HOAYf
Q3SOqluXrisFSeTa1S6pjRICl3imzaQQdBK3YITWFW4DGqBs0faoTQlPrBE3YDcr8Vr+Nt6XPt50
r+Wnhz0wtXhMNSSwVnIlE8LgHQCsBIzfcYLZY3tQHmyXIl6+ZjuhZlGx0PlgUDVQ7bJUSBNH/E77
Cs0KnAme2Y7ogWCffEQGHsm5iHYsEjqQ5JzOzZdeHSDX++OG1LrcesTNFqA1CiaoVAWdctJDTNdm
8hn3F8+FdWZX2dR7mFMDcVhac2ylP1M7Bg/JxVWD1alEGsM6NIScELM2zyvumiNALkIRljjQaKys
iutuNqESLY2I5Fn2QfIsgLhgHinscqYOjzxTVAaEGwFCibdWCW7OxKCJSGX6A5X6yJNbJk/OPhwO
y1p6Gj05QSvfos8ADj/w0IwLwr9SBAbck+DcJA/x9m+hkzO/8yofNW7PPbNUDDI9cHvf3MjChQQ/
+1tot7xfDewJMAYKBtdYllBPoRSUCaXIeC9QJs2GQ2h9EE9CDbEgYVUUdxQ8hHhU8SvDFgVAqALK
HzljTAcCkHyl2Si7NTqEY0PLevQip24vMEGoZg5kxua8QOmVPZ3U64C1aUPYSytO4G9yXh9/2Pvm
K9S+ffFZjf966Wp3P2q+Zo7boMhms2k3gMaFya6VM6J8KerNr10GTHPWAAz8EN86VbEzdB0nBmi6
k2BLpgfbFDMvZh+dRGAL67Kp3mx24EG+YYBBwipIGP6Pf5RX8hQCgG4Z7/4qCrbyqN0aFJKKMiHb
yxkmm5mq7BIANvE7w5MrO5TaCvrxrXkzEf90Ylj7/+T2UNTHjA2gW/xquH9bBqQ04TIbZA2h8MoT
j86dUbYm4s3HtWp4nQzrH5CJcMQF3OWoxy9cInj1R2XXNfewwQbPF4C2D7RI/ay+o/IcJMc+OqXj
j0DgoLHpyrGsbH2GK+ZOLy6DjWGU2zhkJ4Tapd1V6FQYfWjYDM+5uFoWpVm5VvVtXi1doCE129x2
7eXn1v9pIQMXIzTLpl2Cy1pZoNbT7q1Ha5wbrUX6trwP0WQBACO1iwkG7Os0+KgJ642TP9HvCnnv
x3xa9rMYNnVgoanHxH+S868qy5cQN1DRyxY3xibgncu6NYntoFTOUbjqEY7ECjwLgj75Eez4KMER
pPMRG4uwZNqx+DooGGj0k3iHSoaC8yK323YkKTHZJcR2uTlv3D5iQyFvkpHMG66jXr10ypl+Lo/O
AU4uxuhzgw5KPWroEaKlGWnERHVzyf7Az41VCwxeRhXOnTwuJY7EHHMHcYRUTD5UkKR+ZJwySDOT
4k/tlojTVDrwgUO+qaolCdOzGgdQSIyP8OeoqGvitRJ+NzoEAs5zdMHRJ0WTzN7W/f+WX/L+NRqb
PoXrglusmqb/OWuySr8k+qKWrZ3ffycAHloowxm1ZIPSr0LdfW/7Dxgdjk2Si5Dnkb6Ejgrn8C23
P7r+kZgXA+Uq0jfqJWZj5SekSq04syJpJxjanH10QwIpuRqjESwIdV8lEYMK9BaVC3TSP+BpWkfE
AhtB8u2Wez2+xbCmGDOXnH9Ui0/0K7jJA9Az2MgsYumoh6o10+4WojTXhfdn4L60fRzRHuOzA6k0
RKiY40/FsCJ2d0r7J97mcFIMx1CXVYKHgU/lF87tALkyjlYhquPhQvGnMWwRH0a5ryKe9pXRssY/
GeVa0Tpc08s6VTeQR2g5HS/E1IeMOyujtQ0UshrLD3RJUAuGQFtwI/ak/oUV118Z4KjlLB/mYfpd
h7upEPET6vVOmaXqtgtfYboKaQM5fUi6GcSD4Ex9Urtt+fEqyjZdbGSUcBvyNitAAJq1778IA9K1
ua3v2Q+57Y8VnyHW6Cacp/AWWSclf7C8QywrjFMnQ+tCM0aPwVews5Nz2V7VjFw7h/VRHmtLqz0z
4NasHR+xG1wt/VoifPUxv4711pTPknxsufUR/7C7sZjWqdG/TsFQgVoM9biXHzoPenYIZbU5GdUx
YsiuVKegOQwQvVoGDYRNydOZREgrQ7Tpjp3VwYYxs2FRzSD4AFankDimP1U9Z+gGtYO9Rxl9KjBP
I+Mfi0o0YwQRbgg3dLBUsDgkoor8211mAdZ41M0Bzz3gKpYwXznQbFBTM6Hz1V4k7WybeNMYQWXi
bLQXPb54VAmqehNfhX4fu28CjVRSKOlhsqsff0yLWRdrpngLb+XWSz/7CRR3nerAjvPPon/46bUj
GY9IQ4MGclMXt8HlCV/mNiF0HZbk2ehjbiDUl2aYJbWEghgVVHd2GWiny7FhkYm2IN64TF+tS6Ts
pOHQ2Rxo90oIZyJRllAgY4r+d2gxdlGcOP2NZe1Q68y9GP+jiN+H2pRR0y2VETA/LktX0DpbGTrI
zKkoDwsB9vFvGquow5q9MLanmM+BsyM+m901VBaDfA7EKVf2sMEo5kLyelmuJBqSRmIg6nmoPVFG
u9qiaCH6/CaWkzD0paRpUIcLRjo5j76Sf5LFCYJ1U/n7lNraB11QVsFMuB+GvrTGeYUOsgq+bE6d
Ybjo6RuPut45I3I3tqOo6tX8xNq/yHzE5Y8kI1po5VIjcT5XXBuTe+eYKj8wGvBeeg3ooUP7HpVh
ZhvjVuSkkE/e3wf/z7qChFBBfzDQTaSoJfB844G3mGQHT/QpPP+QOS337ts7mS+I28IHwxH+5dMR
xVtehr9J9uJDZS+ceq+aMRwoFWvSEuQQCZO9+jtkbGS5idCPamg7ZZbNd4Nu1FXZdrFiwLnE5GFr
8oYJpmkXkKHmwHGFH0r65smM+hWJJCZe42JtG1eJgWWp7opiJfPSVfhWM3WNjy/CABkSjhFNo9D9
6P5SiMCOZkg017J1EaFrXKDGHiRuPwbPHpCEpi3WWkf7dDfzf1plkB7wlplv9Iwium/eNqgWmvhj
51AkOytF6oBIgzd1x+DKDuG4PtGN0K8Bxk2Z+2XEQmxt1iF40yIVtTbDVXJiiOmWrya/CIRgxT41
DcPplrwtbsJ2ye5BffhVvbPtlxLfJ5RZrMD2tcL5cPT9U06/LSU2s7ICtnKzLOVTUDaLPv9tEAwo
C83chECPR5QMKAuJM55L4yM0HmF/Bupil04KSaZ61CHlY3bxa4aw0TYQEFfzl8x6IiV/w6jrfY3l
MNT3pbnN84C10q2MSM3VaFjkm8nuOHxo/gdeaktmyX6spGhhyqd8RD91RRpgl7hez67uNFOfoZ7B
iFLx7uXgo+dosgz6j34p8mHFTtACKJbRFSG9peX9DMyHyjRugJRIqsDQLc3wU/aONrabovgtSYDh
E2BO4O7gC/BvGRYHD9DKhvqTIVw2h3a/DsKrj08uab9M9jMuchfjYaFVREaMnZILNqLYiV6Sd1GL
oygeVn+JBie3Nt0xTA40MCBCusAZuZ+yvxQtVRZt8DMy5eyShTpekpqyvFnKOHhgJ0db1ltxtVbv
6M40Yz0aqzq7in6ZKDT7y15jVVAxeEZqmbXfCYoUL70RiIqr/ZIaJ9ZUjCpbVhzbtId+u/D6C0QF
td+I5qNrXipUcv9bjY5uvNaYXHvFvdNtpsXjnItiqYtqY4hzb3zIgCBk+zuLMCZco4Riol/qA+Nr
PC9zQUoo5Vr5N1Dc5tY9zo8RCQ/9RuvfibuezCn6YCyUYD30vzbeuwRBKH8Dfhv9mPbwzTibydBR
8UpH3g/KC7IWegOB0YryV7IRfndXLUbyTrok7h+t2qT+D0rYwLxGU3uzAljgimNPYc0HHIZ/ZfuD
vipKN9Oc00sOPYARpka+6eQ9/TceU/yibXxKrQ+5u7h8tglCfoEcf4mWle0OG552Q/QsHhiXjFr9
ULOaC5kpl1DuMcK/alpTH+tDS0atBA7Ej88BSn9QqiL7ssAWJ0uYfla3QnHfhFfT22H9C/Ifyfyn
s8RGMMiqX3BcV8HKJ28+mItwrYrbMFI41ugHPkSA5ddpnjkxDeq5R0dcoyyRp5utIQHJ6bxLATQb
o5z21iI8VqhZGYCjH6FBbOJb5R/ahiPEXsjujRmGMAvCUq8J6pwc+5eTBGvcjn11bmt3YafHwdCw
7v+hhVpVXY6Kq5o3wl4DXV+0jPrH6GpNMvXqJSa/1EsrprEtSXER42tXcIe/y+aRW5CgLX5+WlmW
NbOBAlyjgImoohJ+mlqWbwTU9vu0JFCQYdnTi54dJUcRnCWTLSrBjhmEQAaPPr1zrjzLq+qxFH5U
tzhEk0xOBC8pPSeXn2gcSd43/UuSsjVXAMW8zKFSr2iaoYyU7q/KFMmc19rRGHm+16UBk8IZfoJx
rfqU+OMLporE3r7rf4Rx96ErEVFAVtfMMk+StLf6x5SMMqyCdinpzgCEG7eIuI3ZjhnpINYVv4j2
L+j+tSBLprzvuNt14pmEG2X4cuGPVOLgKUR6n2mEJHxSHbYglGPWI0NIWZwmI3byVz2LtJ+XKMBY
YKnNTUMdkvMI0nTFwXI0DsI4Dto2Mr8SQpyzNZpu5AranRmtm4LtXuDeoIglD2NmoisfeS+tKVj1
kbIlNbntR2s58rwaKQAsdlYwUCQTcwFTgc+o/BAmQ7jvMQYB4f5pyV7WdwJhApboFhWhf8cXpvUP
VdulMbUoj0CwnJrpsgTSfdB5MSLDsaav861l+2qax1U7nJSxf9WwgqkULj0VTsRicfCufXHLI50C
9ttKTkpGZO00Zl1FzRaJCQbgBCBy42177aV0AAyThfEjI2yGs1IPpxADYxZ/+elPaF/0bCu+vHpu
A6hkggyQTeCmZRygJOidERmqfJ4UlmXvz8AmeMZVridwFjqtmAuazthVd13rb1vYcSFnLSk0CoLE
SV0/eRZrr1k08nrQHAmoWfbI0FsO4qLjCwhR/avpMkl3Eg4tyA1irv6o6lqhjYvdU4T8N5VO9I0J
Sm1pYpX9K5oFO+8hpS5AxMeq4WRDIevINiUplfDvLxhM5qv2L/EoE/sFYRMdF5glsqaaLnGsoZ17
426U90r7LqQr0cOBuudjRYHdDCtcH7PyW5r2Hy3aWQZ/jDYbHgQL25oeLKziX+IujY4Kx/uV+mUn
3gyPY9fRgThoCj0XHY6v/MsLe2YguWkYQIivSJ0XPnOFe8wVgfzcwUSgHEQKFOw+aGho8ocpfbZg
FmLvalVnrGIMIvX2AyBx5T0i02TASQPRrHuUDUoHqQEnnGcvPP7LyASnM3Ap4eZutW+zuqUNP3p8
aKMDeLAO93jsbrXiD1enIf9Yw0IQm4vLS20cRSJxe3T5Jt99c4LN2LaPFg5tb3/0lGWS+grUfGXE
lwGzXY0q1+dHIRliHjHaUibk3iRXZI9phzh6FrK3ysJ0Kav32l1PfChzKcavgVlmhW6xoXrN9mnv
2DoWj+SkwpUx16LcknDGCb4zo50vjuyN8PH9FGSGjRprYiJdRuVMB2iIQ9YcOhKyk22ULyRj6eH/
lXf4DUX2qhhkRtbd129W8wfYITfPfXZDnshhUCR7ruQy5DVeDiXl87kp+HfYtEL4IdwW2OuiKtap
vy94z6skWfjqVaAtByo4XUS5vx7qW1rf0KtD5dwXxab+5lrlHJK0V1ZfPJ+uZhYrIJcXaEMS89r2
F4b41gip/pqoB66o7mmoqPY+wVDNixsrZlYarDAD7rBsjrPMItFyspzXa0RPggQW9dpmN+WVRNe6
aef1Z8qmU+ZTJfrjqVjcrQ0Rh3K0VMjn4jhGZR8ENxREGb8voxz24+h7rZtObzYFPFQItSMcrSrq
8hjyUWprO+x3PNhPYy/bq7Q4NcjmA+/mNhtXWaTmLq7rM9iyRcDEKPBAIgIRJvCrQcetshheYdcu
BAOp0Zl0+cOjND2k1lf8zHJM2eNE5ZILKW+Wwb212hug1AWjmXRkuxYeYd7CnnPbX9gPVUkUSoBu
kDAt7SCNF70BMJZc5ebSA9p0d3r8EwE9ifvfTD9HOXc0o6TSsRDQQOAlvbRkIdqeI//pDl81EnYO
pK/A/y0FIlNrB9wuJ5rY7hdFbq8kSj/pSYlgTVclNl8QqQmFi8xih1IQT32GxAZDLBvvpP3wuk38
8AM0sUIAKbugPqI5lpDMog/rgbyitin1zwF2R4uy17Z/+3Q7ssWw3Hcnf6nqsPTAwRvNk0Z5yGFq
WshLIET5aDEEQ6g44FwNt5K+bO8GEFK83P4WlxBD2zxecLnnUOxQ/CpM8y3ydZfd+MO4Xm/fCoqK
nqBtJq37SNmmxr6gPOz1exftBmnd8wWpA3QwhQ1Ipm84ZkY9ukQpY3BlzrsHG17jt/Prz45ov7qm
oDUhQd2EdshZV5UXaTyANJrTVGMs4RRMfccA3wJTiVxvV162fAaTWFosQ9jEVX7gkUvZGzL2yczf
hDKLKQJ0o8rgCul+KvPUx0dBKlcT5hzdxOVANFa/BxMOCuP3GsVcclDzmUnlNaCGRZpQrHjARXjU
5Y1H708IJU05BIVixsynMl7KPQj/oeuW5GWoz2XvSyufRfgroB/LBNCO0wJQrR95sbUBuOYfKjcy
Bv96J/ozXzJUBWEfJ9pJx76eaHEa/oIRXMJ0uHznGrjOnYpgBHK5vTYq9JyIBdctOCy4h/LO1QnV
Q42GFwU1FKc984VJcoHun/Ml5z2Ie6QH7QOLyqKMbpExOkZLNEhf31XjBzObM+o4kuDAenNJXAU6
aJHVs0GCwN8jZePPpqpg+89fx7w8SMiE7rMvEzEDYUnnwsrnGdDqliB0Ym4aXV4J9ZaUX6FUbvT6
gT+7DJ5uqnNnoTY1L635bAJcnMyktPY2MI+NKaMbV1mNyAWU8NhUf6QYLitEdSqFASrB3hvWWijQ
YvvngqTyko/fZnAIndSv5hKgihxhoqA8i/RXlGya7FyWBw/rQQCKWAvTe4z938aAVyiO5J5j9I9a
sgwowG04OwOx3LFqMFea5M2MWsSjh6dOpOW8AypHtv3Cr9WZgK3StEQeOgV7N5lkWHSkLTQkbGHO
6P4N5Kj53zZEOFaFbGyrfU2AVlzdEvIkPE5FS3d6zwmZ2UL/nXWsG3E8wEwiMwf9isUeegwN9lgs
hjD/dUTfwvWkf1iTIbVpRyKp3KVFckLBBCOsOcPocfA2zUWHjoIxi0b4lV1Eq0G8A8Og7FDRv6Bb
HJxyYFVijDhfmLgscFembPnEEKBaxOWPdYoRag9HwcAHa1P9qMBIIa3zCB2wkS1D5F1p/0lKzHoM
r33AXpWLI0L/g8EAcTXWMVWfqwrWfLLPhNl8wAc9ITPbCs1GgBmjb61+FBfmQVlFM9YVYbhJSDwZ
bKeajPl3b/htrAsGKxyWF7fkHGRzC59MpBdbekrud2LtYS3O++HeupdYeYriWQLOozsYj2l69MOX
ql5ykio9XriSW2/oWUGyXKEcgVIwwMjyOX+YGRZqwpX7iW96HiofcnwT9WsMvxT7ULFGG6yHjFqH
lWfIqlsv3LkH5nOmMqdWOR997i3CIdkfMnIZR+uY9MXKZ+oVVIfJg5/LqLjK3yi0bsOkkvWJYEyC
f3ZOzQijMKWrhpgwK5WTTNqMdeniZtZ10w0G2gNEZ1SffCvfkS9q+18hYnlVQ3cokcfk81+gNmiT
cB0zM2zxiZH9Nk8YNKqo+wzsF7muAReZvtDuIePrt1vuGTVb9pK0ZK8Ak5tVtFEzwaRvKcSaBAcu
DAW5+L+2ZEVW1R4ntrbPuoLFbfFXA5ozeSpAlXFRQ1DXAhBWxbJoyjXI7mWAULFvKWoCF2nmWi8P
XShIaYtuSvkvJMIxJn6oLD+L2iP350o2iF6vu37rpvkpEBFeHWsms5wqNJrXdliSOs0455VNP/r0
YVTNcrAN7oKUXbhho1id2irALQEDDHWbqzpfRA0Utm7/Ei08VrryK6Fm8rv/BSrzhtmlZH1oxomw
AnA0XDAwQ3StRnja46VuFjFqBKamho2NzuHa82vcdyw+QsBRavDGGQFYk5rJR5++EfpOZXOAJNUV
F9f8stq9CDluu5Wo4l3xpVLbjCySM4yvtanPvehltv+btcjtlkD3HMjnLpAQtpUGx5holih0Aiq3
TvJnLk3PCBzArjAldrck4oJYJ0zTDIt94UjmkaD4Y625r5SpN7wI4xx0Njtj4HiQ9LqVjYamTeaJ
+Jdl71GOcP+PMAidks1ylf+gZjxK4ZeP+lx6WpR01Gel5TRofNF/Bh7CIpaiG6XkMdvlNUggbSvX
BCWpB9n7ltlX56hU5DlDunOu6adBTx4pqzoaEZFuG1j3MXK8USE0NNrrvphCEOYymkAL246Z/TPz
wWn6PzAzEeaIEoEa4xj2+hNVXjtKYtXKW8vQdlFqYrjqqNw1vuyJDgY4gJrMKiFW9lfF+Ecm24i8
B4A9/peq/tHQ3ZBiy6p+C7hFY3TYd7dQnTCss1pj+KYT4Lv2WNz5eH8WvAQk+vj/zOFMgaxKn6GF
kYgRiIUqJm7veQHtQb5nUQhsjFoLVu4U58QEwE32SfdhqxHGPEpzhCjqIuNpqvgSlOCrsLhOiDbv
UoSyFrRQJ4x/ED97zbXNL6IA3sfvHM8t5ABY5Ga1iR0erbZgY848cqEpcPUXnf2FnCBMtYXGRnTl
uXdLAhqoLmTOb8lqHVDbs5DhFhwVn2UFR1ZkLVJIVP4mUja+boA9fvQu4jMonWytWMe8Bc96gR8h
MytHxyJJGid/0wCxn8lfH91sg+6z49O6oX4t+afCXQv5LA+7pNz2fwnIPmuQ5gVykamXZcumVGey
KlF/kHW1z1I06OdxRNLBXs1FUnOkaQrbtYJhqGXw1wdMDepj1L2FXgAjxjiwM1UCoxV+2n9Zzl56
4pbFVKydUzLUEkkPJm4BQhIzlKmbMw/zVCyPS9NqV5FCPUVmcAJnEDVltRxg6bvYAyaSSKuvkb8l
SAM9OduY6j1Aut/H2WL6ryQMU7IaH1N4q6EEequiPgzNVrKYJ22Seyp9Nt7P5DHgfwWCLm1ZutsE
ZlYFGmb8kAIHKafH7kfjEbjg07HyqxmgnQRrXpLhqEwrQLBaGqArFSvHgByJ4L0L5s6Di1olY/8x
MI6O6HhTrziO0bTQhWdaDbKDGsrxsd3HeA/Ir/seaALqttnUdoxTnVmTwjDWjze8U+Rw6kwqi7OX
NStElzGPhkee3o4p7iBWUyABADliqDogOidMS77mpIR1yA5pXna0ifulEZ9jIhO9PQ0EqQ6TEBmj
uGetUU6wZ+oaAlctNJnMMPuFzuC+Bqz50eQrmC96tILYhG1kYAGTrwfVUTV0Gw8Jp/tNLU6ZOs/x
9qREyLhhBLfnxhXajKgifvh72ip8ymxfPdnpWbSwA8b3gjLDJu650n4yXKR5fTKaTZneajQB/W9F
rV0WXEbVJ+ltM7pFsgZifYrL+NcyYe/LkduCmI46O8Qs8isObNn8Hy86aM9RPlUVewp1pXr2nm6a
CZ3grBj9lRDBoijHFXp13A1aL6GQeai0QFH4OYStk5UXL2aL5G1yQrUitrPQehPZXfU6lcPJU7Ht
d1wlPVMdvK71VWbtLMgn5gNU+cAEQZ1sxhPGxfe8/RtB3FYwwnG8k4lzbPtlrd8KRP619bDkkvL7
HHn7OjiY1IGqZFNg733tZNdn3WS9Iu/s9NGb8WKgkzbyp6ZAWZVJ18bcihOyyMArxp4zgVf6+JBo
l1L781lLSMojn2j23dbG8qgn36JJmMGlCLgP5DOTdR1qdGL8iYrYq/w7yUlpg8tAuXS05EtMJBv2
7eAzi9ZEFzGFQci7HsJ8y5ROcc8ZeogYO5Vkvm0OiYFmsqxuZeNooIVxgAAzR3EDWQyE40doOk3l
LVI/umUEtynnPjj44xPRQGBPE/VaLwkjEwvPJKbU/mqGi6cfC6pwOPLOmK7hsWBm0nQcekhVJ4We
i289IUT+c2TG0fDiMVPHS+0RphotJaN2UG+2kAgCpuBuSnGMdwuVmaIi+YBlrf4p4GnCzsK9uVLy
TeCznfe8rRyc/e5fhOpfzVVKinBl6WwQpM+ag1zB0mp4k5cTKcDEoGbz0YQnOabwdXCabdrgOLpX
q7yZERKVFNUPaNDsxMAMcjIKT9rZmhX3jyemORLcdCQev4G6iMlFcj+N7tCmSIcQBOk2UDGU6qG4
Sl+2bSxs7xmS21nwrghpjk6LPDZDYNucFyz8UrYU/joxtybk3UxRd57EAlunseDdDi+W8hGBbICk
49TSSKhz7cQV4K5SYYYMZBIBnslgVtHKVRGWrNjeFo0QLv2ZiWiB7zqq8aDygZe4SjAzcCehuV0C
2zHQqBpPAcIn6DeusS3cz77fiUL6ZX9+S6uUVbSBz55LhOQHmSBUj6OANLW1YbmcLxDAMmTwEr+0
il9b3vjRWwmeDSu03hw2/3F0Hsu1GlEU/SKqmtgw1c1ZNyg8TShFcg4NfL0XnrnK9gsIuk/Ye+1O
7fNa0YT2a9I1N73BXoJaPsJ3oRgMloROFBlU7i5rPmItwvzkLdPoufRciIO2RJrOhEp3+q1reLv5
7S0/GmYDRJSjVS6Zjk0vwqXxFj3x1NnbxG7YSD47hDUlFp4MFYyVU28gxUh9FG+l9+v2p3jo2BJi
YtNDVjjeCnHnZ8QYztfDY2uiKwsY8PnQf+v+NLUjyhKg/EzEO4wVgU1gGXAa3+OmMofmoJz/u1XC
/+jFAt9ZSvrBjhAtLa8R1+OjaYZmU6E/cQx86ty8PXteyq7Eat5zuEn4A4adSw6aoVtgCXB0DPwx
JucptepNOb06zHkpl4PHhCzGIw5IN2BdUyIib4yZ45sGLjjetNRs9ghglrJxttEEEwm6XdVK9NLz
bOQlmkB1h3IV2OSH4v82+mUt7vYQrkgkpJV/HXj9DaaDPblwpJ+1zi8EBmAd0SlPCD+P2dZkufrD
BMc4rfHvoZ8ty8FZj0WK/USOBEmbHzaO1pRNlHvXCmay6UZhNc04PBIU934AHxOnTzswfwRxbCL4
j1w+bbmjHaM6Z+2KccXnMWOGW8iWo6ip3zU0aTXW8M7fy+6LeytA/FJgYEhz4tqkeI3YfwFGw1Uh
VxOJ72jNfYJrNau85pNJknT1hrM2G9vvyoHuPxTQDArsSYQKIopMIn+ptZ+jALRhmceArzN3Z/Vw
QNo9vkE7ozPE9MArW1VqHbbM59lVxFznPS9NUeMRD3YtM3TVfmbdM0lBFxLEF2RgP0lM3x4yK7se
z7nzOkMWhHdM0RGoyce02y3cFKFbm8B78giYsJB6BF54dthuyOqb//DaFeZOTB99gaGT+VSdrVui
6LxifMFowFonn2nGqwihka8zssSJnNTewc0OAoSZU3mbLo0uVc+sLdM+3Ho0nnqgtfIzZD0a4MXM
GGDF5sIEW6vFiOrzYp1gSvf6rZMfexQVQ7Yz427p8imLaRug2x6Lk4Z0xGN4Z4ByztV3Sec+orHR
e5zeAMK5zPm7W6vOuMDfW081Bl+SGCTE5zoFf13cW1jv/vx4B36LBGW6PSLgGDvk4+cSQTqR5U+x
J/axyAiSiRe5ke3TiekKWlH0U0X3wmPYEW4H54rLBHWBqQcbLTuSe8N4DZZ5WU1YYmYqZ7eMUv1Y
1eGlHnH/YJPpIHU6TrvVFdNfO6fkrZ9JhNwas53XSG+ZHLYlBhELUWPB4tZobw7Xo6fT7PZ091VY
ki+mkUj/l43p+FR3/SUKib+EI+cJjxZuA7do6TXZks5io5lUSXSiPvsiaqu+Yz0WUknaLz7WQr/h
FI3cfqlX5pH+/5GETOtdyA6nDjo1RdTSQ/yQd+XCpE3VsBRkxN+MHfRauG6OCRa2dZeaCbcdwxXg
pQ7GtWlqO43Ot+MAeTXVpjO8L0WT6vMux5b+N7Eb4+5g22otXMNesjPHfLMQWLgLk/bATN5ju3wN
aTJ1FrttZjCz6NctVhyUl099/yth+E0VhXNYQYtgrh84F13FywHZd4pQB4rzenZmM8dbm4Fi90n9
oG/abN8VzsqOH5KxvkbkYjr+2BF0XvN7rNB9fNouOJoO6rUZnzxUzZpMXwZn+DdqJ4R9g4H20U2J
coMi2W9yUb6SKoKsXSmcjFbwXYzJoQ+8WR+7zMvy4chHW9iQcRrg2EUACQPGT3v16hfpnqRZIN/6
8GryrwY8hwGs7ta9lq262oi9fa7shnvYRGvXvTZorAhESeBdZy9KykMUeNvMbJAFcKpl4yXUvJ+x
iqDnIU0ekMTUIc7Fe+dh1iyoe4E7kQRs2MgljdlKdS96jdm2vY9auVWxzyYdZUMFPo6kB8y7KPNb
nHoRbY/1A691UcS0rrOogesRFrVlx3S474b5njCdMpKvTjJqj+1fwmTpnnTANiw7A0x9UbNNRsLz
2pD81Zj+4aLz3ncd8AXcHUXwOSHm9YNuZENT4y8HjRSWNyPHcqPZSxQj+Pnz/JtZ+VARDpn91J77
7UWzhIvQFl0tLZaJrArY13qrguHaiIVNNSiqcaA5nUbQyKWTNT/rrYba1+TjMRlTFCq/pXO4p0+5
RrBer15Ljsqq5wy+sMYUrN9C8w5WvvKOpU3lUr94uINiupfwYHYIYwgEKCzmz/9i7OFm4BNBQh/M
9jvqAtZhJ0/OW+1ZX6RQPf+O1VdtgVUNnrMEMbDCCsx5PUdjFCOo6g48CGFAOpO6Qa5h3dPux3S+
QDSqyF0pw7xr8DEmBFRwupc929oMv5rDvexnYD39aDuxzQ7n5S8vRsPPrAbrJyLx4mMK6AwBWV0h
7LW2cQ4eu5LHKYr3MAvJFZs/bsK8Qb9esobwD5+jMkZTb+HYCzwwZ1wlXtCv9VliiyiHPbv525jd
E47RyqtXU+H+65MhY5wlN1R+JL8lLFmhd5J55sCaRqPq2dchZFjA4HeSqIJ4GQ2MskN4a9iu8z/y
Xn55g76LWljgvNdMZDHM710IRHUL5Fy8W/SFjbFUqL3tirDsHHbOvSaLpMFqWGJEqtoe9qV8KvOv
ycbVyni3MT3cbgSjlc3awbsgMwj77j7GgaizHhqyal3jiRZZvRvtmJY1WmkstkvjkI5XP2gPDfnJ
WS1OJvYMq0gXmX3y02wbkYkOne/D7Nt95ppAMDqyUPfJHDxn30phsApEl8qAxuizP42tYiI0bh6I
6NkcJXxo+M4qG5EXciQDR4xi7Bgl1lYF+a7u0c+b4yZDMkluzCqh3nOQNBputCkbyFp19TH28i11
RkRa3wUTSB14rfSNRdz+y8jRi23WzxxWqdfeyCdfmmy9u9pg7TmdAbo9RQwoKgELQRXnWRWfANkr
GDiArLtB/CAI5+HaNMkt28RWX3KZkhJsHgy3W4MVqIvnwejm3JGfOSx5oJ6txW2Iu2edmiefJEVd
u6k9Z0f89pOVVi9tqOgr3vDugV9NV5KqpaiqlW71u5HixGt9yGmvs9RMoyp0yVc0qO56bGtJGeyU
Mx4s4W7KPt9Uc9cDs45ynpQYMgRcvg525MQRx2DW80S8022hShHrGGGhUNEjCl6DTL/YHjJgZnrt
SMrSNUULUFEfZuPNF0Tl4KHC57rzNHBnnF0jB1qM6y/3jVcDmy37iagj7JN9mUH2K2l+6zwp1v7/
zFB7RdHLh95vrBKFhU9e7lRcYgZbVr1y+cRK7bPLni0nBhzNlopAUxUBBsEZOIpz1TAOrLO/IZnW
Jc1Sq/sHL4w2bppfVJ3vK+AMLo874IAowRzl9TuKU7qB9sbDj9FIWYjm+m66WcWxtyhB3IjdNUWV
BoXMbagVc+/cBv7Jl8lFdu4yHejbiECsMLuy7YmTejNU5jomojA14rWFaNVLxNrQ5T6IwKjRBgsG
Ajo3CSZ4KYwTwNmieVgUEt5LHGEf9R0kRGQ5lDQ9NX/MH5Y5rhEtFD78BtkWK8TFUBUXhVMzAMiT
+yQ2sDX0LVYDFMWS7cbOYXlQlgNaQfz7tOtCCiJLik3e7F30rCkmqxJmlo3bHcgHpOOND5fGkfBY
8reQBjWqE656RkXcT3mZHFySqWQdnCgkUdT55wizi9XnqzBiX6UFW32U26YtVyV1ObB95LrNrfW1
lxr3bctWYMAAPTEqGTPOYr9bsehXPbMQEcKZ01c+/BSRK75htrIrk39DLNhCmuk2tJirKH9fknfk
OJCa+EM5FlayV6clwwHpJ88g0flG8N2V6MhdzKjWt199ECHox286E4c8EEsPFEMOXMortlRGm8if
3jyHfKtQcXdmywCrt21+1YDCQrb5SjyyfJkIdH7wCXurWqiJ4tB3nidbY0RANI0N/AcFx6wVkSND
rhwclwmM2FPrjsGr3wf/WqI1kwxdY1bzKSB1hg3hA/+oEVYgN9haE0L2lFIMv44Vpwfb8X5M6ysp
qKoD7e6Zzknpw0aZA+Z0fTVS+g+h9tA8gina9tT6f934k0XLlssxDub6SD9IT4OB9tHYL/HkrQLx
q5xfzfZvgv5intc31Z/pqEWATGJIBfNYc1+59DlpvQLBtzRxmgjmBBl/VcO8GrDJh4zNMe1kwhGB
jVdjhwvVDchehy6ugUDMvg/rj1UB1kSaVE9bmqGHE3oYwrDuMiVuvJRO3l8mDdAKV03vErlTj2m0
06PTiBOmDIdNqDHYrKy9bra7Mg0PNnvVoX6xmnM3sPkRjAF938KRzRoVu4MDaQiP1RkH3lYXGtIN
7worEM425kpKcRQN28zqjwG7YzfBsxBhnDVczEQ5GSn+TqL10AWS0S7nf0qbVZ3Wn9M47CSTFbev
Ns6EJk12XBc87ZFsBUAIANGPY1+9Sjfdx+50DQxmaDLaWdjACyjMvWBeOUWHHt20GMlWdUAyOMkG
FvNmGN4Cd3xQ9DEhFavEg1hrIoWwCjgQkZ2jX0hxoLt7D9aMwPweYMHsfPIzihrM4sAgKECVynIW
QbKR6IDvm9vonDt65pRYXuHnfw3k9KciNq8BS76O8JKGSWc6VZu8FM8JEofOMxZD8h0FL2zJN1LD
LgHZsalq1L/z7gHWTO9AkzMPNf+11mAdBSfGmvPQsnKxOCMUIl81QFkJdSTlybkpowcf/XmcwjfX
TrgnDCdfDPqrzlTeqF4ZNm1lAXwVQVTJjipDrKVVPwWhP6Q3b4H3/o7lBgb3OkTkF7b/6ASpXoMn
Cn2MRchMLyqk1DYdFDE5KCM8tbiMUoj3sTwU+ncV7GruRt65gz26D5349RpAdDbwBOY4Q7oEf5oO
vTf8tAkDe+xtCfksIbmUesApCcJ3pG5x7Y+2jDYFm+GxwNk6sFjSn+ZInEZyG6HnC+PqJx/I73Ro
utImXY/4DgRD6j6kHuH4cYHJ6c6fYnykjcHJh4tQQzooI/0u9JniSUsNNM627shy8ZQmCwPUfNvR
naIlsNEHx+LHRvAVCIHVssLaAX/VMp8HUW/mKWxuON2GgNvZjQW2LoB98RjaN4G3NoIH5I97vaLe
FVz2JewWNpvHkC+1quxX0kFeEHFe/RZvjpPNh3YETS860ug8yxgWHou/1lxKClWN4B5WZE+6YG5l
MDLIGW76obkRmn4aOI+jEUykkn9RPq9w+cVsLBAWa2dgGf8CZgIDwr7aRt8OeWfU1kNW3CqP+VI4
7mLWrx4m3izO94HFZq6t2TVni5Z4sAbHgeZUu0wnnQ+P6ajorUP5beTqtea4yTSDgstC/2bK17RC
4Eh9XSTBzHphAVYdzOCWwznJg/45nayV24TvAVBHt0gPQ9bcejYGYkx3Ws3bNmdAVOhlzOSFX+be
yM9qGk5hLRkIlQsg+6tC8am2xE7B4zOGcaXY/huzQUi6b1ZI4zqU+xxQRJUiTzG93za1IzSrHbAd
eSOGMMLTpvvZa81xQxwBgvJoOloJWD+eYREIwr/yVam8U4dXTEz9I6TwnkZ8Uwn4nxJIXrHmk9nJ
IcC30E4bsuop2Jl+645YC/O1tajg9AD/QcoL4TTo5YxavMX1FaOZlzi7UhXo1SkJUz29kOTwbKmv
Mn1V/XSoLM7Hyj56puDu+ZoDXWygfKW11Acsf6CdResdpmHcybICJufpK9UyVgqx7Ae9R14AOkXR
QiXKzi2UBS/1sD1QNlfV3cgRtOTRRhCz1yRII1zmp213MKXDFRKQZtJRqNE02ChW/T5/lKOzdQSC
XwcAUWXvw+xV+EhR5iQR4hA66d0LcEmVGvEQzIu+GgsiEykUXIFprxPjpCbnNajbbWOa5z5yNyY7
RzsPF7oo95Uc1lbdHrK2QAaExIyR5V/lZwdV8R7Ol6Bq8A6na4tgK3NkISKdtSrrV5V8BtnX1AI3
qYo1kG+OIbZMeb82p2CfCbWLkunZL8uVh+6ZLRCT72RhTdi+cDab09FkBuZ3csXFjL4pg21E1KX+
0XqEqXtLFzppJeTZaNiTJGLbIVfJ0lPkc5kEPRm+P7wUGHpI0INiPEy0UNAZiXPnDrbPQQymEpp7
H9g75cFSZAlTQAypdIk2h7HhmBicsermsvNX5LOEUbQxyFvCLGHJuWuYXa6wpvNLFpasRFgAhiTa
ikLhLvNOIGnavrj6iAe5a+9j0y1Vjp3ADtiNUPrWAIMm7SujKzWQYVpBdUxDdxPHzneg0GyIZqtb
Ewfiyo3vcw8Si+adfos1QsqyrUNJ8lGijBsQe09C7cuoRmL8G7Qo8iVezVmK0KJ90cv+kgnsKbq4
mNLd2HWJk2vYDzbY/SQkDYLttyb1U+35O9+UK7tvbpruYJyD3MFEVY4BhrSzo53F5G46Hazdv1zv
V2nJYYpSMWVi2OtYaott0KCEpeS2q/orUx81Eunc+7QZbXfF9PAm1tuy2BAgR5Jzmn4k3MhhNGLK
GcJDqBjQxu2X44T3kvX7MnU6LD4+C3hLV7MNKcEALexX2V/cMj8FXrIYsrucLfWYEt3oKKp0n+EQ
7tkAAUFgwsa3phTno3OfSSc5nL8k3hbVezrFB9leLQgyUTKeMHtsKjwNnjNc0njC0okTANG4aSlM
380iHij/ZrCAcv+VSAbMTj3GMTtIZdwNorZEUL5aITOywVm16IGeRgFPEKiro1BDUlj6djY7/qdb
GE7ANLKbLiu0jOWvVvks+xRzovhbbwrKP8VL13U22Jx4eEdlRyJSwFyoiVyGHVbtE0Xlb+KIMCUS
LSXwiqJMNgItylSdqzG/mjo5V6hP8jh79gw4BPKUBBH4qiYjAi/RKEasYxn9BLmkm0XUF7Klqex0
zQRvP+CQ7AtALpX+FmZMMcdmVhsDwYB4ayVEwbPasIefzmKaDq1uJfxuL0aH6U+5ScYAQzwg8NY4
VQ1+Ia9Y+iow0NFQpU3eKcz7m4UEOOZo00R7DlznWibRWYpxbST2VuUd92eHw0ISYXOxi5fJf9ZG
yplBXlpXx/qPiyArr3FhHsaw2bm4tyY0xo2hPWuuxCrJYJi4S7PvLgnE6TqEy+9N3m4MkDWagK3n
mTP5C4mGBZNuSqu7UwBZOZppgUDyIEZzUWeHZBCLun/30nYT2FyR0OOUrBctyYgRxxC/H0smRNxh
epiN6FUpIPsaG+rzGfGtc3QFm6TLdrZmnzUuaxUEvPWknYORijKAkuQE2QOd4axX55KPTfS8gsEk
WolhosAL7UWTzVpytHNmzHixxczOAa4Hu0r8jARHGOzV0ljsPCgoCcBi+DMkeJu7zhi3lcYvmRmY
LNCf2fAvfAmwdwxBf6lrKN3gWjTdHyK8bRPZL2EVNUwX6MUw5aJPVSgcofZ2RvHqztHeMWLNDhlV
PPfBuJdaT12o/NBaYC6zPc4uHutnSp/WzG4Xjb1GqlsfhtYee99/aEXzy1FyGWv7PMbFnyVRBeVo
MwW9ojNBkErYmxbExPeuZzDoMRhWdvSNGTcEKFXQtnLi3nYjkw+6+ypmAXaTYX80fOfQJSWAXRfn
YliFLwySl0ER4M0CFvzEnfbUlRiHoo9ef6/He1VOm95P2NMRlqqK3RzfRE/5ZJrhWsrxtw1qTj1K
1aquiPWEiq7nVMfcJz0kdEjkaGAaesCJNIMkznZ6mT5q+WaYvDE1xYNpSYDK8JF8qEwSicjQkFKr
6Fw1l214VLu3RAOUZ8T7nrNqhO0gVXCwUvOcEboDpslCzc6fPALE1wfVv7E0Xi2PSGzafS2Tu7S1
QJDArvR1e5O52pYB5oIae2tDpYpdsdEohBnvrZWhHnFuzOs9HAwYujhxtbTZR/HIAsNh2JQv24B9
ZtreGxZ865AvP1dqPXKUBkgPxsY6NwDxW1l8dq3a6w6tdmYvp7Q8ZXDzTJa/ufbnF4+EODzGs/i0
MekYOVG/EwIfoo9ovhgY4ua3UHtqLdhG3Jx5jKOzjB8dWT52URDYmu+TUG3d6ktR53fNtOj7u0Nt
Q7eCsxzhW5vcSvxbeFIB0by6xfBeTGiBFLHn9p2u91+Bpy/SjY2JNVlLS6Y9Ddxj3D0BXEnua20G
KtBh9dExaJGSxbPwY6kAdfoWmWBOe2yC8pbE6u7k+k3LoQ5PJlAScI/CeQyp+rSDbluOWxd7ZFVr
y7KjBrRJ4ND8f2XjLCZ2sy4DB6EwezKmikcdWcLIT7rVmTakP5HmEo00+wRE9EMY+a0f8Z93uvui
yv6jgVv2FDYzIF0/wOKkVQrgGk25eUM4e5MxknhtwNFnU6Lo6NVK0wFf5eLeEh8VDumUB5jhhy30
AebbhAenKp8bJ9nrJBwZ0v+GAH9kEQ/3N7h5mEM6i59mrq6VKZ8rk8gVco0MRNUoRK5cDAOTLCZa
GsrXKLtkdnHTmevFY6MxKfc3Vl0c7JzEz5L2sEAajczE1ryP2kRbLcRDa/WTa+JgU0FLyFG0MdHE
TKZ1tnJ3E4TxpvGQEiHXsRWVVmw8gPhDMoJNxsTmPAgmm7nD4dCF7D5ERA0B88Zo6ntcWWtduC9F
RWPTJsO67gJqRAtVGXkrmf3hoQjA2/UbUZ4QQXJ1utDBRDvifoa5nsW6Ta2AhCXQCHz3AVQHc/ZQ
F4k5fRvaCLUR7V/RvuhN8Gx5/V3RhDLQBL1oAIYbCmTskNN49psGSFPL4I5e+JIhBBFJyBSzOXr8
qEstm54Gj1A8NyjoDtON3rYrh5q2ibUrUwtiAnvYwlgBR/VWNPTMGMN7GvzI6IEsUfYlNodiG4f0
LOqNXvOXDhWfEAqzqmQ4VkHMRyHP5JEZvbReK9YVKb7LdGh+jJ7dp0GOSjUthhQleTAcDXadGvxi
Hg7NcrYbw2Ht5N5KWDYeQ7kKPZdwamAVUGZ12hVE0ssJAoDWGUsH74+E8mohVXEYd3WRvKs+7ZeZ
O0eDoVUpvffCBBdI2eE0Dfun+pMb1llkobvr9Ir+Aqd4NHgx/vUZSU1bPIO0m0Dc+xTNbumcceIR
gOvjJysAY/w1HYys/D1vS0o281hb46EpnUPZTOcyS69Zn2z8DO6YUVu7yHyEsIDMFiGsw+ACCbrF
NnYx1gYCBWk4WyYjz01oLop5zuiVJxbev2kJBleC3Soi0uGyqTuh5ERjn8XnKgShnhMAkGoueyqE
rwVn52pqrLvknA39AllliWcUSzKGuyyGUFWgho5lfdDq9toXzZmwu3VJKQE0ynwvU+QSZdyxodeS
RVG7+HEd+BrGqugr+lQzvzuKaasqL0zFzvhdMAror7XRCTRZHOuyo3cqYodeMvtsTack48JlXyuq
va31b8WYf3mxWk65c2jN6MaIm5kSeBZSJoH7Bmvc79+9x9q+rQhkbPgMMWvzDxIigi2Ld6Oc9kGX
/OZBRqCZdkjQptulw6sQXa0e6T//kuUFE6m28de6ZFSUBQebkih2kSVWGguIkOF7gy+RA5KYEQOq
20RecJOwcBJY0oKQktalFCtwZeuV/9Vl+RF9/7YmxyAwkcMa4a9I1HNpAP4ttGmjJyiYvdF6hK7x
2dvgM2PkXCNlWthLVIpU0qDGx5p5DFlScnK8p6Fj0pnDisntLl66YtopUxFDjanMblg0ePCJ8fP4
WNWqNj8bfnlyhuwvkT153+Bji6BcJUZLuJ9drXNFxJgW7zOiibluij11Kq4GpB+6u8vpaZz6X4o2
sJmCSy3gW0tIWMy39JTk+tRbWDJ+VInYEPZLgQ/t2SKxu2rqB6vDlQHDm4AlXEmheM7YJU5Wt9R0
5EG6czYE9WUxYikxqh0PDxGZtlKzMyrpmjXjpYOajLMfIZehYK3z/mQI815EHPhZfgoTb53l4i/R
0PVUqIFch6B1owlwhZdrD5ohkhu8ojq7NWoU5aIjkmhUmWYZiNjSq42w7GlkH5pJFm1M8xAg4r2f
pscgIQc2gYYRX7jriep6QCilx9FBStZRCZs/oVcIiod7VLfn2LvrRroLRH+IIuubzLBV4cSHUnAh
V+JktKy+TcKsJPo44JRB6S8Gt/wXeuGjCkZUafYx8djTjyzUib5FcwKgAHG4lb9ncnrMj6pQwN9E
seYzwB6LtYe1VcLoMggGjLbBX+0DWii14tJp/SXEZKl5XBGxebKhOMf9tIlDjw7GwPQS/vUFuG3D
Mk0MfgM1G1qcsDgPmv1o2GNpHcsSA2fh4EIeQUPxVKQps26XPqk30CNQaIFeMw6jLjZmh2JoJATO
4iYJW/vajQnXFLCUQdwI6n3Ke3vJ3nzrpCS1USc/5cR15noHMJ0qBgV53+lvvodAn30yMdUeXjvc
SpCGM6c+C5vBRoHZzbfpbwfqdEzXxCm29jIsMaOMUXZsBEbo1kad1/YYIfNZANuE+8mVL1lMqB0W
zdnjhEhl1+DwqYX+XunDo3Nm5Urhb4Q3rXrVf0hH4/cON1KG5xTeLrpFfVnj6oLXc9M6lu+NY91z
v9q2E/wtPdg7XXOdeO6FjSolAwYdWiESjW/XBn0VjXfbdKm7jJzFXvrSlYxcHY+STV1Sr+EEzK8d
vZoDGM7083sXxA/hhPuxm16ySWMRhf+mTO4Z2ITCAn7B6potDCNlsHUC4D2Rc9g5ATBgHVHBjnBC
GlxYMuiz+puN3Z+ua+0GM9W92LqxvTJVerIJjjY8oHmi8z5cehCNQz7sbA8CHCrNQX037htnxrvu
d3fdZUBMQIit363JWUQFXbjSbh1QpJHS1Hbqq4uDycmNd2f0nkNGbhnB4BVdCgqAnVFfwcxin6hX
pvWSgE/h6oFTxboIbaAxaudpQEzR88aUmXyJWB45WFMcq/pFovUWyhjf5outjCsunV+Tk7iI7myr
z1Vs7+wBrn/0z075PpGDFDY3bwU52FJHPUP/EuXNQTeHE0GGuEtfLD1lwxmhL0uc7hjLOeYFlXgQ
kSdAepknGLZbiECL8avy2QDhbTWhtWiYAtkAPw8jL5V0FkPxqtkNrruUXhpcXGXsesPfBdpPAR+w
bYvt6ABFN7qGYhUKxNTw021htfXuS1W8DwmPKBhfox51NFNSHRBLkZKijLl0sBhsFSE5IwQ3jdzi
3YSjzsugE8ELSXJAGKCi513D9C+KkXv4zq+tc1bmAKwSUIGECgJGdy3cYOKzphtWeNwTNRI93R2L
BNR4650wPJ595XyYXAulMt7dKn+q4TgoN34ZdYvE9m9VFy8yAHCtWliZyIHZFel5v9HwOcnoqE89
DiSsZKaHAiJJC2am6b7QNUZU3kwXW5UEY7kpgSAO4TBDfIoFyAitFlvN6UAtssqICAsdfEhQE5Uq
XOpLXKNGs93oqoLmbAdISPXOJiG5I56THTw7GFQtGyNqDhHuWml9T/OyxXEu+Daoz76qwflJ3PYy
FfOYGoVBGtoeHRFep4p5ilLfI+LmSRJzHmnWtXRrtunj0ocMYbImgTHdsHs18Qa1VfTTlDlSSX7k
XjeeSd1YD8jVmPbvRqTXbURyAq+IaN03UPHvWk0uFr6wAnlnZnsLrwepmjfcF9noHKcerW2bs1dk
XJAwMF6GMQQ4qyuJAFBE/JUDiOkkizgLc3A3cNs17SsNRmSHnr+VY7cVUXvwBIeyoZEenU3DRRtS
UEcNVVr2rbmOOOYl2zJHYQQucrSiScAv3HsNeYMltg3RTO+tMG912uzKDvesQXFbN38YNm5hyYqV
eTshTx46nrTuiWAoPKQs/QY7KH6p1Pi1Rsxqo9Q+atTwlH9O9jS/GC49DmoHJAsDIJG8Z7Cpm8wO
OCJvU94QGSiPCErwHoTRpZ5xYnrF9kuos9WXN7NjzM5IAKxDe1AD1BCVGXtuGnqUEQG1ctgxKCM5
AxyTwCPAtk/Z9KUV5cXI3VsZM5SvKv7MKP+ucVYejSDfWiXh1rK5Wna418hSt9vktQHHoLARZcSs
IQvw/tlMwmrK9UZpwL4iemTXggqcOg42M1z35PrNMQ06vDez5bnHFWSAUZS7KUWArskCSb55ikR2
94Lq00Mhr6TAEGHipwPB5QDvIkrLMckOTiMaDD39AUG8nJI/t+FHqrl74GS3QeWfTA6eCYHYxikX
cx9/w0My1520kJoB9WN/xFibu8RjSRGl9i7m4n5S3qcFoNmGUlBj0JJ2+eNY+nuXTHumkFd7KDdB
Gz5Kd1p7xkCiqsasK+hdrGnBPkkF1ZCGSx08FUEiCz9uH3bV3E07u1QFAEoqVRQphBajGosnotgx
BAxoPTyuzsSwPuI+WFapfY9rVM8jVcIIEipOFKo6VKmDTm6eS+6hjj3UNaqHEXkvqQGZ2i29hyXM
F+IdfhVjjqFxoaZCipDhDoDH0Rl7GGZut69tsRv48IM0OwZlfWIttXIFHlepnZXvLlwd57lot34E
8y7m7Kaoxo5KC+1Y76kF6KQdCUbjgC/9jOGzjYkbvZ3uRNDwYizTJvRDvySPXfO3SREeDJFcRkN/
S3Ki4Rp9TfQBNKoZhQjC1ZRMgB0kBmVfn70OkyrowEiPl0pedFiIA7Mf25hDGER97bxiw3W/Dgdn
V5t7Zds6kJHUOjk6tLY8fCY6elz05FS1ebc2hpQ8LSaaqFL1Ef2ZjfpWDTV5EmO8Hk2b8JlmNaTV
0UxYefPXJKE1fO5SOJa+KVYYPxPiu+BbGsPcNeSsEUqtm7uvFABWd5kUCJhZHZDX3ZtT2Z+jat9M
1D2jHh/rBmSx5/zH2Jk1t45k1/qvVNSzYQOJKeFw94M4kyI1D0cvCB5JB/OUSIy//n4o17W72jcc
96WjT2kgRQCZufde61sxwiOTUxPZyC7V31pMkPsyYz72ynp00/lQWqTuTBZKmzZTRGS6n30nL1p1
z6MFfrUtzR+itd9lQQ3YLIDwAVWpV+H3CtqM5bRG7T0m1b4t562qGNaKpNiHGAnHInK2g/LmdRHH
L1oK3G4s8QJGQzi+pFP+YrdkiTCnZxGSxkKaYZVqq+7gxvbHkFKPgfu9SziRb60h2M4sRJ7hcAKA
5kRPotpUeAtuWiv7WUXe5x8dfjG/JzaZsdFs/IoC77k2g3ZTGdhKicA8yHw8EdF3zpL5Ks0Qgcss
X2SBT12r+Ei26m6cnFd2PQxQI4SzKvbfOjl91HP0QH9vl5MY2QzdPqZOQ1TZPUE5CkGYhuuuLEc4
9PCOTAzLlV0/Ol7xYhQ9u/k0fljaz/dL0nyvBhPF1XCIFIvpIJe6OkXWoUf6WVCLmbrQxi2yAoOi
WaOXW8h15byqRbjRzvBcFSnG8RRORK+ZOTklZsK4sB85Dy8Zc/VT4bnMbJEytfYpGeRbP2FvDLNs
WGLVWNu09aRazQWM4YjVUXn2Mnlx8sFdcZggpmMcGFRMeGTAapom01m/p4JIFwNsY1uPcVCq20EC
GOeVPwebuW4jvVevZzZpDZxdNVX+jRFUrwX8iWCAJtCOfAimYaitRTJrkOWEIQ/6yyiwYg+4X4Dz
ALGRXfMThchzYk7O2mhGCI7i0eiHjzKt0X9Z1NpOFO+jIaORVJ5UjOQiQeE+k09Y3HVh8+k4HF8y
ges7qIZza7k/uFF/csJtGfo0YJF4a5QTXNZRTrgPXACDdULnDwrCc+J0/sVFBo93KjfY+nNQaH4a
oihLADqJ3Ife3Jm9OdwVVsy5fQxj5oa00JMCVEpZ7ko6vUmS/erBzBlkeRU8p6VPZhCQTLNmuORD
e5ZkcZ+j6pXUx40rg2Pb/1R0LkKatlhpk5C7Jf0AYM+kKWVA+QFe5iEilzsoqV1nll6Dyr3rWgY4
JbdJFG3LGvtyXp3Nbrr6pJ9lfg1cvmNGdxdY5mVsh63ZVXdGinMF7VHEBeP3PAWtvjcb9wZKft1O
q7a3HqapP3n+AGH6CjVrbS6yDQbYs/CvTlTcEh28qzHE9+QKDIhu1y5JE8c2topdg46OxFH9U7XN
Nwdi3H02eSw9XrJNl8CpbOO2PI6Nx2gUGJMMuuY04uS87y3EJU4Lmox+EuIHwOKq9qajr/P0sfGa
GvNwhR4rJ7s0us9m0Lig/HVNp5ZAAo/g2G4Bd4wsMBrHikexGZvBo1mG+H8r8auYmXdlcD0UVBQA
V/iNpkcbuRkqLcaqfKS3I5WMvNSL3P6D1ccsdgWwGfXuDeuuuej5YulFekIB4e5Tgs8zFEorkHp9
uvNzYwPFdJX2T+D8Y6bogklK8zL7B7d9t+WhqYhcKKqNVOU6rK4VqPrU2Arg2SMpUH60BzS5trJi
E7awAYI1ouEBGzDpPp1/L4eHDoVC+4EjkzkJE5+benjFkErzMdFb2Gh1dwZnZVfg3fczo7glNmPh
/nMPIXbdC/wBjE3j8smeGJ6iUF0SEi5Fv6Ngx++boQgpo7cIEnboocV+HNuN7GCgwe2ZgSzA8qly
/LJIOJMLB8acWt92z1N9TfBVxWFAqfnLADxJmACtoO8IH1HfF6sUbZ1nJ3e0NXlkqfhZTX1mfAG3
rx2lq1QxIjfYJjTPrqEvOZI/D7dhwmsmWATAoaBko+ELcvPaM9cimVDf2gpScXVoAj4PyNMfsX3U
xhtTeuLAjPBkP2AaXTO5pvdO7ipj+5XwdwW0UyeGCIwhMDpU4Mzh3yRvk+ftR4UI7UZ8cHmshvBj
uakQW1K+oYM/jXTFHTZRxntUWVVytwz+m+a1JjUgZirNhLEirrfifEhQBpB35myHvNwkDsokzisU
3Thb2HT6pem8KlH4msUrPGeLZ4G4Mql+xPGR27jTO7ompJ65/XHst+h9bhTTs/jG4KxU1t/LZ9ue
6vLWtRaQVlX/KNODre9bCCEd1o2E7taqGRmN1Cu/PPf5fWyNK/RX1reimQv2QNh3BFyY3c9xRu9x
aYeHzN46YudGJulkO4qMG+vLp4D3aAhb/r5S2x4NT7pMeJAnZxe/fMTjFgATpJyNYb6WhF20/Oq3
DC2DTo7LjB7jKtLZ0n1t9OPUfNcZRpLxuybxQFJYBPR6iBVTXMKsPuj0QlWmsCSEAaIDMPpgL8vy
xqH3Qr2D5KQ4pdPwaMFgrBLj6FEU4I5hG8SYcJK8o/mpyU9lgIyUkgFwUMPfAZvAxyvsvWGkn51H
JeEbvLZYII1NHRyM7qD0Z5ffze3jbJ+wfiAN5amIOL09AnoiSqGg32Y0a2tiDQ7hjs7wEvNnQfgE
mA+Gh3SOMP34gC2uGBva+JUT8dIDn/eDs0mi9Vgh9t7PejdGnGR6lNk3Q23eYFChQkXrvltEWUw8
co+9gbuvTOgpI10Ua9HSx3+E/2BDLu+vYfrk+afCEngVnX254DKcEgdMt5FMLdtLn/4w8nw3L0B+
q7shpAOdjGj/sLQukbxU3oVxrmFANcFZLbcfvRRvbVW/bPMhqR7N8Qf+yAK3KioEQGw7FnUCPrL4
mjX7xn6hJ+iykIwO9xJ4gOyef609H+9LhciRAg5bR3Y2E+iw6rYIyV5fm4yUaqpkr5fboEWJsrFQ
lxpXtw+fCrHrXH4B9r7JAW7NqQPHHUOnm2S6TAykKMM2bYyArgeVXj/htV03Ju4LhwFSQs6UT37j
zh1/QCHZAgtYSZxvkcsBxqOWvFfuQ5VsomCXAmCYxYM9Hno6HvOS0ta+hChk9azYP/eesQw8frDx
xtk1lttmhC1Yv7bOa4W4y3gusoUkgb9hVcj6pok8yuCfkNCSfpsC/fT0yWOPWWhmRMqidbD30D3I
rhHGRsAGEwAiqB2nBMQKbH6519UlEW8JvQQBVybLL4zEUJccjRmOqXnXsSGPHSlXzrrXn6BCHX0a
4zPD66xCobTpBsTvCYOZleYOLR5iNNdsjyL4UuNtPH219hVcaoMut6LLko23efU4DAJV7T5dXLDj
sZkA7cWXsVMPUX1bD/OKNLddlgLSh8MYnnXyFsVfAX6GMf0R8VixbPWAJsz6thM7QAN9/IKWx7lL
3XsSbgL+cgBAQbW18BZGfD7KfrOtXyYnmXkd2O+UsA7EbHEyxzuokugNinE75fhj7gfUgAPLEY8Y
sZZT9iYiWoWkvo33fsmZlk8kOzSUVSSK5C30mje1bBh0femL3mTc31W45Yx3cIkZivc18pzp0gwv
Fq1496eBOSvuyCx9gn5/Y6sFXJADa6iDh6i9L6ety4k9BFoHO9h+b4luYjiuBCpPBOTuEYdLoW4V
6j8D+B8g0k7vc2zJxRywrB9j66TdT2V8+MahJwojJdvOdZi6bKyPFleMibKxPVjJlwVCpisejPbV
N2wqXqA1LpsHThfmriVPhUNoZqwPLdmwhhG8ZRNBG4Ay03nveyCjadBydI6jteW8phUMgqOS7Waw
X3NDICw7lN67bu9rckrM9xJ5TUh5rgheQ4/WE6MzLSyI2xEBJE75UpDe8ugm2dqGbOmFR4OHF04Q
hdraZoPJu0so0EPR6GJpKbYiULu2BGLPHZc8LrIKbk8R2ZgS9gtHqoPhSAsQa3o9IGfG5wDkuDg2
1OQi/kG0WpUffWCcafqYBi+1hYLLfBH90rKicxsHxK08mOAdGKHDLtgzQ2Lh/XDNHJCWjYL/rJLn
sXj3g9dOMRLa2wzkJAuZO7DvDh8uXfQC7D62DqqdmkPl2ctrxEfdmkC4rZZqhRCRlQGi5XTbTT2T
mHqnMyahWzOIDq09bSe6tlSllPrvFfehGvfg2ndzW+yG8uI4GIftiyzdfWsAALf32kG0A2g+3Tv+
+8LaTyHXoR1T/ruVJRuki6sWJSxO3JkgRVkxr+w+LXlxsb8gTafhhGIeey/7H+4oBfAABFonn4zo
qgVuLUyYQQJ9Y8T9q4AT4rpehFDe8OrDcBpify+q5rGy4o+QtBzZCG6exWSGrgkNgYVcXEoCkJgD
h1WFN17ctF1wZsJJtMV4NBrjSfc0yQOcHPni1Ui85ADzYheTOmclqIoBpEDj/YFal9KvgA1qlqBt
q9Bl7XbXLnMNkwj4mK0nH/KN8hZDGrFXo2fW50pVAjJliJYlyJ7RhgDhBQRVmGKV+MFeL9KiMo6f
0CszM0XnYSe4XwN/N8FowHPenkwXIN24MA8MhsWrJrR3bujvchkSZham32i7HuuKG0jqPDp0bvM8
NcjcAjrC953bhgcRwwSeooAw+3os1kbS1W+pbjBrTZDZEbZOnLWCLvk5BlhNEFEBZ5mC2yHwD6Nd
L+zDGXO1yxNgOzzRNdkRrTvHkOA79xCVxr3vR9k+LLrm2PkI1qa2RETqmueq8d6kZY3girjlhqKm
xRZ5Fqs47HJoA+1F8nZvssF7IyaZAaM/OFtvdMNXJA4MFWwNPnVkHgv9kP6Nf5wLiP5oJDnPzeMl
MDDrFLXtL5/m/VA53ck0omblO0RP+QMWek9YF5q81FPzOcfnENiK08YwnRIOenkhMMrIOzugkRhz
tFoJhZeaoeK+xkasU/Nq2zgoO/YPRANUqPXKVMJbFw1DmorJR+HwyIqkG2jiQxbpAP55BKeAGMiq
6VhKEJ2T+ykNNOqAMtlmNT7xtrF3o3DtvYrUfkyWWKL06Lo+EKJgxFbh8Pc0RX8Z7ewtoXmCz1ce
ZoqdCXH+ZDXM73CFTQvxkK22ZTpeSaCTqltyDDIGVDWERtPzyLAgkwBzlMSwMgGMD+P0F0pcEoFJ
cO3cR0EKp5FCYU40+LKShLUJMbnb0TypfiSOfOzR/cXYD9Zt3+907X+Xc/YZNcxGeG9Mc0bIJ61x
HWOsfQ4DglKbV60Xa7jxJdLoO7aNl8oFhRJwtLeNc07mV4dOoBUK2F11Tp3koGOuuFFcChmD1YhJ
omSNm+2D5mCfO/IV4Q6yx6A8M9sSTNdx8+jigNtw2/uU5TLap6CBkxQvNalsjtdi6GyPtt/ubNN8
LQZ0kkh/EJ4l61QBddSYJ2YPX4lXXiiOocF56UOhSC/P9HPSUi+1AXwVaINGSwEjPvLQ0GBRLJzo
OvRt0oItH1KB2PVyGsxveDQj5gy3Ld3hp2knjneNMiSpX1bfNR1zNbD/tkkqVm4S+jhgZoDiaRt5
xiiirPqSQ1flVWUmtpFyKnYSbTQziCW2Z8aysV3nDLfaAIwSzQxCVshK9Dk+4vOL4toQd3ElXYDA
ugjBFq7ssgwcsiVbqBrsp76q0cGSNa9oZ7GlVTnNr7lYBNhKcNlugN0p4o6xyiqHcebMXPrnlFDo
/DJRXRLg4M+tIDzKMfqwfw/52aU1EFhR5z82vV/A6SrSnHkVut+w49BgFFMtf8Shh4iBJpgfN3fU
uj0M0Uq2GWuDD4BqGfJ0XCpnnTmGpuAHLErRoJlJ0BOZZ4t2EF0lwb5S9QwnT0NW9GW+bvzCHTh6
RBz0z61N7DeYNr+361XrRSRUDHHgHN1sSAt2oYEZxbqVdgGHDvdcTF4xwtqSkjRDyph/tAEt5mlV
mnFFeyxDuhT+DF3mEcUGI51DLz8hZ5idqeiSvPPXUT6GLUFEbog0F9BHRFBAFYez2yAS7Ad7D3Ky
oh7ww5psjZUvmQgW3HhIO+Ep6AAIbD2N1a+5EZb4sNFagduR3N2U90ogyQU018RuRYqq2w7hawf6
RD5HpYxqeJChR39t9sa0oOwKDZfDlZNXXvcLYn9FBEfbiR6WdqFlBqClLGvrSVdK0RY2syYfXjKN
WAmlXGzh4O+Q6H8FGUhRsj3bWIvvyBLNCLq4T7vuzaL7JHYW99VsLKrGBoSX7LNSpBugoBMZjcrJ
Ogp5ZyxM+XNOPdGlnDmsCgJtYYSlaR3z0JTFr7wcTOmszd7nlODIZhQZoxuh6OSa3OTeIvI3agLc
HMsq5TnrBi2f0eFHPjpSPXsy2MVTlgc2jRPtwvh2HVkFwHsDexrvBnY5NM+lZjsbEjsct3kTC0Lp
GaiNLh3GwW/t4XmIPOZbN7E7yvBd92mC3U5qNSVfiS9TjKgte2v36aGnxGbG6qEPU29Mi5O1DZTF
SK2NOB1u/BgzRzwQdc940sctSZdQ9H3WItZgVpqIvS4xkw9HXxgVGVpTnPrMkjvDS8AvFrBYMgE7
3g5sUmHMVljGtgvqanx1MXNgpE2dNPP0BjlpRbc161uP+aylQ+ZPYhrnTKECL/OwhzoU6R7RdMt8
BlmiV1vxhvem5F40c8OkRXuGfXItKIL7MY1CrrJsInRV8Hi6UlGP4vepODFqrXqAegoJPiMhXwTT
ayHbqDVOZdul5bhpjSGS7dm03bzw1l0cqRaXTm4vNNBwyp362ssumhM4T23j/BC8aRSulmkWJs1h
yIKZs+Zhi+iBoCnQvdyIRCXiqRVhmANktTKnzh+CtjZbd2PgCuh+WTT2u+LJIp8wrr4nD3c3YRwi
LJicxmZS0k7QcSLzqxM6mXWOsthpaPFWboksbGgwP4O+sSoHh/9k+EWwBPm2XvcaZkMmpl2mBhGM
qESaGNExJ4Ze3w4q7FFYc0eDRkhHgUKe5yidt6gYiOuTgiv5PNp9RU2L8Yw/3Ud3yzAxaiPuhSJJ
o+YdiZBTcjhDHdifQ6QviM90toXz4j9Hpks+0ugwCH2IzZgUi2n2S0ZyvQCRzCKKbCmYguWMGXc0
AJGOFaeyk0je0djJ/ls4uUvQp0/U7Pg2tWNNTG+gJ0GV1M2Nsn7xWEfzmb+QGyKdoyx5APFYObe2
ay1tA9Aj7OCpmc7ZLs4Ty751R8W+3rCOYzJMPQqiRlNkbWgwyvRsOHJpBSoVGLc9Y9n5AN9YgzLk
h6enWSf5Ixc6SU9JoNz+p2+JcT6YVZKD54ot3Epgzr3wYaKz4COG0Fa5t+euCKCK6DLodk6UmyDT
coMK15+LBNxirWOPhuuYyuYRYYAB4lBWpZnQDZtV0+9RRQYaMG2KawifPJOO11aXLaZSA9FjsKFj
6sRrR6tZmuwkeOM+grmmfcqNbNNkEDZSb1oS05z+8t2iGLA/JVGinhAFF7QSp9AgOioSmWzeh9ZJ
OE5zjQyaISqaB8ySeRgiYYnKaEgYHCFU2Bcj4eb4x6vZRkAciUVc5+uKEw1Zbm6e8grhXOX9MQNN
E1oEuva0yCA7R23IkD43vfHsBzSzjzwatcfwoldYeDljI+rjeDW506fR9ETAR4HxqpDtodBL0272
T4ZTZg7jh6zMU7hJwRghaB7HCco9QAbgbZsoCRtGpDUAINswpo3DCA+UZQTfT+YzZWMVTHUSIxmR
UQBppCGTohp9J2yJVXcMiK2FSroEhUjV57CIcoaju9GSDMALl7VsaxPD5e8kXg7j58izQxtuYHa+
0yURgbdGXOHDtwt2i7WMEuSbsqyhWPoQLMJbI3AYnJum7OLPAIt4x/wl7sNdY0RiOqHI6tsXckQy
nF0qK8Hq4WMcEUnZImQJMdif76escOAuWaSA0r2qshIfWi0ykq5j/WVzQ59F21TWV1y2iqOWckVB
98Z2O7OD2CSrYts4Jk4wI0VmwlyOOuw8BzAH7tu+ldapHoyBVYN7tjmUdtM4pyaaw5o2R2Tp6TsM
FVPKxJ4nejKljhg7S4MnSoW6RWKYaUeREaI5zBrOXKYvsSpK/cKjWqWroWX/BpJhdcOFdXtKjygp
QkSXozvOt1rzjFujX0frVvt4XvGodM+lcsD6ZDIbBWk8EhrZKL2E9EFGQITidnHFvWdAdnXr4zAO
JL8WDKTiW6ajncYtWIEuR7KIMsfL3GQ42i5HxZvRdfz4bJYNc5qBnmW/UT1j/a0TmuZXmtlMXhRp
zc69FYZZ8GDRaGW9mxvgdX6da/LaCcWKN9oslH+dE5Fh+Sj9oX+gC5sHu8LxfWSsvq9Zm1QmkbTN
pp7gevIXANZEB+KvBzdVyT5pxTxew3H0km0jlAB6P2UZJ7dAi8/YU/1XH1SanTa2CQSwpj4A6FIO
1oU/Jr1zhBM3ZEGx1K8NPTA4mXyEduSvKSNFoDFkdNMzwEM0DGeD/pyjARBPqPbJCooDonsFkq0b
f5jxx+amjxJwokc63QRe5aLf0HaDv6yqB7l0SL304vjF6K5qiNDkeGpP/8xaxyEDjl5ET8aaLHK6
QVYa7GTTIUgzGI5bjyIRI0IFLwucxzmZGbNaFrqpuwwCy52ow/QHZhHIKrZOI7D0TTEh6RBkyLgI
xz8aT00PfihxXIXxDNZ3QnAJhHl22eKorDSaiKYiUinyiVxvKljcIcban1Ursnw1iqrkf6d++kIX
7zNpRnefbVNceT9MEbrXwBpx7TNZJmw3a4YEX0nEQgWTQHQ/IZJJKBpFjJp0opP0PjFXfQSN2Hwm
eU3CjluXMYY6lVRozDAYQtd30g6oDnJP0nodL4ZuYIxjAqp/cBXJar4ANAlG4UkB5SS3TmOpA4kE
bm45tMPONFzbyWlPSmiMhhqMaT2xyvCL26GAk2NnutiXbVDRaWQdnzZlkUMI40RGyEzSUNjcRMoU
bEiGxL5YxXMZbUqOmcFNIgIXyjxOCnODuRPA6hQnDGbaISWN3gMHgc3RN8ueRp7Sz6OBZmpTFD5Q
aiw+rrFlNffkbdoH5rBK3agMDnHk6q95Vn1J5jdGMzyHk0ttxH1lsFM7iFGNGNkClKryWBfShxAN
WRdo3JB58SNHGAeQTd7bwIErQd5y5LhQWpA8+eRUZjEQQmyJnHBckybpdupzs3kBrlTqraYOy965
Icv2DoNRmawDx1hELPFYqL00BkNdvWogQFVO7RB/qK7DNWtBEU++8gja37bqLIQ7wM4mURKWAasr
uw+gpnHPz4h2HclxpcfGYmVeI/cAV6f8NUCFlbFv1V5/q5ldDYcxNKv0k+0z5yaZJxg1aN/6mNMb
JwIjvO0TDynBzUCl13M4VHDTaOtACOxpky1cbmua70eH9F0eoHka4eC2nOV7zxX1g1S+b5MxEIyI
24OmQ5meIZ8bVxXkI4YzqohNjtg+PGlu9Ljdc0Lsk686DGlLpE7nFItRbu6OfpgaRPt65DrQkIFH
QRtaYY3qa8NeIy6hnZe7Zmff1VPujrtaOvmjpYLJe3RsjTwW4HV05UA4q03PbMPZ573jRS9MKJak
gjKzIq5sFi3nEvrYGS3kwqmGZNcjr4ML2SnvrQ0ol+5qOM4l7OW4Ki7oWmmNJlgkDyofrZrH3Kdt
7nYuRN2+KbLs1AzK17sEWcqwN8cyi5H8RgWmtGhZuOauKgGazf4SlZCPWRWscmUP4aZmk4vffJSB
ASY+p2BCmxlB3b2gRmk5vUe4O+jHWFUHl5uNkG29jrCPa8dmxPkvYZJgt6xRb+LdWrOCMt/9bPwn
p134kd2KcpGzmOTPwI2VYa5Sy0nfRZ4R56gVtKafrxrqWwbjZjXCg6Z1M2evDc9xh4orj1HNoXkI
nHH1+2//9vf/+LfP8d+j7+q+yqeoKtu//wf//qzqSZE7oP/pn38/J5+qaqtf+o8f+69v++sP/f2u
/obLrb6/9fla//N3Lq/3Xz/I7//z9ddXff3LPzYlQtfpoftW0+N32+X6jxfhnS7f+f/7xd++//gt
z1P9/bffP6uupAh9/I5YM3//80uHr7/97vh/fBL/+UEsv/7Pr12uBT+2uk7Ftfzt0ObX8qv955/7
vrb6b78bfvCvvhAwKgJTCtOmR/37b8P3H1+S1r86whTADz3hBr7ner//VlZKx3/73eKnYCm5JrwA
x/IDL/j9NwRmf35JeELKQHrC5GnlPf7fD+Avl+q/L91vZVfcY7LS7d9+d/mL6v+8ossfKB3PFNKX
nmU6wqc/IC2+/nl9TMqI77b+xZvSGKEcBLXBnE4sNOvSBkSftBgurSm+84fyGc4BPYSUmaalPyRH
KIRJJDlTMWyaBhw+fkeW8lpGT9Y8Y/gDf9K2w61h4CemPa/ujAj/qFnnZ63EYZJBdKNkerF7yiwK
RNIQ6KY6dOwmwzy39LLMwFtYpAzRnRpsxWQEr/MUR8v2Uq60B+EVLYizsgP0DmVh+rgu8iVZnJXb
bTW6fXx/fZZhEw1jRezZPVF9h7m95zo9Cx/WLpQgAy9fycvQUDv8w03w50f8l4/0f36i5OAIhxqe
j1NYyyf+D58ozMRaWYY08XelmBjs9ajUihbb9n9/Ge//ceUCwejNo0lNC9uy//o6kd8zeooMc9sv
fd5SshIM3nxNoe1ygVbDEJ4lzG2t4fT7Q/ruYAps3ARgV7ehFj3gaVsP7F7bynK/GVWRjYO7Nm4m
ALF2cKnrgdmgdB4M3CnjwsedSuPDyyZADArZECsnglN7QJli8Kzh14uw67cne6Z5aavHMCdUHWsf
tnKgy7LNv7Da5qu57b77qCyQskHL1glgddkn66wHQzsJ487s4m1sLg7SkCSlhEwdjknbCGPLSsze
0fPNZy0If9YW5WDPGaIQn2i2NrIODzR/ICR3xdHDuDiPh4oe1c3//qkHYvlY//rAuJ5pe1xZ32eu
Inky//HyCtegV+RIe2vZMQdVfHUjkVV26V+Tzn0fYti4A62KB9Zz4iqzmajHZbgOH74Xaj2aPeAd
9wpPiXlW8cMOHabbC6pVNtkLk3W0SbF3FeawN0z/aRruCd1dkf+0zaucUSg7fHYxNXFdHe42aT0Z
o3jDeoccuw53ce/9iAh95XCKUSx3AdzPIqBlJq6F625DYhTzzHoucwJTei+9p2PKRKOUT1HJIW0O
yEWpz77KdrRh35OIEzgNgKwuT7jwDoU3XnwHiUZg2jtq7a2Xq9NI1shoVmd7aPtNZfH26U2GRJyD
AE8BZZgSjSyNLNEIsSwZyS53OPYb1a7rsjsoUZtpmeJhmfMyY2M3yaYdF7zB1BDXVDsIz2KBnIZT
JRicg7RDKM5JWDM4A1yYMU/LAARaiHPYN11B5ql1NrNwM4/90VfhOasf6nrm4HC19Ba/y21f1q9d
6j/w8Z1m0toGfDB9lK+ICdmZROs2zCWdiM239wHQAHrwjA96T7ewg0zO0lV6VdZtBvJgQgCUA5wK
mVUVh9geNkMdo54IbjQ1S1fsovZpNmJkbV/ZnAB6O4t5OLhdc4toLIeR35foSm9B/q8y51wTL2HO
/mboYJuNoJOa6iirByt9iMAwhObOM74DH05cClwaeWTh/crJszTd4GQDBLGz7qc2PPAq2ZNt6FPV
17sJL0RrAfnR5U44KEDIAkmcFy+f8QeT7hWdO3NauaAxw4jTbyXXQ8GtAqmg4+nMC0RnHopXsqH8
2SY6JTp2tXtwIqpXbKRlsZRbm5wunvKK1WwQyW6GmwGKDkacFdveQRnFNvWQGBEaVsIVdKu3MMbb
yrzSm+UqMbtT4kyI5q+twRxRoVIgldMgMsGaSIgZ8jcgUtA3yAPusViaFYgDge6HqIYeQv341DGr
7idk/15xVJ566pg3CCrDLr9gU9oCmJxoZIB8YxyzW2DudfZryUtBZGXzqeYM3LDMSrTixPwmrI49
DZyxQc+N3TjBkW5vZ4IMMvpEvnVIyf5dUDgdLWuakxx6EYzuDb437ZIbuyARCX0kroAk5FEBT03f
MIL3g2+qaoJN+BrVb35+m08/pwteL2M69byl+cCmjwDlxPzoxuTtkk8+Y/2ycQIj4qmwxi0BOS7t
OIB7Fv+313uXhmvn0Vm39otNzONdKSaBvEGMnTeJvbOXF+WXDfYuYT+t+a98Q8ZLDC1jP+a3pQG7
7M2V/Yl65Ixuf8XhE2fcuw1KYmY+6ksFoaf+nq23evZQhbF7A15gK19H4koqI7kXTHTblesfBQZu
+gWm+dLiY6qh15sJyB/yiBaLk8UwBVd9XPEgQMup73uj2JTOISVqKc3XlMw3PjGg5G/ho+CqJXsb
HYQDfYyh+yVAhr94g1+Y7YOE+LLdi8BlvIrN94AHIS5fmfyhNjx100Nc7g1CeVsC7KzheZ7AL36F
aDAb2GxYI8i8QfpYywfNwFaJ9N607y1rP8O5Cd1g33opMk7yrtA/Vt27HwUnargNjMIuIscCr34Q
QYaDscqgLZg/Y+b+rnyrq4WtgSqLm8fJbHwskg4r013dlftFiI1rbnLuFLPyBuuC7+7ZtXEceTvd
eLuhh1XMyd5nBY+nH1k0f8TZWwhYC8cV4qN4+nSNzzp8qfKf3vAZ0/ZiBg7a0lz5+CkSonQiltkU
00vdHmuCgxtuSgKZY/LVhJLrvvxIUnWE8kbP5iPvg33T7GZYgL1o7vX4akH6h74U2r/oSC5clnTt
E6LWdk9pCfEyQXfubfxs3PWiQs3gkHwcrObwQfkZOVMCu91Tq6aTxSgbqNY+Lr+d/JJNP0X0Lgq6
1dCVEr2rGT/VFCb4QXYpGqEeShQzND4KHhLyISTVOTtL2H0kSBZjeSKR76aGDNgixhWYvWq6gVR9
G6qolSdewxQN7ZvhUmtG+cIUzoFoMT5wD2DGgb2t5P9h7zy25FaSLftDhVrQYpoRiEitk2qCRQmt
Nb6+N3hf1Q36TQD9oqc9ZJB0h7ubmQs7dg6HFluxbkrrxilhGbbsQ2xnH/zxqix+qsxtAvjfNF+4
PF+0wC/kG9STNI/UVfPRoEiohD5KqR6l0n6j/gAYCfPNoSIriDGOne9I8152U045tY6kAAJ8pDZn
gr9dPH3q8scooS4hQBWTIkhbdp2KI69801HXLXtcj5XbHMqa3oTgMQUwC7WOsvcxG6V96sglRzi0
Wv+CQxcIHAvboVlCmUPPmFO3jCGhnaoXufwlcZ6KjVvKAX35OoC+zwHFEL+GsDkH8p09E7RQiUZy
6UIrgGIW0142YOIs7nqeG4ZB21eHPYdFNHpStoDChL8wA0tZHDLUrbXPKc8DZfaUJDfj8ATZO8ro
zwNe2plQFlWfCsu+7DmQqKEE8nSEq6P5bOTJj3b6kpXPKfy07C1GRGlfhhz63dhQnJii5HzTpNGu
sH8W6JRbse5KilQiNW65RTZLvkfH0SxgybkJa56/4cdPgUXOEjXza130qABPmQ8davyaQ6HdaCgU
JE9KGR4bXToO+XMA7FVCRANumoAjhalVrqGpqClpB1/WP9mU4DkR9xmpvVW9VzlAMhUOJ9VM9lOa
3Pig30kdHPPh1eoAn1Jv7TivEN7tyJTtIx7zxkljOTSonKR9XR1TGNdz6MO03LpUmm9NM12k6PXa
IaXFHIlCQFJkH9y2u+vhfJ109ARgQODlG3CwbLxISNYrFhcm4zG11MdC4x1PQWQThKtivw5DdB3L
+nUdN7dwuzHrUJuWvzJ8T4WoLLBelf6roqM1CCgY5rsOcgnOZPBSyD51VwQ7BBvi4YMEdUXQ7IOB
4sUenQvYEmD/SK/UgiwbS1+hFaN1ULXhbWZzX49kb/hMc6Ram4KDHsYfgGgFhUmGXtyBv0SekBCW
7WKLMzpcphTM83xDURZHBA1SCngjeJeyIAehSFr6BIcJJN94Wv8SaHfx+GR4t1kIMvOLNDyMAJ6M
UnM1eIPtGCnFl5rX0WnwX6wpug95UJ3KdqcO4BTiH1JhcPoJH/NWem360uXBjPx5aHi8bZO7AYY5
V/jJlDKGaLjCUvjQF2/Ige3H8rHmXwXmByorqbJGAydrgcnd58HLRGWNmb6MVvmV/74388+O+TKA
LM9glB8sAPXtAUwBRSnTFSy9n2rrS+YEn4Ev7FMZqV14ldDpsAkNZI4RZx8/tTrkRS3vefuGUoAw
bz6Z/XCEfw4yGCl9qEsJ1nLvUjO774pcfU6p/Odu1u70mdrV1NMbpYs+8OaLAG3OzpDVzbd8Qvik
dKyHBKijnwQvdtAcFMW5K7Mr6N3kMthNqAQ006cC9gLK4QL/02QavJCNe1l7iKW7qH7LgKz3wO6g
Wp5IOAA6UeBugkvuMtLLX+SUw5mC7cEmRMuE7rz+FEufrQnC6LG8BmJ1RQb4worgZEhSOok/zCpO
IFmYek2HOCvlsGVF9pUNfR610GOI3abPY3OrdtobuedrY6jf9L45msYEJ0lD1KZy1c4f5eIxkfs3
DV5qGZXhamxu8F4KeMv2SkkNMFjyBVd3V7/OcvVKoWIoSnI3tfoX1udm/Y7Hs8s/b3g6iVTZdFRZ
cYSLdWmTMtO6GStV+YcRGK4NwJk0987n0vb/1pX+52UyG/MojxS6moIMJcDwoig5pUtfIdzceC6Y
r6X/uLYasmGYJkWthim882ikd0uwTBAMtO1Omn6M0o+AB2FAFRTy2hcGzB5Uim0MT7E3elX/HN9Q
JKYUZvQqXzvsLHeoWOyMm/hY7ssrxYVT/6LZ5Y9wAO7bjYu6wrvaOwPWHEc1Nd7PVOGerqWpJ0H7
OZ8oO5JF3i3wIWhoo4cQEhWpBvtpVJz18FkV6S9qwBQluoos0hoQwFuUbfzvV1pRVaxKUUxdFZ8N
bCUeGz9I9cMAazQX6LaHQqW79qLX9X5mixHX+aQfR/5zxh2PrG+sJ9B4JdS6tF+z8fN6B+/N62kH
oiE5heRJCQORtOe+vA0U+Nvu17t4zwFPuxCshlckmGAaxmBpHwag2RPRmsPgUZ2e1zt6zylOOxI8
nXPA4EwNNjLC1xBPk6s4MWcnu+O6nMr7tEW4pJNdLjbr/f5+m1tbJcHv/UmezNJnEqt9/yu8pEh9
j2qRS2DeV7vAjTaMb2vN5r8/eZJUBjyEZwmdigBkGjx4jo1Zl6bZ6Ob9dTMV3ea1W6Wq8c9uinQE
eKhDY+9kMCVw7YO9xtD3dXa1Pn3vvsEpGrg9mQdy5JmEdYuQQO0VUJdgUM3LPPseNs8AS8BrVBdK
XRzbHLZk2B/rgeK+ax/lc3gVw2G8VYYZjZtSZnlLeoQd99nzb0tkEFX0dDeM+J/PswRZmIxUyzEc
6PWFyUh7uELDkm9s2XODDq15CZ3pLwbF09DnrE/Iu+t70tcchk/WdyLujGA0dUB5r0X6VOQct9QN
m33XV076mP/+pI8MqGBucjs5AD3l2TOnzgLd2rvE5LFC+1Rmr/WWd767eyi6aRHAmUeo5f7sUk5T
XdfGXD+gEve9/iU9qG69Sx6ghLxpv3NxgvNsF7nWY/LFc9cnVJnD5D8c1LBka4Ze/pV/OR0tODpc
pWqxsGPymLrd5XfzIn7UL+vLczoijSNbNiPUNMFM5A4OIc1v2KZ2yqF7CK+hgj5SFfi21ZM6R81/
DImp1DVbJjshCwsY+Dz4mzY9+V+7PZTk16iJu9QauGTcUUq4LN+8q3AHeymcqR+o6h3u5cuteX03
Qvz9Db+n/cSIOorMqCjgG3Lu3ZY5fSQNCkd3MCd6PqzP7Ls+cdKVsE+RPsiBeXQEo+m72X/yyL32
vrJf7+Td3fakE2GnavUoH2e4+iHnOVoynlLj63oH74e6kx6EUIdOa+lTmjnvFPJu2gc7CszvuPNe
xbf6frix3PR2+JC48g11P9fmk3MZUgt0WP+I3ymrFdNRhO2KewuSsCXewGPxU32pH5srMNj77mLY
dW5zox2lIxXIrrUxu++e4ZSTwQsBoFZAvxcWg0cCHjxvdBG63h7+9CMUP7/sT/k+3ic/7XN2sZNO
Zxs+sdE6mXwo1hisOt35BmS6indsGm6gcH5szOuGS4qpwhxQVtLkv+eVN54byti8vX4BVmnn3VR3
9ca95vcyrS2jsE3MxNGFP9T6IdaeNADYDhThVO+N3b3XUXPfcqnXADW08sQTu49aOw8WFLeW7Y/1
cb8XBUyNwK6qCiVJquCaedPrIxSc+oHKbd4Me9hc8gLq0uhpvZ93j1mWoegOLzzcecTgGgSaNpDh
4Hx3HT77N+Uu2H/XIfZm34j3/xd3jvfW87Q/YYKdKYkz2xkY2N4EW3xAo2eP/hDpAfqT9ucc6067
EyJ6PyVj0Ocj5+QgvNbi1zRPL5vxdX0SZ98WjeakE124UAR9VFgF5MgHwKe7WaozcDY223lW1noQ
zCGeNGqmUSfELF877xeUNwfkUy7M/nMeQo1A0dr6iN7bGU5HJATteIrGyh/oz5SU6yB56rP6aPaP
6528e3g57UUI3FUzGEossf8YD6QUd/WT8g0x2Cf/GF7lV/KeirsXbycfg2P5cb3nreHNC3oSv/pB
R/O+wSrMbry01JE0qQGY29uYxXfPE6cDFIJzD5jTpBBEP9h3kEL0LmPcdTc8DV2jP74L2HfZHpSd
uvc/1bflI2ptR+PqnKHqDuAHjjSyLFjOVARJBekWDmBfRdob9c6F/vK7i/8PbgJjhCuD81pANz1+
jSGg+/oHHur3f/kL2GRZ/7Y1y7JMxdb/Qjb9B9dkyv+2bYBNNnWaCs8vCmHpf2BNmvVvzrkKinMU
Adsa96L/wppU7d+WrKkmYEZbd0yZv/rPpz3+FSz+gpwtwJr+CCm86+gWp3bNFpyOgpYgNiFpdqFC
iSizRTitDBuq/poNy/szKv7dgRA7TCrUh9ijA0VKP7Rxfp1P+u3JNP/PWE7xQ0tNC8bc5NS/RtxU
3STsoWbyKwrvo8k8rrf+Z3T4+8OFMB57Stjn3OBc2xweCt25CbXy3lanjeb/3Nr/27wlbEXjaKNC
1/kowlBn63iPKu/fHlCiEN3NswZgCXsr+1Ade61kuJUMEQ6KRmAvv9Z9u9H8wuxbwj0MSfZSn4aU
XOcUyru49wwyCmT/z/v4edpOYrLWUd2lQ3DvekWTID8JYZDavVGdv7W3zZ/591769/wLwVgrDGvs
5iL5DMmOOC4/xmF8k5UMp4GSJ1bCjUPyn3v23/3M03cyEFMdlN6uWIVBN3cyHEFp1n/qYJeBDRDS
f3abrEs2HGJpTIIzW2rVUiuComLDPQCyerJRA4UxLcT4spqCRaHcYtxYIGX2svcmUHDs2g8giRmg
fq2BVHdJeZlAekOlcJPfdfl9nd+1ESnk4WBJ6obLLFmc4O85Sdw6BRNO3hwoW1kNd6leboQp4R3j
73US3D2pkiyZVCr9SjWZM6NXg1McdfigWz2+HNLsBdryS8Oorqqq+blu4wvjmSGrp6bhRe3gVYhx
uQASfkSQR4ZpuXGoWmpa8P04kTgCzKGReh3e5yk+rLeSPgtx8TfK8sSgJ70wa1WGo3rU625ndS1A
Ja/qrybF9zfuX0tfLzg/JVpSpIyhQUUvhXgNPBy9uWG2S00Lbj/plTP1cjBL6DZ3lK9/LPzmPPM0
5y5PJqbrgtLwE5+mZxk5J0UKzqbacSOOLH244NvAjksvQUHP1QP9GKGN0Wpn7qOm4MlT31O4MYeN
aCwPNu4aA6ZcN/F5xd4JEmISDWbyUFYl24AFSdH2th0hz2JJ9a+iMKmY6xPtbr2fpdkRvFenskYu
Ivqpo/Fzmjm3M7PPetMLQzAEL1XNtB09Sj1d6lEPgQHHJtEAdDeRLWkO630sfL4huGsQj5kxtOgL
lJGjgnttk32havV5Ni9mGTK7IHXS1YObe8OzEiG4C6Pn+ocrs428s8AzIv/U6AEyU9Q9DrprIa4i
gzCCJdfjsUQqH6Ftq2obzZdDDGmSJUs3NqCT9X6XJkxw4wTcmN+G7eCGSIZSf3zfxd3/KkXw343A
mLs8ceN0MlvIu3uodQsEIAueeDyI7pLe+XHepwuOPGqp0+UymJuMshFkiaFE09qv57UteDL5+aA0
QwQ/ZN2egBLBs4nuz8bEzMb43lIL229d9XmRw0Xk9hPF4CVqeiHlXHl7WTrVZ6z3iSPBfn0cSz4n
uHOqD8rkRKxBpaT3bd7ek6CFqc18Lst2Y4dc2MZ0wa2RZ9ALZJkHd1IRCwxN6Bc1204+JgMyBeuj
WDBSXfBqSiIlNUayHeovexZmf0kTZ2OHXDjp6fPvJ0Za5WiFxH2LIIk5Ag6kNCrCWg1df7KG6NBX
8ut5QxDcu5tg+lW6fABo2IPGUZ/rbNhY43mi3zEnXXDh2BtsCYqJ0TUhd4lH3j7sWY6HKhroJmoN
7kMgydZWhBVeOP/r1vq8SCczBokFXAR+Ocwcf69tBeqmPqrOk9lBwh0Ht5SqwpQ9olGMKIEB7QQI
XtM/b+/WBZeP/MozjaIa3SKMP0EscqOk4cbutGRjgsf71AYl9mxjcQYluKMDvjEDX97YORb8UBdc
3qNGpPawY9c0YSKOKBSdi8bbAJB1FHVf1m1syZYFZ9cyNbXjEhubQB+ifIWs7icpTY+U26M8mW84
40L00gR/92G+0CUFj6kV5H1a6zoK1VuY5r9IXgrLBVhLLYk3YsvComiC40OGlpXUW6DTXjSfUpWC
Fb0KN7LlS20Lnp+UU1Dp1hy3RlCJVFMAsIuj/fpSLKy3Jrh70KlSJpdsq11nAcA2bkwv37UxYqry
hr3+RhO94/aa4PbYUEeNGfQtHZVKQx3sFU29NLKmu4AW4WsXPTta8rmTDxiBHCJuSVDIAgQb0cHM
uZGlfbnToTJL5Q7CuRypD4q++Tdlb9y3BA1kSq9tB/JIFRni5lkCRxxRdbM+PUtzP/9+EkNKTYt1
u0kpwfCyV4PtaAKxvN700v1TE2LEEOVWbfkpJxpVerPkX4Zxa3faPjY+qPmXOEbqM98RmNZ7W4i9
mhA19GyAAhX+TFdFB8OjHCXPv80g5Vwi0kM2OEEKth16l6xKiCKQIthyq8YDJUAfHVm6gthnV00V
FDiAS1g7ieqFPrqzUS1uEtCp5X4IJjdJZiJRFerm9TEvLZ4QZvzYKCQlZIJTCjhdUum7JIFo46zG
Rewcx2vdNihLd9vK+kW+HpKDBhL+8xoXwknfUEPvayElFSosIaaffS2z8em8toVwEqhl0JcyazPo
HaWeiMWa0vN600JS+r9bripEE6RANeTD4Vqf171Em9L7xqabjbBPsfLzGmNj8NPsGvCU4whyDVx9
8yQpL+sfsGDlcyHxqbsGkCBagQ7jSQJ/QdAWMKxo2UFx+idDig+9be3VpqPgdtzwqgU7V4Xw0MHc
2hjc5Vw7G59lT36tnHAXedWVM8kbifAFI/4NfjiJQBWskEWosFfCOuIcYh+xix5Zs/36hC21LoQF
S26qyPZwkSaQHV7ZuIaC8wvP2xXFJDYIeElDCmhyIZ0pPvdhKX8unTS8XP/2pcUW3DsyBwV6MGNw
jWYESR3uTVmGNuaTpFHqalAuVx83I9rCQs/5mlPDajSljQbfMFwIAg99UFOqPTyj2+BWmrT1vrqw
Fr+zpScrXcOaIlcTs0VCngq17K5Nw9f1qVpqWvB5SY2I9TJig0pYP8tN/41CuPPeYRTB5QvIGRul
ySeXZOdRMfwDEiX7875a8GbT8MhOSXy1r4JBlv6iidjw3KUZmX8/mWx/UH2rQFDOtdpCcvV4Giht
lH6uf/jCyfP3jeSk8ViuRjNGZYcLrLePUHs2zA/zVWO+sbVG5RbRxtFwySwF9/WsJFA7VWOf6JMf
lKLcO3Z5VcX9cSrLMydK3MplSIuiAXUbOc0/Izp1qcTWhgMvrYHgwFCfDcg7emyhEbIIETpW09b9
S4AY/HcnEpF8iVyFZTYR2GYAg699yz1AQ5WF+PtdnXNuTCnHvuv7o0n9d/TSIwXNUcuaOrjff3AC
G6ut99DZWN85/crCVq5NWjJGPV49QVXnyxFyU/UemiV33dQW5lAWPBtCU7sDewLfUJFe6pn5UiOv
ut704hwKro0kkWkTklQ3jD2oykDwdVQ8I46gez1CxMl11cxTKCcfOLpDFgvZJjs/v0cObPgA0plS
fZo2zstLIxWiQddIkmd0RIOyVK87zXtGI2q/PtKlpuffT/w1mMieVYY8wobffeS6cg2YcOOrFzxU
Fg75eSLbvSMXk1v4sP5jWVIkfQt6xYWfy9k45y6ZmBAFzJDnWOTz2Agl9WnyzGuIyKhxDvS386ZH
CAH+FOkxilboqxcD+iry0+S05+0eshgCQqQlZR3ztXyO/Rw9JHe0ENk558NVR9i1o9wv9WJQR3fM
wzvYKi4lv3leb/r9OYdj5E+TMRsbwdWUphX0VUN9eKmD7rVLnbNCoyoi40OYg2NkPFV3QJGNesPo
3rLbj+d9uuDWnVxrpj6OJAfC8XtSTJ/zxPpkdfWP9ebft3i4y/6cGccxw3qIyWxUXvukxQa0/SQE
YEb8bFOcvN7H+w4LicyffSSyomeql6NgXar7xqyvkVY7rDc9B85/xmtYif5s2oTDcipMyrxg89G+
hZ2HQJ9yaUFoaREUIPzd8qolCxK8Vq3GBGYEXrwlSlJ1mBZGdTpM+dbb/dI4BKf1GjWWJ166XZkX
i6KxX/rpuU+hh4ciZHSO65O1tA6C+1pyPYyWzmRBh/UMl9xOyp1PZzUtFoP5ZtvB78RjsRbACOEo
j0lWbjT9/sUBnqg/lxia95HKBb6aU8KFMSZfJcp0USY4evKtqTSXejldFpD6rQ9kwR/seYFONpeq
seo6iKMJlgQUWqJkHK7a1ggRtSi1K6NHRWS9n6VRCW6d1H5nJ1ZFKIV6eCe16XiEVK26iIaqvivs
Gjkqo6dGW+2/KElp7Nd7XRqd4O3DaBuK5XPjzkzlu93Zt5NNfayqHfXO/HpeF4Kz65CsF7DQszvn
FA7bzsEzaxd++e+t6n1f72LBF0VM3EBp0mA6pNptf6bR5r3oIiKPn/FSsd7BbFrvRBVbcPa6gcE2
J95SxA8QUzvYMro44dGrQbXoCQxb9YYVLI1EcHstgaMkyJisPvFuR8i4oWKo9w3Gfd5ABI/vE7Q3
WifgzJ68tOOnARWZQSr2k0GyYFDeymKjn4XIIoLlOHLUqBv4E6p9lvLoB/r0Jif2VnXBUutCBFD1
PpO1guWAXAsSED9Ihgej5Jiz8fWzb7+z3CJSbizyzGps8u+OHiEpn16nTXTbqObV2HbUiYcbgWxh
sS3B5RvZTJOyJ+ugys0xUuzDfCROQ2PDaJean38/iVwZMgjKlLOTD40E7VOUBHd2NNaH2oOxe92c
lhZC8O02r0wovCPe1/P4pdKb54431Yvz2hZ2cgtGFkVHa9Ml3+PdODDlH9Ks2EhhLX244NCt7EHz
lJAYSIL6Zx5Aj2U2o3LmlwtOrPfImHgOlyk5gMnbm7K3+eK4PisLaQcYDf9c1TqytTGh7tPVrfy+
GlEzaT6k+XWU2Bdy9TCVB2Nqv24+nC3YkIh4GxDHyEeTeKTFw89KQdPJyj/3aBZs2OiCp5miJ0NI
bNkGo6nnimQv/lWnFMxFBzupfpBMWJ+zhU1OBMA1bZsr/hhOLtynHxCluo5iB009eVfWUNGs97Fg
UKbgy4HkNF0QY1BqGfakJ53pqCnQZZzXuuDKUU/xK/xkE8q15Q085yhJbh00lyZHcOGg0CoOsjzt
R3V+7anZB6mS7gNU/kq5269//ZIRCZ5c1zwwdiZxDgLOSzua6UfknV5v7WlLzQu+3MtROaYWNqrK
KCY4sPIiTSVr48YL/tIECd5sJh2wmY4D4CQh65rL450RohSaQ9Le6MPl+hQtdSJ4dRNrPSJInGCq
FlBuUexhmvqgIPEakF5f72LBQkVYHHwqBlqfrEJpRt/mXI4TlxtAo4UVENFwwEvt0Cn5+qwGZJR3
lwMLndjSxhF86cvn4HGykSkxJCK51ZNDaeXPoSZdgtM588sFtzXNbrAilDFha5uo6Y8OBayOUBwe
zpvzecJOvjz36rC1x4y8mQQBLC89N52VbHz60qzMv5+0LVU5iOHQYHsvO1Skg5fU89/WP3shKhuC
w3ppreiygokgjgWzaqncBdyBEOhpoXsdx+DSl5QNq1wyHcF5c1RVmsJxSPIaKHnOJE92d4lww5nN
C85bIojjVAGhv9eH4h5u2O6qDvXLsAv7jdC84LmG4Lko8EQK5PQDKg3mNdP2VvBUrRfRE2+vH9eX
Y2GlReQbdxupDCybqyErIVfZjZdXG/Oz1LSw/w4Bef6y0rjYaENz4VTtFfTyG4FzqW3Bbe1IM0me
YKAFUI8mrG8cuJrWZ0Qo2/5PfkDV//Bb9V9FPNZ61cxvptYDZKm7Dtq3f03xVAYwl8/gt+bZn+BZ
vWgchFYujHIy0CF3VAkiOl3tb8rWr8uL1vajFqU0qU2OJUkwlC+N2L+vMI90I8WzNAmz3Z94aapm
hZpE5NcG6Db7zoYPfgv3utT0/PtJ08AAirKRmV9HK6rvvd8VEKrr9jhsTPKCa4oguKLgeUiCncLt
AulRV72bRL6U2i0SkaWDrC54vup1ZgVCtXP95FdlftWD5CZUjCNaHBcj+RVABRxmC3s6bxMRkXFj
gNxNokHmOjnfitJ8aqb4dd0Yl9ZBiAC9AnqAG1bh9iXqT5TDwi65cTxeaFrEwCWIabWxglyylcW3
EGfxhG9+WP/qhdUVIW9SF2amN/B0Dz/gB1vSfnBwRdYEurH19pc+XfD+wGpkKa+nwvWsGgSYB5ks
9XlbtX5Lrf/h/8q/wqD3m7hhYkooVA4TehOyHW+VLS2EdBHxpqI2B5koCzpQwvHs5N1HG4hCrFqH
NKmc867O2jyyE++tLW8WVaHIb+qbUHYzDSGzJEpj6bg+/0vrK+7hoxNmMM0XriJnvxJq6A9IvMAW
ZIz+fr2HpTUQHDh3olqPjQquR6SVLtpR2uXJeYgHVRP27XEaDUWN+fpOgxunIkUZlRtX/6XVFdx1
6nolHJAoIhAgKI5Yexz9GIqfRVVvRZq5pXeej0RsWSr5oVLGTufaJKSRQdkP0g/QgbH9MqexnRAN
Ee5Xs/YV6Em2rIMXOCH0gjJCyM41z80XQ549V1wwfKu9MiBD8aurprkLA+UNhZqdEze7RKkOnaG9
OqiYF0btZvk12cnSU5AVLS6MUPoiO9X8NmAjzIT40A1wKjdwHs9aelU4NniVgSZhXVCYkln6vid9
QPJY1Q7rrS9tDaoQO8rQN5vUpOJC9sqjBciYMienPlKvGNnmJSWKJWVJmlRvRNkFVxFhbxwbsqTm
ndqd5OoWlPtXirivOj3/tT6cBYMTUW2jXxh2ZkPgb6amc6GV/r2RgaBP7fyQDMaGVS84owhl09Hl
HNE+NdzAABaKfvBdZWylQJbmRwglvqUPsJwyP1063rcqF+A2PFihfd5O8ZuF4SQSlrpWxjG6TK4v
SZC1phHkqiCIzzvF/APElmpJFda0jp6Ya1qQlKCkRyplw1aX5kaIJnnoTVbUjtQQBt1jBy23VXU3
arv1Er2wrCJwTakta9A9atoDp0Uv0Xd+oha5dfdaalzw4ohSVsWu+Ha59a9Mp7g0oR4/y+ZF2p/K
U+pYi6kGr7XoWzm9DUpQ8wQNX6OV2vv1PhYKmlURu6YnZdNC4mu6PrKpF1P4hn7aQe0tgmP31nrD
PSKO3yz+aEFi3Xqf1rtdWPHf4NkTc40nFTW9Weia1NlDnDmXRhi89pmzca1fiBYiEVVXqlHRQwHs
qol6l6IfI4f1Xud+Im0Bg5Z6ENw5DM0OZWlsqmjMlyQMf2l5uNeYNt62ig2vm03onS3wd/XhySTp
k2WqaU15J8+tBkUPxlUc2W4bZvc2h2MtK+5aFMk24veSHQuHBYOaXd9E48qVffm+9oZjFJ7p3r93
qJNx9OxEBpdHTMwIlZsmtmDpRrzgICPk+GPdnhaWQ4S6sd5yp/t8/eB1H6RJvjI96XJSk/tS3nL0
pS4ERw86dIgNFJpcy/I+t5O6t/JqZ0HTWE3O0/ooFrxCBLJRiFcMIzAId7JjJIHUozyWN0lpuevN
LyyxPI/sdB1GpK3rqDfd1lJ8t6viJwS9z8zXyPOYThr34wHxl5zpMYP6TqmqDmnQLUz90rzMAzpp
O5ANqjZaPlyFj9TLhwlCcfMh1Dd5N5ZmRvBmK4RjdQoHqvuHdmda2b2R5ued8mThgN+0yI74IRzx
Up/DLSy5sRU+r6/n0rQILhtIsWdOgO9dBPSMC0TvFVhLg1tfrtINi1mIQCI0rfGTpA505qW+TuQ9
eXsvMh7Vqd7n6bNapWeZPVxAfy6vWbTjqGu9wUspOlDqXSPthq7IN6Lo+7OkiCg1q5XVuO+YJXss
9CewDclBHcPxugvS4qzdTBGRal5f27O4HpwzQ0Ixlpy8+r527Mrm9ZyFVhzBcW1FyrohhgIEnYk7
I4mv48naO9jSec3PM3fiXjKFunmadqabtvlxUPVdbNqX8hRvbMYLRwxFRKpJIVXwlAjgXXFx5VRS
hYCMVx2p2f6ZjsqXyervE5wilhGTV0yHyvY82Oh7vuz8cwv9B0e77wdtE80uMurNwRjkhMKC6HOb
md80pK2zGOb89TmcbfW9jgQ3HyTFqvORMerShzx94Jal5B4sHh+H6bMmfVCQYN7oaWlIgtcrFJOE
TVJx0tdbFJVqjgJV2BRu45fxrtL1Zgedwtbb2fub3m9er1PTMOxG7p3Z8lqpn157r8oexjIs3Nof
vsqyfx5IVRGBbuyqg2xI0NCkqfScWJYbS+lZ1YuKCHRDQrd1cFDTHRztgcLandcUl+tr/v6uoYio
trqUc07mrenqnDI71UdlQt+f17Tg8TIJ09CeWGRYofPLSTH0XZHAf7ve+sKq2oLD54PaqPUUwE42
Bbv5voUu7XMe2sd4TDbmZqmLec5OYoox2qPXVaHp/oYMWN2x430lbMBilVWebpxZF0K7CFlT5gJq
L+O8ZPr+20AtIsJn2cdqDJUzOxC8usutQVILliEzh2SXzpJELfCf72MoOd/X12JpDII7BzlsIYEO
U1aOZu9+GqX0Do1Lb1frPGWtd7Fkp8L1usiVgeJ41kKJRtT9eJl9gJLO+HZW6yJKzWs7vW8VjCnq
rGwnp7epkY/nzb9I5uaNQzAgMWq6ce59163pYQiD67Q/r5xCESFqhZpleehzC1XzfkAGOc4gdDG6
DRdYmHYRmTbokiVXAbEz0PRQQT2rmIodiVP/sD7xC5ZjCV5cFnrJ51Om7lDAijwPAqLxhZLqG2/f
S58//37iwWYUp2wzzD17jbJLK7/b9eY4ued9vPZn66qag8wusMkSRrUd0h/Iy1RldQlP9hZ31NL8
CM5bZPTQKCYxNJdvA3t8KD35OiXJvD6CpfkRHDdOfWusjNnutVnorU7ktybug5fzWhd8NqJA0Uli
THPS+u95LF3ZiXbejijC0SIp4USUwcHYVKjmJiH6uUaRRxt7y8K0iGA0aygsX9eYFgNyJzbbuJ3l
Zj+vz8rCKUsEoVV50jVDzpJq4Sz2NjbXpMReR9O+mrj4GOb4HPbyc5RlW4T0CzYkItKkKlOtUOIh
yVPRiY3Sa9tqj5LW7tfHszRZc7cnPpb0odRrCeOBniNk82rkg9V27XkWKlKz9YNf1U7Bk7NpAhrX
JxV4sr/F77v06YID68nkxZk/v9n6ur8vY/+n4UjnGb9IzRYNZjCZA28J3ojwJCyY3phtXAiWFlTw
2kAy2r8sqHXSg+RZz3arHlPNe1pf0KXmBbdNBseXPJUvr7rmTpHQYJel8qdZeep57iUC0EpfKzoj
obrbaKYrJwwQ+9zMsfxODb1ziREhaIY0ooZkBtwzteGuGvuXHJp3r5WPXVE+cem4cEr7yUNzHZua
nS5UugnFK5MLiLHjhnXXd/LPuCh545CvCjVFZQ1O/IrglaPtXHgDgpFTYF0YSVPsm0h/DHuEZtZn
fsEeRbq3Af0D0wa34tZ6hhxPbDXXaLFV5+3lIuEbZO1mmGXgY+LWg5arvBoY/vqHL5iMMf9+EgOC
MuahbKJpTnxHD+pNM8yPUdptYJ2X5mX+/aR5xQJ3GSIM7hq1fNeZyUcLUbsz51yIAbJexFlrkRbS
xii+5WTs7Yw42yJ5WrhCGML+HUAmBHU4E8Nr6FVtZyCPnUtM/2cUWlt8uEuTL4SDzDdSg0I3Zie3
2n1g6PF+cMiDgNj2N9Z3aQGEkDCgHNdrPQtQeP4PP+4rN+yD+Dy7FFFtvR7YedjQeGA3yDJqN3ac
bwThhakRedyKsPV9eLh1ciihhuavac9yqDK6oBeqhyLyhg0tdSOkqcfBKz21phs4e30QpDkQfAX1
SaWmamHdwxZeTP7EuSn/yvOoKiMVM23S6ocp9Q96iUBnpCfJBbKVP33VeFzvaGks8+8nvuY7elgm
NcFZ9rrseQy+W5G5LypTP7N9wZcTqyDLgT6dq7SJ65fmlVmUV9jXxulqwVJFrJque1Lqd7zD9l2M
ZP3Y35e58vW8qRGcufIVb2wUnyhnxncTYu3IMR8DzT5v3xWBaZFmpMVg8ulOqR6MetIv2jAI4Fiy
N3CYSzYkeHGZA68dM17CJSlLdpVpPhhjfWV14b7p/g9nV7YkJ64Fv4gICbG+ArX2Ur243bZfFF7G
AoSEEJvg62/WPM3UnXJFdPitI0yBpHN0ljyZNixok37MX1+i1WraDQOUTuD1NLtrufcUNektYrsr
H3EJV4M2wuThSg9wi833cxofAujHTkT8fder9BZZ2xUzuJRTWZt+JQPBJ5iqu5NQXR8Bv0mgRnsj
Brr2/POF8Q8z86mAfFyAcrs3uQdXx69VGj+7BfrIfz6rV+zgErrmPGvBy4FlmublFWTYBUqIv//8
6Gs7cGHBYeCZDjRQKBM3u6iDPnJD72n82KbdsZp//fk3rr3+xa1MaQCWnhkeNdb+GbO9bj2Qu95w
19cefmHHLOBaTHEUbMK01vniJ5sYxcMPLvzFbUzLziVc4+BYXj6HFX+IJ/f+50W5tvAX9otaQNCG
9tzhE0EepdGhh6h9IdLqjZJyr2V5A7Nx5WxewtakVMCYAJGEgrn/nkIznQ5bZdcb1/2Vr7iEjGGi
oJysBckzaSnqkWWpDiDuXyEPCuZIhiIWGD37W5HjtR87//0fZjZ03WT4gK0eGgd1RhHFuSZjvx2W
tMswAxtl4Ri2xZ/358q5uoSPeRHRkpzXTcnupZfiwUtulemvfcfFrezpfu4kh80xVLtXQYoFszZZ
AyiF8v39eJs39No3nP/+jwVLBSL5akaxYCwNZNWnx7W8hbe89g0XNu05AO5lio2POvl+5t9Sxrx2
zXS/6gBNM+/G+br2BRfWrYOpsdSeY9XZKwDmv1twCX1sgy9sO/JapK4xYiNOQGSlBhtl3jLemu27
tj4X5t3UHEKGDC/uwr23egfRfQkEuePDX/HHwvhLEJmMzhKM5/ySQBCdgc42m+pqveH4rqQ6l7Rn
JGFeTFGl2WAQvpj6rlD6s/WG08pvAKWvuKVLKBk8NonimAUbk0Y/wmXdQUz+EeLnHwtML0FkE22C
2YJbeoMJzjTzMd8A7y3zqa9uhKbX3v/ChpuEjUy0ARQdRPyClt6WUbVZG/Htz4fz2vpfWO44TVHZ
9j78aurJQhm+GUm4Zpj02ydj9DELuGREK9NpchH0CwCDwuSmHk56jD5mt5dIscGvrPAXivcnQJGv
43Lq3XCjYnbFJ/zd1f+HVyNlaSGghKVXut6llQceS3azg3fFbi+hYUEySj1UZ78mO/vMhml6jUaa
PPoYad4lINnPue27j93NlyAxb5IUuG6sEqRU81KovQamUaW3WhoJ3Px/VM8uWc7sJEZFgWRBRFS3
LwRz0kcXaX5oSsOLZXI856HlJ3/sb0aq16AVl4ixPvVAVxmQYANktyVL1jCdaw0tiM+B+LXUIBiV
3xHcZMafbgSAV0zlEkQGNOgqE2aRJA7k1S/VYzJX990qT/DtNwwlvbKQF8a+hql1HcM+qbDbW9Ef
WV9+X7S/Scbqp1bIIwgUfwo54Cz+2f6vnHFyYf9TR6FU7fBRYxQ/go74rm7djXvjygm/JD8LG+4T
OwKGPw1yIlmvMZc8dAPm5koe7uZ6pAWWs/vxsQ+5uMDRARFhxIEYlFP4FxjGXRFD/uiDq3Rxha8R
MP6qBObV8WTTMfHI54+JsdBLoJl1wtNBh06+6Sb/GI2c5DRQt9rI/7295BJgNniRHGZjg00PDgPI
pQUhuOHSoSw3H1l1cgkxK0GsL4noAzB4zEnWxXM2eXF7w+Cuvfz5YP3L/y4rUmcAWEjTBQ+tBxZ6
zG19bLiaXELL2mQBtdCIpdHQ7M4m9NVQ5AcV1J8X5r+dBbnkQetpVFdVjxZ1E9gfDLyuGZHJQbdy
X+vyY52osyLgvxcITWqVNgi7lz4qZsCuspJW9saZ/29fhBjy3w8PK2GTkmBIp+3TXbqC0zFZexDb
Y+wJ1rX1lK2OxivNjyAQt6Ytru34hRGrvp9U53fBJgAUPwSKNnC37Oy/4yiSXpiwmaiH4jPayhEo
0G1JP4tKtRlf1huu+9qrX8ThUjWCKh/dX1aBiDixLc1Hoj9WfCD/BxNzxE1zDMmmKBZ5BIGUOLrF
DX/lpP4fTKxDJV1KCpRoNxRDKu7DXhWeqbIOalY3ztK137iwZNXNUooZUB9VI4MOqhQyXOqzlP6D
N5FbQ51Xdjg5//g/3MUioi51SYzDQ4bTpMbdqMOdUPxWpnVlhy+xY7qR8SIoiTYwYP0YaDFuLEbr
bjiMa08///0fb0/9fmSho3i6P1hMbUyPbWdf/uyMrj37wpRX7WoDfnqIfqrFHRvOTMYxFH/j5P/3
PQ+p03+/eReWrGZQvdhE9idYX7aE30OQtkAGV36wL06SC+vtHMRZug44+KSZvsdjiKqMK/vtn5fn
2sG5MF3kz6pb2ybYULzwfgmX+D2uFnvvRS59+9BPXELFUuMpadFw28wc4geMtQ/x7B/LynwoVYGE
7L/3wETQRdW8OxtYvId+bDHeHGf+O5X9/+ieXGLFuEl0g44k+lSTvp9AZ+YTtVVYr8xLp3dl2Jar
dBvLKGt08L0m+i1wkAErvV081bvIJhuryMdYBcgltGxAPCPpiAiZs8llvGrIliE7LpJJzB+zxP9D
l029GLiVwWYc02pTRx2E14cP4opJfGHnsnPSpgmerlUPfflgZ8Fs7tp2w4Ph+WOH7cLc/aFsF/zD
wOVKh7/jjkbwlyq9VVK54k7iC4Nv21GmEWwQE2DkrlzYe2puzYpee/SFnUM61aXhufJKOX86PzpO
bnEkXXv0hZWnItVk6HA9DC4tElM/iMB8KNMhl7gypJ6RF84JikDtuu8bDInM5gvoJxb7RZhuvHEu
r/jZS3xZ26uxW7sBVZRludP8YXSHFOPT5Vht5uXzn4/OlUW6hJkJ0acRaN6RgJZx9C0MR/GVNNFy
ayLl2uMvr+iWE89zNVDFhN2pkTRZpZsbr34lXo3O3v0fF6hHZmWkKs9mO57SRdK855jzNoZla58c
3Nz8BR3QdgconS7+vFrXduT8mf/4Sa26kAG3EoDdfQ6+NlQQlTvTdkuWNn58n9ZqKLNOqv5DxUYS
XRj2oPhUd5NAGScRpya1QdaX7acJcKI/f89/13HIJfrMRgyiphVuckznk09uKGdSWBODgzq1IITY
dLMLvUzbtW9zqbV3S/7v2rG4sPp2UWlfgURkE0baZiNOHVRDk4/xu5PowvBJhdl8iE/BXfnRe2sH
mVPKb03DXnn1S1QaGy3EZgRnm85OdaYjvPVM9S0OzisbcglLA+bBq0CYBXMk7B5k2iea6oPXIIOZ
IwwWsG4D/MgtuM6VMOgSRwaeesfT4fwpiz2UgYHm1pJXnO7/fLiurdSF7TunA+2d1UiHBnyisg3c
C1q14gZ44Ir1X2LJojRMUlP3CZioBG6O4bwRulq7EJC7BmrxcVR7XValHh0KcL9ET25Uib1RXr32
aee//8MPkL51vElQewKdRggpqMBL7znV/a0xhvMS/UcEdkmoRpDMhH0F+4hqYJAcG3+C/TwPFX2G
s9l8bHsuLvU17QcS8ybeMKP8T2MYmpNLpPvYkDUJL0wcSbGQXoXDFUdl3otkzXpDk+xj735h4b4Z
/FkIrA92ui6Wkh2NKKePPfwSaBZFXtokCx5O07rbEk99H9blVgXnisoGZFr/fXSQ83l28vB0i7uK
D2su1vWExOOZKPIc92hrV+Ivj3fHrmmeBwzxswq9N+OBCcYOJAtRDrCQyJOl93PU5uuf1/OK27lU
G8X4ZmdKwAU27Wi3f08e2+FQ845sZ7X0uOKmA8XM4g3TvWI9lyC1fgYVSyWacINJ9gWQ+eTbeaLs
z19y7dkXQYFr6dJIVOc2bcshfyegZ1MVNDD0xkpdscxLldFemlISDytFhP02cf5QRn7Rm+RENX35
2CdcXPqkx0jcMuEOcI5Xuee6CoRV+laN9doHXJh9RFTauh5eefTqIqnpE12nV2fkUFhf1R/chQvj
B12ECHwPOU89vTLm73wub3R3ISF4JQgLLoxfpMlKxITavBckTuZVEpgm81hEAbQj5E5aELYMM7GF
Vwp9WAAbBW1TsBxq15mtP3bLHrpVybHxlvWtCmK5FyvpQa8Tr08Y9C6LSsT+RkRT9Naa/utCVrvr
+6E6rYsb7sTMMH9eTdPdwJLo1Php+yxrkF3WIqFZAFn7U9iXgDulAVmOsUyah3Ay6ktgVb2jSSlO
7TjhjhoqPx8S5Xbo07UPHm/WI9DKpohc3T9bJ1GX1jWkHNA8vVunFeRiKOrX8/2ItwZNE6ZZkka5
vI2kfqf9qh8F1Bky2afI0qcYY3WZQABc5onwIXwqSflFt+epShYpCVVODCFnQQwaVihB8u+8Gts7
GUL5NY5779QElQeW0GHaz3yAqHuU2mNY9zKrfPubEmBJx0X+5Bqtxbl2XuF6j2yAZpI7U9MwN173
M/LW9csKGrGNMb3N03K1BxbaNUvp6qVF2Zkmp918GqhRBy/V9L6mdNnaAVI5nSerJ+qn/SYFUKbw
Z8z5WhbXyG7DA4QuTs6Hdg+mzeq8neY6c6I9pqGmuyWJ1i1B6+lbMJtxx7qozabG1Pmggeq1Z+Vf
skbk5IBmQAWd3NUY1S78pY0LVG6f/Np7DV0ANs5J/Chj88PKur13oZxyX0/rLk4XvYlcIvZhmCxF
t3C/yWY1QMh2RIbJSaghtxnzfdfRCW1d2Rd+P9WbxLUiC6fF6KJbbbNt6uU3Xdb0yVdITkHytKKi
kfpQ3GbmHgxW8qTACgj7VOHBxp2fk5Dg9VGhyoZ+AYoxxUAQo41XlGVid340miJo2zWTIWa8menR
ch/LsnBr/XkNoIj5raum9qS1M0U5s2caLgPwbHUCCT2ocOescTuzrqPLrD90d+uo+YJCSxtlZTsJ
UGXKsSB91WzN0lqoNyM62ZopYRsdVxJTVVM7JFnpVciCALuQnxFtreJ+DaMhuZOeLsWTXKSdC9YS
LFuyVJGfxbMc1mMd63QqkqRahje5NoPDZCKr0r5YFSHk3oS0wv4DgL0jpe+TQnZDw7HGoNXPpYl9
VjSz1Grb0AENCiGq7mfSiy5zIwOJpz936h0lgNptGxj2J0GHet5OQVPbjVxmrY6zXNdvWMPkQa9j
okCjtvgig5ij/9CXTVDfTZYSmk1+0j0trOHvBkwxJ5jXaLOghKpI1i+ghwjFXL9B+WpNi4CMMfRq
/YjSzdAr+5XOaf0O0UW917WlLJ/oaJNsNeMMeo/Z9w+yKSFPPkGofNmmAR3JXnDjwymlbY32Dni6
QkiC0mBKNpPgc/mEES0bZ8LahOWL82aFMdeSnbs1vt0Z5usg537Up5sFNawTxEHmJ/R7aZ+pMXIl
BLfj3jxWCGHlbmznxuYi5BPNPMAoFGjVIUlTpKxj8tXVaS0LWc+t3I7BKMxDE5iUbSveSwSjq2lo
AX0O++bXg6+20RrSubCwpP6A5EskmXJt0n+ubbOsWzHrMH0M2pS37+Hax9UGAIGmB4oDxMR1Ji3E
/44uoYs+YNbe/9byMJk/BRHzsdZA2Br+qVGRlQ9lKXt8PpP93Gagae9/cZRI5k+iXrv4XjAPaNAm
nZI3DLry+KFLeSXyoO0gT2qacNYnJk3lI7Nlk3jsUYSHdvOKrtbdOMzRfZ1Mko9QpmLt9BBpk5h3
aMP1Qwb+kWVtshpj46mXDdGo3fsSk0Qf0gXKhbDAbl6dAdqLtsP9UM2DepqSMdTbsZcrL/cSc29m
P+Aa8J5SOrfRnPkVtk8Wa9wadPyHTrP2WzdPaMNlsYUqOzyRXBZbgN+uoZ8aXjK/EBWy5Y23KirP
Gm0kBD8gixmOYyPiouJt8N7FfvcYlb4EkR+6Fz/9pWdsj3cI7XMtgoFsei7smgedV+OCcSNG5uah
MQ9DnNC0WGjViKIHu3iT9cA+omiJJvaJxQGcUhl3Zs5sr0dbJFXEyqIZwAm2Y70Dzw6wEdplcqSq
31A6DTojfmtArj41eJhTvI3B19bjzAEEOcfH1qy2erBmZl9mGy0hNjr0+2yBz+B7JUxJd2cu47qo
x9LZn3XVm3Fv6nXV2VThde6jcmrJd9cSY3PN/dJDvxil5yfYqqwOFvMJw7OGplaf22GRYYERmCTO
vDAav5QysuRx0NBk3iWBn37ua0ISGLBjXiadC1/LbpnYvp79GJIh40LulhgikoVj8WzRDdULogmS
lnEeeH685GHsD+KwNs3IXtZhUC4TaqxM1o58nA+RWAd/zxDIYWlatvQP3DiNIeZVtO0Oiu5jmYnI
NHEmPdB83nVNutCNMK2iL8QMDugsUffhFnKMrcgbzyXN0xJoIzcmknV8CF2MO7zrlhlwgroT5mDA
Usg/8TQl44ZIFowvscFsTgZXnoL5px275lO6Rg3JHep9CRjj3NQq3AHnbiNqa+MMXx0kCiZUojkV
8hJik+VITZiNkNpoTrMIk3NoNw3mmdHQ/WhDXC8F2NfHsCCjXV+CMIg9XKepkV/HdEDXnSChZUWl
y/mBl0MZ5GkyuAblTJ8tOSOzgabUhKHIrdNpunRZKTnoPtLU+x1w0H+AcCbEocvsArt4AsMTaXHG
YuX1jwzUwOoZ7Jhjv+9In36pIkL99zrxwImSy47Z+VsysjSFbASQpfwuWVelqg2kZuz4UNcmVNup
7tEpS+Gy/b2VkGADkWRJ52d91t08sbBuWS6FEA6MZEtXbyVGQ+OlwGVCzVycSxIgbOzmCpCOpeO2
K6AjG9d5M/dz+Au3XMe3cW09cUQQnqqMg3CBAlTUqvprGLT2YeYa2tw8Uir50aSzNbsIIwztC2BP
5brlbuj8/ZpE3GaRToh9XqjFiCGbMRG8QdUOU4mJY2TMQ8/0CebkMQHxMosupshWenCcmTLgqrAi
0YCOJmPQnYNEBBOVSZa/FJr/6x1TMXAdjFgwk4RlXQVHVk3UjLl1dhlg+gTe5OQw/h3dp7IRz5Hy
m7AwGBscsxUc/gpV2Gg2xZhYVj14dRqPuefjPzyQGAoC+zUcMFYZDIZWr1E70zdbIUDaSYjr0V1q
WKcelQYPbaZsIJDrhog8C7jE8CXq0IbIIyMS8L54vYpxCUNrGoFZUofdtmK1v2RJPfMIro0Oscno
1HlgiE9N6j3MDTXP3KkeNxU4NfXWxqPSz8sa0eTIIGGl88mZfnwgXOLQmgbwy8x0JWRkhK1UfyYK
HLnKVsBd7MtEOqSuegUp1cZA6K57ZFM5jjnsnol9u0oPZZsKzuE4xLh0sq4z0/jbBtHC8maEeGMx
NX0zFz2fk6boOuFDXWT15q7OesDBgmNHEz4WrYDqMd7C9Z+IbE2Vr+CPv8dMyMB2yqc4Q/OYaG87
Mz4EWTsEi7pfmb+e9GQmU9CI+r8qE/gtxLC7NoFSRDXTzEmfo2Xh+/AVWgyLegJ1wFTnKy7nfutC
1kcPAGGD5a8H01a8Y56L6ZZxhCcHCOk2acESIsSLGeZO/FSaejCX2bp5F/oePjbxCY5ZOc8c24Xj
VOaNmmXcZ02FdGW/rEDu79OwUuwxHitv2eLd3HQXCYR6G7Dn+WBJACWcysEl5qH8vFKUSmKfJqfa
LWQoyBSH8bEGwqfcsIQv0NYCvUV18HzP+Of70PO/diOjPEdoj0lWBEt9ZPcR9lLGuY1pKn6MaoDo
zVqhTwv2fY8tO+smR0Crq8EMXXBVhvK+DtBlzQOB84ilSKBqD1rT4L4S2k0HE1bgUc9AnBKvRR0b
9z31NXgrM1u3UbunovUJekMDBDmSVQ4mmyZWi61BWTIqCOPW7UMdh8M9fIt0r2DXrMpiGgD9zdcF
4XQGD6TNnjQxJIRtDMG3gju6JrCsMhyLFVw/1WuXaNPepcOwDPt2pHEKixZT91pa6EneBbFV9i+j
9eTvWkxriO8DaVZRSB6G5VPD1dK8sMmD9wB1FE8KXaPRGwUx/dL6dHiMpJ+Mv9YuqShQTR1HYKjb
ETdw72qkhUGtvUNaAoL3zFLFxvxca7FviVqNeZAgEUxhgNrdt12gooPm67xkrmuZecO2yPERVDBL
/ZmXnhZfQSumyImCBoJD7DVkJpdVY04tBs6qvYVsV1j8rQ6wIb0POD06kqAgraAY4N6gFtCNwJis
DPlHsIzevRdHfDgGBi0GuB7PjcXcwadmifNU/DT2NTYMYe7U57GvlZ9bHo1I2FlL5RN4ipv4Cepw
05yBAwfHPetMXUbNRqfYFiQZCXH5CtzPsCntDHeVsdqa4J271ZQPfcpBtzo2Xsh/DpLT9Vc6OTX0
v30fBkU2PFlj9lRzNwOPhJo1gENlpLq3do76FUldCZLFWYNBq0hWaGTlVaSC711c8k8WyRfdImDy
QZDUNlHJ6I8z5cTs7ngwd+3yhIDLK5c8nZiE7Q+APoFlbPWQLoHLtkua3K97UqMYjgTtBMJpcM8h
pjMo/FRIIF4miYF+VGkxdqniArOvbED6XHaxoVkyNUvwBdGl6FhWAdQt/uqYQ0I7pzgM2wm6ZGKv
td8fplqWUZYsuO2+hqmz6de0tH7/MpaVjl90GyPxD+YFObX0YvrVGjFWxQwN9y+AEltM4afrZw0v
dVg1zkVWtwH5YYZpLkbn14eu9KsInahI7cLe4K70LHp7gtbsJEx0vuHMMuH5iI9zPnnqpKFDgqgd
G5ViFNNLX4cari6j/cJAJzCxqTt5cLh+AU7hKc1bRmMfp6ubX/1urL8mSFEQMLVg8exlDQ9bacRt
HpJZwOgDvVusbU7GH5r91KCuNPQmJAB7UO8OY+LJLpVt9dOPBvLkTBceyrQxd5BPgiuibXoPpT79
qxsjXmCGrXlEyia3LZ3oCVPO6cs5Dv2t65Xtw/TMHYNQ45dokHrPfuu/WNxmByDcIGEIN0jyujME
YyxmaO6VXJIx7+dF75t5qH9NZB722uvoI7SavWJhcX+KUAoSOSsRyEKsWH9jPYw1UjraRXKULzTC
VaOjNXmH0SWfzaynAoxH9ASk0owP7DFFzuuhPBLs4Wu36OVAIDL2grJYBOooKCp7g6OvoPP3dxbS
figaaORcHPffHSatpl9iHBDpNbbVf7kqKg9lGU0braV80TaN1F0ac33PFcoFC9IFBKXeNOzOHB9b
lKuwfYNZjjiF3ZTVUyvXChvqpNzODUG4hXG3zIswi9lY7nB7dPhf0mS60dOwAa+vaYo6ZTgh0dm3
5guaOT30yqq4eRgcO6tiyG5spYKsBEAvWUBb5Ihh6DXPdcLh8ZGj/K78PhLZ6M8oQPph5z/ZwMRu
Mzq0tzMzQSoY/JSdxNXT6BCXhNfgGaXtcc1DphhJtN+BRHkTBRWrkHOgxvisQPQJ+RGBG8oPvAIZ
T3lfesQ/hTKaMkijBO9eNdga+rpBhxLCMgcRGM2qelOFhoqMQIADxbCwCU8sqCOVh70GFYWnzICI
0CwJSjXhSI4TRNjfxsCE+QozaYpl9uQeFZRGbDvEWfeI8vod3Lr7a+iH7yiVVvtgautNFxOD0za8
pV14GvqGb2vwAB51BQm2uqkpMh2I52RcVDYfkFLEGSkhUlAgCYpPTA/YpRRQHn1ARcKCSb9kUX9a
Jx+9Xy+RYPIuJatzM3OUnFz3BUngk8NdfPB9f/wkVre80rV5LaNlQH0lKJ+iEvVP6fdKfHWxGo4o
/o1J3tumwtVU9S+sCtUbAALK36DcDTbsMQ29H8ROKh9L+cgJCi6qicmO9mbNFQwIcufdIGi+pIt/
ALuPaLIY5aIXt9C2zQj4H4q2pvF3sBXNBUbgwhdsjX30Wu4wiN2y11FP5S80sk1mNSTvIuBPswUV
yFc66opBri75Co1Okkk1KQAW/RIiw0iSaTl1cLGqBgtuOSYFZACRXadl+9gwjlzWjZ+FU6ZIZcBz
aaEScGxx4b9XLYZsiwryITw/FxbyeZVx4YYAPZwOxc4U8j/ROG+4aF49MKjuJyWhcAP1CxhpCwYC
N/1G/NShhD4dyyR8di0ap7okSJHb/pPS7R1p1B2J1i+CdZAV9hlki/rqGKHEiIvlLyfGLsfB3NlY
vA6peyFxeYLRHYMQnqXm0B2gU/tad80DIvu3gC8nocuvfABihkX43b9zjRFZJzzV6+jC7+f/7NVt
ki86fcF0WPOMG+MYh0j9Vn/+0oQgrUVQ0RbRYsHn19jdDBLnvIWSStcjv/eGumBKnYdRy+iIYuBy
VyUkPrg6SEE6FIZfWaJQwbfh4AqPm51s6R2YMz+zUrxWEPfOEE5/Rmh5aPvwV5sYCvjI1BY9Lv8c
muh9picK8Q2gItwg7ivWCPQ1B1Uk7byXAyzNjPF9tawPKAo8czWhfsbLPCjZIZ15Ab+beVDYnBiv
NgOlv+Kl+oyawM/KVZCC6cfMRxCBIvgXnnjHlWJ7MYz6e2jRoy/Z3mMkj6rmG4rHd6i8fyaU3XkL
WoW6/1QKgAQ8pRBsVs+oFwLHFu25JL9NaXLoRPDcWu+J9EuZo2/yKEi6d/36ikTxAcWoLzxKf4zV
8I0R9VaH5A01L1C8J+9DhaK9N7C9DM+ItfqpncyntHdTzqIGOQ6PLWRIEGrzQG10gmqTK6u8atrd
PHjfwLPNsrQ2FFGlL/bOm7KAVXeBQsuztghWIWAKYpUzyW50lrD3trgjkGPV5K31F5DudJjcM4cW
ZOBgOYie1mTYtDLYWlCot016N6pyo1p04NPaO6BGvwldvVcl35kR+jGoFo1wuh7P2sTmAPixzAUt
3TrQQ+l57eE97FdVYkWaqDvWc7nnffcarmofoqqPLksaZW5p+7yP++Maiu0ytpuJDt8NuKpJPMN9
QCAFGljEzWE2QSAoaIJXiqICvMiDgOaZQVGTj+YdTZ5vMWuRrgzkexX4KkN6she6+4zMOMq6Zdy2
eBZBWw7cm+C+XXfKjMV53cEVeqfRovPmIBNm/gTlwjsHsHyNllC9QrEqgQDXnMS7nlf1PiybV9vL
TwhgbY5ZDZ35TfOdQl1yjDCSEJlo57zuMfYrjAUv/FgJ+tz349ckYe8AVB11Ur2xFP20s7Yd0r5d
EM37cub3oqtkVibqTgpViFjt2lls57L6CWayTcToBtXvuzQdarSVKrg+RPAh13vF3QtCzQQKCrwo
26TwDVL7EEWTuaLfKtJ1mVYRUjDA6bI27OsMtEw1qntzWxDTv1FdS7jrpizsGn7BJfASsmmLUrrK
BACJB7esJyHCXwiWdpBWOJQueUyX8XdaI7asqqOr+sfAuVPcrmsWl8uOK2T+CEgSMr1Oocbfyr03
u8dakPsxbn+5vizA3lEIXFLIKaZ3GQjw0CPsEuIETcRXL9K7qtGfzRod63otmhTqozaGku38P87O
rLltbNnSf+VGPTfO3ZiBjlvnAeAskqIoWdMLQrJlzBvz+Ov7Q93T3XXUZVeHIyrCZUskQWDv3Jkr
V66leEnEQWzW1qMo2p1iuUfEQB4WR+YEq2wGaW9UzA6FjpSUkNb3Sk12saLstCzcgYIfCyV6yLXu
4E7JytKK+1m3Nhm9fjq167Gx73Aw/mq7LTsPrkMBr8IbhX5RORu9KaI0yXrHb5Xqe+HO+6qc77Ko
13zOtWva5WclrM5iqnf2IuTfzSkzHcpeq8EpCGZXyxg3IHGn2HISbzDES6oOly4tn4M+vDfmYE2h
vIuT/Lmo5pWtxC5YT34zlsYDYNrJDuvWS5L+o2a9O4Pix8Z4P0blk5zCQxYWm85O91lir0OnPGgz
muZaux8csa9c/dRpRI9IcwPA9XyjafHK1IrtnGLRpAwXmPePSdrQiRFHTS2ZhZBKyH7WNxxCuPB2
KjaAZXs3KEEMEgY2Dtfa8IEA7panBlV9j07+OpjrU5UDQidm99yK8a4O9behJC2cxgFUUxwEHmJj
nG1VGjO5mcKJyq7oPzwXBMjRbfe9Uq+MOmD/y4vdslBtOV3tqL8xU8ZKxBwlRF9nl43BDWNwK/of
Oxna91Nob+0meK264VbR8t5r6uqoVP0prLODMNRbd3TPlNDnearflhXbSM3X6j5ayznbKi3QWqUd
nFb/IpMWbE1R91mR3MM9O01DlHmm1PBqVqksOxq9lartpSsf9VF/aR1l8FJhXqIi4viNH107fMTs
9+xyKo2jvkq0/hxo4UMF1Vm2Gl5hzdrp+11KIrYM7zmrmEQEbxV5a4btt9hpX3ki9yQ6qNu2G2zq
vg1FFPlD3t+WotsFenY35O527ozdjNRcA/AzFfKIo9DXsXL80TYQPGJjuIVxo01h4w8dkw8YsT+Y
QyBWVNa3fWu/gaDt6yhI19Ard0zG7aLAeSksHr2jGJ4N0rgu6Cp7BTdIlfX7pEUvy2unHCmFfrrR
bOM7EuKYXHIr8ZW4TJq6y5P8Ahi0Q8Lm2ky1H7XzY1Uop65ctD1EvsfD0kMQVfemOi5XpoBY1k0P
mp2AnxBpdetoh0ClmlE+2q51gwy95bkKFoAhTiFjr5xMt/+iWNOXxpbfkdQ6V47yYrg09Tgg8ix5
N6Xc1c54TuvyJpyrg6XVG1OG1z4rPiZ9uDZR/h4V44MNWGKZ8dMfCz2Py+0cWIdetc5tb9+mA4tN
NcLLYGnWFqXqyNfy+RFSQuhlRbit8P1d0QHh8OOpRrV+0+BbzHrduk16rrRwb5pB4FVCe2W2ZTOI
wPJm6Z6suq+9AgTWdOnOpFG4itLiiQBwUkztfZD2Tauo77LJ9ksE68bk1Q1c07Pq5lZ0zmMukZsI
ICBY3DcXx9WmdY76bFJ0Fb7ZRdcoIsV2lxjfpSkfBHhiuauSk9qy1W0MRmarmiemtPBY1o9uNE4e
DLJdO/VfUAViFabqVyfNNKBpeB52mnhVgQVJWtH7SpT6Lh6pmwYsnqjOrmjd3kxVRS1qlWtuhiAs
uq9KkxA5MvWscrC0nbBXcBouigRKDKfOg00YkoJQayHQfROREreW9TVtzaOSmO0+V0gTHP1Aq3nd
1IXwZkNzIG+p7smp5wfIAd87Q94st0s25lbE6ZsyaK6Xcl437eBsRjV4G1pj9NVBvHUKv+DJzsif
oirM37ti/hLSLeBhVCSGNkms8gZcrr+RjuMrj7I/d5sqml5wGsebvlCbQ+EE+TYtoeYCtR/ynqeG
YP9DCgq00wfVcgBQG/muxGUfeT0YmN+6Jv32stjI1og82eSvoWnavqKURwtjsIl7Ejiaiyhi7mwn
fX5ZApCVTx+VrXBilMlLm08HPaGJ0pbWvYysLzW+6L42klzQ+HE5T93nFiJJX8rlOMSQWJenKRlP
hiRicV7EJcQOO1Kz9Zgae32I06UYzb1EVD5zJspmMu3h6wyl0vF7xRUfCCdaG92SchuwT49GLwPP
nth96KEqDOgr9o7snuUAz9yjq62taYEot0nUd6+DMwQ+LSdayHFGk7S04OwaCdWrp3Xd9BzadrLq
pe1sWg04UDXd/CQKGgvzVKgA70kzrRQX5k4IKQtfy9K5L7t0zdA2E3NVFxfHfpSJCz4xgN2i0P1l
HCdbB7WIrZWJnu3sZW5Mqa04ueN6w5yE53QoCioakWzpXihPTVwMm5Ycea9nNiySxBoogQw73KQ4
OSAL5FRrd2YwL5lmrNwyPXl1aM8/kG9j3FUZZkF7NKKbB03byAfUliox+DECQ6ZvjqKGT2MYVfFF
SaZupsM1OhIEr3WuEHYwcMAKRK6wYJ4PXFcJSSinQ1HVo3WcgkqHgFDoA1QdNEFMvzJC7RXZ7qT0
stEKXjNW3JGaqrkBqjH3DcLhNLWs+TG01P6QNbQB3SSh36S1p0nU4i7q01A7JYMM0djUZRl6pdnU
L1ECxH5M8qpR1nnbhocY5sLaDEkY+qongBgyOKtRXHde3jvlZvGOdp5lM+rWyobaFK8yhqqds5H2
+TpJdONCXqRnfhZM1j7lOd8arlGvh0ZoFTppRXdNJ10/dF1lPaC9k5xGeACnwJTkCYOrHMwqjTas
/HRVucLZ6ngeeXbCjkg0Zo701LRgSOT2Whsi7eCq1A+xC+wYWg5v0IJDVRUUIm8hXWzUyZg2eDEp
L0WvWS9tI+SdmanJAaCmnjaBVheUO2N/m9ids61Cs+28ck46f8r08GnuFNv21KBzt21blru8MTrQ
DMhhQz46a21O2n2r58mwqgCY0GqxY3otFFVIkD10WTP5OYBrdJz7ycRpbMw27kTpOuuj5RnseM/q
EjDylH3KZG96iDWn9C1ISjunsFb0rxPghWon6o6+zLAfDOmPS5PExVWYVKoqVmlqll6Xa48UC5XP
RYVe6qg3cafsDNtd66N9B6SrsiycJ1oCX2yRPuVFR4JWXcKaTiZiMBeSyzMiW6mXNbgg6h3AjuMg
jVVW/FNtf1VL+9tkNL1ftnbuD1l7VdLhscld1ZeOkvgjJCnFESd6kdsyd4+dFSd+FI+33dAjfJiM
33V7PuVmHXuiElue71lRRXmi5XJMiKFjGpwAebfqpKQ+5lDaqnM7e6OV096S+kuWaEi4htu2FJvJ
0o8a4t2BWp5BgN9jpdiPubEJCnkra6htYWbfKdF4tNra9BCjT3aBkflOCuhgz+p20EPdi7Ks3uD7
AA9Ko20K2GhTLZQUegt9TzU7kolGrqE5pSsYG2SX1UrqsvDslKNBhvpjEcwfy7fuB7Et6+FdIN1W
dpzKrNOV6wysIbzUWrmdm26nNOp60KZtpBoHRNSJlW0u/AGu5FyJw5TP3zMhHhIi9CoTCELMVU7T
VHA8jV8Hxam8qekeU5YMw7DFpYWVWORVC8TcbUaLtp66ONh0IQf0gOt9SyCdZFh4Wqic+t48W9O4
sRVtm6W4eakOIdK+LduJ5Md8gDT/KiLrddJxtCxsAaICyFjpm+XaXWXcysriscf6PtP0s2JTJUwR
YNBYJKWP/PBRZ5E1kNgcMzmV3O2t4thyozniwGgwYGveXHt3vp3D6NhAqA4SKubCUC1v0FLnxGN+
iNFgqZFU9Lqm4fGgxTX3AeaRrXsZeKWZufdzaD6EOt1KR1wDmRyrqF0ZcbDnHEzhnYxbML+Lwl3X
Q+kpCvoFjXODkNWmFdGbliuXKA7woBwPyzfqbYTYcvc5NbrbplJfdE3ZdML9ArkS6DiCa5X1KytS
qYQFveI0WdmgLUZQb7Ez8OQ4PoFyhRAMIJCWxpYk93a5o1pbXhwr3ZVBdTbi9BvNK1ht80qtm7vW
moXXwRVBcf4busqr2o2f7L7fFkm8Ewbswr4LN1IkhzQafernXRfcjUb4VIQQXoQivtqqczUGYyXq
2pNx+bg8qhQjwxVErJXh0GrOv+qxctZCeaNq2sWwA0GFpH411H61/ECCq44uYKuTerDad1BrNwhZ
knDZs8fhcIRzv2qDcUebkcPZriY/oGWQC84IvfHL4JVLvMvR6lKVR8WO9p2AMDMCIGPhp79Dt1rp
UvdDIoBQWOayv1uuQ1r1Ca4UPfrslkrpUgnWHZpiqYvraWPSzIDh8T4h8tE6yUoTUIVH00+67iaE
hJK6ih82zb1iOwFpUzNvR4kEtCbGA8t9rWn9Rm27Ww5zv+4p7l2AVaA3EnRl6xbvmIPz/qCYXp7o
fu3Kcxnn3/VRu6pZ5xvuuIoS+bb4SyqTJOyCcUb9vtKCr0WbnKyxOkjttVWSi1F3u1SIXTq/Gfaw
Lwqb+8gILPTw2nxW8MaxW3UjVGcXWFRsTlXeu06+Q8EOUzhM1EMz85e7sKyPeBhXc6TTtkzV11rO
23JY1O0Czqsi/9Z32Relym+7YPGNVYsdJevHH18BAb6Njg2mJTqqvfBQD+k2npwXgtcNc2rvTthR
OCgdCy1LOq9NMs9x0m8wq8obUx2T7ZxYu9HonmHodce4UaZvihaF/QFUJq+8so3hNQWGnrHr4Gh0
ljodxBh0z/ALDJgDhBjVhUVjKTB+EAbfNHUOTQNC5sZok/mG5Me9FX2VPzpjaO2dcoo/AniwK7Pp
1YvWE0aETVvK6/po8DtiF6Qdlwg9uRdDFxIMG46vasEpmIU6PomQOikN09suayfywTLy04EOTVKh
DTVR7nuRmwYz+hiCm6KRihpWbZ3mYIxOUDznjWwcfd/UkfTLUXfoUDU1BW8dbwdNMnQTRSbcsgSm
B0Xfy6Rata/Oc7+fuiBZu07c7J04qgbKoe7NLO1mJ0Qdz7siD8JrFPQP0qEf34Wp3XmmroDYLf5S
Jkj+Ompgf0+ZcWj1wtonc/pUqBqdsGAuHiNQVbwCOY+T4Mmpyy+iYFxV9ulGwzvUmwz1EiVd6jlZ
UnmVO6R+3qXGTo0KaCNuKDzLaUPPjit68NBndhmfeMSd9rYdIrFuW73auuOs+5oOMTs0tY8qQf9H
7wE+COTmXs66wvIb04srZwGwirZZ2I35qZXOQ6Krx86E8uvgPAAiQKuzVj2dK/TGpLhpdOWjNecB
LDFXdmOhFByyqbzvqybadD2JN/zoxnq3yP5WTtbeWXrdvtRd4vrwRBcSMEp2WdN8B0l+DYQ8d22+
QEn0fcVkPNm2eHUX1gyjziDYZVlvUW+h6tKq5wHzI1jkzgPr076hoR8fjNi8jNOwU2XOXRgOIh22
jt3vTUU8OnbYeRIW7U1jgFzbTSd9G3G1JjHvQyvPdlNH6lq4VknQ6rOVGDiU44pfFXn1LRONzcE1
t9tKmsE1tM1nuneQGJpsaecp+j5Pi3kbEYI8y5rfdLUH59WndGB9wUSlTI5v8oEzTmrM6I9WeBjh
j3hlp3J6zoA7Fdi0P49C+lo28qUp3sLJmL1+1AuGfSbxxbCyW4pnnJNF+IZGcuZ3dGTWNcwpD76f
u4bdfteMY7JpQ7qnalO4zCY71FlTey1tM+MAh5dj28ZxnrR7WmeVh1jTa6ghFLDI11LrmJvY1A9K
FL9A677Tcus9amXJSIPqm2iUgB1Rc87TDIYf9ZdJVu9xpH2FtnUvs1ahxUZJwpaxVoZbImA3OM+R
Xp3TeMr81nB5ABJS3iQH9YiQh+ILDNMxYAFctmm3WVXewb3I3xd/0anmuIGplx7tgHw8SvtnlYLM
XlZ9aefnPugvJK4PCe1eKK3Nc476AJz4+YKc/dmtwxe0pFM4s86zusyhzeQOWjId1GI+wavuvTit
H2DspoBdiyuvgNkYyjBi1Hq0nzU5yEMyAUPkjgUemR2yKb4Rst9MUbVnWueaVvOdqUhmjYfagIMn
rWPjqh/oBNZe0Oguglvw3TMAwpW95EutHoB6jrs6mrT1aNBEiwKX59YBzaIBy2MtxZjPF9OOZ8cb
shza1FDP4xUkOnpWnSk6lWF6HgiShZ6GnuN2LcVr4RM/b1ItOhe0hhles0ymA8KTObdPdjbvG0gJ
XplnX0092UqXO5mkhBFrEM/GNPXMCDj01+z5KQjh5BSGbW4E9aW3OAAMTqJ7QLd7TWVwx1AOlqE7
oH/lTmvlPhinY1Mnu9JwjlqUbmcBqXtuwmNmhlepWu8w/baZ0yHIaI81i8smiCuPRPSTdOBhkN00
br5vGoXxZuMuaoZxg49dz6oBNOhrKKVVkO1amwYfhBQ6PpG70kL7wrDXF27pqxYT8MtyXuU5LMKq
W5emwaSACn1k0LlZS0ey6w+jYtkriFbBepGYDoPpcYbQ4I0KufuYaB0EEvMaOraghtUZzoklEFI/
fuSh8o6x6xnSy2MehTHxl/y7Adx0NHAImQBbQAX8ZlvNYWJKJJHqjVJDlxnYaMs0oBVuF4XodnZ3
Xaa/W4GA8zuQzg4ZSenwUozFk1sUZ6cT5Acie0zL+dVtaVnQ02g8G3Ghcmwv5pixvBgzLKQgDbZ9
PFpB5a51Ze8q+pZyeus52Ik4HCDGMcEhwkA8yJ3u8kowSHDMm6dlrpEUfTPmH21qnOE/+g5vXwCy
DDPPZtzEJWlqRwYyuUdSuBDHeaS+fGjaq+W3FzUT00qwiQ/8GI1z9KMNmN38kSU92EsV+lAwYSiB
vfZMFhBsarfehFZyDPNho3TQfadhFbUT9IgEIh4pLFNUuqbeCQMk0nkIp3OQJgR5LhN+2M1y8WyV
VaDU62Z6xjA+00ZavSzn3rxmuHzMmgT+QQ2dezPrcjOjBp2Zj6kx7HEphFoQfmvqJ76yQ/avpnIz
LAZhCIANbfMejtmqzp1zlzqs9drnKoQMfGcRhonrQ4CGhGEaVNXT3dhR7kev/J9mkLurDR0Oei26
TfJytvDHdot0bSfxSQdLhy73TnMaFEgd71OSsM6HZ+vcSvgVD2VjWRplET14WowvbWdeO4ZgEu5M
3YK/0xJSrcDr1WjHVBJxDidHWi0xTWPtPc6+gy49Lwbc6QD25DJ93NJHbkBVxlaHMVzTpcwl/dR5
U8uNKtOzOU9QsUl+5zxgpD97HUX+zey0o+CU5A0hOK+XydVlkrkxn3PxONcB51ztB2W0GYb8BnjZ
W3YBUzlXTvKt1dDrikTr1Z1bEj1yrzVb35mHuz4Um3RUIJE0oPHljrUhjHwHgXZVmFDI6T5mMrmF
s3XqDesq+CBgmTFTt/R9j0wIrlxbXDSp7MKk3yZptpltOrj49il6ejG05GqPA5gks/Cc+JxT86pw
OsC8cgw3gZKVq0RRVtLoLpaRPTEgsDfr+siNgCW/OImTUVWMhNgThlycHs0qFVung808PePaCpIK
GUNQsIEnMSZgTTc88MmS1zAb1sPgrma1vJjZtnOb12URKWq8TsGLQx2Mtn6OF+OnSGPMqf9YRF6E
RIVvFrT22gceYwLDJRBHkaorG8HK0a7vMA9chI7L/I+pzxC4xaUlDLhGaG/u4uZR6M6lb+qz1Utm
XYwjUhE3A4xwyPDFH1tPNZx3V20flhWQjWhtWWPPIE/5WhKCNEwOFp2yTFOusmHLTVfIj1sbvRWD
wMzQ/64t8Sjoq+nNSPrb1Ox22fSUuSQgA4r8LDSIt1RR9NROOdst7zknVbdFeSjaofBpKcx3FPOt
QYah1e0q5dtTxPgZ8OJYNGujirwZnTpVMzZO3DLnUcDTm/Zjme8KNEErkwHM0o+oJvPgJIfzDBEm
WuYXKQOXhcQo5jXV4z1vehjgDaap/SVsph1ZhyfawGuYZYW0cygscdOPxq1tKaNvOM3Dgv6has+j
TzTzkkbBSuk7L52aXd6RIuA5jToWcNRb28/HnMsF4CelDfYN0olGNK9lsxCnpodgKa1boT78seEW
2dbaTJ9ttnxu3IkxXSlhvnEIUljs/XE0OcCwCk2TnvmAHDqRy7QA4+MEry4ev0MKAnQS3pBC7IMZ
Qrq8q4DypmqzvChp023vuDfFpK/TUTvxFUryLh5cV0/bgee0tJagclzUli3nfgvcnuqgYZZh2C/J
RpyAhKpAIBixwKDzzanfIJrkM374HAzlptLyQ6uk2yWgi+i1Cg0mRb4tz4nIeFqeCYa1vg00bo0x
tbC+YuUu4WN5xGYx7uL5TQVZXz7XtqhIlpcYWE+MZrBuonHjcqaM1WaJKNxh6IWrlDn5As87mafH
uGrX5YSXn3yMCLMDIolL2I7z+Axv8Qtf124EHWHkd2vNH+P4NuzUDTEizyF8MjdrckDAxqMRaj47
bgC/K6duKaDCDH7juPvQtX23sjcz5kja6GyS2l5BeqIi01fQgPZ8mw5emL8cl8mcfDEH5hHcnBCA
OrhnFfopAx6nmtqNtnW/xNcSldEuqb5Vs3pT29CpaEUGVxHR/y/OCQuLGApYsa0nBnGbx1QGt2mC
fXQ3rpYbX9AHcvNivVxAapQrlrzWqT6R0eSPuX625HzVy3if0FHlX5fHzeGrSqjk7JwaZuISx2aE
qaZoAIrRPYalbvhNhhKAawofufRTYWtXgyKxTXoALXmcuXMzizzKvsIApL2QeeQIWXFAQGHDJXRZ
vQJCpGSsBejTjaOTKroXTPhge1Q8MuvWhVPqlzI4DKU7knsjI5zTNvQYNNIBfGsAIJm9xdnwhlfF
F6dxvxP74GgqRuonc8tMQE1rwg0wLrXYzEaAeldn0XxSAwc00NwWfRKhm9OA2S3rJ7XfOi141oT1
ULWM+yw3kM7NKgt6sZM00rLlDaOIEpcy66FeRHiVwL0z9PmsZcArM1WcaWStP1cTm2xh3y0RePk5
HqpfRC8/6mCQX0UmLnYx0uExXnO7pk6o73t1mffrr8Uw3aJ9cykM7avVqwdLaVgVOl49iuxusm5g
mGr8tiwT+rffU3N+Q1KXexs5770Ud700wO5MsG27uBfwaDfqLDEr0qmYEle5W1Yjjdy7No+PfS5f
0mR+iY2azKC8DUFYARU23MR9qAxrM3f39qC+WJV2ZjbnWLvJvTDTk221Dwqtb4O+CAQy5SEteobG
y/hODdzppsT7cMPQ76Etq+cw0R+HVHsNDf1qZiQCseluhYZ+a26o0UozBkKOW90FfXXJB+M8W83R
JjWgnkAJu9L4kP4P8ebEbtdpzvyNkzdk+NlE2arl32QXvEKmO1KuJLB/cxuVOXNhjNKtTTMKo2Xf
t4U1ejpTAyNSOTMs5xJgABsn7Q5yHgQ09wPkA1MeAG3EbnIGQVywSPj1qogbry4mcJ2yPUPG0r3Q
KF4J7Q8aZg1rHsdzY08VPQbtudH0LyTwF8s0r4NTvIfFhIJRJjf5bK/5ymsUVJnJth+SSL+1mLlp
nHjdO6S3g/ZaCZMIQzTjBAXLLbNvNfNQkH8afaVqeKINLTAQVgrzmH3vBUSNqgncG/R5lgvMmC2x
mMCWcTszDEyrxmycYa1SNIxtslbsqjlmo3wruRlp014LZv7w1gx8eJqXZQfbFm2boa/8rNKfBjKG
MqWsWQLREoBp2nlBzs4ZzKHwdUP5qpcURjVtx7TK3koIBfXQvsbmWPhx3ryOZvwOsiM5uU0aEB0j
MuZXKSGltA6jZbWhbhsr+OLa9SOd/01h0NkWRFVzlM/FUCGA0iieOhWHonbvCPGMqjXEW8W9tnNy
Ijl7tMrgjYEL3bOV+eA4PURk8x5s5WbMsucGVhCc7p3e2jcIiXDpXEoAbi6m+OCIl46+VfSYRu4m
EOmXIoPPBVU08VGLYWIz28diZhZuJsEoteiq6gQpJNDuIe5Lf27hHxgJgW3u07Vo5XPbavQKk/sp
mz+cuN9YyTztlKgfNgzJQdaBXVh5s1NW+PFxwicRpa7SOMG+Za6B/dXZCDaEt5YoxHZmEH7TNnO2
ClSMnM0+jH1ozDkN/u6KXGB6AciAFd1TfyShHHYuCM+Ogej4amcxVLDqQ2Owx4NI1j/x4lNlWuE3
vbbzQwP9gTb2PG/GCiqaVYpby8i7YxpMEMcnHd5YaPaeNsjOyxyKXDdRU4bdmWVVizTeisT6GPV2
05vVe1U6VzUe91ViXoOoM7cJoC5DL00ee1pC9A0ti7mbMbNQe0cY0KkcscnbUPFNs4+/MzzrQg4O
5Ol/WFbHyHdg0NJztcIPy+3Xch7AiqzaCyvlOOfRHdPg2zFL92VFLzA/a0b98UtyKvoiIPUnrSbm
yZaxjBjFljh3DnRnKFM0d/gbpZMfyKl89pnKRJtbPHHeHZn2RTlHcHjqPcn6INL3n3+DHwiefDaZ
CmPMpfoEbiiDcDvVot2uWeeS/byIAS1CQD//mB9I5+jLV/zTjWKQV6d5NiLfPqo+/ZGTyLO/UW35
0Vt/UuWxVbxWCn35BiA3TOiFGpI2jb36tQtfPvVPF94aTWEXGVrJGYwLz0HIVZ2CX9Mq0j+J8RSz
QJcpQVNAaZuHRnNuC9iPvyY0pX+S4slnulNVlxtrB9fjbTpGrWe16t8JcKnL2/yFiJj+SYRnhqSX
xD2bLs1rukFurZVkmL2NQEY0mZVcM3UinxQj13pYrBr17tDOQ77qrAGFcfStc20zlDAUfvExfdLt
qXojLpoJyRMoBBDzylJbxxAc/kaUeFlKf/FtP7tRqXoxRYGd4gBc1XkL+hVM9/GgjUcNwmKy+flK
+8Fu/2xK1XZVAoqGWmnu3EuqD8BURgPEg648/vwDfqBq94dd7Z+W8jQlwHbRjHShsfRwXqhfwAHC
8l1E35bdngE7/PyTls3xV/fr026vJEUPPq+Ii4bBeznkL2rt/J1M5g/kxLRP272TNpLTEe9NETcU
1xnk2IIEjbgIoyblqqHj+PMv8aOH/mnnx6jSmAn0izVDpK+G03pmVe6xb/8br5wf3aNPm193xaR3
CkZI0eLt7WZo7PTdL2rYaZ92P/I7zKw1kjNxSeyWexQNTA/+/Mb86Mo/7f1pVlWGyZcpEFt5h9ra
rtQwM35N2FH7tJGh6425buL+0mD6skJquH5qSmn9mrL1Z/epfupstUM7kkRajc4qE8ko1JZ/EyV+
cF8+u09Fpd4NdM9YMMFws7hXUJve/fyW/2DRq8vp/aet242zCGIL+wQVl/nIqOneWSuAhoFBwcpE
poERn59/0g/ygc8WVE5bVKWiYprAAZ2fkjouaOD3EEupGZl8tCWtvklefv5hPwh56ue9bKoWXhAR
Yn2IQ2K4o74MlbI3hBr7SyX38w/50WNZ/v1P9w4exjLFWprrTLcr34aC32FC9jd74QdBQv20i/uQ
IaUZ+2OELt1HBV04Gc6nyDX3v3btn/ZxPsYMCdpYaBbx4Ctxf2swafHzt/7RlX/axb01V4HtcOWO
Gm8ErDjm965K0vxawvfZkaouC4ahFw90JG1HHyWpcB9lhbb6+cX/4Jl+tqByJhX30gD79AQYe70A
QWo1W5ufv/kPtsBnAyrTdC0G/JC/z4auKAHGAzM41AIKi6eXEn4+o2opfElLHcP//j7/+XX8n+FH
cfnvs7H553/x969FCds/jNpPf/3nQ5Hz338tr/k/v/Pvr/jn9qM4v+Ufzedf+rfX8L7/+tzVW/v2
b39ZYwbW4i//UU/XjwaSyR/vzxUuv/n/+8P/+PjjXR6m8uP3374WnWyXdwvjQv72rx/tv/3+m7ps
if/88/v/64fLF/j9t738Fr/9P7//8da0v//m2v9gq6uqaai24QhjUUIfPpafWM4/NKEbruMYkG35
XxavRGw5+v033fyHKVQ2tG0aOg5Ey4+aolt+ZP3DtgT/6NhMaRBZXO23/31d//Zk/u+T+g/ZMbkR
y7b5/be/XHqqbX0Kxa4W91ZDa33dMg+3nK3T9BRp1vg32/IvFx9v/yl14kilvzhC4kEHKwsP0DKY
QLRF3bz2NNFd+oZDwAw0EjSR/6cb/68v+Ocv9JeBgE/8FITdHCOyDgmydV73anKrZQLCAi4cfK6e
mXb9K6GMj/lfnF1Hk6Q4t/1FRIAMiG06yrvunjYbonumGydAElb8+ndy4i1q9BVJRG4roqSUuVdC
95jzfL5Lw10IeaYpQ8kB7wEj2yk8twF8sZB24z61NnFOJo5i7asSemnHIVDsMYyBq3vrvSawD1b0
zZx40YIXgdpq9XZ53tY2gpOblQBSDMwMQPdlHM13bQ4trj3rIEZxvNzBh6cjZszJ0KJYJr+Hpi9s
SmxbfoGEC+2hdwZkGD8ALCMscNYdl/Ony939m5r/59aO/pyrF8AoXcXP8gtwrMc7niCAp9ez2Y82
lt73AQp/kENm00wg0Rl5D6SC36bce5kg9cblY2XErv65zGw9Au8EUzxB+J6a9k8+2lvYwMjDNG+J
e6+smyuD3iJYJ2F7+FzZLvqWGVSbLfXlxv11bQhOepACVe6OwgIPFb/it9927UPXMegVUA7FUNY3
9nTdcvHzL3gXUK03caVzfE17WQphrzn8i/A+wsMZZIWWmAA5n6FKKAEd2ZF6+lL14+Fyz2sT6CQM
I6cS39c4H/sWSqxHlG7K7KB4TP//NPzPYfg+I611cP77u5GROQNMSJ7dtfwMzOUKbtAoMvK6SK8c
gZMrAJ8CaKZTHkB4Ngpf+lYs3idcs/xsI6euJCPu5IZO+IMPewMEEF4mk6nIe6gIj3llgdbVUCic
5vwmh/7KRndrE+ZkCuA2GCgaNk1aTyygE5tAjSCc1u2YXF7ylTOCO6mBsjYVk/IiMEUGAsWXEBie
49IEUMFWRT/NG8Gz0o2rjq7bUad0BhkGIqXL58rY/BmyM+alK9v8+aqRuBLpUwUd0MlHBQnYnOLI
Ap1X9zEo7uKt4uePkMu9rCyIq3mei0xVIlIiwe3X3nr14j/HWQAM/nXNu6GfFtbHDIGkCQnfM7V/
Zt/DBaT9y82vLcP57+/iD894AFT5YZiMEsswV1N3xMkK8ZkiGNSVM+TE+ACKlpVnHSNQb6riKC0E
tHYdyitbXtBrg6D/HQTg9RwObucl0IbGJ2g3lv4RL0RDf1d5EkzI6+bKifSIWNpBKikEgbBeHkm8
6KfOgnluRy6vuxIyJ7pryIXxcgDXu2dBPRx4Fk7q1XTGq+6pXmIfWIg8jl5t1tLwusuaK4MeWUyZ
7/MoGQ2WKcm5xStPM0uPbkT6yjHpFk5m6FWGPTHgGngZjXYtGUKw0QFubHcd3oyBZRuYKTY6W8nG
bh3FZhBgqCfsNV6PKjr5A7jNDxIMixEiiFERPFV8BOdEBH0wf7+8LfCJ8r8voEHkllXAGUwhCzGl
Cb5C8uCpzdjS/d2RJVfQ1zVtCF134GGR52TeP/glUeSbRZ2Uv17ufiX/uOUWm4a4/lZemqDcPRxy
Jsl+CkG3udz62k2ROgmCj/0M8KSOE4pn/halI+i0HkVWSgsyqx2yr8pjU33DFoiBPs34gmseSSRE
+U1AOZBflwSpk0FEUwLpMRUsURFwyqC4xL/VPAOyc3mQazvUyR/SULBE5hIqJbSYksxO5dEI2bx5
Avh4yA0PG98ta0vlJJAhMJDFABEvyfyl/FEK7b2ko7zKsgL70MkdcBdugCaM4oTLCfXpIYCCItRu
DDBkl6dpLbacm0EHZXZOZiOS3k4puWVRT8hfWlFmb5piAPeaLKHK/lb10pGNlVnJ7G41hk6NxD4y
0JMDRx2s9ihGLRuaHvr3aJEaN7bXWi/iv+fHAn9u6Ofh4yDPZHUMe5g3gFQMiFygrry2uQWZMI39
ptTzknRD1idQH0StTPHodHllVjYWcS4JIepH3owDAsxieG4RFP8OqW3Jxrm31rqTAvAV1eLhEKFA
Og3SVB58bTJ2lX0pVBGd0IZEYIPSf7YkBcAZr9PYQI1/zDy2dT1f+/FObIOF1Ctq7JJ4MJu89Xyq
T/geYFdOjRPRFAQy1VdovYcv6p7VOM0sSoYb+3It+RInpEVDFjFGWNcAJhB0Gm4goftY19k3Flef
ZuElXhWeIBkL8Y5o4zqwEuRuUab0PRDRUlAUCVQafK8Asn8AiAWS/RrMr0zv415udLUSdm6Fpkl5
viyoLyUw+P2Nz9tqBAWvUk3SnwlyV0WGW6ihYzRC+imdEooAf4t7CBAGrK02vjDOCeKDZxS3VgOa
EUQIl3BKAqb1EQH4w6uqh0lBL5Gy9Bu44Cj3gYd3eSwrS+PWa4BXk9B9LYekg4rkrjWUH7KF3FTg
QBzS1pCdmuXGwFaixq3W4MRPYe1MQR2De0QACDGByC3odlvGfWtL70Q9T6GD6i14fxJ4vTgLpMBt
BiKZ9yBCNxun1doQnMDHwy2AT0PZn8yQTd2nNAAh/0ENjfx9eTXWhuCEfhUUo85GMh+Bilv28Kb4
HEUggso02jK/XhuBE/289ComBFSntAQcjZ4tJnQMQtrl379y6XGrNlSVjKTwqThCYeV7NjeA1Xfx
s+pKIDFhiXO5k5UhuMUbsIOM53UQZf13CIxoKKCO4dYQ1lp3zm3KoW0u8gBkngk0J3Juvbt6gvxz
GL77NK78UUG2F61rMMR2XNkXaAM/DQIlfFBiyo1lWBuDc3TnjIvWJz7ecBj53dJGQB3RW66c/vPe
fT+EuZaiyNC4gC72cYHXzDGbwnyjwr6Sj/zzkN61DgIPfP8gwXyciblhsfkEydB614HKM0LIugPT
cWOO1jpyQrnOFWlaqPEcUalIIL/yVFYaHLPyVw5DkrCoNzBaa8et74R0t5hetfk0HLPirFM/P4gq
vvGk3ocVGD5Anucje60LftBw0bscIGtDc2LcT7mhNvfOgsIW94cyESUDTWQufrIq+BTF83U3RN+5
u+sunktc0gfIecY5VIALmG8ZEm2M4uNciHLbf3dCREsvK7wYoprs7HPghT30krvoGblQbmy2j+ME
kqH/7WIeGByJonhIlsC0HQSHapCJlzmPttB/H69EGJ///m43Ez3H9aCyMeGVVW+x4eFJ1QJrwSA7
45uYP9ZW1MnlZV8bjRP1QQE4XHumP2VpJ+/isgsOIJnZ4+XW15bDCfvBpCCBWD4kIH/86EBMnM9Y
W0jcHK5r3w38zoL8Yb0+KXJIdWjynabZa6Xq18vNf3wyhbET7nFR1FHQRH2C0me9yyfIBYxt/jaK
7C6uQO+93MvaJDnB3lSdBz/1YUhMwR+1gWQHHqOe+3D+el37TmSjkj1B0154R2IKsLPST4UNvhJe
byCQVpJVGDsRLYop83BFsAlLFz+hM0rFFZSSd0vQymMGRZYEJHRA1E3fPs4F3BrgNlZvzN3KCgkn
3scMWnwVWk6gIZk+WQvx/HqC9ZxnRXSCRsqw8YWw1o8T9IOWxJdpOySsKJ+ruoLsL8FYFQlBvI//
XF6otU6cwE9FoaMRomDJNCp4vZjlGeRsKHUR9SKhQXy5k5WAF+fO32WXuAnZ2SOkT0RQ/g6hTnGH
hBO9XG58ZSsLJ95JDz393hTIJuP0FHTZM13Ge7A33q5r3gn3BW5rEJ+uhsQH1GdHwOxKp/aH1OLK
n+/EO/SA5qmgaB9Koy/gbZ2msr0DBXPj5FhbXyfQYd+WZj3Nehx93uvoa0i3wOWP9SA8dz5tNkLi
vFv+91MwFE64B4FSEbTMPdwW4ekJiypYi35JIygAa/00EL1xR1lbaifqYbcw4uTAXEGL97iky5HQ
7gSXmePlpV7ZppET2ExNMLRAkePYLiO8eMg94xursPLDIyeUleV92Cp8vNKgv1Vde1PjurCwYSMd
rv1wJ4gL2c/5ABHfIwGRDfK+c/z7uhlxAheyzEYtFdY1aMVPAlGsKo5urmv6PFXvcsKg4ddjp7BP
bFcGnxfbk6QcaHe43PrKhoycqBUAWpW+jPskAMEzB8+vl/eCqCTy/VfSkeu2feTELiQZM08x3zsi
H78CLbz3/PCnhpHsLvOhxuTJKzemE8TY9VrDlaNPINyjQNOc9Z6N0bSRnf99sPkgeiMnekU3Rj24
g7CrPYlkvs2/wb4VX8TZDwhS22d4ihxb7yBfzZe0PWy9tK1FhBPKeZZr8Jhtn0C59bH3ix88g3BB
66W/Lm+AlfbPkLr322tCHdHaJoWqTq5uCtQ4oEtRvhW5sBtrv9aBE9JmGHyUV9GBkPxFqOYXYBuP
IoyvOxb+B33HuAUZCphPU9OXmVS/JJGPXcQ3ml/JGC76LpiKiNI56JN4ouwphGj8jWZzuBF9K4eO
i7TLOwarIz54R7pA86Yehl8RkPlx430JCtpduQBOiM/xwMDLRwKJiD8VZ50QC80CyAjLg9Jtt3Xb
W1tnJ8ZB6mApqmN9kjH105vGrxNvv/mp3LjurzXvhPZI4RIYgh9xbFiBqsj5SPYkruN0WPqN1Vjr
wglvk48RXv9nfFGQ/MEs0Q/IvT2mjfhyOdLWtpITyWUd+SzKaZdYTR9N6RXHgokiudz4ym93gXJD
ZoBvHUZ8bHELix9zK0JoxkB+5HLzK7/dhcgZ6EHZjNZdQggon8TQH/Ec6Os2KHdOZZsHJR6eoBrO
7HifS3rXTu2zHuuNEF4JMhcWR1DmBGLYM0k1pW+5CO9k6X9u8fP3OtXL8fIErXVyXpd3p3QL28V4
ZOgE+vZ0n0IlRojsewiRQ6+pTpf7+JdD8MH5w51IHuAIU8Eh1CRw9ErqDuBfHsCFktX8HyhwP+gx
jUE3yG9RnKn2U56rQ+GrT8zrdVKn/tZHytpWcwId9mnIuGzAcuXkuev5G/SjP3cx/evyKNeadwId
ct5drsK2S1KPJhnhj7NSt3699Xy3cuHhTpCPqajCUoIwM/XFEYK4EA9Pu9eMQu4ZBvWPHb+KgAhL
SyfciwUesgacK7hbwV+Q2SeoVl93S3ZRcZNnCBzzIpPk9ciHnYnC8lFDP283QfXLbtx2VtbBxcVx
mCs3VcsxUbZ/8ZBkZQ5PMFV9vrzMKxnFBcTNAMLKEG8PyCgj5GvgtLkHTpUeLre+9uPPYfouHOHt
yXGXgUW5ZMHXqSzfCNhpzFMbe3Ttx5+7fdd8PmtVGT/vEk4KNkGesIVRSoYScrXx+8+/84NIZ+eO
33XAcggRDAKGU8vsvRY1+Sy1gkFZC0nY4XjdFDlhLAuu8SKALrp0fNQie4SqxU1fbBXW1lbACWMp
bFrr0ZrE0OhvfxS48wvSvwYZRKKuG4ATySQafTD/sUGHyXY7LWGtpaFMCsz/xpfX2hCcCK7nFIoh
XY4hMEgf0pA8p7n/nJv4n6sG4ELeesOGgUE4JUFCvR8tua/yJhHpFiVqZQ+5ILd4yiQUfjIIi1YF
JLf4mzbqUzhmUCrZqkusdeGc3CjygwVFKpP4qAXySuKzXT/Mon6YjLhum7rANTy79nB49jTUPcTX
MINTAEr/stLfrluD89q/C7R0ZnWVqRJHKuYKHnbZBIERKFgNUJ+6rgcnlKFfp+ExF+ukimeokS+v
hlSvgxd/udz8uZkPMoUrGeD7+DhsuK8TISQsGvJSI9LATPt0ufmPef1B6MoGlGVcLmNp8fO1+rJE
9YsR+rHwul9UQ87Hb8MvRUQg6qsphwBnBNOEuA92UpdXjs+J8rHkIfweoPS7QFJgH3TsaZyyLUjw
2uQ5ET54jQCLtdVJxhcYxO8iqlv1W8RjtXFSr3TgItOYbf0YVXMNrZ+uV0kQaN3t0pTprSLOWgfO
17WF4YQwNawFOc98eC3PkYLEfxxBf+byBlgJcReSFtTEZ7CpUEmZTtDQ9h7msO/2MBN7gseGOl3u
5BxtH2xiF5kWRTPk80dfJbQyX3hh+c4PIWBN8V2/MYy1Hs5/fxfnvQR2s4MJSBItS/N7hLfbXbCQ
6mdlZxj/XjeK8xq962MuoJc0zZiqNi/bXR8auA2SN+hAXgW3CYl7YpN2qr1oUIlp4BtgO7+DB22b
b5x2azvJObDhTkwtfOjPC82Xr36bZvDUEGqrOr/WvBPHEPZVnFgscdyk8MiF/whlO562EPW5PPtr
G9WJZVRHq7aBojZ0saGZ3uFJ0xjxpW2anxxCYYfLnaxsIxeMFlU1AUzdYBux/lORda9w9voKy72N
r/iVSXJxaJDwnaiUmU6iJv7RtBOk7hh8JC//9rXGncNa1zYSUO9XYA145ocXwr1tgDfsddvHhZ2p
vs/LiPI2SSGUjRdd/2BkGB6v++lO9BrrAXMh0bho+x5i1vy2ajZBbOeXzg+ST3Cer3dhq4sZ8EwB
F8CytIX3JYNxCnzWy9ak9A3+A9Tce3kK1+sB7Hj7AmUpeITqmIRqH7CBi9tBkyqooCqZTjYBz4dO
h2mypfk5i7AuDw3eu3FQVn1T3tbwGzZ32QyCXOItZc5faFeh8hpTEo4/fLj5FJ/itIVIW8i7CJZ4
OoSFxDTHkGQNOe0amA8zlr70LPTKX34WVsM/solyvORVva6fQjwRBDtTlJG972nfQN9VmdkelIGb
wVs818QC8ptqAw1dCuMNPMMu2c0UQ1cNxAAV+rdTk5awo41g4fo2zHMe3Ps69VM8MgxUNFcup5PI
ahgz4JfTNvFQ+961U4PnSNted9/69yLzbjmBqLS4HkqVyLD8AcOs5zjI7tKouO7CGDh5bEQJaYY7
TAuhyxRZRt5FLUwIRXxlgnGyGIc6uA3qUiUkhj5l6kE0ELr3/4DBvnGIrGQwF2tn/IyGFeqQeFop
S+izda908n6Epfl8OVTX2ncuJCUY0LA48xFNUNkA8tiTJ9ABi5uW9vV1qcaF3OVh4Q8NCbskQpnn
dolEgK8/w94uD2Dlgcg/ny/v9o+ps3GEazxyzWzKPYC75T2uvMtRz4bcWlrohyHwr6vT+k5e09BW
BCkoxmSBtb3jlf7LNDqAEuuwMZi11XBym18YiCnAgi8xvYZcHPy4oHkPcPB3vI9Aav/yjK114oQz
fAKDxaPYs2FW8xnqSIX6rYYcAvIehrQRGOdf/EGWdlF3fa2n1Mt7LAuTf4CdvoNV8XXMntB3YloN
kxm1jVp8Kbfh50bVw7dq8dp/aman77al7Z/LE7W2tZzghszhQscB1VWpY1gh0KyIUD30QvKgq4Vq
GBF73MLqe5p/Xu7w40njLuJugpZt4M9QQIxE+2NohymBDNd1Jz53sXYqmtISXlUtni+gIxoPQYhz
Hw5h1/1057Yy+SDjc1h1gpEtJfziGxj/VJ3/13WtO0HelU1WpW2LLA6zkLu8of4PfOTajbBem3Yn
rKO51kvd4SpapVLeDo0oUU/vtyCI59/4v5HA43Ov7xIUoXKIi/MBJ6AwyaR6wiXuBy3sX3CY2Srm
rY3ADWkTQKgYH8cJvKLob1jiLr+Xeqj7jTN6rXny3yFwQpsyh2ROwsNo9G6ruAmgqz1NfAPnsQJ7
47ET0SBDp2koBcyzzdBXL0VjrdinUUMUjG1a73PWwaMaBjrkFPY4T+5EaI29yz3O2yv3gBPrJqK4
O5a4VU6Q0YbrYV3iDbHOocJ7umoLu+i60KcLPkaQtFJqyhpK7J3AI8ms+61y6MoiCeckX/zBgIpN
moTSAAqj81RODE88bIyvOje4cEI87JbaNAQddFnxreurm3wZvoKQ8fd1E+TEuIR5bB8PSwPLwqaD
KjH9s/R867evTY4T4hl007uugjP96DP4d1R3hHQbN7SV+BbnLt/Fd+15fjZBoSZZ4DO3g5hC0uTk
NczhN52RL9fNjRPfcFWEVzxodEnMBYXowThBHMQ0G+H98YWACye8pwiSUA3WNilsuzxkfgATOJjO
fmYiJxu7f60LJ8A7+Ee2rAnqBPe1Jzjv3KchgUnVVm1hbXmd6M1mVDhD02J+So/d0DQvbqRS170i
cBc/N1UhnNMqWies7YoEXljmc1uy8SaPBlhbX17hlQlykXTw+wP5v/FrXJKbElAouPUF5JO2y3U7
KHKC16gGUp5xgRli+fQg+tg/4BwiL9f9eid2YQVnxynA6V/SHCTimDO+3OZ9yexhkl4b/bnczcoy
R+fJexdqEExKRUgzJOkQrtS7uYGZKWwF/bg9XO5gbRX+J5aLTo9xUSdEDm+yDQ5D779lQXq83Py/
X50f3AVcYB3kUXrhGwyAy+4gvBgGceOLZvURVld73c6nlrNHS9M/cN7bgU+80e/asJwAb0ohvApY
Spih0uCGVn12Gq2nYNHNm+sC3MXayaIJBpifyaSAy9wpgPYqzHYpT/qCiysXxwlytXi1n8L9IRkX
+Xer5T3xgPa16bLx+L8ySy60brDQdhosfjgu/SLfg4mufhQRN8+LjNur9CYDHjqnNKSR0hSKODJZ
TPSLQ9K8zfNPqrQbN6mVCHHhdWz0UUoHpRTE6DYtd0bT/HM09FtIhnO2+GD/uvC6gnSQ8E/PS0DL
FNwDpe9s3n8rJ9oeZeXBdr2B3fHlYDnnjo/6Oi/Tu2BvSQnVVIOhBCZ4LAtIgw+1AWUvgDIWhH62
PibXZswJecjHwi++w5U/mPrAHooB2NedCInuNugOa9vKObvFCBshXJ8xjjy0h6Ci7LlTxOwXCBFc
uepOfNuwQKUByquHLMjm9q70A/+JEMW3GBv/qk18tBbO8Q27PTJDpx/bCiyHGnxSeFVAlQTajyCq
BHw85bNquwPq736VlCYV4FWVIm+/BhzsNyUzBa9x5r1F2SxQ6oJP9tAfozz25DfVkmA6TWo6e9lA
r/lvWjN2P6qyv7NFPoKxN0y7eInzIocBZsGWz3kAqhIsAfLFPuc+ALFPpcq95UBrL+8eaUsNnIZI
2o5/X96Iawvo5B2+hJqcae3HLEUZbYyr+GEKy/pmYn759aouXDhg7pV0XMYRjkgl/6tL/QP232vl
2eu2oAsHxMesrb0Qnrx06dROEnYL34Nvsd76eFpJCy4iEHI8dbZAsBrPFY2ElzdcT/pjbIHFOCy1
hj0HRJtLcdvFHszSL8/YSnZwUYKBjnkIw48Kb9Iw1WMVjMYyXZ/CEEX1HhSpjTNhrRsnCeV42guo
oVWiFYwXl8VDAiL2TjXNKZy6raLtyg5zgYKBnxVDZYYqCeVQfAJmnT2LPJt/zmXgbTzCrnXhZCE/
jaOMKF1BlptW4cHKuRd/OqaWHqbPIC5uZKK1+XIyEbAS2TCGUL/JClRHTgOfA6DcQBgo6kXAcRBe
vxsDWnsz4E5OynK826RGVolf/0nFN8Ckj/1C/6iSHmajbqtAHIEBeurNVo8fF564ixD0ZhXgSaKB
wSisAXM4F0GLB/5vPqye+t0Mr2Ii9WmGQ9nlHb6yYi5qMKJpJRY44R4gjBP1t7Hs+KkVMaAIYTZK
f2ODr/Xi3Ec42g4LqLTAKW9QD3NbsL0e2uZF4oa9EaorJ6wLHYSami4KixJaFPH+FBZBti88f+vD
aa318058d00YCzyY0iHIExjYiJMp4LpVyuzP5TVYa/w8a+8a90MVSAm/gkMwFnc+XM9Ye5WSPV71
z12+a/qsWNqBvZMeFhg6LAw38kAnl3/12po6sW6hJFh0UJmFgxq5N3l/E+sXU153GjInwoGj9CNs
mfSgyknfgZ9YnubCgznllo3G2q934jrlETRj4QN/mAeIDYtGdTvq+RDz9vLfl+dnLXW46nhQ4DUp
hwxO0jTmNyn0N/ATnyCp8GpmCgfP8HkeYdQMFs/vGs7ulztdyYwuejCDBaY3kqFIpCXyNML+7y7Q
yI4dzeC1Bze9jby4kqVcGKFnZ2y2Gk7yPcwXDWWP6Zg+wOr3yCkFW1w9YN/BEHu4TimTu0J5c+nr
oaNtfMB7lDedIK8O8o1txHK4PG8rIegCCnNAdbVkTYxCePiQjfwEd5rv1zXtRLfN5zmrM1zsZD+A
ST80SOWSv11ufG0dnPgewZBY2gzWgbWK/kqnaO+N30T3o8ZbBW3IG5ws4JO2BaZZmyQn4heoVXVw
Xi/wep35hz63w5/UNPEW7m4lJF1QYQy4N4N7TnwQrF3IrocJ3clrgz/DmC7exnG3NgQn7IewSZtI
0xic82U3V68BnDAvr8QKJpJT5wLPwiWAUFuWJ4H16HhfVzBQ/RmFM0AiwE+YOxgeAdXrQcocUr/L
7MevU29afYxAzO1/5gt81ZMeF3RzXa3BRRnOng6gDtOfP9dMn91WY1MXpzKSytvINStz6ToRNUXR
g8ucR4chXjx+J6rGzieoqIOlfnlKVy78LsrQwPFmGVM1wMEYgphVOr4Uaf1UpeY396fToLconCtJ
0wUa4srIYTNYox8Fm84ZhfwKnne7bvBuahZtANPXOnHSgIJDR5f26GQcJrh51sETWYpbuOR8jYMt
N421PpxswPIB6iwDyAAlWU5Ns7x02fgNUv6/8Zjy6/KarC26kwPaSgjfp2l/HEle74TnQdFmZv7p
utbJf68rmbCVzzwKMRgQdOG3a7InGdH+r8utryQYVxKP4amNBiFseXu/a3ZFmAKT1sfBPhdsiwa1
Nj1OEijMFLSoTffHFKoHXxQ8yuGA6C/Rxp3rfF/+4IXERRouPJ90P4wQWjbYoEMHdXqfP5JC3DSK
3TSZ+JpHW+TBlaG4sEPQv+lCBfzIizioT9xvmj3ed7f0CVdi25W/oxOhi6z67qjb7MgD/sQooNZx
p/8MAfhqpf3n8pqv9XMOlXcX4GHSEIyLbHdMA/lWhNlLHeX3Uuln1tlPZ0LQRvpf68cJb17B75dq
rMwUBM8GJWSUod7kBDPcqEkPttgCB62tyvnv78bjLarWqaTQmQKX6RCDz7dHkt/SXFuJENenaAH1
JC1G0x0jRX4Vkr1C6uJPq7KNW+Paj3fCO6/zum0VG448zqOdRxiw+0vaHi8v9Ur2c0F4MqiAuWzx
edamw5AfrRnOVuVDXdQnGxJpTvBfJ1tS92vr7QQ6jCpTFpQYCgwb/oZ6/yPeC7+NcN/E64O4VfMW
02FlUC4yT8FQsO9D9OPVeFTTfHqa1TzAclPcCEDprpo518oI1sw8FwsxR6FmOMCXIw4oo8ed6MlL
V6cbJeyVzeUi9GJoPfQ15+Y4VsN4qs/2tIUXyYfMBtN1UejC9GxNw3AxkzkGeAvYgaDw98LKhzrL
n6dw/BXodksdb2X5XYzektdsafHSdYxjqWEEru7qyi/BEsqeo17+afS48XKytv5OvDeRjfpIpOpY
VGO+U4xn8HJXDVyYR7Mzs78ROyuR6TvHesoY7FHLEN30Ot/LrApQBymHjZviv6jpD84tF6c3BHZJ
B5Ph5QSY4qhCtdPSU5W10x4CwQ/TBNZ45c1fOZtvQWd+igumTxBANbtA81PP5y1PwrVlc67/KUVX
A1Djx1z3f0IqCsjZqU+ZDh4VJAJDfR2rn7uSeShZoDBg4/jEPL6LR+/vVjafL8fqx1cA5qL3Klia
pRXV0UmHQ71nemp28cTTm7Srh/txyYa/gBgnSVWn+elyjx/vDdhp/ffICSSwjgtU7OCXO0u+74Kg
b+/DQDZiIzGsdXBerXdnmurEgG8VFZ9ELo5tp2GYft2FksXnsHrXNKTsdG8Jmh4JSWBHe4ij7nDd
tJzT3LumYQ5TpHmkMS1nyS+RgZpU6yHayGQfJ0vm4vkgvwMSiW3ZYQZbgDfVQ2PUix9GGxG5NuVO
vPscQDFa1+wAfY7TzMkza4rXy/Py7wXxf4OdwT/tPxPDoZqVG9owCKGL30RO/B9o1w93Q5rGb203
fqNT+X1Q5ik0i03mfBxudNNXbxXEko5Dnfu72bbtLpDDuJeUvdI4JLsyrrb0Ez/OqMxFATYq0KUc
2gillab8JrVEXXAJFiCUA33HICjy6fI8rPXj3BAKr1JMTGl4qpXX3YDWa5vfZABz5yarlyl/7HHz
2Xx8CP8t4n0w6y7yL7IkbcZSwx29m6cGTpyykEQdWw5iVbczkgfYpbkGdW+fGxJHbEerxeIrwlcs
JcAi9hquGq1UYV6fVJCVVb2TSwVjrTy1XvqT0gnQTHzkl321syabzAROSUGD+ziHX9XT2KVTEN7O
0H3QwAXySckvDOSi9nMbNGbejQTuSdAr8qFLSsva12o/Br2e1ckuKoiyg9XjBMs6Frf40EiL1tvN
kSjvaEV7eH7m6guPWLSTcjHfTbuwP7ArAMM7WrQX3UOhu053JT51l13czEF7Bzmy/E5Nof9om7gH
FdUWMz766rj2uqThKSt+TCJQ3l3TlCwbdlFrijtAsMJkaphMBj83z6SzqCZWBbD3i8grmFbUFIq1
bWTrE153h2xfzlN24t7CdgUrbmUeL99yEAG+NoHZizk7ybC5bYXh5xCL6V4W0zwf0pTW+7D0xU4M
/l7CypmSuLiF8NWYiKYjJ8BSD5Xi/yhjH3IwhPZBND/SSZ94C8pBOk6JHWWiSawP/mgCGBpH+84v
UZK08i0Pyd7of0h3X7aT3rVzt2cQT4YH3D2UYeGKcIp1nnRa3s32Dco2+yYowSa5r1ucuFCkzqtd
MUDQcmpxcg2Q7q5+sEUmFfG7/dANu677leHMqQ3+S/fPhi2/wuGfLij/gZ3DL+r9AunrcdHkaRZq
p6pmbyf/1EvMFYTDBmCS1I9x/AdflOH8NpFPxpo76CntjCluC4IZU2YX2i9drA750j2I8a8py58w
548gjdzyuf5lqo7v6g5XB2OLHS+WF7BX9O4Mm9/3AGzMsi3egPOFwlcatjdzDCLy7I3dU9D3bC9o
2j7lJEsTALCp3IWVNLdMcWoP2JvgMGclbqV4hDS9jTHxnTrYRcdPmFp/N+HUwxhQnm1b9je15LZr
5k9lOYQ7M/G72siH1LJ9VNKnMZcn34pHWNp/N2P2pczH3zTkEpLZ6gDGYAU+7gRSrpd/JTb7PPTd
C1+w5bSmO4Ei2bGR+a924T+DxvuK4+FXt8SPMir2rZ3uB38+5B75MtEQ2s+13ft+7h8jnX8TEMwB
JfpQkf5JFhX2RT3+7U1lt4Pz2pH9H3PftiQpjm35K231Th1dAKGxU/0Afg33uN8y8wXLyIgUFwEC
ARJ8/azIrp6uDqvsmjNPY1UWlh64E+4O2tp77bXXKvtNPt03iUL+uFMGuk9zhNn2hR9IaZ9qSe95
yTehGUS6dOaOwyzVSH8ZsWcaix28HLa+is4tE2gkhfJxdvpSEn2nYEmyVP6sRbKNzAyXjX4TNDUa
Dkcey11A6ZUuGgOFbXtlIT9U2GGjCnLsSHWAoMW2nJKDo34PtZKTKtq0r+ipV+M1BoXUpiu77VSo
I4wUs7IuP2O5pavOr5VannNiN/DRy1b6WS7ypp79DubDKfh02YL9HmGwAOWtxb8rKa8MTm2cS2l7
HXbdYVxhk1ibLXicN5MNdlNsrhRuqdK0W5j+bB2MKqiV1WaY9LUqh8Ok30T8jfH6CWNS+7ZMMJyD
rLGOLlhus3gIn1lZoKItUt4cjSzvWcKOxMDtRqGsginCnoVDtcGk4plxsqvhJ5T2Ja5pMjh9ti4q
0oklLwutdsnc3fAJE4dm5i+QygbIlrwwY67Wdy8NP18o2p4XWe4GGBSkDWnde8R4gBHXTevWg8rZ
feOxlRYLhhAxm4p0nkm1DYm4wW4ETRgX8bTjkdnFE8kPooCTqIwxq2FsAzMCveKmmDYzaueNj+cy
VSP05aYgDD+vdd7ewzJOmrQd/Zpvp4m1D1OFflMKKo24GVkS3lfeyyQVrp3uW1oum76ARa6tB52N
JYbEl/w1WoYhayE3Emd47tTdz80S3IR0gm5y2cNtdV8FFOu6IRbT8UVSi30Z8uI5bGAnkrFIdjAt
KLTo0zjCl/MkHbxOUwwlQEe8rELRYKLe5GOa8HF6COe5fWqkgsYtDRFSNyvk1Lp0LkyzjS0pNawp
hnU8DWhC3OSQxuXbJQef6CLqYv01QVP8UyKAsnXDwK/CcAwume/CLHcaKdTce9XurJ+GYNtQiXQm
Wmm9b4Jo/MoDsMHFEpafIePLVAbCdvepa4vpfeo/zIp5bc+5K5NsaZr2WDCcccO8Ju2R636KNk0O
hdNjXC2zPJsmp/VbHER2uqNVE957JcFDYTrQPB1NYL5aX/ivec7ap6QeCcKECY8efdNLCPotfmuw
678t2sx001sjLzHT9qluZHAaBUwAt6PtIyyxOZDTRtsE86PgYvGLEJ7eu3yc2mFX6VEilk/sqWRJ
9XnNiw7LRmPDvB+t7Y6joOX9sEbkm1IQoIDjU+H5eW5k/101lpMtLKGmz5gE829lUw2b3Kl6s+qW
H4cgDq/q0rNXzubQ4Dry7qAoWa5KXMUvNWhLkI0bh6sZPqLfcuLG8GZttdxbbEw3TRj3d9DsaO+X
pu8P4SQHrMEwTtps7GJgfLkfyCHvfHJcC0XTOWyS5xKnwioVA/KG0K6PFryL6iJhsTj2VV9u4Ivz
ZaChbbe152V818mh/PxuscZSAlz02xiwaWdhLM2Oo4Wfw/UEpWG/0TM24n4JO6yvULbYmJZQX8e+
s9sALma3hYvcpyah/jG0RDx0I20u0AGIdmXbur0Zi3IHBW52kJFYrhAw56/xHAwWVhSu2tTjmBxC
hfe0LOCvvRsiZ1ImwW20YKhkiSsQegW+RcSPIFgybHPz4+BpW226aolmtIKE5Oe1mJsoE2tYf3eE
NjdRZRdoo8/FqXVOfBJcNVlQFDQDzZJnLqIt/kqPHQwVYJHALbTmUMt6i1aoNRcZ5MgFlDhc3w/D
VZmE1GdrOyD0Ll5zcweVEB9kmJ7rXyY/J4SnyB2TT4OU4bMuc1Jc9jArVhgvhrfbSwtd6nIDE0Qq
soQoOh9rX7Jo61skOHnqVxiLHDwms5ftiimtIF1nb24i8H9tSr3wdsniCEphO8iko9ta1ESpVJjC
5d81blQXpESvulfQnRTTPG2XxgCSPOrQjdOwNQxqLI12IGHJAgHipoTkWJPVcS13MXR4si72rhky
GN0Fds56ExRTGoYRY0h4W35XVhX7orm6j6ASlI2qD3IUnH1+D1+reU4jnseIfU40D94z1SIBTJTq
jyoHQ3eFCzoSmDwo6VZEyxhkBCm2PvGWD2YzIQretYPKy7Or6iiTfvXDrlm8WTJYDJPgKxKeabkk
jZJsL5NIsCrDjFEbnhPh5PQ2TXBNvHd1gAEMR+0oL1rm6BCCWgQJ5TWbWSPLU6mnWtx2IUx7u9R0
42TPbmbLJWJMsuxYWVG9dWUTyIt+clGwgbskJ3euLxyUzPBlfzaAEhPkiGwmsFob+SOMA6o5UzV3
QPd1U31V/r2Uc4Ilch82fdulJTSz1pS0rH0mNVKLjS9yeEs32q/RxoZIGBuCRB70zLaUVxKadcum
zU20XlYD/LZu5ir00zZcYIq9TXAzenznXvlt3SSL2BSOD/WhzaHxu1m6tnzDGMpUHUxDq/4Z12aB
dgz8JKeMlwWZshwLfs5I7yCkpohFgkXBkASPFsaTNXqcc5zvMO4rbIbR5Y6fQjYm+tBi8GTawJ5t
Da/g7ShetG0RfMxSFd22NXHQpLPBEP3OuXmOwGep6/FrzywxJFWOUwmznCjW38qhh7IR3FSapb3H
RHa3XGJuxiZZz7oghDNgQeWxxKT28FCvMEXP3rVH25eJtv1wVDVbrzByoYCshXn9QJLSFHfSYHDo
hrh2hbFbPvloDDcWdy+9UP1Q8dca5KPiVMU9X/YmbubgQLh3y2MV8pB9BkU5lK/U1fkV7ebgAhyo
9ZvUFFIIDqPDioQ5SF0w6XYXsPGb1wM0RfknDQAPLXZYfcW3rfB6vVKl6adDmYPZdMMIWeVTpRZL
o3evUMGyTtDax2lFpK1T2cR2vqCwXOwQxU2MQhLdrlBetV2JaJIFZiEJsnXcUkhvO/B6VwGNg3PV
LSu7LzwZbIYJpnDdttg8Eywk/NX5VNZW5htskXmRYfoFgt5V0Bh6Qd51AQ6mqszyVBSyMplqob9Q
pfUyGLHXlQnN0erGjpt5ihMkiDrholhhGgOP2G8RotQnkXhEBxQPIGsy3sf+BK6tgErhqNdgu5RN
+KAguc8B3C9gruSIQAKlriI+U/iCpyeof0bYpwDJ6BJMpHpFb9hBLMY9LPAKH3JU7qPwbUpX4wCO
uDgv1zqtcCIsIDfNPHqCq+GAChd2znV9V5HJUnj7mvewNgX9SKZdJFk+fiXByCqfji7s65PzVhU6
9bAGlgcIOgB38xBKUFcRYqa+k2py8aULube3VuO+Ps7j6uR+aiA1vOkdy5czh7XoDVRGlX3ojMkB
gi9oqnIofmAD/laUYROf1rlLyBUggSHftWHA+oteTaFOUEbp0VWp8zzB3V2qUl9TjhnuowdhcLjs
XDyWmICG5yUyWbmkvRskPVIu7Xgd2T5ov7LSJ/oca26BOrRFo4tX44ahO0/o6Gswtxe1PuUBrcZb
XTdRcYWxwoofIQwT68tpYPBA3tYT0THmDAKev63wcPGoN4Z5eplhzlwiPUhoWF0U1bi83yYNZyoF
mXwmW2sg4pHO49Ky+zaQyQVnDe+PaGDO7JKYEtbK2UCDGrsvqOxu0zcCIlVwv3BvKBkbRESYRI4m
bTDDzBFXS6a/1azp3G1oErhyqqTU9D4CdE6+Y8kU7BgFIeqzcUBkeFEJ2LZVKuquLl9mUIgDbG68
r73LbC/C4UiDmawv0CUuxmNuipFdTwOBlyqCuLwU3dgeLRDw+Yz0LS6+8LmL82cyRHx8Jn4BuxYe
4cGEL91xtQLrMKuBlGhaxHQdSNq3bdBcJ2Jc/WsAd0IOvgRtMdC3yWVbRjoTTk3xqcxbtrzUgzDq
YuQJhgcAvkEVNVW4VvWu1aVK3qJxyukDqpvc72akQfMNoUESPBDLkvyib3Q1XMoyqtcN5BW9udOB
jzqN9+Xg65HaGOMAyWW1ToK41A0iAfIoq8mh2LcS8wKe5gE5jrkljUbjjCRwWE+ww86odGHwhnyQ
A7IKDypycXvwIL+Gm7gognrTksTkLzo2DjUo96TpUUP2BZMpbB68AZEvHuMaTKXK0FNEy3C+pi2B
7vdqikQ+eMMghpXQuhgfAt4luO0ECcCVK+OigvBsxFcAWrWw68norgs8UJdo0GjzqLrCE6LQDpdj
OeC9vJMTa3XZw23XPCBpYMqkYSWsvIAOWjWie96+RwI1AKeKMxghxnw7kJyZDF4UU/1c1ejdN+d2
yodFpiTBjfdksND401ANCwfYQrAn8Exo3pFnKDwtmm/UKCIgRyKeNaYjCDEAnIJ5aOZ97bEaPkdk
cPOOiVrTDLus9RdBp8ZqG6ELcZZIZdyYcto280WiXVJ2WRM36Pc5sKTGDU8onQ6BXdbohNagiB4J
l2Yi6aRzOt9BtrYam8xZKIecw6B/98VDBzRenmuHLMhlTa4rdBD5AlPzPXZubDjtiAbFdc/inF8W
XEl3Q+HhXoFIEtlCg4jBEVBtOremVjtZFYjumP9R45e80XasdlHTllWb5hDWQRGadE0bdakuqqWF
F7uN6ySNx9D1JAttHFiaNivgXNTs9UTFc742PLnA7t6QK/jm2HHXdNFU45owcMDuBSeCvUzBhAQy
DZeBtK9yLpKqzaoKtWyeRo2HPEbWQuo2+jqAOBK6NOcBB0aFtxHWRYqBukkfxUqK8hVequ+DAcWY
RFGbaos8AN1hXrXrrqBrRHcwoS2rWxckUsNYLh4kybidl/EJ5e86XWHChtMNlT6SR4oRbv+9xChX
c80q2cVQTqlt6D+1JsjNsMPa1euJA5gdkRMm0fA9zjETCcm6Eev0ULTC0cuuChLy5LtAiqc6quUx
7KYWxnONE58LVOLz13poS7GpfBdhuMYPa4VsWuSATvNpruG+NkwegAPu4OfYQZ34KXFYqp8SA0qr
3gRAgEe4b0g9u1twTevuaZ0hFZuOGMNoMplzza4WoLukQ5YHuetdUvlS3akGgOpp9CJujr4hRQ/8
Nm5QyYSsUewxdmoxYSrrJQ+j1FutnURKYup8PzBuEsz8VHai2TobXIINJhx9cDJtVPXZMpv3zYGW
rOCPmMDrdLnHPFEeqnSOSt1vfNXU8TEaxoJv+2KVbtj0ALwblXIM3UIFvWIKHGDTdXa3EBG3uxa1
7DeITwYXCAlV/q1t6qLYrv2S+yRtxdDqJxkL2hyXrs/PnWKounDobmAL2qiobIAu3y5a63SAf32K
IXQ1AU0kzcC2g0KNdNEbD6NngBoMLeRxGp29ZRxIYnFajOQlrCdxAfMLm8ihEhlsiITdwXvDFy8l
/jyBCj2bpvzOFTBIRLPbVf0FZjvMcoD6In/kLQZML0PEZvVl6olpngaeVOvOS1JPGyVDQY6EAVyF
GW9By6vSDj1Et0nVFZeDoDm7xkgZxVws6RD04Ny0VpjvSOupCBXf4vaN2NHnjMSfIlLBOFXFZJmu
SB364FNHx7kvMy8Abn531OgFfjyzDou9cHNUfPJu7tdzXXT1uKHegCmSNnE5lTZTZe3CCywLF297
DLDqbO6Ex8ba5bTc9PAZCb941jVT5roBbhUIyhBYSAsE8eJhXvtkesqhcJO8dWPhapwW2QJ5Cbhp
uyWTHaqvBegwfLbB3HhnmMvKD8ElhocsQGAzdKb5lKwdL65zMAjko2g7n5fwcojQfth4NyJ+HiBn
NDX7ThewmVqMWt1txQmTtxipWbsDGklCfE4KqZpyG8R9nZ/cGsRdsa0X5Zp5G0APPz6PDrMeyQ7B
ZlmHjES6GY5VhQ01XWCHeL8kEQwZ0tbFk3gMqtm6ncoxF3frkqmtPzPIc8ksLwtdX/dwrE0egVcq
3EaRWxPkojlqK38bV2Mw3BvLefs9ai38TjxVmmQYQWhslSJtytvXFSS5+NyuomLfB71OGFImsL55
Cms/deeFuYY+znNck4vVjH48mA5cT9zfJuzNCRUnFMa5JpN6Ymve2m2bEzh/ToA82E2IYrATKfAV
Lk4Y413MznHoXu6KDrZWfRrMSdse0d2JkStEM1pSIg11XpfHyo7x8m2eZRnbtBPW04fAqm46FKET
oEOgto9xK7eFyg9L2IoKe1sAVbhHyLrIFhh3FNYXXcH9DPwJK+tRJkQ3JgtkTFR7RMOiyYFfL3K8
yEsueMrXCOOJRQ7Y+TYinUF23ydNzoEoREyU8BoO66plWwseqo2u9EScdJeLVGjw7WwBZcNwF4lS
++egWTDkmBZ05N20Q3Y1Y0Pu1pjWX4rC6go9+1nx+rJacqWul4ZatwDUhhYJTLFqJLQC7ahOLvFW
DqvSaKogZQDbCMBtZwCwF6bCHDxyqSm51lJWThzRsjNdnK28EoPdqFlOZEkB7CVTtXUinJIHTE42
DbbZIZzqJxOga3KD5GDob6uhypM3OsZyvo/qkkePBY1a8mCWqaZ3CRlZ4CGWCQGEF6hB5t6jH9xg
g4OBKVYZ35AoHpOTM7NXWM91Ep9puJb9LTETtHo0gpXbam11j+KRkJxkdWsme1rKZKkuBQPUfZtH
xvnnZTJFBazJhoDTpiYBemVHTEI1ERHzw6pBRM3eySLRuSjClbwm9J0bdyjASxYAE/NlAICsA6SZ
CZvMoedlFO4YTMDci7QurHZjK/Pw1Of1DIDZcBu5+QhYXMnysMQkytMRKvMUtQAAsCEbjFU+G/SC
UQ3cHOhdXQDkDafLBQL/rbpuQWurz5Cin5KnfqCQBgt9s3TbfhpHt4UeUttu23ohZ2Cv5K5CrNCp
HNBk2pQ08F+aYETp6h3KSdTFMXvLg1Xdc6B7MCNYGuBSsrwLVNjMKCkYc+ijtZSnDH3K9qTKaEaX
TPYL9KmmsN473Oc9+iwgS18gteP6tLCkthcIwhyxMc7ZuIkXh0amZyZAhadVFG3q92zvZmCIOVcS
day8MQ0p8xkJFcRp1fUaKTE0Z6jYxAtsCgxZVpLBzCAOHplT/sVo3GdxVozYhq6CiCQ6S5AGdBv0
YlyeBqI08KF4v08RxCHpf066YuXvwSdBij1VBHB3DJnXjEh8RpiGtPHrrKUit8jdw2Kn0Tx6lhpD
f9cKVVK3i9DmcBsgxS36isPShil06RkbIWWMXgJi/aoaepMD5/CXbduO4bEt1lK0KQARFDN2AeE0
XKSbHxTl5t2lp7uRSuI9hbYS7qpaRZscODjD5RU62KLO5hZvZ79ym9t9XYk+OtcxPk/KHZK8u6Kl
wZLmzWrJAU1d+Gqb0rYiVdq5TyYIc31Z9zl9HrSIUb9VNujTiuUTu6bdSPS5H4qwvekIF9UeE3ID
YN8GuOhVLgueZ4MtO/NaQ/0YlZGHiMCh68sakx59HyyXwLWM3otRRfFN4JFqZFEvHLooHCWo2XQR
VKEzEPwajLHmnCII11F8HxpBPgNObCpkeCbOU+2QLm+mAJTDdK5rgi12XmWVYUR+uQ+Tru+yVfC1
znKL/ChdcJeS4yLz6BkwPcQlijBADo/0mwa7qI6RnJGezp9aYZEfFgaNDZHGdimwE9umith+6nzn
7mtoCqm01BrCmmGPYmtXYChH3EZtUgR7KFtivZa+gmPyWvLyZV29N1uUaTlJIwxykUOrR7N+Q9iq
8iwO8Ym3yOzkfIJAGGVbVcMA8DLvLH4fLH3zOV5GW2/zCOtGkwYwLCgOBG1XEQToixYWvs8E+aPc
YtvwYgPx3glpdT+Gl7hqdZE12JlfQ02hF4w+JbzTqziqWQZNuqXNEN5y0L4a5PUZY2KoLhYZTeK7
dz07TXEhsK+0JSAA0D6W+DaZEQ03fehYsUmAL8ynyMdebWyHxHfbLWV4CqE2D9Ss7tbpEmrUcAqZ
OIk7YPCs7pNMt2vj8IZRkh4F1bFPBdJz+4CNh1WbYoh1eG0G9DwyLcHCJWmDFxCA85Y/rHYIRdaw
xqlD1AXkJdGd/Yy9gNNdqNEXziBIONVbPipzmjw4BptuDLzOgEXIazTrmiB1dK3eJiO6Jq0Lg04v
Fln5CqsR12xEbCEVlo1IOwlm95FK7AspoGzazZagZReIntzxBuNQ4K1EPfr7dCAwAtMO6hLnicUL
AQsK4W8brvmsN3wcabgZ+mH8MhZ5Xe04R1Tcizhgr4WHOQzaz87G1X4aUVtmEBOQ+jRASRqD1Q40
qo1SU8C2jXMrCjSUeidM8s7dkapgeRnaEGnAsvQVOtRosxbXiPFaXXS0wNbmKGvEJuBoMqVx4vWI
+0W0/jpwJZTKmqBGTw5eZvOlHCAQ2GyGohrWL4WowZKCOsFbrDzoAGkP0nCTUZBFx68TwL/kXcMG
liAe7g7gok8zumOQG1fDw1xLEl/k9doB/1mbIBsqK2ag7gmP78EzB6bWwWO4hXFMn6zGfw489qU0
QA5pl1TFpc3P3tjePPkeXPQkBdAv3ZY2EUrLdEjitQxQNANeqVKwJPNxTQEY26ZNwVuZwAF3ZOp6
uW19GBefbTQt4HzCuQFq0PulnoGebgaF5loOWxkxB3Qz8AKUpL9g8P2YVPozztQHZmOMPK7pWqu3
404dQEg9yB17IlsWZ+GW7ZHzpWEKLvG+3sxZfmKn5ICCbxt+MxnucGjG/QUZ7ydcv4+SZ5Hms7cW
byNXn0gypF1xmtGC+s80tJ9wb8OP9qEdhGllXgqxo1hn2xi9UrjbdCXak/DlSosgts9o09JjQvtp
i6wBRUkLmryD2kqXCnTSD2MNoi7Eqf76Pb1z4P7si//AnYTEKcz/FpBYURUzu9NjEhY3HTYIVLQM
KXzqZL9GB6gaQgprHpWYMkC+hcwAknV/ZQH/E4LeR0k15dcRvfFB7DpEY70pC2ziIgdPAftxeEBT
NE6O//ka/OwCf2BbDr1dbMh5vFtV0Yt7KMBUzYY2gHEPddkN7i9GzH5C6vyosAYQspeNY9EuThTb
jJDK2valKf8fP8QH7rQZotlCTCXazaIBokufkl41qTDLX8wr/uxL+sCXHHsoaxiVY/QW3kgpyF3H
XFZX0Er6K6mDn3w9HwXWRvCW0aWLo10S9lvQl0ELwETAXyyzn538QyjJ/VxCR7AEqwpAapoMc54i
pM9/ESF+dvYPDGlWG46WM74btjZxKkYJ/9m1+wui6p+T4kPxgSMdD7RxGFjBbVMIyV5tW77v9fEC
9SCKdAEsvgnzDgdML0bm6j8viJ99ng/rv0iUE9COinZw0Y6ew36wVxWN/8pPl/7kVvroXyqqhcfz
osJdk0hsMla2CzoDFP+9LcjgnsKulfhNG9I23pemeqjW8gHd3lw9Dl2Z9/fYX4vtsOhXP/PCYBZZ
rOPvphP/9c3/L/XW3fwjzNm//zcef+vMMpSqGD88/PtD1+D//35/zf95zr+/4u/7t+7qa/NmPz7p
316D8/7+dzdfx6//9mDbjuW43E5vw3L3Zic9/jg/3uH7M/9vD/7t7cdZHhbz9tsv34Dcju9nU2iV
//L7oePrb78AnAMD/Z2q/l9//CO/P+P9U/z2y+nrVKK9/ecve/tqx99+EcmvIhEiIiwMaUhihsvq
3n4/EkYxpsBJlFAShe/iaW2HPPu3Xzj7lWHnEqA2MCZBOgfr3HbTj0P010TE6PgmeGEYJRhg+Ofb
+7er9K+r9rd2am5AMRstPtSPseOPmxaidfghAIIdJFxnF/TltLu0YDek7z0TcLj0Sw0+LnD+/Ryy
tJ8xc1+KY0nRjI2bC6qDY5GAn1nMY3GhWEcPQrNy0yb1e1ZEIempbYpMlp1AXUWK3zBgne0nqFfd
D0VyFhQmhX3w4NnQXNKkKkDJvXao2bcFGuBJuMAR5Y5FxasHLJ9G2CqT0D4COvrWN/yoJK1AqKi6
M764q5ja8wgABgDZ0G8qyM+mA6bsFcCyakL/aZWMgMYQVxuy+pRKZJ2F1luII6B8U/YtGMyd1G6f
j+CumLrPOlOenBufZ7VeQzrh0BevQpZZ0BK2hYTHPWymMU/2KS++T7YBITP55Ap4RQpfPpf0Gk1v
sw2n+WuUj6jjuschZK9R5VBacnZLybqFWl6KHl71ADIHuxwiYII+Wq4XBa6dVfrdFhX4PbxLv9By
Jsdy7OgWAOJTY6IrlJHuIo4j80ksi88wSDHvx2YYIOpcgu8CB4R6HAaxBc8AYFccxW2Wqxh9Jp+w
bZUPxZ6JPqToudvkBpglvLjjHk+kqHtqZy/CKtyVvetP09p1b0temscmYOVj3K3VAbP3Z+20wDYM
0vOPFfM/ihyX5bcB1eT38WNc+LdQ8ufx5f/D0IGl/p+iBmhC49vr3+7Hr+Ob/WPs+PG6f4SNII5/
Rf+Uo7bD8qfJu27nP8IGFexXUKQFmiMRk0z+IWwI+iuPQsguc5A13gPN7zGDJr/CXgNVisT6pxKw
4P8kZvAPyTeYhjg7kTEFlhpLnnzUStC0GgDy1dEb4LFLoJ380feabQz6Qns6x6Byhz3bNOsgIT6O
oyRBsfPjKBta/o+jWte/H/2z1/7ryX/2Wiq/lqorgNSa/vTjR6LhHgin+X8+ln7pT+L9x4ffVWo1
/3xiYM8xWL8HEJ2G879+aCP/+BCcj+DUoZrqJX9WRjdnsMBVFrw/7JeWbJ0rxJ7FPQjTYnyt0fO8
RjaOhKnYdkAzdvXqli+R6dENpRKxxYO7UqHTlxKQFjc6X/MTSuj89ONfsZH5qcXKHdJ/Pa5zytGM
fSfxENCeBbxKxoFXapNg1gdxlop+R8OEnn48LuLpOuhy8mLqsjoskBE+V2vRnVGfd+ci9yLTaD5k
Hw78ePjjR1yCcFKbGpnfj3+ag1SuPv84pr0Ptqrw1RaE9Xnn+Yquoh1m0O/z5ApMeLAqPUDuQUbd
xtB9Z7l9kqQPbkbd1fs6KLrUw3ni6t1+4ioPavwQwGEj0zp0P8GyABMAjXXYNiu5B3hxRdUIwhXQ
wHsKhSZQ2XO1G/wQ3aNd4y6VsY990+Tgt8Ip8Q57kL3w2FPgLXMHHsx4h88xHyDuUf7jdz8OvK+V
VJaVOv54GK9M3f2nF/04kY7mAx/ArgS9B7zUqJyWk0vqP/748TvDhP/DgR+/Awf48fdrnvCrpUJT
hTp9PYCkd5/nQbS3YUyzAajBPTifYPQ66zcVc+O+r6FIRCmbLuBFMB9Q1ZZXka/iLcSCujuGDkIW
AUh5rjVgWpjozOjn9mTTgXWdVc5WTz/+9b8pu7LtSHFl+0WsBUJC8JrznOnMssvlF1a5qhokBjFP
X383Sh9j+/TtvvdFiwgF1JAMUsTeO+L3o7I1xN03HXGbkA0y7AAHxoUASyRlaOjqo3yv7TZt2DoA
3HzTWCOKfghReCrb8MY7FKoGtJXYQEvavWYlOLwNROCRV2qXIN4mL5XfW5C8NMSRVcQ/oGpDF37V
+ytVo0CdZP5YGwAIZIabXq2ymIDM0ofqZPJCnfpxQE4WlWyvyFZ6onDRSRnPDWbQKIPN3Dz7xevu
iOTOC5HAIM2R1Td2owngTRMCijeMMD/1gscT/6B3E5mr4qEcAL4akv3AKkDzaUStvUyBF1sgRVAt
7THjpZ33eVlar06WhBueMLFUSDXM68aQ7poZv4wq6Y4R9+1T0nlzF7o0w1ODD+bMzAEJSsGnrOKZ
xTJkmVjUX7yBdfcBvEKcIT56IPc5U3kxrH2K0C7Gt56Sfh3zQDwoHzwB0hfJL4H8YydrsIzL4sTR
fS8a3yN6wFvP37PxPaLNRL9MJhs/4NkH+HTGwZE+VI2VHEPkNBf43AzPgW8enJI4v0Mx3OjAxHds
OtDaifnyoKAsexSe9xbapMNB0kR9//ApfFuhflqRWmP+YFqRYhlsekAJMgf8VgcfLHPcZn2gogIS
IOrQCd0/ILDFW+FFMp6BUpbtDPRM3oEODFsffrW/hn6w/+vw67mo5URgDXZooWsP5mOdB9ec9d05
EUI+ImGEgm8y91XvL+PxZ9aD5QAg64MadEA6/e5PCIqmMz3rjmd0RuEvddx02vsZk5+RIQC24f/2
Z+RpAZR5C3qAW6As0ABhJ0hRHHwk+BcoJ2Y/kb9HBy47AEnEEFvq+skKSJTsZ7OvRBD9BMwUQAih
3I0TR+WTYSTbREazdqhAwhjSi+FU7JqE9THoef3cMxZuBgfEPotX9XPagMeTFGV4TlgZbIqAW3ML
m25U5/rwBSVAYJ1Nszs0qdvfkii/8NFfAlK6NJPB3+aCpd8HUAW1v/YkX/WVJGsf8JAXqzq3fcef
/R5ykU1d0KV2Bw3dVjITj4HnVvuKDtFIthAvNtL1/3L36bTSp7uPc9SrCbVdUHEt3Iqf775B2m7p
mI74LSE7HIk5Pl3SjIYXag7OvEX18uBk6JpWDy4+5ap/MWPPmRtgFB2GsrevYWB87/HArqxWSUiG
+tGhsM3okGTF25H2GW5yiVI0Jvvi17Fd7XTlTMdN08A0Xwq7wP/431xO+8wSssFh/cAZVcuurtvD
qFBxiApXLhM1BM+o9pz5+HAzn11yhwIaN4YSYALuoc1APoQqHvPfyrAvEvDy746P6qyVQcIT6ogB
gGIGhXxLenHrdotHctVKiv3XeGTGFH2Xgjp8O/o8+zXO6MSqA+rzfu40q9zS2pGiRkE69cyDgeLp
h8HLrK0EAG77xT/FRn5mHrTpMHWooHu6AV6hr2dTyHSu9jGVnkkbdxt9qp7U/q+nJZ55NSLSQv4z
WvlD3H/DxxO0VtcqnlEoA+WuctvXIANxNApCKFyApyWEAQJHIrIZ8mrFFbAggPBY+mjJTp5JaJLH
d2vwAvtRiPyRNIk8W6M1zmmL4Es1Rf6fzhvGP+H9KtOfF+BP0Nb73PTnjXOT9f43Y2nMt1Em6pm0
RHh0s4DOO0bUIuE0OGqfPpqGSE8EMZ07VvcW93fBqET5m39+knV3hg8PMvZOyGq42J84Fmjx2PR8
fpC7UAAJVtjGbyHNWzUU7oPLpTyWUF6b6ycaS4JfdWq7D1j6iCNwRm9+F/7y3d8MgGeqnPTjEuJX
x4X3IV777YD/iv2fKH9e0S16qGd4uK2D/37X3o9GnzmU+VIKBxi9sDQRON7UeloP+m7TRzoQX0cK
lCfFFbXzfnHgNtJ5PoTmwgCJ4pbHEaiLjZfu0byNgcpom8CP2qhDj6aZuvEDAL13S40u2wfYVnSJ
2gv2MgAf5vo928d5VZ5bgkJiJaLkVw7yjvQd4CywTF5OEQ777bNd2bjOltv2iBV2sMia7Mz+l9WA
1qRWcR+odMzBIcWFHxGbXUKQQPPARPjyKwIFozjeQe5vI4gtZiDDlJOl3kUqaw3unvFNG1G0aVlm
fMvAcbqJ/meTADBVyuDoACQbzt9NQPrxF5atf5/1AAR88IJ+YeJ7w4acHGzULzdlZpIDG4/s0aeP
tG+aVZlvrKc4fdSK9grUOEhN3MMehJJuVSEZfI6G4G3QE6qGaMDk0yEDPrJzPZGhTR5DEwKcZ41O
fRkdrQNR4/63/j66wcHn/2Mw67A/RKaRuaiwf0mZBwxN2cwutH+ztArmpRDWoX4fnBKtCGfaBuMc
q8MsQHFblLvJlaf4YWLR2EAbMHoyRAT2Ixi2aGxSHmlf0xMZB+0XkiID11t0/mVCz6L4jJ0tEcuq
9oxqq1AYj0+mauRCkOQ574S1ZYA/n0FPLc/2eDT6FXX6zT02kjQ6A6O1b2hDHqFO6V04F/uizQDo
jHr3Ms7lpvthDmV18khp+w30DeAHiJFvyzaTe30k2/7tKH4/mmanI1QA5D4iZXFPjn3Kqn9aDWut
1s8/jstdhzoMAlhIB33V3Q15CGh4bxa/0V11KCm0zLxVEfbGMXZzsJ+7Zqutuwuw02FWpHW/CNBY
eh7f7TFaz8tI9LuWF1tozRpHOwlZs+499eEyekLHCnClFpUC6B2oaTmXajB+MJJeFRqtIs8KnasK
aoBFYF86kuYvaNgQzOMqNW9mOHTLFJSaY56ZcktEmm9dJ7QheQCUktXK4mYnkIGA1H3wMl4xjPiI
JTlQP4iurh0Wa2pk4AC3efKLmuY6B4HrWTSJvwS+sd0BsOFfdERcOO0plujxWenbdbw90XfVPHB9
z7Y5ULPMDuJV/T4zBSpSAx0RNOk8be3yAb2EAIPqwhvNvfBG2posBFDhK+17j4AiQwTArX/Nx/0j
GqqnK3RhE4tyNLVPxDxZ5R7Wfsi2YscZvNspdmoPOlD7DE/KxWDJ8kFPTNdK9MY1JXRmlUa1o3m4
zCs3PdVoU3HSRxyol1PGUra3wP384tcRenI8U4dOJ7HxzGI88/2yOkL7dRgYSPfLateX0z9fFhDK
f/lm6+r9p5udEYcC5O8iP41X/lfR3AptT2UPYelfUZ8uwJoFOqMecuzQTWzTHWjHIzsNEyqI1owV
clioAXvCmZ7+EohWGpzP7+E6qBuvoSOncH1JbepLuhk7o/FtshIghJxA0B+LZX5cn7K99gyt3Z8i
7eYAx6+C1uwgK1Pm0H4bz9DzyNpCgIVDZH8A5PR0n367ioUsEsRBEraETmRWuHWFjEldHCxQnZOF
PtRDacT+PgmW2jAh3XD4EDyF9eMMeAXefuwWkGW4nHbdD0EZxgcImvgrv4zVEW1o+lWGNTuq3I06
ap8eGDIL6MM7xrgtPwCnWGzBsgrffFNg6FVvV9A+DyIc/6ILZ9Evm3/UwjyTYvuF/T/eULb7pW4O
NCEIJFllvEYAnFXIXdgQ73PzhaVAqNDfiOlb4jZed3JftEOkGUL1N6UHbW0BzuFbvPbpMwcxdKfm
F94k41XHr9T9Wp+vf/9D0V/6L46fNOqS8iEZh4ZfQ5Pml/uaYVw4YAs+eQI3iS6ZPNCazDv8Lg/A
3rObZzRAplGIJKOTGLulgyP3aI0CgbhxtrM6dhtPoD7eA9qFjCtOgJxzXJbpWq9t0CAZLAfmqo02
A+hyLUhsqY05JtMB6nqb1Zn3aVZn3vWsOQZ/OdeKzPRRJW0C8HP3l9+T5BKaYXofjKD5PWSRtdUu
PQkQarOVpPgLeGt0OjDJsIAWjY1/CTBH9UrawaIZV45A2kdQK+nZOe/Nes9L1MQYStEvJQceyw/t
52HwASrL0dSxq8MFPi7hDTDb8AbO7NILKuOsXZ3oFBayWbiASAG+cXVLULir0xVa7zZzZinvnEPc
7czHo4yBF49sCiR13ie6yKNH9FGZ67DJry9SV6BFTxPIFQ4z24R8IwQa6LBvihzZjQirOZmpi2k4
v6qed899o9IVt1gPaZesf/ZrdXZqt72C1/IvL0KN3vj4IrQs26QU9V2Lo2xjO19yYHXruwVYBN1r
VyDTb87SzkhnDu1Awg3tB8USH1y4iv5lN6G3H6TZ3JC2LTfo1tjOtamHJvvmpEN+1QYRuG8o5/5K
m6GVMqAz2YO2asht3Rrh/xVBqGNPGiM7IbdK73kucDyXqm2Nvc5h3XNVMbAIKxSLo/kUZ+ssllf7
S4DbF0a804uwxMNKOcpic6HXXeqzCaGbZFFxtD/jhB3tWN10cl8PWZRcgqbITtry8RMsY5s7y3s1
QBbOFK+sHjgwLFBRx+zshT5KnM79lvfFoR3zNNpPwa/bgcvnfqvc7Kvfbk0sh6Qo5i26y/j/tpLT
HYM+/6YOR1HfdDwXbHPkNz9vSF0w5Kse0P/Xsm9dcP79Ylsl9Ul2fYSOyGnYHQNVdEd9pKK03DpF
ecJ+rmQ7HTyaCRoSQwrUvsZmzI+eEskm87xwVxltcuRycJY8TbobvizeqGeW/ORJt49qgPEhmgYJ
G3DTfqN+LGepyU4EOcEjkvgpMlyQoKDYHoMhBDrlzIn79JJysNf5AH60T2ZhQyLxh6CyuUh7oFyH
8dMzDU4oyoM7DpMPzMQZ+mJCsYJ41tLD8q4CitXZQj5+k5DO/m5DT2ABxhrbstiwv1eOe/CJl13r
uG+vsvL3eAWCbcHPnA/RAX+V6KCP9OAOBQTTZFPtVRkDhDDOFh4ki4GMNtf3bTMKT9/irPTR4vc/
G229N59Mf9yl6333e6x26QjHgJwSRF62ZRb0+2kAf67fJ3GySZKKbACoBXJ9mr3bPETByvGHLQAA
9Dw47aJOk/xoj5Z2Vfjq7M0KclSjC++YN3+jTLHqpQnQ0rtPh6CG82LVfblukeMtXqVtpsu26pyt
nTrYfmV98AOwYBtYJ9HvVZ+k3y1AI7Rf+b7a9qGUaPoUhD9stOScJY7lnWmSOg8WrR6d0Y/2tahW
eh3UxAyeoojUQ8d/5qPjRr9vuta5pbYSj5Va6cQTLS1t6PwRBSZknNEGWLdI1YJLO+a1dFggVrn0
wuU/p3hsLUz7+ZHCu5FDxMYlWDk4XzsDdhCAy7x0sF/RdbjccmoCYDIOhjvIVd4Dcjz5wInrmxlB
Ivwek8axecCTx97P0rFfTB3PzB601AT/JJ5XN/RN63ey8ZAYHYeegUKLXqSnyQUksTnr0QFtA6UL
eg8LbSdaOeZd/YJeoD9oLVju5dDec7t51pXJ1gLs+FvuGObSsTNUdEczG2ixiSoXnZNGE+xd1ANV
BuWn0axdZp3BjDxqKwoH9S1g9xO1B/yQjS8lv4Cl80sCub9PHCSda9r5M10CgzoXljeffeboi/43
nzFKetxrbV/Oq22337MWkFu0/PpRQxXuqWwaY2mREJ+UPvCPzmA2ixiwlx/mEGxNq3Z+fw6NOL4+
dAxledMsRNe1a7cIOSovTXhyxwFd9NQBCnHzUMThyWE5kPl6Vtut252w2aNboyAA0GufB8bkqQAX
cm6PMk4fzssNAkkMFziAPAzjsz1ULwP3zCfpYJlGEyTHtFlkLYXObwgJqHG2JLFY2qDErO/BMSQ4
SNwAGT/OBkb+zFlYn50AqNIwKueuzf7UEAwGE85mN4D2xTFzrGf9FdMu1Ob22N+KM1cePwQRvdJe
oc6pN2RWMpizzEIuadqpTdsyPUtyJJS+7NcM31TbDtTvnQfyVbuo6l7uckG3UBSB3AmB2lvWl3t7
HIIkK1EwxNGgIoW3HRrTvLv0kQ7TEdrUg1nxcu/7Fpg9EUSiZFC7a+Jze6mUEM+OUv1MDP1wHBnu
Tx7aDvJGQPWK+XvwHNO5NokHxTHumMlWm1Bx2Dep5V8B6vrhl87PyILmTeCg748XquQRPZ33Rdz0
L9qPlgfdjlDzb/0c756dMGz0RRnLoZ3jRUtt6pqorobqialsOvlqNHjLBnNrlKZ9hKaTWuHjZ6Lo
DXMavHfTN1kyYzkVaz0bIPcB+uA4XeREHiF+4me5fZSezJdBB34e1GrdIzSWGORy2vwHEgfDHIBt
f98gM/mY1eid1Yn8B40MupYkrlblYGY/ckKPAl/2G+Dl3v30YQz7cnpSGwvtx1KJLpmQB5FDNkZD
HfRgq0zOZMLtnTaxErDO5WDhdwBook95NWcDVoluHURnXj+KzufuDLtybA5QbIQ+jgHRc4kClvYx
x0IFgz9C9O5TWMqeASujoM9lhvdA++uA5J6aW5CqW0TEFivox4Q308v9cTIfsQ9+4/yLBrPFxvzw
xy8EwRYeECnHhNKKw7Cr/Lzo4okB9fK0yV4ynzbzBOuvvQlVjmJmA9FYzO7H6J3B9g3PzDkJHTpn
euoeoKfuQ8GytWwF+OhlmK8bdNW9J6Kz0XRxby71lstXTrZWBggQekPmNOptVjaJevDwqGr8gsYz
6CNwhB4LXovt5J+gEO1/JnW8xkRMYZ7ZPsqhvCoCjl4aCeAkuyVvkuGZWDGeKWhbIcVV9M8eWvTM
POR4T5HX3sOMgTfHpDPIXC94sLowVz5UP+71Me3Tg14JfaloTMFfllNfzOnK+E4BoD4utqaLQvjx
UNnSPXtdddJ1yUS0D5YRtd9pwfIlhUDfwTPQOtQI+nBpGDJ5Lu2R14oEf60TxJDeCK7QQY9mVlah
CwZkJ24tMXf4avfPoKgC591DLkCbOgyyke0hs5p0BsYrKJ8ohEBx6z/3ctAnjxBCMHf3m9l2sm5j
J9jj6hA9VGNw6KjHulXmbvJPsfqa94fGYOp+PYg5iXk5hAVkxOLoiky0tehKaJhmHpNXPZBEvAwJ
7ffagvqwe/GjZ23oc0KOJuF25UH7dDzn767TpdG/KeizETX45QGCXi+yMgAZ2WNa7suuJeoi9EwI
VQb6GEl2yMuFx5h6wbEre2jJYfOxYCW48Qvt/LtpPQHe8Y+ypKDEjRvNyjvXaMh41UZUgHNNfDdc
a9Poauto+t31vskFp/JPrnhwaAqXbXqLiTlI1KxdSIg0Lew8U4u2GKG6sv4usPVZKhECwDMM3pnR
FrzNerC/uykkj7TPGfMDEDtHLQ6kLG0NPa1HrB2wTW2T4Q0ICQs6S32PPrghNLzHv3BCkHkwIwf6
FeNe21d1+IBSNQTLgvamIwoao4CTxmqrTQg+uTvwF3GLjedbdkwhQyLadUyhkZnRblFhtXRysh5Z
w7xCntEKzXYJrl2FBj5o4rfQU6VhvniZSzcgyg/zAFzojepTKB92nXUNedksBiR3rgFayS+68Qgi
Os1C+UAXG3rZziPLwzdSoJQehxcWEpRNxqHMUV/Sfmz6LtoahAnClPT2rhPxy2A0P/Sro1TBsGoy
I1lbRRvs60o62zD1H6q4K48aslaRNNqGHmS9APIOb3owEv8hghbQUVtThIa86bPer6EjRNCBjI0n
fja9F/XLjlglxMX931/c2uQNCSH7eZ+bXpn6/ajn/Pr39LLURzk9NqVbOKfxY5W5MjoAhB/usG8E
GEay9mhaCmAZN+6Q7wsF/lOZfIJiRwNZq1z9zJPq4sXU/8upXpu0d4CCgOKWAoLwd1lZL6njpT+C
CGTlFAWPXUawoSaGzUF6l/wIgho/QtpRbVMreoD2uD0sQG59m0jdG7TKBVbzxrgB7wI5TxsSrKfU
XJfGK+U1R9wFD24Q0lGW9H4QB/J+IP9zME5VFj8bYRPtHTN2j+jzXA8ziDAOs5oZBbYicHoWEJyL
vEL7+bTl4kFIxnYZqLyzsAbDeg69wmABrSZvpRcHePsUD7I/Qz9xnQPEdpjefxz/Gyus95L5/dXX
lNcqdI0ltwCzbEUUf0P8s+XT+rUWDgQELRR7GPXKHTczSMoUqCHxBLKXY4SqoVUCNHt0TOqanxyf
ZvMo52RrQJhmCa1Fts+wc92j/4az1+Y0QIQFfP443E6u2onatQ1Oy/BkFWW9RsJ7ieRbeIIEJL10
qGRfXEM62FKhtVXDqeHPlCvRoDtHtzs9DS1UehEgHmDnEaCQmcu1KyBFZDe2t5ZxMeysJE0PaAFl
rWqrwM1DKZ2XzOffc85+Qfox/ZNF9ox7gPHNhqDfGHnRvUYGsBSkLkFjRVJ8Bpnk4qYMSEsS4jzE
pZvflKzF0oQG3qihjMKZqPjZN7yVntQuSCcbswoJya02Dejm7BnaKUF9K6oy5GnixxjS4BAxz9JF
xoDHXYERnYzNhZN9GKOaYlIHNRR9qJ16iMbp+5FJIByVpSi+TDHaxOvWWbvQq9lFfkj4rKNQnQ+F
fO5U5539PPHOzXiUEwHZwijroTYPs41Ut/HB+Z1h98LnkS/wWnG7/pkQVM46/j1riL8PwMSF1nU5
yxMqh6chNSGmxYi86iEwHms/9y8Gks7XiqXd3uqLl2neLqi7BA+MLLSPmOVPV3USCwUOgBn6iQpU
SoLsZ8USZ+E5RB1Ea/KTZfXtHHdK8utvIrLAtNB0nT7b2J5dA+Q/7THBoS3Jgg/WOIeVBkrOY6Sy
jOVkjXO940R/oC0AzLeqJeS6+/n9ecuhtLnukAm9L9c18Dgtmz10PFd4SJNTX1nGE3PLeVEMzTeQ
j5uraaXbOFbGE01Zd8jtGN2jxyiZtVDHy9FrUM/GMiwXYZkBXQzK+UxfmkBn42Khn4B+uvXQtI1a
Fz5UVrQpAztZVxBwg9y1ax+6gVzrhA8xfhkRLxsHpV6rdcurHlAvhSqQYkuo052ZBq4UJSpkoaiQ
vB8Xf3dn3DO1bghKqX4g8QlzDOzNSJReMrtJAYU12rMMoZ8Pz+SeQiGwktwn4sTqxlCTG966AauQ
bgS6REL23y5nQJfGf0qAyyzl/4GQkkCFoKoeWewBsm/VA6jelrXnaMxQz7FINBZ3ME8sdhBvaB7N
gBc7iCp/8NPOlkc1qNckSOwrPj5zM7a9bzrTolx/7ok2u2pL+vzZanz/npchSILOmzpXOz3ZBNAV
RCEuXmtT2NDQlIKThb6a0xf9jhMo+TDXL9HhWEmkNKHbPvgFO5gUlRWoSzmz1q/CVzx7D40VBY/U
xgcsg2DjyhQqP0IaB4zoKl2XhSF+QwYPKuJRXN/8ITDWddj3G6CQmms8uGiBMIbICNkWoEBe0OQN
v0gTArxGII33zwk7+jeLSW5ybkHqBrcP2hN+3o3ZwHUGlpfFL0JEM6fJ64tlG+U1qki0y8oonwG1
VF21L+OlhZd+DG3xMURPDDbUMD6f1RnWpke/W+PGnGaWDmhU4UGJioI39p8DYCuSB9sMyBLZKEAC
uF2Vez1A6QqdmZj5czCMcp8GHOpRhJNyD3W7txBt0hRqmfeZ6eQP5+jrdH3x45//u0AP/Lr45vgO
gf0DHDRw0f/1/1UWZhm2id3+IOh3ukoCNLeAiB4/WuOgjyBsis+6MKtrIbjcap8YFxVtzjCBOkC5
5oaNNhCjs46Ee0yIzQ9Rw7EFUgE2o451/nLUkJjcfd370f8/riUFul0Fw1rXKRkAwRCQQGJNb4u1
GVAZ7XVhUpuQPpMfTD07BU/nVqpxZ1+CJzMoC/xBseFD4cPiEM1R6oxOnJtkRHfoAfl6e554tr1G
Aja8xVC8OjscKjbEzF+LqDdmwChXD+BpkE0WYROJlpoR9gVoBi27xvmNtpElfu3fTlQbMwg7y11m
4ZXsZCDeQecifUYPOGNpQIZgrc20498MxdOHlKAYB3Teyfbs5FlAOWQTGpDNupsSWhxO60MkWTb9
k53+kcmQPrdQQoJcoTve2bg0mAZiAf3ZEnJKmO2pMYe4dwHAqNlhO4G/gb6YmYhgpf8Gd5N635Tb
pA+1l+bXsmEndJFjSwZ58m0NYN2i6DhDSSPzLxAlBkY2ysUrHo4fwlX2zTahMYse9OGqZLJ4cfmr
ge4Er19O9GvrX8B/xPl6/9vccQgHFoQR8Gch0/H5fTHYeGtCcix5cqA+OzxRy6WjWJjTr6CiCMVz
f284tr8Pm/whDAK61pb2o7IGLfzJBpsGutOAgW3alkJz0IEsQxpSlUBStLZmkG4st3bDumueO9lF
OfU8gHjVVbugYdesGiOFzOcYoSco8W5OUQMwOLo4yDmHMhwetaWHzrcykLuQVWkA+UUPW/CW+FBC
pLP2BzQeAVQSi8xwXphVfGAAI3zvoGKBBEr/CCRdsM0ll2DjNqwa4VDoEUG5u9AP8f2R148yGKJr
Sot9UJtkxvBZQmeQoTxTFL3uQxaBw0tjFn+YQF+f8qzP4OMZOhiq3q8WBN3Bn8nAj2uCGsUpL8r3
UOl8Oyr0jLZR6HVdCIXxX13mAfA9BhqdeapM5/IlD6DNyYc+hgNQbAftUfgcHaeUQUWCHFU2n85C
Nw13YIAYT4H0Xyje/Wdt1dU5psp9TIifPJg8PKPsZDyROuz2pomutwWrjSeQlMTaQaq1RAcnSK+K
IL3iXS0fSvwgUHVnN0NigMq7mnmZzPfal2TeWlVJv/Zl1uwN36j3huqbvRcTN5tNtj6aYtwxWpvY
9p1CJJlJY3Wb+yYOqk3mLvSzRw2j0MAJfYTOxvmsUx6Q5n2GzV6AVPIUxxQYYKUhBywPLHq2BGNz
p8AKyh5NPZiQrTqnNHsYEb27vmAC0qFN5B9HoYYvYTKv+tmdHWcOEHCLyiI86yHtiujk9hdtIBuI
tDMyy0+qJsM2HdqEzvQMOoWg+EQtpG3HUz3cTHu3kke8ceS1K6H5q9r4oq3MgSpvgDyktvSQxChx
DeBXYXmBeD3QDHKYdQYNoKgJj2nR/y79xn6MnMzVVgZN60dpDB8s1NzuVpkQ8hhF/oe5BqQoNJUz
k0WQOcOOhdLc6aOq7Yb7kfaBh2nPzBaKgKKO8x1nbrazleWj3MbrNIZa6HhsUfAUExmnM46a99bN
+37bJXV8gHoz+HhG75/qNhnQ/sILrirJBGSXw+oRvV/4zG9Rt4B2xh+J/eQvllq4nbsKDABokdJG
YNNRFgUE6QLIpvZxfUhyw311wvIvHyKAz6mnvBnNrORRgSW28F2Qkf55QfFfzF3XBqIKm0e8VPEy
xfQXeFXk+GHa5iV/DCtogelPb5vVOeSjZLzT6evOAFM1M814pz+9ejYR5dusacVvs9O5epawblsT
lT383fn6cvqEEEo5c1ZA43Wf5h1wLVWI7luf6QNODcg9NsMNmd2TWK702gMlUDfFfrl9hO56MUez
mPaRYtNeA+xqGGj5R0X2fXDFsOu4GiuyMJEpNJduYPd4ScJ0oLyDcnaVH4fKUt8ZU/McslXrmlXe
MqhCZwPuT75mDXEe64Fd9Uawr9AByQXg+YYeAWxTBlDkgiw0REUbtMgAVQpK2yHd2F2+M0uVoqET
oPkCy9wjVKzJPvTQ7wMqxM0TVB+fdJb7PTQp07dQ3vjWPdT1uu+qzYwFGJP8SF3QkhdoabCErGy9
r7wQa7q6D9CJCyXYo1216KOUDFcHD+Ur5NL/8LBzftjoTwI9NX/4DtYaKJGO0zx2HCSMBEqDt1im
6GBUI0lhGlWzdPOQniF/3qwADA5PfpGZ666m1cFpKd9AvdLbeS5Pdrahui1vW3Pv5rmC5CPIgJ5Q
Yl13GT9lkhlLtBMYLgSwYJQA2/qaShUvpHCrb2VBsJcnafuEF5c9q5POehbciIGaaI0XPgzP+JcU
v7AAOKIDHv/D2mRFawV9CRRtNnmLf05D0/jcqz5/SLP8tZO29cMKqLkoAyvfRSWIkFbczrQ/6Sq+
LoBtW3UB5PrCgG3C2A2/tfW5w8O9HbweHTNAlQZTqhRzFLWiXzSv0ZQgqv/0OUTYa6fOHgVaJq0I
M+x9lafB0Q1YsozNPIBkt/PUekP9B1r4q7qGTKajJNn02NPMlR3V10T59squzWYP7ZYIL8QgW9VF
mN0g4YfXZWgnrywfVlZWVPtIQU2TR5m7R+Gf3wdtQuoBar4FCxd6wuJQ1ZzpQ6gP4lAH3Q+98XS7
GtJ9JD5cRge7omrn3FTxlhge1ONbszj5piC72knJKgBq8RsAj5C7N2j6xw5/tEM4/ErxYYZCZGo+
kHxIN4ak7oYaAbkYoYtHL+f5axkUc31O6rp/1QRqF1lCo1WNW2/PbDCzDSvlgPCGHdLRBVTIGpns
8Da8Cb36GAd7XKVof1EPNyA/31yTH1XJm7Zan4AUgWYS92v8rz59Ef0ndE38nNiACTjCZQvQTIJv
dZOXpypxL8SQ4Tftcli1K1FMBv4GLuhEJyBQCnOtJyVzE8DJUAzQpkd65OOcNeWmLOdl1yxBrzvZ
8VCdncqobuh1tA/iCGksKDVvcovZy2bMaoE6LWcN8UoIhEAEhdTBh7C6B9Iy8b7bEe83GdJ0CSRO
qxnJ3eIAaZC3QZtJ1OP3YyxdIH1kX3xLBRcpdqDmIl+pXUbLXmwTkrx33+DgQQcMIF/qWawysv0/
f0+QZ/i8QXVBGHH/h7TzWo4U2dbwExGBN7flrbxa0twQbfHeJPD05yNL06XR7NkmzkUTpKVUXUDm
Wr8B5UlqlZtT0z57bVdGnk1FnOvP5D9JxqC9MpYHMblbm7jbfTW/yCfPw8KnfS/NbdfS3CZ7tvNr
ffhLz7+Pkz2bec7fV/g9LsILaCvqfFqgp046xUd378b2TmrTg5l07fFG1sgDpmHjVolTpAj+2oCL
BrsAGSh23UxdeXV+CBMLJsOccuMGL26s2t/JkjyYTWRteVCgLWUhlw0C0e2WveeOW7RNl5PtuHAA
O+/WGSP/EBnxfZTH3q2skmdKRLqmCyaFN8afDUS36k2eBeNN7DVrM5v0u2BetWIGVq7sRKmAneTW
Y6jF6pH1AzKQmf4Nmd70KdLcn1Orh8+11osNsoPaAXdlC4s3IwQxHDT7shDemmgU7K3WenDKrHxM
yhx7Zbt4sXMRn9As9BayOIBX5KlltZt6yMsXzGgQwtEOdlEiVpvm2YqYlA7+Htn7lSas4iaocUhr
gIw2irJnKdGu+wwS7Hacpq+QBMVilkBcE5l2n7tSf8DMOPue9aRQhgJKCNAge5caZNL/RQ+im8Wq
RWd+C5FH26CjTVJDz7Ize+BynZVq9oV32Q+IIv5PXX/r2q65S2EWmzvfqQO2TqVF9Ca17kRaaIeY
SMka0oX1qpYIpw5W9l1T0vcefHr1MJPO1o5N+qopzWaJtwdL8BnyS0i9W6Y1e2W9BOQC5jRSXHG8
QOT8sAtO0TicBjWocPIgi9IqDXzQJrZQ7hD6r0AzbwgzJ99qeMGLHijsi1tWOd5YafI09pG28vlj
7tLIazc50PGzFWbjbmiBsoxRHx59nEJ2hVu4Z8KN6SaukQTgfwxRBoOE8hhkdrNhDT6djWqEG6EX
KCapyvg6u6g45eARM/fr8wD/YCHrTb+ZVgaudnv54Bqq4UM3nISsRTs/wZQxZ7bWeu+WJFC8E+8X
r/bkxeQrREShfkNGKl2nthsiyVTVN6mW+JBfOv2bhvJIoNrfIxXF/alNPJBRnn5o2hpvOFuvXpIi
u8nsxP6epenPXBH1k1NV5X9a+lqfmAU8qjzNMHUcxV3VMqG7/TWW0A6J5uCUPD6D1vEeavOLa3Q8
eJHLOCCMDGMgTaq3LIrRRFLa7rYXlXE/6BrSGtQnU7LuR7EK4WEsjXJI9nIjIotRY30syla7aI+o
Fd57E34+KO+LTVjPXi91Ui8Hoh1vRjbdRxKX6+HbZznVr8Yuvxpj6r4oUDyXmcAZgeTPr7Zt1KOi
NiRvunJEHjV/aFAMeqzn+hAw/ipA7vaP/lTFfnErVELvckdfJJOKFXQRLOV+X8YFSHAN50gvrT3+
ama7tQoVmXbLiLdO2rOyhA1OrtLN6/dgOlYYK9DS/cmJ84AFkjqI2QmlP/mY3Z+CwerISmAu8KlB
drFLmyGyY+vVwzpzh+fWtDHDAV0osYew3NPTXDXL89+HJWYqxeSKFeRL9ew6bbV21HkzhFULEiDR
8KONYK7qgfXLcasHZNeVVwQFrGUS19rdBFmd579GLO73cExA3ofzzV2G21Zg/qqj/mEyxgCPQ1/s
cBjMbxtoBYsisPPXuo7aDQps2VbBgOo1dOy3zjfFXVRN0aMHbVZWjx5K14gnIPEzD8pR/1yYeu2f
zFBtX6JiZxp+9uoVpX0kS1wvZXFQxkf4N7fxLAiU1/6NE1vVUyDa9Cg0o1/J+gBxdEB11ZPRYgzn
TRpOGOXGbFuW4KzkT4DHPx6udaqDcLpZ1MZCdrk2yCJIUbGGs+SscjE7MehZeu9VubdmuaHyooz6
bRRn1SmoxmKfsCw8ZCAXjgY36M6Iuw6NkEzbqEHvAl+eMqwG4+EhTT1/Wbo5Am0tpi+DpnWv2N+h
JI5m4VdsZMkBl8VPtOA3Y+L74WKytq4FFhWjG3/RJUEULNSCJIzvtN+7IHo0cBCNf/WAKfYyYzY0
5AUQir9X52xa4UYHn+fbvWwjo3NpM2ZS/O82mZP7+zhUr8NVL3AgCGYtIc+MbEClXriTCEy4scah
KEPIWTNHGolWZWOKtATqyi+ye8SGDkO6IPgFUxEH8SJ6Ixai8aAYkpvUw1ZURdpmk8W68+jWZLHR
3u5+xjgKYMz4o9YqxKP1XHlwtanYtiwGDkOAXFJQsd6s9HR8K6rgGHlpe0ar2tg6RPIWBD6DX0BO
Uds2fill+4bXh/bidEm5wqRjujUcjEomQy/3uFqYG/ykwyNKKdEmDRvtaNRadFZbDNQBfSUv6K1/
QQeg+wnKZdMlZvh1TNDtwIAovIMYwZOmysNdUPfGvROi112NuvXNEX+wZIZugKWpOEeSpmAPpTjO
+Ukx8xVkA4ig9zNTG7FiswrsD0fLvutF+1ZjuPzau+O4cdCK3qLSPL62CFKrneI9jamoTvCaMG5u
zei1w3VnZfDz2MmiN9XnrgnEQ+237b0okkd97uUVRrrL2hFRmrlI8I7IpxJ+zy3R3ZBP4KvAcXR1
BUlN0eiQaY6I5f8GW6EavVKQnLqVVU7uRDucqrbkCoxjmgwQLgLH25plw5NBTZVVo3XdU2Jj6qfW
vfgDbe/7mF9HsCiVdZIkOPvlcXkcjT741k4axP4gMp/V6eayMFCS7zyov/itabyUrTbtuiwP17Lo
eegrKgp32qWVP0vkgf0fhEntv737bMMgQKyD4Nc89W8Mb01MUKRtZBeFl2tgmwwDve6pv1VFlhwa
gZEddMniCRsIUmd65vwowQUGLTfxte8Ir3E/JjcsC+iOrfRTWeG2VxaGfe2eqShSyalTCK6HS995
amtmkyC6ijuiJHXnE4ZKmPscWyK+P+tWO+CWkvzRNr25jNo4vzOTWt8V7Dt2QaHFdwGs0aWNI9cf
GYzsgEW5HNTjZkIUFJzGBG5Cn58EpZVFTw7C6PqcnQ8RvHpKBMnf+Qki236XxgSh1N+l3+NAuTj/
QVYGyNznjRKMEwMNA9U2+AcC/a+rD8I3vgmc0HkySO2ukm5MypcU0wwgZvhPQA06uqqAmylPazxS
ju18uLTkuC4sZSW+CWQiJ5QsA1x6Nqo9nSXORcJh5NknTMynohDWiHpEa5s7yFJoA3U4uQ7k0x4d
TWfR6fbdUVMq59Qmdr9ukNZ4RqokwHqWLzwrT4gxWD/koEyJGOTE3UY12PPLQU0ScFuGrvHspCVL
/fRW18vwRycEVqYNd0kVFEt7BAwDu++r09rTq6e1zRIui/Wgjgm02CSyz21sKjv4h+o+UZPwbAEX
2JiTUA5eaH4JfQJqKSCbEyE67wg+NN4o2SSecjhxs2vU+NMH3tya/EDA44H36ONnkXjWOvLq90EE
wqPLILat1e9Bo0QK1Eh11UiaXgbF85XmbdPlSr6uiCfVt0mRAADaYhufrXOAndGXqQ2+agi9noSR
xFj9YB8ho4yNz1q2GbCfMOcYZGXgRWtVo3eJQSIvtZj3m89laq2ECn5TUTT7tex/NTPOve3aYVMT
T9m5VuzM1biiFXeBmbxmTuYjjwZXt2n0F2QM/RtZJQ+y6GXphsB7fPpUbza6vuwyUa/z8SHpjPGI
IUyNQpEHmXg+ux5kXRL05S7B2bs13Z59m/qItReA49S3TtpMQXVs8LS6m9snvbf1Z9k6dqp1qr3H
oB6avZ4lxksyeRuSdPajOjjhfR2Kx3QmgRVm4+00zMVWyqQbayzlok1R1vlOEH9fybtWc8d8h3pr
dynK1swu9742bq2y/WXNW7MBoP6GMI5NFUUl1s4V+M8Hv/hhjI5yarzROcsFbqhtIketzpc1r+7a
s45/r/crgtMsZxLU3QT2zGRKQtDVLNXYZQYr5ArCUxmHGRaW8cd63CRPQ25lj3N/q8u8N1M/4XtD
or2FY4vf19qUnyjKyj1Lf3cljF7d2ZPFf0CG82qGDfa5xczrWWmDtdxnjnlX7jPiw0uR6N3jOITl
tnQNTP3mRKGfZAZ+JKZ3SvjKXvL4rlS18Qvos6cLCAasl7GaDEXdsDZ2DpnfKWe3b9lexm31arXJ
XTDHOvu4PNjYAr4JHBABinsRXliRv/eUptlGOJw9pHmqL1ywKj9afWMmzS/cqay3vHggGFxAIvzz
RFE+13xsQoA/jxcf++T4v76pkPtkygHsy5wjcgi3zj8njLYq3Jm1YCNbe2iSVTF+c51FPrJX9/nv
XEIlaG/SyElOnVVEaK81zluX1esmbbXvWYHxoqcl033KIgkgoO1u0kh4z1nbP8kedRaxYY3S57ZM
q23n5tFeS7vqoZuDb7KHg/BEafXjGXdF2DOz3kg9H4QKmUYNM23lauHIvt6OqXRwIUg7J37OhujG
0NPqTr58CkoMKO/kz3huu5ZaI/hQ+j0Ov/v+P7x8PNX5+/t/htuQ+dFI1P1dC2k2oVWw5x2fJu9Q
K5ro9lEGJgnX8n7VF7F9lMQIeRZ0PhsgE47TKm58zEqwddp0ObI/kFPg4RObOFYYEZM9V58SJ/HW
No+q7WhiOYlkM1HhGVosQcbxrHvTYkGQVxDWIkSNjjZP1i+O6X1BL1q/lSU1GBZGjiZyRNQG2XT/
wHO7XgW5Y73BuP7hAJS7L71GuUmwR19kMMxuRk+piEEM92HbN5D/uh8WSrVvNZE1sAv9+BIbXbSM
6vRu9oy7KWJY6JHrFje15/i7WBPNvmZ3mrGHxCyr6h8HXZ1OadT9oU16/zhWub6M2z7Y2OhDL0re
dT88GydjvrtdosXKrvLbb2ONDlxmZiXfRzDbnXj1V2xA1rleOi/maPpb6MD5FpXl7j60y3MKlPct
zYyVzCupLbpEoyjCOyeusLYM4/0wRPbRz+GiyAOvTxCKRYXc2swTmnlV/S+h874lQxNV3mtY+Aht
Gmp9dJ2xvSUlxqu0i8a1YQ3Vpk5887aevW6FX7kbV4AoWMDaRrUJW/QH11dvDWBwXzUAM4uiLLAK
dTCtZXGxKVT3JbTy/puLz+lsU9ysMaSNt3atakueAOLFs+1oUZth/z2ADl8HFfa/nfHUY2z9y+qV
ezbFu5bs/Gp0YCyMeP3gQ9MuRBa628RsvWMxNMPOdpWDPxX5WhthsadNv1BBV79MeTdb5+IwgUkY
O/C8vdVL8HsNoMNvXSLuXJKtP0k5EbNxvGXgh/gAKm17SIHFSLYfHf6kBebj1ENbSE9DEMb38lBV
qnZUEiB8c1WiKPUyylxrXVqFhkP5CP9AlK+DW95Vdl4+Abx90movvUVESX0uFO1LEWjOjR6XzXm0
6juIAED6sThiC/czVrv8pOLViTHiuA+cLMJ0JSrMk0IA2ltPoZ29CZuocdmp9UYWldG+dUu2h7be
C1S5cX4KlDx/M5U4wiO4C4+6152Babrgn1ERkwya0OOsQrMpKcNgm43ivV42JgQxCdfMXWQZtbE/
FKfIV70/PpMZyW+rNH4mB9rcjAPunyyftIMQTf9FdXlSAw3PtgRJfvDeFfeZ2xvnYXB2Fv6T0RJB
LQJ6JsjzuVEdfXHfD46Dc2byjRwjPQQKCXsvQpfsUo5QxF2MsCYX/pD365LI8heWMd0a6D2vtbmI
l62HjZnW7XP0mTeRV45L0TbYcXW2kR8vp47ZsU1ixeUuxVyLL/xD6urKMhQ3pQi9Q96Md9UYW7du
1m7Zfa5Nz/hRIHW+UOP2mzCt/m5qMTHUC7fe1NHbVAP0jdnpjF3c/BLmo3Ad8YxflXeqfATxHcyJ
VkPSQSKJeaQj4efvVBFli5Lb+S5TuvIun88cU7vLeOgfZZVs7Ismm01nMJqeewBuym4Urf6Gcdex
aBzrqU7Ufo/xUr2URScKJiJvyddYye0ntIXFQ9YVy3QulQWMzSjou/WgDsppmg+gyd7P0sTot31o
f71WXbtd+3owikltcPXfIx27wUcw/VX5pXsYqibeu53vQQkdsl1kasEZD+9mG9ZGckMqcdwYpVHd
Ti4a816GtIcQwZ3Hm3lXZEV2RI+4PYTc/rsuKtyTgVLqRh/V6Xao2mLtg/t46KYE6WlTqE9lel/X
FqgDd8ru0bWOd71ZY98ZeO3tiI0pca+0ftP9/KxW3OlJCrZAy5s/4rozliD1sjuDtOsOIJW663F3
XFaFDt2OKOpes5lNWMr8yhDV0nUM7avNxkJXa/unW2aPGmuIZUNQ8U4YyhpxkfKXCaks5Fn4FvR8
QhEmxZ2VR92uHtsbl1tpm+iu2A4WWBnVcYkt2KH+olrNN93O4l+5fQalicACN/OdTe75zQmNcln1
WvOA3Eu3qXBpO7lDffRicoJ+oDSYAwFQzRsyAVUxLMOiTn+qIdsszMbTZ9s18w30wuI4TYZ11sGR
rEJPaK+mGM/EQFwSlZ7GI3vTqHb1NQqtaS1ctToQpnQe8kb8hFvBg5KsPTvixr7Pmi4+GlGAkl/W
jzeZN29fLOtbrJUBtIx23Glh223tgCUSkkX3HSjd7x4wuQV21+PDmJkChHmtbuq8714IT5AgoUc0
L5zdqsjuddEU4ACanYq7MZ7Onr3H4gzz06hLtqPa2reeWXmrSMxyVUPs7UY9Gk95CRx/iDz/yTLN
5s6ph0MCM1UYYmFUpHuDoU3PEQJ8WzLI7VqCuwK+y5UtomovoV8dwuYgRdwWUSugXw3Wgh2apk+q
2ucPql8QMm2to1X36dIwe7HvOi1YT66Wv0HE+EnWZbirPKgdGNb+iOZnLl7Pi7JXymWkE4cd8RPb
91E/boc+yR8CHT9lteia77ZXI+bZaT8VUhaVGjnPlWpOa01L3tyxxj4wN7y7bD5AsBcLPeaH6tuK
PtuaNtpqqp0Sr9Tau5MdPc82t25sYkf/uw5lN/gtFg+WeRbZLcXn7s69zH2ZLLW1bQCqoRfTy6hg
8uIWZX5WAgKA8ANZP/dGevJi7w8nMbwz5qTIVjePk2FES33SEaz1YLnX/sHxXO1cQlBZTuhrAz1B
FN9LG32f9+l4W86HaIetZr5hcxztSnYKK9Pu9BfkTr8a9TD8Ij83gVRmocJuu1bSbNG0XrEWxL55
XKbBdFBSHtSmYt0PPEd26qjEq7SytWc7DvAfTZQckcac+1VLX8HMpKvJbVhwqeV4mnzQI5lhOZvY
Ngb0gJJi46qjcyqqrutRUuoercLJdrLuetAa988ujasTV3OAf7EaQZGwaV7cBt/F3DGjLz2i7lh1
W8Zd4oVsUcFCgOfexsYERQBCAvgehCCFXonFFLVnURtsAYlQPWLOZy0gZQ97Wadlho3JcwupWHHv
YiNyfpKLwgVh2fqB+xAYrJIjXf2qKsp4AHk6HUwFpgm2TTzdxzk0USmChWDyqjRR+ibUEMA6cKAZ
uOwSAA8PoNJ7BNAMe4khNuZnYOitMCIhiVPyScVydx9NOfdDqSqrypl0Unue/zA64iGwgzPc6CBE
HEghwJJ0W1+ri3viaVCSlSqHx9ZCG7dZNUGprXH9GOPzQFyDUEhbPyc4pd94ifnE78d+mkbYPNDB
/2SIO7NazJUKVrGLwwaTBLAkiMuGuGr8m7b8LgtYTatrrKSTlePU012CNBYuZe0AM8GY7i51qH1s
9dQFezF3kQ3sFtBIUdCAoaYUcbJUrZwF8CygNnhOdeq69P0sNcpkjWykhcyXaFrysPS5nPIk4neV
qv0GyXx0ES0kJzGyLreZ5vlneeBn4O07mFYG2iJnq7Z5AWTxfVspCbc/j0VWsM69Ng2Io/DN7K0a
601Z17rFQU+aaVfEro7AFMyuLrXJwg+owak5mirVeEPWybhTx9FaGn4Y3Id86u3ojOlOYWtZ6cEE
G22cQwi3IFhXvaWavKZBbnqlDhcnNt96SH3nsP8xGgWJ1g5XaM8lcFtGiXPAaZW12HymJcjnXCpl
WR5a54Ys77jpu6jFOx772amECSmU9M3HfvgPzARmRRQM63nea8s29oNHsCjR2oxr/9ZW+VFEyVc2
VyTguxrwfmfxapmL8iA8HVSt5REdgNdGkz449iEXK0Wk+p3RPERmA7FRtZFe8fmCkURAOVn16nTv
2zoeVpOmRMtyIh5gJhYudpNi3MtDhcX6itVWt9EC9b2ubruOhI1e7Ye0Ni/9hKbdkNCzT0lheZsy
nnHijmYe2ohIi4eG9ZMW2s2DaMRCRQT3yXT6tZeoyv28UPe7RnsxQKyeCBD4l6JVZtkyHkW8yfQy
rtHaxQGjRP5/iwRTSi62+O76cYFzgBAH7rWIHbM53FsoaSxHL522lue7x6RWvmBblDwIGJJmVzdP
wTjWGN64kJ5a7aYMlPrJM4S17NGo5glLERcWf6v1hGb81r+xCkBVULf8mzy2f2jTFL8EWVzvIzUk
I+QFyYsNW2ZtiibayVYYEWh3hmYJeoVWbCZQuU2UR9U11QfeH8BYqB6cHt5iWNgLm43m0VEmAIO9
Zewso0lXqIjYMKaSBsEm0GPwwO3njFAC/hWuuiKuT+uoatuy4PWuJI5FiCVEvxOY6FqO1b0+2JZa
2a0vYztAZ7ztifPNnVnhNZtiAhkvW5Oe2J85TtWlCEyLF9Y4qBvZORcp+c3BRM5wvq4aJPm67giM
XcYOg79ySGhvZWejb/UVflP+pTW18WElp1vtLmMjnFarnpSQ/BOSKVSWZFiTLWY8O8vx+tse6ftN
Fk3lyU2OoE+iJ6VZ9poqnhTN6Z+yevgCi8o7F2Y+7Koe8qZiDOK2a5Ggi3oPepES2Ze6VvtaTeip
Xap6xApuTJLNvlqicxuzYwZoHh5c4YpbOUdeRymaJ3m0dfNhmTm5YIkXOSvg0+kxCCB+w3r7nhOc
+lqWIXYQhWHdZr4V76LBPbTtlN11VvLcqUnwAh9ZP+BrgbK1NwQvddK2G2Lt40a2Ah5oluQIvYNs
Lcz6MWuK/i6IXONL97WpsmCnh4W6KoVVoxiCey8WzPW2iUly4mmBDJJX4g6yji3nz9N0PjW1rNKX
Hzp8ODUzrdwkI+GDwHrwIWF+sfnzSMgC4x284IvBr+3eT4uDLCmWMG/jYHyQpXjKkUDNxXdZqvmj
oW9HFenWKvwy1WgHuQM5Ojlr3E7GxgeZsoptxbgdffX9YCp7R8Ge+1rNgr88pNjlyU7X+tTstHU4
kin+1FAEsbqofNgC186yC/EI9jromInfl/N7NoxWrWnP8OE3kWjHN3ey/dXUAmoetVw9qzrhLrDT
KxetF/jvdbiMZhcUecBX6f0sNSyX2zvnHe7gfyJbtd9naZF566GHUPKpQXaWraJTgg+tkH2wX7FF
Q1SC2Otl1qZxF2kzAdzrIBUTYBmn/IBc2PshZqlwSOeDPLs2XPtdGz71+y+6XKefAMTj1jtf+DpO
Fq99rlf6L7p8muo69h8/5T9e7foJrl0+Td8EMzDvU/OnK12nuX6YT9Ncu/xv38c/TvPvrySHyU+p
9WO16cLo4fonyPpr8R8v8Y9drg2fvoj/farrn/FpqusX9j9d7dMn+J/G/vvv5R+n+vefFHmHmtWh
USwRCGFpF823oTz8m/KHJlJRjMpT933Updxh9H6Z5VK+DPgw7F9eQVbKqT6O+udPdL3qtY9K3nla
X1s+zvT/vT6bGbbewoxZnV+veJn1cp3rdT/W/n+ve7nix79EXr2FA2FVot9cr3r9VJ/qrsXPH/Qf
h8iGDx/9OoVsSef/8k91suG/qPsvuvzvU4Gp71YjDj8LMx6bm24InXUNIn4pi2E/SwaYeQNyh1Yw
WtZSrVx/pbhNoW/TBlO/pvZYUc7NsuMwBmDiAK+cIKnXB73As2klm4N+bZqpdwbzC4NOVvWTlx4r
j1VgqZf6Vh8NZ2WSVFrC+1uSZgB6Odu1XczcpK+btHSDs4ekpzy1hilRllejN915H3itulrB+b4R
o3LcpF/9qFH2JpLPyzzLki05KeJRalY8gMrcmVXe3iC2lD8oRF9OltfeyTbZC7v7ZOPZ9bCCFp4/
yG56gpVYSLDlILvovsoSKWdpyqyyQ1oWYLjMWFtcJ/ovr667/Z1j6T5B1H9xZW9EeUn3vwW5QQQu
d8V5Aok1Lmy0P86yjNlkuBxS77352oAb/XsX21ToUgx0KcR7nRwrD7Kf93sWq0rCTWFC3tVKGC1G
HZMFkKfyQJQQkdJr+UOnxHXPoC/H7YcxIE//7P6hFnHF1F0OhiqQ6UPDH5c3+6bXIudGnqV4V/R9
3p0/1bMgilasT/kNfRowtOGpTwLUGv6cQ/aQh5LtLSpQdr+91smzMHX6HTTIn5/q5SRl4x7rcrIP
slFWOanYZOoo9hV4ezCT5AkxcrL4ipxlbtfepV42ynp5dj0Ar7OPsjhJATx56pJM8ev4fawc1piR
v4qMusXzLBs2QAD6ZRRPuoeprNfcLSqNIAmmRgq/WiDUhO3sYRN7RXsnArW9q7XSOTi9+ySrrvXI
bz1ZWeuy16CrPGTAkTe2GfTLcR4p6y7XkDNdK+V1XCcYL9eRDWo5vWZF3WwlTVeeIQp1/87X/UTd
RYTPKxeXtsu55OxK9i6ysKAd2pWHLmdIDvegtoaRomteZc1BqRSbc19R67+ct5pRq0vZ3W/rfji2
mm4vgqbPVk1svDOmE6XzXKIbsKOvB6NsEOskmi+rPnT5zLyW7UHsQsf+0NVQfCGHSyI28gWLCJ1/
jNOIWZsGROkmde1jOIMicIhU/8gK1IFmJ41rj9DWNESDRbbU959AP0kG+HwjK53ZLRT+q0UAZFX8
xgahaXTM7YDM0RwB5E55iMiiIlyJLJ48IMie4SvX9hfRvFLqSc/9WrJhl35ALcQa1ZMG6biyuZ8V
CjZRW8erEKn3cAlSMAcOksUr4Xv1fSnG+l7WaXNdB6kbyyFitBtZls2f5hnU+Lbp/GDf24049arV
nzxBhnghyzEq9EdXvym6YshXlwaCT+ABBqf7FmJuQ+Je79FfDsrVdYYuj9/n+lQXzvP5+s2naluN
lK2iD/fdb5fQD++VdxfR2p+WxBC0D2+Yy2uHFODx0keWP4y8vGSEH6nLANDTEoYf+rgKGdMsjV4E
vLBtPpvNyUP6+2yUpnLXsmzuRXIZ8aleFtlB91uQ/6+N6NxpQeAT1pQHiTkzI+V8PeR+8140g3bR
ARM5yUZZfxnbw8ZZBlM9ra/DiKr7q76stOVF7daEcAgNSiAGaBpRBAhYq9aK07wZY5cFhzZ3xCmP
czamUVPt4ymt9omRuuqDsIgdqIObL2Wfeu6YSKrC6IGM7si6EYe8kVVuqBdLFqMCeZBGU7Olp9vo
FQ/OtOM1p91CZtVv5VmGD6g+Rd35Wq9j3XbKdAvtIrp6KqDahTaU1tbhY0Pxo/J6IKzHXwLqexUp
3pwZmJsj00Oq8vfVZF0zX3IoFFIyXO36AcI6b059Y16u9qE+TyvQMfjiiUnfT2lUbYlTq49elyFU
qfj2Dx07j7DLxDe3zcWyhtR/5//uGxnO9KmvcF5rLpNW6CkHGimArkEcLfUawkl5sDPQaxKX5sqO
iEiCdHivKyBWFUOFw8484jJYziPCOahXhe6imVtqdMy0lZzRHsKd7PJ5yDw31NoI1XdGyNbCqlap
7jiDfQtmPV+7DULD/NfZP+wQnoiWVF9DO0bXw2rS26pO8P7FzHBjwXN5kn2lXMtf+6r9ZJGmAfqg
6LWycDReSZIz0OB6ABkmoTjDiFUDXTXZKtkGstVxATrIVjm26MhDqp5hevXSZ56lSZ58Uc9+UsTr
icBX4KeuRdlazU5UsjUrcJWpTQBNjYbKr9ctTD9tbhEqgcEzn10brnXh3AqCQ9vaMWwF2U8eBGrM
lwa4Gz8mMnyTECRRrwPkJT7NJC8xonaCIjQTy87Xa6fzhwJ91ZwrYE2GY5ZrewSOF9lD/AYPCjsY
9S3gCyBZGCE1LDrtrbI0QFbl+DgWAn6ekqRkwgPtzclVh+Sn6p+DdFIxQOQHOw+Xs+ZtXu8H4r3/
3az+oKONoSj4+7B43FvCtbaa38PMBp+1QD+sP0V6FLyE5bQPKqL9rRtPT0VVLIdZGA3+XHGjd9hG
BXMvSIusnW08ZmSrl+gVfwpTylY5Jaw8cZKtkal+mDIfcxLFzOG2xQ9SCikZBq8AQe90DyqC4/vO
De0NZlf2F2WKbuR7+NojBfi5LyPH2oSNheiyiTqVWNSTVW3lOnmKI+NoOvny01oZUiUr8ElVjaMV
v7e+18mWqKk/tIwDr5/FZalOwmdnFM1jMts3GmmKio7ZHFpVKOLmd5GkaHCWhyl39pCjy7Ot4GfH
RMWu0dzoQR48AB5lAhZPltC20M+V2R6N3sQAJhuzYZt1ouchy4CJ+//BydJ2OftvbQuk6DCJadVD
2XbOWXYZdV/c2O60vQ7Q7SnZ8QSFVS8H+GphLVvk0y99LtedktuyKMLLJAbyjrfhSOJTfgoHGD62
7b61kH3lAdR0ugLbJDbmPP2kuOVywBXhUUlXaoy2a9E14nEMan0ZCYxvZd0A4vYEKuqHN+u9yqqq
MJEKytSzM1cJ0OmbpLZZRc7Fkk3fg2G9yjbZ3YzhkXoZlJ1W9c3DmPlvaIeIoxcE4jj6Ayh0eSoP
PN4VBV+L3x0+96p+t8g+sugXbfB/tH3ZcpxMs+0TEQFVjLcNdKsntVqSJVs3hKePeR6Lp9+rElnI
sv/vPydi7xuCyswq2nI3UJkr16o3NAbVWewzYx6WNdeYvExE4K6zaV2jEa+fY1mCxlVuPapjE+4+
hJitiidq6HyKjAZKKr2jH+xBiYEdnFWc0mEdk58iyW2BKus1ksbmGrm4KBQFCeFqIXhGKIjWoLP1
ktAmULj716tRJPaoEVgHgUxUWTtdLBAMesmkpT4NByeCbeDTZbBnazOCg2L7wRGM2Y8I9Zb9R3s5
HaIq145N0WQm5FSwyGQ/MFGNtyELO4CTcmvrYGd5Bal9swmaedzTkA5pb9+r+pCcaFQniXbtjckr
ICB0KeXI0cPwisbMdUoNFo5z3xs3gWjn2HX6DiwDTv5VQ/t37ILjZcZPhIHsj6bLC096NG7bOAdO
qW5cwHvGa2Op0QMaAYCrDB7owBOzA4LICA6ZtNktgKrzrEDcRQ5Rre8vRcgOte68TmADIAwGhATJ
hFa03LfmAbSxMh7Y2+I0lNY/azxaAwHvMqFuJwPqoRZuOETihoZzV/UAo5mxS0PFzvh9UT3lafZ6
NbAi1UhfmtaeZ10K1E3JkbSxpW4ZuEQT/MuS0APFOhTLpC0uDYCI17G+52iUA1c/AgIZQFE0pAOP
zQQ4mjL0PjjWIbRb9G1kmMAIPnHNhk6O4CGkUmwUmybw2BsAPnrd2M5bVOFBXW/H0VWN7U0iqvwP
L83VIclDsRm3wweaj+b+j/MpIgI57RKxXuHt+uRc1wAoGFy+AKE7oPrfGhE4vNIGEnobE807Z1vp
fHRmhCASMMbvTZeEh0RirDcU3Zux5YqIT3d06MCaeq6CFrT2nbgrTDR55EmQ7+gzgWIakgxGc1pG
NsporWJMm5T+HG9e+nT5X7wZUmLv5vZy7ij/dIWaGjeoVYfocMrQepNWzQFwQXBLAQB7P0VuFsuC
v7SUauIczKn4h1xLUBP0flbbsb/OCccy24ghfF2HHCAz/j9cZ7329N8/Tz/MqssNMJTVmcFPZct2
Q8KMfRdwvG9lw8BPosYyePXK+CkzeXKY0AIMWUh+ItNI3iWGwms05fha56CXRE6hSFqbhsoE9Qiv
DkH41KW18MlI7uWKFD6hCclH81Wzie04fb1LVwI4n02lc3EDTQwf6nex7iKpoR/iOjcA3cY9vwvx
yIPEBMYO3d/Jj1yOsP2q7rqb1/eaYIr3yPIpt/iBhBe7z+ztVHYcXMe/bKp0QP8OnTkNW+wFmHcg
lixDoGD+eWBGtaf5ZKIJGr4+Hr4poEWR88kxDrl9MplQtkk+oZ9jrE7AStSnWTOq09+G5KAQAVZr
s5nRWvvfY2mlLA6/WiYY0RrzoVK44tKZDtDKclZIW5UpEP978/57HPRgFaCCkcy0M/8DNxYNGWC8
ShEDMCvf48hEhyYawncy3BmgBVnAQduWh2fNCtF8hvqyrufAOE86B4A5eeDSHOR9ehDYS7s0NGq0
3oMjSQGAeS6fmYYkPLJAIByVwXijX9aY8U5zl1jRQ4hmpWccUvxsdbzHQOHCzKH3tisr674NTKhJ
rkM0h+yHEIQmO6V1Fm8IsrJrYurGCRTh090MmhRD8P4IEjRxF+g4tLECFuw6Zp41VLh5TYmZnmb7
dQLNooPNs2UqjWj+ZKSJbwFK41V2nSHX2YtdqcX8WqHRyu8r5Ml0w4CknrQFit65VWm2Swg5BBbY
gJmtOFRM/OxDQzsgNcyvIDU9qEmknrW+s2O3fBboFbt20iX6Tjlr5nTTccuJIaSdi0OqsH+WSB3N
WkCn66VL11w/TBaC6zsBLKYChv1I9qxzOreGxMduWWr9MOSmD5hY2fJB1uXKZ81JrX2RsBCECdjY
cbmftGNluAHUH31bCrb0m9WoiRm4W9ovUjgw34gEaf0Ssy6xOlbbugzUfpLNjN8ptO6nJ6TQntFQ
qTx2pTB2Za9XN13eZI9g8vvGAHz8/nvAFEPwogmRliEqIKGiT4aDyIvIANXI5J5Z5++HuhxSMHkp
eB2S98Pc0gQ8vQPG2h17g5/zFHigKbA/A9+qBYdQA106mnjA8tVUikCaJtHPyO3yM0W3U+elDR+P
ZfdPVhr6IQLF0xGdpPivqhXoVKIztGxAIgYrdMynI1JC5BUyhM7o0LRoklo8H8dm3PGDOXyHpJmJ
vmgZR8vRGEmkHq3Q9SERIejaw3TI0QaNA5+1SLmZaiTsZzxH3MGoC/ufLNPzI9DAFVKfcZ4fWyCi
3NQKNJcmtXbm+HHfx3i3KixFP0OrGV3ro0AHoFRIl0OwRomLEwVQMYaw1eI11KG5zpAGOKMB7xm7
zvJznyfzRivj4LnvAUfShlI8B3VsbJyuLZ4DC7KDZRk6UFFolY1ioGe35+hoQtnAOWhQp136tPUk
CZahRlQPYKt5N1y91Ff3/zo3y8LYtUZsyTvZ/cl7wGN4E2t4V3CssynZTlA+A4pdoGZ4HMPaJ9sE
yOXsLW45JR9KzW/kCjoaunxHY41vN0p1A/oU20/RtvuFpclTixaDqzrU7DLmdbYhe5EPupergJE7
EtSL9me8mmmfg7nuDvgDtFAqydMv6G5rN23oBLfAAs73ldJdyR6yvN5mgW4gMYaLxG237XXAiTrw
bD7HLzxKph/jHEKuALe161B18w3UT+obVc/De2wHgaE3C/NH/MI68J9QJOjNxNVMQAvz+mYNvkl0
PkHT0QOFRYYeqDf5eTKi1SDzhbCyM9B41qWoFcVVQgNPs7ezsECqlGzx29nqXc6SqTz3Bcix4tC8
Rnh73eO7yG/pgCZ2/dZIAqg2Qjlw88FBQ5EE16rK7T3FrhHgeUcmzADmdMjCe5D7FQ9akyV+oAL2
X7ZoHEuUqnKNwcq+d1PizrqYXkKoi/lzk76PaGWJ5F8jiCcqS2I3jyOoiYYKGj4KUG3uwG6T41ek
qNElkBuONnIsz1DBCbaIKEe0ObHkNoT8QYj+BiU2jg44Q3vPkQ7yOpmNH03WnIVSNWgKkXuad9Pk
2qgBT8e2OXdSapcNSPjy2qnuBYCJ+9FW2HaaK+UJGawlgqPpZ5MLEA+ZCVqiCtSHNUmmDhXwryg9
a0cw63b34FEUt+A+v+EFPrarlqLcGoKNHsXSgavZV1DYaUca1X08o6dyuAGfe3uHzaU7zA3KkgHE
3Egot2uRhys5siNz24lPFis8aoEGPSq2w5BT8ajL2WaWtrFNUz2jQdHNIm1QHuJACB+s+6WJThnQ
4tIhMlX1oBjyAKx5jrsIToGt1RlaCvpvOe6NqBRID4XLnvb/dFqEEIFs0A6LvtdaTNdY3q9B9mWg
hpMZ2NajcaH4OQddsV0lPWfgbqHuV0MrUFg3ZP+o+kkhRcKnYyYifTODhcOjQHKsS9FZmLa75G2p
D2GpfVEcLW/jHShXWOJ1ueF1nVncGVWGjaaeJruGdZnXshg7TTVD43yvQmdUb76NVe5s2aDOkCKA
PjVpV5Otc4bZnZSpvZLjP9pUORcdfmhNXWNoSta0o9uLSfOo8LgSRC9ly3d1zAjqRdtgHD9R1XJx
L9zRf54v5U2dQ5Ju4Zzuy97cDmX/yY49kF9uDDZl51EMQ+SnClo9reKPYSq7jIsRGbps6HY0egvt
ZC9yIw9vdlqRRmSniLd4sutSIOktni5Joc6LWYOAqZKs1XQoq8D026GZN6uNziR/5pmVDmhsKcaw
wUuIfv3XeZ09oimIIse0hpTWmFp+WafvY9YVOxCv7VCN+gHlA/NQ18bt8vegIViv0BaNP8D6L0KV
bQkjk11YqAK8TV2G5PlgQ8b3axA29UZjo+q3He5sxC5QtfwHAPXDJQS0GBhWbUMcBG1Y5yddB08o
RdEkKxzAviAZCv6c1LXp+bVUosUalL71Au1uVSqgIQV55k1amdOZxiHkcbaDQCmRbIqMeR+Irmsf
dytrmU1u5IQ1VBaRfwP2moN4KPmpo/K2VwrB7+gwd4PlWWMb+qutQXsdSohquMkLVce2GFLtoxQO
owOy1eBbbZDzLqYADI5SOCwyUw4x6hcKeGfuB20LOtvcJdu6BnJywD21lrWsQQ6z0JwzC/GqKS/V
v10PKKBsO8/6+NGBd47vKL0O+3Xx2sHPoNJ7fPkcdgMGJVDCSFo1kBo2V85K9Flb+qUtoEIPccjm
KgPIRAF0SKz3JgqVEwFWNpaJv6+1Lv/7WqLsPjtxoh1sFm0s02jv6ZBoJRTvtaB/1bXpSpAisdnR
972adffDkDt3Qx7JHBW0ZMYQ+qqBiuhljMQVavGF9hptoR3nrsRW5mP0ej2aocr1ySb0ybmbsD6N
+kp7jvPoeUpj6zqNeN2rUx7taUitO85sHdGF1p6phydPnPCaaEcaUFAEZnr0MuqPsez7ITuig106
ADXVGGgGc3tI53lai18OzaAYdCC/XmpdSl7KQhIXstv4MFpXRtegQZ+fXENF59VpxGVyR1a21KDY
hmoEkAVw+ndRPtw2cyaOZKJDBVanHWSvGcgcEYbMI7jkE8SpBsADqWLVh3rSEwtKwpDdvqGtREqP
ODqlAzgcA6/TNG1D2xSy0baEzlbbOuODjRbQUfXbqHbZ+xEaQAEZAl/YO9IwNIta+0bNjgudGNpd
XwnDStH4hsFAkTlAXHCroH9y28gC6ZxW+RZtBum2ltXU1StC9n3SgKBBSS920adk+R9g8jQkb4WS
4+JdYfIEp0eVNlrmfnAsS0lvOuObDG1DZLfQRQRNo6e5AlNXoIHR3x404yno2QsEmYoLOfuObUCS
xx7rvHHuBYt2ZI5yCPHxEX24E4vNp6lU232hVqlHXiNsFT90EtTR5AUCaB8vF1iWnKwPF0Ax8d0F
Yru1t6AyBeoVbS7dyYhSF0OkXWiYGwD0CY25WTocQOBpn/pAxF5rxPG3Go0cMwP/KYTg9O3IShOk
FmX6aVKaKwUAQGmB7CLkl3Um5AGjb7WGTbAT6J+zOTe2EHfB18oAa3025eCHkZiVQYJd1gPZCgiv
gN622K12J27GbQ2gJPJcEAf7MJWGCoEp5Vz06UIv6m1hcZ/E+DIZfdhUm17qU9DBLHskqui0SQDB
6uRhdZNNzGHkzSMSQeT4uMSyTtWgUIwstMdZY57Ww9gP7WGoAF16s4dAI534BKI979cpWg6HuX0X
U3bxtEs759sQTuUtuJLZuVG2NAA1NGSeTbyOL/Y635GdLHTWyTlj2rIz3m1WcwhBSXDaocj626Lv
1lvtvy0aQhBrKNrYtlyGzim5p6ANiBHY5m6a0pdli0KFE3n4sP9Ao/BniH4BTyudwJexbZxMyBb/
HmvJ1eoofll2QORd9jNDPXoANNnHhOc1UjpF89BmaOBTlRnNKHltgUe4th6Fic50ENb8Awk7+5OG
+ydyeFpwmpOmOTIOICT0i/gD/ubjJlI69YfSXUjnS84xavY6J9CU4NSGMaS501L42ihckZfYFSOj
/dLh/rwZQOJyadoBdB5qiN1XlM8vrQXuB/BFCjdrweVojaL0UFFJLoAeT3vTFsqOWW15tTWnxs4H
fVjcAd2yJA8T8Xg3DS37/GGS1jUK2Fb18to14D2wBbP2+uiIHKoTeIFEf1BjbVOj4E9pM91mws6+
pzxFJyXe3u7Br9mgxxQRkaLyp2Ycbil/9reItzX+YwSa2Gy3QBewZ/fpJ/BS5HcEdOh9FdWtJ0O0
DRrAokcCVJSRah4mcGwtMIe84oB6Qg1jyyewV/Xg291VvBjcstShti2REEkRL4vS/M6jRQXQkrQo
YSjQ2Gkti/aa6P0EoiWAFuM1RbXGu1CtixO0DbADgTjZMiSReuKN1WBC7gQMK/J1h+zS1CRqcaIl
3tYhEwQ9XStRNPyZQd9vAvSIxiuQfISn2WTppZVCen0UFd/7CIipznFexKwGXoaN1hJhdOqwiQDS
cYC025ptggaqt3wq6ADaS1llGhyQkROUP12NBniwIXOpYOtCs1G0qTcMnA/ygRyaXjnNSK+JPL/k
FbhESde8r5MJgKo/HY2pYC8hHSEyasuMdHDwLZaOMKn0E+PgIT5PSFXlZau2D6/5nZFb+XZCgZr0
7rxgEOrXLn2GUmj+HZk+1Y0dMd9qwDed0MAOirDXgGKI/SZTgOdTEnsnun5rqJ11NEVgWB7SJem2
AHUiUEbQmCd3rDDrGOPfA/oh6FVmaL3bZwxN7PQvA8za50D/P/cTmD5WO7hxfD1Lo+e/xJvSzmKn
BLKxBRdZCXqPLG3wK5U5SRqrdthsUDY2IGiH3IVTadNGN/MOkrE1f25ReWk6JCGRHLiNmr7aEMsm
eFZAaaWA75CGuqn/+6Ra0wHOK8QZSaoS9LfyoICnEvBC6Gd08y+bdCSQKYMizAjYk2r6AuzGlWbX
p6QV4hrJQzEZfluVYHeXIzoA8K/HLV46pcXJe/XSo1ZMI1A6go8DyD5IIofH1ZRMTX4cB/ULmehg
9k65t1XWLTPbuIn2RWP8hERPfwT3J2SM+ikdIA5a9i6I0A3UmMYK+XZpJA9F0tkSTmM9zH8WmaoC
L5NOJ2yZNL+eh3FDWEttRPcN3svhoTHF0BkdwJIG3oL0tJpB3wsAZ9X3rxOaFhLb9axeUmZBykjp
HAv3ZIXhL9c3gS/q0PaSlIvHdoiQRzWcK1OB5YqmCuyhpqYcyTmPqoqGSgitk9cG/dMNRKsDl7w2
HjVnU1hf0VksHg1wQT9ADqBsmqZ3y0a51CO4xSiyNNCdXYtC3dM6rMFPpzVG4ZOXtf140NDvCjZM
fCLgOJK7hFUHWpYigIQEYZ9S39MoLkBEiS1nfaLVkLPqQWJfC9BomdAb1aGHZ2gDtmFzxD4FaGZF
wSMGTRSUSG9GfJH3HDS6Z3Rl49bchNVjDXKMjTpCma3EHy1AwieEXFDrqWEy3fRhAcCFzKliO625
cRzVYMXDMGdlxDdAM6RnPJTA11LpaLZRdMtLukRzsyD/LTCyIAIQ1PlWLWqoAMsSnCJLcIEszWXI
ATnD1N2SiZxmCwIb1dHHLUWQw+xB5ETzybYuohk9MLp5f0t2tVVGSNJAMwv9+tqp6evipoqCazAr
Oqi/iNIqzBmIrDRwpM5B8j3HsxzkKtITtQ5OoQWTbk1oB2/ICO5mhNPpEgrqysLve5SlIE/tOc5z
VHbisqYAhKKjLSCIlRtKHJAjbvUJQtht4+EGy+/IkbEWNe9SewZBRnawyrLAjc9hOz3vnduqg65B
bsQQVAjm2VUbK3nuRrvcWHMefK3t+nYckZDfTPNLhQ0f/qplhw6Sof6Z6vmTMabFS6/gvxb9y+IT
9gO5FxVZe+2HEgkB3dDOdjTNNyK0+kOtOiNUedkfVy4n/f2VDXllJapuK1Eiz1JmLyjav7/y0KdP
SZWrblLow2WOiy1IzMDGPevKTi+F8pWP+J47fcpAht3YPij+nRN6/ocD6ujajo+JepeC0My12rr6
bLT9swRtY/4/oDZCpXNOvyqaoj6Hg5V6DD/6uzALlB36t5NDnCbteeqS2TecuXy0ogCE0ZGufYOQ
xuvH0PAxlCAMv/UcScAPH0PMzh8fI9bt8reP0eDF5szxnuz2E37P9Qj5ChQh8kdQwZZX3uG2Ike6
o+IALF9hieKWTHjbaj2n5f2OhjQ9moFVomHHp2U6+rqt1pVT0RiAHnOQIluzHnsDjwwIxGv5FVst
ABM64wF6AsbDEMokDESQjmRrwlCifiXXFUiOH4Awyq9m8DodkmCoJ8YGsgl6r576Tn89tPIsBfzd
VAagS+XIjIcZuZWMI3EqPSDngWqPpu5VsFR6pOuga8guoAQyn8AGC0099TuZoS4KqRgZRTo1FFXM
QpyqWr3ivSVw46oCH6YY9eY0SAYVOrBuGPB+DDLoGPSP+9UBaQREq2/RYmr8sgtuINfZuxz5sz0V
77IU3FdgmLBBhgqcNXnBee3sqfCXsxlyvDboZc0g8BfgwDxG0SYIRntXxlrDPRJ/16QRmgr2joTd
SSyezsjLwOK26aS37oCd6ccOqusgCbvMEX9kxFIrR8JUH4nClnxytPpkpPoW+fs8CAwvkRVvOBrJ
AAsLRkP4aQcOJXoFXN4GyTjFFXRC5MsilcrpsETrHUeXL0rz68ERivBFhbffMTJvEl3hACnE4gXA
Lq/KnPRZxE2FVj/YiZs2jR0wWdTZYreFZBizA/Ei7Wu8xvSfeH0bcQ9D7mWSjO106FKGbpGxj5Fu
g231hjIut7oZYAfaLRZZHt2GGh5cXTei00JY02fHCUJv4jk7UHXHKu/mWbTPH6JGK5G1xUOGHfxV
wX9az00ULuzY0j27iFDglMKsI2+nay3wX0pljYFhz0bltYkr1jXTVf4Alh1fwfMGmilGf1Iy7NdI
qYZlGl7nWIQmIqljA9mXAtD0qD2St8uMgwBtxX0YRjqtQeYB0qKnKMcatCRHHgx4pDTf5FGZQsGq
jx4qUdeg3wFQqeZx9FCCuB9kLbY7T2CfdWs+QNMwCKxtrZuv3hTbappKpr/NlxHktNBg5xvQpEHv
QGN1lfyntAuBuVXq9Qn/lHbhLFeNqDmRd5aVcfKiOo7gCPzmq5d+TTSMLPZ+7t+C6beGu1p6Go9F
bE1uYTrKoxKKP87ExF5t49vZhzglgZb71DbTri1SfowmG6Q78ksLHMS9qCbxYAwdP1a9yKBqiC9n
A7pvjt3LOzt9mYNf8WMCLtB5KEdT9SvTQoIIJCbHuY3YUbDO9CAJzzdkWx1/GyKXwOoNzVvdvJhN
r4ugkP3Bocn1Mzxxvc7mkPhStOhCh7zMHtG/agHx+MtEZ+B1c1zwxmd+SXqZZKySFrQppg0KtN+j
4whg98z8tpq5COP1CrlVvl7BMoDdkqxxjsvCKPNpxhpsKvlDOOZ7RQHLJrqXkk2dT8m2g8ontORs
tu9mtb5VZaVXiXLnqPaAGMhKL5607X2LnBNkFmrotsoIcuStvtfQQ7ZMQntx77UQNxPaHNxCjrTb
KJlTfekqlCMNlkfHPBiqZ+iRLfZGQKUIgkS6X6dN/aXCu6qmleU9LwKwFeUCSGNpH+R0dECF6/Qa
kqsPodk/QeSi9KC9lz6MKtItdEa2UdqEtNHZ/06cUiK9UKjgmp6mSHMdPoNuX97RjN08iO6zziJx
FCowy2RNs1xzpxF3lCri0K/w+xkk2A5EeBQQ5G2bNtF2JHQxW/zW0Er1Ps2n9C5u2Q8yU5Qd2+qu
0HXxWUapjrXjOfAwpaI/4F2zOGoGbgKoxxsPZCujyJvQ5HjlBjceEgg1exZQ1zuKoAm6QLpTCsA+
kE1OGEywty55AJuFMUB8qQ/W7ugZcOlmHwwN8yOZ+rJgNzrjvb3EtuhFxv/NPs4Z1GfrYBNNUX+b
FqO9TdlQ+mUR5Z9AWchvoEvpuFHQ5Z/GqEHTshVaG8XBMJkDJCUq0GNSsMbB5zPk4y050yqZ71OQ
kIV4dRqhs+XlYckeWT/G19HqxpshNW0VaTizO1R4WGabUQuDvc53mtG2ww9yKCXoro45m7rDEg7Z
PujNQIQK6KkaLCxzNd3qcdk/d5456eOzqrQdBKembEPDsOolw6QCGVjphSppBXEFtLLQMJ+gYBYa
4wMq087V7s0zmfHXBUNRCJB7lTZY0oYKWg4hmBvyWpp4CXTRbdMM+7v1cYvsSCY2MTIk0AJ49xim
p+368A0mXzb1vgsgX0QKLHDOkHlZntU0kSEHHYMM6aSD3R17SG3cDrLKlvdTdx/Pwbbro/BCpl61
oXccNT/IR6Z10mr7fVI3zfVR68cfFP//OynugRYD2wM+Wt/ayJNa08VJQkA9qnbk9TfRhEclwdvm
QxF05WORBv9o8q2rtpp4Y+Nl8gw6Qb4Mzd+H5F2DkbFqz+twTNFxpmVh7TnKPtBlZ/HE7fkOo5D6
jIe/jrhVFJsxM+t7QEKYa+QRu9pME1vISjcnEMENh7GFWI5j2e0F+WXuKQBMfJprCGmIsm6+2XW0
bzXgbTcl4NzgJ4BQaM6/QXkn+mwyi7kpym3LkoMiaR+t4nXJcQZgqR+N1yXRUn4K8d2Nu3b8rJRs
ADUjzgR68DbQORg/Fy2uSWejtP01ruQzaGIdEJa6U5dHW9IGC5BWOZsWKC5qECf7NGz6BkLhUOQk
pTDSDKtyZp3f7CQtZiKBgYdxmuBd8GwXkA3e4EQP8PzZQKpjOXnv+pcYFYCfwzDHfBv2vPei2Qr2
seOIzxbkrPuxrJ5arUzOGRiiNxN0PT5TWBynyh4cwdDZ1K1NxQbnJklZsIvQrOihMVn347HC/3WV
zb3Hywy6HzQWnd6DVkTX/QmiQtAFNWefq9YOWKYfgSHCPfHWA3TVXejszb6ayD4b2hJPFPdkMiRg
ZIIdT9VwT3YykfO/2j+sj+/4u8/z+/r0OR1CdLytPTJj66Crbasppo4v5K/DACJbwfpLX6Tgfa9H
G6WLIvnWcCtIfWDbkf9pepCMyAlLDJ8TCL0kFlRhEtyl/1xqtbwtt0xPQOlrTjkUwqUagl4a8lvU
Vq6j2dmWbKSd0IP59HbM1A0fGHix8SjleqjtURpVF9zYaGf6xmjt/myBZf5TXPPXB3BSvYYtMDIZ
5nRlfwZriPkp/RU2d9Mfq/0eRtPLIMR/sYlvP5+xMYYC06WrDGjS89q6xm2sX4H2HNE/jC96qZ6y
DswWFNnqvLsxTW6DK5FhUyLjmzkG1WHUgOuWYoRimJumBZqOocayxMgrgH3ZeHcF1VvCszGYT6CN
uKNoWnZycN/iS3FIbafDZAG1ogdKfpNBB/NJrVCSCKwgPNMQVH+7Ju/iBwWKdA+54J6QPa5pxhm6
ntpyQ8N51vgNyJjVxZtNEYAwU1HckJeWjCC4caahXFJk4OSjJQvQ62R92J2NMAAtiuIgWRG5jPIm
8tA2OWDikIM7US6lD6sZmnhxuKWhlkbjkanQLBrqqHgMUTd60LMllUIBTQ3K53V629aq61i9r3Uc
KoVh4lynGq1qTKqFVuMA2gmrA9C4H8D+8GfEaHfHZsKj/kMEkFNIi8uSx1/WsLB/96aYQx8e7yw5
84HEQUrF5DqOs6TdHxJlS0T6i23xg1QfJPt1AxZYo1C0nVHrqEowsJqiDlafLBqiZLIMCWFDmJpo
NBbTiql5m0RoHYp6M9GIQt8mMrQjnKIQrdQJKy99lh4hP2g9ABpsPViMPaGNqzmDJNaCZHlt+8hv
Tz45O0txzgIpq046yVQU2W1pZQystJidxkbio6W+2dJ0W2017ESbb8tsOQlSGjvA++M7Mqn2gJcq
ED/v6BNMg90fI+gBb8hLazDU4AqVDVcyjZWCDqLRSm/oI0Bduz4YzFQBAPn1iUD6A9Uv5Z4snZpD
9Wn+FiTxsKcEXAuC3N1c99WSwBtj3t3iQXslJ33JUI2F6HsSXekLFqUd2j5+n97mVeVFJgN9c5Ha
+xjPAWB37X3n1PmjwZLiMcd7Ep/S6RLWHN9xg+muwaL2hpxASM83HEQJLk14m477VQ4SV2H5tlkm
t5w/EGiC4SHkAdI7g30HfPdpjaJyM07xN9DgfjV76PuAaMTZ5xHUGK0s014wkfw0UVSK7RkJQDOF
p6gJ2xsSgq8ptbhBWVyT0Iv2irqwsQmqJtvaYC0YIYP0uU9jDrbTDBWMTCpJSSkXaQeylr2z/x6P
muGZOU3U79G6PAHCmgKpIDN/H3KAlRVXLo9R0Fgd75KFDWUCrRGsmkWMe/gwlODSGIMrVLyCq6mh
yoLXY2c3QMb2Co4A5PxNtH6NtnOiCBYk2t3Uf52FYSRu5kSmpA//GVijmbiGZAdu5JIUS2vQkkbd
QLNPXqEeGJK3PdS7gwFNb3Jnh/uSCRm/sNvTsGGqF4EV9lOMnQdeW/4Mo0fFYEBB28m7v4bVcjUC
Mr+FyX3MshrZ6aJKr7frRWm1fgCj8pCOAE5AmGzXzWl6hC5Ydsw1Rd8JoBAu0VgCxl5q9kMfIHVd
M6P8wuLoSxyN1c86gd5dak3Rhk+AQDdR+bN36i9CiYoveV0kkMZJrQfB8GOulCi7QKDi9Sq1Nr2/
iqnHiY86WAP645eaq6+sMVCaHo/AbBFHzDsztCEXWpm/2WiSpOCwQw0SG47tZ8i9PUAkpjwYKNlA
mMfQH8gWtp+7UR/uRw2PA8eA7HAzgwtrjYf0FSCNrYq31EZrrsvheehmiJaW+p0hJvPA5cuqCezG
VktFgjL23F5QbJ+Adv3duIjHk5HLyMTXD1Nr2z/KVD2pYDlZTyxTWyzOr5PfYsrEEU9xV7/QOzK9
LdOLshggNt8G6p7so2NfIm4D+5DNX/oQsgNrepfSwNKuM4id62a4pc4DMT5VIZQqIBWheTHqjJCc
S+ZbHrSqSwGG85R2te5GBZrVmzbM3HZWw+0cG/qtAsTtctAcFp2cVveHPEB6ixwUMkJuyS3wI9uS
bUD/n6cacQhhur69DCPoQjojnbZl0eLvV5cKEpCtOOClUXwGe64FiUpDOfRyyNi2dibruQJ5zdGw
od4XSdF7LZ8tt29B4T9bSgEmrOpnJbjyIk/stHo90cCPm7YQBDE0VBcLLdOearvrvKhv9cuoQVsg
beL8gIIBGB2C2fErBlWERAsKN6tAvhNKebpCnvU20N4A8mCsaij6JZOq+f85hgLpkCRgO4lk9LoY
nUX516LoHGy3+Im2nEMZzXdMmU8kQ5YmTNxJH+0wydcwfFvk5vTN92/zwIcClvtJf2kgy7AB8VH0
EPHA3gobGJsRNIZnljix39et9lQq/de8nKBmHoMHD29130H3zDeTnKSwX5MAvp3OaOhJwKypqE/z
NC2TIKu6TGpKJLQAN1GCIT3GtaG42TwmLnJO6TEMJpC0k6cLEvF6Sq45VZFAMfL5wCcU0ArZVlkq
aASP/4e1L1uSVFeW/SLMmAWvOc81d3X3C9YjsxiEEPD11xXUKmr17n2PHbPzgqFQSGRlJSBFeLhb
EF6HFlh6CSMwaBilaB8NN6vXVS2Sr2Op7piHWq9Vr771Iuh+oWTqdxJ4wSdWOOBhDgb3LmdmDt0n
kZzwzdbXfHTsrXAD9mRn4jWN4v2k80d0UNUYAluToG6c2oWDdHHuDSeLMlAffN67kyAZT9TqTCjO
d2M47QkSVA3QKe9bRPRmhJCGD4GS5e824YOBgkSpyZn8hvexhDqi+cjvv87ntVijB3l3Af8GylNM
ZmyWCEvvms9gSQfmRgdpuAtQYOX5oCrT6Gh9oEERtJ22i23KwptlfG2w7T6lQVhjl2waA77DeDM3
B1X6d6MqM1TupiHCBSBOSvWBOsBkF60cjyf7D95YLW/aseivi7PHNLF3Xj99cIOQe7odvLIFF/gr
CGLCq6hqz1l1iAccQyd6rW07uo0C+5YN4Pc73wED2eyCmqtplaWRgafLWG6AJ4KowfJ8GuyiBpn1
lh5MHdndUbo3XnTlRmln6okKZOBWpgBAMBOz8x8PP5q9tB0LZIsoS9dsh76mR4xtjrpMOjWJ+HDp
IqOyMheoPmAz9BDSwPvgl/RWlWzI0UstlAc5NXOOtqtm2zyDM9aHFjJtbrIq6xJyE5bl3qf51By8
tCuO3PHGuwlCkNCIy5ovA+QemREbvwLVHPzKZl87Vg5rGlT6WXNQhQXmkVCOdw6mnAeVpn+lJ4LL
uwNiRP48KAKu7T7Mxq0Nhb5VqSsVfF2pQId6aNYIWoVXx1UWcDV6aw+ujQT0Vyg9ACHjmx92TWAu
EXUDvDlCPqv3wWaVqj300SBvjHTOHTDDw12Zq+Zq+1CoF3bpQ3wHFChm2o6nKjQfqOVrE52Bt6Q4
SF+XJ+ihNAl1cCPOd2YN+B2LWv42S1gU3caWiKSmVhClW+5ioznkNggJl0sht4RPAwTNgWYbxuwQ
ZZm4CZAqbINApVu6oyp9W5kpf4KSm32hVhuF3ZU3Erx/6KND2Jhq6wNxsc2q8M2GytWHqDKC+V5E
VS2/1pNzR/50K4I8XmzjRDXbZSIViXsHssVXmgfBYdBvjCxDkAmUKrXmv7Ly9LdQGbv3eoh3iwis
9WQXvsfWVmvZ5zbmw4udJftuDKwvhbKgZM3bcU9uOVLohYWNfTv19um/TTvZRr3yFWi4aNoyUvzk
ECywNaRzQNVgtC29qdsRCxk1M8TWPzQT3STKMrNtou3SGykEJUz+O8Zr4aWHptBJ5PgrqekmiJZX
foBCBN2beZojMqmBS9RNMwP2UGiafmoiZZBe87rL52Y8KvMa18aveSZkPG5ZzL9RKxaed+s78xOb
puml46K7M6AjRn2J5ST3bRHeqG8AcvG+HR1wBuCKYNRoHrDAOkQgWHlJjckApmjcUV/Z29ajD8JA
Gic92T6NXbqmvnqK02e//F3jl7dXGbDuMuL9kyp5Dlquoj/7mtwJsGHnkNluDS0d8EXNLqimaRzP
e6BWxgsbGMDU2lGzt4Dh5nl4oxYN4ligrxAg6M/UpClZIB9Ynj2Pmvak6Nv80dBRW14n7h4LjB5y
N0l9HFC7fyMXJGWSGzQojsuArhTmHoUAQFDoSeggy1TMk8Rl0x8dQJdXYJgIkcqu/VXWhEAz165r
rGzDSyCyJcKNK6fovi6q6B7VksUhhbzRyiSfxkaZHa/ljXrpQM7jiYexfz875S0eLi1+A/O8eQim
JNPL48MyaLkW15exMlDYhjn3Nii4AoYkjE377OHLeV8LlCoFWpvaH97+QzoWW8kQBK87c5/Joj/4
qBZ6ihPvZ5JN5Q9uhsgcsOqlBF3a3xzylr2EY1XPDnjx9od6xKZLz1Bgs/TIwCOzSn1o2nMrrq+s
MJxXW+ymqExf62ZobkMaA6etzZKrZJ8DOL5DMsp5XQa9NbFazxDJmqbqPL8ZBzvEPZImFcr7II/0
4SAjAN6SfoTKLzpa/W6lM8i8sxs2PKkzhBuyhLaNdU5eVfuo4FDD89wQsq6F2HrCzl5EiaVg2sXd
zwqxKsN23d8CaayajdkXr0NQowA+Gzttie0hlt8nq25RbKeHRxC7mYdPgdm+IOXRb7MCq/1WYyF8
jY8QrYvXJZM3ajETbApTl4u1NVrAd+heGai33jhGuXzjVUBM6aHv48Ng4DszBINpCgprxAJQCN/r
GpXCAa0KbpAn5O0DcEVhL9Az2/wq1TP1R+B229hOOJ1pYKEHdlTcMg3PTZGOJ6bLKpou4DdPn1Ez
9iPcp1F/sSZobYOFA/yMTaUu5EYekxFX+06CLPYI8JFcB17ZIOM5GnNtQFRk1Sq1THVv9UF9A/bF
AJoVqVNf1RV+n7UWJ/1nhBPn4QMIAcFhXrg/mAjEmV5Osk3DG2TQ9l2CN/26teN+Bya9drMs9fQA
XxXdmUwKNH07M3AAkkZ4VGT+8DUq6iOId4xflmddIFw6fRFgFlgz1PvfgTfLOHjS7A8oLwVqUw9i
HuoWM7M5TkNS3U2Ry1f5yJNroatS8xTwaAVJoLn1bveEx8WmVOWJO+BSXEhmAAuFro8hGdhVTX6i
jgI/r21VuMjx2xGUXKU5XhswpL3K37Wy5GtsDzE4csGKFjah8yrA/7XLLDXsyAmsrW9jbL9xX60f
blwcVMPTB9k4yZNdOgDGFyboq9osfSpE1V7wxPlCnVOS1FdQVF/54BcXZ8yLDZRxIbCom6HEG3BF
p3SIjAyPMN0zDjl6GIQ7tVCPvyVj730HJK54cEfW3ArgR1ddH5qfk3YwNlVj8yM1c2QsoI6pXnJL
b8GAs10lYIb5HGXNAGyFGRxZEmRnVJ36ayyHVjIX4tNUxsnVNMYQBLqAAUBIttsYVRCfKt3UbkK7
mXGTXBGvhCZa3CIZBhTWBlQ2yYma726Wng1gMXCjEahgar+jsgMMW3X1LfQRU9cR88xsFZBWMrgN
Ia8uqIjzN+8eSEmgBCBTau1rj6gDpTx5QJOo+hY3b3OQhwHFOXARgSMZDyTzsUMybTs1qAEZqsZ6
RCm99ViIcNciSnlHHmWaOUAchMMK0Snw7LLMn1Z42oxHcnYd1GSLsQXmCkNpRKvnRDiy3bqVmsp1
7Ru7ofe+2NDUOuagY1p1mhnGm6L6TE2I1DgvnhRvzXgY012KUuXN0Aj/UHMIhtFe3cdffRCVSje0
kadeatJufXF2OxWdEdTJVpTV6twOVMEZ73dpGxgAKZfyJFwnOJtAbc3ZsTwCJdeADCsNIDulztpx
SPcjMEDzTMuAP+dEpAiqhJs8wbLHLgB0S8o+vw9zvNGGiT00EYcJGILzYAdfF1Of+ZBEcEu1jrtC
ZmuWlGKTGV2+m9t1PGnO8tQ5zm0rwsu3qfiNpqhKP78fB4n9oR4MvN08f4ESW5DUDaciPZexyi9Y
7bwdpiAD2OfPdlLV/blsz2SnEV0UOqBRNYlqxrkxDTaf+giCwQy1lE5k2CuyeboD//5qzQGK2i40
IHSGMDrSqEDaJWn5NHmj9zwIwGTG9E4Kw3smi2NMR9BHyHuhTb1jNqusluxMHhwZiU0roITWGq2P
FRVKJUUDDikamkBK9oRirHBFTZTEWrf/4UrMaeR9CohLiyx8KAsPldJTU547fUgHB205JiUwQ1N5
pjPqrlw5gJzYGcDb+D4mJnfqJ896qsHn8+cp9Rtt32whpZXu3SLON6Qbfix1dViN38nGbk11lQDg
X72iyDeFaTvnwa9+iSiXF0vJt0OcufJCNj8Av57nFmfqnLSHBFsD4mjvLtQzoIIOlM7gVSuNhyVN
NfUsOZtj80W8V5a7SDOQidJUdDA6UFRqL2qRKw2ckm4eOGe0/plrmf7fc5H9/YrLXPY/V6SZbc6d
M2qx8fjEw6jJUXlLCN7gvYntjv2SdXisLL1YTnxsUi8S4klht1fXM9R1sEV0xKvt1NkZEDtkm08D
AFSOmWWdyEYH7teoZ9YHlBmApPQ16bCDAG+XYOOLAfh9kBmvdddU37kTvAb4IXwHFfR8AjzpfPKv
LjMa2CdIZZx0N9cj/4cp/s99IAGGKi/wd2896XmXZvDdFRE9lEmR7Fro1M7sEA6Dsktdm96tw5/8
yQ6e08l2Xv82KArsdmaH+M9BQ1Y7r7HjphfFUXwpS2O4p0OXsgJamevFMiEQd++nekGeJ1r01dRs
lry29laKPaqvrPHD0EKujaiponnK3gJXhznooIS+go7p3TdRYu3zCESwZHORoVy1HeOgBuX1tkdN
/TFiovg0GtOeNzZArdpuOnm42FVcvdkZGNuODfB1n7wKe8h3++L/b3vVoH6Nsldz4ktnr0B5CU3m
cU6WNaCtvciwfV7yZ0VvN/veC4b1kj9TSGEiCpsGuyUpJt34SxG7w5lMsz1ZVxEqyijnNhlRfkmc
+nm5tMQDZ980ybhepmmj/uPU1DFaxTw1TWSCyvle+vZ6slAhKPwJgcECkJRbUfv+2mhFiTqAIbrN
PXhCjUfUtbyU2kZ+rR1BQREIkj3NMI+lCd5nUWD3QUGTnvT9gOXpPNNiWuZs0nyP9w07UydwYI+Z
V8hLjzL+zVAyrLj1QmZeeeDFV48uUrPaFIBn+lAVI6i6dJOWKx6PkWtTUX4mmx+A4ACg8DvqnN30
vD5S4bvFxu3fy7TGGHyclgaFBoJZmRI59lFYBtG0PRitqZMO3fu0kcBWYayxqho6wzvWHVZ2tJ4J
YuAgqEnrGWr6Qa9QiITUxNKkXtSy4X7JL0GMXU+PCuJ9NEzfwg5bopiZ/QWE4ljjUZtpI53RIY04
JGLzdk9DI7Cs47Whh1B7mSGqQPDv9O3jH/Z55g8XGYswXbGAqx1CHP1xYPGT7fbmVwYh1jDy0h+l
zPp1O2TBDYK/3QU0HignHKvwm9VcycGDKvG6YuCUb4a6vnLoiGyow9870Jj6DmXnZuM3Kr2GSVze
kgnYA6S20h++/dzX1vTNQVH6Bjq2XC+boz1SxIg9CAh34p07fi1NV6zS3InvOffdG3VgC4DaCt1h
oMRu7qgN8C9HNuoohubErATUip6GQA1CPZJNdR5QdmM/PjaIDO6c2FB3UZHYd1ZrPgi9qM2QSqKW
6oxkZ4AxH4rAEHmMGbNPiKocqahlKXShJtSdvRPIz+dO8ic7HUaklk5e6h/+tOtpwQ5tnCqrO3zw
13a6QD4ZyRkFOXPnH8NRvYv8sanmj7fU25AbIJH8PNXFfpnWBqb+mgVq3RhiuPo+EjoDMPl3fYTX
NQrN0keRh4D9VlBsGNqQry3Xql+ZaFHGp9riaxAABaAU/xHmIE/ivvwtXb7J85JBP/QRyaAMu5RC
rOvQiX4jdQYYd5F/H9KfqNFrXlwpx22CR+OlMXl1tpBd3U2Bi0UlyAdWcRl0Pxw7XhtTUf4GB/cn
6Y3ua2gMCO4j8n7zDdM8Vi5K9xn2ZA8ZD/q16kzr6+j2R+VbxW+TTSc5hs1XgDYh0AX2QybFKlH9
9GTaPNtHbpOfGibyOzdI4o0V9uorkPT7sc6LX+aYfJZFNn7q1TBi92nxS2hJ94I7u9qynlWvTCIc
qF2dbjqmLEjOTZt66zrOJCiwPXFOA2t66oT1BJ4O7ys0mqHmFLndBfph9SNo2r6THX8MojJ9o64c
tHUPrUgApE6DjRGiuA4EmPHNKHl6bawEm33H6b+33tbPUv4D4BrIZGkHW/jjHjWUyTazc36P4hd+
X0Uo8ELAoUa83ivvLWivBau6xCeeijsyoYbLQGZahU6yGozqEBtdtlMa9IF/tfFgB0W6QthYnRz9
3ps7IlQLTFF1T63Ej6praSfXZVBR4a0/JilIPN8n4kgYb3AzZTuDICJYUL9NTD4sscSqDNofRPY2
aT7OOpfjuStX3NOUbzPx23wkHzp8aNdDPJ0FsK7SCk6QsFl5Plg8qsK5zZiFCdIYCA5kO8I4xNwW
VxRofKJOMvmJdbWd/s1fAOGONFnsnY028NZER+FW7ecqda1HG0Gzy1/sfcM/2jO7++wV4s2/AQBo
TewV+N18DqPMfhxiVFPNkSwe9eKN3xVJkAvzwQ1KmAQqVSvBv9C1HbgnIvceX0z10kOS6dChhHvX
jY71ecKDN5Ys+Y5XGOhTRG5cRulNd1CpDkCUgYJkPRI53epl0CNFhcBQ7NfzSHLwIhSB0UgHiIo7
mUF0nP0zkq5pMkAUaaSXBOZnAfAROWClh9qLeFvGrfsIhHi2wz8jvKg8Bd8wxKsPjnBq5AUSB2rh
0oQetQN6VcfOf0C6aDfWbIpRk5hswdFl/chcVBYCMZt98iZTbUJb2XeVio19P/XdyW+68YI8O8TH
WdU8NnjMozyv51+wjHiOcoB7V8njJFswhtWs1qoi7hdhmHz9t882Sec/Pltcmx8+W2oYENnVtV9U
upUMolwLJ+lOc3GWbgI1352o7EvYxiPqSMSxVnmuVoisgkKOwnVBy5qtk4IxYDb6SNtugyExVkhj
c+xaO7YbIGa2ToYI3zoZRZXiHR17l0mreA36wKXJdiKG2Dmrh70zMH4yAAm5Kl8OVzqjg8wqMJRF
vr9ZOpom+p4KM1qVLRt2ThY7x4DVyWMw6pK2EVS/QJ5cUOJZv5LH6Do28pvOC6p/1Bp67PFpwKPE
WdL6H2L88yk5TXCiFADLUm+nhgTbfrDRjQjueixADUpUbBsNKxaO6FZWB2RgD1jQs+8BIu3m02dy
i0zQnHp1jQhcj71GmnbdrdNufYxaPj38b24D7vw9BxQRMlZMvrRluUcpN/J6uPN2tpdM+1I3VVGv
M+iGvOa8MU+57UN23JjML6Y3/BqzMLhHonm4A5s2Kta1v2OF/lpIhsyVnraUfE/+Y8bepq0QNz5M
JSrbQa0Nht1dAMzYGtnF9EhbW2rWZpYd542v7kXFRvqhiVhmeswaE5noBtWlAQFX49TrV5bVe9uQ
h+bFI7QrXhK9v0N5xv3bFaFOc447xGmKye4uKDIBvUQJouoLBDojexfXKCqv2KB21E8Hg6XfMr+2
9wO3JWpYcEh53F8r0VQo5S88MMgE/rAiY1qJNx/Hl3JdC4Hsr/amDsniAfyXUFrIayRvobUur1JF
ABNCX2rdVZBoVDnQ/Ejd4xQrr24HxrduFSA0OazI2OoeOguAlDlWDbtb7LVlg/pj7pXOxqoBNByw
MvDwGj8LutFwCyXXLndxz9FpEjzVTpFB4QxxczogR1UohHT/aXfgF+Lg9SfLh5HUnvLUgmb5muZa
xkBICKF4fbBL5mzdofCLG+jBup0JLvBbbUXO1ZQvloZ70YHMdDYlyln72ci3KVYqDHuQKLhMcbkm
l5xsY8hb6Pck7naZoU3NF+xOEtD0BZKvDKiSnUJ9oLM49zoOJgUfRuznwi1Zu6l1Ad/VXh5zoXQu
xgP5kMn1qn9G05RLm3yoWVWl566XHt9i1cbyISjZKiSMFE/fDhmikS3q5dEuhqAB4VD8a7YV1EPu
XsuqXV8avykC+SFImacpVH4SkKd3QLNfsHf8GM38I7hJgwMvfjFS4xNQ0M7VNsAPqJxkhFL8mF2b
seDgXpLGA4rQ7HXTJTZiPEW8AmMk/znE+RYgRQ7sRwrhGi9Kfsms+V7Ffve5HZG3N/zEfMSCJwD3
pDDxf6zyI15aPVhwWlTzs3zr4+WK+8Hj+C4yNV7mU8ORxslqsabieYNKIt1DB18BmTWCFm/AbrBL
bRTtgQ7jC4CXDxDrbJ+CqQ4vKBZs12Q3JMgXqzZp7vLIme5Db8D6RQ9IwBWAjFHlnV3UFz8HFeR0
lclf4mpqVwMY+S50GJVRXkx9WGzUlEqKtVfYu2oCIFxxcRV+XL2EQME+iiBam3abANeyaX1evHhD
V70g8gp4Yy0fyTGuihtQUsEdtdqs/TnwZpwngV4daFWLBPehnrPSG1o8iNSRmsXkTRtggdw9Nbug
RnoQAe4dNcc0EtiNtcHG0RcFV2h6RHbDWVMvMvHGqalAb0G9gd+n167DCpV6zcFu7xAyeKBOLF3T
Ve2N5qE0DGcC23LeoiCjPXVYHCCUVObRFb+t6Epnhqo/gy9bHWyr8qaV3UQ9AvAjmOCtEhvDEsrM
+owOMVQBTlGKw9L8m98yjEaQCw1bmv/7qZZL/jHVH59gucYfftTBhJLH3nqKEogsG1AJqVZ0uhxA
/OFtKqceVhBKKM5LB0tBSd9U5T9DqL10B3rGpUlnf16g6JCRtBhYDv//0yTN+wejq9AnmY3LVcno
t41brXzXephkir2b/hDLEGrOLnRKQ+o6e4XyZnM0nLS67yAN6SEVdOGasZMO9egBBWJE9Xq0nTeb
orMs3xkQNbqO+g4ANlqKXStz1Eq8j6URVQa03MDs62KfTNRuTwWeRHTVpWMEvY7yVX7jQYKVuUx6
f5vXabier/g+MaJUKNwGh7eiaxeSY5fcWNlmnooGJ/JLwVRyN09VSKveJqnRzC6hEd4ckBDtwTAh
T7405Wk+Y0X/dvYXG7kMgcsK3NgYRwf+frbYfD3NMit1LLYGLKHrzMUdD3q38LHuGbipEjCpUzPy
8vBR2pDQVrl9l2iPBvJqh6Tz+jV1Nm4QPlaIt5SNMq/zICWhFIgiHkS+ABHlUvC7wHFuoElpftaT
dzN8s/7pSnZLGE44LEGUiQtLC3AzhWZ0ZO3wQoB0gqHHGouOSMBsX0zkQfayme5QZb4yR2wICi+7
B4Ge+5ClGbvhgbSlFh2MCWzOhdP97Mc4R6avAyKvDhuxDvwILAasjM9t4er9fON/6d7P8sx6s9FZ
X7j+lyQZi5VZlezL3BvvTSt8yqXMHzzPyx/Ae+1fRDedyQRxiPyhAxD/LsKzDKp5Q7wmt75/SEDG
dE9edOhaccidSl2pNaRZ/tDy6rViHEwaemYyDQKcFb5hx8fF1ldOuw4yM9+TC3UUskTRRYUiHrLR
nEkDOdG4c/PNctWYSWefD2CgXuaLncI+MmsAXssK8IGzagrOrt890DD6k4CLaKBUWn+Y3WpAw5vN
H2H5E3LsKBXYv26LiUft/RCy5LJ8MsmidGWBJhE1qfjCyFf4bbQyDJ99+KsaOwKM1AZdFbnQIZzA
ASIsYc1/FU3K+hCie2Up18tlzY4HB6MBbn35S/u2N05moD4vXxwCpOD9l8Vx+XQD98K7Kv5Cc83/
w3CoddR1vJubU+2ewLChdDGNOjIbIglGVQ7fMtE920WZP2eQbDwx0wRCV9uhZ+cYVXebsA4H+DMQ
uw5URsegrN0XCaI7cjJ921p3vtleU8czNoZXlSsJAb6nfrA+qW7kV6Vbfh1OO2BFwJzchNZT6w/t
fQDSqy7IrScy9RaoveIyTs9kG/q4PpRpZa7nAZ4dPw3WLpLSAhMnIHpYV/fZkSYHJ25+QlTEWlGT
BoT4sRi+NTyQqZ8QSiyGvt3T5Kg2KS+Zw39RJ31cI7XOSOHGd/PVO0cBbZb6W5osYLm6mW59I386
hFn2rcqZdaHWgOXhPmJ2DzoR/EGTMcQPQKpsqJNMFSQyV24bDSdq5lPtHFiKYB250EdQqIwzpycy
GAwaL2EzmQf6AKD1ME+xHLCVxJ5Kpa9m6vQPk8vkfT2pn5EKw8+Qdh+3UAQcD/GAZiKNDUi3gNHM
wvBStyUU+FBB/Rk8hS4occvuXPcpoGv2w2zuocAnmwZ8IYjRrN923KBQO8w4vQWbnyP1ce55vfoA
1HMyATFxy3k08LHrOHql/HVs8u9SyOq5RpLtIAUkfhClDZ+1A6W2sQb87oqvBoKc3zMPAMhcub9z
p7jritH+IrNuhB6ozR98J+33QWMPp6jxc8QpchOsge7wnI9QxuUQ6Pyhh0Oj1P2dYjgrEQzGTzTa
RU6Bn0ZhoiRB15GngQFmCytH8VmRDJ+gUQEuZ9gXN6Wrz4uQIY2IgNrs5qP2ntxQHfE226jdltnS
7EdERAeQPB5B843yDmNVjj9LlgBdGtqvkB1uAEq0yoMYuvxT07sXVlvJd9TzFOsa8OibZLZ5rawR
qTVnTL+/j1QFxChoZOXHgG07jrkxsgwJopgXn+iMx34+n6m/2P7mF5uWiedmXXzIsxm+M57BDHb4
kNWbc2ze+GR4k3+k9Nrcy5Al23pGgzKT9xwdOdMsRSMOZB+yYsUnJHZvdV/Xex/0A692Wc98Vn4R
WNvcCdojUEgQ5y2qmc8Ka2nYsw4E2nZofNL+AeJkqFIDTMEbK/Ao27Wytxo7v078EDzYTZL/l7Za
Z3IVpTI6hzlkRwCVyatbOXlIuFhqQx3IE1a3FBqCziabhg0wVNF5cYtGL9mNccHWg4tqTgWgxlmW
ff+cKJtvwVI27ObmBCI212/xkWzWP0tlTSBwLS7USQfFQBiGoq4HatFsQ269zeZa6m222DHiXS95
h4hXYOcr4syC/NBFBVZ7o5YwC3HIwrJdU5MOCPKCmDMWN7cJAdjUHgIEYmtXS4mQ7S9zzB56wL/n
+NtVnAbar3UP7slkdOsnI7fOxM0QQZ30kKPWajvomwIafamORau7BqLdT66azibEX7d4OLJzIuJk
3QWTexF55XwyQZc+09ZJXp3AQllvYqDmPpNbVDTuxTLjfWBXPYrq/e90xwgB4YoGMYuHzjS7cxf3
wcaM8/S7LK9V44Rf+xy0q1M3pSezLPiTHkj9bV5BQ8cGXMhJc/+YF5jHF7b/M0bAJ0k69R3ZUrXu
3TC5zwPLgpjrBJZRp5ogopy/+XpQZJGQY+QbC8nTHgy94P5wzc1AZw62qorLAOECnM29+sxJvnnd
ABX3AGVC+gBSTBnvBQC9e69zkZSVeBJ1WEaA359N+xDPmYeGIbWu+dLmf0bSjRvhI+hK/8si6bMH
KMtpDa57LzS9rwW4diGmqL7a02CuZZ4paOnF6tD5vXEwkem8UygJXyMvN31phuFCHNohB3tnWqmv
ZlNADhL1F4bKymeO0nuUbuMsbmvIhuKR/Gxk8s229NIZN02xVbwFM5CLByVKNMoTfeTIL4qL37Tf
5k+s/xS/BtkXeZSJPECxIHsJy/pSVUb4nIHw6YQnir4L1fhV2wsTbws7SdyTz0CV8m/7hETGqrJE
c8Djb7hiwT9cJ89X0Id2q31u1+mqMYdsXFEPS9Jp1TVesq/UCF0zAzoIQaiDWrq52FhejAdg29qH
Xh8EiPWRvYCNmtSx2CrBxK6J7H5NKDfCu2EP/MBcPzoSvm2xGyyb9iaww6uCaFoXZavQaR+QWxNb
LvH0iA3LvuO5Z2xTfRb749sZ2f7WC2Ap6HOAldxn+PWcAqQOdmJi9Uvb8p8Ooow/00bsEIhTX60y
yjfAT403GQSI7FmV2PGC+WubT8YqCkrrEhAjAgWKqe0hIod1TnwiEx2YjiLTGdIU0HKtJwjRAry6
y5hEtbIuuCMQF9lAAAD9G8e/IpBT3UL9+OXS/mJPnXnIXA+P5NoY8qNrGnhLNDk00HsRuxDTsbKf
Ee6KwPa9b3WYZBvL88pbmJvBOZkqsR0kl6j1Rr041Dx/uqL8PVZ99xwkabePoqo8xqUHpTQ9GXlM
DhTXU+F9Q2g/20Rs4htmBuMBFIKEUadDyHmzjZhnb6mpULz36L85uI6398sScPGxe5p4hNL+PC2P
yGmgwBAKDw9QBnmzNexqRNmRJ/72b5oVkYNXre6cdCqe8cTcALKojCdE1/AtqDSuN1T7nyN1dUCu
18YrDCpPIFJsHxIEY2YbNakD6Pbu4KwNBgKE3u3tF5SB9yfXrjU3dYDwYQtpiKXpg0AR36tzzZwY
COnAD9e5ZhiHVOsnX7TxE/O64tKPebQmRm//H7usnOJSOVqeCRH4Lbh8C4gS1ivcttZ38G1IYP7t
4p5JfwTXC/4RhZf2T2bQgnBIP2rH5M23T8Bo7NgyeUwskFfLCIks7A2nr64JZZ5Bjq+Qi3mzExAD
HJmznfwnnkXb2JhQY9B1+cFVabJDkgN5vWDCcxG5crDboCgkL4qDlZfdZ/JIutTdZxDnW2GxVa5n
6vnOMIf9X9tEPI98GapkvCA82D6o4RJfQP2MvlLZfmxSLyL+6kjff5Oq/+j9Y+zi3OupmsCQ+yme
TmpE0hVS6M15QARgx1vLeeKAhEHmmE8/q+iuHlT0y5ma344XBC+ysLCzjIfoAhR4O4+RZW1s+YhK
JbrfzNFt95mRVIg96TWQ1AsepQ9FODlr0/y21EwvddU1yCSOZQNxHxeV18ovBQSKR/lWib34QZMB
a/O+fHFNYeJ3qlpw05TOrvAALk7zpr6iCJ5vAXtqPrXM+kGljYb/A4+t/OcyxkynZGNE3hfp459J
VWtAGDe7pRmKodlBHjnZFSyOL96I0itveCX0e1X1kKZLovEWuIG62BIbmbSJrG8inx2c4ckcrBWy
BQ0QIrglKqwwERZ26wvJ0JS66ekm9To9ajupF3tF+4V6/zb2/zF2Xs1xI+ma/isTc72ITXjgxJ69
KO9JFklR1A1CpgXvPX79PshiDyn1nJ7t6EAgLaBiFZD5fa+JrYDMRZohoKpkF5YJrCsxoNXKwTmW
rWCpOdf3lYVgwNi8lq2T6z/b2Hau+NGuULj104fAnwkMbXhCqds0vmdwiFfIahh3SoHr36jY8bOf
5NUaJ6npDOUrOVhFbG2nItfv9agwl51pBa+dll3TJDd+QuwH3+i2P4Lyz+F20ALf6GINIX/eFegj
uIRi3PRkNp0HemD4JH/+sl4zMmtrF9XNfcgdtfQebvcxyzBGejckSoug2ZptgBjuhCHRe4NaGBh+
KPco2KBEVYDaJ7iyKM2wP8piM+ZvRUk95O3wsXX8tShbIwE97H8cm09gdMosXSFtezJrO9u78wIL
NCKObE6ZBmdZloe5i5dP2T6K7fCksviUegZR2//hmXlwb/WDcRVTfJFiCHrW61tgo9FG9hrT6Q9Y
ev49a9tbL1mtjTq9hoRe88r1X3OhX3HrldWFtWmdWl8ToQQgPFTiJdTRhuN37T1kQY0eNw//MxwZ
clBeFxB06fXzBFQcc8RavzZ53SxzNRs+R67+tXPt+A+tbBg+56HMpGSrJOIflovR6uCbAkM2n9+0
X6ON0o+kSTo1PHuq8jVRPOO2oOxiNT3lUfBVLtPkBsGB5bpw9C4+yMWaa/AdhAxfrKWal9T1agcv
OSsVr4pZ+UvWN0MLtWOuN3pn+d5V1mPTmfBicMsFgr3TFtJM+mJjL56pTvAt9aBB22ixXaIk6C8O
BGqgBk3wLcIawBRob2h26G1/HRmr4XSfpfpLxsrmjARTdmbVm53ZgUQ7c1A+OXoYHvUo3PhaWj4m
SdTdW7ENoKXHGXQg5rKsPCF2slXpzObk+86XW6sYrR815I8jiyN2LZahYHlJhEz2lQeE6zZmnyl3
shSWrrX65z/+9//9P9+H//L/yO+Bkfp59o+sTe/zMGvq//6nJf75j+JWvf/x3/80XEd3TNNAw8J0
UR+xLIf271+vJMHprf6voEFvDDci7dGo8/qx0VYYEKQ/oszz4ab5JaFb19jp7qyqAJP+2sQjNNy2
tX+QOid9nn3vlNVtH+v3QXyEsbKN5QqrN81uB9TMTC7WFKRbR+rKYZdqLIKxDLc3l8E4bH4pwyO+
BABh3pcZUWxGK7IxKQYhKBPJgx97H+tk5zJNVoLv+AF7YtCz88HM0uGsz4chaqpNzkMPRaY/W5Oq
/YyYfrozO8GK3UytCjyS0926yLGys5wANwWx+PuP3tD++tFblmHxzTJNctCW8etHjzxervS1bT02
fTjuSAL7oKbUaZ0aSvlaxSRN5uVEP8GDLh2jupc9LDhPULUFMLF/36vKPOWQBs6HeXoxy2zoQ4tZ
sXIwzTp4TcJKW0V63J9tLDGPZYFOxkhu6tOE6DMfr/Vj7or+NBjvuavwcBrxk/Ekf2ZqNd61QaQf
DEPjmQulwf4P30tX//3DMQRRXz4dA2iIZVrmrx9O78SlA3Q+e7wt0q3ChJefG5/IUOQPOMp2D1D1
n+XjMKwzZSMfebI49wKulT2MBV7FWuB+JQbcri0zzVBN48EUZDVmDabZfNba6mzPa0ReitcsEvmL
qRRYBhU9XcfcONb2faDk1T1A+w0Je/Mxn9X0S7RtkTuIvaOsQzIs3jYF+o+yVQ6owmFjzrr8RM1w
ra1CA96eni4JTkX7yc5Q7fcyKI+Dh2aG3sfVsvZgEQbNI9715uNvfQ31vra0vYNzx29Le+kwp7Wm
e5gbpf3c1Pmwk3qCHix/xUk1wj+q3k2fmvlApLCozAgBMAppaHWLDurhIXWL7Elr1WqjqFO+lq1y
dN8nt9E54r13t3ijUWhirRlN/EFcvmvs+amsNhvZUGoi+A/fCMP95RthCuGo/G/imG1DQ7b1+ef0
4UnFk0UbkZLxH01eUdjHieHSq8grS55hWH5S3Vr7KhdhhtINJ9/0hosSuCzRlAoryCg+S1fZm0us
NI+92cPK08otimLRzG5vISBAvHfKCHOZuDzKQbJBFv/Huttkvoi9bV07oGxG3Ul2dj+pR2E46lGe
GUOsl4ssHEFbkSgSO8OJ9u/Nf+lzqzCqdvsfnj2/PvbnDxMBKMsQluNqCNG51q8fZhxUQk1S4V3t
oR5JxabuQoW/cK+FigvoO1XXXeJmr7kw13KtK3tUVQBLrzd6FG4RniWNWDhwj7tiV5NnmJ+z1fx0
/XCAZHTuWrzc6CCr8fgg6KQGhNP8KVtWsYq8qybSB9WNw4UMtsgGkSpvDWRnQqIEyLorRpsto6JA
y8ZzkwcLnMvffyqu/ZevmG7YwrRVDcldYei/fSqsqAw/axLrKrDLPeuzYQbSJjEQttnlVmqi+lYU
rYbiIbSmZPVBejnH0EDKJcs69PMgxjpIyUtpZc8ewcENVrOqq0hBizutlxIKmJvIc2CF7B/NGTEY
+Vu7LeyX9161BTrNFlg39nNoqPAiRDFCxd/JYjvX9Q4MpWDU/1In+xVzqOnWee4n68baYaltKK/V
LO+9sP3JeOQxjK+I5kcodVnlXraEJR5bXoUNl2z90Ns16hqDXMM9Ba02fwXGL3ydik2k1dMuMwGq
zPUiHyyeEQQVUU1hx49gvwMY33QWXe0Oj9pMICkgIpO6Zac0l+a2fsRBKWkIy2ERFvgZ8s696u0x
9y4ubRMiMz813tFJ7c9J1jZXWZXz6lol5DA2sigb1AQKlVC//v13RDP/8tNx8dtwVcwFXNNgFz63
f3gOja7gdTfq5TUI1DnqnL1EdRV+y3pAh95giXsyPyHwPADA6OsF3woUMcjve68FaaUNvqmoZNhW
+PTrSLfqBBuY8eSmSgjHFS0Wq48qYlLI1cqiE07roGinxy6wURXxs004O+IVuZKfkYkFajoX2WE0
O8eeVW7mYlohPlo65rCTRYhGb1PKIlbI6xCo2drR+ZZLRlDoafU6nKzmA/Uatjgro6q6EYcIVE37
xIDqdqNemylCEjiBqTfqNW5z+Z2nmx+o14U/1Ou2T9vbJeR1Rog54L612H7VNLt9sDTXv4s7+K8D
JJ5XvdVwChciPYFQsJ9Uv9x7QaG+oirSbHimelvZLYrQPy/IdfWNA96pYwch6y2j+fo+re5PRIDn
4XLaos19QvHFqW6NCdwo1o1j2QVPaK4b4HOI1lV2vR9rMgLQCuwl6hfhD5ZP2SKdSu857iZt5SlD
cpeBDd21eaft5UxmQwbwfaZepP7VLQbIyfhkdd6w1DCNIzgNN9mZD7LerJpxXZt6u1St6a1ONsh+
A6N0IfTbHE64xcSqvnN8IiiZ0aZfEIA/SGfIJmqO5jC5r4AYrWVkjwH8CexT7aZSd0NIwF7VdJ07
cNIvTlgfai97hswQ3wkehw8jGyM8LzC4NvPuiTyXj52dnz/l6VRjE1B0W1m0yqTd1x3AcVnEhFm/
r2uxiVo9fyDCrq5ykdhXrcyTO1HaW3Uc7KusGkKvWXmaN230uU4zyhrnjlt3r0+yi1ZkexmsxTQI
dcPE2suAUSAzZHNdM9hgozsBIZzFkoN026uSqQ9hZRLUy+u97lXlz06Lv+rR5MB5rb0l23TjvlT1
emsktQIeaEKuARbnpgjb/Prv5kni/ZAW5ZaARbcuOyzxsrC4FjMbBRgkLskzESVTckwb6yTjJ0Wd
PJgYB8i+1sRTyglLcvLD+NnJ89U05uNzFEPQcEpLJdfCjp3VrQFBI+dFOosbmkmxglg0HPqqqcjA
9V0fn+soL5e1KtwH9EmDre4UIY4z+XiKNaLzQBLtR0sjUWDlgfMNTtU6SX3jp9+6x64hIyOHAwdw
Hww/CLcAmqbN3z8J9d/flqwaDKELXgyWqqo8U359EBKGKhttUDoM41VCrL1HeklSBpCbuneDVt0h
FUZERNZ1eEcFTfc0NVaJ4Q0q+ZZdqA9Rl7Ee6Mv0e863EnCZ8fLeAwy/T6LaC3f2LLEidVZaRFbZ
/3TuWoqqtLOBrTzDwhFj3KVf1+ltHaGDPl62xhhf2qDR7mWDIANy//cfg/r7unT+GEzBumH+z7Lk
DvvD+8AeBnDejmgvb5h2252ZpPzkBc7HiHgRBtC1Cb3M9x994usrY9DL3x8GckSRAPKXv/6gQM+O
TFm0/PtbNtTf1jm26qiOw1/O4eFh/GXnCdNUxWgwjC63Bf3k2RVK6H74hZhwMgflUduJt6Xrie2f
1fIdX6lAqf5a7aPbeKsWeht+wWrjvXcdNfbKDMsMjaa1DHOmths+ayZaLnmyHoMa4WBSHqssVoOr
4pdvZxghGKu+heaR+aqxGuez934ZFnn/YTsu9w/vkRCTdzrbYIONhW65hqD869e5H6chrCYz3o0e
VC9zqWPK0k1YbdssNAkg2dd+6jHUnQknfRvfA3qrPr338BRjIj+kDYve93Bt1KAyhMOAlVOAwHTC
OwcWaB48miItD/3cKovy4JMIHq3BPwWGwKvqX+Oz3ozhCavqN9Ef//47oM3RhV//ufx4HRuVEEOz
bThZv/5zoVqkI5ksf3fjcOnF8haRIbbvnjU/I3GJhko1H+LJr9EBp74bMzhtCFQvYgsVR7/tEOYT
NmFrX9O3I1rOAfsFqLsfyu/tkhPmVP/h28wfSZ+jAR/+MabQ+Je4rq4R4TEc5/colsDVN7fDoN4m
bWwcWuzClyCFQLD1pv85TF0k8ACeO3YFU9IYwoWsBwFkb9BiJAEdZsFnV+QJZkemdVHJOTyn5EVl
tyw3s6MfEHaRxdxElrqOeoGoY8hqeWiKAxmzb4Ctop9pcWHRyBsp83UyUp7zOksNL4kMtlfDS5pN
Ksry1CSdfSCJ3G+bypju4Wb7Kx7l2ss8T9d44c9peptHU1B6tEgmFsVF9QNeIChIdheA9mfHj/OD
xq9bncNDLQpUfnuelOcK3Y2L7CWrZXFsy2kH+/mrrJdVslEexq70VirL/uXtCrKynqes1aFbtFnm
b2Xdh4s5drNtx6g+fqhLuyw9NaJcmX2J36QcIi9lQv7aakmVfqyTfRSzymcPtI6AxV/vGitq9oSO
cLestMq9L1BBTGCO4eKows90kmwF208zT1GhEa6PVQ+ZvFbpjrKcO7m/bHw1ZHU7rhOvtnBVm+Jx
iYAybxSrSR/tNrDPk+HdWUZAaa5qE09d1I0w8QoxU/I3vnFUjPTne4/eFD8RwbZ5tBsx60VGkoiz
942NzbKcw50nQjgd0YLWPMseRlLGO2LjBKDnRlmnx8aa0FVwf7tS6o6bdByn1W2OkBVvNEV3drUN
6xiluHmcVjvZWnVVe32bIffKBx1/y/dJbXUKVxA9i62c1ZgK7xIm/sExhZkvoQPiSFF44y4Rt+s0
vmecsG55kd3lPANp/UWDkOZBFr3AMWbWDrjO+RbkofTR00gs7SRH+Y6v7KqCv4m8K1mna9ARyHVf
ZP/QCBHn8NRgJT+bcfC+6Hkdnhy04XjGdBstMIwrQo/GVZ+QwsJPwl03lhlky0GJFzi2pA+yCxgD
HQobbqShpuVrLTKarduhJlwnX5M+STbDZIR7Q9GKT8nksQCxk68gIOuV1eTaEdfR4ap03Te19OKv
4KJYSmSNenF8N75jdWotZENmDT+70lYeQi+PT1PdJCt5ASLjR2eGM+bdeEGqDxn7gT+FvEjiPeWF
q6O+OiTbpOjdbW0oxWest5ejqLyNltRQS13SOEpz7KOS3ENLMHDJ0yXaq7Et4FjzkRF5FItiCEW5
9HiIeaqfPchW1Qq7lcXOfyuLgeKCZ8J49TZVxXe4JEZzcdxWPGKIEW48jUCeLJZZJe6gNO5ufZsB
fjZWAfnGq/Xvcja7sJUtJrvmkl24+qgpg3FN9aNsu9VkMCFSEG+3W3WUJjuwZ8FqZb5zPWF/hYgI
tKGalybx2Ld7nmOiEcm6rbyPNhfGSTeyt3vuLecOOHF2u+f567BB2yBfy6smJgj2ybbJpM8XmA/y
vok397f7+rt7loOGWvnLPftxhWA/ebe7Jhs2vRKb27Zy9wW5OThobQGwQ+lYWsjTMWkrYKvkRIrQ
NneubHGUHLZilmDrduvZQOqITMfHtW3Ghcxz9CCqN17ovMR6gJG0rBPIiwYneXqrLTpNLIDaeZkS
r4KQF4AeP0Z1CZ+jQuWNJUjyCO8yeSxTHCl790F2ADSgrwVUqrUsFiLWrgyWHeUQHMCcVR/02UbW
1Q7J4jZcYoU67vMuWb4NY946aMDltCW621qXPArfbO5G1dq+90jLseWf2eY7OVc7Ne6ZTyTrlmVR
HGU/ObTyB+zYxFDvZV02iP40GtHrVE7t3tHLZEVkN9oazWAeRJylZ3+oWKkPKy8r9k6cY28lsnSR
BMX4RzBtksyuf47J9J0dtPbJyUkuRJWXgQlH+G6qDTaWWuM/DB46MlmnpV801SFXzCAAs+x0Gu1r
ZOoI8TdTepVXHsbcPETRYO2RBtwWjoW8kDbZxyYK/tB7rSRNqiBuaTnmOeStsTEKX4VNh2X2GJfu
UnhgHpR6XRoIcySgLL46vrggoT2nP4naOAMfcgRQIAi1/IfS+t9LnF0/W4OIl0Y/eo81+pQrbBgE
tI/p7dqw+IvDb9cNW995gA8BbS4I+k+ghCE4qyAKfrkeFt3w+fK62LhjgYI56uebCg2QlZdgoZN1
KgvusVO/QsxbeJ1Wv7o1VPsA1bidIJbxyTWsQ5nOs1auunQmjI70oVPvsjAmlyNHEov0gnJ89Fy1
ONiYSa/lgDTbTlrkfIFakmCQ09d7YPrO0+Ra97J9siJiumrZX4KC8DzsRvzO5yulro/Ql2E/8bNr
9oMI4k2pVd4Xr9rcBupOt9baKT+ogggXJn+fbzcCanahZHxwMRuCs0b+ZpnPEwJcOuRhm32anGDc
aVDBN2nTtq9xMS5kB0WHn4d3X3pEfKm8ug7mU/JStQl5u2bVcO+DgThZKGCuZINi1huXp+ZL6+jG
1kGqdBvEg/KSG/zl52sicVeupsBJSOGC+MEjubx9XDnG6gvwLv7VUnCo8WYTYTmiikD8EEh6bSbL
3w5TUe1wIRk/TTk+K/MHHafoKiCAmZ6tSXGB4EXaYuKV9Eyy6rkccfAIwRPscj/GNuyW+Cb7baKd
QDzLInU5C8HIBtW3H5UBc875bVopkXkt5oOTsLYr9UhZy9dn6HY0ON8Da6hvL9QiDadtju7PUg6S
vTrQuyPLybMsWUPr4rrR8xrOc23LMlc9wKBa2KBinhNDUR5ivziqXue/DHbOhwPZ8xaLrCoVmJNI
h7VstVI/WSmk7vYy+AiS9GdSOOIiS/OMGiiK52yeEXk6hNWJX5ol1/2TLJ4E+E1CCjmBPXVOrdmx
Ou3KQdv1dnunzQ1w3SCRfWhWhmLHQ9/aT0WEhx24LOfkmdqfp2Ng4bIzDT989Utv+Ih9t11KEMzV
42VgB83S4R25LXVhxEvsGLda5+iXGr7JdapEcNZTcffWOVNI+A1turqVNeKFMDTLBqebebI6w4dU
RA9J6CZXUuME/AP3j9ZKaNNaJ11rTc3XTF6oNvLvbdGoa5DoYg3eWUeJy4peEl+x1qni5hjbUCx7
JNm9IC5Osjjo2g4MGquo3DMfs6lY52MWv/hBRSZjNvViIR2/4JbgbCvhvbVGyRCvUGwa97K1E/ZX
Iw+qOzlU8deTLmAsJGVxT/DlWV4nzYzyIG8qneeHMv7vb0q2pkQf5U0pKHyyWIjLrTdO4iRRnje8
51zMSIAvPHYyN7EA2eUmI/ABGeorHgH2uZMtxQTeJ7p1knOGcyczTadV2fhrtvRLYEnRIziQ6VkH
7R43sINlSfQ5SzTU2GXJUfW9Pon4VkqK8aT7eX8v27zGvUOvy7mTJc0XjyXSkrcSqMqXdrDVi2zL
/PSbGpjhTTVc4DBPbsToz7dLiCpZ8NvwTlIbHIHVapG5I4CQ+ea8NkezQE2co2zNeM8v1NQgTyNb
8X/nN5WAtG198WzZbrJMxbmxqnhPaix/miw72saKUFey6CeiOTuV99kWVsi3GJ9Sf0RtTDaKhkvl
eu0eslrJn4a4yzdZRIhetvaenp7qkSfabWyDToqTPMmuaYZUOYF6Fu7zRYO279Y4PiRk35nIRYHh
APo/qfr6kuhYCyRxqq7Ir9cXs8TnF1AOp1EAxmLEsWFzqywDl6ayVu+jtDP2hB5GLOHmOQRAkFRP
P1d9sB8mMOqII2aPqtunlzIMLkJRlRyw6MSGTdWxE5pbzbBujt4I4sxLy/xR1mF09cVMNYBYc1Xo
9pjGzxuhUU4wqrAWtLzm6cv4QQU65QWYO8qiHKEVmyDuxFXWqAFrvdFM4o1sC8a4vycMcusue/QD
htdtQSRJFh3Cngj3d9fJHr4gldOcZHWjAGvkC9odZNGvSwOmEXQBWZSHvtKe9CZJzvJK7gS9IuTt
BWWJG5UHYa7w3ljxRUnue2MQa1203ZonTbnJmtxeyYFdrirX/o/bv7Yu3Wk1QjYHlscsU6Rrd3ES
bbVgzB5ldzMjMauJSXu7fcc32AOZL26M39QSvih8fH+JsxPK3rau38f2jMxWnMN7lTyLB3sDkm84
y9KtCsMN0obDsIVQ+zYcnX8d6PjYLVE62AfFYK8TA57DCAr2vouc9Hbwamc2XPAObpsjM5PWyN0N
Q/bWT3fbftPaGPu5QRGu+thXz+SzmzNIwHQVD0nw3dvLMPN7uzC6v22X43k1p2z+knxDlstelaSI
jm0DN1+6o78XpYjOexHqEPIzc2doinRm+f383irH1sAyV5Urhr1DBuuu1tWfMiVsOQESbVVlbWVK
mFXbecSI4NqwCpW9vMh+Hnv0iv20dzc3DyVNfe7asHlwDbd8SPTkk0TCFJHvbOyicDctr05SsovR
glYJyTjfvutsJUqVngK2LXEcBgUooD+7SI2teAjKFVI4w3rs83hc2G52j+5htJcAqVudhElZQ1Ov
buZueH4DECkGFNAt4fChIaQcTAaQ3QziDLp/+rNsxWIMg2N8HZK49zeDT5yuUHrUNFUtF+cgdtcq
2bF7fT6MqF/c+2nxbdSq+CBLst5ptbehsk4ehKUMq5FN252po3UcIk59HO26ezLjtl43ZVBv+rlo
KKq9tyI/XMrW3Ijcu7IyDrJRVhVdt3J1oT7IEn45yPOOaX7Eg/3jbELdhH5lPeCU3VyV+NxqWf+g
zvbnfUoK3fUasZBtss7yFWyswp6A0Nxf1rnxuala7dRF6eV9oDUOYiGLvw3UM5O0OIPgg/WEKaa3
K8kBUZp5u1xznOSSsU5AdEElhOXbO0XJtGPm9dZfzljhb1TbA/3VED0ikkaUYmYhAA/oy848yVI7
KOYRY4yvsiQPQP7HZYTT+VZPe4S6O8e/dsRT58FyGi9slPnXHa66OkZ1e56xCUzz1PdKcLUCQFJJ
hgfk9EmT/6QIWeuVEVgOEqh8fPIQVdUx0XXlLEtjD4926NVPslTZfXeqcmfaJmTOTqEf4Cg5H+J/
nZmh226buHyVPRK1fOshi2OSLE2jiLAlNBokaCEBTVjWLlzUsi99mbh3Ym5I54bcAMyKICw0/bx3
7yAbv42A7fpzKjToOmay72aIgq5OxoOB+uWk1dd0hinYPNp3dUEYRXaQdf0sBqSAhb0NqnPFeLDd
TWafLXNYWrEWApbOjIs89O6ADRseupsOQyU29DQEzgx0HucWA/7ioBNSk/1kK+DCpw5Xtp1U1spc
C0sUyzlKYS1XRWN/IRtkeW5VPP87mE/49wFeQpnba4/vZ74yBqtirlN8Wo3Y/dj63m/IzRNmN9+C
vi9fCc6SDuHPfyHvql1LspGyvsKDnrBZXezEEJavAdukdCisT13LggcJTrbcc/378AyXmmMFNPu+
0VCsmfBxemEjgQD6fFbNdfJM1slW2a/vquD3Vsft38bmlVct3T7QtsqkQ5JrAkSSUOI/AEBZy6r3
enmWW41/bh2j3rpmPD0ZiXdWMOn4MZ8AmezlCabwtxq7wsn3ZkXu8ZdoozY4KJV6n3jsIUL5l5On
tTth1uOMPQES/qbWfJAN+qQFB/fPEQ7/0suNCmRj3ALGQ59WWj40294p1Sf+lMq2T/xsJYtJDdLY
JGyzkMV6iNmmsVLwq1Brl7qibfo+isAOMdQF4bgo+eUdlUZXn+TEVVQSWJ2LgcXEbkas3SPCi07w
6NwjMLYuAm24uDM5KB6wCBWmv+pgPZHK9hpDf0ExDEnDOC2WqpsYL4qVEa1VshKeW6m/VEX9Opp6
cu8T/3z6N4MUdRSrLNesc4attqJEMWulle+DuuQXswrlST+teGNZO0u3zE2qaNl2BONNfJyXryzq
tcHOan75ymKDn+pySoPyYRwT46AlrrJEBmr8LBBNWnatmZ4IuXQvYNIyA88E2SsoDAW6mTt8dh1E
exF8Sk96p8hecvC/66UrcEEy1QqIhsTdi6Gc5QxF075dVhZ/uyy96qTPN6XSqyvyh+nl/RDp6MEV
4vxek6q8xxdgspZVZRYn2YC7SHaB/N6eBMK+n7OU3zLvmWdcwqxdOpbmJibz+bmr6lUyY5YiGxMD
v2icU4QS7N3QYXl+AzMx0qui+Dkpm7eRqpfeRsoOyb9Gllqq30ZKtBMWkw9j3uxCvCq+1tl2QLDq
Z4UT5aIsOuvZRKVjnXd9eK5KJT5WyqBtXNPKH4m0kNuyO+N7O7ULOSrOx9c2mMKXhmD8ClRZcAkM
UquqSfwOEmx8jWovWPppUn4LeweVBzJnsccbVSnqz1Polmi21MEdcpHd3qnyVxb96aocDGJRGC+h
9zQ6X1hwgqltw5+z0UkM6+01S1V76eVmeK82nrZznNja5bpKkgj8PTa9/fBqWDk2NrxbVcV7bXkh
tKrpXrxSzZ86KATLAo+Qnerm+ZMgVQXd052WhREUT/3Yi7sGt0R+d/mT7GEOzs6fxuReVlmVWy8j
xwn2sv/kd+a2TNVkJVsJ4jcX5NEe5KVklRMMK6x22gdZagLdhW+Ej4mcOwwrZWPhqYw0LDdj+XoO
CLb4IvsOeVpd0tCE8R0qOmY6YfpE6OrSJVn+RQ/BSBtI+hwqxwFbO0HqqNX8y+iNqHm2Bl8KvDw+
F+Kb7K6oYJMGh4W9LKLLYOdN/5rrbbnDWa/eyGp8TFeNEaVwKVJtn2tBuZaTdop5yPkxPllZAyVP
N/ZgyOJrnBv49hiAu2u7w58q7zxehSXvaqLJ16IBZRSMHSSvrI+Xll+1O1S8FBKkc/n/c/Btqvlq
/3YC1ccFNGpy1FdmxYYGZj96Fs+RihhZqxbmQtZn6jCtCr/Xb92qbPjQrXGSj90sFkt7wTr5PIbS
Epwk4o8wbtxFbav4JTST8SJw3s3Qg/4khBvcWVYZLKb5Icr6oNu6cDPWsmiVJnl4AgUnWfT05863
mk+BXhmXIfVj0phM1lkmZOIWicOoW1jk/L/DZl8JLSM4AbDpGKmu+8XQcZPDOlFcEWvpNkPcKEfP
Ldsj5G5no4eF8hCNCL4FcLy/mF170eT4KUYGqg+rH0WGRcVgNz0KrXgPF56bXexibPfIWI+7yKub
u3RUUBXGiuQTCaI/0qgLfvpiZ2o691Gq2rOTOANuNPz2lJlkFkWluoUZ0B6aYMKttcvMdYj255OY
HxTs3odvilWjZU1MDL/IbhfrwtuNSuWvmlrTn7OwcXZFSRBCFkcgZbtYiaNbEZNTfae5dXwr9j6/
0hTrs5XII+M5EQPZcj3LeL9SbMxooGjlt8426epdiZHirdWq/GZnExG6jQ1ym3VeEmA1OI8tLLIn
9ahi/zjfFfSeFNs4pbu1piZE0tYRqFDOra5bhDtfVcZba+J6ytbvVHFrnZLI25Jih4wxz1zZJEKw
BNdvraaK07OpITgupwpCoW9Fg46qLPJuU7dTWyNbMI/Nhn7aaqaHacp8XbXThi32bVC1xnpfO0Wz
88bsGe+hYVjAsqzP8sCf9+0s0u/sehpOv/eQ3QIorwsSeclWFusCk+EsMDFNmu0jU0Nzzu7UgDMq
vDtevrqNOIoVbkof8VNZKfvJg59H3+wQZKksyUZLQX+yTftNNI9/7xolxKKSiFzYe508azTxpGVY
mr7PXePMenQC81CHHm882c2L4NyWaOWs5MRqysNnEcIeT2FZH98v5uXYj5RKfh+zIf9wfSgcNSJH
WbSWfd8vZmvx3nTq4vRe3/pKekC7+pO88vvcYaY5SwJj6m0O+9GzVaiis92KPCghTiuBi0v2OLPK
/qxOksBsFrKsYZXxr1OTVBr6LUgO6Eq6EgAsTrdT2bUpEmURNPjxyZa/ma5Jwq3m+aQW5kuO8zyW
37IrkmVjVBwkRlxtrUYOazN0cN1edfelz7dcFi0zttk3BflZmK7/qcLDTdarg6Pvy0qwjAV89Vmt
oYJZNXBnUM7Gc0o0QNbHqTvsp2CAHCgnx5aHHAm4QmIgLGhVUgHyUDSRe6rmgyw2jVluhPf/KDuP
3daRrl1fEQHmMKWyZEvO2+4JsVOzmEMxX/3/sNxfu9FoHOBMCqxAWlaosNYbIIqrtrFpSFKT469D
3dRtIlOpd596nXef5XLbB9ZyYRG2iY2tHW7kDTsCX6wrWck+Ww1UPUaCbeM6Wqz3frWrqyAy/rpN
VT/vbWPnbFdorv5ocnmYZ1O7A9KQ+3Zxr4rZThCsWgt1pdoSEkZbcNDt5l8dSI1DQFzvVYNTbTjM
el2d/9WuRqhbSZNH+5bt8udf/K8/pu412uAHAcQ1MkfoNx+jea+v9ojzWoDr+quolYFiDq3k5Mb6
rlXVrzGjFesbPdDGgym9NHQMJ8FQuo1PXl3kh1HE+VsSZY+KUrLIKOVr0f1zRAAY/f89ItKabjsv
HfKwAQqiQd8RvOri8s7UvZ1t4bX71eTlKeIIX/WvO1oz649W1dxDjynuVPvnYG/Wve1Q4Gjn9H33
gNY8zBYbx46J2ElAuq/1jthSVWEzO93DZ2NdygOAvlXIlbZqLWSbJzvO2PpWPeazw/Dwj8lQ0170
1cZp9XaatFnf5HnUb77aUl943me9Ut5NX12GgZxqqO5Ujf/oV3Up0cL41+P+c+C0vgLVowr1RNfw
/2r7qvKrY2FXY/yywRFmn0FA2wZkXKawjuf6fsKNkcxO1eiXBm6KbgmqqqePpNlv466FW8mnvFeN
buuupiCzlW6zFu1Ta5RPTaIzl5iJd/KDjHDJ2GaPpv+u+lQLiNP06BF53Hy1uQ4+HkkJm87InPZJ
gBV4qp7UcFXkVsC2Xfe9z7+h2myhp4iGCHk0K388GoUOBqYo8nuCcfm9JPZxFKhANFFljHx3fUrV
o8aA5ezAYw/oOK+jVQfcSWNfDRaSYUVunisnG+RLVGD46zRY4QV+/Fw4yfRhFGDWW6foyEM3mNLl
MQCJUs7nuYFUz8YxfkBIE4NGDQZmxtE5HAt7/gXRfgMJZYzDvB/BGlkBmCUbQYE86V+0iCTeYLVI
d3hIb+t5lp60dd8Fd6naWdM8vdQSMHnioqxv+Nnp80kYnRJciRB87Pn55UV5jZYCEdWuvliOSR7X
m/Oa7ND/6upKFTKR1dGWFmJPcXzv/l0QWoP7PjGtFYlvHnRffqjOr/Z/jV2mRqzYtv98xtetIvOH
M558O/Xsr3Z19dW21H5ylyCbvb6Cf/2lrzb1YrIF6WUfF8K/h/qlnRwat0RoK3bkPcKwGNV7sbWf
/ELu2nQBv188Bh5ETq3q/Je6NB9q7JduOonUF9kbS7h4XX4ZxiJ4WaJebom7eLwH9NpydPcW2/+d
uVaD1Ut30YDgqCelQ2vgGyO+q04HqaCniJ8Le+67NnNqbNhifup4r1NGq5wtGSiwDKquLpFJH88g
WlfexxS8FhE+3/k0XlUNKudzUerj7bMmbAJb/vTwWXO9Y7FU+qOqBRkREhfdgNLyvoE/hzY8dstN
FSZA2F0ZWToQBdrKxv6rowVRieWK7+863eldGP5rD6IqYcwMdfx6QoNOwC2NxaHME8zo/34y5Phg
V1qgLwNMOKE7FfYO7TH3oQN082BXXnqcbQ9m2VADLVkLi6jIfYH1vBlxGmFXSltvxQerXSa2p9TU
2DSxzbB1E+jq2Ps89Jgmpdp0pyfzuC2IbP1Ahacx3B8tSntbPSvMO0urves8kFZTHQ1sc3w79Y9h
dOBwLt1vCFn+YZZddS4wa0AE8OsyBZ59Jq0rl00am9W5M1y8uyYtOmHpQMwZQqXrtPWLGICBs8K3
J4J79UvBBufQYoW9Vb0F5ML7dizeCEbn3aYfl9DvE/lUr0lVVGaW0PFwcRziAFMAGFLYivSlfpZG
tHwWWTn+s/pDW9wCoV8tvhAVgpeyXkVLJf5RVR3/asvXcbVfYkGrbjGWbsfc4hxb4ECTEGQ85kLs
PKG3sGKT9NFwWpgwjWx+yMF9CSbdesn6yT5mnh3t83qIvmnQCCagND+aBcnRcpi7a6oX1v1EtnPT
tFN5mxKhy0Mcw0QrQXmhhzFGJ0NmeEVKM3ow14JTU3MdVyJbSrh/BwaWTboccY2hUw1jif5N+Do9
q2eoQrgJIPB4Dy0VXJqwF7zNkTK0rfkPq65R2iSRjitUnx6SAUR4NDjimqLjcK0agearjFwiEVS/
OsRaLewO6JOFCdNXh+Y6zb0GcNNrSpRzS+m9W3GE1rJovYsLsfjb2P9w1+YID6hTvwYHyRI0IQjm
+GjAdUUBa9RwR3W1O8jD9m6MCxI/a4dqU72OwTEXsXbGAIdtNmgQhlqxeLegAyHue3byQ5/zJ9k0
2ksNtOsoF9vc502pvZeOtlEDZhy2t32T2XfqzqgEqqOsV7AZeSoMnfzuX1YQnZOz2mXWLXUd80ZE
ctzHhYaDyN9t6qpNRbNZwxn7OZgHOIScjIZ58vlicq8qnDY3r0H1oipWxQQRFoD+TlPl/fLauc92
7LvznQ2Db/t1V7PeH1v1EMo58g6qQ72UCOwDFj4xIvOrK7YHFV/rpXib8Xy/DbURhyT0CTi3y3zw
Gunt1DA/IkXg2gHr7tr7/32XMyTNa4/5kmaZwwPiRMMDbASkPix8kskk3X2190lJonhZfI6DDFMd
Wa7rd4RYT+om1c7/i+hDN64hLs+6ke0mwj767jfd0d+VqE4aHNAd8H5rsUS+3/DrN09q7nYIwNdZ
sehOEseoI8gs6+bU8q+7eUffQQ//acX9bx4X33/q/CkFQG+VphEOLk5JhKHnlzSg6uiG6Vbmmb41
cwMwsPTvZwNVNaVIlQ7mIdYT/17VVPvapEYFi4gOn4lfs6wA/NmueK5nM3rUiidAwlBe1mLBkmmb
NlOyV1XgoquNcjMfmnRB2NLv76TRzTdnKRCyJOu+gVK1nFRn4k3zHhfmcqd68budLkWJD4/qbQsU
vWZwXKpTNcG0AGprzzdVcyJiDJG8izjelOZ29ZvOVzuNAUDpNgeQvlHVL7/qT6MbVZ/WMbLRuo3y
tNY9f4IbbczPvo9sp6lhZMqWd3nWYPVwmJhe57WmmnTTfEMmNr9X4yVf2QM28aw66wgfGNHjIGwC
+DwsgEyByAZIMRMbHTO5Yo/FFnBi9qnzx1l32T3ayT15KX3LCxofkbUz2diGzJuPUzvUgCvNbDMX
M3572oBLQP8ed07wkJ1dJptHD253Ps9kW/PCO9hE1/e+F7h7u8rf67TWAOm72kaQnjySjj0hBJw8
BhGTuwFH8Q+fQLfdodBsmLaFxoU9XdWV5gA3amoEHE2XjzXVxgL79noVPQ42xJ9YpQnFEjljSR71
CLdjGdlbvzKJ4mYrkvzoTY9zsO6IAqR9Y/4+EhhzdbbMdtm8mgksb+Qzzvz+pxAY288Kib2nWrfi
U+wXH8EQfxdpHByixAiOWaQR2+I4zCqZ8C1aXp1kzg/uimbw5XRK25r/Ff0cP8Gm2HbCGTmphxom
4l4ge5BFoM8b46W3jD8Cw/RDHUTY1u4jop2aF7YWCSJ9Bvgzxv1mGPn1ECUo8ZzqsO1CM0R/CAId
+XPyhKG5CAhAJCJ2gJ49iKf1JLdkOnbj2LMu63l6mYAthqLq7nvC8TER+1+ZUyIx21jdLq6MZl93
WhGONgBTMx826EoCdEo+DLdfvndNf8C/8CQX52bVrX4JJNhWFqdhFyRtGRrJ/GfUf29L1Jc5+/5G
Cpv3Qn6gMnhIg/LbUAAmMeseKm71ZIJWC8cWc3lT+xaX2cZpG5aVpsN+TNjf8/Id3a+9xTtTBpjm
TZ78rbNN2Dr2G2yA5gzkmNMJZi+hnQ6EDDRt3JhLmQOwcv4wE3MB8M2eMkgqsWHAB2TSXV2ywM4F
ZlNNnV0TF2T1EpO3czI8CqaqP4AW/a6NZfnSR382SOgeIKG9akRH2Scs13oigFQkq+DUlLN4LN5W
N8wreEz+k6VBlYnwAhDJ8Xeexu3VmC3M0PKXfhiMV8s7DyAoN1okXgx4IdsKZYPtxBxAxNM+YS9+
tZfpXAkdJ66suI4dnk8GFJndkvFhkOgdDgl40nMSn4Km23km5olR1WKRY4+PvZG0bD675pC4iA4O
Q/8A9GNrt/MICtk+G5WvhXqSFCDt+mdvqUhYztWy7aOyPYt0PLU92FyklkjNAl/Xev04jnDMKrsE
+AquC9l6sv2Jh4VKTZqo63GLG3BlSCL36nvAnHHNEX3jHro+QTsz0TcuCEiB9MJxWeAx2FgAhUZU
GmeO5f5m7DW27lF7IoYd2k03g+LQz2kg4Ic3TWLumrmR5z5DOP2mLht4b3n4j77F1GkoK3c4SL0/
VTWBLtCR3KWeYqjuzwfEeASlkRkW0zIeIHuUsJ3tNsTqfUJHY5FnESTm3un1m27WzRkg+cIvLPGx
S+F8vJUzIJPenH+zVrnQZJbgUYpVTZ6dQcjqF59dE3GFMt5EtYcHVe7/esLP6SP1OcDNXpOEpfnD
dL1nEfWhSU7vFMNV3Xnp8LOWfDwiWB5q20XAt0a7mQx8Va4i2UNwa/MsQT8Y41VXvJTJ0uzyHiBy
2/8uPDRLAOp6yKbW9W7REv82tNGpWHztOULgN5qTi2H1r6XTVXuUSz66Mtd2XiT58BB2RP1nuNdd
MZDCJ1FtyOpZJsMfcWt3KBkm7iFzSajUY7+Phrbc8HqzS1FMhyDhDSlqNFvMwhnum4o3y8jFSzGS
1zcbji6ROGRpsV8IKB9dIe+KokLaJ6tex1rfiNUbBp9KbKLwTCOjme27Krpra1QlMn6MujE81JHx
npgeoRrZXnTOG5t+GYYdzEXnrJmaIGaf2adcIHLRds2fwqiqEE9qS2//RKUnDSc7xZpc5himxo9d
aRlHFHrbuHe2KCBXnnzWc/HW2HoSBtbE0dcvronnxvvWGtEXjsGmtkFxMg02CZmfvXdtsIR95s8b
T97VXR767uyGIigxfC9qf1+R7rn2QBbbWHbX0umJ5iJHgpgaPKxO6GhSyv6VmH4aisF5t6oYRhYh
p5vQg+OYo3niy3Olzb8DD/0rJ/hwxgL7T2s8lWSewkSQLmZxnjazA5yvMgN/Qxh6OnLyysmuoWaT
F80lHTvmYH+y95hnmGG/On1aufEGoXsCu9re2bMfbNN6wDsjg5wqxvSiikE46YXs6CUvWhfqsFsA
4x2e/QyCBZGlsHC1sO/aP1PLeXPG+WdrduTAEvsOMPalhoXozcQRbddvtuggfJOYje68Mn9BVty5
Tiz3Ydfm7bGOZfFQzODwtKR/FP0S2n2R7wo2dVsTYhaiWCkOX8YIlrZwN72Bs3JjCgtBID87toUf
32FLE6H2YyWXJSicU8RO7SySzDinowVDMymXS5Vm47FEBPkOaLh1MISY74ekiNnMQmsFHtPshxFj
RHJNxq5OM++h6OJkF7f3TQ+txxYuyVQMINHOYEtcNvgcJoj/blYU5KbLdPLmNpB4RwjnxbUC7AIX
0bxKeRw0F7+BMvVfO5L2m9ZzetT2EzSGe2BA1owlExL5+rel4eRkNEP1rjXkRIOsm061YztbKK8y
7Jgu3ycHpk8Cr+UdWnEHOBnsAzhVXP96Yb2zgOGsCFXrfXL7Hg9foeOt6eCfQVzkPUYQJWRaH9+J
p3Ngy5rh3QiiISxASb0HDlJIzuK373HFFIGOYfMOhWxCVBuJt1izzhgOmlf0JwMCEl60VdVULOa1
1GARTcn70mX1Bl6SDaY77vaNPbHI2vY5cTkTR7E9XDtEXK+S//Uy+e0ewBlnZRagbR0UUC1zz7ln
r01EKXjQllZ76TLestHeDC6vEomhDCnvaUQjGVGYPrbWKChqPkCjgP3GOOi5k21sXCDje13XJMYp
8rs/5KSY0QaB4189k9OZ9wN6IluQQu4GNywrHAwrvzXO6IWzyKxdRgg4tJzhYFZZgCd5Ou6X+jpk
zXzsZRpdF/4XLXXvwCy+5kkkHgik9iGaVCxZrabfkEJH0a9cHlx7ZsGu2nlDIAF0HcrdJKY4yepD
2m8gM3R7azVB7ct0AyM+u7ljX52CBadVpB3xYKmXP6q+wmekWg4Nrny7uQ7eAAdv+3ZMIb7w+48W
EL9z4wv+FRdsCIbD3QJa23N3UZbEYZQTaJUtOjiCy32aQhkSERpfxpg/uFp2NdepO84JXLlF3257
tEM1dNhYuAXEBwICaLFGzqYPCi/Ui4pEJMtDl0bu01gHBNWdYi97qw7HiqBGFcT+NsMALpRklncy
qd3t7LfDGaEO9z4VRsqXbgG3IAmXGTYTaskW+uZV6V1pNYB0rbsZabrd4MzpBW5Hc2Dj7/DKbuim
NUcDxQyhyejS8VNFHKr+aXtLjxGbcI4DUjRJkhJCnj1j13VRdahikW/s9FW6RvMQz5MZElH7g9mb
DPMo5nPphMM81GEiY+3m1rK/Tu6khSXp+nspRrFBs5l/XA/OCdYbZUWYJ+vaB6LdgBt6gD9ViwJl
6WCg7RkGyvRoXoaI0vq6kV2hN+75SkzXTpJtxEYxOMeRj2Nq4d8j5H4YYi0PB1+/2QR0dpY7z6HR
aecuqF6FcL27stN+txMf1OQY1r1dN+VOztkvaYHfaREVxznnoerb9C4fxinU0tkLJ1wGOtZ9VCFY
VnS3OGPkHe3mCPcgMcCU7qMI0zWkO4Sn/bYne7zYEfCtqU42ST85Gyn4nvS1WZw1MUABtQiMzlN1
8ucBZxC/au7QHLvqLUcqC6iIhSWiieUGYFl2ZKJwL+0U4OgysXky2kEeINnukkmDstaI5Vg4uQRa
Wb90snrUdABvCGzLgyflhyFyc2O1hs0vLOfHF9i3pZ9gyS3xyY9xLVpjov2QZDvkoNnBx8a81Tl9
1EEiznCUdLJXyx9SWmDl2BZs+VHAocBnfbNME+5DffCRR6Uddt5ArAOZpilHG1q6N1Kl03UCZIhm
kdznfvzmIVazmwITN1OR75YpdjkMD7xBwyD2bhzpO+HlbxgCTduGkNkOyVV9lyegCSstRmjFrO/K
CT0sGbFEFa5thR6ScHstHbxNV6TdRkTJgRhcfs6Q3nV1072wx7/D7LJDxjx9sAxDO9T8kMJofsgB
cIxFKh4l59nYIdFs+eRNBLySrpGcWPXWZKfPya624ulQ1K6xTQHYhMJHTja9xWJy2N7IYVOAkNw6
XvaYBOLiOn6765DIJW9d6PsBOt5x8fQAxi8iJ8zhUGmGrNj3CL8vvVsh55XixYCe+j6a9Z30/DaE
rpzvo8BhJolEvEPl6cNAd2fX9HJ8NgrCQgXsm8Y0sfoKAjxLLYS/miidtpg/PvNR+cRY/O+EP/O9
0HC6mK2tl4ORiQnKgdb3WhxNWgTtzKgA5jOJt4T4DDzXjQY2EFB7124GthT7xkHBvEEJAnR41T01
ORQui0RgQM6/nUDQ55M9hzo7abvHGoz55wcyC+NFpPmjFjXLZtCN6F5I68O1ycMvQ31O+0ycypnp
2taAc1VkM2rv4nHKhHp6wXt3a+BCt2kaA0WkKoI6F4FTyuS5M0tAXlOOpmPchBECqwdd48wyNE77
WTgLKAi7KrBGcp3HKMiWPRxNzDAyCKn9onFSn4oUIEDQnLC87M/TKIazuvoqYtfuz0UKdApODSu1
R7gdfPthLnP/wIdbn61cr88u8a59t1TXGbHfM5JIyzktOLQF8JI26ml+RzKgz6dDQ4IRGZoL0Qs/
JNR/FUbQnrOmfGv9ggBKaY/tcUkKjsgBrGY/n5El7ufzaPVomXsSL1zXKIrQcVBnMUv7NGirIV59
mOalPLOKlByCpmjn9NWbm4AK6Ia44vmEWiQ+u4VdbbSkSjhL+dFZFWxf2Ycm2dUh7L6PNL09L32L
XtboHFqmw3OrZ2AXE7alYdNWL2nW/ZRd2X++V+pKvU3J4qB9PkeLj/JLLw7R6kapzhnqyl+rqzUf
n/e2rcuJF03hTtF4duNXSE01E93OQOqf0wVZ2cBL36wyLo2N1Jvs1HULCfdla4zZo6EFKW72/GMk
3xxkKFGCYAcvZRRtmKTWF9DchkpeM43pAgndTZLNUREmehQdlrw5jrJBWKHEFTFNTmMHL1FjswYM
drLO6hUg5kFe2FteSdvV+FVY/rJRl9JIao6/kRUmHSBKpEKgf79UZcDRarSJ12BIdQboYJ4FHPNN
7cFja374S/6DuIvPOxuhITeYjs/pmDoeWNigJuKkPqvanKpzuxaqqgobMQ++5utH+V/dEUb0/xg9
eoHcz6MguFgejHrcYLb8weGk30gbVbidq9kIjJTZcWiKgKQOA+Ia/+/KTxFLn8M2aMFnCq8Bckcx
gPjbz78EnhJkACdD6+6ivE9OuVYg537rsQnc98nwWEb1XcY8cEYlG4e0uviOnFxMoFxC0+rxmF3M
m0QbnnC45u+8rNVCgNGkE+J0eYqaomTuXoq9McaPHlmxqHjGd/211X3rMKxhAt1xivMUIxPZtuZl
NrC2OUBE8J77lt9wMPjgJYvqJVA0SOwHyhgi5TCetMrN+On481XMCLI5nibZNRFnDBBvaIb8HOkC
Xe5OY1sFGevCW3NCC0ZzwoWsc6hNgLR8ywyzILafUTwq6zo7B9Xyiw8bfxpAqyd7LPHWNNNum5Ai
M8cuuI5isQ4ElWtYY5uUI8TWaWV10wtIjQPHqI3I6zTs87i6OSkZZ4SsEO0vDxDtly1ZmIBRCD5b
E8q2eNyY/pK9g/pvL1GZ2hsskcut1JbmLkM4wzIq7a1mmt17U+ufcnyJHvHOJCftLN3PKRMHb+nw
nu/sZ88T1YGfQHmMiKO/VWWEYkKqfe8ju94gTzuAGBX5VdM598hg2NV5Ir7HdfJKJGmDA7f9McTi
EUFU73chiKexLpil5t7yiO1LGadN2OrYttnS/UFk3icWwBzl6V1/JFjyRGoQjkvfQLQiWrKtYpmd
TBTnt15hL0dUTJfDQupgC0rT2i5aJ3dsH7dVPaYHvVnjHQERqZJIayd69wrQH7tCMTyV8EmstEo+
Iq12YYKTTDCfs1qvVvJKstMtd3mSo/7RSeO9HLsGdXIIk2T7ycPg1ZL6aYAO0Fhu0VzOHkWaFZBb
s5lJatfNRX5pinq8OGv0bgbqO1ptcwyGVnvF+nonAouQKoy9bdTnuylO41eQgj8ERlP3dmtqL5bu
aNhn6OPO7wuQjU6V7PN28j9a4tdt4IOtl9F8IfAZb3MbOaWBDPIRRf6tj5L7dxmM1sbLPOPGCcA6
tXUiDxLu2XNid7DeyYT/bpEPdoL0V4shMftpw3oMqrxevUfsY2AN4tFqIkIbmih/5vVvZAUScqRJ
HS6tGzyDNo72ceJBGG4WPLaWbLkRYvg1m91pmUX3PMrOf+wRtkhK8MwYTbcHlMCZjlT+O+fFnlXO
OyOXlodf9c9uNVI1qroq1PCvu7/a/vMRqttdIjXPI1amnWIin7A/VlPjz8tqxO5Y1dWVWm+GRGeQ
qv/j8qv/a7hqU8W/2tRzVNtsdOXW0usp5GyXo/1WljWL6nqpe2xhCKf+r9UabDYEa3+uAdnd4cf2
V/3z1s9SzKQBNUfbx5lozqqo12V2tCvEx1TdlvP/6qhXs4sc0rtqNuMnx9D5OfiFtQFEFD+ptrpw
md1TezyoNlXocNP1ZIzuPpsKN3uImca+bupwbjzZqPl/tqmOUi4t+Z1V63h9+GdbqsnQMAb99NXG
iXODmL11q+zc2CV+HR+cGqnxSmucq17b+jUqgoSlb+q+t77xVgBEfjZ1bTovkSh2LgZEj9W8cHyK
5xCJt+ojAXFxSDGAPJIYgbUMOxGTva1hBsN2aHNiKVF571aDvLPT/OCzxl5w8mSLtGT5CebYIePI
fymRbD0g7vJatrl3hX6o7zSOXUwrsXs/dlPKDl+/z6bujBhKccG9V2CpA5AbFNWyswLDxfSkQD+u
Wr4LD9lJ3ujgmYD+fdm1+gd6a+VWjG650xfjgXRzzxGzR6axyqaNRN3wYLcVmR4dQSbDhCjH1nub
DYP+2ngjgNEuW9kURJJy/KGwoIqt97T+ZcleclIG0NjHztsy2vW2gDv3lCeIFNRT9YNY/nxRTW1s
9tcgL06qpgqIwvFeQv3eqvGqrevN18AZ2jtVG5JqIcM03XfdHIBT68S2KrLxqRRRCQ02GXdaPI5P
qi2p2OwCjrqqWoAr5yVpit/I0Pw1YJmQqiYqCQZlfYYqCvPPZHTEo3pMUC/JSce6MPwaMPTYPdha
m59UW8Pv9q7TomsgyeHP1Ra9xPjBWAodE89s3nt+vIYnmLZVW+wkj0VJBlU1OdUA6javfqp5XTUl
4zJv9NowD6qazrJ6momKfz6hxALbBKikMK8K5Aoc9CGtU++YSuZXJFv+B7r9HCIX9udG9O2r/d/j
CPGXwCEtc6+e9zVwMJLniWwcJ5ti3KDgVN0jGWifrGnVz2mSKVRtqhgqvbrv1iJONeCc5rysmk9Q
c/7u+BpsZIt3rE394atJXc15VN1/tflp8VsPWnY/bRKEfivT+8okZSww6/28+mpztQ4QQRuc1QiN
DNPnsDJu8qNmAobpTFTH09rGDEUvuteYQNAuYs+wV1VDVAVuCD28a8+RryKKVpDPGitcByejKI6p
EICq1+oo+hrHYHAmSDVx9hLuqxXk4NsqmwjzWrVJqh9NCXK/G3v3dSrb8Sg0dmyqN59kduzaet7G
Nlz5oXO9c9SyKXEzonO6ZghE0nL3xRtKjmCBeFM1pzCy5zVPoGqJH7kvlu2gktQVj6qp6mN2E0W9
3KkqiCl7g4fjR4POw9acmuDFSQYNSbBE2zlB4L8YbI2OesmmTlUrpF7QX2OTowZbTBcPMBguqjMC
0fHyzeRrPWzG2eJ3VdcP+vrQrGO72wVBeacGYkvMnm7ucUbCuDBUbSMrz05IVKgCzvdBUg+QaFjy
JrWwqbXJN72IcOeaxukG6CIbyzWXo5fLvfCGHOxnnBxK1EJe4vGxrttiH2gYQ+fjqns5us8ECRyS
v0a/q0BlvWrZQHQq17/1ccbqPpfFq2NMM/t8ZjlMY3L24pZ3WRLozuiI5q+DNpFsCaI35KCx4JgQ
fw56+6BqTT22L551YnZMdi5elh6ooLNnmgH0rQwp6jISr3IikpU3pKSg0ZhHo4y9jSAnsEb5vM0A
0mWX5Ha/J4y1xsZ8tvPF89xb5cY2i/gYmFvER/0Hd/WDUYWZHy1bu1ll+603Nax4/Ga+8aKR4agm
4tU5ZxfNghaZkjzexG4N1dBEQxDVrOp7Vw4PUdToLzgZKsRN2NpB9FwQ18oa9uq61vD+zAboorVQ
V2LdY7iVfR+Xcf7ZZExRctas4SmV+c/a9a2jxMbiKhz04Wa2uJeiKd7Ze8ufvi2uw1QYv7HZ2GeB
dDgs3eS8hGzIS3LYXQdcwsnCAHHlb/GKvxZlG8Z4Y7zaqTwlAHl/GgXCcNpDjo3Jk+lWF5R5y31l
EKcttbTc+WNak/ROvrHpaw6DD5FBdIFAnz7rHuyhagkEuMnPVnzX48U9BNJY0fmlv511YoRlKiqM
s32CtjrIWHcxH5d0LF/GPl3Zhbk4q2reoDcKaOIO5r37EPUzeah+bOBqWNND0torvyyVe1DB6VE2
aIQ4WnnE7gkTh9xtjwT92p290so5mVtPbP358ws5SBIUW0BQu1Qj0U9SKw9Ts0sI3rihbT7iOvgU
L8xAFlPtPo7MCrfvEtSXZtSvptehWVuUjw6ntddh8Y3HTpp71Yf0aXDp8dAOJ/dXz+T8agsveC5q
5PmxyHgdHGvGRRsT5rVvQgiOWDOupmtNR2/xqRmI3K+1gWTxU4kTr6qhB1w/ySDbi6h2XruqwWy3
LA6qrw8c/dGL2uNnrbabx25cTrae6chamMesyZdrsRadPl6WtDMJ11CreznsB19z0TIy3etkGh5n
3rkIieigGaAarbUndVhj5rm4FGbrXvXRoDeau2VnJ8mAYO1aV12qIIGJzdNwVZXPRxWNdEiqVoRR
i1Ecx6EgLCkFhmm+0woIQyiHqWq1/gGSAC53r7BnshbAiahOncnoxdeXUy/ml8+q6jHaejgnTnYt
8uHdrtLqVBDxug5D81eBAqa3w1eu2fyrY9SD6d7kpXyN7SzPsEI5GU0IgBxpkfUpSUcwaDJTBAPs
KL5ZmT/txQCZ0sj1+MYvCZKAOyzz3ephpNrUOB9roP9j7LyWI1W2df1ERODNbfkqlbxabW6Itnjv
efr9MWruRYfOXCf2DUEmCSpBkmSO8ZtHKbqV+QTjjijDcv5aP1cN8kW1raDLGNRM5XxtF05+COOU
TR63OQBjKJZDWpJEXuoik9ETIaAAOIfdvmVW/qn0q/BBSp43+Qu0Ekfy5eDQxspRGeyYhXTeval2
rt/b+H6AGGkBvdCiApbK4vhVCmFNjgm9+vkqRa0FygEZLz1KsZzy+OwPHsjh5UxkPLPHeYhuf1iq
bGvaRnUavEjJygZCrAOaKFKM8H7f2+YSiF5OD22rvMDFsDdSTHXHeqqh4EpJfl8b6KfUzuon+e3Z
gvMarVjBT3P53QuwaNK1ci/FEnN5umaO2438NjtDBilGCGopydUiv39KS0K8JJZJrVlarm6Vqqkv
NskCAslTxVhtFs1JtckMBZh/fnLGYtrEQeB8B0B8V7OHJx3vU2PNf4hbvE9EQr+WHXQRkvLhKz7f
fOqZGm7w6CwfQHCkp7Kw/UtrzOGd7yvRiTxkfioQ8XzUs/g9RZ7tVzs5L+aEX7vjlr/yrLCxXE7G
i1ZiauzGoG+I/US/ziTiGyL4LAy0wI0f0jGPQeIEwR0p0mM8zm/2nBsb5DiBb5Spfd/OXTFvskqj
e/Om9mn2KBvFttNHoqFIZPvfHRQet30CA90dKvJpQdUDuAJ6DodORWOzg8XiteMdYPn5XDfVD2wz
lbOlZdOb1VV0u/FJww/+Hd+1n/nsbknQo9xd+ofQDn9XXZY8RnGEbm3qKAdo+up7acUak9b2oLm6
/Sm0j6TE0s/GPA8HQ4nivaukd4Hi/WS6rl7MOvptRsWPbgxN0juVc9JAjJJlczHOQmhsrOMUBSbI
D15oJN8GkkTpZLlAkSqSlQ4vdlKN3k4PSS9VAAFeiuJIRD4m5YfpeZvHmL+gTkyWQPtczYF3sjwy
nwDf030VIo9pOoCVBrDwTdP7V+ubC+v7Yci1F0NtLhDRqw1ZqOCgFkTELOQuCbyMxHtV5ua1YzyO
4zcdxxPjuWht9zRlHfKHIwDlekucUTlpCnk1OE3VAe68jjyIb1x+AvVQH1IiYDv0lexdbueLj+x8
5vOIxKYdfK0yt36ddT7aVOmPDol7wN1OSMSUjWKO4XX04p9TjuniOKCdi9XinxkaTNnqHm6AQbO1
+rB9JnmrHa3KCi+BlROVj0p3F+Sq8Q7y88dgxeUfExVMckG/o66rIH+HBOuLEnGIoe02KiJ1Z5z7
hhe10KKnCpSKlGRTWa12gDhPcGxpIRu/1EG6jN6dD1nlBRkVDdhffAIbsY/xYnjsNVN9nUit7j2d
XLcULYQUH7IYLfjlYA+68HUwIGOPdn+VKgP2wdGJ7GrXuIn26vVGC8oTANFSkirNsBB8a9PkIics
X5+zwZeZuUt0KjR/Ufssu9fJB9JqRuWzlPCkCvap62OhsxwcWdmQr24vUvJ0rXuNlBSEgIMkvdTp
eIScey+3YdFwgmyYlBx4NbAXXU4IXGXaJ1WigkagBbPq+KnTyT4sB5VlMw4E/hRIA2dpQah7uPgF
KlDrJQM3vSC+mtx+cxYNxTbyptcpJtwxWZr+2vhYo+V1eEmzkC9d0cZ/7NZGV5q504sT2i/p8KvE
E/eNmOZ2MqwRa5LceCvH8meYIDQhxwjRqlvEKb0TiFHzzdbwM1R6b9hL29zQg0uFTc1Wjg4qmR7s
162jbz7xvS8Bw9RTdvFCZhBQ0aIX2SCOUuyrxC/2yX/q9CnKNkHlId5t69HLFIygvHwP7W/zmIaR
8eoWnfGazAqDPpiWsxRjxevO2gw8RJpog2288gGbnCy6tc8b0sgjKq0nezm9CuoDcHcfQXS4bZXS
OS+ySeKG0a4ZxrMTxM5Lizb6wxgr0Mx1AGiFGcCOxpHmKI2JCIbPaMmxpvHbfAvqt9lzg8Y9wOZ/
rld3f4pM8fcw+wFGYZvyApdOx+Ku6W5FqWvNeldrfM+khIlpcZwrAHa3ou5z1pwdfYAbj1I1GjPp
vC5WsfWoglepm2b/ouW8GFKqW6U/tVZd0II/Kpvenh5LwCH3typYkDhaDd7GcPLoyXF5zVu0s+xJ
NzfkdskUG0PwIhtPDY9qYcwPUhp9t3mIavdY6GmUbOdmiQLXlbORo0XEVz61dEJnTRIf1jrDS357
qspHry+bZy2CVfbbwVt0bNQX2dCPUPDoyVavdb45fKojdbyi6KO+9IEfX2vN/rI2SFinoLzRNMe1
zsWurB1vF236AcEKZIS21mhPVz2Kn9rRyx74BmYPpNAvPSSIi5QwyrTVjex6afiitWZ7/qtOTrOa
4kfd+sFOK6sMkE/uPMvGrYkSOhACYKhTV6oKIF1yMfWwS+CovtaxX776SUl4zYujo9RlUU6sMgZi
HuZFuZ0qX93Q9/2zNDYNPFoLVIoNE/hPqWKHlTLM7oMuql/ruXxpCRTeo/davxYJIrdmqPhbFToo
Xg/DndOZPTeAgyHwqR2JVJBSml2/qlMdPzaxe5aDUoXPmEbwvvHO2jSUD5M53tl12PM8B+NTYw7l
xRvrDlTQFGT3dVDu83KvqEO5axqn3mlWMAM88puDqRjOfZ9A0Yh7P1nsx/b4uH1uDL+AD99f/bK/
t/oAxfaQnBS8hB9+Fx+sEMGDxGKlUzAD8EqtOo2R/Wt2cxBs9VntA5gTSgimW+31XcscZNsw+8g9
/IX0bDODEt6OkQKR1OdrLtk+8DGw600w6KoyXEBMfNJqJzoGfBAIcKtA0gEp971+p85ozbWaYpBc
gJ3kKsd01N9ZdzHYgF7YlYb6kHXpGTNq5Vp1JfTYfnDPWQ8BzjA+xc0Qs/xzWSeD9sz60H2dM0u7
TGS0iXe0BBONYpPlUwtnaqOOOOmiTkz6dsINwCv7ZNPOfCNZDN+r/bMWNt7TIsI3QWKwp8qE9xgY
V7OJ1YOCMcqmiN7neX4jI7SLWq08FHbr3vUZbjAEAthdN9OAArxtVHeIln0GYTHiQtf2h9IJ8XHV
df+hz39xmfCC3IqxQfd52DqmQea2ULRrxlw1s0b12Ui58lBl852F4GwQAhLJFCwXEx1O3pScGm2o
L3Xn13vsI4dd4zjBNXXreae2+udgxD8AxFS3D2YoGupcPlvAP54r3fykxFF1ylBrvCKTCK6Eb8o+
bZz2WhYFURJ9gL81+9ugmvorQIJTVyPI2NbJNq/Lo5eN3jk3pmqXMm9gaWWGGwM3rW3ddyerWhCB
QaftzcFODgCEfyDV9H0xEz2ZZMm33K1+Cxyu26LORgSPfmM3CnC9pG3vNLboJADXQkuCFXtn8LU3
bNg26o8q0Sd4dWZ9NwA0OCtLwMNonmVGrS3TaqYodKOOPEgaIsySJ0hGREOrftKz772tPKQpPF/E
UbZp/Ax6+c/sGtWF/JvKlzCp0VxTL1NRaS8mDA+Tbk+6166HBPyNU22NPIyuXV4Fl2BkhpFpvL9T
iC9P2pXI7Q1L7y0zQlZOjyaFE33CqJcJZkIM1a7q+hja0w/XVN3r6CbtllBgGxIKvYEd8FYjt2Q7
56APcYQIINNoOaZlRb1ESj5DBMi3Qxz9arISl+zIPPEt7xMQK8hb1Qdu6J86xSJmJAxP9gFTjray
ngiM6JsYdNnOj5tXz23gmLkN7m+qUZzDmnEwVsztPPTNtuyICdT5E5qm6rWPIu3aLhvHxLDSgYSZ
5ptQD/y92YHUCzWdFYridIy9VrMPksTdAso6REXwSyHzgBJDhKIQoYyfvTWU7y2y5ny0T12OjZ3j
wmnSA3Ig6gg91WN6fB80AHnmZ1Yk7Za8Z1WaD9iaZxvcAD6lsRry5x1rgVDvJsjFj6NHgL3Wu4ms
cPCCsAqfz7YCoeSrHTh8M76OIC832GYxq2BR2CUqHB6zJXg9p8HB9hb12ar/Fbh+hkCZAbzR1VNA
DGYO8NA/hjNWjTqE+U2nQWVqfw+QBiNgv/vGA85X2w5RZ2dj5q26RWi62KtFB0K5UzBg0VQF+Uj0
YoLAJ7FQuq9TNb2Mod1cCTVm27mbEEXL2kfYyy9EmpuNhZ782Zt0UKC6b50d270ofu9dlMR3L9aC
06ni7nvjetcyYpg1G4VhLK2q04zCEhaq3waAqMeq677hfWDACbaDvVIm0/2AV9HVIXhcLATiINVf
U8e9A/8wMcsefe7g8G1k1U50IwC+FMd73ej8TVNAosjiikBFG5hk3UrrVLlVsbESuz0CXS8AxXkW
oBs+BgfIzBcnJymlF2huIR37WlqdS5Sn0HZJHB/LqTWPfV15X1LvDS5Tp7b+z9mud3De+ZZ6C0RG
+RkZ/Ta3suCijwH+iJXa7Fipe6ce4NnRAgcK7oSUlOKzeOsg3DtWQdBDNXfMGe+90Rqe0gGNIocS
YjLJvjWDtzxT7Lt1Uw2FcyvazPzPdg1FDJuvB8tn7ugNFjhGNwPoWXnewQ98bxt6qK9pDH1blswb
XQ14FX3TuJvrmLQps49faa7v8yCZLuqMfBNCUc9aHPy2FocoqDpXdIulM7I640O8bBbxHDMftatq
1u3z0LfTQxsvIzclrwza5zpiqlvV6bEMHDXcpg6PEUzYWWlZf3R9yszDit6TVEfn0CyeLGO0D2Me
sf5eNr57P3sdPLRWi/dN95w6TXIJWR5cUt+JdkYBAQA2dnRn2eazHhiwN7yRHoXd4wDiivhevB+U
+nnGoJLAHouzbhE407KTYMDsJSMNVRhYomktXlcgMP+zUTryRT3apoWHXYYRIqnllyA1xsxrCbPg
1+Age74kApRZ3+s+tq4YbsGRwAzUg2Md9KCxpmCYWHH6nEto5Iqg9JmOWtw15vSkhvMItcO3dyOq
NNtpKSJTMG17k4dlpi5AMydM4ZV0SE/OGugizyzuQGSchglGCnClh87snpUW/6fcjJOdjonmvBXM
XLgQ+C3wZ3tnmHI4BbP7MKaaxlSwyx49UnOXuKneZ+BGn/DaAG1YfA+HKP2k5rjEeO0vt/Dp3BIl
cJZQQT3rrHRSOpTjudq9bCY+YQCsPGXnS2s0wLFXK2WrAPb0QQpMdW5e5DK4Vr5FdZCfs7hkyB47
Z4dhN/AQUgqA4Ip5W6CYFjmFzXthb02GvPtBg9JbAxTAf204JA1/D8kR/z4mwHpK5vA9RAoO8dHD
hLXcznFGCO4L3giA9i7ReLro/6bKNu3rP6xr2rt2yI71WPOZBBWYOFhaqwkkoRYeZ12fnfBrkZfG
ZyTkUeQcX/QksE7poLzMBAEWeqt6rMzFeCD+pnbGKfbGkGz9zotn7xxG1kNMKm2b6sgqtWqO8J8B
Yty+c019umpp/DaqrFLDKkBGMYQyvJg0VT66NknD3wMK9H5TgAiyujvYJLzBcpX2TTginf50g6O9
Att1kcZWJhYCJuO0tuDq87RvdkVqe0+wAJxHdXqbQfA9GYAR7DxoDlWcfC6ZGCBfGQGtLEmmSnFO
9Yw5X5kB0FSUY9K5IfMnIwX+Yu3yoDO2VVn0J9gRxVtn1s1phC2ylaKeOA1449rCL1Rp7pku8/+0
nb3Ty+DXZCvTsYjT+Q7hj6d+BuxtunbyGCDl8hg0Wk1mGClMp3fSvVXb1bGEBm4EsDOUBIm5jJ+3
MDXcAalgJyTJWAQbZx6zPavoR4M4B6P4LsseuxCw2PfcfsO0rD1nC2amXHB1IQiLs+k8RgtutDYm
9QwwIlyQpLKZ9OhdUQx/H/+nSuqleba8dvWlDLivXgudbpMVKVsBejY6yGmtroKdf5hwhDxZ4Vvc
gBTwX8cmSA8BdF67NeAWDeMrQuWoG+J5d9PVEIyQ4IYykwWDGzsoeS+CG3Kg81NIkuOPyW2CC7gs
a94zWeWXyK680VYFl+wku8lMBAkWFv/eUBegfd1WR0GoVI7TAilkLptdih64ddDg9eBvEkVb4gjU
BmCx9mRVvjpKvkvUAIfcX2Y/gGJeblyzXFH2VnyirSXqvBeoolSOczZlJ2kZOS13BlnE4J/z2+Ui
0koL1WljO1m6k1+ZoDVNAhbhs8XV7xg06lEURhxvC8l9OIPh/Nktz280I+eUo0YtOWDZJHL/ZTdm
iUxKC+M7KWZZdQxLRcd/ZvlNObjPAO+Mk/xJ+Rk4L4dRNSBO0ld7ryx/yXnpGMAxXx7j7QlLpeCl
cp+si7WQRte6sdS7I1IreDIB+rhhf6U3QLslQz1O6bhX9fq74IFlMwCj7mr4dcRTkRzJqsHGjKhy
UsZ4t9lL0vuG8wrV4FsPc3HvNSFP1EZC9NAmzas8eztxHwfiPoe5NhjWrSFCb4+pO+mt4pI6LP/a
EM229aGBHdaBUDfBTh6XPA3ZK/H4TDayK73ACnWfvHK38Yo+v+Dr6IE+k91lAxGBvqEcK7zeGVuG
ZAaIAMwZq2GMQP/albMdHClAIrtGfrntzmkPGsqOTvL3xqYhRt3s4jb5PI/6Re7c7S5BLd0UVjrt
5F7LXUnagvV/qyG+smAA5JnIGbIndbfuIGXZGCmOIU0XAtFE9HHoXuTB37qm3Jq1N8iRmsjnpgLD
vpNbIT9S72vuTxsU+pYIOrNcq/rRLrYhyF3e7q+ZO/0M8Mo4ZMwG6HWvWpW3MG3DQz5DdG716UVf
hg75bGex7RznYAYJjB3fRoXOiRJug56QleTF//OH//oNsovtFWR3PdRvLW9PDzUZHEp7Q9/JECDf
9w658ZMNIGt8SeHy3m7uDU7x11vzF6ji4x00SOMVEazJuTkYYa7N+9gNvyldpu7XO8wgeNEdF0r3
Orio/VOGieVBfkvvV4+pPasHNBr7edtk4bUddAWYxzIOLa+1nCl7/7XO68oZ4YAw2UlP6OP0wBSG
pcvSEfQRaScTjvXafZYGdjXTwNS3AxJsJ+nBY2cNpym3WJZU+9wZMD5yF3Dlf/27dpGe/RCssJcb
wBUWQMra9+b43tUXAKNR2PUib8PwtgzL0pOkuNYVRH+WEcnSZ2fvO9UAZiV9cgKFMVLay2Z9W//q
orddOT5X3nDyGnMrPeF2CrYCR+W9bUgQyFjIgr05otB9Xt/wtS9LnRSDpReqfX9oAOkdQyc6yDFT
Oru0WM//2AWlLE9N9m7nSPm2++G4FD/U3bptWdn2P0MPtnIk+FPzHMCV26TAY4oUkFtvg3BePhy6
B9E00FmoTvoBHwry9MwL5IkPto4xqPOYz+2zw9yA9eFVJ2IxqwUe28lzDihlqLs7a8GqzmP5nA9u
dzDNmalEo6s7NSiI3fQIzGxI8B6EdzDli12kOQ/1LojKRwfz4vXBy1+V4u11WstSuXaTD6cUQ9qe
euwHpTPKpl6Ga9nTE+hLZgznSe6+XKQAzziBWaHb9T60+q28JbDaqZXdv2oH1/iSW4goybplwjV4
D6nuqy1cipAb1sVKeiYODjUkXvANY6J/inrg7siY7OUey0Yee7xMTxDKZY08pT/ySb94sZEd1Hm8
S8wSgTKvO8kgozFqt3B2S9Rzd2ER3L4ARvsLUn52lgvKk5c9Rvp2YcPY0fBrHrwnzOLcG2bZT+xX
H8+zQy49Yh0MVE11zpy3/j69HbVdP0G8X+9imTmMpMnymcnczNr5FnQhIZXAC/gCLtlgJu4hPypN
yK1BOTHQRRk1a3/TMZPJFnjd6ji5znkCmEM+9wg9Eo3iyN5mOIbdZle3VVSkBQU5N127DcJwqR9q
IzEOcn35Xb4djedWf5yNvD2opvEsT3V9tLKXd93P2JiizVgUKP1DIf9ngbYOHIp8+6V8m9ixPC1x
pGH5AMZ/r2V2Dju/zYd7BNnNE9C06iKsnSHqqgt94U8ZZtnt+cqTWMeY9cHwgf6dQs80J6/eWRCk
kcVwDBxOCl4ClxF8h0LgvuSWyZORbh2oxB4t4MF+gW/IfwZzabCO6OuTvHXoZbxfb8J6VPakyf//
UszVRthL9+tQLz9Gire5+FqWvVvlHGH7wYQWYQaZ6CqdfVLxWJQm8mdvUy7ZxWGTV+22S177H1j9
7UMpv/OvWcbt3DJ3t8ACriQEscfgQy/zV5IjhK7lNZkL5GC2wWR+Q2uFeHLYJ6eiCUN1L81vu/7y
BY0Ag3RBepvHSU+VGd26WeumOSPloKEUqQETWyZh8u+smxtKUsp/zWVvv76cR5g492OBrlvPfgM8
/WCTpZq36PUWJKF+uPJDzPqiu7p6lmmZTOpkTza3Sy/TQimSCELzOoAAsjaWJmtR9tbN+hjXuvVv
fDg3yj91CHUwhjFmysDZAQTIT1KWN487nrCMX47ffvxcasUmUgb1r2mkPMJbz5u/BxDtz9JdI5R0
AU0vzyDsOiQ3pKf8+66cfRuqAOU0J7dMdx+pIAFMkXUJ94ETIgQPOboeWNeAckA2azspDv7PQavz
8+3XLz35RvZY35nbfObWmaXW0/OO/Ml/3jvZu7WS3Y9lOel21b9affwDH89SNBIbrf2mzUjNyriy
zh7k3H+rW5vI0ds8W3bXjTyPtSh7ct5/vepfyxlpLQ0//Kl/q/tw1Q9/KVgGfIzm6i6E0be84ng4
k6uo5ttaVV542RBKgZwJjYjF+xJmWzdr3ZzhCQr9jjZVa7B7ayTDrVx8bfrXEdn1zQCEECn4W4+W
l0Xek/VlWV+q/1q3nibvnbT7t7r/66X8OV/I/UUM2m/cuTi0Ma1d5sLy4Vo3t5XsWv4rVvFvzT/U
3dYTy2Vvf0Gu86HN7S8MiXfVlOGP2nnhVoYGWYPK3vqNljFkLcreOiFbG3+o+1CUdn6PYED/U6uR
REgKGyIfLye5d6a30oVvu1Ir5ZlQNsvqrMoOule8rsM7YCpo42tZmRcauZRl5GcuFBBRsjLLvYWO
/MBq560MD0T/kWRtUAb+h652GzRslRiCjC5FOUPCRPxt92/D7doVHFn0r23WbrDWfeguUpSjY9Ck
hCxcmF6DOpu7ztHTeSvr3wSAAeGiZHwL2iE63N54uSnr5jasrmW5Xf+1KAfWV1eKAYGUf4ZvKX+4
gtTNWQJ2Qkt4jdbB/jaxvh2X57Oe2eBVwuItO1sERowlQvLXynFtJufKRiYGa1H2PrSTQXSt++sf
lyMfThm8StnPxj2owKcaKgWuAdKCSLmhgeRYPlwljnjtqwxdfpZk2UnuTJn0eXaaVWfTZI51kpd9
faK3d/+vYOZfU4W1qezJ442KnojerdEtyJU7iJ4YcYRMio5W9jB7JekY1Fy06UFe0VucUnrAOOtx
80Ve5H+iWrUa7LHOJnXSkBzM8+ycIBEMSxzSmmzqhmzlZi37VqCgfxZam3LRHXZmCwMyBuQ18mHp
WnA0df9OONsWCYBIRbtG7qo8lzqDyqRXxVsZwzMRPrm+POC5RXSnvcUzP9x+ual/PaLb0vV212XN
Iru31zwiOTl75rSXuyx/dt3ID1iLcmM/1N1WdXLkI5lzbSmH139JD0N9a2Ott8HGEKu4IPffuyIe
jwZCgHsdxixFqGcIkBZnfCY5aunkzgwHmZ7lqOcB89STBO+mOniNtOyoLddQkzq7L4O63UirucvG
kzKX5k7tM0B6w1BsmohXXTZe5ppb2wPgqYEpuqaJe1Cj0Mr3SAZhuMzKfk9UEtTw5JwbPWge4WSR
a0Y0FuJ55uBeFKvX1B/fFkT7S4AM7Av8m3qHatyIKgdFqcsQPMoS0hP1iApEbFfpS+w5KAua3f0U
o4XgAFs46OT2j57lz09p1fyE73jqTa18H3MTV63U/5aXTMlrfOAvfqCCFM+at96bre8e0Xoyu35A
wkFrUccZhk3Q1PXnegbTy5K8/KSrqb1FUQd4VYRsl1ostgAmoeQ5tyr0m1R1VyERjDJUCY4bI8bq
YVyOEErCTGDAUSBMtGNT2OXDPCXVg+zJJisKB92zPEdYmCC8VcTBrqyQH/Kn4atJ8uzYqouUX6ZW
BnYkKHHslgDwxvVZucVFjOq1CuHT8DESVVEw3LVZASbIawfWw03hXkBqkF7zCLa3qH5N/RQ9DcsG
okv05KvJN2Q1lbNUlRkm3eguospVIHxmWGRrnOCpQQ37SSUT+pQqmradxjFgBcGB2PaAVqU29zLH
UhQP2c00DN2DlnTe47xs6gzYnk3fgl1Ni/VAqGfpVisdXNEGsjPmhNncOOrowvi/pySaH24l0Bwo
/zr0ufX8KrK8R1Rmom0Vtht0T429o1nmbpqaHI03wPSFoZkX2wHqDKxV2+m2nrQbrOCRwcABvPTC
8lpBtbs2y2Yt0j+PSUEMdUDayIabVuqXfDZTY6uZhnaRTTEF/1tZ9JWynTxY7l6YEmxG1OCt9wGM
uvbYf02G/ItBKh1cOHR/3i0TPjPIRNAKRYVKTD//Jt35OcwT/evUJKAVEMR5C8YM2DU6WI+zRi7Z
mhLrrnLz/qL3cXtK07h44BFoUP5b9aUZFTpXlpr3qtG/1agG3btR8jjYVQP1Valf4p7EkYPY416K
coBU6Cfk1/N9PW56jDs209I81lJM+WKwXMt5ZLCpchRot4wZu79OtvJvTjqbd3KpujG1B8cLT5DD
cOrMkEU78MGpdusvaIPkTxjOye26tTG3j03X7nMVWZutj8VyH2SvGBXOBO2LhrWybd5BtGhe4J73
D4SOz1LCaLd9wbQOMlQ2Ita0tJA6xyg/npS4b6qLHheugQC1of0QsVh2FRh0V/TT+ms9EFYuU9RO
5ICDksUZGcwENBu3QjeV9ojYpraVotyeLFWXT5UDJmy5P/Y4AnSplolefLTHP7d/J01y/2gXNZyz
5f6hOg0iL5s8/OnpM+Ngopwiu7KpghmG+1qW3ja2SEj+VSmH5UgHuWM3PAKcAYEXDBtwXVgqlBWD
kl5/qesgPPX2EKDxHlbfyvIgx+MhrA+pjmpTNSsOAWvFxS2ceOC5CaLg2i2bIUH3xDX8418H+j7F
TuY98O14D4UhvivHDA/DZSN7UmeyysaywUZRLdaiBr/B/9JQTrm1Xs/uRswB/y+npO4AvkLVjh8v
03YFIrfP40OpEg3cfvh10lr+yFSUenNN24VHQdrRtFoYsChS3kfLJkdg4l6Kk++jWBj5A+R1NSa4
vhwuVZTLN2sj2cNB744PX0cemZNjl6hKWFYenhiTolycdwsoPspScvTDqVKUP9yiOnpyEAK/nSp/
7a8zMt3cdyUAjY8Hll81lTFkx+e5sL+k2JOCXJrd9K6dqvTOHSMAJxrKm11GnlElW7FPilB7Vctw
uLp6/SMPNfV1sAv1VQ/rh44B9oHcNEwXRAf5+vUG+l9O3ep3NtCSdzfjUiRzyvsUNYP3qFI+w0cO
HuWgWQb3fhHbT3IMpPA+hVD3ki8tx/o9GTTzTfOj4pOWnKUJ35zsVW0a6JcPYZ1O1z7Q0vtx2SDu
pw8bM6nZtZt5w5gNGm8pShuIpiRyfPe3mgy4l7rELmEupe+ZV6OjrRntVopG3wwnA9fUXWlaKOJv
bKvrX7CxQrrIGvV9BKHyvemxRVDh6x0XfuU7ULByZ2e+eRqxzHwq7fENCE331Sq/z27jfrYUt71k
ZYR0kq13X5sZIIXqWPkTIjpo6Yb9n8Cx269AtvTdHOMibjf+mwb4DA3bdgDvyV4ctvsZa1j4wv9b
BS3yn4Mf6nTLARWbzddy8Oo9fm0lCnNO8ZYpln1p0m5Cc7sv3nQY0y9Yv2/koAKM7Q0ExmeYvOq9
VNl+Q37BHcqjFEfUJM6aNyVbKdaxaz7NZOmkJFfsBvVeRetNhxF9F0wzuITCCo27Gq0YaNG1jwqb
nd8TdI+7HVg8ZD2Rlt1X/uBc5Ejf+t7e1AaLfofbyewz8iAYE733atVv4fhEFyk6kWoDU4j6Oyna
GBHhA6n7VynOyvTd5Zv/IKWpz54Yr/MnIwbf44/BKYwG5TnNWvU+8qERhz52VUNePQH02SM70T+X
XvspiVv1DrDC8KzrLa9KjKp8lbhXaSD16CIeSqXOHqRKNiYqR5ENgaHudAxXC9xjMzt4luYxdLSn
3HxumuLgdm6FYWG9R8a8vLMnp7iLOshyi1hweaeobJqucpGZVadd7PWIjttR8xhqDlbgk/WGQlj6
VbUqb49uZnmSIhwdIPV68V6aI5KURg+WYGmm9ZO/QdMPVE0+4q6stgDFq/QrKOrsCB3fOejkPr7a
lnGXu4r1aoaZc18mFgCLpVk7qb8n0JJnPm3aPdM6DTci9txlM2upvyWC14Df/d+6tYnsWUr7u+p1
7fhv5+stAJjOjh/rcW4eRqUCLl24SN+B6jL5Ev3OVf+TOQ72e+OM6APlenHNQsNG2bhKQcQN8+e+
cp+l6Wik1zoyvC91k6s7t46t+7T0MGCpa9RS0IX9BB3pp4L41T4uti6woata8lK5Y/y90wCIWYbb
PHpmF1wU20mOURqqr6iq1Bu5vDN/UUuv+dmRNwJGZMboME7GiZhtiepuaT17NprjvO4OwpZavkmy
ukAZF42qa8mYerXLcNf7enypESf/58CtjRwu11p4JICfkfHfqXOgxjs5HoJ7vMrVYsel0q6gE1aO
eb4V5bDuacl44NWObi0DTX+2zMQ6qvYAd3u9hOWYdzbw8osTWso+1QodW6rBOVngfc943TRXzTCd
g51k09OEj8uub9XmE2+jCvTHdb4xd35Gm0f503hv7pAwJR0L6/D8areF+RNOImKRJuM8vY+XNksc
SCrBvK+rqn6I9bY+mUY1XCK3tXD39UtsCToHfSzAqgx8MDP1Elksv/e/xsH4KYlM5bcC0vL2h7Jc
QyqusH5N6fA9VBTni2Y3GWrH2vwa2miDM0UJHqFQu8dsERVXFT+969PYOhIOSB9dqEBgnBuL+BkD
me3P4VcG4G+QD5VfeoAPMugkZthMwpPANX9nKCPrXf8WYM3RtC99B2YZneLmzWtZE3Z9pT2C2+iA
5+CwBO/K2RFc8/2Trht4UI3OImmgprjFaV12J3uOU5MCRALhvkuQdcG/5kVzBu8tT70v2hQr92bv
ef/D2Hktx8ol6/aJiMBM3C1Q3sjbG0JLWsJ7z9PvAepu/b1jn4hzQ+CKKiFMzsz8xsc5AN9bh2l9
XBc7DfJcbsbdQY17wFQKcdmhK2l1KxrLfgoQpDvVEMqXvir9p6ie31Q9UK/r0rx0gJuqfrPuaivm
KVJ0/3ZdCvtg16Zlei8K1X/yZ2qJhd48lJppPvm70c/Mt5hX5a4d5XZntkPwXqi7eqiN95KOLCxz
qno/BEPxis2d2+uRdc848ozJQ3GtfQl4foB4o+tDxflZt2yICirOOOsuSpZxB+xo4iYCvKZF2t/V
7lAHphaaQff0u0Oj1ZpXGZ2+HbAUvHbLhAtj8hq8kb11cd1Awba4NjNuW1hWn2h24puDrqK7AcNR
h9xdcdWWiQGK92RJ2iU3q/meLMBrV0bT+xQtjR4teg44UCD3UvU1nofpfawj3R2X9dGy/r/3t0Au
/e7vWz7HoT3NbQIL4Nu/j/+7/v91/P/ef/1etRpQbttiI3I9dgcG7HflMNV3qinUnbGsA5dR360b
cga/P+vWXQBFNnflsu5/fZY3Jzgryd7FKu/EdaIvaku7auQtV0b2r3Uy9tF2Lra/u60bx9i2nbpG
bxCUN1LW6ggm0XyNSj0EG5N73evh2HjZqBQ362QU/L+K/ll1lKbaqGEin4MKIR4PqXUBQrt8bpfJ
umhoEqL7n+Ws8nqGa7Ae/711Xf+7uH5iXQfb7pRHNLT9rvo50u9yykNvHq2bktP10WP/AZHMfkvQ
M3FRlfnB9tGSqqN5Pxm9/aEBoCNbaA83umVhOJrAWylSOaL6ipoY4fGhKaWtptrzC0SGYddx1BV4
+ows67B+R5jRztdXrX7BCdu++p1CoWs5NuYVNypn7Ym+ER3XAU3bqk07HtU6hNm9GO6sjjo/5jp6
WCDOZfC1blgnPazujUWTFUr03jyIVJTAdVr/LjMT6Q5AdOepexsbsWSeYbposGOAkJvCIQRBFxOP
9U6qsn7H4A8svvZdifYdxMjwEsU4wSdd299ETa/s5bjNDv6YimsYqHhiSOX8nIbpN02H2TcfDrGD
P0pCQMfC+vcOP5mdNnbBtSqa5q5YJppMeBgW4BKXHTR1kSI1tGzobXlVUnTxIJPlzWAX3XXdf90N
g6cNppETBmjAaZLFk52Webxk++QuANaBr1qT3gIdwiBCxxhN6+Rxiw9afdWDLtlVSGsuSYaoQhvF
fDYtOotRxxsnMxuiQwHK+GSLSD+Q9iiO9jQPx6wax4MkR+Up0wqMffw+OieND+JpMK1zUk54vdYk
SaIu8bdx28o4MMj11rKLEaEr0GUAUP0t9Ylyk8Zmd+dDe4IbTO8gTxy6gaq+f5g7rH4wdx4fIx08
ciecvgtJSgWF/NRQg3bDUdaeR8uC5Q339AXvmd6pomm8+PhQgaDOU6+awggSFvw43k0IPvx0/pM0
1sbHj+yV6nUD1yZatPZz9EAv6XdkyPMfKdH+kPhFXq4HJMoDS91mLS9nfxC7fjmCFePfQR9YicXD
yIDKmIB00mLyp6AvUe3Eh02vAUPAbDjBRh1va4zUFxr/DHStvtj61IFC5g5gZFTus0YBJAO8b7zG
0FoIysd9LqTo0Zds82oqqGlXI/hQ9EjudH/Y9+kwvQqDsZOiBI9WwZ2iTHkBNkAeXyMaADdBOfT7
9VNqnBxqbVCOuakMHrnE4ogiKGaounQG6zaGHH7r/KwSE0DEdZd17h8rjWXLuvJ/b/ndfcxWPiFf
8HucdV1VWejQKOC5GY6BV71ssXJspe65w8DyOPpyBr6CU5LB2yZvOaD0WBYh2tmbqS3wuVwWVTEh
WhJ6cVgX/bRWHNSJsYPJAyI5w2RQsEzUPMTvqRRTeRrtpMLBgrl18rvPOreuw2mcvRuVFqUhpxvr
/+NzM8CoEoH6fx17XfzHV5v4CByIhJx/rPv9yPr9Y1TOxyx9baYwfOSZ6ztFbOoH1Udb0efag2yb
/k4bQsmdc/7Npl3Et0ZV7Nel9UNCsx/aLrMvui7tQRfNV7trkBS2efvSj2blaIMZfLSB9IigyP4S
irLNLR4HcMDdQMnViB2A8nZZ/E0y4wY6SPyniuqY107Tvi52926id+WFPPdJBuJ+QShQXXKlCrfg
TGcnEXJ1+d2wbiXA+td+AkueojVduXumRQbn5uUI60fWHX8Xe2M0HXOoqVn+50v+16GlMUEvpPrP
KT2qADOXL/k9wLqYDvKe4ld89KxBMs/dGGBAhHUoji9SHyIhUc1bAcnxNjWWp69S0GEgQutnHUpf
LJVSa2+SKriYMsYlsQzq/2dxWYdT93CJlsm6jhZMZYMvGlWQZevvhnW/dV1Vy9lWDLgCrIutoeWb
CCyM18UT6f2q/hMhXLALuX5Tggn5W19Oz2bJoL2eGv8hn/Peo1Wsv1O7GBqmOWY3lgZUJQbidpn0
ftgXdNVCcIzo2ce26qCnNkyQ5Sk+mHJ0zVO52maMdW9lWLtkDMhep3otkVgvsid+XeiS87ZeEgMC
ij4L8Y6n6KvfpMZnqftHmURmAAkHXVNSJ4TST0XZGuD7SDJQ0Oi+x8k++3lefGpN/CEJstQ8LWmg
p2tI13vcsASoBR2kZzZnw5NfDw1McwYQ69bRDMtTmCEFXLfmWHie/X5unHVrnIYZnpcw5datU2uk
11oS78lyJCoe+U1aVw/rtlhY5JwALRGTRzdlK0vXGCch5gN9jm7WuXUiZ8HbrMrV4XfVOocbaujF
+Pj8fOp3q2xm5i6mEOWs68wmBDdpNehOgYO6v/v9fo88ZJdGFMbRn1X2nWNcqVAiPYyJXVIi8ime
KKlysq1OOcnoqNCsR8ounUHFrBvWyWhBDXKlZZ9akqZq+/sZxZc+y7mEbPefw/xjF92M0ZCtB/89
Wo9Nh9ubU+n9HHfd7KcxX/GPPWdDklzssISnGTZCsOXw0lAjEUTB+o8Prht+vnL9gWEm+1tbiOef
ddr6C36/fLITLkHf7ORDE7be//k3/e79r+MqX1kAt+HnNyxnYZ37x49dftzPb1q3/HxpV2Y3MWBX
pOI7vbXkU7Hstu7gi5o0zzq7blkn03r611lhdaAbhj82FaGL1A1bog3s1Mbm0iRR5dYYWAQRUrOg
yT/0oplg6NHT2MsHI/TnnWl3f2nLnbwUsKIcffZqgnWkMPCjsOGD2UN3CNP2q858e0vMdLJAmEaV
GnmKMS0oW/vTkLDIjjtHqnmQA5oV4PAtmxxjg7uVVSfPjDP3iPCeRNPbTs9tB9djeqz9iubi7kkJ
Rg6GzA8idnLt5eZsxugvK7qeSOhsUrJbhVA/wmI4S1Q9pwJLxAkEQ7kU/AqJokOC3nePjphhqp2c
Ikm5q9tEupVjhrwlfka3lX8SxCLYyy2rhrFHJpUml591CiYuzlwM2eH3UwGZPC+rQS7hmyrdrhvQ
oH20M4qrqu2Rcs4PTfXQpGK4HQiEWrOGhZ4zJB9mWkaAl8X8kOBJKjFZwSEH24OqMyE7tKMzIjUV
Nv2GenrtlREHsGUypf5dPaDjz4qTGQw6Xf9MCrLFLhqzcasWsMbWdTkEht2MyxoJ03+v62YCCZCm
6q7CRa+wdP8mWybgKOzSrG5bA1xT2sLFGYlhbudlEqVaubcmc3LWRZ4g2m0MjQLBUPOz6nd9Y4iX
SG+147rKkioVLtk4YxfaFJt13TrRVF+lTASzcd3lHxsg5mlT8/PF62pdLajvTkV+WL94XeeHg2PY
rea1U03FevmR68YokfOTbgAgXFbppNWvpil5QxDGd0W5KRAE37aKEt1RM/8eo8o/DIp2AUSenkfM
qm7XiTXD+gdrpW9/16VTn2PiBpk/kaVYQtLoa3hed8dET/Rbkv36z2e7yNjMhY/7Udg2uGhZDNr8
FI+hWS+t3c8yDknVti5S4dLny/aw1NXTEjzHjXUz20QH/VxRK6o6cWvbiXSjR6dgWdCi+F+TUa/f
OrKWx0mky7AQvQ/ufzRm/O43JlCO0plH73ogUy4MvCuiWwzvumtZTN7PFTWXUUCvcetARW5uijoL
7gRJsjs1Lh5KPxhP627rhJBMdbAFKvfr4rqvAmXd0ys6x9dPretQVKRIEpILY7jRteXAvk1zzb6F
yz0fNa17D/waSsiyXjWzHiep2PFjC+X/uhsEzAOV+/Cy7kHkdytHinaKZq6/YoravRTYxi1iUfMW
B7Fqo4QWXgbjbN6uG5QWuKdcUpxZF9cNAFPEtUoJGHHekCDHhi2lZE1z+4jnb9Lr5999Q3KnmJk1
5i5Vq3hrTXRMgLMM70rUEB72LMlGMyGjuWZb+VvN1iCHw2+5A/Uc3Ym2QRuqJeQPRvKhlpZiKrR4
mawTYpcZtyzcPNV5JNooA+zwJMxC/IXU5wMe/tfcsghf7yVv8fLDW8Om/26xVvExhz6uc9g1Z9Sv
j+2iEuqWFsZ1bp0Ma6PkMmFQS+PkuhJ0bbezVSreYwzwpZgew5/Gq6XPWybsrl9ldSbN0jKKXYQP
vxNiZKQO63K2qh56kb2IRXjULUqaevkJeBOhPDJW/ZFeAXaDBklSAO7ucZ2oVTvOGBzVC3/jP7Nq
an9GiQoDo8nBPq6b+35GIbrOxmBnQP4nMWUOwPkU7aDs/Zwxa8KCJIEzElsGJcT1LP5sBvZyWrIy
O9gn2B2gMEO+IDbSpElI7Lq/Uye+fGgRaVHtRuy/PF15CPB1PBZd/2pyWk8RdmDbVhHv4STszbh0
1SYcprBPPHGyzfr3/p7tdW79D1DDCjci4FxJuKSd5E716iQQ+xajtqOhFeXBYJCQVHHtSHK3G4Tx
lPJX6/qIQh9Rh8x/mEtAqYnJLYD0s6R7cY2IeRGl5UvHtbn8s9a5DGjDpgILwnu3V44NZIugMih0
aSUkviQdz/84MUiUOW+G3YBQNBVXkjKffD8JtyrUP0UWShtNPxdDPR6b0Bh+JpqIxqOvLmcum94z
Ra2OSH6ro51XQMfX2dyye2Wzzq7Wq+vcOklMv6LbyYaGsfTOF4sdS6lVCHQIOv7PC6u0zfwQZYAA
Fo3o8meuk/UP/l3sMg2yjIJvpr9omOalR3E9HcWqOV1n25mEV56Zk/f7n1mv09/Fdc5WBuytEPDy
8C7gBDLRlra/34neiXDXCf2ULL3363WwTqJlcaDEsZ2j5ryuKn0dc4fAIhpZbQ361dHAkHr+v31R
3KdKU+M+quVowBbV2M+s2anDIQHyhUiec7rwISqBjcE6WRfjCAqxEknfNSHlcMIYsnXmxuxxRZHi
8WRahadh09UW4+QEGda6If7UnmxVjGJU2d+R+/my0/FRKRewLvEIvrEFhnNI6SdK5xs169GNJpes
qEIHRhmF0rkMzwa9MJfA71zq7Y0zTNk1U3hF5HalezaU1ZNctS6PjJISOpnFsuoO4AaWoe0s36G+
V/fzgIOQYeFJa760dZtvBUUYuti7Hi+WJthGLUaUInekPqM+QpugxwuXh0Z8I1TFcCdlkja+1GIL
06tb2P/g6eYnTaSHvCzJ32FJFDXirRoqPAundAt+KdroCP2KtjuHQS07vBxRJodF4TUIMsLuDPiV
fpKYkq4kU3oNYpIqaKlcoGzRdqgWj+hWowuXFAXFaXcu1QF/Y6vxShAVjUWusR+/G5MTY/U2Vil8
fu7tczAlsRthsOXnsQzXFIvSSCFd3cuAb7UYOj6mmVX/HfsosmU6qdxx1q2dD+tGKtt9q4acBDh0
kTA40yJEK94Mgr6Y4dm2ltQlRpDEY82Xyat7ebYoCuwY0zjkyU6TJoTAEv3+3SDtiChml/rjO8Fz
uLEm9PulZCSwiWjTsWZiT4E2xwKPRvsmf3iQ29M+se5GEEh7Kp7ymWZa3DMsHBjknH90iUoXzXwX
AAy2AkvGa6sTMKdQPYXSd+vjLVOPl+UKUmOjvaTh/Fdno5s3vCgrBtmS6V8LtfusMuhIKreoqww9
Zk3TQL0xNHHMkWPhkRA9F0mDA66BTgwFt5eSTtAEovA5kVPXaBekCKxlZ1TbF5/3hQfl1cGXGX/Q
jBKOxXcZlR3BhJh7l66cCaKXfukqaZsFjX83QVyfK+tPmeKqF8jBx9RL29ZiIDgovbcEgL2hhSd6
5ba6HX5JcFidYsSbWBnnV7siYUECUpH+mlgkwjXSooOmkMmzY/kO4oLlalPq+WH/OCnWFiNc2kdC
WrEkIVNtZYQkJZ9JpXTbuRo7bwrTcitZz6GU544eZ/6mTnPyM32+1Q2pOM8hBxxaMoORotwEY9yC
ppwOnfzByD907cnsN1390CRYtdb4dZHP3xh2+aa0PXgWAEmWhulx2z/TkasBO4pDFxfPzCEaVNwZ
/qpjY5jqtNOYObEZ7nUhyU4PssuIxTMgsUrQJAnmKyU+qmQvj3FfsSCGykq3V7RAZ9v0Etj9hx9U
NVCn4iueX2c1Ab6Whp8052Zeoz5hofjU0y9J1QVa6nCyQaYutY127CyPXNs4dSYpM5qADV/9Jn0D
wsR4iwf9WowU7VP7LFR2y5ThoslE/zzT402P63BbNmd/7jCQzacd9rwG7rJ5uJ/+4JxNvvoxybt3
pcNQXm6nWxET+XfzgustSARijU6hT/CEzoFMdvQMAzYMuCbcuugAgsUfPSfJqUtMgSVNOpQjQVYo
lMptd5x72UtNEv5YCpy0cltnun+Ht2G7obQTu2NlPhlj5ml5x4NAAkObpq943KeeYlPwbuo2cpom
e6FfFJFjyxh6TCL8kujeNGqMhBefWDqjx00jpc/A/O9Ap1lO89IbEOiqKEF3PxysSP0qpOQri9TP
ptIwC6wh88uMochw7/Khm7ZWRrEgUuhlt1L6iMIpeFXIgo4ZsL9hKh7kuLpWS6Iqn5ZC7F+tMbFe
GPjBIa2yTS8cuHf1ZpSMRe5c3vRh7ESFQbZkadStgvFQKLwUMnqEDOB9sF54ahqBGyuHOotuTBox
nDItrllSfGeaeagq46OJGHiN4ja00swTcrqnUYV8kN/i1zL46Oqt4djiZhaAqvYqOtA3nRZD5Bn6
xDMk3OhVqZ0cSc9Hz9ekTwuyUej3NKJH2kZgKqW2prGbxvoRmzfK0JnYkQXY6TOZzDB/ykd5K3D1
3lqhQf8wPSuRzmUmFa+2XMTH3g1Ca2GI3fdaCG08fZ7mNvXgzzyG9fxZjMaLWkx3veGqmVFtjWC8
zKA5EwPyXIP/pGIYlwKMtVU0cAYLlYqaaA6J79OmbeyGSPKsCK/7tykq3+0gfTTK7jwa9DTKw3PY
pvuGHpxk5JqI22YLkg00TX8OAQfS0AYYrU51LykZgUu1p9Xcn1Dl9XRfNcVAEneCGQcfGmgA3hWB
/j614zve1JljptJTYwGyaSP1rcmSzwGcnlaNb+jL/tK2S1+stpv76NCJ7HFCRu6mcnFfdsDLIzhM
fUJHNefjQWAitisoA9Dzp5E7auYdBUhgas0h6Lo7PI3wELTIjw+t+bcRDWgK3rB4bGP1nguQvwCU
HUkMWF7KOdim9Ky2+V0CmsdR5kHfCNvejYZ9eMsaAH3Qhg7FqLfw9hOa5SfaI0J8NHFjP2GKUVzR
DdPCZ4JNV7kjS5/MDlnhVv+Us/acyMNrx49i6PcS0YQB6TN9tmvpxJPvgeay0uk6k1MfXBWc6Qtd
3bXxsB8Lf9vsmyHfNpwWHhKM/Kkdjg61vYj4fwAFbJbXiCzVvsVPTW4wFhvtc1LA+uy0hHpKvh0i
7t7B8v+mKRbKCf1p+Vi/GF17Vu32trNSFz+Hu7IN3vWMcSMSMqwbhvTNRFMPn7ToXUozuDwIrD9n
rg0qAmDjc8KGWhmIaMaNpck0GHc7wTjjYDNaLrIr1qM1cUAkk6vidulejJak8pxaowOH5yaNx8ap
TIiAsqDhSMuCx8JI/5btWDtZmw5eZXc4RiI6rEP50Mv2vakRRE4h5Ow86E9aQ5Rddv5713LfzZ26
NYB5m01/0cjeQU5JPBB3hpRSDa18UKL0ToHcfYFBSKNTQApNI3dY9xon2eQ0Ynky80BXMq9TTRvB
v2U5fTxkXvbQZDCi+kSSt6oGs6Gpo3sM4Fsftj0vOCLJO/tLHrvurAAiYzSm7y2/fZTEBHbT7t5F
C2l8kiL6Xrr3urG3QQ9StInwKLYT20tJEdQUOFIa471clrh5CMIqEbtVQEagk+WMjHWyz+beOmAy
+WJGwHt4g3d9+aW0xMbTwO1ZwNeJo7OQChzmBhiKMZdLFd0rPH481El0NeHfM0fVOYiKb0xGQ0co
HWUl7clvLIxK8j8K5DprrlFJKDiC+ZGFP2d+6YLqZBAsBm1+7W2KhviLgLq6ICB6JtZ+tihauHqw
eEWo4+ekMwJIrH68WjavGmPyEqtbHAZ5mxsYSMUNHNXqJVEr7o7BNepZvtH7bCQYTxNHWMRgRkrf
RhB99+Sz25NeLIQsfYT3Ng5PejFsFFUfCawwzYhM2A5GdysNY3mIpORWCwjI8aTNVT3faWSmqmoe
CGjDfodIW2uMzCMh9GSEwR/4VrBTE3r2QqXiDuCikb5J+n1ERXLwDW3EGbilWnnNSjBmIO6Fk9Jt
u5/1oPYaiJj2ELvxrF/qzqY3tfurS0esls8Rxqw5SWiAj/TeJeUGKeNt3AuxlfPqDcjCsctniM/F
gmh+rwTG1aOtINYvwqdSmERC9EBZJAmcSg6IO4sIzCQt6Lm1o2lJxxrSHNzYQNxjTKhC9I+4AwHZ
DxOe7Ya6Fdr0qMrGuYq5A0POcCIwlaAq+Vc3/d5LW4jD2SZUjF1kjO/zeKRz5imlI9XBF6TaZArn
CSvxK0oM2kZmxusGWqV2WlLw+osEmW/pbXOhh7yqzUlStgaGR46tSw+iENsewO3ykCocOKhIoSYa
qHcLXQ73j4QHm6SdQAe+9aH2RzWkaeurPbBkJKQQDRmepil4OyJC3ebqLyS0AwQm2CaG6FeI8dso
hJGUaN+a0eaOMZLu16Em8dwkhaiDF1Tlu8iSVahyppfgcupINleJqasfJFz+4qFcnvqEqrVK4X7C
qihRlXuAfZlHqwwCSk3x5KTQlw9sInLEnqpS2LeSndDh0irjuDeV3iIOiEsX1FwDPaV9jZUKHHV7
kiKutqIWTpOWT3GaI0cyjoAxvbkgfh5aG1dfkhSOkYa7AcdxqJ3z1aCFvRRfk2J/ltkcezSylVym
3Z2ZD29mM3xCEt3P0+QaqvJejJEOLXkA0Yv4wh9rHT7JkLvUQeRSPPSJedc1FrKMOLv0VkcBpZIp
ZNtvsd7iaJ9pj3573wkZVDcMURzEcNyRTd8bw/yS6uIsFINbN2jxc6KOUcvmTcmooy/ywQsj+RbD
kSe1xxXT7vJtEE73oa/39AKadxRUMHCJfZjN86tl31uGRJOIurD4snZ02zYmwCbABF8XeLFaeBMU
W2zOnb7uqDeEO6nML3n6BDbPptjp77km3boMtc0YK4zEeoVd1SjfSKqhudaxCQB2kvSjdwFvcLuj
5yQ3N0Mlv0ppSqmlU3f+CHNv9DHDS8GgVWbnBn37GVa03uvagfiiyVMCjMF0dKJKRl/DjZwciKR1
qMMpLlWR7SpFb/A1+CGktuT69Obmlaa4lhV/TWb4GlKnnKYuc6UeNmBsq9PBnF4KEaUbX92lgoJ0
jg4VDWqwMfCBKUT3muTBkqFm5O/H/Ndso3Z5IVArqRUyrfjVSbsYEelkJE/jyNtbx9V7Ww6EHL3R
UiZsKA+HmETbpg1D+av08chIwvLaBuFWw0hka0/jqUzUP6mEYDeMIb8vvKGq/aQj6YmCeLGV6FFx
Ku74jS2ZjA1tbqVhaK75tLWhAE8T6Xb6uSrPTwLobAWywAolQkpVK27Q/qU+uZAo+ir89CybElDz
uMRZyNcpPUXNPgSw4dC0ZDp1oX4NGtip9EkxzHwXFMq7qUh7cx7Jn9h082jlV1GAOoXX/QVv5oOI
ethWanidQQ5D9k0SFzdYKATzTR1i4Xo78jblVkRwmH/QEkPrd/+Nv+XVt7FYjnhGKRidZ735bCvj
aaqBkcCZw0teq2/6Wnzk/LNAotxFia3upMVyOSync6rLUN+jvNtGEeM0mdi/LIdn7lHaQGiqXx6H
xqYOph2fowreBYBvwwO2Qk+JokoeDli7Z4SkvjNUPt1DX/b4UlnaC7ntRzPriDZpTNVnOs6wrkY6
cUoTm2EqjyhfI+Dl3qTJllxvVdNe8yYb6nul0EuV0TNBwva+4OQ5+aDdSWlCylBorz11SyUYeg/3
n4WnYgfnUBePwWzslZQAXQSY8vF0IgKAtMcY1lJht1adRqMxJGESVrd2GNyVf3nw+lR+BpSVY9jf
pYKRmlGjp4kHbFGE/BrWGDVMaoEf1PAIgDTd0sN1G5v9mbICQj8pvYo0aD0GgedhIbdO2oPyEeTW
h9k1z43MhZnoz3hfPKhG7okAn0IsgKGAYyQ7HZuauwVZFx3i+0aTX7tW/yOZPXllOt0aDe+6WCYZ
E/P+N+dIQzHRH6rumlRwwHkA0Aa3wJuVN38ZvFpScJ4hFYLUPieqMZO4az7LatxWpvScYknsmKE2
uENB4C3rdDP4XC1EMV1e2EjFhezoIj0WfvsnF0gowm4GSkn7U909mKk4aZnRuKrUEVPltN/LAKrH
WJI8sfjzdrayQQqOFX1cfIZZuAdccayjcCsn+ldo1eSpaqqAOKlipRjt1Km8JgaGonWVHsoey9RO
Ljd0hX8kSkO7qIpDtx5t4oTCc9zS/+bngIP1DT/h1IU3ZpTTJDycc0mB72QooYPo0R+0e79FQuH7
33MuPapYCY1GET5KyTvMxFyfVVcKZLqxBvU6wR7ztFb5NLv2oNrRQzFQWUcB+NX6y8kO0/dJ6V+S
HF01bgvQrwr+5mi4TslwKWLa8/zggxDiA2PV0DGLfquX03tXLro8mRe5lNl0BM4F7HGVbjti8yVT
Oe6o4oWeNpGalSMVA3iVbEL4bus4UiRNfs5S7JQK/T6zBkEFXXqbg+EsVyCk7fyi8ggXprVri8Jy
swHIXd5uoiF6jdJauN+VXn7qWvrHL0t6LdXiLoPW2JoZDxejxm1Jb8HjneZ82Pj4x9PlhFZbKU/o
jB5Uqac5HeUvKov9NIAlDPEGjWOZpF6X91yN9JzPQvNkaqowuAK0IPngym47jzFOiVGynQPzhILy
wxDVezrPNz2cL8pqxoU75MVIoLVJnWfnBT2YVrBT69g1h46GYwm3qHi+Il46Qq2dd5WubXTwBrx/
FPwoU9dSubv6We73eDpA0acNfLQ6IOv8UaVm348myRuTfIqjEdFxFecXLX3uROJhoHpbh+1r2FMC
Xy7BecJiisYSeRsYXCjoJ65z6u/IiL/6Znslc3vjA8pnlIAOLa2UDS5Ep1RkD22ovmWjIRjohYS1
6KksG8qTaHkx5tHD2ioQyCRlSB6Xe0ZjD5hqv5Zt/Mno9xEVaHsAm4+n8ux76F5e9fJcl/4b4QH9
GCEhik+i/ixRyKkVzFa6SU82Vqbu6TIirRdPGiFDFeAPKZ0Ls5SujDVfxozc7tyZW/yyc6/QjYEx
/WhvsxkUzSzSZJ/Xl7yQKBBwgI2VSJ+Me50JLYSIfGs/zhK6yQxkJSZZwWgFxz4aGDRCTqC2L7ll
rGNbPOm7qcmUo5RSwapQIlCJMBmoWaGMPEPZTZNdHZDHRU494cE0Klp2L00N0HgzaXbr4s86MPQx
92WT+p6JhAMQf6nyrmoxGzezAi+Dxf1pfLVEBIwbAwvDHCe3sqdDYSJJR+T0bpBHVgT9p6bWSXv+
nu2sEKh2wifTB8Seoc3znNbNridCrwfeYX1NAjJqH/AX/ujadFF28faZpeEglN7emf63iWenO6XK
B31kvGsa2t1iWQT4HKdvUgdQtdAI7Y1B+evnFjcNEXbm+3+0WHQuKSLLAxsgbA2Is5zzNxk8lqzq
GA1LyBZKp9Ckh883P0Nb/ewb2rcnHsJ+5x8gMQNIJ2PV2uqLnQD91rflJF2q5euipQKjGbRPDZDv
besZfh7YwxxniTl3+yk+z7Jxn5U3ZSx6J06Hhzyg+pxa1qEuBSlN8yZRUZOb1lc96kD8g+p20tO7
eCkd2FJG2nCsT0IOBrepNe4IGxd4VGVH/DFyrwqqkRp+6xFcD9zW2iHvBYY6OqO3vRaEAtgEnR2y
AZFAMUuYqIlmQmgM6k2slzd13L+O2WK0OMb9ztey7yGam0sLaSMgvS3rjJS1wOYFO2nUBzRtY4fy
azSZFzv4VhuNmmyNH5rFgLOMrJzHY/yQDc++FkEXshijhYEWOEisnbGF5TAWo2vZMWNnUx8caqq7
OJKVl8TmaQ07ltEtKZYxwx9KiU6iI/ti9OLKGPvRkLP/Yey8duNm0nV9K4P/eBOLOSysmYPOrY7K
tk8I2ZKZQzGTV78flvxbtmftwQYEghVY3epmF6u+7w3Pdeama6UyI4AWwSc0RqCwu/oWNpO6BOjB
NDiDDh1sh4gcEqRql3PYc93pkNV1vmN9zrZOCsaQVpJsMTLlKv1gkAvbqK79MsHkz3pClX5HcgUJ
FSjuZNz7ZmAPp+C75Oapu0xsW4PR1D1oKYKAqoHkS1eUwKoIWFnlaxILtF/yfpeOxJm11PL2urlv
sqZdjAGJqXoi+OQ4yUtLkI+nTaEsckAPdVqE+yDu5gW0/tmC4rIgWhkgdzJUVzXLSKzo1tdiTj35
XwQRlqWWKKxdm2NNzBKYbHUTQA1sWYzc+jZ3ZV4Q7GxVeCfduYNftwSjUq693EIlfSTtYc+ONa0g
4hdNbU++jBsGZYRkW4WoVLC8WwxV0t4KPNNXNfZGsyD/gbj8KbDEMm2J2wwoamg9YU3WUuU+7gSK
HzwRQmH6S9FG6qnp1U3GmnIxOjCnownHclO9eKVpbE21FRsUIveTiJ2FneTrUMewZQp4OASBWR96
4u2JC8A9ToYnOwdkqjaPZM34/vMJ6A8RWT+q45u0IKzOvhWd2tjGeqXboMWAioTIo2PjkD8VFUH7
0hgUSLHoQaZetp4ag4dxX39ComedW/P6s4AaN3V7K2EmTaPiKbcnY+foBWhmsxhvzHrOCVXAabDf
AMPnJBXr2hQ/cbgbazPktlB6EwJ2TSCQHxrbLNt6ytIqWzpa7i+RXMnBcsJ6LeMllm05AlDzT/KS
DrxEMvITNtLKWpqmOfspiKNlxs+NzWfra429i6MEABM/e2g+T5XNfywsXhI+EZGYwGZaIyVju92z
5VkAi5PsiNTncAiKW5UQCndUvvD5VtZhUiP3XVds93htrRw3GI10ZJ1ZZTnketa2WxbLOOh2Jht3
7IUzLFZbM9+SLDbQiNl43akIMW+BK/ui2mZzl+n+uovHZ6OHddk53WPtw/UEBlRtc4xomKKbyxBN
dFK+m7gEEdYJvpaG3a4ct70JyKESOPR0hFGCkbC5Xb6i38xHNMbXTm0VzKddGDCdi+1GDjFBlOBp
dSJ0OmYjLQ6bOXey5SO3xg8J1n95MseG6WbI9T1CJcXEssLinjNL7XUIrBdV/94N0yvSM5hbIBRu
ietU2yrKOD5xaP8F8S2uNnV7o6YwKEgZol5TQzIh7qH03bknx2zj4hOH3boOlc9eZbrrVqswXIuS
4kTmz1mnk4s7nklOh7TXUtVY6bDPgdzLipV97RZhH3OJJkay4rG9jw1/vLF9ldwGWx8zB5LjBMWw
UdCCB4d83yipuqncKxoXLAzV8akbtN1Uq0SFh+qx6ciI2H2z1IO8Xg69p7FQTCfefXAK6+ZzapMi
M77rXXR12e2zCeap2HUDUCO2A+1AAjr0FNbsuwre+CXAj0QpMLPG3GnV18prVXSfjQBfr9Q/JS3Y
SrN97V0C+mVMCB505UNDUAC/Nw/d39wm+GE8dj7bwxj1hjUEnRdlZq+FzngYHKwLsji+VcwS9Xxr
5JabymJRAEVZaR17PmfWxK/L/E01+q9Np7JisfudxtyznUW3+yL9CnYD90rUT8n3sjPWneqO/yjm
rgpjwi9Wug2RwAVsuEqUeJepGDpXvnEVtRffFDX3tiFWAR/yYiw94IEkwTXhWeuw6ftz6a4N0LMr
dzBx22hfxrG48ISNWQUbC7OEPlcVOTiQcjPGM2G3Yd+BaRsA+al8jSFZsVWI73XV85ehIPQaFlbE
GYGTNCjaS27DzFW+EWvvvyjBjuyrirSTee5q0mzTkH9znFmbxWRrVNUA6zq+FU2dtoE31ZdoPlhE
3zKQtDeyyk4FVkZEHsrE5r+tZwsaf9hlwB/B5OrMpRiru4qHin/VjatSMA/7pfYQt1HMfaA+18hL
rDRdd5aBsXNt21qZk/ccRKEJy42YdlFn/bry2chkPTyIeFENhdiLoX7onHLa6rERrbsqPQ9Axsgd
k50zqlRs+fFgbOy2CTrCA7laMnEs4ZhjYekjU0F0eG1UdXvuSvcuzflA8yldZKVWnRuvKfHw3rg8
9N0STZaG9AaqY5fKHwnyE2ZswuFr32qoiDuk5eNWezJskIVl/aUUKLnA6GIplK29yrlkZMRW5WTW
Sxatax/qYEeKFc2c2Wijf4urceXbXYN94U1StcMG4W+Qi/7Zm4JTYLNXYVu2SfQyXPZKQjxG6280
/AdY5AxvTLmIRznuVTOqW9EmhGHs4CkdyX+aPJcCFKQrZfw+4B8c+4Z2jiyjWzV5FmyUFGcEobnf
HQuMZtY8DU3nL0xkkJfOqC6demR+NqZXc3B3lYFNdvzdsblBpyz9Jga4tarTsPZTMDHKx+DQG+Vj
lQCmaLi59PoBHsfBq0D4BH649qMKFY9WXzie+W1mnLAQR52k9nRj6evOUQd5nZJ/WXeBvfeA/NxA
VHzUZpvxoFTIthd8AI75WqeQLeERFQRfN4PvImoTpw+eTZ5ad/AoQgvkxi7GS2eQPbBM/3N4BYHC
rLL0+2nd6kD3u+o0tkm6BZaxHzv/gl0I1BdiEYk2ANVxGDMYx+cst96qaTiZZnthlYpscXhIfHpw
dyoAgupNYrbc3fPqjDzKxY5Dk+VsnRE5MXbCavbagA96Ntwr46SdWrBAOjjgTRHtsoolbuMZb3pi
tIvcrp+VopmIcyU8DPjcdJiZAtBT5YaHhlwaMbcX3Wyao4ZZbBy640ZpGm9VT8XSM0Pulug2RZlh
GTDXF9UWWaU9mEke5Ymqw+8vv6Q2dmL+YOA4rbwFVvuSmMnXpgon7n592wu+FzPCvBC/9Y091V8C
gyBkHM90+pgMmoHHk164wdJEoowIAxlbi4+5q7oNwCdm2Ju4iR/5/u+cr1VZeauAeAFhWoL+tacu
lJ5tlRW8DfVwV+vOW5k2z+5Y35OF8Jd6rKCT72Cc5aEoJXy2A6Y2o3fIoyq4BtsmkGwsD9xFm02C
Lb9K1tnxjQNCaV81v3eXIgcnNmez8gZ6Pju1dIXtzr4bbMQfbkZj3Dr8gvKg2GZM3L6tfDLa6Dvi
ZjmRZzFsCxVYG/T3sHrLnfoZnymi0XlxEeZG83lyMqejruztMrND/Tj/qicu2PRh3boRkDrVLPFl
gHdazvYzygjAztdeHf2NhKa7DifvNABJW+Ua0ghAryOhgun1wpvBmrRFHIWnslBwrTSyow1bLclF
tm1GS10Dm7NYXfTLNre3Wj8EqI2VAgsWcaczMApr/PwT86ZiUxrA6MTdMYR47YmGGX47lvFbWIhZ
dKrZG7nC/40rp2kTxWF5yyZs9kAb+ydtCr0DkY3lUOM97lqRth6c/CEsq6vRYgSBTDVvI1r1GVhX
l2g5fG/rZCdshQTp8mU0qhhXGckRTb1b4N+I/g0lGauBJMaAuRPIqa1olHLdl5dmUrVDnnWbPleC
lUhYlJX1rsg11q3EhKM84tsb8rUbTqcoYwLyQ5Gv1bK5CVyM2wMV2wUQR5qn1GsvVaArd5/SoVpX
Xc0SoAmuisaiv8+L14CEnogxo/QCJVopo/5iN+Jiqs0u89Jx3Wisd9MmsYkHGZCFUhRZ/P7aBMbX
0jwEBrMmPoEO6bDvHhiHwrSguXfeGx4pLwS/TOE+kUHZDtjAwWk5GGxKw4BlxBDoFwgrl7BXL1Hf
gvbQ9mWQZhuN8ICd2ddB92YoD8vRUmCkOIJ1LSv9uR6iBxCWLEfRobKaDqJGbp/zybj3jfjOZE7Z
uE67Tapp65Xajc+THLLosi1IkGFNuY5jopE4dsZRtdDFYKyAUVJyAxY7JbiYOiNqDpc7KsLt2Gkb
p2lYlRBs9PAsWJRKejSH6tWPu9ekJlcRTwtN3KWibfnRQPnzi096aL9Gg/XWdgV6/frKUNNyi/g9
+bIRYQXBrt0OvxKSJWFf5hXBM+ViFNNDaDlPsTPsVN3Yi5ClqtLoR+R3oHuYYHRaHohW7baL43fN
VNZCLXlgIA3ReebGEjxh1f5rlSMbmHw1DRMftmRPUPfWdojEpU3xPPneqhoncxs22qOHD6sQ3uew
nRHxUXhUeoAUAO1wgciGo5Xhe1roBLgz91FFxa31iwuCRx3Iq+5edMRimgAybOHYJ4hjGNr55V0G
kWHhTeMxb71VNFm4KNGFjMnRQCeFNKu7sdzqzrCyl6rGq0xRHbT2AaSp3YNnEl42PGgFlnvfNxoL
NmvFlEsGGo0EYLjmY4JBJ3QT5MUso3rJ1XalgFIVuIYOkX6xNQfPUHQDY2Lubenv5kceeYHnKU+s
hRnmcNOh+vjCuhVGfbaqwV2Sa2TbjWndQhHGNW3tep2D6eldkI9Dc9BbssEB6ZRK+YaSA1aPxFYX
fYWCJLhU3eGr7cmXp6nGvtTZE4Jnboy0kufatG219ilTCYGhijQz0rcKxO7as1mUsFDsYavMaUD0
pCJkJ9RgJDjA6tevvwhX27SVeWwdBz2UEmfIhDkbQQunIKDZNqe+NJuTVkTtiQDERFqvV3bAR/pF
rZTDPqvN8i42leSObfV8LiuKGv4jOkU8Nm0fLUg/DLRlZan19kczHZWhW2NrKC6yCjgAeQjL/Pwx
SNwHMfO4O6ytqS7viMOIO+Bi96WKeIesMrB3PQtP3b13mHulGJhueLfh6mMgAumw9Htd2ct+gK2H
20FgXz+PKg9wS3YhhErS1rwzWVfbdbMEYWch4/J3XRq5Sw1Rn4vsgXbXCNolJqBtJf3FHLofB/Z2
t66Z9zd/1JusDZDS6Ulo/d1fEzYqFuaRPKl+/qhOsVY7ByCM5KCyPi1GrKdC68peZFPqwr/GeHo+
CB/gVFH2zY0s2l6RzB5w0zoa4vbBq4L0oAtiiXnQtzw5GvcWD4RlCv2mWebOcOpVJl956Vh59TIA
rLeXxTj14i3EBnP1PnDg90e8CgmazS9bpajOJdp7V/lSrlc+k3UxT/KV+gjLxsl3AwISdO9bke3Y
TitLWYxgnp56T3/MhML7UNWLIbT6Xo6jcSWhjEoc5UBWDqhP5J6/ka1NbC1HML2watLiVh6sVFSb
pOKnhVRWGC5bu0Dros/qpWwG0Vzc8oLRrsKDmVl87pNFUwjqiqTWxzhJPQ7sB/ItQQp90zRGdCHE
Hm6KfkivpOBn5EBZ3iJR56yKIOruEiQ1VzWqCvdjJeylD/vmgbVXtQx6O31qiL7xu7P653BCz85J
LedTPlj5IlXa4otZlW+YykKXrPJnt4uzb0OZQxuMjdd8AsieusX3ZmBFkZFTIcNRLDu1ZOKY1Ks/
sKJZVEeiVUByM1RoTDsGfoA1Mcudjt5TsQ3JhbyRiDgYzSRe08q5dUD4f436+LObh9WLyp6A1Vvt
fdbJ3S6SOB03URlgjeJp4hYzeXQ1U4cpaDZclnVBUkKpnBQWP50Qt7JBCzSHScIv17IoG6qI4FAc
pArLHYZ671cGw9oGYraSxWYeoHB0d90NLop6P18Dr+cC+DR5NKsXRbicKkfdKIaGCvHcR47vkRPc
DsLq3t+qbMhrv93mNTkt2UWOPygqOP8uJN9fCPBsMNJ3U5dgF0kK9IJbULZrhRVjCVqGJ35myrpR
hvgeEYNoWWlW8yVLlbNulX1Ajvh2cv3wu8isFwDe3nNv6y4WyA202d5Jiap44qDkhXFw9N7dsHnt
+P1nOnlxo/vU+90nq0DKJbTWsAf4gqZkus2d0v482HqxDIJ+uvO0qNh4dobcTlZ3N6D73S2uzf4F
W9N6ZYhEfQJRGCOYFF6Fmtzlk66fjTJDaMGwe1IT5ALbJBRnbhwSRUGRnBO2TlsDrYVTkpjpthWo
pKQ5Ca4s6cdTYhnN1shBFeQmyf/W1LKT1o76FmWb4KR5ur3lh+IckwQiQMGEy6/sJgd0si2h9u8M
Kw5vWY2wpNMc+1uQ3qArYb827MMXdROMd7JrZE0KUZm/uw5d/UdXA5rznYrH97ZrLGbfNrkHPRUf
8T7b9j7apqgtE86QdQQ8t50o+3DdYxe6KiuVrJ/f32Z6jbNy7E9rPZr6W3nAXtZZGshJbGRRm/tp
HUzcwCitbcnUhnF3TCwbVZ9gr0dieL8ujAkqu7pf3ZAEf51w80Ooikg/WP9rU3rI3sBTYjfo7gpc
VMBY9pCB4SXcGqgKrwDtDGtZ1xeuf8vqHow+ipvkhOgn65zeWPUj8kyy1Id+dkaibCdLciD4ad4u
xj0PODNjyINlWj7GzfyGPurAc1akcm193/7sR/5jpSNtd5FVpefmSLpVu6LCQn1I02al6j3oCgIo
zUaJTb477CDDNWxE+JjKlBDL0uuLw2MBIMBcSWwyWb6Xa1EhwEcc972nLCKcT6hpPnwMIRsKK2gu
Nil1NKddZGD6+qL5o7qTgftcSXkT3Jj/j8rAstWdohHilxfKjvIgG+Chkg6eL56mEvh44tn7YN6A
irAyzh3xn0uQCWAtqAZ+IWpYk+SxiqteIlRhTfBxipaEo+Hkb7leeLdRAPHGE8TTZX3mePfIfaj3
3rzcFQJajBK29M+LQ1GiCmWNuE37Yy7Wsr4N2RH1bflMFsdBnGjAXjUmdZlZWM5qYa8caoe7aSFP
mxHn0nzokDK3lIOsquKEVll+P5W1H+2dB3EtzZTvf9TL4h91lu5q+0wk694lhorv1XgI9fHHQVXr
26jlf51M8OJZ6FiftBjygVom5ReSdq+WWdovipM/NZrW7E3bMLeuFodrLzNQ/UAD/sksNNJnMDxy
3WU+DTR0mao0esbxElNjJkxQGcq6NsaDi8qWP8bGClQ4818+nEchsrexRNSzrfVPgVWrIEgLlx17
r9z0zztd65AVVUndL9TeCHZ+lrO1bqB2uXr2UnraZ/zJlTsEs4tDriMzGDkTgISh3YisTJ87lSTa
qKTaRoHC9cX2lwyQrdvnrgrKG01U6UaFILYv2iB7csdxTzAyf9F6o4D15PuHLOziO98MvsuXm3SX
b1AMxcUpsu7sB2QZhvmC+X2AoCSnFYMNzO3A3CIn+TVGkvQkD0Y+tCdhtsBrLReJA4VdugAgeTL0
yBwWsg9czvkUmDYcOPPwo/hzCNk9K8vnLEuL3cfQqQEs2FS6Zt0KqAHDMO3RbfHOspQnENCcDtl7
WYwrUCzAU/e9W58dEoLNviYCAjpMjZaFUKrnsSOvGuem+OxM5K2jIa1fijR7BubRf8Oi+dSyHn2r
OxtKVh7gYF9Mi8KFJrBQ2MjP4WgvgN+SDSBk3MCc6fYZPPEGnvIsLlc4AoU5XSsXEdbSW1n8aEhS
JcMHGZxlR7j7Ej0pHTbiBoLUR9cOhbepSyC+/WDX+9Bob2RJHmQXa+4ni2JmF5l9QLyscW6jQVX2
uQuvK4Olzi69Q0RBh3y1iuZm2adSfHWZpsREK8uiD4/Vb2zplZv3S3QtXVZ6YF3eO/M9nTWcJazK
cm4hDDHIz9d4v773s4o7i9eogRQchrLpN8sGHPZdkGT5nT9vOSK1Aqvzs86t22aVEAIDuoMkHMwV
/VqprnsUelwd4bI8sye2HlRoVeiN2deydpCUjcGTO9yIR9looWq/AgdS7tQSnGDTGeU2d8C7po0R
PEZ+4azLDnEEPR7gUUHvxDyng+o2ZPbDlIKy8YpAeduQX/Pf8o4lqVE11kPGWGsAsslxsIxwVcYp
BCKQAvdEM9cDY10Ny7Dup8oncOro7DAh2bE3R9TdMJt4IVsdg0zn2Dj+kfQ8AqNRlJ7L2q7ODog1
UuhV9FU42U2Vx9ZTZZQOnIoAOZApi55LhQDC3MH5/UpyqTVBdTf8Cl7k/UqbGWtZjrV+JbdExN0R
6UOfwlBCwDO6jX0f3SitKUiRpM62H239EPOMAA6TtWS04+LI/NZsx0x1ziafz9pJEuO2SLG/i1TF
eRhmySL0eBdCmO62bv1pXGSzB0PrjNqJVGdK4BLVrbkqB8F/KufDe7+mMgu8LZQfV8iWZhxxSO5N
HwtCyO3kuNcgEts722jD+9JGsyJC6G0ti/JAB9Ox2ztW9jMLCOGhjw6yjg6aSTiQCEi/973WxJm2
Cw52nlanPuyzdZKlzZMexd/kV60Z3yOrD19j7lWC6SNGF/M1LlJFB3O+JnWIKVSxWT9Nxpw+6P03
M3+/JvdSbaG72Y9rhA0uJUnzA5Qq76A1o3cg5Ul+q9dJSIg4DzYJz4YKN2yactn05ymLYGOltNEm
HUTWYlJgwuPDVXdR89+j8oyP+hggwrCwVJdjPld8HJo0wgAY1OvDBJF23Q44rtfRYByLXE/WkRUr
z5DkLz134asVdVez7o1neAs5afH637r6WXuRS1czHK6lF/3o+seo5qTisV6IhDDii17lxqPqV+VD
0P1SiLoXrbP19xbN+6Xlz2tKr+y3deUDQplEh7N4rQ48Y2H8kxBVzbU8TTQEAaL5UHoxCpPuRUW3
61Al835NnuZo0Cp4qv5eK8sow1c3k0HI2huVm9wKDlBGzG1KqviGrLxyI+shvhM8lZVaNrjoIs+9
Sfp5+UL2am2ttXayQy1r5ak8CNciV+a08aJEOeNHf9kyasGX1qvCw8g8fw34aezSgcCclon86uda
fpVnrEKfGpKpNx/1gx9oO9cgcS8v/b0vaNMffRu0exdoHLTIDrvBSR4shD65jzJz7YgM7ZKmhfst
Tz/61CPpjj/7yGZbtRBr6TCWiYAZBg8K4u+HPG9U4tPzqa6A+JJn8lAHPLuAJ4WLj7pOd0dx+ign
9pRs4gwdM3kxFEeUmv4Yh3AlSZq6tpmuXHJkv4zBwslZ5uOggq8p4Woh19d50RUhg/waqGF+Feno
wBH3jZU36tmvDbumQ8Dvo7Y0DGdFptVYyQvlAWnl/FrvqrmnrKh78GE2S44tPI0Mp5nniXTjCTME
sZBFqEzFtjZQWpJF3YQyqsDVPMpiZEcrHpD6Q+np+jXJzAdZ3UdotzYmHnLxmI/PtUaqly2Es5et
iqVecNKcbjHKNu/rfHof2kvN9tDHbYmeEheR8RjX6AqxH53flpaiJlhYinHu8VV61n2cSf793Zrz
u2UZFm7IJA3PH+9WDpnwbrMagWYBS38rldAzHhebpgjARc9i6e/q6LOe+kdR1CFMNA8IjWyVDdOQ
MrPLcqrmn1MtzXeyNGbiwFQJxSfV1l7MWhdaYBRd0XYbVjXx7PVQOyNQpjBb+ggVnAuWQlgn+Rbp
hwr5LNn7/ULHCMFOC3f29YiullJHV/BmAVuL/jbB/+KIgPyhVQb3WdV5+dEbYB153lV0yWM9V+ce
PJsqIZ3etIn7PDRGvCQQHx1la2PHeGKMyVOggZ5uTCx2hl5xnytIY5u8ioeNvErXe8KRbRyfPSX1
nqb4KF/SVTr1iNIrGcD5pfw4JpFb5cpWFsdk/DzhO4uGVV0+1IG/li/pNeTGtAnn67ZL9ScT1lgS
uacmNch4qCrkYoysTjhlO6deWOReYs32wYWa9+OYmsgN/WweFDAMH5dM0zQyiSKxb/FoNSxYJ2F3
H4Rtd4/REqHDFHCoH1BE8gYDmX58+eihtf5jHxvpSfbH9aTeGh1ES1ms5gHnLO48lrymrzJriaaI
t/UMa9u0Y3UZcvj2LACA2lcKv1YVkczWsIPX8LYNu+IVD6cMnGAwew2YsG2nxoXo38ePll1/9Qwl
f018HfiLLT4ZuiXWDcqER6KR9qmcNIEHkud8iRWxkl2FS55P71X3bkrxhhvViCeJVfV3U+l1C/l6
NiTFtLPFi18CVVTEwGJMSaxDDalyXUS2+wxw4CS7NrH+uXNVOIi6rfGmiOjI/6Hwe7F02Ef9/T8k
7KHe/4ciY00l/4cK1tBjlIuvwHe7jS8Sc5OqybQDHJCtdIQ9HmWxq5J8pYeq/mg29Y/WyQuMX4pq
oosdSaNsA9uZPImhxE8qPukrdVSrM2D4fi+0pN4hm4yOqBKlKwfdvE/j2D0DgTa/u/WhTpXprRFM
E4iQxxDKuXry/OpcE88sWgQXeiN/6TMRbtHLypC/S/vySGQOy6j57I9ii8gzNsNms2QfQG8h+hF2
BDbQfpPZ51Qz1v6gREfSRu4yJe66lvXC1cECQXTOj4ZVrIumxzIiaLnC8CKMX7zBfR+g3xuOiauW
NtvrOY56NE2woHNJxAEonqIa3xu7KtTWVdWhSDA3yC6y1ev04kACARX9mAQVSmCbtAqsk0l882TP
B1kM094+TJhLypKslz20jPwRSR8HZeo8hvo+X9sXeByFVrYJcb1ZSgF2mK6PJUL/91EAYLLWwFlI
IXRnqh9tz03uSaeH7/Vl6ixbTa+/oLYB27x7RW2cZxjwl9ugNP1dgHTQ1g3T/D7pSXI0itq9Gr26
RAC6fVFRbVoh46idkU7FAa1No80glPqpUrXHoEp6JHUwyhpz79mK8VCJNSc5tqXo8QAxRlT7x+DK
HgMydh7cQivvj4be2LfWfDB1cItWcTvGkT0rirUnIJgH+H9gLSszqfb6xLLio39b19FGbdiyyTp5
WReCwh+jNtvKomxQo+oN2Xrr5qObA5LKqYvsAnnTvk2FX1/cTll+dEBZhqVZPH77GKY2HLFtJkh9
8iLZ0LbRsErS0IdywUCyTmvyAbPrKNvLYlf49iaPStAQKt44XmA9u2zpDr0HCEAW63EM1yjVqDtZ
dJLisSHddYVM5d/DUN/UTWs9l2MAgc2704bYPJG6QII/UL8Dw1K3cVWypZF18hBFeX2EcwVtmb7q
VBgbf6rKfdPln8ECQz33fH2lqW5814+5dTX1ry2xBYgz2FXskTGD8jo3FlWR3KlmpK5UskNrWffe
4JefjVHXDrKElKJ19fKvsrusiSxN3bNo/XWcOC1UUBGNsq6croNI2tSfAzhU72OwuQCuLabPkF/c
ZeWRmY5J/WvzBBSh93r/UfL995KcqwZULj7aut9KP6+Tk9zPnvI6ck79vd6Tq54nwJ89319vbpsF
d/6X67whAP0Y9PugH5MTzMbkZCX+XZuN3Q45luT0US/P3uvEQMKsB9lA94/qvGKmX8hyPXXf0gBg
Pv4MJz+zipM8k4dajGiq6GmLgdjfDb6mRsMvZdOJdoUaZDdxjw/l+zAfI3S1Mq61eNbum8eXBzkW
i4Ju8dc//utf//Nt+O/grbgW6RgU+T9gK14L9LTqf/5la3/9o3yv3r/+8y8HdKNne6arG6oKidTS
bNq/vdxFeUBv7f/kahP68VB639RYt+wvgz/AV5i3Xt2qEo36aIHrfhwhoHEuN2vExbzhotsJTHGg
F5/9eckczsvobF5QQzN78Aj93SRyrZ3rXccDBnit7CIPbibcZV6B9xULJeo9FiqYBKSbIE7MczVZ
xvshm7SzydR6Q26Yzxq1JPMMKr/cKlrQLj76yQZybhhoFhGSyWVEUNTKdyJ3+5OVZ8NJnhk/z+Ye
KKfkLOPAnYZsTU6+ru2bqC1uywgorW+Ov5S8XN1boTdu/vMnb3l/fvKOadi26XqW4Tq64bq/f/KR
NYLjCyLntcLG9WTrWXHuWzU9424xn8PerslvzDVibY04kwHbGJAOmQ8/quPKQzZQ1P5JIbm5ykzV
QvBmqG+9yKmQUKBu8G0LOKnahbD6/i6XbfVNpFWL+0z4JIDrXyKy4U+q/pQmTftoQJq6S8Byy1q3
beKT5kMxlMVUI6kyGAri+fM1FtyDdZDWFeT91noCa5EuJydPD7I1L5Jfxh/KX8ZXDHXftxVES1/D
9dT3G8Q66u5E9Pk/f9Ce8W8ftK2p3OeO6WpQvkzz9w+6dXOXBWuQvxER6dGL4fOTn3CQeXyoFlIW
EPtQy5Of8UdzXyCLWuf5zXu/sG5hCqMjehOaU3UkrAMfNuGGy+yxxTRzruzcGT8sT33fnE8d/Uev
0rLfOsG6SwSlt0ezylh3bjO9NM1irImHTxjEbNRMb/dtZroPlq9dZXvGLoeIuV7C5PTtc4W88bLu
3OnFr5OHgRjzA3PAHwOmwA/uVM8AaLgcUnRLJ2u4do4THtu+PMkSIoHj9Ud9d8XnGQW+rsz9RWeg
/AjMxVj55kcXLm3M/P1SXTGr1cT6ZFfEoDxCpEOQsI+GO9UXD+OgaRi8dcSS3Gb+XwLlk+Osx9ZS
P6uo/+8AC9nvRXuMzjkc1nvDxSQoKqwMw1Su/t9GnS+vDLQQ5K3xX79Nf7WcDr8V5VhFQdj8UfzX
Q5Hx9z/zNT/7/H7Fv07Rt6qoAQn8x17bt+L8kr3Vf3b6bWRe/ce7W700L78V1nkTNeNt+1aNd291
mzZ/T+Nzz//fxn+8yVEexvLtn399K1rSooyGTkv+14+medqHCP7Lb2ge/0fj/A/886/TS/oy1tHL
v13y9n85O4/luJVtwf5Lz3EjEx7TcihDikakSGqCkKHgvcfX9yq913EpNMGK4OyEjgQUgMydbu+1
ftQN/1o6/yFDCjOW0Dl6sc8dqn89/x/H+Y8J0ccSlmVqpiXPMS2DfRYw0vxHsyTzCKHatuYwoaaX
1pTp8L/Ef2zDUKXjmEKVKv/YUP/P/3v2/x3C/uejvT+kqcY//V1RpU5PVw19PpR1lCNPsacdFAaC
Pfsd1DZ6EELvrRHgZOOMFHNnuqo8cdah732ha/dsJcWHybflHTMmqJlWQ31ppNmHhLVytOa8bvBW
MQJvDvVF/gIOOL7zJvg0G2ppGKRLECSKScr/Su/DJjz0VjD8Txv9p4m+HaG1f0fo/z7O+THfjMxQ
QxyDlGz9YDupR3asygsm8wpizpqaVv+30hchW0AFSyRqbf1orznFsE05rjdXZSHoo9WZTTEEbfHK
wGh/o86ubHHcD5FNynPjAfZw1OQ8f1Ff2KSwv8RemHy1Gsrr+PzUdIQa1RNaMaQ/bFSOZPCTwnPD
sVz8M26S9K7tbB3KX2wd3zS2d+YkcumJZ4G675taTEZkHOLASciOtqfmF9vSqSCLL7MfU0gYG8fO
7UeOsyBfRWRU3nJm4BxTr7D6CzOjpVZ0Hk3evHayipqyt/PpQEGAAspEyBeMpd5zNwAduXCPc4v8
7+Trv59W/fceHsl+7FL0HDv62vDL0sbsZ1gp4qs1GsHJyTlCXF94pf9ONv57p/OrfvM0WWRB2oa1
cwCFmXRunbYJtTkq2+NFxJIDHgOKSDLNtW9xqoDXMypfPNqc2D/KrrV/9l3Q7e0yLjiabHTogFWh
tuT9i3rc6qQZP3VMKqjG9JPx4eNffP7W770a8e8PzkUQQH+gQmSiGNW0rB3G6NuPL73w1rXzO3rz
LphrICOBiUeJ3JNigiWYtr2A09HY249vcJ65vfPbtdmMLm6qTO/7Fimy+oAFa1vHr0l7axbDabK+
iNb/XOvRiOVvn8OhzCkKtLJxPdi4dnQm3l0751LBnIj+0eJgoQtos0Bq6aMPPZkbmODWvLQkuX9a
jVl14TUtXf7852++gwO1C7xn3rgOBWPIKlaqZvIM7YXAufSZZ1EkVgd43riQXYyIq7jCgVdt4jHa
2tF4oVctPcAsRJAOEabsU9auU2p3cAQ2uky/OY5x+Pj1n7/je81oFh3qgnlhlgcNPMF4lfMJKo0s
RudBiGjnwIr++C5LDzGPDENv65FGb/D60H7OmlweG/Ie74cy8/98fIuFvqzN+vLQqniqUm7RBB2y
SUMv8c05gPI+dXl11p+TqJPnbMHGRR1uUiZX4aAA6nLhIy80I3XWmTPHTshrpx4fqEcHda1s2f+h
l2VRvPv49y98AXXWj2uQGQiWC8IFR1NmW2/TKEeVXH79+PILb189P9ibblabfSUTqLuupdZf0wIA
u+gu/PKlS896sJ2x/QTRo3ELvdhWMQCsqb7w2hdiqHq+5ZtfPSlhp6HradyYzMonL43l3uMO30SZ
RXtQIRB0hSevQCN0V597T7PeXEVjjs2B7tanFVxh6nNG/cLDLH3hWU/WW9n7qu8TimpOVAMAatTb
yiC80AH+vpR3IoU668PdZFFQTCGJC//9EKkb0KrZ7+yFk/stCU4bDp/W7ZX3q6US/6yRXtm7dIOt
ZQXadfvxy1t6wlkXTwtPV8OK050y0J8ipX6xmH1azuB+fPmFTihnXXwMdM+yISW7DklW5DJxCi91
G+a6E3KSggVy//F9Fhq0nHX2iErtjuwq7sOh2JrUQ+j3sLUuDNgLAV3OOnqQ9WYKbJaObolDUWM4
ld9sLOnn0nM2TD/3CLPuTjWBPY2qw5dQq3EFp/67U/XZhSdYej/nz/+mVxZZmKRlw/thgb7uam+f
oE3+3O+edfjACbNAFqhr/aovVmwVTtQGVc2FHrj0w2edW7aBxkGfWbvmZJ/MwtlkRXjh0kttc9a5
h1zTdCPhnSiws9cCXINKWq+XhJyqXdrDWvr5sw4e9C3lzXlTu8Lp1tSlbmq0Th+/96WfP+u5tR/4
fQfyye0CsR05wKtNf99nYpsq/oXgsHALMeu9Zc2J3TQMWImNHKqIvW76x4jz+LK+8AwLHUvMum3Z
5riiqCp2s+ZZpQx4BGrSitt6+pOp/uc+s5h13nMmWxDURLjK+6kYwMm9L4Eo1mSjXLiBsfCRxfn1
velcSmprQ0YJK+IEGDAiyr21aHtIBkFvHcWoOVjgOWmlJYD9RiUX7KDcq3/iINJvZF1G+7qcEtA8
ZNiYsp+O9djFlN1J33hmX89+8WXbrlF04ZspUnGMOJAe1nFYWD/GfnS+Ok1OYchgRo+izkFHhtBK
od1uBul0h0lrlI1PruKuKqkkJxkvPIa17dfrTknIl687tFxTOm1tqu4OcduEm0GZ0vWEdgGofNXd
+FQGHv1+GH6HiUFeFHm0JDpFhWo94B3JqS+so+t6QOpD2rlZf6MEZrotUz379nE7X3q7s9Alupjd
0I4xsvENuHzGRjBKfu7S51u++XAAv9JK8+hClAfcmyEA5Ci60HXOv+6dkV3M4hZFDorZn1t2lN8E
prOmPBVBwvPnfvcscpkJxHrSgmuXtQuY0LD9GVjC/dy1ZxGr1UYLb25SU0SZV4DlY1R1SFc+d/FZ
zLI4qp1qwcIryo0r3ekPZ8veZy4Nrf3fbzlRYVanWYbJz67OVIgOlqEhrQuf8/1GqDuzQBVMJFO3
AV28svp9jICiVtJPXnoWnwCt2s7QMUWaYMuaioRJM+w+fifvN0IOCv99J4EWY5VK1Node29jB8Dr
vGSjWtaFScXCfp/unO/7pv8ondOVnEsy9MdN9NyRM7iJKK9DeFyqX3Uf03E1jRzO42K/lUlUH1Oq
mFca5wwXQu/SZ5l14KGuoqntIobX0itPue+FO+RayYXRaenqsz4cwdTRrWTk8cx825EKdubnf+7L
zHowA3cw5o0kqIENkWO6KY1qW6T65nOXn3XisO1jDk5pU6hBdsA3nqrA+yUCcf3x5c/t5/8Pbroz
68YegKA2gTjnnv1LTQwzcnB9TISjdqEzLzRce9aZ49GshsjLazdIjWt8bnjRI1yGzo+Pf//Ch52f
3KaggyQp+cyGO8o9zasquvBili4868u2JaepMYCISGfYNGq6mi5uay9detaXiy7LvLrl0oy2pujW
mRwvBKCFr2nPerGUCicRmQ59w8Po05i2sjGAYe4CLAxwwRP/U+t03T4/2ZtoYQo5GUHJRy3TEtiv
X6H96/NPxiJ71llVJSvapPRJU5wmc5tnKDM55IIQa5U+uTpgbTtHgAyryvAENguUXlhb97pTmhfa
7Pkbv9Mp7FmXLgZNT0ctZTkxyasMqA5Ow3tOpb6zY3+lB9aFoLT0teZdm4zwPheMc9KxKS2G4kjm
xsh8EU/khQ+lnn/ye48y699+3FYc8zLaNX0MoEQYiNw6vG7bJqCiWxnU4E6rExC8SR3v4yoV+yYq
qA50hLPXp6n7akspfow2VRgYMGE4gUo6Tr7J1kxKkrHvye406b56VRsRPkonurT5tBA3rFncGO1I
JduNH46xYq2T63RO/pyiC21s6eqzSUCSR0nLwVbtevnPkjTBaXhhH//CxRe+qzULHWOI+cA0CNl1
JrfMS1GhZz+AoAZURDYXwtPSA8xiiPQVXsgZWBvXJnlq2Ve2s9ihhl3zqbhqne/7podzoJRotknb
rEYWc3aTuWZt/v742kvvZxY9Ep+aMH2kewFuvbLU9uRVsOu6dLzpq/jrx/dYiLHWLIboRmCUxlB0
hyQJigcocSRJd2Z1IUD83fR6p1tZswhRQsKP9NxuD/huAHABeV91rfIy2sLZyVFX4FYnVAzBwjpp
g07ifQiOLIeds9FHoz8YUk/uOjMst502NBsnESRvAITeZp4Z7SkxlRcmJ0uvYR5iOIu1S2PEXxTZ
+i5l5FmNRO8LDX0hTlqz4EKRlmeaxaTSRy2NKKak15HSUARuYyQtSUDACycb9UKTXLibOYsIqVqA
soiE6kawTK9bTQnw35DYnErTuKKauwOF01vDp9Y3ujmLECDzC4XaZRBhVm4fVTCIm5bCx82nmuc5
B+Rt9/I4WjU7rG2wtJvKVZNefeoTpf/58dWX3tQsOASiUigDsCVzrvxm7OU+i7JDfzZwpvIh85sL
n38hBpmzGGH0ZpsoAUvAoc9OaWT+iTPlK/nW9x8/xULbNc9//iYEoS534ISz5FHwS4pXdbzwdpau
OwsNhjPmHHkCTR5Y7+yFlb7YYWFfiMtLF1f//dENsGLgE63mpgjdcvZzAPOTqvq5NzLvzWlPFYzJ
KibNqeJX4o0sPrnMMGddOZqyquiMgISd7EzOFK2FGwgcv9uT0vi5n/83C/PNB3VUEiCbcapdw1e/
9Kw8NmWB+OzjdyMX3rwx67BV0oC4FJHmdjlOloCd2n3rK2m2is7+F10RPrjcPPtalmboDpqKXRpi
DW23V2C7Zt5WLTDiMJQCU/34Jy39olkn1wC3+L2TaG4T1gYU7zPnJGgOH198ofMZsz7up6rIHRUp
eVDlFUZJv8M/1E4C9HqYPH58j4U4Ysw6uOaneTcoTnXA+gtSzyiTe6El+T26qn4LC97foj6qPjdi
/92SfdM6DDlicweH546V/5jCe8T3fuHSS88x6/F16lWUYJkIhoKI5ZY+UF46geUfmuhFC9qfvWy8
7cevbOmbz/q/pk5GldS66uoFiTohsvlVY6u7z1181v9RhPRR1naVS1a0fpoGqKz6hMPhc1efhYBq
NOsYEGzpmsoZFwc2BXj5x5c+N8p3pkv6bOiWfas65KBTBFLFHsQk9ExJauEw75Xmd+l3yoUgsPCh
9VkM8NQGrGQTVO5ghD2Zd6BumQmmqzRB76gIzlspqrnQu7WFT63Punes98mkxlPpiiYuJ8g5cYTu
puqAi+QOPG7Aa4AcSbs1rjUdtAHubCRuOE+6k60L+zmxjfglFor9xxvh16d2o962QSpuwLCm21Gg
N2ASwuQ7xUAxQDBYtXr3nQSy8hCFyLvH6KzuDCPV2SpTNXxjq1NbdWYndl3vm9981UBR1TvTtwI7
kyvG1CsvPPrS5zz/+ZuuWhgMDGPkV24Y4hNRTTguqnFHsf2fpva/f9xklt7uLPZklQHLLBhKl/Sb
CK1EaAJHtKr1x1f/e5r8Xos83/bNI7S9A9G2CvIDJ9rmMSbDdptTqHiEMxRR+5vFzySkZ9SPNYXz
pCc6nPqOjXnFzybKGkztgawHqsH8CGQe/hsq/alxxXiqp2G5j8wMZsmFX3oOUu/90lnwmvpEHaMp
LF1WNIcc5J2qjHtnFLAElF00GFsnxC5ZQb8ht6CLI8w91bNTPn58+6XPMItnTchuAFRv1dXKKLxP
/AkrHGeJF7YnlvrrLKAFtqwbJWXnwwqdYQeyULsNasYbs/QcZMXojzUYsU8fP8rSzWbxTWd72+no
D4eERdaTV/fxZkJ/vQ7zTmx0WNG41ZzK/fhm58j2zlebJzgKSI1FmMgJdqiinygf19ayGeqjEfrn
Yz5rOjQeDPesJMElkH50obWcA917t50FQCtK1a7BFH9IGajBywO9fUV70myH0dJP5WiyY1Yr1l3f
pdWFhdLfXMf37nl+32+6UtRihmg7kyfqg2Fb1HVzTb40iqYw0GDzlCDtchOZZFp01l5DprTLisn+
TtVDBvCmz1wvkh7+bpFxwhqYoC67dEtFcfri93B68VcnR5QSyG5MdbC2YV4n34YwGL6NGOS+ndN3
HaRRRn4DcXi6HSYrx4KUei7TwfgaFwIyOuAuHud2Zr9uKC3ZYGQqj6DNjOso8ZwLY9xSSJmnauZK
4CHI6aZD2XnZL0zmDV9BVckZVCZDrPQ0UL7jPIq2hUwFEudWfdW1OLw2+6n5qjaWX/HrDNt1sk5d
0y2M1ZCZHG871IG/tBKx9cdN8xxB3/tes8gaFTmLQwplDuZkDUeON6+bsGK3eLSGC61wYXz4O2K+
aRGBSHJWnx27I70qr6JIta59WDrfC/08zVZj48KTLAQnbRYaOzPLfVRR7cGGF7u2pTatgQcbF7rw
0nuahT5ASjl1Rkl78Cir2IxDNj15WJASErPH6MI9lvrrLAD2aqw6eVu3CNAVQDFDrYsvTVHFd8E4
DciFtXw7TFhOIeXiJf74+y+FplkcJHFSK/0Mp3UkB+XBoq5/WgEnJOFOoDuA3qV+N2SnI4aIe/nF
hgB1aUG00C7mWaJeqiZeztB4QOB9Fw0gkdVkV2j6pqnj5MLTLbzRea6og8VgGKAZHCylPwvMoS2f
bAu+6qoaY3bYNCXXH+zCq890UFKSth+/1IWmOE8gdZgN6rieMjcOgueO6ITVQV7aaJHnJvdOl53n
jzqe3Wn4UJsD1sft6GjxibJZxcSZ5xcwU9G9780qrE4exDEYo3W2MbS8QDZA0d+qK5v+Qsf+myb3
3g+ZxY42soKgTWTmAhhQYPEmcj86aCksfNK39dBT0t6i1arRwG0iSFvw4gTSYwrnt5UY4p3WZ4Yb
J0m8qakbelJV/svpTetCd1rosvOMVY0cRZLKGFJ8G6ukrzXxJsPtBsQpubRRsrTPoM6CTgMRXx2z
sDv0Xqs+gZpG75CgUMpXUkGpEZApAlBc13/bvkZSYSMRFpldK6HHOrlEIdt3eyHZF8AXA1jz0nJE
nrvve59mFq6SuOiNGsHfwSZtFw1TZFHxb0mJgDC0kOOOWUq9vdeiYYoKvPB9iqxC8UJx6SB8Ia7M
M2CzOmYHqQrGQ9U8N1q+r4lbnAwhUL1hdHP1s4eRnJ+P+9vSl54FsbrzarylutznQ2Ltp6aWXzKQ
gAcrD/3PNaZ5wqsPkdMs7Fru1RhmqG0JdF3BVLlUlXSfe4p5risBKGmQZ4h9HreD69Rht3VIktxV
fnope2khMM0TXieL7aFmAh3N2RPWWwCz/ngh1C5derYMtJJqMBWcMiBt4eun2J7qz0VTOQszdgt1
Zuqh++r2GbBPL9l0zqRdiGLW+z3lb89+Mz0xPaNMuxBJhC3VAm2mVzgl6iUtfJSGifgLQVy/aVtD
XvjK57rK97rm3z9/c8MAKraWRiU5e1NkunXcWb+9oa++maY3bLwsiCAQDMUanrtMVvzN6pAMWuSa
uVFvoLnC+Nci7X8LbheLGRcG4b9jzJsfM+mVDXG26l1FB0iel1sNdaBOVUWs/vi4by6For9JRm9u
0ddjOgVenbhCaMrOi9WRXQIn6jW8hn4Vro3asa+NVu+B0uZIzQLWuL+MSp8uJfsvZOPrf3/Zm1+Q
jKRCOBk4Ot1vXny1uG8Rc7BqJ3f6bKlxqzK70Xrc30W9y3IdriTa2xB7huX/ITSDM1G2ufBwC2jb
UAiEmhabLvG6ZVau9IlrlPGFA4OFxjhPzGWI8BNT5onbSQMqWl/np0E4QJgRJf2esnZ8FM7kXDqx
W5pJzNN0Q6F1cTFVfBrs0Oa60MMhR9vge78ichxvFKfGAs/Rnfyt0Gh/yl5KpM3aqGV7IfR2K7u6
urD4/1t79M6INU/nTWw9SCNhdPRy+twKFktJhX6uV+uWith9x1TtRD4dlKN2k1kIJRwAtEFWkhtd
Kt0zmy6/mxAMFe4s0EOaiekOwHi0FmlFqgOS6nLHjKTee8wGNpbhxBuoIdizFRPdjadGV6VTlN/A
o3tfexQZN1oRhf5KjQkHF3r+wig1Tycucj9XKIZv3QGu3N6CPrVvdSVayyy6lOS5MN8Vs1BZKqpu
Vo1o3VTLvA0Fq/lBmUaow52AnTsE4ktLSei9KJXhc2FfnIeDt32rMzDHegFuGHSCGsSK5zrsL5VO
LHWH2ewqnkg/0cDcuCLVwmOWttZB0TtnFZZpfR2CYbvT67G5sHWxMICJ2ZRpQCeuUdOauFqh7pyK
loYL7OMYuHTp2cLOydJq8iI/dUPO/GXxK+Qg4HNXns18Ij0ECmqIxrWNSlwJ1VPxKI3TpyY92jz3
Vu+nuldwQYDDD/AfV2q/IUew3QWabl94gPdbrDZPwK1Em9mDF/Skf9TpTQbsc5eoPkNwDebuqmPg
PQrdS9eJiZLw43f2fj/UnHNre9NkFaXWisZUKJILMfMUpYX6MSmF+ALyq7z/+B7vj6vaPEM36fNs
iBXQKVRYVtcN5wDXoZH7gGlLx7k20iGuLrzAhWRdbZ6sW0vf8+uWwmwsVLmKIG2bkE8IVi8cTgXb
TGt7TKMdp517zkKOdoGqo7w08X6/YWvOrPd7hiM9x6pSF4wSMJ6p0dF9D9Pucy9x1v09vaeAwhoy
5ErDMVTUHavNRyWwDnqT3Xx8i6W2oP7bFjLFCE0z6ygRskzYcpNwNqOO3qGNqkuj7FJTmHV+HK25
mTsKyhUpqlVXoAsZgn2lO9O6T4Knj59j6SazOJADPe7DgLVuy0raRYA+7vTAiF4MDtXuDX+8lEIk
jb+b1v//QK3Nc3jZSWlSjwJ0Njei8tVHhnGTSnR9K0ii4y7wSv3Amjh/bKcx2fsknRwdGY3HEEDJ
Ct62vzZY2qCh7Jv+CfRHu1LNrSLl18GHN+slO6//FU/sBGX+RlUDNno5susSB4h8sanj1q3za0Am
e9mp22mw1naibhzMkJAvUPNVG9RYWH67fVXV12dbrsnf0RNnY0v/OCoF8kSkaRGYHXStHWC0Wyvs
twgz4IoHgIiYBhcFaH2jYP/1vJuCXGwcdkWBYnGYjoUMXSvIrplFrJT2OQL/7ZsetGjprKJcPfge
2p7IeAlytkEMoNLhmRtYbKbC+g0F+iqLScwr2L4WQ7LqKVVS0NsMnrLTR/EamY9K7p+Pno4wuEkE
6/ZI0dfNOakmSbdGc59MON1FzV5SRDJJU+YndZoe7L7fpZN6Q0n6ztOPifcz1eStY/Qvel38AvHf
MZMRSNFkctsnf3TvdzghMEeWhiQh2rcSkDwwa1XrN4jC1z7rDjXW95VfXflW+8qxwapUivWkOEfD
2yN236qwQNV4PToPdWahWSzB6d7F4TME9rVMb5Imeohz3a2neOWpD5jKVjANMTi161G+oDWgIQAe
r81dWWYHLWRGFmYQvyzjQJbhymN6bk8wSZPXPoMIGt+lwr+jynFXwrgo8Ja2iEgq017bVYot8NbW
1WOfxEwOoGm2w09NCjcX9cHThkNkV1dkyK8q/6jWz/nYbc0kdoFArlJUQ73zs81+e6JBvzTdl2he
ixBfrfbs1a+y1DilPTVqeCz6G88hp7lNKyws7a4Rp6H5BqzqZHjqSp2+J2p8qwWvaf89hS5pJzdB
2KRrPUQQhAoRQgdTPbbW4YqPxkGTA8wuvV31eEzXFrTKvr3DvbApvVcOrdeNZ1yBqOvcRusPJk3W
RGmg+OYetS9uA+9Bb+8zEd15DFzM1rkFNvBA3ytOu0+t4dZUm7spHG4QfF+VCI6ZvJ+1M920Uppo
Z4h809XlQXF+IlVZD3p3pffBrWP/aSxsjb3qBqqysU3ckDQEZKlrbNFUMLM3F4KKjppVqrfrkjw/
P9zVqu0WLcfZpjMeJ8N7oYaMJQSyGqVWEd6/VszSoWIxCon2QZKyW0f43zAvZTDWcD38ngp7x2wd
CTkH8sV9acGzLdkDqQydRSibhoURwTYcWX1ZK+kFbuDU00rTb4H77owpA1b70FhSAc2fXWU6hbt5
/spW5EoZv7cWQPHiLo9vGztjbT/eFNa0aftpRZ3VaUD7N5Awiz0IkuwhB+3uNbjo/IwR9KUZ9Cuc
8btYa/dJE26nnhLnYiDJ/anSoOBO04vsryTStY6c2/HWLL80cbwe4m7NlhdA+R+ekp0ahU10zTla
anSMqrOYlQMvLH5lDuZUtTbs+gEz8o+GafyUBYtfRBVQXC3jJ/qerWJQ8tf9DMZ0lyvaLoylq0Up
nTV9sAIsQBgxFRK/yjjY9AjqlU7fGpbxa8oAKqV2hfjkpk/w0WfqCjojiLS1KOg8xk8z/D2oLwFq
MN3kBKzgH5ceeR580SkeKD0bMPsouDaHsdx5prbGdbHrnJeu69YQLZ86/7qaqBAceF571Y04e9Gx
0whM9DcGssUELUoJJfrZluFp8G3XSF8SlVMEWb22U7qHMXbsbU2FYiLXje0dm/G5LFs3CdymyU/+
cCOm7qEqr7Mzgru4Vnrveyeo5sWhDm/2mFm4EfLsWqhiraYaonii3BihRDFWWR9sEJ2uY7zogVrt
NGaTYVPfKKPYTsUXx2Zlr78MabLKE4KN/nreBEMnuVPy30NyWwOvljhi/PhZR+hn4qF1bMPtYwzJ
CblVtAe0ACezaY+B0HbInzF+4us0Egwhr3bFa7B/5FH2rUjU68GqVoXfX40ln4Q9+2MRZOukbbcx
HMoc6a1WiQ2hwS0JFZmW3Hhl9UNm8U4NaN1t0zNIDNdKQphQqZPu44NH6poWWxBuVXUdYNm0BhMG
MbBrx/s+Rg8wv9ciNPGBTruiHND2sUFhNa+kLRyo3kQe1rrkuq/NihVh6GynGkmK9iR6HxFJziFC
ftsJqsr8mkzmE3WjW5vpN6UPEIoCt0QTU2qqm5Q/1PZHmkSwc2MUI8grbFouE00cRAS4az/l1nH4
Kw5Yy4sHvMMiXQFKgYwjbKd6CiHTtQS2rD/BBtQpPzUiMoQr8FcnCwIQetQ8974UGMYweuOVDTrB
KxSdYbAnF6SvwOPFV7jn6cZTs+I+FrkPEZgnIHU8mtbtNNQn9tXaq0GpDW2Dfqu/TwM/ggQ9ykOs
xPBbpBNWx5htJ2zqtRpgIjAxr46Wn3RrfQz901QZVc0Y3jkUmEjMtHiV8J/H4Z4aL05Iqe7S/yBh
dw4JVUH0TLIIjZWIwrMU2JTmwRHGN7+x7Cu0m/VN4Q1QGIzEyh+CIfvRhso+KsWVOaSHyleSU6Wx
07muOZC+HXMwzOR6CLdjjrT1qSVEl2GLFdX+P9NieByd4Dx85t228NkVTbSfHduEJ1PjO+QqkSkP
xcqfKHCroz8QRr/olbe2ZL6frPqU13JaJWG965Q8f4x8cdUZuDGoXaMexLwinaffThm8Ti9hR6WO
++Za6NOuYWP3SzX0N5w/FtvB4HwymqKvQyk1dFX1lYr6O1bhGefAtNdGqdorOakNVAjK1SJNvFA0
ss3xum5E0tzFjp2ugKLpK+A5j8Zo422P+v4U2+Z14oQxldIEuMTpHvsgeAorRxwQKyjr0oeoaZse
ig7cY7DWgIF3TxJSaJg0X1tbvwJgf9ByS9lRzfGMnYdj09xi9MSM1UQkxnAoaHLgUpLB0wcrGVXt
ml/HBQtIvmq9iZtmn0v91sqzL2Xs7ENN2RSteOrKLFyPrKIkdblraY8nzKxPHO3FmzCwnxurc8jh
BhdmlwfgCSml2nJb2sxb0GVpcbQLg+Zk18Yp4/jDTqrsVNYiWcly/B42w7CBHXUMUAmAPfaOdRaj
CPPVFVuRjx4I8XViGL+p1/Y2JBY7xKmikausyyGjdAKbmQ3HfmdNuf4rD8dpbcO92wdZh2kydPwg
3kaaFzM8NnZE9hTudjLkvQlfLnLPINgaMJjTHSncanbf1omVrhVbZxFUy4FhK9eKnTB7Kt+0oB4f
HM3PnpLJqYqT9LrRdFvAmR7/Wo9eLQ4bsfQ4ebZLHEXeCXvUTrpdtONGK6oKrbzPbv6qZXr1E4t2
TLFejuLbBPcPSH7qTOzBCXjvKEYUaBcJW1VOFFlkRmjNtS0hBIJlVe+x8DnrTjVg3HCBNf0l1naW
Z/fFvue44IdUz6e6aC4bLDUV+i7VLqnEiOPpkVJWM1krfQ+GMwKYiaakLsKVLWoR7hz49ce4apQ1
u4CEkCQYOCALZWwRZv2qwpWXJMW2jJUq2Ji8te6XHvdR4NqKnrr6qCG6TexJbhuslFdkyQpGUaOp
1ig7SpKKpE9pgtEN2CzLNuz4uyYGsPivzmYIriNI4Hs7aNv7Xql5j1ZvFuZR5ziLGY1DFc5KlWZc
Ei4TW64cnTlq4Zg1NlylZniPSy8/6KlT5MdWU+Pm0A3Uuq61MSg9QnVQnL09w5S5VlRnzZYklVcr
EfnXgvBjYNloohDvKms4ynkVNIGTT/bMJmOFDLix84Zgg9TIumGdDB4sZAbDRCPVyquUbJ91b5hp
tcpHf2LFRmKaXNkYsKDaBKXyzc8K9QvM1PKua3T5o2lLOCujQolYLUV6bxjaVB5T7Ngxyk6dA9uE
48tb05PNXqc94x8ojJPhW2jkdeB/x87SJ5g9snVOAXmeyBqr6JGjfPsmL7p666fjcF/wIYZVoevD
nekhV1ubKcrlPDedG0wH0m1MIbaF09Z7u5FMf4xR+6LXVnkNOCfZZMPQfQ0riV0YNc5dDxJ4WgtG
8l2ah5U7+mN15Aw8PKWmCkVLlOxd2XZlvvaRjO6zTLO+wD1Nfw5Kmm5zNtd5JtXM1up5Oql1ehUg
0w5s19QNWlimNvXOIu3cTT3fIOqH4xfP0KvTFGg40+0KeLWw8EmPhi7R1DcACZn7W0ZJxoZjxcVV
H+krM8ngPkUHO7L9aJVl0t4Cwezw4ZTZ1zbuvCs/6/2zsyU51aHfP/hB7e1o7f3WEHFMT+9F9of5
TbJp0/rnmLTFyuub28HOEcHUHGEbStueRlNDUhUSKJo7nyXIygwGdZ1o3riRo0XifBH+kWOBgHMK
vkdG/2OyPNamwhGboPLuVbUtWcaWL1DC/HUbTP6uN5tHEQf52o6T+ktJC0b55Xh8oqaDraGLreDv
EaGrp0j5u2mefVPAve2xohok9JvMT4T8v9Sd147kSraeX0UvwAEZ9Lc06bO867ohuquqyaBn0PPp
9eXMgTTnSIAgQDe6796dO5OMWOu3x4YA9P2oxvkgsk1GXieKXVVv14RmuXOSjEnYeXp6bVyZhXm3
meS3yJ8u4VTKHYpWlEOu3pw3WLT8iSwrOe+6pKruC2nIizdQdK+SdosnX/hRj6IkqrR1iaZ01CJD
MYkP7fo8+7b69l06vjXyGqNltbw7XsI1klrvhUWdp+FQu+Pz0nry6Neshrd6iXBLXW/X9KYTu3qe
PCUY7s9Wn3VBPvOtmGVdMoo6782odEDFOgnzsu1+JanQwtQW285sSfEXNeGMNatggV8pbFbPijwm
7dFi8RS25gU6baWUrJEA4bZa/TJlWXIdKN/Y4yGsGeKTLPArezqhuisCNA1lMFR+cllEKU+i7ecn
2WjImFPv1s5b2axzqQ0sM28UH6K8wxb7TsEJEfR13j83mLGOlai2/daUMyqUXuOwJ4TEsWV11Qan
C6tZnwi2mUpq/BTtbCk/S5495XQXR0NRybgd5IJGRI6fFqn6H+WiuzjTaXO+nR9jM7chrrMpcjKX
9NWy/dg0hLjCJsCwy7r0Sl6/sy+L2kdqzZfMGmYS4N3mV52ihWCoTTtOWZHudUWtA51LJEunY0q/
gqLKgT8dbLblRHrWpk2gjEqLKKiV4ezM76WwqrCrJ1Kca59bnUi6oBPzFqEinekUqP6Wlf4ymuPj
YthDSE73gxzHL32SZsxc/0iyjHOo12xD8UmNI2oV+ZrpPlA00WqBQ9p56bn1s4WxM+4Nd4qasXwc
FLdoJUwKfSZX2/d+/1JwJIZmBabC/0jK6et18drSITeM3nHO9CTWlun3LDcjsix6IFY8TkGRqT96
N273m2Ed/CShiLYSzZtRJF3c95sBvacbh3lKf6Qz1qHZZOp+HQz9acqbOpTUswAOeEeJvj6uyCCI
deWmpEBkeaw39tvglOM1s5bmQFcMkTxLZx1cg8orUk3fFMRXIJacURMJZ5BP29nI8rtF0m8KkD4e
ptF3CB/X/LsyVWnI+UZVZ6udpT+XUSto2kqan9Tjd/CqqbogzUOG4XfdgVAHsaPB09vXde6dlcYt
Ij1jiZpNWoFBXStz2JHX5rLknCWmxnmnhPcte0098OEfGne41kZfFYepaxi6cqf0Yrevq3tAH3rX
2mLZ0tBLlscJG3XI5tU+mvY2f7NMCB6QpndFSAj+9DvFmE6VRCb7owvOEHcElG/x4njk5FVu9ag3
LnK0etV++k64oTRL62mTVRJtS6oF2JHbmD10Dtapno++avzIrDImYuzbgcgEmFtnZA8Lrrtzynvx
3Onb+sqKWI/MFiONrvVgGt9OSxsMI0EftKUsHrLmh0bk7lBNrI3FILf9supggBXd0+sqPhZRlJGR
UZgX+gxP56ouvYwxXvffFu6GF40h7tXqa0Xx4IxUOtVuVFw5P65iKXciz6g+gkLp/w6oeaO+ThC+
rUtT2MGcz9V5Vj3blV8L/vt6lee/rJQwF69vBf+I2XObZKYe0GatfVJTUoHc0apGr6/xlLVV9Tr0
nfs09G6zMxbhHFVPR9BSa+KMe9KOTH/kNJrlqsPLgwO/MX35mHGVlzQBgNv6SWIusqzNXyiktFcH
+MagL3LIFlaAushhm2XPPkejiqWu1jrNCDGm0eb0sJuDsSVmqC+WfiVK23k0Un662K9XepFUPxzo
KumCzOA7v21j415sa3pq3YXWxTrnKXQ4Ss6tZrivm9UgIJC6BDfUk4EOJL2xvp3NdsYwq7DnM90A
f2lFWsRJ5+sXDVz/tbJIh5hkk/zORe/Uu3GuqgZWVILpddnCrWW1XvVmSNm1YethSYh4jamCxjY/
OrQbE70a4/4ntWJr/aV7xIso1bUpG+2MjGl2MXWX6Rw0TtaVQW5tewHf7u9nb3Or62q3zmHQTD8U
uXSDhiPJDIXO1xxqtZvcTZ1bnoxukt9OzsJBWWqTn6vJSr/kNA2RQ5/0r6LGYR+1NilECL+S6arP
cjpx4RgsxM0t4dg0iy6UZEpGkyAlD5hgdYy4gOevg97VGt7vXpruPZEWKYVHNN0OdKB+DVlpvKab
ZX8vEx1wmt5ktNmmzS7NuvmBr7V7LqkmU2Hpm+wXRZVH07KuwUCOMUVC1ZbsU801o8wriSIpHYcu
C2KCHc0q35StO/GAspgiAsN8X0o7/WR81hh6zcJmvQPOz0Jz87YxqHrpXEpXzBy/XqV9DsqqYoDl
9rDgtnnQM4IRbcLJYlnQG5rX25/Z1zGEI5e/bIkrI9ueVTxJydne+Yt/SIe+/KrlWP6yfc/jc1Ch
Pu5SMtKZtEctVQ9DbulVmLsDrTU1jzD2zJxBdFrSP9KtZNRptdwR1Swui9/NsT71kut8ovJSWVwg
RCIH03zLXEb8p3Gdp0/eyiEz2dtR6+osGuyqC/1lUUB/+XuTUFE3Ju8zoagNCYkHxF7pU+a4Y0yZ
dlSxksfaKKYgLUud/hAZoSycdutNWePpLv/A5F0IOn+oR0qDW6cNpmZGjV+o3bxStRNNM1dNw3IS
VQ0X9oDO9Zxv1Nh4Rfdaj8neGylaL31QvMl9dLvuCeLbwG5eWvFobXzviw9YyhjGd/05zHnxeIvt
aMRyYZWghGSaGO7ab2tafwnLeG5WPpTomKsbK7K94pLM1kXXpr0qiVFzV+ek0w1tF/LHNfKDNymQ
IZBj1CTTxmY1p62Fp6Iaz1OVPwCEH4Sbl5fVL9ogSwpGWlE5wOC8hWvSwXzUE9302mc3nadGe6N4
PgKwga8t0lv0htz7Sfvp5kmc9taFypMhWAzHPw96dTI7XsWtora+2jvTuueE8vYCyTTo4c4s6Vah
co2ClHut7LVwqRnaIXAcXuptfytFUnpeUd06nFNN+PYeaHX6sG3i8f8PRK1h/jOJ43/HCt74/X8j
1b1lEN3oOtnBT7sij1zTGt9TMh5jd1bJq+1VxR30J2M8NQnjU5d5RObJVKovWiW2Z9X12sF3mQ1v
mdOmEdzEGPuiqxcrkG1GzZnNVH0p50wT0VisrtoZTHrX0vR1Kl7nAZHzmmsLDa0KCxaJMZRs8yyO
f5O8WZ3Qqs0WfBxG9MHua/2ndZVxnJKcCg8AMDalrLcg7tptWj6bpRHPoqmLN8KkHY9c0MXnVu23
+WjV4xJjHMmJRDHtp4Rel0eOUF5gjeacHJyScu2BBkJjmZGYu6l2PyL2xcrRJ90Qjb3ZfS5iqAqm
JJ3kQJkb3EW2rr907bBaQb2NRO4Z3vTatoruGDc3X3rP3i7rKNV9W+gTcizPAg2Wm6lZIWDxdG5p
0mPKVtmVDzE+pC34atR1ujhSUccfpcu7+Oic1ry9XNXyd7XRAQRLQVl2UDr0LeUlMYpMrElypQ/Q
/NnWCfeJng3j1QG9u6fs2nzvXSs90FebtUwnvoK9QC38pVW5ca5RT334lJC/U/bYPJqDae59p+2p
R1OLfbGtVQsW1RufYhKsmRat60mVendW0ZmKd8DsL4npQmfhlv9LiDo4cumdrLRJfwpsO7BWeIUe
snUYXgfbXN/01XpjZE2PtPwpME6Kjb9aQeqMNP31SQyzeXGrhnulS935aHh9Fi84Tj4bmP0myFSb
vMyrY6ehqJX17JeV9+B3suw4igbFFzwX9Un1M3B56pslf0pfkWcvRX8t17U5krpv3ie2yWJZrHic
MtvIbWInDS2PMOvQPD9obbnbktQ6JYIS48Sit+fgzTq7gZMMcPJZ/j74VOQFgyB9ILAYYW9ru9+/
oSIffmdrn+SnSramB6w+Qvm62mCXMOGmW+9omOcIyjFRRfPge9khTy37YqKTWtGp6smrM4OA7BJD
JldhlpCnZs6979hr1ofaOvRU4FkLqGtSr2YGRym4lOhFV6fBMJwlMKm3uWIe90iREZUeIGZfvYjn
yXvzeo++wgGflh3Icm0PqezbHt/jkpxln8hfbuHYx62bE9jkpVShKhijSAD3/Usqh+R5Av++ZVCk
5w6265x1dnEUeW0O0WwNgxVqlfLGw5glcxUQd17euQ49G3kytr/taYMfoFBC28laqtsvYq7fgsXg
jRiENnZd56brW1SUDY34BtKgwD1fzMIMi64yXyHb+98VgsI0MrS0fUQPkH8RukGN5lLLPHJuNrxi
sNzrtHag3FtbAjQypSP49r4I+7B+t1KC7qfVtu0VE93BBnnUwqnovfsKb9DLYMjtzZKA0i6tHB+L
jxqOIon+TWz1kLEl11CM9cIVBpSX1zTOK5Z4VhRhRxNE60HbpCHiEfzLh5uqsz+Irbrdatjdbqho
Lo3KwtBxgimxvYs5G39GfxNtZE8FU1s/qvmvlnvZkc1h406WzQeOqL6nYpc7pNqsiXLxbn23eUXe
pZ5o91XWjlcts/x3Ev+XHw8cf6emUXdC5lfjzvU8F1J23TCojW36Q4v5QCIpLMFnvxB6GwxUnMbu
kvivtVvStCv16sEfh/KslY33vk2yup8bx36W5ZR3kQtR/OxNvi0CvxHDZ23BxN3mb2y3tX6Ljobl
9ZbcvT3pqab4UwlF66nty3OjF0ZJo67R6qhC0skLXH1dzn6FrQDej5LQtWx1CNx1K/ZN4bWvdtWv
xM6kHKOFKl/zRbqIQ9ZBviXeBj3TJkl9mLV1O+uzmXWhELQuhW13Qz3LDDF7oGtjrwVuW/bLLrM8
hA5zh5MyAIPo6XM0rCnHTlM1732STumhJGKTtNeyc16Vv4jDlrnNj2f7Q2zzXYGUDDMQi7s2/YNT
VMW7oBTny6ddGr1AzVnQltn8q298/yvbjBUhg5Esrxmhv9d+7ZvvDdrzSciRsqcS8BdcflQkBnm5
ukvaSl7E7LAAAarPbmR4czVHyvYnKLobfJ2YLR+f72msI7I6+VUHfsomYM1yrsKZtp1ssuREmkj9
xx1hCQy91rFKDelKbsHAjRwl4LqUb/Ipg8pQEPXJqGKv1obnylFNzcfvAXEcf9motWrMh8KCMOKO
sO5rwGu27h7HfUHfjYTSXltywuzqkaQN/TfpntYBz1dDeVXhQdGr7c7zOuuUpZXxUGPxpIpVr45F
tdYAoZm8OEZOv2ID+ODUBXkwaHTPi6WJ+7yeijs1gV1kQ4sZinu5CkGJtI+yQ/9tzKsnY6NDUWoI
fPEhin+rCap8Li5gjwM9354AIR+bKiIvr46l0/MwWsIL51u5FpVtzqn0BbeKU7WvvrMM665HbkEL
i7tSBYQFq7lPMotH3FFJmgSdPjmvLVtQEqG34UR0FDSYYXBTBjAF26eQtwXVzhY0FMhdVQdzAlG3
+El+30pcXeUGh9emLUtza7TmR+219V2TaCh4mFZW4CbXRqIx8CQgfXCavWpyI9pSlcSlBgVVUZB0
z28nf5tDijbDKYf+zpx06QW0t/pHmpK8j8r2OdKb0uvvvGYiLWFMKIwKy0Q5T3Kgy07fjO2xB3g4
0kK7oZ5nCBuCuc+q2Le39Yg7csmDJB9qKAv4zsDXDfttbe30WbXUyBmrpngR2/5p6mb5kGvefFod
KtMjI+3X+5Gswje1Vj4yl147L5W+xlObuL97n4shoHnD2He8mzsdzxL8Ot+sKD0JYk8ynUpQo3o0
stOgShwgd0MXalurhy27AAIWd7hZaefduHZyb6MFex+L2XpWjdc/+4JqNVfo4qNu7WKn96LdO0tf
xF4BD++N9ue8CnDTDNQoIiXeAndFTfTkWGt2l6602PZjahxSRy/MoPcFw0tHtXcT5dC2Af++f7/Z
hvagHNGl/DS9vaD8IcY+sJ3G9AG2BnHPU1VVUd6Y43Zp3GJ6lU4+jC/rBI4dW4m+uYBsVf6rcVPz
M+mE86IhyBVBpg+pFXDvWg2QJ6Fe3NU85hGRz4bLajIuFAXWCM4mf6nI5Z0H9btxLa19dhdX7rNR
VV8VvCcgTJPIJuSeJSOjqrPllldhcMBP66Q9j6lOxSri1cZ61dpt8Q6TRYldsK5kIIA4jHFvD2Ps
GYn13GQkZVfZNALa+7N+LTy/3k0eZH8AWUja+Lb1zEzLikbfr9bsfWKQ3iVi0hCUYEV3UcaGKwxG
3HvdEg+uMA96mVZmIB3T/ju6KSIgPtVBVrB7UGn2MV+GJZxwRfzOJfqtrK6rp2aV86vibN67fS+u
ptm5XjzqVvFRmrK+hxPt3hLVbu80GmXHJTWKk+0qeSzpgQ3NvDZuQj8DEx+3zslauul315nlY5q7
bx1qp3cOz+oIDKrhyuW6auym/hyXZruru3ndcaEnL92Q6id9kM157p3ioG8ItlzpbUhxes8/JOMk
jpYS6SsaBv/V4ArkJFlNvlBV7rJlJD5itQEZAffTY8oXRDlfl9FfT0+LBKmv1sfUkjlAXtVsT7bH
IYy8K9tM9AmL+7OOnBX5kjY/85ijz1lo+mticzSAgR17PlNfWcRFJ+B/3UohzGsSg3Mk89RAdVeb
sIYoacfN4LePqxo878YfdCel19lB03V4iYSrMmJPkvK0aUKcVisb77puaw6oIhFvsWtQDq08LB3b
VC4vk+/l9/CsybkicCMNitTwnppl5iWwpzYiWXN73TK7+NCyRX8pW8PfwxoPdWhTZ/c0SBJQEn00
L42mutOoGVPM5TWEc9tbJ08DauUcTxCvcWkc/VkNj7AMNCSVW/6d9orbL5u1cJAAYRNQFnHxuH6W
ZQW2h12uroZla3tQ2iUup4SblNNhuLTV4KNjWf32zl7KcicTayMyc1SUkgzkRWWD194rGCM9oPrM
OVOxNyOmbFrt2mtG9uQMpnU2Z4jgElLvbJeZuAcBKyOf47RR3nT06L16lra8nZsZ2FJAuvj8kG4T
dcT1iPjCYgc6Vm7W/mSzxcHervm3VrXFO3d5m4Y8PORwGpZ5EDPLySxS7+Tl6fI2jCRaz77Izjnl
608LkkkfkrHIMRMh6ChCHYjYBfPUXFh1tLVQQfWvWWreQcPByhSNiCDYemdpQfDqlkbxfNIMGGHh
f5qL5lxTd2ujYVr6Q50st9q3uWv0wOn1da+mRL4syux2o63MN+Vo5R5gYI3xx24HwKXuN37Niik3
a8l04wGFdh4qNfGf7yg9dfrpAsPu/+lSzTz4aJm0E8T8ovY9mMx3RuE9kp7CSk9uuRSXnLqVo7eM
8st3pfbHT/M1hgVrQovauunE5FUTeQ5ydJ3bQqAiUf7BNbF5UCOUPHsia147Rj5uFnRuSNFaPGAa
UhWz3/KI+0seLJ6WT05643vRWvM7z9m+t6mwQoCk1KXxpEl2Fsk9L2gB6vukybDJJwqiNiQKz6Ck
WXNj8IbiyL+qrkK5+omHwUNx56kg9fCmewJWk2dqOC4keUPaILDzUq9DYAxmPENu+ctrZ2jFQwcU
FcnC6a7w6sSLw9Dt8Akap5Gd8+ymDu9ib/mfrliGNiqdSvqB02WIOMf8JkHve6Muo4Y7P2W1NhDI
SXO+U7PI0p0n2uYyFRuRXlVa8Q4pYwqmesnijDn8KcOSs2udKn1I+no7l0yUVzV686XTWfxmy6fA
dyvXsClM7HKmyEObfO29yjIjLDU7if2MKAG0CCtUZwvKTD/i3iQBDvh3Xnk0a4egjFv9b41XOi2Q
gOqiR1vh+iV0ColXe71wtOPUpYhtnZntlCylU5rnbZQbVJ1WPlKybEEVlSaA82Y9ewenkMt1dWf0
5xQwyH3dTf557LMM3N9x+YuLys6UzbELO0myX5vEftBGuSLsNdHpsP6VdzXhnY/pkBinTjOJQCsW
eeOUxb1t5+rbhjKtrtbkiXt/dQairEzlvBVjNfyyDEP8mVXe72bp12dObzTKljG3dNBO0Ko74uc3
GSqO1K9q7TEGmXaXn4t1sfedkt2xsLg1F7MXv0rn1kmVYldA8cxsp3Y2Qvufae2nO2OU9RFgnzeo
9G1at6hv8570gmm2rxe/PtCFskUyr6Yn9hKUI3aRLnGBCWHHtjmj697cE+EPWpxQ2nWy3Gr+1W4a
3fLgQLst97VomEvrug0q+6AN0cpCZdBLLxO74I7NqH60E6Kn+lr+qGIQmL1N27qz/KocQ0LKrDPx
d827ZU71wRxgB1OjEojgsK4ETW4LeKOtfTBmp15jqZS4q42ZS9MV2mXK6It3HH08DkxdMwCOP9yT
4Lbd49kwItpSlleJ6c8Pwd39C4zWGHD4WnHhNh6yjFZzcXM2xX2jbekYS8IJ/GCgPxWmZEFuA//V
oNZf9GHCIw/RHc7uVqOxM5t3zkD9fgZbO/b4lB5sJohfuUEJjkKE/Oj5kxFbeeI+D0pqc2R0HrzI
oDuvfpMDv6aVU5ybrpiJYZAkww6NXYM/KhN9Q6vHxbbZj9ww9lOf/1NAUqbruwXTMEYbi16IpDG/
zfSpsRsLgO7ZrMxDoS31uVR69ShHaSLyQlmWo/w6l0tthDaH5I1k4RDZSuMJ4Un5BH0lv9O6IvGn
k9tXgQ4cmfey2c8g5Ali62mNk3o2gqxbty+myRuD4M8x7IQVWwCxkdS1JHKdxouqqW/3NMVZpymD
a4XiFeEMHR/XHUJbXfWiCNbB3O4KXBZvGudgFq5jk++luUw7TanxHtPt8kBBzBarfGnmwOta5q4C
pNjJJi/WdLg0Psoo94U7k4ZbVOWd0pyUQ94rnhaqPQhOdKz8bfAWkPRsAMiHTx8iLXFWZjJPvsiq
mu9I0e1BrSYEp7XFZg3XDEhUp1ucLUXlHfIG2A7/Q1m8+Kk2fgksWZdkS9ss0mee2CtAfsLUWc1u
OLQmIOJcWON9lzB1hxX3Bu+vK3eDAb4/Lz0OA7J0q7Ob+6N31kzhWlHbWAbkucVhNimvfDBHqN6B
qvfXrEiRkBIEQV86AhxcqMO8M5NaO1T6MB9w3aF6G0H6LjmAqBbOjb+8zYUOhVY2pOgYyrXvQH+T
Z0Yi46kUmF+oZ2MGInzJiFOZYjasix4RZevI4hMIMuN5VTl03Ozk/l4X3NMR6oDSABSau7C11boH
Fpy0M90pvhvXpeP+WW5sGtKy9ChGZT46c7v694Om6ZExYaZ9MSdH83eZIXU0bKYwhwvUzAb6Z5jC
SZ8nLDS/pdyWPbs167hY6Pe4jovuDcB+ffluaI61BNDzTfpK54TTRlOh2eC8RTJdUV6DHVraLROf
VzMBVA8zKRigfcLPFhiCczuVt/3dtrHvCGQXmrKzEBsD1ep6qifTxdGTtTqkisuTFcYXbpIerQS9
iYbWHzOmbuNvROgieR2LzssxFhjptbORKz0Zpmxekw7EI3JV5tdRviJwCrMmB330x6z7rvJ+1KM6
U6viCwJwOHULXE9grhqt94gyTP64mjNyljNn1cIiq2jTMf1tloEgleoVRFDOYecyke8dfannE+wJ
UpN0nqEQm6rFKCZQ/3MVT99I6S33V53DbAeZ32oo+Stp53vTURn5hsbUbsdpmo1nySSm7+iSKWYs
FE25gXYo7mOVjVYkNyXut7R3sgAwVtZgZJN4WuzC+S1sJgPov1XeW47BD7+tPrVAdY2bReY71fPQ
9nBzb+g8isgE/ozceVxPIknYbaCwdh6tO2aINAU0fbF6G+N1nuN0skrRHCpLS2KXWQwLgVOyIKJ/
Rw+wFcWuV1v6BLWdd4HiQTshsEv3C6w46MFa7kbD3lLUo8tw17lZ7xyAWVKU7Uhx48qaul+9uw4/
QLD9TvSJRRsSoOOUwgURnXXrZddEcS6EyNfASZHGtpq9RWpMS0TQDmDaXSmX5W9n3VjXMZ11XtJa
3m0NU5DUN1JzepFme043+lxppNtP+WZ9ZnOOdwrq8rPOCiK/TQLIrnnSjp+kwhT3Jq/nU+blPZCg
1/1sBYKKZpTbDumLxEGba784BNsspApqjhGzF6dMeTPrGITNp5WTxbDNQ/sjthRGwZAQ7OgkyN1j
VHJycbE6bf0xwX7s0FRL+4py89Y/tWCgQOL8pCygXTetvRNAzvTFbTCDnJqKc4UfqThNmtP9nvwi
OxfOgCBnrpxGBFZmzB9UPFsZNyGtJbfQK8QZagXgGzHb/7TsgJuwA9tCFq+CjAI9ECijPQMr+CfE
NGO1w+2sPw/1yGGVeO0U2YnsU8CKzInnLWlj1D4uqLGzPfW0eV9W8iO/7MRN+ZAVPdjzpA1e0EnR
n+phMbEYqRYoJoFWq7XxnLGB/hWMXTHg7+0qXAHLh9TzxtDyyuZLm5T47eRNdmq1pv5NG3rxRYBs
f+imhaydJHG0aCxvvqV/Oi//X1fW/39URm9jjP4frcT/Sxd9+Lv9+W9vP+r759/b6G9/519l9Kz8
/3BsTziIEwQAmnHLX/1XG70m7H+YDhCRrwvbcz3/FoXwH3X0hvsPodvi1l6v81eFhSP3P+roDesf
nm6Cw5um4bv8F+3/mzb6f+bB/U+m2jNotscsbYPZmY7vu/81h6XoVabA+/7YAY+oDPqwC/XYPutx
FefPddSEwwEXyLEPZezHVjDF4LQcx2H+KZ7S5/EoDnXYH7JTf/i3r/HhX5/gP/XKu//ZTf3PTwY8
ynsJsHEjsP+LY1gnasgDhPxaMw8X7xTpnfqwZ+upatJ3mmMPdcquJ3/5jYUjqIvZm696XjyXpOMY
HuCa8o5NUcSr8VeX34Vnofqs4gyJQFH9SdtbvMUzcDLuobZHFgoV0WjJrsjBu2zGfteEZbYaBjeU
HY3Aeei91mkbiY20qMwKhtY5+3X5bQr7F36V18Y+Z/05xQTboBG25Z3kIljzj3k0dxu6RVRt16X9
6CqjQ79mPzvqvnTMoJn/6NIMqubZaV5c/8US3WETPrPWXsM2tr56vUkijYUlgDAc9Y05CiLRC/ty
u9Nq43loSYJHUfbb65q7JceERY9ngXqo1ioi5eSugSrCjBga0DQqb4M0vWFWZaALidEGLfgkI8P2
7ho1HtcyQ4NBSJjmRjkryLLSZjJ+2t64d52/ncPSonVXM9MPkzFDEvwR44MF4M41dn9L5GEsCfWu
CdG1BpPKwnZ1o3VYHpqkDZs+uRhLfUGt9DR7P2n9nJG7NS51vDTGt6zSF9k+aoRn4MpvTWNX6+9F
jgPOeOI4jUsP4YyDiJv+MCJXbYSUWFeNjQ0ucS9OvYXr4DNBaPu2Mq5yxMBYQhGq9W+rUDHSVCQ/
2+kv6AGdb3eTk2OHe6zSGbLuF8ogtqkWKKtEGMVvZ9jRii1uqIcws7K90H/0pMCMQqxbvTfd6Wco
i8uSUAQKAy3zAUcbDBVKYGao1Po7sDOmvyRopi2vLlExYHh39YDP02iwSW51IIv1XA/UW+DjLUov
qCuTvMnssfO3w2pd2Mwgqj3jTuB20gZA3+XDqE6ItIKq69gvtg9m8EhpbMT5hOk0rf74NTeeYf13
ws5ruXEryqJfhCrk8IrELFKU1AovKFEBOWd8/Sx4ZqrcbZf12naJJMK995yz99qfpAl6ZchnzJL1
hs3ibMblnm19P+TjXihUFILZYRjvLe1FtN6aFAF4hNfWHAXIL/FTWOOlGR+z4pMdxZ5FSAlZ87wY
DMuFdtdILS5GKG0yHce8m+xUEDBUWW4mnVTtvCbTZIjoLAE7QRHeI8/yylG2K6N2U2ObcIkAN3li
+q6HyJnKQ6WXzqSsfJsOqbm2bcppO8j9IU3wjWniNZpyT0XbwPcgHitEsa2/5sbnFA+ukiCO5VZj
An8pJmwlAVpuVoNp1L/NXKWY+Rjb8Z290FHM3Jma+KTisxyDdNcKOlXdjHXe9BdJO4uZ7jA8eCKt
yRNywxOV0e/UI/uvaxrDtqyVo2lqjNe+RZ65sRI++eyOJMzaH/v8yhF4a6YI0zr1HFo9PGBrN1nf
+ZR/xx8ILB50cyNawbmbRY7VPASgm5fwMZV+5cF0NMZ9P0bITDjGzpdZnTYywFbZRKgX9f6IrKcS
uaLBxI3UeHY5QYSDy5ru0uayo2p2BEYuo8FFnH8pdew2gDMrpXJFzlSrN2ZU0RMYL2OAYSgrLwIS
fWt61ubw2s31jI5rQEU782dX9nt97RWGMYpbyiCB88CLkog4LmAkRYeAWRoQKIwQaKQfQt5/x+P9
c6n/gz8RIBdRh6n7SHaaT3G/GX3Vl7c/AUXZhP+GGls/Zd1T2VXhF2iW8idqM0cJHbSx9KEWl6Ia
nDZaH5mMkJpV+PQDh+R3ksb/fpapmfiMTdGU2OB/F4JNSsy2niy3cu5tmsNuu2iumfwE0/gdF/N/
n2JalIuo8HXlL/zw3+RmUZ/0hWjo75l5yzDNLjSJrcBFJePP6Ukbux+EbX8RO38/LMj8Fh2DlSbr
aCzWK/y3z0vQe9YUlzcNwL7ST3ZAY2PSpsKekGPfBawf6aGY3bG2TpjTdhbO3oS6a6rKU80QV8eP
3qRo1GC0T3l5ClD9ND2OrvTDUGK7T699c6XN+8PXVv6Awvx1nRjbyApNBlHS+eq/f+8MOW/DePOd
0fk2TRB3GrUQO9M0fvZrVxh0rWIRhRF2THZAzvaMpfXsvhXf5IJgtSzH7bhgJxgdff4lEKrX5bdK
6RyzJiPsJYJdL73iNbNbsdwkJomH9RsKMLW9QVKmiDrr9Ucm1rQOJz8sf6Uz9SnvrQbEY7o2Iayu
+m4ODnQg95VS105WtI9J2TwVrerlyXyIc9yPfeYPku7jBfW1QnMyIAXVQrnVA80AwtYyEVxmk26f
6cTzE0BrR+9Lx1pHODXN3Rzjis5JIP0oxnTDAl1Xmj82+Z4Qpq3GkFaKXpeSuTg+WDHaaeFFaiOf
qKSNFsWbwLRIDsg3hrGLFmOHBRkwuenwZT+rjv5SPMW0s81dOGwXafI46+A8y2jZD86i3BJAH/VQ
fEztRZ7uaUYDXoh2ksFAatpZsWBjsKQ1UtjZ8qyl5qkRP3psk0GAYkO4GJySZAryGmpyb3oFEBTb
BCi/qq+SbvPSmZ9o3A/zclImkuI0j861r8sjTjT0YczJu+CjzGUevgKi+YxrpXDRjLiMjjcGonwI
S3ZGN17QvKx/Rpnh6Eq9QwRvd+Lq9K4ctPt2KlmuOiKVXsJzHV4r8V1aPgzCuqPQQt067AYoFEjC
fWOCLhaFL33JzIIZst+hOKxRRC54L6vGnyZzJ3KTVh1rrjl4rZ0UXEMlhJidxC3aukM5C68ZoANV
j3d9HG8z3GyR+TWYxmapdh3G4oRZx4jJITGQEEMrhGwgdpYbx5rboBVdIqYp9BiVy8AwwcgCD1Az
0APLHyoMCzis2irHwvaVmM9NIeCP/k4QxDK3cuie3PQi38ZW6pgRZhbx0POoZf2nFSO9WDo3z6DV
BreQx4DtRcm3U0ETP2RqyJ2XBSZoWey2HUZNKW0s1oXR5Vl4yDEFbbuF1zyn9cE81Z1X230OiDbW
vdW9k+oZDJjW62PjkpnTeRSnl3CI9zW22HZmbxb7Q1/skR+grUZqAv5Fq6BEN9Z+0icnHL7rQXoo
JvHYLSTLq0XNIbJFvYa1XPnKBYlS+ZlR0l2rWYhGIl49TOoYgvQ6cccweRNEJv5ilvtKpz7rRoYl
q8dGK8hQOyaXNors65V+iRBncZxFBTC3Ds/ErR/aB3nufUW8yHGz7fFichq3Qyhk6CNAnWskbsQv
dYl2AtCzUI5ekgRvNAEyuw41TL+xPtJ5Dx7pVX4kVaP/sBlJ6/75x7qtyKJEQKGlqyampd/Xv07I
5hAvy631Zk9xE1//NLzJWRzFqzaV8NOnrX/tn5+m/bXJstf+GUomEqMdmEJ7o2fCjMgfttb75PTH
0q020ea/q8R/1oiyIvO7KJQVqGl/1oippNe9pLe3HISFoSEFTa2ffs2/7LEK0SOiThGKBtn849op
E1zMNmlvozO4qtM6yTliJ7eD+KC6ok/32ItxZvAkzO50+e9f9xfD+vcrqepgotECK6aItvsP9JfS
YucfrPB7YdBUKoeQxSkbiKJqkshNROsgUnA1k3Jl/o5vgPWujFvdXQBN6/IX9qbndJxsYyhBtaf6
RaiVBzOirCjUR6HFnABDcJAUNrf6Ms/1D2c6Whn/fA5UjShMSeOx0+V/YDwLo2EYUd+sYbRpbdpK
rJ3GZfzOK6BfWAbfw9GsWMOCi6VG70kVPyH4Oeq6wWyCEEdynEaMXickVr8KGZNSCosgzNWPft52
Bl7caLemI6GmazZmOj8pA8gv1UQqAkzGss6kfO9QHng5VopMSB3d+ujqt157GaNhx2yVMrNzYr3x
22jGjBoh9GtpSwuPHUAqrFd2Qsd+LD7rOLExh3KBFS6tsu9LaaO30iaoryF0nyTs9zm/Awkb31An
8YEodLjjC1PEJoWTkbzH0n1YZgeUZ2fsN7agfvX969jrW1WiIFOWnTyG16VgUVuk3jfT7jYF9Y5A
0Z2m4z9jjRwSje0AW4C0t5ALWdp8LJVsV6vLR1WOB1qFhpPnrHhG3B1mFStFpB/KPHZUptsxXRCj
ehYS1UeHathoPr4EKhKdRVVu2p3Z5TthWPmfpks8rjdoFYQY606VQ0/GpoW+yunh6UQ59IF2G+JE
EjReAwojRGDbWOrfhsAvxiOMCZywmTOgcWyo//Ny2gMF4Czw2qiZIxqQxih7UdvsIhkXsRJ090Gk
+UmyFunUIVpxAliA+A8KTBijlbEujMd4SB+hLDhJOx7pk0Mp/EQv48SILWbCCAfC1mcMWetWarDw
i8FxARKVYaKWn1FLPkyrwUV9IEdrC6SBqrvbyLLqC8Xz2KK869cqKN0uqE7a6NbFAviC9jFMn0K4
D0Xx0U8vYtgfpLnclCi5PVUdznknGvh1DDa98QrBC/ga/WyGCAlTVhOv7lTtiu67qJvzOM8nlhBn
VhsfiaptCp9hCnesSh2BUBIhZHyZ0oJAnvktKE/IT64ZOvhIxMo+BCL5qA/9qNzHiorfCZV8wZRK
Ki84UH21zvZBCE8uiA6DPl4Dpd0V1bzRhhACXeIoHG7V3rKrDhnJOZA/heIW1AeDKYKYik6cf6L4
HJP9yo2qZyIq9+30Ea2xIJnilDOupwjyxZAizFR+4U20B3HYtG1LaKsc2mbA5kaD5K7DimOBDVEz
3+I0ohq3LiHxI6IvgCYtY6pMRDok5/cu+Irk3o3wfGhWc6cTDC7WlLpJ0mpOn+SIAhHtOyP/viTl
fVQI14kbp6udikHWksmkGx70gjMNM75fvZYekav7/fTapSdd2MfahyRajh7dyR3lXda7aSgQAsDu
XuPxSqYL1kMnsE7RfK8uVC7hc5k8WWnmSLGx0UEc5+ovtA92PzxXhrFHAezlQnxaAuscZTp9luE+
DJqtJfxCAe2UsXlUQ+uYRLS3xCm5qJngRcv7rOWPko5PKg4JoSty4RGH/mtmpnRXa/F51NH5l1Ks
3NeDClAFqQfz13SHu+p5bPT7JoldQp5tfale6XLsipriqVYx9kNgMIcvM01e41QsePlxAdWy1Hhq
BekoxvVkk5rqdpykLaQkc7Zs62C1gcOKMLr7H/amf1vdTTZFKk9D41Txx744Dwo0vK7+a19knn+e
PeYym36T+IGLPLx3ScEmy8slFfm5Of1Uy//Lxk/PXNKhBylsL39Wvv0owiMM65uohMxFVSQt/Q9V
I330fxxj+MuSJYur8tX8kxKflJykBKO/xd88cIjPPHOEvObEnasqTrIVt8ih912y+Smn6K8+xO+7
Pp8mmvx5XWR0Jf7RO4BmksrGNHFlDZv2tAPGodsucLBtuPudmzrxCsyyF888iFvD5X97Ma8jLZx7
01Mc7SlJbfid+Q8HoX+5HLDfNSQmqsHwQf3jW/E49kUxjzdjOIirtWGjBrv/fqT+7Zi6TkrWKYSx
Hrn+eKTCiPMAZuCbuqkeKz/f0AC3kTjb0A2uP13lfz5AqiRzezkz6kxT/mxltBEwDalqbosAhJAo
bfGHjDb+2D9P3aqkrP/O2Y1O0J/9JmzoyE1U/b1X9gV52mqiPyXCTc++plai44eYDb9eqSGOEzMO
bGSc42DVlVMbPhRF65C85XRj7WLqhG+Y7as6oxhRkPEypdc+RRkxCCNGnJchZofAUC8ThlBNTTe6
wd4HvpVsoV2MPjMJzC21dRIfhS4gS0d1dIOzsvw6yPVJD9KnPDtIBRHmfAVa1FIpbnutPWpIxjM0
GtREX2R03fVtBalD3valwvalbVY44qC26NJT12BDUCy2ahOlEg4Dw82Yd4zfWnQ2lC8zp9WqfosZ
57eWPnl+oXbyxKAllARiU7x4+fgdlLXDhH5rUDgPSDaGEss1uEACs+Rzu2R2r7DNzsdKrlefNue8
GZ7MZ5C8mOXX0i3uiBYgg+qUtM+oSx2tEMmJYtKsKHQ7oo2apm6AIHFmOCCYgkNPddTZusbsYwoH
DHrC/bSovg4GC0MQVobcaZtjbrxn6U1Oqa4FEgiVet+RGi1niyNYmV8m38gqfbwoEPGijaE8GdFV
Ke5D+SFEbrYY9wKzkNWtBBCOmVHimt1bSpaVahROgXJYRehNcWYviAeRHOGhsVdvTXUJtUsKdbVj
Jgcix5VR4SjlDgc4EV+VS74dpvZ8pzDgSF+MkPMrDwjJYBWGwoK3ZoULWIXDn79DYuirdHy6dtzN
5WSDtvG7UXIEnvxZ+grChm9humpzXh1/0iOQbg8p8ibouJWWG2rNdnWqSzSUV5RrgrE3rRtwFkBA
81+ILT2pQ3M1xUxKdjBAhuoBAZSHTMPD9HoyM5gv+rMo9VyxALH6WxOdU75LKNJUEnai+DYX5iYU
H9pudgA/oIgCsqmKh7jABbb0bpvwfPCKzEDCOqmxNab3kbS2FrEppg3KD2Erq90GR5cr5h+LMZIB
yBjmraiinWjtEhU6VP1RmphTQ7/LOm/oOq+cwIWmoteTp4j13isYnaeLjKjpYiYirSWBphpJueEp
HF+hU9mZYcCq+uiG1pagXzY3tVb5B3pxgDo4ivGaPAvcG6Xb4R1H0ZRuCZPCIXhrS4P5G6CV6Gjw
27gqTrVCJ+HYBQIhi0bqx8vo6rOM9e9RqOGkAHgDVOO2SNJXnGvH2K8OFycP9zFDPhCXu958D2DN
jOUDiis7U6n+Imtk1Xjt4JiJRmP37ToSk+xA/1W3xVZmTTFyBYjvNrIAicpQHy2mocrBUN4W47MX
gr1EN0sGyWoZPdw5+FgCgK6pn471UnEPrK9aSO4zVbus75mkVf4yzbtIsC6qvuUaVku0RxTMLCL3
huFenXuqktjF6YilDNzd2GI4y1yjfJHaWyOMhHHvQoLEpNh0pu5dtlL8LS24s5NMYdGP8SbhQS15
+mJqkXUsKcyz3+HYzsfRI0TDI9vMEeLdKDyO8p1Z78cRZS94sHGq7yKGquvMJwaDjNhPLbOtpuQA
bUSnHV7nvLSL3tjWJJQGVcsTJB9ByHJ8DB9VbU1KtRwm8DbaD6dngtjhp40MNJUgxnFCD+Jjqz8n
CgdXUIO9iOt1vACNihHVqoLH4243IXNa/ooGTiiP7rGVQagz3bQ4ywL4mKxE5DFso/59EOiPxMtd
LnJkKi3HTFTXiN5bDFUTLqQ017zJBE7WuhVEsoWiEdym3RHeq6E07IqthOkVPbINlcyJehTOIjzp
LHfRHexksSIl8LsUR1coL+16KU9TcVcQe99kHS7T2e6A/cZCRL0E81R5r+BUzKLP/NwcGL4Fw75h
/KoycoxkheCLp4mlkfQGjIAUERqsjrp2G2oW6ko0eG4/UHAbDAUw/dVjtpuEG9MwhxRpx9TIVDF5
SqliRnnEdrvN23MhPdcqFAo2ST2CmRo9qMO6CANmu1VahS+npN0HjqWiBNFZbqGU0S7z0+i5TkDj
8nIKA7JxhmjpOu4WTh3vUNq+l4GBMvaNM8c2jzo7rB+j9J2oTi8wrKuSvLU1AEIq5IFIE4v0hkp8
wCJP4zP2EulcBhyySvJLjWKTNCgT1YNq8RazUwu0Dvv5eTIeM9HXhU+m3p4aUUgwfknKwG4VgGE0
Jys4vjHVMN0waAq2ljxLnP6rnv9KLzkNrkV7iSp9xf7tUJ+DCcfXozNX+ZQV3InWfd0mnhFq23Tt
UepHU50cGfCGxAQFuqRvWAetSTdp/9rAT9CkwlXiM+AsD3HdtswemuADVR8tIAblOAsbptFBcEGR
bjfTWQhuUv/dsoKGekNhqfOmMylvE7ed+dX8+tRQOWn2KMlA8Jq6Bm/tqs7wsoaN0d/pFfeat10v
8OMMo5viEKuMzpPMFIu3uUvq4s5avtSStcQykRxfJGMj0FyIo8CvV4tyouOXgYcUFBtB+TWpuD/w
wkclejbzbC4vyzI6Mw2FUT5q9Ogl2l4zZVQFZqDWHxJx2QcpU9EAhl5hHVPzllLxG7U9m+8zetnw
zpheVlSwFuHVI28cL48LSo/3+o4hkR0Cqa7Kl75dY0DZGM2PBvgKthy6ewsNWdbL1YZfhA7JuxRf
wLjYnHExe1QkOIFoD8BbgZzYZaYvNQUGCF+1Nhx7yoLFhYlAA6A3wbrHMdAzOc9Jw4RvebK1bhtz
xAnrQ6WcmVtMbbktg7eKNJkxsDYVJwS8nhi3KzC5fBTuWEYeOs8E8lY8sW+WDtxI3SmQB6voVU2a
fUiNvVQkFv5FTIWPZOy0WrCt6tvKd0G1bfrkKW8fkcO0AutKiKdKeShYxlEdrC2VQRoczNAqWhVF
3Y/Ie0EAbMtuD6+Mklyl/5Sxh4AtK4V9WNZ4GwHfyKFTJtMGQ9M+l9eG3HhExoqSCC93E+4M4WBV
2r7Kbg1tFhBNeIV+wepjKF+DjcT1LZxLSpfKfO7ROo5a6fTFso2hqw3gw5hpZMwnhPI8Gq/aaG6s
/mPWFF4MpjHBfc4pDO81j+tOoEmXCudGueLfcAIc5rN2DJmoSzdr6rEWs5VUOTZSGf/iV8I0e2gB
jiOhGJrYDWqsirEK6Kd9ayE4T32N+CVz61BkMnA0MwlTq7RtRusa16CN1WS4pktzDhSFg7e1EXSN
yUm+AfeyLYRPTUb13Hevy2gCvjsJFoEXWrsP82thvogxpER9n4ATVrtncbmbK6Sg8JpqdpUFmxED
TDddPqTmU4EjX8psvAwF9ehqAIXUQhyH+ZvF6kdjxR0xUgrkYY8NTiYl5BHmrMB7Oomnnn0+lJ8L
pSDirrDzJTlNHZOfCVZZD1GBNUCswUJa+mmWUgTVD2NdYQUpmCPqp1K/CfQOOhnZFLCDnkktc5o9
Sl1HUe5yBegnvaGsY180My40WggiDhoY+kJaEMUMDS9rrqu7P5fxvOf5VhU4F5gT7+J3ScSXBhRZ
O+bNfRx/mFYMeXY85kxNDLE9tgw2BfkX7R+8bBsBTX0t0WSNivtYrNGqQHmOSUukXDFgVmPJBAQy
cpDB+pfoW4vhrIZgRrElufWaYnBxaNF+YwKWvUXLVaBLmY/PWvZBrPIRPbc47svuTmRDQ2yzgYvn
T5Him7gOVLqWrfmBPcuOMB8ptf4maiyVTQvAkcOo+IYnbKfCT9F70VOncatSmDdpeV+LlynnGfkM
+U1SqXnpEPmWETjiIN/BZNcI/uotpFd4eKN6OUpo4EftA2ypQCx7R/dmGHZqf01msrcCh7BtSLkv
hUC/nB9mLuGxz75k8dqOIVZ2xSaojGG8V9BDE2PM2p2+FWm1gk0fp49E/RQ4I2K+AhfnRfMJsC6g
sv3qIO3TbwlzgA6TPkGnHcu8YFSOUY1i6LpI3F99dvSg3UVA+SLjxYDbGuv3pnLU5AcrfITty+s4
OiEI1oEBIoFtHjHguym5q8f6IpawEPh9RQ/nZQYEVNyoGOy+nBinjvTQGDk3ndfmX6uBTO2X7dj/
CgrOgYCAUw2zOfETFllNhe41MBONttkARDgG0kcPA2PlhUcJptb8vtc/QdmyCMQ4HTjHWM+JJVNP
vJnVuTUb3u/FnWJ1W0/VdiXsTCr2sno1O5eu1JB3tNKuOYcqHBQC8UFrzoBQsMIhEQCCYLwNk29U
GFYLP+x7SG01AK9puzDs7MRTwDmsX0C94vG6WyCBRiD7Q6CO7TB5FKFHwViFbu+TcEcXxVna3KlY
gdtGIGbu2wCJn9XI4L/IIUP7r3MgeenZSZq+8io2uvxdAVmgMTOktxdXKA/kFEmV4VjzY5e+GQun
tVk+4sJl2cttoo8YOQM+4gpL+UPVEGY3nXoNeyYnWOLO3IRyvQgtry9S6lkO3yE/qeGps2KwjHSm
lcuYbw2KiLimdRtSdMXfaRo9dep3xROQrjX0guZaeFO4SjVg34I8gmp4CM0TKd6I9e5iEAiS7C/N
O6g7O8IbsSwXrbvv2Q8b+GdKb9oz76zJaGfI7joqjKx9C/oXS3me2CtHzD2km+RMVjH4unK/TYcX
sRzf4RHBwtyQTZiazNhbCXXBFTKordI7adbH5WkCqAv5BDDpyG1iF+knX0AwAE2Xd59xrfjARNQ1
OlTQlGwCb7DGNDfPg12TE8mKxlwfvoGtHC2mSrpQemLBJBNaQKTFWCMtmMPQ4uRXE88BRn+WL83u
iPQTuswlZJfWS+j22jngaKIIHJqhNMfNh6rtl4azvn6PdF2iM9DjpC+aN96jLvwqtA+Mf+7UwGKD
xhfkAAMiMiZgCmdsb6QKSOM2H2cAm+Iu71tbtzq/IgckA1phlU9KfTEo6qqAO9d8KV3tiqy5mFku
2O/OlQ5pq30TgrcYnSJEe3askUUUbdL4maugc6h59PcWqWvDGQ0AKFpBze1DDp6F8EO+3b8ocuiN
mZpI/1i0JPXP9puoN1rJLOCGEcfTjrUTuYFvbBQvffipU/xXn/b3dipjNFGjr4gTkY7xH41LrMU6
iQHTlxK6Wu9IbubmG151h6OMccDPsS0VR/+wMjq6+vW/O5q6vLYs/+vDkXj/XTEF+1GKcX18Td2+
phAzlWGzSneEQd9bKELz5LmKl2PcJrsUWg9yFAZjG/TQoHVSD1KqJ1a6W3bBKZRF9K7Ths7ViW3V
AwaOMwKxj6RfF95TmIlOWIjvRS5uzIHIAqt70mTrqZ90HDvldpIQhUqd7KVUNJOZ+frwVkOaqbXX
CSQ0dMtTTALI2uEBg3dRET6l02uqnsrmFynu1OWfqfjSRO9WcQVk74gN60FyjHSAkWO7C6V6K4zT
KSxIOsmwNaC/jZwCcJDGOFfC4daoDdss64Su+rGc3Pr2LgfNPtXTXiQJI1z2XRn5ed6wGXQuOZWf
SU+PPdTcUsjhnAWiI6IwEXv9bCZ09zgLF/Bk1uhAqAR3itm6hEDvlvCQzPG9OfxSdR+A6CZGZixE
7PM8ZC1WqrH6ENjSamsgJIcTRJOCh6+OuMw+JKnl3aS2XzZmhYglGvCO5nddxmg0Qge26QQJ0O5G
GSipA06rBld0W7bJpgMthX6gtEUG7kP8RrCnpxHdVEFfph8qctJF1+mpQr2N2MWiaT9j6EHf6nfd
U9ky3dcWikD+bAG7QZd3q6sGaTAt4sGGwQzz9RjLd9qiQ5lgt0ekHkXzVkvexAZ/O/IXyPNeD+M8
jEynrzZdvgcH4w+5jAXsSdQfK3F2UkZ7HcecRL2GAYu4Nu16HLyjFFOKQq2avbDai8Pi1gitOEpx
HjUz2+wzYtB9sX8Wc8GxRtWDzU4T1UnGDdnv921TYi3JIP2I7oRvtJJoqrVMzpmwLZueeUmAKLgc
44Numi7UIqorzGEBTc229bu0cRVoTGl6iAH7h4Z45M9nwXgYzA+ypDw8kQfWf3zlJHWo7xLoVxiZ
TituwOHYQXuVlyfwwuoSkiZS7eQ55H9NnMRcaOEeJrp14EOn4ReWVre25B1QpYdlZEkVR6draell
m7LGylOIxxhNk36RrZmYrOZAnxl6a7MfUvTAtGgHnA8SgHpaO8cI2GKk8jwwE4qrty66wbMRyhVJ
7QH/pGU5PBBu6/PRFi1XYl8hyzsxDJqq23Vscz3Mw1Qvj2JXAqef6H7h2pTlO/1VGOilwPQnVaYY
V/CUTp8uIDHlcVFOY3mTOBAZSJaj7rmUHiz4p5IAS6CB5O9LHByHdlOsCECaJB7kczLXzWuKpJ0I
EbbDzjHQMk9B46ZKdoQZ66WWAC9BxmLeMwv/SwDXMnVIcX0JuKpqYsoTc96MMEBzC4iwaPmmqmIO
zHyISI9mcOpz2oiBPvkaNOMxThwcySSZRBBfF05yoiD9GvBm2SW5eAtBTk4qp1cL2jDhRJ9ac23K
xTVh1IisGtOys4a1zkyeFCH0htI6rF2xqcz8mu7UOL1rBEgsKW29KvLDCkVlHl7TqqNVU4/fiphQ
ZokH2RIPiHlcBO7bFuhJ1VmHtKR/1k1eML6A7fGXkHnaIjwx3rRnDjl1au4K2bjrcywcKzGIWf1g
VuRs1F6ljg8DKt6mDu5HJd3OfedbwuCZtHl6mfpHhQG4Lg2MP+nmhJXltcjAK2m5ygBJsmSxEcNw
P4/dNEBNzDa6hja+osWTPcYThT67rtx3NiRuJ+uep/RFzO5EufTM7iTNv9K48WUJwyEKuWI4R9Vn
TaoOFBJXRetRUdgm8G0IC/lIddyI9bNY3eblIQlH9nKMeajthWQ/48s2WcimDHOJ1HI7j3LxCOlT
4b5JRfgkqNZtKIJTaepM8qG8x+ekuy36Sc/axzEMT5amuwVM4qV9qIanltJ8HPh56AxjeTsIz5H1
SOjLimGy1w6lHn6rlYhSUdzWS7RVGFhgQMXZfoaLSdBEvBE5py2a6ZolsEx8mrN5NWgS42Zzs/UU
rZwNWiHWxMk02CyD6jagCE35O+/fBJAYZHJa05s03CUxBjzjsaq/Teu6tMI+onOrW7g/ZnvqAm8O
7skY8NMJIGDjZgwO8AZzi8+y9Pn/7838mUvPOEk5/YNwn08xsheJkCzkbPCXifLKNotBP6BJnLzY
1pgDw6qkUtee5+Z5LI1LEK2dJuXYgi0bM1qnqxdXJZutHj+ZOJxrKC6qsUnohPRxBM1K54WUXXBX
vCit4ckAPzxND2kD3slLZwsjfa65FXzCLcGgKtmDKMMpRwo0xZAjgDAHzf1QJMTiZVAaVL4M07i6
ekcaeRfMtM5MrgqkFmQFhCyKxM1TGxl0+ZGNmTA8R/1FpaGFHglR8JbYaY+qE/ALV1UL9oMibSUW
BQUqStbhVZx9jaSE/C3JWegtZMORstOyATbpsqhoMqeNvm6bZlh/ShonrLDYgPbxhfwzGW5VU97T
mtq2g7HRstua/Zqv3ZdSeI65yBkHX3Pd2WnEVNM5LNMflIL/euL8+zHwD+36NFilkQ/lV+vR7DT8
Zavu0t5BsoosMfhJ/v8vo+zfD52rqvBvSnmZqWpUJybnW9ExfKq2wI0dDmBO/jpvhcf/Pmb+66fh
2rZ0A70AQrw/BucrErUiaPU275HwvNFocLCyutGhuC+cnwbn/3oh//5h69j7bz+tif/vw6wHyR83
w+FDt9PHYRO6P37S79nwq2xflSyFwzvCfYQYfwpJDV2Wy8oUv4hs9IdPKPmhZ7qdF1/mR+qj+Gy4
/30dFemfYs/fPtH4I0AUQqOoJrKFJ09jPR1k042V6Z7K+QUG1qmtmgctQGYK4JVV6CkI7moGyjFH
qGIbhw95/DSgelFbJWetH29RBxleg/+pHePhUqjfTXonCg9a+dTxv1kdGV5TshMbaVuVg90Wu0ZG
wR7Y3Rh+wo6iJaiaB2W+mQo+/fjZnN5F5ZQm1X1FQpXVKTCOW4q05tj1O4milhAWUq5UfbCLGokz
dcbEmSl7DKuLERz69Atbvd1qd4omOYxrE+TZOeCAgfVqns9t9CzPdGSbi9W8pIqxB2BIREB6HpLe
k6t3vfo1hzXLYXisTJST3dlq7gvaarIgos17mKKr0CduPS53FWlqiCld8hP8lmSMJkMuRV8aUWLT
7Ur6z6OUvGNN26psF6ZyUeLxWUotn4nUQYYR5f4PaefVHDd35vmvsuV7uJBD1XiqtoFGB7LZzSSJ
ukFJFIWcMz79/MDXuyZBrjCeLV84SH5Pn4MTnvAPUZo4g3QNqNVBrcYNU9iphAc1WHYVJ+9enKvC
0T5JuU241SpwX3LoH0LCKjmnApMTb//IpvQE8sPF6gYc+rix4JB7gnaQsQOIv2swHUdie6k3t1WQ
YIwHyCoKjhUJA6UjnoFy50nXFZFygDNKjfiVR6EmDpVD5JvX9ZA5kpK5Wk3lITb3aBJtE24uRFLi
zh6rdC8G0c6PKcYhT68K/Zmo/QLBDtsr4xq15d1Q0iyKJu5R69gM5yIlAMhN7WuceI+A409hTPXc
uphFdUyH/LtHa4UyN6q+ImJcRYLoV2DYKPjC3WipENJyN5EVihX92NUd9yhMBztG3olMsKmlrVG3
qOT8NGZhFeV2iO9L8xLLYEh8SklCu1HxiN9UwDADDFpFWjlYyfmzr4rPcwYUhM4nxceLWH5LhfgM
SfGhMwPMZUV1g43DRokeaKBoPgkEvTHwB1H0EoHRr+tqI2P+herCfSYeZ0wmEe0Q6uduIOgLA+Gg
ijUldOhxDYyPGnziOeDdqacvSuAd8pFQjhJ3QMFjykXHrLVD0chXppU+FrhpopT1Ew0t0pzkIDED
tHhuhlLbhn18lbTn2GgOk0f8iky/2VxG6nnTN5mfSMN8r1PrF5EE9ZBVkhFraBFljkRpP6gYswqp
fIYr8Vg26ZOAYiaTKq/8uLnqJbodUdxfcLw78qeXIGlRScaEEy3eE1rETma192CAXRk46piIJ3FC
BqYl0FIrzR778hjOxJAWxHFFLzToLxVVHBTvkBcYjDtgg0fD9G8Qe0PtIb6JQ5SxoSRF2WBjcOwM
AZozVnw1hBUUCFTQbK8yrzyruUSl4UDsuafosILm/vyJ+dddbCyeGMTKNNxgvJ/RoTq0t0Tmm9bN
D4DvblG4t/98D8sfsYWqrhkz4t4ydO0DAq73R3wXguG5cvw7OM7X8mN8K2/Lm3jPrXBFVXZTfKl+
hO22+O88cJ9Aw6Dsi8AaAfwrprFA3Zd9QRphDc/1VnKHQ7z16cBuwI/zpPq2+nWmJa1M+CP/UdV1
FX0WS9UU+ImLElWkSAg4R+OzIXibnp5KH/VYv+AiAxhVFMlTao++u7aC6PtsVEMUNUpwEOMIHN4/
5GUrxEgLjs/ksYd6F8K6lLby3tyufMz5xy9KYLohAuibhQwA4M8/4028UKtJPiClxnJSE3FTkIxY
uzjQFL9ET+l2csDA7bBKQOmEaKy8APCGKUu1OKNKuf/zb/lsF7/9LdbifUfxP+nqaoRomlzwTN43
4FT7a9hTG8q1K8v7Kp3wh4lbiyNTVZHXI/v+3NuijeafHX6P7WdjR3fPEQ6rZc75a/1ptEVYFupa
y7/G58GN8KHd0kS1h6P/AGF+E22z01qs9Ak8lj0jqxoYYA1f9CW6scJdahpC+ErX6jHcx8fo3rgZ
L4Mt2b6dnovH9mptJxnzFD5M8V9DKouv1yTYL/fp9JxRI8n0cZPWz1X0BRYBfQ0wGUQusXROMtzZ
ELYZklvkszZmet9o3yXvsQMUmal3kzdQiuwwt8RcHUlexFZwavmWNtTwfqWUaBuaSB0QuYrGKR4e
dhne1FLglOjsVjiH5OR1YSTaVfoQdg9dKWxLNuqsrkAOBS6kPhRUu2DTBHOLQ74SB8mJq4cw8cEu
5oesBd1NkoSp9OzeSd53FoAB9nStUgsszzECERMpGBdBD7+R8se8vQ9IcYfbxHycKkBF6Y+VM/Hp
xuHuwbFH0kVdXWxTCP51HpgF27Rp7fkmEGzQAtRTbEy23PB+bed8dr0ab8ZbbNRkDEu9zkr4+Zi4
p3dyvZYNrQ2wuNcydP4DdO2e4e/vgIwWrnewbAD2JkcBV8ottt72yhquDTn/+Zs7zkwyqqdewR1H
PWR4veCCs79TobTayKnvoBZcrQz56bWqywqy+LpC3rfIZ7O6Q/60Zhnt0R4cxDbILultBA74sXO0
xxr3p7dylX+W+ulkXf93zEVWi6lV0BZt+crTP0v7+cnQXXGVqP/5zflmnMWToSDfpVXNPDf5ODkx
F7V019kYo9nyle/ma0v56b3yr+HMxb2SpbERyww3yw+AltgCirQHm1b7HrvytTrEynf7wJswJMS2
03lunUN1HUkJ2pR29tXb48tFqLwBe2I51trLN2+HD3enCeJ9VhRClWD+WW92aGKi+8R7xLCSC41x
N1wR/QMbFjdzSj1f2jQmIxUwwka9Wdmqn67vm7EXTTC1QAnYisAhHITzXHnx3NqhL7oldXbXYsfP
36U3gy3OheHHAwqO5XPnIlt2BV/zvvuKdaMNgFzeYJF3Rb/s8ucJfnr63wy5OBZFZCIelxMwhqS9
6VNTrnRL9U+v6DcDLM5DHLRlPfjDcypoNDZG0jFyfzB9nn4pa/w+QB4O1d4sUa5GES6lJkw7LuyJ
a4AbZ+UxwSa6EBunsdAF1J5pLrl9/BvttI1c35UxaBwaVCUgV0u70+neSyTKSppjHPpNiEvsXEGs
FZeo5kHQHgfSz6QbcRr6LhoPlMM3RYUx+4iKUfW1ggsg4UkY0heMS9psKOcMHFow/U2g2gP83JBk
SXrJ6NtlooAC2kGUoQwqRyHGNbB9+vOnmZf+D9t+GfClNMQNbRieBXNXx+FWMH10Te+64kcgvyA5
vvnzaJ/Hl//6UMuQr5WbXCmE+ZSJtmzjR/wztfGt2WENcCz/R9fWm8EWD2md0qitOVZ/MZOz+eq/
KbbWLnfxM1gZbGWLW4s3dfD60qiV4dkqTx2QB8hAK0v36bX4huq8eEHLsYa3TtIVjCVSuD7422iX
IJq88oE+H8YyDRHhXRR/FsGOnJLaV/Gc8/j7egcKk4zSO0y35SHZZo8m+U+9dvPOt9v7LYiJGBRy
Eg+JUZdpVjFNBcAk5I/t8Gamc83aBYc5h1W/BXukp7awMXfCCnvt4zwZlAkaKgVUEsrFLaiFqAGk
df4TX5ZRvMHhWMpXef4fzxbzEiFqzQR8TXl9xd88KdTbGi7aAlUByYVw2RQbtMgUZ9ijQeyCy20d
6B64cx1lQEvuWhg533mLZaXGhBCpIcumbC7f0TSu4IZo5s/OnUUGUNNwhV2zW3uuPxuFUoBsmRLS
fdTX3z+bRoM5G3nHT/H4ul+uehenqdWgQJ0jjPeT0SXNkFTGEUnGl58rkpW67iXjxUSYV227AxbN
p0CHMhQBIBbqAqfF2b8T0PcYHaJUAmTbXvcKwmgDN3vT2FrUneX8Fhwb/h7kLF8CBR0Q8PJFPH6R
jeaEA7szGYiQF4eKspFhmEDpLynJCfD0QBAe26iqbF4wF/tzWy/Lo+hbt3Rz95UsrByJj5eJLs1h
K+w7XZX1ZUXATBDt1zRSRwsi0Au6Gmvh+Mf3kgGgKkqazs4QP/RDxKytvWYiA5j1nQ7IvNvaFsDm
HObAv9mvBR3yx6PACccHSpxlNuD7La6VNklhfcvT86yiOP6It8H9HIvju2HPTQudasd84PGDOSJd
7jau9rDvN1itfw22a+dC+njfvP8tiy2L2nTBRTo85wQ80Hwc70vUbsoX0+ls5HC/oREGCBlOZb3y
RKwOvLjCIYalQS+Uv2eVkXhf2rN25GtCsu2o7Ph28t1MV0tnYAeWZwckGdUzDih6kPNBfX9EmW0U
YT/7nEMRU9JzlX4H3IamFK6Z9+jF+CnpeIgeJFgk+pP2ENHnB3tgJrsuwG+rhfJVUPBuDqMkOtTt
Hd+6gGSghcvx+IHnWib4m1IUdiBEfHTsDCgZYvSglb/aGIOOsyJhClrYmRfSUG23VY09RXPE9PyM
Jd4+pZErqjXskG+ZDxRKK6+xvQXAfJn4LB1VhTwDolJHNl5DjgR3t6XJLFXxswb+D6w9AOr4ix4N
204vXQFgN4U8XGKGbdTRTZGbmyK4VuTrfhI3NB42aVNh4gG0Ak4PZvOG0mOASC+L+WWajKR9DpQL
LjvCSBLq62P4VUdkIOhKW0H/Fv/kbZ0/aHK5NfOfQQm4S00OdMMOVF42GpCZIoF0pfd7BWqOnB41
7F17CthjAoY4/oGRmB0GPzv8YKcosxO/2SqYEhStvsvAuyYshGQJ0Pe5mLofIGNaRAMC3bDjRNgr
vX6QMREN8Jza6HRpCwy+vA46K9QPFQ5fDatf/iKChRRp0wf6ScVWFsSgGG9zbQRvW9sNYtfDDSY9
LriXgxQAlc3FK9ywNxoCdxHXGYYPtjxSPApuKhnMqKw4nXmRY2MHW1AST4AWzPq2Yc2GZu52VfwE
ju4o3glatk/KEvXcEGHeOUo+R8ohjF/0HhAOf8f6GQ+ZPYs8lPI9wH08blD7zg8qkok1Rf76OlNv
PPl3lF6l/DNS/WQAARHjk6j+DgoF05Nw48/CLBGMEekenIbT19dGVjhm+6gqP8bpZfAKYBlsu10r
ILSVuajAZAM9/HrXNd8bb3Dh0vHXO+ihIm4VaBeqvxG4B1nyGPdXE08x9jg79J9B4bwM2R1kjiLw
N4JSbjrIcp6MRGVy12hPhQYPCAe9tptBJAhkNeh7pYAngOOISXmhXg3DrTuVUfUiG/cyyiV6iYo3
GqMKvx0vOeTOsKh2EiQpDTHYp9kvs/6a1GcNz50ww7zD2ifDt9Kctnm6Y/dv+ix0/Kw+FV14wKER
6mkKbQdgkGbt5AS0sfk1nF5AUW2y8YQM/Epw+OFZWlwki/sraSZ1wNjpWTN+N9kL9jsrIe4nijiL
ERZJuB4YlSZHyu+sGHZVBf+0BG+Mz6AAnSvDBLWs9AMkEzczva8gy2d29G0FAFkpE/go9xJdY62o
d/hee3QAYUEasyrjjGk2wq02aHt8v12CQVtC3zC1puvOS7aVUOykFucK2ImdmjwTFQNqSeSDb7aO
yYnsEemvO+lQhOYBk5lLO7RYCGrgI8WbHN15pS83aZjc9J2ybdpkq9EcnYoHicguiNorS1VeLMhP
gy5+adMW8RvwcoO6U8OXufuZ+aLjy4Ndg3RL+GsZyBwD5kOjajd9XjnlIO0bMPkKNjnK3OKcDz9Y
PYntYqoociN42z/X1aMoX4uDh8bKsJlZt/AmBcRPRRHWeAvzhfZb0d0IioFKCPV2isL99KXJQ05V
tU+h0mzq8HcdgoFP8SKs/X0eW9+CVxdbczr2jX+nMN9GL55kq3b4lY4XI+U+s7DItKeyBQmLxXCk
O62B6AKH0qJ+q4cFKkXh1h9u4oEqY/BNFdD/yVtAu9CkEsUtYcblGT1xLbyzQOnbSZ0+dCy5HmsH
unfwa7UnHaK10dRXckjtqfZtA0AN3E53NCDtISaeNF9CobxVC3g0kNLNokUC1pKhWfIpC5mmJVRo
lGQRhLQnwkG1BVWpx9id1ttcirc90F7DDXmUSf0Nlg35dVcoS8ycaZl6Xmz7OEvj9eDkiupGYXln
jKFr+ajYzNEoejUlmKHMBB8bU70xQarpO6gzEr4msamBLh7svCL6qYCf+YjewOsgaj+XfFBfarhh
f8ryD1W9xsYVnxrkKSB5Jt0vMQBzSpEBvnAVPBdYhCSSy2vtoGy/HUrCJwHKZ/d9hDdb0teYRddn
xZgaymdUE9Y0kYO+IWHyTQ1mP+SAiIQA4jHtLacYsUAZjx5cvCnVv2c4jrflcGpS4y7QvZ8gPk/4
oNph+N2oatcAFFEP5i04Zcg92NjVt1XtnfvAv/E17jV4OTqtuDIOf3q8szAB4eNh1mhEBy+rt6UV
3I/Tpez9feqlyNfjRq0fBzHa5VG3N9jkQUbtTYae2qRfOexbjUkrk3+s6FJgQmdXBVB8n0ZnD3iW
rkSBiuJMXc8RrzGAGhue8JjOqK8ZiJWqULtPffBLkqJjbL5YyXQU5ALtRyAchpC7eOLB+4IHI8pu
ibqNAvwoQtoZ6OzQARodX1RLBwLg32M4zNML7jRw0h5D7nRnavhMpPdGJSDfTAcStKVq/Io0PGcT
nIJ8aTw0kedo43hM8PLIrPIeqZRvKRydUPyV+KYTSN8l/45HDpjITZRlF73lLMnSJWj1G1nwXSOC
kqamdlnTy0W4SbIohKLIuje9aDffWr6Swqnj5U+0Zut1xl4ejAMm1Xt0GXYSMUXDXeAhHZhUSH61
EBumi97obgVEQ1Ro9fiYowJVbwXQ9erKS/Ex1J0vchO/+bl3Kn3I6ScI/gPObs/KObv2dpKTuYG5
gU9gwwxB//PHLHujPPz7EfZi2MX7odQj9oLy8FxujXN+I5OTKk56zHf4FbnRjQq6D7Wv1Uz7Y9l/
Mewcgb9J9AdUG7NANn8Xyqugn3no8QjbDFswJqu67/JctXqXCs/AOQoK9BZVGQWcRa3TiMHeCCxt
vbWewfj7e4Co3Ak/5kyC9hx3ymEGuKkkc9oX2D7+twSA9UqG+rGQ9/5XSIuWACZtpdajhjXXNvRy
E7jiU7E1KWeUZ8Dla/2jT1KYt3N+/QBvFljucjM3TO93El0PJP2+APfxWsyL7Z+rX9aHNJVZ0T8F
TCfrKupJi7VNkf2stD7/baoCzoQos8lp78bFvRQWDsoUd42vbYVWg/UbXBq4BlDNOV8+qt7aoatp
GoAxBf15VyrNzhqxHkSYXkddDiVN9AfOaLgBt/Wma5kbCfuoszgGTq7y7x13mFxBPNQQzfP60IbG
RHVZcnGePCmws+UKpW0hcE1IrdFUXFniXVgpv0rw9W2lP5ZANXtSDDMRD0OnbyUxcMJcdmTZ+5LE
BcXtWw9+IsQVmBiuSPzo69pOrZ9SbGPQr5svYWJkhXxG/oLGAGxG4XGUL6FQfTWlnyIRDnWZ2z7w
aCfTsBMrN4pP/XhVQy2TRv2LHw0n2UzvutxOZCzTJsO6aTSNkquYgxaOCMSUrjizMCaKEdaxCLur
FqroqD9XyHzWTbcNdAuRvq76DbR/JbL8bP+8+a5LcE6WdlmJ0P7zQIBGTpMqaNcd4uH5z9vnY1vu
/fZ57c+/2aZjpEUIaEOFmE8FNpmRM3wV75Er2IwPwLeyxzVcDNWaT26DtzNbFDOqEBVEXUX2XO1n
FB3I7jrHNLWfkhlZVu61mn5r3xB8FG4hzmL7cu1U2stcxMLKbBuFUJV8WBCQJn2/2mn4t6AKLJ1a
uPexTzBL5p3GsO6wty5bXJX6n5k1uOag2t1Q2hXgPlCWdooqkFE5A3wX9Ctuhh4xDO1pJiD1+Tcl
P9X0RQzLRWliB7SR2pqs7QVrOivp8MKpwtBX2HfQVJSWxlcMvqWE4jHpqN51Dk7KdjErP8Ahnros
BQUvPHriU+Oh7CBk+yHFl1010GzIw50+KU9lmd1jxfdt6OBpeOGzlrU4Amm3utffpoAxDTlwZRSP
oEfeh6KBeGN69FRpq+MBkFcIJedx4DQJlq0tpnuIMpj8Jb9rnjx4wxuvRxcIfrWKL0DhHStkDzAn
czR1Qv5ywhFzJ6Tfxc4/TuN1Ff7wQg5PWCrUDQ0XR8preci3OJPZVjvL+QiceevoAd6zet3OReCi
kJf6nJNDWKG0ZwyokXvWTxW4/wn2QtLdKgec012aKRspO+Fd4OvxV7OefSyv2vLXmFxC+QHJi0EG
+Sp/mSG4QfSY56eqMfcqwS2mjlfThJJDeSVYX4Y83ffdr8nstpYuk9XDDKDkUqYXcyQITI4JOf5M
8tVJjqGp7vOi+o6PwdnCuCmo2j2OSpteTjGyE27KmeCPMk1r69KV1vYbnyBzgPpRXES2SA+ctU2g
UwGUHQFygeQrNOlaRfIhTA6G/2iSvysaiTqF/+ix0NLdKNxnElKLsoyYFoDNgdwreul7gwtPvqr1
FOLLQQtvh+AmBb2e3+HvuwF0ugstSNzFDxywTrraX1fQ4uvhQZqgaWenvitcbElea8MV3qiiGdz4
0lOB44JfnFrlKUZHI/ZfvOxr2aPM3iWIP6AppcLaQK+Ya+zbJKOEWPhOpvxCNmpr+rAqkm8pKuiN
qO7kVqTob4EKjbnIgRqr3nSZhmnf5ehHytH3EBSsrtTONPwMRnWXNBXsdALQqAMz+n1QHvX4u19Q
EYvb/WQ+xviioBPvKGRmWY56BIUIobySYG5nXnI7DN0DRtbnXKXRoBbPiYaD3STYRgZax4hcFfXO
MUar1dvKormbRjqRX0Pz6yhjh4IOqhIojjF8V4FQeh1VPy3baJ1MnabHsBWVDIRANW8Xay/En1tw
MvbIkQmfA+HSS/vWfGzgxwFAN4ZfMpUmTeI14enU+RxTI9tFiyZqnfCOCROcytEKntKkOWt6YldA
rgMJ7ldBYl0a2x4+kIwCQc/FYggQXrvjAN4HM1CHnbLVsN9T2+ahSb/rwXgEcsk1diXA0h3lF1Wj
eC19jUb13kLWjWR7WyYYLnaATKDJFF2zNfmflP5r30X7uiV7bh4MWq55/bUnbbZagbzt1Im+I6Aw
YYw/G6j/Q1qi5vMt0B5G5YKbrh2hjZt6X0T/yyBc4qqEMxPtSyviJcYFEaKeifa7XJLuDZnxXa4Q
eKVph6YfHLLIrnT2oX81CXdA6Tdj/j3uu40iFk7YgimGKRZggadpT2MANwotw9Kc1WRZJ+2qNDEH
8zzZLXzhBbjC1YDqTg/fRat/BsIE0w4lmSLb1oiTx3z8AFoiOi7XSnS0QG1VMLrQo9uXlPSkwTr0
fuWGFEfyBMEkDe06OgCzj6cwdpsKHQG9RHhHg3N/quqIeuC4LSLtNhvCb13H+5+k5zQUjzleJ3JI
3RhHQYunR0alXcwnPD6SXdnCGweaHmvqSSBxGoXbQgNDIQxPltxcOu3Uyqd8vKf7l3kdjiNoq3BU
SiN1clKYXk22Hkcbi9zNEH9NKH95uezCi+oBq826JREpUhgrt7Fi3qkdEmpFzcEpBBia/s6faMub
FyONiT2Cy1SBXxGwA2flo7tQI5scoIlyG1VZuc9UkC0Zqmu6dNKxXo4Lb2cMt2VjkmVVh0nud6mi
XBVxYPuRcNCHyFHan9WQY2+LaKr6YxKCk+rleyHX3aG6mSuIFupkBjLGBkJjGTsprUxE33mnIGo1
oXIy4M4ixOQXHXj/62L4EbcnIdNgxqKmZsYu3EInUXZJeKjwc1Mh147UxPGt3crwIQr1avIVPjhS
8dZPS3Jr6rFNeSX6KDbqyP21CNE10H0BsEfZvUYhX0QITyifi+JOV6DaTM/4ssLFRLN5En/6wU0e
nJPqBuEnfwCjjs1Sbzz3funK4SFlAUf/MvX5obXyOeMEwT5omGngLW9A1qQxgD/NIW/q74WGUGOQ
fRVLrt6anzyppuPhNFROAlooFTCzjiSpJhKBxasFj0HU38bGtBWyx1KfbH/wDmIhbeL41riGiTlu
kl3MZvQlw/HV+NhbVNFy5WDA+wjykciCil2Ig2OTG3u/Vl3Mz5HkuU+8CJnF4Cwh4cf9cgrpzDdC
cB/Gp3D09rWc3kTesPd9BdfX6NA11sko/b/AL/+W49spfK7yOv/d/Mf8f3vOi5HALGj+8z/e/bdz
8ZLdN9XLS3P6USz/5rv/Y/2fr3/sv+Sz4dq7/7LNmrAZb9uXarx7qdvkr0H++Tf/u3/4v15e/ykP
Y/Hyj789523WzP80P8yzty5u1H//38Zv/zvxX4huFn//L9M3Sfo7wHUE6WVaxgh/zj4q/Uvd/ONv
gvl3XTdpypuiJesaRQT+6J+eb4rxd9HCXAejOFUlEp7BIzWmrcE//iaZf7d0UyJvA2uLLKyu/jue
b/L7QrehUGXi94HZNehW0n7lN7zN5z291mMVgr150neKO8PrMjc/Nfse8V7rLj+ph85G1GpnIGp3
U56Do3Tx3bXYfpFNGHTuscaRZxUIGt8iCMb3v8I3hUyJsFPezBoQ6BdvhyuqeuoB9cZ9dbIoaK40
KJfTXg445xpv0pemy6N0GhgQx5aweQqReX+zAy5/FSneetatTmmRXxcG8B9stgkXX1F2iUMmoD6h
aIBNnnAB77rWeF4b8RVY8GZOme4PfZUxYmHuikPh4u34i4vp3F43N8EW9xRnZYori7hEC8tFn/YF
mqkbYW9S+CrOHbp6u+FYHmYKIByaNYuHRfXpwz6ZrRDffjYp7NKsmhd1bq4bLjIOru6MAE+LnXb4
H80ObIIBeMBQl3APdJ9MA/dw2oI7aC6DjXxSBFZiU+ybbbDPbguiidquV8/C3KP+V9Hrn3PEhZHa
DKRHMC3v52jKdZY3fvN/5jjTI8LdTBUQr9bWc96Di6EkES6GbCpAFT7U1yID4YNqQmqvc5uDgrL0
X2ZbqxW0OTNfjqOIqGbKoiZ9FFgOKs0wPAnd0vmz8Y7ZpImeo74SLpRteC+tgDAXwM/XNZTeDrg4
3nWfNYk1zf6ITnCRfxB357uYOmHvjAfk0GfkR3ZahWF/Os25mqZAhBBxIXn/5TyrwAPcAlwKY2c7
+4MgQtxsZvot4NqT7yorW/TD+cPUlWdABOhgSWzRRQkY0aakMDCNRuL9UqdPOqrgfz4DrxC4dx9u
HkFW8d40eYs+CLsTnJbIiBEr11tv137P7g1EIXd9vS0umStspTvz3vxm7oVDa7DUma3f5Kva6++L
wHxL0EGqpcn8J6zNQAq9X9VGGcvBS008qV9XFa7EC9RxR3ZzNzvlX/8849fTtZgxTyp7R1QgKgEq
ez+a5YlGnrU0GuFufsFlwFUvyb2wVZ3W6Y6TrbrVjvQf3tfqbfoe9/U6TzhRXCo6V45kLEH8eZUq
k5GzVSU69u2IqDr2h+SQuLucs6Z09dnOI7SczlPsP0963ieLOSMjpElUgQ2Eupcje4YmRFRV400m
gBo2TykCmJhKr2ymj++TrL0bZnEoA2pwXhcwTL2dAGSjusQFrt3FB2lb3yO+tTLe2qwW+yZKWtVs
Q4YLoMVGCk9TddIU//9v7ZZ8AdEc4rSa126qDmN/myMenJz+/Hk+25NvF26JaqpTz8QskzFmdt5I
P2mrFFtji0aL3djTy7hX98KTckAQbCVK+vjeynS1OHqwSjQdkOwCTyWGJgbvFp5nyfVMkvMuDVSg
8qHZrWsJzM/a+03IUCadNANlLvEDAzHohqQtRIZqcqzHUDZFKBEdVUTsfiFNv7I3PtmLjGaJ3G7q
HIMvYYc64A6t9WFricdXHO65OgvbGZ2d3TV28aje/fkTyh83ow4wDRAi9lQ0CZeUCxr+Xht6iHb+
NV52j9ofun1cZUc0h2eKiWRjGncWr5Cei++V3V/wRAEg2lZaeTY+vo581bc/ZtHDE/tOLaMBC1Z1
1x0yB3Xz4af4VH1VdiBzzkKPoNJGeFqj7Ekfn6v3wy4Cm2QsNK2bnV8R+XY7yGWEi4EKH6t1Rgcf
FyzOO3ddfuN9Q2S+V+GxGUACSXRULB4Wwwph7yWh4EUEOfUXFwzddgCAecGzHtcz1e121EzStWdE
/rib3w26uOsapQlzKNIEjChjyDAw5YO0o9xvUyBz1oDJnywsUhUouIlgaPEXXcwwraNS8nWKcol0
01NoM9V/z/Djn2sIUh6ArsIT8bq936QWQab2HE2QSWJwikNqQLMRo7z/8yH55J7jS70ZZbEvgXgV
Ch450UbRd5VB9eRRFB9zenmScknavdF75y6gj8bZSYPr0kBCE3yzedYaNxK7lYt90fZ9nbMGmQ5S
BXbs4ofYp/E7lJglPqF45JS4iBrbNEPcGqK7eKWsRKzzJ1rcfhomI4oE0x1+9HKBswSxQqwPIuyV
8OPEII+8QqKJUIC+kdc25yeX0bvBFuucpIjMWxWDBdeNowDTj8DMmw8Ybx7wSbRR1nfWDv/nQ5qS
SVtltllZPCRJlkJ/zsnptVnNM8Gs4uSBS/v3N5CmzjsUFw0gRcuD4AVW1sYdeFDCVcBym/GHsZc2
+QnnpL13j+D4MX/qTghWrLHalM8+35uBF8e9jsI6C4zXgf+K/PEF5K3EqOHA2+ys7ZbPnq93E13E
NoPUFo3wOlEgmg5Gd82DtE8wHiSlEmZriw0Vm7Vn45M7DbiAqGsKWi34DM+L8OYS8EcEEsqE+2Vm
NE3X2PLtVF5MYRc7aEeuhB7KPIXlidAkslLyDkWjOPV+tCQKhrQvFapAt4ZTb/27V8NF17tWn4qL
shf5g43oPkt70xHPc+YqbVN3pvN2GB/NVBoO0GH61u6tg+aU7ozC0bcr++1Dqk7dzqRwB0sD2dQP
r3oeaZVcTvwUYV8c1K1/pNB6jQibvR4effZoayb5M6xswEYf2EqaGYrIUTMWOoDhlwHSH0TfWZ53
i+fDb61yIeQ5xTq3/7Ob6e24865489WrShA0f0ASeqZJ9afwSvtqbcnkd2CagVW43aPpbzSaVusZ
0Scv97spLzYc+m7qJIxMOfum7zrVbnfpDuQNpls+6R/rTBsLz0SYnKviEGuznp/cN7MOkxaTWpGh
K7TrneZbdQBkB4vBxD+OWgIqA8dZnnuXumuP+eqHnq/SN0NHU6jg9sPQQE3TH8NDB9RoC069dCY7
fzB2EkatKVzWtcvzszuMq5n6jAJNjGji/bi1VxuZUPKhvcf5VUi3wGoe+6faMY4zTx7C0Z9PzydR
i/ZmvKWCA2Q1QfTn8VSVSpoHaBj3vT8P8ek9ifU66TwXiKgsawdT6o1ioKbz5vVu6Rpt4MlenjGy
+G3ufWe1dPfZrrF0ytgoj+ozdO39EmZ1pUs4Fc03JIqZKG+gLOXWFClj1M034QXG7nb8at6tMfw+
3TNvBl5C1JpGSvU6YeB6G1yiJwyznef+2XNn3QZlW53avfLw56X97Ou9HXFxPUeS1KLIyqbQ0tT2
0RqU8b368xALZOVfEdjbMRZXT2H4ZTPGzCqDZLEdEU6Jr2Z56Gofn+TLa9aAp8B5DVq5NrXFtTPI
Yi6Y87AR2Bb5RVTPK/P6+GxAvMd9mZ6PrBs43L3fJtZUmkEzM0fmKxXjkvBWd7Rdsi/w0nNW60pr
o83TfXOfKKoQJJiGzKM1B3RJAkdAAUN3kc0TVuWaXnfa+2f7/dwWtxciq+iYFzMWiiCBdvw+3im7
+pCfV8ORjyHlnMzJooo4k0QVdHHYckqCgRUwr/F2css7aa/mLhD54Hd5DWx9W9hSc052q9fkx0fp
3bDLozY25qiRyoOvvda38OpAQdnZvWDrjnoObfHb/AwHt2sl9I970gQBK+OdjMAOshCL41Z07WDp
AsJjVXQ3Nqc+fPrznvxsMQ3qIazj3BpTF4upt7VhFImFsFn/ODU3bQj3fyWi+3RrvBlDmwugbzYi
Ri2gOWXG6I/FQXz0DvI5uyE8PqxBaD9J3Uz17UiL1cr0cJRaiCWk/ADMLERfqLDwYFPeILdZe7FX
1k5bXFMTPLUynUdDVhnM4BcLIlcTvPz5A3227QwLlX2yROrhyyoGKKN4LtTPIkbHSubaQ0o8iVo3
zrS1R3P+vYsjjBA/qAiLq+kjgbWPBrX0ZPZacm19w77r3O2pDN0pdvfor8rlfLKx3w22WLxUlFRs
FBgsGq/y6DKqj39et0+eRqwF3sxmcdlqWi9NYf2667xdc0mPAa6p5v2MGh8d0ZH37ddVkZNPPta7
MRdXbmeg/c0xw+R3K6DQvNHtiWtXLzYqzcrqpj+HrnYQDmvxxycb8d2w85+/OWBJKY1qHTHVcdb3
F++CBm5OsFKlWRtknvubQSQBIAbqbsyNUkwD3tI0f+bi3cpXW9sWc6T1ZhQ51ydrJOfZ/Bdp37Xb
RrZt+ysH/V77Vg4HZ++HiiRFKtqyqJeCJMuVc66vv2PR3W1yVUFL7o0G2jBkcXLlGcYcg/cma4C0
062AGWw3b3pq5eDHBlEvpKIYRldeSpQnJSRg0MlhLOpptSCWsp7CKHm72q2wIa3aGcoTwApv/0tb
1DTmSlcMXQZbUG6/rh9AWI8csG42t9kN635a8YIBFZFAOgFKQWEpzyyVqi+Mo4rHA4lXzlQ2kZN5
qg3xkb3klAdW9XVthxDnF2yJwJcsomJZSPoJkBP0XfuHHC0MPaCeGbCZH8+guKyXYVRnZqgZBK9n
ko4BRoWeVOwTyN5ODv/SIExD2TXwlNACqBntzHfjnVSb/L69Lz2Wc0V1qBAX9fJLUPsUouyGAZZR
KK+BYECCcI5L6vWao5qQyoDG4RfCboTePARQkNlRLFDzs30uckfSF/b5TFDZp1mpJkMlX6J3J4Ax
RFAqhm5kqVCV8jIbd82Xj6d+7XCiHUfU0Jmj8qjdXx5OVYzboudgTwy+TPFXjXV/EmeDHg+iUFlB
JpTwPlOf7wtZBhdFIh6r4kobwyGwhNpj+VSr5+LcDjVvDWLhsSM7SHvgkVZ+hGg5aAoatCBasxNj
yVhJrXWLMvhfkDeCvDWd5lU7EHkkIkYGpmMvuQed/WtxSCyCCoJ6G5sAYmUm4SsowJ+h3qMKdKRR
JbFc9go0PdIYUrvgaAJc/W4sEbXBx8PR1AFW+HhvrARtKEKcmaTePjnUYk3iMcT2iXuTrfoGjRgq
6F9sdTu9zT+q72pjx076jtYRhmXyklPbBhQigLEoiL2RZaZ82LyVjDLvwQAtPfT2bCNF4qpH6Y7z
wHq5g1QAy09auYDO7dH+rA5od++ja+IUxilXoQ3F1m28+QRt0PrIVLjm2DZw/qkD0fdxA6kyWCL4
mRpQ/OfCQr8krhYOPRSEv4PxyK9tVIztl0XqaBhNYsQ8YdMekGcEe5WFhg3OigAFzJ0c8phXzLhq
dYzgn4WevIZB0hWCuJV4QwtPFkkKXbKjZ85682/wQlnDN9bFveYWQr4eiRrkNgWo2FMhQqpLg670
E7ap3UNzGN1kIEi3Z2STCUrIgLxyZ/JfkEV2/sEuBSONjE1KqIToKwCdy3HWpCNavW96e7QFEWhH
yN98mUkFWLM+0bK58h7j7P+ySD2UcQ7JpYjDUGUPfH9fIwd07w+JhaZ44JL0q3iHHmWWK0qx558e
xguj1JZVWkg0FmR+k0ftSX40XkPX/9Jv0JqRWARROr9oEL19kO/DZ+Ytu+LHXdimNm+hJ3naK7BN
+DCDK1C3w+VXPNVlt6iuBbUXtqhLB40ZhlqFp8kdURIhwQUpo6Nbh3Ukl688ZHpQPRNFWUMTLv3q
jkJWDGUBRj5yCRDQAvGIfZeMK9wxM4rLOTSQXNEATxaB/cLNc/nGB7ns572AhgFiLb/tUOx56+z6
+hN1JZYpMvAzX58rGqh+QIzGROt8Ddwq5yjXEQTqHCAxmB7bCgrhcmDkHjqzlvs4khCfD81ud4CQ
gNt472RP5o/QWoBzxrxoWKOj3kOxNfI0G3DejYfZRnP7BoHgnsA542dWkXXl1r4cG7kJzsYWcr4y
tiXG9hcAkXCza85oVVvCNTV5jLtsdWwouKqoSiFVQL+4UNGdwT6EsekHiI1Y0e5nsk+9+m0GbXKh
GLAAHjsDQCS0K1MXSmsofQlWwBBOLuEOb06HWjqMgHBkrmGzEBxLHxfmAOLkkXMRgQOgzI3KWFXQ
CkStTTxy4J7xkyNj8lbO84UF6paqYqPn6j4gizXaM9iagL1Hf6YtglAC8GkWHE5cPrCGJCF1xOPV
UyFJSW38YerEJJRRrOufJie3K2jDgHsKJeoG8cJ85aNBBVIx8Ojt2BRfNc0pHBBV8iazKLM28PMv
Qp0IxN5VKIF9ExnUycE7vzMcaBPaMtiDwSv1/R9M87k16kwYvQbuJh/WZK95IXNcgeOWZH4QGbFP
O2uSqbe206UCUr6Ah5JrE8Lh3GuMdDvhPCuQ/flnQczlslIb1QjbWs91gMhkL7tvwysoMYNU8jtU
AO0OT325DR2m57s6SpX0jGgq2lPo1HuopZEEYDKYdna+h+TWJrf7zXQLbVyAckG2wTK49GAwRg2c
mYibDNL9cnmvNWEFbCAnA3Rbj15bQL2Dz7fj3Ngf75W1M4/sD2JOFTjcRRJ8lPQgHUQIPMgT6G+h
RFUxoZyrM/fLBB0zFJEIkqLptBuDDVoXY5QG5YfToUdp8DW1OFbWffW0IRWDznl4uxqNPJwKeUq5
AhDY1k5e0DIBHDxoUfJHweE3wq3BoCdehn8KxCcA9Sd/oLZFY9JRCUzxk5GY08xoE+3SmxDJVu3g
Pwz2sAXuHgLnFquRYenOw56K/k6CUQWak8am1CCu4TMDKZboBwSKLNDKHQhzt3ZH0iCnkgz7FCx2
5cmmARgpsPGaREcsUptVSZEQpfWdBFEWM7qWndiNDukVGL0LWCWRGQuZsNijxCjUFjSC8zMWsBhD
aXgjSDBQvWy/BEUMTjbB/fgYrI4La4gMD/BoC8B9Ovkyl5cz+rP9BwjjlFA2VhkSMgwTtLZWgHoJ
r0DKzhSMg1jeKwkIoFhVVnLVXqQDINmiQDMM0i1A8GmL5ZGTUVR67MTGafc5MG71hrvmLOkQbQcb
UawXH7jNyEI1iGtmVQBddRWowWWszodDWwmxBuZLAci6pgJFn8k7idNvuK/6tvJG+ElfO3d2Kreq
HOJQk7deuYlxLkxmmnmRo8AkqCoKhiJ2qLHIxRZ+24CAUfkhe9DluDMcxSPPe+mFLIz6yopeGKIe
vgCaet0kyz/+9jwhbIJ3j/MqwpLrpF64Zw5u4X5Sg6OePiEp9FZM1B/56BY5UOIJsIv8HSei+Rcy
Ye23OEpeO5Cgf3w8TtkWemORxAF8UFw1QMxcvkZ6zBdhL2g/pBskKtA0qYKx4+5et5O9ZqXXuVMk
NyDfYqZ5V04+ucH/NkuFSS0YrYQx1X5UQnmPpmmhkR8+Htiy2wfzeW6BPF5n4YNcdpyqzqir+M+p
pYDEwIzulQ3BXKUAlCjXijc64VXv8HbvldYnRP7WNpGBOjfPa3C8ccNdfoFYmALRD1WcnZ+o1Mhr
nXZDwApQf3biLdsrXl3Mc5PUvi2mqJ6EQsW+RWfaZsDb0Xn9BroPHiECJzjC0WN7UGRn0lsIYHQA
qjUUEBZ30yyERldj56ZAxPrCNgp2zbGOoKDoFwyfZpEBxpoaGv5DD5WEvgpqTf22BctLpPxAy/e2
+arhAhi27OO/2JsqogpApYGENHTSsXW5cEEdAH8vyj8y/jnvXrr07uOduXzeyeeT5wjU4sCC0mBQ
ELhNitjM2BjhF+6JdA7NrxzKAtydZFUP8wFkCYxTvlghyiJ12tKqyISmmH8A/UlK7mkH/vIeLfXD
QcoYPtMJ6XaxG1Qe1TkBPqeCnjO0v1zOXstNsYiu9B+8hzIEQmlPc6XXQ+8G9/ktiXMLD9wqIHJF
eMZZYHizOpd3wYh3gPjhXt4kD0wRUbIrlt8IHdkEEYLlpG7W2WhmMCSp7/IBosqbDt9BukZztsOd
6knMvMXilVJFAbVJUvAB2fjC8c4iA/xYrfzeu8U1OX4SWiVQK2MyuC+3qYiHEPlz2ANIjy6HoDu6
Sotmfp+rmwYMeYPwlbFPVwYiaSKw5wq6XIHtok5ba7Sj2BjtOzlt6U3kFftwA+Sxy0zPLbx6JAJ1
ABoxZ8pKCS5tSjDgKPr3dBtspq+kTo1aJ/qgPyUntnhnYQwvAzowkZoHJoTaDbEUGv1cVN8xKkiT
eqRihbduBzWqHStdJiosY1RaBFwSUNZMEDekfVk/dlJklOO9KAxodFVNZe4jFHbrmSug0xVMalxv
1LHuK9Wuk8TPMmRTxI6LIWM5xalYv09YqhbEKVoFEmz+VsC0TeMVl1ZpoHqaFvACoDTdBH2UZ2U0
qj4/hnVqhCB85sRxALssRLrDYNsoYTLue3BeVRuhiCsVvSBKo0uPk5FFc2gh5MlkzZyn2TAGK5v0
UGuf2qGoAGvV00npeVMuwMLcOGqkIP1hi1JbRa/QmQwbMERrft8dxaYFDR+4ZyQpsOtGanJnlisx
v1Ihjgw4cBLXHdpsocLahRL0pjkJyORAjgUFjZvwUqJjJ4dcAt6wNubGaAvi0hmk79MM8dcr1CPL
eguMLC62yGrQ/2Yo9qwYgQFdqi6Nc+UQiHKc1pYeCVoIMe9REqabeZDRtGVFcYOGEYjblmkjgFlP
bfnvca5vGixECUItxc++hX6ohV6plHySmSlKPPp20nQRYmypkg+i4mrBlATQQTMCjXPLOeXnO1EX
CvF67PNaMswGdF0oaMWBAPYhrIG8kbtkqB/0bvTVm1qdhRnpoaJJRhARKtCjJ5QvshykVhKLHchy
pzzm1UcexbJxKxdgbw8gRDpwksvVVRAAuG0U8Fu0rhILEKmjRIkgP+wUtXakahizXadMQrsNO4Pr
QPYtpXUKhVfOV+PvWq2Hwu3UjIp+P+EXwE/F55C0uZHyKdG+pqFm5Dd9HyTCY5dr8SxC0LcsZ7DE
qYEO8uNpyuYNaOqatjMjDcRH4LfqwFmLyIAXMkTiKh8k25aL67SyNC6ZWlDBK5OYKC64CwMB/EQF
CAbfsrRLsAzhIJU3/FD28fVc1Jx4Lbe+QCgafanl7qcIn7bN+yAPQKzmi2mBvgSsnKSCmZgfEjtK
/SisrrLBz3jFBgk1B2LdpikCaRf68aA6Uthm494AiqO/0n1J7L9WSJvLNji7SNInz6FvChp5CPCW
sZNVnN67elnNA8jSFUXuPd3vWmmwmzohrMKR0HWI8jQJd1MbDtFd33S9b+dT00K4txJC6VvI+2n6
kGpFAFBBrOqzaoIQL0eJWEoEMXzCioFd2vTnsFXfY1VLqqcUeqFAAYFF+6mv4gRSa7ya8SpeyKaQ
s32nqyku+SESBvCdN20dbZOJF9XrPO7iuUAiCXu9gRDxkEMFtmqFkkD3wGGFvZv1fuPoodq0Dzk4
BbWdmvh1rtyA95+To7uUB0bvKglBTcOZs17H0/glT0QlQaSpzxIogmNdqvdR2dTprowj1TjwoZqr
111P2MmUKjWCH3lsZCDATuJY17aiGsf8jzrCilwPoLqsRTMbdS0HiTHnN6JkGnobx+F1l895IFsc
mC9n39Xlfhwgiws6N6cNNV91xjk3II0G9lBQtStyYIDsLuajBkxTQl3kk91oOFa86cvyGCpmG+MT
3HwENAiytxkPmlNwiAVaFTugVgPLJZREcBtHqJFGQo+WUXfSwZafGyC4rcti7LAru2hqatfgpA7/
BETIIUgWUeADWVOzb5EgUr9LfjhC5oL3R+W61SHOcKNUIFIGD3PDjflBTkSjPMQF34WVzbcZJ7qy
OPTlfSlxc/JQgL8G/BShUEblLgqaSNh1OGD+HR8MRvwY80GT30Q1Oueui6rRSg3M5WhvANV4A/bT
r37cSzN6aLVcAg8zp1W5iz6HSAFrZBThxHz8/K+4F0jOSBoETQwBwi3U6z9Hs1zKId7JIjgY4bwT
mDmNhTcPUYtzC+QbnEVoIUitdQHcdkSdTriRd7IlvhNEfGSBGBl8eqbggQbNJM1OrBzssrhE2aZ8
fG4aJQ7K8t9RpNuLVnVPytZEyQT6GeXuE6gm8nmXPiiBAmjIL0MaBkRHlAc+KTWaBmFP9srM4q/T
regMXwVSLrAA6gitSbYSdvfN0u+HVXScgZJIkpEupXzxvKxkqRLD75WjetAR7a0cdqMdf8yeCD6v
vCI9T5+QOVxx6C7sUqOtoD0i5GnwnVDpyA5hK0GLv0eISj4R9C5yVGQpzwZJbVReqzsplWIsJdL3
L7xqEtEk0l/EeUAkqhvVJaVXZpKWuG6XKypBnkETUfYywJe9OB+qLwdxEnwnOSL9Ud2hxchVQMSO
Ui8arU4pE6na+N/YI16eGwJ/hOsPQQOULXRqwHXWjWLFAY+EdI204RwJXYtsQNlyx0o84a+CR46y
IVKPl6czNXKIb8f6myHHgdXDu0GLrYFr9+NbhmWFugNGYYzgpWtvsn+bozDJS/uofvjvTFBHPUlA
/IIM11tVTaBdCURw51fggc87ozc/trTMv0A2DE0chqghUYknmzI1VpxagtH+TX0meXv5EW/ysJHR
5Qj+VLO4lTeEWjzJ4Y+bTHaL5ZkDpgiBDQ/hYjC90BliLjHKNor6t3zf72VUBkkQ1T9+TgF6bQee
26LOd5uMTZwG/Ru/k9zcBSMgGsnZAe7KJY0kDzC+iHHB64ROkcstOIVRjkIZmAxJTdkWzBEK25bx
kmwBo/IMCM6zmAGWeAo0CqArFTelTATLaQzAlAljF7UaBD3RXSSb5Y123X+DnIcrQl63R5umHbWM
TbMyl8gmkZeQhKXIbV0OstZxlEddwVz+FO5DHsj7BOpu5aAhRQCOPl4DSTqAB5SZdOBSsR9O2sEQ
IYGwENCMBWBwhHwoelJU8xNGlz6EdG6ULhBC1joYuW5406HzfBVttKvYFTSwSBFJIbPJXP2bf82C
BixBTFjDs5GeYvIzt0L3lVmWwHD/FxmK5kxop64Pv49EJ4bQwQKiIWBG9NNtcGYoHmutnKbxrbZ5
61n+6kJsyJrvIFMJrR82Id7qXJ5Zo1IJBnxZdeYHhE0oxnMZAFOBg4YF7YC2SNDMb6B99MqEaS0d
iMshUrsmipKu0XMBJxDUw/viGTGYJXdvpFt+QNVHAd9vbQWufs2U9V25zs4n9wSYP5vcQumN3AjE
t/qpmcx+D61rexjM0oGDFm4+gdtaPYa/ppdOW/oDEmCRQs5H9Sg/ineqR1r0/Vt/Tw5I781eiypz
DbYM1iQvTybyhChm45rDNQAE+uXJjPtRnTu+fpFr1y9e9Oh+lhiMDsutQyxgg6IOoS75OJQqSsN2
rl8y7jFCikjRQ5vx8C0toJmPqEki9yvh8aOcBaFtKmTV0heI4qZfIFH/EO2ILJ/mRcBLu8QbYuXW
1i0agorcpADaI2pnjqCMb0oueQlQli++xBCHYQyJfOVL/w5DEg2SwjVklMaoZQk7AUFblLzwIfpn
ok1zADXDA5J2O2iFWMkNE0q79Ccv7VHnu+rBXcXFyUvlQD7bEu8MU7bKGxINEaORVzszMIRsVP3K
K3tpmJrJWRNGNZOSF+JO+sEJiAk8bb0nVH/dbbiDFvLHU7vc8NiFPDK+IOBApoT2VAIZ3X8Ao72M
gnoLlj/wCjsDXzu/bURHb4KCAJOQTND0hW2HOoCfNs9SvY1CiOLVx2RilDqWhRzIYqJEhAAAzUhI
kdMzB0YdsJ4LR9kbAYbsQcV46uiW7Rh3dA0dGRH9Kh2rCLZ0UmAWBw0oQuIWLQ6bkcV5hvzAsXcl
V3Njt92gEnboHQKC8S1uwyyHL+5iyiA5i2d3MQ8vbOrz5qjdCGBSKDwFwZxgIYkL/AsLOr+4hzVA
liScabgpcFToY5dIoYY8W0rmdN9B/6dzh/0nrvvF6abMUKetyRUAzZr0SJrjwGkPQEPtVHtQa9s8
uBR+3yehzFE7pcmSqVBgDkLxT6AKg3M+Ww2Y51hvydqWlFUgNbA74E2Co/lyqfQABblIhhFntMkD
po+Yw9aU7gg8Hk/1gwAdh993m7ERSaiI0wZu2UXNb86CVgeFwpsyutErShHYlOENYMgbfXSJ88Vv
WNf/siuaMkn27NmeTIpCGoU2fgtelCcCBNOcGuxBOAMi1o95AhalsJM1CdAb3CVoW6HWz2+EPGxz
yCZsJbdEeqEBGYVvymxN7ZV9iZn82xAt616PUzKNaYTYfuzN/ja2SWeMspN7E0CXzzDxLLInlyMj
3Nzn8yhNGhw8jEwyibA7aRorwH584um1oh4KOMB9eRPrlC+ddJhF1wiwRYQ0YoFIzoeuqcLAfyXH
PAe5c78b9qIZ2Rzrjl74CZQh6qDX4VyChc145T3d4x9T0E1CEnCrm8MeakiAfbBK7WsbE3k+bBLI
Q+KSlqkTCFq7ZkQ25VX0hCfkNdGDM3uKp+1adMMwa82L+iJK7OfGqNGNmpryYk6MIX2KoN93sy3p
y2SPa2UeLyxRJwAtNwW6MqXXQobLX99P5fbj93p93pC6IC2oBA1IuZBlPXcxUgGvCcIbQkORoGMK
Wp+I9fN31u2x8EAwbToeGADI4X6gr/dy0xtxofcCx79O6Xbw7xVkYVXGvlubLiA3NcKRj4eMrjJP
sVH6SjNjukDsJTVQwWBBYVcsoNsLpX/gYUBkSAcstcbPc2YMr8ZDB7RPdi+YlSUeo60EB3UiOGmG
Q0W4/S8dYvhsoOxCJcBAh8TC4+Y1lFvndHgdnyQ3tFJIZAlXMv70b0m3dwSGOBWtJ60DkvHAyncT
xMiRd77WvlQOqylqCf+//C70NdnOk1hk1fA6WPm+s0bX372qVudE97kdORCcuersyjbIuUvNHSRp
meCLZUsY9Q2oLeRLQatwxfCqPseW6umoW6D1TbeBbDHT+9B9U+4ANt19ogFu5YVACxPeWA3+0TLP
Z8QDaGma6pUEqhFkyAtrOo5WeH/CZtj8/cfHcrnL0GsP+KyBaxRrT3NOyVNTGtKcvAoasr/6NyV4
+Pjzl9EHIBjogoGqBNDw0oJlqgI3pJ+M2kvrzu6MtBRE5beBJ5uchzbzLfM5WF6YggSIGirRCLQV
wEgvT36o9IBFhPqLfphdGUym+j6+Jo4R4dpjjOzSawYgR0Eelgg9goUavTcquYTOPBSlCWd/bton
AsaDK4bjOW6I55w7kctiebq80E62ZITeYABGuEpali9ttb7CKYM4PiU90ofcVRz0Tpne/v6AQF4o
oWEJt40CYrVLI2Pti12d8k/Gg4r+KOFq3MjmDH0E+MxXTEKkldm7MEY25tnsxWjHqmUYix7rrWql
N/C5nqpt6iQ3qcV0z8k3/xXr/5y+85FRS9XqsZDIGf8Ub4t7CQi1Qb41Dsoud4Yr7ktniQoDMU49
dkuDFFBTbqchnhL+SbpRd2Cw2IFx6YFMZLhjR1TUEVsaozwStPEYSoLRaQ+kIbE6cFZrcgeCfgt3
n4h1WCtH+SQdwD59nfNPCYpiEsam2+INIQtGi9LvsoEsx0a7JYXIcT4mkhjrvGgHeYn95EqgEk9u
PjGVjLHRqiQNZCI7DlMZPRJNkviGsOhme5LyBXqM5RExdiV9qIuxbMURxoKXGpS9P40pHnC8iFEj
9n11GQn8OZWkSR4uOV4W+qofgUsx0kx4ynQ0GpPZzDkL02nFGV7SzE6fDXsTgr6UcausjvKXWbp7
op2qto91/kn2uCf/sQIVgPw9NYttCxY+k4Mes/mxwUs35q9homAMhik46BK1PQsoiAsj7ImZJ8oP
MVBze2GEyF3TmN0o/WYL0Z/m4G6KgmDARaIfHCBklTwYEAqYSWbrHgmwkgCD1KDsiXltrQypxJzN
dHr50P20SwIseGyo+iDNdnl/tnMVAXMlIxFAcjaxK3Vub0FSzwmhqu1+PKVURmppjLqs0UQAfAMv
P3WTMzgzokeIYAceNo5uinZ9+BRPzNq+OR8gdWcXehyPEeT9gtTUwazSWIDjgU/1xje5HUG6/6ON
em6QurN1tQgjTpafJk9PHiA86ZD+S/627b+ODnnTWU7upet1mlToMSI4VlCQxOtEXdt60Si52kbH
uodSPSFL49Vu2DBWbuXQEzYFhEISiliIJS63SZI0RQjVh6P2IB+CF+KokM2CSjwkfdUnUmeNUd9h
Pbgr7goKkdARQxwBnQ46dpHDvs/bTHmatc2IruSAe+mrZ8bIVs75hQ1ylZ85EFw6JnLbKU+gEUJf
LpKW0nbqt/o+29bm/ExC5HEwIcSid670m8WDn2t3PkDq9AlDWFeRqjyVdodE3Ina2N8S+i0FwHNr
2vBMvpiVlwlkKqqILBwSD4u86SinUTOO4XHynckRkDptN6jThRAj+AwRwHIBNZ6w95EMNNr26BS+
Pwl6xyfVUdW/lZItay9RwHoXlgOCCdBunfhMkEyhznecoLFmbmskgpNrsMgTqk/IbYIweH7+xOFe
XpeX1qjDnU1QHgo7Yo1cYFCPuoJvaw3bzGWlaJf7UhMI9yVeIDjqi26EKAwi2Wgxde2+EPZacl9m
kylLQLy3rE2xskrIoKMFCQSSIEGmUypDH05xmA5HvfD88bYcHS1kVBZXHFm0452ZoG7+eQr6MkgG
zFuwyTIzdknZj8scwmMAXuuZ8XivjQjqXmAyIBoR2OaXhzppNWiMqzCXfEuKexU1pJgV5SzfFUSk
hElHJv/X6e6cWB2FOu7RwQQ+Gyj2ImEYvBO1LfjL7vRNYZm7zCyTmwLmgNtXSX8KkkXUTZH2+qQD
jnRMjZskuQ4ykK8BK3TTlrVZoasDMrmpLjqMu3HlbCGCk3BySRvVYmOUsCjXfndsbbU2SfbcQE40
vvbNHu1hzIdzZdEurFF7JGzjIkm57qgmZqDBB0J5wEZh5wjYbAHNYHCf19aAbNHHgzw9IpdBHZwu
SF4Q9SkZO4aKiVUu5Se57Y9oU8CND9awW0AR4Xk1XrsXnWyXefDBtpLlXxm6ZahIczNHvnKrgKub
fANQMaKITH2FOgEnDSIGfAXjjaRnIY0OXZxtgbJgf/x4uGuTDHQpSgdIbwC1S+0jRUiLChqGRwXn
Ln4rElwuLKQSywS1jgK0pHOhHY5TvPVjYByzbWAwlSbJh9Crdj4O8iXOnu2pGcIS4pmnC6XHisUu
gShxihlfk4g19Zh3ykp8rIGL5dfUUXd/0RdqnebEpOQ2NfZH4gHnSOrt6MGtPd/JDPvjxWKapHw7
kddafaywWkh2k6oLT7RKO3dMNhPoFYdNm7v/pUUq7On0KjD8ZjgVPKNNBr1foHJHa9C3giXBopD/
Vgb8dLGB20lEAURGUgpiKZcLWQMI3Q0wKMX3gY/CqqEzJnFtO4IhAZ21RAkJvWOXBsJEC6HBNh65
6QqkYNZY3ddlznhvqDTvz1GcG6H2RtCj9YIPpqNgQL6g/oIej2+F1V8R2q9JAtnFT4C6fy/yJhNf
tnYUzm1TmyTXhrYEJdexgf9od48KBG1Jtxp/4z+gCAP1pR3LN6HKx38OFxppeGGBLECX7eWc6hJ4
stp8OvpfdY/ckUguj7swBN+YD6BX/55bvmFXrKuaTCJ95pVfVmmYoCJF6MTKpqMuTzZX7coSVGdA
Es0Zy32gBIJ/jg8MZ5B+Akx2ibXKeSUfZ07EKRCeiOgL5xToWQZxVrST7gcXXQdW+tw7NaqtiW0g
x9L9CO8KVulmbbzn34I6GnkWIY0qisf2KUbNc6NtYjDOSNcyCiikdlPtZ1SxmWu74tiI51aptU3i
GWmfQcSdQ+QcQsikEbdGB7VH4UauwHJs1nbvmTmVOD5nFzmni1EDCWm8fSd9HUuCDJs1e6Ru3j+X
VvyVVaBavVTPLVKvbQSOwixRMa3g1DqRVJS74FDDFZU3IQTlActhuBhrN9C5QeJmnQ2xzOVZ7TDE
SLjjBjf0v8US49o+Bfn00Tg3QT3rNbBHBbCJR17gvFJtHyLgj+f4W1Lti6q2p7m0g2I0ZdFD15hZ
oAnR+BEM10oGbrZucsX0GR3zZjpVTl5bfgMyBH1Xtt5cXsnGbSrIdhTs+WDcRKPbxI9Q69KSgyTe
hf2RnxOX0xRn0ETGrK1eMuA+QtzPo30BIdDltHFtrxRxKyLnUMMbbGYwdpGqfGqC2Tj6km5qBMis
3U8293Ief9mk7vEk7ftyxjyCdmEjQMahhuoxuyp4QqUuzKADAKkNEqLQcbGg9ihjTyKCh+RafhF/
dF7gyLe9xbudG9zVABlxHkQCUNtKFKaaA9M6tR+HTBvRECweg8GWd6WLfpTORTdkhvY0C7HzodiC
KeYgmfF+RkoHIOV8YKzt6qE/Gz+1XTkhaEpUE49DIoKV9yUKGU7F6jKefT6xf3bipqxrFKEjJHbT
8yTdy6JrNIFTlpHDI5AWJEuf3hmO0+ohPzNJ7dY+FCu1wKS2bz9xCZUVHSKH8DUgTiNY0MgW7z+2
yZpFerOixiuIGKUA5thSRXdtw1gmqlHl5zt4IjQHeAQdhDRet4ryWOUUcjkTbST42NJN+KqagqWg
LQzpafRplQgODVtkJQzWxnZumVrBRFZjPygkHH4DaiPahjT8yVsojwAPFyOLyvSiyKa/PJIYIZjC
wKGsALlFuzQKahp1Z+inZw8dFqjSJ56/4d3cmTbMaH65WXTClgCsNS5monp+uT/HDmWAZM6eIQqc
uqqKmm9sa/e9VYIG1MpcZSeiUMQiuFhOKYxCOOakcAGGFOrQZb0EWdu2eK409A3XG0V9+Hg7rjys
lwaoNRPGuUaXc/FcF2aXglpcMGOb5Hn4FJU2HACX9bCuuN0GCJLhoUFlGZ1lKnUChKLtcrmejwBR
uUhJ7+LvP5tVcJ951Z5I4mU3/SeIUpbrd2mXcrnRkC4lyjAf5/B+aiLTl97r8MvHs0mcu8v9CBMn
bWzAKdA+SK3WJMnBNCb8sdAGJ65Kq027/TBLDgpyt6oe3zchZAI/Nrny4l7apBYw75RSKkL+qAAU
czM56VGCGoT6JduDReyQXnNIPm5UxiW2smsMgQeDnQ4EhIIDSM0lstSGXAc8YgnV8z1iUf4S7dFi
i0Ra4LIKbSsrB0Ig1EskHTSOi2yPUef11PfCsW93eQX2ec1NdMbKkVmiVg60NsCugxUI4BGeOtxF
n3ABeqWPYvYg+DhqnchYJ7KrFwaQCQSKA7Qxkkzt+jxuQ0KScRwgClL1d77qxcEB3B72728HoGB+
2aFWBjswhaiKeJQEEBsaNeoTpP35bQrs9If+c32gKuN8bHX5dBsXRqmgp9BaLtTwqBXJNyG6DSPf
8kWQPnPXcoU/sp0I/PzJ4v97G/83eC9uf85c85//w9/finKqwabSUn/9zyF6q4um+NH+H/m1v//Z
5S/956Z8zx/a+v29PbyU9L+8+EV8/p/27Zf25eIvTt6CJeGue6+n+3foxrQnI/im5F9+9of/8376
lC9T+f7vP96KLgdV0v17EBX5H3/+aPv933/ghTmbfPL5f/7w+iXD7z0M79/fl7/w/tK0+F35XwJw
4UAlAjqIrkoCfhzeyU8E/l+kfxR6Nzz2ORp/sf/yom7Df/+hGv9Cmpi0bcjoyARxN/Z+U3TkR4ry
LwgyAIhGUIE4GIb8x18Dv1iiX0v2P3mX3RZR3jb//uPyjOHwKqCDhLg1cqYgUIKrePmAVmB5kYMc
pQrOh7c8j7dxLT+dzcWfJs9NXN4USxNUHDyqVaCVpTo5smr67cF4b1ngT4YFmlMPJBlg8agkKPwJ
0nctmr0ulV0p5X98PBByTH9dF4uBnGozZ85wGoAKH+s8OS26pqPMEYPOQmQHmg8bzQ0Ml5E1JurZ
Goq8qvtimJwobO0ZMonCoG7r6uXjITGW/wQ0OBtSKzfaKEHJwGmExFWFzK5877+zQMZ5ZiGJ/KaO
9XFytLrNzC6uFDswEpaez+Vl99fS4PEjfXfwX6g9xoMVpUP1Elaq0JmT9oAepK9RBhXNwLiW0maX
trUtizXjZl+fvr/N0liarBd7sY3mycmS0Rx1YdNFKiN5tboPEDFA8wjFMZR/L+ev4nJNT3x1dMZo
3+dm2VwHg/vxEq1O3pkJ6qXg+TTXhcoYCfeT0yWFZWSBpeizmU++W47aXpSRMe/A6fqxXcbQ6M2X
qCAYDWdscTA8OUoAWhajtpDEYMSwp+O/OLe/xkfnP4qyE3wFjEhOuPU9EqbnG2VHhJbZJJRkNT4y
Ra2WUGo+zzXkrmv2vv8YItsZT5Y8vH08c6s30dmIaIdiBhOSpNSTA/6lp8KHOmHpe72B1qpJ3PQx
g56VsU4itT/aUq7ysYVA1iwNVgopY+W10l4/HtHqSTobEXWAB7yOJac3gFJkEIjO5W0bpYx3iKqd
/3lJ/LJBawYnTdZGQYHFUUFM2IJNN/iamogZt6TNk9VfylgiuuVhjPimSJETdAzB182CC0OzaEGY
VcqbMhJsuQu/fjyDq6uEKj1AyYCKIOVweVEEcoroINCACJs9ofw2gzfQeP/YxIKf++QtoF2Q0GTj
fzQdeBxKRSn0sAEcT4t6fXNNwgyjMY2v3POMuhaBLyEXx/+Tm+LM7v8n7bqW5MZ16BepSqLyq1Kn
yR57bL+oHJUzFb/+Htq7bjVHt1k79qOnSmiQIACCwDncscJF2wbhnTb7laJ/AczTsC9tgJ1NkdQI
bH3zAGtAQEE6BCxGvnqRa3YWhgpi/NCNjpmNzoQ02VaepWH0ry/m9n79kcRXEcCWnZULUOP8OZa/
TJE5uprdNc5sAHDwuqTNs3XWSWd/X4VgNbUytUkQ5HN0JGoPHXl//fubpr76PtN09f2mpTWGM3Cu
CtnXwp+NZjtV8jkaIqexRAV6kS6cJbRZnVtDAVkKcRo0wGjo27iuzea+sJqSioYUGVBcl9pMAINf
8qhkWd7kdFF1soEKny+761I212wlhdfDol0p5bBoIEsQMjogVQ+s0JG1wknkUSBMpBL7MasNMiZq
L3qlYIMWoM7ldSc/RbOOQS/wwB6u67V5flBo0Ww0q9lAWbkUtcgYoymrXzmy5LaN4RaWdkNJ7ZRV
JRDFws6rWLsSxS2hjbSo1Yk0+1NdO5XpxvWxMj+0ER4Tu89RJogem4a3ksatYY9eVN0a48W3Ub3R
mtkNgW70d2vHxVl5SsOsb3GNMazqpFqfpTqrHEzyfIy7UvlLWVy8VaRl6kMKWW2cPEZK52eh/NSb
yV0aL4L867pJqDL3MGk0Y6WmEkQRpbubs/SDkrQf2yryqoUIkuVtURj5RGctylI8mfJYJcpg5DEM
vUI0otEhBuyaDqjPJHjLVp0FcWaea3keZbaFlEhD076aesZc/pitdrcM/bvrorYP71kU54/S2DCr
bMbhnWkQIxip5GgqusAcRELY31ceIqJVTQcTblVDu/zw2CkADPrLveEOUDZJiaqliEIlmZAP/VTk
T0O4Z67h+nqx77x2C+f14k5R2nWLNSnYGirl/VFRo9q3+07x6izqA2vO65d0Dpv9daHbuSXIPP61
PO48SZIeRrEKqWAdrZw6qHYJ2JjUn2CP9MVzMZt2jvk9zIYSjNTy4/EoXTd6jCuuj1v7Ip2M+DOY
muNOQILBfvOrlTxLscmlUcRIfWq8diOFBSFn0X2QtPuG/Awlz4jv5/p5yLzri7hphCt5nBHajVQ0
ug0jNK0nqqhgVbyPVFNgHoKls9nfV5aeUKpag4HLzDxKjqKPbor3fKqpu//aDvzPfWOlD2eJcRnH
MEaCXbIcowURZbXPqSg1vr5J6Ea/1Efpx9IGCB4SieFdhGY6UIJ10sFe9kP8zSbPUeNf36Tr6wcy
2kt5siVJtKtxjLUk8zSjcqLoR5HG+zwTvFxuBtw/q6fJnL+o6Rwu0YQLVDujh7N6QtQQmML2oV2J
4DYorFs9HmtEpnK2gc5fJWjLrWjraEbyKTeGzMHV7WeCJp59a2blbkoTZZ9gRNzN00UVGL/wx3Ae
pM9mOJEF6QyDSGEEtOGBwXhi1g2vN5XAXwkWV+Ficjy2oz53cFd67S30h4SXietmcv0sv6I5YXjw
I1VglkP7COIlx+he2kQQUURKcP5JTmYtSzRm+mALr98t/afrOnAvavwBxqDepa1TI8uJMkOAToHH
BrI5P7tVAEn2KXEXl9GKRMtfWgF/+wjxdBjbE0Se57OTnXnLrCDfiYgAtjcJHIV4fZDBxsZZQdsR
o9fpiCym7typVFwt7IMyVJ6vr+NmRMaLxT9iTLaPK5ebd4BEV/MIrNgm8Nartu6fMtWmbjup8iOm
IHWXkrjdXRe6bRxnoZz7GIdiHisTaRMdasdEf28c14LE9hUqwq9yyEoxzn+Yy2QVIYWLmoAMZb8b
fcbQSQB6whgvGk9xZc88avckYPNx1h3DkxEh5YjU5LwGsOUHOwQ8A87ZoDqaNM9+0whbyASGYnGG
Uk9hCOhz7GDTfo2JFcTau04WkX9vR5Y/O8Y37889aKPllF0dczRq5ron1807uYhPMJO/Mw6L8xwl
pXo1xBA1laUvmZ1bDqIGOMHG8KDBygKugSiCCCvPnD7u/HoJBVPtIhHs76tzpfQADTBDOPE0y3/U
NHdbg3y7fopEG8/+vhJRV0ZOE+YBcQG10y6I6Cmx/ltj+b9u9rzxXEoBovBhiE0ISdL0BrVNB02e
GGoy4CKua7O5YKBvwcVQA4Icn9AuYCww+hZFF7t4bBOQq029d13C5nqhMQiIYJiFedWDwcaSxwkg
y35Txrtpqvao8uwjiQh2XiCGRzcfpbAxJzNFEqZoSPcM5STLYfrYaokoXd4u+Z41MrgYmCY0H6lc
Iy05Th6YEXfDy/xpBkOo4qKj6zR8Kt3cHR+vL+OmK1gJ5SxbyzNzNtCd7tdNspPSLnTmihyQrfnA
iPx5XdbmWjLkNpUR2+Kd7dLE9dGQLDPHW8pCMDSRuUp9k6CH9++E8JHCbmQC5EL2YFPGwRTppmMq
5nLbyIWo22TTyMEeyEqXGNgzOFHJoIbVOGmTP9qjVy8gQumM4Lo2KvOPr26GZxk8ULSaVP2SFngx
1HaoVoHC1fo+APxO2Zt300uX+tnRfML5Mn0ZLf7odn9nf1ceinchAIowLrsHRGPjF8F4EiFdCnTn
p6vnSbIVjPmwaIhGaskLi0Wg+q8E7IrqvF+3o2Fuo7SDCHBbVcfmM8N0JgeGQ6S6uDL0X5XD9dXe
vhmcV9viToM0hIWyTAglv6eXOkAaYITiF7JNKcbZZ/Z+TUHO5RftYrGXWeQRfu/baGU+qHvtS/pO
wvACOHoBuumaX6JvtRBLcfPQr9TkDLeUwK/U57gAlfXMJhXT2DHK9qazqtgfG/oWF7qSxiVOhabE
Uz6h2BCW0kmJFS8Ede9YVO+ub55AKR44iyRZPY64RPjoVEfqa7pZnj2HvYS5G+MtF+azRjyyYF1I
RpHFuJkvuqw5KM1PhzmvbMEB2HSXKylc6hSFINGqJEgZy7u883L50X5THWglggs5GVXbwWrxMmbH
7X7QLS9cqNelb3qqWInhjpXdpnG02BATSX48fo8XGxEbNDR1IVgykQ1wJyotomaUdJzfLjccOv1Q
6M9h6cE4pQjyG8HR5WtbEVpjtFmGTTfG6Mdy4xC1erIx+DRky92SqwLbFnhbPnISfZr0zET+qViH
JX1Ms4frZ0dkapxDmDttIFYPdRICUOQPJPamRHBmRCvGeYGmLP+pe4NiLAfaB50Ah4iROyt9Z0aq
IAnYrif8a3G4cnPXKL0d5bo3sGAdYFsMNIFiCu2JtSBoAdmbh0Wwfv8nVoGJRlfw7Kb+CuOr7B0d
z0VqscYX+bH39UDfYyLaj18YFQ2wrXfhkwjubdsiDEyfgoAVWTDnHDpwJalZXEDgfF9V7+1Z4LRF
3+c8g0yNulRKeNPKrF1Dl17MvHt/3ei2NgnwywD8Q0KogGOVcwvaKI0WWtLhffb6PQAJgtiLbqUP
E+htGMRC9SKQt2GCF/I47wACzVYLS6wZY2MEHBM6K/BgBVBFWXWWFtOCYNN5v/zIwSr3iTxdF76x
nheymedaGUg/93TKe8guzDuCRm5DYIEbJxjfRws3Q1wA4Ae3X42lLCC/a6CbIRneFBe1J5f55Ejg
SRQ42W1VgJUJFhggpbyaYOj1aAERHLBnZGBhoForh6bAvXLzXr8uqlDnLINt5Wq5qB6OyrKgNUAH
HhE9ZEcAYe6sL0hUQm96nAPZs075Agim2O/2YijK7dU8i+f8IXp10RCKuq2vl7czmKkzUNeagpvX
pjUCvUFleIPg5OWscRhykmrdMPlFhxf1br/QDjMuijOQoyF9vG59m/qsZPHOt1NBL5njsryYQ+dH
VWm7AAKhHpUHEQDARghGK/UftfjWr7aJRz0qu8kPi3lvzuQUlTr4LTCeN9QCrTYNcSWKs3kDIDuK
VbHzbO615KGq93+1airnn6Ras6MEGDZ+Lh1x8af1HR0EIrY6Ji+Wi7OCfNL6slLgA0PMugLoGJON
T/N9cyN74hnObSvAOBXI+FAe4ZOWMTGHPNYhS+5uUuLL9m0neu3YFIEYiIYeHcwSfC/egoedJWkm
Vho9melHWuzN+vP1XdncdTTzKzpQZdDJz7kGJaM6ta0eybd0pOqhXgSRb6sOY2KG/o8A69L3LEmZ
l32GK3d4i7IPSAGMm5w6I+gdbyfwVCQBMMP7CKOmbyhkMkhv0I2z8QCgnl4KrvUoo0SzJn8wfyrF
jlaiuu/m7qwEcAatkMEk0Yyly5UPJvmSzqWTTaKRrE0hKKkAhQDkEa9YiGNUE4kpVfBr6WGUT0Xs
x8pbItBKBLdDqVJ3FiAdJ98If46dN/TP101sWwUgdoMfBZOV/DPKEifjUMvYiBHNLU2fuiWIhJNJ
dPvayhoZXPcfOex3rKJcj1HYkIys+PaRegUotRkQ2HRc7iZ38XM/CoTNE8yEuJIDkgNwKABXBEkC
D+FeJ22ijTOd/OjDAAyobmfeUV+56z2GapXvhNRtm4f1LI9vE0KncaZTVjgfH8kjAxZlNRzrWXPM
x99J3n/D3/sncVgJ5M6QlLRd3KlYUmAGA8qbVOWu6+MfMwoegjuGSDXuMCUaKcOlhiRNPSrpuyL+
dN0It78PKE8DGDMYNOS6jJdS1/s578Grh3FKldqnQh+86yK2UhA4UQB0oVSPuwt3SzL7PKsKFRWG
IntpivsxOrTDl2p6GubddUFbBwoooRYeBFD7xSThpaGnoD0JqxphIVF3/Ty4TXerUuHo99aKraVw
dyJzHuoQ99jJn4/dh2yP+pk/OK1vAKNX9lJf8oRMmVvHCR5OBtKDjB3ikx1itlWmyQSOws3ufnNL
aIdyP7n2ke5sL3m5voxbuRXISEB3CughNH5yfo+SDCNKFszBAJev+Yxb7j6zekcuRBONm/u1EsTl
i2ilXsJSJ6M/hw8d2Im70ZEmQZzdNL4/Ml7Nw2WpMdDIVEY/155qkJqmePeqfjaA/dAEneabdrGS
xP6+crMYHcKUtxKO/ljfdcZ+yt5i3avvc9tSmNk0y3aCbioTwNPFxyVb/Pnfmc+Lkc/1cN/1zcfk
waUW1ZSBVn7UkR1EeurMci/v7QYzFRV5CKch/zud+LYVKtW5oUXVDIJqcISpz1U8BKUoAAo2hh+k
SNMG6Ml9igq/sWvmj5EmrANdN2RA1V0umow6SaGqSOFV6mpHE5jd9GTdVIfeC/fVAQzMQehW/vVT
upnTn4+pzjezzJi8KwirM8h4yAPdx2McJO4cgK33vShlFOnHmXaSIn3pI5je3H2tyRcJIIvlICJ/
FVjerxn81fnRsmU0sgJerk5mdzADmfxU550pKd5fLhz7IStBmYbcmya49Q8BwwUvQE3YHFqMj+X/
mYwLDSWMAvgfVwpOrktRJB8mYnSw7wHzSb9JH7XgbVcu4GAaOoZ4VIbWwYmxld6uW7gek9DUHbSp
DKSwf4HRS4fri7d5lgxUA3H1MhkJ3aWkrLXhG0Z2a2ne110w/zeIgN+JFVB//nyfcz/pAoCxcsxQ
EmlwbQxq9S0O5/x93uGoIQjtE1YgC2vpCLaWe2L2N3aqCKLO5oEBzgGAwwEKrWncgckSgN51M3KE
dpxu0VX0QKT3uSJiyNjejLMU9itWhix1M5FIiMVqu8NU74boLZvN6IQMzM4A/4U7KNoQ5+GSF5Mf
T0G9HFoRVCwzS/6agJmzP9/nzNY2yKDO7I4tGSMJ5CjJ3AT/GWRSikJO3ePOEKqi4anNi/daKmfC
1hymyyBhALc7kl9gxdkRRfQgB/Ju54X3uKKAZ0EXLKVIVc6udaUplWY0Jz9LX5bccuK0cewxkJvn
cRahYGyaxXlZ+SfKQs+nmMSQFWV7U70n2v4NPmD1fS7NTnI91JMI36fRg1TdtaKhj+3fDwIwhqII
Vhvu+1lN9aQJ8SLf95UjGa5tfriuwObpBLMMY5UBvKzCbYaJkVFMe+DcSOUnSfuc0qdef0P5SDmL
+FV5Xh1Nc7aUUJKQc7R9emvS8QbIsteV2I7/qIzr6BE3ZKC2cKd/Uo2ptOHK0hvWyMMwhUwQbWuB
mO1xc0dWorgjk7XWMtRlDFGjHYCMwUu0xb2uzmb0t0EMiMZVgJbrnC/L6UBVqYAvSKf+2OvFSxid
Sms8kCT3r0va3v2zJM6rhb26tG2LnpJm9NE16FeYa4w7kZvZkkIUg4GB2BjhBajHhW/WyBibaowk
w17uFLQfjf0uxVjgf1eFgDQYk7u4v6Pp91JIWWejqc2wsmL2xsh0LOLldiPYmU1N8NYIFFpc4QE6
dCmkq2k0L6xQ2SbLY2iFh0iy/N6MBNuyZQB4ovhXDM8MoyGDxoMIQqYZgm4z/zigEQGlcPXlDUu2
EsM5l8XSUzUl8+SnnVfRTzQ7qJXg7G9GmLUq3HXALshMSIIVMw0ldEwVfJpTdtNIduakCn0EPItL
CpCtqQAZscqPU7nMrjR3bmocqGntiTE8FUQEPi1aX65kNTZZtSSsmjnOeuuWKnXobD2gBvCdkFZg
Mlv+Yr0AnPGrTS2P3SCB1iO60SW/Fr1nbJkkmFLBGAx0ZPAQcgtsmb2apDLal4eKHmJlvI06fW9K
QopAZgx8grKWw62Z0ls2pUO1+OY9cQ0AWye3xQ1D0cZj9dN/t0uUePDUjjcTwHBxS1YWZW61E2pX
IFgLlMTwyah6cS+6yW3a5loOHzVm2Vz0AT0YbWCA9QUdfoVj1E4MEmRG7cEqWKnm0NEV4Ytt2d9a
MOdGyJDbdbGgDa1tyU7O9jWew2sjdOdY4BQFgkzOOGJLJr01JihtJz5IrB0Z7WbhyxLKgmmVTSM8
7xhPPAD+Ma3OGgwQS+NkgB+7jFytVApfliTRa6dIFGccKWnTpFBQQVU0+5NmATutpNNDnsqihmqR
IPb3ddpi5W05yli7oajdfngu69hp9eYvd4jt4EoKWfJKiSysHCNFtLQ6IKl1Qino2ShFaDsiY+DM
3WgBk4WmpsVPiuI+CotPNrFehkx+KOLy41+dYJNLkmLNaorUTBe/Aj8UyV76SHNGWVS92N4hExmf
gUEVi69xx0WZDE2F5Fu371PruSSP3SxwRRzxw+9LOBiF/8jgrMBeeqWMYvgIbdfcGW4aFGCiTgMM
2oJNeXnSd7rLhmCrr0Uged0+7AT28esW/srvrn4AZyBdYpUR6H9Q2kqJO9aJV07AUaj12K108hC1
+aE2m8gpFGDz1rUgsd42mbP23D7Kcl/k+ghHBQraHQCi41Mxlv2xluoXtGK/zVudpXFucdHU0pxZ
Ntq3AR0CjMw6MUrIqcA4tyLyeUuRZF8euayZ7ITqFnpxs09aAyjVqt9dN392kv7/ntk8W0gXxj0a
MiDBBiVC0sVoViwxXDTbT3MKzPJE+3Bd3vVtAtDppUbUiOssZPM4+RJkYezF1oOV76r88bqYzfNm
ocfDwFw2QSvSpZgFE5zxRJDKaMvHUiJeszwtluhKsrk7ZyE82pkazh2g0KFLMVimI8kydTqNToKs
bHPFzlJ4cLMp7CpFyjH5MfTqfZ2nfpUnLzNK1lLaH/5q1fh5Aqo3WW40mMGQMZI1YIK5PzbK++sy
BIvGx/kkHuLCNCWog14QNyNz43aW9IYWXDhEDXsP1gMZb+iX+69HfR1hAAhgF9P9kLlI5D0DNday
koAmJNqhzTO0EsZdTpowlMywQHvdMujg/Vge0qb8nMUSGo21z2P1lheltW7cEZIqAsAXBnqhZJJP
Gu1oocSflMv++kZtu3MLHQgAZpVxHebSF3WspbbXUHFj1OT0oOzpXt9pQXoUPShum8Q/guDkOEET
qLQWM0TcaMIbNTuGiyAybrZSoNLyWxMI4CLjBPyjrGl0uNGbAiwQjAAZ1E/0+Bv5O/Oqr9eXjnmX
V051JY8d6VWmNOZKJ6sM4Uw+hkflFIGQW/Hlkwjje9vJndXisiRNB3P8EJrA2wSq4jKMx3TKHSl9
S/FdRa+ODBZIDXzVnL3FOrg2hwxNe5bV+3mVHXNbD5awF9jbphWsxHCLltoh6FBYVzZqCi5tMr+T
RR0nm650JYJbMDWt7HG2Z1xman1BZ5Af2eaDOdumb0i2CABlWxje4sFEiq5b3gUZlJAYhNSYazD7
A9XlOxl3ppgWN+iwFLxbbDZLA1b6jyzuxkujphokNropnWaXEUdPpylyNKd0GLdZEryhwRz9rwCr
RZmXABqX2ytbi0PZmIDYgEct8tLMqQIAo0nfXT9GW/aN1xgbfSF4swJn2OUxqiKr0yUZj9pFfkTF
r8z2oyowOoEIfqK6l1HrAWwvjC59p9KTVH1LRQAaIhHs7ytnoA2zJcuoFfnoNorKmxEQsolgobaO
zmqh+Jpy1qVqiPsShpx7LXTwDndrmmPqX98NkRDrUg9kWYbaTmxA08hrB8WiL2leCXKdrRk7vE/+
2XIeUSe3jHSWmKceXfhpzDIuJ8DCHBnugnQQMc1uHpuVNP7JJZNzJdFlVHvV+/JAfGU/OF3pZjej
F7myE91jlP/6GjKL5QMDwKLhQ1W0JoMG83INM1TzijyfEFLl9OuYWJ5sSIGkAAKzCneUVMF1cZtb
thLH/r4yvdaQu6FTIY6E1Z2lzg9SGL/FKs4iePjEUc5GO+4AriONLyb9seiCyaDN07P6PqdCrsOy
uxRWl/Vo/iEYegz774acveVCt9oZ/iFDaemcdAUa9joL+BDZx7l6lsb3bSyygG0LXynEuU5qFeCM
U35ZuAkmkA5cGcs+2lU36X7ea4LV24pBa604DzrparFIFbQqxi8FErfsNKGttzAFCFWiTeJcA4a3
WjAUwItGqKFENQ3KTvWr8S0dQQaujKoGbgwEVS7P1hZdnZoG7yYywzm6rYioBXrzvADSHcEGJxTk
lZfnRasVCrhMNGRkOqaO9M4d6CzwAJs7shLBRWpjAb+GzNp/skLJXKMHYdASRouLGFt4Rlq/AVEO
aPd/VOIL1NqA0oQc4j5nhLav6OFtDadmj6bA0/xq83nl2VZyOLM21JjqGXPcheUax9JrXOOhuQUA
yy55Hm8wcwu6ay8XhIutPHutHGfeVTXYkT3Af0vDC4kzJ4tujeHWmIJ5wKTibjZFvIibhr7SkjP0
impabiTYPXVoTorxoZ2GdyEow6+77c37ylovrnoxYY/K2EJ1KT8wfGT7Tk4dZXEmF+9f4CPsT/p3
WRYIFRgmX2Yoe3MqcTXDxX9+yPW9HS3B9LkwVUG8EKwgX2LQiTEv04IVTIvwNJXxoR2rHdG7N1Qy
AMmJU0MQbDFycnmSJSMMLTnDeyEaIUOwmib2MTMlwVnm6Hp+V1zXUjj70/RCiZcJHQlT0H9QvWYH
FiJclp3oaHioInsAAzwWmA459UdVoOC2qzoryFliSudBTwhMZKr3qvRxUUWOY0uAiauyBgQV7Duf
iU3osJKoCQEg2ZuAov4WBVbf53OvsNMHs4pQ1sqQ1EdD5ZkRfb5+jgQq8EX3xCbpZBBk3rH2Y2i/
UlHj+mYsX+vApXNj1dA+zOB/OmOKjma31L4MWqpDaBjJodSBNyiZ6bd0UMFhmveLbzXoJQhRs0SB
rRKgYG0drPVv4QLLPA49zTscrLD93I7oAbYAuinidxBqzJZ8lVEWFpvgkiZE+g/h599tmPlpzH8N
5dqeiDF0WycVjFiKpbKQfylNBz5UWBmYgpSbryr1QyV2JhHz8pbfwzTpHxncGR7ksKqqBAOrRsWg
m5YWCG+N/p1KxuD0TSGoS/+fBTyL484tm+hTKjZmN7oTKJA7N/LpnhFyV4F9EI0giHTj4khpSWj8
aJEwYbrzh9RRV9erU5LoH8YCxODXD5tIM4MruXZTV+hFCIdh3LIpd5DMAo8lw9M0GvM8EcW4QDOe
cDKrIzCCSujQJemhHr/b4+Jqauta/ffrWm3KQT+bDmoghU17XVpgbSW9pjBuDNW6j5sXOR3cBb4k
FATfTUNfieGsIsmLVF9+tYSGuTNGL3KZesn447oum61nGIwz0TyH5gtc2C+VyQgdxr5Gr04ht0G/
tIduSg5L1T6Rog5Kq/6gjADT7sf2WI6DO9T2G0Yt0CahYHxSV9EzwZmjrlRLU8QgOVI1X7U/5bPA
32+b4FkAP+duLdYwFgXqewru83YQ35cn6Xb0KgyC567hX1/OzT1bCeNcYZYVmmSz+QS8NLgKerc7
TfXsigbXxWwWKVarZrPfsXK5NvDr6raFy5UfMZN9yFCqcsYao0uLSzyMeXwXcVWyH86n8muB7Eys
BIbosTRaEwLTJdCkQygJOjD+zzZZQHfAPxMjx5cCGi2OM5qip6n9qAQGYJQiX4mc6Fk6MmhG5eEt
CwjQS9CwySpqLpzZS5UVy1qGdwy0lO7TcXIitT7kcu4vKfigm+S42MppyZfPMWbE0F4lu4OqlS6C
ksD+t7dy9Uu4eGYOdprHObwJ9UafTYRNTv2V/gIeAQzX3hach03ntRLHWWiPhpoy7no8Ug+9k0SO
UlB3qE76GwBgTXMlh7PQtLflXJ6RBtsMTeeG6IJ1E+nBGSRtukQtclTSZylyVb0OUhntSJojC1HF
2Abwpo9qLPrMgdXCHP6lZfb2XJLQtFB6fJw82ceMqBcdKS5eJHHoDizwAr+/2bOxFsipBq4sXa2r
GNMz3+LDBCgzUJqBkzBxJ1d11R1JnW8M4k865n6C67MpSBo3r+1r+VzgmUijzHGH90PqhTvWMzJ8
DUuXYaaHTupMoBrtv4KB6vqJ3HIwa6FcHFBmU490tEH7ZYxp9k/6W5pFV9/nM5GiK9Nc0+GZ0b45
qImXJZ+K4ft1HZiPumIpfAJS5NUYJoWKKXP1I46WPPaeEn4sEq9TRexmm81/8Ja4x2KUFGCi3CYZ
igEAeNaYatyi9zlodmDyvWl2xmHZdTd4WNzPhZPeikaYt+LbWiq3S7U2jzHNcOq0RnKyDsjEZNeo
oqkEgRT+lSzMcZE1WD2srz80aNNJisBOBBFgy3+sNOFxJ8YOOGmhDE16ZXLrLmzA7RI7mvLZ1IEz
9Ra7+LNXPNaTaiZjp5do9DIABLG0tWcajqUmrq5+K7WX67K2z9FZFhdOwJnadTarRunjqas/95qg
rMt2+LWNn7/PxY95sJpQZtDv/47BqXjGLgJRc+umCYAUCxHEJIC64dKBJQeUUNGg6grMzJtoTN1k
Vk8T0L+ur5ZADO8VbGlQyaRiPnrR3JrsLcuZRVXQzQ05a2Kwn7DOnGbFqMFxh/eW/J1dHpb4LbdH
gHr9u1Q8ulJc0RAdGdhx+i0/tECEpPu6YOEpGHZ4H9tfX7HNOuRaHLczBBBc4cgK7vOR4a4v+yT1
oveaM/iMK31mfqcVDUcIhXLebomikpY2FtEMwWXsmYnt4NmnTfdkidxcP1lFMMvPgNm1Gt8276tG
cKo2vcVqjTm/t8xUj9MwZoiU39UFdHFD6SvJPpGqt7iKsyC+4kqn3m60CqsbdkEVPmT1U9sXTiff
xNKTYCPJ1kleieIeNsKETnRIUajS7wePtY8j354eB18DeD5Bi+bfHTW+xyuezD6sJwT4RLohtis3
6EQVTtEwO3jlnYgMKB5M0uBJlUud1GiOwmpi3s+yglLG/KERHfu6vc3qek+kAhxHol7hbdtcyeQO
RJxkVNJLZLoxcYZvxrHABOI4OphHDZqAAUm8bUgYE61/1OSOQza3Ni0bqDkrx1p5X+qIj4JXwk23
tRLBWbw0N/NAhxDNyYTsM2TVWSE61ZvO9yyCt3WJ0Hyu2QuhMd7m6V6a3HASGTkz4lcGAbBAQNig
xIDJqkvva41ZmOY1ew1KnD7JAjO/lc0vSXaqFM+sA4kW7pjuc8yoXz9dm7qt5HI7FOupQqQcug0M
CeydWvrTf2dWBj0KsOB0pMUKYIc4EZOS4eI49WhnjbW9Fc1Hu83dLHkD+QnkANWIAQVidphv9WqG
Fk1lFuRIe+opQYnbj/Vdc6pD7pfvRTW8jToApAEDnoHcKTjFnFZWY82jMaNJl5gu/agdVYjLXxhA
74E+tTtRmyH73KV9QJyBflBbAVsTXkUv7cMAvVpUyMuICcL0aCuL7I7q6LXGB21Bi2jThrYjtf8d
dJYJtcGtglcUlCA4ozQjePmJzqNvLYc0ve/H3Zj4VipIDF7HrEspnGqzETZlDg5pQLL4k3aok+fS
vhlEHXqvDf1CCj/rtyzEShWW2+rhFxXv7+GXJRQdYlYlfrVJaI9gAGHAb+NRPxI8L8z1wPJn1f7a
RAkeTsaDHf8wMQ6khcYpiex9MtcIzqVg/u+1F4R27MmQYDyDAfZcmodpETsE4uKIB9Cg75+zXnAL
EX2fxeh1cjgaxaIWCIpFMn+is3SisajreaPCaxioqaE3As1FFmoYlzLSrDS11oQnl2OXdey2p+hQ
HLoDK8GLmHU3guGlMF6heZkNw8DxVe5zQCkBKCP26j24TYPFV4+q2+5EBrixhFAPjyegvUUz76/3
2NUStlLa2HMG4wD64i0GIvdV3Qh2aaPrmWlloqnRUnDb5tETljxR02gcgazVF8SR49HGfG6cJk6b
FTSwJT1xBxI/j62aHBRJ032tkpXd9YiygXCKH4FfwOC9DFXnqWKnIlnw/o8cdD4qAcCqjgbQH9Og
3bcoNQTxvnXZBM/sSDuyB5K/QPwvfBPuEBrgzwJK4y8EOj7cYD5abRMLHb/q/egzsonstgSZju3G
uWMBMKtC7p+9tB4Rnf7X9TfoTTDqZxg6Yh0PQqmUFi0t0NTjftP5LRDhmFD5fjoSBu8QiCLChkO7
EMc5Z2uagGMlwZ7U+P1Se4p2smTv+lYyz/t6Kc8a8TEu0pqoM7CUXflQRQ4B/WpWBHF1Y0pBYpeO
EOplo8iMNWRwMmBOZliRzMOuDkkXm6khzwMk+ug5fVL2lUudJHHwQgYMm+70hvo6BGp4V2KU13A8
XCKuLY1mdikcW+f/KufvFpBRh8Hkjjd0159EVe1NJwBcE/kXfQzatC71y0o9k0uCaSslxnOBMXxR
jPH99U3bCKfQ6CyCC6cTJuqXmRUoq/4L7CIePtTVyRIFhE3rO0vhwylw1LJl0iGlxUwgecqyz9QU
eDOBIhoXD8ZIHSzFYIokB6I9N1PnWvZXOoqusiJVuFCwhK1WoY0boSB5nzcYQ/3RiR4BtsMN0gKw
JhA4aB7DqB5TYOFqqIKq78D6u+t3OgAgKq8P5AAYzF76ozmV367bwUbGaADs9Y9Izg4AJRqnFYXI
ZLwn+deS7En6XuoGhthgNe+uC9tcQ7QrweGDgwnIn5d2jenQuLQj+L6xjZ+yafrWNRhfpObLdTHb
zn0lh1OqytIsqhLUV+ID3vfwwmEh8Y4D86k8NV5+Bwgf1/baxhFNq2w7prNgvtdelcu+iWJEVjMP
w8KbaCKhClGOWmCSMr23zUhfnHShvemgVyu5Meec7NW+yu/7zMpvm6whxMGDfDG715dEsPJ85kdm
NPVBKh5hwmifyn3mGJXqdXTc/50c7pSkNek7mmPl9bhwQit3OnOXijLobWWAwoPGN9PU+CM/2IUE
oIIKFw7lJLV3Vebq9v9I+64luXGm2SdiBA3obmnajDeSRtobhnYl0YMeNE//J3S+1XAgnEZo9roj
mF1AoVAok/Xtshzyowjasn8xBEHsuteHGaFh1CcOTjAEfy8ncl7C9CF/YMcyQiGQYuVkNh8+ucG5
hfAm+JlG291pldVazFwHPN1oe6Zed5wYiy8Lxa8N8aLeQwgyzUNrpo5TgEGx0azbTXMqtEq3dn5c
TKbfdH6+aMFKlzlTKJ/MRCNmQTiDDohWxeQOmqFtjGOGg5DbzzZm4DJy1qprEHkqHBGZXuxxhGNP
Mg8b1q88yJM8L23RhGZf3pC8PV5eRwWOmNAZKk7xvi7w0Vftdqj7A1nZ01r7ipYn+bJZuFSgFhgX
xn/faYTToqAOJNlLvBQ0MMcmsAmfGXNjpaqMjlygVyTB37AYuuz0BQvH1juyfK62eEkU6q0SRjD9
IKPri4JfbXMyB5UW0fmfJn/S/pwZGw9qXvvDh+79Poekd2a99yjsDy2KGIb1dhsXxY0pPag7COvt
tugjNTumb/BpDONgW8NjRnzFO126HzsI/hd2O08xSiXTXNyTZXUiaR4a5Hk0n9+hxBYW6mflIezl
Wwz0O/op7QswM9L7xZmCckNRoEIO6VLtMASDA2M3TgP1WTwWFQ2qpb5BFEnFzildrB2IsB9eUZuY
IYb9mBakUgYWt3N2VxH68fJ6SRV4ByPsSWKWSV11YA7v9S1y5+qw1t3RSJCpIemny1BSiYjHB5mg
A9F0+e+77a9ye2jrpMPdM4xnppNwXazrvpjCyzCy4KRjgUfJt8FMjWEFwjMKvORet/CH2+gHU8z9
zexg3OVmwGn+6VFlnmUrCNJRE/RIHqqtxeA16kDgFOgU3u1sgh3jB4gog0TPYhcEU5clky3gHkkw
NuUwJXSoNNCGFwWi8CAexQT2bLLfAcOj8DZcEATVfq7vbp+GbcGQ9SbFPpnfMc4xd5cgy79dFoXf
WeKdvccQtLuo3KKcCYZskSOnqy+PnEcPqd34MozUc7V9VF6gEZXAqRKugKJCfSjVEFYb+mA75CdU
IEVe1EVFjZRPfVBHYGS2AYF4sGZi+AscHkHJMzLkw1xy+orxZm4fmcoXlzk7++9zbdxtjoYIql+1
IO3dsqeufCjQuEe/edWj3ZLg8trJtA2hLGQTQESKQytY0lqfMj8tEf8u0q9lG9YmWCX+vIYEccYd
hqAGFloDc/C/zHHPXursdhiTsF7T/yiIsGREo/2UgewYAyuysKhvpjY7tPTpv62WoGhpV5cFSCMg
CS3CHpmq1E6QqtAUzpNqUwQTQCZSVZbJEEJJr60lD9byqzUpivZkKrbfFMHf1JpiMkFCiNADyKiM
NQ+GtLkGSUE0dPdzrTyi3ByLpmAHJ1Z3gMNmXq0tRWu/0z1oNhog2ubJcvvPK50Dxvo7DO2Im4Gd
y0pRJaNYTLESbGGUrFU74Vk7I400FWiW8ezFDNK+0w+X1UNqiPZSCj4Ds/ucuZyhz7hHz+DPkPth
DLI7w8aAMituj3/OVfzmaIljhyfb1fylgzfv6w/9mARLUiruCdnFtxdJdB1cc2nAPcLduahKv9B8
OzHEBXqQiF5ePBWQYFPLwcjzyceFvvovHSb09HNY+FE1fbkMo9B7MRpqI7zTtBOc7Kn+ti5R3tMg
BzuUkd3mlquwSdKH+H7xBHvhaqzIBz4GJP2U3/GeCzBnBNtVi9rwFX0XmrLvQqrseH+jilpHza+Y
mBiT1sXUYTjfS3KVmXGKYXVl/I4FNE0MHEFKGAMABcNBU73XpgKGgxnTodLY/eDmn9jSP49zEibW
8ngZTnbV4tn9L5xoOJBsLB2aIPjTj0dioCUxuvx9qdqZqEEBfbnFCzjfXrW1h8HWSwbS2rXLHubR
OuEM32ZdA6bI+T1mfQclrFxF67qcMliHbUaVD1rkt6wAR66qaFmq4a8womecpAvFYHAo3VJ8RPNb
NCV/Tfa9Px47Zcf3T07n38z6DktwH0pdy/w+waHlE64X9MKCPePOi5pjEpFojC1ehjYiVKlhPpGt
2Dm5ZvzaObGUMx9ABDyswC6s/kg2L1wH9z33PbScnyY0kooUS2PXNWQuoHydcXQYCgTO3qIo8Zae
WAvvJDTdIKUpXk/duFFD7+Y5pquzoGQ+yMC8Giw+Ub2YVECCohdOwlhdwJBbCwrJzfE0lUVopF18
+TxJStZxJe0E4gdu57va1WqgTwMmaHt279szf5eRM6c4RDt9gFL5H+rKEekZ3kEKZtbWWO8Tgngn
67UID7OpmmKDVejc/3ZZOBWQ4Ji1ZHC32UceZV3um/SQDveldmWlpz9HcRE1A1Uj9MIWo6n51Opt
2tSodDDdI3H9IMlaL6DZSz1pf17rjyF8Oyxht0hpl2MKrqDYMh7c5T5TmW+ZMdp/X9gaZ7CSlkGz
YxCRh9XC4JN/2Jg3hVbWHmpTV2yQTMn3cMIGNQW1bIu3Lnnm1aB9c7dTadeKW12FIZhxf6NVBzo0
RAO9KG1u1uW6bT5e1gBJS8GbbRFteF61sBUMQc3qjNLWWHvyQ+tWf8h+TlPQD1WcPfLJdn9eBshh
efCRN1SCzP3t2fU6zckdDS81a9SiBDV6BOUVKA99h+XewYhE0y3zh3lusUuDCzLmO89VXLRypfsl
hthnaK8z2Nst7gWN3ePUNU/LUHzJxu7czdtRW1XpaNlFhHynRcDwhRJMsawcPFsWko44rzQfEXHQ
N87kYmSKReOqK161exThpC4k22ovh1ATKvCy7lkbXlbzpcKLN5+ujOzTZQ3kO30JTTi31LdKn+Qw
qevqfnBb725uMNFnqKOksyPXGq4WzUVinCo5G3gw4BKwcILL3tBo4iMiaoMJcDkXB7RTDl2Un/1j
Fc+nxA8NFROcNJa4X1pB7RHMSRaLdyBuE+qk6th/8j74H5cwO5UYZe2+y0b9Uhex1rZZfWR3GrxA
SH+z1aE1fqxUrpH0Et5JJAbIfT9t3JKnMtt/inNyhKn9XsfLKQ9JFfrHMaz+SiPjfFllFMdArCov
NUqcdFrw2KEEHGqI9Zl/3jDP7dPr0gmRpA1NXa22Qiszl0W06A72yCLH2Q5DPiq6YKVWHvPg0WqI
3B9CY29NoT6i8t/JIM1aPlstwF7aOb68YNITvYMQ1M6B99yyDNJMxQkh2GUwAlLe0XYOzfHRLBUP
KZnv4iJG+vNxyKs33wpkUb+a7MmCL7vdruDpMkBvtYV+++ccPNijHY5gp0ytXLPUgZ3SvWfShO70
0XtPiJx3yfOOJB15BvHVYWLAYTMBoivQLYwBUGTugsxVWVypCuxghGhO4ptM236WM84b7qn5KtPr
MMNU8ctqIIXBhA7+nkYJviVsjEabyvTyCrMULSuizXZkpXEY3FpxPFUwgkInM4M9cKDQ0Ox4nfq7
RZ/CvnIUF4fUCuykEZTacDedDjY8l6n/J29vaX76T6slVmXZiVXM6DhGma7RxNZKHnKNBq27HP8b
jKBiVZ22qeb0CKz1mGKnT4fMGK7WblNc6lJPBcXU6KxDdTOGJr09lFul0aVOXBZ3g3comBvmnhm7
xhSb8O10s1XYAKnF2cEJ9tPFEAVz4WPrk+W+88M06QMXs77ZFhgFAlPpP5cXUWpykJl3LRNFwbZY
0c/SfPOblsKdbKxwJs+5Zga0vNIMFv4nIPFK1bfOoZjdgCBl7SIw76B/f8Gg2m4CfV/XxpfBpBoO
VgTex2Kh7UNwjbxu8vvcxXlN++/My09d9q675xVBrBFyl6oBhSLSP06Tx+6Q4XobkOdUEQcrBBHZ
LmttKufUM5ACsK7G5Do3FNET6fbvxBC0LSkzLyUVxGjLKSoRHWznLmw79zwYvuK2lovi256BCAqS
tPz3XdABs+fWtsmh2Dr72IGGqFV14ksBwIqCXKmFVhEiyFL5btWWBioOmsnCcA16LPLkcFmvpAZ6
ByHIAHetdr06nUFL/rLWU+Dr98mgSpOp5OB7tlso0+vZmlZgUKg7djsQ9jSCe/s9D+SdIMIBceYR
VwtmdIIJ5eSArkPnt7Ny3InUlu1QhPtsw0RL5LWBQouDngxhq4V5R4K8+DgboAwnigtBqsw7OOFe
68yt7XMTF0KFtDxmMhwsMkd4IAV1rYgIypx3MF6hAAhpeYQ3iQAFDsot7y1cCslHzhbNZ6lWSVjO
wRAZ4YiJqsXtZgXjl8vqJ0te7WHFce+0bOa+dRwWz1f0vJw3NC/TU3r2H3niqgqTr5fxJOr+Bk44
UePGLFDnII9gNt/y7bghHp5jatJ/AxHOVEIdH/PLUY1iWcWpXbcYjT0BwYjV/wbDZd2dKmvMzZrx
YpRKuzLsK7sG45wipiFrfHmzXsLJ7XQ3060RYX2UH6fNFnTlucxfFu9gJzf2VMYde8hTFcugfJPQ
32r6vM9F7LZBO1S+rBrM3uQh/UfW+9lD5hTEQ+9Zv1cYwWKQkeaIOGGbEJ9h1nyYQB1LlYkRie3D
Cr6iCBaj1AZvRi0XwkKzd/KT9crWVNlS6XohV+Ui+GT8TuHlzx0tEd3CJqXx4h8Wel2y96wVQaUG
ejls3RFZE5152lCpynXN/LSho7m+zrvzO7ZjByE8fGyjAOs6t3X6/HWjJ6PJkaJXuKLSzbDRLIvx
FRhPKaYRR6Nc12Ks4WBXB8e9H1TPXcn1gLfhr++LeUPEWKa22PD9tv6yLB3M9BdrroPUBq/3wcD1
ennJuIYKYSveXwPt8pCIIKZwOq0lGxu7g/G03b9n/4c5nyhtwhY9rGaqUABZVnmPJQaHC10v9Zwn
vpq4bQIe3WGn9Z5ius3BAC1R81zdkqfL4vG/f0E88cW90Z6kvQVIr/nUd/cd8YOU/E1VFbCySNwb
0QTN0/3S8ekGHDy2QgvkYwUaH5ZHHvvToj9nkkAw6XXPLOEG2haWJFkKNXfnl2GKxqmMDC8uMlUZ
gFzVf+mGJVxCBjr1et+C3ZmKPjD0o98r2ohkfaWQxEPHpYe2K3B9vb1/9DnbbNJZLEbvOaqF6HNe
rlc5K66MVLtxx5eSud/ydbzSpj4ac+d0WTmkRm+HLui+V4/62G+Qzx1wmv2gtR9B/3EZg/s8vyvg
q4TCDbF5XZm5eYVw3FZfNQY7sia5Bm9aEwy9H2XEfkSZ5F+d1v59GVclm3BnMLTGF6PVwNq6ZUCq
LWjGK938eBnkp6b9Jh2qHNDQiepSQyzjGX3CbG3GCs7hdgBdbVA7L2mMUDdOALGjDg1Ud1ZUgIAc
eVTO72KH1vdai9L2RMMi9II0ZLfWEvjf8widA6qWPukiOHi/6y74hm3x9Cfu7Dlzh0UY6Ycqid36
uUkV3qcKQjj4WVEPWTv6c4wRrocxMa88z7oyrU3hRUntGO7M/1fH64mUBuisMjZi4KAM/cd22eI6
pQFLv0+eoTgTUn39BfTb3LapmJOuNPks5KHxwtI3EYnwiR5XUzWirqntTnSczKApnCywZqZgDJGv
5r9i/jbFLR+Mei1MbBgr0EJyx+ixfUeADIO7XiEEk2MOiPVnHELXP4zurYNHNwpUL5+Ly7vli4On
inrSC6cu8ESYNgx9jGdMYZgwujBTKJ/UQGPurYOgDsaLizVh1LHqoqYtf4qEtY/itkkPLksiRwB/
ASrHbdcRr4Atn9fNcrFaoEs4NJr3edMnRQhEuucoUbGIg8JkdN28vQNITsCnn5t4NTb/LPUBdQrh
hmfCZTmkXtUOhP+J3UMHNTKpYREUp1eN7QRF6iTIIkxoi8qJYX+i05AHmmZgRstQqrJ0UmXYQQu3
TNGjx0zjt6i53pPlts7wDJ+uG4T4Loso90F2QMJVw/Kuqu3CRpEvSIo6THVe+i9lXX1IFq0PzXIe
Ai+bQmNqrtMxf+i04lO5/DkZGnIoxADdGjJQjiO6kz0eXr1XQvNTPwlhloOKfLCJwm2QrahBMMwE
QA4YmgSNKfyuRfVWxWLDqqPCH9HMiT7dtD3MuWo2rdRn3WMJ5mJmVCsGTiIHXo2IF8aC7z0N2iqa
ojWqYv/cuAEzFFspO3V7UMHxSpixLT2IGuJl+1TQ5Mz8+c+Li5HrMjCAj/cmIs799jzAzJd2T4DQ
1/Rh9ns0wFIWNPmi6uCWirIDEtZPs/1F98cMlcXbne5fDf3xstarvi8sVWcXxMoYlF5vNlhBqOT0
uBDmv08OGwwSeCPrGAD6dsGWeSqJV04MPvd0xASD27pP3rUn/0JgX95C9PZs+NkCQ2Gtz+AwClI9
GjPV3HdpkA4EtP8TBJG6tyjTgHp5XUMrwBgtEW/TtpyrtIx0GxW+4BqNwW/VHGp2MFRzvmSexR5Y
ULleA1tcuSAZbRvp/Vp8K7zsbLp/ocUqzqrib6rRY+VtCodCCuoYcJjAO4KJRYLxpaTd5syhLC66
28b9YuaYH1wdWWoEIHFD/UvYTtFlhfxZ5Sb6xAjm/4IUPO/NTBbiFDVcNcSqQ5TTmCGavj+BlT/m
3KrlTXkebtIW/H+BWwWggsEAG9WrXnoqXv+DmIhJPbtJvAVe6Upg9sem6k81Q0POZVFll+pOUjEP
U0yuvfVliUi297Gt7cj3XnQzarYnq/2RKsvXpPfbHk4wJbOflGj8ginOzukTZ430buaDF9hhFaeH
dzQouHswwa5MFUkSvcBFtvJ6ySkJzbYOLy+fzPHZQwg+ydCXxGlMmMbWQhfLdL8lDySPL2NIg+N7
EOEAwJfX184DyBBbn91DcyzD7VijMa8K+PC7+ZRPh8uQKrEEN8SsNxPMuEAcaXHb+6Cftpt7u9cr
xUFT4QjnzGsKVncVdsgwo9lCFbX+4Hh/zjgJf8bxUEQNsjXrt0xwklVV3605i3vrYcnJQdPu9ElV
Nys3Ur9AxKInWuiFVtiYRFmc01N5VWKsK6fUUTXn/X8O0CuOYIFbb918luMA2YEeYkZIMNxqeJWv
ByRKblWdU/LteQUTTqu3jRi/zMGo/sCW+5Kgokal3FyVfjO1vKAGPYeW8VtGu3b9pfSNDGEFTBLe
IiPYrt0nbQj6OrBjPtWKK3hznWyB3isOr9T27aAF7dOLwcOLq2Rxmd0m7Ozg5ZWtf0/bwc6tICGq
94t0NV/hRINOkQaatQVdr649h3q9Rsx6zDpVCZRiPUWDXnWTR/oOzhQIkzv2BW2oiDWE3XgiTBUx
VUEJ6rGiSnOlK24o18cI7fS2af/aapDhNw8lOb/DIO3WTjDlGAraYf4nPB6tKyIdtNNt5gSaZytg
pK8S0Eyj/hjNvIiGvXWsUpKlvtHyebKje5954+Po18fR0xhyyLbKrkv1YQcmyFR6JM8zG/57nhhX
k66ftBbU7a6nsLH8M78dsB0M/xu7Z3OzTD2GeGOXysY6el13cI3s+fLuyG+oHYZwQ2E0AtmGEao9
xPwQlzFiGSGn+fKP9SE9qOaDSRUPfffI3iDRBSKGtyIVzlgi5gttSO3rLDuO43WdfmvNL9jT97zi
/P89hVG9KAg2dVa3WRoWb/b1cNC1s4uZ6orF4yZb3CDk7FDqiRCsC56Xt9JgRLyDbAD0YACVAEJ1
j2mc3tKTeWgOLYoX/rziDwvmoqnN5CGhn6nenTpo2mAVXQX7sNDH1P+eOVENnp7LIslUzkXhKt8d
jOIU96fWEOFIKOjU5+3UDfdU1a4pOzn4BMpXeW+ULe7K6HV9n84JHh32SRvufP+uyVTtCNKbdg/C
lXC3UBjIMnRZga3v7KDFxKDmljz4X+dDd6ZXUGmFH64SSVDpEiNM0qnEkk3FuSwfEnJjfLm8KXIE
9PRYmCGLFLFgbnLMTWXuBDVb6+e58E+MgL2RqooKZRaUB414TSE4oMRiqGmbwdJKJ34nXMGkGQ7G
jM/XY/LjsjAyDfMQ8cOgZAtsf2JJVOFTA1cPYLT1rrXOC4suf19mYfbfFxcrB4XQYKMzzpu3wHK/
uM0566+z+W/N/34ZSSoJlBgteOCUAavIWzXrEISvPAZJTDM5OCChzgqVAyyFAHutzwccodlP0GTH
mCcfcX4EityT27ywURH0UH1fEGErEzPXFohggIR3HFGAsqpOo0yteAYIxW8ECW6xa0fLtSS1EkBQ
uwi0JGqKBXz/AYjDFaZLdkr2QIJP407g5CTmCGNMn6k9BVN9yAvVqETZgu1B+O870+J4WefVGkA2
3f6EWo460PAQ+nNJPJ5QQHjQxXEUw/7Er5hpTugMsuy4az/a7Ct83Xdg8PochGZ8AlvPX0U7QSqK
sdiTB+61dsiPWuMcCrcOO8c7XD4jkk35WTnzPxix7tqoa3fcnB6nsbmuykenua/Zp3dAYBA1MXxw
Ov52LTaFZRRNAsalrPw4mS9TckSO9zKERIe5RUSLG+pz9N8MMIYSbHpBsSFmnaXxsFVZYGf9S4ZM
46kyClWtjkTJPDhHlu2iKgREAMKpt6wy6+2BTnHh5UHRkLPf9QpfQub3eZbuw19G6YnhEr5xu/0f
tlobCtMb8eqtv7qH4pAfMTUQI0f6gDMMFIoHm0ykHZwtRFfzsc+rMXOmuEZFp5XY8VBTRQGkbJP2
EMILoPWqVUMLOwJUqa3fzGP+fQW7313bJdvZXtLin8s6IdPsPZz5dgFNu2iMpszmOEGHW3M1FzfJ
O8qT93tkCxatM8eUwnX/WR1EMXMjjy6LoFoxwZi1S7VWyYAVW11wenng3SXjQ1GxyE1Gxf6rVktQ
N7qVZMEsLARZtufFr2Nz+T4YlsKmydJFUGYHrwvTAs22JwhUt4jndSh1Q3Tds4Mc5FGgR9NjErhH
K1yOGBodVvN7JNthCpINPopntgGSTfTYmM+2Gw3r0zv2aQfB93F3VvXa3oijofwALTJ2bCAido0X
Vhn2RsrC3jQe/xucYH5Gy19mTLNlMYbXH8wu+Qo2yydby+DnVIpDJCtBwo6B8Q0MhrymT7ALTdJ7
mALDVRwxpPxEn5eAU53gOrqyFX66xDEEfTaGKRs6Znzjcn27imlmTF1hJ2PcGk4VLB0L0woT7Sdz
BP0sDfquOl5eR6nN2wEKBok0aeNpFUFl9DofrLk4zpOKQVV6gnndKHL36CsRH6AroRVZOrw9nP7g
+x9oQcNxJIFvvlwWRXp8QXWCKXXwfkwxRopuHG9pdbyohuIqrTGFOg1GlS8qlWWHIRhU6voZWtmA
YdKaHfPRIGGDSYZBPrhVmOX1O2Z4ICP1KpNgXZtJd0fwLoHDLKOPRtef2hxj3lPbPSaNrvIbZW/S
N2iCaVrA2EEGHjKq15+1l1lUhubzfEBHGubYqngHZXnGN3CCVcpbB/lYHv3oNDsihRa6KOUBU2is
Uf1YaJ/BF3puqhI1RZjqPDdR4j9OjH5IJ+eAVIvCfsm1hxCPz6/AFBrhzyRmgnBQikBxMjQPi2Hd
Mr0NTc7mdVlL5U6N8wokGEoD8xQdXAyILiWxeWXGeVwetz6c8RiItGN/TKNScTCkZ3yHyI3OzjSz
baApUuxz7HvF5yKlzz3580FEPHP6KpTwRtNs1qzpCqHs+r4wgtXPAk3FUMf/phDIAgbGR/MRHEiw
C2dBL43cZgwFOrPTXBOvDtPef0qnOVir7Ewd/T135g5OOAypsaX92vJ6oPyj2145/ldcbpd1QSoR
uq4cPvADzrRg7Y3ZQh6sxelOqxIpAcNHHWY7nZx+iKxxjeziHeWs6MeE3453Op4JuqB7Zt+11DcR
2WqXazfzAyQiChAYX5aK7/Vv+7QDEdQND49k0laADMv2eSNgrCzQ4rNM1yhIjtng3299Ro+XMaUq
/or509TsVBxVbi2bbawkpRjwPeYHEKUo3ldSA7GDENZOS+cahDI4ReV6X5X3tv6haL9elkIFIaxc
U4NLcpxBKlo6hzz5ZprRpooHSS+wnRTCQWVdB9oaHQvF2MtQnTJWRt7wmaWqyLaM5mWvaj/ptXY7
0iz54E81liu57T/4VYhmUjBouaH7F58GMtzo0XKbxaqcvEK8n9Nt9qjosBmLxYKNaPTnZagOng2X
MPP/mrftw+XNkh/eX2fpZ5HHDioHCYvVGDqeci3uxu6xQVNPbv1T+c9kzhVHSqEY4hzxKW3ZqDXA
Ktwnlmk3KBkP87o6XJZItXiCga2QQuwmF1uWld6ZmPMnb4UHkKxYzE5hXBXn1RSMa51Yk6Ex3Bes
HSJi0WOZtApp5N4MbyZCqg1hSTFVmW5jM+prgcQ8ypjSa0wRPrXX8DuPTZRmgYqa7mdm4zezt4MT
Vq9hdqGtJQ4veP3mQ1qD3libqyYsGpSto1RvDexu+LLm5RbwZ0bgtiVV3CdSNUHrFOG5EYKBBW8v
ektfBt2Y7SnWmjT0qjuvGaKEKpKYUr3fgQhblydV3Xg9zLurf0qaa9N83rw01Nuzufx9WR9VSII5
9LcJtH45kJziRMrjmt9R/yWpbt3l82Ug1boJcUZTa7KBdEj4IYIelc72NE8voML99J9QRNtklD5t
Ee1EWNa2bku6XHX6Fm+DqahnU6yaaJfKLmF6moA7CdknVOH3gxdoaWedMLM0v6kw5Di2hlzl1apA
zbealwx9pU8GAujECbfciDrjR5Lf+/V9R7X3mI5X/TOFc0ZavTAKG+mGZkAjuXnlZO8I0sPD/HWM
ROOkVxgQxogNBO1u0NMw2774Ktp6hcqJ3JygSilWDJeFRZ8Q9dnmo17UaItvFEZQBcNN/u6SwpS8
KUkqXPeVeyb6qTM+NaoxYyoI4ZRaFtht0xF2z1wQpFjYk99PQbtqisiI9MbwDd/l89lAyykEKla6
VWDj5L7yRMugs2v9bG9uH18+oyoUQY9rvXFmcAbiCrRxNO8WpghpSxdrJ4WgvOOWOr6mQYrC+lSw
PLD1MzE+XpZBhSEY6KxfhraocI1vyW1XHOv0azMqNoOrzW93nY/+fQ9D7HzExt6qFRpCvYTYcLMc
csizEwq5gnG61/MPlyWR36mvOKLJJBvFuz8Bjta3R7Mw/lpq/xrUw8empqeyN1/8sQTzZkVO47p+
vwyukFG0o+6SF27jwM6QNg8/k8ULcgqql/f08XsYJ/HvWoq+XZKmmZXy3KM53pDkqUofnUyRQZVr
xCuEoHVkyumM6V8o6AZtBRIcUL3hGhfeO5IbxEHnlGNAJVBA8VYrcsNc23billlnt0apHxOSPHDW
p8XLFU6ITKI9lHBO12IxfTYAqtTPY/KBTgdbyZ0nx0DLHBwp0Bj99C93trOo5oxaCTCyKiTOjZcE
6ai4q6U+KpqafmEIO+PrmEQ2ljPerTfGgdPY0dMUtYEZIM9xVOW3VAIJhkEr28rdLAjkmNce/Wgv
QY/Q5eVTo8Lgv+8WjfRl7tTNimT9gLqWeoxR739IjFlxr/1ML4oWaL9wwsVmpkmxuDUWbn1sfrT/
0DNPD9ah/uwEzo39xLMp7E5Nxyu7HzAZ1XY8zDICGZwASzpmVuMGWL8/ecnJMeP3LN/r94XLdNVJ
6+cVlg/8fMHCsiC1zMB030GY7GEQi64TDOxF1YMA0/YW5tikgEnX9cAGLWyG5Vhu63uUAXF/BOtA
lIWCqrfKUM2+SdNRn+Lce160yDG+66o0tFTfdhCCTmd5xYYmtyZQ6xvXQ97EbmthVHmn0DcVjKDW
HsqI59RGdLjo5rNumeFYt0VgJFRlEPiB/02vd/II8Zm+Mwu2cO+WD0F3wu7IAucDCebIjMoDAgwv
l/WN6+slOOEiT62GbZq3wMZl3q1FnVDvzKfM0UhQGkQhm/TsvIomXubLMFl4DUDpFnuMzdY7oohB
cXykKQWywxA0juo97esF8uiP048tWjCIejzVNzUNjSOLzag9lkNYKyKD/LRcWETxBrdHc8qGCqA0
b26QQw6LKrlPM3rXdWOcFqNCSMWeiQ8gL9HY1lI88Lrm05weylyP3OyqVbJdSjMV+8UUztbgoAHU
NuGZWPflVz7T24uMvxy06BOwNM8nFQOqNDO+xxMOmTZmLmaYAG8O19C7Gm9aNKNMX/p4jdZzGaX3
qgYEuUaiXJX3FGOKsGAGC11rFtc1pzhtv/tgpSTr+h4/hRfE/g9BOM7lWufE1KAaCfSv/MzMK1Z/
vXyEpdrnwePC2wjU1kSAYCOzvLQGE2HFjpPVHAwLY8KbO2O9Wgtd8XyRLtgOSzAX3mQ7VcZyaLrn
lAE6UKPM8xTBGKl6v2KI2Xb4KFplNFy97euJRoQ8lOaNu70HBdN1QfwE4iT0wb29mpAc3tDthhq5
GZVxGZgKXMQ5O/1Gdz9c3h6utL8ZBx9MZ4aHcWS+Jyo1xZTIaUAQy6uv7eHaMT6Z5Xt2ZQchqLGP
zZ+yGiUyTZN/R+n6IdFNRRW5SgphuepuMemyYLny5kiHuyYJEufxzxcK+gtKTXC96GikersjTs0S
o0LoNE5sdOyBmL1P+yBLtOjPYVA8bvMJZ7ioRUKEeklS2tTNFJdtYoMmGI9wYq8tsrG5QsVka7ZH
Eg4LHfRtdkmHnR/dwNXKmGjrzex17zj/Oxix7CEneWY4DTg7t1ZDRZn5shTbbbO5GSa+f29KQwHH
/7Woz3s44eVVt343TyxFsWSfRqlr/1gwKK4k/RdzrZ9QwnfTz93RJs2Py9smszx7WOGhpPmszimB
5XEomuvRAj2FjmuNCuWQXkF7GP43ds+Xse5HN2MoBSXH6asRGCd2XV1Pn517I8R06uPgBuvxsmAy
c7dHFOwD8a0JzUdANJvi3FeaAzIV7TBOxnXduO+4jcCgBCOEbjjUagmLyJZ56wnYEDDw1x7vzdrr
9VgfGopkUuFYvcL7l11MezTBZoxEz1Ezzi+mAtwm15nlBhn9Xm1X1qhizZYv4qtgwlErfS1Z3R6N
4xvoHkrwj3SLHY1IkWmHy7ulkEksFa5ZjQISvQFQb7zYWRcxLblB4eAjp+lGvF3F2CFTe0/XMXEU
TBaofhAEa4zcTBsf9WArq6zz4A/Dl3FGnkexVbL128GIhQhWNpgYJZfhULd3toZx2iCRm5zj5uYK
bZfLQxAzBOEDDqigEx7F7MK1B1BTQRtIXYFrTVeVWEqlMQyDt+5YFnEFNZ9pzyy0jCEN1mNQppYd
PXN4mdr6drVU8x+lARww8/7C4v9lZzA0NPFMDZ+xBV7mmIRlnETp0Tqah/HoK8cQyG6UPRjXzh2Y
Pc1pnYwar1FCQt1FU7uOh002xH+u5HsYYZNYykD4Z0HJq4wGpXvIMTlTdz8R/zS4Xy5DybcKkTyD
WC48JOOtRD4zpsmqUd+VNw9d8kMz9bDybkplL6585V5xBLtORzbPc4EwQbF1oYeUWMKngSbKER88
wyrejki9/pJHUAei15mLRzWc16QDn1qF5bsmy9X/kfZdzXXjTJS/iFUEI/jKcKMVbTnMC8v2eJhz
5q/fA81+FgVhibXmRXq4VbdvA41Go8M5tCzdzkpd1QqS1LdnSXTGNmRPKmcXPY0ttYoRAEbLCJQ0
tZ8PQ71SN6ar4XfZeDMba167uan0f+3vn2xdOVMZpjhX6xL6ogHHm5zyPq0zQIOUh30x/49j9rKu
nB9UY7Om2QLL74L6zCBJwnN5ZfOfPfrllE8Saczq3qwnxjFtjBcCK5R/Fw7KECdatSKpdGnB8tWf
1iOQ8oFOHElnDoQHYCOKUwzY20vSA5EmMJvyNouW/EFVOg2YI/Z8Xxnt7EtUE+WX0Mj8P9Uo1yJg
5pEy5w1UU9ClF+g+VjL129NoA39Zc/HI9ukikyk0z41MLmRMEmewe+Tr0T+NixMiKy+5sQ/NUfEa
n0FMsFS36WUH63FfW6F1bgRzF0FX5HU/mhBcL59zlAhKjMW8Z0Zpu6CcZzF02sRkAozwXIzenDXe
2P9I6H+0SP4VGSuWEpYOoxu4sy4doEOzG/tGgfXL6cBli8a5MBtMpUnT4T0xlfQyY0olXPVrWMoQ
LcRiwHdj6jrDXWSfb+4yRaWxU6YwxHlp3dw6kqFwOxlYIFv8twf5RQini5nnWrq2MAAQw8zdVVdP
+wYmTJExXNz/acF5XsWMmrTOsfv0hhyA4nPqv3SpG32IPk0+s+tYBpEkXDbMQiFBooISnHJniSR1
ZqY1lq0qIncFXlD8RCNJHU+4ahsZ3LFpqNmHJpORxlcDtRQZ3rzs+zmfN4J3Jis1ir4ecqwAt2v2
VBLPSiTwYxTIwyC/kOA9QOfl2OvxcV1l8AoyEVzkUqPtbDA1Rm3T1G5SGBeUbs4S65LJ4Dcbxe9a
Zy+oyRuBLBd7yaU/Zd7ylflqVAi99du+RLbyb87Ly87zYLu60+thm+G8YLIm8syhCfo4PeS68oSX
3EOVFAwn9lCFhWwAV1jpZzN+/9eueTpSY6xGRE6YXsyVzM+tx7izfMV5MOzPseMBtNIztctsB/vq
ytaX80FLYZOqH/AagfhjotanuNK8fRHiyGWjGOeCQiVZLTgJTKUEzWcjiC4YKwQuINDNPfAQSqTJ
9o9zR63Tr81EQ9y0S6//NDq9xQBWqhcPhhnR+liulfbBKEPyq5jyeHG1pDLf00GD7inLhFc3AHHC
RYTtYiZJx5KRTqmBi6d8UodVUm8R+UBH1R0MAwBuyVDZKmyujsxQuqHCRHig0QB4F15r3XZoZt/f
OIkQvnbZOglVJhVOsMhDt+pQiMPEgVrLAjKRCW50eb5gNrpUa9uWZYwTF0ZDm3hpssSmR8PMftxX
RxSDbeWw37GRk0/6ag8ZAuh5Wf20u5mav2ZymezPdnWr15ILRBTUYgQLzE+2Dq5uHnRAQR/q0Czo
Q7WcWwd8B41yHLVPbSw7XOI9epHDGcJs54DEKsEmYrW3VF+83r4v+1pypoR3PGYlqIpKgWERfgoZ
jAqlNisLQuYT3qmn/KB49Wn2VuDRZ37iy4pSQqVexPH1DzsBQ+q6YtrQoLfIdxbhhcgACGUiuLsr
GrV5GjWsW2zkrj2BJr65TIBx2jc5mRTu9tLLBMOvHfN8in5e0uqakuKDsSoSyxb5vM328APIztyZ
dRNhtlVXYw/I1Adi1g9OkR6AjOnrWXcdowbdabpsMFmsnqEZ6AehhskDnqxrFCPtiH0CakATPuoK
SLM+7q+g2PQ0ll4CTi7ReFvQe1INWoYBeO3GuUseO6/xQr881f84F81NDrKJPKEz2ohjKm+cBC2S
thnZmHBDbjTrNMpa8oVLtvl+7i5ch0JZ6wHfry0N7ofSG03Vs0dD4rqly8ZdgysKfiCzZixDmZvk
gNfR/fnaYOz0Mv6zBtqpu8oIQoUeb6MZd+sBrcaqUL7GoVXmI02i8zj1fjINp27K3nUzbWRxXs+M
OhI3HfN6KF1qiJ+r+BhPD/umJ1GI5xgp86IsmxjW7axd7Rqk/UdRVpAqDlMT1PmUS7ZMbHk22iDB
eYl/nGVYUZtVag1xgA2yXMeetKPSTIukbVVofzomIwxAYWHEk78E8yYBCS8Sw8PwWDXdiTCcB4VI
/J5Ql40UzvrmBgTJZlsPgdqmbt4ZxybLzvu7I1GE351lLnInbgCInveOv1YAyKDWCamIw74Y8UF6
UYWH0Q6diYRLgenw+ud8qEEfHB/KH+uR3jH0sOggq67I1OJujDQGbdYUEtxL2q8aQ1R2+2MwJRlL
ye7wfBRKY85xlWGUM6G+1d45oeQ6EpYQ0RL9PyOzOCNLV7u2Cdosn/HWSjBbGJNrna0Py8E6LCcN
ZY+jbN2YRfHPtq1Itq4bv63o2ahYzG+Xdh+Uo3Fnpd2DHWmXVlXvB6f+vG8W4iVkvd8mS67xndG0
HSIymh0mgEb9qofVUVV+7EsQG8KLBM4Qyt5EG98A+07jRxVz/MCR6GWlKKGHA6kRYKsckN/xZFOm
had1ncG2E/VOWVKXRp+V7Esbmv47dEF8YKH/QwOIBHc1TG2KZnUTupj2SZtrV8/OrawHSLhebLnQ
YoLRL/713KWAum1T6KLZX0j/K+seBlTx9vUQvGQRzyPRhekXQKIBpuK1ldW6ljuNXTQB/WvxzEN3
zI75VT+qvnGSY/EIOvleS+OPESr+k6UlPXIfaCZG0jj2yx/0W6O7s7f4rBg/AkBFVm99u5B4seiA
aQLiECKuN0FdoxllUy+IgMYCyaPoNqSpa46ycfm3rzGIMYD+4oCZA1Pz3FISGmdGPiHrH5ZDmroG
SBfPwNtfXLjA0dO0DhPGSMl3qik5WG+N/rVgzlP0S9YrE+t4GxXQaBwW0/EVC1xencToBZgprwWx
H7J1SaCLK+K4H9BIoR9KsHhlCjbu3y6Kd1T3XgvjbtxsLgENv44Ag5nG2h3DJFDW8VRNsSTx8Nbx
vZbDHWUgE+jJBAyCILH8RW3clZaSQya0v41hcLHd2mTqvCYdgHrIdI9Gm2va6IEqBUp/e2G8UoTP
jyZdVTV06nFhDMfZuJuBRIceRTv62cjAX96+zpgkNFEy7Byi8ZNCKLqqjQ4wOgBeHVXjdtWIC4hT
olbuFPaYqPGA+e/uOyrxLv0WyffH9rYJd6v2CIpq3SP9es1rGb2weJteRHDHyExzfS070IuAoMDU
zqV+sWWcpWIX8SKCO0BUjbJwdZIx6Ne/s/rXMtyxArKm/mLMN9FsSAxPtmjcEQKS/WDa4YBIrz1b
zmNXS0rUglDylSHw12COXlstC0GzYGRuF9CjEQDO7UbvXOPOOBQHx9ce/5sZcEepy0KSwZsjDtMG
8NxYd3hg/HyHCACfALkD0xSgg37t5LqCjFHdsvdEoV2cqLsmjqzBRGhpLyJ4FhaDVBPoyTDEHqqn
2bku81VVn/6TFvy9ntVWTxYLljZHeI3H2REPPcl1ILSujRbs881tEJY1sUsNewH+kgBVLV/L1/ds
90YEdyQTADJ1mg6Xti7RRzpmYM3Imv+4UtyZXAunyBs7AqIAodGhLFLq1SSWYVjIFouzKieJGlCz
QxMt1oMRncOT1kr2Q2hVNjredVVTHQyCv96PxXGaROmYc4E9RRdCvrXJ532rEooA1CVD6wFEJN9S
RhVQvVsGJmYwoVcREDxrvoPod1+IAGXEBpU0UEiRgzMB9cDtSI8WWzXp4uEZ42G6zYLoYXTLU3jK
P0++HiynSHVPsySNIIqEt1L52oDuIGtv1nD/XcA4W3K//8K6UeJTGkR3Mj8mWsiNis8/ZnN2DGcB
JbIKM4iaaxLGrmGf6vDPyX1freOz994IievSQBcDdgscTA1CtQ5c3NKBEpkmnNWZY2aqqsU0QXA9
aySY8d+x/7xE/loX9jM2uvRNsZizCl2K9FwNN87kD39OYPJaBGd2RVjZ5kjRtpYS8iGsnQ+JUR+t
NpNcmsIFw8wAm3k3UOni4s2YZFaz1lgwbf6mhF9V8qjQf/ZPkCjMwOTIbxHcLYmEWL3aC3g3Oq1J
vCiJ6Ak9bKYX2SgdFo6TBaROMX9WJM7TvmTxKXoRzSe3LSPUI4ARwb/9fuHVX3TwmhSH+OnPX+HY
MUAIgw5Oo2g34WxvTVOrxYMArnv8ODYXDSh6tiNxecIYBwLs57H4t80ZhbY2VTjCLMDbU1XuqKTx
T8eeNb/IgMMd2FmBic5OWWfFwzhP4ZWUKr2bzUCpcXsrD69l0TaTn+dOGsk8pQarf50jwgLADZsW
cEepTbmNDuu2UDQDgQR7kMFPXvD0Gz02V7icgK33nrh/I45/YWRII6TNDHGWZrgzqbxOCYM+A+BB
5A5a4CgPjixlLTwtLxryCR2lH6k6VridFxB7o9fgs732TwsAA/btllnKzkK+wQrvhz5rRtydAx62
1f0gA1IVqoHKOV6Tjg0GPvb5xn2Bi5ZWyqqg+XCOfL3Dm8lAq0clA1cWqoE2QKQfkNOhvD10/VIm
rTr2gZp3rk6+z7GkgiARwFvA2FI6FAME9HXkTT1xwai2vxPilfqtAr/h4NMeAAiCy5+0PiCJ3KI7
USlRA3Plb7b7ZZ34lpi8taY8sVtkTIzEbc3V7ctrOvqW8nVfGdlycduOUKkkCmZPgjA9x8vjRP/j
dnBXVg+mA4yJ4UBGc3/UKv1kLrLuE5kKXOBqasZoofaBqsRcnleQUirpe972rHn1/1otT3I8U72Y
ah1aLJHnNGDJlrhw9hP3dpvzkmqrVAMaWPAM7h3t0K1Gf5jQznzsraT4FEfFD7tZiL+/88JcGTFt
Cyj6lkUBnPH6xGM01Sgd9gBTj+vBCNbTpLtsXPk5ySkbjhBuEjKbKpoW0aLBl3SqvhyWuEuGoKk/
F+HskvTvfXWEp3IjgF1EG/8198tE7Jmi+aM3/CprgmbR7tOl+rQvRqwHCnmg9TJQNOQamUdSY/ZI
wbmslNQzgL0351WwL0KsyYsILkurGmgtaAx44pDe0vEchRclfc9lArzZ/2nBtNws1tSvKVkYIGfW
tj6Q/Q8xsPv3tXjuuHpj0xsZTM2NDDosU+goMK8WIyqaV/pxgj5sYHR51XHp/eHgHIETdtfcxxdL
MvIvNm2AqIJbE/AzbwhLrdLE42Wq0N5+B/IhtC8kNz9Xz7n0x+4kUVMY4GxEcU0tYZmGqO7iNjCO
+X15KI7JB+rqXopGyen051AqiKY2wjjTGLFn2mSyyHz1bAWoE+CVBezZvkpi+3tZPM44lNBqoq6G
/VXx1ylOPGPt3MKQDA8L6pWvVeHMI6oLGOcKVcav62H11RuUWg5r4erwQFX9PBIwf/tvinF3UQZe
BRNtdeioqtvVLeLxulqYYlqdNZekNYXPm80+cVfS0rZh2pm4L0pkm9eMuEqheB39XmtXK1/cSJFN
AAn3jPFbo2FH0wx+vBjTelYSlQhC+651Sex8a+bppKmqpMNOJAZsOxpYURDO67z3iyrEjYzIOJjo
eCIAxI5G87aYeskDVORkDZSonjk+iM2nV/JlSYA5gLGp2iReTItDq/05gAuQYTYiuB0aCToeS6Ro
A/RwdZeoq+oDmlfJ0VEH5/DnZrcVxYxl4wjzomgGcEHD7HrnsNLBU5TqbHSyp48ohtiK4WIIPVUo
2KNAIzKPH1XAVnYqcJbwGjTwxntPvWgj67mteqNSj8JXRhrmh9rKq8eDFdVe0comeSVmwOe7VmvN
KiiF7sfEuXO0CdSgUS+D2BEKQdMweKcxF2rwAOx5v4ROjl0JwtjyFD2+aRwiuyPYHcBfhXjtoJ0O
LXXAeediE62B7AkYy0Fn4Vag9pOd/zU36k2T218iorhmRYOS1L5NwoOzpv/s259Qw4107tIgfWcA
/g9tsWZ/UYwbpI32v5+5zT3tmPyNMaRFUbbKBPtu0eVdlL7TF+70t7nIjqxQDgBNdIo+APMNp9iC
GH/BrDOCluyi5DdVY7gJ+VHKEPmFy2VhfhcTwEggm9xm1XNCaMuO69g1/lKjY16z/P0VE7rRjQhu
R4ypLxe7xlHNlMHHq8UNo8cllAgRJrowifxbEW5fSJOEZllBSnrWD+ZhOI5IUBOvddsHeeME8y5v
jGAjjLvOab8udFSYkbXA+3dLuJwaTSf96GfNV3W42KWMCUzUqqFv9WP2srG7zFwAcJhAv+WiHdGl
mrvtObtQX/mVxb7yYB3iy3WSJbRk1sHdG1oEpKCFXU3q7CXDDSm/75uG+PstdBarwOYn/ByD3Q9K
GLP660DjGyStDyP5c3pqXH3WiwjuoliywagKAucNCjViH9oyKP6cyvSVCB5zyxoVO9dDbE3pfF/n
xVV1tLNU3mwBWmUK/tOK8W1h9cpGogrIGuPvevXTlGGnCtOrm/XicbaKVpmJmkHA/JPx8DRoQKqD
3K3Outf/fwzTiM8t0IEMEw2p6psuHQOoXk7RAnzB/GhcohM5Kd7PtcWbomBt/5JIVeiKNsK4c5tW
OrgtQ1x/iXM7r/6anM0/nyyAMWxEcOeUhk0RtTNy/a0e5CYG1rxc1v0ovBo2IrhTOU9pmrYJtBgq
4EMpgJSLPYuCQPO8b2uy1eJCOdXIi1BxYApZ+UulwTp8z9LDvgihA2D9F8gjYJKFdwARGjyAKwLw
wmqKZrcAZpGHSkkmOTTCYNFRAZmKTkRAp3I3UFX0VVeOcGNkcFzwNniUKPdd1h3bWD+ToXvcV0q4
Pxtx3FVkYuB2mE1EcrGtO96qmB/NMss+rcZYurWjN5/2xQnXEMTrjo0EANTj3uRVlpr1EKNBApxn
/hDN1zGUYd6LT+lGBhcmZCYYIsMEVp3mXnlmbSWkcKvURRv5MQ+AOilZQplO3I41JWnMyGxg4qQI
Gmp4oyXtnhOa90YnbpvmOF8HRDxwBl2WXuJat4/JWHysLScHVXicAlnXqX0Uu+rAIeV4hwHr2NeS
VPGzSc8OQ1sXwWCPnwYakj/GEoYTwX7iTCBj+abnJWuTEuCrWG5DAUHqeHGSEwU07r7dCMZBX0vh
znevzaPjlExKk5xsmp/mJPeXTvHbtD72YwSCdhMtZfExS9enfdmitQcOGXoK8LQ13/RG1ItZGNUA
0bYWgTj101r+EymStJ8oSDNB+oM0ATqC0X38OmJaKebxSEX6wCqupfnBnP8uTMdNp6dG+2HVH5P2
y75OomO/lcedw6kFSkFtM182aE9dbHvxWJ7mBSZUymZqZaK442j0ERKaLDMRAiouwzWGFNZpWPWj
nfzYV0p0EJH4xfNXQ4rc5MOBrsdH9Yjhh5r2nrUo35Kok8W2QmPYyGCfb0LbeCDAsu5nlMeXto79
fCnHKqi0OgYD/dzkmuTOES7eRhz7fCPOMVLgK4ZsdKRq7uaBoAJvHMd0RWtWJEntyDTjbuq6UCfY
IMw8q+6RpejbH8Ugyf7KtOEO8TxZQMOp4CnV4ckiN4lFUP4t3QVDh/uWINYFD3qAeBog2OWO09Cs
fQtsG7Zsow9a7Ru8KP3Bmb7uixE+dMCkrYHsGjBfILh/vT0N0hZZli19EP7qfadyOxedxsH80Leu
SnDhEC9HyxEt/X25QvVexPIEisSpdK3V8yFwEtVblvGDPhduW3XvSB9stOMHV1AtKkazhPEpUfuj
nJOva2b/A9wkf6KyRIxMI/b5xs7DpkNFxOkQ9STzJ+RMidet5X00xjJyCqGP2Cwdd6BITklEQyDe
pSsLQOoPVT9K3JAwgb5dN+4k4X2lRhHLwXVBeCyC4mjUGPhZH8NTdcaU1B25D2UWIayrbGVyRwv4
U63Rq3DorR8+qEF3DP30C/1oHLRT0r/jdOFkaegUJKA55Tv55jBFP4mOjEJX3WKMJUs/2H9OU8Iq
kQamJCkFkbzOLaGlFFG3jNgmQ70sf6XxnSVLwogMYSuBW7B5ta1uolgwJW98Ek3ePKiH/WMqFgGq
cg2OSAU8y2ujznS7IUsxgNg3mvyk7k5Ltx73RYjOjaXhrqOo3lLAH7wWMap5MkcrGowImc7A8/++
ZspVh0d4jxjGsYgXB4AHOX9qqLh6Im1hjvt7p/ytV7eh/bAvQrhY2osILorW1CxbwwyjFKV1F5Mb
u3tHmIpOr98qMPkbD5MlejKvBb6/6g768HnqvXmS3KCi620rgtuMVCloYVO0zE8jIA7oh9iu3X49
ZrKJRZkczq76RdPT2oCc0LnvwGSW9m6VfVDCz/s7IvRjGIrVnlEbYGTcljTR2laVMmFUwz5bR/Ac
32VHPEqbn8M3w23O7C2l30tkatgGPlu5lcltUz/GGHPQCrQ+jH55ZmSooU9WV79ZDpovp29gfmRP
HLdlY2M1ljqjDz2r49Yvaj0LBlVvvpOyREy8JPoVYCmJDI1IGDdsteR3MMlp1SJWfQZAU4MlsLyh
cYsn27Pcxdc+9Mc8c2VrKzSbzXZyPjVe56ToGixtXGEe9KF0HpIOQwqScyzVjXOsURz2oAiEGAAO
T5fk+xI8w5N53SGJAuNOPVS+giLbe+4kMNwx8AUblL3MrjbHe06oOThAdQyi8tpo115XgXYsK3sJ
vS0Awp+H0lFo5bbNBM0N5slQPNbXX6RPbgedeH3WPe2fAaFNbqRw+wRgzDUGQQ4SzYudeEOqfkJ9
XHVnM6FH26xjb1ZT6u/LZJvy5hxsZHKbtsxA4XYw7oNmM+CV3SrdTTZ/SedzO3wvpU36wmV0VDYI
gKobajmv96oOG5q0Q4tLa6S/YvrLSNazNVNJH4NwGV+k8Mi8VaZoymigJ9+2nypyl6anAQW9ZIiB
eDO+w/qQGbRZERFtvha3ZQMg8Oncs0R0eGmjb3CZSnja3yHR/bgVwS2aWWiIW1nXf1XdZ8MnWwa/
J0qmA5wJxVbw3OGG1zjjxvxfWJfN0AdNQA5oBkIy3QzaAI+YoAV0rSzjITCCV+K4JTNSopVmhzwn
XabEHxcDUJN4zflqEscS4xYs3StR/NLpqlqZA3KcYwbqQ1z7aSIrqwi1QdO8jYlPBy8V7iGY9umw
NCpCvbW+scx7oh5zU/J4fp6M5M6ooaFdG903iIk1nam5cXGpg94La4pRqw6UOxVDJqmfHctDfMif
gU9Nz7y0z905wLH4e9/4RDnVV7I549CtgpKkQ7TcHxAEBhkeNeo9g1sF5PBBkUSbgpP7ShhnGlOV
R2WpVjANDG01xsfQ/txX96S5Nc3F21eMbf3emnKm0TR6aoQ2nrhD+GXW/dF+SNOPYOFG6u2TUcru
D9ErDXeUhtl/BkPt8Ojd9VrHs5qh11LvzdIlbVsdC5QugNoRx26jmfPRWcPZN3J9uEamA2S9lOJK
i5Q/Z+VCpvblh/BPuBTgx3lv1ejF1ptvUVjnx6rSgX/BXvv7KyyKIl+J4lKNVUyHNmMY8/NPVBnO
DJPpWB/mk3pelIN5Mb3iTtb6J4h0XonkgoExHZ26iHHgWy0+2Nl6yFfrg623t1meyAJW0cnfriQX
JBfxWhbTiIpG8nn0WU1wvGqKq90bfoYyZOu1hhs/yfrlBOniVwpyrmAEx2ZVZKiqtYhA1OIXeETK
6gsZPpjo3Y+Tk9pL1BRpCco7pBFMPPqR7Xrte/q5z/rUxpNfCXM3ry9rCyTrWdbMLcryA1ANrciO
5qDEyufTSFrGc68Bs2QwRzdZhmtXxUADTQ5WUR6cHDBNneOS0vBMRzaeKDybG9k8hM48mLlJU+Ty
jGN/Hm5i/+fsIVY+qVfZZSEaUkR7BBDCGJAXmrw5B1dnVac7ESYhSBTYOS7bDFlD5TvjNRo+qbpH
3QhIcoo//HmY8kou5+0W2qn6WCEVH+flfTi0txjIOUz5LLmpmDHwThWtVCpDpMV1yHu5KB4WXWVU
f9ZytOZbJ/6571JE9wPDP9OQ2AUyh81dtmuozjUaFhBtrfeleR7ofE3UA3sQR0SWSRbq8iKLh8ce
6NLESoatQmbBpW3lKvGfZw1YDwMmHTGwyjJqr49WMUVrqqd2F3RD+Fc7DRcHPWfRPGVurFSyNmXx
CdtI4w7yQBYTHeUoNLFJ1eU2ukQf1EMZLF9k0HEij/HcZ4ugyILf4DYpc+xYneMRVVj1Xu9BbDu7
qcz5CjeHtUP/K4NvZlmNuF66HlnjhmYg90htzV2S4h1TRZi1REUJuwQWBD4wXrWqJ4BHRAMVfQpX
jJmQb6sUVFKoykYI5xJQhG/DKi5QZMzMY6el/pzPkptYuCMbEdzpj9o4btEh0Qc2Pbe14lmFF6uj
JKCS6cFtexoNAAauVjDKzE5yNyLOeaRjZXzb9wAiKTbIKtFPja/TNKbqJhQ2jHmNmjbBW6V/7MLH
eZWcSeEx2Qrg4l1jVpW+A1xNUM2VHujLPLuqkg1Xy4j0uzJTWreei786pU88Jcvib1XrFJIoWKYj
t5JGM2hWlOl9kK81qKeLa6yqx/1lFFnERkseS6LNzDLtO5AvrvRkjn8rk98BnHVfhsZ+J38bbIVw
/s0oLLVXF5jdcrTvxnPjxX5447iGZ3+h38JLFjCWcJ9cItTKBpAOTHeqq/iYCk0v9Wfj0B5Tidai
6HD7g9jCb4yntiI7JnGJmB/9nZ3yxVJ+IsBz2+6vfc1lcjgjzWrS/9svpCWxl4afluFcOYUvn0gU
PWK2CnHGqnVNVS0RVjhvv9L8jOx83kfu2Lmp9nGR4cLIbIZzVNTWllllAAspcMCHz2F1qubH/YUT
vnS3CnGeqirnrMsbAPbkH+hRcXPE1ey1qzwaYD7FcBKgssujfi4vkS+bDxFvmg0QOAw54C/3dKgi
zSpV7FygTBi+/lqOizu0X3op9IH4VLzI4U6FipYZNbWxZ01FB7cBFeoR1AqXMTWtX3le2d5IEBzW
4fq90+31tL/AYtfyIpyzzNnIw1VLuz5o26BobqxW0s0iIGO20Vf4IoAzklozqkVNZjwvu0u3uGhl
WYLSjwInyFEZcVzUx/GUZ4DJrZf4stBDmK3YiufsJ0lDXVlZkIMUdO/35+mpP0Hq4K8BAxaS5Stk
y8l56ias+qILUY5vwwcjvFsSSelK8v38Y51mY+roBWIDJakeS8P50StEkiwVn+rfG8ZzBq5tZlnG
UgJcT7dnr8oNenT6hID0N5PNHQsTjZvdsbkjRhV0tawEOVLjQf/KYAOpb3zqTVdFhac+km/Zl31r
Fx5psPYAwA/UIuhSe+3vIwXcj0oKb1Ks4LZO/DnMj4p6o8WSbRJVPgzbRECCQSxg6fC44CMxSzKv
Ft49N9Xk12ew1XqFB5/1kSxu+C+HuyeN6JmneHO/bqRyxk7V0AI+E7JlSpZ/XKou90lByDG2tIem
LzGYXud/28P00KLdN2jrFL0IJLXcrGj+pmXdSco/QkPa/BruLCiWuoRrA4DquSpOTq7eOGZyGoxG
sqfCI/EihocKWZU0rGsLzUpO33/s1fleV2ULy8zizbqiF98AnwAe6zwCcdHNeJQhpxvEAD0FMPVQ
3YdGSbww6750g5JdLNrXktUTmqqtoZFDtfFk4iuuIBBJIsCIowyDSZ15uJTKV7O8BQ/F/okQrt5G
DOf/MWNcZEBdHkDEmP6lID3nlYUqI40TH4eNFC4sGXBKiDohzgJb9G12Go6pP14zj0b+5LfsNDzl
3iCbAhHaH3o0WQugTTE8//qwqzVo3y0Tjswoxo8F0ccT2vQi12oqGaeBaIwaOIa/RfGd2qAGyCrT
gh/rp8VyE1NfXCtpqdtSewmqMKww5Tdj4hiUw4csUga0NJHYt2YgUgymE5hD0nmJk6XeYseGi2+a
fTtyHhct7g77+y1ZFB5PAAjaJDQJUlvWeqLJtRuOpYxxTiaCM6kiqro5XLEYVO+ClmaBCp1oUgfv
0ISiEdcBaylwwTkxkdUnNLOQ+MSrwg+17nFNpqNaJ+8xIxxCFYOulgosFM6M9J7qlcneCHVT3Q16
dJsU2sGQjhQIIxUw3CCtAOYSoD1wckJFm4HWjSuD5J6K8eMT6jk+cJYGz2FzJfKpeHYb8F5tI5C/
6IEDpFQZCFGDkfxK8ouW3dtx6JrgjqqG21X5+efbtZXGXfVh3cHqLA3ddmMe1CvuQOJkbl0D5Ghf
kMijsfSZoQNTGYTRnK9RkpwkeLIDSWy1vcIwz2AZkbzHRRaOPi4HfTCwhzfdxU1Dx14dEOUt3eBF
jeKGRL/vDRmMhVAMi1RQ4UNfqc6VS0iz5LmZowxTAPTFKGevK/uvLRhs9xdMZAfINQJowmFt7fzg
a1rMAIXCSDXmzL7TFTx13cEBBqtuuR3YfwdVlgYQWrrzTLANjwmgQS4Kq8ZQb/oWTwJgmvxsz//a
OSXuHKAfRPoEEK3iVhp3rrR2ihR9RhqqyADt5avTR9Aw7K+gRATfcRJOjjpPNlxEqH/Ly9TturMx
yCoiooBgowePC92M40ojVgqdyms8HWqiu9p6KAdVcn6EQflWEDtgm6RI5wxx2yOYAm0tZmZAWxsf
Mk+7s1yWgXH8QmJ+ovO6FccWdyPOwth1lFM8aVL6NM93+q/9vWHby3s5B3UVS3MIMp4GZ2xkaZB9
BJMXBmxDlMjHUx0wbsThHXHUVgw7ZBstOiOd6tSGFlb7ONqfuvfUa9B4A0g8FMSoyZcGVguDmhQp
OkBmWjd5NWnXOi7VAxBG1y/7Cya2sxdJ3PZTJUxVzMij+T903CKKK0SfjjebygcT6Mz7soR7z8gK
0bAKeCPeptcmiYuQlYfSsrgJczAKx39Oh4G2/40ITh09pd3a5KjadJGN2CydO6NxaWpM/xSgtJO9
+5g1vbE2Bp4E/HYwIJicy1bG0FqtkTWvf7SJux7GD53bech2eP0/mIdCC016i2H1YxjsL6TQA23k
crcrRZ7DTjs4h2E+lXrra9OBZLKGeeFRwrC9ChoBAz3Z3FHS9IXYdcpS7VMVhIRi3sxAf91qnAy8
N6vUPmpahGB+kVG4i7V7EcwdrnGx4hYTIsxFqCiKpr6qDQ90eE8NiVHGYXCNgiiBjxxCDQ/2bEGI
AsBrABFqGHYIJeG30ODRtWMDVBM3IM8yM+tOUWUsNkaEn2dfw3c9ehzQSeApASVg+Jwfcqy8sHNU
K1T1XMzHKX6s34G9gCE/ghNrsoZghzODdakwcQKXGqyN5amqeRzG7uO+OQuLLlsZ3I7nMWYB1iiC
GpfklF0KD4HwmQTqVVYBECaYXySh/+v1gmVRVk7zaP/LJaG4IGWpkCiMTozCYtDd/oI0pXJsQSWt
35dPsvyk8Ej9Xktd5fyFls1KPhXYLtZpwESuF3bLmmfJegrtDqiRVNMdEweJnbDN9RQnhUPyEiGX
GbvItoKO1rzGgDFxf8a3CLsO+ZMsZyI8s47pELSKAOrZ5sLwFcMiXdTgOaOrke0uqZ0dHSNWXB3z
lcG+dmLlXkRxBmmgOSDGjYlWkS4DX8an0pKZoyixhkD/tzL/h7Tv6o1jV7r9RQ10YKfXThM8CpZs
Obw0HNk5519/F72/Y7UonuE92jBsPwwwNSSLxYprceoIMNNcL21IABDbubgnYX0YQFmxFX+6Mypp
Jk/4BiOuNRHEYFKRcI+WYivd0pWQB+Ke32WmKIGChK+PIUbNm2Z18K9voPisnsVx2mHka5/oBsAM
1vGb0h5a8qNeJSGT2KvcLYnTB4taedIQLMl+1HGnexB8m6H1uPkkYo2DMqAlUZCBPgq0KquYVARd
C3ev+6pfTadhVRX4sUaER/hMbwgAIdpIOVkSDRRL0xA/qbCLAE3lpFWlhanvBU/jSpv3fZNaft2a
VWBlynToXeR8dWf+FA9TE7YqmsZbon5Kxzr18tXKJD6I4DABu4WVO5qKrAiPEesWRZ8bMy6eUjVe
uQQKvWtl+MwyGdxhzs3sKI2D5CQd6++bEaxx/QjaC0kkIrjXWIlhayA9QWsPDxqSrD26o1gSKUn1
wzBMp4ZUv65rvkwE5zeNcVs0K7O/5tCiiy37RBvj4boIUfITUbWKtDGmQzHHxpknp0vKHoDwPbCs
VX9CuDsc7SiLrKD67VzMgxE2h0TWwi1cF0CFMKMOnGBgLLy09zD25TBpeD+L9qYa7+3leH1RgncL
a3r+fs4gUmKAM3bGq5md2FPpnOaIRPIUlVDPMJyODB/6oWx+7LTEnq7LBIYYZb01sw+Oe9dUkuMR
mFo8h88i2E/YvYxLAn5neMwwtfrZqE4A2faW5IjS71uUGaEIjoRB5hHupde2ns6JUiAr6t6aTlQ5
kjBauFW77+c0OalJBY8YaY4CMG9ufzQtwJ6m//tDYaLP7u8i2Du526yEzqjksqbMRPudLkGXfybr
43XNErl+L2Rwb19saG1vadgoIzNbf1KHY9o2yLApX6ZWO3dtcZcWmZ+W6TEDEpxkgWJD7miwNwxe
W+XdFqewEmVlKHBDAEyXoPfjkw0cIfdQB6zP4Ppahbq3E8bdUmIDMcCOc7waJpDd1R815rYL2/Q7
Ov3vgTYYMDCRAIa2P+XPlwe3KI7ZGE0K2C9yNzFwl8P1lQj3bS+A0wxgkselvWLf2t9shK31FV/9
AgJhdGion2ROu2jf9sI4FcEoj5aD+GQIXUr9JGlCMz9tDWK2TMZYLmpZNzV0IOtIkLoA1WSGcKfx
Q6q3RsKq4QMNlC7Uz2wOcfHW+1qJ7I9rhJjkKAsKRMZ7J5OP4YpEn8EehpRFnBbvKAwSRRHl+nnJ
RHDWCHF0tdSpA/tNgVpeLpesyO+vi2DKy6VC4HSj7xO5axTfeHyfyei6bpqGLnSor/dVkLtL5Na/
K2d+eH9dknAxO0mcOtirVtY6OHbDtkq91rxNc5nxFqvBTgT3SnQmuliaBTd1PG9Rfwt4ZJTzJ984
zAHSOf8fAGOiB5YlWcDIAHcSHVAv9W7ObVUvHLcPp4hVgqYjI7/Qj2+A/ULv+bMYTg/MFnRvC8Xw
B4nvNZJiouw4ZDI/Tnhd8cjCk8MVQkDzci1NqSlWu449WpmN77XrfC636m42l5uxUH5eVwXmd7xS
OhOokChouJhO4EQNpZMm00y7MDWGiOjDUdMwTDZPB23N3wNIMkDwJCsQisYFTGC0/xXKmfEsb8DD
M899WKUfV+W2GB+HzAQvaeGtlRvVbuUp/QI8NTMYdEl/vdju7mRzjlg9kN7eSgIW8IygTDiNPxRF
8/S4ij0GVnTo1bgI3RzEaqre635ftlm4quN9RuNOcg2l+8DZymVz6nldrR5Jm+K+DOPT4K0AEJ9u
3jS+sN9yvhe/6JR1s1ssu4p/AMU5HIbC2+JaErQybbmiTQ53O4y+QFt51aL1182/ZugXou306brC
Cq3k8/nxpaN23vKY6mYfZrnqD/2yeZWaR0CKvjWU5R0IJU2JhyO+jH+VlU+5x5jfwcAZDklbwXxu
Lkc9RcCqZEGf5jKydZks7jau42wvcQfDbOZfc1wHy3wwLBBsSy6ByPXV0GmFgNdBOwAProEWjypu
Nvge4+ou3gAEMpCSa9QfnULGhSXUCMz2ApYL4/MW78VnoOxGl5XSh2v2aep/17LgXZSOREn0WQDn
R2lDlo50sDv20Hz+Y/nrwHjYDvNn7cwYUuej4yuPQCE+ufeyLIZwH3ey2XHufJ3M0fMcKD84LvhX
Ry1O4jbKlaWlHo177Od1zZdJ46xml1VKOxbw89d6/akopuq7+fpp7WPZzK90Tzkb2bmD0qlsnKv9
Pemehi7QIjh9OOX+enexfiRHAsBd3csj2eMqVhZioniO9wh/uf2s24asOc5Sr361WeoPiQzqQJhb
YO2F/yeCz3K1y1DR2UKcjzj8QUVjbXnTvLPuG0Cn/N/gWPsu/vaWgwNwEuC0dNZ583JZVYWWGGVC
WiZTE69rkzpc7Tjzlj5WJCoift0YPuQ/ongznxp93Opg8gn7RVsv/aJeklYZv5OsG44ET99Z2ew7
c+lSr1hGTGQVVol0ykT7sFHQ9H593f9ls59/DXc3E/D6pbWJ6Df+Nf2oTgZYMpKgs73qtxmibQez
8TQwP1wXKr4lzzI5E6om5eDOMw7YHZH6beybtK/8dRmC62KEftNuo9nP2F19PUP6fE0QD7R59iXZ
kmPhjPemsXwdxvXQJ24UT4B7uS5TtjTO3CRaTJyqQ4aW2pvx2OUVYOqpOuqgQat6W9Y+IZSGuqWl
umjntwknbYozOjk1PAa06Y0fjWU2fmtTr2lekbvN5+srEyW7TQ3lbIQ+oF0nvOOg6gtepA5XpDih
rJN7ysN0zspAR6q7OliYyz3J5pyFy0MrEqCI0YP6CpF2W62pbjQ48vF2MCbiz81pI7IReeF7jroo
8rEAuHvVBxvHjpOrA9K+a3U7bVEXw8lDpkk6ii8ynIA3QOANFlLL4FmayWpXRdfDb7DUk9LfzrLy
omizwIyBpj5AKBj6KyIOa2rAbJujSm9gUHS9Kazl3mym43Ut+DNzyLuPOtrbMTpiW+ji4uxF0c+a
GhtuF5KvJmDPGfwbPTSfJt/5sB3i0+QvoXppfBoMmVd/l6FqCJVwL57T+BLELWaLsbtQt/34PXg7
/eVIPizASv2TtUB6UBLxC49tt17+RbeapQKoKUqpGNUe4tlT55/Xt1RkpvZLYp/vzJSx9ismTGOY
d53SO4onoPMKZFbBSOoYCkq1WXJDurR8smcay4Y/xcsDqwqGDFVAu3DHOSxaNSQ2XHVlOK/2Zbb/
98EL1NOfv59p7W5xSg+QhpWFcoPzrd3CeOm8WZbIkK2B0wkszEzWskftnsVOTQ3sXBmnlEwEpwWY
xib6RNHTk2KgB6bBHmXY+GLNRqMsWOMx8Yvx8pc7NRlt3qYLXivzES02Jwa+znIxavRniCh6Q+8V
JkaexXFh4Nak89QP8FS7ESG8GpiD7mtv6FN6IYTL329Wvik9RcLHVjBMd6tWd3b98frt0YVH46Ak
BLRDE/lt9vlOw2a9BMz7BAc/vtnu3MclMIL0dgn+pGsffpm3Pyzvcqv81j/3JwYfI69ri7Ja6EzR
TEyBE7TOclcobiZtMEDshMbZJnLi6nbrq6gja2Am0xluXAiQk7NeF9H1hYvs/V4sd7PokGZZktVd
uKkbHt9sCxZHD6zVlWmKaIP3gjjX2LErwI130P3Y/JxqT5mMqVaYh/wrAGEFp/l54cYNsFjxMn51
6Z+5IhpOgOFLU29rfOPMANV0Wf7u6vZBKKf/SVNg3tkcEGTMtw4dvEm70zDccP2MRImQ/co4/V/r
of7nzR/Sj9QKGuWdRT+O221SyWi4RF7MXhKnhPbGGElAbB/G04KkZxcHxGgSNHuVqd8p1eZfX5jQ
DTCA6ID+U3QtgZ7y5a1zWnXCiBvO7B8uY5Cdnq1TFsVfMOCRedW7NVKD4VDdFDcUP+W2lhQGRW/m
Xjyn/MWyNe6c4tky5gUML8utXbvvNrM7QbsAUpb5ap0X4fU1i+/B85K5Z0aZNa3XRgJgiTVqlNrD
7ZOoi1ACLJiF2Q/4ozzZJwCRGjVTxjZ01TZq0vQDOGu/X1+EUO13IrjLbNYx+uLXsg1J9VsZ72sE
JnU+S9YhVMa/QpAkeKkctul0XcoSmQAk9ZDCDbba/LENpr+25o/r67m+ZRp/jQ1XzbJUgd6rzc8C
I0mxmksWI5Ogv1xMlZNULUmPBHD8mOXnUQmur0CYYTYQWLnI7SMpYHG6bA2rC8q0pAuri+4DwQ9U
1VZgHrRQDhwlvDY7UZwKA0h36GeVWVprcSMHLK9mAAbbFgZpWEP0vYCHdRiMN7jQ4DlD8dlB6wYG
117uoFqobQLsW9Qvkg9zBldjewPQg7mXwM5w5wPoSIa1Zjm04eKO/lh8I2bna1SiasKrs1sGd075
UkwxNRCNZsVHoIn9bDD5nRFHkogS3p2dFO6ISJNV2aJCyorsf1IWkaIdG3o2YslqhGpNdBeJWXTg
vxqQIcpUz12H4h9moUMgmFwq15A8EmIRFtD8UOpzkZ1+eSoNGfppcOBi5s101tw0onSSrEKYTEMR
Gy2g4Oawgd78Uoajb9SxO6SSrK9TgFIQivQDHnM2e/8kb90Rr+hZmsFJU1fQLyjwNSv9sk2RY7yh
NrNfDafHW2t2WTwjBhj1LwM4eJtAYmtkC+B0OGuHJtlcZPuqH/Xv4UJga1y/NTz3IwajTsMNjVRJ
HUMokV1OjI1jvIxvIkyzccz0HBKz5VPv3KkyF0vsPe4EcFrWOWsxmubWhySdOo/A944bkDBXJbF/
ad18qRqjRqeiPYBTvgFBs/VR3T65bWD3w4eJ6qXE2AnjOGP3eziNRNsm7fMNF4t8ZT2aZZg8YosD
LB3IwM1BVt8QPx87eZxOkh59ytMCnSSHJdgCVlbXDu1puqGB7Cn8k6Pikz+ABUbvM+N6RZH9pf5T
M54w6Iu1TZESOTfNCZXgj9bJjrYjOZUXxSceck8AvQAL0TGNHD87y/pIhPYRkZahQaMAC89tr9kD
ZDJdYR9d5G77ojqSNT4PDj1vZH64fluE3rsF28ValtHrwQX9YOw0jKzCq2JqFws8mRvqAc2CfPyX
xH0Dr6kJE/ZXFpcEAvF6V+UMJc1Zb8zxkJS/OtnpCR9/cFKzPj1QiPMAgHbcI1euoJluIrG3JdN7
V3EbD1iLT8gM/QQdQmDRUnL7hae1k8ldTszHL3GdwnmytwEkckZbJZ5WWHWQlSvrHrAUSaOwTCCn
HtuC9jmkqbHIpey8tdGXc5M4j13StueEbsbTG1QEcwCgcHAYsxGnIoY9k83qgPI7qM0N41fdmh4c
No3tgTQrshRV4h0IrelOHqcm+RQXgBsDskES6/fdlgeq0kqOTPykMpBfkF8whgpuC/WpVgCWj4R4
ctIiPdyO+cGpMBiAUX+QvUyGd30LxQZ8J48zKmbRga99wqNHsqMD6FTA/vr17C1nB6Ai7WULh4N9
ui5TeBV2IrlnsG9iCrBfHJtF6RO88mDSp69APzzaCloknd6rnOpwXaRQMXci2ec7F9VprUJNwUaH
wIt6MzjEMPPaz96gLJL9FLmprJaBUj4rBvDgm8PmLvFkQkVW7YRhldCmftPJqC9lQjg9zNTCWNDQ
h2LD/I7UUbUdG1mhWaiH+4VwoWpLclKaGUDH57Nyp4cthiu22/JE/TpSgkRyPGJpDK5Uwwgb5hw5
S7XR0pzjDIZjKKz4BjVomjKki/SHSpJy8RY3H74nehq4mWIDbD0pvpAW5cTNjm3bs4vKVcPrCiPc
4t0P4q4hsOWHImdMpnPnHtRUDVxLOaTUlTTRCluTiYZGWkD6oIubh2iY26nO6lSBBz0oHijRDS/V
p4PTmjeguQ3WNFs8I8uC0S4Pazy8weHdCedb2xYHUNjTBj0yjF+d6d4Ptip5EP7Lwf5dH08hU1qx
jdIy5tiVY/nE+vrR4+hZI2xLDVZTmXsiPrVnadw1d6fMQBcvTs1ux/NUW76+ZUdlKaO3KMezGO7d
Aa+7UgBGDqjM1WGeTnMRdbJpCxHIGahwgJYPVwt/eBoDu3WM2aGQQW6GoO8jU0e1DRg3GSAh4ebF
Xuc36IKtPTb7K+uGZgvgPU1AQLu2iwIRxufYPu/MZdWn2pTorFV0fuyX3kcjV1RO71Ak9rS4lQSq
wiaInTS+4ySmNU3NCkGKrV1gOEMjyCInGLWADL52ZitNwuxGNk0oFctdcbXSt0KtAFIx+xNc996v
UUnVf44oWaxBHczHLkNAI3kfhAHKfrFcwBCjkFXpIJMOjeHAoMppCP5Q4yb5hqPUQla6lTV0Ci/F
82HyYcNcrOgnKPHCZ2CY7DQPnDN+P/16w5XYCeE0RisaIDUDiDM04vcJ2byN3s2WLM0ubLvabx53
v7Wpi9WKMqDwI0WVSQvWFVVwAz6SdqgvTZh9W4PBX4PMU6V9zSLnby+bu/SqsVmrlTJ0/WnGEJx6
7MlbgGHNvQzuYc9JlrUVY/ogB3qszwysZ46UQy3FsP8vaggLgyEozKDydrnVtNVNDDSwLXcUsyh3
TP8zgHJkZciQ8pJQ6lAwxX5tU54lcmdXm33mNBnODn2ikeUXAcMAUU8Y/Dl2h8KX4fKJnEz0bwLX
QrUxuki4e9aCzaQdFnQOmEMWZaPpub3pE2sOSxu410ntvkfp8v31SyDMBuyFcrcAVcGUlBuumtFU
fq4pazg3C+ZRVXoDp8XrBwA8t+P2lJX9zwQMz3bmyloKhLcd/QSODYgwzAdyfhtNq7YtHTZ421g3
PZk99AdcGPfh9aUKb8OzGD67qFVdMo8NBWy1mt9pPT2zYeLrIsS+w04GZ6Bbe067IYcMW6O/ZvPz
Znj16tdjettVqmc7ZhtssQKQ2DoYy49d40i8UuEruJPPqdC4bku5VABg6Ts0uyc5hirBYtHS/NQX
sW/NqST2k+0pF4qhZXvJagobujnviQnPU1K2Yzfs1Q00ADGFYgcxQRHy8lXPyzyhKksGTvHNUJ+t
5h1Nv1X5m1bxLIWzYa3eKUnLOL8ZK0eswKhM0klsoS3BzCByYaB4QrD8ciVGitpxySB88ye188pb
4jMmtxadkwBhRY9IFEt0UXirngXyedSG1PGwtgjreu20Ze/J8s5av0vUXSgDOSjkMVjHOZ8hona9
oTkVxkN9Xz6NTwQmcjrSG3CL98ESVg+sEJ9KhAqt5E4mF3fVvep2hYpnQNHtg5WtnpJXh1Ed/dmI
wRmzloAZnGTus1DPd0K5e92X8ahOqP+H9pJ4pfEJYBnB9b0UavpOAndzs2VGo9qGmwQCal83DkM8
4b9LXkgMvvjIkJAFHrEFCnv2+c5PViyqaKh998BZ/tnphmcQQBs5v68vRiaEU/YuNuxknHGhrM4J
DBXt+vV8cnoZU8R1MWCyfLmWXK8qkvdQhZFWsV+7a+6TZG0DBYPf0b9Z0atov92mfN0suAKoVd8W
LpjdlbK5cUjcSK6tMLtFEFX/c0BE5VTNLGJnG2Pw50yRERnQ6APQuo5DB9AG4B/66hE5WOPn9dWJ
Y3rg3tmA/kVjFJ/MGJrBSDFwjHa1efNKDKm48V1sV76+PBrp97QJshSA/8Ov62KFr9VOKrdUzVjJ
lJojTNSUnWlW39szknpGcW5Q+EVmVuaMi/QFwCpAsUSqy3R5oGUAOqM5ZcYkkzI8FsT2rO0WA7Ph
9UXJhHBP4uJOcUrXCeDX1I5apfyyWRiaNRPJyygTwz7f3WOjK1L0/8NezGbj92N/6VW0VbvZv1wN
M1s7MblR5vPIuD6W/pSr79oknGVUSiLLtz8V7o0vqymnJoUWFKQ5DKbu2+oHRX+fYJT5+snIBHHP
fA2WuxJMqrhZ5ZdcP9kIKtM2WE1JgkwsBgEq5jVszJpz60liJzUxu4RZiPHRoSRYQbA4zSGVzc0L
swHAn/iPIJ7QMbfLeahz+Mn5b9xY2oNCAswAZ8VXfi1+YnnVg+6lQSJp0BX6uHux3AO8gePDRBoC
bHQfk5N1LkMapocGbbqBHsCNeZMCAinMIci02nxw0GZ5r5gFUEa3tg1In2IycDons8y+sxeJdzQB
dPAfMXxCZzbzTcsYlks7rjekIZ6eX5w2QW9A45vOTdd41H2bOXqWyW1kMsBRz7YZ+aPx2xo/zA2w
wSXFZZHfYmqseof5aYSV3PVdkgzJLzbZrNCL6dIwq43D9Usl3LidBE7bFa3sym5BjiGdNR19wU4N
7srlF6FO+mVwaRdpY6kfc80B6ZxWaRKvSSadu9KJmjQDYKNBwagUBweti9tYRkvinCzHPGV5G7U9
5pLs7Pf1RQuv+G7RnH+T0kIpXQKTpa239XomJWJkTCM6v66LYTb8lVICrBO3TXNQCuJ8QsyeKIAx
gxiCV7nLPsTTu1T5cF2GMK2CwvxfIdx7NWY2+GdTWMXkVJ3MSxo6J+eD8X7z3bN+zA7odJUIZK/6
q1XpGhoCMHGPIjm3eW5V0F63cNVMdLCdSJgFpQ90dzIiR4x04kGWYWcaeEUePz4HsFhTKxB/YSjI
N+MjKUCk9xmQ4mSQhJHC42LDAyiYqwAS5pRxQPnJKDOYKkNZ7+fKeejt3lNj7Xh9A4V3eieG2z8b
Q1sIvKDz43DRpieqPfyr7+cDx8wwh61CV184qT391sBr8ifLaj69RYqDABXGCai0nNpVmdXpSosu
HNfdDoXbPHXF9qbzeBbBGT/gV6oraTHmUadb4K7JYZmayG1cSUlKaAz0v2J0pu87FwnUMUm9rvAj
3dq+Q4vEQduUd/Ogn0pVll8SH/2zKM4goOl9KrYSpSmd2pcGkwJ6KuMrEz/vu+VwB0OnqWlzDQOJ
q+23T4oHqqYApQ0KRqotZBbhX+kBz1xGuwGt0TZ88lVdD0tD36HnSuJCiE3cbkmcIjg2wOcatm39
OTkxqO0aFb35nuUowJIXyQyOdAu5N1FzatuaNfjmi+Y1sHDxfTt72nvWoqseabC+6cI+awVnd8Yc
FLqVhmh7RKdAU/xOB0msIdNwzuIAMb3NyxoqUa55pJipV1d6SJ2nrpEIElpQA70xIN12NJ0fLqvj
zKxVlwX0cxuWaP2xyiSylreYnmcpLpc20FZg/g8LBiupftRB32oun6/rtNgz30ngPDu6gTxIzcC3
pN3hmYvGmxiwSf4YaT563W4ADuwXh0VStxbahp1MzgxVQ6abjY0U1bzemQDVlSmB5Gz4qSXNVep1
c/H9TvWu6g5bfG/aEksqvqi7NXC2x9ZLxRqTFhdnxHRwg+Hy+mAC94HcsbvztqIxRlL/o298Msyw
EhUERTqSvihlZhP11PE9kP89pXrQnLf02eyFcVaojvusUA3WVwB3HFicYG0bJbEZMyyvXJ3dejjD
0yA5tTgMAypfP5Q5kojrqSR+r9e+1skiJrG+oQcRZLCgeOJBvtXRakt9wGBtPAd1f9dkktBFrG/P
38+thY6OWsY2vKmKPOTtR12/xOR0/Z6Kt+tZBGc4jQyb240YOwGmyhw4aG+/jMZaPyV5Upy2Nh79
2Ko1yT0VGlN0gv5n3zhjSt1kHNUOalBUhm+hmysGtplWnm1Z7CfZwFfJeaM3WkCKAtOxv6QYrq5s
NVpbWZFUshyLM3U5mhnh86Li1OKVM85DuQUNxqmqReaYSPSN7zJ0EnMo3B6dP0NWn7O1P2f093V1
ENZC0Tvyn6OxOPdqrRVt0jKYnyEA5zxmA5Tb4QzQw4hGROKbin2EnSzO1BVxX3Y9BkFDc+ouy2hF
YDf1srK815r1tGLgZV7aU9ougZqaPsNf8lSaS+ytWEMc4GogHYp/uYew04wyLhQMqBXKHFnTFOXa
bbu5j9e3VSaFe5gm2tSx2SFeUQiG8C9g0stHia0QJs1BQ/N3JdzJaQsxlqIEA3b8sbuo5w4o4tPR
/Dok/hwwpwucUhKnS6z3zxK58wMN9gK4YxaF6Y6nlwHQFFDffayd6PruidX+WQ7b3V10gWkyO3FU
RBc5TT7Yo/a5dnRJwvK/uCvPMthadzKQ79eSQsPVSkg4hyC9CR7qG5J58XFYwUIIIFgvOWtvMb7g
JjIcnfHJ8TwDdZWPAPwEWcNqRlsJeMfmNK6flepQGrZ3fQ+FGggeCpAjG5pGeIcPg62zlaqYQhib
Lmjt1W/y+JIqjmQfZWI4RS/GVcvRW8Di/+GmpMpB0dK7ypgkt1as7LvlcMq+oR+1V3Qo+3gmBzfx
WBKlPsQ/p/PsAqOVoavIcs2ypXHabiyoGNICSaKx/ZF3Khr6gozKplnFQkx0xWO8DAArnDnqzaRZ
GgckNVqOMD0ctptYl+ROxCIwWuYg1+uAGOulpivZPOU26wEBCcHNDDriwLC271qJ3PJ1lROaB4yb
mIwAxTJ5hrl16YErocATy7Y4JIPqFabX5LqP0Nr/d5K4y5uQxUqJheDM3Sy/bJCIfF+gplvlkhUJ
t263Im7r2s3OrXpGMrKyP1KQl2WPbiI5Hdmmcf6Yo+RLXjHFdmvDH5MBAHbU05aTtETDfKxXfjLo
7AwDkLagCeHUeTSqtZ3NAiO6xKhAOrgV6Q0Sdd1wNklazn5aqenPnmJcvF7tFhy2i/rp+qmxpVz7
BdypVWvSFwnLsgAQ+9GKxwEMrAp6HR1T+QGgbgsuKZiWLdKMUuIxode7Wzx3kCMDW+xniC4uW7QE
/a0G+jHrwNgI0kOeelYRYbLPT86yUo7YcGHshaHAY46U7xyvByBTpWrCJs/+9FXf5MBpoxf70HlM
nvlhLSWWX7zNfyXyTMGLgwmeIcWsG7YUI0wkVB3gs6ktbmOdTl6/ND8yHUnI64crvCrP67Q5A53m
1B3NPsYOa4sFvsta9TWQGnqlqdjRdVGyBXKanKwAr8xzuJFbY53zMf4IhL9jvuiHuAKlvEGfhnn5
fl2kcHUglIARZUjafJt31vUNAbsCgljrIe5QKdPunV6XHJzQFABWDxO6AIJ8hWY5LUvqUh3uVVu9
y9fzBJwPZfyySgHpRYux0BDAuh4wbsrT/sW0JfYWA51wMDOvac+T/ejIEuqitexlcOrQuls3zyqU
EJ4bVZKg0r4o+ZNuyHDphTEFWrFQeMZEiuq+guluzdRxTQzs6abHiHS67xiLSgq4cBTMmevRTd/w
JuwE8tyMnQPiCGpAFbq1g2NPvjZlcxqS7Om6xjEl5o3lXgznWOXGZAMsGRarcwAO0tDiE9RTmrVl
keorKcAIwVFpgGjm2SLyvKzUJIMqFBfnYATbkVkm6jMEIFlvnkgjnL+iXtEtZUWRAloB2ObDFsHr
8dqh94HvRpXyDZZoL4iLzie3t9zcyfBoF9W7zOyOud5662J/u35AIiu0F8MdULyujk0ctDwM+kNB
9ccqjqmXWMN9qVv+Us8Y01klAbR4CxkegQuQCBQScZq7mMW1Y7NxhxZ4MurmkQFNtoOft/68SLxt
kYEAJDZ4RyHJgsfwUk65dEadbSnA1jDRC0TcqG1OpaxyKEx87qWwX7FbjQpAtW4tKEPHiQ8kLFAS
RS9bwDrpy8gN9Ifr5yW8ULtFcS5AB/wrhyZ4iNv1LlGCzvhw/ftlm8b0ZbccLcmABd6hLxQBq0fM
6heYR96V3fqWIej9tnG5NE1ROj3WUNp1yvUhtaf7plxPeTtJbpFku/hGm9rajDRmvEalOh1yazwo
VS7J3Ap3DKjJBtCRNHQWcCeyDFoHTlu0ZbrF9GNz+ptSbcJEiVVJtCBcyk4OdzKJHbuKkaKhGiB8
QTXQc5Kq768fvvgZYkVwjIfr1qs5hn7M0JfZQAaDetou4w0bCslP6oUVPhyJHRCanp0wtuCdqhFK
Oqs30Llo25jfbmYAJ2PIesOYmRVkfQJQtWGNPYx1v6Vh10EjIUbOTFAa8fy9cW0YQPEHCDagy/2V
fBhBapR+MvNO4gkJTwxjEaZp65jD5yFbx7IvhoyBGyNPUqa6v00ynRDqns1oDDHM6qh81a0Z5zlX
GLtHl9/FGPfo9PcLcnUSrWCG8tXzCvo4EMQ7jDWR07y5w5jQRHOg1AdaZAQ0XJdD6rOxwDJI3rcD
oNvesHPwHBnsBPBTX3XSJmbvdGOJ5qctHwPHqW5TW1axEsVSIMtkVxZoMiAFeql9yQzag1WBEtQL
igXVEsxJC2Vb7/SJhNviSGoHopNy0RyMWV6WOONHWEhtjWBq3MAmohFMB/lFuXr2fLx+UiKF2wvh
TJHu5OXUdya8yNH2CuMbkJ4kByMMBPciOF1oybrlnY1Lm53IGSrNgOCCH2PAEMjt8yAd39dEVmIv
kHso+rpsrJExl5CDc24iLQBMkg/QucwzDuW9foxvQZARtMdOOicu1pC/R8bn2I05S0luqUjPlMCZ
gTkyR880A8VwfAykSDZWskyeK67XTer0LZyiTolDrVf81XZvgRt3QdtIkDXIDc7TWxDsd1vLt7+Y
i6qmSHzCPrnA8p1/zboOosvouk6KvD1kDOCXI1eMlA2XGiy3FLjYE4zH0ple1Za9V3TND9ap5KmF
bCZOeMt2wjinmVh5V1QrvJfO/h7boWJ+LmRVM/EN2MnQXxqOoavWjQ6w6jYNytsZ3HHuRxURaKhH
dcQQsuejrGIhSnrt95DzZJuy1YxGw7MMHKrzH2JXeJf6UYbBLVT43co4k0j6rCxKwuCFWutQEL9Z
Fr9bB69XzvX0dF0thH4ze1IAuUEMBxfm5TZW6Ty0G/p7wuwypJ4ZgYQvGBuPeJu/hWAQeewlHSpi
S7KTyMUdetZmJG2xi9lp9PSvk+ult27UgghJ/5Cf4uP82Qz/6WOUps+YTvAvKEikdBc8Usgr/xk1
3rk6bjvNnbMBwLULpkANE7CykVOBuZAiTKNWslDhjXsWxpsSjAkVqgKXCl3sip/HzudYbfLA7JPG
V7VOxjgnvHI7aZxurmnjrIDc6cJmIGGLHEmeKGFuvyVfsdtBnTu8se41kqcuMjGYZM0I0OGTzsuc
9A2FoL0Y7gVVtaGmXYW+ggojIGZTXdR8OdpWJXO0hVdtt2vcM5o5ZCi1Gi0YUzRcWMZCs71W8ZRb
5lfV9yVgT2zDm9/HoWxUWaYd/HvaWK2V5vAR1C4qm29xuaIA+ru2dUm4ItGLVyRwNEkV04IpzuPb
gXx1hwcj+37dhkg2kc9hzXmtLMCrZQ90+hvpkjvDzX8bSndTpNbB6WRIQpKdMzjDT8u1W2IWHDl5
/LkZzWNNkmjT4IYQ69+pIZ+6yKsB9bQah2RVT/Z46Ja7cZFYCdn5cMYegBuWUjvgUQIafFOd7OEh
niUJGOH52ECdZGxmSIRwpgFzy9bmEoCBxqnteHnvZKHakyy0+26qPaUdzNIrN+stdEqI7P6K5V8W
kIUlmrK1GDNNfCNmTDJK6o+ulnjX9U+4hTtBnE3K8g4J1AoO4jCb3pLP7xZ7iipFZmFl28g+3z8e
CwF8FUWhYLBqf7be0VH1agyzVu2TnsjIhoQhxG5NnGFKuzhFvyjulOHeDM2RrJ+u75lwMaitooZr
gPaHJxNWlBbDfa36/0i7juW6dST6RaxiBMkt442KliV5w5LtZ+ac+fVzIM9YFERfPHs21sJVt9lA
J3Q4XbujfFsBunXKsA6mvEY3gd/n+8u0NnlZ0WJ4KSpjktsS96O3T0n8GKV/o0IA8wUUvGigH4K5
f1RV8xaLPgBrUWJtkZjcj4Lklkb24zIbjJghUapi4wvg5nUDb2G89t/fPzGbeBmCPnIkWruHAydx
YZn1w2UqbED2kwxKNsC2Q7QOSLj3ZMYsRoZLHCKnj+zhpOzMO1xPZ9G1XYqbfDGd4fkyReZ6aAIY
O5EVFBM1DG/Kr4H2Sq5JiLawaEoFOxYA4moCdW7gZJgYi/2BAnNykSKV4DcR7DD/p2g+Kdm5xxEO
PEY+XtB7Rhg5SJNZzpMyEwAAdY4aH2udSOxdPqtNErRyB/BBINizLZtCmk7ouhEwKj1jwcKxFfa5
xPGmGwJA4VneaDD+DeBQWNvagsZyPb0u7Ywcsu8OC4YHcg9PbI72sLjyP28HhUIDbXto8VeY28EE
pNK1XYgY9ceArr3WwnJa+ye4QrObdgDGPmt+B3RfN3b63fL98omyg9MseXbmZ5CiRq6aSLAbBxO/
GC1Iz72XIqPAm5PYlMI3Pln8iCjKh6obg8AOu1MVFNaYv8SA2Un/cB8VyxA7/TOPw2hg2TjuL3lY
hquWJFYmPnFOjfrs1UvmAxHGSuhDGxIygxlh8lBOod1Lp/TUYJDZUb0Gg3wWD65vW/R/iYnGiCX6
z4qqycGWQNBWEX/XgsfxD9dLf+CKiVRkLZG7JQENDSMSYfGcV7vL58ZjgtrCla0D6qoRGS1kXRZO
FSZXyGnU/szbfeCBUadgAqahiOyRLdeR1QN+wCxfLjPxGwvxdhWMoevKZMqTGVwkdBbH0b6amFrZ
qdc0+TfVVv2VhybGFiQ+MMXEPg0yEVPX6oH9c/dE5tCRw2Bn+oUb/unD+QMxJl5oxnZOZAmynZAR
tc8vgIqzDQwCCQLnqnjSYL6XBuwy74JWxFUR7Sjp50K6FcL7y3fFIcF25GEs1JylDiTE4SU0ais2
U2uSeXl6tu+aPTK2h1xIllxRY5AJzqOLvPkuOyZXtPIeOtzEG1X0C6aHbSOPh05rCqqk0jV2twGI
rdtFnw3A5+WO4PDq/Gxn7QfOGJNAqjSPAGaBlqPZBvDbdEqBkKbeGBEdd5UOSAfb3UNwZ3IMBZte
/ECXsRSqWAh5a0LHIlE7DdFwQ9rvsyhbvVzsAoPctjVxMdqOWkWrHTox8TKhdoIhcKRU4nhonvax
6yqGJmvyPjOgfY2FXa7O8FW7k+/Dm9AWrfkrDx5I4jhKtjFA1WoBVWBccIcs2eKMfnWaXQrznz5U
7uxpmdVHluAY9mVV2YxD3/wzYWyMqPRpK1Ygm03HaDoJvKoMi6754UoZuyKggajPKF/JfnDMJ5Qw
nOUxPoc+sSR7OQtoVYnQ+StxWut5JoCxMmOTL5MZ0LijvdMXL1e+lzz8N56EsF162H8YpOEC1qh9
nl0CWD/jRnV02Of8mnDCeRaTnj1InQk+uiUOSUAjHJKidRoYLdhfuji1OwB8P3XDW8NRgWWh2MDz
VXzZG09YHY46Ecd68+SUBaMJTbXWkwmfEX5evPIO7Zf4Du1qvOm/iU+KKx7bR+E0+5ellHObbGdi
VoZplBvwhL1xLwUPctLaYuBcpsHRBLYmqtQkmAbqNMzuQPTrXuUUQXnGjQWCDNVKKgIay5Fz9L21
Rn85iuios+oYGL2AUrtXQ4tXPOEdHBO0THgD4s0Dmhq8ehn3tpRF1jCOnLPj8saYka5c6lbBzgRb
v4/QLrFHrwmgEfbTLYqwqtf5ycO8qzneYps3XZaB306IbjAqnraFWC6xAi+f7iY8KNBB2k9/2Nz/
X637RYSdwWiVZpjTSIXfVb9jk69FWn8qOKnC37jbNyKMagtqthBzJIhebycnsmlDc3Sf2o37vPyQ
nXlH3PDxsrBzSTIPi1krlVobwRe2ob/CAHc7BEjxw4DJI4K3TIhXZ5RwxITeCBPEALgY2zdRV8ae
NtZgxtosNVIVUV9AAXmHY+/9m7I5dSkfyNAVtJjPIaIuMi4nSQatlRrBtAE21Vp9nXyqI/lhjFos
Ni3n27xJbgc017uXj3RDHNHd8EaVEcd2LvTGnMBcisU8MdbLq5GdZd8vE9kyv4ATwuiRiQYlYJEw
Ct2kUiKkZRvYAwADVfVx6ndNeCPEWMT+0qeHDCUV8hQEx6k65npqqfqtUl0lMi84ogHghyNefQZz
xHqChuBExWc0ryOHqTt9DTxikaefQ+LkgcM2jx5zuGYdVWZqNoGtR5ZmhXeClWHGWr9TJXQJA9/8
nle13PAG63NmKzhzkszTLINgY36tamJ1Sc+JvDblBQlN7C9AE84H7Dp90bALt+sCu5LJvSxPR32o
HIS/nEBoKwADJ290GE1vejMkeTUEdvwDRXsDbZqJF56XwQk+oRBrFQjDxn1xMPdB839ySC919e7P
y1lt+gAcBsDmwOBCeSax8SS1LadgxGWRXuaKULuIObDzQEiIrFh3ysxSge+VOCHW9Fja2Ryd9ql3
gH6MUJPXf715jQZa13UJw+QKW63Si34hQgov1BfHXr0nzX7hatumMK5oMPwNZUiGJZFhrH8EPrGb
wkLtTbc6S/OxrMTGBh00KuQ8F7Hx5ASWxRtnlPPVqRZKMIeDDM605Isk2EFznRuDZUbPsfat7a7i
5bHMbrNsp3P9IY9fxsiVYSW0OXVOMUCPrmheFNsM/OWufgquXzGsz7yGuG27amjIxGIBADwT06kT
RmUfDuIS2KovefUdJnHt0M3RAeL0TntqLNkSbiTB4hWkuXRZ198ENWYscLXa/eAIlrYTEFJjre7j
XFnGPc0qygikUPPi3e72Gb8xzJiFMTeSRqxhFtCchKHx1BV0y7Tz0+ygD+pIu7d5G8a3NcWUseoA
cgW//F6eBGmWauxIg/fXIxtVkUepLLHGuuVFU5u+wnijwxxpNrZmnxMpQBeZ3WbWz30D6s2g2+OT
jFgUEzO8DQfbh/lGkjnMvtKQc8pFaoBqP9BjP6x7jh3fyA/g1N5IMMZUNYZAETDzA4iCq7E/Aa3T
MZveFgkv5cwumqYh7ztKjLWRMeIf4SkEi3aYnNlVD9q1eKWe0cC2R3T6RLuildsRGNDVY/2EUdHG
fg0Xrcsuf0taFNoFa6Akh8oMYwOyAvuDCqPHc0xKMPJqWOaU+EPMq09s3RywLjHNDR9Mu6LfC2XR
k1zq8C6zifopUh5S8qe4ca/HuaLAdlJGpWBM2Vz+zBKIL/U5OGWftYP2miecQ86xbSUl0G2t0qlx
zAtj9OM9Q7kAPJ1gSGkeqctQyaIdc9IXaUaqsDn8Mc7lT+5W5BhlkxsJ+1kIzs+oA0dRHuYMtZCU
93Smv8KGm2umGP3SqrEuKjEO7DyzBkfzpN2CQZ2XZJe4gsNNcdBfu0SNUbVmnKVSDcCTsKv20qfa
DhxxT/BIT5/orr+/kPPVATLapgpCnOklWJPSh1n6jri94OI68Y6P8eRlNJS5FEIEo+JhoZhempuj
WSi8EsbUSsaXaPqSKZ+0ruAI49Z7D0V7zLESghmRV0uziiDyvtEbSQTd+RDukLI+jp7qybuekwjY
Ks1A5t/oMPwpIiBBRqmizhuLKHUkpFI78ND3cCefkI2/5o6j/EbL3igy1ilf1E5JZlBsI5uC4tf2
sFPOCzbxObSr8W/eCgrBPACaIWBL2LH8KApaLW/xtqxibS910T7pFGxlVf9GFtGlj2BZkkRsfXxv
O7RlGbBWELKod09T82ho/0i8tPqmWV+RYMQ9E2RkbfrAtBcgdlYFAtd9OP5F0oZmGX7xwchDNEdy
gyEayPty1ba5jUmasuINuGwK94oIKwJ6EGFrFDhRsV1I2+H+/XbPL6BvkMHIhKGbmNKgEJ2MPcfW
wLYzsJfBFg/xTtqFPvrivNTjtT9v3Ms7MowdD7FUyEA7PLwUcLGqbnK0JHA17vrPrUThOzqMJS8z
PZyqBezU7uJBbw6hq7uR13oFHjIoB+z/FLGIeigZeAlIleiAE5ZZYPq0bZEjKiEMot/s+xZ7xwNH
x95kQ7bQuG5zjdGGsX1Hj1GiaGqmrjQhF6JPkeDCQ+Aph8aiVcGMo68bwcs7UowyhZISy2YEUm32
WUr3Bm++k2ZtGUf47vcZPZrVou2RRzNtRR1czCvE+cvU6VYwHVvJvewGtyzqO1qMOg1zW6YJ5aVz
mtgSXRTcdvqChRzpDUAmHJEHscA7O8r7yjdlSE10gYok4RjcmMknIeclJTaiiHcMMSkyrBbOermi
h3dN92dJO+MGs7GWZCfHxuf1P2xaiZWQ0/9fcdMBna3MQ1hu7JvZS7v4LB1UT9zxuoC3St5gCpuR
ZWRwsb2dkQititVImXBqtHUbKRYPlZ9vg0sXpra8UHb7ht5oMRJBsO5cAuAIUp3iHWl3o/pns6v/
NQxvv89IgLkEUt+3MHlEbbxMi50CW2f0iFvUpt/5UYve6DCCMOXBUnYVwknVH6ub1+fog+HEJbI3
oT34ReFiQYYfXPGq+LzzY2RC0GfBLEMIYFj012Fi7kZh4hwh/fQLrLHzTemYdkYjQhzSZC8YXma+
LN1RRZuhvrhS9eWyidh0UW+yZzAuqlAQ4+lZDq/e7RT5xaxvCLn9/0gw3smcUpVMBPwQ6XaoD4p0
q/P6Zjm3wk6t9lVUqc0AO5eNVegPmd7bEwkr5zIjWw1+a0U16GesDMKUAEYxS7A8K9kjbLDorgPp
AOhOn1eF+43h/iXeBmMShqktu2YBQzqRLS3+kspPRnw1i48BoEil8aXA0I90GOv7ZObE/TyBYAxE
X5JU7GksORaJFZbovlu+pLzm060M3buTZMzEMJBKR0iDC9vLNopzD8seY1O+6iRXNFdW+SXmgM1P
nPvbFhOMDWLmGNUeNhSXlyZRm0iDa3dpynfZic/NVzofhnSvHaWWdMMDtvvNRb6RZEQmzropbfqQ
1nRoB0pkhwd13wGZDfUVj7uOY9tjvVFjxEZC81QvNThW1a9aipj7ZXEkizY1xLbRWxhcoKWkflfF
2B5U+eod54C3w7Q3+ozw6EqLidMQ9MXIpoE1li770w861c3vp9qOo95osSIUK/qcouvcVvMo3uXR
2B2msQb4YtQpn6t++DEKlelcZpAnQIzXmaOhT4G9bdqF8k8vHSfh/vLvb5l+zKZjuR3BTiI8td4b
mKTAc1USdBPbvrqvg9mcSBgdYcjQod15ctx+JjkP93PrGNck2WMUknABAreJlGBkG7n+3EfjndpK
nqAUOwzX+Jc53Ax21vSYIxTDgL7ycYTBmarDgp67zpo9xU2vef19W6ZsRYrd4yJNeojacoL2Zfk0
CNhCjwE/GRNClzniHODr42zlFNI5mwjAORBjz8Q2sj1Rb/J8sOLkqsQQ72VaW0kZ1I5+CchrB8KK
WF4nYoiHLbVg0hNqOC5taegdGevG8RgqbF4OnneEjEBOYkn0uYH5EubankxPK26y7huHKRoAsAHP
milWBPu0LvQcZrmvoFl9aw/p4AsAKppUwHgstf5PtSh+BbxBLPypn2oBKwWz9unyV2yp9vojGLlU
KmOQWmxssIeAYCcjEWsrz9U/hDJ7DY/XVJjwEbWaKJZlhMcLNnTJSZFaAcCsEZL/mANul+CWNV4R
Y5PkBjC55SiFqpm7yYt3mWdeGfe0uTX2eHLCMVzshLAchKKMSWiExULmSGTZkzH05zDyi1H+nOsV
YH55mCs8klSqVqogTYNpVgMuTKjPg/xSGngI3HXd58S4znjx5WaGZX2UTP4hSYhejyaOkgKWGC+0
AqDnqIPXvT18lqF6o2RXXG3naB+b6p20alalHlRpaw+xq3tjv9xNtmTT7q/MN3f8yjvPwrA7OMZ8
mjOhgMa3rgaMZjeD5MQHYMeJgOH8lDuZavHeVDw2GSOjpPIUijU1MpgxGMhZW86hfHdZvbfaGdaW
k0V7bQclLfQAEto4YYHpnNZerMDR3PZh2AE/xa8yiwyvgQr2Y1+mzfEQMmNagiaMNT0Cf0ksuJL+
xcx+CMpBbZ6Wv2jpfMckY17KGmgLogZfREFTu8ZV5sJRY16P/lYxE2SAdQPkHjSDsQBVZkWEKO1h
sJXMliRrelIPKja/CcjE6H5qY/7uVrC1c/EiYhH97L1G9HZh83b4/UYrf32Hyjxe0ywzybTgTgdP
f6Ltu/GBumFbdzVfsWsvOjQaJzu4FWGvWGcxIjtkIUW1AclkT1EVu93P6stfVFDXJ6wy9iabzNgw
Ymh+aTwV8nPPXUG8rXNvR8e8SzK5MJcWpRi7wMrX2ROOs00O+jF08STLgNly+nfrcHjHRz9rZbTj
NEe4SRPvTeAl6k1fuNooW23/HCSVlZaDXUY87dt27G+cMtZFR8pmwEAsBGM5FfpR6feXtXur6/Pd
XTHhi7FUyqQOIDB4QBO/6f1lBwQXe/ZQUrhGKIEcNc/d8nhiLMpS5NgPXCIMzHoNUGp5ZnjVjP7t
y5xtUgGkmaRijxkGeBkqdSaVRjdDzQXhrANhh7ehZFMG336fHS8MmrJI2hi6pIj/ILK1EgxjqGbA
sb6bIreiwhiJcFwScSzARSOcs/y5Xg6SfD1HqtXMh7E7pbzcDY8rJi5ppCKuEMGbtlaei9gRg106
/0WnKPDfft0Mi4OQFlFJ5Ao0eu1Jrh6bqLDS1M2wuAZ6lWWlVbaFpWeHUVCsPj035sA5VB6TjPno
Z72uBPQK26Lsk+iqwYu15cxmcKSPHVIvzVGMApqIMrpJ+z5OUdjZQjsmvXNZyqn+f3h9rM6SsQ9Y
P6VFuURZUb0+xvhhfijjh1rjJFo3M0HrO2PMBJmmOhrRko4QcnQpShAtqI9PqgcsMJebH9+Mjldc
MborZuo4AwIMp/cl8CWnBogtrdH1z6OAFkeC+QFsUDqmXgaYePfygfJkgyrkysYPUiGqvQBGYyA+
pdFnZDusQP/0fxFhO3K0EIgDooHoX1ew16N+UNG5PY6c9rDtO5MVCUs3MQoBK/ieFbw4SRmIYGXy
tKfKm47fgCnwRHNoaOXnqNR2NPNG7DWCXZ2bUshyMbXw+Xjb6zu6tiRw5Bu026KuDwQr00CimRdn
bN7ViiYjJijVaYKBpic7Rz9mfirrypJ5M0A8Gqw8pCTQIgIaYzo/i4Ls1nH8WcsVzvltSvwbK+xr
F60spdrT2HeqmwdtFv14JvtBJqpVZ6JdS/U3qUee5C/EcEWUcS6LrCjdmEHNhmE+RRI5qeVgZVW6
u0xmO2u2oiO/F0QlR2TfUCMF2fDQ6Hlcjpqr+4orf+WJxKa/XJFiQk9JbJpxEkGKFjloo5vmvxoL
n8MS/eQPdndFh3Ehuka0XuoRNsk+Bn3RK5v7xmmwBewsGY+8eHfTmayIMYqsGshjKQElljzG0kmf
OKESCwX3M7GzIsB4ETFpFJkMCry+tXjDN+PWONS3wZ5Ulngj3iu+ZDdWfW2EVvKFVz/mCT7jWIK4
l2KxA28JAOjCOLYqclv3/tDfRsqnOuO1DW76S6wxAUA+UGKB5f1eFOW2i+RlhpkCdODopCjrTXa3
p3OazWPtjNgYJF6/7hpPHd78yG/U4I02c8pL32qzQsOOsE4BDSHWKOKIyyOeS6ghxU3o1noaeUIj
6Z4xF6VbJqT6IeoT4ZRoNyuB6uoQmDNXjcIQBJrFbjCEAZDI2SrN4TYegmOi5LZSY85MyR5JLn4i
+sBDieLdAGO0g0RRiqCjVZa8udca4bGSUPieDHEvlylPsHnEGOutmp04hj0EuwZYb3JD7NhFN/0h
xqhxcoUXjjM+Ri7PBv3GF/66aLYG3lf5qAi0kNQGrmwLlvlIQdDJvYEsvh1+LwCJqXEiik0TAShF
ujJBUYGs+F6u82EYq1aQUHavVCfLI7/ueCnLzbN8I8G2nS2llDQD+rLtzIRymEAaKNTD0BNfqlRe
pww10x/M64oW45kyJQNci0gfV+gp39PYZcpxdm2MbkqqnvxawfalrUgyTiqIwzGejZZ6Ds0b3QBR
EnUgZ93OQx+QP2ga5T2EuTQZb6UuimyUJWgC9vNT+FqUrx5pTiZxG8z/hg4vWbkdE664ZOyfCPHJ
ZQMvngooPzNaqqbH5kgTX4VbnXkD6hyhZBGNcgXw8HEM9uKiRYtYYwklb7Jj0w+v+GFsapJhJzq2
q9CWKrqfVtoFjuoY18gf2oCMdC57/c1YcEWMsZsjgmxBQC+uPXeZVSB9SPqnmFfn56kZYx9lPUqT
JoHxmOXJDnrVAuqGHdS7oBF41pF3eIzRQEdib0gYtbCjE54IgJwNvgO6GmlP71+k5jcjs7fDY1cP
VJrSVFhrZyLn6mSfIhuZ151uY3oj97/RHjgMvPuyU9nmPkMl0r18c1tRBh5A2JpnaHS8nRETsS8S
MS9lSGJlFwMAnu+74rYGbIKiPesjz3ptneuaGnOuot7NahjizRA1TnoHhGdHcOfv49PiNrf8k90S
mBU1jVHpOsoaNLvj6ZANs71Uu7S9FlOsaRv/EF3/NUpcE2LC0CHOihYglXi1akpik6jJ7Kg1dGvI
Z926fF9blmNNirkvIcyUussQFZJ4/GKGxlVSThyReH1SsT5mTYPR5kTKY6JlCtJQSGrMLuaHPWza
9HI3ckDXGtBUnbgFoJxyj+9u6I9fIs5oedcmxlgmOMsmfImx57C5w34RQz2awt9kAdZsMsI4J2VY
aDTANjFOSC1kPLhYUWATpG4Kuy05NvJ13PwCZ2xuY6mzue1a5DayU3KT7zLJwuKMu8yLnPYZm7Z8
WlExdhhV24vWCwW4NizJ7c7jUeJVejad3Yp1Fo2pWTItIQVMKX0MDteRIyBl9bq5HOgT3AzIVsyy
pkatwioDQoQBS8sHFMo0a3QFJDOvSzu3O0v8JvzArKgjcSusHKvGbvkt8DAMBwKr1s5We5jtZi8+
JGCy/TbCqkpfFhjVbIcJrB0mRi8r6GbdYM0tY3U0KV+ESoX2RHtyKA+5392EB/1KRXYuQPsIYjRz
tHgOmGPqWACmKpYbPaIqi2UEo92RULQVaRmsohW7s5ZkBcdG8A6YNUOZAlDlFloqjI8NoHzM7zl2
ezTmjTzedM3Iobb5DMegpQoYWNPADg4mHJzmRNGKAi5yvF08xes1gEZY1FMi2eqHiUNQ7IK6aOhu
tPh+ZLOtcUXeYAR4VGI10FKQj3+MP6Jz7Yq26NLo2xit3E6wf9guA4u/04L6jQ8W441tFmm1T6Qx
LbDGDAs/r/TuJjb3Km/31bYpWNFgeKuWOhcW7JRDvmbCUPX4UOJFJgBrCuOCe94DcNu1rKgxF0ni
ASurIpxk6+YvukPxu1Rbf9TRJGCnp9FBcO8n/4SfAnQ0xh6v85/LLKObQtppQlwh/lBfmVWOlFnN
l1x1x/dkm2mNldiY9HpXdm9Cx7fSlGCWbuFEJf1Q7JQDdu/8m+fLZlywOlhGIVU5mbGEC7SCh8WT
7RxdmuVoA3PRSj/JjriLUR3gVHI2PfWKJBMmhFU0ZIGCw4R3zmFozeB5NO9KDUF5wdsCxr05JiwI
gl5qYwzCw4fQxQiSlTjBXnPLfYERQoUXGmyF5OubY0KDNJkAvN+CGt2jUXnAUwit8VtaW3AhT7qL
UTw8BTI/SZwBfwqB50PoK/73ii+xCAvqMkQAdXilX17lSKGaItoBJ7ytkCHBDpbLLmvTefy6SElk
cgp9oCbQS1BTOq390letAjCcVpLx1m4CrOhdmrCOeCb9sm2T2FEztSLoywOWNYCKrUWxMTm/y33l
LANmZXKBnJjclQ6g7p4vs7rZB/V2s3jxvNdJPTbSpKXJjPizeQ2oQi/1xfsYgL6oEt5nPg+XdAuJ
Tl7TYyxOEImxUWEjG/Js5vUCY5dBmprcGj+3duI0Rx2NLa8xZ+XrTjiD7c7vj+LdZbYvWweMq77n
ukzSriwa3HCdfCsjfzL/z99nrI/WpCNJM2TAQoIoVouOGJbm6CSPBdbaJHGIcglIaJmItq6hM1wB
MOr7ywe1LR+KAiUgqqRjuff7kxpDOY7KFEZNkCyRIMU2oKVs2s2KVQoehU8CvgjPK25amxVN9vQC
s5MyLHtFVXWycvl6FI8mQHLz5wLTvg0iDVnkaN+mxq8oMofZCF2lTrTTq0P/r94+ViOAS8VrfRI5
lmzz1laEGLNdzEM1z7RenQhO1T9U0TfOfcm4jw+WEoldEcNOCmZPxPf3Vc1tr6BbFM9FlN9FbNXE
TMR5OtAVS6bzV/OxgDf/RY2xlKFGsE9CR5+vhuqjNTlAljwD+AZoMBreauhL46HAbccQK4qU/3UM
oZcF9jnh0dh55DD64aH3Zi+w1B2/Ur3pz1ekGNNYtGGVFzUsspSWiIw0rBETxB647nP6KQmBeAVo
VJ58vGKGXLo/xj5KoaYEiQT7OCBqESys+2hyYBghsr8mTvSCpPYpeaHQ7v8mzbzpg1RiqED8wquC
7bcx5LbCYkk8TIdc8xc1cLspegL2lnNZSDlkWDziTMqUKMwwX7aU52w+dtF1VnNisW279cYK++Kd
lGIYSUJzXaf2s+4tO9MNPJo9DO3pzG8M32QJOzENCVlDLG1hxDKaSxTGVJBLmn0qH43gkPNqu9sh
34oG/YaV6NejDkgtWvkXb2kGu0AS6pv5BalCjDjxkEU2Cw7aihhjg5EvaCL0E1I5TG5o2TrYpza2
O+0WdGXL0Lb0618IxYogY4KFedFHvQF3LXaclMthCgY7RJh5mcq2XKzIMAaYIrEtWYRhmcnUXxZB
3YlDj82EZD8n4r7XGnfIRisgxGul9r7qo1OrIvwiIkc+Nx3O6jOYgFqLalQ7qBkzlOcFKxnjxED6
/vsoPnD43Yyc3wixyfQlioosok3n5JY+0IN95aafQpt29vAQBbbTAitajDfAcoM6F6kShBkSWxAa
lE9pSIn+nr3m14MlImsfOzkPJomjfGyz8mCOvS5g7aM96V8nFHP6l5n4l8/xdbLjg11e8cY4g0U2
2xr/QPkOwhNF05efpRgpFyCROIA2LxNMZItO4uZ4pduASgKus/D98jfwDIDK+IY2raqRGJBdoIqL
GDxUjrQVPZeBfpGj0MnLoXHpMQYHCxtHADThPpFfCvwcre/yMzWismdgJIPX9bDpblcnzFic1iwi
o6eRy1g1qBkEVi+4dfky1YajxzwAlt/YAUUHfKah6qrJGOxQ6dUiJdCL0RbtLrcrr/T7Zzp0gpSk
bI07HjLUZlALt/o/gsxh6lOpxBlFJFChEz066hWfwhH+DRYL9d7/I8Oe4jgrmP5FgIk2z4mWeA4h
D1GLitlHVXgjwVjqQZ5TeRRQJxDItyl/UgpeDMsjwNjostQLMaJAEUiikAPFsW+AiosHv4Iai+oV
B36n+bYJeeOJscdCPzdC/8pTfpZ7tyVurPA6ijbZIsDhMVXAWclsW4Sp4Y0f0cZH5Et/SE7rk2fj
VH6bPclt/Fi0gitu2wCV4g9XtSLJWORJLHIVaHyvJG06h0qzRMXPLSDXPHuxeYYrYoxKCXUehBNW
/Nl5MWOM6pClT8nAs/WbarQiwthhM07mAWtCaaWGdl0Y+383mLLpn1dkGFM7o11ArDIcnK7f6ULu
ptmp6Z4LmbdJeNvGrggxZsEchQKQVtDXAXn8qLcEV3gZUfiCEXrUbngtA9uFgxU51jzEANVdaNwR
/wBWzp7mmCrdQtsMppPTveBT7M4IG3KBe2ZzvNdmJELodCEGqvDEZTiN+nmomwzPKdWnObxpV+su
1nh+pim8RHc51KgcfJR84DKikC9iWxojjHVhhLIR4AIx+CMi9KELl5IC0c8EwBmjs0LP/P5/kmRE
s48lKXwdZgoypwNBFNjcYoaHprtxsZgUMwrWZZLbUvrGJCOlYppK4pSCSVMRPBOj34PQf6+byheC
ybtMaruMh216/ztQ5vqMOUuHgbbmFqf6BUAEtxWWN3yNX2Um9KZnqbb4IQj90Q+3CBB2bLvTFABZ
MNmMDOiAApoh0Rm+1Pas3cxLYQc8z7xpl3UV8MsK1m4Qk7H9STxiRowmf/r+JOXHlNdFefn3P8AD
Z0ltJBVV8R6dqwcihR1gnqNiz7mgTf3SKQMKknUiYdxy3zf/nRIcJd01kSbLav2qVNrTuESfscvB
NbQRmWUg2iXd3ogarinbVDlDAow9IMNVnCcuc/U+rUoyY9UeFLzJxbseu9SyEUQCfXLqWjybZXPS
5cWS8uKwkGonKqONkHonTlzI682TWH0II6q1VGrhTLEe6Dxxjpdr69X75BVF7a80cEWKsadDmU3d
PCMWiqSbWfKqY1L80w9/036vragwEioA0WGJS0hQl2mfI9VEZVmnUwy8fN6mc32jw45j1kEzB2EI
OkrS3KiBjgVei61BLbJ6csYGAMhVYynjxBHdTS1fkWXM2JwtmoREIkxLEFgkuemDcEdaXhvPdkpj
RYYRiyVHiqGmYDylG16Jtu4l182uBxbx5NIi5LzjJlE4gsg2kxlBksfqjOQ5xckunrEa1KUwPM1d
ec2FDtwM9VbcMeofCWjvqHN0PNCCYDK8PmhiW7st93L0b3oANq3aih4TpIdBNCoAsvhJj/yg6yfD
yYr9yR4yK9ohJZXwX6RbJoYAWxSoizK2HhBGUoQaeDLYjk1jiAAZ+qfRnT4tj4BTyp3RMQKLrju5
bFa3XqVriozQDGqqhGWBY9UXzLgq+1itLam/kwW/zm8vk9ry5mtSjJZnkarrYQY1IPPUWm093TZZ
dOiKpLC6jqdzmwmNFTUWUV3UEq006YgylRfg8mNqrvxClwR+Q7FxwmNLdHJvQboU24XQXdzOzmVu
t2zNmj7VnZW30OZWVAZaWBrbZB9JsaMXKFIA/q0rsBMzhQvTBX8qeWWzzYf/mi4TGCbtbHYdrcCM
dloA8rfH6E9dILUZ9LZmizSI+X6ZUy5JxjG2y9Qi6QgZGoCpnbrJfdGhm422PzWW+jV0Bl6/15ZB
XfPIqIkyG1LRyOiTmZODhHXezZ0w7C4zxSPB6AUaPIVQo9F8IaV2OGtnRamcKU45YSePDONftVnr
xJDGZgCHy5VnufgkVf9c5oQeBhtjEuyJNjGbZ2KlLmM41TJAkyrV8Fa+TczHseVMMW9bkLffZwzl
IM3/nWlrpsmqshNWkgPqDpq1eACftS8zwyPG2JBSRricJGBmiRM7VVVgJHvSGFtpH7m58PUysc3H
6+ro2OSyJvdKm7aQM/HwU5Ead3QCjI2KFi+vtZlcJkSUMV+mo4mGbVToipmUJW0jpEunKKgdQYdE
glbNvoK5onNnzRdpcP/Kh6/pMro0Jno4mlNHXQ59L5dozMpPAp7Imc8LJjcvb8Uio1OLIE/TQOOg
OjqX8Wcp8Gv10YQ7VYrC4VzdpmKtaDGKFZE2CBPaEToJXoCp6dJvAK7gyt8CIBsnbvZAdwzwRvg2
PRz2ahEM1ekaYGDf23yxWJpZJC2yD6Nypahoqp+i8yDlrlHwErzb/OmSqBK6NYx9jEh63sIawb01
1TmpnaL9kRPOqPum4QAw9P9IMJKB+ruezQM8WDoLh7hJrpqQcK5pkwtdRMYE+RIZ68uZA4u0sAPW
LA4slg+lLmMrY+Sn9fIf0q6rN46c2f6iBjqH144TNIpW8L40bNnunHP/+nuo3c/TorjDvTLgBwMC
prrIYrFY4RyOGPYNtZFDWYMxyBiAVHC4JnnxVSQSdG29FrTc6xZxb5X9SYwLYDoCMSw3MreKMbWd
Aq1+mV85ZsmKYvXNh1DOeBhkRZtWfMhw0APSgw7uoB1BuWkxpcNLSfFWlzLHWBjqaiJcb4P8tQX3
inWTtMFlhdgiQFcHNwmfRU+R6qIqVsoMi49jy8vKwVPMeS9UCuc2ZpqicRZD2UlIgPlKAv5iga24
1l60mDepwvRNGwmUhYxWX2IgEx1TBeFywdvJRXdaD9RUN/T/RvnUvhJy6emZl1ZmtnzA5/9eQ8om
jFJdB3UgXuNp8cCLhxg1/17t4a4C3l3NDEo3oiiLKBY91mcRosgcgHLMgmyP2Y4Dr8GJmUzTDUOV
kAzF0VKoa7pe02GuRJzryRlBgqc7xUF+TDzdReG0wuspc0XR5sKmMt3vWeqH+uEgxn2F5DmkSr52
YwZvs1XfdTeUbDwT8UpMT2XwqSLERlmVMs7FysKs0rCo3S8zkD1plzkgJMYA9R8c6t9LS7+5pQIV
sFFA89ggoD0Vvb/ZalfD8+Vj/S82eZZC2SRGw4HWghlXRypvjPDOMP3eRFame+iFB8H6Ka72AvYv
jXPM2d7kLJU2z1IQ5vAtg2HIwH4wH7NOuVtWkacdTw5lnpGRq0kJGklkStIKJbgbpHr9dofB65vZ
e3xMD7wzzhRoGiCFVHVVAZHa+3uuWBKQbjbwX2Hzo85erPI4lqt9ec94Mqjrum+kNptryBAS005m
sAADw2LgUW0xPbGFAiuAi5AJpfsljWXQjDRGUBAud2P7VJSfMYHN71N+uAI3aZcQENGmWOykKTCX
WNt4iXEWi50e2MihDBys202cEgiCdL9eWchAuNqLAv5t/StOlhvf996KiSVgqJFHbHtCOYWjKNNZ
bT6AsvVxBiJkROoNAEd9iPvwGBXiU7WieUvsOeEP0eXDC3AjijL3ziripSHjLJKe2Kv62i2Heta8
JvTL5eWyEXLMg27PFAw9lOoRIf5gVutuiKX+NjakloPbwLzGzgrRczLKkItjOyvkzdLvswOghz3S
a8AL55knaiOGBHObFE5YqcWgkBROVj3l089cf2lHjibsJ6ZlorMOA7monFN7k9VTGvUR3LkY/B0Q
Kve4I9EJQLC2P+WGzsI0KielF7OaLGRuVZQCzfwSmbvF4CT5eApp1KKlcVKiNxxuaHLk1ibXoYoW
f/NVwXsr4SLosbfo9/LRHZ3hGueTRECJSvnKyr5k63WbcVrZuBpRjjXT46zEpAQmpnr1WzOnnRs2
KtBBlvC1L0vLlvK8dzKh1e1uaeLdIAsrKHH1yFFqpebYC0tfQ5TILaKhaPj20NmYpKBWgt70Cyxf
7rzM6FzDFI6VVHHSLEydt3IonQHq0/RADYfOYN3GEIO7PmcBMUzpSdxxAzfi62gHZYiqJYqoUWro
z31/0KTemmeNAIBKrde3Limfp67pZpW93nfu6hiH4WV8K2KgPMpRlb2iZ9nk75sVTcKkGmUCc6aE
37L0NtF+hD1nlIHlrlDkRVpfeSOqokSMiyKHUgH1ZLBhTcG4i/YN2LB47orl5g0Jz2iQz2iiYVI3
Si+MIRKjcPPG6s9qkGuxPQm7HsPpcyJzVu0NxezDlm2EUX5rtapVyWroROJsy7fs7hq9+MiwkC6m
xi/+6cHkpZBYu2WZiiyp+Kdg197vVg7WS2tGdOLMYCqVcvDyfStMTt6DtY6EWkITJROoD/Tc9rSs
k4xLC2esAe6j/LIYQdV9iYXIkZf7y9clW52zKMohL0j+5lqHi2wFvNS4r1Qvs3gOmfwGvVPgCBVN
XQJbhkzDFgt5M4BOYoU6oUe6VcfdAsQJB8Cw93XAa3Jk3f9bYZRZqJFsDGo8Y39UqxPseIzgKbW8
Cx8+sXBnpT40TnRCX8wT5DQr+IlWFaVV0a/TyrsshhWkWRZYyJFjQ6xrUVFiUbZLrhN1+uommk/m
Mjpath8bXrGIvWxnOdTRFaq8TDW03zpz9ljJTya3eYLcuh+NQLdQZRct3aKbJwAgutZ6DwF5Yit+
6RLQbPkHMPX29SHyeXV2tjpnaZQ6oZzBqZKHeGUeI8C0pa+Xt4V5bKDG/7ShrAzU6bkmEKK8Edsi
P3djYPKAl5hO4CyCLh/KRgT/FkGEvtSuUr5Ic2kXALU1xcWeZF7rpPJxexQRtx/gjU10AinUBTgo
QALOQuK6H8xAusrdykHRN7dFNFvHgN74xAa9k0cWeHPpTcWozZWKMCKtvmbCz27gHE9WAuidAOoZ
N7Vhpsrk4KgAz7WHJwUd5ePRvFqD+BrMo27sWftP3A3vZFKHNQcPg2xOsPFoEA5y2d8ocxUko8Wp
dzGM750Yyrh7xRy7kMyU59JtWR/C6Zhqz/9v+4YIBYSWokaKQZSIVsuTLiHmsDYjQLeWIJsatxDz
3WUx/7JLaDUA+Dte8zp1jqxZWiIpxorJQXvVvoH/JSflFH0hqSs0+rsRGv0vyyQ/STkiaPVbJJ0w
DtUwx9QSVPu7vzULlP8GS8m49d7JoSy8NsRa14gcYYd07m7dSdcdYBtI1Sd+vKwS2yDOKlG23ixT
Hw2kwFpVEai2HvXuDqX9yzIYHvWdOpRtaxFIB5MM5ylJ7pToZA6cRw7v9ymLk8Bo2pogzHSUdQ7W
VAqMsdr/mQqUsRVq2Q9dARFL/jwlV7nFQUDjqEBjDaZDOGpLhN83x5t6PYkaF+mF7aV/bzRNsjcv
YJLMM6LBYfGA3eWPR+1eup7eGtzjn9y+CsaljVZHVQKQGqJ5PHLfe+nIWqaxQiAFecLDP8Uiv376
m/qFWwhmmvFGGrU/SSuLSyu9aWe9opx4TzAXTFf5K39CzfRoHfjRIiO82ir4gdkprSS1TYiC+nqF
jnQ7zlpPaiUAJ38CsuudKCrSVkWxbxJ9RITVonkzj146q7nujPzbZSPnLOLbu3pzsZZhIqFpeQKq
YHRcreOSXYEe4bIIctQ/eNDzPtEpgHBaq9GaEc+Xq/66CBreesuroE21i1emlw+lZF8WyDxYG4Hk
7xudxhBgrKUBnWSU6muURStetMA8WBsJZFU3EqYC2P6hic1RTyQJhhYiGJ54Q+qiKbrneXcQqxwM
PHjAbFgWwF81mnBkjXTwGxUD5BGYX6A0eOB6cNHL/veM23/o7GNa+kYidZTNeCkUNcQaTlbqLCMY
h/Rd1O8k0+JsFitzA93gLySUtPHao9ZybpOslFtiHi8lcMeGIL4pn+XBVl8JLMzKg+tmDXS/k0ff
fkIbm80KzfCyEHaDJ3c+QSk13ckXv+boBhVd7SdYechULb/4xjwMG22pe3FUxbJXLFhO2ewRzg55
66/d1TDfdngTXj4G/2I155Wl7sg46sTZIOegdRcn/aFixAMVAhtsDYQ56j/MmzIP3kY5yiMjgO61
RsBWgiy0fwVkAyaCHNIyYCjB8IKshA/8CF7tlunBzkLpDEslxxZwAXANaGXnggevmhQ30zhukgW8
vLUaOoNfrKQ1s0fam0DE9V/WnXpL5sTGR15SjFXJfCeJOnmYGRAEbYCkt0HIvWAnh+hESF2qG24P
F3PDkJSVDFM1RZ0e1MVkYlPpOkm1/EVYQvWfM0rs/aG6yq+Xq94pQaXGO+4k4fXhNgAovqaYsmSJ
b+pvXGferMsck4VUbiS/s6Vj+Qy36bUnnl2w2ssVAIb+lkRdAzCHrDRLhKCYfl5+mYcumI9Lalev
02uxlzxx14i29uPymWMv6G+ZNBmAFgKWaYrJkTNBFlj/ZYKt7c8kUO5yQPezEnXQKpwKUK2crOYT
ww3bdXuDidzskJZ0oK0pcdlIHcB4gVtXmIWr5FwMKeYlet4fmhmtANn0amTkinEI8hBQpE758wjO
icipHgRX4ITbbHe4kUe5w9BsgT9GVk7YobFo1wRorVbuiL8nHdW88JTpljbSaF+ozYmo15BWthi6
F4qdukrXi9p8uWwObHdxlkMnFsdOyoysxBGOu/Ygd9p3qUgdxQpPba84oVncaclyKw14RVrqg2WU
wWX5HDUVKkwV5ijOV+KtxPLYANZGvjJCzqufeWVuNKQcIrAh9CEuIMIcC1sy7qelBVGYYIfTU91X
nOPF04cY7cb4gSPWiQPJ06ZhZnfqc4T+LUzC/6EUyjXJbat0VgKV9A4Z++YxAobAyCOPZPsihFXo
UEVWhi6vCO0k640KVep0tM0CjNoiJw3IDBKVswTKxtdQlSNYOR75/fccecZ5an0j8wwt9i9bGUcQ
fcfPhRVFyYA7vo8fY+Nez5EO7idbCHnXE2fN6Gte6iRhMA2cpqlIbAkQW6HGa9xjX4C/F40GOujF
zJoHDFLC7S0gsJCONboBdF/c8ZCzeYtGmfKcDZZe9BCkY/x71L0eM2Nr/SvseeSyvEWjrLmLC0Me
SEsAqJ+8VDPdntcq9C+++7xo1K23xs0wLKT7hfDQLKjcEYDe0FcCQtsy9FxqUKZKKupPGsY3NXDC
vHcDddKsYVPioQ/aQHsuoqOgtpwMFmv0WxE3MqinQKFMaKMkGO4TwAVJdiYJiitlR6gQB7e4BdMq
wNTVAHTtHJ/NVk4TdWBSKKr0lmXd+LhqyFMtQ63S0ZXiYJqpJ8uCe/nAMt0o6Pv+EUHHQRKwN/Oe
pBhXc7lLzOlRbnALauP+shjm1bARQ90+0VpHbUKqRBhOs2Mwf0aPunVvmmDKSnlAB2wb3Aij7qHS
1GplAC+8kwItNcHcUOOYYH23hRPBiwgdfqxMPv9DrLyRSJ3gwtSR5HpDFa5XL1wqHzjDfpsvztiC
Ljp1El32NEnxgP/+fHlhSSx0STJ1pLWpQCRbQddVUv1OO6atlyeNneSjrdSRvU48Yj+msyKjKwYh
+PkA87/KBcYQEhhMVP4crR3B+4vUyBYGniD2+38jiTp2QymnYquO5NiFd1IO6G3tWAUzZms9LcPz
3zpUqPaY15Hb3PAx7NhWtBFPRaGRkqJ4ZmBl27UCe7N8PYXzYx8qj0kx/tQSzTXX+WctqrmN56Y/
yamfa7kPVAHOPcRCOlZwN4PIQ8PYCYbU37u4TlYiuYqw4uVLmmDkUHY6R/teou71ZtXiy9+Thrkj
+jKYuz/R2rUR/2EI31Ixpj0RDxG2mS1kNwn6IwaQsV62Y6aD+K0kGoTeK9kiU6dEGlY7WSpPXZQd
qpm+CVRsy6juxIKLcsf0ext5tI8I23Kp8O7F+HkZkXD/L8CXyU6WrbmdWIN+ndeDaK9a3jiZtCSg
t0dFTgyHxV8Bj+5roRHZRtfGx1Xhovwx3f7m26gNX3VJCmfSJtIIoDubQVozmf6fLTflNqy10rUs
QvhkgQLIr0Sld7RIaYNYy8Bag8k7R7bqKLgslLfmVGwAkNVM0FUINYerqlhtAUSa4Gv6MyFUQCCm
spHkKTJ2VocU7PQjayf0zCXOZSnsZOhmjyjn1GdLPKUhYvYZzNIEk0U56bYEShx09H6mF/HdEaRc
0TInho5sAh4I6o84P6nx41p9u6wQb2+oF0I4xXPVkT4RtIw67WQdejM/RpXMeSJyxNB1GUutVSMm
xVMrU+0o+mWCLCaSVs7uMA+QgQkRC9Shkkj3WamzYq4RaUzKGikoI9PPTMm7vF4cETSPQD9HeTTI
EGFkGFmY1Tj1jVbhIYMwl+usCF3TrjVjLEeSg5uK9Eo124PSRH5WdBxvwBND/r6JMwEqIq+ShDNT
axhwyVvgBN8lLY8pjrdk1MlUQHJvFTXSSLPQerqe7QeZFzDzFKFO5Zj0YWg0OJXCoHpdP3i50Puj
9olZYfRb/rYvgzqP2tJWgE2EmLhIb6VUwkAEWpAT2V1GcOlqgvdntkadTTNv0klEjdgJoxHwiZFY
27Vc8WiO2fHWWSu6zN2ESYsQB1r1ruQTVIrwa3hFAGANxzotbuRkgLiq3My13IZHRsRO22+EU/c/
ACvgGBIIz7IHNX9SZ1xDgxtqrZ3Kh3n+CtJg27CeLi8sOydnWKTl00RqnR6NXhetXRtCmEXa/UHD
GPuJ0wLoarxO7yROdZVlm6AcVkCKqeqABacOWbLKuVjXCGcr4VpQTmPnpzx9OCJkKqgZy7COhwIn
zJRWe+hUuwdeQhzx6CV5YijzR4frLBVWDUPp5kDSw52wmA9DKNxf3h2OGDpjmatdoQL6DF6pxLhR
f9NLd23M04UZ5m+2hR53TpJ4kqMVUtab5BvBlyxO2nW4y5+mK8Iz+4dWQPfjyXUDhlJylq3pIRy/
q0PsVgpvBokZnWyVomytD5O101DMf4MokZ3YaU4jWL0LzGQuOx4XCm+fKL8OFuUukeIOZYhUAz16
3vZZZDdxoX1L48HgIXRwdaN8/BCFizy20C3eE5z2JgDE5foPB/GwK75fNkLWpbVdScrW5agS0pVI
K9uv2nrKpZc/+33Ktw9lNo8yqa1I4rCzijUQVIPzgGT61o0ONNhE2lVFIhMTlwP9gJfVXgpMzJDK
XEsgO00nI7aCKCeeIE0WIWTB1hj3rXmXGYFc3kwjx2tztoSuhYIgdRhHgNGAcsA8IW7eS+LIeanw
RFAvMLMq+8Ugrqc0/+qb6zrlpRSJJ760UuQDNhFXOchgk21x3eVX+kHFgz52NbR7AXn2k8+H7bZQ
3gCwlXUuS9AGUYSzgL/HGr/py4/LhsxzpPT4cGfOU42udqJSuwf6PiG7TAJAIuXfCLyzsOcVxXmb
RDmCuShL4NRDYDZ8H+V9NvE2iezypU2izn6VYRhmabBuKtCOkG950Pf5EUEJujLSO8tNnjkryFOI
8gWWKed5BExFgMKsV5KtPcdu+WycCPJ+dmMWdonc5WWRHNetkRLIxgzNfl5jdDYj61IMvqGKP1ZN
xauPW9HlmDs9Hrh2dWWVA7Yq3tf7KVh3iYMBswDr6PEn9zjLSM8JqsPcSQmpDALSx+uqah/PnxgT
BbHu71iOHg6Mhbku+xHrFss/c81L08Up62t5vE2W6wldNDzMKGY/9VYg0XmzUaVa6lUswxSlB+NG
dGRPOSpuEwALJhibt97j/4CBzLF/jfIby9Aa6iBCy+hb/CXZJQdwVvnGaXUGAnlw4JXB3sLTC+eN
ruV0VipMNanEL3cy4O6vVxfjREfQhrzBL8+2CCz8LEAu7k47TPsah4JH18W5wDTKpaDuURUL0Xgt
zV2mwVuK1ReQ2u3GvvcvHz2eKMq55HP+z2u40/WneFSDcZk8LR730iJzHAvvlFN+pU0sS+hFGM+8
PnftX1P+V8hNu/HCMjrngifxoplkfjS+6l8IeOh8DP0kAQUXSUrzbIWtkiFLSIMqlknHAEZrTGI+
Y6NqY2+pO3RlD7ywib1BZxHUkYtFuVvSEN01YZXYcvpDwwKu8ktY8ziiebpQx8yq+tyoeuiiaK+p
+m2ani1AmVy2Np4MouzGf1h4SElmBRnJeL/GX4XWjwUecBQ7AsCwh6ZIumHKImVnTV+EdVUXiAAs
sCwooPklqIjaCsi+Zq/vMm5pgm10Z4l0OlHFcIQ8p5D4N7FLFwieJHrkBV+5wt5Q3MuryHbDG3nU
oZ1GfQnVqHzr08fkEe6x02tn2YsfOblHeNeUBx43IvM224ikFrUqmzRfazy2y+h2LfZl/srRienl
zwLoCrAYFcqStBVpPp3Bh0h4r7Kg9nRbCHpMcfLIeIgL/eDkN+KoN0IXx/qiCngtWs0C+IPYTodj
LoJfCO3L9cQZamc/fTbSSGCysXt5RcfApMFAOq+6JhR9g0/U4lN0Mr3FRhBZ5Y2goe8Lue9bXNBR
dhzi6GrKOi+PomfLrHeXd4wninJMIzgkUokcs6y7X4S9Lp2acDc395el8GxdptySMmvVZJgQM74s
hKQWSPevs9M/116zV69EEH3MnAwZTzHKSSERk0ZtCdMwVxmsdal8AqORnffFjRquHccjski0MZqG
sUgL8wG6Rqc7VaNbhNGAfvoJdfp98xQdm2/DfXuT3whOC7pTXXINlJino3oc/BIP5t5Z7DzIbnhH
nOmcN19CHQnM5yRqLuBLJBm4UoBcENofkbq/vJ9sP3JWlzoJU6z0iqDgmEszDrcQ36BuwTHMf3HH
ZxnUBjaKbkRijitzcpCa+YZcWpBdiQSvKvcE9xMj7u82kA7WOlEWhLHHBZ1OvpFYvhyq+yZWOOkT
3sJRPl/rIqHUc/j8tP4qDbeR9PBnG0M5+JKMaBkqNmZuZ3vGrcnLl/C2hW7KS4wRxKwV7Es8hAE5
x9F+9DAAA7jRiNtOy1kuujGvjJB87CI4wrUPwTmpd5mNqPrb5TXjnBi6NU8WB6WdiDGr2a6rrjTN
X3TOtvNEUA5dGVUzt0w4o6hPPLla9uMyfJP79emyJv8SNP0+MxblzUM1njBOClV60E5Kbga2DTTM
7WaQxRV+fuJRNrDgNXBqgCGqoZ8MBVJKnmqNCbqxMkTOrw3o/brTvE8OxPjs4oWgwZI51rqxI9fg
tXUTN/bx5j9Lpi6UJjSKZYlhhkmfj8EUNqKtR1ro5Z0mu9qgCq6agKZUFBANrCYQQUVQEYDJ1uJR
RbJDkPOHUG6q1SulyTN8yFL/6nNEIPqhL56V9iVfXy7vLjm7l1SmXJQcymKnEZXFg+gRvGwSfvDx
Wdi2elaIclE96nZ9BEpbZ6zRMDJgqDK8XpaQc2OyT/ZZCuWoxKYVLbFHJAr7cfV28GKBV+nk7Az9
iBSNHsPkxDiN5L4Rj5IWlGpl12iJrrjgipxF06lbt1CyqUwryOoRwDvVdX2j33boFUFnmRDotmmb
fhlkPNtjdnNJCqAyJEQe4LOlVtFKKjmPI+xV5emB9KAi+zsEgm0cG2c+gujvwUAMEBB4hswXNIcH
ZcBc4bP4N/S6TZxqNd08DHmO50SdurHoN+vLOCSelt926d1l4yfH6IPxb0RREYeaKpWWVLg4Y/Wp
GW6K+K6tUztXeU0S7PsN9WHgPJkqXp6U+cNDAE+7xU6uN4SaqcM5y4+ECqog/YHOZa3Ij33QaiOM
2r8VWEhjlWIBYT1BWE3eYOxS8UuNJIG01rZaN5yLiLmMKE8TqmATdB7URQQvjqR6geSDXBza9bZT
0BO3/iWhCeCyYkxftZFDXQyhNpbSQkZloz7zTOHB0P5CKdlWdQI2HYTrdZRwphKYJ3AjkboQTHWJ
h4mMPebW4xrexU3lVDFPLabX2gihnD1CXgODjkQts3RFDaOkLScYYQGsK6SB4H87RHn5vtYHkNxD
ROep4Lgcrpsg+SntEhQlJce4I5GWjlFg3ggE+4W2kUvZPTq2FCEnWCsTkqX6Yf2CE+0mjhIAtj60
I8xKRZ+hqnunK2X+shLX/UzqoRkcc9UjCVt+GXhBCtMwNIm09IOJGxhJOIMbJ5Um6T/l67C5lce7
wdr1E8c5sUUAiEu20PtuWpRZTKaalkuKy0xaUWVJUl8eMoxQ89wtTwy1RUNc9QpKfXg8ABVcBhcj
SJt5JWqmg0Ap6n+qUFsypqOwFKTYL+ISm3xlKV21eTbDl8v+gXlz/BYDhKz3m2L08yTE6KvHzJrW
2ECZfdJWNOUA++BBJ2lrfALHI11ePIygvpdYRlYBRHUoVoiFXUxf+uqXqPLGzJn+YaMWZWtthHG8
cED8DZASex21B7UtPpPX2IigPHibdHOe59CjV1/H6FaKNTsGqMIMxIPLW8R+TGwkUT48MrI2mitY
de+vfnjIvPwB1n2M9sYhP5Q/efCKzLVDBo1g3FvI91KWJ5lCVzYl1i4S/9Kkr4sWcPRhWsBvAYBV
eG8BjZlpqPEihIiehIf1pt4TugXtXrypfykH2c38yP//n1gD7oB4VRmxJsK09yKrdMFgVE9eKVl/
p2b6PmyHw1ry7j5G69l7OZRRSK3Yy5GEOIKUREm1JNpbwd/00n+qElnljTtta3STywasYugN8GUX
Xo84LCk/kR1/rxLlU9u5MhRxwm6VVwDP9YqgvDH35lX5pPpk7Eb5Ie+4s+PEAt6HY+9l0ndv0qux
oiOcJss4BOEeo61+5X9qHuS9JMqV931XVF1KoszXGqzHXxunctrjfD+43VVY/IdiJON+fy+ROl7i
WFhgoIUpapKlunU6r3fdKmDaf+1AJtfKyV7p1tFJyyl0pCWtnHiQBLcTVdD+TuNqN1bcnCa8dr10
itMvl8/mx6NJPg6AoMCy1PCQoVzNrGvSGCr4uElGblSFYYnXUyNxom2WFDh+0J5IwEjUaZjEpEim
fg5jLDrG0lqxPoWgKW+Txb+sDHOpt3KozcUjfU6VEZ6sdYtvpNkjuxt3nV9cpdeKo+6WXe7wUKU+
XtuoXYqaRBAgQcumU6eybGtBUwaoVvStk4upvaD5Ogm/ZzLvimN09r4TRbeRS2sUoQScoOZS2slT
GJTuAk7j2o9dEMk+G966OPl1BRBlyy1ueMwQ/7K2vxU1KEUNubYWccXaqoH8q/8BImVXeFxckK8H
gApFlDodeRcTORm0V9isrUF5IrXRAScBRllnyeLIzgoZIyelF4atOxSdZ+Wz3aaoUSo9563GNtez
qpQ3UuT1Hx9htebJbKYcI6nFse9rzsuJ8eR9v6OUvdbF1FpZnyL3fbJe33q0veJqcpcr2eZPgMnk
Lrq0nJQjGpGT6eQB0kibtOj42sMIKGXRKzHdq+/RYvyt+gLc17vFx6iFb96L95eP58fQ8522dKmm
maVMyAW4XiF5HMMfffQ9FY6x2KIzmHtWSLx3QVcaik1fsqpcI+jaun2CJrbkgNayK5IvBzIDl76B
GQZYoqkRwFED1K/U0lYmXggTWdrwhKZ7zBHNd4Nb2z3AOXnNLcQmPmr2WxTdBtqpMerIBcIAK7qP
msieuwdTfp6Gxja1ymkqzln4GBySTTuLowKpcknC1FqxaaqodoatZUnaOdEstbyJL7Z7A/w0wTiV
5A9odkloVGFYIO7o/RpQk9mhu068GNORhqPfkG492OS1CIeDPhTO/cQ+iEikA0NRQ0ad9jRapgtI
Y2D/Om/y0CnqV6fwiwpSGHMn9jav7YW5phtplH8RqkJK0JWCN1iO6D4VPDlpeFch87BtZFCuJZvQ
Xasb2DcCoGT4s0ti7rC242fprtgraHOovku38aPmXj7k3KWkjoLYxJbQqYgo6gpTrtDvAIzAoAWJ
GygL+LgvDNghGCiAuAlHnYlJMUqe1caV1JOtU4Nyv7qlH92hX/WmASy87svH7sirbzNvh7NA+gAa
S5k0okJC/jo/rCIgs+N6nyUtx1vyxFAv2ihOsmgiTTEhaGXXprU14bbt/7q8W2wr+b14NO+MUSmx
uqLo6rTzg2R8KaQvZZ05shyBfpVHssa2+rMs8vfN+wUj1YkmkK4bQUq9UV7cMe6Dy+owXs4wBlkG
oJcIjDtLpE5WEdcC5lMj+BBXRGzUoXxp6y7aUpzpCs+JG54tMEAl3gukjpkcheII7H6SvLNupifZ
64L8pjgJjrgfACdb4HFbX1d+/fipuBNwGQT7U9fB2/5+NQGLuTT6CCvMYPprcq/HnWek+zHi5SeZ
dngWRN/awxCXkk62TRXW6ljIouBNuYkBkU7Ubc72MYPpjSzqssGtYna6Kphww4qPcRdHwng8Gpkc
DWO53X4OMjcP1ofLUpl2uRFKHzRVSUNpxComvS90twmPJpGnFAnLNnbfZEWViSpeCIMiHNJKOFWS
+BSqtS2mEqc4y1OFOmKjKYdNUcAoJO1nX92mDef3ebZA/r5RRYr7STA0/P6ko0bSlHYU3szT/hP7
gaeUCrobE9i21JHK20LOixBHamy/tMWvlEepw1Ti/PsmtR9Dos0LaHvI/Pqj3r+uKUDbAf9wWQn2
c2kjhdqKMilAVZnAs4q5W+9rP7kzv5Y74GzODuH2EFwdiHg8dgVy132IDTdC6f1JZHlaS5gyAc8m
TA4EsOc/pGvIkbgkh3qYpfNSiUsNOaHhxLcqDmoRSNd4fyJB6ZUBz9cxuh3gZQF+D0Ai/MegGfTy
UYjh1nGEGk90mm9gXwS0chIQZszwBiNQtrA3nTyoOEjujL7D93IpPfW5L/IwwiZq6IRNdtKuJVyc
iJ14QzBsmzwrSAUxYSQoo0Y2Lq7KzFkQ8PgJEDtOS46misuWyRH1YVikG8xpnCBKAcis9XONHD19
+TMRlBsHVrhQmwWWLTTkE9A1j5mZ7YFWyrntyRX3wQqBtUPQNPHwoovgWd/0M+o+SA+YDyFgGWMt
cXT9+9z+kqyflzVi+vCNKOqO6DLUTCxi8DFAlb25FLtd2v3KRV13jUKI/MvS2FHFRhzlosZarHRl
wgIKijf8SvQ3So55Z17FgOlBfcOpr3t0RwN2yeH3wLJd10Y65bq0MelS08K6Jk9j7Aqx3SKzHfva
fZw6qi2+JD9kN/9L+HJZad4SU77LqLUKaCkI3WRpdnTras1fynm10ybiHAD2C2WjH3WqBSMCVtaK
KAN0Sycy32bcR1e9B1QpJ7znzWbxjJSK0yYAv4jNiK1Ms8EWte/jcF2KgVLcopjJU4y9hDoIQgBj
pqv0zSaspmmNRDFpsCPDNQP1rXVfWe3ppXktn4inXOzSyZ4vbx0xiI8H8SyX/H0TFsRhuyjRBIOZ
l4d8+JWClfGyAJ5ilG0AYrMVmxC2IVbJDpPDu7o1n61YAHOQvvszUZRxhHUrz4IFUcW6W6rvlnzT
Rje9+qkVQ0sosCIV1aSdcJmYNRYMMU5T97u4jjxTlfzLipAw6eOmnEVQTliMYtUyUHtwejn5Mily
YIUV5jglt64Kf8xVW+MOQzGvFvzq/7SivCTmOMpKJC3tTaUdO7O9bpr2SSiWz6SkNF0nYHfom6Eb
hWYlC8VaRhQKmATbKn4avHkDprltBFC3sb4IVamTnvKkCvrbrj71wCzXObE089CchdDtvCrKIIsZ
QQt1QEtLXBaGrU5lFly2AuaWgFeW4LypEozt/dGc03Q0M1LfyRttnxQgc+qBhyDkj5fFsLMwGzlU
0J7qubVG5B08+pIvuQnKhvl3vL3B5Vy4tWPt//9t4yQSPCtG7RFQcCOpeVu+ENMnWdS7Wah+aSde
hwlzm37LMenatZ6YUdSQ12GPYUKnBz6gl01Jxjmsl7fJpHsk5r4TirmAB1XU1R0M2deAnzYmC8ca
eMpQBzQd5akxZFwQa3mqwhtd4RU0iDl9cDqb1aLMLdOzVWlq6AE03/BE2tQRQDjrPdrqJoDOxN6n
AmdYNsGIQgWTRheZ0kEIZRIpjca+E9FZt5fD/WXbZu7NRgS1aJ05Cinw5PCorozRBifvlURMblhb
zuoxBCFthYk7CVeCAcCr92fVMqQuWYsQ13d4kgG1O4WnYeYCbzC2CBJw5ViyAba/t1LG5rIehExK
S3RfOtpD95T/QDLfM7zptX0a9gVaZXm5bsY19E6c8V6pFvMpkhBCqbJ9iafILrTGBUygnWmnaHgs
Ex4EEcN3v5NHOaKsH4Uh7SBvTJPHXjVcK1YfelHazWXpXjYMxml6J4pyQWUYj0iCYSVb/X5Mboz4
4fLvM+3hvFP0SF/+f6Rd2W7dOBL9IgFaKelV2129O7GTFyFxJ9oXape+fg7dk7ZMay4xbqCRfjBw
j4osFsli1Tl9Mi91BVOoiYO38mxrlkOm35dBtiL32gr+FjVEs5aOBlDa4xRAQGIXexBmRN8Ukqap
kx4jb/l2GVJkF7eglAlTolcYtyQ9xNTvwttU2l+G2JwayHzaJmjjbIWvQB+zSJMUeLmrp8fZOlNd
sHlv3SGg1f4GwJ2uOujIjT0ep928d+1nxQHNlgdGjhmymYYLIST3sj3Mlbi4+g6OGzISR1OZFgT2
4Ok2RwPkGCz+5xI773C4+F23cxzlM3BY6xeT9a3cbp+dpV2zA2mYYJK2svWozQK1n0xskGnx2XqV
STuBvAtW3SmBCo0dMBPgrWh57V6RhD1NW+kcFaFVQ7ocNdgfnorqpJeIyrwiTs92e1JRzJCqX0rk
MrsJUsJlIA0/qlnkKizC8XO3QtU5VynrvNAHSbfcyXbIVZE7yJj5kZ+5qcnUYYLqrN5IO7TS7EUJ
kq1VsEbmvKaKqiQiKWazMpog7SsfRT6Cg8tm+FhjcB5jlINUTgPGdAhk9Jei8Qldl6FX+8ktK4PL
d6Iqgk2vWSMyq1cbWGXMc0ZMWCWZLehV8tGTp+SkzotfGMmNrbWGR0f9Ji1Ux87xmGXoQW1H+6QU
Zdu3v8TAqdoyUeBsvwaJ1ZcUkjHEaQb/LWZf/s34f3CR83T7OAd4r4aaEhXFga3dVFshcqNd435l
4RnNckE6ZpPQG6rdQr8r+V6uXipdtD6Zf3zw3BUaN9KTrVVgNgNafJjd2Sdu6k2O/gjGF6/eiYp9
NpfJCoztGqvBNOWRyiNz1rm+nihxiu+5ibuq35pCJRS24i7ZxR20xrhf6qGFz+LJzFFd4kbHcs8k
f+Y9FY3hRmUjat/ffIQ7/1ilNFYyi9ydpEPu1vIgwn2rF9R0Ijn25ULb2dXkU6gToz9VBL49gRbB
LoibC+FDj1bTCCTEmED1bvBAQLxvTsWZOEyBRfJEvrlVBANT39C4cINTMhSmUSIDOUKFaXztmdi3
gpxT7YpUmzYj2wqKWwezZvSmMSg4QlTg60fjaD+JGnY2t/i1OdzMSW28NBLV1nuhdWDlvd0uCkRP
DQKDeLajfCjwDC8BrEiKk6Vlh2kRsaFtb39vg8bTHVFbqpeMbbfpoTmw16HaN48wxhNVKouGju9O
7ZGhfBXMdqGJ06GTSx2dNAUlZ+h0190u/dWKHqm3g8c/rsdzHBVljPJZKO+6MbWvFaW+qtuldOK0
OFRU65xmaL9cPpBt73urweRiiBlJxtxlWNfWd/Wourr/qrvm9s+LO58Lr9wR/zIi+8GPQevNRM4d
FY00nTJg9oy2PClVv2tz8ivtpsSZ+1B0i9o6b65832D70CoYZ3NHKzyUWm5dP1bpzzADZ3xzHuKr
ZfhWV49iZixBpDK4u5Rlg7ukzXBIqr3wjh0FLa8PigPjxBc3BwgWG387mOM2ScsWc0eVOxtLoP95
eaq2LjgaO2LKaM1WP+ThaRcSNWWLOdO+RZZf0NpRtP+f1s5U1yDc5jzYcdj3KUYMVeSza4EREl1j
u+ql9UDLjou8fv8Zo2zVIgbqaz6krHV5kWdtWOB/Suwo+V2jQddQxMe9HTnMNxTusBwt49R0KQJ7
6xvPmhcdF1Tmsy44MIkJu+C2KmIxhm9o3CJuK+RI1FLG/vi9n3EuH3cQaEbBkPHdWSInOSs7aKwT
dOExHqLpZnqxb0W75ravvH0Ct6wlxQ7bkhm8LMlTqWdeF/c3VRSLbiFsR/wQPlamcisa3dh2NhP4
pB071vf6oIOhAA3arla7A7i9GOvRv/MXbkXXi1ZI9qzimE7HzOnzwlOtbHIqS6RSvrma3yz7sJoz
uU00DZYlsb7DCcSfksa9bAsbnA+DZ8EXVN0mtvr6XrsKh6TI22wp4Cd6/qBGL9F81aQPC1hyrWJH
OtFmthnp39D4jIwOgeBiiYEWdtYplVUfzVMvll0ehsIQLOrt9bbCYnF5ZdlA2twAAT7i7kvxldWp
FFfkryp1jDvW7WMYgoHc9PYVHHduk9vGiPMccHL2UJp/aebo1dGvy5MlwuACozrl9mT1GD6rRgOt
8qDIN7Ko72sbA90sFvrVmYTO+2FrhlyqMgqMrENlqxybT30qHer0E8Uaqsa6Zv7Gsdl3rKZnrntk
GAfgVOGtFDpN8Zf9iQeOdxCcKaU1TFZVY0oYi1dtXfdhcHk+tqp33iFwIS5q6kFuQC7uZr/r84x2
A6Z9ysTDs52qOH9LQg47MKOKYuv2BX01fFzQMygEfiYC28bZZc5dudmu1V4hmYZU7maf2flXgFzQ
6+yls0pQRriWuivHl3HYqZ3Avbejwx+XIPyDVBkqeJJirjdZX7qOON18SKM7nHA/tVTfcLidmBpp
Hdkjxm4Iryhuc+k+XwQPuf8j+tgGxHx1JFP5Ls3ZtJUyZ2fa0Z1eBZHQVXQw/QqVnuWOCqq5tgfu
DYwLdUTRMhCh4tRXS8u+BFt7UnwrEt2B0Mynhu4NiYtyCcLaELI7P6nqwzB1P7tRdrNC9DAlMogL
dGVuNVo+4QSYgi8GR1onV75I6EKzNNH+t4mEihJCNFRX49nofRiKBjLY8oh5iorWqcgDpF2doTiq
nehQuxlXV0DcyKWJkqNSF0BNj5uwKzkspWb7Nd6LvlTPI9QrKhUXgml0BDFq8xCxAubG0tQyyFax
uzFTgc7uNdQdF+54S14Y7UPi5a7xKEBkY/bhTLFC5EJ7JvVFnKOuDQwycY/oVPj5Dd4QZuh/ddeN
8B1u+8K6wmNzvNpKQL86RGUFvOWm//33/T83HQqZcMVnjZGVr3wTmMhm65KJXOCfo5i0KbuixAdy
pMfoaLp9MPnLa7tg5FX+ZTyR83DRviaT1tAYcEaFOrnGNM8aXu6dKi/u/h0QF+Vnaudm8zp16uNE
/bL9aUb7yxBsaC4M3WsuZzVbFpRH0MCD2coVSLgvFOJXjUOz60E6a6Et8H6B8/NPwpIeqSQ3MXCJ
toNCUZcKIu92nH/zvde/r6ypqtpKlRwAINMcHB3Xe3Sc+OA3Yfd7SSi0JcTjw4gU06FiyRlpD2Hm
g7bv9sk5O8zIe8b+Zy46KK3Bwz0jObFlLnREYUip2uGik8Y/5mU3t8+jIfCGLc9eQ3CxIpdA7GoU
gKjxuFAm5AjGg5NhU++y022el9Y4fIxQxlQ22FVKubF2dpA+tKlnNCj6ROOkHx+HwYcM22XMLUdf
Q3IxQqsLOWx0HA7H5dBPx3imjh1DB7hq3XIWckxtefoajQsRur7oGpEwkGChOBsBe9GQXHLuwWL/
X1nyT8QkRAJNwcaJBvHXWtuV53fL2BRQHsQ6BmdR2FZOqh9T5TPra43CzVthzMm0zBOyx79Z5j29
MaAZesfUQaqHJPhEpS60j1B8Z6PfjjX1v99J6smklmkPLL2VBZl+myiLR4adJqLU3Nyy1kDcbFmW
EcqNDLOSr7Mb7fMgQhrSLaHqo7ggOoRovej8vkECZb6zjQ/tsSWbkJBkkUoL7GA52dfqwfwyBwr8
H0XJoyNsmNx6jVpZyRcC9qNNi6YFpHwckCtHqGKBypH3tjAwbrr/28zxrJ5zotq9bWFA26FyNWqd
yBQJEk0iCHbsWTl804ZKvQxweOiIQAG0C7S4ELm7CIML7yXKnLVcghnSnik5jzt2WAP/wXFxURWB
PmFyfzlIMUfjd+P1FLEPWhmlRVoH+h94fJtUSGHN9fdlmVNnyqzcqSViHEIbr3vGlOvuZeD/sQQs
gpyTruI/jjpnDGurDguGjM6XK9VHVtLpTqxcXYeEeeSJGho3dxos6T943K3PkDQ7hEIFNrOkdAz9
RiqxSRufKHTTLRupV2Ihd6JxPpLPS2zZeY9wJd1WI8R/SlTGi+6Wm5a8gejcSia0VjMrAcjolnjv
Im5+k1x1R+OuOjRoJpduczf88ZnZesPky7qTIYfyb4PRqxpoNzv9V5BAOtVOvmWy1dAxfe3YEDkn
C7cfnHMFyk3Z0mekqghA5bpyreFeMmonr/8aRsFxXjCg/BOlIZF26RYMKFHvdPsrNe4X6TOpz5Vn
8E+UxSRJ4TgCAwXy52WOrvAMdZ13xgn7q2BNb7W54G3mHy/kHynVqS0jXBBYIeTg4RmNXTYr1y4c
5V76grMp6weBePAn9IGwxaxw2TivgglpIdM5x8DtDSf6of9mL+XyYQzoWX9Ir1leSkSvxFz9kodw
G3aaD3GOHAF7+AVrTFDs2lf6/P4zp9SVYdxRzpqzdgxnwOjzVVWfWvpcT/7lFbYZ+VcQ3IkADG9V
RxNAUJo68fAlEh2BRQBc1Gi0sJMiFprs8Trqj0UhkjIQAPCvFV2Z9U3H5kK5SQfHmh1WLN+c6LN+
03wtr8EYcjRuLw/a5u71Nmh8li1VtESWe9iklN9oSt1lvJ2Gp44eszg5KpZgdxaEI8IF96SW1VQp
gSbXL5L9vacHtKE4efYvYbgzQJeCYClDLyOew49JeSSm7lrUlxB1Lw/e9g68Gj1u7281nBeRN4RX
4xXL71RnesyD7mcYO9OIl8l0D1E0z/zrMqog1vKsUkY40mrK4SVk9qXmTl9w3B2CyxibeflVICJc
WOh7c1ly9Ie4mUO+9P7kLefSo27o6Z555ZROh4YxcTDaam5cxz/ChYmhqbJEigAb/WgOrMZ02C/7
GP+PUUHbevZOPad35BQFIpYX0aBywSNTwLkCOUDMpBm61Hgy5tLRTcHZZrMKaj2qXATJxoxoswp/
GYLRl5x+N+ynI7qwkUUUNT8IYonJHQ7VxAh7g+2WlvJtUQ/SIoi2m0uZUVzbRHttKny/U6Wj0nZE
6izw1AxOgueT5CTpg1OiJfSyK4qAuJiRFXlf6EYDQ4bvWXgtVUf7x9yJUg3bS3llDxcz0oJq6ERu
2dQwwu7Cz46QtnBrP75mRGb1LxFXkxCRCx5RtID0r8MMzYaTgGor85en/GcftGfFLwImqSWiANh0
8pWN7O+r04WZT1k+VUCslKtR+mWojxkVSURt+t0KgwsctDXS1KTASOipolfS5/IZKwAuRExlvKRR
h4nSHqy7v5kM8CatgMxAP43CGk2ROVxc6FUN5dk23Nyc6RWlyBSS+FO3kZVFXFTQ6yjEr7KleiWD
1SRH9V180+wh5js4GvLvvUN9YTKD+fOHc98bKJ9Z6DpDbXWF+YI/oS0PQl7o5T7VPkKs13zJdyIy
foHv8ekFPVkSuRgwbf0SHVNb8+mSBlEae5ejhWhV8bohJP8zmF0QoseZETPIt8VVfjKuQAeBRE1G
d5chBQGKb6OkSou+CObxtHYl6WiV92l/b1eC3Mlm3hoVJn8CLq8iokGEvp5kBuMPnhZkaBMIH9vA
3um46ldPl20SDiMXKgbZbKNwAlryewSNB8FdFfkuvHpJ383jsMt3IkJw0ShycaOOm2qREiw0ubwl
HcoyFxziUWMS5yL+PxYgLnk+F0Bo38ta1GNDKavlEBuyO0yqP2WNL9udI/WV4IQtMoyLICgCkWa5
YSOpTuitzEATsTOlnQbd9stzJgLiwkiWl3FfssNoK41Ob17rleYu+d4qDpdxNi/HyPSDfRNK95CM
5YAqKfvvjvy1C5qzip1yOL2gmeKBJZ7SY3ql3l9G3IodK0D+iSjN0ymvaxY7kPZ35KJJ9jkJvwxm
1QjCx4Z2h6muobhjgBE3LUjQ4Rx9vbgjWNAj5RuJDgW0jdursPXk4Wcloceq6FwKOd1glO/DUxQe
++Rm6m6y8fnfWc62p9WODaLyRi7ANArSiwcyHqL0S1cLAgubLW45aISYpklMBcx1fOomTWN50FvK
UswY1hvTZyw28VGUZ9g6+77D4UY2M9FZmiBlCRwmV4+07I549Mw2OFEs2YqV77C4YYtamiRGA5v+
NB5lV+VJh9xh7keB/fh/zxFUz0AxoyJjibpbLscWKeHSd0uFtECT+lk0o+qG+qZOBct726gVDncQ
ziWjtxITA0j9JdBdVoZQueGZTVfxIJouNkIfvGIFxs2WNVY4d+Mtx83BoxCXv0zRHX3rPfHdsHFz
NJIhKUyCYRuC2WUekaOBKMRLLGstjY+iCp+NGPIOjtvQUHwVmejWR3RkcmVJYKiVk4t0Grauze9Q
uF1MLvFCVIQMxY/u69sWw+cMTxKuEYsb/ZXv1aDDm3Z/mkQaKMLh5Ha1qhgHbQH1iatfRT/mr3jW
PtUnqAw900PpJ4EuqsbZ2G3eWcpta9Wspw3y6MixODR37OfWYZd0/RbVPxPKVP6bzjYd4QMPc/NL
nsntPpnexvkUA5hRwYJDIKj34DxCtUDmibtVBF7D83laqHRbmhZgyfijMm51/X4RlaSK1jXfiCW1
2pRXMWYurEEI57A0CznoNxVGE2W2ttcE/ype8cLKmRqm8cw8JUXvgW7cosc6z7/+OwwufOBALJG+
xzqQ5W92+xQmltM2D5cxhAPHRRASVUsnWQDpnpcg2VOo6qVP6ovsFYHtCXnmth1eB3USxPrQqcb+
vt6KU9pnxcTC/L6aHaTenOouvtHu5YfijPZSCPHgdVGYxhGhct4O0oco1yugJmB6tcdfkYY3t2TX
ql8Eg8lm5OOy+sc8/hYTlSONTbaLqTvcmZwic2Kvfm3vBvPDF+Ob6BS+fR4w3wC52WuIIZeGhaUl
o8vg3O+mfXjW0bN7rAJxuNpex29gXPRvii7GLg1X0atfdqi6lKhORBL38iBu3CwQE99QeBdpWn0O
2ZaW0tSzi2etONXJXab9qsPfl5FE9vDRfizlKNVBOtPXL6WSeeEwOmP87TKIyBwuxCcdzv46C/EN
vVO1h55el5R4bf5YSLp3GUroDZyf17oJYYseQ4dk2N8FiMv95JaQZsgC0dnmf+zSlgwpOTR/4E79
filr8tJaCerOsEsrAc5RQXQ1f8NE6U60M3eMixoMK82vMXU/8YQOD3lD5s5wtryks5zBzMZW93Jt
gT1McgwzErwkbbvHGwwXftUW3BeaAfdY7O4ZJTi3kgGu4XoQyTdtpQne2cMtYn2eF9zbmT0BQTKO
HsH2eaVdUy++jvcpynBEiQmRZdxCto1IwwjCsqI9Z6Y7Kmdj9C/7ogiCW8WWvkRxxAidqHJFlNNM
7zr762WIrSu0RqBZSHRDRtEyr02WId83VwQeyCRh29Zpd1DSBcP8M1OFbHBYZP3mnSmwjH35hxi/
QuWixqSrmQntA5QKxr03dXgUmJ00Dx3NEl5W2MRfguJihxIWUB2ggBqC11qpvQpO44NxrYPrKT3N
e+MQVYIYsg1pmbKsm2hnJxxkj/KARo7gi9X4pUFFhbj5ajtwgNHhDwQXpfqpj2zIYeG19IHRkizn
GPS2yS8QgPnZLYpwlSM7axc/RcK67Hc/juY/uPxjjhFTeTAbmJYejIBp3Gs7djYUBcZNz38zz+Ti
YmHoHZp94JVWddvI94v2bfi3EFwAzPPSqtocEFLzSKFsFM/fsl5UKSKygwt/dAEnbKRimsyOaJ7d
lr+jYRqCJptCQaDdPIOa0IVA2Qbk3W2+FptEeB4jGaCMGyUwg+g435IbpnlTo4OoFb0UbLn4Go2b
oBl0ZlOkAC353aEnRnfLm8JVb+Wb3lt8iDp/EdUviwC56ZJjYmU9aqVcHexf2vUy3V0OhFsRaW0Q
N1NklpNEiQo85jTNsdU1t57jXdmaX7O5ypzLWJurdw3GjF2d4MPRtCVFB5ikOOqRnTISApIIZ3gl
I1RcPLuhbFS/biCXIoi8Wx65hmZ/X0FrdIZsnw1oinBrJ4o3IdNhPQoMFM0Wt3MtNOzKsc7ZuSbc
xS7EZJ/qvTtB7Di/y93+9AnaAW1tFbef2HkaLzY7ZmRodGzReoOsaA71PlGRimj0uMhu1VlHSQ2c
KBldiBncpWQ+WVIvep5n3saH2bU9XHinfZsuJsEsMSYtU0G1Q/qTiQyrDkpiQ78LRLw2m+eAFSJf
wqlSmcx5AcS/m9z+Tovi30BCYX32mO9rZJpF62DTTTTCHpOguPGB5a+I43QpWXjE4+/sogUCmcS+
CvLCN9m2Arku89bsBStABMqt9LZNw7xnZ49Fb51Qap1C1HmzVTyimW92qewTVotMHsY+WUxAdJ4S
4EwFyqnYDRYnfjB9xljXuW72LT4WT5eXncAylVvbVAd/V81yRDq63vBsK6K03fT+lVncqs6xP6ao
msKhQz2TKpDna7k8XDZhextbYXAreUllWqMXl1VNj7+R23iKPXI7oPu/XBx9L6pNEcJxC9osypI0
I84zf6RYwoPts7Rh6Yuf8Nm3f1jVK9u4VV0THDnUCbZNRP4ylK1HKvpAW+mbkY7nmpiiDs/Nu+zK
DzWu9GYm6TJrM5IN9kN4bEH/15ygE+UUt/lRNJIC3+PfHuxQNqHqwVJg5EUxr4WiHptp5bUt3AEg
KZOpi8HY7w6RZ74w1RzGTldUTvtNO6ItRngGFVnExQl1NCK7YTkUsNPt6sU+9GqzE3i7CIP9fRUo
etB+tGaOqBvljn7UvOSOybIRyJiyWG/9BL2gIPoJ1rDGxQiNpnnSvJIEq+euPBDzsIhoLTchdOhM
QheFqJCLeG+UTmLwN7HNP8mui/rK2kdC8gkBBF+BXXdDTUZ2Wmv0BI8nzwN5pkRwot6cmzcz+Mpr
qZC7rNPZGQaN5a21HKZJDi7PPxuJDwFhBcFNxkj1FDyBMAM3EadudyT5auDJvOhv7PHeKkUVUaJR
4+J3OGdpJPWI33G465FYot2DNApcmv3GJZO4+G1ZjbooNZsZGgemHO8i6J80L5FkeZfHTgTEeVmt
1iFeXtnSwfvZGEV3kjIGeU39KOkEnrC9S6zmiQvc5gxJSJvdetkuEaEMlLpM6pop1GU3hmgLZL92
YQj54mtCx0XvOkxT8ywftaAH1y0rvR58JjRo4oZP0FRD9/khu/nMpdi0FAUUO7qlQ+Tw/dItZnDh
DFoMQ+19WJUO1FB6dIlcnrnNbXAFwnl9WSidVEUptsEOJ/SDCXXUbHioQLs8dJYAa/tcuwLjp67M
jElJAdb6FXVVv/qOjnnJiapX6uD2kfH+jbJDFgHwpnv+wTVkngDDKjpZyzLcV6O+czIsNkIPo3KN
viUB0OaiXgFxN/G2WRSwecDALryJc+q05D4Xlr6KQNT3fgF6l1ovQlgDCdEokOvI2BtSDf9QDEVg
z6b3Iy1iQ+9ZxSbCbbtLq2S1bEomlEOlJwXCuq4e5Ufa1vvSgDjeYuxbBddIW3m87JXbi3wFzEUu
baGdFuN90DV7SEIOh+SY7MrZ6T3ZS/3II4J36+0h/cdOPpNWjMTuNTvCYVpPHT1CzaPxXH6CnBvS
ZG8g3Lx1ZWFoqQWQEGmG+UVeri0hV/v2cn7D4CYsTEZo7DGMJA6vatRq4Cm3PMkm8SYQ3Yd56V+e
KNHAcTGqjCW1Hk3Mkyrd1kPQdffGJEpvsXH5EIJX48a+YXUuM4alJnn8GjWaM5JbQehZZ/MOr6t4
0FUFnrDVzvtulrh9GXtLqOgaRnB4ge+RI9RB/eZpcCY3vTfu5IA954orCgQLjddmDJul1+QYqPMx
3Gn74dQHNog2RRcD0XRx+/RijTaYBgEjK8dcvlfpFRGpfoss4WJ8jmYokCq/WvL6YgdL2kO3E3WO
bZ7WLAvvVXgmUUz+6JxleqQYKjZHMn7P+2MY70Ppe6WfDLMAW89nUscQOPgHjXOKLI7B9DbAze3p
ZBq9G5V38vzzM0vpDYMLedbSz2EXwaK+uk6l2tOU/ZKIsjzbO+EbCOcAXU7mWWF+1qvjeTCgVxNq
sauP6l1Myl+XDdr2hDcszhOMWWtr5AKZTzNPyK6aV/JYEbGvAIYvxoEauKpXDWDsOtk1S3Jd4JRr
Tkg4YhBzJHXlytqnZSx8zGKbOR+XLNnAtkqIAT/kNvs01aQuXLA5SnW/b2NIykwYTzO/yRTULZTk
R2KQW9luznNBf0eFdn95eLemcg3PbSea0o8lGSCnKNG9OSpOm2ZOXaE8tRGdEbeixhqJm0hpBNF2
2cNQvf+ipI9yeKVbwWVj2D5xYSx5ydg6iiIrqQExgcUz+pZHD5d/fzNjsbKBV3fvTJnqoC7ARnVF
vzYgTYg92yUPYE32c9aN513GE9nDTU6tDfNQzMweVd3XIPR26qx8uYwhmBZeu42WpaEvENbCi/Sj
SX1L/ip3gpbJzd1wPWzc/g5dnkJvBwwb9OFSwwXl6QhS9+TY7HFQakAZgvcEtKOAkycJRL0hwjlj
A7Da+FNpMJPJBHj93Hm4Je+KXXhuX/r/VsCJnlNF48kFeS2P6l5OMJ61LB+j1nDNJfLy7DPXuvWQ
cnFea8OSWpJlumVa9uc4rkMvBy/0Ua2HVBAiti1CZRrukLZi8zV9FqrD2riAF5KF7m09S50eNBtt
TP667Inb3v4PDk9iQPt67oYRoQirV9M1p2lE/OAiBC7WFli7tqVhbqZC8tW596xJJDYuGCyDm34U
4JipWcKIRLrWteuwulG0p8vjtB2y38aJm/p2KJREZaspL2U/kWo3HYgXmuBO7UvnMtRmDQ5Kff7M
Pc/HbQyQmhjZTg9dlt+y297nYDyZa9C0jt587tCrI7x8iCaJ2ydsmllKl8HdktHyjLDw5WnyLpsl
gODTMakZa2rVsngkX9PxSc/u/t3vc37WKspgyQlMiDoryMw8mKJEYILACfhud9QMmCHuTaYrS9WV
NCsHYi13RStdxbUm2PW2jkYrH+Cv78SWm6JS4dKymj/mNcFhGQRFcaE5S5Hu4oicq15xBkN0fRfN
Evv7KnD3UVJOZQMT4/xL3LVOGoleU0SDyG8NTTLZMruwDzZFaaA5oMm+pfedUe2GJRTcQNmy/Hg4
+Wcp8V3vbVZbEm0wjFHoM7LoenJm7d7OPLSGu5f973/seW9YXIigiyGPRYiha9Fdj65PbzgZ1x1u
n/E+C+hPkd7PZqJl7SLchUA2ozjLWUgi3ztvOhdHyVUPw2/FzX08+ApcXxBiCRcgzHKx5nABWKXO
j7oy+0Udfssl6ZtgEAX+x6dzEqsvozLHdc26Gn0joDvJp6NDPca+gArfh9wdBJACy/i7QGKqllUS
XEKGDCImof4kDb0bFqLk96bbK6psmeCelTWZc/vQKLQ8m7ENFgWSmPMOVGo2ys5DEWPwtlusgNiH
rFZwbseWCmEMkz3wjX6DjorlqXDbyGt+MOZ3+vPyjG2usDc4vl5qMaaCSBXg5FyHwNXYgfWuzLzY
gLJcPvqW2h4uAwoG8vWxdmUfaWdVx/UX5wm5A3Ps5Mih5kR4v5IG278MtemMK9u4q0AuF71hseih
zaZX6OqBqCIGta1kCNTM/7jFa1BZWZPRITIlKNsheX40ctmpsr8i8hMNAWHzbIka20RDxwV3yJmH
ksE2FS0cvjZm+mB1xLWMJRiHRXD92FxVigH1CDRWQMeEC06G3vYDVLkReCuwYt/E8s3Y/f99uJC+
foPgQlI9GU0zmTiN08F0kmg4ouHhXEaVq5Dy30Hxd9ywyKspDmHNYGROW98uoep15kkngjPM9h6i
gGnRNohsyjo3Q2jQS/LJwGvcEBTX3W1y1D3QSCaH0dN8kGTvRwHg9up9w+OikqWFqF1P8SARNvft
tB+n5xGkn1G977tEcKwVQXFxqUmUPmkL5IKb2Nj3FSQ3YsbHnRuNN1Dpscu13eXVu/lmZamMj9OQ
LWSGubKNeuhzJWapv+hrB0EslGR7+ZNZOInbe9UjK4uKvFDEnr3p+CtQ/hjat2izkAGa6gpoOcxT
sVC3j3qBR26H+RUOF5uk2KiHiQJH3o3+cv6b3FR9rNAcOP8U7f6bgXAFpr3fU4oRPW1Uwh5JwXHe
pPaJ1IUoe89+48NRbYXBub5SpWm+KDhh6DuIl7F+JWzHe90pr9vbzBv3y18C99gERG+PjhQ0GOX4
/q9JtmJTHwGYNE7ngWb3CooBbjZCp9HeTTvoegq2k03XWAFyMXFK7awJdYziiINNMhyT8AVPxwKQ
zQ1lBcJFxUoLoyZnVtmJ7JgSasx+jeZtOytuXMfOkgmmbdMz3uB41pFKzcfZZveFrDWOHQ0PrVl+
porTRkc7NO00g20m770PmvBWbKU69sijDGXC1l329VPiLq6Glv0kEPH4bJm0huOmqdHLptB6wKn6
YzY/SZ9o2kCblYrNz4Kgg83fItUW+USpnZD9tVInS0+WdWMrBy0S+PeGt+mKosh4YUEJkaZy8Rav
YXPV59izMuWbBIpgbar8MhWEoY2xegfCTY1u5nWSt9iDBwMMqeaD+FbFgjQXFt4hcLNRmlCwplC8
B8sAitUcTP1rvcj8GWKgd0Dcwumsus50dpxo9WNY3midwI23hwpPUZB/QpMQz/KWWrI6oXMIQ6Wf
zflGEZHIqyzifxypNwBuwu3GLOQ2ZXMRzL52ju6UxInnYAmyffYdhLnu7C25N6MQNCgeElYDfSXW
hdwIPxjFt4/gHKKLtFhVCnyEhMNsBEoUNXMq0LCM9uzISu4YUHf4/+P4O0jOQyDOp2tlBsjwyn6R
/eIOy8ryiJNTVw/IPgkaoaboxtbxDpLzFStr7KFpiYlbqgXZ++WUublTgOigwRPz5yju13j8rZhW
YFkEgw8WAaQ9mcYieMwfWSF74cknUWmjwFH5C3FqJXmKik0Ejvqlzb+CAkEwY9uR6R8fMbmjiwnC
w2IaDKTRYxkJx3YfG63fDJHg/Mcm4cN60JgunwIJaJW3IyaRlpsm4ri5dG403I9451O0q8w+LGjj
bWfHUB8uu+KmYStEzjA1nCNqUhhmJGiBzh418Ocl8su/A2G+ubox0pYWKDvrcImL76Xaj5brTuQB
IjuYh6wgbJApE1lnEMl5kB7r6hav5petEE0O+4QVhKWP2axVGKpsuSnBDEXQmysXqLzy6v6KRt9j
5BEuI2669WpyuPA4lmM825KKvIF9tNMbIomqG9nJ/oO/6XirYZsuCq44k3qalG06AiA+WDvNg6rl
uTgYYLEoXdEEbdqyguJsscis0Jgy1y4M11ZafxhFq2frgqEruqGZTPNMlXkZoMqUc6XuYE5/bGPX
AvVaGpi+HHlyUHmxLzocC/G4nUNbiFwWtozFAzkKFlNBsXKcIQIU+6MjutCI0Pi0VZv3LY1mWJfS
6VdVt3dyj9fDsrkZIsPVNXoXz+15loabkWZ+WQ5Ho/hMAnc9wnwmK6kVkJVVsLg9TmiqRfda5ncQ
opR2RZATV2gz84qPDvrPjL6OyWrNjbrSTZOkoPTVk25s8GCbwEw98tfr0eAYufMjmgL9y8tO2Vzp
b37EZ7ggnBtnDTu9R7+7Z/qDEW/HgXwb3bX/Ie1LlivVtW2/iAgQiKJLuVi1l52uOkRWGyFRg4Tg
699Y2bgnr49j+714jZ2tbctC0izHHGMJ2TP5eae2d251JkE/+9WWP38n/9nxB0NmDu1iyNmGp3GT
wch98u2LzX3+5v+zwIc3HwTlatYcRzin9xfSZe3Oy8o/b/7LnvpXx/fh0fOyI9JCiIq2YJFtOdiV
DvatyWYgcLfnGbwygFxev6QF+jTU+ev4PjzLtaibgLV4KIYMbWio3MHTukFXAzqpb31Uxl9xfX0a
Qf614IdwTkxl03ZNj0/avI1V0e7aTj2XZcXjQZE5Y101nF3nK+N9P6j/ehsU2SXQ2uD+Mj98XL+X
nHn34HlKxPmuNLG+l4mf9we9X9B3iIYL//bliX52e4jlQR+b3iN/+4MrL1emfRps3h+YFd012XrZ
8F1nVKa+knH51OD9vdbHp2AzA11DrLVEXhDS9K5gbd2svbxDt79+9V9t7cPD2Da7HYXCcnUF+o/7
GGT1rToGmcRA7pff8R5XfTy8v/f24fC8renttcQrDCwsNmUDmOGA98MlBT1XNhVfdsM+s2mEIHf/
c13M4MMdRW27rjBaf09KaTplIltStvt6dOqzCiYKBQ7KBShSOVDkw8b/stglw0Poau1hCiR3x5Bf
m8Q6iJOIMNUALV/+fY3V/4Wk+2ePAcp//p91iW9/WHYrN0tsAstixDMUZkTBJFh8+3fT+ekaGI6g
GG26t8PuF+ivrUGrw17qYLlDdqrQLO2QG+dgWZN/X+Xza//XMh9CcijUFBu7F1uWaEu3uI39t592
RtIuXb5mKfzM3YDt/H/29OE9KybYXHIstv0MLjrmb8XzHw61uMnrCiqhkPn5CpL01ZIfnvVIAbXa
XHzG2X4ejVctnr/4gHf7/l9v66893c/xr3OSlHu1u2EB891fo+16H69rL4CQrb8mHNyFZkuMIDeV
L18+689KP39/zg/X0Fg9Nm4Tlh5cjCa5V7dI16oMRXld0DnYhBcyU0R0uf37lr+6mR88XkknJI0G
luXb2VjOQlkhVLr/fY3PMD7gl/jPVflgQYygmPWoscgS3Ynj+7SOy8TJsa17VfNSpl/RJX5uSyh8
jX9XQQc96P8+SNL4YiNjc19Rx3GtIlC8Z1WEwQwbVIaQXP8aGv8niv6vy/OfNf27Hf3r8jQIqld2
P8E7Fel92KvM7uJa97Grf/+en97S/yz0sQwNNUhTCooQ3nVfbQbdrimjzaFkh8En0b8v9blJ+Wut
D5bLH2a+yQ6bmpIlcZI7zmPea9SamrSMv2rZftYRdMhfq30wYD4QyUKP2NkCrVKNcd37ZzQicInn
AyiFvkpKvvqQH0yYo3obfO/YnHRA8NNTfbE9Hltd+zgLJ7a5+qJ/cH/D/3JD/mtSriYbJXfz0tg6
ouRHYL55xuOCcaV/P7VPH/Vfn/GDGRs8h1hobaJIKGVEhgo0Sf9Yjv7/XOWDxZqbjlc+wyr++t6D
Bac09qv6aqLh0+Djr618eMglVSpQEx5ync9Qu/ShJuSkzuErcP5XX+yDheqVGAVT2MuAirtKXGNf
fzXh/Glu+Pfl/mAfhrnoiHF3mPpnddNX5zQf70lUEA3xxEN73d1rnF3cZjOAlvmXzKOfXD4PHL/g
SiYoytM/JvMv82S6Iwn8EpzkeF6sC9uc/JkNxZi18CBErKI/ooqXsg2/Uif5zIj8r6U/3BR3hq54
bS5ONMZbSr73YBGHIMqauqnXgVD2K3H0z3aKABKb9Sys++fP+WunVbGunqcCJ+Lz3tLPpRBpJ8EF
YWb/z8/sHqj+zzofzAfYjLmPhqATeX7WqaeSZWgL/vsSxHL/gKU+WI3/tcyHqAcTRLr2MVwUmb5g
fch7k6WqYWXqglT82DF7Stx26MpoAmgt3tY5eC2WfgynYXrk+ntg6Ha3BQzziH2DBLPcQB3srw+a
OvlIzOfGHssbAQ4yIY1ppuM4gkRwQ0WSrt530Fy+u6qeD+M6rKkoNUumVfrXSU1WrJoSN9Ub2tSX
65M1LC6Au/5+mpqDAlWJq7OAbywctmlX+BULu2XJNVt+2JDZVubTGJQn5QenaZE/jcHOi4bK2DDW
mPJuTnSzzGFQt4eazvZudBgUJGsRpCOh8lrZA73MzTicylbKl5FwsB6tQTHWEVkgUL/iSzyK1XLQ
5G4qlst647ljbdPBtN0tnZjh1FHpky20y6mNF6/cwtHZhqMVjFU8+3ObbLXRhbPlPjqb/bJyERWi
3G2W+Vy1GGJppmK3DuxV6e1gjv1hINp9UNr2ksHdMLs7UBaaHYDswu6atNDudGYQOJ6VERKvPLad
yIVYcrCipQZxxtAtt8ippp9dORvJJOY9x0C6O7l5wTF4PLZS5UYH5XA2SBRbfeKFFiZBs6Xxl9d6
4DKap1KF/di7u3rUkBSdxDKGgJtAUrTpmqhxET2GQTmzXWdo66Hz2PxYsM6UoRxI/Q0f4J+tkg54
kIzmsVCyOqw9EP/m5LqneSVz2PnToS/af9ZimJJm9FM76LZEO1BR3NqWh16w1qEtt7Qdml9d7bGb
KK1uN3fIeKBmBZYevy9DbUyXdl0Sa1HfqOnlvqFgiiYvXhY7M1xlhtsoD6NDzrSq3FA2Fa4ElWdU
MU6jUZ2XdTo1RXdwmu3cluatKqaTwOFVM7u51XypbPvYCPHTK+kRaqfxOpapYdNj3dGs7snvmdd7
28MENx9yXY95I1g4WfWLCtgSd0z+IIHK1kAdDAGK94W9YOY9cQqcOEDK70vrvax+AHy6F1RhNxaX
sVVR7Ux+XIrusQxILGu+hRvnMWmD3bKtKXENSKwbW8QcFRFZvDK0Ket1yRrMoZKqT/rZ6MMqUDpE
m+ChnLpHq/KugaUP3epmmEyLA/XDhjAC25qHUUNtyWlyXdA3Og8Y/OxbAgVtYyfJfPV9UIKQoU1M
q72pwT0in/nR+nizBsx6YYAxmUt2UuCKmNo+GQgDvavzD05LhFzRt8oajk3f75eqfnDK7pen5uPi
zJjvM4PMo1bS+yJyCzMUTF8sC2Vbcx5TvNsHS5IUVC4F5CGMzJ2tOhKGyKBz8+KiYBFKS90G19uZ
rvtYSPu9KHgfWt0yYXpfgoBBJyB1mlNj3JJqwO9f/fGIBu9VDs6uso1X6cnvC+m+0RrcrcpiQciG
GQQ/S/dibH6XDt720pluDIXKR9aTOqwoeQ94n7W6yTvNL6MrklGDY1m5uZyCLLDLSz3YB69Yz8Mq
o6mmj7ZUTQjChn3v14kk7b7ChAVtQUAW4OVKmvsDRPOGoKlip3J+Lk316lgiCLltPkJbNxv8bQvL
iee1dQcAiqxjW+ou03Tx2/qI4koVamD2Uz01Rchmx8RfNmGOluofZs8nMOAGJFpF9QPyjVuy4BxT
0lpdWBKhQ9rNV7YNL8uy7is+XWvLhv679J71CvVeo3lhw3gZTeDnLMNOyoLvZ65+Uac+uK2+TT5I
YZXEc3BF6NRiVzP6fZ7E3tPQeFvIgXDvuHhePI/LmU9+jsZAXDJz53fjcTBWkA+VlzLQe+DnvtXD
ks/Semro/MNhMwsbDl4nAyhOf3waV+NG0UQdO/6jbfwThIGSifWHXs6ZWpsb9dt8LsgFwg07LoZv
/coh+zo4uJkjSyzbSmZ3gj4rgG4xLP+p1fNJ1yRfFt2G7dwWYaF8mITyWvZWso1OTDx+bDiIpcmq
oentIOS1mBW55byjMIzSsp+YEcRirvrQCGS2dUFSQcwhbIzuOkzsmQb81TPGaz/0Z9rDYdkzVOn1
YMGqzyllsOm2ExdBn1ZdIQ9iJlct6a0R62ls1N6bx9dOe03SECcL5JrygGZVWa+hYbGdZ5Y/xpo+
qLG6VCvmtUacSt+eLAPgfN89rkGbD4V88ucxkQ5HLF2fRjF9rzyRmNLaUSX2Cy9Bm8222De3ve5l
pLogLrl81O20q1yUrTZSAZ9uPcLOjCGZCQ+RaUDuc4V1RSwYw29FugIemqmfDSGnskNBfdVmqGo3
pObwunTjNTDoyVlAXBC4OxAnPdsrJJuFs4SuOxcpDeRbQPpnJmgfCVHczI1l4Hj4Rl375Ff3SMs/
LlV/61cPDITtFClrfp8t/UQM+whIFg5OweHBVw72zaLNiZRO3hrdjW5tbHp2SsrxpTaKRAYsIQuJ
gSCpAZsUZwxqJ80mZTg59JFuUxtBxmKKh1n8NOW481u9s7iRl4aV8Y3sVdDGnMkJGOk6bnuE0vBK
wq1+WUoeOIMlnGvDC2t9536xvEvjGTvqL4eiVI+G5DrxF0gSGeynWwRJ1/hBaDdN3prkZfZAKbbQ
qOrdDE8ZL1/d5g287S793Yp2R7fg4rVDMsmg3hk9yax6iYWxJh4vdsvUs6jnbjYHxqPVg+JQVyfZ
WElhkMTTsEnl9F3ZGOdhKCNjbISAdJ648VxZJy4RMg/yraj7q9M4WWP2PagE7SfoGT9vhbsblurm
AlSIRzDAOkGRnW8DUrIO8b6Dv9b2hiN4xBKTmzQlI3mj/tTABc17wwbI1xpeMOoVqkBAYsSCllYA
obq1WH7P1vxdW+NTj7U6z3qljkiNdR4S+KU6HEY6A3qnT4EdPBqtvzMX/9kq7D2GMW9jLW41F49N
i6113tMk7EeyLo9uKZ9Wg/5SrQdUztIyFHf9GS9+XgGgN9O5FmY6maqOoIT5D++DeNZGgdHAJVqb
VYb1VB19JZ5dt0zQISpDZ1h22mci9NS2bzongYIJ9NNN752t8gYKHowTahHZk71zlwqer7gtQ3DZ
RB+EkKDOPQzBhlDXSMBik1ekedASOj3oBa3huNwEaYHx10+WoSD6xbJ+3GjYbuNzPdpQ/LDm/ShQ
nRAoF1ZrAnKh3DFR/NTjdHQhEAZra6UBIuuw2IKfsy4iZcJEOOWJtOy0FGLX9WrfUfth6mlSaQcE
WLAMrp8z5V4BqR0jEmj4suLs9F464RfMDQkb18qqTe1Hur6b05RbqK6FYlkSb3ET6pmJW0EVrav2
K/DHnbKAJavKfVnqF5e1NxdPBUAlMw7GIVsF2TPlQKBS8WM/Elydub3Bi8a2ImcQZzy0ro7Nyjps
EnLT1faAdjJiyw0ioYjcBvw9IKIazOVWerDZgd5VzPhdtMUWBmb31Lt0C+UEtJAovlM9HZlBU8UU
j7gF1yDtnE/d3mIiudvjrrViZsuMADHdjnhAGyz35ONIVL6YBWI6coQ8A4D8XnWq6y4t8AO0uPvC
rbDw7Gnmeirv2+lYQI0LIcYTZFvNcPGBGx7BSjQF/cngwdUX9bPwZYqc/wAK17hg5nFdp4e+wBx0
IGHq5YX5OlMLhJLmISuDLmuK8oELzIgt5dSECIofeoQNehC/9MackHfmkU4gQCo98zBw97uY4Y5t
UT1qw8nq0jjYjZ/CmO6UuyCSU//IVj9XzQYUVVD9XEr5zjQistq4Vhzn4U5e1pnLqTAAD5YNg4RS
/Vt16ynQXtjVVhOTATP0oxoOkx1cAu08qTFIJ0MkZBpBnC5emEXTBYwCbNXgifPQymxp/bN3SKJ4
/4uQ9rcGLj0WAWjDZsT00BGdwcTCHrhDdWgs6kK1k9ZiBL3menbAMQWP0T96hZMIp7iYa/Nt5k0s
GclU4Z+6xT9grgOIEx9G0hjfjRFm2B1mtDW7XHvA2HB26JoxtaeAhbPcLmqr61joLRlX/l6XS5/4
lCZj0R4Z0tzAKGPHhCSdI96AmY4lhh6mtoLmGU+pixy1tNdYT5sRdTByvg9BFTHrpDU4vIi1N+3m
ZnTN76oafo2y0ZFeysh1UFZfEP8ErdmF3WzkdmUcDAv2zFmRNEEk/pUaRW7z/vtQyh+9UeyA1ga8
sK9iXszPAvFYtKkVMGpLuDuMwZGsLzoV91v/6INtIRoWomNl+gpR3Fweu7lD68pySewaAUnAUUTy
2nPh3JSz4X9uy8ifEbJs2sUMee2bWeXYc8wJDkNJEQCm4W55U9dziP9QPTQbK9QODJKDslXSKOnt
Cjy43dQ08jY3mw47Drcl/QIexzPxrUpECtoeyVH2Wu7AEltn84rcx0eemaxuYB0bEthI0anth73n
z0k39kvoKF7chs3UkBTwnGOgAwRUo9/Fc6nB7doEa+72BtJ7RY0ItdP7d9xIzNEauv+DBA571RFo
E5aEmK4d4fCCM2+rS0A0RdTtf7cUqV+agkJ8RE4bkrWVpTbo2ELT5E0IujaYfXORmAk1/TX26QDR
QNbwaBJsOiD4N+Aguyoq0GAL5aJZtE3FCysFfsHo6l3gUzsW1FTxWuohJDV5c1vzFYnSd0PD18Mj
mUjtqR2i8Ql6jBkyiF7VjjGQFKD7gvvfcV8Ne3utwkX6BxGUIrR7dWl4ky9+GU+FGYRdq8+VvYbK
FpEWyo5BM7iH5UfXubLOYjOho7QhofDNV7PpDg0dgtCiZSoCxPcKPM6Bx8LWdhCMsTVqdf/owkBS
vp4Nr/8mAx7VGFriK4WauxV60j7MnZvOhf8ux+ZiOzoZpJt5NVIMu27OEqWTmY9Z26Ek6xR7XjjH
tnK8cDD8vCnni5Qo44PG0RMkhZlFxFu8eSjbzMJ+L+ful0X7Xd/yM6HBwaunIUQYuqV1Zz7XBHWG
VTbHvncOFfS3QxegOeaMsS3MXcdNEHyoNYEikBUBfPBTU/OhG+t7Tn3ylbd3DPGgmf2L9/W+onfC
rjZuVXl1dTHhxPSGT+Ej4EYv2/LbaOrIXnMoyA80Le5FBws30yEgdMCNGmvIUbnk2mKIzC37Hwhp
0nt5p2g9sOg7wIJX6datqaq9H1u7JMXI8sFHh5dOsePOqVI+wmf8st5E2NxI+SrlmEKyJpF9fXao
kZOqvpqdl6iyPbeB/0DVcBJiSGZj25lDEVHb+mHTKmO0efK6LvV8oItMEyEdTXwXonqLly/ajUU3
fGuo+Na2Zu75RbRORTLMNFOo1SBhr6fcUWU6UWimb3rX3qP4gqmkQVMQtbrhgeryNHrGK+N9NCP7
XR3nUUN5BsllCAz2T7oUQMexJ8Nto3Et/LDoXluU42w65bXZRl4/X3pzONdzvcYAvH4rkBfLoI9X
jan+oemPSztUoGGVv4pijQzPPJkWiR0x4yMbO4hoHKdKnR2+/ZjG5gCr8dut7C2cFvOByvWodftA
hZmAKjLuvfUqNu+dT5jA7OCHDfVIerGnYJzxmRn3AoWoVu6CJUjsbn30Bn2WBazmSORe2w1Cdkyj
WP2eY66jgH0Dr8uNMrKD6z6OxmzGbj0UocltB++zxGQVFRmYxmJaDfHYLT/rwETwue2MugfYtn+C
XMV5s0EpINsuZ2wLvVG9gYfiVRL/qseFh0ZHhtDyVgpu9fLYVPO9VDbE1GhTiYnPcEWzubznUmju
p4Xs90iIUDAspsM2IZLyoP+CiNkKA+83fu4Cw8NAXBQAyWctmSiqdF7EPQiqTzVdMunqfLVRb6fr
nkuoXHLjYpRFWm+Y7UQ3KhVcgaDUUMeNrmkFu9507rswlzAYeOS1CvNxm30ZC5QDeX0Gbi9EtSHZ
VrarepQk1V01U+YcPjRgNEI0vJ9QM3Wk961szbiCrQ6ZO73oDW0Ho92OFff+WR3jzEWTlCPPicue
AL6KR986dPYPZnYLYkJErcOQ216/g6rTHBZFjbyzgKh64V4XAo169GJBWuhF1ubFqm7aEAUSm+pz
yeZsDOo3xG8YNuqtn5vyCDrZ7ZUXBE/OurntvHNmPyuYyIlVpI1RpV5tPzhygKZp0eR9T+uokwBO
ux0csd0/YLzowd0Uzsk4jlJh0Fg+KY/GOCEOrVJyWhxx4ELktuSJ0xbvVkfP1IRaCGc33vHUhBsP
q816s50xQXFPhoHP0Qupusi7K4qYI6ch24waPqg7eUg6Pea+ENxuqJOax36ac0GdHZv175q0ycRJ
GoyQATTwS+oVqd7sUVg0xlha9HD/fLiM6HZYbh9BBxFWoH5vEb/qwX1wTH3l3XiubbKrAA1mRR0j
ik2Hhp+hNRwS3vcgsTHhjkUc9G2kCF74XeETgarbLjA7bhYgfqqYSAMXMOmGpiM3D9VgpEBCfXM4
S+rFhbadRhVYjia420p28db+VWx93NLmjALUdUFJqvHoobXaBAX63F/fUJ59bX3z3UTCYin+NA0t
Qg//ZjEWqbX/BTDtq4QMN1RgjMgTzj+ssh+7xkXwYXeJ3WxuTN36wlv+K2hFOq0t5gNHeazK9l27
KtI9j9dleWzdx4WNe5NBy7ZAFdglfupM9MCY/t7p+iYJQrtpy3pDlGElx8iqu8dq41ntzFXSFyjD
9d6c0KnOi5UD7b6pN58UMahMkn5tTpaLPbXB9gINo8MAfoS+AJaIoJJb9ubetJyz5OLa8jVj1vpC
5GPTAFvl2wcMLx14ECT1QPalAcqYhZ7k3Mf+ZkUOmGqdAlRDAypWc8EyMuCX+uyX9LrY6TBUCqbw
pOiHJqLduIYTAzjTRBm4XyvYWWTm2/i7qPkvNkBOpoGvqT2aE5SDcYuQxwyha0xPm1ntJ6/fD/WI
v2J8rhY5hsFYpxSRlpq7R+WUQ6QY+LyK4LCMW9gOww59kdxt+cmVc1rN8rtPlj3mEQl+cjxo7cVl
NSYaHmAcwDO/mTnr7xYJr9WXJ2DBclrxa+HDIPjlwQlM1C/trGhkBkcNYArfSeZm3PUyRroOl3F9
MwsRD7j8pjXuUL47QtDmrCs3qeEfEDBlGpp9QEckJoYBy4ZchsHJ5OI9FQM7CNbk6B3nHjpNnm8c
WW+G/VqjrFyhxL8cg6rPLdnDKSFAX8fl2AdVPJE2Hotq56woam4BEuVlOQ5e/6qYsRsbY6+2Obcs
xIquxw5lj85x0x7s+R7yAGHgQ3lRLE+T4aNztD0IcFB60N3pfLCiWsaDchGG8DEKaAF/PXcRyBry
dh5xDmqHoblcQFSkRs8ILZ4qsvT6vFbiGfi1xPDLoyTAq6JrAB6dsNNNgh7epfaBlUd5vy2N0K7c
XY959HWpcETTzpwwqTSZ8YyeA8YDjNu02OnSNjIkfZkS2q8hOsdTSConcWvxi0/PDup67YxnZQ44
ONwJu4fm3dgezWD7x16LHSgDUCQaxnRwQCnhGQcLxQoihqgv3MTv5G/GCcQA1wNzyqiz+5sPm603
40QI/82FdWmCCmlBkZfu9GB1/nmRRtiso0KcPWfeuHy3Fp3dKwCmRjx4bxHI+rG3vaNwjAz3LFFI
1xbenGvlfjecOeFIPGvaupnYilg6y2tTAVW1FPDRrji5VGeepd+7Tr4orrPC6W4KYa4l3hqUBYFn
yNfGuJUIzuulyRxtH+1AzegjuInlbzuB7iWr1LVznMvQTQdtTznXcMKotbldcIJyRImoW+7MBrGO
YY/HJghSAaWWte2iQCzxYA4vG4COxKuTphQ7NavQYui/mealcYEBxrys59hXH/Uld2PIaknUBqhK
9H66rP3OpPeioIWHPaK8UVpomPXvZWfuockcWY0VCSV+3ctwxTQmBQn2zip+rcOcj/X0DfIuKG2s
qV9eC6quc6MvOP+npt3eJqfOvDZ4HUQNp4wt2RtNTe8XVOcwgzVVewqWW237CTCFscHnp7q0rrJo
UtDBpHw1To5iMcaDYnQYdtp771wjRTM2pRy+hN0dOsZMQZjbahFjfD7hnfhJWZWLFqEr6U4WcEXk
ruDYVEjLBdgK5RWMiTdZOl5cuxJuuX9eKh2Cy+Shkm4M+o/LWtJrO2/PytSPcKMPKI+EzjTerLFP
LKh9hyuK0o3Xp31pPPBeXQOIisW6Q/Tqdt6udGp0hxwHvG3Bb9nZjyAPiwTCV7Opb4biJ9sTC8rl
FhRACxabZAmiDflDaKB05A3NgXQQY5xR3VR6UTs2IOufGitrtjIqmQ5thHzOnY6OdvGCqdsQnYtT
x9RNmch0BrpHVyqVA2rnBQh9t87IigBaCGLLEfDnQqpHbduRPfMT6AAPHFHyWnc7bmxmZJvrdVHv
JlhBLAeRRjUiXGp1xibjgszmqUPkrAd8uS1ASWi4FHZ/roL1wXSD2HKdBDyRZ38VCVsgJFz1HZpF
wXuFhGUZrHjp12ejtB8MNiWEy7DFnwl4bjRsKCU02JtfxO5iR5TJfHKH34KZtx6ljy2A6ZyG7lDV
4jAiD4GNvkLEIoS+xG500e3EHcEo8A1K7IlS0Pjx4dBWI5sRdBTQ+dvG/nFWy3kLrBO1iw4NzSAb
+PwPafTDZBtJ4/rXbq3RBpquJZq0KDn6v13TQB2w8PYgKE8MscLPOrE/16hcm1k9oBxDWYDsViCU
Fv09mcwwABv5qv6GanRWVfrWztZuYCUa5sUbKHMe+YisqECKWwVIuXXQPCI+jheTpLxDY5AtmcEs
QMamIZ9Rw2h1F0+tEQ42mrGVlRi0T4K5fSqLCqGHESJMSM1gvkww3fOE6U1uGf8MJUOxnTwslDxv
noitQJ8DLeBjOgi0OixvgKIQJjubjfttK9Yf1K7STkzfACJ6IoPz3e+Dm3Ra1GCWb7yrdiOv4kYQ
JwRb9G2qHcS2wQNS713P2pz3VbgyAz0F+7kn9U/ietexRXw9mu6y89Ayq5k+q66A4q3h78dqSFk3
7ls3iDgrDqtU+3mUb9tcoH+vwsEP8PLVvW6XgCku6ysvAzQxLwvjUPTjcWTTrXDW34XtH/weUWHF
6nDezJ9tzQ81nAPtR/SvbfwQTWe0SvChf882/THgrtm6SBAfvEvxfzg6syXFkSSKfpHMtIS2V0CA
IBPIvbJeZLl0aV8ipND29XOYhzHr6bYua0CKcL/3XHcV50Z4tPhd2846LNLm2RSULioK8+BU9eJf
rcurcDGwE/2ktblfyu46Jgm0Q3aTqs75djL+ZgCfRlcXOjuDyi5IZr7Jjm0gNgCD2M6UfmFlRtaY
sYa3CA9MuWdFRPNT9yZGoQ2R3rF30GlO09THjSD4mFh+3DYMRRvrOCsafD9PvS4TRbOwH7H78WTS
gzfiu2bT22B2MQ6m3pR8ajYL0cBTpcniLRxJ8DqkeVmIHvgMf7e49mwXcpTy2qjDfeN4p7VDunTn
XSXct7r4bw2wH5GjFwYSSexoJ6qwHWemwJlm+dQm/akp5UtlVtcU16BLJtp5tU27f7nXktmE2c7b
l7ocHhxP7rRjP7hZshVZgw5YkyrI3XPXrM9qyPbe4O7TROyG0f8MGSisQj/C3jy1fjlu+ty/+CKc
IXZGhFJ7gwFxrofmAJNxauilnXwZtqvpcgZ2zm+urfM8TuMGX+Kzz+e3zs1PFud5RudSMMnQNeeH
QqfPdYcfNcrDmLX7Ja3qvQi729hOyGKUGsu6banpPcOPcf43uWwOfbb+6dP8WKTYmy6zqafwuCZj
nOr6rCidpTN8eQW2p8of+qzYiSGkD5Nxwa+nyvDJr+UWLyqWov4JXG+TJiznLFykPrv/HqV64Gih
s2bEDPW/+mz53MvEKWA73oOQ5m4NG/yvZKO7YBdM4s/atPfd6Vye5mGEb7HkyshQ78zs3XMWpv+Z
dvmcN9lBdvXOaLP/4PlvrVJ72+ewSMVRObxKhIO0tjdWnR8sY9oZonzBsv9wuPwz/N8Ry1ajJbpS
9BtiTBQoAR8+RC7pza01pJGfFpFfqregKpJ9qViHmKe8iahawokC62+n5Cm06l+HE1G5K66Oz4NS
j6/C6/dTov+WLcESpU/W5Fe71uxPaVYjCjAwYliOdUefXFrIa2z1k2K7WNY5s53dmBS3uU9iC8HW
VuX7zJteCaqAyojCOnlzZuNP27gnkUKuVCkZMhdHcHhIe1Z7GnJv+cFbKqbD6A7nyXUig8CLWtt9
n4w8Rou4Ljg12yH3z6238K0u2x5iJQ0rdGTf+zb97DgkKp5d40Ia9u1uJjQG9HclNrVPDnb0d26l
j3k5/NAznhLLPFqLOC60msMyHPtiufpheljleki87rCq6Ugzwp5HSt+0ZNuOOmb89bgUMPTiyVmK
KERoSEzrnxrzW5L218ypD2tXHeUwXK3WP6Ww9mBMfyph7JNp/vYHNvauFNtejn/ib6Yu+RuO/ocx
Y0NV1jZApknc9Ckwi61eVxrH9hCY1RM9zLM1MlUlcT4nwfJEk3KgLPaSE6N37X+Qd3Hro1qk/t63
mwMBGHq78WCHxUPIPcwAbXRjyRCBtXnu0/SuSJ/CTEah8GnH61PbdugSU4aqTjGizJOhp+NgYL0M
yqG/oY7rjR0gz3ZYO4QJRFckVGXz1WF1Bqva+4v/YLptvLa9t3VDLn4ExHNSzDdt5Nu6dF8UeeQW
P9QcvYugmV6GepuE+Jqi2meZjIWonywvfew4MAd7iXWDrK3LfJti+3hlv9Pa3ToTvdUgVbut7fZp
sNebCjEgZpWf7arYWwFye7vQwOEQDf4c9VUSFcuCCq54KrPiu6dRsedxlwSSgYxleuoR2sfOizI8
XFdZ73eOhg9yMIwqTu3sMZTIfw7+m+3P8If1vBkD4z1IWIcUyqfR8A5mu3LCcIx5i/uTdZCURU69
0dQ3RtF+G3LeDKUBeOvTDXJuYTJTvGcHoxfxkPoNctS0rQOj3tBm7fvCYdhCu2268jHrFZqpsy95
43Cir74M9h0dYW5XGSYh+usy/DhDGC0GqJY/ZGdWHZyMCaHC6P8slj6HtYk0TldqfM+ZioqifcRQ
e7TCnEKJAWl6OkiPTLA/RS0laNlXuxwmwGXu0tHzPZ7C+66LYjqEgXl1ynmmkUO5W/vgb7VUP2PA
slVgwSTXV2/5B0NysgwIMmOI8t51DkXr1ZuqENEiq2jhKp0UEWszPHKLY5bZV+F9WQuWf8luS6c7
FMNwGU0z7le59+rp2EkrxreOZzLDNtq3zM2D6lTEIse/bbIc7Gm8hOEc4RlFQzk+IFjdXC7fzTSZ
+O28SVMmvhUQkhIs0LCLfdatm1pil7TFY14Kyofw4JbNprqvs0ZBUP24m1QSYV49O0UV8ooKvNiQ
gZA6vUwjj2qSHpuF7rYvcSAmjrBua69rVJXToQvbfVusu6pXO5nwAwr6MvqmllGj90FkRo06VzL0
1lktNCl51rijBoqHny8Xe7wjNTkviRBfrp6ufgfz51jNxs8rSuritZHuMZirnaU5ERnmcm3dfKd6
ecNPgNmgzelpTgzuo3JMKHSgamiWsnr9DHr1sErzzezMnd+mWBXFG0vFT7AJH80afljCu7acA6rp
33IU6bWuomnQ8GvryWhEDICBzjWcHKle8rC8DhZx8mm9EQL9MozuTU3oy00Qry6D1dBRu4RouzDe
Ar7uVYWvMp/cqGto7SE5rA7YEMtia9gWr9SQXeweYtzxagyr9aTgiidkA2m5j6HnPqBx/plcVW5U
p09NUtRbGdQfTLYHRQqco6vNs5dlMRzA39FV/xm9eoTq368e041c99xbYrt6YxR6xosWy8lY5WPn
lBm1y/rrGRnqtjCOwTjFdM5Ha4BabqyjE2Bmt4G3cJVnCeemCJnkhqRrwsMlvvi7GujAXg5UWm91
ad0EXpj0YQZHDhxTIbDPzqOVWCfPkF/9qqKszeJsCuMAxivIeokx682bvGwBwrR8cNb0NGsCYSEY
XWff2Ml7ClNUPcIxP85CI+KEsVRryHS+Mupa42is60Fi6UhT/wLdQoPmkZAB30pu/nNzQWEmGz6c
ebRn52TnxJLWOU4b4majtP9Wmby2YFPZ1H3mJopvnraPia++CmmtHPfTa9OESFB4U/jAfYjYaB2t
oPrMdfthF3B5i8JALgbf3ufV8lXnlChY8L0Z0usl+ba7t/+Vewdfx/bG4Hm5YwTCpc2blw461LTN
3dSmXzoc3ph6eDW44ZWTvnhmshumEe6nfS1QfSdVRLiTcdNl1D+hdTYW+9otJuPuZoeyMt3yW3Eq
FPaB9b/1I2fvcfB9LyoaBR+N8rksA2dq6/yE6ZRvggVyYuzcg8oslK3Ju4LRXrMVxaDOpsvMYZE6
7cPcW7x8xnlI+eEbhqhli9qla7dtFudsZOKjLoaO3t9+kCmZeylvwqAWS+zsu8/tInJ0qDd5O9L4
rzyQdFxrFfxUbYKNCphkloa3rWbJvRx0KPMhrZeV3eayUsjwPj6Cb9zmyvvoXGHurMTg/GTPB37E
eByskueU3zN3RJxA6tjz8jAqfsq8PcxZd+kdmuB+Ln4Da70g7jylic8rb8ybZF4Uo2h420bLPToQ
N9uckfa64NLOwAe7BjXf07dgGPazlmczCW6o7c52carntZQ3ft3/LJdxf2MY1y0fBEH0r+6bqHUz
hm12rzzykfa6da9TM1YAKSZ1PC0LSyhqr3nKTP5fqcQpq/1/bZ2+A/7AeDmstBvt5mlwPICrxtm1
qXuypHeBwmBohZC3TM5cwRZjmiu1N53mKQlp01pjj/O2hyWH8cOBZDf3WG5Sb8oifo5L47Daamhd
1nr5RfeIDt08lGbL7hLrk4Vw/6qhiOTsHAcam9RhTe+60CqzJtXjguj/ItH0nLNUHkEJJZbs2gA+
eJh1vw9848PQ3uOawQmJ/jtkRegmKNsKbic4lNp4c7zqTZfl0faNT1jeR+1SVIOnohwk6ubPubvR
LQ1uLTrjJx0KiwPQu5lJjrFVUjNgGno7vupxY+MlOMxjLWs/nlMjSszgYI/N0cqDOartFdpXtd9J
Z21JUh8nOTI/LphOKTuqNry+LKUceUsU3qI/L496qmowbfPsmPNrptxdlqinpXXPaWkznEOc6rV6
ZxLyt+fgJKdyiV3Nvt/efS7L1dg0ln8okgJ1pB/wBz9DCZU+QuJOdRqZWbuzzeyok+VkdfJFuYyh
MMcHhViyKRb9WNpsShAobX3X7ztZ/TrAlcwBz7cZV4GddiwETeqNaYxc0Zb/x01oCPmRgP32yvO2
K8U9oMotm4x9DUbt+O7WXsQpXf1plwXyQ/Xud8VUwKA09iRyTrWdHrIlj3UH7Vbpg4lKg0T3nmYV
UsNYblPFixP4DtRSeG5Mvm4XRFf5EnGthocYgCOYUv5sGexLS8P1xWzsxzXIvwrhvM1FTS3fNs+6
Zi2s7e2X2fin3fS7UbTwrfdYLEVxtgR9d5K/zqiMKneYaKHdaT/U/r4uPC52fbGFx/vaf2fechJe
fppa8ylBwOlc61DONuMvG28jXWpPKyw/x/4eqnKWL1EsD1WFajN73bdDA71zrbZ/LsilnBc5/ywi
63Zt0z5BfJq7Pq/Qp+/CTdFAH25UnjzkNbfo0Hgn2JNqM3PCA/2/yaU4hzhbTdr/TeTy4ZbWpvTG
a6fbq9EGGQPAEWdnIfaNNT0R+jjXM0Yzl9CjHSTkfNvXUVt/52a9YH8fert40p1/5X8zD7F+yxv3
tdUu7Ug97tKRYdTT+h7kZewu8C1CXX1zdjc0Pq8F3Ck28VNe5/QLVr1xG3fkPK7OizufQ2TuaVj1
pnUarLjgLszy5sxZhV0wQRCH8R26STD4QksiU4p0B8AlN+lCDjOfCGEWfeZuhCoVp1O7W3FptmVa
/2Md4LfMVuYgr9zUwqzaU2X72LAWqVTHeHE99DaHGrJJJQyI8zQJyDqvvfV3g8Wx7y1a8Vp3GU/R
nQjBbnRD4wBp97p27tkPs6Momz91Mn7aWVYe1yYvNomZ/wJEXXRubWWqrnkmitgoOR/dpNjBbQ10
vyuryq1i3wb6XbbOfp2dr1VlBwfKeiM7+4PolcNQilRuWl4z30neamFwyZjY05zIVm4cy0yf1oos
RZ5cVrEeB+9uQ7S3yRHXYXau4ciY0ESRDQkIMPnNJayC/9jMdS50cxeNP6SNJzq4u6Ea35bGPHmI
6ftybT+acHlOE6IJgcX6qcqzj2MSesWmt1PviLBzK8ueWAI+wJnf8YvAyBO6+U/RJFEurZduqDEY
nZep7GOGeyJGimsgu98xz0/a5lA2fPlacRdumoXjth8avV2y4ZR05U0v6qErw3wbNj0Bhcn4NJFu
t6wxICww89AQ2Tk47bpfbAPnrSvelZs/Lc0d7BfjfzR3760sT/0SxoUNHSkWnHi7HXbV3YhqnPRg
WIKLcrpVvF2+14R7b2FdBYRpt1lMCrVEmz+EbaZtaRZnBQFnrAOTAdMsZXxGcrBKdRqr5QShsC/u
0CQKHk3XHBtm+OrMdgOyEByUrZ6kZMxVUFx9Ng5uRnq/RhfxmKcI+/pJke3ZoOS/FJM8d4reT+ol
KugMKtX/uJbxmXfdh+UNGXe2fTZGd9N7yavkeSTaN1f7cDb2hmTxz0BX361exPzquGn0zVznDzpM
CLeZbLlj/qqZ57D3LonyP4PSPWBxcmrInKVO/JNKm4/pUEMDG+4xm6czKvNtDMCsemSCRPfci3bs
ZOMhWYbfyWDYlS2J85ht9iAGcQrMLsqXdm8nwW/OwvWtl5osZuhYJ6DLnyA0kNzSOYyhqC7FWn2T
4us8phEWrfFlLv1xoVxwqaBujtDHuWLqEYuYN1MzintZGRXTCpjlPVlzEZBLSGKd5f4ur80Xvdgu
SktR7cyAOmQOI9jNI7zdKcxJqmYOKbXVvWhZ/wtLjMeBNSudy0f3V/9GZOOr9ex/9dh7YDGQIcAf
cdpXxWaosbaSNXg1K2ZL6/E1GO2ze4cHu/sPqVuU2qKrl60D3bgJM3EkpfCpZvOhKoMfdBVnW4c9
4lLe3rnx6mDlSYkJsOw6a5wjZajm1EwkKCmcfWH128DI3xhCFWVB/7im8LrW4uMEKXocqtedsGRx
DIiKeZO9mYzq2yORKWjTSWwdPWM+zcMPjRcB+Mx7T+yyp57kfezHPXjkmTpyaycc/KFrf8h6fTd4
4mXrxu5QUiLBphtc9Hw3R98VlwLSbxMkzqGpyhswy+vKVpfMcU/NAmlQWg+FDH7KMY2cxWuQIe2H
euCZroOdWvGSJOV9k4Hilm+umjhdyzhLi6++Ls8GZY1RWAd3sQmoWhEQzj5o3Zel0h9d7x4QtB+k
U+G34rNa83OW62jww/cy1OfaIzoDaDGHQ2RWqLpEQZkYWm39Lv2qUvOCbPyc2n5UhDn1X7EtCw8d
FPhsDXbOpPPNiFCM3rMc27b/ZofQi786h9pf/jP9/ExK6Dx1zV7VNfBrF2Vlgyll6qMM7H2FLzZ1
uMuz/eaa3qUFlyJR+Lee5G8fig/wv4Oa8yemS0TTnODkyOaqWSUFVHREm0FXJSZi13cu3zKxFu/k
MtRv4G6MxTwkXfqvmpic3hlDTPpy0xT5QwrRlub4JTyxoko2wm5OXRvsk57XnrxHNyGT2D2SW9bc
7MKMvQVQYaUEYDUsk8TM9HHGRNz4k3PR6YAnU27596MUZHot6JQHM4NVTM73WZAHjHW04fK56erv
QqzYUopFFtMrjN2bTNydNef/B6J1xiymJnhfvDTu2vLgpnXsBf0B4fWqJhndBR3SD4yKNu1THhLR
TAAu6KWfBSA0YNifau0ei757DCA1iWREnraZJOxsOlhrUo2CB3Z+X932TI7vJRBZQa+qXrygxk4P
5LtoxCtDt9gUYVWRx4m0m90hqtuKvvM+nz2PjMQ/sIP6ACdPytm5lZxCYeNeGgPwJ1cEykuv2Dtt
7hC6yl8Mk7thcepfV9dE2rL9nMivaah+8yTh5iiBVFvhPRs4ny6iiB6XQ9CjdKzDG7lZDDcUb1bW
Xc2wiIkRxHPA9ImSAw96+eA1gMFWTvg1SZsirrm6ZsnI4aSdwH1Zq2GPNOPyHqLhz6eceSwnRfCG
Xl+iL+w8XEH3/uCl07ZiomHLXMtibI/s8yzJAI+RteTrpqQrjRe/pmIt0J2TBq4SZxiPIPWz31KX
JDKmU6CrnR4LEsP5owmaS9CIyqau/xisTKQh+rTW4poU464vvQerctadXNjkpJXcFrr7waXZuSb7
MqBPjFq8hyabdtA310Rhp9jYYU75nFTGvrQYw7ZUeC/C/ciV/qhS8VRUet8k1SMZlD0YJEQNF5ew
8kMvA7ojTBCewkjZeOtaJpdaExtiVe5R1+Ue2v6YWmRGV/FnctRLGS4X7keyUVQo5BsfQsPAPGlx
kZNUH4os/83X5jV3G8JUC6JV3+tDglmEG8IYrKpVB1jZN35B6lIBFNIOze+q5ePs5VHCfaeMoN6i
7CMnJ1fc6t+5dl5qiwUKg+a+88jn9tOOFjCqk/6T1Pa8kdXyq2v7PKJGd476Z5aipPlI913p7ojJ
bx2ni2UuSAosHLBqC3EbV6nGDk0epjbfVy6wotbwO5l1TZb6y5LOTnTh1lmzLzNwIy9ZPrKluGX/
X7NWNu8c7N/9GF5tyUvt919uT83cCuuDFLnLdSb3dqnPjVO1N5t12EehnQsyzltI/Ztzqm00gXQU
I0JVRp7+VgQjHFkfMxv30uZ1p2a6iEq9SPhQby2fJpOa1dPyE+n1hOmC0uzIiyjSbeWAdYmRMtHl
Xllm9Ug9zFtvG39Cbe2S2QCh5SUz0WYTa0EhloBnWrAMxf6RJXxznmR7fc8WJUi3cJuYNFD99Zw1
57BLibumPn8v8zv+0HRPWoI3NXxIcvcwdObNHcS1YmypfxeyhHKvtHf4uHrECu25+pKBxZmscOsG
MkeZSdevRtowmkbp/wXLAnrqNg7TBQD17nNpf11sZAI0z8VSk5xajtVaH6TVPzal/1y5S8zsmWNn
2ttMBde8D4+kQu9Nb/g60ZpsArIHCpEh6YKR+1pdZlLNQzK9FGl9KbLwTqUc/DkhquEcwxL4WLvn
OQ9jt7e3aqb6sNzkZhYKvY8jwGT8C0v7/ILudwB52SnL5j8fUEwndve4GMb6kFq53Ezj1O2GgNbd
TyjugYKO9iA4A5AYPXwPUk+buW0iqdiE7nLHBcRwqrZCCTcBnSvsbiHjTBp/hAJxoH7SntysxGdI
Pr8ok18kRYoHfqnAToxI1OyrC3M3nkICwEP3YK9LGgeriNN0/O6b6rEMhptXNZ8z753tZrTB0wNN
w3eXjpd7lQ2tT1cWGscaK6tkY02Vkdho4Psa7mvbXK9TkZzW0n5ERfm3GuvFzxaMhea5Leb9NKYg
b3fBvwnNs0Cm9Sz3luftm677F0aOvRUe3vfcUvg2jAYoNEmm5WbbxnFeiz32DQSImD7r3iPvNB4w
Sq9lD/GYN5dE6K3BAAS0XcatlJjXAbEFVNOLoZgwIYtLXhSn2qouRev8W+v8rz+Pka+R5fRk6dhR
4RWw6TTTwjaWQDxmXIyUezIiGBr4X/1sbJFKaNqXQzpUNxwAshLW9BwskpcWP5Hhd/IeSz31tf03
EeJUDNj8ZXjOQ/3eOestdZwXIf1NkLvRNBqfqi7jTrQwu/6HCuQhX6z3LEhpstjsMXbPk5E02wz4
XWD0kjk7pgFAeeL912gemTDdNz4L9FzWjiVEK8zxW/nWqW+912wpT6ZbPTlNcWx1ii20Mheg3Dkp
aQNvxkYNEPQT88VM5o+WwgZ0tyD3iKbn4zKhw51Hjz9WhR3tj3O12BFZtDN4uvUeesktG61vXTYE
xzEJV5pxIe9STN/9Cr+fuBDIMjFIYnFJ+0utfzzzJ6n63VBWOHXsUA8Q9tcyDpmoMhN6SLoM3IVp
535wclryj80Uh6tjbFB7GG6BB+OKgdJ8qU9D79f8vHqfunCYesLgkmMNO5a1j30X2I8K+jRmKy7J
saC/G3bdqR7IqtpE0sLGIGgosu+OZEzAgZcF+XvRIpeWIaXGYtj/bHeKcpFQFA4x7aa7G1PzDUkn
2dZN8NZ545MsBHyyeJopH6cpvTJ5N7LzIGLcVHByB4tF3Xa/LYr+pyBNujFstCkr+MoK1Lsu/2Yc
6LNwMNcs+dQMwakclr92Nn6XwXqeO94up1BvWSpfuKr/W7P5rZWk5TKNdOOeh0RGRcdgBUm4Uerk
WEKlYSFuwrF9NlQfCXPwCPz6e+0kt2Udt4Zo/85O/mgt7XVx88cprP5Jr/wMRX5grsKr0HYXZyKI
/L7arnUfTebw61Tic8qm/pBrxoGl6rbkITsRZibc1iqSjb3vLefQkU9g/EtIett6M5NhVxLX3LRE
utvaurH/+CFtGcep6sjLUBbaKRoGAuWICFBtRz32x0LNJyGa/5yeKLBjXlTRxfYkMIncPbM/lu2y
YDct83bK7KdkLuK+sJ7NZLzK4T2rxAM7l3eYJ3utQO9KDvLUSi8VlxAa7jDsdJsQzJIBCcaZZjf4
9pO7QyK879bMUByLZ8bLMLWijxmV8ilX5OPRRwjOCkQniXO5oKShvvsi340+lrqoEPwYn2px1zrO
mzNBpwS584fN3LGxeiRq5H9VSB2V19BVIwaxc/Ja78hghud+heYsHPs7H/oB9GY+62U6Lb33aLSC
aQzle6C8OLDamgNcXwKzfhvH/GLcQyI2rZ52YVIQ3C1iG9LipTH6BcnXAfAvnOdBun8IsVl7resV
TTT56tri0vAOkuKiqtTTTtfqlBndDZz1keD4Rib2E4fPrk38n9XkFNRtzMxv2DCY8YBxEkyyfJpH
8mxWjmRteQ/5XH7pPGu3HhSiztITQebD4EO0tw519mR/OVl66fiRUEuXUzmbKGDeyxquB0wxfpRC
HHXDseCFj7NKt1wZj3nV7WbT+hE9GZpkzvYFkcqlb+PRys81HYjSLUPHV/d5CpYzoWiYuPrgQFbM
5CvcoHjpMsaGmfnOUv5X6Nx5X8d/T6QxkMZQPxWuhHZYHyHDaTeCVQBwULQAhQWUxaVKi23tZvwH
Y+GHi/9nMIwLK9jV1jUhVCV559Xtn8jo4U5QmMylfUw95yYIYluM8G1k8+v01kH3yYnxdpfOIUra
L3c8ynu2e7EN72Me7d6YNnVr79wUDZY5qLs6JdWdBiwpXUMyG4b3tlTdA8o+zhEdnpyJGozpf5ZH
tJzBSBPAZ+DtmoygTILstrppNIil2Vphggs5vjg5GRHHiDMoCXZ2fNBgFEwNaqj20a7rRjATcTRi
0+pjmzpzbPnyWAz+X+6i2oTaf8GXuZTmGCcp6XirUPu2C96Le+45t3Y+TVZDOeY1Hq67dE73br6a
cgy3tT2Qh3pikNEWr/NaVmVUDpq4uStfySNC52dMW18wgkBYL353Rzjz/2TGiW3weKXWu4VYs9VE
AFKiitXc7da8AwIALKXdeiMScNHcywA5pgNJ2lzup5qbVjv+8J+0bm9Bpb1NQB4Dnw7lqx4fDG5F
ZJyj1wXZzpmXaEWsExC0U5NMO4LKD0nHvAm8WEK6E1FoZjOIDaMJP70Svg8th6vAPGamzYwQ/rHS
1aHrstfGWU+rLfepbt6zpblanvlllopPPmdXz5r3kKlRiwpgW8DGYLuU2PNrfR9gJJiDNopPo0ba
aFJ9bZX3pj2otzCLZ/ALBWeemA39Xut12DKtt/EXsmuTvdwc1TC6pXaCYxiCpONabRuVH4RQf2zX
zaPCInXdeF2MV/3Y19KNGzc1QBQ96DNqramAxVXm1m6al9HHrMUDCW31ik83bpLCpRsMWklogZTn
APoXwlTBytZHqzIexjqMer9/GoI1Ivf3L+uGP0KkMCHLx1QDuaLkbYtm+rXXAbWqlNeSOTACdzvo
1JHa+Gd0+1fPsF8Xd/0wqiWiLos8upXSHo4OCFPrAwsO6SH0/3qQpczqHZgvU3OYB+HLzBNYJeGh
N5aeoC+ZwJLYrQ9U1s/TS+lWlzZrn9KVT5IOwRMWdKQJZUUSco69H5shN/5rHLJ1OahNFjIaxTin
dvVkLNM331ISOVZwzPgcjqKYZQUUkLIIeNKX6X2ooZ9A//gXrM+c4oPRxTObHeZTj6xqjfKj6L98
yrRwGR4SUtqL8CJc8b/kJM/ACo9jWZBrt88+/zFlQa5UqJfa8OCb5h88xn05Tn8auISASUSrYmQR
9Is/IlgnCfMe0gI6KwzLn1oVIfn98mcxDbwTRrmlKueY69dyE8CwxWXdx/mdWumYBMEMIgI3pDAd
anmOl9TbBZa+nzMA97r86EUfUpCELGJeE3PbdYHa4ukdgeoB2XJoalm+hkbzokPv5v6PovNYbh1Z
gugXIQIe6C29p0TKbxBXZmC7YRr+6+dw8xYT8SReCuiuyso85Yr7ZPY3UxSnsXRPmSWfIEMcOt+j
YySiys2mFlbBQxpG97myCCriADbT+m6HFtGKkFPXbYNm5Y2NppXUt2R0T5yg71GO+lPn9S60x9+o
blzKiIlTwnSCTQoVauE1mu12s3mdXM0IeyjnW6tnci8BqBjT3iJDLst05IfhuzZ6mhMFdmerWyTC
Bh4BKJSqNf+rYkmPZduruBRYgIRNCjOJ7o5H3iYY+vBZkOTQPAWTwAUgM3yKqp5Po9VtSx89eFYP
TxfjoH6e1sy2IOTNi6qzT55Fk5iNBqw3Sn7a+CMZnhpZqEgwppoLyGzHKUnpE9BG60j3jAmcfSFc
JiJ97hz6uNikRjovm5IZTdD1mAiYOdfMuAw//edS46iCsaBKkC1EAw9Jtna/UjkDnlkwZw8kDhaN
IkMo/x2C1B3f01Vkj1vK7E6Tm0Ik6OQLhY+7NLMMNmDzJIHt9Na0imwom2N2oWiCn5KSu+n0PSiH
fdqg1FUek50+JBpEUp4Bf2t524m/W1nrYzrwrnGWL2qG8X48vUbNfPbJ/JuQT4TtMjk22INCL8rz
t83tgYTEsFQxl/MUUiNi1Gl9/xCUXMyiAkrQjdnRGWe2/2kbL4IA4dvMxpNLZ4q78ZbZzlV5IZ28
uMbpH4PQdBU6zeZRI9AHEFQIhi2ukJULCCzFLWBN9tbI6Kro89qVY0n8ACJhVFeUFOPA2bKQtlWG
0Wvglf3VdkzzJQkSuasVieilMTk0cYVelsL/L8/aU+2pt1nVf7Ft75Qg7Zsm26iejy713Ny3tySE
iYVc6iSOvci0IrnfVe9lB64nb5PfNnoxyJbhw1jOg1qyxOGadKRZ+gfCyXX1PnSKL4es7oANyctL
dNLKWBltt6jm8I0wJobmg/DanWW6/3IHooDOmMV1Nq1hY0xEnMMXq9KrXpfbGGCP7zGaqIiBWRyd
riNIWE9qX7XuxQ7sT91/xfRtE8P/RWoZR7I+O0vRTBLtcUeXmbN1xC6LFpPSB1pOXi/gjvN+8Num
kKQsMA+OyfqC5eM6CeqcKNrqPtmkA4kJIZ8KMulG4wIu6RzaNroaELW/7VDsZIgcNqDEGd0yxJUn
44KnbTpMhvvclBB8+nrD9/1XhvO9mNTBbuVby+mW+S0Dl/ISCecf7/ETLkVk9OHmZqO/VAj4/LTJ
XViPPF6Xwk6Z5ToUclopruWNYYTzFZjdWtuRvtUq+7PD+NlUwTkR3vuECj/gFNNwsMJQvxuDc3jY
jYIpvXHj34ZZ6U07AWq0qp00xcHsZp4dJNvaPA01IowxdoQILQIRwRfDlPc2TFckMu+VGe/9HDiv
lbDROs6XfZq8zoyKGgBAhZk8sDuvtv+WW9Wlom3HuGIy4yLrBGlzZ7b5oRpQ0g2Lrqmh8269iMKO
mihKp0WR95eh5FFpoJAsPMMl5zPj1C0n9iTL+twF43ejMFMAFbwFsvrsq27r64jbvFiXcy9Wj3/4
NHKt9VwLcsAvJh9QHYBnqgZZa8A8GfVdmNUzxr0Z54/z1Hmco97MCEdYZKqjfiXsW9mUN9WIo6nC
6kOlqHUNbD9/XvWDLRexCc9kCoZ55fv1E6/9sDQUHhVePvqH41QmvzbvfJc1L6UnvsjH4odKP6oI
o1GbmSvTqtfePP250/jQk2A2E27H6Xa2p/jeKaw6DT2bEu5K0LL3A2NDoGwU9T9llL75/bSsu7Hj
RzFIS2pJFAsTdmQ5/wxVfSozxwIeNodIlA40pOSSDta0nQiozqramkGN4F/TCNTWQQBO69BUwjzc
Feb0b0rUhazQYTD9EeIu9LzCp3InjZOHsB/m/G+ULZ3VgP8Gu9bkiVcSfucpsWGiGdHCssrXCE1w
wJEX6/qcPqRVPyI5xgx9lXrNT4Z4KbS4pswufakencoSPP4xfzzwnpQHMxWfmQmSBahUGTTryobr
psnLevFZK+u5a82NIAmpe0pBHOLCGnDRUZl7tbErrLRbEXAhUg26AQEjCjAbVeJstK1cMbleQiCq
MS21xww7WA0msVJI4yYLTT0bxVFuQUPv4rh9zyKYDggLTIefCqCoCyMON/PDgpyFnzXxFwe23yac
Zb62dLTxiWIMRvw6WdO+JwcEkOIG7naZPex7dq7+FR6Krq2dS9QV5Mfa8Z0B35ZaYxdUBJmiAota
R/sBj/40++VrMYYHPy9CSqH800v5kA+zAP/gKmq+rDE+1CPNR2L2H7rJX/rKXZEHXtbkn7Dn7LQx
so6iym4QJ+GXxjmhsmYXpfaBzKrNozX/eSgUVAHQo1UnGLOIo26i7VDLlTfpdeiGeO1Y6c4HZFl4
QdjIQJIf/uP5Edt4KC6BkaPi9qlz1HO3a03OBCfS9JfdG+t2XuZcfc3UwZSoOfOFftOqeRV76d1x
fUCvwKGmdNj1oEn6Wp6FEd7mvvgFW7T15nw3VUyjLEzI3J7RGvTAVQfpKbKYwZEBXmTh8IbCGWO6
zoNtgQ9Cch8mAXOy0CKT6zxYBEm37czwkKDzEWHZu/Pw2eXykAfd44LDGaiyW59OCHHlf35L2cTo
pFwbFW1+KfLbRLSQycRsX1M//0Zm5iwOsosuoeqW4HNWRVH8mI1OzoaMSW/ZRrLIxIH3wdoFwcT6
pCbgvWnA9Va+/9kqhSyjt2VV3JTNsyBaGqtAZEebADI7WISBf276Z9vjzZobdiO61XhytCv2Cebe
V2pE0HrQBM6VDBExZu8n8DDMTREuL6BLd6XHw/wwRpQE5BdMpBBBCalFFdx7x1zmbneTE+J85gMf
om40DG9Fc14+5kv/osHHoDhd4R9gdKSiOlZi3iVNGoKkS390zqx7cJJz00bOKkghFLvIhZHy1qVR
b+3H38TFage4dJlpFp/w118pN9yXTX2LJ/L6LUZY3ALVKo5iyk30OMYvTYm/Lq5HbOcSP1NB/rjN
wIuUgmx1GDFa9m380I77bLALbFkljbNnmPhSO14D/DL/YRgb7eZhcG6xkzfnABgLyZasfhmnUF/G
2EeXzaruGBtjS94qjLf4upEZnCY7TGMeL4fUVM9ObkQrr2UsOmRjAwOhzpfMszlxc7a8N0nubIVm
V6YamQkhvuXnLsIAjMU4+Z2S6kuP4J1SL65vso6yE2KCdS5FaXyWDmnAkM3S8Avyr5S3dmGNTIXs
NsVRREBuW8JwQgvrh1MmivaV4KZ1KbkPt0bcisNo0SrTFD5x6zx0HG/8D7dVxO5Tv11Xad9uujkE
bCOFtbHbyViNjgGXNBfGL3re1iNLv0qosK8ln/pXBvkNRyjnzGCrCAGPfnghbGPYxKXk64GwuiTh
pkDXcFeUCWmgsCowBk7aW2SxaqnolbtJeLm2GNz+cye0qIBJ8ki7oCvi4zK/uWFdPs5TnFve+JYg
lywjP/vBFVqtcunX+95p75hvotWg3FdQjtSWBO/XYU4jgA+W9Iwcqy8Z9tY+qzPjHpaO+wGST72w
Jabdmo1nE1UmedTXWXky6cYXhT1wFOFn7dFZEPiKCFULzfw30LO5A7/5MttE1K26BfczT4ew6aez
U+NlsmyzvVgUgBtlpMhITvaVa7BCEiZj2qFMBTMhH9MdsdRPGbHRjhm08m1wg2Y19gtpZgqTv6As
zKPkz8A5tNIWAGSwUuRCe7Afhe1bu9KhEgod1IgY49ZutLMcH49E7KtGeSQWI7dDkd1TBVJSBBXG
miy2P6QBdyRJJPpqP76bA6kq17aqw2yJ4GI+kH5mD3i1tWqbXr/4j3HrtMhJ1VMoz/0aQEK2qNxq
wC/K4eISbeD2D6urU+IxJ4UZ8k8ZkUlM5nCES53sEXLqccAbgCOmOef/bjjSfxqxXS1dwYCCggri
A3v2nnomF5tCd6Dg4omWoByd9pkH8e4X4m2GpIe1xkXYzCAyxgbUTkcamFxLIna5q6HS9EyeDels
QS+yGmEYm5NhYkzsSC0cRCiTvRV46cVvfPC0cfnVBO24yzrBCrVUY+kPArGxrVCsrDz7mllwvEex
8JZmIHOmGGm61iD0jqXGfe3C9INCNgHA7dlVw6AurHnGlb1C0IvP2eC+6IfRSApJzrlfTkbRMZhh
+smksF+YQX8GhYY605qHdn6kK+xyhGqLoOE37OmzaJwj0pctDU89tX+8UfMqt+zXNvZ2NtCx2Jxx
X9bED9vnrnBOlp+xzKBXsF6r8DtpeA19EJPGyP6GWh0Cu7tEfbll7cI6jf2rNvR2TgMUUgt/XzAV
/+ZU8jhMR0sZu7rNz5VIvqy62BgF08eCv7IuPtphPOSqJSDWErBJY7k0BXi0yOGpd8mgjdZm6hkP
65rQdLke+KNwRe3dwjzZAZJuN/NFVtXOzyK2oadsI2hGjgAvgQAoOnH20OOxNCy9EXftzHOyTn1/
V4YS0xQzwqVpmmxJkN2vi098D0uvXFZNdlehQdyGvQrYCwZ2jT0Q+IFf/Zurnl0mlXdFpdy4rQG+
dEBhnpW1LVwMcipCKimOreleE9Uc/C44iyRxmdEO5G54y6fm28rcaOFN0WWYxzMhBQofyzOwuJXF
WYjgTFnZ00KB+W4TMjVw9WNPnKYQHYOY2gXsAqgSg8K99s1rkiWfo073TlQD6WLDFsCEZyqEz4Ee
2ZDJlZwK0T+5KvOcqWaE8IoX/1W45Gw9nFLZFJis27auyoq+QjN884S7TT3zYhSkOztIa6Hct2V2
CmhXAf+TyBleOyc7J6VHpsbih08UTilWoEx+jAVTpzh77TEN+VqsRiaqRDD0AtsT5iNolHMGP5jl
0ZXTnquYfr+TGzLTd43CRLr08Tmo2DEwq6XUQ0qtTdeinTHfNWmDcz4hRNa7qeQQjOoF+8/vZhBU
a4f/hkmoAJDHLB6DUIGNQoxby+bKKEx+ENU78/PcvaPb3VvpBuugne4prJvlCNVim2e8farABWP+
JBynJ9epjk7uPGVjefPdfHiqIi3X05icSi2fUs/Zx9509VUeb5tW/pVgfpu2Q+Br8Iv11BFoQ2zQ
dmoms0O5JTe5K2gfsGZY93lkqt0ShsUJJL7YkfvtqgDTZQOrpn1qPed1aoqLJFtGOw6fMNBHr7Wf
ZUETmDIdFiL8Soz6rEcTL0vUvOiezbfV4L3b9fxZFvbVdwhqW558wuvf8ho1HO4Ab6BGVBwVCjaN
aIOtnrN2h7XKQSGDvxp4TfpmF8UbI6H3LnUhQ2OGK8oKSoGad8LpKYzsrl1btem+RIFgAKkLWhnP
6Zb+aLw3iSKtH3NOMzp5mj3vnOGQJrh4MLFrxQ87eVjYv7PffDZevbYxjy+RMYwVOMonNWpaauXc
waSd4DYKklfRPzWwHCzQErkwBsuLHl4mXAZBDuCIL2xpmAM+uZB7O7TCo+yC9yQUf+E47SYg4vCw
MC1wT5rIbJomK2lOYWSd+yx5LoH3QUdtn0vR3ewQyltawICviDSObngRXfTP7W3M/3NPXMQ+QXXY
0JUSHLWCClsXKd6scL9jZtZcO2OwLluhaHRDfGX9cGit6s8EwK8t4DcUvJTklnoUjlwQavxBKfzK
jeGsg+JQl3SUc48UkdblGpLZ40K016asvnU37QxbYOG3XzMMFgtcWP22wd0wpcXwIZnJT5M4Nh0Q
sr556S3rqa7NuxX3DsGOCNP+44T0fHDcsapvSZvdxlZeNF0N/muUbWniZjXxgYgAhCjl3btp8uZ2
iFg48rBtqcSFC1OHF5+1H3aWPTfaY9CWDkj18x33e3Xq5pF0Wi0OWcHr1oAfsPl2luFI/Qgl2IM5
mnjb2YH/USr6D/pgdMrYI73v45vH+EsPTfEC1ugr9N1T52OJmYsXEYR7bMk/mePtGSYlx0wH8RLU
XwnlxAGOjPmf0Db3epRX5zKb+o0i8Y/kFQwQAjidqX4Kkk+4YfvgDQbdbeIftqLOpLlM7VM7Re91
C2w14JZsYvL/kJZWQsvyYLJEZSZo0xfmWwdqiHyZ4wBE0X++V++8UVgPwwYxfJJxHs8/WM1hejAr
i12Kj5723v0vbJD+ZyhPizSDbpRUdwZs28zoTo2JLAAGXGftUxlMr8rgS450sI9cpqGJx/KHeNpa
Sn4KjQTh6Bg10NhkeeTtcS9fSyVt5mmsteD1M11x9pvJ3scVzDxetLQvf8uacYjnOwcDjuQh0EiJ
keQZGhVjg6z+zwWXuYmI8mdCMg8lgTHb2c7GoA6yBC3jEbfpgkNP2GzATUvQfFGI/KnGyGAo56ai
tl1Obo4y5r0Gfv3T5mz5wkgHowr1xukZeBeIATC0WjADvlVtamVuvSLaSxeHQGu5P6at9/PQ+dxZ
BrVkT/h+xCfWcNVjU0aTabdFHL91droPYBXEGUp2MVibOLSWVsMC1wkUeDDeRqpmI+w/XHv65p3e
08XtqiHId3Etjh0Z5iX+Kv59ZXXtwBVhJxq+/ChdqxJdCFxpg7Fbd5hjFE5e8KENbbKj1AY1lqLj
v6QV8aKX8hY30dktrd3AgLnS49bEtJJE4d2tTOtvFCGba1SPJhkMV7Y0vKlcnyZ8mcwBelc8YwoK
ocpy9JN1gxsXNquxtkeYV+M5iOxbrB5eAhPBEYd6PbOqRybxrxNN8DJrm1gm8VrGfYumFa/aaJ7A
T5nWiu2heHSsxNpWOvm2pmxYBZVn3CpEgHXg5g8AIX7AudL9sE4iFXO5p+le2Nm4lIMF/GMSqORN
26xE3f0HvSx4amPAHV7YTp++FUybOPPmFUl8Zg8ITTlRDmp589fxGcdlXapOc6FHByxKlT9HeJ2X
gddC8fSHtyYYh50i7cy0DKpoDzgDu3ap4W14jbNwA3BRdTt+l71hfYgGeUsMfrmuKvaoFDlJlsDN
uqVZxdYiLlx+hxqL8VA0wjl6DtJwXg3yWGUi3Kedts/F1I0bnDbWSzAaV23mtMHdTFvbNYNei4nE
k0yFX6/HgY9ktMO90fkPhDv0doQWDwPnIsRMG3XOhh7+wMn9PTJjYN6CcSWZPfeF8U57lkTGmLm2
IJ8CKPqKkO6SZsQG7SXVS8ngY+fUAkKUeEAViy481CJ8j+aG9sIgMFPk9DR2kov1kEwTZnXB2o7B
/DCgStmZYkrEehMV4tQIqRC8xPjqHWA3RlTuPRG/AkXbQCPapVijPJNNnc7E0o1OfBP8RWoAoSSr
97QnCSDkps/spxCUINOPoFnUfQeLtTRfuta7lXNyDfLyYCfuqswGuPA62QQNlQk96zfTLgTgiioa
0M86CoNnJhomgWRmtI0dMW/J0r2fxNCBiO+XU1YRGjCgYaAeDGJ6LycvWASlwM7XQXEkkm/BBYp4
Bhgih2TPEsHQO4gPFbNxs8NZPJsnAYCDYMHa9HAu8ezBjzL1Zu41Cf+q2E8YH46N5gLsqBYNyHjs
ex2K55qHHXdE+kkTgHE1AQubvY2BQ0mhlrHFwnDLvmBDg4jT3VyDEWUfC9a4IgCyUwfXoKLfvaje
/teZ+SWPqGbqtjjqUHfk6YZu0WQ2qX1J8VZnDOQz555F9Vaig8YCK6wvybQMeDTD5i8OGnJL+EwZ
QH4HOKgQuaM3S7r7gZh6OqVI6ihJuAJ4K6x8a5TGL9mzcWs/NsfAPHn41yHZlGJTi2llZwFXFbOu
OqmzrRLy2+vDm1CELZh1H1Ir3NioWQ5ntzelX3VXgRCB8eRFDJirpZlI/mTNMWp/EBpfiiDdEsGi
DCwPZV8d20y8sqP3lLjfmSzeWnjt0ue7LkC5j0Z7tRWG60H8pI90kQ5gedQDJ7VNsVno9lxD6Be6
99kxP0PMyN/tCe5UGWDCiV0IG2mfHiNv2gnUWnRoCwBTDrYPEmI0w1t3e2JZeeq+t9F4UG3HJljl
flekSIVf7BlOJsvREn9Yp+FBtl/BrM5JH26V6w30LeLPsJ21XxYby3XZoQBzcG9rxh5ZY27qmOCA
b7+lTXNFyWZxE17e2WVKXfBedXlJ/MC6TE17jokIU/td6hJTw5BhOyHpODkYQPD3AfBd4o7bOZ27
C2tq+p4uUuNdpuFbx2Z39tAIF51ltAtHteti8tYs+Fhh+D0SAiFUXh16MT5XHbl2R/5N3cPqX2Lh
mDwiggq7YdFa/2Xd/BazLgAyINWMfq5YEpva7iWyxAUY3Es3hF92NDJIRZqOum8+xLOGTbLqxvbS
esoi8sjOyyGugpPBVCXuvV2k+nesir91M57muPEWaZHe2I71ga2C8GPZEocfxM41rGMvBkhpkdBk
hhvvYAO6WndyjD8yt/ZeciwMCz8KsmVpOu5SmXzyXme0szEToNioembDjtxYA1SJjoOjD9jJAjb+
ZOUpuqbfLaa4YVIp5t94lBRUU7L122lFWSLPKuiZGLNSrU4/yoc5Qzrg9gS+A9pzZi6WRSnyCB/b
xYtB0cV4I8bgikC+jYqYYR2xMs6xXVsQZaxb9zTm6uTVj95Sned2XKXwhZti/DW7bhM5zsovx4sW
wj66U/cmG0rEaCw5gOzqrWQxVOsOb0ZKFA8P54jTp8kkyAAe45rCiV8woLZECM0VwTZ/0M2zn7aX
EXQ//Xb6PfCY0tGF6TZI6EJB2/abyB2fHLCX80PMSxK8VWBae85E/AjRs+v3K7pzdMCs+LCzaFlJ
xi0CVZXLOjtGpv1mcj8nyjokLpw31IpFxPhrURCKeUjkaTUy07LpkKazH4//RXnCTQMsa7R4XIFO
I8qmRzRYAlvVl1/A3ozcIxGgJbTymI0ifLc5y2yCgf8ZQv81ATZoJ+VPlhpvZmd+FHYFvl9G69mh
+hIMcya0PZkQcyWU5sS0uCz3W7o6+6mkwMAMdCpVHz5mwxYQEksJ7NWsw8d2vcbYF0N+ERWpXRNo
wkxSOesiyiCZoBDoa8e6C+LIl7ZMMJYPO3wheLfqD6TKeyB4ISaFcVImh7RxjOUc1s81ry/RsPlf
gyCzKB9U3GkW26k0/7XDfImK5idIKJDc8JFAQgJO9QNJ2TifYeqf7Yx2JRR5Rxc07Gpj/pvnhBFl
XDz5PpOByKAV8ZCgE76byH6hVsE0IUn0Zy9BQaqVsE1D3K4M4O00wQZc79UzrXgpDbNY+uEIezR9
h75Dlk7nVy+YN6TzqMPzV5uSft1zJpROP7D2zT0yg3jsnIB3NcY3q33YnLDXutO77QLGGuT8S8Ry
GczNlm0HR3dgcRh2mQP41JN2JWWS5VMaWXe3DO5+LvE+pumTWQynkdOBCNZAEVU9LFWShxQbxi5V
xibt5XVMy6NhI5LDxHpRPhGRYfweg/Bd1QWULwJHjI3tZcjCtdkVb442ydD5QDK98F+Ay21KQPqR
mhXS3zCIAn0fXrw+uZlO9avUdAIrif7VEWEv/I1JopedPjxFDGSpa7ej9N4CS32oB9V/zs41nVHt
03R4A76E8jS7xn5Q1evQV4e6RTqh8G5HxZ3dmH9YO7h9Hfs/1eYrpiB7kE/7rIx/AK5sBtaG9XHG
HgDSym71jnD5284EEjEQZCW/1ab2ShtmA/4mnqdzkSRIt+2Fi3w+2KwcsXOBJs2k3bbLPSsYm/UU
O0tCnlgb62/2hgFlFPZHHrMnzenPWfxI/RavaYZ9rHK961ChV3f5hVSUyUCwXkU560SzsjRpf9Qx
65N/kREB9Rh9xKB2VQ8FgGqBjF5ek7j8J33nklj4rGvBtkzD+fJQwIg0sU5csa8TY3XXk8MtUcTs
wlmDENkNAREwvILQXl/0xNpOjkM3hwE0dzxC3XsSdTenaA6s5VqLMNrZdQlvlCKhyY1zx+dNbXM5
k3IuiahU7cMwAxMk8JP/2FTxarj0olwPS2ccPptOPVcxW9QsjTkwkbF3q7JkF+nuz2ZPlFXz1GcO
UTpHvSJexusytaBjDax3rycUFkYINVjsEjIvSjdAwFJve/rlzMPXMcVq2fXAchszWEnt/oztcGDf
y6b2/SPDAiiPbGNgoRmeIhayPajkWdNf5tD50CZMX394Zra3K1t3FfiYNARsOMMpsa+Fv9yc98DK
lq7bFsuGt0/LcVuBQMrq/iIZ4LPABp9FE/PYOjXWQfbxkLeNk3AdkeSUlv9uZv6aogNKzEgR1BMs
Gp6dUoE56Z+MoHvWJAXb6uEnr0/9HG0MOzpYfs/m6/jFLepuqajXF/Rgl2jWa4+GU9n1py+JNE7M
npBNwnomPeRXz372WCwp/VVp6WcALTunAlrA5cC6T3hcufHfzIZAIhJr1692xYO5FHYIgx7wJC+6
gjV96qv4klR4OCpuca9mEFqxh2D+p0ljiS5ZSkk1HWQm1Jh2RyMMsUtfMBBu23ZkpkBfnlX1IYlZ
aopUV7gd7QCYLN2yxpOQxr0eK+6tealyD/suaTFo5nUfnSwTUsWof6Ni2LvaJaXjeZyRUuwa1bKK
ab4HxvAVDN2mmdOrSnDeSfYAFvrgddYGQzkXgUUGF7yfD9gdnORz0iIHVx5mhcZz+pdcy7cE6+si
CeS2NMu1DPonc4g/k7AmBIIw3E7VhZvgWNp2fxwmvunEKH9s4AAzoHkzERtgO3xKecs1Y1iC3yt3
toA2WXsGn8fZHq6EqgExzdNzbLIQI4B2m1bVUzVb35j0LoF2twaboHTqXtMqAMqSvKAg8COdnUEf
i1FiAHRFeLaYh4YptrqHIt3OlvcL7gj7ZPHtOuNR2+mPYGdXggnVSZOvug2/AsvFi4kL0093VfCf
BLdD5Kc7GVG2yVn4w5lAOS3jX5IH7K7R+yqJCQ4xakQnWlvUDDZf3laaajP5SO+j9Y4xb1cWyaZ5
/CqcGUuevw3fCm2mPb92U//WT+OfbII136JaW6j+eK9JP1lMnuxcf4NzORZ5vp3m+Srgc9oBJNbZ
OUytt5xZ8CKr8ENbnfsVSHVPbRgzhttvTdQGsu0YCR4yfc0hmulNg2J2rgq1gfH+Vln2G4mFlORt
uhxaF6NUx7xymA2DbsqipYoMFtxU6CQdCJ+i9j7xuTHRwRHUg+bFACIvTc/WxVHUFNkmHIExB7wz
I4viy8/L5YiBZEEzsQYtss4H6e+DzPnIknbDIOLMAGmnotG7D478YOHzO2PnEg8ZUL7HAvuDNbsE
sDSYVV+4v44rj0mYfXiZfaI0PxAxeg9hCQZsaSXkRrKPXnksYdAnxX+DE61ils7BcTtC3MFCH7Ex
iM6wtqLlQPaDhYXPbkx8ANgzIWM2bxWEz1EAn7Jiuiq/2z+Ylo4RrqqwZrFG2Z87le8UAzz21GZ4
vEDC8+wJ1lEI5uerYHC/Qtf98kDtLUG0Hnyn2tV9cppwPeH6OJAu4gYpYETJtyqT/1QFLzMeP4Iu
JYWTxDfmMrsIeCfKyQqB8lJ6xXbIvS93qB/7ju9EoW6lgATcyvcO3eDBxddJsdPQz5aRjvJNhd1h
mCveb+8NQfc5U+SVe1ZNsYi36KJThkLByXvoIOlMs/OmM/zgaqq2XoNPpR671z60LzUDiNqc9rqd
4PFh3AyhDAcYVXQafoDyOeBaPodxd3QfOO6IsNdj+dlUQoNjVNDN5At1x5IeZpEnguvX2SdIxCRv
mZB/tTO6WWWxi0RN1s5P7I1nZwQE5gOsEFiow3tJVjhoU+IXCnyjtcS9Zyxhs76wW+YXPfmV9Shb
8BHbNmlWQVQki5zOibCp+Na2sQq0+g4z9c8dmfLBUNto1gq2aNil0f9Z0yt0722W1wd0/3VooVGp
LlrmXrOvkwyOoD+xm1Yma2HP1yiNfmikUM6G5zyZf8KC9A4Ekjbkdao9engqYVwLR6aTwIdx/83u
01h1GMFg7yNUZ350SfFg9zMjg8dqeJuhiJTNH4MOjOQlM1N7FaX5lV0mh6rPblmi3hrRTgTpxdPA
rwo9B/4CV5FXDytfWp+MOu7OaEHIN+60NnC2eSqF9YP4/1IZNKsOxe7wMF5oDKPjI9OhDjJLUFVC
htgcZbEVruw+Bg83nbRsbyMYxM5gURturCgM2b3u7NTs/jdH8n1OyhdQulvahecHbSP0aDi7/0k6
j+XGkS2IfhEi4FHY0ntSohy1QUhqCd4XCubr38G81UR0dPeoSaBM3syT7ivRwj87Ha8O8QVqVg9x
0R6bSP76fO2yoFhSU5/W5OyFzt5g1muC/zwUSDtcps6BZe698ju2w0tiUdtUDmuudc+WRHwsYP7X
A9IwdgA6jT8TAy97lhIU1eKXhCw1aLa9snFPdEwDTW9871R6LlNmh+AuIQkXfC0mxS6jDD57yzmJ
qLolbJLQzZ7E1G0j4uuRC9ZDx2mIeyvQ1SuB8W2htF/WdA4lzbKOaK3MOmbMIj7Y/rj2GYuX3MAX
PQqvFcewdGk2c70XC9IIXgVMDvRmm+F73xsnbbLOfVU2yyYIOeQm0IIB0A71P/Jsa5FMR9+r3+OI
cGfzF/1XuucShql2hVOfgnS4+Z29TTEvD3m2qp3kJDGiZQaDBZ9v1tX53ohGy7p9tsPi1sHuxwf5
Wvbx2iIQ48wfZuDjohjuUvYAhPUVqfFbxRST/MgZYixXEjtflya6tovJcFHQa1iO/pvN2VpymiQ2
9hqD7/KYNsT8VWk3My+1ZdG238OAjlbBRfAmeAcaGdYGRDtvUjRUEG7Ljcq5LmYT0n/r9zyX1dmd
eD84vw1BtekAzEdx/z4jCkg7XgW2azOgPqMudjA4YmxfYp4C0fGYOgur7tcZoC2LiVg47wQ8iMKT
T1nRArq3TzbiFOb6p5E5SRUH6Bjc2ah0kkCKSy4FU+wfaaLhrhvuws7ccgiHnOREnEmANUJA6T14
BrZJqo9cmRhaMlnFNrbdgxooBQp8kjpFumYD/IRBc4WgeFHwegVdc4UBEVpxAMTydeAiwJMyrO2I
Hqw2RP8w11rh/XqKbEYltm6GU41jQ69TYDnmL0Pl/pgy2yMSkp+kQA10+ZCmoL/dG/6Eq5P2R5dD
flU672Od/FE5vYpk/OHMEX2Vvzg5OV4KQBiKM8WTzHwmjO+OI16kp95GxlWQ3otFiUlA0lMqhAI2
xHGjyjuMyNZdrxFdBmoMByX+AgtcBl4oEsAnp4hvVjYuo8E7SQLZA8M9E08n7rqXxE5OGtl9z/K3
EVfPxdCXm6iOli3zFHuuGqBDh4KeU0mF5JSHNCnYTxUaCCjd76obuwW+GkLHJteWekdg7wp+9mw4
7SYwQIj2SjuEOHMrTz3oc1pWPjNkpWDhgdngX18fmDev0ro5RgzT8qjZi6ykYsGiWcEGHoZaEIYY
sLiL1QELbyHvYxV8ZXQi5JJ/YmRQETTl9LIQRuppZo+9Day/7WhYn71h/xJvP4VAhRPDv+t4Ec3W
f40KeUXr3FsuuLNwvCsxvkqnfBO1eZqVN20sl+Bx+J9mB3APdIW5jJgcRoHxRz2Om166TxH57qQ/
dRy+VgYBXbhV24nqxRSmfNFODwe6dNLSt1slBz30z2bKmUXMKIIhf7XoR1uYUh5r5DCYdbTC0jv2
nDcNiF5qxQLlHn3OwXpX33RHOwtJrbJA7Fv4lr7WQu+U5JW5UQrAYBBhJW78+NeiGmBlVsa/BBPy
qvE5MEUy3eWtc2KceHYIizYB1XctlD0xN0vVBEVcQJ/Me3f50BfbpgknqsS8ag/edutWHm8YWfUi
yR4daHuP0UxnGW9TXedUNKTIDFW2sV2zWgdUY5AvjJc13rdFSz1bUssD/QQ8j/m32Q5vlENv/bz4
UJ32xPDiFhcKBzB3D0EChJ/44NXRaxCQmzSt7A55/yuHskKV6rZymhU4xY1ow49UN39C5V3nFdDi
fDq2xXPsfjFyO1j2uMYpeWbWLRD4naPhITjL/CcguMsUGxCPmdoHLKQ72wsx8zUA1sQYTkv8ttdK
qncZiZ1msNQGDLvGoMW9TpYCB8ZBz8MbjfXXiTheP7tDJg+xqh83DZThmpIPFxybng1fltezCVHL
yIgJyAp4tuTgdawgo7+RbXKwEuw1DDnEkOwGmiJ1yOUaSfHIj54kWWoc+7jy+nNGjh/O08HMuW70
03WAV4X0DjS4jYoTgbx1kRjHsNDWfdKJ9WB2P0NahatmsG/odT82pj6IRbdEQyKjKe4ke/HdqfBf
qGVvYZJO+GFN9E5nl2s8+kSz/CK7GBoAp9hu8UpD1E9ifR9nZMwCTO8mr0VpOgsXb0Q4NVfBGJGp
FQhdtcfubEMy1vQl82FMrpZ15DZCGcTwGrYlPjOnf4S2TymQcZj7lKjlXiPh/VOSYXytvkNYscuJ
xD21ReHGyKHYRBPxT0t7jineRLdd9ar7IOC2Kvz2JeIt90p+DD151X3subUPrlyO+bo3wVjpWuhz
1Cn3eU1umxu0JVMYNNGhpipC67joQfPQC35YWIPLBEC6I8OdgpIYufnzFCfGmkjqhx7fI7oifQ3z
nOCUAGVmpys299wlHjJJ5mmdRtEszsQte6a1iLLHAAchRMgl/fBIYw6fHLEd7p16bx65/l8y2OW6
LO5hQNKwioftUIWYYqloDtlZRKogSFj/9FFuPbKtUWDvdPB45kTasCCf7Pt7z65ZQbD7RR1gMorW
16zS914Zy6GmQ2WcY4ZFiL+JHEYmt6PD+2Qk5lPnsd8Po/0gMX1KU5YHLyI8qH37XnjsAn9hJ6Af
zbJauRn3kNKAE+NlF6U1J70Lq4MX+Q+75XN39E0pO3ZED5YiIwYtmbZeC4BNZDP7ImPrBeRXpic+
TGfZ6Yoyuxy1H5LTngDlsQ2ZOxjKYkqPMy2zdwOGyTy2nxSqa0AYC/jFU0gcpa4tite7p96ANzrV
p1EvvzBXIatP6wHL06DD1MT4emIu/krsfScI2knlX5TQ0Vh8CbErC+5q5k37lb4uHPOqMnGCPbQP
TBci87D2GfkwQdrbSE8LaVd4A8WhqbJfLxyqBZduesjjK2mdUxdSDdc4e6uJXygRR1QNXxlg1GRq
tVc3Bg9tme53U8pjgAAKZkUuCp1XRG/tSzfWB0Mxei1zFG32x0Qr1gOGfpIM4mPkIhpNWEgMWNlM
Im90wpEBKmL81jEEhukPq9Wiy+2j0o0LmzpjUqfBgRyBho4d9gXNwvhbt6CECzPkSKZzByxF3ewb
e3hoBSo1LFqGf95iHHt/0QY0DOXDsWCdJy3bX0IGK/jQRtJI2hVLxVbOiB4/Y5jVFruMKM3epoAD
8xlnOlqwSUqAnFk4on1xcJIOTaA2Bo9SO6El2BjFR9+82DJ4nRzxbKT6N44KptOlfpRwtHpqK82s
+OwnRF6ru1v4Mx2P0oqJyYqUX5XRfdkBhbG5mwNWFU9pqf8NHbJJE5gHS8vOWkWDS5rexjrQZgL1
Jtc7pDMyflYyOLigkG852BxaR8c/ZZjfA7EeO68BNGfTP7QsGsXgweATJdaUxs5hirDN9EOHkSbK
N4GwNmZf3TAkoyEwn6OKz6AMO+6bv6FwztRZkV7T2YJ4mVsXJrJfr6FZrJTf4QbqfI6xGkkqK37O
xIAwbrLycMDLC4I4ZvfhxITZWm79lqPODaZSodHRNpB6CQMeQsdeDVxMTJ+A6RiWh4YRnmwG6kL1
G+AMmm8mBoSqflCIq1P7m6I0C8Ln5oEuccw/8jEWLy72mTQFIyDT4avrWqq/WR38CdkXDuZgmpdg
ptKTpFybbRnTmT3gXIfyUWTqVEQtDbTpr2yrRw55OAtLgA/sSymAXxtNkZS87hKBSZOFLWryPFyZ
mJcMVLw78HcXlYL3QU7a5n7430JMcwYkWnBfHhSpxjfPYaEupp58oA0z/8kofHGOITVBADXfatIm
XfNXUtl+smLvlcngN5WOQHX6w5AJwo1ZjQ9giNzPUi92ihoq9vKJZaZ+44h6kRiks9oDDSdIZpnv
w2BQTJqa/rbpRgCuAR1NfHO58Zpb+qHoDVrA23HHrvuWBhSMieSEwfZo1c49VxYNi6z0sOhAcTiv
3Aq3UwD8pxd3r/L2tiCaT8pMTsOGwfhLPdNNqHEk4fhdaN0+HaJ7B7c4d7V1a5OcHYB/tlRj9Ng8
WL7XLjfnMHaebNAobKe7rIP9z+FgkVXPaWBvRf08YOGoQTlCjKUKovG+zcz9m8zoqWp71G15Dlr/
jfJVCp6CJ8Mb/iy6LkldE/1mGmgX0C/kr64REzBNH9AYJckkyjQreCqygeJwslMm891kQm8GoNeB
DWs645kY+wlI54JTDhKmOHstnzNBslOD+56bojdD1yjWILe75LYFKSzgSyGi0VBKZ+IL0+Gjv4Rt
ASjDu9SwLfUXEZ18ehMYq66QSZlhQIFgZdB+tLAkof7PGRj5Ax1MJ2Lh+Pz1Eioz9NWoob3Q2U0h
HXuleGIa8jZVbL2wDxuNGwDjmhKnITQXzqHEfbMlkbaNzyQq/yrTT4v5RDwwc7eeGxVcfDfkc2cv
o5aHjAhJponEEDw1sh8zpdFQ95JVtnY9Kmx3WFB4W9+luqe06OTPffaptbdylnGVBkKOzKoj/sI5
qZw0lJ295C7B1US9ULIwaelacS/BJEaFTHGbbzUTeBlFj9RAy9JYvJXNqWgy6oQotCCpGVvNijQN
M32LkVK6GgPqxCJvS8r0kHc/rfwT4UfctssUkBQciwV9cJiKOobgb8p6xElBBqM/pP57mbirUbyb
WFchQiNvct5XBo3j9zKDquPWr64sgbq/S8c4EbRb6/QgCJVuLN9dxjBCDakWQu4UPTOm268htK0s
77mxvYWDflD1/T5NYOMlZy97CBmyCnPhJUWhy00zUtI3nuumpanZ32ejeXGSGEtUvxwzrk/A6zBi
pgvD/Ik5idvZn2OFG7838LnjZPGABouSiQvLEHUnbfGmN+FOjDHG1reBwVaiU/5IdXviHidFIWaI
IyQ/a2MFXIpsB4oUOctTHwb3yJPR3nOmy5AVV1DWG7+iITpIdipRjBUJT/LyRKW/VeY1i46G+hk6
UrjtxaEvYpCvdX/VGVE205tHEMKWr0zN0oRrhTYdEvPXI48cVFfm9USTRoZFzbop3rSxueIdXrcR
E+8X6iK21JdRPQA3BzyZy/JfdWSlYEJ6wWtr4h/u2HOhfQw7fAWLyCo2GmFG2Ho7ngc8Lv+C+NvC
3lNl4WZMALx6byECAS26SBJIJMB9Se5cq+bDT+MXZdFIzBQyCI9+wtEBaobD4Uzn+9RNUiAZwcC+
+PSzQ6gbbw7D8j7cpVy+C79eGrj7G15hKbT5zLaie2pblAzhzaMbcLPLbgNZigyr8DT+ddlfLH8K
uhxLcLMMmpdVa5GpoQ44K1Y5sKbWZQsmdBV2H3R3r1MSl3b67VJugykGAZgwGecgRaEjSbRNCeYZ
jx3pHXNNHHwjbcrBu9+uwAvlcupLNxlAFdP5JoeNlns0xkMOaqmS4Ca2FKyfGaNuwoEllYmnTUTD
YFEaLRT/aW4xu4Mox1GPMd4StEs3LtaqCkAh1DfOlbhX/NE5Byn16EXo70hpbUZ/WKqEJ9+IK+Si
nuzdg7gQbHMYU+27YOzA+X81tncQOcseYLvRV4vJwbJV89qT4pqw6IEJ2/Q8ox3VbFYpfvupR7ug
vs+rVoaI1zXFxUP1nmj91rF+bbtiAAEekhavyIC06o70QQ1QJExaBEV1xoV/NXUPf3iKmInka7w6
Exm9XG58lqSs+AAHta70aRljL8qMbJF3h5y2iCaxFwO6u44lrrStizUlHCqt13z8iutxVWMHTfg2
ku7Tc8szfXBwFbAZ9wJEmP3TKkqIICzn0XbObcfNvnLblQbVuxSglvT3uNqlM3EuctcaKX8Mu2po
38qMbA36pNM2R9cXQMPPxnAdOgA3fOuTo58kzJOcJEtD0rejKpilPcK3reNGomtjX84uP+S8wcM2
ESPluZ+ERqEU+8zILuFcwzbtZzJVQgLQwZKpR4eo9ej4vrLSH5SBXis9BtSAsaRYZgPC/KQxUufz
iS91+m8qmPEEp9x+ycW1AJllgvMKgEvW3c5q5qCjOIuy3Y0OQkVXrkv3t/Ll0xjt/eK31CmNbDEG
w7NJ8afgDNlqNRTUctnBPDDVHYlgYZCKJczh6mCuP1p0a2afqZcfIuyDSfs32F9e9+Xr7DRkX00G
9OA3O4uEePg1mNjhvBZ+Y06DjlrxzJHZ+TXBmuj0HnQJkQbmT1raEjtkTxhOJgZ9vEJpZJ3qSZ8P
eNdUA9rgEBTqa8TUiyiTVcX7Z6p8ZQakNUPO6zXWO7hEI0ltMuwFx6KyAkqP263TcExTe+g4b1Fi
rJLmtTFfhtalOYIGiuoNMMrWSxE4DAuqn7Ee9fFut/6zZts7o4pOMF1XUfHd+se+yJGFuUNz1Mnz
Rxo9BIx0Fb7NLVO0py8436wS9dtluJr9d8vdSvcj512NUX+tnMycaSLTPyvJCL83PlN72BmAdK0B
QjZZjFff7DbzjusZIdvezipe+IdxEAXdOJdNoGV3KBvpGO9qvBlIrUQ307NDuV8MSqiBdGrCY0pC
amOaj4ozc9cErIskh7vzVIT0CpQ7T6LW8ruI3NLT8h7W70Dllumwc8hZ8V6OZKm4n+B4IpLtfXU2
zqH21uFwLoJuExufPlljUszL0L64NcH1FzK2xLLiRd+2R8a9rKTTqrHKjctSHWbRNiMzVABVNUS/
7dX8NhLd5cLWVOdA/6Iql7iqgsjI8pNwgjJ+CTIDFUC4tMsNKf+VNJ5GDXKyJDzGJmMfUnH0qEqu
urcSR0TGKq37I6XH7xWvdsBlxKreO8NZp/DaVxG94Ms2Hc2NBks4ozsvcNtFSLQAewZFEgBbvFnk
oLpvjgWZQcclydwYQEY5Jv6F+HQybz7g0OIUzQe2nCwXjJBFW4GcbcN9aXxYsX4KGvagAGuVp0U7
A/JdVvkMhwnhuPjRHKk/p8zSKQa9DcyOdDyhqtR4iIOvxihWyuEf4QEV7JkwtqgNw/gnSX0aY3zN
lLVRkbVyCrXhyM2oVGI8sMK9XobbnpHmInHAZVhq4+FvSQLn1iPdE+aYY5VQm9v82fLJXJnZxqwo
uwrHY+IQqm4pSgEo/S8YCQ/qmOPDwnjRO4vNCI211NiyDWbCJfU4voD/ShUvrqc9wc7NNA2oAuLZ
AkcSJL8OsDI3jj81x6bukkXHDi4hb6sx5Q+bqgENhsDCUcbPxCfcO/7e6O39iHUuoNg66WC880x7
eXvPyVRrPpwWejQJt8zX3ANG8Q8Of/ga+4NbEyYqY4DWrAkh5QBIONFKYh6j6ujD8Kdnt8jWEFwf
ID/ZoSEiNxBMS3bSAT1BAEhVsiJ7VJmHlmmP4yTk99ojjq7t5BkrvfOO7ZATcHJ/GsHAXSe0C5kH
cPQmEj317iaVxBiqq+Sh++b75GEh9CEMjz3dJc2RgTU1XM2TxeQDiexNMTVdKB2wtQTCM3QOVthk
1Yw0KiT7JGpuEWEgE/h7F1Fhm5J/mcnnJnnoUm3BYC29bty2jK9xkm4m4a5RBB51k64qrIyzX651
0w+DwsjYJcct9Evr1gbGnmlHDOyi1WJnoHmZob+E6LHCjbmBDEZqtVzqaXWYLadWHeL/JgRB9e65
GeO7BE2fiRxre3wdwXrw/a+E2V2Hxt20qXbtHcCLhuD3jO/GiDmXU4tZSUBvDhaWiO5w+69FJsMx
itGj2lqJfKsq5nPCjL7YUxcZplFi+QetJicXIxk1UOWgxNQ2/qORnz6Ktl1pbr24WGphdcmt9CM0
070ng2sHqHkhPQfHe7PBfjdDPtaJWR0noz0ANsY/zwoU6vjqxqDA/RKRvyL+P5u5yBH57ZU45jb1
aOCrk+bg5bxEVXUPywbaR37Fk7qbJok4y77bWiGzlZo9p45OOP63bqTj78TArXtqDRHrGABUWHhV
8ktnzz0eEAuZVQLIgz0G/cbBxebTfxR62ik2MBCn2j6BCulXwXMUvgu4sEHc4E10j51uY4rls5lK
tv7api7DJcxhbElsniQVFyH3rqlL36rc25MuOs1KfRb2z5GgtLmzV5kRrRmqvWcYuS1uYvaojg29
7wGJhapLjx7Nbx5sBfK2x4gOw8bD54Wz7gnS9SsxIlRssdAHHfUmxdqpNrWO6VOjfdhWH1y1Di4f
ZsUXRyMdIrC5rWuPuU7yMuCgtAHUKJ7TINEfHYfRQsO+UAe/fqKWWRTSQk+GiJqvIc4+PTM7pIF8
ptNj5XsNdTY/iZJbEXqzC/xhyfYn1olCTKhgg8n0Ve6G1jpHQ3QLam3VlulloHlpzksganufoyyv
9RguTdlsu0zh34dJRzoh70NA7m4GUr3e1kVxMFp6I0WyZvU+JTbHP4NTnUcPUhKcmf8eWZTXEQ8S
DGkEkGogoqRdXcYuVX/RKBnrNQ5vgqNSqZaYvnC5VdeI814HjsbJ7DdMcnerjnYo6DuNOtW89Uj6
m0ezdx/gBFGI813MejQg+Xl6mLO7ZWgZ0L/Jk6eIDGqkoIM/nEb+sa2SsxyZt+P/KD1GTyX4Y5bO
MvmjWnOuZIDH6B1VqJ0jQ/3GyXClCod5DMWMQzjsa9ncydGCbR/su7KSVdjVCNgVM0OYJ2aPsyeq
7VOrkdiaa6dr6xP3w6uyMNUUxVaK4FazjBvMmcmXDyxl+r0RSBsa9hsRPvySUE3krW0JhZTumkpY
ewrvPkLUJrrBNqqKT5Jik8aaDan+Imtc7qjU7ObJoXFmCAjJzsF618L+g7PZEbzES2gOR8V9zbPb
TSvGNxWNlEEY/zjqMs3BwTmCS5KKaEgqrKNCl+LFkJwEe8Rga7Y77gYal3Uo5zGWSCNnMMEjdCzz
acMKcHP9+EreZKfoiGVohvqhhfc+7JYlKoAtvXfPy98cq9q0nftc1fPx1qU6ACwVDTsvKR1Xvj7t
2qn8m2iRixKCDATKNnO1nTfIDzHi2AcGbvj2rorZ7gp8Vr5trRq+HFCiBUJBhrLt/M73CYvlmr1l
Vn+2tlffRd/sRlmgmFRghmibyF25tFL1IgPOJtN4NI1k1YNbGJmIZSO8dtgT666G+UUhEZ2MmEO4
bEMW/zH1fD0BNxmwHqv5/KcEsE2WM04OZjOuK/q3pBDE77MTXawknfGPcNrUA49Uldqgdx8LBn5O
hM6mrBVu+n08co4XkbsbNXX3JHBUXWdGW9EHRMlxPIIA9g8ymfZzSG/IjLPm4rSPMZV3FkpXsMnL
9ihMTvc13N9ofOD7Xlk2P53TJR+5Ta4bUtIh8vWD6jUw7CK66pANnd46jr08REU8d2ueuqS7idr9
7Gm8Ivf9XBMkiiXw+goWD1RdgRKUYOtyevMyJNgRHTw7/Jh0Y6yZmq4paiRDmO+TWZzENVnCatNM
9Zrp/qXN4ENUDKekSYJXz/ZT2jNbYaPD99A3s0vE2XbAWGl4fMB/XNouUFb0JZazYy/9OfiNQIOD
NDcOUjkffqB9QJJ9qzkTZIoRdsfMSP1hgl7iDd9UDKIkvgPUGaLqElV+xGI9fdkaNpIhfDIaReM9
7X1Kzc6HmRrHaDr5Z1pEETL/gqXkZcrcszH3LGNEiDgpYqn+kJN8Dpzqw/Gwh1f0s1GFXv1zex/V
mJnzNJfkAJe9SzBivpacGpBbuk7NMypoJL8UoRE4gVNYfLZcLfGr37w42fQYtRm7H8O8+MspZw9x
+icTGT0zLllEBYwaIP5AbtGkWlRysTVs8zhDSFyfQ4AZDzihgwUmrifPonoJbjQMO/JUJqzQGyR9
TjIsijRW7Mg+kfYDR7bojfm05wPzmaDIe1XxKbqJ/y3inT88THKeBQp+reGNc3tkBq88kXFf2kH/
7KXJMRoAIMiCtjK22s6sf4k57HqOx22HOIBnc2Bf1fYTnM82a39wjpyEG4YrKhY4/uDjyKzhLXSp
052wyWYoMsK3X2o4xKlQIOP5IAUuRhkIuMreeYCJJOhpN6BHhQHql5NQWzULwom1teZir9RelDaA
ci37CzqJC00mYK9mTnUznShz3zLV2nYBv+BacMkohM7gc1WjtywFNPIQylLMUc62+6sGUZFN8QKp
7zaM0aUSNLpZxYXKKOytXcjQgAE+m98eHxxKvjiMlLgOXc2MWCuXaemvM8qArSrdh772jgH4JRyD
jRlHLPjat6q6B/x+PFwNZVwIaLU6VGYwE8i++0x7d6jrVm24cZycEHcBXAsghi/Dr8pSVKl6zUOi
yO4oR9kMSiECO1BSyTBGWCVATt+dADhZK8MfS2E4cdubiPQbo8ZHPHobPx4WkVlcJasO11f3G+sA
gcgy9PYdF8CsIjDszfELnIA5PHV6w1eOql4CzNPWoH1RJYxnWWCmNtyNQ/GbTW6271vUkxQ6/UOM
io7AkOukKAfiHfbWdbyd34ffYzZRTAEjxvBoiKJxfCzQ8+rslVztSxqjWotGvVeJTVWGwDnt3qKy
/6pbccd3+8hHglMN3jmwyF28oSxxx6oGAI4pxbqFN+M0w7mD9AMVdutEOLfhT09+toTdcUmQtvJC
9+BgGyssrgCTm03XT/+yPD7VjYNflw5Z3kiLFlcoA0+N6+wkS6vr6Zuu1O9C7/cZS7NMEnzv19aN
yWbkrwEHVzrgjrk+Mq1mep9HPzllMCJQN0+NBYDtFvdKB7Cl42BRLhsmuYGkFJcpCseIZjDJ8VBF
5HjRLzHEfWnG935masLWCBz8EfOludd+6zLdYUw4Dkl8IAv+f+lK1cuMOaYD4DDQiaLlGlFIHbau
6R1jq0O6p7y9YjMqiCPk2jIu4te2bNf61OM9cw89eP0WWnThuDczE7cYMIPOSWwoMiYgxT6eL/6S
bJgM6SBLcC1RI7uSbcYgDkwF48geu1lcU63eyedWaiz14SYozWcjw39cNdsWhKbjoVC06TqLoAlI
VC0rCk4WdOXWCT97LX1ijdpX2MA6rNwEPlZJyamAeTHyFvZx7tr9eEqk+cuitdbHYp23CmOm/Ej0
fNPDKXLb+mrL8qkMfVydDq6+wtjM2l6S4aCay109xbmZuacX+o/UGm+96K9W6AY4S7rHZAy0MgxP
edmdaTC5AZR4T0Ks6Qw4vOQekbJEDLvbk/Y7qOgA9+Iyh+y1kIzVV+h/c8fMXR2CS/dlNPC8LQ2z
cJMirgkciymD6nAfI//Yc7fQ3JaQBBwdDToJ6Wp0GLhMOWNCrex2jntJTIgxifblue1Ga62jQY0k
z82nb0jArNqCmDx4GETiMEPsp21r4yTdoa+/6qA8unG7LUC/5N1sMFbwLKcPAssLMg9LF4fMWDUn
Ky8+q9nYSXDZDrq9o1V80oBaZ/SF5RUM+r4JqqNkTbueMTY+uRZzQHblyacNAtgmhw9bak9dUj/l
unukAmrpqHrd6mSQme7TtXPXWsbWRveiUveoifa3wAYQNR5WEWs/JSEFRMTPQ8B9PdFjw2WaN9fb
+9mNAuidyKY1fkZ7lnEvE1Q1yxRrk2WflXld0NlCUl+w9wNuoJzh06CsG5PnaibiufDiM/p3Kc1Z
p/xJbFE/Wdx+eLLAT23x5HTbwBFr4X6ZjPEE1XoVigwBNcbHCF1m1q49p9uLnr4ZvpHFCDoxgjNj
Vs3ehzFf5/Xf/GuKu4ryxDbC3pLitrIiuWty72xz9fV071gz5Uq9BmWjA64pny1hHoXwSdhLUrIa
5j31KEp9Hdb2ByLgNc67fY3hbcJWi+EH7HNqPEcd33fT/Wr0dDhDcki1I6auZvB2OqnMLuc+yX+N
0aEqs//mlP9B6fdecNDVm2CtAWcuHpHxNQcgEuN3ChiqWCfaiiFdU+Nn9q+TZNUCzezHctWa2Nna
P8NQ+7xTHCW+a8yiVSBWhmMsQ6GWc2c9OBnDrJad8WHAUwm/Iq4tuSZJ++4TUDxjuDUYBXhvTr/X
45emAh6XfWuzvc92CGtSZ0RU3IMmMPgrs+lJk3D8Su+Nu64NSGvmQ+emkFE/Cu/EXHmUaVTOPmpP
vV2sDH5xIsrUfg3/HCfiJ8a/vfcKRPbglY8HQGPZPOnkK2UOWkFBk/k1LZyacm+JhE4IfSto/4nk
kwVkgSs3ibkPk6xAwIw33/XhBmcVZGgqFypycxzSMUag9nA3e40lGyG/SeYa3dtp+pz4xSOtHZRo
XGWJdsVqvRyQLTtnb5ZPKUHhsQu32byPCQpbemA8rYM+FSwyjyZh/RylpJNNJhPTgehPJ+dWp7Pi
FUEIAhkFA4bNo3s1yXBM5UryF1b+wKyJlOWZcmXoHgvV3wkhp8BpCOmtW+0io4dLLr+iDq2COMYY
Gh5Fy3RIW8LrrHFIDX29r/o3dv0IO50zHqlD/XW4Phn1o/bfWqkTgas2oCuD5ifnrUA77jPGoio5
tARoZLkeDZ693j0HbFLd02BUz62gjEmQz8PjwSMbdYDS438ihL+C1TFkNOLW73onTrqOg3R4TfQt
1c44fbKD3h9y51qYLxbxo8ifcR+SzOszt5pjj7Kd58mjpFMNGQ43jVEeDIeNXVq7iTtWgbRI/SPO
g2wN1uMlMr/KoVl7lUJOzZhKjzghiTC/5dWz0F+oC1PmroZ4UhwrZ6uXuOAt4ElqTaKAbeI4Mazq
XI7R9VvXHmyShsWD4dcm0ZNNjdU8SzBksufSXFHBb0jIEWKjRRD3TQMoFrQDc6FbihECOy4PcNqt
wP035qZsN6a3sWMsfJ8I+9z7ofRD8gy+pgiQ8PRM5n3pEtDGmsUMhlwWQn6JhWESnBjaizEPWftz
Eb/oUb+sU1p+qYtwnwSTEbwDC+EaC7vESOf8tDG7OA0P2BqLo2KI2DWzfv/cq4cT/msYMFa3+XTY
Y/FhXmFYF8v+ocvgfxydx3KsyBZFv4gIXAI5Le+dykiaEHIX7z1f34uevo53JVVB5jF7r732xxex
ENhG6Q6MjIuaMdvEx/wMUNTUiKoJdlBdAkfpW+2v0GTg5H5BC9cJ0SEJrLrgIcZf9VnTQgdhvWit
XUlITsmCGW8+RYjJLxIgcWEi2gznicuYcwAA3ankjsiUiqI6D8U+LDb2+O03BB6O76pxy+pznv1h
EM6MKTBuZgiGqXjOBOciIvTAzT9HDt0x/FSagsUuzHSisVkUCOxZSrlxbCIWQmBrbzF3bxdvEKGN
MtsJD9RVdQV8KlTl0kh0Hd9VtE2L94hdo5v/NFSwXMy80ZgT33IF0gvtCnFk7Aa5O0bx3ZSvGiWK
gH2U4NqmDDA/fDPAkHLW7VOl3xWG/KIE+U6moVreKm69il8HwqqQxx4ZoQwfMRWFdSsDcLLx3bP3
kcU1Gy9z+8uq8A6NLbbvI8UNSRRkPqYNalYcIkjyEdenxnkkhUpD4hE9an4y83WcYKCCD0OGWIR3
yR9edrTvuz0rvqXSv5XKDW0541AoWWTVS2aoS79hTCwJePNJjKnVq+GhGxDiwoYZ/kZ0txjIGe09
VHhWHZ8M7ZFc4WJZ1MFSc0cg8hA/+vhs6pNaKJ41arDV8n++g0R8rK5IwNaKGUDArE6Y/ve2D3lJ
xN/w6Ralz4zCsT8s1CphgRAhCJVTPMoGoYO2ryNaJFltcg6h2P31vIsgStS1DiWklD64e9l7hAct
BlnnkUs6+kemYfTT3qoMA357BY5AyEbpWCU+jPBiBabYZwKkc0Fypwv2ntxnlr7rexJGCJYr76l5
sTMSJykFctzA8bvBooPpJ8M6D5LwCdQgiAE9YoZWkG0rtny4eX3jOFSSkwyOA80yOwRT58QdvssW
D/xWbaBp/5lAarIX1Lm6Ja2hZ5nYI4HyoFMYzqWq07udEniMo1/p/rVjT2PUPl2XB5vssNo+2gA7
GxshmH5I0hgmaYP7Jl22oDO8Alxav5b+VALNXXoDj/Ocospk7zuJw8JyYxbuNk8fUFQYHJHGS7gy
qEO76JcO+b+2vWnGcm71V41DsTZ8HEzq1usefkeqq/VJozRLeKrhLM+rKSeJ81IqfNqQ0VYhpr7w
DGNkVjQkY1NBokFUvQyQ1i4Tuxa2aYNyKfH7WQH8LAuOLvEtsc5ss/xOsSQbC40rnbR76DloCZyS
yg8rkVM+3PqcOP8yktJKTIpmQRjOviTviBdd88tl1p+b9mvKbrBQG6fRrkCqiQ6s15FpR5+Rc8Ca
Cb7AWo+MDsl+S/yniO6aMC9G3eFGq9aWfUgmaibQmtC6ci0n+iqhetAmd1d+0OVfb1GM9rOx+CCl
1Az/JNtjT94oTdZ++skOdKYieK18RL3epeCOURlddnj80Ybxwrbc9uZ4HqmCVE47/QNcF4p1Amp/
CvlOvhl9bgBljleYzQmXgs48Imex3uNYHKEtCYJX+cIBM5Vs1ggFqY0IbSEn37gJYsoVdpOWglhL
LDodPfJWZ69rDtG6Td9NQg+0gozeE0OnWabANiGIvUBZt9Kdl++ny5jD0gaiW1Wgh6O1zXGcJFQx
UYukAXUUuzK73WP6mEKJqV0VZSUTar0GWL75r8fDQ/Cu47MMYKyCWG2NoghK92fXJmulthcqHBff
xqLjrSthAxXAslSgIX/ICOzwNcN3Il0i6K9dxd0DOqbVbO6Th+U/TP9MKlkZoeA0VsYU5jmeTUk8
hx4ggeIy8D4Cms7wNyDz3RILkWCJJJjPcacu4TvnVOAttCT7N9ZV+DNclwYIlxDqLT9CqqwqBJB5
WJPKVzqck1FdJSJd65YKahiaYLRzxdnmozU8ygubTduJbicHwjQiMoDDVBlny3iK4LeX8c4M33pY
BiK4WNycanpky0wu2AJxwiyh/cIZMmNdDR7pSKZmQg/FTNNLMargKGfRb74C+6qok6zn1sOeUdpn
zL7Hfm+Hg+xwPyCUcid/q0fKwkKB/mru1fytaNdjOM46WkwaykyeU+cwEpqEsTjw3gqW9Mqfmf/a
yRSYcjHUZ4fOziF4A8tO2Ox9GyJQBv2J4Sxw8Dmi7tkkAXSrN1/DJPPIAzgRPCMquhu+bEX99okv
GY0Ly5F1Rn7r2O8Db6fDVsAZEmcfpKXNAAtyJDy95JkEFSXYTKH1UMpXPhCS4j51Yn/rE3mDvoLd
mnAsJItNwh+/j3o5j4NDXm0T9BNpfhwL1AEfTpvPR9GtgL8kBRvUMwR6CZ0IhT92SuLunJltQkE5
teaXXmwTfJfuPnQ4o7iT0RbEsHRk8FknzM7kKSbc0DySY4fDKXZA65q3kK6dfzbkGjfsrY6gEYub
n5PgzhfSNAxPRswa/MSp6maazarzJsKzPrItpSxMH9nwaWVkOUKE0Z3mivt+4brusndWEU8cabFG
noDJzbY+343LpBZlVMMyHo7VWmj+nOBmQ4+R5Txr8oHjDPFzfc4UADT8qPs4fI8uhwfKABb33B2z
SomXfnDu01MSHaqMwGpQID8MMTNijpv0lquPtN3xRswN1r6Oinn7lgGNQUGY+kwLwMMUv367UlQu
/muOiJLujyQflAJkpk3mzpM/oiWE/qKG3/WwtNoPe9ik+EMITkTMjuNYX8mMNkX8Bu21yRgN3tTx
XRTXHsitTyCdycylUc+GhQ2AyDSVFafnrcLhkE+3a/DQMaBOueyYFj0nhRZMlwkpEx+qG9wF+unG
PhTtvxyZLnxxP6MjL/15Tn+jO+ueY94KkPlDAmX3mTW0uOMzHy9CwTWaMzLC7haMK3Zss1HzZ2W5
NJDCJcmCqONZXrxSxH8KQ3LF3Q51s7eik+p6MJS+dPUKStyrASL1j9bamO15DNaOv53sRkFHUMlv
BpbcuaMdx46FYdlD2U8d4SMv64eDR0BoxzFluj9aj37XQII7zCLqY28C8lFAEsDCgMPYNg0vW8XA
dznG7+xXZnExLmhj6nDtqseAAVt0R+ANBa6bGRBdery7IxSE6IcXREuyhaHfQhUFXzBAyYxXTkEQ
Ur02u2NV75QBrfjDtqmDE2OdJ5e+QmSSb5Vk4Ud3YnJD7S3Lp6oe6EywUMYX3ZMY1e+Mptaqod5B
mbw0DTPAZlG14VxaH0Z8jSntgKfK9hQo01p6npon3thBZCtXdujwUIjWawrDqn1E2t50QGxdqpJJ
TfSNHzCMCd1V/5ryLZa/pvbQg79gRBdAm99QKdwTd+/zykHOXBAR5k1RjIIzKIYwMYuDU1e9xbzH
6s0lUV3T9kG1aQzywoBREw/d/mX9uwdjyvdBmT4IqFEc4lX5z9yb8Y2sjrGAmsOypUQAda+yW5Tj
ilrpicIg7dhyi+E10rB6DByLpv5KY9RjMdXFNJNJ16ZxZNEGFNVb5vFhmsvUSzZYd6/4cfgagrbc
j/JGQZw3PWKQeq46tPcZ5o3aWKm0aA45rc4AOcFZO7zAAxtkByEk12ND/EmaPVoy4oNnppNaS35B
v1UphVTlz+s/Q5K0sYUyyNsWFGMKZtIQdF6PWJrHJSC9s/onSFMlsgLCvYEZr1Gvcch9M609brpr
0qY8Kyzuav8cxldEcnFlnyBX2B2dKiVaBhUFDHe4UAU9DygazfkdyQd1HUSr5kO3ypmLkHL6Lqe/
S4mMeVTgqA9zmMDaTUT1cmjJNRoefUMCn3Yt8ovj/bPQYydUKs0f01D2SjzNANJcJrLEGyc7qa6Y
92MNwZq56WQz15VvDYmIYAGmmxxi7NeS4DbBTyIVTjefGHe0Mm5leHTjHTmsq9Gj1sGb6OnbjDmy
d4mDuw1wOhhw4i2b+MaYjeRe2tAImDGbzPzDw6iCmTjzWF7Zh74h7h2Inf1oWNhaDuPuSqck3ASU
qyXt2DgJG90XownAC8EUeA7LZuBMGDaFqa8qAfFX/xFon1sEhAZW2v7cNnKWITqNwxUNvKIs+57E
SDYYrfGdg/0NDDhGV8C2jCKSDfGWO19XtgbYp8JalIQ4cDQORNAgeYlcbzH4Ca2p/WY3Gl7rV6OQ
k+5scD+ebHeL/zqsxUKnpimaSwXfqExo/koCQk4t2rGyefPDeyTVZY+nx1TfYjD1QkdZ6x+S/sc1
oQXQ7SSkjUdciJKVYaskRBD9Npac5ZSVVXdt8QYxhFJHpojeP9UNeCqAKKvkUf5I4mlYK4TO0XXI
uhD+l5U180T18HnGi57Va+IBAJ3qZGJHiq82uCiw9fuxX1od6j0+pwBVrs+gkTi3CX6HHPeEcKC3
r8kYrtlaaSFwvOIqcaWMLP5KXGFILi3nVOcPbXjrqI2Fz2g83mAXJx11RWyvl1xMWm5tMHAflsAO
1Zmj4P8TF4UrwQMTZoyUpMTowHaaypSBOEAYDyMF46QUJxxzLllmlfqbgdcI4Z/7sqKFoNZvlIMR
rZN8j9OodtZq8VKSc2ExSW/enOpfOP5a+SWblFXeotFR5ebYM4lSyy4FFX82bVSnfIBFgv+o9O5A
fsCGnMAPDRDbev5H218a7meAbaqK//zwkqrY45tuWZHDxrK5Q1XLVVsAh2i9pXAfHaphN3zlNBll
/B0Gzv+KbjvdetbVLtI16lKYkYsBeGbJn+q2qHpx5GUXTHgLnyKhJCbYoQXtug88foTjMCRHRcph
UNTuHLWjzqHS5U8FqYGvnOUI/25Y5CxgO0Bxhvnels69FU8r8m6gi9e9+rKRrapkRzW8667+wWw+
QopgFnSH+6moBOu/hoS1SCBlec7BCpg1tkdwJwAZG+lujPZZEHngXIXxi1EhxWCb5hsn3KgIQHKS
R7x4I7kZ0AE1BVh29ZTxrfmMSGD1DtN04Rra96G4GEycDWpQM5Sbqn0NvLSuMzfVexxeTX9nm4i3
ETTlSGcTGmBKa7OhyzzYyWFyHkftM9EvTn0alZ/JjEN+hcYeVuV0DOr9EBPqgsPb8xF4eHs33IFz
w0+Vz7OM44SUMGDrWfMrOQjjhckJpItVZ3ySCgR/nGEZ4m+I6mA4WV0XTHux2OgNw55oZqa3xOYT
B4PKthQC+dZR9HXd/eZJeojKYm3BBNBwExhAtoVLH5uejAJxlc3qh326BXM2Odntv0BTcZAsfJw0
uYuBcqh3qbv3vGlrdYVO7GTXsGDzusXLmaf7gPYSLNHQMfBHPRq9VfbF6T9bSHceOhl+zJkvIsGP
o1g8YLsS3Xkm7wCV+JfxjV4TkHQB88uo5s3W1/DvkYwdVO1TZO9uuPVjTiPqlmhpJV8Rzkh+Z8zv
jv1wxJIZvIZc1DwizMPLKtqFFc5YBnDE196+9pYhgqvkze23dfN085uJQ6rZmM0DukGhnKoH17kh
Npb+hmJU4sHCmL8As8vysA94YLcFbGzc496qsRnZLvwceeiGqJMkmFNwEN9OqelSARCUZugAnWZq
hoT+hdAbhj1MQLykxqrOTmK4jdmRbGUc1hEbm37GuAB7pAgJgD94IaixtZYvBty6vHGDtrKhZ3Xr
oTv3+bLDdJNf2n7lRLsQbCLK2ZIfQRiHuDR8/JS65IPQXRDKBkxXh1gJfxR7KvsM/oTkyw3XuJdx
bgBAguNcnZE468EzdPBwPQ2VJ9mTlPTqojCCbaw5j6SlVJT+ssT/6AI2zWCCO0yzwqBF+zqrzHhX
5+AUwsa+VdrKLDeabL+g2K8lE6tYEDSJVAEt/0fuj8EyZ7lt0FYOGGToTLmT05VlXUOEJdK44SUq
+DBtY69yLQIrqMdVoy996yBQembFzulGFLlrSQJiAr4prVfJcLCtbQErM9eethMunPG7VRhghBgc
EniNAz2XvUyhZGb5Po1UDva/Ue4C+69zm8OoNQsliFb64OzN5CJ4qnKlppC/9sLem/aKpTDxOTpq
QNYU/tYszYOFC5IxAz1swzSHyZUJLATlQjY3oLok1Y8DktUlSMfDO0zG88GQ/lti4znoBPN/miNX
AZz1k+pbJXj0bL/cwd6MUOzZcvtw67UPFKcd3z79XismqxMSR01M+/SZEb6QWbP8pcdlAVPTI5F+
WuX0V9Xa1pD5Ga+ET90V48zEIVQSutl/wJNGzzXvQ1B8fQnjYuGwVXOaEKn6sBorHBiAF0g9HOJ+
GxvKBk22Jv+8yl2gtizThwbpz1U3sCcUqrFBvaYoDBK+5Vb8NDHgAhuhm8TITXPb1WxSXGrG6FgF
m4QjNfaAcqj5rANlZSP7yiNsPhhJYqN+Bu0lMghwAq/fRxMchaemD296Xj0aG1EC5Wbh8Udimwn4
0bXc6DTmunIV3ruZHx0ZMWv6V8t8bcPV0XAd4jlgEoWxhqDtLd4yZnQJnoJ7PZW/7V+in1mLs65Q
NrovloJzOSzXCGsWNY7WPBK71D8j/FwHFK1BjLUdQTZqBnfyshExyYBa7d25wRRHjvJNqfn/cy2L
tFm3Df4jNK/ZpQqJ7yOBVYYHyzxBKmEL8uZVgJeGH71F8NcRZVrxl/7YqXuuQCg1aGuAQREBS/Au
NBDO0kHORnah9DUoVH/8bAd+DGM1jTJCy8ZF4lB9hZIIIudDZCgIGD+EgYeB8V113C08UWpBJPLY
/LzR24kaYswaGey+pn6WKGxy2CMDh1FMKp2RHAdLh2lQboM02WjeAASN468kPphqTCrfpnaf7G0u
q56CAs413hSJ+OLNtYaFVxymV9jytlNmeUR8rizJ77N5pLu3MfzWBo5hDFzGtMMtANj384B/Fbwq
Ub3ttvG+Qqw3hb8tXZS0EEwM3V34Utl42EMkAyyoDnx4DOFmlXBWQt95xHvb4lTbTx1/QbIY/c9W
/0M6ts4pSfrh3YKeo2v8Q4ce8Y6PMywav0eyFqqKN6p4qzC+q6o9k9lZE0f4YRRCsMu2RPEt88TY
FgJKlM+3z/0WcIuANFsFhr2win1uLSfTZ8krWRBkhB4eqRV71/J3oO2qcYf1LrOyy6ATrcHwJBvY
4PCSIP4+11xLTnDNeROdcOdASMkRrtb4JaC7xrGxnjw3A6eyUJpVxGVf2QEVucNX6C4lg6TcRGzq
83SgEdBxlFcVeDSLeaEuiZwzxx0vF6uswEHT+e6CGEnhZsxsCJ5ZSxyrlY2oIvpXoNqnqAX5RmxL
g7o0C9s3x+62bhf8FQzVAhFtJaiPquLS5dXzb3F3yTu5jbzvLvzEyQEzmVPmmunbkE4QEdBFAR3u
0ojbtgR4glWnTpcNOruYKW1uw2HxJkMcGYXrkgt/FL8JIhJHhsu83I2C3GKPaKbhiWhh1iBP1xLK
nJIgBGAianmoSRiXGIz9/NzZPAfuK+OO8gUs8WOIodDm/VQxSeWV2Pi9ODrNsDeRDuvqt4DkUAI7
Y+mZs8glx1KCdSEGAZrGK+Y3TOVZZU7SquWms/qtJSi8gVNq7UUAHrYoLKC4yxKUE7MFZi6YdTcl
gARV9suSdXKuL0eJTpvO2+TxIzUGq5xDt5ywKzGZKZNz38K9DKOzRY9k9sTafLg9VJXnKK8mXYwa
YoO9TJKt7pX3z7H/9pgW8MFqwz6pF2QbSYRUFeqdnJRCxWHQV/Q7ZNQlfcVISophIZVwviI+oXF0
7hVSB1N6GxDs7za1YtqtSv3JWVSSssLRKxgA6EAMLcmsEkNbVLyb1cYuUJCam1L5ytu/XCsXGS9u
xM7Q6C9l9KnSk6lltQnUGyht8rsXnbOw0i+G/ixO7w4aRbSJkWyPmgKFWOPHYiOhuYBygNVonbc/
WbRMnIXL8gn7CtmRR1foFBbDwSzuKsgaIG6rPGAx/8KiNfNDBN3KXE0v9LpcdNlMrxCZMHb+fyvd
u6wy+jem1a53x6Mc4wythjv1HxiFGW59IuLmZpBxE+880EANrbiiPAwU1AN6oob1KVWbzqSIiO01
t2VMga4Be/LL92k4R+c6cl8noIdSx9ogRYNXipaF474fP3sYBVn9iX3kwnyflAmUVDsNRA524JFC
wk1+mceyQm7FV25/O92nY9j0oFwyyJKcdlUh8ahamg52ledC8lFs8uSj029dcGf14ZjblLI+YUrU
+LyJzFFMcPBmuwevorUvPWHuzZi5dc+wy4jSZuTS4ovUb0PF9aeeB/2tt7AyecUykV8RD15AlYMr
UUSMtuUqtxDRMfUHv8uUo1aAXbJjqupvLf4q5abBLiz7EwxBKrJkVgZUvE80PFAilxrmSWIbWAN7
VrVUJtUcQYQTyiWqd24zMGXk4uL7shi+uPnRZrvidfOggRudAoFtJuY1I9UJ7VXCpcGTX55TjmTR
uTMQijM13qXhVQFPXv8IdwVJLsUeGiawQn4MGpLWbdgGIm9hVRSxm8Q06vFBafaxYTlTt84+g6BR
jUiEqNASZLWCELkM8dJOTw8E/s5S818C7Txobi37N8h35Pl9aRkp8x1MCNYwSBlwVkVvffXSxnw5
vWglq3Cylzl15cnCISoPis9AxFmapb6uQLFF7ilvL9L6DWFnA8+fFcyjpr80w2fsUMOkDldn8K3V
QKeenGpR/Z2TmWSru55jWnXkMjGBcjBGT9CUetlfyYcx2NU6d+lRKVYxY6nBPGeYLuDbojaq25lG
8sOoQcHhoKWWQvy8sCoUgpwYIi7PtQriP5zzO4t0G/EV2GQSj/YtqKtNiIaYoK8s2pK4u6xwtKn1
bQrIrGumSW+W0bHEvLPtJHUAIzmwEn4tljkO7wVkZsc7++5vF7469ycKj5ZiL1K8MWzq5xrzPiIC
uf2W+YhCAPtqfa7CVzhAsiaFqHhz2GrhVx+KfVN9YuCdB2SvqhaQJiQMxUGnlPDJenGonrtPjxFS
HZx1iT5juAHjqRHsqMGxQ0dC0PJ8YJfFFEYjygDuo0W1KV30j5cW75BrqavQ/DbDV2/9VQQApOpb
boJEURF/6d3GNNex/iRmo8HgAXMgyd8Htdr6jI0KB57oQCuZX8fg10toqJmx1Xzrls8QGBuPrf5L
uGYZ9Y5s/FGn4LALUAOfEbeqvGjJIOedtcACXvU/afiZqCNE1q2XXwa0XNo/q4WeYBMyqm0B9nbx
ScA8KbTx3uSwOz0LBigYRboeNi1UCJC79D8NvuqYkxefvScUFEV6I/k6jIirhiIb27eU0UXIgeXB
frrUxbHM6ZOTKb7k6iU7QlbBWSFzx4dgje1SegSkCLRmQ751/IuS/DNxio/NNRisbYvwv9SOg/oc
DJd1ubE1BnVtsDoX+aqwJT4AVyyK6lpwYI5skfUx344uaU+ggvNrbR78mIlPiHSKqU9q/i+MmIeo
wtRJckHoMKeSs02QiFW3prwFIA087LNW+QXcZ64M8FWtle66rHW6DaaZWVo8CqPeKD4m+oBJI6AO
V7oHq3QWRue/+UCLW7PeZ/0mk29Y3Wz/vTLHmd3KFZ4xgPmU89ZSp1GPpzIkeJjy4GsPttgrLd00
3hV8b2HBTMbgoUIe9UvMTyMWNu4d4kkc5j7svhJBMit7CrnJANh1pJ1Uxk5LHzzHM8y9KARRUbzD
5932rD6q5I9Scd6IV998SI1s9mMBqpRfdxxOycCJOFKXjTHFLvnuWr/VfQUCJqBUtriO6dHqXzu9
vuWBSSNC+o+QNmb5AF0n6nNO/rZQ5wHjkVwmfHTdYsQ9El01/9Wrl4CM7iw+EBVDeisWg4ArI6er
PKZQw9g255mxmEqXhDkYXr5KWRc44M3cgkVmsQTZRs46CH7N8ZQjCybfld0gs0hrehlntr7V+mvk
PByCSctvQDss998V9xKzzfNARMF9SFn7s4BrqWYHlV4CBbUHLBdxQU0SDqMydDhZtE/hO7J28up1
p56E+1dRo9XxWlXQqPv/hLVFmOazUy3YD1fmIWadg4qerbUOqaFZFwO+aqaLKsqh6k8h+QANdpu/
TKeDemptenRapJZAPqirWwjEWoyfVo95Tr0APkJ584LEuvVYt5PBscxrd0vtZU/jyp7VM5lWmCvX
REQsCuSHw913CavNmFheU47TmNICvsfSYwQA/nRUv8qKx+4U5A4SZWzGI5uPBr0JBSknT+Vsku6p
OcRWjQ3GYRRqYDgb5T1nLuxoaC95zxEG2yu+dGX6eIBMqMM3bAWkFuCeD0OIIHXbuVx9xERWkYbc
nOEoQTBoirkCu/AcjwzdPOSQgVhUYQZNgoUcKqm+2BnVO++C5I5jIexY3yk1d299jHY7y9qTsB8x
izpwFVtFvTpNhhL/NhDfnDJ39537oP6lFIUDrP2iDVemuPUQvISfrMvorcDnVprZdVTeZcHsvAMY
Oxxt81eLwDUh+vXeq3CfmZij3pr2GFTI94tD6ny73p+DFAQHprxE/r8UhWoTPMg+nHfFUdG3PVJB
0b18eR9YA+TGRh3sWcfXhcJ75kU9GU9EtJMvXl1ryNZAC0tEPjkS0ZaUo7Q4toyKC/UYA7qndPNo
MxPjgJsDypJDr2mYd019dwoEqh999qwaxD6U/aFBsYStyOJu1qhCB+uietcAHIdpXiJ0nDbBkzCo
TFAPiDV9VPC1sUOjPov6fQFlLwTzONE30FUNtQnVkfZMeVV4Tk30NUnmIVpib8ykt+WkFt+C0ovp
TeS2i0FfFm5EfYU+LMXdb/5T3A2p6bMaT19jg98gIg0owshuoIvYL78Jm9EWDH3XO6IwTGkeY92e
edS0FXwiCB2Jh0uA/u3VIVSytuz4CFMjyYk1j3tt9BeIN3graKZgpRTeXDDvH6mGh53OiBo0Sel+
hZQQboCJ8TL1JHn3I/HzpM24UaM3BSp3Jv2pPkDvj3/e3YyEThtUKWO+H6gjRXQQGCxqFFIQq/OO
4V8waxj9NmWw8k0PPeRx+r3rBsMEM7Oegy07kWw0d8UqUd4Hbe0N16DZKdG7U56MoVnFzEIU+k2k
ZUqHM57RmY0uiiVsS47ZyPrYa7R5Ooq1kQ4LEAs7vV+4SXzELQWTdNZXyI4ku48vnzlKquMXSz+0
qMbuvYiYQIz9X8na1m5GNq0MbiQGLJeeFcdGjJmGPjP7KlQVx5nJTLfcMyZQGMoGwUZnC28WdEzu
L3LlHuWtSPeKKS/S56IHFiyYZWgIRE1bzB0F1rO6srJ6pQbmwgyda5v2RFAG5TKha/RuZZQtiOmd
F6r/a5RXT7mNpGI4Eqxtcq049kmyoAvM2Iqf/bFimLFLi7uU7tKutWeG36JAruP+JJyOKdusxr5O
udWNZPWufTR0XDGsOR1BYNEfasSDZHksneJHRdWKsXUtWXuVBrU0opGC6jBcGezN5IC0EPVgWtaH
LqhWbfgsSAhphgjTlM9M8JjIe91mNyOnkmRY2PDvB2/T+pvF6+A8G+YZHmdRQoMV1T9uggb5U7jF
akDAEjKNbuRwBnI384bomAtW2nAtYvvqsrFA6dXjLcui/tSId6H+uFOXyJuutU/Kiaq4JJW35lqx
O3+twFSK5K+N6i/UxKrNjsOkT6L8KRGtlEmGQl5ZhHm3QZyNabH45+bNU9oI/RKDjgT9h8J0H2cy
c778I0padT2Cm+xSmiSM1zMutdVAX5ZiJyGjaYdnFcXMeFeYEwWYrxVR3Esnu8iY5QWDZ2xIo84D
aDC5b6Rlc+fbj5T4NNvQf/QCCRXVVJNnjKL7p9UoUP9hWDK81pB4+M3wJ31lk0cE49jcO6zdfAaw
40AN69nmObethmHWhDMMDHfdJj2R8iCvlbA+xwbxFN3w8HMm/kHQnFWzcaAXO9aUxvMoi/otMfJr
2Uzie+ucMxohVl5foIx+Gpn5lAZWVs0Iz1GZQi8qt63IR0oViysFq7dUkIXWYulTX9RRvh10iwFD
iabGqg/6IG/jQI5dSoLzlPR5zE3tnDmc2hYjgSIOYJDK6gM6/Yrp5yxm5jpG8cmPNGseJowJMd9R
B/vrHmmwdPNtDjm+bLnWe3nzCtQ+6CMr3MiQRDyX4BE+GXNKWGUUmJYfwhbwncDMZnzCop92yJTC
FJMPp/r1UKYUJKMsoQ4fjRqEEAr93ypPF5Y+LgYoyMThyGWPEFj4KaUYsem5I8FoUGW1ycqLyW5v
6mlXMhhntTcnlk730ZfpxbbYIAwe3bHzkzpk5gyasa1p7kxV/AnZ700G7GUD/abrf4sabROjCugB
cmqq02yD+3EODvQ7Uf7qwfpwMYb6VvfupDT4yvhPaYKbiwHa8DFik3+WtLT0IkiZZ+BHZiOBqYzx
jBZsoWSDTCEFihF32zIsbwkmyiMSOUXLF1l+j+SJJ2b9LXAn+ZrDhjqqmkVHNBW3T7R0iRQZygJV
SYk51lKOscYhzopjFWcIq1IZkTrLvNkHo2eyQpVZssF1RWemH0Q54ogRCvBv1IlagF4oZlvnAL/Q
JMecktVHlUJc4kte9KrgZddYUhaga+ous/ehBTrDpfkjl+nShWTWaiZXqu9XzxieJSj7D+Me8OEW
Wv2te0xObExjXL3Bzc/lLcS80bTywzGr/RBl63DoyCjKGKPU6WEoG1ZrP20TnNosvUlB16U7v6Ji
Y2bl5rLFOl+rw6upXY4a9eA1cHC10fpQ2NqRB0xJWVAUOivbYZ2oZHSW7VKx/qHgCtl4ALnOgoOZ
Mvb0GmBKocbc1i49BF9ojCz/w5btYjSFxusTUHhAZnZRJpmEjfaYAgjQLjhRw3dT8ZN52tc1A+Tk
JQoSSzpZ4mXt+ekVYyMqYkQAW491MGSQvmYdVj8aw777tvkcEhqBIFA+C1/fmDI+kaiI6HC867Zg
28jsAPrzrSygizn6QcIiQ7vOAc4/bHso7jNBS6JahyAZnrreP/Deo+J1ESMFerdTh4JtsfJMVGKJ
R61+ah31g11i4gmK4OZ1yqJGmpTk4lTar1xrD0SmvROO9gxHpP99siev6qvl8Y3jhOETt2rh4LUD
I44TrjSDr1rjhBchSDvD2heMPQo2dkWDGFVJsOGa7veAHDho61Urk4stnQ1ykf84Oo/lyJVkiX4R
zJAJJMSWLF1FLZsbGJt9mdBAQiTE18+pWczbjM3rbrIKiPBwP34sU3QC3996XXdXY+mvG/VauZm5
cUb3YFP5FIdA5DIO8FV47U9Vzn0HzHmW5jvKbcSRzMPuy5/Wukx3AL9l/svK+R5TMlhxmi19EQMC
p4M+Gk+jU+xThgd/mrjTgo25Piim2ERcHwumizX97R1UzlT/cF2veDs7OJLme7cXp5FDpuMVu1lO
AL0QTEZ4MBgXQLF1nQG5FWUMxuEYMajU+LbnZ05s18zh8jccWcgWYgXL9VkOr6b9kG0M0m8GVJRi
XDRy2YqVbRLfTaDFVkB+gWJ0K9QKbCcLglvKEMGt213Zj0jFqNzF+tTSYT2OxaskSB+V83maWFVk
NZFeemDO47tnvUMWFQeMrA1n80X7B6qe/jZAzIK1ggnU/ti2v53m8uiSsOvSaB+M4zkvCa9DgueZ
gXGQB2tfT1yMovpzZgqgweu41uHXWnjs3hqXxeLMvBeC6BFMpQeNmJTQoCgWLBoGCfrmw4YbHiHv
3oEHVOMxbDvGTcfuhxp+DCbyZJ0CTlptACOg3IiIS0rGYupHjNmtexkFOeUsFWhgkgEHmO+lJuFC
omnd+nJEMhSOOsCImbead5aB6KRKbFxVRL5lqrp9orlXOzEijv4QJcUXXU28ZvHLc2BG6lsFo4/E
HrDyV+QH74aPeVvsxhazR42RGIrNaucPbN4kN8eKL/4yGbzP12ARDnSYs0YXEH8t1V4446M034jA
7NMFNxDY48aDWHst46ZukCK3UC9oVewRnfsUBOjmeezgC5pRkLzpylkNaPAGJ3Fmgj6bkGCEEtuG
dTUes4WjIyfLLv4ruax7ogYh09Tfa6RfjcaDSlnOSpO10/HpCq8n41bsoyh/lMH6QF4fFGEpd94S
nTT/BLYsfg/OiP8Nl3xUuf9oMvwNYvMs63W/5FNyy+gKrVk+NJgyx0a8V7rcD1afStDeUzYizcN6
E7xq3OtV3Fe7ILf3M06arqIRtwj3yuU3W/vjeZiDH7S7A13sTHrxZsSJV9f5b9kOr0uGuGXafa79
p4SvIfxxqA7Ww06GlalX2UOHkD2vmDjmBSZs8liZ+H4APUJBzaVpi9eMn7u/uggW+dZv0n2ssq2z
JJ+hj9I6Z+DlOvCLFdracMWKOuslv1aNVogIkk9BLM1pouQv8SvCJWt1Xq4kAs1LdaRkFGYZQn+w
hxxUw4jVGC2K3mCLZSboqZhOrifLtGvOUe5+NENAY7Wb4s5Zfpo63QY8vY8BUwKZ8JdQLLfiut3R
ZbeJPSfZ5iUH2SjH+ZMGJEqhHiHur4Di/Wukb6Tg5VohpwdkJRbvedPKfL/KGXMu/8SUs5A3UUyc
w0JKuvhO+MFP6CXvpQxuV9lAebgGa/nEALpoc4BHzaTMvqERfYHsYhsaDwiy/Cy0DON+yC5N0/J0
NX/SrH4CL1bfix4r/prhS5qr93oK8SSq4J1kw7HrR/jAuXe6djtnmhDOPIIXmUiEg9Za/UOlLJ+d
6C/W81sP5pmdcRPPzR0M+3Mvasjg+qfMZ+KD46+IzYdaWGQdTFihhhpVZW+TiXhEBf+mNj052Eb6
hTHZH5w/suFGk0QHXuZnv8wQ1jCjNAGU28b/tZO1d14FRg4XJFdJXF9z6dhNPif3qdvgB+SWo9Zr
wrrCwTNqGGHMx8F49PLiedHtPf1kD6pvv6uKWtxs5r+csyfjRvtBTiTw1lPR1D9l4RINJQiXI19K
YKE3TcxHJOB619n96KO5uv/a0qOBtMI83endlDTQ6TCmzTVO+yWOnujn2SxdLDalkL+SfZrZbJNC
wvAEryfL+EsV7USMb1Dt+2y/VghRQSlOVdqeQz9h2S/IOPhSPDooSEiQf5IrTJneNdjLVEiT+sG5
4tfqM+yxV5PYNCJ81Vj4Regf07XkwsmzKsSjkZfm4ITtXhND94z7hyaER2vGUzmDWVcIxF5FHaCN
N3k5PTle9mRlRXGUORuPnwsP3LEwLzZ2nn0Z4aqdEdKKz6yfLkYIEAC8Ppq6vQR0Kuei/WyvmIew
uZ98H1G+c7ZEKh/His+Tl0J2L0494pL04+OCKm7h7CVlgVxD4LN1OZeyuSiSgI24B+H532LgN1sJ
VnjZtU0kcWEUj5nwHilvpIQiRkWYtwS3ANWtu8KHQNGRI1NV8tQgIYxrvgHqzMMha7nXkBWLh8cY
YiYn6Pi5YfufuMo6vSL95uwCMlH9xDDbIOsHXNz78WVxh73q+8M1hDZIdi2OD3uwa9vZZCh+uKI5
ttZDsx9h86m8BltvX1OMQeUI1EiF7ARR9FhlEhuGd6mr9VhSabIEwWWK3T0zxgG9eUfd1hW4eLLc
r9K8/juF/ZZSc7Bs6dahTcQzFwc47TqSDiGtF5b1fp5caG3q31QC4dA93m/no7X9l6KoO5fVvlhx
VFpOI4aM2OBMz4KDlEqLfw3dCGUcQv8CghfDVtX2OOGydEfzp80TzjpYjXAWbVKDfDSHxINT5yPv
qudRj3cUZd8YhLQJ6a7zJGlISsqwoKUR/Ufg+kA/HVubHsIsu3PWdUcR1N6njsSP1ZeHCelKwx1k
9kTi84WK1YtK+JWK4JXm3l3NoWso+9uYukCcHzwosGLsLY3PUKre9VjsMxu4LMrot9yg/dHb9YF/
63cctSpnHwH4XmYYZPKH0kWayWzBo/5fPZGz4E9ZY2eXpNweayw3HITLd8zJPF2YaUGJRIBq13ih
rmyJ7voe5XCIEVnINqNRdypBdGsBH3uELfCWc9PNeHmJCm9H5qbtBmSswfit51eTYIIurRshCftm
6+fTxK5imsNKDfR+CqQEit6ztC5WH0BL3ImV7zo9v8RaGWTZthgbqzrqCFSNj3Lx/H3T8dSAbPFc
sCPsiiX8hYTOnS8pIMC6dYIypdkDRFTHR7D9ZMt7xqY1Mq9hpzAxujkGskV++zqla6h0eTStnKpl
W/P+0di30DN35VoR2u8nBMJuQNVrsf9C/J9p/wL2o4YAD/gCWEeZwkPFa6dL3BOxC/D2KAhFReB+
uXH0UDXrm99EwIcnOuzk2LxnjfOuYfVxME6j28BwnAtg2PlDSkC11t/xEn4BZ/VuPRP650VHr6gI
MGyja4QmpHPFK91vtwUZlrQBUqDb4bKsI7JcFmxxtISv3QTKOzUkGggFUAwTV7shGd89hRS5+DXH
/Iqko4oE9nkdnpIugpDlsp+ZUPzmGdkMz2Ij92cM5wwMNLOW6OE2Dh6a0mByc/Wbmkoso8qzGy3J
dTY9Zkw/wn/qkIojapcXEHEZT7hYJRsnSH4Im3/q0oCtDZGJElYFWVUnMLr1nlK4v0EYyl3GTw8x
gnc2yysPinayG3Cg/jU3vxxtv77ZcflONUV0tb9zrufz/vrdKWSGTbT0LSH7GejngkEVG9qP76U/
TYs1bfS4IVjdthtmoH+iVP5x9M2fSRS0S+RTtum6lGmpbp0Y7ZfD9ipWKHZAlzj5ya+saj7Hde3v
h5yurtuuTKBpZvl2Vebf0g9i4zsYnTxIBm95Hf4BPgrDMWv6O6f8/ydnxSdcYhstiecEvkyezNpA
cpK+RhpWWv+lDRITqE0nyLZr/uAsNCPFFQwKGwm8fAtN2XXhA1PLQncjPVYoaYfnpu6bi00TnKjO
7Fwm3I6I5QK8sBXO1vXM99xiB0LM/SecGEVshjv73yIM37h0AMfAIWhtFcukImPCz9v3gvss0C0O
v2neCTrctypjf4wgPx5l1cEWCIS9B079WzG+namjrnACLR1kT8Hz6aFfc0VD+lBeGt2+ZSOFAn1L
L83YM38XolshG6rxFBXhS+ePOJaqHKaxiLj3xPGQvuWGt2JMl+E2q70flq2nMYoDFjsNXWYmAFKa
wuGbFGA5yQWcYlXU9M33wwxRfP0vCsPitnPiEsW54QQ8E9rwG/9tlMO0rfKS1laQrnz6FxxonUC7
7wsyUS7hMb/G1lUkCKur158g29AA1QSMMLp5HrlYbRIXbc5pXbXtPDMclAhyGtMIqSiZRP//LCfl
woWqSeClTxEUsaE591fjkgzpVVrz2fnwfT7f62TcrQfogVxCbt5BvlRfTc2SsXr2XCU6vpRyjfa9
V9Lw6xOib9rwZfEyMqXF3J4yP+fMFw/ibGIk6ZIjmaUV8WjH+TCU8SdAAVzvJelqr4I8TA/SvFWl
wC3aziDIKvIyces326gN3deqR76Ha5eiIUbF7ZwELbmtxuwL18EzMVBYvClot8U/MmR7FB6gazMA
QjRJ0qtzMr3k66y3Ec2Tx0i6rLe+cDae2/83zKy3k8xrHKd5esoVu5s/+vA5OkOrSZhy8Lz+S+I1
5ZjXdeBuRE7kE7s2hJ6W+0uRQ34mdA5kO4yC5tVZUAJvVZLxmQo0m4a7/FT4orEn6+IwrOYunnly
8ZUWGyOq4TXt68fe5TEpgqnjs89fVLTqHXQyueGWYiDfwcDqWZ/nes1DuFlds8u1Ux+A+7CYar5m
sfSn53nB4VqklaC5hBKQOJeQdnzsWgIwJJCgtOw3VW2wJrAl3KrC/O1Kb1eFsGjDInsCbqe2rl6P
0uThSVjENihR8xcItYqLPKx4p6YFYUY35afT+bvc8eYjmh6eTY8u97txRCy0I9UUaU8wd0g6WFxX
w7Ciy52y1+AB4NJ/q5bizEZYHFevsptOgW9Z+cMekolFKqol6XvXYpfpK0EFRzIlG2USSSk8S525
1gUWogVLF3d7mWA5y+e8ueXKLlNc3/MV/JGJe6eqCRCrihU/daeNK4J5N4WR/19vLB4ndwaO4szV
HtJjSSN0SqCCV8OtiFsLGDRZ8W7BqJytH+1aPoXXAZ+uEtvbLy8v21cELd5L6QDEp08QdkKGjcTD
1+861IgM9Yqq76pwO8EApIWdlEk98HqIdPDst362D6Tig14NxRMmJUTfks42q4BE1iMSW9d7r7Yx
wT7qFzqx9XXX4Zz0oGdySSZhSu9K8R/9lx+lrv9wC+xvM14lmDXFf45D15PUFc51JE4kXlCWiErT
Ll7beOutBX0avsFSszBU81uMHzkfiBvuI/eIni0vfsjHTJITHSkhzJOcQsOdxa3NtenqeounJ3Bi
6X0edOxQNeo1rXlPFU61myVVv1BMzY0v0v6msxOoyAgb7hCObNDWtudsIo9PtZtzlkl16eHBvVAc
hZQCRAX3brDHgqnvi7yjJZGO2y4i09SHnCgHBJtbXzcN2aqKmtFeBJ99WllIQXPIqu+0oBQbaL54
+d1NMS0QtPtMviVB+du2kLybDPEcBKt3l3ZtfkuFGDvq4jD+joIumox/Wj7B81x6jiEYbzmrph54
EBnnwC00J8lAcRDwRFNAhFrDQ88+y7aVzp9S9mpvZ8xME9rvTufYRJpoXt+9DsesSAv8r6IELDK3
zbZNKrsFO57cm6j2L4W/qm0SXBczxr9bJn3DuzOijYY368E0Y0JcUqFrdlzDCR3g1+Sxz97jRmBf
GrENVzn8+LQAfHd26bmW8yq74lyzAiurlS/SkQJ9GSl4GJOZRSQPwOG6zbr3B/ASk5ZwJ+XYnqvY
hR7nzOGOS0u+HSsU5LS+xr6DXNLWlYzpkTvTuFnRmXe1ipbt2Crv4JOKOuRdB86CYXsf2sE9gl+c
7y3tfVitNOq847niTxyr8bioXgLgDMQ5GaKnxrbYuoHb8p3F5mlHDutRWlhqCfPxvRt9nvR5X3yO
gyf5vfXNXhhe/1VCv1y5ZNEfrFTFPTIIqwVftEuXAb2C0gaPIGuf06FOn6phRqA3fMnz2XsdG2AG
cREFD5MTphQEdtRB5delNoubPd2DlKL1wF7WUvNET4nz5Z7Ve3rdBO5XSHWrSd0LGgGXbAP3wcGF
glzljuPfwtMEqyJhs21kO6b4Ns2WJxy3/3WiIp4uIe4HdHbfUFJwFZVY7rNsBefA1UJBa2vgmHKz
CCWbHgG9BhNPaNRdBZb65OZu+ltSt3FbF0l5bjVpwmWlmkeNdXERFLwATVgcEgOpwYMHxZ23hCMG
79la5ZzVCgZmSQq5LXJQzzc8wcrHoovrF3cJ7MXEzKg8X9wPR6hrqerA40oGS3urGg/gzDr72Y5n
drPn0b7tm0C/RtUSXKyE5V80RX9AyhpJss/PgaENclFm19NacQhWOj5tSM2vjgPi8ZPGXBCDRtZZ
M+3MgCWybdLoq5Gy3oUxG3WlsYAC6Kw3kbbfxtiUQiiv3IeOZclSqrpobGfbxCLC+Fqv0OKW7nFY
s57XkHMFrKEDXYJaOgcLgQeq5Dz+tUz7/zr+TLiQvXhzSuA2uL/FIbXyXxd6+NYLcJ5dBwADKZFe
iyjkbmgkTzs50OuZT3D5C19d8FYQUTF4oPkF8dTSWbSv0V9RojqwJ24F2nIa5VfXAmnX0vS3bVPL
XbAwV3lqCh4cZ3WOnQXnN8D4foonlzkpy+pNvbou+hUtxi5edS7sgXfksMnIuPRvubfmp6ASEDKT
Nv2zDnlMLJKVkTwNTgmO7Bw8ySyIGCXPS7zfqgQvKiO8PQj/etdXzCdVpaCSCe8unDt25CoeurM7
psPB1Ml8X7U1NfOa82QIabYvvtMMGP3/F+koTL6asJ3BBWpimg5FuRu5mG4r8pFCAAe7eBeszXuq
YEywbND0O2S4Hu3qPK08o4nvQVAWKvS2od/iiWizHAhSAWGW38mWNGawcV0Z3YJ6AHsetRhhdA7B
oVjos+9Lr9gko9HPhH6Kp95wRaVQg27bpFSEPyRfEzvjUkiK7hB4CkY9gR8Or/+4wk6QT2jPJU+G
kCST72aVWBItBD0tORbbSjZbnwkREQBfCuQS7jmCRkZXT/0+zwEXTF380Y4O78yJqGc66ezg0/eT
rVg50I9eE1zk+3j1U0zEcfAduOaXM0NNBM6nM1AT8XWTmOhkAqOFO0OKtlDyI+annV+KFsNenCNS
GwHvG49/jeWN1ye/Wo/oWMlhEgj2e7X2+mcZWnaSZfpvLZlNc36TUDdkSWdEQdBtYu2OigbgkyZy
ICyFEvM0qCfcDxiKM9tvKX0v/8nBKOoTEJ9VMVN7a4hdOi3MrTbn/ipLkh91+Iilrt1RFIXIxF56
gwolNkmjX2c5/wsMHvKGAP5FRAST8ihm5BHo0CPtB9cibPlYRCSk5hqThw94uNTFCjmSwj+nRt/I
gYA9OzElZEGBCXsxYsbGyRuLGl5Kq4yY9iIel8c0H5yDya6Bq4GbThURuUgqOd9TgqcgtkNxcyrS
aGbxwS1y1Od6rNxtNKbx85AOlO/Q6opbu6FTrKzwGscydTc+Cw47ncd5romrc5PAYpnbNPpjKXWl
5sr76MtOnvorJWVmEGK0xh69+FYdWR8q7pbjE1BAhqIaJ6Jpdf4SlC1xSllWD6KkZkg5UUntgI9H
CPjiDeXNVE8lWAdD0h/AwOiLa8e6e4okX3oZ0HJUgoDUI90DQ0qzhF1IhV1DChmnR3JzpP4N7k0j
Wf0pGxQHnXILaa9vijIiFSYEg0+iiHi7QRGTafLAsU6ILTYkxdBV+Mc8j6AWUSXLo5jORF209Y43
q9gZZoVbj0/MieY8tD3+7zYTV0MUmT3QSDlO1xUbmWHy2dcunrp+tBTjmXXdlOz7NKq0oBumHKtk
Tt7ww8/MxxJ71U9AW+C2bbuZ5L1iUDGIov5V+HHNdUpVfU4kOXpt7NR9La6rdvDI1/2sKsqIHLL8
TYkHfFnrZ4GgcCSOCGGDW+fTKvz8M4oVMG5F/rgPgvotv+rO/WyC+2X2nN3Q6pYs2cToHdvxGdwM
/n9UO2DRTLI0DOjsXlsQZmKK7GfkrRWFu7wtOeQ027ofGg6amMHXVvCtbQHySmNcuCK0/BYVa7Nd
Qsnswv5GZqqFm75EGJgCBEHDP3e1obnVysUTFoCUr51r+FAXUFN7SpQ5Ix5k031HQ7QTY3N0IYNa
MkUjIRiF8Ftn4tyl5Uvrpttegvpb2y8OkQW/5Qp/cZKQPPL3nkBuCV3vNghgUjG0ure1g8WZDjsS
isUvFST9bch5rze40PilvhbUcVfQ4luOpxVYlLrs/6R4t9bF/VILTVcRcIyxK56IbOLr6Bm682Xl
Iy8Jp1dnDc5OOnywSnzRKL189eV5Knim0M/e5wB3wAfSWaWIrdux4I4YDCt0yggIMIGsMG/hIqhD
5+fYKFw+aTqMn5EAMWvF3ZeHh7IPS6aDgeO4dz35eoZ8LSJS5ngUe7EXL6V4icBJaV0dUaoQd9zk
OZ6oUVmx1drO7DrUnsQR921I91FeHbntPvD/B35ZAITPS4iwtHV4I5vkjpLWR4YlhhlFs8v8WkPm
ua6qh6SxDyZZOCelD/2MKzeaOKWZCQY5RaRTvZwwlh/55OMBwq2BRDE+NkF+IvL97s70XkTOm+ZB
HLbZobBEvH1xd1W6M0jEvJ0abJHpoc3sneQa1Sz6aShAVlsIFum6i/r1PplIpOJiIt8/La9egHAW
zRe/X7GYTh6EgXFTB+WfmG8nssG924LNTqfzUI4vI1AjafgjpIQqzIJYXGmmGSCkZV127J7oReP4
DH4C0GWzWSVyT9SUd8bjBeqY4VMUyV57CV+TudbwPhVWXJdX54SW6072hTaZd4Loj53TPGcRZC8a
uRjY3TN9r1gs832Op2FyeIEH6zljQLlOkZtcogBUw5UJWO8yn0cIFHXSXiGyhYsGjwDVxhsaFnhM
aVx+anmXFIlNUf/WWSIEBHdhM+D3mLIL93t1U67RmVnwfqjk1k31pZjigxx7bIlsBJl3jy0Vu1+7
mTz9VAPQSAh51nYMb+OyO/ej2UbO9NCh/dHCbE5mDbciCB90yoyRwSmQ5XM901ERk1/WlbmrR7td
m+VXue0fOaavTaLeEN8hFGry1N3W+AP/g/GURvboU61NEofMyRL9xwLwoGjjydyB/4R8DnFIszs/
2BanksKTyZMECFmMVFh70UNXq8tAT8VN5kxfMoihyoBjcbIJES84c/R55FR7pHxo57FkeRHLOsJn
UyRPckob4uPMXgt1qOZ6L6Gvq2YaDHeZRAm+pogK752wzb3pyetQwOYQO2p1c5Rgzr0FMTYk5cQz
RdxVtnqAWsRONR0ZKiHwL4epqS+xSwPnWh6DlOOk7B9WNIw+yC5Tjokrn8LdsnJ9AyjldfW+x9BI
6xURkesb2mBahgoqyG17QU9FzoTaoL1LmGFFXSjKuCGx940edNHxgFuk572cvUYUOeOFjx/T2n3z
i+IlnNajy0kRBDQQzv7ece1T2qIV65krpmnoWK/Y2qdifBrprW7lcvGnK3YWGneSM84ZDRs47Y9K
sWgzHRzZPv+juf0QMiy2JaEu63JccwrWR1qy+Q1U/aUKcEBmPLRhFcD6GgApqnHf58wbVf4kccX4
cQppg2K7mcjDTLI5I6ehc+rqBFY0fDGARpri1Kbm2YjiY1V1zx5IR0nRviRNuZvGGaONey0d9t/a
PKUIRx6Cfnp26hT1wE4uRRrfqA3VdglcgLS08ii+Iw0dUKMB01J3U00zA1fnGOt+6Gd/MHaCBxkO
UZLum5Yf8Jg5zzakBBsdlOb1M4chTs/Qa9IeXEeACt0BaIv6U1x5/xKPuGY3DIeZsxyZhfaAD4ns
fNhDe5w+C91tisVeOj130FTgaA5NSuJFH2QYfNMATIfbkD6ECm+yWsrfwe9Pc6G+2JXu4kxfVJOW
WyX7i9uPu9ajFShmMNDp+g4xjLi89e5KFEAWHQz53kM05c6hpozjJpnXMwVw7821/r0qeQ7ShtUO
5ltZSO6zTT/Z+9wb1yGxkZLcb7r5THr8V1ZUeNGlPZC0a/+ovvxeoUsK4B7BNI6HPp7f3AkaIyWX
CXYKrnnzWr21KT5WyL5S6dtBeY+lTPad4xInndPXtCBYb+vur1OYa4vfRxeofV9jLkAOWPDwr8/G
aw+jSJ+9KPsi6PFvdCmy1gVHA55UFCG+IwZBag4zqM3yvY1Vt21zrpsFGRq7YBnO1L5ci+cs9U+T
28GHDja+N+8C0Cy4vHeD6ngCakP+2hJVpsdkY5z+EUMKhikPwTBTyaeliNSB8hBOQOvanADDwrvD
COecqMzfxgsngL5CmuqaKTz5GJMXrlQ3+TCfBeDRUcINSQqeKNBNzgmX+V5Ud5SDhdBMUeIcCEpe
js7qz4ouZoxvaeXu8K8uDOIKfJsLA8S5zthSJlsvCPaygfdl8dS7XvFNNmcvGVrbENZm5EZ3uV0g
k0SfZgE1vHpHJAvI8M10bEcghnhL7QQqOKrsja88iFemOTUV9CNrV4q+CdjHf4dgPXa8a2HzBxtc
vJTfzo95t5yD1TuPnX9HuB8jeNWSfPK2mOsQ2LOdCdOT24bblTxN4w9fSwPsQy93PEwfxMw8KYeH
PE9QvWgJbTjsRJ57Z3HA2754M2P9NU+M867xdvV4lYYkLoQYk0Yk7tMGtwRuL98X3zZZaSDEO+T5
VKFjkc1KQewrfoypHqp1v5/zmMC4YhRZ0hc9tY9tBOge9FQSOls++4wbYJCECD68HrJyXv2pcT2F
i8/rmTtmFTlfIYusW6aHWF/jc4WLV14FlP12u15jO211cDADRPh8eOq8lPT88hmRfhp9cchdduXF
R6xaKuKCKGAcQ84LSTCnW4+Uhq23zQI1UaeXkqmPkLABgIeTK5Ppc6bkue1JVM2Qgso0gXpPdrDm
te1Q3JISgWE7ZKbGVsmprrpa7QybX+6em5qTNqUkxyzO/2RJyBFTnuaugpIJAjuV3P4soJNgCC5+
Gd9WXfG3s+JDjP37Ek+AegT9JbHesScdvdgD+kTeFDDlyj9JpBm5OTL6euS2nZ40Y1Q/Rtu0bXcY
rYGlDfx8sJk0ijRes57xGLJn0c+oreBqKj/pYke/9nZl5DyXHhFoEq1BNmEe4S02AQ5zbLYHjsxT
g4rWskr2ygO91I33kU6QcHIEZnz0IY6bJTwwzGOKAbZUWE5KrCWUE1C3XIq9jHpeIUBq4ECoYvxI
y/IvGZRDJes7giVfMsKajg13ksElDj/ShT9Ro0ZEMrqgle+EgtIbUQWPLQ0Nv7xHJviruvqjmKet
5w3/ijx9unqhYwykFBcSoJLpehOAoIhrktRKxadr2CdMzE9WUb8Qy+G3CEeEh/yvHsc9BOv1OmI8
kjZ/7UmtuGHwkKXtfy1tCUs0QteaWCcjoqhU713rGyCrNmn8pjQPgEVcgjmD+kJ4IKCMeygo3e64
MufEAmZsFLVRR59/x1x1F+VOL6GzbvSVnrcU2MaaBkOlhJvW9eWPQ6cDruQ9DecUsmKfY1tLDuX1
Gu4u9lmBjQxlv1l5MefKPfQphJB8WrhYwB3u6zOkSmbecLjLjbs3xZVto5A45opuQqc4yc4/8GI9
rYhxKfGUagp/taNR5gr8PFNGJKlfnkovpSsDekOfencB30Ytizc5MGvb+CJD8ZDDLI8xg5bqyuFu
qgdp3QspqD+a7mOGX5czdui9zZ33X76u7/7U/oehcasdGgnz9LPWMZu8VFCqh4eVELvosVNmyVOs
vUNU4aAbXJjyMJH5ex5pUH3NIFaTp7idEijTHEHTFY+V0/q/k6jAjRFsgaGjLLgrr/lsCHX7rIA+
acLWcR4ymgxv6Bu/HaJ510KzxrJwmdL1r5MylvdA2hA6+BW04ICn8+Q6J9TAB9otsJnX9m/W+Y94
BvLNej3Rxmp6xq//T/OYi0y1C6ZgoD5ierNL8pj5M1l2zMuWk0HTMLLlJvuNGv8Fu9V7V8bLTTr0
+36lKKnx4ESxG8fZh+401yS+NHkYADjFEdU0zm7hHm+Q/iC2urfcTL90t/K4qIMLUiChmiX70gt1
KIDrbtI1ungge9y6/PQD4pF1d/Gj6jYaOSBH+UqgzhVv/izec9XcXZnc3eieahTT0qTUVnhJeAiv
YX0kyvqaqiHgi52z7LunWJUvOuSJ0IUR0COX12/SUVLcTYcgxYJt1V2X+Vy+i+e24mBPF9thSYit
iOAh9syPrIM3EfcoFV37F1nrhq4/dKNS3RcuE9NUH6eZFgluQ/3s8Ofr39mlJTlIsmPS2/2EtD3l
zZlRC4cEdjg3WN5GNH63GV6zOH3NPTIenuZ61d5Pk3BRH9g7rlReW5ldibLtReu2sMDCZu49uv6s
JoLjfc7BthXPTRz/ehJF2SHDLcDuJOYrIG8EciF7WF3C6NeGTix4hPj+w2G9iXKUn2rZmzliV1/I
CMazIiSdPJFLePW95mcdBajmwAEp6NyGkXtXFzRyZ9PFITM0wNjiVn5f82UtRPKzTFiKfTRNjI34
gCkUmK8CQwddUIUVR9/+otEe4iTkldVQRtDUFBXzzNgDtT2FPc5rlurfMWie2R+/DX9rw10UyA9X
lTB8dmCO4RI9COpnEibAG1nHCgps+QVl+W1svR3Pkp2j/wb/4+i8lhtHtiX6RYiAKVQBryIpOpHy
9gUh0wNTMAVvvv4snPt0I2biTLdEAnvvzFwZBSeNNkDbE/A98dhBIoTs+pxl0IOa9abpvkSzvPh+
xVe8KV448/LG0zsVFRdheS8tfYl2WWzrGEoF9cdkBQFaxvF3K3lB5mY5cksFJdC6H6aKXqWnf+a+
ojJ12fJvvM4+pzKi104XnGgXxss6lstDIeUrUgSeynnZObGmtSodPtpA/ut7h7KHqPko/Mw5+C55
kmkik1qlc7VtHau76XzOK7Hi4hV0ChmiFiA3DPpAkoJGavwJqUrBlIhVeq9b7NODZEhI/f4XDzh+
VY1UY+v5R6M53XRNix1cEUBjCPgJrORndPP0ZLdDjW7MI7woE4YfB+IPoHG6ez3KpdwOr3qKUW9H
fXcA5aS6Mkh/tJz69j4x49t8xB+PLMbtwIeiK2PxoxYPm4xHTW48sQWNMHmMFWHzXb21ZY6HW1tI
LoJq562/GlgmJyG82Wcoo5ngssLepmrnLdDudCpbpd/Jsbw0HCu31NzB6++W4DYux6s/wvTKHE6x
qDz/cWal9rJP33mERCCs4ndXzX/9YD/a0knR28lVTPxBbrra+xniglxlGFCLNo2v1aCuPaX2u04Q
p6acwt3JmRQwRWN3ZLOmfelbqHtW/I8X0rc9B/k2GNz7IAKwEJbg2MjtbHlARlt20WWTgye+BVTF
1lJFmr4VLitgvvst499n1rDfzJkTH3KbQHkTkw+QxXCfZ/hJjLYPnje+8Vr9D88GJgaLS247g3rK
W/aPuC0/BeEocqXcOGEIP7jVREMxyeskzRR0oQHSYNKAODNVCOIHkaRY6vVQxyty0HEE5BHwhsHX
TYVNDlvbe5l66ZwGGdW7ySUbJ6iYJ/PGVaQt+Tb5CkyalUBtQ6YVuKq4s8wwfCMINE3cwoUJ+dnM
0PNoRCr1/SozU9bOwqOyfxYBTFJQYDGjJcKzmofbQA8URts1PmLDISTK5u/A0PWExzbk8kCDepR8
BgqocaTc5Frx79/ME5QG8gEwZ1sPn4Yo0BY97t7wYF7ctgb8UaNh4LJxt7OO1BHXXH5oaVo4+jCA
tN/+TS2PraSn/yBuPJBNPcaBLDM2mhiZWXath86Ey0NgV4888IoD1nZiSrW+6tk/hS7LqjIwemwy
o57EQgNG+jcncfVd0xoJjIbcwTT5V+Knyf1scYpVJWVFM5ybMuv8W0ThmvGr4wTi2S95SQdbyE/2
PiiAoweMOyc87m9L3LyDMMFFXZmHdJrTbd257q1YE7tRtbyMo+IQYgLw1pykiOynhBOClBkpCgmh
9z6A20xfU+pJ+SophgdUsIMd6udO0qIE9VFBWystwpHqe+mm9j+8DQuY05XB6MIu6er2HTdx96zn
aAVoEsSaNe0+HZffmtAFk7GTXMOWK9VscDrmmhNySx8lkFw1XbJx+ukFvOomJDDayZL6davo7mfi
0uciZSajhpWwqgST2LZucjG9q07GQCuclLh4fhjuwV1i1XCK71xj2Onm5qk3/BltX5wtg4VEF+LA
pufuAOXz3bLbP6ewP5Nlrmm7s16x7q68uPS9TJxfxG7YbzM0loxIKpRJ6J8s9Jj8RouLvcUg5cF9
KdY8ivTqy5yWyd/kTZjal6F8YPXxLpXFt9R0Fo9ql9xA43vOdeyE/z36g/VSSiSsdMa3HquKZRne
Di6ecnzNOuDHLgaeF6cDjWKZ6Z/uU5eeM7xwDX9SQBd1uXGNam6JFVXPPYRiGixV+zuka4l4wxur
sXBXYfu6NGSMNwt75rNdZZg1Z9Odwpm7rPYVZV226tybbu5fmTvqTbB4Nf6IkDl68ieieNrvyPWC
l4vjFnZfFqzQ3h7+bAI37Yb9BVeWq4tDqOmXTGLvQq8sh4ZG81jGXhK/Yw4itkyJ5JcVqRgw9ECD
eKy1e1eOZfUwNo5k0mtobyS8wI7nV2+ovuHZXhL4LxGtDl0Tm8PgZ7B/7Gh4ctOaRltH9ld6yxIO
BsTZiO2ER8NTgQl1+pZZk+wcIXAaT0W8Gyz9kwjezcYU8mTVxWsyEZwPYpZWXgDsSwLLeBGYE7EK
5z5x6NOeqvXi0tLB6nXvs57FrS6t1xHb69Po1Plpzjj/sqWtsZjS+R49apGGfjFIFCnwFz68vEn+
aT8JYV+lHv+s/p09kkYVQhLu0ZBRQGQOvgXwfn3p1Fs/Ha4xb01h6UutYHnFlkXUGQhYXBhzzGYY
Mhk3Ajmkt4HX7r12OU74Wmh6UvQIKRsZAYUbHEP75M8Q4pMifvKBqGYh12i4jd+A90kRDO2zbc3v
dh/e9fP4LB2OtuUCHNeu8g+HLDVjJCe5ki2s4ulGYe58q5kCe3c1n6J+3BAVfwh6Ud7WdMKbtnrp
QoJ5U21hG9evbUoxvYwQj8kKySb87n3cYlxmOajK5TchRIJd0cQ7P/bIxafe2ccvCszXJ7nN6hTq
6XmJySLqEMUl6axf47oV8pO1xTp8XHuPbG3V21jy4VdSAiWGOgKP8tMLRsrr45SEwCwugd9C4JXp
RVWc4hay1pwiwFFVODnJX+INMbn6rTP8wThn8BXN5cvoNvOWPMFhAXbUifGEcTu/EcWbyNpin4Ig
3baUV0ztABA8HsQGB+NTkgEEtog/3fQzrjpZuPvESeK9dNo/xmgcEeu5mQfNTsn1AzXyK+2ZWN8a
qyHz1jl7q4CLuOCEgE04vMySdZwkp9pNFhSqgnx1TaipXbqXMaboxAkEvqeQOVi1nbhxbDLMsds+
FKG67TtqjJj0vvyx/xiKEn0Bv2JVg+HAcIw93zBe9w3IixVUX4nlyYMnwdQ03tRT/l0kQDJhoUKl
y7YUnrFK9eEzh3Y8CJPwyHOTr2aGUNsmDOptX+cDEdnuvMj6jjQ/4rGTQJ0AzVfAwjMzS37uxiPL
urpn9HuLkuJdhNWbcAzIAArVYkEnqOuAEVWNORPnPcJq/c/uU+I8/l1d5lc3ds69qF59I+QhpHXG
62BzLFmGrXph7XUD/xuy5p1VSrx+WCR4QbTgQYPmXEdYFbLAzUGaEQ2Q672kxFnMVkLpbu8cLQDd
0RC+17YRB0a4ZzF6PGMIukDceBiWDDavCxhKYTlkedhT7kLfHW6eMYdjhdFlkxkJ5GXOXkUcnQtF
FCexKWmraEXssI+Yzkm5TRd/SvXkB+PmlwfmM/oC6Ga8aLFkDp30RzZQTxiVn64e3KMeuv3QjgBv
m/Ja2QNW2JjSGxvqhKXnYoflBcRgI6+1jaO8J3B9ozr1F5noCYmfIpCqLXeZ7t6bOAAGHkzf2uHo
wxnsO875yzcVZYxhfvFSoW+1HX40geKvB17tJuqWS7So9NwEYQVDBvjcQDNPLVe9rkkIyTVIHp77
5pq83ltQqaNU/udZ7gcMwreys/55i/mxE4zHHmyNYPbYglJA+av9paWQ2LTTdzQxhqdWe8cDnXlK
r5k7EW7lkmZHb3HeYBo/J5gYttgFnUuX4v2IQvFuzR55cBsWqLRIPo8PEymxg7/a7k2N7Jlxi7FK
GEBzEHuvVZtcnRJ7WRWVHl5b52wX7QWnGFN+l9GdND+P9QgzN4bLaA/nEOvTDfEdfC8x12IwIo9F
a57SXsIWc+hi0LZ/8bvO3jW6q2+WKvTpkEITmqA+RC2GhyJ4sDPxHOYT+aoWympSqrcaf+wuWNbU
prqy5GPTIvGsvPaaciFP1dq6pfFQB/y06BxOoATaZz9ee3fmwCdtnXQUFthvxPyjfeqCIptmnQGS
AHfv5gn4lbnZskRRLpHyo/Li44Tkwn96gV880zBSWoJ7bx6fPPrpbiI2u52jsZqWFA+D//C+YhBc
t6nFWO0Fa+AX0w4sqYY9SdqggsZl3xmN9s0OW3b/LwPUOf+weHWwUFK10aGYG5ByNQPGZhyYMFuf
8A3Yutfehf4xNxLh2SqI4nlfUtKgoKboDjYM5A1prolF5r0Jv1I+bAyQ4X91Jpq/fnRWNdCmVo3J
DXYKk2e3sqfScmfsGL7cBMndr1oebcFgbXI9AnZK/HdfAhMuOxeGX4Cjo8JCiAuofg3k8p7yaygc
PNt8bo/pkj7PjixOs4SC2brupuK6wanFR47o7gbjOA+Vw7ZSe3j09L1FegRooXnyJ66gAx4+pO3p
4nZB87BY0NcaG8xqM2VMqdR5U4YVPY8yR242o/uJT4IjZ7fmmtp/VctDKu084ioGRyLxFZL2o+dt
6F2+KJuHiiJZx5gZ/tcVxDH4r/4ONFyKVLg3vVk+3RAQTYE04cBMd03Xb/OWtkyff61SryEqBAeU
0V3pCLSAMzKnM60ejcCUpTBmbvIqfCUPS7oXyvBN1pNjyIeu3tnMXzdFnhFMh5weqAk0Yk9QxjB/
NymvqhIUQZfjyB8ah+SYoGCImz/lUwH3pyCSm5mx5TsQyadPzAs/P1etKJ7sfVOszSqCTsKp7MAV
hO5BecljN2Ct91IwPgT6IK3hR5iThG10CY60rzyL2gRnin6AKcDArrtVk0p46xuVUXBG9WYsEspC
o3nbYELYA98Yd3JiNBhVeCgi3Mmxpx/HBpwmiovZJHFyqgte9XFdjwRVxvhgJRgYE2h7npz2IBNv
/Qil1dJ8ILKBbqrELz7JFtn7cMW5F9P8K0qH/Th6ylz3SqLw5ITh1bar+zl2ntOZrSLzMM5ZGc15
nvtfPLo+penWc5S68anrcYr1SbSLRnF0XFKtdW99abeGm6fRVGtOEn6Tn1K/+dChRvcwfJlzXJie
zweOSD1lWRS+sZRkF9RsBKOqhlTmnMlF0Sat32phPpeRrhAXMaEYU3fXON49oCGg0GNaXzzbjy/Y
+698jf4LIQQAIWoe85GcTyvypwhP+Z6+7+ix8KfX0p34M8TcPyqvxZCWFXt/5jaocvGE33PYlFL1
T/x881dSBdWx1+Ylg3uwkRFgn7D2HuqA0cgrKYIr5xLOcbdQL+uzuePg1KB+gLOYSIEJTWRFtwsn
LWchDp0EAD1FPzKMZOkfujj0aMlogmoKMzV5StbPX6R8CFhucxfMhgA0KxMviiy/ICboXSWSn77E
XaMs7nvF2ByAVjUbAAbWo+36xZsJzGHK1IW70yWJK/BezZK9q1VpkGUuCFI4Nokqaky8XJrjkNTi
1qPbcmEu2UWefXTDruXvOHziroZKUVbTscmCOxCn1Ov2NkWm9kCnabXcZgYrvKpijNRhSK7bHWkI
YOxzt+RhDlJzQGRNw+1rhdsajKLdefSJCdKGgZc/jTaT6hQvQJ5UfklWqS6uAw+jjXctpvGE9R/X
7FxRRGIMEHbQAyQoSBKlA1zRpD3VmX3n0lPTjjSEaKe8DxqbX10MHcN26vdWBId6GUjpWoiIypG0
xYnm0gmX0rUQsgn3k0Mmpn3Tz/777KNzyxQPKjw1AJuw1pFpt0M8nNxU8h+0wtcJJs96qG9hR+G/
94fgwmvixcXUNeuFFspxN1brw6UrfvWY9TtGRG8n3JEYHHrApRAVgbyFmSuX7kNthWdibO/Mw2Q0
UFDhx68nvEl/83J9G4CzIIz7z56P7dXAH4GXGpVrYDFHdze8YXOGFSpQ7D2eNMQczaGSObfZVNiR
A/hg27KtnyH5sMLyOOEqjh8u61JoXEm6XGMdZ4+jrp/LyjpEK7zIU4xECGobXVZ3Mp/pEpjmzRL6
ctOrXMIzmu8rWT9YrrjzIHmIlcgVDXVzlML6yLSkIyibXh3booFDE45P4/K5p9omalB4RztMFjik
RfDk1yA0YF7wIjap2rra+nAryBid8rsPGo9wwtJqeaOn9ux7FZueHw93uc6+6p7H7wiLVIb5kz34
qKRBieeXxyFQPlbLYM6f0nA+2Lb1Xz7113J2v4ZQeAc95QgkrTaXVrWPRVMdG3CeW0eULyWpIjb/
4RSwCbLveGiO1n86ml44GyUX+ADojfxwKbsjpNZa37GMdkPYdTfsxgr+D1bPcAp//YH/B5ctw04e
EbinSBlHJa25EK0DQnXbePTv6zVnXaQdNUhrKc7C23/V2t+0RYZPFUN9MD6ZWl78EyLTwDmuA6fu
Vm21Y/fdclLmDjRNlwTRYFs3ZAYbGnAwGITXtuVx0VrVbShBRsf9Kjd4DFaeP+/EvCA88MpBMBvh
C0Lh2gy6+6prQOZ42TDFr7ph03FODVKTPPZlsk+zAi67lwQ300gCAvTpb5JZnyLy8WgGQIDAit0J
m/O1ZhmO0sdQSMlelCWXJszxw7gdxUUe5eoEns+zBFzBdYPLhMXazPFgGyVsNCOGXRqu5S+0uLeo
7leXGdiG2ZvuF0URg9dw9Gt/QiWfMZjgq1bxCVcLS+Sc8l2zIGVWDkTsMJ6Lm7nlh7Q0NVDnOnhs
JMKV4DERdfO3w/BHNhbCWEJ0uix5Oqf5slu4b664AN9e/0I27mgZQFSSlNZ1MIFxpG98xzsPgU3Y
x5E/Xj5R59yN+0X2d47yH7IluzSFtmgC6m5N0GNR9YJDYVa2SxE0BzENPuk6eTJEDm7qAuCBX46/
KWijY91xfkjci11K/ezWlvVUUAjHfBg/Vv3aIMk/NFtZAuFusR9GYv5NcQ0dwjEMzrXFDRodFhu0
se37ngjPS1zz/AFrBthhScG85OTGksRgGWrT4W5ImZCFXV3GhQJDkrff5HioDB5uwyC90/a6J2aP
qo/eJhS3G5YhrgcBbbuDd4f5Hkmofqgqmz7KoL74FbzjsL84GUanMpT6NimKM4QSZF4W9mVOzr5u
/thqyLlnS0izR/5pCXMIGy89REETsSzZj7LwnitnODSZg8eqMiebd+m+qcNLUgXYUepXMoGHWs6w
i73mn6Z4xlkIuHvo/JkzYYlwLl4wXLQuf5wyZYhMWH1ZU4ThtiV5fW+zxLsSh8NTS8x5s9jcJTrQ
QU2lXe5ogp5cAA/E6vuQTzD+u8Lpv1JDtXI5qLVzNYiuyEgORTiuZkcuMg5MBVn1XTELfivtUsfP
sY94QloiFN/KBMV3gxWcS/yStM2t4obVvJppQOOwAkAb5GVgCnYZLEtRol0kPX/1ORObXkSgG9KC
GOeirOQD373+tIc5O3a5TUDA64f+x7gOOrHWA26XMh3tByuwyVe0g2cNRAqq5soQbHghFC3V3Xlf
lE+8slmOdWmacMtkBa5ixDD/kVBaQ6G3F/zrSddWMHqd/JD1Q/PThnF4705ucw79KHpugY09lELZ
b2mArbRihv+o8gjGOG/sRm29BV8wgIOof5ziKeTLOzDzwg0mgslRRz+ujFPqC0rshMDLEHLbMceY
2w/Y6mOvGEEUcG2i489R910V0M2aSzANu6UoUCOkstHcI8BwmB9sWFdchCrBHcH2aEPzi3Mxt7Rq
5jrvv4mcRXiN0wEjHK3Z7cAJOAuufDFinG6mJPY4t/rTkm7xE8p8eLHGvz4Bu5wM8Mt7v8TnvOBU
H5fwHVObd1OwSN67cYTJjvizt4XUvHg7J7en+DKN7jQc0CzAuC86xA2Jfck0e5vlELGrsAp5Tgut
1YvLAUye0Lb8r6DWo7UZ+b9ll3YWqioi3AzX3Q0L6Fhqhi/HWUVR79ARHC6mRHV0TE9dgPfb47wd
VlFzb3WoBJu09Vmwylh34kgusrDxNEcs0onTqeAUeWxUPtUzUIu2bTPJGbrNHNqk9Jg1XoiHE7OQ
s1V5kGgGOMyqQwuhLgRqAy4XmwwRPgJv3KdFM8IwEpCJpzbhEZ0nog1uLPb18LZtg3XmnARPyKRZ
khDDn6bfKEi9RGxAtzfyYWFdoIzaq/RX4WY53vFedPONkSyv7x71YR5iWEEJTDjZyK/OggC+wUtP
cTZ9HT1mUR0k0Q2HW10f2g69BXlRlcin5eQ92kNiKHpwKAAqcRVCoSO6onfNYiX9tljjfjybxvZd
Q+0SJFRi/IxNoMN/9AfzZ6mzsflzrTH5AprKbT61+fBQ3jxaqy2sB5cVgUj5HvEymqemIxN4TDQ6
zC7W4fAFtM/GtxpYsfqRvZi6g0xdGJPEpxRI0xZUaAO2rhM1HXqsu+24tNOtQsJkWhg8bvlWMSzT
YbHbYtnFc1/gUk+RJxyk9tkz1u0Qiwm4yOB1hQUE1kgKPI3OO3xMCWwN+OOyRbzoRNBwl8wIQNbn
GUYm24WX1V69XPg9z1xi+C+0LOz2UprYooMelsB9QgaOm71T85Hjh42Rwj+CHRCje1MopyfNhOpc
Zk+NmKfgr8yCQj4tYxu7UOLgXjwHpUxAf5WlrtPP2Gpcm7NIXSUfqJxE8BO4zaw8DtU7ZsebqOif
Gy6f+snFCqGZKU3brpYqLqoKCciJefDQ5WBAb3eroknyE1sFCCp3Jt30RSjXJGD2VD2MT12cRrJE
kK0t551cVN4c2tKq9G+WzCY+TJVepjduvQ3a4txGbBGmttwk29Wjl/GnynMC64fIGQZMga23BMuf
NVUQi0VQJzD2sQ5HVB8or5nhlw+ZRuSJqLrlq+2o2IVkq9uoczAws9HVjFC+x8BHC0RDLc3gL731
7HJV8e+iPE1hGbTR0MwBXEG7RkjyqVMKfmTtSfXTSyaTbt8okqbw30Qgx382fbPFhwlUVv2FSNhr
afiEpxX3w/gcZ4jSp8Vu3BG3Rg5LaI/M7M6UTBba36feMBR3tja12K+/mQ8TCebBfEGIf5zyGLcl
HMukutgoCzGZ+jkQf1YbcQ6NLREkZ5nw5f+KZm5MKLjxHB6aDpzHpsJrEO6Fz7h8dLohCjeJ7cYE
IyC0ERYiK480ZfVDdJZYFIZDW4zTsO3KPB33yu3b7GrVQVLf8kUpT6XIq68cNw1X98VeQL6kI+yA
mbc3RtF2fjf/N7zyGgHxYUXRuYyj6qeqCubsWE4s9EPm/JfXbnWM3Zw/7kgKb5FrgfeAjx1LwULY
qJwXgtAoTfG62zkI/mHQ/+F2mSnjCaOY+lVtE50IFpOwvcbufaRN/saIVdvbUjsh3/YUiz6EgLD4
b8xq/e3jg/hJeYB96kSZV7/BtO7PhQ+sym7lbQLbbl/Z8xdk2udUlBnmpnI4L9wzToUf/2vVcupb
DpZtuDceqG8GuVvR108c8q9hMqI0Yh8pdPiK7PWjB4iXvnNxrfTRawYXQZ+ZFBX/TqSy56TgQvSO
6NxAwuDhTZsCBABgl0N37GS03KVOzW8jzGhqaQdyAnxFzCGNcZzSwsrmGfdIbxaDO0n0esu9ZZMo
zDQDr+NWVNtcVlc0j32RNVAwa/EF5OCDu9+/bgULJ2bkwxOll9D2AdEl+Rlr8T8+vjFRa3anyMNS
nTzXlSnvFm+J4Rar6pwrq+JuDfbaCRyawlvPoN3Q12pi+saINNqVfPO67AAmAhZk5t92inRL13PK
L+qAPGtYPpDdXhAjuIaq0n+t42xv099btvQx8B6FNOPeOPSp+hlaeZS8Mq+9d4HeGSc6TnlwN1sj
MhTfHjOTxAxa7qeI7zEQOhhiveaZ7cUyuEeYcuqN1C1WBsHpIF21Vn94UGHf6juux2qvhyClyMOs
DlIrz2ExWHxPf3lzztc21tF3WwTjd64G9QPHrELSKzIa5d0wFWduwXiFnckOf8XsVe++KJhERo9q
sDicOFYkyVNpWWlydD2bt3pwL0uuZnW+UwajEOyn6yAJH7rOfU7hjL/gFAfDu3Fq5zDFw4vbQbX+
s2b2WlXZrwMnHYTYmHfkjdso8eZBakCqz5v5I6kW84svCy10TDklyviJbWxjDLi/sX9MaOgU/5cI
iC0KQjmxWquBRuJnyNTWhNnGiqc3yyzfag7+ImvgDOs94km4DCEN0Hm5NRO2AMUlOZL1h9TNvWkI
CwVcTLdWQjViUVGNAoU9mC744h6lKk4RtxMQ+meoJUc+YST2EJQdMBQ3wiq/6tyihZ5zzii2fd5v
dYOvtpRU1jXtNnXne567e0bHt6Uxd0M0Q/lY/nxcxTyvlkdiKpzE0qdR/qeWhspJH+iXV4pNUBEC
mLjBG45vN6RRbkTL0aiPm1dvKo6o3fdiiPa1Q0AgGJ6LzDxr6f+4brYq8iTYkDok4EZr6DYyMI9k
1C5B4r4FvTrEaX6ZVntcQAiF9uXFUx/IyD8lPFNhyf3IXIL4RjPl2jNAMvTG75Z/An0H5Lp/xtL9
0gw20At2zbG7JfJ3GwkKveT8HwaUtWXkr8lwSNnenp/y1beb75RjEz7T3dSLa9TZ58Gxr/2k/hgG
EBaLPfEPDp6oGYXX33KvBPtvuIOZ7LWbp9dQtk8iam/0gKxHQKeLkKtFcnVdeOW4EboOZbHlZ2Qm
/T4I/2OKBP746q6ilxvg99ZNqqdqyu4Ht9jZi3iAQohbH50rL/UjZc58iIddwhSbsd1OFbty3R1N
AME7YleHoZNb9nEY633rjc2ttJfrsubxOhKUTsLwDCgG2mq/PBK6htAsCZbxCSA6HAjEUIVky2dx
z3h6Rjc8yi7bWTrYjS0fpnEWu9gvT7bt8j+D0WQMUWdCnKXZQdbTRy/Hjyr4cWLULM4zWTd8tVSh
17xtY+g0+RRcrGGAdg5HuZObppdH0a/BTEgRBVbDAOK/mpKW2vaSZlT2WZ8CQ7aCbV7bZx5X22HS
r8VcvoGOvPhOc1YoXX7MCk+cNgvgz9UKpZMBqSJk0DUlPblqj4S2SWiBK8nrCCEeauassJCH2I82
ss8+LWs8oEFeuWvd1nW60xFikSQH1HAO5R4cPyHJh/gQZ9AIAc/tlE9FTsaam3l5yCE7j8N8B5Xj
Nk4Q/12XTKDxiIfYUHmQaP3+LLr0Y7Et4uBrXQ9tjZ2/D7Loyoa2o3/7XQFR5wi7/m7/ZNf+KDUT
4IzIb/LZZYJIueNR/XTEC/mjQo3VgQrgoXiaEcOcREEKIUGjmbNGPCFu8Z8n6IdDXrLm4ZMy0v3M
q8QPiKj71Tmblr+g6vd4r77ooTpBR4BaDdU95cCPE+eYwSwUGV5iYlbrPjqenEa/VSWfdrN2VM5b
PnagdHKcmuOPWcxHZmeXubIfOr5ygk4Yf0EcmNpTBJCn1umeVz2eFEpDs/aut4J/6Tj9gx51jw3n
X58X3nZIYwsRySb3n28Av3J/VKsxB6u1Ef67AwtNk3o1ind3BbgcA/5EqKtoXeR3yslSIr3I5SP3
7gLbFx3ioceZtz8SsNsHyr30grIn4955ebke9+AEFcNtFPMFSelOWaguI7ydThiSlPWS0LVAbvI5
MOT2RnxB0At3vQuK2id2bdrbGUM0Fu2jsfD5q4Wfw+CxcjY7Tw2nkcgGNRUb00I1dXk5juaxwgMg
IZnSCU0tTUyIPRnyi8P/3JzwKM290zhYe3tttF7K1yB0dnHmPS3dH3vtLd4dsiIt9XMONrmeGJZ8
1iAlmgq0RaQPPlbXEKEUVV9sRu7yllr2BUELv7JOlk2Jlj39uVJeme1YTYNrnWafy9xcdV4+Y0zY
Tbo/5kX+sOBxU1NBjRwdwKNgHRqr/UxVjTHqmI7ZA4M4OkV2ngb7NS+bE38tEjRod5hAQ5sDWp7Y
8EBdJOYkwN45jjQDhu2W/sHzMK5dVGwKN9Ittyu+d/3BTSY/FgXtpx4MdYqg6DDnlDcfMiy2sa6u
HV0eKXRDGk92IuW3EDonW/Q3o5/H+5FWTMBzJ2F3v6olWFd1D8oe3zxJjXlLgVBCzVWcTfgH+wM5
0mPmkXAYgubJH+WDVS3Hjkf3MYrCi+gUD/v4tauylxSk/Vn27wVydjrGOzF+eBMsSMOOYf58KEIJ
oTBWWCxHDlDQdi4pkeqDrYqhCwr3oCVNMXXyUsyQHoQ8sV3DVQjetNBgyf01ORP7e8ddGbCw9nT3
IPD+L665i/z8FxLj54wdIenVf4bfWoBWEiv7bDDIUWaFqUktzyAUQKp72yZgHfHb/r6XXEcMkZCE
27I7PI2puGVnJMTAxVp0tEvR1TCBqNuYXvykuXyuqv7Y4ifuA2pX/Pw8jQEVCDa9FwQ9UiqYBpm/
cPw9WFl8iEggt7W7G9OGsbP2T0HkgErV+84vX/kBvPsNOREgf7iLiT5RYqZJUQWiO3oclnw0Wk4/
BwzttzYIXtg3t44lYBUx89IVg9eQHxTuhdg/+IpsXNtdqYh5Z5bcESh54ThMBxGqLcbyp9zvjj5F
ztPyD5zLFtbPW8ytT6kYpm/m7qNOXLhLnNLBvk/r4ZAVZjM344npfVMNLchnLTnOQcUu5UuDwMBj
fNx3S/7dRQ6lGDF/nlFAKJNPY+DeVQpzLavANlyzNSFnwS6mkp2arZHpGDywmqA3NRyRVqa4O48n
i6P2VIwc+5iWmjx9G3OKCqqY1I1Crwy6AouJ3+Pjxwwghs9cZTuV5xKvcnkrlvrOriUfWbnvYQCy
yd6FIvoQhIwd4vYOv+/F6574D9wlmUP0LX/FnE1ICdFe9nO0AQIAqZDX12STwHYygcydff+PtPPq
cd1K1/RfafT1EMMcBnPOhUhRWaXK4YaonZhz5q+fhx4cW1vWKWE8QBvd7W3XqrW4whfegJFeZYtt
5aMBEx3TSbMNOSTdi/oj+mI0WQPkLXKnj3mQlB73wGqNwgfkTWED0gSea4MiGV6QagHloRM/5ZAo
Tkuf2njYCuD6crylTctctmjCtr3iAHJZEeOjbm26ZlieSsx3BY9G25CuSXV2tSjQwwb8RUNTAoG0
KL38ccR0yeeuR1ntKQ+DB7/I+kWfpnukM5YmZpRowq5lEgxz0t9gokJWrKFqyasurE/YpD4NFQCQ
CMB9Low/EkT11lkX8Y+hiSD3Koq28qMpoVJE03oxIsgH5Ii2m4V5Fc3gJ6NTPjyvE9dZEz3mOg4s
OSAEwf/oSuWlBHtD5CyvqmayLdHb9qX3Tho1gRHjZpw528hcCK1xB5VjravEqFb5vdAwpTAD/VRX
7S+N/HoY4JSKFiwUOXo0vPHOLJqVp1qKjZoM2mP9Jh27z1RvvrVJBytWO+ro9pQpOtK6/KZ51cM4
GLu2i+CzY0QbVkfqi7sBbJsqFzu06yDpgZjoyRqM7N1DhGwRFYLJojRb5rgUvAhhV2um3sk+MbEC
jk7bmFp7GEBBJgicJJ22pjz9iEfYOg31TwXpkEVAxIok2sYbwzs/Ke6pO67SJjkZLSE3fUC62TmY
VDIut0o+xz5floQjjZkeUeXbosrwqFbR60CrMvVGus8a0lLIEJuzTxTWLyV0y6zUt2Erri1Dogk8
OzKO7X0XGt+yPP3sK3ivyAd11UCA63/T4A/38riSRB4Va3hEaJT9isttUrtxWrxICidCogquSc3W
os5r1kLl1BYIrwrF9BaKUytM2Vqp6ye/VtwBQfApkLZBlrmmaGwM03uxYv/DzAr43ANtMHkEbY+2
TxKNXI2EtJKWbGsYEFNBaVfyu7WIfAE4JW0xlul3s9O+e774c/LkpScl34sBFYUarKwuYuSY5Qez
gjKDtP2xCPwnvR7kYxw2Dm9eZpclXUvVTw4xwlgZKpK9gG+9FKwMdFVbUUaqJ55SG0415AlpQQ3i
V4hkbNkBiWm85zgvfnqDeNSj8oWc8gTK8T4Y2wc/tZ67Cep8O/rfPHJBOc3vLBUXFhNMrN+MYCyN
+0qSXDWBh+yNey0NgU9Pn72gQdHI2AN+Jr1GA2xLuUuPMoDbWfueOkSzGyDwtqi3IDc0fA6Bec+r
sJWahm76uIXdtY6G7k2ICIjNAKnN0Th4go9Iu/GzzzxCfx78KhCeUb5xG1V4lkPxuSDnx6QwQncp
2yo1sKFuEmFn1ytVipZhEridwSOP+CiH+i7qmjXwN0SPqvLkmw2ZMSDtdJJPOI1sG9V689voqCNk
ESDjl+nF6MRYpQyACADtflKE2MQZqoigDhZ1ad6FiWarxrCERLyZCuNXBdstxm6zgRCzqCr6d6p4
F2iAdUuLBgVqk9CgWod6t10D7Gx1+Xsa1XeZrMPOrf231sAoBVKW1GBlOqUrq5FXRWodNJ9aQJYh
DpghrRogGlSwq5S62Q9CsmzNGFGA3IE0n+4zbS5+1A9VBJ8ZT+0dDy141j+ufjO7qy3vaEnwdBOJ
jqaGAtIoiVhBhTAWlGTDl0KoLbxP0/DbVJo2Cv8RtQx9D0lIwFFKJktM4oNQjMd40B6g3r40aov5
8fiJr5Rr+tIdOiFvbV7hJ9zTU0vqbF3kJnXYiEucRGgjD+1nXgKo5fkw8vJdNbp1m/IgAaAknA3w
lWTdZihgIkr7pE8HJ45SpwaqnpvKvaK09+hxYVSgb/v4ZxNN+gL/p6WPAFfagghTmlK0K3P8EEbu
7Kr1VtjPUMATjae08H4qff9a+sVLLDafple/6375RFkdsRsxc6lv4x+ofxQNmNoqr/aD0kMhRr45
EIyNBPw2EKqtoTc/jdk5BoJoafDn0yxfXVeHMEAv3JgQiI3ivWCwveQGfMt8nfnYtSCE8Bqm7ZsR
0Amum+YRFOYf/p+mrdCLsT0RXJBGzERm7VaQqxdibHyIviQ5BQDjBbJbqDmlJx6NlxJFpkkrcqca
86cEhx/qbeUDUHTtgKDPQ11MP3oteOLjQDDvcjRisIHBA4j8+ZhY/g+d1CvL81exqg2uqgp1BO+d
IgR98ILagke5I0UhY9hi1Sk4Yi89c20qrlSgcogLrYESvCkIT3GBfKxGdiga3S8fj5KFjHgvhbGt
hlBTlPp2keX3+QBxR0Q5sggpEchILiNBFuFPkC48pINL6rP0maFC9He0yTZ6lG+rIlh5uGuqvQa9
cNyWbbNpQ+TnNYRMwrC/m3DqbkZ1LanBAXFRpNTBwjq5VeE4A0WgqNrXSqRaNJXEBz4SDFNZH4fZ
KLPLte+q3/wyNFw/BH0ri2QsOhRgtUTSB4GGCGYiP5KeHoTexETKBxosWGDzsTYrLMpnnC9Uerns
lkMGt8hAho2GzQ9E4jdRqr5ZpfQgAlgQ0+gUpR7A9WmlqNpHGvY7fn2sFqQfMvYBC4qY2wTFG9Dh
SPdPUCoC8yTJ04n/Jsr0Rm6XJN5AMoGsFi4zK/tU5NaRUBeTdWNpWdIjt/wpoa+4hIqzzROknKp0
J4ZkV9GAjooR9euJviyFlmKjigNVD21w4wrJlIpy0VjWSxhD+5y3zqoo+zWkdoGCFmwjbehXLdWu
OESI3A1dBiMYYYBIiO+Tpt34CvFnk2AJW7oIpex1YgdD7d4itT/GQXmsK3mT+7DwMgmW/k/g7ggV
dOYGGOHRoMowx4BVTy9Ky6VNNoCrQAyWm+rYjP0yNuNhUbXTaxeH6wiARVpn3wIoGItSUfEJnkCh
GZuSrqRhaYdR9h4tg/oR6g9JW+3xEn4z6PSJzf2UZY+MPCINEJO6y2szHxR7UPuV3gK0m4RyncmI
9ghQEvM/VJbCH3r6JEXQnhGKgIevN2+ylINRozy4aPN8H9fR2lTDJZ0dFFYJVEeCRpj/70I6AYLg
OMjpCRLQcqj8T0z37iG362sKrS71XIRQiEJD6iHYqzZ7pSvuZhiwhCrnQonnOEzJH8podsYVaSRQ
+nziRsQXqBa/mxmGOMrIpVvlAeUvdHfAgDwXqoIAu95CoEr2yEvmtmF0j2XDpd/2GlUGzBag/DqA
qGb+Vvsc+D2ljQnsQE/Qbbf8VrN93aL1ABJgQ3doJmGXlMKHaKWrJsaMrxJVO2q8QyBomMxkzz5o
DtqLioVO9rTJgEgM6rBBielXo2g/c6NBqNkfcSkClFSBCIt6IJBe9JEmOTSQ4lUtPfDl1vCiGMFj
ohaU8LAiNjR5Y1XmQwion0CWZqrcrVKfXIzdTf/8XewxFarNJOR5D781aX9MUaAr+ukn8ukR+tjg
tKRAfyr61OWBJpusN6i37yr9PQi8fk3UDjBObUWHJkyyquRqlhQFtIOBETXaXauMH5Rj4fsIkT1r
emhqee/3yCrgG+TEU3lIjOCbWSfNKqGSjZ7ZoR7r7cQBDkzlJE4tYKlOex9V9ZdemEf4yDLOMt1E
fwgceK2uikz4CUQaRTkUiUusFmvjM0sQQMlA+JBaLep8fAqL1qPd36ymIKHwHX6OYeU76lhsaIq7
vDuHwMIuQksP0wSiGd2ebQVwDaMq4EB4CYm+E6GIX6TBiciVLAP/7gGuop73TxTwkWL2FBrb1akf
UmtRyzQn/Bo3s09tGk8N8TKNyoMJ9q6cU5X8Q2z0TzCYeyznqBKlT41Bn7qGZKUPj73VI/wgLPsY
CVGaVwZa0YWL8jsUDl4/VR+cnm2FAQuSa0H77onFY16rTxSut5NKAx44yU5vsMAojCcrGred2TtV
qW7LYfpEe8I2FE5XG1vL3uuRVksrZ1DrV8D4RCbSHkGYp0art0qFXCox1ylJtYecgyOb4TIaTBVj
X+9QSfIp9NAp1NMj5wNQHNCKBtW5UpJWegylU14bSUBLJtq2mv/qYZmKbFIKMFvx7AGfwZwSEFgZ
f4evBEoH1K2hrpb2UJv3WD0sAxN5+cl7yKX2XqcBYZYWLz8ZR6irbh1M7zgCbpsKdZwMrO+kzsK0
PFEZGh+QXL5HeTDflWgJlLh5BKajUNwaFcm0jTahCQNnNufiDuQaXoK67+sM2hYWX8FUvetR+ClD
dk6a4QMJ3vc6nJ/7+E5PqkNejKVTKWqxqMV2jRTiB6AzKtZ6IDjliArGqL6KdbaiYLJA+M2mAL3C
z9eaizr7HOajLFYPVi1+JF35Kk7DdkT/mvC6+dGNwZucthtK3uxQFGsEZA975UNKoU6Y6UOdWLtg
+hTC2vEp2mpjeZyVUukm/IIEd0Ia7R5ZasdTYBUjgfKjT71DFk13udfSY/KWVWQstYL+DM12NNuh
HKlNv515uECrADr58eOEAO00PYEGg62mK8d8xFGpHJ6qOgYTgdg+YCe79hLqTPzbYk2CxTfpJVfw
1GcwX5tkHFZGrh9C0QLTPm3J4XfE4w6l8h++lWOhKawaEWsNmPKDF+1QlbCjJHw163HrTZqLrx1x
QXEQ2nRpGQUBHmyFvjUPiopLmhYN76UcUeKjeIetYBd6a2ituzwBia2Nn51CchI2d4IW2IkabKws
uvda0ZYzanfA+4Gl4DSb0LZCyqWbSQmAmX0/IaQvsBuVe8HVMj//HBFNwXjuvbRAUSG/OGHZB+1+
1HD2zhL8huSPUkNqVKypSaBFWJmHJEQHQ+DoixQUdLlwseB8xgwRjhx9a9vzsaePyyCw1V56Ssth
3HR58jkMdIXLohdWyQAnMfc79EYDCHlA+tGFwCUXUqQH+jf0NYwj0nylGQL9L11CJSyNu32polXf
jmKwolABJHFUmq1QoBkrIA0FhzD3XYjGtP9gAdklqmprH++gRZ62IERUeIPoBqFzkCjZIceraK3q
oEQo/nj0aFpwyIoOsh7IL6pegfhUmSjbWCiV8qNwcSnSUnbjsqb+qnAjKMPsmxOEJhoE6ehouWZt
AINipOQVyPio9LlpoKOzgy+W0jfjJqahuvHF9DtS3R8VqSCvdVu4QyToaL+iiz+Nfe/ERgVHRmUV
iPKwD/A85lSTYiV1TVcPgjf8Xl7qocdipp9VrDJLrtyoET+a3vDXpVx3y9hvO8hp0GHI9ZGTG1tl
W9I7uKP14S2CnN93MOc0FwV/ghHwVHMuW8fi4CBlQ/0AjQukV9ti7xdd8qBUWrELPaliC6o/PT0d
7glV1Uff54UMY05n0MgkgV4hPiF1bZoEZBmKl7U4oGwdZm5vlp0LBZbabsj3wDqlsBELGOBHRIVr
NlDYLDQ+TwOOVmBWUUVFkJQiQK1/FjXK/WKCiAFMAH898Uo4DdB8QIQZ3FZ90AC1Fwy18JJi2CkQ
pvH+NDD08PmINrQL1fGzoF61Qw/luG3FU5sV2X1jiGiiJiNqvljs4W9OPIJ7TjrA+K3E5ommuL9O
DY6EprD6AS26defNKH4zSY4W/8sRw1Z5Jowr34Yq6gGu+8am5b5alnnn4ZuOHxT8BlocIq4Ehqh3
/Gn0I+1bQHLoSiwxAw42vR75ZDIUqGSEsVcUkl9SynW0oARcXkqq+lPmvSkjwSSfwkeKagxoERgk
tKTE2OkQAnZGL0F1TNo3S89F2xO4AND6x/lOCdByj1Q0sXD3shGgMEGijK1TlOhyx3g8LlOtx5YE
px6oxSgX0sQjQVPgx3pxSSOMNpLdWcq0CWSKwmzYkAxHRd5OgPZfASpdKZoA5p/y44GuhXDXa1pH
DG5M61oE3lB6GoVfXVK2loglqGaZ3wovilHnF17JlyBoTThQTsguoRrwVvqNQswrrqek5J5LNQ6K
Ajm5yMFLawPgb4i8YLTwVRhckFDpUuAlogqtY8U6Q7lSmErPNEYzHMJwJ6gSNfvAjHW6M8HEb+XM
Sh/DPDNIJDOCtNZi2nFltkehNQNXL2OVzmY3zlKi/iqNQfiirONBZOhVPOXVXgBB66N3SqxAXU0d
H71UVU4TFkpOBUAL389s/FYJ9fQAgiI9Bb5YoUCpTXs6b+HSABhnk2hkP0vT8/ZJMt4L+qi5lgD5
HLXtZIdeCQkFF+4dOwVUl0CJEk2qdlmpkrprxPAnSaq36FFLfmqRc7RBfkCC0RIMFiY6P/YUFsaj
QrHZoq2D5A2i5on2WRgliS70ce+jGagsYZbS7pq+KkfeFaU6yEjHRDQgASRplZTyY6UW/eMCGZWE
atQrAhnmZyqLylMOPJhaFK22mFfjpCf8NBg13SkyelRDs3bynd4axQXlqrkFoPav6ZQ+jmGHYteU
dae27/Ebmq/izOhcMUk2dUHCKxdPUpfSQVf4/0NNlcP4kGmuLKrCvyOxuFc4RxNUctko9hrWMhNW
V0nHDdjEDzWN8LxI3IL3A0EI6gEB8G8gk/uYDqVT0Z3MYNzJtfhcGtSYfbkaFmVtHdHIWXWzdEyX
P9W6QDr2EXXUeTP6hVa38ZvmMNNYwgEiuG+OYE+S51CvejekxlqiTV/IPQF0tU1JVyB0WAJXkiiQ
LyOkLGJlaFVQPNI62ucg3F0pHCKErpGQArpIl1cwq3ANBwOqazXf2EukMeulhn0SqEfY9h2gV5u7
SVhVqrFq2hINV5R7VcwTJ2MEjDs8sQm3IgdTnemS3iC/EmXyuvs7FWKgPyoPnZnsAE/vAVJtLXoI
ajZ3wxI6ZIiI+BBg0KBfjIYOFAeQLu5Gkh9uIgp5Yi7/MGsK1OJwMHxYL1IUfjfLaG4PnsqxdQmY
lrEqfHgDxrYlOqD6AOPQE6lCZOnwrmHCUpveQRXhcOEUW1s0K4pEXtHAw7gMQzBbMswJfXYwdZ0G
7FPA6xlsp7XBaQOdWUJWlAfij97D8zSz1IUsWjtPFWFOwv4ZSn2Pz9xWtnzPmZr2ycsLVxbSDY3b
u1nbaERsV2okLoj8U/Ib+CGowWF2hpAHJQ01RAE8Kn8GOQSaPh4pSxbGQ15pLyEWNLreFIg449HS
CXODdAA2aPCUy6C1EeBWm2Gt9sbT2ISHUuvucqSr44DIz0Dqf+pRDmigJXovgYWwQd9DtQ+n5xSB
A9K0x7yD5Cn5bKBIHBCqAqACnRZ4DWcWjIWEWdUUip9eAP4rz8SHqlIRZ650l0Yrm3qSxrWQVjso
9M0COgE8+U5Mtsi8Yw8BhGph0Atd1HH6ovki7ewWH0PLPFVpvsngLdm0VbGCiOoXxCK2LcYqFTCH
oBLtREFx0RAPSqunBGClhKtLjeQVjLZdzi8CHoKyv97mWyNCW4s1cNUC3RxrVk5LELhoZMy0KiW/
K4sclHZY/NDlgbY/eFDPCH6BIlqpJPNu02pvQdyT/FstkSiBDmDmtxQptkAzyLi07CMqrcqlCzAt
DDV9kxuDXYlBfAFWdSrvRQxbkRvhQIOQSAFVeaq2Ar64RudvqXR6vvTIUFMV6zMtp+qiYunra9Fn
1kwvIpLLp7ZQfnWVKS6RC6iKrlh6owVfkmuHoe7odDwWE69z7z2PKQEhymKHNgHIR8/JKI0VoG2g
hKPe8gvHT7o+fAZRLx8DvwCXikdDH9b7yoOUrxK7KqHnJD5FJwV95rrIsKjQlbsmo/iBOyJoPU5U
ECtv8ZQ8J52Bz03nhNaA3BampGWdAfbWdlYaPImKuh4puZG4dUwfd6MxaJGbDGcpk14IwdOHM8ry
PjCy45AKp1bXdlqhvMBScGHTHMnI3VyhkBYC6VPEZS5i8eIF5X1vCDJ3jSTtIVMcymhYywqcE6l4
AtuNbU2BuAHJfq5Mu0SmZzEW6jtF2U1NHi/LgVuFpps2/VoRPbcJ5gUz/FMVxTKdgX47IVMZoWcA
hvPFa4w3xUBZD1L2Bjmz98RDlJzCJQqh6n2eBBukm54Lrbof2x4fdHIdwRjYl7HptvKMNYEZFBT6
QZXpx+CryUWShpgNlv4p6hWSdLpkEpwbNaI6OGQjfDJLRRC4QLZEH9RnEa28/UgOsFFEke0Rm52T
QNTCBjlzIgixAIS09Ggg3eQImGM7Dam422FSsg4amA+ImLyNYP7JpjCVhmYMP1xZJWpEXZ7prwxz
5qFEc8Yz2dhjkoIN0DH4EzWQHNHC3wnzjVkZqNUaHiKUdUKhgPozU59KSt0a9ARvJ0odgtXyssGH
yTE4BpIYjnfUvckHWk97qOum30d5vR2KaiuAVqGVObz7SVYi7BRrT0STit31Aig3aCtuAcif6idw
wrowqTYD3SNr+/e//ud//u/vw//yf+Yn4mA/z/6VtekpD7Om/o9/S/K//1X837+9+fEf/zYwLzNM
tMY0nOhMSVQVkz///kk1wp//6f8xjioM0jEFvGf3S+ptTuB6+9ZVXQhPrnz8ejT1xmDW74N17RCM
vUAbIPSHfQE5n8bN8ush5h/x9/kolgpXUDVNcZ7v2XxyiRQi1xlC3PprZd2tKaGv5XW0+noY7dow
lmhK3K2ypqnK78OIgyUPqVkZxOvbeKS3sA709ddD6DeGmBfzbCYaRVacWfgyLR5qxGvM2ZFFp0ek
6euBrn6Vs7nMcz0bqIU1NPbwC+xGUilUpytsTdyvh5BujTFP9myMSIHwJ0DGsiniOSBxlynlChvi
TbhhWy8BWG5yy/l6UOPKApqiJMmSLqsiiIrfxyRiD0ibC4MGxqprXo34cUDPCB8I5fT1QNe+FPQi
zhLde81QLyZXoN455RmbAQPuGLxDZYDbg/Tfbr4e59reNg3dkBRRNVXj8qxGBe5npcYMAJlswCFs
Wpc61aq+sfGkq/MxFc1ULUuXIAr9vnA57CzJ6qCpi6tkU64bB/CKaidOuoKPYC1A425QZHoMbpwp
Sbr2wc7GvbgeAoJ3E4ty3MNW5ja9h9NtGyvVFRdAHnZfL+W182tJkmjw4uimKl1M0VLTDIV3hoIa
ncu+LZTHcXr4B2PIqimREMuSaV1cRYOFXhHiSUwn+yUNL7GCqJrpfj2GdHUiZ4NcXERN7su6qSt8
K2TTthayBQvriIDhPnxKT1gz2aFD+n7jZF19NXjb/5za5dEaUVMHLqDbwtp/gJy8piF56JaajR+E
Y954o65te0s2ZU3WNV2U9Yt1xBeqgZnKYI1JKecDkMasR6KUrkx3QVFBDwU3bkT56qoCXNJ5Fg1N
0S+uxFGvq1SH0WGXy+kNLcfBwQKEshUq2qf6YB29vXIfPHQPyVFbCR/8Mna1RajKTu6NG2demj/g
5YNmnf0qF5eLlMgytJjEsDtXX4nLeOkv0QzcIMy6Sl3BkW7cZTfHm2/Vs5u6w/4IRjOXTOWAF/8j
IGh2qjPYwkpetzvl1vzmrfLV/C5OYj60KCyPjEf5tnLQ4sk2sAjuKQcgi+A/Cb/UtWf3Nz7w1e9L
eMDRtyxRNcTfJ6kJyBAVEVECQlBIJDn58FpGN47mrTHm2+5sIZtEKvoywXcI4oyZHCXpXRcfbpz+
eev/bfHO5jH/+dkYYhhgSTxHb94z2LD1/CaIG+swLWlgOebyxmhXP9XZaBd3jdFXctCNrFpvm/ek
A+qS8p2DduCL7GI5BEzYaW98KPnWDC9umg5TqkzOGLNxpLcB6URqp25+mB0hHNkm+neVhwTWSr2G
Y/eRfErL5D45RDeuoKvxizW/7aKq6oYsXuzSwgO7E/vESNEGKrbi5CsBJcajfNctYdosPbK+o//6
9Xpfi1/Ox7x4Dsu0CWND5+PC6HAaj7rvzzx/CquDVT1/PdLVD/vX7KSL49Cn/iBpwTw7IDKFR6h0
a+tcvcXORrg4DGnbAwwJ5rnItveRbRQHHs0KO7YxsUUXnT/31gt//Y06G/LibCh6HlYQpDl/iVO/
ILLh5LaAkc9C/T46zeqfXdRn412cjrRVaFGHXNSNcxBtw02cB2EZvMwRmuWkN+KXW1/s4lj4qDkX
XsWx8OKdgadFtv56R0jXN58lGboqi8zqcksgyxv1KS+gched5O20h13vNDtzbxyse9GtFmh9fLM2
1Y1L8+q8dFmXoHur/OdvHw09J28eVuuORrMHdvz1vK5eymc//+IjNdCzTAULB7uAGaVU7x303mK6
cZyub72zUS6+Dg1W6P/8xUUJyHmDhcsK68RF70TraHsrFZ0DgL+9AWeDzVM+ewMGACUt3D6SarhR
d4E1F6C/meqtG/DqRaxbJB4KO0I3LuICqYSLTZWTxHpVbNIlJeP1ZBdsg8L2b17716MQQ7ZoTkga
L/TFPkCBQikqldGq77gsMh6mhZmdw9DYKGSL0glg39c742qUaeiKpsumZah/JEVny2gGg1TmFSN2
PcoK/c/RKKgbvSn5S067y9S/JTArvh7y6mY/G/LigkdVgaxhDn1gv4b5Mwr9Nwb4b5bxz0nJF6e4
E9QMUxpGCDagHxZ4QlLVti0brRDdjd36G5jer+d0dTf+NSf54qLvqLDJ+EIadgocyfqmd8WaruaE
sfzX49xYuz/ihrPPpSAHb+gTn2sAm2fKNM/evh7g5tpdXBWUXiTQ/n+s3eQiALACwvBeLWm1LIOt
Z0+PN8a7NaOLS6Pv+iCyemYEKm057OtV8Bivom+lA513nTrBEvHbr4ecg5a/3Rxn3+ri5hhLoS6E
eXd4wp5m56wQLMY7uV0pUC5S7ePr0W4cMHneOWdfDOJdZng4sNqSBigDMXvJxK1J0SChCp9Yu2yQ
ZtvEYnpjkvL8nf4+S8uwZEr0pHMXpyz1RzCTEzuycRunfaG9tKs/zH5RnDIHOwc73rf7+EdznI9D
6JiuuO4X6sPXc7+epht//hLmxUH029YwkoiPi8ZYeNS3oDDt+T0VNyNePW7p9mtWX71Rb7362pmK
TPKszFfaxZaikRUbosCSG9oPeVRsS4ZVUN96GW6NcrGNqkLztRTBG3BX0BwX3gqzg5W/ErBjOsZ7
ayXuu0P4GH/7ekmvXjRnc7vYTqhJVtTZqO5F1rdG/dTqfaa8peXq61GuP+Vnw1w8ezUN4CEbGAYJ
T1cXTGcE8ql0wgMiUw4WiKcAr9gQzpYfkBXRfR7k/MZVd2t9L3KPVskbk+YFGxgEnwFQ16q/xaDn
vp7pvBf+dkzOJnpxTLxejsxRyw3IcNgBNaIdgen5eogbn+wypiwZoghyJuJLOF6AfVziUwaf5etR
rpYvsdD8r11vXDxB8FWL1mjmnbGvEEhZQO1A8+z0HaLXCsOWTX0nOBYlxVsh89WL5mxc+fcLzoMP
hsUL4xp4bB8RkjgZx2Sn3UdHadky5s2k9NZ6zr/Q2Y0qm5HRlvMRqJxskyYL461dzVbcdxCf7MkG
1BCexICs3Ltx5K8mB2czvbhXZrkDtRUYGAmORa2GtuR/6+TPKQWC4ws3ds3VsvD597y4X0ZhkDr0
nOhV2/qq2cRb/9DToOoOiX2r3HA97Tmb2cWtImqDZmrlHL78Ur7PnYr8hWuMZDVdyY/4VYHgM7b6
OlvdSldvHPLL8FrDTQfhLc4GPs4LC/Zl9dYNN3bo1ff+bHIXFwkIqhhWG0e8U35yoyC3DoQD8RRL
elc04NJvNw7ivOG/uFIuX94Ovmzit4xHPZ9HIV/Fdu2gH0FVGpz6jT15PV77a3aXT2wCs143Qj4d
avLVRlkjQ9T2dvTLu9Pd9BHTW6yYpxt788ZBMC+umtGM4CfPSdFYfQ/EeCG3z00xoMcPQgIj1Bvr
eeWCsURZwoPVUmnMWBeb068Es8b7SbfNQ0ufGtbcuiYqDb7RkTHX8iJ0rf3/15CyeBG3gK6S5HJk
gsNb/6Iuc9712oEiZFsr9BTcmyXGK1vmbIqyeLGgfjrmrWdwsyAzbw/OHCTBHFuPLmDHf1Sy+W20
+bc5u0BHpAMDuWF23rP/OewzrmzpAf2v7AW8+EI4QfP5ej2vnPLfBry4sQFqkEajlgG6f6U2QFM2
WC58PcSVR+G3IS7uZqyOMlyZGSJW3wBuUOQIwMcIoOF+fD3QH8njxfH+baSLexlOvaLVJiNVb/5r
tLfucJvfpodwieSjXe2UY5wvuqW3iOi/j6+3tuateV4chiIUZBGNU94gA7wrJJtQ+z7mgI+l8Z98
NE1TTEU3DQu0xO+7ZEC1urVohdm6ijeAfpCk0J6Q7Ph6Oa+kR4i6/TXKRfyVGImoAh6bgQuaK61h
vfDGif8EuMAwJg1cXZdM+bJXnfbZ4AfwhHHbBRsI16RwUmzav57L1W1+NshF0Fz0FZKqBR07pXvF
PN6Xfgn5P7qZzsa4+CpUo2TEqrnutTvJtdzISW19P9nzwa1Wt4OtK+GxxdUrgvaQwBIoF5t9MkPU
HzORICR5FKZvEEn+35fs/OdfbOcMU01TCfj5Mna+5aPS7LP2/eshrh5YwBBgDFXNVKTLGGOQ5N5D
1BJU/F69l96qJ9RuAttfCjaEA3mRb7R7CM0s4UCrr99JtwLz62v41/gXW7wTKswM+omDdBBhPK9a
ukcIaI027t1P+BEuSIJPX8/5WuOG7/bnmJcv9CCKIeoZ83fbFpv+CPHY8dxqieq1jQU9qb52Y5Y3
JmnKv98WLX6sbRIwSWjgjXVSpBuV/z+aMZfX7vmMLt4QnTy/mAZmNG7nYHheQg2UhLy7VVi+dorP
B5pnevY6Yvk7QiGfl06kgo3WQIndVhQKNyZ0a8EuTpbZ+jhu1OzKSt3X/g+4Qf/gNjqfx8XRkvAh
S+OWLzKoD16xr4v7sL+xzW7N4eLCq9WmVDRsf+00/TUGJwgPN7bxlUDzt218cdtVU+6jRsYcgv1A
37O2p12+QhbjqX4PXgxiMXHR0sK2x4evB761By6ObCTLVW5JjBtHr6XUATwFQ9vefz3IjclZF0Gm
HFsCgca8ekm5nxAHkvvyMTa9EyxaJ+3CfzKnubEA3BFtd/ViLTPe7y6ueM8LFhGCtcZbKyU3Nt3V
HXE2yMXCoaolC+J8SgucRitpY9yqf12/2f4aQbtYNV+tsgxlJO4BbRF/mtvMCe9RgAMkeFdCBdnH
ruXcAhzcmJV2EZ7XFi7DkwDaqKrvm+YhGldf7wRpXpa/XW5nk5J/v3MkDE/EOOTbdG/xkX3+IHzX
6KT6WDTbulMtVXdEERSssl0txLXhfD38reldXK1yV2NJIEGJQ0pgUTYozd0oyF4LWmUZcV3qsZYJ
9uz36ZlIPyVQzXXbQ+g004ZlJrY/A6Fzk0S8MZf5R/19Jf8a6mIDanJVynLHyVUSbVNY5VbRWrrf
kCiU2Oe5Rx5aGG7kHv/Nnvxz0MscXISALo0jny/ZiMgLrIadvq8dffF/SLuOLbl1ZPlDw3PoSWxp
q6qrfatlNjyy9N7z61+g74zEQvER05rNzEL3VHYSiUQiERkBjW9LvAEsnNuK2kxQiohaFtJWOg6/
yy8KOmK90+cJXFHKCTTZ0GWwjG7gbOat3gIBI/BvK0xYahjWkMoUu7l11ROE2DEDi3c0evAqLrSi
Qyez9yNxq+8MiwZKE0WE3ApbtyRT3EESBn6N9oA2VGtPh9gHjdqxwPNnedi3thn3K2OMe7MeJVUB
UJ3dLTehBNKalHC+4KYFVVV0WYZLeN2/XKYBlN7gKi10e9Ex3KtGN6IY8YKP/sZVxK9s0L9hVa+k
AsgiQwVeiCDU8Aov/4kZBP082bMDMdKPwOhoL/vfbTveVyaZ2kUCFZ7chTAp3Yd38SF1E6jL2MHZ
+AJaWVc8tB97bp+L9ymZcsYcSdHGyQibBA+FkmMclgOeJXorP7ZH2UFvzcu/7fvJM8mUN5BGIWCI
hZvt5DQmZlq+7v/+5iZW8TRnyujaq4RZuXoiiVBn+P1RPskTqDAwtAdeFs6e4llhFmuI6kWH9gDU
t/qzGYPe5FgWx31HNvP7yhFmbeQYk6BvuxbkvRAvdhNMnQbyrwHUkvuGtvPDyhKzJNGi9iF48zEu
746u5sWu/hkTy/7igi3Qzj9yrNEserW1NCDfRMkQNZxgl1urIIokzHKt29qzeVIO+W1qd4CzdHeN
z7t1bLXgocP2xxZzRurQKyUYlqI3tuxlfASHB9BiFHwuvxRojfvKaXGh1+PwYO+bpcfKLnNggvqy
GcMMdsv5q56cSsA95P4rOD7oPJ+LNij04h73v+tmRAIbrhlo5+KKwuTdQgFzRVi2MAnGswQAyhDN
f5XbON42o2lEIQoGfWTGM10wQKaMURu8zoIZEHymodf2P/dd2U6F5m8jClOOlpAAHZoQITLaUPdw
qyPILXDZlu5ASWdPd5Xfcu6NW+9CBGcy5kcNTDAZKrOfSyHCcFSNGcbOGV3MJ3jxh/BI4XbAB3H2
9dYXXJti9nWT5uj/QVTNntNDWYDezQGNL+cD0sVm99jaBrPHQKlEIrmBjeUeRLVH6Ub+DLpgh2J5
MUvt7Fvbqg7XxphNVqmdmLUJzuM+aUFWgfsCKVwJdEW1cqdr97NRcAqAzfhYW2SCUIojKZ+hboO2
xT9wmsABce9BOkk2MGQftCMPIrm9ZkRXNUOTCJp2lzmrAVEEEcMULoqyAwCvK2MAox9kjmObZjCR
Y0qGDHww2+/JwXbYdNDdtTMTWL+6uJ9AGldAnmF/wba/38oOU0GVUyotihSAFQ4Eom+Teskz9BWj
V+UkO4M/fwu4L9o04q4icmWSOZbnQlKiok9wGYMkgABeQLBrSiKG0SFnxXt5pb+1Z4vdzAuUOqBG
hfQxftVBcmvGnHXa7H4qK2+YeACKogWTKCwYzw2SE+Rr8GbwmNvmy0SBAS4A83fTL9T1gM4nfvAX
Jc7aOrO79S4jCVj68S0hn9N24IAsP8chpynOi0VmV49xJupRBxel9D4gT5h7N9Df2A9E3kIx+zjO
gLEKFDgyYtItTKDRMvNKXI4bbD9ogn5ZvjRvof4JRBBV8hET4n/jBSG4MxrAs76dLau7AnhniNFR
gpgQRNHGY1RwLiOb+VXGvQ35B3mBzQqQ/KljqBThbFJ/AdoJQj+M3lc2Gl0WFDEsmQ/13FyXlUU2
P2QQJxpFeKT62YPoj25wkjCWpYO1CyMKgx8/886QzWVaWWTSQ0t5YPQcFkFkBSkAPJhKjyZYSfdX
avPurazM0D9jtVQ6GUDDK8EMeS6/gobt1GLvGq75jJ7d/BK5vNDgucXkiSToyqgkWDpxkfygKh8w
snwcIpHTMt4uXzCcJwNxLIkAVl/6Be7mDoQ0qMpGW/KGh+WQ+gPmHedj9IXn0nZs/DHF7NlirBMJ
moOUjMqBRpOVJbwe+6YFVRVFDdd7GfRKl84MEARPyQgOesBNbyoBJXuSc7bs5pVHWdlg4q1v9SBY
BGQeUCJC6KM44r3ZxSxeeQuxBFy2Ox4knOcUE3mgrGoh0wODcv0AIQU7BrvvfnDTWLo69VYuMbFW
TaiaOwkW0jYG1eFNgupcl197gPz2DfFcYY6fBlpSvZQg2GbzQU3OWfC6//vcxWGiGSwiekBoebfc
p3flSXgyXMkfPcmGXqZLfuxb2yxMVp+NiefGiMQpLuFNNEO/r8NTGwR6cE8jhzo/7pvazAa/TZks
AAY7VBPBnoIrWnqslAMBZ4vBCex9bzCxfrl3REGdzU7H3kkaMHx1sTujBaJXzRloAJC+yR/3PeKZ
ky/NgRod4u10G2FqxDGg1lKY0C4FDSjUoy28whScGN9O4KtPyOSGGpQt0CWFf6Ubfm2OrQ/JFCc+
I9U5YCp0eMfStj1NNA1DRZddY3uNE0QYmnwIcbZ/HX9BsO9kOuJz9QvcyW5yIg9c3Ce92V5t4pU9
Ji/JBMpK0NRE1QUSp8n83ItHUCWCKAT6ELda4YsQNgvAnrm/jJtPJWhIm6aiEAN9M7rOq3MRCrPQ
D0igRwsyFKif9a7iKc7LAtZdS9Ed0QPqFFKuHli48ZF55foGoB17gYBlmqB+QuuYsd60ZmrOAoHi
kCt5gJ3epK7gguik93Qr/gG6FxcElonD8ZnG5uWnvrTKZJlFJgIEC3XpbQjJ8MKT6mg+hAHQDir4
YFAamHvWmDSTpIKwqGKNHPY825RNJPXHh/hMA0k8gLz9hePdlj1oo4saJkwxeq4zp4HQgxseYkcq
8JL6idzEAGZgstXqvgLahxcGXpm9cSN6I35RwHOgGpJkMIlHw7fA7BVIdgcvPICILQScMHAGuzIc
6BQAf2dLtnkYDwmCCyVe6HGjaGs94e/vv4DJRUEdGSBiwl+g+mj5Knjnq9zsdXKTQ4pbGI9ggq4X
u56Q+ZUxz09Ug4hMzM5J3ktzqVFrIHb2sZqAWPG5YTbOQnzXlR0mSsWhGQaI3Kl29ynp0JylIE0w
whEkPPAxeDx+hCt7iqgRQ1Q1XQI4GdcvpvU2LW0liwb2YnKkS9jdKE/zvXqP10W8FencTgRbtKCL
I6IgFykcDsSP7IiXlICrNVJhbsBsIySdn+dXWpJDcAxTQ2DkwptY7IkQDZe8/Q3CnsUwLOkKno9U
9BlV8PtcZrwS+gVA88SS3XcfJgyYgAFKb3kphgb9OkjejOi6BqIJ0MjqhFm8XAfJoyTgIX2Ctt0b
alm7E34Sv0RAarw7ABv/1BhWTga8HYgsvPZdeqQ2cS+o+EfcASisQ3FqfMjY13wKWeZ21jnWWMRA
Imhy0UOgAPGveP0tKMBuipv2k+HTOAFh4v5q0dVgP+TKNxYrsIR1pZhxAv1bMAtrZXBswHi/b4It
ZZjPpzHpY4qhld6OMAFNMnvuPpP+w6y+gIgfDKyNtW9r0x2A5nC64IoD0fbLpcKMUzwqhi7aZtM4
ufClD7/tG9jYxgiGlQXGm6xBj77XVBBBC5oOKVTIh0tQ5ImJPUMoVBSITdrynAC0KTaRX+TtcZ6n
hlPv0vC+WjUMfQOIKprIkkyxJqmd0aqTChk4OgekQuPCMYUsB6ux+LXAhrFLMYLgRAsxp333N9eS
KLqCjgxotd76n6typushIpnq2Ap681AEpdX36NBVEoh2lxNYeznWtlYTB4AIJgcQHKFFfLmaASEY
9+0gbNbJxctQRJ8mfbb3HdpaTwxKm5pE0zLYDZlPafS60sUVPhkIyH2gc06QTDvSAVLFnQ9my/Fo
IytfWKMer76f1kehkMxQVg/TSIOk8DIMqgPW1joGKbymq84cRMnHv3DRxLg06MIVHDFvn2BlNI+6
osmiXgIP0Bv50KmzwiPkw+0UrEO8emUj/csrYzLjIakqNR3pbgfnIWjnMegeiOENRGcP+15txMaF
Hfp3rJzqtIi0YCeXAPUdfQniECZk5/43E0yll5mxmcxJKtmzfieD/1553v/9jWAApbpEMPOq0ZYJ
48KU5OUI7kzJrqH8J4OEM4OYZd3Xt6NhcHrOV+N2SMIXthhfIOwHRboKzITjST+1j+hnfaX0brnq
yphr1U6gvzhKQOXw7NJ0yGQqsCcDlQ8GQxkCzMxBPYpzSCTQiOP5b3CQM7wU+JjZW9zikY/H2YgJ
GANbGB6TdAUsMJcx0Rr5kIopap6g/pFpoKGJOUfZRnBfGGBWrB20FlhlnM3LRCxV657UUHtVtM/7
cbGVky7MMIuFq7EmaEmFUvG8ePGh9ptDfFxsEYUpHzN/dUWloYF0jkMTwWjiZnP51SR1mIheYInM
2xnyK+7iia+UOqI70Mo7B++LSCzpl4J0wbf+NlDOBoiqEcxKKW9ckMyaqQR7WEgn0a4G8gENjoOo
FbdiDs3GuoayY2e6c9KGdiDX53Ks/AGUrlCAu5Fr0xLr1h5JSYAN1Z5rIb9X2162NOhwDQMq27YP
JhD4Ki/o62sW6Mdvw0gtLKi4+Zz1Yq8s9AuufWDCoowGqSd4AkeBOLrEPOQucGCY7TROEHIAgS+w
dYEFiUoPwqzCA7eVslEMo87G2Bf47iVUw0zRA5ZjSDDQIyyGJqnp0wEwVCHZL7DeO6nHNbe1pQ2d
vteKqk509sQMQVELwixVxkCr5KFb7RDlID2BPd5r/FbzebCWrU29NscECG45kCqaYM5oHhOUHMYg
cg7lq14U1g9XFSJpbw/EKKoudwAeNKF3BOlAzEhV5+hHi3k28Gt+W05GhkGVyn/v9MGbPdxudYyq
KLjBMBeKogxSSSpBshQuYNavLTWYOGXNxtGi6eCBoXgVXVTf9vzqdJwmEhNooMi2aNy1v0qIp5h3
ELjaj/ur1gQ+l6oBFyObMIJDn/luvRon4ZxLEJ71pWcZE1FovVrgEPe0Q+IAuwUNqbPiQ9zxQGrM
PepP+/avhiwADFcUXHEpNy6IB99ASr+9lP8V6elQzEZeO2VZiYdqKo1z2JiNQ5JwPKlJldv/kuN0
gn4q/W8GR+zs9w5Z408wcGsHAwbeD0FRx2z9WRFnM87M3FEXyPap/SuZzRvT9DO5tZUo5Xzx65OB
McdUxHrdiaU4whw9GegEWmoXB82nJ0Po8Xy7Ou1gjLJuypKKi7bKtrw7xJcoaGnliLnwc+4H0e/r
4nYKi97hLORVBnuzhE+ItKGKhs5siLTW5XmO88qJIAe8aOc0a49deSDoHUBOwGt0ELcPENAg5uRG
ssApJbfiCI6aOupjkH9I7P6XxbrqszipnMmLn0Z/Okj+9PrfoNfohrg47KifCFQZhx2oj1m0S9kp
STqb+KJ5adyZNYS9QM2vmD+g/HIIyOKVJYdJ6yp5wiAcIvikIk53hTka5r7IochLSmeeS3c0Bkdo
v3DWjl6QWJ/WJuhx8XsTSv+CApaZ9TJMiP7gUERv+kF5wgXqXDrQX/Kn95Zgbx6BJ0XGhBxSJ5Nz
WmjMLB1o45wMDODQ5LKk4SECX8u+VxvfzcRhipYdSOu1q9eJClIcwSiZldND5Ux80Kqv/9vvM4da
tqjRHAv09yEq3suvycRZ+I29aypvCUkBowwAk5erIs7gww6CrHaEBsRz0EQe8s6BtvW763tw5uJ4
wQGKR2UAg5mEVGq6ObXjBKESlD4UAR+63aFywYbvxZ7As3ZVaDHWmMXXYy02hAHW6G2C0p5KsUUx
5H7rid9V1FoWwNU4aZaR+86wFRHoQYjgqAY+Ht2Cyw/aga5ETRu1cppJwbjTcwRq/P2Y2FqytQVm
yXRINkGbHRZMtG2U5H6pXpPM/QsblBwOvVnDkNm6IJa7mFS5Ai+q8hwMBzrnqRUjp/q4enfCqYh8
+tvMW+Gwygl9Bo7+lsgI78YCYf15fv1nglXyxU/JU3OH1gOflYB+HyYRgUMZQFMQvcvoaTJ7KpQj
I66B0XUyYmHaSvo+u61dg01SfQmbA/hWbcWt/MweH/e/6VZkrO0ykRFAljWOoUTtyMlpzA+5+mv/
968wKPRrrg0wgQEwVzjUDQwkR7SovOBIAbSU0o//2rRVYMAWJtwlBLqmsiSjXSLIfVYiMZWaVSm2
cK+6iWdCi/okehpW7f3t7jfngMACU7oIfQpmSyuAZkmLEFSO9gxxDtx1Yx8CTY7o5GhOcR9hNteK
1hiKogFQxsJ52lEI2lkNIbYaW9qn7kdGc8dnGVyjwqOGC5oOLTxnf/m2tjXoOX+bZGob3Lc7U5dh
Mhc+DvqtUd5lvGTP8Yq9wZOwKmNlggmRnDPxEEy8vLtRn4GFWUSrCu+dSPeMDzn0GntjTGtHw3bu
72q7RNk5e7IDypa/yFB/TF1xmaTxtESkTGonUqG9Vf5MINBJPu8vydYxsrbBVEVD0xS9SmAjOwan
1hdcxZ/PuLwe9s3Qs+8qIf3+ahCpvjwydFWY2zmHmQoS2UH0GEDRp1If++IsRcd9U9v7dmWLVmmr
jNsBQ1l1NWzJfnpHud5VJz9LdmO9cUzz8vt+PMhso82czCAve1ij3cTyFBwrF2kd7/ujxbuEbHxE
UGGgqQdOHVXHI+qlYwIu7b0JARUnyCvozIDXjdTlvVmlKdqyQuwvOrSC9j/mxnZCnIPRlA57QMWB
WTcl7wo5kczCaZcvzfLNlL/t//6WS8AS6oROlGBTMS7VTamMRTiUzoQSVhNuxtQbkpuk/K53nOmL
jdwDTP0fS8zJgXE+6EVCehGDZ6D/Co5Thuduxdt3Z+tzSbha4FEMD7HASV6uUFsm4SILdel0au6I
TWlN9btfYFGpSBKEBShaiF7TLk1AwFQCD2VXIt4Wz/BqP/mYWZJNSb1D7ojR1l66sEYdXu0lI1DL
KgTPpZOddcgd2ZAXvl2ejAZ9jMStbt/dDWKcY8KhBDNjExQwN0EpS4SmX/+8v0Bb99sLh5gwqIxx
NCYDitDgRf8EUdSb8Fweu0d+N5f+EJPxQEatUgZNYhLJZG4DSq826NimpaNH8o2eGhZU2JxWyJ2l
4BxJm0G3ssSUDUJaQ6W6hqVJgmKnPliFLPj7n23bBG43mkyfFFgggxmTMuynvHTk8NNS/ph1Dvp8
q64DMgvDWJqEMxV0YZdxtvRSKJULDGTnDkoxeI2xVWuxIXbKn9ejm5BdGVCE00FlvIzgIebSVpua
1agsCQ0B6GXZ+ck8zt9NTOhDxcvnsT5tnK/ghP5jjHFsFoVknGoYo+Qn6FH5C6YB5QPvfN26ZlzY
YXbOlEF1xFBiaNafBmd2cwz2GtCOVC3U/ADUV3eIcTQI3ivFhHr8wiyznfQa1C7JAPdUMDS3Cp46
eSRAWyfE+gMy+2gBnACvprBAVaUa6BFXkGlPb0Ro42km701/K87XxpitpOVKk5GcrpYIvERvg+3A
2d9JmwkIXS+otEDpCXPlTEAUWiSkQotDXFEWJ1eS8xCWRxCie5Ve3pnB9BHab3f9AiHcXOWd5pvp
fG2cWS6pXfIG6jOlM3waHIrzCm+DCOEhuQ2mcBfeWbX5OVe+Mmsn9mFXyTPMdRj2/rVQAY7EEaDj
bWtgfz9SvBcEdHn8m1tbjoLKTI0A06ab9N9XZ1aFoiXtZNQsSRPNNhmS2BJGcuqLQASDZH1rxvGv
Uao91eSqRmwUg5hY/W2axdyEZarplakVaAENzuJI1nKo0JMucNnmYQNpKLJZTIHcD+6MQPhA9ufS
S2y6ahRTmGqpGrpsjl+XsH+YBJBTBYqlZtNNZ5rv76QB8PLbps48jzZhSrFfSuEAPmy1xXmGfrQJ
4Zv9LbJVqa2tMFeSyWjKsS3VwulVzxjucoLp5pd9E9fPXMhbgO6g7ESUQLWBiZGk60C90MHGPw93
sRs4yh3loKUUdu0N4Vx/Njfeyh47bCwDrdMPBVYLUuHmLX2YpBtBwTuMB3VbL3D3/dtKmmtzzCdU
5NCshQnmdExp9Mcg+hTLH4fie6PzOnU8S0zF24fhtAQ6LEHb2SqCl1n6MZvf6vBcRd/3fboaKKVn
DXhFoGAInQWQ2rARH+sopRKpQMfT9MGKbgm5ld0LQP1Sfk+zs4I73ibbKuLWJpnzABJ5ejGUcuEU
euNmqnoAvb4lF6adzAGnBNrKlah7cAeB+N+1Vp5Wy2DLajCGm6nNwYDYeFsRDpnP5sbCBsVzC/1f
Fk5cDqMUGkoJZBdoivAeXkI/1NlfJJ4J5oO1k0BiRYaJIb9PFNdoH8J3jy/QOEBHFTdSoqq4lDKH
WCwn2ZgPBfL7kRKuxqcQuGgddKu8omrLGQ3KhWihmgC4swi/sJvyJRtwkCgLZszvILJuqeHn/Q92
vew4ogDvxhMO8OwgBbhM40aYmwQq6a3TmtP9mIvHNJde3m8Cc94KCjVcRHCdvzRRha0Yp23ZOh1e
KxuQNkh5zFn2jb2J9w68BSiILEAx2dZlEI8B5PXgRudQMgXJymuLlvAEg25U0q8/cHXYrst4ahJv
eRjek/EKwbglTfqw5F2LL+fOLr0I47n0DkLtDg2Fhjdat3FiXJpjsk8gRaNRAb/rLGBrxujoM5W2
izzQzxuHyaWIFl4S3wqNtYPMXmokOYmkERaJtnjLHHhk8vcj4zrA4RMoKYDGf4MIM+e5mE11JBRN
68hAy3T1Zx06maPx7uMcFDngD0N3V8f/s4UK+iSVXBlS40BQeYJoNWbxR9N0zRJK8vvuXGdrWCJ4
75DRnAUsl7nYpXPaxwnpcKSbHxb9VxdAbV0HmrTkjfhurczaEP33VYXZS52A0cS2gSoIkKT1d0EN
7b9xRcf7O236A2R9aaEZctJVdd84wjRDsvczqV4DE8cdl5xzaxfBxm9D9N9XruipUowBNUQfLSUw
Sqf+d0hEvpGS8PqXW5/tjR5MRAvGVNlxoQCMEAOp5MbRsztI2Ssjj/Zs0wA6iSYewzHwwbYpslHJ
gtRMGyestFa2wgV6A5YBcXbeLNtWpNGW5X8MMcmgheoLAEcwZCaSh5dEzSry8TGp5ZsQt539UOA5
xaSBzJCbymgzSCYorjl90kGDvG9gKwusnWFq4T4I5bILYUALn0z5ti8f4+Jl38RG/StDbPj3B2Nv
DqSSSEKoE8lxfi0c6eNw6D93ANx2PlrZPJzc5vJg8AHE83igxpjRZVAXutkaS479GcllAOWtNPK6
1pgfhmLM3awcjY/77m3YA+mdTHGNAGLIbJc8DchkpiPGLIb6tpy+CQ1k6IGzjBtOD3sjFBT4JOuY
Y8SWZZEMyxgKwEfr1E4A6szEVs34sO/KNToa42aUwg9tOGCVAZS5/HYlArstTQUJISry0EtkLSzB
/pgL86ku5RZC0b2oVSCH6JYvGGtWF0/JjTa2WqJ0z6luNItTpkpwv0iNGZyztuu/D0GfaI4SiGPG
QcBsnco4vjCrgNdS0AWwF24BQO5Ab5BS3qY6H4XaN4Afh8ilhCv3krj94vAKj43tcmGSyZg9yZYR
wNMGb+vAEIEXo+zwGFg+7a/DlhW0h3DZhp4cyjb676u8jCeXbphqAPjKZvSSQAVNn+jq6O/tm9no
G8rK2g4N7ZWdSAhm2UhhRzhgZtLLvCxw8DZH3A6E07WX38f36LJpP/bN0pRy2byAVbBfapAGl1F7
MEGGMYxIXBoRgexRerZ/4NX/xWAjzcN7dpi1Wloi1qSAHe3f6qtl9CsAHFO5/Sf3EEd+MuPP/4W2
DvXgyjLgoLiq0uBkx/BxeZkmOUVgDl4PHQoKgp7s5IkOmvCuKZubgEJP/2OL+ZrjkIlyRW21bvtK
gUftz+5bcB5sGdCjLnV5Bjdjc2WP+apybej9OCNFZJrqdVnpLEl3iFXewMSVlC7KegXdLQmACEAG
RBaAoWtNlEFHp8GlYnSrH5E9/gw+k2+t7GkDvExvu5MBvCdYsoYn9PYWGehIe/z2ftQCBnBRhKka
wL0GRqMutwjE2MQ6zXuoymMct7enpZIEC8+WmvCymJhIPu7vjY3DBDPEeGgBkh6Q8rfVXu3I0ZAX
XBaF2oEmhheUhtvW4GRMegw882bnto7lC1uMa72elrmKQ8VpPtGBcfrwUvXQYvpn5CsZ3L9wDVAr
VcaNQ8GN+vJLJmY9ziApqR0i/1S159BIrbS8xcv1/2aGiU91bkOiVCqQLcNsN8GLZLyQFP3unNep
3FwqaFIA8Ic4BZ/vpT9SOArhMsCfrGlOQd2e2jx8mjL5PgsaTp9gI5PhLggNHRXjMMAhMysl6ELb
J3EMjfMUT8ukVXWrnrsGPCwJtMKyNLWyWc28939IBDwFzQNHprLg/EExlrrFMeRg9v+oNeGdTsLa
msTwY9SnPJzp1sfEYBQm8zCUCs0gxsNkHrow72GsHis8koK9RM9uweUOnrrsed8v+lNMcka98McU
/VNWWyyIAj1axBlbDByQnpBPgj0AFezr5Vhy3kCuBwNwxV7bYsr3QG+NWJDgFp3hr+0WxZRDYivH
xJkA9kJHAJMbeeigx+flTvczfOYBvbYix8BEAg5b0TAMthie0LUHrmOALGc+n1VZtnVxDK1Rke4i
dfAxSMPxePvj/rHHbAptxLtK0cJeKD8K6WMlPEgdr+yjjQl2ATHngDFOzLzgEY36vFpAsvQRybQF
HzUCc8f4kHdPQ3RO5A8YMrYW9SNAYNYscLbglmNro8xKqhF4ujUFK0l1i6Xwppdbr+aN1W2m5LUV
WjqtXKuioa47Ba5lZwn4jtI33MWH0glYiUJHd/c3wlbpQAdG/vMhVaYDFJoF0cYAPr1d/x2g2XzB
NtzJFvzcExxebGztcRMDxm+VCqZ/6SdeOQf9v3A04wGNk2GWLakJfCPLb6HbQaxObl/3ndu4LeH+
QqfRMC4NCRn67ytjsThVKQTIAAVcjqHwmiucQN/6eBcGGG+GOFJaTYABCv1ajlSqpbNUq/nagcKm
sHkbmecPk7XSqNKaKsNlo9N/1eGhVt/LuUUVKNcfjNlV7SKNS6XCnwLQgYY8k4iX46+4kt9MYESC
YmoBqWVZeKY8DtU5hg+Tp3h66WuFlWlAReSfZrTwQaidEXtpLfNb9nP4yatbty47JnpPv60zO3gx
6y4yQ1jPzqIN1poPtT09U0yv5vfH4hGQgpg/I7hxE4BR1QCqF1ggMLtehmEFovAqx1y7o0qTXQn5
6wShTzn26gnVlmjep9oXvfUnQfP2w3/rJk/o6C9kwDTMu7A9+UzLpBhjWDD82Jzru+kZ1FJu5BBb
+Bk8V1/NQ/LYi9Z7dSGxwmhO4E4Ofh7oF7MDRKQok5jMmOsxq9gylGMQ9lbKReFe7wUFTWW8l5h0
UOlqTGmkjxGtmPQOWBAkT7XHFE/tKa5YJHepdkN5Hzolp/uy8UGpUYz5oVkO/AZ7H+mNRZ6FNByc
ErKhszWctcNwkIBDcTHeZzxOboPJVgDfb5Qf+0u57e0fw0zdXJaNEERajjmP8dmQOisKP+4buD7a
Lj1jKuZsnAQlR7PUGfUbUzhMAYaEZ/LunvalEaYwECTAL2U1gxd4q+26o2oajiB+GXm63byvRf99
lffzLJ2HOu56R2sem+Uo8GDZG2A16giY2jDoieYMu7F6Y6qMRqonx7iXIYu9oH+BNblLDsKRF3PX
B+alKSZ5RMsU5zGu2w4oHaRTo5DJlY3qW9eJEuaxTN4Lyv8T4r9dY/VQ1FBppFEF6mnULPWUHTU0
9ujgiNtZdWmpjvipusPswz3vm3L8ZLuOFXjbCtPA++SgBdbcP019bImJCSgjJytuR/ofB5lIJ3XY
aZoIWYjAvKvH25ncNimnLrguuC/WzGTiPCmSVjJamCDmSVNiO0pPw+Kay7d4nK39fbsd6n+8YUJ9
WMK0HWeYkvPnOL2Jpef939/6WqCvwkM7Lg5EYY9rNczlNA2ayelGbxz9pXjiCc1vfay1BeZIHjBJ
POJNeXTCafaquffqGSBCMjpFgxdk4716pngVkoGhB6s28HfAkTDLX2C2XcUzee8own2k3XbyY81V
L9halJUNFusjjVUM9O80OVVTngpV8kFFdNxfl4339gs/2PdBRa/Lpsjj3glBKaZZExR++tuldKCd
SukMEyu/Dz2RB4/cDoffX09hvh4G6YTF1BAOTX7u+5cpPxnk575ndL0vb3aXjjGbJ1aEUWpCRLRi
zFYUvEzdz6ZM7aF8rqBgGvSv++Z4HjEbaJ6FPIboWeeUwR3BtbgzK8sAV8a+FV5E0L9idSL1YywW
kpH3jqB9N9LIknhzd/QY2PtqNL2uDAhpletDMiB9Fn0e29mYiXZAlMFSwr5zS3GpnFAHAd1EhNtu
5F4ceF+RuTiYYSRGgRmCDLYn1ihE1lI8DM2H/Y/IM8JkijKag6GfIghMZB/AX243zYMo8viNeSvF
nLe1pi6VaWRYqc5UXG1cGreIs/fPiV8EOXvrLnMjDSqSYx85gQ+otqfMTuuAxQVj4kFo9Vbwc//b
8fKFylSQilKSqskGCMSjC5VBOt16Yz/MgLFvwOsBmhnD+pvaZZUH2VdRCeO1fT5mOJyadjhoUayc
Z1kJjzUwdVacQUGG4yQnd6hM7ojQeGrnzsBrAbAM8cfpu36iOPgKxdlzE6JCo8od9T1aKSeVA63b
uFpeLimTSKo007MO7NiO9FydGzrC8CGFfDxlJJXwkhbafzXIcGmT7pjVrg8nKQ/AKdk7/Wzld60N
/tXcoiDWQYdiPaSfOfBf+foqe2mQTTNiJuno33dO5+lgfJWc+bXy2tvAaT06ZoCx2DeK5PR+djI3
eOLhR7YzAMaqQDergmWFWd8Ww5hV3OH4SchtkNwsyy0p/6I8JECO/8cEs4yRqgXNmOP4wf3BHufH
CQzBpv51P1B5fjDrJstAk06IFidMj1qFucSksGqNx1VLF+P6TPjjCrNYoCjolTzGYmmTp1ZejhfP
+CblCURuJ8w/VpjUHw5hmOJe14OuRHZbUXHUlNek5H0uJvHLcx+kxYitVYm4iQyvS3kXmJyUvOmG
hBFbYCtoy5Dpg3YgtVHDUp4AsgHNyn1rft5f8o1eIbbOygATWArEVPpgVDsMpc6u4iTeYCUfJ+zV
fwbxeTK4PH+YEBtLPSlnsZycWlksWV18xQg52YBngomvrjfCJA0JwNglgdrulzF83f9mmwG8+mRM
aIHU9t/bfe6J3arzz4ZoR1nova4EhvBvbIEtAS+86IK+Zb5VKp3GNBU6HWE8g5+8LtEI7KAg1Pwy
J16TdaMFSiPhjymmiE4xSDeHeTJh4hoCjI/BQwa+7qfuJH6mh4XiNrehE33AoKra2PtObm6klWUm
f5rRnCaSivxpirdV82yUN1LCOQffXumuss7KBhPnwBKOXSHMoON20jv1NvCjF9GlszA6jqfUb9zw
w+Lr94FVewpORSqEkTrzgUePsh07fz4yE/+KkudBlUeD00Nf1Sy+zsqDsoBexnj/sNHlajK7INKE
JMsUdM4MsfdzTXOp0GUQzHaqCreBhon6UfHKxPD3l3LrKAYmQsNBBUpJ2ga9PPvnYdSkSFE6hzxT
oneKf9ZP4118iv3em1wQ+5sWig6QJFI+/cLmkVVsxNLa/pXk0Ug6VZkHzSG1eAOiMVsepO/NwpuK
2MqbF3aYwnURGkOaWuRNSrdAWUwyp7TNM9Xo0w8Fl47urRvPxO+FPWZ3KhVY0kCoiQvhr+qseOPd
cqO/tLdUtF7yFzuwsEGhz9rZ0ReVd73eqF9BqiMjCYloMGtv/JCrJCRVXSNHYjo5vV56gqbct4N6
H8eaXw4gs+hR0sVolOwH0uY6rmwySbYTh2UGKRbu29VjoD4oyVHhyYVsHBQXbjHnt9abei8sSDtS
dyghp1FxJmc2Lr+UiQhIObwF4KGPWbKmiXMSTwXuNsFZCPGI/0FGS6SecJM3PsXqhxCMKvsf7U2R
4ypKViaZTCoGSWhGrQzqJU89YYTTyR4KZzpoeF7prPgUecoXGivJTe5FoCpP/ALjlft/w9Y5cuE2
k2k7IheG1MBtql9J+9CJp4+WfpwrSDAsyK0JCDbNJ/Ii/di3vAFpwKvSynsmuWpFMQtC2WLU4xQf
4lNAfT5AO9NTH3qPpp3s1H/THMoal/l/UdZeGGcSrp4rqYgyHZe8wvTmye5K6RAtvmm87HtJP9/e
EjMbI+9HpTEEJJ4QBIpiGN0sqsYpOraT2+pDMjsD7H94nys7lFBfFi+8ofKjGAqEOpT4f6Rd13Ll
uA78IlUph1elk53t8cyLaqJyjtTX36Z310fD0Yp1vc+uOjApEASBRrdbHflCM6vxZWGOuTOAuSwm
oQ8Q2/JZsQUzP6UhpnUk3BBl7qWVeEw7wimG89bIZtZSnfR1p0mTiyvxK72mBKd8bTza7qUTWzzQ
IOezsRAzs6lnKzPmzs3lnaVc8ux+2y1WQIm/Ob/GRBs8q5qpr9TRjc6dixYQONeE0E4erQettfVH
VJadzAuhXVe9TneKB5bbw/8PSPz9X2CiTxTPIAoWCRoM2l5ILm11W/HKsLzowo5ShFmA6fVS6FAw
GmsEl9ibMWsHMlinszO7HMDiC40xp7rwEouVAXm6Ol01McQDJJjFHLwqUOembebpLbpARtnBOOQO
gqjc8b7143A1xJw+qIUIYUwanL60O0szVOtH4htjtIMwu0vS0J3KwN/2nhV0D10caM41tA7VP0Zg
4iGIyqHD4oAj9YlH93XYU/4oeMqJN726fjG+G2P7lLlZgvfQ6FEv+UtmZa/QaTwuocZKrr1ck8lE
5LDKtUAuacm+ifxWizyCFDiuMdZhJI/b+0e//Z9B+X1FLKlKrIhRCPb2zm0BfRyjn2YwO7F6lvUL
ibgTfyvVrt/WxfhHGdS1FIX4Vq1Hz3nmmgfpnuKiQv8DpdLfTDGRuRKbYEzqCe0c6XNquaqZHaU0
QTfi/5/P/c3/2LR9kNO6A6wHuVIX+2AF/pU18oPV/P86CyC2WPg5C/Cvy9DQy3TA7fnSe9M5PRbf
amg0TR4oZE48XA/HAS0mJFtWEA6gzBrdPp09pddvzZQ44Anx2jZ/2HbA1XT5en5Z2cgI4gWpNVeo
gGqJXWYvlvhUkc/bNnhBgiXDCQZVJFoEnpPaw0ye2zrTN/r6wHCmF93zXG/9wnw/UiwDVzjlPUZA
UYyUBZSOh94uSm97PbzPw8QHVFvzUIlhQRjukDfamnxUpcxpeGJrnODAXhwkl80IKInRzQ3TAS27
WxrJvZwRJw6C/WQB07a9Lp4vMPEhapM+rhMc2srId0MaHAJwlGK4jEPvxDPDxAZIgjeNbKKd3CgZ
EBg68BHT9+2VbPuAxg6rNLNWC3OOpEk3T2H63PDmjLcvIkDDfi9WiEIj1noz9m5Cbhp9VwM/G1iR
J8+NXZv3hvnYqDXn4/xLGvGPX4O0+3ebgD33ljzhpI7H5lD56UW1JwzEqHvjsL1566WY95jwB58U
OlltrUk4rlQ2R3ViG7QEs9vu4ouyi8/qoXcDOzo1tgia0sADE9i2fe5K6dddlA1kuZK6qa2Rxxjm
XQX5CF2W4fsgmE2quy5J/CKUMSKjkP2UE3/b+GoOZWDKUkLzXwb3y++2KxJnxRShs20RI/VSWRm9
bCgeAyEYnToMfyYylNirWfm2bXb1qC/MMkdvAP+hNUvo9EkE0r3giiFOnmuma2TWlywttRMkT3hM
J6thbGGTOYdkTIbR0nSMxpi7oY+cvE33odz7aik526tbPfFXS2x7GKN/oxzKAQBsxI8TkEH5dbHf
NsFZDNsPhhoWxCxaCXwQgVb7ABe2dlBgIALzRmANs8yec0h49pjTqM1lC/EHFX4SPwMUKpK7RHcH
3uDP+s0JpC1V2KHdFubtgHkVxYJiUIfGOj2DtFZoPVRefcj9+Fbg+P76Z7oaY5ywH1pgOQSUzmTr
xlIvGdX05ZTT17ftaoLxuSktRCMaEVrK+mQoeyV9TGIHFAqcEMIx8wewtVamPsNLAcpp4d0o5cdI
hxZyYs9C/GPb7zh79gatXMSqUJMbQRhMPM/rm1n+Wk+PRFE4q+F5wdvfF0a6SGhneaSvhF8jnlgS
KnLmE62JNQ/JkTeut3p3YoQCSGfwTkAK5vcIOIcCsYIYWYCZZvtZ1HwC9dwPbNrCBP18i/WkRW12
c4PDg+ey6okQ0bULswJGRQGt+Lap9b1b2GJOUIH2KDTSAMRskXume8kucY/FTnmAqMGnloOoXvW7
hTHmBFWiUYFEAVEoiZKL0UuHJEnOpFPPnc4jwVkD7QIKf/1OzFHqqDiu0NR0YVJpQ9ppH5zlV8Up
jjFX0XnVy6+2WBRt3EWFPAVI2azmVUVXDz0oLlKBs3csYrZoEtLI+dhhXM4AxNRABRRI9CE/qrnB
6fTylsMEb7GcISFZ4tDGyk6JbzPxkKDkxXG81dc2RhV0C1BTkNIwvoAqpKLpBboEtJyN9MmJbgPf
2E27cf+hwH01xQ4GCZj1E9uR1q/1k5JIrjB6oZx95BJfGGEOUm5odSFleAHHxa6TnuPWrQPO8Vn/
Lu9bxjK4F1PchWUudW5VHwzTzuOzpHNWsR7driaYU9M2BUZRB1yoSRd+B/2DP5g8PgWOCbZAPFeB
ZQ4lUshpvhswOlv5HM/iGWBeHzWk/vpQBraDkg3Epxo6yuJdd+y8/iDurbv8xAtrq9np9dOzJeLe
QpEFhCAgJyuNH3IEPGTbRhhpbTxRnn52vfpze4UcP2DHkC1IXCmRjiyhU3WoXMW7ADNc4FniJCNr
IMK3aaK/jyhbE9ZD3DfBgI1MgFxAsyKylX3gzg+jD7zXvkG93Z4/by9tPcq9+59Gl764+iw9iHq1
qDVXks+jfIqNyTajz0b/9N/M0H9jYSbOrKKdQB+FGS2oqoGyUwKbpm6LKu+xtuoalMQdw1Eo//6h
VtuPYl+PaNrNou6oCZCJ5Z0wHeQWbIYhz9iqXyyMMZunTSopwUekAQFpHiZJ8iJROWM6/yNviYUZ
JtIlRCZgeDExiwVCPj12JUhVieB/C6Hqtv2ZaLT5o/x7tcQCAGewz6mpqGA6xbyJBNnJ6ns1ih2t
AZxVGe18fkyRtW7bpPfOlk0aXZauQZJCUBs8+yQ0PcbBi5MHABLsUhrt2MrtsR/c/2aQ+WqDIY1D
LIlIHtLS7qqDFB8sQcBuvkjSQddDTnhcjY6LPWVcP+jTse5ow8wijQ3uY7tLd9sL4rghW7Q3tXrC
oCzqf2r+axp8A1xzEeHYWG8zLpbBpA+YYx5bIQBuY3SKN1rI9Eu6izEMMbrqudrpD9tr4u0acy82
nZ52QUXfs2HzMkfiJSUR58NwQgVbqm/jVp2sHn5QJed+/IxCAOb17cnyGqHjnCv6jTd8nK3Wj0Sc
k0pEgmdYuH9f+zhD7+ZhENL/aIdJJOdYqus+QO/eUJuvkxl+g4Dmvp2b2Z7FnGNrffsgjgY9V8S0
N8D24tw2gaX3kogkbwhfmqG1I3nXWC+hsSedzAkR687wboodKpqHhsxNB6hAVz/J0Q0xOACX9QN0
/X3l9xBkjmVWVhl+X1FbEM1d4uhZmjgXLc8GXeNiu5K+EIqsxbtPsQ6m/L3S3bH8tH1m1iPpdRlM
YANNUZDGA0AzSvU0thHoe19JkNmCulOrS6U+blvjfRQmrk0zmfBcx5CmOak/tUzxorLlVObXj811
QdQFF3sGoFgglhnw9zm5LbODqDwq8uc4eNpeyPqTHAydf3uyzIQ2osrtNEyIn0USXgyjPke1gvEr
6SGJtdOkjmdMtN8ZEAGOtOkCuYF72eDpmnD/BybeGVqQiEWHBKl47TCz0u8i3zyrt5T4NPJ4+AbO
vrIDdKKF2ZhKQJJEML07BXvIuTtCiLGphod+4wQJdoxuSMYa7NUYUcnHL316N5mCncWfNOXY68Z/
i0fs7BwJxz4AGykeBcj14uJTpfROhz0EUjPjZeqcw/xHVb4wyrAY8JYOcdfOSGIV8kWIv3P8cu2E
QbXXBEsVODYg/Pq7+095ks5qTWjfQ/KRER0TF9Q2TusqR9OX7XE/c7BEPIPMQ66YAP4D+AVYUP3b
AMQNt2fEM8DcT22LorzQwMvlS3gT7/N7XXOIYo9+f4iO5afiObhJPuAWy01Uft/EpCwi0awxcB1n
nZ1g3lV+Ar+jBgR6X/CuX97y6N8X8arMR5ysGXXRTip16NJAHUGZA3fbLdZ8b7kgJsprWaOWA4Sq
3cSUfowynom5+g1UvN62mdXH6NIOE9+TPJjVPMF5Cr+CAMJLbqN6J/Y2pS2EqsRFn+1ctEXeE3it
SrW0yoT8tG6UGdS8qF83PjULzqgnAqQQlRfn6r/xvhcT+BW8tVOiRJh41FF0uxQNZ+iF96mYoA6B
4WImMa7IontVVLxl2qeu59QO1wbjIJ34T5Qw2d5yaEWyKSRAWdGhPMMfMfwCqPrn2KleZLpvNjlN
vDfbarF3aZSJFAK+0NyK+EzRgWotTIBYlQfKvRi6PDzqWlazNMXEjFLL9LGsUXwxgq+qcsqHvTV+
yaW71jia3c9tp1//YKqMcSvJAn6M8b6xUcQcfG+okZY/1PQmBDtDMx62bay2syFn/26E8bquLopG
zID8My/dWbtViT276Slxp1PuZKf8UN9NgDZThTvhPrC7Ha+fvsZBAY/BcD5k50Bdw2buigYxqDlG
ZTs5DAcqoV742aPgxE59lv0M4puUbJ1Xs1s/a+9G3zDPi9iojEkCkjY00Uk5X8YctfSu4yXAa3nN
YmHskFE6YWZDGCckUEHrNOQcRy8S2HE1zjW57iXXpTAeiQGUEpQhKAsr8TnAuO18Nza7bSehkYF9
MC5Xwtxagl6AWtHAwLec7jPpW4Na42geg7Cylc7rJF8eVY5F3qKYuyuMy2yKK2AZBaU46FPgdGlw
lkyRwyzHcwP6byzcQDVruZ+JOLpExVAmFFITJwjjyN3ePp4jMHdXTtQ+t1Kc47j8Qd+maOQ5bbvL
IcqxbWh11wDURVsSHKoQCvp9OXgsWNDvgyFQoFXDz1o9txrncbp+ES9sMEGpGrOxIwJ8YXTKF0ha
7WMPyg8H8WBA96i4yPt+v70oaTXkLiwyEaoiQ9wUEh6SGYq1t7JmC7d/9/qd7FdE7Mkz7usDhdtg
9IKTr/FsM3dm0SlBRejsbmTmraNnpeBUOvBmoAronSQYS6cpQtDBK0XH+ZarTiMh08YoKliT2a6C
HM6NbuogDRjGk1qdA/OrNTl9zgn/6x5ztcKc7KibIrUZAGqA4Ek93UyVb0yvnO9Hf+OP6LFYCT2E
i0NWiV1YlDFsDH5DG1c1KDH1c+PJr5ozXOJbjYsIWP9q6MhCX1ADOTfz1ay8qJL8r4mV6E4CLiS6
NU50bkU66j6kWvfPoguZEp83pENX8udK3+2yt4qEKdx8wvyDq3TywUglF731/fZuckywj2W87mZB
zOnQWOOY2dfM/AjuCXIN/+ydysSQCchGjDiiSd+XjRN2X5r4qVNNG8LBnDLa6qWyMMQEEpWIKtji
gbfOtc8GucjqY5w9TtJzPn6aowvGpzk7R39v4+Ow7dMmk6dMB/LFneTgsUnkXSVAnWAI9uUgnaWM
pwHG+VAsmW6kiQNG4bA8aXqcihdl4GTanN9n+6gYbU170GkjbRKNW2Mmp2bm6WusB4d3V2CHayoo
WYZNj8BrVn7VnCZxn3Sf/5M7s1GuGHTBGqhQ0dS+6tNxGB62f/9frqvrGpgAV4MpF8URY4QEYnMQ
fyaRnSWOcR+eRb+AMGcICL7HI87geBrbOJUgwERmOknQNKA3Fiu7UH0B2Wz4gNkrzvpodrfh1WzH
FNoTQxONqP2ou+Ypx3QJ+mO7wQugfh27XApUntMxwcHUhwrqtyjJUMFD8pVOsBWnFi8DSrWC8T9H
e9peH88FmSCRWARNQB1bmUDsFpO0zmy8CgXHSXhG6HWyuKAmiIoMfdlqEBqNb3QFIE+57UNbnKCT
s72c1cLqIrpqzM2kT6MSpyHKGMEXqsgp7QUvdeTvokvFynnXEecaZFVYUoRXQdYxqQO2fYASBmUv
VvIZkjzHPkn9KE9dzeRy1K225hZLZAmozbbSq5rghazZki/YqYcqK2XGEXb6HnfWQ86BxXB8khXh
LsywikYJFARj7cvWQ8bFlnPcg9WZgihBpWg5CEmE8rYQTjO51BavrMCzQRe5cEEtbwmRVFoDVz73
uuyFbeeo9eO29/GM0L8vjUCWSzDo6Z3U/B5sqzupD/ysHzgXLe+DMEEC0MW2KztU2fu2sEXhmKUZ
J3XgHSOdCQtyFzdK0yDq/TUM3WJSMXIDn8IWix1PgZC3bUx4GI0pQ1kL0K4gP03VUQ6OI6+Kytsy
JiyoGMZVq1lEXG38MXxMeGeEdygNpngfDZaaYCTgrwqZ4YfHwQZvxFthBzLYXO7q9cfL+61rMAW5
FnRKuHdn9MsrvJXa6NC09UMrQsmAjM/bTs0zRS/IhVNHkaLFhRmBXyXKbMlCR2f8mkwHKsW+bWjV
DdBa1jHzi2FV9nHd43GtKUUIcDbG2rrMrZSTRAbOfc4xwrbmQaJc50GijK5c952TZXnktQSs2aRs
efy8qz7393ogq8hOzPRiUZhqjSmdWd13hp9k3z6+X/T3mczLTENCQrDfuFMM5aq4s6tKuZG0kVPC
WX1GLJZBl7n4/k0nlmCTxenM8tIWFX+2jqpQ4KX8pZG8SvCsjPe8XKWDkBYm6UdcmCQ9UgQtxGlV
d+iNHnWo0/Y77TvxILV61N3kJcC4dHY/+uojHWWW9/zZ/vWS9+J/YIKsHpRikctY9ht+9twD5ahA
x08/gfuF45OrJ2xhigm2pqiQptLxDLDMi2wG4GzfR1qGNy6vjs/7lEygbQ3BTLQSHqPuwn2LFY1+
BJwhj3x4NT1frIcJtt00FYoh4yCPTTPsE8g8oOhXfW4kUTrURAOpeDz//1I4irpwGXbkQp6GmgQ5
LixZEk6hGrgBwgfUOfaW9bEk/bo+duiiKbIyrkXUnWtPPOIRcoeBfld1jfsUj57SjX0emGT9dllY
ZGJwFVQ9JolQwgdIL4BqLmYwpn0t2G3mGMcCo+7tJ55TbgVKRJe3f2lxBjVpiLU0Qt+xINJZC09k
AkOQ1vrbMYy7Mia6dJJS9mqHKlwXeuau8hNfewjP+o/wYO2KY1jYPDDEemqz2EsmuPSm0OephBcP
ZVsZf5YX0608hLYBPcdql/AYEDln7q07s9hHtcyKAQh57GPyRRVe5fxOBiWpqn+D7CGUg88FD5/N
OX1vTBQLg2hIoxtEZ5xG3Gjt+KnXDtP0JanPWvBj++NxLri3uvLSUkeUrAy0EWftzkruU/Ly336f
iSOW0ZeGmqLVGYl3JbkLeV0Xjouz1cRKarsZqQiG6mfDFoTQJYNkyxoPz7vK/SHJEDlAboOZThZP
rrR9m2Y5aty0PqtDEgbUBHixKSgjKE7pR8fasJvqOXHCFy77B40Mf5QvrrbZJ6oWYZi/ISC8J/dg
NQ1wwswD+dH9oswBuDUP219s/SZ7Xyn7khtSzLXqMSJ/WN0Y6ICT4dGI9kHX2v/NDnOGJ0NRhZE2
iefmVQJNa1LbUGSy04HHY7juItcF0QUvXByI5K7UwgQ5FubDxFDzyxnVdY1wcqx/CUrvdlgcu2jJ
UC4WgP2B2LIPOku3+YRk+xjtU99yBc6DnrMoViNdJEpFwgkA80AFC/1llF8SXsVndYh64fPsGJ9h
9qoaSXg1DLniSORn0aLf3Hwxqh+jvp+0O6k9hvPDf/IKg/lYSpBpRjxj7FLPLacEXDlNXC27kUJe
HrVe9LyeKoPJ2ILZMCB+Q92itytMw5fPAlSlwBRWu2AgBU1gdN9/ZPpguaNM8jaXArBaAQbw9bi1
61TzhUCykzb3tzeR64pM1BWzIKqlBEni4A/ncZf45E5/mpz2XIJXMhs5ue/6bfXu+OxonzwaiUwm
lEzkPrer/jEvnlMRwgV7I/m+vTCO17MDfmLVYiqFKlUUUNDpO8sL8/kwagIH0sQJgSaTqhUjNKzk
CAEXY+15kdpiGDtBfcklifOh1hOL684xz7+pjaAOrANtNNcpuveDk1fzt6ZsfbUePndQ2LTruff1
Nv22vY+8BTIZm5LpodYadPxguq0VPxqIbZlePLxsm1lPLq7LY0K8EqqVAO5oNC4aVDiy9FCY4u6/
maArXQR3udVTIWxxixTaQ4EJpel++/d5O8VECUUCgDiVaU3Iuu3aS6nGoGl3wsdtK+uIsGswMpnA
IJIuiYcCCS0V5VUzu/KnPbmdncqmLQNAi9CI5T3xeIeJCRJz0L0h3dCIbZ7UJEUc+mkJnM/Di0Qs
IFZMkz5SZQjF0mYIRlht5Vuznx1rp/vRPW9skrMitjCU93XY9kQHEhE6WxF5mKsbhaezuBrsVA16
fWDXpKCz3x2uR0GhBl0pSGfyUz2D9eKuGc/i9KnpeNMaq6tZWGJcu2rUQrEqrXezebLxWPVz/Tbh
qiBwrLCXfGXUKWmDnH4gcyc7imt9S1yov3n1GWSddpTa6p5HTrWeWVyXxt7yYwnW1nRAZlGkYK+F
8p1ymKsXQ36erJMhf1aNY2fVnFtq/Zm6MMoc5baLg6mTcHnQalByB109N90VpxkM0/OF7HlMc6vB
b2GOOdJWp49SC24sV8mdUjwRgxOZ1qtbCwPM+Q1MZY7r9O1oycfuUNxGbrOn4A31E/cJQi+iP54g
V1vsFW8VSQ0oAhKK4HlwwVe7y53Ume91m6oa8MkCVulUgYb555SxF72cJLIaVvKIeAiE7KPk6069
i2sIb0VgP2x9ynXcOfJeOdKMRuSJGPN8hc0AqjxWZ8jBjvAVKqWXgafXVu8aT9gp4OYO3ZnHmc05
huwYZ502Yj8PM1rw2i8BBOtJ8YkYn7dvmdVsY7GpzK1vxnVP5BjXMRVsDYXuFpDXGy1WdFsvkEbl
L4k63Wm53u237fKOO6sWLqJ1U85hSWPM7A8H0OOeDdAuRve8whBvF5mQaQANKXYNBtw09UGSPdN4
nkbeYmjyt3UUmDASB9nc6hWSQ2GvHnFPnyxn9K2dDGgdv6xMg8SWMSaIZFVpCWEI1ozIPGLetlcv
g3ZuGsOu6geBNyKzGrE0+kqVNVQ4RMY/1DSwVMxwoqoWHXpyU1gv237A+3369Ra5WtkTTU6R6rix
1d5rY2RXpfahoLhYA+MBQEEMsyWgHkQTKUqZUV4qcKUWHtnzWG5WnW1hinGEwkRvqK2RvFtBf1c0
+ckEfV8U8d6MvF1jXCDq57FWKb9nFd6l6TORvO2vsp6iIZuBPikEsSEB9/tnmYKkM0vKRYi5UJcC
AaeTeYB6DUS4k5+8E7q6moUxZjVSZAz1TDU/wnIHuFQ4cIDevN9nLkWhHsUqAqLcjUK3hqRTrfG+
B92OP47kdQVslyKywgxtYrzhS/kprk8o69t9ozhifjHF5+1Ps27KMg1DVNHnYBnJJLDYIQHEpUBm
o7LTAjocemTGYIxXhEuhh1CJiFRea4RjlAW0ldakSg3GKyFwT576mOy7QNm3YeL11bRPet644eql
ZLyvkQW3CUUJ5roIp6g2bkJrsnXhSyX8EKzI7mXP3d5Pevj//HRXW8xzW9IKYSi7BDIcmuhkaNbh
wi3tzGzdSsp/bNtajQ6LdVFHXQS7qTUKzQjQFNGCYz1dsvASZRxf530p+i8sTGQxCH6lDEMNA4hX
8+57PR2JdUwbVIl/bi/mX2LEdeeYsNqEaWaVNVpz0/fey+7a3bAPBqfzVB/cybXNe8it51+L3aNL
XyxNFACNKAI4Idplt7IXe9AgDM+UNVK2k/vMiTkFEd7XYsLSnJpyJmjwiCkjXtyKv4pWPJiR/pGq
LRghobUJUK/+tuzFsvRAtRKCloWrFi5BSTOLL6LCS15XvXxhhHWLLsiFLAfWvhYbP5piW2rvhJxS
GMYfelItTDHRViTQoNLo6B/ZWSHeBbkXAqqXGLb6aO3U/fjpQ9fH1SDb7smqttXqEndVKO1L+TwI
+21HX41Gi99nXvdmJGVtOMPvLPJJzSubZL9y5ZjMpVNkxyj9EUo8oMR6HXphkik2mnlmVZGMPRSh
C4TBLmhmSKEdn60dBE/cBMJ8PMjjqrMvLDJhcBAtKxcprVgLaFukdXYaprY26Zxou36IF3aYEKh2
UI0smhH9/N3sy5B0xMtttDuQDup+cswcLjaC/uAf8X1hkPF8HeTDcSujrDAST+xuk5kz18P7fSYK
tkTIQMyFF3ecHLL0Nmk4defVgL74/5mop2ZdrHYCvNuoD5CHzDTPLJ5BXJvNr9tuznU6Jt6BnBcz
Ow3e1+Zz+RLutVP603zKfmk7CRIp+W37iZdVrG8dHbgC0MgE/vn3gB4ndVL3CgCohfA0abHTqLzp
5/Ww926BrTSmhTVHcYHYWpuuON1KyS2ZUkfnEoNyVvJHkVHWpiqm6XLTeUl3N4xPnG+zWmuB5trf
W8VSt49jWheVggEZOh2sQXCp8IFYP3QvCgoewD1ygjhvPUw0mNpxaiwZ430iHujAJJ663voAKQia
xu8rov/C4toT+rEo8gq3q1GI9oQZfrW4bXSMWGuctaxHtqshJgBEgBsUZgJJ1zxr7SZ2IeNthzUn
CqwnQ4vlMGGgzIQIBHZvwrHhPvWmUxM4vQ8SZK/aVYn7Aa1Hdbl7TFQowyQTigoON8XoG8YOVIRr
7SNj74slMfGgD8yqmEe08IZKzE95l6KYARzEhQRQiNv2b945ZSKBJvbZHARITwIk4bXwkkl7a/g5
TiPHzqps2fu+UXDl714X10YHVB66AeNxcIsnyW3O4EQo7GFf7cvXwdOcHOMt0dE8kb102F7k+t0H
tAhlAtEMkPX9brxtpEIVBkCvqJyx6mV+00GG1nibASGfAif9tG1wdVcX9hgnqdVRiqsoGN0pVW0r
exUnsALq36Oy97YNrR6xhSHGU+rIHAsxxgO7bYANqSHGAJ0vs91tW+HuH+MlUVMpgq6h6qHZ4U11
UL35FPiDZ6FsKNqQ6eAEDs72sdBv1CZTpZJokYUotPw1C7U9takdEE4o5GwfC/rOTUPrZqDl3KEn
d1kdjjYmUCBUnykP2zvIWxGTVkogRmijGQ4xaJ5aAvEdWXbUPGtRzXGI9XB49QgW92IK9Vwn9FGj
VZdCg8xNeJuY95P1te/RPCorO1BqpwMk1oTwk8oDg6+nMgvzzOWSdZKkGDnuruoVAL0nCrwxD8ql
/67bqg9hGlf6vL2zvE9I/764zfqsNjKxgcHZOCjNbiruRp6CMM8EEz0qFSOXQgV3tGi/ebyk6ACq
Gu+hyN06JmgMA4gD5gngvNFsQk/HSLBnFZa4M4vRsjE+kt0EFnCVaWyLYuXJbRMd2kwnbgHJHL/O
avmQNcXImdnk+hMTYcKS4OSL+K/yXwr6Ppk/nBQQ1ot+7aeRzeuCr7fRFv7DRBoxJWJuCEACJ4fi
ifbdwY1/piQslWNy8nvOmWS7aEptSplcwlRv9QdzcpTul0HKXSO+bnso/Zf/eAddl8R2z1JRnDVh
whU7pV+64UXsznKn2knfO2Vm2VN8Ju3jtsXVJHJhkYk2YjSOitwMPSpqsl0q5ld5SLlUVNQdt5bF
ZKpRXJtFmMExWqveYabh2UxKd6wwdyunmGyKys91UD3USrYfi8AjPUSC4uE8GGpyFJoqd8fZ2EEA
9ykbea163oYzMQgUB7MwoLToihDbVJFSjKETK+dSOgXRczh/ykSeTiLPlZgg1KEQm+U99iI0XrPy
kqmIrcbdrHA8lvddmUCUUoScRjBBkWYH0u06wsml138fs6OipUAogKV/saxUQ50MgS6V9tJ8CT5C
By6BMeef32f8UgeOakzQQEO786VKLzqmeMIf266/jt1Z2GDcEvx1yFNCmp/7Ga6fed8moMGFsg5e
1z45Kfbgl95UcDKW9SviujLG5cw0n+tJRaVKpXx287eYPMY8FVmeDcbJ0ANXhgAs0G4A6oESknJ7
LhP5uh8boqZbEuTRWCJcKRNbKtWDKyjXIzsPihtQk58SQwnBppB9pPwKZsS/jEkiE+pVRU7GTKCi
aObdmLwM2aeWy2b95rJ/Rql3I2x/SBHBfErAP+5qtx2AEullOrQOCmzkc+uObnKiannjXvzyowP3
Fi3wcdyRutuWfaaEGaZFiROFptEbI7kv3EyFHblkxCwjCJu/qnuVV62nF/KWReaQBaYhtZGMYlIX
n9vskI3fIx1gjcug+DIA5Nvr23YY5Hb4ZxbZFxnzROkU9IuCLLbN2Rly3RnNna50HEPrlDpXb3nL
nhaWSnEY81DuehCmzX7xWbLr2ra89GLgYCuY1TbtZC/bxS6XHF5Ssn7TXX2IOXjDMGY4eTgVcXAX
WbmrijqOQ+Mo0r4HOGR7R9dj8NUYE+OJqctAhsh4qvaj3ZK71OIE+fUwcjXApJlxME+CLKPebAUX
rY9tNfFjXqBfv4GvNpikEcqGU6bgKfU+Fkd1PeU978OsA5MWTsGEkFAJOl2kD8XoEOwip7gFOT4I
nrwcSDIVle1oX/2ydp0jnuqT8JnX/viXZ/H7Mtn+hyU0eKjS4YzJrw6KW+76wlEhay+eIxTUi1ce
iG2deO66XvaC1kYNRyCBwQx6qZTKontMfOhh9RBLvlDl1PoUgb3g5iN6JNLCLhNTrHhUY3UEmfgw
1P4YAf8qzLuAqJxoyXHNtynWxRlXkjAxTBXNlyp6LvGmqV/HD8FEFithLmp5yDSdGDDRAmSZlLOv
RZOXGDwVU84plpmQMSfZjFQKQRgsgT8hkeWQtOU8K/7lZXb1PiZSTOHQdGGGQwaSsfCmOdDCNPkh
YZjRzyFrziui8T4OEzeabjSVPEO7pawo0fFJE+605GU7+HGuE5ZIOp/KpGkC+Lep+dapb49pcBQF
zsZxwrnMBI1BzUsKGUHLwJr3aYkpGtCJ56ZwKUF4rJkVxxxn31j6K1IKZMxCJO1ddg5ExWmL1y7n
3cP/kva+OwPLE90nidC2AtAHI8Qm9rTN/AYdAkm6bzhW5oKXMrebHTcE0vxlI9tgSaOLRiOKHvxd
fQepxe2U2+kZY3iAeKkiJz5w3INljdbnGYywUDd3s+Br2z6H7TEGwWiQSpw7mBfYFSZKKOFct4kK
bKaMcXkKdjVu5ocQfIElBlrrE5h2tv2e+/mYeCFOcyQEBmBMRWmnN7JTHyV77mzBgcJGYSsOiZDa
yHseknhtQ2VRVC3ZNCH3ojH3dExiCSEEj6W6+NmSwFGHU69FtqYoH/hyS0PMmVOkNqwbjP65DYJV
IaPJHe3E/DZLeHni2mlbGGKnM4lQaRAB0vASr250yQe1aKVyXuE8E0xKXzY19N9BFwMtiq+T9mWY
97LyvO0PdN/ZU7VcBXPfaoY6m4KI1rlk7fL2Sxvfdebj5IjquQcp4bYt3nKYFF6qkxzUgyCZC/rb
LJ33pfEFYpu7/2aEOVDREIZS11J2fim+0Yy0sfVx+pWGJmfjeIuhf19kEGaZCgXEi1DBUMkOz6CL
SjKvEybO03Xtel9+H3quFmaCKs4CAPNw9YKarei+1sFhe7/WD6ZCz6UuiabMGBC6ZCgTivDS013T
vCbabdJ+I+OvbSvru3W1wlzpilmqQk5xXQp43vq7SdzJOa9+TN3nT1e+2mBCTJmYYU5oaWx0/kfa
dyzJjTPdPhEjSNBv6cp0Vzu1kbRhyNI70PPp/4Oeb1QciEPcq9n0piMqCSAzkUhzTvj4zstwX7jG
h+pEHcwqBMbTf1qSym2c1eWDTRskW3X9a5N/m8rYsePjvozN64HIv9akcvtWKQmVYrxxPWTFvwCH
JjDrw4DBFfsng7BL3WoW2Oi2vl0FcpuYV0s5y4M9MnLa1DxnucBshCvi/POYLjGIElBxlo7GWfWU
r5KLi9y+oMnByTPH9kQoigIF5xmEtQh9npECBe8xMa0eqDoGen+bZqYvOCuBjvNdu8C0jMJZYcng
x94fBsysYLrd1/1ldsj9HLA4JXcN0X4yB72j9RrnwM0sbNQmhWXJ5+GU+cWL6Y8fF5d48rF4qwT6
KFoi58HzqLJKYMjhRQ/mL+O5xzqT1/1tFIng/HfSDWWho/fds4cUXGaRpYSoLLSG/T2ryvb7vjCm
bHubxz5m5V0BBdOkKqJmT5dBLL28ZAZ9HEvp1bKLo5mYrlyVh2QEjfi+2M0gbGXWGuc77I5mZcoy
I4wmXb1Vjpa3PKJHRnNYikl2iOykB0OEvCDaWs6ZSNYQguga74MqtG2vGkgEFlNq4GEqvOpFRse5
EWOG1cUmnCMxUlcqXCv6piGAFg8xCJw+jySbNmYTqqwrKz6Nvuw3GFBrR+cbazUEiuOLECtu6xWy
OjkeWRb9tLU8jSPM7VCfxsN0XA76mTiyI2ZTEBwX35Af16Who1EdXYHKbZP7jf2zmX4IFFHg7vku
fLCYyiPwq1j6bPQ1t3WLzOm1O8ObXNbiHclPuStK8Qh0g4dUoTMNh16C8tvaF7mRXZr7C1AQI2FD
9GYml8jowtEsVbMVvmWvrYeC5A0iAjV7T5tF8Mf2S+IDYSrxkhMAXLzxK3ESz/bU5/2d3d7Yq2jO
LYOtLqlwG2CEYyK4pesjOJAFzvhfvMhVBueNLdWc5CZD6od6s6941WP/SlwGdkZ9wzwufgG8R8DL
7S/sXy7wq1S28pXPTJauDo0Rd4AS+azzO/Yyl/rTU3LSzwCVO/wJG8X6EDkfrWJyDFTicCXK9FPN
z93waX9BopPifHGZ14REERBMKSCEgF9YzadMa0W85ZvtBgQBNuhfUO3SDc4jpr2WzZKE6CCejIcm
km9zZXDnoX7LMnpSq+I019nTrFInroHwJommlzadyUo8F3ZZHVqMKcNYi9Ij1Y9J82iIcDoFIvhe
Kn2y1HFZAG1a5W8jKMqKpHByEbK3SAj3JNZtPZKkAV2rVE79sac3SobB5CIUvLw3leK6XSZnvlEx
1AqgWfGWIOEL6hheW4tiKZEIznplqahrIwKjkUoa+0kBVcLtpFXz4uyrt2jDOHMFFKJO1Q79YJ32
EpGGFWHSuBc4BdFa2EesfIIm27TOG5zKInljcpOoX/YXsXllrI6Ds1ELjamViVqPZ0TUiVBrae8s
9UdvCVyBaK+4AKkgC4IUih5Hi3439fM4fCSimqloJZwbAPaBTHE5IG0wZX7eH6Ucz0a7AJmAIHGw
fTus9oyzeBQx+2K0mAqfJWCPB+1BKZzwNklQreq+/IVIXnxtBTW/zcLRys/xvU4FgpY8YwEZ62In
fvxdxVxp3DndmREkGh+rIPHA2fl9X0G2T04jIDgFCTsQtzgF7MaE2jHLtCPKBNufQ6TcyaVJYEyb
vcVEMQ2TwIVrmOb6pxxaEUNtdBa7xJgzBlPNU3Opgziw3eWcPg0Ruj8UwMLlF3ITuvPT/iLfUwq/
PVdW0jmvJNfVYE8Uq8xvld5t/CXATGjmIDtwm7yyzzGD8JG4aMX0U9nJcdCq2wQmMFfGYPIjtzvo
Bx3YZDPgG/7fGMC2z+G6P9w59O2SapWB50TeHfX2bu4P0/xxfxe2fc1VBOfQlrjLdJ32vWfJeNG3
eU+DahhFVNCihbD/rzxaFxK7yxWMcdL5ro+CoXpNhUSizNb3jpPzav1i4kRZW6AZ4wzNb6yQEp6q
1LE86wEoaB87fwYVSw0wA6d5+2+7yLk6BTzNHbGgSql+O7UP5lCJTIX9wt7qOE+XqEVZLQw5UR9u
mG7aN2lg+8O5Shy9deob6i/u7FVBefijtPnKTHjPZzcNcMkIeq0JuaddeuhI+Dy1IgYQgSLyDT9W
M1d617NkSHvUC1DaCGKQzTbdlbN5DylXOljPzZCSHM7mHcbYU5zskb5Jr+QbACAD6bTcg9hxXys2
tZ4ouDUw6E4wwPBPrdeXfO7ngvZeoz43QKU26MUOf/43GZxe1DOQSlQ7wbxW7VZRoCePbSqCZNw8
mtU6OA3IizpKNZm9Ue57n1199ZvuS+iYyE4GnrXVm+hNu71xmq5ppgyIVr4KX9pllLYhKuSdNTtj
cWfoSEJPr/s7t/30QvHsf1L4Am+Msp1MGHSmfK6fS69EfvubosPNYzji2N4sgnBIKI+77YqyHaMF
TB9e9hoCxzvzo0d6M35UcKnQQ/sm4nnY9Bir5XHXW00mPUOjL7rf0Z7hdNpy0xX5i5Isfo3WiWoQ
4Z4IDo0v8lZ902Sx0vZet+TflmTBdDv6NY4yNYdHwcmxT//NGRIMtsuGaaLllbsXaa2NqaTj0mJl
3tJTbmIvetHu2aBCCzPzBeLYz+2J4+wYTLrg/ZLheyctPqmD7WFXAz3XHCXuLvpSYofxXA8TX8lM
ZB0j1HsT81Gfc2//Q7bt8LpsztbzwkjMqmeNpMp5aQ6qEez//vYJXn+fs/PUohQQQ8zOa+tSDNld
p4O9YbIO+2I2G2CIqmiKAQ5O0+RpVMJC07tYQ+aUBbX0e+MWrvzQe+kTS+qLzG5z01TN0olBgDPH
Nzr0RE2sLsOiOupbYZBlz/urEf0+F3bYIN82oxElxSIZPoSAMKnj5MO+iM1zWS2BOxed2KXSsmq/
plwIkHF0+b6a5j+5rK5C+CR6rNfUrhlhudy0TmuFNxZG4FQ1Fl0mm8a0ksMZ06y3eTgvCNMYvm/+
HRmve9tfnnJHP1dBbQibQAXnw3OxLfVkUG1E6LmMd2ghcuPoj57rqxVxx6PaU6WioRaBhRSdwaPx
nEmZaNzzX2zmlxrzmfKKhKPedVDjCezQLTpbctkJj6wOFp/Ti+gBuH1XXdfEZ8vLpbTDIoGrQWfL
id1VxQvgFCgi6MglXyNPBKUqUHE+c94DzihSWwRnutV8onL7GJdKEMm2yPUItIHPlhuylPeJhbOq
gdKEBIhbnCt3OOr+HNR3nTsfydO+7W6+SlYbyT5oFXVayqiOSYxLnybj/WDgoVuXyRGP669WlIBy
lg3vGh/3ZYoWyTZ7JbOjS9jENg6PxImjtsFMBAkkptG/XYirRXE+T280EiOeBjDyFKQd0KxzkC9h
ti4F5GqBdwgxHdMQwPSINITzG7mOGTllRGtXTZ+r5eM0vqSSqJ1LdFjcBZtGsdTIBqrpYaV9wAz8
qwmiL3NWPnbEsJxe/yGVneDOFRo25z3mPjes0sbMF7sMWc0o9Yaj5pmHJkCXheARtKUZmqmrpmza
GmIWbph7MKqqkViXRW9PuYNH+QXTHAIb21KOtQw+zFXsJM6yiE0CsrcCMhfoIRdTq4iWwoW3A5Uk
k2pJ7xU9JvHq+VICA0twJ266wfVauEAzt6x0MRrQ7+D166m3jRv5pm+grKwAv7I8iNr6NvkR1vI4
bzGEWTEXOc7HeARmto/hj6/1TYzGdMxsu4OPEYlA+2qPrq27o6gUJdpQzmtETZqlFXvl1eE97MCJ
Q4Er3HyBr1fHuQ0ypToKiCl6uP3oiaEKprWnPQxuepcCmpm0bvgkWtSWRa9Fcl5DraXKThuUBcoR
pI4y3gpJ6auq/qBNGORWqStVUSjQGtFGcl6EWLEeRS0SJrJVHu0+/5IVSKPuu/hNI7MAZkdMhmrB
d8dUPVl6PSxAZnGOjiWYLPqgPRWBiMVicykrMZz+R0ZdYoQ66j0tg9Ll/Sei1d/3V7LpALWVDM4B
DmgZWXobetciA8u0IgKwKdAXANwU3YsmT7ZukZWw3xpnmzk1e9yNSKPhGRf9MFPDUenL/pJEQrgV
ydXSln2KJ8GUok827PvPmJu9UZdKYFACOXzPbAFIQWtU4Z1AgueRpDtoAwG3Tfn6n5bDY3WH3ZiR
roDZ5k2YoukkOTbKCCKrZjnuC9qsdqxOh38Ylk3aZyVQgbxYCrSz5ABDW/JN2bUBDFO+9icf6VtX
pOOiXeR0vNaHNkp6ZOnCblgcSyk+6WF4Z436B8HqyEbUtF4dM7ZVWFa0U9goFIqe2o4FNJPqYH3X
6JmlpdksY/1HqPFrgWzlK4GWrLTGVKN5Nz1Nt5lfvVRAvnTkgMLbglziTwDR1uI4964rHZ6/Sth6
dvWoyl68XNLK399DgT/iyTj1NNTkvIcIo7rLjNtO2CEqOiPOd8tZ15AxhH8gh/jBPE6AMbAfQRwA
+oAo+JOH43rDOD9Bs3YBCBZWk+hvcntMh+f93doOX66ule8h6M146BN2pZMLYtqDeoz85KBfDIdg
0qg86J5AnuB4eFgWmg60rAA4+T40W5ztJ7U+9B9tQOCWh/nJkF3pRsSYypSKf4qs9pBvLWjtSB4W
phGJBrSUOr9Tpy6QqeUR80+aPtaiOEeRSuool6BV9pbwNNsY3gO+myiJKtpB9v+VyZatbeuEdV3T
/NZUHjsRMiOLd/a2i3MJwKWaALqN7EtftI4+fpvsDHxfQG/F+yaOLIFCiA6H8wiaaQChqsYFZTa1
0w8XYE84lfENeIYCQZuV5PXZ8HGeSfJprqHpXdD74cvyDRQ67zialqfmQLdwxoBZ8c/4HHl/Qhy+
ls35jG7WDVIQ3I9F9Sqr5677EteCN9X2w2BlyZyrmJSJTM0ANadAjk2eYpcRLYLq+ibBCDXqfrey
B8ZoIR+nKDjj+w+asYuTiA0Eo7WWYkQXMfqnWAYGFwvP8swTcVoI9J/HXBlVyyKRgStrKR6zBbXi
T/suSnDZ84wEYY/mxsqEfYWR8pmO0q1cWk9ZnwnuepEYzlXI5aIRK2H9Ydad3t/pTdAtApUQieA8
RUPCoZ1HqfUm8sOWc0eVL1onyLmILhCecqBMW4suMjL18mNK35Fpw5P2Qb1TanCsFwEwi0UPNiLS
AM5ntIUBGJgFHHPaIX+IXfUtxpyGdSrc/pJ+QJ3n0nqK6/fP+bnsPX0Eilnoiy5m0d5y3iTqABul
MHDyoS/9XOpdc5a9gojGpoXby3mOsjZt02R5NPkgfdAD5Vi4BC+5v4jT5KNw6HN7XbYC9kULDNJ8
fD2FLRYlIbpp/dFfBkc/SnfKITv1aJNnAUF5FiNpbMq0bQCvG6iEazyEXw9+LLXvoKc0kvxeJm6i
D0+avLj//4aty8QCmZAFpkp+LmUyc2qwFLJXAN69VBd/aUNvUcxgX8zWjbYWwyW3Rr3X6t5KNa8J
p0+5AsrsukYkgLJPRKX/uCQWq65iASuzo7KboOWmHR9oYz3Xi+VIqfZjf0lbBrdeEuerkkmaLDOF
jc/lg6m5ein4fdGWcY4qT2x9iilSFckwB3akO10d+UDsM/vn/7YQpomr/TInKWqMSoJvx9iH9DGy
/+DuALkDejl0TKICZumfv1/YakiTATD3YXXXqHdddox0wdTdlrGsRXBnUS5pP9T2ghb75CWJv8fS
Qypq0N7sZFzL4M5jadNMzSfMqMa3409Gfg2n86B+btK/uu1ABKR+Wmpn/2xEC+PORqkBe1foZuvN
4UOYvjbhPWpl+yK29fh6PNzFYSqj1ZT2CLKhJpClQzoKjn/TW+uKyqrWsoGmAy4Ga4tMjWwT/SKs
gYi4sUtjJ/QS1wQZOnHImyQAudxc0FXebxVZK5akuEEeUYqfFCtoWoGyse/l3wKr9WjcLVf00UhD
ijQV40BXj4wDXQvEs+qiZXCXnB5OSZnp0OklOhjD8yyaud5W6NU+ceeCDp5CMqUGZKePbIKimpzi
Rb1LKmcOjKC+WIVDnuqLCNNFsCy+IBs1UlgUIHzx2vGlGt90US1g02Kuq+IrsOkimUrd4fSz9vvQ
vOXxxylOBVa56ZpXMjiPluuLHhUtQFUm4LWO9FXRhrPWHsLw475pbib2VqrGl11zZawQIsR/qRq9
by6Sz+wG9WR2RIf+mKL/VjTqsr2DhiETDZAtqsw5hIqgV0bFFepF2VnJn/vsMxH56833kQ6P8LcM
TveMrDbQmolil3qP9gwwnFVwpslJcamTnkXVu+3j+iXsPXReXXCzHmeNyVg6texMvujdTwvh2p+M
hKxWxPfe0diUs7pETGr0XyR6SAC5N4sYTZln+d3zXBfCnUzcplOHM8OujfSx0pXZbQ3tkKp3zTzf
KXJPBXq+WXlaL4pzdSgDjSodoAqt/1mG59ZvwlN51JzmVCHzGroi1XtvJt1bIef05IgapFHQua09
si6D5WjfMYUnAJgSNUtuO6LrZnIqiAb+Po5TOIppBIVMmTpL8XXffAWGxDdK0pHGapSyOkMVO1N4
I49vZPi5L0OgEjwOzhiFXQXWNARvYQyQ1Xn+qA5kcqRo+jzHYF+OzB//TSDn+4oylsPKxO03Z/PN
IlO8hnKg0GO2MGxqH9SFgttc5Cr4/shc09OmY0qPk/IkBxeVm13wkDgNB8n7EziFlcLzQDj5ZNTF
PKMZs1Hhhyi5ncrBK+zC399EkWaw/688UhOlXdX2eNzpUXXbLPmtboL4LPuTtP96NZy/aJM+o9oC
5r4FD7uxkJ2+FhUGBVbEQ0M0rZqTIkS3rLEMH+LQ/hIOoue+aLM4n2BkVW2EEYaVBnosjGdFeTYb
QWOOSATnCxqJRmmME/Gapg6Uwj5H8xS0g6hRdHOzgKOiWuieRg8u90zpm7Gw7RRDnkMNCLMZ7Yip
9ryvWWwzfnOgKxHsE1aaRRY6megDRyKwK+/URmldXOc/orlBo2Bfau4QKbobSpYo/7S5gyu53CEl
/Sj/j/+k/Wob52yhTpsIeiA37/GVDO6UQFFt2pGFJKQRjo46NMgf5D7pPoatIH8nWAyfvTUntSNL
he4H5FWBkD/6UvdUCFG3BMvhc7ZmpgFLgrUNq+E5zB+UQQmG7KSVovKwaDWcx2YTCJFuw9nk1f2g
HyuVQBU+7avd9mOCqJoJqkDTlnkAkKYlWmONGCxm7ViNj4bEQLkxffPQAvdVd6kbeSLXw477d1W/
imTrXqk6TdOpBU9D65URGJWVERj14JKPnVmXPJodw/5i4XbfX+f2mV1lch7VrkjZZ6OCPrOq+bpE
xc+qVh8Hs/9sm+2PfVHbx3YVxcVeVmIWRh9muPXi9k0u9aCI6GNbmod9MdsrAv6xrMkKmmK4zJwe
UWqAkRfZMuOJ0g9lctLos1wJQ8nt5VzlcFooAXTQNlkVXyKuZf5Fx/4Y+QDlKJ2xd8ufEyhRajFg
H/Opv2mJKquaoZpIPlmcz52mHvSOEwsfAusw3+GlcZFcMPO6qOUG5uiKksWb+7mSxzlgSQpbumTI
wxvkUVJy16JnNT+Ju6e30yorQZz6L5NsStGAh3R0Nz+yGczyg+TTCBW72ZsO9EX0sGYfvreRnOpP
i92WYc7SOOFdYr4sImr7TQVZrYfT92xuwGxRT5pHpUvXIWAu/b7/sa/smwC64Bb+pQ3cNaXEgz7L
LFGoHczebc/5yQySsxmA3hvw8q56+KuGMH/t7ogzCysJ22tUMR0MJBANFOP/dFkwQmtSpBRTZ5ny
mNZSUA7o9tBF6IPbR3UVw22lZNuh0QMt1QN1k9NmtxXJnf2N3PS96i8JfGKi1MkIZihElvI5OSZn
DVCRLCEh6lIQLETnjKkMAdRVVqwxQioeSGt+aFrD3V+JSAR3JOVcE3Xs8Z6RE2RyKz/8o2IgECT/
PnSdMxxbza1pYfgvnYq7UXLmyekYyBI66Cw3BCocbRxRc9b2q2kllFOBROrtKsvh9uLwkIIhLNNu
+vqlzI71ENA2UKNPU/2alIGiCoky2I3xu6O4rpezsVzrlWkM0e8hHZlbag5T4eiXwTcCTCn9UYJ8
tU4uJozoLE8awfGVNV6goY4KhnIuO+N5X0tE+8n3DA59XtcEFIlghMpPrJ6/IIetXqoT69ERqb3A
TfCdg1KkW8oUomJilBg4fASSfSdqctsWAcoLSyWoyrzHc6vgySaS3Ekz1gNyN6fMP9uJ7Wr1cX/X
tm3rKoTX/GKRQ1WF+RbZ2Yp+lJYgTt9kO2AvKV1D8CAD0/Wf/rTTJ7sFUs0IsBen+iL7FJehdVaP
gFY6Tv58G6GNXj1oAOGqTgRQtqJk9uYuruRzqq4rkzXkc47XVjTfkmZx5SX/WkiRv7+PmzHFSgyn
5ICI1lqFoEI39KieqHrrZ+Z0R/P5rNt5E+wL2+yZWW0qT2VpEmKraoUn5Hymp+Vb82XxND85Wx5D
sfUacNexLn5A60giI2NjFL95jus6eaSsfsqTziTQe7UsSie3xx9lgTlpG5e1jrnNpbiXzdItlO/t
lAtUlWnK76IBESMTU7YJ3+BMlm4mlCLJYNsXg76S8qtu3Y1tjUzaj/393T7MqyTuMHNpNOW8xktp
It9r+XXMv7RAIohBkbQvZ9tlab8E8S7LWFq1nifkUufarU91gOrxD0MOGE8Aw2XMRQHidkS6Esg9
JQwL5BiajWyx8mHwmi8xAEAKN3OlGp1WAAoV0uZtW991gdyTIlPmMB/GGhFw9yQVF2Ldy6FIJTcD
ndWauOeDndHSVBIAOee3LPvYHixEjNE5OSx3wLBBhuA2AlJi/xYfQPr6ff8EN93nSjb7/8pHL7VJ
5yyCbF0/2clxkgSaKPp9tr+r3x8lw5ynHI/ZKmkfLbVzJXMReOjtIzLZEDHgAox3bLy1iDTsSiML
UY0z7hS0PYX1MaZCTd823l9SePTgzLLruWDNrNmSSmOgzrb12MeF8mY0eaSj18QoX2hr5h8SNV3U
UxMv/edFnZd7O+7y0pVCK3KteWpPsZEXOT5yaD50RktuYr0yI2//VAVbQrg7qyBjPo8dnJwZv9TD
jW7WTmMc9mVsa+11Q7h7qTbMkkjhzJ453SmDto6oFwIsQeA0RUvhXBmGqxeKccfWizPZHcfHDJWH
SP62vxbB4fJVlCWUzG6MS/QEmm/GNLikf2jsM9GOEhUBBYhEcQ6s7SOpojFcs4LOASU7lLQ/j7l1
zMfak1VF8PLYrq5hyup/xsGP2Le5UoVjD38J3EnrZ3iog+Ut9tTPxHbG286N/Upx/wTdQl/J5PxZ
h2hJkVQbebrqTptBNgH+Ii116uVAbWEksfkSQM+MQRBn6jYfSZQVZgxLAgdNAFPaH8JTGzQnRm34
ZzCl+koUd3RVRWapQKe5ZwP6ZGg61yx+jraowXH7yFZiuCtnyDrN0FinvnbAkKZbHXAhPHTIubC2
TvNEL6Jmlk0TWwnkzmuyZ5qYFjIGthE61vy8TJNbd6Ix+c2YBFQzOniKbYR33O6h+6cniQQWAduQ
wAsZnsEF4WoJiS/hkJPTvkFvF3lX0vhNXAqtwwuHjTsstwwpFIgg5/fRCle0fdsvBAuNZ4oN3jXD
4FxU00yGDPBy5KOd2WXvtuwR4xU3xQ/Tx5DKDWtvJw447HA3Vb7cOf2xFvj77SaO6yfw0yQVUsRq
mKWoaQN1pXXApxq5EiCobN98ROMQ+K7RjJu/iNLj2+HYSi53qL0llUY7JGxAUAliMJnKqROesESP
3QXNV+1JcK7s3H6LoVcCuXON5zQZsxGjxTpQ6dheVy+2r2FwCgAVl0aALLgZvKyEcYZh4OHTyxkO
Flh7F4a5EZWRQMR2BL2Swb5hFb0o7RCGtMMOMswN0G0hhNY+KWhbK4L8h+jRv3ln4wmrA5kH6Kx8
41JZLJPSjjLKNCc1YKOpzKmAwUZgfdv7dhXDH5IG5MAugalHSqQ52mxLwRQviqBHbtvGV6vhjidL
IlOtwom1TCuBBkRskEBTf/QI+iQN6u5rnmhN3DkB7G9aChWtuIl9q8V3dfhHiIv6ajnMTa80oQwT
IBkApckrb62zgXF22UfB/pjfJCBCwAjQ0QryMybdHKR2v+4vTqQXzHevRFtJWfdIabdItYZn5Wic
GHoYmtwFevEvyn5VDC4ujRp7zNoKS5zRppkclWOMB7/B0Bt9YJiL9EN0ZFyEqioFUWcN9bnRTQfM
HLEu/uRQzo79pfO7O3ogkbN82N9J4RLZVq+2Ug9ts6t0bCUCn59mADYsdzkY31CeRCuJqCK+eade
VYZ/fssmqdN6xn7GXeM0y5fSvrHS1rVtYWlNsJd8ujAzuqZv64XZGjCoAN8Y+eH34b0tOXLpZRSC
swhUkp+HMCJtakrr3VVZZ5CMHnq4KnLTC54XIjGcDzHt2pylGWL+esV0x+wUH9OzyPGKto/zHlEc
llbPtMKUqTPPD1YtMK3NZ8VKEzjnYdZyW1uUoAGeZEGrneuJBhREmor+pteiUI4Zzu+X8C8z5udG
UtXWqnTBaqYZuKQL+JQk/ccYG8eMpB9Jld3YpWiKULSBnOcYZ7mOkIxpMRz5ATBBTlaIagqbEmzE
cCpaCwxN5nawb2glVzlsKR/Nx6FVb+05P+w7B4EIvg4+xKQJywyDMHnxWc4AEmU+7wvY1ObrGt6d
08r5JJZpLgrBjagrT5L2VKErGRxRrlGfs/oVXDBlKILlES2J/X8lkS7w5laBDgL4dncsoHiECoBx
NgdIgXT898nwlKAUpjNmUPB3G+1uGXecgRhz9HJnLF38wY1fBJFHR0boJpC+Xc5dSedC3EXHPLGc
MlgKx3qkCOSTd9jh+s261Q+hM90hzoYfnHxAHHrpBDqT/TPdfl6sPoCLpnQltcCDjuW3/sCAmJHy
nIAvhi6bQ+fIitMBe6ZEhUgunPlpdEthu4HgjHnIaTttixKJXpA7y/dd+gb8uf0Vin6f0yFJzTpg
28PywuytU57Jn+DPr/WHs+ypL9tctpFC6os3O38sQiFTJLslfnOIqyPi4ielauN2amEFYOJjkw7I
QyCwWR7nj5NPkJUWNYBs8n2sl8S5Q3mYy5yUqNZQxesazziwSMNCJeGLfjEPYLV7oD/BHAAwCckT
ORnCFG5vtVxcFTc5xSgwFBJvay92MT3iEX9BaKVhzNqZIgdvbTdyc3++Sb6mJ1Ab3f8RnMF6A5gn
XPmdvI+6qA9Z1f6E2B8WmXrFYXDUQ3NCPHIYMbWwr6Sbw68riXyOUDfHudJGaKl2qJ9TVzs0r8jV
syFYzwQGyvz+yk+80TlLX+pXCwhhuZu87X/E9nv7qmh8EqVCpiaXZGw90nlgtHxqMWqeXMJbvIfP
7YN8bAQCBabJpw/leJmTrEFYARf/YKfLZWzaYH9NzPp2tInvve7NMNYXIOR4HfAOSHRSWtVRqi/7
QkTr4FwM2p9lSY1MCKllR5rku9KSBJH/Ziy+OhrOywypNvX5zPpujPlm7ky/s6LPYSgF0FTBaoRq
wPkbQ1ajOK8xs1MB4N6VPsZQf8nPYe8/QYYTmKlw9nt7A22UwYHWCnxYVlZd2VuohEY8R+j1GOX5
uVPtS5OIUrnbinAVwYXiGZltI9bG1qvUytEK2cMUZ0s7gR3/y95dxXCqMNedkQ8GYiTWRQoJeGhr
D8qBecvuEgUiiHahPE4v6iKSkhKQyxhDqk8aQC1R2XOli425xO4QecKrQbSNnG40sm4lcYFxziFY
Auuc+eHDcpTcASMu5mVEXi4+A+1l37zYdfO7DV/3lLuOhjwfQhphT216rmQfQCZuVH4a40MzjAJR
/+KHr7K426dTosqcC8gagvhBc8Hpe8uAGSVf9aKz8Ryd/mqvSzA3T0FSPx7lm/5GVOLYfOYbsm6r
ALm2bVx3/7SH1jSHJGaAM3/nIacbw/sLeiMKRFQqW8a3FsZZRlGHS4pE1+jV0udwuFd71dk/vy2d
WQvgbCKsi8oO0VXqoffYq1VgetHyRgZh3r6YLTVZi+FMoVgMO5HBw+bp6g9TPxX1c2y6lXQY0m/7
goTHwxnBWGlLMrLjKWDXCMcwz+OGxwbhGEXeR5gG34qI1gvj9F+z0xkkvLiW1Xt6kl8QiwCBv/em
L6kT+6IHAft23tjWwjgDAIBEYiqRheaOqTm1QxEYBTUcIDl4RK5FPAki1ePirKTNlqGi4I3sl3NR
3gL9Q6B6gtXw9btOHYrEqOH1demLWZ5I+axOx1gIH7vphg0Z9gqLVTF4x11gSpVXMbUgp/k5+2gb
Oddf8ZBzQie9iX37JHIQ2/t2FcdblBxZg6xAHFhH7OqV2q8CDWc2/7sWXAVwtqSmiQqnCwEAf2Tz
rX510bz4TnHZIITkWQK3+87xsSePU3ErKlOFFngGZ6yjM80udBjf7EbL3Dmsn+e0vZV6gDssWhV7
eUwE4jffHOvj4/QwjAuqg7uZLZcmiA+dpHWyo33f3Spe46LXlcFE9ye0yiD2uYufyifwPgnfXdt+
8temG+xQVlGQEtZlqLFn17hkF6OyA1Bw3yb6n/DLrRbL20SZjXkzlSiggzXtUGaGH+nfs+WnQIME
i+E74agd4TGRIKUmH6pXHeUgwD98n47VR+D7oHgn1U7+Q4RDuG3tvzbQ5q7NxegwKmZinmYoRnjk
KPGp0T40A/1OFVGH+mYhfb2N3GnFVhkumgkTQVWjdo0ze5UPTvmT+vkrCXI/CkQFQ6FIzuytCpyH
XYY9VXun9+fXwscK3xI3Ig59ZbuauyJ4doGnsTlH0ORGrVYs59eiNxWvUiGGw/bldj0zdqYrpZ+i
cCknZnp/hzrtjwwVKTko/TgTpruEW8g5mq6azcQi745NRjW99BYHb1z3G0PdLg+hK3CkIivgblO7
laNhoDixoiNu3WeurdUAahWF5SIxnP+KwhCcL5KJU1rmQz8/ogfIbzPBu3A7vvr7pFQeQjzM0yLL
2NMmSYgzhJ/U8qbX7k37phoEgC7sc//9NviNHS4slKa3WcBPDuD0PFon9RAfqRB0e1+3QdT0T9Vr
qNS2ORicPJMAyj4f3F7Et/gvkeJ1zzgn0ZqKjbIWMx9kV1lhK/boDas1FdA2USZSEIWoMucfclnp
damAtlEPMLNAO2heuiPYt2FL5C0KMkFwta91AEf65/6lWRa3o86wPepXYziW1UNSCKqs+x79NyQP
LZvCYWkQ+kZ15oRT76jEL3TLbxuByonWwvkF2tAxkSfkiRTra5yOTpYW7jAPokCDpfP3NJvzBwPa
0ovWhj400IfFs4PhNkZDT3EwgYVe+9PPGHdHBKxj+6F3p6ARIZlutvL8H2lXtlw3jiy/iBEkQBLk
K7ezabUky/YLw/LCfd/59Tch3xkdQZyDHk9Htx+6o1UCWCgUqrIy324tqgqRwqhJk5cWSlVzAFpY
j6G+WPaODS5J7pOYX3SnU/okK1NIdleUeIOAJmQBVlQp1P57qjmtel8k3uWEQ3KYxe6Xzsq6VVS8
WwBHXhJ3Bdlc5I5xRb5ctiPbQbELpo5jUmgqbhBIbGgB2kUuZjWuip3pLSjT4haGlshP9dNlq7IN
FOKIbbVGSxZKwT6HxY2xsvqLVpdB0xgy6QPZRgpBxASaqKDqiCNX7VjzksgoYGQ/X4gaDPoh3dCb
1FNXiOZAQxMUJn/R8jlz8tdPeJZThA2dcenilGnLQ1Z+TRYJo4dsCUKwsHVjAKgWLtB3h1w5rTK6
H9nPF6IEQRWKjR24V1ES/dXp0YOiW7LPvNl5PN8kIRLMSxSWDEwhXsK8+kr7SZ016DFkkQaYhbwG
7C0LLDxglWvu0qgkPl726M2+65l9se+KqkIJbB9iAidVGw/lw3xqkEInbnsy/MHjF363B9TqJpW+
EySn6bUneuYfebeG88iw9LHXnDwNaNM7kbGXLHBrFuh8gUJ6QSsQikwg2UJL5w/GhM9xpU7iyUo2
EncRO6jaXEW1wpOMMNuT8doYJawVm9QI5yvhv8DZfpnAYWqhBXQauIB3w45PRFajrz9qR17vxWhH
6tg/iSTkSWoCGPF7bzVX4qKZRixLhdIF3UMbB1Cu4SAfAuDH6cKlLA5fjBjaWodFxwBt3YLKgiFR
p8+GbtxFne5PPbBcifm/VXAoEULInPZIOTp4fz5BvBo63GPX7C47IP8Rl5YlRJFeSTt1tZveq/Xe
J9UOcxtOSH9EJlqo88/LtmQnSggmYxqZRpVauJ/0ymlT6DTdTeuPyzZkybTYIwXujaldwbOI3Qh2
DvQePHLIrnjiEgW25PhKDpXYC2V0TcxRxzVo27dWdW/91dfRiAVaUYwVQZ7wvXf3mCvIxhQoVqPT
nKX0MvszBdcwjR5SRbJxm/59Zko4vmOZqtSsEO5WG6LV8dUwPRZR5xrsVCRf8zCWPAs2d+7MnHBu
tapMqmGY0KrMj3r8c01+XfaDTV/TMI4FIlZNhxTo+53Lxp5OS4Tbdyl/RhTl/dBJDFnI296zNyOC
Q0dkxpxlAiOr7TDEvQjM65oT+ZnL3CXo9x2kwO1de5QX4LdLFG/rs4XPNecL66kGz+sD8OTBzdOA
S+5aXutzQYXpJGsAbR+sf1nEBIWw2Ko05hFtcjQzvDUgKCqlmsuRs5wUNL9W/wbVZb6ZE++rRpm1
dLThj5iRfbZqO1BYFlz2Ef4bf4h9byZEUq92oUUyD/h8+SHa5/hePQBU8grC9ov7zI4QY9t46cOC
9LCj+9nqVjfDrtjV0NqgfB6kd4sH2WUv+1giGa09YMarK+EenZ8/6pgB4cM7wxUX0oqkEODts/z/
x8AAwc77s6bbYETuB3S61OSQFtdpfrj8nS4eM/x8/l4+zyxGFDGqyaBeEi2fMGv/nGX1o9qqn80h
P66rEazj4l02eTF8wKSQliUqGpyYWkPvpLxVlEdT6Z1xkVQTtpPbN7/QhehOoXiWNRxtoN8Xn0zA
eJKbPxdW4i4/NHcC1ztBLpgB0iUF1El8XxfiR85IGnU5vhm7jfbZEek08k5ykjmibB/5fz/7dGqp
lUVswAyZb0PdySGBsUo+lczXdaE43MZo/BsNtrH3CEb5Oc1q7C131ZUZpN9kC5JaE3KyMI4S0uhY
0eRWlvuHGRldPM1b/dRXPBl9pyx4iAK1YdNHPcmxus5vr4g77HhnN3G1o73T93KM2Sas7yzu6kKY
1yrTatQM9sYAQRGgK0dx42debV8BqOuB7cxdcuJ/NjIMo8RZxP5osjQ1GTuYVpr7JoqcbDpZI5Ek
HpsjO2cLFAeQDJOr11JYSXLHhNC65szP011xUB8TORJGErpE4VqjLJt84r4ZXtde9bk/dNfoy/+M
A3DGfcOIBICCbvcyOBhp+Ho5gm0WRd+Ci0hdZJf1qOFtie+Ylg7Nr23rZtGvIl2SA22+H87MCHFE
6UIt01L0CYc6cfASgwLBsTFv1eWmjXvJp5PELEMIJohWht4pfEkmmCSs2bEsPyKLO2deYjKv0Pdt
psqii2yBQnRZQTE00QjF5cZvwWb5iXrVt8hf7tTb2eUQ0yxob7g4RiUpT0n9VAg0U84MbeIZbAtC
2PHQufN+unvteB3p3WVfkdoSMpRiNcI157qHZDflDvKFk+1qu+ow3CmerP8qi6CGEGGSylqjkGfN
nBQb44YP4cF2DRBrjU9/NzB9dtrF8aR1WdRh4j6TZAcCAeKydjXrs2T7+EV9IZEUJ5Mo6H8iSGDy
G2gNWADyPd3hEZNn4ulRARxgd9miJKx8mEzKMfHaQ3bRS+h8WNnqaiQP8jVZHZspJ6VoHtYsdy/b
lH03EXlg16UV5yZWyUtVsVvcx4HxqUObCtxQlStbouQyMIXAwhiabhoP01l4U5WFk4InT5U1p2Qp
mCmEFKVNKta3cA99p/+2g8Q376wry0uOxs10twSar+6L5/jYvSh3muTQyRYoBBZWKG0Z84sdenHl
UDgTO+pSPi+ZZwpBpLNUYNBGGOH1U8UBtflLdj0CdETd4TYJqmeJj2y2rt6uA1MIJAlQgrNu4tVG
dubRDma0MYtH8C4ADiT7drL9E8JIbcfWYHJoRQ5Jt+RkqPs+kXwimcuLM+1qbjVKUcBGeM07sxnc
Y76fXf5KHE7SiC9ZERPeOYapQgmef6zO769G2+FlVAtVUzf+rNxnB8CqvezBOEg+mcRFRN0alaDy
A34v7iLaa/BaoTNl+KgGYqA9f5KNIW5XbN9cRGSHnlZC7YL3n812TJ2qSy1nnsbblkxXmKx3m37e
qfri1nn7re/7e8lq+Vv0QqhmQljRtDWMYn6rpgeCA5EczQM/5vJ6sexOZUJoMZIMzTcOIuG14lf8
Z/2iDtDWrLz2KfQl65Kke0yIJqhDRnHaw5p1XR96kDfxR5D6wNGFfASHI/Lk6S3frEubKUQXy+iG
ZlwwmlGRe7t50Jmksc///0s/X4gmRb5WLLTw1tIV3wyvxvKLGeaOne/XZCfZP5kpIZr0REHlmJ/0
qQVqqrzrdiinQWbQyU84ecj0oED+bHvLJ9k9t903eTsPYqVS1RVcBejk8dwL8/aZH3vGTeiZHldu
jNz0W+hrkjMvcRaRktvoWisfFbBJFpjkgX5Yfj3ZZuMS8/fQyzATfOMufEMRpb6Uiz0BvIvjvs5u
EzFntpxhvqGJ14BkwDhMaS07C7w4c8kkj3hnRYc5LfN+KmESIEmflwMQRMGDAvBCvzNSR4ZLlZwC
SwgpE6tKBnAagN7rdVUHEK+67Jub05dnOawos6hOBBKUf9YTP5aJA6KOA4ecNte2q96yDjDvxWu8
wQNhYaCHuGv/15zdEsKLpeR0Jjz3m1xrR9wS1menPLEd9eudVB5FciV94LssezJFNY4EFyJ8refE
jnrX+/G+CjLP9v5K9Ox8h4VAk4JhDzWPV49ZQa7ugPRoZ1E4TXJVfuZEkOq+Ux0mQQhIYo4lxJx8
jIw/LEuqgbHJMfbMDjz8g7GfFFeL/sd8SUT00q7o2pECOKybQW4ep+baHH9e9lTZ3S7ieeO5Y9Fa
4yj8oREsb/9VV5RxJsgyMxHFq9YMFw8PK5M7Vw4fPa332dXqAhEAaI1sukJyxG0hoti6HVfgtO68
GiDAtPq8pJ8kOyfxBbGfUy6mPZXKgEdx65cHoLqP5Qlssof5noNOO6As+CxR6Uqf/pJgKWJ3I9Iw
ar4W3fa8kQQI9lfzkdPGV4EVOX8ZSGzT0kxIjFKxxmdzHReF37McyVvfGad+H3/mg29QlnuSIV7/
w936Zk3IqGOCMYw1QiAJv3WfiWsHedC+YF7d+DQFq0/2gLgtJ+kat8PXm1W+5Wf3j2KTaFB4Rk1v
eUa97kenP8IgsrAMHAGyEvH2s+HNnOCc61goIL6AuXjUED6iXcXWXbUQyTW0mTRg7lJDI9rWmMhx
WeZZCqgKWKLK6lHvvg0dNHcTbyGVe/kobCYMZ3aEqEizZmKJ8spdz+UnoQobdP8Az7HJ/2u+2RGh
RR2r8qmKTaCuP0eB5WpfbEd3a4gL5M+9v3gGSMuKQDnIfHIzlJyZFVyyZAQsaQkKprHe7gq1C4qu
eLy8g5sOcWZC8L+FKplBRjCxxe19ZNy16IpMknfUtglMHdq4NkGox//7mYtXFjh/ZrBSo7r8lFi+
Wt6af4WfI28mBD9QSuiesArYh2G8MoxTMsoe95sh982AWBosE4hY1HyQfcSMKjlyWot1H11HR8Nv
rgCGPi0n8D97MlDPdlA6syt4QGzoGbEyDKDQB3On+sO9hnnwGxuIgXAPaVrXfFE7V3aDST6YWDFM
o0EHYh7xDrhHJxoKN217p9JkJfptXMLZ4oRgZPbdELNU5/eyfbsG3SdwhLjWoVGcxuMDLzr4kXeX
3X07MP3bUcRKIajx+yiy4Sjq+NSoLDA72wHLp2cskSQ0SVcnuL1qDHWqp8ihOn8NcJt48UMGVHZ2
UKB3D1Ivb5VpcMqcVEi8NQOjAczEWKwSd26xIAVQd2nZOT0bnTiXEM3IdpL/MmenepoNYuvTazOn
jk9GYgy927Iyx1RnGT0D/ub/xZejpmVqSHQNTczzraZa7DTuOeH7bhqvWfilMa/N4fNlK9u54pkZ
IbsHaUBcl5BR8sYvi985uRfeEVR9zKC6hc60d9naZnzXVRD1G9SihsiwjrlD4H7TEQPGtuVN/QPt
ZKBciQXxKJOVWYkCnJ5n97vaKBwqE3SUGRDOcN9bRq+RCOWBdPkEyOMpC39c3qTNaPS2SeKR1cvI
MoseFJpKCD4hTd1nevE9nIjs9MjsCOe1yVVTZQscutNAtF9U+yb8WraT5JNz//lQbzhbjXBGAVSv
VrCnw7/W2DGjNujrxWnwZTTVcAz0tULZa2GzinlmUTioa270MTRjOGoYxNf3yY6TJda7SMo9L3MF
4eiEZZXXmYmBidJqJgjqrZU3GFPwv3mDeNNbVtWkFc6nod1lxkuUu7FUuE2yELGSX2QFywaG+28M
Jp+A1TL2yFdOEzu7kNzZR94km6LZ9j0Me1NDA3HY6zjxWTClYwXQJlezsJLrqa+cXj8p9q/LO7ed
S+gMjyndgsqw+GxUjdxSOmSR+CpO9hn61oBsxEGfulMAtRAvvaFueS/jQ98OqGdWBffLQTRTjH+Y
GMOd/tTs2lPvlw70JN3+SdYnk1oTfLAMzTKGHh9vwphH3c2O+t0UdBAkwEvfkSmjSq0Jzhg3jVXU
jHPo4B3O60DVk3Ezus3B3Mf3UmvboeNf3+/DuCQkcMI2DvH9luPia17ttVecIhQ3RzD6FCrY1ZXq
/ZNheplhIQkt2qxKWYUktG+mQ4Z4VRn2lRaH17NG/QUPoLKRJE/bJ/BtqcKrJOlB6pFOMwiDmvq4
MntfxWR/+ThsH7k3E8LFxfDZcmZDgioGZ4RD+ypzDAWHIpRNx28XuqAeA3EzqDKp4jSAxcYWPBRo
YvG3wx9qUD3gXDqyqt12G+nMkuD9VCnDZeLj3OUV7wcWUJrk3VsTIUvGL7YdTc5sCb4/6QlK2QNs
rRjledCPQFweFXf5mV3F3zmpWeaVrszoplu82RTx+iyb9KKN4RaLrQaJXj4ZGpMBLTfzWgMQeqar
SMts4YKeq3I1Yz6KxQZw4/WHMog9/Y6rI2oucbgiYwKdb9nKNlP3M6tClCzwdoWocw5KDOCUAJD9
OhHDsY0wUE1t15JKcotuIwXP7AmeouQQqTBVwIx52yPbZ751p99xhDaffTBTV1rn2sxCMPKjUWpp
lImAkDmM+5LwOhev5bEAgRlZdbqPjzL9qe1azZkl7kRnd2lnQesh0igfSK297HO0B3H4V/1Of1T8
cE++8AGj4sX2/g6EbuqQ80EmT7DO93bVrO8muBPqvpG605r0hNT7cDlmbfr/mQlhaX2TZrUS6UAO
6bHXdepOnZkkXdx0/zMTQhZcpsRW+1fGvnoBjwEjV/04/Boz5mpK//PycrZiCPjZqGabmJVnuvj+
GeY1S0hnFICtjYlTPppucp/3TvwAMVRfxSqd9bqWouVeOwtCDm5gpNI2Gf6hVKzQz9nUg69kKaBl
PM/taZxMahwTVk4HpsdF5zQh/o1rETDIuDUZ5vYun2LADDQtV2+LQUWZ2JmKyHLVbDimUa0f6riZ
fo4Ly+djxIxln1cU7JZtFqXQfG6b9cbIagPkX2iCv0xJVExOao7a6s15GvU3Q9VNX2JSTokzrYqW
OEWT5aAbKVWz90PoVH/P1IJ+a5FFQWGs0zEnXDS1ZjrR2o/Kbp7LoXNCY1ULt9OihPnQZ5oecca7
B8jR9LWjW5lWOGtqzQ9WGuqjg0lJqDssXVX/Apc6+Zb2If6HmRrM7Swyr86SaJhkpNWU6nA0nfca
RkX/Xsyh2fiEDvrgqpESDvd61S2tU7CIls6oRnbmzrSkbFdUXcdwrU5pcaMRMytcGkO1/GqKzB56
GmWtayCbMo1ieirrPvXaLuqT+y6PWsAjady1QVllxDE7NQt9xSSTEbRlY/6ugF5bvUpN119NgbFl
cOnwGg5EmO0YBMV6UbuzrkeGEymFnu9Ia6UFRFO1jnkRHpI39mRM012b2UBytGFYSBKXLUi0BV0n
k0KDi2qG2Pzse00taWYVXnxovienHGqPCcbK4tjhSGzddjAI40Jco7+2v8qmfDdSGti2MLSmouxu
i9Kgsx13eWPZhTcqxwys1miZzDvJkd2I4xaBaJWGUEaoLiYzadYXhqllJWYojaA6cqIy8xZTqEdL
Ul/aSDotwizbRmVEgx6QcA+TDIoMbE1Lz8gnD9qPjjXXDlluyjl0afVY15IrcXPzbBsXh4lIBH95
H76rjplrbeWlFxuJE5l3fR47oHd0JPvHbwEh9lgQ21V1VLEsiN4LmW0FYa507AuYOawBpht3lrd+
Sg6Wo/nxEWwUjxJ7PDf/aA+2gBrBX6+JwNltmIxKXqoqBdUz5pYO3c72eTcLlLOyyupWvRMre7Mk
bGCjUgxXYEwKj6HBXz0w4YQHeqM79q53j3LM88ZFZVFYwylDqqaLaMw4Xmp04RXcHcR8MfporxXA
XtqjH6ayMt2Wa5ybEpIzuxz6FXwToBqc9GCOdFdXfmgQe7z8qXjC/OFLmdAetTUUAVAOfO+ARdai
hJbg9BJo4vDkXdth4Gsn64bzz3DJjHCuSq1YNbWCmUy/10ZASaOvl9exGQJ1ndpENRgEhqjg4nQ1
6DAmdelZ3wZ/vMKRvQVMCffPzexSRD/1FH4ByzSwGTK+4a21QbCJQaySUGqawocCVVdSzWZVQlD9
ai0yV0tlhZpNLz83ISTOQ5mQYiDQCyC1WzxTp+Rq2X77MjN3+oLkGa8eWVFji0wOLLYmAqGNZ8mH
3LlMNFPPQ4Sm8JqDeap7I6gPaJLMTv4j9SxvhpLRDfhnd1nmjtfLVXlMHmQ9oS2Wkne/hHC8uz7W
Y9QpS0+/5r3/wm9XL/nG50jVgHjld44cHPCCkDE6bh0+Q8d1ZjMbX1aERk4aCY2xxTfNsgNbMjQz
XFV7uuyyW35zbkM4E2ZcTM3CRSB6hbiFecjHSnK4t6LVuQXBM8NGXVu14m4TZa5K0FIbwcFNTcca
R//yYl6b0eIJP7cluGiStGtYK9gxQIORUX4vvcSve0f/aVw30ADQoZQD3Nd+cioID1mfZBCDrYv7
3LxQGICEX10OeEZ7E8ZDIvMqyr6VxjVpjxCedEZZc1ny6UREZEbLsq1MbGyp3oXzfTq9XN7NrRqf
ZRiMqoxpBH8KYRmpTluuE88LDsMr5HLcxy+9z3WokF5Kkp7N1ZwZExwxg54S3iX8kFU/UvIy4kBd
Xs6WH5pQhdYZXl3QHxRWU46kbRgEXD3VNtzF0K5JuDjJCHTBGkpMbVWjUGd+syUshlSqkvTYPS4Q
BSHHarfuuqsWI6qltLzwOuEt+rypEVybkOqDqJ3w+NZ1TV3j/NUWf/CPp2Fn/uZqu8mu1wNjR90C
7fnJie+nfejXX3KIAMlw1XzvLv0OQoSEE65VbTWlF3VXlravCJKuQpHs6sYHBJc0YO94WpgUtfz3
WUKF9LugCtKeCbSxpwZClUFVdvOtnnSDCyqwwbvsMFtvdJs/0EEajSezIbYmclpGlTHQ0rMjr//B
RZNTzzzoP/vQrx55mW9ywKrz6bLVja1E+gASE0R8an6Qnm5zSvAqtHgMqcBige7iAFIdw5Js5tal
Bjsmw9/I+k3xNTOCiCauJiyu40judXTSR3DqBfypFjbe6iqLAxwWHPZvoHQg38eDGpNJhoY1vv+O
bEaLqcpA08G7cvEXzgNh3FuvM57q898ImdlEx17iGwJHpwvHnvR5xuqRcWvhjvM/5KpDO/SzQof6
qGZqweXvt1WEe2dQOPsxo80EDn58QLDW68AAhx4qENZV/FIuHodMcfFrIFnXwSeyjGEjiL6zLdy1
45pRu1NgW4tKJ80bp8ok7rl1KdhQtzMMndimQcS54LXrrSrVYKLy5wBctBDz0CKHz7eB8k6uZrDV
QnhnT/CWaWXVmhHYS+nv1bwtMT9Li9Nc9W5OvQKEK52qBRWqHpc/48aTxCZglHxVgKcfpKrnKbYW
i8JtUoyJcDG6f0h6sfFIxTHnYtgGAo0hIsTSFYUgmhgVOiQcVRoHa3wLtS6/AqflFEuwiVuM/LBm
aRx1ATp8MaIpIbEgbwZrXD2w9cyb/Epd3ab0m89Vf0XRxuv3+q2WHQcoDxdeF3vWA3+fZ154I6v7
bxXibRAIUqBlLLxnxaWP1EoKMK2WWHp9AHns3rgxwLtxUEGdmHnNSyStxG8dj3OLwtFMFaKjGgaL
+nUHhWW8NJ+I4fJRNU4UqT9HnlFKqmJb4Rw3B2oQ1FR11CLeB7uYJvNaT/xmhORXMOWpttejcgjG
sqt2l112a3Xoa6AED5ArpHsFU8Zo2QPhEV1ZVlz1ZgQMz7DIRI8/WtFR4kdFBdw2Fjp6gpUlHYtM
UdbCU8wf6/A9jQ6XV7HhFu8NCAc+shXK4hLXvIpSuBftdZ/fEJXhFldcO1b5KqtxSC0KGVSTGLba
Nijshcs1eO3B2RN6tPIVBi6H13DtyUx+9Ir3a+SbfFaaItkI7G6j4o7QjnS8yVDAjRZZFrphBJh0
pqFChBP24YZn1IjJCklBL7YPNsZZ2SmrJC3Djw8eZNMMOiUACCH3FDuG0ZroS13VlcfKyCXj10IJ
WsOrwm9gSVNlLIcbngdjuqqZBkP8EvMGbRzDdLDKypvAWNL/kqMytzZMVxHVkV3ik4upgmoZRcim
NgOxxr5Q/YhljjpLhlm2nA1reDMixCDKLCtsq6ZC+1F1OZi22hmRYyMP8zR3vVYOvWxoj//E98k5
SrpnFoWkoNSWZWVRXIFXSXEVdiSt4czFw1BKTq5s+4THdzMa86JZDSaP7Kc8fZgnf5VWWj/WkKFW
r2lAUqN3hgAkRB8jr9I8V5QUyZXq2pVTgLPpx+xGP6nP4R/SO2prTef2xNBAw47RLq08nFAo05aP
4IHmQl67FT0x0FqwHdcwky1TZlUID7i+Kw74LL1ljJ7LqAmiIjwRLX6+HGo3zRAMKlBEI+BKhQ/W
92O/AKGBAMFQ96+ftPFTbkrg41uHFvfFv20Ij7aoJdqgkRW9jOhqTQ95Kvn5G1VJeMSbAXFei5Cy
VdUMUW780R1BbeRCuOk+9qDlu7jwdaeWfp3/YNJAcogmEK5b4fN0ioUuexWX3nCcA9WvjngWTi4I
axzW8kFiwCTm1Pubb/Vmk3/LsxvDTIZCBRYJN4b5xVK/ZPR3LcOzStclhKY+H+to4D1psDwcV296
yiBbCcafgM9UJR7GP/y/WZSFPdSRrnxIR81ZTy1CpxLbR3eLQfxaJW4S1veXzXzM5eEilKggwkAg
RBf//d6t7WRkvYE61lLUsUPT/oDS466d6kApwhstSR8GJXbNppcsb+ONDcMoX1sgV2SqbgvObzWp
MkQdDlgDHPxKMDjTuMVuQC3mmUd7qJ+jcp3/0mQiUZuXjIFmJKZbbJShRH4JIx5UtQSY9/WJzXXF
jE/r7v8HNMGGJZvQ3Lphzs0J67TrwUpYiu+YtZ9j8rSCaIi9WL2M63Dj7cn389/LEtGpw5rYyWLp
pUehlHvMTjHn+FIczLrvrL1cQ2ajAMTt4VVmo82AiSPhoGtROq5TjUPXBuYuQkcbhGlf1z2HC/1R
Xuk0actj26gJHIqm4fvZItGEUqKI3ZT8pLumHuSFO+P9GQcjBl+I11i7xUPC+HdH8c2qWExmLTJF
beXFZPt+UYN53hey1+eml5yZEO7uaaq7aSgiVA6MU4vxzfVlqG5j5fflw77t+2dmhPdDYuZRF/J6
KEDMkAXArF8GAELvWLcUKLYkgFrOZYuydQk5QromkAbIePe3nNPTFKf6dVZkv2cQRblTTUzJM2+j
uAyvPFug4JXJGsJbVSyQ50AsaJ746gBhhrCwrFa3mSGcmRJunTJWG9Zg6ACQc90Pc/OGVdRpbNkk
O89AxQz1fEV8h88uN2j/YEYuRtEYfATuWn1d+1OkT25d/dKUT5c/lmxFQjJcNJCRL2OcrrUAUQZk
B9vnbJW1GrZv0rN9EzIrvGBpr2poZrTAGK4gxGGR86P1V/8G4BdPxlMh2z4h/FZVGSf5ghezHiIj
HWJ3rH7P0aHXv0zk6fL2/YfTheckU/GkBNTn/adaKbHmHhUMQAxHT8fzBacr2y1geXudAzX+AvjK
vf3NoBA1wgg1cC1EUpJAO5ftjb9yCEwfAJhiqsAPCS6e2HSZ2ywskBx015YeuWWbBHYoI8jbDBJn
ZgS/04Y1WjsVaerU617d7UhXu6RG0al9uPyF+On/cJZQ0qe2Cnzfh6Zd0mHqRY87rKf6Zeo/YhlY
aDupOTMgHtYSqRR+I7RhUN+GziDQLvMe2Dc3u248XrvDmKacPWT7SFnIojAQb+iaeEFpQ6+NDUiO
X6MegR4PCD4bZ2YOZ7LnzBPo6tmPl/dyO+E4Myo4X6aTLlrYyu8S+gXCfXj2edo9EmJfOYyKs0q+
3eZBPjMnXF3gL800VuFwmaT60dXdFTXmxFlt5WAXgA9n6uHy+nhg+OArNgpBusVMm4ikM1Ubmmbf
oDiZHpJ9dt/vi8N0qHcy7qxN3z8zI1yQc7pGPTB1hcesGAi2iICgpKK1q+d276BjIUWqyAwKN6QZ
jXHSKGoBfo010K44SZF2o6xIFFd3/syBKkABAPwqSQQ2b2b0RBBMAOgFOEtwFxUQpiIuUaEaERy5
j0ZHcsfJXzDNK+F82rrHzk0JrmKGaZsp84AbZj2NETqh091kS+c3tqxYGiNgh1cBrxQTYDY3SY3n
E17vgK7zYhV9jjIo2fsdaBp4YznH6Ddeu18v++UGlQ86duhk2RreLhpqi+9vGcXSJ3NISMVxHJCN
THx20/q88LJ6nOATAk/fNVhfXswbsituZfWXzQ95bl9woCVS0KWkDJTSINJSQMJkj79BPxVkSBzy
7qWYvqzNHFCaejTP9pcXv+W857aFC8mM56kfymj2wgFYHGB2b401caekuqqkMr8b3bX3Gy0E8yUO
tWo0kgkR4A/ybgRhMvQ4PZneIs94hFCDngTBVwWwlScP778oHVHTXYcUlDcsd1lEgpjWp3hdnVrN
3TzFQOg0SqLbhvO+M8mj31lWmYQRWWOQ33hU/5Fld0v0acokDbWty/Dcxuv+ntmgSmjlPQZbX2+l
ofSp1z2FB+Uzp0LDY8OzboBM/wcyxhu3vKVqKIECmqNxSPL7tVVmM3ZjhLXZwJ7bjnrD+xbryayd
3vTosQpivIelx4IHlQ8f8cyqcCzisGyzbkXbovXC1/dw5dpukkDbAHrs3ior7W2aQ47JW6MEZCrC
SVAhdh3nA0rlY9CiQTjv62erdDg2FPu9j1P/vz54aGi9mRPOQq/b/bhSmGui66z+HteJVw+3kf7f
N+kRSdHrBVKTGCZaGe+/HTPT3kw63PL9ZD6Y6vjZxKouL2UjcUHBC8ETLTpkgriQ3ttIWW/1EKGA
79+Or7oXcaDXTv1KVjm8SCddP7rje3PCxccW9DmVTuWD1sknxeGNVV4OHQZoDKmgmSLXstLhx3jy
3qJw/6WdkoEyD9OuSbkoe9ImnhoOTtWYebAUberSSc9PkdWlEpjax6ACu+hYm8zimLjXgHB24HO1
J3VHMInaUkzLrMe6WByaSTxfZkR4LKzUWvWGVpCNK4kzQPCgfaSZNEva/GhnSxFCct5NmIhuhx5Z
Ej3Unn7kndYWWtvJFdSpkVHHkpxl41p/v3liRGZjZq9tN+Fa14Jlddb98hWYNQ/ieCAHiTESRw9f
h9fUgjikdxJVci4+3q3vfgGRzMgyG3DhMoz0MHNxpiZ1Io04rPmRZzvJAZRsriiLNpWEsaKLQUhy
MiHy1V1jXMcBhgQZ6D+bVOZ79z42v1+aeCDKpmzhmpyimQNJxv0/5IPiP0e0g0c+aqKEN5dVwTez
Ui9nloIcorehCxDuOGaF+RUUNv3ejX3ZOd8oOID/7Mye4KUkBmXrsmSYLfxSQ9gB776HZMeuuahd
j0aLDCOy5SEUI3KY51A1wEEEc7RJezprYeuxKUgGxM8idRqTOZgm8y67yJaHoImNFBdoHBVZ0fsQ
bZcgnC5t1npGfyg6f5HJvW68mLFzbwbE5ryxLmsdKxW+VO52SGMdfoWmL6PK3+rAL9ZuuYN01eVV
bYWuc6PC/i2TaidxZ0D8aLlZogXaA7tGlfGVbF5v51aEvWt7TVOUAaeLB5LphtNUjI79pOzMPSSd
/iIavxlDuvf+Q2WxpsdMwYcaupC6xhD/VsypdXs9/PW/7B3yu/eGqibPmlKtISaf4VSx8EdsEG+1
iq+XzWy6+L/9AinPezN2bCx6iQzEa3uwoXanlX0Lu8ZpB9lQ/lZIOt84IUktutKElnbDQxLyt8A6
gI8CFHWytFS2Hn7Qzq5kms0Zm1Osp9GhyRammT+W5k6p12u2yIYZJIfKEsuFRMssq4OArGder+j9
Zsc4gOZvf+T1T/TyduxONtq4Qb5/fo4BtXm/viodtVk1a4gD7djV4Ed7+znFZuZB5ZYvDBAEqLvf
W6fiQc46sDHQ9N62EO31hEz2GiIOzrfpY3poD380epm/7lZODnlPj+DBAK68lRZTLsdHS3wxLpBl
UadMb4FV1B5GD7wfTvdkefZTjIGfcZcEMlCWzKAQVDItBlhxwT7bMQPiIgvCUvbE2DbB+924YfCg
4dHzzFUXY9XrpqOt11kQHvNmvY4XV28mWcd7+0i82RFchkVV04xNg9BvHTQQWJPmMcKYufrfSynD
PRglaHEDDGyJnXWz60ZVR07s5eb/kXZdy5HjyvKLGEEDule6dmp5jWb0whi39N7z629Ce3ZEQdjG
PToRG/syEaoGWCgUqrIyDUe19aumIE7TksMnIhYCLwXiU8gFE0gUcMpaCYEXGtnsYfTxuCjh0aqs
faXn+8umOCNEWNLGFhNN5phEROmRe6s73aGYWLTPDyMUA6lE5lw4tHFPMT+5n3hx45D7y/a59+fG
POMha18mnQUCYq9L9nndYlg+GPtacElz3XBjhHGPuI9CQ+lAJlIYmBe8kUfRQKfIABM24AnV3PVg
a9BRf3HbDHwKdrLKgm/FvV82y2Byjaotaz3NILVIlVa0fbbTdlTpWDQ2yimSvXcJJjCAX7NvTYu6
xAJOwaCZV7MDYVkOzEoZLWkAVoQiCCujzoImb43UGRPgut12GjBWcdk9+Btr2HQ6RLE1tsKst4Om
t1RdslSs31ILjgVbEg26c10QuAM6n6EBPMps6xAOGPp9lTbr0CufSe/opvRFKlf/8lqoE3x4SWzs
MNtadv1qmDPYopPyN1H2Y/VskfvCOuqTAKXKTxffLLG4ES2p00WeQdiDiRM0rKjQo3ZeEkd1Yh8C
bQK35JoDoAnIW4r8+TDOXOeh0sS1QomNKYmasm9B3rxQVHsAaYTd5V3kZiRba8xh1uYw7I0JwZGO
uWd+BGKC6Vv0FF1pOxOFwGmv1gKTPAchiiIj7MsWJmuYD2dghjtp+h5RXwKiCZJiff4zEQJlaVrN
usfGCttpLsw6byoV2SMlSSducozO+i5FWVNYveLdlmCoQs9GB8ED+sDvb2Wg88OqKGrqHtX16+Qc
1NN72clQwlIgPvcLXCgumhH6r8ufjhe/iIKXH+CsBkFF6b1ds0wSuaY1ArKj4pLZbgoonYQoP+Z/
rjczzOdaOlnKZhsvaCvN1dvKmsPbxcgzzD9Fuvx8eUnchHGzJrZNm0YgY7ETlHjMB6qk1LndOf+F
6Yc7tODuTN15JWjfmYDAZUJOUc7olY7y7Z+VsujgLipWuxpRmwCpjlf+Uhw6Im672o4q19Ap7QQ0
xd7lFXOLWlujzHMq6gbSWDK+Iq1S/80p1ZwtyWlP6529q65WTM/kv2PfpOwQjnT4TMWCoHeLBh1G
evDfey+SZlLKLRT/vEg+tNoTCVUnbW/rRhYkDfzdxQgdKCdQtwbi572haazj2IwpZauRuVNk71tL
esB4+g7cK0ELvM4q5X7X5hj/lA7qFO7rMPK6eQ6kWE39tbfdeUSbHjBQ0S/j3Yo4vmCp1yjd4oei
zbJi3DDUILDjjwDIOvo+O5f7V2oRd3kEGfDOFsD4+RYtS8HUrYwBfaYmkOhlpGJQBfzNq5Y4WZN7
mdUKUkF+ZCdvRph6QFGnaQvGemioHo3j/Jj4FOil7NBQdsFZefx/cG6LlsX4cg16/BYEYrSu0kY7
SuuY7NK/BrBtF9BNye/VvSi54gYnhD/M2YHg2GQn0ky710m04mrWV8NFzS1eyz1pDUHaxL+SAeNU
Ib+MySVWcSNvMivsRsjd04IROCOCbGdcZQda5Q7d+RMFIwwM/zHG7GJK1q7LGryKlMq+7s3uZA6R
XynCtIZ+/w83JEaEMYyF8TJM+bw/kJVMzLGcEHl65Xaon5r4LGvPsf41H66m9GYoj3kfrP23y/GO
H+E3VpnHmDkmxAqpVmvn1weQ+OJlTvzOTV6MW9PXd9Xj60wEqE5IJPiKXF/ZWGYC0KAUhtapuFtI
jswt3yt25OqliHieewY2Vuiv2LzRlaTWy7lFIX1d5C+1Dn77Vha0jenFfunDMQlH3Zmz1s8RNBW6
+3A+h/oLGUrH6tVdXX8H8OFT+6aD+h1ocAUpzvsVYfxQnhqJ5qNdc1Ksl9VafhV1eBA4BnW3j6uy
QQNI8acKS7CQpHP6d/nyb9Aj+MMPhvd3y3Hai6g2uDkb6Hz/McasCXhlsPziEetZYC9d7QOZ7oik
AUXw1+VV8R4pgH4DlIXhAQuN6Pd7l2UokioW4tOkQCO+dOXhMIWZl6I6MN5dNsV1vI0pxvHMTEvT
nr6H2lZ9CfMb0+oe/zcLzKblZibLU46nQrF+H2NktvKPywa4J3SzBLqbm7NjmNUEno0eKmbKt6nK
MX5OnH4StRH5G0UTdWAfPrIsSQ2BGnyN45P8RRHedOwnuU7uqQJW5fann4ZjQ8asuWp+0hQgcq0f
iRAvzy0KYGz7z49gHKOookaVFgTf8iraT0/GITuQYHwCX8JnTi8SO6JiAJHOSr/f02kgsT4aObir
x3D2jAIDlmszpBjO7ojAFH9j/zEFYsr3poDHsqpVrXovqlKQJFybhkitWWSB/vvGQYass2KLtEhW
vywuLdpoGEt8Tg4Qdd3X7gQVWev+My75tibmVFUgC1nLnB5gC6rQawe5dIiuRoJ8kO/4b1aYkzVg
wq4GQeDkUdrLcDjHVeQsIvC1aPOY0yWV9kAkK8XNND8k5H4Rwv24CcUfV9PYkvvQS5FVSTi+2Wis
Psjn7kKoBHpVVkleK6OIpyrarzxaEWd1BTpNzaR5ZFlbQT4v2kzmRaO0nV5JZql5aalmTg66gkyX
UBBVcoG/89NCitREIwfECCxrmjy3gEq/lroCKlmO0R5POdL6LnqjQqYekTV2sicF/rvOGtQZ1J21
o0WoCOLXOtjgY98Gp/llv+e2jdDG/mdtbHUhNOyuLCxESXX0ku+0hNKdh13lopYdg/7EclRv+imD
9yD1xRzZ1N8/5AIb48wnrAGEnZMYL3Gl+JYpe6PFhk5P2iACdHCPxJsdttxQZXZlrEqC1EYx3C6u
/AyrvbyR3GRtY4J5hWE2H7D9GF1ZS2sN6DOTdUbLq9SVcbea4RC0M/Kuu8qyytEZy3ppBfYFW8mC
tEMtXSF5TF9ICmaQ+3M1nLPqJm0FEYyf12/WyVxohtWpemQiu87BeIIH0lO/l/z6lXwBNbhrK1hO
1jW5boNCdClww87GMv3Im0tBlWJ57lV8xBAapEdI63m9Aw4iSikYBaLqLDe4bIwx90FP8jwubJQV
W8BcDcy5zvpxlH5d9hnRUWe5cCeQ91eJAs5vOiQR7c1nOpGsow7VPUhiqSyRizIXwxprXackuH3o
RJgeJJ1D5XssyHYYDo1m1s3iYRLajR5EA/Ii52SSE8DsK9kmsDyHkmvb37oideXisbNErzIOJBu1
vc13YyKKFCYhJOHw3WRIkGEKH+yxP0FuRnVV95c/Ht9DDENBuxfVHY1Z09jnyprSg0C0u2wognWx
nFZtBHePyAqznsJI1z4MEZ61onISkCR32QtJRbOJ/7JtfxbDVtGXrlxWFUg0Lx3cFvLa0Pi1fgFL
f1hf6p3obP2L279ZY2IlqMCBJ6R95/gwe5JTP1BcTvgQ72V4nwiXwy9IggvuPx+KJRRetWWICw0f
CuKmr5Oeqdf/WDs3B9H0EcAEerNlrqa75Tn7cdlHXrHHHy44W5bBgoOhMXjK+5hl5aTq1xpggTlQ
AuN3kzn0hGs7ykY678gpubG96jOOubHJxEnwh5dRvtoqHQ9yuvWrqXyTRXKCXLwdePwJGBKBuQC8
/P3CxlqX4iJDMG4gKkzHLSjW5OcQqEHpS57oG3Ljx8aa+t5aP9RR3gNUDuLAn1Zym5YnAmS59Xj5
a9GN+fix3tbEfKwW4xyLkkqtVw11MGXp7Wp/pmmqyxrthgFDbrGgbvgJBNr0El0ADYPATaCAkzAc
PtPIRAFexSvQRNWPMIFeKUu7nwss5D/zOIjyxc70KQToc3Fwa4yJUHkTdkttAD/Y2jdl68fqt06U
pNI/wX6YjQmd+TB1PDaSShs2cbr4aQwJxHZ4nMvaz1bwT8gYsZFRom1F0EieP2zNMjmABmXJdu4A
8mwTaHJeLe3zf+9v279PvX6T0OTDCqaxLNa8WJp9eS5+qtAjuGyC2xzY2mBcQQXiTTUxUY8y7OLX
tzRrStzhJ6Xhsz0L4BQRPIp3VLcGmWsxL3JkuBFeL03/I1FSqNrueggtNtrh8spEH4dxu0YaRlBA
wCeGLv2WNvIPtZpFm8frLW/WwmqakjxKY1mHa6vSdZEcCpDNmr3qVGHmKOa1Sq66NBgy0ZXPfZJt
zTKx1Zg6Q21b+F3na4HiWcTJ8OpMPela/hZdyV8pz0p+J0nOWLm5cJKafqALh41tF9hAldg1LZ9H
yqM9HnuQWdSFU9TnUX8Myff/6SuyddM87NuiL1C1GsFE2VT3OZQFL1ugDn5pOdSPNodMjtENmIym
93pTKpyEpDJKjfWPMTQLJ40xtQN6RxG6WeCbLPM+NBKncrIRf7v6R5k9N5qoIiEywESO0dKzubXh
IVEbRvpezSpkFlMqy4l3efd46aeuQCwDoAdoZrCDa7215qHUYiVUq3C1FYzHYZ65rwSHmRvgFVAQ
o+2gAejOHGZlVkDXlaLep2Iq4W9mf2nXC1N2buKJjvQ/dliJVCPr47CnsHP63qJZS+KPGBM1d6pX
i/XS6bX0wfU21phQGBt9KTUD0tzwjKeyN1Qgf4JozeAsyP0ADXTX/55GEuS1G4vMPgIuug5ra2Hu
zr7Wugel/qWU95/xiD9byLa0m7KajKrAA0vtEm/tntOVeKMlqDJwL5G3dbB92LmvKrULEXh1axdN
B/l26I+JLmgQcA/RxgiTVBIFdNiY3sNTsbuy5yvbCC7vlOjvM1lLOK9lM5iIPHk0OOWYnBWpEuwT
/3i+fQz6EzbBreo7W4mlEvMnDShhU8VZ5V0fiqpn/CRis1NMIqQbq6aFIzDW6m7y+xB0enEANt/4
eQQjKoZIZ0c9NYLkiOsC0AmSUS0H75fF2EyUeGon3Lhe3RugRE+HxoE650mK0VwrReND3EtiY4yJ
p6RISzvt8anCBlRmld/reAbbt+nqF3n1mZC6scVkZICQ6VpJ8CRUGusstfmXPJ990kSCchnX+zZm
mOCjLjJZZsPGBMJgIT8mjqUNAgfnh1MAQIkOCmQVoh/v3S810qoaJ/hF9sU4LufuHHqja9+pQXsH
3QT/8nHiOoQG3Rfay5MBZHpvbFD7aDF0fKMhD520VB4kZGVdDml5a/x92RR37zammJObVf2QGBZi
3BL3flaRe02yBQOiotUwJ3dQLWIMJe4G1Gx3SXpUY+unOcsASOm7y4uhB+XDLbRZDHOQegK5F9lC
YTqyUKBa1pO+qG6uhoJHJ/cIbcwwR2jW5EUiUQIs9zItpVNaxfCoq0OYOLYid35XL9EuUdb95cWJ
rDKHSdWlhCgFDlMdz/sxl12jT36omLA39DSw6+4TkB3UF00QVUI/DDCJ9z5YrLKcZzUeHctiHIy5
vU70NcizRbCX/IO1scO8ALoms1FSBKu/DmgwJZQJAdPFbYgWUBTonwlIG2PMPRhPpZKRGoCCoTed
Qb/uo8lNiq+XPxS3YLTdOuZMlSFIFtQZW0ehVQbKRfZ94o6udlQ9eZ+7Ilkv/hF++1LM+ZL1JNWt
GX13iVwtzTkUsdhy8ZyAEio6aNlBn/ShJqHrpRKDXuG1xhKdGrc5Z37lRk74C5jCEaKyLcgdKM2n
5BXPSep+EWwo9YGP5/rtBzAr7MrMaKwJXXha5BkxONfvpwCvNgydiIjX+MHqjyn2HZxaTdPENkwp
eAXWh8yC0LflFaQQvNX4oerNDuP2RdxNXaVjgqLXxycy2MD+1p1j6qFo76hLX9g79o2L0FuT2sZ7
owESFO8AIIBjT4beKm0UiMrdolUxnj9k1RqXtJ87yIcuvR2G3SpiJ+O+n96c0WB8oZlWiGpWE0bF
rNBZ8tVR0Lhaf4B0BnMfePRe5SIJeP75evtU7K2S4d4iOnawnCYUtSXrzl4VURgU7Rx7p+SxIck9
kAydr0JnBJI0Bw3dRtsF3D4D6Q10+qAg8yJCwvPDL/hEMK0GDmnoSrwP87Gt28lMR/zKq/mqDOY9
7ZDl9yntjQnbctxFbowxV1i5zCUEvJDo0vLSqEC6NmkdXGueIF5wff7NDque11U2gXoSFtX+rK/o
oC1VphxyZPB0QF6UrfHfDBtzzB5mQzrU0gxz4e/oWvat3wrY3xIXPUCw5V8VQRSIpKFEn01jdtIy
Yt0coPUDd0nuqZwS+JCCV56iQDzzSvPnDyFksz4mv25QLtEkLQUaZK1uAP+7CQH2Bu4v3g9aF0T1
5IxQ0N1d/ogCX2FHarqmW/TCQJtO7tbJSYrEzWPcN0rkX7bDv63fVsf2A8PMaDGxiboP2cm5k5zA
oueqj+D7oNqsD+G1qG8rWBhhIn8iW2XWQR7ai4zRgaqKQzApOmiCbJEbtDarYjIdTcoTZZHhk3L3
c1V+GLFo7k7kgoSJ9Y3WApzZ4gajQ9CU8zs85IhT1lfaV4+fLn8lgQsSNuovulWnFnCaJLHv7EEK
SqO+LRTN66MGulC1X+VGJ7iiRVtIP+Sm4qCrYbquK94tKfkrsZ6IKvA8kSMwYWPVByue8w7P/vym
igDLlD2pFQ22ctuyYIf8J8CzDbJ1DOWVtIgUk5tdY4I2QDE4xtDEvfoTKztRWJcO2aDny9/rX8zq
sqrrGFHGeOv7zbOWcMmhgv5PDpz4BK1nSAZpbniS981evkvPIugF/4O92WQ2NFrx/jNo2FcjJbDn
IQAe2ru8Lu43gzAAlQtCiZhlkeqbsF+UBs/lLLkLy0Buz2X65bIJ+is/RNuNCSY+gEO3W0MdbxQr
KR/UqHGrqPaWfP6uJaqgLMg/wxtbTJSIQ3Wq5vj1GjGOkkNAmFafigNYtR8iTzSWxX9HbKwxEaNq
h3zINVQhX99F340jaDZv7HuKdsXd6VQ3UMB0ZK/GM8KsnWkvgrHwnXLzA5goMjZRMUgrfoB1tnZm
gGu6cUZnCOa7wTOC4sbyzW8iJni+x2BcGnNi0K9mwcrZsmqxKQPVokfXU/hrsffJ8NdljxGZYEvh
yqo01YhI3CqT5S8peBSaRF5OU1NY7mVTNK/46JyUGxXII6jPMjtoDHmU2RQPa3X3Zfao5b8j/baM
HnroPFy2xF/UmyX679voO2aKhAFl1HtHkNoqxa7Q/4oT3b9s5V9OwJsZJmbYOGsGJLAAtzDJsrO6
+k7Jx3ZnLB2y8LQYr0I7/NW2WemAweI+RRv2sZXHaF91k/qZFZtgWrKpANgHik+SxLVcjyhjakMT
2I3krnLjE9BhXF4yd2M3ZphPaI8KqYcZL40+uldkLxke41kQV/gmIDAIAi7DRBv1/beLmzXBewk9
DUupzlVkQ3hPu2rs/57OEi0gC4OeCqipwIHBmJntEFWqAS0uk7jtDJKByp/GX5d3ixuNwesNvldM
eYJk4P1S0nptOjNFSXFpToUyunW2n+YvsWkLPj4/Dd0YYhZTY4I8GSGMhknd5SjdRPtuF50VTMt2
B8AyxY8WWr/7cJLf7LHtTikcTFJSDifaH5yuMdd4tm76a/kkCRo3HEZQ+pn+bOErIG9zkpvVSMt8
wsrSgxLMv+IACCoveqqeKEU2zrerVe6iuLHgAcEFw23tMpdb3o6gE6MdUPmY7Psr8zSfVuhKndVb
+zvG2F1glk8jCBoLRwTY4EYVDMJQvl4NA1k2c8bGArwtKsREwZK9uDJmAVfoJeaOuas8EMIJ6uu8
3HhrjImUBF4zqh3KjRX6k7XV7+tFPZlSFZhIHNQx83U8ni6fCt4B35pkoqYKOq5esmAyHG8mDN3E
beGYxffLRoS7yJy9ppGkeBkM+jKDEgJqw+fEJaC0PEyPFAct4jYXLYp55q51m+fDSKEMZt9fD4Uu
OyUu0+vIqAUNq39ZGSbTDfgBWCOYlcWtTPVh4Jq6U4N+o3OjGRNaPVRbNF+GdIXoKPBd5M0eE1ya
HtXjfq4B7/KgbAt7JfojspM84SEQo3ZLGavI9XAaCmc5iYqC1NnZSGNQcc2/F8vmzJjrVJuUoHW2
hk+1/dCKWgiiv88kzGPVkgHNMcQXNXKq6UAnjS57It2eSytgIkmHp65dKCqgIWNzPY92MFmjG8bW
eZQxEKuQa2MIQR4BzpvLdrkeScCqStkeAT9ljplOqrXS56YFGLBzUaa4LQzyNDXW02UzfHfc2GHc
sZv0RIqpO4Luw3DqYD1h2o0C5Xvcd44E8NxnDOoWTIJJXSYsfdVSSGNlFdjQ3isPVDMDBbqzfAA5
RLDsjfvL1rj+sTHGBON5Btp1LgG8KpXrcbkxiSD+0t354B1vf58FXedp1qHXCP+21OPaZq7UX+vy
Ed7gigFzXDIuIJT+2Tm26pLWyWLEqL28Xtvgn3fAAvPUXWdHyY+ukl2Ewn7o4LP9bk5p5a6CpiAv
G9paZ7ZyhSzNOjSoBNazDhRJfSuN+UGuUq8cMsGucn1/s1D675usQc+SecgyZMPIus5ZD1hevh7k
QsjhQR+dl74ec8bkerbmRsPXo5Qz+r77DX64+9ofPMqQomP67XDZG0XrYs5aHOeZUedw/cG6HbWD
he+VipgCRR7J3GRli7rpTJB+tNKPYjhP+nUmP1fmSz18ItHf+gNzr8SjORdKC2/Mcm8lL3V+nbWC
u1JwelngxdL10hSNiE0YxTw1xngbTevu8ifhbhc4UogFVR2QizCuFoK7VFlQBvamZNpl2ReSPlnl
1aBhuKwRxCJ+qN3YYtytr9XSnmhZ+z9ip04aRL7pK0cjiI/C1Fu0Mvrvm0MUTVKPIgBS78pXd/bN
4kOQDqwUVKyNtmupYkV9TMQiodxDtVkl44B2ZoZkbuHkZJc/SgBRRS/AR8sPf2vEFWCtEiSk3B4M
5l7+fEPGE4sYtT6yvsbFwQ936xVlrYo9/cVAe3rCiJlIwoV7jt8MshidKQH3BloUWOKqVI4GMqy+
rktHtUSsyCJDTHojrWHSyBk8JqpPjdY4dvuUjvvLJ4D7RttsH0s6008qkKoVLZ2eB9/+WgfJS38i
B+MKJX0v+pZC/wLq66Ygr+Ke7c0eUjfauOfQDqVUJRHwOmrjt5p6zKzuM+F2Y4K5sYA1CqVJgl+E
c+UY3U2U7CQ5Enif6BMxAcRUeyMfKtxVSbU4YP4Hru5bHH2GtGT7jZjQsXbW1OsdHKFQzua6OBX5
MuUiRD73pbDZLyZixEqW6wByonXZhCcLpbdO1s/FSgIQzezqCf2kORe887hJBZR7AANDkQWyoO+9
YE37Gvc61mVYD+36YC+2W1g/bF1Uu/wXJwcBoQxuOUhmMRs4hTXEFgdAyZedsTPM03A3P0NR3de/
LCpa7k5ziFxIXR9EcyLcSoRBmQ//Y5gJTgTo2waCT/SadOoD2rVPtAQiuelfyvV8RBQGFAPcQMt+
EcFMuCXvjWn2+oyiZCSyjjJPfgiV3eotoHtAXAQH6egamI0xas8aIQksXDP/q/5Zs86ErVYpsrLF
ywkkcIMv4+IZT8kLvuwV5bsr7yJP99CKFxxE/n33ZpR5qJlhOZq9gS+c6uAgy3eyWgW6dBsqthtm
Xy/HTPrRPiSObx+VRUV1lUEyjS6QSoVRRkt9R/FdoreSaB+ZAKZbbZjNNF9MzUOXH9DJC+b1UY9y
wdb9S2bytndMEKtqowAbokxHcRZf89AoNB3jgaYIkO15GD4X+9/MMYcxa5sSihBY17TcLfOp/wx4
f+v4TCBLQaGWDCAOxnzAQ2Q8h0AL9cnPyy4g3DMmz1lUTZ/WASWj9Ss5qn6zIwf75W8GCfNWmOPw
Y/PbljFhxIheKVUoiv9YPtpBfhN+I4f1Tn/l+J2c6qTftui9/z/yOXpuPvg6ChCY7lV0yHwx61yz
ZpwaGx+LAvDAYYkpyziA6MTOCOqdSBSFy7sA+mxINYASXDfZlnURSe0Chmt4YplNwE+uZZI6pTLY
X6nQ6+0K0PJNVVfDY9mXuKDqWAnQ/a92aQrsNz56c1t19VQ4UqcrmHohkrGeerjCN7vV5MopskET
0JdxE4DNL2b2R5fKblF7nJ3VOmTTeQUJfvRw2de4JmxopKgEzHbK6x2zyZXszhiaSEWVizQBXsFx
eyJ2cNkEP4ne2GCWkaMuo9aYRfCSL7MHTkCv+d3ve3/xFtCwIgN07V+XLXLj9cYg49HRLOWDnCGG
FuWu6q+r4apuHrLwuy2ChPF2z4Q2qwxWW5DLqoyhLFN7kgwlemv1TZFe9/WpHgVvYd7p3Jhgy5xk
AftxoiboRiVPxeJlagB2Erv/LkGEeBWxGHDXQ6CIDQ132TY0Jnr2NehqJyCvvEQ7EcPXo4D893qK
OsTh30wwATTRukgv1xSZQzfvMml4Sex2X5FUcHS4I6BbO4zTzXJby700vCZHS+7kt6snn1PwlhHP
cEJnvqcalSRx4lPmxXeiJzJ3I3UIxoGfz0KVmskYlrBKG23BKhejhi42dBTNEfI2L5f9nHuyzI0Z
7X2Omw5KP1YUmqI/GMcBk38oeZ4Lt/ZDEJFovyUh2IK7LsPSDM2yTHRImaQ61q0OGBIcZbX+Yq5A
GZ/y+HB5UVwTJihKIT2LYP0K99hEJH02FoD38eGqSvEn6M5GWrvPLdGLRGSG+UK9qlrFbDaqB+Ej
x+p2ph6oIBP+39bCfp/cWNNQ7bEWvdz3PYhllduuFoB8ec9dc7NhTCpXEFmqm5WowGmQoLKh5Uls
9/I6uEFoY4Ju5uabjGOTpLGKbwKpgVMxpW7eySdlBfdzS36ksgSt2XB/2aRoVUwoKsuymKoFMLk1
uqrbU0lEDkBjM5t8bLeNCURRV+BcKiMtJoU7KmrQ+p+emDUtOpJrYuiKsP6caJAXjSlqgXbE9QAE
xk/kAJWt6yrId/rj5V3jpo5ba4xbL5mpp5AzRf/bOlTRAyTKFcckB037Pg54iuovTXI1JoMr6hZz
+W+2hhlXbzUI50FHkm5nf6hvKElLdWUE0Kg+CPuOdBEfPt1mSxmPz5WsrosBtuTdGrSPlI0y/WHc
rC6GkOmLV7Cn9Kd/MIemO3JUGcUEtu3eKJNkjWZGO/5L4wLNBjT77Obf2+942IMEQjROxHX9jT3m
tKFCXGjpAHt5BJbxm866EyyInp1LC2LOVpTJBhQJ4STzz/pQ+OkNVPP8ci+dR0AnilvKIdQ9jyIx
MW7E3SyLOXDzardRaSLVXNOXSZ0caX3piaCTxMv8zI0N5tbvVDvGHBaypSqGTg7aWNEBHOnyqnjj
KirPiT4Tk/xJcrmaAFdhF+Nd1N9Myo/Ln+nyV4L8Cr7iJuhiZDRcyQgvl1Tdq3XNaYrFn1GmTb5c
NsTPlf7s2gc9tKFdpnZc4Q/07A6RMwfACbmqn0CJZ/nVn2xX+jJ4q0/2ZeYLT7NonWzIMmWIB7dW
80dCdX0eT8YV5cLroXE/7S03P4tKOlxglIlqn65ADwL/Y3a3T4Hwanp8PaokAM73I2VxAwH7X6ia
YUblM9N0W3NM3SpW9NqaYmQC8nJnNg8h+VShZWuB2cZwjAy7zmywnbyMXn9Q9pLbRg6lXk+hvSIJ
Lhq+879tHxPuC7svErLiaZpK8hWwdE4TmTuBW4ps0H/fHACoeoIIig4RdWi9qE/gufYwM0+v6RR4
3tSHPvizwCTfF9+WxYReta2ycBmR6GCA89qsHOs3lC3gGFRmugnkr/OXHJgWU7CZ/Mhog/yaKs1D
r/j9QttkBUK0Q65j4aWiKs8Yix3AkiNYG/8a+2OFRUc0UDhXpxpr02+y+wIjsaOjohBH4RixLx5I
4eZXEJn4z6JYSfuxy2uzrTQVQYWiDulsJe19i8KHyAyzd6FSZ2DUxKpaXXUk63FKr5Tmpk6Q/aBW
W9vOUmXu5Z0UfC72lawvFY6ysaIG3X8tmieiQ5RH1JXhJ3Kb7WNuSyMt9GUssK4S/Gav4q/h1XRb
qA7y/F3oTqKcgH/Y3j4Xc3PKRR4ZoYUXa3fMvlDW3Fhy1ck13eqQnqQdJF0eVFHpUWSTuUE15AMA
CbW4rfPnlexS+xNNfvNtD9kZrISUQFIl+Pt2FveuZEHlkzR6L3h/8V/hGzNMbF97K49t+ii2xwbM
10buLOlfo4IhALvZG3N2A/I9kHCk12oyXCdNtpO0pnOicnKMJvl62Tf5efjmxzDXQFaX81JJAHdh
P28pERB01A6VJzuRJ7pyBOeABQ3pQ9OgYIQ7rZCuq3QnJ0+2SKmVu7dQTjWhgayif8jy2CwTgO0o
GNFB0uHLCm3A2DPvQeSpuK1TPdgehM8/8fDcWmQ2UF1LGfRTsNgn1q6bhz0kuHzBR+Klqahu6LaO
sjfFML8P+MPQqVlWoECZX4U74mZ+sYPE6X8ogOP7CqLBWZAIdbD+ZTf/2GUjV5gu0Zzoce+ZN+0V
4FZ4punX0+36SsXdP3XP6v3llQoWyg6USt1Uhr05q545zuqDCsE2sLYngO+jYSpFntlZ414ZZo3s
LtvlueZmg1lq2SwFP24iYTwmDUPfsNCjl7PDtHxGfnFrhglgeUHMRFHgK1V0N0K0goyT4K4RbCAb
wtKUKibShcz2cAdrR71J0CzHLCmmFOeh/US1ebMgdopUz+UEMyogfYghN6UYfmxBWuKHpp8mwJYk
U1SDeQWAsC/RrT3msM0L4KdNreCWu5KCMQh3yEtcVC7OPVKGyKfIw/S6CWghE7oFv21PJPog2l8m
j12Mri1bCViRMcwDlaYMS3g76HjRLfahS0RTutzG+XbBTE6rDeNkJwtaXmOw+LEbNDsod9R7SNMF
BSQE92BPEtnk3bJbk0ywwfZCcDcpe6+Rnq3w16gIrhxezgxKIVRGdJWSeTDfsIOSaplQgPs6P2vx
bbvgAQmtmKwReQvXkIqRN4CubKoG9j5qjrkxSAQe403x11C/rUbFs+WbQukFNwA3ePyxo3x4eE+p
pYWv2E37eiQIG9dDLki3+CYM09TRCpEJS6e/tHOUDSHgoXWjOGBJD6CI4yA2C46zyAyTmWiDZXdF
jeOsSMcoO8kqxqUeL0da/kd5Wwnz9Vt7WeooRoCK1JfUvCvHJxD7oKvoXDbDdWJMff2zYcw5BbHO
tACxhipqdDN3V1Xy7fLfF+0Ucy7tdRgbQgOf0eVgxvBl44dhfcqv3tZAf8PmPWtLelorGsosQ1P5
tT34UwpOorD+8r8thX6xjRkws0y4izDiOKZPvfXNrm+JqDHNzTKhb/Xnc9CwurGBiegeOnzA/1C8
aXJa9+OeYA6JkkCKHniiL2+9N9WPw5xXdNc085DXx0gOLm8XtxK0XQsbVhSpB90zNXCDMZID7p3j
6HSB4bRfZK8IzMNle4L1sAxYprymMrDagLwZxGnXcd9ZuuhFQk/Dh2v17fOwWfOc4EmiUeybtK8P
BFK1dExsdVcfrC9eJATmcg8PVIwUMBxiGocdVTCMcmq1DDs4m7/K7kpXDpZIpZa7axsTzPmfYn0G
KxpAKpNWHHMCmb94dC9/GNEqmBBQ9m0daTPwIWp332ePpLkbRK067qve2iyDCQGZZiUQg8bZDM9K
AEZiUE4t32Yw/tFRqVmU3IhWxESCuIolYzGxIlm+SbX9hPlPESEIF4S4XRETCSpjlBpQPCLaBObg
qm7pNSBp7Y/GtwSssCimNqjVYa5O6HT8c7vZSyYwlCoUH7sZVwJEQcmR+JSBKkdr8osavGpweJng
DuJvJ+BDJrjngbpkDA44uONSI3cDvsSxyPVa/p7Jw2ec8M0GE4zCXgmlV3xZL/XO0iZOuhAvFU1S
/8ve/THD9vGzONUna4bCgS7lri2hVKznz6H0EI66CzTwSR7xmOlbEEqDB0gad+PwEyrpi2BD+Yf6
7Vcw6UlUVaFaj/QZbPjDdCTq0/+0ma+ncXNLSbGh6SMFAyLD2un2SwblMGeIIMt02Q7/XU2BZX97
xut2bwwlDXKHjGAWjIpUWN/R5z+3e/Op90mg7u3STW5ErBeirWOC1f+R9mXLces8t0+kKknUeKup
B7s9JHZs50YVZycaqHmWnv4sOt9OK7TS/I/3dVcJDRIEQBBYSwGATDT08IfgHfmCQsyJoJXhslab
5o4uXmwssQjG7v8MvI0Okucc0LFeU9OrLsFMadNdz4loqmj7SsRWDsikhmxYnCqDnvRSwVpRR5f5
RND86gHDnsJoB/DrUP1/6HH37DxRj862M14JZguw2jW5N4DJF+mYgzyEuyRyMkD7a85yVAP9MQlE
xU6hOM4bowkAVJAl9LQ/M7b6ZT++MGQSnWHRn0T2sW2SK+U4v1wMIyWLCuUA5XWjuvURD0L+4CQo
hTjtQd4TyRFquGmUK5mcxSzdOFlFBa8SfYFDdvWrFAWmZDd/Z9xIxlP6KLoVsCV7l+esBHLekuTW
mEcMEhO2BaTDfWjtQll1lkrgSLb95VkQn7R18phLcob5heZ5CfRgfJR85QZlyMXHUKRr40lb4FK2
D9/vQ8FncE1RJdIyyqo3/ZMn8t1QoeN0osJXBuZhLyygrf55BNLF1kOVFbC6Z9ZAtjyBPX4n7YZ7
Ma3FpnHogB3GbC54vPn2W9pIaVX1Fp4v0hwYgCqZg7LtRCFl+2ayEsPZoBEpmGzWAOnFqB/oPjrm
g18+lyiBYwQ4F+Ty7GPvlm8ljLM/o55oOIHZEE7rMSQDwACPtn1X6Sezu7ZpKLipbE7pgkXg3yXk
py7KSgHgWg8r1J3ZjfaxO/+cfRPoiiMB3BBrEKeeAVTxG0CYAu3I8D8QEHRNNQiKI6bGR7nBLppJ
L6HtBMvPxrsmfMrJ62UZm/W4swy+WypbkEq2ExLkPHsyrRe5/GLFvTuTxpmp/ZEztpLFGf8sW4qm
jqy2mjTHZQmBTkmM60Wrf17W6S82+XvhVO7yko5gSycUSrWxO133O7oDHwiwsb3Mb04fui+vtOLC
qUyVMY5NPABJkhToo32IrY9AzFkrEXzgVGtiSBS3/xT5dqseihzkIJHgbG3Hy5UULl7a6HvOo5n1
6x+VZzYLg6L3Hbq8/GmXBKLBom3vdN4iLlyOZQwsmQXC7PA21g7ZLKjEbXuK8/c5tzSCX2cgEiJV
FE9e2Ja4v8annLa3dWGebCnbxcLRG+Z83juns0jOOcWaNE6U1YHi7tgkL1leuJFxPSCHmyKntW7G
xvjQgQKKF6qzpo6X1z+jSd7FxWxZuJHpeut05bPUAfbVEhU3tl3Ev1Le9UV1idpU2QC92HtB708e
8eh9sktNh+XbzS7yljs8V3u14DX5LwZ5FsxdV6TCnCuzxHWl9SlSKgaSwIaea7Q55re6oJNtOy3W
z9I472Sh1F1prE6k3yoBKLcD1r4O8IeXBZjYyrfGLXbCrEOoIueplslKjF4eATrxdWFNYLtpD9az
e/PIgNNFnmo7R12pyLmqaUkw5j9iQeuf1aF1CryGxN54p+8Y1sTwKH2wZrCSyHmuEs+Ocs/Gq6Mv
S4D+HjtIA8ltAwXlOI969p0oD9/2K+dd5JwYmcqIqBr6pIA44BTAP5lrQVQW7hnnumSQu/WT8Zbp
mxixZljLZMcSngZ9bKK5QaFZco4smwFRr6k44zHOwbcYA6fJDzKBBp49YFk38TEEwL4ozxdK5TzL
qJVSKs0VpmA+t190QCxKru7THW5rrn0EoO4tOvYEzuwvUfv31vE1kr4opF8z3q2PHgfWURc92ifD
GXMAxIvOgsCpvf2Z1V20N1GzVRkqrF49TNb3aNwPxeIaeTBHL5ezEWZx78PCWS3OryhlUf1ikrXs
yB3leD9FYDcJKILCfxPE+ZK+lPpsSVnWM5Nrara7NKv9BSyhWkTcy6Le9uKSUpwnUcMZ5CrsHpMd
Zl9xkvtmD15SILGJ8BlE+8Q5ELSNgtPQwtRAV9yOw2miP2Uw1uoGQFdEiIoio38bPF/ZRKFX05Cg
PwrxZgnqxWkTt8Z5myVn/l7+Ez5VJ+M1+dCIj3V2kfxEYF00WZWwwkGHJ0kSVw7pMkfrYsGWicyQ
8yPWQqpZwzylF80nu8EY0f0o7/RIlCxsXnBX2nCOIyuACa+xeQhF1V+saPRNLfVAKuUaMHuQtvs1
+PIGWQ9I2h4SU4QWKDAXHs6jnm0S5QRa1tLdGP7Mu9ZRVM1N8fhX96L0a1OYoSggMMPNReFv2Hqn
jjG45vC4MKpeNgaV+SAZjjE+y4Zouo6Z+bvzthLF7Z5RJfUcl8xd3eY3C4Y6cc8GEZzmEB0umV0/
m9MkrBSynuz3UhlXkqKjS5Y3zbjMY9XMcWHLTdlVh5PefVuM733+TYu/SeNR7u7JKDCgbUXPIjlF
JTWv9GbGS5o1PdbmtTZ9BmCQwFFuyjA1y8SrgmGiy+3PtHnJ7T4dNCxmMd+EQIqQj9VHAKatlQju
GLRxMS41rqBePk8u2jVcWZH2+tgKQDk3s52zGN7cyYSG1Yqx55HohoansRegd23nOisBXPCSmtI0
SAgBBRrnzP1bQhwkdzoKH+IXps3ztBLGBTBiG9NICqYNpvyT5WhNk1PJByU71PPr5QAmWjgufoWR
tFjhzPYnOcnpdaUGl78vXDgubtXT0M+djEYr1kvf3CZ+BgCNF4YPJV/1xaH80F1ptXZc3qunY5NS
hgObXrPCItyDS0Brxh7mip1omEO0emwjV4GysSimBErQAE9dBQb5EQBrInKuTZSX1QlSuUMaNlln
awUeXAzqdN7k6YG+Z5TQhjP4tdf5k6+DBERUlth2DRZRdBBbgyicW8Y2VyK5JezNQD+kQ7hPNGCI
9bvLxsH++ju3ap6FcM6h6BtpNmY0iMnzydCDFhA5ROo9QE7R9DOJ/rksbXuzfkvjS+n9ErVZgju8
lxWnut/VvejivJlZnNXhS+fVkNcheOQZqoTs5jeKJwO88zZ328wFCuWNurdMRy69/LMoN9x+JVhJ
5rxTl1eFZbK3cIbX5CZ79hZu+/LnaHDY6IPt2fvLa7lpHpaCEXAZRIVE59xGOTUzWQq0kRkSor6V
7EgPomirEnkP5uneWQimpIBkZ7PqM6eYVScTGICRWUwoudTH7PPkUHe5X9x4j0tf5BDBHm5u4Uoe
53mLof3fQia4edVqAPJyx5SealPEzisSxHkOTUazPJElYNyT+k4adTQQWLELdOd9DvbXy5u1afgr
pTgPYhVjTIsQcF5R+SNTOidCo+RlCdvmgH5ywKphNp9nxxilJZ3HHtuUNNRpkacs5rO4h2Vbj7MU
tqYrb1svhW0mLYxudK1dAnDL4jOb9p1c67vB4DzEE7ibgdg6S+R2SbGBElP3eF6n6ZM8PyTaCb3d
jj18i/Mv/20FuT3qi6mT4IkBuaa/qJhRVenXZe69y0K2je6sDudv1WQclLjHO4pMktopTTPAAd9r
i/XJkES9rJc3610vKzosEkNl7ylhbLioBntTOgeX1dkOjTaICjQQOgIVglu0dEQffD7h8s0mvarE
WbzCa3cYHb0tXgdYBUidHKND3URg7ptJjS1jNMQAXISm853HTWtQQ62ROGu74q7wyt087iZ38q2r
GeMuvSlSdMsN2rKO6RCGlAsO1T8tX87nKkzfFDXdKYP14+3tCvAEr3nmzgGAg+5FzYJbJ3otkXO8
JFpis1Ij4ilK5avj7Edj7JVt9IE4shbD+dtBR24zUjyaStOdnj7mreJI2od2S4GdGCZ2TJM5XRa8
aduaicICA0Jo7pTXBJsFItqr5iSuGG4unAqODQsNJUThSRzSZC6iuMRB7uQbjTzV9UNpFSKNBEJ4
MLo8sqO8NXC4ErU61jRu3M7A4FyhHvIwvzFn07VlkFcv8w6U4092NHl1Tk8Shr9CIjt1QQWJnOj/
cCusFjQEGR6q9yCjeaDzDOjoNujyUfCWteVTQOn379ryEHVAztCHWc/QB2e/VmPioBohWFmRBPb7
KsR0RmHbY66pHsULvn5nfgTbfa0BW8jV90E2F5sN6ybvmlMTXhWZIH8R/X8WAVbfn9HjS0wbVcK2
UfyusN20+o9bzYVEUhhZo5k9cOjy0CnSB6OpHFXU3ClSg3PsTQ9snAa9vcA9/EGqL8voX44cLNDx
aeV6G7hAmLZUt+Z8ZgzbaKgkT2iPB0TJpxxwd/KJzKVTJ4LCleCE8FP/qpIWIKbG6K7SHLLmKVYO
syGoGAkWzeBeCeNyaWatmDCAKWEqWI/jr2MRe5cXju3uhYXjA18rA1oqVLD7mXTKjaDMdhk50Ph1
ER2Ut36LS5K4yFDFeWOZOrSZMbg3O8RLjooz+4DPw1tkdxx8xZf384Cmstn7dbkXdZUxI7v0D9h6
r86S1Szgki/gCxTlx1j6U39H1FuzV925vbJUYU4h2j7ONVTaWBopK/Dj1SfalZ8YiYDlIW/6Kccg
lcHDsrAzcFukjY4KgJ7jps8dszauktZasJt5VDtVhIVWuw851LMI7qTBXUQ1QGwYCVTymEjN0xiK
sK62bfK3CP65LImzkjYG7msalb9p0wMwPx2jKQM7/5kaL5ftf/O9x1bPwrhDpgEbWQuZ+wN4E8pL
dEd2WgB4EldkfdsO4yyIC6lSEc2AL2SRokZhbpeWd1MqKGpuiiAAKTYM5JbAYfzTwNUh0WjfIouI
wdjZzPta/2cqBYXZTfBLeyWEixfaOKWDEkGIDaab2cHUsQ/YpBN7Ri2v55fGN4/ZkR3h5FZUFtk0
jJVozryjWpNkmMbo0YIEhH4DnI0j6/U+YjOlJeYDLtvG5mkC7B5jhrIBbM35i6pXy1w3YBqqhb5h
tQ79NvuYsa+EcF5CLUuq9AbSS8nGkMV+oORTnWUkOs5zmF0tg9bfRl0jC0ILs4R3rnAllbMUTe2m
Xq4hlQ6Pk+rqeuJN9Q/QCwiWcLOQZa8EcdZCiwI93yW2zIxR7GQYUZGvvQBF8QuaKcE1Ffof2TOC
Aido4DVApf15BBJCAaLQo4O9KW9b81u0fLr8/U0TRH3sf9/nxy0BJZfKOvOwS2oMrglcS3T55c6U
f6kW+QhKiy+X5W0eac2UCTBBTUL4I90oqT7EwDz1lNxVjMWR6W0yC3QSyOCzcKpVKUwPfX5Jcor7
u0Y9mYXAa4hEcNsijYaedi1EDM2p62/I9EhFKeZmdD+vFJ+QYbxd7eOB+Vepd2wQZ07z7VI9gSXS
GeLPai16I2V/+f0R+r0zfHYmx4lCU1Yy6Izyq2VPGLqt8e4bBoMVqRi2Sf9ZFvkhM6uvly1i++ie
5aqchZugNEnTFpff2gqMeG8o18tseXkuuJsJtszg8rUZ0y1FyGBjWoOh39Iq6O3Hy6r8xTucdeE8
LB11pc6KBnfr58FbPP26NjDyNd8CPcudC2fuHJF/EGnFfl/lgLkS1tTooBVtvkjtlUZ+lLYgpdgO
G2elON/aRWEB8CykL41Er0OQLZhCSMvNhg6UOP51CwbnVqvazs1pQRC2ThLg67M7so9AzxaVThh0
frxvdv2ViCh2c0BvLZQLv7FVAwk5xdphgua2OwDAzbO86am4mtz4U+GzJrEQjUZC2IFtn3tWlnMe
IOIiSsuomuPqPjGdVKq8DDOO/b0xf+SxcaUiT/UgxVaK9g0cLrxpAlneW/bqQ3iroh8eKeFJ9Ca3
nXyet9Hkks+qwT1VZ2eMQfTnx9AbMDTUH2Rhs5HopPEwwnVYT3aeIY4gCF/bznSIjtTVnD5xGEDM
6IjaVQReyuS8R0iKpgCeAqoKuPTTMMLI1xcFqB+lJriHbwrSMUaJkTldli1OUAHwG9qGDDglv6qX
W62+BvOtI037y65q02+sxHAHri9005I7QChG0udhTkFOuB90UcK5Wf+2V1L4E9YUthYurP7dg+HG
MF1gTn2Vl/66N5uDFIXHJVVcG1R+VCpumqg6oXv5RsrVU6z3122XnsBn515WfPPwrf4Sd/jSQc3D
mTE0jSgPmfrX0H6Uiue4/a5RUa1ucysNGVC6mqoa1hu45Mo3T0vZkkKyFI9IFIBWX4Eq7lj2Q2WL
XrcEgvjmEtphVinvcewIRgQ1A2WA+9R+sqqny0u3vZ0GgHo1dHiwN88/g81UAp4lZRiAVQlagnny
FIfep7fVK14JvwwZxpnVAm0M41MpkLypIN4xVJUA+xpczX8Kjm2QeBUZai200FyzvVIBT54lz7GQ
lmkz1q0EcccCj8XxbLBHoRbd82gt96bXhDq2S3YT5tm01s12ucBHb57ElUjujCiSSXoqI+9SutHp
M1wlUsOxI9HYnGgJObtfcBcqphQXFzU9VvnDTHwbxfgP3Wh/KwOWaG6jhgWkVnUGJFvMJZmx7TT0
mMzfiy6goP0VmCPLDN9lrCthXLQZrEwjVEFTQevHd5rP2rsb396BvdkTU3JsWAYjxwC+O5EN1X7L
YFaHWS/mvhwqs/L6bJ+M91knSIO3mqr/EMDZONUsPV7kbPAs+sZZlO/mF3o94VaZeO3/v81BFtrq
gGooY7iYCzLyXNR1oka1N5dXuQW8el/VBOn2VoT+QwaXC6dlmWQx5q9RiJK+K17mWXfZK9APHNYO
n1BXFRSLtnJIDW+ebzChzD9xqXAkJ4sZxm2N7pbBo/uaOqR1Q+K0QCwF856Mrv8mcqXRqT7Ai/6H
ZG7rRsmIEgs09l6x3Fj9S2IdLPWbwNjZyeGM/Q8ZnGfq4kyxofriRbR8ifIjaQbPLH7o5medHpYu
dHLjB+r3gjPGvnpJKuecinoJVTWram+RvtJc81RQbGS2b863dviR7PEPFTkXldjWoFcqNtDoXmXl
WQqPqXSfzd8X/YookR+5bfcR6Ne1TP6WrWhaEtIxruFDGAlT5DOiriMQb1DPnl97pxXF6q1bByTq
YHEADTWCGeciwW1fhqMBGjBtxx57iwCD4O5bxxySBCe6AzACHFh60mbvsgltBJo/BPPu0h4qQ6+h
ao3iznRrZlelKEMQieDu8vmkVkVeQISpeklkOnV3ZUbfL6vBTO6dSWIs1DLBxGKBjAK/rxxxuVh9
FCkAMm+Mlo2+uv3waA+qY9fLXs6XO1qJCCG3PctKJGeYBemzqGLJcnpYrufIhS3iOQKhRjklXqzh
ysHuih8osGt4A/xXUb6ngg652tuM096MeyeJUyfLQkfKZYFZbAU2PBgAR1TW8Mxic7GglPMipESq
UUEA61Oc1nuAcQvijUgG7yDnsF6Qfigebed4P8YR3o1CSXBzEgnhPCSdOjmPTexSncSuChS8WhZ4
w03zXi0VZ3pTaYZKOIa1py4HqbtqrR0tBGFTJIIztQjkQ5bRRWjjltQ70sRPS1vv1SkRZBuXxRh8
nlaj+0I3OyDL9/WVFJZOke3Cvv3IchF06Nqg+tHw4vDnSc3QFywZ6P3wGmDFSmrnWUm1H2LqX3YI
m5kGkFj+lcMXOXSjteQygQWPLmCB0Ka7i6Q9C/kKmPTo52nwRUdz09RWEjlXutSxUoH3BRehJHcW
Q3a6TmDMmxu0ksB50riVUiBHwpgTU3MQA0NaOKAx/m87xFc1inHuq0SHQcvLPpuvi2InTYKXGWaw
79z1ShG2lCt3PdPMCCdzURDuugMwPXf/N7Bz0Y6w9VyJ6Wkpk4LZgN6AiZIV9cyk+ikwNLbol3Th
DFquy2KUmJD2aKCvjlxFfvgQZ4600/aRZ3+Ac0xb2zXv0MD2pFalgrefNhldulSpi34uYPCMbbu7
rJrI3DjPpk9lY089DLobdrG6uJJyOwtZ0rfKg38oxDm3vK+Tsu8ghViPU/Egy2Cq1j93xVGuHzr9
cxPnXjref0AzTZYJWNsMcN1y6RZA+QDgVJq1lxqGb6j9SW8lx5hzwQKyrX9nGisxnEfIJzLNdEbn
VxQ3sYu6V+omWj95dI5irwlHEULHttMD2iuqIQpBIx9n8NGUjngfsmtUdscvKiCyJb8cMd6sBXUQ
+6hci7z5toZngZzxt4khJ3hZg4lAJUfvpGslyw9TRR4yeXq4vGmbpxkUFuBSA0mCJXOyBtOK5jaE
oWRhoI7HZPxx+fub5r76PneyrGyU+nwhtVfE10P0ksRXevwBTDzNXsngjpQxmPEkWfCtunlQjGMY
HpVJYHSiZeLOk1Gp0jgyG+hU6ibhtOtzeri8Upvu+6wF37si2x36bDto8Yurwjj8eo0Rlde3ujCw
WsTEYJShYH6RUyVW1W6RBsgpvmcHzJzuh2uyj70QfOjK0XStfxi5SXaMgLr9elnD7ZN0Fs0/gc9m
Mi2UYhX/F6FO1G2//4JF6p3xuNxdlrdte781tThPESVFL9sjgog8fEuUyrFAvd0K0rut/u/1clpc
+tBqVr0kBF6v85aA0RXZN8V+csFWARAQETeMSCPuBmFralKnM04rvGAgD8YDsWavba3Hywu3be3n
hWO/r0K8YY+dLjOnYLf3clc6kdG4/00CU3QlIVskLZTQkOO1Y3RQwJACjERBlUq0VpxnK5owhm/D
xljzyyCVjqpfW7Vogny7xrAyac6/RelgE0y6IPP+3vtl6xjurDna6Npu+wz6dVxXpYMGl+FlwjdA
0S5xbk8q62lGbz5wUma/mb/X2rfLe7SdROhsisciOga7eNO2jSbEzEPtJcZTSYgbzfdJ+E0tj6EU
xPHPfrJdDOwJhG5mfiuhnO3V9qxZFNhRXn+cPADc7JYr6kaH9tDtip3odrFtI2cNORsZGzum6gCE
uw4PRu24X/TUVdKPxaezFM5GioZKRq7rKAfJB1p+qpuTIurf26xpg1D6915xxlB0NpkqBbdZdMSj
H4IC2rG6Isc6SAIRifW23Z1FcQEk0TUTNNbw4kp1m9HjEO8FJsD88rsM76wLDzEXS9WiFczuevmg
kzuCvCt8kuXB7XJfnb6k8m4iL72oLZvt9SWpXLSgVqS1VgK1zPqgFl5v/wiXwOgEMYnt9SUp3JmK
gY+QLBVqasA60R2oeqW1mL2qsjupU4+Ay3y4vJgCC+c7tLKysnpjgLzY3hfkduivterzZREi2+Mn
QCeA8tpgumK2N/uMSUZNPRPDSFog7xNhiVBgfvzjgwLsQTzg4DTJx2QP83uiKCOTG8ORgxLUm/WV
MFiJ1pDzEiUuhY0642yNxQx+eAPUpSWeB9RcFo2CbqFRoXyDjgSk4hhke3sXXsVFGurDoEgQNd+j
xMJ6HidXlfAs2geTX/jWa+RRRRCLt9Oys1CV04+9UbVzZuCNqmh2C8keoxo9A8V0bSyaa4SDJ5nJ
Dn0ZoIAHrhkYL5IevNyh5l+2o81lXv0N3oWhx37IKrax04FKsdO2oD8ynctCtvO1lRTOe3WmNHRV
iviC+YvAcOtd8mhd/6qUWJ9EGej20ThL4yvLIBUK0Qr3ZqyqGwM6J/SiHYMkTwLRg7BIM8I5MFtv
OmORsY3ajmEYK8BadzQgA6CnC/mHUojMZjNSr3TjXFlbFgtQkyGv9Xsc+wJPOrYf7u1dCa4cEVDy
5qlfCSN/JoyTNsnlPMPHFNYnstwWsaB4Jvo++3118Opc0TNNxsHL4l1YXKuiwetNv7/6/8z4V98H
jfkcVczva6nqhG0eNNkTUT8P2c1cCFTZah5ZOxGeYUtK8TDTJpD13ABp+QgjdyMKfmIMy4Az2DwW
oOT0qh8ibELREnJpzoy2VtSgWZpT905W7hB2BIf37cXuXfRcrSLnIuxqLkbFeDPxaB8lgPoHYt+t
dKPfAPfH64FmCh7Jow40Nu01/CTC0ROeMM53kEgumoVCQzY9ynpWwjsTrXBqUAZRILJ4gTvkWbe0
siLDnMNRZVPQ0XsF5/kD7dtrQ9E4j4EWmNk2c9wgyHSXk5sxv46sh8v+VqQF5yRiacLDLCb4vIgc
lTFyjPCY2KK3c5EQzjmEdtzQcGRC9Gc9v9eaZy0StKGL9l7jHESmgzbLjmB6FRu6Bjb8iUQOBsqf
5aDwpTvRE71IJfb7yl9ollYtDXPmdmg/jH33lIbVp66ZPv237eFC/9zENpVaGNlArnWzd+rmaIlS
3u2KE4atgdrBWDr4Zraok9HWXBUYVNnrjnQL1Jon4yUNbH8OzGPkVrvQZyQ3mJYX+Iu/hN+zZM4l
NfliFhi2RLb9ZQBajrI3Hspr4ubA4f7Yhp1Fca5pyGUloewZKcaw9wLY2WtleLm8Wcy9vPd+ZxGc
+6niSQ7x5sIex5tDEeQ7BpPe7UTkk38x9d9yeHQcu0yqEU8gbEi+OCweWntejIPmlIdhNz/Vgtve
tqGfhXE+iAyR0snsLVnW2xtbGfcaXe6AQikKitvR6SyHc0TaFBrqEEGp5TsA+IIWrQXkhl4z2knV
k/eZ+8Hc7yyR80pW0oxNnEAzbfcLcDu5thwCHAqQagpulSLlOOc0t6mSag2U08K7sb62wg+VMM5H
mEd1mQeaKjNFemRId7oEQl701IM2UfAkL1KD80YYaItoSyokeRhHdXIzP3XjGFw+RH+57QDNBDPD
wOzQOM86GHlpjhq8EWtemwbnVzujcWvfMxZqkFIITu1f7nRngZxWVVEuuZpjc3Cg3q7HgKstXbSa
g+lRDlQPcLWNWwqTlW1vcRbL+T4ZXby0NuAtWl8JJKfHo7By1dyyYY/OB2fEz9lLkQf2V/SzIlCZ
afTeUZ1Fc75QkeZcHQie6Cz7cxa/NOotXa4aSZQObopBmwYKTgQdSvxlOdPTxRwL1PezwnJ7Ujm2
YX9OcnlXWInIfTD38E6llSxuNQE2NM2VhFcTtpq4AftoLSefxoAtYvWoi4B/N0/CShy3gt0yg9uu
wgqWhZ9osNTREsTGTb+7ksAFExKivzyc0JfSSn49nJJhJ2zW3A4kZxl8A94yyehHsJBfwhJAMWy4
ylVyUo6KPzyKg71AIZ61QTLlIR+ZsLa4042v1NyPwiRQsC08BplZKfkkmbCCDkdZedDLfej1KS5V
5Bg6qlOggT3ddR9oKMc8KiYBYOSaTvh3rFxRhraToZmafx6qU5IjU38xVJGY7QU8i+EiZKGOROoW
WMSgxQ6Vn9PldiheL3vf7SN7lsHFxLGdLW2WsYAy3hqnH83iY8Itkz/Uz7FaMS4emqVMZTbn7oV1
4tOKBqRHsJ8+MFCAjQHalGEgszU17gwB50y3GtaKkE+3WXswh9Qhy+7yim2b3G8ZfHFVNSO7ohWy
iDxJb0HD7KSpqGCwGSnOauicGqWmz3qpUBV5ZXfoQXs8BvE+O4pwpLYj71mOwe3KaI8qIF8n1Rvv
JzAP0z3ZJzuQQbGZzdz7PwzJCdbO4EI9pZWsa+NbqGcNwNYRiGCHAe1qTN543Z1EKooEcqE+JyoS
pRIaLnP+aIKAR9aId9keWKB5H4h+2wM/vynRNsEAMcK6Mj+Fwylrn0Z7n9j7NBcc1W13cBbEhSAp
m2uJZJipqugjWjictrpV60kQhUQLxpmeEWtp3LPp7lm5lehnVTR0v91QfLa5dx2L7UJjjSVfoyvd
oivWl9zD9ImVRQ3QdITuJMjERUbOD2bqI3rc8xQ213nJjYF2c0ZFqXxiLZLhVRLUT5fNQbBL/HSm
lUtJarC5PzxLOGX6vVEfBk2ExSASwnnteBkXo+2h07DcjOlVnV6X1v1lPZg1XTBrkxnKut6Rlb2N
WTNk5aFiJ24ODiZw4CzyixEXxt1SWNa1RNX0uVniTHDrEJwok/MScpnFMRgMVa8nV1b0j6z+jEmQ
JV8TKtBRYOwm5x1mWaLJUkJHzMfv47x2MbHpX17G7YrHyt6Zsqt1bOpwGvu0ZPYuu8OhduPARJ2F
+PFRRBchsgrOQSg9po5iG+qMWu4rVeMPoeZ0k/18WSXR9nAuAhxPWm0a0KiO+iDV92NxndPSyeen
Udbcy7JEy8d3KAHWm3RgRsI99zQF0ZWyz54w8+OrDuMUuSxLsHx8VhfXbd4oNpKH2La/dJnmA4O9
xtRqJQgY21m4pWC+wcBYp8Jfk2xkj/ocv3mkAZOWqHzcU5eN7w27KBA9AmwmeCthnP2he6O12woL
OOSgRqLfU4A5W/1VPf5zefU2c5aVHM746nAe9LaDUvKRBAx8qQ/aA7AL9pfF/GXx0P0JqFRD1vhd
KrskyVMbCet8XHDvy4LmVQbIxC+OJyoIuZsOwrIUQLYA4xgwvX8e3h54MB3NcaJo9QX9V4FZi0ZQ
No1uJUH9U0JRDHlFIlyZU/soVZYfzomDe63gGImkcPGiGqRQK1izO4Y8HbO0r6IJYJ6VtRNsjox/
+y5orLRh67lydlPSZ0bJLkbDaLgdlY8T7S0/qeMg7eOdkdX3eVk/UguUTupHgFg1bNLvzWKLsBJO
AUzY6hK7bwLNvsBzK/0R/iPfjQFxSzQ+5LVA2+2TdZbHRY9KMoGrwtq9FCt3ZPtWr3zFutJKUUq2
ncGsFOOOcDemXW8T3DhGd/KKwc0blx6bV0bernyRDf//QMLFDOLdRmLS15R1kwDamzvNEwllozLR
e8PodzU38QGWhVG9XYWBL+PJ9vQHgeWwk3RJIBdUMkUvjdFE2x66TgPNr3fKjbmLcCtgQCSXZW0e
hrNufAsAieiizjWu1UkTBXnU7dIlPWggCvhvYjjfYQ51LoMPBQ7RAv9Ac5z72Q1FuJLb8XGlDOc/
mo52VTyzktuB9TPQr+xN2dxZQfUoSi82PfxKFOdEZLXHFA7ApbwUs9nkYNFDM1xl7c4GkMVCHppO
hAS6bfgriZw70XUjrk1AjSB1/xUoU09ygbLsspaGKCgFseWtr+aCEfKDBVqhWHFrwDKMe9nV3OY2
/5HvAYSwR224vE+94arywW7jlrfpsQCfKvXa1+S1vAXimqj2I9Sd8y59h2m7qYDLngL5J3KRPUsR
5ucZ4tmMg0h3tpSXVOd8TNYuatJb2Fx9vAuBHyqC9NqO2xgKkA1Uh3Wdx7HItbhXZwoB8aE6DHe1
K7nlM6vSdQDPtP/5yNk7C+O00ZowH3UZhlOS3smV6rk1Cp8owhelbTd5lsO7yXJIJcPAJkU/44N2
rIJlD9w14Jt3X1S0vn3oVWm1hpyTtNGqHzbscZhUya4fmxsjUwVnYNsO/tXo3XRkU0eJkY04AhQ9
I3V2PcTfL2+NSADnFkO9qgytgg4mQCaN68R+uPz9be9+VoBziKWe5HEkY75l6c3iqkrn4QbucXb1
pixE7x0iXTiPKCXxsCwAAvVGZTcqV5UIqWj7pcq2wJ2oq4Ar55tFx3SpypzNMuiAm7lh7Wpm7kRs
jtDVUb9gT/UiL7+t01kk+32VRaXx0tuDiZaacCzdIQxd5FXO5S3aDiRnEZwZj7j+dD2wFt+gspR9
s+/eaj+iwRqBJjy+gZbVVRgWSN67xcRIvuqqVNQh+Rcv/VsVHjlwQSONXcpQZXRnND9pblU4sdc5
GN1x50P6VXRHFenEWXeT9KC6ytGFokffsuqYZI+Xt2b79Jz14Sw6jcxKGix8v2sekpRgmvRVEbZ8
ipTgTIxkuQkYbAiho+ouFT3QRcRexBw8F87gAnQCEAuM7Rn8ZL+dZECyiTE/Gv0/0q5ruW4dW34R
q5jA8Mq0g7aybNl+YVkOzDnz629DvmPREIao0pyaMy+narcALiwsrNBt26MjKYNybfTr8NyXiMKG
da7cUA9FI8W82ZN/UJmFgWeghvIA/EGfu4NP4zHzxULPRowM9+IVnuTFD5Gb+ul1+H3/u/Gu13+g
6YfdHFtllYwV+uy0HIrHTxAHigrhvRmJksyDFo9e+QJAztX3DyATn4ACvjCUGS8EWn+N3eIc+e1V
4hpovkMHzMsH3BLg0CEApgYVHCLMjW5bUE1UKsCV4XomdueXWSdaEucN8g8Gc5tnJCriKsYbZAzS
u8IPTz+ykwoC6SgQdW/w+ia3UKxvstGaGac5/EbnG+f4Sw7edNtPwBp4R3zjVscW5geqU1pei4ZF
eC7rH2jmAo7hDdWyhpFS2hcQtF1ZqWM+QPsSs9ztQUp90XtLiMg4rToCV7tOH+ZUG2h8mjM3vDO8
7NScjMDqXOlOpEfMeZkTcDuBpU1XMA+lMsZCbB08ZrTLLNSXIARjYT5+KtTSHYQ8d/y1vUFpjMNM
FqsieYJzpx80dK9Pv8CZhj7EATc0baGTV08X0ujQ/Xrn3DaYrJtR1mlpFfjPQakOUd670ILDY6Sb
vb7K3RSdCTlkTfpVvRiV5Zq24iaQF90//5yLYrvF7FNJQ20cfCr4G+bwNox+NKO7KJ/2Ifg+bbNO
xsV0KbgF0xRnfgzI4JoIrm03Xhz9h+pRbef5qwCPnu+9fWXMZqwWosYNzGYOksTtPksORIPBrZa5
yiG/Si23u4CRLEBROXvUTvvgnJjon/1kfE8a51Nv0VZCu+gORaZ6khZp0Nuxz/LUXyJNjpxFl9Hm
HIrCJKEJM+HYWJHGGqNXE06OS+OE0O3Se7yy0UGBvkytdIUNFHzrgTaTSu3EkpmdrlW7k3oJQWYx
Q+MDMVM9PEy2+iEbfUNh9rSw+0yX6DDh1GiOBTHyWHYk0ZwCLwODL/eGwmzf3JdJGPVw5bQFZQUv
ZHS2LtWp9EuMPu0bCd2W9wb6F4qdSB9qudRUWq9a89GpZF9VryI0canG76T4sg8l+EKvq97EEx32
zR6oXyuRxSfXQ3sdi+hRRBDMtZANSycVNH/a94vbZbljauB70Z/3F/LaArS3aYyHtpKys6Tp9aql
R7q7p9IdBmYFEr842C75ZjmrTydk4kNXOrYnnUQXICfe3VrI6ytvu5fz3A/NiF5NtYdod1q6+mgK
SqYiCLrXG4gZ+rqqEcMdd9q1bJ1akboT7yX6zxoYX1z28ZLUK+zBnO3EQzDmmmg/DZ24SyA9btfa
cD+blpJibjyRb5Qm0mynrhUjhTSqOn4xlsX8bvfy5ONnoqf9T8z3nW/HgvEmoTJCCZCOVFLdjw6l
p+ISH+UjOe3DcPdYVaFoB3IOFW+Lf/fYTrI0hUg45teTc6Vd+lRwunljQgQkjn8BmANhVJOZ1xSA
TrPI/nRQruJHCfMsJV6Tuf/nBSGJWrP+Cywua/CtEbCuMW5yWRY9SsIFGZMfYLb93EHFJ4OGLTlE
p+ZC8FwZjtNRNOjN38w3UMZr6mOttzl9PszzdJqV5dA2Iu0ZAQTbaVLkJB8GDRD1etXovv4BVn2w
g4BFVFWJjWc3cyQGWe2KsKOOf/kt9XcQebO11PuAzW0wGNOO266ZxgYXpTTGkJl2R/VxH4AbKm8A
mI+fjiXBlDoAqhYE8Kp5GqPierTLY1QY9/tQXH+vGSoOj6Yhs8j4qLWoQi2mjjhCQ3D81QTNSfVp
H4LvpjYYzH414WSqeYLlQKjpAjo0N6oDCaEMdGZ+tk7rQu9SF9Ba8OOnN0yVWdey1koG+k7Uk+b5
ZHWR30mqX1q6uxLjtiPTg1V+b9PKL3USJOl4a8X9tyk1/P2lc61981cw1qhbkzwllap6tmTdtHGN
iT97etjHoCt5d5VuMJjdHSt77KoUt4zdnub5kqsHtTzuQwh3kzHI0cyt3qKzz8QZEE51znrswW5c
nEJ8vvog0iQXbRvjh6QhxJuf5iKJ+mKh7iHqdxP8PltsHMt0bBbqJNr+NJOzJn/Z3y/R7zOXkpyv
KggF8PvF/FVHC7zdiLhT+Vmtt6+uMdcSKMkXKddg33+euMl5vMS4I9SvoxN/T54g1un0v3K3Fflv
/vtvA8xEbiMYDObGwNomN36iA1ZxYDypkHDoD/W1IuoTpDu1Y9wa3elNCDWUwzivFpZJx1B05O7m
Z4KenMqLHkWjaSIjZ1/PdVKFpSHhaqLUUu2t9pwYbn3V+nTgpbEcUD2Jmkfp0dxbHeMeVKtc9ZQe
K730a2JCUuwTmCCy4ryICMaEn43xEgkIrYayQPveUiPfo0NapHDjiqrl+eMByRhRKCHwShrjMSBh
lsWvrDhpfunw+/F0iTWBkxcdM8ZNgO09T9scxqFKn1P9rOuH/+kYs7PFpZ1YekePMdG+E9DeJj/2
f59/zf+9e9nB4rKrjDZV8fvpimq2vZ7q6HNB5qCNZME5EnwNlqNIX5TC6iFI5oWLnxqDO6XBrArV
NQTfQ2dcQ4IEQj/QEgJxFrd6mD7l0CS7Mj+BMduNr9JvPVplvv5vW8j4B20KqwLFUXja/HO/Otl0
jmu3W172UUQRDDsNF6o2iUsFX6rz86cV3PHJfeitD7nTXZD28pJHUY+b6LzqjGtI0BhW5RNsG03f
dIg+gOBWDxJZyhejHkdRSMs1EAPcjYgAMT1jMu4hqqPQRJVx9CIDBPyXzjy1lSBOoafxnbPbQDAe
oY5Me04gLOFV40tfK243NkjKHvG/FrQYP6pSZI/0B/cAGfcwzRrpwkmBOY7S7ayug7us3WVci0d9
0G+aAsQEU/+BCTgiv62SbY0lfdVGGKjGm+08ejJoMMejckN7Y3q0kYrID7gHzkArGABRgGEna6w6
CbVoQnhZQIZEGaDN0K+BwPRpIPF+F/9isDRTipQX84ApB9z36hnDkU7l6ne0y006y0fRZAjfDN/A
mMApM8LEiqUC0xQ9KFLGMJj1qzbLBJbI9btv20bokjdBRZ9IiZwusERDu4+yH1b0oFnQ5iPOh7bO
VAwFfaoKyp7/4rRrLkmVPv8nCZl78eN6yP+fCEMTuHh+yhOtgdBkNBUbWur/otWzXdtKCnPXbtfA
DJqDflch83MwgvqwfoTWBr06b2j0S272MO2kwVgaoDW/o+MfjeExQo8bJHec5WgIvhj3KG/QGG+4
yiapllDF2uYbo7nBPKuP1ty5PrT2cNLJ9/0Px7UPUwfdq60jD842GEdSmZKBEpiE2XmpH5TxZ6fe
6eMHCGyxhW8wjBmCLisZkgx9SgOm/IwYjT2dn5k/jFz0CuWeKjBlIalva7ppMZ5XTfQkGulYejh+
19Ugq2570eSvCILxtarRGFAILxUvTEGYSofrLcnNFjNy9z+NAIclXYB2OtodCVoIJkz+umEZDSdF
Vkcn14Ze4Pm4zhVExjoqliYlc//XwjW5GrKG9nVl620Wtg7JhO2E9Au/861vEGzBeSzRTqiMgOjB
shXjkh+P6t0PwwEX1UE4LM0PYjZorHOF7k44a/DktCaiu8Oh+2Vgzg8aH+70yhu5ft3/WPwk5gaR
sXAIaCsdOhLo3QGmgtlDot9NAylyJBe9OC2EyCuI4JQHVVSN5ZvJ32/HamvOU62nra6OXpEZDpFe
tPU6s0SMcAIDYQc1q7SeI8Twike6YzOckKITbB+Nl9+bh4l/LF1RiMp49KkxV9SUcE/RFLodRGfJ
nWqQlVkOlXJPrzXRPD3Xzdoo7mJ6Gl37NhMFhjPkfa0J3ytfrsr0Ks8nx5T8vrsKez8Fyfb++ugB
ere8DRrjlrR2XeySVszz9JJDSqDFcyEdg7J5aJbjOrohRKH3EflPfFs3MI8MJm+ETf+e6dmu9Lhu
cY9Ev4mTPICf6NAfdXSC+7NvHHthdzb3JtngMS8ic0GGGjuNF15nuXK0OIpB3Ly40zqBPINwZYyt
dCUUw0EX/CcfVGJdyXUE5pvRpy2v1csHZrqJvFkYPYCb619amnwhMzzXYFyV/VWkau7Uj/7+5+Ie
sA0Ic+uncawrS4ummNw6qfWlbkUhE9f/bgAYe4/Cvq3C9tX/Tj769P32xfQpK7V6bF6It78a4Sdi
7L3JQUyVl7B3quUHUk4oddcvtU/Zbvpr+6uohYC/e5ZsERNDWbCzfz8RJIjoGAl2b40eMHcIyc77
Dy3oDYFx76HdGuuaAoFOUVIGpPIRKTPLW9DefaJ0QVMoqsbRA/reZ7xBMgdqWROpSAc49vKy+DXu
y/XQnDB543XH/cVxbxD7DYg5T7mJXGA04uSOnV9ln632JJy65jkHBU0KqmJq8Ehs8/1qFHI9WrC+
NnpAc4kz9oUzpZ+0RfAm5S1li8NY+dIlyjLliM0yS/KjNXpEg6wzyqK+ez4MVa/A2wNLYsw7TMKm
HUy8CEbzoVQ/zdq9Pv7a/yivvRTs56c82//BYGIyW84xZpiuwCAPlX+8RsAcn8fQD2OP1IL4j5uC
2YCx6b+wzcypgKfDeQ0P4JjF9as8aAfFb9EHSH7uL02we2wusMsxEj+jL96LzcTp28clKpw0Euwf
78bdrog5sKWamtLQYPvUMnUs8tghFGtrVAqKK71onOhFkgUHlueEtojMeU3iZZitdsUlhJQIXsOH
tM6e/redY06q3VazGRrYuXkq3WjInvRBQofxIrphuUtRFAulFTwKFVa4pYzb3lZibF7/Y3GtM2g7
FQy6InHgDjkIjujEjOXuL43rITaQjAtv23G1khCQXXJqTLe3obnUfZmEQjhc49vgMHZh9MY0yOM8
esP0XUbPTyHfrDCN/cVwXwM0jDUILiML0m7/XkhGX9lS3sJB/CFf79zq8GBIjukbj3R+67zQtKZo
hIp7625RGe9XdbKWygpQ9UP5pPppUFxHn+wM7F7DKT13siPq+uZv5tsyGT+Yyos0yAOGdaAXOadP
SX9KK4Fr4psiBAcVA8KNFtvfiiGaAmziWNPSJC+r2jROBxYXf/97cZ0F6N/+A8JsXNvLoKMs4P7+
KK1QoSyqlPqRixam9xeG2a62KcHgVYIMpkXSxRn0Kqjxj0N0IWE+L3ZQaIbbJioyZDqDVFdpZEzd
K8kJJX2gMy5LoPipkPKB7sy7W2oDxNxSuVKnJIHehdfW90WBeqVyO43HCQNoWfIRD6ERzCHrVKmG
ZeUY1yRNyQQigYpcSe3TMj2p5kslfd03Be6CNijUT22i/TGKlWJd4MX7pX1I5/SqqJU7KTPORWTe
QfHn9z4c7wSppqapsg4pYEjn/gsntwXJGo3ehW15Y7T5aSGQypJCwfuad4pQyIYwL7YOalyM18vK
fqgzSh4r1XP1krXK12Ue5af9tfBBDNDUQwoC4mnMBViFSFu2BJNv6Og9ZCS/NbpGEIfzvg76xP5C
0D9h83Vyu5ZnY8ZBLfL20Kv22SCLa5LS0UhyK2b/4H2dLRz97xu4NiskSH3hUiJTkEg/dYy+R6L2
NxEGYwFLYtZzRjP0KAGomK81T6DSFBwdbgvFdiGMg8sy9LulyBN59uP0OfwsvaRBf8xvrVN5NWA8
zTWC6rEfPNsTMdSKbIJxRIaUS2MRw33jkvxWmP3VGluCuIsbvGoG9XT4P/zLYAChQjv3a/AKpZML
GJ0e1ocOjBxFYJnCaj93RbZGTBu5V0Nly4flYkpGkk2jp3ZWQDrj2prKYP8gcU1iA8EsqLfn3E5L
CmHfqFUw5o9GLIAQrYLx22pTFnpHtZCS8tnSPpfTcX8J3I8CTT6dKLoBAUC2VbxOkLFMIKDqqZBa
pipYoaf+pDRyWWA92AI03oZtwRi3kBYdSBKLckQV42hqPbxB5aQYhNlfE9129q7boLA5SpCvD2PT
Kij7SHfZ+Kx0j2l3U0xBVz8Z4Yfm27ZojO+J0t5ewxprIk4GYihIm+QBAU9/7mYnPTCerdQVxeCC
bWRlP7LUMFO0TyCVrI7Xql46iTw9YL5YcGBFMIwzKkjdaMnajF4lPeep7UiSn7al4GPxDHy7fcwZ
qgwtzSIJa1ESy5HL2hk+Mt2xRWCOEF53rTwXsPBGuW6SxKnbzEmkDzWhbWDYBr4hlyo7bUGIh/E1
qKSjH+NTGBBafARFdfa8b+KCT8Mm0lTdTCWrH+EW9MIFwYyLGbdTNvaCbiZufWa7KCYeSVvbGOMe
e5deeshTzSfUg17oHLby2wgycK4Im0zo+3Hn8LLBSRz3hraosAdaEcL0RSAhMMZYLOBu5w+VjLfr
YxxST/JIshMcXlBeHTQvDbLrJkU5A+L2fn0Yieh+p6HV3uoYZwGeqkTLqbXXXwY/OlJh+9Eh32ZM
/eZQlhE5CpF3Z1vP1dmUzFIHXudrQeHHwZI6Y+F03uTRuaNBdF2J7JJxGfKclFbaIkwOe9Mtx8VZ
wuuuPO0bv3BVjM9I1j5sxwxfrfxCnPZUYxeTg/YN/Z5o/BX2YNK/+f03g8wqaGl1BdqK+O+b4LKX
m6SuSD96+SWHTu2JDo6AW+Zs3iDxRonHAZsFg3Dy4b8cvjdgxnFJUmKh4ZhWhsbIn9s+WDrNX+fk
wc6VlxHTuW7SjT97s/81WkXQRPlLWj5Dmt3r2k4QhtDgdmcPWDI1qdPlxdBHRDrx81L/suwzIYfW
kj90GfxdMSvJCXknIx0rxNh5OHuYyz0ba3vYNx6+hb5BMI+fpp27dZoM2avnG70LQrI4hYhsiR+A
vGEwXkVaRtTUQsSFSRSoRus00S8StU6s3U8kdPEoE2wbf02mpmq6jE4bNouw6K1Zjha+Tp1qd2Ms
oYlo/NSWoeg24K/rDYc1yHXS+4JSphAnVx1asFdnR84gLeDUeJ+AbfEYlW4KmYTlhBE5kQotP1T4
C8+2fc1jVGtShpSg3V7r4VG3BY9W7jYqugL6FDBGQajl34MOefRQjVQc9El6bpQrUFU1luAccTui
9A0G/Rs2ziSLuizKZWCMQf1UYGY4ulBSY9WRr0RZLPo13p1ZhVZzNfThveMkjOMylqQMVqHUK2JT
NFn3snUFktZzv/Y3kmre1FpyKGcR3R33M21wmW2Mkj6xuhGPcb28G5XvRX3cP8E8ZmCCas7fhTF7
aCeklWMZAEgxfQ+vZb/0isNSutYJxHpu+AXsmLEDxaJ9WNGyqIvcfLleadWS5CDXk8prSzoXuuBW
E/0+c83kxpRHGu3wSjX9NJnlJ7SyiZopuBhQGkXzEDrJkPz5dw3aqEVqSeuvxnib5+dhEFWvufHN
GwCrG4BGryk3QeLu2WuQj77UnaLuYi3fF+uXNNZe0fph7rfmnRz6pYgFjuudNthMZUJpu65fZnin
ZOljx+6SG3tYD7V5Y5ila0OFzqmVXpQV4sciqk4H/ExTIaxEkpSuWS6FONALqNER0XmNq5iO/ri6
KpqiVVNghdzagY4jbYIRVrc09nFLliisuwSfsPPrU5o6yjE8Za5GnPKmdfpryRMaDU8FimwhmfMG
DiZblhI8NohTX/pTeYJ0mwcCMze7UOk2OjRHEAE1vTCHw/XIm8UyZ85SIp1MITpIrDXE0OF0kMFf
AZ7ajzx0NzDM0Rt0FdKSho0F1nHQxos7N/ZtU4rqPqLVUAPeeBDke+Nc1TvkkMPcqZBt6RRnEHFi
c4+4BrpbRQHzrWEzp0BNrQjvJ3h9M4VKLQQnesEZ5x6zDYD67yoyszG1eUIH8WQ/ztmDjqLcMH+Z
05O8/kx6Q2Tv9Ofe3WKYBNXB36jSNvZ/4eR5ba2mwQtUP9DuivU4m04X9D7lxe6etZ/7Tp4fc2/g
mO3TlD6uZpDtAk4L7KvmUKAtEEkDqnQgO/F96oqk/Lih9QaR2U+7rAodvZxgh60URwdLg6bdd8rq
WoXg3hQBMZEvEv4zKLlbHCbrJl1+gwXXkac7WxLcY3wrf/tg1EA3Vj7JJelDgnsyU7/m1rVU/ZRy
QSDKjWw2W8Y4JClpijBs8ZFs5dIVd0P9Kc8eiZw7efyo2L8W+WXfKkRLYtxQU2cgBkvwil5BX55h
7E9CAGwIztXr5fvO0sFDZKH9ztB0lowolObIrmak26RHBW/15lq5rU9U4woZCcNR3NKPbqtTfKTN
7MJHLveYbcAZ39TIZSJVPR7ure0UN5ID4VE/uo5UMINRKhsR0wX/2tzgMZEIalzWbNAnPCRoP9dB
eIKk1goiGbQseKGvCGySazCEYE9lYNoyc6qbohtRfcC7UoZSd5HhmMXOECZOpnmQfnEX61yp3/dt
htsXpG8wmXM9jmm/pBrCEVqr7h8jP3Ori3TuhURdXOvcADHneujlvk5W1IxGY/WqRHOQHXay+CNt
7miQALeKbaAMKjPrkZWon5YcgU68ts5qDM4qX6v5F8Gu0av23SHYoDCLWSFriYo0jtqwON05vKZK
2uFJPtkubDE8gpsH1aLIIx9qrtsuj3FbVo7QFQlUnD7o2iyJa0YgPlcDwfK4x8xEmk+1LNxoMuNJ
xqoz83WF2fdeg6kbXzmaPrICeDpT0j/RqeZaBlqmUYS3METHZq6iNezm1J7AzWOQo2VpizMmmZur
uWisSADEvpwXI1xJgVeZp866Z0y2v8bkvggHQb+TCIb+983VgiHvNU97a/XS5TFJrwb1cyMyQK6n
eNsyNpyf47Xq87mhp3a+KEfbp8116lHEUiiCYSLOFCJuWUIqPPYg3ARx0xOdiZKPIn47vpvdLIdx
612eKwXS9/S1YDoqdNwat3Jr9JhQNFHCgRt6bsDoojefJ8kTXU5WcwV90YMMLsm6EvhUwfdnJ22s
ph/CajBr6L2cV/VT131plsXZP6KvLBzvPJCtqapqohhp68ynidXcQCUHn+aPVDRawjKPGOfRcsiV
eUP58nwNhLqVl04+8s0uBsntS4xdPU/Podt/3f9zuEve/DXMB+wrS0MauEZDSESI38b519XOjefB
yvP7fSS+rdgGOglNPGXfjQYmZhzXZRH/6YVDH6HXPyeH3qfP2OkoZFHgZgre0FjRP0Ma9Qb6PaD5
vlCFQcWprqf5MJ/rz00AQrTnvvf218e1zg0gc39JZa3i+RUhm55mjpJey7nh7iPwk3sbCObyspY1
qnMZa6K1q/mU+faNdk3pMotgFdUbudH8Bou5r6pVSXOS4GSjOJsakL2xF6cC90+rPu6viuuqNkCM
07WToltGCftG7Nu5uNXT3gmJq6XIcygHaDq5mvl5H5Fv838NkS1vj7pEJt2Uai+q1GtbSg+LXDzM
tYivRATDHPSpXRVIwmNh65A8dHZbuKSpIq+zRELJ3Jhms4PMGZZInjZLgvXECMwK86R0nj1+a6qv
Ddgq97eO+34FayvmYNC9iD5MxsrLKB7wgsUVSeUxCCZu7Zv2SK5paE1zzKErPwgQ6S+y/hLvcqwP
AwOqzpYYpQSdklAhBNfPcQ5WlAUOxUFbPOVAtRdAayq6Oulu7eGxn22pVfgNUntae5SzAbma+0S/
WYrKUfrSGYcPOODt8piPZ+rRUEt0eTXKf81zqV6H5tP+FvIMcQvB3JsxdEaSQUL0ZEX3RPu2rHc6
1CL3MbjPkQ0IOzkQtUMyTw3WMY8HBSIto3TRht9oZhwSbzC/pus5Lz9ywraYzLNrNRKtTC34Q109
aMOvuQvqoRItjOfXtyDUPjdRhzYMiZ2DjhUhzuKvF5CiuplrfqMv5j8WLxoq4TbpbREZN1/pqxVZ
dkGn2usvNcrPxbXlmd86zTkM3vJaWNcczRkKwVIFdqIzLh93F5gb21qGbFuc33ZTn3zrkkj+Mrb1
KtxWum07x4ylF9GmKhqg54fA40hH99dj4XZoZyHIgkkfUdoh2x1lnkWRVKmjLJWoSzSXIUodez6J
LUW0fYzjkNUhWaMR0WO2lM68Xvri15gf9o+ZCIPxFiGkb6aCRjW65U9d7Y4LDF/EY8S7+re7xfiL
Wk0VpScASQrEnvbvXjecLKw8rQwFFseNCTdQbMnVrsfGNGdcXer9GiRH5Si55dG+pyqskdCziw4W
S3LQoV5TZAXMQD2gnS4AOUXQHkHLotxIN5k7BekDwVgiqjlp6u9/N25ZZbtQxouEa7tq6wD3uMQu
7cvBNPjL2kLISnNbpKSioBbR23CjRaLIuozuVKigs5n6doqbQu2R75NN0F+ZQRrod6sJWhbaCWQI
UqZcm9mAMeuTWyuxQgs+yyofJPW4dJ5Bzn0iMH++vWxgGNcIEsPE7kvYiz04i0/r22jg8gnUtcGP
VsSOJridRctiXOKU2ahHVCkcB6FDzI27aM6sGZd4MgU1IuHS6NHf3DNRsRStVGBpxj06H/wKwmOG
E4KogOajRPlR7qW22UfGIXZDYWRoLUbmRlY8o+guUdYe902eurt3Dh5T9Rq4XFEmYkcNJkS9A1SP
kIGVx9LJqvZQ5N2tOS+n0gTZ9hgpoh2k1/0eImMcCRhujLRHbs+6RlMCdPfaZzq/M17jQIviYBEW
axgDqh1yjYwvJelLIOUb+cmBHKCUfRalPbgB6WYjGcNQxsgKDa1C5tDo3aqBELf0lNf3cvWbFJdi
/bn/2bg3zAaNsYxisiEbnKeyN8u/CvWQdZVjqoJjLMKgprMx9UbL0rw30GDRo9hhV60TGbdVKJI3
5dv4mwEyd2VTqZUVFjXtKauDuZqCRV8FY8Z8t77ZLeaqXIoiH1NK8JWfYnQr+XQ4Ur5dZVwmC1iB
oLsj6oAUQbJswqbdS9KYv6Z428QBO/N10jjkoXfa35RDJdcdkYgZ/9GH8qgJljTQDr0ym2++lxEn
UZZFOFg9QnkvOiIGPvSUZuminc2zdVzEiUX+x3uDZMwwadQ8lENAllLmSelNOd+My+NU3y/5KbJO
HYK4hPwg1hOR7kzp1OSCVDDfe73hMya6LIqikmLA493qHGN4ahAjgFBAm08kEj2qRWtlDHVpi2ps
JhRY9KX6WXSQ8atkgb/iLkeVUREgOvidbPonbL4gaJCtwZxmGbHpNcgDnaiTnQocJ/LFXkSBB/fO
3GAxZ6ILMzNKS1Q6CjPQhs+R4S/LsVouH/BTf1Ew4fjvipReHuPG7vGB8D7XMBzT3NTz4O2DcF3v
BoR5YJI+jYmM0odnlHeKfd/P2Dnj0hLZqcfcmzpBEMUP2TZ4TBQFukUFSgQoqPQQNJ8IuVLy5lMq
9Zeu7A4T2gT6In6Y1DiAlPyhzUU3KNcQN/DMBRrl2thiKAOBfzufVCjnxhgt399REQT97xtDXPW4
nOwQvT7yfDRD3xC1p/Dd42YNzG255sViJi26EMLr2YvdOoj8wtXRRGQ5+kU+inJv/DfFBo9xVIUZ
duABwyejhCASNH/vZdCqpKDpKI+jj34VlIFhLu7yLIoL+BHjBprxUZpkyvCD8JH64rYn7Uj1UjDl
LV3TGuZ0FCnDcG/tDRzjpsqFaH1VIKAz1tOi3WTz1ZyIDgDfPNDAahCMy6sGsyS76km3arDAMahu
XttXr5pfkoty6aH0Z9wEniiS43urN0RmVZNaJFFnowCSEl8y7/Pid5lBrfPbvtmLUBifuCoZaWN6
nZlIo0ftJyU52fnzoH3ah+G7+b+LYWODAco9FuZpMFGlVU5Yn+X+pZHBwjRfJdb9PtR/OWhvWIxv
TMdw1bURYWmMziWQQ5RBCO3BOzrbUtzNN2KiTH4Yor4hMt7RTDLD7icEdFSFt/5Khe0Q2OGcLQFp
MCghedXz/iIF5mgyDlFLogVcP/QqG6wrDVQeozY4+xD8xOlmVYxHHCSzjuwIJk/rgfMpOtPyKbrP
fEt0uKiRvXsfbZAY16gtazxoMZDosI4SQ1IqQ7CIHER0mH/LYKWz7+J7THf48WE6iqig+N7j7eMx
fpJ0GaRM1AymadaOSa7l2IIU0o/9zeSDmATdYbaqoo3k39ulJ70+qBOO2ZDLp9qeIer4ayy0x32U
/+J432AYszAmK83ihU6r3L/mkYIQFPTat8GjU62yyEOJFsUYiN2q5piEOGga9Ja1x0W76PInwYpo
tPTeNN5WRP+GzbVcpxkoOCET7ilLEElfkBiYIz2ItXM1Tr4kD14KIbLJOO3D8o/XGypjE7adZ6Qq
6SNa62+sFFLXuikIE7keUQMVFObKQRfA6m/GJAlDM8enssPBtWzDW7rUUevhC1HbIFuVLx9Y0QaO
2ccpTROogOaY5QIxhf4gk8P/9vvMjkH9QMPANsKnJXxOVVRKLcFFxXeyGh4Juq5hu9gbGPn+MAXr
N3USxlkHP1zshU8G4ifFbZ3qNgpE1Snu1bgBZC7goWplq6wxtW+0Fz0+wUmgh39y1PHn/tZxxzrI
GxDrzFN9gp407Y2aMYtpX6ICs3Z0ZLE+mqY7DOj8ag+2J2IN5Bvg3/00mdO7mJlF8hmosYaSkWa4
svazkY5WXICvYhJcJq+l63fneLNGxv7M1U5n2YJ9gHYeSiIO1gcNJV13Us82HciM+bozUpHjc+xP
vdO/FlGhR3mMP0kn0XQoBdv7YxhjVWo9akmB0KqoDkP4K0RORNTczI9CNgum279xXG3ZLHViGrCe
zImfkmNy1lMfzXzwxyjPpX6C7Ldgk4WYjMVi0smKSIUnhnLbg6m+8O3Q1U+4Sg8TePnKgy0aAhFt
JBM9RquS6AvBtTbF8cFaO3eVrENYVt7+CRHAsDzu62TJiWXRILU7yMg/65gljES7xw1C3j4YO+m5
pvL/X9G0bVU7ZgftQNNWoseRaC1MJBCXaLPsYvj9ZfzUo9yhPSREkCISOC6LiQLGbpB1M1aR++tj
f+7ulvGrCsVVKRMENf/F3kzLRnMxxoPZqCaXzFkpDYRO2i3+DbpD7Omn+f5Pryo81vO+GfCzENob
HrOwjHSWWhewg/Q0gRjtWB3a43yevOprEnykhZRssBj3aKb6KmU0wg6rq5xcm+mpnp7218P9Togc
UAUzIMPNPoqkLO/SGswJ4DySn4omi515avOrWO7uBhuqIPtoXMPboDHPItDsk0jK4PRse3XUsEH/
yPeoWgVHlW7LO9e6QWHMO+3MsUGCpvbG6VdnHUPz6/4q+JflBoCxgaaM9XTUUI0qnCsleI0DgrV3
ymPn0TH49lfkQQl2H1S0dYwt2FZaNLINu7N130ru2iiITX8fgm8LFkaXNI2AaIuBUMa86aoWpW2r
qhrHXrxJUSRnGOTMMa1SQLbFj6WIgmELDUxVqsz4bQO0KWXXYROnMx1m7iuHNuPGIMAJFaf+rAfp
Oerc/RVyp+nIG+jr6d7ciJqlh1JHS6TpqUEKpbiGDLtHlRT1E2oEnyM0WICl9qUIRIIFXJvcANPP
uwGe2z7X5oh2z7bugiypiEKKax6b32d2027SZRl6nKx+VMFM/yUhx2QWyUmLto+dMMWQTGqpBYFc
9je871w6qRKekv8j7bp2JMdh7RcZcJb96lS5c5ieF2Oic87++ns0e3fLrfZa9/YCgxkMCigWJZKi
KPKco/YAWAvhMgNdmq5g/jwQ63PJzFVDtme188UxJj6aBGgtMXtoLOV7gocW2k2NcXfB4dUeOCvK
vuvMpInauEcUaZK7qrlVhr3J6y+mudCHQLVQiYkj3VyM+lChCdIviNvkR+GGBMrDIP4s/PApTANn
2/p5GjH+PZmVIMsz/NssbjMjt+fc0SRelr1+/18oxVh6301iYIq4JP+Vw/iHInawaRTT5SID0JgX
GFdhRBc+zXasNn2UCSJBd0WlWWiCdEDpeGoA4z79FO+UHW29zL8GDo+qjbeYTG7ta8M4plOGvkG1
cTOgSmTJbOVa/5kTc7GaTDqtpmpUph06wRLprZVTK0AezcvVeKFYZoOHmpljD4g9J+1QK+92YJ14
qr93At72cCGSndDNJDv81FPYVTUWs6nqpqn1W1ym5fi1FWOLqJE7zGjqiEzO2Ul//4afsYBNgyYQ
IS0QHJfIpfWO1xy7en4uFGLyDjw56BIxaC4leG1/F0eDFaatFY2css16zrsQxMSNGBiWuTEjbsQH
yr1Z2ZVqSZMTHYBm4U77BoOznPYRnmpM6BikUi8L2kVdTjeqclSlwJJle+QGD/rLt3aKCR4twNxG
c0CQ9y+oZKOJX4hBuUhHz2a33TW+w7uGc9eSar44mImW6FId4kgDGw5ygQidKiPaLae77EBRqLid
Z3/OyI8qUq4kGdDRH+bCGt0PlDHB5qF9NbL8XXGMnX7f3mbP/rkycU9GB5rTfM+fR0y4fPJOgX7P
v8UzAaXNJD8EoxZKzTNQAA+CdBSE3fY5s57rXEUw4SSVUj9Rc2yiJiAlUCS3DUxOIkej68Yisrdx
P2/mCc1Vs6NhUjeY7LZ7FaXR8efpkNbqp8LHP/qwt3KjSkgvmTD+v8NHcqCY79x5sXXjv8ph4ocw
pFXUoR6LDAeTVeBF3oVohWze5NsOOJ31bvpUo5tmoPVS1nRiKswZhtb3pGyauneS+NKNr6XGmape
N4Tr9zO2lkt1ALwY2Jqa4WhprKYaOVuzbgdXCYypqUYmVyCdQJlhAoQm8KraWnwVhPl7qmD6ItWf
ti17NQyCvU2V0TSKFxTm/gq8fLXyJTRjEWN0JwyfteZgDdGzJPzcFrSaXSwEMaYwJ5LYdgTHfpgC
pDNUnDy74fJw87RhjpGkihJpopgEEhpEY8VKi9QbR9HCbJO3rc76jXmhD7WURZQtpTEOghpTFqOX
3ah2Y4e388k/90AvCd4AhncZbz9V5FqIZI6S3iy0XkMJ1JnLg1a4foxrwn5bLd4uMWeHLBVoSaUJ
dVG/iGhlwKU86n5vy1j1oYUajI+qGDfQhgnBJ8zOZvwqRBwf5enA+Gg3jFlrTMie03bfD6B+mI+1
ypGxnmAulGDcNNOJOLciToTwQOua8vO8N87pbwpdE98o7rAXFGd72dbP9atINrtUtHkO4wo534g6
9B9aaofcDG+NQwcCdcCmcCIRx5nYHDMSxco36Phh3d+MsWQFARB5tJuZcNu8V4+JhWZMbBgKbSoF
qhmlIQEW0Cm6hK1FXYlS7FTfJV6FnacaEyfgt0DKp0OIYFCzivgkKIalq7aQP3P2jP7yD6f6QjMm
SnS+UBUZnf7tPQX0d/mt8IBaLuiXUpcIFu/0Wy/lLsQxEaIaI6nMZ6R+vUcfu7LdjBcfGe1ImK6w
t1Vb9zJaywWGvfphMlDowJww0xvWCFwF2Rt1xFx3W8T6xVu/ymC2Ka1aOaglhPPGlTzdjlzjJ6hI
HJqqACr2lSNt3Siu0pi9SjohBts84gbtN2npW+EjRkYc8e4vbtvue+IMe5+j43owvApldkxvVbOY
ZhjILH1P5Z05feFoxdsnqvXinNIHPZZLCV78l2/FXvk9P6kWGPboZcAuvvOe4HkaMeG903JQqnYQ
qNaBM6uyPcUd57rI04mJ8ENQYC4qSuBV3VENMaKh3zTS8/bC8dRgArwJRghMeGFj9OBSFJ3VDp+b
ibuaN4s/EGhDk0klRDSuaIsu3g7A19ED6K3w0guvIWf9+CCY4dXRymyCcJExBFHLiS/h6UXY5+gs
/dNA6J//uoime5At7rYXcL20uhDIrqAk5EYloqcaFFY34qW76DsNGFgUEt4/Y2a5ttLZ0k+hi6yT
N1S5aiGYgZJRhQcxMUsbnQ5lSOYGzYtCfRyVsx8DrY/XLbyeAl6FsNNsWS4C5SWmIy8uuPWeKCFx
oiK/tebfvlWgJbNJMdbGO5Y5qrFTbXWa6qncoxN6KNxq+tJkXozu+O29WzX+hWbsgSyYbaATqpmW
2WP9GIJjdFsCjQIfDkaMCpkqXk1VkLu8t8awV8FAnAioLHWCbpVJf44lxF0pOnXVVFlGpj3+N4GM
Sp2gxXqZ4l4lFi89HqAFTPXOhW0EJ8C3ckx/dYtM2dChH4pa7KNC3IfAE6Wts3Pg2/FU7/IYF+Au
cbZVWk9CAZ8kUjJs2DkbaqXUrImAVrHxdvTMP/fr5CIelD9vxfXOd4vPFM1MkygEF0ZDYQmDtbog
jeoTVHoC4a2ogAwsVZe+wZNazEO/oNHhg4FcRbFAfcXQleBVk9H6dAz2ybHdaztaMeBFqfWt+kcj
nbHDTir9YJpb2SHSTR16RXjDfYTkiWAsT9bSqgbcCo54tRV3bWb4VlpqqdukXeJuWwRPFJMw9abS
6CmdxRi0L37itih5F4dtEasNrKD2AP0hpvx0IjPniNmpdeILSMrys+LlXrbz99UBCGFOyHlPXQsR
S0HM+WGkflxOJfCZ0fNutShjKo9y9cVvjxLhldPX1m0h6sPVaoqiVqngSKb6UBtvEzpmh/vtdVvL
LpciGEPDaJqi+QEdT8uOpfkaYkg3O8m85+C1wL2UwtgaCH/EcCwlbE6wSweQU4S/ttVYPfSWEhgT
89to7k1Kf0ERrTBTXVyyY/savwznzJtOj8rARW1d14m2c6IlBpS8jMQ2N+pBpqQKivIimK8k2HNU
4gmgny9S5EwxE6NooBLlKE8yvD6kJvp6HZCVtm77TXZqw+0LT+PSRdA9Z2OcLl41o2a5ENwnoVib
tKdevzct1cZi2v5ZowhhXPRuno7MNYC0nVz6GB938oZcwjwBgDcPCn9VBEgjMXCmg9pAY06jrI+N
qBGBR2vK50y9SWrO9CXn+9lQHRClTwA/VjkE7RtA3Feyh21DWI0CVwXYEeZW9VsxpwTTY+b1xlPT
uXnMa8qnxvphyxcyGGMe1RpDDYpBbY1YwV63532N6xjBpmdOvuMd2OvRWqL4ung8ALMnsymSVEqp
QmEWxaPmSegLpQcpGkI/1YGnLwQxxwIoi9FFHCM1qMTiIgZoZij0y9Rnzif2SKYdZITOmbMPu1oe
600Z4jBtKm/oAeGLTokx4HEOroKnooHsbzHsgSD7Wo0mvOHvee/mOfQoWEVLUJWibNYUxKE50b+7
U8t7M/zTiPHBSEC+YBLdQB+RwsQF06g1VUuQP+poSpkwXxb2O8FqbP+N/OHubu5KN7WaQ3VOb4YD
xc5QePVNelBs/QQmXpS9NqoFxSGnd5sII8DRs35uXfOYeaYz8aBoVis9OkDIMZmKlzxgWLyPhHHU
jXLQIdtLAWAYucHXzJ4fkj+vv+Wu4nW+rk7x6aqqglpUBFEmi17U5lIUisof7SZ3/Fnt9IMOvNjc
JZcR0FY1OonTnfyVW59bXdWFXCYJCNG5LAcN5Ar74TfxovvEHh/8W8WOXcw1f8ZVFsKYNZ0lKWqz
QBGBDy7YpjJ4hZLY8yRyjs/VqAkkflUCCR82j0nTstqs/YbeFafkUR/tUnzTecO/a3cB/SriT5Bb
nJOxVrR9mSAwT1V6IwADl5g/UjE17DHq7oc6Ty1jMA5m1nJaflfrqUvBzH5JpNC6ocR+pYfkRnIU
xOoWdiK9yHuNk1evnm6gFiQEa6iAHOi9B5C+7kw/gaigjHMLHOZvdckLa6tbpQEoFs2QePBTGYsQ
tSI2pBYyWum3X54r/J1xkvb1JYMjy3SYhBIZvNejMILKzDvA0NCa7fA1uUf3gZ3e6J76ykNrWVWH
GLA6ECmJH862sg6zofLRbhP058Hfk3nvG2/bx816uruQwRxrkyaEzRiBe0fdpb5V0u4UTPsapZVP
lnlPp+iS2xhlBJsjdzVSLOQyXiW0vVYiWtA0u3xSnGJXjmeMZDmiE7ukdxNuSFzNRa8C2RNPx0tI
Uacavv/QH4BvkljG0/QFoGcOSKu5xGWrt6GFNMaxBhVc45oWAXvMLg9mZDV4E8EBF2CWQ7s3gILj
S7b2K+I3x/DUZFwgNMxhHkZEKwrkMmNiPLgHGjTQhASH1yuwWp4BVPLf9qkwuZ7e+lM9RCLt7zR2
7SF1JNGq0TsC9H8ANHs5ML0shfe0tZ48LKQygUTUg6RqOlyXUPMcANF8Rk/rfWGbgAwpMCVspXth
t9MyJDIiGk3D4/w22A2nTsTxTDaBidJGHvMZbRIyuaMF+ixylfAzgC/L5WVSlDEbR3/Q0OsRD+E5
bfoDJobdbTdc1cNAEVkCfq2JLon3wWxAg27a0naP1lDtvkvsRErOaWfstsWsB82FHPo7FgdcMgal
VkkYigvykwHiwGpHHnKgaBxyF1N/5DNHzUIas3B1HkaqUWJYRmwfgv5ihpzvX0+vFgKYSweaL0ki
UKQCzDj/VrzxgO4IB3RKAHpHdgVGr/E5fuY9SK52zeId8p/NYkI1WOkLpe+xiBngpoD3Ju3FcUcA
53IrgRIrcdLKkm8SL7WN2fqP+8dE6zBCRYz4iCqR2rgt2jOKBGCRmN41wvlREhS71LVLH4h4C9N/
xuDW3Ja/baYA039vPrmIw5gMuFTmrYQGHi8wvoXTZ9K8f1YXi/xexhgUaV+E2FOlJ07lj5Y2zFZZ
cpdyNQ9ayGEDdGKMddBjKWlTvIy+mhiLaiW29lUDJsS0z0Rrftxevn+xHA0XEODoI/9iHKKYajkA
vwJ9pZe8KLCU/XjCDNRJ/BkdKCRbcSs4aok5+W2569t2Fcu4idTWHa6YEJs34HoCgH+oiPeaEXKy
2FUxmO0Fhw+SdNjC+51r4iZrQDgCnDRKqTQFViaNlm5wqjP0Wz5cGK9S2PyhELIi0Eqc6CIoi6Nj
AHQ0+sD8qTVbiGHMcEavWi3Qq7HgHxv5FBanMOEcXmsWSGgDISicJEJ0Jujn6Hjoqx7nyiS/iWTn
Z97/f9uJSF9sAM+EkgmjwtiUMsG0It4DkiSxcsCfYOObuwDIQ7y4RDMMdlOIZOIZhV5zZfYcztRC
1P0cTXegYSluKHpG/N28iWukrgHmZYfXinfFpa7yQaICciWoh4cpwriSEXUtSifIW2fxJVOOAoIu
hX6ogXe/vYqr79kEV3g8HmJ0HcaNX7I4M6dRkKuOUh+2X3wgvmfH4DjeS/Zwpv0uwoF7vKyaxUIe
E5gqZBv+XzUDzZI8+QUAPLFjOArAsIGI8lSDBZo7Lrm6mguZTAapDF0apA1Wc9T3eelM6MAKFY90
95y1pL/9w67Rd1jUCQn9834tDYXMOXjRKHp+B7AQzJq0lvlMe3TTI5+UeVUrtImbMt6QFPSMv5c2
o8vZiOV6dkwxC20S9grgIcFUlYGBejeVreRw1FuJgAbBSyyupBJ8jk3jCj2pktJvcmeqLVDEA6/J
GU/6wd9TfGUwpeyM1081SBmGiMu8hMuwppvsmspao6tDAWIHAB6rX4GLNvMK1isxFyIMHO5oeAZX
K+MCZTEDr7TDYHjvgUfPo8PVn3wjfSeG2a9Q0HOEszQHSEj62ILLLlAra0Srw/Y28bRhjD3Sq1JS
G7pg/5CY0E4vXhftih+/04Z+vogbVedLQWnkuVPH9fOckK9lXR+2NVkrZ4L/BoR5qOfgwYr1JwEv
JE0bVYlDAkcwgdoYAZghskfp+BffEA9UY+0CQcMg2JhlTPHCHN4r5WPOeRQbDVBWNYoUpSfcjIFF
LrSVSHCEJ456K8fKO2mM3RVNGY8AVMmd4KU8U3zIEQmaj0FrzLRkznDiVTLXYv07gYwF5qHSRUOJ
OjCdVwBGCcCNBbt7oy8ZYOh+442ert3c38ljTLHBa23QodXa0S+zJ7raKXYEDNDULioFnn/DJzCj
qR4TgN8JZIxyNka5a3UIFMTfYnLoSrfBxGktN24qciBf1oIh0HEIJWylBsroBqrFvCv7Em4WZlYd
Nd6gPMulYG/byKqXLaQwCsmSH9cU7cch5LsSvdY8dlbe91MtF15cJF0h9gqCRT7fCO3P3HzZ/v3/
YnLXZWISmaojOglzLBN9AJFfcpDCl6/Rmfbulvd6ZvES239x4atA5jZgZH4rAVAeY6WPiLD7bicO
FkjKaKUIfAqc7Vk5gmFvV2HM4TTOghmSwMgdP//VK2ggGoid6m+BmVvb68izNhr0F/tUmeBAFUoc
UfWIO5xErLj75k/ft4VwjIG9e0hKXpqRBGPoNbdtEPgy3gMVRw02Z4+ELp5VIUNAaB8E9asR7BIe
wh5PBBPjwhaQu1OECWZf7q2O3IQCGuATzl1wPbKBMA7kwpJifuAXNvKKRFMYwPvBk6Q40knKD+Jd
BB7I+lI0AHqIdzy2xFXFdHQLKaKBpI+9XTdkbNSygSf1wTmIEisldwEPCW41fi5kMM4j5GhNi2iy
peZuBDbGfu73of+SFbVtyJGzbW6ricpCGOM8Uy1V5qRDWAXIUSWz8KSmmy9juu/ElyR6C4qRI3A1
GJnYLvRW0JZW9njvEiBcJBJylsHOD6NDkTLFg2FJKKVRuHhedFjzp6U4xhS1EXedTo2QLwP6tgty
S+K1LvIkMIfQnM1lRuK0QNt7WwC+KcJIe1hxYs8aPBaS4+uy0V+xCD5zFuhTkpMMzRY5qEcdyTFv
0ydK8A5gDvRC1HtpRwlJJw+8NV5wzg7xHq/pt/WF12a41ocBGGaZtrsalK+RSdC0WcnrAYHQyQwb
lQtagAe8e+uG+/Yy8B5z1jxuKYxZXRVYyf2UtLkTSmeh35n+l4gHdrK6gQt9mKU1QV/fmg1ERIVx
7BLZMQYewTBPC/r5YvcaUnSGXmXgi23PSR7Zda7aBm8YjSeEOeZDU01JNuBqKLffTMEZ0odW5VTG
eCKY2JRWRK1KBSLy4BTod4X/Te8jjqmvhaTljjMhSRUHtY+DIcdcauSNauDWs78XBHRTZM1dkomv
TTpaUhC425Fw9TgxQS+MKpmG/mOT0a0G7WFOZgzDSsCqku0QhJDJM57Ij3TsKEJDEy80rV6tlhIZ
TQslB5RPgkyZ1ofjt+gYXTQQyNRoQM2feQPM61t3VY/JXsAuIQpTDWGlLFsyiP50sFzrPM6zbSnA
F2cMfe5mo0hgIJF/UwSP9QBMkZHX0s8TwtzZ8iBCe01L1609ExS4431fPGxbw1pSed0ag23ikWtV
b8dKRwRtKlfrFEwPqI4pqHfj3HrbonjaMBGuENRSSRQhA0kxEAfIbW6cynG3LWM9xP29+YbIhLgo
C+dE7XDolkVvd2NlZ+p+WwJvwaiWiwgnRKCZm/oK5yzwoQW81ab3SoQOEJ1z5eNpwgS5TgZnUBcG
udO18sOgR/cCZP43VZhA0GSRMCQVNiSddFsZX8W6tDUjtkXe0zIn5KD89X7RZmUMG1A6Zk40WeWZ
9mOgii7YyoU2zo4Au0w83um9hnBBy9l4GUKJBaU2xnmkTA3SoFcydA3Mnrrzd+RExznRCHLobeEC
4koEoBzPHTQIcasfq9u3kM6kY0Gbm35rILhTHlCVjkHGjtbY/anzKErrEFpavOM11/CEMh6mRYYS
A4Ywc+TuVjRuzZHXqMATQD9fGH8bp7ohVoh6Vfwzzo7+Z+C13m0a410tiDa0pJChwb14DH82OJui
3Z+kS3Jjd/j+CcD8d/IYLxuyITAlX8EdcXKL/MEUXF/jpBK8NWO8TBwBuJ1RS6gVp1Uv0icYkd+p
wPhWrvtTkqUIFKZw1GBdyVGPPnMDXfoSc6aWgtxGYopMmHZA62hj3SXPiY1wkeBGg+l5txIttba3
wxNn4dgL1CgIbdsUsOY2Kq1e3M/ckbnVE+nqpOxYXtHVfjzRNwaUlx2jKe4yXbAJ/v1vijCxIJb8
FkOHiH5Tuo+C3xLQmLYF8PRg/F6o5UItAwITaE9K4Wa5F4ucB1aeCMbzlSmpJ5OgmDI2T/74xWzP
uA9y1OBtOOP8KN4NXa7DysL0HJm3os7xROppbMEWHLWmCdgUGbN3jLML4ADRKhHfn+iZbeQZ5Zjs
MT+WnLOCkyWsq/K/osB8w2x5UWH6zw/h9KRxwbFmRUrKWaz12+nf2kAEs+kTGNq0TMNF2dCeIqOx
wbrUx/b0o4ztvCe2Ov/KC84M9x9kmX9dQchkrGBqqyBJdTNDgZW2CGX3FLoafRevmRt7CAguBUmg
3KCZlw6u6QjeZwz9uqyMhYiZPABmHw7by2cdbhTXsSWor9tC1is3i5Vl7ETTjLlo5Z5GO/SQop1l
bPFWolrBXW3VoLAAO8K2xHXnuqrFHBFhG4hdokqZU7WRDTrtyJislJd+80ySOScAuIXJQEHC2il+
40liVLtBK7VP26qs3/UWi8ccFUZSGGasQAx6UtGsieLJznj6a0B+OvFGZTgL96HJXCjQcRuFuCB1
kVtRiPEcSG2oV35GKYISEBqWUYAnjDsbhhFPkYRccv5RHujMuODmp/k3zUkEh8dXtKrUQhjj2Fk+
dq3Q6rljTLch4kYivzTkU7F2IYT15MgosrGIsU3+rTod2+l5e8l4StDPF5mi7Iv9ZKS4unb9bEXI
9tM8sMSKE9FXbXqhBeOpc9ElBAg7WKp4+N1O8a/B5z2GrFZpFiIY3wR9Dnph0PTlBKrqxKq0U1Td
ReunpyjxoZvCnVoTPBk3HM1Wn5bQAvSPyTHuOteG2SdERHXogvbEQ+rJxG2PlL+kvmDq/r/tFuO0
aRt0eJiDfbfmTohuuwTlBt4UHf3BH86Oq0IsWF5liHkgNpBRO6OT7EU3ceNb7dSDmr4+NU7/rbol
h2mPijLvMWMN1QKzZwpGHGVN1OC/740xL9XUaHLEV+lW3xk2vQyWXuiZ9miPbv1au60re6k7nHi1
qPVD+ipZZdzMrNopBKVwjg47Wr4O3GQ3eOE+PnachGM97i4kMfYiTEIWNONIJWkeYAtGAFugVu3/
kFFlE4S9yosgXImM0ciA3gkGgmNSPA7fJCf1ZgUMC2AhQQNIVh55V2q6SR/t559NZK8Dc0dqwc9i
PD+0+RP4wF79DmjduiE8lnm0zzTzddsneHvH3g40MTWDWsddVGz1XSTWF1OMH/1KcfFS51WtYWeR
/3UQ86+oQAScu896+Lwqyxw4XdWmUdz4maN2NXpMg9TKe/oIyyO9pgFya1HZs2YITWXM8SQwkdIm
pqf6P428sMThF2cxeQoxjpDH6Ri0M/qRKGscNRZwegsvlFsbpGBvvo1yUMmdQl/P5K5OoTGnEJnH
OIr9P+UE1IDc+aQ7laPs/rqz+i5vAoinJHMcyRioTYbOQJqgA4O8l9w08L+Nk8xJw3mbxoQzfYxr
OcxRtBhDgPtKVWsrM3GlQnfmOeCcQzyVmLASJKXQmA1O2Lz54kc/8vJu5KEsrFcHF7vEBJImVGat
pQ8SEzD46cQeXvleAYT/5zZRP3d7HpvrWvP48kBggUqA76tUgSnjehY4JaCmC1t960/1qcvtxusw
sIU0f6AWyeXppQ614XDsQHyhq90URMiL/K+jo9sVIP+jI7EpnZz+anJfhddm4d5pygSSuEuziERI
x2kdEn7nBMcpPvWWakW9Ba5Zz6h2nZXwnnw4JqozccVM0ln3B3o2lL8TNbBn0dUL1IgmHhkAxz7Z
xm9cnJRwkiekZ9oTZRye0mdMdnDy/xUhJlpCRVNDNyoISujni2RWU3vclBK8rZPGCcajYjhE5/g0
TwTjZ6T0ywZN2LhZ4+5uqPGulaYnv2z//+fKUhP2EA3yPGv8Cmm/aj7G/hMOOMv8BGrsOxnManVG
62tKMMGdh8RNkZCPWuNqwu/tE2Ul9X8nhYm1GPxSxKxD6w2mu6LoOftEsejd9zNBNq8nOoPRZI4e
H+qqtBXzIEvAQxvv4qbk7MpaPHonjNn9XvXR+JfCwATJ8u+Dfe61e6CSNXb2RbtpnNnWwUNiAupE
4Vg2bxWZ0BuYc1QXVYxHEvklQkWsEd7+0zaxkbYbyyEvfCQyQTTe9YVynkpeqzjHddiQKo19XjQj
bmh6ddcrtZ2OzxKXtYLuABO3lzvE4oxE1ZDKSTTjChFk30TdLgeyl83aTUm1q420w8TE7G0vHU8v
JoYmfp6N8YjQNhV3ZPDM7K4XXrZFrOW479Ri0jJc06dxThAPIpV0lt+ARls070mE/pBqwrugcdLb
6C7O8H+VC467ktGboqypGJ3XgJnBxm6tjsbOjOBimoVBqhGlNnAIXDS0CqPtcNccRpA+UPxOkxNr
V/dyIZcNUHNbpWKLF5NWD21p8q2hOQrA8exuZ+OllTiPJzQQfbCchTQmUAFmnxSyjwxKiM9CdiFt
aJFx34FFY3svV81lIYcJWDG6zJXehCv34Y1BXgb/MHW/tkXwVGHCVN6PgVSNKP/qAIUsjpFmB9n9
/HNbyGpIWujBhqQ0lMVWEDNnbIVDFWTAEFM5BsARwdKNmVEuKsOQZk6R4DZH6j3optxtLTi7wY55
BFkzzCEa2ZxYfumS73n7oMiP2yI4u8EWJdVxENFChJShk+7LsrAEeDDYs+yG1+W6dtNfOipLy6kJ
yqTiURZjAujfmR1KONqeGo/WTPIL7+mEK42JSRiMA8hWgd1pftOaSXMhD+ZldEEWuQ+PvNYE3iLS
fVykdrgGSKC4xbsWKkRWp96owXMs55YCvvbt3Vor6L1bRCYOlKIPlsAJKXF8kLz5UO0qwQpfepdy
pciTsy2NpxYTDMxMyxR9QtCJxOS+Tt50oT0Usn5MEt7pywmm7NiMZqimVshw11L5qcnobs1US/DP
Y6u4Qj1ZEg+qeP3IwswvRnUUvKL9eaNa7Fggal2JGUm0CGQJ2AJGAajc6h6VLzcBX8UkzZafATcZ
UJ4ombb77XVdd+urcOY6ZRa6nkgz3cSptXO1BggG2c0Nb/t4Ypij35eaLBwkpNBpc5+ZL1lwoxpP
25r8i5tdVWHcrFXrOMoTZGaFO4GJVgKEu3YD4IKd7EQel9icdtt8OAXRT04HnRSVyIyfBUTKw4bg
rKdkQXSYL9sRl6LuT3teuZf+8C1RjKNNmuSDuQLVXlktj7Ec3WbpZ1AATXGhDuNfZeijixLMuX+G
m+pbPIPa5B7U4uie5D0HrWZJC1HModuWYyEXBVraEnkXjscE04/+L7P5PvHaalfXTdUBTEtECZdc
RhDQAc3BDGEQVSrdq2FxjmfeRWc1LKmmiqYsopogHnofbVMlmoM2RTk8nTXUcdXQmn15ADKt+Vg1
PSfxol/2wQ6uwtgJEz3qFKWNUOShA2i51+9nTPLxZxNXfXUhhtFpmgU9qxucIJn4pnaKZbaynWac
Mtz63vyzcOze+AQvCXoFI5jMR3E4iN2Xz0SDqxY6459+MRt9iYYCR9yZt5T0J38FQhfw6lo7dHml
/PXYs5DGuGgY+GWRjCg704QC0AOuENAX9s6i6Cn5JeKVo9ZegEDN+8/6sZTpwDhA3xoORSd6ER4p
L0FylCOAd4YeZulqTBTL4N0Ezo5bPktvnKXlGIjO+FUspQ3wwVDyo2j+lM0cNJXmg3jn/8GKEQ7i
jfYGNvVtqRyD0Rmr7PMMDtXgjmMAbzF4K+rX7e/nKMWm0ImoKZguxvfHqjxZ/iCdpRoBvY45qTpP
DtPFGXW9KePaDY5I7busvUZKZBURb4foqb0RKdhMOjIif1IiDD7SHepvUy8Ff/dNcvjTl1rYEa9f
i2f/bEJdKCRodQ1Xe6W1kZSdQiezI8FKwbtm7BMuJAFvEamxLFKmFDXNIM1RIQGKTTj8AGsKCTk9
bjwR9POFCETBcAoJCgla8C3SbiLllzo/bJscNdmtXWKDxlBkcpHDFMJeszpXM76PKIxoX8zhazfc
lbxBfe4mMWd8FM+impbI9QT5R5a6tXKblI9oevOTwJn0Q9I/Tb2VdCexe9lWlLeWTMBQ53GO5xxP
/0Z7NuuTLBwDXnWTcxATJjyIvioUgKHHjS6srQhg8EUue0pyQwDpsK3Mem3zGnrZd3/Jz/RCD/AC
MdjmLQ2A1S8f5OjS19YVEXbzZ/EUXnhMkZzwx1IV9HhS0hMB12/DcPL4Pup/b2vF2SIWDgP34djs
JhRsp+5ciV+M9CvpOFGJJ4K5AwSRXI9FjzQ2UHb99B33jTT6sa3F2uvQ8lg0mMCgxGXYtxFkxIdo
r72moZU8D4KlOi168uuL8RAfyVvEAzznaUY/X8SKcWiFUa7hyJG0k/XXCcTNweO2ZjwRTKwoalHy
yYTn5lL5bQ4vfnxup/ttEWt4w+8Wj4kPQxhMQR7Ah6ZjffBLe3ih9xpQh9/V31v0QVAgloJCUYmY
quLdCjjB0GBiRDH5JAM831/tHpRnmE5S8KkWeEHQYAIFidJAVGhPbnxGdEDnm2lH5+Kg2LBLh5cX
cryWJdeRAzmfGg1eZRi+JxLi1IXA6WNeLx9cw5HJJBT9KIa9H6B8kFiD6x8l0Pf8xVLBqyxxTNCk
ScfCysFvmpsZwYtBq/3Ihvt2us1HjgnSTd44EVmUfT8iVRFWuE7l/Zc8LF2tek7BzzMXP6LGGcRP
VZgXS8dEC7HPUbVWcMab2X03ekO7L3igKKuX3YUIJjS0RIvMXsCiicVdFdyqWWDXAJXu3KDmoZLz
/JdtB2/aYQ6MEJbQuB0yLwCa7qJL+YjapjV45Hf4bXIKj7Z4Bl7rtbzZPp6mTPTIjRiYRyIS6Ea8
5MXXfMoteT4r8TFHu/h2pOK5FRMr0rjUW4UWRFrhosenxuDgB3OSCZOJEWUvhklDcNEO8mM8g2o6
jK0ieVP8T8xILyIu+s/fuxTghDstoLe4RMYj/H2n/PLL1+212vZavI29FxHkEq5NIa4ColG45dh5
SRTeDhWP2YgnhgkOQW5OKuAv8GYp3InSaax/dLy5I07oRrnqvSojgMPmJBhAH4DWj9BOXPOBuJ0j
e/I+cMyn7XVbtTENUxWSTpmh2FCUoyVJSmiWZyqFnRa7UNE4VryerCxEMOGn8KVw0DOcDoM9e4VF
J5eNwg4fTVf8orhSYJuHwONVDlZtm44QEl2WdUCCvV/EeAxq8HeizaAhJzwPxBKxCvku8ANne/1W
DeIqhy2jj0E34RcgmSi6B9L+Kruz1r5ti1jrhgMZyz+6sElxU4V5W1GEpPDcOhQCqrC1m9TSLdX7
v1R5OCqxOXIBmMbCaHCN6RPBNWbiFULidAD93lZr3fKuWjFmHouNFOYxSmO1fxjks5xyohtPDcbs
VL8YEqHGzElqJpZK7maMetcjZ284ZmbQH7FIFuZOHM2uRpqlkAddOvVT9z+kXddy3Li2/SJWkQQT
Xpk6SK0sS/YLy5E5Z379XdDMcdMQp3FLnlfX9BaIHbDTWrY5HiJV4N22gKb/UAHuXYzd0EgpmA11
/uIXd2DDzr3qINn0W/4MfhMPjCb+/Kr54fdq19hY0N4JOQ2Za3v3aFlpIRf45iFuhySCWwpO03W/
G66q3CZfJgfR1pUOkWjCdTv/XMnjot8kj0MChEEW5hUf3WRPTezqSvI0e/Aq7POkj8lOvjEE4+4i
reT8RoQtVkPN0ICzggbLi6inR3/nMfjHslHPulWxypg23076zoqvDdFjWaD6/FsZzA1ym7DpEKxb
NVVjh+au/AB79Voj+Wdy0mq0S4Y+cdXipihHO8t/DZYiiB2ig3A+ompzS2s0PBwMCdOdpECPd7HD
fhS4ou0e71nXeNBKrSVkiSSkncr3yZVshldTvdBTc6PujYfLbm8LsBsfDnQzoPQzNAAW/ukyAHMR
GpMWJy7GZ2SUVlQvPQaujU0hxrf7hin5rCT2h7TuLJWzprhPdCDkY6LaIFdaItkJOFBH6lw+27bx
nIVwxjMHaAqpBYyna0+JehxE97StDr9/n6eSGbMaPNkyrgkzW2Gx2Fp7sFIRkpHgEDz+QFybqqmz
uZ90pLedpB37iAi+0/YT76wDPDlIpJjN3AZIjarYJozYbadVduVZdnXDuEzDb5fvRfTdODOqAaLV
9RKiB8kSZ6AV7id2czP4Ox3jl2a0kQButmW1jbpxltGPaQeymI84aAMTBFQ3ZYKF4D/NJyZJH9Q5
auLpONgj3SeiWLt5/ysB3MeSqjmNjA6prGn+iC0gDU/C0ioz8XehdCWC/QmrV0PWSq01jbiP1pu9
0SmvjN1wKO8TF9yLdjcDub+7Ue3IE601ieQyPVnJbeRktuIYF6RFWmZr6vgMolZ7UfQjiV5jmop2
8ETyuFfLYGDCojDwKfu5/JbjvbA0jZNM5d6cJifO5I80Ww2DAQNoGvgyOR8HlgVDDnqMOzWYCaqU
9qAk1UfaWmcRfMcJjVa5G3WIIN0hxRpTlB0aVG4um+v2g38lhVPBMJmTYswxIRacZs9wMj95BASr
T45YInTmK1EOuPmIXYnj1LGdjEQnrBMuT6oTGNQm/Vd1+ZShuSs4GMvC3yv+7xsyOQWkxZDMU8XW
llB6NRzlqkelBmQDDL0+FRXytqP66lyc+oXmpIABkD2aafwUG0ppEyO0I8D2DnrtIe+d7Fq1QBYc
elPQveSq8Xr5vJt+d/UHcKFebvpcg5tCJ4qxVIApIz+SXgQ8v21k52/KaX3QlWalmxj/iFTDMcLQ
btMv6bTTyX1WijRzU1NMGejXugLsLMLJKmW1Qw6AQVIQXH6Zofi1Du4gpIiJOggsbTtGnmXxcRhh
vic52zwrvQm4wG/kFCf9xFCBJVe0kL6dYK2kcWFFT4cgDtnTZXTAdwDY8sy33MrH8XIneALrGQMv
rzQbS/4v/R6EI7YkXPrZjDyrv4Ez+1QtqqGZcGKZXrfhzhQSYrJDvDO/lQDO0PXBDOTcSlBQfFsq
igFtqTFQpZ2xz3aiae1N5V8J42w9mFLZ6gaMg2ZoSGUPIcAzU0EdfVP1VyI4A7eWuozbEMNpcT/6
IF/wrN6wg3DaZ+NtIFeHy9YsksZbc1+WPXwXXp95Bdi9ACUljKEemiY75QGt7FH7clmgSB84a1Ml
WNm0IAPWyDGOrwr95fLvb1fSTYOCQRYlMpOPZh1QOZJSRR8iOeQ3kl1glDBzEzd7+d67/TW5yQ/Z
PrytCudDINwUjBW/RXMfs0/lKlBb+OYq0BxFeh2HXSE/S3j59II6EEs63iv9WRL3FeVQ72sAgv7T
K21P/3TcPkT6+8eBuNynMEvQvqgd0MKy67m/740PwCKvBfD9eNSz8jLS4XtN5Q78SzYhT6rxAdbC
P4RwZfS6nyQalngKlO03SX2uw6/h9Emgddte6PeF8PXFse7LsSEoZyIQN6BSKOFizefJUX0diibq
TW7HEUsmJnQNvBR8zDKxoFdKDGdroXlwAFWW4QZSNO1rA/WkBIZs3uTBc7rEtizF4J/uW3kHMHgR
Cu+mOzz/GRrnq9AjnacgT+F7gcNFzc/VfDBHUdV7CzyPYiTuf4fVOLPK1CGdaQGnOzrJE/HTq+JW
QukMlKtu72IS3y4f2cycbFMMCwth1TdvdiWdM7WirZNYlxFfogOYBq/YxX5vvOSBscREArPeHg1c
CeMMbkaSJlnBACbna3lXfiKoEUa+6UlANEIv/6De6kdgGn1WX0SkFlt7z+uPzC9jBlVCJBm1KbjN
cE+AhEG94RgfwHz2NhU9+EKJmz7sfFYe0qCsW8UkIxbUR0x8m752REcfNG/xSXMNW3G82Q/sxM7u
M6f8JrBWgd7q7M5XOSPAUoneskZK85oCefHQ7ixgN2HBsb02bi1bdasv9CB6jm0LBYuWrimE6G8v
+5XQIEnkqI8mJKrG1azdjPNNkXwXHGxbWc8yuIOpRka7eAgTfFO2HAPavEcKsCgKJKzY/1BZmbGC
/3sg7mnXkyagdYSqRUBvlmm286m1BedhP/Euzq1EcI+7OeiStmwwOsXabNN15QcHhHE8vJzKCd1e
JI71bN+JAz6nZYLoRwYTyp96sWDijCwyUrnimnX0liuMhh1ZHleLJj82L2oliXtIRjk2u+MEsAk1
2CEUbDHlIBc8kJ20a3bBgwiLczPFoRq4OgiY3MHZ8ee5DBWbKG09osObHuf5XpEAUNXcyqGovyGS
w2lEUigTZvURBSfJp93j2J96+aYLfwq0gjn899d0Pg53TWUk0dJiWVRsAhTNOqKa4A6to7nhXWDP
T503Ihw0UBBRKNp8vII4Hqv3sgVGJu7WYqNM9SqFCQdZ7Nex7CiK6V8+3PbZziK4kEqNqFXkxoAK
0ud2OpTBr74InSy706bFuSxq0yGtTsPF1XhQ06yL0BNF7dEz9cyuu8LTCkE+s12xWInhAqgqF9Ws
Rzq6T2PvFOShI9/mcZeGvU2yU9h9bpqbTv0RGqLBZtFlcbFUScsklRkeG0GaprbRdT0G3uUvKBDB
t7262bJUUOWCNaLrndzUHL14uCxh26J+qwPf9QqlGbQhFSyKlJ9J7VmFT7JjGwrqEiIpnH+QZjm1
Coq2cj1lrh50jrkYdp7hPZmq+8sH2tJvRZZR6QZ+HbavOP0mcxeHDWV8LtVr06s7IFns4jz1kfHu
u6B9uSyN6RbvKRRZ04gCBjWwCnIG2zVlgjERBHo6XoEK2DHl0mm167a7Kev7cVb8y+I23+UreTxL
Q0AsIjUKAkgUfDX1fas+9sODUfXgajjV3WsPIxvUlwINb4wlXZa9/WF/H1XlnKI6tw0wqKApgYE6
TnpPh6tF/Tq1oRcF1L0sa8tzrI/JfVZNNUPNUFFzN/XvWaKjBAk4FUNUmNv0HGsxvK5URt8TOuNI
J+BWe8u+O5YHDOHBs4toJ4WyOGeoSP1YEAszLzWQ+wZaOGY9X1tWCWZBBZwbyXHo9Vuqh4c0s45l
WmUCZ7z1Gl6flfOSuWH1LfiBSpdAVQO9PGp4mbZA91iA644twu+JNSKZC4R9m60n1low5yaToAos
LUJfPf5KStv0GfXqAMiD6IrudKfaiXzmZiNgJZBfhZNiJegl1rjT7kdP95d97gzAbl4cHcPJ4gKk
QFd55qVGB97DG0x4UsTHPvy1EGlnSo3A+gSOhvAeNIvkUWEvR5KWdkZu+z52xva2VH/l8VdKBG5N
dCbunRUUlp5mBOw3ABSzk+5QD4VDQoEzY9b13nealmEyiGKZn9AyByLNJtuiSQzJb9V7bd7VDQBn
xSyzWx0URT5L4lwXIO2sf4Df2MqT9BIcZGD3SaiJjy/CDJtdxKVTca6rBL1ENucA8h58aR+crCOQ
4yu7fZ284aY6iQo1m98QRFkyUWUw9/CJphFWcpUWeHhL0/CjbKmLp/hXSxqdQBeu2W8Hn5Uwzl2O
wISp0BxCQn0Er5Sj7Kd96ihHxQmd6KgfPhACVsI4f5mDgiaTKULApNy12mNRJbYiHLPcel8pKyGc
U6TV0gRLA1ehAxpwnwJafBfNIgC2TWNaCeEcoDIDHbs08fjpzEOqHjTjuQ+eLn+sN07Ed1qHfXOs
Tpsm1tw5rQvNeiHlAnxs9Yt6tBxyCwIflIjtxDdccq8BWImCdc6zDhQwmRXWNLSXILdFA+2btXFs
U//+MzgNUZQ+ksaOfU+b3s673uu/MlYDM7ffsurJYxiICTA6A0+UW29bwlk0py+BnsVyXBDEVwU7
PaNsN+FkR81NJA+CSLp9n2dJnNLUk0oyy4ArDk3N1sprCnrgOhXcqOg4vNIMS16rREPU7IFVKRcH
SmK3MqdDX39kpnR1afyAkJJRNexrE6XloneyUQWU2SwwZvbxL6jnu7bkCOjfYYLnmJSfU7XPtWJX
Wvsy+txKmiBQCm6HnxJSUykJexMz7UMxYNkvsgtd2k2BqCu/7Tl+K4HGRcg6yhaKXQM8xIdXg/wc
RTuLoi/G5K+KeRXB5Af4ZPEC7l4N6lPyQKvPMdTbrAW52X+49fNRON8hZctEuyjAe2lHgNUSHJL2
pvNmtznGbubMRFSD3iqCrfWNcxJzj12JeMRU3eiM3nRYrgKfIULGt6LgKHJHfGG/Lqk+Fjmio3xc
rgHPd1vfELcxj5IDwM1PM2a17WKnPUw3st31roiUR3SFnJ8IFyKD04q9Q41ob5UYHsNkTdcC5muR
vCXoBY1PgcfQOI9RGlkK+muMfUZ0p0gHLToU+YyRxdfLoUYghq/jD1q4VGaFZleWy54WxrYRfKmb
xs6Hj2z1r/SEr9+DVKiSFRlbFml4v8S3bSAoHG2fBGTyOgYzTKDr/GliKbXGYapDeIr4S2v4OnxF
lR2NUjBgta0GZzGcGujGQkKTDZHO+S8qP6iTVyP7G5TCThJRJ3LbK51l8TqQLKUxMZTqeBwaG13J
46yEXy8rwH/4i/8JUfnFpNLsSFJP0OvWYz0Axc7QO+qOsl94odiGN9NH5SyNve1XjlDWsynQWCkg
i+3BrW9SpI/ldewsToSJkv9H6/PyfYF57E+Buta1nVa+vWFGgCZjGw9Ux6FnfM5fFycAnSlWT51x
PwkwBbYLBKuDchGlDydlSUy0qnWccwBkVuB+Z3uu8pXIMV3WEiQOf55QUsYOWDFojJXyKR7vp1ig
8dsh+HxlXECZhpxmrYaZj3LZD/qtJJ/0cH9ZCUUiONulLekUqUTfppXi6zGp7hdSv3Z1s7ssRqjr
TFlW2hfn+UjDAN6u038YpRdnN2YNiLH7Tv2mGt+TCBhc0o/R/J7Hog2wzROqioH0RNXZf39KbrJR
C5YFrQBTvV4wSlIfmlTQJNrU9LMIk/uIGCfo9aLFR7xKqQvoNGSu4N+o7VkVUS5satxKEvcZid7k
dNFUFNqK5DqeQFNfirKsTW9+FmFx5hPXRMt6SUa0LWI7xdjsaOzz7tAFny6rxObQm7ISxFkPZkxD
qykB4D34o0dckN0drQd5N/nLtbI3Hzo7B1c1EE52ZLd49WdMDAgeUMyJv3tMr/4ATjMipAZdlmsY
fO53ozT5jfwgT4NTRIdAyeyyxCtbyFYl+rqcqhi6SaNewvNzUScbUGC23nQ2me614cflzyvQSYvT
lNqIiqKWYXB9DEhPYgfJpyl5lPUHtRDtLAgsjEcVUJJabycGm1G1wIML+ttCDhxJkwSOXSSGi8lg
kKrLhaBNFCuf+/QuUp+M8nD5owlE8G2iyKqKBvqPp18KaiwLnGihUxeCh5/AhvlOUYMB62qpIETO
s5OxWE4dj+7lc2y727Nq8/tRQxIrtdQjBgKR+rpUYretcsNOUulLY1QP+jwd6gCw513lqKgpgG9k
35JJkEBurt6uDJzf7m2jWY8BAsEG/ACZYPc/NUz5gTdldkMn+cJYg9UE6weXjy76uuzfV4HGbPJG
AzcAKifWDtdpjyIQF5EAzmtQray6YEAKbualTfvngXqXT7A54bP+bpyPKCPVjCuYLx4w4Q1mQ2z0
wnLwsgAc5LWxaz/5IpqzEek95yzSPrVoryC/W5ryuFgYJ23nyGkXEci7UCW4NzzBjAit2HyDbqvH
YIdxkZ+hJ0uAcTNAlDa7QWcDN2F0Ln9RgS/koQZaOZ7ysmJVE6o56bKTg++l9ZwZPg0eLku67N4N
/klP4qhdFopxeKpUu5GCXiP0KCqucyZwIpdvDPCLf6q5ZDY10n8Mz9ak28UGNCVId8PykTmKsyoa
/Bt+XoxQVXKkdqF8Ow+PpqhrLjoG99hoSBQQs4cvLM3Xgha22Xyqkk+X70Qkg/MImdL9i/lvksXv
ano19MRLzcq/LOaykhky+zNWjqfHjMacAl8HnQPLlvqriGLPMQvsQGcA4ZdliY7E1HAlK6NYoiSs
gTC1iUeaF6nB8F8viLfMFv/7eWTInFMYLGnu1QL5tm4Yd7URHAul+tFakT0tCzD7xrs0ip4vn4v9
3ZdEcu5hkUPMqk0ovcxh+VnOmittwjZ50IGkQ0R9ddmNA5/+z09YD2On1AFE5cWVofqhIvh6git6
QxRaXRFKUyjJhMh+J/lX2H6XDMxr9O5ffa63THglo9SKaExNnEHrHqbxi/RJXVxZNOe0fSc66Kkw
C0Ioj74q62h2w7HA02SPcohZtJ9jnNuJiFRAIIZvvEih0iUFY60v1Lse+O2qfGelt5GSfOib/T4O
4UynjUmtY/YOWh1VjmKeApLYifUaiKxn+/7PcjjrkaeCNBXDAQxq6kjt5JYxGCA+lleDn+7f2+Hn
y5uoipSoRkKo3Q+u7iNxutGwwSntOgcsPd5H9O0sjLMZkubKbA24krj6rsjXev8pp1gFEDIsb9vm
bzl8IwWwQ+E4M8iRKvMVC/j0yEIvn0QkgQufZUZkmpiQoNdPapLZMTZS/06C+qd/Sc0xi0rM6bmK
Mtl9dBfIonYDi43vneX5K3GxE7TEmtxLuHq2x6tfx153tTz0LiOK757HK1FdTWCg/MgtmacxGiie
AvD6VfDNBLJDHwR2LOINEF0NM6yVU0vHBhBXOeo1uvoQYh10nCeBGm9H6vOH41wAZgEjkizIV+f8
pyQ5BEiJZnWoletgiQX74iJRnBeoG1DAlIx6WCI92nTzDyvPjoDTcbKm8dVJNB64CVuCMtf/3IHG
BVBdahIJnCv/wJawmorkgd72M0Zc3OamcQon2vXHj9VRzkI5t1BbTaSTCcbEILP7XYqCDQOS+FjE
/i2Gb5hYWdlNCsP502louVaUHasFWcpHzBYgV0Q2iapS7sKUpC2GWcN0WRN9jco7xIi/+33ughr0
u4eSYmo4NFI/7RJf0mSBejMDee8XzkfgrqNU1BHbGmj3aNOTYRbOPPpzNwjC6Bthwn9LIXym02Lq
SDWQpf5bZU+w9/IY6y+WyyBa2boqxoSxbaw7KSAfycHQbumdqP6+iWaiqP87KuGzoLyfygzKh6+Z
AdsXoCJAZtQOxT66Bashyv9eYAMr9oQyQ/ryN/f4DgjCTDBFZrEB8ziLMCvduO0opDTZvEhgTSiA
rzNlbHL/6QnDWULxusPpdIBOsv5Q4usPy03kAnzyvgBWR7aTRcrDlOPdta5kcsqTa7oEbiWUT5ID
aFT2bF9R8+W96OYER+OJbkinm4bCdtMr+iXpbozlxxgICkHbZZTzUfj90kFpsKnGZmhab8xstmMT
es0Leej9EQWo8nH8Jtr5F52Ki8iZNoCsYkb2n8tFfxoa/VudjbVt0q4VZBfbBb7V4VgUXUVJfdL6
IjeR/zdYrGDcGMtVumM8HIoX3Ytua7tss5LGDr6S1idpnwUhpAGNOXN0P/UsyR5sPcNrI3S6Z2bh
4EEW+MpN1FVlJZYzAEWfmkEqkFJPMaqVFmZtp1T1LLlys8g6gEzlGFfgIsyyyg2TSaQ/7IV2wRRM
LhRMMpZ3OwlbUxh6QBEurnxNd+q3TUYs3+luXXmXfQr7wUsCudhgxWpQYk8TM/BGaucLegOtalvV
QQ1Sp8xEkGoiZeUsPZ2zLkhKRDrVaO+HJbCVLLoDN6wgUGw/Sc6XyG8OS3EYyuOCJml0yIAwc0iP
1MMk3SH7RKA7zS5zwIwu3hAT3B4/FJuY8xSHGhN7XQCmOvMlj5zSNwji8UpUJhN8S36p2ASboDWx
5FVPv4TD5yV76UQMRiIRnG9paIpU38AcU5XfRiA+rx7JJLiqbRE6AGwwRQzkT87cIiMKmhl9Izds
vmnLsTa+ddnusor/h9/6LYNP7VDeqYOOwqgmn/jmvtzlpc/4rHQn8WrFmRuBD9m2qbM8LtEbGFpC
F0CesZR2TUZbI3ea/MOYMI6tCZwys8/39nuWxad8dBzVkCFotPK+WL4X6Nobow/8TC8u7rpMII15
+EvSOIXowQmcN+zVnUzadVGnLqWx4LbYhV8SwQWZLCZGrWsQEdatXUyRPWKTLqf3nXAKcHvXgJy/
HdPNVYQpMaEZ0wZow8DCwdW0wW3SyUe11Z0pQcZSx09FJR0jszyRGWsdbXEcg/5a7UX4zgIb0Dgb
6Kti7qcAd1glrdMVr1WheO30XWAFIilMa1enVfRqmCW2VBo8j42d3rAJ48g3DstxMp3RZy+u4GER
KIxIKBde2llR0jRTGe635bRd5tZl4qbGR4BKMED+Py/Cj89JTRQWWY0CG11SZ46Oij7YDcA1Um9W
vl7+joIT8RlhB5IcGiaof1b0a0se5fpk6AITEIng/MdIM4kGJirtkgyyIf1JkZ9q/dflY2ybmWVS
FFg1U5O5i4nQn7UqlthmtQ4WvFNYTI68TMByFWF6b3uosyQu5k9yGtJIx91M5WmegIimj36ep24c
lZ6cgB0lUgX+d9tL/ZbIl8GlBORWpML4dRsbWLcx7XCJ7Mufb/uKziK4K9KMGqh/jCKxTYBAEBLG
HO1GItYLwSW9BbaVySaYn0tqC1Joci1PT9GATQ1yHxsfi/Pn03Bu3cqbDLWiGT5XORbUDwZwnAle
tqI74dy61tBRUljkCKJTXMpAk+u9y1eynZiT8ynYna2/1gAmySlGn1cznfhG9VR0/H36trUQXJHF
NQEaIbt958wvwrU1eTNqnWVzLjwestEIO3gFxA9gA8THas/oCaudEBhj+415lsS58bAlc9BW8Kjy
rjpowLNKncaDrP8XPpdIATkvEZIxXrIBpcQI9psiNXJYLzOztDur0NS/tCnOURiw2SVjs1nE+hbl
ndNl3kBFAyKbhquB8tCghoWEn7uoog+qmmQokUfyXYuRubh9wirnZU3c1PWVDO6KrIaqyRyzWq/m
W+XDuAhsadOjrn6fuxWMRC9ZEON9mSf7GDBm+WBXcwKsvdmuqiuqC3Ni0YG4m5GInGF/nT0yUfU3
YFVqZQNLaHAGLwHTbY6ihqjyLxDJs7ZJk6RS8IKg1pVo+6Woj6oUChwG+6vfvTQ1NJJVqqlAXeGe
zjQviJnHcEkZgYPdqcqTVjyQ/jjGqW1Fz0Mtux/Ri7NAzs1WWCZr5qgs3br2x/q+KwR6t53orE7E
PurKAw5BgrxjQckk61+75a7MTi0WysqdBPyVJduT5DVAY8joroyPALcpGh4TjFYBvQDmH1eSm3hM
24CtMmrV1RJgm16wH7Fd+l0J4AJuJgWL3i64LE23jaPq1U58T8EVUTvdFSMGSL6ZJ0YPkPsSdg0/
y99E9ahtozufkNOWNgyBhRdhthHb3tN4k+WHvgIaPR40TXwEp4jgDbN9lzoDQbBAH2LxAN161lZt
VsLIZ8Az5kiF/Ollou6gv/He4olLBG2jTc+4EsiFT5oVhMYzZvWXftd3lt1NYAT/0FrISgjnfnPT
XNhDHb2pobir4ul+aoTvAGZG7+x6JYNzv2pLRtqlaBoWr51bHXIPvCJXykP7ypaGQ199+IBVr8Rx
3lgr9HlIVcRItbzpikOS7//u9znnaxVZEhtsij0eqhrYzIoz9vPrZRnbqfDvQ7zjq5ljCuIBJoSg
p1E8EXfZm16G3PutmUJd0cD3pjWt5HHmTDVKM50xjVoNart6YffT16T9Zs5Hg3hTYgqeFpvRZCWO
M165S8iYdCjqyt11Wnwdxs+Xv5/o9znPrvczOkYDXhVW+tipXpW9XP79y7aJ1syf7lWtCE1Ym9BV
mleT7BG27DkWkBBvvvVW34izfznojM4CyoRbmIdpvi6Km152ddn/u5NwDiColRlfCyFqWW40gqmO
/lWtOoHz3Izsq6NwHmCqrDJvVMBlSM3r0LwAlclTyC0tM0dCFamvEN9z0ZyK6Io4N0B6gEiqIw6m
l09Rf4gTT9N/Xv52ohviPEExhkpVhEgy2rS1O5LZgJsFwcvJagWhQCCIT6BT0JBMaY9SUTSljmXV
bmQlThheqyJBArvhh8l6gu2ZirDR1Vq+yozcN1MRdIpIBGf6BZqmZp68rRS/lmBjah4vX4rAk715
1tXLx4yGqgjwlnRpr9sJ6pWGfBtrD/F4kzCutkHUzBfdDecKzESrC2POS7fUr1TqFMrXPPNj8vXy
qbaT6bMJvXXnVsdSF/iziQ2RyBF4f4k7veTesAd26FHa0RMYsO36ULrFqRHNTYvOx/59JbjXSaBU
OKM7Fnd5fpzg7bDH1zxdPh/zAP/9RgDuAidlokErMYetZ19y41otdob0MAxfF7iky5JEofUN1XN1
oHSMWqkzoCCM1QeFqNJJn3UWW4FOCk/UfxM12UQaz7kJ2craKMgQ7FL6CLqdJRdovOBpSt/hWHVS
ZQyYbseJJlcDvF7pdPvwoPqlTw+Sf/n7CfzqW2Kw+nwhQWm8zvFS6Mu7YH5ig+3jIKhSC7ThbWts
JUM3BhINA5pQlUKfcrQb2tuuS72xA9FULTjPdl8bIIEmQAIx2sp3vFTQYFZEx9dT71N7+KzBuLCG
ltiGO5h2sGdo71XpiNKXbbM6S+UU3kyjAmTNcINAqPKV6UdKT4USuoVoLXFb+c5yuDAI6GlVylRW
m6BAvngO5++X1WH798E3CdQf0LLx7lbXknzIG/x+oAL6aolqJ9Wij8FeMVbLf6Wwv2KlEKEZg9uy
gpTomo346HvsYidgK1oc2S3uJVdIkcTeu+/90Vkg9/jKor5su3yAR80ca2f60xUBwoET3gFawdc+
hH+xOh7nY/UgmUZZBmhEmRgHkhe+nHTe5Xva1rfzgTh9MzAgbCQF3HjZZnZnfe/0yp6GDLiBH1mo
XJ2FU7goKMt0YIUitan3Rkxsgsmh4Qc6vkCQ3Fn5vpYFCd+2RzofjfevKvgdUz1KXYKtxhl7Zu0I
pq7hcPkDbvuk31J4J8sgaOu0hpugkWxPLRLmT2EoeWVvL+3wofToLIvLxpooBrJolqZgT8s+LfF4
1S0jFcgQfDXex/ZSBxYwHRGX0B0ey7Yce9GHtm7OuvAGtLQy2z6sFqqFWGLLwl2e3iyIf6Jlqzek
xAuWyiMpTv0QRGMPGaOjHYNf8jG9kfYFYLGVvXHAJtlT/92wMQPYOQugBuqnRtgC2HSBWOjRVEtR
dMoPt5CYRpXSYWRH6fa9eZ2q3y5r3uZNrX6f0wYDACGaMiNUROkz1Y80fQyjz5dFiI6g/ulfVVB1
t5MG5c7rH1FD7FnY7d5syKwOQf6UQKU4iecU/ofxxbendKfvDJ8hCIpaP5uObiWICxV6MNIlC1HR
IstdPXpj2zq5fqCGCENQdCvs31e6PS3goRl16F1e3c3xo9SbztyJWjCie+ECA+DvunphdYZCOqn9
Z01Uxt1OK1ZfiwsLTYdKTKe+PR2Tp3CfKDYB/YYEjEeG3WldhU/MamJfFYW8TXe6EsyFiTqIuzkY
kdJWJLR1s7DL7GgF+974GTWCWrXoI3LxIamAC6FNENWCsl35HBj3l42H/f/vPND5KPzCeJEri2aW
wHdMDsRno++9L+1U4bjs9jEM1bRMS9eIzulC2kvaMAxQOIlm/tAbbiGCiN9W6bMEThlKq8gXSUWf
TNHTXZJRW63yfVaI2i4iMdzV91KUB5IBV6At+2n8aXYPWfTj8pX8h16fj8LdObir/0VXHPzsCb2k
XXnT7yKX9WZ7Fy/h0+LNBzG9neBoBtd2yaJA0XPWCZzLGZsxuhs0Jxp/qHqKNtm/mmBwASEeUqq3
LQKOjHpDet9Ogq/HLuC9Qp9/n4sGSmSi1MDACYi5N5XWTupbuXjowF5mRZqdLJXgKbI9pb06EBcc
+rjICgNfDgmsdT+53R2jljA94zbGe5sBCJsHgX6ILooZ28p7m3qRh0aInFy3rfvZU59LR3IC37LZ
soDsDrvYFQGoCezXYH/SSqSaqmURWxCphbVdN/qDGcsCT7cd+84Xx7mILqYlUTOEC1P5FIDLNY4B
QZjZTfH18ucTHYVzFBjfUUZzhBytvOqNa6UXlL5FCsh5CCOL8hEoHHjTAeQYA+a03OvlJwCAB8PO
kJ//7jCcqwACqKZZE/toU2gT6aYRkZ4JdI1vnTdR0HUKoxknzamx7uX4odJeLp9BJILzCGE5TmB+
gt8ZzG9Sr9oaUlT9Y3H0t3bxuxRyGerNlGAMrlVHkM2rnhLUzuVzCBTL5BzBIFE6mjIufg5PevKk
moLkdLtUZlATsKo6VU2+XGEFsaQ0Gd4C2o4xUcSeAuDW0+KwaUvzoP+4fJzta/ktjc9NkAhHZshw
pufhuaTXtfF9Uf3LIrbLV+cTqexvWLmVIYrBLNWju8rWn2qnfFBYRXOnf9F1WzlKR0wtwpWJ1v22
L+p8Ms7T9EkgRzSE0QCGN2ofjU7goEW/z3mYucE2ZswCKbH2QFWbRQ9f0c1wHqbuWimRKjjjKTgN
xnFp/LoTTAWJjsD5lTHvSG2w9SZ5AAJN9TRg/u3y3QsOwWOzG2VuVbGKUovZ3BP91Ku/iCVKc/4j
Nv++aR6R3ZIzdTatt1mjYDc8Zi5InxztkZE+IVK+hK6of79doD9rND8HpBk5CVsUq9zuNXgOdpUf
ehmAwKj9Dzf5eGUKzFRwU4TzOlhq7nSFTVpQ/SFI7jpdkCAobzi5719U54/I/oKVkSaqpGStiV5u
VlMf4OrY3pDYlO8wVh4oKF6kato3dWcPluqQqfLCIHFo+ElSJS+QNTtuPvVyvZPih8Aw3EbFo7ZP
0GpSXKu2XKMFRbS8M4xdgD50EVGviK9KeozGpzkoUdiJdpFROCMq9bQA0hRtnUptbBXgdIo02AtA
2Gy9fGmKJ50CFFJHl/ElijCs+X+kXddu3bCy/SIBEtVf1XZ3ix3beRFS1XvX199Fn3O8FUYRL5y3
BAb2iORwZjhlreR+aFvLr4Be233T29mKJ8CZTLYezMdS7q0mAopT6XTjrSqMVq8ZVtCBlwuNiGMo
WU1wzMTCastdJ72UPSi/UWyJ0mwH9jgnS1H3bVq7imtL1i9jFXqj8UU3BtckB19wgeO3T1TF6rre
8kly0JKHZkSNLXnwJckyjAj68DXoLkFyTuVTUBtuOjpDEjvmNNrj1Lhx0FgSKGz8xATf7q6vi/1Y
HbV4tlJVtLsADDDTcyYFQLZGE4fylIu5NcuCO46FNTTEQ6u3PfWjbcbAwCbWkH0dEPc22s3QXtC0
UHY3IdabgJl7JDdJeE4H1JDQhhdJd0PxNZ/dNN9P8yclupkUu++eku5TovIeAjwDwNj+KMbAKFi3
aFEQac9eewQakIsJ/e/bdoZ3Pxhjr2u9QsdnICbpbK09SlwUcJ4ExtzrUTGLQwy8wR6Ya6H0qPES
+jwBjL1XiTCDsRvGuGqyFzAy3JuT9rS9S+tB6/WOM/Y+GUaz1mocRifcDek3EFdEtY1mXcuYKqvh
jT3wrCQ7REU6XcnNGSvqPVAACvbY4AWjWKInfYUqA1I1tni9zpxNVJgos00KJTF8gAEFeWBhzhst
1pyXIE8C8/JUfAOzCTlSnXQ8RSxLS5l4kwLrIaAuSyqG+2XYWsba+xRYpMkRAvpPrRPsc+Dt1vsO
lBIYE3R5jz6quH8Y/oUw5oYGYqIrwInDiK6O0nL2WRpzK5weE33fjhygWI4oFuwxAZmEpmVIq0zh
fZmIaCv1wuaUtaHbBgUn8qC6vLEsNuWllWbWkQZBAWYdlelFUV6N7mKMnhrcVmlhjTUPzJAnkFG9
eEKmsh6h7bFwlIrKrsc7BW3BfjpYhnTWy7OeBc72fV41rtejY+ET567ss1RAC60kZXsZhC3EbN10
+AhJNagz/6eOLEBilUngLKVoHUX67Ac/AnNXN/lHrtVCBr12i/BjAiF1poXYPa1stHtdA9ANeJd9
jgKum6SFGEbZG1kE+FmG/CEl925uYJr2yqOCQFF02l38JB+2D4i6nS0lZNwSaUiVjAPE6T4oWoS9
2qBwIX4y/R/bcniKwDinup5IlNKOotC/9TGOVZCzkkmcI+IJYRwUuDaGWENTgJP7mjfGXh0ptlD8
2l4Jb8cYF2XUg6/WFDk4ywevK4kVtM1OjgYLrDf/tB5wyP2ucv4wVcAPRlK8aM9K78rNWck557+9
ZQCv/11EUGdkqka8fE3yS+juNOV7yOsj5TgLsIwyMkC5qJdoJ3PaHFMdWg/KZInyAkmpPU+JJ2J8
3ipb1R1z4P0JRWUJ9XATCuRDS9VU0DuJoK1m5ylJKrbgQ8Rz28xEa1a+1vkvAmHb2rHqfPV3Iewk
Zd1LYVsGGL+thOdW+aLweHXWUxULAcyBIZXc14GAR7fcWX3tTK7uNbvkKbFV3wVY0GfJLW0QOzxv
L2sdfGAhljlDIoxDk0U0VwGzhJjCa+zY0QNLO4seIBOdyQFLMwbgOP6Dt51MnGGWWpDXYPx2ALhv
mfN+kj/CmSktFka/YGHW4Z1IVIVwHT7eZUKFsYue03j6F/2/6gRj0kVhAuVojEXQqYcgsCSr2rX7
5JDdzQD84EVLvC1jLHrfxyEyyzSs0Pfy8F3nZTDXl2OIIsbNDFCYvf19sWPJ3Ju9oMNkTPetox1R
rPspX0ZbP4KcjQstvg5dcpX2R6uc2U9VqyKa1QrNGWskTIRDBRqY5B4jYYkZnI386POg01at4kIo
o+16X5MkEOBI5EB+8UfRCknnVo3xEYu0EMNod01GIo50kDxGYGumFyAig/iQk0LjrYVRcFEnZQgs
ADSnp2e9/zHET+i/4Fi99ahlsRJGxetKU8spM2lKmDL2xE5mK+EbZw9Sj+DsUUPOpaJe9o+4ZSGQ
0fJk1lMAOwOVBFODpwh445ZiTqAiDJ+DUH0kaXHq0Qk4RAEP8JCn/oSJZMS8Gfu2xjN7sCWPZr/x
MJBuJpBwiPsOvTIcy8s7PiamkXIj7P03RJT5OUb+LiB3KjcJyj0/ut2LO12MalU2AsoS1KP4R3iU
3fjQuhKo0bLb5jTtOO5ktZPlenxs1tUIlDkINGj+ADoTFR4MLXu7cB8feRMMq9ZwIYhxl5qUqRmK
GEjgo1Sh77sPjcUufp+xFMRQUc3BmJljoJM3e5DkD91eWUHUoiqaZDB63kaFFMp4zDhJ8yMaj7Hg
RhOPc35dxd5lsK+nbIxjMmNQwRmqkwFLS0BJGSkO58h5Uph7A+qQqZ4ofSI98vpQfSEuquKeiXwL
okLKAp+iLs55Y68G68b/lkZExsLm2lD5pMTxg5AlSfedeasCW1HlSHkb6fjTGl3FMDY275EkUROa
ofBnO+gyu/PFgzH1bhZVlkjMW0BTOJg7B89hrNqRyGOzW7eGV/mM+c0AwCrMgYRxOvPFLy+m/tjJ
Z8F87cUnKtQUeAhb24dJREYtBWIUUk0BQ1LS2iibjONsfYxEYnF4jMaYld8UCYHnauDwZx0GdsaY
cSPwTo/+ztbpMSY2RitNKnXQf+Mi2sC1d8eT6KZO4CZ2dDDvKTKbAkQ4h4dLyJPLGF1gHkxhN+NG
5P0Lpjmsbv4cFMCq2Ck88BWOJHb2yfdHqTN0SPLNBk3f7V6uh30tak6Aad+Sd9U5ysEOQBX16PsE
HEXOiAcCeLljvbA6TF1uG5R1y/6u82wYmgqhWamphr5Y0aubu1Tg5VH/4hSvEhjjMaedkVQNngbD
cfaCU7OLLtLD8EKdYn2pnnlOkbdtjBEZOwmvG4PO1Az+OUgUp+ww6x7E7va+rRcjr9fq7YW58PVI
sRddQpuWlZ3q1a/NU6JYpZufRlsCIfUIHmLBAkbPtlTeaTEGo88KNZQC3LFePkv1SSg5MAG832ds
hWBWZmemqHXrhWkVw1ED/sH2Ct6a0zfMBDvz1A/NoFciKjgDkFiiE6bXiasdelv00r10pF1PtZ3c
5nZsK19AIs6xUjztYIzFqJl1OVLYHAkjV/ODQm5UzAVsL5GziWx7Pno9UlPIFZgJw+3FxwjkTdsC
OO6YfcwNQ/ffLmwDxY/BxNj/rAIVDAXE/n5b0nqe5KrlbGs+rq1M5AT71QMfL/6eOn5xNpwCjHmT
UzhJ5WqiFWBSm3NMvBUyNqNqK6IqCfQ8mHNLCl/H8Uuk3OV+/o9y6FEuLnFblmLdJzMe4Z1sJfqh
7n8q7f0UP25vI0fr2MaYkExxndBnViveRcM+Tj+NCuclx1M6xjKUaU9582hnft7hgR8cQmPcb6+C
qwyMdei1VJQVBf4vSa3qs+xldDYNme7SNdCoaO5g0O3Ak//1kJjAoh/jUotaWFqB/Jgb0JSN39uM
WJLOazBZPyYNgBq0hVplW2Y7XYzrnsKREXJv6JUtmW7Z8DDPOEJ0+veFyhklCZowA7ragMurFnvk
ijv5afuk1gOV94UYjJXrhr5E8hbKMM8A328PM8KGuA2tLAZ5wczr/VlXvXdpbAUOvOBRmGNs0RHT
Z1n+ipCFY+84W8YylOWC2atihMyfrKOfsHjKpAoV2Q/BPxnXZZDfD0YVtDnqY5rxA4mEH94p+WvA
nZ3m7RVj2CbZSGFQcfqCZEme4kZHIM/eBpcmguPL3QQYZBZvDIUnk/59oXGqKUjaRPCsKf2D2QZW
avASVzwJjE5rc+YrSY96b0Auc3sTGR9pJl4cDWPcdC3XBfTGIsPXSFbfHKJ8cnLlNdA57o63DsbA
kXDqjYQgJ9smT3mCN4S7fS95v89YMq33pYLkaCfT8+JoiulpjnngQDwRzNXXQ+SUMT0FLW4OKgqf
yeftJax75v/dkj8YxXK9KtV2QvhmlqEXzUcRFkaWv/TVw7ac7XX8QSiW9REGcEO0qflBuKuRNza0
3baEv6Qgr0thLnwDNjGDpNDa/Fx9JS44bS3FGn9RGmB+yz3d9z/D3qsw5uKrbT3JeQ3fGQZ3YvFZ
EtErdztMN/FwkaT7wH/dXty2ydRYVBi195O5oh0DsXxWjUel26nx3b+JYC69LMshCUxayxLai+Yb
ljIYZ33+EPX1+93X2BxJ0gtSGAPcBHAMipVIid3x8Cd5e8Xc+iDz4zKREZ31TeXpALYpEkvyG06o
yZPC3P1CC4N6pD24gnlLOmBoAXQt5b0M6I9saRlz++Xa71NDhStWMABmvgrCceoOnbYT4PxNP3S3
NeDtrbYhjk2IIBsyaCKl1Kb4FSBo3KEEHR0zsGqbLk17B3ZpC2i4SAv7Y/Hu+31isyNCCyOkjLBD
EyFO4avoeuRWHDm2js2NkF5QlCFHKmFAxVHB8D0GEr36m+rO9ujmqBD7br1TD5xN5SjKWz5l4a5z
M0grcUbeZ1JVu47A01a583Q3l71daqE1x49y7Q3xzmwBH/kzQAjeNw9THHG+g7d4aqAXnyHkwN+R
TAPlaXD0xIEzJ5JDZsXWosbbXvF2tIrhqt8lDYlctIMsIpOS+VYSHsPyORs+Jbkdaf9oTN7q88tF
yX0dazPelaGv21V3klpeeP+XR9JVMRlrkkeFblayDMWsrQyTfsFRiu35RrMoBor+Sn1LeuEl6P+S
jbpKZaxLGxYRbAt8WXyQIqux9Wc6RaZETnJAh7MXJ65v83A4eYrKGJuuaOVS6uBjxvisda2XkDtR
TJxt5eDEAX8kU4qSJD7lnJere62/z8IPZbzeN47NpUzpkKcmcC6cPIM6lNlB6luOfnNuEptDEbqk
bsIS79cOY4tE87oiQ24NveDJv3lkFuMATd1arNLSk0nQC57ei4iaBM48HOfQ2TkiEvpl3b1NK/oA
tKpr9NyL7RepDv5xLYxRaFBOKELq9qlyBZ/UIrKEiCODd2sIPbmFOcjyMsXsJS1ZfEkB05B72a63
+mN66pzZBVwoF8yFpwqscZCFMuoJVpUamlUmngRTMHxN41/bl4YnhrEGhdJ3gTQg5S5j+E4XW0uU
AC5V7QeN99zgqQNjA7Su6v1ITAo4q/RU+PkplDrLD3hZY44YttBdxn4udznydKP+NUNWuBGtJn7d
3rS3YZ6NaIYdL/LRe9GKIbShO3ZudkMBZEMUVgOgRCCXe2jQb5TZJjCtQifYiS/ES93hlHgDWjN8
vNyJFbqmoz5ufxXH/rETSFqkFU0PHDk83qGeVb5TpmG/LWLdZYFgRRbBqEyQn/79GiiZONYl7XVS
vuSH5DT9RJTzLP5QXgJbBCu67xahVT1vC6W/+cdmL2QyKko6tc5k6a3/8yYodhEcsRpoFsCWo4ZX
NVnVnoUsRkmLIc+jiRKYi+TYCq/m/MUUOM/V9SrXVQaroUGuGKlOCwvRr9apD8XRB/WtW7qU26vL
rXwncdR1/fm6kMj0ZMDj+7GRY1UUxoQkbv1NvJ1RfGptXHgNEBCcB8yqUVnIY57LieBnGB/Bi7ya
tUPY5rbepHZXTJdYqznJbM6BsVNwWawMfqHCfomzOw4/hNwVeHPjvNXQe7cw/Qr6mhpBBnBB2xxb
2VXyzNLq+zr4ua3m60+kxa7RpS7kEJHIcUZTPkKhfpaSyjET3eoxCVH58bPfpZ8nTLCNBeDWNMUV
GvNghvW+DUe30POdofQHqYq80h+f/Sr6yvk2mnPYuIMs3NyQgSywNGBbMLF1xCRebrWNbTzWbrjv
btH/CuhdXv1NondtSyZja/I6bUdwk1OZsyNYYGyT8Lh6I0Zwx+aE4crIml2yF3Vr7pyq93hfwNMt
1vC0QyhPIMRzZkndT2nijcN8yesPpfpMGSwClDpQZltmDFnr1DgBN7FsHlJUAM1WsbaPb92CXiUw
GhwWyLunBUJ+pcg9YkTHKKrRPCV70zTZAtDNtsWtOqLFghhFrg2prMcQ0b6snMf6pJccbVy/kNfl
0L8vLoowtEqb6PSxbWZ2OXxR80PlT1Y+9xw7tq4AV0GMBspTWPZajYVI000y3RfKz4rXksITweiY
NiMFk7dQ8q6NLUEp7GqSrC6aOCtZb5hanAnj2FTdr4MsQOZKCP47PkZem5fkjjjJLQ8lkqNubK6n
LzAW4lNYVJ1odhVNJ3NEn/L4qiTgExd4vBIcbWPTO3oKIg6SQhu64FErbuvwQwNC161jczuKluhp
RgdJKVCp5CRu9VNwe3sqLNmu7WHf8qZQ/uIJ3vWOzetUBNMbQS1hA2/rA5gy3uBRq11ySb/1NvFy
N7+ET/W9wHXcf4kUrpIZSzHrDRrqgGvjkB3NYUl7wZ0f5B01s6aTfdu2E3+JhK7SGEOhdPUUyCoi
u8keXMHKXKD5OfWpcdSjsk+fKo5d+otHucpjDEcmdmIdpmhOBFz87L0dZWUZh+yp3lMkXWNPGcjJ
vkUuMvDC3fZqebeCMSaR300gqYJ7l/ts3/hns4bM/CJj3FsIfm3L4u4sY1aCRtXmEcEsWo4y5JPs
bic9+44AyHJLsqUAqdaK0zfLu4aMgUl9rUaLBM5SNAExCWDVw/aS6Bf/GQ28nx2b3clGxa/R+otb
OF1S/3M+faoTzUXT1iR+N9BAtS2N42LYXE+kNXKT6nD9aXlPCnSYXvz6oHTethTOnrHpHoD4jigh
wr+o+mwPouZ2dcDReZ4IGtgtfKU0ihgdzvDYGAKvCmJL5wYXf3kTXk+GsRnoxg4iUsBmZBEl+5gO
sSrd5WlrD5F23zcvGNrca/pDoz/JZNg1oe7UTW9V+oMOfpDtDV1/mJs6YmUV5A+YAPp9ubNfqYBq
px2EtmhT7tvmMu6rp+wo3ERgcE0939Ec80n7RDxigXgSnUm46/CAiTPsq32+kw/4H8f5rivT+0dp
zBlEcRq1AUFTQq2es/hboN+WCOoTTkX6L7b7KoY5B1GNOjD+QWcrt8dQQYNJifbke3RcLPJUXkKM
fvSf9/EqjbHdqE9ODXhnkDhKgx/yVJ7LdtzNhb/vcxRHe+VSTphynpoHo55cIwxuiSTtehO8OttH
/hf1u34I3f2FhhemH0xag4RP41Iqs2pX/NRey1OL4TzlBHGGO+0/NMR7VTONseWk8YcIiTOkWkLR
lfUa1LYSWrLlG4XwukfXL/B1eYxGB0mIvPlEW2ai5pAUmBQAnMX2Fq6b1qsIxnTDAMVGRJvZtfzH
qH4O08pSqheh+uEr+9r8tS3sL8HNuzQWWEyr9QkzArSryY4xnHqMbW0X7JOj4CrwwaJDfgxeeaPt
xb3mbotej7Wvkpk0SEpq1Q/IRJvS9kn3WmqO1PGgungyyO/aqIZ5BdRvXAv1Nj9c/B1tFjAc/ZJ/
FZ3YxTudc3Y8eYxtAaBV208JakhtZdjtFFnVoDp4TnJu2ZvD27juOmNcfCB7BlmDMVvyZfbG76Yj
W9rui+7NltfvY0+wS99tf42ualOrOj1sn9zqNCwRRU02VCIbsO6/byuAUJWoluH940P3mdjDFwr3
Ou86jMGiQvdAgZIjT+RIXdvbpVDGsqiCr4KxHZZlEneN6CbDczp95HGxlMFYknAOYmMieJrXGPMl
NhYooBrX2zQZOP4M3eLbP+4kY0/mSBpHYcaDMxQ87Sid8Q8gHtQ1ejKseTc45q8YjjG65U3JrjnB
5UIZI1OUvj76gYr4cACjZXJLkgwIRoeo5uFyrsXZC0FselUVVIKCEKyZOo1W1Hq+NtlTEzpK/RwK
POi/VcjWpTTGpmjxAEA5yhKbqdYLdbtAsGzs2RJsK9Wt1Jpt2UZ9ut7x5uw4yslm++VBGtTERAWv
nUJnisZDHob22CocBV3fTUXUMb6v4/ox6mKIfTOKEV7XaiWACfeopoldzKdpOKXzP4piNCRRVL+O
Ke665j+H8qGYFSvsgAcKtJSs+bR9Dda18X1ZfzSiRopZFCYy1HKaATErtxITREh1jH//3Ja05r+J
CDZNUXnDb2Q2UBAj2Z+RY3NGUQWzm7SX88LdFrE6sr2Uwexc1DazhhQ7di5unTE8a8KPNLyos2OI
n435pI4vpcgp7q4WRBcy2Q5oMkVAiVJRAhvyU2taCL1qa3Zo9Wu8z5tvyEo74ZFnRFZj3KVU5rop
vSrrkwE3VDuS19+h7Haru9kh3BOMzQqP2/u6qiSSiB5vRVFRYWJ8XhU2UyQFSHoL5W0HCJVW2lXK
XTnwEsDre7kQxDgBUwx9s6iQMGuOyS9YK7d/bN5wn43Eo7VD4Y63kavWYyGR0ZhEFYa+EDFv34df
Q+1LUT2m0Y/t3VtV/KsI1g4PJIhlgElAhNg8t31zCc2Uo4ScVbBl2GjO2zSpofcjAGGaOz2yk5nn
L3nLIL9HHtqggQQgR3aeTp8rlCkUZ2MctE/Ba3nE29H5SLsaWewbG9EVcGBlChUP5W/1fJsLv7bP
Zf0OLQQwah1l0RToupghu+jvcuBUZja5rQ4p7VKzefEpVSQ2blyuhh7h4nU2FUnUtRliKB0K0JZ2
3wJEQvkUaN/yPnFNw8lljmlfPzBFNsDGa4JNllneVGRjDogHlFe7cyTsuQPi61bh+vvMiky/FZI4
xvulByp7882cv+tGZg/18/YxrTpe6SqGfsZi49QoMTKgK6H4ZB773hbkr/H0EEoXpdWsbUl/UYir
KMb8CGMvk9FHKDF6k5u5xa4t8RbrXQqwMPk2DztstRZBJACZGGCuMg2VMT4dkL3QzY6l9V55qD8B
q3KwkzMiJcgreIPT60+HqzT2vZlWalaPMjSQtmaKnxGp3Ze+k39rLfVe8xIvRmOGLliKaG9v6/oB
vq9SZ1xVX8VFi0c1vMd8F/ggQLkt25tJuDVAo7wtibehLMb1rPa92r8hjyPr1R9oM0q0m5D3iY88
NMW/+KrrshjzpFaB0SqUSW18qfaUGbf0hJuyAM0UOMfuMJ9+GV+3l7du5a8SmQuN/GIVxh0C+qG4
C0C2HgRf43zm7CFPCHOrfRL1WiIhedbkjSVrF0JmpwhVjhSeTjCXOkp9OYpjaH47nNSqtvqgRXDx
lJsXPeWlsNft4HXbmFst+enYoNET+pe8pgDb1YMf2+eyHnYubhYT2vpam2jgP4wdUDAf8XB/VtA3
nsnhQe8L4FoYeyHJOksBOKChtftt4bzzYmxIg9Fcv+yRy9GiF2GSLymgiZOaB/PA2UOWJAnV2Uox
o5mC3pwz4Wel8QaA153J+yEZjJHwYzke+6aNAaBXAahXHE8YvLsD2PGtZMQ6xyKt310iITcuaxhY
YUOyzITOmQWWU7jpwdhJDmWsKL+Z9vjLt2IrPM6cq7u6vIVAZnlFJft1HeLqTlNuxea9nL6o6WSh
Qcj5gDosBJHfvWUy4PUaKbBKxfSoCLGrFt+kcuIIWVf4hRTG9plzM8dmhWQN2dWHbtfvO08/AkrP
5llZ3r5RvVw4/1ZtS0WjrUApOG2mXNjF83SYiwjLa3mDIKs3iSgaOo/AVAjOxd9ldXpqyHGDRYnp
keredDISXlZ0fT3/k6GxLS5CWMd6T4E3wG4LGGov/NT7drYjeLwV59IiVnmJGtu/4XXwUAv0R/T5
vjZNZNY2oi/YnAc8UhMhsH2ya/qDWd1j2G2WHqeMl3n6y/26LpMxiEObJ+FE4TBpp4D/mRKajicg
jtOB533mlE/Jt4+o/VUgYwUR16g5CNDR1TF6ifqpI2cxedwWsR4dXveQ7eaQp9Zom3CkoBzkqHrS
nrz+J6017iLvQ+/ShTDGYERG649ViR301VManM3ipgw5noO7IMZWTB3NyfTUVvzqHdVLjv6j8FSc
FS88YnaFVyfjqCDby9E2bSh3AhJo1S/tiMZgu/8GV6VfjLO6U9E0W/6MbeNJOOd4fHFObvtmgy7s
95td6npk1BHGg8LDtMs7e8Rqs2NSWeWpa1zzCwBOURvTeIgMqxU5sjhEJpZSDUOpgglupokBqj+H
P4GUBOtialaMWZp4Avx8DHh+UqWjNVSx57c//MpLdZAKuFlZu5xtoOe5YQTYSZ7SDElSjbRdDF0m
CrKzAN6Fy7OFXeaZOAqOl+DtOmtzhFiSggSrBxOrlaO2pX6XtA90vRIQNxJNlpCY1RgVbtG7JwQV
rokUA8wLkNKa+mvgcaKuNpEspTDWpREn34cYVAgQLADY9zn0/LP2SdjlLqA8PIlXyl3fufdVsS81
FPRVtaVIq1l6NItj1+wnHvou3fw/deEqgrEvcttIaRmMeFVXqpUKFzm5ZCgTqOWdnHPGhXirYc4o
8PUaqZwBwdZEbMkHaU+i2Hkk7LbVmyeGiUmUAZ03Uwl164JL0d+O9Xcicyzmuve+bhpjR1ItiMUp
Q9uUmd+25vck+l4poa2Cp+sDSwFumwalMzAUzMghk1j0qY+qetLV8NiFM3SVEyeqty1mtQ2MXOW8
8Z4soqsgTjQMisUYfd0pN62nHBU3xoO52RU7H9VM45ydhV167PZDi+6BbeGrx7WQzRwXKtB1JVMs
KIRclil/HWqY44RXrl3PCCzEMFtZdC2wagxU+ZTd5EKYN/qgvxGR7BAOKQ8zmLcm+vfFfnZhk5ap
hoQiyT+bSmil+WgRlXOdqLH54+YuVkSVdCGkBPNRIta4TqNxaf1TEb7MpWQLeWiJw50kY/5E66zt
s1rV+4VIxpIb+WTMWYPSTZ0VgFV76bS91u/C4XFbDD2LrZUxUWPYRrk+yFD7avpaB4OtxR/ByF4q
PGPIu9ScRX2AYR3VM2U66Pof/7QEFoTbHIR+inLkRFvzqRQfw/F++/dXg6jrSaiM2Q78Qe1iSs9t
GvvBfzCCkDIGWVXzSSI3mqA52+LWFRr+xiAARddZjPYWqO0yIGAxV914pXbfjk7ecEoX64f+LuLt
Ai/U2YiNZAKjGzqIJvE49fWD0lWceur6pl1FMA5IJ5hcASISapydaanhzpzvQVTjFcmZJIOlpLxa
+PoNvcpjTFs+VnGI7cQhyUnqyHHxScnFyJIUUbbC5qcwpmdMNB5SmccDvZ7ila+S6WYvNjPMe/BR
NDgv9RZNFDvaSyw70b3hkFvldnBku7kVDrxuIt4JMlaPVH05tj46K5PskyZ8mXnU7evh12JVjMWL
FFmJJQr/VLn+LoOLamIHtE+Kg7gdjefC66RwYonVLh+yEMlYPK2Np0iPIDKrrREwbrnnf5730oN5
E/6ivVkxxhaJFdkzyDFAL3UyPoKMu/wAxhY2qjhUQk+T9bNVybE1jlZp8Ib8/hIAXPWFsYdTHVca
mAgojypeBDthr+0AYHjMjiHcMti9rOycPIIlzKaDvZH0oTDnXTrbyawKUjEYIx7UqniXFMBj+CIi
FbxtwVa77BYbyTYw977c1G3U4BXiJDeS0+ykwmmt/yBOZh7tcKe4ifn5g0/4qw6xTc0oLmZTjSY4
R2oPUxAhTtxXNa9mxbl87Px6ZopmbsZwzWDSsEwx8JA/5RzTuggDt4zIAC9imW81TTd7CnnuyLJv
NQKyHRHhJQeoSfzT9b/LYAs3sZRmVWPihZUe2kPkCg+Yl9mVz9N3TGcCMGQcORecsyaWRaoAJF+U
DIjkw8jpzJ+d8RHOHjTo/W/T2DbBWKir2BAQpdVRb8kdYkFdcLdVe93NXEUwdlfTdXPSabVyOlLi
cgM45v8f4vL1LMZiKYz5LaLZT0OKVNZ7kic7Bc4FiGiNA75AWF+aq5zueUMU6xHndW2M/S11WTYa
Da+DmZzDBEL9xAqrp7x73N7D9UzlYnGMnR0L31ckWhzyL8ZRduY9GjgBo4rxENAm2nll+Xb0vC1z
NahSJEMXiWhiicx+9oEe10KKh2pAHlPRmf3nkocAwhPBrEoGVUsXgIPZiYJL3Ox0JbN7Xv/y6hVa
LIPxHemY+X0TFrEzjnem9DU0eaN6q2HbVQBLkVdPtSIABRQFVjWxyupWilMLLFvaILiJeKcaPBsk
rtmghTwmtgaxfV2EtKiRno2jZMUYwBo8xSP7br+tAOvRxUISE5DGwGBqSx1u9y0Rh0796vPsgNDh
qLz6APSdbvUdnYKX3fAIZFB4f94A2PrZqQAvQOsBuFSYpSq5lhZdhQ/wx3tp3g88pIJ1/bv+PrNA
5Mp0YE9i0EOUj3r5LLeeyoPZ5Yh4S24vQl0lnecCVQaouFrcJ9FkNW3/KnUVx1Gsh9ToevvvVr31
vS7kdGIREmXGi6t1RJsgaSpHXirZcmOpu8Amltag9Sl5LkSr5qUBOaf0FtosRI/xOCdDgHSCkTzH
40PDa+teT44s1sZc4aLVhKJETh5lmviOelyzsYQLiG6ccjfyKryc1bDRXiJJZpSJeN2rwUmZ7nzj
cftWrfup62rYSE+TC5L5Od4hKcAdstFGN9eBkoOH+3qHmhPKCs2R15LBWxSj6Eo41mHR44gyUO02
SmSpGif6op7uj8hosSoaOS2UIIHnTRTad1yjbJAoyJXVrZXH343pEx+Wdv2ptZBG17uQ5k9+M09h
C990I3vqPka7pyU89S5xxD15UO+UB86hrQZ+C4H0mi8EzmpZ1tqcUBVMH2VnxIzI4GlwvsSKXaBk
c3Zz3d8v5DHON1FqqQ4TaCGlCwL46lEc7DvdLs50hfrBt3te+wlXJBPLRENKjIS2mNYvxq68q+xx
n9jTrYaWeMrvnvPh8KjWbekM4/5rMx+TTsHj8T+cSP5BC28ah3jGiTIijS2nqs0xxYQxIzIe/4pc
YU9lPQLV8kM7fpV52CMcGWzHRkISzZgnLAmcXJ/nKd0Hlb8LBt5z6s0K/bF16ltTnizJ6A/5XR9b
2dBjUCri3V1b9Uv1CwhXtDTq9ic6STehRi8Bju6AZuR9bZuvvJ7X1WUuxDP3T2/1AWCB9K0VBrti
RLUp6S5dP3JyyKvh9UIMc+ukuO2JSqeiSa1bk3zSx+8V+VxMv7ZvN08Mc9mazBiGQoBFRv31Epbx
XjQqG+PeN37Xu/8mirlkpKvVNGsRLHaCamFuQtEE5Igeax6lJO+AmKsVgDwbvMmIbKIxs+T+Vy8d
Q2AVbS9mPWmhqqhUSyIQI1kA1yasMLlDOQ+b0NaOtDU5Bca1h5yMcZ482qKkfPNtcZe11rTn2cj1
Jb4LZyOeOEenQwLCcEecZtRU81fFDO2+5EKFrlqp6yLZ8AYWqhxDHe8g41ICKQzkN/vptjgQ8DjD
8HP0Yz3mXkhjjFQt15Fh6hMtfutWtJdP4f+Rdl3LdSNL8osQ0fDAK+xxNKIRyXlBDCkJ3nt8/Wbz
7tXBtCD0ruZ1FMM63ajKqi6ThYh7rC1wWIC/R7sLXrVDZasJ1qj15w5zSrxWJs61svGPKZKql7UZ
Mbf62hSv5YTdPoLh7GvO5pvpeko2BgrFQBvVDN2bjRZbefZOOjsYzlF4SuRTUHDy6tux8Uoa/cIr
5z0PgZEEKqKfxgl80HN48ffmHFRWdciPNDeAPpJH45bb0Mm7SQaj5SRVSiFD30qWPellZ3XprS7y
NvpuRnarszFIvLR90dcisndR2LuZLLrFHHNQmPex6DlX12ckg1GUGPRylOprpR5ABS3Lfq4jBjdu
8vRP6iyqSVRCdJNIOoPFuQrCDyNAB5gg3JjtbSK+7mve9ke5/n0GgBUsetQCAQ0FoapguUl6kEEH
LQkZpwC23XqoSYqhEVUyNIUBYEmc+ipeEAiQk4SVWctBOc6e5lVce91UgJUgBjC0KegRK8JH9tKX
AmxU88hNv2/6x6sItlo4L/MQdymyXIWCyobsRJ56mz5rjmL1F+VuchGCgPoWfJT7n2rbbldymee/
hvnlLKvxpqAlIgOLSazIls8gnK6s8ZUO3GoHDMH40p/wP6CQ+N9vpzJ4Ic1yIAkjvl0Wxb1f6+b3
JI/psKaGXfAVFrntn3NTJVfiGJxAgJOby2fTsjB8DRqtRAv24IO+NuII2h5+RcuoBL4N7HhmSVGb
RZXmjjLv97biT+Bokw/NeTjGJ8MB/TQywHBqp6FzYi5R0XbAuhLN2B2WjrcVuqfRc/Clu0iueKhP
NSiwPcHFXMdp8ptnwckf9U9KY1rp2L/ibSO5HpyxRk0N6kihM1rBeNObfvUnK2Sl1ekYI6y1NlaM
AO0b8dJ4hfAm1roVgE9j/xTbdvjzFOzjQlLqvBfoIqAGrzRs+z0EUglQju2yX7x9UduvweuJ2FE9
EevCyrGBDXSY+TE98SzcwmPq6EHE/mw/+W7cpi/7InmnY6xuotX1dKJRuPYQksQOsIpoFltLj3n8
GdsGd71HxuCWJOoVcLxg0iJ8IMJtqDwI0p+8NVfXx7jlUMoHcdKByokg2G2t3Xby6LameNi/M95J
6L+vXHNSk0pv6c6Z6VtqOtnwEPHSAjwJ9KutJKCzK5dSDG46YvmURiBw1F6FhNMdud3hu7otBhyS
JhS16bOK/NnxKVpZZKV+bNfH5Dy+8MhguLrNoEGbSxO2jYOipShpPflv0QrdUsAAXXTQ0eObuFHN
3bPKQSCZQYg008WmpzN0avpE2oOWcAIOzt9nqxDBTCIi0S3tY99dpmI5hEvO+Uw8EYw7RuNiHXUy
niZhn1m5XFtD/rGvzr9RBFMGTwchGA1nvkzeS4uBjDmt4eW3OV5a7Whh/kSzRLsEG7PMI5/ePtJP
eSZjP5pQ1dE84x3SNXV0KJexPyqdzMvWbCPbf6UohJEyJJVadxNwW9KJbUzpfd4R3zDnoyJXHFa3
7cyodpXF2KvWmi1yJtCzvrHotHAm2OFzhtWVdEdBUdrSIeJAHVckY72KKMXqqEDkeBK9IrGWQ/cC
GghHtKvQSr3ggefNtzHpekZGS8ICI6IiTQuBotiSm9QeMaRs5K/7ykj/yi8pttVNMhZbLHO/FBUs
Sm7JKccKkrAintaXJ/Dc3vRleozlmfP44eg/sir/RFuxKsupKhGnqNbgtLfiIfI+JtuwMiz+5rF+
/uaJ8vMa2ZY2gWDLz0ifxVNXOxVyooPphOF7VQhIfslWkn1MINmo/ih3eL3XzztYeRQxMPMkkiS8
jNAALYNthdzrkswJ+LarLCspjI+vB1GVwxrRhOKDRs6J/8oNV34YPRMA3z1HblAc/qVafrqd1cFa
A0S6DeZ60Ur30OSpTaLbhrvIkKsiDJiAslFHsyMgixZlBQvdezAyG4+j43RjYm5k3wio7e4YwecT
bXWmOpKmtF3Qt9OJ39XBtFL5UUq9OCXYctc7+7J+8zy5KiQDJMaUzEsKRi4cjdYwI2wCvATHwFOw
YGV+ity5A4Nr4gpv/CcuNea9czKQYooxys+UOoqWIrq7xCOYkiUWKvq0yAMl9eSR9vA57Vm/VE7+
sn/03zyPrkdnwEYiqtEPPQxfFC1KKBJ/1U6VNx0UULpG3vRlOom2dod6rt38Vdg8CN93gwqb8wsV
adajCdKLsbkUQXUcycxJInEUic34NYYhqkaBb5vVkluN92orWWHsB/JHrCw846fGvfM12ZY2Ishl
KugIiyV/tpXMkp6DY+VKpRUeTR/Di37acZ5mHJfE9rf1aTDI9WcvbfJXLERWQo5y9byvJDwZ9Cuu
bTHsEDcZ8LNGdRbkO7xjNR75Ec+Xs7xtqj7ralECXYYP3QoPWPvlKA6mvI6ijVqCx4NMTmTEJiRk
0zDzsUUBwSjP/RLYTXijx6+R/Gcv55/mxa7BqMYJu90rZBVFotlp+I2kYOjo7+aZO8jBUz0GSMIw
/t86uDCNT7o+WdmiWlOvvqVxaE15eyNnjTtUiz008bETx9toqcBpvPBmPHg3ywDKEC0owHf4kFLW
WpXmK+pHO92O3G4GznnZnIQRan2KvnU6Qiu/Tsf2Rrknd8GFsnk2foJ4k/MI4RgBm5dIi5ksGAhL
HA3ro3UQJJet7rRqxoMQnhwmG9GVgECNdnXRFnWCZa65nZ2b83T6zxBmb82+zOvson/zF9jSJd2U
TV2RQUH2TwMXSGFOYGnFN4tuanW01OahRBMK9le00f1suql5I8vnxpz8upM4ALaJz1fZLD1YEua5
ZtCyzyzcF9qdhvZcyfBRA9VKXj/1dl53JYs55yJXapynuNvOI3Y+fbKJd/fLQXOqH0VtJw8gQvli
3v9RwXAllvmk0kAicwwqvF+XuyD+2gS3ocp7C3E+IUsdrGHLQTIseCMnF8pnnJ6GM54nXnTITvys
5naQuzoR4xGacmzzJFDoc6FsPIyw//jcbHSnOXrgFvB74CLLnnkDs9tx2kostZ2VI+qKQU50SsZX
XPDEdIpHQ7aKu6K1sxfVj/BU6VsbHhZsvs7MLQpsAs5KOPPAjZPFkKsY1ajsOF2wDQ9N8oHdY2s9
LTcnX8ba5zmpTShYSWTC0lAwJ22m/W2jPn+IDQKJlgyWYfDqADwTZFyHpkZpJFKymYlc2uCUzedp
BllF8iNAWWc/lNhuqVudiXEPUr0QYaHs7NkRJdHvtU/uNdGqL4ZH3huVB6abLatXaeygsBROeEU0
KKEXFxrW1zcSimFgueaSlm4GsitBDLLU4TRiFyve7MVyX6qOkD1y7o0ngMGQLq4Uo6M7BceTcEds
Sq+ABMtF981TY9mVz7U1+ot/9QmYsDVNxQCVCaN8LbbAxAXB1c0nuuBhORSH9kKXr/L5B7bPdhXF
6B+KTrmaNihiBJlkEWO2Go3j4bY1/CqB0brM6PLRNOFk2kCdLTM0vUKrnpTatLqJdpjzlpdvW+5P
eWxwIqVqDYJ5ONQh97Q8t5rSXyJeyEd/9M4XYiMSpYFL0dQF9BSkeZRQJW2EyW6j0RFr4W9JLh1Q
Hh7xET/2VZHztVg+2anJJoNgU64zp8dFLyxUaTkgwZNAkXgF86USZGop4smm9ujNF0S/WXh0yptR
qn79QPQnrESEYxcVJII5ZeVbMWuWJv4I0oswVhwE4slhPJamaGNYl4A7M01sccB2S7W3muFBNAuO
pO3iwupIjH+qgzaoDYzfI5Mw3Q2O4S9OhJYTWbeizBq+Tv584GUPtnNCK5kMSMQGUSehRTts644u
JildwRVvlxMdSfo/cHvT776n8AxOVIPRVZIGzaOroSkkGY5823uLTdsbsOTv5d8pOgMacyP0OUHF
xjH1kyn7ncANKbaDNhP7vGhlXDGY61uAvKlJmf+Wx9muQBQVecbTdELGHE9eLqJvg9JVGnN9IqCh
DWOaCcFe0syL7mLXcMhdftS8BKXVwJZu/mSVDZ4VPw/IXKEhiG1BWqg/meVjrIjPbZZ/b03lUISD
M8U8Rs/fxKU/5bFszXJtFgroMJGgj2wwTwD+vA6sZdKj8hEAqTziNH6IRdc829t2lle5jPsHZY1S
KfOn7dXYz5z62iPdEITuFK/kFFo4X9FkA4FclRaZcubo4XuefKRohyIaLyLcTscYMubXDRO5HZWa
4gofe6Ll2MCKD7dMxWAPfe/LDda9tuXTVLZOYsC+F+zUNMfBIml7bpFGgI6/iSWPim7Tc69+CAPU
epz3QUEH+uPy66JNkiWPZoPlNAgUTJCP9pO7b/TUCH7BGEOjJUANezs+J4JXB09MwRAKOvmDif6l
qWx9OpvZF4TIXqknlhjzlt1uv0mvAtkUaDGpKjpm4b0Hb3TLQ+92x/4mtzsrflLdyV7cBtEd70W6
6ZYM09TpZJ+qssAzEnHsKN+pQ1paaKntCns3R+HLpP0Ro8RKEoMALZYzgqMObxhjHi9CiyNNf5QC
vYowGeOTxLiKpRGlgli4z6enIWwsAwOl+3qxaXYrIYzZ6TUapeYeeqjnb1H2ACYTa+44DmcbvlZC
GKvDYwXtAU2cwMEF/thatD/AvO2w0DK36M4TGTDdiWeuG98MuFZyGSMztSQW1QGw2brKCfsrsFwN
/dSxrVmTG52lQ+Znr/vXyZNIr3tlZv2cYcKYzn7X2VkmGDKJOd/rM/H9iyGbYCo0DVGXTY3RioWY
WhRRhgLxjpyWS/mltKqL7GVO4gTfcl+waeCQvkmH5OY0fKUOl1fn3Dzj6hcwKlNHphhIGuYl5eYY
KbpVlDyY3gTHlQRGXzqkI5uGIEJZ2pPR3oE63ZRkayAhFmeF/v4X2zSAlSxGR2JVHkdBpe/B4LYP
vjWg9up/7IvgXRijFFgoXmVNhTpmq4P++/vMdWubsLc6AxMik1Az+r5AIg5L7S0huxuKzNY11WqL
w/5JeJdFP9xKvSMtSRY1w6ev2/cydZf8u9b+SRywOgsTzc2LMimdgm+f98+iemeUX3peS/R2cdDU
DEXVTVGS2eKSJuYlxgJQvUCO3WveQEn4Ig5efNO4dLadYDl5dttY5Z0wuIndeby1Cp9Fn19t+Kd8
9qm5VMiFRwYa2UdQEoITDascGsdQLfmOctLGbpy6IaWvtge/AWOiQ7zBnzCLhyWiHO3ffulcr4Jd
H232pKjEGo/tqk5uCowaNkF4njPDVSTFKWbpLhYaezGwlzIbnEZPckvKxMd9rdq2j+t1MCZoTINY
ti3so+vPWvEcAFP2BWyr7VUAY4CYYQlnoiK/agzPRL+M8nc95pRRtuOd1UUyNtjmrd40Jg7Rz3b4
QLc1l3bzjnarWnTyI42ZxzO2CzybPNLVbbC8Ho6xyTJVk6kRkWWiLEdF7QQYl2+ayjHaF1mPnH93
k4x1lpo+zoTOvdbl8i0NDNuchGfNXNx9MduAdj0TE10FptZkcgOciVUDs/+3CemsWg2tEfnbfUm8
78b2+RW9GOldg1J9VxDlvpUS9MKP9WLpidojsFue5lJ+y7pItA15StGvUbx0jWlYMvorwU6QNodc
GonVt0kIWrGJF2dyVFdh3H05JQEWRSE3IAQ3fbpYin7iUnFxbpulA2yioeuUElWPqUECsYxPldA7
ASgk+oqjPluSZEJA3An3Q9BN9E//oemDGqrJgBYwObYi0KDG4iUMnrFAcf+rUsRgAXYth7GJIDQM
s1FRRE2wlSrLg8Mylg/7IjbzUmsZjCnkgqhKfYAJZv2xtzun/TuyMycHsWrYOIuLSWruGs3NIsNa
JGMWsyx2bWyaiFXUgjwEeRBZdZO/1kuJnZ5ZnFiBCs70wlSTi1YN78ichWiPHXnFjv2vqBOmqa4w
EPUJIbIChHzpjBsluOva+4h3wVu4dj3sLxx0Sz3LSl2BSUeWhre4zlzSTjb+i1ULiy0tOqfSyBPH
RLVBYZZ6JNDIPX5piDNMqZNphTVqurV0Awd1eMIYOwiDbDaSrgV9QP+cZBcNkD0Qv8qOSvplX023
8GN9i9RSVhFblo7TJElIjqmm3yCr3aP7q//6JzJkXdTx7jYJS6pk6kgflCacQgVywuV1CL80w9O+
iN+o/lUGc44+Skk/xZ90HKK30AbE7+0rpT3qX3jcBNRwfwWPqygmWjBFjKClEhRPnEwvyufLnEVO
qrbPepeBvza49ELxJ32qMrnKpCa3+kwkStCzHwAY+7oQb3UQnNhEDB/qQXo02wfMTtn4n8MDtoYe
5jZ/CedAswjyRxy95B2dwU15aasKrDvIawZospE7N8AanO6eFODfI7fok9j/qtvKeT01A6GiUCi9
SvmO1eKtyoAlL1ozcY60DVZXGQxmKq0mLmaGPJSk5/YUg36/i29UUtnYLMB5uvzGJfyUxW7LKKdS
y4sO14e1MI0D6nYvBrmtbpUYiwB5YO6hViZUFo+mlXON7A6NXItGkutQ2CJevhhhZmdJdxhEXs1n
26leT8cg5JgoRohVvAjK8sfQ+HsqHv6VNhgMKComOqtqAlpAMimwg0u0TLamPu8L2XzwrCzNYIAE
HQDD3KNj2ol/ZEdamyixbrTBMKLboSmVW5zgWJTBgElCglFUx4zSEFLu9QwdlN2l9/Pn2KbsKt0N
uh+wiRsJ2eP+QXlKwSBKow9V2tNVJ/NyiNNbuTiPPaf6zFMIBi0WrTIGrceTJxyfjUC2dMQj+4fY
zNerhqpouopmQ/AQ/hMXi0hd0m6ualwbXVWQoZ/+UXBbh1LXG/1tZvMI6Db1Yy2ROVSadmkraEGF
2Xb6Nq+88KRjpLI8Fm54x/tIXGkMAqqFEdeNoaIBurHoLim6fEw5th/oD3WxmYuDt9vikCuTTVUB
7xK7kktIY4kUjV4h8TG7dHDfvBVvP0ZHw+qHgJfF29JAFEd+CmPwog7maoxU3GRfoYoCF2YY38qQ
9/zdlqLquqqKKsEW5n9qSBeHplY0de2oVWh38fJVnMW7XBB4Idtv7u4qiFGMul0GU8zkCkmbGWmb
yBYP3eFDPEmovfG0cMuyVPMqi1GLpdYTaYkjZH6E3tWb0S5nHjEG794Yv6gP44C2QXFxxjQ/jhq4
iZbSEWNenWvbgq9HYfsg27iWMjVJwGN/XJzWyjwdbbu6Jd0RT8Y6cM10cp4bpo6CDeBWt8emyAVz
rqEUuL3G6S4Qak8v4XMN3srPZn+f10HL+VjsLoomT4ZEKtPaAXRYeQpCOF6jOv0WewdiPGOL6aFs
SYGCePcptj4YsWMOw3Ioa0E/1HEOSikDo/SaHhYXRe6G530U5qiKxrhMQ0X0XWl4FCmF3xfPQm1l
Mid9xrtD+hNW8W8baANJBXyyqp780JC8ocx54Mc7BoMUtTgJU0diGFVjFUc4E695n96x/fiu+yHb
klWkVvJ9eNu/O/pH9z4dgxqmUKOfWzQrJ9Ofu8jPMnR0EBDQ/1Ehb630DGSkVRUn5lIOjrjcY3OE
oR1VXnPRViyzFsFAhqGG0TjVAHShehuaF1GT7Hg8t7pflotDqsf9m+N8LrbHUS/yFOUM4O3QnWT0
YvXpBbQcnACD83lYhwg+mWWpDOidpJ5l6UGb8Tr+Es9/wuq9ujmW5rg16iHCqtPKISDyE4pvRPVN
lUd5zbswBiVIpVVSGlaD09VPYYfCRWsVIm/wgyeEwYJF7JNGw0yGg1FGr1ZvMQNik/H1///pNbBp
KLqiYYTXYBRtMcxINxSxcib5K57G1jTn1mB83ReyBTkrIeyaXEmpkqyTY+KkM3ZozHV+2zZ/0nWx
lkFvcwVralCIYlfB+sXkMmZnKSGOrtyFxp0Y/miEgINwvBMxALeUvZAJDaiFU4Qm8l0tvv+7G2Ow
DItPs0XJ8e3l8UcxY8pV4Vgj7wAMhmFLFmkl8Go6IdZ1jmgYqzloTH8hi8br78EoVhEYUt7WOEE7
POvyMchOQxEehq6whlhy9m9rCy2vskQ2Syrp5TiHSVijhjFYal7bdB+o4meCq5CHLOZo85ZdrqUx
dYJ0RG+pHAJhjKTxlxB5DrOXj8IEOrf9Y/EEMVG9Hg26kcSIRXrQFQ+eUH5kwsO+CPoVfv+VRHZZ
4tSCep4E84KQsTu2vnYcPdHtuERPmxH9+s6oOq6ss5pr+vDUKrSCB370ARpcGy9Y7LmnW+Hmh5xj
Plx5DBoMpmEYQyFVGNPpXdXDyvYA/VDGHZ3s0u8XXmmL96UYOJiQwqwEEXCgKwWGnER/ycitNvEq
n7yvxaBCo6KXLSAI8CMhOwwLKmCKlh+zPnFEYehs0HScMV4CZnWdfPt3esLAhSxqvVhLQNcSflvr
55sgbi9ls2gWOsRDqzPnSyrGt2EeHvYF78MINsn/U3GEHFGDqssLcApLBftTr9wOim5H5WNpvO2L
4nxElsCAiKCiqztSOWZ/UoLDUPoNb88KVfMdc/tMva/MYE5UMhhViffLJLpi3PixyKvn8k7BgEZc
9ygwggUavJZHIhzD7mhGHADkwO3nO3R1il4dyqxs8gE9Q7VFpi+zcr9IJzKdVPKWR7w6OLWdX+9M
I4YMHn9VURjbgsZPxAjJ4qiS+jhgfbssFYcir5y0jF/3NWD78/wUxZLF9eaolCSGlgfkkAXnOHja
//ubL3SNXAUwrqMOu9IUZiSFkqPoiZflPFj6M7mjNBmlMx+4e+E/h5B3Lo+lg8ubtMOgLnC3Qzc/
OprBfiO8YorJj5Eb7RzJ/s8+hgxxH6jMGivFGqPhx3xZboovvAzcZi/O+vRM1JySrlOVCo5z+sCu
iepIF10kHfITuk08lHS94Cg9di46rO3I7Q/tKTtixfyX2OP1rm5OAa5/CVWElQYH+oitBz2uRThj
P+eH6lXId9I2b/CRgV8ZpAn9Y+yEDq/zmqdgjFtaMpQO1CQlDtTAbXTZT/Po+C91jLGXJZnkYtEh
o8fUleQWj5gxFG/B+O1ph9gxbhsezdZvnO1Vqxm3NJdZrIQqde72gDxuaydOd1ac+jj4hc+7wm2H
cBXGeCLsnyz0REGsZ2aFa9QKatRo9dOemvqilJOzf5mbYIquNU2WiapL7MPFQB6yl2K4hDZ5KaOT
kpZWNHLKxps6sZLBeriwbIleIi8dj2810u0Kp3SwWSrTfgqQCXNjcatMQlwiFlruOpDIoiLyXXwY
MLGcHhUv93TsZ+NElftHklmnjUXzSyOEAnAUk+ApSvrRyOsl/eyW+wXZrqdivbUIlUu0HKcC1R48
kaMeokf5fXgcvhWp3YBtBJ1+ij1/7150NCHPTvsoUQPw1HvMiVqjaC8YksklW/86gyvl27/RG5n1
80NYYZBuwI8T9MkVzOROxlOhnXlv3k0S69Wn/bTMFY6ZqdBoagfd6bx8tshf6sfiiBZmqG7jG+kx
etd9AZ3JyiF0eIXQbVe2un8GzIV5SNM6xREVXy0tavPGEbWbC11tQek2eN5jG2VWAqnSrc6apLMs
jzPOSlCfml3TS5zIUZ6iWwzjejXnAbFv+NgG+U9hSJdIck6F1dQf9B9qGlhax0sjcS+Rxep+GJsm
Ab5MXuCLVvUYYXGaftM70YHgo6WcU22GUqsrZIB60CbSSWU+gzwysNVqOUtVZuklIFuWOMTVvAtk
QAcbu8mYz/AJknic+0NVungj7xvZZqPKWvsZ5GxBKSODfYhqhOHrXukXutW5i13gTVnn1r40zoHY
IRs1BclEJyh4HUR/YcwhUkJXbo1/KYSJDxttHufWRKKsa7TGGsrluQyj7+LEnWrnnUb6p343YluG
WEZKrTc8aHZ/k3jSaPWqLfoDArDcyxQ0DNo9b16Ro4FsOzhJF8waRPAMxejnykurfxXkL92SOPsf
a3N0Y6UaEgMWbYAprKzA+YIbSmGdedpbbpeJNSIVEJ4Ga7D/U4mNbsip87Hl1e5diXdY3iXTf18h
lh7FU5EL0E9RuvSpP4lv1cBppeOJYACkjrAAPurxoDAjv1B8sHN2wcP+XfJEMKAh1Hh9mQlEpJq3
9F6jeoXOIdjiaQUDFkXZKHUs4WEwLolvVCq4y95KLb1ASQ//7jAMZGCwE8k7GjWAMMAFkbufm4In
YwhgXwzPMbPT+52k6LMYIFNDOdnopEHtpzfZe3xEQ5QfWJKV/QXmD1t9E3mgSDV7Jy5iR/rFWZON
2kTliPYdRK+ZIyR2P9rSHd3SVPnycOjfecOrPJkMmnR9iZ1uARRd1d+H6E6fOF+N5/vZ0Ym2S7U+
FqAgyk1ybI7yIffjm/ljdjK3uAns/Y+3+cK4ekmZwQ6pzNDGlhszyvWP5fAg9YOVJIotoCJWkud9
Wds3p2mmiRlnVWPf50NWx6HcAQ9rDQzVpLHb9GlfwmbXvSb9FKExKi+i7kY7xGkzxeDE58yJ7sRz
0+JNiGU7jmTlhjWhz+LMU4pt3Pgpl+3+SmvsF+9qmNqY3QpKDj7shyT4sX84+tt/VfarDPobVgjb
pwZJ0Da6YBe4cglysAapyWOC4rwd98HJnHtwP1ZPaijxZgN5h2Nwd4njRW8ntHTIgz3Jf4ErrUve
98/2m3fb9XAM8JZpXpsTxSo6ylmeEkcaXO1bhp1WFEDa1G7fO94GOd65GCSeenB+SxrKgVV2Kchz
rrlZ+cw51zbaX8/FKGSrDDVRU6BFdFm8YbCwldENn8XbBsSx2DaN7oDvmAqzB16S/jco8lMwO9ov
JpMhDWDTw2tJOUlueEoxwamDVJFYAndrAOcm2ZHiMsw0bO2Gao7NRywhvgiOXU8szl3ypDDIGwmj
UBYyjLv5iJ7oWt8ShHyjpTk9BiMaO/siXVDw4PgYDmixoyW1JMdNr9Dgajrq0t0o8caxeQLov6/M
Om3TXo4WCAjFO3V5D0xev9xvHl5XVaD3upIQj1PatOlCQZH2igIN3/VbsBR8pdNjoafyWuc4Om+y
eCGjbalJoPNZ8pcp3o/iYyLDwQwKx3fx9IHBDLNG+r8v0GRR5tl9Z4yvfUfceuEVGXjHYWAiMoS+
C/V0dnRd6K187kAwO4E2TUUXiSWnncrRc96xGMhQJklO+2VcnMUYz10OXoMuv1PE+oFjTjRp8Xt/
8su4DdH1KlPos6FD9kijzwbkr5A+GuEnlffQMzmB7/65fhm8iUDwFIGme3ZEDKj0020zPxFUOPZP
tW9NWJ3yT12XpQwtcyV8lR65efSVLO/7f593CHqpK1tCq5KwzDTb1+ENVVyWzK0DTp/hvp/XCQMI
davFRdwh/kvAO1N4qd97gs8vU++rtc6S3Ud1JRb6hM+RD4ozYt0KiJN18cYoOckR3hdh0KDV087A
4mV4wNDvpfOS/1m8/F940wkDA4kaqLKwQADlYqdtmTQ7p2C4uUCuTOM0FPK+PwMG+lTVY00DzHIu
rSkRraj4kEQeqylPCgMBqaIVQVsiMlHyd1l4nfJ3Q3jdV+RN8oxrqKyzOeVZ7wo9X2Ap2B33gy5x
CF0FU/6Lpf412dGDhPJY8hz/SyeOPWr/NKBEkArJiGmkjAg9PcRu90KXpJt/i6fQTqziOWztkqMi
nOtkM8edMmBqRUN+LlE6u5TUyBGr5G+tqN44d0onFHcg9dMTr9ChxYpMo1FRr6GZJiTpncFKsSlJ
wSbYfUm8EzEYUU26OlUzAi6tR9+sm9SyFfH5tnhS6L+vjqMkYmiaGZrLOm9A+TSyKbNhfZOjLH0j
3MT3tYeXlO7uH43zFNA/33grqfUi9YaU9IsjHECHbOfYZ57bwcXE2mDRJYfA5RUwtt/APwHks4C6
Eqj2Yw42WLyBJ9KamBnDrJgqy+WToGI3d18tkl2qefgX55iblysTLIWVVNCusJTaS9g1Y1XAxvXG
peXh2M3tGMttdGu8p3vi6WRI5kcJ53o34XglloGWtstUrDmC/TX1kxg/dQNn5JDz99lkkCTP05Am
BqBLOmPNnZ2HBecEnItjkz5LEYLzZ4J/FMznZridFpAgP+1/HJ4IJorIRTKSrEbELMiXaXlQ00MY
8LCCd1FMJNGZcUCmFh8C/IORMz3Vduhqx6HCQpb0Pn1NXNPpeF229OP+gk/Xj89me6qhSaTWmNDN
Jz7V89+TYThgPmiN95BgeU97X4/e/kVSd7gnkF70yrQETVhKsI6j2Xr6KuQXrRWs0ZisJkfIIXhE
5D2mePKYYKNT9ZCUJXSjVJ4y6ZEgTA87dwwPQvMxc/f08T4hE3mYY22aQUafbio5LhnWYQWEA/Q8
EfTAqwvU2qqczA6aqKrPOdgb65QTMH/6+b1PxACC0Y5FaVJdp8s8xIv4uQATfZE3vIW1HOVjGTEG
ZU6XaYagtBdfzXet85XoPIuSr8eHGAMnYlT/EVLIqi5KEmqYJnO0vJgNXa+BRaT8aowu9j5YXc0r
Dm9/of8KUdgqzyJiId6QzFCCabBK2a3rl30b2n6/yz8lsLQ+dRMEtRLBiOgXKr7J5+FASzohNj3A
NXP7VzcfBitxjMolUqwlAVKJjoy1bqZnCoolk4MIkpD9c3Eujk0Hy63Syt0CMBrkxhKmxsfABOcp
xbs6lbFQfSLxUIfajKpp26ALC6vKzuFzcOjc7qvkVL7KMVeuQObyQj1Oy1qGylEKqMiOT5FTvWA1
FKUUwLY6jaPh22m+68dSWRWP9Bq7Fz+tFyM66IdIU0ewB2zkq07YV6E97H+z7eDsKo8du+vNbiBd
CK+FfrrZit66x+VAEovc0dVvwXlAMvqON1LIURR27g6UVvUAzMALMht8UykOTaI4++fadvg/TYyd
tZPHMF7kCH4jjaZLVGH5jDq4c74c9sXwTsL4/Dic6rQL4DCSSbPy9qkffuwL4H4f+gtW/gJkbVUf
hNCHDPlm0ZlviGJFEXKkuk8u8nfjJXn+o9rHSiUYH18HSaohL4u7qxML5J9q8tLxtkHzLo7x602X
hGUv4lhJV9tx0gNo/+bcHL37X/3gVQUYqCDTNBeNjGOM9uKB8Bd8yeCltcSTghaq2OEtEeFpHAMU
oItdhoXG4VoeWgJ5T03FLjXeBlUOlrP1sGISqiKkbd4SmoeML4IBmpvGVyYeLNBX+87lsUN1TZyj
YSnH9yEn3Ru/C5g/6B39VDrkLHJa/DiqwI7WCWNXCsSAKGlxi/Ik8TaCc66MnanDcq+xG/6HtOta
rltHtl/EKgYwvTLuqGhbsl5YToc5Z379XZBnLBriIebaz6raLYCd0L16dYTyayZGthBYJPucVZ8C
XuN1u/7yZjYsu41a9uMwa/g0jnbtHMUrgOkJ7r6RY3ikLATVRx49IEfjdMY1jP3UTBUdE4nH/DaT
AGVTpyNIrJx9Q+J9H9YdgHa8btWJDoAfuhpNZc7357k4dvN8oIM9raB5ZOt2l/hAB+ZzMABXr+y/
3f38xEtceRfHeIYA1f9MSyCwm4gb1+oLOANsNZu/7l8cTwzjEcDY0MZBgiqVmPlmd2cutwp3B4Is
cwyVyRdEtRklrUC2KvvYJ2JLZ1E4BAUQEyGYQ7JXNDi2593RDXqJ3bppi+kTm4ui5hyVJbRJxzE0
5szEMy1IbB2bhQLlo8ldwcjRRJa/phv6Rgkb9KEmwZG1SzB+/6sPZtC7XsXaphJjzE9oi5OTylYE
cDNK5X01D3/SN3lzFCx/jWJ2VQvSOditfs7T1DKmcwdOtv2zcLweC2AYiVgaqYG8VZAubapYmf55
Fp8UbtK/jdBYnYZxD9Fi1GpcI8xmzx1oFMCD4obXzDOc9hvdRkaxoPrniXc8ntMwmAQiM2RhLHrY
MCjsTgriU2cFnuKPDraMvnQfQydwefwNvNycZQ1fxoIIsQyHW7u0fKrZOXgesS1bOmleHlnGn7Qm
VjfL+I/RVLN2XqDughDcBb38BKjhpapGd19TqIfYCfXsEPVYxksv0ooEXYuQnlJ/wXHEA8/p8hSF
BTBEYVeFUglP1ThnPG281l6elq+CTSzyTbFFUBv1X0vOU5vjMVgcQy6GTda0sIJk8ab02vSc4ihP
JdhtBHWZCWpDcHn0KU8r6pkTHENf97XDfOa9m/6ltPMrpWWxCyOGxLvUpIErFt221w6Fktt6/E9f
Y2Amqb0wk20VxGGVPHj7SsJx8OwsSVRGKKOXSG5S4UlIbufqWief90Vw75LxJBrYuLpExelatzlq
GPPSH8JL79Cp18AVefhWjoNkQQ3TLKZJh03FTqCfA+VxjAurGQ+S9Lh/Kp4YJtfA0zOdSaMuzhSU
dgs3P0/KF20G0EXp7vdF8WoVJuMwCmUxqkGDwxg8pJ9OfBIeUpgXvUK6BY87OMxzwmw9bumCPAGh
FypLt5NHiaIywxJs8aj7YEf3wEN9q3/gnHHfolV2Wj41ZVVsaO4WvAwXzW6BTEUVFSvPZWBfZEc8
1AeOxP0MSxWZBqcxNpJc0aeq7Kdg6iv97KxZgQUeLj/8M+DVL5+vsnAHmQS6GmTIDSoRlBnXOfg4
CbwD8a6QKVp0AUDRyc+RKnJSnCrCNysTB0WtAKzmBAE7mJ39S9y3ApWFQKiVpOp9gsjZix8S9Bhb
YIjTJ1Hl9eD23/wqi4EAcLlMQgFGXf6T3phefA9CTnuyKw0Hq15T4P1zcXwWqIp/TxnVJJOGmpLP
0OnB4QPU0R/szm2P2Fpy5TWJOU9MlUVGqMsMFhQF2iHVjubTcBPfF7dY5aBYjWHDyl3QVdoxrwnD
UxjGr0ikC5aK4s0KY3HLPD6JgubvX+R+fFHZoTtJSrIol2igjlU7AgGCVc0ZCMAM09sXtD1c8WZh
LEwCvNJFrEyQRDn1Zbu1lnNnmfZyBKGeUx5HjFncTbZkq3bqoMA7YKrkMbA59rCfc6ksaCIW5ACJ
HO0xoD1MhH8i4Vg2NgrNPjhGnFwYbXXkRAfOR3zV5NXjpg1mXdEXiATTh9bequWX/Yvl/T7jVeKx
N9J+RIZgYGxy1h8WhZPL8e6M/gOrAwgTKD8NoxVf2T4UcOrRpnp24nEfclwVOzwXDhgnkwooO8k/
BcuzJn1rMQAxffu722L8hlwbSR21gJ0hMQ3yB8P88He/z6QdAiiIqyHH1xhIZ6W5V2u8kTKuITFe
QVOSoVBnKFT8acRAY3lNz+qzhq17LSDRxVcCqPfwhW4Ak3zBJ4f5sfB5sZnjNdhlVcOUR3Ke4Vvl
mZ8LR7l1Ku4AMif8s6Nz8pzKQSpDRnaMUUSevjaiJd2AR8TL7vXC5pK/cM4kM+kGVlGXgFvgWjuv
OmpfusfY1W+yfxZ7vGCtoC0klhZavJI/L7K8lplWxqVIZamLGgLn4A0X8gWE+F7g6CkmEusj2BCx
9DTSbB6TAcdlvGrYSqguiGps0t5TFfQWhjgHbuSiOvjvb1uVnaQLoqKQJm3Cx5M/AVccpgDjqKYV
t/dR0wMUJP1V1QVAoN99VEomsHDQ5yDBXHabXBT1Ouh3Wh3Z++a9aXyAeOoYjdF1Q2JbyKVWj2Ih
QJAqASSJvtBN1GMExyrt2G9cujgN40WH/IipKTt2ctGaLx1Mkfeo31LW9b/B+AAjDEQw75LFqUxv
SE5Dak0RpzzME0HDwkpJunZGddYc8cYQ70Y5tM3yjI1unO+2pYmrc7BQhkkLQqlDNd0ZFV/QF6us
Nc4X24peawmMWQtdr9TgrKTooPDQ+iDQcGkLmRe9Nt+AaznUna2uK+6FcIkTfBH0c29mmxbkguOM
wRsRSzWjE5e3eitcruUxYT8IUWiUQ6RT0uPkiW7hNUfJSe/RouyeQh8cWbEC4GlxXbjEHRzFIEw+
oESDXIwBBmIkLA+VsfMdw2GQii2XLbB2MpYzYVEXR0828/31cRkDV+s0KYwe2khHLySIxICidmyd
9ljfqkDbckrFPK1h0oQIYKRiFF+1psPgIM15ooPMr83x9J9JF5RF1Dui41h0WmvGPHVut6NFp7X6
o3yOPub8Whb9SdY1r2+ScR1ztcxtOkCk2dnaiaKV1QfpnGKUajiZfumFQKOGnnIXctJInlzGn5gF
BoLreUDQIdjEYxSC4HTy+BnjjeVRF8faGlOjOe67a55VstxMCtY2aFIModT6MyeLLAwj042GgSVa
6a1a2KPOUVWOeaiMwxnMwOhUDHGBe8wL4rtUdjLCKVBztJMF/EwiCTEpBhEJWHLpYAP1aY3fH/Zv
j6Oc7C5WQEVIJc4wgqi9V+OjGnK+DseFqYwjiXVS61qfYHBiOcpYcIamvT5cmpDXs+DJYXxHFA3l
1A7IySUzs4q2sgIzsvQ6A5kgb2Jrsy24si6W7VwXJjPtMtwZ9VOGC6xU/Sk8ELv3l3NwrFzTNw6S
n38wXTpHmzuRy0vuePrHuBRt6BRgFehXCxKra58k5fM8yhwl56kG40RiJWuEhCBZltpH7FaNe07y
wfP3LByrrvq8CiKDOsYJaVbmpR/lY+9gFcPBeOCxuXMUhMVikUjPRKlCRAtEX6lPSona1fhlNLlc
65xrYwFYUTEOg5GgjpR+ih8UB0iFyRLc7oRdMXjXDECc/VFhUxdNcD1rqqQRtsvUL+octcE0OWBZ
tGalRl4gW1PGwyBue/dfYkzGxnKzVRStoq+11rALFCP0j0H7Us4edqRyMrrtS3wTxSj4VCyZCgws
+lnhOcmug/DpT9zef3//XSlYxWo0hcj0CZ8MViaaIEJ43pewrW+/JBAmd8P+rygzWoxyxooS+J1R
tE6tzLnfz4Ni1ZSmc1/e63v8fcx/E8h8nSFQenEoYE3JcXYJ5kAEW8XgauFFnomqKe309IfaxajS
LW/H77Y7ehNN72KVF1exRKKuhcrry2VuW1uf/VDjGda+SqiEUQmjkOsYSBkAFIbI1sKbYOB1rXgS
3jk8udQUEzdYx9eF3I7zj/1P9Fpe2PtETHqUpEuSDSHcdvJa7giONeA4hDhgXXgSP3fICCV3uCYh
nTNOLCQu5pGHgeWckU2WzFoPxJTS+/RjexUT7SnLNJ4m0mfQzjHZ7CiulFHVM9wjXbeDZ4sznKvz
AFRv5vZPvL4tR/fYPKnRx7AUIxCu10V+KTvlEteSYCUNj4BpOx/7peNsoqRJU7OUDQ7V6mdjnN1q
8fXuzogv+fQ9wixgO/D27vA+Ff37yqqIFqGNOeNTFZN57hpiY5Oou6+RvMujf1+JyFOE32aAQlY9
ghQGNFVUbioupfjmrt+3AKWyGdOQapqgDKCeUS3QweIhG12KowBuuOkJrheJenJQXkRPtTHIc+SB
R3lfjnEcam0uSA7ps1IYnZlEB6kFMVyiW+1c3pZZdyNiwkKXOVe7CclYn5n1JkWHBTgKEg7llqIX
sPxPtArZrYLXrpnsYaIjcJLUmcHr5ux/1s3e8Vo242jiMcyWmD7fqQUGNRYo5eisGo94cl6w7/AW
vRfeFC5HW9n8ai7iVmhaROy6+R4LD6hf/1E6+ssA2bxKbSZNqjsUX4LxwzAfDfDS7t8axxhYWDsW
x4C5YkKHXzG+lNUlK75XvHWavEtikoI06GShaGFvanlrDIfmz5LctztiXEYyDW2oYb7GCYTRKswg
tYe8uxG02s3HpOVoGe++GOcxjHKVzxWifqLG1px8MoXQLrgPu/2kU9WY3KIfw7rWQnz2LHtp8sKe
yLVrvupZakm1yMk6OTmbxngKUk+S3tTAk0Rt+YKRG9UqZsE3xOy+StS/9A8a4x8EFGmCoYVb6pz4
BmU9d1mwT9O008vslE7xosI/nkOPW2Wjv7sTnd+h3FO9DoIUhqrcNhfFw5Zz17TzU1qi1kYnpUSn
vc1+ND9Cj4fi5lwvi3svhUDHowTan4zPiomqYvVdQtNAG3gcTP/ysvxlByzsvY4AmNVF5IpaZTfH
wqvQp6NkHZfZE7EprOVNTnFM4R0MPppSU6BZFUWqxYfyXsgtc3aKc+uM8SuBt4R3uu7yZvX/pfb1
dlDGofRpW2qV0r+VTBfM0WOcwDNBgjGfeRTLm+x1q8DCwuLLJZBIayKwkBfjmt4Ep8hWDtOhQwyz
tVs6hT1ciUfrw9ziu7ivtzrjbgxBNUQjht5iDBh40KI9CK10njPZqxTzHA3EFwL5I1bE2qgG8qyG
94EZL5QmBKRNtYqp9/RjBRrhOH3ISp4QjqvTWffT6MmcENhH0z2XyrmYbnWzsOIexayi47g63oEY
7xOqhhzJlCy7H3uUDBS7Awem3GmcmMpVUCYTGaaIqIOMM1HenDy3XrsXOXA8s6fYpWSJosWrnPKs
nwXM95LYqxpN1YfXhknsBg6QJ4pPn8BGaHGNkOPXWOh8PJlTNzTwNqNNmaWxitPV7rAe+XY4o+cL
4rLpJQWVHq/kyfmELKLeJFqwRBEMIpNu0iJ0iPZlMLhExJzHHAuoL0g5o+2KMFVdAn/0E2Svkm/6
FFQcO1xHypPGJDBRW8SFikUYr6XVn/Q0w0F3KeYxvuW5FM7DgF0Lu8TtLEqzvKDIhNWvSuYqWvZx
0ovHNs5cdUh82Ygsc5J5G5Y2ocYrL8ri682mK6XMgBctxvQiDtUtUUHqIs+2IGJ3/VJYelFbUfnU
KP3zfo7LSUBZlL06zKrSlvR+seSB3JKCwzrLs3eD8Std13Z9V1PKJ2/xQJcDJu7AUdGQNfH6jz1e
QOJ9Qsa9jIVhiB09T3IcjjW2FFHsSMptxfNcCouvr7EySC1oSeNna1KyTN2KkVH8Z1KZFwk4HoWF
1kcGGfu4oflEctSmDw15WZpvqllzggDva7EIe6KA/j+jMKPGqY74Wp4EwkMMh3WuZDenMLKij/v6
90oPs5N9sih7YW4Ko6a+snES0BKCf8obzhRIPTqUYG+xQwBiMEB6/Eu5jGNZQB+Cha44Kc3Qlssr
HaKqY6wFBCLfZbiy0DEPYIx106d9yRyLY4vmdYlSWEwD4DSfm/wZqTonxHJMgMXaN3MbqCKlRKQM
aD0wspLfHv+HNjbHNZtMdlKVUq2lFQIBxXbOqOpNT7pLLNMf/PAx8vdvjWtwjB9J2yJMWzrw2bqY
ZrHGa2nnNsGmBsBwr7yMgRNJWag9SfQs7OmyhLx7aMpjGpxCnmPc/0oaC60XI7LkaoN2bva6Tg2T
TUfgmP2I53/3v5LGAuo1Oc3Lmo5u0TEFxWmv6VU8ZlZ7xKru0OKBpjkVbexx+72AaJRzKy+0ok0Z
HKTIylDRsrW7OLXwAmrODfwIWFvvwZYX3tEF6+2ToHO7oRynor3bVZcsdVsqODRFWEiFlRTwYrSc
TkDianjxbeMXwG43Dq/Qtq84Ggu9R/IQRn2E40fRVyKd6/aZZCbHvjmmoLG4e0EPiiWs4booZZ+K
BJPO2n/rXAqS5GHOtoVJuEKimqYiswjJUe/bIWg0mq/nXwgWoaOEdMpuwDYHiqU/amOvhDGvKkVN
hJ8ZbCWcGuUFUonMcfybkXQlgtrlqsKN8fQsVrNmdtQhcmTxeYnQDKsfgNX+o8/0Jonl8urrISYl
TZSTi+GH5+Vs2sq97lOoe+jw/CPnWAoDQCFE1bpkFGYsWsvcUPOCWfZa/VvZ/dj3wzw5jH13TSGM
2rjMjiJkdqo9qljpPklnQ/iyL2e7sLC6PaaQMWYw32rEEg3ykiGVK24Dh9yFJ3DZeb03e5Wl2oMf
nUyHC2PdLpavRDOpQdWAhTChC0losRwQXac7Ykge/oNktugkbujxmnA8K1OoX1lpZdAoy6DO2F3Y
4FWcnlO8UJOvWLUK5IN5x9028YrEfZd0rU7I2FmihYOoFfSEvUVnyXK3/DIdE7RdBkt2sV3tLvbH
zJa/UW89P3WfJh1jbdRfK5/3v/NmGFz9J0wSEYkoo8y0S0A7oJQ9Kz/SuTLeBW8mXSsxTPYQRrKi
lzTaptNBHS+izEu66A/s3SjjVgYzM0B6ZwKsIo6YRjJkQJ/T86S0bp6DjFElaWgpQ83LiqgV7Ihl
obRjFrbmEMLHqNaMOmPm5T9AEtfCQFSkzXpilbya7WaEe7tJwjiaNNPlJaAvET302+h7359y3mDZ
5sdSNA2TayAEI6wxFItp5gvdFyWA9F0+VORxX+d4v89oPxnwztcEBGlpFE+B1F+MdnD3RWy/6Fdn
YPV67gI0KSBDUGJrSm+r+bEuLgbC5rJYRfGgSqVV/gmlgr4Symg56QFiUTF75FTtSRQPCSp5Q8cb
wt5UuZUQRtPx83nd5+iJaC+9u1zSU+A0QLctdnrX2ZXPC2ycj8VquFSoctuZOJPSgBi2ly9aLXj7
H2szpr2diFXpMGmxyT7At0rLObMMrQbOXzwq9XSnTj2nM7Dp71aymPjZElToCxkGK56ov4t91Zfc
lL8CjfOVWLSRiQqkLiY4k/mI7hVInVPDrb4q1wpEmRjODB8V4bh/i7yT0Q+5CmF5M/SZSU/2E3Of
+j/rq9yEdFMh4BRkUBKKoqTRk6/lxHU1pkKHWtnFsCdwTbV+4BQHcqdf6aPGdMzv+wfb9HgrgczB
ynnRq4bm9Npyu/Q3lfw5Gz7vi9hMOUyDiERUVUM12Sw7Aa2BVpktVLCxyn+KI5hyXME2Ykd/oY+W
BsPPPIwW9UBs6FiLZDSxFgtF6zRgBMdItkzz2ATnQr5X0xqENbzFvK8jlu+EmUAkYmCc0mYzH60v
86AVxfJnSiWBrVdL0CCacLTO13mbSbY0xFwJYz4YdvMuStXWQHZGR71uLFy7vf+9eBKYdA2sJE1I
zGx2huBaGq4p/cmrfX0EJkQJID1O4xr3RXm+CUaPQ9c46vZr2ZvLys47DROrJHPEp1zK2WmI6aey
fJDDhhc1NrVt9U2Y0DRj65OetlBw4yPw68+6l5+mw0gc3VV9BYPUmLTL73JAYXkv8veHQ21FklQZ
S6FN2WBb+Pk8xfIcL5ODTdeJG+RhaoPhhQcU2AD3/C6GOR84t9VJCCIs6nht+cRgzT1RXvYWZAk4
n69/L1t7zrkUlu+dE5VLTI0osiLJbK5Eee6LvhIGJ1K/IuQ3SCv6gaPt77/d7zKYs8WVYWhal1KY
77Ou3gvdsStTS8G2wejb/9eufpdEY8zKt8tjkXVZEvSOEpwK5dArzv7vc26LTSaiAWCYTO4nR62I
l2bGrRFijW45fdgXs/Gc++0cbEYhmskwp1UGUGUEuEHrl7bhlM90t2yCxWo8Fd+o2lNxCB+ibGrm
u4JQbjbjPOdQgnC2KMn8cgg+pMTSXUyEYUOjU/iAjv7REd9kMk6jjWXSGRMePP+dzUpriziTjU25
XnjLoxbaWAj++xEZHQyUQpHbBTf6HyIBNNyt9GN5Kn8QBUX74WnxKWwQC5rOOcjz0DugNXzjRirs
jtdn/Rdjfzs7o6agmZPx7NJL1FQl1FRrf8Tulx+mW5zzI+I3Jv+G0Qpvpe/7d75th7/EsmQK8RQr
/WIovZMFcnJY0oXYpmgAzJKK91GaEwsMeymnirVtMW8ymeeeZoxFYbS496h9lshLaBwb4WH/WDwR
TCISDFjzaWDywwmqu0aJ/K7z9CHn5PjbNoKMUdIkUFkbrxnYyrXURqqGOjBWWG2tPMeg3kL34Lt0
DzIbN8EGCP6Q9+bXWgmkx14JDCW8K2q1oZWNn1RV06G/Rl6GLfbfo3/Ko+YJxzaxJUR4roJuBr2V
bCZ9QM0/DAot+tksSb7F4BkjVn4sackd7ifkRtn3TyiY50og4w0WvRND+FY8awTlqC2KYybSjdSE
XpYXnFyZJ4rxBMZSxJM+IbuLM5Q35Cetvk4gPxx4VYKNnBVnIqqBjrGBtYeEsfI5nxRx6YUSNbnJ
oY+o6Zyd6V4cuNPjvglsB4w3WSxCvivmput0Cck40ofWqrCxOrfVK+2Rh7e8J/Wmwa2EMQaXploY
Ypkk+CPrB6F67OtDEfBGJzbqt7/dHguPx2KmKIVhz9jD2QPzj5FTPHcDp7wKSPs73TFAEvS6P+0u
/Lp/mZvKvzoe/fvK8EA4U4hDAgUx+kvS3QTSX/4+Y9iR3OuJqmPcqdY8ST1pxv3+/7/Rvfr96hjr
LcMkJVKOq6MQKdGnc+Wyi3f7S/C9OEiNhcWHFzpvLfJYRjYVQzU1RTINhWYUv9+cgb2lmMHTe6ct
znp2zacz4VUsN0XQ0p5iKqKms+OfAZHLUVaLyelVSbHNse2dxlAbu2sTHpqHI4oFCmuNKPdNFmPg
MolssmQX7BZyxn7m2O6mur2diH1gKJ0yNEEq9JgcE+3BCOwp4c1Fbrq8lQjmu0ihUOtKjgip3i6e
7i0oGyXg/Bw99X5E/IpAy9PbPAJO3rkY92cMg9g2IbKNUq1dbEW5DRfT52g6zR5+LwtA098OxgKA
K9WQ+kqsaFmA8mpkDs3j6Dx64fOGPjjHYRHAeCIacpfBavPqBnMD1oIdvfun4Ulg3GqhpbkxxDhM
1XS2RJ4FjTdCsplSrK5L+d0+zbCNtbjNJoekkdUqJ02i5G42JZKZn//uMPSwKyfa5nNaCwWuq5me
FPGrZjzs//5Gxev3T894UUHRGj0qkR7REl6KxRKBTycTg0v2qT0OVyOxeZAfjj9gma/DSk/Lcg6h
aHihhKcpPXUx5/3KE8GkQaI4KqPRmpOjGTcKWM2m24o33sbxBTrjC6apEXRj0Hqn6u5NRbfk4ItS
Pgwhj4ZuU46uKLpq6LR0wnwfTQ2DfFwG6FqE5GDRg9ite/Kot4LqJroxcgpEm8bzS9w7pskQrDNp
F8PFmaQ+Yk+zNdS8LRXbCd1KBvOWSZakVCYZMn5m5PU1ADKebnaYDzwI8KYirEQxvkCasZ4KC1mw
NFusXcx02HMwONh0w3uFbzrQlRzGI0xmk4LAEsGndbF+yKnt4G56JfTIfF6XhCrWO1+9EsV4BAnN
JbzO4sGZ5BYT0nfi+LmTPqZhbrXRpxD83fsOgieO0b+uRduniFDTmPKr2bdW1+FBb9yOw3NoaI7Q
Dhx5XO1gsq5JwdhjpKD2RGMR3fMLl3T4me7zmNQ2CCPg/FZ3yfgJgLQHeZTB3G4ejKvhY/PMYZDs
+qbwhJvUprQzw2mygcEHVqT4Mf0wnZzTh+IpKONGtFALymahttDNdmAKjoRhLR28JftfkXurTBYR
zctc6xJqhwPcPB4Bpym3KhdYf9REK9762u1n1Nu9shWSSI3aKqZV2PgTTZSkQ+ir9wYSZsqMx6Nx
23RZJho2qk50rDRk3UkURAuZo8ERZ2wlN1Q/ymPOV9q+vpUMxo8YS4PpvRoxq7hMeIHSLYfFAXvI
nfnAexVuJhcmaiOSLkvKu92/OQZnpHZoRmfJbUFpnC5QrTF5EeLJDrPO3deLTfVbCWP8liSgVo8t
gYhi802t4x3wUs2czbk8EYy/miJpacVU6h3RuMl6t5LuDV4baNNHrU5B/4VVkhSac1SXIVyGCIoF
cg2Wl6jwB+U2q75HfxT3V7IY97QMSttLHQWYpGLWwx0K9U2Tqsoxqcbwc1jIBUf3tu5Pkogm6iqa
CyZLtisKfZ6ZxgjufQkrzObHbgTR3cBpdG3ZkITWjCoBXghKVMYNNZlBkmySS8cIPnWF32bP+3q2
+fvgP9F0RZR1NFZ//0JZPhWVmscoFoWeHKYW3C4vblBVZeOitBLBfJhoFqRcbWeocrkcRzV2pLlx
YzJejKr2TbSbygQW1ERWM8xWMZb+OGMJayx5f3PSdz2AoNZNWTCN3qmjD3l6kcLH/d/fLKC+nVNj
9aGshjjCxg6aarTAD98sgMTVTnwMP0QHJNQeL9+g9/bv9wo1/P3TRUOndsKSoPKcDXaSfCjBI9Jl
7hJ92j/Ypp7/+n6ayKggVqPJYTkU2AjYfdOUp0kpLbqk/u+EMGEwRzUnFSpk0237UKvOnN+q42Ff
xL6qa2zsEyc1DFWlw9sj6zAbnQMjrwo8mBtPCBPz2jaJZ3mGllXyj7F+Hnlv6M1n4UrLXiP8yqUm
c5eFWogOXesOl9yNPOMyxuAKwU45MBtGP7C7LuOZML38HU171fyVTEMLm0aP4STQYrL65bYWKwzn
FXYcBE41SF5p+oXJ2yTMUW+2HyE13VhMMdSbqLltoCBRA+Y5du5QcWjaOfrNUiyLY6L06ZJhXfh0
0MJvouyKPW++mncY+vfVDQakwq5QArXQpA9S9LUcAa2WbZ3HTbfZeFtrB+MT6iFLUTuUeyf8VIAF
r8Vqa7mywtHO/iksyS69zDfc5luROPu2xXN+bGU0QnsgbCokE8lR8Uaf7lzX3QkUXq8sSmf5gSOP
Z2eMvxhzMBuMKZwtuSqhszzTwbnSpoCCWcIEKV2+GbgcmRxFYbmXRb0c0K3RSgD7yEn7VNvl1cQc
1vAJELVX0Jhw5HWuOcdkYU+KMut1NOd45CFdV2479Wn/TLzfZ8K/qGuTMffZ6JCsdFsD1PMt4aSZ
PNVgeZWlNA6qOUf8Ly6j2x0ps0pnxcf4LqRAf+9vr4weeWVq+lIEZqDj1dFK1zG+JBHvPFslhZWN
sazKpGsUYUqg6tIjOfX3wZ10o9xT9yseFF6jclPlgHgDuQPAvorCPAPKPCUVeBJgVm3k5ppX68RO
Sk7msqkEKyHMjeUGaYxYgBJ0rWRNam8lmrOvZrxj0L+vvknWy72sCSpcbFV5gNPZA9K8QJP/JIlY
HYTxshIJ+2Bo0NWV00M5ncrQT0oOBe52/F3JYDysERZSIPY5ABSZHX4xfOImj4I9VpYJIGJg9Y//
A3yFWuG7+LuSyWRg4OYYoxgsiagR0AHQ+AUrcaV7OiePBuEjt0rA0wfGtypaIgokkwdnWcAon4O9
OJQ5uRhHIVickaqYrVyE8AlB/yWPjiQGBV74/a+UjsUYTVpr5kJNUFbMvSW+rQVsW21468p4B2Ec
6CRKjTYvKN+Q6kui5JYSemalcvT6X5TOxANNlomsscPUStVlbTAi8hA/uRMBfa0/5rbyMgFSDrdj
JT94M7ibx9JkXZLQ6ZSASP3dYMOy1jsYU+noXX3uzclXFvMgJOKf+IWVGKqJK7+g9ioyL1JOTj59
DIMf4uAnPOTwpjKvRDCuR+tnuM9UKZ2luU8mbNUq/qQpDCLRX3fFeJ1OJ2Uwa+Xo5OXNFH8gs2fk
xz9Q5ZUIxumAuRZ1iLEaHS31+/gcZ3Y5P+yL4N0T42OQ2MhqkuOLL82HsaysOfy8L4CnUoxXqcI+
nyZ9HhzTOKYKtge60vDhr0Sw3VKCTSl6lsBxVbJsdYYFgldLnf19Idv5jKZJRJd0ySQyc1Nl2qkJ
iAUneGO68b30YfaVbkn+hLRTOM7gZ2qtfZmbz4c3keykpNHhCd6aqHKqoeiCqcXvxfSiS4vVxou3
L2r7M/06HVu0rY2lNqoK6VOvgdEtKHCB0U0UNjyXpmzFtNWRGA9TG2ajRQPaF+QqR3bgY5UZ0vfy
G7GMb4srH3iD15ulb2klkP5DK1+DPYVCkgX4bLQTRNsXIJ4+UDgmfRTx2lubdem1NMazETUhgiwO
gB0fKeA0PAW0Kg2+htDhUV9sW66JJBE1Ql1naQZKI+qkJQYMS16uBfaj55yEl+rzu+xD++/vG+wg
/lKKU52VIdjhr1P0sDRnuUP1VrZJPni1QjiZwb98pzdxTAVFavNkaiq1xHcCDNnLvMgxPoCensJm
/2B0BQP/q7MxWigAg2OYkok4J12k4UYj36Txft+geNfH6J1OJlKGGkRMwalJr113rPP20Cm1hYeR
Fc7f9sXRULD3tRjFq/osHYiEXFEceivC0ED61TTvgtkzBZ4jpJezJ4oJrXiLhIlJOvoGN28Vr8eY
UTuCNco8db7A3WjPVQwmzpYU2asoETLv59kODwVWAmVPyLpdqhjkYf8at6XpGlGx/Q2j/QqjGUUO
+NcUtABDPI52ftP700H+HH2andoT7nhv1u26zUoaExylBAPORoB3XlaC71Xy6n+0U+FNqCAHg61f
5efuofL7J96s6nYse5PL5uFLHBJdaZBYyj6quqCZPUbe4tfH1xE4Luv6ZhhbSWNMW5xJWhtzMjl1
6ReJaREkTbNxrwvcOtjmG30lifl6USbpRjUCBEKnpkHp4QtXlMHAwBU6PAbRTfe7EsXYdziZudK2
OEk9B14JOBhpU06nifuZGKPGooY0iKseg/YYuCd26kZYsAtsRgyqxGPpjQeic9IA3qdibNto01iN
SiD4K/M6Gxg3eW5kn/CegVSt33mQ1d0xJl1remIIJlV7cLzEJzrsqXmVzxuJ3MxpVmKY9JmosR71
IS3KD5FbqsCL1vFhCSbOnb1W494fx0TEAHJTNlhWnEnsAmPM8dYYbd20VLTXU78GrezXeQT3FV2v
YhzEc2LL18oPvX+wAbdy9t3W9kn/+x9g/BMXvkpyMN8QtA31/hmommQVG9N0WzRy9w+kGIqC9Z5E
kmSWvLOWo6UbKmQEJH6Ko9PUf5TJcV/EplWtRDBWNQbjnHUJ3K8QPrQNsebxx76AzZtaCWBMqsir
GDwWaKy2y0tc9JYkXVsurSpPCP376nOoc7kIRYSQJVQa1oEopyT6UC0RBxq2GfJXR2GsSDBJFBbi
/5F2Xb1xI832FxFgDq9MkzWKlqwXwlrLDM2cyV9/T8u7nnGbZn/XxgKLBYydcjWrqqsrnEOhurEv
SIZtkgtAMd7EQHWLNXv92BazGSwJgv76Y6mOMTCtzhOjM4BL3nSyY4Yd5jh9s/dF890ovhgdJ3da
oGhAfnYljrkx9DgPUzME4OD8T7mj4x3m7ZQ7BBg7rUdJj1HSQeVdtNMTVgfnr+u6LtvgRVfmEqkj
tS8LTDC4orSLwTKQclK1BQyEn7VjjDwD6p85SaDrVTctwC/bLWU8oePKvMnO5Qvk6hwZaydCjf5/
FFeudO687F6yExfb00dKdZ94wo4HU7RA4PizZqzhA4F6rGTIUzeKP52kA91CN28HCRSO0zHdV28D
ulG8pwPvgzGOoOZW1QiWRaelc4pu6EQP1sf6LLi4D7nDm29a1hIbU4i3dAmG7cDPmUVIIAoUmm/2
ZZTl+udUcgzn+6Jd+T4ckpN4v26UC8wAONorodRDr2JKqmAxxTAB/hEVtnpHaYDCGxM8pzQpaA/D
7fBSAVzcx3KEk7y63CYYNfpf7rgr8UymGmAehiRDVuF5Vu5UByx3vnhbg2KaIgtws/DFPO4ije3Z
Z2E+KKkuUQ+hi4TFphhsFT7/fTqOE9sWzedKGBNspork5jA2ottau9L4POL1tP7tluu4lgKmHAtL
/go7Yx+mBaAjKT/36OdAjwS1Hdxw+Kc5fgzguaCN5WSOixfQlUD6Na+MRe7KrgkCnF+RboOktSPz
EA482o3lt5JliEBoVXQ8GJj8SpvHLtDMibI8AirSlezKEcD6+X0Zn5dvUyf+1QB/CFMZ+x/7ou2N
CSP9iuqJ/Yk0pVP251A2OB9r8Va9KMXyvmi5Fc9VCXwt0F9J5X4Wdlp6ioqbgLvO9CtON/XoHxpp
TLBEIokZU5JjETlPkl2tK74pINHPC9DcYhPJwbT3W6tIcDJZvkvM/P9PE/uTfJ2x+17q5Gq0AHaV
As7UGN1c+TIIptfVz+vmz/lybFNBq/KwMQeA9lvhfQnYiSg7F1rj6xYvP/1NYP5xoiyaBtDrAqLm
BQ1So1sqtgCMl8YpNkLkG07vaY6s7WJfeFzXbzl+XKTSP79ytjScijHPcR2UuXGg4zJq0HI4DnlH
yJiKqY1yUtdISYopt2VlsI3MHfDEyIaAY/48ZZi7FIR9fRdVBhK9TNgo9bDXY427A8mxfHY1rBGK
dk7FhPI8lxgMGLeN3x1bQE9yr2oa6FaiBssdgQdbiameonf1pwGIA5k3bs0OYKx0PawEYYWzbgrL
BZ2LT//CGdGFE/jYkACZxNZPmBEFREmZ2/1B3pHdfJd8+YBWv+demJzPxrZAJhDoNBUN+MjJncIG
1MEhAmD8R14pbgcbNNNfOarSLHXlaNlLrVeUJFIikDfIG+nl+6M3OKKMb0tedQZAj8uRt5wT/HAz
9vU5A5vsOxPdf0gH0UPgf+whnP5k5PsqMhtMgl4GUppGMtqeXZI8TEKMcVXBwX+7sTp6mlZxVFt8
XF2MhuWKUObY0sceIId69p7rJ7MJHKu9tzIwtH5Vg5f1c+RZChNKxgpDzUWHaCwAgtMr9HyyJ1Ep
OM2D36Q8l6/FxJEsbucE8810NZNisYKyElgfJTjrKcGevK0LJ3Bq3sAiTzcmIRFNpTZGHTdar3wy
2ht0sP7u7JgcxCK5VghTJgKNinjgSgSZWa4+/p0MJtG2xtnKaornXIhbsz1rxu367/O+DEv6gKWM
RFBGHBIFjNYdgHSMm9Hu8XqBXm6Y21jY9TgyOUnVL8QPCcH6WofkTd0Ee00CAawq2PqxQWksdNqn
1FFv+g05m/d/9gK++BbL/YAtMJN0A45zPusb2cmwbA+WhNfeEwFYioca7wLgXDgsC0SFcSeraXB/
Uvh0Ge3G4tXcxRjTVY/RHS8npr66EoJN6g9XmUcmB6pBShEwmuSoxp8yVLx5mceSS8miCHQyVDcV
4EX9LAI4vXM1mSj8IPmYpS85cg+ObSwpcS2BcdpC1oHSM+JlSeEkaIOWvKqJq3V+vxd9BRiAmnQw
3PH/D4YGEO4rxRhflroMjIEjAlQyKW479bsxq32OarzDY3xZRZprmZTjgYJ+564fAxNSu1c2s1c7
gAB/sjixYxEh4UopdlS1zUijSBmUmh/qY+V1Hs0/pC3IA1zApHmlSWGI3PqJBymw5N/XcpmnRAVU
lSSOK8yrhqadCPuCEqqJmy45qsrT3x3qxw7htdF3TapaIs1QPfFb9FXAqzPyE9E2iF3tTJ+4sWkX
b+tCl/Lva/2YhKCYh3SWiQ4ApeELdr+nwI6HyslM3nIn7xwZh+7lMEi1AIlHMJp3I2qsYtjcgjML
yCdBjC0ZxeTU2xff8NeaMf4tpHOiYwaInuboKsfv4xGUhKTwwWrBW9ZaLEhei2PSApIqUSBWpHIr
rwc3QgM+tcQNn2IH/SxXbm2eYXI8UGaCizxNhla3mMfoFcHFHBIYQnjA6Zz4xc4FKZo6JLqAIBxr
mhPIhi8joBiK4K2b4G++lEInj0wVRXjGxwSzJqogocrZ+4MHlr+PPjjlupe3w9bgzLsun9tFGL3m
rpysnKwyMFqE/dh0q/bccremlu5JGWAn/2nDeFRH6mqaZ7DRaoqX7wy/esfWVOq03yjfJ/8hyNOH
caw8wTBjJEJcPFl3zTg8CvrEufqXY8RFI8aTlEzWG8BfAiQXJElT6oEl1stQg+DtrSzOGF0fHeND
cVG10zjj9Vyjd5/aw0141yRYk6FAkf70zGMO4unFuFCrd6B+DXGJGXg06NE3y2iPAXDcIj3fcEx8
6Yl3rRlzJ/eyNuckgWY0NQWKFXCAT9GX5jE7d2+8TI1nEczdHBKkHYMAd0LCNWzCJCx2SjgnnD3O
3wS8/6ziF/yGDA+EAZDXNL4GG+AN++ZOOdFXsu5P29RRHtePcDkYXcQxQSIMey2faE0vD/a9sRfG
c9f9wSPo8pF+ZYQX5KluVCK6xuSPxt083v2dCkxkiAupHa0JRpDInzTr0Wi/mD23ArX+9bFj8XN8
yzAaEBYazkncfy9cBwKIL4ELPjoUgCvxGhEjw5wIsVgduj46JkRkQTJ3pYxOg/VAJx/7Q3AUzwC+
ywCBGdgUQA3Ad+ImFHk5Nk9dJmRIfTkIhY4UXid24wkvxrZy4qc6g7rzN9CN70NX5J0xTyYTN8bQ
alXAOeBxkohekMhOohS8O5H+BvsAuj5QJmAUkZDNgYKCr3hH0SII9owo6rV4q57TA23H1bZ8kANu
XZHnZkzwSOs5rUYN55ngJZtsZmlfJpwWDkc1tgU2R4nUG31VYc0c9cM2sMl0Nxt+l9yXE2/qZ/lT
0TVzUzOAfc3YJcaMpFzIkFIXxa2epvaoP6z7NE8AY39RXQH7qabBNin3ZqM48yRu10Us1jVkgIf8
pwRjb+YoVgOJ8PbBHvan9hGEer56W04ffGmZm7x2hz9730kiQDMxhGvK7OM4GYdxVOhza7prXTqa
OL5pN+ajdeq/JGB2DTx95nnyYt50JZI5STIUuE2aDy1p9Sb26jcUz0FCkvnd1nhcP9NFM78Sxpi5
HtXKYOXI1sNquBn7cB+L8U7lP+loSP/FjS9y2GcrALXKNu5hfxTYTzmipe2LO+NEI3F2BsL727pa
i9Z4JY65JBu9nQa9jUXMAOluLxbYqhjddRGL3nslgn7Gq/wZQFBdJ/eoxwtjbRvT1ylU7LR/ssSn
pOONuS3On8lXwtgbUzOSgZTI0KLd4CXO5BSfwq2ON3/gYoq0tsdtddLuqw4tsI875lDzNpUWgXuu
/wr0yK/01eW+yuQGz0hKvUWbbpot7RoUIMCttg2fms8UzTzc0OIvxURITjwiG46pstuZVgG43FLC
X2DKDua0F80zdwOU900Z1xO1YQR9IL4piYZ9FMjOVI9+3eYu0LNtzcp4AW3Z1VVsgJqipmvsg68h
4djLKuShc3W07AhDF+MWlCJ7+Uh8Hh/esnL/CQMK088fUEHBvpkKROhgEkJXMtvgi9SahqtXhuwP
Jcp+hTzy2mU8oYwjCkE9KlpEi6XduYtutbSylfLBjD8XpuKvO+Syz1/0YxyymdVslNENxMaz6bcq
sM1aHjDHsgleRDBuGJV9AaoPmGA2P7UA5yof5ij21tXgyWD8LK+BqlKhQev27UscvlfdRpZ40NbL
VUTpogj9S1w5c5+VYV5OUIRCmItfANFCu2B2O9nRNvFaJ/IMcLeVpyCzeV2+3wSSi2zGyYKsU8NY
gNHXfudpfu7nR3qxhq/CTW/XNHxg10rzpBATZaKrPwNNnFcZ5p0xtdor9dVuzPqcNtun1s/Cr2m6
qZXn9c/IPWImca2bsh2Q39EjnpzsvniNfACARX5rBw8j6t50R37aNoeU14rh+QFzpatCVnREA+rF
1B6JdMhjTuOP/v+/XuU/vh+btspKN1VhCoZJOtvYgGSVgrYR5CbrB8hR46NGcvWNxmqYa5JRIlLr
Zkx8a35d/32ODXwU465+v1MSoRNG/L6mfKuLrVImoJfnPKQX2ObQgrj42Uft4EqI0mGqrv9+aQ64
KFVP34ge2cufM697wn9hss9yxK8G4K7bTUq87ixLjuVq7t/pysSUMBmVIZv72ZWhZT/Edjq9KlwU
WJ7Js8ly0CZZQ7AJij7PR/0Sy3Hi5+w1A/B1uIsfNQeThIktI3+5X9ePZ5JMSEmI0MfK+NF8pNtK
ZEOLphmfWopnk0zcmNQE0V9C6KKlntyVDvpt8LUHUzNwqUEWqGb2X944LPpKMnaxbpWIInrw3Axb
Yj7lJacQTA9nzZ+ZeJFaoQrkwGxym/E1V+wMgVczXIxErH+j5TrZxRfYJ4BYaCo2XWj+tocvoLqt
Do71BMITp3DFt8DpeOvbv5Fo6BiPNiwV//wc5udKKtWZplejH2zEp9gjT1cDClhy5HF10Jj+61H+
EKgxKYjaqLI6GEhBjO6QWm6vO1IDMKrqdSYeaTtOwrMcwS7SGK9OtJnoWoIIBghZ35weJxxoVfEq
S8s2f5HCpAr6YJrdYKC9njcPjeaJLWdagaMFy9kt5yQig4G7WJwKT7CA5muoOlgj86d1+1uOET/0
YJdpc3MeBTXAE+pjJN+n1xad1OK1o5abONJFDnPvN0UwDCbJwXezS29Fy7Nw4buq2/myL+i+KdrY
Z1jXbHEoUr4Sydi5QSpjlGJ8IhqWiv24w2ot+OpdscMaBa39pTrYpnmXyrqmqHszDwox7CJRoQ5N
ByHwIrTnN0oVK/oy+s+8J/Dq54Mw5iGhaRPImCoc6yCkuh9pYb4RFC3boZAsewMWHY91khh2bdSx
reeRyAmSNLL/1rMhnvHsyUwnU0jg2YAIDY27vt6l+rkW8GaaOZK4x8o8MnBRy1VV4GsChBRdQNrZ
p9CntH2ab3jzJaveDb2YGFJU4zg2NWJI1RrfWrHcY+WcF/jp2aydHRNBJLwto6xGmTjaYXkZSY91
rx/pfr687Q7ccaDVeAKNmFwgV+VBCQM6znIEmaAzYWYA0wMDlrKB6dWmdvVVB64KKKLcdS/kGSiT
GzS9pebyhPgiCkcU79pBP0v5aCuYza9nrwhzb+otZ13mcrvhP8+HskywqTUlzmvakUQ7DYRX4C/W
Ey+r7ACDV0B9wp5IJjn9O8oxPMm8Y2ZiDir9Y1LFJhCZTuENSnru/Nwj0j32TnAWXdlGp1/7/CeA
CD8CnSb+8vQo2qodYoxR5sU5tCJb5kGZ/CaF/Td6QwITZgpZmhqj/cjw8p3sFfvoHD/pu95pepQq
CRY55FMArlfeXhXHD9nXiFjqUdePGAspg9SXumAnKcVu3Vg4X4x9i2AodFQxK4H6jzLcqVJ6Vmrl
OFU8fOP1rAtHyIQUIZgwx17ABYLRFs6qF75mTmzZH0myG3kdRr3+TjEmvkRKIiZkgBOI0TfQA9hC
tq9FHg4i7/SYsBKZuVJgQwarPep8nObACdXgOZd4YpaT8Yv9MVGkLVJjmkx8pF56byynzr7K7b40
vL87MSZsAG9BasUIt1lBdqP2WlTninDa4rzzYuJD2Q16WdNx9Vj6LAyfMuCxTiPnquQcFvuiSOIh
mWIJhxVrLzrSKqlS7Lb+1PfbvzouFqux1UtVEwmOq4zuC7JJui+KxsmC6Ymv3JHsyFuOmqwVD9hJ
ElLS2YoUu5aU3aPoDsjSbNt3k41oyzk+Tsxh4Rs7ASIVAJhiGjh51MjsBs3AiTm8YPBRILkqgJAR
Y6caLYAA1BZdAwIY/Oz0jwQgCtQCPvPIxHgGwUSCsMnaSlMhrci/ZaknjZZTiah2xJ/WDeLjaNY+
F/2LXKnVKWKOEa6PjDu7oakv7cQEx8itz4kvfk4+xejE0NU/63PuRXfa1+GO+9DgfT4mVBBi9Boq
+vRBk952dw2A48pD+o1SbULmCEAMreS8NDhOzQ7C9fM8VqqK0qKc36TNo1W9pQHHKHnpr8wEjiwX
QMor4BuiUIDxarqIOh7iTbaTvPrEPUSORiz+VqLmEpFpX5w+nSQ38cfSi866CzDxXYv18/IJhLnS
3zk7i8QlDrKAmWikqLiB70id1Q5AhDUvFtFJzKwu2c2tnmyJYnLKkbyzZaFvzCSfFdLibGlNmo5i
IzV2tRvauYv2vBfb+rMUtGfMQ6YZpzzKaMKh2dGj7BDAtVhevNfd6aX/lG5Lx9oNvJEUrlAm+2iz
UkjjFkLpfrr6Pm/Fz/Nmdoy9ASWHg3VMNyPnc3KiDktEPKcYM9LpcjoADc7mWDx3FjnIRbDPKuV+
PfDwRDFxJw4MtTXorH6ib9URrMqiO8bvKq+eyhPDhBZAZotdS1+FkrlThW+i9FXWT6U1csLJIgjE
VT6vMHmIbM1hFnaQE4AKBsTve107kHs6Q0d57U3LTg9xbzdAwjwm3nTgWShVYyWKK0yoKZuyr3oB
4kWzcSR9oyknUEzY0rxplT9yPdSGZUB9Au2XDTS11oVjm+CybbwJQD/Npt8G/ujQMvVw4OIlLKYT
V9KYD5hgnfT72Aods+wfMTH1WbohXuBSih0KIEBca5feDW/qX+rJYrPmk4h3IUVO0F/JjeQqz8K9
cm/clffpXfLEe4UuXoEXNVVaebi6hgMw283o46DeKgwbg+gOqEw5Hkdt4BcbuYjQmSIX0ZW0S0Ts
QIZhcuzk0ElLwOa2im2Jg2Zj+m2TA7lk7jhiP56ya3KZh6gJbJ5aTdBla6qjONtWvyP1jdqeBXUz
1L3dpScuJDVPVeY0RQl40X2C20GX5NlGm/ufSBHdWkmOxhB6RFDtriv2smg9rAe1xTv46oiZeyKO
6ixratzBWvKaJ76QvVe8t++ip1+JYG6FpOr0ojfhfYFlePgMAPVsEHFGHdDor+pU8RKl5TrClUAm
E830Ls8bGZ/vv1XW5MFobdPFvm5h0/46JlDt2G+24fP6YS5n3FeSmStCDPM41Xt8xerb97VM1IFv
S48+vzOXnHmwIZxIwy56d0JXz1pIB+TqY1Z+G1JiB/G92t003d2U33GUW7yYrpRjLowy6aIeBVKK
yzJ4gC4dRjvK7XCDqxBBrX3SX/p7tKKfeW245czpSjBzVURBOwWGBsHWAwB9/PlAwA9QHKOtiK+o
c4IoxyHYVW+DmHoTUTCRQH9RxqNV3OQdB1mKEznZ1W70J6wmbCFCKnd1upd4T+blWc3LgbG73J0+
q+AHwt3aeK+i09wlbgQUkY9+RL1RVBBx8y4Djm2wK92iIggTqbXZNRP93DWozQtjc1NjpKki2Nvh
WCInWLIb3UUVJrTxjzyzdOIK1NXlkbK4Rn55UM+SUwM1ePKbf2Tf3P4PuPG8z8eEl0CoZjAvffiB
vJ/QTQUO0139TFvRgV0CDpu7ZiXzjpeJKwKYgcbxO2CPuZ99ilWObRHTbb32MEd2tRE89VEBX0bh
onjhzujxfhZ2ij05YGzlvdt4+jP5TVY3I/BdcfFnuZs151TlRFHe7zNxxmoG9Dw7nK+UI/FMe18l
vHFGnggmorRRDms1UVQKpVMbn03C8XBOEGGXwK1W0Y25hocn9S6JjkX8KQJhzLoX8GQwSUoviYlV
gN3JDVFvSINdVMdOjm2HdSm84MtueCdzOIFPHQmCsO2+Ubyxdpt8w16Dl7nRnldN5nwXdr0bXGKB
EpgERIrho5a/yzHnu/B+n/75Vc5KirANKxmpCJgFlek+GR/XT4v3+0xoIPWEjLigQw/6rgi2KhcU
ihMITDYQCNKAqfERaWL1T6A8z51PNE9WeHxby72tyw1iMj6edo0hj7SPQIdjw237MG574J3QCFdj
hYdW13J++553fIznA0MUlOMl4vr3QfUgtQF69Z6+AZL1EaT3yDp87puJJrgrub7JhIK66+a0oWNF
lAUkdaW39M065ba1h4ZO88ZjBlyukVxOliWdGIqJhDNdaqCgs9geR+OQbgWLt1g1dNP73Bu2PRch
jRMr2FnnstAzPavQpaEZ8XxMv3abbNPv8ZgCKnzrCG7yzguxnNyUpUCcenMqLeoKQtLbcDzb7D+b
Wm3n+ksymrbAKV1yTMdi3jFkzoyYUA27WX0QtfGhBDPqunPzDpH+Fa6CR5phAC2jdWezljZJaO21
cvCljHAqWsuFmSsLYYLIULWtLlAoQgproHvJDlVu8NMUp/YAcpI9hdZvXJpyR17P25DnvWDYiSBJ
1sk4zDBPKjzC/ngrfjS0wSrutO9CafPshPfhmEhjNkKkVBTEYY49Ifw8BvVf3mAWE1XILOfZTN8t
AzJFOuY/t3YOjoLqA+N55iFucEI0C1ecDVOjJ7Supqt+a5xIVzqmntra+PI35qiyE0AGSQUsm8HB
zO5VbzHTfypCXo7BeUmov0z+GFnTB9Stkh2GLn0KKYDP5JBjdE/HLiPkmetacfINlR32CaSwVLMS
X4uuulB8jcoZgSlDqZtFbhGSk1irIhM2UnMqGpFKE1+BruGCd+RG9Sqg0qcf2z26PXuoXLvW/Xeg
6ehGclLskeo3Da94vh4vVXYYKJP0uE0EdJRIgJmjmbhF848lYTRfwSRE1mEdmJesUM/69eYDFL9p
gGZHZ1GDokrK50BEPBNy6YhJw51eCNjZMjeZqlZ2HVcP65922TH+kwdin5/jZxPJXaQoqOZJUZf5
imJiAS3TXzWN5BsxDgqe3y9Hlos8+Wd5hSAFuRwgV6JVX8NPfC1xIsmZNxSdiLiBYceSI3LKB7/J
nC5SGYuS85GU/fARQGmTp3Gqd+A/bvVbAPwAVDn30n0UOgrn0uDpytxNFlbtU3gvqhZmZTcY9JYS
joTf3AwXxZhrKSekzaUJrjL6kt849QOKPzqwl+Y9XTrLVdviRZ/lC/cikUl2lWLSxQasqCDduJ8j
P5sOssaZlODZJHP7kBb1zzLF14qrY288GvE+T44tj95u3dMMdpA8kMVUjunubKlplj9ZXbUtrRyd
uaK4Aer7ZIf9MLvr3vabKujl9JjEFjSeStHQlT2awiefm0+qN4OYvvfKbwTrANU5BUYcMj+HI5e6
1e/DisEOhrTwurEKPtKXYANi29NsZ464o1CC5TsX8YYGjTVpbFCxLDOMYqQPyU70zkC0ANmBBFQr
XruKY4vsjEiQaUMa0aJENWNEJJHs2nrpeXZCP8maMkzsqMS51sE/TSvlD1Oeu4Psa8WpCcHQKxA3
j2pHVGqOnfAUYyJHX2ikGUpEjiFvbhMVyERF44j6wHuD8OTQP7/Knls9FgAIhg81BDXS/yq+L1AW
IaP0Zd3+lu/RH2b/ceNfydFlE/wnIj7UZLW+2GhOgWX1YfR08Wsag4m955zfbxKWi0AmhMRtYdSi
jFqScR5BHT1ug+3kB3bqifaw5Q1h8k6RyWVrqY1TkqHdPc+WDdQ/kB2fC5OTg/GEMJFD0qayDA0c
YT4eNPI41Dsp+LT+lTiWznZkMyEuxSlEVanoy8qO6mHbTOTGLJObdO7OYqjZliZvZ1HlwD7wvhY7
/iHnU5WFFtIs2sSgAILklZy+42Nluc2LGpzAz858KCCNUscS+xVVWzhSkfqAkDvIIoDqSnJQguZ5
/VQ/UqiVAMJOfVSxqtaVgnQ9OFE2NloS13faZjqKW964F8dIFCZuiG07tiIducbbyk7m+7mI7P8B
251zQbPzHYI2DNOk4zYJnrpP2nnwpk+WXz4EO9VNMlf5Rj4D68/T7zkHSSPt2kEyqYfcCWKn0CEM
9VXfxAc632V5wruyoblO/MCDTOB+OCaIVKCCTyTSiq56933sCkSk9xNYK8j5z8r3P+IVO/cB5g1N
KyME/CZ5F60vUi9yEm/65dfOjgkfuanocxLAxfS28iwZML+97q9/n2XjMyxLNTCILmpMGFSBd96Q
GTpUI8p0s/TeVqhjjdE/62KWNbmIYTSJ0CKwPralBXOvBu+BxuVr5EhgJxwkvaqDUUY8H/1wK0X2
8A5sjsQOdxRBu/AxyJ/oDq/KvhyVfqjFItM3rVpVFqGFrHnXBZjkH3aV+I1o56ZXedngcn52kcU8
wnohr4Qmwl0S3oAjEnC47QFLZhvZjfhDmXQc5FfDu8hi0ycdSTYW3GnGKzr9bj5QsgTZpZ3+dbv4
zVvoIokJfkFjCoNU4wR7P7tRXHTj3oijnYoj3WrD62v+s8fXRSB1iKuspqsmMNnlGP5sXeGc3Rvb
cK+60obiWs3EFrhw4Mth9yKPiX+dPJZiM0PBXLmdUOsQs7dkijZyTzgL7cuRDxybCsi9VCAvMpFv
LM3xe3/po9rphB5aWI3fg/QV1Hzcx8liXL9IYwErw642EqH9FwIvcrQDCL3CTediFMwtneBe5u4H
Lnr4lUQmVBl1HWdFSMOtR0nmUj/01ARgaJRjSXPq05+xb8pXEpmohZ3OGrUPCchgKBCXm0p1Zt4+
8WL8vYhg07ek0XJ9tOBpJHNDCxA4mavCDjletmiEV1KYt92sW7k4ZciszdKZfehzjPfg4ALlm+aY
D9lOdCkjJs9GeFKZiAWq8CQYaSGuUko7mfywzOzCCmxRl7x1BXmnyMSrORwzC0OlSKFqxVas3Ti8
htbbuozlCq6imrqu418G22+a8i4zJQpZqJ+qCgSfylbw2v0HQPcX0c0wL8Bbp1pW6yKR+Wxq30/G
kCK3L82zKu9VzMplg7+u1vJHushgbFwZysJCEgCvshw5/jSMN2W4s0KuCa7rAjKqn+Ou0E56ns9I
4MHkmdq0I4I3ZGTa7ZvxMe6hHgngBne8pshyl/DHVzPZuruu6hL2KNEIz/9Jaf/nSFnayAbUg+U3
EFFRoqbAk76uH+pvYvF/p2qytfc2tQyro9VweoHGW+WZrhRPvu7zIa3XP6DJFt6xP6+LYYa8XmwL
TzGEl6mU3KFO3YSUnCtmOQJftGIu6ynuOkHLcZel1TYU/CZ7+ctjo0Z0dTm3YFQUQ5oNUFrU1C0q
W3DEh++km7XqrkvjWSQ92CtheRI1ej1j95MEL0mVeoGWnyZScfyLJ4W5lUMpHaYwht0T/cUYvtbl
p1b4tq4I77MwFyPWvOfAqmFskja6cRYfTZVHNMLTgokSWAUYNdPEympgYhW5sITXMq9Lp8pSHlkX
Rxl2OVaYSaBoBBVe7I6EA0DaueM+y5ULxVRQS5JlTWLZlwQ9beuG1lXVTbgtiN1hil3cjQ65LbDN
VXAHf5ZTpYs8xm3KOALHdo5aQl7YdO5n3JbP0k3jSo7u96fQ7z+v28Piq+RKP9aLpmAAGArswcpL
u1SerOA4VF7e3IT187qkZbO4aMa4UFOTstI6XFD13DrddJcBJiKK79aF/ObivUhhXKix5Fruckjp
sX9b2LOLxuKTejvfDy/tjDMkKMC3nDOkBv3LC+jqDBmfEmo9M1J6htRGyN7yBl/Y1Bte7Wf5/XMl
h3Gs0bCksuxg7j16QbKnbOdDb1cvdDCofwp9mdNUox/kF7XwNFBMzdIVjUUfNExlBG5ZJ9JxvUoA
M4CkbbLG9EiocKLrsmYXUWxmG/aRpYntv3QZgIF3W5QIMW5s2vUN/MwFRMq6ndBPsqIbW5BUW00J
WxNHmQb7zjwIyR2xtpb1WMDtKixUr0tbjFNX6jHJbSLNAaZkIE0C3zV2iiotdtYlLMepKxFMVpur
ajZElOFP3eh72gAtHA2lrGhbnHOHl2typTFRKqhiJZs72lZwKL4F8ge3PlQuJVgQXN6Q0WLguFKN
CVFTXjQDaUE/NhelHRi3iZSjK/P1Lw+QCU+iFGOyg/LX0gkxCcUFw7Dp8HazK87DgVda+OjHrRkg
E6ckUAdFhG69D07nVfZJd+wEVePkrG1jbwDP9rcBMFGVL27DwO2MvzRIJmLJUSnndQ7XNvvC0WsD
Q1VcJsjl8KFJhqqhXGiys2GZklqdmOCzWWDofUwKm9yoGLwDY5abvcyRI59HD4m8z2tOLpvLRS5j
m4YkCMZIUQit5hQXT6p6NKe3dWP5zde7yGBMsgSU59j2KGjQ4ab5UXsxP9GdXQCfCCc6CU+xASWs
u9QgzDv8D7Rxi1mCepHPGGuthKM2tzmV/x2HqKPZLy3xYdLhbtgGnPCy/C1NXRI1FcNBOiMP622p
0I74lqF1G4+TpwXPgvacKaG/frDLgfKHHHYNZB6tOmhH5PSKeBsPd6Z0v/77Hz3/X93uIoB5JZdg
b5uAFQngjL3mGwccWwCQ65P1RJuHmK0mduqUgl34sdu88a6BZcu8CGeuARGzN3MdA/EkzJ677iSP
D1bAG2j6TWi+CGEuAjCu6kaq51iEOpsbxa025VbZDC5FchFcnl385uK+SGOcLU1GHdSkiJrJLjr2
gAtXtoGr3Me79F6GF/xRFwVvyn/t0GD8LgsbUQkGFO478pBNmF/i2QfH0A3G0IMBeVCPISy08tpd
99qpQImN3PneOjU79SAo9tDaUMzlQX/yTIO5Doii5u0wI+0XjFPTBk6cfO7bjOPFPCFM1Af2cqZi
yBWVvRBs8yoIV1vdNXPuDAy14zUnY/LUojWIMtIKYu0GG0qTWL7lh9FpdvUmfeLdpByl2KWPUQYn
40jBr3LTeuxV81HrZXcyY65jLfY5LrbHDu71hdlHGQWpp3R/lJChtzU0JmXueCTHBtndj2kmVjrQ
LighD2W1F7P7QLkn6h8hAmuyqOq4R0xMaOArXpU0VLkbi7FCoJAqYjmZmrSePFTBtgrqyl4Pu4th
/SKKTe+jXo7UCUvSrtBh/KodtiMZd+silicAr2QwkV3EAkuqDLj2G0/fUw4BwckPyrbfyrfKhm5O
pKMdi9xB6uV4eyWXCepEi6ahoNh1lC+8uslBUks24lnG4BVoJ3kBcNHar6Qx0T0TsrTqK5QjUuAD
J6dCdFX5T7Z1rkQwIV0heZhlMQ1FQe+WunxoLR6txbIWmmrKYPwCTgT98yvTC0OriBsaZeFRtjUd
o8mTMZCybhHLRmdakgkL1xQ2Z5l13ejaCIGhN4YToPTtUgo4Nc7ffPyLDCZsz7IwBnpRgr9dsssd
1jueAHid1qje0o0d4Xbmse3QH/wltGoXgf9H2nXtuK0s2y8iwBxeGZQ12TO2XwiPA3PO/Pq7Wj7H
4m5zqy7mvAwwEKBSd1dVV1dYizPaOmha0y9QZaq1d0V51cDvJIDdRwttJaHS8NQGcm68zCpTiS04
PLM4RuOhTIn8wnq6XZdBJqcqlmLwj3ArNcUo0uEWWG9rBn6MfqfuzS/yy+iwILpGZTAsiAhzPWLR
LVnWFdMQVX4M2IjUYZxbJGsYTgTzEwgAy92wURCuZ8/dbqAqW5fq5l9ntpDIxRSKWg+tkEBiDXJA
89F6aIHNa2wk21RdC/iF/VuAMHTDxtVju3TG3jMRrCX7/lu7tchC27/s+p8N4Kf9Kr3PK4shwecn
oArufzf79+gPwFu3vwQ3Kdn7sGrw1y3gOV27LC7lVEIhvQgfe+kTOnHHlnBb67a4kME5lSGWI0MW
sK7/PuCTn5YzAgYHpI8bqnWIWhB3prrfh0av4I4eiy+6cpcZ7xMFzHjJr93QG34aMDbmPAoYACtj
LEg/N6nNOuciz8SARmOj4uFkjr9JX8NvyWlgtFDOsJOPFpl/Wc+pLnaWczpBk6cDGklRNTrIDntU
gPy9PQLgF0LF0EbHwPFDT6WFSM73FNLYpW0PP6fXaHK/z0KvSYkm9FX3dhXBl2jLoomMhkXDUijd
1UPkarlE3Q+EmvATgJXcVvrM3iuaXbxqG8DRjAf2JtPd+HX0mocucdBp1FMt/JSN82OAgty3aSAC
/b7wJigPxq82goH2BxTVM+hKhedtgLSud/vGXZ+hW2wpF53oKF3ljYRYiCXCpzu4tn31KXS/S4dw
Ezn6s3S4uLhPfUC26JKyubAlDeYWOgOL/G3+qdvvkEZTWSD4hEGeNrPnx2mTguujAteo5IUUjiV1
1uzzRVAzSzWAxmLEG0b9Ug0vg/HUqYSPo0RwXifT0nZUA0R/9fzayvdDd8zmd+IMKbPgQpoaTq0U
GDRN8KoeLsxzDy0IelRMS4AppT6bd8nbbZHUqjj3gtlDY44Y1qRe6aepATViKZ+USei923LWnwgL
9eScSjVknTCLCGiU5wGkeolXbA3RDrzLjPUvMMGM6H+adiT2KHE1AbT4n6oB8pdYCxlo0+AYKEk1
NgqJPqBBjG14LO6pqaTV/TSQpJMVXQQmI2eFYSPNQcPYZpr0LTUfdWPXGV+JrWRn8tfdtJDBWdss
hIYllLB0cdsiqkEz3mP/Vp1NN3LEjQaqSf9OcVpMq1PFgNUAeCGYLX5hZUUshnnCEPYkkEYFJy3T
nbl+qvVnw/oY2vtCFmdu49QB2qtGTxJrIuseQeuBFCvD3VE+1WeyukdtKWd4plZUosJa1tTt5Ekv
8Nh31bndsbhMf2m9bg+snzuWxFNIZJfV1MZioZwFRjNmWktG8uT7Xi3b/rQFjEKW7OLK0wPPqJ7y
YHdbgSgd5Uyx1TS0HzL6ksQP7xRcwE2P4CKvqfmXy4TQDUXVONNLa0nIkRH6HUQpJ9YJO50DD/Dy
eG2MB9OtvctQ92N3VDfJphBtiiFjPXwydNEyFUXFZBZ3sJVkKdVgwPqZGjV3+cZ8uPQisleO6OaJ
bWY2pbvrFYqr0MszaGEn89Rn8sDSEtPWPOsHbRe8dpi8UNzkq/9jPHRueWc9GufO1Tfl2aByS+uv
rIV4zj8IZTjM+UW8dFbBuW41D1bkNMGPst3I4V1Rv8XCuRfRcqC+AmOKePpL617iz5Zf4qPF6it0
nCp+htUPTrnv8dxiERDGjIH92R8q2ZbgmwDZ8/Ch1pfFsnmPgXHDKmhgw4H1HNZvshwCQI7MRDIH
/rdOX1fHKVSTxpmpswclQ3DNAptxKiWYsB0+C+BUCgtMGN62VvI4OQfRoiyUSSnMlalwtkNx/pPm
sfI8mGzugw11g1Emcwn2FudnzKKgRj1WGKR2hgZAHN32xf9ieNrX7pR64VdyAH417Lme3MWeFhJ9
uRUzjfWfsoq2igF4NCsJ6EDQbXkT27EHyLOn25vKXNyNU5S5hKWhTso8FPBM4qHeJ4d2x7LJNIPT
uqe1NAW93iamzrloQElDTW8YDoOV9XY5nfTxua8IGJB1cGjcsP8Vwt3KihHVvhEhsgpPQDD+JXvo
eYWeVHgGYJb+Z3oMv/kgEwBu2H3+WO3TS2qUUFJqoZztBWpamz1LAJvpc9KfleRZlL/dPrJ/sYPr
OjnLM2PAQsKds/fc7zm2iGWt7MotsKZooz3clreulFdxnNnFVS0peTuCRiSJnSIQtnoouLdFrD8V
F0fH3cQ+2LaGTL6EHcoGpBbps/pFfQZQE4AmJtSuU2cgu/OJo+Kf3qJRRWPEeCsHRz2ML8zUvP7S
my/D1CRIFnfqh8ztz17yT/Es0SQAvuMWVrc1MrXJtts0+3b7sSGV637yT2+pjeM+Y7Ptv7lsGLaR
um9cRvtbwVVKhIqs33TXZXHm3eo9GjAUwNJpfWUXGN0wle9D6M144lQ6da2yL/vbZV2Fcbd6USYq
JjmZmUe2tGGTjsEh+Wm6ozN65VPxTKFC/ss9cBXI+ZWgTtssY5CwDEFJfQWW/qNe2uEbm9GrtyPa
ZIC7QISm6375KpPzI2VthfHEoKKuZI/CNj5QlRzKl/DsXKEqDamq4MbpAfCiY0ZLz/G86DCBVm+H
Y+eQV9x6lH9dGOdNolk30HOES5zlE4e74JAfgdiPWUdjT/gUSk84n2JMvqb4bFAw3tfAUEq+RhV6
qRrM+6g74cEM0GRxW+KqQzFlyxBlU0YtgRPYT0WpAK0Xd6mI1KTstfPo0Pym8pr6X6Wo3FuiirK5
rhj7HOv6KR9ydPyIz+IG6I/3NPTBun6YIK6XZQWcTvzFLQ65hqkY6L6e2DPaPaWdH9stnoMs7/rZ
P047emxqfYVXmZyBAyofvaDgEMQKRUf/lQGUJ3OmH9W+e5h2VA593boXK+SsewqGRKgkWMCEvDLG
wi5caizg6j2M4AJR06DiFGa7fzmwhUTOtmVBFUyNFX8mxFyITA4M6IhNogusYVIenAYA5RPjcnq3
8M87avAbC6wIgIFwqBQ3uXwumBh1wch6hmjaeAyzJgWK653gGM54GPAqy561fke+jFYjisUGcD4g
TfLQn4VGBA0OaOtk18ipy52SwJli26MZsGPFgqGpvLAKNnpO8S0Rp8iHD10fRImVodIzT7UtGp9l
9SHHM0gxibt11atYuiGh+dTALcrdrWndZFYcYuij8T2hOlTmViSzPquuciGDs7igTRIfVWRAS9yj
EW3HxguirWpn+9mTgbNMDSFTS+JMrp2GtC7TAXqd3iliapfZLpY0Ik5YVYHFmjgrw/T4MPojbtCp
i7RdOgoIthpVI+7pdQe5EMPZT6eXviIXOJ5+o6GEjMmpo+Vln4FZBrSwgC6Drd6fC3mc7cQVcBXR
vf27DNbYzadoawD1pj5T9ye1f5wJTVbU9nLfA6ZDPmjNXWcQZSlCCfh7bBCyuBZKpnMVCs/o7I+z
2i57KmuwGppe94vnRdC0YFLkDkmYUEAOZJKFyQkDsXBEXwYCZ9PNTq8JxNKIrePpERrRzAQ1RSBQ
Du1+TsRzXKYEmAklgvMK8ViJyC7h1lJ7FEWku1ggEzzUzrGfsEhGWJOf6p3IRIDRBf0Rsat/mQM8
M41De+7erVO9ZcBOwj4maqLrJZLFmXH+oZ7TMdGni2SMsnjZOfH6Y3T+znKVEAjqDv9pJNN1lEJy
DkOMMj3Xy/+sN3Ty51bC+McIQik05aKcUAIxi856rwY7i7Vy/iPrU4xsyyjYyY/tKWdFbcERwDtx
FrbyTog9qhGEUhzOf4TdNIz9DLMrp9ch2A7D6+0geD2gWCyI8xttkA1qHmEbu9o2t/mXyOt3FpDi
ugIJT1aUsfbU/UWcHJ9er+JmMOMQ90k372cFiMHCoZGoRiRqYRqXKvNFVdGbAgtrXYb9DhKnrfXE
FMS0p728CzaU61rPily3UmO6s7BAHSNxmdFCYnMYAfwunsd3/UHdK1tri/TjIT7LO+rdSW0l51fS
SexLcVZn12hUDzHOgxZYW6OtCROnxHC+ZTL6UKtNaKHQ7qr0vVQew4iariL8l8Z+w2L34B2lRE9M
eH7RstUiP4Wotptm8avV9Z1VdjkRcKwXWBfHxTkQQB5PQjpADRVgFYGCZxduzBdmyIBI3JIFHcJx
aJzjUFHo92vAdV0e0qpTbpCV2Ku2cqg2KHVQNQUqzuFhdwJT0tSigjj1zOh9y828S5zv4PUNHBEg
JJTuE25K47yIUAdKPbAmA0vqwqckQrToTKXeG9ShrQnCy1YCYSpyb4bB+cM2rcZUirEu1v6nuP5B
OY52vQtYeSa2+0+Wm7x/wEMuRXJrCyUzDQ0BkVW/GV1kqbeyYFte7SmHGp1v01H4QTGlraqmIioa
hhZkTcVi/2kLqm8ivRrC3qTnLLXZqzPcBFsDfX6AAA89KsBfZVFayuN8pSlozeirMIV+05/Yc+J7
i3tb3lFB6pofWcphRrKw8V5GdjqK0KFlGfu22CWgXBj2xHGtGdpSBucSa8yP9wGw6qAhbrtXdvtk
Ox5Ya2h8oFKNq5jEiogEEticLEx6cz7L0IVByZmsxjM+zw+/EwSYvkZjJGA7YjRoqoCKB25T77Ap
K2FvOvlJvVNim2LeYUrIJymWv4RzZmGmKQaGmFn0xybABY/hn8k7ak5uXTMlUdVM0UBtiE8wdUCD
KEsZ8Xnya/qVPjRnwTNDW/0+sf6we0oxmTX/tSpJMS2ALKMHR+PunWCMghk1L6xK3IoJApQALKXS
thkPfX9qU9m5rTurzmUhjjvOdsKbOmhhBoX4eczdgiLiXbviFMxGw5ugoq/z9UJLGOqokaIJwdxx
jkApmR/iKHVETDXqxFJWLW0hirNoKzEicwx0eJBg60evKpCTzJfbu7V6xyyXw1lzE8+F3zFypPZz
9wpawA1jHKlrpKOnk2zLRzL7vXo+bOc0wMlpFt/c6idRbbWxzDoUredgF9nvwl3+Nj/Km9r5FFc2
FXyvxpDKQiB32wzqXM/5iF3MT6x9NgPi+LgLwARlo2juRJvUoSgJ15eoyiKAftCFpbPPFx6yKeVo
FEWooJB9zk03z5+IQ1t1j/JVAKfjTTUNkpjDZf0BbUcD1ndja24mMjpd15CFMM4rxZEQjl2gTOhi
B7/iA2p2IEJCeVxymh8hXhbSh5z/QiAXZU2x1qqqdXHII7x/tw1dfS/es5jOgDv+iJEtpHHqMWmZ
JIc1nG6sVI7fvwR6aPsz1Y4kMVv9ywsuxHABSGm2WjRidtcF6qT0SbMCS0VxV5diu5v7SfQKCdZu
j0KE2kxsVv4xSnPN2k1d3aFIGteA+7ytROzYbvwgfuK2B+ZmFvU4VkP5MXd3UfZlbk8BjSpG6Co/
djGVoq+aweVSY2xyAvrXWdOKcNY36ltDpGhWPeZ1lw32YxaWNylp3ElqBgbLfDuanT3Nm+lDvQDK
QggXnFjxJBkFy9KlJ3lCj0qDlgddAV1P7xVfRiDMUS6MWhXnTwY0V8sBE2jUn0XzNEqPRkikz9a1
wdAVw0LZCVHBPzeuDRRVqpgIMQfCVx9sK13auLc17l888VUIdzpJ3fUR+tPQqHEeXcGW7JcX48k4
+zZ70OyoNpv1XbtK446pr0qMo47wwqEPGK/kVzrt54HYttV0gSJfhXBHY8a+2TcFgvza1Q8REmdA
37gzH4z/4A3GX7t3Kkqk1sU+X+i4KWe13rBsUgrwdXQVtpuqf719UuxX/+0brqviXP6A7E4/6i1i
KPUxAig1Fd9T3897eLXuS0tjFoSUUVtsS+Xt9gLWQ9zFuXBe3ajGUBdGQFENh8lRNrnr75W7C06J
m5+r3W1p1HI43x51ch+1ChI44BdICkDUbW5/P3HifNoeIx2haTY4ceSJbFN+G4XnGEPct4WsegBF
wosAk5mSaHGa3JcS2qsvk1oVsLs6N4/eWsOhmnFWt+qPFOnSv7lQ3njq6yqvWHQ+K7agTW6mkCC/
zLD/0t6FDO7s08RIIkPBjcOISHQQbFt34hfmnTH7cdAexi+3N271dBbiuNMPpSgT0xTYgYn8ko4/
FAEA6xHVV0vsG//qCDFgUpcAC3TV4DwYJ4uaor59+hLfkxioGaifY5xLU/1QlG9z19iJEditn3wk
3Lru1qVte6EA4GNLrcaHaxlkNAVK9xWgFYr28+0joXaLc/1hM6VdNyBFEQuHqd9Ninf7+6nd4mwl
qEtpGgZMNYJI65RbaJ8PSgx1GOMOqREibbvuyhY7xvl71CryMDVZgLqv7oqD9BZtE+CbAdJMPqqB
TVnoagu1spDHFr84IU1uRGOK4ZzZnOywnXczKqzsVchY0MYt0qpAghXpd8ZqoLiQy10K3TjlVqxh
ncG30U12805Ann/+FWCC/4Mh1UIY5yP0dNTFzrRGqGF0H6XloUukxg6NiRp1JpyRzHkHKeiVqNOY
vqN1iA2ljTvtiT2fGFCcHpD9/2yXbjg/PpDrSx/vGDHFqMow7KMx+y5WmMdJpCM4bTdVPRABN6Wd
/Ch3IXVylvVwHKxpLktspPtdQAZvOoaamm/bj8zBL7STp3iQBTOPGuYI5zH3lDjfh5m0rQtMV1kT
iM47wtIJ5853giD/MxZoa8F9lT5P5muNUc708bYzoQyOp3aY5EgWZCaDFX2N5/CFDd+1O/2UMTPH
FenKm8wddhl1doRu8mQPYu4Ped1BN9Vt/MAYnX03fTMcBs+tHq0HClZwPZNwNTqF9yzz0It1fdEV
VmMOHtUv+TvjB2P4ulLsKXtiZ5kV3zIGzqUIQWOO/WDh0Q1kBtZI6jU/xVdUETEOEsG7yKEr/dIY
Q71LySauIJ72YfSDSMiZF+2iQ9Tv+4jKKFACOMdSD8oEShcI0PxHTXkJKXKk9dfa9bT4qBOIeABx
Y2rZIu9Tf0kwBGc42iMb/TB3CKS+UGE04br4tpEiLq2pm6GOk/hF0X+oTeno1vc2f8itX4RiEHcN
3y3Sj9IoDhNEjZvwIdlFhwSz2E62Z1OgWmmTKS3C0vjJzDIYwtFg8loAI7GQNDpLeI4w2P1ppzyI
T8T6CLel8gGK35cNsju/zw59FRv45WRbeozAwBnPw45Kea5bmqph1s1EXldnG74IGioEKFYFqW5k
6C9h5wORN9tlZX2Yk9xJsmpbdJNk317l+iKvMjl3EslWrUa6NKED3vSkoPZmubOHJvrYFf5HDg8N
NvqtrpUGDIFd4d0Tcx7yfnbiO3NTOunWInpV/+VKvcrjvFYoVf8J+OTHcq9tpKPxlB/j19lhDeIS
daEyP/G3j7xK4yKhPK3rxixxcv6ZFZ1M1upwqEmyaeKwDM5dRSD+q2YZmTkp9FTp2arsQiUiZUIE
DwhWp2jZFA0YWW9uzXhb1Xu52t5WuXWn+2ezeCgwrdIbP1fiyY1Fy63k8VgIHWW7TG1vHAiPAhZV
EfL7Pm7J6ldyZ9mMQbcF3ckFc8NtMbTKeGBDYu+ohXEvJjNNBLEIIDRTrF0STjtfGalcGbUwzilZ
o58qETsfdVvciTUGSSS3+9Q48y5yuu+Jb2uv+eGDlOMYwP2vbzKZ3ix8kzlGhtWbqYhCfOuykcLA
sxzzlJyqfeyhv4yIOig15NxS29Q5oD9i0QUx3l2kyI4vzZtGngkx1IlxXkKsdUDrsGdhH55S6RuY
f5zbuk6tg3MMfd5GcZfAMYTlvZR9loRn+UPp+sXJcE5BzY3GNwSswZJPUhvYMyiBEyK8Jm4mvmfc
zK1REXtodlc9qCUcw+tsumhUtwP/3sxbYtOIU+GHzYJYiswcHNRIn7k6+DGiaiRuvUsq5oZ/+GvO
TA+rQmb9CiqqtaLuhCjInRQGMbP3T+WmAMaMcAaThae/B6adJIDvdqinA6EbPMRv2GSV38YYF0nL
l175Jgbf5vLTbfVb9xYoR6CBRjFMnljSRLFA8VO0DYA9zfPL9kFQfVdtu7u0Sja3Ra2uRkXPgGQq
hg4E5n86iAbtJn6tsCS+lrn6HGzneNii/k9cHusdOsC+QxuHqckW/1aezRGA8Q2zKJQalS79pAXh
Rs701yk17UysngYFZHtF4GSi9n57ieuFCtAYmJahWZLM06T7oKsROjQa/meANQcW0dg4wxfTQvGl
3SLs3aefs7fbUlc39o9QReTsuxYxjgU2wdmdtcZW4zsNE6WaSsVnqzZ3lcKnFC1ZBwgga7Ri+V48
YzdhezRdxpwQOHNlwwiUgSwbrxd0F1K5GzMPwFB7meLT7oF1euyPtVfsfTSTAbFqd3sb11uUFrI4
Bc1GXF/hZR7FUz4nr2boNHfqIdulP0CAekwcjHO8WsCfFjG11OzFFwV8nlvMjG0DskmQUCRFZme+
uE21QWuScIBdMkibft8VTnLItgBcm2yWqkhMzPgJR+qmoM6Yu1R9qe2FjpGLa83bkJya+OX2FpPL
4q5TgA70U/h7xiPaiejpjJ1xJ3ybNiA6/Mq6sHpgSn2lkq2EgfBQrJFmJVMzYFlVUe4HSX7zh/ih
bRMipmR29teVsdAfzg4zo8+1PDXZlcFifGDLeP+fxjLikPjcYxAbwVCbuGpjf7b7/tUqGo84Jvn2
SngXakql1qUy3FjtMrSG3A289ggqKsBfIDFNJMiIbeNzjcOsZ0E1QtVTEA0lhxpADQrrAafuBWpR
nCtp1fY/42YDeNeApI1iZXuo9rJdw4Cp6UPqkNjnC/uVOlOSfQCwuJPWnwUwyfVq+3r7lAit5vOK
k1RZrTYVols1J70DcezPiCKSX88lXlWazyXqZQFWUsYyxZKmuhMcgK2DcfTggREZqndUwEPtGuce
NEtMpoSNNAnT8xy9ScPL7S2j/A+fLxTGUW9y1lrOKF4YOqm1mY8MBGp2qn15KJ38E3WtrM78KIs9
5NxCGo2dMIaI4pTnKEWCVD8kx8ZBBn9vOaHpNMWlSBG4ZDcUoSB8atFo1QDdGdhNs323ksfRfzPS
1L69o5QMrnmymDHrpuvwFFPzs0pmO84eNL8iwn1KDflEopCCVG1ssJL+M1rZT4yPLHTFBwzzo5cM
Y5w+4QDXo//rmfGZRKvJi3iqIPACTdbYsK9xF4p25sUbRpxjbSeQVEkgEAEvagOMTqcDpxw160t4
Rj6/mIZzm01sAvNCwbZpAaPLklOkZ2Se7++LS0MDvaHIFoCb/+msNANQVvqFXf4AlOU7VqEYH0eG
lws4R/rpvp7z1q7yuDdvkMj+LJvY3TlAqhYjLLhhVC8GpCQapOFdeoTKlBmuPnQ0U9MlA8P+Im8M
oRWmkcGAyqSstGXd7uIHAGWVJnGZrdvDVQz7fOH3g6pF/HRB6pk3g/UaZgehIVAq/2X7rjK4KG3u
ZnC9VTrUIrJZ6wXm0DCo4rFy5+Rar5jJcahsKbUsTkNEs8BATo9Gn9psbTVyJkG2G39z25f8S7B/
XRinF32k9ULQscgGkYBxDLzEYcguE4gNqPEKSh14pwyrStsAKUatPli9XRtgvuxOBpwxsaZ12/qz
Jn4+pZalvhUGHJZ2Pzmih/EU1wKP4uzIGwY/TVX/1l3GVRznj5VEjnxZ1VgwxWLQZJvs/18ug33P
3y7jKocFWws9N2JZj9QMy2KxLisyJo71LduzEmM+UO5/PXK7CmN7vBCWKW3VWhEOSz13HtrMNv1R
3ce/lAMItw/gcb59ZOtByFUaF7qpIImsa/aGL1tMoIvozcgnIhYlzIkf4EN+VsxkE9MNhfqidD+N
6ruiWcQymEneOiHOS8hpp3QROmiBQdHb8/wUCPukKm1Ffyj9Hx/YMV0DggP+qAbf5DxlVqAPAe4p
xXivgKmhS99vC1gv1ugmmOlBpKFICud/zC616jSHBuTRZcYrNm3L0WWMCoHG9Ry5CYm1vKoFC4mc
LxItsRZCVh/IfuV7Y9P9xJD4fvqhbFm+Azf+cPwITq8qgtEYMG+i9ld+TEO3OhJLmBFJO68fY3vK
z6ZOpGnX3N5SBnc9mYEvVkJRAGgQ7YfGMHpd/FVQXkqpcW+f2JqGI9eHHJxsgomZD10KK/FTjTHh
RoUnyqhDbIeSMKI1BV+K4NYSRuI4G20lukZWmztcTq9WOEXHHPDGYPfsdDsThISALFlVxKVQzqoE
PI37LjZ+t23lLjjlciffMZyKaQe2Umq8cU0Ll+I4vWdxrzIwtGh/up+VnaVQ1aK1c9KRutMNKJ4I
Lrl/utZGaJq5j5BJBwJYYcugSwCvy25Gow/44xnEcPlJKW2TSCauLWspldvFyhe7BNxWKPD52xri
qGMiVsX7V6S78eJqA7RniQ998rmUH/X2120FXwVEX6yBD5qzQChEg6EXq9vxVPboZmAdfPmz5Ymd
rd+3wIC9AKU4mRurZAMasYP8CAYGYTV1TsXJHSa0+PezPZnE/bGq6osFGuwnLG7dqEoUuQ3Rcfsb
QC3e+ApKIIw4u9xa6N4gTIs4M557TIok5O0DVrecgdorCDbmiA+lJe+Jc1sLyJbL4nTPKKcm0boB
bUpIaeRuuFEfDKTNAU5eoEtEv8uplu/V1+tSImfEg65ak2zUl1gJ3Y8OONz2AhDKn9kwXuiZd9IX
Yo1rrnEpkbu85Ewdw3nKeva6umf8oSFqizbQRpxgr97Hd9VG2OcYzd5TLTHUIXJhdR2ITVFkrOFT
CtwMYMSC1ThZ322IBRKHyDch6KUa5CValy6jeQDSdkdQT30R960X7sSdFXtUkpKyBr4nwRQECbzb
kMjQ/VRnAHN0fewdRsk6vFPDvKQ0FhEvbA9tU0ItF3DLLRKwDNEemATbFrBVOQJsKuu/+qBcqAs/
qTxEuVlVEXIc4lbaGJt4kwUH8dnYskLH8FYci/f2fzUKnrJGCMZKzlhX5BA6/UnCvBrYVk596Oig
QSiRkZ0J/0LuKXfVKdag9lNfjS4SYo9IIeGmk/fJXgHwTrShKHwJQzA5LyP4llX6JQ7QD86xcNTS
ZysnOpgoEZxbiTrVjIwJtqYkGzU6jNmvmST9oWRwjiQeJlGdQ+aUz6ynLt/EbrRtRRtAmpuwuSBk
WHu9Ia4etjn802Wpj5wXEaYgjCprGkHMW9rBuJsl1W50r8uou4AQxHctJH7uzxNrG2+8FI8kV3LZ
lKFf2tP38G4ERm9+iDbhWSTCn9WU8GKBfP+CGCSZmJhwJuaZzU3h/ezlbwzpGM2yGyAdY7Yxuv/I
CO5SKOdTUDH3A501TSTZbkJ/Rv7cVc+3/TKhLnzDAtA0EyFn6uJ32akXzdfZV/apQpGMEcEP30lg
KShUDmz7DKU6mor/AHZk7/ZKmIrdUEGeQs/oq9oaWqwkRh6FFaVaD+T2HyJcXZ4J5yaCWZi7SEVo
IJmCo4GNcm4TStnYud5aCucn/Ai9pALru5CBzNz+ACMbRgcyGVUHhoBIVh2o28TifIbUKXEBZib0
X+zDh+I1Akx5slXvq1N3YqVrwaV87Wpr/3IXOX8RyiCiG5LL3cwmXkMUVyLdURVbusOQhCtjjgbE
Ez2m2p/IuOB2JGLy3DNVn1ZFxoI7QLpONuOgEjzEk+J3EIbZxbPvKS+3NfO2jZkil+EDHSNaxluY
cReetVTCdNd73P+PMjhXoZvdhAlvXC1tNW7NHuDaab4V5da9vRQiMjZFtrmLMEeUkyFFpAMrO3Ve
gCvZyGzpifWUaCgBBK5IVVQI5UQd4J8Spb7pfSGFqgTfZEd1kkfr6bv//Bs839rD8W6JJd62PlNk
x7lYYlMVfd4w3QxPrcsmvEw32BYnxpj6QeLyqyWYIudPynwUQ7w1RgZqbH4t98YOLHbbTnNEyf4d
GwcfoiNeyuT8SzIAdwYvYdaMd9F/VHFeNG90VCS4uzeq75N92797M1PkvEutV6OchtjPTjyr1Scz
VrZycVYG0Tbanjg8pgx/yUIHmqjoioV2Ls7ULG3O/TLHUxEo/oFbWsJ88oO6IoxtlTRdX4jhdHIW
tNgqRDhMxkwk2BrQ1RjlCICJ7vRn/R54/Uhzxyoo5SjIg9X45yqZbyURjTyV6w52Lsk/Iqu2Iz9x
5dw2kNQizIDYSr7wroIBSS4GeC1GHyw7mQfeOM9w2Kx47uHFtqeWRgnk7oQxH6sxbrCp1XxQ/FOS
foT/dnFqfEFRnFQBpGrIwChoilF3XbsjtmxV06+Hww/qdEJZR0qFFdTf0z1DsJYupADVY/Ao77tN
hQ7/U+wNR6rWt+6VF4I572/qRd5EhT8iOp032qbaqg/z03wwbQknFW41Qv9XL7SFOO4SkAcZ039s
nVq1L4A5CcpLWfp2ezMJbfgrHR35wuxP8Br+YH5XgT0OdPAvt0WsVi+XCsF5emkWElkTICMdH+Lx
rdBeDGCjDMULpruDaAA4RuJW2cswfCcEsw264aZUzun7ojSZQgXb6jesSSc6BGC7YW06DMvHz+yK
qHFTisk+X1xpVVokgeqHwObqWm80q2+JmX9LKoxLg/LcCwbx/fYCKQXhXL7fT3Jt6pgDr8NvYvlJ
rc5D83xbxHoIuVBCzl3I2MSxMnGJMbBEltevVJc9y0bD9pHhP2Z7zUk2Wb8xNERcHiF9NUi4SueL
xEE2BgKYGRlKeQPmxOxQvvVOeDd7rP2CSi4R28mjvdZDPxRlDmFCPofHxM8G8F1W4TEGII1ze2GU
KM6TRLo8xKkOk5ia02Cdqvpz67/+byKYcSyUcR7Ro6/P5ejCB+fWgybseqqmTq2COZeFCKtHy4zu
YxWt/CutPQHZCLUjslOUDPb5QkYhi7ncyhGSfeanvPJMK7VpQDPiutc4RzGpsW9NA5ScEZsxqmOQ
grvRWXdVm0Xc4UEF1i+1e4Tr5dFcowI8hMowIiWcho4Vjb8ilNft20pA+V4ewzVv48SUWVhvPU8e
uu7P5VvkhE8sswfwBkIYZa2crwgGXSljlhsYDuqBJWdTUA52G+0gnWm4WEIxdPGfijEUrVAlLKUS
D+IhjrO7McJLU2v2txdFqIbOhbqqjlSfWaJi5peJbZW7FDCxZrg1dCJpSQUX/AhrXgGzvmaOtvFE
ByPjQGow9+gpQjpCPwYbKpgh7iqdcw9+HXRsDBnuwfLByqPG/Wae5l9GjDJPrbfzg1IlPqUhq3xt
i1CAhyas40mpMdc1uTq4IYFf/NXyhJ8+qHoYbgMC+X30cFeDUHyXnw03eNefFArznTpPzp9EiVkZ
soYOE02282zeCrMTZmgXL8lEPrXDnFNpqthX6gymxzqBwAJZ2eW+RJcTaNSfB7dwR08/RvdqZn8s
9XK9NfkKbAXe0ab1scusmVdBj3r5ptwx0HIWpza76P22iVCWyIUhhaU2UlfDEkXx3PTnQTjMAVWO
Z2Z2I5TTOdcSx5bZxDE2ExH/SUHNJzkxZjN0T+yoB9J6PQQTm4qlo6FG5WeF+yQUBqmp2MFZn61j
9dOYXFMCgJMCPh60tdY98aJZ38A/Avmi3ZRnqt4AqgUoH7NTjkBlaTqnjn7ePqb1++YqhXnvxU06
B4aiomyNuQV9OugDXFn647aEddv6I4HP3gO2R46NvkAys/qm+IdWS13N8qQ6dW/LYQr1tzJc5XAr
iYqoF9ssR09naTqa8Ngkd4av2UqDQSRgFlO9QcTx8Mn7QguUoPHhMuL4qVCey/YJxLr27SURh8Nn
7lNjDvN+wjXTqS+Vkdha9+W2AGoR7PPF6VdVaohBgT0T+u0YvhjBJhufbotYzyFeDcfiPF6kGo0m
lC16L5zk/0i7rh65kV77iwQoh1fF7p4cbI/9Iuw4KOesX39Pjb91yzVy88IL7MMCBppTJdYpkkWe
8w9aOoE8pgKe8xEJV+7JvZ0HVImb2jcu5VqgywYtUxRqsuimnR9VhTia+y9SmzVx4DYUwixG7CGi
0+we8624lZ9T9DNd1ajkNXgkFe3sznJ7gXAIysc5wCtnITVEBXbz7kXoP+XT92x4XqsrdI/Z5vJ6
+ctddg6Nr9VHGGBsDA2sTaGKx+barxPLSSbq9qescKHUpIuZOghwQcMEYYYgO1AVPVqFElxezB8i
qX/hQRPl311d7/Qc5XmcpfHr4jAyo9itr6oXpnBYgG5ZeCbsUeviQ6koVlpNwt0U/aOeDBD8qw57
LQXBruGKPhsISj9QyQNxSWl8vR7vwFA4iFGLUu6ErwZqUWz6ItbBjsOk2sk7cT+YOe8pBx/SiqBC
MkoWnWoKqIxiNnap2lB/vgVVtzs9Ffcyhj2mA9U4c/mAa3zhXrDktVNiXMbdpPhCNb5OQ/6d+IDM
If58n2giByJiWKqzLNdscXhaf0xd4dHANK3yERz7ZCcQtSAOUEpLiwzdwllrut6ewt6dV6q6sG9C
Nw3ILhuayde96tSs03wADjfDdZrpzgCtIWLLmE+/37JfJnixjjnREkvQAU+qEjloL70tIsWV88Jd
IB7TaJ0boWK+ilATTSW36ht/EPSTJcwEPO8fvV9/Bp8EFuGURVmFo6d31yEGB+qvOkXgQGwmnwA2
4VxGuTbi/XR6mrMXISOKhtTvc2iVNEJUziuCJi12W/2hpIgM9k/ueYs4dKqbrlK1DL+fCfcWWoG1
YBZewlKz45EgcfnDXXk2xZa6iTFGFaS9evaWwoKyi83goAQA9hj0Z1V2cq+glIKRtFuK/OkPgH+2
y4FTvaiK3LUAfAlahv1RAnWjdBse2ISHeMgdqveYcjouzGlEQUfcAaezltsmPiTTp0X+QJyv/VD6
vCQOknSwCdUYCV9/Jo+t192Yn81v+ZUKldLcW+y0sYvJF1zr+bJham0cOompNQiKxOLQ+c6Kror6
oc6Jigr5ubjQJjPG2sxX7J8aJI+GjyZMNPisj8U1k4ux7inZJGIr+SGMvjOG2axQldeWxsl1w6nl
U7u8mJb/n7aOZ5qfrTCerRHLmsY0qJTUVRfdaUNqfIX4QnyDc9Sr86S3OGRJFCNIE/1pxJOorgX/
bTUcbLRlp0whtM/cWPpUi4ZnIboI5/+4ZRxgJHVdhWiy/DcpWXQvtx4vr4OAV757Gro7Q2nOuAtl
y8urW7Mn6tP7oKeKiiRhhFKV37x9A3rCmmhFxoqejK82/hqdrFtWN44fWztzI9/08qAO/uqpYmOU
27jRFHJJZtlBY97KaxBLnxOdcIDdkXBdZQUQTdFkRBK/o3lWSqqZC4i8eld7kdHYm3jtq+Wp9psM
0X3zVDpUmLnr2xuTHPoU4DSexz4dXS350IbPHThVU436YKww/C502Rjh4EcYo2GWV7wKpkeWHBTB
V40NS5GDtbued7bD91AWUl/IfYhvlBqBttzFZA/qbgy2McDlU52oZGrNamKoezsJWCTNzxLUs6EW
FSEJGF6zyr18lojPw1M/KdWyQIIODXPmKmAAUPzajdVLIgyU7iJlh8OeLg+npZyA2GmRXUn6CAWS
8lMU1pQn7BYVNxvInaJUnFJVEnB0GYcOSrN3UpA+sjSG9uzdS0jD+JqmspEingQuKUPDTMcS4m/Z
jyL3jDH0iv4olhS/+a7Tne3wJbjIqvQujtGxrg+PS3lXRsTlvftpNr/PgUILqAiNUAY/v3ytd3dF
cxOFREC8DzwbGxwKNIs2V+mAJz/x1B+hA3sQPyQn5TZeMMetYbS1/5B/nxbCt/ejko1VDhagqSLW
ZgqrdWWjEnsLYkDMjo/ggMXwOHrS/L8Cu18GcVx+x9cc5bgxE/Cpykh0unK1+0R1LKgiXz60+0+A
GzscTCglCAVkGacpv2Yv6AAJzAuD1yO+Eg/l/Fe3xsYal86UmbhGsYkAMnwTWSnd4kayG0fwaq9K
bNWHgh5I44lWXuZ17yB9Y5QDjGSZ1VVrkMAPctAsL3HxvWmDovpoKYShy8cY3bO/fzNWohVMEaXg
ovrag/pKKOy0uhXCv0lrN+thp3ATUxhGPkM/RBzcWDa/VMZwgxbTpzChGGwJnwf/w+92ch306V2C
qg4YuJ81n3VAD6nNpA4jJ32wyOxiv0K8WRgHH3oyylo24pCxKXwwpd2Jk52l7nJXHZHVHIrQkQR7
IULAy5hl8J2RUlWBLnWC0So7mdPBal+XhKCeoByQA49MsKQpgdy4W+maE+ZXkfSj6DV7NT8aNREz
U3v4RvO3cY5Bn+UmEoUZ5UbhDoOpqLJnjnKTQb4LfM6Jrz9Skj+Un7xBzMbklDaJkFkFizSYioCG
ubL+ykAoKPqVb002Fd5SmPVW/dwYFOUqssoM1yXIIUDkAcbUnxU5T/hM2mKI9B48DNWSVEXURb5F
Ip3MpRTMcECcO3kxFhd50Y3qNvBI9IiR5vZv6F/m+CdwPLfrQlFhL9k7P6sUS69FIKB4235kWhOC
Kxr25RtgH7TOFjk0acUutqoW/r806WubqTd6H57K0nropykhbO2nQ9rZGAcp2qwPYyEBipmrLLep
a0V2FeSd03r5lfyCZjEXWsWNaJdU0zy1sRy2xEs/zImKm6eZPwjJp24gsJ/6fS4siYREh44vtlEz
FrtGGwhaqv7bh+JQpLcWS4or5NyCtd4hNrxtxAU8TooLzTTiQX0fE399Jr4oYlnGBNUKHDCrfEiU
W033rYyiwCI2jC+I9OhODAsNni5lX7ICY7bz98v7RRlgJ3uDEroya0WMOwWtzMmVngy3IKYg0Jba
Jy6yQBIMUgp2djBUaw/hj9C6CwUi4N2/PM7fgi1zswwBTrVC8h2JYnNS59t5AcWFgAcWqXe7lBJ1
/QOWn61xaKDp2lB0Ia6qEaoTL4gIvSoQj9YHq8aIXeVHPqWrQH0lDhHSeC77IckmV8l9JbwSZGL7
9p/CzpBjcAcf8reiYNRobEiPEui1K2Tb7nrLRoKhwijY7d9IX+gbexwQNBjkamsThZEZmgLRbJzC
aiTiif0cSBctGSMiqqrKnE9ULfo35zpHT02Ad+cRo1uNY36uPeNkOBWoGSFe9URdTbv3xNkmzyWT
VnNuGemA4SZwAMcpXpyXpQmaNPfUpc8IAKJWyPdcxmlkCeWATNIq7bTz4hBjpp0THtNPfejVDTjk
fmbiFAElA9F31/15lXzbpQHRmVpbLPBCHt8Ykw6DDyFesvqzCxwbM5yTSCEKhmksIIkVD1P4TTQP
ffz1MvxRJrjrYugzqMy1GnawSJ/jND5GonRdmjnxpQgz/BvbksmWAG1wEP1Fj+3k90iuasLEfrx3
3i3+kU3I8hniBnB3cIbgbXk9hG5vZ0fdj0/UnNQuHG1McZdGExtyPkdAdGucb+TKOGWxQqXc1JZx
t0YnC5kZG7j5zNwrjzK4EUvJKT+FB/34kxmhwOQDzY3MfvaCa/OhpSDNQmF1OFKsFF3fZydGWdO9
MOVB8WDcU3nV/lWy2Uq2DZuLS1rz0WxlfDXNnjClyL6b4CWOcmJMKHRjHvXluItkVcZl6jPsqp6G
XmnJTjJK7uUjRaES3zo5ZDGe5iHkAkdkcsFFMN2gHcDRIdfAJO/Kh9grqLIquY8cVlTFqmZWKg2I
mScPekNuh77zR0amKXmZm8628plY5m7lc/PlOOjIGsSwmhAiJTi9kRc8hW55FT4xjpDpr+pcZ1t8
qBmWYyYZIWxVeuro6xcVTInoHCASD+Ly4oPNNTQy9ioCqrXpqoh/rMKL1vlZSc7rMXi4cMb457d4
EPU5YtdWqjisn3d+RcWkjJ3FF68TvPd01PYRXm9wWJKtS1lbMWo0dSTacpUHhZpS0QYBHDyjUaiA
tNBgPCcMONQ3risDjDg66nUtuBgpxpHdgHfjERxuNFNaykVmgFZo0m+hAX6X96bbFhK4oLWbbDR6
wjf2I8SNQQ45JlkK9TmpWFLKOGo6R4jQuqS/lS9AbfR4+XRRrsjFo2tjZbqpLyjQGKYtoJDnlL1y
7NT1ehlC4tNR3sFBh6D0bblEwMRWdOf4Tgl/XF4L9fscUMS1pvS9gst/6OIgWytX0wXvsgnCG/ju
Z3GqJk0NkbdbaMmfU9SKJ9XHI0CgKANOVkOYI74Oz1ekKI28gI9+cEHPd9WFT8l0aPXJNXSKLJ4y
xJBkcztmllBJVZ+CKHG+S+NANnDnx0FnEFhOfCGeo2he5KGbRKxHkpPHrjYeimH4ePkLsfN4AfN4
SiI5DkHmgK/hFqPij2rrynUSiFJ+uGxmv3Z0Pqb8I5ksQ/OnAxW5q3/AWwWabSNPi+zlc/V18Few
Lst29KQ//tX4wsYq+46b71TiEbOpMDzk9qC6iZZTgewnpAhgqK/EYQLks7vIWIFAonGlDJEdqSTI
USY4KGgqtPebMxKb/DoDcn9kU5pMDLU4DrGrOanXfaLuJurocuig91FcMTlU0Ale99Y/8XCrFaDk
Gq8LSlyN8g3+NT3XlXWsJlS9hRhU8epJsKcAKTGqGPb8KNww58ieJlukmpaJU8w/qKZDroFQB0nx
ot9nvWlrVmVLuVeF6ZHwfiKy4F/XIxXXBWhOUZh5m9qpAjzmq3jMZzq2YD2lqk777Apnv+fHGiRJ
Ts1pLHBN/ZgcEOAktug1DgaUog/iV+XmOoBE8EPmU1WGP1zGKqgjmK6SwfeVFFViDWGfIaDJ/BwM
sikjN+lTJ5/c+FbBKxAI+Iit3T8av0zyzDvjZLRzkgAjDck2AwsiVYzf0HAkzRYeQCLxkJMSVW+S
6O9B82yTOxu1AdU3OceJZ8PnpbsepvGYQExPcAR0ReK7tifxIB2hfYDOUntJHSrKYgb+/Ae8I+DR
hchK+1RlqcxPxuvJZ+EcReRyeW/f0e7o0xiWXY911uNtnt3EeMgmvt5+svLvTpp8P78hSqMqWW/F
AZaTCbfaaoPwH/R0ZZBRZGDUcrhwu44rMctCtPvq1eoYVuJXsUpEIMQJeMe1Y0qF1IYzXpwaT8UU
ZMXki1DVi5z6/yE1vv9eiEaun+ftHdFOKjZpFy0xCh6l3VZoyrV85ZPgtFd9C6rN8rEPEp9iQvhD
Sns2yl2qg6BNY57jBVv9sgBcMIPhh9dyD16T2Su96VBrDuEl+/B5tsjdsNasJqs8wUusQ+8unuLO
r/r9GoCH0o3B+UN9w/2U6WyOu22TJJbLzkIO81OCYvwUPis3iw9yK2d5XRC1BP9xfRyeyJmeZgZb
n37D5oM7p3L0exXkRaxrltLj3HVRA6zlkmmCp1qTud0ssyaaoiz52VsmO4w5DNzyrgFWz/j0Ny8E
W2PcXlpdEY5JifqHUJeeoQxeP3TUePWee2xtcNtXLWszNSIeCZYHFbq2EC47iMfyByO3BdMs4Yx7
AfPGGE8f1CbltFgpjtwaDfYsnkzM3S9EzZSywbX1jLkZh+aKssqUPWnanZl8WAzCBOUFvAJVLoRK
EbYlLuZjj4lUHOPQle8TdPa703MbUIdqD3u328Zhb28MhdTFesWS2WJ+UUUqRqb2jP0Bm1C/040M
vXk6CFOiR03zjDyYQ+KVmDLB/n1jQge2Z5kG6pCxd6bwUGA4ICb7dvZuxO1GceiqTlquqwkGhgfd
1QM2/dVeRVDvOg1H+UBd8HtB/tYYBwWtCOkWvUUem3bQicudRr8X0+EkItgPKf1Savc4JEiK0QD9
pza6ZXnXy07ayPYyUiyqf3Bry9JUBBNMyuD3byRp3Ry1Jp5AuxhOPYCxOHPSH6DsARgw4oHLyL3v
1WdrHPIYg9qkUP1Ef4n2GDdPOcXkQC2HT400HUe0U4DVHcIJyWVdXOknFuwVvuX+jaamAdK3/+0d
nw/h5USV8gYM2o3qG6B7Hj6b4fPlDdt3uLMJBuWbI2QVbZymaY45yiHxIyiEVlH3dRaSj6wVQhqi
4LK5vTh5uyIOdRpI6xRZ0oPMTn1JMYGQdn5bIt/S7/NIsTvxM4qTly3u5ZRbi8xjNguMJ2SVcYPr
oWm+59PHTnbG+mvXxsQttO8YEB+xRMPQ0cLP+fm6tFU5q+KIkIHxlUlwc/NaOolu6kUuBd67IZ+x
scbhBBox9C5VcKrmr+iR8Rmho6AEHQK+FJMQRmrnZMy3CxcbkxxcrIKqDHKCjRRP0EXq7diPguVr
NYEumPH21E76XTkOVKswZZU70I20NMhykMBKxkFYH/v8pObUKN0uwp9Xxj+6QqKmGmLGQJUUmGjL
/SwQ7+Yfq8cakamUZ9cdVR0ax4YGRsc3QYeNO64RNKOLBbYgTGYP8k1vPk8SGuHi75fdfvdxzTgb
ekuZN4aKWBBCvDyxZwYzUL5GB0zqeWYJjhto5EIOYrqi09Pdp2Uo75jQPNYNWeZpYbskniyVxWIs
UG9NezxoXue+tbpkjnYklrgbZm6scdhlDvJU5C1eUsYX88E8SaCs1N1kxNQe3JEcA9pFyo01DrqG
MU/CXjRRujRzO4baz/i5ml/K+KayPl9e2O4ltrHEQZYeFQmkd7CLU3bKqwP6xS7//q4Pbn6fnbmN
a8h6LqwQZkAxSglEIXIqQXK65nkd678ARQlC2xJuMNnQFY1biRVmar70KdiPa0eywMlTeNFpup9U
7+esPnX973m9JIuGrOI/VbX4ILqemjAVxLaEzKUMhk8FCtHqZOtPIWrapt2j0Tr9IBF+uANRv9nk
HGNdNbEqdNjUjA9hdhVbt2NOXJs7HvGbCW4fizmOC70fM1eFxIRVJa4KRbDLTrFXugC5LMbYoTip
g22Ws2EoUS1kGWz87Dtms8TlJ+uf7mV2MM6AMkInHy6b3PFDScZ3kg1JUvR3il16FYsgViqxcZ3b
LgcrAzulF1E9KLufB4m1YupQRBdlztuHdAEJgFJWbtMazgIfbyX5Rk9XYjH7+7exw13J4apMfWvm
4H0TQqcqqsM8YDza1IM1VAMxTQO0VASikZ9Sqz2WWffZ0CEvoz2P7eRd3ld2E3PFSEne/CXcTS1U
NerNk1W6siRjaPFqyf+Rmvtu8eu1sK388bK1/f21DEnUJXTq8eRmWl0USl1rFd7EXHl80OerKnn+
byY419RkU5/iaRrdTgCzTe3MmGgQKJHE3XVYumYidlNljb+78gI1n6VHYVzRvGp8Bk0k4nwCEAkb
/DiB1JnCPAxShfbMa0n/nFrXdULkxGwv3n388zLerugNuOtZUsxGPKACqT0u6n2jE4/gu4d28/vc
pRvlUTm1Clq6lhIzYlAuyV9WMGil8l8Qa0jQgf33e7yFwJuFGFLVKZXcgUIrUbxOTH0IvVGYtxP5
/WaDcyx9tox5BqsR4hV2N4XH8IChNztxS4cqU+2F7L/ZYr6xWQ+E/DpDZa05Ru9oNi7fQ3tXBKNh
Z5adPLNuoJAKnkmb7GNubPYSWNGF0cTBQa+JcQW6a2f6rAWMFL1E+Tt6vXxO95Kg39bIYaBRimWz
NuOEZ5AwyLzmJn0dT+Byg5J68ekvdLp/M8bB3Iy+epYgV+44X/XiP+lIhGF70exvBqzfdy9qoG1m
LhLisNPqi14XKIUt3rFGncJfqMER4tzy8Xps6ZVaJQrKTPlhEh7y9gvxbXZGsber4XnkG1lC+/Q8
jq4c/CzJhiALZW2/lKotAXIyhxBFN80QeUbBrMOrS2HWzmIhqDApQdY9MwrCFAz5SpIl8/FKv87F
3BUz6r7CF7Dh2VnR+6WYEMHd7hFSJEOyTOgHQMODO0J1Zsh12sDLVvCdRAcmnSvfd75urx7TyCGT
mj18VVRskIjQiF3jvzvdGDdZ3xgWriHF9KymdxQ1yiFmuvq52bqRDk7ETDDcoigciMh57RqeJIwF
j0v9IkTVqQxfSlmlfIeFsPylsvmj+KpXsipG2Fu4gMeXFT1r2UMqOWnqoG0IU1QlaFNre/122V/3
gpitSa7kXvSzICdlNIFKZ7KFFUKaq61Fn/N0dWfrSRK+Xza3603nbecbApZZFvNUUifXFERnatST
aqI33xqpMXji8/KNAFrXl608wp2kOzNg9cM3utKb0S6v4hylftOXXyMXKjGXl7cbnW63k7vpDBOf
UJaT2R2/Gi/DbfPBcoQPywujL4A05MlySWLUvbt1a5Ht+Obu6eKqSdWmZrWA9ih0Ti9hKG2Bdjza
XrsrKvPbg8+tNf6YTkqRazoGX/L8OTEDdaV4Eih/5K42LRlTSSzA/y5rhaMOX1MIRIridV3VGBnx
ynqhvhi1f9z1Vko1EppQqTCVgvV466E8NNeMbIKOTfbXhmIR6lEGQi4Oc6ywwsTpouJ9FWyYwjDZ
CSTIWzmIWgi2RD8SqkFr/xD8sscX3IoEMsp1A3vZ8kUZDorliw2YFslJB/Z3v4etsx0OQyrTFEdz
KvHCAZxCfBf7+aseg9mgu1YPgitTwj4sILhkj9vHTlWkWpuwrsUq/EINxvYmk5/y17bM0f4C9g4i
QiG+G596idpapatkYh/l6na5xRXmVH3oQPmpkpKHNiUgef+MnbeTw5BZUiR91ULULqPrXn6YOyK1
oH6fQ4xyAH/6XMWT282Ln+n5aW5nIgHbjVAV9bwGDieGuQ2TtXwrnLNTlTzI99N9yZBX8YRjQTXt
kfY42ICE26zEYOGCgnfRgCBzQCNdf2i+4v3dhLpUd7iM89TJ4kBD0So50gwU3EIUO9TqKrNyT6o/
itLrZTv769Ig8GtKIFlReGk6uZLHwqiRZnZe9Kg70mG0G5CZe6sjIdgP27/6bht73HczwqLNTGbP
ghr0UUW7ZeZMElqTUFx2y0D3iPXtou/GHvfdyjTP1nTs8Xo9+333IFvfB+G0qJodgl4xc+v8RzaC
ADT/OwfdGOa+YF9XqtSMaP5OjxpU5iHTiy426wb9gWgdotxzN+rZGOMyHLkTklIVEY3E1jHub9sq
0El5y10Q/mVD5alX0AeQztKAvDf6OHg/n6qWb5O/gh82cin95t0CsLKxxkG+LhiZMkc9eucxJiVD
rSh/aj/NaIg6ZNfVsXKFYzRfU5koaZUD/hVvcWVSVMgUwQ6VflMdXXOjEx4jjsNxyhzh1NzRT0m7
6L9ZKgvaNwGWbg2rlYp4v+/NO1RfZNWyDTV1WnRVS88CnlMvH4lddNZUy1KRbqnv6nx1vmip2eNy
04X7Rfpmlf9c/v1d6Dr/Pk8eN4q5KaZVPblzWdth9U3CzPQE6ufxrzK6jSEOSvJUzupJFvAoEegn
6boLxoNyO54mv0NDB55OKfrg/UP2a+P4kemlbpolr60K2iOLH5dxAhlZ+SqVCiIa+AMmnw1x0AGZ
iSURWVil2XqgOmjpP4mYK1rc8oTBGwoh9+oJeNH51x945n6hMGdxDWUGVKxnLTnJx8VXoAz9Fx1r
KO39MsTPrKymOK/gVQXMi8LNXJTXU0jVEvbTo40NDjY0PIzIY8yKCRZKc91tjObh9jVvbegLs14V
jJYGFVXyoT4Yn+vXLYb1l5wFPCjPMb2n8jW301uWIqXO9HD5fLEb611wulkiBxe4xut+jjOwt+eZ
u9QfoCvoVuGDZd5Mo3/ZFLkwLlLsUqFuFpwyt7XsN7Y36GonAoaMQRuMGTeqT4ZaGjuBGyRcp75O
CxkeMnUf2tZACoP/uw2tp1QnquvkyjjwmIZ2sZQUu/hzuk2yUzcLOt8C577gUp29BCTy3fua0nSt
pKKPMk+/dFmgJY0TJh9yiapN798k5xPGAccYV6qegx3UrVtvlP5Zyh/LeBTQlzMPidOaFG8Z9bm4
qKMYNJTuWrwYtUntFLUz9IMbaV9Dwek7Sr6CAF++ciWrsZgmCqgBquwphzhXeF/GB8LbGThcOFl8
m5YZ5aqpt2IFoq3kUGO813IMDHSgthpQ/PfE1vFlKnjfoocmTNVL7XXV9dCfVu1O6l51ytJu9XsD
u3ylCoFU35gVKirZgjM8BJGXf6q97F4Exz5VvaGWxeHFAtLgUhBQm07UOUH1ofsoFeqhjuYjSrzX
eSm7lz8ZEcvw2YtS4G2pi7CNQho5RlYfU0MjTOwXjs94ywt0KPo4omSK4sPohwGrPWSg8XRCvzq+
kdXelSlxI++7OpSXRdFSFLzl/46CdSjUWbSgGtCBjK+Z7UK8jRaitZuywV0ikVmEiVgglgETS1zP
yPmCFX0+l7/OPuydF8JhLH7XiMBsiFKbPjqSkXtDL/pK2h+SOKXO7j70nW0xz9xcHV1bVaKQsgvD
weXvSvbwT4mpF/2b8L2pwIDJqgLN1fh1Aq86waWz74Rn0xzqarVeF2qC5KuOr5SptIWxI7Jm6mtx
QBthbiKbexxha7pa5tPQ3GQlEU0T+8d33yfKnE56jRfGQQ59te6PRm5diVr1cVEbu5qi1FZHmapm
78KFjt4JXdQNSeVHzDpxlMyYoSCUW2rbiMJrjKO40Px04sV86qaEqtrvfqqNQW4j59IQJy2LkcMm
y2M9pCUMfYdC7ZUwVqdaE55HSTysVf44Vp2fpoM/ryBaNJDjLo1/+XDsDWeiW+bfxb/Tj9H7RJss
Ae/iLNd8i7zxbj1eif0b0ShjA4krZ/irSsHGKgcukJFbpoRVClTrHqGIZPhGFRArY+Dx7h7d2OCy
6EUXB0uOW5zDu9mPv3VOg7ZWtCwqAXtrA5Mdde3sY/TGIgdnoqYn4PXBdy0ru/jIXvfY5a1L6GmF
DDAuOiqXuey575RkJJZ5jhaKIRKez4b4uzm95OX3KfSniTokl31W4zXftUVMkgwiLm6bf1ia54UM
8ncTQF1TRFlURcvkq/hGafZhnKE7nT32lxBrSt7Ce5rP+Q+f6WyJcz6zF9qyYFTlQuQqla0jOcuC
3pYemsRunlH+BvM74Yv7H8o0FAxZqqbMd431sjCX6QjPkIPBWz4WXi04Mxpae1u7Ve3quBwxeyba
VeoPn6geYcI238TYmJYMQSiUAJc6tJseisbFAxgR7Vh05phSl9m9I6B98b+FKtwR6MHjgs6UBkdA
+DJMB3l8qkh2+90AeWODuermko3UUQ3XDN0AivSmyyg81lfNS37LhkoFIkLZz9A2xtiCN8bkum8F
HU0o7tKCW/pn37N2s7YQZIQQtUN1f771bL1HrfMGctFKbkXFUqnt5JZx7VjWQak8WbmO02ex8xb1
LlxuE5O4A9hPvjNpoCahWBiogXDi70ucy1ytVIjoumFyTKJjVw523fvLQA7v7CLy2dCbxOhmL0XD
MrK2RLMXujiyRzaYaHllay9fTfutYckhaa6IpfFcfHrdQ4C4Z6/GioNh1tHODpmHmfWhtjs3exZd
9RMIoaG69VeHbrNUzm3qED2qkJ5DNXVpPbGN7FDqbFGObHl9zPRvBLywq+zCF5Q5p7FEdawxsYsv
eCP5FmbKpMhmo34ooKFQ7LUTEVLvnvLN6hjkbD4kuodl3VoXtB30KHBJlQNtVoDZ58vLoj4eF9FW
CgRTkqqfXL3N7Gk5zX1u91WwDofLdvbP3GY5XDw2tZMR6yWiEUZtrVz1ByWID6Bp9Kl5PGLf+PA2
K9V1WKHXC4r/0s7DKyk5RBn1cYhtU7jrbVCmZmrlGUkVWLrTyS51w0lH084yilFrNyY47xt/s6ht
NoRmi+mTcCxsTXkJZe/yl6H2i0OmpIvRsAVJAbcyOkebV68Zr9ry8bIR9nUvHB6+80uVimmpDIT/
rICvHMb/BR5UH9v+TbLZLbbYzaHp+0xc9Bb3MJt4wljQh2r02haXP3tGWjVHFJ3LC9u9+DcGOVRQ
5HoCEz3ytRBVj6Z6FWT10E463tvjo6rXr5etkevjQEGu5dHQZsQ41qEEPycoDL1FsaNrI2DMICq1
Ouqz8egA9bipEtFgHVrzo4hsytbmH9OEtv/JlGJU2vUAWU9jVyKBttS28mixgoW0VlcEA3NhL1kQ
9/dJiSavQziRNyZhS2VB88ZnzKno11jCPGXvm0Fd24nXi/b3zCltyVmOCQLV5Sm2f1CZDHGwVQ5C
lk5X147dXslwrZt3K8WWTf0+u882y8p0cU7EBd8ua2/L4TEjkwki0lA54Ah1S0S7DrKV2V998Ag/
pa6Y2vCNBaKe4kFMHeP5svsT7qiyJW+WVHaJrsZFzShbWHkzCxg3beFTKEIgosqBSFvXEbhpFyQS
yxcB/QSdFWSzSgAHZYQDjixNyzxaZXh4Jt9ES/W8TMViq+HL5S2jzHCAMc9tLzds3n5JMcXigz97
oepJ+7neGQNVDiVGdOiYFmjq3OTH7I/QUIH8wav8DY1pi5+iSV4f/P+2KA4d2lKapVgAChZSeTBR
tQI5YoDHdSIC+wPaaiCBsnS8xfOEsZOYiKIYzQgw3RmVRijxuf2h9pj0wXSghp72YehsjHMISR0t
fRQ7PKZbliPHjd1n410hZneKkpz6iqqn7zvG2RznGOOSZ4o1gLtCwezPmmUf8zA+IQkjLn727d9f
/GcznG8oaDjqQ3AYumV9V8W9XSofpPVzM56spbYLg6SyYqh2yR7nGsW8NqLVwN7oo1MAzboYP3r+
yexkudmny364/+BiIPTXLMYfxENgrlVtMVboS4iP7M10PkxJAC7I68rPg7EkvH4f0H8Z41sHCzk3
urVFSj5ax6F6IGdY/3COzwY4eJ0UI6oGVt1mOr9s76zB71mOU4ErHrxjk6NTl+++F55Nsn/fIPpY
9mVprHD6tL4z+vvFPEgGVV2g9o07WIWq63FpItvPr5n2tGQbkiM44r30MLirJ9vt9/Wv3nXOfsHT
JBvlMpt1jWUt9UdN+zLVz+b4/bLv7RGoScrGBney6kWOpjZC3M6etY3S7l2ml1I8gLtVakGYJUII
lc35636K6ajIzV8u/wHUp+NO2qwLuP9TXGDj4ufJ3SC7KdX385arvT/Nv9yD50buZD0qpRbcIB1q
Qf5dY5fOwfRmP4FyeGunz4w5Ljz2J6O11Tv12IGBE1WO1DVR9Qc99KnFey4VtxHr5pmUuzKtwgIi
o24Tof/5i6k+1qJG3Dz7qHleN0O5zbEop86s+5GhWP2stU99eLtqhZ1MoyNWh6FVg8ufcr+X5uxL
PIlyW02rUMiMjR/h6C3TnC0cMzwkiIEXV3wGA9Qj9TpBYSdPqpy3UmTJJeLTCR2aAM/wWF61Pxa3
gkYT1S1BLpDHmTpfTSPGgYRaRPVmDtJkwscZrKk9lN7QoR9Qb4X79/n5G3KwUytxLlcrUt5YRVuc
YYbfa/RI18kPrZ0OvUTRBFPozfesFUmIl/i3wcEFJI7Qu3xoUjdtbS1obdmWUXsHDhAXIFvDpfPJ
YVA1hqAKFlawORWf8eCLRma/0+4iKSeCZQLC+ca1pUpErRPx5Csa6gnS6kHWzP9H2nUs2Y0DyS9i
BEnQgFea59ur1d26MGRm6L3n12+itaPHgShit+eiS0e8EohColAmU9AmJNguvmVNHnKjkjNMDvrR
S9cdiXGTjywj9oOGn7ZPmwBAeIblLE87anXotDKrh1LD87Y9EtFIscgGByAEicOmrxDddfGplRyz
2oW1AKMEe8ITK6tkNquqQH4ygJZzVELAVZTfFVlgf1+goGIMVosRP2xJduqK53LsBUsQfSUOFfQ5
jmmt4Aqt9W9psy+ACXUiKkSzT71xRng2rTwJrHbsELbpCkob5JBBfD2QbEwToD+cDEKR4PVq8xXM
+RY0BVTdbRFiVf4Ngd5P9CVzEMVhjnh8bD1GcaoFdtPaot36Q4b3F+BRDgzCeEbGNUQPSFYGuzox
PN9vbspGR8VN9wwl3k3+fIwo6mMWEfABiTaSi0V8S4v6bgLWtr5vm9VLR1rH9AOBu4iuLL4zLSZp
khATkSTjymmhy+MmzryfJ5v10JaiDlfBovgeNQtUXsNoIrWoNqmtUS8aXhTL28YiAYDzzWlWF+QJ
6nx4wGiGR9LcUY36mNTVue5NgSlRwMp3pxEzgT4J8gTvff7VLZvlYayZ84H+6B3GX558Ag33afiW
naELLrhBRNejxYHJlAUtZjRwKuT9NEFLibjVPrpp7UoFt1LuhZ4oTlxFL6pqVLEUWTFlLj2WxJIS
zYw4Iq2OZbivzG/bW7fqHovf5xYUdyEuqLwaMFf80qHUTOcnoYTSegZkYYQLYtDslI4+3rh4EqJh
wI3vUPSa973Helbim0F4wlYbFBb22C29gPw4wfS4NaF4M52Y0sZ4CI76ifGjiapE6/MfC0scWlVp
FaSQIMLlwpah21X6LrAFeQUnk9ijVz8Zhw++HhZmOaSqB+TMi0lDB4Z0W3SybaBQKusfICZVyNUK
T1piDlVpoiCKIjCY7czdfKgPGN/BEct2kSuK5FcfKwtjXCI7qjHEGFIdj93k2CmDnaHZ2VSprYQ/
wjoETdBHaEaWq2M37sJJstgqaMZWFyP3m93r/uP2yRItiDu5Yxn4cjdhSgfFFqcZval9m1C3UlU7
DF/a+PO2tfVzrFuKSRHMgLDg36sJg9gIUx9x1FiVqdMEenfoZXlCZdFM9v/NFAcZqtnUWW2QwZ0z
q7UH3VLdWkUKFQTiuSjrwj7Sb2EPvS6LLXuxSeYoK6PvI+xhM2Th289GhOa1AY2+qx58RyjCy77T
lkEOqkIjLBq1xhuhdefCNkEbDrLDV3kHqWbQOYb/8VNyQIWeMJ+UBYYb++nc9z/U+XZEdnN7u97b
f7eWxGFUWkF4txjwaiU247SG5uVn9m+x90t7usfcpuNgceZnRzqqgjOwGhgsto/DKVIURZJHqIFo
6kOV3lvGrm4u4fiwvUKB7/OPribxpUFHLw6moaddl7ZfS3W2I6sUxeBsN37/kBbRCdVNqvElvqmc
4tnPcfkHX5HgOFR77T4GFVLJBmDJg7rDyfaMR/kBT2TfEkQe63HA1TYHj11e1p2RwbakINcYDXZj
fmivrhbYyVgctVnPg474CiKB+DAZOwrRcH/a9ZGIT0G0Eg4Xe5Cl6kEOd5Sm2y68j7TDtjeIfp+D
JwtJ2iAeEDElFk6TYssQgvlvFjhQqgtQtmcq5IyItW+wHUlcfcQCZEmpBQ5Fg8rcuYkHrZGCBLtd
qW/t8MVvBB3o66+7qwH+aldUX66CETUp3S4vs5tD3hwiQCyaTfZMPHE6ynaW26ZIQG71qC7scm6c
B5reKRKcLK5ftfJLm+9jzd3enfVoc2GDc+TOn3p/VnGxg6sbOurI7br1QYFGQbsPdsIuwNUbamGN
c2dT0sYxDeDO811+ZHWB4KFHcCs9MGZcyRW9QFYRdWGO8+4yomqOqiXSPmNtk+kiFaPddCAkMg3B
d1zbKk0lJkYwUbdEE9y/8aCRVL+kmEpHoah2aMMmtRJbB9fS9nathUlLM9yCcqWNsyGq0NOjlZ/A
vfMtKZtD189um0MGtbMerVDEsLL2DTEso1Nd1wh0F7hWDSUrKzUyQNioBlHjyFFtq3LQOtKU277+
gZwCeKrAiAsaSus33XszbMGumQKN5uZkFsdK/WyK6hvsC/HXEsiwDAL+eGQuCXe/Q6kQjFEoILpG
c+m6T6FIA0H0+xwYoZu8pDHrc21yUKjMg22KOJhWE+uLJfA3qzKXJfEz9Be03ydH+q4w9tY3a7Yx
A6BDnrPeQ65gfNt2vNW3/NIoh0Wz6tdDLUfIbp5+8hP4LnrxNReNIUhvBS7koAQWV4/Udac0Hplm
lKvDd66pZwPyGJGt2P3L9Ea+FBdERnvrKFqjYOt+qyzH/RTEqYw7Hf1dNSq+FfmAxj0miH95H99N
I0uYZPI1XFVzoUK19akdC6+YX7a/nOjDsb8vYpPQknzaEPiHrO/64SL7tlwKQvHVa2O5EIYaCxuS
n0hNpYNBpSudAhFy4wRe5nQYPACXOzgave0lrW6NoegY2ZOpphjcqWp7MI1IbGu0IPB8ELjpjfW4
bWI106hdbfCFz7gvdSibYkkYbv+pTtWf8s+MBFzMKLL+/RbGuOOUxL1V1AaQLvjMxpMwxONob+NJ
2vc3iCSd7aWtpgGXS+OOUjhbaVsQPcE7jYmNpi6FQke8K1/8E+PEZ/rIsZ1BSod4VLYBWtv213cP
1MLg6zNkanG7N2oZ8aGjgTl3ufZqv73MpS64GFd9HlJ0P01YPH1KoZKsmQngSY8ufQidztfEethe
xfqemRAtIKpMwOzBXR1tmsWVOVMULv3CMVMIguafi2K6KdJPpYReXushRapOksFYFB4N0ZFbvYcX
1rmPWEHzPA5LuKeW3RqGZbdGZ6ektIe0FRy21SDjaom/XwxTDgZFYgdB+mKgZYgqk9NbTtXeh/S5
j78LPuta/lFjOoJIx5iMUvvfUJL4WtL0EmIaHS9u1FBPxrE4suy+KH/whw28WmJ+ugAtvweo+wYs
/UNSad36h86dXNSjhbnodTyhII8G+YyiEZ6pRQ70WUVWsEBCkO5DxLr+cborjngBubrgsb16wK6m
eDXUqdZQrzDl3FWkUyOfm0wQl4l+n7tRalWTEiUuCjT/3fhSbCtVLoCIVZ9brIC7TyZtnpUmwceq
huQ5QR8rgpzvaaCfAnSBDk3sFVL6EaoeDK39s0F80Q75gSBOZvB76OHkpVW6iyvh82rVuRc2OMyo
1Rm6viaosOIjSs6HZA/5kSOLl0SNk6It4uCh0OV6atkpMgbTLpXyqNaW4B0sMMGX4sx2aCKomySY
L/xaWDeTSGlJdGL46lunEj32UeBGvYhJSM2HSrLTc4ZOuHKvivrs19HgujV8Ha5SoFHTMDTooYZp
OPHOOEqfoXLv0N1wHkVv+dUkwsLb+FKcPPoBUQd4209KFKYkLA+OVtqYFJuhHaDa6mE6hJciP2wD
rGjb2N8XqAf1LxqGFp6mdRHt9bl8CANLYGL19sUD0QBjPoT5+Jsxt5KQDBlMdMl5Hr+BO6RoQwFC
rNtA8GCiNVhR+CRMQ2oKDoIG3w9TU4ZyHkhkm+m37W8lMqL++1tlqj75WtABSLXRzQaoVU03aWEK
4rE/+MKvtRAO7WIQ8XSDjO/VIhJTT6Ba8/pza9rjidrInT8yvukU5UvBJ1xLyWr0apb9feEJWdBF
FvXxCWV/QPHtHJNjaLm18ZDlggvjD0f5aorDvSjFBBVE2tBp9j5+39jRqTyYexXD4qJrfTUwWqyK
Qz6zDg29C6Lc7Y1vGVJx2n1Qf+p6Qa/S+in6tSA+KErGWtIhtMzwFSpLRviJGqPgFhc4Hz+doptR
Vhdg7nK1sMJQrkHsIdIedU00XS9aCufkSlFSa5IxfxjL96N1n4p0QUW/zwV0vV90XZlhQ7R+/qFF
WWgruexuH9R3Bajf8jjXXedf0r0MrsSxKBkcQHybNfnUrZ1Anbo4ZvvI6f8m78yJiJFfxZetwOX4
aRWj7UiqR3AGqof9HYY5Sxudh/EtqOnTfYNmeNFq2ZZsrZYDjHC05HSqsNr5bt75mOYrv32fneoT
gknhUD87mlu2OJRIgzrGexvgVEbuFJg2KpYpqDzK/i4avgSTqFYj8noOKbpebalV4HGodl8rEP4h
bSYLx2VE34/DiH7QQqM33gEXPQ5Ouqu/scgf07B7+ijKcgtgls+YJqpBJExo43xhingKbyoMnifx
FzO4kbq37WMgcESdSyN0TZXJqol1BcZ5am/K4b4gf8uRUN2THdkNn+Cpr8sqmYNGhZ3wyIp5KQhA
/Ev+/gXjE6iUP20va7WvbXFT6RyENHFpZDqN0f0iQTxgutHloxI3dlXvU3UCSfRDov01U/Ifjxkv
xBXKGqSdQhwz7YHuMf546vHMdg17QId0ua9F7VkiR2FHY3EfNx0alucEyk4mefTBe5U+UOsvU8lt
SoVDOswTtnaQQxC/Rc+D2WAH5T00TjA2U4InHcXRD8p7gw3k112pcwgyjl2Yjg20pMzO9p9/SsY0
SKnq9qVz2Zzi+UPEO0uTHIrMaIiezHBG/qf+FGWZPef7udEE8ZMm+IYcilQWlNqmCd/QULvjPDbH
NhBwewvAkCeLMZIQcoEawiZpvG2149DuzcTbPlsCyDA4yCB95mutVeSojUOoO9iPFpTfCFQW5/94
mgwuzqgNzBoY7CKZHn5qglAkQJjOYYbWf1Gpb/XLWUgPQxFERl8Q27vFWRrB9hFJGoxZ9auRPk7t
SZiBW9t+HfJdpmFBmRJiff82YSp6USYkyF08pk4FyMKyTEQXu7aKpQn298UqNKtLlKpEhI7qFeYH
ZicOQ6fSKsEDRGSGA4O6qpUyMSaYGUzXMPN91BIHlSvv/+9qy9VwOJAUaa7HJsw0PjjH5NnRWfVw
aA5kVJ63TYn2hjv/pOuIEgSAUn/q7D7/EdSCtawWwJaL4Q6/nGtDrJZJjjebsht/VE5/zs+o8/5Q
bagkHIUiUWtX7sIeDwXFFM19qOAK9J9ZI1K5Sx6k2+a9o3B6EjdJrr7YlvY4XBizrq6nDk9f8PF4
+iXGONL8MHq5N5yp4C0lcD8eGMppTmu9w/0wKaUdkMmZ6v1klLttl/jDjlkG9Jw0FaoLXBAR+uZc
d5WZQVSAdWTmT4mD3kIXFES3jHRU1Hy8BqwoUP0yx1a9OLt41EthGMFBamJCxKK8mA3S5aN61tPy
x/bS1r39aoo7v1I1x7JmwTf66DFAICuSV1oLTHSFyBpy8joSLiyruVgK0UpVJQl8QSofanmX+15v
mSh5HDozcj+wlKupd7dcmJqo37VS0OZuGIXnYgBp2SCaZFpNtyyW815QX9igeurP4QxU1b5oJ8OJ
vOIUnLRjf5odaQ8vPIM2T9iiu+5+i5Vx/tBYCQjMK0BS62KYQAd7keRBq37Y+ZgNi+5SJ/q2/SmF
6+Tcwkd9KhpaODwbjTb2TIst3GmYzCygTuojs5Q+YCBbYHXVFxfL5EC+L8IyDSmyFn0qe0FOUSd6
EaxLZIID9zAsrQopbSTq7XkXHXzdLfbtYXQCFbUb1W6/SC6ad7eNrmLUYlkc3EdErhojhF+29FhE
P9AJYGqCdQlMvFdtF24ZxLNEY4JT3BU/hh7iBF8VIkjZs/8lH/UvPP+923VhwqpR9Y1Z3iBr2s+g
eHYkNg85VrtBVi9g9X0OaHTI/FAQX6xC4fXj8dp2ndGFsYzRLhd0iE6uR06h/J2rN7X2oYfpcoEc
xmdSXhm5SnLX+AJppBPTnQueCbTJ7lmyMTxF1X7bL5g7b31R5quLL9qYk1+ihSx3aZDtm4baoFhC
86R0E9HAMUbRAgWuzxMs6mEh10ZUIVKTPhFlr/ift5cj+n0OMqZOjQuTvQYginDQ685ppt7bNrGa
qlvuEfuki0+mNOhhnFsoP+M52F6qGUXe5IRxcYgujJ7uMUaA2MuOzfGrehDNnIjOGAcdGa2MWckB
iVXzWMke8S+hSJ9ZZIJDCisG33JAWc3A8HTMlpaWMxFRrVJg5H1qf/EN5bTvSkOD2+VaCP3nhyT6
2vaH7Y0S+AJPsCZLUUwjHUguN7ENihI7MgRlAQEu8MRqSuybraHCExTtR41PRZrHDtKNvqhWJFoJ
hwr6WGWxD5oLtyzf1Oi5qgQuLfp99vfFbpgDncY50xErY+oSfRg0TwQIKrLA/GFhYRiqCVlmAxFY
6+n0NhQxdLxzUm7gGF+CKqbZatsU95t8qrz8yMhig2c0Pt3+5EpObloUbMgp98Cs4kJ84KB+E3GQ
CqCUcLhQkWYMKikELrTRdNLZrG7cXIwos8fRKBxd6kWd4qJTxKGB2s8IavWBSX5LmENoobsaYKxD
Td62T5JoZRwkZLHG1J+Zn+vaY9uSXdjrTtZB9ChFN0OYiAZ/BN7CF6dYXa9JDfgjeQq+0hM5J8/0
UnrSF4pQUz0PZ5HkhuBD8qUqVW9NKZxwbWTRS6ncEu2cZAI1VZEJLnukZYgpc4ozPEoQdh1uIrm2
A1FVTwBIfMun1jatLLMnItVfjfF5GD75xc0sy/a2P6zmsxdXIF+tSjD7BaFKOESpg75UwjkzzzpJ
nVJ9HZtLX150/ayA30Rgln2jjUPO16nomEdRmrc/qRnxtqJu+FK5s8PqHv4jaQX21r+moVGWiaWy
wYGW0dWVOWYIVtpWsa3CVugu07/Pxm57WeuecTXD/hsLbAy7pk/HEJ4RIY0ov6bdZeg+kqFQriY4
aEooNCPTHCXMXDPsFhIvVnHuRJRqqx0o+sIKB0ctHc28TwFH7x2nygF8M+SmPWt2+pXJAxqiN806
TFxXxcGSbPRR75u44DOQO0i7Ojhub4xoQXwLbTrNkxVUWBDrcWkeMd5xSvajQ+3oLX4QkbetdrUu
Ph/PCqT5QRRF7/Xy/ex+iSVQxZUv30cHfaZ27EmudUL/xjG9TPZwFiV71hH+16fkJ0g7s+7TNML1
qU7S3qxxwiBLUQaT3RXdIdBFUwsCl+fJgqwiIT5VI6iIhfqnnn5vo/rJL0WPDeH+MQdanCxTmQ1Z
9wFTIPpX0BM1H2bTZoxEitM+QtrrZdtfBHjBd0jGLUiky8wCT3Vjuv3o212l2XX1N+YTBQAsssRB
BugW5Bic2fD8Dq27o+RFtHmkdflUxiJFZ9FWcdChRUGRhHkKj8j+HqzQJvpO0wRxtHCjOOSIrawY
Aw3PXu2Bqebkud1T8MY1LhR87VmzOxGXusjfOehQrSmKQFYMLbT50CSY1+9u/PF2VmbbKESx7+qA
y+Jg8yOqHYYL9JoFhtHfgyd7FXrz2m8GhDvonbbDILOQGGt9zyxLlalBDI3PxJRdI8+Kb+Hiqh66
ckfoU0tFMdr6XXy1weXXU1UfG2lG0vtdBwK0Dqp/6J3RQ/7xMLZuK2q6X3f5qz32/1mc5V42Rn1S
0IXgg4YoGh4kPca71Bsxqbp9ildvFZUQHe33Jhq5OYe3MLE1ggomd6vsOyUXUzSsv+p6i9/nfB0S
VHGVTzi79XQ/JpBCsy5z8dJEnUtr6SPPLtUwLZVihg+5739/NEPz27ZRWWhR/lXmt8b8IS+4GuCr
OkEKQueMvbHjY3Xb3wWgCNLs8Ba8RE79LJI5Zv/b38K/hTHO5aRSG6hfwpi2ZwMtLQgp2PkRNeCt
O8Cvj8aXc+ZCCjuL3YXABkvf96UgibnKG6JDQEWlJkUzvcp5WCfpYG6WsI46dTrI1cpfhz2rT/mX
qXIhBuCkXm04oq+3DrILs5zjzYZW42vjNmQ9jBhxAqGT75oem5KJdqIh49XjujDGeR4J4yIgrLzY
SZWtQVhhaG8K1fDGXsQdsrpdV0t8KgnBu5VaKRvoRCPtVFwy+n0bENbrEAsLnN+1aVT6IG5FUva5
8Ag61swdBuMlJ8UFVYIIyJHd2olcUUy2iuILsxzi0WZGKavCoxS9efZUfSni3IYQ1fbi2Kb/dqYI
MQzN1PHI4TXxlGTIm3yimZsqtTeY+7g9qyAPNqovmonM3BS72/bWs6e/DGIo9t+QpFRhWmYBnqjq
vnWl1+zUH+o7yaOXrABRJMjS3eGAaUiw0wc70VDBH47AP6u1ZC5uytppVPIS76B+Bzlx9M35rvGJ
7BmKWK4q+LTrR+BqjDvmrQImsVSHY6btKUtuAzP2Eus4ULLb/qTrB+BqhzvXBalNtejwSunH0B7T
Yxx/5PW42DLuLJsYcZOHAI4YFm+ln9th/d3v/95ehLJ6LV6N8P3wcl71xKhxyIitfimP5S6+83+A
eZkwgg1GiMw0+cwLiD7k/7ZPfMm2MokqgUcfd1h76vSXzHok6cFUP5SsWyyQO85TnqhFjgYid9SS
o9QEZxyFe9DdiYibWDL4zyfa4tsEFLBKyEqP3dIeOg88rDsA1Zk9WtnoJ1hEj9sbt45Sv7yPL0aT
KRvbLIGXJ2p/mOTmtqnq24qIxF9W7/7F1+NgI4po1I4yu/uzs0weFPowKG6RHmX/TioulvS0vSqR
OQ4opL6LUzohcGpGd8zecmPYm/FJl+/U/CD3e3nw7W2Dos/IgUVpQh83CHCIY7qvwoM0HdLwsG1C
gBMKhxNl3QdlXs/owJHv6vRJJYLfX3/nLPaIw4k6TXy57QDt/W7yFLe8q/6CADR4+XybnqezehaF
NIIV8e+cLJCMYqjhFKFxF1Ewp3+gfVEHCQYotYhKVZ5fuE5nRZ07Vq1U/250zJ9/S9JP25uyfklc
TfB+nbdma404PpOROWGr2mjtgDSyk3cf0UReLoZz6Xb0zRRJg5/hhFbjiZ2BiC8WVfbW+0QWH43z
ZHB6WCbGY3F0Sqc8hg5G0Vw8sHMQy4Cb8f/Q4L/uBddPyPl1Xc3WSGJ4gZV15z5SdnOd7LZ3af1y
uprgPHukidK1DTDVpJNtyehuLuy5vSPKyRCeIoEtPlsQRIXRDDmcTjr4e8U1v/nSgboMwBGmgGRK
csn9ENrpXx+LN38tkicVbok+9/2Ahy8NXkvFcsr2c2iIcnLvVdffr6erFe4atGQlCNMIIDE4PwUx
CidzgsSO9uMlPyK55DHxD8kJMDet2b0nX/Lb2snufPR2x6d0n3vJbvwI2f7ibPBExJPRKBRK1Hjy
aZ/SvHKU4StYZz/yGL8eDH6qWUoSX5cCI3Nn/1iZl0wVkWuJPIfDkpBExeBXOOGTcmNk0FzIkYAP
S7uWbuMpE6xm/cK67iMHJ7M+GWpf4Ej4xHR06w306E4+WR9KMCw+Gocm0TCmWqDhcJfu5BhIfd9i
oN6lT0iKN/+HpkcRevEMxJNPQqrinkSOoT2myE/boWv8aPHIY0w0g2zrP7ahRfQdOWgJchmZLAVx
b+7f5PK3xIKQryDAFQAkP+hcxZOkNoT1m8kuHU7Uettewurva7JOQKVgGKAi+veTTmrbKlEaJBYM
5U0bP3WWkDuHvbB/A42FBQ7i1V5LJylS2LsN2m/ueNC93mN9h6XzoXh2YYrbj5nknUF9DckZ6Ws/
fg7Tp2j6iGSJfrXB17e7uE2KzERyRPfTnRG1L3WtudVsCgKyVddamOHyFrnWd0nV421PybkonhWy
a4OPeO/CBIfmnV8WUjzCe6O58uRJdxSQaKLuUQpcbP1cLgyxV88i/QsFIHQLjer/5v6c5Esu2+xU
Qn3l0B2mF+MjZ2Zhj/n8wt7sB0HTsLgsR26uesLUqr19aESbw/6+MCA10wwCWvhAVP+Iykvg39Wh
qG9ovU6/WAUH0qWSpDVtEUvkSXhGZ8C+jMhDPhWHssuOnay4QGyn8rWDOvmCLKdofRwokAIiBbST
2XD2/ejjP/AkiRq8RCY4VCg1C4x0Ix40bfkpSr4nycX4UIeXRixTBREjVNc5N0j8IUwpISw9dp8h
VvYhDSuraH8mH8mxXA29Z64W7mAkQ6M2JT6XlL11+lONWYxMdJeyM/I7iv5azHuec2FjTso50uQ5
c5U7MKc7ORgpDBfNKK81YisxqTNDyi1znAfoUxwqSYRyaJAchrqzZeWm7aEs1Hyj7a0WX6LqQyNa
oPX7Z7v4J+6s9LVsWIgWqvJHVn7Tk5tS8hpyW2qyG0GLo4tOlf8SW6++Jngq/gGgrqa5eyNJ/YxO
FXqEm78nD/Q4h+gvCxJK6S3jOfcfRcH6+mP7ulT+7RtYitRqEi716UF5NZAxG/bFs0Fs5Ta7JBkk
m+TDKJq6XL/of62Rb78uu8mgnQEnHdLbrnqoycs2Jq5XRhaL4q6TOm38vEglJAFbp71oXuMUIFOP
TTu1vdFLD4lQ6pc54YaT8lrXEqU+NQZsGwRibD92Cb0FVUYIPs/mIw1gi7VxUGKFYLKZe0yPZfIN
SUo7Tp9iU3SrrNcqFla4a8XXJNS1fZXNTPykEeh3TBkpeDBAhzYz/nZQWe86wWPgDxfN1TO4iwaN
D0njsw7BemgdTT5PZQA+xUvQvFjhjdUd6lm2NYgmbPuLyB85hKGgBezSAVaj4hxWp1oRHWrmb1ve
wd0wSlnGSe4jgjJudPPAio6S5x8o3YNbfS/m2BI5I4chpE1DMwrxAm/Ri6B7JloRuvCzPnujOQl2
bP3u/LVhfNVMLdrZKEEn60rxF4JGdqW896kgaHvHg43Px3dgd/Ncm3MOjFJ9Q7bVNDxpWrwPm3FX
1pJHrMKDIvWlj1NPttS/6n5wqsjyYglt9NF8IpHmzqTbt3JmawEK/12w93XzdSjDp20/EoEp38g9
jkQux0RnmUuWlEi8eJftS4zksN6r9BTsiIAbZd1zTQ0NGrivoMEHx1tcxZI+Jj5a4HFexvvG/BaJ
pP3Yefv9y//6fT6JFKPBoEPPCWBAJifwy+fJQ5c17jgUAj/6A+BcLXGPjLiaiqK0lAzlhvJoPll3
wYFNrZRn+alxwwZVh/4mFysUrfvv1Sx3U2ThEJi59o5z0W03oT8vOOiH8El5bFInpu+vdQiginq8
/3DNX+2Sf29cMYLmUs0Rc5aNN++qW2Q3MYbp1WA88gKndnr0Yx23vXMdFa4muYtjjHsSRmxWYmhM
GxJpVn1O+2cSvI7KbtuSyGu4y6OVx1RvJMDd0Kq4dWNbgtYUqQ+6aIxF4P6/CVplqh+hSIUxnXI+
RUHitYkuwG6Rg3B3Q1skfdXJMBEaz4l+3+pvZf51+3OJVsHdDnlUKSph/SghuZDxxzgJ8FP0+xxI
JBDnmSEjkri0v1PmQ2Z9+k//fz4vZIRqMPcGa3SRSygZHAthX5/AoXgGvDE25awCl4Fbea2rOvpu
uh2/+W6zQ9tEh+Y+MCc86/fmj+11CbaeZ8LTtTHIewlhQdy+Fsm5k++bSlBlFZxJnv3OVOd+MFlt
X1FdKT911W00nKzx0EqCtay3LGi/Tj8vOiUFQwmeLmwSk09qEtyEB+NYe5ObuYXkFL5w0Ff09TgQ
yKZkKH3WTtCiIyRrk8jN9fYlUqjA+9ahVAf/sWagPc3kNb/Ry9d04cBaT6rhqNLK65tkF/ntzkhT
x7D8c5rPDvjN93lkPteQUzKLcQcJC0Hz6ep6r/8Nnfnw4iqehqrKA1ZvUevP4XihyRe1F2wiO6i/
3cYLExwWDalqDXGOXE/W6KqTjeCdj0dHbUfbiOP7PJWfkni280JUHxUtjQMoklQpmr7gpX4duYSk
GNXQnMAUPGxWz8JidRxMTUoKXdSY5QDz1NGHXZU/hnpnD/Qwi3onV/HkaopvN6yKQtPyGq0aVfQy
RrNt1d9T+S0SVlLWT93CEBfVtA3EzfUSThEeGcO0fpgPoSs9W3uM1odCQmvRUeBbDkOp77um81l+
G3qLEJdJnBT0iVDnAQHgIXZqUZVW9CG5MGZs/XxIJcxqh4idSusty95k/UdOhO9Rbdv1Dfb3xeki
3TDqpY5AFO/QNgUjMnKOoAqNv9H6kEg3gZO44syTaHUchJVt00mdieg6jH0nstBQaVB7ynyMZv61
fdWIlseBRzJbeUgNVMG68HVoXtNEkBYUrYRDjmCWfQIiRVxlJZSG0FRLjqR/VsvD9jIEQGFwQFFK
fihnEgBKqm567ajMN032+t9McCgxp1obTwUyqVR5MDvVjot7EwP820YEUMQP7MizOfWJCnxQkc3J
WmrH3SuN7qkR2JEkyoYJPho/r2NWUqmiWRyH1tecqH+TysRuK0GMKTLCvXN8pZ1pmwFc9dDLrBwO
sBu6D9WjrmjHj+Novl4mOmtvqOsbkKhGzSGMBQ9e0To4HMjNIQwNZkKDbqyqHOJW93wq4sgRHEd+
AodmlpLHrFO3Ti5d/jwNn7f9S/T7/HEf1MovJor+BA3+pTa2nwqOyXoKdLEX3ImfLElVQT+cQQ3F
R7l7jwr0GLwHy2QPOji8pulttPtYOnlhlkMAqPehxa7HyYkje4TAnoeAMwS/9xiifwtMED70FJLc
7gJBCm/dLzQV45UgOlNkbrkp1MxCCApCrCHpbTnZZ8A5v3S3t209v6P/ssJXPiSLVr1e4kXQeDUE
miCAF7sUpACABYe927XEmQ7z27ZVwdLeO14XV99ogP4MSdEYrV07KCRq0SONPxS7XtfF7ZoEtkyi
dHiBGijjdQ99eMiHj7x0Fp+Ow+0iCECUTViicACpXnQvNXYCQeY2Q21DyCou+GR8UYP2idmrJdou
y/JhLE+9fg7i3faurN+ovz7ZbzWMMjSLaMB6puqRRLotVY9BPdqiaU72WX4P+a9mONwmY1p0WgIz
bFaFHOgxOSpefBIlUtgGb5nh4rikwmqaFm8oubzVUsUbw69Wc85ypPlH1fETQVJlnVXt6g08LSGd
ewVcBrjzGP9/ETiysouczmW9MVZ/FI3lr1/n14/I3GVxgjJl7tU+pbjOwRxIHjvZw1iNI0NmuhYs
TOR4HLAbCml9iPEhOhlnu8netOSSFgLPW788rqvhoM4clLgLSiB7NmXHatDdmfYCEyLn5vCgCoKk
S0a83YNItc3obfIPYwy9WVFDjuhzcaAQDRFBzhzxYq3/aMndoD+21uftcyrCbL5CkTWVktZzABtu
9nX6nHkFXkUdwauItbK3NwG1RbegYIf4ekU0KTRKYh87VKvn3JLOlVbvBcta92nTVAwdEzeawbZw
4dOGMVqlwpoWDJC3ETfygpN+NmMHpDHg8QM1SXgix9gTt3f+4ZH5yzI/463NdTXIGNZ7Z0RkgwHJ
vjwzin5Gn2AeRWMV6z5yNcdD06jobcAYzVP0nHRt9I3Q7rvVlKMg5heui+3q4ovijWQ0aQSU+Ojj
ed1NrivjYEmFbm9UpIgyA/XBoi+BdhT4CPs0v6P61QDvI9SflCRBj6z5ZJykFzYbaGKuUitsApX5
wBUJH4sWxCFTGQ3o5mTKMSVYctTn2hC8YkW/z8FSHw5yFEgI/pX69D+kXdlynLoW/SKqGASIV6Dp
yXZ7dpwXKrFPmOeZr79LvvekiUJat5xT580Vdkva2trjWsZwNOb7yxu2qmoG0UHnqGq6KnOPbdsk
Zg7sCdAEmomd6r5bdqcxf7osZF3PTIUYMjEVxeJZQYAgVaQl67hoNtXz9KxuQN22r2JbDz/oTiJ4
x5+a80duFKPIoP0EfuWvqj1qkdYkITYOlCT2FICNK3Ca/KroRoEbvnpCC0GcQZeDCs1PMSrPmCVD
vBE6Wi44o4/em9+U+iyCh5HvJj/Ohx6uw/ild/0fxoE54b77pr613+GT31nXmqPaGQXkhHv55D7c
xkuiuWxeqGC6LGGz6rqtvU3byWEtEaHXgc2y2GAM/3+jUfE1uPHc4mUUOBeCzeXR5ouxBkk1g6EI
etRAKs02hPQRTMMvrZAztn4Zq7XM/JcajHiSDR19kpzGS29yzPZqr5f3kynDJWFsvQuDW2fllI5s
7KabSpe0X010sgDcu/5CrTcLl0JUzF7PxuJuywRzZjr5iJkXAiUZ70igIQvWgtIeiJmM5E9v0FDm
Zo9YILrlBG/Kqlu9EMgZ4EnSKrljUCxhTzaltpmkzA6rG4zQl9khqz/TKrmQxplffSjiFIiCaJWM
Dooxg3j5Ppk/NRywEMKZkrRL4zSqUIqbLN0eG3MftddtfNsau3EU1R3WkxgLYbw5Aet7PqXIJhhf
h426odnW33bbftdUGGQJDXbf3sRJjPV79lNN+OgxHyJV6zV0WFVabrd+/GAo0ZfLqs8O/nfVpwaR
NfwPHvhfVT9VOq2VFSgGeNIHeowj0AkG32RDRG20+qLRsxzOxZh6WhpmgrcmqN6I8WImqm2IgoU/
XKuzEE7LS6WPZ8DQsgdt2nQ30UY3bf3awJwRgIYkW/2MF7BYE6fmil7KoOtiYBTTnVQcq1HU37p+
a8/r4VQ8oX6v9QqmBGoXk1OnGsNnSPO8MkJQ0LWzYrPt2/lB3I0i0gpO3c0+zeZhRqcrqKvtUKlt
QAjbUhs5jb69rH/rTsh5E/maPYJIPakZCvPg9OhUapzoK9CFeps8+G+VFzykoqmlVU0EkgwIQhXA
jvMsAXHdTFM+mNBEWtkhqFiawrLjUGSeVu/uQgyn8AOAMuKJwgZm6S0hm3l4FGycSACn7GGl0ADD
PUjIwCQpbgPEjfYluEbuwlGuS6T/6OayRJFATt2pkmP6okUsbgSnJDhIUi3w2dZbrxZ7xuk7rVs5
zkrEISidu2hadaqtX9qtaXevKaBoWTtS8916TET8uyKV4NRdA7KBIhWI/ikqUuromAOMxac6LM6L
40u9Q6xhOoLA9Q3IQY+OjXI9R2i2Cu9G+inndyGKcw8RzY1tTeGZ1vXdpN10hsD/E+wXX93Vk6QC
LijSCqFlfpnS+YpMcWD7gwimc10OgEWBLINpBR5cOdIV2ulURrdqMD2liBHycHpCjUqgd+vutHWW
w+mdP0rVGGSQQ0xnOtRXTPVSDGUFH0RKDFGm/sHg2aPH4ardipAABKvk80KBagRmm7KKMpWJN1oV
cSQtDL2oQovI5Su8atfPC9U4r5pUqd/TRoIbGLnhF79/GRt7aASVsfXe6YUUZkgW3m1foTZhUfJf
XJ5+r+zqXbsxPHGyWLRz7O8LQZIfTXKMLKQr57dKeZDLa2ECUrgYzswOABgibY28d2qefP8lGXq7
6XblfFLKJ9rd+cVrmop4p9YfxcUOcqZ2QHOSJbGHP3ruXR2ZLc205/v5IB1w5zbxdfv6d3rBX4A5
nOKWoLdwprDr2cYvTtmI0XatFsQh6y7aYmWcqQ1IwghEsbL5VF81Nmjpv9a+Y5ziG+pNOyFLwHqQ
fpbHTyY2jazOYGlEPQHoPMahufPB8hs+xAARme+RKyzsCnnKa90NTtHL5U0VaCePwQvKyySKQryX
vfY2jJpNotgpyPfLQv7wZv60XUT99Q5UYzWqQ4dAGXOwW32P3PJNhkQO6Bdkx8A8YeAUJ3G7t2ht
nCFR/SxMJxXbmpaPYfqoTV+HUlCnE9gqHpK3jQp90ilzBixg0u81+Zth7SoRL5HI9vMQvGGtorFW
Zm8laIO6u+yGOMVd/yI5LZC1awzpULdxZU8GK5qOAqvIG113qs7Hx5mXfh5DwMChKDDGV1V84xsC
/1q0i7wl6cuYZgSZhjztbSm5TzvqWqPbS/vLeihSCM6CmCDAHI0YOeuyuoviwwRm+kZwn0RbxZkO
VUnkPJplwGLo+4DuqKjCKTL1fEJPCwEJrrGJN7Kd0CMHDgQUOesbHLxgs9bnSM5WiaeFTMAz3Vcm
rs/gSCd1O7rEsU5gXbizbuCuvbWbBpzaOa6z6hVu5Onu5cP6w/tCLfBdGwqwoDn+IMuIRzBgIuiq
Gb/xJgVfi7FvvNEhnrFLt7PAI1hXwrM4zh/Vo8FPBh2zDTX6Eiz/FbOzpXZoUxGb+7oSnuVwtlCT
c79QJWjIYCUvZdi4iSF5sTII4v71Sh6w5f7dPs76TRgyllsGEikdRy9obMWN3WQ73w0WDK7hsaE+
WSBzXfnPItnfF66OHs8TKRl0d93pV1OCylrZbgRaIdo+9veFDLPIh64tmKtzBaaME+OFZMAl4bO0
6Z3mSgHLu6jcLxLJmT/LTEmWUrxek39Lqyupexo+F6ycd46zgEFYIRNg4lZTU7YrA51t5d4XMrCu
nQ8afjRKULAxVZ4QtWoLLZQShPt9s8vBdZML3vm1jVp+n7OveSL3/sf327bbobriTrDnlOb2ZR0Q
LYOzsV1bdsFQoHDWjkmC106+bZvJ+ysZfCDcGeaAWScciKFrL4OvuVXSCzJngt3iOTQtP5sKBeB0
rt/c58r3Kvg2iPD9RCI4WwNLkwWJAhGzfx0M+3regUnu8kaJRHBmphgr1SgZ/A2ZntTs+9i8UbUV
HPiqLVsoFt/P3KpdCWI8uP69F/pok8PoUmvrm3Yjg/7HPLTb1HBEgLSr789SKFv5wtJ0Sm1VegPf
TnkII5sZmgpj0cmAmvC46R4nIQTu+lbqFKVU2dINfipaA9xVUFIM9Wl9uhm0dJvUQ2IXYfYJMw0I
9p9yOGMTZbTWixgtMbX/PW6+S5+hJFt+nzMDeqH6hcTwj6XpNuhOZDiSYndZ69ZNwHkJnAkAdCSN
JpPV6ukWOB6+/nff59Mdxpw2w6SglDIRr0puVUvw/TVnY7FFfM/LUFYglOpwa8qqfLDq1Ovz2gXR
qa2knxnJW4ribAChc2kChA4Z0UmyDV2xe43YTSqCGBMoL5+1GQaVJhrefKxIf2wb4IZ2ww7Q9dvL
B/8HU/Dz5DXOx6iTqqgaHxlKeg1ygdGuHNp/4F+zyTaATTSS49+LIGxFi+NNQaekRW+iiafTSwd9
wl4gV8dQigSLE4nhHA1l9rtMYpkv0GWa3WzDAZgaITwNuxt8Nc3AaLcOr1rTLB5qPSFzpFk9rn9Z
2NFNuq/3Oeau1ddxp+71OwMIZntG1pQ6U2C/C06PKdsfZRNZ5l6LqZfNLM1wb7WHIrU1rwQWsOWA
rFP10IUlZFP9gw3/31ohj9MWY6qGNGPdV/G++VYdGOpda6fP0S1WD7hjUcyybpbO4ng9CYMeE/7w
TNIsPciS5UGP3ctbuG45ziI4HZnz2gCmHR6JGjOQ0TGrn1Xg+FXjJ6Khn0qCjePeCKUfkLIMYTXC
Gq3hDbHb4r00nbKjgrd9XefP6+EeiyiOMyXoYTc6SbZB0mn76OxpJGEzOosWL2ke92KMpdJZlYV2
kFKpgJxXO5r6TQ62Xbw1isJuhtt0+jLHPy4flmBxH8H8woWgVdSRis1f9NWdkqOSVye2SkRjZauF
/8Vh8VjKbdK1k8pmAQHUNiHQS732ON9rX/tNuJN3qVPsIk8E1SUUyr0rjZGFpJ5Ydm2vAZfTNV/8
PWzvzrC7K6DbO5mHmT2R1Iu2i8gf932xoUD2LkLMtsFn1h+i7rHQrqsKZA65FwFSi7bHkf7zdyfI
GRAZTESzpiLcVP3bzH+mRmz3keCuraZHl+fHmQ1LSwYSMmS6ZqN5yS46SA7mdN4JAnUGt5c9MGB2
EW+OSDc5QyKZRjhLDPuq7Ehs044c5VC77cr4U67OzwvOD2T0sqROMevbBCqVkyaFq9JdH38JQ1F7
NDNJF244D0PVqXg7MzZdGZnyHhMuNq3uynEfWw9aJHpEBVb4A29/oYcScjZgpGWbN1ZOMhZ23z2Z
cmdnhiDBLFgU312jynJTZwSjBkEaK4+4ELXXGGQAjlHwzSdgOTSUUnX+Suf5YQ2M7FhgNcIrpkw3
Zv0ypg9UCNy1+lIqqmGhucFk2Qgc5mID0RI1o10JdQctcLsDMEx2sWsbr6GJNPb/gzglkMfPWppt
XGaaX2KiL9g2xZUsmtEQfJ+fgcyyONZbn2X18u908vT0+yfO5LxffBt5VZpRWSTITlbDPen2TfRN
zwRDj6IlsL8vjyTqKUgLEWSDr53qt0okGJsSfJ9yVs4szK5JdXw/ngY7yJLrrOofL+/SauXOOG8T
D3GSBnUiDQSW1E/sYcMwhZAhIq89WpGy0lZ3olmZVTuwkMepcV/WGc1ZMleLv1qlW3coi1NXqsln
vKSFHM5Lyquu1jIQdrnt9I8WVfaknwYimuNdfVwXQjgXaRijqqhnHFA5ej5GedGCiaYTW59PrQIL
lzyjpUKwrnUv4iyTT/JLeQx09A4lGZBea0iymF6D9rHE2WqzTWzVm/biqGD15VvI5DL9YyDpudyg
vAuKEDrcBfV19Jm64EIPLc45QrsJwNFZ7ijL0D0rPfXlAxpe7LAQtSyyg//t0VushQuoxrgd+gH5
aTA0BGA27e0cvdy0/DoFmd0i6x8JR2XZFy9J5MzEnAcA7zAZXJqb72c3dU1tJ4ES3tbh9MWbcHT8
cnv5WosOjLMcYxsoRdPBCSPZD6I/WN03o324LGI9UlxsJOcOEcA1d7OCNtba1QCHnnoBGJRs4KGh
PV5+8R1RuWn1YV/I4yxHoFexoQHnzvUr6cZIuxcjnQCpKjsWVZ+rcRB0QwkvGmdBzFHXx141sYeo
GxYyY2re9Hb138kucLvlwISw9olIP0VHx9mUdJwT09dhuAY6XwVxDXAIHbDIosD7w4v8s1YiYP31
8ULDpEIo2MABHRLct57ypbspP4jR/J151zvBo+y2X6OTaHZtdTTzfNERkfwq15ITzZALyKXX9b7b
+vsE6WHDnq7ig6i/+/JWEn7eBtDIYLrOWRJq3kVlZkvFjym+u3wNRDI4c4K8ZJUUrPMl908m2VvT
107EUSYSwdmPpB7RTaugsjIE8yYf5n3dBUd0d4tc9MsXDHDMv56M7BdjM1E8zX12qqtTpeq2nHY2
UhrFPG8ub9tlN4DwDFfBPCdtTSDLl6NNFCWerCYnSZ+3ST57l0WJlsXZjVaqAe5V4GUZE9k29c4p
zaOU3ZTDzgRP6N/J4mzGXBalHBjQhjEtHXX6kuSvanqn+gedCttqL3uHROYMBeJPCSMR6AFJBpT7
5QRt5OZ3VPwfB68cn2R0lOWOaELussND+PRM0NVD14OUBXkThp/Yg9oQHIqfqh8vbASfnlFNU/Zr
ClMv+YcU8VSG0Ywvl09K4PiSj78vnHfwyNG0bXCrdDvsbdOrttZG/9pu4l3tSK7I7RUoIZ+G0QIz
ALAzFIP4t31V25ZROFq2H4fWVqZJcLkEBuOjIrBYGkIrc54yvFwGOGnb9iEe7w3pr2Kf32adNBAa
DRjTRWxS9V7XkU0SWq7giFYzkAoUgYIUFNxG3BMlByTuOxW98I3f3htUfZV8jH+005dyGBxtUrcD
oHOqaL4zfWGjv8oczt/fx7Nw7iqD9xl5/xYxPdlqXgq/rbtmnA7BHXV7p9ibX1kTnra1tpmXb8OD
6c6iBuY/qOj5J3A3fIziQE4a1s+jOR/X7SVzQFFp3s2bdgv2ClED07re/JTHd1WG5hh2UoI6h2zd
RPGz5d82ugCE7Q/P/1kG9/yDUTS0urhkZ6o7eTM4Sv2EixCMXqbttGBbdbfafMqEQ0TrD85ZLhdf
4AXI/ZaFMPJB8yQb9cNj+RAVIDNtXDZIhMGK2CkrW9QKw9TkghoRzj9Aa1s4zSmqD1lPXxRTs2Mq
25E/emYZ7uNaP9RyKvBcRUvl/IVxqtQ2i1EqldPWneNXKU7cwbzHdMLl+ylSF/b3hZlRel8O1RxB
xpQd2jL1zHFPk3pzWci64TyfG1vsQog2twOY+7CYIhhtGu+BKylhujjQBHL+EM6cBXFuQq7QxJxG
XDZaYmRJdbpt5ciDU2+0yf4gTvU0Uf51/QU/i+RMjGVVsVpiSsrtE3LqyXQsM3l/eftENoRwNmRK
g8DvwSYKmi66HffFdvYd9Xa4zfYqGLDLXiBPsCS+2bIYpywhJeo3Jjol6KsWpc7lBYkEcPYjiDGg
3NYyBuboQxgqdqR+6mH7eSg6ZyiMKNfGsMCGWcCF9o9aIfi+4NbwLWVWSgtgkiBsbowvVdSCCfWB
CBu+RMfOj8MZGiYzyYScg1E6LcrVNcAGfEfZGkDR6J/iZDO+Xj4XpkcX7JzOGwM90AzLxLYxQiqG
Px/tiVcDr+OymD8sDM0+cD6JJfNQvZNSaFWNoTW3+sFmKJqt/y49AX+VzaE8fYaz2VDOwjjjrefz
lBDWnjlpzY1W0GM3WJ8yomcRnNlpCyX2C531tRSPMKVU0W0CftzLu7auc/8KUT42dWFEkTABnXGN
R7ceMHl5CocnXxHYz/VH5yyCs9MBhiKIwa5NR16NAbmS4inITgkadS4vRSSH26+4VP7HeJoAZbzv
Nqm+J/5Xg75fFiPaMc40k44Go9zD+8v6q3K8AmtnMr39nQh2oxaHEgKiCgzurNMipvaQuMGcOHIk
2C7BOvhqWJrpUdSEKP8q/nYeJgTz39tQVI1dv/s/z54vf/naPBUBG4mJnsfbfG88R1+zHfCCNsm+
3IyHyVOc2oaLdSTfP5fiOYvmrHUCta7KDpFiKKU2kXbV8EJE/WCrXOBnM6DwbYZROIY9WmKgDLA5
sytfIxEIfmfQvoBfvT42rrU1drB2Tqpj1tAW9VKtDrMs5bM3caEpZtaYVRJikf9yUfb1NjhYm2wz
HwFW4KoeG6nW3SFz+u30Eosa8NfL7T/toMJPbGr+OMUVw56eLVs6IVHeOKGbv/hef+g3GvDixk3r
FA+iw133/c6Hy9mUPlaLOBpgGyfpNtErGxjjG618GhvFNkT5AJEszq4ohZ/NhoW0q1YBd8J4twDi
ltyTsXCtXJTiXR1JWR4oZ13iIm9MkwVa8Z4NpUaHesf8MVk43C26/pyNUQp0AYcspUfRcVKw9kLi
hMHn/Nif58TH6TXx/TEPYclmIj/2AdAQO1EsLFgI3/5JpLRFsMhC4ehbRXTb9G9yXRc8k6rgceH5
VawkKKPSh57Ld8pbj5Y+yzU2+V5zTxUUnpE5xkAjI4/hiYCmqHDJ7iE7BUJo+/WWzfN941tD27pv
5pSBq9ZfMFXuQUPuQjc9thvFGfZkJ2b0EW0vZ2GMIM5NOcH2hhbKmGkC+CbZP2QyUFYvP3qiHWY/
ZGHK5DBQ66FHVT4dHsz0agjBu91dDcAnuSznwyb/7o+edZKzHV3TR3RgcXezKZG8KR/GIwjm7fDU
ecEheMp3E4b/Eldym110ah1MY5W29nj5R6zH/uffwNmUANkbvckY2pES78Z337pPIhmAG/eh+ZKI
HDDREXI2JTIT0Kz1AQLlXlb3sTITh/pStm2CMXYvr0vghCsaZ1b60ZBkOiD1TLb543Q9H6kbho6+
NTx1F7nCAbD12FzVZPxnUvM3MEKpjUGsGeEB9q+H5wrDvj6G2hRHOmCY2ZX2ohoV0/bfdOcs7rfW
FAmTJgHGztyoutJytDsKWpRWj2rxfU43weHYJiNrFc2S+Co3xus20B7l0vQuH5NADE+U3aU0C1UW
aSbFTV+9pOqd3nwm1XReCeXcr6z2h4KUI6IXf5vFx0C9MjBZNn25vBDBefC010qp1GNF4IzLSF+0
T4D1FFiL1cd/sQz2AxZWSRrTkcQZm5bRN3LYOYoBfJISrUM+dc3mU+n5hTTOBhbNJOvj3KAfoN3S
aVsFbwWoOi9vmejsORWbdL81m3xCdSPzjxKYy4Iuf64jWfT0r7syi8VwNm62zFhnnLds7Gtvxenr
OI2pXQCer6FGAuyzGjDq1NFnTMmDSO3yKkWKwdm8nkZdjoEtKEZySybP6u8uf1+0i5ydy5TY0ue6
jwHse5gxMUWS+yhVBBktgRC+oQfI26QuWLErzJ1u/FKHB0r+zuDwSZN47CUfuBMAqVEOkDLUlS2L
WPRWMRkwgvWvkeY7eGarMUqLwGlhGaAJiCu9q1wpu3ZnPhkn/XryfNC3lk8WoMgEO7geIC1Ec3ma
2Rp1bZBhhnS7d+VnzY29ehd6xnvo9nbnkS8ahlyrY/ISb4OTKEkkOj/OeDSgSFYminVH80kzH9XJ
yzpBhC3Qc4v9hIV9qv1J7WmAS1aa9+G8N3XBfJtoCby1iNMUA/J48GpyH5mWnU0PxfB++S6J1sAZ
Ck2uQOBMUToegjuTfE3EpkgkgbMGQ5AEdZpBy/2nco+2wu/Vto8d87qt7cnLoQETMkYido31NqGF
7vE2gvZozahZZPJmnvIvk6N5xQGTQe9VAbQzGYKno8hBWW/e+SkUmKe/KkRZEbXU6hbdjW6DvAfg
4d8Aq+UA2cBpf6RHNJb9AKHhkxhC7rKm6L9174Szj4okXNoeff1FfhiGh7h9vqwpIhmcUxHTOqIt
g0CLDC/w/5l8rwsFfst6GXKxgZzF6Ae5KiVg4sBYSW9VYKeu5jsgkUjvyS5PNp/hWDBUA7igDO+K
8gkUOVTgYMjIkOnGdtYPRDpo0tvlXVvX/rMITvsNKYvDKcegmEy17dga6HofN38lQmMHtzBDgwXY
ylRDjndGd4sVzjuzFr1UglVonCUCdhpmH2S4erq1T5W7lAgs3R8O/uc28QWqUM4L2vUslxc65d4C
vK4a27AQ4wYIrcJut3XH8iyNq1ZFAe3NJoO0xgjuhhicw2NxXQzE1qX6qJvCus/61TnL467OMCa1
JTHAe1Bgu0Sy3LEKPOpHAkVgp/B7gHQWw90egBQmMaliWFprcJPSK/zehffc+J8pjpyvDV/FkoBh
atQRlhPJ+7A8VOqVbApcPIHC8XUr9ObmOQ0YVMWIQsKh1AVP9x9i1/NecRotTbmKRAR79xzZmV0F
87fZNXGbqxqxa74Vwt2wI750Ntw7mxCzR3ABnzUFiQxG8EOviF1MibBELaC4Mtv8DCrD4pA4wxO1
RlqVAa5spL90wzbBTI8iCmdEp8Q9sqOvSWauQsX8eE/r0yw0C+xHXtg1Hr1CMcwoRYsoLg5yi/bo
Go5c2YXT71p7gOM6MF4Up3WQdxdm+wQ2gke1GKIQZDJsYCkM8sbxZd9ps/ZJbsJDWGivPWq4f2XF
eZjHVA5Sqx5xea3JM83HtHr6u+9zxqFN9UFPLLQAyOUxottZhJ8hOiqmK4tXKAxSs+5VhLYSoOwN
+YAagW1gVCBtv2pqZseVqP4iusIG9+51VaMakQQXj+USgavkTYMzbzv0Dck74z7fkvu/20HOZJhl
1E2KD2VMB/81NJRDgRbPyyJESsdZiTaIwIZZ4EIl/eAN5vBsoi1JqTNvDK1tn/SCZ1dwf/lhsj5E
Af2DIKBT72TM+sDs2pcXJJLAWYhyoF0VtkgF+NKtou27WhBCr+fkz2aOTwrqwyz5VEZtQDv1bgBs
9+gpbW0GFD5vENf+E7gip3E9zboQyXkPVQXAhAx0BHBSgx2c0pf0pUfr6LbwAi97yQUO5B/UHPAG
gFNBewUfZXZ9Iik+a7XKwHq8UZ3QSe6qYBc5+TNr8jWoJwqdBSKB3vzrXW4sPSRGjVMLr7oNPQCi
co956H3vMAbT9B8RIvAfdvTfJaoy91YRNKxZOmtPagELyNBg28gjt4PHOgCVYCeK09bdsbM4Tikt
VC9llQ01qUnxpnWKI8utbxuziKN4/Tb/lMO3ZWNIRaKzhv6Oqu2AgXFTFI5Bt4q59UVl0vVSsHoW
xekk2Hl9uSkAqht8o4fcM24bp3CSrb4p9tF+dliiBU1N9FP24yyV82v7uDL8tILUoTjS6CZOBd9f
d2jP3+feLCUDVLAGblE4TeMW3gbAPcFoa9BN0orotUQ6yHdn60alGSGbGEHvq0cQtceusVc+Gokl
V+TYCDTwI3uxeCytFqQUCcOBGoZqF2vod830rT8ngudEtH/cizVLmUlBBADrq271dkAe01Mzp4rK
zWes/PmcOHtBxqyvFMZroDXdIdRTZ+iTz8QcmqbJFJlMQL5wqpbqeh+UyIa5lvFWxndjvA8MURP0
6mO1kMEtwx8kK6wnFCdb0KAQmCF/sBOHMYZZh8Ib0AYggn9a1YOFRM7wmb4lN+qMip2aqvZUf50k
kMB2gqyKSAhn7nrN16MsQ3HX1N5138AA8amWKucTKnBeCf8Op0UlpTIjMaizR0zyKK1gEau2dPF9
zsDlFghIZnSBulO8jzrMZkrvY5fafvbYa6JC6qoru5DF6Vo3yVlbBUBcLwAkbGEetaWB08nulO+k
4D7QRTxN63pnmESzTAwM8f0NozyPXZIi2KVSaSvIxAemwE0SSeBVYB5g3whOx4gOwwgcCUE4zf79
b3Ga9nMFPPpyaAx0UCoYmjgvHxQybs15OPRpuJWD7tbQDdtIlQO2dHtZ6dY1+yyWO6hGUttinFFg
GM3WScxoK5MQpJKiUHrVjC5Wxz1DaLKKjWFGoDGMw82gBpETJH1qp6Pv9I1wgky0KHaWi7ehapTQ
GhjCg6U86+F28FPb7NzLG7eeHl8sif2IhRCpnGUJrzeuqyt1GFfH6AWCeDs9Wltt69vh8f+ZthJp
CfccTbTMo1ye8Zxf0YO2i66TvQEPTwTxv359z1rBmXG17JD6qBGJKpoc2AXevdgESFdplI9p659m
vdsXsQgIRHRqnCXHkZWTGSPdAoydXdsOu16VXaVJBRq/7ugtDo67yQ0gY5HWQ96KfDW2qjMC8J9g
5PkqVJz+yIB2iJe4seGUIgdJYEL4DG3kD3o5sKJuEH3J0vyoN6ogYyVaGw/U7OcDZkhG6Md0KHb5
vsfoZHUdesStrsxrxl6duN2LKI0gODh+sKAEHUUXxCiyhVHpUG2jB4Gj9oHgeVxPcGOs2rQsYlqq
xZ2bQohVBDKCRl2xGX8ckey30ckwzq0eRd34q0f1UxZKv79e7rKVxzEuuhjJ397L2nRvtIHAHVuP
u1E4UXQg35iGydnEumm6JiSISsk22sF23Fo34HZGWg7ohbWT/1O8KO+Xbdb6qn5K5PtmRhls2HqD
N8Ys4tuh1Q7RpNqXRaxr4HlVFreqcQwStWswBd+nTrdprxS3Dm3qFjEo1BVHv2OA0/WT9bl4YCGX
rX1hjv0+n4NOhslqI/XdDMfDgCqindeiZMKqF7WQw5l9s9ElNYhRsfbR6Nb0mTPqltOX4UtRhsDZ
6ISQbqu3ayGQM/kFCNkxWQe1D+m+m9HlENqtMJcv0AyLM/i0wzTfgHFykN7Pt9Gz/sX0wtyWHAOF
nVP0yDqhRSSG6+HiYmGcvZ+VKg5HFeFis0GP1Q6AxP9lgIiPpZM7Ui+wH6tP50IcZz58KdY7uYP1
1chbhE6eityY0y6ih0pT7ULfK93+8lW4vKcmb0P0AolIaUJejcqvUQWk4PLp7wRwDn0DJo1ei+DQ
R7LyI6PjDaaN3csiLiufyQNNxCSWJkpYWMpAZDrDzsj7WAQCKQJTaPJYoKTxe1h9hI1sJNl8U9zq
Tu4ZMWhnK063b7dD48iiZvVVn/SnQoDc9VeLQQMCXB6CKoSaZg++RFsHT+d9qHV3VOpFg0p/eL3+
tb0mj0HRJrGsDeUAu0HLA9F7Ty+M685s3/3qYwCAbkplcvOk9so5uarLWqCNAsNs8sAUhV4gkqAD
Mk3oGtkMNyA1NpDfipxkD7QZJwFzAyApLVcUoIuuAWdaZH+KenWGClXFw0SftPj5soqu+qqLY+TN
yJy3Iw1HkAtSYBfWGvDEboL4maq1rYKpVxcR5QnslsnDU6htis5nkA+wXnoPquoEG+PdgKJS0HiL
QI4FF5BPgAajmtKY1dnrOn9BInSwa6V9QeixubyLl5810Cv/ehm6uc1AbsDCW728AophbaN+vBlI
cKxLArQKXwTkLrh9H7u8eK+VqdPTsobxUjBSEWHiQZdRcBgjpzOFUz6XTb/5kaxfyMJAeqEq6CFx
C91GTa3cdzeN07+UR/lE7XkTXVcYdNKdcGPsxI1FIuPGp0WN3NKsYkCIrZ1YWrQBS2AKvBbgU7uD
m29i8ImLeaRY3P5bOuF8K/j0qF4DSZRgeAXJJE8Ln0zJjRrqVtM16+cLyWMTvKXpdkI85wcCF1Bw
4T8M0XK3A1krR1T5gPn+XvnfgIj0lwJ4i1K2FWNOxVSObL4HaflQgJT48nUQaQxnVKbR0tmYJJuZ
jzZmv02sFGmsysnVu776qsQvZSDIL/3BPuNhAFeabsh8gxCgPNFWPFYI3ZzZUx2WPw/dciddgzM1
cErnx+4zfLAGOUvk9lGZASJVFUiTGOU/UZHcK0H7eHkb1y/5Twk82ReQPalR9HDxaumVzPtcy5wp
fsUIkEAj1q3XWQ4XdKDJPSnSBMakKIyt7kteo6b7piGeUoEFphpFb+n67TrL41yHwm+7XgkQ5DQb
9YeK2SnNcvsDApyNvJOQS3j5u21kj8TiRjV1PJCSoimySqnnA9tJnkbbmk+dqGfoD2/beWHsQBeS
QEEfamYJlSDbAsxiKTDZiTu9sYH3wDUF2rFuKM7COP2rrTYIpggZtAL9yxgNr9v3y/u23sOvy4Si
SGMRwr9qckWBvymh4XLsMX0u5W+RPw23eYwhV6vNEzeLeuU4tT6mCIqE2GbUCk5u1TlZ/ABOUSQl
yUkDNCFXBmeWBNRv/aozvsuzpzffekuEnLV63RbSOD1JJ7hCyYREjKWrdqih70HL7Hq8q1QRL+Kq
W7KQxOlJQ00LwOwlCiLji6XWrh45mZB8USSE04/ZVKJOHpEgof5VYm1K6ar5FL7xYh2cnddljOKq
EpzHNpHuSDDfKHpxnfayIPZkv/S313ghhj03i2uVSlOrxGhCAXjA1ugaxx6qx749gYFWYAgFGsBP
xY+KhBLBgOxE2OxbFEXLBvPFqZMTQbVi/bU6r4ifjDdjNdRmVhdlXWWtC/65zbi7R1c6KYH+KbvF
PkVTniKixVg3UP8h7bqa4+Z57i/SjDqlW5Vt3nWJS+zcaJI8iXqXqPLrv0Nn3qzCKOI3yfWODYEE
DwEQOFjIZci8WElS1MHQsosZNYCYe9si6V661lN0Gx2SBxG3mcAA+fZ4HRGpCWbi3Aum0p+NuXVk
Kvt5pTxu45RIDocSldHKccfkkOkmoE9FfTv3b9siVh0aQ7PZxC9NJRZn6FlL63ZEGObRWXGneHDB
NuMUA6Yevk5m5LTBKaECketa/RTJt//IxkDqsEJIUYI/qRn0Y6hqpzAl+23NRGK4yMWQJUMuFdz9
ZK5vSYH+HGl8VXIq8M9EYjjDS7pmlNMAvW04wi2uYAZL45dtVVYvxOsm8blTNZy1IGdFAIZ06fPP
oSKCB5EAztBKOtSFPsI1163XpLxXW4Ehi/4/W8TF6QytpM4x2II9Yk5nGqT34AERQOk7svyOpVez
4q6eOivDKozQDmDMJMeUCXnIjkUroynFTvr+OEvmuVRG0/JQYK2DjKy2PmpqoB6MITIbp0fk8DpH
gXaMaGKcpHF6HoMg8tTRTmxPneRS3SvwUxWnJftBUg7bO7x+EVw/nrvSarsjdUBgO6ntEeRf1B6F
aF/sLHd0UD5ty1q/C66yuCNfkJqEeYs7OkDyHVkDp7FBmHjQhn88GdzlVhnBVCstnCy1i92u8iaC
gGXY/YsyqGD51bKSANWCs4T0fmq2Pk0OQfK1UN4YF9y2nG0Ltvg2IEPraQbHHtmk9qiNH2xNcEK2
N8XiE6ojnr7ztoTDoWnJpTIw6bhLjgb9lDeivNsfnN//7b/1W1K1iPIwMJD1SG3dkfrExXAYr9SC
yDFa+moYGEITEuswV+bTDI9hex0FxxST4H/dsFJLzEpt4PLgpXpf+2AiBZe2m58SlCWyUAldXKfZ
Vfxmz7KPMUaQbn/A9kmz+HyrlMc6KRJYZauB5FqqP00G+BBHmbh5Wfkggfi6LU9kOBwsaWqba1PE
bjstOEUD6mpIftwWsV5U+vN+sPii0jHEWxBmTLOSA0bXA0r30aFO7Ca3mh/5LajJtwWKjJVDkMEu
9KQf4WxNw6ds2I1djDoerxQ1w6wvHdEM21KQeeTfxRVaYpBxjFxVNTWOnIxuLWKkWlfkKkH71RhH
tPXMUounmDxtncC80UPVs+vboBO4xetOwlUOZ/S2YmeqOiF8Tsn9qF3CzJ0TUa5j/SXBuArhLtl+
0JDDS/GQZcfaNzg7O/D6OaqKPmATxB8F6reNZJfb1j5HKaHUlwIrXD9YV/GcoY9zospoKgGlADzJ
JjrrnezM9sfCVJyo220boMgyuOtS7xNQTocAkXIkPpIe4DKZvG0RInU4G490W4rMFF1FdTU7kflq
D+cSTbZ4O04NwdQTkXVwF6Vk5gjPFLAJ5YQ6ZfC9lRtHUQfBtS9YM77hZ4hnJDU6JAGmbteod0Ev
yu/+IQb7aQF8X08am3XcFLjDan9Cq6Hqh6fmY+cwoif1o6gS4w+gd5XGOd5m3NOCmHimo7vumPr5
s40L452dq7sUbl1iqPW2Rawn7K8HzOTQogh0jYJVFw88J0D5PYtsv2KgU+9NHtIqvjEIidAElsEP
tW0bZe56BQgo1wFmVlluoldnMxZRzgpgkG/3CYiu0xhUsF5Cjs10Y1sm5jo9xP9uIRxGmF065aBw
x3yC07xDccsuvPQ71NCj0UzyRL0IIq04kCCgYiRmguLcea4vUtn5GD3qSOPs9pUpMI3Vs2XKxDYI
GDoN/mmjGGI1JqxfSq1v2um1qURN9wwCfgtuFgI4XcbURBELhdfCGmPafbr/0cEh4p9btbeFGA70
JkwQUkNmCGqUHQqDOJIt70ZZxAcjWi4O8GhgJKXZ4kkjqS8hiMzD5uP2URXowae7elopQQUiU4+C
cCb1ov5ZWDUtEsGlF1JC7XqGOXuhegqq81SgJCEVpSHXIfW6Ie+c7YvAeQpNKUpb1CTS3eSbbuwH
ldPufjTiZXvjv+1lW3chFuI4hKM4nXY2YWPoDpNzkeavOkc+TugWkg/hX9HALIQxK1no1qcj2rIY
BVuKfiE9eQn00ZtROCXQSXB0eCYCWtEAT3bQqcPQCIQb4UE7RF54KVg3VOTFrum0R/OQelbuRM/C
qTMCW39n4FtomeSxRisTuZvwJfwg++iGvtghKqhaz3LitzpyJE+UzVkFPlNXNVQP6kjpcaY5InEX
zqytzU7kO1XqT2Ge3Ddq8nGKRE7F+im4iuIAPVatGaxLuPJtctSaPQ0vpojQdX0BryI46KNmQVJi
ZGCbKb7L8gsZDgIDEenAgZ6mZkWbl4iH6U7badRFkhwkOhmaotGeEjgSnjC8/iAce7ROsrrYJg4F
p6TtrTiBE9t5rE8eDKPo7n0zNecrytL32YcSzfLdW8CGLnmt6K1coDSfhLWkuUgT9lZuIglE+vus
/FZZ/vbKCuyQJ2EyZLWbUVGHsNTa69NeQ5hY2Gcqeq4WqcI5gnIRp32RKKyydKfYb0V6zJvHbU1E
IjhcHPMiiqMWz3Vt9ULlD0H1UAdP/yaCQ8NxGrKAhrjhW/Mmmb/o1rFUnrdFCE4S3+7alWkRG7B1
NE1+sZpXaoqgli3D717Kz6Nqc2hQ9HHRyTk6yaQQiQhWQt/u1c5jk0PwUvwJ7pcom7Puk18PEV+g
SjtFr8MGIjEk1NyT3TA6iSdhwJYlwbFUUEUDt1zUxbtu2MQ0CdEsU+VZOnKl6YuedVt0KBGdjI9R
97kKn6ZO0KO5vl9XMcwqF1dHjzIMq0igm6qEJ1Qu7JK5EmyZSAS3Y5VpUXSp44hSDJex7NpTqny/
bXXrZ+eqBYffgzZ29hSzqDB7TOMHva+dTtTNKpLBQbg9FrltMOKIcD4U5TFCD0UpaKFgn/m7bV/V
4NB6bMqWmjW7hvSnDkxr84M2H8PiWTMEuaL1wNb8KYkP1NPCLqt6hjLj1/RW89rLfOgLdwbTm2+g
ASD5lom68tZdpKtEzmEwULmbTbRHcjvLThS1hKABvMWmvU75dFar9LFR6WUMqejmFZwjvvM0CKg2
ooSQlfciqnH7b07gTW/Kns20RkSYYDa4IlhdgaXwMXxZqJgSaeGyUDJoVoCW6D7rRD4nM7cNW+HD
dqUaq75F64tXq9LeMHs3UlJPN9AxFX5uWh0lOvRvkjsLm+GgQhnVvLEjqDWGqt9Gldtn6fEvzjHS
sLJGFFU3+Zf9uCR1Tg1WAlTeptnNEHyWJJFBrBriQgZ3lZO2TVOLvUa3vrIb7z6xusjYh7sMEh9/
dLNbEH355S56CFyRo76KhAvR3BVvF40+GArSY4Z6zuz7UVTHJ/r/7PcFmJvB0Cl2yd5ws2cZVYNm
KGKAXu88XKjAGQFR8yHsWOG6FDn22bgr3lNwg+SAzz24G86dOx3KgygRt3qiFlK5KySYSaIpPd5d
W+sxTb5q3dmsBVeIUDPuDmmH1laUFI9RiYL+8fGs++W++iKx+b/yq+6ZznBu9kLWZ5E1crdKRUZJ
zxV4ffIpPCgHlnSJDn85+2+xgOwzFpZhJbpkFpSVzBSXcZycJL8dFVGgJjA/nrE+7DI5mgus4Dg3
58wYPyidKHkkEsHdImmjx2AlRVFnodiOrsz3U6W/bWPQOuXqda34fu4momPYT2h6mk7Wqf0UPnSH
jjjynf2QoM6nvbEPBuixS9/2RPiwbuY6XtlMy2Scr7/u0pTraa4byFZYxRc1vk1Bg69/EmjH4O23
e4NcZXAraMw2OpFYSxdLj7JRP5I7gaR9z9IvmZt++UdxHNpmBdVNecKGtf6P5FL3RccszffZX4+N
yALXk0sL7TiElYOIxFINhJX3Kjj+a9C1OMP9hDMlH2ZD4NiKtouH2zmwMmLhidKcLma4U6WHZhTc
ViIR7PfFuc2GsVFoDPfcbtQdmJkPAUW1LwkFr0Prx+pqFBy+ggo8igOGQhHdy8pNbgroH/5wpq4C
OHAlrd03dQurk/eTy4jgkp3kW2914syT17LmTNYBkTuh7GSv+cdtI1zH2KtwDmNtuUYWS4JRMBdQ
O1hHY6/46kEUJzIdtk4Wh7FS2lqIFGHqKQ2PSM+7UUI9VAE/Fup4HLJRNLResGl8e04AUgY1D+Es
lZp5rIr+3PUiVrhV55kQmximKSuazm0b4niMKWBFvfrUxI5sGgkorutjTMGvk8aC47Suz09hhEOm
NBvQq0LwUG6raHagmEagG/ttSxCJ4NDIiMJSpSNS3UiAZOZDPwkCuD84EVcdOPzpLEvtJzY+2Hq2
LqxRPMX49sppfEyl9WVPdqaDcW/621qtExdft4kwtRcoYbfj3HcZ3pEVxWHHS/FiP/0A5pP2Qm8w
CbzHAPnRRwa82otmF4tWlAMoamkmqt4AUGZ6iLTOacFHsa0dO52/H6vrknLYZJbqrEUjUqe1XoEK
4pKrH/NgT8uv6NdK09dtYet4exXGGXw40Ci0QqwkIQpYnfqjqWg3bfhXRbeLDeMQqQoaqepa6NRa
rxrB8Gw7cQs7EdiFaG84QJKNMAHDIkB3KJPzPKbePCqCAyUyeItzWdC/XIwtunQ9UjiMpeM47BlN
PBh+7tS38WTv0d0pJAAWKPbb40PWlKFV4pQ12r0cXErtedsKRP+fg4ncnGlqdAgRVZXeYkjGwUxE
ka4AWfnpG6HeyjMqJOFkFuqdoXWH1kjPZdndKAoVgZJIHfb7Ah6UZp6jucLFFB0tF9XXezSO7quP
5V494g3gUD6KQEFwiiz2+0LgSPrRyPHkwZiMnaZ9YARMUfI3pZ/XM2RxuDD0KKSKG9xNTfnWxpqT
09f+r2qqFjI4OJiCylBVBgeKZngqPSJJ7ISYR7dtbqLl4tAg0AZFnTOYWz49F8mTWj+EvYgbQySD
w4IxLPUGaWywn8Lj73az5cmtIJXMFmMDqPnnnobWc9SwRvpKVlylrB1a/BcYx2T4rJuCvRfcCfyr
Dy0qudA73Dpj3x8Ku710huQmRX1f5cOnKlOey0Q9bG/S+ivA1Rb4SRyGUmudobfJ+1Ma4/FMEnSo
oWfYQ7Vu6sQgtxFR1gpAgq/Jp4ZshQM6qxBgSM4YVLtZLg7ob91NIfm2rZ7APmwOIzqalo3EStFU
614LqKsMB5WK6GTX086WbukEb/KWbPFS5DLvohQmwoJPetQwPUz6XHvlmTUvKm+iMmT2736zyIU4
7vgGaBLLJ0bKrNifSrs5WfZfpXoXErijm5mJXMsS2poHkruGvasIZh4Us8AFWt2chRTu8DYYONXm
Bbr+p+6c6McBQ+Ssh+39X2+qusrgT+9o5rOVsqGGRQmmbkYKFILkS/pgYwJZf8yPip/5sVeKWvHZ
p29sEX+Sjcbo7aCYYeJt7oOqzbGK73M8OHXYumZ110fPFf0buF1oyt3uoxWbtpUhFxbL9SEOjPNY
BD4aNAT1WquHF/6+pRmWggZqzjMCb2PbGQVsfZg/tzAJIzmqpe1EwYftnVs38qscLmyqDRQXgHcT
GcS5u7cpGu1tEd+pSAS3YsjhgB7UxjkKom9D+0ojkRWsg+tisbi4SbXVVrdSuCjSwb4rME4TKfnu
RifgA48OaEvHa5FnP/3bwjGtF16K1mRqrEfwImWldzrwzOWJyANfP7jXvWG/L0SoHfhHLEYrl6f2
vqqjU282fhsmu21NVq/DxepxrlCT9FOI+gFEnROK8YfyYCunAE1J6IHz1PbU5H8HSFe9eGANgnmc
elarYD0m5nc9b0HoIshUitaOg9akHIZEZi0kiRG55fCUoeGgyL9sr9x68dti6ThoRbkmUaQYOxS/
sMnnLAP/NfnMSNAkT9TSsOogXWXxEIt2xAFz3ACxrVa50zQ7KTnPKgYaWZMTBN62ZoLl44E1BIcE
UuVITtpD5M7DOZhfwObu/JsQDhgqCZny95LRxrJ1NPbppVsoQbSXQlVU+S3AIN4XiuMmQn8xFq+f
ny0teTCa8uO2Mn+4An9aNe8DwT8mYNKCVf+YCJ2COx2uw5foTnI1tPDv9EN/AM2+SK5IMw4kQr0O
OkmD2N5EymbO1Q+oxxTk1kTWwCHEoJG6nhpcRgU5oNsrUk+TJQAh4fJxoGBPWkwjTGH2yGNzlv1i
l7tJ63adY/ts2gd4GT/SS/IMIvPtfRPpxgFFDZIXULUjfCKRL5GnufAtEVvE+uDbxdHlYALVgWVD
Neg2uHgbpI7p9s/mvfqc7dJL7E676YiMh8OS2MbJ2sUeuS+e7f+29dy2k9/GkynWlEU1e0ppYszs
vOii0i0BFv42hixtagyUYALYwD92BytfLA/MFPvCjz6JXvKYxf3u+P3vsKFOj7sayxAVNQYaUgzr
zgpuKUa8Y/aaM+giuoht1DX4VsSZKnVXUQiK9K8JCIbB+ue07Sdp7PZ9ICp5FAlje7i48JE1Shu5
xhK2leZrCj3mOUUeEVXVEpYzELUfbJu+wTcaZlFWDzOjNk6r/0JD9mXjhUaZADvW08s/jd/g2duK
zMyi6McbnrLTztludNBQ/41xq9unDuQs9hnleJ4kyFu9F55vmQgHKIUVmaA7e8djZdc6uY8Mzwsu
gAsLvO1nHS/yo2ucmtsO544cw0fRCMxVG7XRF2gbhqFbfGW8PYzlGMXgzZvtziHRHu9uYxo5mSXQ
dD0uXgjiNG3b0CiMDA42ZuGoDsG7JSZsvs2n+mi4CZor/6q4cCGPg8xICcbErmE3atzfGUHh5jFu
bjI8mCISmvVO4IUoDjmp1NuRZsMPYZO6EFY+hvtpp/nyjQhQVs/CVRBffTC2ymBTVuKgFW9S5bXt
4HSi4qFVCF7I4GKtxKKlVrGQwZz8Ag+VosTz+h26EMChYlr3U553ACvpkTVHGEjSVl+IC+La0mkw
6XU4DA/VXgQjq6iFliJYuWprCu+Y2iS2g3JAOk3TGJ14nj5WQX87NoPq1tTYEyEP9vo6XgVyak7j
MOgULCCeEkiXSsVAMDnz/uK2XOjEzGWBxBjulMYKg30po06LYihh1CVaNe7Qanqiq7WGLHc4hL7V
noh50q0Q3IU3dSsJMHh7wVSeGiBELq0eJ1QxVgrarlO0swXfttdr/SXn54Kp/D3ZjKqWdiw6MTqQ
wJFdeoq8QkaHd+/JnnbS3OxUuKKQSKQX+32xSyqQd0wwXtbTlFtT/5CKYvw/wM//LE3lb0jwQQyk
p3AOkza5Bz/VkXSDZzUJCg+Syglo8FRYWezYY37WotTfXtN1SLoK57zudtRSdVbwOKZIuD+KVwxz
cbRM1IojWkPODs3aDttqZFX96olaD3ImKt5gyZff7uGFZXC3RZ1Gc6Qz7sbgeXIb1NtHXnNQH03Q
V4K8bFcf/m3VuBsjiKa2jkzoE8ggc1eq+ty3KrIzU9DttyWxD99QjK+g6OPY1KYUV0aXomuquVPa
ykF+tSpuo1Y5TNVxW9y6O/HTHHhGuKTFdJqMzSQvFMy5oF8s/aOsRQ4NZEFE9Ad/4iqJw1clsQJL
j+BPsHaj7n4+VImbH2twfobwJ8hbSQQSBTb4/kGLc5y0CukMRr5DiktV3Rei+TFCjTigmGRbN8se
76WdJ93NHjTr4IRmDgZ5hIyxfo/Koe3dEhzed7xcqARnXTExuxK+NUZrI3MyZyc7+avY9Xq03v2B
hZAqkPCShSHynto8U0UDF1bhUPv7tibCxeMQoorreq7Y1In0O92x8aXjoZcc+XF0pb16QOQlgvX1
UHKhFwcZAwY7lsUAiXoweHYW3lRTcaZx7TSBtC/rIXSayrztSbYDyZlL0v5WMoaXbbVFG8jhSJaF
URslsEmpCl1ZvVGmT4Mh8NzX7d4ybDCHaPCfGHQu9k8px1BvLBw0O5ef46Q/0b9L3dg/RfDdBBLp
EYZ0sMOkugvpm52dtL8iBrqK4Kc/hYFuolevRv7YuJGsnaE0bpk96cPX7Q1hZvY73P7UhHBGgfJW
q5NNkIc0HfGG+BKC2LnT7rTqWy8q9Fp/ULiqxJeISHlUxiFF9ph+7dAlRpDZtY725+q75chnGTMJ
C4FyAkvgSe5MRcrGMcBJJt1Nk7ZOpdsCQBJJ4Ow5Kvsyi2QEHw19TSr0OYraB9arZ6+LxscBlh3Z
7aSiNZ8NcsxBLaugLeKZ5X+KfVO429awfjx/WgOfoLatvC6jEkGHbMR3GHDmDnXyYTYrgTexfule
xXBXYWuiOM0IwdAwKA/KALbBcXTkYNdgDNS2PoLt4RPU0tzg4zGY2pM7UFtkma9YpsCBWC+jXWwQ
+4YF3GgkK8oggo8+AsZBE3dBUskBrdrt6P4YsGMjYVC5qE4XrKJos9jvC8FKYki6aSP+0Ko7m74o
eevUhuhVSYAPfGsnci1Zimb9BDdusZOohTrT+FsXzejqUx+zamgFB+oP0fbVNrh7UTZG0poZTJDl
Jugx9tEdbUc7lqGQvdFns8TTuy7xdJGmIlvhkFCOcrnqC1xNeqd7ljp+nGMRk4xoxzi0MBJdVsoY
U8rj7JgTX0W3U/HhXyze5NsVEmlI7JJ1a6ll7Ez1IRXxXm6fXVQg/2p1dWK1CmgvEQmU/5kpODwQ
SkXZ/VwWAkvYXiyTT0an8aBY4C1izbYx2BAPpho5textL5dIiMZpY5q9WhqY6zSpllM1PsUBspLP
20JES8YhhNmZSppUcEgCzXIyrXH0/kkPLjPRBUsmODwmH1lHvYrR0DmuI/I473Q/u5swd7N6JzRg
ScvM1W9Tr3B1EZ+x4Go3+XQ0OJlI1FUQTHfhYUIyOJGd4jvFcW1cZGcTd76zBW6eaOs4oCizVq1N
A5d7Fd3Y8UMr70j/tL1xQrU4TCgbcHPOfcXqy6gHpDVfMJcL9WXUB2U3g6LQ+6vn25/XiclPE4kr
kicNZbKKfaU+k+iiCcmat6HO5GNslcy0ySy8nCXn8HOwZ7wo1YEe8Ix61nfFKd6JkpmCveKj7GlA
+ZDFyBeL6m7sv4fSKan+ceHew5/FdVjYpJQIm36kygdDO5b2cSoFJY6idePQwgrhrMw9MmNlOvto
GNvrc7/bNjnRSnFY0XUY0yHFcPsj3K+0Sd0uym7zuhH4Dn8IBv93zWLm3K/AF8RZ0VVJD+w+N2fG
yCW5xP9RZAHuTYEbJgBAPqKe0rApKrBQoE4AbEkYH4DiimzeB+bD9uKtv4pdD8/77wsbGGQNjL0D
mC70/Y/ONjYUUyFOdaN7+TFwMI7zAcNgs1oYXW/7Sea7l7iQrGNUztCwfFw+Bq80bHaUSqUjNeWu
0iXZT4ZQYCiqyBg5Z0LSZq0gE3SNztUxeh1v4FDcg+zM6xwF9MEYGwjWgL3t9a4NQpnEtS6m//+Y
ZiMwWJ5ya4oUQ2vYhMnoGN9OL4xcKXyufPV1QJUYo3fLXJHjK9Cc70hvNCMlVY/woRtBk2BGj7IZ
C5rv1rTCdDNZJSiLtW2evYnhPmgmETiU6htaTpwy9qXyedta107FUgZ3udRoPO+pjnyM3e+14b8s
eWzzy9iVAqfgfQf4EH8phzeUrCejFQB8QSy8Gz1JQ+Q9H8J9BiOxnlKUpGHWEXi+QDikSI749K9t
10I+/wiY0jouwQEE3yDaT+1pagVFnez7N/TTOI80sWrEeRYsUEZ3aXaX7nPMwJUPf/OWuVRD/RUx
p1qt7FCGZ52rJzX50lLMfxdY3SoqL2VwF0wVUT0aTZhEA2ooFXFk/UwxARTDEw7SUdSitm7jhm5q
OorWVT7Yb6M8lVs0hXhtrLsGiR0qVyf0Jwnsb3X7FVXT0EJtoaaE89M6ko6KlSKBkejfB9t0w9kW
XC9r2Atuiv9J4A1A6odZrtnEt1KP7jVzOo2z6gasrle9b6xiv31sBfpo7PcF0pfVHCntiBvaMC+d
uieB6Gpmm/ybPS/UYfu2EJCCf1PpJBhah5P6qqFvMHc7BzwwrKuh+kvvbLl+DKgWAulA2zwlCOns
Kth3uu5XXfdSNp2/vXCr9rbQizMEVQt6Omqo3Oglf05sJ8uOmCwksDaREA5Uu1rOmrbH4hn6h6F/
q/uTqQsMQCSCw1Orx5RNicIAhvlupP+V9kFNBUCwejVcl0rn6tR1GQNepwJnJm7j3VgdKv1S6dSh
zcv2lqw6TEQx0DmpERwgPr0TpXZgZOxdD62Cndd+Tm/ZBR4cbdQRKd/Dc+erO8bGLnqMWF/Dq1zO
FnpLyWxVxpElybnPU4ei8lZJvm5rt3pSVdXUNU2V0SrNbVQWh83Q5CDao+pLkH4JLcEurYaH5CpA
5+C6r4eqA4sWXnkj8B73e3owLmNxlI+sQh50NRhRdBD50mxlfkOHhUwOfvDgoTZphpXLksSdosah
9SmpUSnUECeK//unFdTZNi6QocMmpSGblzXNn/S2djLRyFqRNhz0NGMeFdUI30ChxLOSm6Kf0TT4
fW7PUXTc1mXV5BYLx5mckofR2BszRMmPtTk5FspfNdGbK4OXrd3h4CeMK6qXbJ6HKT/Y5XFoB6+L
bEeWLmb9UY/b3b/pxFl4F2Bebcpcn2A0jzrVnWqYDq0iusIFu8QT8lddGfc9JmoDJSonhM2lg3wI
2pNW34yhJkBw9s0bS2hw7lxHAz1IupS5cw3OVLoPj/URzBCCwyswB4Nz52QzzxM9xsNXLF+IvTOr
p9wW7I5o2Th4AG1cr48Gjqqkt5g9+6Glj8XwrQy/VI2I9kQkikOFKrckIjMuzDbTD4bxeSrBF4xK
oQAzyOtCcJIEuGpwqKDM5mBHE2CvL+hrnRQPY6l82DZskRFwuFCD3dZIO4igceQXcnPo4uRAMHPC
jEsnjQ1vbj+HRNg5z/7tlu3xGFFLhYymJyyjr+36B4SyuqMm95F5QVPki/oVo+ovaqo4c4jXym2N
1xeV0SKj3M/Sbe4om7pi5iZeWrxUjXeqrbtj2AhErJaTEfV/Mn6rVkdmxPwxbUiT7/UB4wDRrGue
lHRy4+zziJrh6cma0Kx0zGQ/LT9T7TSVkbut5+q5MzTDJGg1NRB5/HqlDGkrK8UMhBws2YXb6eYE
LkcnaFRaXc2FFA5ECIgM5YjNKVeMD0lyV4siNdH/59AjttVEpTXQQ0ubF9jjk9p0goVarRAhCx04
+BgqjQQtqyErv8+72cM4jUfiB48WWhoStH2KXDKRSuz3xV0/a3kS1hPuxzl/yOS7URaE6auPE0t9
ONiY0zrv8bzH3giCPRymR/SiyIhuTWfyEid/ZK8T4tTzeky9WEYOSiIJs98ky8RWda55Sm8iL3dB
8gw2RvAssKqDbfsWLSMHIUGedDWZYRlR9WYVZ0sWPHusIr2BnidNNizN4nP3rWUkhsxcMhopl7w4
dd3nPs7dNqlcW1Qrua7LVRZn5UqrYMpsbyCYqo4k+jgLexZFAtjvC5tLIylu0X2OyDPyZf2+bj5u
b8Yqni8WizM5amfWOCDV7c2q4hbtnWnUzoACJ70RjVoVacJZWUVLWucWYuiZ3qvhvhZxAq/D5nUr
OLOKiTrVwG+8TstHSp5KNHcSQfZcpALnu5ZFZuHxCfF5SdE+lXZPlUke/2I/TFnXbGTiVcXiDCqt
0E43sJTTaFGvMz/hLdnJ6wsRvYKvY+dVEF/40eXdBFZtsCtFIM3NDZQQKObXtBndMqj8DhxTox76
ZjjcoR0Xc5JUp0vK/6xift7Wdz2+XnwHZ+DEpiRuG6yp5kiH6vyjUNf08v0H6gQHA2zv+S7cieZD
r1/0C7Gc3UtTUFNFZXU8p/jQvWVHRjOPiX82rnUnqlGYonog3/ub8iGwSPxve/lsQlVEYdxkQHhT
f+tDkJNJqUNERfGrALgQwp2Efu5yoo94aQnLEHUBkVPUFzq8EBp77SgqR1k9dgth3JnobYm1UOKl
dG6PdVJ5XfI9H79uG8l7fvI3r3MhhHP9qGZqkQb3z9PuzNNwshBfgTKM9ZqgzGVwUheZhZsO6T8L
dbXywbzNvbfmhg2SyO/xR+9DdETegMBykT/5FZoTrRu7nFGv2njEwdwylPdmuLHVp+5j5TP7KVn7
KKp8cWtvr8f6jf1zPX5rrNBBaawMMZhl9f3w0u/zPXHTo71Xncodbv4qn7IQxkGSXScKqW32cIdp
lRL6h/ojwowgk52xEE3zEWrGuXRSHweZTuCWzl+D/XyMT3BFbvTX6AaVBLtoL1jH7ZOi8iMXjUmf
okmFagEIB8IoPGVV8iEwE8/SEzdWTK+Lm8ss625gSmero/uJJHtNDU9h1d1E0+wHUvZmRcXT9net
3jOLFefAKS9rLW0pUCIjIA1zaJnp000ClvJJEKcKbgGMofvVhjFZO05VCQ+FdNd/Z4/c5Ja45mPx
wqhtAlcTKLYNFio/jrGXUqu2WdNzpVa+qcd7I7BAESQct7C+gJpFEMGhxkfn8GJQzKg2GYuJ/MCo
nlMfO+rZrnw37TBx7YB6Q297x/6wkD8l8kGbglnRY57i3h4AS819ve9uYhd8FnhQRz3Rs2iAiFAe
F75VYwBeUkzd9YZTdWzuE0xmsaL3QIENXOuFvZd/uDCvCnIooChkGCodEKyaXhI7GBeEshgvuYv3
uld9L5Lj5CGNI4y5/qAo0RTZJjaojthWLxxgc5hsrWfz2cnj4KPfBUQAXhKx5LurYmk1FCx0gs1c
9YmJTFAbaiDpz1dhy1PXZURBgVGZWbuhmZ2h772qyY86+Ru+C9Az/BTFwZ1iyYEaNMjuWmbzqEX6
oa4mv48igUarOLcQwy0iMak1WQpSJ1pmmE7S6+c5LL2oQUVx270g4eILjgM7YL9d2ESH/2qroGHl
54BIKbEatUfhY/PanLuj6QanzAM/5a35OH4Y3e4F17QTP+JN3Zs+bMtexZiFaA48QfszhSjcwZJm
tluhZyNFi1QvminKVmxLQQ44sy6lGZHZG2ffHUcNd68t4sdZvwsXmnB+XJKZ6tiyBtfWD/b9HqM1
jvPD6IITFZXtSJhur5toyzhHbh4ojfEyiEdVPDhVO7utnXqy/Va6pOkThgM7TS4qPn9/2f59FQmK
gWxZ0VFN8uvh7m2kmEGJ+KOUub/VnsYdKDjAaJN5pSu51E396E69NzDxWHVGP7lpMLhGdtK7TNhN
vG4210/hALWcKlMaWEAwlfYDJQDVxHjo1EyQnFjHM3KVw+FoOYXN3LDy4+FhxKDH3M8821c+MXJx
yL4RuTirWIYcCIgAiKFqFncTzlk/EnMAwEzt2VQvpXIzJM928LJtO6uLd5XCt2B0VRVNdgrbGWj2
1Iam1xjRRc81AYytu9wLOdwm/R9pV7YcN64lv4gRXECQfOVaVVJpsTbLLwxbtrnvO79+EvadFgXz
Fmbcbx3haJ0CeJA4OEsmylOqMo2IDsvr+BF8b1cKNI2gHkLs38IobOgX7bS3IiWHXfw0CbGQkbVk
g59mAp9TrwKnJ9BPfi3k86h8Hczbtk0cTaKCY7gLLBtTHFRntBq7ZMESW8gBQZ5xEG3ivke8r4XD
R6PKe3BNlpUbReew+NRFJmjEbvtI8Gbbd4l3MxxA1ksG7qOwgFRbdWt1SB/E1JZL0YQ5A6U/AGSz
WxxEVmM4admCxUz5j8RyIilDor44lNBuX9HglP9dynljkENJcwkNOUqB+0SHPLt2gOqkOdnL6+Qr
TuTM4NPxZlG9T+R93BkeInBIKSwtTIfSzszeBiyrOesTDeKmEwCUYEf5qTo1kzK9m7CjEsg8tFsz
x/Bj5uXLKYakhJT8lbcjwKDgKbGgnvPxApDnJVeoATQEDepV0ucnNMB4l7Fpd/zIMN9tcA5fldD3
oBki1/GzeSoO0cnwQYOKB8HwxgR2yxNEc9CELx1Fie79k/ZumDsCxlhgApdKqRuZbj16mNBYNNlr
89a/vMJdyLAUjaqGRQ3CJ5XQxLGWkomeuEIjNp3PSyqipdgPRTYmuHM2JDjKrYE9NM+zGzvdF/Mu
c8IH7JuNsRaR0NcudmyscYdM1yQSofEJucnpagyfUr12wkTAD7Ab7mxscIcqyWJtHWTc97NuehAS
sNv+60wOINZcx7OSZm6iP13+TJdX9UdtsVmSwdKmtHKTkNzLoB1XjPl1kEW9fpe94Q8+LDqE0KnS
ALx99qjPrjYJWvx3vfqfjUO74scjW1XLpNW/Cof0LS3uKzV2pvFOtgTFsP3dInjz4X2km5Q7PEk3
9TjT8Lg1r+wuv7FWqFxJny5/kt3ZUcN6t8L59SyjJ2BU4Wlslo5VEKNTfWCjo8tB1Ey6H/ltbHFe
PcltVUxSXoGQggaSHTuY0L8ZIX32Bp4Sbzokind5dXtbaMrAT9nAQ0znC+ZtKqm5sQIXjP6U1Ndl
foprwW2x5wzvJv4Ypls1q4vGFYnInjzX9FwWRz059/m3ywvZhZ+tGS7uq0ks6ysDBPkkfa79IsAI
tkduGU8/6qHfBdbYX+ODiq01zsO7ZjTDIoK18KyAUmY9TK/D5xGvruUwi6TJ9mBoa4tLAAxFnaAz
BcX+VrlulRt0ads6uYq152g+KbNhl7MonXvZK5Bl/Hh+2zInujmxXIB0qqRPBbleZoFX7BaycaGr
JtWpopo8K8+Uak2L/BtupJ/RjRz0bnTQrxPPPKqDnV/VPxkFS4neeoHD70Hf1iy3NLVGw0G3oJaE
8emfuV4d11o7CJyDfZA/nEOjKC4T3ArgSf64fTIx6sVi7zewrFXQQpaOOi2PaUx8tSu9QZIDaWg8
uaxVe9QlsFChgB9jZNKsny//kt3F/vNDND51izHZzMoK5Dny6n7NXsrp8fLf3z90GwMcNqrKsk59
SBgrIHo3Db9z2Ju8RRU9mINMOAG32ysK4ZX/7CzInz/u7NjnQ5pbGGed/RFiMKVfOeOL5OS/3nbo
6r6lAvTfPQkbg1wIoJi1VKsV+jmS8CGCgiJIbZtYdMAFn4nvRqhmItOU1ccKdFIoT2QWuIHoM/GT
g6tSRhAa/A/fYJ7iQTzb9HFKUHtqbqXj36TXNl/p18/Z5GMjYxy6rEFCgUp3eq7Yff29N/6GNGJr
hDtkcxNSqoULshbNE9XuDEtUhxXuGgcVelxGkcUE5UY4m+x1TnjUb0anOpZedFsJYpndq3+7HuaJ
m01rrL6Vlh5BZe8mq8MImyUHQyv4RncaWpUkV/T0ELg2P0+oF3GX5CY2UC5TG3R1drvgvSicXPnl
vf8dDSFI9nFhJEqMtmU8iXpnPcmR4ZBVdcmcvgxR7tV67Ydx40vKcpjkXIDE7E9fMs3BhVpNyjgo
6EQsTfOLVuYuVIO8Jl1saWkhNSFqztqNdN7B4pdm/eYTDpJh5lKIcxyHmR1D9M1QXlv60onaWAR4
wadEJSmitcEIxOX8WVHOsujv7xZyNr7IzwY2NCXowsElySa2G/uL6mkHepx8/cTm2x6so2jseDfI
3lrk4qmpHgq1Z7lycA8iYLPiCFwmytewXWInayzZnaZhccxm0vysU3K7qya0v8mW+hcNzdvfwaEK
OiGabDFYVAIJj/Sc5I4ev12+NAXnjs9nFJk2JpRp2aodpkq7QxpRtNELnq4iIxyaaDJ4KOWWGYG8
nYJR3YJgaCzS7ctrEXg8P+HZJ6FatgkulqVp3WyobMt0tc6w9eXzvzPEgcgam2DNz3G0tPGqHezQ
jP11fl0b0eTTbiZo6wAcZJjyuvaqjmp3ed09gzODsQKDueCqcWW/98pPvYMEgI0C6kmEx/sR8Tt8
qFysUaGtq4K2DEgLvmTPNAiD+YgeB6h6UzdJ7PRr+AYNhFMhuHgEnsIPlta51qgUYIVGAtPL4j5I
9M4v1NW7/AFFJ5yfL8yGpZKjbkrd7pRfR4fSN++wKgxaM4pjV2Bs98n0vpW80q2sox5MVBhTA3Z1
Iz5dAsmrPnWYLsquR69yi4fQQ8xd+SCAGkVrFRwLjUORxZobc8p/UQOPLusaS10wgA/jUfrxggLB
NYiMXCk8IAFzed0iu1zE0g0zVMZDeNDQLLYmGQDSp7Qr7UWUpxLFRhqHL8pSoC8EOWDUHcGc7aZ+
z5qBV5Te4lN81h//3brYurcXa9xpNGFTR42q3NK5uKcDuWroesgjVRFAmigQ0zioSecxmlOC27Xz
2iNxQAoOpUn1lkInoQUluCiVoO4fQLA8YsROJpSXItWlTE0LJpmo3dZgMETjUHtjIHOKrhCn9RAK
OoVvnNuvY2AdSefM1J5/4qegZ6xSnL+8iN9/DYd/7dorMalwATI+xSnITuaxY5ULrw0Wkbv+F7B9
N8Yh3jBZMjUZO/jk/Oec+BakL+3YlZ5HL3JY+gbCrPb0raOCo7IfGv5jmm/G6VcNigMrLsg5/Jql
nwMVlH2N9G3QBalQwdflB7HKXje7hI0Fr9bqjqHm49WCK1KYfd8/+u/r4QKoFeejikPcWzPmAvAM
/wKysQAMzp7kMBaL5Xq4tVKbiMRL9mGdqJasErSsyjzTDqZQZEXVkSrKj/2xug/dt98p//Ys0oxj
4PVHMP9uiX8lt8MC8lw21l8qn+Ls2ArbnXc/1buBXwd1gzKy1U2Y+0Ef/eyDBB2tKPP1EGB2KYJu
mMMuKrq6lrt+v4xt+8H2xiwHbmaFMbOEsT6x/HLS2ZI9fcKYSmxL6GCaQKTm/eoPFX45wX7+arzY
LFdCxRDz1zOK4xDFYLnmTHeXOWC02EwlqP2xKlei7JvIXVQeXhJrzGPWAxdjclRPNRBr0WANE3fU
8y+GRgpHaYgzVOlVB96mLNNF1UTRR+Ygpxk08N+ysTtVkY+t/N2oE6dQiSf4qOy4XXBWPqpqjWpK
O4ruQlCHefMj2AfOhqedurs6GK5EbcaCNfGhVaIr6mQlwLIOjEqLeVfR3lOaT4IlsU9zaUkcwjQZ
ZqUHxrXLBO+nT+vBuGFtk0R38pfJXz1EkBidDUKPKJ5ohbvo9n5G+IAqhYeQVsckQpgfllSzFfm1
0OzIEvXaieywM7M5E0Y6x2u/As3U0DO01RnMn42c2hoVZa/2r77Nitg33VhCT3GTVRjicxtv9VWv
CeqryZ+ewu+hDxUJdL4t3/TvJEhPIgaW3QYZc2OZw5sqmpcKNUb2HdMRioj5q34V++odsVM208Be
+CFYjMG2KdKR308FbUxzoVWjqstMzQ4NonjdDMF86PzmSNDgJwpjRL7KwQwxMX8KUmM0EaMyWA7y
lZZdQ4whSdf7vP5Ri66OfSilmmZqhqlo/ESOBIHCEBy56BFPlC8l/suWh0ZQMNl3zXcb3JtiaOQl
yZni3iKfF8104iq1qezW6d+wOZrgs/nfxXBngHYYA5xYA7aJCbybDhMMdtMoWlCHOt7Dl0FlH7ne
bXGnIIr1OlJYJms1vk1h7mXWsWtEDUCineMcHn1M8RhPC74Ouaeh5UbZ9bA8F0vmXl7Mvh3LMIim
Kxb6dT8e6bxRi2isZNTpdPptNH4SsBv1ZL6lqRpctrTrbygtEapaFhQ4OShW06XLFdbjNs9o6K5v
qfF42cBudEyxDFMlBobMuFsybc05TMERD6WCY5GqQPbVbqNzM3/vQDl32dbuYt5t8QQjEFlPqMF4
FMP2qeqOhogDfP+t+m6A54FZ53BWpwUBFgmiQ+ZVZ1rb1plN38Qn80b5fnk5uy69scbVofNmMIze
QvEP3PTemlNbp6a7xpYgUblfCtvY4XxACxUpMiSWERvs+JHBaeiG1/TWCJRA9Qs3EY/CsD/5RwSw
MclBkLnIYUqYavNvYsDUryrfvDYCDVdGgrEq0a2/i+Ibe8xzNndktZjjMJkWAouR+DTubqhKj/Vs
nJVw8Ut5udI0+vzvvh4HSH2XdrVUwlda42ntMIKX2uXkXbYhcHgeJ9KuN5ZkhocM4Q2VjoomyOiJ
to27ZWs9IyNyCigPrCUqHZ+K5KmkXyz0Q0+VrQ4Cf9+PJzZfibtrpWho2i7Cs6nzJo8luxKQS89O
DApFcqudmkfVLh1w4lWr+zedy+bGNAdThLZtGrPRiKjH7M4YJNH3UPseqwIeBMGR5nMFSSRZoH1C
ccKSTln6trTnTheY2H8Fvi+FzxNUGg17wpZSLTYTsqgCDPa/RNe5LQVohHC6KzGnoGhdHIT0Uzzp
lLVpre3RpHeaei8pAl8UgS+vI5HWWdbRARF1582o2KME96ojqUX8ws8d5fXyyRItiAOMVknUvJrg
itTKDjWtnHXRb0dVVPVgbnUBB3nqFprMc0rpVGDgXj6YeusU3XhEC2ygrHGAGZpPBq2eVp18vrw6
0UnTuQAja6JYlfuB5eZY0hV9aN90jK395lL+PY3XusthnezLhkXr5QBlyoqoyLUIOZ7r8bo49VcI
Bm9AJiQIBERfjwOSsmsoaWr0MLfrbGejbGvKoyX9vLwW9lv//HaY2iIYnVfQNPjxTlHjstK7Aees
sfDWGXwEOLV+BXoue9BFM4b7C3q3xS3I7MxVlxQAfYzcBrnty59m8/LvlsMhYKSZ1CrYHLdSguxJ
l6B4WBI9Psgg6fKGsp+e4qwWrUuwh/woBwC/NOQMOU0th/qSeZ3KZ3M8gl/IyER97ftFMUMG14Fi
gc+HcuM/pVbWoWymLJHSXkOHzkEx5XZERj7++nu6L7pFevx4eVf3X+cbq1wQFy+lUmFqgA1PhyeE
jE+m22GQsfyW4IXMyn/9j9wZHIjiiUod+xfBxjQHyjMSAxhXReaITXQxqvTKqZE5RnVFumej4mkG
bn1HmBXYDUo2ZrnYbqyi0FLGHI50y7KBhdecQ7fzl8+zxxooc0dUdxQZ5LB6HSK6ooMyhYjSl1SB
EJXgvSz6++xwboLHbsoHVe0QPK7rTbm8ac3Xyz6ye7g3G8YByTp1mR4jwsIQRDBpd9CnH1XRDD/7
G3+AlYF8AlWoaWq/xJs3a1CzsNamDoDPUrSQ3M1cYng9stEaqkLqYTFsTGh6kLkS5U/2i2Aby9zX
IU1TSsaC3VO/lCA8htD6SxKUP9nwVObWZxH0738sZNdVhaiUWpzT61UClVi5QaF9iV/asX4z9Fr0
PBfZ4DyclmpYGy2Cg2FJS3uSp5dQF/WM7SKj8b4ObtuqiI7r0OEKG6bs69ouXhJW4PhrkdggzzEG
By77oGhJnI/XGGGfC3BOuWbvD9NJyFy5H71t1sM5uY54qplyJLaGk4qZGAUaB5LsDD5TV9MnR9R3
vBtomETRiAxuG8JXYHIpm3opRH4wPYanDhX75BgfxIHGfiD1boevXgPp0IfG4sT6DQAf1D7yn8fs
R+FoX7T7wVWv41PoxNeLSER7v/yxMcztp1UtczZoOFaEoExX++A6rTxiy59ZbTnrnMvusQtRG2vM
WzfwkcdrG8kEtY54fQjNZyk9YmhFEBvu5yE2RrggR5sxPzqhgo1OeHIC450neUPQH3LbvC0/pV55
jgWZj11Q3BjkQp6cFFEbhog+LPot1F6zdXRUc3IIBggvb5/AEJ83GjXQHckLggCpOcrZszZDXr2/
MuWnf2eGizW0UpFHvcMZa2liD9KPRLtOp9tExDcpWg0HsWPX5Qhr4PMkO6n0JYY8HaqcQk31XQR8
/zo8m2/TxGjVolgNeEn8IT400duINESGCXiRdOb+igzGTAZiR8Pi0E+RWgnkgYiUwi6RWo/k/RS5
kjord82qh/Zkjo17+VPtHSiL6JapUESjMv/wg0Z2mYxKMrnpfFXSU60EsoiHfxdytzbYqjeHdjVK
LTMIqX498hRXOUReBroVMEij+URUUxda4yBinku5TkJaoQw1uqyclwXmdedKQeFbrjCeYVcsH89s
18ZhxVCEKPkmElqy7gcvOTAGFPKIbLzLHq/xWaQUtotNlq6av4kLMWX5cS+pNob5XFejO+cOg1vJ
qw+Q9UhfpC+jxwa49LtGRF68i/Fbo1ycUeemvGikHtymtempxN0SPmJQx0HuyP+buGlri4s3JjyN
qrmjo6uDc145rendXzj8ZgO5I4Ygell1vRvdPCpts/RM7a3ORI+tXa9AbZ9aRJEVcIx//Epz3Uxd
HCmVqz+YoLSsTtEpcybfCoYjI6oRNQfuHuKNOc4p1gYJKX2BOSn2+vZKN11TCy5v277jbWxwPiDR
IaF9FIOeDw3UxMFryoEUvP22+GCLeQFrksAe26I/DtbGHucH0WL0TR3Hs9tNbnvUDv2h1W3wcZg2
9eugFSWEdp8H1sYe5xcDCdsitKIZ60P3cnJYD92Emqdt4YkKzbKzGtmzoKNZuKccMCYgVjXogD3V
bci76D5T69YKGxVd9DfhZZzZeSA0unedWRhOQ0wKnn2D7+Po83mSDAO7mmDI/c1IPP1WdajTBOQu
/mmOzpIzGTMQSkiuKBje8VOouuuWphomY3nkwJJKEBfrlxmi7utRWlcn6u4zYYyzdwGA0gvzd8RQ
oSxCudOQy/Eyd50OliQ8MZG9t5NTErwZgerWgS446TubCVsUnWJ4N1OL38ykhL7dmqaTO1RvSRV0
XeGQ+UaLj+P8+fKB2HkYgTkMnEImRbO2zAf4vaSpCjhR8TpOglzBDJ4wB7wTfHywwHmjFS5GkegL
skFZaEvQx5oGO4qu2kSUQN9digVJbkIYAQLPU6b3YV8UOuDqdwIdHqh4eWlHAeu5iZwc4pGVUB9h
74CrYNP6X6t8yWOoNGOdVApGvdbXb8sjAYIVmFYA04NXHTGf7osG+nfefox7BhOhKkEBnW/xySok
bOUO/DDt/CIVR2hCF8NtTFSnNCrMgjT2AOrNy16yd8Kg1gGFdQU6GVCp+njxyH0Y1tIMUuNI/dw2
D2VyalQRCdSOz4Omm2hwQ4vqmsnlL1d11hJ1nmdXVaEkVp5Dcqe2jb9CinMWvsXYYeWugQ/G+Js0
zQjaaQtcA+jKniH7WiJz6Ji3BEpOBvqJRRu4t7hfFOQyMXVi8Mn0inZRBeWT2TWtl16xTcOXJEfu
LJt0D//vT6WBt0I1KMJvyHNwn0qx9HbNaDm7ZTofwiwBjQuGPzNRbLBz2ABMBG6oySjpUe5eoyVU
c5sVG6h3yzUZzU8YvBY43V5G+4MNDjlGRnQ1hNrsXkkH40F10Hh5yoLs+m6EciRjeJKEddJfk2e8
Y2zXxT7k5lFBkiXWooQwx2CkSORr40Te8lrn9lA6tfcKPMG9nUDirky95tvlbyfaVP4iw+OstCYT
Unrha1kH+Rxc/vvs/+cXZ8gKXEMFY4byKyDfLA49MGveR9jQfGntuvqcNbLTWLeqeaozL+lFJGjq
3inb2uPWU+Wz0kVW92sz75IDSpvn8QqpMUY4gMTs2QhaVAjqpxQppNaJ3Oab5F9e8d4bQ9v8BJXz
odaawPpm4CeQgFXk0Nl2zWht1cMkvAp2cPmDKc515HAEM09uTG6upzaImG063ev5sTX9HjMfY+NH
IoHQverLB5PcBidqOpO2UcAiczRPQ7B+SypHi+zwcfKlExKPr9Irmhkg5TZcCRPfO5H0B9tsOzbO
lIXxukJ8ZvrVjc0O53qor9CRiceiqOaypym4tcXHQ2qUr5NZwJZ8ij5pvnpCh4STPmBsabljU8ZQ
q7sBYRRoLKFT/+MvBCA/WOcui1iPqFlECehfaHlqs/GogT9e4KcC5+HnsGKMaoZSSBEl1c7iYWD/
aPnJl7Gw1QdGUogOLC97ZPLG08E6iGb393Bnc0j4iELRcsg4T8AFrfvcNZ8nYXpB4Cu8iJ1paahU
L/oEsQdoxwdlctvXj6l+kElQrUHZrlfE+NnQ+nh5V4V+w91SCZhxGynHwqb77FmBVjQNWvBn5iA9
scAN4iGfAjrr6th8Z5MDkqDosPdk+OA4HPjojRXHddjPbv15cpi6UOxGZ+sL0zgrhZyLQmsc/mhW
NavZAhfS7QkVUeW6QWuRDL5H1Z1/iAq/OxHhh6VxyIPMwDqEbTq7Vfw51s9m+0hEAgF7TdAfbHAI
o1XWvMYx7mLjtj3W/nzoT1awnsUPSMHh4/PXGAoAR2WLe9fSv81doI5eWL52WkCNW328NZLny24p
WhjhACVT28k0OnbeEqimj8Sz+snRyt5V0xb6e6dwlU9Gkx2GSvTZRE5C2JW9Qe2yWS1DTeAk6Gm/
S64yL3xVv89gIck9ibiiKRaBl/A5bo2Azl7uM4S9U+iHPZrspPwYmSJxYubZF+IawsW8SRWV6sD2
c9TbRx3dTEUMerhRAS1OfW2qswCsBWEUL1M3GDlayhugmVSatkKwl+1pHl5VVOFqyBkJqjiiEIbv
gjQ1qUIhGJefDpp+dvFFJ/X4f6PVEn0vDkIKdLrnQ4kTJ0N1rc0a24o+l6L3q+hrcdAxKVlBtRZG
svBajTrP0tGVeGNmsU3qF8FJE30qDkJIqFaqomLvelfxodTqhqfkhHGxE3kkRz1oXJbdRgMwdBRF
mUbBMvnEAETXFkUucNJ6XOaKi94YZ7SjIzh4/AitCcbZ/MyIyiwRJanoiPMNkq0Sx6s+/jK8+tNN
4lk31B3QjDM8JH4jyLoIQgde124MVTPvC4bRRnEvzeCjMjXBTgqckm+MNELLVI0aV02uNH7YIXxX
W6/JRNl1kRkOREB1UFTdjEsgqTp7iVN7pZU9tYLnObvyL0AVXxgD02iRWiFiSTM5JMgD51btR1BG
oZMIpUS4wTdBWiPt5KWCH7TwfeokHnLAWsAmz+XDJCrY7+2eicwNMWTLZETlH++VFZxJNfJHeGdV
b3n7mIL+qVgEviayoX200clZbpK4n0GZ/xXvWHvpDpKQhUdkhHMDbc3qJjZb3M1lGehFdtQGzZdT
kcbBHjps94v9jM09POsWSISy0nKTRXbi1PoyN9QH66AXJos76MPTZSDcO6Zbc1wkKtFR6yX027hy
60fRwyqaudr9+0iNa8Q0UWb7I40MmmmQQIEhE4IUp9BcXWLW/uUl7H6YjQluCVVFyxba4rNLweQn
E8s2e5TxKu+ylb0LAw1kJuQCMWxFeULOMOwVE8+7xTWq2yHt7DV7zebPY97ZaXyfV18vW9tfE4ol
FPNwmITiPDpKIpIUEdKCi/k5yp4T85sCncTLNvY/zbsNzqGlvimicBks15qXa8sM3b4tBKP7IhNs
mRtn7mlPu7EcLTfWem9pu0PUK4JL4NeQNQ+cpvm+DO7zt1Wkg7UUH4Z1e3aoKyV45fxmDCnQve62
XoKGmt4GNTByuN2h85IH4w7j0x5ULUT0o7vfDdzlBHoWiowBwI8LHk2a4bneW26vXav9ue6vFevT
5c+2e42bSLiDbdkE37zMbWpoWEY2FaAJkoPBixCpVw49GuzxiPYG6VFgbe+FvrXGrcjKrWxuO3hi
vT503VWknRJ604QnOh8aJKwrjM+Z0klOBHb3N/J9kVx8Bm4q1LlmOGdr5Y5qLTZZwCQkYtndBdv3
reQJEcI4azo5mizIc8Z2hM4uNERl8dvcvRXWIHDUvbOAFmxZlzEOCMFR7iIctamNBkNGQNQPd4qM
6qDUCVxDZIJHDSmXy7DCpnUhPUYGCv+mKkhd7O3YdhXsJ2xOtFwDZJOltVy5qlM7yg1Pj8Dpoirn
xPgRrepf3Oxbc5yvx3FULdLUWa6px2B1QIBkt/kwnHW03XiXPV20eRyOkKUniqrgrVgbhyb/liiC
j7Pn0dulsJ3d7Nwsz5ZuSZXlpuEx7yI7aT21//Hv1sAd1ommqSa1sDFOKsRzyaFNkofLJvbqmmyU
4B8/5k6mZGnSUPfwgFhdrvN0yu2ljQOaKCc66E5Y6jcQ8vUTIh0QE9hdu/qd3qOIUPy7/aRcWTAy
SN2EGr5X06BvIXwl5G3Rni4vVvDNKJePQYN9bUoF3E8qO8dqv1kSw8B/Z4PDBaIsERlZMksOZZTB
j2X9c65FUbjoq/HaGihUo0epQFgJDsDexaZ9AjGLlzhJjhp45Se+sKFmL2Da+AnlkCKMFXTPZuGM
GU1v9jV/CnQfWSW3vNLP9LY60ltouIM89f8gtctwjg8JLAX9JmBGRo8hnxhZNLoaOjTPXbI4kI9w
q0Ce7Lq3O99qUVdqHqYDpCv+4jPq4P9Gpws4fPgukF4dQiORa8uda+O2y1A4JqZP1UEw0LCbubZ0
xJ9UUzRL45lKxqE1xiXPWbgDbq17E4pPIPF6iF3TVR8Y70z+O865YpJoonrL7nnYGOd8tVHDqat6
3Jc5Sf2p6Q5gafN1Ih0v7+W+t6KlBg94zG2AWP0jViLwkY1sxIOH8cbO1yUSI/UVdIqOxqkN8kCo
9Miw/Q+H2djj1kXiMmvJICGTAKpHH8yx9vrS22x0lNqKAx1MN/1yLzwhIqv8dT0bad+mOCGMu6tD
92h/7DCzSr9bT4MbH8an0Gs8TbC3u59ws1TuWK5tQeoQ6kuuiambZAHPdDu6Zmb+zXHYmGE/Y3Pb
qY1eFWaMyF81b6bxXNKrJvEve8nO9oEwS9fgIXiQWbwy6JwpZF1jRDty920ip14/yeVod0TQNbez
YR/McL6YgK4B/Vi4Z2h108UPmfHWTofLK9kJPT6Y4NxvnPNRazKsJNN125APai2Shd6rLKBnTIWw
EsGPBXnNx++hl1JWyxPwP60fw/kJHmAnxVup5WiKQ1Gjdpq2dLJ1sf//K1MIegrwUCGWzvfu5AnR
WrnFyjR1PoHmzKvm9i++z9YE933CESxRWV6jPah5tpLbsn2uI8EzdifoJVsT3OYp/dilfbpACmt6
igzFrsJzGn/v6nMpkvjaQ74PpjhMSIjSJFOF1bB5NQWNCVUwQ5uesadND3XQCDyPBWsc8H0wx6FB
WsUy+FVgjhF7dEEW6AGboxGVe4TL4uAAs0Jl0TE7YL5ymLYNKArbw/iTDYLWaPBYXy/73d6h3X4x
hh0b+Mk7o1pTE/bqtD5EC9SLizU7GXUmuI5FdrignuoKoWUNmJuHxm1D+Xo0dQfZVQFo741bffhO
XGBvzk1eJXGHDCcktKkz+1iZXwVRoH+pjhaUlSpMrTcH+nR5G/dyDR/sMv/Z7KNuzvoI0Sh2Rcno
/wf7wG19pQeKVz2IKaf2eqxgDbpfEICD7Axf/py6cIJCIK7h7Fl2YMvP0Myeu9KntLfzn9ovndfk
tvJjb5xsEYvg/iF/N84tVe3rrMopDnkmvUTmnRkeJOshn26nUnDm9n3mH0M65zNWGst5lbOMePpQ
dvckhfKOLrCxdzdudpJ/uHRtmJfFgu+2Rl/1FbV4r83O6iiYbfgv7vHPUvigd1nkHJIbMMOIS7Kr
Dn0Foy09NUekoh5ELVt7t+R2TRw0rvFM0rYrELlYUGhbuylA/vLlssOzc/QnHr4viMfDrlFyOenR
JDk+5AStRDQY69wh2mNifJOy75et7TXkbx2eb5acFcjA6RJqCo2HVN4nHVJ31qcooAMoSwo38yNX
FpFWinaRQ0Z5rdPWaCLsYj4ee4vcEU1UdVfZlXtpFzkPN5uOYqYWy2o/R51dfKp9M2B8oFXQHlov
tGymBJcdmyOjPZJcdNa6lzdWtEgOLiO5R3K7gF+25Domx5Q+XP77/+U+e/cTDiyUosRkQYH7hZFT
VjdTACYRTznpJ0b6J9a4E+0orxeom+jdlVnxySpt5in5nRkUN4xaeTyUL4YT3zSudgLF00EP8kMb
iB5+AjzhH2RRE6ZtpCN8VFL5sC7y9zJSWF4H8mf0WbC3LJq64D0GF22tWrlkoOHEx8PerqiPx656
h2QZy2/7ItEQ0cI4UJGyFg3fLGMWTuRbE3cnGTNapT6eu7mJBcHwXuF1e9z5bnm61GmVpLjF2UyT
gmfteGCM39Vdi15MwS4KkMxgt9Dm5oYA7phlDFrWt+HUu/F30PH62Tl/6WGT2kwbCkM395kvivUE
15vBAQxhGonrzA5/f0zKT0n2pPY/Ly9OcFUbHL6MppSWqQwTQ5iEtpnkD0ul36lrCqqnwlod00pz
77JJAaIYHKLI65SZQE5c2ppvLjdpKggkdx9om9vN4BClHUMjLQm8ngX+4Uk5JBhPwZzKSTTwKLLE
v8mMtR6WuAU4spifMbOkL+lXzavPdBU5vOAo8xrv+ViNTSbLMHUfBsUhvu3t1qseI4AkTpxz+RMJ
HI+ndLQ0TLSHBEdZR6ez1SnOoj7PZS24WkQxDy9N1kZVvSYRPhQJpmfGP9C4xXFxU7sNSiGdwz5k
gETSYJNLFDySH48xRr1yde0zCwG44gPvwYlo156BHu78SVS83PXxjS0OC4thNbKhxaVWWDdl/7Mx
7y9/INHfZ/++gSSwu6pRU1R4/il3WnZv5YKbYxfLN7+fg7y+i8cpsRDBDxCiN2rXUm+X+rUXyVnu
os/GDAdwirQuY8YcwMysAHKzZX+XSegMHa4kUSKUHfo/rsKNKQ7oaKvF5spyG0ldYdDvqaWRZ7b3
FIQe2UE3n41Z4N2iT8TBXBJrizKF7BHUTAGZK9cqhAeIFWYuLYpDuh4rGlUNixp9ltotwLYJCuMr
sEGJ4EfgEPx0wKwOmqz9Pjwskshd5dv8TXI6F7TUR+iWgJ45/SGCof23+vtH4zP061BbmSljfb/Y
6A8QanFXKOz1hQ3CLSbJ6IQOOhtvRTIY+6+JjWEOKwrpfzNh0O88yKfyMXYaR5Vs+di51SNLH4mI
RPbj4I1JDjLGOFNyk2XGOi9KnNrPTrGbONa5pchIJG7kilSY9+F3Y5EDkaYK/4e061iSXEeSX0Qz
SpC8UmdmVWbJVhdaS2qt+fXrqLfTyUZzErv1DjOXtleRAAOOQAj3Qlrlt939JzqEuM9h8GRvRGGA
N+Cxe6VsjDGIEs21kesY78VzcLLQDG4VwoLCLS87y/NTBlGWTAf0KgBGUT+R8EkTA5L7g/Dvzjar
yhKZuPWLJkcxU1KcPlHQgFB5txGetxAGPiIDydhyxm01DidNTaDeWWCczG+Gd7Beq2AfV9CiC/Zm
wgaZwjDI/fp2lSh3sxLMrae+ZzblDxsM+MpkrZR0xEtZulDeTQhKOPJnmvvq73nPq/9yjq7rYTYO
wygpiSZs3D8jyo2dIq3n9i6tzXaCHf+UeO+D3VvMNDGZD4VVRWWzUGWTmXWvmDTepEMhpWP4lBkw
OkpnOlcExjpnOrTvoSnDqPDVLLPQgqirjslvbKjwhWTfdF7H2d6JxbS6irFrRcTIP3O5NLE8pLOO
mppc+Vp3LvOTKrq3nXw3gN7YYK8VIUYnT60ggE4PdLytu6/x6iZefORN++/dxltDTGlDa1RTkmmW
odV+rcaLgKINZyl7B3Zrgbkyek1Yyr5+Q9PRaV86W/qmn6Gzhabw3laOeZA44Jj9cdvqXlSzNcpc
GqGurSoZ8Jaigjf/PHQIig68Q/X2rdlAY2uHuSqqWCX9GOG5LR4XF3ehi46lGbNeSoBk1B1Vv6VU
W6oDlo/BoxkUYnWH4kApIiHWBD4KbmhAt/PvX0TQcIt6H+g4mfukT5p+HAaMstNexekpeaxP9DGO
kdfXJZCfbm/z/lG4GmNuFcMojD5cZCx/wOuuGe6kpI4tTRs5Yf2uHTSsoTtW1//mv4hGk4xmg1DU
KJrLbBieGYZnfV04x273MGzMMF4jmHWV5R28plwTa82Rnf/wjv26GmBH8ftFCI1Ox8dpF8kiSWYV
4keEj5wjt3viNlaYW0UJZUlbRQUACIpeabSjmdjyaOfjy+3VcLbLYIA2T4ZmhVggng79jwrRS8rj
pX5T2fzLmTcrYaB27Ua9MsA2TMWe0Ikq27Lb+dVr5udO7NWBiZPVQ5HlbZDyEh9zX36KHw1O3oSz
TJZId146fc0WbGc/+UKKZ9G//PsMBIdodzHUCU6xtvd67kvZ/7/7S4VO0n8ODzseYUA9OO9G0CVU
4TktHhsjszqoSt/2hd2geWuFOTumMMmT0gIKlIv+iUrl6O7wnbLugJ3kwku+czzcpJ9s88wfqqjK
O/omyNPB0sO7pHvRNQSbnAiGAzssluoiQf9xgTVJ47EIA3XwE/nr7X3b4yn44+swEJoreSuJGZaS
/FpsULh8IHbxZf74VsuASrvwkzZcUaEI6V45lm4c2SEH9XirZOCiSXWxU3Tat9cYgzUs4VEN+3tT
TDh9vbxzxMBFo1aDEsuAC1ldXupM8ueldW7v5l7EuXVCBi/GskPjKOg7HUl8jqLBrpQHoz/nzaOa
cyYjb3sgYTuDZH0s1UHKgeRZ4WHE4gCaqUZrPHDgBLfXtMc1vfEQwjKvQfesRrQpGHjsT+5bAP04
f8wgGDi7IZjDKi/3J14J77ZP/DWKMiUQRl0JMEmoa0tXvnbKL21+ub0w3hYyiLG2UgexIpyu3vim
JpFD0JnWf40jziHmIBMRGbAgZaNgVCuEvksUe/rQ2YNZ3y16E6yRYkdi/WUoJwuCrF7ZdC4qep66
Ek4D0W5x7eqYoAb/E7DGVBbVqMJaZ2+8E577Q3YkhyxIUHgiTvPpDSe92U1PrS1+xDQCx1vp0frv
9ygRGZAhXSVXi4hzIQiXWUCXav21Ky44Idac95ZWck76bkp5u1wGUto5NjKxpyUv86EHD5Y5xtbc
/xxkR657W4da4xgMEG3mdVnyXIqBGH1QMYpNt1kxPXG51OVBDi8x78Lea5D940QyMCPGep4kE8zQ
8RgCqvfH6oxHmo3OY9S/QpAi5kH3CSO+h97OPN7lt5uEA/+WiFQ95jz+4k1LuqiWkkWiNb7J7T2q
RyudYse016Pyq0fhgzc1vYvcG4OM+4hL2It1BTQo1sFq5PFOH1tOkLK/KAWM0pRBDLUIZk+FZjVK
TGEAUB39O2UoJp+Fr4pPOU5zX8DLl7eNu4u6GjSYI5mOpM0wF2c4oDMDZfChrl5v4xvPALNrRBfU
TJFxr0JY1k6Xe1n4dNvAbkoHHFj/2TODOWZzAbl1nfrhZBNf8drLGIDs0CseaIsAlT64bW8fxTb2
mONFYkNojRiOZ9wb/nTOHvMHFbO9M/qXAxqmlBE67UroIYOY5xK70bPycvsX7F5Lmx/AOEmbJqRQ
DdRFZqW1eq32enm1Bp0nO8z5cmzED/XAee7DEVUkDVPsa/alMnPOi5Znggn6e1WuV01BL39BzoZ5
iHnq5pydYoP+VWyzqqBvM1KepORFyQKJ8FCeXtB/3SrXr2EyF/iyxmkZZXAH8kj7LesS6cveyg71
WbMhMXrmzT/w9oz++ybql5ueNGGEEztU8lHtkbxsa04b7u4FslkSCwparZB6EjEUm4dWJ8yWsELM
owh6k5cq378jN6YYeFiUXBWbBqtR/fyB1qi0++yB5kRzmzdYzHMGBieqstDNfsaHwhC9VxWya6Lx
xMx5hLq70fdmRQw8oIvTCGV6bOrVsBfQuhE5P0hh5EhGdY6K6edtMOBdGSaDBqmRE9AxAGBpRjs6
oZVOAP3laIcX4lE5M4R6vM4G+if/dnmMmlOhG11iSWVkoZCFdUAgVZa1lTRnYVnA1XDCvGqkfKiL
B7F/T3JAuRpkfL7JVTzfCZLNg/BQGBdwy9zexH3XuP59xuGhrzkshongOJLNQz7oT2LbOXLHiwh5
+8Y4e5qX4UJKtN2aywOSOpahPejmoVQOwrhaGBuw1qXmZSQohN76VozXl0UqzkLYwOsv//Q1VLYM
RirJVU/cViieLcb1w7TQVSFE9ELfaKILxosviV8c8qB45tmif+rvZYHmmMrNaJrImMrBECGaJTyC
JLLV6XaT3HXVOZ28EBIjnZpzLv190L2aYw/ZqEZZLuHLaf0BOuRWzhUj4Fh4q4VsYD2tjaheQuTQ
lehuJqeYp0Cw6+J0sJbK1oBdgXHxFqljhQhYQW289tGDZEDebvxw+xjtQt/GBuPfRaolOpERiZnK
AC7jh7U7d8RwE+mBxN5tU7vbBZphaCNL+JPsmE0vavKiyciFi9WvMo+tTvl628BudwHoff9jgWUP
0iQ8mcmErGt4H/r6id7t6JB3tS8iNK8Lbwio+jS/N5+zMJaeJhYrTegjwLlGBE8polM+6u7tpe27
wnVl7GdK1srIZ3ymejgpyyGeD7Xg3zax7wlXEwzqKEaSxt2KwKtQMrfr1JO0hnanC04ioU+5CTmZ
Bd6KGDSoQSaM4msC3hbluICZtjuYvPPD+y4MAmSLuYYFvdaHNj8ruXbq5l+392w/xXX1OHbQetHl
ak4XbFp4L3n9A9Ii3pBa2uPivLV4YBoj9wvei3M3fN0YZUJweRXCValxl8cH4otu6a3oRQKR5+IQ
2gfsKFyZPJ5F+c8AdkIOqEgGeDgYwT6FGE86lF6NJsLLbMteXlh86QmOe7Az2eoQ9wnk1TAcV8g/
ktLIrZ5AOqmQnm9/wd1LabOX1Ic2GD4JuS50MR5mSf8kZRejFe3UjOzI9Jr+K+IL57Y5jkuyQw0p
WXu9UWCuk+8L+aOE4Z3bBnj7xgBFWk1zGqbweWX6WOZ3VadZc+b+OxsMUsxKI9ZaZxiYXx2DaYRe
bZM+gNeWgxC7I08bOCcMROBODM21g5+rPii5q6cOmoHTZ3IIkZMDa61siac3QPegpMWfk9h/56gG
5q2QqBAJe72XubCYjYLkUW1aNag0jdTSXclPz9Oh8HgF+X0k0STICYgERPVshVVsZm1GTwMtQxlH
4lOSHlAyvib+CKpV4dh+ibgl911f2ZhkvmObTnGWLQihFzX19Uiz0jK/79uFk8Pdz/Zs7DDfscH0
azNOcPpocVePtoW0mS24kFOaPOIthsXvJqBu/lesuTHJQD/GeExDWRCaraJkN9Fz03xqQC6tvmNi
HLTgv78am3DJNLEe2g5LU9dX1TyaaAoRv73jtG1MMGgvak2s9QQmVmV16og8jJ1xrAbee42zY2ze
JZOFXslKHLaqHD5k2fRYNmBwH5LPU1pwnob779/Nkuh1swFdqRNU3YxpYOsM6D0laBOq7PBltFdI
T5bH5MIjFd71dIKWJ3x2sF6wfen9pBZTIRPENh0+0480dzC6ab/jO21sMDeJotRl06cIPjvhLlOO
Y/ttkDjgvn+SdKARekmgVPDWdrDZOFMt4wTtkPS1Vt6tDqQl3OS1DkCoCg7v6Rsv07z7+N2Yo9u6
MadoeVflEczRaQg6AT15dAKal5vYdb2NGebOkoWm0I0EPHi6fJe1g1VWRz2TLbXs3/OJDCoAAr0b
iGYwRwmMm6qUFHCDCeQu2MDVKorDO7xgY4KJlHpTys0kpGoEzf2cPsa916j+bRO7McTGBHN6ut40
kCIYkEuOSysEYZLOCTD30+UbC4wrz1WJjAeBgjX97slXA+w0jR97/4zaa4U14v5tP0huAWac6pQe
eZkC3goZvwu7ekwFKulA8ufSOBsaZwf3K6ubBTIel8SNLg6xQGlmMboNCebwIB6IJaImnf58FzBs
jDHXbFVUddzH2E1Rf2jTZ1UEyxVvfG43jN3YYK7YDlVhA+8CXBJQz60+iUOgFY8ziP/b0Rp7Hjvi
LpxurDG3K9ELXEg1tq8J0QU2WZL0khm8ASmZY4VtJVVDFRnLBl4we+0hc+dAfhRB5Vw6BaIjKKxD
wLVzZndugX50GCy/l9zUjS68duBdFLyulp1ZgDRkVIbQxPiNggp4INIjbzZwPwLc2GGgo5hIDOZj
dGZQp1TuEtc4RJlVfwu96Xt0hxQGFBv6hDOmzttkBkxaBPNDmOFTdvNFV+22+s7N1O7C+2ZdDJr0
S0ZS8HgZDmmjw9x8TkTBLkl3GCdeHp+3GPrvm/tqIpAr1it8KSL56vppVY7izKkd8UwwyGGWnQrJ
YigFaUNjLdl5HV8lwomPeDYYwIiSIm71AteuVFZWNFQgkbufioYXTFB/+itG3nwXBjOmsilB7Ad/
SyM9t1bTfA7VFDXR2u+7DPS6n2pDt7ux/9TM9XehX9CpFvGeBjzfYJBkruYcwngZLczKtmqrkk+7
nk13fhzd9lzJ6LWOUFl6V2fkdemsdsE8TWUxLYDLJD+F1WXlcWfyLhiWrQMypGIvJfBESqFOqQv0
p/4423EAgtxA5/gk1xqDHFHXa42kYBeFgD5Ux1N+otxcVN4SXAacIIoDh2wlqSzNOAFZHsAfdPfi
WtlrjO7C52Z1pfRlSgyrXXl5XRqX3fBUVqpgyHrMM1CW8fhucgVLtVPHeJD87KHnz4ZzDh+rUyDL
VZRWK5bXAoVVvFWFi47oR38qT28NjYPFVy7kxDsqAypr3au5TinW9MY1xtMkvd6OGHlrYgBlHApx
0jRw/pVtUIYeqR9zXrMazwQDJqKcmGqrA7NEBQlI7b5YYyfj9R7wQgJWrXBaElktVXwc5XmC3k/2
AU8Tu4POb+Und7GXvXVwRHbq9sfBqR7EIHTFR/SHcqCTg1psnUFQyzky1RTUJP3d8CjOPkjVR9m7
/dF48QArSTAV4E7ShXByZIjIr4cGBCHJQdPB1LggFhh/lvYSWeszxyrnVmCpeDMTNaeWAEtG8FLG
tnIKUTo7dY7q9X4jcYe49/1GA6ORIWKIm83zdhkmB0c6uSB1jSVMaGXsLZVw4n2eESYCyTTSJbmu
Gc6MFvK2QtPKa6dzrjKeDfrvm9gjKZN0Hem+DfJRHINcPnaE0+PBM8HARBVF6j+fBsRFK4hCzXtt
4ORceSYYpDC0SiBQRDKgqAXhAzVWrLWOVysx+0eOn+1j+vXDM4AxTwullMJ+JR8wXeemz8YdrWAM
F34ycP/GorqOtPYMdtA/Pw1o/MWkGdFFAsGF05DG1jRobjODD7HsPbPQz3MyOstccg7w/l7+Nssm
ncow7aQQ+XinK0FhKU2XSuyPYlQ5t3dy//L4bYZtZhIUQRBkAasTcQWvUR8UXJWPPVFJsLZfbTAH
KO1zRZ7AJI+GldWL/dbJQOsTO4Jt3ImX9Si/9XLzknbUA/6+9f9jFN/tz88Wa0Zt1gX2r09Tu5Qe
okVwG/2gKZ+7arZq3g22pwu4WSQY6v+018VJlszTm8qT5MUHyWtriwpZlqflgteX337tbdTz7klk
8VIE+xnR3xss/dXqLSmNkEwjTeyZF+E7JT0dzlJQ2OIPoQXVSeYlHSeO43xUkFb/ud48TJCZiCDz
A95BNH40vulGxBYfjAtG4nxyXoL1gU8qxF0qcxqHppJyZY3oUnEiUaJv/PkEqWaQ/Uj27Nc+j6b/
9gGRRAbTzLBqolVN8GRLnkKwbnGzSftQdnVUBspAqdyRFIz82Ej066AeSweFqcJiUlq8lOx/ifWv
xpgXU60idW70+GqUQaF6ojxJUEWyIE36GHFjfc7WsSUws1hWCdo7+FbK/Yw+Ll5At9+xcfX7txrc
5tbshWxqExVnbr0saECS7rKjihGD4b4P5sU6Rz/QkIn3X8ebNqXf/Aa2vO3yxq6pm0onmIiITeVp
LUSrN0orz54jkli98PPfADSot/88Z6SN13iKMYaXLZfBvCvIj9t/n7cWBpzLKMU1qmMPm64MoumX
PuZumg1WSubX1Bg+3bbGc8C3sHWzdaDjMWpCRTeTD3RyGMpgEeqiynE+gyj9zAu1b1+iaBz6c/PE
TiyR5q7QYKFq6BiTbQ2VgeVdNbaNGzIQEQ1Cn3UGUuqoUKqZX00nk8eTy1sIAxKGumpyEqKDRwjv
o+ysyndGy4ndeaeVgYbBXLqwbumXgeqOchlmjiPTvb5xaN6mSzZfXkzzuZ8XPEgMwymXb0RzF/15
WZ3bDrY/WHj9GGyVZjQXoggEOzV+Wh/yA6b6MCLQHPPnzDeeKdNd74oPNVRrehftsiftMy/Dsd94
sPkFTOSxRHKxjikwNsUkPGXmn0VLKqzw0GMgnXKez69Q0kYPQGYhV8sbYduv8m3MM4ABgZS5aOiY
DCX5o1Sv7UeC/nRixYEcKJ95pEO8z8rgR6QjyY4jDbfJIyuTviih4ehh4c29Etz+tP/lSfv78np7
3288qMtEuTdXbGyRW9FTFNAIRz5oLhiiwKmwOCA85ku8co4FG/63LWTwqhTKkyCTfdtPB4SU8B5L
tdIz7s2jGJgvnIVyMPlNmGmzUJLHS1tXiDnoLQ1WbOlCjtoJYqyB+kONXAkcS+jU8oQTNz7g4IzM
4EwmhkmfS/ianUt5gslx8lNntspT45QWfV8VFx5PJNdhGeBJqoKkcQab5B4PKbf2wkP6bbSRQ7Mq
vOd4TRc8hGArQ1ORNgVo+am45+gIlu69NHbiZ0F5gdzTQ3Jn+lDtuHTfDBvcGeCq4AEEx6PYitBQ
T5KgUnxQ1u+G6TcGz314BhgAWlNwxKYpwpP40B70YLVCR0WzzGqHVu5STnAefzDv8cOqWYtEXkg4
4gaUIfasHuWvq4dJbi/GlCexkhehtdYjMlEY5854LWu3n+cSq3MtZW0oY1SA1teMI5J5oME1IWXB
67DaH368wiort1eMUUl6HV+NVrXxfH0WIdL0qD0pqDVQ0l3xW25PdgLybsVSffMHBxJ4y2Qimalv
Yl2iYdo/BKfFGU8uezw194IdBlSALQ9wmSHYjTz16bZtDiaw7FZpYrZJqGDlknjWikMr3Te89iGu
AzG4o4lhKOo5bPSe9qmBYEf6g+Dx3AdlMHniYXTzp9zN0cXGO4y8fWXAZxyySEvp4tLfjDlUzI7X
pMI5kmzJSCdVM3bgT3Ia8JIPSQG5HJWT39vvOLx6KFs1ajJ1VJUGx36FjExToxnGNZcvunLX6cjq
pFavIg6RUXcUeMV23uoYwNHGLjL0HKurIs/oLn335V95IFs0EtKqMRL6RDb7Y5teCukh5QXY3N2j
a9zcubGJIeplxT2/HGn3P0R4Uku+oGgD6dZ24mVPqD/fCIb/qhN1aicV5ts9S1prvBvOb91Yvvis
nVUIKrZniAx54Ev29fe1Y2/8hIUSY1lJkyIQp0M7gqUgoOkDqsfTIOkgHHgNEG8R0q21Ms+jYRQr
SCzgiIXqcsxTvMkFyTIxK9eViR1BHbMaEkdqMZoXS0fIKB9Ih5nyfDpLswiVTtPS4sZqheGpCytb
T8mhrTJrkg1PrIsgR2VbjqYnNWyPUtL92zPF4BIUmfIeaX8kZ9Z7CX2GU6Ckn0wMb6m9ayYnJcyt
Qr0bB045QKZB+q09Y2DJnJOhqAYKS3e051X3imOKWjDCeSd0dPT0YkDAk5E8NcD43iNIMQ8yB/b3
ydiufsLWqXLBKFY5QuZBRVmdpjJNl46RpcfYv328OfDBlqr0oi162cCTTVH7kx617lJx05UUgm5s
KFuYgttpYj7ieJPFjgLtVHf2krqDN91FdlVaJWBRt24vi3NvsiLaIpn0MU6xLAPhc3RohC95/OO2
CV46VGNQS4XSZSajzRzfqD5Q0np0NXkmOptUD3eMk9o8TT3Oc4+dVlqRUS/LDFAcS8ppKbqj2qa2
poIAFgfz9uJ4phickiqz0yqCtelxbQ9F0AyfK8NwDelds34bR2cAqpPzRJk1ClDlWcgeZym4vRCe
fzMgsrZtn0gxwD6NXbWBzMDMo6HiuRoDF6mMfkc9Qfzdklcl8mENXCccd+al7thpJVPOly6dcW+0
zuqtDu4NN3uluTvFjUEG4t7eNF6BgRVaMUCcNEOhm0ZmoKWrH8B95mT2MlhohcSrAo35XnQZrIUD
e5yPxQqvRONM6laEg4OYHuTQl1xoHM7KOM97tmotF3OLgZG3C3h04tqqHpcGb7Twx/yk4hIWX6h0
RyZasmjx4lDurjKAMRck7KMMtpcjbZlqoCuDZkjMj2dv8+OZYzrgMOB8S96CqftuYqslM/SwlNB4
YUiaHSutXSxntfhakUv8LsrE61kmDGiMZZpNq47PNw2JZ+bqZz1awe9dcK4s3uVIGMzQheZ/z7Sm
v5bdS94ci+QBkzBWkTgLuU+7g6jmvBO4x+99LaRiDvrPfWwMfVbGFIujmYvxkBzrYMEMzHtbin5n
2lhWGrOvuniRUMgXuo9K/02KP9w+AhxoZ0VXuqIcoRyGsz0VzzSCK/VTMf2oeXI5HFhktVWqeO21
LIcZEgd9/2sccaa4+Vb5dmTBiqpgMiEdiw63x4BkXfGUuWuAUYdPs4tOoqP0+d9tHJPcLRqz6jF0
hoKGEnrINNtxV9lRVdogyLttiYODrKJKKme5DgItXClKbBXGL8LTW+VV79gB9aEu5GX9p4IsIUPf
YGIt8enm0WlUmqmfTk1QXHiZHF5+nmW4nuXOlMYQoSDNri5fUXB9FGur+1y94mnhGp9kCL5FH6eg
OhWYouNMR+xuqynrmoS5NRMys38eYWOsM72M0TZbju1dVmlQw5k5aLuPTRsbDMYvmUnqIUPgFJ1b
6J5m9+tR8Ft0H3C3cveA/baEScc/V9OnhhijzxfFw8XKnqJT6iAjr1iaq/uK277+MzDPTVLvnrir
VbaunAxhafQSbTLrXSEMjPJJxhyJkthtdFeNQTig7/i+rn4qcvSe3uqNZVrL31xkQrmoi9kBUFrh
0o8flsFHhM9B+V1s3Nigq9/Y0BqQ9o00+a9mz4MUdFFqre2HhldkuO2I6ltWfmNmLSRdr2ntPFo/
q3hlRlxg5DjH29tlY6HoEiVeSzjH6CVnGmzkDhKmZ82XQY5K/4fObA5o7Z/tzebR37SxGa/TVGh4
eYGYmjZ3Qqok9Uw7R8yo+LUFFls3xNzREKRg7Bo4YT5vvUzoIZmDkdVUbrxM7hKCXsRv88IJO3gf
jYk6NCmjlHRYXhn743S3Ti+3QZ/+93+9kjfbxwQYZRSBvT5HoFat9/XyUer8uH0Whte85KXt9/Pp
G1MMdOTCADUyEYFofFcfJAfpn+Y+PChP47fEhsTFQbPFQDukZ6piitf5yH3OcD4XW4+O5rRrUzog
RBnDi2BFMbERLIwy2N0hPaZ29nEJeDpAnLPNFqcrfVLbWYCLTNnzumaOJj1K+UGMJw6G7NfUrrvL
ihspyxD1LaEg4uPxNPmVD77Le0o+TzEZU14cx9y/zDcGmXstRf5XnyWEputl9kS3cGVXQV91MyGv
qKAxa3YrB+R89yZvemE3Jt4YZi47ZckNrQUdoDPkv4T6KE0++KrnDu4U+xK64euXOD7cPiX7ngMh
emhjoyWULeAZmSzOFR1ga6XvpnZM409VzRMu2T/pVxvMLRA2oZp3IT5gJJdINhY25EA5YLlnQhEJ
xKOJqoEmm9m5VsqWeopgYqgfkiSx4uw9c4VbC+wZH/TaUFscsVZ9UoVgKX/Ow7kRMicW/VX+ePur
7Lrgxho7TR+lc5GAZh513fVc55MlRGdSfFWyhy7xc/A+tBcw2omth6hZjZ4gzB2HCrQ67/qUE+Nx
fwkTJsySscyzicOg+gsSxBg+FF0IgIDb8zt5bg7DoXDMCfwTDcfwnmNud4Bxmgpaxj34O9DzWhV2
Ff2alc+rPDi395lnhDnpRjJNAghaQUJeP5aTlyH3oyc/btvYw8ntQhjXzOJkRjUGOFmVxsfIHNyp
TworkZuTGYfebVv0b7F33tYWXe8mZFjGyEjUEW4zRdDxRcpl5mqB8EwwkUEOPk2pQx+JE36ZXN3L
ncoGa61vINkTgeQ8Qp729pp2q1nbRTGBQimupK0XnLzeU49Uz1o8VAfZ+r/wV/H8gYkZlCYZxBSH
z9EWsAGehvhp6Dl+rVDHvfWNWCCR8nTsCeIeM6Cpxwy9MB16ZcFoliLSi4IcPJKlR9+P1X2G12N3
p9l4P35D1bNwqCqY/BGNB3LAfQDd/mGgVvjTeQQtjaqRPrWQpESdZvDDA20gka0CCsPcr8qzxuCK
LmRjtDYIz5LFNfzaS73oPjFRpqSj50PPbSy//WlNtoe+HEvBkKl6Vtc9raLTgPO5eI904dVTTbZv
HnqjU9uVeBBjnpfId+vMKeHdhhJwBv/5hYaa1JrYEMOJxNmuV9WvtPaxBiwLpvydc+p4thgoEYYs
hYo2Mgtg3HPEX5QbOxkc4WtyaL/G4DiPPDNIX3lNrrt9cdstZOCFgNVjXgeE0iNY1iW8eIzPqWjV
Qe/GQXosPiae/sAbr+AgjMn2xWtyP42L/L9dVJQrj/Ze02wkYmdOcLn7VtgukIGYyoRCjUhjvNah
rzp03zyI7mhYFZQiOseMbfCKoAZauhAZAm02b6qNost/Rx+TzXJIKkZI5Azm6SgdnvzB4Al+zyUy
uX1LmGxaozaysBJoj0hvHPTyEIacbdwtFm628e2Tbm46XRaXLh/hJ+JR94afEgQby5N80fzWkq22
sare4jFX7zb2gBsXqWQiQVKLpW2clnUwjNlEHPuhfClcNC9C7o2miVRIYSkYMqb/H56E94Ll1TIb
p8wiWUcQY+EKXFE4x3c7rWdaGK0844n3sNstjm3XycBMNkBDXNHB3wOqeMpMn6JWtT4NHpAZavPv
SoFtzTFIo3WDXGCmClWqR+GieVIg2N/DAS+tAqUj3r1Dg4W//f+6kwy+9FUvhqUOYxJmA2qwuufD
U1QFpfS49B9vQ+j+Gbiaoj9l46KLFpFhjsGxM6TyqTPR4/vO+PVqggETEWntNso7lOVBJJsSP8NU
Z5h6t9exf3NejTABS2d2qWRWBrLn+WhpGA+RW83KEV3eNrOb79r4Aduj0cu9MoUEn6b6lR8Wd/Yo
PoKQxpEWZ5LQ4x4HYpD7YoEmkdLntdLu3zySohAddFLmXxotpbSMoVricm1Bz2HJtvGBlhKF1u6t
6EWxkWUj9v9BZ3s3DrqaZZGy05H/HQUkgCkgl450EmzNFb9LaNUK7fcUhJWNMeao5aY2E0I/pWJ+
FcUPXDqhXVfZ/H3mdC1C1wltDpzShCiYS5Q/ij6QtYTzJNg9WRszzMnKBjkdccPg2RYPVihNFjoG
ON5If+lfOLExwZwsDfBXiXSKPzd6y6h/CLhQEu07Vwt1/329McScrlKP0lylOuuTbfhNZ1VfC1Td
ElvJHfl789YbldvhV2g5+7fPG+dbsTlDTV9lkpmG4YyCV0zB1B5Eyb1tYv+Wvi7urxzhDOUjDB2C
oOu74XeWeB8dKWPW4sVP6BT03zfgvHFwNlco4yiZagjM/f/xtO2WpbZ2mAtZldJIzVN4oAIVjQS5
mZOk3UfVKYc2TrI8R+GjEvO8nrubzL0sqm00Firu5fiw2OYnkAVi8rj+qDo6yhBhD/JI3m1JvfzG
KWCnVFDeE8e8B15o8ynrvhjJXS8cifpgLhWUASbORfM2C3LLHAMftQxWWJLDnOzT6YnSmQM8CsE8
kjvmU/0t9qjzyBhARqUHqd/ECc/my6Qh4su8+PW273IAgJ1b0TCWP5MMv2VpcluJVNeIBHRo6hbR
eFol+++PzTFhwaaOq7TKcPNNR8q0QoNKclB8OuTEbUXayzEjgDWgOUQIJYH8MyqRk2g0khLAlmqx
pabHwbiriudYH6CfNVGiklREdxove7ofU27MMp/WJGG+khpmabsHJT6NjgYmuSiXV+3z9Nb274fr
Gpn7QZ10ZHFmfLu5AYumsh6RcAluu8c+el5NMJ9MwlEkZQ+gieoPtf5YVw9cJSzeKpibYdZloVto
/BhFL9H6UGYfbi9h38N/L4HNMSvCoMYZXYLZlT4GDYM+q+y+JpaZDId/Z4pJ9qzlMBoiPUwpYErv
WkuoW3uG4n1ZcO7t3aawjX+z7K3JOEahuNBvP1jmXeM2H2SkLlK0Gq9n8UH4qfuaPd7zeBp3i1Rb
s8yFoGudnjQT/BtvpuzcWR2a0bTIIg464D9otnx63/V9/XrMZZCXZSgkNAYy5otq3pl9bnWjd/uz
7b94r6eWVc8Ua2FUolzDZnrxg+IkrmCLh8lD9h/rMqBcuASxnx+mj++ZSt9uJwMXhTZOSD/BN9fp
VKT3BH4yTl81/aHmyZpwDrLJYEVXS2BlDpGeb4SHde4sU4e3DLz18KwwcNG2RTfgcYON7I5jHUTG
azxxzhjPBAMXayWZKyAfoiJQBipIQMhTvX667RB0M/6+oP/X6QyRTRE3kIgvxwFvJDBBfh6L/tyr
ii1JBs70D6kXOWH+/lmWRVkxQVVMFIVZ0iStZI1UvI30C70y4H4oPYELHE8y2jRLvNkXDjKnL2YX
dq9G2fEmWTYVbZLh80b7Zc4DtXu4vYf0U/+1h5u/z2ChYWZ9U4RACnmWfsnVUFpRBhnJQvfSJH7I
685NMoXXIbCL9Ruj9BW6yUVgMkzJirdchNgEyQI5vmZ0ZikCEwj5dXt9+y8aRVchrySahsSy/UR6
ARUdOg9EtQ1p3pgCMDg80WOt24PTf1XcxJmC7CPH7u4af9uV2S6gZIi0JqN8dZO9fvof0q5rx3Ic
WX6RAHnzKntcedPmRaiu6ZH3Xl9/gzV7tzRszclFD9D9VIDykEwGk8nIyMmDagyamQnO4BuBescq
NjOQZahk2a63bIxyMFwZZV93TcGIMs1tX8VBrCdE1n8/7t/YYDt/s3jr2M+pGMIj5UDyp0BGZ8X+
YL0xyVfkOn+iAR01lbv7fGORg98Y4tC4HIIVIJ7y+/F98pIDGC2I12YIkxdf0afkknvli/Y7ELYx
y37WZqBzK0EeeIXZSlEh9anauXSThd+u+8kuTm6McFBs5KLV1RVw0owerORuGE5T9nzdxH60u7HB
AVdUDWERDeAcM8EG/SdrvbPcl69gLgZKSorwET7I3+RLMWrn7kPCxRq9VB68cioIKCb21i8X+a7K
9GHFy5YBBm1eH2X9ImcvfUZgI7E2/PV9qKQatGAN85Y+1a2X6D8i6pJJwJP8Ua62cbJcGg1DYlS+
1l8cxS/d6obl8sVvjcuavrLHF8MtA4rPsB8hfvoEr1g/q31YxQk7O6HYKL+WfujWoTOCzgr9jHOS
OVRinXILDjaSdZrDuMaaLXgZaQpbN37+Ozfn9SQWKxF1PcJW6n3JZw3j6y/yc3GUUXaBnFVHhPaU
D3LoIEyFsUDUBSk5sfOhl2QX4vBVSZSbyaS066mp4zACp2VSRZpiunV/jMxX3SqJsTAA+CUI2DgD
BxBK3Q+5kuGsGv0etOYiSI7dUT5QF+FdfQjl0w6vD8GaIC4LoxeLJzSttpvvsY8+lej1yq7eCN/v
wyfJwfXkMHzR3PLySgYe+5myzS/gwh1p1KN4rfAL0G7ZacdbIc+cLven/r4yg0y7iyDhWZG3QPbV
K/P7QcLYbHLUMJRWLgJIzBt2eK0sj/QcOS1EBahtRrglrxfR1JHWoeUozpMysRNwP8cQE91N6KhA
vcQQxzKvDzEMhdEWEoINvJU4q+REUbAkqR1Cq8soflzf3NSwOPRoQPcX1o5d/SzLMbv3xfq5lJ27
UHwYAvIV9js2K1WC3t+OMcaUxZPTxLgaLehoTpBuqAOZ131YUOspRuyFf/SjA1o7nlBpcmM8CEHm
R/6/nToOPXqxaKu+xpBEWbWn2je00MkaV7Mery8RdaTw9yPIUDVRpGGNhtY27lgrsuIlg3BHYsMx
fNNPnvLRI2wS68Vfj8LCGsRFhLunF/2kengjC4xD7BoQD1md5dI8RXfr75QRbFCMV4OY9FRMJjah
tWp6Mtj96dT6quymJTWjBPDzT/y9XrbSOuDM1GuH8SOam8IpD2tkq7YVMAmd8qUhNtr+u+cnQvKK
EHLV5dbcIPkqgwuig22TPrP6giqYC3uIIHbTHfWDaFvHJUh8KsNPLSebkM32SzLQNJaIhdzh/bq8
a8NjS7oMAVu8QMTazpZW1jjsWDsHdpEvvjcv4f1oh4cisUdH9JHN9/XQSUltCvn6OcDriZdyPU+C
jst259XHj05iN8kNs4i0808qJbd/UVNV2ZIUDSVR/HNJHYKHJQwSI44PXps7aHHtVTemK82ediNA
iqm8kYiIeT9H8mmT3xvSBD29lTGFi1fjKJzjZ3bbXs/mvf48ntSvCpKdAnnj2PWajVE27RuvES2U
H4ZMsnhuH4bsnYlFiuNPAml2T6CNES6l2jZdwwR9Ee9VdgjVJUa2eRKc2uu+jh67zUsOHttoPsou
BmzsclsiNiN0/1Ij8B3wBiV7A/r9hM+Dz6R9I0QPdUBpRuxmhDYG2WxvZlMrMvS3FbCEpfQ6p/68
HC10ghNUu49vcil1r88rtXbcgavKRpupQ4LhGaXXtHmQxlNQK2QjHmr5uHC9LxupGDXYkbvE0eLC
jvPI19ezRqlL72epN/PHnbdNbKGLONM8UIPxPX1Ggy6oFZv39VOMRk2DW99O4LgZjU3HfvtxxcY0
F8fXQtSN6we5u0Ur0MKLwQbLz9kFJZ//g2sSnskzZFLTaht5lUBRiS5pfS/E/xJMePWSVJmiumDD
WXNHD0CScrsg/KP4qtrqO+uiIZ8jv6V33G60/jmLvKCJPGnllK4wm6N+ipHbIEqOoimmd0udd7tq
NMrGFocqat8omhrhhB9OOXposGKGFFlC1c3wuKF5iGac5tL5kCG7a465Nx0Gw6FAm9gavNKJ1a5T
qkU48VfjuERHGcKZKCQR66frO51yFw5X1HkoFIHpBxhaYlfS6BTRSOSF9kPQzXRyaFJmSywvFkBa
GuwBNy3ty3gQ75WH4qg4uRfFpOzzR6rpl6vdxiKHK/UkzLCJUF55Km7HZ8jI2tPPIsjPxcWMUfFW
PEPAzs6D/NIdkIc4Uaox1KxyaFNpo9xOGtLbWQ4a1b2efb2+agQ+axyk4DIM0lSPs3USSztWDzUe
pHqTqskiXJAXQBkVSPD3fYy8dfoSTV4hu5F0XpSX62PZJ9V9LhYvfIJ7HXTc8J6CnDxTfEq84iX6
WTW25U1+3n1IOE6VO5D3f7aLrzgJr3wiVt0sTH8JkXcf4swQB/H1v3JTUN4jaeu7ceZmnByqpGMt
GVnyMU7lnUm5p5CqFY+sdFz+khKKWvt8kY015qKbgCGXEHyt9ceBpyGfkz4xNRnjAbWenkgB5n6+
dGOMQxGzzUUjXYAis19+LQHQBRJ92Y14zG0jEG4WF3UpPk09ok51Xv2kmbO8L1lgy7TkJTS5AxE0
aALw1fAGwQ6j5Rx6clAG1Fvtbm5uM2AOYKxKqOKQlSvmx/w+O7UHJUDX4YDCEWoHcjiiVIaZ6zMu
C7nyaEypGxWjvXRoYAqBj+u7cB+xDAOVbOCsQX3s7+6Cq5c5qmj56eIa/SDFt6I0vl63sItZrA8r
ildROMS/QKBoyhBUDTy/WCtQgumveuoI8/G6kd0J2xjhMomdOphDzfZ0bUDaJ0WtkHEcFT+PSf3E
3d28scRNmFEPSlX3OJ9ZY4bkgHLHUwlVQe00B9OBamK/P3eMjyWjclX5hYaD5+8oZ9JgcT8d+7hB
vIzOCaVFOAFlhpu9oRFEBHaYPal90Cc8yuaXJaPa8u56mvY5Fm7iFLlUhEoEDPbqRUufV2SifscH
Pg1wOKtDOlaJmGjAVFVOVXml+a2SYzvS3q7b2YfYzUg4iB00VJgo0gf6QAjfGVg9/w0LCOsXSkZl
H2E3tjiEFdK2Qnk0GxRELHsISQxoQ2L560Ge7OV+cLujeYDUMR1L7R/PG8tsy20OkmmJQ7FD68EP
Jd7o3B7RgwTEpenb6Em5jRyJY7njt+tTu+sjuqQaEutyZfDB7yIWea8wkeMw8pf+zsgywkd2PR0C
woYlqaAf8DFHaFZ5kUCKxo3Nl3A+TlpmiyD2XB/F/s1vY4VzdfRRKqe1qyxoPmg2RBcYaftnfoaa
pV+/UF0ad6FvY4xz+zqTylyLsU7t8mQ237XlKCinrqdkTnaXxgLdBnI+kizyQmDjuq7FYiK3Ow2P
kABLl+frk7a7Mp/f51WSNFnN2lHDMBa0niqs11W8S5LFuW6EGAQviWRCjtYaGH+nzNDRWLVcWaQy
DrvLsRkHf3TPRqavVYh7uNrZapg5eXjfG06fUK5MjYW7CwgdNGDiaGC148qlWUy3qaI/rk/XviN/
DsYU/44BZrPWVR8hDjGeWMvM6qY+hHf1h7ZGhK7W163txlYbY9wpNEZVpqQpNL/SI87VIAmYCmsb
kCxnwtP4kKeoo0zOpdICsKkn5H3tMraVc/SdceUrt4BuZfw/0OX3b8Ob4XH7VFWrqVw103SVxmWB
8npuv6y30oOA7C+ropaol5H9lPPGIvOgDYJ3hjkIYw4Ykp7SI3uxiH3tsYBCim6XIFrFJ/nx+gpS
M8v+vjHYr7nSdAnQta2hZDMY9iCeFOXpupH943czLO5gSuNeXaoYThneSL7lz4fay/B+ywT/qbsb
NSAu3A8tqyziwTLdLPTqLlBmb1yD68Nhn/jlNroZDYcXUT12ppgnuCpFj/0CTXaUwLTiKY58MSHa
FhKIYXKIAYWVzpyZ0LFRP4zGQ5QQQ6FWhg9Xu8bMp5W1EAx1e9bRWym/JP19U99a0lu8lHZSXGr0
NKlmCgv3gxXcMHTdUkzTFLlZLMRcMwUJ15jOw9le27qTNsjZ9XZpZ4XzUaEXVOPvvZB9mv2YkI3D
h3Vp1eO4AoNRFV5kdtLdWQvFr/oHFP7v4D7+vrGyNGU5FiJKQJLXEVcOtHRHOxjpxJ4c6bT1/vn1
aYyDqWlF/6ViXbCGZu4O6DEtTLbaPKtkPzj2oV8d/9MQh06DaKxLH/WA+8rWH9qjhpfizJGf0tfZ
w/O0/zvirMpmrXhwSqywbFvsZaGQ30RDfdfqxMsS4Snui4scab9zp9qY41BqiLUsq3S4xtgVB0FD
h4c49NRZJfbcPnx8ziL7+8Y3ikEWUlnBcmXtezO8KPJij/FzM5qOlBIvAPtg+GmK22OiKISQBBRm
tzBcQ/+eNre1RHExKBscRC1WW0uZBFfP/iyPqWIzCZnoBVW299NX0+7uM9csSPmP3UuWiubYUHcQ
FVX6OEg3kwiqcl8sTP+DdZREq2Q7eSgeYiSTdNuA6nPigtAKcZXqN1xE1URT1DVVVxWe0ahVSH6O
MwIeRV2DJKw7O1Otl0Q0CDu778CqZuiGqVqqJPJ6ukbWTe0St/BFwWdxHCTuHetlPlhQlQBV/ol1
AoqeKILZbsSzNcstplwPul6zrsXRWz/asidB87RT7Om9ucguArvIjshCcXa14lFlY5NX3B3NoWuq
Eg7UeSmeu4eguBn85DlEHWDtaMSO2DtQt8a4iFU3QkFTexjDEWfWL/n6fD022CXIbQ1wF8mmt6Zh
HGCgvLCGUUUQHZnoTuZSAj/USHjU7/o5VnqAsRa3D+vY3Sq57FwfzN7W3o6Fw3tUk5VW1QA+dJRd
CX926xetfrluYu8GsTXBfsJmH8uymTNBMnaDGNEJvD9o4OWIdJ3k3tG1tcNhexMWyTIrGErn9WBO
IqOPp935UUQjE8htnikW4S4LaGuPA/nOLNNGS2FPfMDzK3pjRA8QhwJ95D+Sn94KEeYxSCABRVGT
KcfgQL83ukLUFpheV/GkR+Al6yMB+ruOoUuAXRVFp8Dhv69anhVrOPd4Jiy0h1js7WW+n2uKVLvb
nUXdWOH26qzoQjYIE6JDNAvTLhlec0OwXeU/TcwpXpvc8SAPeMqeLiyqKn5kR3AooSVc/qRuSbtT
uvkl3KbWG13/q1/GnL0sybkKH67vgn3c3RjgNrMg1umwSjhX6q/IGJ6kA2TYPPPSuc0H/ZqqzKDG
w23ssZVkLWddmSv1pIk3BRUp7vsHypF1VdJ0See+L0krMpECqjblWLZ77S5WwIBJ369P2sczxC8H
Byt6/o8VDjuspm4KWYajs7d/4a5D9xc8IB1R2HjSHvXnWrOzY3zbHVunDiyXzPMy97tmnoMUVApl
Y9cButAzCCSVQInsAZ3sFlc/xx4FKHsxvoa3A+wHTbFMnskYgj6VpAOeyadqdTLzsqjOXBxn+Tfa
WWmSjOhGRCrXUjnsGBWpm8MlAftZNDxD+THG2rkfqErA3cFsrHBRBjq5LokeIxuvz0dBPqaWk7R+
O1HvqnuYvxkMz69R5EoCFxLPF503eYwtmLrWrequTo3emMuBkpzZc3oN9YRQk7IMUeRpL1q1CJlS
ISQtq+cmfirS791KSMru7dutCQ4mWj03JDSagaKsEaEfVX5W9da9vquoUXBbt5rqvFRZbrrLTqNw
HqObmXqQ2x+FZaIClJ0fJnc2yl3eqAWr/BDjSnVaKdcCUZbIvkp7+1OTP81wvlw0VaKEQ8NiWWgU
IJSNgvhNdGVkCqnduRuua4oi68i0mxq26N8PRK0PRbELwfIAZ+1D5069z24sw15vWS9f9RB7Gpqp
iPbvAPnGLv+qrifLlGgJsuOteVDLi6oR+afdnfo5Lr7VAtqVqKXApBeW6s8kO0/9t76O7TD5nZfG
zTj4p4R6bdfUQKoLDUr8CRmZ6u26V++Fmdvvc1itD4mimjK+r3Rf5fIlD09Gf0yjb8sIil91jAzD
uW6QORd/OGwNcj7eRN1sjWKNICy8EWMfuO5oyUO6tv6Y35rj+3Vru9fhrTnO15c5V9YoZuFt7pZH
6LhCcbT8kbKrOHLyq8f4W80duxFfN7y7lTf+wSH5kht5qEqwOyvpY99lXtu1/nUTu7m0zdj4Fw2t
LcyoSnHO6g+SXxzmA+vhMHs9aGE0T4VwFJOByuY+Yk75NFXyx32EnelZ0EK5sf0tQcXtmLiAss3n
cai0kPG1tIsaFU+VRjU3JLYuX7ddp2MiQB0NLt8u3zWjQKnqWNlNWtiZaAXX14hwA16vu7CqWKgj
uEGV5Pfiot8iPfN03cRupno7ZVy0Z+RqpQ4N4BwVvnjCR8zlGbdKkP4vqjq7h+CnW5s8XISdmVjs
9mY86Q9Mw2dC6Yjpli3K7IwH7VR6C5QEbGKE7NZ0BTP4c1GTB6nSI4AUU7tSzv1hPS3oNB2fqEiF
gguTgwsjKvsRiSccjWiuGagOOnwepDNT8FmReY8S9A+XPFZfLxAXx92LznYVOcAoZEMSW5EB1QkP
Tb6Ci47uJhcdHbx7XN2og5nYzvzzRqMoMaqQP7Yz6zdjQoZp9VRabJnYABYHG4JkpJ3YwznxVjJ5
6A98SoLkhtHVx1eWYcidmUhkES7KC+OUElS00xSZuqGpEENlNtQS7BLyE9edkppA5e94KAuggEEn
n/lkf2TZQC34X5oQ749GN1DDiYc1ja/i7itRjAoRUecqv2bZOe0uwvxwfSS7D04aEO//bbA13EB7
mKtCo1qojYLTW3csB5R8zxwUM5yyy+qI6PoyQaORMLobB6AsVwVzhcnMcvNXQz9C6Zjw4AipV8HO
zkxqX/PZg1CNY6z0dHRJzT35h0Y10911yY1lbrgWCPhNX8GyJPi6fBZqYivvLtnm++zvm+lcyqbN
LAOekRvvmoa2s81dnbwT00cNggPi3lAFQ2SDqP6MbhV/wIEsWE6DO5zisPbHIbpvEh6/m8HF/fe/
S8aFbmmRLklUIXTT7kIomQu37EkS0U1AqUxRg+NQGLqX2liqCN5z/XsUBlVKeDy1QhzWTqgvKSYB
myqt7nLZq+RLTXFRCRM8U7RDmZPYalgftffF8i2DCF0aUQ159o/+zxXh5SrMJumXfIUVRuBkBXHz
uTzgBYTpOhyue9xHUd8vh/DGFheZSeVqKu2ISastu8Jj0t082uYD6koC1ZMdwZbQjMe8mE/MAxtf
+1NMbGWxC7AZ8NBFaBftZkA3rsjDoiGMAootMXAZN9igT+z/z1wvd8ohhrZyhurHwdVQCb+gcVT3
Dr4x6jRYk06SOL4bT24mhsOT3tJTobHwWxbNrl5ZdXJ2w1o+VylkZJh0jezj/w9qk+xfrTd2OZxJ
OlCgew04o0m25Csu037DUXTW76t3+V045V7iC6VDjZfYnLwYRimVtbaKGG4rGWgy0LiJ+Vupls3I
OKCJ2noVZyYdJRhHUTho0c1oeNfdmdqfHMQglTPilVI3XSRkHV1KRafMUcgqpNQFnvIODmt6Ia0S
XSkwFsEX1dt2RNl/48etSaAzMSD+5WFlSr49U5XuhfYgWdq92M8nrc4p7iRlhwvoEtmKyqEBNheV
dRfn6Mc95e8y5GCvrw/l3byyRdkKRi2zeZODATlKxVV+ZB8K7W2LDdVDU7c6lw/UpiJWixe5AMFM
07oInpf1j23xsoRvaXyXd1TwSOwhXuBiQk84IW1KbN31PRFBDybwcX+RUJyNV3KUKWjcBkrCWF6z
CZMnFj+lHp0JKiftiIz4/lT91wYvKGiVpbkkBbtBZNqxHCS/S3KntuZjUUXE2cM2469Hz6cpbrNK
eY8ccgi6YY6MUYgOUBI0VlahdpN2cDOj8Jtqda/7HzGDFrdt08wK+5g9oQjqH+LwvZieikUmtuz1
GVR4lcEEd9pkYikVrXnIitlOhNljNHGz/nJ9MLt3FfX/5w/kkL9HpHWEtuwZu6ukx+iQnVhRGrpv
kLmb3ZJFbWOHCxHKZamT2AA2qDezj/yKqxzkl9S1RzttbbtzUVruZs+lZx31F8Glysv/IUL5HCZ3
paimodAzBfMZH/vKZlW97BhmVNEf7I4b+/If88l6gAAFurPZ3cG6Z8kyurJ+f3d//g72980FINbz
NdVGgIgUP67JXb4Q24H6PvPdzferqBHkrsf3i/xUql+LjAiPGTr883ZD9xHu+yigUcw2WtxR/lMa
Y1vvvUXFcY9eP2/XHXM/hbnxGA6o0NY87/LlY8laVETPh/G0OqGNTjhovEMxYElrHI5UyFzl6NXN
MmXRI3v4MLzoiOrkDy+g4iRqd3MI0rfTMMmM6ajIr5ZxI0aqnZmnaiZevv7hDvBfb/u4tW28YRjj
BG2fYacRrWMLiamoz+8Rxxxi4Vvbo0+GOLhD1x9bpTnkuny8voLEKHnWKOqic8jyAVpq7VFqT7py
W/VfJYg1/TszHLJoFgoEOhUun2o/MvGQtZCrWb2S4uxdR30UEf7d85c86U11QO6oKM9D8SUe0NfU
9K8PhQBjnqBXJFqVrTi4XUnTbqsivCihbJvoPZPLR7kt7b5dXqqSktTaJdBvsPkjCbRxk6kv+6wQ
kIhLjzq0wv4Si0bh1eBbQWh3T/TFiJpMDkaG0epFc8FkdtGDhLrC4dGiRI0p7+PgozXEUpaZyHuZ
IINZQm5VE7xiaRyhGghHp0bDYUebWvLSmCEy382DpHzPEtdKiKhttxR4u0YcZJSoxv2rR0Z6VBIb
1E0IDSQnlN382YJfCKTSXtFYF5SNXrEpJg8FjnzGQuw62Rw7DJBV54E46ggRDu7cHiCBKrgNEZLs
Z9o/kZ9PXSjDGomLgGTS1Np4mHti9+boe32o0eehq2zV7+6YKkZ2R3Gn99OdG8scloTRhMopC4kM
xJC+4qtvuQ9dDFuDlsOC0AAM2Z9UtpNwHj5doU6Srq0JUFJf0MhFQ21qghch4kma2uK88ubULGju
lmDDGZkfxs7qlm5x0x7mB/kug/PMuk03QCN2IC8FNdSDlhUWYMWQf9bWYeksu2/ek1YnDgDSPTk0
yZIsNaUJ7sk4KyyyU1M7CXqvvm2DyE9+XAdptpuvhEAyBywN4zKMjH0p6qJjGhdFK+0xvQOZIDZT
R5MpBXrKQTh0iaJWStEKFjmk/GnWgnl8qylyCbVSHLjoYlinpYgJbNsDaiHS4c+6CjqRmDgiNuXT
EM2qasIgg8JSmdDnlcRLJlGF5MTa8K2cy1xAD68G4WmcQNYbTxb6z3j1UmuAsswhooJhYmX4PEQi
LtlsgOrhivNLNx6X/pRqBBYSK8MnHTRBMbS2BjrE0Rtu661Vu22z2EZEcS+osXAXk9oQokVGz28X
1SJymttZ4g0GldugjLC/bwINdYgmKcrgASoayizFj2j+EreP17fnP2SH/hv08mqaQ65J+rhif8pB
dWAdpVRv/QHBVXf8aBOEl8Wb9EQlh3ZVZjXVECXFxD8I9f99aNLQm3qdsFC7taO39qieVNSRswqE
4jLcjAf9qXz9UMRCe2AFyWY6+bo/uZ+/gFvB0irmpY3wCxZrvc3FNZCy4riKFIWTMsOtYdPpaTTJ
yI4uodS50ZSjFYHajk6SWrl3fSn3AeNzRByut0KZhmLNQjjhbZBfO/lffp9D8tpQSgOUI9SAlX/0
qW/Fv6MwtHUKDrqtWkCZSgaAyGbtrkrBdV2b985CHz1hImLQfzgEPyeLw3Bpxb3cSIDh6VHyVUc5
M7K+9WIFY4CaF+Idc3dlNFFV8VhpwCZnrCvWaclYk+i6u4nlh1k4XF/5/Xjl0wAvVqu3M4r9B+Ce
iNJlyRbuFk85WI8CmORgPbROfCIVVncde2OSW6zVgNx/mQCc5rD1GqN0dPDPQrEIrg+NmDpesHYU
ikSqTYSYzXIType0ovCPIc0v8cnnOHh1WlMUsgjkL6QnewdtrEH6N3pbuy2+IiB6DM+ZT1Was21y
zSCXQhSUtutmBn1VJF7MubrVs+U2jhJ3hKqiKlKlgPtB+maA8t+hNrGsaVVqLBRrF4nWrE/qt+Kr
11yg1RGkTvQj8jX3+prtnykbkxy6R0KqhStj387v3SuLMKOHJFDApLKC9WTamoPKdpCxbcIs20bX
Zpb50ua8zIXe7AaW2shye/VFL7tltKP1nIEHobsDslPro/V9deIzitwXatCUI3FIbxWtllvsqT2+
9F/1E1N2RKnxyfoOpVw39ig32kewzSRzcJ+JhaKG7FmndxEhfJDVLK/zZ6+EBCFF5yJ2u8phf7V2
TT01mFpTiY5lEzuQH74YZOMSYrfztQFCP2ujxVawSgxn0u/0jnp028+sb6aNw2LVGs2pZ+/d+aVF
/mYELa1jTa0jN3Zz33Q71FeoPpO3V47pDZ3SJpyUrxjIVVVpRBP2R988KWA7sa599AsC5R68MKcg
1GqBZ1l2yxv+ZLwqhCB/MO2M6s5yKUrDPufuc1b5woSkWMsyZp3hhtPs5/d/KWSGfvnKejLTk0j4
Cc+FX4pkSPvIQtlFfDND560+XocS6vvs7xskaWKzzsURexm0GUkOBOV3mHWb6eKwYpJEQVkUfD8T
niIZB3Z2H1cv18dAAb/GA4SRx1ba4qDpIA6lwM9zNBCJf6hAQvZmNR2EmiyapiaOw4lYHENLL3Ga
TutdEp+m6F9OHBd1aOJUifMKP8ujs6l8yTUfRBrqHNm9RW5Wh4MIZTGiZfhoveaHwXrsXkxX81oD
iu6SI5yYP5teHshUyRKBsTrj7m6crjOWvFBYoUWoKkc5mY/jOl2KgXrR3ieffQ6PV7vCK3e2ist/
EIjR3aRACOQDrZNCYS2vqRmh00taMGaieAKt5qKc/6qQEpz4z95jGu6VjxwhSpc/WHaO6VzfAUSk
pXNhyFKPUzLEiIqtuLS7BuqTaMlsNs9JEqQz9UhFGeMgI0dNU9yxLgezJMWOYfRe3yOSHCrVS1b0
opUyovaMOEh0DkOA7cU8dB+Ty3Lb7YH19M3836kB1zbewqFIqi9CU6mq6Wa64YWrcK9EMjGS/Qz2
xgaHGvOcifGggsTReWGgfFUXL0R9quCpz+iG4UIqvi4AWZlPV1hSk8jhidHnalIzxlmO93zGPWbv
+TJN3iaCQ52DlFEVpihVYGdCH1sWcJzLMxLYCzrqiGj02frUEz51/vOSB5lc14ZcYU7ZI4T40Rm5
PY8Ou+CiHvzL9Z1GWuMuNfmyDtHMCK1r9CFjlbrtl9DPX7uL6IoHinJPIKXBXWnQPy9dTUblnsaX
IfqzAiV0pB4wiZPM4MDDULpE7ASgcZmLti4l6JlDuT01DA4yzLWOB+iGAvC//yUamt91QeVkzgiy
Y/YVdYRkC3dyoTjUGErkx7sRMMUkkSw/R9Qr3zcuazUB5Q0KgakRcuCBJ+0SssOYxBqZcvS1qx+q
6ki4HgG8Bgce1TqKejV8jEjyh9vMi5/Mo3lhbb8rf2GbC5X7uUNecqmxcdBhZpkmWhMqjIdTmkDK
n9FGk8wrwYfxWbfx9nvpJaUtPF8fL2WWQ5JKMDpR7KFGrxjHUnhex7dsJIIsKprny+EMq4uSwUQZ
w+SITnovudIhPJZn1kF1uKtfqO1MbDW+IK5PQ8NCCz9Ew/Gx6Q79SLjI/vehAAaxG9TN8nFAFoXz
oDUApyacX9D+yB/iwr++KrsmdBS0I71nyZLIbSs0LxWtDFUh7hJ/bdKzlZDt0HdPkI0FbiutXR4a
aolJkp5A1HZ0B2vyTbkZPcVZXyKXTC8wP/olmbKxx22rVM3zVS2RXtAzmx2OhmWLTnbI78YDk17S
7fEtKZzpwkjpEU0Fp4bL7S5tquVJMiGobOKKvrqFNx+Mx/qg2s1RPSR36uP19WOzd2203K7S29gc
C0bznGPVNsxDq94J/eCU6Bx13dDu9v2cVp5jlIZClecRjuVRvAc02mv/uCpUJmxXtkLbWOGOY6su
srROgYm9W37Vg6aztYPlJyfpFvTBHNtY8lKvf1W85Sw/0mpx+1cM3dChVKDppqly9rM1z8JwRq16
X98YZjCl7BplQhOhu0crQXAuRKpvwP4CflrkQoJCkRqt7qERrKO5eV3YVvVHP7qDRnTW3V++TzN8
VJAughSV0HtY0ptKu5XVn0pC1aJQNhjWbO6B6rRmpjLg0EyEe8Hy0/FFMSmq2z5efY6Dw6vIaBqt
m2Xzg7kxvKrYXsiS/mk4ygldVALz9nfExLWNR3DwNaHBSt908IhYyG0TtJRFug8t4p3lg5fx6zb+
HBYHWmM910KcwwuE8+I0b+Bt+OE9I9B2t4VXBeWXwVeR2J9fC7e9GQ7pIXMTGjqZr137FTx2FWkl
xB2yU8odnhXsFvFI5vRefOju6MZa1EpyyJWka6VOGt6WJAPU9PQ5Xamzjf3cK8PhM5ZCjKZaKWP5
CNapKU9q810277LMB1NcXwgcJkbDZy2X2mqjekpwj1Avo3TKa8rxd9cGBcDAJUWEIjvn+LHchkqy
wkPA3TADyw+Pce2NjmlXzyP4L1R51W5w+mmO52ZlYVFrYYx7X6/+UcXPWvFHu35f6kOfvP7GubIx
xOPfqgpDp6uowsniFOr2qewgLn5UBI16Bt4/XDamOAwUhliv2h5nJbut6w621bN4I+G50XLiN9Zh
jVV1Tz9mr/ofMr/7JN2NdR4dq0rNExmxqRrMl+LUo8sCy2fKBwtB/r+bU85XVLTcTYQKQCxiWsHu
GMJgGX6nP4G2GQ8HjFGqQ74W7bhdaELakhZEQ+zOy2kof+fk2tjhoLEqKzRzKBASNPObqi2OjEwA
Ootfn7H96+XGCgd9yhJ20rAC+uQHdNE9IzV/UQImmTaizIhKue2/M26scdinW9IoRzI8UTwtj4uT
vX3IDJxMt3EhooC49Za5YEzd23dj00+zPDPLGM28W1haM7+UeDEG23K2p29MNFNzygyKIdbzv5tW
nqg1ScUaCx0GOkCKtEgcGb0DhDdWE9l8E8/UfWw3ANmMj8MSIZ261QxxxVTDJ1G/b+tXWcltYkjU
JHIoMpdmFBcddKZaPF92j8Y5di1HvytvWc/l2JO+EfZY9vyXU2wzKA435ERoqyyG/6/9SZDfM9lv
y29rlbizeK+aN9HyJRupYH+/jmZjlEOQXDKNqW5gFHG4bEtQZxS93M/eikf2Kp68RIEByvgYyD7a
yC9oF1NCEiN+oZu2stFdGz2HMtUazV2RA8oM89jKb0b2fn16KZfh0EXRS60WTHw/ns76EmTCd5Wi
D7KfeG0IHLQUEWRCzQgn3NL3ttp9S3qIa99k5eH6SKiZ4jBllcewBDsdj/bVOUrPZXy8/v196tun
T/CEk1STzKRkjgidJj+6XU5mEJ46R+ocw2NtqlQXQvy37HUEikpwh9Ch8u3EYvG3M2TMGqkqWQdf
5A/G0O7zYCoa5/o4iXnk1QSbcdWS8f9I+64luXFg2S9iBC1IvNK0m+4eqzF6YcjSe8+vv4nRORoK
yyXO1epVEV0DsFAoVGVlVggiRtB5qVHuerMWofzXYwguRoXIuoHqDlxm8VKyfK0EdQiyxV9A+8RL
iPOLvdhwitymrvn0N4v6MMi5uVInEm0iRH4y1phGkh2iiWiZ1/ftwwTn5n6g981sItT7k2Tr6ndV
2BkQWeA8nCEPVQulS2gOkz2b9q8uZeEiCoKZRzqFpwRkq6JIuO5yv1fFVxTVcTI6mfVtZWQ59RTb
knLfk5ftr7Pe8TY/rHBlh6z0h8yQsXfsYgb+xwtve0x76C5qOqcWwm+lK0wG2Cf/Z1j6sMldlnk4
yJqVYjeDZ+VxQq9Fc5N7CyQOD2w/MYD3ymiH4pOQfGV9S00KSLMJETA+jtBIqyotmy1XZq3pHpQR
/mTH6m57T9ed5bcVvik9YlisCGcVaaNJjomBAY8k87ZNqMyl/7mFv22YnEM2IChJMXg3AItp/YR0
mmeAdsLYGSCyCT4Vl+BTBP0+Jksd7bRjeIAotmO+lajvg4D9Ikp+BAvmPVWjkxJPOf4Yqd8P9Wuj
fNpe7b8krb9Xy1e7K40miGV4gVqfGGVo6qaMaMMlrrY3T7Udn1iD7i9T5Q+rnJtaYVsq7YRrrceg
DnQwdto1u0iAeRugsgcZthOfc0dEHbk+hgVZrf/xUZ4grlf6KskCrNWwmUYFk3NI7tXYHmK7cq1b
1uEySzu9lPvhRmRc9CHZ/y8uB3TvLKlmDLCKf2nJKZD22x/yfdRow20tdkAXBnSrq/UMaDIkd/Mu
emBKxBMYFoYvjPlb8ub99C06IxHavTfm3e4AlIPg6IjWyF2ATaJFRVcj+EzyYaIP2vy6vcZ/ec99
fEDuwuvlbK7lAW6THo0d2LE/+U+Vmx0VuIye2aJ5lHUc88JfuMsvqYmcNEzpjYm/jk9lCMDqeKhc
7dRrJ6AoT9QtXcES1/PKjyVy0Wecc0UKCFMgROeafMGnu6LXAOIsFVP2GGp3zbd8L4oyzDc2fIcn
jctprpG2g3PK0nXOKrttvui+oBoq+ng8Y1znJ1BsSxWWHjGMO5uv0O9Kbzi3mPOSBcmYaEVcgMnC
QcegA4xl1o2vPgbVk9mJdBwE7k65NyOQX0NILNQ6dbzs6d6MBWsQ7hgXM5KhzPtJhf8pt503npOT
BG12bS+7ACoJlc1Eq+HiRwDt1aHIdfSc6kvRPRXal23PFjg25YJDnflxJekQdpLGa1DdQYjVTmhi
x0JlaOG2cVFCGTuzSGpYis9Me2s+pOgVT+CM+j+1Btczrt8HlnJBosraJupS7Bu7VCYvdJSX9oa4
/mNxVhwGfo4dfU8Popkl0efi4kTaBKSQmDC1jr2kN7IpYIHZ/H1wzXDwP6QEU6kzdd+6v2rJwdQE
zr15QPH7XHKcylKTjy2uK2W8sXA0U8Dh/VFU1mHH/F8DG2PM+fNSrGQJBIUxXCEFadkud/3BKW8A
x2f52+d8X7xs+/iqCAaa7r8yDNjjQkJeaZ0kE5xYJrqhZA4IOF2M/mdO/04ZpgFiaO47yFzrX4eD
SJB5HeC4sM7FiyYhUZ5JWC1zRT/B1EH23J7LXYhhojB0JAcolMLG9IHdHHEWdtNeBMxfx2os/gQu
iiS9QTupwJ9AH6svjQP9j08YMbM1SI64TChRib3tLRcumosrk58lmmZiy4PrCOim13jaK93hEXlQ
Tjr4pLS9/pRAkSa+iT3fKV1DAE8R/gFcuNHkrB19llXqn81bBtuLnulr5kX30jsVtexmu+lYxbax
n84ZeOpEf8BmYIXPcQEogXa7RvwQ0DDS2HP0hhme0nyUTdFZ2gx0sMNFHKmLBmPK2G2k2CXDF93m
8CxzhkMV0BWekDi37wKHwteCIBbxKAVN01JA3hCLeihDKZA1CF0DpM5QvkKqeS526V77vu1V208F
MNZx4WnSzLgL2Ue1PmMG1cFqH7VDDxXH3mMflO5rG8hrl0LseNuyaK1cxBp6bR66Ce3NwH80q6+W
kFZG8Bl5KpSCZLGilsj1ald2qocGuBkIy/iu6ci7MACvY3an2qEnXpkg4r9n24sHClrh8cSGrt0o
OsTDZFtgIBKOMmxf/vhwXACasjzITR8VAvayHCGwZLntKTrCa/FIUErBoRCtiQs+hgQ5lNnAi8cI
vqjFGWWkeRJ0ykR3yjtcebFvnTopUsHSmcZT8FaurmxMJ7713fkK4IKKymzpSEfzbnwTy92u17Aw
FG1qBmQ4/kEZNQ4jAJNMs1IGpZY7IL1pQzu8lTCcOrz2z52rORhOOmyfgbWIZpnEIqYGGQxg7f68
tesiTZLcRESrwwepPajZQxA/lEJ6ZPYzfHKwNMMFNCsog9ZQEFa60ol7XB051AMyB8y+zWBrl5GV
y95Br4ybRVS7XUWZL6zzpaxSy+OkxygxPmv2RQGlB3nrLq1sm15xHr1xP0PJYEfPVNinXPPZpWEu
tNFsSDJNRSl8Dj1feUxrR2pFPUn2Gxtby49asHmieNSRnbJRC6Zwl1zYWId1E7giCpbVE08ViLGb
si4DR8F5ix7kfpBOE7KeW2UH/ed94tS4kQAccsTyDyJrOnfixzSjrVYivlgXcioB2AjOvedDbZpJ
+4pgj2uXwWJp/Jyj1fYarfMOR19GLUfXnCY1d9tnjTk5/6WWJrjdMxvfTIOpH90pO8RktiFKYmvG
bV63dtFc5qlx6nQWRM1VQN7SKH/y0mjIU1DBQh2ZUVxjE48dJM1KR5QSCzaQBwsNZtVKVYrbtKq/
EetHKWo0ityBRwi1vU+asEIMqbwCSLITG2qLnHbCe5PlB6JCzWp+vdg5frJxHtpZ6yLc3qzHpD4b
L0wqe0SfLntjVUshs95aKF7a4x40meprCpioAWS8V6EKEX4HH8cBHYzb+YHhr9GoOeS6He+3nXIt
RC2tss+6vPJ8OcXwWYtXRGA4gSx5YR85GIMT+P5qgW9ph0sWkjGEbryCDs10D8zGM6iVbN+1zvmB
wfXni3jaXugvXPgwSUrSiMJf/Iu/H/bByXTohe6ZEgR1ibe9jSLv514mzdC2dRIhfJizcp0ScrUq
UV9VED74q7qrLSkfVISPusETIDLtotV2CI+3ZiM5JFE9Q46daqYvf7Eyg2pISExdNXm5kqBoOgLh
MVyetaXvctka7BnYG4Ebsv35R2xcWOH2j+hAW1WMTl6vircwR1MgL3dW9DMKs++K/zfSxXRhjYvE
YJOex5q0ONplbMvd7aD9MIVIW3Ze/7EkQlRZJSyzem9+LU5WHxaoWbZs435N4XrGlV57pziS3XQw
7kYRddlajkUX9rhInytJH0d1PqBQHj2HvT27xgEvOMie+nesj9Y/K5+iowrBMNGk4Hqo/DDN46Ks
vEhUfEAWKjFsOXmNE3nWsYvt/qcGUE/0mHz9C6dcGOQSK0WrMgiRI1ZW6SFNLkHzuP37q1Fx8fvc
07AxoMQ2pFIPSa+TPh7jAlRSuqCaIfhePBNSYipKZ5YBIAWQVM+GN005lflr2X+B6CWmR93tFa0e
sMWKuDg/BLMV5AMOWE9v/eyU+k+6FNmB/jwXssDU6kuG4kGBhjyhROUjVa1PSHRapIk1+mM1njLR
Yb5BSexe2yNNxajqcBDxEKzGX4j+WaqOW0bjRUF7jZAkDQe8DvXzWNzNhQg+LDLA3SaVKYWJQUa8
zvb5WXtlo5xspp5e5FdgUG/SvaglJjLIRUS5IuBZSnGmrOJm1D8Xw89th1i9ThY7xsVArciH2fCp
6Vqm9Byk+oGqld1E/nFQUUaEjM2Qg+2whDSoICVd9fuFYS5OzWGRpTSbkdZL01Ot3emz4vpZtcsl
1SlM9Id9EV3sukN+mORHYi291AkxK9YDr8/RIUWyY+c3UMBV8PAswNt6IwJuru8usRQLUu44C9zX
M9pmLiCgCHc5tcfmwqSnFU+9ET3fV+OU9duMwZmpzXY2LHWC27eveX60pkdNEWVuIhuco5AhpXOo
4miNqYNx1Q6ZVPmVuKNDXtUzI2gTicute/7HojgH6fSUAn6NRektvCH4Ysh/U0uCsu//fh2+IFCV
FsmiCEvS6nvf/zkVt4kqGuZZzz8XRrg7CozxPfXBW/HeIlDBRwSisb0OfLIGUREhGmkN5bpcEndj
0WSEonqNJcXH8awdyJHNs+sHMaCEBbp/pDWLZXHPFFqaVmD2AxxhDjwra+3S1CEhE3pTSu7/JkR9
fCbmKIsMinappeewBcQ/NOveGXOaoyxMX1aBmcu9YydgYaceWyAdagvY9X3vyl63114wzJs42j7a
J0d/17ns2cBamgSMhIGrg1b4ZXup7KBu7Sp3vQyZWemlAmfRVd2Wx+NIX/Tmpu8+NaKxacHpInzI
CGqpGRilNLQo95CxBTWrLqpJiXyECxldgVkeq0CIHxztCdguUEtGpww9GslTj82uOna30e5vYD/L
r8iFDTXSatr6MCoXwYuWpHeZHznbX0mwd/w9QuMhTkiHtFPyn+T64os2TvT7XMiYwihq4hJniyCt
jY9Ncdj++1croYs94vkTVHDX5nOABbSugswsPyaH+UAxovatPRDbsuVz7MHL/6IBvbTKhYyyJ1nd
WrCa55DfDfUdyH9PmTqLYC/sdzYOES8oPGpmGCYVYuCAiZCJ1Zj3pMRQPoUUXnqRb0Q1Q8Gh5YWF
pZlIxVywa0T7MWk3mNyxwoNRR47vi+p4gkuYBzx3M6AW0VzhfTy1b2OAqJSk52bwj9sOIkhbeEqF
iJR6rAwIDizidng6DjumUCt6MArig8nFh0Qm0ziluOEtqJxV3hjfa7nXCGFQIjNcRBiRHhlDj/sj
7xwMXtiVo98NO/lWPbLBMf2GYcrEw2OiQ8YDScMC0jodmDmxidpODsGkIKM/D3gZGNJlzRleZ4fs
6gva04KvJ3ASHmCa1G1MZ4ZL1OlLGZ7lorSjTHAnC0KUxeUZDV59fmRhT3sS27r0Yxy+brvgapN/
ES146GiadmpioDUL5CEbou32UWJ3D4B0u71NL/6OFQwNJwaeCUO89K44iCgB1muVHykOrzgM7BTx
VfaYRD6Q7HLWgN+ZmY16Rlw52F1o0f0dsx2lEJoCD6BlKTwKiERzouUyNhZ8BHZY35SmIDyujm8u
LPDdzbinZhAmWJZ1KY+MOYopFPh71UtO5Uv+E21qOz/5EOeF4gmGowV356pzfqzvHQawSLKa2NJM
v20QLIeX2DgS9bskPWy7zuqI6HKF/IFP1cEye0TJHBSP2ak/1EBzBg4TJBCFMMFyeKmHVg6HuaYd
qvXTZyk/TvVtBcrd7fWs3i8fW/Z+UhZbRrOImCaoMV2tp3ZtfZbjc5teE/JV0v/mhl5Y4k51akym
NbFTTUL0N/yHxMLQGjQRt9cj2jMuD6DB3FDZRw1KDZ6y/tDED2H8vG1CtGUsfC22rBgadPIMVHbL
pHHkakRF4VPdfQ7HL1IjKLiKVsP+f2Gqn2q1IYxcZiifleC5rlO71gPBqVm9whYfhv3/wsjUZbGv
UbwLJvmttQ5E+h4br0b4Y3vXREvh3gQoqE1F6sPRIBZfa4ecPqbD07aJ9efwYiXcnR9MIDj8VeHf
x3fdHmI96B1rJ1Yfnmzhc3j1mlpY4yIB1XyaYiSZpYKQY35NTu1L4nSvCtCIwKZdMyFbnmAL/1EC
By7Ox0gQsHHZi9U9acG9lbxub6HIBPc6GLtJGlG0wExpXp/UNof4sryro1ngcoKt49UaMNug5EOD
WFCHXyQq2VIqUo9enYRZxGm+9F2qdNB11lMaMNVsnbAS2e4PrEnBZmJ9m/Wn0z0RXA+i/eNiA0i7
MjoMOLBp9aYahh1WrasFiSDICU6sxv6KxYkdEsOYGhW1Ri16GIGdo/GxlZ5V2dt2BpEZLjBoJtXj
lsDBx6jYUeiUzhnZVRO1qRq426bW900jVNYVFUwSnN91c9JHStKgnK8/pPJLr9yX4V+59ocJ7v6R
1dDvMhVhOzeBHjZMOy9uIjX5jwvh7p82i3p0/eAAM92PyRMNLpZQjW/99HyshHOyIAEueE6xWVlz
1k/ZYTwYD8ZFfzLux4fwau3KStjC/5fj9GGTczmI+kx5g14BOo1sxKvYTx4GvdzRlo/0vnpivByB
q3zf9or1Zw79sMp54DxlUkpTeKB1me7JPaQH9uWRgYKCfflTB8Pwz+KYe/Foi57d/3KVfFjmrqtZ
jdoq7fB8ZNBvRtyf4m1Fzu/TVo8igIRwndzFFdNGrccQYTeP8zvw9ALujb4IvnClxocxqNxwng4R
7e1ORzMhMD9lanLR8uEaSeVxnnGXqv6ukOZQEKfXH0qLD8DdcUM+h32mswTk1EMulCmppDuMTd00
e8n5xsi+fLv6RvfWIXtM9yJ9E5HX8ZNM2YyR/AxRHPgKZTcfI893h9z5xmK4ajPNMf0qCSFogljE
TzYhNGhVDoY4V1UML80rp8yBdqPRftu5BaeYcvFoVGhaJRLi0Ug8q7lVByGr32q9/uPj8RNNFpmD
uorxfkiP7TG7D11oT6BFlArlmNebXwtLXERSsnhU8IhgNT+GY5pQ38728cu8z44WwHTxKXqkogaL
aP+4iGRRpauojthQFJ5u3Sq9oAqxfvv9jgD8hBOkvxuaz/A9i8p2HBcnEg/n2op/gK5q9//tCoaM
Vramo7QBVSzulCXhWFYmWucoIoGuPbtakqhazu5Prmy5tMDPc5NgkqW2D5DXTeeuSewES0H7Ybzp
umuZx7bS7ND9TYmgpb1ylMCfAMUBWUUjTHuPsotEJQ0zPZ5ToGLl+ipND830IgOUuL15LDb+Y2kL
G9yNq9TgvIDYEubDghRSvvuuhYJrdW8UX9VR3Kpcefz9sSLO06U+jKspxzOG+HeJ+Zjre7l/Sehh
iAzBulb8+w9LnH/LpTzVxojTO1bQdxw7ZxQNba1hav4wwV2vtEz9Xy8YRraF/okHTRG7Pf2a7aHu
LECjrIXzP+xxlyqy8ZgGAdL+1rXutd2lwdiofhccm7NvO0xMuBNCHkUeyN2stWLUUmGhXDMm5yz/
4teXSEQrt1YSwrJwdoFDMQjhq4ltKHWdDnpA5Ar6qbumbvajeC2O/T7BSMTTtreve8WHLS5U1HOA
ZKHHzPRU7Vr5EhHRfMK6g/82wF+5imFSeQoQVjFxxshRMW++q64gc84ZmDK0y+fZ6+/1Fz+w/wYO
u9xI/uaNgHALfAP8pd1p3jVXxS7AuOID12A4KRraokmkdd/4WCp3A1t+HqS1HoPdMPqES7jrqB0P
gltE8L34O5hquqHGARCVUnCjVxddhDtZq7j+sWfsD1iEWMP3iQwAJUrGezbalO96hshjqrDkrNv1
l9pm+AnyoLrTIXUkQcH3X0LIxx5yUapo/DA3FWQx4ZH1tXM3us+c6W4EF3yLUPw3GiB/LJcLWcEc
tZpP8PQ16EUqDn708J/OF+VC1FQOqlGzeDGF80k3k8ex7ffbJkRux4WkyCrB80NYWTd5iSAXDA1E
5XXbhMjruCiRN6VEihjvB5LQI17Wu8hQRYGC3av/vHf/98ubfDMBDYxqCKKaTZ6FT8oOTD97/Y1x
jikeeUn3Iuz69q5B5+5PP48a1CjbFh+e6JmTzo9QJrZl8n173/7lhvpYFBcSEjkySFnDnfU9MFUO
wPG4FQ3MfIOZgo0ZI5f9HBiQNtu2KzjFJj9pbPXF0Ood7PqfmZxOeImPBbF1YFzZlGIL9dRTeTMe
MPl2tg7TQSQZtJLr4lSZAF+rKjVkg/MXqwjSwRqQv6dm6HT5LZXe0GO2CypK1v7lrvxtiYdFFVGV
my2FJTbUDHVzWznoR6ZUUQo7wGuvkuWqeC2aKE5lNWKPV8MeNUc/KW7lWHfzjf7U/1Qc+azf/B8E
s9f99GOBnAehipWYoWlggY/xkw/xVq9wLLegtrLvPbJr9+U+QHPC3nYgkVUuCR7AohIY4AN0s/Rl
iG/G4mYSKUqITHAXTUg1WS+nFPlo84ITMQVnNT9ur2I9bH3sHfsTFndZTKSmCyN0IrKp8OZ03pNA
crdNCDydcPeHpehQ7gkCoLrno549tkNma4ktos5ZT6I+FsLdIjVVmgp84ThPwY2iPfQYrxwu80Dc
chRsmeircJeJPNGcaDXcTfMvk/RAhpsqE1wmIhNccCCKKmlZhGNkGRArqT7L1X1oip4GAiM87AmU
8j7tcjyBh8kBm6WKTCJE+wYpWfh1dMIHGUKj4rFNkVXuUuktv4riELun9HQ3RkDD3ZetcKRx/ab8
7Q08IorWpKoqHUh/FvOSQ4WBd9O5g7jCu0jm312UH9a4UCClQWwEgw6PUH+aXWgb1lWWRR2Itfro
MrbyOKgsUbu5L3CO+l18R5wUs7bEhVY1I0sOhC9HQWDgUVADhsZmNKpRR4i/q91+jL9tRwXRtcRj
n/K4GaJEytjLFMT+V+XwC01NbsQzp6uxQVUU01JlTYPo8J9BjuiKkWVsrqSWQzstWqezIrtTvpbQ
T4AOhmBh7LrhszRMR6hE1qglW+8LX4TUwEIJNw+QWETPAAu9fyf5zWCabNBFE/KFrK1taY27/MbE
V4e8QZLWeNJtcwUeedfejKAiSG8SwFzZ9QeWhe+iFziLQFuL5Fw+QNIWZiC0+JW1QXQOtNBeK0wo
1rxwsToej4EqZzWomt+z96KmanYYCku2a6FiaYILSL5mdGlYJKxrOXj6cxYgVkDnzc2vmpfdhidR
v3KNjsBYGuS+GIWGXlv0uNX1/YTT65S7CswygN4/9J7hgEfP1t4rMylIjwxB0F+7i5e2uc/WKEpM
8jhGoT3p3VzrLlmAOrFmPQZp6QnOwVqkX9pi33ZxDsq8/p+6CatQK7eMHBGiDRfrKUcLCVAvL/4h
jPsCt3wncF7YzIqyyxQf86gEw+U6JvRA9+DEj4ljOuY+n2yWD8Ze7mh33UFYa2OesnEmVC7RSWhP
qgacpSj+Z9d8hx7hheBbqofhIFqo6Fxw2U5SKKYKe3iaAWthXSddgIIR/T6X45QpoaVMcaPVo6Lb
Td1gytzqJWfbRdivbG0Yl+YAAZPXOqMH1CLZHufRxsN/1G/RkJPV2ssSgbnVysnCI3k0RzGbXR80
sBcftchG+nFgAy8AJtgRKFtKR6QWsXplLw1ysUUag6IdJnym9MyUR/3jO9miA1ZQ4LFFPrE28LAM
LDzEwwjNSsGgAQssjKw/ArbSP0MPzmGFgpBN1XuGZ4G6qr4Y4AneJ7eiHq7AbXgESBv1xGxqlHKy
9qEevunp/bbDiH6f/f/ieEedDnIuA3lxmpxr6DmLyLyFH4zFtIWBJlLrMjHQaxgc/55VYtkmhi/F
UXXlr6LdWn0tL92DCxiaVPVBHeDqYZz59Xe1cCK0DPXvOHFn8Kt9ChIns4SNdkHGwA+xWWmfkKBi
VqHEmReVU6H53XuKCV2M2t3+YKu2iIJ5Uc1UqGJyB6C1YkOrCKpiWhh8mwfVk8rsPGAMZ+6pU0mx
oOm2euUszHFha/TVOiEDxSRHXNhVW18GEkA8RRFcbatuuDDDxa3CNPsRFFDof835sS5KzyomAXRz
PVZ92ODh5nk5Z3nd4yarwYnIiswYbkwANY8f0Ibfge/zYftLrcbihT3uSzUGMOA6GAXdps+8yker
I6iOkVJ7etw5Uu1fhyIU1DMFX4sHnVup5dOAgZ0K9W3KO7uWb+XyZXtZIhtcwhNr4IKVZjA4kMkf
vWHMgDeHho83RHohWM5qbrXYQS44pZZcVZaKXHXSd6V89vPMNuiVjo3gGhPZYUtexKgpDdUYUtJo
XdeWA7TOSU3QyGuoRy2hdLbg/PI0EV3eIgNntUM80kCVBcHA/pHdJcqDpbwzgtZgbbUZMagoU13/
cIaCrF43TINv0BOA5rOuhP+b2jOVCpv4t3OV29vesX6Qfxvhe/SS1Ey6D/SlW/anKL4G48/t319f
hAXNPA1cEZRXpyqyZG4zFd5H/eCQh4GbKdMdSAj+Jlsjv83w71sdb+m0UrXJLcq7PD7J9f4/LYN/
0Wb4SOi30t6VSuOsGsNNL2WOpBoCM+uO/bEM7mFUt2kQJZjGcwNACzRMucqtXfWWA1Z8wXdfo6g3
1MWOcWGhkwaayjlW1O7IaQCyLgTIiqIN4DuM2YDFW8ljr0DNyVzqde+k/xQY1tQL7/tB8OesPwkX
fw4XOgCP1ME8Oph4OQQH4yVGN9F4CaUbCsLR2WudWYVWdmPaCgZV6Z0ocVx9NC2scwFF1TVVjdT3
t7x1YgLygAccIZotaFyuH7aPz8s+/yJuqdCCUylrm1Lwxrc/NVFFSXDY3hF/i9+nsZqVMiO9o82r
EZwr41tYf9o+CGszRH/4DZdgGLIm52GL/nU3mHRflUnrGuBrdwYTXRwayuk+7pL4BslBZRt5mCIu
54Zd6bPllfLcOKllovMCoh3BnbAap4G/gjQn9MWU9797sXYrVNTZlxEB8rFyMurhNd+mJ4j82WEu
knpaI8o3VAr+G5lRcuj8vd0qLSbtwR3A0tYChDSKOznheXoXQk8u5Jwd2SwV+PLfWm+Galx8L05X
Vj/24m/gDnAbKiOmXufepUBJqN3bFH0ZOlV0Ltmv/OOBurDCJXpqSXpJq1MTYYJRU/+iN8xvdLs4
QrViLxrkXT0hH+Z4IIiaR7WisUm/LjlI5FSJ6FRWA+zi97kcT51k8CuD6smN/MEO1GNFAFXQf8S9
IA1ff0YtDHGRPJZqs0tMHJPk+Z0mBmKk83ubWoWamih8rafKC2ucLxRGmahNwpB2bovnk9dcWB+j
+Qaq5nfK8lAIm1lNlhcWuXgtF6DCaWONXYj3ln6touNYP5rtl6a+x7NA4IUir+DCs1TF8kBK0L5a
MziY2tgDX85xO66tNsMXR5pHXsohHUElhF5QfIyuuqPYamr7JyZ8EfwYT/UzuwZBxA4hq9wLTyIU
0tphBlEphUwRsE6GxR0z6PwoYZBFeOuMjzVgztaLP3/bXuGa6y9M8CTzcdPXZdYNyCum1lGD0O6C
0pnTgyIJtnLta30YQg/gz1suYk0ItcdlGqafenk/pqKH4fZmQSjrTwP6IEUN6Pl/tfNR8MccK2tv
9QFI2eUC47OMR9NvBE4osPp+4hcXTDY2kj81qC1Z060f76fySRsF76e1O2yxc+/HfGGCVKEcaDGK
ZbGh2o15Z8aHIrkLSY/c33S23UFki9tEk5VqDRPNp6z9oumRXXaHqXXTIfNI5W2bWmPCNpbrYlu7
WJdh5MCL1ch7tMfoOnnFw/Ap+Ky+RefOnT1rN0LxvXZAVJM6IpHm1ci4NM2lXIWhN2YNSjVUBPtj
E0AwRI5t6hQqWI8RGneKZPfCMTCRq7C9X6xXonQ0Zda8ZnMcGrLpxmZz8maN6sX4k3HYE9MWlS9Y
iOBv6uVKucSsnMJpHDNAxxu1fIq78tDk0Tn35x9dDTbgmXq+pJ/CzBR83LVpjT8+Lhe6jFZLGs1C
2ST6qb22x8opnPLQgzXbvIa7b+ptfPXtbAfBgpOFfsffNJ4Xq+bbY2jPhurMikRKrlzSYT5RHxp2
QXzYdmHBF33fhMUXRXdRnWYZz9ipjXZjXtlqbkEvKBccSpEZLmswJLWZkgrXAKkheTzEwJzNtpW3
AjOr2cly17gQTZvMGCwFhRpWdpWBNgsqyFcRO7lTD+l+fvxvm8eFmkkBG5uW4Axmlit1PwfN7ayn
bRPCFbGdXXwgMgZSN+kInWxFbP4/ASAfxy250w/VV5HiIPuLN84a3+dq+z6aCtBTu0G5N+Zjpguu
0LXZrOWhUrkI0reyYVDWRoDoSP2qdQ5TWoVkwTVRXIzTABLIMF3QctqJSvKCMMKze87t3KtQrmN5
kLFr8BRuXMaUIpo+E3k6FzXUEAoCmgQP1DXUqevPAfkm5Q/bTiGwwTe7xlCuIjVFK0PVp72q7Sy8
DC1FhHYQ+AKvZJxPI3QlfICtO508jHF27PxAMNGyRna9dAe+rxU1xG/bFg1zw0Yj+awcVMAXFTTn
RewPqy/bRWTg+1eVhEpIX8Lx5FN0ICd1PzmsNJR44ESDrh0QN/oxOVrfAhQ86xN00V/KfSUok2xn
qkTj4gUludkU42S6BWYC3GhWPgPsPXmyXPTOUIbutpcIHJ6fa25rYtGQASwwz3yE8sp+AMGcfPg7
hwccBv/AMK9yi4pHM50rkDi5Qdh75ngrIasLU5HCymoHVJN/m9G4wGFKUpyV7cQoXqov2U141F7z
M3IC2/zKnoQDtc19tVOgvUBu9R1USFwRrHe1QrT4E3TuaENgnkRaHzI8DjRl9Z8oXTOOQIpobH2L
Z2cmNkQSj9tfcf2s/143z9LeykWWF4FqgvWTelkjOz1pHGv8tm1l/ax/WOHKB9agtKGmo3zQNGda
HFJZUMYW7Z3BJQABc8VUQRm0m5xxl2a77ICq7FV6blk1S7WL28AVvT3/JUf+WBWXDdSqQf0GtJE4
AfmdkWD2hjrDjuIBh5eU5AKtKjoMon3kDkPWRqo0NoiZGX48tB7L3N3+UGvliYUPGlw6UPRDaZQ+
qKqs5DEOr5hWcaIkc4r+OljXcBBVe9h3/2c+8LGD3CsD5Hx4kCrM5dNhV6jx25Tpu3iQHAh5nY26
u1emaTe16k4Dq4WZDqIu1XoM+7DPnfouMBPqz/rkdpHTxwfXxNPGrjzRxIDIDPfE0KaJmnqJdxxj
UWO5wbCb8ZgRkb+ux/+P1XABhJgpzTMWQIoqcUPlwWiucjC5tMucbS9ZhR8s3IRwsMjZDJSkrtAE
6WobiYHqECc4MY3E+QG6OOUXREi3+yraRsH6+BEBTW66PlVRpo+QwvU/1PBLEt/CSQSLYx99wyl5
AZVZgVxlm6OZNICp7R0C4/St3dvTd3Agu5o3gXDUPOIAbtsVRGLCRZN8TpJiagF4GOlkKwQI9MzW
06f/ZoQLIGWrhtHEevVD8xWEnHYByRGj/LRthP3I1gZyQcTXrFoLc7g7icO9HID6PRaNZa1igJce
yEUOI1AVKWvggdHU2WF/X0430bTvJy/TXk2o2Pt7ZZjtPvrx35bGBYzYjKYBs9/Ab7TyjVGRvTHo
Aj/4l6T19zEmXLQgeRmGBrC5LjiYrhKRMztqJjBxG7usJvu5JJ4S6m/FUJ8LbXrdXp/I97kQUqqK
bEYZrjQ/yvaGcYyRccyjk5c/w/TrtinRJ+SnCLSpn6ZIRmbXjZ+baU/paU4+9WBWGGcniZ/z9NFv
nqqmFuyv4JzxwCJZ0uW4aLFEyT/R9D6svhciPIfgFuVnCCzQg0yVDBP9MNgDarnqeBMnl7H4omRn
U1hKEq2IjxxlDwC7isgx6fJRrjCNU5LPUxMcBB+M/c7GuebHCPRMMhRAxhnEre8c68RUHUDNU7mS
YUdvLVKeSTQqtRryGZLDoCAwIjzvRu0jJY0ZbE9TzoWEuk52JBqumVTUmlzdw4Uhbg/ruFMiLcXB
nhQMYea408L6LpMST7CHogVxAVgOtcav/ffxkuga4pXIAMfgJgS8WX77f6Rd147cSLb8IgL0ZL7S
lm3vpBdCakn03vPrb2TrzhSVoioXGixmF9gB+lQyj8tjIpLZFXxQVr7yECw3PTKargCskA26/I6b
XVV5OpSswyGCQobD17q8LSaOavD+PpPfN2IyFyrNB4y4skX525JzKvybcw7K6gTyrycwlUYhsooT
0J0PGZU3CRuPL4FfecljbgOaG03kp9nJ3CDABjXveb9dV1qJZ9RDNeLJXNIGOy2+eBCOFMhVcdLP
6qfxZ6fao3OeqGlxhu5535XRFlLWRiz0SEVq5axjPzGJ36/r43YVWpNEBZOWEkj/2IBG2lEQuxI5
o5vtFaAFkUc6xNL6igMgaFc7L3byULjCPn2SsAHFe0Ntmt1KPPWkK8WM1LiOhxolzq4Du1Wg7QQy
xaCnVO3r59yuc1I4BEVXsMfP+q6xMzHUKYmDM72PruFJGJCJT7On2LUncF+G26e6CGNO1WgBloMM
JEBho1jm6BbifTY9Xz/RpmqsDsRE6m4kQp6YcPpZvyulUzh+/09/n50ilRUlSFM6f1sad5WMCMar
zW2+/S4HYFHkSqOWg5oO9UgqsGbOuhIjZXsm430mv6qmo8evaXgc5Mfrx9r0vyupjB8xkqCKNYIK
dJyGXhupfo01lq4uHuc25/VbN599uqQoBP+FARtGFjHrGDwq4wcfNEXnUHblMwU4xIyYE7ryp8Ge
XOHHcNPY4pFXKdj2WLpqGBpWiUHlybhkcEGXdZZNkPsufw5vmv14Fihxb/k+NOjhUYa8fkdJDLiS
aTD5LU1YSWY0k2hSMc+0lFacur2yM/eZpVvCgb/itV31uUhim1hNsphltcArjwijykk51s+CHdvY
en4pXCAWP+i8K6VXduVsbD/LjMNcE/SKlgkpggbgkvfmqfmI2qHHQ1TbNPHV8Rj9URvBFLChDkC1
7qHK3mSV40K29fNfFfmoaa+cLzKFpCrorM3PssQAcPdox0dC3W5jr87BRLEmrPWiQ+Mc1xTfCO/E
SwDCb0eeYZexlWEuZIYi1pQ1lBtfeGbArnW1bTID5Br5VnQSbqtvP2exQrc4ju8GkGqmMwUXjVxe
XNt8R62OzDxPsdAwdlWPq8ua0BYGydYb1ZJNsNo2JciNeP1PnqYwUTxPC9IVCm5ykB5G4nOXuriW
xkS0qpeWMVYQPvXP2ZOKzbjgUz2imWsrnynK4rwTvlWTf91Vbx/KhOvSdNHU2ABhakWboK0LNB5y
qzWvefZw/e9v39Hl7zPmJehL0ckL/n7ZPXTDXSe/ltXXVKzcWfp6XRLvJEz2mCIVANxjj+LR9BrG
z/LiXP/7f7iey1HoD1hZMpJ+o6wCdHHDL+O9ZqVfaCcXnSeny33iUzgm7vbwZvg2NNFU8I+GIfVf
RQKnK5YHCeH75558fAh9ShhCuQx5w4ebF3URxTrdNC+idJkXZMHtw1TuxORRjr5PXWxH3efrH3Iz
cVtJYlRC0sZEmgSko4s+fVnEGZxuJPkc6enMeTBt56MrSYxKTN3UAzJU///d4Y/bIq6Ey+r80BO8
/3YsRj3MIG7KNECSPw21FZAfi3BHgDl1XQjvlui3XengQuReIxTsKTTmA/B+AlAWpqEDjmgrrDif
jyeLca91AkpBBW8yRwVIsB3m5tc6DUa7mcXMyrUZnfGiMznn4+kG/U2r84HRNc0DU6JzbOEBYdkX
gP1qKbXIWy3hCWJ8rVmLJZkNoAD0GMlJF3RgzG8Kt+Cx7TNguYTWA0SACf16HjIWsqRSWO/qHVVF
RzvVYLfqXON5cPt97hTc9vR2v2wlkdF5M5DjHjEQqxOOkNnNE3IAR3eCx+zYvEhu4pZcyrXNVHQl
kVF8Q+tNSZ6QIA5e/1J5kSfuy31z4E8Sb97ZShCj/A1Qwsgw4KEuqY3bVZ0FJ2KlM+8Zu5mxEVnW
FcUwDEljzpNVozZng4knhB8cAOH1Mc0QYUDsuilTDfstyyXg6iSKJmka29ofpXrOghoPl3DZheM5
XnpLSm6nPLTq9p6UX65L29bElTjGmqcy0IWUwHN07wsY61FYATdYZ5mPhWUcKD0zLzvjnY8xZaMs
MrOVkMVL0RfDBPqom2U7kXyXyGmReNCg265+dTzGnnMjHUSp+kh/MYTiZI65l/edS6cIjP3sX/+Y
VAOuXR0TlokwiUluQhGHqQODEmw5TjjRZLv7dzkQu/tWxIpexbRr2xFL6O1z4RiiRR6kBWzosyN9
ka3ZqiabN6qw6fRXYpkXbVXp+VJRPmNhGp6xE+QbUb5XmtyahvFUizxb23ZXK3mMg6yDXCJjqwEF
qHCb4b6cC2tGn9iMDy0mcMfayoUfRnmjG+5Sgj70b3ZclZV4xlvGWZwBxw/+uYgepu4G8L/asLuu
LNsvs5UM1p8ko6x3GY4o7IrTR2v6LPnNrtmBKM0hnyle+7hbPoEUmwe6xdFTlXGYZRA1/RBDchOc
m/6Ymu+co/EEME6lFrpaJQXGesfIblCGoFSb4bNqBbfjCRs4dsLdwdmMAauPyXiVJRGFUCDQzzRZ
3Ek1LCWWLW0WOXnI5sbFWjFYf6LFWbAUSFKz00+yjNKnY2bqaAU7CraOCTcwHOnHcQes8gceGevW
KVWwUhmSTGgkYloJuqINZkMM3UmzwEqj74ECuP0k4Rxyswm6FsMaXziGakMBNzoz3Kl1CiEaKawU
aLZpkFiZsLxLw0OVLm9EC56u6w5VDdaHrmUzHxh0HRiIEgzkKfV91j0ai2uQu0l9vS6F9yEZTy1k
iUKWDk/qoiFeuShWRsR7Q+XBlW+Gn9Vp2DZrPpbCJGBtyxHvUzRMcjfyqiNqgBO2Q/+HgsvWu3At
jvHSyWiEeomJYmz2AXvpRDkD53dMwqI7mHO+4KaHXstilSQO07LCzNLHeKeAaTlsMPqGWwOhGnvt
Pq+LxtELg/HI0qIXUwUwGycwHwfFDZX3TPEjg1MY5+gF26nQh86sRnUYnKoofLEzDoMGzrlAdf+T
+rEobbVRDnIcIcdTc9MTU+k4JxhaSwpOiNlyw+srYtxwG7VkHnNpcAZFtsiQWJXIaw3yroXxu2Eq
hrKpIR2pZwtULk5zmzjiaLWO7IVP5Z5O3MagdxJ5teCtZHx9NMZNZHK29L1u/qyAVHfQvef4nqJG
5f5gi3etg3mvU5NaxJkxycN7btO//puTUtHOArruB5w5/v3qOVqWwaSEC/XDU+0SMJoGKDAOTwnd
9k4tfeaBCG6qpWrIigk4Aklkp1NrDKSIhgB3RZR3oT+EyWc15Wj+5kSIepHBTnFK4dQkI4a8nAao
DRgvSJzmVcUqvfTS+bxsclMxV7IYYxYzBcAXHYy5TfeL+BzrnFLSZpa8Pgz9AasL6qTCEOIZbZBF
wvB5+wX4uXYTWaGrO7i12QuxGDmUf5Ulr8XSe1yJFbBfOkmphtG8vsOUnGALRn6jz8kjiI6wShVw
48vWG3stkLHwJGiWsQlh4cLYWFHy3Ea3QXhuiv2g5HYgfOuWz1X1cN15bZre6vIYk0/6uSxzCUEm
2QcHbTfspoPgl7c8Hdl8ma7Pxpg4Cmf1KDZ0r+gzeUf/nRZVia0/KiALeyAHGehs4dfrR9tEtV7L
ZPICTazzZazwOG2wSwAwomqvIrvrdsuNahEALEyu7PCf/JuNkpVYNq8rtawYexPLoUYD9qDFSd4w
t+cAAkB4QaU/A/6dCIem2f8DEOWmA7/cJjvXOVZ4Z2URoYPv6U26y/EPnKi9JCgCGL7pmaKl7iqf
R0C6baGaqBsqUWQCKM9fTQXQz5lpUnoGbDAMlnkQviaglM2Og0sHSdCxvOfnR5tnvchke25CLMlx
I6OKONelDVQ5q+i/tP3jPPJ86aZ/Wwli3E+SyrUpKJicEg/lUT4knyjdcfgcYH/Zkdz2cd7xqirb
6dhKJPM9NZIFKnAPULg07AE0ubJLlxnF3qWKm7nZd55E3hkZ15PFtWpUM8yzLY9K9dib99dtcfOp
pa5OxPgZibQZqRKiY+ynA4qDbpt+6fZuuPuMXXO3VSzQlu8X1w7fAE7OcQS8w7G+Z4y6rKYJWoui
Q1GRYz+mvNRpM1lfnY/xNcEiS9E8QxvVe4pkv+z0E+qj6IjOO97w9mb+cBHFjqAJahHGhYF5BGM6
lqWnTo+jxjkOvY3fUqKVCObpsahdIIUyXcETFrSWd0L52iMXWhQ/rP3rmsE7DfPyiMwoJFOP0ygA
vR6DtxLBAX1u67qUbae8OhGTpJRR1BqSgCQlt0a7OwmPwYFyualOcEuAydjcdMDZ5i1p8j4j4zni
YBpruYHQSYWzaAtHEZ/EEjhrNdjKeTvf21quSpJI4IgxMvWrDx7HMh4mEa3Rpv4UV5XVZ2/Xv+H2
TV0EMEphKnXeJz1aALF8EPq7RD8qXJppetu/K95FBqMNfaKVzUTBOoVdBa+37KpdB7hM0aFrQH+z
ua1qF2GMTmR5lBBpQTMvRD1eEs4RQBgHLg7L5vNiJYVRAnFsyiHvYEutWzyhRLdvQJq9q33TGWz1
vdItEIx+cOcKe55X334GrGQzcUQKlyqaGvQDCpA5UiSRYE+pSjDSc8sbVuJpBxNB9FxbSlIgWw7V
2sVXtePE8MogdK4r4R8M+XJpTCApp6FTZoqDJh7CXXkfHmT3w5Ct8KlCvQKMGufoPB7Trxy5VBmu
aSYTRIRGXPShlWnDSPOaW7rK6NLloxB5XMKlfeHeHBNP+lQhcSXKaDR7FMABFJBPAvqJkivuAh4S
22bx+mIIWBD91XUkYW3kqoRWR+1iLuVAvN6VbYFyfz4MwGw2e6ved6AzJE7O+azbHvKf2zRZehul
MMK5p/10qZz8JdUsMT8V4q05HgRsCl2/wu2E0dBU3TRFXWIXNDOlzSIs5AH7DGSEVltkxyg2D1GG
Ufug5OEcb3vjizDm/qIqB3hohLeHoCXWoJ9VdDmuH2f70/0rQWcMwaj01EzpHG6VJmAOAT2smO5B
JWHNgX5IJtG/Lo5zIHYTYyijvjVA1upgy/BBSoiVyS1niXHbU/57IrYqKM6z0OcpRESjZDXkQObX
fD4Q4F0o1bEVOaq3ObBNYS3/Xx/Y8qBUzeKozGiiDz3NCYAuFt1Jd4pV4JlYn1O/s/K9YJunurDL
ffuNj0Dwh2fT5Rcw7jlN2qItW9p/iFGlEfAoLu3hVXdGrz+FtrqLgFDNC3q8e2T8dDQGQpXR1cag
PkXi3uShlnOszGDUUurHIUtaU3fK5LXpdmErWd3iKurddXXkaL/BuOMojrSl6eGOC9Xwydx7mhnt
zcXwltT0qkbkiNvcal8rC2vPkpDmcY4XLnmkYHsgqDr2N0DmAuWrcBPbil98IYfoKH7NHZqokB15
un5gzr2xU+RRrZAgKHFvcjhhhS3GAMFgXxexXTC5WAQ7JwjutzoJKaSa9E5Out88jQ+ZJ9iam+6V
+ypDGoZhZxAiuhy527H1XztgwQzReejnQEMRSr2nPNfTkbiTbVqUraOyY4f3gPrDY/Qij0n8ukLO
fgIGYfskcpIn8hYXruxKuxwzz3qIkiJ4dyAcYA+Orrkq1lSvn5j7C+htr2qLWLGPl1oWPyxf8bJ9
fdP7NRo8kRfbgDr1QCf3kriZT5kSQq9yrovfztUu52f8DhFEqcSUKAqNk3QzR+FB7fpd3/FmaXli
GFcTzGOW6wP6L4v2bZlPOfnajPv/dhLG20xJCazGxcAo2aQ6JuCKplF10jbnfLA/FGQuX4xxN3Ia
No05wzIaBy7nW+7mCA/k/BObNuWXS+XNbPMij3E3klZjP3uBFx284YQ2jCfd9O+Dm4AET9vz+OY5
Lpt9ORaDLsh1Q7GE8tkap30U9A6wQfqW0+fhuDCW57TG5G6oUurvFthSklBbcfN6XR14EZXdcjRM
PY6MCl5ytKW35DS9ZU9AFXYEkC5IgVthQp6PV7StHDogT9AcU0FsyjyMtTpajNiEUKoc4cMHo/DN
fJd8kewO9Z9l5GR+2/n6SiDjv7ATVRFJhr+s8LDDljZQkuKzbpf+nFjmLZ5AfolB8s4X9jzXyTsr
iwM0ynJeJwni4ORVexoHw+/mqXPpnET6GDrTJ86FbuaEl6OyaEDjJI9xV6EwiQJvtkdp7RQDDd8K
vmHlx5YA6BLcKnaBfTozt4yn68I/Ssi/vflWwqlCr7x0qaRgmSvgJ9Wz9kgXTAHV54FuNrPA5oGR
y9iW32VPP0p+4EUvs0PRsHhveJma+rUfwTjrKpiEZqCXTaOEtjPvgHB3b7wuGH+jRfYOU1v2YqsI
GaEN2Mnb6NkEPKh4SqDqWOg/aByXy7sRxqubBOSSWgRtD+cKM8mJtQCFSQLWSGqZ850mhZys5KOe
ee0DMD6+idpB0SZaRfPi19lOb/DUwWgVaLtdHB5oJ2BL1u5jlwKFgd/SoVmziU9B9ni3usW+FS3e
pWx6spViMOFgKNR4CTqMRMXhm0opoWsehsWmT15JYALA2JM0blro/VRWGAA/SSIqKuUtH6+Jc53s
CKIUhqSrBkS2hbzLIIDQq7c8cMTwNiu/qIF33aI4301lPKUalfk4x8gIkuYpLJ/GlGOxPPf026Kg
WFTTIEFXPviuYCLDTr17n2AeAIA88sZYNhOcyyWpjB+el3IAXYeOdSzMKQe1PUYvvfJy/ZNtvzxW
QhgnBO6nnMQRvln7QaUFaKR36n1CtzpC/QGn8uF8s3sMhNihBzSB0Pq7/t7qNzA+SJq0pBlKHDR+
aV+6J9B5OaidW3lsSfcDuqj5LXEmzpOLe5eMo5ly0IOAl5ouu0meDoSELnB+jvs2sG4oKa9cz7tO
xtGIxQLewgmnTDGm3c9+qr13POhgngUwniMSlLQidBZVmE2Q8Ex+bPwNAIO6uizGdRjqhFWj1tAd
WTzL5gu22KLkP94NW0ur0jLX+rqnSnku8XbJ7e8qxiUFP7Fihxdxtu9FVSUTGZZsEsbM5CQxlT7Q
kOTrR016LtCi7D9dt7Lta7mIYIysDXSjEeVscqLcC6dDm3NKW9sPPgD1/3MG1oLM1MAWnviB+PGB
Dmo8mj5FNTR/ZLSKkFhCCsap0B7O8Zv8VeWk3tuziyv5jDGJQi0F6gwkyp8E1DQpjpzQpxTU0YH3
vP2D6V5Oy1gS/EVTd2CBwmBtjnAdHgZLvKUTtfRBX5y5/olqwO8pwkUeY1WZqMRTnCIeZyf9B4E8
6YF2VYxDiWyAJkTXtWV7mmX1NRkTq5IylWJKNiv6i6fa8zl0jdzSnQykBIUrgrTkyKvb0U/25yMS
tkZfCfI0SyZqhQGI4PN816jnHlsDPdnN9SPneDQMX5PFhOna1BqA4EBZO4d24VDsAhU8Vs+jnYiC
ns2RRlXvmjT6Fl5l2fUQoTS/4GPGmWX6P9f6Izv8LNjdQfPrJ4o1+z8UX3liGa+iVKiZyzO8inA0
zwRBhtZ9o8f0nL1S0vsJLJXqkWcZPKGMnxmVjmAUG6AMkfYjiO+IdjSWQ5ZwrH3bmxl4jZrAK5B/
887ZWEezSpcvyV6O/Xr4m79vYM6IDvygWcKYt5lPRQkAFLyy094DT6UdZ7J/XSs2ff5KBGPReqwv
ajHJgAcTvojj3py8dnm5LmK7WLCSwVgxWhpdJlA8/exU7SNELjdwVIfWdGpPA9QlBfHnPqA37fgf
oRSL9VdtL0ivdDKlo6KVHZrV6J+EGwzZDq/E7h1yqPcQ7OvFbuCEuO1FgJVkxqqVUM6TQsEnVf3y
JneHXe9Rys3Y4Sn5pvqtBDEGnY5zuigVsDVN6awFd7Ky41zcprtfCWBMt0B6gzrfAljle/lcgXwh
/IzUsLNbR/UaP3goX68L5N0ZY7VFW1W5TOWZ+Pt1bSXiV616idXUyoIf10VtOojV0Zg8YW7kGsiC
EFVX30FUZOvKi5EASVO/vy5nu4++EkR/yMrrqnEJcsEF7o8iMAFF5VBDJ6TjZMmfFl/0OlsH8ddj
7EkcNdzOhFaC6cdeCY60zij74UMNzQPIb7TYoks3U25VLmBJaeEfLNYo+4cOLWig58y5zet2DxNk
fEs/t0ZdajDBzhFtwwv8lo6a29JNDuip2QE/zl7iJMzbJmGCGApz3zr+8+uhdRJ2StdKSL8U5ZjW
zSkdeSO22x7zIoJR0k4MRjnpQxC49G+SchtJ51D5cl1ptpXzIoJRznaezFoLaDEuwUJpfh6mHv/z
WHU8NFneWRjlzMQ5+0kjtvR+0oVY6HETnTPXyZPB6GGFbVLT7HAYAZk3Sc9xfyAar0lPQ8hvuY1x
+WKMqg3LkAlZjEQYnD679NDsqIphDXf/3y6G/oyVTY0oxanAPAXmXvoaxDd9btpyetJUwbkuh6PG
7AZUOqXJFJRQ4zEFGUA3euJA7P8mgolSraAU2tSiwBzLhaWWvUu0wbsuYvt5crkVdpbBEEalTRaM
SQu73hXdAk8+qznGJ4ECfBRWzx3Z3AwgpqQRUwc+scFWzZFCtUMYASDFnG575RCqIA1VvxvaTcSD
Hd3uDaxEMZ7GDBNS6ga+H62AGW8gtv8+vFY7ydf83uudBk+w5nt71D4tHBe3PU+xksw4oGVsSTPG
wDlr3egOTXJr2RWvrSt5dFMbNXvDVg60o6rY+q7oneBB42jn9iN39QsY/wTEU63oesS0n4+I1l6+
goPMocBIhS8/XNeiTf+xEsb4qBZYRFnbQ4nm4BEBBSyDuoUBAf+6lO0exEoM46aEplCMIEAunxqO
sq/dam9gp9hwywOeZTusR3kKCoDBrjzRNSksItrzK6/cvT0YsPoRjBsL425UIvLR9VG8+Ry7zTE7
YkiXuPRCRSc7ZN9nw4pfrx9+21BXchm/1oL6L+tbfOPhDaHTk3Z4E1q9hzPbWCvgs9ht+reLPLYY
3gD7vlAo86no677hxQf1LvpKj9jvo0MAbihuXWYzQKwkMu5OTEiOBxxUNjstsRW/UFgtHaCRgVO5
6n6wC0xBpE/NA63u8qIG77RMnp6bskA0AX1fkqKV0qi+oAnu9RvcNhJQcqq6IVGU6V8Dk9YE/aRX
qCSY827SvmhA4h5467/bx7jIYJQkaAzJlDIFBEzLTVPu4pyTKFz/+xL7YgOplTbPoHmC8z5LwY3K
A4C6/o0kdgYyBrFgOy4oXvXBtAeJlDMnwr5OOw6nyR8iwz/fSRKZ69bzMi16SnnQH3SKuroDBTw2
+WHL3UdtZ/DFHUEPO/IVTmjgimaCkpphzT0toQZk1zmm37vIIPz4PrptvcE1Hyc3A3KduAOWACeb
2MxYzcuZ6d2uEiNsfBI8eSFYVkJHxw7WON3kE7EmYKlf1/Q/+KqLKHrNK1FKGc5FK5h0zlt7B4cv
aF8dHRZsWqps1bfhLY9zk6c3TABKqqSuAWODVTLxLkhehPlzE327fqjtvMVUDVFXNUnVGNMSumKZ
iUBDuvomYzSqfpbJgyZ/kkFNeV0SdQS/Jcrmv5J05qKCSMoHosIIkinxRNB+APdqnnwjtg1QiE7o
sV6Xt23UF3nMbfXAqxvNegE6qqI8Vkp4mLP6+bqIbd27iGDuByhy0pTneMpn4uLpHSjaM/lziqm9
SMs4+zq80zBJQlhgvwlg9xCVPXfam8Tdy9gOU5ezMH6cLFERzgTK3b2JYAJrz6M/HGVX21GmFrDp
KKjt6174TnlJ2/96V4wWlqTTi9rAez3MH3Vhr8X/7euxr5quBU5YpcHBk/S5aY9SyEljNm+HaIoK
GhsZ9F7MxwNgWNyaKgw1qj8t5uOi89wrdZ+/Gc9KAPOBAOczLqRuaHMp8AdvfMEAs6870r02W6EN
OLCv1zV70y38K09mI2LQd91CohF1gPihGVNnrm7F6ZTV9wovtm/XalaimPxIi4R8TkAV70jAZflB
eXEzD0SrlohJBZRqw2/hJ/5G+/ZTZiWVCZV1WoVmTckp0h+9W97QzZnIqXYJCEKPrRPgo44eeL4B
6dMf5HuQ8nLC1vYHNg2U8HVd11jilEAy86WdoZH6+NyXz0uDYcPSK4u7gDjXr/IPH/giiirvKmw1
1ZQORkTD1iEDf7jioRi3U5BoF7sGEIB3/wtq2LZBXGQyzrdsm76sYrgroytejUXwRaNwr5+L/onf
TeIignG+3aRjqpjum6cqjGAYvw/DBNR3tfqLOKKBTg3/ADsC2O+/fr62LTNzKWirLNj3sR8Xb9fP
sRUX13+f8eyjMCv9UsD3ycVNPO27dLTK8VFOXV0DsX38N9gUa3GMq1KaSBykEX1whWBHPz4ILeaR
Q46/3Xynr6Uw/kpdEl0FmTFNlRRMdiROesZ8po81OAzySbwr2ix1r8R9VKRXKt6NZhmmMhLf4Fw5
PUS2fih7M8AkwGAo75R9cRZv7rMDbyVu042sBTPOyyyKwqxklLpbN1zc1gUfgJt4vV+CZqE7CGe6
y528UGCV6tD4mc/jHt4ygrV8xo1NYNgpM3lCUlXcRjpA7HZlyGkFcs/IpPbDkrfdEKAkqGJ9ltZd
ZkSf8gz4QTdFPw18En7UYjREQy++xIQoz1Vu9uLXh2QcmDG0QJeVEV0HL0V4QOf4oNx0IOJGRoIN
Ggy2c0yee2TGfWE1fxnSCVWC4JwB7YBOg9IRYzpRQezhON9WL3QGV3+Yj8oBGnbkPdx598o4naWM
1SzXYKVy80BUMIq+htruut/hiWD8TiNUagS8zwmYWud+OhTdAzFfrovg2iXjbEgGotdIoOp56jNr
dkc46n37HJ9BRJXuPyhmM/SC0IV/1V2O7K2Edq01jAsKonxJOoM+nh6lNzB6NvsCoKbyN4xPn8qT
CiZiKn/5DgaUI69OSa+HjU0r2ewCf4p4X8oZwp9IYe20XS0cluAtq79cPyPnCllaWFQTolkQcMQk
Bd3PfBSy79hw5hjDZv6wPgzjY4xyMtuZgP5a9skbyHf84ihKVjZ/GGDp9bt8tkeb/EVNZi2V8TpJ
KAuaoVOS2BwABZJmScv99a/HCbwsBaxkTF3R9/Ddg/Y+lKVl6pKl5DchVEM5keT7dWnbd0VEU1dN
dIvY1UddTSe5zuFS5GVPkH0lu2LcXxexrXUXEYyfHFpFimUsjzkk7J1eqaxpyu5LLDe2Iq9ozTsN
/fergJtOvaIvDUSlYDxry8RPC/PclDMnj9hKIzWgHfzz0Rg3CD68PB4C5F4leVWw+qAUj//tkzFO
MDXmMlAa5Mb1ENvtUFhJe5qBP9abBseMeEdhXKE8miF22tHAC5T7MnQlhVf8490+4+/GMSrHmk7k
fcz/uflNvJsKK8LrHbotAkJLOqdOpnIn5TdbB6tLYvcWSScN2pThG4r+DOkexnj36cF0psN8Cy7g
3ikeOr/+ylss3xwzAImaJsuqjhcqi7yciENTFRUOPLzHN/lRs9QDBhFdLEwcZk996naGa2BvQvAb
HxPTAsc/bVrASjqjmkbdJ6bWY9wynJ5FzLUl8nlWPl/Xzs0Qhp6iZqoK/mHruYW6xHlNmzK9cEKa
Z1VBb5XirZKFllzddimmS5On6yI31VQiClFVkQBkhHG7dRIXY1nQTFoMPKKXd2lVchKPzTqqtpJB
f8PKeYyZmoyJiORm8OjjQDp2u2LXOwsF2bTNG568PyjK5UyMsyrmrmtA/QMFPTTejDqgRVk5pGOJ
9padAiSsvauABltZtRe5wcPfVHHXx2U0Ra3roI4zJFr5XPpoqdtKb4KsSfOv39y2Ql5OybiyRC3/
f/7YkJ2pk61Ae9AID/Rg++5k2VREBWwWEgttWEh9MhgxHgNDUL+AdNMXp/ZGGiYrVRIdw1LCU9QE
VhcnT3mp+bJhOk34VRYSjvVtjrrB8v/5HewApNpMMjBdULdOsDOl7Lqd4gt+dy5s3ltg87OuBDEv
vG6sxklVcOCmeRKN2o6bA/4/TnDYTEVWQpgUKxIKVZ9zBIdByG9qMzjMDXG7dLHDbHQbdHEq869S
1JVIxtDDKe2SiV5kNM12iXvq9MnKSXeeh8i+rpnb1YCVLMbgjS4PMTiBMUxKmEeRzsYEL/PeQ80P
i2wL72tuRsKVOMbepUwHqm6NrucU+Fp0W2d3aXQTER456ibP4loHGcPG6M9S6x1618le8szvEgYi
4nu8DtHJBaIROYAs6fATIKx5TnlYJ5uxYXVIxtxlbDMU5Yj7S/Ym6KRj8GSrngygmut3x1N/Jm1R
AMI3y5ScKVw+gwrWDXq/ThXnuhDul2RyF7Grs2Wh78TWDXy6BLp4IooLw7HZ1Rm6D8AJOIZeg2ld
84a7WkAt+LfH2uVLsmiOiZwN5UKR8Whto72p/dxPERbkU8Ol9aCXck0U40ykoYg7scel4ZFgCctz
Jx9K7W5OvDzlrKPwHCRbYG60fDaQPyCQY9e7N2unF8N9WqCUnmfnSRxeE709ZVPpDRPhyOaoJjsK
2XaFmWBzgcZbzcu81G/caMef7+eYOdtQ7IW+bkUTTrOpFDtpAFxBbqflKVI4bwSe+9IZf9JUGOov
fw5ciQBNQv0pBTkgluOeAI7vc3eSxS0lQaEZAVbURJndcJyA9rMsBNTBIC7xBSc6t80HYs1y1B3l
nuLWh6iAqY7oaXbq8Qx+86uupDNxIREwjDzGSJb04XMQq/akdgepEnnxm/6Z3yxhJYYNCdis7FIJ
OSBmMh8VVEy73fQxpdCeBFRKeafadGMrccwV6n2RNlWGTq2Sz/ck0g56iL494T0n6a++diomIsht
3WHuGYMqqnpQ+x0JI06isOlAVudgvP4gTJUYZmiiB2loxeneTFNLln5E6pPa83qO27J0zVCRpqH4
wcia2lwNchlm3DnFXkTxM70fXtW7GkNooS0fa49uo5ZAq7geDLa/4UUsE3EiKD8a3YjeYIYNrU4N
e2sQUt5reTPjUi5S2IhjRmK1iB+xW/Oqx2Df7LrXn6A0wW5wJ3/ekW/tD1wgb9RuWxX/lcz2Koyx
FoJJgo7ErWAFQWcpoSenPGQWzuV9VLjXb6yg7kmdoLg1LoKVpjdRm1kFIPVSbzZ5JFw8WUz22gqL
IEUaqjTpchsUhhUmsV0bX3UxttqElytsBpfLxX1MU64O1pRdEekKEpKgPJaxbJcdlv8XG7uPllEA
KWGerDnk0fjw7ozxVnoCYMyih7dapLu8DmxjdMV65KXJvO/IOKlY7IiZJZAiHuLdsovP6rfIS+3l
voDPl+zEAgHt2VyshqcsHGOQGbclGUFSkBkRR4swK218q/pTqhGnjJ/zxtVqTlVj+w25ukLGscyF
VBZGg+ZgVVqLRzD0GXlovQN9ChEtwiCv8HTdpWx3kCgKnEwLRQbryhRlwnh2hkKK7OPmkFl2Ozpk
IN7S1DL3FNDBcC5z04utJDJerNE7lTR0ozmrQzsYHo2a05bbTvBWEhgPpppxLTUJXsCpBYC7fYzV
g/8j7ct268aZbp9IADVLtxr35O3ZTnIjJO5E8zzr6c+ic762mlHEH8lNo4EArk2qWCxWrVoLajZu
6rWcWLnpHR+G2IDVanI2BnhwO1L7UCkXo/BmObKyBapjxlPbfd//VpuHABg7IDpx8RCDcY6kmYQk
SFGA0rvQrjE9JJZ+G342zNtW+rpvajPV+deUSBi374NGaNoCjY1Jb60mE60wXCwzPMqEs4Pb3+rD
0nuGuQpaem4MwqjgATzaxO5W3+qP+oYrQ0z2Fo4xgLICQrFa3xsYk0svrcrJ7jc9e2WCiYWQLzD1
IEe5dzSqi9LnNviPOSnAdstpZYOJhFNeGEJdAhPRuuBGHazCmw7gqIutCy3TlU73/dH8Z98ZeMti
nCGaZFHRZwSlbqncPlSsZHjYt7D9jlitinHttlwWtcjo6++mOOoeAFzHzkqfoBNg8amPOc79Dthd
uRwp/9cbrPPUCYMfKhiQpfQ+UTi+vRkdVotiwlA4xGMsjRTWGXxNh0PR3OfjsdEz6Pc+9d2P/S3k
fCQ2FMlqKcSajjpBOT1n4lOs3v7d32fe53WtExmAH1Q7ZA1A7cYeMl4xjPNdWCnRdJaMIR8RdIS5
tuXIN3FHdNGjQdz9pdAj8stT5OO7sHmSls1S2Bv0CC0nQfbH0ZsKziNuGyaxssGEAlKLUNikHVSq
KS9eEm846N+Sdz7JCLiQeAC6jGD8WLk2z6Ej3y2P+2vcvyvQjMEerHw8ydDv6nusMRYCL1Grs66r
HjgXTxitbXNeErjd6FotlwkRS6sPSpOOWOoj1TWQz3D3M/Bmy3X2uitoL2zDhfwf7/7d7l+s7DJx
I8i7uMkluIzYW9IpPIsH8wxuLECMlFuKYUhBSFp/Il7pVD7g/d7+Jm+nayvzTCrTyarSljW+Mp6a
JwpwKn1ytwD13tm5J3DhPjzHZQKKKrZ1Da1sdLHN525Krbi9iXLOzb9dcPxYEwvQ6PNwHEP6/Bs+
iY+iJ0MNzbhLvOaMKTbKDQFlQExGJz71Xh4ZKmeBLGqDZFGCcjiSgVl5CqN/Ou0czwGnTsCJyuw4
Yi4NXQZF38mp5MVrJX82fyRiaQ1GZc2y2/WcC5u3JCbtMHOI3o8SHmWVvoAS/ktgBpYScxyRZ4SJ
NnoSy6Fp4JVC+qECu3f3GLStL869w3F46mE7oZNtLDdiRObUQFwePOEteDCep9hanNYOjnixj55+
emvOg61C80Y48g47b5FMjDGXbFHyDoWqGoNUQb5YQ/kjHV/2V8iLKDITUeSlUyMRhOzARgU3oMJS
TrnbfkcJDjzYgz0cKtVSfdn/KVFv/qM+7dvnLZKJKEJaBG2gIMdvyzdF+CGrn2LeLBTnapCZKEKa
LE+XCG/pJiVWFvtTO9r1YFqBIluVwHH/3+ynDDZXEYQsYJH+70VUESjDgMz/Z35/A3FYMI2EKBRT
EjVImPmSgxwMY7E0UvPgkdTtf/XWD9vMZqrSDOKKAh4zRV+V2RcqXs1x+2t9GGC2cgnDtksMQNXF
rAKW5FltEytKOc9ZzirYJsyoCyrUvLAKMoZHLSldJZAO+15Hj87ORrHSWYI4/P9soZYqvCxnX2nE
h0UWvvS5xnn9c7aMbb4YaT2luoDViOVnZbwh4LWsPv3dapiQKysFSN5BZgf6nJtCf4KtYfIGHjUn
b8/oZ1tlWEMpaiXG0DB2FJPzEJZHzKN9E8vOSU0eZfX2if3XzdguS2vmvaAQ5PbxfCOqX8yvmf6p
E74bLa+uzXM1JsSOs2oKRY2do5PrVHjDcHo0qWRfdEEt4w5QGv+7T8VEB/hBQLndMRcvaq5UeYZg
2ln2Okz+vp3tMpf6sYVMKMiXNEtUWhsdzfAec2huCV24UsBI+aR+htTst043/LrRXqe68oNsvlCE
cS7m97LKE5OgQWHvsDFBo1FrLSokeKXidwDeDge8QvyEz0NHl7Rjh53sEoArMM0AdkZbCN35hRJn
Bs74GW/4d6KX6Lq4pYcrwOfF3W1/1UWTiBLl/GPeigaog8tUqNFS6kYLAtB2Mz9M0melXaBhyvGg
bZf9sMV40KTGqbAkcNmguVbyU8+r6WzHq4+/zzhOPZsBGiJIraqldJaoP0DP6NCaobfvoNvR5MMM
4xRp3BagyVnAcPe9TI4KsCDVF73i5PacvWJT+9wch1Sko3Jd+jCMz+bEwaT+pjj17yrY/L1H16FO
BSD/5vt3vfT5Sklom9BaTu1RezRPnY+ODud+5HwhNqEniZBp6oDCXpwcl+pglm9Dw6vLb5+lj4Ux
V0oMBogMTNSUNUn0Rp/YoPg4xCDgfgov+dE8gTrFCa7GFQOa/+w7Bm919JuurxmpS8ZBQit/NK9y
eRCT167kFCt+Exw/Vkd/w8pGI4ZFHxPsoPEFSqg+GE39iFjGRfRnR3Zzz3hYPu+vatMTNaJB+N2E
BjxbyhaFWRIwFI8JC7wqjeYqjzonz9gcu1dXJpiD23ZkWUCoQ+esKLFi43VO9oQJSidwoHYco6MS
XyiuMvZ4bdrNT6YpWB3RTFVVmU8mlCSKggFFiV5LM1uX2/OSBf8sAY+QaLtqujLEfLcyr+YB5WDa
u0mvsjMdUrtxfyovhnx+kM0zQEkPkcbLsslG9VAczWQJWrqh4YOEWS7oL2qjnUqecqdYhiXbjT0Z
7gBOZtVOvvMule1iy8o+s61K3YhmafQU1FwbmPV9d9PXBTSu/UCNc5ER2076sWA2G+prpJE5ni6F
fCm12e7NnuOkNKr/ckWvlsRcXkUda0ZZ4fJa5B/zdJigmVu+BfUNKOaBgTqLLeeW2T7pK4PMoQAH
eUoGHa7ZgfktPi+HwSoLG8wQDn2HASKac9Hg27XBlU3maqtKo+gUAQUXhcLvhwslnKu+KVYF6YDZ
q6zkkHvjgTemzfl47F1XDM0UJQZ6Mekoe1OW+nGdHP4kiP3rH+xtF5NCM6JkhtZx0p/JUN7WZHH3
TWxK4QFmImumCbl07Rehs7odhcygoPO0tEdxtKRMfZjL2AemK6t8qE05RppYvW6P6fK8b3wzjq1s
M86SjUlmgCYUT7XUQH3sXpBLq9U5V+vmd1oZYbxjEGJzTAPkV9lyR98A5h9N9X4YYNPgbpqFPDSQ
WVUySOH8fPYyg3OBbiZvKxNMvqtoSKuSFI4gqxelvZ3Hs5D6gHBxKpfbTYWVHQZNotdVlEkjlkKn
aYNT4QkH7QTCpOfhYDhU4V6FGPwzFWYUa6uweY377ftmZZ/Jgsp2CgCHwDu0dsuv6WE5YzDI0T7R
MjufvYbjGKxC3QzFobLs8TRUssek97o/6gKtFsNcnnWPtGeK8dFyQT5IXe2LgenmZc0J8ds5McgM
iGpqivnLLA4ZNBEEYhMtgAV+541ueihvBDuHcEx7AUwR1S8el7+0+QD7sMmWjEwZszFpj6efauEl
YRdOcteCbVd2SuAmqXCNcczO5K24/gSVyEfzqJz/bxIu25/x3+WzpaV2itHXpSMecnKJAcnr5W/7
UWr78H0YYA5FqYypWYTYX61/DsihAYZLiCarKziPp+1K5mpTGe8vxigoW5oOGM+DI9lojDybXmvr
pRNe0gvtNmmvyQ247KEB0N3wYJq8faT/vsrRRW0Y0lzBOyAlX0wBIKQ/ucxWq2OOg04aNUt6nG0J
VErKrRnd738meln8kuqs/j6TTBl5NgumhN5VYIxu1/qyflSl5zA+x6IINZ0f+9a2x6tX5pjMSm/6
0GyU91Apes2l+2exIOxyBHDMip8AubaTe8MNb7mIeepte8tk7kyzVvupa5F2UKDa+Bw4gALdYurH
JucAPVDOKjfzx9UqmctTWhY9bxvEyALy4e7wpNmUeCByilfaBAUO+pPiZSewxIBRmIcK2c7HP4yz
F2sbgLUqoHLVgze77QPV78xhMzwSD4KC33hThVx7zC0bqG069tr7J5W97i7z8EEryBROdnQoHzGZ
ylOd/M19929oYalSR1WcVZW+OPRH3QL8DwrSQBNDDzhz+1fe+4ZzwNnxwgDYv7rOcMDNOTkYUeXJ
jf687y+cUMleqf2oxWZFkNANQncTtPOxW4oL+jbPoq7yXJNGw52DoDPxZMirsZdVnHe9cYfe7bRn
Y/RUGdhUP5IkSxcKa8i/p6kX9aUbkrf9lXI/HRNuYgzGZoWOT0dhZRKIMYpbwR7s2ZNdevI51qjr
7S2WiTZSEiktSlAYd7rgLefI5+CYgiWpumanP+qCrk4dG2DUqNJjDUfe7NDgvbTLdRiOnOXw/IQJ
K30GwZShR/12PM12Dmr06R0TOt9RmhocNk/4nPi8Jsc28OBjZeywtCKkXRTHuMgxMqxB2ZzYii+d
6EUrAoCefKNyLcFj1iKYNjc1J4vgRFJW/bXMpqZIQwSX5DhdWt840pkx5dBzblnOzrJir3MiB0U7
R6hVoheZBv8Y4FAJk1uje9n/hPR07TikweQqdaLPYz3Qa8jo3SYAGU1guK0ROH9nhklKKqIWdTQg
aaiKzyAUt/IRYBHuXc4JJQYTSjS10OYM08HvbP3d44LHjnYxbyhVfnIKrl1i7a+Kkz0bTOwAYadW
qyYutnx8NsoHUbhvyEM2IoPoJo4pntsxgaMYSZVBex64x8UetGPfJ3YiJZ6UE2esa2dKyV0lqhyj
POdgQogeJu0gvjOQQV5PyG9GTFroEgf8yLnODCaGlJmZAKOB60wjhzh6EALOSeIsgtVtjUMjlGcJ
H6kmhaUNZ715DcAKtu8JnEWwoq1hrcSJFmARsgo4/IDiWMRpmXACAqvZGgWL2ZdFjCtZjWyMx475
bZXY6kw4K+FlT6yO2AgdySamGlhU96G8au+qD7FfuboP0aZX3nNl8/MY0GEFmYGhoxaOALV6rsik
CAbMhQAZoWNedDYvhol67Zxytm+7uLiyw/jyMuhqLo+IDcstoEj6J8VuMQEIogugdCY3PKJW8g9f
l3S7jvphlu05dYZWBiBPoOkF+kEnKN8eatBWo9PV/aC98sxOX/ddcbsSuDLJxNohS4MyVeHw86k5
0tf8cMjAM2Se+JPN286yssUcXpD55krcodQ/nhYPsvJoLARAQBnWz3oFj5Bqk+cdmtv/8xaWerzL
zZSEekMbGRBT9Zs3iGosTuHE99odQFcQWdTvwSDq6BgtpY0GqjPPGz7bfjKufgTzvogAERg0DQUh
5ct8ql8A57TNM7jN7M6Kvi4+2KNkSBrnt7yjsp2rrgxL/z0rRlaKCglxi2YxNMACjKwL9rs94nR+
zF3opqjmereZ5CBTyKCQqgIAzAE06gLOy3vU4g+5W99QvAcdok3A7imccscEsdAx5AKzuEv+xZnl
aiYqfgKEoBw6dRQ5yjFFP670Qk88co7OZpBdbTCTQCjEyKs4pO8eyE4ZX8UAGLThUCcWyM4wOp/e
CqENsliHPOwb3rzdV3aZIBimKG4XIuaQFN84tT6d9m6PORdEw4tGCpNFkF7S+9pAaNBu9MyeX+QD
rTvkx/YTVNMfVLvyeYdl82JcrYwJu3E19RqREd4bHZ3w4lqrvMxo+zmwMsHEoGLsA9Q3aAyyq8YZ
3+ErzSulVQRju2hNLord4MmjNIca5Afd/U/H81CWRSWSc0EZDbxGcgzfod2fntCpbj8ZVn/sbMHh
UTZtt6s/lqsy0aeLTTMaMoRA8MXdGifRysE5co8+zwWKVJ9mB26KyTJbc83P3LVuPl9XtpkAtCSA
fVUJbjP1dnF+qntnZwrNrPw/6o2vTDGxp5gTMcbQHBr/wo1UPoTtsQ+e/vLTscGFiKhK0VQnAXOd
j0zHb74VrxBdscjTDMZTjjnq67+8tVZLYqJLnWhliTcQrYNRzqb0voE2PFVIb27pqEf0tXiQLFGD
9CdvMzcfKivLTHxJBjlRIBg0OmX/TZ7eTPHQknOPAAMWhv1FctI5FsWbRrJsJAUgcZ24oJFmWpVe
2iQcOABETlhRmbAiDeG0jFSJNot6q1EHKxkP+wvhpVEsq39ZBKTLDdw8AWb0D62vhlZ16FwgQe5T
j1sYoidnxzfYRszc9aCXTvGFRnvxMBfz2h1isGolVu6MZ14isd0f/PAHtteyaLPYdyNiSOegQ/Fi
3kaf5cP0ak1g3alR0VjcwU8h9ERBLzpvUpqXP7HIXoz1RtUijEj530a3t1HzA9ddCvId7TLZM/jK
F0CJgiuvbsqLnCynSh/nykBmhJSf6r6trcwWWPohEg5ZvdZpXigXSIlpK+SMnFDD8VeWZ0VohShK
aywZw+9kvkoKJ7Zwjh0L/DXQyNLDGdesnn4xq5OZPBrjD86B2ORUWTkNE0RqQwMGt0Dly5wfp+Zx
JE4hunX4mCn3puHn+q0mc8Zkeati05Vp1vUyxKpC4c6UMzyqG2uI3zjr4lxqGhNLUEuvlbqHlQI1
WXqplXZ1pgp0yIY4n0niXAEak6sMZqK0eYeDR0702QJCX0olHz1GKGGijGmLVlRYhtO8Z2PJSbTF
ewM8+rlTfa/uxzMvO+P8HLYzU4R1MQUYPXVSIHugIDKqINe76UO0Z9qj/Hl/ozlnQGcSF7Ndliig
iUs7P/eGP/2JaPzqtcI2YSAtEwJ6izM2BqUX5YqdopGwvwTOPcq2XmbQlU1djTxdjJ8N9VXPfwjQ
wuyPSt3Z+5a2x90/ThvbgsnGoQvKCbmJcYNngS0elDvVBzsZ9zLgveHZBkw1q9Vc5ngUpDq5T0U0
WUDzFszKzaCbTylEtEEd6nRd+BovrZdI6I2A0qjTZc6Kee7BhJc0TXXZxNAi7tuHXAd+9S/Puc5E
k2Aw1RJUuIhfcW5J/ctYhFajfenCJ0Q1cI+e8uYSoAkVD+3fJUU6E2HCISQi1Qp3svF16c65FlgF
L4zxHus6E1qiUFSrIkYvpj9R7HFOmdY9FAoVdzmn9nyXH6nYuwyi9USxoF71aHILBr/JmaBippuY
JNbZa66akiQwCRB8lLWsv5ms+B0ySHneee0tupxfE6Z/TbFHEfqakFLD89LRUZdcXjrtXihcM8EL
3QNNqTVFL5wDuZ2hfRhk/HNuOgkU2hgMmYbgPHahj5ffcz/q52JSXRNjXVGRO6Qr7hoQV1W5cVBH
iQMf2z4iHz+B8aO6z5sy0oHxm/rKCsrPccIJ0b+JBf+zYBD5vxUmVYsMVEoRo9MX4GbvEye3kx/A
6aKeVdnjNy4KYjun+LBHV7yq/jaDZkztjJxC8psjxenSqlJgSdx+2m/i6Ycl5vEl9hmpzBm3wyxX
lhapjpSNp7GWrT5p75I0cPNgOjeJfsxT6Z7jOnTXfu+rBlvjDsHGJQn01lf84h1ZDlXxz61DaXOE
u8Tn7uq+nxiEjXRBKRCtgj35tjq2Vn6iws2aM9nDV0qAxC/TbSdqH5vLOOZCkiiSY2TWmOnw+rpw
0jQ+idHMuX65H5GJcZWYLn2novJKaSZjPMq0o4qRM35he/ui/3dB7z9k5ZcFGJujgkJW0rCxBCD/
0T9Ur1PxPZB4JKScvXuPqStT2kKkQEpxOSxq6g+abo0CeudS+0fX68eKaHhbmZFqI0uJAv+HzItF
lNhSuYI1HLd7Dy4rE0FdQsVlgdtFx+542z1GKIlPdn1pru8EFg/7p4pnjQkdo15JgtLjxSxkl7D3
45ATbHnfhQkYY0ZFp0Bx4PSzYCm4whQ8D1MOWcpv3qQfn4W5VRotAs4+xyqyo4wJeRSGaEnIuMvO
vRNfAHH4LFmRW5+DKxeku538f5hmokRHKl2tZ3QTOqeJLdGjSeZw+Tn40nrlBYpQi0shu/EjrwDB
21smXtRx2Y6thqmeWryXi08k/TLmnLcjzz2YUCEPoZwmOeDicfvcd5+a4Wnf/ThLeAeBrpy9m3Gc
KlpSm8t/iPBdMVJL7znX8W/aXf9+ovc6zsrIoI9Q7ZxwojCZeSvdpBrAZSlSK/RgAKAb3yiAzrCm
h/yI9gR6ierxTyv4H7+BCRwkSQezHWnVpPyUBFeVOzLHyQFYlp2ino0JGDB6BGgOkPoTxlwb9Fl4
KSPHJSQmYgC2EwhNRs9a9jDMX6bs275L8A4zy6XTkDqOFAq7b5zgPvoHtPxWBDRZZzUuWFFuJQ9c
t8/NTeDycNy8lTFRZFG7Mc/o3DcY+iypuNVlzs27jWk2PryACRYgbcjHiOB1MVD+HMFqreQ2BucF
RV2FrrBYJVpIsj0/Eqf05gOvfsZLTN8LK6uTAJL1ttYhw4eJhsCP0NRWz+HJdBWrPIo35A8xpKv1
MuFDKOeimmkCMNrFEWriXumrVyp3FB0yN3J5hRje+tgppEDPQwprA6jzkdhU/6Mg1vLQgu+iu0qH
wFV4hfrfACL+/aLsUJIwqQ0+KXKp1p1dnVahHP0KrXRrsk2fhv3oFHop74jQaLGTCrN4iKLsFvBA
I5okR9o3Vw+h252LgwlsSVxY3G3dru19LJJ5z5R5DUJLE5d4p2nQAwTvUyNYXTp4Yh/YQ9Wi7juh
Vxj3h04hx2KUD/shgXduWIEkIsYVxpYQEkabynKmbg7J0clejsuh+UYVpekwRVNbyc3gKWceivA3
Dd+P9TNJTAHB4qQz8JEHNBUqDwMyIEMNvM4F5MUens2jyrkWtydKPg6OzISiZsoWYUBzAdVUGUWI
4Aiyb3/ygETxlVNylKF4V/sZscLLT4jtcBqA8rcka3hWP/OEJ+gp3fM2JmqRRlazJUUSIIFBofW7
MwVrJlwJQ074lZl0ZqpCFc9LlD10c/GChviSoXAciWeCiUepJM+R3KEcKOiRJfeSPQRcXZJtG4YI
1nSIRUGI/r9PBGUkS1kbOCzal8XDflnZI6a7C0RbNNAp1AOPk0G29k/IZh5lYlZYNWTgK9iqMFgz
tDZQkQomQm+TobDzbLQaIeI8f3hmaFxa3R9GFIyTDKyrkwavY/5aK1gd4WDMNvdvtRQm2CiGEotq
gmwt6N6m8prPL/tbtV1eWxmgP2C1iFIbB8jD42x1jnQq7opH5a5zFS/8JHCHuHn7xQQOCPvWUq6i
Grs0hj2TH830rIqcpGL70luth4kVwwyyIlHBZTB5oqe/SW58ko7ND4oryp3onvfq2EaKQCQFXCNE
NyWZ+UCCNmukker3dPpdRWUBlgmMJ5+Hc3DoL5JFW3/yXfFltHjNR7qUXyLRyvQv+2nI4DdAklvp
nWhJs/p5ioxztogeBMk5z4btMsnKGLOvEMOqi4TCmIzSDC0dByoNolOZZ9c+QuaUtRhSqQyrqUK/
UXl1/E3rGhENFRB9UQdvw3+9VJ8aSYmplllyBBew7ECZY7TRUqKytUPncM7EVkKxsvae5qzORCqb
Calxx743dcsHSpMznQwrsOpH/qjp1qlYGWOJR2NFMYdAwAuirX+Y40UFolg1uYAm6oasr6ysKMzn
K+Yl6wUNk5Al3kAv73MNZ8EmR0O2ZVuy/g8oVY5FFsMETt226sFC68RQ8gbX0O0AIGccIz0hTu7M
Zx7cYStSrlbI9gmSIlJI2yCQBUvjkYo49Rz7+47B+VTsYMOspEBK6biT5fpGkDM7a4Cl0JY/uL1W
CzGYiNyYA9GMlvaOu5OmXMXibKp3+wvZihxrE0zkaMN41BJKLC8TaDkki+CUY+iL2vJ1HBp33xZv
0xjPa0gaTCb1PE2EeHw9eWn0TRwH7++sMFmZEmaZbix00+SXWX5NqrtIef07E0xG1o5aoOYlmjVx
cGcKt0b8RRD/ICNbfxcmzAWLFhoYfsKZITd5dalrTmmQc0bYuQXF1GYS6QkokhSwt6bzbR3zeCk4
n5udWlAXlAzGBbFzLs5x8NKDT6R42P8Qm1Ptq21i5xbSIVymakYiId7OgMDnrnjWr+KhOiuILgBo
v4EJ6YljkxPO2BGGpE9FCJLi04y2EtkqJDRQMIj95AURFOz+aIDUf+cMJhMHEkGp8ypCeURZ8Kwp
NVs2U86p4d2rJhMIwqhq5kLBqpACqvY8DAclbZ8ls/sSG7otLxJGKEwnbxVXDhd7f0t5nsIEhrQZ
paB/n6wyQ7vQY3ucMbfYcOXgtt7ra29hQoMR63iZgD4CGWH8UEFrOkBpQAVfEB/dTn/yzi1rMiFi
Mbs5UCklJ5luC/XYJ5esfqyE7/sbxzvFTJRYgirQJgM3XSlcI+2TxAOV7n8YnTBvtrLOtVKiYy11
UTwKUX3G++MH1F2c/WXwzDDYnSbUOi3PUA7r2top5dDVZO1UBg3HzP5u6axYKwlyWe1yXNqdOVta
/CXkHqL90AAq+v8mpxGmjeY4oJnHlxFVrwxit2+KNcYAWVFpPF4BgrdvdMGr7FQIpyrO6fhP1xya
5aIuR1Ie/+7T0J+wMtFVcVqZFHEbhwh39VXSZ4vob/tG6Ln7/WHR2Q72PJGwqRPEHklP7AIN5MQ1
6taKYDJeZk6w4XkBEwSSRCXCWKPWO0S51ZWH0OTqse/HGZ0wh3+YpVpoddxKdMiN8lKHp+JAB9xi
r/6D+caPkKazzyEtUYsgbihuJPpGyF3LbSHuv4B0tletaEU30hbNe42vcJaz+dAcKHuFhkJ8xVVY
ohFrxxXYfvWkLlIT/7xch+Y4ZXZ1pI/oBwWs1z3mrhVMJEhWf6FIg/nAxTbQL7Nnnu7Gyt0XguGH
LEWKSiEAwWm4xBi9KtENGyB9B8JtV/q2uAUEkP7aMhM6lsQkUJ7AGZhzVzWt8KBRIgu/gHUDMkgZ
htHfZhQR+giE97z6wWatZOVG75Xe1brVuY1nOcNXNm7oEGHmxTcAdw0Q9nxv/T1LvMSN51ZMXKmi
XO4EehWPp/QlPOBhfcaQSYyCNT0lLSeB4nkVk2CYQtQPGT2Q86k7ioefuA4+U9/mtM56G5nYohdz
GEn0hSMcFo82UuVrhknBxW0wq8NtsXPC5nvDcPXR6iAHwxJtbdIw0z0N4CIxr9I/wvNi0wm25NwA
YhwdA96zlGeXyTpIHjXmomq6E0N22Yra+T6XtHMhjo0ly4mdKbwBk83S5Gpf2XZ4UKuqrMnY1+yo
lkAcCdfBlk/tEzI37hjbfuams13xMkhywHtha1Hg/ULtgOu0zQsrSf4Em7NeFRNsIlmCWHeHukgB
trlq+k6a2Z5iHqEF575jG+AzptfiQEDBbJAwaDKSU9hPHDDLe297J2yyvW8tbMxWauCJrZteJV94
0zHBtRxrfzho/0z3+UW4l+3MJRgfo2oddBIiswVvP4vYnPxY7ycTUxSty1s5RAFWD932hfbHjc+9
Px1McKCYfl9aol06RgdKOl7tl+czTHwJoyFGUwaJmCwoL32suurcH4R+KKEAmrn7y6Sr2NtrJsaE
ZTEXES1JVrEj9U+m6oQKB93C/Z5MAmO0ciQm9HvSCR4FxG3BF+FA2cZaC1PB1+ZcUnnwwBqP0w8R
qe18kK6mw8tteLvKxBktR86ZVHgWLOHsKkJlKaPkV+JNpzzubynniLCtqc40B82csKWicczjs1Zx
Wje8+MV2w0mkhovchEBPT9JkDaJi10J/XOTersbFG4Zcs1IhBaZxOHRL6ZJQ4ZwNzlayjfFRE4sx
ofB3QQD+VQndPo4spalvoNTJya95pphEpqj6vDVLEVFNmb/oQW/HBsmsMvomCKKz/9149y3b/54N
bQFbFZbVARJDR14iQIrrN0BhqODS6761TQz8Kr6wqjPm2LRjQ8t+g0ds8mKElgA25+4SnKojgG2Q
q9ScKHcmV782ruCPj6nHgxxw8lO2/62nYZGUMRwpEb8b4Y00Pk1GaMcZJiZeZHLcXzB3e5lQM6Gb
NKcKioSKHx7mmwRjpBMa6tAWPvTgkdu3xolrbJt7rggGsDTEnEb7PjeFFXVveHlY+0a4S2JiimSE
ozAL1GM8KFfGh/iU24AjvjM3QyyZ90LnRBaWUWIE7fhPiMCgXqr8uES8tybPAFM6KRQ5AkUpbp5c
GywxuS1SbsOIk6qzaudyrhddBfLQd56G8bocMDxqB7eaJ1mYGeOkErxLXGHCx6AEoVz28DlIzzb4
LGjwldcIfOn0FUbe1Hvlk4QWOGgSeAA+jgMqdKtX6fQSxhhOKOGAc3eZ0htFPxi8i5Vngv77ykQY
5sVShNjKJbmY/V3ao0P6BzIEqyDFtve6sDUw2w6YQEk+i+ZBDkZL5pEqcR4ALNGDOtVyIQz4Rnqk
WCFxVXIqR+TlaWCbUs05srw9Y3KRThoyEqa4nNXlKoleL13S5K+aIWDS/u9nAZuNUta0/lyPXyXh
IKkvfxd12A6oaSaTHqjYsPCKlryX+7HduaYvWRj+5j/mOTGB5XDoh2lUSxOOTHzzFgfJE78JrvIU
PM6Qhc9vTXgf5xvxLNIQsvJrXRMMYkZ4M835Y9vdJjlvAzlJhcpEhabKQvgAcDyU6Ih2en5OD4ES
5wVTrC7dyPiRV5PhuDkroJBMQtXNCtouebicAiCiclJbzQwl4hgv+oI4+17C20QmOKAwaSyNQgHE
y6PSntqak4Xy/j7d49VHysxiaA2FFkG0T43qm9Pz/u/n3a0sO4MKhGlFZABDUClWLYrJy/3wWGTv
KMTY4yUMvM/DBIbJWBaxrehDXUr92jStYljwYH8GC1s1cl5EnCDE0jXMaTwtmCUDV1FjHMLAhAuM
vlBKHBfgmNGYfssY5rVuVDQQ1aNXEnQNBgpb0zjHlWeGSRrAhwqUCYVbz+lBnwJoxR0TfLF9d9g+
sqpkQu1KVU0Werdg9luSI9QdRq28BgPG3qXuMKJjKpSTu29q27M/TDGerWk4qI2ObZMmCMeQ/L4Q
VF5eQrf+12f3hw0mF+4EU530EkCJ0R7d5i4+VQcV1DTZPQ9Vu/1xPgwxbg0tl4SELT5OkD5W+klS
3oLkaX+/flPu/bDBXHgikaRepGoH8q2BLPhrd8ygr5aaFookimd8Cz0uuQ/nG7G0qokqxqWq4lKi
gHBAs890ajD0Fcv0mxMqvuc/q2mL0N4RMTEsEnbGvWtCoRqpUAwl5KCEfAlEoBRIx8o2reDz6L02
vxu0xmRdU4mpKMyhqqcJRJA1Or6yeUPEY4ghuN70OB+OZ4RxjjjAE2mRCzQYUyttrOYCdbwUlOK6
3TUWqOGm96uQD03b5HTRVqtjPEYbO8S/pKSwu87Tn/A/5Ad9cCeeAcA5+ST6ul99093oJbyTXXLm
1YI4C2czKKNvwnJpEexN8yRIrph8UppXzubSJOKXI/6xRjZvSkxRS7IYpyL4AtHfW+HB/Kr7xJHw
0IlcvPZ5F9gmfn61qSqTNnV90BZCC4PKveGrIG2q4aPm1wkzysoFDWOPByShX2lvhUwaRZY6EgMN
N/TUhvZUvOhRBSc95fqPYjwjbqbj2/6ebp761ZbSf1/lHGkzR0JB72hBXbyshPq2xD3nmxfNygZ1
nZUNKc2nwCC4aGZfDCnjEIILhKIPc+9qT+lRBjcbOZSvfci54LafqpKk6LKG/4BN47+Gm8rQhZ+s
ShDdJm6GGcf5OxBhtna7vCDs2NFJuNDQtr+nm0dhZZb5iMWU58BkzOjV/T/SvqtHblzr9hcJkCgq
vSpU7pz7RbDdtnLO+vXfos8dl4atUzy3jQHmpYHaJrW5815LvrKszrbkm1p+vSxj9U4XMrjv1o/5
aKWBbLgTuvWHJozJDXhGfbuZup+aGhLvsrj1AinRLNRDLBNPgrvKIFEjNEDRlI/32T1bpWC4ygh/
tsNOpC+rKvlHFOFnNKYoblRzxhtQ6M9SuQNFzuWzrH+ef45C+I58EGAGhCgsUMh+yNGP0nrNQlFs
tW45zofgG2JZHSWWUki9q9+p+3GDGQO7eap3KdAUGCzpdBQVHgVfiPBtschHuGAyfpN4Xz+yOWj6
8B8I1Gijf6WEsTgcpwyJmmsTwfCHG3f7oXhK5JMSCcZeBR+Jb4oF+py2na7DWWNVI8mxqKX+MpWn
v9IEviumdlZaDQ0rZU21PRWSnWOiWxLNgK0/1T/6RthRF+bP9Iu2jrFYA3qs+3nedfHWkLyqDwXW
TiSG/X0hZtJbrJ/q+P4ldpHn4Vc9we3PKGp++7tL4+LsoK2pmVFk+v1wrMimqnf+V2jq9YV+cUFU
YgxSo1IYG7MAy+l1Ut60Iiou4QPl4iXZz40gNACorTww4C/l9Bt7K3Gkp+YEu/YebUR2TaDSfBOr
S2mU5GaJV2NRp0MB3Up/GdPdX30dvpFlqV2SyibyYDV9D+uHoH8Npd3fieBefzFlwFylcG+0OBqN
5JRtbJfISy5LEXgBflkniQ0zlwtsxOrlsJGibgueDu/vRHA+VJt6KbAobHSVfCjF9YBY67KA31bq
Uzh3VmS+IeX3yDfGAYrcuvNm3JugYgtvijtGvINlxLfWQ+i6C1zGqxV75VPxgLzu72w135DyuzEr
S8Y51yh3vfRYWw+WIbDVok/FWQRjmEeMqsMdSMa7VdyCN0Bwj+uFq8U9cgbBV+b/B/ahJ0BqpV4M
aBH9Ud3Km/8FtHg9+16I42zDCEThrgk1OJ8bfRth2EpyDDTWZqBTxt7/gCgusAx8E0qb+yTGXAnS
jPfgugQIQrENnhgmrG6n36xDfBA381bBChY29lM2XCUyKUq4iwYcfcaNtkFQV7gxUlZASjBo+ngr
7apdfgeaMvfysxB4Kr5fZeajMQctCih1eaMVuy7ZgPLWFEXh66sH56/IN6q0plBjhRHq9ZZdPP+H
Zcs/BfvOTW6lK7rJMOJC7y8f7b+kHH+cPd+jyuW0tgwLQum2tLaSDbvlMFh84DL8KIidnYo949LT
JHGyuloAW5yXizNyAKtilAiiGZVRD8b4dpfsu329FQ3ridSVizQMJHMZYdVJmmDUUy+byTaNNN6p
I7UEL5+ZjgsGlG9ktZ08Z7qKiXCfbnyk27pD/cJJi/sSyP+XP51IFGdjsA8wlPqER4jmmZPKH1J2
XSijnU67bPz4O1GcfZnLdDbojNgjj+/jNrDT+V32ncxy0ioXnGp9beSsFXxdxsoLdahz8EAl8KP1
9FyEt5nm9vWPKL4Js73fba3w5+XjCfzBpzINJbqZNjCfpbWv0VNPBC5NYD/4qoyGrShDGsCiJY2J
0zYPRf5EixtVNHQkUHO+pQXcCK1oY2A3WHF8XRWd51vNJskHQTwtui3290XcbjatUs8MyGoIgMp/
1VNBV2kV6WNh6TXOLsRFPBTzBG0LCxtO2viBhMoDsYGt1k5rN7WbXv9n+0FYPiOXX6/GGYqgmqy2
Yw2z0u1QVC43DO1cvjWA2RbfiaySyN7z3a1RrUatU0y0507kIHvNVvKCp/F+2Awo1UWbdGt6skAT
RQEeD0Qu16WUA/iO2dzJYcx/ybfyI8eUr/zQH+hH4zK6z/6nxXi0f1d+pxdh4i/SU86a5FoHgyyj
rt2+Gj8irLRjrX1rnozSkTctg7R+CQ8ioYInyPfBKtrWo2mgzN1Pt0UT2/KkOL3sGZ2grScKxXio
8tjPh8EfcbhqupmKe1pupdqVlG8JfR3pUyDthraypyG04/Hb+KU10rPt5JHKs65JmwjZKLjBn3Tz
2QKow/B82VYKD8gVC/WMSlHBnKkJ/OIb2vjpQY1zesz7OHj2e+lOUpL3oKaOHmiGI5Hspm2071Uw
vZNsfhP8Y1YfrEpQKtWA6mv9RlBY2KIuzBrdHFhr650RkQR3DL0K4/HP9Chejlp1uGdhfIlMBhCQ
VOrI8LAMbNPxRipdUr0ahmxrvXf5YKs4PPpCFjv44mDBrEl6maOmiPkuEwBS3RM60leYQN6FoAlh
jEXErWEGQy+9KoTMPasmfiGd+8ZzWepzSyZUHItjZt230v3l44l+n3MhapJkcurDU0VNdSNJlZdi
BvKyCNHH4pxISZKKaArCiCFKXKW/VprbTgPemGXPmmigaD3dW9wX5zda05dHc8R9hcDe0nbFv6Zx
RBOAq+ZzIYydfKEaRmn506RCDVUg6ub3WvpifQmMYCGCCy3jyRjDmIHPUvlqnu6HdNPNAhVYr2ct
ZHBeAKjDlaEVaOSEe4LGH3JIp32htrwJnHZb7cUYqaKvxNez0izXsg4QLq5/5W9Vd0SWg5mIfWyz
XRpR8Ux0vk+FLS37Z1rBUX8g9XAyr9gm4PnqgEO3yVxxvW49dD5fKT+TnYBwkXYG4kz5gDIU0jgK
uFnVS4QNI8H75WtdwZihfsJUUJ7fo+JpVl4vP16mX5+yqMVBOPuQmYNOolAGDpaqt54po+oUzsDH
17+PZbIBXMtdO3cCk7vu2NB4AycwkRXCU5gaaZ71IWtlag8pA9C7CxByYi0hxUAB2LtMIdrbakxC
Vdm0AHiGQ3D9fQU7o43GKBIt9Yep22VdusDlz6Afl29z/WQLQZwzqedJ0TUEQAj6eteyN6ET3wRo
r4MLwA6FsJXrjZ2FOM57pFUWhkoJ6xGAa668TQ6GFxV42LKbbMBmfflwq9ZwIYxTlUKL9SozR0we
TdaPlHwf0/jNigrn76Rw3sQvrHCaisB0p+Y+mu5K+Woo95dFrJunxUk4J1LKeRVVEkt8f2EHABQz
5j441d7kmpvQ8wXavn5tukY0zJXoYLL8txOhkqZjiwJVVtl/MYpdATDfIPvKK6ZnGZwXaax07ggb
gm3kbZo7obb1rati2PXZzmy+UtJdyOK8iVprVZkRnEcl2MmiwPSsRQNHq1em6aaqYjNQoTxKB9VM
kxoxNiVSSuzE+kmj+0wX5L4iGZw257OWz6GKVZe07nal8qIr3Ssm5QXTyatSdNWQNVWRTcJX+bMR
u/HAgWJSBlsJT1piOZkhOMqqj1gI4dRZ75WxSlRkt/EQPfoa2WJATPRkRAfhtLhRolgJld/ZLIZ4
7zqPOIqr7iRPebeumr1+FGNPiY7FKXWZA5hcxjw0lLpDFnk99IJ7W/UKi3vjNJk0ZtUDIAXbTkFn
90HsWHJhjzlxTF/QehMcha/iR2Wu5kZDDbfA6op8bP3nyxZN8HX4ij018zwjbLUIXjVwsIL/Qgh2
LixJkHOL5HDurWzqJgvZgkcq32bWc2TtZU0gYjWbANuvohL8p/KhY2NJVWQR1FoxIeHIWMccyiuC
Jr+PYD+ON5fvbd0TYMDI1AD8h0oIZwVajfU5YqhA4ymY4Yq8FDzWYItlnRXfUT4E4lbr8Atx7H4X
CUVaZ40iMXPAxhoZddw/JPGiiteqwi0EcSYhjipgWHQowsh9f+zU7s6iRHB37HV8ihwXIjiLEEQB
KTSGCYpH5LXBm0nvQYeQzzvivyWvSbkT3N2qYizkceYAOWyHVB3DBY1nWLb0Q9v5e/DOeoAgBa3u
ocHuXot6mnQrgqRbVfqFYM5MyOOUZHoDHQn0VzbXPXdgYqCixfz1DcWzGH7IVm2yIRn0jK1qDZ7i
Rp65VbAFgnWJa1YbjQChgRQbDLcsb/NfpL0oj2I6ceGDmlyQXJF+TmrG6T6TZ1O/Tptjp8d2TgdB
HCnQTT76bwP077MAwXjaem1Z22MpytvXVcUwNEMhhm7K3ElqKUkjU2EIf8g/YW6HIw2gI3AjXffr
slquH+YsinvRdLTGfFYs7PCB47p6KYCoeVnAuvadBXAvOWj1qqYqTG4nj46mfK9bwzZiURtdJIV7
zI3exZLMJuRDc8LExo4aT13w/fJJRFfFPWCpU7Qm0lC60ctbPX8qh7fLv7+elFsK6OIVWdEUnkJP
CQ0zriWWoDB6820PILnZkbZfQ3XWz4J4Prkg6iI6KwpuaybfaBA/EoVuBYdhqdun17iQwaV2SUTw
pXMk5gzWvv9otkSyUxieTXcC1eFV6XSFIBxa1YGFRPb9Fs6pJeas6y0MbK3vgtEbjKdCE52KfeNL
p+KeCyryilnHeJmNxwo1qWu9UqfERGJwYrP9/hENfxCbimH0V73V4nDcMyrStPXnEtcZ7xk7EOt/
s0kGkd9dz8hRZSCWbGiqxm9C56nix0WOS2yVW7VWMG2nQd8n7NB/ZG3lxpjzj5QTaYEjLJq1Wf9+
f0TzQWaiF6Y0poicgvxHqb5Ftdf6IifMLOfn73eWwVlWHxDFGSmRalSZpx8YiLsGgrxn/VX1pH0m
GJZeX1w4XyY/DaLNel0qBJOeyk3nmYf4ERsTXv3S2vMBzBKOutUBz8NKRkA+ffmqzpwPyz3B1C+J
mQwEbf/yzi9P4XhU9WednGRyJEB9CWoR/+2qhbTAAqbJFB2W38q1eIGV2cakYCAFVZVtB2ygtFHm
CewKC9E/f8GzDPb3hQwrjOLYMlD7YCFodc1SuB7jS7WNRYmDiNV01REvDsTdIGYmksLvcIO+VTz2
BOzIkrqlZnOTNqOjm7MIy110gZwJkypaplMKwxwVv+Lu1zD9vHx7qyHS4jyc+aoTabB8A26yDk1b
kw5RJW/q6lfVCeSw37n0kThrVelRhsEMyLHor4YcZ8wez0LWyzUhwLdTDWIZsoE67L81QauVDhxC
mMVoPOnGeCVedxW6w2AjA0K9krwMD18b4F/K5BRi0NRkGCaYYQMATVOQ20EnMBqrUcBSBKcDs0LD
iGLaGaX55roBaZD0zkiDALhzf1kZRPfH/r54SbGBznZnsWUEad7U5QHO2mkmIaremk4vz8PpQkKn
tKtqUDvqVyWmkcuNir7rR/gS7MtnbGvtDM0RwcT/Lkvx+reUyYeDeWOOagaZjZeDib7bdpUz7hug
2gUYWmPFH8aGLF3rpT1t8vvqNIHbJ90yoHwUULH8AXIIp9qlwGxiFGWX7301aTcUJOwo51O4WE6J
ABwDhvcAiYp/BW4yb8RioLb9Z3tOtEi+2l1aSuP0qQJA1oQ5HNy8uQ361v4+jdmmib4VsWKnw5Nv
7A3FG+3cbtMj7UUEsavDmEvxnJalJDbqwoS9Jtgzszb+lm1DBl6w1a6kK+SkYN+09oyDUxTKrKr3
4pY5vWvzdGikBtG0KQ32lH7361dtvLv8Kdf8w/JwvJ7FYxfSCIdLTflRCrHkGZWYNaU/ZrPC6BsR
zOSsRmdLeVwKkqQMErOFP8oo+p/J85icgv4tpm9lvgumIy29KPtZBKl9+ZirT3hxlVwFIQwqPaW9
hJEYnz4rlnkgk3C7lCn9pyd7lsGDgo/JFERSjaMNjrnNb9vQBmuTl+0HrCy0P/+HrutaLWtxlzxE
OPLuxADOL8L4bbkHFcGuP6rb7FZM0LrmdA1FI6BQUOCt+JnBILeiEQT26Ba2g2OosyuFylYNGnuQ
Fe/yh1rt3y1lcY9dCeNqCCXYdHmr3aAzBFIm/7HbKAc2E9xh6Fkgb/2Rnc/GPTK16KMqZ/uABCX1
6ho8t47+oT+2gKACa9+V4Q5HUXFEJJJ7A2mQ162s411b9V1tPurSxgDWneBc69p4Phen8aWeJVqe
QeNZH5Sh6MYACe1ttjEeH4edsD3BYpXP2v9HHj90FueDPsFhsPRuemaVwRSTO+U1wwf/H1R//T2f
pXFZUERLM+8KnK5+nTfEoZ6CAQfDMWCR5d9rAJIAwUDwzfhpsxo1rjBOgOQcRABuyr6HYW3rrcCv
ioRwbjXXrb4nv3kximKjK+kpyxunSkRiRG+Mp/gI26rTSZxBAYH60nn1Pju0R+qyKi7IpMXrj+tO
5vy12LkXcRqaB0mh5phcC+XuUDbSN1+tjlYQvQXUtNP4p0D1RarIPem0iupYmVABGBxymE8NNjYk
J9pL2+7hf1DFdSt8PhznQYs6mC3TxKRNU0027R9ntLLkmDgTyR1jeDSjk5q79ZdWsAzFhN6ZFvZJ
CXdIi4KHq2MhmD5vx+aU1Q+Xb3FdF8+/zx3L12hngf4WVc949hRMpU+teU+7VhAQiMRwtlCmI9UB
PoJ3NT7JUWrH5GpS3y8fZT0hWdwVZwv1GLhoaDYD96E4hcNxfDW0PbXuGwkzX8c02o2A8bgsUnAs
vodGx8mydEDFuqkuOXEDrp5Rsfv59bKUdSv45xvxY1dz0PdpGKGOL6t5v0nGOd0qlhCeaq1wt9A0
ftIKgN5dqkSwtebw7svvo3RUC69KT6hQj1stfr58JtHNcTawmlVZ8mv4Y9Pv3A7YjKYMpIxRdv5O
DBdmdEU16VkNdwU4JzW7q8JvgS6YPBB9HXbShdWziCyjYYbwrE/Cndm/qEbufuEQePyKbuq6TPl+
kRbRpp9bfP8oprsqUF5qkFMPor7f6hf5I0XjiR8Q1pbtrMNbKG1pR+aTH1wXX6l8GwsZ3FdXM8mQ
a4kRJWDRppYMBxDZ3hiRr3z1hRj+q/dSPuQEVZ046O3A/BYmsR0Zb5e/yuquw/Iw3IfXYxBxlB0O
U7vhLXWklxi4qtZT59Z2u2WcotJ+FowEib4R5w3SMgznkOIbNcm+yk9NtlGkveBY7Bt8ivAWl8d5
BKPQ1CqXURtVbuihu2ct0cTR3gvQT/ZXgSuCLRcdifMMk5/qw5Aj6WjGmyLco29vS5PAgIpkcI5B
HpKwKllrT81vLDRAio9MxHUuEPHbNy2sAAjjgkxhPZ2poA7RNDsoSlsyRY90NcQ6fxy+cN2Vah8V
JvzoWOLnladRuW4aMA7Fb6n187IiiE7Ewq/FifpSBdk061Ra0Xun7OTwvRsEUQFT1wuq9juAXYiI
zKGPZB3Bx1y+qX5nx9b1rBd2K+TzE52FMwiVVk9W1ECQ3GxitNv7bSPsI4oOw/4Ni8MoANrLMgpz
8B8+E8UG6hOao/6b5OXHNrVVLzy01LUeL38m9k+/dIecSTCzJml8FX3xID7oqNMJsWZXw+yFynH2
oA3MLM5V1DsM8HVqm2prumZoZ1ihrbe+IxIn+lKcORhUzUD7EHGB35zU4VbJAzsXIbOKZHDmYE5j
tZF9JmPe9cOzLx3k6CtBwfnS+L2alpaYu9LwVWTEUYEi21QbHy5/+PX0biGDS46LuDQttUdsMzjF
s7IB1OK9vwmvFeR2BKtCoqmV9ZoeTJdGQJSKQS7uESVZaHSNgZ5PPbdHaZKPchfuME/hyFNvD0Ai
btXoIyfljmCXqE1rkWNa/2x/5PO5uSaZbSl1yMDa1/mVsaEYgW2etHdGCR/v2q3ldk7xcvmS1x/1
WSYXsIShZiVFiHk/qz9O9S34hZ0AuJbt22UxTOM+P+KzGO5qyyomBsMOQlWFHSzZdpsGS+MiBoZ1
73EWw5mofghkv2tYOWWubal+mMytJO0M69YUDf2uF/PPyqJzZonUCdjK2Mpz8K3eWy8sNU9O1Z61
h1TUisRcciLt4MxUGDQKunkw8f8fGabo/jjjNJV6rkwmGnla2DiN/hDEqd3Hey1vbF35dlklROfh
jFQYWygfjjgPuOveSN7szEi+GUtVZEWYlbigegareyzcVj+MLfJmipnmvXlnwLwr99q22WOZxxWp
n8iC8GinANNUp6SEK6Hb7Pr3MAqAIBifbumEgunWdbf4R9X5yaFWHSJlDBCPNVN5KOXsqpfADnX5
E7HP/fnqTNhCU0FzlzfyeTZ2vWQhUpbUDzKUdqVvhhHg0fG76btj3W8vi/svBv8sjzNG1thJVPdV
NrjI0EFTNwQoSrNpvXCXbBAECsqUq4vVBjnL46ySmjcYvqngYOQDAUNbZeJ/DMxSCewKQ6AShlIY
Nqlpj8/mMd8WQM/Jt6KtDuGpOaNVqkkTEtYWbFDBbDGySb3gkDjNj/Qb26zWRIBBqxTly2NzpitX
27JMQxR1Cg+QkwcVUP7YJN+pL9nTvO1coFofUsCJohmMtqvgztf9zfnKOSuG4QEqRxksjKpKDvZZ
3HYo3TT1unESKO/6AzlL4mxZWILUGI0szFPmGgLi6hqJhXdZYVdNmEoow30EvDGPV1jkVZnLBiLi
BlR0+T6x9pUIYGb1vhYiuCdRTpEF0UiIEyl2/PR7TfKdFB+LJHEun2X1uhaCuLeQhNM8gNcElb7x
SIonqgkCxnXbuBDAqXlYqaOS97D3DDpZ+U2HGJzYyFW+FTXDRN+FU3ClixKpt/Cuy/CpmZ7UBgw7
xf3l+1qfHVich9PkCtlwqlLY+n5TPVubYkv33cbYqk7i5lcilAvR1+GUuda00GgSPNm87jBZM26C
XBcowPqlaaYuG7qiWjyORlkPVJFbaBqKcI6JPYmuqWwDhA6X7239JGcx3LUZQxBUQQgxVqvtyi7Y
mVK9uyxi3aKqZxncbc2NRbUQoGRu+To5LN4ENLKnXI8gxIPbvxElDutHsoilG6rGdk3+HWEEQRRF
6oCaRYEdVOWg54LEYP3LnH+fe5rzwECsWUuyGd7D6ddAfib53VeujBIDC7wyBk55jl85z6pYsQDp
Nx3UzXDNsM/83QxcERWshV+c3lqI41K7pE2HIi1hbeos9Eq58iwSirRg9doWMsi/P8sop3pWVagq
AyV7cshkK26K2r/dxXb1Kl1NgOZNRzvYiOC5VtVhIZdXh3KkY14gjdOVu7HequnL5W8l+n1OHdIg
jodkgtdJqmPZxyjEiXzBKsCYsTgCu9pFzBzQyTdDGemafOhdNrVFUts4+mBfnTbWoXAxwXAibimM
hURH4wy3ZQ6mUrAMWC18R1b6e1kJni/fnkgrOPtTT6VkTWy2OZdru4k+iuAbaURtM/YjnwLnxf1x
BiigaWXijSFwTqptpWU7pTEPkRl4siJtgWbgXT7TapCwEMelUqUWIKwaVNOVtREkawkBmn/fm7ZO
gOcdihgW129QZ80aE/ExvxxBplRWcnwqN6tCe6xDx+9KO5i/Xz7Tf9HBP2L4vG2GbCMzICY9oa3J
YI/axsm/J1eVO7hICADGMCDdltxIEXjCdf9Bz6I564RlCd3vTPgPtkDFtgrAvvumAbJwcvuraCM9
Xj6q4EL5VE4v23ZUE2hLEVpbw9QOem+4HR22l8WsRyyLY3GGqZRJadWtyhKNwdOdZptd1cfGrfb9
1XC0BIMm6zp5vkPOSiV9WIDJGOFenz7N2bzNzBsrIYhfvtQBXZyK3e7CVs1SQ7s5R0YxYh9e0g+V
dQgngQdehTfDIPE/Om9whkk1xon67OrSk/VD9gDGgNy0BYyl4enIDwnAv6RbEf7VuhU5C+VMVZ5L
bV5LUMN4xohsI22UcdqNWuQquuyppWhMU/TFOKM1oBRohBYaVaSPHAMWf2jAsaSDalsT7AcJHxhn
sEwq+1bmo9JqPEy4zOhAb1u7/1VjdaB0UmcUdBVFtoTfiAwtP/QLglh9gj+LdvSguBWwa3TVjhwG
uFqDmDa2p10hMGLrL9tCT1sHEzLlRw6KSpfNksKG9aNlR+FH0io2qSWBvWK39dnbnKVw7zoJQLuT
SrAfXXOi47e8/Snnb3LiRPFdMD4EqiCTW3fSZ3Hcy84qaYREeNDI7w9RkNzGyfyVvhk9i+DeNGB4
/CTXWByg1l4QxnY7zDZpH2MRqsK6zp8Fce9aywk6GUwRzeLZD69MoAqT8rFtRQiZIkXgnnKQRbOZ
WZDTY35Gj7+30nUoZIFcPYymylTWVVkzLO4wlqEFsaShJC0FgOUrT03wUUW5bQK47rInWTVMfwSB
1O3fJtfvtTRpZpymTWM38DV3nNSDkoWunMaRPShCz7Vawz0L5JvP2Yi5gFJiVaMbf9s+jLsOfaDJ
JTbK7AJbcfkSzd9ljIU7mWoZ7Ixs2iVoI3seMfQGe4RPZcmxe/kWV9/R4lBcfkJnicx9w4xgWO6i
Jne10RQYWpEIzjJYpDAqlTEOGv1h6t4AaSTQBNFtcbZA0fNMHlWYHnm6kektDpFi/liEX7hq4BY3
xZkDZPqF0bNMzqpfiQpM++FXqu6D+Zeu7636RyfclRDdG/eSCtmq5iKGu+/7rTLdz9HH5U+/7pAW
J+LsQUHSeWxDpNu162/D7bgxD92WzaGo29lpD6xpkAIE/EuFsYVYzsWrOqXEZ3lJM19p5k5Hhaeh
e8HZmN5+ckcLIZx1CKKmqOsJySOdHHWTb6TraEtuWM8FE0PCIGnVsp6l8T2KOE2NFHkKnF86O6VB
DnqKrZZaBN2wXr5cyOFyApBZd/XI1vMbD1zdjNT+CCrIvXySd6LWznqgrunUYNNwgHriXlWbB2Yi
a9CO+aYwnfbEVENHn2yTXrNyqXCZZd2en+Vx76tSqG5VPszE/CO4Z58s8GCRELYjwGVUMv0Tw8Io
t1Tg5tff9Vku98ySkfYjarXIxdPYodOTkT+r6qOaf6SjUxt7WRf0zNZ1xbIUohkmwcf8t9+a0LMt
E63Cq6vHrd4QF+n4JiiFveF1q3iWw50LveExlSVYdoYFUyAjv8ewjGt55oO8UTwNbGKsQSzaLxNI
5aGJ1WYmOe2RLozVnj3x7D6Tb4mIvFgkhTMhWdznvVlg6aO1tnL4MRaJ3c2nKBKBsq+b4D93yHNt
hmqrjRTOxa3qW9986gtBfirQBX7PA11TMzRz2A1dutVkrPm+TSI0rfUBSu3PGXhcYbluSDErCGMn
cMPXt837fKSxbQEVSHVoaBcbQF3ditI4oVQurij9wCD1iNqqZqs/qudgV219d76HZ/HUA9Zxj5hF
FmQgq9C3xuKkXKAhZ1VaKmxOfKhtHyy818MzQCZc6Zp5NLrJ7filcbtT4SZ7skkPoi7ZuiE5XzRn
MAujSTOVgUGgXrmfd/WOoX+XYkwGgfLrnKEMiiYoIhlKwyoorJz8G1/noN8mTgcU7vm9xNaJ0PWs
O9Tz6ThzQo2SYF4ViTmjPdbAHI3tRnu8b07VJthYgtBk3RechXGRSedjFq5WEGpHc+ER9eiPuTP1
jxSr3aQXqM1/cXRnYZwxqSwt8tUAJ0v3IEhDu7216U0Gsj5E9hsR8LRISbi4JCdJXwK+FsMtN8FO
3dVYMmTEFcIhEPaP/hz//DkUX7gM4rxouxZJv3yIrtlAQXTd7lnFCONc3cZCqSH3Qi97K7eigtH6
UNL5GfLzJ0YwNqDi+a0pMmYZsKpxyjcjCOEYJArZhe8i3RRoC1+6jOQqDiKMDLkFphm1q15P3DH/
aLXcNsbmL7XF4IyMUePr5Q1cwuDUJ7Y4HhzaneEU+wpgm6YgNhH4h094bnmkarSFMM2KbMXonFBS
bEs4uCuy1gZnUtIhzQZrhI/oN6DI2TAm1a7DyuHo6RumIeFJDIouFMpZlKpuVF9mtfVxo71GOyCE
gcqYlTLJxr+BXCffJrIgVRQ4dIMzLEh5miEeMYelkVMT7rTqS4n7+dlxtqTWrLnWkFYBEML0ut44
KI2ymTsfdNDDw+UUR6T1nCUhTWJSwkitK/KYVKAxtgY7M78rpLTl6u9k8aVLVAsL4MGiju7X5cYo
VQCfdOiWRs6oJF5RpJvLR1svzZ5NCL+LU3RtRMIcZ6tBotp80538od3pLgPFS37IO2G0wh7tBWvJ
Y7gZpZQluoXPxiafFBdnerKcH/k3cEQxLfx++XiCV80DPkjxVBLKJr5K6b1Wv8V1YstfWgVc3CAX
jEzlnCaFjhNFxtHQrqhW24ncupcPIlBBkzMbEzZRy5Lhx5gWtvLT916uHYpkcR5RERHNbIhujTMX
RUhJm7DVUClGgBNqnm+aXqG2u8tnEonhLMRsJKoiMc7zcKK/yJDuB9o/NX3wFTG6qlITk94YduDc
SKz4JXaGWWZhtJuoBMqBnzpBaQhe0uoXWojh1CCeY0OamgmFRBNmYXzVkqd0BNZTjz09SWBb2Qf4
9IgWsjhtSMa8V9UE9Sol9B0LsXfzU+4nJwtElLOrRnwhiNMEPw20RmJe0dIbu85+hqLyq0gArwPo
5uUhc4cGPRH1wYxF04+rSqYDu50CR9sivL/F6oVE1QS5+dSpdiaFtlT9IIMIbEUkhbsnPeyDwGA4
HSpJnEm9zfQfjVDIuq1enIW7LKmqk9QokI7QLR6Nk9+0u2lj66B7dMTrEev6fL443r/2qdkqE2JL
Y8idWtsr2h3o/WyZeLGIl3e93bo4GOdgS78vZWkO/jMrON62bn8qNyCK8aZb60reEFd/EbPbC74Z
72kzHxqjNKhG1UNlZ8X9TI+tLJoVEwnhyohllHQKqeDO1RxEMM3jrF6lY+dcNqTrg83n++OdaomV
w6ns4cTDU76n4GoK0Od0My/c6I8sD7c8avce4J4cxdEwsFh9D+9EqcF6jXvxj+DsbJqHSmXWOGq8
z317fkyxPVruEnDjYI4i/gagJ7d8ih1pJxo9WL1jQ8a8OrUsQ+c51aokVZImB9hfrrSO1h17IqOK
tL18x6uGaiGEM+9BngOMMcRzMKXbMniL4rfLvy86BPv7og81ShrNOgtPgPrNTs5Vu1OlDfb8BJ5D
JIYzVFGeNDrKzegZlo9x3TqN+hySQKCPq+5pcVecnWrVIjAkBqeaxieg27bGW5gdCvJ0+caYAfrk
BBdSOAOVyYUWSGyAFTsLDlUPlf+M9p6TSfuq3VXx42Vp67n2Qhxno9S8reVYK1ktCD7+GrZqGz6A
6g5Md2gKAL1MlN0LbpGvWPb6HPudzuq7CUbBQeKYMWL0ty4WAQULVJsvW4J0pPRzCwOGnXrMJU9O
BWV40e+Tf6u2Mk+WVI94OrVe31d+dRtoX+H+AInXPyZA52yPmSnaBFo3aFyh2blWOmb9WMuNe1kH
RAdhf1+8Ub9h+NOs0jNkOyO46kSDv6uwpctjcEbArKIokDJYMv1dN9z6Y2Jw3of+e34Exo2Cmg4a
UO4E6DY2wVUfxPREIp3jzEMXyY0iN1CFXP8wNYdR19PEqbL95YtcLwQuvhdnISRMOAOegW0f7OPb
2U1QUgUiq6M81w7obgT6J5TGWQpNLpQhDRGaVx4IFZ+BKeUGVwxYp3kQx00CC8uPS5a0H7KKgaFL
xQ3FKEvnP3XVy+X7E5g+vuRY1FZfSQwFJNXG69KMbM3snaDAGpXyf6RdR3PdRrP9RagCBnmLeBMz
JYraoGjJRs4Zv/6dob+nCw8hjIvecMOq2+iZns59GnlpI7RjRf9MF5Auo69JwV9RZERzqVU1FrBC
DdsVboGtawcw9PtM/UbDXkkwwgeEPSVJMZbiIA54oDsOuheTjppjvU4OD5B/VdtF3hVTjBhWc7Bg
CxIoKj7KoE59I9jkWfVpJq7jxWzbcnHljhHC1JgFPQDKpxP3b934tWyOgXLYP8FtEmjoB+Idus/Y
hqClG8wsmzCYUKX/D0okZG/7NH5zZlcizJkJjaZlXYfCuIIt5vlDbqd2dBtYiVX52uM+LR4/zJEp
WRAHQYsGpxwA/Eb4pHeZrXGrt/SDP/oRV4YYwz5MjayNFL1M9JWH2SVufIoKK/W7k2YFVnWifUfz
IXB5zRnbWVmo+7+vS2FnMIIySsIxRBRvYokMAp7IIYmlPCtWfaTNIAbGivl57t8owytVJiIpO3PA
QBCEhMI4U4C96WC6aPf3C5c/mbVtMa/EGNPfq+LSjC0sZq6Zbp6hA39oOIXd7ah4dYyM7Q+mZkZn
DY3wT6MruqbX/qk90xn6HoWC+SD83BdKKg6/FxdFZJwAHauP+0bCUo/iQvHgY3/0FA87X9x9MvtS
qbD6tkaeuVApVwBDfFoSzR5CxTewyLnp9duB8LaHb0dvq1NklO+4tEDQpOOTjbN42QVts2eK6izf
6o/VYfwxvNHmO+NWUjmxAk9CGHWSxppadAkkhCzyy5AYdiE0vOV6217NVQoZPdJ3QjYnNMddL8Wh
bW4bMfWS9EVXOTWkbcjd1SEyqkRBKT4OJ/hv9BBFNz0NgN1FN89dZ9F+qAEIx8aBzjBE/r60bM/4
XimzHZPalMxINYBy7Q4OcjYXxV8c2ZFeDKTyEYBf5vvOxTicF3KbzDg3+G4wVl7xsmRYG9VDoYTp
cARmgVdKBeeN7xsC5V2nrUiQotOlPoftrOSv+pJaknhn6A+cI6R6Yudhv+uZFRE1aIHzIYIPZIhV
KzhJB8EWj9LDYqOFwY3vuKUQjli++0MrgmKhp2mowZLCLXXzg+hmuC8YgeeJUsTEi3msbqTXfTZ5
R0n/vyKqt1jsW1DgQj35niKoTPRzVXDs9jZw4UoaGWWi5FmvYwsXbby6mxWay7gh5LUuFmsWvsfa
n0J8WrhJRJ4cMppETeWmSOaGdtE1l8VR3NRF40SI1J4V3crujFrWGFr7p8mz4e8aYXWcSmAgep4S
GJ+HordpVnb+M/UNnOubDMy0DKuf+YsheZwyaqYcQyVOCmQuzUGyeqAXpDwMQI6UsF2WGRk7DAXC
GgxoBzH6u3rpbEPm4U3wqDCuyIgl70ERI2oXa9mLZPTDhvIDqTt3/5IIx5a+L9BaXRLwJlsd68wg
jvAfgfHUedUlPAB08mdxDE4RlvBWhwo9E8jQotNGuVtsw9FTS7hZ3I7fL0J9ng96xhCBOqQA/xRj
l/98gcKoA+NVx9cofvmGpiIvvYn+oKgXtDtl4HWdb57xlZpK/7/iPU8mue0i2t8DH1rRL1r4ZrY8
oFIOS+wseVCoQRlTSIvsQou6rW/eyrfYouxQ8GuR14TOY4l56MAkE4VohNhEReklieEl491kPu4L
zeYbW50b6zMU8ZzXIXIG4nChSNcpx1fgMcG8YSEr21SbcC9k+BIlXtZeiuwz2BtXFtgEYigQSRs1
nJMkTtgd9D2OOyuM0Kek81bQcQ6LzSBKIpaAxcCncVKzslr5cao5DsCmqVyxwryZLKm7OqX5Iln/
WQ8PkXlrai9q8WX/zjl38iGLuCxaZ8jQeilQN6KReEsZ3QtixnPWNj2NFTf0OFdvMsoa0mMlKvU0
/g7BSjtwOmDQvC+x9j41wLsiR9lekUtUpUVDE8j1FZp3s2M/SI468ipd78jNO3qNRcgaxlSJ5QjV
SZTvEFhKlnymEw6jJ2CZOiBu9Pfe8voiOqLV3JhHdLoDU7S5KWweegbvHhkFMVZtXqVaTWs10nku
e2uph3Mg85zu7S7Y1cEyOqKch6YxM1QgiG/4uof2I7SIhq7pCl+aM1Z3oe8XbodwkZ8SP/Z4XG5X
TVfkGRWihLkqFcCcxIFXlx6nmT7Kh8iJfeNCxxzF2Cqd+SBx+q62EwhXsmzyMddiKcSWKAqwhVkW
Wzrkfkcx863ojNkIzlvhaBa2w3Eu2ygpWjx8oblZynuJ1xzCO0S2o3EJY60GpjLdFJY8FzESMeON
di99T335gZp/uh1G/IPXNMqRULa1MQRonabQJ5l038bhIOShpbefydiu7onRMmneDtms4uji9stU
3c/G82e0JbKMyDSqkiQyTn7apV1rLvBjhOCk6g+BcZwmzjzbdrIR6Iz/o/F+eyvVpRgzMZcRNFKz
PWlJ705G6I1G8OfQDSgjSRiiM+VL2Y+HVjSPQ89L2v5G2K8fwKqSMTAmQ0FZVrspjqpHY0LVpT29
NIrnvuhtab9SYxTK0rV601QwQAnAJ505s+jUfuoPp+xc/CXcRAfxMPBY3BbFK01Gi3Sq1tTFjPRn
odW2voTon4yPaqm/7EsLPaiP1uEXGTaiyIlQ1AnNL0XNUe2OndRZQn4fa8RalNrZp0WPaY8WE1f0
fRUKxYK8sRYHViwrVte7OQYFSOGU46nvjvvkOLfGhhe9MCdpZQDGrh7usORvib/u/z69gT12mASn
ATgwMX3HBTgapwIrL6dTfSQH3lAFRxAIZXP11vp8Gnqjhruoa4sXtxjyKYqXPKo59oN3OfQzVmTk
yZhzTYa8qbgmS4gmL5HL89Rm2MZMDkIaenKquvsnyGONUVVRophZVEHdDmpkmZFkVXFj1RkXR2c7
DsIOclHWsGLMYI7QyIxEEioRYbMne7JT+tVLeBlcxWtugCD7mdW7AKL7RY3hqh6Anj11EPNpRrI7
FezGTA+Szqt6b+c4VnQYrdSr6f82hdAWYfGrcKe4pd+/Nhk6e2g3kXnE/kfOE/6N4r0yx6glNe+b
nFBg8BHTRbRMEZ7IPfWQjUNxUx725eM3XsAvauwOrCbT4nLSYGcmJGybe7odXDkuQBATPTq81/iA
lHVNDtVtvXElyqipiaAzYtFjw6kBrICxAC8AaNU+Y9uCfyXBxE1Jpi91U4AvIsXnIap8bOZxSoNX
eKSS9lFDXckwGgog4YJCBmTBBEmzZOFmqgNnRNvwyAkDeSfGvK9QlfNCVuBwz1ptGeK9DNi6/3Zg
jHYSAkSxqYYytz7epvH3KD9EwMTdp8E7LebdtlIZhhMteWRCZindD1V66+M3CVAK+3R4b8hknBfg
vpXNbCBPOD50TnOko0G5Hcdox+vsfxGP8ISN0RNj2vVzV0MK6hmbp+kQs4B9g9qRPEFVFLcZJvRM
h9f8t13+u2onk1EU1WCaBAuo6DAzBXXNnPR7dx69OcYySTp2y8N44RBU2bJtEoxDmtNNpNHRQJGl
tZYzhpIukk1HGPiLmvZlXmVX0lcFEms9gZZXdPJlWNrOKjUeYA69md+/3w+rUjoSm+FYo+1HzQYP
eV6AerSKrTSmu0y4u7mLvCUtOOpv/xmobF/+kgqa3BJo+EIMAWpHrLYtLa0ZLVLzEL62I3UTK2s1
QHSiF5xRUEPYCclQQUjoSCVdhipYrS2dczR8TDb6ud53o9ceRR1uHF5n7CajK+KM1jKa3JRLOtLT
6AdJ/KE139rwnIQ/91/7ppyY4I7IkqaR9wrhyq9SOzTfjilABNCgI7SXktcAu92ecyXAevCkVGNZ
rkeabhhd3aOZDqyJ9FtP8BEiWxE0sr3P0qZCWVFkDWQXJNkoDiintic5ucuC+zB72CfBOTXWd2/T
WErTAZ6hNBN/GttjFZb+Pont6/91MSxcqCxqEEraNVgOi1XEObLw2J+tXELe5oxtzbQ6L0bQunHW
RTnBDWFbyy2tRUlW6KqAP8eaWWy64WX8eNfD2MpE6UhTEHjyQaQfWkRxEmndYOKBsfGuiDGX1RgA
sDwHV2n3o5R/6uXb/v1wBZsxk025aKESgkDt1l/pwgIg5fkE6L7iDwkV8+Dxvx4cYyhzs0nEvEVS
YSbZ2dSxQWAkKDjxnL/NuHElDoxlVGsjLUca9eQ9tjADtfExr2JbmNTS6bAEVU0SYIzIZ41bc/qN
ukUBmAJGKio7+5nKaizKeUVLXMSwRXd4QgLFRrOYXzvLbNE+hB59rEB/S5Gj/Gwixbx+AMN6iMQ9
wVouGohJnuRISIuiTDogK1o8igcs1jjx1j5td2BcSbLjJGNYtGjwg50eT6JNsGq5uKMAqvkxvjRI
kcZ2/yO97/zMV4k9fWbKycBJGyKRgd3/3t2zUv4EyW6jF1skjgJswPg2YNHd/Mh5JtRGsk7CmgYj
tZ1GNFEQoI0Hb0LHqZe65iNGl3tMioZ2GVmByyVJOCSZaxyiZMHQExL5tFdtfsOCAIcc9QcUSr9k
duXsM7ilzlb8sfatm7FgXihM3cE+HXsgjZ8vqqM3o7tPZisRhjkEOlxk4L7YpcTiPIoNphYQagJF
cr5gzZaVRooVdEfCm0zd1GxrWvR8V2JRDGMwEAnvUL1DSeaiYZlud5Aff9BGpO574WucouZmxGFg
1zJRJAxcIjnxT4JZKlSpWMIJ0Zv0DLgpLNMVFCcVFU/J7gMV6waa2i41zQsjE12qxCXaEnDCni17
u/oGkzFLdTv3aUqxtkSsMemwDDl+hr/VhLzej015ufLKdtvWWlUVAs1NmyS1ogrooPmBlDlHKt+X
YX54disy7JFOY95FC+Slcf5GQUBq2Jv/0r3lfDeV1vCcXSSPNq0WL8EBe0IfFa90yCG+D6D3MDKQ
uJVifaZ+sT5jRhfEWaM3YYszrpS/ahPrM9ILQV/W/kvZ9GfWVJjnL49jVWgKNSMP5h1Nvuf2D0Tj
KG2970rWOC9zs33vSs9gI7u+Thc9TFDz7wEbaiL5nnnZEW1Z3nSG+nakzIoOoQ24G4/n6XIejsFG
eUMvK0HUohOdloS7I14qpueMS3gvI2qWOCnYfcmFzfjnKxUVuWx7FQ6PPLZ+EzaHoUodbeY5bjwy
TNAl56o2DTK69hbTPHXNfF+a5bclCjnXtkmGSLomSqIuSyxylFzEsVHStIORHMzBS8pbfTjuS+Km
zr6SYAHatCSS2lyAIMrkr7b7oSkvWaRZTf+j5cFgc5hhEYfKGmOw+YCHlYS53aadlaaxHwSyt88Q
jwzjUwtx3WMgC86KaQRWi5g7Hh6UmeeA8o6NUV1DgskveYJQN6ZvRvdJdI6DyVK7P8blxz4/WzGC
sbogRh9JYZaQRgMloVPcWkpsWF6ODGw/0RUNRhul/ZJgNwt8rOC75KGh4SG1M0v6iyoEwel5uo9z
dmyVXepDM08SVGNGG9lb4Mppdn2bIt6uznRDUYZxfCtxhVdeV+qm9bxyyRbc5TjJME8ZwYLnreyl
Q9dZY1CiklEWlZe2ich5vTx6jC6aNQzFhAlKJon5PZ4GK8YaisVNQp7F4kgIW3GfqnFA1wKi8MU4
FuVB5jb10A/9YKdXB0c/YOVrGbmSNnrcUw0+uoJVOMFRx1yF6NG5CpkjjLxTo+97Raxqo6zTKDFx
BnhQgZbGVrbmYLQL7TO2YsUWoykCUZXVXqep/T4/JMjM1ebgDqHMEYNtW7+iw+gKxJEFGrxwP/Ff
qPJj+gDjXwelsztaPfPrzvpMEA5QSAlg0HCR4Y3/8wizpijCNC4B8Fne9uqtID23xieSS2sSjFZC
b7c2mJGuY3/7mZAnaXzd13rbDsuKB0YlZWZXa/kCtSf6mPv/Xh1zN/0efxFfi4PkpzkaWgGqY2c3
5rPEEcBtA/Lr9FhozbEWgGBcIhgUyE9Jj6zECOx4/rrP37aUX4kwV2SWCkHPOBJMQ15bijTZHflS
z4KzdAZH3dKb+Ph4r5QYLTSmsdkjSYyg7C5cDkTD/s/ovmk6q6q/cLoyeSfHeEVkFpW6TPF0c3Ow
5vw1iB+llFdi+o2xujLEaKMO6IhdREcBpx/kNF3Sk2DXTk4szMf/m3zLNlOGJhNRBQgD2wtEFkGu
zQr5luRi+JJDbAUJkBB6wqJjvcDv+IO/IPM30n8lyqiMpUviJs0zqPS73iU23WTU+8Y9moCwy8AD
YhbGKDpfC6346XPK40qaedmRmMphSrf6atlLULzl4lM28KaWqXR/lMkrDeZxC9mwKImOM52+lW/E
rX310bibvuJN84EuObTY8aFKb81WzhARkO6tXNz59pjGF0167hvbN1V4ogans2vbHP9ijh0aCtVe
VqMUzIktILmGV8P4ua87OBL5/kDWFnIRFLNIUPsM9MrSF2SOUaSAGtmnwmODecyxXgDRUoH3Mk2F
HymN08kNR19sO4LXk2JestmFJJhiiFqdngzp0Mw/0vpbOv+lBpwT+43OuFKiR7o6MjNIm3HOYBGN
G9rAm7vDYXxVLMHH9JPDW0TMOznGr0gCXRWLGgLQBk9h8ToJh/92M4xymKRQyIISIZsens3iVlc5
fhHv+xkN0KVzp5gjnZCpgWCgYW+QFDn7LPBEmFEAeqSPUSfBFY8AcZ4mtZvliZWOHCPLYYRNe6Lg
XMXzhIsQulMYnnLeS99OQpJfYsU6Wsmcj+mo5RjeK63A17D9JXWnQwfL0A4YG1fO/Jo55+TYqp48
9bVoFHgzc/oUCo+pcUxmjgLjkWBePsFS90Ka4ABNys9BvanT0pJ7HhDf5lQusqmihiSNAVeSEYE8
UHtTFYMBq1ux0u4vCkFcf8F8BWrWg63Amoe2eOhFrnO8KRRXuuwkhDyTSEw6SHc9z8/FkB0qSfuM
dK9I0E9YaZsaU2wlMlG6M0nNqTHam97Ifi59xztDHiuMVks6IH8kmg7Tlj9lxX3ZPn3ila74YBSZ
lGWRLE0I1LtaFO220HU/XBbgprTh7O+T2g6SVrQYpVblaqQ1SIsiFwyFY9M2teHcehTHNfewJ+p1
nx6Vrg8eyIoco+MSI9SLJkSGW/EpsHDuS3Spg99zVPVv2FJVbLIRCXoXGLbUJlVQOYO00c6C9pHi
s+S2/mVBR01/V/i8Ovnm05UNU35HCxNZ16AU00U0qLMvaYO7zMSSx+AxLhfObW1WQY0VHUbCkZdU
UIaEp08equN8yOzkgt5JFOUTz7TlB9OPsXJ68Vs6EXPgNVBui/2VSUbsxzYfdFFAtmpMT3J50gRn
XzZ4h8iI/Wwuc9tQvDJhPOezPyeXVuUcIP2Jj+J3ZYERC6HLOoCONhjNKF+X6JKSyG7iUxNzHCwe
J4yUT2YlhIEU45pab+n+TDEv3//8b4fFqPGwGhTEsZiPDNTZqSLp0rTqgx6p3n8iw5pyLSNLWaC3
EAW31zH/YcyTJXDLXvQ4dm6FNedt3cRKL0GwplhBc/2THsyWMN3FyVsueLPCi2Q5cvzBlJdajrXL
SHEY8Y0yvkTJ1/0z47HD2PFYiwUJuU30Yui6m2L2p3X1JbOE9g8y3hvppwKGq05gm+xHfTDzVKKJ
O/Gm6O7zhdMhy3kzhHn2xKhUMswQAUVFDqMpnAGJwUpXrTjlJLc228JX6u19HnBtwJNm1EQ6fqai
ynqk7aWlbdpT5vQ/tKfBpQsZSGjxtu1ujgStyTJaoYsrwBxpIIvZ9wpgl9MBe2sGYBDRaS1eNnzb
eV3dF6Mcuqiqh4KawNpVTmjcOKYn/bFF9wqdFm/sJLV4JHk3yOgKQqookRToCkFYLGOY/QyQsgTb
ja1M+tQmoNVhsmk8NAjNclMhu1uUluGrnn6ovwI64Ut4UhzdJz/EyJneAEZ05HWc0lva0SLvVe+V
8CiLXC5h3SF3QxJPHxNLn32lOYnyVynklaE4KoTdyrjES5IVC7pIpvmpy74lKUe780RSZnRIW8Xy
INENicaNdmqeQleAb77Y/XPu6cd9dcXjhf5/dW5TVk9iCVx9RzaQzzBTK5C/7FPY5kYhMva7oCkX
O8L+SWIxFTMHmjRyeQBH+HueFf2xxxTLR3hVrk1uVqQYbbU0UTT3NTyxTj80+U0bcUz7u3X4IGYr
AvSxrY4Lcx1jWhawHpgiedOt/isBKoh2wnZhL7pTHGQfAI6zPExue2+ck4fU4b3mTecCfVmSBJQv
CVBzzAcM82w09AOirHhQ6+hY5ujUWNLn/UvjkWGUojoSomaorjhFJZ6DJHZDE5tAC8nZJ/Nunj6e
55UdRh1mxBTaalCRvI5stEbQfW9OaT8+To/lTYuGf3IfHml7BloLXOG+saubwOaVHraF5voNjILs
Yl0OdRlHGnfyBagW34RY5vQxcY5TEf95a6RCJapLaN+ZcUgGzFGHgI76Y/8sOWwoTHED47N1VHSK
7iRDZIkBkHG+7RPYDqsUyJ1umGhmYcc/VLGLlSCGjpXvKDCafp7OyR+KVQJdriysf7EViuq5j9Jx
JcjczDwPhb4U0IMNBtKV9yRiZNd2ih7x8lTaud1Zs4f6uUUX4sj2vwHN3bQrv3iWWHQ2qUjUtozA
cz31lgTooS70Sfc61LNVB7zR2d+oyv9nWGJB2gSDFKlE80yTRwH8hjP2/fghVgvHDq+/dFtcrqQY
RbIUxVBlBtIYRvFXPb6oxNuXlm2Rv/4+o0HSOJF6KYJhwQIGFNgkeygxkTl8qlF1dT+MAgHqaxjN
FIqnxjhkiQSgFNzWNa9pjscMI4hJGcgStlLCIGexHXSDlYa3RcYLt7YLUFdm2KpJZs5x1UrIAdIe
Dd0r7t+bfp3q3L7ShT4UxLE9N6llAo9t/7a2JU8lGpw3XTIAycpoqLQPUT9ZkBu+LJ50qX3xHv6a
h45q4Bvt09qUvBUp+v+VDVXEoU4l2hESk8YT0TTezRWHxOZ9rUjQ/69IdG1AoeOh0kl2GqOfmv64
aLwToyXcD8ppRYN5QMDACRttQtwQfh2c4CQfsMTqWwo8ZYqJx3ut9Mf2iLGvqRKNvKH1tLZssaS+
t0KztdriLMqH/3Y5zHtCh7Qwpk2MfrGmCk9NJuTW3OTifz085kGp+TAHQQJxKy7aDDSX6M60G3ck
mLGj8788v3BbHjQ4TVjbARlnjm+Se3OKCY5PIsU5iZODqCTeIM6cEuu2ZP8iw5pgoUNhwsxo7I/N
Q8r9MnJC5G0puP4+01UgDYnWxsUInWq+5KItGosdYd/95wp36pUOowwAJIJ2oAUpGQpNT2sElWj9
mGzBb/z+peb41L9RPVdqjD6I5Gka2gqnhsn9exi9Q2xTtFXV7nxetLNdklxxxiiGAmOWUtbCo6BN
VbSngC57pC4MXYUocKScJw6MhogStQ/CANcVR4Oj5UAo6gqOxHEPj5HsFAkF0aDzZhQkaXqm6B60
oXl6a3we7Pm29JmqClfZVAmbOZvlRRRiEa5QozwauZNNjzNxTMX5jAK6UmFkL4gwMZ2GsIGR+XMI
noSc4yZvjuYbCEX/nw1G3GgPRNvH0AVUBIzM6u4SzBXHFFfKl04UiKWyTeQPOHxtq6ArWUby2kYN
wwSYEU6+9FbW3xo1kM0qThFxW+KuRFiJy3oxUCkYp2DcNcqh5wFobwJxrg+PEbdlDtoJIztIs/T6
Q4WxoyIvc4sEgUum2uvK6Zik5C4VUkfh7t3ajj9WN8fYpjarEYGKNNfp63fAwwB2TnVesPCc4rkX
N//1xhgb1ZVqllUmCtmTIN0aReNFwnKrGw0nNvyNTvp1aWzOTKuHQZjouxrtxaNrKTFbd8SI1xH7
pV94THEeMZsnyxa1F6YZql2QHEN9FvUvpXkol8f9R7ztyV6vik2R5XPRq7KJq6IWJPvRv8mH7tw6
6XNg5ag0I6S/5E7oaK7wzKHMY5DRH12iza1MAzbF75F6bO0IA+jYmaxYE1LIJXyz6KZAFoFDlvO8
ZUarlNgeM0gthCU5tprV3WMqyVaOJvYXJwhY71UbwGmjzbMwvPcoM1qlJLFcRC20pXhS8SAo3KiK
fcnkwLOcvGNlNEua6+IcR5AblVhT9DVqToX5Emj+/jHyTpFRL7KQJvJEd11gDYUoPOlzYXWmu09j
c7BypcNkRo2MUdG2WENH8RYQZjs10M8tyaHtcMV5Bk5y6w1ue8TM0x+Y67Q4xKmL9tGRvz52RqmQ
MisFQokHN7NLiw1044/ud0he8De6b7d7XJ8hm3ealkaahAB5J+odZPfLETu0/PEVi7WROpF9/TQf
4W4X9qeasVZ0mVyUKmaGiUIHaioo4eWHTPy+f4wcO8dC3gZGoI8thaJTdWKZqExVE0ePbEqiRrAO
VjdlWdVZIZlzvUZRCI4iGuJV7aSUz0HOcec3uVjRYGQh6pAOeU/BxPXPVH6M1Kf9U+LwwE4Q10NT
95KJbNIImHr0RLhLMNiGyUvibtvlKx/syteaKGLWZIi2K9nu31oL3Ra+hqodYI+t5a3iIh7z+KJv
bBXdy+NA5KnVkbrqv2gTljD6Rs9xpOjRf3imK5YYKyInpSiIFGKjN7SDWH8xyu+N8CQ15zZ6HLWj
1nG6/3gsMeajDpZ6DmlJaUlUrPV7IflgFbrMsVLbAqcBOkLXdOrD//PgkmVEsl0CV4bgKtO3Svjz
MwJ3/X321OYkDju0bTuJklhBCrA34oQar4JPn97Hu7lSYc4KO3iVVqF9zGr9Te8B70KQ764PQ+PH
iOXkjqeyqbLao0fvbiVu/dznWqTCl0lqJxtNy8zPi3zp5oucB1aZeOV80MvbKflUXKxd+WRMLhov
jFotkYrJLoGfu8mTciQ9QlXZHQ8ZL/W8LYBXYozljaVA6GU6qmqYyJIU4UFBPbDNO44Ebju7K6YY
vZoAVjPONGRSBw8JDGwoCF3yWrmm3/mCY/7cl8ffaKYrV4yGbfIiyQQK+JIcu2Pm0YA/8jor+9oe
xcP4wuvi325huHLHImS3qWxoI03T0QTu8LxglRFas9Jjfymdwle/pvB5RV78wLk6Fiw7GLDSSJPf
Pd7hSB4AbOBiU6cjCtbYWyaarWvAZjk8EGje2WqMMpmamGCYC9YlfEN3iD1/ER4pq9ObaKF13eU1
9W3rLhNtv7oiibLICM48SXmO/hDdGUT9ThHJQQt5G+Z/c32/aLCQRxlWBWS4Pbgt3t/tkBR2g1qz
+Q6Pwm7v5kP9whFRekwftcsvmh96rEKhzcIY2gxQN37yw3iVHpo3dOFa0Sl0Qh61bbt2pcY4ZkIv
apXZI9emWuVXCrnRvVCsZc2ZznS7q+5O9uKKz+SAxbXD6z6rmyGEdqXNCMxIgiLKdbi+g/qla29J
cNLTc5LzEPe2Y6IVHcYKYft82BQyHj0torX+cGhc/USzOrxaPO8wGUMUR6rRhBQhS/Epxg8QnhF6
8YdpeGQY+xNOadcgX4WHphdw5QyvilQbBRR/GQu4ppoDBK9jqPTe/nVtpxZX58jYH3WaDUXI0S5J
E2USTjL1ey86UOQnXljEY5GxPkpR5zPWDdKgPTwUwBQZvX/TfUV/Zu+tsTpENMNZoGt/2nCx6/Ep
77F286cuHoOC4z/+RjtehZ1yvHIaNGXMsqKm8QOSOjQNEUMlx4ArSm7p/O6nWpCvd8XmkIoh1Yag
Qng+zLfa7A/mU5W6/00e2NTRPC0D5p/ejRu1MWg8Pqi3FAssv+MNV/OOj80faUKWq9VMdcWPAdN/
NCemA+jszvRrr7FDLl7GpnXRZcR7uqQYmsnopqFrOrkj0MJEMKyxFu2i1g7757cpfCsSjFpS5Fwg
ZoHjm+v7URytqgzRSOmGhqPJPB3IY4fRTEGfKUUjglYgJ3/C27KJ+ClkU2PFD6uW2qJGJxxN8eWS
nymLXSHK1JOcI3Y8VhgtJJkJMUQ6CZpJcLX7EWgMn1oUumaFUT9j2RtBqsNiNA45md+I29oGnNL2
omYWwSbmwFadfWGgh/NBE60Oj9FEyVSa2DKOwzPyWwD2duJzxpOBbTu4osGoILi+ahPW0AmNQ+ff
gXd8LJHWiu94OeXtLq5flHQW56bR6s6oFUSvlWkJd3RYN3Zz23RLu79FMttRXd2PXjTgxBIrOY1n
4nQ+3GHOmW76F6uvYHybSdByhdAKSyGm9iQ9SnVjK8EhwHLZ/ct7b0n//e1h7fA/lXs3pU2kjZAX
4Ah9G54Sx3DobrD4pnLrS/a1vkguHcBILsmNeM58Xpix/yQAwfhP8nChQjMgNKoBAkqF9ppg4G1c
366SrQ6TfsPKfqmmnugKAEAROeWPJrb/tW/o0HPCL+GlR6+oDbwvYOHyasG8K2R0SoLtjctQwWrK
5s1Q35nhqz5/l2Ie0Pm2eVlxxyiVUo6laIEygdP9t3mJH/KbGKC7Ad67+AcvTc+7MEa/xPGEqIam
Q1X1kei+KHIkn/f7jDYRWt3ABBL8miD3hf624nkz+9oKey//KQxdmyoq+kHwsvLe6YfSysfZ7uNP
9XIBqkqneLOq8t47v5K5es6jTlYKhFr1s5j4hXCfEE5SZZOTKwm2hj2GU9OVHVKVbfVD6COrWY5R
+LSvHng0mOdpdForyQZo5NJJCPwwuaidt0+CXugHBbRig3mdqTTpbaxjGL1HCkoOFmuQXvvgaM43
QfCqx7wMA/3iPXLMswzLso6BCwJL8kO36GBG5DWBbX4fXJQoD+px5NmuzXhgxR/zPjU4L4rZ0pQb
0FOlQ/q+E5cceEDKvJti3qW8CGEUSMicVBjm18KXvjHssOeI3Kbft+KFeZzpQroek+ngRXjT66eA
nEh3V5SoSEqZvS8WPH6Yd4rSbqJLDaJ7pQgttb9PzCc9/vmfaLCRxlCHLZFrGAYgsh7FRnUxfnST
VT2Hle0K8vXY2Ghj6TVTCemxiT459W8K4E8FOMxejZ2KqS2daF/sMNnGOfZ49pVzjGzwodSB1oQV
go9UO8/hqZL8mLfggCMUMqMj+pDEmmKAuwC4b3EyWYM5WlIXOPHotQlvSOwdEvrjA5aRHtOAWK6z
1SyxUYQ6KREP1O6CLGgBuHJkkCUT8/OVB9jtW3hnT/FzhGrkctL/jrHQarovOduFV0Cm/+8rDJbp
okzhO8IMTrXTIpF3wXoKLDVG3klzsEUgkCz03/gAuMos+UScyud9wbZauX4Ao1YaTQjyoYGBKS4d
Bq8apBmiQ3LiRa/b8nMlw6oVGmFiyzwAuvvezoBHWmqtJRqcGiiPCqNXhtCMUhULGR1TUPxkxixr
k19mSeE9RHorO7JjMEol7jQxAd4VAjDo4sKhnj1tMpidxGp8+J4cevQOdsixm1OCuAWka0N9mewE
rTz1nqp6tcbpm9t+f7+uyGRihTbTA8TiaJvTusyWhtCaloMpuUKK5a28dkrORbG5hVkArqkWIYKV
+lNtfC3TL/H8B+dp0Yhj79SYpxWnZACuFW3b7W26KoO2tDUEnY10cCa+Q55hnyDv/BgHRJaUoo1S
vCQiKpY5/TSMyRU7OzHeSHHcJ7Xt6+iAbtAkkUgK82iXsV5yTaPOp9y5gYngXJ+OWK5TWDig26JT
H1Gr59DcvDIgjeumaijYrEv/v/JEp/7/SPuO5biVJcovQgQ8UFu4NmQ3PUVyg5C5gvceXz+neOep
wSIuaobaaMMQsrMqMyvtyVETyxi6NWr3Q7iPulM0/bPN1nolbEGD5SsvUkUU4OPQZSrUDvf79FuP
Nn8TayN4ns5qhLAgxpikAuA4QTbgSauwGgvD1dyFR6tF0gUB1hpptSSGtAhFHiakTyoM56iP7+kG
T+e4o6uytyDFGKQgU0xNo7lOLHTy4nAXiBi06wQ4PValCxxiq+boQox1dzSgtGa1DOnr5DthuFWM
zuonzNEmhfN38sA6PL0ehEIm44oGO3ykz2L9Lf7WOLTpGpVRXqzFEz/WySFYutl1TYzWoJ+d6x+T
O2wuuTNvFJtO5/IyRFxqjH0qUqKGSoyyb+OG6PEe96XbYW6Ljjx/Ea1ncWeMccLYpOnnEoH2Rpmt
lUcx/S5Ev7evi2Mh2Ma7AVsk6sIElOAgv7bajab2Vhry8hSrpm/BCGMi1DBKtJJq7ZTHVheeFPWt
riJP7G+rBMULHgD5upFQiITeaMM0WbD1IhxJaqgGLFJaVpYuZ6+V6O+2z41DgzB3M5jZpAB9cXSC
jNx1WnAllLz+kHWV/R8bhE0jNE2ZmJ0GyfaxRKAiWDeErQnzYeYB72+zglP7+EhEuVD2KaXTN4+D
f4oCzvjAuohd+GBuP4GjqgUUHziaD+Vw648Pau/9zW2g1+0jC5NYznMngwQ2r8BL/eHzcJT/Q/Ev
TDDvQtqkzdzUEOHW69z2kDvjXnztsQYvd4OQ22S/HjUCiOdfESZsBb9rsS9REKlVQ8PjcIZ/5+YH
GYjrhR3sjF3zohyFY3vKd1/KXF4Is2X82OzkRKTWezL63MKDYaekcMeW3EiywSsuciSDhUwp07hX
AzqIO9jKT4wwALdptIBua1XXCmInNA+UJ+G22m8Ly3pOeMEjk/YmYy8DCA1GnBaElchSMBkUOuqr
YU8vk6MhH0xuwztelX09Wbsgy7wdXRNURkSzNPkLDV6VK4INF7Z2h5cR8+ABF0SAYz9YSBVpbLqw
LQzDUYrADpLbtP6RdS/9l2CCFmwx5iNMy5qQCf6fWjxHgDwpnnXeBpL1hpYFDcaEBGUtxSEdLRCP
hW5pL+EvmsTH+UU4Pz/1oheKNc6DVOEdIGNVCiHEkuVJQnDgKztfi5xGrD3gZZ/McHK2ZZKnCYx5
mSS5lgofhyjMzS6XJi8ikZ3wmnR4VBiPU64TRCG9iYAezcC+MlizLgJs8Pdf8cK6mrEyT5lGcFlj
8J1kXjXXVs97szicsE7mMEd9aCR4fgdFPAyF6oiDvANiOuda1muPF8FjvcsxKtHmp8Ic5mGwC3Pd
FuYIVkOZdkkjXzdx830eKzdq5zvs+OIEwzweGXsRzQGQWjGnhOUKwJFur6p5tOr8/u8ui/FjMl3q
m6mF4LXCMeoPreZxl5Vz/AvWxawCXa0y4LM4mpIf0JPgBXXpbnPBI8HYB+QKI6kXZeR20gII1dmD
mvScrfG822CMQd7GU2qOOCiYOw/raS0Bu1yLIOdI3Lqr/OfhZ4c6kD7IZL0DmTEWXNNEH/WdEeym
8jQpALXkjV1Shf+UblmIN2MQMLo8ZpmEq5mO7YECy//b+cXreeQwxY5vlLqaml0MQxqTeB8HGNTq
AkcdsRdUao9REj0rbfCVRvQLZ+wI82yWKRnoYyt0lVWExy4DkBMvW8CRCXZ8Y9YwNYhmS2hoV9yQ
QfsRGcA7aHgr4nnOJ7ulEz1EgxnI8AaxgJT2qFaAEJ9ipLjF68RLT1+qGxBD0SQNG9NQwfzoTYdd
No0F3cOrKL9H9aCVzzIvb7musBcS9GQXialKbXO/n0CiSbVjnWEnLqm9bZuw/npfSDA2QdCFMMwa
kOiy0GrF67H93km3bcGJbnicMHZBbwTTlxSM8Eza40jOAw9Glf5/VkWJKGJlmCZq2icM0AlrrsQi
QuImyqpr+EH20MWuZNRIygv7MeetZlh1jhf02NdbUtU4QY8XOnpO/p05uTMaJumU1fRT2bXHyZsQ
JlrinueUr6nSkiyTyC5GP/enAZnKMrXF8NQXt+SfbXlYM0JLCqzXPwBUOxKR6p0l3QrD3TTcAcDD
khunG8+BcbdNbU0sltSYx3tSKnUUQ+Ruiu66IfcKrwn5PaTdkAt2UDNE5dUokwDZgcTSd6qdKgif
Ot1OTjRZXqIsi1iGbrnQBC4KMpc4o75iUWtx1o+DY9zUL4A1egzRXk4MKzhpu6q36OBms5etyeIl
tFebeZfnymh1ZTRxmgwoqwh7c4dJsL15nR3oMreAWz5drfMtaTGqnWbZhIUu4LJ2qmfpJ90m1+0Q
itsYUEWLuXZUb/LInq5bW3jllY9Wo8UlcSYiyOomyLA/nsbGwTnQLdo/ILiVk4QuoFkc4nBXra2L
rKFrRNUUWdGYS/WxJrerFQFr1tBnZ3j+TkGSo/zR21pt+VjhXZ56wdrWktWXDevW/9BkrhOoWMJc
JrPhVL8nF3vliOc7lUOzKkPl5jbvZVvNqyCThncNkMpEJIxaznVrND1wJt6nFHry/pqSH7OlBFZ2
SuzelmzsnldccoyPyutXmF0QpxewePQ6eZgyOUTLwWDTvRyhnYfWv9hfupe+8Zyu1etcUGOuU8V8
2ai2BGga/rGbXzqe77guoQsCzN3lYiVlYtob2P9nm0/mbtiNV4KdXpUTDFB9rrnzkvSDn0we5lh1
A7MzhspO6sz6rExqDZtqyq+a+Zr5qPITOwWMFeeieIQYKcGYKfZ1xhG9qPI6zexYtqJ9caTFSAiH
ZpUCdDB2wztefYHeyRaHjIS0/jw3aQh10ORn37gWogPROIWgdbG4HCIjFoo/oe4jIlWaB5ml5T81
LjAJPZ0tJhi5EMZmiuYBYt7Zk53eFkfhHAEpoXrEkgbHd3kzF6tnhnoqIDlVLI5lQdIjP9XlrlDg
SprnstyT8WZOdtsCsXpmCxJMmER0QDqrDcb5TZpOi1DV30uZwquccRhhe2nk1MhlGGbojnjrZ9/j
9CDxcnXrOnvhhA0vxY4URj1DhdQdlti58Q0C2Xk3efMzLWBph8Tg6RJ1qz5Jw4UiG7vEsejnYxfQ
FlV/p+1ngJ3M5/Cse+UutQde6Wc1U0gW5BgNwg7vQuzpYgjx6MMron1W/VWCeT7F7V0NoFyBV3D6
gTj3pjIaFQfa//WY5+gaIKaTcfAHb1sAV33XBVesSgmKKhQq8HCaGhnP0K3CJ7OyhPiUB3dyxZH2
98LS1pUxfo+Rx4hG6EJrOm2KROtNUFljYCWHcC/uaUu4b5e5vc3hetyxYJHxd5IwVxu5T6jN1Y/G
DS2+B4llDpZ6q1r06kpkv+7yHQ/qmXd7jG6XQl3pbYL4rYxza4h+1bJqleg+2WaPY0E0BjgV+Z5+
0AQ8xhhmsILxqsh5B7j6Zl3Oj12fHcpJJAkRCrktaS1M3ofqS5g/CAOnZsNjhKr7wodpB+yWl00q
G1ru9QOxW1/gpG54nDCvb5n0g9T58Hw16TnQsBsn/jWjd0pTee2EnKtn8xxCW5SDin2/WFY2nPMJ
O3gk4VQHX8kSLUwS61cD2pO0KMRgW2krWFrRu9kYuk09c8zQelC2kADGSMzp6Ke1gkyB9FAelOvy
EFx1T7QnMf6NSQ4b/QPfxhO/S2Hdh1/QZcxFlQAsvaORaOsgJENdJsH+A1vbzUApQo3ha5HRgh5j
KaYQk7E1HRtJntNHNIA6wpkC3qBMY/WniNvIx5N4xkBMYTYZAsESlk77pmie2j9vmwbe+bHD9lnV
5o2iQHNrR/IEq9tRRGDxRsa68nzHG+GQ6c/9bNxVUyGKLKsyO/OToHZhqi2Kn3RENXJSe37A8Ihs
vaGoDezvHOhWs2uc0JFkPYSI5APXdChoK+ZJrMDhBmTr7sGfn/N+OAt7UupEC4UBTk986Ojmnqvo
mGLCyrSk79OeB6q1blkuxBjLYsyhEFQEeVTSEauo3qRGtpVh35KQ5/Wsm5YLJcYNKbBHGtuj1Qle
j7nrvfxAt7SbTnoVHeIzjR38+6/5wReSjBsCQGtSS5KJk8wUw1VTo7BzsS7uBSkvOK8ZR4be3/LF
pdVDZjZygBgiPrzD17kdMAfl/Vf6jwG8/D9RfTd4CzKZHNSKVCFYl+RnE5X67iklnOwttU0b2vCe
L1iQ6OWhi9QMEpGJd5pwlOLB6kfBioxdXnL6nHnCx9iRWUkrU6egp/54o8GdCuTJHv1riAnndtYN
1p9jY1s4ej/xW4HOHId9OttEq0ZL1aPY3TZbHAlnezeQJgaYTIqTS7ANNhpe6+x3Q76SRL0IADvl
NOemWQUFvCYpBICaVFhGsP87LhiLoIfdoA0quMAkoj0kP33Dh1v9a5vIf0RdlxthrEEu9EDMpFHX
YCfn2cnRbeKXFvKkVnJbePE/vCYe3t0wpqDPfNlP8hAeVPompz9mINANj9s88UgwzoYxJZ2u07qx
Kt1NwS8xfsrlh20SPDlm/ApS6xnGmuBXVBOW2LTB0eeNHnC0X2Y8iS4c+3rWMX7WV6JbSr2d5rGt
D91LNMTn2UxethniWID3p3lhbLCeIa81szOcWg8t3f9Vp99m+aptOJXq/4jf/ogbW8IZSDejKxYG
QLspvvtH2sUceunV9AJYhXMCp4JXvPkPisi9aDLByCObmUtJmadVjoQZCpRGYYUvFDay/KHiHQ9n
hG3p8f9hzfGq64ACpYTOMyRzWTaRIkyKpsRaVhDtnQjIJabTH/0H1aOrnHlT2asCj5KoasgqfCd2
NnzMy2gGdDkshY+ZDhVgB7Ll91+JrhZEmCrY4PeDoVJURS3K0TQTW1r1fVsGV5VqQYGJ3+quDAPA
NwOEpU+sbr6V8h/bBNbPCYk4BWtVDF1ntFYbAj/sajTfArbNaiLZyXNi977qbpOhqvnp4UaD/P/I
MK+pMrZ1l1S54QihieTEVZc3e4JmX+KK6U3H21O37qNfyBlM/D6nsmiIEWSt9YQHilAq2IYdfqeA
vYLDywKv39Ef3gxGChDGNejMUHvHqE+dfPbD1+2z41yRwciA0ReIpcPScELdjbL7SHGCimO71w8M
4YWE3lVJF9nyJNGxj2xMoSq0Tmd4BfYwpBYFQwfqCffA/oOapmoYFNNUVWSETjLzuIzT945OvaaV
q32/x5oOjFUWGITnQ4ivnqB6occ8HLqRqW3RZXRTZggrcJK1X9nwe/uWVl+LBQ1GwttpzqOG4ATz
vrLa6NWMUqvvgSlv8torV+XtQum9CW7xLg3qWAimgMRB6Bf7rJTtOeXhQvJIMCKdJKaGTaYggSRF
ZMej7HuinsSczBGPCiPYijgkRkS7phPx2LRH0nJe1tVr12RFxpujSNiS8zH51TWJObUDxEwpbvri
WMp3cvKFgT5Yxj8k6E9Y3EU4zaXY56nhlGr4nBeTG1baTayUj2oGhMhp2G0LGY8jxo0LVChpUSD3
QGcMUtmw/PkhwbuzTWVdPxdcMfopT2rU476BGXSsD9m+sAW78SoAg1Nr8LUE0YIao52yXogNEGkN
bDSZbIpoRpFbyndIOLoNmGeueWfIKGosylGG/SLoEfWPmNJBZGzVvMVb68m9C09sAtmQk9zUItjs
8sV/049omHLKbymq5dOtdGwcvOd2mQCw8Evp8QVdRnHFRGmAYCVhCCGX3DGYKDqSUwuhty0hq5q7
IMNorlZnqhIBlMtRy+bUj/pBbmueEK66DBreIyJidNs0GFmfFC2sS5o3nH/OHq1+BW69lx/oIZZu
9ogDtImj3AY33M4K+us/OSsLyoz4l52cBYmMolTyPLgymlamV91CdGaH2AX6NXG8sMlIf9iKvRqp
AE8o1KuxPZPo1PePX7gtjOBjfxpFGnsf018Yqc73+7aYYM3n5hDWVwLPjq+3aSwIUHFZEFACbKDR
KhyYGhjXZtnvTK1xpDmzu0J9yar+NVBzuy6z6zB+SXPxOKU3CdbUEl27VhrTLcfCQWLxNsj9/Tbn
65Zs8csY+ywBDO/fOcr4IHlYKeOFjv6LnFQP+CGvvLhqVSsWxBiJDbHgRdMj2cDS2qy1itJIvD4X
Bo5ivKdqPonnggwjnsWgykL8vhIb8zDZvW4HbzQ3EVzRzj/VMX+OO5pWj57Ls2wlD77LOVMem4zE
VqaYZGGRwrlW3s01OfcAk0e7MyCaJoduC+MlgnkUGZPd9r5OxrpGkNJjmQNGvc125HG1qvSXU2XD
0y4jQqzrMU36QFEcyZr3vuN7yrHyhr3K6epYfYOITohqGFBJNlOmFkYv+xMyTKHwNumeqv0QZg5D
a2KiiyLm10X03pgyi2iQJ1jmii3XqJS+jAA9Lm8n2LLci1z/VndgrnVMbLV2fWp3dPlM6H7FjOIH
GIooAzNFE9lp9mBS8klv0NOtWZXhtIduJ7h9ZpHSpiE/gEd4pnStm+ADRUYByyCdetWYcIdHgIzU
0AogwhWAmQ0nKwWmHshOV/z1Tiu3qYsSODV1LPlSCEM2FQslrIAf5uTzWQ72ZXvPHcqgn2B0fkEC
zXAfLWxZ1KRM68RwmqH4UWA+J22jUzorXhwXHMFZyw59oMX4EB02DioV9Wmx/hJDjJFrGFa+b10K
Mlt8KzFvp3NIruj3B4pUNxfvRz8G2PoFfDlHqE9CfjZ4Td9rz8AHAkwkkIakLaOQ5gOcDnKAJ113
kmvlSAfBAaPubFvIbXlQ2eWdsx/MXShCu1NTBEZRcpASadf2s71NhicT9GcsTi1Mg1gSazhheXnX
EFuTDCupnIzXGr3Ww/vh8BjxVqRuJGqMyJa2BOVOcld+m17CfeKpmcWLbVd5krHvVNew7FUlzNsS
FyQLfeBuOpWiX5dGaAkJuWnr2fa5mPCrt6RSzDdVkU2DRfYe9FZEcIuqWIaobbitpVeSf9++ofWj
u9B4V7XFFYlZO5R5i0ka/dReR/tqp9wnh+aAmVWPV33j0mLcAkKHEtsGVQQKLtido2NwGm1U2a/D
o3LY5otzdGzrWy6FaVWNMp6vblfP95LmmT6vPWJVEi5Hx2akxDSXx6wesePyiUgWlhdH+9ShektO
0e1wO9rKMd7zm1bpKX0ytAuyrFLlQFEac6PHZKeOCtMtUjhWOu9yvbf0+HH7GHksMoqltWFflBJo
pXpgzcZdmH5ry/tI3W2TWatn6eKCJ0Yy5DQNJCWBUg22aM8OWsS82Kn3PwtE9NEDr+efd4KMCtfm
ENaRMWDDUYF1drI7Dd/G8ls8ntqIwxhPDBm3kIxGNLRCj2ICOWviD2k+acE/22fHIcGOwjWFHpeG
SZmpfUcem+spRfdBKfvP23RWX8DLFbHzb4Ogz3NGIAqGuRun+zH5/3c4lyLAjr5NhaaozQCgppIc
BHIVi27A7UPkXDybbqtLM5AmE+9Ro1md231vgVBL++WDx+KnegMTbhWOeEUcjaNGPLr0bBdGFpnx
pOqrCtZomq7zKn3y4/QY9hiZbsJz3/L45JFjLMQcjp1KqO+ONR+zJ/RS60Q9kkhKn1RulVZXcZny
Yi6eeDCWQlZKfSR0tGWsMGaqo+eo4e2aXnf7FiJI+V4co4YWNyGfICJFCrBNycL+uKfkfX/dfBR2
MdDj5fttoecpF2MpNL9ppyLFxRE9Vnap1oqWIneti77S121K6w7ggjnGVHQtekaF1kRe7G70wlcF
sd10G8homKJgchInsb2W/luqG5v+S8JKFvwZFtdAb5/s1k7n4vny9MPwol/HZ8XOnPCOPwLFERO2
qbTGsq1oLnQ8KKip5Fea5G0fI+/7jJ+OdepzlgxojVRK86Cb874Rubh/VJQ3HmCNcdWNtlBlBWsF
0DttCYotP9M5KvIkepWHpsgJS2bpqmvsdP+2zRvvlWTbS4ehiES9QfdK4ypedCXB1Rg8+RHryAEJ
qdxGHHpUuLf4ZMxIGpYZdgKDXI7BakG6F6u3JC8tZXqjCX1COA8M71jp3xfa3ZOyDhqs7HUCM8vd
RBcbrwYYNYCKhAY48FnGCU44uq0x1gSmRKh67V0Uj+JwmKTnquNoGY8EYz663J87U0ZcEqXDW+mX
V0Ljf68j3eEIBrUNWzfF2A4kMbDqj+4mNyQLewDOpafdpLeKEzu+g5agg3EMDqVpU6Wu/+G59Zx7
Y7tN/bARoqYFk2EYidY8lK8Y9v2ttMoui4WfHE5XcmAwW5qIyEvUDcz5fRSSSNEKJZPg7Qz2v63B
/d73VEvYYbe894U+6w/EGAkR1JLIiQIFiOabaLiT8quAt55k3V5d+GEkRKtqeSzmAXUs2dPkmwkB
6/aJrRMw4Twppkjryx8PLCsrTLUNKP0P80lPdqbyvP39NUATHNKFAHMjI3bKSlOArGTjSl7/ABSr
g7ErnOQh5hQy14X8Qoi5DZmgijnrsA+lHlmluo+bcy/u8+YqA5KZmOl2HPJ4o5b8s15dSDK3M/mq
EQyDRqVN8jQPeBY/aAoZWPgw8Cjt/No+Sx6HjBprwYgGNRVqjIE32wivpWSwkil0hsiJ/T1p79ve
3aa4bqD+MMjqbikXMakbqFOTHAPZ61O0kXEhWGk2buMU2TVsfZ8HqLygs0/3BWknq4Dy7BW3Gonb
98DZCX4bQnMbxqk3x+WhquvHv+ORcQnCxlDnBCsrgRXyXZF/VONDnnHs/H9kNi7nyLgEvWCUU99A
NuWdvyuO/qE/mlZtqXu+B0XFfOs0qcIvnkksM5gyrHlE+B+I9pSkVmmUVq07gnhV/rN9cusOwIUr
xnY0/mQoLQqcjthgZpV0/ndpnK0keSkNzAGJd41Q7LYpUmOxxRxjTLKkN7Lo3bXqvpey2+a3TXMQ
ur+UesaSpPrY5HFF+RrfVA2ACoeKOzuz/lBdzo4xHYIh6KpfItelpHZ7qFBdNzAEQTeyVxhU5HYo
rF6VJhHsPNFg6dmOG3Oo1LoOIYDqm/EQP/pP/h3d6UhnLYBTg+22qiUWlg4A3dzmBUnrRQ1Nw4uM
NCWa9BheJ580BZY79CijDK4RWcOuOcmxg4aMAv3ItHKjSChR8Zh+r0F9khbNNOFuizJ93D6qAiry
Q92/h0x2dFYnIBrUN+bBsBuregtcrLp5X7NLkRyKPfyF2km5iOarz+vlJ7AuedEKgTRGAOxpglPZ
nmXe3u91n39BgOHR94VgQtM6jOdk99c5pmfE1jGeRlvYpccgt5ofvGNdD7MXJBklFHsT2zq1d2OW
HspDdixOgl055A6xDnY+5dwGg9V3b0GQ0cc+jroGTft0xBYx6E29BwAHsLl5RQ/eXTFimqlZLkjR
CCNdnQfxSis5ufRVy7xgg3m+uzzTpmaCJ5QQ0Rbqqz5/68znUQscueb1nqwaygst9uFOhbSTAjqV
rAPJAwh8lgRMokI/xCOngXg9L7GgxNTa1Dybm9LE5RS1VaJCivaEg+9hnanbQrF5aSQuOea1Rv+8
ILYafO7p+L4u6+g7xNYt0ZOd8Mhrh1i9MV2WDdpojv3ejEQMaRHUMRCLHWVI7G5+jMbEJllghbWl
SQ/bT9uq9C1oMdKRJsKcTjX6nrDzAGjt3b6c0sM2iVU9upBg53SyKU6DfIb/SCfxlL15oAPW9U7j
kOFwwg7qlEpG5mJCDTvS0ytd170Qo+PbnKxHFQtWGDEggj7VJd14NGJVaeb2++BQHWoUdnm1gHVm
NCw3lFU0HrHlPMDcA2e5xzs9t7TXLsk482Drj6N+IcDc+yzlaTwRwBX4bzNgWpP7EBV/wUbPamVX
18IO28K4Sxvfb/rTy/iH6KfZAsWParHJwJX2MLj99eyVmYcAyauvUOq90y1MXzrRo0F3iSSWwG2Y
pI/SFnnGZgy0TaVpICG1Eto98UpgcBVcaIZVG7hgkpERQZBUgSiwgamk26VC7KgovJ64QsjJOmzL
iMKulavgyAGUD6epJ0et2uXKblvaed+nf1+49AoG98S8hz+aIndej9M+rr7k8i7OinEj8kRva3WC
ixZJp1Y/aRixKxE7bPPBu3bGcUirVJoD1CHRxQcsCe2Xlk2YpHjZJrKG66CLC1YYb4HAEa31Dg8S
0JYUjz5I0a7D8NsVwHvgFcVHgmU+0Q1vzpl3ScxbUWLONwhHdEFmyrGP78SMxxcV1y2lYQyFSHz0
JbZoWjNu4EVjwKHcz8d/ezoD7vAR7xTZgAEgy2oA00QbqPVj7hQ77ar/UV9JO8mGUbCFg36V73gZ
bM4ZvofRC0FPhxR9ZTNiV6mVLNO4VtqWI4Icc6u8+xcLEnWcDqoyw9wOdn09O8a+OIUhJiOpcCBv
c63v8ydeMYUj9+8+/IJmnBVtLaGZzen7ozLd5wizvgCBvBR6tk2jCSc9V1TYOtPoj2TuD2K3n6Qv
DK+CCjDiRRlwbcBQ+2iIxFj1kYNBX1XRhsZuqufEIfM821kDHG6OGq+L+x9arAc7F2ZEpBkNT4Ot
wt3yoqP4miF2dGRHRgm24fix64/FhRzzJHVzQLBrKDIwZucnOwwSVa7hB4Hl1+2vTC84cx30oD7r
8oUaZX4hEbkSZnE0wbH81xMjLt2nlXA7anhMMWmntu61YlLQQFkPhjP1NyJGQIvGKnVeR++6hF/4
YV6ovmuIQlsXnay7n4qnTPndEx7SEo8G/fvizLRa07KqQSdSNHzPtVM1XgUJ51p458U8UGMjaFJd
o2Efjae08QOzarrRWIJ/vy3c63buclzME6W3s2EGGoJ2P7ki5DYZefMvq2cFIF1TR8pHxUzcx7NK
Sj+fkxZlA0Mwz5MqHKq28lTCQ1NcFeMLGTagmNI211EFxEY6ot9FJtmP+nclS5+FAgh9MXDrMBXj
9Lrwun1862R1GCHM4sqfulWLYor/3QEo5YHdjujHUDN7HE5ac/Yjr85/5TPHOqxemHGhyFxYBzCs
iWgzzQg6c31l1pzgb/2+Lt9nnIdxAHCG1ql4bdMHofktYYNb97h9aDwSjEhIVWBkLV1FO2vpD3lM
7SjQHueCF6DTk/hk2f6c1Kc23zlSmySoYgMh87ewkKy6BI5n6srJi9RxtHWbI0j5RyGXBDNrKwxu
OHXxmqBAG9x3ytPfHJrKYtcgbWpOGYFBkKPTSL6VyTngptNWH7rFiTFG2ldqk2C6BLr6gAV0bxVG
1YALANWxYmTTQg5H76MyWxfEmGqMK8qSXiLLNac2/sH+7eCteEsPdGCg+yfZqbQ/4bp9Tm4xuhZa
4RXF6eMxvWpoFzzTq13Y8qFr87JMEAAW8xjfaX5hPk1kJjtgtguuj/21++17XNdf9PCbgA8VDdZx
GQdlTnUC4ReGczs8tRqnwLMuin++rzN3WIidlIca2kqG4XtTPRWAgK8V3iO7fmgXIszNzQqJg6bA
zaXNQWrPWLwo1e4cco6KxwpzNVEG9PKWApRIirwPOvNGHSpnEo2/JMM8tUXUBbqZwr0LtFd5OFbV
a9vfbV/6em7cuBwYY7VLSY4Ngy4bwIT2G13u6B/029YCoupvzRb34Y5Dj3dBjBXvcz/WxQoXNGLa
b6oRfebe+C16GjAo8iZ7Lfq0+sJufnwF0woDhhdGGdsuzP6ISUNYwtYZgGmVeiZwZPedIwMWuxMt
9Svuy4XcJ2wCWewLpK3hK+uGa9aaja5Jm3OW61bxD0ssJEGLh79q0XyOtgGIIvYlmbGlHihL7S6s
LN6aR47UswgFDepHQ9GglV6eT0N/I2OFTBlzOlhXjZApm0QFKhaR2Lxo3Ylj25owErl0W4xHffiK
EVp8nx7pwqjWtZk0eQgnXMRuxw4FtqypHCnhTdesel8XMmxbOyKjUMsDJKrF6VAksqWIPw3JtCb/
RHTPjB6VgOMcrQ1n6uKCImOSuljsK4LmXwxF6TvJqW/Ee/k4O8MuOibIG1o6uuuB1+l/i3Wb91Kt
V7sWxBlDFaAzd5YETO7VjnBDt0uaB9q7L9nnwiO3grct96tyuKDGmKwWoJol2veBm1OW1lCbVp4j
GHn8OyKMnTIjjNP6JsJCvzhPwr4I71secMF6x8OCEcYkDbU4FRUu7v3OZLfaBSfjLkCDGX/8nnNm
bIe7X/eSWqaUVGUCUaK9MkX51hcijkniyD3b4G7qapQbdMFLJXXRUxsZMZqySuL6APmzR3nSsRYB
SEiHRqpucyAWcdqbeFyy2l1Eqdlr6JIxfC8Nd+p41gIOh+sP5uXS2P73oZuSXsog63ROqrGbk5IB
rJk2NMEN3PmumljbksgxiSrj0kimgsHPAWealOewu50MzqGtlwsXHDGmI/f9CcEhIL3Mk+Sp7rhX
HQUpzAC4zLnNmxdd50ZXUE8hsqESRubzsBODmdqpqLkugYg6v33ltP73fSThPhr4qOv8rMwQ1bf5
4zg8GeXT9vf/Q2kvBJSPBJSsaStUqOEml9VBqofD2JP7JGnv5rBEx61+21U5oMtqhEP63tR4HXzb
56exU4exRISkUBFt+U2ESLtwBJ6fvl43NC8cMvKgtAbqeQUyL1Hve0ZVWdi4F9olalCpoh0FyXyY
6ia3dAyA+CMvNl7b74GH7EKdeUsyLUukToGlin7rOxpwFSf9DjC9MI/+r9bSJpvcveP8V1Z85LU3
/Id2X6gzb0tMykmsAhM+zo4OUWHq3m1/qM5sy9h+IRyKbxxpWrdYF3rMMwM5SqWYBnnNsXMnt72l
GG3RPzrQXScn+UnHcHm9xjySjAZGJrayyQPN09TxYTKlU5y2zjRnnNE+Dhm2OKJ2aVxMA+5RGrHK
s5v3oyCj+Kd/yaH7c4CfyiHCFPlCDuuo999DbRfJz/p8v31J6+mAi0iy9ZBobtBFSv1szQI716j5
FfvJloFjP38Dwp1dnch96Qq7ybSKyPJ/ylZ74qPyrkZOJgF6m6hjblZn1JLUbR9GGsYxhWm0MvUo
xpWrAmcNyWtekEZt2Kf8x4WUwWhB1WLmOElUpNpKe/ToLGEyWtEOXXCdo9jSCSvkOc/quuPwhzm2
/Q0ZsGg0QrRdxIf+feddcf2O3nHYvsp1obyQYWRf0OFzZQT58SBvgPju+ohAc4Mjkv/xoP6hYoof
nwit9qNxzvHGtUA9mw/BURHttLaoQ4wVOvsk/0qe4HJdJpPkizoh9SXkUpwJy+ON9J84OwpfWVIB
u3xhinlYa9GoilSFEvhPgys5SBS8ZrbwhNU8R9pTwrOMnJsymWdWkPp8HnrkJRJZxdDdOas0Sxz/
2RaH9e7HBVOMb9XpRWcYNTIsHUBWJjdzg6Nh06bPClGSY2AF0a48Az5Dt023KWGS0WnicB+d9Tf9
crSMZjdqaw6lAouMdOPg+sfyJnYShKYvxonqG4V3KUxOEMVROJN5ZiszmauJ9ojFBwrSGe0G7/+Q
dl29kePM9hcJUKDSq0Int9vZE14EezyrnLN+/T303m9aprnNhRcYYB4MqLrIYrFY4Rza2Sq6bP7h
XXrWjXElarnI9RIjmKA5CopDn2/JeytvB1+COrkjX42gQhNjqosMiLlZSxJNXdogyT6U0YaEyQGP
j21cNP5lExLtHeNRlHwEPVAZmUCcyP1k6t2+WLzLIgSasBAvSRSmpJzgTurkm4HoQMfA9SBwIf8Q
9P3ZJ5vxIVKUGlm1oO+EbOtTv0V590CbxaqtkHFbpA7jSIZpzpZJQi6/AaOZAfxJOoN6bT6FTyNF
n3NiT0GmQrCGAnNnKcaSuFZrPXovJnd7bWf7eOH4nVA5kW7UWlbpJaDEAg6Iev5S+qbNr0196kSO
WGBwNv0JKxHxoOmaTFGSTBCvyFspFcRtQktgPEOvhw1qlriKs31+T+lnjYcWllC4Irwn/j0JxgMk
DgGfghbSj6rU4KQuyxA+vtsgAgXTXLKxbourel/481Ur0Iu7bmdhLJqFKXfRlFO61lI7qMO1OT9e
PqWi79O/r/ali6LAtCZQdBpSuovRWhVmT5cl8HdmpQKz9QT4OYlOU9g0Dg13+V26zZ5B/3MlAq4S
SmJswFCzBssF1kFKNqTtul1+bPcyjuaXMEZWKjEmkAeG2poSvHSetqYzaEvrpGDQdOSxXpzLy8c9
mytRzIVgWgBMrAnAF+wuuEIy+ySV4VOnRIKKK9fTrMQwF0Ju5HOpoMKBpdNR2+h244Zs/sVLlQaR
n2L0sxw2oxcRPVGVFPZWxOZrOL9IkeIVeuMrTex3au+mmf445PlOyhtBrM63dMPAMCQ6fnXWA2nL
OLXWgoUsu+d2ue3QAXR5p/hBg32WwJqfDXoXsOgOXoOeV8dqHCtzIre8mzoHJDbjhrpua0Y7EJC+
dqJwjGcnCiDVTM22LBmMyx8Pcm9NOvIqaLCLpelpkMlpmLttYooazalls/u3FsP4i0bXsjRLEBil
Neg6iu8NGZwwfMvD14Q8XF5P3oatRTF+w0wUkjc2TnPcPAOnxUwErlW0Ysx2dYmMMNrCjU7mENXd
azn/Yem//5sOjKOQu6IOQbgNtM7iStOv7UwQAInWiPEOWZ6Ca0rFmOo8lk/qDE68QdR1K1omxjOk
itHVbYECuxUcUd4a0tDJYoEa3FLMaq/Zt6fSmbjkOvr29GSkKFoUOkv3746Fyce9KgQ5FCwc+/hM
BiOwZAkVuybOHRX9JfKvyzvPbUddq8QEjFMVlFM/I+VJ7pJbhZa0/NzVT9I1Xp7XFCBW8kS0PdzQ
ZC2TcQLy0kVzK6FMrW4BDuvWB7A1eOSx3Ncb+VVUWBW4AotxBWWUYhiRciZo9ffFejWnt3J8IHbq
xCLecoEJWvTvqyBFQ3d0ZOsyBdE5GdUmjJ7KQZD94NsDxYK0NR28c+zKBWZmW2oMwLVhjt0hs3w9
mERd8tzWawVttv+TwiyZZk5KmU4IUlt/9Mf72l2QiHDD0dW2FniRVQejXAPIYH+LLIO/gmfBzAq2
wRAaNeVVy2Dudnm7FIdUOJnGRZZZq8d41MJKu6jWBuRo7/Laze/pw7m8tjzzp7yJrgYXNX6P7AAv
514+a/S7ny+ls3aMl7WMXJnSCfZBit9Vcmi1KzV4Ssn+spR/OF1nMYyzVXszN2u6e+PB2lKcxtSt
fBMIpamHfLdAJ+6OKTIGekEtTWvkH21+UIamM2jHiTRNTjQcSKU7qQikjIvDqqykMGavqXEY5hMe
mJ2nfJd+UYpO7Sr0DQ/zSRgcbo+4s7a62z0FfoM8i8iFcDduJZ45D0NCjLyqkBwuQPCh2I9ZDFDU
9lsiwjrkRbdrNRnzlwEgoZQL5jPJtkOelo7HUXAl0WNNJIax/7BIhmiZKNR0T+Euf/ZN4lT9KQEy
EHjOXLPAzJygfVVkJozp14pZj7UOm5SVu366S2Vc0II4iesaV5vEmL2Za3EzpQEaF7Tn3LqJ6/+o
AhNgSEkWKVGEGGaQ8zsSLY+2NhRO0Mv+5fMrMDY2IaVHlgaoWhqLtZozkgc87Z2y203xF5qBVsbG
5qSqCGQ72juyhro1mwdZ1CMt2HKb8QwtkdTCqlENsOOjYh7k6F4qN5eXiu/qznvOJp6sPKvqic6e
Nx7gBN5dXbyXN+itw8ygyNVxy5frFWPcQN3Ec9JQSof4OUKMhPfnsMMl3Djx44I303j1pdaftUTG
IejzoJuEIHaRWlRMaU2MVsSmXSQ7teYipAEQ71c4CA2QfViASUD3A7AaPrr0NDNtwJNjUUnxpltO
jxn+9EtFsJUQtu8ik2dFR9ctEjrXqPqh4EEvYPXGAqC2uiuuv/TsPOvEAjGAxMrsuxzOQZ4tD73O
WzAmOESvBAbJt/k/S0cYz6o0UW8ENbTKihui/VDqzmmEjxC++z4LYXxpZNhG0VAqggakDiinbIed
dmVuMlrXcK2H+FanKFrbvPgXZ0CkIGMbc6xmhU5JbVr5ZzXfKxgWEA5p/sOpPivIeNqgTTQlr1A9
aTx0slKs1QftZG5lT3UqITssP9g9mwaLM1gEY130NHP1N2h9C+K4wqOxxeCmj/VG8uqd5IkqsoJ1
ZFEGqygZm75HRNG1yf2sd4Uzjamj25ao/Yh/K/5ZS53xwljGpG9CRE6YdO3x1jLcNHVwx9ver+av
5tRs40EY53JfXKsVZaK1yLbqGBzTAGIdH6pwcLTuLSx+yOGptSxPcAPQb32KqRVMAAHww1TRV/fR
WZmKkaljiHyS8VNFJgssMcNr9g1MDo9kMz4kB1EoyF1PVTaArA06JMVkPPJkW+2gpJiErqarCA/X
8CsPvNX3GQ+iyboiqRkmNXtyVSw3IxEkULkdVspKAOM97GVqimyCALm3ekftLSfNZF+RU2+28hst
jL5V43gyVOm+ICr6C4XZb651rH4A40KGwCyR+0T0qW6XTXiV+vlW99H/EAMNh5aAk7tsO2/fLtsJ
12euhDIuhSRmoBnDhPOGzngzAdutIy/O5HTSMcE84kh2l+Vxz/dZHpsoQhtepXcVjp0pbUL1atZ8
gUJ8J6kSBSN2MrEBbcQYfqQOkabSVNSGDtEUgFJMr4HBtrV2xVaEM8jPEq2k0WOxSm0YtdRLfYrQ
p/MAi+qhmXbb+M0VcRRXA6FP5s5bEU8x/6SdFWROmmyq6PMAOzFc5D5XrsZBEP/yw7mVTsxR6yWE
81MCnSguYA5kdDI6zY6ysDRO+ZAAIEAQHQj3jDl7RpyqaWCAV31EJwJBNPc37bm9pYQvmsCT8E3+
vH7MORulqQcl1PtjMtwVmxQ9CNJWDPZOV+mTA16tInOyMiTz49QEY3WsxZWT2ANI1TR7r8zmlVaK
OqAFNsHe1XJNSnU2AXFQtF41/JaG0rl8brnaaDIYnsDraqgseqcRzKie96j/agki/PzRMI7KoPmj
Kcp08a1vJYmxhVFJSryHEUmRu2ZfH2iWRnpagIAqO+kmuxY9JUSKMdYwVHZU6BO4XIO2/DHnmhsP
lWNnimuR1Lu8hlwHD6IsA1hvsia/n4KVr1jwYE31GDnrLo5zPFWmyE+0eAAwSWQ7IMXrPSKJwKm5
/nYlkwk55EguJZWyyII2ULM2fXJsRv+yWlwRRMENbJj4j03FtymxRpCgAIfHvE7q11HyQPIiMD+R
DMYoWnnJgoKyLTb2PrRe6t5ZROx23CN0VoN99hd5HqVKAbdQRD+t4CYQ4cUKVGCf/aZWA3gpBL3i
EB/7blM2hTPKb5e3gn94Vkow2233tYq6BZSY3eiRjsREqCwBJt8AP1G37RVX9H7kvxJWEumyroza
ksGEGUZA7fh7GgzV0k24s7+h+gOgJHkjLZT/6a4XhBH8e3cllq72SmxBJivJeuT7QaP+MvpgdkSu
eoCvyBy7ccY9Ihlht6jIQqgrWcvUpFGV0ODlpSFw+adK1x1FCRX/8h6K7IQx9SRWSRuHICKnULK6
ciqRZui76r8dKBY8q4iiss4LHe/+cjF2EaCgHbCZ5lvLTEWFe35ZYbVXzE0IElO7tGp4dPNh2UxH
FDv99h1Jq/bqvbbtnv/OwAtNkzaPfbqB/8j9NPCeTmrX5SOKJmRrHZRHCqmtPpT75lA9CacXLu/a
p4l3eSJJmAeIOodNjLZ9X9uFflu4mNjuj1S96nfsiZ5c9Gq6pB/zxOsLoyNNAqfYdsi2pZUbZddl
j2Z0w+mmF0t9umyYl82fsCW2EeMnidICdyjoweO+/Cp0IjBK/htstWOMM6maMayJCh8Z7YERjrbY
YleC0OhfJS3p6nxePYIryyAmoDiYczYguaHbBrJ5f8ec6AcEhZzuawdrU2xFOEP8tfsjjM02FGYc
k4jG7EO3jfVT8xUcMoWcv8/4/WZYVKs24DRS82Ewvvfy6+W95/bGrAUwO6NFyH4qMeoUZGvTISNk
1zDJbHmNP2G+c/qtZ073At6/K8nLXNGAHTdGW2lHD9/K8baFGZrSgNULutcAXHuFfYqlbTu+XVZS
tEmMf8/iXhn7BedJrpbrPEtOdmX6l0XwGyVWqjBWF4RR13Y67i3aTCd9R9YJNJu4KYMbpKxL1CHH
zplFnU1c5wQ6dEVD2xTwVxhHEZWpErYFTD1qrsu4cTvzexFl7mXVuM8q3QKePGCMNZUFthmiVA3n
DJol+2ZPKwDTgQ65i1Af+QHHWQ6LbBNIk750EjIWlD8aLcN4jpZOBeJe642C67b74Q71XCAEiQDK
6NZ8chhA7VEVsN0pusVsXV4DCyapcf0vqe5YqX1X19Gvse93ah8dMAS9vbyeXGtciWMeJmPXVwDr
RGa+m4anSQe+ejQIEC65dmGqqmqjmGEYbEhaThT0NsNDf1EUNzddo8G0g7G/rAc/Jl1JYXxTGYAg
j9ANmzbpafEA8bzNkdRSDpRCNvaEVzH93qd9WsljXJWy4PXaFhgjItsZGOuA4xtMB+VJw6HTpZVr
3kbTV/bKtBUZzx9DQ3fiRweVRbIpjRNMY84fhuBbqgu+z73pz9/XmDb5btAAe6WMmEcsU9MZw3Ez
tvAaS+QNWX+rqnhUGIZgpJXrdFcyGacxJ6lJkaqQUiCxU7eJk1YvmE73wj4SeA6RdoyBZHqdx8OM
1YvtylGah1b+qzT8oPpZTPs6NQTSuEZvIS9uamCeNNk+0iVuMrusoJcKmvsI7sNIUceTvl+2epEU
5i7pyg4E7Qq6x0qgi/do63ux1c1lEdwNWinC+KNQNcu2ordiVReNs+jp5Caj8bOP2+0UYKbnsjSR
Qow7QoPfTBr6PO7bTZlnQN+7bhqByXFdnqWj+VXTEEIbjEZm3vbov0B9K1K0qzqTr2Zk3y+rwU81
rmQwehiJEY4pDfu0m2pfbYZvtdfiGQLz9sadqDJOf/AnV7QSxrx8DExPqqGMrFnS1U5MfkTmXtee
JxPNfUCeuawZf4P+LB4L/VJ3JniYVNh1Ulr7pewy8Foqu6wjgnYSvtmd5TC+KBpRbCI2DCEfJMeq
QCfVv3V67grZuviCbCLbYJm2dJVZPE2qKqMMkZmL1cfK/N3lv+3ul9ULThF/i/5I0Rg3Z/QkGxel
Mj07fJKkm0W7lwan1JBpGgUVJv4GnSUx+lh1UDSxiueoZu0T+0fbXC8i+BD+Afoj4lPtI8hqAtw1
MNwW+p1sDJsgLp4umxk/ggVSzv9vCwu2EXZ5nMU0gkVrybbFqE7uzj/km8GfPUCIFE7ozfcCkYKV
Ywkmx7EoIjnBMVKvp83sDzftb/NeOpmu+ote6cGrtA9lwXESLSVzKfWWNs4o1QJwQWoeSSEf1D4V
uFSRCPr31bMG45dxFHY2UmfAuY3Ruzc+Xl44wQlimzuwZmbW9XgV5m2KK/wplgCxFT4GouETkRz6
95UiCJarSKUU26GMrpURYOVV5XYJeTWGWlC84Sf+VubH3BFJMuUkMGALNWaoYyfH1GD+23irvfc+
c4+2c36NhB2Bv0V01VIMW6YGulKwzxcJfdlwRUb7MoJVY5J8LTYF5sC18pUQZhWlNrF1ibaQ5PXb
IBUOIA6dlLxcNgn+8V1JYdZPm/oo1AuEkspNeKL1r9C33XxPEB4jRQxEe1EajmvlK4HMhdvoVh9o
HV7VhWS8atFyLZeiGo5IBONZG0LkMsxRPqzNzageBxE8GD8vddbhfXBttf/lDPZXINajxXEzu9om
cqdXBY03hV9dC58v3AtpJYu5X7MEEWqpYYOMu+ZR7zEXLj8pDqDSMYE0gsWFPmPKTXYHrPTdl2zD
gI2ruo4yH7OORpi1mmVDTcpSmWiuga6Raac+IuXSIEmbHQpXFCHxjf6PyE+pianAfKyB2H/U9AAp
aJK5FsLz23lBkueyevyFPYtiPLqNbhhcXCi/2bm004Zo1yuZp3XDVVEuV/lgC+IkkWaMdx+q2tTb
Bo9rE++LDBmyUXPKVODh/+E4n5ViPFNTEvhcgsd1cuyfc195tTDXfpO75C14oAwiSnkUHWh+BsY+
y2QclbooRl5HGOzKerehJEMoMKWlY56sx8xBks4Bb1PkBG747fIG8mP3lWDGd1XVgCHABLWm5Ehj
9/K68mcQt6pO44biYRy+VzmryToudaoz0gPTqfwrPGmbcWvnTtU53cFCN2boFnfFE96rl1UUyWRO
ICiIUtXK4Cwr9OLk5J4km8sCBFbJNlFXZjTpdos5USsct1KwTYPSTQIRQSu1gE/vnvNGsbXURaoK
exxxlXXg97BequSmVUJAnojePCI5TPC+1IasZeC69fR2r6atM8n3ujp7MtH+276w/dRBr/RlHqhA
cAnCx5Cofr/oAu/L33rbRM+eamsGG1ePRmYp6BRBelG6seo7q/Iv7zw1nc97cv4+s1YkA8t8bCCD
P20azFAMmBCmbS+i/KxIDcbL5nq7mGYOh040xEkPiSRYJv6Wn9Wg8ldXMaZ7ltmQetMLkv0I4Dg7
8LPeW0ZJsFz8g3KWQ/++koM8fT62lPg9A7tQsa+SvVXsL++ISBX695WIZSFZPvR4YiTg2lHQJBSS
X51ROqMiGlzjKaPKmqID9QD/2PilbXMEzSWYBhI9dSrrsdf9bM68y+pwQ/O1FCZyMaSJdPmC50bR
u9WxPhWbpfI7R7q2MBnXYBCpc/MbEbCHSDXGrLs6q0vFwnOUxIeqNZwRAIyFIgjNuTfPWjXGqpNA
me1ughTjZ+f9fXyaEFAyoPJDh1opCB24FfO1OMbI02IkSFEhECtnt9gTP9l04AwPvOVkvOVHdZOj
+1o6lsLF5B1eNGdSQjU6Q8lC+46FltT5jBTFWP4m0c9qerxsIqLvM5sFFspc61TcPq1EJMWVo7Zt
vIpIsUAO72SpGKRVdRCioLrA9ID2jQqw8chAjQgsB/mynSVzn9qFk8tPlxXivgzWkhibz2wkr4sU
FesRRJa0ryE8ENC6F378IIq7uIu3UopZvHpA+RfMJHgYjDjJViK1G9TcYueyRiIpjKUrc2JOUQaF
uqnyk0g5Tb20vSziHxYNAKKKohJTkZk4LkO/mqJh0NTr9XdiwhCsaq0NajPKSyjqkuA6COUsjAnj
YrUN1WRAOSi3052hD7emMaDKJZpw4Zsc2t9NMJzrhG1sluQRI3AGgF5URFOydN+UtwQ53lboy/m+
SDlLogqvro2ujaTaapA2qn7lzzQOjjbB46A70X0JXApRtzEXlAW8A38UY28pnYTdTJBTpBSfNcBy
bF/fJv+CnFCoGGMWaD1KgTibmR651n6BPxj9GHCyQeF0vgHm3b70Ltsh/R4bEa01YywjH1QpHBRs
WQj8xFq9UdEJojwn0ime3y5L4h+q8xoyYf0QZHkO1GUU4O3mWxHqd1oq4pXhlllX2rCRfZ+aeaJJ
My7C9NBP96T/oYabcHGrfB+P19K0ayNUrq9M1F5FQ6wC22fD/dDErJCZIAzvKuNBnQMvl+zEaRNM
m5iiLJlgKdmatQbs0iqsYP2KddMHzwW5u7xV3Nfteh0ZBwi2vaqpe7jZJPKUjeKR0l0cEH840s9y
n/nyq3Sn+eJRar6b+mMiNtV7faq7rrKqAg95Vf++SACif6yiL8Sba81Yx6HmWoA2NYTmc3qXzMmj
OhTYpjp7AHKxIEwXbRPjNUDp0cz6BHX0Wn0hTYbgdhAxdXNxFFXESYB1NlUNZNIf1wyj/LLaVrhH
5jsQqvuDF/jyFg8oD4iK/uAQx9wGXvQ6uOZW9eoHcY6Aq+XqBzCbVhBtJpWNlrgss5yleDOF3peq
8MlHrSQwPrEwND1LooWWK8nB3ISA1Q92wY2OlsJ+96Xe+9WCsmMESmAqVV3ijUgREsbTsguONN2o
XVMSX3k3idIdfKd1Vo8d97M0q0gk2hpKUfkwOOwhfUXZv1Fdcoo7BLmPgtPNPWYrgYzJNMU8p12L
Z10NBA/ZzwBopjjKLt1qdxTBY/gZ3ohGGgVGojMOhZB4mcMZQe9obJb5nkxvl3USfZ/+feU5Cilp
JD3ABW029lOrzCdca5vLIrgOfrVqjOdI1KHqohbpj8gInBh9n9Zs+KVya0QCQSJdGLdha1JfmhQF
0FgMLwz17dJ0AhHcW1/VTJRxCGiK34PT1XKB3aaYQ4nWSKvIseKjPoXO0JtOZ0/OEH7F5a6EMea2
KE1f1y0KR4uUoquhcWc72ICK4Fa3EsHF9d4E9NlVmKoM+HlZ1lns2qIYelulgPqjawAmI/OiTYbY
sHOKPeXjTjaTE27x/s+3qUtujHe8mgqJU1DcRcfpx+I3d9KtKL/PTVADY/HPr2KsMxyDIE91hXZj
oUkf0+x94jRXxQ6FOiCbY92T60aww/wrfCWTMVe9T8shCVKkO4Ay26OWQcE+7VOGMQiy6b3ZA3Tw
RgSRzw+UV1IZ2+3mPEgLKTc9fU5v0mJ5WEiwCcvFsxXFT63bGLkw1QbHY9EIhpn5p+a8xswl0SMg
QnBpISayX6S0cKdU1PvIdZvoycGpMUxTe09YrA6NiTOj6BNy4Y31FAEUv7jRRBGDSAQTjQd6JycT
wURCmj3U1nEOXppQEJTwDWOlBhOH131gAfUYXfrRntbxCk/ZSSEunBYQsIpPAaUTsE+J0CbpVz8d
zLNUtmO1kMY8TQYALVP0mhrQpjOwGeWd6KHLtQK0ZRBkbzD2yl7ecj2UgUm7fMNlN8zHTNRjznWc
BJ2ixLJsDDYyG5QqZTMZA55LXfUj6yS3NFNHKx70YnFUXeDM+G9BYloqJWVA+w9j0hNMIaqqefD0
m9kNMYMa7JVTj23K/HAjmgjlhyEraYxqZkuCXKPTMNV3cpAcwEX/Lq6qZ1paSj3rJIqzuDulEzTc
AmEN85TMrTBN9qyqC8JGTXuOq2ujFNw6ou8zEccM1OZKybBT0lwbDiYcgaNbZoV/OSjg7xF4+9C/
i84IWN3HwKMPSFgPFCHafOhBe10DzjsEyIyGia9/AVfOPUWGgv51E93fmO7+KC2fVbtWKvTxFij+
0WEzDNlcAf7nrvErDCcHKMlld6FXAp9MdLLopz8dYEN/R+dUVYPtEUs1KYoLCaKb4NrSWl9O/Qlo
sU32PdAQj2cCd853Uyt5jJsacSCKkdKR0SEBiqZo9LjMY3f5K8QsDLrqYZXS7SgaE+Afg7NcNm2a
dYFqkAoeRN3WLxhmvw489P2adxiGRSd/9DSKTjnX568EMhakGINO+gFNxR2mIh0ajkebwYme6VwJ
/JhLrsJN/O2y2YpkMocvIsB4DSy8qCoQhrattS2S7GTH2sNlMfzAZ6UbcwjT0BykKcfThubNaBDS
usrOPg0HWjyegLK4EbXBCEVSv7C6pZNOBiGaCjR1/SYAS871cOy3IOezXSXfJvcNrKZ/FY21cieD
1JWedL1XQu08jc1YQ60i/Ss+yT75DQoBF2YDXG0PGHQeHIJf4m31TTyQyb2RVqKZiKutq6UiBRBg
W7X2I303NaZjg75vqd0ifLu8nyKzYS6klLSJ2SzAKByUTt1heDL2x6zsX63EmP3LooT7yLi6Eawa
VhrSFFTsxKfhKL/PS+o5IhUTzM377i7eGPeXhb7PKFxwcoRxOmEJbDWZZmy6zQLyFc3L74t9cAiv
xi1uX2/ZalvyHbLBSQSOrk3p4cEAAgVDpDzfz/9xtmwYQzIl05QGoabuLBvbGfbhCZxIR8pQJGG6
t9wn3/J9/Wbsxp0pmId5h37/tAagRDRVw7RpEf6jLZvymNSKGqKHBZxkhrvsgAt0Xe2zfbAlbg4u
KNuPgTyY+dmrgdFOOKgdYN297knMw8uvpq5+C2MEXfC/wwx00V+zT3FM0Gl7S2Edy310pTrjlSSo
O3JtfCWSMYFcidoqh0P2iDkei0LbELBvlUsoWGZueHIWw3aqg94wDYIWk02gpCfKJtW/9H3wEYCt
SMNrhaq58kh6pYA5aUB4ZXXHeXi00+fLR4V/Ps0/Ath70rAKfdAy9KB2nqU7+qbdmif7ZTjY7gw6
E1QqXuPXyyL5S3aWyFyUbVYFRlID+zCYn9r6bqqfLn+fv/Pn7zOX4oJmXXDBwJPmhuxU5GZpXs38
P+rAXIiFNTfFgBcEZpaOZXmTi4akRDowh9eK5NokNaK0XjkMvW+nD4uIz0O484xpWZXVBDXGRL3u
e984DUrztTvsltN03/xFUJYPcrDKXN4aflS2sjbmlpvyZsE1h5xY6/eZsxwVJ/HM0Bk32gFQhwVG
6P6zSOayG2YtAqgHzQO/4/FkXoyAE9zn6qbclClyRiLmWn5JeKUk4+2UuJPmagYuVAJfq++GKzpY
HKCxr3JFHSP/4FnPxs64ObOuTLulI0A06RwcRvj26qHbgbHb7V7Gd9IRNXcEu0hP0Oer5Y9Q9loL
sw7HiwAPmObB9CtM7jnGDY1xKd2lsGzA9xfofECK0zTQNPDRBdrmqI0dugmBA4Ju3vvxCch2vuGA
tu3YgV0nOIliT2qEn9U7C2QcVLaYKjqXUeG0FtlrC89WKzfpjo0uaOLlKmapiiVjeA9z1Ixipdmr
jdbh7gij69E82prgChR9n9FjUaUSxUtEAKHaP8q6uhs0kf2JRDC+Fm0CdV2n9DXZfa/rffuVwWHV
0g3F0JFbQAnl4973QVWGLUFVzJjT5zEuj1lm7y9bM1+FswjmBI0kNSwQ0Bte2T7XSANlyKJdlsA/
pGct2DsWNPdlnZkUWO0XhcLXdpJP+5ob375r0XZFM7j622WZ/PBvJZPZfNBDKUu4QC3lhkLH6cDw
CI7EUQ8UHjLzmm/ZVQIP7Bqb/AGUu0DjS7ad1+8xxiwcm6C79OlAWRg1UXUCRnKZ2cUhbcPI1DBA
qmhHDO87CvK6ZnitklvDuMkmeXdZ939Y77M8Zkt7OxlySQV+o+6YNxQ6T9tguP46ddHZXccOLf+B
Ju7uslTulX1Wku1LLCUzMlXqNTCM4Fdp5QeZtY86278shp+pWslhNtYKRnQIWlhM/YFSGCm73FXu
NToq5EYHIfkc/3T8Wcr3X7OKP6uhjqtahbTWBxswlhLMTAdj/6vJnPqRul9JEPDyQwTkZC2MSao2
8D4/Hvmxa5Kuz+jtGTs4LS80REjd+Wao8UZJfNsTIfZxN24lkInlzKECpG+AVk+jGjeNWrp6ODl2
bgq8ADW6T4dgJYau9GolQ8WQO4OCtP6N+06h+qJd4ot6lvk5DFuHJIL6BtAQPspRQrO0KgonTa7J
gbi0WERydBHkWw0YmN/LRwDsuvbo1DehEMWHH1OuhDNKdks6TkuO5HPn2TfB1npJPDrtM7khec8/
m7eiy5ofba1EMmFsXeoqcPwQAY2za22rzbSrJaf+1fmUM2oWhZPcNM1KGhPAjkoaJVrdAR4cqXvd
dEiveWPzYJmnpZVF0TI19c8mc95KJnSN5xzY3RSIiWwpbQtQixFpJX+h+Xib/BZpxveaNFMgIxRB
oYJRLe4T0nRAI/eiI6qsvrJDry6e6fIbZWZX/HITb4golOSdPQ2XOxCYwBWlEOZm0I2gUaQR7iVu
M0fXjhmaeOL2KznolRS2M0Of4yVZVOAHq9tqXx6W3C02kh+7YMJWXN0FpRPGfaU9EaGF8QLJtVzG
lSmgZjOkGa/EamkcvQUeznWZPA39F4ax12KYEw+6IoD8aAjHk7D39MivmtyXc9EiCrZKZ452WIym
NYQI9TCr8AxWxiM9amPiyLfxfvJVz3qVRkc4QcjzmmvdmNPdBwFBqQRbV3238NjI/R6dLvkh8UAL
4ul3C7Yv8ctjv48OX+pc1xTAhBqaohk6iwIUqpqd5RJAw/NnSuCsv5roxtq2GwDNeYDluekfZE92
ADP/JrjiaeDPnvuVYLbI2gS5WSgUPTkHG3FtPy/TtxFTaGOLuzA/ZMrohChah+VX/M1aLhNaKGCk
A+wR8sLR0XjvcAi8ASVl8EirCJjybwI1ee5tLY45HroOjjqlwOEfXdmtblGpdNW9eae5aOI4LLeX
pfEN6c9mvjOUr67fNMjUxmiQ5/q7d4Nev5R2RRQw8U/JWQxzSnKpAHNTAJ2q+FgEKdjMW7cTsaDw
LiFN1QD7S+GGECh9vOL7ZR6mKkFSMJhvrPHHEN1Y2eBW8ZtcGc7lZePqsxLFXApjYQ6m1OABZk9X
/SQ7S3SN/nOBEK6fXAlh7jkV5LwAeaDselULbNx0APdi2oeuFUjPTYuw5bJO3ChlvX7MrWOHElma
Hu+DbtP76cv8THtqAo84Ue2aBzo4HviXRfKX0UC7gQrkMlVnTL3JEbRPlBpnbo929l2WDqGQEoq6
+U9eQz3LYK6Bqko7yUjhKmmiK95ZBwCJ7ckDbQUMvlXbr4xwaCtxjKW3TTKpekEL/83eiG5bUQKf
WzlGFGvKGN9BkwbL6ZZYYZqTCd3RrR9ssz3liAAkOXAE3NZDbHfCyxWjQ+Hr5Z3ivq/WYpnD1WqB
tpR0JKH2QQCIWgVoIvbKVt5gDmYjaqfh2cVaGHO81EjPwJ+JnrpBI5upQiPKNO7NoBN4do7DsEAx
oyiWAQNU2eZis9B0KR8nLGFkOfp0ry9HWb5Klp+Z9Jdg+ThWuBbFWnrYNFbf6Fg+8jOLnfKk7yI8
34hXfy9eKJyFCD2Xs4If5DFmOIXzmDYm6osZyrZ2OKO/oMaI+o/LaomkMEZRpOZiVNGIdnOwvQTT
Tqtir48EQnhP3w+6MNZg9FJUWAqQz0eA5WKaiB7g6R4owD/tLWAStqKXL8/WPwhkHG82KVpUUMg1
io6veJmHuix5HwVskFcVGbvK8fMfxDF+d4qLqW0HiBvd8oWAFtJ6prkpDJr5zW7SnS1g+xyKgkO5
sttdciowkGjv30RPHdFu0lhhFQu0ipb16JACeoL91NH2hfY6yl8uWwzPfa2VNZjsrtYEehbbCiCS
MhduBCCSfe+YV5g5cpUtRrx3yT3Zoclf9OjgPYg/CGaiuHaa5UYf8AYvjrRzlrYy6eDVMa5CYXGF
N7XwQRZzrxmyXqShDll0ZJAiIvZbudy0J1D3oVd3A5jiN/0OqSp0v5Rg/UgdooBJQnQVCfbTYG4+
bUClj9TwOSM5dOZDHGzL7itJ3A+qMo5mac1FnQ0ME9JGXAWjJo4sOR0yqNkpBBdT/FC4cy6kkxCp
xjie2i5BSZcBwsvKU28Ynxuwci6y6ED8gyPQAHdqoCkNRZaPJ8KI9CCw6WChckPbe7Td/5H2XUtu
60y3T8QqJjDcMkiURpqc7BuWI3POfPp/YfaxxcFwE9+Z7dupcqvBRnejw1r6tep0YMmo8OrnlWzo
STGJCnYiwQ4NCCJII4ybq4N+GtUSfQ+hq0Aclzit9v+f7L+TwPi1oSjDxDdxwWfVLtLGkvynvo+t
3GjsWD4Y00HV77av+2qEXejEuLYslVqhnLEYUTcqppSm2UahxW3Qt7LyMrTDgDeNv2oYC4GMD0uC
YE4SmcbZ6CAIdk2uxk+QISxPkfVgpt7IeQceIUcGSHbfXhkJlk0NXjJOXcSGNWiMuxra2PBJiYFv
6kJUG7MhYHwXDyb2jqcX3vQjx/Q0xl+1YxglaqTjeZZ/HaevpnC/bQbrX0WVdMAGYniZnYatVK0s
oxALGVkM5PQBOEdGYMla626LWQ8ueAD+kcN4vEQnfTcDQQbOqD/NCN0NRory7w32ATqUlUU00vUv
PC+xfngXoYwHBCdWJ6cBskjsQey0ofPCmTcuxjs/+vdFZG7FRKl7CX6I4Pa0YeyB/NEjQrXbPr/V
RGRxfIwHGqoQxSwFJX89Eu1mOGfDA8jRLaE/bMtZe2niCukacIsABIpa0nt9UpDZlE0M4y4LS9sT
OFYDuP3GCXvHCIvYvbzJeF/prSz18UL9kfmh25ZXCTZyZ2RZ7Wt5AAWYSwFSGjQChOveouto06E5
xEfV+xQC1kJdWWTU1cGMkIGsDcPaoN5uhMiSxLPe9zyXQZ3phoZstFIz3QTuA3VMe+HGfKAknYKt
3GNRGNmjssemJIYtpity4KE3vlXetiQzzspP+j5QGo3eO4qipGNcqtgHZ2Qb45Fcqxa2J73pqngx
Gqu74jdS16/H30/7FsYX1wPdxJCoBZz+mH1R2oc6fql4ENf0E21pyHiWvNE1X6xFvHTeKoD/1Mmy
HW9wYD1eXjRhfEmdC8BlGOCIJ3W0fT+0Yp3YUfLYNbcZDyeKcwuBef7+FspmkuclgU71JH03Q9NN
lHEP9qJjEA92HZm2PPrf1IQ8Y9oOHeIpiK24am2xLm6qrnnZ9gm8b8j4nhLI/M2cw3WbRW8RMbUC
M7L0jpOPrGd0fz2P/GHLCfXjTClRyxU89Zh46YMI/uerxtH3Gsizg9nZ1oorj0mAkngKAFXSGFi3
LQ/jA7yN7e9mG2uod6HLS/h5DoDxM/2UBXJFXdws4rkIDBn9IOpXU3D05dHCxtq2bpwvxpbjk1L0
m3zCxqhY3+eKY6L3nSbuf5PBOBZJLEjSmLjZiaQcJlCFGmlnBYrKEbMewv9eOzY/CUml9galyO36
Yj5XUf5laNqG08JfY3JfhgG21l5PdSTl1QRneKpP6lPk+o6/w5iCl5zpg6n0wA62K4+hq90Lu/xX
xZl74vgWmfEtYxL2giLlhjMCUUabcyv0d9KUWF1TOUbI2/vmSaPWs/DJQ5SCbrPHO9+UNUupjoF0
KqNzAeoojdeC4309xnUESqDHOUHci2vvDUoptNRHugOqSVZxmt1sZzq8GXae8VP1F+pNUjj1Wh8Z
jl7eydpDQxpr6jnPNd4RMr4DQxGYkisBHlamjW2Smznx4umkw3YCxf5v94zxHKA8MANVRIJeJn9K
P0L67RMyVElUMYIBvGD2RWOWudoZItTRk6+q+VtNTr709J9E6IyJA7g8V1UDRtcU15SNcWjuJnW/
LWO9HHnR4wMNbtqkJthHR4BGolVySI6Gk3u9PdvC8X+ZEltNyhfiGOtGahMJ6TQBzVdtrDjZad2j
WfzKCMebr0eqhRzGoqtca7CRh7ObjtIOrAw2xgFAzSTTTWqHF6nefN2HfGohjbFtjDWGgY8dBMTh
6ve0Dw/ZN1rxHDED2GLumdxn5+CALTXHeGgwrhvStT+O0+d+SMbo5YEo/4DZxSfzho74U0r74Qfw
Rl3UeW3pwDGc1Sf9RWcWPwovHiEuNYTnGARpAFra11cDdtUxaWEL3BrkqoNaCGMiZ1BXphb0iJxC
azqz8UMbC0cEL/q2TuuZ/0IM1XnhB0szKpNRg9Wo+26m+zNnbe8fo6OPOQRKGxUfUfJBU3lyhhCc
7Lya2XpVdyGfycslvC3TxITvHzAFLVihHR2DvXRU3MkLORd/PX4vZDHepYtkU8gr6l3QFihc360d
7UhxaEy61YgZJNVqTvNxOAHC2QXIMcdHr+frC/n0ky/OusDITFqmyB+o/NDOjuHuFyb1D3RkP98L
j972t+U4HoNxPHqX6rkJLCYnzXb1dFv2150cWkH7sC1mNXovtGL8DjhSqz5vkfj3/j5QJSuJJs7B
8RRhfE2ghVkWJyhrCJnsGrNh6Wb8s4x8B3jUnBxL5l07xqcIcVqaRYVAOt1RynmAIolPya/6pr9K
7NbtnykdUoBsJAYxEhzrLZjvPM3lwxZxfgcLFVbpnVqIE952VZq9+vm0M1NyjFNeMFwTI0uo4OgA
jwMHPXO0k5GCZVKCuv0ondQm2GWJeJVm0m7bRjhiPqyhh/rYCkaHB370hJKxP15P3EGuNe+8UIVF
HZuKMQxECemJvP8nGhiO+Y2uAtb7YKc/biu0ZpJLYYzb6uW2VvUO55ZicKv9DVZaS6xNKws5KeSq
z1gKYnxWHgXEDPKZ+ufimrZOR49Wu/JvFPigtCeP66XoT2cj+1Ii/ZYLLzW1RIlU+pDvjqACPdDp
TNVJABrwzx7Mp+p6S3mMmxJGzRhCCorX/KazEOnDDAyaGGRxLTq2QLTHeIKEIfD0js/9w/uKjOuK
UaKXhrTCJct+j+RJKH7LWF4IOX54taq91JC5ZIEQC5o2o8CcngzU1ih9OkCtgH7W7YSzZNMZ1Akt
020LXc2OllIZT9aIQeGbMr7jYKeyJQJeKMAMrCN/oRNimuBgxYjjp9ciwUWiwm40xdEI6PIKmW4S
KV/6EfO8vsk5S54IJivKgSenjjGuQ0Ye2+GpK4/bp0YP5d+NXxGZdMg0MWmidHgb0DIhliv26ELt
ZY9wUkmeGoz7iMDlOxsZxIQxQGZqeS+XDcflrovQNEUx6GPtQzdyGFEpE5Cgq8qXSP6ttJz3Bu//
Z+4OaKw6qZdxbUWASSqyaiXYttz+GDwRzL0hWlQUPgXfrsQyB4Vk8T0jE+dL0P/j4we/HBNzS9Ip
GvyUQI05B6p3qlt1fV2Y36Talf39xGunrj7SgO/456uwvcc+A4Zk6mODn6a7dPo2OEb7FiCIBlwA
bzBlPepehDGXRclMLZWwueAM0pda2+fZr3q82/5EPBHMfUnmzjfBVIP7mD5g1y9TTuHESdvXr+RF
C+auyD0hfT9CRN9Uh65XfyTldM5bTPKG0be+nuyo7FFsHjnOjNrvhmGwOAMjUWJdqjG0pEb5rhvc
Rv9WgWWx6140hXOVVh9BS6tgQm7c9W3c0hR6OrYHynLcAvlf3alXn2tlLUUx0dYHSSUFqMYmi7CT
ZNc3bkYe/D/PJhjPIFRSDJB5iBAC+Uc5TI+YEvASQHxvm97aRhDqZxfDYNxDjRPruxxOFBtVyTfz
B3IHp/WwR4K9HJcmDnQ8KD7qDueN8C+R9SKY8Rn5OBdVlb3lZOrvGaTlggtSlZ3xGgPyQXB479bV
8wRcoGYCwkkV2bov/tKZo04TpPlGkdy+uBZGTthb9bQLEYwBBqRO/IEOlhRaeV+UmTdoPCY1nhaM
4eV+NMoNZUIXW9Anm78i9TSrL9smwZPBWF5Rt13c9HTyHryhsn6rZpjsLu7/mxDG7DC1lE3thFWp
cLgiwanOAiuYOK0GniKMhRFzVKq4xydXhBi0oUcCkO0i4ridVcd6+egKMxyFIqiijTPuKc11FOCr
Up+D+T3ePaUO+oMnXchhwhAmYVoJvKS0xCPa8a0ClBQhA84lmkK38zk8ksftD7R+PxcCmaAkl8Gk
lzUeZ5Qji/ay/QO5r8CeJuyznRbb3GLo6jtiIZAJUVkRlqKBGIXZav0mPA1ucZ25eKhhl6hADlne
ZHvV6V3RyXagDMpsCr8WHtuzwGVE4lxkhf598XgLAJM+y5TTNtCuZPnKFzg2szrrCvjhP86IBW4J
TB/DAiKt9uzo9Lr+Y4aSkadh1nXWrew0389QDyzpOwymBTsVzK3xfexRv8gDK1l/Vy1+C+NSSDfp
kRZC2daZdwSQSCpw2KKjeiv+iG7B/nSkRPc8ACKudTFOpq70XtJnhJ3kmZiWv6dr780uOYyhTeFF
wPnGiTf0P9y6P4zDSScRSAsa1MQautWL31NVxNbdrsJ0hq4+bN+ddcejEGDTgkxRMRnlMhmLCYkA
Sy6Kay17jpTfM+GIWDfRiwhGnRaksYpC3UGbnQblZ9D/2lZhdVBIli8CGOfZ552v6f7wT5l1PMye
eNu60R1afefeVVxqFvFesfQfwwvPE/yLcfyRrbJP4CwQu35u4VMbtzxITuS2L8Zj42AuGsUaXeEi
z2x/LxAyv7/vIBPKlWqAMU7zoRrOfXMKRE68Wy9B/T1PJCDvZRitYcwtLYm2DlzqdWNBK8Au6G70
qGBCOLzjLQrylGLcaaxM+VDMiH6G0NjT4Gn+ZLUjp+vME8J4ylarhL4vQzqB7IxYAJ5n18Rk17Yt
8oTQvy/c8RilOno4uLqlGlpl9WC2p46XK6wxEWEi82JzjBtMVF1rAvoGqx1aWsodGnf6t44mzYKB
eu+2+9T+BELqO7GMq5iHXOhaytU4DZmVxdgYLThZ0PpreaEZ4ypUIanMGhQFyBxAI2aD6fJKd3u7
OpRHrKdypK0H8csxMm4jr0jp6y2sThQfu+KXIk5WpGBzqf/E7qEhq6IGFBMDKKksVGkwmWmRSxTh
WErsyA+sSBotWeLhQa+GjYUY5vsIEyr7OqVOIcDxNndtG1qJuOuaU1TvP2HlC0nMZ6racp4mBTmB
XyWWVHiK0lstL7dfd+sLKcz36ZJ5Bt4i8m7xmIEVN3vGUwKgi/6t7obfMFl7Fu6y23ZvHkxuuW49
67nIZpFu6g7Tnq2J/kWMqWQKM2js5xPFnEEyu0vs0gX8CnjGjpKdvjQ7/a460I5enf4PfeH1YsHi
tzAuv5ABvViN+C10H3I8UGIESt8G2FmPcLoPq+5rIYrx/H1BqtYQaZMfra8KOPAJZj94WAmr924h
hPH2gzj7jdBjg7mT9ccsbEHtngTgmqpem6Bx/pOlqozTn3s/Tv0IZ9dj+zv4oZl7NX7dFrGeAiz0
YXw+kbQiFxM8dPNTdu3fye7sGU5/FO4k18CIIi/l4H0jxvvPgtgBqBPXgjTEaouXMrhreLyUvLun
Mr4kk7OkjqhO/a48tBQGmCb8FG8iviGBRb5i7PNY36EbdZXvQVawfaQ8C2H8S435YEmTEWmq9CWN
dGckV4bpjbHKsY7VB/HiyzEeRlfyWdIlmtnrsa32j2O2U/LDCKA5qX5OqqOPYbttzdZrWCo23lHH
kmXCUgo18ZSA8BNfr99pdwmwecOfqq17wVGw5/3wqv3Qj/IJ1Lk5uHo5otcNRycEOBCaaGqM4YRN
Kor9gO308gcAa114VEC4J3QTWX4cbWEvPQGb4XPWehHKGJImC4kQQ6wj54Fl6ncm9k4Jhga2daPX
+MOLCRjkf1RjDEaYUjBcFcjt1LnywG9nBV3FOT7e6TG2gqasNhl+BoDC6lFJXnX9ys8On9ACa/Ui
OEGBo8e+5bVIIsHQBJi3m09jeowDTtFvVQW6wKHjuScbbF6vA86hAUYy6qd67SmVeZVqzVEdNE7J
YE0MURWRSJhCBCQgc1J6rUZ+UuG9l2SN1fe/s+lF5Y2QUrNhP/hCxlvMXOTZgV+oZSSoqJc1savg
tYc9XIKDkw4Bj0iNJ4oJV+ippbKgIVwF4pdUAs97eUXEBJ43O3AHSNfseKkWc0X7PJ/aOMZuJl5D
+zRV3VrmnRzn67x5/sXJ6aOStK08604Z3o/kHBQ3psSpX9DbtvFx2LFpf9SCrqgFcBCQX313Wxjf
5vQYVPsm2+lmyLn6q2+GxZmx1fI5rpJAqgmgl36re1CfY7xLPSCXOFFEHW5tk/OF3saJFseXq1o7
NwlCxnBMD3JtvSHy7dtjcmgii8Iv8ZcEeCIZoxBiOepnFagAav09Fp8K0dl2O6sjUMsTZHy038qp
os7w0QTI5mpqJV52zH5FmMoQzw2gdLVT+1bK9K8Txy8slHCvKClosOPi1sscy2H8+CSZWWw2b5Wc
5LoHI3aJTNuZMTGR7ELNVjnApZy7IDOeqgXmrBEo8FRZ8EqAwto/zQiB26fLcR9s0V0xQsADUdpb
v97l46s+7EQdgGTYpFdNjiiOOm9kVAvbDFNEwKnEdEuZFpZa/h4jGesXT9v68ITQT7gQIkS6NJYE
SySDUFmdeZpB8Z78xxCiMD5XK7KwrhNFd8BxhBkrTwZiVD58ItwuzJ4Nt2QWhQRYSnjjmT/HPrWU
knNUqzPTSwn0LBdn1cYTIaOKjCs9RPcUliLDjHYDDNPIBRJkaSnA/aIVNaCIgkMnwrBt+lq8bH8v
nn9UGPeRRGOAhJMSgTrGXrB0bwRkanEYDpC7543JcXyVwriSSRgA5J8hcw8asBFNBdDwosjQvW2d
1u+UphrAkTfpHOP7cy2qGATTMmaII7QWwRos6XetLGJJ86YyDY53XLf3v7LYGfAZ+0ydQJcH8uoc
zPsOyC8GJy/jqMMCBCWpWUTGAHXaRLUmIt1JOVaf/fh2NIs7dJo4Gq0+WAGQ8Of4WNgtddY0gLwi
BQjBCY8Jw+I8CFZQYMqQ0ki0T6aDVs72F1t99yxlMlYopX0hRwoazuQGYKhufpM809G42SPXM6oo
oZdho697jPnIr9RXfMxGLtoyxkLksW8MFdU38oD2zRtP/HcJNTgbaHun5Ed45CG/8iyGCWJJMLek
KaEqtmdeBlnfjWFzFRDeJK+8nmZdFGOiVx9TDj/6tJrutL1oS47iVd/in4oDPr/r9DC5mRsCpAWP
rdmeHKyBXnW5VWYAwWwRUEWv+r79jekn3DhodoK5T3pdnUVE09w85+b3PJMwW9VaccxDhlk/YBPt
Kvyj6Bvvr385E1IJAd4xoXIqjFMs7cfPjDkB4/mPCBZpU260QG76UXdkVXer0XQ7LTkAEdr9zJFd
xDDBNJT8LNZGvPjkPPyKV9NV0+f3Y6XaWhHdb4v6l1t/kcXEVCNSQ1Ue1MkRjIOc72btRjHPY9m5
g3LnT6HXKb+U9CwFN0S5NfDA+Yx4osBhA+yD6G9Np0UsDEOZ1JixmoB+b97QzSG6rxS+YI3XQ9eW
O5q6aowEuMF46EqqaDBF0xYlsqQ2kKZEsZcqjj88+iS2Ol7vcdUUF2IY5zKE6VxEGupksSSdgB9/
iuIKGwNVxdvO5AlinEogRqaiR3hThckXBdjOnb9Hs4RjjhwhbHGq7Io4HmLgu0fh2a+eGvG2JC8c
O+B8GJP+hoUdDAR76ooPTFC6z63Z5Q2Ane/9x+q1AxopCl8P0UNq8/jFeELp3xdCm9rMU9LiXT0Z
wvNQqDbylB22kp8ms+ZFVzpF88ENXkyC7aibMZbyZkwqOCSXXS2c96k5ZpavD1Yj5rakp3tixu6k
+Qe9y39tny5PT8ZKkqFsJBCFICQohdXJh7w4SnDBLak415lnKUzsyduh9ssMllJJX5vA00uMd3HK
SKup5N9z/ECXEUxNaxrUNzb4z9t9KXKyrm0VACr43iaKOlVKjcRI/4NgryjRfS6mt42U77Y/CU8N
xsWn+tQKSgYPEaqYV8TsWCFyJKymj4uDYhy7HJAGU7+QIOOxFPmZXcRfyfgtCL4lJkfUtn1hM/j9
mWFovZiFDGeWdns9OcvjIWi9Unz9xJFpIvpaMiGyShgXIZrjhPGXEMYVjm4QYaxI5fJkriZPCxnM
TRmDcMiEEW6Izqi1WHppnrQBMGjCeUqx9zU4xW64ajsLo6b/AxsB/egffMRCOnN94lKS5zCEj5iO
+aP4RMdY89AGoaTXP1UvvPm4VUu/SGNn0FFzK7EaAl2j4Vve3cZkF06P259sdSaBLGQwt6msInlu
TBjhFKJLiRm8p9AxbfEVbQ3POBDw3IzP5V3zveVh7vKUY+5XYUqm1FDlaum2kq566TzGnykTLXRj
LljU65E6yWisa+JdS36F5kskcsLiuhaKpungikC2wphjFKZV5FNO8qb4Cfx9Ubkdfc64w+pYD0Hr
5//JYOE/lLmfQpnyQ7xGBuh78ToAoCkQa1QLvHluBY60zzR/FhLZgtTQ9XhoCkhasnTfhbolynYl
Ffa26XGOjp2uGMvIBMAuhAjVeSi/FuE+aD/RFl/qwRjAHJeCBAAJvOji8HYOO7ftyC+z1rxtTdZL
NZcvxFak5jTo5IlUdJhscunYrDpY8z45UP66+DzxoCB5J0f/vsiKlMr3pTzpdDxUMQ6lPGfp5IjR
pzLXhVI0piykSIMgouWP/omRtxhW03fEN93GMPfbh8dThkbJhZimB1SXqeLstOJWinZyeW50TsbA
/T7MLW2VUi79Gk+o/ERnUUCJ5lEcmPEZ/Hwo4W0r9C8u9e99VZgg0Uty1qhhRMvyWB3CygvFYrTJ
TvJmDIKC1nAIXQDDYEvzNXR5W6GrScXlq7EDMEUYKV0WwOelOgCtjKrzekO3u2o4hL5xWygNT1sa
ID6GxL/aqkwAybUpjuYWd6yo3xCDQwfrvIk1urTVwNuVpB/qozBdEhVZlGmEeG8s5WB2SkLoQ2f+
qmDeqxJPinplSoc2ccqOo9q6ZV6EMd4jqsWGDBXKFXkheGNjXLdRtq+C8WHbXlYTTe0ihrnN+hRI
UUrHlLN4elIFwDsYkrMt4l9CyEUGc5dLXQ7RhUdmBkRxmz7iw4fuFyUhxMQZpT0cvIQTGNft8CKR
udYB8oqp80GyGauNVSavtfJz9B9N1BHkJuREEq56zP2ezSYuJrqlSaGOod/0VfLq2THdGQTR7f2c
OMkNt6PIMw/mmhumH46zAsMnVpFaMlJ4L99RXt0SrDzwLqIT1oCnaDhN2tWxMqKLRDElXcPoBGMv
QdCOiunjhk97iugooRJbnGhtkA/6sariRRQLJCSp2UySDEymo/mtEkarKb8Mw/O2bfJkMHmgOmZt
ksT4dmlpeKTXXKL0RzGtOJd5FT9lcWwsRnMjaH4hCRiOprjfdERVfJZ/Ba5gB5HlP8jY4cPMOXo6
Avi9hu+8ZYTVB9jiJJkHWGMIYMUiwD3DE6kGPC9gb+LxV1CMHmaZv22f6Hq4WwhjLCTBjHGYicjp
tbOxN3cZQM9qV99TWAA+v+mq+1oIY1yL0ozoEwUo0fiJJ4yNVeWfeiksJDCuRCuUAoOUsJBeeZ6K
1qoUzU7EH5xDW41jCymMD8n6qFf8BHr8Q4/WeifN+od35ue2pHWDx8YGkTDOA1C29zGs1sdJqXR8
nbybbEGfrTD3rUL6XOFWv8hhji0MRSOS1Ywys5IfUMsNb4gbf/OReFDeCl7i8S9Wd5HHHGA1NjlA
K3GA/Q4lDbsE+LpgkzOYA3CneAOv61anq5KEqTAVNH3vD5G0PsGIKN5EtfazlR/Nwdv+SG/TJx8y
Df0igPlKfTiOk6C8raZlQJMHVCfAh9C0tOIvwPDGE9n3BCyFYz9sujJslVjlNYUqVzgvGJ6ezEfs
wljoJFoOb6p7xb+qNMXaVpQngPlqQSU0nWLmulMNvSf24a5s2922CBoIt46SCZSRkiezaYCohY75
vPEQ7AQwyPHybvpL/13MB1CLyjBCAMubWOEwblLguvdXqfJdNA5lglis8F6v622ZvwaC2b/3Fuhr
wxgQAyPX/hNoDt38Afw9TiJjlqjALFHMBTVbdRuGaICPxgSHClsMKv0iV/GxRqdrQX0JtjHjJq7u
t7/U+h3GqoOBXo9Ms+z3SonGlJJAwR2mI+uCBe6ZY+npuMGJYzq8KsOq6S2EMfl145stkNAhLJMy
N5H0vYmm1rZC9JZ+sImFCPoTFo9LxdfTMC+RKxnjbEmNYMfzOTGxqdsQTg66/nkuJ8c4pLGeIgzh
47EAcFNLrTOLDJ1lBF//mz6MV6qLqRHFBo9l0JZ6vX6MgsyODckqwu/bgtbIGA2Yry6ZoorWH9sN
USsjAhUMmtRa7HWGLbsJ5vMiew5t7ZQ+Zz3snG7KGZ8p2f0VC1bG9x9s6jBClBlwuzVlQm7PyjBb
hOeQ1lPohRTGLCIjDEqFhqpqsgKMywmu7+l3bySMXOC8dSv/c5CqyBhGEga5UdJ1+mmQ9m2gWX7B
w5det72LCMYqFGB7qHELCqJ4vJKFe3F88HnA4xx7UEUmEDW11PZFh4Cr3WWaBfALwKzpT8aNDjx3
sBHuzC987Mr1d50pSYSIAD7TNebsjEmdVUzYwKUrtr/v9r6Tv+S61TjdKbYSZ/D8ax5N36rHWIhk
zrIzafWkN1D61McbMzt0oLQEioBd8Hq2XOWYE9X7QcTjDg49IxZlliegG96HO/2+tVJsOrrDod7z
6CfekOk/OMSFeky4T4nQGUmD+evwQIGmkiNFxpSwdsjDV1+1yYUgJujnsalks4Sno9ITJ01uhqm2
Ap6X4gjRaUt34d4FNNBIFWJyRUXbNK8fMu17B/TLbVe4eoFNOEGRctNiyv+9kIa0Q6JQlzSmop1o
jVX4d9sS1m0Oc/0aCJPBmsxYgqzUoGDrUTCsWs1R0+u6VZ04PJchb5pr7bzARGRg9k4iErbG36sy
ZjWIG6NWd0wxQ6tZBZuKfpiiL9vqcKSwJcgcpC1JWsPjDUFt6eTsS7/99BNHttCErTpKRhfOVYw5
HzMrTkIJKnIRvaqJYOg0PGyrs/b9l6KYnMgoxDks4kFHib13dD28K8aIk+XzToyJegLB7EGV48SS
EF4tnqwxMXaNz1sEXo17S1WYuFebUWOiFYwaeJ22V5FGyGMoF+qtERUCVnBi41CLhj3UzWQpgoLG
ZoIvqIRcLitqZ6wXWv4Oeh6Le5sOkSRHoLNz1PAsKDcZeU0BMqN4PnCbpOKH4JvO9jdcRaDQ0JWW
UObEXBFrLwXpQ6MtKI2ohy4QBtTTFjyOyZm4PXi6Rc+3Cy994mW4axd7KZW5b7qSBFqV0tivNj+E
VDrkPjmKw7jLp5r33l8104uGhHFTfmIUpJZLjJCg7JhotwkYX7YPcdVKFxKYFw9aAAV6aEg+u/RB
9e9F1W15kD2rr6rFibHsjURr47D04WwHGwDz9gBIlvpKOpb3IjBKEsBBbKvEOzTm4tXUVHwR7dsx
ck3zduwf/9v/T+UvDD1I0rxWRCSapun5/lFNOdgI3PNiblKr+aQjJRSABwTSdQMQGxPzCMVBAepo
tONigNID+XBzFzbApEdCpsXikEEh46nHRgmqShWQkVWrzd6mwPgl6FVXIRsmAV2bZBrsUlo45IEv
aSCVnY41EOC1w7ADTDk3XVk3hL9iWEYfYkwDGRPUKKJwthMhsRS0cLdtYf36XEQw16drKB9j0SHK
F7WTCM9p8UOfeTvaa0UQ7XJcbw/8hcHVmKpUhBZpV9ScarKfAhBB3PX6LhVu/eS/asTcHqFD40/s
UdQuOsCq9TctCNhFhQePsLrTrIEu2dBQnjWkD1sDfhm1ooFHPHAraemeUo3VV7Jb3AVYx1CByVgd
AnusrH4fcJ9vqxmzphAgaGAoFRGRUbJpNICbjLhhmT+91PlwA4SBm6pK3VhBKVWv7DnLdxnRPYGU
v7YtZjV8LEQz3mMcAwkNW9h+KD2DjyCYUHdMj37Fw7lYNZqFHMaJBKXQFJop4gkC2PG0O4aFV8Ze
C7ae9F6ev28rte6yFtIYF6LERiYQHXstETYJtOcEuJpj6kw731Iw3J7aFc9prV68hUAmvQ5TtRCi
GcdYKz86EEnEd4PESeB4X4p5Vo26r+YA7qabkxgF8n/2MTAEsrMvcKnHaLb5wQEvlGFSikSV4kBV
8CQOTx1Itqt9CGqbBO6esobzTm7VK16EsTXHSCzVWAoRjUkjuLnZHfpw2m2bA8f22Bajn3XDUOjQ
R9K7fZjctfGuxmaaNpiWnn0fhcO2OI4tsPyLWqv7iRTgxahjVCe/JwCE5IHh8A6NcRjBCEeGWWyA
5kVoEIB2Oua4hfVklqDCDRwxwwBs8PusIg3HMhfNUHeKCXsxCbZFjMd0F+7Sq9GW7Ppae0n39Y5H
1ryq10IqY+NZESRCECN+RelVKx+NhJPLrN4h0LEqBqG+ljCWXaWFAuB7DQAVVejmLbHmAW0CJLOx
8vIJI7hIYs1aLNKoUhsdkrT2ymylG00DQ+pUcEx7tZquYdGNvuk1+t5+/51EX4jE7u2uHsoD1okA
CF+6xQFMBADZ493V1QodhTrFdK8uKiq7BDCmGPABqiAua4dBHM2uzhkQTSLMG01O6rbP/f5zILVL
mUzkqPo+8RMTD0oZa0k+xh1SDzvWnMRp/RwXmlHLWSQ1XTelWtqjCRYfKKF0A3A9S3WmH8hygTmf
8tBFVg1xIY69XgPIu8QZL6lOwNyoqVidEjwUKMZkZHa3LXG1CKhhshNbfXiUGqzRm3HdCUEIWfS9
M+07oHsgm7D1a+Frcot33I734lmdTltIZI3f8OO6L3JIFPfFb/Ia2pLlo5iK9VYK3k+Z3mWUVlOb
B467/hV1VNAMTK5AU+Z+i6HapEKKKnVnG3eUkDxw5S/CE20F+ve8Xb71UsdfaRgCfm8zUg1cwSnH
9KL+UB5CLC2Z1xHI3ZNb1eOVOlcd40IUe83Nqk5CkPM4dX1WK29SvW0jWY1Zi/+fyl+YfwkO50BL
C5g/WNeavVQ+V1z2RPobP6QVCxnMRZ7TISiNGm/7AVteokujSW8Nt6PdHNQr380+M8SkLeQxV3oW
g8EAqAmV17kYSLOkF/mAYTQ3euDNDHIMT2NbF3kaJzq4pCkfffGNrq7mV51jWNMbe9B/lsaEyUZA
NJiDiS4oDK5y6n5l9o8RSHixJ37nsRNQT7T11ZgrpSGV9msRRi4FwHsobyIxtEe06siPgldw5V0o
9oWskznyBewPoXNQH0C4cFZEV8WY57gXDjqP9G81K7yYx9uPWZg86oNhLulARJiJp2beKNxk5rPe
dbZUfss13oD9ak5tgDFbVBQTq47MBUPvKetIDc9UO/4+tBVv9NKr2Z7d3M338v32bV71FgthzE0T
ak3K2xLCfPGmSJ6xzPSpcLmQwNytYNSDcqqwTNa/SkBVnq9ACJ/A94E2lPKtSbm9rdF65gGvLmuK
BChqtn9hJiPwGBsUV1tn+B14o2F1mpV/iY7KfYNGVtuf6n1+5hVXV93iQipj/JEZajXGB4BQVVzL
xqlpXseY86xb/1awQ1kGLgGwe9973rbACNDU46kqikZj51PV2YWfcD/Y6jUGJsIfMYwmhZ6lWC/E
+aUHhH+H7MhLuBMPvVe6HaJybQGAerDiJ143cPWWXeSy7bO4HmK1yPveScSbMPg5YE5GflUAP6kp
kYWOL8dOVvOqhTimANYbfmmqEnx+ER2m2QoGt+r2Ac8aV83CFIEAI2tIhVnYjACr9UMZTcjeqltJ
eO3TYws6ZY7Fr36xixC2xaUFk5QNHb6YEFp9ZI0n1c2+Fnbyf6Rd147lOLL8IgHy5lX+mPK+XoTu
ni557/X1N1h9t0vF0ogzPdjB7gIDVB5SyWQyMzLCqm3eLW3hJr7X3cYan5hZ/qZLriyTWLaKjEYx
90s7onVCrpfhHjyeEfSXUBSF/CqROEt+skyyLFLpTZiFXCTNqPL17S3PhWbVMOLvpl+slkR+wHpJ
qtTJ6YLN1LO7aPzZli9L5Lcy43m5/WpemaECr5aoYakIIYGhleDotwzDJOjp1EKsP6IJDpCLLX8H
MNLZdxaWr1BBpFKyNg0lEb3DZLyqp/hQi8BtV4ufcfyzzHN/7Ztj+D/NAGlUqNqMhGSh5Hp7KABM
HGunSGLGqrbzgdV2UnkOFP4GSdFQaW6d8hs4cqAD1heW5IEB5TQzORBJCPyS6aysUSFSrRV5lAZs
YnRIL3PCw+O1dgz9kMTV7QywzMiHyJ/bPnXMFxPD/+nGmhpko9SEC14SEucuUm3Vhsi4Z7ZvUAMU
w+Qf/QvDX6lCVSbm1QG6BJ09g7NT+p47ia0fuiMIJc3+uqlNlZGIbNfVDcwQ8CL6/F/r6lleK0WP
Z3V/nBFMVCt28gvy3wTJqHmCEzmjqVjdP6iqb948K9OU8yh9WOszSYIEGZ+u98FICNCLL8deJLlR
zlrp9hH8WCnlPUaUQCg5BhPbchU/BtZoyUcJ0MbYyszqie/RQUCmZxkHVorCsEtzEAUchH5roqbI
l0bjDs2ou+OsFLYxT91zUXCJNzcy65rd9tffi6UZNCBGkghVjfojLzSunkCij+Ps/RizHbE/TFCX
UMRr/LgQHmmpPWqdX3etJaiXXcAIZduH/sMMdfNkrbBMcj0N72S2BepnAjo9bKjSljNqvCDwKE2g
tUlf5rGhjZ0m4v4JUMGSMcbQp6M7c81Rr0wckUvkmX+AclxbpDIhkIJ0WZyMg13ql8Tzoyutcvc/
0dY1sDZBfSIwDPVl0aPGGUmhOWT3/Xw5hU/7NjbD1toI9YGiYBD6uFcGMncVXYd+c506aKRDKTdb
LP05BJEjd/iT+1QDKFUWoZaHUhLx/1W6IEZBGg465oYbfTaTAKWDAsi56LIoLoX6YX+FW46+tkV2
eWULWLmyEQugAdsID/rObfgHEdMnvMC4TbfO7NoOlSNkxagl+gAXlLgcInBgmVcyc38p2w7xsW0k
Vq2WouRTLusDrhgO7DDLbZP6qfD9v5mgorowtUEjEQy0kp4z+TUqAG1kAKBZG0VF8lBvF3nCxQIE
03XLZWYT3P6nNdDD9uhAG2HHkdCWnhO1MMXyUKo3+zY2U1FNEGT8hweNNU2EVbRJWmMkGV2ou/LR
eMZV74JO7VI2dZNw6QgO0BRMeadNX14ZpXxMBZtZwhH+8SJPLBGJfJaIprqcZZZK3qanrQxRnsYP
y5i2HNygSvWDXg5HVLlfF3FgPBtYZihvK/RMK9URZdcC5KNmk0BNrs1f6ypzGV+LRDE691x/Lcrn
Uq7CJ2ywcfNNA8GO4orwL/BX0rG0k5uQqQy1lTSszNH5ZpcmGLusFWD8xQUdlZYLrCGBokZVvw0Y
ADELpfT2V7h1z2q4+8D6rAhgmaY+2IAhZ02qUEbMDtMZ7QdvItLqPmtydfuD/TZD0xcGQhbWs4w6
9lCG1tJZXXKcFBZIbTNAfKyF1lLP0mGYORWVQ6E5cPVdljGubsZe0b3XmleyNJvQ8ZI9/UjgVuTF
03jMNs22031sFuXdCfT9INqCLC5+473omiDD5cMPtUfFVbHYjB+bRfKVD+iUkxt5PmcjhyI56gpv
BFfQ+NEjmYhNHHZezPhIBoVVVOWxksMeJQUoGfrlMB1TjkX/uZnUffgBzRQQZj3gPBG+U5O5xeBr
c4l8wZ/DY9slzjA97J+gTZQQVNnfJ2WgoUu7BdriYyeNGLZsnfyy94b3VJVI0LOm3LbvjpUlyjGU
Vu+5oEc0ap3AG+zQz1ydM+UDfyfcoK3hVhcC+PKepHvGCjcdf2WXchApkqtUjuAghNWiu5+PhA50
8YVL9Y67EK8I9iAwScFcu+9YNb3NpuVqe2mH4ZMy6ZXivalC5vsLW3gOfeWUgJhXupyAUbZqFySZ
+i0TMk3y5C/B/2PZtB9laTMH9YB40tikUaVa5UV1ks3yMHixy+pabl7RK2Pkx6xytExu67IK4UVC
g6NxrMRLvR1NkMoyvuXmoiTd4AXdgOgULX7W8+DFjRVCzoApkNnJ7OlUodiMUV03ZI6wbgK+tJU1
ci+sVjXNYtAM8oQH6bFMD+DQRskGj+7ZbXQbnCFWbLPgWEyTVK4jGgboXjiUmkUcER6zazGkJbzJ
Iuo77VXmsdguNq+21RKpG1TlWtB4GJyKGpGDFq00OXnLuKQ3Y+bKBHXum1GYc67GEUC7o1FedYOR
lJKf+MXRV3+fOt/zIgZ5qAElV8VaZnbqCAYN0a5r+TiPhp2qxZ9k8h/26H5iqgR9JoigchGW4r6R
Vb9vB4vh5+Qe2VkT3UYEqDHS6llDvBLOolabevCWcM+C+JrMz3l3TnKfG5x9mwxPeL9nV84+DBHX
6AlS+xB6V+3TMl81LEG8zSix2jnq1a0UrZa1Bl7ds9K4uab6sThYcpFDziv9j5GCfmynPd81Qo+o
36As2V0T7tfwLB15mzdnn0Xrz1oYFSialK/1jmjs5HPgZu0Jc++WnoCelcFQyfpGVHToRSHA4D/Q
mpOCXlfwmvd+XDB2jnFc32+0lR9wdd+qBYdQbsSFGSV3TC9gLYKKB6OYR0kjYUC3MK6yPjJLxeFa
xkaJLCNUUBhiXezkCd7M+aCqdlqvNWVvvtE9opip3SZXhI07trQLFcWeyup9xSrvwIpv7x+qzWbD
6gqhX+VJEWWzToSlZki5RShRR65q54B/VcxJAIYTilRtrjI4qe5iLLmV0YpVH2NwjhcxGYNiUQgw
XESkbvs5NspWiBDRg350sxmjDSULs7kZ1NFTkDQdKoaGQjsJBxEDsIAgqBcJWte3Pbnoo+C8sN4r
m46yMkQ5ytQMS1ooYHPM68c8eCuCO334a98JGCZo4FoOvsC+0HFBtdxTCDFGqfDa6GXfxnYe/7EO
Go4siG0ldsqCb3IxO4DvHvUzaQ6gs8SID6zVUB9/auO2nSesRou+KfE9z10MHeP0bpswRPBFQHUN
ovSf8y6QOM7SEBGMVfoX310AhhFWjcnYsM1UUv4wQn34LAaNRAHWV6SSRDF88pdLyL5g+Kh6J0Zh
WNs8Mr+taXTiyqPzbWQ6mo7BQ+8ogANBmyMAGUuSYdAUZJh4rF4ze48so1RE6MVsHPUUkVa46iH7
poL+Jb4wvk0WLqrrDC8eVjZJ9uxL2rJaJeUb86RFYDlGu2pw9SOZj+gwo/gPagzkh+/ZoRKJoBUz
XhgQ6rJDdk2IWaYjjzEMEaxlf/SyWS2J7PHqOgwNVV5A/4/+LWbpq3gAg4ls9mVpVurTvo9sej0Y
bTEohO6A/K6+sLIUGYkaZ7mu2kOuH5ZYv0yN0Zr0jMEpyTJD+T3UjhRMdsLvY3QfQFphNgUmw1nz
fQwr9Ox51U+QMAtRKMm53A3jGUT4/FEYWFMlG2bwAQwo1xkqBsN5KlIAwx5LnYQ2R666g/FScM6Q
sOZTt5pFn4xQO6Y18Sy1AqqMrSM8iyAfqK3IDjG/klqKB6bUV3YpdStvWNukHxldnuVV0mOApetB
wNl6uQUROI8kKzkzom8vEDFJgcy7DCVAKq0UsnzUFDLFXTuqpz0Ph8yNLxZfPijopaeu8pM9HbmR
rIAy4MMkuf9Xzp43ZWIsCkrtfKD6k5b5htFepwRKw4fuvz5Xn0xRPmKkyig2C6nqg2pbvJxSP/uD
3ouBHAU8x5AfxMAdcdPVappC0kCjg8dGreUW15745LVmwS+3XH1tg/pI7diAJ4o8npq5fI3H0hRS
7R6Ddoy7d+POMAwVdx9IdHicHyrelUmrqm0EZ+erxUog01O3rKt3cyUYSJRBtE4GTKjorXDp1BVa
gVRlsgr+Xk6tqL//99+czDz+zwS1CjRXwALQYbParrJHvrWqqLNTKOTsm9nyYkMFKwVRt4Q0DGUm
jmtBGAl+dOZAqKa+KmKJhu5JiL19O+TvUPcdPspvO7Q4TBmNoxRNLSpCs+TMYXASNP2wb2L7o3yY
oD4Ksq2IC9NysAvuWNeFKRteIHz7bzao7cI4qloneo+qhhSZsXwnAq1Zjj/3jWyV0D5tFlnp6jBG
Y6sLuYFUS7xBMwXPveZ7fQGwnKkbGNSc/YFV5GVtHXUym2Xs9ETB6a/KK9V4jJrHbGJc2ltdjk+L
ouIljwtViAHpfS9ik5dkbQW2gpks0Z59Foh96zHxyRoVMvtynrMgI9H5GBwlyH9nZm/3B3TW/P2P
xdo66moVSl038ikGREE9zYOzFCe+YDg2yx/o51fWSEKs5cTr3OV5dCq3/kmYBqIWJVXIvzDn2Rhr
ol9ifL60RU8mUjTlh7DY+XL9J8wu6+9DD4OKgaZlWh4S/HPjasZwGUcpY9tYq6DiQSX1vZL3MJHw
Iqheq0M+DVYyMxnoiSvthDaVigldPaSjYAzQGvUkt8AzjPSFQmcw+TsCIVfwGGus1B39iQFdJCdm
zzDZgFWYaBKA5Ccen8mQHrncCsTLkr++1AcWCxNrI6noEHNdnSDBIpWMuLZknb9tElU7gLW1Yhwm
xi2hUjGix7A/N3TQr1HGy256KCbGLbTVwfvkdlRYqPkk0ssZd8R4hMxid6i90hJupVfJw30BLprM
kg6Fx4Jxv5eT9r4UFSQm0PklUPODK57JRJzkd3fhjeKnx+EkXfQ24T6e/elycUBp6qu5yT7SrPBL
DxyobQm6iBxeGh1IWyZHmzn15uv2XLvpncLwTIbHaNSzfUHur2QTjp6RDWbRL2YB+i6WmB8rLGrU
W70UwWyaaaCHyM7Z/S9dxOGomj1UjKH94NUM52QtioonQq6lkSx2qLONy3c5kn5y0LqJGp1V1iF/
Z8dZNCqe6JzcyHLfIE1G3T/2U0fRoLyYmcUlqfMaLyz90a1B2PWh0Kg4MsLikOmoVLZH1ROtODfj
YyFYql1k/081WekOC0rItEpFlSbl5qkcalJpMfzZIhPMFqkoCbdpjFlRxYpuWLXsr18Q7zVBA5Er
inLgYqO+YFdkJQ/BJ2C/5NaMuceuyqwF3Or7GcHXIPbJikG5Zd4Dmd/V2M5hyW0oJpwANH7ZN8FY
iEEtpFrybghapbdz8aWu3Cp46rt/Pyb6eRmUG5ZZmKYgZETpjU+vgkU7hknrqpzuhS1fmZoKDHcj
nkftbVL1b4JR2P9tiZRTzk2pFiEBxQj1RbacteBaTu/3TWzExM9LpFwwG/pJM2oUkjoX8E+XlOHU
s2xyXuaMfskIH19v68/GqLsNE1hTH0olWAbFcjmryZBbhTKB20PvErC3Z7yXK13rMpbIckbqwtOV
uGmyADhu+UI8Ri8oqzvVaTpqzuzydn0FdnBG1vXOU/w5fH1eJ3XXDX3aD5LO93YIhP8ZGm7vp/q1
sosDyLo9QgAX2IOVH8C1afJEbBUzAJgCsiGVYhMGZ/4U2iwxw/0DAyHLz6lSoYpyN3MAEvPl42Tc
D1FpL93o7G82Wdnfrxy8qZ+N9LnKV0Ik9/bkhr7kG87okpyC1e9577h9sSPiwc4LIIjRaVqktEyV
ZjFmjBj9UNENJM2SBGmn4SjOZGkOKFrxKLVFPwbRvOjVjMCwucqVdSouCEsdFlIC6wtaxHF+DKbJ
TIfbVIHqeHJWIDwus5i1NpSQ4VMrm1QwQHFq6meIv+GuUI/LX5xPJJhrb3pKeDNwBW+xslvhW2Wh
/fnX/jclIWBvr6kQkfBRI3YdekU5spi0jk1pPsvBYrX9076hTQ8FLaiCyUkDimaU80jhEOp9vvRg
X0bLN6rMMgmsKf3XiRnZyN9WaHUxI5O7ROjhokPk5cHPsIMaEouabHvLPmxQHwsQ8WDhG623gwjT
PqNf9/d6AdqVf1+y/LwWKqA2TV8Hk4GS0lgmyN7L0uGG6tjpGeOaYK2HCqHjwmNCORh7O5NvAxA9
d6IpSm8gRmPkDeTvfHW1j32jAqcizDMmpVDD7iPRTGQy7elGyisvLm6pOqMiWvset4Hs+7SB9PBN
yueTHKiI1J3dajaEPE2EEYyr9z8WS34W0EqUT6Pp/wGu77NdytWVPK07LUTJpHXqb7kTHjuzfVYB
JCSyVcvL/ioZX0+msjGoyibR0GbwkokDiwykbsA+KlyXLAqlzYv242TJVEpWj3zUxiRrr9tXcNXM
3X87uTIVdvkwz0aVxzqq6qYQTC65G1kvj80MZbUE6uCKhSI1qdEjBL2E0UE0QrNRXIO7XYyf+99k
4+X22QOoqNqGjVZNRTzDAwCqszBzifiAAe7BCcz2LnJqRnBlfRwqVFTThBnWCCGpGj3QLosKa8CZ
uOzO2ZWpGJEuRRkGBgzI3nDOndwL/PpAGvEG6HwYm8fyaCpOhGGYoyWJK4kIimGYWnaWk3YLeIGO
cVXdRbPS1q6j4x89nj68g56NCHRgc8Zy6m0xfWvkM3h3zDhi5BYMD6S7BNksjkMZ4V2DGc2qeQL4
15LS6zE/SUweAcYu0my3TV5H4MwEaiYWA3CDzUsPffDhVmz6szQVj4xvRqLMjn/QKVueCxMfqbhD
FDM76EcBkTa+IOMLxZHdemV4u0KFinwJ5rTlkUrI3HlSvKJnTP9sv5tWrkAFirqPpyqqMeOO4ron
I7+fToZTnsfDuy6A8yd7J/GYx+AVaCrRy4nDdp67BtXv7Ly4IviRdLtMTNLYJfW6gXFfbNQlEJsw
DK5CAQO8ce/qRKuqqqZyRpiUgCGBm+5GPyp+7snXwu18pZrtobzKHlg3FNmtL76xMkjtZpF2kpDF
KtoTYJSYjEMp/lyYn4w8cPaMUBG3bNCqBrc44TkRLcxtnhpoywhOdcGq62yvRsMektb4F+RTXQ2j
Nqg63n3jXTlcJWVsaqwX0L4NMO5hsatPZHTcZIglEghNuo00bwQESYhCRjq27eWYyPq1EoyIfrbS
LomUdgq+C5n2iKzqLjg0/mCJbunOvPlH4XVljfKCpqqCReUW1Qa7A+ReldPMLZ4QCowIy9o6yg/0
IIyXWAI2dmjrQw0epEqEd7f1HePQbl6Iq+VQN+6y6G1j1IjkPCT/OJPodqkHEvD+AfiDfO6vvv3x
oajLF2ikpk6aVgXFAH9MMVxpEzqY6Sa4C65E6KMoLNagzUx9tTjqBlaWhFMGHZuIt7nXZ6I9TfUp
n2e8ePSLJI9eDTW439/QzZj+YZJG0yjz0EhlhbGROrsbudSSNIHl74xtpBH7aZkbelFWmFLGpJuN
sO5yyCyqE/lqwdN8Ynn85g28WhKVmaPuJoIDHhnz1B2FSTS7SjLjujYNXmEsjeH07+noKl6IYRkm
i4TKvZK+9ukPqbrumof977MB1ybXxm8npNH6fKAIQPQhWghXs9XkyGlrT7VbTEmpM7Tdl1PsyRAB
lBubVPGBoX0grI+Sk96x9pUVuN7BUqvlgokUquUaxjtapwBbpzNBLyh5g3zerWjH7sgKlJvfEWqA
kmKAZxk04Z/jpDSpYdELoLCejWtw3SjJzVD9EIdHxgZv3mBAw0AWSxE16A5+NhOMVSdlGYq1cA8h
Nu36UXF7L7EDCcyuwVV+3TxC9tWM3nviRBhw3/7mAfwwT8MBR10V0wVQVDtsfzTdNz5/3v/7mzFl
9fepR/EM0dCe55HlcFp4NYuhJ3CpP0PMbOlB65CVtjbr3/dNkh37EjdXJqkDaMyJLEFyENfoAOH0
6kWTvonBMUufu+E2F/2gDhl7uO0pOg+GMFFVNJqGdFrmYKoyEaXD4SQ3iVmBv0vPEqsJ3vZXtnng
0Yj+ZUinaScBeR0DVRdQ5pJHK0XHc3xt1b/2bWy+VT5s0OGyUOII3oiIrEyXwuCpyUmfrxOcrkBI
7X1T277xeznvB351oBtBbKKSkNRNC3+fKoWvcMsFpwMRnWoeD5qZSZi/7ZvcdvcPk+SyWJlcsrjC
vDjcvRJVJ+A7R2eKO4msHSS/YWUjB1/tr5AJccp77qp1lEPrEJWBxR0fRa/NbTQLHn/xWzVOVDjq
obZL6dwCwnzNRvJsVyVWX5R41er3aHnMKVOINQ8u+RUg97abk2yTvL/zDFtkjLNv1/FX9shxWdnD
jEA+pCFQhOJN/C3wRq98wPjy6V0Y+VBegGbZVaxJNtNnjFucKoZTMc4IPSVVZ1UBtRfIbizlywAU
VnHVaYya1fZNtFohdTX0cx1olYgVtg6RPCvsxMbJh0RK5nAvrGGB/eiiv3NurbZTAiYzy0UB4SwW
e0vjJCusiktdD/2lYEm3MjaPHooKazC76TMOfx9dCHxpKeFbODGe2YxTT3cESm6ae0MGaEQoXsLa
jdTWzLvcFCDLqIlgX2tZhVnGmaeHoqI57PVZAuxw7r5H7a1cHvZjCuO805zsaiDzjdjifAGE5Rj8
ZPLDjSHzltHGVsVSEWZ4A/2MB6fCDG4NIqyhzqaR34ho2qTQNOIZDypW1KCR0wVgKNyS4BYlDOmt
Fbn1hViAhqm3xwN/0gpLud/fRpbvUWEjLJMBlFkaDKqLP3epq/bSqeRYoPMNAD8y2o/D+x6+V+cJ
0uJqKxL1FelKcImENTR270MQ6P+DIcPNt8fKFhUoBK4Z8j7FiyqoLBgDNjQEu+Z34YgexFk+FR4T
ILqZ/EDDAWSlSCahrfA5+JYql+oxWm7o/VeH5jqzI3sazOkQO8P35PtkQZFUAge88lK+xC4rRd90
zpVx6nZV1amt5hTYlxqoqGBp3TLTzC4SrFmfGWj4TW/5MEX3P6rEAAm3CjSKrp6y+TYJXSVmHYHN
wLGyQaXmUztVes1HSBYAHndkp30Y/AXgssHivNytHrQXFqJuu0r3YZKuRmOQBnoiLRqZdWMGF80B
bSQn/DmEoGOdnNrtfrLLqpvxeGWSztDVMc4UfYF4jt6eeUl3jFhwy0qzEGh+NHF4GLHNjIyZuU4q
R5+ToSnlHJksxrFvkuvioKDvbTjhYdAt3iYEMay8YAMjiXO/WiflnPE8VDGEboAvPlRncm0vlf1L
7QmcqS440vwAVK2sL/p+nX15jazMEidbhRsj4PNZ01HUIyQnIDo/Ey7O2FET0wCsQbcxs/YOlORs
1SUT8Abjut1OVlY/gJyk1Q9QyyoNUSUFCD6Jor/yJqqPcc89JvKiPERawZlqzQuWnua5I0XJQVCa
9qIX8v4iNpTE2Y/xjBOlUDFegbJHV3URKkzldS5fGixhTeZiqfpcNpZVnoXwK5DUnqez4A8oEuRn
wnidvbIw8ttXyWprqfAeq0s4BujDwosJh0xkLafCHxzVnX0W/miDWvWz+1LBaBwDIa4LNEoVxCLJ
rWzxOJ1r1B9Tb7AmJ/FJXk24lf6BaDI5jTs+TAP1xwyzYK2KXSXEvER1RkcFiJAxVkDps9I11kGl
Yfq6gtSDjwmYwyVAK+TXiA0tQDkiWoE4JH554m94n1XhZ8UkGrtfa20iZ8AzY5WCC0SOJ52F0xKa
kPi4b24bq/CkP8kcP/yHnrfquxKQzgBIhawb77VcsZoCyE3IURtie+R4VixirpCKRX3fJToXoQc0
oBTqEgyb8l09TLdGiiC0OBgnqEzWtr5npHvOQ8UfMAZBkrqH82h3Ig4JWJ2vDXxQzgrczkme4gM4
4lHNjvzoqDvcnW4pB+7APKqMvIjm3S+KZqlUUqMpieLfYo8eX5uBrTlkiIbQkqHtZsZX0Sm74WwW
xJq58VRYEnMQTQcL2gaNrZ1Hi8C8Ird4CsE4TTj/qj9Ds608i4pMiRAE81ig6I0aBJCJgy95nMeu
LWyjIhVdEhQdaa5O6zSMShCJI+m/Ta7kKmjdR9fZYTjg/2OZqrdcTW4ATjsyEaURJyNASNWsviU+
YN+H7FJ1EydkgjW3k8P//SqDVupRWkxgxjwk2YbATNPMzAerFFjsp3/zUT+sUBF54kdNGBVEfxIv
VAifB4PDQfRIdDMM1+c2B/YNe//+ZCyMbpckmpzjHkDWO6kCSCuKizLMDrzKM0o423n875W94xZX
KUM2JUMHAhjUpIWXaLoeatEc+TslYg1wM5ZDCyvwk87paaYD8qEd+jo0OXS5oiQ29zdtO+n4vRqJ
OnxV2JYAXaPMGInZZDZNJdhGGofevhXyV76GuQ8r1InTWj0vIPWJRkmtoFbqJM2LPB4zrTJDkVF/
2pi7IbnAhy3K88JaCYduhhs0gHdLGKTkMEehmoKV3nDgSiYci7md32WgJe8djFd7rKDOcBAaYsch
kU6zAZi+ZBRNbfwRpUcDpSLQZ+xvKuuM0SLbURSKQl7jcdIe67fAg54jJAmrU/b2HrChsc2qQjCc
hX5Xqhi11UIdn3EuL1vh1PLu/opYO0e/QlQpjLkCfz8RAf635+xWRcOMYzgj42DRqLpYGJK6C9BU
koxDCBhBXFxEMsMLWTtFfsMqSFRB0Hag/EOlQbnto9jso39N5/bJy2WylSsDmbAMnVRjqyTRzrR7
o2D0ArZLXB/HiNa1WFJo1E8pepsDgO2g0HfDI3/dHckEv1W6hVcoDHdmbRkVI5RJaSYuRSrEhbeq
7lTa875zvTcLd4KQTAWGXm71JiEdFSWDIAHnj05zHbxJ5/wSIFEHNXio04cI5lDWzm3CJDqfBMfQ
rPIwn1V/Bu5IYzw/GUumCxqcIHDa0oGATajk0QvFTPd6TmONcv7NS+x3RKQRdmU2TlU8IiCRV7Z+
BJ/XsTqF9wnWJDH8nnG2aIQdj4HlhR/gljxeIoIbhl7HollieeYXXJ3agoEjw5td9oTn1F8g84l+
yUE5/hqMZrUYmPbIV1wdtTFOCiWJgQLvkyeoe+f1nc79VGPexGSpnZVegv/hkkPZXfe4XrLv+27L
8hEqkuToEacJUmRby16j+TUbD/t//29elB/eQUUSeR7mKR3xoiydsXGFZyL4HbmVP0UWd6Fiamdy
oDLqsm7Jv3n6fNilMo9aDLo0hXopuKWaM0GeQDihgbaTTZBqWmKpNlHXFc3hQvMajEFGRxWjsrEd
MXC85NjvhAUaygDeZ35Qa2zwAPYnwjDdOOQ1wMKvsb4jFX0SgEVAtoA3lhQ5bXBbN0/735GEx51l
0GUIPlxmlRMI+KqFXHt/aWg/RuE8z4XTaq/xH6iKf7p/6DpEI6R1XSfwmrFBUCHCTphq8+Uez5hf
GE3WNBcritEVCK6XNLErsEDoSV0S1vTA1zE/0GB+gEX6/Dd1yd++SdcehrRu9YF/hwFKPwhWHa8l
iDCWnn5oMShBOLtSt4Bgj4TWSOyyQg4jitLsAtWUDwbmBFU7i+RXwxg6KweTigkVA8Xe9xrmrlLh
ZYpR85wDTHZ1Nt5qtxAE91VzseZ7/g/46D+7DBVo+LkrMOGJh6cRple11IBCM3H6SmVkLozzTPMJ
pMXMx3xJmEC1Gfyp6l2Q6X5WFGZhDJoVGdOJbyo7HkN/fytZB5D8+9U1oUViL1Qz/DMsotdMrlG/
GHEhtPnQYsWtE0+OEQ1v+0a38QQfaZpKhZWi0Se9GuGptdM73I8J9QzhyXAqUFF0oHwGFYVHvFWE
qOz4nTUWyHjW0fwCQ5hWhtDjtsdGD6LoxMVbWBhux53j0d1fKCN80uwCQZaCIEcmpvK73LjoRsYt
sF0cVwVNAYm9YIg6+QGrzxd2gh43M2ALdRKjt4+xLDct0KEb1aU5ZGJ7t8xyYYnakIFPT0ltEcQy
3SiZQy0wB3jJSfgSy3//FonGOhdFqEdDjmLroj1wV6k/PfUvo2vcoDdQPZILmQxNsdXFNz14ZZY6
oGGsDYNSDWB9BRVr2Yx+suiHPCuvGy08NIN6UFL1Yf+zblfuVzapLKCLxFhoeZyapMVjHDR1SE8F
M3LDC+2BPNpVdzoCG41iemGxwux28FsZp45sMMhhm4nY584WXEK3K4/mcCRKtKI/jYz3DcPDJJ46
qlHey/WoYgCKpOEA5BMypIPmEL7T6MhqiTBciC6GzdDBGUG8NNiYqHfrtPdECcld3L4OiuHsf8PN
2+pjF993eXVyiqUAnWES9Lah5Bd5O5tylT/OXcTYP9aKqK6onjblghEXjJgq92nNW4puG0GM8uXb
f1sOVYSAluOgJAmqw3qju50W+/zC2aDJc/fNbNepVttGBRw1iNNgglod8s7ZIc8YtTIbdLRd7VY2
jZvGbCzuWrfSR3s+qSAAYzU8Nu/JlX3q5s9SnpNFEeNJBMOCAZvDiDbDP2A93YzcKzvku67cox6M
MRTBPm/PFrjzPFTkJvQWMrzY+jO5mqBUzMLqszySCipSH6iNrPWTPdU3wILYsfCDT5/3v9/2s3C1
Lip4YHIpUqcARsi6yKNpQefvhwx6g9KNmaoOrCVRwSPWR05UR/AxDelDP3lqd8xzxhXI+FA0vm3h
EimQZpB/FHnhCXVt9WXMIITbTlc+Nu098V45Qx4b9TynMhDV3xbUlNKbGprmT4oz2pzXulABszIH
0C279JMb7nphVCdYK6RCSD+KC+nzo97Se2NxVmdGPYflE1/QbrNuqCDnIm9J3mrA+pQeI1u6jO8b
OHp0rBlvPkZIpPFufK2hxx7i/orjxov50Ot17aYsulObLf6+u7NMUdFiaYROHBac4ghiUnrDW5kR
WkLqLBWrDsj0ESpgGJPUQmkMo4zJuTtrVwQ6YFz9AoZwVmxxr2BiOMxufyZlicDZX+d2OWTloVTs
eJ8OLGdcM6RxVbmE8Tq6Ug/9s26Kdo7CZ+SNzPY643TTJMpi2UxC1uUYpxCPQXzdJg9Z+bC/MJYJ
KoBwkAps56gFXguUxtMwmR3EmXRlYdzSrCyHxtjVGN1MxgCFASQCIYisco8/FN8bR3Q7L74qGdUx
xqpobos+FDUD4+toxhWPEe/22TedxU/HXBEVNYSu6aaGJ5OHdzoA2xFEGJQbwyO03ZnFKouxFkRl
H2IhCoUYk7wNQ5RzcqmrPxbWS5Vlg8o8uqyNorzFGHRS6X44NIcGqKYkzp19j2NuHPkdq2BfzUKK
TjtixmgVhwZt/ckvfO2GPF9i17hnWGOtigobCoA4Qisjn+E944oUpMKHqDMxyTDhwYR6jQ2OvdKw
p5d9u4w7hW6gNouANub7nZK+SlJuotW3b4C1LirPkPKuCToR/eYIhCrijJlK+cwLLIYB1jKo8KBy
IAXmGlANi7EfpucqZNz8jFXQTVEgweo+fxffwBx3ALbzopPMdvxrf68YtxTdER1nQ+wDKP1C5zox
I9DJARllFD+NjkWbsd17/bgmvrRCx2moqgXYjvhtAXZ59GJHT8zOb+3lTQZuYz5xLAdnfCKabURp
VJXLJNz2s6VjHM7lv6U3ERi0oMdWi6Z45n3Mq9zubygro6GbpVIXTSN4nBGPXhd3sTVQSBLSDtIG
JNV4l/Uq2f6CKMJomqFAUYBswipmhDLmko3/I+07luPWuW6fiFWMIDllaHaQWtGW7AnL8jlmjmB+
+rsg/8dNw3Tju/bIA1dpN4idsMNaGeqRdE6PIYHPUAwvm2OQROdP18+2rZLY4dNMgrSMR+GPjGhq
tRh5RkK/ErPYR/IupUNwXcj7Q/vXWs4PKXzGS/UhnO0Kob0z1H9bBdeGxSpsLwMQG3vfTZ06aVM4
TYt2hxn+kdFdZHMfk9aSRlPbxpBDBEDfQC4/zPPX6+fbVsqLCPaRV/eV03GhMZtHtNG+IdXtbAgS
T+Z4rn0/zq0rYyrpkZmiYpLKtmsNo1+g2miQYUcpBolSuXVUFHtjiz7/3cm4RHCUloLUbJu9MLGl
Ntl7NDdFysFSh2uH43x7Xi3gJe5Q1TSeQGsBisV9eLDdJH4fk5K8WCRv27out8V5eSQxk5WOOBNg
Rl0raM7aXnp/t5InDaU2zMcCHfDPTPqHUD4j7JvaqsIUTllSYlefDnmGNqnsW7XgdAJ75nPBBhvE
E9BaMTA6nYZqT5HXzAKD+k1KczkLlwuOdlEWJMaQwgzaVtVX9uHz+AmQhq8qGKQbYYFSdCQuG1Sy
uFaWAvc1Yj8y2Q838226C73pWB1Cp9nVGMcUyRTYG++A1ZCQqJAwLCAfk72CDfbvoCuiFptIDOc3
9MnIsebWI1JHQVlh9ScHOo7kUevcq2653DeZ7Vy3Z2ZLV2yNn6eTtDpUMDGDrBc497Ux+TGRb6lh
His59ufCwqBvIqiovL/3r8nkfEgmz6kWm7g/6rcHDdBNumufwKbmhc/5R+XcAfqqc+UTK+eHvrSP
b8XWJ1IhzsVkQDqZSAL/aUq38fJGzP2gNX/5aTm3YmD7mcQSwAekbHA06S63FsdWgrn4UkpPJDTd
6zcp8GJ8Llnrqk76GDlJROZjZ7RuQ6VPqjo7Zp+LKjoCreEzyjAyl8RgHnp4JX58SAdHAR1uvLOe
zVuG8y7f6w69qVCjFVXw3zODK8rDp5hjk2LUHzViFJO0nf3CBhnJTejp9/lT5LP5cFYsw1h8UHVO
hJ2HXuQKmHZe+wGc92lDu16oAdWZ0XY/2Jg4c7MeiHqKNH1W07p80vpCxE0i+t5cyrLIRjnIk4GR
gjr2RhBXKbHlTWp0I2kWUMVLJzNFKHu/yXF/OHWd80U5qL/qEfOZmNNOHjUUfNgoQ3IDQEQAq/Un
Efb2ZspkAtnUNsEABdAWfPZVyhRP0ahGCWLIGFqFM0S2j329/392DzTbV0K4QAVAjXAZGAZwYcbA
wiFhNt0URlndKAOG/K/b46aemIaOhF0xAdPB3VkRKjQqkoEl0uAWHl7H/lMcE6dtqNOIXnjbEfgi
jJ8wo+W8KKGFhveIpVGGDBbvVIAMsaVDJLkv10+26TxXwriT1bC/Um2RUiTxQ9h/irLHWHu6LmJb
G358PINTPt2qugizUBjA6F6t4WUW1qQFt8OvlU16F+myibpI8q2aHfZYNU4gt/fIvXlrB/nH2VMd
2cGCn8BLb9dxVx+P/bCVnlfgAtPz8H00IT/MfvlOYWr6xm5B0skovQEIgE1GwEN5SHUFoXf7gb6S
zsW9YTalHFtZWJECQwd1tRfFdLRzh9kW2SN7TLeErmiTRaQtXBhMW3OOVRm1u3o8GdFJm/et+pfH
4se8JqyUWMb0Xp4eMfGBzpPfBOqB3Mm7yM08+yAqDAnU55dBr3hKgdmBtEmq5JORVfspLx2z0pHG
R8cylb3r5rDdFr3cGz/mVdkmCMwHwD6z+jsganamozyRgBX02pPpy1+xkX5jAMr8fQjryfzUpX/n
zn4Z/iLpPBcqrlEvTh19Uos71fqYSM9GLphU2oa4Xp2Vcy/ySI24xZQQzsrQ5sJj4aee7at30S0I
Nt8Hd/LPoaueRbmFQFMJ53TGedCHekYFOAfw9ERaj5ayb8aJwAWInDW/WBZGZUSSDKXzGjg5tJq9
SALjJYm8DKjXDtCldnliutlkemXfn0Kj82td1PQTnZVzQ4s2KnUPLDWg3+3t5LmJg6EUZImbCenq
Hjlfo1ApquRGwZa4Wjq5tPhZR/fSIgWTJvvX7WM7WVnJ4pxMkf5XIMP60dic5/RjEz1q5ofMwPt6
9poZBSXtcUSXLDulxeN16ZvZGQC/QLZoKwr27X926bOFvYk0hTNQB3pe9MpdSHywe/oNGPiLo+n6
vVWbIpfH0sxf0tCVUO7ERlPrZBoBQiudygMrtbISZO6gBMkGvsUvpu2I/OOQPOgYdrvaKWpZhkHf
2vhu1ARXuK2QP/4+Xw+ZU6CojjYWlIzoS1m+tjOgv96u39P2ZNPlm/G1EJvQHrti+GZVEViBCWqq
wu1sj41ZOeLZ5t8E28uR1J/1IkwiifQVkhjzqT4MT4xpdAmKQ78rDtgWAQCd0En/xrVcRDKtWWUX
7aBUJIthc8bTCMYc5WSc9Tu2uxH740lUwhIekPPUtRZmwC3EM3B042fkE059Fx4S1w4aL7kvUPsR
VftFSsL+f3U8GavWWlQs8FohVjTHQ2LnTiii395+Yq7UhLPnpM7aUGYvHwSgB3Icz6XXuNLZBN+7
7Vav4RNQsFDkB3r23gRHloh4WXRIzjUrMmD2DbQXPNO6jYr9gO2bfHy+bgrb+ctFTzjfPMSZYmQY
BvLCJnFT6Vjr+077PKqx0xcP10WJjsM5qthImniZU1TyZwvA0hiELVVHoq0AekXghPnyR6qnjVrr
GFAzmmoXYWDR8NXUdDWrduOkCq6f6Tfx5sf34wsgiyxXgMBoUA8MJLRVk6Pt68DlUNwIa2Di/o/g
G/JFj66PlYWykeJqeKu7e5p/qMy/uya+j6aWVpYUzJYHqzk3Ve+bch+jbGW9Xv90oqNwPmNUwnwu
Zcgp9X/Kfp+At2RB0Po7IexHrPzEqE2SMurA1yKjcZe109fCmFhNYf93YjhHYWVx2Ek10L819S1K
3+IlyMbwL4/CeYNFTQo5jwGqZWlk3yzEs/T2ebFFdWCRL+dx+6O6GkKlBGYcFoRfk32ROYWLPbVv
bNmoDYxDK9wI/k2ifzEizjNQc7IKUrEnBbiQut3szr7mKafpBdnauEvuO5DXwTUFwPAX2K/A/fEr
hmpVp2mqQgnBQHOMZM1HNcOXCuw4hdIpBx/VdT3ZdheWqhGTMIZzk7tEIktVWqVYzrNurdYp77FL
5hGvqLAXlO7J6Q93ZVYCOf+ejUDQlmdMAEmY9aSnKmYZuGiFctOUV0K4+8tlw5gyNrbYpwetuI3C
u15Up9l8Q1xEWPLPhpw2pTYnA4FWqgtwuxpHjy2n6zPHTgUABpv5rWUDy58oKjjxuMPUpCPUqjPs
pyfaPjGkHcmFRHICGe9qsnJLhdXYSqnBLTFwzy5xviNYWRqm3TWUKfq30JU/C1SPJZm/vBMu5+Ih
kEuUpctsAsCafAT4uGO8IOV9X/zP9+lRtPoiOCA/6UltQ57GDEG4r05R8UkSvbS21yMvp+FnO7FZ
Q/oC1BhwGdMN8TvgokaPbBox2SMGA0kD/OPfJiDTMzjpDv+CeSQQVdFEp+SiS4nNYdThYVxNciup
e+uPEM5Xh+TCCub37ZLEUPq+ze9HtToaJRW0bLdN94e284iGBcYGhqmFCGkuXT06qKHuzqLhs23j
vQjhnJA9qtRKKywPSaa1mzXTH4bMm2nqGW0jcOjsT13Rcv51OppqJM0p9MI0lThYYjt1kmixd3NZ
Edc2KPFplnVO27fCaQXWmLgimn+4ylU993OYspJq9lgcsyC7QTUHewq1+0d75BfF4N+vIzKZNJQh
Kk2+LCOo7ZR7I/r3usMQaMY7fM/aR6Vh0irYkfEi/UGqXtrymPai2gXz2tc+GfdKrTBoObUzazof
2HRH5Uou61XoJ1E/ffs9vPpizJRXp5n1uizlGF6d1RI1dChN6kzu4pZYHWn2kwBhksWIa+fiHIM0
TXEtyWgvpQcGPDLslXcIpf5P0s7VoXj/MNR2n0Umrih7Ap7vGN+H6e7vtIBLWEIsgY1tJw9eVaEZ
r+9bO3Vj4+W6EIF/0Dj/kMZqW8sZhJgzlU4FBaKZ3JTjA9APw89RauX+dXnvse6X+0F8VxSDyKrN
L7UDO5wBIsNxa4qnfwMvAdKwdj9/bV4n1z4y+KX/ASNu06BWQrnEYuiIKSdtAhWcGSSoSx+yY/3W
7otD+Noc0J7Y2Z8qwWNYIJPvhzRVnNm6NGKOpH4e1V3ZPbYiis/NIHg5Ft8BsQDCX4CtfvSiobjR
CL1Nll6ghNtvkpUMroDW0maSSQwFGTFXJH9kyLSAfdbfwUhaV30TL3uKPhznmZI2l6M5QqIuKdkh
qtMbSa/OVkcF4Ur08Ti3lPddSDUJdaxOo06EoZtItBcoksAOunJ8WmYnaZMbgMwuPgNZ2mmlf64b
02bEXd0N54SKsU07Gw0hr02Lr/Dm53EZHdo/y0b7ZmrVxyIe3q5LFN0N55MMTZsVM8Zzg9gvUueD
WqOuBQ81kQjOI5VSFWUjg54pUtVpCvhVfDkhupjID/Hr6fWU6XYu400/MgiF5zjyyrvUS1+Gb0Dj
dKbJLScQ3xPBC2f7cGANMw1NV7T3HuNKJWolnUHgiuGyUWpe+yUKDD17UaX6cP2atjXvIoYzIZLH
oZWRGUvZquKGyrdS2O3dDLP2RQJnPWYVqWpSo0DKpq+NXXZkvL/5rjsxXDMQAp1nDaDVhkvexhdD
hHe/nVKspHOWRWatCI0I0qn/nZKhcK1n5YE4+q4NZlGNXfQ1OTNDn3Ca9RTQ91lzouG3pZYE9SXh
eXizylpqNsys2PIhYTA3nnrP0C7ILn8QpS7btfXV1+MsTCcyGagKZH1GYacH/Un+XH1cgG7TBElQ
tniZsuF9+tW+xdttD/7G5+vauVmKURD8Lc0AJwoadj87Rmz49Ha14FGCmIJonIOIIfaiYHKbg76P
dorAGjZj2FoeF8PmJUnreoat47AfGeEcetmP5TcG0oI3Ct78Io3Zso61QM7+ekW1EqCjAOlD0Upf
0mK3kvObtum+TgXg5MP2YVDKvdUvomjNVJHPrtaCObPMpyHv9QgvBzvy6hvSOozmApSBIHBOHP1O
cWMQ7aleelQEC6xbjm0tmLPIIhyMnvQD+q+zfCDmS2vVnlaKaoZCzeFMcSiWxCwwJgvDX7ABmfkV
0JgKLOhiXsjHPf5BjrA+FWeXkWmMlfzurtODHH9d0o8CS2Cad+2+OFPEVlApKS0cmVr9s0imE81H
A0sEi/a5zj4XWUABv7oU96ksg8lXcLjNQs76dEyLV8FoxopCOQ5YAEnBwhi70671AOyBIVLlFHo1
9iKHN9tlL7XZK/1kF99qwBWigjR5MxBffgVmA3/+FTqhRTSoLTPOMGDMfAzguAksr7BBq8ke8fNL
KAuSjN9IJbpi65YCKk/OQssQ7OnzgOzPIp50B1YJr/qMCVZPAeL4DA9ID/pJ8kTVmK2EDbMJP6Ry
5mn0bQW63AjFg2zaD7Kn21/sVHFa66kx/tUMgU3+xlou4jijbCe105cWYSVPnOQMPpBA8rHkJt0W
B4JA2e9FCLSbgWx9QM4+9ShsK3vC65v66X29G/bfV+dVeFnxQ2H7a9qWYeiGQTBb/bPm1PESN3YE
nwNGHbeJn8d+X1iZMzZH4PAIKVy2PdwPaRr/MQvSSrmCN+SsPJPxljSvw588xtHt+O9A/GMcM81W
Y5ToL2nqP33yL53OpvY8iPrO2zHihxS+y5hj+rYgjIN8aQpwV2WAtjHK+3pKduUieqFuB8KLLO6K
LKNMK0tB5ZtVmUroQ7+jhwJt++t+VHQk7m6SuumGZUS8neTMbfUvshREMca4aCnI1ARKwIObLmU5
N2MGQSNejIU0OcT4ms66QMpmV26lCDzEaS0RLayr90f39B2QB7tDmCdOd6whSO5mr3MH3UmeIui+
wDWKjsiFJMA2THZVx3gUqZjKBWyE7WWpEjm0Fla4RNfGBaC4rCyad9AOs/qkpucm+hI3u8oQ1Nk3
kZxWX5PvNC6NZNiaXH9PNyVQUFqIdQy8IfKHvf4P3QF52bcDrErsM1l0lVt11rVwLtcN66leuhka
oyzhUxr1/jK2NzQsfNV8kbX5SYn7u6EOv5RhKYjvgovk59EtOUcnNLEBbaN+ytFE1p677tN1uxOJ
4KKoFte0q21UQfWl+wgy30M8Afqir/bXxWxCX6w/IudGpKTq1KaCy2KMHSxXwYNhN4FeE+8UM6DP
6FK79igkQdgcVlvLZedfZ0id2ssdsMeQm0R76uZP3R5DoQe2fbGIHoGib8mFTkk17Ko3Ley0GBhi
oXAtiYFnw5vgU261StZH4lLaNqWFbuqov5p3YVAcuxPjBmNglbVLHq/LYn/q1+T2h/PnS71SVSFs
T1ivVCdsx4AfI0mxnI294s50+0ZUbftNtnMRx3mTSTKNeJmgJPJDdp6ADQ0myn3ijj1jz8LwnSVw
lCKBfIU3pA1VDYbnaH1Gkf7MtFJy6335kR4YCqeIpmvz3b66Or7cW+nmgrtD66mVQAkZ7eNnBUNx
2Jg4tHBf1Iu/2LdWjWcenA16K/ZBONso0FF+BD5Wm9rQQwX20DZ72SYHKcXKRqvsriuOILHj59z1
qC9IKuG9TtND2j0BqR7LgfLwrA9nvZIE1yg6E+dbQKMEoOsQwsYyiLJzJh2HUmAIIhHs/1duJGwj
rFITClxocAu2+UMR1e4IdrDrX4390Cvmxo+0AxcSJLcqwpwExr8GWySEiN7fmwdB2dJWwHisYzzz
54OM6RA3RU8HbwIjsP5ZH1xFE1RIN3OCiwibew4mhZm0coHa0BSqiW+WtbFXFU1+pGk87TC9Lgvu
ZtvHrwRyAXoaCioRRnXMYgtGGD5n7ld5l+/Zg/f6BbGv88sFKYQtoskauFc4TZtKzEemLSTljJsx
6PZGoKPAJiLN2VxvUlZyOBdv5pVlySEb43bKQ+8zlOAaO77AAfHu4ze6eyeccpo7MCemjshL/eZ7
Xk7J5Y96G2IxjcR4XuRude6D7iWTMEpWPXeB5AlLwZtKvzorp5GMBlw2J7SxARXsZUq7t5tO4I02
w9hFBO/my2au8q5FPyrTZKc27/r2UEXHUSqcTHicbQP78fF4Fy/rmQK9R0JVmqiNkvucgOpIlLVt
Py9WJ1J/NmMzbNsmmZDWjMdlV1CHfNEnV3uTP8SY3TGCFnX0m/lmidzkVcLSRnDdDDavTAX7vAaC
esXgB5TSdFmSmiDrV1TP6O7r5sPf/X3OzHK5XSpCUVDqqruq+qAaggmDzTtSoVg2ytc2OOZ//nqF
Ytdxic+HV/q3eIhBTYM5zf7b9UOIhHBX1C3pbKgUPQdiJ4dxkO+SdHEw1/DPdTHbmfWPw4DV6+fD
dKlkLaaOipS0n3bdV0ZxBSysk32b3GCEhgGJ945A5qaHX4nkHg2VHGVan6XI05bSkcinOppdJW2d
Xk2866cTSWIfeR13pWq07RkTSWojyS9aiL6YoxWRtDPtsLpPonGigmRiE1QHSHz/pxw2v4ekk7hq
7RxJqGo9ydrDMn+t6G6pX1Tkg8ULHc+T/kdVvpVIzt1LFsZUKANCGl3o5C4G8V7qFS7bRFQ9/UXU
Ptqu8a3kcQ4+63KLmMN7ceL7YwxofV7iypAmZkS7bgc2PxKqRUuXpgy3UrOl3dxVLxFBQkD1w3VN
EYh5v9aVpmihFNnJqOKpEr4Agx1cLI4UCfRe9OHeI+dKyFSNnYJ7Yl3LWgVZoMPoLJLAvi0XoCVk
u+Lt+qE2843LRb3/npU8uSXJuDA0CgVMahRgBUTC0sdNPO6k3FfkA6avBeq/GSpXEjnTrjGzFkkW
XK/KGujKY9F/quWAtJZblyLCSdGV6T8bN5jqJa0JUdyO6asFft/qQRWtOgn8x3sTYfUBGyUZGhQA
sCRad4U3jfVbEUe3JVCQMNgjiIqi47DfspJlmWiCjBMek5L5QQ3/zZZz0j5d1wf2RX7JP1e3wzmK
sIynITXxHsdkcCy/6fqX639/W8E1WTcV9HbJLxBpSlKXc5cir2Cz1WwiOPxknCkAdMlpFIJVbHd1
L9L4hRyMVlWx3sHVzg89JgurY7wDrGK4Iw6j8gN4872orbv94r+I5CuJYWI1phpGDJYdC1Rs89te
HPNz8w4XXX8IXWGqtnlnK4lcfKZ9D5ScCfGZDU8WfhVEH6LpOMDbAkPQbxZMlzk6dQQXyez0F01Z
SeWyDzu1tTxqm/Edfn64w+YdgyiA3rOUYNxLmvcnY7V4xv2nOnw/rkqlSU4MVBZG2rq6VPuWBK4D
UxX4+U2LXonhnEbahXZLKZ5gRGocWb3t5cZJppcclfzrn3DTnFeC2P+vzHlU0m6o0RD3rC7z8wYz
MkrplYbkXxezWSlZieG8Bi3jWjMIPBQwdJ2c3nbkuQWz+nijpjvhzLDoTJz/0IG8HZUNzLvPjwoW
Wtrbighq9aL74XKLuEEJL2SYev3wwWxbx6pKp4lOdM686x9uO/FdfTnu4bjURdk0cfK9tNv7s2/s
p33h9iBsj88aFq7As3b/RzHrIpR/Si5pg7pMyaxZCt1RepR70xsSEf2i4J74R6RJw2qI2D0tae+B
RvyuqLvPnawLx7A2w/3qOJybyPswjfLWgDV9Bl2r8VVyAEDlWZ72uOSeAi/1nfiZPE6inJf95SsO
iq8QLvkIvPQEkqNv1Tcr0H2gcZzr2KU3iy9mCth2whoqCaqp6rbNWdnSUmksTWnyiu4tIZnTilqy
vwksFwmcaZmRHA/t+8zrfgF2kLYnpbsEGMTak33mhb4ormzb2UUeZ2casVurY5wysR1o8+wge6I0
aPAFr5vZtipe5HBWRpukk1UZyP25hfmj/jbvc2fqhZi3LAr+og7ACkJ9E4UFk4cGlKXalJRJYsZs
HdnQf3T4zsCVeMJ5lU1lWMliR155dkWOyJKxYTLGjkFQ849OmW8dDIoiFxs/1EEiK/iK285qJZNT
D52qg1zOE5LDfQ3s/vIdXgpLZKbTHRkFeBdkMbgJok4QxbYrRRfB/KxAl2DGIk6RZGO7EFhFTYAD
77JgvgdSbMDoxlq3AOiORz6IuiubkW0lmbM5cFj0cySZgAlTU7dJ8m80lh50qdmV1XCoG81PY1m0
siz6znzfvaSkKOgAz0lurdmtvrznsF76ZpWOFigYFkz98CX2RTXTTStZnZWzRr0pTatskfzkauvM
Te+YQ+fk2dfrtrhdmV2J4YwxH4BHL81wmkCNfdX9aR/ui2eGPy4ezdlOzi+y+EzZBjQ4XSLkP91r
7xePGIB0swATugD6YDXv+Cj6hgJ94alE5QYUvaFSAW+XvOVK5qrGU9a8dsrnCUWfVBYRuWwPFawO
yMW+YUp7zLYuCLJ31kO0b44lCme6F2pO8qB7gz/fFAoI+MxDg06C0CEINIZPl+XUXCRZg3WEn5XE
UW4aLLSEKMIs7gR2lIO1ByuVeFmcVTavuFm+gSGZdA6XZRnfeaLAQvbQ7uMzI2vVBU0g4dflnKxU
0yRq+paVSsJgesqBCZcB+gPXCHhqDL/U59Sp3eqtOBmfREQH28F4dbWc66mAwYAmBlTJfEIPZUcx
izjX8O7YegYkah6IyHZFqst5d9OcDWViEWWxcmepByez3mbpsas+JtH92Im+rSBY8m15tY4Ny0gx
aGAqDhby9uAVjXA6KUj9aCfaRt4uiK4+Jud0Yvm/w+XKebEKf5QPOv1sADOTdL5FMWmZfRtiVRQx
t6O0rioGJjxlhSeq0+hiF32CJkPxzXit/8m9yrX+qTSQrMte6jdv6knU1mAH+dU4LhLZL1rlBSOK
ywnRCKptdeov5acsfuityDGj1pkY+wIgBgbBVYoOyVmJaTdAb4wQnbs+/1pbupdYkqBn+RtjuByL
M4ZE1kI711FEnAP9mJzYup7tjrv8zJjvIk/0QvpNCL7I442BAAGu6PAZG9SQwHyHBMvyjFO6k9wB
t6e5QFpNdqJRlW1/epHKReCib0wMckijl5g1prNiYHSXhVOPqgCPbfvGTGKw/qyl8/B28ljQoopZ
CJaBBlH8m5DgepDfPshFAHddUZ61Zl0CP8+ynmh60qwzEWXA7w26XzX9hwweSUOPJ1uvVYQ+RoyI
MIDojnmsGGAlujOA4LNyC1fB5HbkdkH+oQ7IGRjE3vVzCj6kxdXFpCEuEpVtzGRyuOtJGORNKRCx
PSOu/zinxYX4VgUlZx2itzzsJq85L4d013YOI5koDpqr/PvePxdFH8EFWtrPbkSVQ3khFPrfjSeb
3OXSS/UnGIvK6lzs2648Fc2pNtlsBTcu7xLtacqeFCrokf4mgF++HeeaMMSc6oAdwDF2gMh8lZw7
xFH907K3GUCel57UHcjsn0K38v9OMTgDaKwix62hjt5JXySsNY2H639fdD+cf0JWGxbmiG12UyGn
yY4DYpBdp4uoK9mfuWJjFueQFAwCLkhpUQjDvJyitW5GD3J1G5uOpM+CYCmSxYVoLR6MOR2Qf1SA
0FanL5L9bM7o38wfZuvh+tcTiOJ75/kwakWesvnpvnoD9UIwzPZ9rth7szKduqECdysyYX7TrLTs
vMSEKnu/VmeWysU77aw8dj4b4bQ9/VHei3jatvOAH5pvc16jLkeNKiFFDwwzowyLYsTIu7gmJfqS
nJ/IMiWRaYFNL1m5i8a9UgbycFDmZ6oJTFmg8DbnLTpsMc9FluPKSI1k7TSq/8Qi9sXtzpGhyJap
6AqxeOQrOpkm5uNQwDEcNrCEBSDkGeHOCDQfPeX9dSVkLuAX21oJ4/QdDD/YP6zxuNCH3iH1fS/h
eWo8lr3gy23GqIsc/g1Mmkyq2gYzHK2UOaSIXNkQ4tiKZHBxsCstUsYVForr3i2+NI/1QQby+PSm
eyaYmNwJa1Q7Uaa7qRGrc3EankXFiMo5IZ69lI9ZOAOIOLq1aCjwtIJr4t+4GLtWxyqDW+qts5x9
lMFwkGg+NT9d14btF8rqOJyCW5GSzGZqEK8q1Uej6T/kg33S52qn68o/6mh7UkgDm0TUCUP9RSB8
8zG2Es6+9SoW60nT1AObPiUP2itLdxfZ6bGteWiP8eSKbk70SbngWJJOLyNJh9OgN2m607sa6wgP
kWI6148l0krmvFanUpNwytoSIyJ6/pKGftUK2kSbPnb11bjoKElaaDWaNYLsZraRbCpAIjVGt+99
LT5TzR/ij9cPJFJ5zmWURDNHMrFdCttwaRZ5chf7WrgIVF4ghu8PxUNTLArF80CVzloL9Hv60lmC
o2ynZpePx7eH9LhpZFuFEO3JtFEBKHeV2+2te3JQn60nC2m7vg/PrCoYnoWFK+YbfvW9Oqb+AABj
qPwMTFe0etIvqGRTX3axc+5WH9r9ALjaapf/K6ohb8ZILAf+J4xzVPFSh7XCADh6vT6W8z9FHe+q
0HKslLqFPgsu7zdB7CKOC8mqbIGSbsSGIBvE0hHEljcLdNLVofKyJ1ESv21iF2Gc15r1QQbKG84W
2ZYDyEQETssUtW9EQjjvREtgRC0WHiNSelPqd5otyM+YnV7TBs4faWUJAJsWScwYmn6eVjepUd9S
DJc5cjc5ta0HcVoJsl3RmTjftNRdaykTohdNzX2qy4dQbwUihJrA+SdVwtRGlaPElvYgWy5QudQP
5WlyrVfN/R/gjbaNCrSEtgwkT0xF/Oxuq9YCocoClqPKn11tVwJPwT53R7bSVt+KlrG2fdRFGOcK
50Tr6ZihpTelqbuobl1jJVb+E8hVBfsK/3ckHnQySwDtG7XIOuuqdgbz+L9knYKT8DWEJMtpVFl4
yqkEJmTDC2H1vPl8PXIwFf5VxS8H4e4G9R4gQfV4yJVYUq4TVAYlN4p6NEP/vS7oN0p3kcS5n6E2
qASeG1aWQWRkFHCyBqCmBVxQegkIRlHHZbs0uLojzgVVYWJURMU+Utm74YcQXfjIXxSf3ChB+6X0
deqKVhtEN8b+f5VX0BAVmYihlRXT4hTm06xh4UoSsQb9JiO8fEnOLS1J1dQJVvS9+cgw5Iog3DcH
tr4gCoeb5wFHCTA5iYZCNaccc56PM2V8xzWm8mYqu0qJ+ogd766rhkgMpxmalUuN0aLbbxvAhfpi
J3s5FDzst7VvdRROGfK5l8oFSDleDFCZ4ZAcB2d5VI7YLMR3E73gtg+kWxoK+6asvf+YlR4Ybd7J
JbArvBrvw+x2lr0wFjzetjuY5IcMHqqpMmxFltheUHozVA686q4IWtOxbiYXMIloeqUfhM2STUe+
ksldlGl1aQdqImbChuYyTHMJlVS1dwFU40ueKD9irvoX37QSx91Z2JdTnNcAAGHrrdr++0KSvBe9
OjYj7koMZ7XtEIUGUXGqYvzQTjcREbzntxcjVwI4e6VqKvV5McLpBd0Ne/+OrbO8Vns8B3Z9YB0K
Ax2LOXHGQx1E97LXBSLH9Bv1v2gLl1VYtdKaiQLUMupXX7ITIwKxv6QfCciI02ObetcNWvRFufyi
0KNmmk3oZp722Q4TWuNJiYvhj9zG5UxcpI9b2zRbE7WFeao9OTtLugEwscy5fhbRp+PBWxEcZ1UH
mzPK7KPP1vKnvQk6LDMo/fqDqLwuUHkevjWpUH4Ks3eVf0eKvdWC5hnzCKK2mcCSeQjXKRtTPWE9
3W4n3algwoo+KJ87n+zkU3yrCvqAAneocW5DMZuRZjYCsWw/dcOuqh+Ehdvt4ZGLjfEjVuaCdE9W
UMzKo+zUhqoblfnjUkkAejYtX4nC84ShHEtqvZaEbt2LCuLbKm+pQOpEmZDwCWFUG0XVLVB5dbRO
xtD4sSbsPW5f2kUGZ1aVFluNoiGGMVwyyWHgpNBFIIPHp3kvesBtX9pFGGddvRwW9ZAgMRwsAA5Z
pVumt20qQFcSCOHr7VhTs2IlxV5LpFlP4Ix+U5PSCzvRwvZvguWPw/B1dsUy2gGY4yySFGc2NVUE
4z2jtPvOfmh4lkDlf+M1LhLZXa5SgMw2lcLI4JyoPySOuWsC07dvB1hYBlYfEWXgdq5LLuI4EzMs
RlWQIoUqb9iwT1061W3mpt8WvOnYCNU0BdfdokDf+bK7IlOjbzQ0WYdScbI8deVBd6+L2CyPrM7E
xWUr1/oW9LiTR5rWlYE/MmBeQRnzvVR3nqJLh+viRCfionRZjHpCTezRdo38EWDhzy3I3/9OBBeF
NXMOpzpSMCfZJNUuq1J1R0dN/bOIdVEGzk8QwOwWU4+EprxRdjXywgwwaXbAaA7Fo3QiE+b8hA4m
KczXwoTD4mTSh6nNHU0EPLUZFU3FZJiMuinzTJyySUIFzCPIp6nyQheQiBtL0Gn3RZocaQWYnNIO
ErsW3NbmyVZS+dsCM2uI9B4uvescg/7bK2gBfvgDjVjJ4K6qKtS+6Wp047K8A2T7/yPtu3ocx5mu
f5EASaTSrYJlu9ud494IE5Vz1q//DnvfZ6zlaMwPPVhgbwZwdVHFqmKFc0BdmArfwZthYyWD+0Lh
KBVSwUJjCb51L/WK1mFrT8UN3SujXfiiV+P2VO5Z4G9l4rrqFHVACaY9TrvhGpjq4GU071LMX1y/
Zw/obbrjvrfD18tnKfhefOE4LDRSZxKodizpqLVX0/BFT9/+TgTn1Y2lLasRtU2sLN6T5Dm0fkh4
CF2WwfzMb6+e1elxrnw0AWQFoEwYO31QukMc/Gjy0K47XeQmNsclV4KYQ1yFqJ5OpDIZog/1mwN7
Pip+Db6yT7qIlSD24VaCAMIyTWgkYYBQ+55lp1C5a0xBpVb07TnnTfQprKpa0YH0dCis+8W6qcqH
y99lMxyttODcQbBYjSax4etO/VE3N5V1q2Z3ajP5Ri8EWGPf+JINcG4h1k1pyNiwHpAR/+1DhF7z
dblnWwO5Wz2LAOpEx8e5iL7r6UgTQHIE8jtVTlKZOWkueHNsy9AUYgJVX6M8rkI95kHQmpBhAWYp
bX9U0uBI8Y/LH0kkhLPpKMPISw86IFcCukIVUaBwGc9zL4Ls3baFsy7sz1hbNFXzuGVDFNlsNU6m
FQfdWu6whHMbz1ZnT0klsO9tp3AWyNm3pWPwD+/owY3hC2bLQRJhk/G5FLGEb0fasxzOyMd2MmU5
Q6RNF4w2Fw9ZPttl8AKy1JSGdpkXTiV8YG8b+1kmZ+wNWLzLYY7gHnq7fWmxds7YPkIJLByTVwA2
V5Qti4yEs3YpjGQsc2KaI1VBr5VeycoPKRK0gBWBifBlgzzsE2kMEAS1R6BX2N11VtmZG3oxBsy6
F+Neceo7bPEJUXwElsJXEFSVtLIpY8fdCA037gM30JVTbRHbsGbBI4ddpt+91K8PxxcRqlEulsCC
UdbGJB/TLJ9sOcpExNbbbxtUzv/PcfDlAz2fdTKREEH3G3v2YgZhnzrxdXIju40fuqISjEgrzoVY
SaslzQI/39Bra7wWJrMC6+OBWofKaLs2QWe0Tx/jaker+06kgkgE5y2ysSq7UsME0WyYdgL2b+lO
mUQVdcG1JZyroFG1VIuFEhI2THzq5N6yr14p6mJ0R6/GvSir3NbJ1AxqEZUYJvv3lcttqdTmcYLB
yWR6VPTjDJQU0Z3dvjpnEdyxGXEdB0DDRHlbHt1Fl2+qKvXkIvNyffjxmTh1FsUdXl2llhonKBcZ
quJWeeoExa2SGc7fSeE86zKBQ9WoUIRIyM9Ofc6y17A8XBbxh9t51oRzpgWpFzBhWMzPmT7A653Y
i59ZaWV56XA7RUWw7dv5SxxfMaIjMZW0Aj+eGVb3Ra742iIaWhOYAV8sAqyRLic9csk87a5nadgn
wbhDinQjWc3u8ultGrWJnVAZUDxYBuHMICqkqKc6tJHH5yD4Li23vfn+dyI4G1DJvKhZhR7eqDyF
817O35dMEAc2Q91KC84Esinvq7GsMB2JGuw7cKFQnimTwSmn6jDLWueO8SxCSN+0g7NM/o25tEGs
yhLeFI156KOXOBO4N4FO/GOy7PMg7lEBdcNYtQMgdpSDNybX1DiiBfaZa7rShXtVAvcEZJM92oUK
Bt6jfahe16Jrug26t5LBvPnKfSYjycAXiCKAZsdftF22C6tdfwJA7fKxsmaCoQA8iI7lBl8ibHQL
J6tE58lF1bjMjVAxkTEnQ+tOGptejD1wrH4xdfXOyizBY0NkHly0qJayikdGozmqR4xLpoYgvRP9
PhcqpkZJm6FBiY3ku3x4qsfPEKcqq+/FeYYBlIGSZkCBpT4AOCPpMlsN3MuuYbssjrcY1YG4KGMV
7b9GISUEAxIUFS5y26BunAEAXXto3wZPAl1F5QQeeRJI3HZ4vyTyEwW0MaaBUmQm05sCggwwIoIA
JAQjj/qYH7QX2Y5vP1f/OmvJL4mPYTwpscHgTf12cYwdW/Kov+XgVSPP4d+LY6azummUpBGpCfI7
aa996w61H7maB/pqhvL7yRGNlXKcoWetbmlVAz8lTcluWCzHSsLdOIu2BrZnTlZyOINXoi6aNYal
oaJYBCwXlzEXguTeF5Ui/uCpzibCWf4cjoUEAEa2YVcctKcJMAbEbQ69X71iCM/GoP/b5GUe298S
Dw2J7JOLloVCOzw38KRR1OuI7iP1qGr+5Tuw7TrO+nGXzpgjy2jZjt2cPQ79s24KcoptT/vr9/mx
fq1Tx7BEyuKOi0/Hf5oWc/BfVOurUghqEtup39km+J12QzXTeZoQU5pvms2+UIQkY0ftFq/qawbE
1FsijyX4PhoXKpMpWfKuxV22OofO9r+tvOGoHyYnvrNO8q5Ed03kQZht//bOXenJxc7QUpVGCQnD
/KUYgXob45cxCGyjFcziiZTjPMcUosirNni6B20veakSXI80Mw+TZdWCjENkI5zXSEcko2kOSdS6
C/PDSIFbeG0NsYP+sqDMLDB3vnfTV2kDEB683rX5pu1uaSAwd9Hvc+6ChGkSKQQW0XYPcnho87/8
KJxHSGmR9ouBxKVXn4L0a1fdxYugsrxdK1oZGOcSlLmLmzyKZ0DDdy4jIjlI3Z3msWVw1i02AXO6
n7G4Kui+by8zn+XySXSsGSRN2LfJDsExcvrnaFdcMRS3at+6ihM6dWFbkl2+XvaAIsfBJ9dq0U1N
KCHh1Wzd/5iy95urzpZ3BDxOmbAhJbhXPCx8VY/Ae8wwxl0SP8pOVnSa1EeBSpuLMquj5HwEzc0F
uKsoPC+WzaD9h31nxwOCfuOI8TVECnGOAsmFFIQWQkiq+EZxStSnTlTeEYngPISmx61EEhRlsVR0
nLTJVmn6GLQidHuBa+VB4UnTh0nL6toExbziSgdGwGhHoq/D7ugFB65zPqIaMbdaGnB3SXbdqvty
8cLxKVAlx0BffBRhr4h04jyGYWJTME/gkTIS2VVX2fNw6K3ZTiLRPRJ9JM5vyEZZ5tSKRrf4Vl2z
tUTyVXLa0VZyO7/Wbcya7BLQ8Ahhl7Z9rmmaqgkkDJOfTE/NpkznzGSozEPvqC9kHz9jb/WeRA6F
zParJcS23P6EZ5HcJyzNSG9yBjSptUdwG+mqZhPyrLV3S3hrhbMgqPzBM/4Sx9eAkjKVacSwaamP
NIO9lyO32hu5PY92Z2NsEs4xfzQSX0RhsL0SDMH/d7b8fq5pxFnSaShANm9Yre5/zh72JXbGA32K
S1t9i/aNA/oEUSTYdl9nqZz7ShWNoIxnIMqxTK6CtrkzaPbkAcvGF/Vfti/IWRjnvqRhpr3ZockU
VndqtKc6dcrxx0w+FbnPYjgXNqgLbFRDId8gL1YOIM0EmBajiEFp+w6epTBlV889K20k0gAd1zXi
wk+D3Ani5FmeRGstf3iAneVwFyBr2jJqCZLt4uOmx0f1AKIEoAmKhtcFl9vi3BfAVQsa6Kx5EAAU
fAZgbfup/gRU+Z+Nc34riUY8Jln8T4urhGZ2Rp+M4XA5IrPf+N3n/0+GxfM2xlWXABzm48Ea+P9S
/TH6VtFk9eZpWdjggzKGofKYU/M0SG1dIIBRY7CzSLVV61OkbisRnB1Tg5GDLYBfq7N4r0w/Ejof
K1p/Jk9fSeHsOKlJnQxSBVSp7m0s3gOyv/w9tpM+SzM0asqKpn8kwauLMjbLZIxsfgKwLLHNOgXZ
Lj2FBwq3hspjcRKtD2wDwawkcpYsBWVd6kD5AMgbY/pIf1hO4xkNhuGA2urHzwwOht0g8H58DHcn
XnYqFU+g96a3sywF8Jxg1bZM7uKWKmbv4Q+QGT62eLHuQLDrZBWYLJZ7C8wCWH/CHf4qHsPadEwr
uZz2eUolVZ0x3oOKgK8k0ftCRmqbcS+olG/JUWVVx+gzhf3we/AmGHeywcANWIx9OPvVclgGQTVX
JIL9+8p0jCBNiWlggTDvU09XJC+xOoRDIfkY+xS8z1irwt0Bq86bJpE1YAD6w7X1yvj31Hf6XbnJ
Dw2gJJN/rMou3kLAwly2kW39wGsN/FYiG3zPPkqyMZ/KHtE3fJvD0E7jL1OeCS74lh2q8i8hlDtE
VY6a2MIctEva2q5Nl0ayLc3elAi6QQJlKHeIaU5zxWQwjmmX2tb81ZSO5vDz8oFtVq7XynCXyjKT
WjdZNAxVTbmtB716yLL+PpoT4H4VWO2TAyLZQYcp4WnBvFFtmtIhW+bAbtW6tVMMunjmjOGWy38X
u1O/G9D5jPk716Wa3uWa7mZK7zcxPbUkSmwi39F8OuYqsJurThPI3IpA66PggqlMEgM7WSw8jKlX
LepVOxaCbsf2vfilFl9SDBHHE4kRDSzz6xgd2zDGANJ307qbSkFNUWA8fEkRdKxFRz6o1cIJxvPS
AW59EQ1TiYSo/3Un7aBrVC9wE9o08hsNtNZ5etXWg3fZGERiuJw6yyQi1ZGKjC0q7BClFCM9CkFc
NpfLVp+fT0BKC91lU8JDfXSCe9nLj+3L4gY9dqxTp/LkXegs4BzeAXcagHjd/Xglcl6iu6ixc1h5
5ynNLG0iGluQ0lzGXJrulT0WX702xrgi6h+uqCC7uV2xVprzMRK2RYueYtSXbcLEe2BvusFTvzOO
5W68WgRo3gLHyTfphyyX+mLsdLcDLkMS5/ailbZRvNS1YKdTcJN55Msy12o1HxBJZ7nzi9jc9ZUu
iDTCk+O8RZB3oTmAOATjYfFxqjN/GaJjrWX35UL2bdk3jtTNTzJYgYyufi+DzKmDSfRHCBTl645T
OnXBWOpYYPZLGy0l7J8dLMcAt9eHvQjxaAVuma83ZmZDQsBE6O4QLLd11D+12XdK5pu5/t7lC7GJ
2vxdEORLjjEYrJtaxtZ0WvhS/haVP4r422X3IvqUPMi8OaUplTOwYIxH3WdtTaw0+4w8D9/QFd5y
5hQvhDadfdPVLe+bOokTCWHmg1sEc+kfu7/0GytIiCGnBRGHB6KkvVTrBkua+yH3pOq9I7dd2zvh
/GpaopEigZ/ma5CxCQy7tsN6bqAcw+WINTtbCx4ufyyBD+ErkFEZRctowmH13ZeK2EriRPkPKmot
bmtiUbDbgPda5peyKIDL6iHOgBhR3QRArlH9vnm8rMgfvP3/ZCgyqySt7MCaFmMZKPoh1Gf48sB1
PmgeBadNuQPg5P/Hbtu2szgL5KL1BJAXmhAkx+YYX+lGcTeMouXNzQaMivP69+B+g+MFLrdpkBJK
FW/qfcFm7qljfQWg8/fUb3dAu/KSFujK817UCrn8xRSZu1XzmIxKq4+6W/eGnVOs0pWILfGL4KNt
X96zflyIDrvOnPQB14nFS7YDNOwr4L0YR7rPfGsvkEY2XcVZGheddVOT4yAvGEB19x4dzA/npAKd
/mcF7mHxyIDIQrjHALDc00nvkJ5W44849mrl+bJCot/nsnq5rKommMGvESj7GfnFKHhBb448qCCl
IhTrwwbqnf+9U11kyamSIfA3LnpxdzpmKFM/OLKyeuzMu4+d0cf0CWASgDQWkpVs2uBKOnd8fUuq
bIR5oBtnZKCYbQEOUFxVHuPdRvkX1ZkULchPHOlZpsFpnFlZnldWpYPQrpxds5+eY/Bx+5eFbEfI
lRTO7GUdk9CoNPauFn5ALbAscTjOu+4LwA6FOBKbO+irz2hwdk8MEGIWrKve1payC5JJdfCY6W3L
0oBePocPxtRjkjQbMnvW0xbQMDJxUqUggtLnZrqzUpv7oLOUFlWjAUSgSK8L416zbufwVR9TZ+7f
MF0t+JSboW0ljbsdyyADgdtCqjOAY6QoO2cYnnv9tsi//OXX5FJXomPJHpAPPd4Y+rEBVi99HxzD
B16G05VCLB+BWvxCP6jMpzxiY/o66Wenpp3qUVPLbT2calsLrdfL2gm+Gd9Sm0ABkRQVZkyy8cbs
e6dOryowQ4w409DM7VYX+BzBpefBo+U8NMt+Rrm3S0x7rJ/1CdQerQiqSHSILFKskoWmB6T5YOAC
Fmlw7FPDU4rqruwSX6pEjwqRQpxHmXK56JcWxd4leI7qR726JeXz5W+0/dY+mzq/gzAXSkwhB33k
g7YzXku/eWSUxCkmJpYbaku+6hYh2nOm0+/T2x47rpf/gM1AtJLPOZhZGTRUulDSBbaFhkRFF7x0
Rb/POY6mRI2+sjAoMVSyN6JsjJRI4C022wArJ8kjR+tDBFQODewV5sn6Rp3MZds8/c78FjoZMISE
7xaRTpzX6PIub+sGJihXTs0WoAvXfJcfqxf9FjsLeCth5Nn5q8/E7ygE+WREJhPZljeS5ku94DHx
hzMEqKesU6qZKrsLq2tF6yZVRyIDGcFwAn/0Q097iA/0MB3Zwtz8Kqq3bDunszzOxdNQDoKaISSN
o2RXktMlex38rOQLKBPBNvaZ2X5VOYvjPllr5SGtAsSvLnhqwTcWC+os267CMmVdV0wKXLP/Hp+U
13odF3jKmvpboh2W6nsiWiXaFKESlaoaOL8AH/VfEZVpauOEbpc7p8cpO2WFr4WCouymYas6eBo0
XZctvlTapQrGEpkWS1YBfr2/6s1A0HfZNrSVDM5/943Z1HNg9m79s92DZuC6vMeIGMg27zEhfsx+
iG7OpqGt5HFfBozA8yBJ4eyW4yEKgEIIqM228zU62lJRuLLI0rY/0/kMuYtE2qLW0xE3dS5/zOPB
rCp7EZHnMaf5W+FkpRPntLNYNpU+tlDKUOe9TmSvzsqdCWjbPM88WYp3l52P6Ah5Hz5X1ZITipCr
f7Wy1gEwtGOFBw3TOamdirbyNtF61ZV2nGvIw6UdrAnz59SfrtXa7ksnLp0Cg4u1PQBY1gGDzmF6
rlMnCp0es34FckRnSASRUfQhOZdhJlHTy6Hcu1FzmDOvDY5p410+2O3XxFlVvmoZLOU0WQxfIrmu
rq1deZLvNJ9t5KeudBC5XNHV42uWc6SWemLiO6LedmAzksUj25NIrxls6gwiYYF6AnfCe6wmJ/ky
NNHsZtZt3fyjm3/nrvhqZWrGS1sxu+zNuz74MghrHCIFON+RGUPbkA6dj/6o2aw0laFiZFd73Q5s
eh2745XoESswOr5IGTZaNcus8xZ3xO4t8qVI6DUwbESXTCSH8yDGMgMTO1fQllbeu+UbaVJbs14u
W7dIBuc2BgDvoCeKvkA/Sf4kSU42tDdRJWpCiz4S5y4iKoGekjVuGsMfiqtBVEoRqcH5gVxu62wy
EbAK8zkZd039LVS9yycl8gMGw1VZZV9ZYJHcMifsiGRO79U3ZB+46iEv7e4Lm5YTzuZt4bSsXKzB
VVzLttK0KYZvazXZiYLUzsf9PO/y8JiAszk/5HFhq8s3gZYstF8IWzxosx4MeaqXuK+MLJ1t3YNY
82R42hHeZ49kQ+DABWHL4DKNbugaPZvH3h2kL2p+janZenSU8K0nt4sInlJgJHzxae7mMrYmHcyk
42ujN44aHBOMxlw+QIGlG+yPWFlJbjaFvhDU9AhGKpUJcNdZJpjaFJ0Z5xdCRV6GUlUm7Kprmhek
4feYKpUXqGOKmce8d6Xc0u1GC0SMPJu6EVlRKAaaLCJzuqVYHDDDbOpdNTvE4ZeGvF4+u03Fzr//
ERtXZ6er5oi5DrhyVgmh8xOW4yfzui2fiuBRp6Ikd9McVtK4wBFraZwqfQP6ZNsdveagO6EXuIdi
L7+F4FSVDqlAve1C4Uoid36VNA26HiDWJgcAEjuKHbmhr/kKyGRE84nbecRKFmckE63nIuxn1iqX
nSF3iDvt+x77+YpTghjKFsM9beJ/YY7pf+bBT/rpakfGpIbDGnbSt/InG3lTriYkg8fY793y0H6v
b0OAVetXouVBpsxvTmslmQsvVMZgMQCZ4ZoX3ZsLyQYR26maB7tpZ++yjYqshos0lVqkRd7hflfq
3TA/RFgroJ95p561+WgbrK6BlQR6GisoeJL0uW3/SeLI0awff6XGR8lrJSOy2qGf8nFyqyg4Kk3g
LFP6nsW64JIJPAaPVj2PqYaNbGw4tcSnsT+lgvRF9Ptc+FCmPlA7lpvHyn0yvjT5/u+OifMReSeF
UpoBzafoanspU6dByteCd/mymO3cYvXJOc8ANFSLphIMWLOLQ3YXIYkFf8xDfkBl8R/RbRFK43yD
XKaKXOLOIMbPXrrX9tNevaM2e2E01BauNmwmMivluByTpoPaIaT0bnBS0WBVgKPMnF53EiF6b99N
omnYaSeGrnN3MyNmp6QU8UOyDmH9Vg5O3IsW9P/gWH8J4bMIzJcXaiupvas89l53aAGmEDvRy+Kw
Re/wcx0zchbHWYYqT4Y89Ti8jl6XwTHvBMkEO/zfXef59zlbqKsoyjsLWAAAPUnxSp/bndaBNFPB
iEwuMHORLM4Q5GAqUiVhCVh1n8+HVDoV5n2iHvPp++X7JDAEg4sHARb/JJV1VWj6qgWlvSiHTNQV
2B4eWH0ZztpogN1NmmGbgd6zO5t7Vm5rD9KN7k4gvAa7xT67L07t1089C89yf+tQja1RTB3kTvmA
fhGxg0h2UvL8V0fIN6Z0dKEwy0SQ61lO0Bxp7li5YOhT3fbeOqYvqGno4Ez4b65sFlO+hASaMGYi
+aV/SR/YMnnqoBXNZku+WZjZL5+ifWLHbujiIx4r/3NO4/xHcLaSZW3eJhSvbD0Kd2pa7KMiOVCD
CiKJUFnOXFKwqalpAL/BuMNHLPyaR1RWAYTBGMQZOtzkhX7lja7sYrEdgzVggjzo3uWvurlOBGgP
qqpUVyjlCaiVuehDK1qwwtdfLVS11e52aomt5dfDfBulNwt407O3y0I3P/NZ5sfq2yrXMFrsKyYN
Em0ARD7PUt/46kBjgTFt++WVFO58LbBcG3Mx/IuS/nGqbghAKh3tOcapqbz/lVJ8kjZVfdh0C+NH
SY+SuYuyw+Xf3w7SZ334DE2PsGypdB97M2Snv6T3kbvkdvKC23BMUJkX2OdmCr0Sp/73LqZtmU95
G6I5UsUg7PZiE5zCAJ0M60eBYptRYCWJy9mKca76PEMU6I/JITqwLa3SYSDBum04DF5k8vBmuBVV
7dj3/y3QrcRyqdzc6Vq+aLDCpHbD8HtA3utetrv6pe1/Zt0/8fxVoOdm2rMSyEVuAqwPM6QfTRSy
Q3TAWYLr47qEMeavl2VtxruVKC6IB7mSZfOMx17S+4G0L8or9NovixDdL5Vz1lle1ErYI7maEe6A
BQNHLb+Hh3/znvhRVAgXqcS55Q5E0HiadIiuTf80L5lPhuV7HlQ7gVrMri+ZBec25NqqDDn4YA1X
dige76SHYAf2iB1Q7G6pYDxYYPo8OOhsaIEuG6gcB2S8t0JyHOfUMebZU2h7l5BPFbzOZsHvF2FS
1NLpMk9uA7oZGHtN3Hr6dvkABd+JBwPtpCkvZCUD6+p81+d7rGvZrSX6SIIIwkOBGlEVZzLB3VUe
tdvAz73EZUPP2df4wEiPCl80SiUSyDmLALmdMUUIJohWGMJpjpjTfLh8cNvlktXX4f1DaAI0X2FU
CrvyxQDLqmLH/+jv4Sn0GclM9kXfRV5yktBjsAWiRepx/qIL+3oihYVyvKvs6ofpkOC5Ob7DJV8H
V7GbnSRBdN4WSEzNpERjC7P/jS51YxGM/wDBf6JyjK2s7Gs+j85lrdgf/ftNPsvgPEZfAU9ziaBU
EC5eNPhj1zrS+E+hioAe/uAKz5I4nxHLjdyMDfAXlEdds/ObYsdadBr2bb4hdu3SW5HzFajGp/yV
gkgsMdaNWrpWw0MnA29VtyNRUWg7RP7Si8/58ZqxlrAEFcawY2g0w74BIpwqHpjc9rlnOZw1qJNF
DK1EuJqTPVb59iwBkJxFd2Uwmjmd3wtyG4H1mVzGES5BFxQEBbUquFUTIOp9CrZPpWeNOH9hqHoP
wFXYdxy8muSxNp6lRgBrILIBzl2EeifRNoDRBRmddkpDxpM1j5adLgpeEDWWHS9fp01ECpUaqoVn
goWiLqcT+E67torQGmQVZNVh08lGaBeY2QLhujt51XHez7kdloKO8baiZ7mcorFZp5UM6BngsIaY
K/Dz3thF+o0RxCIN2Xf/zWNoWLyViamC7JBLaWqqA5HZwqYee3+Ge0asFO0kr7MBjXVIH0U1+c1Q
uRLHOaiEREvbyYAyttqpeyFB2N3PWa9JdmL0iSZSbvMYz9L4aryaN33UUijXoLsB9jl3wYqeYidu
fJJvFSewFUDEfIo6Ul1J5XRsG7Oa+taY3Lp6UbHSDKZg24oFaZTgIPmnUZw36qJJOMhIT+x2ORak
tLVRULoWCeGcVCpZS6dn2D9JBnoapcmPZ8VNU1Ew2fRN5wPj6RGaqjCjgC3/DbXkoUe+q0kpCIyb
qDarj/JRmlg9wGc5VOUlAaho9wa2w4f+FHqzZGevrZvela5shy4W3KuTKIXfzHZXqnEXuVA7s5xk
NtWV/Wzj75pR2AloBFLpvf8U3NxaRXYbViqCZ3ixkF9AvaRyK/2xkYTegn3wC96CfwDNoANE+w7T
kP+7UNFOu+l3Hy8Flz5c9r6C26ty90gL0mTKRphFDf4RIGPNNpHSfVC2+zAzdn8ni0tngmRO5Zoy
LFEUTJabSHqTAUhce5elbBc0zubAP370pKFdGX542yzy2puPZeHEARgGA4/SEqEvEpwh//wZtErR
ZAlnKM+3S1U7ct668uDPkupeVm0TcWRlffwjqAFpS58SbICAeUuxWTPZdMZjdSBuCf635Ti7kkNd
6cTSHPoo71S3exYlOcwiLpgn/0bSw7ENe7wpXL38ScM9xZMvdMzg0C23ARVhpQucI0+7aC1jOCkK
7kIXP7TBSxPeZyIkuo/e4CWFOPdRWnLW0gx0HS2WeBh17wgavcLpjunReogdFGx3qAY/dzsZMDLK
6MyG3X8V+TCRopxfGcqkrqO4RWfZvB3JMSq+R/H+svX84WKA4VMnGsZ6+RmYGkgxVlygIEZuo+ED
RRD43M4SgaVQA4qgSKVtt/xLHI9xJhGMPUQjpv0b5TXosYg9xo6UuL38Llws2L6BZ1FcDMXOTA9K
B5iJGYz2ND0CfJxOiqubgq2W7SB6lsMl+KAhidOQoTHJxltkPZqiBdvtt7p2FsDlwkkiLW3bYZi3
22G22wsaLBSQq+Zr7Jlu4zVfGjt3y7vGz54/1e1ZSeZuQTFmaJjVyMKnbp/GL5LpGsJO1nZkO2vH
GbmczL1qBglzXwxNMPZyP/YZ2F29k/eiQvP2FMxKIy7rVqYkNIiKbGTInOaQQ5h+PePhzIboRFhQ
IsPgwmgTwyEaBbZOhrm5HgbrMMSNILva9rvnw+OiZ1xa+E9j6miUXPVFDfggaUzANTtb/tzn44H0
ZRrbJQDQBZ7jsna/YZ3JgWINJSMrWKIvY5XbKRHNVws+lsWvfaOc18lJzPbF8Ipg44BSaFceOQ5+
8CAaFNj2tf87SZBH/jeHC2ETYODB/nCtX9UTNgD01k7MT+2m/TI/i++AdaGeF7HV6W7blv5kdXg9
1E9hMrtTSQVuafsJvZLFuY05Iuq4TKj3Krf4SG6+r0FiZHnflmN6Bz63U+GISnuiM+Tcha6SZYrY
eFLWNtdxplzpoGgyPxn/z5+K8xhRWvSJkWMqoVTu8+SrZDop9QVhUaQK5yeqTu4mLex116hdVvON
dpmMDhGWaN35je4+0C48aXdZqkgo5zAkNaytsIbQuLserKfS2Nef6qxr6HerhAD6i+dC0JtOyfMA
Z5eWy3fAQ2CtqirtKKjdz6hylsMHxUatiihFWjEk10Z57MvbTMQG/AcDP8vgDJwAZQ8lInig5o18
K+5MoEknrulqJxAP/WSchYUvSl+2nd5ZJGfhVq1NvUTx+J+VU7KcQhFf4R9ey2cBnG23BQagMwsR
d9jJ4B0AcoIKeKXhin7vZhs7i+583fkMX/frJ76XDhAKE4x+rDv/X/eH4dq8sBrgkWASr1H3WnOT
i3qvm9a9EsHFqrzRh4TESKkV4HwvgVeOGDQIRSUNdkC/Je5nKfxDWR7SLEIVGVJqySXNoat9wHDb
KUbY/+rE+EcyqwJVhAUnU32S88IdokNRfsqjrrThzmzuFDULDFQxNHLdAKVal04LFp7+ShP+bVwN
U1CSucOR6aldjTez8r0R8eRuXpyzIvxzOG2QqhgySiSRdMqM+8a4u6yD6Pe58N1TqgRVi4MyaOf1
wXIwo1rgnbefSisdOJ/WBjSPxh6b2CXAFLTiKjN8Mt22SBLMWrOH4KXVFrstfpraXq0EAUlwefg3
rz6CS2Zmm+Z9n9lmGgKF/ZtJBLO/m9nkSkHOu9WtLNPYGnW3SXoMpJuolWWm6g/p5AOgcr7TlqZz
5SIJBVms4M4SzumlSR+rJGcTc+Gp1O8G/b6UH2v5+bKJiI6QC+ldlUtTliIdn4ubcvLi6t6KBDnx
9lje6gS5CF5ZStenaEu787F3wEgGJvTIJZVnOZ1XoL1U3fdXDEubCMyf+YELXo9wfqKU5SJaUh2Z
16E7KPtmr/msQPGpJsJZPcqmTlaFTowcqT1J8KQGXJVRvoadM04Pl7/SdlTHirlBVQONEZOLRF2r
htnIMDDGIzrgdurVNVYVeslmMzrRfjmBKcwZOvey2O0DPEvlTJ9m7ZJItAZRcAQce0Jf1bQ6YqkL
/gQZH5U9dSj8SGoF13rbbZ3FcpZv9VM8g8ROd6tFcyXTcCykZpc1E4ngzL7S0VS1ephkEw0gaoJB
GpHAb2zjc+mGpciqpiqEcmZfypVUhQG6ZuXPE9bFALMcYZQL3wubqi8zKmSiEYntPGklkTP4uKpC
4Fzi4at1TlFibp16JYQara13Dv6foYAQAD5XOnQiU9n0Iwa01LFkbxkf5ZrVJajzbIyB8Q5wh6Jz
CdBZwNoJeMZREJU3nfFKDKehGtNYC2csWmmDHbW3dba3xtguqseiCu1GOB4t0IofKUS/lXQG28VU
M7PfY9cq9iu1DT2lr0XUg9sjDGfV+BZaMcVTYLV4HGB/223t8QcbuzV8dZfY+a2YimUzvBgU3kSx
AMDAw84McjuYRYYOvJEoJ62e79OurWzFsHZD3gtC2fYxnmVxfmQigGLqZexpjmT2g7k/gTPSaeVG
cKk33dVKJc5vxOHYmySHkwym514JHYkeDQlT9P+PtO9Ykltnmn0iRtCbLW2zu6fHj2a0YYwcvfd8
+psY/VfNA1HEF9LqLBSna0AUEoUymTgJlTcGmtWJ0j+ujMIRIxoiLkwRWE/SSwKBHkM88hJLuIn1
+SggQTdBUgsyprjCXnJ6rjGTrj7MGH35C0wk/qALmqTKNI1FocTiACpvBBxydZ6M9tzzKWOHNlcC
0jlkrYCIgkE5QtZgHCQo0bGoJc/gCLKzujdF6W/KxCsjFEYgEQKFvH4GX5SqmyUszFluKcvrX3yt
X1ZEWtVAWJYapNZoAJr5w6Qeg5RxfWyez9XvU7PGkGIfsopDp6DQedJy5rnIipoXtZcZu74dna0M
UY8ESKqpGCxFwkD2wPBi9Q/lPeTDy2d0x4L0xVZf+XNj1VCv7u2cJdmxHdesjEv/jZ0gQlAN3ILY
qXUa5PEXzGCiHeJ7DLKK8dxZiUOmE/c3bt8HRZroUcf4G4r7JEUrPgR4NjbNnRD9VTVutS7K0afG
gEDejEdDW4SqEwXz+CRF7eALQTH5++shEPNblLsyRaGeOqtlmXGoh6Fd3BTw9M4U1dH19qHU5OdA
7p/3zW3fUyt7FOSNC5f0iYxRtcFFJP9GBLZEPz2nfnQYntXQFBjrY+0XhX5RHQo9F6CRqw0e2/Lc
hTdj+sRYE/HxvW9IQcayjJIxaHBD0nYkoCen9LoDUVAvHM5nlVtExoo+JkJWsdLQckYhDjWO9tfG
59zEHx0DeXzQ6DnQF7oM1miHoMOaT7wde9pnIj7XeAEzsbrNGAP+I/GDtEih6cK5tOnTgqQ9W6d7
gxaI3UE5MvfGO+EQ2bIPuUp08v6sAv0V2+rKNOW0fauDELJHRDC1kzsYoinLYEhUWUmc7ewEFD8g
26zqBgig/osvRt+NdZ5jZqp11CPhbpm+SNCmLJzw9i+pNFfGqEM/t60y5Brem1JzkwhPFYtSg3jh
b166+n3qo/GNJHRZhMXIHqYcPdXvnOjwP7BnsuxQJ7xG1y4PmRLkBLzla/4AgiSi7mk8TEeYvite
+rOCiRDBSV2otDCGH7fLW6tFUse9k3hOSBCcgpWOTOS3XnkTe7nfXaB2wLK1CZ0GkYLB+BWe1ZR3
CFqAMYMAXpj4RCkwOBKBL84KHgVLxDMpBmU/lDn+7gYydF2SeXQYqDRbTSrKYVUH/WSn/HgOxgxE
P+pZrru/uehWZih3KSSlkSQVwBm1fj8dIxEM84d94NxEspUJylNUnlMiRZrQWyi7XHWo0lcFHYb7
Nv7gEdfPRXkEXil9OSR482XYJTRNfuoOoa+aqDdBcvEfvxl1EXDVUCkZ+iVtrXqq5rMeHKe/IqS7
fjOatKZqlRDCJ7g/k+g0dRd9OiXc9/1PRnb2d6D49cVonpol5OQx6FHk5MSX1HDyjjenwpuCf/xa
9AwBnvx6NeQobap5a8qTV2eDlbQs/pZNEJd4EO8YhsErPF1UEJWR4xepwqsYBDhkjjD8rmKi92OK
8I4FQJudY2trlAsITV6VyGuReFi4rTD+D1YXmzALpVZ3Gqzu0LsYaDgsFhn7aw/lgR2ibsZYq7+B
Lj4UINEWG3EgVCGIEs7KF9ICPVm1v9ygN9T9m1kQCR3lYGCU8PijWa+HIprzWMNsTZUkd7NaXJaY
9bjc7NdZ26Aux0gde7HIMGw7vTa+dqoik7Oa3Kw+BQcgFK4x42n2ej85anfzw/5x2EKptWkKCNuu
ysTGwDxxnj1Gpa/ojwmLr3XThCAqGtJ9kHmhW/2mTm75gNcUO20NpN7AyN+DnDOQGO/nrYMtXc3I
1HPJKEscAyFAD6paWerkK5itUTK/qRmTDZuYuzYk/zdu6sssFusGAbHshRB1Ce/rBOPfoy05eWQa
rGWRX6Pxam2N8g3oYc18Sxp2pOpWSR+ZCoSM3ZEpBxDbQEH1GGk8aYrMrJ7M3Djys8G4O7ZP7Wp3
qNtQnEdQqhUoGfbHJbPUIxmi6U6L177Kr7MtMhUPmbtE3Yxx2UWKPiMgzLLpUAoSquNQKo0izI4J
nNsaKBXkyUnWwu9BJN53fevsHyyWO1JQqQyxNLVjD3aoOXe65laY/bqHarDMql9vXwHXT6tQNZY8
yUu1qeEhyZkoQhRudAvmF0d2qyM7PmMsi06EhRUUikfijj0e8ELHH0pduzOq7KJXAstnSIi54/oK
FYL2Wd7HcoqDlp0bv7kdDl/zc+0TGcb+xMp8MI4ZrQ8IDrI8E2KgxxLqgSNFfPw8BXXMSL9tJpRW
p5nWwZrKHGLmM07baKWX1qn89FTgJOh+bSfvlcmfc8ySs8muGIf8t9esNOd6TN7wfHABqbmZZGgt
ZPU3sD4hjSQd1/fBiHxv1BUP9RB+z1XB2z9U2+tQcYngfawrH0WeVXYgaAou1AoQHAnxWVVsRX4V
WITFm2k3SfhlQ6SWEXZ9g4IieJ21R/XYWvlntKbfaWiIH1/rp9wdP2H6RLH31/UHeLwapdAiVyYc
KgM9ra0jH4VzC3I341IcNG+Ev8e33NO+ve2t+mWOjqFKjJ6qhYAJgHgaHaiO+3OsP++b2JQLWX1H
uoEj0cUpbGVcwtKjfJSg9Ia8CQbWVc6Mb0Af0uCRUkGTSTcbUzwEFrPqto1U1zVS6KFjngzlMNSM
QAJeBG/G8q5ikEFgTa2zto4Ob5S0WZaJEESQLBGeye4EiSvxkTB5NF74aDBmkxlHgO7raOVmbsMc
7/JIqTzIPxxiI8BU5eLsbx9zWeTvWB21JtQEdI/g/krAeVHY2W1gG5ZyL1hoHn8EQYm/b4+1W9Sp
68JSaBoO5fQwvJErF8JaYGD2Ilkw9+1spTXWXknFIX2U1MrAo6ds5vnYjQwBk9DgVDDTygAVNPiJ
LoPURO6+UdaeUbHIJHJZgdw6egWCp/lbxzuN9o9eQeHHHEfxVEh4OAfSfV0+R/ONxv0b9tKtHE3V
DVOX4t2VSk+QxjYn46SIA+POZ3wpmarsaCq0UI2qB/hOjxH04pTXOWO0OTM8jW5oLdVQhI0BNYFg
gAz6q1yhTyQtTWNkla1Zi6FeJJmSx/FEJroGze96R5s+j8O/eRY99Sw3IDBQBRFJJunIhW8D/46a
CutyIgHk73HYLySlNXlLVQsqOcKNGGjBJYtLv85FWxcqT80btySd22BHGKDSyyPIZ5zXj9L+nnEK
GOqCL4oKTEkoqbRHwjGeAmbJywtxk5dDjlF/HCWzPPM2CmKPDbSjnX86vDKFGMHUJFzcdDhaCrQ5
dMPkxNJMCxYw/SGMv35lCiS0WZ3GtkASoLPFIxlsQSBvCxcirNUwx+8YAYBM4UXA6WkvGRrC+PBV
FDAkwdITYC2HfpWA3TrQuwiFnJ/ip61FpgmFex4KfJzNYqrZJApbwTr9LBHFPo11EZuU+O2leOwO
BZinKi+4sN4J5MPsuCP9JkmXNOTmlPQkY9wjknJCSRblR374lEmuEkMWjzXvxEAR+mUStmIr1RlJ
+gtPef/GTyeOY1y+m+1Y689H3GV12QtVUwwghUDrkImb8Z3U2vg3FaML0wPxP/4gGyxQYXgg/SQR
katBFxg8sPlqyGCmlE7dJ72zmgxE+IgIT50HOpl/u8IUCkt4yZCaIm7B6DiDug7t11Vjyen7Pl6w
Al9aiTdRUOvSIlyUmS+52itCXxeygtwFpGGPs9u7JFMkfpJ8zjbsyuaZNQFyrey5KAUkQg1iNDVH
5AZx9sVVXOGg2+VrCupmyCt7QWiyzgTLQykwqaCCs0yGjoG8+LnqL3WPJbcZw2EYRmhdi1nKtBFt
lb1t9JGtlAeuRBppYFA1bMcGoBAxdMVQdbo4MGWc1sdlOdmoTzW3xpRzFob/ZbcVR+2uH6SZEYv8
Abd+GaS5XoIeNFEjiIzRH1u2r5WqVn4TqSDUXXj9S6qLkivM6ewsk5KYc6iJttYsrCt2+yRe/wby
76vDXwdVDI5ovD1L7dPcOlz8bf9AMD4qLTSlpkaFwLFAr2cTg3ZoNHv+Rxte+uVh384frpxfC6FH
hcMwjdV5xMEzHkeHSA0H59gn2uJoAL78zaAFurT+z1VQlP3vV0M7ohGqNZ59k+qHw01XfWuyhRH8
/CGJ+csI3WMZp8WQFQ2yUmDnczDxZ458+j0FtcIczBdRiG6EbjK1Ri6sMW/uApE51bZ93V3/ACoe
b7hSRyYVCRf9c+HD/dr75aBcxKcJfRjCS/uIVmegWWX9OCxvjN0kMPU7jF1Ni//9wDnKp1Fl4Ekj
3YYPohM7ozed9HP3WGLcNz8TzlqpNkUMXn5h7e2+xxofZbDViYA+AQSrc+xtW30XkbYoXbE9Ziw2
8D9kmq4rpA6eppZ9Luodqd0JLimvG+gnwCw9uSDKW84Ovyh3PAPh/hBPX40SnF2tbZDqMREEvLBG
q4lNzi1/NKK5oIeBxGfdcTgqXnJAUuYwvhJmy4o5EbcN5Nc/gLqE50oPRD7CbZHG1cmIJLuJU3uK
WbKq+6hm0GNd8aAJgaginEZPthNzkTM1jbvvoiTy3/NQ6qJNEd1qAdKpoImLrCmu74zROFRqdZmb
8JSWFcstWYeRgpyyLfVQUXEiNO1Lkbwbit+jf1evwYYgPpfVIeCd/QUytopOE47o4uRwsyMkzOa3
eWwPxSidxYyz9838IWL65RJ0qrCNOxWKavDJBqOzA2qgCCAiU/g0fTKsKDMHBxUiM3L48+DFtv4A
Gq/9P4C1TgpqIjmOZq5FbMEJ/WGSRleVUDkRWU88lhkqHyAPi56oggIxhuQzrvwROdCexS3BuAQh
1vzf8z21YNAUSqQ35HuMIR8ylxTn4TI/Oo9dV2AApURWvAKTpE36JULvph3koyv3t0P1OAShBeRm
7BDLEAUa+WAkkZCimjf0mSPmX5Sut4r6UlYMNjfWFlGPfa1Ck8WsggV36L0hfJNClxcP+87Ggn2J
gg050es5GuBtoqd7AphB/RijKJ2p96bw0MHX8Tw4jILDMLv9LLgeMgo91HFSDD4E7kKxyB0vkErC
6PN0TwS7eXM8DYz7m/El6XRhPrYgLB6Qp07i9lObx17bNke1iqz9ZTEcg04YTqURQvZCwplakJhe
PBlBmFKekPlneCDjPqHThkHRCn1v4O04R/ez+F3r//F70eBQDdlYkLRkXKemVhRQIoysamB1lTOi
Kjph2P5kzsa2xML8Se2mJ2QQjzUH+kyxt2I+OWgt7+5vEQuS6Pzh2BgGFoK4PAYbgkUyd4FdC64A
mR3ktrym/FeDFFoMS4WWOKKzSAYqiTqJCNoCEw2asCZwJksP9A9V3V9Hi04RVnGlGWg1gG9YyFM+
lZ/jo3oHHq0340Y7Zk6M58d8qL/0rKc+y/kpJAFDjJrEIppRef6+BNdP9QjyHVONGa9UlhkKOfqs
HPpYQ/lCkB+G8aKK39vhEKUd44Rtt0Fdn1R0ylBNi7lUVMRTspc9kYgfDBqyn4MWf7K0I6n7a2g4
77zxpD3tuyjjcNPpw4yTCghaIwCZo9AcsmM/f/03A1SEsfRiOGUylpYuT/x8GRJW8Z31VKTThGKR
82rbQCKJkLeQjl2RM7Xnnz4/szye7PhO5Eu3MSQdROYbDq2gJBEvHboDbn8XRP+MfB3LDBVeGCHm
1ksd27JUinRaEAQA2wOoRwfTeykaGNZMqhcjkTizMCJm+wnjBqOzhYYGQpqoQQG7OHdudy7s+Kgc
Al9xIBY7mPLBsPkDiy6EZZOKP+qpjsSkBetgK75JU2JW0f00MWKcP5R2f8GVQsEGP0bgdZcwaTZa
WmYpbvUYudUXPYLcmmJptTke/vV8UQjSzsmi6B3mikB0LcankDUQxloSnR1UkqROZB1XTGNjIBXj
xNBr9whuCFYBvTrmNDEjmKJ1b4MxGNtRQ/ZaeFzc/p3oTqoQg3wl5w1KUUzJaeYCKQBB/mnR2oJ8
QR8jzG6GpqEZ7B4frb6Nh4PB6jNghakqFZDME9cnhoKAROGFSydPp0AMEaHys5npmRcPs70M4gmJ
bnvgQSXHpTcz/w0EcGe9mc9Dq7NuB8YtRDfiztrC84AcpNXjj7bj/nPidifJEyz+FYlttJIEDpt+
kBW80AMJs5jmBpirJ0TrpMG6sA3N/Cp4UBZ3et5kMcCxFkn+ffWg4rOizgIewDqCtSNN77RssdTo
rRtZGED8ZQfBVQpowqKYdT5HTRcYgPRPa8bOdJBtzFTb/Ik11cVaFQU40VBNUkpEj0NpPiVZbU9F
5MWJ6IJ639m/aBkASouq5Ush6wijoThTDJodQXvUjEGm7qXqpDA8knyinU9IDyvoudwHk45+tzxM
bnmNO8+d+lR0y7nLdSusWVxfm+ZEkTS+QU5LpN/abVaNedXipdMXJyV/GtBIFUWfev5eGPz9b7h9
9K+m6ICdq5RSU9G8isSk5KanzM0RPgeSaSCRQGJo7i7ITWYNd/NpsrJKuWSvD1FVDCXB8O48W9y5
M3DQRau8D53m0L+K38Rb0ZXeEUozhp02neZqmQ489T6OwmHEeisInHTF6zT7Asfq02UZoVLpcd0G
pd4iIRkP7wYmI8Tv81/NakqrhVC3xBR2OWdIqOMahal7UH+3OGcArTmmNcGczZQW35ySXNuj7gg9
nJpyTlEeqF7T98+ilTt+CMopk4fspD04pPISHcm8ZvHMup82Q/bVUsm/r5ByaUDq2xRoaZXGb5Vm
8SyKkk3MWv0+2c7V75exIohNgI6CsP3R5K9dJJit8i6nLI0zhtfTUWafTxDrBDGdXUHCKp4PUdmY
inaU2zcNbxGx/7F/tlmfjTpkgSSEmtpg8E0uQzPX3yf+dd8Ay80prIeATxLIDdy8mkByzENVWr2k
Zeb+mxUqoBySfBnQMIvgRC7tTleOc5FbCx+wrsnN1qerF9BxZWzghSHneIEEXeg3y+DOvORjQtlN
Vd4phPY4NsqNUuhHdRj/DZToEJOQEatahomJeXzPhtkMQ1sKWHlVxm6pFGBoct0Weoogb078frxR
xme5OOxv1XZ2ZPUNKZCo5XSUEUCB/sZTwbiYfx5uQ0f1ZRQRoxa9HoQak0+s7IbVl8DwdTpi1EZ9
jvQFaBiCeSTE27H9zFgawezfQoDV0miQKNAroJMpcdLkRIJDHU82B8q07viFFRpuMhhJoiqBhAQi
ICDV+i8iieBF54aBDPtDkpHQUbQmFEAwdVwjbCOMEPARl3krb750VlYpnFWrJZPHAd0B8j1sOsIJ
uqHxs/AwutFBPImCw8otbGcyVhbpjypFkK1OsE4y4IcgxwreZLs91+54Khm+uQ3y109K/n0F8pPA
pVrMozUhnXoTBPQRZiOWIjG7mEXzs+2LV0sU7hqEdrno4IvV9Njzp7JxGK7IMkDhLlThgiJdcF91
dvaUvLWW9EX3Rxe9irzd3iJ1dsdqjNx+Gq02igJhrqq5riPlwcHVvdlpLeGLYS0fcmBRagaMFZJt
//2s/fqCdC9ErQ+6Mg+EcK2TnZbLD00bO0U/ePsfkmWGCtPQANTwi44iqzrd8qUl57cNc9pj8/F1
/XA084KqhZFeLrgjlVuIZVrtdwjeX8RbwlbHg7zI3l8RwzPoboasUzJ5GFC50NWTLl8yjdFS8AeA
v+4M+QNWpwjCkVwm1Ei3hy/8sX8hNDXdgWj4cBfRnywQDT3xuhm7LHxnbRX595XdII7HrBFbFUqt
L135SU8fsv5p/9tt+7iERh9ofCmgp6LObcfHkzDNOFatU6MvcjpUTnQhFAip+5fl1KsxOq3adeWS
tSjUoZubN/tBRiraryOE8hID91jLorsvywnt3AbUdT8uLpJqD/zw5qf8LJgD/oakS1qti4JZED1U
Q1gjyigV3hrAhJzl80sTsHQPNh19ZYbaq6JARiMO8ELO5kvb30o8g3aK/P+/IdDq9ymITdKSi8MB
v68nj2P+aQlyR1weG+nSB2/7brfp2StLFLLKYdtXQkQeN7PLyTe67ncxI7zczihebdCh7VzMU9GW
gIXGRsXFqtAnSjqrVNMAE2jznfXGZmwOHc7OhiFLQpDD45r2Jq+VSxflzv5X2+6mXC2JimaLMFxE
0C+RyezsjigCflXN6tJ5mr9viHz+HUegU6Npy491mCNsKEY36+6C8Xko7rIhMtEnamVRbGYj8yWy
GYet1kaBbKPM3FwmoBMxHgW3f6itwBY+j7aCDHeH3Gf5ZX+J26C+skeBq4L0WddHGZhFzhViivJd
htJGYMvf0nOGpPpBOEp418eF2WmMbdwMylaWKbSQ00KUmwnHrJXeFNXTeTddClAisuqN22wWK0MU
XshaFC8thyVqJliKEb/0zuygOO0blva5+1KcmgaHQXIKL7G4Q/R9zE3Fz6z9D8046ioFKoFWzFzE
IRGLZIPJV+9V9kNImMIYLCsUoHCqHnbVDJoHsPk8oDnNQQ/1Q3gmeezcDe369D9M4G9GOZKqioaG
rKXGU/tY8Wqs1ggQbfGeKDIWdu11pw5FpuxBPiiMI7m5QJnnVUXjRY3XqL2MhEUJRFKRVOonbXlo
uofgr2q4VxM6ZQKNW52+jDMibCPULCj4ZE6eVyHjat68ZK5WDOqrpUvczuKCCiA4QaxI/2zUXwMu
MYvmnLEmSzZhbGWKWlCT8rrBR4BkEPzfgw0htOa8uJHC7j0WAqdJE1uueKcfWbOlm1fByi7l8rGa
JbMoIPjQwv4khdFT1xoMDGEtjfL3MEvbpBKq3haEl5pDOxfJUQbon+bspY0tXhFNZrc2+bN/uxV+
LUugWS9nftQWYUYWuS7BpKE0Vi+95Kgdc84Uf9NyVjfo/lcUeOqhMkajNC4lym9i+X3Kv4+sVrjt
G2C1Huo2DWJOFRq5JTfA7KFb2C+gNj5oJoZZWlv+KqI3uPwi+NodK67fBuaVZSpjpIRppfXoH7Pl
m8znToT7MvFwD4GzGU3SluChQ9oKn5F58wZCA/w/dCmzvi513YZ9Uab9TBxocjPFb0NG+MX6fYJn
q7cLt4iKMMq45JbYkeMLE6z28VCgwVdTwiASeER3nPwi6i/G+B4FP/Zvrv0zJtB6tKFR53Uzk136
mMYcDpIXHRqP1QSyPZy28gYKLiQ9CvtkaH72S04DCN7JDMJ8W7zoH9GdcYeLeX9p28HxyiaFHzIG
SSC9hLV16CdoniKitYthTO5GdtGH5HHf9u0RUN+BDjq1F6ilJDVGCjVEWQYl7xdRSy2pOwez4O4b
2q7YXBf2kXxb+Z0EFpC6LpHeGNzGr86883PO1HAUBHexZdwH0IZLjtWN4bN6W1gb+fEoXdmeIRM6
6jEJKdG17mluC4XJhVSnCKdn4iQnzmbZZByzj31emeS4JeW1BVec0tzH/a2oPO9/T9bvk39f/b4W
J3yVNPDNoo8gX3kDXZe/iQ9XG0YBRdQJ0jwTYWS1OnHTuQGBS/G+v4htrJDQx6FqqiLTzFnI3YCN
sUEzC2bi3CBOjpk2f1P4hXVjbWcdMJH+/w1Ra+GCThLDFhXzLgRbHdpbH0vLsGLJmpzhwp402c4k
r+xRsVTT6n02FDjFPAaqW5zhHPqmmqe7sftXz9uVKSqWUhtRi+BskEPSU3/ulAOm5hmgtI23169H
4eBYCEpiBJxia9xiifnsg8jblgtoiqahW8noS0uDx6w1Hva94w9fEUTXcA7IPdGQweXhBNZyUgO7
kdzCzT3lRoUyCem4YfVVbXviL1Mf7MCr46RH/SwokgJyRnRzd2FlTuWPWHzeX9A22F6NUF4B5R9J
z3Cj2KFSmiX3owqfQuFc6gVjv1iLoVxCRm+uLNa44uV+sdpKwUsZxDACS4fwD3fVdT2UX4RBhXJF
jvUM7gTRdJJ+5S6cE1ulP10Kj0WIyFoWdTWqcjYMkoHyjFC0ltGCzi9Cp2nC4k/bRtZfq6Jnj+DT
qIGpKh4JYFafMTAzMa5ClgEqfo6HRYm5JkQEhlEP8V2oGKjK+n3xv1dDzjdpP4AayBbnW0nxlPB+
341Z+04TDyErnRtij2fU5IYH7SB8iuyvGkJi0qFjsJPTjH2nB4tUkAGFRoucpMD1Hhc2B07svEDq
DvvLYpkh/76CgHTQUhCsIx/SZn6ZXArRExVG2ZZlggKALMtwo4Ya5oSrSLS6XnQCTchMXhS+7q9l
+y1/9WEKAZRE/T/q9Lr6qlS3fZtbNfc5r/woZ44Ks9yNQoG6N6BmVgIFjMN8xEin5s7PkAvwxtem
toxjCW1DVvWU9R0pJACTzhD1PGojaenVw2HiHHli8BoxVkVPEfHgWpn1BKUllb/NEl8s/f0d2h49
xLUGMIG2JeQ9/utu5RQkgW4k5BEjanbx9NE7fOIsLSVSRLjkOCgma9bglJBABbvsE8M+QYHfIv+V
fcpF0IepGRmPADL+MaGkH1nksct9Cp3ulH0S7jUwi5K/Y7gJbyHBavWfmOX2zU+8+gsox6law4gF
DWmt8ELsZ7eVm9m6H1uzKzlLacVMju/NQGZlkfKbsVOkwEiw5lBWLLAPmGrkCuOPNP08oHkiB/9H
8zdudLVIUxAk0xIsooTCQF7N5qykpsAa5t48CysLlB+F5RihwAW0L4znejn2SIy3LOYqxk7RlOzx
oGqpyuG8aepXg39D9/W+M27H56tFUHkXYzFAIpbhRuHRWG5nd6Teyd+VLelosWOXlbPdzjCt7JEF
r7BeUbimANMGsL6yyIMwPOpPgct9HpAmhmihCWYBT/FlZv1mu5VmZZi6ZIRA0/lQgGHCd9O+j176
ObeIXFx/Vs+do4LxJrgwswoMv6dTu1ytjVodoMH1p0YBsBlTM/+DRsE2pkg6byhg71fo8pSB0o0U
Cnj01g53S3gwUiv0NY/0YbJf2NtFN+WXNY36llKNp0HVpYTupvMXqGN05ozeILJz++65fcSuhqhr
Ow00DnpVCDy7KDoUhqsWlTmXLeO9vf3cWa2HQmShylVO7VCET0A21po/B0lKX3cRSjNCUNaKKOjN
pFrJ0biI5oJpMdNcM7Phva6Mv3mHrBZEwW0wphK6mQEb4LOFlO7jXOqWOrJmERlr0anuNFVU4nrq
kC1W8srC/OWjIomWyHUMJGdtD31hB0PPCQWPxOzkSm7u4EVvYAgEM2HOeGhUhrVtxP3lcrQQXFEP
TShLMJarJ6X/Ec8v+y79ByC6GqAQVzTmskx07E0T2lAlJE2ENd5v2iG9WR401a794igCelnNVOSs
/B52XO1SyFsrLT91Bc6SIv6YOzdoXzXdNTLGhcLyCfLvK3zv5yjSkbMA31Z4GsfW4kRPw38Y35Bl
hcKFzpBrMW2xSYRGRcUkVmTzb8nHzAIsO8jXPgcNw+gf4sbrB6RQIu9rma87FHvCFzzwrR7cNMJp
OMh+fCN4wRmxE+TEY1vz+ZMwmuIDY80MiNcp5JDQUJNUZDaxdkjA+PPNH6L1TnLmT6wkKlnLnrNQ
ABIpqdr1MuK1MRc+a3lkt6n80EQoyhih1TZM0qHNpusrYNHRGt6VqWEkSNs13WvpNQvo2pDN6NSH
OCzMIvQ5liYI+Vo7C6SJozh94Ls55SEdEEXeYPSWkOv+kKrHVDXsMRruwbP7Y38HGU5Lx3JFmeVp
00l4g3ZtbcKdHudkOnBJzehgZyCYQQEMLwQg8pUx79+V5blRxZtGYdGasExQWBLw0IqNeEyhj5CI
MZVqbMyUExnr2M52rJyCwhJRrlotDlHKNQ6TyzvSgXNUW7YRq9q5zdnM5lbWqihUQR9ZLkfSRxhQ
vwtQxyqt7Ev2UplkqKU/pC6rzsXyCApRpmkcNHVBclzvvvApWAry+6B63Pe6P0Tcv2DLoHAjivlO
WBIEa6PFWwQ3UCE0vkATwQpcPI1UE61fHoa7DM1hKU6z1kehyJgs/DjMaGDSgjeu/xZzt4LA6pHf
3zSVLsEXiTQqyQxvn5fuWc27V0FiKXazTFAPvbLpVbUN0MtY6/mRy7K7uR4cxi7tA6DKE/Rf3Zt8
W8ZBo8PXpTgvTEUsLKFKTspYOnPB21qMbQsiN2x40J0wxWj2rxYMgv/XeBm2AXondHKdggcRfObc
Q/alcUijUFRarPTDHy5STZQVBcrIv/HoQcunE1LSYDtAMlGf0SikuSX8kGSxkfwIbgvd6sHjp5vp
XemGLotnbns/f9mnSw61quiDAgyzx/qug8Af69WyHWldf5/CkVAwYqUhqghi+mhI76USOWLgjWLo
7jsNax0UfGSSpo9JjQYoKT7nsx2N7/u/v318r+ugkKOae6kYJ1ARJsZzj5dXLFoJk4d22/euRiiM
6DpODicQ0YIUNvBUSzrF3zlMFJDXFxgzWIhLfu33a/+XNbrEkA8g/cp5zGRowktS+s2QmIHegGfz
wdBtTfpUSTMjbGRsEk10BhmarMjxqrAXNfJ6cDoip8NoUv5DEue6Kgo8Wk6YJH2UfxL35wdC6zcc
i49cZuqyOmEZXkHXIMp8xkgyGTgtw8UaJdE1hMpSqsz7J+ejaw9L0XBJVOGQ9lpr6WPntpPsZoPO
MMM4q7+NWGOiQBtkjHMZ4sskpGYBa3XwNkyv+8thuQGFCbysL9UoN5BjEW4k7Ulcvu7//uauqFD1
FBRZQfMl+ffV/SHnSqOCKheJwrI2ufYiql+1jkXIu7mIqxE6mzUrxbjIEaQHxTk/Zv3sK5Vo/tM6
DArTWsjehbyOmkZffStTx1huVBY8b8+6r5ZB4Vo8Txpv1Iheld4EIeb4Qm6e/HmuzPZVaUwBlCjR
58JamC255I//DX1WhimsqwMe+qsKzinknf3hG9jY3uJj7GUmMmkP0Na1M6t5Dm+ZC97E2F92JTpG
CsU0HkcJMdL0dXZUhLWRPb/JJu+KNvfGejpuB5wra1S4pIiRUWZkQnJwta/ghj6CoAoThJpDAnfh
u+pimh8hJ+jOGGf5g+Dzz98XioH/PQTBkAeLoZJCIrq6Zdwlw4n/lrmcI96iYmUpn2c3e4C4jq34
xStv8Yh26tN8UC/RmfXN98+jRIdUYSAZ87wQni6QxHD1kesWM0m+/cthkWjt7gEzWIkiY5DcyBNb
gZib3sOLBhYPy3Zz5mpHKXDp5YnvGg47iqEA80Z8qd8XW/6e3Sa3vuEMVvUeHYL4Y6hXckC8/IAk
iL2/0u234OpPoPBTKowuUdMPbQHxQ7m4vOlOsbUgUKyRpl3uGPZY+0fhEK9nai7VyDCNR+krhmWc
9J40LpXnwC3eMTXqZN9ZPbDbzXKrNVK4xENyI80aEP6QDsT2Un4mFn+q7/JmdB+6rEictUgKj3qV
1zWpQx2wLNSb6dvUjId2+KsA6LoqutGx6cA5w6EtC6RCkdOJydHgJUaMtb0OWRA0RTAUlR5tQ8uy
wYG8ATnbvrKrULICPbXbOHH2nWL7+ruaoXyw1Pml4HoRMAZ5Ken/kXZdzW3z0PIXcYa9vLKIkizL
LU7xCycV7A3sv/4unHstfQhD3HGe8pAZHQM8WBycsntXyY/bvy9aBudzSy/PljQj6dbIUjibqd8Q
iAjr7xLcMd+WwdeKJrvI5ipHHipuHoryW6/GXoK+q+21rMekV1bYZl4FJGoqL5heQtz7m5CRhtPe
AlYwEiXpYArmUQU7xzM2LZ2lzUoOIIzmOTSXr4ahlG6RaP/2gUzOAZI8oY5iIcgqG9tLlvu5ejbj
99QfrvaNc4I4l8sl05GEMntd3bWxPe7sbhBcHAJP5ieQ1Dyy5ypBf189TscIjxJKRKyjIhMctliN
E+VVoSAvY0yHXu9Kt7XUb9tOJrDB0zEhmoLgJwPprvygO1+LWRSxsQ/6Z0DxdlR4cQii0aZzmPRl
N9401qe4+NkuoaE9bS/jL5fbxYz637NClCSbdDZmBJ6z+lD/0GJ0vEeghR8CCSWFFIPUogtVcGIs
7b8mh7FpUzKjtctuNBcqpf6M9oXWaUUwwH5nawfZJ7yCAZ20xCghu4WQTPvMBsRTBGLSV+obR32f
3IkgdL1WeDk+fGk6jzWJlDUm0LIZW9mHJIhOzosTsoFJYcKYRbJbi+PwQI1jo9B0fDd1NsMuwsBb
k7ilTYIhAidgPXauVmde2iSItUl6mw8iz1n/ihhT13TQfssa9wdAb7ajXYkE65g9yVmYqad8Ct7l
nBcbHCCRotGLuEHdkAXV8MzczyCb53Zudah8NAvVt6J9Fa2Ki4OGXnbyaWGVSijCNU/qvKvHh+1V
iUxw6NTqulxNEmp5kh32w22GKQ9DUL4QmOD72MohSakdAZxa5xt1finqrSGa5vtLxPj2bXgqbFrY
NIlYK5n9oqBCkh1NsEJ6E5rrGceOEshC3rR1yL1Y5KAqAs18h24qqNek2ROlg0dVTaCYy/b+z1N1
McFBU4oqjCYtuGXlo7YbQ/vQBqC6EXYEiVbCIVMpJUMOVS9ge577TmOGSycaSRR+H+YjV+inxrRS
HOu1T9v8/Wp5lgL5wBr8iKffxA+K6N3CTuPW5nGIQOJUyjObvVtAT1Tex95yUzyw5qrJ0zxzvwQA
wof0VjTnIXJ2DiSGIVHTJUK0Z9b56BKqIKqgv+qS/tu51TloMObGqHoV/DOxhb6jKPHbNj1kRi66
tpgbb20jhw8YtejKapJ/V0QUP8HwdLufjvRQ7PKQCpBC4PB/cBE2WqcuHZ4vA7q6GYeB9trQLcp9
rwczb+eKZ7yOKr2OmwKJWwkveFUK8vRzH5/mod/9E7byenlqOfamQRDB5n1YGi9mvotF995fMj2X
tXAYkdWooPWMOHL0HMc1djRkMyqFR1zcUdC1idDMmh2y0yttC2rFXUh82/vFWqKdD/+2XA5HemXW
MD+NSEovf7Sd6UYIpIrl2zuMICtpO7ppqRo/iG5qi6ZVPTAxXs79HJLqLtP32yZW8fDNhM4nkxK9
GEcFu4pibXZoEnuvQtJm28QqSlyZ4OBwTrVG6XQwtZLxRUf3lv0xiZ7/zQSPf61d0E4BqifNuRj2
RrujQsrN1Vrt1TI4sFPQSGWg/wi5/GN0pCFTW4F+zE696QWfZD1TfWWJg7ueFCp8C7BK0cMcKP6y
h5A23Fu9N5GmTnGB6Pt31XeubHLQB7L+JHUqZC6z1N4pJHctU94pCRVArMAX+LSQY8UQNmPER4Z6
6mLDLbLnun7XPNZlLfwcm9YntW3ZKC5qoAeS9sZySEXBquDYvOZBrq54bey7pU3xwFGzn2X/qIsK
O+uJlKs1cFBX0hk5wRx9X+nplY0Prb2635wIms3EEz+rV9GVMQ7M5ria5paRUbNZYXYVMbqQTtjX
u/7ivbLDIYGDJMecJehE0cMaEzIOlG/ZMVpmTLC1i4scPd5N4TY0iE7Ta2fm1aeqZbQO2xbKA3o4
nWgD/qPsiErID/lu8ezPUyh/ix7fNd54tVAOK+IscZQK2tN+TB5V0+vGE6JNwbpW39hXNjiUsI2m
tAwVl4MeahgBIkHm1UF1AF0PmukhmflvEMvLIC6KNo0VxcRm3dauI3+bs9qb5s+CRQnO1WsTydXH
GunQyTNaf/0aIzl4yMdggTDCOtDBfz/7UI1937Pzso0qV7dKIY1TTpWESdQ0Qc0qO/dkDMZZ1Ie7
Dny6rmLsGgwKfLIaGX40AUJ6xzfjcmdPJkQeAzr83N4+kRHuGqw6E7fUALdrQeCvSmBohuo9VQSe
sN7LbL2thU8l96rS1MkCfGW9ZWyUqC1dximweMl9cdA8ZK584kf/trg/+s7zvm0yG9leTA16Raaj
pl4HrdYIbqi/gNTb6vhW8ByTlvncIr3DMh9oTdlH/uBqtzhnuwwMSmIZXwYGf7w6LtvJS8NSvXaK
MQPUa08jCF+Tjz36847avgjlH3PuyYmrHWW/9Wqveldkdlkqh/tWI1sgGhtQ2c9b0L5HHzLjBzie
vm97pXBHmdteHepBcTpHmhGdtX6P4qvksh5L48yGYvKj+Db7y915WRZ3DFSza8qaKQhnH6Ow3sV3
mJA+VQemK+QcRG/gdcS6GOOgXqWlNMp4/Pgl/WA7d7Z+2N49wZnmG8CNylxaVcMzUZ+boFKz89SZ
YUYLQfqF7cmWE3Lxn9VP1mKynLft1K6tN64hh9Cod7Xox/Z6BIb4nu+67BIIuWG/qKW7inbIYt2N
zU+J6O0kQim+13sibTeAKZfd+6/kJ0/LjRSQ8JS7GAF+1Zi6v0Ej2L+tTv2vqxsU3XnIhUyYP8zc
hJi+XScn1MPceFEF1S/RseI7vpciT9WmRF+J/pDf17sqxGTb0+IxXpf2lvgiR2fxxIaHOBxYdFEu
K62E/SzJIx2e5Xon02NhepaKXvBFWEkU+QkHGtA27xsbHuhriluc+5BVEOhnKrl2DSIZJjnQevM3
7Us5Cj6h4EDz7U6xTItarkAjplPzliqpl8TS07aXrGcIL5DvcKDRMkEDwig5m9YtD2wUKMvcwoO6
wffqgCjn+f+Biuvx4htQ8R3hZpn0raagIt8fzWP6mbWCD4itNFDcgl1kT/fbaxRtIwcoZVzVmgaJ
Cp8o4ykdpXAcJG/bhOAE2HyHUzMuSjrYAHrDBfE7ykygm783/Vdm073kK1+27W1Dsc0TselGaWKG
Fc8k1bDdUfkZqR9LIVvrdjRg891M6kycuIYQHyroY7AcjF1/62DQSfKkF33HAgFIht7Yj6LPJXBJ
W2buc31J9xLeKzriYP122LFrM3mwEED61q0VRm7zBD49EVhuu4jN556WSa7zOMILppluDXJLM0Ha
+C9Pv/9zeUzI/ndNlqna8wwydoRyzncNsm4UTPN4RySH0W9xB7AmMCqiFNvGSZsnZIt7W5q0ymI9
mfkpqqsjpWPQOLNrU8XLZtWfBhJuO6a6DZZQDfjvQqWkonnKJF/10LZ8NTD2gEvXcO3YM4/JftlL
nvJCMSPX/0BxCBz707FXMXWNTnVfpHMiOiVsf64cKUmT0aZtafrGGMVeBX11vzeM2adkFPGri0xx
GDMrZilpjI/c6Y9Z/YxETCyJhDMEn5PPWA10iuxOw3kkdrzvnJt8fK6MZxsxxDTdUDMRYRqLEP68
ZpGeUnRFdxT+PWoOsZ5pMV7A+q1zZ7zmKlDGaUHuDxJecYcde95umeMClmLIpoy0GJA3O/U5Huhu
1KNHHTo7JDZOQ4F/ZeNcyfOvwmkDWoqa2Ncd97JaLqjIZrtNDQOlbGWs/LjbVxW6xbpvdvdz+4Ss
e8rFDucpttqoScNEhJQpDRQFqkVF6qWWqOtt3VnezPCDBnORllRjRUy7/WblL/J0p0uPI+lcJ8Ks
9CyoIP3loXMxx2F2omUQyiPwlRFsIrpH3fyJXeqvRJm378sQvxnjMxia3RpUKUx2EHK/TUfXjhil
WyU4AOv338UM85gr+LANySgc2578qRjcnJzqeZ9Ln+whHHRB1VTgewYHmnTRFScijEhnhmpwTh7j
CSSFstbcQld990/+xytxzqqZ6PMA/+ubE0qMrlzcSt0giFwFTm7wTl5GstKxaYDGirza+ZaB5a/P
P2yvZF2813r7QDydvOUkTRMT5FONu/hDhLeVsY+f6p19wOMjnCuXSTR2P6VDeuvst00L1sczy0NK
o9GoiSdBLt3F6jdqUtfpK8Emig4Vr5TURROOsfLKhqvsNH+5kUtPfSrQ9gIa3E/t+54bl+3kznBE
xsKWZ5DHDbL0YDlOMI2aIDwQ7RsHsqY+RyPp0WFs01NinvXomE+C9MHrtbRxj/C9mGMCFum8hYMb
T+WJPLKJ0/xJg9BAvWMvt8Yf0SP1sfpg3kAp7mcZigZC/xLrXfaRww3ZAWqQBmm79DCd1MnNXrq7
JHCIa3mV6oJqyFPU3Uy9d7XUXR0HDkUK6F0YVsNm2PujXD0ojdeJgOo1xtjaXC6k0k0zL2tWN5mP
3UFxQY0ctAFLnglLj8zbtixxENLqZa9rDp44nS/dsRdVEdb7aG+66GwL42dRACcAe76VczF1ieQ5
cgpJD/GTpvcmHWP4ieXnGoSFRhqL6BxEBrlsv9bTpEsVvAgiqrlDdNNm+6h8zOjBIokISAShlcWF
Vm1txk2pFJOPu789sIqxQ91+twSFn7+IylyCM853ds7DGEFrHGdc6jA1v+T+UGIgsK6CbQhe77S8
uLvFYUlP+4xA45VxUDI+Cjy5H5YHpoOWhyKm1b8879+ONN/VmaZEpnaFcsbvGXbG6+pE3gRF0u/d
GSRtvpEIkHJ9iulqeRyKDAa1tSzFFcMaqaYP+c55HAiUDGZ/vp+/qzu2TkSO+kP2bXtjBcEIL2vQ
yQNoX0fg55hEP6ZR8mR7blw7tV19TgRgLToEHJyUVE67OGFYnZycLnAk3c/RuuWEky3528sSwbLF
AUqdKKadtjhwehiFEAA4vb5Gg3K/HCmq2cODmPLmL5nfN7/hK0UqAcm2GeNNM3rSHQVvCusUkrwm
dfOPs3+WXdklviriRRIFDjxhkZ2A3wcikrgJkLlRfCa9YT3+FpAmu+rT9sYKzjtfpdKjKivJkEJm
ztpb7acseRR2y4oiPb4wNUuRnRcSDkN8gk7vvgqQqgwwre/1uwn/QqvoyLKVdfi+ZJStQFBEg6CI
zhcJEtWslX5JWP84kPMhe4h9+wfrZmRtCc6X9EG0natH4s0geKv/++pIZ63XRpYpirIfs3aoQJBu
gKkrwQAj8s/bn24d1y7GXv//6omj0kbrlxj7SoPu1B3A6bNLGkxKVodmlz11t6LtXPWVK3vs/6/s
zVY/KGOE3TRq5Tbrsw8kTn7NYzcLFrZO8XBliEPP2HL6vgNVLaKH9lR8nIN6Z8juK/l34GQucsHe
8hzfMEJp+1zeimrs62BzZZ995auFGnlimtWIB1CagO6PdVUmz07QYdi2A61FF2opDv67dH2ujHJo
Sju7LDs2hqZnn+hwaxmFV0HaV+Azq8HElRUOR5OlRORitCy8VT0M84Y26PfYKG98FAVl6+f+Yotv
wsBwfGRODh7G1ezJxwmhvNO5xS2UvAp33KEDbZ+huXJGQgrGD4KFqmsR6JVx7iSqWdeOCpknBBio
S4PMHYWKkAFNHiS7d02QXRljf8yVw0RoeioN1v3Yl9nHZS4eMbnxsZwNwYW7fjVc2eEeeWiZSefI
MtjBQFhxyP3Y1wgEZOkBUbXuimZKBQde5YK0wsmT3JlQe+nL2CXNSaMnjQjoJ0Q2OFDRoiKSlrRD
B1w8H3Dtoe9S8SfLFrz52Z/6x4Pkauc4SGm0mba4h1AGHPPvOAM34J8K/tHlONjQB8tZQKaBr/PZ
fGCReuzXN+UvdTeF4vEh0b5xcCH1RQUOdQRfGgnreXazcleLVEbWizlXu8ahhVmpZt7ZeA04vZuc
yR4kWsgLzjvGGs7yM/P+Xc/gi0U+86n0Wt6PTMtt6QJbvpnIbhAF54Kd4zlVSNmqtp4A3Sv51tFb
jxo/e11UvVmfer9aCAcJoCwGr5RRowPNnz1kEo7TB7SrPEte7mqh5XV7FE2hdF9D6d4OnrQgDkTv
ntWnwNVfwIFFT7sqkjQmOgjYSz9CFQfyg1/MWZRpFXkJT7bilIu96IyTcvqOtj62TK/wzA9sTkUK
7Zs4EF7QzLk3TjPPu6LgcRNRglYnQ/V6r/1u3f1morbvq++sdV/uXydWmG7HvzooBySQd3eUNsKj
QFWO+nQw289DL4BEUWDHa8i2hHHKMuFuDFh4CkhLl715n4SN74RlUP4ULWndUXQLiqtgXcXQ/n9v
r1gnOaE5vl+d4JmY+YP1ZNWgNnrXTJv9ZodnmYkmPIqtNELvYlb7KHi6OmBFLUXl/PXz/WaGD/p1
aqV61IIMTVaSu1JTYreZYs9qi9023q9fKRc7XITRGfqS1zHCm6w90+hWGgS3vej3OQQx+0Xr65SV
1KoxtEzlJjNtwRL+Eule1sB9+lGG1rMJwkqfzO6QuOAv9rJjiurPWLsNcvAevU8DSRNGFqK1sf+/
CpgQVaSWlMDlOnJuwBieCBYm+n3mI1e/3xTFlLcpKloJhKSLqQ2cwRJUzURuxk7VlYkp0qV4rCFO
JS14eWW1q/b5qVNzwUQ/+5k/oe7yhbigYhiHyCgTZP/y9pCO94RorjogES1K7gtdgQsoSJWUrZKC
y334PAb9WQE1rfy9vjFCJQDDo6e51kFU4hd9JS68AKd/vOQ28tEGeazUm0F72D6hfwHS/9s8h2/s
wRTtqDRWzlIpeER+qR6iA14gp/pMvDxz81tRwLye1nyDOId//6NBdVbJb5lsDPhAsYopz7E6anqk
gqbbdWW2K1scPky2OdKlQQTYxJ48u6jbeikUhRk9E4byE1fxGPMoYzodT4yNX1gqYQb+7pogXvnv
CcjmTCokE2/JaWcedQ+54r32SEFB3YXSQTQo95e3z+VbcpCR1E5naREoIeLDiMbLoAmt8+CNfvSZ
aauLBnP+Er9dzHEIYhRGTpoIizPcZVc8svej8Si5E16TJpaqQ2HVcBEC7Apw5NHKt3f6zTsV66++
MQcytd2Uo5MjhnNUpCLSO+I81oMg3NgGModv+snTUhshQ4riiU48hcZup6A1sn0XN9vVUjh8yRVU
Q6UBGf+u+EKqwk3o5zn9sH3gt8HSkTlAgbjMMFkVGnka2wm0bjk4FUrx82Kc61I0RboNXg7f0KMQ
W6+sKTP9wUSIbQBhZGGGbz1b8+aE/ARa0ef6aDdoa0kPzVlx810GCYj8sQ0locaKwAtej9/VdZbJ
cuukKm7kXttl47EfPKF8sOgI8wlLLcpRn8jhaTSovoJwIBi+FV7b4pVQ7NLKE6Gx6AtxiDHGdOri
CRm1Lgoj+WZOvmx7mwjtX6/Uqz1zoqga8wwG0PfhLydUVP32RrqN9/I+/qdg0OGnz+I+IsRwMMs5
ovygNUiCDrvt1Yh2iws0ykIf7A59sH4zFG6sv8SiCENwOF/ThVe7lXRSGQEB0HahfZz6QxSnbofF
dCLCZZEncyDQpak9UCZspUp0L6PxuqHmU2qpwfZ+sZ/ZuP347GYXF9pkKODkNO1z1d8NGD+lxTGu
wYcFTqwBj/xW1FOy/ux9gwO+p69XusKKVTiBMj4l1ZOaWa5W3qftfYmyd1SH2wsUOITKxRe9XXeq
PmDCYqaZ25DHOhFE0CIDXPzQEnNG6yLCP2ia+H02P9oVrtXtRQicgU9hLhJdlk6PTdRDu72u1vtR
boNSkQV7JYICnhXa0ibLiQZ8GsgbgjyShuaB1Qry4+iKePfW6QtsW4FOnGbqqso5OMgrRjOnoC+w
nsjjeNZurF1xZOzXyeng7JJAChyvAXkB4ytg8sPZLrvLg/SBPIkQdr3OfflTeAoZ8FwoQ1RgJCtH
twyK+C9g9ym/RZqbeCgxPFa7xLfPoDRQC3fS3vVp37ZB5+AdjcqyshAEFKP8hZg7pR69Rsjhte6j
FyPMv65Aq17UkhD2Kqot646iMzqKI4HvrLvoxQQX442mHg1yhIFEan4e6FODClfSi4Z8VlkHrj4U
h+5Kl9i5bkFuTA+zxx58F0vYHGwIKItcQrRhXJiXFFnSLyYMpdMNGx3VJdGtK1oK5/71oFR6wQR9
0sPvKfM6aDCUl0BkYRs7/vIkfvsyPLXKaCy2hlFiVmAFAzsycXpQ3Wp4z1H/9+MqfxYd7vUercuH
4nlWjKyxB9LBG/qm7N3ZkT176U9LbHgQaA+KDhq6an2e6/kkWfNPwYIZ4v55p10WzEF+2+mgG6oQ
0OSn5mN/RtsWOEStFyuUjinKZiI9yPWI4GKOuwAktVVApI+C8rLcYxqxtc+tctuVggyKwCMNDif0
TqeGxdKbJfk6os8zUx+3t01wgPmO5iTNpUGPMKxnN7uR7KzxRRY99kU7xWGEkTZKlE7U9NU6xjvw
cxafbelTU4oSJusPjssX4WBCj+JFqksENfPRPip755xi8gOZBCaWNYua6P5yaV6scVhhOx2Z0wUb
p92NAXvRa+f0rCFpIZaQFH0jDjT6VIOochoZ/jzEdO+oehTMUaH58jKlu3e4AyJ02dDAeGPwQ3na
QNWYRCgGaxif1BXXIQ9tL+rRXnWINyN/iG4YRmb3KkFwViVj5fYy8UqjP0ggrZliR5BpWt27K1vs
/6/uwKLXU0my8JmW9NlBS0KugylO4HnMsf5AnosN/jVdxcRcZIJDisvQa+MCuteSp0bE7a3HQs4E
ocP6S/Rijg/e0aWpFanZMOJ+053rEqxWUEtt0Z6HydBRcTwzMiEZOHmx4Xh6jRZ71CkEuLTu/pc/
gq+bWUu3TAvTIdNDspcxvgw5ZgznFbvyp6gvSfAJeapHQzVaq7QwoY/qeuWqY+q4MV6URzpJirft
/us32NWyuFM9xZUFmr8Cr+Lqo3qbx18jHU+VnYNBmfzXQj/mokzM+j19sciTJRoFLVU7AkM92rxO
apDvbN8+GWcd9YvI7Tx5b/0QXV2CDeUD30yyx8SKUaIz0wnjcd9RABrQFb69lSIj3HXcJFWCpmZU
Zyy6pH7V5bJrRq25HyvIPW2bWr0kr7aQu4otsKODDBK+2KqerJ776fv27wvONx+sN6mTkiTGgZtm
8qPGVERE7b3VG146qL66iFjkROY4yOr0HjQpI3wwLp1qX9Iq9zQqZV4RV8sXmZqfsiIRDbaLbHJ3
dEJmXe1Z6+1EYzRx3Q89rupodJv5sSkE2CGAf539LVeQDBGPiCQUUfZon3tzJ8m520S3YgpjEVDy
lIlmPjDpRxRTf3O0UBQ08I5+ZW+d9yK6I5ETcpd0psRmZs0Z9HWa47IculIQqK0/Vy9ezgf0pdpK
lcQEdeWj9BlSrTEydmjoZYVO4qHQiWpJGciu+FUkOMl8VK/MidSqLCaQlw7un92MLW1xv1kCxFjv
xbhaIQcZRVqUw6hDr62GOGjuRscS48paAcLd1Paiu9nPAxK7mugtLgJ9g8OPocnANNfCbnQ7B9SF
zdeyV30ralYQ7SQXzaclioZSAoesilCtbyyIOpjz4G+jlXA5HH7UKgUXavlK3oP7cjogNJU93XHH
Q3rMKoE10ZI44NBa3WobOcXbvG39WDL9TNb8ecoEZoSL4kCjqDqjkhJgsIxZ7sZjlPpWmO4hqCJ4
OAvQiZ9SjPoM/Y8J8vzlUmI8ZrBmV47or1aeA6Oy31O+uvJ4DjSoXGt1oWBVSfeoOhO4YD6M1heB
PzD33QhP+WHFpCbQXi6QBmL638NJ8xu0OLUYgddeadKaT9v2BB7BTyjmRpRJY60aYAUNIcNp2vty
Cv/NBAcUtCon3cpYur9K2WR2ccgcvT+qlZiCZTVhc/lCPM+XieksLAgHFbMbxwb1aSuYd4xeWiTh
wxx46ytx2FC2pSxhoh49kVT55NTDvjeh9Gw2X1NLvrdbRXSg2B5t2eNQwk7mZrIIasS/lb8bT+lc
JhSUfy2DeZ+mInvs79+yxwOFVJqmgjZ8FNyjUEFDfMfuY0bZ3RyqXf3TGoVjiSxY3zLJYQbNUtOR
dSxRhTCGU4IhkESBbcV3feH4cW4fzcQUPDdFq+TeD0Uq0chqNcM3nDwP8JxVkTuulWDb/0VWONgg
aVxmRoW+46E7WMaNUgkiNMER5kcSMSargjIEiNF3X5HhmvJfpBNc9oIl/KEvIedLhDYnxiMj3Uhd
tNes7t9Qgp89LMeUghcDLxCpvjWno7Yc8llgQhSU8e2H+jjmJdSxsYwH6bWPE7sFySQSJM8DcZMT
m5prH3RIBnzadgHRJ2L7exVEt/EMztgF+1eT09wHEros4vdwA1ygjx89bEHIPA491mYu3aPVfbKz
9Kx3s5dItf9vi+GwwYTqTwleblBGVN8qw3Hb8lNjicJLdto30ICfLsxbvV4qC1EeXdAPBtqL2LaD
LKmC1pwOViYyJ3p9WBwUzKmdFlaPMIxduzZ6jJJjfSN/jjE4MrqK4FuJ3IFDBEN2nGSZYcwunDt5
JqHhRGdqiOZ8RIvixwqdYVjitEJTR3xg/EjDvoPa5uyzCgbY1gQYIQjF+GFCOR/SWNaQ+MlRkOwJ
1NBvZX2f5ov7T+7HzxFaSa0S3cKDu5mfC3pHhrCWfm2bYPv/p/MZsq6gP192TP640immFkXTN0uX
lWiFYUT3xU405faX7/Nmh4fVcSgStWZ2QPKEHj7qRSludd2dArwNP72rS9+5WOPisHmialcYCF87
9ZTlN5Hzw0puSyEh7nqocjHDvc+cmaBdIcWlKj/MXhQWgXTOO3cAYXIeqJ80wVFav5ku1rhPZfWL
YigU2TEi77vhpymktV6Pxy8G2Fm+gu5Sq0fDUJFGeh3sBEVE4dkf+p3pst6b/tv8uO16ovVw4Ep6
Gaq1iQwcSse7sQaGp6JpOYF389BaR4ti2xh9QSzZYXQoCdsg3rfhu+b7r9yNQ9QmsidsHfCgL9AY
hxdt0x2EjDjr1wR6/SzVsNCkwB4EV1/H6upBg2YXWmPScdfMdeNSe3kspuyFOvOhGMb99udZR+6L
Pe7zgOh+RjM2qGTm6Nymd2q7J/rXbRPrn+digi35ekl2VXRRzOoToQ3W/g4qG+zzCMFntQDnXOxw
38ecSlDRpGhqoAHZU7d4UQo32iN+2OEk6f72okT7xt14kVTlcTqjiFQvZ+JAlOeTJfo0fylyvC2I
z833GGaJ4hobxxKI1WOGIVqmzQ4C+idRvX7N7XRZcRQNRLaWJXN7p7VQ5Vl6FfOmlfnoZNJT1CWH
WK1dZa4fJQRh27u3yg9wZY9v/6NTa816tLCen/bwWdpNu/4rEwPGSO1xsMCSV4DnWXRfrH2za6Oc
r2exo0+zjQG5fnqJyL6XXqxU8AATmeB8nYKdsmxbpG9IRVx7PFQEEt19IYhMRFa4r1XJpUOlCs0V
pd55S3emHWbXVfKPVjgXr6Y8Bj01esxm577T/DRG3Jh9FzjC2qG9+iZ8NVEBqc6SZtZvRyhBZaIa
iBdMZAuzXS96uK4ONVxbY3/NFRQlcjYMDoMiR0FreoJQKPWTcDpKt/UZ2tOB6MpYu/yu7XERioy3
yjDjGeNn6pEYT1EmuFxXBxmuDbDL/mpBSwkNybyBJ2h35vNvjhYdYVcR6n4MLUNsZXNwHqCe5CdP
/7o4tvgr2wMp8LrVcJws57bO72xb1IAoQgm+MzBrzMZMGxA/msmh/7g4rrYrd+QY7Xo9SO777+PO
wohNHYqGJAXn65Xr82plbSS1dsKAtxpyt4S0UDyjCa8XyTuLzHBgUU4yWZIGHSNQTnRt4hk5JslM
QTy5boTpFKqyATVgzggGq6PaLBEkS9gz2VOqe2sItg/x+uVxMcHBUW+AyqYgGK0nqhRaFdREnCHU
B91NonZfqqWgn/svbgH9GEOxHF3nK/IztLfbrMBTutv1AeuF1xRv/tL4EjiQJDwD2cQO/SSqUa6f
5TerfBl2bnXikBw3vtMaoQnnIHJ0eM9GXkywb/kfvzOkrJEwsmIu2sHIepTT+sjXq/JUqnNYj73g
thItifMNtczSpGhRuc6NR9v5RaMP2+tZjWB0aFn/75fiS6DJopRN7cCAauDsavssVF66AFNxHqhH
BNfVav3u2hh3XyE+1rJFRiuD2sg/aZrsynr+Kkego63lEiNAEVraB/kZOVl3TJ6oudxVi7UvoHVp
WPV+e+Xrp+5t4Xy1VK0Nh9QG4pus/d6YT72keyjiu9tGBJ+Pr4xKTf7WeADR4i+q+bL9+6JFcLdX
LSuROmpI8tnFz2Q+EvVHTAUm1qHjsk/c/TUNTW7JFngf8rFxW/uDujxN0k1aBkYpohVYTU5c+Qff
zBhBstXIRyyHqbyzkT+IeoVMTbX8f9CasFiSz7hcG+OOsmrIRVOAjMdXimpH8DzoHSvs9cg1l1zw
vhIujItrjWieckXBKWt9ZaeAEC4L5cPksQwP2b2HAfR6YRxmOKqaKnMEBeu4+VBNH8aldVVRxwu7
MLY2j7tQ6FLUZmrj1dEMqucM5xn91vS7Yj3l2gdKRLLsq1l0ZMZUVVEMTbV5EnRIlWDYSSa9f/MZ
Nb0E8lTDzffczZA+x3iVDzrkkAhHQFcP15VRzkFa6jiGbmCiX0naj6xQ02kEKftaNIoissN9L0se
U8w9EXwvtBdIj5LzyRER562H1Ze18MNpOh01c6mRGWHFNWvvfIvukUL3IZtDvoMi8Mv0ZRuYVlHj
yh4Dxqt70iqW0eibyfDHjgRxqrjyfN9UB2d5aUR9NezS+MMVr0xxn6nsDTLMPUJQa5pf8qE4a0YU
QaWxDCwIO/V2de80fZDYhkimbxXcrwxzh7qo6jieBxuHmj7U08tQP2/v4SpAXf0+5xeFFTUogUGv
20gHV0mmMLVxQ9vlPqe6IMwQ7SF3nFXVMpfIeS1ik72CJqgO+blMnH0WLYkLAJoWMkADgc6qDI7W
HMTBjcck2ZYjMkBoTFJfSQdFNQnBd+IfsHNZ1G0+4QZLMyJ5o5EAOGxN8M4TGeHercpYTnSpEqZw
dCD0zuwFjwTBF+Ln1TIoppVljNSZlpX3GTECVa9CudZvgPW7SDOOvVY8j2UhMCtaFnf7l3mXZZOJ
i4sOmmu0mjuKQpj1u1ExTMNSVEvB3Nd/oSLv+1I3oWr+SmPA9IQj3wB7qf8ahYajMAhl+dk/8eLN
Hp+LxuExzCTDiz89kH1xHPb6nRQy2QBhCzTbnC1L3KmylmSSDUeB4zlT0LT5PdXG515tgmWUkQ2y
wiyRbnRISuJSwdiNrfttkfkk6x+2gWT9gnlbsc0+8hUYx2RYBhXiVb4lIxSwT2n0VI6CRqXVgODy
FR3uK+pjoRnxgEusSVW3nL8p0b1dPjbzuU2OqZ2JXhIssP371qq8AIwj29KIfpjO/x/Srqw3bpzZ
/iIBkqiFetXSq+22E695ERI70b7v+vX30Lnj7mEU8YNnMMA8DNBlUsViserUOdGjeQJkaZc5CZh8
0UzPAHMU+cxy2PpnA1VerSQw66icTRmkF2l5SzGYOtDsyZzi7aAoz+vfavmN9LGRKk9YUOhKmTY+
Plbj6c+FTdwAME4DiY66gWalI16c4ACq/OhyPBpBlrJ7Bu0m1da88GuEsZimRxmb2RPN0C0yJ2rn
FfLx2A/atgrUBqONoTPIDgNE9M/AVTpsuBO3tDTaWgruC8gG2+VWZH45on18S37M2NDjtJUkQAny
oj7Ug7xvQ+quf0OBu/CxGvw/tdQoiNWRIdtTkNixdWNSd+7u1+2sn2v1neXj4lzP6ONG5hwDB67/
Uv03H/I5CQhZ142I3IMfMk5aA8SoMuIzgylEu6ZwutwxrweXeNMxaxyQaa1bFH0hLqHD1IhWagpO
QGl02m4aCnkf1dnnsrezH7CPeLF5eRu2Y6IoYOxI9W06pneS2YnKYOsXALKof9vIIlLpih5hMCUF
+1SGm82/j66bTXf1O9MxRUhlkUdwNw5omxDic/Qmk2Q/kMpO6TELXv7b5+EivVSpyhioKGgHYWMP
/in3hTyu61e0yrdYp0GKBzViT3P/FCvHqe4Q22t7IhtTvu71bWP80AZB4F1+sXz4A0+caAIcIykq
DpOchrbM5nlakI9Gbqk0nkZFyBWBjxN2v114H9S4ctUw8WiRquuU7Mtxv/6RBI5AuLxtGLt0aGI0
jTXl0CU3afa1+Vyr5hzH+QmvzMKMVxOUiN6vGdQUoYkd/VRuqAIZBGPDmBFF/WPRpnGBAVKVGh0l
VJVzWu+mVnbysPXW901kgosKSQatpRYigIBnJraZgC4o+/HfLHAxAU+EsokwMomB3ZuqulNzwZcX
xWvCxYCswfCmUWIMJPsV4gLFZwk87ZZgunZTQL/Z/lQr5sINuHgQFkNfDgVoVIcitsvhtqmfh1SQ
XQo+C99nlxpZj0yCw6lBaqM6jCKyf8Fx4QfetEoPwHcEPOuk3ifQ7EwLW5IFb2yRDe7I62ZUKZ0K
14rnVLF1Mv0YFChcz5PAhdl+r6TGGnf0R3CyJ7nP9gpIsmbLSJXAk7ETcYiJElW+22JGdW5KIzsq
9uAFx8gLRqdU0M807xSPgi6sgxaFKHv7SyHrI0xrbJcvAqfc0WSocszEWNCB1jBVzQTd9S21dUxW
BxuRPdFmcvGgNqVANXzcREyZgXVHOmxmK0TGiPybCwqaEZQ9NfDNrOkYzruyFOC1Rb/PxYROSWU5
rxAThty3Y+UwZk/rUU1we2pcEFD8tvUbE7XSYo42IwRbzWG2symya/VuTAUhVBTi/ujdtHTUDQmj
EMFj5zHdChOIGBvpAsgcU8e8X1+bwAf4Js4kj0Ovs9rp5YESg9dE7yKdCxClHsQkDDEpNW4Qtd1i
2wPCOG3iTb2DKqWDdHun7NM9ZKEEEUN0qPj5NnVoGrll7hdfJTeyp9iRVz+xAWPlUd2JRZIFkZBv
82A2R9KbCMSVkOHMtW+qb0fV1/VvJjLBhQmipnOQZ3jTlv6ppfdWvfGHx3UTwl3jYoNZ5HUmZehm
Gt+UjbmpwAwNPFtrT3ioV6dU+HIVRVxeiy/RUqUdQqAoW1BSMphF/KM/Jk7r6Qemu9bshCxEgrjB
z7qlkkQKnU0aZ9lPWfkaRO76HrItWrmreDG+Cfx1cgyiZBAmW7WNwjC16zDx73ISoDk86pHA0wXr
4SfdIMuUoXMGPIdOkytCe0dVQ8GSRMGJH2/LIrNXOwNVv/GVbs1N/BUjj/vwC6MrzR1RZYoF7pUN
5HX4EG1lvVbg52P8Ig1fjSC25fiB1l9lupui+/WvJQjy/Khb3FlhF6cIUE06X2cylHP1wG07/xQq
4W1dt5t1c+/gobXFsa95cdercTMa/oh8nxHcDiDsCSGSR+5mZ7j296/4z5V0DY0dGzywe2kX3tI7
GWMGmkizSOCkvGpfM3TyYKEM7hIUpwptctrqtU5TOzQEt/Rf2pwfyY3BRZSQ5jIadTWrxLGIEnnt
DMVDiN4wuLT25NuqHY625WZHXfBp2VaubTWXgICdxAIhCKPTD7aG9FpZL+vfchlncn4lGFwGAnxT
k3YWskVJwwD1eE0xtj1lmG5makJOHx/a6sswHJVAcBEsfzyQpYKuRka/lt/SSQ6iVkGEyQLDsi1d
GR0ipc99Nm16VXQlvJcu/9zGD2t8qhDQSKoKHaUrxqeVPaqTbT2DP9sFX+s3evLtwkWSsp2d2Ys9
80WUrC5ShUCP9Z/F8hlEOvo1DQp0a8J9eGs4jDdvLtwMyBqvupV3qWN4zdP4qRbR2Sj33tDnpsX8
K0rx0Kiy/U6x6+CXwHmWo9zZBBcIhkEeJFXFuWDKMOSqvrI2gMuVrT1jL4crhg5JZDt7qZ1g85lp
j8s95TOJPulS1Qxx+k2Ic8bDcVRUAX+dwEd1zkejOFFMvapQEvAPSbSjSvMufSsa1/tL/nDeRu6Q
m9Tq9VRBPKXXvVvfm7twEzxQSFkwacIitP8Hwjf28dcOBHfspzqNVTSGAPEvnc4jGTA90Bv1wCOa
fg+c7hZ1KcEzezlbPy+Se4lQSSpjyopE2hbFaoyaJPv/ZRp7OWB+mOEzib6XZFnTkPz1irXprGCX
DP5O4PYiG1xPeaB+OqB3xuBQA+4/zenwmu+d+EbdQD34YbBF9BMCR+SzCTKQjEwtOjMA6dlx8hL1
IQA+h7D6DKbsHKf4RCLo/NIfDH9ws7Gwq0azgakhU2+T4CGuBbZEa+JiR+3HpZHKKIlb1R4PVFuR
QJKXPhTVZ5Q5LgIFnyYond5LpEYqZjRXcn+d1Ps0EQQKkUNwgSLH3FFVmlYLopV9UF5p7X7d45Zf
TWen5gKElEFnVppbHUR8KLWHxDF9CooB0ai/yAwXFABIg3CFjvm2UU0c2TecSH5EO8ZeX8zy+0xV
dRWs75qJVf07fZRbOSdygNgTZV71yNQ/AnDHkm9R5yDgAYEsYmhYDD1ng+8vg4t8lRjVKPk93rXx
nh7Y7GuHTo+2E2nML8fxCzvcldRDYaYJQyRr/UbZGABJ+rlTQ2/VHtzySwkkA3lLRd9sGdJ9YZTz
PbUNe0WL0MvSbUx475JD/wQm3PRJ8nqHiZQmbvdDuW1Kb/0rLh7fC7OcSw5QKGVeObrVfNC1b133
XMgvDRGE2kWPvLDCeWRQx2EZWfBIOcclhWHvXStM7ln55o+r8MIG546m2qpZ5APDqN4BjgaUleQ0
m+KKKY2Jm/qCBfE9dqD9JQbpwi1oWJbbQdr8eagrjPi2TSL4QssP3vPC+I563o5lnjD6mOhxZq+W
g7aXrhnn1P8CxRA5P99cTwIaECScbOROyzzzmc2kWTetHai28Tqj8BJ6omtR5Pt8o703TMOqFQOo
5E2wM59Y2bn+Id/WHhtsjxObIJ1Pt8rbuusvjw5dbCx3dWkWUBTpiKurdOfN7CLp1Wyp3/gu+WLd
+FctzGeuah5yBxIdpVAtXnD0+Nke30ANbZpQLAm6NN8GiilDwjCebF/tMWfWlbW7vl6Rz3IRpgp6
PaYlIkxtnOb+tWuP3SDCFvzlUtAtA+PV1FB5ygDAYFEjmVHMLVLAGVC1g+Zx7flX2d46pPiIxWfS
UfCk/mOPK+qOSdVOsglIO0ObESArf3djPjXpdWGGe4TRPo7LrsTzugyOkn8licjllr/NeRmcKxJa
Z7rKzrgcpakDVaMcRIoY05CsShe4wfIr9mIt7G+5uEbVRFOqmnX/G2jQvAZfoh2414ESlR6yZ7xl
5U3qJV+FkqrsIvkzPJ9XyHmfbxRKKVsIz/2G0fWSTeh0P6Nr/6rYE7wvGVA/xUkTFfBEG8vdbwYh
uZ4p+HCW5sz1seu3ZiuAobDLa21l3OUGhttIoR3SErO+k0HZSKbXODyNxS/aP82taGTuL5/Pwsyj
rKqawbM3Vrnc1mGLKSymDl++/X6zAC10h9qubewgmOioghUy7/tzhR8m+X5Qo+Z1kDLvn+RdNd3G
saDEsZzYffw+X5crjFAviwC3aR6Cg1/uajdKm8dSyQ7mqB6hPOiUPdpenSkoXgnWxU8GNvFcQAgA
8mhzm/k2pEvUDU1afbMed0VfjK/NDeFYNAq02PDFRhcjDvJ1coAU6qE+9rWd7Y0NXmeDE4kS9OX7
5byrXEIkScC1SwOqOgHYGpTpSq81NzKvjdYXvAQEn89kcKOLgELHoDD8CHVrRg2o7OpdhpKAWJBd
8LV4apVoNjOtblnPSf81lNfDIPDCvyRaHxvG81VJoS8Zcg2MbeOFtz3w88BJR4DiMYWhMLHVL+t+
sRwRz+a4OyX2MfcStDhVTfYz67755vcq0uy0dMxENPm1HAXPptjWXnyheshoLzGemJJ+kcYvc7Ib
MNO7vhyRF3DXityZyjz2UMb93caFnNv/RnIhssNdJFpmFW1NsG3pVecVHmvmzq7+lDmRI137Jzb3
Nbx3qn1H/kx9QD1vI3eZ9FbcVYnEkLU62Qck2ddB4azv4l8SqLMN7jYJ4iImVgInlCEQ6Go6Zr7V
vvwKrRtlZ0Yt/RoM1S8S1qEbzEa/acqy2JV5jzejnBt2b0JYbv0ves/4V6K/ycWRqEOHpgrxYftn
1r3WjxmQGuEpdaNv/r1/q9+wueP5mhRODuzqUUI4E70QBN+cZ72KQMGcWhGyyqkn3ixlnloFh6JS
tooW3pF2uDGq4FS2zeP60kURgc9m81IOZznEYyi9ihAJNiy4zcDperJbb8sHUZYpiNg8D1ZBQr8G
GSkKD+W9ieCjqjdFMzlzZXnrCxPEA8qFnqlgfEEqWm59nz3QdkPL7lchlft1K8uIi/N54QcjSOFT
qksYexocxjWRAsCYOGqH4RN0pd7h7/QGdZVt9iTkBVTXUxZeLrgufLOdZyBy2Kgrmwj1b2uoZrNQ
TqELIDgjgquJcjGpKoqki9Gxhf7dIe5+aoMITS3yDC7y5LoeRwOSCOBNqU3zFurHxZ3kdwVKlbGI
zl3kHXwI6mlSWhbgP0XxqCXbvP3eGIKMctEEJk0JyiMGQSr77wspLWNJM0cTTXzNODaT9bMuf+kg
MVt3wMXPcmGFu/Z8WR7VnukWmdONYX3xNYGDi36f+yqZMcpaNCBvtfLrpLkbws36379cjLlYAPcl
CipZcj+wucHryWEI4BAagUz/vUHIhdSDI72tWxR9Fy7WD3FdNUaMyzWXC7TGEzBBAjCXCo6LwApf
PTMxT+c3mJhyy/xkNW5cETvrQ4GRxTvjvHd82cxswom0CrA1KgiW/qkMQCpyu75jy3cEtM9N1TJl
hVhssRe5lTYXRpH4TGN5H7+x+brQJTdZAZR2f5066Juu21veu3/MYWj73+ZKVEK6bsA7uqI3pEEu
/NyKaI8Wg83HirT3FOViRVMdakmpY+f0LnSL4Gm0oEOH7qyufSafujDEnc9goiADpuggqP0XvThk
5Mf6XokWwn0aPwbgw7fwaZpsawT7Shlsq9g2mii9Ftlh//9iwzCCYtKmnvEkHyS7VF8zqXDSPLCl
QQRBEFniIo45FuZsjGhlx6pqT/lXEp2yqXXiSCSvxCLLH0nfxafhIk86DUFizqzNWxsune4nTFO2
u2C4NlA16j+jugkWm/8/Q+jy/XsDrYpCDJogIBizU1PJlhIvk0Xv4eVo/WGEjzppCNA+ulgtWh3f
Y/1ZpaJRLsHR5COOpumBqucBpLzUYxDdhrkLjjLB8V+OaudFcMff9LNu1jIMtoyphemJWn4L4+6u
T9oHK7Z2pTbfDNl9OA+W4F0i2jwuY4Q0cpEULVAodfnShF8i2V0/qn+56s4L42JBL4VWjULF7/6X
9aw5QINfS06yj7/oTr21bkVHSbQiLjjExmAmUoHye5I+tVBbUTXRNSe4GjSeRUvJSRU3zaC/483G
EBpN5o2K96mKcmdsCOnWRSviggP6o4Fl5mzKgrxUylVoCMK1cD1cUJB9yIUlPsoI5knZlJtxR64N
28doQOgFUIoXeARz5ZUQxCuVdrEZz6GC1uTg+LptAoYuoQcLlBlB5ysQDiELdo8fipv1Qo7lEP6g
Wl8nEFPPT+vrEUQHfgCuHLU2HSycIDUNbLOoHIP8pOS/+hw/+db0WdsbFhsffMTs5b7Zlk8ppOab
fY2vJPpGguvojzG4LAzB5oPui0mnO72he2iDPRjleIzbTzE+nq8IfhouJVbXWTriA2mf+/qpbQAE
V0RXxHIn8sIKFxQaCoZbRUUtX9sCYOjNOzY3Pe9Af41HPzqBEMK1xLhCBjRa8XSezs1XuqYPKjQi
IcFgNzfRoUYbC2TE9iQcKxJ5ORcj2gZMVKZkIo7Pm0y7adL7/+blXIjwE3kcew3lq5nkwO3r0QNq
DcGJTvIgig/sT13bNS5pGEdf9QGmQtJwN6PTGPqIEfhULrSKpufiXkXLNrwO94ErIjxZxhGfvYQf
l1N6dUxHq2AFb8BeMM2RaPYE1pBD7xCMCtTbHHL0g5P210SwvYLP98cgXdFrlZ8QzAEBBwVetxj6
jesfUJBgaFyCURa0KHKKNzPWdpV4/S65Mg/qThcV2wUJJj9GR8fEH+MQuX/2SzoBy/VGH0F+6hlo
ZOWVk4KMVEUvq9pEQt6pZaz0xedjm3yRrstS4ctRCPUaYM3fR/iu/R1m6wCYFE8diT4YF1DULJVn
OgL5At6aofWdKRINRCwfA7w9qaURC0isf68GPMKFrw+gCouU+yzcEfD0z8aLAu0foQjU8hV2NsUd
bkPKCiLniI6FtqHkJU9/abOgZLNoQiOKhnq2SZX3o3fxbbrADCbIa6Jk022BFBr1TeELIAPLJfaz
Df4hoE/GrA0R3rdsxlFxizvoMW2tB/2guvV1fi2sECx+oQt7HM40BsWkX8RoxMWdk2PobG/+KBzJ
0T2UvzwreB9pkl0LdCBbEeHzcu/xwjZ3nOM0yptBhv813oS1AlhzND3DBl8CBt7AG+uI2O6Xg+OF
Re6lQEKrH4YYB5t8ZZcobEIsjOZoz+hbdPohK/8+SirmPWE1wz/ugwvD3LGe6iSomgaD0oVePHSk
s9t43rSd4c29hPoFcc1Uqu3RTK9Gor6uR83l1PjCOHfOwXb5/2FTuytu9J30RTFteW9dW9vmVn6K
W3fd3mKU1gyd4tQrhsZX1mWMkqC5K6MhUjRH1Wq2hLY2seKTHkxfgKc/6EG5G0jorZtdfqVd2OUq
HQlRStKq7xX97leX2uMV03lOj9K3Yi+72rEVn57F5Ohs0uJOT0JAwl511uAGY75TFP8lasLC1hPL
yaRyU9fKnhq1G0f6QdOVvQYimPU1L0bwC/vcCZK6NonyCKdXkX07r27LQSTHvBwfPj6mxZ2YOesU
zEDBQtJ+gXqIjUK4M6pbM76x6M//thjujBh+P0ljigmWuctAVaCB+bWenXUbi4+Ciw3jjkIqxWoV
ExWQ0mjYzlG4J6k3A4he+4LFiAxxzgg2EbkCiB/YL/VRK49WA+HPyfIk5ev6gv5yuM8f6I8rtiyb
LPRblOE7pqyAh2j6g2xnr9/mW2mzbk3kb9wlO6l1lk+sEGIUlWWb9Rhu5CQ3BWme6CTzhGL10IS6
PNDBVb/1z+U+88bdmNmx7wwbAv5o8HGnjoi18h3I+UeI1mVZMaiha5SfsIWOVTfqaFsBrcdQZ2ze
EKhqr5htBUy02VX9CHrYDYgGXHJbAX7ZOtFG1Ete/poXfwS3weNUgyfORxaTXs0bDW+8BEDhbP/7
VhJaY4d3bcncK0W3QvB0x4XuBje4gO3om3703dYuH4kj2/1P623de5aTm/Pq+MGZFiDPdrZY24MB
yVWwt7tMVCJCkWbC6DR291QrApcVbSk/k6uZijk2FIWhPJ3Vxz5P+9ssyPJmM4R9t+n7lHRe2ema
svW1Tk4cxS+CziZDOQR2BRqqp8ZU+mC3vhUszqzsPD9tI3USZAc7PEWt4iXSn6TiVRpFRUThdnOx
24iTghgZ8iv/4XeHrnCCh981PozNfRW5k2hNXPxuTKMdmgjpsWock7jbS5VDg1qwcX9ZFNF0NGgt
ovIJstHUMlj5cUzZnKzhKDtwJeB8jpjraLfpTyqoKy7GcZDn/2OOu+GVvmhS9Jewh0Vkj/QbkK8e
qQJMkxYCRxVZ4o7+JJVBPbKbNp4NJ2g1W1bfFO1Q94L29nup/0/f+1gSXyFQo7AP/VBvXXPcKPo2
Dt6aaLRzlPtG6LAn9U8tMG1VCRxLflJVSBxJmV2b1C6mwQ6G2aHVS4tZ8xbe22sofgaR4JJeTtPP
m86/v4sonn0GaEKlq7+qb9NNnNvJNSRI96U3gucR4wWQen7pfogQucs1tgvLXH7QoJFAjBpHRt2O
EMONN33pGdDZgeZzbVcb+cnck3vZtJX9ejxYhqNcGOZCsaTEak4ZCxHyRxkvARcKONtsq9ykGwnP
k+pK3lAbxVl19yYCiCyf2w9/4BG0dZTMCiSAAbhJT+hK2kF/IFYu+qYsFV3xOn48WmOiHY2GEjOD
BndfIo/eam76nc21RyBdExxbUZjgx6EBQQmgIi8NLhhWJ0cv7NBR7HCjuUXjjV4KRfRQcK6EJrlw
K2e1IpsUQDBGlmhuUjerbO1W3rP3LMPRlqKIsVwsOjsNT6ZS9ZJU6H7IarNsNpopEOc7c6u68Z1o
vm0x87swxR0M3xo0cPVRNnn9JEOxJr1bPwCi32fR8aK2YpZT0hkBuqx6tpmnPRHV9ES/z6XJjQGi
mxEgUNfUX+v+NQy+/re/n4ve0EHR+rBDmz0JgquWAAFjCYZZhf7FhQgtRvnMj7FFDMRqHkNwRITu
K6YimJSAtTdLURouuJH4dE2qFX9oFVRL4sLO96pXjXYBdXDk+6OT3TOdEAmkbHYuZLtZfHSenY1P
2YwsTqSUtaP0EOvEfyHuss/7wpu65pSo9Xb92wkCIJ+MhWPvUwLCEVfKKR63sW2R9C4pK0FZmbnA
SgTkJ59HYM2aMMcF340nffqq589Ne9D1ux58wsmP9SUJ3J2XFJUNFGYaTHK7fZacIlWOXJWmn6u4
XHwnLijIczK0UoIX+/iKmP6dzfdTV/82O/6r7sSe5YrenyKP5KJEYhiTFLaIQnEMzvhY3aWZv6OS
bw9V9mV9B0WmuICR6o2UhAWcXwplJH5Q+3wLQXdrGYKLUeQVXOAYzKGGEImMPUxQ8A37U6WEJZiD
4xT6BeRXW+aDm0Sj4H4U+QcXS4qSGtqs96hHVq/+uPXb5/Xd+8ur6yOp4OcuSJm0FtFwpupn/1u5
77YFSLrzEFm64iVCoJvgY/HjF8VUWmEf4VHQ9zqCReSBYxVgE+h2WYrgohKFYX4Sw5+1FuUWNpVc
20xvNrgzXupje/Bfc0+6pTfFbn0rBdGJVxGfe9mQegk1FzVTbV2triLFsqnaCDJQkRnmMRcXcAUV
krgbwOja9PLkSin5VbZ67Zg0yd31BQl3kAsbhtxKfl5DOz6+qn7lt902RNGhRtILbpxxK0YCLDu7
QfGPQhSM+f17aSbEfXzMLSC+01OcnGT/YX1By1v3z+8bPCG9NlXQ50yBRzPiwzQdSPmqaqLkcjl9
PtvgwlHnN62RsCcRSy5VUKmUuQ0EkmOib1Hktohud/lAnc1xUUktaFaVyoiZzwJ0I9J1Pj5C3dvu
e8E99RdfOBviA1E+p1KpIqK3G9l5J4K/0/YRwkQFsbhhJ6qJLGcWH+Z4bLffWLOv4Z0N2vRdSW9U
w66SjdSdzOBx3SfWfc54T90vjxNqv2GC6pFbV9d1pNjIXuz/ZoF5zIUF1SdlO1J4dZW7Mv05C0k0
BG79/ukuDEjNGNOsRb6ZDNHg9TV4kLQxfdEGS0QFKNos9v8vLPWpniUKI7uRQ8Mxes1Lqeqt79Zf
HtjnL89We2FDD0iatnWnu8PBv24j28KLkPzw3yIohTOxg2RvPfQeI9oUMimKNpKLP7QJGTvZBM6T
ahfXnoU2wOgKlifaQi4+VNGUIY94pymYPHCebJHGviJ52aq76ofoMSg6te+bfbGZvkqNngSwVpS3
RnggJiZUozda/rKiwlWKtxK1XQ1oK/T7arwV1FnwNUWr5aKG3qSSQSI4zEiAKEh/1iK2nb/kLx/u
wpcZfU2p4k5BvMUY2/dyk20jZ3gu9i2ePOK0drnhoZ+tcVXGtrK0LGbZUvtc7FrX35aQvqX7/Dhs
ovsZCmei+C7YQJ5JY8ry3hgGZLdaKDfHhEbprk4x/rvulQLH57kzQs2MtYpRq6SJtYm14qEa52PV
ibxBuH1stRfuGOd9kkrZgI9l2fE9AFdHCN660dXUbuUN8errANPhgrz9L0XK8zfjAsoYKUqgM8I9
3VYP0yN85KH7jlxmY7wZHYR9jV1ZOP1D/CC6wxZ31ZCJin4xRpR4xt6RooxREcagBWI1qx12lY/j
Z2WCM8bO0B/P1QszXNQq+pIUEWNqqhrTCYI7U90rIx4mb711myTfQu3pE85yYY+LYAQ0f108oGKH
l6tLgxZkpi+yKlIuWEwADGIaMv6lhIc9SxiRbeQSGEM5BUW+R4zYDpKbFoQmk5II3H/xkF3Y4lYU
BNVYkwG2ZoIiZ/klbEUTuYtp2oUFPk2L8jlJAnwjxUIwjChpnAZjRU6F5nyUmarA50UL4sJuGsbB
3E0awj70x7rrOhEkTctn6rweHudsanU3N6xrTk7R93Jv3NUACUteoLmNG9xWrmEr4BYqTkQXrGz5
TH24BQ+A7mpZzcIZ8xedkjyFZu1Ms3TNkIaf8XFTsQyTaIZhcYGqatvciGcJwzjSU6Qe2z6zK8zS
rhtZPrhnI9zBDaNxyq0EVeFskMBPWLeJE1tBe4rVju6hRFrYZteCpL/LahvKdaLAuLyV/5g3ZW58
UoWWQg7MMCZN8mNb7PLihpgCIN57mv5nbDrb4O5LP1bS1pyC3w2i7NDuag8YHKAyRXxr7ACtGeKS
bG0EqWmbIQ1o53jTyok75skuSn23psW+o/EOo0GCuLucehjnxZF/32ZtRXs1ZB1ORiSrOanb73Jg
QFkqZ7kiwdjlI302xnlkWM9WmPfvZOn3rbKfpf26M4p+n3nLxdUsF3mmpTF7G08ntd8HIlHu5bv/
Yrd4b9fVxKcSvhAjMJkxTB0l78iN4BajOU73I99+ajLwwiIX1ida0LJIdCBNyXHO9pF4TkK0aVxY
TyNgBY0OImIARv7yt9DScIyX3ol6G9M5bnjwHVGRabnxebEoLrQHBplVjPUDeALGYJceyM76Ipd2
dqV79MSCrmxbLzq6rgL/WO5hnQ3zL/IpVZpOkiHqAQnrXWNX6Oazhlm3Fye9y4BTUzaICkSyDv3F
fzvjmIMLj7KkXt0Wj2ZhW5vi2nB9t2I8yR2IDMfr4Ue1Wz8Byy9PU5OBK6Iq0fipF2BOlTx9n/T0
Bi86MmiRfkOg8aDuG5cpigwgHCg25r4SAakW/ejCMudHUlNHaaBjbGjWE1dLJjcaW0EheTEDuTDB
bWmuZKROZGxp3D5reLUrdWgP8YnGogIYi3p/ROKzIR61MCtxpRsZpgt+kyYoQGWBVmWL5zSGza0X
EZjlL77y8dX4aYbJkpKc5OBTaSA+htcsSm7BgQ4ouQUY+0sfq/ts4wd2L2KpW7w+L9bJ3TjDOFaV
HGDehoKuvAmkbRVkm7rKNgKvZFfk2n5yt4xsNkOTFphQ0bbtvrhjGpo6UIM46DthZ5z9zWu2uEum
a2g41jNQbdC1JI4OqpJmsA07vgl34FD8JgK1i7aQu3MCyHRjdBsvCTK+DfQ0DvtkeF3fPpEJ7tah
Y9taMmEmUK0i83zsqb7RMpE8+HIucOEN3F2T+vKkUAvdIeNu8ljMsICBLPZM9yASotSXz7IJdkRD
NxSTZwsArCrW0h4D3Gn8fdYgi+szZv62K53PbN7ZDreo0SzDeKaYcRnUPLFLrW3cTs9GR5uEj9i/
bODZFhcCsyzD4GmDFnJ6hbcE4GL9TgEbHQM4RtA+X1/Ycl3MPFvjoiFQv1HnM3zsO8+UE58yZ8DF
ndtMncgAekcQfZfd8B97lM+1gyavWk1rATcxihLEdFWxQQApbgIyC6FRiwEDWiwIiYShZLlTNWbK
qGn0/fJk9alxF+ytLUTmHDZQtr6PzAH+iBcXprjTpaNSBmVWZMDV8C2XDp26kevMIcWtnonm4hev
yAtTnC+2FYSC1G7CvI30LYxK28gFsI1lAxqelqhtUJ0fQ4U3BOjGYyi+1tuj1NCvPR5ln9muswku
vOZQEPOtBpw43ZTZKAg4hQoWcqfDtFUrFBJYjOX0bIxzgxmSqX4ICKFLHyZwOh7QAD1IXqVgXGja
RxvRXPcyLBuDn4qqm6ZBeSx4XvzDjKBt83tMvR61g+LKP/NTfDLcqrBHr9hImO/AeT7pWw0AbelW
Fj2plwsTlqICFw7VVpVngTQkXy6KDvG+8ug2fWO6HpITbKe3boNihYPyDma+Q68V0R0tes+FXS58
gbsjh6wHtDyNYsQsCVhqqSIIWosx5MIEF7PCqfQLAPtHF7V7eyQPBaAVn2NTORvh4QBWUA+pNiEw
zv4hVb7rIpbO5X3SDAqgrk4MXhqwDqaB1hXuSam5T9IfgyGaq13epQ8DPEgScG2pkTqQD5H81HQn
2boumq/rx1hkgitqEEkrAHwCDrNOTiE5tbWTKaIRfJENPrssiJYmEZ77Tfk2mi+mcjd/avLFOu8U
QXC/ePFLTRfKZAa8uA1DcI4jsaxbZ5KuS6Ny/9uGcXEvC2stmFJ8E7kldi1D/Q+qN/PzupHlAHSx
HralF+sZfV2afA3Jq25bJzanKDvylkJgBLxtMTg4WelJdqXEbj0FwynlttuhI/YZ7NjFH8HdiEls
xMpI0Y9v9Hw3NY+FfmvE0M4wb4YBnUxh+2vxsr+wx12LclA0WlIBDSJ3enzlB1aKRnbbXtWadte1
snLqanSBg7QoD1qTAOo1STfmSEWvS8Gx5jXoCsMKq7FEfdvST9TaDqLqg+j3udiXJkWXWxYaR1a3
DYJdVR3WnUdw3HgEZVXKed3qDChvghjJzsssf5hlGQSdufzjv5niogdEMDAeXza6m81h6PRkDuzI
7wPAeSoRe9lyUn32Dh4wGbcjrSKLTSlFgECxMSUfYzy90z62d5FLBdmg0BwXUUAH3gTT+P58ZLj4
chPcgZ4YfftiU1ZCTWP2zf9IPi3kG7JmWSoy3X+fd60s4sHHaJsbBkdMAdmgfaIIXQ3eXdMtNe/H
wvvMlzsb5AJM5svhoMZ4DtUTOZi9vJWKwLCJEghiyLIznu1wMUTP6rGpR0BSAvUQansrP879/r8t
hQsbIExELahFmqQlvybj/0j7suW4cabZJ2IEAe63JJu9apcsyzcMW/Zw33c+/Z/QOZ+bA3OICU2E
7xyhaoCFRKGWTLtr37JJNCHP6gdb34cLidAjTkcMGgGa8i/teKbBIdN/EAMDKeQ0oCuKFnfTlAiu
GvZHt4xyQKGBXaBUI+ydIfvjSZW6DvR5k9KYdqu02nOf91Fsm3Mx3RagehXRF6+9hzSZ4N2jGoqs
8C2HJCu0KpYxZtxnphNV1W4Oo29xTu2WascgFuW+1hxlaY47b0XtB00Soko1ol7UnGs0lGgCUW/R
iriru6tjYg0+9tOnpwzN8mVn69qPBgzrBRVlQdeXww6ziqgEyZS/H+hB69CvIiG1PRT5k0wNz+zk
L6EVChxTZIbDjaHT5LaT8WiFjvhUXkbrVR9+bR+vtetKk02V4p9sEJn9hEUoEvpl1BYZ2m785Diq
N0P0tv33V5OeSwMcRPR6OyfyhLM1OOZDfCSedU7RROuqmPayCV49h+SO3BvC4aD1vfu9ML4IUKMl
1KhYP49/M+wwOuP5R/+n/sxUTqiNhORDeCM/bq9VsJd8d1s69bMkTehpk5rhDIY/p/zUy2qxmx81
l8Xn0tMq9kemkp4208UIyN6g1J3QIfXfVsKBLhRgkXywkLaru1OoY2BQcFZFH4cD3FFqOwgBK6CJ
6fdhcqNZTpQftpfA/IqH1+VOcfBqyrNcRhGePopf3+k0P0Cs0Emr6RlZeG/blOC7/9HYhUSZklOM
A4/xi64fp1jw91dzgIu1fIxfLr56FhSDMavMAMREagwRsiFu+YmcGBld5NHPNFkt7XFPur6vBshw
4swqrWWPkZtRavvtbnvXBD7Ad3IZuTkEQYZKkkEuZvJl7F7K6Oe2CRH4UPblFhuXFFqOwjdhFQkA
DySu+9gJn0KXHs278JC5aWX3aD0RuJ7IH9jKF1bboJPUDARuLljkI0eWSt8Lhkw0KiOywgGrngaS
rJkgxmq0MzQ/7ToVBHerBoiGzKyim4qpcgaqnEZSSUB+oisB5qXaId4pRZ1+xg0WVnioSUheDWGm
MSiYtVPVHHNFkNJmP/QPKFiY4NCmL3NpGgocnyTq7hSfPGr+q9rcqsNkb/sb+0NbhjjMAXGNRuYW
+eyweGvThzr7VVtORc5DvauoKIH4ASsb1vj8UagYJM+TGMNfmj17/ouJZ1N4BxU9/Wd6Bt/Rx2BM
uBtQECudQFjaWT2/xDQUXVEppXw7emcVWTMbaLPv5PKxT+e/4rLIwIzYCG5VkR0OjCZoDU3Ep/Bz
PXVVCYMqUnDI0Uiw/e1WnQTLMKhCdBwc7tBGBg19gm5ud8Rs+qzdJf0TjS/CPqPV1SzMcIcqNgoz
KtoAQ8T+Xsnv1RJps/32Stavi6sNvuiWTBHtGwXdJMqdgs6sc/+jNOwCbRftFwQLhymwJ1FAvIoV
v03qMreseQbvdE6RLMWz5kFWrFMwZu72skQmOKDo27FKFBaTmMmpCzEwmn+mcKMtFsHhhFVPfVrU
DTj6sG11iTBOSLi59tJcmuAQIphkJZQrA3zGXnyfo+KlYkTJOqkHUTf2tjvrfPgbz3Gnqgl7cBWl
nYTHJEpts7wzFUEkJ/gqPAr0mPmb9aoF5AXaTTgkL2VjCvxZZIIDgLIDL3dXUdSi6HSOcv1QZIHA
xGrL1+K78KF7Ec65FaU9683vvmSH2B3tclccVRcUICjCpPva+0/e/PGDFjECRk5BRULQC0JAM3iQ
Wrk8SfkomgRdvyOuLv0RIC3MhA16Rq3yQ0Gensr7FCDqZA+hJ812dJT26UlyzUf1a4DR2tSZB1v7
ub3M1RtxYZ/DhZFAEAUcLiBus1pvGoadrkyOX78F6HmcNXRHfUoEY/klOZjAYFEShWUHtsvm0iYP
qi5wlW0A1/k5FU1qrUID7Zyrp4cRjLyJdcrz79u7JrLBoURJlVJr56F3tVo+BXF+SOb+pRoyQXpB
gBH8uwXVZVWbCO6JHsLJodJdUinwGi17aNTe3V7RarVz8Vn4J4wC2XaUlLEk5Q4sVA59ib3ixJia
tB1TdwUH112FaV5h3X+1C3FpmEMPyBT4Q6biHUiILd3NbrbL9slDDYJj6GYpu+CnDvXzyBV1dFKB
5/PPm1Av0wpVMQSdkLGddv4DvSkv0670uh11WLHXd8mj9QAaLs/aG4/lTtsTFH1lbzrKh8+0Ly03
gUHsAgZmY8q6hKKcn1cov9zUipeJ6h4iCOX1XXM5DanegZhVuYvBNGZ4xUPs6m5yab80R2onQmYz
wSnh5y7aEiKpcoZFaQX9nuRF44U1RkvDEkMY297LMOOPSPuKYpTDlL4hc5b6uOTM+VlS6C7VQW5f
Zfc5te7UpBZYE9x3H561+FgawRhQXbFB+uwpk97TQFRsWZU4W7oDhy+pacaKOsJCeqG3rVsetUOw
m94Kpzzrb4yntQ4QlphgJ8pvqoPy7D8qgntBhAf8WEZXtENU6BRdaDds+Li+H25iVwUZ5AM7BYlr
YS5OPv8LPBDsLj+W0SSylfXoz/nop+oegp3pvkbHwa3teDe9/hQV+VcrTWggwGQQNS1wFnO+k/Tj
lLUUvtOgVZe13ptvFlgAo/t+H3iiDOQ/hP5Xa9yX1TRVM8r+g6qbVZNjEDy1tjbbaIe7gI32KTG9
6HX7cKwnWa4r5IfHtCSJBywfIeClQSsLdRKoYkZ786lyWSNL4Ylp3ddvrt/L1LiwYgY/aoCRELw9
pcAJK0xDfYMyUIFmK8Ha2O3w58m/GuK+nlkmURMN6IYbTsAZD4pUnnlJLkyNyrgXSRWvA9rVGPf+
SMO+9LUMCBrO963s5vGTLBIiY99/az2cf+RdLfm0hIkU+tEJplxw66CPUDTjIvJDvkrdBGmtaRFC
C3YVtMfo1B9atOdqyFhmaDMVlZeE9rhKSRwlZVkriN/1B3a7Vnsts4e3csJ9miMDIl1S0XgX+/Ib
O8kXrHVDmjW1h8W0xeOqtf3yOEZe0u99TcSm9g8xzG/H4Gl+8i4OLOA1w6zm++yWHjknLxZwWv+K
gt0NmMAQOYn4ztaB8mqU/f/iGhqCWRmKAkNXunlOwneMpoqK8CIL7DwsLKglNdoyGHvXR6HhyOjN
cAvFtv5k7Mne2qe74VWk4CF0FA45tKZq47BGL3yz8/fEJQdpB43L/eyoXr3HE0jUe/8P386SVejh
KAbYJf++yMY3cp9I+HbNDkMTbugkD8WvzCG39F335EN31pCSyQSY/A/vvt9WFQ5KlMjP5KiY2AgT
Ik+ciPJOeswOjeO7qLX09v+7ZIdzdai/Sa7IYdfPxtU6hzKyn83JHCDtXuWWQ+sc9NWNrdOnOIlt
dRDpMa9H2r+t8cXYBpmnprNwoytJCREyvflGovC+MfLGHnzJBp32QUtFQ27rWH01ygHONEBqsdQw
Ma2MlW1Ghj0hJpRH0do+pMD+hJmrHc59aAgKnWSykORF5IAEb+wmN81N6JLbrkSMVh3zHZK7ng5F
IjEH0j/E9FfrXNk+a3W5w+MQVx9oi8djshtfzaPhlKktX2LMjAWvIgZ/0b5yqFP51jyBPA2AoJb7
WDIcgsyIqQXe9sUuMsNBj5WZU0JnNC1m2lerBE9Q/72evm7bWA9SrpvHQY1aIizMK4XF8aGdt6Ot
kl+zcbZwWWwbEmEMH2NmSWRZOOy4bY+YE3ASdBTmXrCznOmd4GmN0eNz8CTqoRJtIQcxRgeNgboA
5VLr3+RGZ5e521UCHFu/Ia5byAFJ0JVkUgvkfIN0tKUM03xKJRj8FXwlvoqixUVRgAcJDjc8WfIF
2HVI9NTuNBEjjcgQhxhFF8tURY7RHeLGzgPZbiJoQ3SaU3W/tv1BsGs8UanuV/MM6ooec6vag9m0
Ty2of7dNCD4+H/OXeOqQLrLAt9Ucm/hnNXmBJmosFuA6T0UalnkYQxQcJAThuJsjEFKY2l4bzaeO
PspddtInUa+ZaOM4VJBm1JkKAkkNxbJOaTacra4/bG/c6py5Rn+7NP90SYoQRGUFInDGuhUdmPgV
EwpJPO0osCT6RuyWXoRXZJQUJQ4xJjJ66Kj8Fe2kXXvqvMRpd4oT2/VN+Cv7sW1TtIEcJtTBgCyK
ivIG7twxfCb+KPC7f3hOX7ePQwRZaYZcge+B3Gv2ZKTTQkxNWC/WvvACV3/cXs7qDoIUxZSpYmBC
iDuyXWTgsdTM4HnXdshdy/VxEGkqr7+eFzbYli6+EkhqVSVOweSUdk57GfbmG2iW5DvWAD7cF0fF
SVzjrVcE+yhaGXc3TWnXwSyu2cSUnZqkjpT9NY7NpyL8xeI4F0SApPvgmWMPFyTknWEPVnDJaW1Q
X9+yW8l/FM2UiRbGeWBSZ0YRxyg4RI3XjCd/8krREV518sWiOBeEZIlMfR3Zszov7DJ5IqPo5FJ8
8z+CvqsFi2svBHkdMIJtm3ljYi6uuLGc0ekuyA7buSPasVWYVTTo6qCGr8r8BTilWaObHRrW20m5
U0eQoJbKLs3HQ+YPZ/BE7hqhsNbqVbgwyX2kWA1yOgSIjGYND4LkqPu646sXGdNl2wd4PYBdWOK+
lRxXwUh1NheK/A2Thww9JMQY94tvg/L9LnANYc5o3QV/byif+wDVi27FJTL/g5N9Jy60ffeNB/me
ywV58LPliqhLBLvJUxuDOVQOLAqUUsqbyPAk9RyReyn3trdy3euvq2I+u8CpIJ6tuZVZ+V3ub1Uj
Obah/LBtYpW4Qbt+LT7PIfnqEBYDvhbp7OwWZPU36nMSgaGi3Qeu9bxtTbRtHPC2cm3kSgekYFpS
dAc2m4x+EZHiCpfEnGWxbVkbSeo0hdCd2ft7Rr8/7ytUQ0onFZe62GvsT9i4fiK24oWthsaU9C1g
I/qrdcOfujNDgtdyUHEdd3gm7kUvgH84XZaiUdRxqcrXQuWgy1JFxbuj9coLdfojI6LAlIi2r54Z
WAUu+UxPmkoN0K5qlmzw6lhWWmZdrSF6suLL0D+b/X/8+5yXR20bjKgrIXNhvCpo/4j6SABJq+ig
6hTbpVCL8FGtMgZRoPiIyiADsh+G9rvSBN48U8GzZhXVVQs1XCLrhqZwNy/VaDfojL8OL+rD2JP3
cEB9jOQXM82/0y6EjKeuvGyfqPXk2tUoL6YZZ2RO+pI9Cd9R5Ye7Jzc9MjIvk6fsGMVM8OM/GuQ8
PiABoTl7IgwOjD5PvxibwegQp75FWiYQJrbWj/Nihdy2SpYhKWmDplUzPpVHMBAC2NXqyChzZaF4
7XryZ2GNuydbYoa1Xn7kfbtTh4SlZDdO7GUOPXaesW/t9qDsdS8+dWdhVYd5+h9gsrDN3Zx1n5Jc
SkfWty9DNhQ5deQOZayUUVKL8verl8vVGB+D0LHoTStA2coK3+rGS5XXbUdZP3S/TwOvFKKb0RQY
Mq7INOsdk3ppAiGmVnR9iaxw4JG3CfUnJrgC9L1P75kSVeYYN9ZOtZtL4YUP3VkIwYJzzj/EGxOp
H3S4I1Q0MF/BGCnQ4PAyBnaOrHZ62+/mHT3UwGJJqCC+/hZbfDXuBm3oEJeB8hHdBwcZ9dvEAemR
adeo8QD63/7bN2S7v7jdMrMtDcpUo021RMvNzLIbe38WxTnsBG/4Pf8+j03S5BLLXSeGjFbTwh30
/Uyep9Zp0kTwPhI5DIcmJumNaQrQNRlImHREX0EyO6km6H7+aK3ZWhGHIhap+qmJEFWhAkHsJLWb
U/aFVSKKffkaXCSgSX8y75SH9Ja9NsXaG6uR1sJPOCjpCzqbigo+rri1vH64DYbEmXo0mwnJHgWW
+NA7U/W2qyHS4zYnSH4fEQEdEqTMSWC/j0iE9oDpcq8IHFMAXnz8Pc+lDklLHHsrbLDE+Gjp+X7b
9wVOyRcbS9onaqCzew5NZ/VTOjZHEv5V5lB1SGd325bAKfkgPJuMSR8Z9UcVqgcL07Dg5zyQWcTY
I0IPXk/En5E7Rl8NuAlc1hiRg+reZpc3q63nN5IgHhJ5BocePpmH2Z9Ra2SMEaAT2LV5fYB04C5W
x8P2Bor8gQtKVLPoAyVEx1muHYfRC0KBv62n+zVdU6isfZQV/46E+VhaYxlieLn3ggN9MBEWyIkN
cSinyB0kPG6N7/QgucbPT6xrYZbDEQoOLKL6IA4pxrfA2tfx+/bfX+8JuhowOAOyUsdDVSG4DyC0
YbeeD6F7Ygen4Ca4jCfWscfiLHGZa9U3FnY5fIInBHlpBchQWcG+NU8R5jWa9FuRH7cXuOoYVzsm
l9aJQcMWdZCIdOf0YrS/5vhTWb2FAT5f2WOKAV0kvSvHJxX6uuRLnAiQSLQGLsbBxTjERoh4IzHI
3RDVpzAv3e1tEvm3yd65i5u+Q1eqGaJr2SV31XwIvuun4oS76tzgxOr2G8vcMM1UUdV6PTW/2D62
9oXdwW+toY8QJU6n+lid/CPZF8/gRfNEzfmrELswxIGRZKWpQkIETnN0CetdYd5pg8DXBD5tciDU
1hKI3tjocD4RV4cWam01N0oX25NGBC6x/uxbLIfdXot9M805CCQ2njg96Pu+3eHaPYOGGE1u7Y7J
zEqQXt4JfGT1ebKwyWFF2emI6DNsIcVkn+Y1e1bubL6ipX0XeOrjtjWR03MAMZPZDKIejjGXN3N3
33yqmeC6GD7fOwVUKqcZGyijMXc4xZOTRoLExiplKKb9/3dp8JkTqVbaijRId4GWHJ9J3qVef2Rq
5oZDn5nAH3ou3fpBEs6JrV/0C8scZNRtP5vsKflxXSXg9qJQ5HnNjmhFvAtmV0hwJThdvL643jdy
nHWo7VPlPMgaGA3OkPCxt11CuCoOLKyRNJNPAITxsfuuo68TvXSJDReBtAKRbBE4iRbFQUbpZwqS
K4ihVR8jrMYpstBJNwtuYIGf86pGSm20sl9gcFUJbuf8NCaCvy9aBAcUdTgNkIiAn1vQoE4fMXUw
poKjKgIjiwOGGn24asm0mVuXeJKNlhWQuvoH3Zb29WezyAvn5qAB2VYz1yiuXD87N+l9n6N/TXZj
X7Cs9S9jWTpKkSbVKWcmy8ZEDzSQJ2nGKaYPWifIXax+GQxyyqoMuWHY+TuEy+pU18pE4M1h6lZ9
sDfL3ml8090+NSIznAN01qwHponpklz51ReHgXzpx0+tBAPLlmVoFoZT/76SNmn0bKzxfJmyUy59
raJd0//cXsV6FlC/2uB2qwgbUOiFBbt86qOMbqzMQbfzEUH3UZTg+Zgt+OP1vrDFbZllFrWlTTr6
BZ7GO/qAbvnxwrKdjD2YpQKDo3+oz8pDdqSQhWV97IVb7wd7EKYjV0OKxS/hTlY0JnVCFIzwNFJv
m4HvKCT3VKXzUlm06nU/uW4w5+5y49elz97xtP8uKQcqpXamHLa/osAGzx/YlVGY4rHBGnjjXVsS
R68qN05UgcuvF/gNkMBolmoZBp+JN0koxURFOZCpiytuyhqzbpXbwWMdp4EX7v3HT10WC5Pcl0o1
rdIM1t3WNwcIYdl98xgptbO9f+vVn4UV7iP5oJRuDYa0rJNF+krsaGe9+m6hup3XHM3XmHoizjrR
ZvK9ntaY5dOUUw2nYXIyHRzaxB4PyO9MrBtS/Qrv96zYFg7bCw1zTyuJynTqA7y5q7/MvxS3+xV6
beh1nrRHd7Tr75Sfqmx/amzrusN8PUVOrYgUJfTYor7aQT79VNZJbkeFSJGeYcgfGAPPJMSiCmaF
uQhtHBIrb5QY974ueVa1I9qpr2o30A+iZoPVe2xhiUPnvs5nHd0uiHRJbtfkWZ8FeR6RAfb/i7dI
OOskMEcsJaLHYnzKY0E2dRU1Fgtg/7/4+1oxV+Eg421aai9+1LhDjteOL4iTVpHWBAmBYhoEzEzc
+VUCSMVOFG1UlnxLuzcz+kGb0c7p62dO8MIOd4KnqUZrMQUEjinUvqmjuNULOGgv5CG+ld0WGlci
3vb1scirSb7SY8WZBYJN9CZOJ5biMfchQucgsYNfz0Nqa0yA+qk94Onv5DsGkM0F4q5P+S5+wJVm
f0b8V1v8Gu5U65lZkWICNieVslPMb51+CVTJkf3PBCULO9wBs/xoNhofKXg1fZqls2x9N0Wtsqtn
eGGCO1mzNWQkkk10dEXmKe4jZIe1c1EXz2Y6oLdMlMJYR/+FPe6gacrcQh8Q0UCMkk9tt0fMpGBs
I7lRIbUxfvHP9CDsaGTb9AdOLWxyhy+bZy0fTFTnNagDQiTQau6j4mx0YEAqHQSuOb342qlLLnon
eD4LTiRfFcqkXjGVDqlJcPIX1l8l2ZeWE/ui5oBV9FoskAv2sjGlUEc3MAGWvszoFRF1lon+Pgcs
/aAY/SghmMzBGTXIu1k3bQGmrALkYgkcpvhjTDKzIfALcL0pLiSODLs+M27r9lQcP8adcycT0bsL
vg9f+GnaYFJ9AsQk0OvDBHtYR04rnyr6fXt5gtXxtZ6y6UmkzqjI++NhRikpOaaip966CUPVNBM6
DBrPzBjTEkNKKZtQwthA14PsOPtm5Y+fWcfVCIcWuPD7MGMyimX5FpevSXlXimru7EP/eVivJjiA
mGdLHcwcT0qmBpKckv18Cg+yEBSYy/5hxpKhum1Y1ICUwN8vZEgltb2R4ItMBWLPArgQqbaa9ade
JwcZVIOZMQk4T1ZXdjXJt/DksW/JMXs5qHvzlHs9ZAvQ2XdoBPQM6ymmhR0O7oapj5Cxxe2k3FEH
ke4hQSMoOWHcD+8GUWQmtMaO2CKyGeVOHiToXn700swuU4gCZaLH1C4jTxPgqeCraRzQabWWlkWD
dJZSlnajv87xEQV+u5QCW5690j9su/t69nOxlRzw6UoSdFPKbqtje8yPrBWZiSVlN/RYfoHKG/pq
rWNyJ36KrSLuwjAHh4kWVnI44hsa1bM23s2DYGWCv88DX0GMQGp65MFl+RD0R0tI270KR9cF8IiX
THnfKxkIq5SnMxvTRA+j09u/qneW6sygqC0ikhCtiIuVSFERpevQIFdbd3H6WEnCmToGCRuQwaeI
jCbIynhEmlNF+qaBOhijwmHiLcIgaTUoW2weh4Hoy5Nr1ULch0rtD+NO3/sn+YU1SaIH+c56GZ3J
jQMUmEQPx9XrcGGXQw6aBH4uNwgGzdGPd0GvDXbXYB6yRGv8LpK6n9vHa91HIEMGOQ0dUmjc6Ros
YpqUTcl3mLhuwzfSpbY0PG8bWfeLqxHuJBmonAZSiDUF+fRYKckF1/Bu28Q6MYb12wbPSlHPfVyr
DZqcoZLnxPcsxxY9ZKcssYEUrdt4jJBfvoD+PIAATwz2zXIfvnzuBFx/BfcqmSe/1qQSvZvJeGOi
4iSiF1r3yuvf508YSfIh19gqx84Ou11kXaCT62TKaEfCCVbBZ+PFamS1LhLcZIiY0icpfO5EEhfr
1eLFN2M/YHFvDUFDGsNE6FdLHkjO5V3jFHjFkm9M2VW5UWvw/f4bRaH1cvHCMHfIuraqqy5hLbb5
7FSyapvjQwSR4dQ4y5Jid0NlK+b3MBQIAIg2lLunZzpbOvgs0SXRK3aEOL5NBTmOdfS4+gd3OYMr
flCaCZAPse3MTrra8fXml14NRw1TyNtHTrQaDjpyDF5VSouHFXjX+/HSzoLdWq8HLb4SBxvT2GKO
hSmQ4UhD7iz2ytYObspddant2slf1M+I1SLV+z8w5ANSNdZQZgnQOAv25/uu8p05CZ12qt+2N+4f
4rWrHR4lkioKc7OB36PQpet2DkV5BKKQnBx+RsLEjcAn+FSkFUO9MNIQzSdy7RntcA5M0NXXoadV
039zCZV7m4xdWbHpVXyx4Ktq3WjBcXvnBC6nsv9fAIYWxdJoIaEG3Z05Ao/TdEqoKgjLhF+HA4fc
QLGurTFKOjj1JQIhTg/K5uw47/KHf0FqxLbkz4jm6gscJoRWJiV+zLohKi/ubUTvSMb7bp4d278+
lFYPiojYgh3MLZMcSCSkHPuiRUWSFu9SvY/R6E8zp7F+gXshl963P5kIa/mMaD6mU5bXH0+u9tjd
JPvBY+uiZ1HIth7KII5RwOqvQlP7784hGXOYTi1acvNMtvv8IQtxx4s8kGHOn3t3NcLtXW6WXZbJ
+Fwpe43gARmxB6RwLf+wa7/t8POrEcUMoW7AjvYU3ysH861Fbi54o5/jl0Nx6//vGt9copREosaM
ZogyeByN92aqHE3EZbl+bK82uKjF6Ico6CEm6U6Nb/tDucv9aC9wM8HX51tHQgKiQJJaSCPdaV8l
u35DrP6k/2QTJdLJPPTIU4NqQ2B0/TlyXRiHR1JgNOOHXmCVPGXas0zPc1HbYZM6pfSrDF+s+KDF
gtzCelP44otx+NTqcxPJKUrYjNkjPs4um1aI9oHtn6KTcesfGCejeqAQwZNfjXtRgXe9nrawzyHW
qOcqohgd7O+0qp0W/Wo7o1UtR687pAf9qnHlKsm8RLVq24oJRFEiE8SFafWcQzfdVq2i3Umt/41G
s6hJYX3sZvHbuONpTl0u4dHLXm3+HtfEO6u3R4fmJvhVuYYTf49vqSed0Gn2JCJdYn96Axn47hWM
t42jjNktVyK6XSJcgUhGnWMEMroNpcoReN76tXH1PC42QleJpo89rIGjEvMAcWibx97Rbd+GCj1o
iVRBYLl+Z/zPnsFri8qtOYfShEsRDbBFiIZe/VhnjT2qZ334NiWVLVjfNmQYvO6S1ZI8kQbcGvIJ
2kuOciBnCaLETQSx1sxlpOjz56Ky6xI5lKqq0tLyCecKPoPPBnFJ3dXvtBNrWc2dUARYoh3lrquY
1kmI4gQGHtBcoH9hvHsFNA3OAPoTvW93w4XRrTWveuwon+o2/n1MDJnDLZNI2oymh9H1TUdOfhTR
Lu6ft7/getR53U0OpfS00DPVx+OxBrU9eS+SHyN9NuXW/W9mODDy/bEz5AQhOxoa3DosbVR7bHU6
68Yn6oCYyCToTSKqAk6wv0cXiQyteJmJ67bGgWq3aerbYZgI3P6DaZUHkYUVftoNkkckJQOONRvd
Y+RfzUswohNuPlb7EENa5a7ftXaN0bD0IMu25dLb/iZCl7NIp37tOl3+EG65QzRiZCDE55O7F6s9
Vt0hb75sfzr2JzbWanCvoGHo6NAZeP3r4eB0mm8T0VCRYBF8PUYdtdq3Eg15JyS3pupbPH6npre9
itXrcLFTfNhJx7ozuxg7FR+hBblLdkYMLViotR/9c+SmewUtNsL6whr8L41ynwcv1RrUUfCT6cQk
ksghle3ubfAYOE4g6XBbETqK9pI7zzLaWLV+Qj60do33/tk4jOdGsit38ia3cPub5E46irjwVivV
y2VypzuXSpRRLPScaHaV2sTDKOvDfAbhsgalX8Y1W/4S0QyKvJKLIDBpZGVoj0LsoOjvkEYobaqI
MhuivWRXw+IZ2xRTapACsWrWPJpGZZMCqoLm87ZjihbCRQhWEavlUGPviPFojq+yaCSG7f3G8eVH
YhKzahQ9xkapOfS/iXlI0R7h+/WzEjfv20sR+QH/Gko7g0AQF82nTHVV/cs6B6fpztixNGF8qJ0i
tEWPSaFJLhpIUJFuUgNlLnY9B+fcS323PLS75tjufac6BIkjGqVepX5cuDs/PUPkMPPDAnil2eGz
DvGzKLBVJEWDXX72D9O9DvYdUJ+4xdP4AfrbuyzwSpPDlK4d1CBNUO/y/fsQnWTFl774RIvXcoEc
iOgEdBoFC8/pMFxAebGrp2i3vQrm1ltuyUGGqrRt0TBqcVa7Zo0tyfHf1K5X6w3LpXA4YabgFg4Y
wdRoYZLTniZncsyTdg6fWcGXpXDak/yud47+Dl3y6V31MtBciZhQ1h4dy1/BIclkGUpgMcIaPwFd
J/mmhTfjBEXI3K3oYXtjV/NiS1scoHRxZ4wxBaBU1buvutJ8bJr3SjOdvrnU1tcx3o/TbZ8eI1MQ
egmQjJ+xiaS+heAGvEbJ3/rSLbSfgpWxSGPDZ/gciAziqbkJ8C2bnV7bhlft5Xv9nT2ixXzHosVw
uCIbJqr1eYSYBPRdZmL+qI3y2/Z6RCa4l4Wl1wEm4DEv1KRPfpHbVijYMAFSWOwHLO4vEvV9PRWQ
r1LVtz6ZvYTV04zQ3V6GyAoHFtE4qhIp4Nt0mu3ZeBg6YneQfdu2ItosDi8kkodzMSB866zYBfGu
bcnpcdvE2ktvcXAsDio0zCWimwYUGRWBwuCXdk6dutjV4T2N7wbp67ax9WtZ1RWQ3plE/TjFi28z
j90oNSlqTFGqOtr4q1UzZwh6uwu9bUPrn+dqiPOyiYY5MUtckGR6KvzA1qFIUD1t21j/OFcbnKMF
06yHNMXJr0APbMQPOrL+2xbWt8uEfqquE7yIuW9D1HmKGrSFubPa2KRxC2v0rPmEZI6zbWg1owsu
/d+WOPiMjZQmrVFjgip4HEyvaX5akAb2gmkvNRe1egsmYbfE+if6bZIP0XKDJpPGHsctgpjkWZOh
DQHmonYPwgqaPtbJToaMa97/astzbnzJ1acoFp2v1d9AiCYjw4y2OJU7xWlft1mh43yNeYOmaOkn
8oKuhGtCsL0CO3x3shkoZaUgE/Bx70My9h56kcGL+dw7/Q4xk9e9Fq+5sdu2KjLKPWGVKu10i03F
jdLd2H+hs9f3b//NBHdfGBEqdT0bYDWtHpyI/WXS9F0ad/91/7jjXMtxUpVhgPedn3phoV6GVD3J
wXxr6NmThsnFzC/drtEOdWU4qQFK5PR9GKKbVI6oPfWVoPi7ei6vbsM36tXUnCit8dys5qOCsZC+
ipywv8jRIACA9U+oouqry5au8URos0Voq9W4ZerqKFkejS7jIPCS1aEznfy28TEotsBky1SLKbAA
Y0kcOmZWuBGSVH4te3SO93mkPpuZj/PRfZkyaO90SiC4SVdhdGGfixI1MzYCTcUETJF8oUjcNiJO
YZEBDtv6TtPxXAK2RVO2a/I7PxU1Jwss8O09ydAmoTpF6Ie3XmoQeFmCbyRwA15bRkuHpssKrKBW
iUP881D1UDgTdJ+KjHBnefITuYdeHWptibwzmifczTYGrAVfW2SFO8nWRPMgVTHnYjaxXVaveJJX
ukjCVOTTCvtgC5/Oe+IPVvTxPg4eVYzqpuf09kOuVNjfuo4Fv4+Pwha8MEVarZT0GYXdYQY3VXdv
Wj+7+V7uqQAKmJf+8Qy4HhOF/Y6Fna4q4lBnc/bySYFeTH9gw3DtXpRaELkyF3Kkml5TquP70Oq2
Lm4HSVAgXO2YXcANryAhU6p0s/JxFUIpZhc86MfxwXKkx/QHNI29wk0fQN46/h9pX7ZbN850+0QC
JFESpVuNe/AYx3aSGyFTa55nPf1ZdP/dW6GVze+kESA3BnaJZLGqWMNaqT2dJiFsK9Pha5vImYKo
IESSDLjE6TEeAJwJmGcfuJKq5M9AlKie/uNu8j071qTWyap3SCkYPilPpvp83f+KFF3jfHycJG2Y
lYDjiI/1kbis9zi/ixxWghINf+4roEmohfkxzTQ5zVDkJW5Vq0c44bNu3SwggRSgO13wkt83EP+K
eVcqR97OIoxfHUM3inZb9Sdd2LUtksGZh3yONAwdAzBH75EYIYzB24ue1R8wSckN2uKBYl7fzqJq
0H6OQrksjTMVBp1SRZdMBpWh+OGpCyTP+qoDaFE+5878WaAa+7p+kcYZDHlt0s5iBDHTSfGTw4ra
nfpUHCvweYTOElyXJtpRXjkyVS8M1uBaTF8NePBJ/1lKIn65fdt0WREXKahd2YzxgLqCttw3xQdJ
hG3DPvK9dbj8PmcdQiQ7hnQxdMClnI3qNozAMigdraZ0pbByr2/Y9dtk8SXrniRApGJdJ+kxOZBD
f/jfpliunwtYDX71GiaeweEC8Do3tg5x7UXtbT/cXl/J9VOx+CHfqSrHsFEKFPsxaBl1n6gIaHDf
w/5zLJbMhQyq3EizYqCtXqfHsf5UK187KzABSXZ9HbtbBcBhRdd18CnxoyNrPNC0bwG3Nw+nsjpN
85M0C9IfAhE8NECEFkGSxFDgUfKN6bhWD0QEIr+7WZdV8HXLEXwDWVow89nS0a5jnbhGrb20U5q6
hEaWf33T9h3QRh4XNVqKFOstez2wSgRaIc7hMbppjvUp8kUYzfvFzI0sXhGU3OhiE8qc3mSmY2BE
KjoZLjiD/OVef2SMysm9qOyxq90bmezvm7DLsPAqGhmXWFYFWXdPrRfBBooEMJ3ZCKiVaFqIhLiu
8mYQTxRejAH28+iw5chu60yHVTAjte+HNmtiOrQRyVJwtRkiZA2fF2e8IQBr0m8ZQCI20P8jRC1Q
APxzr/gkVkUytdBGPJZZ18Dq5u78Ddy8j6xLejqIiCp3+8+20jgfMcpFM6osIyGf8ofmBSm55g58
lehOGJ3VWT2KNqTqaPj9i44uz8j9E67FrXzOh1CrpYucILQYK/k8yj8iJCUkWQhyueuqLpvKJ8/S
bDSjVUXbdO+uQCNiw+6xi4jW/S6DmilyZFAT1oHoMoikct6kLNs8aQZcQKk2HRpmdgIoJB2NBQPm
gETpVYGxNDnLMul9EscrKjpr0lq+1BQYAB8qcJqbwMO6fgkFRpMvbXZ1r4dmgguhL5kjtU+0fzbT
Z+EovWhFnC3JVwC3a2z7Futuqv1cejBGgT0WWBOTsyalnhlVTt9eo8cmfWlFrFaiJXCmQ52suosq
XGYAyyfLqZdvFUnwABAtgQslSTfq9WCiTX+UAfhshPYiaj4QHTdnI9K+UHWdAQ7pM3XNrHZpcV70
n2NRedf16jfeEXxsik4UEKFwxzGRiirgkmbXlNqgMXgqnOQNbDR5EtlZ9tHvglfA7/8jijsZnRZy
2ZjoyZZS7JsyomCw6J65gPFyXGK3KUB60UeCkrlIKHdWox6X4cjQ46w1c1qrhzw/b6lNRwwirg+j
aFZvN2reLJI7OVNZJWtB5xeiZh3YjKxdn4F5iMYc9+3cZS85I25MTa4UFHWXZSjsYsq8pkCDT2zY
85C4aS24s7ujRNCNf46OTx/Wk5b0Y8wuLTxk9YEN3CQOMjA+XBSmR0VwF/t3+CKOs+IF6Qd9HpBN
TNe7uA0s5VElh+uKvy/CNEyqy5pl8UXxeFmVcZ1hu6sZtURUNwYL/B0frwv5TRxzkcItZGJ93srf
oE2M4SoEAXbznbl3BawQq6gtdd8uXaRx/kielzRbGCzV0vupelCnl+vLEf0+H92qrSqvrATXGcBK
Oi/t0x/8PlEVlWigOSF80WJV2jRTzAQTKIbXFucyFXz/ftPJRgBn7NQ5IhlZUKRZTiHgdxqwO3Q2
Y3coD6On4v/iSD30ktljMB0MzwgUEUXSrnnYfAFnHtDxpclrjyecFkB20B8mPz6IYXb3HyIXOQZn
9nJDaRLNBMQ4WkMx0NseS3e10VNzsG6BBumkJ3H2bVc7NiK5pUVqk085g9Bc5xiTyuldtHbH/6Qg
Bmf19D5sl3pCz/dkPilSZReZoMLAXNA7F3VZA//8bbqlH1tMibvx9NomXlmDlnn0FevHf1oH/wTO
Y7UEWS9eVFkCfqIiOhehiBpr175tVsLZgjiZE7Ps2WC6StQTvG5zKDAzeW7VVpQPFW0aZxZqsFXG
msxQZ7vCy1bZ1tr4R9GVjiqLhkREq2I6uHkXWh0IFUgFQN1ezj7nU+P1aXkAraTo/ck++ZoecIYC
UKqlRWJ0gWCEGgMUxF0PE9oHGXe0bC9nEYbPfrfk5rTYFm/WBYsoK/lQI+2SOyXqwV5nF1/MozTb
6JgcbRkQxfXtIHCBonPjbMRcSkOM/p3ZjebCbivFoentoh9COjjX1X13rAjgCP8Ydh7ePgR4zVqZ
CGfJE5icHc1L7hZgZQMh6dC4k5v96Nz1rRNV3C/2m61FxszSdNWgbz5hs7Vx27bA+INT0QKC9E/q
DndN0J5NxTbs4QbkYLe9Llivuq8+pmXpoD7XgdDz63EW4KWieiIBkpQgCZS5zJmMPsBXvPVQnwe/
OeY+Zn4kJ7dB8tYdMQb2E2Gb4DP2Y3vy72dYnBYXRkNaieU9tQCcPG8x24i5GBmgAKKIbV+XLqI4
BQ6ziJRpAr/WxZ31qlbht3DJezRoqwBMpWX6KNAoFji9v6AXeZzualmR90YEeZNjBGzQIzmROz0w
wSv/X5fG+bVyyJpS7mHeCiVY0jut+2ylL1YocG1MJa4tiFeZpGxbWUaPQXpkgcGIwIDVrkTvhn0n
/c++4WX3q2aWWq1aBoEBJcWtaRwTVURdvGuhNd3E/DAFLR7/Uph0bVZipnNoBkMMJ2tObAiedPvm
ZCODi6qVuslqmeBEOg+BjY987qHwQhRpc4w1VC5DKmF2GgA9D4rAc+/fqY1szq/iaYchegkYPY1H
7dkFzPapPmMkG1xTorPaf3VpFpEJqpkAp+aUXFlSTY9WlE4HFsTBJzRO7BrH3k7viLccKoE/2NWN
jThO0QtrNNeswZOo0Cs7bJ6rVRFksfaV47IgXsk7i+TTjPjNLO/a+mCojV0oi0DI/qPrso63TsKN
xScSOq31GuoxOQry1TmSJ3aNYYe/yTQBGyKwRWxf3l3djTxOHUGy2gEZD4OPrGUeECxBiRRy2jnl
uUOh1kTjuuUmrznqDapgqlRwYm87sVlp2aYhKHcQpphlXQQWEKv82MDz5voCd6XoKiUWXLip81F3
mphtVLAWAb2lblxkToS86nUR+6p+kcEH3qliaebM0lDjJxYZ1E+pG92ugeybfnSvnUVXa1cRN+K4
I8soIBAmdmRF9ZAsQY+hXyO4vqRdg74Rof5qaZWpjMNhxgvs75cea0Z4Q3UVXFrRSlgoslGBzFyb
nNS0BxSPV+pfwhhoyc/XV7IvwlAoyNtx+jyOUajp7ZjOOJtM/UzM0qbNQyuayv+NAlyEMCXcrKOP
x2Ks6wy9XZ+MCSPn5FW/U5/MAbANhl8+Sp9FlYL987EMRVENCyvjrB1AwRSpzI3eXeSjZYGrU/ug
6KvTzpFnag8aLq5o2GQXrwkgYbJGVQ3jb5Rt9GaNclaih3JOEEnogJAfh5OeN746KndlDTQqkp+1
2rqp0sgvksojS+4QdUD0RN25/5FP0uda/sN+o803cYGbMoxIR0zwMb3LJmZLd8YgdW9bjOzSNQT2
SrgDnEcDsP1o6SzK6V10x54Wr3QrJ6kc7QiaeVdiQidbTI2+a8E2i+TOug9Xs80qKJdBTpP1wYpF
kDC7V2QjgHds2RQleoTmEjrln8uoT+xUnp1QUgS3fb83zTA0E6aYqjLfY9dEeqpVtYWXhWsi6D00
6NABUELkSQ5qTq96UD0A2skx79JbIdLs/i5alsL+gS6DU9+8ZcnUvEXh3vo4Ao5TFjXeMZP4zpFS
QnRdwQox+/7r/YABWjLkfdHe9FSCYXb9BpYUx/zOAAQsNxe9jnbPbCON00VijrqOQR8Gz+a1NxaG
gFOXMvQgyQt9WjvMWhuhkKt696W0EcvpYpQnZWOsYY9mFGK3w90Mdi+i2qQVNRXvm9SNJE4pR1PH
m9tKER3cFnfybeOAktWZPsUfWBE9dyrB8Qn2ky/4ZgkBqLoBcav5vEy3tPphiVA0djXwsiJ+jrVf
ysWaygiPpOW1roO58a97un37RA2waysMgJ5HKRiVxaokDUVrFjoCNNLvDGSHRwf37a44vsGmBUCT
EPG+7W/dRSx3s0yj7qU1Q6wg0ee4PmHChIrY6/bV7iKCu1t1Ji163yENMqjFqYpLr6d/9XF7r62z
e30TRYvh7pWSAyVzGvE0V9OTXh2k5dCKJgJ29QAvIhW8DSiE8nFvpRXoBQdqrttHXlo9VsbP60vY
HzbaCOAOxJqMuptMmDpKF1uLjuP4HJun2jgPw6Ni2PpykkVIovuv2o1M7oTaQUu1RoFM1jDRnc1b
xde8ygFsi2ZTp1xAL8wo5SYb74njH13ejXDu0EbFHJZizHW3LruPXS27IPL8XCfCgthu1GUSFgWZ
Bq4YO9lNCNSnclxNM8Y3excjxk7hwSpp9hCdVoxp/2QA+jU4Ds3XxLU+99aL8UFwsPuaQ8HzJBvQ
H/6ClzRblzhBJNB5cWizxBFrSxnxlHcaFOWa0paOokhz3xBbBMgnMuZTLb55Q5VU4AjUJssmTx5r
hQE79jP9vw6jxBfRRbOzeudGN+K4PS70wqxJZeFJkIJLwljtYnmdhld1UG3VeLy+obuXfSOLuyhZ
k69x1eJt0FlPoOdtwydlPF4XsXtkGxHcvZiHxUgMxmBe5dX3QU0fi0w4/bYXeQCUydTwwkFv5dsJ
btRS1dYE/K4D+HGTYyudK/2cy686fRyIYaPPo2x7u8keR/VHmbn//6vbSH7rFttIblPapZqGdpVR
D1+JMdwPsxBxjL1meYXYyuB2UCeVOtIE7470Bul3bz7/3YLPMmSinPPeYW1FcXZECdHkYUwIAtrc
V9YPQoDWXQ+9FcCFT7URp2O5AnwxtEDpWejZYyJ1XmFIN3Jk3Mw0/NDM0cMyV+5AajstiT9m1UPZ
LHaXRudWsQ6JZgXXz3C3xrD9KC7SkpeMzFTGqkEM67EqQ3aqHBNQ1/L35pjasSf9uC5x79ptBPJZ
1qhtFqmOASeWWZGToCezNJ1WhNW4y0q8lcJlSWZ57iU9RCINxJngqWYzFbkeJEHnxgf1sCLlyVAZ
hkPyH7WIcLmTOunRoZih9bwEXXB8v9Zfr2+f6MD4lEYSZ4sGOkkGjJN8ZS2t/Wve2981m3Umaq/T
q4iEW3Av+HGvdGyGTotR4DOkB2V4zkS5292k5/asOEMc9+G4tD1SgaOP4Ss3vy8cC9R8f8NmZN+u
7x+7ZFcMCv8KtaJhapGvQKNJDNqx4cXU7Hxa7Cir7ES+K2lrX5e3y520XR1nVrTYAp+PzKaUMBJV
BuTYeZOXIUlkLGBOKr5kzxbakeoE4C59gwBi9mLfQj/tAlLADDBwIgX9zXZrKtw5OiJlvrQWlggO
iwVmaHKkewX5XjCifSZBfOhvQ080kcbs8/vtvgjj7HdfKZq8tBLMyzLbxAomy/LT6DGaNdGbeN9T
XCRx+2zlVhZJY4sGmayzqXQMtbtpASALMHTD6qsm+SGgKuL+Jm+fr5/wvkZdBHNmHZDstdJPiMsq
49M0jUE2nhrzYykH5XykfSXQp70oFKh9/54eZ6+NIcxDVUalA2g6cZBKEarCmpSC0ClDRKoq1blP
WkCQ5fVHGNpSkAXbN97/SH9Xg5NkvRsWinAwWT7XIUQ9maL6qEgEZ7mrUWmTERPRLgnv1eQhz4GC
LFjFdaV8x5wnt6XUg2ER2QUd5eT5R6aubiOj1iKw1aKlcAluMs9N2ZUIXuq2tU2wskw/aSGqKDKH
8vsbhuQW/r6JwkINUZhVokHBvF196qNKj/orMPTx3hIbj31fcDl/tuKNsKg3lTAlGYhzZetokOaR
dCJKG5EIzmK0sxHqnYrXfq48tOVDOQj6pH7jQC9r4AxFkhfxXDUyDPJjeYM+pnP0RT2SWz2YPeJl
PuZjRcOd+3pAkZTBfJWq8cNPZoiEKHAv8CQPT3r/UBpnuRe1/eyrwUUGZ4USC1XDilEoxscVj+/1
oNwxAGTdiT3xHMZujx6VL9I4K9SRvk6HCC4bgAWDJ30yfzaB5U3fZVRfbdOngeyqQirb33iuf6Xy
tDklHZQZc3BsjYylLDppKJiH8Jm1I7miut6+kbgI4+yQ0tZpo6l4V0X1kz6gyFKcrcg39cS97j52
5SgM7wJpYxnsYb9eKWPSzbZnTT7F8hyia2pcj3n0Kk8iuJvd4R0knf4RxHcTzWNMY7lEz9QE2kj9
Ji1t/Y5RKyTP6jFSkaIx/PgUrgj5wX7wxOb5hSkM1qLxzlZtPoEziJa60sFKUPGbHNaxn5xatK0C
rfoghNhll/i9JNbsYOoymGy4Sy7JypKAPxGv4tPKoko/BgZ0iFGlwmEsvkxp0sfIpaIm2d2rDqib
f+Ryp6nHXZ/JDeSC1PE2zTo/7VEQnKLgutLsi2FJLxCjUzz7f1UaEIg0iZECV6ptDGeUCs+UbzpL
/wMkFqpcpHC3nKxprRYtK2waPfAdyyCKu69jU9hN/yeZko0o/mpHKDnKAP3qXT18XKtzbgjs4+4t
U9nBUMvULZXzkl0VIbeVaZhcyw9R/g3tgvk82lop2LHdc7mI4V9/VmkMw1QiEaqGD0vuac1k59HP
62e/6yA3MrhL1KbznMkxVCw0PmnKkyXiYt/N+dGNAG6vQEStF6mBRYRfBq98UFCiK5zyoH4iTgPq
MJHDF8pjm7oJKvpIx3tsQVApHeb/u6tQt5vBV/3KL2//pBKzXR4XYMCJUAN4Hyhlm8Dh+KJLf10/
H3bF35mezfZxd5PqfUXyEXnipP1mLSin1iaqcnryRNOX+c/eAxtpnMFZizhP5ggZ0zeOPCCXTD49
iRu6RIrNmYJayrNEoijeplJL/JREnR9KnWJbiiYCIviNPmimpVF0G6gWC3U2+iAl9azGPbyEHLAJ
WjxR/ey5PizoVKu/lI5I/9invz8vkxCZaoaKAvWv4jqjyaZqiFkPVHskhyxgxHJiHtz9a3sRw2k5
nogjkNFD7CAOK6+VIy2iT9c17zc7d5HBqTb8TkLTCUvpvL9LFGnmGK6GlojKB2L5JGQGF+0dp+vV
mICyvsVwld6AlzaGezWTo94PtpQch3CwFUsKQNXsXV+naCs5nQ+bKYo0VhCs4mOsnBZdgKK5nz1U
L/vIaXsxziuZTDTYmLf1cfyRo+ahfEhu2dz4hI5nCY0KsUeP5E+cFIH5Qa+3rOCp8KsmFrpWxjnF
0zdSPvfRagM8zxvic5N8vL5/u2jDdCOIcyFjMunTzFppgXp6Km/Qn8nGiRzyGruWNyIdxYC90xc0
tZywTtGs164t2UjnLhxVF0qAnQFfbFTnRDcCTVW+9YtwjHs32tzI4W8cqIKiMETJXcXAkn6oQCLB
Gtnyk6glb7ezdruf3L2r1EKS1AjZ5ip26iPDPWrP+V80AAu6kCVy/+21WRZ35zrSTWkzowGQPunf
dT87gQTGpx/ysxJED3NgMm6AP8vREl2V0XGGZkqLuxHJZCxNKekoW7sleGc6Z8UIwHoHw+ImvqjX
ateq/CtM4zu9pUXp5JyVzcLqbtSOodQ7XUSCJL3PFdMh6Xc9Xe3rV2L/bbmRyT33qrTuhmmEJcPj
BAWD3A0f2kOHvi6wpR5FIQjTh3cuh7AqMq46moU4fWn6djWaAt50ab6Witerjwnee4aIk23/ol3E
cJqSNmGohoyIg87nnnwl5OOUC1zOrinW0N+tGZpiKITTCystswE9V8g+VQ9hdTtmf2LqL7/P08qh
W74iTaGinDKeF/nBDAWdP/sucyOAM0bDKOmI2CBg9qfCNUHGErvL/ewgIT99RD9aILxKzLi+O/yN
RM4s6UbZ1EMmMTqF7G51NS9FGV99QKdEQLw0s0XWaVcLNvI4ZcNYYFWYjII1Cx/C4jWfVjuhfwBT
RDcyOE2rCOZ1wrqfXDqcrOQ1FjGfC9SMZ5LrgBMsKx26jDI9OacRpu3VUJAX3L2TmyVwmlxqsmLF
S4t2qfxZrQa77R5WNViyVqDR+8HFRRAPVxsCBJB2hYIALaiP1v3ioRkSmPF6gVaZ4gh6PJ/lXhCu
iRSBhUVXFE/nTBxgmfreVKEIclEEnV4/Wgq5j3XUDJv0VjGkYF2pLzCrgl3VuZBGjZtQGtmwP31q
vko2emZvYVZ9jwbmJxWuA3RpQiy9/UzXZoe58IYmaGM1KPLu0Ut1npz+hh7QGe0mpzl0NEywa/el
vbjgksI4ce005+j1+qpFi+ZsiqWaa11FUKUGrJj2mCtf+5w+Z8rioFdckHFgN+vaoXLWpMrVdKJp
CACgBo1H4IIxllOxPIwa9cry2/V1CW6hzta9eZipk17TRMFgriw9NPTBoD+u//5+al5DV5xsKLqm
vxnrjQBpNJdqjnDNlfvuL5As3sfud7VxO5clJ+tA+SxC1tt3+xuJ3FHRVK1nrVkmuP3BxHRn+jTa
4YEGGmjA/geK793IZiOOO61eabJuVKCZOQa/slN/0FF3lYUwj/sx4kYOd1Jd27UqLbEsVQcHEeuA
IOcCFFLhR/BVANUjfE18Ya/YvqO5nB7nBIYp7BRjhn0xFid+oH7xyFoANbu7wSyEeW/axMMZijKu
v7ntF7Hca3DsZQP9p9hTttTo3HnIvqE3L75H55Pm0kB1Yw+st27ly2CPk1xRrlm0bM5xVA0xl9JI
JjdualvOzmOxOlYkuBoCIW8vus3NWBYdY+oy+rnk+mFWnyukRBaBCKbq7y3Jv/v4ts8bEUXeKP2s
ZpOrT69J0tvD8iK43vuRz0UC5wzqVB2sIoIzYFAs7RFT1G52i4Z1zE6gz+go4nMSXe63WefNikjY
IG5doRkAy+y8N0BaV4/sNZhc5UUMbCPaQPb3jbhETpM41SBuVVW7Kr7SWBBl7SsB8mKGjt4NvB1+
FbCaUUOXZEAHaonLtOSHOGuDZBTBUO0/Z1n+7W85PKhcWI9Ntaag+SxvzBZ0iMkpc5Kb8H75KLYa
gjXx8/UpQbp5SlGNNYfcbqQPsfo5m/66rnj7B3NZD3dDrW6eaayDXCnLAXt8WuPjf/p9fnwgzlQZ
KGdo8YEjPncGdddVda6L+M075d818PMDWp3KCyCogA2muGxyOPYxdjRhOBTAgsFyXIQlNKZM783B
RSB3WTNjVJWOzJO7tp9G5WHsIluRnsgcCBbGfueaHC5YGzCZs6jD23MoDLSflTPawBO3o4cxiFzQ
OQvECXSBp7pqpsU05UQb3fxmQuStHBQXvsLX3OIonUqkl4X9VvsR2mUj2Q3YmIV6bqJWWUpm9Va/
P7Keq84Jjxh9It8kNHrN3vwVLZ+hK4T0FB0hZy/Cpa6quo4noF8OXhSx7m0/w7Q5dZqEATk5uYeY
8UH7cH2PRVvMxQEk6SS9WnHd5OGmC0+pqLlT9Pucw0/kpKWRgg1Nkscorex56kS3bTd1qKvEVHWD
KChC/HpmeobkPCAy2BttvGGQBrmN+oAvRoTfNX8bQdwRWaQsm97AWtIO3YFL5yVV5+VLK0hz7G7Z
Rgx3JInZrJOqw7fL+alTzuMoeDyLfp87EiWvpVIpEG+m07nT71pJ0LG1e4c2389ZcLmQVm2N0OSU
LRL4jI76+LXMbhPpHumA68orOBD+dV7WKpjdunRyI3Ach0YSZPlkL/XrdSn7L53Lgt69xc2aGosO
t9f8ZZzIDT0jFMLsKsbDPqwvrOr5R1WujUBOo6fYIFNXYV3s5dGhWaf12JSgCJhnP+bayOHMedU1
0RyyKLK8wc2xc388s9GYEA84sTTRYTG13JjWybQWGHQsqg1PEsqejHb95fpJ7drQzXo4613MwNUK
FYaHI32hymxP/ewUoL1YuuC6oH0Pv5HEmQI9nokmdRRRVywdxq68a8zcC4vaLTOwP6ryTaHUHnCn
/aSTT804e50EF1kNgu8Q7Sm7ips9jcZCMSIlx9PROJOottfsaCXfr691XwY4oUwdhAMgSPtVxqo3
hQEDjhY8lHiXEwXchAirVSSCOzdMTI8qCfEqK7vHuAZmZ/OSECqKJkRSOLskaZjTMkmFqf/cRh3L
mYLsFLryA80wlaUBASJzwzvQbVzfvn2d/Hf7eJSQUO6qLF+LyZ20EfmeQKqflvRLM4taxthRvwvN
9Isc7piUeApnU4IXXLRPDfXz/k5vvqmquwrJB9g+XZPEWacyNvNeUeA/xm78rMeZbpel7oRx+4zH
/b3e6vdRP33s1fJPXlRoB2LJJplaPKwBmHKXotYAsE7G4lklgTrWB6kTYpCyjXq/vIsY7moTTemM
mj1E31C6b9D3dtaDxU3t9NQI/Nf+422zJO7+yoY56Vk9wIxgkGhRq8e8yZwiNQ9pTW8nOfq5DOn9
Isd2sVIvsQSl8/2DvKyUCwQKk/SKFrEcM2Aqh6AIBr+8+8N2lM0iuXsXz2MalyzVVCQhwGMXepjk
9Esh0T8KBNEVYsmaiSIDHwjmrKFXV5HKZdMbbD0dEND6QPxM2I2gLoJ4ANFO1s3RmlsEtdFtVGMo
Rcgwv1942IjgTCKa0LNo0dCBAi0MQKf8fYWDTl0LBG+OTb5g4OQu9/LIocfr5moX+YFuBHPqXxZk
pQAhQmLwNv04vLzNnDxZHrntPnfA0FPt5inFrEvk9yJLKRTN3YZINyfS5XjuqYH0Pbqj31nwY7qh
b9yrx+SmupHd1CtiOxcGXELR3FWYrHxYBwMP2/q71tqW+jY8a7rFJ5C/ubXX3DD8QM3PwA1cfLu+
4yJl4q7HHA1ruqpYdWM+dM3HvH6+/vu7bu9yoHy3JqBwQuClIlQp2h/GepcNj7XQJew3qWyEcN4H
ozMxLUJkC9EU+n39XqLnG/NSXuJFt/Q2CtA+4hqfIkcGxCRABwQ6K1oh55BWWpulLAF7WzImpxru
rSZ3+uzl+jbuvwI2S+SCZWVUF7KoBdLWLzirO1THfg6S3bjlV4zL+wkwCB3RLMK+f9jI5GLmKpdW
SSY4u/jIMqLzITpaoBb/X0itBGpocAanSceEJGBTd8s6dXK83NpQNF63X+nYLIezLfMwRfps4KBY
3n/obDbpCRSUgzHYqL99LJD8Nz+A/VRwcuz833n0jVjOrkh5u8iWiRRp8dcbRLFvPMSvgAL1Cje7
FxVu9/fRANoT+pc1KnNrXMHyIat6N7nz8oSEiqF611ezG+cBScoAthPgWvkoqF+1iMoNWOPakbhy
nNjmcCzRJiArD/UsqFfuXiyqWmC+RJFP41EMpjzKzYpOSHgkhT0CCHmwngkKRtdXtP+Y2ojhVM9Q
c31dZRgPxpxDblAuCUb0MBs2a+hJfzaH6/L2V2VoRAODm2XyhUvS6a28TBEQ02JUvKw5kDLFz6rw
P4rh7u6SJ3RpzHhx8/gutyQ7zG+IJaJqYs7hnWrTy1q4rZuUNKMLwm00s6kf2rG8n1biZx1xUN+6
NXLDA4WdV5Ew+G9byCl5ZxpJqsJkgPZVQqb5HKWFYwyCDst9i4sRACoTnbD3Jxa/ed3KTayXI8YX
EAOZb+CrbCIkCkakQwlKUKHY3u5aio1Ebl31SiJZ0ZGjoKDBOwDyk9iGOzt980ZAVDoiCA32e++P
77JCzjI1kQUoehk8eHOcnVX5ODYUhLOzn4pas4R7yQU4xigpOo3w0oiPrNs488CscKIfGBR9fEhP
6bNodnvXDm62kgtrljKv+gxxskvXuxHwr6QvRXadedwru8dzK2QA9x+IhFC189TFRkrWJb09HkYn
vjNitIxIrvA1v287/j0wi4tz5LiecxN5LLdEemkpvsUpQsVJNDe8f1qspRlo1tRAEfZXzR8luU+k
EB4r+2v2wdzEmnHye8tTn95UMXPjk6gjYHdlG5GcghR9tebzoOLBUfzsltPafzUHQWJYJIJTiXUc
SlNlGcC6qu2Rnib1R5wIXNau2l2WwUe7ISm0OKuhdhmIV3Sg/BnjX39g+zYSuLOZjQrs8Roc/LAc
lfa2Sb5ExPtvIpiZ2hg+c8x0TYvR8m1KD4n+uhqfwvHndRH7TnezDC6cjfJy7np0Kbx1YjD0WgDS
OdRj+EQlIGQtgTcUnQvnDckaR2RpED1LVqCVN1n+UbAepp/vjAHgoDWGYa9Z/MSkas5mTBNMCrGJ
SdYTDLyn+sCQjMfCJo+yXwLKGCOEpgOqClHC/q3f4pp0bje7bpbW1ERnqvw4eHnh6H7ixW7iAHg+
sNDJPh1HR/4s3SLm9NtneC5RdnP/bl2Wz+0vqiCZamoIBKS8sqvMpeXdJMIOF8lgf9+oZWmt3RC3
8CEglqh9OZQW28i6+mD2aNQQHOe+vlzWw3nivlTXepBwyyanvlFbm/iMGrT2xpoBcCBLFblRLxLK
ru61U+Tc8ZJTLapnVqJwuxeAogXzB3J6m8r2Rf0uu9j9dKOvnL3FREdekw5pxujrp/aofEyBUCoh
J616il0EzeQ0n9hEOHvqmef+Zx4gxwR4jOvbvP9u33wFZ5LlBdhrE5uvj49A14nu3lDD7sPargKg
toMnMLRbT/bDp9XrQVKI0errHyBQKR5gKFWSKE5nhHiSnAVRi2lVFV3cRexeF7MbZ4HzlZoq1YEL
yB2sJjWV2oYh4qxiBJW7TwFnFME3oK5/XdDuei6CeM5mgDp2oSXBzGXNsxnfldJPMgli7zdL9k5L
NzK4qx6W1Jhj/S3XQj7lR/2puJOeGIN47If+TGHEe4+h21VPFvrpEnc6i2KF3VfH5gs4QwAqQqsz
rRhgYv58owDI92/yMRHhy64N2IjhbICi9aFVmdEERoRHZX2hk8ho7hdANxI4vQCHXzkCgJa192PM
nvVbuJZDby206US+cryuG6LlcDdexUizHmpI9GXTc6KcDZGLFeked5frMkq6LIULiFLDzjA/CE9A
MkHJ4voiCD/u0wINk5QWfICSp46GIM6gIval65cV3vxXN9MvaR11FCLActybJ4yu2qXlrcBMvH4e
Ijnqr3KiAZHE1KGdgy53avJi4rlnfZRELa/7sfy/OgaShV/FIFqUaG9FrMqSHEZfAe5LdBptcAPf
9Hfg4DmL+A9FR8T+vnHTWrmGNGtRsJXqzyuqqWMjCXZuN9ayCFJCqmYphsHtXDuGmVLmAIqqsie0
ly/aXYjm3fyvuL0xysP1U9pfzUUWp9UGVRKrzHBKUvolryQnTRPnugR2yd/b038lUNZftNkvmeT9
Mih4Rmpl5ci517MK9P8j7cua28aZrn8Rq7iA2y1JkZIs77Ed54aV5Qm47/uv/w4831gMzAhveVIz
V65SE0Cju9HLORm6vbKfujUJtm77kp6Fccpd1XOj9X2BYoJuOSUi1aVxIsO7vKLtcPR8QCZ3QH3V
4dBzJAkZKUADnFeGNSS5PZA1UrcFn6J50x0ZCh0LimPZoT8uf8BfDOt5mZzSAxNqThCM/9NHx+BP
F8xq2xiZ0XbRvSiW2i6WrZbLabwtaS0I4aDx9Ht6Y3zPPLrrUNO34AQt55+q1XQtBqEUXAM+FUs7
O9VoBO9BMIDWKHepcbfEL4b6UiYPWSp4PAvuAQ9aPo6y2qKTDtVvcz+k90km+P1ta3g+Mc4V1tkg
dZUMM5VPtzqAWJLDQl8tEU2qUDE4J2gbVq/IDeqarFmPIGTRGle+NVHUwCjs69wI7rbounHWY1S7
sFxm7FozS/OpG8v0aA6j6bZdKSw/s0t1wY7wncWaZExFaqH83JSO/pVh5qua04H+i/TglpD31fjf
bAnfZpzoCjorWYu5nP+CTXFCOXWTz2Bgm+e7xZNPK12iN6MJJS/nW4qgQhNhojFTcGnbOFPRUxkj
PQZCZuOb/YjuKVZxRuk+cSyKBjtgIRxFFVeBwefbist4HgDZBHOhDTWQnO6n4bmfAbpuviS9EB1f
oIF8ErsZM20uF0R9FZpfYyd/qPw8BUVmHBCHoODhjrdI5xFH1Mq8/cBcHRwXPRtgdbJy8M2/JUTC
IxokAwUwXNmPg4Up9Mg3XVAizYcJ4JX9XexRT8NEjMCobGeZVh/BWZW8HeeybVFrGRtn3Jl4xNNd
aOxq7MWu2I37QXKWX5d9z7ahNGUdgEuIT/lEUL9YSz5bKDLKkxEMleXNgBu/LOIvVuwsg9NZWw+T
FgYFMoJFA52JumsDzIQ2v+Nf2V48rPIXf36Wx9a8ClFicDBX6B4cvfZYHFgyGHjifiE7wMgNwsRR
H5WjzBLeh/ZHeltdg9FFsKnbV+b8AUzLVx8wFnKUk4wNGISZq6rHSv2+JNdp8Wp1ggfGX1TmLIrT
W33IaTYmMDjsTcbQwKaX4spAW6ruZvfU1wSvsk0MfktGy5ChwPtoFueR4irMyNjBRQBs/xmXMwCH
19fqKA4XthRzLYjzRXJZMKRjvNsbqSmPk1mSoFA70dt8y96spPBFkUGalqlscO0V8pDGz0Yf1JZ/
Wf03s0aWrCHJqqDAbfL9T1OWL92cImvEwsv02ToOhYNsZ5D4aJk5jZ4NUKPxMIO1G41CXvd6Wfz2
Ct+l8yl+MOxMS5mgazlVUZFOr6L8f7OIjHFL31cr5LshdLkblylH12ZUxYFSHyvzdUyeFvVWU0UP
xG21OC+H03dbLyJKGvi/Jlf9bK5P5pAK3lCiHeOscIZBN63TKogYkRAvC3cp6S42qEAvNvs71rvG
XaXGtiV9BosXXA4G6zzFr3w2NajdZOjvAIzfz3H/GWq6tUjuUtWgz9CaEvUe2mToWR9a2+tCsxZE
WuwM+BhlJYV/IiZhPikSw4Xu7M5RAC9US94SHaVK0JEpOCiesHkyYKfMxkZj4Zw7cZw4SzU7GBoX
LEegcvzzsJ36ico6yovydJ8OgV4IYjrRdn1wj1FlSyNMeG+WT/rQuRVC4KXTTmUqeZeNwaYrXh8N
W+vKM6G5lBh5gh6V4lQdcuTsGXCQHSRO44rJnEQbx85vJayoljBGQ93g2fS7KQEFZBCVfjc1gLU3
EwWspsCg/VNC1xdpNtUjCszjVYPqkfRtEo1kiUSwd8x6Ebash1LKXstZ5S+RvO8i+z6mPy8fzOZW
rRbC6YBeGHVNBoRIPY2CSMuDyNB3l0WIFsIf/ZjFOlBKcRrlbZZ/iZbcafXgsozNcMRCoguhpA1a
Sp7hXhrNMIb6ogcK+oW6IpJ37E2Xf/m/teFtr+ksjjOhkpJk9TDg6mSqfYyb1M+y7pSMomeJSAxn
NmmvFKS3gURhtveN0jm0+yKFQnBApkkfzOZ573izqUYAGZhaaBoedg8qcI5td/Sr79RtUNUS1WA3
XfZKGJdZkwwr7JUGMXKUWM7cP8cWeDlSP6rrPUmfLmvFtnK/nxJvQEPoXRdFGNZckGO36x9IhV4W
IDgfk7s9U9ESmlaYscjC6NCYi5tn9KeSKIJgW7Rn3A0a+3nW4gj+RjO1ybUTKXEqNkNXZG3q9KDv
cuJeEjiHbYu9Oii29pX9MYvBjnUJKVDjOjt0oCgHteBxwQOmA+DDp8JhhtJnyPhP1TitoLVdo1Vn
QHupKbuJ7adY7CxqpmCX8qOen4VwFlXWbatvlBpxjyZXx0nFYzBdErfOyydCJzzxZbn0qi4UdXVt
a8lZLqclsaz1kirDj7d16fbVk9IBN7k1BNGCSAqnJGafZ21k4EURK/dyulPHx85wL6v7ZsCwOiVO
JRYk+MFfgDm2QqEoAV9XQ+IAPsGxI1HJb/vmnreMfclK+RbgvTYdBa92j0ppbGVOk4gmsbYVXFXA
VYA3EgCMOePaNl0TFSFelOVv85a1EUq75QHEaqihYxhF1EO4uaJ3aYgQ/1wRaB7K2QBkvbegg9p8
aqtPdFRZq9/nblBpoqOkrOEAC0XfF5MKQAtRBWZz/GItg7tAk2wlqTZiDWoQ3RnPtcvaL9sgd+dX
442FPNvZARoxjrIoTbbt31fL4+5QGhtgwtXx/Kp/o+IIdk7JpSctAGYHSF7GK6G8TZ+4ksfdJhCe
ZBEwFMDK8IT/kb+xXuXD6DOIq+Za1IwuUEWD51KNYjCdqiycVANdc00sz/g1HRcX9K3HWAh3uWkp
VmvjLlcEZIiwkZDcLyQwHJNTmau7Lv512VZs6ztBR7CssIFU7sBqZazrwkCjlxXeROVNTASP5e2E
EJgf/hXAGaOuhjpaHU5IPoJn/RqzT8B9ApCsJzod0Uq47ZJAbNJpA+inxvZkkr2kfbm8U9vHcV4I
/+ynUZXSvsPNlb7LU5DBBEn2ZwqawLV/3y0uYDXKyYrzCBpWq/OVWhqsOewhJSIUzs0y+loOZ1Qn
ecCQUcpQEY50j5y9zwwrmvsSV2Icuslu7BwRWtSmX9fAemSDv1sz+U6EfKkMJR5Qe86bH7IETA79
6xRezdWXBdTxjQgDd/O4VtK4nZyyMlkiCy1v8dwYd2mX0ocqAkitOg0iVN9tHV/J4naT9rIO4viY
ZfBQGoC5Zehmyi4XjsNsevazIH78Ge4q7pIFOtio4DPtrno5ckFHMxiiqHLzMq0EcW4KpOdkCHV0
YFrXs8uoydraYSjC9dcUTzWUuCNneb18v7Z9x0om57YKMndVHKEPCiPP++qg7uiRlXUM1P8gUZxB
3gzXV/I409dnwMIhDSqMuVkCD7EJZw/wv/lOz3odA0AFuPNKqRLVcNjOfYhuV1LZzq9CJmPo2lRN
FQMcBqPi6G2mO1lmgZDBrupTlCNTNYdasav0HjxGQ9i7YQKqwLgcPjPnZ60+hDPMFhloYTdovh9R
EDBP2rIXPvdFWsSZ5KyRNDmekFJIMH8qnTCV8R9VhrPJFsPda2N0ZrBZJwPphDQwPONAnGHHasSK
8KaLTo+zKnop5RL9Z+bOfCOiBenUFQPaA3vS4fLiNg0YUUy0WQKa1JI5UZXZhnnM8jGR+pxapyqn
iK4F2rhpT84y3iYmV8oYGXEmUQtNbjNm3kxyC8w4ZzAeExGI7abpX8nhrraeYmw2zViYtuzN+IqB
14Mgpu2PofqU9Z9CurJW4rib3YH8ryRsJq362oNykEFADvvox3zLkIxAxHyXv1w+q82embVE7laX
iZEpeoOaAKM4BJPoW7v6srcOrHMm2mfHzCU3YgIRgY68lRBW51fbMcp7A7I0i1YFS2deT3Q49LPi
C5bHXj0fjNZqQ7mLjL70Qp9ryJmBbaDvw8MbtoEDlrXgsiTRgrgLTak55WUGQdJw1c73s33b14IX
2CYZ7fqsuIvV9kYnZxXyC+nv/Lk55IAtMb7E16buVC+TK/sauriMB9yEzyxNVxDb6eiz49N3dDS7
Rqa4z619Ey2npv45dQIsqu0HCrGAkWhpsg5JfzoXGpfmYrEGHX3yGWlw+5QHRMNrr3pQwZFtf7m8
JJE8woUJdjqOjTJQpvYtAzfwm5fsKrqRgiaw75a7y9K2deN9cTwghVL1pWyHGJM066+JeYzmW1J5
l0Vs0rlb5w3kQdclRN+xwXKsioIODxnTAwoGJSJ/fop3xY/sagG7YHU/y073f8DLEy2QMyJLJ81t
gmZDdCA9lu1RVV1MwV9eIItEP17k8x6yT1gZDEvtlrKmcPr/Mr6MPmN8EV1joWJwBiNpqsVAZgio
Nn6/W9BgkXiTI99pxxpgxqIR5G1puk5QLMJMgsrnd0GKkif1gPx7dGI19MK3DvKtAaDrjpGVCHSE
ncKHLVwJ47aw18wlnRu8Mwd61dMHw7y/fESbWrD6fX7rupIAv0YCdGv52ubfKb1Kky+XRQg3jDOz
dTSapBqQt6t3poO+Vgx4lW54Yo8W+UqkDOzHLm0YZ5SWBBNmNMe7r0m+2ZJHZcvVw+exABCjCBJ8
82wM3UQiw7ZNsHX8qd5hrao1KI5h//Rdaz/06vfLG7d5NqvfZ/JX16fKqqY1GYGBrN8P8lPR/OrE
c1Ob+7USwilYYozV0DTGhLuDNKQHaAyMMoGzkAFK1yfFRQ/6dRE0viTQiu1GlJVgTvP6QpcaheAa
DVak3HXz0t/QUVM9MN9OvtrKZtASnfhqk4R+2Vd2UJOiHZ1pMcf9iNGjzNGj3nL0IY0f5EFRJGcA
rmN3UJN82bWyAgjsRF9Q78tLOxd4V/ZtH5Rs9e2cRksjINqjCCdTDre0OUhK5nTWY2EKsepEgjht
riulSYsOPLBsACG/77+ZPxaGra81DkMVnIZdDeiz5Okz4zvWaoFcjkGPAUxdNegZs+qfqRoD+lNw
/Juu4V3AB+qZsZeUrkY0CdfQHVI8vRlauix0DZevEKgl/rxC6VyURGrg5CTtFBYPmnElZT8u39LL
R0Rk7rUxl91SjQSNMzXgjWLk0JqraXgS0+mKdoyzNnSSMD8LtGA8M1jYD26gAGPSrVtjUJWNA/SH
GhSfKsJk804IZsN+/O8KD0KnP/dxlPJ80ZkbatAZpJ3S3bTXHgZXBS5Q44afxH05KyDmuP4UiB6X
uZsadO2QeU+OGjglmr30JCNCOrIJUlG2cDtMX+kjZ40iBVYiTLDA4qThbY+HI94dy010A54QpwCW
CcO2t0WJr+1ttVU07JiabhJulUWLdmajx/jKeBxisNTHxxyXuzyEj6yCEXuWe1lXt7u8jHeBPLNE
h3oqISFhXV6AUbwZwR+ARv5b+VU91F71bOEKloL7sZ1pW8nkjGU3KCNWbwBHCjYsvoePAah27Cbf
FWxtCXw8gUCmix919X2NPM+gYpXhDCgQw+uBQHIrdU3xW83l7Pflrdy+9mcp3NHVpFajpIXf1MwD
lYNh7DzQNIa28JHATNSl5XCaKQ9LZlQxkqPGvewaroJuzX9iJ/VKZPWZN7kkijsptZ1KXdZAEBqW
vzAEAwSDWidOXvxstWY/EVH3pGgLOefWq3OrJDVAPfu28iKUCGfMcCUnSRQSbpcozxpocN7Mnmep
GthZtbvuVO86xDmGWwYF0iUPs7/sBhCSS4fEbV9EpydYIv8MN0FGjuIDLnjf/sCUtIoMuiFd1fnh
Pykj33vY2EpVa32FzExVfhuMZpdaPXJ40ymNqcCECG4X3z6TyYOB2ABhW1F9CSd3KahzeS3bLvv9
YvHPK7tUDa3FPI6XLoVjll9b7BlyxwIpIqtkch4tjscmn9FKB50gR8n552LpNwb4udVT6luC3Kcq
WhZnL+ggA/2c4eHbe/q9OkwHe29dxw9N7Mi7wrMOwCo6Zs/1IT9MRwlDjIHs07cWbJEPEH0IZ08M
o5GXysYDqbVfwucWgPza8+UTFCk9Z0aovSBRg1ZIT24zJ6SP0XCy87tqFCi9SBM58yErSm8aBVy2
ZZ/a6WWwBMsQbRRnNWq1tXF78ftlfUOXxCuoX46pd3mvBEL4wTOrieUBhRfEOdFLXl4VSASS0b8s
Q2DW+Vkzo08QoZZ4regpgJay3ln6sHaSKD9mXeiYWewqdra7LJOd8QdXYgJITzGIiX5YFvms3q5x
TEJjITrWZbdu3BEnrPea7YdG64xtLtjE7ct8lvZ2+VbSrN6YNGtEwyoJ0hitEkDA8FD5v2FTpMY+
9kVj2oLVqewGrOSl5hQuGA1n77/Ki6Vip5SWm1v6k6bE/pCmglykcH3cjZriuqEg2WHrM2aHoBsz
dSfXDFgna44xDVE/5ubVWu0nd7UKkiYtSbC+EHQZwG727boUKMimUq5EcLerkSJ9jGtM1CzWE+qw
zlz/1NL7XHso0ycNLQmX1XG7aH4Wx4OV6Jg3m6oKRXOqz4qHzi/wkJmS+jRQUjhJbgFO0k57t6cd
uSNtOzgq0N8FH7F511ffwD1Gm4WAvQbA8p4cvkRLjYbnn6gnChybSIj6p2oWlVVSaCJI3geg4JAr
Q8KYj/Lj8nYK9EPjbreErGjYLbhvRnmT0se6EZQWRItg8lf3ywYkg1brSL6n1bNmHJv2wRY1pWw6
qdVhsE9YidBGJS5Jjed0qb6q3dNia44SDm6iibrGBLZC42xFH+fmrMkNe47YNgazifQU04oeFVAy
7aK0SH11EqGDbz9nTUMG560KWhWLu13RXIzoA4bBwAvvi+pK4Ifo9grm+JUjK1VjqsNFOU0QGm6f
2rtQPh9KwlweKzYuG+nT9dwggCHakciDwO+LxHDK0QNtdAbJCt6Tk/ItT40XvVSdsJoEt3VbQc6r
4RQkUeUiqwkCxKTRnRrDItJUOJqyJ8b9Zy7TWRCnIEBMSdSJDTES60YtnyrNv/z72wp4/n3OeWiN
Yra0w5hVZyg75FUCrVn2uU73U2/dR3UnELed7j/rns05D4sSmiWG2Xt141tH+4qRrnZOnvnmsQPa
sqhCIjonTtWXerCG3kKmiHbUl+kh7l5t1uHSdv9JvXW+WRdP46aOTfS+66mE/ZMAfTz5RrnsLx/X
dmL8ff90Pme5NCGyywyP+6txXUTIt6luf4280N3g6veqj5ysR5w+fmN5TNzh9bL4TdxqayWecyAL
QC2bVMbxkWA69QFjyxlAfiaDK7cVddRsVvpNGwSkuq3LFo+VmadVLesSoEbkCTimxnTfyrI39Klr
QF21XPfauDlG9RzQIv99eZ1MLT4GqGfR3DJra4yWvidsmazJYNhrQXvIfVHf06antNACAtRncAm+
HfbKzRRNL3WS1CD1oExunKf7TpaDyyvZbq9cyeDiipGkltLokMFy6QAo0PaJJ7la+wafkuyrawm+
TdictGmGV1K5DURrZYr+AqT1SNDWLqu65t/CA/oMAEqwfGfUyhTvd4FR3t5O8LmjZAk4OIsZg9V2
oiNqUE017AHgWXlTb9wSQxXEHtu+k5G5/38ZnP0aB1Nqc2vs4TurU3eiN+2Nsp8TR76VD/1X6R4w
OMcOYPWCy7C9n2exnB0r7RKjSRb2M5kjbzGPhCIjJso4b6IRWOfF8TOKY2+0MrEx89TuzBN69t2e
gRDEO4DGp0/0tPymbueiDnPd+OM+fRH3QW6foI2JAV0xdJvPzlZkJi0M6eTV9Dq2Tmn0qW08/z7n
tgHuAHc3otd4Uv6nLkFafimIqKeHqfYH24Gul3/XwGkhRWzVxwrW0PkAuMRrrNn3voJmjbdOc4Hb
2e72Wknj/TctZYXGeLqY1KsGx7qGuUTKKA/UwwISc+VmML1phyGlQATOtOlaV5K5mzCocqXaBtZZ
GpNb2tdDck1J5JTyp9A7rZUkXvkHu87VBB0c2m1xYJMc1VXxrEEVMegg2M/te/Z+eHxKNhxrqRt7
u/cm9RTrN6R4pc3jZYu8GXHZIKwB24oMqH9OP6y5B2ol08GE5m6qvRKU7csoSPPXUBdYq83rdBal
ccphhnXbFwY2rkifQulnO4vek9vxwEoCpwT6YOZ5EqK1HWlzQEZqe+NOC4jf3orTDtuh40oWpwap
pOpdlSO0n4+KT1BkTDF0ygbCU0/MBMQ+/MMtPgsjLDhZ+RItGUtbb5beS2PVaW1XRjSXPVqlrwDe
LR4+Y5dW0jgnjSm/ugEeE3q9Ssvp88WplZu5F2XCRGvinLLep3YPDio4ZV12QrIHXGVm+ZTex9Lv
FHWBy3q+XVhZLUr7cwtnC+hpkYbaFKtIoyPas4BTlHnSAw0MoAQhCEAaG4/NIHoSSN68xSvJ7F6s
Di9UVX0p7GRG9GF/xcDAU+4Ojnlf7Tv0YjcBiEg+R6FsrWSyb1rJ1EZ1SmCmUJlQvozyPuoXZxTh
rG+n+lZCONtRTFlGNUWDecpcxiif77V9C0wOlATcxGkjh95+qiKwEsnZEK2Ji9KuFtC5D6ZDE+XY
6/8biHW4fGQCS0U4OzJJZEoJBg28RLV9zO0csroX6KNIKTjzQcM5xCAFEmyTjZassC9+JdWMSrMp
nKsVLOYDe2ljY14lQhFFreVH8F8c68YWRRnbMgzD1ohBwIzGHYtUZ3neEGxYcYqCwTeOhY9GpoE6
xi+gZBzlfd05QsKdbdf1r9APY1NJ2unGSHGjw/oZVLOO3L8qKPFN86vd5QJP/BddPwvjzEdrq0k5
hDN0/ef8TFwMjV6rB/1I9uWB8TKJwplt43gWx9mMSptKE7m43rNjsDFhwLf7X2d5WW06SWc6ligK
2G62sM/yOHth9morgXS4h+eUMGSE99h1eT/8sN3ZH0/9Y1k4wOQT7On2FTjL5MxHT4su7PW3HHP8
OES1r+nlj2EQidl+JK3Wxitn0fZLniIDPPhhYO7LhxQNOtap/lqewElyb94ZuwINJpdNiGhxnAkx
MaKoLbY8eUrkWclVkz5Woaj8vBnzrhbG2RDAyKelqkFJ5A7Y7SnypknumKEVtFkqsIgCUW81i5U/
aWMzAdwdsh/ZkrqAmP5G9egHVZaraOhEvRZ/CePeFePt7ythSlhESTpHzFWzFtzWlR7Sk43GJsn7
HErEeQ/fwryVrKFJGrpUOCfzkQEH1oG5I7cMBA7YIZ+L51fCOCNiD6iLNTP67xpjT3UnKe4y1b+s
d9vVo5UMznLIxhjHPfJFiDYAwIi5LyWQgDNue6JGuy3za8uygoQRvIbM46NZC9C+Bjawb+aJ17ZP
YT86ErkGBI+VCl4Om1d4LYu7wm1VR3A9yIB1nnxTHEy/ekRfVrAw7N2AUQvlPvVFuiFYIN+pIulg
gY+UHle4nZwuKr2GPpbzj75zu0zUpbuZ7FitkO9VoUotZ8kUz14buT0w4tug37Epi9pNgRSIHueA
7GcgZ97OvuHPSHrQl8uKs+XC1x/A62ZIc2me4cKH5SarHpVEUBhmxoh/wqx/n9PLXC8HNEEjm8MG
Edqg2zMw/8910a7FcI5s0KfSMFKof15jErfcKf3DIlqKaKs4x7UQpYzHDM/MYXyOOl/rBAzEm2/L
9SI4dQemVaSOGZIZ7Y7RTdWB5M53/5Af9Hv54fLBbyZt1tJ4V0XluKw7bNl8hMU4aJAHhoLEyV2M
uj/nX0o/u1avYo+I/JfognH+S5LVPqlU1vEcDb7UwI9F3W1Zjod0UHwrqj/hklfr5PtXZt2KMIyI
EE7BGPMwn/BIclX6enk3BbrBN7Co6VwraFUBZr1K8DJ/CUWNj1ueeL0K7tlc0FwrARQGjpF6j1n3
0TYBhXBQUxEW4eaDGVTGuqGjJ8ZGCvvPJ2RoaoBSMxAS6g6SKbdGYKLnl/ljhl1inNqvGJA+wSii
PSe4vIdbsdNKMj88F5FxMkOCsk4SPcjzFz156SqB0m/v4vvi+JG5iORI31CY22yZnFx/0fNfVYWs
lOBhtK0NZzGcUdWUwibIh4JGuXyt81daCsKyTW+/3irOqqqhDaQX+c3bgyvWH5DcnXaACt4L61/s
Uz/a7/NSOMM6GwQDCjPL+SPpadc7uhuc6LcdZLv+JVQYfZB7WQv+YpfOEjkzOyYtilENakXyPRtV
ZrzU5kN1Yojn3VXceMPzfAIexz4aRZJFa+VUP9KVbJh0KKAOtVddsqP3xEsPs2f4mBYVgodtPi7X
p8hZYKNEZJ21eKGo92ywKd8vL8VL7LJBvf42joSlqW3De95ZzvDKEYmUmIVuNYaanCWnt5Uqf01y
zbEk3WmrQuDQBLeNT0HowIA1zVaG5SWAJpcOY/5DLx51XRBiiMRweUsZsVqpD8z3z3MgVbdRcQgp
vEoqonQRXGuds8FJknRTOSJWamaQTu5SQ2CdBOejM/1cPUrywrBHak+9FxXlqTfI92iIfCpptmfb
X0lIvcs3TWBveZxlKyrSJLZwPJP93Rx+5fJdI8I5EIngrIcedZIZVhCRSdey+kIazxqeP7MKEy8S
lENNcAn8uWlLV+c5TBRIVe3wttGV27pudrkd7y+L+ctlPcvhLqupInfXxui1JcG8k5z2GyM7yUGQ
jAZOQOzfqwJl+IsdPAvkbitNh9zO+96AI64zp31ovuinzIu8bo8ir4eJN7txQgcMBrtJZAm3j+1f
0cD7/nNPAdqYt6bJ+n3myR2S2tHp5Ey5YIUiKdy9NdGeuigVTi7rbScPnxWJupIIg/IvQfV5Ldyl
reV0rpoEzTeM5re/UeBOCGgJFJec5L0of7e5JAUFNcxKAdSJB/aerMos0hGTAYN9mAGxEV/b8Wei
pJUIzj1qpB6qPEP6c5qkwunKbhfqw61ZiqKxTWO3ksM5QzBmg7iajbfZ5o+Oqhhd/X75Rm3vlWaZ
Gv4B4Ys7mLzB5E6iQQAJZVfSvylN4thF5vw3Kdy1rZUKnWsFWpUqI3GySHeU6mpePqPJsD//LoW7
qm1m51FBNAOzqN9bDShG6XNniOZBBPvFFwNjNKYPQCtAc1U5O1P2ZSj+F+UCY7qJ92CfV8LH4FZT
ZAaVMQg/u/PsKICaQqWbvQjVn90MPCHJjcGQiUjTUWUnuZ5EScBtrXvfST5An5MInMs5WhqHMb3V
zPYakNUCjdhMeq/XyHkMXUnKKEo0KN51+wYEmSnu8jLsmysGlIhZSiDUPIlG/rb9x2pn2cpXzt2W
+yiPTQTS2i3rjmgD+k1yf84/id8haHFEabpNHkdbMTXZ1mRTtXiYUBoNdVJUKgvc433rLj/GDHM8
AIQ8VLsxdlQ0Ywy7/KsMGgWAkxzUGxKYXy7fvW0X9v4NeL7+uWYzH7Rm6hDgps8MPT39lruRsvuJ
vssvbAo43GWoIAbiDp5tNVZljKuqlqKgMvWn4ElJgD9nMTvs04f6KvaRo9zLaAHLsQPTHmEVeYT7
VNAnVb4sj5eXvXlRz8L59g26KNnUyQCsKDSnAISO7hVEEPIyq/XhVbYSwbnOeSmnHHPeGCwioGlB
D1H2m6ap0yrgb+m9xRbYt80IeyVO/XM7C60bEYp0hjfUmKbWnqLue6beN0RzL+/cZgCsEsVSVJ2g
8Yq7mRHA/LJQgpwacUfTO6A7RLY8dpIsiGOBcm6v6SyLu48q8ttV08AKGMWdHF93MSKD8KYZZYG5
2daGsxz299W9V2PJiuYKkGy6njhltrPQc2iYgoTDZoOlvdo5LirIjKm0ZUbHlJ0q2O7yRttLu9Bv
fQA4eQBg8EXP9G0NPC+LCw+0uhv1ko2ehWr9tSs6kNH2btLHfmxFP6ZpvjbKXHBiop3kXPky6iQD
PQv65roa3AhuNgDGWSREpBac5Wh12siSBbUAn7hrhl7fH9DG4aSD4AYLFsO/jQt0tWeqPhreMl4V
+vWiHEtd8PzeFmECBEhleHkyd0SgTiVh14BlpsGorWLI39thhEs3BPlVdlE+2qKzGO5YpMKcW3NG
N/QAMPd0ATajMv2+bBe2le0sgjsUyQhtWc1gUROaedMQHnID578kjSeR7jRokeUYhfrtstBtY/Qu
lK99KrPdG1EHVmekqh+VJXYkzIA3uhk649Afx1oXhap/ucRniZxVl/PU6kC0jnavZ610Ire8p0c0
K2eLWx8YclN0LaIa29R2TZERfcsYWub9pG61UWlnMVgNMsuRo58TmKuN4S7VRWBvm0pyFsTz/KEn
mtphhm6UVHru6dUi4oTZDq9WAjjXMZl92PUUuRklc9+o4F7SAHii9c/ZB4bTniTu9HpZPzav10oi
50CsOusjTNti+kZrnbS9oxUGLPP7y0K2I5mVFPYVK/eR2S0lPcu/Svt+Z11bgXXPojjF064sj56U
o3lUv4bOdCMG9hItkPMpsrbMHVrogQdbBmb0xYzdQpQC2Kz526vlcTYqtusQ2JR4bzQeqzFUqDXg
feZrO/VF9KAVLYezU9bQmE2uYDlDpziFtpsw+r0o+8vnJdJzzlIlvb2EeVog9jNyT9OoH0WNd1kE
+4kP9va8ZXx/PKkyBjgFe5uB11EqQJrwNIJcuidON566qHYyZRTEMNtJlJVMzjL1Y9PMGUUej1Fv
Ja+s4gD762rPbIjiM0CvK52wuWjTRDFX6SpMMVmD6iLl6tUxAKXiSLCPm3gHazmcyZD0WlfGlJW+
ffqdweVGGDdgUE/DFYPMjbzBeYkBWVR7hqP6uVfcZCg7jKJy6LZeEkxAgqICk+jcI6mxJDUzFXwG
TQ6mugvHRyKi1NvWyrMIbkdH5CbyYVBYYtkfh3sZTKGXdVK0Bvb3lZVSdIJ58xCMNSQmjwOZEJfF
L7r99bKUbQeJho9/t4qzSEtFtHBskcwBqwZGGw4NoHmewFLpdc+hU/vqnj5+ZpyH9Zj8K5IzUFVm
JonUorgwLt+67LrRBQZ+M7RZ/T5nlaQYjdaZjqbrLHlA9307H/Ppa6XrTrgcSlGV+i/3+LwazjzV
FPZWp/Am8xEP8n3i565yXx9Y97q40W+7SqmZtgqQV1kDY8mfWtGPg27qbIC+1sLkocU/5CoxnWGm
ZHDkMILYuch2i4meJS2j3pDNohmwbcV8/wSV215Fz0gYDQjnlXB2svwaEJwuLuGn1P8shdtWLQvn
yo7RpxRWP5XR17A8m4qeeIKl8PgAZdcVPVrZWXscAM6ALVvdjdesCJEBBbF7UGD4A1EWSSSTs/tm
Aa4KOUSeodBOal04CzmasmDsYDsGfd+8D3ngMK9C24bLXNJTpYD47sqeXsNEcM/+YjvOYjhrryKz
mWAQndVvmJWvfDq50q72GIJt+4haYRGI5ni2ze5ZJPv7yirWMyDl6QKvmaD6pVyFvWDn/nKdzwI4
s9soel5lAzqSklN88097VYvsGiPrpUL8ddE5ccaXZHGtEJDueZqKFv98n8qaW3QnBelSgZlnduFj
hHNeFmdzwQTcAiYfE0PyTJs7ObQKpwH+i6t04/fIjIejihho11aV5uRxXJx6IJDuBd8gWi1nOKrJ
xpRxjhJYdup3IGoJkE7BrI81gnMdjwy3ZrjpidOLooHN2Wr7bDQ1zpaUFulikiKxAmN5b/rpEUPO
aA5ggLQYOj7ZuxFT1tNuPOA62ne2KAH/l4fU++bz4UjcJB0QR/4fad/VG7eydPuLCDCz+co0QZpR
sCxZfiEctplz5q+/q+27PVSr9/QHnQ0cnAcDU+pmVXXFtfBE6DslANauL50xcYlxUlqoRholmtMW
XDTbcUh7uH5dokZSYa4jkjwgub2o/ezg2/uCjyowSLa7AFdWEjOGn6YTxpoHiwEOc+GuZ92hEy01
AE9EeiTwoGxJs86moelkvO/Lg3S3QqiyJ15/1B47eB7ZS33pVVSQEYlk3E4uVcRs6gm5thp5Zpo7
SS47rVQKzFQkhv77xrt1sz2rRQkxALZ2InI74v/04SNlsos16KzTKcZCbyRslq6Jryb3HZ6h/pdA
K2j0e8Xd6Iy7qZFHWYqNeXqwnIDbBcn81wwdL8piob78zwrBOJYVxe+mMTGOaC5oSNM12fVlmZzW
bw7aAwaq3PFU7xLh+io3a9RBaYV2iK7obAGmtvK2a+hw3RislaP6zc740jyCr9kjP8OD4Rs7Myi/
TndTjI040UPItfGNcObtxUZ3rWTDhPgIkRFZd0N5q0s9+DOfP/IpN4IY1c8sw4rUGYKkffeLzsGj
0ePBAjAKj/qZCGOL7ys34hgTkLtCaQmoTlFxlz6pbuwCA/ald8hduk+P9uFD0wUbcYwxhBlGNuUW
7TRjCapOdxbtuVM+FDFvhDDWMLdhG1c5DTOVp7b15fElIaJQln7vdxa3kcHYQFzXdVVFWOdr/Pyg
AjI08e1zGERPGhYIQcP3KFALvjzdsi3ZtmyiM2rRQSXqhSCJw5S9PTj6r9hVnGK3vGbDTg3G3ccW
MW39IpHRDMXEnl8apeAlzw5p+hQlO1MXlPf5RnURwWiDgqXIXjPgf7HG4qxz6KjDzZoec5FRcf08
HIaGPrICQAEmIIFjXLM6pmPvivoPBjl+FgbI123Rc8IP0C9y2MFjqdSVuc3pR8L0O6VCpmTb5HZ2
h1t1X7rxqRK9zdxwYCORUUMLPNkyJk6QDnjtrbxbXBpCA9kicuj6+HwWo/IJD8lcptZIS4kO0+yh
86MCbDj14k+Sa/j1L8uNzyCp3QkfHO7zdjklmzf2UlbUfQmR/26sh8EKABRauRNvrPNz/o00JmOU
k3DITTDHYuwge5x24z7cN4f19H/o8XOzhI0keu5N/NGr45Bi2w7BOJGCJTqq3bFMA6I8J1hlTIJi
ORd4zK57EoHGsKhyzZyVpTmhoqHFj9FyNCRBL014fYynkonWgVQBLwqpjS9L9zntQ/R/LK8zcEZp
8sMakwyViuH7RhKcjb9ttblQxmct7SpHNc2Q00N7qI75J6v2rRZ898gnA4SPy/d+R7sM/ev1S6Vm
9v41+OtgWPg5bdZazUiRaqUGWv3zs10g1RseJeXWlHNHEYGyCvwZi0cxZWjH1woi8jEZHFlTg7TY
j0Ozu36o/4gNLqdinMtSN6m8gFwRzmXyka0CBT8D22cO7PQqABO2qFDJD/Au8hjPApy9sQELIq1v
RHsDTFt0cag8ityJwALY9LCOAGI6LdhRSsLzkIDhQhLZGP9d+3sQNiGUZGvGXKiF/TtyJ6n3UWOA
7KNzlljzrn8igSKw2aA0prM8tbA1k9RPYOa7BVvqUx/bgndaJIYJfufMaorRHoA5ONhn9GHdrrLP
APA4XD8Nf5XwYr5skKMsct2aKfoIFDi/vI++WT+qRzruWrjhXlmc+jcLp3TMwYVOya80wR/ANWMg
JpkAlMH2EGFc1zKWUagM6F438muBGL+/i8q7DKiE9foqma3IW3Fjuo04xlsRdezDkg52toi+6ydk
88fab2417PBSckxRJZT/cm/kMeGWpKih3FvI2/TT4JuIIBNfcuVDdkB7GTjY7YegjQACgea8jD0s
gM+9fd8WQG0t0QxL0yx0O2LEkI9N9jQYomCca28bOcyL3WYkStoCZhA9myg1qf5yQlQS9E4YIw6S
A0yYf7XvRSkhfwpzI5bNM+xBzo0SqZr2ida3smNg+zHmS6dA9s71QyT+gjQgePfObCSyHhmIunkK
micYCB0FpLWfcW/g65UguGtEtVmu2W+kMf7Yslvgw5bw//pDfRgPf6Sp6CvO/vB7mkPM/i0Qya5m
g3dIapq6Hb0kwnbqfVgEcis6Ft/s/mqlyWhLCEIks01/d4KH3CnvKZm67ep3MmWljf3Ik4Lrfo3/
kF4u0qSfdRvn2b2VrS0Kkp2f3mc3w2eUK04zNt6aQ+7nQJcW1Urol7miJywFeKJ3djPQRCQ90MJv
i5VlxW93onkE/oTu5mCMwxzBL5Q2IUoyWEuFBZTAXXJ0d9pFfvs9m5zcmTzKXSN5M913x5KJ5E21
f/12uc/55m9gvOik2GmxZCNGjqKnbHlRov313xepJOM1l6lUZamNsUKnnPRMcvRopw0iEj/+zurm
FIwvUfpKidSswwTJjvJm6K1D6ZJXLKxisg7Pwugb2I1MMQccCx53vq4Qg5J4Y43ht5fbKKfWh1kp
o7eOL/PD6r/EYMkZ/jG1nwu2S6QnoxQYA/86L+KY64y1Iu6kPsXcr3zXty/EeFymTvCy0t94r/4X
GYybLJUwkmMFD6stly9VZR0nU7tPlPVhSRNRt+M/XoGLMMZLlkOe5ZOMV6D19CNBv4NuGf8oDuNx
9GUPXekbUZwsuEIW7lSSwjSsVEyiFVWCHcjGXbrayXTB8CC/NWf8PdjvaG2jGIWUSsZI2xrWHYaB
POom25vcWfDYpA+ioFyghb89zUZYOVtlZxH7D8gCZXvMDpR7TSSGfyi6GI7haEVGYPLWFUdzOWdm
hmmtPyUayuxO7v+8oOmDaBuS+6E2wpi4OU7wVlct5pxK7Gp37bOeAuB6+P4B/7QRwvhgDSOysYJm
o5fLwSLf2KuvdAIUE9E56L9vPg6RgZeiG/nkJcqhmo8jQD7aT9dPwX8jN8dg/IKUrHNudEjdQfH0
TAvRdFFQfqW835qfZ44IM5g61Hc+AsV0VSYmne5gfMRUjvHalyGCmy7xErXelyUGppri1pojH1RW
gq/EP99GHuMm5rq1Yi3C6Hf1Sy9QHqwxgFb7auTLX9Qg9xHuHK7fKPejXQSyoRSIfPMlolXw1CwP
phHvy8b6BQa2l+tiuM/vRgwTTZmysaD8YZngVun36TgEQJh2r4vgj1huZDDx0xTq9aIb6BpMLjbN
oRvrS73Xjppf77SPdOssWwGQtGZqhspYU96ES6WOK9iq88oZ20+FnTmGJaCk43fIN1IYg7KydDAy
C8qePIMU1sn8Ytccp3+mHU1152N40D3w0znyU3dnAQRZFB5y30diyiqxsF2jsroPHvVprhMQTxod
AVZ2v6+MJ9nAQG6yBNc/HVcJiQ1sPXw+GBpj1apaZXUewt0q4SkrH4GJ36fPHxBhq1jNsjQFHLGM
IRdKY8qURMib8v1SPBLZ60JBysC9r39FYA+XeTRyUrZGLaNPMRo/w6pwiJ07hZo544cc7UYQY0zg
LgGTyGRBECaxrfoO7IyBSh6uX5joNIw1xQm22XsVDwZZ9ll8WGNUWOaDPv68Lob76W1T00yL8pab
zHex44l0q40mgTHfaOW+X+90USrH9T0XEeyaWt9UUZiv/eRl+qtW/lSnD6nW3yOwOFrYORgbpWyx
3q0VD2OGrkqKgR3LkLzrV8V/HDYHYT5JSBrZrM2YVj5DWGUA6gjX6hysEhNs+GXe8t0Uxq30/t89
gBuZTHDSZ0CCsAqwl5ATUC+9NED2trcjp9yv5wRtzArhFyrlAUYNRVGY6LvRf9/EE42izCnmKdH3
w9O+PIK22rl+oRwVR3BnmjqQ6S0ZE8lvBWik04kkIWCxRturw8LXypt6OS2FqOXHOckbQYwjx/5g
S0iJS2wHJG065qy1WpCf8Zoab2TQw25uS5byZl3MdEZ1a/ABU/cF0A0IW/XJKW+GIPpZIs34P/C9
i47GZKRTkwFGbooplJcSrE+ZH3u2/2cQYZe76a48iQpqoq/GeIx8Nhpg82G9YbHnuzBPAkMyb6di
cApz9a8rCMc5vblTJhrLtBZg2yt8IEYEovKYL3etKvhu3PuDEAKAQcyYsk0aWZmb2gJ2nNeXJ637
vqqCwIt7hM3vM7eVmuhdjCViCF1Dg7mVvF4+5kJ4P05epgCXBFVj4KwjWGYsSS/jyhoz1ABzVJKa
k+VTFL/4KJoL4V/WXzHsnPVYVXGdlRg26PVvRXOn2oIXnBPtb4/BAnMa2aDoKp0CNqV7kn6R6+d+
DH0dY6BKqgrCVf6HuZyFceaUby2STLSxsD96IIXqGp19l/WiuhTXWi5f5vebsnELfVaPYT7Spky7
r+aDBrZBNfFKRZCYib4MowDI2LJWr1AeKovbFl2fSRCNiH6f3ubmGLOR9UbUIU2RqjvFOI6a4Mvz
uh749KZtYCEbbCPv3oLQtPKJMv0sx+RcnafsNxpXlmAH0ikCoBLu851otZhXFHojlPUvS9F2SFiQ
sbSYyKOoyzEwW/JPyefE7bFWBdxerXbsn9e9Gv8u/x6VhfAja40ktoNXU+LbxfrefQCoaHsqdgIv
ia1htFpcpRKvD4kWHmtzPOX1IMhceaALb+QwoUk11aSwI7hOmu/p7vCsebTR0R8LYHc0BxBoeyna
f9mHPOrl+hhVT5css0oVTmIE2Fdft442fet6QYLJN9uLEEbfk0SzwTRtoDa5YmjMukcI6w6A2hHN
VvG90EUOEzUklbaG8tjhWy1xYK2VW6GE3ccfc3YXMUyUUEdTDVQFqERtJlWAdfoomM2ow6TVJOLu
EWk38+BlsTRqyYTPg20mR0Prps1EiTGvPPhG8xi7tZXOKqwVmXE9uKhy7aTz6Aw59gTtI0UiFvKA
CbSB3YTsmmIwRxwMgb9ROdN5OI0vdLB69vOb2dXphL7udS+iSIt7lSpYxgnl5LTZEQh5GORWWxC2
Gsr9hBa3KYh9+E53I4BJZEewBQJ2Ht9KirwFEzBegvAR3ObRbY6VVT/1+8/ladhfd3/cy9wIZR7e
wSSzVNs60sFYdRZyo0q5S5oHJXm+LodrWqpGVB0IHyrgad4+WcnUJ/1g4IE3pNOQjE5vBrlwOkAg
hI2IrHEe9aKHkFxCoQH2m6E6NNSCWIWvCH+PwsZFSV3qaSFB3+PwW2V4df3P9av6D0UABSiyMGRk
LNF4ok1rKvUjAjtgpO1GFZgAoC7xkdyauWv8ap3xqyRk1qWegEltFRkUZf8KZXxfq1lqaRmIJs2+
1h1LSY5KJnlxlr5GQ+F2Q/pVao1AcFL6KF0RyoL0ZmrTxiNFY8Fm5/Cc7aOH+i7bLYoj/ygf1T2x
sA4iSHP57upyUPbBV8NZXjtsuMN90E0Q5UVy1SdjR3u95CykreCr5N9rZZ//wVjk2KaExfKU7Bdb
98fF3KElKrhJ+nWuXSTz+psJcCmaGNVeJIROUn6TsCEkVY9x+Hj9i/F1/3Ic+u+byJMYy5KVEm2j
hfdzGMxd9r9+HnqhGwmFYc5DnQEm+ve4xu0wO8k/9lebAqJjBUvo1blJzkYbGLU3CFlks4Ixz/rP
fDpb6acsulETvxK1Fvh6p+M/WdPobizz6hO0FHKTAt/1XwDpcNT2odd4tBnpF14ixtOlDvWdRlzE
sczjUZpOITijTVoe2+m+9rLeZCBmGwGB2Dr9jo4YRIHpgwxROLvBvdONaOZOy9KOil4BvMi0lI7e
7GzjMIM+nkinqRSEvVy934hiLhX42Gk7F4gM6+jR1iJHz7/HRHYHSZARcb3jRg4TR+XTGkMv8fhP
yUHWHooU6x7qTzW7JfphEq0mcX3GRhjzVmbjpJTTCp9Ras/hcLeWv0pTEFHz35iLDHY8vFUludMr
GDLdiQtRy0we7NS1fbpkCNJiGROejiiCEpmAxkQ4dtlrWPLEwza5a4BZfy88RDsdKAsYjfVEoa/g
FtkFY3B9WGHbI7HTmv263My2J2lP170hD6YFWJn4749Ns4PhyWAUgzX/XiVQguW87m2QjTUnCpfY
3FITK3f2bekD6k/4XnM98UY044mlcZI7dYrA+aUtgbQUNx0pBErPzyk3MhhfbM2J2iw5VcRb8zT5
ijecyAQl+YOjqgAOst8lnu2J8IlEZ2McSGYBS0ojEyrE/UG2T5Mu6M3/hyJaYBMGYxkKjYyFmcMS
qYYBEB/KQl4fdOzFxd/VL9pvSF9Rne4/bO2vNLbbFhVVqMXJ76pwib2nDARtTuUi7FCwf6reZtiB
dUXboPwrvMhkTrjMwwxwODhGNXkIq9daVILiW9e/v/8O49HIuiWfGnyivH5dAaKn9r6kiVgJREIY
f6EoSjSOBOU6EiuBVDVuFcaHxYwCgRnTJOf9W3k5DP33Tcwxl1I1h4mKhfoYU/v2iF5B5ZbfySeU
1TsgZoo2CEXnYqK1aTFHWacoeq3+mI//VMmjEBnr+vfHbPbbI0VSPZBGRyqkGHexvLdEUJSiI9B/
31yZTIqqCIcRfED1A7Fuje42jgRvu8BKbZlxA1WataM64poUKZhB41zegbTURYCrVoDA7neiXPh3
5nZND5hoojUXYq4zdQtNfk7q3MkHBbQyX6O6dsyp3DV67OrTLkYdhYiGXUQXykQYsaoNsk3n7zQ1
cuTpqTB+mqLtFGr0784HTnMFyIAmjUHffrSpnztQK+FCk/JXXNoOsT4n5Wk1B6edPyeqP+Qianr+
lV5EsoPDid3KQzHDD/3BT6dkbMi1EILKexGAFFflN6IYK5bHMSvyKcLpTB0Tp9/s9QMz85jL/3t/
7IhwmM7dsnaQ0HqyGxIKLJs5VePQF7F9tr7ljxGGoZNPxtN1B8XVjY1cxphlYnXVvMAPhtK9heUo
Yj9oIopKfvl9I4Sx6DYm2pIPCCjmL5SGqHigT9SINUz5p7UjAQhTwbYoCEO5YfVGJmPhbSW1vZGC
McVQRh8TtQ+2rd6ADtGtFyy2zpmbVe3j9bvkzQ28+YiMkWOs3AytDNgCYeYMvurOGPYOvQT48I79
oAfpcUy96yLpKa6YHTvVkaJi2Uc9Ulo9VZ3ZOMR67dpa0Eo/r8sRmDcL66h2ppLHEqBalOokGZKr
6AejfQxvZ6zfl9VurL5dl0fV7sq52FESXVca9NNwLpK1TmM8WtLzdQF8vccoAkFZyno3CRUitDZW
2hEyFYz/KepZNSrPGkTc8yIxjEYAUNlWTAnxmVr3TpIdYm1wdVF5VySE8e96Aaw3E3RXeDAJxqCS
RVG+N+GQuKGWiGA3RbKY4K9SKwKuPnnymvIfAM05o7ozRDj+/2FHfz8Om0FaetLpFsGtSfs5MII8
wHDFesYKq6M66TE9KQJfwde2izzm8RqWeln6Fk6w64LEulUywRIu1xdZGLrCjLNmQePePo6SNBp1
2DSTZ4fLgzJoroIqv1GvGUaKMkdRsl2of2CwX5GJYWJIQDVUrBK8lZknoVytNkr+c/FaN6jN2FgA
mUQdGq46bKQwJwtBuRDrMpAVwwwwc091GQOx5Z/rpsr1cRsZrA2NvT4VBm4vrH6udjDAd+e5n1hP
18XQn3nncjZiGCvK5UyxyhFLw022PGu54cVV4mXEdHo02adOFJRxdW4jjjGktSRx2pao2XWVEozA
KEN7wb9+IoEItq2kj/EsxSh6elVxrNp9HouCFv7XtxXAGtjgP5CZsGgE+F9cLRZehbvoG92As/YK
ptZAS+6OiyMHyrcaM2vXDyWSyei1OZjquGjR4mX5odWA5m57aSnycrz9H1jP5WT0ajc5iGQQu7Zz
6HXrtUBzO1IgH9VdTnQ1jdIsKC3o0XqXfP/YVqEiI4TWNdtSQcDK6LsEVqjFMmPAYwRaQAFnyu+J
5MwuZtWDclcNwfUL5WrJRRzbEsp1OwE7Kca82sFwyvBe7wTdR94e8fZA7MjHYGFqu9DRQfiDM4hw
YXSAlufDjm+GL0uCVTQZtNDRy57upJVCQDB+trc5ItWpzdc0dTmctXIwwZ7ngGkTa5rm6+jqikcX
/qIABeTrV8rV0Y08xivKE3ZaFsqUHi83SXoTGo+dJqoziWQwWqKTbDCqvKa8KvWt4tF5wORUnEYo
SvijBfxmFCgfQPJ58yEZF2khtpWzBouTFejRzeymKu/S9en63YnUkfGLYR+V09SkNNW6qfSzse4+
8vsGUHswBk/Qc3+rC6lcLussoy8oNadkwAyqQNv53+Xy+8zfry+pBcJ1fPtIOfbxOcZoWyLwuwIR
rF+3qsYGLDSdcq3D3Vyue3200Oa03Os3xU+w7b9H0ZmwKOwLZZJnjPKPQXHWMDOgps70Y3VNZGyD
sIJPHfe793cjjXlMoioyE61GwDId09jXAm1P7rXHEdmv4ko5xRATaAK1kPcCsXdm2KoMH8C8JKUx
KW3cY5ZyiE5JHzmDdTaTc6NhY9x+vX6VvC8Gy7EwpaCrgK5ljNWaKpN0LRaA5/hxLB+6AdCqxsv/
JoNR7DopMjukrLRzUX9aZv3O0tdzaq8fiJUV1CkMm9D/saAM8zTKVUoQjWXTIwYp81lg/9yr2vw+
/feNr7ZawI5IBl6/PA7dPtQCBUWzKhVNinNzjO05GB9tmXltmyA6Q+xSPSf77EG9B40RiDkVlyK7
CSv11FhYbdvKY1Qgaqq2J2g+eJOBXeIBO9nRaW6xu195iZBLhRu/bKUxyrCEad9h/wcv0IFQvt3H
GGgx0QPx1p12BsegtGt31XcABhxFpTIe4BCq5xcFYRygRZpCS3I8ErTLnuyVvXqgwIf1Lt5dV3hu
D2kjiZ3WipU8b5Zpoq7cM3dh7Bb73CPoQ08BzRZXP3+e/eUpC0SSBTpqM47Ryut+NkroqKb+mpfU
adOXLBSxivEewu3pGH84FMmCRBhR07B253gyD5WVCzw81YIrOskyXWo95gPrBSlP1ysPhT6/phGg
6/p6cUgiP6YaOeY1EQUu9O++JpSee2PgvSpPpNcpy8XtiuRe2esHbUcxk1s3ETLi8r+UadhYd7Mx
IcZ4k9mKDLNqYAeoAjl69zXMMZYj4iTlf6mLEMbYbCtbkjGFOkT5sSRPjf1wXdFFv89YVNKOxRpp
0PPKMvd6uD7YrQidmHtPqgxMdfQtTRD8vP0oIMnqyDrh8RjX0iVR57aWq4rmlXmJvLIRwtxT1qgt
6YYJxTAQP9uvSvqlJ/dKKKIO4PuFjRzmvlTZmItcxqb8jN7O+CnyTa8MouOfknMVJF58yr+Kkero
z75T7ItYFgfAKLKsNRKQ7VKUD22f7DQgoIpRPv7jeJpuWpZm6TZhdNq2pzQeO7Ra5N3kLpgKKI5r
71A8acu1dk3QqA7BIXO3FT2aXEVUL5KZN3OaWxN5HK02x6cletREi7jcoQdlI4BRQ4DF6clkgvQ+
PUzH/EkHJBI4swGLZAKyZPEqD8AprgoUh48NPWxFM8rZktDubQlgU1L92mN2ap4Fz5Xo8hitlFq1
XeYEFWeJhPfKhE3S1BD4c76B/f0+7INYdHFeDiMFXqrvjSTIs8OoB7po3IzvKy5SmNevsIauW2XA
SPWYijKtxS0jJYibyb/u9biLdpRpESVTvIOQ99YnxSZic7MuEKF90nftoTgiw3Wl8w/TUQDJRZze
BQmdQCj/bH9lsm1Mki1A82stjKXoP5TQqY3aUUUDX/yvdJHBKLlWTyZpbbCojTk5WSMWyifo2wi3
XphPgjvkPraXO2RXy0O1qKukpltvHqzWLb3IT04AYQRmmxjigBtObIQxGp51cbRaJtyDPUpumqpB
GCmHqaxuzMw+5/ayD2cRuR7fqP7eJYuqMDZhJa8DeNzs7jgbp+YjVfSNDrI95lrLsyoBfRAWEKbD
mtQ+kZsbtLoFvkGgdiwiVdjZtVEZ6OCMqfQQlYZvd/aPnEh7gToIVO9dl9nM03aqp8lTd/HooAz3
B3RueG2+dLeLl/vhGVbliTJtbgN4e430M25jPl2rllYC8goKcPYP2afcA+XNfJO50leKRIV5enEh
VaQb9NI3QpW5m5CLwOGCsWUc/LkpLeKDgHpJBG5XJIhxVF03a9VIUCyWlH9WuXL7+tv178ZVD1CT
YheJYLr39/VuTmKNqUwkEyFzpx1DVF5qLTCG0bkuhHuKjRDmFKtsrGts21ij0NU7IGyhsr4ePiJC
syygOWKui51Yl3I5rqQEpeZqfdDNx1LEaMM/wuX3mYqOomIztq0oZZ81+vH63JSGwFC5BqT9lWAz
vhtLT6ua1yGGgrsvrb2fyeAACNm1VRFxLd9kNpKYeMSycjMuCmQuFBmpv0+O4z6Z3B74O5SMZdnn
nzHMI3qauCHsRijjwRsS2Uk5AkBOX3Go+otp3erVyVaftG5wQoLCvcAjqfSTvAua/0rE/vRbI+2L
rms6GxJbD0GEm/nJ8SvdnrBfKFua4ZtOfo7cykuPJVCDU0DMiBpK1z8p1s3e/gVLAec7JLR7rt7O
41nBxOHQ7A2g4V9Xfu7ruDkpfao3RgxO+kmyTRS26Wu/1LdxcdDyfdZ7RrUjqiDLFh2KsQR7HVXT
irFyI42KHqx934F0tLg3k6jyQiyqf8QDbs5GDXNztoLYcS/r8B12JvkGyU9rr3+g6I0o8P/7DozZ
vBUxteuSaQWG2AztuY9qcBLuC+1DfvYig3GBYS/Jxbx26BOBKihWW7cYYi9v++C6JvDd+UUM40TS
qElUle7TrloCjCu0wapfavh6XQh3NHh7YYwDiU1SzJoO8m7z1KsOLbQQ1Gyd8BPwUAPNB1zvvXBo
XXQyxn+ktTSthQJbmly89NmZQmOsLyYI4tNvNHEbP4th2/k+y1IVxdRUohuM7i1FEk5GhCKWGqnY
aBywzt3OQRwpGMrvD3Pe5J5s9k7eipb1+AkKltf+lcyopJ3mS7jSd98anKQDBUri970zTc6P0V+8
4ZO8L+kSzN3HPNZFLqOmvUTacK0RTRWo5La6m8aWl1uGm7WxwK653xMrCEQzCKYTCaOphtUsgAzC
kMJkv3TF0aoTV4+FBFHcJGUjhdFUyxyyvm8QlS5HmDfGfcxX7TS78V69ibyPjHkoG2GMisaNhvFl
E2YhRZ+X7DAnflF/Xmewmuut4Pa4Hv8iik3HzalQiyRG/2wGPVP+xZbvG7B96p3TkFMai0ZxuC6f
Dg2gv4SZHzY0qaYZPAk5xexQbxcNQL0gFludVDSdzT3URgzzscqpkPQcQAMeCHhwZyjiNmRfQR+d
VgZJoaIeFXX4JPBlXD00kUGA1xKUK+zCDRaIw8r+F2g52xePw66/6QKaOug3lHlCzLfCjSU3IrW3
703ZKh2WWlF+z7uD1Z1rQzATxo98NgIYv1XkqpTULdgmOt88AsHHHfzJbz3AO2FCIfcyUKSZd+kj
nVSYgt97TK+i1U5+KXHzNzAeLGyiSFZnWtBDyAWpd/bvalsbAVb0N8l15NBJ1uiTiKNN9EEZFxbP
pQboc9R2clUGB7qcRn6h55ULLqKPLGspJgE0C+ZpgHzIxF19HUqFFYF1XV+PICZ3OulptP+5rqDc
4xD4R4DFYeOTBf4nWUhCeWgwtNDfStFr057MTDBXwO+rbWQw+hJJWtJUKYYUNTLctr16jscviy77
k03Oig10skU+G8p6O9qlf/10/FBiI5qxeYr1Z3UWYiL1a7eAJ1dy6k+hZ3rayXSK0Vk8fS/CJOPn
PxuZjJ82SjlGJIamSvKLfK0PgBxBwdQZXzIMl6HCTWHYgB0kMEqu0V+EsnC0ao/dk1yhdYr0W5m+
lB9gPlJAx/avnrDlxVZt8rKWUKBVZgo2qtyBqNctVdHUMXdyYyuH0fkSiIgpXjoK31udKbc2pZjs
DqAzFoLgi66M8ZOdqmG4FRmFZ/QEHZZ4RH0sMlVB3i0wsHdBXjYuFWYNKYjTPWgpsFRSOCrmZ68r
Ot8nb74P/TM2eczU2Ks1ST1le1sD+dl0y0/FLkNX2X4EGcSeEqHmwAqiieh0J+8J0lHRApfoPhnP
KEE9SDsDP92cH9T0Vlm+XD+j6CaZkG6wp7xRqAqm8S4FdI+1l0SwmaIjMO6iyqd6rQhQVIb4S5V8
7sPn/+0IjGuIJDh0IEvhinTZKVW3LP6ZQoHC0Wt4V5e4aMK7wnKkYwGX7mvp5EUbdwoKPQvIacIS
MY6kCAJF/jcBfp+hmqZhsuAiRpIA+0CnFAi95idtFoxNfxuh4Xv93vjf5SKGqXTI8VyN2lJjbRls
xc2PURQa/sc7cRHAuJ2xSMNIr/BODEfMYxzpqqPkIozBGvaf9v6HhsYUcpHIeB/LXIGdKqMqYJ7y
p+ncuKFnu8nB+kX3bSNPKI+Wo96rxUUeveKNgzDLGb2bFrjoKu1IASe4x7xlA8cqLJnTv/yaJMYV
EQl4rUqH6nXrIXRxLRC7jY52simaiDvtRQvZIhVk3E7RYZVuTunIalq7mWQVjrEAVFKBr72uhNxh
XIUQywBtqIyQjNHCiqhocJDhD0mFhA4EKEMDy7d26R6kKfvr0vjHughjbrGts4XEEaZk9fVrWDwq
9c+BvF4Xwbeqiwjm5saykMtGqwavD78VxbcufLr++/8RCV0EMB67R9FZx3wJDdJL1evOzSl8Mm/N
T/2z5gLf467d5SfTFwgVnYrx4epsDaDHQARRe3RKJ/FTZCS223jg0MYbOO2Vg0Ai/cX3Cn85JuPV
MTTWmOkAJ5ge1rvBHwuweKZe6NVo/6t3Ky0HBAYwuMQsBPSXr0hmoYIqNSVVgtY86g+UnsUE0Vm8
Fw9u/AYrvyaH0fxpyWVrDDFi0HrhznCqPVgiIW+8sd3an4+Ja5zplErzZfRJAEQut7khn5Pv1++Z
axG2ihhUBcamxqYqeiRjt5qyVfRKZbhFbZe7tYle7LYXzQ8LJBmMbzZVBDJJ3iHYVX8lyVEnd6h7
XD8MvwR3OQ0bF9pLmkZ9hQQ2PYDTCkwFfnSkSCPEiff9L3Q097FveyJnSU363YfcSGW8ChBU+lHt
kO7l4akZT/CcjjGeluGn4HT0vbwmh3Ut2N8yG6mY8bqtyW+K5XZPPq3udABwly8qK/JHYjfHYhxN
ZmUzmBLhmdW58ZNMc1RFvq9iUNODPTrLajftTB/zEfui6l11ws7kOn7WiPHr+rG5rmfzZzCuRzL1
sk7UFtzOXdAMD3n79frvcx3N5vcZRxOHGtEytUX5dBrQA9+tJiri/Y0+vqzrrqlnwYMnMAM2ksRY
WEQMG6N1of5ltX6afeO0kaDdw5/3vZyJnVPIjNge+wpZWPbLvpPuWuTLFEN8dhCfHONfS5A/9u74
ORLiqfCf841kqsObiKiq+0YpmpHiUlPOqc4FW8IhB/pI6UueJGBq4Ce2G2mMT7Fiq287WaGk4/F9
HSA5c1vfOLYwh1TgWwRqaNJ/3xysNUEFKKkYBZLIrpUf20n0zbixpG0AshDhkAxu4LcCUgvkrz3w
Ojyliy1HigpwdPWVY/b5Llyj2Bna4gYLYs9TBYrWsUpE8vmK+Vf+b9+6OWClTIa0qKnp1V/yAx6k
fVw6FRo3PsVQ0G/omN20F0Fs8m/1IpQx7r5Out7Q6HrMXPlpVR4bU/Gv2zffO/8VwRIlYfS970BQ
8jubutVIgVVR3en16hwns+gOBcdheZLsdgCp4v8j7cp648aZ7S8SIFHU9qqtN++O4zgvQhIn2vdd
v/4eeu6kFVppfvAAg3kJ0OWiilXFWs4h2EZknKyKm/lmYgNHxGmvGO6UdpCE6Gsi7bgbMIFU12op
skGpsZ6AZ/5aoSkzG8uuKej95YMUKcfdgG5UjJ6EoNIq6UsSPMsi5guBAfI4cpGpM5YpHN4c7/P+
pZP3tS5axdvM7c6XjF+9noclkZUY7qmTI5R/e9muRukYZfp1k5g/ZCqduuw1kdBQ/m9nx11uoqdp
mk8dANDmXQwOt0AQJP8SrM9Wzl0kKSzQ/A0x69K5xcH8VfjBYa7swWGdgiC3xenrX3Kts0Qubsq1
TNtAR/raolFBUfkFxGXyiFXO/ewvnvozOWGC//ZjD+HzF+TBAMagLgazxLtA1t5ANTCydg86DsfQ
gG/IqnGiR77A7HkouX6aZdJUePpIIzmgo3YHKFVRHBP4fr6hNSVGo4YFmdwkuSrKfdjehMFNZVUA
U35uzfup+d6Ps8Ak/xI8f39AHhIgKGlB0xnBM1/2zQH+HrWSYPJnVzqKyWb/khicpXHeI84Tq5NY
lY5mbv6NQfJNJ8npFRf82Cfx5O5ftLNkDYgaigVMjz/DaVBHVAICIG76myuOvfRnduo89mBURYPw
257rLIu7Cl3CaJxGNCeq6lNU7afp1hSBemxb4W8RJufnK5AfTynbU+1Tus/a+LpMyP6yj9r2jb9F
WFzqVqt0GiK2J0F35rHdpVhYoL64lLUdsf4VA1DDPz8M2OdJn0SowZiT5mRN/rnHAr8TRsnNoEuP
l1W6/GHeTQkF8mJVI0XVbJHvWvXGQjtOF91dkQzO0Do9XlJtwIIbUP2dYFffMDJGmtjUbn6xBcLM
izwh2O92q9Y6nyIXUGo1TZSQoi/QuEAVxCQ3KiOn7LYEZmLnAejVj+5ZO0JERypSlgszFkZNNEOe
JrevfQ0Y/ElxWhLiXv5qIgvhrtPY9VQPMKoLUMZotjsC5JeIWJYzKWPiNEko+ILsqN4/q38fJV9u
LxKzapWRFQUL/bovw+cikb+3Fkmc2iRHqZp+XFbvL67wLJAr/GR63qp5ikMkO3qsfMz7XaGwBjAb
huIpJLtg1/aSety11uOgl6cS3QPAsLHGKVrrjvUtPkzgrBX7XcG3e8tTVq+IOsots4ohLYgmmxTK
sU7K49JTW0tawXcT2OJb+2ElqukVWVqaqnct44mmbtAck2on+FQiddjfsJKR1EZGphYyGpc0Nspz
KE/TA+MBjB39Vrr/p48BCOzLctk1uvTNOJ/SlHQKIwPvdzUt7Mi6DSkI58IvuX4Xd8cyqPzL4kQn
yTmTZqBE6sFW48o0z52oRsKYBxhLjZdctJMkEsU5kAX74qYKhgPXsvS7ypL9RUUbbVwELkQkhnMh
yhDPeqOhEZRMqqsvQHPMErecJ4EY0VXml/zmwgD7dI0pjMEfGZFCu3ubqsyvor18AjNkJRIoMEj+
NStZhCjAD0UPaAfGp8+z19qxJz1gE+VHuMvsEggm0Vft9bJ9bPccztGGf9cqWTuYYw4XOTogOtvr
IDiTvPo6dygkgt3+RE7/MdK89eZXNy8qm0nS2MnGGkVX9wmEUAlwMgWKCZwjTyhK5rS39AH1B80e
PcnWnewxxWOiPNR+8STaJtveZ1wdI+9NKjLlI4VzVBR7xkkCccapn/Jrtoc/++p1eeicakeA1mK4
8kdmWVayOZfShvM86hIKBT05TvQ6F0VRQcKtEM6JRK1cWmBbY64SI46fpn1z6mAd+j4S0lELD5Lz
IqpuZV0QYTCDVMD3XlzLr69NEKANp/gwXrEEKPGiI4PF/h/w7kU2w/mWfq6TetDgwgY/+6S69U5+
wUAndtbZiBz2pQUmKrjx/IM36Is5VGPMugwz9Ror3rdK4ihSfyziaK8q2X6oWkctzePYTp+6WrrR
p+6U0nxHp/kU1sVVrWl3gr9J4F75N3EUoGiOBBSdiK+zM1wxCKXINZw28ZJfxk4FwQWqXR9ZvsMk
K7XQaARRGKV/xmJ5UJc6MrBQnc2NHQSp001PTSlIKjbNeC2Fu6MZrayx6fF1i6vsk7YfYMSdl98R
u3KEKMBbYX4ti7uTi57RTpfQeqA7DIwrpY1VOExnaa2t7aI9uFEeRh8bu3ukUpariJIMdl58koHl
d0tVgEWDsiSz85WHLbpa6w0NnQhJmXy4pgPYew+XDUUkgnu19kQyY6mB08mtR0N5MivB72/Z4VoF
ziQw5q/VqQI/oCmKO47kisi1n6uj/9/U4G0iniWyVHgZZ9FDTW8i0TKL6Jg4O2japgGMdg2EgsAv
o4c4FVRuRcfEueaqrZQpHjGBFXTUVZYWQ6/FkYAY6fIxicRwXhmLscHQtexxmJGHKqP+OJg/QQO7
vyzmL1f0bLicA1a0II6DEOlqcgj3bJxR+QfnGVdUNHcqUIl3vmofysk4AamJzLf66OXkcyYCHxd8
fN6XxpXRGcGAOqrWeWXwQGfBc3P79y1G9GyqFGOgf17zVraiYZiaN5gNrXvtRXiczHjeu5Hz7/PG
m+pg39ZwB2U9vi3lxk0Lw8nk+ce06G4u57vLX5/93AVxPEhNPWt9M8Q4rik4NvXeNH9aU2/XkyWI
u9tf/rdaPJVCRvqG1iYDm1KKfVUFh9rod3q+CNQRnJ7F2XKpDvkEVjusKxUgTQxPcvGNJItthM+t
6ENdNgQgk/xpCNh+lpqywIdSQpRgo8oxRJvPl8+M8LuTRBpjgOtM2PsznqIC/CS5r2ET5LIBiNTg
wtYcFlRKgfUO5rrxxlqkU5+IRIj04MJWDpL3eQ4hIszbYZ8AR2inADwZlFdERC4u0ob9+yoIN8Rs
kAVowOWdH3v9e50J2tbMfv5+XRAr//x9ecIUlQJYO/jK7qDsO2Di/y8zU6IT45zAMhYmyWqMpmgD
OMr71yjeV4YwFWbnfkkZdplWhxUv4TDVPe7kG2MXhgviY4BSDODUd6Vbid9rW5k+kf/1AUTmAloF
Cks0itEhCa4x0GBLLUYTUfexFWe6oZ0t6m2JvhXnC0gmBUWYYNJlCK61/pDmx6Fy5+aQTvdJ9VrS
b//pIvF1TyNJtEXREEbjRUrv+2FabjpVhHW9WSFZneFbMF99sxFEZF2TvBU72UBIAagHyZnu/4Fa
FWHRbG7FrKVxzqFSlyaR5LfUINixgZDuCOIbJAai1RCBwfN1zjGOlTI04eriMTlostXbRlG8lkkt
CEOX4wNm9P40+Rpo13k0o/Iija1u2UUtgY1kqKLdMLbas56o3eKWaTimArlv2f+Fu/ZWElp9t1Tu
sEFYotvfgqzDxiCkE7nKA4hC7xj0Z7oDKpziRCdsPpxyP3vK/dAV7V+IzphzKmVFZqOccP2s8Fuj
7brqR5p+unwHNmfUiUKA/CprBkCWORlZlUmNmeGFMu+MR8VXMbMRuTJmLV1r1xxjN3gQzdVtevyV
RO6WpwOpi5TNQTZ6aEfVa0cfBTpt2sxZAr9WVDVk7PuSvYrAZB3jUYkeA76e9JOxhZEfxvXgsXl4
KCcwms0PthLM/n1lM0UQzlQaTJStm+IEys1HrTZuiqwVPGc2U8CVGO6boVeeTAZLzbLqukufhuFH
1l8Zw+HyMYpOkQs2em1Mbcs4Lqh6Lw0/SfDaz5MdLDNgoGr3sizRwXGBplTrGjAAOLhJ/z4XD238
BNCEyyI2a7grS9c4uyvMXiF5i7Hm5BBjhWl6tm5Sx7peHIanUWGHIHACQYQRqMXPOsbhMOgmRdM6
7wLr1PdF6PTUiA5SmueCExRdZH7kETvIERlStEzobvTY4KH6PXCx54+qPODBsq+BJ5r22tYO83qA
JEMF5W0Ic2XtNUksDKaixxAnTWvTpnvpZ9nPC132Ln+6bV+snCVxn24wTbM2F7xCUTcewejJgFGG
5+/BTrJTL3DHlxZz+KozXJMv5CrxrDtRXN2+cb//AL7NESalqUYa5qrDYQFtRaZTlygdIFnmax0A
HJfV3XaQlm5oMkBCCE+Zl7ZyuJQyqiEW/ZG1N6kqMpVtbX4L4BfxcxVRVdchIP/Ve7I3HRQ7OEjf
FtmWkEtKEW5E8AwC+1IgWCSXe4krdZ4suQSDqbXA2NE43IMBfrHzMl3sOYgfLh/j20d5F8GVs5pc
LjRITaaoLawmuQL6hurn+8S3vCSy4+vgagBruurUt9VT6MtvCIqiuantXGwlX/0zGqCitShqjsK1
fLTQWQEu+QEYN968F+Hv/uXunzVlFrW6icZIs4Yqae+qt4nmUUex69rW3QUjYY6SARUg8YraFgXy
7ft/lsr+fSU1S4iRmaA/dMdCKf0mo4lDl7Z31GSgAg+wKQqDwQw0HFSSfESfSwDqLAwwPG0zANbm
biJ7SmzYly1GJIVTiA4oEFRY/XKXHAWvDm40GR01iPyPiNGRa1lYcJTfmjurc8OTfUwGHJJrSl6j
30e6W+eC2L0d7MhvGXybdIjDtus7XPHRiW8Yo19+NNGpsRx6G9iNXUy2GPCVBel3920lk0sYwETc
aa0qI1XP2l0Vfi7Kz735vaBfrPlraQoOcftdtZLGpQxJiNS/rrFn1nqyw0w+vId2by9h7M0J+Fm3
LeN8nFwAGmtjCGXGYFE19xkQrjVyLMfoQ+b3Wwhfax3isiVpj2/WWbdjcqPg8UYEemx7ivOp8cVW
WQ4j3CRUdpJD/1nza0yssqJI8Cgdy1vyLDYKwcnxk51dZ4SEGArme4qa2HlYGgBFWTANo+8v36rN
CWCyUo1zt1qrY4YpR9ZP7sH96uVAd5cPxlckDR7Z18+WQN5merwSx/lckE6Yy4T/3NKsHF16wGqE
pwKvLd1LQSiwDPZbF26WyjmmpgqR7gP3GvSct7IF8IJBBBIt+kwsdK98UtnGfR8QEzvkC8gfKiew
/EAENbQtA000gILoAObh6q9GlKd9KqPUu/SjPc3AkSEFRl+a3WVDEInhsoxW14JGMZDnlwZ2Jkfo
Qkq3SH5clrK5YkRUAFBS06AA5OWyi06iC7hLUdfJrhjVU+5lEaiGm1Pg6/boauBM6PcaGvDZTrRu
t+36VqI5S18CpcZ7CTURcj2AQbLyp318rX4lfnQC/6wgaRNK4ww9SfIcR4B7NWKL3fDrHRtxzw+y
+78A1G9a+ko1ztKXqGilkGBgdbQe2+G+iwSBcTMFXf0+Z+dtnIShMeDpHKhGZU9kBAkxlS07aMfP
Vhk0gpf6ppNYieNCYh23KWOM6d3efKyqo2Z8l7BkZ0rHvhAoJjo4LhwWaj4WuF3IXeKHLr2XtMfL
9s4i3DsXtNKEi4BWT4OWyLCCuPkcyk/J5MvJVSy9zsb3JvTz8OWyuM1LfBbHc/pMwRRlXQx1iuGI
4SetvwpEi+rbsXAlg3MURZlWFWGUc/MR4/8nLIxoTvI8HA3s6oGBGNlsbn8EfQl7/sSSTWpYlKfK
WEDxTvUaepXJXg4PS3FXzoIJjs2jW4ngHNOsJalVsZkA7A06Sr248jA72ZQJ/MK2GMD96SZRDJOv
bfTToqKSh7WQdimwm+ckxWyPxgdQLgk9C+E+kVW2tSGVyLtIi8nu8hAmudNPH0q8VlK4E9P7epqt
OEDbLrjNxwO6nnYrHHpmTvndBaIGqhgG297hx8OmXM4MGiCGs23+cM+YcA1vOOqAiwJ7o68JPs+m
59Ew3YLnkkU1vq+a9hiTxEsDjq4OvshSdqKtuSMpoKrU/JhppuBDbbqH3+J0vrcaDIDpCTtYQ3Jg
VFXdng3u5L5oHOGyVng7/Zmm5KlWtWaH65NNtU2jGJB+t/r8qhanqhPtMrKv/u6DrVTirMIg86JM
ARoAozP0TgjmnnhXfulBkkcAvyvqfW0GppU0LqZ3QKIZkhSBKekOkvyZUgxkqq099aIBZBYI3qsF
qBHwu6rgU+QibKWlcjkz96CisabelumhCLy6cbDvrWaHy158MyhpZ1lctA3yJTEqg8139ZVP0Q23
clEavumGViK4CDsasRn2ESpzGfkMqrI4yIA9IEj1t9UwsNdmAG1c5VO9McjKKGCx1Uwf5eRkikZT
t58uGOn7VwD7A1bZd40pRezQoLxhtJjsq1Ub4PdOYcX3khV9VePivmmIY1rYZZzNK0WZ7Tw1QhuQ
TIr9kQ92/kM44ygiNasroIa7NZnb2Y3oMA5eH0xEUIzftvazHM4wMPKhhEpioVHSHfXkVRu/DvVN
nIjU2TQOXbZkHZQIls7PsCS1XC+hiRpBUoVOXGq+jvhRVyJi2e1KH/hnEAZVE08b7tjALR1gySrX
UXsPjoWf7qYjYxQLfVFNcVuhsyDO2pdlGGWjwgD1ZOwXUCv1u0x6uGwCbw3pdw5ipQyXSZoKVfoq
wos9O2h+fuz2y1FBRRjQYo4Qv2DTx65kcVlljJ2+Ki8xMx1h437cTfvuWCAgsoa1+PA2d8aA8/3v
Z+KTSnWghaQouGbx5xkQwZ8woON0z3iM6o8G5k27ayA6uvR5tEWfbdtADKrDwcNEFIN7+mpzocZ0
pBg1jXbq8Dgag93On5Qus+W4tzPpSqdOVz4JvuSm31pJ5b5kuEhWLqtw9Yti08zTdzFQs+BYACH0
Tb7ND9O33Dc+4vJXMrkvasi9qgcT9jOyxU+i205ELradtZ8F8OhE6kR7VOBQoI0OioWqfr+b7Oq7
7iLfbWz2KJ1tXbA6sHnrViK5rEOVJ1SGVWAkZxQAU6S5Kc38hozyq+B7bYbmlRwu4yhlfcmqGu96
HQmoN33BYqM37dFJdqoIrRnWsgi+mLGd2LHbiiqDTIl3134lnEtAAPEeYFYZ1cd/WIkBL2p4BVbZ
dX/eU7oTqCqSxkW8Lo+KeFQKFPRT7F4XvuTRA6iTqm/4gjtR1viX62fKJtAEZeXdkMMsh4VRV6hu
yUdAK2Bdns2094f8Vihp21TOkrgrV9XA0x5j1PYDfEJQtO9yDyf5AjZEgFldTV78wiDK8u+Xj5Nd
qvff7rdUvj2CRYR2bgd0mlhrW9lbHhtyY3icl8Vs5ynGWQ5nIyFallo4Y8qtcXv0mAGp48ZPFJMi
WIGys2tR6UlwmDyaFSmNSsNeNIpBi/kMsjXwn5aRreai/E6oF/tDVvmXEvbaoDJrfLOPm9wLDiEo
qIBa3zESxhdhPNj2zOeD5PKfSVJSsiAK4G2hfMleW+yT6a+tyyJf6vcHMVqF6Ci5xCELW3BDEQxz
RO2+aE/SspdFPXKRCM70FbNLprxDdEVd9GZRjUOVtCdDVT2BEYrkcBEm0/RRCsFghPWj5oqRDAQH
JbTDHdJzcKBlX7PdvBNZ/ma+ejZ8vthR9dMUqxLylEC+T8zRSeTU1vJf2Sga+drOUVaSuFiT1YHR
ZQquGHPDvVMchgMDwcvQyVUd3cVyESaXJCEx6PaIxUouF3sqTR40TcYVYOVs6qTH4VTdprv0mF4H
Pr0FW4WdPlqAP8SGniO9JDsRNKXoiDnfkgVTpqnYanDL6Wmpn5fkOgTqobDHKxLDBZ6yKKNlLtAd
KLrua6pLuzbPIkc2M2cKRLtUm7cctNCEaOCqAtb/n24l05dyqnPIMophttUkehoTRdS52fT9KyHc
ucUL+f8VIIZZr+7xyQ7M93+oPrESw51bNQPZiVXmXd16BsaZI8uTnZNnXf4I4DN4S7CQBV5wk/C4
JebYhIBYgNMvs4PS/5Qz0aNw+4qtJHAOpBrSZZH6t8lOxU8AWqH4lR96lmfetS+oi2COqLgWu+BN
yzuL5RPXKCVyZraYLojb4FpqdYytEtfQa69Lg48krCtRnBOBKFWvBpbLpcUjqfSDbISPVP/QVMZK
DGffRQJD6BOkHWFDMtk2ZTIeCquioEto5ti97PdZhHqX46yEcXZeT2UnNx36bW3xSqo70hW21cWO
MT1JvaA6sRlhTFO1KDUV7Gdxtm4koZSrAQYZ6jjf9YX6XR8wqtqlk2pf1mkz4T8L4vH1s4pKizbD
JMbyR9jcZW3uLnVnL83XeThK5ufL0raHQlbiOLMIOwONgQZpMB4XwFBOYfD1tcTG0R32wienBCuX
gs+23T5cCeWMJFVCvMelisHDxDeaz+reMhBla6x6i9E3BF+Ox1jFirdmzASGH8x7gx6K+VZVBA+l
7Wv82zj4pDSM1GEMGywpKKlPp31kvtTKjSLEDmfH8t7cz2KYpuuUNKjTcpwNluUwJD1kOR3gqXCK
++RYKk4vsESRVuzfV+KiUi+CuMLTc6amnav3A6wkyR8TYKhdNsLNL4RZUVWmGhIKHmWR9mbU9jHq
3GGVYA0TSyUxKnOCbgS7oO8ObyWES0XRY9OChaDuVxXz1dRaJwCm7S/rsRl2VyK4IEKtcm4jGZU4
OijpSS2L0DXNPnNJvFiuWemAMGjGdtdFk+7QVBOtJwiOkR9IjWUZ1NMsCaZz6LXWt6hP7VgTtEBE
Qjh/kVHAdKZlhKEQ8kKln+n8aAnHKDbt/HyO/BJ2OwKnbNFi5pNY3sngeYY9I+4m7vwsyi1ECnEx
RKJNqFUaFCqMZS+hKtYp6b0cZd5l2xCJ4eJHFnegjq8xjplFu6n3jeRARPQ32xaO8UGdEgs0gJz5
6bppKXGNYxv0B8zRzpGgibxdBWbzif8I4LOVPk9lkEzBvjVl0u00AMBsGXokGb0EfVhCqBOGqd8p
jV9lht1n3UdSGDQvgXeA6XKMQv/pkJq8GPJYR5lvsHaV6feZ3yUf8eQrEZx5L2nRpKoF2Gqq5Q4J
PueKbsfpQyGiGNmM8is57AqsfOs0a+rMZp/cuXhO56OcPSx5aCuam8zH0ZAEDna7QLoSxxt5EY6S
WaJaqT91KHJj2R1be+QuvMrAOzEfxEF32xWePxVn7kMgzRUxMAnHXiD/4uaJXyCb6YsqEwV41IYh
K7zPKyOzMaoKq5yDb+I55S77aq/jXRyCEExxWDoRuqXgKm+ifK6FckZC+nZKVCNk/slA36By6ZGC
FMx6MK9AC3zdHlK32GmHyw5kM2laS+VMJlW7Vq4mLHkPvupjdPxkqjZ1F8c6ynvrMIwCm9mK/tj/
QgdS1TCYYjKHtrJQs1j6BaBXyGmk5ITmPpDO00faqQ6oRgQHuuUb16K4RGNuiRQsVoYpTaLcakXt
mom5L9LyA+F5JcbixAQJlqMD5h+zK/OYHvVDeli8bifqdmxetrUcrq4GvOqsIRoyDbaRW4IO0it3
2Xf1axm5k8faWNHPQrQGLDhCvqupK5WqKxlKREZZuzSZ7KRV0MQXUi4zR8FnUWvduBjTmWGaxlhn
h+l3V9Yp8yeQ8fnaDZL3u+hoWq6If28rqJ0FYvvlTzMsyKgqGG7EYQb6flKGfUkWR3Cz2H39u1JI
QP+UoQaFoTd9wFCaFB/4U7uis82rf+j9FtGsxWbjYa0Rd4+jKVmyLoLrZ7hhytVyKk6MbDZ+FD2z
LtuEJnNOH+yWZa+3FjLeGMVQuSllxGTNHdRC1Llhf/KlA+S8vVKPSZFqkMQKlOwRGbnNKb0ifrez
XPpw+XOJLIKpvXJMkxoGSsBmcEg82TV9jSbvsgDRuXF+ogzbgMoayp4Yi7GxUJzWh6D68hEZlqyA
qJNi34+7R1mkBZ0eYkQFfQZ76fDkqW7KUVQH3GxiqJh1+H8xfMakaXrQglAbBSxbdma8GZf9sLfe
Mmn0nHzh0tG2ezjL475NavadppcIx53LBqABRgBTsNClfKNTdqOn/3SKfAk+j/Sikc0ICWmOJvZk
nMKqtGNDdy+L2Q6Fv7Xi1yjlPGvNMcGNJSNQw+XvDbk1m/sIjB//TQ7nGeqMLuWiIr/OJD9Jvs3q
MzW/ZaP5H8VwfqHWNXwnxsY0gA9mBqlOckVA8StiChcZH88OQXvDwGgMjM9gG5rEwYbmV9Od7rVd
eQfW553I+raqgStj56fYKNYXFyVCVSmYPe3LlF9P8bPe33WSII/YdkBnc+D9AwgpAeCFrkSTYmQj
+iwRQaniLyHiLIHLIMZeajrsmGEU6tY8qnvjgbV6GAK5qIIv/EbsnbJypnlcGlnWl/+0lkAm5adP
Seto3uxjJQxQ9bT3L9v45gbm+itxns+ykj408T/gh5Smw8idApfcpVfyXfDKcESID1aUl+SY7Wrv
f5j3EXiod1M3SUn6CQM2iL6mBgiHGpjexexI1wqA8tn2f5MIrttf3ii/vybP5tZEkZl1OqKjeisf
8SLyWixiHobj8tB50m68TX3LLUTp+2YQA30c1YllotvEXfJSH1Q5HVGx62iKIfbaDvXwdkwVgWvc
fgut5LDLsjKgwUqWacjxFmq+zI55zJlyIFoALEb0me1f01N2n11Lr5etSKQdF2eqFlAOTQaaRjM9
LSOgvrO7nIi4ybdfXCvduIueRUEzKyr8vtQ5JlZqQi91pG8GCAZLAEUIp23YXXuXRa3Ecbfekstl
Nga8uFgpPkpsY6/4BKMiKQZGIj/cGdfGrnmwapvItiE40L/oqpmAPDQIqOw5XdswjXJGHYR7sSCF
i/C+pIcfDMhWOgg1ZYHsvaZnYZymowXitaXCwXauYbPAgMqb19nGzsRgkSgsbNsKEB1NZFpYveZe
EOMcAxJbZjdhVoGaorqpBsbNToTzwQz9vU5nMZxO7RAlVs9QsYlOFjtT5C+K1gicJ/sIl2Rw3trA
xIalau0EdorDUr9oUecu6Q4rFwKXJdKF89GtidlmqUSjgZSPbWehLjU7ly+wQBPeDbczhptJEuK9
qnoVJjT6X1N6qOLPl6UI9OA9rzb2TbroKHuB13wx/Hn8efn3NyuiqvL7oxvM0FfeTzJ7qSgteD+G
PN3uJE/ZmVilZs8e0XwQs58L397gHLo0Ao6fBCiSpGSWtL2yZKm7tDn5lRt56M9hGPyUqWmK4ojo
CNm/rzSM5LjpUdHoAI73s2xdQ/SJtjOQ1RFyrlwhATqrMmw6uQIqgpd6pRO8ZvboS7sM9GjWJ8En
E7gDfpZA1Ug+9yOaTQC6mIFeX/iJWz0nz+MIIrj8Strlfh/7HxkWWhsK5x2mIe7noMbWg2zdVTJc
UWoP2bE0RdptxhC4cI0SgBmqfNjPqlkHlR7q1+EMNO3ZGzrM/ulMtYgBoWNQ56sc2dY1W/iX98Ia
5aa1rMRz1lJqSwxuIGl008/VgZGCl053yn5hRhVMDrE7fhfVODb9CIFbB2QCxux55MuirQO1ZhNC
WLI6TZW2q6blFOfjp9TIni5bzuYFXIniPqFmpLEE5FO4LOUqzPdB8DOu76XuRRXRvG5a6G9BxruS
VxovRS6pWBBtFmQ2ySGYLXuMlv1lfbZD/koOV/YK4qRF7RwgqO2RzbuobrkzbpQbGQl4dS0yjcun
hxbOn36kzaRJTi2tc8PgMame6gSQURHBCPqTbNwLFNu2wn+NwuALX0owTYP1htcxO2wmlXr9k+mq
gHXSvzDUanG7QySRs/ssUmK2boJ2TngoEY41Iqq8iiRwbrKqQXiv5OboKt3eqB4tYDhdPjWR1bGb
tnL0cpmjDTDCGhZjn4a/SuVuFn0Ylja8C2Erg+NuEPZNAfU/4AbRSbJz2eurp0a+VvobYr32yk1m
fgRCjO2zQSZWPGSdMzoz0wG2HeGtWSmm7ETB/LJ00pH0HyGnX8vhYnM4yKSaByTPhg5HFwAUMHsc
MIx0+QttNxZW6nBW1qaaPAYWQuXyqO/YHk7psLH19Ko8zGzzXrhatO0iVBUnhw0fxBTO6vI2y8wc
c36oH2Lf1pFsZc/43EfMI/8P0YMd0zv7WEnj0ltpSBI5ivG59Hs235Ifcwfr15h9eqO0Hp8XUXKz
GT1WArk8t6/lNjbrGLPrNYa5iqLDaFfWFsfJjPD0SjtsMV/+hNsCdWqZiqKhQ8+d5zID+8Qapc6N
pCxzm2rJbSxDVp66GLnXUNScL8vb9BrqWR53olMB8olshF9S2k96iyKAKRoS2vTrKwncEYb5nIIq
GN9sWui1wRrziepMQ9gAziVa7GBSvl1WadNP/RZo8tFRkbuhLdi+QVjdNYAYzZuXWTQrtC3DslQq
Y4MSvuNPXzgt4OQeJfhCpIp2H/5sWKdBFcXf7Y9zlsId3QjsM7WLkFqb14i+VzUuc+oo97odAJ0r
8sJb0RNic8qVTR3/v178q6tuqrloyxYfy68OulPdFneMy31yqs/9VXlXYbGBPojZQQSK8s+wrAzV
2mLcXssYli4wkSunaZTxQ7Z+Vo5z9jSRGlkuTTjhvLRBfFWJAJ/IZvxaHR/n5gsyyOqS4bWn3YLl
A2yNgRscW6d8Un3QfPq6+8/MZMrKXq5uTx6Ibt3CITeyCxKQJ+HnZBq995dnjdm5r0K20uvoe+gw
08EP99pp2U8JWi3G7i3Zvm0SwQFvv3ZX+nPeC5E7wjYj5I2OdMsGy/W7AVOi9Z24MC0yGS4byZd+
oH2KCsRQVaZjtiWgB1M0eS77km2NKGalMBuHniwPr1WrEXbiy4Kxzv2TADf1LkbnlyHyxcILv/m9
VtI4pZoZrarJHDRsODsMNifxh5MBH/m4YCwgFq5dbj+tV/I4N7ZMwNUNe1S+Rmf0sOTmxcdhDyZk
qGd+D93euXyam8FtJY4LNtQIMLke4/GXS16kImgH+6r/MXSi/tWmd17J4fxmW5RGGyoww6QwD1FR
Yt6xOCxxJejCCNThN4PHcOoaPFlGtwtP/YBUJMCWZXSQw8S/fG6btn7Wh3LvsJRU2kyLDARRWm4r
6U6PBDOb2wJ0xHoZ0DYmj/sRKr0VVxQ9D6MD81tVFrJXaHEuyG02P4uG2TxwHMiAgOE+y9B3hFbI
790GayBtusvyxUnUxw+c1VkIH8GGVCHLNGIcpDESe5Tua11wVtvdmpUE7msomCqouw6HFWQuGsu+
sY+xBsIacMtNPoBPOfEyoSvfzKJWQrnYVUoA050mlEP15LmoDk2KVlz2q20jpzMnwXfalgXqE8My
qfZuk4EOkSRbIRSUtMYbtOspPRrTgzF9K4dR4BG2G5naWRYXMTq0FmNdRr47+MNVAej5+Ko+5IiJ
ovLCpomvBHGu1YpbqetzOPKBuA2uUYKO10cs76wK70wrU4q6BrXktgW9LJDqZiHZ8KbHWSnBOdB4
mYDFSBhKXR87LfEzK3SU6BCK3uHbN/WsCndTm66LLFqilNyDUYH2yrGk+nGaRu/yib0Bir7LT876
8NMnFcjosB2GhhbdJXfyMX9gTKHmi+WYj4YDzHCUJK3dsLMOzY/2F5qx16L2tkBRfge6m7NSqwJU
Q80i3htzfeyD8DbQRFRY28/klaLc9ZW7HInngG0MNkAWITG0sBoEsmNWwjZDIXSESC0uD007I5GM
DOMBXWLaxhR4kUxdLGILbu+2GAM4hli8o/Jb8rRKL03SKQbtUNVQG3RAwcSr34dRITCSv5zdWQp3
dlVvRZM5wUjY2bHV3QGAH5PzhpXyf6RdV4/cOLP9RQIUKEp6Vezu6QmeYK/9IjislXPWr7+Hs3fd
Wo7c/DBewC87QJeKLBaLFc5x1Xd0kIMn75dK3MotRRgaI/NH5XDKNc0uIx+Y3QJPIVo35qs26wbO
8GhUa+T6O+upygMdIJCk/XT9bO27iosi7Bs2MqiV6HXVr8BZLzt05v7V48ZY5XvkOgT7IxLEO9ZM
GZuWAhAvzR8NWNr4gxiFrbeia5dt81tfcVGIc690aWrJApGHqz0hR4yWcfpAQVq5uGNQBvQPleIc
bTctum6GaFMLs+G+z/ujGdVuraOXMO8+/9lGcb42MmqzK2MkdqxGR7bbJlHiTNrPTlj5EWwU3wlv
9XFt6CmAXeRg8NKHISiC9a5kMKBOdpzcyOlfhm9EcJ7Y17/ZNSrrBI9Q9JgY3ELSIpPCkE1kRMqh
Nb/qVma3ZuJV7TMKo/Zk3beaQOJ+EnQjkltQIHMWZTehzj455MTom8Kj5bSe9YGNK2Zu5GvP13dw
N7S4COSnXhLU81slAmHDWqXO0Bv+JItoNdgyXVlGno6OtFqvDhNCspx09igBm+ermVZ2qgZr5uXS
+9pCNypxPjdDu66hVei/0JHWZW2aWQYsmd4OGRC4s3wTYTrtesSNPM7t6otcZ4lMoN9802fPSXaW
9Ic/2yXO6RYz7aSGAkg4tIbj0mk3oySqNe5roaGdCuBhssE/CAG4XBI1hYi4vk/DxpZWp9O+XFdj
NzinBlEV0wA6wOttufHrWau0pG1xoNQMkA50cKrwnkSf5+qj8Ar5zUm6yOJ2ZUrGxKwWjGoD23Lw
6M8Y0dl4AF0HsU2b+nVgPi6G4G7c7xfbKMjtU1JVjRGtAPPtXfWk+6C+eumA8aUeE9QwFK9Ek2P0
pAuO8P75umjKdnazqjSV6nrO0fGq6JP53GeorWqkQIo6Nqvvc6Icx8oMPcxrVgJ1903mIpi7PRup
ivUGMDyuQlK7Nk5KHtmD5V+3mf0s1mZNubszSUw1jSPAI0gH4Hl6mIG6ac4acKYjIZvRrjMEaaZu
YMwHWH2czUjyHLepkaHxznTK9LkTxTX7KeqNAE4XgGIU1cIOwPh9OOk2kiLnzs7BpDzaWlAAI9wZ
zu2pDEQ32e5ObeRyN1kIqu5IZXBQS6kcjFIHNPPfvSGalBAtH3d5VVEZtlGLCt5oTKcREXs9GZ8E
1rAbScHk0A+BPhA88f9r7KBcqEZWakUb4eT9w4rDoK3YW2S6EQH87Ct0EcYZ+BAB1rYdkYvL+zrA
wAn6L1TB2OmuCBNkZIahQimejh5NMwAVTlFh0tW08iIiGUHer9bH68u2u/8XKXwmOJ4xwk8ocvsr
sORQVKIHatDvYVsIcCR2I6aNHO4AFWXZDFMFbf7hniRHNmaUCUFxReqwRd14vLFVrFyWMX9pTpKt
R6ZDZfVARlE3N9veN4HLRhvO1pYiLVI9Q0Ufs/V+keuPIRkCZSp8WieiwE8kize1EpSMWi2hjxND
nXeIWuwmUFM7fDBLdDaVHoKKoAAMkiKILPbT6BslOZcU4vmzzgbGw2ZfweBl6lcvRcBG3hiasZYK
fewujQCARhg8KZoWZD5tEQ5GPA8WTnCkhngsOGN+L0fVh8qIgQI43lpho9idkX8lIWNf1ux6VIJc
G77Qrj/Oie5J4xf0RHzXhNzsrFX2zXZvPoyLG2etVWqZwvszTLTGqYIkYOxFdSDqEN4zX2QcDECt
oG3X4Gkh+ipUZULYrGutOWuVOWsBiqZcF1zPuyHQVg6X7C1HImlhjUcTCXw4TBtjMIHhMfxtVgES
DaDu5jq24vj1U4ZwKgiylPF59XVfOZjPjBiCIVRKwobRvfOyFcZ5GlldSTd2FH0b0xfWMJontlTd
LLPAPQuV4lxNO5TmWrYYCbUO5fmfYW96hh/1XnHy3Otu+jfSdMDL66jMK/yQz9pHab4WGJybTuhT
R6xjnmeHPW/x9HNFXZu7Rx+zfr+kcT5nWRsJbd0Yj5lOE1jRMO56M9rycT2R19FG41mg3b7dX+Rx
rkYrrA49DQhPM9ORvscYn6PH/Gd4Nm57T3E0D2jZrnDSW6glF/tEq54Xcgx81gV9N+w5yGbZM0cL
FM+8id5pmBcluSAIyGi0ISrElVGQWs/UmO1WPU5r7lxfTWZ4vLfabB5fK1KUHhloE4DSRtLIDhzX
j2WdO++6kL37fCuE8yAENWWis2bNTMo+4eYL6rW8GbP20K80mKLGMxTVaXJDBAooUo5zJTq6HiMJ
BV63lG4l7V4xRLeewBT5SH+1yrAm68BmNCavfYBRZLZ2k7rUtW5NW3Oqezl0RQn73fB/u5xM7U3c
IitJV5EFtjH+Zdj9aLNkevZSfsvt9KvuoSiHPuKqtCNXE4EQ7S8o0GA1neoAOeE20mzyLE8NVBb7
0vhQAs8k1UQNG+z0vjXIiwjO8NELBaz7HEuqhncFGjiLNrJZt6iSal4b/rhumLsvbfQv/asQD0De
13TUyQoLWe/LcxgMQQpacO2WTeSqR4I5O/Dz/S09X5e6f+lchHIOs87SCUSSM7JzQ38O4/Y0Tpjw
Sb8WqQgYYDdK2urH+cpFiSv0dgLuiA2dMzsh+BeXr5gYoZ2ci+f8sNzEgfkievTsH42Lkpy/pFGV
xnoGU2ni0gdk4aFI2xfwkrxcX0uBRWq8uTSVnhoFnvWaft/rp1ITtT8K9OATWrma0LlLkJaj5pOC
vEv9vJDDdR0E9sD3NtRpHhpF3eBZPWPO3fL1MrVpd+jn4LocwdEinDscpMUccw0Bo1R0rqQZ35LK
vG1HXNppfIir0L8uTrRyXGxFS6o3uoHyi7kUNqrpiKxiEDCIas6/iXZ+WRphJrJxh1FZdRhfwhVG
FrCNsLnKKJg/zA66EG7E4/sirdjfN9JqucxBy4fHvGHdzugUHZKvxvDh+soJVeI8RAYaSivGEC7y
95NXP5gTEAn6yO7c7KEHgfsBmAvXJQqOEeH8BK0bGlLG/TZNaWtjJKz0tUoWEejuSgH+kGnpGvhI
+RfLmMcVcD1AtRz3sz2qQVqJ+mv2w7SNCM7tNEoXmfUI30puaWuzSFvy6Jk+xXfxQb55H/QK2cjj
/E9OIqkc2Y1YS7ld4/mQR0/v2JpfEiy+lzcvrZFOOmwhCWVbW6eAYnrnuohdm96I4K71cq4taWSU
oFQ55f2NZd0ZIt9zfestfrTFSsPUmAoTzqCJk3M+aebHrm/G97icjSKcy4kNYy2XCQ+fkX5XlNxB
36LdyZUgZt4/nhsxnMchGs1obqJjvDx3Hw1/BVoIgSOwGW1hJISY3n+Ab8RxLieaTE2pJJPhhC0e
huLWAz0mr2ghqq/ay8F8FL3pdgN2RddVXVc0NhnyXyeHOZpVH5eB5TDYEfqHlUoVYiP/RrOLHG6/
tHFJUPbFw6DzQCzCCpWYOg6qo/UF/MtefysJ80b7pn6RyPkHRCUVmDRRqBxaDXixn6wcXFHR8T3n
6SKEcwpjY6pZbLWIxOXnLDzn5d/Zuy7Xyw69ebcVjWXkSCS6o9ICfO9bNZyoaHJ3Ny7ZyOCsAB3B
YRp1cNeVfF8O1KbVFysLJkkEHfM6IfMm5t8I4gKTsQj7ttSAEt/7ZjD/aJzY7QHpEXkM9UkFIJj0
kdqKMwfSUXseMPgPzE5X/yxCUv/Nuf61b/xzbqoXJS3KECxBPjNGO3WPlpcdcXOIp0CZTtd05nyI
oXc6Smm4ONbvk2f4ySn9NPiM/xRprgdRVXa3YRPDSf8eaINzIX1dGE2XYLpAu19Q70g8ybDbb0h7
r4ERMOoQaQ5SR/lx/RwIF5SLY8wSvWSYyMJjLpg83U+8KXV7m9rEVw9mYYtK6PuXzEVLLopZsmHQ
pAKvOTN5AuCGPaEh67pG++7DtKjC2GupyrkPa1lUo01VuOLmo0rutGFwiqr9MyH8o7QpMJGvVqih
62Nb2zSTsGgFQWgxmFRwYe6v2C99NE6fKp2SObJghbH+s9B+TrrgySFYL/55Fveh1lP2mo8H4mNi
zF56cttGmXd9W/bf8covPfhXWmmOcqSBjASJGMsCWgZBmT7GlCY6DKkdhXAeqQ0jd2vR81CwgPzb
LayMUcoWPLCt+WbSHpLs+bpmggXk32xI9KSWAo40d24PVK7twkztqhGEmL+Jmi/Lx93DpVQ0sUaQ
Bo+PZqCfm8B01afY/W58UDz5IIT3Ey0a+/vmDTWTpMr6HIumrschvUPf6fVFU3bjF/RaWTijimrx
KJYkNpGYk4HKnZ7X78Z3xc3Bt9P55Bgea1Qu0sfSk102bJ8HIk7C3Q3biOZ8ENX7vkgVHF4lwYhV
2RmPKi0+GPrw13Udd9dwI4c7uVafFdqaIpCZq89KeWdk7vXfF+nBxTBUmZZ0WnvqluC3V/0kelRF
fQy78cW/Kmgy/7KJxklFBxysLlcyMMF/rzATUY0PfSfom9y3Bt3UNMC0Ip7lzG1CZ94IuAfMwhyj
QwZivgVVSfE41v6K/RLD37FxUzXLpOLx0SfSUzSTlyoZHctqBC57/7Cqv+SY3GHt0JS+koqlvO77
s+am95bXn+JPBEUyIGT6TfUuS7jI45YvtmLdmCe0QGnNfYhBpbS4I8J+4N8c2YsUtrobnzCuUSkN
64KAFsi9saMc1mP4YfGMA5vfzm+QzvmZfA5v2GCJsHjNzsqbWGyzolyYghwpWio0ixlIcqjvxxvt
cfwEYg56BpgUmv1QVy2d+DY+qY+56AIRGKfJ+Yu5jpNk7mGcw3pIyaGnhxaLawCKob+rmmdzWZ33
HOzLQnOOg/RACF+oAV+vfkyG+1L5kOuCNgRmEdfWk/MdoADpspzgWQdOCVtSTnMiKluJDgGfSlKS
uMYNAnNhGbLqkY3N6Ci5sNKHeiOuE+8H0BcT4fnHx1CfJ6vG4WYNQ2ysNUaWMTyyufvprMI8zDtD
UDRmO39lFS3uVWSmdCTNjMGM1brVs5dp+jDLAN3/WuSiFOq+I/5lEjxAjFSY8pwTtpi5VdjWXB1Q
2Dqm8voDyJQCrQRe0uK8SagOqlroCGi6qHcqtJQPcuNgmkzgJUUqce6kV4cK0HS4W9rBsvXsXPZA
orldJoGlC04vH2g0UdhPwyyhwmgpT0M6OCpZAkklnzRJH5xMKf1ISe6RwhNliPe6TAA18e+dZnFu
I4qqLl1XHDHWZVLe9wc4SGc6AjBU0Isl2i/OXSSdUoCOekHdG+5xjO2+9/Py6x+5JH72kg7xjHci
brSwfZir01g8KZKIq37fJ1kYuUQ9zDL4R1WlZ2FuNGhQKrWfo/ytUD5d12G3wRQ9fr8EcJfIMgxR
uICjxQ1rRwddT/Si3gNl36tPgNIR+HCRMtzuFwuaNM0M6XqpOSVDIBNBxLR/ei66cJsehnlYyh3e
7ZNcnOpwOoZy4kUpSZy0Tb4JFm739tVUA6PlpmrKPCz7lORpnUSY/pA/zH4P1p4V4XrqSk74IOER
J2E0o3zU/hY79V0tfwlW+PizL2NJ6tEGCpMAGHPdOMQqv6rR6ERKKDhFr5hib5z5RhZ3JSYkAUyG
DvMznmRUqXRMZDAct9gfPptH7RD7SdB62kl31EN8W6DKo4AiVLDSu87q8g2vd+omxFLiqe+U5bWR
658WJNadJ46Dd++tjRjOw5NJj9WpBiyBNBG/iZ6n5nsbnaV6vZ2iF4Ht7B6EjSzOzU8RoO/NBdBm
+hM6UplW6dMyOfGCe3n+yHgExhSJretSd13iRih30tvYiCMpRi0jqX5WceJI8pdseJe/2gjhjjgl
PdoSZPjEOXnRksau049/pgV3xkuFhEpj4REeA+oTzzBnatHTLcI7EK0VZ/dpWsWKPACJZsmeWvOD
Fj5Yoq703QFqclkqld2VW7tGBwCpCjy5rajww7hyMQ/uKrP+HXe/MyWZr+iSV8a1M8fvCqY3orkU
uQEfYtAO8/x6ch6kyKaSTyfBRgmOLc/0FPXErLLw9dj2R+2GEVWmBzHZs+AovUFFrMBTNMsl3gXr
lN90ayR7et+JxqpEUjjnkNS6hFozSmejDvCQc/SuptjNhnAOQU5oQvQM1dJoOBva0cie1uHzHx0c
lTv+S13UKP4hZwrA1KQ7EdW1eoGI/cQ52EiIgk4r+maERFtWMESFeBV2XhiALtqnR+WOwKmxRuJw
FSSc9183G3HcrpjSkJTAU/9n1k25pwFx+gflRj1WnYeqMMacuk+roHlu3xIuKnI71Y+qpaPYgiZ/
mjgVeYlFzfD7rucigNsnLc3A7ZJggj9G7uemjzTFHaKk8vt1EZHziHThnHXVR5VBV3Qd5OVzqP3M
RIOr+xUyjJgb4H0GQi2fR9eGlfYmxQZVHnoM1Nix/jJuBmdxijskN/32Rr4fzuoZ/XKjp3hn6vbe
6tFD7Ikiz99Y5q8v4TPtXR4pJunR/8JG0ZF98lvZTj9lx1cj+RaJ5sT3w2qiyQpTXFNl7gJZCjIt
dariIdfk3xs18fM2dFSMIVtR52vSfG8Q/cZKFtscyse2K913HPaL+Ne7Z3O35GqhLupI0BhTEEcH
IJhlepMsCMx2zWcjhLtFWqvorbmHh8/q2G6r1Dbbp+tq7N+RGxHqf+9ItQdO+2yhEEOC8TwAz18J
pIAcAHAk8CW7t9VGkPZfQZWRVH2uIprPkWxl3TeDHx8KIW7TbpC5EcOWdLMvqT6sEfC38ZxrPjTp
HYn+ArRebIFH0qoFJsD8xJvQfSOKc1STUsEIGMxW1CZuWqfu2N2uc+hLoZD2iO3CNVGcy+pbEq5x
hgIma9fUQF7Kskz6B+Knp9Ap3tP1A/JiYqmYIYFr+e8S1iB0KicdJpEQDLOCywkdTLomELK/eBch
XJSp6sDGDCPEZnR8ofrdMn4qiycZTSzX7XvfHC5iOC9RNHqb1toKKvvlC/maN4HVfqviQI8Fl9bu
nXJZM37OfVhqYyI63hsdrT60BqAAM2mwI6MVNbLtH6NfCvHT7ksd6lZJ4PB7hXpG9zDJt3H4HEcf
2hj5kcQuDMGTX6QZ5yDyYe7Bvkp1dzIiJ1cM4DAUzgCSnesbtZ+4BbYn+DZ0xbL4ginVpymTZ0AT
0C+rv7qWn52iW0zVDyhf6KAiVETUIvuKXQTyx3eK4qiNENeW6Rdz8jLzaxUJcppCpbhzm4dq2OcR
cj+To55Wt/TZuWU+lrF7lY71Q7CI+xfGRSfu6FZgxtSrGtYx+s1XVt1cIvSgtRh/0Z0uc6yH4aYS
HGTRMnIHeZKmPI4s7JsBbGXjOek9610cx3BHv2yDO8VqbRVG12GwgaCwpXzts+OYfLy+dLvJposI
Hm6pBIuiZGIa1y2AMd/HjnYgmBiU9e/J/FE2Eu+6tH3D0DVNVTCxA+5mzviUrlp1haF6sjIFKFhg
GIUD8sFXBp/IF23Sfh+ETg3A96DqTU3uFIdUXlsqY3guym2XBmyiIbsN3WRy2pvoPHqak3rWZI/C
m2s3H70RzF37y8TgfBa866aSWmhIq+9BT+ur8XKyxvjOsLpTmDQvWAlnMkSP8N3TsJHN/r6JBapU
yQfFRG2GkPiWSOScZqIwVCSC28daBeTElKNqIVVJQKbuICmawDOKRHA+ZG5I29EBd38V3VbxKWve
4+A3q8T5DDJqBegHEWRGUueMen0npYOvERHI3C6gGSDzfpkg5yg0tarmMEZlQoX5xcDPLYLOxxwy
0rnEbb35deQxfGz8DN0XAGMQJOf2I92NfM6JNOXQaUqOshmrjGSnFtV+NLHYaCUVHG7BhvElyCKy
1MKY0bU46E9RGMyKwOOKNOFrjn076rROYXTLiR1kxqykBd1R3Icr0oTzGrRFoxuIoma3jla76MyA
dJFIGeYA3oS2l23ha4yVJllWGyJCY8qsxwqZ/egMwragdWrHOr4rR0vRu4zuKENDGuW/PqFZtEGa
IxXZhVgP1qR8GSX6ovVtIHDwu3HaRg7nGLJxNkhisga6Y33GzLKz/hj9EDxYQFz6qoOrSX6Yndmb
/gf6aOYQ3qzoRjTnMICZVXTGjAOtmqMtAZEX0xRtlxzaLHKva7lrHxtJnOvo1TzS4xipYlkNjORe
Lv+6/vv7j/yNAM5nRIPVyXKKZHeKqsitdmDFkPhwACC0YL9EmnDOQbXatZVmFjhlX9LyQcv+7Pf5
VPSiJHNJ1gX3REmBmKNFoApUwTJ8fb0EWvBjmICTaMyRoj0/759a7ZSKPA8zWt6ywPBLVDBaWzrR
ue3o9G5duhlGrYenhT70zXepermuwm7KEWQZYGowAYSr8H0AC0AFkO3ANQFo9yCvQbYeeeRhvtFu
2TuguO+/lMH6WSCUObK3il2EckdGDYc8jgsA58iAVZoQGIGb0rWC9CCjg0MYjLFj8UaaohhIR5uK
jGlj/H0Tl5SJ0alJBcSy1l2ctENvUX5vup2PQn1ia7d42QfUp9/Sv99Ds6ZvBHP5JBPoLKVUQ00K
7oRlbW2FfLq+knsWuJXA3RjtoMhJbiH90loLOqT6YfINg4gyFCIpnBPXh041igEXoFaP/c1sZORQ
0v7vP1OFfcRml5I6iklLYOxZBzooOj7MZvh8XcSuf9suF3dLIGhko7DIdU+ObtndXYcG2yjyJkQm
bdCPnkDc3l27FceZ+TLKq9bWDLrxZfVVpwC9lQTQezCxag5DfxFdtqJ9Ygdhs4T9MHbj2qEXldY3
dXTbiFDG939fV6gJzi7Wi/ff359CdaykDFB8Wn8a6peuf7q+YKLf5+xMbvux1i1cP5F8X+unYRR0
Ce3d1Lpy+X4mf7M+Vh3RsgmRgpjVwq3bW8uanb76aCmCe5SZ0VuHY1KZGKppaDyn02zhjgYAUO9W
ZWxT+Us1ld7aCtD3doWAOI3IIKhCcYozrjYzJaoDy8Q189UptGDWJ5eEIk+9a8JI4xsUEFJ4KnIn
RrXiEq/bmJ2Yf2iRUzf20egKMGQNjHfm43UL2N2hjTguLmiivgKHAmpFDZ3cKToulobM25dI1Gm/
v3i/1OKrJ9YQpgMBwYEbjjUEhJ65xPdTOHy/rg773DeGcFGHT7Itctdkic6mYAPzpBwseJr/pdND
JIY7l/FSYN7+NfitspuizIJlqAH5WDef6njwrS46Th1AZ7TEva7e7sWKjlxiUhVmyM9pJUOXxBpy
124DrnE1AZ6qCmzO+D4rSrsGs9R1abu2QVQKyAsCyFv+nRfPSoj/DTw6OoMXQv05qzeT/s2qRbxH
u6U1kEhRlPeIhs4+3o2GZg1EH9K7KPHVx+bUNXbsZk4Yuf8PoiXy27svzI1E3hwrVAZCYCTPblME
UXSfIW8yJbKLdomu/Fg07lJjGDwRnG0WPfLGuRXKecNZrYd0LQCQ1UjnJUls05ptE3Xu/DFEKX0x
/Ovbx37umjjOk1hVC8TkDqvahOdK/ShFP67//p55bNXhXMdSzRhi1XDWVKn8sYTjCT0ImYOA8JRO
UXBdlkAXndNllgodI2dwU9poOoohP7VJKHDvIpugXNRa9K2lSyFSiIyuFX3OPnV1RMhizuG9U7xZ
OP4ikebO0vU41V2idl6NxvpQi+1cldxSSW6QQzpcX7vXKOGKIfCEVUNTRbRmzHAkmD5SzEBGjT3V
NhsVS13L+YeZlmVoDfQ8EB+M40cV2QnJXXwUJtzy1nquZHt+6AQfJjAgys7LJjogeV1aaQwDXara
V7VAm86AOnb0TGCou0+u7YJzlroOSmctBIKMp+QuvDWeWFZpPMg/rFv1u+qbQMsQDZ7u3XcbkfwT
aGxahVoN+KYs82sYAeWm+TAByOL6zgoWkKfOGrQyqQtWNbWm6ZOMuLrL+r/UerRNqvzZAeS5jGeM
RU1rg5xf2muqtyitcQAMJhEoJDjm/P22gl9vjlpIqZPBHhVysIp3PU63O8O+YWN1tT6YfZOCuAA4
/3iZyrhr/B7IsfqpOCsO+D9BQBKDdkIEKy+yCM6F5UrRomdzgkUYiz2Se6X6IYvAfkUymMFsdCv7
HHC/yoiL1LrXQSQ8felkQcAo2iLurjbarArrgeABXOvnvprPuhQJXg2ieIAHjpc7uQPxCPqTSRCe
UneV7QRDLozoUT50mBF6vn6MRKvGuYeuqjAyUQLdlTaVk7XoNqsi9AUIbn/BwvEVdNTOR8CIWbC7
oX6SwuywRLPzR4rwtXPTNGr0HYBjK1bPRfRjLr1UBEYvcDl8na3rNcSZBZIGo/qjbL3WkOyJ/G2O
ouL1buZgc0z5Yb9Cl/LUkmv0qJ/nMxKjt8QujojlndKhAnsTxGUm5xG6ridyFUNU3eWeHIKjncqZ
rUja56FtbsNRcnTg07vX90qoIOcPamVSJMNae6TkShAysKJ5c2QI+7EnKk0JDNzk3EJshElfVzA9
bcycNHksY+qF6p85Bn6eb6xbCY1JLK/Z5r5JiaN2paCSt1tV3hoFFzHMU9EmWofEomzl9WeLUB9c
yrjAO9MMooHGHimaxV0bC/2itExPK7D6GYQA6hKL3DyGffjh+i6KVpZzHZJUxmGsILLI469LdjMX
P/Ps43URgmiRf4XlQ1LF+YrQtwRKvIGqSr/akdbYvXwA1q/Ag4iEcQlUuS77rlKR3pxLzcm7JDAM
01/l/FBm+SFpCsHJ218+ZOzAZmAAzphfvlWh6mohPTiay8NC9LMVho6CJ8V7lvCXmNfIf3MtWrPc
dtmk4ertLLeNDkaO7ryqOKB+bleFCCty351cpHFrWEqVMag9QLyVGPBvCvpiJ7sCJWZM7K7+LBe9
YM/2XfJFHne625bOmpYzplgcAVealdSZcTk7pZzRAxBmRFzgvwmnfwnkqzCrAoi2acYQVu8PHxev
8FDiduUf8d0rtaifBmIK9Vcc97dvmItM7b+RzWSlYHbU0IUjY7IFYI6jZRd3yFujUfxu8WrfPEaJ
DdYw41YB/l35dUVB0mFNH+Kk7/4ZuXwKd13kFSmNqLKQoctb9UaVcupmZZGcplTRf9I5HBy0XYs6
1YULwF0XWWcsirTC01hPaHGx/qpZq9XL7Ixe+sm4RYrQ6VBhGT3Tz54K4PIOdnj7P5AEs3W+tg+c
sQHpHDyvFj5jcrI7w2evRtNV7qgN5j4/BGG14OgKPITKhZszHgJFaOrIT9ap3QN2sFVOcSvq3f1N
xHnZU+5iacykoqTDGeobvAoYcnQN4P3c0QPGlDF9G0QZKJFenOerC2lZSITeWjqu9jp19lBWdiZ6
DzBTvLJbb3gLMBQygZJDd5EXPZQj9WeNBtd9q0ARjfN2xtKOQ5SidY12fkuCDOj+xfHPRKj82a9B
jNHilsDtYE/T52FqkAD9cV2IwItqnIMBB3WYj9GsuxgAH8bUKdpDBUau1RLNt+32CVH0gP7/padx
/mNWlRxhEm6j8GXyNAx+JnfaPT3phxRFUu3WCJQv2gcTLN/qAbwFT6LuHZGt8xWGeO66klDYOsuR
TwEjT1mDyWV4D3VgCPZOZIGcv8CYS9PmTYOnXA82vTk9jKQ+/NnOcS5ClSxDB4oGkgaFNH6t9LAK
5lVRcztuhtRtFJAxXRco8sU8eFQaU3XIer0HpU57zj6qjoK+dUzeoW8dlfXXi4cVu2vs4RowvgCA
3QszTPsra+osM6/ossGtrBVFsyJbqA3Wi+aG0nqEyfnXFd0/279E8H1YUlunEi3m3p2t3O6SW3Oh
ziKqce4fvIsQ/nTT0CoUExbSx/PBGI3jKFulvUaaR1Py+bpCgjXje7HySpmXhaG9Juspzk5F/tf1
3/9NaHRRhjvbzVRqZFXwQJkQpUg2dZRPUupITvd58tMVJyxxLZeIMv2ifWJ/38S305BOShsjwZu2
t3LzZe7PvfTjumbsPnp7k1wU46xtaYd+oc1rcnw8NgE5wk158UmUJBMZA3eW5dpaEiWDJhr5mKpf
K+NbjF5JgMtf10a0YNx1T8c5b1aAMLlm/agMPwBSaeSiiO03j9XLkrEl3exKpGZhW1pYMvkkI+2e
+uShvAFoZWj3DlbubhQYt8D43oz1N+h/69TKxFxL4WogT1M+mYa3fG6AI9kjjz99mko7ubeer6/l
9TOlyFwAUBV6O2C0Af2NtHakpD1MpYgD/bpVKDyGrrGmFniV8QTuiA5gKTR2GO33pkT//xo//Zk2
XBhAi7quasbIuUqnYjiqIm8nWi32941RNGpB0iRv0Da53qySDipqS2DbosXinIFq9GoZsZOaTOeJ
fpuSG1RvMyEWMDsiv3cIisw5hMboG6PqzMmd6XzXy6Y3t9Rd1PxM5PJ2QS6ksdSf1/dmVzONhU0M
85zwxf2hKy3JkHrdxcjOt6mI0VqGVHpUSR76PUSpJma2b/TbCOOupYrI8SytiNLoB9UBfe6hv+lt
EOcBaOw9PRhU0wm65TToxqcnzLZuK23FG0fTM0eyKldTH0jWfUR2RHBWd/2eZppUMxVMlvKJ9Rrt
zZNcYlhBiZXELSRa2tocJQdJNVLv+mYJRPGJYmXIMqMbcK0PyqHSHyr5rhah5+yepYs2fIq4GVsN
UIdwC4A/deRFcZTodF2JfYv7tV58Zrgv+ljOulJ3rdSsu5uI9ONzPjRR4kpAvwztpTUzgQPaXTcC
LjvgxFNTJ9y5SlK65r2C41u13+u09VbjLymT3et67QvRAQZkUJlar9M0Gy80TEOchWxaBp0dhyTu
MrvpZ7/MI0ngjHbDBnIRxN3nYa6AzU5R/gGYy070WBwZsKaokizSh7vP9bUNcfuoSI60wAkPmuJR
pqL2AOb53zgEgjwl+lqJjjaz/3pureh1tWW8a6MPsgVcrhKyHXfhoTqzXsZKcYSzN7vWt5HIaTUs
kpVapdyjQfOHhLmOJHsxyseBqM57rOGiGR+oYAxCiVJ4hTXxNPWANPqavGN8lF5U4ZPYaTO3hgZU
TbdYJbsdVvAYe2JsMMGC8e8VwGg2lZXAZ7NJhO4xv6ef8ZJnUHWL2/iSa2CExCod0Zz0rh/aKMdd
FU0CXIWy6dB9iMyj8lUd/37H/ugqWIWBbqVRnft9NStCLZtx1aa16Yyh6deNcsiaNbguZleNjRgu
9CnlWjITgj0aq+yYqKUzCBkhd8+pjjZNDT2Mqvz6sN74HXSKlvgP/fu6dV+3nyoJe2P9vK7Gfn5j
I4R9xEZIFKthUehgtzQUmzV6hMhQRufsOHuFKx9ECUqhOM5hl8tQFrWOR7Jxb7QHzWcCiasXQfUs
Q57I1e3v0mUJOTdUdHG/SiCIdWdk261HVVSm3q9LbpaP8zp6VShLhs5gPGEB2HXTvaD2jnb96gm0
WoLbQWQOnOPJSRvnhvF/pH3Zctw40+wTMYIEwe2Way9abcmyfMPwyB7u+86nPwl9/7hpmNM4obmb
CE90CUShUKjKysTTQQm/92np0C5oeoE77MaEy3L4EujamJJUaQ2qXc1qL+EP3QqqpLan8YfA7QQb
wxdCpbIx1TmuepSCsjvqdHZ5zwbX+tPkKk7/uBxE7K1sp/+4kDYr48KCVioNJH7heANK493qNdbN
NGBY/qtaCSLDv/iERQ0LYFAZdCy/HylDLdreWIHL6X0M5YFHv7pd74ygRHdFxGO0v18XU9xx6vQl
VlXwIrqkDlEFAO45zB/qbrWNxvKub9n+jl1McUepL1oIEcz4gKWmey2g6XMqAuyKVsMdpiwlyzwu
GEho0kNSO0v/aihBKAKwiBbCnaMk7U1GCQsft27M+rYUId/3Pe2fD0V5vkDA1PV+ZqtYFagx5o9W
7rXZSx39LQqmIkNcLUEyGlWhA246nT4VzewB0fIwSJOD8qaXtR8SJ4Wc3/+5NeXrCkPTx4bZIG0E
WzqTC4V85wrNWiYXileeIMvCGNLugb2Y4y5YohO5K1pMgqLn3XqmMfyMtDR1h2qSnJ5oX0lPQldZ
pQiMkzGoEJt6dHrAIZjSguJOVQPwBobsvBFQPM9YwfVmETkBLiBb3AKICFeuwC9CmwU/F9Y12jEx
+LH7UbaXIelsk/Q3tJcqP6TR6OlDjRrlOj5Pqfk0pvSzrMbEU6GwaHeFRZ1ZWxq/ZYRyaU5Muwsn
JYgKktizHn2euwEZMAlp0CxjeFi72nqySFb6g0ZzxY7RSTt1REsASNTqB6vpDIfStnpruvGGJKbs
VkAovkKCermji57dE30MTCo19qysx2Sq+88RkBy3abTEGLFYPdKbrd2XQBmp2XKvyiH0fpOmcSbM
0dlaPEg/u77DcywvoEKk6XerueZHrSOvpqzrL2kWgUoEElw2LXM5IJZ8GsycODHIPX0tN9Dsq8C+
gdiLCgZktDzAKisMluqmXxZr6SRFEoHy0CoCaCa2diHl8q2y0J99CLz6ICsTeHbbb1lGDFtWFUhQ
SskdnerVw243waLlitO2c2nPKn2Upsiy+yLWXbKYxJal+jGeIHGR5QT0FXM129Os5k6cgZMmJtlD
SdVVQMm5e+vqmA+G+rpl4gH4ezCXzcWQUGWd3SI9qZqXlndhIfD13bC3McGdY0vulJVK6Ng1renO
w7kYXpUitedahEUQrYW7A7NqNNI+R66nhKjOrMFY/LQSQRFgv666WQ13blO0lMbewLOiaW39xCb6
i2B4HV+onR2ZqnjtGA/Fy/W7affhvLHJQv4miVWlIZWVDJGQBkzarz+0HtOOEY0FizaKu9jrttEa
WcdtK0f5XWSkj0oOHrVUt3upFXzG/a1CnUtBBgFdW+4rZmtZjGPT45KKAbGFgrZauDhX1z/b7k2o
X4xwn00pQxpCvw/vTA3MB/VfoagUvb8K1GZA84CRFJ6bvJSoleZqhAaFtd4XceKlBLTHGHouBCvZ
f1foF0vsNtl4QKo0dIkrvJU6zwxWF5S5Ln2I4HCVH7mVwN32/eBijMtTWoCTDTOHH7QN5phMSMk3
ph+F0l86aT5d36Jd7TN9szAuW6lrWmVDhkSZ1k76AApgt3wpD0zqfHqKT49CxvzrW6bx2UuVplDk
NJEdaXZy1x/Lz/pxtDWIP81e9K5bRwSoNsEKMVD++9Y17djkEyvcxEfcd+BFwoz3KXOMW+lRdun/
B0u/aIlcGAzlkSh1uKCCvN4kpWN0d2soGjYQOKTGD1lqHS0TVR7Zd8TA6LkDZBW8aQHD5C62CJMr
WhF3kDuwG891BZyRkpo2iSK7kBsnUZ8Fvsg+zB9vKIxaMk1njaDq+vtOhVaCjQphJlyzR7WT7ltT
fcyz5CQP1ZOZNx5YNp1Qbr1eXe4xsAmaSSMWMYTsrvXyR/BP1NhMtKlaAChr3eI7e12lbpZ5BaQV
S7v/0trEZkrhgviye8FsjHI+ahCqLumCJx0w9oF6gLydD0qSQHTBiNbG7aNRlYmpFehJFgtxhyT8
NGRaoKzm4/WNZD9zZR95TEs6YVRayRPcYwnmBpvuRs10ka+wL3LNBouhm4AM0ujZ6mUwOg9zM/h1
pkbOrOtVkCx42UmxojxmoUpvtRpcoCTWVTtvR+p3aUu+Xl/srrg1nO0fr+XnJde2JImaNRggQ3JQ
AzsEgtfnAUgeZJqjPZ+Irx9kxenu88r5CMXC1jZ3U/RlM8pLCexLjve/fi5HQXa6P4ZnyjL4NyxL
1nhNhFEuO3muGCaYoi0xpvdlVjgYNoTkeo0qAE2DYmzPTWu4emxoglOx60e/jOv8XaFK6wj5bjRG
VvNIlc/Zh/x08/vcqZPlfupVBRWvrnmrR8mWRWWo3fO2McDdBNFEjZ4aKOICjpcgc5QPVSiIVyIT
XCKHxtW4NBRQ3LBwW0yujqanf6wnsVkHFzeazopKpUxxoMMHeQksePayiqS+9ndb1VBUAG8Aalu/
n+i0zNoixciZKy2pjTeiWQvSKpEBLmQ0YWFOCsVkSV/fL+gXUQDOr8eCdwDsH1HJvKyBSxMTU5eK
2kCu0X+VndUdghSQ3CSQvdKvngunZeLZi4uxNj90KjxVIl++i+33/3JFp2c3i9z8LVxsmLpUIRVB
u1Qu+5tKisFJv9qk7IJ5EIWhfVO6pRuU6uCG5vx8kmkSh6Rik/Ctb+bh7br0p3Uw/gYFm3/9E+/7
+8UU5+9TuwLSVYAeAeqXff41R+1FmFyJlsO7e5skSlSjW64P8JIa7arly9z6+YfGtyxQWKiUyJrO
B1e5ItaatAz4pKsO/r8XOau9pAG5uikaOtr1/V+mDD6UZqSZzHbCkkbrWEsVdBxE7YPdj2aBMMAC
bwBqkLy7RX25KBZeSDqp7Bnlk3FGpfBMLEHA2898N4a4LNHsWzXv/5egLd4Ewm9/BBWogwhoD5Ib
+aqgWypYGD88rOeSRqwCCN2wT7wxfE7KT2Wj+qOmOtdde3+PDLQJWEOO8omEErXNGEeY5pPJfGxi
5ZMkiyb399dyMcFt0jjE2lgxqMG8+PH4UPYPefxZ1gTFBZEVfoeAekPHD7jLeXnpgabPp5tSPvYY
Brv+wQR2eN6IQo8SFFrxXqikyc50P8RAXRUFZf183Y5gY3ioEzTjK83I0ZJvMZ+c1+FBsUROtluO
xrE0FIUFA5CR/X77daAwoV2CoFa0tgnivioIn8yHKbXXx+JI3DpQHpbHR3HNabeetjH8ftw2ifQy
qFY8TVic/i378j6Kz3QHHVRJbRXk7Ow5KQpGu0d4a5Nt7MZmVlvDpExgCKJB973wqgDP8W/VEdMy
fuhZh+u7t3djbI1xPm/VE9KjDj6v1MDBNdKXdV0nux1BTvTfDHFu3w+9PlglDNH4sSsKe9CP+ihS
LmF+wGcYm9Xw1H6GVFQWiJvQtJcywBbdEKA71HVtrb8viSBh2n3abI1xCfIcan2ZlJgiZcWaOrHf
n8O+ljrLawJgPeZjT4nfB3kQn0zvP31MwqUUtZFGoM5ENjgtha2Ux06LMbD3gUC1XR+XTMyyNZvz
iJZTK6l21dZuvaCuEcbPxY/rqxGdMh5rYaoLCrEDjrd2bwbLXQr+5fowYCwhRPaXgIQ2EtKh7Ra+
tqtjB2N7ysYJxKQ1/FH9HN0xKAREm/EeP+CpeOg9ppQRdYIrbBdmvbXJnewmGUyyymhnsLKU4fcl
uIMSJxntdzIHfzgnAh/di81bg1zcDBs0vjo0jt2keWsi1a4TwdbtXTJbA1z46AoTtCgjnveFclrK
v/R+tC1ykldL9OnYD1072Vz4mHK1k0OmUg8amuMMWJt2UwO00J5bj/ggPL/tblYv9YAH612BdzI/
v2Kar3kVXVXkegzTDKrFWq/SJ/DnudWN7stndNTU43WDgiDGozMmq0+alqUhkppgilqzZdQP0juZ
QvhbFpFm/4tPUsbAq2gA1nEttmLJMG4PKSNgaBRfsjOvAuVmb0u3q9cHgxAJ8i/n7mKPiypZAQgf
lGdR/72fPNlr78cXJbJbb3Ijp39Gw8Ann65/z30fvVhkh2Rz0juiJ82SYch5QYELnU3TJxP6oDW4
XxsRvm7fTS+2uKiSrGOKeTpUtw36Npm1MyynWi3sXAqdeQ0WVQD93r29FQwyQAZSxe5xm2cpmRyV
BdAOXfp3Ovydt6ltKZ3oALDb5I8DsLHCXXSF0qVGogLHhSFqb/FKdz7UL40r+5WfuNrrB3ZrY4y7
2lCG6EjK2qRF/UZLzLY+GONgrx+RTEU6+evLcW5IcjkGITU2yipHR88gEabXwdKLZgpZWPrz01Fw
0hHVAGqeC8BNM01SrKIRkR5Vn5WuW08KxHnqe2JzzQ4Xh82iUfokR2ml8yiaOJkXeeHTcpti2Lz2
rKC5YfPudZBDmbs4iyh7d51euSySi839ZGWyUmDLILgIZeIftLuvqWzH/d2EklthCJKf/ZCFiQBL
IYpCdP7FUUkaimAZYH/0kSnw5PcQRE4C6ZnlC72Tfusnwe2zf8wuBrkIAjHkGi1OXKOrEViZM5Kj
3AgWJTLBbaAyl6nRURDuGdm3VX+M49tMJBi7O80LSPiv78btUxPJfTInaNRrNuPr7BywD+f3aedk
P1mFQHWIrb8k9/Gzfpe50lG/E6UjgkXywh5hGccKppZQKV0DtXqhbaAJs/Ld2/qySI0LVpVlDimJ
8SFpUD4B2+hEj3JqN+6E9dVgoHRVQcASLYoLWFCNTdO5ANh+kbxkkm3FfMgHUadhPwT/2jqNC1ej
LKXTGMLlWxde+H8d9sFn0jXWUZSA7CqUbBxF4/xdMydo5UTICSov/BbdtUdwJ9wbn0I/u+mOKb7h
dExQo70e+PffvURRiaGYGiIzt3NGk9WzUqMxxtC84w1j/xtfDK84pucktkWz5btZwcYal4uj/htq
OtM60M06OWu9FN3UGDHxM0WLXDk36Pfry3sHjfwRojcGuasA4m6W1eXvz3p80Jvmjs2YPIFvHDL1
FhqoLAFKQQeSvVNHgQvkNnu5/ifsJpabv4CLMeFUF2RQsK1yogRZ6WlZ5Zpy5tDw2yQJCpGiz8vF
mjyZsliH3KI7r+ep/RbpN232Awp39vUlCczwD37VkCXou+NFpWa+pAdL8gZU3kRF5dv9K+fy6d5D
6yaHpH1GF2OCvPpwqsG5wRAu8cvqoN8PEr7oXnQWRMviYgpdDU2hGWKKnIQ/xhLSnomFt3dPBxsM
mUlw/SP+y8kDjzOeAKDu5vnelijRhmpkcTmoj6obnUYb1MBB+04wKKIT2X8BkIs1LpYBUBpnJlNG
GP2R2Kpb3Vp3NUZ57B64sTZQUzttbKHV3SRlY5WPaQWJyUJhNcwwagFRTIxaGOcUCBvqqsHkyi6g
XsF8W96KCnrsl/88+Jf1sgtk4zslml5rXAPWj3ePPS1fx+Lt+v7t3kCbpXGhbNJonWgJllas99BO
AG81MDU/r9sQ7hoXviaC11OzmCzDNNrj4gFV46gKFGISpA6yBR4L9O1EdS4WJf78dCabo8W1YFAu
inRESkilAg+l12F/wBDyeEMNI3WUpIQ6Q17J/oopE69C1wOIYohmCRa9e+2SX/b5hAVqAyFkNoA8
KW9QcThjiQ67dFUH2a0nGpf5l2N4scZdgOVomY2eypAMuVH8KZgP5LOO0hAYOdzh8BHRb3SS//m0
/KTWYkbykgxwmn46K+aK4dpveiYa8N71TFVhIEegl5V3p9q4fhsvUShDstqN6rtCfSFoP2iCBpTA
BB+ZSwC4O/SU4ZfaORvvdfJSKiKatP2duayDr7dqVid1So9nXM0w0KcmHP1lrfy40E+NpWHoMVWd
qoIYitkUdraaoZ1Bsu5D3rj5K7jAqSe9pTZhDRLiE+DxIH7SvPU0ehpoGBkP7HXf341aG2NcvCRa
3VXQE8LRk29H83EQaVnuXnGb32f7unENeVYMa2Av42b41A4/QuIXzUFI/C3cOS42SuU8G9ArZCNv
CpqhqFwgoQxt1HrBnSu8ZHYzrM2iuCBpkaXRzRjEub0/edCYBLcFg8j1B+Rbzoy2kXwD0syTiNdi
vxWhgllHQXOMUpPL7IZ51ZOKsDJDYpdH4z7qcK/mKKMjubtXb0HhcGhupBPTEv7gmi+2uRiNHHoa
TRUH0Pg8upo//N2DdGU8d6+YlYPcZXGU3dST//rQrXpZMj+mS/QhLBaKiodRzucp7+71qPQ+cgR+
rYyf0ZWHdpYylFxdq9CeAAf3x558um5id1wNs+3/7BwP0q6rppeHAv75vxFG5cyKr4uv++mjCN+4
f6IvprjwYTXIyGuCWv00t242jV/Q23y9vpx9EyZsyOCIgHzs74d6aY1cqxlKSZ+orY/lMS4zEWJ5
P3BcbHCBSQWRaRPm8DemOlLesHokQKhB/pI4+pvqETtxcyd6ub6w/QeAerHKhavSWOqaJEjiyrdQ
s+Hij43TH3RQF1ogzSrcRSiSKPqWXORqpDhf1GUEjbl5GJdPK/18fUn7F+dlRVysKqM0jPtumdwG
qoghsMRdDDimVArM7ObdFNphqoxsg/C9vZXMYxQzaQdLh7BS8k1e7RSABMOqbIUEdPz7+qr2oQIX
e3y3Ju3XFET9IZtGaY/xE3HgHv6SBhrKoAuooBrfeig9ZPqiJGF3vzaGuexNXaCEkzIWkVQyv8Wz
eiTFJAhIu+nwxgTnEprepN04IR3OwQbfvYuTqWC2Eiaiu66xscO5xiTl2Twl799QejP89QDRt8Wd
nfguchrU/IfDmtp6J8pv2Bf6I9vfmOVusTIdUlONMG0xOSZ0LRS7cuqzioFuchYtUbRC7tICILmR
+w6Nk6nI3MGUP6mybAO6d7zujexDXVkRj8HJ5wmEKFqLYmQJQuT+ydQ9kMXl4zMN/euW9hOdy8fj
i+JTY8zLwCqErLes+p3TPPcHasu+6mX3oqR7PxxurHGBvs/U2jLZYEx6g4mf43rQf0TH/FwcMSx1
UF97wb2y//rc2OPurgiqwdOYIMGhwfBFsrtHxuXa28pJCnoHj/ZANAIrcBDK3TJSY7TGZBU4apXq
xPiG0MbQflzfM0HEoOxv2KTA0RBmY8im4gvyROZTJRQnEBng4gUGULNBlhf2Zg8fSbD6IYSm0BHC
Q8mWXfMcC0c1diHxxmajuNCRLWs9hykO1tyduny2U3oo5Amh/mloTzWa2cl8Xk2BtrtonVzg0PWu
TxUWONTJJ+ZtNgqfXoLQxBciSiWO0tzAQZ4cjPuzrsKpP4GeASUjSXCSBYvhaw6VRaU2KpBDNeQ1
kpDPT4LDJDLAXVSYK171rJIpaJucMbuN2pfrbi0KRXwWmNRzNo4x60p7TF06O0leeNN6aB2cIlcR
rGYfPHTxOL410oUtMc0ahQzzmcYOccKTynx8cULFNlE+AVXsc+4kf11fpLUb2TXVsGT0kDWLO1oh
SFybPEMtfcTEVde+TLrmDORH3GCw5TtGDoI4/HLd4n6Pl15Msj9pEy5ks5eKIsbtT2/byp5yG6SC
aMVbTu9hVM+WPEb6pjyiowHtEfBBP123z1b05132j/k/503UilFPD3hL6nNs183qqlEbRJZyk0WN
e93WvotebHEualRNTGeKHL8pgyR9i/tv13//X1z0YoC7v+ikpUlSACjIZF+ZJDTUNz0LHNogyLoV
Pbx2Bx+MXzuHmeLfd26KszabDZTBWPSQvdwdzwnKAuNLfVTQy0tOhWN5LRJUxgKPqYevGrzWeE+x
8K7wBGsXfVz27xs/SggAyGAMRJkRum6B5o/3rAXV29S2Hss7+QnkU4Lt3H8DXL42d9E1Y5YoYYXb
e40/heFLWtyvyuPa4aGrex9iAt5+bO5kriUd2z7Hi1pfMPV80JTHqDoKPiHbsGtngbvlYmCK9ImU
QL3f9sf/zbH0dm6rp+UGAkCu8pEa58Z/uPutrobUSiYyudZ41mdbkZ8skY/u5zuXLeKCi9GsIa00
uKg2nbv5lPUnKmorCwKYzqOVWtL3FWXo3Pxm+r48Eug7J6fujrk/9CYSu0rem6DF8V3K7afIC/eT
VozOarJFLV0lnGdI4QL67RyXeOdNHgue/QodOdZ1yk/GsfzZCHqguwdtY4/zknBKwzGESDeqIZmH
atIZghcCjO7utm1McJ6hNyHJwN2LdGu+y4cT1Vq7zATetx8sN0Y431CmpSFtjvTqnU7QD3G54jGo
OIx8Jr3VREREgjXxL3iZ6mBprDG2OebkuOIrYrSyumml7EPbAxAR5ukgxKtzcbCp485IOnQ9x/hc
W3da+UkQJdh3+SNKAJX3jwF+/5XcVFodm6M1Luurokx1m/uSA47oLrV/Urs6Vv50Hkq7DSRXxE+t
iMxzvtEbVqSrac4wI9l3xc+ANND8b3hWh+jZaY/a39g/3/QTX1QS3j/om4VzDtO0jQnZOqQKbOjX
+qsJStBn4C0/OwyFg5POyAymgwSwp/FDPoiwffuvxYt9HtMaYuHgJkXNqTvpQXeX+0ljh0/JDQjo
bVZZjSAibV/f7H2n/bXXvL5hU0bxXODt41q5r2KuoSr8VqRiKrLBJS1LWNJhZOKYcvVGMlcFTU3V
Cw6F8NtxuYqSSC0kCsAgQwOMceGtoyLH1Lz4++wxLL4Y7ixaFXcMy2JCva7GYFci108Il05G9Ica
Qnr/bYPYn7HJelJdarMeNJGgW5ECGuVnZK3BOC/efzPD3TFyRfW+XXHojHI9dpPlJUZ8rIrseN3M
/qsHUGINvGLoq/JBUp30LJMpnvbRl/B2+RJDIDV039ZT96YG8QFZpEsF4Ww3nGwscjk5GLQKtR9R
rUDXxSHp4oddcshMoCiYlo5KTkqbHtd2FpjdvUQ3ZjmnVwelyhMVCy2k7hQb2WNhRoI92zeB8X1q
UmqZPLea0ZjapFnARRbIA+L7cBC0LHY9HAwI//w+d6SGqBvTgqB3ALZzTMgdJvVH1Qke3aI1cKeo
WSBoTFPgmef8RiOHOP9y3eFEa2D/vjk+/Vjl3cRyGaXJPb34Eme9p4Ck/79Z4U5PXlAQ4FEEnzEq
bNROnZY8KZJILFy0Fu5eTg25MLQS9YkUQJbx1opuW5EciWg7uLt3zi0DQ81J7ya4dOk3cPoIvpTI
AHfF9moLIrwF3YaOqkFKtIdQs4Lrm7Gf9138ls/XszmTGqtHyGzfZt8A4OYAtj47i3GHV674lbi7
LYCk6LqBcQaNJ0aBbq8GNQNsi9ZjkDR5bfLRjuWv1xe1+902RjgPM+ZRaodKge7oYAStFT+NBhXB
hthv/JH3GcgpTQPT64QXIE7yeSktBnMm9TlU75JbiHaEmgASzJz0mhEuqJSzpIZVxJLLrjopa3rQ
y/FkGfOzPAKeNIeCSROROS6+TK0RSTSEvw1yjdZuShwwGIDxdNA/gXns7wnp+vWN2veGy0fkAo66
aIrWyTAoNceYHrLwJM0feTxt9onzhXHWCpVQvGtIlL90lf4M9ryHXpNFncHdpZiqYlBDoQBDcfGm
HBQ5Bb4NUc00b1QjurFK6S5StM/Xv9juFm3McDGnyChLurERVfmS541N1Yc+O4ZQKIoSkYuLlsSF
n0Kn7WQRTER04egUxcuo17ZaL4Igt28FwDEQJoBgReZ8QGkztY9zTN6lfZPfTRm5bUD+b49rHh2u
f7v9WIfQ848pzhcgsjOkUYv6Bwkmj3pQx1Jtcs9qqXWgva6CJ7VoYZxH1BDwm9ZZR/1o+KSnb0X4
lzQ+ClbE8rE/AsRmRZw71JHWoNT3jhYLA8tHwwL0Ks1RPyQfxAChEg4tNl0xQZn4e3ZAAUqzegvg
UPkkfe2A/mHg/eRZOZsoFEQjHl3VZ4B649PH3l0by1wYbMmcRzEbVegzyctDv0XqPbeCBG730tgY
4YJfF2Xm2jNibmhr2DPQC6Oos797ZWwscJ5eoi62hsoEmo76L+rkZe+ZvRcJwRFsz//wiY0Z3su7
ytTKBbVRpgEXQjLQZRslge4vCRDVbeNUerUTfiruG8EB21+gSk02qAgmHG6fzKTNydCa1JWkNDKC
Wc+0l7oPe4yuW3plD2PRiviG9s+0dbHJbZuqA4OpZNAYX06TZ/i5T1+1W92mPuQ/76jAR/Yfzhtr
3BZCWop0RIGTtG76pPqZpxwKZyzs0ZECcDewhOlDF8vGJLedqlomVtqgzlLpL2DkQcb8WlYfyjQ3
RvhYVeZ5upTg4clBNEA6wx/azLkeq0TOwYUqSHGPBOqcCL7UH5ebtU/sxvLN/ud1M/sDcBZEZEwd
nG2QHPw9TMnWNEMBAU39mYluOPV9d1e6sZ8EOkpzwGfO3nSswKldO+XP4j5x6/QjSc3lD+Az6j7V
QbLVsAmcJsMEstuonU1Fz83d8S1wpBCWREOB7P1cbN5qcgdYd7pMqBM9DpiWZ+3qBByN5EG6ZaQK
TNUmciVBD353vmlrlTvhrbXUatOzF+K9HrC2FtrxfvwVDMQOfSpf3qEomDBcbKQm0K7HuIVY73gv
UJsKlS2TQpII9OW/b3CdFG1My44iKSaWDSl5IzBjqHle96P9D7wxw/tRWulQp8LVigscVytrYCQO
xaTt6sSHPkjc0IlvRIDXvZxhszYeF6CoU1YbLWaC0vpe0Ve7yJ5naxZkXPsfEBxLmOYlGrJf7gMO
izmqBA/wdDiv/Y2hC7xk76SbyuX3uYjVjnIcQkIMJ7045dJZiu7z9EeuimIx2wD+ntua4fwgjU11
MFQA2ORTgyOe38doy0HwVHeTG8vL0WYCbg5zoU5+qz0UghKq6Bty0UxVEDEtOYN3WBBQUFbHCn8I
HFBkgnPAZEr7YVbwVNaXI7AAIQrs67lwItD4fl8GiImDr9r9CCRq81H5kmMCCvrMavFRBwWaO5Pd
mCd5fru+MoF/8NwX2QxOyLFFEIkNXNTxjwSQjlr7LKeC7Fhkh/zu57nVRc1U9ZhciszS1unrGku3
gDQPdil1gt3aS7q2340LjGlHzUFmIwgret+xYn4K1ejVaCRvzmI7KruntVyC65/x/SK5cgB44eak
182sifB6lk+G37ApLYhFMGyeaEyEnaRrhrisp8g7nOkeY7RyVTlS9TVTYmTIkdOFftWLeJ0Fbq9y
0aPT8zaMBhRWaiM6rxF5VGpDkIqI1sNFjqSLMIalYYIDEqVgxfWK8ECWM6TG0ub5+h7tuiCRLUOm
yIl1XqQN81Ka2nUIhZF5V0Z3hhS5ne6t60eSRHNjhwtHRkuLKu2QXGXaeTT/krraVRPBsd1NtcHK
B2ZDSK6gsskFpCVcxyxjwP/RZ/Ikqd935/xsvEvS5z+JCEqwexdezOnc8e1GuYkIncBzSWvLaeg8
2fKM4Vit0Q3BjShams4d31yvx4wyXDdriGFiFAIH5eF/pYHlMGsC/9sFKWy+JN+VzmXMsZhsFrf8
ujg1Ju8jj7xS4LvyOxWwdRFGYT+X2XxK7gCnddWXMgRr8CS07rF/TyxamLBnQv23/hskL6DXUwUh
cfd+3hjlDrJEupIUq8KajNFhCPqDGnRHsQDZ7nTN9mPyp9mopzqf8SYbc3zL2s+eO8mOc/t/GDkh
0+tuV25rjztrY1yDeZ4iMZzBcAsRryGobiWAW6rj6DRH40vrSK8iWMtuUNx8S+7oxUVv9gth/lmn
x8haH1sqB9dD1W5QvJjg++lytZYGUKkIIZ3qKZLTxG+kQ369vhCgM67bErgGX0qKTItWsYqwyFyD
EfdPPpsKF+Gd9qPvr4DF1+i7ZFEnzKAAiwQuqIRCehGz6GmunQetda+vSBCsDC6AxFRtxlmGU4Rj
/HUoZqcslEd9FJHU7BYgTAjzUkY1JAMR+3tOUyVK16oWixyWzUgKYh/EWgbQodTVbcYU8rGe8Mbk
OxBk89JMlTynAMkzeqMQtJzhUQmMUx+IWJR2v6DKqucqgaipxh0r2s+6YTQpummrrXWOPJ0bkcDW
rotfTPBR3pyLlMg5kva0bfySVBlkPw1UzqfiU6xKTtJI3697xe6x3Rhk/775dHMZjkXJrpW+91T9
0bC+/Lff5+K6aur5ZGTyBMJwX8oauw5bwUkVrYAL4llRhWso4xEC2lB7WLtPKljIri9CsPE6F79V
JacjbfDkWLI2ULL8ZyxPN3EtV/9xKZyDJUVZGJALwLNjClZy1IR69+wH/kiTN7vNnc0IzbM5YkE6
vomP9NSdlhMUKw9sILk96271lUQoHlAAtycRGms/o7jY5qN3RUkskxWXYPc3oqoD1knpk+mOi539
SG3cSO4qpEsR7BsfxKd81KqEzT2pGEZaAa9ml28RUJe8QSHNrh3rQbjMfXc0FU0mlga+Na4HUc6Z
FXYxPvF8X1tsCtpPvPmcPNeaPVToQDBgrvXjun/uv7OgUP6PUfL7Ke56HbqgRQxQjLM4sHhqQSBK
oKUqemft3lcUoU8nOhha+DnhMJpGMLCpgC+hTp6mnyJl9Ofuraea4Cjsbt3GEHdb5UPY5K2GW4RW
mAr9Qq2gVj9f/2oiE1zoi5G+Wzqm1Vyaf16nL7r53Mh/XTexn7UDz6OZuDFknXAnOo3zWMWsPBRH
laM+Pc3ySc69UV3tNvKt7rWlr6b+KiOf1gSjBfsb9cswX8FQK5XGZgiQsxQ/N7WvkPuUnMzl0/X1
7X/CixUu9lbR1Kotg7CUy0vLCqooyaxv123sHqjLJ+Tb1qoejUnFlMrn9U3KDloj+FL7h2djgNuj
aCyktW5BdErkU679rMe7XOntuTik830ENkvjHGkCGINoTVwcxmMnLEDbDGoCvXA1E4C1cRQkywIT
/MynkXVxXeTILCHNaJt6EPeCNezeJZfPxk96SmoM/UlMx7h5nY1urZiNU02RclzWJfupze2MlwfG
7/N0FRQ292+SjWUu2jWFokp9CsvaZ0BcMYIcmK52q9xpwfLO8SBK0nffAht7XCxq5RjTAiGeieUN
xoEP7WHyFS89iajgBIeJn/VM1SzN5xA7FhHiZLJxVpUBpLvWB5r+5mY17M/YZHxhblhNnyiACIPX
Ny0UF7SBtt6L3gGCAES50ACIq5FYNQh2y6yyq9Kwk/Zr33T2/BH4DIj68CBTLNmEls7v60EluDSr
ooeuyfA9jQOaGHYnCycvmU/9kTltrHBBYkjXRl1i5u1IBu1KJmfaWfcV9M6qyjxghLsHn8D6OQrN
W7OW/EpRnJTUolC1+1foTAcejKMU5IS/r3XSKzMuyYy4cb/6zBclJ/S1YPZ6YOg/9KLXLRmvOIzZ
QaTmd2NGlSx5miMu1v+PtO9sjhtnuv1FrCLB/JVxknKy/YVl2RZzzvz190D77g4FcQf30W6wXVbV
9ABodDc6nNMf6vxmXL7iPFafz2hIE6TRpAnUN443dX6fAJYsFEv7svfYvFQrIYx29CoJzUpAONZm
v9UxtlrtzRgD67KQ7QTPSgqjHeUsilUkYSkBRsETwRXj2S5+FfmNCKLxuege85R4YjN4ifzCEU2N
zyfF1AnKyKIsg72YUYnZiKaW0HnIwUOj/G3tB6odjkj2LDaBNVRqv+blIjf3dCWSaunKgjRG1iqR
qo+OEXpSn6J76Bb2mHNw21ZeB9c0lA/EoWxqBC85HcxIyFeYkbV4tJIbVYAw6oBcrD/jgXLkSqS6
8HkrEdZKJkJp/P5xXUIrR3VHYd4A/eBO+8wpbQPTMqUd+oPd7qs7wal3hc+Tu72d/4j9bPfVYgxK
5PpH3ABJTK0+fM15Ecd2TlA/S2FuczWX3Yg2DZpgNYA7mDlSYi+v4Dd457qad2VhZXbDa9Db9AIr
qcwdBz9qrio6zGYFg6iF+zj/SYKfyvh2+RZsBjsGgF10vLkwhcCIAWNi3nfygOHr9FkYnvL+z+XP
3zwisJ2hqwygQrrBaPzYAHotrNAoh/k2rXCDGgUmng3ZvMgrGfTnq1uFqnogadTctgA31/6gFUQD
bpbwh/wChYc9v6Qap+90+4aBiAQktkQBLSeza2UyDCQYQlBbZWggALiuZ9rSne7SVqHi8DWHYqKH
Eky26AoxDEYFu0ZLI7HECrV5sGJ0cuvJ6+Vz2tRy4M/LoqpjRbCKHzdxEXShmwq0ak6/aJLBbFFF
AHbvSfXVg2qD2u+Vjxi8FR6uZVLlXB2cQMIahKjoTFJSMllNI9tDizEidNF1kZTZw4RKeGBY9RRz
eq833c5aMrOh4hLNUyvgdkmT9xdiarVTGjcEstB4LHeX93brDgD/EqgaOtAaQbT9cZmk0Wc1kMBf
0I651S5Pkza6c8gLOjhSWJa6TE6rul96gBlOOzH61UoW4ZNN0OvKGvrVUmTmqqmZauZlCj5GpKjz
a5r9GhK7yUHNS/Hpox/zVzzmWiCjIqpRpB3a8TE9hLk/s7eyfFcJHBvI2zlGGfAoGpeCztO3+rAD
fcFLpAh+XeePl9Vgy0mul8IYjTAEpkYeK8BfCKbrJRY9sQO4T1ybVj1X36HxnNceb1lMAAd0MCkr
Eq136u40aIdl2ZsJp0+HJ4Lx+4A36wwyoGMdfN7WvFhV8btqeOEMtTyXdI65PskgjlWrYr5QCIzr
YQbk9RzYc98/1W2O6cZOj+wyLk9GabpBP/1UNeJePjh6MBe+AJsQAAk7iRPKNEQqvFWQ7RdCtxf2
U7jwlkqvzyVJjBEe8nk2ygSo/nTAvb0vnPRP+636SRsaQWfkhDyjT8/nszwgxevISeomCzuZ1ABb
IzmemuKB4pGloa2D/fqPdktRSSjlYGP1gHVWrB7QJK99yPHcW8EHGGv+Ec+cLHBslMHQ8W4f9dsk
3Zc8woRtM09ETZIxk0T7lrH+lYMp51ow8Pd/lakRBt+YdvQ8e7SPps05i9nE8MQz4m9hbE/DNBih
Cb4mDDvMRgA2KkO0gsT8rU0S0Ibm8EnQl9aqdEDhq6E8g2cjEpArSyZr1ovGirOi8aY8xw8G8xbs
1aqtaGpllWHLy2NsFhrX35Sx4qEkzU1sAs4DOG13JLNEt7Wn19ju3rJrYqHFBP2PX7hCq71hzLiZ
RVkqCCIK0KbqaWFkxSXA8rvfBCm2y5K4i2Os+WAuFeB+8G41rnpAuI4+8k5YG+g6f2ledIiueHhP
m0ZwtTZGybpYnFqjAbS8bDY7dPbZNXxvKCn7ywvbvCwrMaw5n2VpyCK4DwRpT9pYe30evVwWsWno
CErPJjhZFJ3F1xgbJHRVGRB0oTkfSBw+5qbyOCSDOy81r03gPYH/yfashDHrGTKkWZMcJSYttRTf
3OGJgLKL4WZ71UNU7eh2uS9u4qscyLut13SohKN4clu9h9epx0tVbhYczNX3YXxZWRMlneMOrSYe
oJmIm3naLcbmMWOBsh5wkiTOldhWG10x8DZSZdFkLiE4yTKiVWglD4Cj0yyv5vCz4ZYtyZaBJ2ch
jG6OUrVkY0SLQcBjxLP8j2BHb6M3OgVMINgjvqI/Z2nMkc5DHIVVCMbxRHww0eHclbfZciBZ8R+3
jjkqOQfRR19DdQywXObD97I7RPXPy2v5F99xXgzjnAq1AGNLicUQcCrkhwlYjPizR+FpubpHz/rT
XYAOEErfgOck4/fFsV9KRcBQKwYLgIDW2siOxomvXw0uccoHXXFqHtP05l1fiaSas3KN8VCIVVkC
DWAU91Jyk6iHHoNEX2IdQGiBRMY77S/LzNyjy9+IegXcKEFlEb2C9SoOgSJ9n+YB5iXwY830MyOw
l6J9bpX+lMqqM/T9Q1mKX3r0rb4Ls8s5eKfjKaWQC9eiHdnAXrPCK0o/21zxMLo2d1cBcAydUqHZ
j4+72+XRGMwaEgRLKlrtqByCSnoy6tkVG14fynbcsZLFGJJ5UoJYoIarcSS0bsausU9/5CDYHT0D
QC2UfLNG85DpcNOZmy5pJZlxtUo6qG2g4Ypo9XUTjZbR82ohHAlsKjMB49XSFEgfZYl8VwkYuKkK
zhtmO2A4r4Jt78JIz9JlEginEgrKa0uiZQiW5hRviy06jV0oAMeweJRrHAXR6cJX12/IzGUiMzId
gnkYqoOgFhYh7sKre7zPe3yyLKvFMUc0V9pC2kAegRWHNvnFsLJ5tlqgxi1PcfSmkO9FnNhl4TT9
mwIOPbxIgxxcTcFzmsWnMMoxg/NakQNJxBdVPsZSbaWdYDd1eH/Z3G56w9X3ZByVptbRQgzcTQPt
EWZyE6D2lZvefxPC+Cd91BKza1EQD8ihV1E00Q8Brx+XtxDGNyX6EGptjCdVQk5DuYvm0tYGheMA
eXdeZ5xThmSCFFHMfgoWvJxiF5BUoa9fd+8+ipKOFK6wn8FdzG1H30x+omT4t21jyYYAvLiMc0ML
Q5hBlRw06bykfuhTGDbl2L6anImjbROAwWQVpVfFZPsxwkIFpViKSY94LP1RBsldxBve3XwGKwaq
gmg3kYFz/vEyFlPVDoGASlAil5mlxfGPtql3gdK+iGU0WIXZzJYYjX++oo1nqYzdTpYqkk0NLSBC
+01uHmbzKeJi7VM/8/n6n2UwZkbvJG0KRjrXXUZXolYeBrEE53S1C2tjR6TKIVO0E5bI6s3ABcMS
D03pXxT1/AVY+5NEiTD1CDMmFNni69kVbqpHvIddamBzAhRj8HzvYGX9kpP+2g7oV6fKmJQSb5m8
HRH70jsCIkErPJguMDJ9ih7PewRuaimKHAB5RKCj64xpKcvAIJMEENsxO4SJn0Sc19+mv1h9PmNW
xjDRO9C848IrMRBcHobxZ6zvB+Xlsk5ulQEI6qEo1YiySdPVH69CJSVpvxR4lZTu1OwSwO8jbeIp
lTWATAw4AN8ISiqmw5tR3nLCqM2LREUt2DDFdwTWlT/sDcno9RF1KPEQvGl26QNR9edY4NlOq7GR
KydOzSsfbpzZB5nMnkaCRjq5Qu1ZHiVrWQpLqv532wUJsmaiZoNXGGtYUAkW03BA+CJk4k6JAIXf
c6PaDYfzQQZjRjA8MIxmiVXUbvozu21OgB9wogc8mh1NxiRh6SUH3oOFJ5MxKyhNyqZpQBsl/TXs
frRRbxF5d1kVt0/nvHeM5SDVMgtjjHUpY/WylN2TpsccN8pbBmMh8B5AzS0CfkwBKIUSIdgCZLRi
FjlitjzmhyNijENfpTloyAD/Kt7h8YGuq8BJXlR3QmIh90KHxya0uSxFNHQClkGTsLODcm3ObY1W
JaeAMZrnnwV4rIGb6l8+ny37SkB7o6PyKgHRk0UJ70Edj0dd0L7HAYoNWMrb0J9QAc09wfkKOsMH
aYyat0YbIDowWhAW0LRefZCOgqv+oENOyf8XXN7mLq6Wx+h41gI5HIR5iEh1eZfX6v2ylFY3ohOG
s4/0mzM++sPKGEVPhsVQzAHx1HwH5Bo8/qXdAKLpdF8/Nv6XmiY+iGOUftbbaAYieusAO9VWahyb
eaNEnBbH7c1TCQbQYczNdzezMueqGUlh2MH3SrN8kObu0C7yMdMFjo3YwizAYs5yGHe15EKNpwnk
kDvq41M3QV8XZmWzl8Cj/RkGWDBRl3QzuzwKu9l/M/c8YBTOUtm29anJJ4MUSKar+fek3894T5nR
78s6smkLz8tk6esWuYzFpAUyjjRfR/M9YrbLn79toVYCmNvVC7JWR0bcOels5Qa6/Xs/dJXb6S4m
VgvisZyfb90ITddHxyIVoJfS1BID+5aIyW4eUjcNHqLxFq3rdgban7Gxmr63zfSl4tkS3m4yFy6I
cinMJzo7nmeCrc7V4Gja/IV6PNYH/CYDeMcSuLQ+RlIjSTug4eHMstjp0M1QVT+F7H9/NX+Qwdzl
ZgQoalEBNQAIyEP9IGTPC49bdlu9z8tgfBfCzsaYixotGcX8rdWa0s8m6ccQFql7WQe3T+UsiInG
hJDMyzRABYm465QrLX38b5/PmIq87dMiTfH4N4G1BzgyL01478iNIH19HCylnRZkUo4GkNEZ5Odo
CK1BlC0hbGxSPVxeyxY0NBExGQGuQNRtkWD8qFzLJPcY3JuQ1kHOKnPCCTVFa/yePg2Il0Wnvikf
Clt/7I+ylez13xzpmx5rJZ3Zyio0wBAzo07Uuk3kql6NNvL5pi5RKun3uTe+fgG5Yr1cTfy43G5Z
5hxg3NCN5l4Zd9UsOprEazXZGmf4IIVJA3RqOhRDg7jJULKjWagYb2kdIqh+GUovogZGB0U6Eh2N
SR1+ubynm9p/3lJ2ahwZXLCeFjFAmtJiBvSUUC+vGR4PvKh68zqv5DDXuR6TWMl0BG3dcjS60sqU
Y9m//be1MDe5RStSGkYCQrXObaoHeeDcZN4aGPULwqpf1Pf251638yX3sFs+FvMlp3jeK3burlWz
YjSjd7C1WLMo1wFYl/a0IFiBR40cea8qjg6wQ3dLTUZxoZEZoDieyh75vJzbVsrZOzah3kxGWWUU
dlbsXsEeaJWLN0pc4DbeSphwYpD0UiUL1TKn2C9oQC6vtO+UYINiIFB8Ot6TZ9Pyro6KfqFVvNkW
/SKPcgl8eKmz4d59QCfC/qKlIszTX5fVewtxYW0ndLrHK2FjGAKZTsPqpBua0Sqc9kq474C+R6me
KxdEuEhYaF9x9asVMha/KItwFmhbQwsMmNEfql8Z8S4vjHdqjG1ohyZPtRG5ukVJrS78llQ/LwvY
zvKsFsFYhq4wwqlboOGDZxwosZR5nx0BlYgnXAOS7MwPXy5L5OkFYypqUwSUnIxd0zs/Fe6j6Eao
7XpOeW84zrVic+LBMAdlR1HjpZt+thqgfkRedVQK7xftogIwwQ/jGpXAy4vbSq6uFdFgqozytEyi
NmDmnXLPlvd45ke3il0e8kPimO50Z1jVzxnkUlbFpUTaXjBaxoFTIAFx/ZNHpij5KjrVjOJ3mqGt
NfSznlOw3T48cHto4G2l/3+8Z9kgaU0MiElnjO76sLOq6aoX7yLT5WwjTw6jlaEkllM2Qk4DvgS0
8YBvtHoNbjPRalztlO8LF7QJpdPwipv/cn7nBTLaqchLk2L6j7anYbi/fK6vqxOxNTvzTHeYbc0S
7ojXYPDLqnze82SrvwHK849wNlhNplBUuw4JFbxNaE5Kvw5PzdviIn7bSXvOFm+aFnTXSETGXIrO
hjcK8KbLjEAYxeDJ3dwne2OvnYSr2UE9YpfxWSk2D/UskXXe+ShOwpAjFk/HU1Z1dgdm6/HN0LmZ
681geCWIuYSoTjdxmyNP2bpSaSkubZ0MdgvGXmjtnT9s855Q+JQvWglkwlShG8Op1LGXoq9QI+qG
x9annamOAV4YGa4POTFUVo6BS66Lq+yJlzffNuOrb8C498KQK1UX3ttU6awA8H9eyiswlVvxbQNs
gBoTfPZlBdo0NyuJjH/H8HxtKAkytYJyP8oPCkh3jLvLIrZLHysZjLmRpzybxR5ha3aKHnPNKu8l
7KmA5rPloB40MKz5o8VbGL3ilw6TqvE6lhD0oB9DqOnfaDkyZbDjouVw7h9bnuqEeRi7AJZGnchu
MiKL5C0n5ccTwVjRRWn7alBR+A7SYxrj/Wvw3B1V7Et7xZjLpsgDZRkQdxUogV3Hu9oX3ModewCi
Rq7p8Ep6HJ1jfXqWmEolZkhQpXgZWgDvvI8r8rOS5dfLikfDqgvLYr24mppzVhMMzzUFcRMJgM7y
SxjBl3e61eW8Rw1vVYz1aDK1CXsFBT7K7Vk4SOe8FIY3ADpXRZe5kVsK3rl73l5uFwvOl8tgTIaU
jZrc99AOWEmPYlab98s9ZWsUd/0x5kR9vB1lrEWM7uY5LwASoFZ3cvy9DXZReSuCSTzlvXR4u8nY
jCAJx8noAUg80AmIyGytuu8EKwlU57KS/IvNVTF/LuMfiW2DMJRJqzCG+1fHB2CUhBfANdriDS2A
YLTuhU8FvO1BzxIZTSkajO+PgQ4/M9X1KQ2KAK3pAkZK9Tj165KH+METx2hIQfNZUg1xFTkl5l0D
bM0x/t4UnJLsv2jieVmMcrQgphBbmj2g04KCBYyKQ7GTD+BRcwpuH+C2Jp6FMfqR12ktLQGKSHMY
uKURt1ZRaWCuGnadiT7jdhS+5CjPAhl/ssiDKuYqjEmfHFLV6qZ74wuN6ECjPIuga165rCJGWCn0
APPqUsMym1O7PFzW9e1LdRbAeBJ9EWMjjCUIMPeNKViZ4YQyL+HGE8I4k1yRVZDhYihP75JrQyru
MjHcF8HIi3xp+PfZuqMBAMO1wD9jw+xlroIymFX65JW9wqmvmiMCNMpKEdgTxwVvr+ksizl8JVwS
IxRMOjP80tcYZO883eSRL/2LJTpLYc4f5RpNRMckEukPUW6rXuujreYhP1FocuRlAU3+pdyHeZbI
KIRQ1hIiGEiMVDx2g3iaXtMpm54EyZj8y7r3L+bhLIvRizg0hKARBhqQTWilSPGURgj4K7kvDvot
j0Zku+72z8pUtj16AAabpsnAQY1kG+VlWv2lo/Pz7+otuQeLqvcFJD5c3r+Xp7KgB2kURKNu4K0b
L362ZHZN3KZrOUZoiz8StQkQJ4nEAJb7J7y/ccjjWkaeR7qZ7eE07KtHzW5uAHH9rXMXFzEuCKhi
r7jGGMKRlwvcCkTXwpkTLIzYIE0N7w9+xXGH+hixSKdEPD9C/RF7sVdiNOayyfMw1KOGHpi8zuxl
SZ2iUdyiADB/Pn/Li8XS9OpRJuWfZiSGXYfdGzCfUlsMI/eyynLWy2LsFSQUAi1BnKqQK0XYF/Gf
y5+/ZVXWC2VuXxiJWd5GWuuExWyBcl43XiKB04TNWwNzZrO6TFOGcqkDMhgXXTh3QvYFKMK1TrIJ
AVUM6gYlNdRjgXoaHwXzelm+/aedYhP4cSIkjVnhci0EfXpXU+GK6RdyYqvDYPP34aBqIUnhtky1
IntBKXRQuZdVD0xS/UcTatXL5SVRY/5ZyzGhBAZHcL+wtC9mp5Gqr/HwbtEfN5fuov6YASsSgN4v
zTWO3diswIHVQzUJUA5AXMeoWlI32qQRhNONqH6vytrvVMzbyIUfJo1fiuYzBuCcZAnu6+nt8jo3
02Fr0YwGBl0zJfIAS0zfRZEtH6djeKrB7zu/8DpGtpX971UCpOVjAEXUQcKzn3a2Tbs+v5fGwbq8
mO0bexbApKRmsa5Lc8YbL+hSq0LhspIxxKCW3mUxm77yvGca294oS1pFlhF+OX4WblCH9nK72nVv
szP4scerAW87FQnd2QBDR1sRO18bEXnugbraApNS89FZf6KYlJFXgJ6YAl6TG9EjTvxAs24FNwG1
mauV0A8risCKlDRWNQNJXTAzhVYLmsEEx+2P5Lb3jb20WJM9O52NHiO/A05GdiXyJos3j/Mf0fon
n11okjnWKG4JAF4w5PIUqGjYTuX7y8dJHdanq74Sw8R18STJitQs6FIsjnXyqxciex5BcCDwwFp5
62FueTXPgTgmtGtleiim2IoijD8PLecS8JbDXOgqHGA0KIPCTAyrjN4wMmtLhdvrvLzh5nU+79u7
UVu9h9SpN0PS4LkygJRI96oHdGMYiUUJuSZXdqfJNkLu/BBPKHPFAZwSA7cClyFdXGm6F5PHy8rA
+3zm8S8nZgIWMETbS5P/ScTZSRuD48o2HxLnK6W/B8erjeujgfTxghOafhV7zQ6QP3Ynqwc72xtN
YAcIELn3mKN7799pJVPO9KQS6GHN849wau02vW94TfSbmkeQpQGODtgUNEa/gzhOo3iC+W10IfCV
tDctOW2qYxk0eJHP6hf4asARdZbHaDpQe0KjCZFbk7rAn2v9QTTU/x36ECIw10B5KPCUpdu62jZx
0WKzHNAFJmWkscNgzL25DRJ0wswDJwjY1LyVKLq7K1FgkzN7k9IeKsPPNvVL9e2yZm97LbgRoMfq
koZfPgrQc10e2xl5ftUCqKwbYRhlssQH0aN1Ph6r1uZqzsLYRtjFEEcRvHJgeMue0UM88AZseZ/P
7FZZJhodOOscDaMn5WNXPl3eLd7nM7ps6qUe6zLizVrRHDNEFJan/mURm1dytUWM+rZD1Uz1HCHd
s2Su0fYPQwbovyjnPDF4586WrMM8KdVZQN5qtNEvjJd2eDegwiuDMnHe8e7kdjx5XtV7FW+lxmIf
yeEAOFwMPuXXvT/sJH9EKwBA/D1eDYmzgWx3MMCsUjLkiA3K+UeZ3tZmZkncsT+eEPocXq2nAidY
A4OHwSBN9idMjOuFaRdVs7+sDBx9Y7uC46TLg3LBCyBP95p2mlSOFmza5tWx0GWulmGizK8mYKly
iuSkmA0QWkSna17B+8HJD/AEMRezy9ohV1VoWw4KyQVThGE/eUP6Kyx2l3eMq9eMPaurfEnRB4/7
jy6QeAeatO/1aEXXI0rr826eHY483soYk9DqCzGNASYHsyz3dO7j8b0S8TDZEka1Si/zeXnNzTQZ
jfz/z2SzCGoC0YtwSqB80X5049CiFDfZK20cGh9TL7jn3SiOFrJMaXkyx6pSY7A9lie7lLKDHpQc
/aCn8inaPi+JrecsxSgamOLFw1qYXcn82UQ3ivY0I0JIZc6JcQ5MZmK5eIiXMlLn0dHz8b4Rc9Hq
M8OSNLTcj8YXMECIhNAHzCyYCQK408cLRmZRlbsBel/lc2IJs3hdywN6d0LzaS550I/bm3gWxqws
lDBBP4G+DBzjd8L8bJj7cfIHdHjpPPxg+rU/H5cOBcRsjAwiuY/LijVQcEiU7SPZN/vWz6+wuOi5
PtEx65iHlrStfmdhjK0tSSSZAkbGnDw/yOVByx4vX+HtbTt/PpW/MoKG2oyYHkcqrO9D18yXzIoj
ye4DMGGK5nW7gBf+ssDtC6yIoHw3McENiJOPEtV8IsWcI6jLTsXj8FDi/naWehffUi6J+IHX3LTp
rFbiGCvfTVmQijmUMO2fyjK0MlW088S7vKjNU1oJYSx8msoS/oNKBPIh6Z8VoPhfFrDZkQKW0n92
jbHsebio8hIjjR7FAPJdHMnKHgQ7O46/6pPmFX5mmzteE/KmsVjJZKx7FgYEgzlINqDF2p7K1O/b
6ttYA0W44iGX8E6JCfx0YKHpUxlhTitPPSkpbEXZm1PPmQPnSGHDPilEHj5I0GETgTEAtWtII14S
Kc7lw9reNxl4L6amo/TBaHhtgjhMl5HBThLMmIM0tA8O0ngj5byWg3/RirMkRrllZRAGYVloZCl5
4xUysQUdAKGAcY56MI7NfWP31YEHabO9j2exzGktaKgztFIdncW8aabAGsPjkL1e3sR/sRP/CGF7
biSjMNKgQihLi/OohvkgPtLRWDa5Gh2V9SYuDNmmLVTOEhl/JZE5GxQNvWwUJYC+CkCH5NYvyj1e
h+9QTO3V9NLstFvJ7/eKFTzK6Mns/CC0Qq7Z4i6f8TJtjcci8P7a96NFsdjPXkOkkRa7QT5EuA14
ObJtE3ZePONo5DmPxFCncZUBEyOlpV8LCSfQ2dQbFQCTlPoGILiMQcnbUJtnMHI6U1haALGzkHJp
U4lz/bZvhSahMcaQNYD8M0sx+wlY7gtqL5SYiU6ClrUluOFV4HUunl02sHD74/T9sr5uru0s9H08
deVIdTPOlA4oWuhPyPurolayDsiGOmaxWuQeeDd/U1VX0hgTE7RZQaQSTlQ043gvNsjKjYt+K1Ym
qB9n03SCiYfQuZ32XslkjA2yc7GcUiz57ITuVtEFGgRgoSNvsBYfUJpOY3VPpqOimMvz4Zu6uZLM
uFeAeZadRBvVYl2yosqfyc//dniMd41KkitTjaVJqJVYjRHvhiC4HuIvAP0RabUQ5gJ0gO6WJZ2S
1pctYNbdSQGGt/hweTHbpmMlhTHP85j2/YKZa2c8dCfTCw+pTRsyFvcvirAvvZDO4tgXkp5Lldpr
OJ2gIMc8Vj30l3K6WTY96koEY5lldHr2cLcQId001eyEpWz12nQUkpkTItAT+BTcA8JA0wFUIwJm
6GN0KpgxmrQMVLgL4Uc7Pc3gxm6FHzUgQ/FOqqvI/tJZneUxl0roCrNXZwAKNw45YIDIQ/3qt+RT
tDagxzjK/WV5m1aKci+aIIMAfjxTb0zLeUqFEc+JIj0F+inq76OBk8vfPKuVCOashB4Z1TFC59FS
f5OHg9p0IISyjE7xLy9lu2awEsR4SATEJCCZgpB4b/jxrr8qAfWvnWQ/vlV24U3nfSnsWQlk/ErU
ClO6SDF4RgGOVGjVsRHL51ILeDAQ2ztoyBLYzoCeojLWSFERX5cFdnAaKlfSDmBR90dzj0jTuryF
PEGMOaqaKovQktg6vXqMB6fMF0vKdiXGlS/L2da684IYg0QiTVU1WuXL5Ud1Psnlc4QY47KMTR+h
/yODnQsOIkFPpU5s0RM235NRvmmi2LksYnMZoMfA0IoOLBXC3NWxK4iBgtGIYdbaUqrekkL4vOTX
ZSmbC1lJoYe2CiS0uavxzlpwRaP7SABC18vlz9+0cKvPZ7RrEZXCKGRNRsuBfJ2DEHCJjNYmmWSp
inkYZcnTi+DpssztxORKKKNpWqMGo9iMNOFOgU0Q+f1J7dop35sq2t1ladvnBJ4pGbTrIlCkPu5g
14ZlI9GhYxMIZ1K+eGhLs8Vi+ZI6nMXQg1wdVNsS1JRDNPQS4cXQI0fOfHRrc9SatxZG54LSqGSy
iJ2jg9NmFDyRuF3E0TieDEbjJJIEJnDtkcNF/0ZfKDagF3ZJ9PjfToXRu16ciwIdsEjE0DFtMfjV
6+QwZdLTF8QA0RwWBZRHCmEWU1ckS6IcXiEzWqvN75fuNVG46ZjNS3SWwqZs2zoNgyjA62zwwnsV
jFiWfJSAvSjYnTW4+lW9B58ZlDu5izjr2zQPK8nko9bFQjCMcquj+b+D8amlvZrxxp829WElgvFz
RSxKVUtgSgvzJgz3teCNFeeK0sP+FGatRDB3ZxgjMmNOG5gKJKmtoW5+RK1xHQjhLhMDW5oK3j3a
2jYohW6aaBeiDHcfty1L6lrWxhHBgqaASm9RjpOKUcPLundZCPqDGCGDGQjtBJ7mxmhe5DA4RSRz
LouQtnYOlXcMTyoamnc1ZiFa1A8VMKIo1JbkRYmVHnJQa8VP7XfK3JgD4Te5QpeXjSnVy5K3F/eP
YLZpEtBKmKoXNbyRhMGppelYi8P+sojNkG61OLZioMsdRoNEnFLrKqChKJzoZthVR4qzgCzTw3iU
vnMk0iNhFXEtkblOIHWKgcmK7cz206n1tf1yoMzNgsN7JW3FWu99ExLFadFkxi6VUZskbSSgVNZ8
E9NrXUT3bPiQxRxbTo//03poe8b/iWGsrJLltZJoqKA3pHMT7VdR4vEnPYvhtZYNVto6Na/ouGUt
1gtjXHstGUPUZZA4zzcDcUPpLY04p8RbFP35ytOCDzIDzKCCkMUPd7TVbvTaPR/KcLPndLUUlt1F
QHQv6S3iYfGA9J9FWUpVn85n8CKUzZYAIpmgWZNRAZFZoOlG6rNULgCb81ehFiiNTujPHiaPPJ6s
TYOxEkXv9WrzpEBTBj2DNdcU0SJo9W90S0OlW993Gceqb99fBW2RFGpQUXVGFzqhD80gxsslf4uv
aXEs8shtLljkIbo2PPFIgA7Aa4ncTPcRBSClQB9AvfH956sFqtUQB1pM0P/23Ne2+EwhZU1X/tG5
JcEzOqeD13e8t+BmkgXXTINgMKSpbKeFWclqGIYSWoduRlf3lh1o2DGmb/q06ZRvPjatry6hKx1o
mviXudcAugllpZNlB7A96b4KNflGTDse2fvmXV5JYc4vn/LQ0FPMk1dy27uSKDi9jhjaKOcv9F7Q
irf4zsWDHO1HpewncdZKBSVvI/9jCleljj5J8war5HjkzYu2FsTad/1vmBEMnzjj9QJvMqM3OLuD
n7Qv+5ItCw8eckM3dAm9jCyXc5Yg7pw0zNvV4AJWiDcDJLc1DkT3LsvZvGVrQcya0HzT1wGqTE7w
Y3yjEMqLFTiKI1yFj+ktCKL8L5Aqk7VAJiDs9XIclTZRnKa7y5bUapPCGrKJs39byreWwhiqUu9M
sw+Qmxr7k1S9zJlnQNblvXtvGmL9o4wOSTBrANIVFIcfFa/O2sIIBGj4aNfPgd85z4PzPj5u3xPU
VD0BsNDSgVYJkkPs1EeQRlo8i7zlztbfgbll0RxPqk6rdpRlQNp1cDKUCptroqgefF6rqgO6VjUM
3LSPa231epz7BLlMUHwDaxbu7DjY5Ul0UEByeDn67UWdhbE+uoyFeRSQ2k6S4qWMGq+ZU08tY18C
k7NATAxBLcIR3+n+8oly5LJlwkARc7ldcKADuJwLD0VqT/EItxa+ae/hW/7eTHY0v5DCAj18CVq7
TUv/RilDBHcwHf2KQveSXbpw7clm0mQtkrnnWhHMQSrhxfxX0gQkJTtaAjT9EuVPLkY6vcSftcUE
CJImE11UWG1pypjIObSldas9rZpFjnqvWBTLnyITcyPvzeuO/o+/5TEeLW4EBEYKMht/yaMAGwZ4
iQBXhDd0+oj2/NbmKemWF6U9J3/LZG5em6hAF6LTo0KrWq0ExBTVv6yOmzHkWgRzDyapGrOCDg9V
7d4Ifqv13iTu0L7KIEQp8+9GF9m6qbgcqdtX/Z+FqczLcwT9YZLEUBUoi0uJGFBGeJR9wOn77ZEH
4bN5cgQPaXR1KQSW9KNdqaq0iZoELMgC2ksL466Wfzc8uoLNER/0joGtDzM2BszXRyFZLSxhamDq
wLgKfPnUPMRufqXcqj/IfrKHZzplE7jaU+aDJuzuSxZaNgFmpVDS7E/bOWd9M4IN2cmD5A+Rg0cA
GZXoYGv9bNafBxVTKgGsWa6HX6iQ4yFDZMpvAa4g5lKkmlnLHUEjkUwwWadYqaBZucyrHm8e4EoK
cw1KvRxMwcgUJ9T7P3gddNfVMIvWEIutd1kx6Sl9Miog7NAVBVMJ/4+0K1mOHFeSX0QzLuB25ZqZ
Su1SqaoutK6lue87v34cqvdKFIRJjGku3YcyyxDAQCAQ4eFus19xyBpwL1FAqmSGbRPYsumUP61E
VN0RmGErvrK0zKBCAkizVkwfebJXLd2/g4EroRVpkPCj8tuSbCZ1rTAqTbb2lQpSC+bv0XG9pdWJ
/jH1xoMhOtiilTF3wJi0pbp0SIpAEfFFdluf4nopyap+bfr5sX8a3PxWP17+atw7FccOGtC2iUoT
9Z/diyoBzSxJCwvkteDmA/Am1EKqeyfCl1Fn/uAcUHmw6GPRlm0m4ZNq0i3JXKOiRCy/Ve4V4JVr
20tQoCtngSNyI//OFuPyKAiTtRooD0z+BIK6WVR2Fv0+E/aBEq4qOQOALc9Tv0o7P22M+8tf5bIJ
dKfff5WonI3FTmh+bE0OsFFhY0iCD8/1tr+7BBGc9ybMKCNTScsSEAZ3UvKiFP+2w2GpRG92bgAy
wBeIfp1lolDw3k4xaaM1jujnK/1xxa/XCO7CriOXGVl7s8K2BJPEbEhNIVTSoTuPeP9pwev0xYPk
ag8bVIpWL3PUq+Rke+mPy99KsEBW9E1d9KHKN2xkEz/IxcGUn6JS4NH8jHS3PCY05MQeWshFoxPw
uCH3pW8X40wRYiDu85owEWU2XP8zTBUs/gZozNkSOtDQFkTYcFzl0+IhAQ7m3JfAueXMgeZmV1Xu
RG6qCAIgfyP/a1RlPbIi2pqtLfAR0y/NeFJqd+sE2JLLy8I88XtfxM01L6OG11hf36Vp5ujG42Vf
4BaoIAT0n41TZfb5vGUzJACRnC2YCgUaDYyHm+lsD8D2+ZTykNxYD8JSjmhZ9N93MVwfmjnWe6Qw
/QoK/yV9gUiLoIjDvSZ266Lfbmci02LS2/TbECiK9uGfd6z4muAGJfBpGypyTXQ+mNCqqTOoUQqw
QWH6H213yxum8kpqOrBDfUr8AMDE/9pi5yOibds6IKLpdQsBRbc8oa4H2k8NrHLRa8YpcA3uo2tn
j9nCRJ3MqMuAGuw8K1Qh2FhfS+56u7g0c0+eRSOI3NO0M8fcgiQ2V7Wu8Eg3x8Tr1itj1rx69C8v
SmSE+V46KPL0DhUjzKD5VX2U+vMkahQJTLCF+jXT/jMaVlXfavWxt47WKAivIhPMVZjLazlVKsh/
TNUbpV/yFuTbZy6Jt6/BDpIkudHJdoUnjpoZjtwEUYzaUy4qefFfpDszTPiJsiJFPodHL4U1Yyjs
1B2oR4tvCG7I2RliQg7GfWZVH4CfNrvGh6p4OOXT4bJviUzQr7YLOTZorYathoZlg15ddIoLAXhN
9NVpLNr9vgwgRJ2W6NKZW+UPpgUIluZbSed/ZhkmWE2Q/tiazOyUCsKg2UQ+CiJhGRStcvlPaolq
+dzsGs9IkEQAICtrzFk37GXFwDHqK2S9JrbfginFKpxWv1XNb5dXI7LEHPiu2MCwMOGjTOnZiL+q
+iOoTGQrQlq3updN0T/6w5PhbVHswV+kIi2GIcagjaXcxlLnjObkjw0wu8YQKL3tLk0jyA+4LmGD
8AIjhyiMsT3pBXK6gHZDvzfVr/B40LLIKRQRcoBvhJimBYyCgt7te7/TErMYJgX3TqnL97Y9u8No
nslQCXI47vFBreK/ZuifsXfvWTVmyJyhTFSDYWx+kW3BG4V7V+8MMOfHaiMkOwO0K4xCOhXjsdWu
qhSTmpKQMFu0FOqUu6XMzThBNB7lSulAwtqPvlPB4yQwjurgtsfo6v9Ak00zwQ/Oh9cqshCoZess
WwDOU7q26/KnQrp5lYfk4EkHVpec14OQD05kjTm/JBuWNutfIXN/pk+2Q+lO7hrQ0C3iIXrFLrJr
Q+MWxTagnk2LJWU1k81QagLUofKIPPU8hvZD49enCOTxVPWxuKoKp39SnQqKj9uv+yVMvcgdPjW/
vv8zmK8a2emQVlQVwKxus/5bLBWOJH25HEN4Prq3wWxsOZLFNDV0bqf2Kx0WnXvHaC3Xal8u2+Gd
6b0dJiyac2Z0ElVkKpT2m9lXLhBbj9LceZfNcJ+5Ozts8auvpGRqSqCOQDN2R9ucxK3OsksdtAyt
p+W0uWWNrsEUgkNQZJznpXvjTJqE+o2RpIDsoJcF+ke3/R0/KzcDRrS6kDaOBeGfv6WWTqETKjFk
Zkv1WZb6ssL1XBl5mI7aoZDMyrG3SojL56/rr6XXpGoXXsyqrO3eRNRHjSKYbjd06QqHpk3qVXEt
6hxzl6UA6q1RTimNMF7f2FmXSyuGcIfyW4lYtl0VreCtxi1bkp0NxuvjRlEljJcCJYH50T/E+8Op
eqWHh+yuII3i5pwEzG1oPCKa4NH2Pjq3fYLKRIs3m15oqIDodeMNljk5ipYsbqyPL1bd19dmhuL9
omy+hTvJERwLHrJr/ycwaW8dyeA+yxHRsiPKzxTMc/WHZFpUxuT24/eW6FW18xVdqRL0c3F50+ZL
dVciXkbn+AT5lxqzehixf1k/g6jfm2Qu8qWcUrD84HLQt9wtCum8zKYTz/Ph8iZyHXP3GZnrvNLn
SIsswDSjaXTX8pDgf5YhSLCod3+4enZGGO9fZDJsqwzErtbazhRD7GK+6drviXK9ZSKZVxogPtgC
ct8EBA/T5xYTQCI1aeu6xxXeZATaz2R1lLk7L2MUqNl43cvQyB2MzplHEUEedydRjARnEkFPV2cM
59o86e0GwxJEm6MstOJ/ZpGmPfdiI5jsQduMghsYjy+L1JjtFDFrBTNBf0VQS1+0x9X6DFADBfu/
dhh/VyTpP1ozEjiBgrqST1jw6ozdInA/+kMfvpZugG8SA6OKyfKqRv2y2c2GdHVDHrD0D6WIDkNk
gHE9wBP0MZvgemOunqKkOWwisW5+3N2tgYm7kSkvCsTAAXsv8PzWg/yUXoMpkLbV0ZvFcPHlE8tV
pMI42d89YxyNVHJbVyvivHE9eZu3HakWyARmQhUqqK+qVMjgRG9N/irh3QbYQekVxvQmYrtEuqO/
EmnB6hmTjVcl2vg0WR2eRcTFQmtM0mFV5ZwSir6fV1f7qngFEp0hdmSQIIRgVfKkp8ubyo1Qu9Ux
33DQx16vhgRUUcrT1IfVlHud7Vrjly4S5KYiS8zXm4dOjSoNJaGpgDR0dKMNd0WtQTrvpil/XF4U
1/ffFsU+pQ1zsyerRrRYtM6p9NRvEhE0mH8z7mwwH8ocqsyS6HMQw3jh9lR4lB5I99VbQOSd+lby
asGiuGF2Z1B9fxWjDLJsWkQBqPLtXPzA8NQS/Xt530QmmChrFJsEShbciRLJnHYLW3tw4kmUrtFf
+RD6dguhX2+XU6hQgp42DZVa9d4KY9CWwMWJN3uaDgIE9HyDSUR/wG1TEEN7Dez0/mD2bjOkQlli
NELoG0JyEjfzBhl8VUF0kAMQkHtS5QLAW5vO5Q3lXls7u0wQNrQtJ+BZR2ba/DIgXNrXjhXfSaOI
Cpfv8G/rY06xPVay3PSoGFgKKt8ku9cL+3h5KSITzPGtFFIOiY73iWRavra0Z1CDh5dN8N0PyYuG
AoQBwfH3jrF1ram01MQKOi9JmYMaijSalgjmoPkreTPD+F8+dSMp6Ucpx3908sW0RcRGonXQf985
eI8LzDByRLpYvu5jcMtGePALqJpEi6Cet7PRYNxM6TrU8JUpXPtTLgk2iYsuBhTk78dgXHcuxsy0
WsQCBGwvhXyI7Q9OfVzC9SCq0IjWwnjvXKq9bSzAOSrbTWWctPT0//MrxnVtIo1KO1mDpzUeRFtd
XQWny6cU0lB+hPobgRQ8wCXvvwgpI5CuqniU9b4WJK5yBer1mxWITflg3bR+L/hAXCfbmWMOCyjD
O0BcADMnzW99+t2YX9E/EIQvfv1lZ4Q5KmB3TVYT2DDANGnPsPDy68ltAir+tkD6rQvBBo342SDv
EtVD+JkQoDMWht2JTnT2ggXhGcqVeAdiGqx2qP5z4pFftP6i/BYPIXC30waUSwGtnwaChPdfb5WT
KoeEAQZr58eKlI5tfCXZ18t+yM8ZwCwL3B0IChR2hkSyGlPCqPCf7Uy+lX507L8ZgDWs5xoswNaN
iJ+Tl3MB7KTa2EJDxljd+1VBOb3soSuie7rUrdcZyo+hPNQdnUpcjmDCz12pmfXnTyxzZ5XFWK1m
m9QwA05q3LZmkPrTD/NB6x3izF4bpI+L7q4Pl23yQsjeJLNQJd6gR2EbKM4T/RZXxnXctu5lE1yH
3NtgIqLUJfVU9uYf7vzKqx4x2HSdHqVwuo49ZA8Cc6IlMVExS+Y0h4LAiLO3eGhvQZkg/7022EUz
VL7EP6tn8+kzifN+iUykzLa6nKUu1r2lgXDl0LhdtAaX10X/bDb725lgkUtlTIxeJ8AxksnwCnly
bSs+GO18Yw7xQRvL26TqBOdOcApYxBJ4HJd0SsDuS7CHmnXfjV+k6m5Zn1ZZ5Po0KF1aHXMJNMUS
9+1GVxdapyoow15355/6qfDngyr7l7eSF7N0tDRUG0VjC32896d7HgZwGGa41yblbpp/Dd2Xcfl5
2QQ3ZO1tMDeAbrbTlFY4y61PURxFYGQOhV/TJ755px8/F4n3Fhm/bzQjLY0KR7nCC2f6PWMEPUtF
yAH+4XrbOsbRYzXTB8B74Ohp3vu6UZh+tyyzJ9g9vjv8NcNy0kQofC9SPlMMDK1YYJzpJTqAGcKT
7oQjMfRrf3S9N1vMfbnkppI0VPO896k+cu7jDRehsp89YG7KLUJhoZbu0UeDFhpr4Ao1VVa4eEt1
SWpAiPQ6uqod8nAOpFA9iADrfC9/M8P4w2CrDWbaAYA2qyrEM+eQyCVod0TAYJEZxiMIWLjKxISj
A1+d+nNcRTfqYsRea9uiIo/AFNvVsuN+A4dbr3v9VAFFmZ0z86Y0dUGCyHfxv/vGgrl1tU3JqKDz
siyPeG47TfrrsnfTO/XC92cbIStS6brLyOgl0amJQKRQOcl6NDVBvUC0DibKoYBN0mjJJk9JMeJl
Db7aGYK7lmtCUQzAwg1TNwjz7ZtBMddcQiDduuwmjadrbRkE0w8CEx+yWXArzWqOWmkV/7MMz5vo
+At+/8O1GimSlhUAga/G1w0XeFyLSBL4V8HbLrHX6NxAsSmneqOzWxxXH+owJ1rzigIzVD3pWAbC
7hO9LT942M4ic5uaFdQ06sGkPJndsT6NzzZID5H+QE4baaQl5PzmhuudPcbV2kLqNSPuQXR4A87R
sAyn03im3L3iiVpuTrIzRb/n7v0u2XUjERuAsqb1gJly1fphUq3AkldHtUdBG4obqXfGaEDaGStm
FSq/kUanMkHX+p/RfzxL/csBQeSDTBKeFOlEIJi9eLa6HrMtdRM7E5jgxpzdSpgcHOOQ5kj7Gt5S
ftv6g5H+UsbUVVfBaeVG6J0Z5s4xNoOMYGPHC2a5L5evI8r+w+/Lm8WtSeo7G0zQmUk35abZ0NyA
Ttn3LvjDpYiOXrqzt57boAJUFjKJn9pBtNBAowG0D0silBv9am8NqJ1WI3OjPFSSp6xKHEm/u7w+
/ha+2WG2MGqtae3mDej2NDWcIV9QBxt02UtMRaQGyx0XAFHB3zUxWzkNsQQybKRZaqgEOdUG8JQb
CJpjfLULSeyM7uW1iQyyPaE1K9uloMNYieoo0DuNT7rfvND6GNRVbnNhJBRsJsvJNNQk7TR61Wr1
bWT55nprroIimXBNTLBt46oEfzTGfJIjeJ+C8gQOSrfrHCksoBgzvojwNaI1McG2JkaiLRb8nyTX
snyVqfcjERRJuViNnWNoTJQt12IzImtBTmy2vdtImmM29R3GAr8AgQAtaSM/5bLZO2qXfu/L9ihw
E/799dcvWT0h226WCDxHOGsn498S0xHVlXKijUpyJX43/S8B5c0aE361Jrb6fkDQ6n1sqjuGNXHq
6zFzgG/75msu5OpudSm8vEb+VwQSBhQlugqQz/urxVRmgAKqDVd0FRrdLcguFDn4/5lgHjbg2Zin
RcPDpkq9DTSlzQL6js+gVMF393cdjPcnSaxENpC2Hul+GDYAIaIWDXej8E6XbVB0yRi9fb9RXaVD
+hthyrO6L0kEiGqM94XoWSsywgRdfW2hm0kTmHQtnmYbQ/WqdpVZIoozkRkm3ua9vupzteneuj0v
4/hsLbObFKJGITedeNsxNqW1B1WezUZDhzWXwBWqBVIje5ddi+7HhwRTBb8SeCRQtGeZrYtJieUy
0Ueo2/agOu8m9IR6V9bSq1K2z3GqAhOktYJIy989cKlgBhXTwyxQJ+4UqVMTZGOVXnrlHIe1gQmM
XCQ4xc0w1b9mbCa+goJQj6RNh4B1MyoHDYl7YDZgN8nNIgFVnNYdk9banMsbKlgbO/falhIZ6wlB
vSkgA3SvAmwrC961/DrsbmH0b9hls4NkooRdDih7QXNK87KgesGAJS2jv8KHRe8ebsq5M8eE1WiM
klSfEX7WyrfS+1lHYapyMuF8Fvey2NlhAsSa22Nc0+x5fsW59ojdmAdDSkE1pIUoRu6qNNqEkBUZ
1BBMpKirBeOHOdKzbXS0n8vP5lj6y2H+lv3Qr7ObzikD8/R/oBrhLhIzGzq6LK9z8++/XRflZVq3
FMcF/noZb8g6NG+iA+X9GH98KsPYGWNuf12rasOuRqxROi3jnV7fjbogw+D6+84E44v5ZINxNsag
aj5Yj6D/D/siPxSbEAjNjYU7O4wTzm1TS7KJWpt6vwUNcYFgCMrZhVhq4nZAYjbPWuYIW5rcr6Wr
mA1BE874IPGoZ/HcdCNOsxpaIUH+YpwNR3FjjAv+Hxp+XJfcWWNuFamV1U5C4+j1ANAhxcStgtqN
fw8OIHK+7K3H5lr7VI72ZpXlfpyVYR6W1KRW4SjAWy3I41FkCgro5YmYaOgSPtw3oP0AyzLi/gd9
JYKGKsk21OTW03BUDsaR8pjIwpIpP0Tu7LCxf6k2SY1hp/cpZh7DzDe6T5DK14HtEUGBjnuJ7owx
x6xaM2saae/Nyk6FETu5ha2Tf/btE0hW5UnEhs1/qOzsMWdO3uJ+1kHvgaG/5rxhXDt7NO5Sd4JO
2hLmt0LYIffsmYD+0aatidztfcxaQYPeZPR1SfHy1Xn29UA5YJT1rgFLLdrRTajpogcm9+QBA2MR
yOwQNC3f29zWQVNzBbm8fJqO+XfJ/ZncULVYCFDcfe6Y74wxwcVSNxV4ErxmrcKLQpBQzk6O/j4Q
yhEg3rknqn/zN/RtccyG9p3dbzmEFbxOb3yitZ4xbIfLeQiXSxbH7O8GMvebBYkdjB1QWYXv9ARo
B/St8NCTf4JAEZIRmE4PEh8cgFDM+iEwTQ/Xh0MOojxb1SkOhJWCmYo1mrtxxPI82QQstgelSR9M
q7N+y4+K34VD5l02yd3QnUUmcsZdBOZko4DE8HZlgwx8m0RvMP6hs5Elg0VKt0BH+d4hY5KuEZDQ
SOy2zidTft0OKMNrieTXc+lmlebP89elkAKU0E/6MIVTKV+RchHRU3OXuvs7mKXOZT6Nc4ZLojau
8ggHME2cy5vJDWdvFtieXRqVZZ5LQMQ2cVjNX6Ss9ghJHDN6mPrJMRZBqVG0syrzvF3tskutBJkY
HbGgz/YBHGFu4WB6tnM6NO4GERzylVbgg4fulkijzy6DTuUZ6USLZsQQYCShA+nbdpZb13Apy3cU
lEfF1b9PvuJDddJtwLtMAHe2UZjUTp3T3qa3okyNizbTbSIj0mmY2GbJlMpKqfJxxabLp/yQnyRg
zcxw81VnPYhufG6asTPFRJ8pzVqofCOpkdprS/o9T4rXYzJjGUQvfpEh5sishPSlXKCgptqz05bE
K4z1dtQqX+4GwRXMv/B3i2KORZYuRSNBJOI1i+lveijxpsf2iNTwUISimS7Bwtiaj0SqqF1anEE1
Jqur9/W5Syg97azfdLoI5MA9H9DHUQm0NjG8yb7RTa1fV2VRMQMIhmQMbD5WYINZ7zTqHod6EwLP
uPRse4M0BO1OR9mBS0nSkNPLqDUdQaTnb54B4l3rGIcmqHdXbwnREgqgtuWknqgPzQtwhoIIa9B0
H/SW763n8RiTqgIVTWRcSeWRiH6fi+nbG2Bu+6rvDLsbQfI1nqqzFkCWJ1CP0V0cxqcBr2jkiF7u
FRjDte9EZKuitTFHr7JruTEKmO6Uh3kN8u7lcujmHoP92pgjV0VGUkd1BAi+7cQPYwgGs1+Q/Xwi
AfQ3PRFulVte3ptjTl0M8l87xvvh9cXSPqSnCIQqVpDfijqh9KOzAXtniH2kNC0UvTNVgrrjsIRd
CVngrQtILgzD9ANcssPcRVmmlBjk7MDRN7hLsPrjg+K0z+m1idlsMOn587c5oPOviyS4dEWGmRtJ
XWJJaXJ0pSSILXe/9fpnL98V6jEfBG0p7k2DLIaoRMX0pmIwLqKPeRZPSku/mewWvyhGC5p5Xv5r
AJ3kZXfkuvvOFOMec5M1o5zT2RqVTFAjBjV5F+efAS8gVqg2SIR0AwTa7wNGv3Z9urQIGH0DbTcV
JNCZ5H1iIRoA+ajGYjqZHVYzyx57JqGQoho3bZI70iSCzPOj/M4EExoggzabNUHluvfTB1CBh4Bp
d27vba4RDL8jdxLRZ9Nt+eDqO4PMx2nw3EvNmfKl1qu71bdpc61ohw18h2bhmIbgQcd1BYCLDQgF
UepPJqpLc5WS1sLyou22qn5ZIvwrN0Dsfp8J6lHTR0tUo7sw9IdIDhI1lER8jaIlMH7WbVWTqR1M
VHLlF+kWLMIBEL4X7JbBfJRyNctx1ADCyo6TJ/t/hqpMdzlRMVIQAx8u+7XIHjsotjRpUmU6nGA+
UXtVEPvmTXG1uFJYBkbpiDInwWciTHwtQTInly1yT3t96eOTnON5nYpaWfwPhWFF9PdN8NAzsbQZ
LGmUINbi2dvitNrPMhaEA/4q3gwwzoxpKgsTdmhgJCRxyylzwUXooE4oODMiM4xPJ/YyTVODIpa+
VO5madfxZLkozwSXnYC/XbYMqgcVHRl2bmOSjSIypHX0oshfzPu1FBAGcJcBSgcTnA4EMZTxaVCu
taaVI3hO651lnZvxudA/k/5DaA4dLBRpqcjB+ztAkmjvvkCPgubIw23moX5zmr3Yre4LIYKEvyBb
I5ZMVB0jL++NbeVqVIWBQBD15y2/BiqzE3Fh0U/7ITjrf02w0NJMSnOlz2FilStnyZ42yAAsnQNM
oyDv4N4CO0OMj+mRjF7sCEPTGtTz5MTpdTHcLIB15MazaeqCk8MPODt7zN5VQ7Zt84gPRQnL/oxG
KLFTfy2POorqVulAO+eye/Pz/Z1JxjdICs5bMAOgJ/ylQPGyO0o/8wNIDV1gi7wWhGaOHBiKZ76q
wXSiYCRwFrbZOdfFEJUKrPdKmJRfiXVUzfvLK6QH6IKzsM/RLe1TPRsQVPMqnPWTlj/H9T/13Dgt
BK3zBz0XNTlFBpko3gNqVJeg8/HqXLmPB+Juy3K2cytoc9DZS+MJxMPnyqifLq+TO/9uvH1JFnA7
TXG3pUtHYXwqxJ/7L8SnbzYbM1kYIcJpz7308VNvtp1RWu3cvYa1Oo3jKkcULrtacqyuvJfTUZSU
0yvpwyc0kJBTvh0QhDM+mkbqbFcZLXeHIOhHI7I60EYTTiGKT6J6N/etsTPGBGTos0h5UeORA7lY
ByDC1UKdDdRnmg3R2G+Xvxn3cnmzxbKtq2WM93wHW5JSBVal+vUyC+4XfkzZ2WDc0YqjWR8GxBQ1
3ALF0w95c5ZApzV71cNqOdVvodYzFwoMHob/fi+dSTEs8MdLMyUKX26r8+IpHvr8N/qN9r0+kyA7
2cf85fI+/i8WIXlu2yDp/aCqg/Q2AQwctygNnHSSAoq4xLFSb3FRrETslBpH+gyHhoF1/tcoDW47
38/lRjVKgqpaP8f9r04xo6DIW1E7hBsid1aYOwglbQnJO8B9eYLXaHpTTKob5wIIMPei2xlhLh4A
UZYV/RKUfOWzUWIawLy2+3+29SmpoQAgGt7kLskEkxydDLEgp/B+49SskwuFXqvqeF6Vx7oMhCdL
YII9WXOkKwWorPBtyMnUbqf2ShkFJ0tkgjlYhTrkbTIikV6aQzbcVKarWV8Efs21gU2SKXGhDYqR
9ztVqJGeFDSXVhRH+UoLnBuQwFfG0+KmT9MNucq+i8HnXL17jHb/tcp4g44RZnXOEDLMx9WtHxJX
Q+kPkILqh+7rEIBA3yENFMnZMNkoeurzVgwFKbAFQeoLw0PMigdSbmtSodQDQoHcqbbWs6PhKRp1
QWNFZIdZI1lXQ17oGqvlqo9/bwaI3ExRxYz+CHtx7RfDXFxbm67LREddGxUqjtKxbp7W4lyaJ32N
BYkc7wTvTTFnSprnybAbrCee5vNEUq8Cy1IuqzdZUxzyljhk3QQFLPopLqyOReA1sZRI0ozMalOL
QM5VVyvjK20mTlaK2Ku46FXMX+saajIQAGAbjOB7tw0ACTCDc6vcll8ogrW5lW7aDDXpPnXGc+1V
oSZKPHj3Mzg9bSg1EIK5b+b7NWpLmmFF8YyE/T+QrgziE0EqnKID1sH7AREWvQB4qc7OIjuWVRmR
JrUdPmP57+rGB0hQPNOyO9hX3UEoQ8E/A3+Xx2aMWteWW7FAV6FNH9Xx2EB5tPh6OYKJTDD5YdOs
0LnVQN6g1/MRDeCfQ2Wee2Q8nzCDuASsGiSOPsBnoYddLRsVC6FBC4pUQA+kuahKx3fCnRXGHSaS
daDhRaT4owMwGy6leiqPmAPyoCvpzj8KN+oFb1BubgMwkEUUaK/r6HS9vwPUarLUWIEmCQnn5kb7
SfXM0pA8zp7e3FF2hcr9TCFqb5J+1V1m0yEEK3aCr1RFoCHFnirqdT3/uvzNuJmprVtgFgbBGdhp
mAvU7jC8PEqIH/L9H1+37lKImK0BZBygu2UIyiBcVwSZmgKaewQQNlwZRhEXSTYTb52eTfI92u5U
5fnykuin+BARdyaYFU3D1sV9DnquUj7KyZ2dCZYg+n0msTY34JHhKXDzyuu6qzR/+szfD7gnOgUm
doj5++OtVlTLBvfN1nyTuh9aJrgx+J/g7feZv98aOjmO6f7MWpq5o2EZgT5vv9QhSbzLK+H2+mwo
Hf53KUzgycx0kzIdBFygb3TpdUGrxd3V/KqRJ8rRuVWUvTX64fYHJrWl0aaIuj+CdYoz+pAACJYr
SBWFxmN9hE4IaL9ir78SyTLxfeJtocxZNareSjH/D2LHcnL1TXMqERmh6KsxKRn4GNBXzFsg6kzM
7x7m7qiLSCK5qcTuazHZmNFoBeYD4XhRFLtpEztbtrkyZvvXWQQQFK2GCeKtXa5kohqU6lJ4mvxc
JE9TJZoV5X4UVNfR0jEUw2aHYVPUP5NyA0igL0+leW4GAbCY26cEidBfA4x7q5isJ/MMmtkpoK96
5F+Z1/gDQDn14yCiHKe544ewtjPGfB17bHuyKXhMUbjhnwFRxcdMVig4s9xPs7PDfJrEhg5bY2Dq
dTyNYClI3Ba4ijXzfxqOBbTT9hwDqy26Xrk5+s4okzhrqmTnbYWOLy1/mkEGJJN+T9m//4wMJCcp
WHAbfeqKfTPL9uwVU4rNfsSeNp3idQNEmmbQMIjJgPnLA0ESlNd1pM9sSO/sLe6SCJ7oR2Hl1SEa
MjNIOhoQziKxVNwlnA/yg/Zt+pYRQRDmf0/LsoEOp89JZvpLK+Jma004qbyuwbrNTqZDGJgcL7sN
96xBSU1FLqGp8geZgj5fjTKJAbLXyttmS6+sSFTS5W7izgRzb4FoZ6plMyWerYCwjXSgdOyHL306
+wlWZyqfoCTTQEktQxtOt20Qhr2/TsCAb6RtYlOSY+u7toByU8qiQItEtXHOB9rbYZ1D1RId2oHZ
4o3mldUAF2PcJbGIIlVkhLk+pDIDPGUEzmGxSUjy0lOy8VunWoIS1ivSi4lS7xZDP+LuDiaL1dYF
iDNot1ZxZpeSfdto2eYhHYfQb4rX+dvCMVAUnL7QcvinEud3fwMTwSq9q/JUsSiX3FEaU6dSQ1Lm
gqe+aEMZ7+jlwsqyHuR+Nvlp62hD91SY+unyqRIYYXvf/TCpWazDBbtpPG22+jBBg8oyhvvLZnhd
C+wYXteYTNVMk5V3X/NWTxMNN/8SAN8KCfvajTz1NvsB0mCg5+WDcRM9qII8mr+4N6PMZ5onbegw
twUgwaZ4az6DPkvL3D6zBHY4oend4pgv1RqqkRcdPcfSqcE4pwKCrsv7d3klFhtiqyHKTUnB4cqN
2tHnX5lOnC4VMf3xreD5idKLifcNE/+WJmkGvUF5WEFfaZZDdf1p6q3gtuCl7NitNytMTtO1qppq
Bgic1xOEb6H5rB7/tHkyQPE/cf++M0Y/3S5aJGY2d+UGAuxazY5gW/Ch5eAkeiq4nHiP3Hd26Nbu
7AxSgULmjEV1tQMICR4heZi9UK472ZsAWrEF51ZokAm3SYe5g07GhT8BoZcAs53/7g45WoAqxLrj
ALfwZQ/k+jhICzUqK2+AN+L9AsncSko5Y0JKKbcxKLNUek5B1SqYilU4V7AmW5Q40wLWFyz2783k
zQI2uHyhogbDmfwrOevvOUzvhwMYNc/aF+tFCge3eRbxYfBAnO/sMqGiGfNiaBrYTY7QHQ2iY3xU
gzrAbIhgH/kfztIBYzbBMam8/vvOUxK1bTVjBv0j+mae6vZuYTmW1/mvQI3vkpDbW2iQOQJqH7W5
1cJg58UPBvh6Es/wlAc63TaE84v6cNlRuEFktz7mJESZnpl2CXW8QYFYllutkLQsRJka1xt3Rhjv
j0w9nWtopXiZfFdqN7MQHy0ywPhh1ZVgAJOQZQAEsgVjD35qpBhuBSaM6+pGPWe+faeI6tA08n1I
bXarYpwwyyYtynWcMZrE907zKGVu8UML53NxylpHOi6iIRD+MjEfRTlrARRjLNoF/qGnx62Yb/r1
pc4FzTNeLRUNQLS0VHSaMDPEGGjsuu+Xap099Xt2zP/ZvNyP/epFxfkaILh0RGs/EJVK6HX7YRt3
NpnrmPTZWK8ENgftpwJpULcmumPgQWTlQdkD06y9XHZ57pWmoXMnAwmFQifLdbo1VVu2pJr+AwGv
ggmUe5gRAG0USFMOAmu8GAl4BHokOu2Bs7MQSOSHUTY68AOdqPCLfrVc0aEdy6t/2tebizf7IUc3
oXSKT2Ske8NMJBlH6M1okPSEmsTLWHzR8AXH+d/Lq+OFDzR/TMjS2pgFYgkL5qGe6tksJ0+dOk+J
MHckty5mdQSbyDODEAyqEmyjjfH39/fM0jbg/s7GyYurXxjqnNXUsUUyIrzDtbfB+OFUaFvSzsXk
9Zl+6sf2xkxET29egUjb2Xi913a3CVkJnlgDbOi3s68CCVRdxXcqOrfiUgb3bt7bYvYsNSy8zW1C
vTybAJRx8F8V82L1iU6MDVCa8WbQTh4q3GIiLAH3gt4bZ3JTOyeSGhU5uiGAfqDEgSPWg2mSHERF
Xt7p2hti0tMxs/IqWrXJy7Km8SS9752sQzoF/bhj1RuJ006aCEtLoyAbsaBdpQK8b0F6ms16lq0l
pBrXyWtr/aQAhdTHkSOhh4GCh4O3pmepQsAQ3bBLNpnILDdzkZm9OXnGfXNU/Q3J43SiCMQuFKfh
3AhJNJ0SkWBGwWClYPVqarUCFHe42vovVLktCQB5bHw5qDAm7ggbrDQB+LC6nT3m/oYwaJ9l+YYw
Eo5+9zogXt3mzykS5PzOCDSfYspEwE5uUHkzyqJRIlKu2TjixQ4x7KCwwakxZaEyEEEKKVibznio
SQA/6ov/Ie3KlhvHlewXMYIkuL6SFCnJkneXy/XCqJX7vvPr58A9fUWjcIUJz0NHP1SE0gkmMhO5
nINnrZ1bhxBuq1RttzbU57U2BG6SG783301nXL66JNqilPQ2IC/WLQfs3q52T8l9pDNdRU+P2AQp
BPGU6zg358ikkMoAkpgh7jGML9/FTeYM0dv1ICMSwKSP1lz1SxRDqz491cbZiAQFAZEhMNbXokxp
JLmCuzXZd2uS75TBOLdLE1xXQ2QIzBVu5UYO46YAnrpRO0v8p0G3rZZ3yfj7uhxeb5psrYCJZGqJ
KZrOpL7i3J8KrIOl9PbKT8AUG79UPirLD8L9ZK5PvBgB28eNZ7mSshA3WF77QJvOkeJbgMsoDpP5
I1x/XddQYBBsI2fsSVEDBWr0xuyFdI95dLj++wKDMJjoVRhkticbv5+Vt0nxFGWVExafyM40UCwC
0VEGdwqbCsw6eqGx1SHVHgzQ076mJsgSmj/XFeE7cmzNgUcVJKLEYjSpDCkmJiU/N85WYPrNOX2l
w5f/OFQR6jP3s2yEMZ6OZMncAZ97REG+fASOgNsTQ/RC4drZRgb9GzYZFNFNXalD+ALa051AjYfu
EJhod5RWrDSBJ9VTSKkE25zDUdQKo37gryil0Z09vBwo7vBH2d2SGHMylNjoVNU9qX70ZRKUUvja
pNOh79G8EXw8/nle5DF+qW6LMK0IzJDSuUy39VO06x31Z+hQwqVun2DRXyCRmsM1DRkX1ZTdYIc2
PIf5RLvz8Bye/jj5dhDS0CH4liL1GDcVqdMIfGUAuBfV4pQY2CHP19XhCqDQ0AQFKloI+/i9kgz8
3ETLgIOf4b3QP1okF30irqfYiGA+kTHNdt/P4eiRJ+DbesOt+aP+AeSFr4uX3uK/XX0Wulp6Ln99
pI1M5iMNTQTUsQWPodH/p/ilBCizBaLMWqQa83lqvVBrLEdAtTXf9cBwHDoUcFRdcITcC33Rhg0c
edM3vdrBCvTRdgwM0sZp7inmUcvifSb9GJQf142CG4U38phnUTpWsTyb6K6NBgD20F8gjRNP4BEz
RO9vkWb0sm1cVW41TZgMEkJiZX4JG90twtqVS9VfLOs2i1cnbSJBiiH4ZgbjgRWQm9djR8DL1n1t
sh9T93UZfl8/P5FW9NJttOrrqRxTgkslaxh+G89r84xheKdAoQ0uQjRSwVfItlU0XAFA9/7I3Uir
VzlWOzXC/KCOop791qbYL/nM9AngJP8jhYVzyTorMuK0pQjVd2UboAsaZ971Y+MhVHyQwVhDqeBh
2K44Nxq4sCbrjydAiqEX0LjZuXfKL/Vt5al+S3kfhIzOfKO/KMjYhTXnQ99MiMyxeWiKp3T50qIa
1FRfryvJ/VoGdqV1W0VSYzHesLSTpNBswH4MRn1KIjCDKcs+ElaDVHpWf3nAjRxqoxuraEY1k9Qa
rqnbacd3REI3e9EO8V0WOPFrdkD/CAiMy157hPMdHPv+M61KEK0BiwCLEiD/Zi7B2MVt0kYNEkRd
uWnGb1WcPpvCZVp+CcfEngfKeJiNtOl5b/SMEvD1FTb0XO90M4AjcZtj6kvu+hgCzfI7OCVBoVp4
0mfm/UH7fRHMZDqzjA1bGR0yLya/89obi9gZ9M/4KhNz47al6KbMAhSkzThF64gw1jZW5oRW7IHX
LigKEfAt/1G8EcRYZayFWie18PjK4IS71jOOMzYpDTAi3FhP46449LfxUY2c63eB/wrbiGWMtLMU
jUQDEvzEcqvcoRznsVe4dQHyW8C0AVIa1LCifhU35dkIZYI2qcHukmbQVcaYhXrQlp/XtRL8Pjsg
NYAEVI1iKJUtrbcM+Q5TybvrIrhO5KIC27qsexNrE1kGu+iee6t0DKV1CJg/r0vhesSNFMYda7nS
VTNNomyjd+NYd5alcdTuKTQergvinpiFYQoduzNAj2TMQAsto6tSJPFtWTlx+FrPh+sCqPn+5Qwv
AtiZELkw2jYt7dFbrGHXTfs1BIeudB/Fp0bEfyDQhYVCMIy+zPoSFTOrP3XzkRDBJDK/Pr7Rhfkq
09qttbIi3K+96eVgs5WN0gMrcDBE+VerUG7txTxO8uiMKVKOTPOvHyW3+YoV+X8/lsbEyUxKZuho
0del7NKNxTh2CtCXqF8jt3XLYHwTCOSa4UYgPfGNh++qzszRfUVDAFw/jv3T9OlEtPGLdi/tM8FC
i5wBBUlYcBV9SSay6GEsFUVYgSX0j/zHVJ0O7LrRS77AN8WPyq57qoVNe5FIJqbUszzIE3UdcdcF
/RDfrmYpCCkiEYynl3QM/c00bFlytIvj+hAln+pEbT4Yc53ruAMHXoH6g2K84PmvZqNTZwIPKDIK
xoljXxucYBLS0Sg61xKWuENXNb71tWBcmetoL6qwz+O1wRyjZMDR5oBKLM1jFx6lXNAkF6iiM68t
+PG+rDXISMp4dmR1OEs1eAc6GwObyvIZn75RiPEeeb0MqqSYyJPKbnL6EpBzenReJQs8aiJmdN5y
AUXT+NdVsGV9PMK1OMRsiKedzacwwNjL0boHq8gu/FXuSwdvfydFvwQ5fe+sIrdB/dAVn8/mnyUw
aTQlhdsw75YdHcqyXfNMhfZwFrkrxNzhXyyCTA0Dy+SveUBprjokaAmC2E8kun7jzjdq6SZYdyUA
1JNfw0fRJBg/ql0kMvestGtlpuREXtWujhGZjqZ+KczzGP60FpHd8C/CRRZz31YwjuS5EcMJd82Z
yD/rUbnrqlrgnP5LcPlXzF9TgUYqKXKujvTVYv9UTp0LpLu3NTBRXGvuyt+izSp+D9YysaGGwSwK
Gv8xtoRzHxoWbZpjxgfjh98t42kc0KCsfiXjra7ezm3rEtG94FvKRShz4eW8r4yyhJLoezlq+xCK
6g98j3IRwFzyRK/XAoCcmNRDq6nSFEcvbuZ8HwvpJvm18835McmAApuf4xKPPFtx6NJn4Vpe/md1
sQiHJ5cImJAa9N9X+qIXPdhNJtBHSV8llTFiu+9YD7sivqvnxClyDJA2t0W5v5548E3+Io3++0Za
UfSGtYQNug+F7cbrY9IhvXq+LkN4gEzEl4quSRsL94p2dSlS17wPn8EHeKj8/LcopREZHhP7y2I2
xlkDnvK63JrNbller2sjsjvGIaV2n+sxDS7FkHix9DquHpbxmun3dTFcvwe6GR0zmyB5IIzRtQvm
8GvawY1JAWrDoyr9BMmpSzCOIomWrrgmt5HFmFxZmGqRlhUysgJFlPmZDLkzpT/a+qWwXkZNcIDc
D7SRxpgc2jaz0enIrcv0NIGQIxI8tLhD66ADIhjNkBXzr+m4vmjaetRqQIcH40kCIUDmkh8AoXqT
kMHbgbIjOzI7OUYJOvf6R+O+9beimQgiZ1qmGzNGrcB77usnkJkd5gpEID3ma9pAf4sB1CCQyTOU
jUiL8e4dMs84VyHSTt909MXXxywt3FJ/1YZf17XjmclWEuPS21KL0OGQcbOsoFGfQqzYWw9VhOmC
/LmRRVVz7htQV1HrJZgpA64gYydVFeImm6AKoEzkdAJx3dd7Myh3tRDsk/4U63O3ohgHZaxWGVZm
YXgNqqHW8GZW9+EgGC7gesGtEPohN6427tsO/UwsMw4o/CrQp/+RuJR2t/CHGxFZBVcjg8iAJcGK
o8pSxMhjpRZmg2pDoZm7Tq3B0m25rSrtrpsEN5fB6ppiaAYQ+GwW7K1R9Ka2cuQW9K4RD5DEyHwl
18b0xwl0eqjaiI6ROj72W20lMsdYVPOqpBoGDLSgPaw+fZxHx+SsPlEeGrwtRBhavJPcymP8/ZLY
eZopeIR12dFKgwU0Joqg3MELKUDOMmQAJBiolzMqpW2z9mmBXKnPTnVuBnp9G2kvki1au+arcpHD
qoLR6L5uEVNCjARhS8nJss4FUuMnnl9bdRgn2K5gBpRlFG8ks/OXMQrqOvRk/c+6aoKtMu6d2ohi
m4aRAsuUJgR7SjmDLXJfmxzsWYOYpT3nrui5xftOlHkTTQ1s/4F37OMNthGnWy3BvLBcrbObR+W5
ruqfi54Df6wpBKfI+1gmlimAmUXQWWBnWywAaIa1jKQJ+LA3BVnAYrCQw2RFqkAQN15uJTGZdB7O
tWHTcQ3zqX4uvdQrsUjRAzUDeLpOvivP4JD81IbPViiT30hDG2djbYBSb+oD0seulK/n2RJVgngx
ayuGSW0i0qlm0ndoXqtVv9Ml8qUt+9khVivvyyU8x+naORle8N51x8iLyiatC9DdG3QsmTtQSAny
KeyuoQJ1LKTeL+xd1Szu0Dyno6B8w/9+F1nsJdDtKm30DHN3/4DsJw/NsXiJgtmlRCnmEYC/L/Yv
EY0q92AxTQF3BRgotG0+3oVFUZsw722gjVfnqL7Xoj9KeDuS4pCYZ6UX4bxyL4NNIawx42vg/n2U
ZipxPGgykm4t+zNmjyMIWcri5/VPxo1l5kYIk99YIXgeVfCue8a38OEd3SeIDvUNnZoEnL+wt8bt
BAPeB9ivmMeiLFYflbKMaKgBCTljeUkFo5qK/bP1hg7Z0giqYf17OK1fAAuJhSYxkhfXdW6lMzcj
75R8XRRQ1plPuPl+g2dtuFeOgMLAPp9ooIj+GBu0KWUiOs/ASjMNRliVFGsxL0hSrX49o6tzl072
7vrnE4mgJrRJrwCVZNeVWRneEj9p8k09iOZ3eTa41YGx+Mzom8Qo6MOcnLrxrZXPpfTnug7cFuVW
BpMJDHbdkYh+lA4IJRQVRbptX3sU4wmg1LWbcNf7okxRdG5MUtCksaRWEYZeS/tAqmMpSti4m99b
nRhXmGZqM7V0pnvUdrDyd/55UHLsOwfbj2d9Z93Jfu8WvuwnCeb2ZPDDS8JGB/eybf4KtghGxjme
ExVBDu1e1elPyb47W4feGY+Y9ymAWN/59G2x7Nf72S9fRDxrvHiwFc/4Frmy5LGUYDxru5+WYKoW
r10rd5ZrZ60/M2C8FcYEdKmzmya1FaBsKQ9Fjp4Zusx5EEui1rbAdEzGgY19XIeSgdrsYC2vzRTv
1UQOBDeCF2e2ujCeowdCMKYs4SRpuo8x9rP+SNP9eq8HrQPsPG9x0kB+rH6I3tV85YgFdgYdsFTv
sycbf4KKvp6sEaDK7NL0SkRXIsmfSV9RSlfpz+s6JmI++izdSFeSldiamkL7bBrdYdBGdNIV3ySL
J6XEmacEXmYAQiH53irqfjVF0xfc2ZLt38D4TTQPqioy0CvW7ygwcXM23vRHyqqBdRaPbre2bnib
vc4C3fnHe1Gd8abasE6ylmgoW1Rvuvwwx/tPGc5FAONKyVzkaU7w3ehW5nowjvoeHN4/xh8jGCnt
YLytnqLSCd3l5jMVyO2JMh417qvQkNsUrcFa9+JsCtqcCK4Fx51Qvi3AF6HKhYVk5vRsWc6xarEA
UXeeHa1GC3XFTt9rIT+mxdP1g6Q/xYRuDduKiNk2NiTx+vloo6EJls0OlRjPsAGxTnQnrzAEFJ0w
yuBel8QzxQ+imOsAjcpspX6LjsbVbwgPgbwDa5SfuO2ff6hL898YQRKtkXMi+we5jB/TVdzCdVBB
gjl9t9O7Rr5XTVGSTn/j72M0QOlAtyN1FuUfeFNKuc4ToAgDYN5iVN0GynO7o1rRnSaRDfJVuohj
g65akDrO0W+1ieRHmb6TZ+08paJeFt84bIMgJycKGL4+Gsdgj5Y+yKgoDF0OfIb9ACbbLnwxVIG3
EMlhokCpLqFZtIjeGDix7dIx+5OMGyzqhvCaubCEiz6MM7TGcjAUqIR6Ai1l6T/KQ7Jf9+1r4hro
qpLfw6lHghx55F70oOI4xA+imSu9TG2axNaAcqei32WTddKxpiO4YPSZxBqhSpGYLDQWQNXHWAUS
sanVV0x7TK7pJECqNA46qAPio+hG8ZTZCGIrJanSykOmACvMBIrGej9lDwJNePYNUEpLM9HPBAk8
8yAs2i5KMrruGVkurQ4P31IvV8C8CCSN2KPN6NpFt1OUFPDSSI1SAKHWg2evLDMGnyfRUtq04Q7U
2SOSdFcHCVt6R99rSF1/Aa3hO2VYRqL+9rl1zA/SmWsgrxYgawhaJ62X3QLsBQBsmdt8pZAXw42I
M4j3QsRikgafbxFZwYLSx8udFrMUVSme+LHtaEfwFez6G/lX+F6Dj3eidwKvjAGWQCziY0sJ9WR2
QM7uQDBgyqiC0lVhNUDh6/gPh9AaKA8UkCXdiccLeF2GD1KZK1FPaaKMMcGonK9/rdGZJGc9wEwm
PmLzet1oeTa7UZC12boq9MbO4VyGdT9NB6m8GUQDGrx7txXBBGttyYF5P4LOuZjuavmuKg/XVRD9
PhOhAbM2xEqLcn9RPI0Yvx90kY9Sea5+qwJzw8Y8adIOuc17EqD7dEh3cZeHCUSOdIvVBgc24HmU
XR/g6eTSReT6FkUSLw0k//+nLGP/ZlSF8tDkQCSzjN2oLgEZRMt/vAf/1vxYbjG7N815TGATHd7G
q0cHDGrsyNMatoTnqLoXexHRN2QCDVyqPJnDigS/b922Nx31E6xJH5RiUu8u7/tYKyZgyum7CgQd
EebwRxHyMv82oXBmmZTIiN0xUNVOCRNdwTo1aGnKZwPlKyJYTONVBKHIRQaTyS8xCWstxvuMAKZB
93M/+q086rvsYPjt2XoUToFyPw16FkTGqL/yV9O/nNZqCfP/jS7ZPvfWvXGP6W0YfOSOL9Pe/nXd
xLmHuBFI/33zyG2rFVPxClq6Wq4fTYnsht56tKxQcJAivRiTw9crSGeCpksFpUR3zDNBA030+4zB
GWqVyKZEizvNF9k+SqLHpOiYGDtQ2lmO1BxkEma/S7Ug7nxLNB4uEsHEIfQQyraZUCUz1fukwqZA
A1YUUQmT+8LCWMS/BvbXjHg3TCCjRLTTVRdwyI07BdYx24WeiTKc+qQ/YMZ+8TDN/yJqo3Kzia1o
JjSpqbEQq0B1ndIE1X4V6ADEDZ3o/wSRzr+5G0WZQBWOja73ZoT9hC/tYQA9rgTieP1IsQ/q/8O6
hVA7Jmo11tJm04yDBQfCPz3pXfKiefrRuIl8EfMBtQU2jd8eJb0Om1uLJ2ZKZmmlpEHWETPUwM2m
4yWiNWd+RrY5RMY7NJG+6gV2gDDaWuSITBpIHaVdGrrJAdFjL/uqFx+xSCbKsgV3QWPcRU/6pjaX
BVmGtdzEc3Gjx91hRd/nuvMTeA2N8RpKYxmjteRILWvNVUm/69XU+4wIoJwDOwU0FeziVlo1ebQo
aOKm+ikFOYYIsp0326lhJex/BQAW6aMpTL2mjjJN+NJMAt+0eYvJKr+S1NtkCoNWS10MgRwwbXoY
PjXH+kE2Y4b1Yo5llCFhV36GwZBhR5yuSAANunJSR70pXVEXiX6Qv+3+oixjj8AtJHURQuC8ji/L
XLhLCvaqyjiMkd04mS7a1fwvXuQikDHEzF4qOWlRGwUIJUZ2cpCXJ/BbeqD5LfasRQho/MfI5msy
Ftmu3dQ2IcIxVsXaA2X3Tlyzfh80FS/5883/ohwT1CRbrmdthIuMK/1AWsVtjFZA48NP5jcKMVEt
Xuq6zSzkmnIw+gM478A16htB8dgF0U0T2LvJnymOrA/3shsdJZgBwIZ0XkqF2EIC42FxNpRSnqPY
BOTWEt5a9eyq9a3U3thAgZ+HXHDt6dFdMdT377xx0DE4NmlFFdFAbR2bfK/k/VwdB/X3hLlrlMwE
dR3eHuz2Jr5Hp428ta4kohYy8is8m+PEiW5V1/R1nLB1GAtHHVDOl73Cm/aZb6I60rriFq/ofBlP
1JQgYOm0Gqwk1Zs8vWkAGLLLL3J0H6Poed2rcqswG6/HViaA5VdJUTnOqIOkz+R5/lkfgPzh64+Y
N/pqggY49JvEoYh65r15EtVW/0uw/8/NYScT51RqTTN6dwvEH4Ii0M+WQ1zVkbBzUQuU5QZDII3I
gBmjTxHmCg1FE5E5m2kld3KB/us23eyrRLT7wBtd1cAc9q8cdopkwGQYSkGw2fyQPa7U10UO+oaL
W99Uh8jV9mWgyrvrH5Lv8PB8AyYi9voxp/gxfC2LaeWrhQ6ifJS+YhX+Rx37FOG03JVBRw7XpXEt
dCOM8eZ1r82aSUH3ivC+Q/0MTJw2xpuKezH9Mde3XkQRJtkdiEySpQaYhTZVjpGd1vD3dV3o3/qX
h9kIYPJb3erGYunQlSna/L5clVNezKUzhM1bLJyyE8libnYvG3XSqRgPl4xDrtyOAyamym9JKHjE
8WshG53ooW682IJFMIouSVu9xO9c8oqpwXsSLJ7qxLscAHd50AmAi0XfibE/THYWbRMDW39Uzd4N
pTreV2khudc/lkgKY3izPKvhPKMVmVW/LenB/tTzVLWwogJmICA8McYA3qsuqSJ8IH25lchB7Y6x
Kvo49Df+NriLDMYINElZwBaJk1qOGZISNLAMz3xQELffo8mnngAblRhbkLXaznFqeL/l+3xMHIm+
OwR3iJ88b4QwX1+u2yXv6TzsP4TODaYKyJFgBkRUlqU/dO3wGAMwI6DM2xjU9+Si9getiRxV6901
ze6vG5pIDpM/RtiV68wWO1GK9X2A/47Xb+MsuDJ8b3AxBCZtLCfNaCsVj0K9fjOnxbGl+7o+p2De
uK7LO9jKtUNjAl8drxYqiVi70u+sAIMJbnOr75ugB/C8swbSAyW6lA4UNT0+PojKFfwr+x8t2Wyx
ksoY2b+NihJ5lqovlmhEh+/sCJqm2BxVgZTC3FmpQx9naAEC2HvhQ3yAln4XSG5eedVX9AC91sUs
e/sZPh1N24hl7pVizU2VmrAQutiuurG77Bqk5XRxtG3fhz5oQaZvMFRz/XNyU+KNYOauWdmcZBmd
AKz6EGD0e1M7SO1ja/tjHTuJaHuK+/k20pgL17eocs06Qkkzfi+TZ6MRXALuRcOgPiZ7sV8BstyP
oQq8LGm8VPC4GiDL1DR36vzYdE/Xj4x704itAFIfAx0gd/goJLWXbNU11Ccqs3MH5aBooaetT0b/
iTkuGMVFEOPbsUJUJqRFmXtZvxnD8yp9ua4I/2tcfp8xunGpx4VMEmaFw9UP9eyUyZUgxIrOijGv
vJmiQg5DcIbk/mo/L8u9VHjJIHJK/O9+0YSxq0zuasnSoEknnZTiTJa7uvavHxY/Ed98DcaJT0Uf
puOMLYNqB/6p5/EuOmbu4ClH4yvw/vDCEG2cUkf6l6PdCGQ8uqZWlTz3AF5f1iy2HCWHKbhGt8jn
lUjjTRPaIL6Sq3RWsPklm8thsMxScKG4JqKpGK7QsM+hmYyJDLNdafZsorNdvXXpzRgLBgZEv8/Y
Rwn6b9leEbXGtfhSSPHRLkU8bFzb2KjA2AZYTteWEPRGx6S5VRL1oSvbh3jtK0FgFKnC2Ad4wMeo
1gE1mCbTXWM190lfeNdtkHubNqowFiH16lyYU4eZL9VyUvM8J42jGY9ElEtwg8JGDhPi2xE4K6aF
vMhUfyrrfW2eVnJK0+gG86R1IWKfEHwgdlOyD6tEJREem2l5F1k3lWk7UyUiXOE/aS86WczTL5JI
SHJ6dlpQ3WJZPNAcPfgHz60RJOUCS2BBXa1ulesRg8VeOIKfwUqOZimciOLm/di/tAEkAahztsA8
Y/tNUjO0bbodHmbYsLLuQzzRaQEUU2vP1+2OX1nZSKMab56AIOqs1qJBJOp2/UnxUj/2rOf8i+FT
nFP18bo0vj1cVGN8go43bbFQ6Kep/94D+8aQh0CNy90npCDdUOHXdCzLMDY+NhZZRzp4vurxYVi0
O2sFOEeoCPIr7pW9iGHn2xe5b+NyxKiwFjbODP7trN/VWOsQwS5wD023KQkOQRWDnWPsi3mWzGrB
hI6h3Mj65GhW5XVRKfBAXNPeiGFOrQRYnKHWNjJh9Zjmz9ogyK0EarD5vaaNjWHTLVIpycDUOx+w
+3Oz2rHg4/O9gYFMVENPH9zXjB7S0ChD3UCPRltvVwBldeDGsKo2WPT5qQv70iHgREzsdicV4duc
ilI7rp4X+azPM5J1SjQDEwWpbhybNXWTxTguYS3wRCIxjNNLxy5plhov6UQGNMsNAJjnWtBL4PuG
jSrMi6lWgWUO6JkZL6b3XU9Pkxy6GlPc94HtLaL9S37zZyOPyYqLpsQyDpkHrGelz+quweus89ej
5QDAFRO7opFJfm8elCYyyqCarr3rv/F9eRrOWPlFSS/7I93F9/Uv4IB7+u1yZzjJs7Jr7mjzOkH9
/hP+aSOWURMcdWanDZjNqOaxRJ3FKt0pG8Pd2iqiy0Azk78SzY0oxrvX47yUU4k56/hQn9AJyTBW
aPuVO97YuyJxDI88UKCkBL7+uo5cb2ISvLTB1AEeQyaf6eWpxX1DEGu7V5IeSPn9+u9zO+XwVirw
dSxDx0Dqx7gVZ4MxT2gnY4pQukMLBCNjDgi0LH90MLyDhgyKZF3vdJmLjetPyMYbFMEFHB26Sti8
08DbLdQxQoZN08fSawBBRQGFRtdymsMYtL9TcMiKTpSXuW2FMkloNkp12kXoVNpt45Td3jBNIKE5
ZXKyrdslFYx/877fVhrz/ZRuiqNmwnRFtdo/2rb24j4UuBde/MRcrwyiWtsyZfYBkoSpAYALtNDq
7piod6tU7cz2SyZpguvGVQUr5GCPpS8dmQkIYJQlJCPI3tV5WA9FnSQ7dVobgVEIpLz7to0vKfIc
MgwMekf5Qcf6qnBrSCCA3Y7SwqVaR9L8s6gYIy2sZSc5JxhbfB+xebEeya/rds5zHsbl4Fj6rGbR
zCklaCWr2uiY3WHMzxP4GIrlSWq+XRfFi2ZbUVT5zenVmPeM4xCe3xpqryxLMJCtB3UpBCkb/dSs
O9yKYZxGGM9ZmIXwSvnhn21jCgaiCq+q6OAY/yAZsZ0QFf4h6n5I5hejvY1a2TW0P6R+uX5u3BC9
1YjxCosR1bZpocj3L2zm6sSeeqAgzJSp+7o00VdinAIBUGvXR/C5tnlYtNslPA4ifAluo3mrEHNb
MwUTPNaM9El37Dv6Ikl2zTHCEAiddbG/j24Mk0fBtP5NDtbtLCjnc7PHjXi2zJgWepnIi0pv2fv8
iWc/aneU/9H2RGvA3IL0VhaTwhErGq1uQf+3i13jiKUGL/q93moHbMs1B+Ul8h9EfEEicyFMRpes
qjRFkoSRhcPyh9a/k0B6QXawB+CEL8qvBObCAmr1rZ0v04g8BzHgCChZj2jjV8VeD9etkps2bs+R
cR6tVljtKtH5dd2htAzjqx456R/LCR3tJn4wD0KONd4TfSuR8SNxIs+Uy5jOHsrYq6YstoVrnOho
fOIbn3g0b4Ux3kSbpzhNU3iTXhtfokr29QS+OEkEAYz7tWwgP2lAR0BIZGrfpVEMEfhdIGa9JcZR
ix/rUTCUzIv4YL0nChI2xfiLmR5A+F2Sqy3cb2t7I3ixcnVnpgfNEJQ2uWa+EcS+waJZbvIwGQdM
kcvYsAXfuZe8EMz3A+1RCAfGO7itMOYa9yPQUBRrxMj6ZDx1rb2bkykg2Km8bubUitnYtRXDXF1D
ScvBjOm0iP64zj9JLTAz0e8zr5KRZGnSKoiNTf1lio+D/eP6388Litu/n72lkTa2PRmQNNcoBz9O
mEyrvyvKYcEi7XVJ3Hr+VhRzPfWZLLpESwBaYByxxPIQfZNTJ0Hx0Qfs4kl+NRCN/99SmXs6zpFC
N8vx5KnAjUShJNYb9dDvDFAipDeUv1XU5BZ9Mib4kxQ46mWH8RrMIjhz+zq3f66f5Psr6prRMREf
lKraIA8YJ5t/gmXafWhee8A+VV8WQEoW58y1FAcLtTJmlMubAtgtzWG4Sz7F4Y0dmf84DotJCpTU
IKkxDLQQgSovTjb1zNsMC6I0Mpdn0bkK/JTNuMKqjqxGHYCDN2SaGzU3A8DV2ip1rFrkqARf0GZ8
R2fNrV3bSOrNNjSejK63/0wkKQ5rnGVfWzMMz9ZY5WugFplyX+sGqGuWTFr3fdi5GKL83rQLuh1j
m7Zkd/3TC7waC5SQL3K+ohqIPWPM9Wnjc5J8F4Kv8GUQU1c1U0c/lLkxAHfB7twMl0D6fUWejBHU
Q4KQw3s1m/JFBHNFpnYK5zWHc07Jr4k8KMWOxhzyNeueySCQxU1E8JDFVjamplQgVH98xZQj1mKK
tqLb9AB3uafUq9nJcmQ6WoANZhHjBPf4aPEKU4TgRzeZiDBYazuDDgYedY7W2CflnGdOqfTTtCM4
WRE8JNdWFYAgAFQIhCgsQr++lm2lK9gxi5UFvBCDmQTAlysEaIPcMLGRwpyhlK15A4xhdF8b5PrW
6oyYyiiX57I+W/b+Eza+kcXYX1GZBvhR8NbIq8ht8LCw9N+JqAbH/0qXY2MsMB+kZgoLVFIiAwl3
0vr2qu80Zd1d14X7cgFU3n8+D+OqjWaQZ9JhGlh/jz7AtDqWeztQvfIcBwJZIlNg/HEf5mYpD0hx
VNMdK4ciaKW0HtH52GaSafHtfT9UkKEKpLIr7n3fdfKiIRGuTD8x93YqMD1+3gD8WqAR4BrbbD24
SdqsbdWe3l8jQLB5X5pCDdHD0J3qyI6YKppvHBeJjLWr4xpPK7IiVPFVLzGl+4ZU3iiHgjgjEsPY
YLuopdbPSE0oOr/eGGiB3IXCViINVn8lC5fje3/ab4o4UlPVUywjmFXY0p92htu8KLeLD8bLO9HT
kjtICCCCfz8VWw0jZLLUSoFfD8+rFwOPtLwxA8svA5GtC46OLYL1fTWgT4v+aFjetNlbZ3/vTFHj
g16XawdHDX9zcJE+t2NBrSA96D7Z9/vsoPmysCwlUoUxNitrU3mgm8+1uXpL1wTxZLptLsJWFYlh
vKrWlGVrRTixQT036G3k+U8zFTwm+KF28/0Zi07DZu7VHBatfitPFh79tDwkfdec6B5rF59qZ2zN
jXGu+lyWTVkg1GYYYyisdJ9bicCp8r3bxaIZnypXVZpH+YyWf3o0qlPVC4IdN6m9nBj7vleKuu3K
FTdGSr51xM+VypnzXTwKxNCTuGLL7Bx+P5taaYKc00vy2JGaZwmdcd3wp3Bv2cG0/rweiQS2xtaz
9CGMRrmDUvX8lNm7srxZ48N1EaJzY97FhYVlkFwGbFZJsqDpMyeSfna5HkzN7rogkS6sF+iNvMgm
ZMNFZrtZUuP/xT43I1GWStPCa1+I/h0bbwOMGsnWTYBlUcwnrNh50qO9Qzc8yHfSvSI4PZFSjDPI
sikFTio+EJleE/vUKH/Ap3P93PiZjyoDRxTVKwNbXh8VoilcGyclJZuN75tU2Rd69tAUqUOMJHOW
dgiMYqmcpO48e7Hulpl41/8CbtHa3PwFrDdqTWWuShN7mXeJ4eiKo2HjeghwsFjPVNzxOH1tv5gP
tJFdYxHsM6P7W/GMd1LMslEjCelYUVh+v5zUrvFmTZBDcJGaUMoihgXcKQ1wMR+Puc/LWl9D3Ozs
T3uaveim9FvkROehRoZUOzvVeaoBoDECpmF6uH7AXN+4Ec34xk6pSAMkYYBRAft2tZNTMYgG8PgZ
xUUGm12iIw/Y2BjYO3qIabhC94vU3Cc9nlS1ZDvhpHpNU56ieN63UyRoOwj005kyAPgZ/oe062qO
G2e2v4hVzARfGSZqlJP9wpJlL3ME86+/B9pvPTTEHdzSPu2Da6fVYHej0eEcq4nylo3rOlP2FiPf
/E8HaHDfrtBtqucx+mutBihO8y6YHi4LWL+QF8fHhUnM4CVlXqFZmOxZQlZuy7vIw9rKHeBtnfaX
/XhZ3mpcWYhjJ7oIYllbFNkw4akt14kThM9Bv496EXiD6LNwkXIsgNOtT5j2a+aHqr2vBkFwXL1a
FkpwgcuYiFZPDT67HL8M2Pfv4m1MwWYqiPjrZ2URWcdMHHCluI+v5VPWlwaeuU14r1Zv6HDBxg3v
8gf5lyh8lsIdVo6JDEWuKbo9DkbOD0hjjyz2RUcxTAILp59uMPUsiju3UJML4HJhciAay9ckLQA9
ZoxP5li8TFS6LyLhSKZIIBff20GZC4WhxAxuCXQL6pZufJr3mdfvPqJf/HPcVm7omdHm8qmuW+BZ
Uy6y6601VaWJQ7W7V5D5DoMg8Kz2IIHY+ds2uMg6Z7RuQlaVn2/YZBB9Crz5OvxV+bOb3jJG5Jy6
s0Doqj1idEbHgi3gNPlqrpQVXTPE6FkrTXMoJntnU+rqRutePrvVj3YWw1cwI2K0RmHg7IhxVMh9
N1V+Thxqv2SDf1nS6iAZ4IP+0cjmgp8tZbWcs7U25SHqnemePX8lx35hsFKqBn4EBct0DkOd/FIN
cCGZi4MFQwSWNQCT6PMNxf5ZV94kei24PVbj1EII59rVJKlyWyC/0PWNDlAuepvGfjfdXz7F1Z36
5Slybo2Jo0QHkxRYLHb6gTwrmGSwffMqd8NTrWGqS3E1LCl3lmPvpsNfDC/OEgRkZu2fAstCUc7P
P8CZlAbT8XmOQdWccdXrZn41BC14Y/Tgzm6jfmtiO8MtO2X+j/bK+XqdVylWVmGvilx6ko66U6s4
shF6tdE/V6QXeKG6GlsWyvKuL00tmgtw/fa9eNTd1Jd8+pp58TVmmF2sp/nTK3nAthwW0WNYbukn
23YbCe6m9bzh91+h8ytXJAmqFMDP6GE9k+24T24IcG7oOygBUAHRvuVfGJsFS4RpmSqg8bG++2fe
AMSqXJdClJet9KoeHsl8PRmC98h6ePstgk/mCpThdapi6aEMyluzUcHXYGJoWxEtCK/Ht7Mc7lo3
id6COZHZC33Vhm2r+qoeOEO+KcjzZc9cvyXOp8YzbmL/mdignWYN1dqfN83+f2S5nn3SXzUgyX+N
Jxc86Gf1uMgmZVHXtzqSLzB4G6+aFx/SU+vE++J69oEIewixl3VZTdGH42yDmAOR6g7lX8MGRMr4
plP5UGZfecos1OKC3DiaSYDpWEysYupnCK8y7eWyFv/iUeeD44JYFFrz2ABH0Step/9h2gQbQHSc
1E3mhxvRLtt6GDmL48KWmeYjMQDm7FnS96646lNBTP4XfQgQsUFMhv9wcYpMeVZh4AYviyvzQJ3u
FOzfTad9A64YUi7RW3r9rvstjS9iR4D3thILpt6GGbYsNpJ20urYmwCBfPk7rZ/bWRD35ptlqmhq
A0DxqJYP6mC4haIJGhqrIsAfByojsJIZfKIVl3mQZBnmA8qMnuapu09jEW+3QATfKu/KEBuaOZZT
UIPwiAk+iSCOv7JSAYTaf/Tgu+RFFYBeoQpRg0+GTWkVnmkVvTNPyV+XP8l6DWAhiAupVWDhbfF3
nAsA85Zu2cyQDCwM0TD3ulEbbHsICDO2zUfUUZ1NUHJj2qZ9ja/DY3oo3erFPvV+96g6xVYE9bsa
2s7ieGorbW7HQRoQ2iQjAq/5e4nzI80oMOn1N+BCDHd+6GUNXcuaJZbR3elD45qxcRfrg5+E9Cil
9jYrisPQFkfayH5vKY+C77dujb9P1eTycL1u1SlkgMa1P24wwwly9XIL2r+deSNtyUvmCvtQ7Bc/
ZYwLjdlftKhD5EOkxKWNJIpxHowPtduDPKbDmFHjmMfqSTQLuHrnL8RxV1RgtvJEKC7FgSQglEvR
mgxkx6AYl5XC76pZCW6r9ZboQiB3XVEKapzko3P4OjKURSd7CEvXSMGvqceAg6hc20u+stcL5oN/
nMPkbrAqtdjeB3AoaNf9GobuNUnkq6BSBPf9Kt7FUg53dclWbScRrbA/vAl3kYs3zX3ipdscuNvE
q/xpA3qQPXNH6afktduvBQFTBfQ21vpMAPr/aTzSFAG/sqyRcNwom/g4H9lIU3LN4HdSTzyouP4x
F/I4feNS0wvj7/0q9WBsUr8/WtA1d4d3CliP7CkV5CKr76mFQO7qzrVmBCc1JoAZTxqLpw1YWcXd
udXo9lsMBsX+PEdwiGEOpkSLxuxz37bAra1WhwodFEF4Yd/jk7Mv5HBXttbPY9jHyKzY2K9ypaBT
q21rQHVhE8MT8RddPjtA7v+p1KQ1emAzeFqMFRnPgAIa3dqeEq+qigE7GFa/mcYZeOCVXLu0ygVX
oehIuUiaGPWcVja+XFwdB+s5jP0ofv6Px8nFzjBtQMdTYTFH3qbXKshmU9fwre3f7wlRXidSiIuc
7STpsyTh28nUjBwaJm9T0t/OjaiUL5LDB8worNqUcS03QX0rNd8SSb8rJdGw6eo98EGHIMtgxeT5
SydUZNJswrZR2lQbw7Zv7TzagRrWUdNqcIq6lh3Bx1q9Ws8S+au17qRB0huk+YxnObac9NDswFnt
YRf0xIAOi5NoTVIkkfti0qwGRjbhFhgzit6LfpOTeCfQavX6XmjF3TSZMU8j+u4gl9jMG8YQLN23
u9hlaZ+6s72vgH9bC3FcALZiex6zGl5FBsOP58yrOpQ7OmEeJjAPfgOeRDPAR/B+Rr163sT3JiZm
ewA5NcfRVUBrV7mFW92Ji5HrWe1ZP34lXslUmmYxjlO/Q41gh+6rqTnlq3KQgXA9vUiaoz1e/oIC
I7G4kJxYPZnjDOUjGt5Z47uspgLDFxwlP2RJqihXwgg5QqC3xTcj7DUXxEXG3s6V2gW/BHgiB1tQ
QVqvJy/OkYu+sW2kQ6mhnjzfqIM3XlGgikYbmMzWcvMrNo3mRT4Sr4MIM2o9ejGalY+4wu9kAje5
r6UE+0Flik5kUPhhsC0K0bzTuhRAJ2OBF6Tx/ChKHXeSZTZ4/GhG7GCRTFPvjEFUWFy3jLMQzjI0
3Uj1AON16MnPr9ZrgUGHfkdApoKCmT+neNSJHgMiidyNbctzJyclukSmsrdMLw8FC7P/4l5nlTiz
AF+RGkcDiCOtm6Z3xj3KtI76cz7gtXHQj8NRhP7MwtHnfOcsjym8eNxYWZbHUQC84hkYPk5j1u40
ae5QBUdFbrayOd3GTSuoWazaBuBkAXdhYdTA5iKyFaONOzfI5ciIp7cUeeak7lhf+XLcWD/LhRwu
FI8tgA2KFFVa81Ts9acM42NIP7bxz7/ZwUR9mnWXBoIGyjAYdldNTl5UF60WaRXq2k/k1PkMCK52
U93JvMArcJMqrr6BVYpRgletciGYy8EltQankAFwK7PY1vqtMTxePknB7/Mxv+7tXNdCfKAou0pD
Pyj3l39fWbVCG7gnsAnA4cicIxt4QlC1KVC7ANyq3wQOlp894ilA4e+PvdNO2PMznoE9tiHXok2Q
VeUWsrmvFs+tWQY92gV9/DYj7lqVKJMTqsd9H2r3+hR1KAhPh78ZT+KnGljAgafdM9TzFDxTyt5w
8odud/lgBbp9FMMW3p3WiTlbAbakGiV2SDc4VH37bxK4L2fVE7HJAJsnduXI5DnLfl4WwJLpTwHq
/Hn4yYauaYmpW6j3pFGCx2XQ/czlaAIvo1k5QSbsg64HjYU8LgAX4KpLGjZDiSGXKzjwKfAk6rzP
yKpUR31pRYUQkX7sEy4+UUUUABLWkGc2m3bYTkns1vqviYqGn9ZNwQSUhWUi3PNZVGxNtCUFyOPa
qnTUdnDi9PHylxJJ4ByJFl1rN6zNN8GYtVc5rAR52nqPyj7rwPlROYdpYWkYa4yuhr+qve5axyhy
1L35oByqN82PDsG1IuihCrTi90wb2kcS6wl7CdnF5LnOXy+f2r8Y3G+leGgzDOIFWVhjKTd/tl/t
HyUQcRg10fAobRs33ohCwrq9ncVxGUxX6H2gFEgwojj+yyTqxjCKXU/LbRzVm8uqrc9Mnr8XT2QZ
JJ0eR7RhwGPaBhu6mBliFSJauLE7fxAwsLtQRlIjbaTbRiB+Na1fSGdfduFZSt3EqW4C432Y4xJv
pEKNv7dTsc+saFOWlgWIbzu1bNEzWmQw3Js2MmZZndmGyZg9hWbidOTx8rGu4uKAZP4fV+Z5auW+
lTLaoyFj3BS2w9okSHyjh1T3epdxWoU/G4c+SJ5oJ5651+dQjE4GmuoqcLG5GpzcKF2XyrildW1E
2V9xjGg86iCw7Y3CU8LuCm3P+1QTrWesf8ezWO5ADbXqe1RCUG4x88Q17My1W92d0/BlmsdT0xNR
mFn/gmeBzIUWhpNojLqRrf4bDwVARJSd5Ia6h9P1NRDkxWhKl6LS1bpXnkVyKTEGe1NgQ6LYg7TY
lwztUFL7GWOFXpuIWI5ZGL70FbkwjdLVTIIA7YwqsiMnI8q1PJh+PnfYz7Ru48Hy2lH+kiue1eMC
d1sMCjjxsMpRG9/kBPAvVo3enlc1LsD9BJ9v9XVh/5bFD/kmeirllhGaYOIbLXcqSOOnc08dK6WS
L/BEkSwu+1ElW6MpevEf6GmYX8B8DRiIj2y0jmE5DjtlTwXTLesdjYV+XACPM4X2SIlY4ScDEJYL
dsNDeq9hXxpA1y/znbWtN5Jn3GKnlwFeS/tB9LYXxAG+sTlHbW6NLMJJoLB2os7YZw1QzpLQdIti
2KC14+SYpdY10RD+evNxoTsX0suyT0zZhOTBHb3uGrTqe2xwX6mefBTRBq19WiJrGvYkFNNSPoLw
Ighg+jwIgyZDECBPTY5Ft3avlKIn45ovLoVwbq+kuZaoQPH2JDV0bPWpJG80yxzTepPN7aQM28v2
KtKJc/1EDoZ80JhOxugkme7qkitPPy4LWUXmWCrFOXtf1nasR6gQWpHTb9jiVrmtjvboALFoE94I
GXXXwvVCHj/OEahqFI8AA8XwiH2jbUwggfQvpALPihS5mouVFzGZ2lq8XsrkHD/QgaNBcoyQ9OGP
Qj9lyklvj4YobK7e9EsxnK8TuQY3MW45UBDFO1a/RkfvLj2pe2B04RoGQzGbj5ksQQhdu3GXYrk3
UBlhJQJuhpJ5bTgK8HYi4AcW39r6Sbe+XbYWgUl+TDAu3CyudXvSG9wMwLfYUO0I6EhnikV+JpLC
/n0hxagLs6IdUsE4eiUxyGNUXxZhuK4fGtucwfvK0D/l8SbN87ZN0X0qr/vel2nsgDUztRJHMV4u
H9rqQ4gA+vQfWZxdBFELgCBc2Wi69nikxljEZbiWrRNlTnLfomWf/JIFVTuRfpxR0LRJO6NFrBrK
6LUf83uMzaK6O13HavBQGo37H3XkYr1uN1mR5Ij1/QZUJagsoHxnArA92NlgqQAK002yFZEZrbv1
+Vw5O8G2Caa1Bh15ShN7xfxLM+/KINsommjcej1mnQWxP2RhkGbWEMmYVOy2arqDXM+RMlEYZtk4
n+ctbYR9z4UIOx90JY7RXB51mTrBpHtE6Vw69RvVMG/7zHSsQNugFufRLBHke6uP2qVw7qaxAyOZ
sH7MWonatJH96TQji7aelHmneqBLM4QQTWtJCVGQlltghQTYPffppL7oAhAXg6vgY8E63g4bxRfv
pay73kIO9+X6gRig0UE9QL7rfPY4iLwxdLQcw+uzKx3aJxvl36/0bIgCxAIN6JaYkeT8PTOGCVQB
uLiL+TYcMNdl/piE6EarQXIhhNNMybNGMRqUy0Ppdh5+yuVNrj4JnHrV7hcyOKPs8gzcj4jvnqU4
ykb1cwxWAK4AjIU6Bqrs52lnX4kGqtZv0YVQzhj7TLVqsG0xY5Rd3KCH6mryy8N4tF3zodNc44Oe
KBWhgoh05fIgxa6TYVRGwzP06bttjvdtSrzL57kak8+a8amP1SQxWAuwXdYN90Y8OEn3DKkObUbf
UgU+LTCPj3fJIp5oatTKksRkAQt9NnadGjuasrusEPsUn4KWYimAn1FU2eArRs0cy9lkhKiUx0nk
GAY9Vqa2BVS+12VI66TKIaAHuSxzdeuVLIRyoSMpWxM0J7i5g+/0qDmGA451tgBmuvo+c8a/0E10
GyfdhF56I5qAWD/Vs8Kc09noOJd2mWFWfLTu9WY/mY1nNNlWoCL7mUvnyvndWI0xMUuU6RnMt/0g
3QQHZWddVz54ej31XcboG+pFvkDqugecleMcL+q0ogySD7waNNcP9Tb41peH2JU3jA/Maj3jpyp6
nK67xFkm53Uy6FbKNGxG7BEPuksambpDR+N7gLViQ2NKpoM1qOaX/PC3UH5EOpwzI1AMLBWZKXXQ
E3fqeRM1P4bKU8ZXwaEKLIaflJb7fAwUFUVwNqWj+wH6iqB5VW8z3D8U9F0fc4VKIngSCD4lP8dI
rCkpxhh2Gpl+C5g9EI+LEj6WQH6yUTg9xjUJBtn5BeaoqW29RxnxY1Sz8OK7wKt20inaJf7kZFvj
8fJBrhrKQhyXz5atFthWj3Pso0FzUzl4jqPOiUa6VxrzRApbULhZz4kWAtkRLwKoVc+VGdvwQfkQ
3Q7XyUfCXjjNG/KU/wd17KrLL8RxUQ394CrAYAt6fyRw8mhfN4ZD6J52ggbJ+vW6EMSFMCUO5Ai4
JmCVqNxxE++6U4xBJKSYTti5IKv1Ep++pA9fIZPDBvBvc+FCWqUkeTioeANZ8ZUMcKpZMKGzavFY
9wRBCwre2sek7eJzyXIZJpqFhpll0I1pyX4hJQK8BZEI7hN1VhuObQIRSXofasBFF5ic6Pe5LzNY
qcXqrgYI1VovluhjqyrPl71oNe1WLR0DDxp4WPhXr5XV4wzuO/R/p3JrxfGtBBLdei43NGsOUHCX
a+1tKyWCq2Vds7NY7mbBDJg9RhoGB2kw7jHed8ztWjCKIxLBXSRqVdFqosgKDLLLtJto+Hb55Nbj
z28V+DsjiQ2iJgRFlnFq90k+ebOZH6vIuNPTwae2COxxtXaKYZh/vhR/bwxYp5/VBlkwQy6Mjx+D
RXuM4vrV1thfVk1wdPxlgW2hHIQOQAlTOwN8CXOcHKQiqB4vS1m9CDFaptgotqhgofgznuaWHCm9
jnbUGL91Ses0xa+mCL3LQtaj9kIK50M2nl11W+HpVfvhNZveYIDaquLgVes1225nCcxOKJCLayWZ
c3Vu4FGY/kZdJ9lMvR/sJrxm5Z30KH0TjVcyBT5duwsFOVfC1gJwyXqUa0O0YyTDlxQ8zsut2m0u
n+SqUSzkcP5kUzlV2ipCpAhue/OUTU+Xf5/9nRf04CcO9bLvpnhGMJX6rdwib49rr8bur205cf1Y
1w+XxQmsT+MqwFiBsmwtgTpalrgSeFdK46cxCkycncklnTgTH9pstCXCLog92g+7/29RQ6QLlwpV
at8XcgwbN/MIlaJDQh7y4O6/nRczj8V1OgWRbFQNKuYxUHbTYa+TX4YsyI1X9QCjmq2gP41tSE5G
Fc+1rZRAibKbV6IOTh3dp5FoCkUkhPNPYMVUqaHlo9db0iYDlI9GEQkGS+AuAjEm12zvch3wNy3O
S5W3XbQflTsqHLsTyeBs2AiatkcKBQQE7O4Um+gmeGRzijPmx7ND4Vre/CB6765ni+dvZHImrcYk
yZURZYSIbDGV6aNtGTrNzqCO6Yy+7pkgRkj8qnZEgy/rgXUhmbPyXmoxoFTjQq//moDd3Z1QUNgp
97M7eeNJfxGufq1e8At5nDVOXRjkM5PHiLDZMGh6N2wxoXyM3f6vGTl/5Vq3ww/hCbPf/RQ0FnLZ
V194mjTIeq4YCBrzA9uQ1P2hdgIvdUc3uyavoQtooC89ARYiuUsy1IMQ0FMwpB4CqyvV1TzlJXfJ
IyY3ox045l3iZr9EQxPr5osys4aZNvZi/FNRxc6TUKGgS4rH+gacL1u5K7Z23vmXI9f6ef4jBqTB
f4rp4wjMfDmmN8cBSBL3YSO4SUS/z9kJdgfxjhkMAAApxujPZdnurW4qBfGEfYLPVnHWgjusYjTy
OUhYZW3ELDmKaGV23xbhfZh+KQifBfG2IIGeqWt6w1PSK2O8KoObSPuPJ8aF4DorKK1atGnCeRsG
95KwL7+eLOtnJbikSM1SA2xPhF28HxuxmODGYsZWwYihME6wuHPpy3CJ0RzmVZV0iIitxzgFYh9z
cl6IvXS6Z5w0ooVNgbnxM8EZRh7isZBbr5iwyZ8Rl0oivAiBrX2c7iICUUoGzbRRg1Nx12t149ja
SaHvQRsJqlKXI8AnNGfZkKMQG5IoqcynDIgh8l0mYkgUHRd3a7QmASdXinu4tpQbm7aHPMx3lwOM
SAsuAJQy0ZOITYDWU7gHj9mhDpt3tflaAeps1B+trcVnsWw7LCRVQ5R+x82L3YToYdCc7v3vcqx5
3YiKhuvNsoVELhbkMx2GOkYBmFFXlffFJn3KWnAfKSB9HLxkJx+jp1ETGMXqDjQxFN22QT0H0mAu
xcgjMMT1IQpSbEqIzUZOw17ye4yckhK45bIzyc7cepc/4uqQ/1IqZyg2mLz72fpoeSqbaqO/pX78
q9glm9xVrrUt2/iejsBjyE6taIZcqDFnQSMArbTWREEdQMm4cV26LbcM1LzeB69s0TwWYqisuoWh
44Q1PL1BhPTnpdjN2kTGWhq8knaoYeYYQhjCN8GRioRwkVHSsqaebIwctJtiT6mj7UCcPmA8unhm
0/hN6mQuLQUfctUbz5rxeMOlGqt1n6KsMFTvc+1b+pGIcJrXR6QWMjhbUfsmnGyWok2oxSTfGItE
7xZOdl/fiKFj1y+zhTTOOkq9onGpJkgIw9w1JDfodoW8C6UdCR9tPXAJKBho+Z6J4tpqAryQy6Uc
NOwbSmY8kWtqudH810w3xnRvtpNL5XuBqYi+GmePqd2W0ZyiP1E3yc1c2ldxh4SbTAdaoIaiWFs9
SPZR9mZH8rtBGtuZY5o5OQ19gLI5JqxK8AexT/jpVl8oz+UoYzG3XazjD8II3CG+ln2QiX+X3HHC
ZGjmg975S9kwOqYWCEsxCMGnqWk3xEkWE9DnqFdWdYjUxykTLFyuH/JZBPdexBGrGHBiF8hkO2b7
rW4qp8b1Lji6dbs5i+Hid9bRoDMz3BqsWSkB4AWseaUbeUnpjRhwB7sTaBoMw1V+Cs2I/fTnr3YW
zTkmsSc7Kmpo+M/VEfrtkW5UTNpJni4w2vXwdhbG+WXYZ3pV9BBG4j3JDyVwewQnuWqEpkJk4H8q
NnYt/4zSUqWDw1ZBItZhSRwsWXhtp9tgozsMCTzciPAsVhVaiOPidTmjmWED39yLZustLKuj0ue5
wLFWjeMsg99FHCZFlooZF89k3pr6IcD4v5waLg0Np7M9wfmtGvxCGGfwVUBiLVKN1ssbZ3KDrcYW
LYBYqf4sdsZW3eQbaV/+uCxUcIj8NnobJq1CEhutetOuh13VGmrrhU1fCvpb60nDQjnO1tUiIxOg
lFiaJLu1j3WSjXZsfrQox/hset0YhENazN4+uRcWV3QkDYYF7ug/7ZEos9UMEpv2pFeRcUPIdU9P
YVF40fQ21SLwn/Wvd5bG3Ql5SKqBSsirpz72wd32nJAXJKRfCYoLnbhAjyG+mWYalpz0+i2vHktj
38WPl01iPbdcyOD8mBqFQhMDmoB4eGMd2dB/Vjhkb15pYGRjywbyzihc/SgJn4vrh0hMy1YVDOXI
zFwXjwZwG2FYx8brlGS7lrwEYEsXTc6uVrnNswjuOyWUjkiIYBUATXwEz5mvtNY2V3Ov1GW/M9Xb
SU5u7FAVXTTrnnaWy3253DSxSZWiIR+E0z7V7QOiseBpt57pLXTjvlxZzRK15f7vFxArAmIO0ted
fM8mYETv7nX3OivExd+2zxqjKVFx1DHbX1W1q07XSnbdE3Qo2htbE5X9Vm/Ls3J8KSHHvhd6pKjD
jJvuWYo/Ft3L9zDA+y5DW1ERveyYIXwOH7/14+sKcksDhdSwRV35ZuR3SnqSC+TNbSW4Y1YXF8lC
Mab4wuitOTYjpcMboH1FXwxDnsG3YXBSwN03x3kLg3FKT97ZQCzeSV70JFpJF3zHj0r2QrzZKGOq
FNCzsmc3ardq/LOtGieeb+PpQRWhBItslJ90GOI6z8MZ7wN2EYQ7bZdu7dPH9imwrEVLhKv7S8RS
MVaBjARkHtwdQGMrCmbbbDG/xIgeCy/ArB0yvJNx1Tw4zUvvjr7fX7e/2u9J7YzfLofS1XC2kM7F
mlatlKjtUQa1wnujeWiKnyZ6d5dlrKYoCxmcz0sldiJxKYzYQHuqrC1oeFytAMNifkqir2DXLE+T
c3nSgFwgiPDMkOih626IFDk1PYBXr6slgVeset9ZLYvLF4aeom/TQ6223c4Ay5vuU3sfi8aJBIfH
w9PEegA0+QLGKM3GY61r2LU09mENS1AaV7fM18vfSqQUZ41DN+WBNKP1OabSTdvZT3GlvBCAX3VT
JOrss2zxU/haHCBne2UmybpOBwNPwgq8c8G+PSguJvZclGy+kpQsRHFXm22ZUphR7Bf0FXV7cIyG
IXChJEUgRnR6nKVb5lw2VstmFdrcdqiVHhNdvlVJtrEN0Xzg6m29UImzdDuSQi0BQbLXku+hdCMn
giSL/f8Xvg6/6C83hlLkNQwv1ttNLlvuEKmeUpJtHVBPDub7YDK8Kkz9ywa4rpaBZxjWDFU8Bv+8
atIutYpRkVqvlm7l8TD0ghmzdX86/z73iUYwttSRhCdg2A3bbibAj2vmWyUor4gpb6y68C7rsx5g
z/K4z0SaJgllik3m1niXVbhtsZ31l8sy1s0OwCIgwwRm9EePeXE/hrTPFBCQIUZkpWOBUnYsXCXd
y7rAvNd1Ocvhvs3QJYWsSUjt1cD6Jkn9cWKxyKo2/00d7hM1Bkb3QYgKKDAsEWpWeycFxl2lSkc7
NemXgvhZJe7z5JJuy4GMzzPMJ5vsit52SyC7U+ES/WpuaP0WxK8m1HVZ2EaIPRlWSZF9cBkDiHTE
6HfhS54wExV8KX45wSzDrFNCTJwN1cczPdmAyG0bYSMu3dcg5+5usHQksPR1zz1ryCWJdUjnaA6B
3GIrfyUF6HJFZKUCM+d5KSkozzRDiXG3W3tiXQV95VjJ8zTeXzY/0dkxPRfeNOTAjpoq1AE0UIbW
gb2Re3JVV6JtANFxsT9jIUYzWiVAhRKLU5pykxr17dyLSFpEB8b+fSlCj7PAUiV00mm9mbJbaSgc
FQXvRhIc2fqDfGHdXGSQonQqa4qnY7+R79GROOh+eFCu4xPbArP8Fhi46tEG6umXqrwLwVysaCsa
gR4YtxSg2n7Gk/KkB/nbUKXbyzax/iYgaO2AdVrHDjw39GAmpTn37Nmf7OOd/Cv6mB+hV+UtA5bM
BfF8fQPnLI1f+8lUI9SVFKA0SeeadxpKHP2V4mA0yNdO84G8ynttW/kM1a/ZYjzxsq6r9r8Qztl/
KoWx2ljIa8f5RVEtp2weDUyuXxay/uxZSOHNPy0CAAkhfSHf9QPQGlBrA/DdPttIPijUtmDzcz8A
mrfKbeipO9H0k0hJzjUsu5dpy0qzsVyAqAS32I9ahIu76n4LFTmn0HXZTksT3Xg7ozflZPs0Dj1J
Tg5tLJpsF6nDucGI5Y12yFEy6uXbSTmO6sFKBMPzIhHcTWlnWt41Boob3RydiBk8V1iNrOtZ5GnM
kz7lnedT4+fAA4xraaB4wUDcvr/qtvk2vDIOqLJ55CsL3AtBXDG7HdRJbkfELIyH7dpyT7TEgckT
5TkgIrSx9eLyQhh3OSoJtZXWxun1m+QRIEWhp+zs3CGembEWjiNbYHcRrfkLDJDn6MJwcapYYHP2
TDo955r9iD0pJ7Jkp+lTQWq4epst9OODRpOljTphen+YR/RUAy+Ja0HIYO7y2TCwC2XLhFi2zn2v
PDNpqo8Thlsi1YnsH9T+ZTSaY5nXieVfjk7r2pxFMV9YXJxSrmZqq6NwOBcneb7Vw2+Xf3/9w5x/
n3dXuBAGdtHvHuzpx9gPj6rZb3tkuOEIMLDLsj7SokvnxjluBFR1SVYRG8gJwAGD4WT7yWfoY5JP
vtvvBLyFgac7QXGjo4GjgzZiAFiW6KL+lxv0t848DlFL5GocB1QWqG9pLgi3trYP7hQZ6HtYHACG
lCBeCc6Y56QadWC5JjFQjHXbt0jg2elujn+CFtS5fL4CW+HX9KaR6rTQoZdsy6+6NN2hfi8wR+HZ
aX/aY2ClaRba6HdQv9kX3nxUDbfFyoWG+99InElUsRMK5NzZtLKgQ/8DG6mY1WVrF8BUwgSNtVW9
6kn0cFgvL2PH8X+ebXDuVo1NHFUT3I01uNW7we+v+r1+YMse1n3sdiXw/4zTtFGvEj8uHBHKBfO2
Cw5iMEtaeHvfZGoSWcghi6TcjHW6LYf8SstKj0jSXSr1fjwBX+ay1Yisk8sNRtYQzGPd8NTaMq6S
zopuYr2zXUz3lC4DtBIVRtkZflbSVm1DxnQSstg/lQzMULMIOISAboFFcskDmIgTicDlRUK4Wy7S
s7CiPdbQsjbyqyH3Ur1D31S4vs3s/ZIy3BezgzrXQYSKkBYaRynRXgG7ejPlxt4qG1BGoPQ2ajdK
XnuDnm4LWrldr26CxhK0jNcN53ym3EckKqUNxZYsoA17N1Zmp2WzncW1EgFeLfvVl/dfMZqzPP7a
qAjpIgXF+iA5kHRLABUxIl1uVYFxrq8GkLMg7soYQPcYDxUmThhQJUhfN8Qr34dN4GB47gYJiyje
/Mtr4LdAvjoSlRUg+AiSPvQF0rcKHTNvOKk+QxOJ3daffX0HOvN6b94oLkLfCYBu+8tn+y8h7/wn
cA5Sz8AQklkvvrhie+Tjbt6aDjZZ/l8cpuvufxbGOUocgDe4Z5s5YfnDkJ+q9mqctqhFCT6kwB/5
iklO+7AB9xTATas7I3gqjMoZ9KfLB7d+/51V4a6KKJtafLkZTkBPOnkqRQB/Ih3Yvy+iM0G11ppG
XEUFwD3b5orWh6COBEkSM+hPAcVWsdYMSBkQ+3FC5LaN5ICgXjaPAFNu0qj00fy3wIHeJn5Uq++V
1ZR+NkmSW2ZK+NcXjnAhnfNrktsBQFiRQuitfdNTel1bIhiI1VM8i+B58Rq7IFZps0c92Q79yU4P
WSiorK8awlkE/3AzZ9UCECKSFKL1p6YBrFitVneXT2r9HbUQwnlpkE6DEij4UNSffIUhTF4ThIgU
rFXNNnDLnQhqaNVTFwI5T61pLgEJCJsPmX5Pwr2UUCdEQYL+H2lXsh03riy/iOeQIDhtORRr1mQN
1obHkmXO8wCSX/+C6nvbJZi3cF73olduOwtgIpHIjIwQPEYFDsg/1UKpUvRp+hyw6Hatr+/YRgfm
SLQa4f5xp7UZQdOfgZ7SLd6ZE91Sr3zspR3ICZzB05zUbTtbOOm6Ht0v9pA7XYOphrU+ALe8ZJPU
aZ143x10zH+lpxTRfdHSqezxTt0XHtvKuR2J0KcC77e4fIFhMpXmE6o9Q7OdZl8JbptI4P2f4I4r
IYRXcbAyMBMqqOp+VggXChLL0zAgI/9rj+SiRczGqrAaEHWoGBaQ3UJLHNQ7GRFciOpqdnPx1RaX
vQi8Fc2KkCwNwPCpftJuml1qGw9sD5iwdGBQ+yYeiBR81K+95maph0ZPBF4rAxpqYoii3AUPErCV
5a7dTC8j9GtjYcfh+tn8QwRtlgNQWS1wzk66yXvNGRXQpOQYlUxFtYf17ODvzTB4RYapS+ZZWVx4
iTvUAfJ+W0BaiGw6HzrRb4IotwSV/+1LfwihaYY6l+YETAi5m6HTl+5Nd7xbvAkaeb6oEXE99IBT
7et3jlMWpn3do5o8nkmR+wMFFZ7y1s2nPHqb+toOiejF9z+2U0eLV8aNK1POhyOlnJV0VlFOPy6y
8SCXcvTb5Enyc8hui6hrRdb40oOiB/U8Q1nuc6JM9hbManOId4s4cH8Qgc7WxwuQHfxnbXzhwSK1
MkvxUtzBIVkAPeD4A7FEgVAgSlrXr9zfprjLae4iCnYMPECUajvJm0Ck673+Mr9YC+cbfSVNLJUx
3L3I/y2RW1I8ugsiO/QXXa0QOtjFI0bmPGkrh3byKKoaiRbIXVe9HqdWvRTicsuj0bvVUvv6URMZ
4K6mQi2mvCQYNm0nCEzNw94cZ++6ifXz9fsjcZePHKhgiqLYw2WqXIXI/ELuJ77ahd+Ke41O6tQM
2VJgW27ZeJttcuCzlQM7lSmosIOtvOmc/GZ6Ng8dWhI7UbF5fSctXca4BQUOge+QVWMXNxLmLcoi
tHXlo5r86/u4Hu1/G+B80Wjpf6jhFuVoLSw8K0ZsmkN7agIBBZ7IFOd2RpRAZUUFXChohwfaRz+h
n6jTR9I+X1/Sel7ye0mc9+GHz3rKMKcWjo9NfzZVyDSyn//OBud+wUjjhMjoQlXJYwzW6T726vof
rAMiKjKgaJphGQbnen3MhjptwwUrBHnEIbXDAkOUuQjvuuZiF2Z4SJIVmVNRhXhh5NnDZH1UInqR
1ez40gD33csp6zA6iFfSsFE39T7ZgLv+kB8ZAK6dI3233FHgaGux4dIg5wBaE7EhNABXNCfmAh26
bePbJnlnN5XiG8MuDUVwwjWPuzTIeUOYtx3RwXvuonIVHAyaKhvTrLRzZNB/QsZ5aYpzinyI8GIH
jt0N062E16BBnwIJVPiYyKzml+tOvqo1dmmMSyiIpoatSSHDzZzqWBdeuo33g81urdN4l+5GD5Rv
LqgP0X8VoBjXQsWlYS5LVscwmmsJqVoGZeq4S2w9wjjWGLm9qBCymlhYMtSdMGaqmArfaaiycGLM
wNtX9pfRm3G7ZNchaDPEusnLt+ET0EtTXKzNK8BoowKrklrFzuNv6XADkkUvt/wOWNDr3259B38v
izt0g2I2dFYRoAYVpCflbKvynVb+CkREDJ8zuNcWxR22sS3DHhwZiFJPvTe7w89uJ4EgH/qZ5ONz
EOwbtVVw3wZv+dG0tV/FPXEHP920QKU619e8+lq83GDuHHZxG5DKAMyRgLG8wFU9Q1WZbsVfcj1m
WpaC9pOGkRlu0YGuTDJwWajKzMkO8sPOEIsy3vUP+NsEt5ZCl2hBUzgLa99pipHE+jttP3R1e33P
1n3ytxkunlBmJcVsAJc1yg9yDF3VZgZL7DuTzI3adpvrxlbfDJb82xoXUKa2zbWqRUHmv4Wm4KcG
xM0yWdQeFMHkyHpU/m2MCyINa2sp13DvaHUIfvwuuQkKsutySXDURKviScGyTq9BCIu3Sd8gSVwE
yodFglqDNAp0IYSMtwLnU7lqHcTCqlFiQE2l9GEsXDnfXf9Kgn1TufeP3A5G0ZboAw3mW9GfQQrF
5vd/Z4KLhEmfMdIubCR4FQ/dRyi5Tf/tugnhV+EioGlRbQiWSYIlMGmbhdgs3KG76yDpgCDYdWuC
08rPHBazbo5TNqKsQ0I3h9BtYO2p9dbMImIwkSEuLLAC/c0UOo+4Q8DEre6y2auH7yXY4a8vaD2W
KqpK9QUWYvJoOYbIlg35oIGSpHVUZT5gDjaUf3QUqt1lYXd5cJpo+EOXBTu56n0XdrnQOqWjmsc5
mji6dSvPOLaPrPEFa1s9QRc2+E00U00aiwU2DKnM+JB6+uCR7/IOQ5yompbEM++ne4HN1UB7YZMP
tHjfdYOOSmbnzhtMAy2gg3QL6WdHctrabV3TXmRkrMT+R3Uh68I0F3UphN/TsUDUzXYKZBKAUnG7
LblpdykkjYRMQ0t4+CMhQJ3GJCbYWglfFwIvykzqFO2xcQPcwceMc9cBr1rZwz2EY9+ub+vqcbgw
xsVCa7Z64FPx1gPRqQ05rpzoto4yiiLAvXxKxFxb1bLqi7ptzSSW16b+Vx1gqdmE3sTAbgOOU2gp
BlvItoEyZCG1207bgaIUEJ0q9/pi113o985yUZPiF5SzipQgnLdqjNn3DV6eRLufNUHfZLXqYamG
apm6pSMEcGUHEo+0VfQFwO8Ek6Pve68+t4vOsB87Ovx03k8uu/2ryZC8ivopqyHgwjr3UWncQnI7
gb/2s99o+55txkLwwBCZ4D6nHkzTRDTE647+LOvXST7TQpBZrZqglBh4XIDg2eLuH2rEkjxEQNYV
gKKVDI2LLH1SqSHwzFWnuDDDxcuQdn1otUC802l0SstrGsOuMo+MGyKC9IhWxMURsDiqkcZA9k2t
sz7ta/JkCDHviw//cc4ulsMnbZI+kszEk1P2q118ULbFW+jHx3SX4Fzlsq0Ikp3Vq+Bve1CF/nqu
8yigLG4sgGty8wQmzE2KWbbrx3Y9E7mwwfmzHrStZWoofLXeZ4NnWzq5Qx7qXbEPN6IpldWPpIH4
wMTDRCMWt4HgDS0l0sqaO08GePRBjl5YTphU3vVFXTej8q2b2YjSTgFrhauCquwwaKz0jLZVvLAv
uod/Z4o7q3MObq/EguhOSXZl+NPK9wHoI67bWC9S/b1tKLp99YPGyJtUrzAcYNzUP8LQTj1QcDhp
bIfxJ0CvOemhLeJmWb29LoxyISKVKJ2qDqMkRPHz6nGqmWvWexY1go+1yodq6cji8J8hU55fIZHG
Ri0r0IaNN6AZOfd+cqMEADv2G8Wx9vJm4Stj21rUaFjf1Qu7ixdd3JqpHGaVZZlLlb7bpedlIkHJ
bW2GGM+SiSeetMhlCK7J9fN2YZVL71QlAjcTpqNx3hb5H6R3id3ZymctIDsp36+7zlojXkOZFops
lgk2OD7QYxyhZwoBdSe9i89LagAWf9fczQfJm7fybknwxr2xH0914OLEC98eK0dRg0KBDq6ThUuS
V8ytppompUE7N5BuWaLapfWGUSvBAVmJk1+M8OdDM9K4ZUtvUZ/uZpA5BqHsX9/INYDcpQ0+czTD
smD9XC6F4kVwrnqI3AnSxhvzZcGLWW4ojMxLdOdumy8WuaRcWlouLEmwqk6DrEp6O1qxU01gKTYt
m9Q7op6NKXZGtRKAHAXfTOOu0oiGZk5KpHKDfKyMO6P8oI0IcCj4ZBp3E8wkjfQgQheuMgfX7Ey/
DUUHfCWAXe4fnycWSWLIIcUAhs4kmxVeWQcOkANM1AoR2eFu0ERiTSXnyAgLo/fVILpjhtk5PWkf
8jkJBK6+VhL+siruwgH/R5uMNR4VLbTXwDkIRg7lXvWX/uIoAtGshcgvxriDxZKSZlEegQT2OKI/
knuhZ3jBrtpS2/LLzfQsmtpf48v8YpG7dUoIMyeVjjRu2stOHNraIbqxnL+AqPOeblI3upO+XT/b
og/IXQQGRoIzEgBeo4cgipS/URo9SK3u96P5dN2SKIroy0+5uHOkKZGMMkDdJzuaPqBYPiRijrq9
QFwjL3RFyrDLSb0SQnQuhOhFitbCMtjHyF6W3s3aQM3Ck6yDmqB2O8/O9eUJAgdPtpY2eS1LS61x
qp+K7BRL+1y+/3cmuLhhqYMldwm6WdqYeVkfeISU7pDI7nUzApfghz+nJIQeCV2ifbMl4bPZBU4U
/wpiTXCcVx5Il+5ucLGjt6TGgpoouvMxynKVdh/VszdkKJzGjQ31Iu/6sgT+wDOrNRMQyDNFnWew
UnuMSlvSDKebbtj8gPFIJ6sKwfpE4crgIogsY1pXThf93hqjq+VrQG/D8RnM26x5iY3Xfj6X8l0k
2lbB7cJTqJjG0IelBACGxg4pPfetIBtYq0F8+W5cyChJqmFuAyFjQiqwMz21t6tdjvOsIBFHpaW4
z53gGNzOvhxj2mnaUhG8V+Q5XCSxdKZNJkNiNWO8O7aO+Rw5ubFXyo/eEAE9lkP1RxgB8xmqLhrU
c2Tu0ElWWIVaimd8bD2DbkrWztK0M8fvZQiIkFXYuQiFtBpIfhvkkSWAf08SXQjna5Alt+pT128j
+nD9LKzH4gsj3NnT4kEtMgrXrL3OHV3FBR00ao/UXSSBpoOocLR69i7McRd3OsQQ8oqAJwygZ2I3
YW9utAp3q12mpumYcRFsGXgc91pJJcGxX99Oigf3wq8i8yiKEYQA8hgBqKM2Oxq8W5g3ElJrrx45
/bcNLmnMwao+WJK6vGsC3GyxF1N7QhVuYX2OH+pD+ybySsGqePEDhM2uyxvkXal0lFLwuz0NRFC/
um4CuMWv1zWp9MCoxgXgjimVxMSg373VCrLttfcvJrT+u3OKvPyIi5ygzkld9zWwikvKQyFjnRR2
8ta8+f33fNfYiS2/AWlH/wm15xe7XARpE5bqjYxGQ3YEg8dLBfUTvC025LZ/V6AaP3wUpSNCnq7e
qxdr5RKSNAlIX+bIENp52lgomfVAAMxNA///cf14iyxx/hgVVJVJBZbUpPf1RY8yBVK4wXbK7T/J
FS7WxEXHjOlBmaYolFh58Rx39UapjHuN9V7TT971RV0/ZAofF0kW11ahIp+bzBezvtNEgDuBv3/e
5heumHRBE4CdVHPRk7E1+spSUCXUoyApWJtPvvS8zxrJhZka1zMZI7xs/9KFUV3Tb3B7jtvF+5f6
Y7cfPH1T3KEAdFpyfskNO8GPEPjH5+1w+RvioQ7kDtiCPIHUZW63vV9k70N+f/2LiXZ0+aIXZqCu
WGdyinw1S2xrxjxtbVuKSEtdZGT58wsjXViEbVJiLXjFuBoh+4BZgAaLSKfWn4O/PZ1nnZoLlvbg
NEDvY58/SZvWw2SRPwIWX6oLpQFkzUXxQrQyLl5kZVSgTY78uNPvc+XQR/eMCAKFyAQXKFgHsjZS
I9Vvy0OcnCnE7oWKdqJzy4WIZgjlwDLJXxyow1GHxIn+XXlWLLRWk3sFRKjZP6BOujxjnxnshU+o
jdpN2UIWZxnZhgEQnAXdRmkzpxdB0gUn6bMEeWGpDzXFoCoqK5aEts5zw26Z8Z6YIq7a1YT3t/Px
YofTPJGyy3oU9Wl6TKfv0ly4rBgdGrFljNv7V+eWn6NE13ac2hApE3R/92qRHzXLC8DGed3KGpDh
y1fiwkNlpOZgLpKAC1J8mYnotqofbcVzA+sp/N9JBg8K08qhC/UO6RnAi3u5KX297s9pUHoFHR6T
avDGUX3OO1mwjSLfWP78wjfQwDKMwADSb8p/EfptQYOW02HIMsFGCg4x4eKEnBSmnAV4DZld7FDQ
Byj9ox6IMs614v2Xz8XFijbriWyGgAYZN8omcopN6Cnn4mmZkp62otq9yOG5oFEkBLrFCwVE0ByV
6aFKb2j/Dfo7YI6ZBdsnMMWDxMaIgIWkx/ZV+pM6BbapHeue2UZ1LFIRtYXgU/EIsUEpwtpI4BJp
MtoM4LcYtKOa8GQtr7c/36x/OzwPFBvrSs30PACkZfNXbjH72j6xKwCCRYVmwdlSuVdCngEWlMy4
fuV9t4Pu826Z28K8vuAsiTaOixXmOEJ+fSFzn8kTQQ9lCg9MpG+x7giGhX6NTBS0hb+e11jreklX
8Ugt9Nw1LcktTcjkIn1prGY//7we/VYXBAJLdKcMDYod3AO8q3sdunmo0sx17TQtmAbYS8JEOfMa
tZomX5jh9i3VY0zjAAjsNu+69lmmWSY1zdugsqmb2cMTxoC87HPUThISMq2HjAvryyZcRMAyHopk
Sj/nqZa5t2wRe1yUCBdBjf5Z5COr8fbCGhdvw55Gc2uBbF3Jnaw4zjPU7Y4Sda9/OOGiuHBLw45q
GBZd8pnRVTcLe3XuxMdyl3mAUW2vWxO5CR90GWCyZEGLp9VTAE3TqdkZaHxfN7LeKMXIA4QUKXzR
5HauQz2tJgTfaemrFLu/iOqLA/EW1iKKNnu9iTeR3+FlTOzCF+HgzM9awh8B6+IH8HuaDkk9SSNI
KMubuA1tgqFfuxjxNAHXAoTkj61eQew7OjV1vq1TJHIyptLR2lJAEa02qa1XFkBJuUvUpzl768dm
I9H0Rtczt8hm2xrMey1qHWt8kYdkH4EiZayPpflLQgUgYL1tyQdIirtpjVJK0jyBK78Lf43Be1Zi
tfQYkMk1oKM5dqfSeJE6iFZYTtV+78LMpUTzjMHvyv1UfZCmdzI5OcV64miJn6VHGm/ItCvkcyBB
okQeHZVAakM7BdkPI/7R5S9jexsCjNrnlSNFkZ3LKR6fMqT53pOl7iId8LZxZPJTj8+jsTOsN4lW
dhUeY/bQK6ZTaLoTBOrGqu4yDZUSZbBz6zkGWpGGrUvnzFaDZWZMtTPDsiNQtSiFtI3k2jXpYBuY
hy8z6HFo4Jo4j3Via8Wuy3CjQ3UkSyun1PY0yvy2e6iSAkULcN4nFtShH4vh1Ba3ZZ/hM0Wbvo23
pgy/aZ/NQvEt+VcsU1Rnd2b90Kvfh+A1wkho7U/pa5Uzuw/fpXreUMjmYljVTRqIhYJMjTQbo7KO
VfyoGXd969WR7jIFzwPVJbpXZG5Yv84z3smVZ02+rntmTffFiI4OXjB5q3p1uVXYQ6weRglSb+op
N59mEEZVwQQ/Cu3YSD1tBpN+dpraIziffBN4cCOwi/6ZFeDaL+4y/Thle1PLN6UCLnWrtnX1PWmO
qXZfqNt2epTyc93urKm1A6xdL1U8aX+YyWsnzbZcv8a6W1Ynkj2SNPPG2PTa1ACXeWdb4/CmsfcK
vI+hjmBPbcr2Wpq6AdWdEV4sm/upPc3BbYsNysj3EVA+JXXkID/U9COsKydWtczOhvRekhrbbIrX
XutsvfFYhTpqNdtSmu4KAFUMw07jybMsr5x3Y8bsfO6dsZTfMyV106ZyLHqjVqFTpxChreZtl4Xo
jG0i+bvUv4wgG9GBJcRs+RiGzhhJXpFAcm0o9xLrfVoE9tBnmzEFWkSebMJip6wfgyLdpqqvDR9l
NdktKpJKpBwNNUZ1vvBG7H01+KZ128eQLsFBCkfZyUlvL/ozmrSHs9fmBF9GShkD+4ocVjMDJ7ea
22F+1egprcDhUQK/nXpVcgxQm5tAvYovNKeVy6aDFhwlAinfGiN5W7nbzxC31CrAP7vW0cozwwyq
6inpecxnT4eaVG6xXazGdqw+ZCpmtRhcJ3UmCbp5BD2L8d0oDGdSMdmp+ZW8y/Pv/binmMIwh/sY
zzyyG8FkR/ze8Iz+UNL7NDKc0QwdUCI4SjbZYXmjDrEr5UiPu1/dtOkz3SkS2R7V5lwks03UH1Ia
4refOnlEnektLz9U5bmvtmYLnqP4RgELqnKXV1tdireNfh92+beicjpjgpzA5GqIGcP0anWPjXaq
NNxCceElONJNVLpkuq2b0JZ1gEHgoMVkj+nLIiAzdr9GaDIB3eS15pOVEHuQRsegmwqa71156DHV
1YSPVR/YWYJbLXxQNS+kmh2nbyB9qqz9rKZ2HkHDGJGlrO+Trt8Ew/caoaoITbxvjO3Q4ZoyTbtp
Dk1+SiH8qZ9DvFXTEGfqO9UCBzQOAT5xynLU/w/S+FDkL3H7UzYtF6XLcy6jDDvpjt4XDhSKHHlu
tg0OW9hh2nK6ZdivNslsxr4VIZy7sUA3j2PX4FRCJ2yWfNqWtpkMtqLf5dqbgfOmDT/N8sAgj9D2
ybbNsCtgTXicJvUk9ZObmoUdGgGk8VK3D2os7EDz1rbM0xgGjk4xpCUhX1dvhlqy+xFZYfoxjPhU
IGAJtklT7mrth2qeZTpus7i32y5xiuC5goir3DlTcze39+q414OXLKpcLT3ksq9Nd2Wju9VwkxWQ
XSetnVc3AV434RKrB8UeotukPrZa59DAcFo4IwElELN2WnczVJFdpak9o0sKuPwefcQsfFUI/p8O
hCLl/WSgjm559eSF03Ei1FaC91D9gebqbCLsd5ndxLdR+zgnHkjAweRVOdo4INg1zhA1mGHw0xHU
L9lDQG7C/LmBlCT7YNrRiN8z+VVLKrS5I4cUJ9Z/jFLsJxYkZ8iDZbBHNWwcEnpldpcrz6w7t9mr
oj5QskuA3mvHtzi7YdqrpewZ6poqfYgmDPVJ9yNLHSvonMHAAX6sVOL1Y78x0GMcyPhs4pIe4kOp
uxjVs3MGIkw67dgYOv20Z4Y/wsECzFq0dDzU1r2Wv6QKgrYLDk+boJ3caR9Zfwhzr59TsGnCdwPc
0OyXRFt7qv3UdFSztxUtcoyh3eQBuHXoTV+4VrBVwDLfo9SCjKS0XsYIQo1B6bJx3CvBkQy/QvoR
p98gg+CRKfKU0QfwEoCDR6vEXypSB5pJLbhWG9wv8+Bb7dsYby0JL7HiVxQtN7zuTOMrBaCqi6CO
iurYfML3uOnbEReT4YSZYwTHqFLtVB3tILhhw3MxP1rtw0D2ZmnhfBNvrKdjCR6QQYEOrnKczLs6
IxtoZDuWcZthy0j0jn7RViO5U1Qf03A2ArqvjJPVEM9S75kce3Lp5SYUN1QstPrR6get9hN5Z0r3
c945CgBYRpPh6L1/Bl7NsENsST/d5QlxuiS+bXvmKclJzkM3DuQDmLg8FTcADWZHMQwnljbS/CpN
AL12poO4QaRTCF7z6kY1zoacbdX5mwKlYA0MK7K8lXKPhbET5Js6JS9pwuD+gxcMv1j+ClSdF+C8
GgxXMKPOkB0IfiJNvpuyfByHby0aEEOOfsdNhECfnFu58ibMktR16CTFOQh+ypLlNhJDHFtkkHM7
K88lrkrabMdEAW1UZRdF50TTAsSZHAJ+l1F3Zo3apvIzkzM7yPfKdBrYU8viDdQKccFDy6M8GVnt
BNkBjMG2GbyFGHFHdcZWkbonGEAKczTJM1yKEGiUbEOd3F59JEngWIOG9I85VoGEai4Qls9Vbjnd
rHoY81Lac6Gc0DsFlgVSdEyoFLg8A6/l39wzw5DjBFRTIEVp9/Je2Shuf4qQtti6nZz1TeUnH/+s
nHSR8nMVnjmM5bIt0YHWwYD5FxqodsPbEKxM4rHQ5fdfWR9P1hXUJCriCcam7q1ZzhUYRTP1OTIf
NHBSGqJZ8HUk1+/FWdzrnuVw/LIGkUeya75FjvW2YJalx3kv+d2JATDfHjTBu3T9pfj3G87iqhes
ipIoWeBqYUBOkyntqoJuSTVvrr8VBZ7CM3cZuq4oXYqp4rIuKYb3B80bkhIB9boZ0QdbfsZF5WCW
LH2eTTyyO1XaaP2zpJlubbX3fTUyO8rmc5tPIurgtR2EDIusW6q6sLNy1QrIx06yOaGWr9Uvkrmt
pdc68v//y7o0wT201T5WmdRjfGfQ6j04ETWo7yr00A5a9mtQakAxgs7PojER8FWvLo0QsEgDA4Hh
L26YQo80ydKKCHAPlnosyb281L5pHREM76zWRjDPRqhFoL5O+WpgNILZLUgB0FxqI8Rp7fhOAppd
3Zdu/CAqG6wu6rcxniHbgDpnE+oGupjRSZa2pXUzWk/Xv9dq1+9iQXxNkMpTQSeIwbnBSdmobrhX
7zGmLJ0lwDLT2xLgplg0zLOKzbm0yZVUSZ8FCoPooqvc9KjHtH6gOcmvwbP2jRODMKoSzUmLNpI7
bKZOrLA0sZGSCRKnNN3UACcwygTOL9xM7oDRMqZRV8A7jIdAs9VNsQEY/250zPelrrQQO/yjW+Zy
L7kD1yaNVtYLO1X4Y97EW8gvOvM534Ho1IlvRLPGwi/HlbEUqRzHbDYZyPwDH6BGUG9tYgcAjHIH
DndPY7bQ5BLW+ZvtcoHczV02vRQ0kYw5yzq1K7JBEqdVO6k5dsxvpZ9ZFSNuEkczb0Z5e/1wrFwF
oD9SFV2nBEUFyn1Odeo6aoVgsTXVb2XzoiS3/+7f574dJvIiOWOg5c2NIXfmAHBNajShc93K8q9w
G3i5Cp5mJNZzabYGFJACpffMKNznFC+ktoTgL156gmttTTnmizXubBdWUEwYgAcu/zXy/8NKwPzy
MXJD30hB/B06mj97zV48Cb9yyr+Y5k65lRayEWRoBRj1jYz51Hm4rzqR8JPAJ3hu85RmUMPVsb5B
m24lSOSgPNY+Xv9ia8fsy0o4xyBmHJq6/smKqgCXD96ixGk3g8cwN225yu38cN2gaFHcsZ4VOeoD
BUEki/ECTlA5M3LBmkQmuGNs0jBMpg5NyM58TNm2kARLWMtIdcxCgbNqKfJTk0sPtQgDGrMC6iU8
edzZVezab94axVPulur+tGV3rPJEM5xr+cAXq5zPpXUtZxIU9dxSs1OMYCl26cvfGwzz7xSv8tvS
vf6lhAa5mKSjMKJ3DVxj3CyqD9VN/THYtYuBDXTzbBFH0eqRuthUzhFby0qyvMHyss6y83xLY39o
G0GAWnUNVQelDfIqyN1xrjHIcdGYLdpaSTvYBWN7Ve0F3rH8E3/EQAp1RZRDNDC9qV+zbSOWxxES
6sALFgkK0optWj/NxrVQXa83Rj4KVrS6bcASaBSiClTnuWPTnCnqjDzYrcO7tMztFG+kRoi+Xw3s
F1a4fUPxuIyqjHWAl0xesZMxbgj2eC/2MxtltR1kYR7DjSjhWP1YF0a5V+0IDY40JnPn6lq7D5Tu
UCWxYPeum/iDBjafSajnBsMVUv80FWKLRwqXePaHO/y9iD/ZXzPChiEwmGuYj6p2KgodNd6PMNkl
RBUsZt0VKNiaIAesQrvsq+elzWRhXBloyJz4Zn+Xo5Yz3F2PCSIT3Fu8TdQh6qHGAhRite2bzM/R
6QvKzvsnZgyNLNSXCiX8l5eLOFWyBc1UHVLcq+jfVMJhz/WrD1j5/1hRF+e4eBdLem/M06J0qJ/G
jbZp/dFWF80QV3XA+HYQtdRXA8OFuWVvL81ZaqzWC1C0UJuPmIG3X6nRZA3ajZK1Rzkb7qRGpK20
/r1+L5ELqkSeZXPs8L1q9mNmKJxm2yF7+1cfi5ddHRZkahahIVKPEnrHG4bm8CAasliBxugY//37
W3EBqKwaKHekeNRPxa2CVmjy1vfyJjIOQRQhlcAEu+jpKNo6zgdro05NCJ6gajKhg+Jnst8M7vWd
W/dAnYKBBNKApqJzdwXQnLo6tggO88OIF1WLQuH7olYzuZ1T/BPBQxRkflvjVlSOVZcYDQr5ZUTA
tE1b2VETgLSIIYlk39dzh9+2+Lm3GPIRZWFNHRC+6RNwEJvSobfxLrzFa9EPBOFijbfmcmV/TL/F
rAXIAQmZ3Kj1PtbG5lvTNurrgLp5ZVsYtz5oZQvF8AR6SMzWNIbORTyrkBpF05Wh96NKqmybZqu/
UFmqiGuOLVC2sUkG4pTyWD70HQrp7izlytucQkkXKmVy9I0MmUmcWpUHtH3R9cpFcJI10NGXpXG5
pkQmKhnB50bmT8VLCIzqblHIbAKHuunRuAugaxJ+W0gqxcpbq9f+xVfk/DMM5Xm2IK/iAhT+BCzJ
Btv7mljsTo5ywQNVZIoLxmVlDGNT4Cg0CvHDMnms4tGO5dpWzUJE/LPcUn/cyRfL4iKxEaumklTt
MvqM4VnQbMfb8NxBqyb9WGQFeje6Vx8nt4SOwlJA175dP/brSzVMkBiAqwLDVF8vAj0saGkRJFOK
8ThV6FpFk4OWvR2hhHnd0rJpfyzUgNKmLOuoI8pcRoDnSwJi+wQn3pDQqQ6mYttJqah2sQY+1gGM
+9sMlxUMUTQo8owiG/EBntkkLtrFvrEHJe32+npWb4ELQ9xhGIuYMaIMuAX2za7305PqW/t8Y+yu
m1n9QJhnRgqlIoPXOf9gVh7kZgME1dwqtmYZTq4fx+yZqSJW4rWRLezcb0vca1jPaRpWGgIXJmkh
bwHC1NSWvMEpbMUpP0WTliJlLphGW81JL6xyl6kMqEylTKDXlfLvEvx/Bna2fpXRLC5Ej8j1rUTd
nYCtHxcct5VzqqVjEC60IfMOTLAKOG2qfD/nIuCxyM7y5xfJVUT0tNdGnS0iNYr+ahYFGNKOmMaw
r7vG2sCujmNLKUhQkJzyRewOqAKiFAiJy8hRq+4VO70LbutTdwDeBzoo5Q170zcGaDGPDSgYhWwe
qwu9sM9tqCLFRUtaooExFZLwrSI7bdgAviM5GMITZHbrFbb/I+26luTGke0XMYLevNIWq6q9U+uF
IUvvPb/+HrR2VBSaIm60InZ2HjqmkgkkEok056yEUauKZoqhRgIEs8Hf0GFm5YB6MQDzovugzcEZ
h4mCU8Kaj73FGnLd9FwXyTQTQq+1nVqh39bmwdIm3ZQssKDNI7D6fcqT4KKuAIcMQvA+eUgNMPT4
RfpJTu4N1twWSxHqCuWFpAkwvUDg7JwxvuU+lNhdKULkrwy/07RC5BtgrJRh4OhJe5TawN23eWJS
726RlQjK5NpSUJomQCa+Lq413ZxbdFSiC21fyHYsvJJC2RrHxYMozNjxxFdc3PuJXQ9O5SwWGYrI
UrMrXVa/PWtvKO9banyTySViK036HgWPaLVjKcVaOsrTRnkgqZqEJ6Z2I/8cdRuTOd582ziyKx5S
KAYfwZ9Yc1TMpaQCjCrWRgm5qc5Onys/RcOZA/RNt3gWXf3Q34QuC2yFaLFjIHTiQa11UBk2M3iX
F/T3pEty16WBpbeSjYylk9eZA3ZDRhWWsXcqFXNUIbgiMx5GWUgqyGB7X9dZNbbNaONikSrlI7Ji
FCdcXwq6+HozkOenSZUdSU+edVE8qG3yKVWqO/TJM4IclmaUxwjKUpmDBKXzWj0NiWDKoCXaP2ub
EgxBJ6ypioLHyp8+oxzGSl1qtKhrmJcQjCA2Gx0tUftCNj3sSgilRm4oS9eqArJRknwrcd3BGPlr
oWrPUS6dx5Jn2MPmSVuJIzqv/KCUKiHyObiXxfBqUnKzQGBdGD/3dWItHOUJJ72sMYGC4xzMYDg6
iCWD02E7kl5pQTnBqtcSmUshYOGfg+KHob/O/V1WOHP9udNO5ZyaOgtvdTsGNRQJGWvNkJCG+HPl
Crno6hQgFgCjJIS9hU2Acwky4GCiN9xLDiSOkVn+fnu/LlIpGxTxsJSaBhNwXH0VwAJ72RplBiLC
tgleZFAmKJV10RuA+UFjWPkVKLqWoYx3EVe7Sdx4dcNiat+2jos4ygR7VR/nQMekbD8GaL7VrvBs
/9DTdbVZlAWivVzSCl4iifjAix4F5C3TI+d0xxToGCQnT16vB0KKrVuyl6NHl+GdWPtGWaggg6uR
U5BRlLhHYOXZYvKF1yRn/5xtC9E1gu8JvgqF2rh2bHSwVfDwHQgG+ttMcQud1V5DPvTdpWVcZFC7
JTWcpAcZ6jSkveYK0y/mY3jsnzindTFBFlqNFboVCwiNpRj5+8pLhVUcFO2Asxa36VOtiNcCFz7O
9cec4UU3apPGLNXruEIlYA7vJDKskdzPzIiNtYBU9FSJgBPMagC+du1x5B30e1kZeNlF1kXCWjMq
hprwCC9GDeRUcb5cpdJ4H0VoWs9a999sjgqaSrGcuCaD640Ff0DP/iwfBHTG7wt5G4/esTo6VEL7
fyAKHQaCake8qjE0iKFSzSW0cuHV6ErX+acM7yrMYXkItNFYAzA3t7J7hxWybceIF/On46elL/S4
HOFIlAeCew0nYkUvKpomSPEjvmH1l20nhFfyKH9v9HOpdDlaQ+LMrM7hofcCvL3MpDHJkGvjCZ29
v9Rb0ZuA2VND0pGYEt+u2tVRU4Kax2WNikEHiDJOSDHhcZ8Et1L+EJSHCkMLAQtScSsMJlwpBKMU
lVjaa/UhxhkRkoLvzugxxICxJr4dnVxVT+ESgFu88gxBZjUtsYRSbiyTojIoRXTjDl1kR/F9CLyE
SM6tcXAAB2e2GJfaX9fNDMhaTcqHleoYl3mI9KV6hykH8MQdQDk83xLwQf0WQ1Tm4iSnyppPmp++
REdW2+eWO1iLp3xbJsc9ICkQ6E2IwjOuwaND9euRVa3bPCBrOZR7i41S4vMajSqcYDbg1Y1s9Tv3
pXMqcjdcRT9Y9abNE7IWSPm5therqkgb0u9JyB8Bvn+n2rLJu4UT3rCu8c0elrU0yt0ZMUg2gg7G
OlqY7pELR86BfmH2P0iXHerh0llBf0uETjvd2jcgYpG0C1xJpl3gsIxKlBnwPJGefwkqwxGmnHW5
k8T2ngwqpp2XshkkdGLYb6Ryd0ApK5qrJbMn7SjqoVmKk8nlTEjmrRtREBSg22miKKn06G+bT7qC
zjC8g33hm6oCjUh2EhAoYhAp+sl/UjDiZ2LAwWKhc25RmKFV/CKY2kxOynS1HXB3lT+5Q+8AU/6A
vOQx9eQbJTWNzxKoqSpPeWXxfWxu5UUuPQqQi7m2xOCFs8fy1pAOTc0IdzfP+ur3qW1U5VHg4wDB
Zj43ropJTVVa7ha1vd+3yO3DsJJDXU6DNM1aP3a4DG8Cr7tF344dHJqfk4NWayBZV/h/Vu5p86m3
2jO6+b9KcwNY2+hu4Y+BpxwCP/bJ5dt5rKuetUn0DYEcvJ5PuCH06a4TrlpWjwHr96n7oIqqdlQF
NGsEoMlJlu44c6xMzGYier1YlNPXlzJapgoGLnvpvWplD9FD9TV6hkxTsX6lCAHo+wR26Y+8UwUE
ERq6xlTxXVNNgJF0FUgWpLBwyILY0YqHGQNYDAPcXsOLFMrQ82aaF6OFT0z80Zn81NH9Bt1Vg0WI
crO74JoFS7R9va30okw+kZpACHXoNbiBh7m9H/HRuOb9yQKRsov3KzMAJG+2dy55JZB60yVaWnVC
gYQdIcis3MRFm0jok2YbRLmpmVnBj/1F3XYelzWl7H5WAz2MEmTem+Szkj3OnSenDMfB2jbK9Ce1
U1uBALbk0aeoB4Z7Wx72ldhKYazNjzL8WkqKgOvgJeRZeuGl0BpRc1qWwVLrBEPYibkvbvsGu6wZ
FfSMYoQ96uEIheqOR0dfHlrz4s7Jp30xf7mwLnKoWKeqhTrAiNAv4L5fHbQyCrqRraOnoTjk4Kbk
zepHzCpHbsEIq4Io6rwBjm1efvuw1augHhAfByLQHElpN7EMFY3+gBktzpH4msg3pfDDKGMTc92M
hd3cx4tcuitUBelwpch4jbT9lwjJGe4+IrAK4vX/o1lzM/hZyaIMv20TrhYTVMn542JHVu2FVwSJ
NjqyinRvUGnvzvRKEmX/mACNuTmsULx2k1vxCLQfcAxYgU0iyNivzzVYIVJwKRGfMn8FWm3ODmRZ
K0udkBwJlVxPEDbz3oJsWObGV4qTeho+gVSOGiCs1EDlYd3fmydFRFeFgkYSXdOpk5JHfJt3NQ6m
PufHobvig9rqucjXAeSwf1g2ncxFEj3/yCeiyGsZqlR1ekzAsJEf93+foQk97NgqXJICzwBF3ukh
Hd1IuE2M2zJjhOQsLSj3XwaVUFZTiZpU9lKVt3Pt7GuxfaGtlomy+jIWCPAOXAphYXnDvhULC5Pu
uY/0+aHVzPZlYLnL7TfbSih1AEAqOuZDh3t7cqPbyp0OACe5AqbLG5MHK8zfXEJJEgSAXAlgPaKC
hBkNbFUXo1lZaI5SdzYmhiFsO8eVAGoJExQejMTIO7s4E46GADEIpsTNzmMPEW+v3EoWtXKYqjDQ
+gh7QPXV1I8EyXI4VCcQ5jjIWrM8Ffm1d45qJY1yEgpfJkbDiwB0SR7kEa3/6ZFn0X1uL58sISJU
BLRfS5QQDGvi+hxCvFa63O8mknbiw0NXSq6AhB+GRu96Iz1LQ+YPEfej54CrwjgD4paaqy+gnFK3
RFMbqzjKoyUfCfJUDQzc4Kx5o4/nn8+Qtuk4LtJoSh4hBT5GE+NOqyRrtga/PCa4v9GV6A9O8cYV
iDZqJjLZ1uSjCiiq/5aZHlXl9XrI2wgzHINrfALYumcYNpAVbt68/VP9Mryy+sE2r5iVRLLs66Ch
aVS+iLCHsX4N5jQArQBARbxulXuBY8R7TO0oPynyY1l1ICUG3CAYCb3ABxGACIy+G6RJrdodD3xj
BS3DcEi49e54rBSkDn4QG+00LbBcgzOsrAe8g4GWz9s8OwdqAbwbb99yNh3ZShx99vVEUcMOUabW
HvryrOd3//b71EFMRPCrZiq5mzm0pONcZqQ5yt4XwrJ+6qwNRRYXOYf6kZQvvrw0d3OYOh24DSqF
NXXBsj8qWl7AYKDPBIJcQ5eMxZeggmg6hKhKG0t2GubidZ9hWJxhFJs+c7VLVFIpW2ZpAs8dGnIA
+4XJohq9bPXwY38VN/ubV6eZpsPS2oTPqwzBan/8jGQ5BhBTh3cAowZoJAtDqg+jzR1L8iK9Yzkw
hhnSPWbR2OTcZMDqx+rnmID/N/r2j8pRjqMPFL2Xa1xyk9sDxjO4iu9JsWc6VC/dcToSmtHJEa74
U+Cw6gIsR0JXI4rIKEUDs2hoch4dpEwwk3syrNjvz/W5MXlzfqlLVgBB9HnnRxTkSiTYjaLRnc1V
ycXx0IGBQHsYzqgMfNVt8aFFcd/nD8AZZD2qNo/gRZxEBUQtgCzkJkKnDEbtgBb2NMz+1BCIOhZk
9KalrARR+ygUrdEDGJA4lOxzxU9PwTA4+7ayKQKMKJg/58GOQg9M8LGmlRIpP/ILipv3Rfj9I7+P
bTFEDfEjfWsKujGrtQIVOAFYf+Hk90Xi7ovYftUDovs/GdQyoeNnTpoEfr11osfpLFrzE/gBreGo
mtF9+OqUbuT0h5ZhdZt+aiWVujHTeBDmRs8QtU4P+XAXT6dAZjQXbTpgzP+J+B9GkGjyoaruVKAH
4Z0rgLAHaA7p0xTNV0GNQYx8HIGHmL/uL+WmTrqMSqJgYFiV7jKeh0jPjBauqWkrIGVeL0CXAzqH
uS9lSy30ZWMMgFdBZG1Q98qoNZ0ykkRB2X3tk+9LdGUMh7G+02tvX9BWfLEWRF0lItCGp1YHXdQ0
zJZSXE3ypzy7mepvgWzFrHz0Zmb9Iu3d1AN6zPmZM2CGo8VbAFK+6pBQIshLrLhwM+JfS6IcUAYn
CE+IUBQGj+df5Oq8mwNvETMJ4wFcQ/uruPlmWoujzlcFGNZlBmQQ6kuktBQeO7NxCK9piiEBlnEw
pVHnShSRGSgnhPfKA/5xUd45cU94fDqJY9ist+2Wwa9VI+5xFWIPEYiwlAKEJHoo3BqANRl7zPUV
I+Mgs8SQv6/ElNM899UiybY2P1ei4AzIcYYNY5/eQOLpa3CtDBV/9lmU1TGJnMQ73hLRNo8unFP3
dToRYi8E8627WK0PRLRje8qc1FbvAaHoaH758P/AjSbbtPcxxAmsVK6kuue7Bg8K40GJzRZ91eor
kN4AVw2gmAOq9Pa+lW5dymvlKadSJOjr43L0cQ+Cxrv11HbOwsdfxynJDkEdf9qXxjzstGtRU6EM
S7zNUqN3AJdpq2I1mOKAmFWKx+tFwOHPm9vZyD8rGks40WVnbekek1YcZAk0OuTCC9A8CbDlkfDI
e9jv6+qgeZWDUJ20kmE0j+FSWcfzzTet9lWb+0ROgHNhSw/hfXyor5pDB3xHRyQDlhbPqMRuhSer
XX37mpW0vk3VUUrg6abOqYHru9zv7+Nb8ur9UoK3GdPrCqm0/WmmhijUdRlMxLepwBiQECRHb2jg
2ct0UG9bV/FmOzGHH9GTduZuWcu57Rgu4inXGkcF14Ql8T/cSyuepO4+Zr1Ktw/GRQTle1DhK6aR
mzHhyAsWCEjOSJ2fc76+I+NG1v5ybt/sF1mUByrKoUw5XRjtvvDmBE+ppjaX+KVHJlwQ3X1ZfzmC
F2GUh1nCodFSmVAT+eEhPgb2t9kl1y2rZ4W1R5RnCZpwGpoZ2a26+aLM92HsqUwCi800Mrg3ftsh
5U+6aAQzrlGQBlv1yDuESqU5ZWhSa/3G43xWM8xfQojf8mg0uUpVyjgusXi/un7QCXijXNV+7mZX
zJovMeKdM0a/l8KICwHEOaJ3F9cNulSs5QDMbiv3dTd1Wa9rslB7wqgTNRiV0WQlHjRt8b2Nb/MJ
2CSDE+kYnB5NvhosCcC+DEvcvusui0n+vvJSeqhPWtYS6E2oJ4CHfUzeCkGqS6ajc8HSHvclMkyS
hpAYgBOZZglu+lZ6DYzCMoTP7fB9X8ZmdwpeHmDRAPW6hh7KP7UqFz1PhRRC4meSlh/c0Rl84RCc
l2NXoz8gt0fmLb6p2EomddYiMcxK3KQwkkmN/LYZ78qxNg59HH3Z127TKwpw+kCKxEjq22j/asuW
XtOEijTEBlPqzMr1yMPttzAXVo7zL8t4kUT53yjVS+I94OKvGr9wA79DVx+aUCUzPxetCfx2KwdJ
KCtJsemKRQN4Q7qCJ9ZbsLhWUFemfiSDDkowOYEQ2GKbW3zDgaz2bqhGZ385N/dtJY3atzjlAylc
egC0pDdVcldKT2nDmB7eDAUkA4PRms7LQJr50xzBzjm1SIYrdpo+G0Nv1swqPUMCnavgW23oZsKk
loSe1P/Qhtf9RdoONi4qKOQDVnsijEWR9wlAGltH+xaDfuAYWf1VCAr0ARFUbI145UxPqb84Hd5W
1RMrRt7cpZV8yhTbOZJGPkCMrOrzcUqBU1zqHKgD9UlkuETGUipUIAA48VqvycQSgPStfKnN8SM9
gOJKF8o7SXxUI3+Lt/0sVLYGjP5c/7y/XazVomy6CjGq3iQK0IC4wBp6zLQstQVoG8ZSbaKIrDWh
rn4A2MfLAJZKW7qp/NZs8XSTUUGL7MBVbwoksubb6Vj6gxfegCukNEdUeQtLZETC2xHIZUHp/tg0
DWUhStDgLN+ROxpIW/eGA2BPMznxIIxhNTozVpceBAhBgqAUOqAMB+NGUT7Puq+wZpRZIqhQoJTK
pemIiGl44MpDPIJoxNm3kc1oY7VolFPiwLHRR42AoclW/lpOndunwYkDgUsF6NCpDADcudi5bLzs
i2VpRjmS2uDDPABevl0Efps8R/lx4n7si9i8IFeakU9Y+SqpqBYgwEMzrc6ORr4clna8xnQ8kJAE
e18USxvKWYyREBnNghJWayBxptZnTHYdW6Vy98Vs38QrlSiX0YixnBYCDhpJ0C0Yik5c7Tqw59sB
vZy1XxIIRZ5xuplCKS+CDoCykjtM5yk3IA1yCb0a0Awc+YH0CUkOKVAw66oM76tSHiVN53IKIpjH
CGYY6UaV/f2VZGwYXTRA90ktdB0uyrE9S+OzZCBR/JGH/2WvaGgluUz6mlORkCvUJ11/VhuBsTEM
+9Yo5xDliyzwAZA7ev5OFA5GVljx8sCDuunf1oryEOPcGoukccjhc9GTwX1NuOGaiziGNqzQQqM8
wqwDOgYuFRlTEziJkaV7Ku4QUOd0JnriPNlcLN4mEMag5rFzO3RZ98dmvLnaMMpf1FLULKEOIKU0
Pmogh8WFpdoLCTGAdvVvS0r5CzE1xDbmAS/UqCIoLOYkLO7brkDTaMfLAWM2elMvcG2rGGsEGDpP
LWzXIXGbJ0DDVRZ0aCrKGfwxrgYWqg5c92PMIuPePLorcdQyloYcz+GoArdD8jrlk54wehQ2j+7q
96m1U4Egny69BHWEBvwawOIReBtFfHt/i1hqUK7WKBdjljiMpMxz6BuK7gpy6uyLYGlCOdasUNIl
1gvFDodz2t2U6v2Qft0XsXm7rxaL8qNDyWUp8HhIUoZgyQ2H3m19kQkvtemKLmLodK6hj2PPkxos
WNHxL7PRkEnOrsbyZV+d7YwZqns8HryA/aMBpsQ6Neo2fUt2Bh7hK1880jRYWayS0fb2/xZEO9cp
CbVoIhNJWngWFr+THhiaEK/5Lstz0YSujIJWIueHEsO5iV89SmjGEoHyN93nvnyOjgGYaRguZ3uL
fiuk05ag1NUkDDg2ocabbXodhpqptn4mJYyDQ6x2RzF6tKmNB+A+Eyr0oq7tohssOU2v4lB8GKfx
MEYySYUwRG4fpN+60Y2+DYo0ArDAUMrQKisrM0vQbU5l9OGyhIh/hpN8IS1iQ4CVlACITmn4I+4Z
+QHGFtGDTZjtm8twRCOuEX4RU8kcJN7ilpvZkNx942MYt0H+voqMgfyZxBNBfRxUY3EBBzMdSl3O
GAkqlhSyoCspnFqA9TUlg8uCn4NvmgtZDd6sLSELupKQJ/zQgCkCCzY9h2jrqo3erOTb/cXaflZe
TioNFB1VaiflEmh0hBvSJ08S27FHCrq8nTiczTE2Z3NMWFzJo66FhS9jTQA1L4qgqG3aTWaBDNVp
rzhHvIm9DpPmi4M2KNA56IfUZUGCstaU8hPLMrWJQiDal8VNuXvYXySxvPi+73sHHl0MWqn0Ba4L
0mElIdtcvYh+hjBPtEWAOrESLfsqvUOS5toF+C0RNlCs77MstcrlVFYsDJPtsuLvbcPg/J/GyGVJ
DSYpXLW10/7skGZGC9ejegNUANe4ZSXs98+W9kZlu7J8VVdiQS+SAfiUg2lU33hWEYK1ZpSLkBdJ
UrkRZjCGd6E6WxV/04KCbP9o7Ts8jScfsdKiSkVF1zhyVUTKs2Z85lRc6Yty0xUsynPWelGeQq6D
SRcKeAoZtLJy15+MD+FqXY6txlMBI18OyNbwZLrfwMsh0EDwx3JF25tiGDIP88IQFuUZuj5LmooM
Z+uYnMn9Gcel/tjZ/C2DbisV0r4C7jpee8hL/izvUSZxdMBBot2SO5L6+MRyr+RcvI8XLgKpVqCy
k1EgF5Cm4T3VU9z4CJ5NgNcRNI0QI8T7FredzAAE5f+WkCZaCZouKVRMsduyYpLWnNBJXkBDjglE
tBv8In5LngYWEsu2+V2kEoe4MvTaGOpoGkm2yzjEyre8Yywisa29NaROaxcHcjj35PfLu5nTr2ZN
seQJCQEeBLjTILKS43+5Ey8KUSc365ZECwX4nxkz2APmvjmrttFC4SpvHEqsSWyG4dPJeL7mOjVP
QIBVqU43zSAndFpot28bLCHUAR71UVfHGZafguZ1mn8mwAEAnOK+kO3o+LJw1BEWg0VVsSEIHgDG
YeZS4fXDG6pbZTaKcOK7wBeTmdG89Ze76SKVutSjWhsSLUchYPpEaA4X1K4rJ7ghFdDQZZ0xhrHT
afjFyLJS6tAcia47n0u1q2jKvP1V3L44futDp96FApUZsKwAA824SeJXKTsWvVswKekZFkHjGPbI
Y8Rxi2PVozpT9ODULZXc4+SPjCkAZfo/p0Sj2Ydxr3LdgO5vI+bUR1XlMwso6g2Ob6D2D1o7jCdu
yOPv+4v4l0DzIpbyGr1Y9MBpRBMWqGMGcwZfNGjehNzULO1udhPd0jzRzZzxUNnZOfLHw8eimMsH
UF6kEZYSeEB4k1bBUw3U6DopnH0dNzH61ktLXfxph552AAphlt1GqOkCsfxzd8IAs51ag8XdgS3V
qsBLzJpv3LQcUByCiVJDLz0dDGbNnE8KcJvsSVncEvzsWRPdZzlvM9QjF8c7x6+o6LBWZQxm03ny
GG0ULZBSOzvPTPHnYqfO8lK9tDbvNgvGD9mHe/PkXQTSaQuj6qKsq2UglqNvfDEeRf6nZDxM5cLw
k9sL+FsxjTKNNpGbRQjRNpdFsd/22Xk0cMUMhbu/gJu+6qKOTjXPqdU8xJ2UQEzxyiWPY/uRZOXq
96ngJgNg6CCFsPBSKDF6ZIWtYcoZy72TX9mxAppWKxfFgCSTSFmIgKGjVfWhOvCuRMZ3GTkK1oJR
kUzayDlAw+Dcu+pR1zH985Fk9WrBKJ/ECRXPRWDgtpExEm3kQ0ADHetXMdB48hrwF63OsACGoemU
oSWYdlOKQUeJIav8OVXulUK2B1CU/5uhUX5IzetijAMw1urJC5c3AFL68m8CqOglqTFBm8w4mLkQ
2uDm8DVVYdy622HEanPo4CVKhXZZ8G5Hlzk6qVIn94pT7BOQgtA2vu8rxNoYKmYRq1LIDBmWxten
Qb5pxDvQADG8zPb1ABo/GfSikiLI1LakSVWMafimkeBGmPUyrjE/Fz9pTgeoabx3rrnb4F6+31dt
eyFXYqnNUrRKUeoC81eZL7njjwRZZlMjrQrfVJc/5JWzL29zKVfiqH1LOA0YjaAJsVXQnUmFYU7S
cGhAX74vZtM3rMRQOzYY4LOKUhSKc0E2O5D+iNO3fQkMRejHaQM+IKUnc1Lh9EXPX0vVmWKWkbNk
UC67kXWuNchJlb3GB7buFXnc/Fi82tZNyarujFcWVA1Lovjn61Dvh0yZJ6xbqiXW1GXuPDXnOmUl
FrfFAF1NBvMGjJ1SrB1rNS8M3HU8HjbBc1RF1vghAjIRE/z/CaF0EfU6kPoMV5G8hE4kicdxBMtj
ziK9+cvBvcih7qGJE3Q+DJHTG9wpNrVDfELCDa8NMzirhikAs6U+YKec8uu+BW4Caq0VpC4oceQm
AeNLAG91yeEt7MBHMzrGUzCuZ6mfEtAJGX5ybrwPNdqvVpZs7yqHoAep3OKJj1gdXfBSDH6f6jmY
GEWO7SMMohhQhgmAtab8YVOg6MbpeFgVkdP0P7KEcYCJY3sXqYCZ7n+/T8dbTTJqhZ7CEwHGwgwz
P2teoukznxVmxQTlILHbnizKRJqOL6dIXWDvxwEdK4HdAdJEtPkDK1dKFmVHEF3x0opCbwu9QScu
V3tlHgPxTHvlB8BCqqxKF2N/6EpXqnJ8VRQAH2t0NTSDJFQP2LHK3zfy7V6MyzbRyDacWMpBTZaO
XPQoduGil0JElZxDhnMWbwBfS+pO3ownYfNt9qTv+x+w7ap+mwldCcuyWJNkFV5Ek/nA7Q1VtcS8
ROtxmBnmv4miznMapoZWhXjjR60vJY+ddAzVD8zZYvb1P6M3qJMbl1KrdwKSz2LxMwUHSKPbOZox
9/XYTCythNAnty4lQ8vRv8yFOaiBm7tlSQ5CBrQ4MfwcS0pm5hzLJW2nAVdCqThGnZVUzDCdg0JO
4I1e7XWH8XWwEGQANbM/SR9BVlivJBXIxIUcoCURPUIJt1idZIs61Oo/7a8ky/ioMKbO9CnLCbHz
1BUnI29dzADZlR4d9sUwFu/dtO0EACQM3YNMguD6zVexA/KF6KviETiW/EFQAET/jxKpCABgx7Gq
jHiNZufpjMbtH7E3ftPQuE2GjnLe/FjE8Z/hG3QWZAAA6QKoeLgRXrYmqbsrltKMtPh5X6/9DTPo
YlhaBdoQCKi8JWJo5plX5bPZ8Qyr+EvEcVGGchSCxIlcTUidf/VeYtjCTb0Sw4PgRWxtAjeJ8d7b
NnL/TTnKeUhL2mWTiNQ3r54k/a7gXqrqaV/E9ijV72MMHO4/Q4s2S5UmVDH0JnVou9PAQxfYE4/0
X3bA7Le9L2077YhinwLqZQVPL+peHpfeyMGo98vuF7/2eMHNbtCalJiEPoOwuOF+eebNGFkTq0q8
npWh3jSY1RdQWynPeiZVYTzZVXOIy3tRvi/1x30tGSIUyjM2taHWLan4zPUXTfo8K06ts8BPyba8
izsuaiiUNwyMIKwXAw2LEvDKFTlyS7W5q2V4XgDe7atDVmRPFOUTDRRf8rBDuN3yjqa5aspYLvLf
7/w+XTPIuirCoBY8BelTa73UG13y/GZdWGRF9sRQDlCSOHWKEmSDsxAUH5WtqF4CoKNOwKjx2JgZ
a8KTsWx0ASHt8t6IRexQJAmcmXYJ5rp7XbX3N4dhB3T5QAow/RKLuBUBZu0KvQCcjcULgsxMPoQC
cLE4lei7eoP0YJceBw0F+16u7o2pyc04BIDM2D/sa7SdIFkJoryeVuoZryQCnO1xcTWX9JsD0vdI
ClaczbwXWdtE+T95TDUZo/e/+lEiqwLnbnciEPLkxd9dcbbEqNdul6FX+lHuQdMDCaUdeKBfw6sp
3o/6bWy19htI/ht5hcCSSYx7z/gpdxHFElC3eFxgmMAhKBj9VeQOuRkCpxACcf3v7+EbMuuePMpn
oJtNUpUYYGLCw0zAHA6Kmx+Br46XWOUU1wGwRRpnBldn7c4vGsr/bBpehhem2/z5OAlFPsc7pkTL
lPglEv0k/khC/LKTdJt/DkboWDVwm8njK18/LvmX/WXcTjhokmGICojHgFb/55nLCmNCpzOJbs52
3GDncD/fxGCZIlixlaNZaOoWXRF8AyyL2fYrF8mUwWhhKstZjXmqSGrNQj9q1UOupWY7s6plTB0p
UxENcaoAhI5WwdnkHnAOkYkNnczNrdgCRfkCNG8RrC6gYWdOcf3F1fzW8i1cWfm0gGs6WZdgI1NM
+keRuLwSOvAOYOh5zq2+8ubxJKJdrEmPccPwc9v2eZFN7W0t1hlAJ5HTmZebpT3lwc2oMIpDfzmG
Fxnin/ZTc4muxxPo2IMn5E1BHxPdZHbutV5iV6fhq+qjDuplThiZ3Ll5Irl8zq4PDCMmQt77gstH
UDGf1ogF6DyBqZY3bqN/NsrULIafpXZAj/AgulFXmonklIbNsUZWt5cYdLM6wLVUQ6OMOEimLmgq
Mte7vERVY3LjE9+KDF+3KUTndVC6oicdudU/11iOBtSZI0L0CbgaHc3H6bWYsIbMNnNnFyF0jJRr
Al8ubdfbBv9DFfxm+F4NT7XqhBJjt1iCiLarE6HnMycSHll70XWnA9r2xL9i6xLxIWS9tbcfwSul
qJPPFUPITzEyPeJnQpSbOii/yLfVz+xawgBxbDNTCAzl6CuhXjCnOhDoO3Dbm7l4XvqfM/8cxVco
kvj7Vs8SRVmFFIwol4aA3UDi1kp40Au1J9BH27J41o2CYYKbsIWAZ//PBumJhaCIm6ImsDaozR/J
/CummK4HNNUqR9BEWaHNuh62PedKIn2oC1R8RkIqHvmB13u5F1uyWfsJrqLQZk2hbcZoK2FU6Bn3
ErLEOM2A+XP68WgojPCIcYTphgOhbpRhUvHOXrLPmSpaWueOksbaJLLl7/zgSgsq0tTVtBP1FNan
6FdFAmb57kpqvEJ4LKPErOtHYflUTg9RPzAEs7Qjpro60qB0EAwMz2DaZPTa4pz2jigxKvcsEZSj
5eRm6PQJqf0SAYkcSiaKP/n4IaTmtZlTDqOfe2EcMrKC6MY38DJILcHDWKCN9BWTa2YzArpsF12u
QLps5rmJ5Hyy7KAq/UlbluspHg/SDGLlf/IWNJuoNPG6nGRYvyzHrNntAH8B8dbSNtbInOlknCa6
Y0RX+z4ZRsB691FdOv0SJ14j9bGzr9J2Ymm1fpSH4Li5m0bC4kxINwlqSHcic5zVPXsEjeX/dMpB
zAk44rQJTyrAvDyTmwSNy3b7TcUjLrTEk2ELr/vaMQye7hwZZLHQhAYpnqE7toOP+X9R9vZFsOyP
cheiIpXh1Je9PQPaPZgGlwcclVG5aIBkSGIpQzkIgHc2aDYkXETzHQjkTZTnlo7lhVhWR7mISgbb
dREgHSIWXpE89tPz/nKxlKB8A5jWW03h0HXXoYe88tW2Nqfg574Mlk3T1T5DK9BSSCBt4YBwyyZg
oMxOmlc4MRMJanu9MFfJyzKwbd9S0iuvrStyOC0Jjo9Y1Y+BVL8qvcqYUv/LJf5bBv38GTI5resC
zZetMzsE+Sn11DNhliRz/R+axNEvwigri8asGcoGab5+OsRRZxLQb1FhONLtTP1KCmVmxRCMHV/P
qEKZ8TXg/PGQhD9FpuNJBnwjb08enpHXE6t/nCmXMr80iuvcaFE8H1zBJbwM6QmZ9NfQ65zxLHxJ
kNDGRAMLnmnb6H+vKY2DFgrhwhUtYJLK6rk0GlOQSlPmWeSVLClULAssi6Voe+iWGtdziujh3pAZ
psiwdkn8M0bRg05RI/RCgxb3EEbPwfAh73BZKOoyapOm7csRKvDDU6fdgYNcZ1JRspaJuoTSXpj6
Kscl1NiBl6KasZzSJwNhseFVx9DOLP4rq55C7oD3IeVFLfJJKycBwsharxqk2aSp9tsgd9SyPCHL
fAZtvLvv+1iiyN9XokKjG/phIL6i/vZ/pH3Zjtw40+wTCdAu8VZbrb27u23fENP2WPu+6+lPsP1/
Lg0tFw/aGGBuDHQWqcxkMhkZURS1U9PIUTrwhU4feui9hLDGJQo9rGhWMtm6BVGULQ4ZD/IoajuJ
PhaXJ+oyH2cNY9Fep0RuYx0L/XOkCdov2zYsiODpig56RC5u9EaLlkzFtcUi1Jki6ZxAb7zt4w/F
zsUM5wRpqwPQw2IHGrPnUYJyJsn86x//DwXWxQb39fPGaGuNYSVb67YxzKBdoDE+AL2TxOe8XvZm
BDn1MjnNZnWLXgijl3DGEPQZiqEIUvy2I15+Cuce6InaFKQ70BYM9aCSP/U0SFQN+HCRi/whp18s
cT4CNg1jkSP5JxJmOTPeO2gr4KXSmVzqyGcZl13iLSJgKlvAb0FNIFikaja44niegyqLVLUy0BbJ
NcPt+8dx+aw3d0sUuWp5uP5dNz10ZYr7rPiKitZmmFvMs9bRxh+V+dmqBbCy7aJpZYT7YHosVWA3
QRfOcAALhb4OxvxQNKledSMaYN70jZUp7otZGJDs237BM0d8jkIvhhR5YgZ9/XR929659K59Iu60
z6QBSvELZI7NUJPhF2ZU/Isxv/7W6JnDS6ou3ULnhHxr8mHR94au05diVCx/oF2tnfOkiGbHUpYI
6F+p7zKnkDMZMvCVOXfwsNYyXS1sGmhAWJ0U+9qUJbGrJm2m+pNm13DBxR7KQJnaLHSybJSOKupS
KBJLNPwhMSYbp8sW3XKzosX9caGJYnodGKRubFrno4MuJoS8FVlJF0dOtP7LEGb1CNym1d5g+9LK
Gcc4BIhNTxUR6IrtzZW9+60JN1p5rMSgEUwOzSEHuiwEiLzbiUg8BK7Nv810AHzDEwDMU/XBCZW9
FpoONXfXHeG9wLq2GK5uWYomiW00PzALOQMsxyTpYc2Z3fAxh+QqA1PId90eCn8Bw4hCUhi81jIE
zxh/Vuc28y59u/6TBCHAD+nkRJkmw15GT54nN2v0Tw2RA0nGa21WCsJAtMVcwVPKNQVxEs63IvTG
8WiSANzl11cjSh58a07r9CxUZ0S0fWPuQNgNlJldOOmB3VHoIjhatt+iLvmDh8AqGPOzRgVVQes3
h+Fz7xuBsoeijh8fbGf8Yuzi+xDvpda99kmwTtFn45IkySwzC2e4a+03gXRnBeXX0rU9+d64rb3J
D92pRo9LFwn1bpvFKQNyKKB++T7GTKqWzpXZo0Q5Gu2DHqoujR8XKXUF69ss8MnFEJeZJ6tqC5k1
P1tM4r0xJdsM7F4h0FOLa4K6jnyvdE9gkxX1fHBqsqLbsiYTw+AJS7MmnEmqoTBqfdlV8LAYMaOg
bi7Bn1F6xS5SPuKuqAuIYqq2ppF37c9VlTxifqmduvcJeugHvbQ7yU9erGPqpU8iHY2tT7c2xVa/
MhVlZR/2AJd6eRi5UXZnyMcRD/kRfbm+jVtRvrbDRTmkdGOgLlUI1hnkCOyHJ9nZ5ymcP/CWvjbD
fsZqOdQMxxznFPggyHODWk4TUUKqW/33tQW2oSsLkPAJ85DAAuO5nm9xubgBiaJn+QsIFdAcsB00
kk9MQzcOErcL1A+xKWqyrRkQxIHYPY/gpnOud/OCgjL+oaIpqvtREN5oX0MQ3Ek7gyWWgyKo8DZ7
PGub3AlVkVyx4oJpg7zTRuZsAByPNaxpxZAX131l2ycvC+R8cqIFNcEGC95DzCm0c+jS4YmEQTF/
vm5nq0ReL4rzyahVOouMCLPI7E62jLsA1QIa90f00o5F1j5fN7d5LmgKPhuucTqwrJxzpmpOk2ZG
ndzPDu72/gBVVDcGqVp8U3ujB2jSk/aDOsMNOYyNIHVu++3KOOe3dh9D1UhG4+x/9bNyshNnlBwT
GkQ32avtMZ7b92nm535v3Uf6raio2KrZ1uvnTieVFsWgDnhCUoj5FlUI0m48Acw7Oa1GHzJD9W2q
73ohI8lm7lktnTs1iJx1+pwAYKNNwB36inTWRLDATZddmeBK+bFKWjxTLAC6SAFGDXT6TZkcORI8
kG2S1612kO/ULVEYlkmB0SEZMKjijik85wfNT+9E6xFsGS9XgJYqHjNxX/c0AiXTRtvrjLoglz/Q
29AUG3wECmScAe74bzLNclqZHaOKsus3zfraNY9J/wEG64sJXWYzPqt8jStO0RYqY8mDFn1fxbGv
6+CODuVSVPaxdPFbofBrMbrMNWoMohkJAgxKdV/pVxOjfwVQgKkrf1+O8SfZG25EohzbWXllkcvK
ZjxJVV3i3mBiaPvIaLD0xIO0w/xNDTqwTHgiwmrRErnMHFtZmNo9YyiS90p3G88vghTJ/sC1PeRS
skLnQp4pCvXmc3EwwJQWPdHzBPBWec/6JKKb/qYE5to7uJS82JI2mKX+E5IPriLghgFvCuTKKc+D
mx4mv/ALqKlIp/6kiFqUm7sJBXFiInMYFo/tjaNFldsFrV5TG52wvauE7A7bFgxDg4YF2oe8KOQS
Z6DMMwH4kW3P7A9Z+Xj9e22mCWgu/9/f5/NR2dbhNNVAjLDOz2T6aQQhB31/3chm21BbWeECi9h6
182MHJ5pr2leeASr4QhtPmgFJODyzW7UR2kQnJebsCINwnwgkJAxYsCnprIMO7WkIE6vAIeZfabn
XO7ke9ZxguRbIKp5Nq+oF3sGn6eGfk5krUIsh7eM+i0KQNMXKL5++qC83NoWt6GTuhR1VjLe+YCt
bLyRHum59ciuDCzJESWNzWP/105iXuO/GZigNYXzF9fh5MCmKJv9jHXJ+0jQRdn0RUh9yCDm0qEi
xOUmMo8kndi0f2RTZ+6CyE7cRdTCFhnh8kWk4jv10FllcOC++KfJjub47bq7b8bsah1coSZpsR4V
MqpRjOs+lLnhlNnyoYha2eAqMY1IhWHGTJM9tY+4+L7kMd6hUXiZdX0oeuUwJebRyqsvVZ/8iCfi
qFN3NMzZ69tEcGPbPsRWv4WrzgaIBwD1A9wAQ3gAvffAUBfZix4ARlo5IsIg0QfkKo4kXYyxUnBI
9+Rpbr429FYX4WW3Q/myIh7zI7dNE/U6QApDwCiGw6OxOO+TABhprP9yQfzz0BLGsVE1BAuKb5r4
LtTOtZqJSpvN8na1Ii6EIZOC+bgFFbSO/tnifT1A0hjSHHoRaDdogjDFTc2pJIFZkVUuorPO1iNr
xLcyp7tUz+/mJHHTttiR+eGvQo4H/qimObdRhP6Vof6YpUdD/3L972/X7av949IGnlcHeAUMgIsE
N77lZGBsgU24ipKgaMu45DEvI7FA54QTaw69pL6TcSj3zU09iZ61BHHEC2MtkDFOohHSAQu9aYA/
VNkYiMgBREa41DDTPKtzC8Bhy0ocGt+O6os8iJqXogTE81obdjb2WoNwZSPIBcoLtcBzu4xDKjra
j+HbdV8QpHce/JOVySzRAfcRLQvs/J/Q/Mh95+JqfHeo0CRLiUKUZFP1ScFnL/rH0hLEi+C78MP9
mZTNag+IjGcZzR48515ZAIGf1/71rdquwVZr4RKAKYVTnbd48yt/4B3fyzxNdqCSTN6nqtQ9DnhR
GSZaGft6q9ti3zdFTpl44xTuqvkbyBFGESJPuCr2G1Y2MpJTK2QEWNnZ3jHGoAkvOZPbn1VHdsTV
nmhJXErI0RGdswEOYUvn3LqNpHvT/sBsp7b6Tlw5kTEhuaFEi1wKb5vylowCfxOFKK+WbfW51qJZ
zjj4qoPiZcFkOfV7zz97sDzRM8r2jjHSPYgEEFSU//1Ac9G3i9ZDytCe75LhZaxvSuHbL/7Eb/dc
7WKCq8Dx1+cu6jAGWda9AwnSKPp+PXa208zFAHdim6SWlHEEGL3MdiVwckMv7EOz33htDVx0pqVm
xhZBdo6WwnZD+VMc2Y5St0FsQFOhKlxQyuYO7UigDFag2qqoGyZaIxesUVfMBMoqIG8H+cuBtT/i
HYWckYlWZn8ugzBYBAe5yCIXumVdLYqG13WP6jTAXcDLVOJf/3B/qB4vX46L10FWSxImc//eamdT
GDiQDoxgYRZembarhYspLm5lEKD2E8HFOkm+yvk+Vl+TyMTbj+jdThRQ3DmOtx9JaiSUj7Q5q+HR
bo94PxFsG/O2372RqBbowxT8j4sodB7mPK3fnwbZpmUByR0Z+4b3GCd9aveLYNpj2xUu9rgAmzJA
buIWrctmDJ1m3k/jxyr7iwUuvkZiqLQNgeCJMcA4DDGmO9A5F/EBbX+bixUuiMDFV45agSZUmh8V
u3dk44feiahl3jHA174OFzhTn83jRJDvRlfdMTGC4il9Dr+mu2Y/HRVXOhZf6S36KsA3etZHoEPs
GfV/rsFFlFzHNMw7TKOxUWk2PgyUmbMcE1BTiMDQIq/gIgpAg8WqOgUDW5H1Q6+VtyH7dt3RN7sp
q8VwsTR1c6apHR7HUvo6K4dK/2bIt7F9t/SgLYOGaibKsqLA4m/MpmGOkfU+2o77H6Yi6KGBdsTk
QqFzlz2LmA0FO/h+lVpVR2ljlmFYAIwqyfpNp5ObhKqCFCtw+fcMvDJhp0tdDRI6DqFZuaCHOpoU
Q8O6iLph04xuYmaEmATICM4X0kzN6FTb4AVNnsL4SCBdKUIOvSvY/hZXOsSjNFgAbSrnDWTUWlUy
cAY3uFiGexDlQTMzdSe3CKIgdYu9iaFnwy8PhS8dSl8/Jm740uFxGrdD97pjbj9vrn4L7yjzWMpG
gd/C5gBMV35hJMnDPk98HUAlTBACnTXvlfu2c0R0LGyZv22DYeoGZH5loutcEpPschy6TMJYCPgP
adIeiaY8LH24D3Ntb5TKo1GXIgTa5uG5ssl9XrlQVEvX2IGjYcGY98smM1gWcggn0XDwZkxcTPEQ
lKUE6+YYspiXC2c0n7PoIPh2m0G+ssDlZ3OSrWpQIYX+k64NLKaWw9yIkRLpb8QjgpwsWhGXkvPC
LqlsQuo9D29UNQhFrMmiv899nJouISnGFoMUun7TUPqvpEVP1/eM/YkrPsdz58hpHaYGBkW8xTpM
4TkBQrIgp8L4lOai+kkR2eJCq1EHmxgDcF3Kk2lg5sVZwG7sGOCrtJ5VeB/Y0gyAAtljgSisN7PY
xTP4mXFjxkvIPEFuQIsG27FtTN/T+bucjS/Xt3OT0ERbGeIKuARDD0nyPxdUvNjP3WZvvUWB5Ua3
1lHfk9EZRQrh2zfLlVWujBuNpMVVDHc9Nm4Buchd5Jlefmbvp2KvF31HnmcHgo22VMQ5xsuC6TPF
vDq7y+ov5XvPW39qI894UZ7FjFnbT2gGNOzxWqxbeNKCM6+OPKnqaZ1oGPHpvuUO5HHO427YG77h
Kw10WQw3Fj5obfoNhhYACEQxDhwbZzGe8iFuRvRtjH05f1bqUxGJXGbzBrqywaV9yAnNRqUhypND
cd9jRQp4JWdP3UuHD4WBBU0exUIpafL8DMky5QQgbWBIYt2polO13Gjp5AhiYDNtraxw3ihRYAjA
M43m3efmwPjhdFdxQh8z+EF8n34Wf6XtZtTKIreFmpZn+ZDica4LloDNuUWefDC/dI610wP5REU4
pO2AWxnkTprFlNoag7ZMmwzvSnRXBeQRKBaIK3gdGEFFDT2hPe6kKaZitEKC0iDD62N8BMnAc5x4
5Tm7Lb15X5eCVth2pK3Wx5086lgO6rjgXhjFDqD33WHcsVTWOQYafdCfzT35VYTWERrlysBqqGtJ
6qGnID+MPyTIpytvzZv0D+2d5YWx4NmPk2i+ZNNVbdmQ2VptiEn9N75lmZZzqeOlITefYuUWJHvX
Y2Ezf6z+Ph8KaV5Rib0aN+EOhP5O3e77XtT7Zx//tzN8ZYRLUmWPW7xaYQDbAtSpj27U5XM9KF6I
0YW/Ww3nhW1oWkuc4wpq9727JP9M6GSbukgUWLQc3vcwwQ6OrrKDCoztmOGPJj8py9dcefu7xXDe
NrSKYedNCqjC3DsWA9IT3e3b0b1uZjs3rb4OV/VoMoakWxvtKSAyG5Q8rRM/WL4NdjoIJyLJi0mG
BE7N41kKmmpJZuIzNYB8TIfprLuL7UQe/cQGcMvKyVJP5Ogim3zdM4NOUAVHpxen1KF2BECmL9hI
FitX3Jyfiy1GPZRyCVcV2RzvwwyQgtwEPB+XeTu/hYLBbeTKYeVR+22OSOQYIBr+y1/ABRpAzPkU
mqg/epehaUx32dteuLMwJY5H0I+gCt9vxADvmBh/+29qsgrMb3WM+3m0Mjy3yvSpr5s3PMEKgnr7
y7Gb9087nH8SOR/tJq3R7MnznREud/kcPV/fuM2L7WUp/GshhEUg6wQtT49IixMnGoAt0FmCBBwY
1JT2mArljrbTrqWhZ4FRBygP/XfvJGUqVJu1X6AN71VR5Kmq6cRLH1xf13aXGyCd/9nh9k5FlaM3
edW9P7pixClYckfbQbQPyKBFlH238+IvY/wdpktnJSIqziqaHtvxEHZghZM+jeClur4qwebxomLG
hN50OuEyEebNVyOrVDec2sVRZ/n7BwwRHXx+pqxhNIXbPSuctFTvWGaUXvPUJ9aTLnpHZn/it5xx
McG/8RKUu70cAXwxpOX8gIfY0APB3mvSLNFRmZrQAz6ucHNzVh2rnUuBf2zu5Mo6ly9mNezM1mAv
zErq6lHqpEYM+hIq+GDb+M+VHRbiq3sRbROraTIQbIGqDMV2EcAnBm/y6iN7lB2/5Z/sE+TBvciP
vooS/9YagVYzDDTy8VjAU9Q3ZQtqjq4DDQj6trl+lBUJVIVfrnuKynaK/45AxBFi6ABKguf+vysk
CginlZ8rzP/pvjeHfkcP4BLe2XhXcGK38ye/c/PCAb3N4UkGuJHefuTytP4NXF3SA1yRjIqMzD/d
ZYCrN59bInCYrVy8NsHlLVo1pdkZcFf4rJP1r9Be967vpMgCF3OdNFupVaC4MrMXrTzNzdNf/X1+
orWdx6WcUwtVVRZ7RUNOuTx9ABuy2iR+mnVMbDkb4tDAq3N3luL02ci/lWkoQvRtpdu1GVaOrIKq
mdSK9ASoY7Co0xsKyG5UOPoXHTyR4XnBHUipnejBFrLTb34hZEPTAomiYvIogWWc0KzS0VQc82NR
Huvi8/UvtNmiAgnD/xmwZPYDVguLwRhATUbmRREzZyP4KV/VRS4F503rpffFMQw+AhhaG2VpZGV0
WCCAnjJIV9i9GfIXNRZEzlaiX/99LkF0lMZJFcKv1Z19ZPxajDi7A+b9+uZtOsVq77gcEIdDopoq
FCoN9VvXPlXRnWp/p0rpXjezmVRXZrg8UJWFrlsUtYtKu0BByUst258Nxb9uhv3a37LqygyXDDRJ
LkmZoyFLCmMXqk8kvVua+8rIMXEfCxKPYOf43l070CwcmeKNQf+R4295mDrqAopE0XjWJlOFrtia
rGFATZZ5yoilagnYAnD7mXfxLa5bjz+ZqSjjCS7BY/0Ott+B4Pb6Xm7e81Z2ed7JBFqXWsP4Zxqv
x9NRC8RDeMNY3maPTV8Ihxm32oZre1xxUSpKIedtCL5egEltyLnjRusWVeeTYTlSs9snPQrtxtzr
khmMkyZa8PYH/bXPFpdG7NqGmrNCdS9PU1S9DDHTQbp6Ul7TdhA46nY8XGyxf19lj4IYYaTaiINu
fCoqL4kC8K5c/34iE2y5KxO1MVJbjwFYV+Wh8hSpUoMlpQ2YQGZL1F1jR8fvcXdZDp9FRtOKDA1v
jNoTa9dDm8aTv+hoVrI5VNHgwvZ5cjHG5RKrKpbFrk0Uh3RXZpmDc0Hg+ptbB7iKRvCfrb8zhKy2
DsQPed4xxsZcKp8bMh+JRT2lmwUZZLM/qK/scB7faLlWWSEiu8W5BXnPHcaqAnLbB2iWO0WK2m8S
1J2ilXF+pyq1qjUtJgwWsFCOre104PQsukqQ7tkn+M0fVgvj/GGZLJ0sCoomVDTOPJw1FaCv6bDM
lVNDV0U4isS6mtfscS6hoPNlxya6ya2OZ4Bu8iOTHAvJGp0mVfw6+tqE5CZrGm+ZJMGOboLIVx+R
ly4sLdo2NTsHOuj0Vgc5l5ypfino5FjFra3darFrmyJS4M3q4LLB/LuHkdnpaEQIuClgVweMxwXt
Qcy9uRlqKzNcyWhKkh02loFpKyMhO1lLYyeyjXl3PVNtDkGvt5CLA0LTJm0pcHvvIiFunjpD53Qn
qXEzHDdQzjxlLjkXu8SVPAqGlexZdOnbREKtfwKX/Os4HjvSoNxqvAJQ1hQ0/Op996p59Q7kOr7i
2ns10PdhUPup7BiCTLB59Kz2mQtLcHdI+ZLh6JOkUzkdx8Yr7zFa8XdpzeBOhGJplFDNAWGsmzOF
m1rxvpFqQeiLPJMLfSUu80K20UFiKpvQo4TgS7QXC768T+VfCXm+IxaPud2X9jtcmwELq7Pss48W
7/Ba5tkj0xc4EH8MGO89OWiHzAev3fBcuL1gV0UxwjZkdVgkUHiH/jt+SJR9KrrAkA7Xo2P7enNx
Dr5NptMsVvsIOTs5x/9o4J9sImc5Mcah0atuu1t6YpQW140KFsW3zPSRtHMW485m1A/x8NAvAqAJ
84IrX4+fsW2sLm2kaMRddMJ4+QGtJNNBSefOVftETNEDjGg1XH5RLTqUpEaKbtqnufft8EOl4+oT
sR+w8oGqXVC79rgM5qRyJOpYlqPNN+YsehgTVQz8XQDM4i1eZtCc6iGfw4SaozsTbaP83B66Gwwp
uLaAf1BQMPzWp2qHGY/fmLxorc9qFLtRf9abSOBt20YMxTI0SN3/BoOIm6WssxDHN3DcXmU2njIa
SLOL/xGnvpjhTrO+LcJ0UgATlzH46tp4gXaGqvL+zgiXDlptyUjBEAkTYCTVqyb9uP73BXvFz44P
umxGY42acTJVRzFuSnC9ddrTdSPbAfNrp3jgnlZlFk2ZkaLzw/FT2L5e//uCRejs31fxohlUA8MR
UChZf8y0fSL5qmjcU7QE7rCLE6tsewKA1ABeLdN4q1vBHv2harlsEnfSIeCLKmowXjM/tH4Ivhjd
zR37GSJMDD4RBRBWNTNXVQD1BIf0PSiAjpIgjYr2kat7i5lm1FhQOA1K58IrzjqAQ3Md7q9/rk0M
KXvW+L8A1Tmn7lpLoZ2Gvop0wmsNbngYKbFu6UF5P4aKHz/ld8FDhxv7R0S0V7b5+tpICTXNBLVR
ptLYJfOCF8oqK90qndJAsE62jt+PpV/r5MtqHXxpABzjPbT1ldKpAvUl9qn3jVHwhFAjaANo5PqY
q8WdVqSkI/iUBpec0nSQlyYCQCWMI6eU/jXzu6r/CBn8ei+5gzACJBnUEGyOznoG/bhj97suEUxg
/OGMumwidxhGQw45vBRipA28fzecx5tpHz5Hb8uDeRft8wC3slrQ22bBfO27cflEQnt57PX3pDs5
vRok0V3SnWtT8IK93Yq7xAFfQZPOUur0Z0usODQegERM1FDyaaA9FKf0sPiZTzFcJTgfhXa5VFNh
bL0YCxz76kOce9UnRoaCXurdHJAbhgUefFBPCkUVRbvKZZd0tguVzuirDxgnrQ7T8CKV/2qSSPlD
kKkNLrlIcQRfstALK9PX3ngzhIMmgtDiC+hxHFPVnHDukxDPicp5fk48yc1O+eCYd+h8Q4+IJB+i
NFjFGl9CyzRrlRyIB6+Rx08VaiboMARypu4EOUvwlX4rpTEgP1gpSvUJtAaMqZT139J94kEt+jNo
4zMfEhOY+hP4pOCr8ZhZvE7kRsmw/WMS3chzCj2T8PH60kTfjUskmk56ZdFRJZRDeFAb+66dMGpl
Rf7fmeGSxzjrVJZMHG6pFd0U9eDHY7+X5UJ0uLDkeiVJ8aW0RFID47I4XJIzBd2zC37CO/N+wfiH
Mwdocuwz6S/PbZPLGzoEhufUQFdjdH+yMy97C9djRj5qfLUgSN240qFh+gWijsb268ElVZpc8pAg
Mm9EBEPi6AQcTQz+DXv9O5NpYCrY8gm19/WvKAoDLouQ3JZSvUWyiqevyxw5eUO8JH2Z57frdgRO
yb8HJ2pcYooFR42cH6VadbLSxxO/YDF/uPP/OkP5J+EpVWnf5ZhiYBBq022fu5NyqzxAWBO7Fz1E
z/nJOFxf2B8amReb6n+L8tgC+0xGie5NyrkbXLkunBCUL/2/eec3yUukPVSJYDM3YcCrJMmzA9mG
bPTNgBoad75Aw3SBdRue0W5jBMD+JKhMBC7CP/Dk8pC1hQZg2NhWwZIsrlWnbhZj9rGjgs0UeQmX
U7RSs3p7QhdsQbCHx3gO5E5Q8wj3ji13dYlqwqIDhxje56CL5C9oWQ777DS5agC6qINI8Z2Fz5Xk
ZXGZxE6lsKuSefSsPnWpMQYEfA/anJzMqfCNCXripHWnCozlAq/cfBW85BFe5rGqzHweKbIm6w0X
Qb5bQmc6MkTa/wdrj3BPuSzSN1CaDG2cBc1PEHy+k1pHejYdxns07q1P11cncBOeksjSs9ao2XR0
TF/l+SFp32pTMCgqMsHhWJtKtcE8gvIgjcYdgLROOxh7kohEzkRmuOShD1OHpWCEZi6Ars8fCuB9
ilEQVaLPw0+vGLIU440Y+6XdyUd61PbWbf6585nMqXRfCgJMtCSu/JBInE8Ywze8mr7W0Ys9B8Uk
KN4EGYln6FZIMU8Jts7LMtnRyYsG/DlJ74dedHER1B42lys6Q5OmsYVf42L7rmDUneZ79pZvBhBq
cD9C1QFhVmgaazo0EXgVuirUKkzF4jsNQPoaSuyVfeUs6SSoQVnS+T0pXcywVa8yoG6rOI471KDA
ZLnd0DROns5OZtNzlTWBImOO+CPxejHIuUSOqaY+11HUhNlRN26T8iQPgkNq2+suJti/r9YUYUyR
tA1MmFCO6C2815e3dBGF6x9ulBcznEMopZpP/YAvNB/zx+YuCabcmU7Eb78sOzlQMYMTPfenTAQg
/UORcbHLnSOgGW7LeEZncT42Bw2TktNR2uGx220F0cs+xTXf4OrPSVOKuG/Q6ignPy/OXfjvdVf4
Q4l2WQl3VBh9pNF4wvHL5qrRCVAB3sxd9TtTE9B89CCAkRGxWwgcnsedk8FMDaNA8anHr1W3z4rO
1bJ/E3KqQC97fX0iU9y5EVuJ1IQ1THVJ7xDk2+qTNpwN69NERXcFgcvzmOY0luUhbVGXhfNXsE1n
ykOT7a6vRmSCyxRdWA0Z+LGAGSGz09Mf83Kf6yI+vk0jmgFRcdBqKuT9SrQK3dq29Li1MBuVdUfN
wFKOqS44zTcPjJUJLgFp4TKB4Asm5Ko/jHrrQ8l5B3ybX2iZANQjWg3799VqqCIVmqVhxqGYyqdS
m/YFRIqyXJ8FFZ7IDp+JKnuWswZXnUI+933rqsVNRkSv0iIjXNoBtktlXCNA5ttPMR7nGiSE4LqL
bSac1afhEo45FBCvynEBrUPA0wxMDE2pVf/lZnFJh4Zo7tvv5DPpK5GfdeNRFbGZC1yMnyAMF7mL
swzfQ6oHp0ofSu2FTv/aIqqtzS+iq5phqJjTMX/rdyuDXfUNgj7r9uW0C8luTh+uf5HtZ4uVDS7q
Ae/vpIWyiSO0PySHaXoOJ+A0ZwmY5xHT+dIh7ZzixjgMAO185CBfGedCdSyMVqEWLi40ferDJ2AE
nFp4jm863coIF6QA1UrQMo7xKNMpvhEC7rxMgjem7X7+ygYXoEa0hFrLhNVbH/fMM+SOPPu+2Q/u
AqG0/il8+tCr1sogF6xGbCbQPsTOWcZejU+FckPIj+uuIfI+LlijJNdpqdt41pb8SX6raezIxPau
G2HB+FsJsloHF6yqmRAzZoB7Ta92S6pBonRQWyeaTE8zojsttL5Py3MZmwK/336ZvBjmG95ZFpNE
N8ENNATkjpFnJt74mNwzliC8tB6yl9nrHpsXtP8eG/ApLN+vr3v7mrayz9UOehlXsjLglBpdJSgf
gV7fTw9j0B/yIPRkUYtg+1saFlFURbZk/tgdyrTpMhVNzrwZFQdCapYnJ0kgK5lgX7eD7WKI80sU
rpGamcBPRWkSdKC5TGpbUKds1+X6Lxu8GIk255IqswN+PlpnuXKLg+7jDfKg3VZ4Xf1sQUlGfy1c
UbUn2MN3QqPVYQ/KFxvsVTi8pAlD46rhEX16TJRYUFSysPo9In6tTuPCTo3jZWhzXNgikjmGfayG
f0Gi4kzJQZdOViTqCQtWxcMMIrAgmqTEXUqnt3ZVOI16U+qC4Z3te8Dli+lceqyaZKx0gi/WBant
UggVQDETnALJbRvod2qA1oQn4hMWLYzzxIlaeimzp4Sm21XmjoaPk/DtgP2NK99K575VESXxoEu4
qS13Q+kwacf6GZNwrvlFuW38ESgH8KLqr+2pFeEU/3Di/HITHm5gSxj/H5hI7PhAv1bQESx3hewk
r9bN6DWO+RoG5asgZQl2lEcZTLI52wY75CDS9sLY95c9psvfGsjaZ4sLGPs+BjmdCDe2fR2+OA8P
OMitIS+nHCTHnfGtACVFCsArvdfMBx2g3uGFpmc0eD9SQ65scq26Nm2GSSXoBXU6yAtNjJ1H4GQk
gmQp+ogGV3w1URqr6DixHVUC65R58b/aDVNGNFzNzY6WV4v8RpBdeD6uZkpUJWMy3UAuOkZ4O0IA
k3afk/FBat7o9CZwGXaKXQkQg7nUKmdmEfCLNEUyA29/MICdv1TwvhUDg8eU2kzq1d3idX0XOqGl
noawFj2cb47J6qsvyaWeRNPixqJourZH46k64FFDBrmmXUDT8CdHGGZkEaRhYPrJv+TT9fWLIobL
QbgnWLFCEDFLGe/6OvOK+kUSgUkESYhH+VpQOwUyGkay2nCk8k4tnuUcVHKlY4kg4ILTnYchUH2R
iSXh3pO1B1I/JcbT9f0SeCdflDVporcRk3OPq9IdzUChJz05J82pXZ4WUWP5DyXYrxTKow/qrKqX
RcKAAJOsZ3RW6c489x4jhySeKgCJbj/2XhyRxyBAGrJeEpU1LR8YGBvMOqVbj675xOTT8Mb8pRIt
kLn2leDj4Qfyoi49NHoBs8wCbTpjzAPalqNj0W/Xv5rAy03mNasgHynIsgpG/VTUakAK4shlGWRJ
JiiMNhkjV6HMA3uloVGnWGd90Qc2bIeGzifdxbCsS72BqSr71mN8oAFogB+ZiGHy0IEIKvFDr92L
SABFS+ayShH1PQgN0Suxh+e8nVFM606k24IVi84HHpswJO0wjgxrN7rhK9ArjMT0YdjP3ycXHVtP
PYkCXLQurqAB31QvpzKOh0F7IdbDkp9svBhcdxdBEjG5K1+ldwZpIwAytebQdLfRImjKieKahx8Y
nVU2Mpt1/vmQU0O2HAOLZ/Y8ScQUvYIo42EIS02gVZWyfnMGdUTI5s43oY/ba+WaGDxdjmEJmrrS
a24SwYOVIO/zs6dRWEL9gWHCwBAjESDt8DxhmZ/M9LlOFO/6NxMtUvtviMvgqpETNsAhkX/q7N7G
BXWwbvtUsCThp+NSiS3FdmJJSCXWHXq2wbTXvjI0jOFWu0yImt3uPfzK/7y08v8j7cp249aB7BcJ
kERqe9Xa3W6vsRPnvghxFu37rq+fQ2cmlhmliUmAi9wHAV0mWawq1nIOeMDTKmOhwaS3o9Nn8jWZ
Kr8fwCO+DPOZrF8i1TxGZXa8vJkiV8CzLFO17SRTwi1TbrWvySH3wUhzJgy1zocrEPYoCi4135dQ
95pmjDpBk5HyaE73svI9jkRxlkgZOcOBTHi/zOxSp2P7iTZJdZzNzJ8SXXMWjfywqu6vnA4IhjH4
RbXf+BenUAdtFkO/1OUlMDL0dlbKQbEk76/O6v/k/EbCmAJ+F9gWuN7JRwazAq449HPXXvbInDbg
6QQmf984vonj0kJ62VR110A1QBoRyJrpzYnIxu/f5TcR3NsGuHhLXQyAMVz18ZbU8aHRMUqYy4Md
RUZwefv21eJNFmc3TH1syiyHjRoBFKNkj2NxlRTXof40j4JLJVoVZzkyhcxhl8NyxMPaOA2lq6dm
ADRAK9rDWPWVwCD+wVK9rYxduk3Qs0hVqq/soJTb+vzzDnd++4OhJFpCrfjDK+ZNGlv9Rpq80tQa
JXAWhd9nvz8O11AQYCVWYPB2umdGj95eD59Y330kFC5SSXbGG9lVbOAJU1K8oPIgNQYbEyP/qPSc
8WiUIexQhRjcLK/yq0aSx5tyFaJe75vBtz3k4g6lG9U0XrEOqla5K1dhGaj1+jTpSiJyY4Ite01p
bLYsCf9P7ZGd1E/IzVxj0IXxqCVH6SOjva0DKiI1ESyPh4YHCVjZlwBlQuj2zSoelY6giPt4+TqL
ZHCmo+hjtAfq8Jh4/5VV5ij5URXyc4k2j7MZRJ6tuG/griKyPI5GEyjx6l5eh0gE+745n5iudJRj
RIhLctKb61oRNFaIrMNrQnQjAGBL4KWokPdgVOt4WrrhkeUbGE1lHogmO0Sr4YyDOo9qXGnMv6uP
GjmOpmg1Mrbj94fkr5vzig29WY2JN1daM4roMNbum35Z7E4FqIShVDexvBwWTfWb0PoBVJmnXOsE
ZyXSOc44WCU1+ojlWGXj2Zg+1tInTdiZx37j0gI505BkkQHaGhRazeg+lY6zdK0DBUQ3gb+jPKzz
82Xt20UQpBq4+UCIbRKDcha1XTSty3Oon2EcKnJslM9jf69MZ7SIruHzrD6atTtTQa11/zH5JpVP
3uiAhJl7BqXZeYD9Z0M5sVvWXg4+jBCjW7LkxJ4Iw3j38N5k8imWTJ0NKe3R45vFqvbUjEbi6mU2
+yZdVMH6ds9wI4qzTZlqoL+9h55I62wXyd2SqvaSH7X2qsTAsUZF8BKipXFmqunM0lxzBABh9aOx
KrcYT7GkCzzjbvy0WRRnqOSmGOqwA8pvF0ZOGfqj3NuA+rGzGa0TwukL0ZLY980978CuS3oL6Qbp
MHia3wWUujrwYxWnd0CCgeHp7EWUFxMdG2e8THmoompiKb82txNcv1px6hqsQeWpoA4dO0H2YTdO
3Owod/embkgiOYGxXIdTE0Z2PKh2Ox/qUDQyw2zGbzZlI4gtfLOZtaIZNCINdbUk/wBf8MHqI3Rx
VH7ZpS95u57nRvbzKvMExoXp3SW5nC3LE0IHifWVTpqNOX7UEA+Jlzn6uTWd6Zx7idt8EohkV+uC
SD7hMkxGPWqMv5jkjgmc8sqhn1PYT5v12aNdSWRVdh3e29byKRcrq4qIJlhi2PygGKuqOyrQkv2K
5UYEZ00q0tdUD/HsWzAddodRZUzLOI1kV197b/XMA2YvnOIq+qvAZCOWMypKBJJ6TYIjaia1svOr
tMKEyeXTElw4fsIjr5JqnBWANtPBcEiieqEcXfdxfRVWimOltZN2kcA0C+wKn2ixJqMsJA0AejM5
S7ri9dKncBVZr31TqcsWmgpVVXl1f5v7ZiZVSltWOyBD4eqofpDK0cwfnYrpO0Wwh/t3+5csnh8J
BXOrRzsmSi5H4hen/kACBuAi6s/dt1W/xPC1eQMwv0Mr4ajCdr2WsyRAI7fdVGXQJrOgaXL/iH6J
4ousbUhrioYbeM8cybZScmgpe4QKgVr2rdMvOXzyd6pCTY4ahD6s7SXGfN98MB4wPM6Ss/kTOV7W
dcEG8oapqggqYzrOSdFypyyXcxHPxyQr7yRrergsSrCBvE2q+imXQgNoLVr1OZ4SW0mPIXh1LgsR
rUd971OS2sgbXFGsB9PN6tNoZwPaD/+qUqX9OiN+4CxX0PYrx7hJEYDjguygvITEHtkDVv06PcoH
HclfESfDfoZjI5SLdJZOK/p2RP5mAmqLAqeJVsTGkR4kp3MXV/oOhG0MjpffQezhSX/1wNkIZ4e7
sR2lXCmmMUIrM2U17HLU7HCtD6tV3cjKpxo9/vPiL5FXtqK+QXZgv3vOt61mB74RXBVWmFesi2P0
YUi81K9rjLo2Z4JmCulRSEu+7zjfxHHBj7lWfQyICni16qo3HjPydFk///DGeBPABT007GmaL+gm
ZX2Q1QM56JKdl8DBmE+sCNI0Xoe6fyCQKtpFLuSZtaYHfhGueeOZgQI4MsIINHsQj2ao+BBRR4rg
FvITaatkNkk3oqG0LesAD7lDuSh38WoG81+R7dI3xTS5dPA8A+geIP6IVi31vwyNmHJdiK67YPf4
QaQoG+pokFqgQ1/rAfWaa8NjIB5s5B/5bU9wVgIV5MfTJNRNDY0x36aJrZ86O3eNwu7t1ksqO3ms
XOnYHIRdL/sVl80+ctalyqRRWlgEgrDnhGytG90nQXHMH34SVyt/FfD8ugb8zJqVK/MYs75mU2vQ
uQdANXNwUBG3L2+mwOfwE2tWm+q9PiEdV0nnNH9aieYYRBTcy5dNlMnZjAXxR1gouNLaLev5Sk7y
3QKC+fZaBLMsMh6/kV9kcmbKMbybJANgkHrZvXRTX2nXy1fZTw+ZK7m6QBv3Y+G3c+IMh6Wn5SoR
mN8KSKKVdNeqXlSex3ZhE4ar+fHycQnsBj+ZVA70f3u2VUu2u/Qukr6WlgLP+u2yHMEVszijoVi9
mVEFUynS0NpaHdt1KliJQPH4aaRw0MGgXcPg9uGXWF/tIX3Ki1Wg3aLt4t5CxZoqxVrDLjUrSLLR
f1eoV1PVoSomarnd7yh+Mw8WZx76KcpIPiHQzj4yqNDx01jY6mT3hg3cuCOzhMOnBiMxgEx8uXxW
okWynd4EAKirF7RWmcNUgmE+6eRhypwkvb8sRaQR7K/YSAFM7zQ0Zoocqnyo0qs8/zd7Z3E2omuW
qIty6ENJzDMpFQfgbkEeVyJHL1oHF14spVKivwjOAwDpoHxLfdMN74BQ84EN6ab3odN//reN4wyE
WSaTHOcg8yi74zDJNrpxBFq+P4DzS/eAXv7+bDAIQKcETBfApmG4NAzeAe4QSRNn8QnamPLTBBwL
6ZBei3zx5d1Ued7xZAqLDIkAxPnqMQYATjT8+JfdU2X1/dKGel1WNCbi/Zrqy+dC1cg5ikzR3Jpo
GZydsIbFKjsJtOyWKZ3VuXpY2lrgJy7fUpVnT0hzo4qKCvcHOJxQPzsjQKxrPpemKLO1XzjaaANn
D2R1jmYjfEWjKftTcQPSvwCI0FmMJCz5mPl/1QywkcdZhjKmfdhM0L4kcZRHyfAXTC2Nj5f14LK7
UGXOPEip+r8MlKb1IZWu6vqmnA7/JoKzDDM0QAMYIyIuMtlactRHuxpFnDuidXDWALi949wZYN/W
WunW7ECWtKrnLtcF1lSg0Hz1eKrHivYMUyyX/SW5qkKBURMsg68UR8m8JEoLay2vJzSMNeG1rIjI
MkUyuKsvNxbRsVmDOzdHy7Sr4TGdBFV2waV8jfk3Tq1PqJYnErLOxlwS+GbLHpMxtc1W9ltZBFkq
EsbObCMsrOc6VVrEVOlgLU4715oto2E4y25yuRM+aJki/TktoPLlY6S2o7VPoM2ygf6B5hShtbX6
WrqRR48MkSI+WPesxTVxjbtBNCIgiMPV12hps9ZhnhYpahGH58cVEN+vhEvxj8FH/vYLUjBOei3K
04m0hTMQSWwA7pQVRJvkuii+mOaRGKK2U5EMzkKo8Wz16PGbXLP7b2n+U6cf+l9B1bwZ09cc12bj
SI/CkmVCSUrljpaFHWlnWVRsESgiP3pcyU0K+naoxtI9aHVr9+bsYKRACkWlx13G57fcA1Lq71Xe
0qOkTBlLfP919U3PvC50G9kcdz6EB6Acm98atzkrXnoSomxdThKrKmc8mpE2xcpwFTRbPbE0cfUf
1cBDq35VPPUwj55otE9gcV+ZyDYHB4KvbDIL1I57sODZtZp+LwvD+ScPpXIWxAAfaLWOiPTH6lhi
VCoHRJQgzGcqfMFs8IORBqnXqEoxnqErqx2R9mYpb2Ppu6ScKHlax1aQNt3bNUChWVTXdUUFE8h7
BQF9hbm2GIUHBchNl78Q/W8m+UEwZ4L5WzYt/J8TUM907WtUw7p88qOlO0x97uWr5V0+mb0rtRXD
qZvaZL01KwBYU3IAd84y1dH6gfazylK021mlpWAccs8SbeVxASsJgY4BbHeED/0Zb1qluksWQWJ5
d0m6qiuUoBSmEW7nQrMe0Z7AsDyk1Z8mktmYzXAUdbhT0uEvFFvbyOIUO9aLCLNyIwxr/wCg6lg+
5iJQq11N24jgNA3Dy0OqLDCsPT2XYD2KRxFU5+6ZvEmg3CtMMjNjVKoQpju8TpZTrD7moyBe2fWr
m43iKXPCNTEbq7c61/gweYbfXUs3mZNVNiYhHNWun3In+XRZs3c7jbYiOdVurQKUWRIAVuk9jh8z
7pWjPxoB8ZLbv3lNbkVxWj3UXat3i4U0ctzaNGy/pkX5cnk5AjXgIdcLC8vpOzzDSH9KhxtLNNWz
myberoFpycYPDOOsKVIOG83e4uD+86PvGfAwgIPBpltXzZlEwZZI79hF3kiU1hJEWjpbEvGIeQir
a0kEHbRvC3T0dasWiDT5tOMqAcihD1FZ6y1Ysy9G+0AtXxoe//9no1MF/6EdGFEOF15liyV1BpEw
nDUiG01JEnpl3RYfL0vZfR9vxXCWgCikmQYLnnq9nf3kkJ1MYjfPbGgvPeWBEDdB3ds8nZqaQnQd
bPF8KJIXmU6yGOeTfIwf9RPwg08MJZbBRaAfxAXdWzA71ZHeMqCP5Vg6kZsjVS1GH9jTfd0EECGh
skbBUfleUdDhGVJawKLL0qcyB6l8+0GwtczE8dHDRgL/7OyydYwlNexcSVEDWbacOKFoohjuogh9
PLLhhuXg0Uy/o7FovGjvvbMVzbmrSgPZbEfQ3p4eo4NyYIQ41P+7QZitGM4apt3caSlBvaRXdRvW
qcpTJxFGr4KT4t+lcRzKsPQrGrEtuz2WfupLjnKvpqhxKU5rj2ijQ0Pi5cPblQlMXRO9L7qlvV6b
jRnpezQBRy3UNO8b1K/vVF3UN7dnqPSNBM68K7VRJCRHJbIrXSV71lagwn69vAiRCLbIzSJIVWJ1
bYQRjv4QZS+ARSTL82URe/tkgCBSI6oBgATKaYDazHG7RFC0LKmP3WxcGVXjXRaxF4RvRXCraFSl
LEmEWMUKvyj0hUYf5OLLYD4p5h3wjQTC9i7OVhjb0s2W5WoN1gf6yiTFkF8Zxxn11YMoS7h3Mlsx
nJca5GFSdYwSu7n1NA53RvYhE5F27/peQ5V13VIUQ8fD8/1SYskyp5HBAbOpTeqQw/wyouUEKLZO
c5v4miDJttvht5XHGdSOxq1mKsg5sBZ9BvuDwa6H9QrVl6PiTMc+kO5CUUlrV/02a+Sc5Jgt9axW
Jvh2M/I5Udb/rL4SrEskgnOQ+povCm3RMZykR3N6TGXBdO2uKrwtgR/RJ1IrpUkBooBx+bZEg6OX
aNf5fPkK7TndzdHwXeN41OQZmZEEb6qbfgbP6cEqvkki6Kndi7pZCWcLyoQscVji+UqyOvXbWSaP
yYpSDxA/tcM0Nf/NfU3sPKz+htjUUA2NAl0VTzO+bJ/C0+XDOmHuX30sAV2SRr5FBGqwG/lvhPBR
X6r2eV4yyoPJmTym3vrn5KiCHTly6d90kGxlce7boKQyJoLQf/RNUGYnp2UCPftPQGjrqIpi5v2D
+7V/fPUZeZo8ogzUGyJbR81Kxe6j5AYFToBeG33jRVbfOK22iJBZmUngI6TtOjkfmM5lJmFCFAmP
+fZjOdhFgxGrxNasj5f1/w+26W2FnA9ZBloA8BPBnoSWe9CO4+nWYYq9t83b1HSse9UHw8m1qPi0
azo0RbNU0wRRG3/tinIEGkyFvqbIyHsnLRcLFzATFttFYjhDPwL4mBoyenHQnbA46xkxfI0OIDBb
+uspPmR+6Ij6cUQiOaM4AFpZmitoTFa2/8noA41K0fjdrs162zy+abLuuiTMaySRwobYVWld99Qw
nCpuv6SFsDVi9xlkbKRxCjIUVrR2rCmHOUvWN2hY0I4Rc6AgqrhFTeSyQu4a/Y04LswwrNiKqQZf
qWSAt00caYLhr2PnshTBKfFj8dNQVDrRsKi86q+MxHKkLn26LGL3Bm8Wwjl9ahT5HMLAu1L3TLvb
ULlW6gAxpzMLKXv2LfBGFufsUX7Ux67CJY6PzCpGp9DvzsjzOGJ+TdH5cPotdasBz4XzSfTqBciw
qWO2kbdkWXB5+wQnxHc+yioJx4wiQjfiByAaFZFAz/aDwLc94zO+Jsn7cg0h4P+CsipAA7A/uN0x
w2izyC4ILi3f+tgpwxiaJpuFUE6q9kFOAlLfTfLL5V0TnA7f8hiXRTGrE+zqpIHc6KXSPLI+XxYh
Ohj2ffMOkNIFNNkUVwe4utHwqAyCiGx3CaZmYTRFZekHzvOpSdRmsoweiwGcYWGbflJBqaiNskC/
du2aKSOLg6y/Zaj8gSjzYM1TjSzS4DCInw7tMFkQohtVdUFlIahf7C0KD2YkU9ANpxI+ZaU3o7bE
69y5eRxY2mpPYZD3leBlvqdiWyHc1RytUEnZhrqdWpzG5nNXx342AV8qEhyRQBAf8Oly25JuxNYB
UNUe4etWDNSt7ROaIrzLyrZnRNnYKgaCVVO2eCSrztRomNUzi1+vG/R56Q9j9jzMlo1Jz79wCSaV
EZGgPckihNPrVQOnbxqCUiUyXUm/b0QAbbubtvl99n1zb+REiso0hApow+JE09GYb03rRRGRQ+5q
2kYM53bCEfGpqenENVD1WSz1iPkyZ1KHj5cPRiCGnxdqRwuQvTkORpKHc0/uUvCq18YoeAHu2ZrN
mfBgnkkzjEtJUUjPWuWukOIvq1QJyle7teetDG7DpnhJMQ+KlbD4JrrBuNBN48QuWv1s/esEwAuG
CBQ6okEQ0QZyLtuM56qaI6hbTVwCnIYyoKJWTHbf+TfEdmWcPcjTIbOWYYLRQaqzCyyPBGimFmL+
7N7RN43jsTrRTZFZMRBRAEl1qLrMbtevZZOjPdzPe8HomEAf+NGxZYgUsx2waZZ5Wpr7ybj/J63m
UdB1GhPGgYXWm8STjcYl3UcipHLY9zybDeM8XN4D0ypXxg4TAjKI5xQ7OTH68J88H8JWd5ZbuKAF
PAynrtbVFKl9B8amObEpAvjMofaYYw4fnBhCIkKBXvMwnFaWz50e4oEe6eP5aNbPgzIFl09JpAWc
Je3kMCkHzDy4AxAh9M48o/3XuyxCYKw1zig0M5XiBHM+QIu3luMKrmrHGtT2GCem6Q5kSgWuW7Qk
zhokRpRZeog8TTx9UOhtJwvyJgJTwAMyICo0VZATwxTIsaOPT5HmFvVj3F2VWWhnzzMRyHut4FzQ
Oj53V7ZG3WQqdJwGPYhlkp9lFrxHRPni/dtkmIZKLIUqhI/j9ZrkyxKbIGMN2DQfmA0XPEyvf9o6
wrBD3Mu6sftyMDcS2Y3bePIsTJM8JLCr9dfJKW5qH+N6wIBcbMb9WtxGrhAOefcObyRyFkOPhy6R
W0j8+QZv8FIhNwzFLfPzaxFMwu6IwnZ9TFk365NrlBS05dVi9Ef9Xnbyu58klSDR0K5HT3YzNzPt
v7NUSAdpKOkaFoom7+WaVOl0NFf/XCVrT2esWBp8lnywXGG/ArtS7zXU1Aw8I2WKPJuMwPy9tJBi
SCaRVDQCxqCj0PwEs9XgAHX7Q+pbXvqxORffMjdyC6TC/t+h5nvRzIZuNrjRJ01fEiT3EuNqbQJT
Owg09Hcj/F4At5ORYWkJ2JB6V/ugHdX77gv1Ig8RjY6JT9OezmNQBuSbQChTwt82VFUtvNpQwEE/
0PtVoc2XNrkGmgOmpLoDMnKIHPzsCLDBQ+Rqj5fl/R52YI0bcdwmyuUKhJIkG8Ao5RbkNta/EHRh
z9rjSkXNYTtJ0veyuP3s41SShhVtqo1XH9kwSCcdQj+/0f3EZTAXJLXjIxqCL69whzjivVjOC8V9
Py8G6xVU70d3dbUr8qkKyCF0E6f35nsFKUwVM8qtm/igyD3oD5fl72rRZoc5pyRnnUYA0TqAoPNr
Wn7Le78cBQEX04nfdcYyLEYpic5bLkQF4DolRsi6rfRbNffpIKhN/GELfwngYW1lpZkwL48spXxi
mPn6YpefEy/2G3fxRwf9rHjuY4HnngEs3kT+IDjDHffEzvDtD+A2MZk6g3UWIl0CUEfWiRUFJnCY
ASLpRL7INf0etrwXxm2nshh60oyF5lZyPdpSR4NwKN2YZvdFYgqiMNHKfkM8qAlQEKWFDZSzsg/r
1lWPnfsTeEzE/ihYGY95oMppZWoA73HbobtNkILOZNy3OJ5HOy8SwTNjp33u3T7yeLfqtOpqRYFC
1nnVF0ZsmT1lznx67akIynvJFXUF7xuzX1rCp/SXLNfHwgR+dkq/R11p58NTXt8YFRq7RcC3+7f6
TRRnpqMwbBvao/gNRmi3AqB0RLWzPqmCzlOhenD2uW37aZDw/kRchtenM3y3bvTHyWfgJVNvZy+X
bZVIPzgLrUt516J+ipRUmjpGCyK+tAGLQmdHmKG6LGon/nuvHZxZXoG+ERYResajqPRh2AK0f6Aj
VfG76YXOsqdaNRDQY1dacAn7ZLmi+XJee9FBCrWUMy1Ig/VNUeMkJwew/0D+i0AmHruWM/mvaEgv
IvOy06L2fuWcfUnKqCCrgjlZGkyeZKM1zV+PzXX2nbqjl6P5KINjCp9zT76y3JY5JcCjA3BeeF8E
x81XB/qpWjWjTDEFStdA6lN3pcimm6vflf//hNq7NfPvi0UtQhDvYZfxiA6mNgqyEFMBY34UaJXA
BPD56DzO835lrrBFS2h9XF3FToHlqLudjxgYLX8MAxgsoCJtZlpywQXzJQM6q2Mlo7UH2Yjspj82
oFpJnsYI8FMExV/mpxI39LJPo2LHgjZlgfc3OVOUU0XtMhUtUpZ2mCd0AZaGJ9jV/aD0l7Xj4RHa
pFWbUgXvKEM9ga4Giuyw8aIIbdDLoZVsETO3aDs5Q6RO+tQMFhxVn9VO3Gn2Op7GubTlGqOV1otU
iJAZRGaAR00ogY8JMBQssX5eXgmPYrRPOvnVT0y0+DS8iN4vAhfCVzOKeR0GzcK5KcrNqj4p7UdT
NM+7dxtM9M6ZxKKqQvm3YCqDsE9LYGMX5TRGT1F8kMavXXFeK0l0AfZWsxXFG7VBMUGqSlFOv+7P
5qk6jS8QAk4lkOPM18NLfC0dRf5+T/M3Mn9j4ynBxaM0DdqOig+5dF5EbPSCNfFJP5omKNMlI2Dr
lNMyHvTpqhehYItEsO+bR2yu0z7OGtirUCndub3NFuLKsSA7LxLC3aaWqCD2NVBtpl1qq+rkyG1A
FRHdx26ssj0OzqNboUzMKcJ2tUT3zJIEYa4coiKzG2MNDL2w40S6KavITQvFKZYf2ayKQs49j7b9
EzhnriEC61IJw3Y0aL4Qd3iKAh0JJfDds8ZEZv3bJ3BeieLqnUSdqW3lctpfxnkaGyMb2wgYHoXk
ASFNCvrAEPg3wUnyCUGSdGiVtdAkVqfnOXw0tRRAG98uW3vBreK7ilZS6bMxoR5ZYpp5veuE3Jt7
3mSzWXw5UktkfVBKPMhb17qtj8TN7ufDgJpxaBsfE+FzTnQ4PK1O0dSFsYQTe2IxPqnx0PnNkQGv
i+zRbky7XRnnitO1XqR1AsdB70u3qge6tW8qxh1c2Hik36B4SHFcPqydphVonqKqmmaaGFXlexPL
2lJWKAQKboBhM3zkwYidgPjTJ6Dq1kVT4mT37DbiuDsuo3evmyjyxJio1x/HyuhutRXoOEggy95o
6NFRX+bxe1Et4xG01IuTtqAgLVpSB4qmxR7a3avGBnbc/AxQ0M4pLLW+IW2RB3VcAdJiaqzQTQEg
3tuABx7TqypLdXeN+kq30Uav0xtTRkN7Ymbt5yyUosYm89CAzzuUMXtaV92NPoezl1jZ+G0gtJpE
+63uBHrb/eYsjF4WAF9gJC5Sj0nvGsMCo02AimWD6/dYB6IhrX2V2mw4Z1l0oy3ScQJPB5o1X58n
qZsFFmpP2gkq7ItaQ9nP8XHsZnl8U0ItxVIvxYgY2vDUzQdZ+p6jP31o7Cl71otAFdXzRevjsY/0
OVkqcOr9HB1mT9zIS65bj7DGQuSNRRNjuwb0bTv5VtSWGuasoafMpfFRg5JhqrfHbPS/XUqL3aKN
VyezOajNihfe5Bh2CMKryGsPGqb45Cuhguy6vM2KOJvTz5lakxnWTbNjsI6CqYyVGQAAqbuqBUIj
NLBBK6MPQp/HmoR/UxWwwhuKgX9R0n2/yEw1h0wpYHnUgF2E+TCeqiNrlxM/VHe18k0Ur5UphtXS
VabMvZqnLjCPLANS+CLvuuv5NmLY3d8cm6bRAsQjyDKu9e1QXxeieHI3j2puBHBbtpZGPag6BPT+
jHQf3v7YtgI1mtg1nNYrno3r5sgmFzPbzOzwoTkIFHPXfP/6AyiPIGSh6jYN7LbVXzXMOhUoaLRX
5iMrm1duev8XZUV4p408XjkxKslCCYw5HdXcJkhuWo51rZ16p78Wq8nl88PY3fvzW+N2IAbzhX1/
stLHURfUY3eNx2Y1XBy95gRUvzFIIgDyjgkA9WqQySkh04fLpyRaBu9jrSJr6hQmPxn0oM9KT4kU
QRy5azQ2K+G8GC1Ka8kphk5yA8zxuq+DTMBErCx/ubwU0Y5x3qurinTVRpy/lPxXrPdy2NuhJgj6
Bdv1Gv5tbi24sddyXjDoRknqaP10qIr14fIyRCKYKdyIiPNSopOJeyuN6TWqnU/ETILLIlS25X82
p0javJcha82YKhauZvUjeaD/YS6X8dL7yESCKxvwznZpR+fZMdFxUiOZNJ6SIxu1ogcEVUKmNYF+
vHrtzYINS89aic4ATgJABVBggVosA2TR7Kwbko8CqyTaXfZ9I2wyRoDBgsAN4yGBZHwm0o/LWyta
DGcWkHZURi1Bb1rTfdXG+KDn40ma45ul1/3LknazSBt7xyPxSKFmtoqMBHp57s+KOwTKS4V0bnZs
QD9WfZiuRMnk/fj/7SbzVC9Wq83rwphxaJDfFSBVp6AHqW/Y2JDoeSO4zK/AeJtzytZYScMSl3kp
g6U665i/SwQdvrs14u0GcgZj1bUqGQg2ULkFYtcP1kogOV/VryMUn/q9E59C7/KZCbSPx+dZMJVR
aYzm1cwOxGJsZ//2+5ztAMhCLmGwHlVvpXamqnElYgh2TXAw/Mx7uZAOpIfwe2U02HHeOEZ4kxmr
fXkhOz2ezJmDONIwMPVp8LzFUtJ0qcWcxuiPUK4Vb3e8f9zMkY8jLJQSsN67RIh494dL9SaX04mM
GqtpVehfnf34TsegaeiWn8ID4F8Q3LZPkStEEdjXiV8S+TRLBac1ZGx2v1g+Z+Ohzg3BXu6f2JsA
TilKvQQSmoytBAg1Ca+U9Qj+ysvHxXbld3/yJoLzJ6Eymm3eYVQiPfbH5JQECyaN5YPw/cF+53c5
aDQiOlIfaMt/b72zoqm6KIR+15VdHts75YDO7+/SAgyOyl0OvQh4fn/rfskj7PvGClVKQqk5IGNq
ytfJeC2n51x6uLx1IhFcdBTJummFFYpVQ1IEoKwMhli+jVbq/JMYHl6mjaexiU3s3Nobt32endLC
9BNTdy+L2Xd/vzaMbzJXoiQvFtJSt6Jzbhd6e7+MxcfcQByhqCIHyGLTC9rAUz7XC2napUUGbEal
CD3g1+NhPURP/QkZdDAtSpI9HEwnD4Rtb4Iz4zlTSykc4wm8mK6Zu+R50ewar5vUNd1ZDpTWLm/Y
yzS8ESW9RWI5VdGBBLs2JpqnZsmV1Rttdhr9/vL57XQSMrv76wANzv4BPU7tE1Tj3T7ytGflmRWp
54P0ZTwZ99RlzNLko3oQ7qh8+Sj56jAKBLUcWuhEI+NVW9tLrILF4iZSgO7WBSBBsJXwo2yJxm/2
zdavxfKF4qg1kpRSzF6lR0Zo9RNZRBWarX0L/yaGs46geJs1jT2Ep/pGal7MXtAyJdALvh4ctV1a
xwT3oDYkJzFLb0RSdpoX+7JuiJbBvm+MYQyEmURhRn4kZxo/VbpgdES0DPZ98/tLJmlywyY8C3oq
mufUcpZFxJGynwJ8028+ha2lWkkbRoCFDG5rI4px09tcxoSxclo/9g6yIb1g20RKxr2wQ7VVMP0L
1f6ZT8oCJeiO6kGELCM6Hc44mJmUaTVDXY+W2Ynkym8zUSAhEsHZhnVJNJSdIMKQTpn1HYj8gq0S
COBTb0vShWO4MAHjqTNewuTxsgb/IeL/dRP5BHA1q+rcjxBQgF0ILIelr/mZV+DVNC5oLQTb8S1r
nbgs9TWqv+Cn+DxwnEfDGDMqcVShzvq94sun/C5+fW1Mn0mgBbPXuKuDuX1f/fR3eaS3JXMhUzH3
4YhJVgxnqtEprohfymihGETvtT8Ezm9y2Nlub29ilZi8wO1tvKRw+2N2Cl3lITuzaSwUiJy/wZ15
56oszl4kUThpNTOrWQ2YDOmxtCLUZoT5dYFZsljIs1kY2tTCsgU0C+5vfVRiO/bpMfGKoPaMwPSr
Y+ODcit1L+vMfn37zU5ZnNWY+hVdWysWNzldbquecjA8sP88Y1wBFNKi0xOtkTMe5dBOUmFAWpd7
ICA0pauwEzgpkeW1OOtRtCk4TxY8HDV78lSQe6WudcNAfFS/9PInEbDd5SX9hpwvdWhCMCN4K2X+
1HTUTrLzkooqdCIh3NOqmRa9C2Okrmq5/9BZkkvm/CEXskUKtOE3rPxVB1tkyZLNP5mgYj9NH9Hm
EFRufMrTq0ykD4LDUmXOaozFCiqeEgqha/ZP4oEQc/3Q+Oiz5pQBeJpEIkVbydmPfFpks2J5BaKn
NlUXZwARdhgLPIxICvu+ucx1bK0NXc0JDfJ+pt2N8nFYHi5fXZEIzl5QoymilQBnt2zAAXXQ5Osw
fb4s4vLD5zfI/GTSRqDbpKwh+INVPlf0ZmJUnvkNMnSCd6NQEzjTkBIrNP+HtC9bklNnun0iIhiE
gFugqLHnbrvtG8Ij8zzz9Gep/X+7KZmNjr2vO5osSalUjmtpjM2QcfIRlI8C6lh4K6N71WbZ4HYQ
SdyOBVSZMxQYE0z6mLEAErQhZydWgBt3tf1XUNLLF0Tls/mNTwO/JNA5VjqVna+fkbq4mTzqYX5Y
WJ4S6MVbcnWhenlOmx5d3IjA6x3dGyjmW+CRAU52cdTgAag2w7AQ9ooyC/TvvofKZ/pjXetCQCaw
ER9/n3vFPpQxEWbs8510FCoLu6NbwjirkaUmJUmJJXbFD/T/Ufp9W+//JQH9PycDXYbX13cecgQ7
A5rwzBt6yr3sJrpY+xY1iv+PMRDRYjhT4TedNCQTLlntsuGo59mWdgpG+Gr7S72nt7UgmyESx5mN
jJhmlslM66uXBriQpUgVRPrHeRQVuhcHnyDyyeXG1rTPRL3X+kZwedmv3NIAzlo0SjbNPnvkc/8U
pG4yvabSR8X6ua0HoqVwFkI2JS0NJ9BpzgEGEwaiHQB5ZNiknw/bggSHwufrx6Ad4gQAucj6jruy
Cs6F2QqiXsGO8UD6YEeSA7he8M+zn+Hc2DVySql21rMv20sRZHZ+w83Xom7saMbqigcQyCNjloDF
G9MHHvmudvbkMlRDyx1EeGyCs+JTtvpo5lXImnzo8NmsLlUig5T0r2oS/5gFHj1/AOZEmlHcHTm7
TazvrIkr/cuKxLsQzh7Ic9MpZc3SHx4sqQsmxMf8CdwbTnEBBfqtegC9tSOVdvEfdZAzDGadUUVq
kIPu1dCNR3/Xm6kgfS8I3lSVsw3N1KF63mED529osdlFpwQMU4NX7npEb4nXnEXe+arWEw38AFQn
GuEjfTMu+imYIbAPb5P0a9Kc1PF+NEWDP6v3dyGG88/HTinyLsWZaeMTCQ5SJQhqRN/nDNHUzFIZ
TiHj9Jgfur4czl0JtKjtm7t6g/5ZBPCvrh+9Po6bqI6wV2Zyb4YvYXiYu4dtESsEu/CEFjI4BZAx
lafnFmDAey99zr4UtwBXemCj+b4rfyJ21zlski5xTd8dzqLhhPVi30I692pMaRvTuYJpQre4E4GR
XspsNJW15S5y+p0GBJQIuJRApX9MRXCb24qo86wsc6b4QK5mYIpZkXt1OT33w/CYZEru+W0togZf
96bfV8o/KFVTgsyNFbC0st4BDH1vysm+ToFRqXWXTE9etaB/TOvH2cy8oRi+GC11BzUWMdhv663O
PzpSarZZPMAo94lu68arYvw5oc6VQvFl4qZUaI+OPfR2tqcJHGV+5jWJSGvVNW9jsZucv6nNmG1r
JOwmwLSDR8JwWRI7Iy5gYE75Lh92ojqFaN/Y3xc+vKRaVR2+kV8Xj4b80FCRkyZUEO6yyyNrD2Dj
E7+8zmhHYns8g1DnjnrlfhwcUYlTtCTuedHNvAWMJzqaynHeAxTWjVvZ27YugjvGvy7Ej4Yq1FmZ
JXiUtGOppHZsOH/XOLXQBs6KSGNTWiikMuayXaR+HP2f28tg//+bb7v4PmfsiT9L88waKsv5PkIi
l1o20b4b3ScT2U6RbguORWNB8kLTApRRDaJDtfW5+DxLEcQJOZzY67exII17HSNLVvM6hxvNzG77
rBzqc++wZmjwgH7c3ju2N1ui2E1eLKevZcnUYhgcFtP/r9ImBrYSvWNvIwULOY2Rhn6pojLLgJoA
/oP+5BAUUWzIFgMRKLzoTogHRbbF3d6iE+Nsw4jqJSbcscRIPRXDg6L9jZP7rn58L0ITBLVFWYBo
xL2jSPDj48Hrsj8nC7gy3BpnD0zgyEgSOuTcRt5pQN/NBe6syMJpnKvR0wLBFGt8zl/NG3PPunok
x2Ij0IzVIXDnT9uqJzoXzixE5aC0c8/cp+kuHpFbjAQCBOaNZ7qiWkDDKZChc5l1GwaBO6HIi97n
3ZzUx+21iDaPZyJSMM1mGmwxzY6xR2R7cm+9sEbNfIfOe0dI7LCeeX7XOr5vRFHmoEqZQMw4YySk
ckCre2zeptXBuP03Pc8LYZyVaNse7zkrepj9Y2g8E/m26n5s76DAmeaxSsuol4HeDpvXx81H6ps3
05w/yn0i0AmRGM4YxEVuEMIgV0v6zeoju5xeuuKv4gKwq4GUyFRwa69tamE1RBkDHA0YJWxjfrSk
SzN9+OPtooqmqwD0ZLBLBueOYFaqU5IMuh1mn/X8mDbfhkZg11ae1SsRnD0IusQY/Ik5cUFuj/0+
xbCoke3AVT+WH7Jqv72gNYVeiuMnoUtJixNArrBYQ7rDPbIbQEcqj+2OeP2LyF9cUYOlML7e7DeB
lVTsiKLAk7tdobrh+OdacCWC0zSak7pXc4DvSnM3uWY2xuhrllRXGmkiShOsOAxXsjiNq3wwoUfa
W5w27Ibb6ETQFo4p9pN8ELKcCtSCLxcOZRrm8YwbhJgUDByNk94Zt9m++sFKhsXRelB24Ul6br4C
VGZbRVYejMUqTZ5zuymspGsyRo4wGruokA5W0uz+mwjO8xqU0tesEJADRRP/aLPSGYEwJlgGuzec
y3W1DM6YYj4eRbwY+evRP/nTXlNVGwBxjdbtSaQLZK0l5q+EcZEYkVISzSnsRBxExyrQ7XFQH6w8
dJKg35NAIq6hIsVZR7tIts7N5FPBL9i+aSaPDZdYJGwrlkKY48KWTDuqXov2sH1qKw/91SI5Y5jn
eW1WDOh+LJ614POELIWq3FrFy7aYFdJ380oO54KF/qSbTQE5UuLJTn80nnpX3iU7H+3P4+TkX2J0
LjkE7SLUsEVNhgIDafJcYpKuWRn1kdMaALIng3Qe/tkuP1usZHQv6ugV3TXOopDY7EGZ3GKehpJ7
fSxP8fxlezdFimFdv5LDlCWgr0f6tAxudczpWsgCft4WsZZaXx4YX0ecKyuvkhFJJFw2N/1knEOA
EZO7wUXVcie5aBwH85uIlFKwdXw9EcUcMx8MpOzmbh9O3/vk+/aqBNrOVw4bRcmnsYEWzvRQVY/+
fCbNgYZ/7ihdbR1nOEYrUdqcPSlT9hNwfbbavE7dX1T9r4SwrVxEhXqdxEUbADFhHoMnQ+tSG7Ni
t1Ndinr9BMrGp2rbIoza0oegrO3P4D198uPMGWLRbOdaGHC1IM5C4GEio1/BZwJLyq+y7jQ4jGzQ
xBBu9VTJtkjb1iLrK5Gcm5aDe2MaGftl/007Knf50QKIan0OTvQYOdZe2897EAg55c1gi4zE2/3Z
eMr4YSBdaWYixRXqfYX/ZOY5mrCm4kMxlZ8qFWnUiQDhQ3UKvfUUYomaEgXvKJ8hzmu/o8jsEzdQ
HuryEA3wgm/V6axF37YvnEB5+NxwOQT+NMW4cLH+NS6PsvklyJ3/JoLzO+Kk18dirIibBPpZnm0t
lG7aXhd49KInhE/+5rlcA9QNl1r9rD8x0A0W4jfVG9CgOGoUqQdfYkzSXkoN2hPwtvidQ4rme11b
bqkMpyQIAFqiRJM9TD9UOlV2aIng6NkDsqGcfPGxoRigBXd355o6uVfGwsvV6pw0/alr2lcwsuNX
tXvA4guO8l8eHZMyzk/EzHwqIOhJ2mcyAKLxUu8UNzgwB0F/DPb3DA4mPw0fs6/b2rP+4rxL5Mxo
SNuiytn4X1wftOCSzU/b3/8XvXkXwG7Iwk6nUmeaoQ+UKt3u3eYWII778TTufgGp6YLa3fq5vQvj
bKhJ68bAHAfGxS89aKaim/HUHOOTKLxdNx/vYji7SaSgJtrAsPaLvVzmcEwxLpLca+j8EXe3r7/Z
78I4dypUC3QA5bh4za75QICeCnBkmGjwZ3kyuiyDJ+BsuyIkg3W79S6U87AyYhRFxDrEWrKTk1tf
vfxljuAfETxhweireaUzYBIrbpze/9qmN7R4nvtHHf0KRf9jWw9Xj4wAgUHXUBA0+aRHhrR7W2ZF
54YxGR2atV+6Rj8UNLWbQbnUuiSIK9ba0gG+/C6Q28E2oKYmSeD+Hpz6wgYeowOwmJ1yN73KnoxR
psATFeDXXYh3mfzEjamaelNPkAmsRDBCWWls57S6Vef0oE75gfq1auO5vdFJ50y03fW6fpyMxpM0
YVPmqtYufgr3KqUIqmSZYVQ2Y7vXq7tpTu700fZHgf1afygWgtRr+yJnHY3aBoBCfuBf6lR+Sdua
8QHm9tykj/WkAgTUukvVz5VKPm7r1FqLxfKM+SGdjIyGHvusCBbZ9BR+K8DuQd34A/xQHDBuZSwE
LV+9mIvlcva6nIyoKcaGBVeNowArTZuDkwQk3u2lrR4fIKEYbS5aOXgYzFIhVYPeXexqrJ9mfT7m
mIizGu22MUUZqNUXaCFK4w5w0nS51UtsYvOsDk9RL3gTRN/nHiDVsoxiIkimTapu3IdRbtWO3Jix
+jfZisU6uEehnGaqgCiVuLNVHKgs75t6OAL9RuAjiE6Gew6UuR+I0iP2DWTT9mPiVKo3ZgBy6kVt
FOtP92JFnAmjdaVpXcLoKi6Mz67ay/cUwPW6k6GrVRSMrCr2uzC+eygr0qaKGVFzmlzy9EaWTnks
8mGZKv3m1i1kcEYpjoMQmQnsXfJz9mZ3PioHtQTDkPJTw5piIaqrQPX4IaEU0UwK6ku0tsbzDkWX
O98X+eWibeNuT1AWMQWHEVLF2o86rXeq8c3oRGcjWgf7+8KHU0lYAfYbVJdoKPIGVd2pivm8bXBE
IrhbqjRyhqIbMptNfd9YX0KRrRbtE7tWiyUE4QDqFaUC1OcYnLrJB4J5djdqwl6P1euJ+g1VFAsv
HD+L2OfRFNLi/zx4luIufvSH+sCGbFlPc7rPvHQvQuNZa7aCyHepnO0hVhtFA6OAa3bqrf+AgcFz
sw9d6ra7eadiHo14+Sm/ETkcq5u6EMvZIj0PBjQ/YbFxJT2MsfqQTtYxkKynbd0QieHskCn5ma/2
BhLdfWtn+Rcz/1zHgldi3Xeilm4ZCjVNQjghc6BPCUWb869xnIP0cTzkX3uWBcEIqTTYIuKMdYGG
JmuI81SKYt+1RppZ1/pxiwQjyr5wyy7G1+Bk1MDpYaSuTWjnoyPy6v9FJiWMcp3qv4E9SlISqQN7
1gen+kB+EiBMzoGNjifWkVeE6KAwBPd69exMTWPU10Sx+Di+N8oC0NJSgxz+l8AK7Uj+pg+Cctn6
shZCuMtdt7PakxrGA5Z2n2BB4SH0GDsH9YBLVaCFTAgKKloXd+MKU6vjTNYG1yCPwSDbMnCw1FSU
22FK99uDtVgYpyNxJc8pndFxFx8RPoC/Sd9TsA0JC3PMSd6Swyl/EZrJRAbAiTAQUKYVJXCrTVvZ
MaQo0WuyaiLfF8W3QVEMU0GUCjDwJHO6AGPaaWO3PQa2Fe/PDYdKoOcgMgVGMeEOyQhHWlvo7XPb
BoTT07cizG2lzN1tKatZm6UY7pQG05dCoA4AOhG8v9Sp9t2+cDIwVZgusRkblXqWPmnHbalrCrgU
yh0ZmRopAWpw5+bN6ww45hqc4UMqWBr75bxeLITwMboc65JkNCGr8mmeOcg/unL8Jg/jDUnCQx7M
t6Xk7//TunTOR5PHVNJC9LK6slbYkfY9I/dj/mVbxmrgtlwXFzSOljFkNMCJsQmq0psP8mBrNx34
YBibdmd3ziwq3a45OEuRnKMGGIdA81Vmo4j6QwN/rxugIVigFKsZ/aUU9isWbo7RNm0fJ1gYOiGe
8uevwNogdvzRd3unc6kX3waOAyPshpWdfNzeVIFC8pSD7awkhjZBIRPlk0YOo9U7IO8TBFmiXeQs
PTIqZgY0JzT/W8++9pg1oihuNZ+w3EHOZkyt1ABuCzuYX4JDCmoNhPTo041Pogu8miFaSuLMBq37
SsKDicD3Yjyxzi84pQf/aH6PnMadLu3eD2zpefuQVmO6pVDObPQ0aUIzfFMQ2ZnRKlO9MGxAY58e
Ik/U+yWyjL/hYJE+miYT9qMBt/NdiEnT8qt5Hzmzw+AyyO1D81HkgQvUkEcfr5K5LTDm17iy/Dky
Lrp6yvxP25soUEIefzxWx0lRsmh0lSGAQ3P2W+G8LDuGDcPLQ46D0b1ssxoi2D2edrlb/NAP4R0I
BwF+inKEg9QS3LX/L1YX0Q5yNkTJBp8WNVRElY9hjfRleMokEUwPu0ZbC2Q/YmGoinmagKvINEMi
D0bU7bTcjJxIrR5iBqsSDpWzfWgigbzlmLu6slr4ArT4MNWWI38Ywpd5LnZZav2VkTIp7hk1ZOvN
XV2sbezlhGgR0oIdDUdHrYbvJFf+HBUQ33+XwR1SSJVongiiB0IeaiTMg/R1e7/+xVK8S+BOaABQ
uSKFCIhyVXPrKD6AB6+yg0I5BmF2ysLoRHPLjgxQGyraXUPA4jKrnWjUUPgzuHObQT09Sxm0sXZZ
zqZxKrhW6Znh00eeCHCHfexaKy3ZQkzGHEYVQRK35izzx8IfgfRJgLZkjbMjtRcU5FwlFISbv9+x
a0Gc7c/8lPq6jzSuQRQHY3qv/eg7lT8LtOR3M3IthrP2QRtSrejrX/yvLH4YMAhf74Xxg7y9b3yZ
O2u6yM8n0sADBpT3XX8gyKpNFzE+zO+3mC3IQlO8TmSN8lG6pQR1aKH45qra8zCX9tAUNijcQ3Ju
1MD74xtwJYznoU60Kk7SoGTVWNh6gKYBZfu23En7dNd9pLttab8/KtfCOP/QkimyHBiEdwvtYYzu
GtHLL/o+ZzDKoJSnJkMCrA8uc/xqCUHrBUfD+3/1MOlyauDu5NN96r9ILbXLqnbA5m3XkiKw5ish
//V2cWahoGFbBJgXd9UbFCkQcQFj7vALzK4CrYGo6XfFMCgyqFEMCi4kzeQdmTJPwkiVsLihBQI1
6IzH9L6sPsjCVmYW3nAW6EoQF/6AkZaOJc0Y+y6eQafbBycfzCaqmzyJ1rRig65EcUGQXpW+McYD
Ojka0wnSD1rV2tJkCh7DtZOCGEDFqxpjin1js1u8hkorJVbAOCPlE/1ZeqFH3dROb3tgYzG0EUXg
nK048BbkoRUfB6WAzIbTDINaUu8X+f84rxl8so78p3oWoX+s3KgrQexCLBaGFZc+IS3YwoPZLgHN
11eBu20UVuz3lQjumchHEjRzDf7u3muPzb49/Bqo+StNMJGKtAwUrClfe2m7Uh4xLj64kYauloM+
O0UrGANZCblxLAsZnGJrpaXFqDkDhDd1+gvaGxHsjOjQYHe2uxQeWipFvsPqAS1EciYvMSRLMaJ6
cJvoJqlurECQd1yxeFdL4ryFKBviUc2RTa0VxWmK/NTO2dlXMIaWVz/HhgjErd7XxXI4xQZO6CC3
cdK4NfnZ09wu5w6dJ6Kma+FBcWpdh34yGyV2LZhAs6yBzrL9OsR27wS9Xd7KSB40X0X9eCu95tfa
wSn6DFyvpiXQwG73+r9MJ6M8Emn6ujVabCLnERmVYqW1gk2MPgw7jKWfJMyj63trz6gIJVcEr75+
ZhbS7Yb8lue/thG6jlmRqmJtEM1Lpln21DupKSrWrwlRYOpUA5dXoRqn52rRg4ZTiUD8RrR9VCX3
sjnv48kU8CSsqTvWoVkWsfAKUm7rxlFN4ymp4Bz77Z08+M+TCeqRRNtTgFjoJBf4ruur+kccT2wc
Fzq6/aqwcdUisnPrTManQjRuxdSKf21RlLDgSyimSgxu5zqTdKZv0cY1fPN2oG6kvMZdAzIq9YJD
O4ZZ8Od+vwLkNdUyGSCvzu9h1hM9yKoJjrL+ZeowYuyl0p93RltLGfzGgfI3MLtWa9y8eK6TT2Oo
2hkSFdsv09rpIK6jMjWoolKDu7ByVYPJKoTHH6ewDPVLClfPSPbbQta8rqUQTuPaqVIHLe7hofiY
6YrvTXos9O9JmO+25ayk4rBlGmHeiUxUk293wTDLQMkA88NGjMNPjDXDzB3iokbxhRzSPQYMjpWg
G2F1BxcyOYd/SvNIqweEgLl0R6Rj37/koun2tRsL5mMiQ7U1Av7za+sjW21j6AO0TVHsXLc+TFXt
WbmZwwyZt3H2uL2Lq6f1Lo2v69Qx1bQ+hUtu0b1CMjtvv2iqR9PZ3ZYjWBU/4m7Wuj7FBlZVVV8r
tMn2nlEZNvqqx/DD30gyVTiTqqLAtl7vX5/Iej6PsN5RcWvGHword6jxxbQeMiP6KxWEAdeJaqEm
zE+o6VruT3gsWL8gm43DfPtdsfdRQIpvWabDcMv93zxOqgHaP1lFbZbykOcxyJwCXR41t59ruyYv
OUVHUSdw/JgJ5U3sQgjfkxgbSajJU6e5YXMYC8wCCWzE6ou+FMAd0hDMfSTriNKHE6ZMGSdV6AH7
9xSoNuu5SLB121qxkpKCtXjfN95axH6r+WXbIfbcs74o5kOMAZAIZod602H+8yLwtTjOUPhKbORK
jADqHWcB3HZimgwW722dFPcYakEXB1OAwCk8Fh8ClJuDm+Zb58puvAtcKjAWq9ZvsYfs74vgCd5M
UMbhAGORwPNSdMDtYrCKhgKfRXhWvNOsy6WGIQE4Lfv2WN5lTm+HX9B8DtyjwFUFui5aFLNci0U1
YWm0AdP1PItdI5TcVjV2gSoqa68ME15rBPf4trQgWcYUMPog3RmectZv5af5DJLyV0aXrNr5DagS
ULivRcgyqzZ+cWzci9KHVlBO7NiKQQXAQ24b9dcw+ZYogp1cPzdTxdmoGsZ1edKJadTHbEhxq9PL
sCO7Yl+ihwo1Uydxc0eEU7tSNsWGgmCeqrDzJvlt7g4MOyANQJydXvw92Y0AZjYe5aOKfsfZyQ/F
Mca4n387fsKKJcEE9prS4HGmyGsSGaafu3ZdPmQBgLYHl03xSo+0fO46kbe26uAg/YJ4l6JsoPAA
HaWsBVXQRY1rPRWgz3gOWRr9xnD0B2MPqpV5l+7SvYiEfXVlC6GcmmqNrElwrqEssbXPxuxpkMeb
Pm4FpmSl+w01loUcTillPeylUcHi2IgJeu5ATEgKZ/5an1vbfDL2Jbg7ijvL2ImObu1tQxLaMC2K
NI3Je9ozslogli0Rtcq53ZGnBMNI228N++m8TV5K4JTDT8igZjq2sNn1IHPLQDSgeuQgbAwTyeHM
sWHWVS4TpB3lB7p/Qyb/pnmA8/bir+pzatNv0ilzMR93L07pr2oJNd8YiDVL5V/TPO8x9iRhNF+v
1H2lS/usaT8XUyTYyTXLpRloaEc7OYMn5F5RU57iWKoRvWrta5d/KLPKofo3PRIhDaxaLs1ULGoR
w1LBdHX9CACJOlWkDHErQ2BifZgYeHIMZCBZ6kTURLCqgUgvICInJnxH7oplnapiFBoa2KbeaD4A
Lnpb/9a+j/DhbRBAVa23Av/iRQvZfGgsFfi+NN8Nun6hVSewfyIR3BKacmxAjwi3QyfzOSwsx+hq
Qai1pt2LVaiciyhJbUgUtAW4ZdKdxu7JaEp3UkqgARqeXkcunbLHuRVxq6zFKUup6rUiVGYoRWOM
ikvm36vKTQwIM7Qd2RrIENPk6/Y5rV2ipSxOu9vBqqUJYFwYpgIKtdo89PlHpGoO21JW+jmgau/q
wM9FojKHvIIKdZNP88UvMIoW/QAv1HE6os0YyXwTr4j6UZRoX71SeBsJ6gcUtT+ds4IxtczQKoPG
zahnxO58b7SvOj329LsOpBBjeJHop7oKbH8SbOvqu7mUzF3myKw0dchhNcwSYZnuZbsUyAmgcxsL
gI8x/szWiUfHF6X0/mWn35fMuZLaWMqZoWDJ7Te6774YyFSmH2udUbOz/uAKTGydrT0D+2r7iNcV
6V0udxvDCI0fmDZEml6ju64MXNnod0NQedti1i/9uxjuyQbRluYX4CZ3/eQQ+ueGCpKH63fvn+/z
9bqJBHKXsZdZS5OznDWfgqo+SHXkBRrSpKHi/qfl8ImCti+ASJvrtRsb86meZlvJRYixazuGejeS
hgRU2YT34KLUinPZBOFMRM/GeEHmcHsJq3H0QgDhzFVRZqXfd6TGu6We+gvzEAsn/ZgdlV0PjkRR
n5ZgPfx73Kogk2ssiPNToPipd/LYCw5lTZWpaRiGouioBxrcgkg0+LJUw7EYZc+kl3m+G4Vjjmsv
y0IGPwGIIbmxiUCJh1RAfezw1Ct7aS/2kVYPx5AVAAXLBJECHyTUCPgsPVRrt37tdhby4a5RHFLF
IU/Vcb6JWsc0PRHHEbNtvO+5lMndUV1J/SpNYIJ0tGkN6QGZRC+YvVj7uK15a+e0kPPb0DvysVaZ
4Jz6+KWdJzv2AbEhar8VCeFcACg3jcMJB9Umn2vzOQof6/jbf1sHp2/NZHUF6aXaDZXicyHFZ9pb
nhwIk9Xsp/5+LsTSFVmxLI13MK20rIH4hHMZ1Ocyu2TKuS+++QA4pjvdeArVOwW94H0oqD6u3VdD
fpfKPUiW36BlqdcAGeif+vLkW8e/2D2kPmUVpSVkGLiXNsyUwA8llB1BDiy3d5G17/PHbRGrpU1k
O+EsUxlWgY/XUhWtFZS1Bsj7CcwnDEO0+MGGKpRdgqhKEhq5Na2zKLKrFmsdMS3uNa3zgFgRjstN
EPwWl6x6MOrPgkUxteLVAcEGAJ/RnwJ2XW7jKqUpAyPBonpP/am5zUsloUsPXkJ4yFw/s/+CEcRi
0c0/AjlNUEqjpJWPmECVCo+qwK8qZIHpXj2ppQxu48hM0toHpiPIzMPn2R32yhksLvfynQaYLMwq
TYdCNJayclbArkf/g4FYVDZl7voGhPpx2lDZHeLcq0Lte5SUdtZkz9vntfJiaOC/sWRU/2TWpHId
FQBTzTSHDsApLCH5v5aO+CTymVeuK9DfZGROCWJR3eQOqQLXU9xVQCpJq8wxs/om6kQgrCvvw5UI
7owMM+5pa5W9S2UNHT0YDCd+6BUqejWTsBclctcXpGFqDdPvhqVz+9b20pz7StbDY7QnR/4JGLpd
f+5tPOnU7jGjJ97DNY1Q1XeR7Cctgt+gI6QudR0aMWs7IinHfP40W+ZhWyFWtxEwAoQNHqLHjNM7
KTIy2tKqdiXzboQJn7/2TWunmiiVtLoaU5XB6IxmASjG9WrGsgt6hUDxCjQ8dJEdZ7Yi/fkTCK02
VQW1RqRa+IErTbP6OVDRJmc0p0RHyedxNP48XXAlgtO6KO9TtanlwVWSz1S5yK2zfRwr26RjeJcy
5ANApL5ZpsWhAyiynjs0c7hJPz23iuaOUfLS5sFuW8zKqeuYw5QVnAacU77cpyZS86t/0fCRWPMl
N49Gew5Rl6Dln7+sV6K4m1PlVTz4rHdRzt0gBoLDITc/bK9mzT+9ksFdlcLwlbkeURfQnjDhdNTO
wQ/tFhWd7AgQ45viqzijvWJHryRy6lxW6ThG89CANsqwrVd1h3Ex7aIcRttyqE1eyw/NBdU/t78V
c5YzHeOe3CvZ7HAXOgLI+MKIknkATF94zDrD87XENgKy883ZGXsMAabyV8EOr9i/K5mcQZ+TzKx6
AzKNp243u4qtHEAj4ek7fa87rEInSi2uXoSFhnIXTc7Dgvgm1UBRcoit0u3TnZqIapuiVbFTXuyk
bAK8ucxwm01LvUkZNL4e/Df1f+sXXYgo2n7ogAuDVo7iLm7O1DhYvUDEWvva8nD4+lGWjWoyNkif
pxfZAWfFoT8kGD8OD+KuU4HuveXKFssJK6L4w4gOeJ9a382mwcFHeuKGaDfalXOlu1UfVk5Yoi1x
WwOZgv2u9BZcFguZZnT9XB9V04DxuJNYW5E5nGfJA/LNqdWKwo41w5GFDRHrmvEujtN3KaSzmk2w
Wm1xV9b7qXnYXo7o+5x6V5EVyE2G1i+8ZLappt4cSPttEes2/n0JnHKHbYYpror1qNeXuDs3M9hR
g6Osioqyb+MVG0fDxzXRKKt+wprG1b10lx3Ku2lPTsmhsceP+o4+wYu+1x3ydXJbMCWI2iEEqzQ4
vajlpmBtJMAUAAnxCEMP1nKHxHdJ8rq9nf/yyPyzn3xCZwbHd6or2E96Ux67h/mQn0tQ3ezNt0G4
4WMs2dsS103gu0Du5VQDUyrRBIQmBS3EMEPotMFDoKYCKUwNfjs9HVkOBNeoPfP5j3nCdEEtodSt
7jUPgwyHDqwJrZiskv3aLTncQeUtRmdNCVUQAjmNA0BKN7ppPB20OsC36M5/keHT6WJdnGObz2li
GSEsla78jAIM94nmMNeS5FcSuPNpfRIqmgqTlEa2Yd9UYLgqHHpP0VJeXdDkcTpMB5G6rxUjroQy
w7IwwEOVmiTN0JTYvw47A2x7hdP6zvRtdljDMhVWAtg2bR0b5+jUtQGM6qBnD/8Adr/oZDmNp51k
t3akvyCNtq4Wx3k2iSnPZM7YmY2D3QJy3vARBFfU275Y61d5oRu8dQ+sTI4oOliUp18j+MGOfgcG
/AXlXyDjVYdteas2aiGOM/ZwMPQShQ1UNaIXSz82Kmqzs9daifPf5HAWvwqCWapbyFHmyK6yx1S6
NZQnY3jeFrNql96Xw8MygHE71oB/jadYexyjHQ1e2nS3LWL1eVyI4IxFCKcinCY49Eq4L+Z7nwgK
NOvfpywVgiSCzpNRF5FRom0PCjBbd6b/MxGlWVa9Ff39+9wtNQE9GMyTCtPQZj+arjn3oQlNHgB8
Q+KDXP1NGyJuzrtA7prG6RAmeoD+zdabPXmHwa2H6MXApLvmdE/TmQgK8/9iht7lcTfVjCrwPEV4
NUaw+6m7GDx3O3AInRilmCHZ/ae/0Yd3cdyFbSS5xXwXNDsnLyTYd/Pj9vfXVfr9+9wNDS36f1Zu
TC/ReIrTQy66NavvrIH2DyT3FHSAcCohGTXc5Q59lPHRP/0ahiXAdRBl3lZXshDDKUKI7nIZ1JFo
Wp9v1SZz5H5fiFFhRVK44x81tBqGLKj/NSeYuop+A4LPF2pjcMfJ3K61x9jF9P72Ma0b7sXqOD1I
cs2f27dByDfq8NT1C8/Eewu77U0g9HgR9uatWoqFRE4zlNnP+qyGpWC9+f3zfDCPLVJ+465z4wNY
ol0RkMlbO8hvL+5CImfFI83IZFpBURiF+OyiEho8Fbes+yq4yfTbaI/SyyXzegR3iLtjp4s+mYLr
LThe3sJbg5IVEvsJmnLJpw+J8UEhopLYetiAeUjUWwwMD8nczuYVDft6hENIPxdn4Hv2jAzqIQYj
ReeVGOEujtFx+s5YdFQMYolA69aX+C6d2+VKMXop1CYk2Prge5tlt0bdffRTUeJ49el/XyQf/k9j
YujtwMJW5PTM/EvdvegY3I11gRe/+uCYsmZgWgCzbPwoUV4EgTkGPbz4rvbm2bJB1nOJ68QZjOke
mZSv2xdx1ZgtxHH3vx76pNIpS38l6W1njecYYWVFVbuaQS1ixSclrL3cGgVVwLXCjI409T/L5HQG
rGFzQLWW3Ub05aKA1lAGMZTgTqheAZIvz7r/f6RdV2/dONP+RQIkUaKkW7VT3EtiOzeCncTqvevX
fw+938YyrT1813uxyAIGNGfIaZzyjEhSNi3AiiYnKShzlFWzoAky7c87wJ8MAmXb6vJZM/VpRmEs
gqrOQYCZGOUcGBPfTFf6PvqKA1g8P8LO0fYLw6kfaHIB1mhpbRsMkJdFvgzj69QQ1AUFh8a3Vc5W
qEhEBU+TirHuHHVv0bt1+/lloj3bxFw3Xsmcp9MlpPubCSxUaErAtLpH9iZa0C0PqJO7wcNirKPh
hg9fEfx3opzg122Qd2GZE6zjSOm+nOTGozmV7SxP6SUQU26aZZLvYozfvRJZkgT+j4n3J9ewYplz
f0ncdTUAn+EA0IkzSYlNBmpnRWBHE7Hn/JyIyrubVnJFkNM3KrV9hwXlbIRrskke2w11FdF+yO38
JW5Rw/A3iu88FqWcSp2ZIZv+NnykOoULBMA9Qx2odsIJXCbYn4/wnRavzQBHzboa/px19ht+vZNa
Oz1nxKJjJfJx22HyO2dvPnD1WjcW1YzSCo6UDc+kXnRFD7oHEHbAx8xnrShY2b6tP7zxjaZxJ5n9
EiBDVZpY/zzUtzMEtVJ6wePpH6zwOx2WM1hx1Vm1WlOpQbX/DSXiJfZyJ3kY/Wi/b3aBIwuCc+Ep
comWOdSksmlwirW3+OpbD6Ry2wAJBYHBmWhsYNtyvTPH/r5irkX8nGB7PUZ2zGtV+7WI+o02I4KV
SHBmCwkOPZ4t7JO1zNnOple1uunGp14RjPpuBwTvbHCGao7DdrR6sGFEtduW32biqdgauVRnWSII
BrZOzNAtVBEVDHp+wrnscVy52mEAogvPtQmhnMDri77PGSFjWDJFm5FfnivtpSIvXUdFQ8ubzmTN
A2cWcivuCtVAq8zoTD4DZQxvxtEOzw0vP4z3MmbzEwfTN5pAtAWs8YH2qMRaUMno1o9jPfOB/ld5
VaIk7mmntalAK+54VMtI/Xv+pvWMn2ycycJj3fwZvlXuRLDMm/HMmhpnHtRIMpscS9QxH6b4yz3K
Qa7uxffpLrNZTFPCrIeyfZpF0UFyJqJoi0EbRhxkOdzS4YkYX+hf0NdMsR+wMgtzL8VknJFgKUbN
y5risQjRoYpu2C/wgSEpA5kpXcb2g49klDCNsRGrRzirzT+7edzpaiwgsWUZ2BzW3yQ4A1SmBVUs
A61ukjmdq2ZxU6k9vEXqBoPkKGU5CK5m89G+JsjpVm9lizp2aBFD5mOnTnbshb/DHWCfMSvo5r4F
8NOvFHZXJE2O5KCrYTxIMBmJ+ULzq3n0T1/TpgtcEbC4eyrh14sgQxTWeorf/CpvQq8dbaTJWXuY
dC351qE0BAe5KePvF2dxIlgP3aznrM5G4DmIfExFPmPbTqwocKKhNaGpBBVuKjoUg/0WHWFlDJlR
4WILRUTxioghzkctQYMBFZZERLvkVWUqN7NWCBq3BMJucRGzkqM3EuvJ0H3S387koabf5MEJxitd
lKHc9iCrs+O8lGRmcpgGFQtizZv0srpmDeySU7uImtGYgl6Q2BWPTYv44wTdHLMZkHSgasmKG0iH
nOy6+VYmr4jc/5P4fYIIoNnU1yY7Sqpc6e1lQESrDk+LAzqTPtq+mSxJkLJWUq1J7W65GIR1HxVf
4IP/d60lfLMbIUkUdgSB5OT3taN6mPh66TzFkc8bJ78SjjWKyHFGYq7QlUFiYGzQyiE+YD3QL0Pv
Zn/G/k4xJvxpUSD8vto5RuuEFuPJPacPY6qh7O92y+Ow/CinX//J+hGZsxOlmaV93kEU5pvk0B3Y
QlcAap2RH71bXWI9iy8abRf4kE9d56ZSj1o7I6Zo3AIUgYx81+11TDsghrkRFyKZ2pwSFM5sjJWl
LZjbGeGyhkN21eA1iuXQN1+q5q4FkjcaVIrzmPmp4Wc/Y++mDgTm6TZVbeNYumygTXBxTOJO8cWZ
C1mO/n+grHGtq/mvTZ/5Tj0U6AJEe0bsm46AokAH+ARoEFQxxIUZ4GN3KI/1hXbIzjBKd6B+dGyE
ka7AhvCtUBIwj5CZgQ0ZjyMep5FDcKI/o++LIzP+XBHeH5P0zwdqIXstY28H5ceWkhRzKrTB5GPS
dge5DTI7WOgRIFuiAeJtxt4JcRK5SFEQBwN8pVZN4y5Ke2IrSaIeTl/X1uMU2eo/7HDyqGJGvwRc
BXLySWgP/fSbDsqLPoeeHjaiEGrbXr3T4mQxbaZYx444lv+vAHZuXKEh/SJ3lNCWKwZn4g27GV0G
KfqjRGoguDX+2WXNZCpJjii7P+pX8b5wa0dCWqY5w6y5He2zGyxPc//TyfJPsKyNamD+4v3Q6Ap4
ig9pr/pVjWWAX3ouG1RHNzfrI+Zj37oAKqQ2Q+Mk61uzHJJJcHqbh/f+fR6uURuioDV65F3bznCa
/jj2xFVDQZ/1piCuiHCxwAhAqThKkHjU5CeN+rkhuYCssqFrgqhmM/lorCgxA7Z62PWWXgGwDBFU
SdrLcsS4QjP5YwzwnrjwYm0A1u/gVe1vq8fMKxW1NW47thV5LkbQ8yidwhwaN02+3NjExwYPhI3G
Yk+Bh/U/XrX7wmSdvuaYmZoVx6MkF0bYAlfKGHbAU3HzZl9rmQNwFdHZbhqtFXNMlFaU1LkvsMcW
okiuLMvOb7EPwjEPKO3Ftn7MblU79UW6LSLJvSnaZUn1mYYYG4yzXVaZfgZo69OqLFIAzhTPzaLR
nk1lzwzd/7usYwi8FyU0hILBmWLAGat5xN4T7IWZ7+ud+UtzjRtWEyp2y5NosGH7Rbu6K84cR2bR
54mG2Fi/S2+1I0PhMN3haFywx0tzU+1EocHmMZrwmgbwHOVPo0iGCQh+qQSDtNgN80se7YLy4Qs3
tSLBSfosmUXadgjj8uYnKfdGEdqGqOFiU+BWNDgZb7KBwSEC/nIxDkl/mRcCPyn6PifQ1pQSTe+C
xs2Gdidhx5M0tt7pY9okgc1jaADVLYCCciws8tCPJDQbwISW15Je7NO8EbzDt1MLf2hgAeVHUwAc
UmphMhUAURcKdjyVCDrT878Q0gJHlMNnsvopKlsR47xHiIGIxSC497DG4xtA7al0kQxPan6bxt9q
6179kqCtCHJOBKPe6MkMIctLsCuy38a4n7Lb/3JJGGr7eICTog9tHiBmkcLbvv0xhfenv8/syakz
Y0KystVWLgVGbsGqFYp0MwJAIIjZpuJvUopKy1K4OWZwBYb0tNwBVP8jybaVu3pSkHSXpj66VVtD
w4rKWFStYmd/ijFOgZp26YOCgZO0Hts5U/mJm7+hapVufPelMG8lCJxvkAag4WIpIZoFUmoHVW9j
JM3usVZHuJxt20GsSHEOQkqmvJKAZ4W34+yE+xZwjWjB+sFa/jJPcoVpfdFtcQ6iG80oDCUAygQ/
Rg9Pfj+mADfvMpftakPS85AqziAaLhAQ5Z+P2twVfafANGXLXVg+z50o/mO3f0I6+AdjnceVlc7Q
3CS4KOm5kvi1+ZKU304r13ZN5P2y3szjSrvaMopk8oaU5IeXgyvZ6BW/kDzNjQ+sY65xqguRY9o0
uXgEUKIAi57AuH9UL7mWZgO5hdHVr1jZVDkLsUAltmf/Ddr6RbRScuskV+Qop82TuUQRQOxQWe+O
NDoOw6++P1qm6MK2JGJNhldnU86lpoW/7eTLPPgRziIMmi04PvZ4+vvcKKfDkZSnTYlt5cjkwlU5
7S5Od13gYmphJzn6Jb2yjrlfL+6wizyNHkVxkYhB7tqKJBxKUwP5Fm1x1ne9Ecii6PucHluGMff6
jL67IX4umx8yhgdPCzu7aF6lVufHzwOVjTklCmDU3Kq4kQCKmhu3TTm7/40I5+KtsBlyg+CU8gFl
xf5iAFxo/HSaxmYr5poTzq1HRkvklgEzDz7euZh7ZI1G5Dw+opXDn0J7chQH7dz7b7OvuuWdSIMF
N8UXA5NuHMw4t5DyRLNKcZVLgkqg6KIY/ZVRylUZkgYcaGxxUs6avruMe/kYUGUnOMZty6ABrNuU
MdXM43alwVzkTQc+MuwRbSSn3SfO2zalGwBdA2O4+R6y2jCwXuNzuBJH3fcviTNdNRdf2LAE1X7/
JZyNskIUBbFUBwmL2VPayW4brBgN3ayV/dM8b0VTYBaTBehnkrHL6ePRLjmpDblBukdW7vPsEDaa
zRqN0h8ZGQHwLjjhbUF5p8ZdpNYvGoYj8ejNrfkoJZWvLqIOia2Qes0QZ3ZJlcxzPyN+T9MJ9Qzq
WEF9Q8riMJe1O8uKXRayX5Po4fQ5nubM4Cs2ltKz3aZoaUqwXLy8ycWT3Myaf7ZWf5/dJ8DEogVY
Rpuhe0Xb0dfCbX9XZ8PrBDRbaqf3zDNn37LRLnai4ue28r3T5cy8qkzVXE7oWBiCK2l+IdSHAp4+
PBEJztIXjTE0mYU7m7RbWfWt7ltTCl4lAhJ8fGYRHT0rM8PRkkJn0IhN1ddUE1UGN2Pdd+kDeM5H
dVLQhB8i7QIy32aAbLNSWryzMG6g+izWFSGrirji7D7KhNNMI2TIGkLtpHkYjCdTEtVTRUS4B91g
0cSYDAbeNRS9TYvKpX2f2YMqC55Z/xDQ/BG1t9TPys5LUdfWrQrwJCX05FdE7Z7kyQe2b3a5pHaP
JifWZS/vA6cXPsUFCvwWGK9ojyXmXtQOUHuWjlGhvD3owtVfooPkTFM1lWE/mQjhC8XWoms6+Emw
P61JAiPxhgG84kInfRZPFJrU5ijTZdY+qoPzdEzd3kDFono5TU3EEGcaCrPPijDDS0tKf3SW4ajo
d8P8kH2aymkXhezPR51q+iU0gwDIz9Fs+WVn2WmH8KbXPSXOvIqS/dyZ96dJCoSBb4eNjBQ7K9lN
leOLDBzN6vn09//hyfNH0vkO2NCoZjpLsBOtx+YDgDjidWc68uilm/3+Sh54ZZRUzkr0WmwYmQZu
0tnJrbtpvuhaQRixBS4NcGesiDF0rBP7NDU2GWk6SwFUd3QYQ2zCONTs9qJ0xsIZHxdHd7pdWNgd
BiJE6fsNMfxAmynFSujLMTIMDd3S7rzoZ2oz5X430NiRw74WVHtElDiBD0k1LrMFLqUYe6Pj6cdC
JievLUE8vyF+HxjiJJ6qIcw6a0zs1UOjHtsvxNPr7/NlxcLSjbSqASVoGS9j8ZwOlq2OIlzfLRn/
QIXzhWWnWyEeiehEPE+uK3/Y/8zs5jmxK+d/gKZnH+Oiow/EOBmPTGns+gYyrmHZxOIW/gBU88Wp
LrudqF1GIAQ8xFbQSrUyVypaAo2O2nUGOIcofNCJcNeJQAx4PN+g6THVt8DxotfXldFOHh+Hve6x
F4j+ljozfp02SyLO2N9XitQrRTf2NW4MLt+my6NpPcuinpxPTKELR0UVxcIWIWB58Y9uuVd7vdRZ
rDc+WHpvK6L51U9MvBEwiQpAN1NHXfkjE12jF6WSVsBXoq8mRtcj47IORJAXn/wsiGCtMPooZFSF
0Ev+kchcm7MaJOhciowDWfww1b3OuhuqlyBWBO5PZfHVB9HmaHG3otQ1+vDZi4bheShY7Ts8MK8h
e1jh4g52dhZeqHfhr+ZNsaLf+dV49q+XMHE/gYtc2lLXUlrjJ6T1z2i4TvVfpuL9S9njSHBGnFih
RZsY2MB5dlzg06VjoO1Ok2Bm89RBcpKhpjH5CwW+znZL9JB251JxKKzLONl1kzvpqoClzxaQ44mz
4xPRm2WsYJTY0KiKZUWJO+wNoNyr7rwXpQw+u+CP1Hgw5wxLtOTkrU7Z11dZMnpNkflxNToxNuoB
nH7f9douDma7KiO3I3hCYi1UVSu3qqW6Vt47lbn4gzUIQoMthV+pCg+IZEZKmOkWIBLG8peO1Huc
ijTk86IXjnPO+NekDKkuLThV+JZzE1MRgBC6DS/S8+IsPdSPg4emuGPgTNdEML2yZWyAk/q2zsvA
xDxHOehVq7SCFI/jIsLBRtrPprB2VNIERmCbDtBEgXwoA1eKo1NUOYARKWLgJHpWg+91+RS3D6e1
Y9OkMTDR/yfBPfM6mhRLJbPcTIs5qdmt6M1CA8dQ9mUqKnWxIuonTVzR4sxnWSeVLvWoltSNnLmz
lDtkKvbaIDvYWLY3awvjmItNAyA3R9EX5BE8Ah0cm2QonMRH050WQy51LWI4lVjn0FBfrcP96aNk
hoRnD1jaKgA4AYyp8wUNiUxDEbIl1djmYitDa3fpflSfS/kM69fiVpAd/dwZBPFfkeMVfxqsqSLx
Wx1gwmw6dZZ9cD77pi8uG35OcHC0uKCONjrNJILqK4tJEDNiC+mZ4emVwzZgpX7/8K/TTxxBTvKX
MWk0M8C7PCPpWZLRi1nH86Lpn05f2aatXh8iJ/6pNFudwRjTdvkle8AEh/mJTWtjizl2WQtSHVvK
tqbGKYBBjWzQa2SaR1oFdisnB2qGVxqmDGy1C88KKupi3DIga4Ls76vQjmbQtrFB9rAMmuoVSwX6
Y5VnJt6DimgdpUD6KRcslG2XSFIKg78oi7s0T3mU2FH+WhNvKPxYFyGRbh4lEInRSAjIfww2fOSs
D9RaoQmULQ6udXQSdpEDoO8w94M0ck8LyeYhrkhxMjLrSyRhqBRRH9X3szq5/ZJ5WG4tMB8iMpxw
xIaGJR4T4v4wOKfNMQGSlTCdLKLByYMaRxMMU9NgncxtYlwE2q1UCR7L2yq1Oi5OENIoiwod452o
SrXPaBfcyYkHHOLBM/3ySnLDr4SQAOgwDYL2MPzHXU+XyDXREvQ0YI9Wpz2PzUUW3p2WAHb0nyz7
igR3NYWkdstEow5ybTpzYt6gPCvqQBLR4I6NSrk2hDGuhmFHKG7sRag15TZr+UWDmy0/wB7lAufP
vnmKL6ZkK/NgRXnc1S0cclr+VscSmGbngXRljqLu8G2ZWB0gMx4rQl0PI2sauKPlqkQ6ABny0rGc
acaa+875H2DoNq3Dih7n7aeo0eZhAhBHWzmjE+xyjzwqaKNmBT21dpXbAZRLN8F4xu60qGweKQFw
sYXlzCr+/chprlRLnoWS6g7zWdCXdpxjlFU76LKoDr+pyitCnLyYWaBojQU10xYvDPdFsSuNm9O8
fM7MMy+8osFdW9mPo1lmkEnzG91Nbt3a7AiLF+uWutl3aWfcQOUwOpY55V44JLl5h+/E+dkFRa1T
rZiZrUpKm8Z3c1g5zfDd6H4kqkC/t2OpFS1OweM+D1OFofaPEeo3DHhevuvd9sBagEU9WIKL42HA
wzagIR0R2qTZPklqOyb2KITAEh0ed3N0ADMBihtuZQ5YsKb0xcFEjcoeqxqFnJrAtpSySFyYpf1k
TlanyGmdDodcxCO0vM8AFaM63RUbMUwzJ7Prg7mPhUtY2AdPEOQzmlq85HWTwX6xMS+2S27020Mj
BgdlwcQpOlz4G6qaXJgaGJtQwtkNB7m2ExdNAbPHttqm/iRKNG06g/eT5B9+UZtKRg71w+5ELye3
Q/yvm2A+ajafzWwJyv8hW11HlsuwLewpPWaTsElcYAz5fJkRpqO6zHi/1rMTXWOgcY/uCjdMPctj
WHwoxLIKtng+TqBiOhfmhAPWpi4p7su0HrB5MuluZUOA+iAiwZnfrpu7DFNHeOyF+S7Is7MSCNpS
MgjIiASB6fnKccp53o/pCAmXlsENw9ye0Q9z2sqLOOFMhaGlam9WiDvrknh1oGNVfUEtu6Phf+SF
Mw8KiRos7YFTLvSfU57YeieKoQQGiH8SkykkRYoXD8KMydf9wgWI747cLNiNy8RM9JwTXA6f4xpn
ZbSKEuU8Sb3t0gd9eTx9M6Lvc28cI6zpgjcwvFJznk9em/44/f3tsAyLKIBYjkgF+9M+ShfJll6P
WKiuwbtHTuwNL6ZLLnTM9eRXtehNv83O39SwaPQjNb3PFllG9hGdg5dLua9qQT+JgB2d3/2ETtml
UVidrn1FivOaxSrhrsswMtf8D9DeInY41QzVRCoqywQMFOLZ+pjXAmne1sv34+L0MqrmNBw1fL8M
ZD9OZ3tMrMtlyNzTQrBto9/JcDIQDI2uNwqEbAbOtVQeKC2cvLoaE1G+VkCI78VpI1ovuB/VleND
OLi5+T0rzoK0tk/z87mX+c21AaYLG2PY+A4XgRuRMhOtg2tD6/lbJ/MMvNkBiI3Dq7RjZqA9E8Xi
/yB5f2jyCeGRSpGklmqDjYoOPcq/tQTgPJkNaIrZpftq1/176K6PXPKbkoaFJFlngiJQMH8yKAxg
8n0jR7btInOERQYW4HwOgN75Y7qwckPxoA6JRQb4iMhpj8BtHNonHeBkxXEko2Ol142i25P0evoq
mYSfosoZDMA41gqGihEFVa/G/HOWdouyJ9qh77FXRIS+sC2e7yyyv69YpHLd932NWAVoMA9qoblB
gDnAMtDc0BDwta3Z76Q4y6GEg5mYIfxGLO/L8taornNdkGvfjv/fSXDGY160NKYyxEPqJ7ucMJF9
aJpz9EUqxbfTlyRihrcfM6l17CLDM20aejcOg9aeSRPs474RQfVsW9w/TPGjvUWPpWc0gWbLSm9X
2Bbck//GDN8XW5eDplgjCmPD9CD3raP0t6QTsfEPr813Pji/LoU5zGADR9iFLj3WxxAAdVhVYu2m
HeCpBfZdIAk8FJBV5EiVonPVjbsqsqMZNyOHV8Gc3MoNaj1WI6iNiehxpsLK5CwrBritTDdvjbj+
HaJ7OW6TH8g1nYWjlDmn5e/zZOhHS8iPB5paaMixDsVlK8UDyTNKmw3w6akNyDd1p9qJBwwn0bEK
xN7izEW3mJYU0BIKZinnjWY4bT74UxT4/5E7zlZMtGis2oCswPZ+JygoA6jx2O21u8X5a0JZxNim
kmkKVQD8wdrhufvLMoqW4ywhbjaZtWONqe7oaLMReOltKiYaQrARDdt3OCddxkBLD+o3+7RLjJsq
/X763Njxf3Id6GtHvwaqtAoPWkuQ1oxQbsTwEh2v5cHwCjnEAyfdo6B6OE1qUxJWpDht1kq5w5sD
qZakeaTa0xyjCy4XpFZENNjDZ+Wc4jnWW0VCCQKrMhPlmylfa/H9aTY+I0QxPVrxwV18odRWkbFA
kOnRX20LASJCR3rW2AQdILZmGRWxSjTQJOKN/X3FW44VjXMJZA+M96rpma4j11HJWXkgaS7CXduO
01Y8clo7mR3B+jrclaIql6SdvJAEbl6kuyRqHVWOfXUqfht5co4E2lVpZX4FzLTT57wp+SgSY5eN
quMf7icEREklNZwbAEaUjlwrPxPZfD5NYvNEgQZoIAVtydbbTa9PtNQRZ/d41llZu6uk7lw1cjfB
HpbTZDYt/TsZvpuV9hppsAKtcY1CdqJytqPFNbK9Or2a0ZeEc0WLU4BIVtWwMGEG5aNcO+k+Y62z
+8GJLlm/X2CP92i0P1gCsoKD/JTMb2o1bwvUa5O0dy3rpU0TJ8xFXR7b1fV35giXXuyCMqksdpDx
6+S3l/pZ4NJz9ZrsxvOSLakVXdx2ALIiyJmscokrI83QdaXbyqPspQASsQu8joqj5Boi/GTRIXJX
p2RGgaXvVeNSzbSjsnPG7EevCkR+W6v+iDzvtdCcGYaFgiSWbAa3uZVfZFPnnxb37Yfl6tQ4Q2WF
JdGKHtcko9Yc26xbIN8p+9AznCqz+8HGomQ3dEXbDjZd2YosZzBqadBG1DjRCDjpXoPe08XAYong
2aqFgig6RS7YaHBLpC8Qy09+d06dzLe8+FDth7fxCwPLW0TVMpFscM+UmFZt27G92QkgAYMnZent
ORP4zs1X5Or8uAdKWfV1N6lvoYD+uBDlsWqT86mXfTQbOarWO1YmitoEbPFLy2pt0pXchH4tVWWr
upslDzTYnRZHEQ3OaDRGlZvWiMfQbF6b2vXQfs8VgVKxk/kURL2fHF+Ba7VSa80UfiQ6sJJtetF4
xlHdi4RA4Ec0zkBEPY0qjWUhJXpQpIulOkr0KbXw//96ZICFOCuGmPyvHGOiZ70cVxA3a3pQ+x+T
uh8CUZrrbVz01KlxZqLriarHLeIotH/+pG/b5GqneUkvdUxom4fBsUfLju8xRwqURSwS+9+Q7UTi
wVmNIFR0s+gQYMda+orV7k4rKXedKopm/sEoWppCsPXCQvf1xyOl1qBawYgj1a/CV4Av7DTHeAh/
W45mY43y8Bw6YoSof3CY70Q5ibGaVlMGlhiSj7PXOvFN4C/OE/Fi984SwsBuB43GOzVOagZSNn1e
DqrbyFOW7xXDjH+MEgWCKbIRzbGNlay25WmMHkeEkpaN16822FgRXy32kHVF7M9LJguNNWOSlzMA
1WD6BuuqLQDFfjx5ZWnlKWdy1jxqx8ovriIfG7WOU2brQEpkJfnTBmfz1DFtgYtWCEoGFmesezyj
YjlG2oohlcRsX4AfO9NZ62N+yY8juxR0OG6J8JoeZ7jVFLUuQPmjOoHCdVz7eZG4hqj0f5rIJ+Cf
ECh/GHDEKVL5oNAbRdlNtaDMsk2CIBpXFEW1+M64omtUs41g33p6RqebKLuT80fB3Wx5bopr+ZsG
dzf5NP5/k3v1Uz0iHfwj9NRf8k/1UXfY4KS6M29PUxQxxV3OXE0QhxEBV28mjlG5QC5qIgFXW5HP
iik+SdBbeVv2Ae5GSZ8iwN7NS+/WibSXRss7zc1b8eGTMr2fH7+n1aQqnps1LAp7/A4HtuGDbcGo
dpHAbYt44kLv2IjKlmbM2c2YbZ3xcpHzY26hWXJqpO8Crpjx/cSVrmBo0URDMnapfzQR/ZiPKQCS
cIBYPM5cePfQPtYHtuhWBGy3KQ8rUlzomBVxEcUEWbhKyux53lnmnU6+YhDeafBADVVaZ3TKEVYl
GnXCeadblW1Ed4JDYzdw4tBUxukqSGiqgow9Q9XQbhguTb1r9suRwRZ9tYRMVyzxbhrZ2YrqCY7N
2E/aVRcdTnOzFcKtv89dC6G1ao6s5poA26LFYgUCpOAEm4dOk9k0Pys2OPMTSfWUjQXaFJq0SByS
3ASlZtinaWz64TUvnMmxcjKOmYmIl0EOIj/pmof4fHI0v9mFfi6Qtc102Ioa//ZPLGqiXxu6U/WY
bV3c+TI+TokzYI6nsafdfJ7YaHy7EKFfbgXDa7JcPJXOGOaxmM1T5x+K6kWF15RHEl9IvcjkCUSD
8JaoUrDtiLzVSUevyJzqoHmsX4KyHXeZLaM/Mn2LUpMb8eSmQGAIF8EpsmxNU4hE3JJj2H8unEa7
EYiLwCLxKYGiiZe6VFm16Aj4Mae+YO0gqVPtAeGr2daNCUiBZtgLqApMLuGsh6FWpGg7OJLWS+5V
rLsPj/RXfiBe9kP0bhIpBOGMB8x+AR6Zcp/3XgwMTsmRD/qOLT8OhW2Lm47rXcUJZ0m6dBkieTRU
F/Pe2KNn14DOGoCEb5X+6SMUiQZnS5ZRl9AVwBSvuBmV60AVXNG2XGAWSDPQo4u244/23bSaTs5N
FMR69RgDWKg80xqB8RCR4CwV+sIaPe5RLlc63S7HC0t/TJb708f0D7f/h49P+zYyCY38Idqp2F6+
8jb2kK3XXBI5aLDyqotItN102zL9TU/jAfwxnR5TcwFTmrKj5L4nd9X4TLMLJXQEnG2L2jslTq4b
YF+neQwJiA7YYsPilgjdKXaHZvgAjxvpAg09u+BW1J90+tY0fuNnXTXRbMwZHH/7U59Su04Ke+4D
gRsTUeFkY9KWSJsKBEpKfZFrd+V0Jqf/TTQ0Pu5blmiKwwVGiLXABMfCja7IBbZ72qo9ns23gusS
cPSWbV4FTEVJ0dXHZniL2G4XwOw47S1s7V33ULvxfRyepYnNLNIiqhxtln4phuD+UmXtTUVWlBsl
S2uTOcv0dXaSa+yidQIXw3eaXZ8vHt1LrmgkettpvlPk/VY/FJmExgq3y8MI2DvjuW4tAVD1pX02
lg9tUO+tGcngSDReJTpkZjVXrPZFn6WG0qmuVgM2RF5QLdvFimgGafuNvzpR9jNWZCaz0NtphOQs
j6jpOPnNcMaCAfQJexT+MhK0qYi44jQ97rUlb4cFPXQ06zpbt2r5OWhpOTlNmy2iV56IGmf5JWXO
y3FCZG8Ez0l3aQbPJBb0IG47r3f54JxXBhTNsGZR49DdNMEdSQSeRWAa+TFWrW8zKWc5kQI+3zxr
stCuqC9cQL85+bHSLB4KR6qaTNGXt+BQdsg5vVjQTwtgpssUeEIOW2KqOCY2H2u5Pe5Fb2SBp+EL
i0ZC+rxnb2Qq7+X0hQKntlRDdPs897MI4V5wYTxKTkxnGYPIMF5DeGkFD41wJ/B2QPhHIt5wHlYa
1ZUTRFuCRACi5CiHDuqWtqnY7aE4aoEj8mGio+PMRBkNWqRESMvUxWXfx07W75V+wV5U2Q6n7wLD
z14In1/K76xxxmKRk7jKDJSLtB1BGcUvLzDT5Zi9w7r6Q2G7NdOdU+Q4Y5H12BVqGsg/hsR8WLrl
WhvIWaZRd1SIbVXlEwni3X9kkTMZSpLNIVpwoG+PIyKRHB3SgT859TkDJBNtfxXJImc8DB0NK7MM
Yn39fc6vplRgPETf50IPIi3mTAKWUM2Pk3whE0FkLfg+/2QO1DAkAxhwI9k3yutkEt2GwIDzhXK0
2uDFg2ZDV4ps7ag5ih0BLJtgqkTD2i9MSlLkAtB/c1oIRGxxD+VRj4yy1tmxZaZfa1jeM4nQCUSM
cWGFFjVpSCKEnhVWUWoPVX7shGtx2TdOqA//Hs7bYNESCWy0XnYPXCG/2yevvcvSJxlw9USvUxFL
nHHo05ToAcvWUPmeYCXWXNhKJJgoEQWA/AtYSUzAP7EAUOocFeNZrvwdvd5nhjOah/6RVdYKYUPl
JmNUYdkfDTlVHjJQp7nSTCneXbN12Y5PtFdsPfh1WuQ2w8wVDc7U1XKOMcEAHtBqDnH1gDkAe6p2
pL5PisvSehkVEWzXJlOGqpgapVTHvx/jvjRZdL0vmSlX75XyMFsXanZ/mqdN1/ROgvfqTZ0pRVFO
6JGPml99XX4z4vEyUGoXKMJ+SP/1infUeumKHKe1ej6McsUWlEjauRRcT8NXQtfV9zmVjSWjzIqE
ICCPQ99sLSeNNPS7yofTp7Yt4is6zDqt4oclbix1IAqrupXPrC1vru3hxXKAGcHg9ZRv0TEVDu5t
Bi0AV1BlqslENzlxUDQdrdYtxCE5oJ2WuNO+fAx+srqBdRAh92+a1xUtziuV5hxKyOsDAqq+rJFr
jwReaTNkfv8+XydNKiPWLCyWcw20BKuLhwqnrQbHRBK8g9mZfLKvqIDLso7luGju+3hRJvBfsBwZ
D/tC/ZUWAJY6Klin1V5a9fe2uTstFZtntqLFnVk/UCVb6haAs2wXpfKkpc5pApvK+k6Ad+XLODdV
OIKA0RpXbTq3dqRX/iL1Tvp/pF3XbuRIsv0iAmTS5itdGankW21eiJF6ht57fv09qbnTxc7mMnd7
sMDsQwOKisxwjIw4R6eNU1JVNCa2OZRmrERyMS8GF2WysJXUMT9Up/EwHXvJlj4Vhi275GgIbmv7
S3cljqvs9DHvwOaBkVqMafSO3qNVm96wFurg9Jk/xc5/sUe8mYJXMjm30mNKqcrWzIfQq1BM1niQ
CTqn/fJ35cKgqvavcdP2VwI5O0kGWQs1s2ONyNlJ2wdNe5cwY6X2gl01gT3yA096Mmt6aWKoNaKf
aHZfL9TeV0QkgAWsdRScgkW3AihSxqi90+q4xAKXElg8P+y0mEXUSwxvb2iSp9YIHTlOnFKhjpSV
R2kqBQ728QW9Ey74qSdJVusAz4w4stPoEWDBqh/4FPQtcDW3dxWnfw6wHp261I3OouKM3fuecHbc
q+MMmjk3gyBhX25scb47MoRl8WSX6Na4kGgGMhbH2Ohioz4pxrd4EdzZZtVC8TaP0VF08nnWJrXC
50bFaEtU5QkPdm4zaHbUWgLbE0nhbW+uS8ZHh1UP+SEzzkZ3VjRB22gTy85YaUJ+vpC+AxkPMfqP
aAQqj/CmulX9/rC8MRKW8QtIJKRzgvmmunWEy4si/VjUWhmDVpjlYvUNegaNvfiTW571N/1YOrnz
bthxYKN9Wx2EK4UiqZwJguJdDlXWaZx81R+eEzZremu9aKhqGrv2i0+ZU/wOrIJB8axJsPFMFB4q
aEFXiU5xgawWHkbrdVT/2I9S2+H2+ve5nCKpQTTMAB5wG82w2+i7vkh2jkdAEQ/qtvv+kMNzaNKp
CccyNBVXK2iwPM5tO7xYgdp+Qu+29zRQGs5HKZrRnMP+QvQuJXUtesbYHPxbnSVfVlmqjlLIQrnT
+MZBe82PeIA6NZ+pszjR0/CU+m1n/1Z363p//HpeK43KGLL8GRqTIwVf5tqfQ9UGM6BfmKKUs22g
Pw6Zci6JuWtiSREMtMfeXFz8IZcvhS5yvu0IeRXC+V5DEr2PQ2hEiru0v281ARqXSAnOyyqzz6s2
yJFlJh8QWs4w3kthLMhlIiXYj1gFkFjtA41KzBTMw5RehjwTRGCRAK40VNigWVjimaDTn2IlQa9n
Eaiw/Zq6Mi3edetJMiymg36v+OkR+4OAKFHQyaywMS7iVtiuNa63ztWBcdx3Ay2gjxTfjtmNmqXO
3JyM+Cvp/tyPSJvwsGs35SrAjsRlozC92BQEAxLO3MhPHXJPwLDA2Dpzn7rlURcUnvs3RvjMXMtk
Hin7GCLRl6Z9I+TTvl77dk1kLidn+NKagwEFjGlgYg9LWnWEeaB2cvfFbL+D/DALwhO85GWlLXqO
Nc/Bnx3ZW07hneyY/nIkD0NjY97WARG0h/erg5Y4oi9jkZJccACQwYwlMhyiIV8S7cT20sOv+wru
ZywgdP/sunM7DpGVIiMW6kNitAcFEHC0r49BUouOksXLX2vOf4ye8PAfWlWGWVmijBpzLzj0Bz1h
XVu7J3Z/asB9LmJJ2U+S6GT8rFonlToW0RH65DObvDdOs8+a9qJSWnRJXOAYo9KImzQmLsBl/bAs
H2St8ujQCgK5yKG4kJFPXa+MCy4KuF53ShreapHh/Ttb4EPFEHdNwIAzUuXcTQ+tRGwdHLu9qJ7e
bmldnYofT2hzfewCE3a93BuP8x8Y4AcglP6NTVmC7tmPHkXjiUKJXLgwG2wWaQw5oHOtx+6k2KEX
fJSaiucUj6KNYMFd8WMJqqTVqcFWc7Lq1M9+nwlaj6K/z8UFPe4KtafsooK7IX9UdUFQEJj0x2mu
8nkoyYDuznM8eBQWsRXg9qCYtQK3zUCTvW9zm2OWpgzyEMC4Yltb5YwOw9BqJJsIsKNjPUbfEWC9
wO1AXScd8pOCTwG2kyhcgNyKRSupfL/CLHMlDUbEhuJW/ms4KccU+yoWxXARG1QRidv81l+L48wv
mcqYDA0urKJ29iI9LwBbStzo47/pQfqEoZk/LGz0f0zuPYuq5o83bD7yrsWz01jdZ0WxSaVEED/4
1Ut1GxwY1FNw0k6drbgpzvtvcPoKb7aGp6PfJgySW73R9S/gLDaRLKszGEHRgHf8tLnty96e5lMx
413DPFmdwKq2HGQtjv37SuG5kvSgySBOMg9x8czWCvfNdquAWwtgHrQSoIGPeulbCAj1wZ6yLyp5
1OK7RPZ682Vf0pYvriVxWSzO46EdCkgymxczvUjS57D+vC9iMzquZXApTB2bVI2njO1wTQwx6YDF
O+nOAiosUHvZI9r8lpbuvlChUXIJjY7TApQ+JIGRTR4Df8xEku5uxrsWrkGd4Bngqcz/Mel3Zxxj
LNbS/z2lYobbIoqC7hFkcWo3STwYg4KUWknkSHXjaCb0uK/lxu39JIJTMoxbpG15RqHfKH90fXzB
CspL32CN/H+XQ6mlmezNSycGpwo2QaexSazaXWqwpqnjRU8mL1XHw76YDb/Ct8RVDKfOQsJ6SdG4
dIOZhnahLXeNmnr7MjaODJQKOmgrMGyMDwf27yvXUocSpMCNXLttkDwOqfZ16ptL2Urf98VsFL4/
ieFUiaK+BUg1sIAT9XUwLl1zm4GCYBKYGDt3LvL+JIXLbqzbpLfSPCB1YjkcTO+RYmKO6XtgXmhZ
CILSR920I42vq4ZKGsfWmHA96WkyblswxGDgSAPme3HT9Q8qOZeL6MNZcI4frzqr6yqToUzTJFfc
RQc3QCX5Vmr0tpb0jyE1P+3f2dbX2Po4+cKqVMKoagBLg2fJ/IlRjgHT+THxGRmmfrZGO3UMm/FV
t5E9IowIrF8onstiIKFTQpQyNWhU6tIGmcUlrlNfpv03ayHHuiwPXZj9WY/kkTQUILitn2MWFPD+
dthhinIefHNa7HiKL3qpAnK1E7Ggbl0GMYDkiDVnLBryX8VdMcQ10aXazSWMDiS+1R/zcXZm+rh/
ERtxwFzL4Q7CUMOoB2cItjeaL2mOqiEXbVFvRQECoiVAuiOagTPk5yiAzU9KyrAb3Lh6wDqqbQ1n
KxZoseWcKxn8emFBAMJmgGgCDT4Me1u37ZA5MRbxaPWdBI0gQm8fGaUKwbycoWpcCVhpURErBhTC
4GaeHlRF8E2w1cDCnVwFcHGzWPp0KZd+cPVnNvOtYG5XvUR3OnB7Qvc3JjR/EsaOduX1qQH4W0uH
MCtNMXD9neLLrRrtvnK1rv2dsLbSjKd6wH41+tc57kk+D6f2U+50IIk3/PxeSKnCrIoPoGtJ3BnG
ymh1STew+BIDYiZ4iD3tAUXyUfIIFmsMPzqXn1UwbgWhLXqQ3rb4H/fHbwkbalr2wwgD6cz3SPI6
8LgUAoPfDg9XEdytDRrAPhetHdyKxDZtHs1Qt5v6TSeiDQ6RLlxyDeWJDtoEXZrok9QdSzBAmrNg
9kskg4sQQFCMrQLAYm7U3LflcEiBWZKlx/1A95G+diyCjxFL2ulBrEETHQjmB82LniVQ+ZzZc2nu
x4ogSAguiN9CNrQ6mhfJqF1Zr2xNwRCJ9EmS/6gH0VQyu4A9tcjP/lvm4dRGml67ljkcw6I4FqV6
bEYsK/URFvnVzom7UoS+sfVktI4aPGF8TAAF1Joz0pNuF7cMcbgrMMG55Hb9zrjqR4DEg8bgs+AO
RafKQvMqWGWmNJaYIR/wpTF60a32F3mcHetc3EsesOllFMxe7ja1LVqJ3vqu+klfLpyQARxoocGi
5KfylbU8S0crnMorCfaYCMJI6Mdv+8oKvMJkZ7HSNUrrQq7nCN80wdlKDj2KzLqeRBGZmcee+XCB
pFC0IQenx+Bql94D9wRGSeVT9/GpGAsXDwWZ0+SCSVQQkAuzr1MD0FRGApglEXEX+7l76nChpBzi
BPwuLHWqsZ3qgT9Ita0q2P5qdDvQc9HxCTTiwQkx9dG2fVMPbhb3l6WvHdjnITWKY6KbT7qu+UFF
vNJSTkaevExVeJyz5kFfilfNFIG/CzIeD9+izZY1xwaiaGFhQHce3/IIlIDqXBwl2rrpWP8xgsCk
FfI+io6AWdjKTqnW5nQ0A3zlZX170Iq683SpMUQnzQrRnZvlUZJlgJtP08fNSv5QXOrZlsKDJrnF
e0LPnYnXo0etfSQAHRpe/pUjWuwAVgo2Y5LWUgObotbkgjEbIzCyK0miJyLROXIhpo+ScZp1eOKi
fVfkrxPx99UQxE6Liyc0lCuwBCEjge7AiUjnhthobfPRbmbRAKBIFBdUBnMO5lTGiTHSciv1MlTl
MU1BWSKiFhfVyvx4a1FM2dzlOLUMEEVAVFWOlit/H/30IfdDnwiGewQxmZ/WWNBrDmWUla5cpzY+
0p1kuVfAsLB/UwJL4Ocx5hYTu3qJlraezbd40vMrJRdmcIE/8QMYcQu2izrBHRnfjANmnluHPSYn
s51iDcNLHts3UWdLpBYXKMaCtlnEiv/IAHywNtySohbY+NYo6DpP8xDJoZY2ac/SGVjmDUYjDb5N
O/tM3qO/krvCKw656EVguzSwVEM3VAokpY9n+1V46LWWWMTqEP+AZZF70y0D9V0if8CLMoCmDlN4
FL2Hbma5lUgujxI5bRNzVGR3Vs6VeUnG1wINiCF7TUfRcNCmxa9EcQk11aSmjotQditMCDkFCbKD
lBUgU6rQUt43+82mF7nK4jcVtWyO8ixn/cIMcK6klu06VQ5dO30DaKgD9NP7JG3PaIydtT4iAukC
RfmdBqBox3WYt7XbLBSwkMNZkyMXHCqCbx3B1fFLik1cdrGVjbUb9ZlnAPUmNR5yCpwd8ArU8uv+
iW563OpAWQxYmaZc1jNaSCU6FZZ5qCkWG6bc3RchOjb2E1YiusRQ4oIUA7YU28syoRw2Jt+oNJFj
b6YUMEBQTIgyJ+NMXg1VTPWMFVLKOXtJ8El1lmwDIas5orZhRIsYsE1s1AWiqLWt4A/BfNq0zKRI
goLI7oKhg+IpXe7m4beu6SqCS5djgcJQIujFN3nvBhpp7XYKR4F9b3//Xk+Qz5QTqlQSTKxN3qtp
azeNmV0M1Rgjb0YpPp3SbpCQ1FqpyR06A9zAzaxxjGwjGs2vrd6Gv7HDbZLVD+JCy9JNkpJgndUt
qczKgy/pqGD1ZhLk7G0n+HG6fDatC6KVswYnKOMLiZ5U0SqjwED4RDoWZT8DzxjlYXvKitOUnUMR
BcTmN/71pPj5xdIwFjItMP5ieTCDExYYj33uk/bPKnpWLVFpsB2irgfGRY3ayix9ANKUu0w3REUa
KwpnLHxr/tzEkmCPdfPwqIwBU1VDCuWJllvsXbUae+eQw/AzZrb8vATvsVX+70sNgLS8iuFMbdb6
vpjw+urmxhdD9TUi+o7eDE9XATxdVWwYkzYbKK5rNXT16kiCPxUjdBfRqtqmMa/kcL3nBam/VyiM
uSVfpzy2LfW0H8+3OzsrCVyVNld9hNYljmp0pGeGAZqBiV0+9b5hm2c0Vy6BMx8EMjdr0ZVMzuKS
oszGINBqNLwR12Mb9OWH2JnfZV932mcAWQuSlugU2b+vkhZGV9opLSckLTN8LFS08SURle3WtOba
5Axm+SsZ4LPPujZDWOgrx9Ltbypqw8jXHhpgLhxKNz/dAU/4GIoxTjeDxeowmamuBEsy+KG1DglL
OzCwrOw5BxTYt8ClnxjcWeMAFd+NbiVXqmz5t0LHSjaXySKr6UYCyla3HiXQuujHzDg1XeVaE2pH
eRGkNJHTcTVBNUb11LKvMYl875tvUw62+UaxJ8MSOMVmRFypxYWPkshzSXqU+Kra6p7UBnP5mCt1
r50LTGXbXayh9GkKQWwUqMc3rDFkU6RYu0Zi0WK7liZ7ajO7G+6z9E3gf9tRWKUGBrdMDZT3P5tM
FRZ6prYo4gafUae/vYQevQtvF8xMn4cL+rgCzdh5/dLLoT/k8fvraVZjRctqapgo66Wmh96XDt1B
BMKw3RxYyeF8UKnVuKAKCqv0dfYiB1Sp5afw0LvZXZzY3SdNZP7/wemvinG+N1hpHEvsylh/utAc
FeTP1tfqrbN7N30o3div7og9H3PRmu+2hV4Fc44HyE4yhgY7UfVlDP+MF1/SPkfLqS0F3y/bofMq
iPM5NQ1LqZ7R+EehXtmhOZySdv6tB9DVvXH+Bmj+vqhm2ONHU0f3lSP1wtIeMfWLGSJHEUy4Cw6P
HyFs5XjpC5ZUSfrctaxXWmLcTLbbObVlyRE4m0gal8KrJs9SbYBytLBTy0Hn3RkviUskW7/T7O61
eTTuic8gKUXDrNsB5cfd8XuRYSYXRtQurHlZ2IOk+rQ17Vh5BmqpYFhGYCX8RqQ8NlktYyDdDZSX
DMOJ8m/Vc1dNuAQeqqDBiuQcNf1ybqcbagh+/3ZT52qBGhc5xjrs8NCEiju6zVSHPReG51EHJJmJ
7A0gTyxFiWZSRGfGxY4q6fUmkzIU+Xp6T9rOn4papBYL5DuBlyeslrrWrCMTYeLviRsskLjhRTlg
QBerIyK3EmQVjQsVeojPymXE950WYDVwMG9r+DCNUl/gUCKluGgB0oEykge4799PWAr2Haujcc+e
AsV8xAIf4nmqoxF7FpMBy0uipzF7rfrvs3qr/M56I6rHHwauc0FCiTq5DgO8lFnaNNhSquJlKQpE
fXrBDfHc1Em+kApoS+ibd7E7xscBM02TCPpbJIQr7ierzLEkhRML5BcrPptNZuciUq3tmvd6XFw8
GNXIChc8cbkxNb0k1n21my5zggXYsXwKJ4naad9Ngki+rZipMdx+RSU85W7X9jQxY3wnTxVqshe1
fh/D37uhf2So/PKVkY7yUrA4FFNU8dR4nDTJq0JFkNX3VVH5abNcJyWdaozDSbX8uVBCf1BRMFUi
FmSRGK7ODEMSYJUXqa/Mnsl0NodPpSHQZDuKXg+MszaSxRg7HaEJEMZtkOKdikA0eyPSgjM2TYvM
riD4ejTSQ2D+kat2Rr/vx7TtGuGqBfsJq2+4sEn1bopZSDNuTPq1V+1R+zO0vi4COaLT4nOOCT2m
CsgZefwX1Uq770QlsUgCV5jKchYNUlDDM0frXac6ngPbL/uH9R/K/OtpcYmmNdJsjkuclgVsQ7bR
Fx5AuIXh0dQtHOF7j+j6uXTTSxVegysYMTYJS1t2FLeASAyFNgC1VbD4kbtjZ4taFtsR7oeO/EBw
qWBhZ87wNqJHXphejMhwtf4Ykce2A4VVK6ivtp9i6FUcl396dGQ6jUBcP+nf6q42bRW44ln51ozk
W2BQR83G2Ja74S3TybvgPpmP/lqlXIVzYcI0F4L5XNxn681e/dTiA7H9ymAq8ex0Xzhi8FmmzZ5A
LmjMSVdoVYAUBU7k5tQfQk99aiLsLXWH0CVPAvVE0pjLrJyb9pU5Sgn7urkdPcnOgGUeXkafnuUb
UU25Xa1cT5KLI4quVcUYDfA+IzmAgLy1c834w6hVuywVd1+vLb9AgsJzEwHqPYZ9f1YrmnUCvG9L
dsMqsBUDm+Pg83Rk0EnY+4K2QspaEHdb/RLHdd3jE7QsDop23xaCz8+tQ1v/fe5+9GZGf0JF16Ct
iE2yys0JptGNey1vvH1Nto/MNGVsrqADTrngGHRTElM2zkaT23E8g7FG6k/7IjY9WZWvMrjgaIZz
SbG3AE/WowyDqL1y0EM0lMJ5Sjwj05NjUtXKYwm6OCepG9MJAsAhC37ElkevfwQXM8tCHrM4g6Jx
5CxfGNFT4uODN2nQF1Gd4LP4a2pzEuAqEkXaz+ZompGVdxQd+XL20juGJ11+slwCcMF39rkTlcLM
sG2X/5y0xhdR+qDXoR5Cybm8SemFDoKrFP19zsHQW6U9mKJqVOvZBSyJXh8IGZj3LwqAcT+fmlqn
VTcb6FrP5+SlOTHOFOpp98md5mN37CiiyNh3gF+A6COsOWBKFp85TZwHtplgeLQ274bAEm35iQSx
f1/F3DSLCzNnSwhD5DWACDaNGws3tW/mWzl6bXJcNZWbwxA3GUxOVh6bGdQUU2Xrw0My/lHqmV3g
IWBf3hbUkLkWyMWPQl0CrKNgoiZ+HTFkZX/L/DB0JEzVj3576p5QAfkmOIIqpz/uixbZIhdVLKlT
qjrCeYYhBvnL8USTXqTdpi0iLBK2A2OhNvz5zqy51MNpwLdP1gJirfLDc3OjGd7o9yeGn5T8mX7+
DaV+CPxl5yZSWioZKkapl8DX02c1f9r/++w6+DJDXf19zoHjYp7UwWhQOU7PQf0pj1svsBY7LR4G
+rovavN+VqI4P5YMCXQSM6vf6G04vHRCSB0Wsfd0YT9g5VBDsqiNmqCy+HhlQoWmHlhzVtTC3/Tb
lR6cDcTpQiSpwmsklV0di8Yq1o6/7h/VdoZcyeDcdmJEbAvBtagYlq+0k24+K/KtquXOkKr2nF6q
AiX3475UkS1wrqsbSzqPS09cGVNi6pdguDU14Pnmt7Pxsi9JdIScqxakD7EkIAF5cdadpYrv8Nrj
Sm0m6C1uisHzEXj3sK+Gp6SfDaIIGqUbZWSOVpPdLjVu2r44hHr3O4FnJYYzCGsOmnyhaLqYzeLL
VX3IdePL/oFtlw4rGZxBRG0rqVWH4DY6il+AzRw1enqIEqf5i+2KSJMQiHjTXfE9hf04XcH/cRIB
X5k1ZQITXJqXqP8OXE5RBbZ5PTpRTd0yiYlXvp+vpwX6MRlVfFPNeHHIHgC4fTQewABwlg464/UE
z6Tok1UkkruqKqUZGTT0fyuzc0KN+CCrOHV9JvpW3fqeAkTZD9W4w5s1OmPuE3kCnI8+AxslJwMf
4ssl/q3BgbUozmvLnGLchqC7lBUXEjwZuim6J5YDfomrK2U4b23lJpvCHspIQDYBzdtwTECLfvf3
0xfaJ6Lxtm1jN6gONl1NofLHS8gqkEdaX+Ujayy03oSnqNRLkcxBChEdS7dyZMUZRNB9IpH8c3OQ
EjOd5IWJHD0MmGC+GSXLBMSY5Cb3s4Ooy7VpiFcVed4GkunLIpko91JsDQCe2h3qh1KN3f2wIZLC
eVgWhlMDsCCMHgeGDzpZd0xLf64LQVkkEsN5VdyOsZaFeMKx5vswfbDqFwwY/ztNOIeyrEBuJvbG
O46fzD60A+msRYKsuxnxVnfCeRIBFE1AB7x2tdJzPt5IliAdbY47YlT0H7smnCMBZKnPFx2NRwC1
MIBecLvfYf1g8kqAsIpC3cd08C9uu5LGyqWVF2kxuINSA+EVi8foQ57Vk/zIqHxLVOM9elezGzvm
o/KkgYyv8OJn0Q/YLmKuP4BHeQa6WGJaxoCcdWYdrOEmvq1PoKV2RTw/m4XLShCLxitN48js6yVi
T4hofM/J3ZQc8+aeVM969rZvhpuPsKsr5GkNEykOLSlArg9fs1PxAuI/R/LK0VYPKlahJbe7iPpl
zCh2rpHnMmykGC+k4KNGpEhtazTtarpP55tynuwe/H/C/TGRPC5mWM04YLcIkbAoK7szLnPRe5X8
2E9/Le3XQX3eP1CBz/GEhnGSW0GpwK+L1PSVavAGNTzsixApxIUOtZ9bKe7hdRrGYHN8fUpfyuQ2
Vl2ay+4oZGDbbP0ztnKqmIpuqibnd+WgVq3VJDImlxQQiZYH9WmBkzHevBhrYoLYu3mAV2k8T988
YwNMzpFIxjm3M7yXtLG/f37bYWslglNoiEGNm4xoDg/A0mUTgyMYO18JGDzpqZcF+mxn4h/SfmmS
dWZahVqDxnfa2NaB+qCaHm0WpehjYxNbOhHRxuRm+lpJ5MLHMtN0CBbU1kupn8oIA1HY5bAzWTQh
st0bWQlihdYqTil5l1MasASDtRw0D7AoHD3ofnxmvXY2yVpdljNDERTB0QgPVf1ZchJMTasSBBHr
m+wQxmkDoCzHarwJzMOlOx51IQHsvmH+0kfrjLrFPMxHRTXgWcZjhO6DaZseK4Qbu7uA2Vv4ELZZ
d69OmKtESCM3MV0gNO5v1YTaFB0oHc8KGjpgZnrWi8yOstpro0MVtYJnXhZHfgnUK9lcnEnrGvwD
bO0kLb4rzYsxXKasc6vxcd8dRdbKVSlWFNKpUGBEVfPSWV8L9Ws/fP93Irg6JbQoYJLQB3Xz6FIP
R7wBENGbuEgLLqb0cZpUhKJXs/SK0waXOroLTNEwrkDIR4Gy8rdEarSGZLD6eb7HdVj0komoCQTR
XvsInisZVp9bucGKxvgVG94YCwwv2jOwb73UD13RJDw7lR0T+/gxa2F6bOYDm+X8G3S0OzLUkP/i
oULgux/hZCVHIlpQV9HHaycLVAzODzAK+OhzArvDPoyNb/PP+za3XVld3Yf/6GuWXKdG9fHRp/iN
zxgBM19LbA3EW+ZfBEhtIgQFgcN+rB2stAzySjKNvmeAETed7AcqqJbke/pvg+8HSOVKTjbCPKoc
JjK8Dz7DMwi99/Agv0+YBhO3OIQWyQUItarTXFtg9ep97zFs2uFz7jAuLgVozLqo/hD5GBcrMBKS
VTEWuVyjui1mVw/9RBaMZotEcLFiSuseSyYIR+YCUGT9MFuzbZaijzOWAn/1LUMjpmFRNB648G1q
9UCxf4yWjeHWHhuvTFzLfVAwGQTgkNQXWd+2VtTCPhsDbOI7AJEcj2kH+ANXLv9Um89ylDtpLrqd
/5D4r1KYp69sz4y0ZdZZbxKcKbKz3KpHQOtlgUO/MV8mNulsg7oCV94+yqtQpvpKKFmkogQDDlQ7
zA5DI83c4QgWENs8qPjQFL3YCZXkrq7JlWUeSgKuL78BBnnsTcfB1oB4+jf73PJ1X7/t6HhVj3Mw
0NE08pxE6BV1T5Z+q4tQEUSWwbkUUKwjwOOmeJOpLgnxpgTgZP6+CiIRnEtZBYgnNbZZXFhYP3+l
mh+Fz/si2Cn86k8/Ton/+gd5cRArDQJDQY8SkE/G+FsW38/RXSqa//8PEe8qiivgU0kZ9InV1dph
9LAj6oYe2siP6Kugc1cf9/US3P6vHQBZz5cFt1PJjad1vWslv2Ff+O4BgbwOgjSV70UuVYS91xnZ
N5LO1cyQI/c12Mp7YO0GIQOCHdUI5y7AQGx7K0CRPCx+0Kd3UvGcVABA7UXUlpsXowFEnqgYPTBN
HvrAoO3SlCYid+vJTvY1Pg/H9+Vs+MabeAp6617Wsrigky3t/8/0xtk7ST8lopfSLZdZ/33u1PQl
pANRUS3oPdibpPEUVS3Wn4SLJlvBU8OblU7xegCSRs6YZ7yfL1OND3rlHincL8B7mzr5l8khPhv9
Eo11bhvDVRz3TaqlPYgS2ZgtBTiXqyfFCY1DvwKOYCqPIsQckTCm+yoxpPpUW90gozUy4/llOlrd
15j8Geii55etF4v1GTJbWcmZKCVNH+CLHpuv0jsbtMGa4/css4nfPqAD5P6OQ13PkDO9pSTDqHcV
RpWVP5PpQVrGQ2Kojtb9tS9n2wSvcjgTJHkwlhaFO1FwlZTnovA0VXR0W2F7fXRccosTEtKlhpmz
Qcf+LvMl09a95S37nEV2BSYvYOi7ZeWqw4m+7Ku3mcfXsrnEN9JwKAM286jbo6fHYIYsD9QpGlAi
BzZDSkkSb18ky3N8klpL5PJglPQaGQdsUSrAUOg9Sf2kT++SdtNId71luKYIUGnzK2clkN/8j+t5
krMGlqnb2Ym1B9mYbniy7L/JYKCi86805KEALGQTOU2DBfRbvi4tdqYrXtR/mnvdVqQjlRQ3HERu
vh2Kf9gpjw0ADseozmZ0XCNZApJC4gFsUNBsEbgCn1mKJlElIuFlSyJ/1erzUL//Vmt6fVVcEAnk
bMkntsq7jH5ZX2IRerNIBfbvqyBFsKYxhhZUqIllV42nzJ2dL4Jvp83m7VoLLmYMSzG1VolKTz4Y
B+LF5+ImP6n/FYO6SCEudBRKXRqYg0BlNN8Nw2tl3OSiM9sidMCb8NW0uBAhA6++MhqoM+JNKz2q
N9Ez5i2cfvzoTkTH4hv9rif27/DJ/SSXCxRjnLQAdMcbOAuL813sDcfoc+dZgHjRPlOwlIm35veT
5S8kR/IICPOUNWGiKnTq+UQsr54Bh1UJTGTz2ogCVllVo5qucgUHWlp5WjBXCqNLZ/R2Hd7MIqKo
zYiwksFVGcDHD6yGLUdSM7VLxR/q1/0wt3lY4N1TsfWEvSd+0HVapMRaLIqQ07yM6cOiPNLQl2NB
dtxW4yqFUwNj3tJQzvjQmOLoWCmTF1DRI/G2IsCkRivMVIjJORFDJYlik32ZmW9DMjhK1PpVgJri
y/6BbatylcM5UkXJ2LQaPgL0aHCMNjvVxvKyL2LbsK4iOJ8x+47KWYhR0MbEVlJc5eBAKe/LkApy
gUAVHvBSIcEcLRUe3HTrQNDeMPRv+4psVgn4VPr/O+FL8qxplQQYkuhxYQcWDwjWMdIXr63bIyl6
wwEJxJ0xJffVbzDlfHyi/SOXM7duGEcFDWZkiE6ym2E4kURy8Yrk76u3XZSs9OPKcnke86SyYNY5
kGuRJJajrPjS6+To+FZjW9/jZ9H8i8DMeQDLtI4ndPRQZnay6obZW5McpbixAzm195UTGQeXZcNA
KUxTgz9l1TEjjdPRyNuXsJ1iV8fHdF0l8rxYwLzMNlrYg+/wEJ+VO/MA5va3UEjttwmFo6lgFKFE
0yyZ71k3ozQts4TSKjt1pw7y4uNypE580i8Mtbw70JNo3nXbPK4y+Y5Hgy2vsqAww+W+fh3eg0OO
1ig68/o3tcEXFSiUTqKHvE3zWInkLDI09JwkM2ovK1O/aknsG5n6rPTLO/hJBNFj+/pWspgFra6v
VioJ/0OjqnNHj6FjYKQi8DvP8KuDKmrIbprjShhnjmYq4dHLwmukHrmJBAYcUBUJzFF0dpw5FkGv
p5SVYUblLD6mKu3EzcEAHXrKnarjDUeCceJ1SoT3sRnuV6rxmQuAfqURIorUxgw05civRtWWVRHV
wXZTaSWHy1wFjVU1pYCMYLOVxFNvwtruv0qX6Cgf684WNUhEanFZLJeAHaTpsP4sfCqzN3m5MyJf
cGUskP/yGXpViUf70DIzXzJWpLPpXtbAtlRbc//uXycXIbaOSBxX8cmR0gUxe5Dqz9bB9OsDOeHz
A5MAsi1mQxNYPI/wEWWxiYUME0BFU5zWdqaqTWovJOsEDziCe+LxPQDmpkVTjcgYliDZoC8yWAja
5V1wUyzw7N0UFyyCukkHk3W12QgHMpe3YAT7iK8rX/WiR+OuSQTuLPBmHvVjAuC6rmdIlNHyIMVP
WqzaSxHZrTwLBIn8SuPixmzpAPGL0HhsveSlxYqr5Fgv2V/MCsnNLGLoEl0XFy1MvWkqQ0JNVUz1
jaKnzhDPr6mu/lutuGiRknaZqwqPNelfMxZpCz9AXLQTMJ4fGrRT8zeBgYjuiwsX/0fade1GbmzB
LyLAHF6ZJksa5d2XxkbmnPn1t1q+3qFa9DQsGzD8YEBnmn1Sn1A1SMY016aArtdR3E+IJ+OLdj+/
CE5qx+ARcurNtAVLXbG9LpfzOVkMkGwI5hZotKh4AsK+HwLb6p4iXqLNE8L4DT3G/JKUo/5Ial9q
DmZ1Nq3PPEYvnpDd2C0qYyZzDyUkzfepLUHS7oFVnaMUvHMw2YWSJKmoj7Apvbgj+beEfMt5PpYn
gvETltUJiYYpClcu743CC7NtycOA5xmsRn/DInHBm0coUwt3HoD6EctotFGgnJUTuZU8PskiNcgr
nk9j3IOJZnU/UkSDvnhMwKlRfEur74mCYg8PYGR1Tm6R5GqMb0gHS4c0KEHye/Zn968ERgUcOO3I
A9PA2sTbyaVjaz3P3fLujXEXmZLUmCXGKXVpH/f+NBxI/h9NlfEQRRQbndwi2IPo6qwGqVO0bWFj
u+dTK86L78gigM5mUQtF8v9WEtnkfngLfouvIyhJaCup4Pk++bqK6Ix/CCYrqlUagmm7b3bpfeHh
71NsyenwmT6sqpgyCAklDFEYjPZXvVKNU4Wmi6Trdh6FL5qacN7966nLRQSj8k0XV2kmIUYJCQk9
cBNajpTos3Pdda9WFxYHYbQdrWsAOY5IMOOd5muYkxj3zS7eV5/yrJfDMJqNnhiI3XJ9dkEML8bf
ieWHvEEd3kkYzZ6zPii0ECfRbusdJk1ulA2wBbfcB+l6EvbnKGzBR2lak4ypVbrVb7Ip/eZEcEM2
CEbcyo+9wFU5cM3rr26UnSVJwrvbYDHKyCj2U9cbM/Jz0Ym2CopArvqYHNW7+YZ2xIDNtyO8ULia
SSyEMhdGNGB8JjFOqTdHoXtM8ue5rzzMunD0b9WxL+Qwt1bm7TRatKRQzNt0eG7bXa6ARrLfYAHQ
u67qqwZ1EcVmKXo7ph3w3lHSFm8E8cyFI1j13ou/zzigDMyBSdLg788ktQPAr+oHJeHY0SpPo7oQ
Qr3gIuymZWBUTWPObgZosjjYdUAuz4utDhIm80iKn0HlJ9Jxjh/L5lRZIRJctxt+6mNtI5XfjNY+
T3lFLo6qaExC0ymZGNaZNbsJNl9ytwl/CMk2aTlmwLs9JqcB4atgjAA6cVv1dzbeNNL9de1YT2gW
X5Zx6bICVmXDEEqXgLwKc5LiYE9fwsFV9jTWj7Fd8LqjPMtmsxppABp8SVuV9WuHoKViVGD+njmg
oAm/Da7sTlsptkcOuOe6mpqaqUiYi4E/ea9BSmFEelNpsyvMx9E6NNg3jHgqsf4xQeeEDda/aIjf
Cyk7swUGPGwBuztg0Wo2JkbhR0zfT27qDVsr4ti2tOpHFgIZu0iiupRmOvWnbsx9uqMEbNphxNTf
kII4VXFaJ95SqFTy7brarH1NzZQ1U4d3Rq2didKCFQTBDNgnN2x3oXEWid/x5q5X2466JIqGYkkY
zGJxj1UBe0pRDzVJj6B2wxsy8sCv3tqxaPdO+WzsWyf0lNiWcv/64aiTf591SzJAFxVRp8yeCpvC
lTX6WslkdlheCm0ZO9h6ltm5WDuSbpvYF81mbh3go5m/F8k40TaMFaMPclAfHqdolwNwZT6Yj4ru
Jljj8GubMn7y6r0ru4LvhTLKY+UmECwjnFPeFDelP26lTQ5Y4s+ghLwXxLjKGdZeAocCCEp14aRz
uhWLZHP9zlbmWN7LYOxb0kgeqUNfuu0PydcdqbXbF8OzznTgNj4PL7z5o4+Wh/FhKIdEfaemsjgH
FOVfiVOldOX0rjLBP1bd1O1G0CRbGl85Z/sYat7LYnz0FDeaFrcxNmyA79Iiy8N8kHUDMKpbPQRx
KmU8Ee6A4z5qnDTljWqHNYXlKRk77/RWsFQi4ZSb5MbwARSLPQT3B+jcbwynOtJ6DvGmc/uUIgXk
VtU/epn356Z3sIj6GpEjLQzxjWnhT91TGqfqKW+xRdXv6T5TdQs0TN7Frjjx91LZHNAoCJg2UL0S
N51X3eRu+IDqVe1VO3WbqlxEv5VWD+TBw735UlmyWHmFiEUxSS8x0NC6AJpwu8oGaaA3uMTuHiI/
PvEi8Op3/SMRdBrvv2thyhN6L0gqAETjdVa6T8IUy6ANJ+Suqu1CDGP2QE4OrSrVStRKZPCCnib5
ORFSB68797qB8M7D2L6eB2msV2hGz/U2bQ+q/KIMvf3fZDA2mMfK1HYVXgaW5uXGl3DeGO2/BpyD
IsgixoPxKsQoAqMI5VSMgHitRdcUc1cryo1uzYXdpuUxEoPnTxwHgDaiZOkykJUYw64kgEyXGFRD
idufcyxUW8c0/HldxrolLYQw9qs39SRrETS7mex212yMG+krJRAJt8lt6vBgm1ZDgLIQx36/yupD
KQgo17PmJ170NW6cMbDp6FXsgd95jj3ebCHVrA/+cSGSecfJlYDOxyBSZotTpzyU1r8vm0qyCmwv
VZNFRcN/35uqmQ1ZQ8ypdNFa8fW5d4Be5ucZD8N49apUQ8NODOo6CtLk93KAWGwY1YjlbCAQehQ7
tT50CCh7ClMwbIWeE1jWXMNCHJtiqWZaaXg8TW7Qfev127aM3Hw4CSHn9fSxOIKvdzkVWxwj1Wwk
lYhT9YCeqWT1tpJHJyiH3Yidtz4lp6YTfKENf1xX/LXcYCmW8a/yVBWTpiqoxoFwQjoos1O9jgn6
Ry3HKa3GDtXSRcqfpcOKGa8kRx0RQO0qIkLqe/GbXjgjJhNaL7qznptHinsr8ja3V9NGLEko2KHC
AAayn/eqMmbVpLcZOhIxOSf5MdLc1vDl4adshy+Dtsu78/WvuWrXQBLVVVXDsJzM2kBgBFj2zJA+
iufZz3/WD+FtcJI72/xR+aI9vES8rvqadi4Fsl9Va2dBjNCrba1buTsF0lEInKDlhMfVy1uKYXyw
XJdWVPWgxRn2hQ0IYU872P12uKNrB9iiOekca1g7loHatGSaMrBZdcbGZasiMihFQV6LqvHklmoo
6jtDFchNE0vkR2eKIac/vJo/4uVmAcpKUuC/GP+YkNGU0zAv3fzY+385liZ2w9t2O/zoPWLHyM1B
ReRU23Rn3hucALTmnTFopKh4qBqSyZarx17qJhINOLB4GnqvsbYczeQJYG4wKluhGsQANVBP3cub
ehcC0DSqbOGJBp3US25542nrEg3DMLGnImL48r3xhWnTJ6QUsJcpuKqW2IHM7d7StIyNaRDwRwRz
KCGX2phowLsdMJimO3QRmTxaDp7DvrytvvNIgFbNeymPyRLmTG00tYA82i0ubpQtpnS+G0/JDsMl
h8DldQlXOl10xPNyPsYMgnjMpkyK8Aklu4UXwTTGvC0P5l20GR3Rt07yw+RLHi2biPcchaGe/8O3
NSVZwjwrEv43/KDFiyYeixAc8mTECv4bGlGxKQbsCfcYfArRfQi+/0d59Pcs5KXCqBsGpk3d8pV2
4hWAvVWvug34OuDmhBuOtFXNWZyO/v+FNAzvz0abqZ1rYWH9hi7ztltMiRtPlDOu3wQ+6nrXRVJ1
v/Y9qbksJFpGGwyBEE6o6rlaIIELfDuLFUfIanJkLM7FGF1F9CKSNK1DlMXNuQlo6WoUS/5aDlPv
rx9pNSwspTH2N8fdiIob7mzAKFm9Szy8BzH5V1HAI2Evb7sXK3d4e0BU6a99SMYI0wh8yTHobt05
LB05+tlUp2zaT9W5j07a9Hr9iLxbYyywKes2HFuhc/Vp19ROEn3VDE7k4YlgAo9YhhKZI9Sxw+Cm
KTqvw2rTkAr+9YOs+5KLZrALtyKWJiRRge9qf0xv5XOM8Q72eCi97Cg5mlMAeytB7a46AD+NI1u+
fmXsDkGmBQA8lKH70q26p8ANxG384HH2auczm55wmouD0h+zMDSilo2hllnpSvFTNOyEnqP1nPti
EbcA9B9bGRHBe5vHdoTIOeqYQ+F251fD5+IYjL8YQ63vpAr5SOtSxobGiVTA2tmK5XY+eh5Y0QHS
YUY47StqsR+NyxRNHdj61PG//3ga+HbHeShLtMg2o/xtqL726WRPssyRs/buMMyLHEbpB2w3AGd/
Ht0gebHUbUF+aWA/CfAGbrSZo37rX/KPLLatGEnNnLcNomhS/7DifR1wTGtVISxJQ3ECjOoGC9XQ
k3GqSyJ3rjYdSjG1TbKJyc/rJrR6LwsZjDZEWRDWk4V4VRjE6eefSnwK1NZpeffCk0PPujCeGKP+
xdDBeBR1cFr6hpcxznXuufrN+2j0hywEZWqURFXRja7U7632WWv9xvhy/ZvxRLCBotFqbWjoWYwn
IRpAqLTRCk53aT0ELi6GMZgpHwUQBRiAaNwhIoFYpTolJ3LsMUadeuReuOP2Quij9YOJLiQypgNK
jAnzT29B17BlJ3SkQ7ChSD/lhrfXRn/8FVFszCi7uW+sJB1dsYmaA6rv4c40ki/YppkdoKB9Syc0
lVvMvHIsatViL0dk40U3zTng7wnAE6bCM4zAr5XAu64c67m8pVqaiaKVLLIlzKgra1XNoB00U5KA
ChE+RE+WMzrJnQxEClvnCFw/00Uec22ZBMCxQMcsnqr40XhIY45HXdf2v/8+mpHvDQp7U7WkUVgI
iRjHqRkHuxleC6G2HM6HW3Xdfz4cyrLvBalzoQLrAO60RrHycUSnI7/VQW1/bPFKBk3wQ/48eujN
bWRO4F1psyKyLyQzkX0KMJUZp9gub11gxtEJsso8msApnTGyZp01J/Nr3VFjhzcctZ5WLyQzzwWS
aaSedSiLetb3uZt8xaBh7CQ7yYu90qlKjq7w7pLx9labm1pCpM4ty3MvO339fZpdzjXSj/XRti/6
Qn/DwgGPsi7oloWXwrQZAaaFAYCfKbY/RLcGa4bJUxqeNNbdK3JmliMsWj0D7MXwi43mVbhDR397
3/376b/3msK4fj3sDaUdaEjW6m2dld7Up5zFIJ4ZMI4/T4ZcDusYqZiZ2JlpuYJYOO1w0rUdwLA5
CrEyiPL+QIz36KW5AcaxXryBbIY/gGEz7Oab4jh/k+3cGQHd3NrNlvcZOXrIIuSVgj4Y5VtVSqjs
SnrtsDvdTo/XNfG6Y8QM3XtFDCy9GEbqiGNrR+ZDFf/rrdx3n+7NtheKboEvDjVDq8OY1b1qfm95
JDe8u3mLNAsBcSQMka7iATc45Cx+nRwK3kyXqhTRqT1rIz6KW27rl3qcK+b7lpcshGqYpqmCUQFJ
82+K2qwAxA3L379BVQnSMcwl5YP9768JG4UmojzqbSjLvr8mLH8Meiw26Cq23pjvJR7U78qiHTo6
CwGMj9XHYsjNMsYj0bKjLYifNtKZbqPR2RkeutpamruUxTpY8JhKmYHDNNE5CB40chTCcx9GHLe3
ptpLMYyPLZoCB5LG0i2qY41UUD9fv5M1+8S7xhDRjAVsODviT7JUJbWJ11pu3obiryBq7ZRLGrp+
iIsQxnX3RWMIVV5h0NQMXFHItloWPH7iHCg1YszZwqdnZ7SUqmiyUcJ10PWUrvqldIJdlt+vC1k9
x0IIExMCeNAgFszRrSIUqhptW0fJZ/ok9M3+90GYoEBI3mckxEHo/m3kZU9K4ZrHya92GrQ4P8F/
plxyglVlXghlYoOY1aqS4gnqjr6F5kzm7QJPFOwIe3vGJkChAA1lo7Sl3fXvuZoULQ7Lvg6GLC2x
eoam0N/z/MUmOTWY5wf5zC0vBVtVdcr2gE4CGogac8hmTgJsNwNXjWiZY46OIKngct9wjkT/CutV
zYsUttnbZ0as9PRTDg6FJmxs3GFlkztMcm96j6K2xhtgcu6qQ+TzatKrstH+AbOepWKSkHEWg5xj
ZYeWGuNdtJUw6K9taGmfOx5PHwIfzriQw9hzMWsAFgswdiwXg59NqSOk+RGosXYSq24pRW6SYrtZ
NFwANd5f/76rl4h5RcCW6aZmGIyLF/pEyFoDR8ySh6b7LuEqC8G9LmMtL4Mb+SODuoFFYCyqPJWj
BLXGSj7Xll+R+7r9hsGOSeJSz9GQ9/FLXkQxNyYKpaqFHY6T/Bb3ZNNtiKvdzBqW3jFj5vMsYDXP
WJ6Mubje1LohpR2SLnTKzqmPw6ZuHP1R+Dq4FDEbxJI7ectjT1h9dS3FMn4zF1s9U1t0DuNdf1TP
1i19LITumNniLYW4ke0px2uPF6J5usK40iLPw96s6TOz2ZXdTddtLJ46rkaEhaowPoXUObjThmhy
+1Ky+wp7wa1qX9fG1TLD4uuxyyilMOuNWuHhgzJDZI+72B0xFCjfFjug9twK7qdeWkuBTDqd6WkS
Bgk9lN8fJTf2263xlfoucUscmTMHxvmCJrWQhbFpwZymYhQA3jpWnTj9FfNA8Vdj2+WKTMZj1GjV
F8MEE8un2u7l2o7lbTzortJyXgkcdWMRR0StE7NcgKA5uI/b86y9xjwDXhWhYCON4kSqQCJ6/7FG
aR7DqNE7NyDADb4pytI2eUsYq98Lo74IlBJmwtksvSwFjBeaqDKZ+Y3QgU1leNDNbVeOPL1evfmF
IOZi0tGKg7pBO0kNBGeSkGRIGGoUiR0WmR3k020iTM6QDq5BAlcTilOsy84YjVhPF3hRm6r0Bz+8
+C2My89FU2z0FipfaGhVqx44NW6EEW6Y7oXw3sTrFr2Qxnj9cswzvU7M4q1wmN1jbdJXS7vzJSfc
0r1J7pL6ut5c7pTx+9hZwmRqKaBXIp9n4zFuj4r88Bk3tTgU4+TleqiTOMChMs1W9ypm+qV7NODd
qsAIpLhNHe3xusTVeRswL//RVMa/96lY1pKMZ3/9Ov0ODtKhseNdsNUOoa+7wVEH71Hu4UUGEjZH
3Kq82TCe/jK+vyNgPp1KcXRrTfeAtbcRZ97SPccW2fyY1OrcDUWC/LgybCy+RMI2AmmOUfrXP+XK
ag1ezpdPyZbLs74vyxTDty5SnMmjACH9Vr7rtwDmBDJmdlQcOIJb3VO+XBfMOyDj0AASaUWJgthG
wB5bPxjkyQp1e+j+PWDk+/MxvgYus5i7BNU8QfotR98Jr91AVe2K/1AY/yFVRiglLf5+H8cOJqXs
YbT14qsi1nYp5tuA50JWU9TFfTEeZKijadQ6+CstEW0wWNsk+JE2hm2q277r3OuXtP5MW0hj3Ec6
x2UcmUiIldvohuZumQOqBgjFqg6fb3A9XVyIYzxJDBimSNNg18M+uAlQxyFuF9toEDT+7KBj7YIf
It6kG5E7ZbD6sFlIZjxKRqyoz2hIovvF8CZue1A2IBXe8KiE1zPxhSTGecShYgGcBJm4+YSu9ehi
AOBWvRMf5IfhdXDjbYmxBu4yIicMsChA8Tg0gP5DhmJmBzEBq6xoF1y3yBPCZI+GGnXZVKEroI0H
Qd0Qspdizmwnz12xkD+ZEJlCkLy1cYY3b1VDH4kDJBSvB1eyaSse6pe9Z2C84uW6Max7LOwR6Bj0
xJADoyJFPaQjlhfwlqkTZCzFqS0qOzPq0O51c3dd1rqV/5HFDh83WlyLMzjr3b5NvWrovJGgnCnN
h7wS9lYwf7su7h/ykos8xhsbXZxH3YQHUwTKyApFaBUMgr2tw8ZP3bG7TXxuKWE9iF5EMo45QRI4
VxJUMkQr5zV9pPux/bb5ooL32GudHKz1BuerrivoRSTjq1WtSKQwpHWg+t4gdmk+NDyAEd6pGPes
pe3/PZje3HfxnczjHV5VDDSdddDmUqA+xnvkDRYkxB42FnS6/iJH2AGpC/kYj8hZo6hP/DoMeYOB
qyHuIpOdgSmkmgziiE5+Wz1qfohEocCgnjQ6cf01wsD/dV3kSWO8CFiiCdJ8eOJeSO3GPI75bQGa
tiI7FSjwRoLhXJe3qhSL0zGqD7SHHM0J1MGj0XCUrHgA+oMD8j1eeZf+nQ+JwkIOo+9mLIdZU1sF
bUCDebZxKFlmvgWCiY96z/b6oVbVcCGM0fQmmqVcnDAAlqQ7kh2t/sv1v89RQ7Z50PR5m7TUX/Qh
2PPMR5LC6XZ2iwXbUHevy+KdhclBJqGWgTDSj4AD8tX2VuYNqlCTuXYx9KyLOkRiSiqYr5B0yBuK
DEB2mD/dtPzaKU/RmPgx670VTyO+WXp8fRUB3xW7O+JOXwzUvONz4POGfXjyGFdBCoJHtomnXySA
AK22m2Az5rwGAkcIW/QO50qXsZKMyWvpOIX7rN1kPGQPzv2w202CrmGsr24nMJPR2nb9xkxWcu9n
NbxfTEZn/EAnq2EV0TelYm5JdgBv0tC8WtrLdWXmGI7OeAGQR2i6CKR+V8yBJqy89IhyWLudhRs5
5HVdeXfDOIEpriY56GfUc0KAWelTLp8AnNzZilAoHCe67rR11TJphxcJ0nsbCqyw0HoJTpsM7a/W
AAx3rRj3RSsIW0CamG6f9b/MLAmfr3/N9Tv7I5adMVDEZgDFCJ4nifqaWju5Mu0h3AQ8WK31ZxCW
3/9/PHbMYMqsvBboGIDYtHY+PCtAKel3s3hKgB9iHCXpyyC+ZNIT0XmlhvU7vEhmtJJoYtCpaJa5
gX6Qep8Eit0oBef2eJ+RUUqdwL0KwGl2S6CqomJSnLXEM1vOZa378ctRGHU0WzJbgYnBpBEAxs2t
Od9fV4Z100IPGMAnkmaxVVgdi2azlWNnaO5Lrxsf1b60sULkaNN+lB6uy/oHjbgIo/e2CBpmr6dd
QQdPxtvWpdiP1j3xk92M4bXE/8z6ralehNH7WwgbKsGsAxkDPIm4rbvnYuDczPr9X/4+EwHFLBaC
UqXP7shpybbG/oqW/kqVgKNn68+MxUGYEGjFYkew6Iu5MazpFPZfcM+Why0oxQnve+BXWp9YkFh+
OsYxyUaV6gmAdt1A2nTFsYx3BY9vlKN3LO+KUAJ0ySjwkKFAz1hUsDXzpVYOvaDZ00js64q3bkR/
rorlXNGE3jDzmCZ28kkZwEbFCxo8zWYZVpQpFHKjQn2idicP8EEuGpP3yga7VNjV5K0WcjSP5VoB
Q1QcWAoceCr+TpRHqVWd2jiYPCDudS96+WqM61FCReiKFnrXB/d6fBNMN83EUbT12tVFt9kW/Byb
2RRluBk6E5zuZKf044dKdcU765u0l93QE3Jnih1waV9XidXtnIWOW4x7yEoK4zthjFyz6Ri5hMGD
ZDMe4tYmQPZwKTs4pjJrpxDt5IW3gcSzaYtxHqrWtBpmidD8wrQkhtcCrz5YjU3at/Ve64v4wqOt
56oo40bCPh3wz0wRfZCxu9FZBrj1vbahiy3h15o3QLmqPRoWwS3LxD67wpxQmGuRTAl9IAgetkbt
bHrWhg3nEmkg//AKWQhhziSTwugaZaITHNXNdBq3suIlx79eh+aTyCXSXJenm6JmaZZsvEHRLWJK
0k9D1KZvmwC9SzcBIk9wiE9pNHMuseGqmWMT+//C3vo5C2HYzSxVUgCCqeqfmgG7Y9/ksHEEXeKY
wqp3XMhhagfKqMSDNcPb69mvCcmgVP1r2E50ExYC6FddHMQsSVmZOQ5i9qAcCQ+m8InJ4KUAJhUD
kY7QNkoIXauPuuYG4PCqRGdKjkbK8xu8j8U4RRFkM1U7oho2TndW/Khau+sqzfv7TIoU6ZogmgOy
yki3trmcHgKAnF4XsW6ZF71iPF8diVUlFkiM5OYoT5s0/dXJKUeneDIY6y9RdUKyiWOofYHWx1FP
nJE7h8f7Voz1q5WZJJFKi6GT9Yh29A77xZxvte41F7rLpEJDHHVWUkF3W+AR9jvQ73ntfvCtPRp8
XN5Czldj+5dVPUWDCFgX4MESlJGJCzU+lFbqXVeA9cFf8ByDAVTULVVlNECsRGSrdIxq2M8gLEEr
9q460rlFPtvA6pEWohhFyICtPMtlhGkwa9Q3VTHEXpUF3aHEdNj2+rFW/eVCFKMOg2GNuWTAC4hl
YA+B4QjTbkadvLJ49ZvVHTRKFP33B2S0opW1UCpFXBQoPaQfNICbO+FX/AJ6KAd9vu/lhjd+vv4d
AXirYIcTK96MDw2UvFOnCkYbK0dNPWXlrcRrsq1/v4sIxosaVlMH44zueTvrewOMQwYhR7FXgG7C
nWSlMeVD4NYvshg32oWJUvYNkpHkGejE2E8OsSxgq7eUINr49xwviD8LYfTbLuJPlBci6GrgjIjp
aOpX0v+6rnirfmjx9xlziic9CyYFPqIg4z2oeeC7E86wFE8EY0blZBhpMtIXjOFn4ZMSfAYsYfmN
GOOZS2WIUhGwNqO1MaODIPO5PXkqzBhNgi3KdJCQEU7SXo0PzXAweHk15zOxDnREqZYkNJVRQo+0
JzM5/6ebZuc+VKz7iX2NklYs3VnWXcojm+P9fsbKCbYINQzLA6q13zTRs6x8u/77198dF1VlV+mF
Tq8yyyAUP+IvZu7CMXeIzY6F5dkAEyvX5fHOQ///wvJG2UzqOoVlNPM+EvaGwutsr/oRQwT2Ex4Z
IGemEwoLAaYJ1N66wDhk/0rxbRsndNMXOsadnnm911X1XYiiP2UhqhsHhM0ITzal2gHl3sgiO2k4
K6Wr3wuoREDQFwEz+zYGsZARU+wlaVZ6N+/i13SSQnskvEfM6jksVRcl6AGQyBhvVUylmlqYT3TB
b7QNQuLPRorEmQd/sS6GVrZ1ys/IbpgYUYtEWcDVx6kTaL4gOFXI0+a128fcJWb3MdUmAf/r/ZX0
BSACmgHaPJ2bZ9VrTsAAfhkKsLqA4paX+a/ajiVJQLrQKJqaxfgvQ9G6NtexQC9sh8lWfDp9HhOn
3VP0I3DXPPDh1GjIZcPkRaQuMiG5DKbBqFOEZEGCQDr4GL+M5xFZhmxnD5bL85+r6e5SIPNFY6lJ
pU5FuqafZl/0ChDEC43duNUuP3+G61yCkv/9RXWR6tBC3Ue5CvIINK5umU3eWIO4rqy2LYrdw8g9
2ZppLWUxat+rZlnHBlxrs0+yjYyuWLXBksl9gd03iqOsOYmr3193fxyVwQrH+wOG0wi3QZB50A2T
1M2eBCd+oUu/b9gBX8Yv1+WtZXDLMzJB3JpDI8AEDEiYjScpfQyL5zHdG9GP61LWLHsphbGDoJ6K
SjVhdU20U1RH0851yHnQc0SwLaquC80gBNWmK2KQM9Ldqs8dhbfv8A/KbuoUdcVUgOn9/nYKoE7H
UoQsnsLP0SHOZJMeWo8aM/F4RdvVI8myaML1ygBGZEx5CnqxG/CvO5U/9Oou77DNQc6fuJmLDPaR
IIJFrpYyCvGRZk6YCT4KnI7YqJvrYlbVbCGGOUoFDsimDGG2rfTbyM9FAHIZE/PvHCVYHVuzFnIY
Z2QCsVXIQOTpdg45jW5yYz1gzBCbMJajP/Smg6Ey2/ncK3wplvFKRGzb2JjwFQNxKwa/RvG24eWR
vC/IOKM41rAI0+iAyQSE/QCYNyMcbgAs79ZC5ly/LGrzH0LI4iMyLkiQW0UT4IbQy/ky6reWcQb4
S1zeNOAkU43H68Ko6V8TxjigVIjIPIoIH8jXzg14BqI8PvRNsJWjXLInTbcjU7eBIshRFY5xyYxL
EtUgUa0AxhXk2UaZ8/3UiPus1H9ePx5HDOswSB2bkRJVYPeyrENgzrs0/6U27n8TwuSZYdRmJsqw
FO3qEMh+OHkBb3hndZx2oeLsYkw/zfOoU8sSttpD9ZuSlQWedk+2cYXcIkAozB0esDhH59mnRxWp
45S3OFddKg4RXsbsJA+lV5ufqWcvD8e4jTDRU81KUAeaI6w3nzBv998uiPEPRdGY0lDgETjXO0K2
Zb5pJf+6iNW+2PIMjIOwlFYNMxG9NwlMKEegJfrkp/gQPKkuXfZFmc7L3NLh9Yh4+s34CnO0cpRs
6OJE+pCNIhh7Hsvg9/Wj0a9/xUUojIsoAJP+VzNAyPy+PgifGbJbfjnWFUgptjZrqLauyacsbc5t
9lx1gPE0hU3R8jCAOErNjoiDhAQjFR0y1jb1zQKrSPPXao7tRt7+p6+mMk6BKJHSNRUmWrJ0X2un
LuesFa5WNBefjR0RF8chLYQUqaPVoR/a3Eh24DWCHT5XR/2BAn0LO03heLr19PgSm1QmkRhyRS8l
CU/qcDd4tAqYSs68gdKDtCL/Gp+G/5YfqYxnUK24zmaVovwYO6veZElvh8rL9ZviaQTjHbRAlYWu
wpOtbCxbn2+VCJ9SDB1UpTg9lvX8FTAUMvqrOrhwGKUoh0RKSIFoOz9QCJQcPjzahL9Hr3DzDW9Z
fv1cF2HMufRG14a2RqsVtDB2VP8cq00AaIeGtxq0CiFuLU5Ff8jiUTg3Rt1EVBPl4q5KvSxE99/E
IKa8C9rG0TpzoxhAr+Pheq+nLpfzMb4vsIDDJzTQjWkv+ZTwJthZG3XLK7Kvu9iLGMb9VeaYAFgB
waONviJv1vLngGdW9Jd+9LAXEYwHDGITIG4jPmCaapltxEnqZ6Ly22iI4uSplHmiEvFYNv7Bf/wR
yhbisiGKWyMyKOQjWCkccFNQtLACnaXphwiM0yNFVuDlMeux5CKUMQBs4KlDLWLIOYjy7QC+G8AZ
+9fNmSeCqcgWhBCtmfHWUaQIoB5D8NwCBZfjCHlCGD9IYtT2FRDxuTIIbIpScKW62H3mHKYFTiIg
76nsOEabpDUIkEKIqEr5C0l12bTjcfoMeq8l/xHDxsN56PW4T9FZFNAhzV3RvFVl7/pJ1i3oIoK5
9LGgmB0haqRV8NpLT+j721nMyyFXW6TLgzD3Hg26EIm59BcJaO4LN3HhqigTgTl1O3xOyS5HYu5/
KLSJzB2OpOXta29235XZ3Fz/av8QLC4yqA4u3ao6R7lVQnUHJ98px/lQb39MPuZWUNfrPvXmvMhi
YkUTg/vEHCCryw89Fpp1rdhX5DErMmAxhjamhXihkF76R593kcgGjThRUrGB3sUdImG3KYDNVaUO
3WjmA2WsFyYUWbEMBVvAGNB5/y11nSgEoA+oOyNWSG6yDw4VfF27TYCEP7nY8vSLn9OBx3q36tgX
YplDmpYxozkw4uEBALxEM51MBcVXsW8B5Vo9fEZfFsKYeFiDSWCUB/pFdxh7oNxeRe40rmkHDh4G
D6H6GR+4kMcERlErWqnWVXxTchdHlm2CXvL6kejn+aAjmiICB0LW0b9mbi2vlcpoZhHV5ljbDUn8
bGbW0TTDXWLUvInTVSe1kMWcZqqNcS7TaHCjhNitpNiTcGok7/qBVsPGRYjMCMlJJoiBmA/oO/d7
c6xupLDmhL/1FH0hg0kmQL+tDzVckltMTrqjMR00mcEmK2zpLL9KsK6Bt4Kz/vi9yGTLLLqWBESO
4XsFUAjvaXGC7BrFJo/Rr/km/VbbhQ+Q+13T8Q5LnfoVDWHbu4mizJocA2EyPI4+peg07oPdjDpj
hoSad0yOirA1mNAMxTI1UExS6ld93ArdkzBu/5OCsCWXtEKRjzQQMUfCbdypuy4VOHkF7xRMWEnT
pJvkAXeVjF9n/Tb8H2nXtRy3rmy/iFUMIAm+MgxnRjlbemE5MufMr78L2vd4KJh7cI7sV5XZA6DR
3eiwlkZsSRFURUVKqLEfsfJdWlIWY6wAx4X42q51iofI/T44yxExxj50RVUUwbXSODOrzED+BkDe
6ErZY2jcB/Hj+VMR2CE+FCt6qbKqFt8fitZFKSDSjwQDgWkkGp4UnQ1nH2iQKa1WBwzCtCrBZZJd
MirPaJc6802h+KwKNe8bkZndjjRW15c3GZMSLfD4AKJRMKzQ+ySxB8stv5QHFjxNkj0I3b/g4vJh
Z29URZFYwL4hfvsVbQBwj6WTf8FL+MdY2OO+EnWACc6Qz8cUqQFE7qwa3Xq+CU00m0h3dbUnQD07
ryuCI+TTMrUaKVPU47lY53jdWK8SUoLNpxop0ST7H8/I52GiWkKf44zVdFXrdnl33bWfGSlZi+Ds
BImaqu+lAfmlTLa16qXRLwJUIM7vlkj1eAakOG7T0KhM9Li/BVegBUVffXdBC9vyJ58hCZ4Xt20o
LEp1BURSps69RKShxqvNwnByQmJbWUpHS0Rz3f+yopMMpvkr05dVVmomOeClskvdskOMcg4XxT6w
wBrNsjyfaTNEa/vvJXEvkcCYSBKQBo2N3WWnmnZA7ypR0862Tp9kcKqwtP3YN4AgxjzTDbCObS24
1tSX80ezGSqv1sF5jM5AJqfOWmxbjc6CXPoxBNohHJRdSoyDPsyi9Cnblz8jh9OaOJ+hoSIwKgFC
sbyxsxKYWJqL3MerNaGn8Z0m8dunYOfWR8UF6B3anuYpRDir3PyTPKUH5Xq++X/gORGlx1aCR4OS
E6rraOnBW+OjIkr9UtZlClDCUbeLS+OYg3Bb8jBActV/YZR0yc9PFIw+SOTcl1Wg4VFJ0fNIyGCj
LOFHCYC+v8yJiEdz65JpugImTQMwF8DX5xoBCIr2aiEj9yf7/7+V6CPS3sFAMyHP14ZqfhDGWQ05
lnszUvE4VpAty5DobtCLRw+qdpuP7ScM4gdhnPmwBsscVBPV32Gn7JhO1pM/OIPHAKsH4k6ikGPj
HnyQx9kPTJm2cqwiS9ztei+7ZU0V0j3D49W86WfoigBBN0zJB3GcKRnTVu/qCBnwwfhmmndm9b3U
RVebbRF3tT/I4EwJqHilBhlpVivtPdaEBaivR0S5gFoJdyLCO9GCODsCl9K1lMEPmNM14LGy9j4S
zcWKRPAXuc3rSsFwu0vyh4D+XLpLwxCxc4t0nLu6cj3FamB1k5tUr1Yf2VrxPHQ7qn2pxr89Hi7a
BDEoTaYAGld8mcCIVuxyv7hIngH19V+0hmyEfWtd4EeyKpojZmc1bEVpLoeA2CQkfqXpX8qQeOc9
2EZw8UEUZyaCRZ9yhcBMSMkuHY/1/P389wVqwPcKhaChDdKCYeX1T4DltsrnkQjehlvvtg9r4KxB
LM/NUqnQ4yJzitJG3hHoqJLTAa+ytJHGem58UUy21drwQSZnEsAzqhZTj+s6HqXQDXw8eFzqWmDD
vB2BGPnf9TYwfT5jI1S22asozQqjoSQLSwiGqt1ol9Uy23ILaDv6Fkm3Ov11/uy2MiRYJPjjANSq
WxpP7astXZT0TA+13kYv6hB5sgcuTiRmVMVtvsrARCs82Y7FYLfMFf650pNk7mYPRJk7jSDCJpgi
zY/dnqCbMdonRxEYz7Z+ngRx93pQy3lKY7ROltrrYFwNyl2BHOT5fdy+Y79lmJzfD9O0SWdWzhmB
EzF/65uX89//lwtwEsBdYgxPdxapEBYu7CnMcFLD2s4a6D7TxOYq3Ik6sDbjtJVqmJzHV3oDvT1s
2GV00hwgC6xfTr4lhWO+jTEgCMsdutpEPeXbdvG0Tu6iV+3Ua6Y0jm5AvmgqugG/jeQ7RSB8fj+3
z8uyCLVkC2Dm3HbGfVcGEWs8tGiOa3anRD/OC/iX3TtJ4NQ7CSt1lhAwAdl/9upj7bAumEtGutyh
J1S+yK5EGMXbW3eSyOl5pg9JL4fIe8fLATzWTh98lxIgShBRaCYQxOdIDCJZ48x68+Y7TPm41S6/
QmHYUUKgirMr3D5UjnG9PJzf0e1I4Pfy+EQJJq/AvRzglTKA6TW9nbP7XO6cGRmp6jPI37CKJ1mc
6o+BXmhTg5IFAxNQ0TPVA5ESdw2sWbb60tuNCPZh20adBHJq34IZLgtTNBAnreSm876tYn8UgdqK
dJLvWlGVIrO0ZEHA5tOj4dSAE6WX8eXiMJTZ6C5wPtEm82EfOW/WlD1dMraPAwWAehy9FIBrnLv+
+bxqiHaPKezKabZoCSUYnEOUm14O+RW47uylf/2EDFXTKOvwZqTYH2XURGpHLRwRvKtoLaKaJ/fW
bpJ1/7yYTf+/EsMFHUhpdFlCoeVzHYFP07yd5NQB/tFlOA+HJsz2vZR8Py9y8zqvRHK7F8jyHJcz
Eu+mYvo9AFTaov/SxsHF3DaNwO5untRKFrvkq5OaEz1Eogt6PjVXOpDNo8INamE7E7stf4QWKymc
7cVwlTwNjGZYeUjTPaN0YmiaSeSUPexvcvGpBJ6mryRytrdI2jHvdaSNh7qy9dq0q+zb+VPa9Fgn
CXxmQQvQVDT07LEffs2AVdbFAo8lOBoeZKsuMRi3dGgdUZLsWJDIR+79QFMhT4toIdxFUsxgLiuF
ocs/wHtgDj79qVyDEOaxumZ8aP1+EYGCChT8PbZaKd1ohsqsLiru1IyJ2vRgSD8M2bDnSDRDuBnS
rs6Iu7ztuARpWbNyo2YdiUxcZZa9FpmZdqaDPQJWGITR7qRjtbGoo3x7kQbFXIhuEsK38Bl1JMWK
DBtIAMlLS2fAWEgc+WVxOK+H22pyksMdn4oxgDzT8WCYB4y5VOm+kIP7UPlc/kc9yeE8IrDzpLjt
EPCiQyFhLz60Lt9QF889tIHtGJ5P4P3dyrjTU81xGAsLKwu63pkziFUfE4TYfyeF7e9KGZM570kb
wSXCEHpxKtnmdCMs9mzfsdPmcSa91pWWjuxVNxY/6tGjcIjnV7GpbeBeBZ4FJjIpD7te6IWejgPy
nJn0FuSxk/WqUwP7I68E6rb98GHgPyCYwyuVH1xUhtySMciHjib26kfSbHlBMCY95wdj1zghwglR
8X5Tw1cSOT2YtC6Ulpj1UMVP9XCjoEu1ij9T29Qw/akbGJxlzKjcC6TvAqPDqtnzt7xm2c3Y167S
Q7Rv/MxJBc/HTX1YCeP0IZoxaKBoEJbH31MZdJci9K1Nj7sSwPl1KVVCjNmhEoPmjtmJY4chl0U7
+TWhDv2O8FLY/rqdal+J5Jx8E4ZZk1Ww6mrlMBpFUHkc1BvrCr8BxkGUDdpU+JU0zsEHdW3NAUXX
o1bcpMVLZXY7ub+OO9HF2lS+kxwe7LltaKKXMsDE1OSlq45R/BKJHD37qX9ERysRnOblSqx3qoEa
ra48W+gp72viaepXQv1CdjCO5+TZZwYk19quc15D0q26kk0oYPDUuWzg2UK5Z0I/TOF9auzugzDO
dcSxMidBC5OhxJdj/LNNWkeVO4EFFB0UZyVokQLpSsdBGdlFLMV21FzqVFiG3lQ7NOUD754ACPk9
fbfyFpZWts1Iwgk5GGDWetoeVyv30OPzlVh296zanR8/ZI6w/s3u6x86spLL3eewQENRTkuk3VH9
1v3AMpy4c8jwfRKRN20+eFaSuGvcymFjBA0bnVV/qvJBi3Zd8DUZIntUFEdLRQ0em8e2EsfdYxX5
LLQvsccOKArmrLez4NoEqut597jttU5i+PR+O8/THE5wwLJP/XSfvmdUtasW8/2geXv6BESCpq/E
cVdaH/Uwmxcoo7nEdp6BUhjZfvqpes9KCneJlQSkeS14GFxZB9VnWbW2Bg7jsv55fvM2nZWhALgC
2HhQes5ZLfqgAwsePVpxn9ld3dnzJ8AxNDheA3lv1Gn1d0TH1a2KTbNsiI6FDM2XsXhSRb0226WD
kwC+nzLWslQxEmDhTrv0PnrEI8CXHBL7LMXNRpKaybZeDWGNdlO5V2I55Z6lADMMMcRmmWN2Tvq8
AMmkdiRP0vwB/GvXDJogdEXWffvAfm8n32VppfoSt2CkdE14fzR57oNSuz+vE5s+67QyPl9bUaPM
A42gc95vDto+9TWfRUoiL799b1dyOBU3izwkUo3HqbRfwKyu7IMf1cXkvAebV70dfju/rE3zvhLH
eSo9qKIkmBLEMIZ801t43MDu3o9G8K0Zldk5L0ygHXzMbulTp7YStMPMbyLpsciQrx0Fd3fTb6wW
xH7D6mbpVW2SRIPrbbsftXGr5PteH51wuF2kwju/HJHWcWYiNmc1mZJ4cilGTBl7siEi3tgOMVer
4bygVvb1rGXQuuwwXWZugm5RdDx+Z7AOgJz6cX49ouPhHGHemM28xMBlM9L2Ksf0wZTVN3LZCbZN
JIazEWlsTb0i55NL5LtYvRiV50WIkLL5GjjtG18gyEGvZJRIVwH7Zdhpu9wjxA0uO/Cp57vqKsAo
mftXe8c/poJ6wLi+DiARWAlbQptePIx2LGKjF2wd30JZ6mMJlwWivaDZZc2DVQK26/n8QrYMggGa
ZEVVqQIgUs4gAHu0n3UNnolE+4jshtiJp8vw5byQrZtjqshhm5oGTF0+OFFjJYx7ghFgjC7YSX6o
m05gajZvzloEF5BMS1tgRAIiWAGFvW7J6KgHBqfV+JJmK6KS1JbdWcvj7LZWFmSYFrwvUswcJz+k
G9Ag7puXYi+9AUhvx5CJE/jcHyJSqq0ZU20tmDuwJrWQPWdQdAEAHFPpx7I4CcEC5zc98Yrgqgwv
MuG8rugA2d9XVrZHabGXLHRcRMuPVL6m4et5BdnSwvWi2EVYfb+ijY45SMCCx/GL1LhVUNokf50S
EbarUE04Gz6FhmYWBDaPDUmkXnlFH8nN6Kpu5UuPkwD5UKQjnDUfIynXI4ynu31cHbKldce2vTRG
yy5ou6fa8r8jiXzQDM6eV+gGKCoLw7Py9Jboka0Us63KopTzlqldHxVnzkkfVuCQZ73cLto36FHZ
5w4DtdGO7G0tuZ+xtCt5fKwXxGgXmSM0b8rdvVq90dA3W8E5bb0I1yI426Eq7WLKbCZu6v2GPhc5
tWUj9hPVn2sEsVRkO5ht4N+6pmrhYaMBE1XhiZBzq5yaheUmxjvVf2/z2VV762nydEeMvvovKn+S
xhkMkjeqGnbvOPXv+P67oHAMF2lABBVlK8RK2fJZ68VxpiKlhpJiKhTD9uWPUr2g8VsxCqzFFgA+
NP20JM5c5FpStFmjoTmrtKWLFBGMzzDR4ifWMTLY8kM2e/lBdhPGrL4/b6q2TeFJNmdBjLxIsnHA
4HYseTJ9FvKMb43vaqaG2peiarqGgeSPtjDU6mxSE2SDrblFsiDcT1n7pTXyK1OrFrvpYfnRTWKT
kv6KFWSzCtHbfvMxufoFPMFFl8pJXuWoGKTPDeYndy1jLtPf5i8LOn9kW37pdIH73lSa05p5lgtU
09N5TFmrRf7amMdIuqxb/xPnthLBOeyyTim2HSKifnbMKnYXXXCvN53YSgJ30cZ6yceQYbLJM0JO
MFx8M9VHaxJY+c0X4/p0uAuWJLVRyU2KOQcwm39f3AJp7+YiBdDYA3Nk6WegvdcKyRNdaGPW6kWI
DFYxxb4qL7d9XfiG0n8/f0CbzSLrhXE3i2ZqpHXSzObWGctDckMkuwe+mLM4stugIRFEVnYnrIts
1VBNHb2IrI3eMPkI2AAEsqqzAazeml7TOd+NUgzwUg2EkSMoylUpOFQduZv16CARyTu/6M0QYSWc
O0ySR1HUhrjsw7yL5MSeil9Z6QTLVdkLJhE3tXMlibOZYTLIZR2hPayqrjrDi4q9PjwNonlHkRTu
DLs4llJgu4DsNryi051eYOKVXMrSJDAY2zZqtRwutgIwHDC5NChLOtsmWHVlr9iZpi05JTaxQdZr
djsnfqhEaCGblmollwuywMWTL2WMfEOfPmjNXamGdlUKTJVoEzkPMBbqUgc1Ck1gqHMygEemk+wv
C6byqRA8iRmlP2KR03r4PtIKsXDVVehLrCPU0WavuW391C8sd3KaZ8UDv6hoWn4z2lpJ5KKtpUxI
09QIIKvitTUf8+C2bpyA3FaJ5bQiqy84Lr6ltJjysZQMhHZxqOyCRN+FNEDlpBdc482uZlM3ZU1R
ZALPzd1jKa/GfOzgXTrXOIIM6J74KkqS6Z2V251pjzu1BFMxAZeMIKG3GY6cBPM5tiKifT9OrHYs
q/tmUi/MMXPP26jtPfy9No1TR0Uex7qRICKnD5Z0zKrGaUR2QyCDT+Bk7ZToFmslncILQ74Ida+M
BFGjSASnd4WcFqo6IdOhmd0VcjcXWtq5plQKdktwIHzOBmyPiVJTFGJMcCv0d6QTPMBEy+CijFg3
5jlmUBAT/Vaoua3VjoExlb86cr5vM5uDVtUMHPmc/zC7L0oZu9mnxl9Wd4afeKVjoScg92aA7prm
6LsaJQvda2qHkc1LrmgmT3QwnGsi1ZyM4YRXl5W85aaTKMVfbhrnkpTcSOoUoN7ujCKiWXRO1jyh
f877u6PhHFA26SA7MBsUaDPdy9DZGsiBl1nx83kxot3iLn07d5YZZQhmdelxWN5M9eH89wVqzLcd
mDMhNamBV6FJgLqk+g9r0u9NRYTxIFgGP+ecdnTISgUNyJ11V8oXtFMFh77tzX4bxz/6DFqKVlYT
XWOSAdC8ecnoIVn66ZpOkmWPWVK9hWpcXeZgDRSEQKKlcYbATAeLVjX6M/vop1l2ttpNAlXbjshP
zkVnP2GVlkuLIWt7NrfPKBcYhfXS2akzOIjE0WCTgThMxK6yGQ8bMgHIjYkmL/7xq4SLkssFolQ6
PAVJa5st4LjAbIcQTyRqUwN/i4J7/Li4kMQalUxEWciBvy3Zgvib3AYolJ5X9O1NXMnhzmmI2jxs
RkSqmW5+zdBf4RhpgvH0MUewSkFaltbF7MU9yCTDJr0spDaz+65WbT1sQS6aATJhCAcRO5Ro9dzR
NrI+Z4WKuM/QKyfODq2M6SsR/+f509R5sCkrDhuqsqdVpy07UPTYals8NoO5j/BcbQJRHm/zRqx2
mrPwCyDym6wHZgwaBX+VQXIbR+OnrsRKBmfkq0hu+qQGcEIzKJeNlXt93O3nON4lsuwPCT0Ubbsn
hXWY5PF2irM9TYZ9r2GeqG8UEfCjaH85XzBYwN4rqwL0k5rkqFLtAAgSzB53Br3L8vu/1GPOIxjG
kqSLhqvZzl51ieks5zH0TA8DuOP39JFNZRuCUGc7dXnabL4FfcpbNcMbCAfqABHD0faJm179gyOM
J7qoq0BwJf7oR0dcFUus2rYkl7G6W7rFrgZRFLLpL1ZL4qxOXFWgF6lQRJbzn0WxS0o0OZVvMghm
yEPTihDUt5fEqm4yCvoo8X20cWZrlXVQBED91i8nBtsPMGZDEFdv37qTDE4vFnNJyjwCVI/ca9d0
Tu5AmiFwdf+iCL9l8EWAqJpoU8aAEvkPR236VOz/SWGLOWq3M2xwQCbYXZGHtbhdm4qlCfMO7SWt
Z1m2icBUC9krrkVMDwy5xrFuyeyev16bJ7WSye1iZ0hWYmho95yW+miN49WQDl5rLi9/IwbIux8V
IlwSEzxBFmZsk+IlaKzLvJmOatbsz4vZdnq/lwPCno9yArnQcgO0rW7zBbkt1X5HU3Aw0ca66cH+
62VXopu1XRVgBEQYsEQjs8GZ/8o0BrMM0Dyh2x369x8BoXPMj7lPXMM2fcm37hTH2Fd+6KoC28i+
/EcSZSWZcwrSWIVR2+FpiUyp23VeSQGeMjd2VAkuwuZdWwniNHMpLE0Crwi64HP9clmkCwxgCDzc
tiKedpFTxHDO1SrrkeCqgswurJ2sPGeZf149NpdBFRnOX1UYze5H7ahL0JvHFoLmPn2pp2slPJz/
/uYafn/f5LW8aOeqKnO0g4T193ms7MbYUUuQT92WgVwPpZaugovy4xrGBYiPZopOqszqbCv0yWQ4
kghMf9PB099C+OxcP46INWqMSDVz7Za6tK/bwKHNtI/b+aDrtcAIberxShx3azM0BKmzhX0DN5Wt
dUeACtp6AaB7gXlgavrHfVnJ4ZxgRIswGhcEUZPU+2ne/RysCtyTyXRd5eVOa3Sn03oB2sa2zpko
3FHDklF6/XheGdpv82LAcLmmXtYBkFxF+aVtm0dPEpjGrF5LCgAj5rhH5gc40kVsA/ibPZmineVk
CzpRWPtg4OQCNdw+spNQzuiFBWA8IvYKzMufc4PaCXmaK9Olzev5K7Wd4bQwsyFTooLIkzuzwWg6
NalnNqEsO6qTXvTPmhscluvJQXzv9OgMdwp/FFGXbR7bSiy3PmOM00zOdaS7yH0ePefNZ0zR6vuc
6U6zpAW9K/qGkugtr69iImw52awvrSRwNjtr9AoUdXhpyUd9xwrUnf0PUZMpsHqbqrASxFmk3lym
LNeAXCOZgPDQG8Puh/x7oKSuUqL97rw+CM6FD80XxGO1EbIyuKHbKXASdeRsz4vYXg+hmMljfH8m
f5/GqdWBCYEZIuUxUZ140RxUhRX687yY7eASwAz/kcOpAB5QaSOH8HjAbMXbmziFO+3n29qyAcK4
ix9EHS3sHP6wfid5lG3tyk5kujFI3RIicVODy2jObkzkC604fU5K0xs6YJMVixP3+eP5dQq2k3Lb
WYbt1E068h15c20qX2VjPwdPshoLQhT2mXOr4y6sklW6EVGcWjO8jPU1AVGFJpKx6RZXO8id2Djq
Qag2wINoAwxTEHoYJs1py3Y/Dda3hMje+Z0TLYm7wYtEjRyeA42/qeWgAcpPu+I5I4YogSw6Ie4C
S13YAbsd0V0qF7ZqeX1Y2GFyPwx3f7Uevr/DWhozeicna4HMOc5+HBW2GQr6FASL4Vs6jF4mctey
OoXZPEp9diApfCLRDwjSn8+vRySKc02aFXXwTRA1jr1dJDsVoViW21YuGDrctnm/DYXFhRDaqIST
okO1sRpzeDJ0wZaJvs8ZhiYFQBfgODDDY4AsxyfSZ0Kg07XhGzlIgHxKUsATRUYH9pPSRSFbsEWC
q2Kxo1rZtsCoDTRjs3x7XmOIVfESeokZHv/8gYtMNo/omChkDpUakKzxr+Iy8BncQnPRRAzrBtBp
Iq6O7UXBP2BsVsbUE/dotiTQsikMl8gs2FvixsDTLhEm25n2/Gk4T1K44NvqElDbx9i68di5aIDZ
WffhFfLtB8kHQ6tr/RDs4ZY8CiZdi4LmloV1H4+qz5cEnHCohxlvsxPue1/yir36oPvvJJKOsEd/
axfX8jjrZoS0XjANggm/g76Tr2a0ubjLtXJn2EwgvZdGu38RJQUEQvkwRQtB2pUNqGAstebI2XWP
tnB5/EwRiIJal6jg1mUtTB+3Uikp6OB0pKcKk3okKI9GXWCaXwtDOzZjZ6DGfqCFwIpvWYu1UG4/
VTPQWgwJY2qt+p6FF40hSh5utpqfJBD+Ga1WWtZ3C5p55iOmN5z42Fww7ZAvRFNQ55dC+GxRmanN
EI94D0r9dGwl/YVMojh/UxF+HxHhny+a1pA6Zth6aXUbdRcy+d4PP8/fqK2oZL1dnHvIwmwwKwvE
CSWxCp+Eiy03qm+kAPGTMM6PgUlRCXCzC2otkvMYg0aCpgoR08WNLZfXXfz+5Jz26iGZUTHzpdQu
D6wnMBK4ki2XuxbMtntl5yeVjGWj4K1bI0su6TVGrjIzdbLI6A9RXz6e31nR4XFehbZBsYw5U8Qy
teOO2LF1Mxm354WIlJALKnXkWmR5WNBUjHBoLO+WxTsvQLQKzkpkI+jVMgYuryy3NNyPfeHk4sY4
FuzwbmR9MpxZiCYkHhfSYiAOgzDsLQP1O4SH+tD54U4SuHuBGvDmdWhSyQgD3KpinuylecznYywB
3at5Or91bGvOLIovzUhVF454qiDR0EiRlybWNxmzhW4at6GttAq1jUZpb1KDRs55wYIzew9EVnqO
iam8MN5BM+TXCkCIvddpAuUW6N17NWIlookXJdULFLmCZrla5tYDFohgFaJjYj9hJSIpxjZeaohQ
hshdjLs2/Golh1aE1CNaCdvMlRg80MdKTWAU0MVrx8oE5yeIkEXHwRmC0lTHpi9Qa9LDp06+HlLL
Br6xff7M38fRzmkbZwmqOg3qUO6QECjtOOsfpXJ2TVU+Lp3ylKTTxURB6z0Cm1KP9l1Y3aZt+0SX
wpv7+KCO05WSmk61JB6NDa9rlssyEQ2Kbu80pSY1NA3oS9w+hEE6qimz+7S9tIZnsgju9eY+q6qG
WXjZJEBq+XiSxiCrltKibbIKvg6Nj6qlPSTP57dZJIMzh2Efl1mTU7jLMrZ7+hy3um21ItxNkRTO
HIZdaEpgKEPWQ+1BtvbWkWOcCZyhQAY/3tgYkdpHrMk0sp7k0LT17EFXhbRubM//0MrTmajc+yDK
C6WWe9bK+ksCICQw5oaXznJr0OqWu+C6fBDlEzeVbCWQe1YXAZWGycSgQUxfQvIrIi/nFWArpUxk
w0DeDZVWCirQj1qW9gZNIkAvYPad+IyNjDG30lvLI3Z03R/AReZarogMdCtN/0EqO82VlSrmmdUJ
KzZmMBzIkQB92PKiX+EB5tFLjuikEg3UbOjHB4ncbU3iXKOpiqFDabww+lfDumnp6/m93Dgrgula
MCQaFjbT5NScDDTvRoocpibf9sstkovnv8/+P6d86+/zHJlgP4nkxZr+wUKtngzjUpJf9RxgFjdx
YThT8u28PLYlf8izQExiMMiqP0C4ujgPFzQEY5YG/fxddkdrxZ7yh6gWIa9uLmwliNNBwC/E7cBq
/dGhO6THZj/uAPPli3pLNgIYkFee1sMpXTCPVj4YaKckc3JQATiY5M9aTj3kS3YmyR1ZMgU+f0sj
0IsuA0XeUGGuOY1AHarNymoqkRSbd6lZ7vJU9s8f0nkRGv8+zIuqD4NqgYj4GFXXQfq/21X4Hmyb
gb0z0Vf/8aaaShd3E2ObiqvUJdP00ozNhZKY3v++DDzaTYUxaGAIjHNEY1N0ylTCsErVvuiuo1Hk
g7ZG+shaAncWwFivmfKzhpIxs1VPuagTV9HtwdPAQleJqsZb57ISx1/WpEmB9WZqpdvJyb7TMgAz
L7vze7Zl0tYiOGekaosytzVre1UMG4PHdqd/CUUZjq27uRbCO6CwkvqwiSAEzbNNPXiyVe1LhAha
Svw4l3akTr1hlAU3Zyu7uD4uykU/WgdfTmUg746zk3+V7BTpxcW0c8vOH0HKeWWJ8EI3d9MEC5Ou
gWaE8AFEXVVTgxgFFDxa4UqhDh46Yg9gyTx/aFuNTcRcyeEC29xQDDzYRlghpPwCn7FuW16JvNtu
cZDX2StCWCqmB7wdX0vk7laB/KKpM3T15ab3WFIzcGvJ1pBFynemUBo7mHPSuHvWdRrm3xOVgfZ0
l5rb+gGKremBoPpuYHmhqP9StKF8X5rcZNYS4nmFBsUFDYqZG3qGy/qNGOi65Ypalre84mo3eVCi
sG7UtmaMWlqGVI8VZc+hmtrGHLqh2ol6jTYDpbU07vqlSgCTlWM+I0jf0VCzGxX9DOER68sc7ag7
6gXmT86rqOAm8F0aUTgZWZkBV0xTv3XKV0xkTsGP8yI2rePpEvATU21spE3JcF7N9gp4PjYerYJ7
JloE+/sqwgyAtULStsaM4LynxG6yn3ksgCzYyvytrzLP9GhGxrjIMwIy4mOoLfMAVuvmznTPOEaN
feEE9yXQOgQOf1slqPw+Kmvi9ckZECmRDH3qrfepy9mhx+IG8/aJk9mGXV13jnQQA11vW+OVTM6E
lFWl5bkGa9x86dwO8M30ID39w2wquSJm003lAMc4NQGHYyo6t8BcrxTTmGCJ66G069qNladPaN9J
gMHVksbJQp8ie8XpGK1PHqRPtDkRc/V9zjHHqpKj87wr3b68IMF9Ud2f//2bur36PmcUGmi21fWo
URKttttGdpbwMNS5ILzYVu+VGM4Fj8RKWfMbK4bJCkYp8Ta8YE24RwNIN7bstjfJPvJEUfq2PV+J
ZeqxurlTp9TRlKKu2LjKLoI9D16RaIJ2sxrc+CIa3tyqsHw4Lc5SRKOZEyXFfer7+1H2CX00W8Wm
hb+Yd10/75bhMqV3509wM6parZE5mdUaa1C4poSdYHYIjmzYd9wxMtp2f17Mv9xbk6qaquOfyskJ
s1IdSY7c8AT+NopqMHrUnNgpD8mFpoIFWVTq23SOsEn/kcdd3cEqtFaqU7zrs9aNqptG+9png12Y
w2d81EoQZ5BMyUIpotTwLNHpy0jNyS0B+ehaKK8LHkDCPeQCmpHKA5iW8aw3nljABuITf8IUzc1/
x+C2afwsBWgHKsiZQBz4UTOUoCyDnOQABwyvFvnrqAps3/ZyVgK4W51HmgJCOgz9kbcO/D69H+2K
i+zX4mUADhJV7ZVNRV9J4y6zNStSFrL4Rbf7X9GP+et8rV2gGvLYeJJf3wQPk0d36kvmwZAIIoBt
R2kRg7UGM852bis1NSdJY8CQkKsZs3PhhWK3T8U3FvjWN/VO7Lg2tX8lkNvaLFw6EhbIpoLL63qk
6kFK6dUUJ6kD+ktDcAMUdpf+CLRX0ritDfIsbasKEU63kx4YamXudO8jEhhsW+70Y7nr9+MdXexw
tiORFm00VBLgl//eW85oVqGEsafaZAHc4xQ3V/DYXgvs2dD8QeIvKCZ7htF5VVl7n7FoK8GcRQMk
UdbHVMGAUOYwdqrSSZ3wMj6YR0CfCmFXtm8jVQApgJkMNJN/vI2xsuRlz6A6MWBqt2PqNMX9+QWJ
JHCGLDdDOkVNCxDf+NWSr4b67fz32UH8qSWnFXDWq+xIMmQxhk1C5QjCwVG7T2b/r0TwY8RZMcxo
vIctVrpll0X9ZUmlndkBF+q8nO3r9Xsp/Bwx7SuJti3bqmWya2K5ibFgekE9gFhBUOPaDkKskyzO
dqjAwUmUDPodHfCoBBfUcFEmLkjjHcWT91LhiCqQgnPSOdtB86KtMlRY3RA9OGZ/rMrSqSzB7REJ
4UwGMshBPXdQZ7mlF1P6FfgCtzR+PX9MIiHs76vYJmkL0yoZBNOsvMb6bak+S7GgTWCrOgjzczoe
zgpYwTwMi474yYATy6/NfXw9e5ETelJoh1fkAe17bvtAbxYPmEUuygnnlyjSRM4sGIqq9MvAipPy
cxFeyzP0sDwYpmAnhVrIGYe0LsFEHSMYmO9Q9Ia1C9xqb14h2+eBPVb8tGRafcZY6JyxCC0TnY8W
PGZ/XHYmZu7m1wkqrzuJZwkBpDdLT6tD5J9hsVxVc4tqozt8MY6tM/9c9tUeaMgySKiNXeXrB+mA
5IaIEE2gnwb3Ohul/yPtyprj1LntL6IKEOMr0PTgbrfnIS9U4pzDPM/8+rvkfMdNZIJuOa92Fbsl
bW3tcS2MDJkZDg9pI6uB+dCN5KbtM075lmPYWe8jL4W8lqj30UTfArKvDY5vz1sGYzD8yIzRqYqQ
XEv95x7DJ4MuncFGxfGieGIYk2HqldolAIAHEp7rp6mlFI7ZPqxfp+UQ7HKdWT7SLCy7CsELuBvS
cK9pHgCxlYehMJ6UDDWTJHKlID8YRnCL8WfONtIrtKLy7MDiKJpiG48iDL1/1yo5phZfiuKeBi2y
9JZ8qcwxWyhjOMIKIwaxjwvdh6fIvNa4bNOLud6ZAMZiNGByQzMaCqtyCsz0FJVcabIGDyDMuZNt
Y16qZtHHRkOpitkQFTTnJqMeUl72rVkhOKLZ7OyhBvB8Co9M/5YeYaMgkkdHsFjH+ZBoiiKzhUI0
kTiIKHrsEB70+JR7loThBh3gTlqA7JuX7mqtdoPB4/gESzdhLpjZWs03yx4gpchL6LsR1aPgria8
jCK9tKw2zmUwBlgaak9Mg5LyAzWdVbj5tr9JLMmGb+sYLp80ZfGFmQlkm8cGXRmNJgbIEFpy7eIm
/yZsaKrFsITEAnWpw+1A5qyQ7SIborETdAPWV/mWftfd9BZeFawKJAY78hi6PH6vdQ01xfd4eOaO
hEle+R6F8oyO4Lp5Le3cTn4I/+i3cLVAyhCeKx483WLibL6pjGmug0CQQx0Nz+ioCK3pQb8KN4bT
HQzw54oB8lgNMGa/lBeeS2WuojBU2VAW702HFKgBU4/AFbFz1ZYOkp1t+h3J7JBnAOhHVxT2fStm
uysbcuXJOYT6BbL4wbMhbzhvw5JFmy+LcfUAMiuNoYqAr95U+/HkH4zgqnZGJ3eTbfSVzO1cGGNc
urD1qkikMXVK7vIMSMATLy3B2zHGjDR5KpoxTTeapN2KeWJV2RdmWJT5KhgrEqkpiBdkuPlZf9UQ
pw++r58J3YWVQ2dLpchlmEWnAFiAyI6WDXZpoOtYPuUZ6E4wQ7wujLNfbMuVV4pTW6bQsAQApMNZ
TzmL4X2fifSqqq4rxUe1QQocX73xxbv13/8Ha6CKwCWUUdLW6A+YXRFBU3IPZh0elO+gPe1n9irt
jH1jTeOGxpLSQXZEbuZ3KUIBlc6HUPqYzYQOxSBnforOEy/apd5T1z7VgESouUmopYhhLoe5naqa
NrWf43Ymx8mVN+VWvhEeEZbBfffsgRP2Lb/ASJuDvht8lzKj10XYG5EUV3g7mu9qdJaNBOiwP9aP
a3njPmSwlckAEwpoFAGAHBFuu/CuymK7ya+FOLbW5fzh5f0QxGYzyrQqftER9RWgUyUUytUInpNS
OuBmcKNb3/EyhyNz+bQuMhlVDIsIxUOwBWEMmmJ1xyewd8s3062+RePsjghbjjzOZqqMFsa5geb6
mmpHvaETYpGT1TbRbQ1TvRgSc7yNbBW27/IG8pfv9GWdjFZ2rVSUPkVL1vw9iXdeul9fGFW0zwbw
8n3mmQCXyqQhpYvhvT65C1Do8/LgJjRKH53QrV20yoFg1sjKhf7+7wQzj8eYNk0kl++WPdmIfm2J
AIcNf3rpUUwezeAhCngolIuxmQG8gf9dOjYnQAS/NiKBoJ9DSw/GmN/WEiDIhXLbtLETKNk5nQBm
32OeJ9Pqp/XlcvTnU4ZAD7pS1AoUUrMbLbQB7mpp0WNh/rMuhmNX2IyAoURCmNBGqjY5RONdCeIS
3pPME0Fv5swem55e1IaJPl69fpbGUxHuJOFtfRWLlZ3ZSbEg2jkG2iPNhM3v3BQDfZscWJ6VCqyf
7gntgTuzs9cF8tbEWJPRVIM465EjTUbXCG/yYCPmnJhr2dP4UD42MRCUqVgHEYYmBi222ja0EnJU
BM2eVNHOeKSE3A1kzEbWB4AQAloxGIz6DTWQ2r59VU+UeHjcZQLvBeBYY42xIpXqqaSW4NmQc7/R
3WkHL+oq3dNs2/8jt8exiRpjOopxaERweABketNuKGI9+s7s4KxugrvKioH1yqO24glkXuupA7l4
keWtIxUA5UTgZ6dGyIu1OEJYcJ4o8aJMzOCw5/FBJtdq4a7rOE8nWIZtnfipEZORhh+Sq9mRq0XW
dEc5jVAGKCxufLwc7nxoPAuWXatR3DUmMtvZUbYpj1/gZDt9S4DzyY0YaRy68ozp9P8zo6RpXTlo
GWQ1sHxWuEsw7ozp/QFshWhgelZvZA6YIO+06P9nAuvIwxi3p8FixKJViyVG/DgvM08CtVkzCVFU
yRrJJhTs/LOv3ekDx6Xh2DydMRGxV/hNRfD9qt6H0lWguREPtGEJQw3h20UFGLuQD2kWNB0e+eA4
2tWRuN5WC+xw12/plER8HEFN/QTKM8NSdrwpYM6Ly/ZhK1WARpKBzpvglDrT3Pp19u+YEFQ6eLH2
8tUC46euijrIz1iSb2OU63ESUS43d5QJStoFTvRMvqX7nJrbnmduF7Ud3b0UHV6TlU+Z3ixSpyHC
8yjeqi+0Xq7cAAvP0V6ITaGuuYnKRVW8yNMZZZfTSTS7vIc8zVHfBCuwwWDuA8vLkV/AiGb3wKLi
Hd9iTQWTp/8tksXr8TvP01MJV7pysn2wN4/dS4E08LRLfpCTSNF0ZCc68PqMFm/FTCpzK6JSylri
oxGy1V/CCkAmEZBGuAdIX6hP5momhbkXfRI3Uh1jbb86VzKQfwc/zKvyFDjSXf+Gtgv0F0+9NTYW
+UrkORPNPJ612eul0CNwGvxt3+0CeVvxLMsfrsPl6Jj3ctCmMmkT6GfjDA7t8s23qT1tTcRmvlty
IMs4ysmOJ4AdyjAygnvew5AQX7bq+n795VzWCUyV6aIswprRDpKZJTZJNJhgE8K8xXSOy8ca7QBF
+JX3BAbkPxn0MZ3JGMIMwboIBshiqjaxp98i4OQ8KMv545kM5hoDJg8VG8ymIEP+Tt1F73DtDujV
T90dgE85ZcM/qMFlTcwL5hXmlCciYktl6++Ux8kK3GS0B0AJbLptvxsyjofDOyf27qJtMNYNxMqj
7gTdvxU5VDJHFf5glS5rYm5urbVxVqKZ1JFAvd1b0ht1bZAT35fEArThI5osN5UlX3HbzxZd7Nnh
MfdWGUE6FNHDC0wLQbmDGSmnUw+UkRlTP6eOV9/jnh5ziWMhbEbPw9vdvaHnDVBzhuOfSkBCuJQH
Ld+s3zG6b58t4se+fuq8qfR+8CSER/oE9L/hgQxXmWJYWXvXxByDsVx3u2wlm68aynCYRBmOcOP0
GwolK/dIV7UOqhlb/HV9YRylZBH9FV0SY4n2m6uA+ekMSw89y09f/k4I4/6qRZE1SlZg6F91R++t
/1k0r+sSFr0pGQNtGP0jpiwy2iB4zTToNdBwe8MHCkgX7VMwImu99APj0Jx7vJxQvAj7VMoTx7Bu
0ayKpz+4Ud0Q7PN9hLEiaqrEnXFnPqwvbvGMZvIY4zsFWt43FbKxxDiLMQBdfui860T355N+z0TQ
6z2z7zFQZbOS4PpGGAxFxmn3C7SR6zUtmomZHEYTBLFQVY322fziWJCsXxjn5V7b9TveJDJHKd4f
nNmienMswXwDA28ohd1N96VxJKOwVVOfc4m4GkFPcCaJFHlleiHUz2tbS6mElyoaN14Rup3ysx9G
VNFG6Sk1xqMvpVsU2fbSBNBmtSQ/1zVF4Rwj88TEYygUQHFHCSd+1YzHuuehRSx6hrKqSYapYaqI
DWT9flKMroL/GXbqRpm+xep1rx2L9KaIfTTTceFEF4P0mTxmQcLQRKY2AryNUoe2t+/Y5MI/I6aW
Y9doORd7efc+FmcwwhShCQVPgbBEySJb6kZzFwx6w8m0Lb9clzWxY0XVoPWAs4LJ/c++p1vtId4j
Utkqd7w7sGw7Lmti3uXUI03RIGhwxuaYoj9Z0GCsRF4ZgLsmxv620H1DgD9Fn//6SbCoTy3YnmwP
aDDDUW3W9ZyexGdz9bEqFtNRkxqRJMCPRIdIbCXGQahau4zcortdl8PZPRbWUWmbAeRtCNDh+gLY
rHDy8pSPb+tClhP/F4VgJxGKPkgUU4Hx1bt7OXPq+OQPuzq8NuvQ9oKbMXIT7UvF3plMxhDLAyhI
8WbmoDlDZHI38eAuFhtHgXLxn6Vg+5WMVm8jWUAMOZw7Fz2ODkhBiuME1AvaolG/hQ/+Y3JlnAGH
Z2c2D6rpDxb5Ip6xyIPiBwBIwjS9dwKBBwJYfVNjUtUDbnPo9F9h0wBS5kUcYzpqX+zMZkDpOQxD
uzX+CbrXpqntdUXhaSPj3AeGVDaRjjyHMfVHKYsLixT6TkJ2bF0Ox8izAH/EV1GLMrAYbTxnvZvk
NyYtCDTHqL+dDJ+TLlq6y6YiA04QJEgy4tff3049HaWmMmAOxWETtZuikq2uvI5bztO4tKi5GEYh
Uj0tk0Q1ULMp97pwzo1jW3zL1bu+fu7Dh/UN5C2J0Ya0jossBHUOaAqRbxOAn2kWthADDCHlIXos
6YSpqBjQosAhCosqIw1iFqdtDoaVyt+IAmroaA9qdU673HvvB2tw52KY3QN1M7gEe4ATVOisIG7m
eIdoD8Q15LtQZPYd4ZsIMNJi21oa0vXgnPhC/mEun9nRvlAiORkhvyAbT3B9Zb9+YrxtZK6WF2Td
JFSYpe+RJW39eKMnhqvovft3YpjXOFI7STcntCRp4kPUbRX0qGm8xPzyUkyKjiOrhiEzrnyYBGox
0mHSMTwZAqiubojPuUs8EczjIU2jGCaIGh2/PUYYhTKzjcmL6HgyGLOAElrZeB7ahcf+G5oLzCK0
RYk3XkA/8lmtL3tFf8TMb1c9AgLfFns1xEdvvBnJbv28ed9n1DYKBzMwA/DchJlyL5gaIOkIJ421
uE+q/M7eYwKXjQkO1UlFBaNB23hMXguA28aZpSlfmczEcN+HEEansIESaBhzgCO8T2a2GI9InrV7
OsroO1wiLKo+n05lJo1RryrIWrWPMUurnjF4ZtXbbuftDMxBq3YBX4EXlPJ2kNG0HICEcTyplNvk
u1ccY+2H8ZUU7Xz/GD2TvSTNS9qLm4TNS9Nfy31yjAkv1bzo9MzFMOrWjpFSIgv3i0GMZo66K/GG
puBoDRUkx6/r2s2Vx1jNSmzSVGqR0Yz2KJqd/G+CuAGdH86psovcBlt09rYukndWjAEVlQo4wJOK
EE01NnVjHkk82Z2XcGK0xXs700AmnIn7upRynZ7XcFW3J5lno3k7x6aQkqZq1G7Ce9a5xE036bZH
NeWGbMHB4Ah74ZjqHC9rMbs+0w22HbyR0XrZZRhP7G8VDCxk7oCyXPAjevoFy6Rcqw/rR8XZw/eQ
cWZbPQRoai+jYWCEmw/WIAKaqHUJi1HnfE2MoVAKAkqzFl1vHYbuA7s/UVJd8dweM+iGxevA5m4h
YyiEavR1sFli5ANgVg4ai64wCGyVR/U02XQGo9/xSpscdWebvtMszQuVYqsImWGXGDDuSjscOE4J
dxsZs6FPiql5Hi4VGKKtyaHl03irOb96IWpOcLGsFggLKXY4Sh7MJko9eiFQZoIXiclPUCEDNbxW
Tc6S6C/+/IJQhDOTYluxSEWYmU61jALq1UWIstihQFpi0F+iluMXLy/mIod5fM04Lc2O8gZHfWN3
me8GDW+SdKnyYKoXEczTGwpCFUSGDxdlupLkwOrCTTGN2yF2TAyufOlCXYQxF8pL1CEdKmhCcGzR
l5W4gQPOy7PoyFYG335d2rJyX4QxmiCmsSCpqYeuhDzcllNwho9nCUq2XRezOL4/30Hm8S2LSkvG
BOEsgEQlV7AwmPKo3YTbTLVod1F1AmScLbyOW5VTy/6Dlb+skLlY8mT0pMpQNRWu2o3wRitx+jU5
AYzkmmxCLkw5b0OZ51hCsrRsK2Shp+wclWgswgNc6bzM0aIUjYiqDjo7QGcw5eZET/BXAdWIydgO
5f0gvpZgRV0/M54M5v1VY3X0BJp3C6ehRjV7eiVRXINhUOdBcC2f0cdyPsE64oASPFQYseht+TA5
Ne0dsTWndct97qIdgBMRLF7nmTjGYhC9Fv2hEHonNh09uJqCTVBf+WNjT23irG/iohGciWIsRxNO
RaGJWFkp3XrBIVFREpa3Q8AFoqMf+mRtZ4IYqyFGRpAKOoo6+b/aod1Oz4bzNtlyaDXbbMsDvlk0
uTNhjNUI66bw/FKAWxEFlh74rjH0HO+Pt3GMwciIkKdNArciH7Wth+Y5OWu2lWbcy7F0v35G64pO
RMZCSL2cZY2Ky5SKO7nbCfmNyAveeKthrIIcFYpW6AhvpMHVZdD0oZwsZ7dl/PJ3S2Fcc23wOnlU
0XqgSLdjd2qA2aeZvFbe5eujKRSwRwWaMrNfYZkESZQjgZLIx7ZxvejNIDeFd98RYn9lOR+S2Kay
qB2btBkRuouNi5Awliwt5FQXlh0v7UMGS1IWaKFhpkNPs2r9BqGT638Q/foOzx/nSmOMKoDkA82n
E6jVm+SiQ2NTYVpxl++lU2G3zzzeN5449p0wknzqBiFBzuAkvBGHNl3nLxMmJFXAx6S8TM6yln9s
JVupqereL/Ua49FxVFvhaGtoT0vrXcVLFiybn4scxqjGIZp4TAWFrqFyQvJc90/raveH9+gigDGm
ddnrzShj24QdeluOGohoKBQcompaSqtOhBPEL1ugizzGnqpxZ0SFDmOXTVdpeyqLcyl9X18TTwRj
T/tWAL90DZdfLqRdJfU7SRG2JAidvxPD2IYuI3pSSXBezSw8NN2w8WrTnXxtvy6Gq9iMQQ0UvyIg
+8rfc+GIpB0fVEHFJn4o3X43cXxInr4xVlUuB7WsfHo86rEYvwU8VCTe2TBGIQVpthrkOJtAAm+1
GDtNgNaMjjfctC7mE0dxUhVTkFG26sz8XglAvC/dqeUdDL0an/2Q/1RZZ1Oh2RgBXj0GEAggpGDl
kOMInNg2H4PvMloIwQfjrmsCb1GMLYig0rUuQR4mpkh0W+l2yAMFXzdrOtu5PeriWKk1XogpdYl2
TId9G33zS47Ds65kwB7Hxs5SNSB39HqRQn3VQ4gi9LjzRx5KN+fWgHb9dxk1KboJqDeosNi0B71G
548GxIXJ7vf87mx6K9Y0gTEFCqIgQ0zQEpsocBKnKwU8FeZkC8U3PZItkv2VgQMR/O9rm9SeGMDW
B509OCxjzZ2IaMGCr2sbTxUYS9B3olCHBl6eWtzq6lNZJdva25Yi96RoCLK2eYxJiHshLdUUv1+/
N7bk6B+8owH0QNUWd+Xz+poWR7bBXf8/fw7Nhr/vnEj6tBgnaIV2oqFD+oguzj259nZ0FCw4BNvh
Rrlbl8nZRzYROuii5wcCcrtSDDzXFumn8qWQTmPRbNYFcW7V+42Y3ao207wYTCBwgNLCbUz1EGom
x0nliWCcBU1IAj0NYb1RTIzKe7V7XV/Ccspzdj6MZVBTQwZcHwo/0/1oBzeClTiYBXg2r0u0o3Zb
4ZXnNnJuLpvx9AVdTscRAiWAaDTJKQSYSOQM4Yupod8sstbXx7Hg7+3UsyMKO0My0PKO16+HUVKT
I0kbJyt5DRXrUQvInX/XcjnEA17Rzu9c8+ypDp6FurT8KYisQZBeG0nkpCV5y2JMhdS2Qzjl1Bme
NnnwFlQI/O/Xd46neYyRkAPFG7QQufCCPJnKlckbB+TcUhb5QkjDoEpigA8R4AEGt3pcWkoqWp3H
az9ZVjjTlE1DM0yRBe71wKfmST3NrwKIJ0rRU0P22lBZrYd0ibivCbenkboFn+3rh0QW1z7uTF/3
m+lXD6zkJE4BjnTMAiquvAOQ+W79oBZHAkztIo7xUqoKnS8jpSbWA+vXPGruY9ZRsDtbOIFk3AXa
M+qqvEGeZQW5iGVMkx4PU1FJaNFrI88RQvNKNLwf60vjiWCM0xj6PvjXkAwIp3Nfn82A4xb94XW6
rIHxWdSxbDPSQTdIa00uLXG+96654OZw8pcOqCLFduRlJHmrYnwXNZK6tjcy3Cw53vtJbAGDkbOw
RfugE6KphiKjPsLYB90AGFtGkBKKldtg+lFN54ioXzGtMxmMgQjUNI0TjKo5Y2piinyb5sRW+i/F
FR9SPpG2VrkZE7PAZEGDOdcutola25r6bV3Plq/QTAr1mGbPhCqHIA8OYL8pdhedqMGMgXeDnn/h
ScG0ENhIrexxiDbj3brg9XP6ROMqT1UtNCJWF5LbtNsX7dFTtusiFu2sQUCQA15kWWUDDDEY0epH
sY397F9Pc2Ut2lSAR/FJwan7Lb6BF0GfntoSqa5oRIwBarqNn2GytkXhD9L61JJ5qYDFOzQTxjy4
odyQkOhgC46yW2N4Tnm8BosHM/s+c4FadIgFnQjDEISRTer7rv634GUHeTKYCwSYrwmDmJChZQHA
zBowLL+CeY9zTTk7xb6zRYiRgSAM4KSW/wrgF61lno/K0TAWVkqvPM+Y0PnmVP2zYByqCnh3wjnl
IfrxxMi/39Eka+J2KgvaWpdvzRydL+qDkub7lsg8r5G3Z8zTFvS9gqQ9khnD+KYZu37gXPvlHOBF
vWT6A2b2JldbvxvoNA6dEKBEO/G3Dn2WGKWz6/vxitcsTTXpk0MyE0c1cSZO0hS1FEJoGrAQkTSJ
t61b7/kcCbxtYx42PUomXzJGPGz13s8fWv123ZQtByuzdTC3ftDRVJPUUAE60BlvBrC8x1t18zbY
9V65UlV7XR5vPYwRqJKpNMccr0Io7Xz5SHhRA+9YGAMgx4ZiRikcN0ohT3bxdjoEO3HHBadYjPcv
28Y2S4CMBjGXgG2jrxtt//APFAgjd4otr/rJOyLW9026rK37FH1PimohCbQNHCS3lZ+1I9m+XZy0
qwQR/18dE2EMQ+croO3DQWEAIXEGuXcLldedTE965QKxPE5lU8ZodcJJSfmrOd1KnuuHN2F5qpSD
9KUpAHN2XIxxUII+SQA+BGF+amVJaRfFFdAkOMrNUT7C2IROTapYm1CYHDD4goChM19LMIXXw2EQ
jlOrWJnGaWTlXCeW46nsGt0rKMCM6R0Csks0Z10PljOQBnJMaDwC6gcLMINOqv/BURun5EbZDFdt
ZIG49hcKhrpPes4WLg7ymjOBjOZVQeBhGA91cWWr/ZvCHhUb6UDs6RQ6PKzLZWfhsjbmSZoMIDdi
xgLhMjKQk06QLLb8mrsi+pnPin4Rw+heH7dFHRRF68Sjhe6taF/siTPskiuMNebAU+JTifIWxuhh
VRmg/epR1KkCuIo/Tfngf4VNdn5MzLsUgGPHawjgkwQxsMVKskaek7X8oJuiqqi6JJkye5vSQmwb
gQ5D5ZU1vb1v2tV4I8RW8S+N+k2HO5C3uG8zicyitEn2NTlHNZ42mApnzS7Ofm5XAD48atZ4LM+F
PUkuD1Nh8Q6DkhckJCpartgrpmVK2UwTbBPJznm/CwTOGMjyqj6+z4JpdDUwjYDZg3m84ZvY3yba
S86bBFmcxjMvazCYYA9jY2EtpPQqqYEVho9G/6BO+0E/ldU+9O5a/7HrdHfdNnH2zWAsBXoNUObT
MDAkDPee9KRIm/Xv8/aNMQ+eAnJrBU4liN3/6dXrVK2tdOTY72X7Ots4xjjk0yhImYzUrVyAvakF
YUxzFUcgqLKA8YlMiWw666taDClnAumqZ34rmeppTKUILRrTYMvCTs4epgw0FMgyZBivXhfG20Lm
Qg2DlsqejJY0XTtFaWMT/x9gR3GE8FbEeLBZkBFJp2gMSptaZXtO1WATCic12mYVj7fxD0bpcpkY
/5X4JNAUA8g0FRA0AISzqTH3n79gVNgZtkCp45wWVz8Yf1b3ghyRBhJbvwDeMJ2gW3RagGzEK8/m
lS7oeXx6qi7K8an9hBApMBRc41xKD0CksoYpv0UflDVwb+/CqQH/V5ExEw98Lf19o2d6mA9ebigd
wEHAVH5IM3MnB7FbC2BJzaq9CY62dU1cWNlv4hi1nzCuIqcasvuhDlgDsmnqzJ2Cf6TG4GgjTxCj
8uBwBm/IgBx851UPAhHuemAc5xUS1pm2W1/TkjL+tihG8w30hefmO1nviZKl0dI9IgN5XzuUXFZL
LR7dxpI6/iaRUf/EkNNO0OBvVk6xf4dpPKjXjSW6ZBN84+F2caUxyh+nelfFIt7jX/i8YM7dB880
7KF4gyVv2oOaWkb552v7lNUx9NaoBwrgVTyJ/k9dvf+742KTOkHlN35ZYFZyeDGrjbHV3cjV71Jg
rz3p2whtx3zANfoGrq2J/n92y5BzKzViop213lAU5xIW/71sEuzys++Gz+srXAjpfttB5sXMwOQV
exTeze8mq9N+qqWPvntL6Ey7VvajXnzpUus6QP8M4OaxcHIjLFmhNng8xfKaBGcDE6jDXuF1ly1E
dVjVRQpzo2EKw7EdACTbh61qkcjzXR24ZIdgIPrO82RxX47lOclSYPb1Y/+wvqeL9kQyREJU1Nkk
FvJwamG2zBElAUlBUzfB1pa2VuxljZMIWpQjS+DMU5DU/jRiIkTJWJR0KiMpVWuicQop3CG9L74w
/oGVXAQxltjPQz8VDVxqeZheUOzfjGPCMYyLJzYTwZ5YqtS96qNbIQOCuCGeCuFKQCd8K9dOlgHP
3DgOabVfP6dlYzUTyhjjMQH3NtDZoYxb/UzTNMKmdrXz6FD4Rt5Y1YJj9dsmMnYYEC81OL7Q1xJ7
oGeXkAZCgcATDM4F420k/f/MfOh+NOZNAeajztUO6g7JQTe+abY8Q79oeS9bxwJpT6M6+oJZw6GS
H+Vm4/O6uTm7xSJoxwXa9RoZwyxB/2z0+xATQQaP22hZhkEUCSkDSf6EgxOV2dgH8FuStLNNTLdB
0VLyg6NktLXnkz2XL1JYJRNEtWgiWt+oYstIYzs0r0PjygtrQHfbcXEW/YOUvK1L5S2NUTb4vFIv
0tHiAmbB81GFgvBq5Bi6pRgSOn1ZG6NsTWHkGSgAQY53KB7ILjz1ruIaV4LzhUGZuSDWy5UMdHpo
qdI7mbLplH3pHZKcE9fRc/h0TkSVJUJ0GO934tnZxVE6L2109Fc7ZjW4oKCy+vbBUHwrUa9M82n9
eJbdwIsw1nEZk6CaqhQJhGDfoiOeJvHHHs/8L05q/z7nPPOL+gDkEQNooHgtWBBov9fHOAwn5KOH
xg1M/7GWk8fJLN31dS3u4UwM600AUkVJdHQqKLXnVHJie8lri7gu2BstZwsXDdBMFP3/7LjUuBbE
jtJqZG1JJ6Md6KG9vhreptH/z0TEfRMGRYvylAYGzarYTXCKBH38SynMywfizHaqMuTtvfb7lEhW
mWEstVf+UgpjhTK4d2pIsW4w8WO16mhNA0qhnNr34tszOxPG6jTIL/o6hWWjBbbEbXYqmJELvovM
k8OYHbkcAaJOIc0rZ3yv5FCOuHywpufUlm+aw2CPTmOLz/JVlNvk57pWcBSPzc0ZQmr2qYAECeig
b1vS3Y5twzmspfKRikD7v+vK5uY8JVX8nJJgCZLlbZVN+U/ies6bSYlORieymkegI60va9kkzWQy
cUdQSaNvmEgP9zbkWvC9Bivdlg5lPkWmSdjzwM0418sgv18vImQC0OGAfFIN0V3v+xp6jJT0ulZx
uNZfLo6xFqQMK7VI0OtL8RhpLxqomR477CaawrbetbTnyFuoNf52gIzp6LrOECcPGurpz2oaOShb
WE1HLCV2suYfdB1bU7pVpqde5vjR3GNkzEmj9SagI6CetKbe3eSKFaMDrtwnO4pA1u98jn/Duw6M
YRkw++bHGXxosE/sQ987oJLL2U3Oq2IwZqUffTTPSLCQRLzppxdZ3fvKtRnu60ji6AnHsBiMYck9
E2kfilA3SNJRRn2kNsptVIgWIKmvql58qRX/VJchrzlzeRNVOB+yiYQdi2VUR0WPQUwcWttIiBU9
UzyQsO6+9GRepDAXTswyUawLeGuAkii3ZRf+MNATzFHA5Vt9EcLcNFMekb/o0S3Q5j8nZR+lvhXE
nPLI8nZhMlKXQROqmMwxVZOkl5EO78nQbrpskyYcHKDlNfz3fWQSfrdMyFqkvo8SulMqryE6Boc6
tjTuk7ysbBcpTAGmbkk5hDWUjaLK1FtzQ53nryaUlIscxrB7ul8luQFPqT5Qzmdpl9ojsWrnF1yO
z5tQ/MPjdZHHqNmgRPFQDTgdmgI03ere33TWdD3YhuXbw2Nmc4ciqQH45LrPVsjoXINZ8zihtCOS
cB7I3eCPtkwmpxkPpQEa6ITTdr6cN5jJY6x76w8KEi+4SIMEEPDChcNmR5GdWOY2QZqT7DmvCW99
jE3XhMAnTQ9NoTuqdnYGNlUgslAeV9UONgDMfsKwqWPuq1PMMe+8q8CYdwLYAE+jStqO38b3oEiy
pFbk2F2eFMbCS0UnBiK4px3VPKe1iJq71UWclSzhY2gicmUI9zGKo7PhfjlWVVvEWeE0L+jMxI3z
nCFwtQf0KmxC+Isgw/3ZuOre5FjEBWulSYqhaIZhKqasMNZKQrkwmnJM8svSttceVYXT+LOwefPv
s5jtGO/p+qTzR2fy8l2YgRRP7BWLNBIPEWNJ7zVJU1EtQ74R/SWMXUynEno4osXRHPVtVb0aUIgx
CbdJp+/NKQOPkTrdFXru2Vks3yVKci5CXgVlcbWaCfxMtPKan0hXKiILqT4arSNPoAWZjnL1onEv
OE8Io/V1EBpqFCB98l8VQyRW6cBTtSIr2gCazUYLKeeSy5+NGDb3sjDmDgRZVElpGxZODOwCMAtg
bvB1pNxJwpYOdfJaGKjNYGzmb+IYrQzisCkLGcnjoPB/VoMXWqoSuwXYXcEZsl1f2+INuCyN5dQy
lUof0xxLw7N9PQ3BVsZI2rqIP+jmx/axLRniBMR83YcME5WmPSU/Q0gIAFwZjAIUrn78Qu1pvoFs
SsUYE2EqRzi+IQRvplRFljqOhA1nXfS1/HROKJcANVZCKUFmVDHL9MHQCbpJA8mpjrobHoyfwJsW
MqD8IvkBFmaN16WxqP06Gls0zQDULzs2URp56QUt2vzC4qlUno3hngycyYxF7ZuJYLQv6fUpaOsK
UYoBrG7PCRUYD/+Uy9/Xt299KZ/4EpAO6/scsy2OVB6k4YepOqTmdUwsq97HYmR2uLNEV5UoZehm
+AX2D55st7pqXdlNNsmJN4y9eJdmwhivsYqVvMn8oHAkMExaU1QNewAy17d/tW/vS56lvgwi+pKS
SEgGJIHlJzut3bcpb+M4h/Meys6EpHrjT7FG9ax8G5TUMrJXhdv4zxPC+Ibm2MiJFMKUq9KTD6wE
pL6U/uf6bi26FtLsUOiPmK1kMoMGVgAr6Q/kTXtEuhNJm2FH7pQH/aS9JdeyFTqZzYPNW79FMjtr
ouuBGo8tbLg4nephY/SRXWaiVQG3j7NAntYxVkhOSRkROBpOlGO4LvpJsfM8R97LLfpKFTc5ANr8
YV0m7+CY9zAxiFcWtISRmGDI2pf1Ls04jjVvVYwVgkvtBT3BXUqrp8G4jidOSWEpFEL99z9LKrNp
fsBF5X0wQID/XXIRJ5wrz64zu/4/0q5rOW5YyX4Rq0gCTK+MM6NoyZIsvbBsy2bOmV+/B95di4J4
B7uyXlXFHgCd0Og+xx0u8f6H8SonlmwhP/jOi9M7qbyLaLokN/MUoZCCfXG0o4Q64JawLf25mm7l
5iuZrsJJsFbBcfEljDofjLSk0EUpe4jj2q7kp8/gD7xbGHezzPu6TsZsxKwdMCjSerQlI/051s39
JzQPWL+YG9SAn0C561aTG+XcacAal/Q7qziu+alIBVfIXcvdiODsibZp2YU6Gjzn7mQ1mPiWHE0H
SqQlMNxdDd/I4YyoroZs7RWLwfjcGEBrAEuGIPHaPfeNBM6GVGr0cYdmfZdaoZOq6mlsFtvQZsEl
am9GFanI30PhbzkYq2z6LIecrnYW7U+GnHj9xXoX4mX43voSAYtXckUobHvl1HdiOVvKdDWLogI9
b+W36LE+1n50Wp6lh95jDOeRL0INFcpjt4RNJJnNcjZzY0LgXZzkOxNYOZLT/JRqUIzgNdwTtisK
DlDjjKqrpGGiCS5U0yk/Xmk+A8Mk1/QepK1e4QO9T+DX99OlzUkynd0sMUUTf18oqBC2ruJTjyEt
1AfritW+pgvR5Vu0Ovb/jTD2mGCVWTm7aPhB8J8dzJvd4JlKoJ77dqajIKmhj4Dy46XEVNeGDJhg
zQDEuhjSYY5WgaExl8BfBMB7COZDvITjCZczNNpQaV0jvAmZoB8qpcybOvkUGhn6Zx9zKnoN3z2l
jTj+rm9kZVov7AnKvELjsccYrOjtepKC/GQJe2P2tm8rjNN6fe2gETlKhrV0Go1nQ/TevqcF2+9z
Ot4n/ZAMEqAIFPO4RK9D4k3JJzz6VgSn1eGY5FY+oEm7Q+Oba4bkF/qovYzUP4iUigZUBLpgcVqt
YdJUXQoDlXxttPO2xYTx62he99NRyu/OB0PR0XDBcMrytcg0RJCwubPW74ul/pteW1woREsZcv8F
75mGdUWWX9R4nEhnk/VkgZb9/FpE28ZFQzXMCgya4y7dyY4ZHqLsGNf3+XLVyN/PCxJtGmerk0Tk
NGxzeB1A/aY5Xt3Txj0vYi+DeNM3k3+jQIU9IWmFtSj0BwAIHcxg2cVQ+oIn/d0UdiuHC4DmEKa1
PiWI75kd/5mDSv32UGOY/bX12MBDGdQi9Mvz22fKnDtoRolYvYyKaRwezeSyEmVf590BGjXfB4U0
TTVSqsglSgAIL7/0frJHISjyeWVDGvleSKfrXa6VEUANpDGoysxW1vLrFJl+aSqGLVfGa6JJx3JN
3NQqg6wD/2XYBZmVedm4fJVyw1MACgQ+xOC84uymGNsT5ZxHlSqEjjQcXXSNliyj8cKvGQA50++K
o9r1lfF6XqDoNDkPknVtqskhUij0h4R2mE7VVVHn+v15KSJ74NwILUxMpyZ45UrjCzQ72cRwRynI
JmGdlinHf47DGLB8f65GnlX1HINxa/RNVqb18QZpWy+ro6PVJX5Q//9vkfr2tDhXouU5OlQpKmUl
qBbN2Po2m6Mvl6tAKwQmwdewjGUMTWsCbQLrA9fnY1y+xu0nHio2S+ERyehK2pGkmHEs1d8l3u6N
+rEDLtl5PRAthPMdCLxtqJkoy870zkr9OVGBVCeoXv4prHzUAULxZ+hgIOJsO+ybbmhZUDRfwoC4
4WTTZ8Mp0ZsDaT5rPkrc3PnEhDdU4U0qZ7jFqkSUMortYXo2Nc9IBOfDNPfcqjhD1eoW7FcdUr7M
ekpLZ4orTwpvLXJDhstREvUK7ruFt9VwBhu3FpiNFTj5HiWrOp7tdPLOq8LeYPK7DeNMdaVStrYp
wUg8CPliB11iV4a3+ARY+J/ohwYLg0wAIqECaIifa8DMVBLOrO16iUAQ2l+qw6/zi9nV640A7nCU
HCSNq4KKLF2uhtUzitdCEqRH+zm/SmUd60AfCl/4MDM1HjIGRjadwGSIJ5QoYDE+wtsyopRI2q4C
MK4lHU0visFXLxVrLOtBgaWyObnYwb1zuVSPWpAexl+YbgTnpScCCdvdxI1ITufqsm3bMIUzpdVj
SeghCv08Ud3zJ7UbiTZCOK1ru6KilA3wSJj7iGQvbRJHTy8VUVvUfmpGZIuoaIPBvZBLzWjWzqQl
EBQ+9G50IIfQLYGlEuHN8A/MhGPd1qnIpnZPbSOU86+KWo+NugIMNj+Ol8BJ9OPY7lNnPqEK7aZe
TcFHM9cCp74vlBLdhHaalK9R5ItprJWFWnBcYeJWqk5EF53armqQNxHsJ2wKBUDYRxMJQZYyV0dk
SDa4kJA4/uM62I/YCJHUJqE6Re4gy4dJ/iUVwkZH0TI4NzFlfV+kMwoR4MCd/UK3qYMhgxeg4BVQ
i061Vy/6Ka4i7YsFOSNlMyEm3zw/Ks28SAZCR1fVjV8ro+lUxRC6g2qI7r77uvBXFF9TH41YJxqD
Vskt4Apo3zTRq8q+G8RACJUV09TAUP/+lFKzraa8QZxlr/8MmDxdXbCduumhvsoBhCYIuyJ5HzDd
1UwyewJSRuYIla+pWzjR5fob85leGogwXPbT/7fV8YS1aza0y1gi7jIyKcwXBvWTckdt02bkaTkc
lkDn2W59yCo28jidN8DTNlNGN5mlT6PsD+FdtlyPw2Wb/Dzvd3cVYyOIU/2kMkG4lKCJKGsAONoA
uq72zkvY1fKNBE4xlBV6XagSVK/+0g6A379F9DovQng8XPQgtNWLVO5mkAICrO5Q4npWOMMz6y2r
/OVChEwsWhJ3vUgVXCtmli7L2WHOrqTyIhaRS++nYX+3DTeA9/YURybaoRn0qHyaL8lB8srfioNR
Kzdy13+zpQ80kWaUoVtugO1q973Lmh31o34JvAn00CS+LtCHfY2juoFGEICd8ENwQ0yTKDcxe68V
wymsqmNdqwLrYfv/0XreRHAxvu7BHqYDS8pte3KKpNEfdOk4kupabbIDYBNA325caEb5eF4N99Xi
Taz6/sgiJZqadIE/zyVt/I3xFPO1zRM9tgs0hj38myx24d4ExbGKJR3DhLgIAEWABvV6GMjh30Sw
g9yIqDorMULgBLlaKtsJXlcwBTXWgnXs3wrp26axTd1ImVNKB6nXB9eK3DAovNgvn1J/tA2v+YbZ
WRBbVH54t4huvMwjnFMRzu+l0jjRVUeFrlxv1aW3pdiNVfSGTi+q8SOqBXfffXeO2W0MyuFljJ+I
N9HHVWEyCv0UUaAArbgi91boSZpiT7JgQ9l+fVzYmyhOCZHHlDppysk1rdskjuyx+D0QQaWWbc4Z
GfyzYlKV0dBT5NBTkdgF+hnN8alfg3H4TBmH/l2LxtlxbOZ9YVL4WZI8RHiE1VavlUT4S/v+6E0I
t2HhUNF0mkK89ko+6S+WXPDGL/o+Z6lZnGK+j7Fjm1JkF3FgqE/n7VQkgLPTtdV1qQKkMsiQByca
8xuprwXvNCIRnJHKkizlC0uQu6k+xQ2w98dWdLNlAe2cUnEW2SXlYJAW+5SlvyY5MFd3Beh2Vt40
lVdFaCXNZWC+zwKxopVx2UmtTaWUZrjcxstsK+aXxFoEwUgkgctNJDIPVs6G9FsrWMtjmwh8i8Dg
NS4ZCaNyyfMC39fXq3W5lBQQWgoiwb6z/GsifMg2FC0a4wbHv2Yj8HhR5apvrVR3TO1ORQ/ikgkO
ZbdvQX0zfH6Q3RoWlDob8GsxLlUVl7HUhxy8n4QHDGA4jAY3DrrFPW9Igp3UOU8wTZaixQZiQp48
NN3kxZg/E7b8CNRB59zB3DV5qk8qal6db/Wv05gI9O0/3IzeTov9gk1E7RWSJHRBRC0vwwDYFocE
uRxxUjtD7ii694mWw3sGrSl7Gpo4kfxGUwvbUFPBqQiCDc/qZrVSqkes86GoqYNmhCAira3kHbCb
RN0Cwq3jvEE8qlNrLTic5rfsjEiEtTuENQ8IsYdEyPYolMZ5hqru0pRiiu1vCyyOKvgzdogmGdGY
sUi5OTfRpJHUWBqSUyO6I+gbrfODGgrePQVHxbesh2ZZLlGBSo3ZU7cApWRrPoTV5HVT6f2TqfKN
65I2dXlO8Jbfgls3Arh/Z/2Y0vDLeSmi9XAOYRylIgpj9oxr3lM10LrfXXiVjL/PS9lthN14O4Nz
CR0dp7Qw2RMCmCVQzaBX8S17YcyC8oA2hQlMSFbQO/3DP+oET2NoyoWkZDHriGh/dnXsNRjrlUSw
dQLF44v8kR52ZlvDppR5tqP2tpNyp2kFQVB0Uuz/G5+Xqo2OLA7vxpmR+aERniI6eoMqgxVZFG8F
Hs/gfEQRFko7tiwXqgJ9uW7nQKAO7LjPJEI8ElIKLqfR0uHwstgpvrNSZH6DPgXMLywJhgHZPPI4
CYLG7qI0BZ2bwJeSP/D20lrtk4XNZZTRRR7eroYgCd5VAg2ERqhEExOcQe/PBxyjSS+tSFJ6ctlg
Ek5qB3YJ989v3a4WbKSwX7HRgiST86JRkTZIycNSXVYELLPgzuwEk7T7d9aNHE7bLGUiqlLBbuLL
srKz1o+uAW7GyIG9obaTy84M/jxn+p8A19DVjWBO94ipqWsiIbTLHbHT8OtC7nQR9s5u8WQjg4tK
gA8EhWrCul8HclODKRED2M5YD49VmaOPNLsCJsYxNWVB7NgveG3kcgEKb44qUdjL1ugvnu50V6Y7
3TIsDPkgLK8K1JEPVEqbymHZQZYqa55U6F+spfByQ0S1tKePBBoPrB/VMkBq/14fczIkixaqq2sW
FEDZzIjL+btOSyecR1HRa1cYZhrBSGOoJuhv3wtbc3Myh6Gt3RVT+OGj1qq2lh+Xeha4ij05eO1U
dB1vaDpg5t/LCRezMvMRQVEdI3fMKpuYiU9QCBgGgZ3tndJGksaH33SejGYBB7wGZm8zfpFVZ0YT
2nmfIRLCqTtQLPUCE2iYQglX1pW1jqekmBS7L2NBNrHnYzfL4W9RVdxpXdEAmjNLdHtsEycToewK
1sJfm+jc9O24Igoq+sGMHIVejKKr4G7Sul0FdyhDUwJeLsGFWR51TPGFbiyTi5kML2XYe2kpX0WG
1NhWhat7C14CHUg2oSjPZG6Oj5Db38AlTHVTKSRvMFgTzi8gsLKl/NAWR03yjOblvHaIJHFxq1+l
Ok1VqKA6q24Yvs7DRdg2dts99iBoOy9r92l6uyx2vJvwNWSm0UkheswmJ/wCxmc2zXpUb9GmeKeC
Rcg6rs/nJe5rJIBpEfB1uHFO93GrXxbJwhvDrEjfywq1qUlUE2ef4I8Kvbt4FdQYL8Gf3HezJnRC
1oUsKbUbWrcTWH0r6Uhmd9BRMwSKXzx+Pb+iPQvQLMWQLQ0jmAY/UJNafRTP3YqhWTWyk/pSp6+V
6n1GhslWpRtAbed2bZ6TqcyaBQNQ2SkhvqKcqtQ/L4L5UH7XDNViA/BglqKUE1EktTYYgwZfDu6Q
pMmuFdJ4E7yh3Y2p308J4DvUL9oAGOHzgvf2byuYc+5Jg6mURYJgZb5O8msjeYonQVF3V803Mvjq
cT1DWVYDMlrLZiN/SeYCrZVc4RpylE5s6G/4oYgSXMHC+FJyBX3Ja31Z3Uj9Ooauld1LokLF7iuk
QVTwpqHDTTH5dsDJ6Ip2NqDryr16SkAwk7rJVfVtdkCjjmdpS9TgsZsyGQTmyzoI8O7OvRGuSW7k
TQNtHyZiLwRCFOMwSrO3osW5D2Wn0XPPaE1bz1NHXkT0YHvuYyueK8+HOerC7QTx/ajbeRXEqQgW
RSSBCzZhuGYrIdni6sqzogWxLHDvu0dmKkCdMtB+oeqUiyRLvdICMJP1ny4CRnsfNXYDlPMITb3R
fe4or+ftSyiQrXjjD+VON2WwftTw8bO7uoq9/rA8AGkG6K9zykD4tLu3g9sFMrvYyFPkvlTCWQX+
2XEBW1TjrAfL6z3qj1eR+0WQw++lhqaqWIplsOyQZyroEinv5E7F4vo7U2qctL8bcGe1ik/cJrdy
uFOrAGI4lGO4uE166IhvFbc0FyRrex54K4I7pzUaDT1Rp9rNw0X3So3WfiyX4OEsivTJXHN66jXc
h8JQNhzNjEQjiHvuaiueO7Y1VLJu6ApUidPyZ5Qar72hBWShoj6TXReyFcTdGpQ2WiVr1QGggUr7
H3080KMRqP8HfqfdNVGLAglKQwOwyp1arpdNrRNcUKzum9QEhvKsizCo9pdjGZoCJhV05PPFJrhl
qTaToUYjCKNiVICu2tuseTW7SQV1mj3LsmQZwKBAdwETMOf9AOFaWaEOUWUmeUlUX1IlPAi8BfNv
fB6wlcFpIeaRNcBIw//Fx//uLV3vdDQdyW7mR+5nGjO2wjidW0bdHA0G9ze0PzoAPtSqwD3sKcBW
AKdrklbGw1Bix9S+OcgxdY05DdAv4Z3ftT3TtWTm0PHejjSNi4pSNiwq0RlFOXbPNrq6swFulTsq
nTRPDrOfRlQVDn7M6qjdtApSt321eJPOq0WVxl0sw8FnY29P83BfqunT+QXuavl2hVxYlFKyGr32
J4hMHvE7OznVF4uveOmXULCZu2fGQMwVNDgDB5fTwKXoqqVEl7YrxR7KGXY/e2n8eH49uzJURdMJ
+nFRceEcA1ipdIlkgJQOQdWyRF+7oXG78HheyO65bIRwC5mHnGAQdJrdSQ0i6ailgiaq3UUQ0wDT
hwEKMb4fsa8lsCSaXe022WmuT1S9LDSBx2H28cEbbERwx04aojR1DBFKcdPWtopLeALPZpb2+a3a
XQoFP5RsWIDf4gcl+1Uuq1CqkNfFz5JxrVG7LUTY1LuPHpaGZw8dwMrIItmP2CQmfV/pcUul2R0H
m3FerQeT2FGQ27oNLmCb0VnixdeJXBH25m4FYyuZc0N11tcI7AVLwVjIw+PyjenmNptNjz1TUMPa
ve1spbEKw2adYSepVlHHixtRvwRXo3JoL+bIth7SR9mPHJTCxUMCu2FD0ywVDfUYr+ZJGysjBV5U
mNeAFIZ3CIoA8Bmzg14nAB+tz+v9eXXZd0eaRTRcuGVAnHEOV2kmNcccWY0cs7wt/SKQHtjx4Sbn
W18Fspgv+GADG1mce61yM8usoQAO88PgJYfyJnbVZxlz9wyTVjfQRy8QuLuXOrDv8GiBK4LMCUSl
os3AGQjiI8wqHYEqDNRktIUbL7KvIgyLkAWYOnxY30YcZ+NADlrMdGDlyFgKvySL0rmZmTWBZo3r
15kuyEAx2SZo79kr0iBl1/B+AARKi3A6uhaGQfMIETPLf1Plqm9ne+yuFfOy7X5OIvyYXS/2Joxy
2lKWFuLA1NduPfUvRMsOSv6Q58mt0vUCZdndy40k7uiyLKZmKQHjrwOjtIKOTCkN1uRgjbojW8/n
9WTXZxqMGg5hjBKZdyqa1it45JxdoweMy1zXDm3n63i1fp2Xs7t7jDsAYZIBuXJuMyoKMuRRgfsc
+aVr7lKZAPYIUtFrzL4YVPeR2uJFkJ/V0/pOyuQUCBDDcpToZV/druPPKhJVMERiuNXIXal1hg7n
WNDnUPq5Vrdk8oBnLQhoe04Ysz6yZsmor1KNz2JUtbGyYcbVo/NAH+VGJ6o5tAY64egxDNChx1il
3QoLujtKAbHwwehzZq3cLFPd+P7OCtdU0QCeGb6g9dMvb0aAIl/XB/knwoGTfqF31rH5cV5BBDL5
Qpch60MSh4huYetbw21LwG8WnBexc2rbZfHvMrq11mreYFC/C1kpPDAHw7fyexKLxot2cjZDVigq
oMCCQy7C7Z9ernFN2Ei7Se5JGXTpl/ML2d2rt+/zcB2TOWfFOgOSdsqDvDjKKub1v50XsbtXimEA
69qAZ9A4DU9DqevlDsehxt/KGSUluQcJuXobJ4n/CUnAwpZ1KBoFpsp7ZVui3IisFUF/6BKH6K8k
/lpY3+v+4byY3TPZiGEL3ug0eE3MtUmh01JM7TgcbNUQ0QvvHstGBBeOejOdwfKxIDW0rprSXeIH
ufHOr2InNOBEMDamqiphg3nvV1EmTWvoMzZLV7/Rtgmy5VaPgzz7MRuz4BK/v5o3UWxDNxtWJ1E0
0RQzqLkODoL5hyqd5knQ/rLXkfBuPexHbIRQpWj02oQmk3sGV42cFvNQvU2+gNBVBjNT5E724/kt
3F+X+eeibSiUf9yWl3VK1wW3hKn+XvXPRfeUTT/Pi9jVNUItDU4AnSk8puZkqn2RMUDFbECjxSkx
BE8Ru0vYfJ/zL8XUrzlmNTD+OT2ta2ZL9bUuKpL/qfpzGZ2B+fP/WcSHQZ6BxOFkDCuOptefxmxG
j40s5/5QK+VXvU2/gYIFDCmFbsAvSDrQlUFycH4b9248734ClwipSi+rdQm0KtZOy4p8wEN1qT16
YNc8iGjczx+a+gGHpJPXolcx1J1nL6lM7T56Pb+c3VOjGt5Z0ORAVF4rpDAZ1WVdAGaMPpT5Ueov
109FOE3TQFRsGuhZ4rLwtI179G3ggblvD3L0mwLOKTkU0f8/Z0Q4VikgmREYFMLS8q3R1mpaFDFB
Z3j6MlmOkd5nsiAo7O4VSvEyLvIEQ5mciIGUoRmOYLCZkvo2NufH8MIoSvf8gew6040QzoyMNgNF
sY4wrfeDEwLZowj09Jr0P6T6+3lJe1dNbNnf9fC1vWGkALur0Zw0+vByQfeLebkSczteG0SK6O7H
osAH091I4+1mssZwBBik2ypAjrUlG6PpXn+wZkwFZ7fVrXoQISKwrTonkVO8chxMLB6NSfKJlQqS
QAvYhKmIRWbfKaHugtdrjQUOLv6tMkxIUtHBpl/ppyEIbwc/RZPBYg+fiX4bQcxbbHQc/WJTV7AZ
Z1V+Ltd72lq4ZH4TaAXblQ+7thHCrGAjpOwNIK3GzI+7KxjNyQG9s39qSNNRPYh8w94TnsGofP93
77gMSM41dGk08KbKYANMDi32RRA/KaDb9RiaDaaBn86vb9ejYlzSVAAhbOp/jGKzvLUY0E6zoCE0
N3oXxuzN0yAwYZEITu9mNcqKamSt6Elsh9JJqgSWyzbl4xGhbZXNoOtohnt/RGktyYoOLmQ3J8vv
MMKoHbDyHIk0bgbA8fP7tWtExl9ZPMSD2XcFWWXMNKdGc0tUwDzI+mnOo4u0rwLA9NuDhdJbK3yt
2XUXG7ncJk5mXFS6hHaatrIx/H5RBSR1qFsdKxdjtPBTgMA/v9Jd976RyJlx08b6kikYxNMGp8Uk
Sd/5FaAszgvZde8bIZwJG9JoVrLVzJj/bE5NckvyY0RuJvW71nym2magQ5gVN9AviQe892oyrlTu
ixb+jzQ3henl1tOUBkZzpVlf5WHxKvlyqNE6tP5satGz0a4JbERzGgraexOww9jLsf0W60GhvZ7f
xl0LePs+3/YyJnrStxoAC5b6FvyfzYQxKnoshTTx+/5pI4iLWlHWpZ3ZY5o7+a0H4am/QRtKUC7A
nEZJ3asfRCXL/aC8Ecjp/WA1k2kx4occA0eFF536U3VkUM3TQfRssKvwG1Gcws9jX4fygrU13V1s
rnYbXkvCkWRWgfzgq/DuoTKqJPDJcevJLFCrSDFKvjNtvX7tvaHrDqSID2WUHvJOesE8p91Z9ASM
SkG43LU1SzdQjcUjEhz+e/1fq6mlTQnMzbq6SZKThe7dhNx1cRDPi3deH/e2kvX6E6IDGFXhix8S
UKRIMQN7s45+kKGzM/mVtoIXX/Zz+Z3cyuBUcUmxmqxHscBAKz4ST6dvdVRiJdtaTiOCgTWI4PH3
NnArkdtAsJwoac6A5tQR1euLCFCvWn6txXfWJ0h+jK0kLuu1FtIZSoTKTl74s5zZvXKQRZnN+TP6
cHfE0Lg0DRk4mhqV2nQJRjLaof6JW/DbQj68cJjSUKqGBCE0fuqbq0hv3MQUNVoxm/nPmvDhVtjl
C+Z3ayRN9IsOAMD1QF39hjExsaHEz4TF7Yo4L9ETs5jWCtUQQH9dp5p+GZezHdJBEH13y8pbOVxk
1Lq2MCpWn2hBjsSAnVjmuVroMbQZAJiMFrJCRDl53qTwWv7eQ4S6ChRTBY9ttRIGpSRZXluoj1U+
BIqFcj0pvgLz6fAvrgIVxvcyO6CTS3XYY8I8vx8rxN/kLlp+nJexFx63e8lF/qmVKnNiFTmrusl6
M8CQSaNm4BMWgsXsufetJM5FmFFqWssMhITRuEk0oBrPGC8YytDute5IpsyTUvnFiiYnWRtB45pQ
YzingeY/SvC2Dpb7G/0LULmC9of8qiu27CMvOMRB74vc1F5ao4AGR8Z7sEbwJPz+7MpJq8yIIqKA
kCSKVAdhR2QGu14KAihaOCCAjyTjMA2zpIJFyAR80Et7NA6NYz5HD5llUxuzsxfA1yiDTxm5QiwD
Pdh4b9M4hbHmxJjmMZnBZ+g0hWSX2aNVC9zW/sreZHCqMhbzMFQtSGpM/UJPrnPNL9r783q/W5wD
SRFViMaYrFROJaQoV3D9SnFrIE6LmkboLs+YplFODNvdcmVBQ8L+kv6K43sDqJFXlRVhfCepr+v6
vgLyuohOVSSCi/prv3TKUCC8G+vtGCt2Gd6aayXQOpEQTq/pKJN1kFHBKDUdMTG0wTOtTcFnDkdF
T4+GAj66FrmlqG1XlimDJRx9wA97bMavcMiVAVgpDD0dBdLY1z4EyY00zs8mhrz05ozqVhNmfldl
d1pZHPRcORlxd9Vo3ztD9i0VnRyXozpn9nnpuxu6Ec7ZkwGm3akp8KqXrwDAI8XzqqBjuEjuzoth
nzm3Rs6k0B7flBED3JjU8SB14P/CE3a1mKOtKeiUl8bv5+Xt3k7w9vr3CDn7MnIzWg3WKzX+1APD
Vy5AwfMKA4sP8iER9tPuulsVLU14VkRPKOEUJo/lVe8txtPwMyrcunCok3ngTQ66bw3s+3t7La5I
7W/pm0zOFJpMq0Dxhmp1DqAmgP+48/SL6F/G4XsrDaKXJnY+H84PUJyyQtDIa/GjkySVhr6r0b7R
u7PLFrfWnvnVuoqOst+DVxNTDpHf+rhA//hEgyoemt5Ec+lWJxWmrOQYvCHrZV5dCKF8d89u831m
IZs6G+3LZaW4YbpqeDuizECTZ4Eu7trYRgJn4MuQSLOG9n9oxxI7KIIxfN35sDyDEso45YfFl902
EBWVRVI5y27buVzXGeua0qdovMnj1g5nQWYjksGZdQViBbWtcTZNfTEpfoJhNRH93a4IcCTLLMdA
SsNtHhmzVjNVtPM02XHJVlsz3UHOBV5wNw3dCOH2ajJoqlEJPZZldkP6IOpwDQ96IbofM8kPVrQR
w21XW2kArpCxFj2HGcleF0Re+mME/sNl7yxPwhLNrmprIFnB9qlgcyXvVTur2iiZYxxP95s1IWYn
63qp7c5fne44X9XOcPgMpjg641E+QXID4tg/ec/WmiILU/Irem76MD7qqxygsBGEKXEFNrWbzoN0
CmDIGsaS+WrvWixJbRUSGjmH/E6WDGKPA1Wc2mgjW1fb1bYsDLKV+pfYGr+R2RDlb7tBeyOf877h
NEmNZg1I6eMoKLv+NK5GEPbGfaF9V6vZBxO73RpzoHSPqal9xuw2wrlzXWd08Rq4OrlSf6F3z91g
AzlUYBJ/ik4flHUjhPO7ZmxOSlw1rL9zPCbeeMFwwVPGQPSExP539JUBJ2c+mWwhcjILzh9EGzBr
9CKjI4QvxdUtiHXXHrWJIb+f+6eRHpv6xZwu2uXKku5mEd3xrovBCwtelS2iA6jivZnEtZEPQE9a
3NJK7Iou97TOgj7PDud1dtcaLZ1SGYhSjFj5vZisqZd4alaoLJkKUNGsoRPWUSPIkHcLwcpGDOfL
KrWISJyhrXPBK9V03Tih27hGkF02R4Dm+LMguolWxfm0hTRFrGcoQujZSVWf4uru/K7tHs5mOVwi
1/e1CZxSOJSwvc6b+6n4qogAB/9ALn/Qt78yPpDYL5MVFZMF9w98Euubjmm5+JZ6kVf3tvKFNTUX
bnun/0zvUi/xhYjd+3fBjXgue4TvjlIaQTybDmT8UeiKd9GciHms7CYOzu+nuuu5LHQ4gGTbtEwe
kKAuVqlcc0jrPP0k+bOfHFhgCA/jhQW6RQlYVGz63LRLbzkA2wv19vO/4D+s9+0XcOsNwxooHAky
E+1GP6neesicCNNn2GY/cUVBcDe0b5bLOWow2gLkFoVBlOd0y7Za3a/I6KW09UuqP55f2Z4tgHWC
wGXp8FoqZ+EAUpbWhS1MKr7JXaCV/r99n7O1NG5BkjWjRS4Z7trqsaDH89/fs7Xt7+dsbTU74GLO
1eJacdCifGNRu45EwO4CIXwpwpIBw7LQckErYRAqC5g9/XwaBV5w79RRsTQoGmB09PNwK4mGtNEU
YPECVvKQzMSm+ehIzWUsQjjabcF7E6TzUxCqVpeJIsOa5huQvd52d6BaH3QnCzpg2CbfFNOhfuFL
mOgUrHAPLRGDF/+7RJ0fUVjVaJwy5ufpSxg74DS4iO+NO/rVvFnc1lZ/tCfMtXjnFUQolLMmPB51
6ZJhMCw+sntg6StP+muXouLH3OQY1FcyqqqiTu59lXlbKpfvDIY0TTnun25RdDaVAa0cB5okcIwi
IVy+Uzal0pm0Rim6P+bVSSFBUwmu0SozUD7QgNqWAqyH4F2Hv0b3YwqMxihiOVV0AaBGbzopPiNG
kpwEjSTAProqAvNV86rjdGyd9orcssEoho5guYtgwfuHufk1nB+WC4V2bY0Mb3LMgA3ORqfOqZzx
MDoortnj3XKggmi+6yE3Ijn9WUCVjV5IiMw0f9FvSyp4etw9xM33eU1RxhUTUPj+aAL5MnwE2NiY
fKYIuT1FTlMkmDxY66Apc/aQSb+X5SJSfpw3NJakfVQUDMgBbMQCSQRb5+YapY0JlKjAE2o25U6Y
3VcRkJbQ0KdWjV0ZX84L2z+UN2Fc2EryyJQ09Fei1cOZpOOkPpz//m5Kiqm0v6thq92shuVXJa1Y
O/wXoPmiT7lxkgcS1I8YAQFdjipQsl3nvxHHhcnC0EfDYOvptMKxrIOhvegTeiB6wQDVvrK9LYsL
Mozc1EgiXFOwPJuGv5UytuNUoNGCxfAcHqrVkzwC/Q/ojw99ekPISyb/1ERUF4Kl/EkaNycUl51C
ihxXILN6VOPMLlXQ7AlWIlID/lFKq0GPKRkof0yO9pN6zOvhoX49mTbx6mCww+8CvWMO7IwV8dgD
JE/7eaqwd4xlnrWo5BfMsbEmFe32H2VxTmGIohSgCkAnVkcAdxqWZ0jLXd2MflLKv2VF8sE66dAq
edHkCXGsMOzzP0BgxPwgSI24YqDrfGFGPLaXM3k6/32mzB/2Eoh2SKdgWnj1e2/DtUwrunYwqh74
3MnwKwzvJzDcoyhb0m/Rf5F2Xb1168z2FwkQ1fWqtot7TZwXwbET9Ur1X38XnftlK4zOJuDg5O0A
ezzUNA5n1qqBUNmJQNq2DWYlk8sWUSQRqmcMZnifDw7SchB640v90wI1T7tLf4hqqs0zXMnjskfe
g8Iwa9gcWnWjhHvLEGTczai++n3ORuQuoqmmKj2Ip/RnMgZd+nWcHyRFPgCF6/zn2rxkKSp6cApK
Q4AicBkknOIODwP4XgTsHowcpfsi37aAgDH2kqcfBNLYyfxtHSdpXAop6iJbynph0N3Ksbkm++ki
c7NDfs8I0Uq3EoSSzXC1Uo4d9CpcoWHTDsRIZ08NrwwqO5Z2kEQhcftjnVTiskhqA9FuyPHUqC03
+jw7cvHDKl7RyfcXOgi+lkgWl0lGarRKWuJjhU9l8Zj372Hs96B9RJ/o/IfatvDfSvHZxB5ki2oj
UpYV3YTK8yRij96OEqff56IEqaJYbw1EXG3HGGXQRPfjPcAA/+28+ExSGIOdGBYKCgJk5v4mnK+z
7DoHAmGui3DfNvugK0fik0g1kjkmEd61VbAMSU5xzJ7G1NOvNUz7LDv9yNok6iHfGdSx389/LYFZ
KFy8IFJrkoYN0tHkSx1f2PpVM33NstKROtEE3fZFVsPWL1YDwJrOAxwr6dBqJeO2V76F3+oPrtsB
q7LFpfYePtY+FpmQo6lo9HfTkVdSOSdTezCnFw1KaSt7bpUbRfYk0nzG5jVNZ/8sFGVcFrEpQUOW
bcmVzWOdPdQiquxtHU6/z3+lSEqtpAAVJFuEKbMKvLANhl8KQcz7+Np/xdiVHtxZVamZluaA8sl8
ML9aOwJ+qMI1PLKLr02/2EU7wKgEvy6LEXtP/KIf2uC8QW6Gj9WfwMWpXM16qylwlHXyOoCjTDQI
u53xTwL4cel5xuxrr8TY0Pw2u+CL3WOp6DDdZQcG9NBfiGYvNh1sJY4LV6oE4FTYIBJ+MR4m6ZGW
3UHOMccHgioSSY/nT29zDkxZieMs0Wr0Bs0vGRxb++mNAuSbPaeEQfqq3/1Cjhb2azbz8koiV9Gk
eUOGWMW6Jnlg58lq4Ji4NMBblVPflTshw9J/fEGsbcs6rnyAJ/wzNQ/LjFHSDGPUecLWDi/JheSS
b+lPBlQUH6VHXXCom/cj7SSPM8lRKfQCT2F4gu6sC2IpP8c+d8pe/SKNsSWIJP8RJH8L49Mnnnba
DhsMQArEI/4ja5nQK8mVb4vL5q18Jm4JinfLH0SACZuLW8pJSf56Bpj7wloG+B3bPCqDYd/jDTdC
v9w8nDfR7Vh2UpCz0D4hajv2qFBjzV8Yzvmt8ZnB47UunEnmY6foYN5EM0DeDdpTGOYObb78mxpc
SB672ZqKEkYRpe9A7PTb7JDRTNTNY4fxV0BGujSB9MCAkzhTl9OmoQDXR8C/jqgT9DtGDT8HyRW5
rn9OPit9I8/CG2nk9Y4dO6rgzrkZjVfyOdPPhyxplwpDfVbVupnZOo1xf/4cN+PjSQL/VtQ0ZtS0
IyRUeuhWw40WZQ4Nj5b6XBNBetsMjmiKYiASwDrYs+NisWnNek1NXL50Z/Q/2H+8qHLnF/tOxUx1
fDeNjixQbzNYrWVy5k7iOq2zGCm1P35AdaAjodwORwNjOco+9EUE9UJ5nO1HY05KVcUgcIdRKdnP
/GpXX+j+5CoBpk68SuAGm1Nwa/04PzCiLpcbNnjcetWzGTQoEtJXDKS5YviprTgMdEcdOyXARiQf
qq+uZG001VOYgI+MhDdAlPNHuicTyI77u/MmuRmD14I4nXIFYzSRiZxtYqP9FcAuQeyZ9/aremU4
0g7HCPXEkKofoZ139rVYFjlX+snZqIYRSdmz6RJobo7MralOH5BLsjd9+9uIAjkJlpchyH35IhQ+
mjLzPyefu2FLpCT5oEC+XL0r00ukHorsQIrMTdLJXQCQr497HePs/WdG9NeKsxixUtxutcpuCFLC
3N5bNJgzkF4sfqa8nv+uW5kHDWIQRRt4QNX5a5bcqqOy9DYo2aQrefqqoqztX86L2OyJrGVwpiOH
pt7aWos969xbEvA9N2780Osu5vCqxyqgxBW9Pm9mbsbFrQJv3QCWDSdSn1J0KgoVxON55gBG7Znk
lqOEyVOmTw7tkytbo74q6Z4Wxo8Cdbei91o2Z7J9XeKz1aATZhFVc4mTfUuuylu6Gy40z941yUf3
PXeFvcjtb3lSmrPVpK5aqY3hog39ntFns87dRHs6r51IBmeWFiY2W5BRjl5nJe4cdq6GWjPVg/NS
REfIpXg108Ieb7x4GqGjg7FaKy+cUr6fCYYp1dw9L2wzhGJ6Dki5aDQqPJeHSpIU09gVIttwgcm2
Rn1TMyeVBCXedgBdieFOLpPjps8rCipeFOhmwG4F+U3+PW0BmRs6eMu9SII29Sr/vHbbCX4llztL
q8P+vFrA+4rC12Yne1280gsP8kFW3ZF4CpZhyp2I7Grb51dSuSLJCttOwp0VfdCboXKiPeayA80r
f/aXbOhW1JjatMqTNP6BtyBzrUwYJvJS5WdttG4XfjGW0BGcJCsT/soFKylcqVQlktlNxYB21D66
Z4gRgwPUPl89/oIIFt2S2Yc5J46rknSr7EDfbGN+2QRyWgyA2/yWDo9Vo4M7/G2xBdON21XSSj2u
SmqNLA/VDuqlB9x2vPyGpK5OnRwzBjp2mSXdLSXBkbIw/LeKDPVOx86HwQ/wR8VQ4Y2mQWbA7FdY
OaFwn/4/DPEkgnM73cLTvzXhtqDs7BtWi0mgrge8NzSa96K8s22HJ2Gcr2UASqdLh+GQmhB37B+1
THbC4fm8HYoOjXMtPdGUhbbYbY/Vy4o89CKASsHv85iRWMSLKrlkQHCKiZCRTMlukZJEEJdEUjhn
akd7bME0ifadepTku2a5P39KmynkA5v8w7T49iNJrIVWizF6dpP7Bjhui9r2M7pT69HR9ESQQ0Ta
cL6j9otRhAbSIpAi+1T3KZZSzuvzH+7527Z4lEiw8UqGJKHfqdTyAfMWj7pe7EIdHIbhcF2R/sJs
wvtWlRw9LPbFZHhdXRz1VPT6vp0tT38Gc4FVXarHCwD4JQR22quXdEJFR5IbGcNBuZ0LTESoMvtb
VrJCEllmzgaSs8LvZ4cxlbGVMPt1CX1QpeGK/7lEggU0U8cOE0aF/pQ42kbJyOaAIYJwAYyPLPEr
/RN7jiraVf+TwQUJqVONipYT4noxX8aK5epJGhi1dCcwGOZBfwfXkxwuTsxsfIF2uBpSf/az/bJP
a58GDEl33kdW8G/SPiry1bcqoyoLldlkVe8vFuHkLkS/kz1fSIJMte1svxX7uH6vRFlm14Yxhrq9
kZReE6GvO+wF2mxHj5MILvfGWDZXRoqsoe2Gg/7VDpZ9/qV/QyfQGwM2ODHvp5feNQT7oiKxXBgh
Q13FgwpSqirdZ0BJLUKs0mNpun6JZ0Eb7T/qwpOK7JRXp9jMTUixrAQKwDfTaQ/qvv0Sy07xdTrK
Acv3cePUpSBMbufHk0wueAC9VdeXEGBBU5q6GNmU5WdF1Dz7j0L7JISPGtGQ0qpFZkkPzXUP2wdm
1FV5wb4b8aPbzgW78IWImlmkGRc4cC2iecmwxHLdn6V7jfxQLFG1JPxkXOSo9byp6gXlUueRAE3w
XVw6DHtrxOTpdCV51r1oNGO7fGJokCpeJ1WgIP9pJUY8AYdZAsCgUrv548fV3bNd7OhOPmbIAtHL
yaYDrMRxDlBr0qIPDRzAKN8x1O3UC5Ze+le9v6nGTJBRNzPZShbnALmhzO0SSyDws266xLdjAko7
xwLV+vlgshmuVnI4o0/BwTWVKgtX3f0sP5uiYehN01v9Pmfviq6joWGibs+bO2vwu3SvZ7vzKrBU
8VcqWYngrNssaZ71GRhlo+yLTHWXmtimSVy58GyMS3Sa7AJITZRRtnbN1JVQztrtITVbJYdeWZ0B
MsLr+utIeQ7N53n6RgieL4y3KRRV8OxHz2nKJc1UKqtebzDyWZpPQyk7c34BXFRXHV7bJHUk/eX8
wW4OA6+U5DEWtTmuimZhH892wOHdPDPE0GkvLYjE1o2CqzOm5j7ZNj6d7V97fPpcLaWNVtESvpZz
6rTLVV7slygVXPBE8YPfKVukVjLyDPpRH/sTeyxgXmiHyQUER5D/+MxYA2D1QR2gAT0Azxl/Biua
tUllhATE1DWehmwfYAWyFQrCxrY7n4RwIcpMZ/xmiqOTws6J7S+NaMly2wRPAri4NKrJmBRpA9AI
S3bkSL7Suu8ZwatqDqH2gk43FSE0b1faWEzCXQlVL5E5pWqpt/NGRQ+sBaLi4sp+yZ7IL+Xc7fCk
piNlirhuhCI5NRtDMpoyRyaRSqf7Wh7UAG+fF2B30nx7F17UO9Fs3na8P+nIxWFJxgN5l+Hm0mQg
KVrQhEZyaZu3abg/79QiQVxAlmlfDGa8VIAxldE2uclkIJhltTuJHu82I//HgjYGRBl9wJ/2npAx
rLUS4DpZdaEO71r6pKmCy8qmLisRXBA2tUhaZAjy6ninKdAjJK5RH2OTClLMplutBHGBt2vYBlcL
8tdR8tvhjfY/zn8UwVnxLcK0rbNIBcasVw+73rjUop0mQrjfzJK2TfCSgvVo5cPiVxW1NDRVilxf
YarKN+Nr2jwZFJC5yp2Zfe2y3WKUgjPb1ukkkHOhzkY/YMpZpwY4mEaNIWi98PRu9M4f3fanOYnh
zEyWlNakJqr2XL4m2jcSiUAvRQI4h4nHagJHkIK74/hgd33Q2pJAhc2Yuvo0XAGDtFAqMobSPSU/
ysVBIbsoVx3suDu9fqmGggAg+i6806jUKhfwJnqyvVx2he5onbJbYuHOsejcOJ+Je/S6QdnNkuvs
d7esx97uw70G1rrIpQ/pk7BHvB0OfpsCP4kza5KqWACxw5YzCeZvWEhjT7If3PHER5nGXoElT5TX
ty8+p8/HD+LocRo1gzxUUJQEBVYY5tF9iw6Dz6gT6ZfIE+0wCE6Wn3SdMH1S1hEmf8YY3KTTLlF/
nPep7VvqSiUu48pzJU2S+YGUY+0MN3lle+P9TvLHl/JnMTiT3wTlkzDrMkP/q75diWWKr2JUmhW5
JlM4wvR1Cdr33KtcWXXsEgj1WCVEsyZNPYbvHbqKwCm2jhTg7lgKVTUdAwtccWakGLjH2CnGdkaQ
6YWSkQXgFBTxAm8Z6FoKd6xxWFKgBCL3DuHVVH+JyCHDllCbKK7g+23dTtaCuIPMCwzAdy2WSppF
PhATtMrhhbLsvwECPnbkiTbOpJWYkheEfNEpcrF4wN5/FFHoV1WjC+TZq1wIc7HpbWvVuHAsTR0B
zAWcfLwjb0MI3JzUk3z1Khoc5avsVUEo7DNsRUwNiRNrGNjeArrdn2ZZShM2YABQ6pFIdgH15OR1
6qTAmj//1URiuNPL9aqLmxEJc4zsnVTSoDXnY1ka+/NiNm89a3W4E4xaZTA1GbcexnqnuYwhJLmq
UddWAUiI/lUal9xGe0HXpETpRG6sXXTRXJF7BiSAm+Pxc4v9a9W43KZrcjiEIEgDNvoXG3tkVfY9
VH4uyKaCM9xqX68FccktIsuUZBqSWzyXroJh5PAH1hycpfsx5k9RDei08UUbHwrh5gELRHyIXAnm
p+/0lgLT3EIrL0wOvybybdc23fbjIiQmodv06JPp86h3ciJPMYhzRs+UMkfV6mtSkfvzZykwe4Np
vAr6ZUvT3CoBOF8shyJC9fNsJ4KhyO2gsVKDC7wYwcnaqsNdBChzszv71KFX5nXnaGhqXDKo/tCd
BWptXiHXX4qLGqCYrfp+ZF36u9FPLiiG1pV3cgeiBcgbsF4tCvrb3woomDYg53BD541/lsdWnoDO
zvw62Tc741a/H7VbHa7N+B7jdFeIxgBEMjk/GCICPKkKDlc26oVc/wT458N589jMmaAR/3+t+KJu
7MwhlOJo9LT2TdKxgl+7lr7TJM05L2fbDE9yuCffRJFwOdLQ2Bjr26Z6qpebzHr5NxGcpQPaUF4A
wYKtoRiIs5IzZHifFG22bM53osn0+8A4W7djIy7QkcF02VV3yPzsCSQl2s3kV0G5MxPvvEqir8MZ
OS1Ko5xbCGvr2knAxNO3X7PuqldEq6yiz8Mlx3DoimSo0Xsv7fgwa+A2w9Na2WmCdCXSh8uNs4ES
kY54xCBDc7Ai6SKfS08dTacqI8Fw86YoRVWA+wRAEnyuP+OeZYyROtvo8A917EdW66TKXWm+JKbg
LW3z5E5y+CZnNcx6lhColDTPvfWc1tfUejxvBdslxUoGp4uky1KRtOgAji4JcF/wldRZdizUyRf0
QjgyzRzlryR4EsfDDOeqmWnZnOCpKVgCxc8xok3ui8t43+5MT/SCIfhOf9E5U5LYVoeRiT4jOy0b
jkS3XxW7f29TUauBRehzenEBIsrLRh8paxHnsdNoOpADMKA5TU403tKkdJPyq+DDsWBwTiIXLJZG
wUhQbKJgAlsOPtxxwpudemc5DHI4dEWQw1tcz+DF/m30/OirbVYKgK0w0UsejLvyIBEwPjPWHHJf
tk5ROW0OaJPUif3QN//RSHky68pSBlJXcIQeLdahqN2QNruKNp6KWYrQfkITbp+n1FWTN0WhwdjH
ghTDguG5w+aCiwZX7GQKlq8q7zxapE/qZH0CfmJ9vly1HbZKrdAQYRIAn7X8qsS+/BlM57UIrsyI
hkVBo5qNitrmoY6eNH26TntROt4+K8A0ESBHshiJs1xVhVpYDknexpNXKRddeaupoq3n7TyJgdr/
SeCcrVv0zMZeMvb8Wt/YZXt2jWwiT7pSAjGb11ZnQ1sJ4/zMxIZ1UZRQR25al6LKsLEtVlrX/fwQ
R6I5oe1ydyWNHe7q8OLc1hiKPmu9jbkDmCvqJD44J/OfXe7M3nCHbYjG+cwC/lpHLkXXSWouU4E5
175919irgnGIdNFn247Gp6/G+VAM6nE1K7B9lNePQ+vbAL/upFt0HgS+ul2+q7JsmUQ1ZJ3HStAV
sEo1I75U0jrGFeP7Tr0QU1FO/Dz4aCci03wmFqsq1hywfMxw+P78atScrVrtIDGunO4SVxQ39owD
fet8BfsjUSC6mm8e5Uken0WHdjar0bQwLUF+KqBcBrJhpfj99P28Xpv1x0oM58kg+zBbfYHpz/lR
tx5LYA4T+qlVddAD/+/wbM6b87mNBjXFcKsCMgWAUR+X/RsNMCE8udf5Na4/F7nunldss0u6lsk5
daqlpk0lFZSKLtuloLh2AQvAn/ami6nkn7KTH8WMJpuBcaUo59ttbaoxkA4mr8DGDTgJX0qpFFyX
Nw1Dk1UQlWLvH0C6fxoiuNn0bMDyFq5CP3L9ps0Xt5/eMxEh8qZhnMTwfXOztImUMwjsed7b1huR
LhXp6fwnEongDmsyrTIe2I2rKBafWo1nj4mf1YvIdTc/ykoVLu22CpkaY/4YJFCD4bH5FvlAH3nC
q/h9fSyvNOAP++c1E3yjD1S5VYhvIrTRp5nNkZW1o6eXctE7ufIoiwYKRCfIBaWktsxlNNDoSrsL
DC+4rXmZyK3AkwRCePhHLcICn5qjalmsp7hPnALQwoZgLlNwYPw0v0k7dZQspPuBHm01d7qhdwAx
mYyaQJntwuJkDPygx1JrxjBRzCOF32Q32ZN9iMEIR7/TUFeg73PeDravXitpXBAa7NhK8x5V7S9I
5hhwY1hmQZbHXISnv4Df8LxA0bfiXEqntlJi6xztOvvani9pdWPou/MiNueOsDf/vwCksr9hZdzJ
osdVSPCtZhTpO2AhehE4ij8AJWVvOQLoCXNHos3pzRJtJZQZ0EqoUmezboVovy/tS4raXwJ3k2Hv
8zFzzUV072Lp6K+rAHghkOpBUwtf/VNYZdE2LmR0xfsjY+nGEu7TBLBHrB9hmkU0J7n9yU7CuNzY
jNlgtyOEFQR8a7IVlLi5ap3I8EViOEtUyazrdYi9uCi6SjK/zB40UbtRJIIzPkPSKhIpGGJoJsVT
4VVRLPm9LopH2+H8dGCc/YEOMNRqGQ+sdogBz+dWPHnGUui5788Z26D1idFFH4vteIN5Du/Y9nB4
CC+b1KHex/PIneylDDpCtDW8HQhPynG5ipCpC7GAikDYawGhF411Q6PaXT51g1uZOFdFzFKm2JKF
/pZW7ezsBzU+pwiwzEwZuCKqzp/hMI5qPqDBHqpfe+qoZumY0VUXCfpn2+d1EsOdl14USgKqUcQF
czeQ0i0L4he4J4qwxbZN4iSHOy8jAepFT+E+zbw4DSbqjGlfAts2qQ9t9WKBlP58lN2MdzreMxUg
DwJTn4sK2pJFSmjjsb0am5uG6lftUjijZXhpwvaARQXL9qUU9aQJpFvA9vLIGHZF9Rz0AZji03w2
TBAHmCOdCuBJsS3P+ql4ELPibmeSlVCufInasYwJG7fHw48eO/pNuJuvFy8DNtKy0+hx8ju3exLR
rIh05V/pumaCg6Hf42VtMNm4zdUB2w2aIiwsJh0SGNB7A+ED0GZSMQgmJG14hMXXhGacTFXSohSY
Ik87mkEaZLsCC2UPcoAL0JfPXVjBXaAZlqnhyYE73CQGywttECanN+nGeiZO5VoeBl9yB9xGjnhG
cjP6/5YHrOQ/k2Zj0WysdRb9k6sMgwyNtZ/wuHHeLT5ABf4KzSspXGo27XzoZAJi2f6YY+6z9JYL
6zYNlkvqJplTf288Ocj3wOK7aO/ZxTx7oFi3Of9HbFd14ErBR9RAeWFwubRXIqnLFBztXPiMCq7Y
1YUzv4WO7JXHckcO5+Vtn+xJHJdXo8xc8B9K1gL7wsl13zyS6et5EdsqmdgrA2aRDup6TqVYHzJa
Egzq9TGKOjDNe+o1/YqnPGCh2161Py9uU6OVNE6jNKuiXGshDQzgwTLFABsorkCO6J8Xs9km0kFp
Y4BOAIThMhe17bks26aO0HDNNTAqJq92qAbtkO5k5IhpKv1Ol11AKF204DRL0uKKzOV+tNR//Ts4
X5Qme8ytEG2B+quxS/Y9WIT6Ee8HLjkqXnwE1LzIRrfyx0pzfqduaStZNSbmJ/UbBUNFPLuKeptO
38EmIfDJbVEaRm9sHWfM8z1lsqINHegyvR44J8W1qRyLHDifRlDK1Dv/QbfsRrdOorhsLy9tWZGc
PWiqlxleYHr9KRVVFJuvIGshnNG0IejOjQWXasDV/AKrsbzw1mYDCQ8Ar8DlJsFdUfJETyBbpYwO
O9Vs7CFgjolTzoiTjI4LOrQ0BCVSlSpoIuk7m9BDIQsvpixO8nF0LYxTEmxImV2qeFr6gP10cs86
ZOAdf02PIoAyZtu8JLRo8aoE1jdTsTi15EUlTYqWlYfRMx9NCicNv8zpLlKflbxz8+rdaL+ct5LN
1t9aJKec3kdh2U1oag4m+J7mqgDdHhmpU+iGeRwlPXULMKH6nUqiay0nCAHzTBzDBA0gCcPHHHMA
l6EVY29oJAA2BN2LKCBsFQPrv5ALCED5TWnPumvSvvOQxoLIV15MPG5UgB4TgUqxEz7zBfhWstrg
bZ4UOI7WivYRKImHetybyWsqJZcDpe/nT5/F7nPSuAxN49ZKS1RYXirdqOWtXX2iVbQ6Or6XXI9t
W3YMEDcbTCz5fZcxSTZE73K9P6/HVqwx8MCAeV3Au4CRBHquOg7RNNoKLTE8gwcN8KocRvWtEKIw
b42CroTwpWiExmBYTnYPltfUsfMXpQPBoPxKwbVJpL0EXMKiPQ5yKQjZm+l+LZf7SCAaqvDlAXIk
H9lmlfWSlnvtwd6xDddpdFXh/WLb4H+fJj9HRgsqDaWF6rD9oKNEN/5LAvhTaZf7+ZNQGnPwv23w
JI2rZpRhrHPQorLePybpfeKk2DZ0d2Xo9qavgcUZsI9XTbPDpcO6V1/OG47wcLnqRi9NI20GWM6S
Bdrsstep6EjuDXJpgyCqfBKW+iIrYqa8MlW1NQ1DjlDmmL2jYsjdkPCYyCZGR3BSCVKwUDvuYm+2
ILuX0Lj/GKhnM/zWC9mBiTZI8YzzmVdLgyjEVnEx1eQPHrCVZnae1BIo4jHxM11U1WWj3yfpo+Bz
bTr6SQY/wzaYyYi+FRQa3coxgTEWu8tFstNA5wWkaCff7UVLCZshEiTcuNtj2kK1uPxkhEo6jj3u
D7F5P8/XVDRUtHnDNU4C+GGKNC0AUZHD/n8hKnxMYRdsGYF6o1f60kFO3VgTWYZArb/o8mytzKQQ
ewmZ6cXvv7ByB1yqfy4MLdFlOx5eL4hkIplcdTEXAy1rMqPOHYqvS2Qu+yYLRSXMtoX8/l42972m
VM2apqA4Ovs10b0k/Va0O4EVspD0V8hafTIu3TRDZIV0BqbCfKeDQAYQX3GQuf0bBtlZGyT2RY58
/uQ0/r4OtlmQnYOZ3ZPb1lu0KLAq0TqqSASXZeK5kEE3i92bpemXXZrH6gMZzNI/f3RbdfPJ2LF9
8Gf0m9K4mWcZqYXmxaEnhTdEt9qc7ptUlFfYN/jvb4TXiD8l9aNe25OE8Yb5qAI8tgOoL8OvFDWo
RAqxY10FPbpEjdYBBtobae9KSxDTi5mOztwJKhzR5+HShobxRm1ks3O1+b3tXmslOP9h/iMM2TLI
P0FAjSrqT0WyeUxAPMC+jK8G467aJU+Stgv39p0B3sCfHbkQYUsLRXLZaejRADYTdBYkUKyGznTI
7irX8OY3TXGqg+Jknn0QhfPtlKiA+xRIgECm598Ui0aZwiXWMPYCzl4SOxF4wQynOMT7vkTMEwGG
COVxdjg0Td+3+q8JIgAb5YFZOMpt53yMdO5J553/jpt2slKPs8cer1MJ9r6wZpA89cZTWB7O/75Q
H85OrKxvzLLAbajRMXGoepFfuMp7AqZyBUAhokU29mt/efFKHc5E1Km1CpOU4HQhPzR9du3ushSx
aoiOjEtLWZOEsp6is03s/UDu6vL+H4+MS0n2aAEse4Lvtl58y2DNGWvsdC8HwBcS9pJFJ8blJjkr
4yLs4Mddej/MmWekpbMkisDMBFJ48LiwKdIwMSiq2DlYFtsFZaAdihZfBR+Gx6zu5AoNcwpbJtml
lD5MonlkkRJcMgqTXLJA7IT4Yzzp2aVGbUcS3YA3CU7YrDv4dDSNFcZ/xtUeI9YlZRmPMQWxbm3h
WqpTXgAC1O0wU2X/RIMfhFnmpQg/azM1rSQz9VepybZHwxwm1usrb4cx0JU6GGw/BdfKefve/kwn
DTkfzecpaQnFHMNoXIzg78Uar6Bw3G4SrVThXBRVQz9V8YLt97sBh8dGCAPjNv+uPBqPjE7RCNIj
gKwWwfiWSDPOcenYDYahYdF+sHdGeVkMAhywbQOEaagYDQOTPFdz6Xla2maIgtisH6s4cSnCqfz9
M1/nJIMz8kobMUwgoVZtJTV1mhBg73SRBR9IpAiX5Fq7XuKQjrhNKMelu6Z5IOdX/6YH50eNNKRZ
WAKxJzTmL8uc/VRa5TNaqIYCdDLQsOn8naiuDLmaF+xeGPONEu219LIUAV9tWtRKBGfIRg4AJ0Me
sFJU6AHtqkeAfYmuWZsfYyWDs1pjnrIIjPVoaajvyvCylLdq9vaJj6GphAB5U7XB7P5naBkas6rV
Ga9cRL9HGHWU4ed5Adth8ySBH2SzaZrpMcuZ6WH0iQd8xmsNSxXYhumcDtM9uS/dUlCu1zvRZMx2
hbMSzVna2I7ojpcY62DA3ovHdufta7bVm6MRJZS2+bVW0tj/X0XpuNYHqttsA8czbYckWMOmu6hx
lAM2OL/OXvOO2ZUnUe29aYcrqVzMtpRRitq0wiNXQb3EjL8ruXp//hOKRHCmPhjNNKhsz6y13tOh
DNqYfmKexFgpwRl6PspJGRl4rUhK4ifFF7VVnWWqsQoYnFdF9I04cycxMeSuxEWlAw0ZCFwuixrt
GjADnBfDfuavYvekD19UATVH73uCOZ80Ug7K/DLXNgXtFdaJliRxctLsNDO/ngYh886mfjqoE3UN
3JMYxP7TBrWkVXRpgMXb83WYXmtZoOiCdZrN511jJYPzKr3Wm9mkaLQ26V56WDzqLvsRixSm0/cu
65oknrC5u2mCBhvLYUNaCFZ/6hX3U6uEIQBaktkprlH+YJ5cSXZs7qDBVlbkxVeK6IV18yxXMjnP
Ujt7xhqYjlZNid3kt1ByB/qps1zJ4FwrU2o7aRkFbxO7CBpdDPABhgqTuFN1Hd1GrrIXJS6RWpyv
pZGpxZHeIEw1j5pZgg/Dn7Hsdd4B2I/85QArvTg/MxIqNWqNoF92x3zYh9FPaVhcQ76PutjBfsp5
aZsjTUAjN1UsARg29rz/NI9CU7q6b9EqNJ5mt0scAqOsrpbUxejg4LK5X0N2SlfEO7h9lCexvCf0
S1mWKXrYVv6Qpbd1+UMTLsiJZPBWGMmx2doADzfiNiij5cWql51Zp18ER6hsfrGTLpwl2lmqSDPF
I3/5ld1uCj88VJiTcliynIWEctv+fJLGGSGtYzuqEoCxgH7KUWPi6ZroJVFoFJwNytrYW+ABRKOt
cuKdcte8NsfsqjYdhGAGwNpdlX7si9xLoBnPzJfUpIuGETYxYNEmq/CUKNrHFkngjF0O68xSW1Se
cyzfYsvYUVDlnrcG9rH/dt/fn0dnxrIqZRpghUaDqeMiuCTvk964nYXVl7pKL6VM95VIuHMrsD6d
y1tG3OezUqNBQGeg1mIy8AH0CUMLiKMFS/rA//1Hc+fxa1RrLkqAyWLTMSKmq5mVg11tf277L4oM
8p7CcFrFuJxp8mQnsjer4a2kRvf/dsrM9VenbJk10niFdlUZz5cKoW4YmndJf2eWqt+OueCbbpsN
6CJsVZUx3coFEkUt02FocQWe2uxY09Yzp1iwvr9pNqbM5gRkzQCu2J8KGaDtNtIWHRKz/Zrmj5O5
b3QCSIfYHYTbApvqrGRx3i2ZvSJFDXoVbJQGc+Jedhe+j7ca+s2RO+zSxmlFYNgCkfxER9qXcihR
ZJkCXCz1t04TGSWz8r/c7qQTvwFhy6OVZw3Oj91XJMdw1c6R0Fta8GLfP8x70Xj1Zm5ZyePcXIlk
FbhHJjroLd3Jne4p2MoSoixu93xWYjjnrtIoVecQsyPFc/lVOTIMuv4HyMjc7ii/Aajyni14iIY8
RLqxj7lyrkGL9NgiuNja9ADG3Czx4uHuvP+KRHD+myUVONB1TPsRJdspQ3al1e0xI8Xu38RwjmuE
VE4TFUs4fVEHGODEKlgVxHnrnBcj/EzMu1cnRsYiS0eCGjtNHAP85D9VXNYR/1zzyr6aZoeASbO6
iQIqiBrbF4qVfXBhI6kGPYl1+JW2mxRH9cj32APEMcK/tCuCpPFzV0iyJHI1Lny0jSLPVMW3GwIS
SE5zFx7KCwq2L8AcP4nn0NnP/bdnY4X6z7O1smYpxwyzByxa9Vfdfjn2h3pnCdqQ5yOUKnOlgVlX
KoYcIAbY8Lv4/0i70t66cWT7iwRoF/VVy91sx0v2fBGSdELt+/7r36F7XqxLc8RpNzCYRqOBW6ZY
LBarTp3TkI9znEmCFPOC1ysxIcGmO2Cw5VVNyOAsdbPASypr9Ir1qBjfdApg0Xq0SR3su6R4OX9s
8YQHjjJHwHHAVu3mXjV/aWeJAeEzBcRu/1kMn+dA/yUd6QTPG5IVxL/F0xB3H0s1uXXW7NhXnUeq
/LC/JnGvdGOTi4Y1LS2qKUi00Z8dPhm3Cdpu4Mz3bp3fjDpchqIQp8Ebe+wjb461Y7YmPiPWiKEL
cJYzervmkYaODzXNwQMK/G9BMVnX/r+c6pdvy0VHo4+tItXBEMgoQKEDc+hv3HflyTpqoXrCzNBf
+99V5itclFRVXaXPl7Pe31LzIc0kHQSJ31tcdJy6alBX5vdabwS1hWLHlJ7sngRuTj7T1vq5vxzx
3fLy9biYaLRm1zcD4hOd74kNP/w2yoAC7IvsnGQeamknWtpPLnAVtflzhWaJqntECdRMUu4XroQ8
N+h1W4OOzrX/zaDhVy1rwOhvFXv1knl2ezYzTXJ7Cbd/Y4WL54ajmtCAIUBvmAei39iL5JISfqyX
3+f59xXSqh3V8ZhUAahq3NprizuqAW6g/trfeKGfbQxxORnBpPRcp2BZb83iycRqTO1nlWsX1ek9
sk5SkgjhRUgcyBuBf59A1+16e5QcZcRamRnbETumTG5NfwD/D0YkVNSeZskxEu/TiznumIJTeej0
BG+eqvyVtj+gy7r/+cQ1f1cDP46GgQGTsD9gE+4gEZJlxQL0k3UPeWTwYJVAY37sw2cKpcdeKvHC
9uPVKdrY474fzZIlrQcMmTDCCw09hjiIPjCEUnvM72QzSULn2Bjjvt6S9fU0WeieRqS8w8jb0bEg
KJPeT0oVjnX3UfIt2d/+em2gqXcA1DShNXD9LePcUpyFIoTbH1lNqIaCMIYyhrA+9S0KQ+PReZgu
jgy/JtSCtd0Xs1yoXZ1mie2VtaGBI+4x6WWf2zA+6afhtL9A2fq4oNFlDWBSDFlmKjNYIS0vqofT
nMuU8yRmeLi53S1TnFdoOtSa7g0rHqYtaPmP+2sR5xUvX41vQXd5rzXtihY0XbwUPKiMddt6FxcQ
72CZexaAWckN9o0KT/PGJhesZtKtdtLgsNnOly6rkF982jcgDLsbA1yyhPQBqusEdcK+wtPALe3v
PYrlXZbdLVn677zB5iJHDziUMvQrngTGp0b5GXUhWX/sL0fmCdyByrIhX8cW1LHjALrL/hxrKLDO
3/+dES5IpE0MGpmcjb2Ztqc7t3bXeJUmq7nLdoY7pJOWF6DlQxe/MsjDCh1vOs4qZrSHm2Smv//d
irgUIk2NHLyxOEA5ZoqGyPw2Lt/XOvuwb0XmzFw0IFrUlbECXyPO8iNJ049QNA72TUj23+GegZBh
nhyzx+1nFoZXFeRnF+mPK4LdW25BR4WmBep8rmbxvFmQD04mI52RRfxEQ+SWTZYmx3QBqJlRnspY
s0RfbmONL4xh9NoqWwWU6qsGSFyNbsv6c//DibwNKZxrW6qpuy7Pa4C3s9I1FjyAZuex1HxjvXPq
wSvdp3074pW82OG8egaiJO1NkCLrneHF9qOhSqqw4oUQDFUAtkoMnTOQGMjtKOosgY56WGJ5mroE
qft+7om3vxKRq2H09o8h7sy4sz1oatuDvX/8HqdxUM03diXD9cmMcEdmNGKjyFZcoG1/SaqPMT20
0Rui8mYdPHykXzAKjhnivzv2VnPjuO87mYCuZBk8D5Jhg/0S5xKMCyTy8ggaurTwajq87VT+2RMe
sUybrEXFFXaYHCAD3C5gBDyMoRHGF/udLNUWvsAdTSMg4kcYACPIdfqG2ew8XVK0Ds0jPXU+faw/
19Aa0Xz2Are+yipDQpKnrT2u+tR0w+yWEzKQxAnoqQSFafwZ7XNoN0N9s5QJRwgz/a05LvmoDVSn
GhOeAUbHEIRIqBR66kN2tsElHv9av+6fJ+bKfC68tcZlItNUUddM0XXLzxT8VcmxD82DepLxVAoD
0GbP2H/fPF9aO0VdIUZ8qPThxtX7x84A3+3+UqRfjp2HjZF1GbrcMhh27Q5UUqcRTvEZ/+L1x+EU
7Nti8Wzvs7F4uDFl58VqdlQtgYS5KUF3E9PHIbl3ulCVHWIh0Gy7Q1xoNTOi9DGrZ9BPaOtVILWf
A8a7zBDauuaR+6P2qQeBr3s2PuwvUnrSuGAL2ion72zc632g+jpYDyuCYYT4d3HW4PqjGWgyIK3M
T7jIS2enmBMWFjM3jKzbOZKkXJJ945kMHJQNa60EDhSxJdR0zJIl5delNG+0xvGbaRllPilZ0HNw
2ThKGUdjPCJrAVFLSJ+UZ6bPwh/Bypp7yiMrRkCA9v3+vgnj/sthez4nG5trROkEBTBcX+SsR6do
OWRSMgzhuiCSAnlqA4GYD8KOu1I7wrBjsN4P4QgK0xQVAv1Bv599xvJBA1vSAxAWfCGl+MciF4Z7
o+lR1rYyhH1yKYPqSD4QIxgBzWKvwOHzWPrjQSo0xeLfq4O+scpF4zyyssq0TMjqPEaPQMQCHQ/q
hvvm1oDClFzVRBzDTFtzbQdJLvTbrgOL3hhTo7d4eqa3Q8iUHYDGv2VkCikGLWVsceKrbWONW10x
GD1ROlib/MVf0cBcb+qTg7liqFlJEh6hwyADRW6ogrfB4GKJWfeUDhmgEGMFzr3vVnXYd3rh7zPF
OwzXE5TJuItMMZvYwAwLdJCsQ0q/Vu6H/d8XFiKcjQH2B2xOFWZJSNx0YNQAVq/H3Pl4xqjEkd6S
+/zTHDLWXtmzSrYk7j6zIlsbKgUswYBoJNV3KpMHEsaJzYq4S6xvF2IOBlZE2kM33Dv6I7EkCFjB
EgiUlFzHBoeyBcz39Udz57gxlRYmUMbx1LbxEpminuiSggmQUumuYTFsz7WJdtTiXlvReGI9yOZI
HpTvyt2CweTphBnhT4ak0vvMVctFhCt73K5AGn0ArX3Lep4s/cy+gX0ree4/6aY334zecFhA7FKd
ly/mwWm8BapLR4kvsp3Z+xu4nRtR2OsxRcymzO0jCtx4CJ9dF1Bcv/Q0H3wEx6j1rXM9Sa4zEWPW
1eK5ZKQDQx5glhjZ6Q8MzOHAcvbRelecR9/8qkE1FdWy6lwd6o/zg/tgnYnfB6MsSRD47dUfwYUS
owfVm1Nhx5cKaPS8hP7YSU1la5VZ4VKRFhPMcwzQGwKK6Q0mGK37H8u6Sg6I2ApazsRVIebD36M1
zUivxOiLOEAe51pxM41usPZE4jGCNB8PStPRVWKBj8PkzmFuEoi36C7yHrT1EseLFAoumiUCBK0b
weqWmMpFaZP4lOe1KivbCNe4Mc6d0EZ316GIF2BWdPuSavplWo3AUhrJDSAzwwXozGwTh7rYMAdA
khyTsmp2KGS6d8KTt1kL+yM2t4AOLBidIzBR2qN9zoez4mahFmUnten9/UMuWw53xq0qR+LhoBLZ
6Eh0Prv1u6iU3MmibOPKLbjjbIOXO8qYYpv7zBzE0LHT1/GZSEUJTEkGJ7wLQCMGBwRST+cH3peo
TcC1ik+Xq4chukSRpJcp+31u/+e5iMzCxHSCu/x29YtT/NjfEOHv4xZzdaJiAsvhfn/IkXl0TDBI
Ue5i+6aXNa6FG775fS6sZa4atYvLcJNDcy5r87ykhV9i6m5/GaJEhqBl/WcdXGBbbDCGlTmeyc8i
pic1LMIR/AYgo2W4pO5HfHkLFGprkleX14y2SUsVny76uMR+iybO+EP5ZHqlDQ2Y/pj7bxgxuzLI
pdFEdxfSVhhqj7LuZ4lhemf+DkigDFwm2TJecKnIUGCLTEgR1CtAvdXZhehGJ8tw2CF8ddm/7Bfh
wueq2b1D9a4K3AYccqZfkg9W9rvJD6ts3lhUa7j6bJyLk6WioIPFzToeMGSYP496oTl6jk7p98hj
Yj1uoHsp/v8NouiwDPwW69ljYo9zyrqvinTWmWVrOK4m8YvVPRG9fXTd4bx/AMTn+I8pfoppAiov
tmoMnIIQ3sPgVArMiytzQHFotRmUzLF03eBxybnVOGuh4b2Ts+SQvRwV31q95Qvx2KtfmpoJXdHR
8BIHrzDKotzWVa6egrEGHq9P53K9MyFmr73f/3Ci5yLRNza46wIkiSrR2YgrVZbQngn4xMYbsnTU
y5b0zkico9JWxz4ez62lhytxJTsn/qibP4ALkYbeWvNcYw7MuGdqYM1x6O67AN2fYDoZX+1akjVJ
7XFemaKqrTomMpc+WA9M9iM616cZJQf2upBNWop30EI5BcUnVzW5c45ZbiMjFDla2l9I8bQAT2RI
2jRiEzhioGUGCRZf/poNB8xpK0BzUfROHT/o5JzSX/tOIkyQnBcTXKbpGv2sdxnYonr3O0Sr/aVI
A1KdRteW3WOszv8qLm4scd8rKZ3CnBXUlNNcD50sOYP09sIGOlq3fwDM8zd1q5tFswIaZxLHYPu+
Z5o7bJYelVnpAtH+d9U8O2aoiLbSmon4bYtqhkpYGAEi4DrbLJS2TWiPlKmFwkR7Nk5Ms8260y6a
n4f/Q/WJXYuv1rWxx1+bVT/RuEE+OOjQxexqz+5BF1h0zY1iag8TaT6lZPoUr/Tr2mo3FAzi+84j
flzjiQLeDEBzAM7hFpxoRIciN8tN5gA8zGjwljdxkB8K/yejpNH81kOTx88OHXoUsqFj4U27sc4d
96KHdlGjmEBi6B/i6nFdK38aGi+fz1ZeSpYqTsNejPETVdnqmKgjILYMF9D43uQHFPSpRz/mnu3h
HYYZrlbWW2Ju+Xp7IfvA2HX1V0JXkKLqhyUGTiMpj7b2vpZl+P/FX18McG8WjeK0uyy+/C2TlAc9
huHBIcJUDvo7epBNeogwVcjlsBTGCqXiYXvtL62TF0PCSKH0lobWuniWcUzpuZo/m9qhm0p/MO8T
yMzsu6nwO26ssjC7fQQ6hYVhBVitrMOof1SLx/3fF/sGqLOxScAF6DyAe2lzqk4Gzr1+hyrwE6Pc
q/z2ZNz1IastqTfSipJ4SS8WuWC6Gr3J+kzoRwfAF/qd1xyTXwZYbm//5vgrfpid5CuKvWWzSn7z
8gKAUAfgVhz2ylPDDLprSJKg2Oh35/lOCfQ3SMrBXVyQJMJjHKgNXm9covYRbl6UCKYm80h8nhY7
HNRgWHvJ2oS34MYQ9zkHzVLmOMLnjJzam9vYry3iadY7S/u87yoyQ9w31OKkcLOMeYoBBSLlcwVO
ZCXWPac//DtDnM+762o41MZt2/Znq7xNtCOgGJ6ySFxfGII3H46LIL0VlUNrIsV0ncUb15vR1v3a
rr3IhjDv+Ne/WxP7YzbnuK9TmlcO2h8zuFu1dvYU8s7Ob3VTJmksTiQ3y+LuNWWwqFIoGElT13N0
BB7Zr/xc9SYtcH9Dvan0pAdalB0ZeE6hNA6c0ivZocHoslxzAOzPb8mlO2YYdlKOKpicYgkQXniM
t5a4QzXrSgKQGQjXVEyc4noO0Sc+tqeFBgDgQ79p8WS9QFGw2lrkTheIV2gGLU3MfNhfBu1Tuxz/
uV/gxYZ3FJsEAvfRtV/QiYwA8jLG06TwSFmi7137DdUuK/ip9k2xjeev5K0p7uOVmI8tHIilBHb3
V7K8m/LVq6PPnXE7jneqKm3bsp/bM8d9OQP5nVk72Kv50J6Xu8qHBPBxBopcP+VHWXuRhYQ9Y1xs
smaiLHkGDH4SvTOKNUjbn6Ura5L9F/d72SwuMPX5hOI8ZCZRs2DSjFnYf25veiRRz33o95qk/yNM
ObY7xkWoql9NOzVXPILL3M/qT9p0KKubsjmC/z0xGq/Ioelp1JILRfYtuVCl5s1sDjlo14si9haw
Tpupl9aSGC80okGlTEc3DTh7zu+L2TFWRaeY/Izu2uGvdQ3tTvL5hCZ0g0m+4aGLNvf10dKjtF+Q
hILzDUXzJGqC1BnORJGN2MnMcJ8LQvVGNzgoOA7RiLs3xJRdvMpqPGIjUMSxUc9GLZ7zb9RrwTRp
Y2zBrCpI/eZVdyCtjiZ6pcvWI0I/AFb5Yov9LZurasjcKKrM/8xQMygOUqXUN56anyamCFgFZDlZ
MiFF2QK5zbLcHvykjPk80ktoSNBgnb83i4wRVHyCN2vjNmtS1LiLS/TAFCbFFzCZcEbaiZL02mLi
hGnGyB4OspVx93Fql5OpFwb4+NVHaJik7kP7Bp6dqx3jHpPGNMzLxORFSvdg0p86aABd2ZiT8PaA
vg7mgiBMA56za68wl7xU82cu6UxFyvelBSgx+dwbxzF7D1mG/atKvE8ba9zlURm0TAcLMmLu+/ps
3TQfNdCA35afGO6yn/4HNUPhPb8xyB2wkbZ5ZrMLpNecb0oae5kyS/JNoSMANcKkl0AVx/dfjRqs
FCAAAY7JBtfz1F8siPtEbnHe/3aighEC3h8zXGRdU5o1UYRPx0AKySU7MjEk9SQD2QhXY6GRDG8A
T5fJmXHyZFxnBXcTXMXTS+OYzfPnpCplvXHhcjZ2OL8DJ6AbzcuM0huyWeOUHduQndM3DDIRY2OG
c7hhSvRSm9GpItNHMtxFzYc8lTQlhZn51gbnY0XrFsVc9Cx9SB9Af4wR/ZBRU5jg37IjX3nLFQsW
MxugGLRCeRGpElJxecGY2kjde6CB99YUeob4576/iR3hxQwXfPp8cbPawIhbDmmz9Ufv3ETKl30T
LPi/yu5eVvKcJ21upK4pRh36yuiEt7em8Ujs+djgCdWpuWQtwijAip9obWgucbi1lHmSLm0HL3Dc
Q9F/pb2MVlMc2F4s8GVW2mLusKHYlM7yQFdmHLKQhtEH7ZGOnnF5hpWf9z+eMHBvLHIHVVf7tl17
wCft2PYq97Pbf6F1GhrDxxzc9rJBI8kX5NuU3bp00bIs6IyntwW9LDJQxLOqxWtf+LNFfIsymoYO
A6PITox7sHoGOpDrWsB0iNQHPKr9Gp3EE7qGZ6ZzSgNZ40ToiRD2MPBegxYiz93Q4ZWhjQkcpHV+
5PHXTEU/Kjqm8Zte8Uha/xhip27j8u6kuvNgY5nDZT2AnP1kPc0+3vSQ8lUCGRG8cNM2xrjkK+lK
M5rZpEuvkNCa22NcvOmda5uAmkIMxYat6/UomASbFWirBqVz7spAzzAfdjuAo2Tf2cUreTHDhfEl
wYhTx46XGT2UxrdJxrwrDHabZTD7m21JWzO2BsZSHNd3+fgQO26ot3O4vwjxu29jhdt8xTQczEMj
S9VJcVH1BCim5TgPxYckhTtYjTdG+Zd4sPw+Relj37h4hUQDwZVrmC5PNjAqSpHTDi+NWf/V2nVQ
WkHu0rdsk6MhpAN8DMZBrtkELjQ9weB5FmTzdwyiqc0boG4ANP/5fS7mta4xMiGKKbBK4sflesqM
4WiNwxtgQFsznFPrU2p2hMFb1Ow0G98I/bq/F8Li/NYA586dHjsQQUMUAK/PrYYBncKPDvmPHEnD
81XxsMoOkPiC2nw6zsPHgvS2zcrJf/e9tdPoLQ9MPFoLM2Dt3zD4SMBoYQIjhBQFPf3rAwVvG5O5
bapAId+rYoH++1v4BYhBMD3gEJRuyDMSZXNm66kxrIXCRHwGOgfZKnvRumHdehhXUIPsAC4Kyb4x
/3p1SREClSSMjlka4QLqpLe5O9h1FYC4LXlnhutJ8QsXwkxqUByk9Vf2jV5ZA6ITaHQIv4Ow+/ob
gogpB/cvFljeqlBUAEkzJF5sWNPC9CJj0hfGB3QuDFDIEtDJcv6xFqWtaCt6lHWbPg1F5nX9fNdI
MSZiP9zY4WJgU+WqVYxFGbRfGAtFenBS3wmVR0z6hU5Q38lkhWTr4j6iQ+dhGNSyDMrpJiE3bvPD
md5Uvt6sias+0LpusxRSoH8DdQDyOCZ30QPFyNNPpvlbHi3Zs0b4GVEB023UwUwktVwkzIpmcuO+
LwMDGGrdxxRZsDRefzKD5jyCoEkKGGf7zzujyST68DJkojKcf7hRZpnDgr4XXe+L4exk4f7ZEu0T
7neQraO0hwkM7urQR9IXONJgzyqOi36z9McyfsPtYRKcXGj/ACLG1+T71qA2WDvA1j1YpxY47Kkl
furKwHaiLwVULRCqTDoVpJLXx9ZuSWtHbGAhsYM2+VwNv/a/lOz3uZ1IkL3qLcFMx+yck+ymLiSf
iT2G+J0G6kxngQA0MQbbqU1cnbvZMYsVrtWklT9n4Bu9qcl7a/xW9Q+R8Qgqd39/QaKtRzMEnWoI
zLMO17XBZF2zhdYZQsI4H3orP+lTdMynPPinZkwTtxGc2EBItXgm1WEFITwYQNMw7ifPTnrPmiBu
Oaj/eDXXZrjtibOyK3V1hBI3ze5BInljLotvA9YguYxeu4FpaWCNYtNzWBVPZGADidXHGi3Cqqju
6DJ9LatBxuv5emeubPDV/GGtXWBZpiwcrC/jAH7F2kTFoQ7/8cZsV8IrqDqdAxKDvqvDurbOGIv9
ZNaRP7u5xK9li+HOZVUaStVodRW65s+6eowK6se1rGQr2RX+Go3zuh5MvalCQjLw6K8AMcZ6Iuuk
C8I/NkaHYjlwoYgyPCOLtijz0iakCpuQDfPG/gKMWpj4FgbvAJN7y1Py2iD7uJugUEWYKqRRh3XF
1YnS7GAU9MMb3GCzJu6mXie1tfKox5rSPvPU1b5E5nRvNI7E3djvXMc3LMXBeJ9LXLy4TG4pNjS2
lqgoilADh5iyRB4C+WdSgeMgXt7ichtT3JJ0gIKt0syKcKiWkzopv+3S9JQok5afWIbxak2ua+sO
oPeqzQcDJ1eKToWQfMiwNyZSRShiWZGfsQH2EdOtRcBof+cjXrf+LHtbCH3+xThPcmICcKH05VCE
LtLTKPMrXdbfEW2Zjq3SEeoc/dXkZxLRKAdMswjn5VOqF8CeDpd+bAPqyLpkog/JLlAXMg4QsuLF
4/FuIUVSt7AElHzxtaDeal2s4pcrBbq9vmZx420scUljOeaQc477IlQfnffmcQrV0LgxbrWT60Pq
FbMA4KTxVx+VITaZLxGtFsXCrXHuyi1UYCNUii3rl0OjUj9dHjPZMI3QBgI7G0PWgcXkM7rKJIlT
4b7t1lNSPsXlcUokYGShX2xMcCEdoy6g6u6Y5y1r4Bi9D3j5KV/GO71qJF1nkZMDJPhnNey/bwKg
s5qNsYJtKTSb3LcSK/HUKftrPwLKbHCRaej7TCFuWYc92PHd7juRcQnItoSLR0xZuCmXrIKSzPBE
17Lx5jr+UDWtKUlOhBtjm64GDgHHtfnn/1JrSqsWVhkmFnlIu+IDNLp8PR69PrMO+x9NaArZPJJH
ZEKoDV1vDMnRTqTVkOLE2h5q4l66rL4LYRIqe5ALv97GEvf1OjPCAJpi5GE9zggLWojhEm/GBN/+
gjRhDNrY4SKDrpqDnTdWHnaL17wDW53iu63fPA8pjNCFUkH3Z4E7ID9Kn+ciD8SrEpU7Bp0GRdL1
x0xxiVTaYqLEHoFigmZHMsmYGkVfcWuCVT02B8mYnCxuyrQOTZUcwSv3wwAPpd2vsv7V6/4ISBVU
NEhsUHfqDk+DsGYzhu3trkDGMl76Rg/LPD7n+rd+1IM0g4bCqsnKeuKlQcMIaHu4vvFq4yqoQrhq
EoK/GIJhPmjqb+aTdcfq+/EnpheSHFZZUUpoVMN9BSwXAGd8w1ahZaWjvZWEqbEGGtjqmy+dHf/z
Rw2KriBeMBgSEFIJ15uWONbgxCm4cCHz5znmvV1+1Zo33ElbG+zC3DgGxHeIiewfx8v+WJaHMv1C
Z0msELr3yzKem1AbE2WbNXaZa2VorNHXytG/TM0qMcG+BJ+JbVbxPJ6wMTFWRaRW9pSHq/GzJCdr
0D17+gLuVcmOCLrO8O/NWrhz1JvZos3TijGiyxxjOkxDLbKDOGHAaEXe9gDYmuOu2jovi650xzJs
DQ1sD8DEEykujv3G3rfjQnlCFzvv3BrkA1/ASnAp0EIdPWB4bFCqFlDelWEdxO7ANJJxSRFcH9ce
Vy00rhMbHme0Z2hX+kW2yHZJuCTEUXQVwV2BlPLaRNYXwzCaJmI5uL4zkLEkv4av08E+mKc4jHwi
e3+K7g4kOSZoLFBKs/jbsB67pWpqtQyJ1YSK1jwlAPyZFiZBRuPQdrMhuehF0QdtdVc3EHwYzuJ6
fXSemjxa2zIc1exI299KlhPP0JFZ7F+KomO1tcNvVV8Zk4t6Z0gd9EqmUvOUpniqavODxYL5vjHx
ohzHtVQoZmGo9HpRlapldlS1CNfJ+3X6iyyfxvbbvglBC4g1mtEgwVXBJtk5G31j6V1tjkloHo35
BvTIBzJ5iT/9zB7KpwZuf8gOqwx0I/KOrVEu7VdyBI3KLDGkH38u8t7L7c7vZ2/uMPh42l+g8Btu
1sc5vg451qqoG0Rzoz/X6nw7V93ZrAtJ7Z39DB8yNiviJ3H7VS+riFQFLo31MpL8L8uYjhQDg2ub
XlS7+VF22UlP5t/7qxNFjq1ZPk8qRm0h1lyEGD7xrSU+Ur152jchyl+g6IfxX+JoKsCu104IdQe8
bg3sVQwEvmIpHqVgKy4ANRwaCLnp0J6Cdz3uGxU6CO53IOZw1aOLe210TjO3KaMFxcvBBBAnH/2G
uUkBUge785y4MMJ9g8IPuTHIpUyAzZC5IxqyNHu8W1T9VOZ/7VsQdN1x0jYmOKdP6zU3aw2PxPKW
noY7AtpnyAZdoKZ83LfEPg7viy5gvAYGhMAN73IuX6itU4BJtAw7DR8tnnMg/u3V8VSjc0MVnir5
dqIj9mIPXdbrzVKyVNMmG9el5UB0walu0d8/uZasgyYsNqLCjAjPEIHofV7bSR2raV1rLXCHscET
CCL0964/Yo4sDYcf6exVb6kIby1yX7Ib59yuV5To9Cz72JX2u6npz27zzxsPzw2B/18YHzwUtK7d
Mc9wqWBtwGDHn2b1y75PCNO0zVL49FybUYd0M9YOAOEXmy0YT/QI9ulDdaCH6rRvTeiBLzvFc/RE
7awAYgJX19o4zFPlHOnTfVwZXtRKAoXAEvgkcDXC29FK4Vm5snUq165Y09CsUm/CHH/aMpGMwU9l
8EqBl2PKznbR68c/UfC+9r6OOmpGpi4LnaXDTJ9hvtfSqffR+a8lEVdAToCZYYMtCDITaEhxwSjT
19WJQV4Rtk3Q37o3Saj4QMxUZ3Kqj7JjxU4NFy2ujHE+nkSTliZjm4VZl/gFbseLV6/uI0nTk5p1
1Fec/P2+dwhiLSS/TRPPN9Bf2zYX3MsGjMRo8Wehi5kkF5pE/ZRLQqDgOrYxHckEszVc/nwXN42L
Xl1GKw3VVPmmZVCwjPT7Jc0OEXWRkhZ3Tr9cxkwN/vnKMFCjahoGroDL4DaOUrUqksQEoymNwqrD
BI37hiI3ZjReTHBBsNftwVBKPQm1dDwUVXebRL3k9Ir2x1BdbBCaOsB7sJOweToSdMfbpdKS0K5u
kvJ+ppJuhNC/2b5gqEAlGuoU1wbg2stc1HMcTpF6iFP14M79qQcD67qsoD+YnkinH53G9Ft9vVXI
JDlfbBd4j9+a5zKaNUpUVTFZpaI/Ok7nddCPtE2MTaq/CuP7vkeI8mvb0PA/Fwk88Czc5UiSbkrs
roMxsGDSU35QwhECp9B2ijzdw/jzx+Ifo8ZM22B9A5sBaNA8v/66dVXnNnis81Dvn1T3Alavtyxp
Y4CLGNSxjDUtYYCpf2DGAOwlmAGdHa84u8hCIZGlBFT2FhJu2otRXqKjUJWVTBaSmqmqfDNRH0E9
0gIFrH9Q7fWds9ayF6XwFGwMcqm1ba0GGL7wolyj71XykcpihSgftAFkAc2ny6jEeCRkFJt5bcVw
wyKvHzAc/LtT3R8RwBqFgsp+kf9uJsXD5FlAgGmVbCE7YfwR2NrmtrAyKtTmJvZueNbESUJUbp6Y
Js54F4WKxCFFd/TGGI9JB7f9nJQGc0hUw5Mbu/FKxfToFHv7qxK5yNYOt2MQgCJVsiAPHehdv97a
Dtg25m/ujDl8etw3JUoGtqa4CDY44+RYK5a0gPfLioBGUBufusZh34woa9v6CF8ZAujQtaIG+6Sc
6DvGag6Jc+oZDHkXKoEh6S3JVsWOxCbw02mcYxMaG+GSOV4XZ567pL4i0+QW3c3bb8ddL6kFab1J
bQAYMY6N0vt9d1zAeFwM3oDcLRnf4Tkh8QxRjrM1yWUcXVzlncncvWmN+G411K+uCpE4y7EBele+
zRDW9Moi0SQXqXT7mMduPmjcDmNSsed5CzkBJt1VVIcRrz6kVidUiyYZFke2Ti7003yxu8rCs9nq
84tmVboHKrI5cCYVKte9m/pp3p3HtXrad1PZAeeiCVVUCH8sQxmikhl0SQKqv+I3cTNPX4gs/xHa
QiOFsYxawLZxWzmrKxQnTfgopQdc46j3fVfQy1D1NwyYmzYyfQ05ioVGFE9i5SCBRG6CMw7eV7yY
On8+tYAxMFUtepANfgi0Xa+tcWevag23GI0B1n4OnxiBSPT8SqNQ40OhALhi21sbjwayyXZhMsYQ
DQzxhlKjzh1HY4xMu4ueyxIEovLrqb9UZ93LAiWQTRmLrlRQlUAdBvM1bMrz+jg4ZRurq5smoTp3
75x2PeVd9M/rcDZ+HJhBdH2BBeFM5GUCNuEc80eMWh1cEUcD04n6G0QggBF9McM39RStq0cy4jVt
09bL1ae8lrUNBQSGMOE6LP9muSMv+4dcchiMBibS22g9d98Zooap15Fz84VBaZRvQDK4lxyzSG9o
jV6Z5s7YCinNkvYwnUPVNSJ+FT+MteSuEfvdZn1cbMyapWyIBb8bD8ZhvG+OTliDJwVSKwuGHSQX
gNDzNsa4wAhpKqMrlxoAqDxEnnCo81ES60W3GshUURnAOQbtKPfNmiomWam5KBUlQ3SAn1tPxGzs
g6VghgJgCtB96XN/P6ZgZAFRAAn2Q7Ao9yGqYzMcNhOU4t40eMpmUz4qcZgNUzaAT8FxHsC/n0HL
QJnL+ZAnS58eMltXp8O+ZVHSsLXMBS6ljAfXrFAf7sD3V0MKRTfmQLeoxIwwXYb6JSuIoIuFR/11
8HAbM4t0NcrCCs2KOM/O4Hc80nXCbTqDR0J3D5mqPZRq+9nBpPD+GoUX+dY4FySJGxtLo6IQOPnt
/L49M+kcK2ysJ0ZXIBejZs7Cp+dEw+nXUNHCSefWmiZqTRQnBZ5IbS8GJbE/t0tQo3U2VUrt7y9O
ZoxbW1KvE2aEsDbSPjlKgElln1DVn1wZJZ6ogIv5mJdlsb9kkw6RDkpU2Ygz8rfg8HoiYDVTPIdd
b2F9rIC/WCTnQuidG5NclLEL3SrXpSjDOf3WKO91BLTZlNQzZDb44JKaJIrqHM6ByUObqr/H2Q0t
Ev/Y3yeZGe5qm9BAMCInzkMtGT0zxmhFGT2uVPmwb4b51ivfA2OhisE5QNT52aJ5Gi1SZUkRGiMJ
HTsK8lKT5IvClSCDQx+ftbz5CkWHXhiFwlERFikQeUECykAZyF7o1BsT3MeK45Faq2PBhDM9VObo
o1odrml6qzjKef+DCVaDxhgQX4zNFeR9fOhd9KmlBolDCF96eXmoXepXsheMIL5fGeEighNbjaX1
2JVspZfB6YKqnVUvXyxf0+ebOpblo+JFgQYctSu0kHhRt2UuiTpkMb6fpRzL0f5i1L8smn7a/3Si
JAAzQ6xUhZKp9qoUPKu9PUC6Jf4/0q6suU5d6f4iqgABglemvbeH2E48JS9URmbEKIZf/y1y74mx
zN364nOeTpVTu2mp1Wr1sFbQ1CBBpMc0yD2NemqILJI0071j2a+ECTYBT1BkKsVNpdTXNZ6aTix7
nKy/IJydrQSRPXIYYpTyKXLpDv8EGGGLhcpQumoCbochLLUnFSTb51dQopMYiFZjX3G7YXmg2zn1
m8ouPGOau+DfSdFfO25WULVgC8InNHi5Rprfmn0vSZTuHFhwGKMDYYV9NtHz91pEnS95YXDcQqz/
GqFChTGcaPmQAETsvCq7ho1nI4za1ghwUl7LGZyBDsUarkx598RZTW97A3AsTaGmEjyOXUnAXLMx
qIlkpEhIXplUWUyU9YJGPSlIjS6nTIZyvmtvGxHCvqBEqkVaChGqHXtpln4ve0zyTsS34+7CbLSj
qrMLRgYZfMCu1RkUAAXo8sfjWMi0ZWNVRjXHjVeP3cHM6XUtvYZ27WEjQlCtaDLgCDOEQDYt/Ih/
Bimvu9SPRS7jfJQJEgwiUbW2Qo0cusyaX7L6jivVgnyedur6IXyH8W2UEox8tqJaScG4F/RGHQDy
+Qj8MLdXuUTM7mWBuRykvFApx7D1axtPR42jZQOXxWQ+8vlqnsPeGd2ZXleaLQkedy1hI2pd3U1I
V9ttDd45FNoyx3KnOPEckL6+Y9HwoMIoP+iwkDd4LSJt40lbEPgEtRp26mOjuVPy/byIvfh+nUn/
I0OwNismvEPfZxr8A4dBPnb+OvRQ+rFvS7zpnmMAhinqX+jQtfC0f63QOGRZhWc/7jpkGC66Spm9
oe/GByVTUklsshdyo4qHSitSIqg+ieOy6hyZ81Rg+AFt7xeLj9H0kH40/JVbyb6cj0yS6n+r2jpg
AVBmhAwmeLKEUDg1myRuG+xVjpkBgg7nugk7Khu5f2t0kIL5WdS5EKFCudcLqIG/JFqyMg4K+1jy
U0QlAf1bt/r69wUtlk7NWRsvCcYN1dNiD35iFt5MsgMIAo5LYz3TgYMcy0ruzpvh+ruvw4fXctfv
2hymAuA2s7oYiIZId8di0H1ixghz6h8GZlquvSiYRpQ1NO7u2Mtaiq3Ik12z3sS7LCjR5e8AX9ou
HnRdBnz01iO90kwXTN7OHFVLZ0jpMwCCV8lVR/Kg0JODUXVfJz3+6xO2isPsM7oojDV/+3ohucIt
3tYN2sTj0jW7y374ZhuSo7VvhC8yBCPMIpag56lOg8Z5ZtkDtyQJst+zk2+t4UWA8HTN0qmvI97j
XWGq19lYfEKNOXJVVqA/U0UTnGV4StqV7jIgA1hVB2MqjtaoXcyqcuzq+DRT866q5iBp4gMqLh/y
PjsNcXk96DpKjHowYE6lMtQPPJ9rt5+Kry2zgBhVtZ8cEl3HRhMufYfxPdJdo18yhmTztIz0uNTK
QUFzhVvUGHRh1fXYjgGm5tE9YkTf7J58UGz8c25GKQBg9RvGASmZq9O9nc6fK7Q4FR3AUtQhGOMy
AXkoknJKiQGWJjrCa35Gt/kpZxiTMJYvmZ3flZPyo9Ucx61mVXKzrFv0ZoVRRoAvgc8CEdJrMwGj
adEUZpsGOn/QjOOQh5p2TbXw/KneNZSNFMFQdIVTfbQgpYi+0fpH9vdkSzD2ze8LdmLkRjZ36ZAE
mvXQobiKtBgbns7rsOuZNjIEj5jATtqBjUlgRdYRnOZ+SxYvN2uXRfTWIPpx0lvJ+dp1TBuRgjM0
ctWIgX2Ea58/pbON3pCjhkD9vF47WcU1wYYSPPJS6OkSQRIMrS2Ksi7QS+gBdPzYPdAgvl9T0LI5
yz11toJWK9n4duakelPaazsc/9QsrtM/kkmizLoiojlvRQjm3Dkt0Csm6BLr9zFu94y4df+tq/1R
v0ms5yqXPHBk8gTDrvO6NFQjRxzDCq+Y0JFp3rdc9xaTuFV60IzayxZZJn9XKMb5CCB90OovZluU
XuursoeSmh67SfaB9cRVsrArv/YYZy4BPZCWMviBnVrMWgh8ESpsnpUUbC0rwUrujLtR9aqTHuBV
4rdHNrrorAU1BICnkcX0jCdZr8ae+9jKFnY1m+JK1ZcS9wwAT9j9lElCtp0Q8bVywjaivy/NpxHK
GddR7dkX43Xip173rDruFJRh6pun84fu923/xlA3yyl4rGrG3akRSNQP9sEIpmMC3HpP8zCfe0h+
DeA5B+vhgaMhAJAyCWD29L8Hx1h1RmelCnRRB4Hx69PI0XQBam7k7DDe7+fNc2E9R0xmNuvCiWqi
rApYBKCvvB2GXxAg5JllxkGiFN9AwXnMSkDfmUh3S1PrElHi+MuiT10ZESsO7OiJAsiW2O4A2kP+
4/zO7V0DG43EtnwNI2VqqsInp9WvunhI0yuqX7T2F9vu3Nn5fF7YnuFvhQl7hFfsgCOHkpaqlCEr
bFQmCsmo33kRVOxcz+Yk1VuSwoMpt5n9yZD1EKyG/L8tAMb22sxAm1FR1ULBO6nvJhXwavwmyXRX
6R+6TNb7sXuOX9YLr73XwqbIKVRdgTs2wdJmIx4M2KHK0Gg4+mUKqhUgP/w9zh5ah/9YOBVnQ2jT
j07erDeAjkNa3ujSdtfzhk3VdQc31+Y0Ay4y1+AqhhHT9I15oZvLDbXnQBri7F3QW10EP8tmA6Dk
eYK90n9yjK+2wUAlaQaZCMHTRjqbDADm4hXUVJdxQU7ZSK7MWVb7kFm14F6jBpQ+i4NdcVgyu4lt
N7goC0niZ1cXDJgQVGLR1Soiv4DfMO31KEkw7ovsdl67I+D7GhkquEyKsCkdIbNW69j+ZMw+1HXq
F8Cz0jQqiWT2z85GG2Fn8OwuFc4gZx0tMa+0S5B0gRNm8axQvSyAgykJ1WR6CVvUz2OUA8YmDYgJ
MkoMGaNmNEbheQcq1UqI2p2kSfXJnNKg/d775YfhwDwHqDbu+Kwc2oPj0/vzAnfd3WYVBY/dpx0H
ZFaESMKEwx68mX1lyQOq3C6dBv+8rPW33rjWF1liqSW2h3nhvMpwFQW1FqIbbOmu2qj1+wGh/PCU
1ORwXuKuK9pIFJ35ErdL2a57Vt1X9ombN0qFlvVFImb39G7ECG4cdRC14y3ivbhrbho98/WMSkK+
3X3C4AUFOCrA4sXiXkHtTlEUvEX66E5lD6YTzGpgj2Ejq77vLtlGkLBkSkQngxgDji/5SJbbtFXc
Vj30SvkeZ7SRI6wZ4IjGxkbyKlCTJ8IYBgR7v61lN+zeocWcLBJK1loaF2+7Tl8UVH8RLaht6un5
d4d/6WQP7b3d38oQHBGdq1KJfqMo6Fdz1CBUlKXTZRJW49jcqOh1BEt2j0uIaj7hP/koCdtkqyQ4
HT6RCs0FwEEx09kHMrgPYNFj5tjH86dRJkbwNY1Foz6rsOXKTPxiaW+yZn5kiozvec+CN/vxO3+w
WS0cHgShCTqOEHPULgD13Do1b4naejSW9XDt7wzGvvD6wPSmWMttGmKN3FDx4Ikad+xA9UKJ5OTv
FNxXaI4XGcJJGYeEcLVma74DXVpoao0vqiM9NGF1kPED7D0WtqLIa0ObFYLSmoJWzEa7K5yjanwq
yROLLii/UjoZ0M/uXWcATg0NrOgsxdDwa2n24BQxYGNQeUDIA8T2Ew2zUPGSzOtNd7lQDr2c03Sd
3RHvoI1MEcGNTr3OtASLGQ3sh5bYnmKld5mm+J1jhZTFPrBYP+NCDKqGS/pcZfqK/YZ2rOl8SCEb
2qGBcjohg+8Nofo8+2iiD9+BibEazp/1NQS3QbsxZ8uqa+83tlffd24a2H58ImvWo0SzsAw0fu+C
3woU/MjQcZXnGKcLUqp6rfN9snw0Fbbqgz0e7Sjs7c4/71H2j/qLhoIFGbS2GiD/p0EFLDIbQ8yq
N1UYyJFVXHaKja+WUhxOLCK9GDOMhWHQZh0J6w4JmGHHcApAnxfKxjv37vrNMoqleocVKCbRdRnV
yVvZ0srUzdu7Wj9oUsCo1Xm8OQ/IQOqYXEVDj9ibT5OJJszJ1mLjf5xLcZMeDJedwOLyWWYfu94S
OIOqCv5zIHwL27WwzgRQI3IRY2r+wMMqjBcmqQPu3jEvIsS1K5toADXfWuLpCzfVbuweIJcy1jeZ
EMEjgx1VA2ocxsCKerhQ7PpUWeUFeqMlIdKuHWx0EbzxhFdUWXOUxEr1vk0+qE1Ylm6BQIaXkseU
ZGNE6JcpHksjH2Hedd+tI51RUDb6j/Nndf8MbdRZV3VzLwPY2Bj1AqvWBXNAgEgex0cMVQaRC9Ch
z04VSuTJdkmIywqnY40CVK1gAf5Z2HywfuL4BmB3ZS75pVwDWP7/4QJleyb4XMAuofhFEOPYWeSm
/a+27r0CubBudHv7+byGMgUFd1t2ZmelBvxE1l8ry4PCDrkseygTIZxYS6sMUIeiEDYaz+2CHvmv
qhW8QwvgKKA3AD1Xb7AeMcZiKqyEU1A0zPPOj4Q8G/PP8zL2Y6iNEGGpFtvs+lHDRZGCFPdQh/yo
KofOR+18LRwlhuRe2l22jThh2ZBTAwtEC3G9c81H9PEkqgdqnfNK7ZraixCxDSAplS4v8/U5jT5C
Fx03YD8tqgfFph6LB1dVh8fzAiVaiR0Bc963TgI+a0xDsy9DzY9Ju3yrzEjiwmV6Cd61cTCB3zCE
LTUGvNUKI43sB7dvF+u+pLLWwh1mQ1zsm0UUfGxOmKroNZ4+K3/nCqXkfDSrk+WvVNclau5ecef4
XFYRk63k6o83rhA5uC5PIsTZmJD+ktPph6b0YTvmx/MbtuvWMV1C9d+4XuK4MqeDksY1kgbTQPwp
RQfyPEhujn1N/ogQG6PiPFs44XkSJIMRskm7jFl0SEvyLpt4ESPYRB9TBg5j2Hozz0c0ppz6nIZN
uTzHHbsCrFzrnl+5/cvqZenEKV50GfRzUyFx0AVd49FwORon7hWWSzyM2Z1kIZ9sGQWDiIEckqdr
TdvWuKv3vxvSG1lDusQcxBabKLbgJDAnEPDGvq6pdsm59E23bsSbeHKzbsKlu6hoNzFbKDJ65Vfi
Y9l8kCXgfbMCC8oGIfcVog66F/QVd1nIVWlThh77Cu02oHD1BlYdajXzzxvC/sa8iFj/vjmpHDDv
y5BWOELgJUoJQ4pvDAiVjgHL5AjrxvQZ/aUmMpUmCdootEiAyaF/p4oQmoy9Y8bJCBEN/QSQzJg+
YurtvAjZhgjXbMMXoidoIgp6mgFI5aZlwXkB6zK8Na+X7RAuVjuq03yc1zrJ4IAn+GEGYpueha2M
i1iiiAhdMTJtYuaSAhTdQaF7WXgdOmPKJTe4TIpgv3NiL9WgRQh9aOz267QLl/VFykQIjlODg44I
g+N0rO8pzd24uDu/IzIBwgVKSJ2jrS9ZI6vUW9KnqJIIWLf0zJaLVau0B7lePsKmDMw3sQu7AdUV
d9sG3bFk9JbcRWuCxMpkOgmHflyT0wkccoDQ4YnTMqT63wNCr3HHH0MWAZUSzDTkvEOZmXW3kfWI
2L3MZVmL9bS9WTmKhgmk9NbRamFrhrbluQOUcwDk6Z9HTXdj8owWCkwdVL42d26PQb7zxrB7PDcS
hYXrFDsjZTtlQZ09VHYJwo+PNPpk2bIBAJlm63dsvLJCc2OqCjztuPFdBaZ1UbhZecA7v0keWvRQ
nddq/WpxHTH+ToERbqIrmwhaLXD7nengnQVYymOr/pzoGPB3FUS2UgSdCBqH7bRF5iJ1LnNzdjUM
JOayDdpTxULbPPrmwWThiCU4a9AAhVcRVP9LhDIsOmbq4haGfTq/YnsHyKIwORUk6+BaF+4Bg8xE
bRIjDsBn407mZbfIugD3FfkjQcTGy4tRmdikxAG6GNHhqF+hzPOhbvLwvCJ7Br1RxBAUWSY66/1a
PzILDHAWuqeYd8pUul0qyynJJAk3W9PYFrEjGw4Bjbh2ezE2g2s310jaSax5B94KnHcvmyPmMp1y
ZHOSrOnFptZcjG5fgnL01LHan1Qt1Kc6UNjil9wBzdFUH3PTOSKl53fU8seYSWgY9h57248RrsBY
GfspVeFqVeVWVxx3zuZgwREIF+3T+a2UWIwp3IQlVdRu1KF2QWIXkHKdhdtw/nFeiMTwRaKomBpL
Ny5QR5tvM/Igx7lev1L0Rdv1Wj9g4/nUhKAlKrPWnP4ErltQBV84YIxmpypQbmUg17tpk600wfPl
Zll1SRvD86FeATjZsCNgFhl95s/HVuZmd99cW2mCB+ztpEd0jXBoaYHwf0yHh7q/tovDYl4lRpCZ
NyPQA8bxxGQMwjLTECJjEKuSCeAgaMfunsYqdNghab78O8MQHMlctZnVRCY6EZyvlF102cfzv7+r
AogsgdKIJgHUIl/bBatxoIdugcfFUyhdQhtDfvrf8wX8hy3zHyGCEhxJtGxWZjjdbPxY6+M1Lt5P
YFaVjFFIdBEZQCKVL3m+PoYxUegvzhC2YI5WzF4Sfe/W41byz/+q8+aND2TahM64DLOrKeQnAKxf
R6Hhah7xUA+5lL3xpfKEPaqbbiy5AqjJ9rllrn1RhUloXw0hAWNP0HvVQfY+3j9RGw2F85vUyTAs
AyTCt4eLb3ngbr20rrqr38Xj+/MmuHuDbYSJx5csSzeVaP4stCzk9TMpf3Zd5se2JBe0LtMbF7iR
I5zWLp8Tp9WwbZES5ONFn/1L8xOsfMH12FoKcO8XNHppUchV4uZM8qqRKSFc93GqYf5n7YlvaHlB
uubYjDJmr/1jZFOCSA8jzb+d++aqQIGKKXGK04qpHD2/ZfOnIpHcqf/DwF5kCE+MgqaKpYMBO5i5
r3q6Z16tvAvV7DuH+SSHA5CpJJyg2XTQ2EEcTNv12P5o9ngWXdvSYUWZGOHYFPOKrmKiUkW5eZwW
/ZLNFbCAZDj3+wfmZfGEA5MofTsWK7ZWxL73+VXffe655RvZ5/PnclcbcAHjHYjx1Tezq/3YtTZT
xzioKUncjE1X1rTcaeDR/XdyBFuIrTRHxe0/t2gGYEp2sKlEld1ocaOKsP/JPKhlBKDloKOfJmV2
azSyAmze6jNPLebgvD7rOX/jZzbCBCtIMGPB4wa23VWXJobaeOynNGSqHvbNz0KRvWh2rWEjTrAG
dVEB2aDBV6sKOSHn6Ods9odWxRD4e2YtrY0owYNGFTcTtQKEh14gBlbaxwxNx9Oi3Z9fQJlGoiM1
I3QCA9IzoGP0WbG/c8yaa5F1mJvkeF7Svh9yTAtNzcDDwuv2dfhj2goxC7wkALo5BClAN7mrfcxP
K+amIyUo3z9QDroKAbUMtibBd6cpUMsUPsSo3oA6TC+8yPrZlrp3Xqd9W/8jRSzvteOgpoaCHIeh
dcFUsdNQ577RDUc1HTA/rUnE7VbCLLzY/6uVWN2DFy+NwUTbnH5YQjUoQuMzaEV6zPcMvvbY3KQ+
+4bR1fNKrgf27Rl7ESo8yqxcqXtKsW+8NkKixqdJccLzIvat8EWE4JZQIU8Me9IwlLhUp4w1bjGx
a5L/NHIZr5JsxwTvBHwkOuDZjvjOOqbRVTVmLk2fYu0bpY/ndZJY4BsAyKwtlyWFq0W1YCRrtcD4
e4w4xPobcxBOFHKEZaf0iIL+/wWJvc3HzAvANQwVRDZi/G2PSAwODm7zJQIxbP7LaQpJdXL3AUtB
O7YGQMQEdv1rv5CvuVFAxiYB0T3jYjnhzHpz469gRXkoA4mQShNMjYFpSOsIpBmH/COgPNDeQu+c
Q4/S13tmU7eKCbaWAxG9mwZYQPbPbKoiSx/vHRzwWwFHlZgUPFSC+6aD2ROj1nH/oTUbmIGeZl7V
2fOgzRInsGfNAOIC9jmawhxNtOaJa41RZ9ClKIjnYCK0nP1+Cs4fmV1j2wgR7HmaaZTaNVIZpHKZ
AhKcWjbLu3sJbfUQrlWqd9wYc4hgyM6QMPEyn39r0apLguyLrICw52y2woTdqSyIUnoHmcmWh5XW
fVziJCyr/HY2pms6yVoJdsWtDc4g7AInjDh2R8EYDuosuAPgwMKTOmDyy46V1Z70AhPlVhe+Y7c2
4oS0oNGAv5qUiFCqsvDhuI/Yv/eIAM2jtmLC6sASeO0agIYf0XlcQwZT87TOvpwWWYC/7oF4u9GN
iNXwNy+wLFYbOiHJEFh0+ljG43M6Yr7aYQBLGK5ro/BbUz28Y+EAaOZQ20YsJGJyaanZzlqMhYta
pG/7R+mE0u5h3QgQdNKdfKmyGVGxVt0PaqDqPwz7Pf5gI0I4qqRpxhj0YhggHDDpW1/qJnpgZ9mc
2i6OAAX0K8oTKOqov9M1m91JlbQxmV3EQZsO7EsXTfb3Bi1iT12TmImPEev0k9H1zXhRDqz/jMR0
+qQR3v89SwLKiZvPEOxQ0TP0zwx4nlms7TzidI4bs9wGCzz+zzB45ppF+uO8lewa5kamsIkOaD9L
G71BAWb1ipA6c+HORfFgGYvpjpmieJkdcdee+uE9PfBbbQUfWSBbkeso6eKKjI95kNwYGdwx8EQp
6Ofn41J5fJREtqu5vDmFG2UFT5karcNbDSKn6ibF+Wso8Fd8Oj2fX1OZGOFVMGflCIBrRH/JNF9V
tXFiuQOc6foioZkkebT+1BmNxKcB7ZNYH9P1aXDoT90hPYyhEapSxOz9eOZl5cQnQWMMnOf9DKfP
/0tqlHtR9zu3k4eyC23fsfw5jiLDTDaqOY8qCCPWt264UZHrtyXWJxMhxGc45vowagCJmjUTDHgf
JjOTw37uBhoAGl9pp1B4F5vuun5WpxJj6oE1ZAe9bi/NJvbPm9quHoAXB5q+CmhesSoZ2WBC7tau
XB5/XXqPL5U/SMOZXT02QgR7bpKaJxqFkMb4PCy32ijZjN06JF1h0gkGOIBKKNzxCSu1Lh2zGFA+
Pn+eg5UezvaXQwbauxt6AAF4KBsN2w/RNjKF94CWGiNrcyg1J946xhH59SX3LLf4GAO9NAresU8b
aYK95WZbR3MPaUZbuBWg8ObWrWRpt9192ghZ/765xmYbg/yZBXurl9bV9R/We65jDLdaK72UZtmO
4D/zEVCwI5LuQYTeRAw+L2RxeSOJxvZM2kaOGsgehoOpJUFI2q5z/vXaY7F8qMhxXG4LU5LX3/Oa
APZUgVcKkoE3bO8sh2MGshOwPYifNadSPSa517IPsfnE+gs+8XeEMVt5q8qbjUlGmmYNd9A6mDLX
KoDKBVxZIoHD2Lt1tkLWv2+EGA7N6q5FXdFQRldhxwIsJfxJec9zExagAaHMgL8R23xRc8zr3kKQ
UplBRU7JEpTvmdzZihAOi6E5GZDgsVx5+YMxjNaAbOU9uaCtDOGsgGNrciagHwSOctEqGDour83m
lmNo9/zBX61VvKAdIB0CqUbXCOBqXu+KiiaAsmcNSi/sF2tLN4oMr+pvUOaJwP4mI0Lds4GNNLGh
Y8DcPvDcdEQe9bXTP9Fed/umc7Pkx3mt9t6ASG06oBw2kK0Rp4TSGi+OMsVzJjVH31geluRJH38R
Usov0T13sBUlnB21MaI6+j27YyhXcZJdZE3klxOR7NPuym00Ek4PCiYYCzbwWiqHr5n2YJQXcXM3
TD/Pr5tMGSHm7Qt0EM3oJg2Yxa6H0QnY1Fy3SvWOp992zQQXmtdAE0owYAooymuKZwO6eyTLtWsA
a8gB1DWM8DnCjV3Hhl23FB6066+G6HEAf1yMmffsIy1lcMW/w703R2gjS3AHrVVphVOhHEJunJvi
NnpULW+NENKDeSAfQQmAKv2gufYlyjHeCjjVXJr35/dt94UIcvc/+gruIs+1vrczFQldjWQIs+qD
okVAVUzJMy0+NGV2BX4ExHjZfa84/nnhu0aDvnb9N1EqyGZfuxDGkqYkE8NaN6DLWPqL2db8JpIR
PKwqvF3mP2LERucozZNmqVbbrNUrJdEv9LQIzmuy+4xwXlSxBLNpwALYmiWWUT+ss1flIT45h9Zd
Ny2X3LkydYT4zslbSqw1Z0nz1iiOXQ98JS9jHBO055XaOQpIGZhgtVpBgQFG+Hp7OKiutCJXMEPd
XWlgUDHVK10NR9CWOlYjMYUdL7WVJYIMlPUC3J5+QgBWFffliEp7CawMpR/dsholmyWTJSygOSBD
q8eQxfrHKgmz8qiZlzoqGe9YPiycYyLY0xHvvV4+Ta8aUPKs2Vi8/yvjV6SVbl7dOLT02u7neVk7
NvEbufkfWYJKXVeYpO8ShJbsvphwfKnMGHau+1cSBF81towRM0Pny0onUXOPTrfZcjVomjvU95Ns
7m/HM7yStuq7Cfl6ZVG62ESg1BaDPzTlgZOj0cgYV2Wrtn7FRgryrUYGknfMamvKwUgNf1RkSd69
hiiiGkDOMKlDDPBqvpZRaIo66ODbCwAsi+dfFmrQ5LPl80AL2kM8X8mwrndP7UagsHRdVBR6OeAp
Mw9fu/xDPSFz7vbVo7U8nre53T0yMJGEiHmdvhPs28gbDG4TCLKB/lzOyOsBys18OC9E21fnRYpg
2SQxwfkbjagB3CT38aN5k90bXoOyQ+7Ng5umrpl4/4GN0iWFtV3rABO0gVwewMPF51oJLt7MWYd2
CyU/ZEANTWzZ5NW+CDQ9o+hg4H0rGGDhtArAIJGerbOvMb9WZxkS3u4eoS38HwGCC0+KoTTSaE1w
8MFDS0LErm3rXwoRuYRnoC4AEQO5bNChu3S+SpXIHe2784awawcvmohxWZKqrW4hXYMquummAIFO
nubpWJcH9V12vZEkWJymgapsHGHX+rQWntF7/54xNWTkwRxAAO+romPptVPQK670jQ7HU1WJcoP4
i7g4t3MwW1N4ftl2LMxQTXR/YuhcM8AC91qSOQG1yShRd+zan2Whuso7yGUsSACYKIJIEzss6FKk
haE0BB0wqQn+rP5prlO3Hy3MdtSuniius1xrlayPeseuwQQFAFNkTPCf+FYnTVHMCGkjX4Otsfli
TgsfPenu+cXbufNeSRFUK1EiRNl2tQQY9mLc6EZoR4+chopT+R2X+NPdrbJRpSHwBIAvFM5qHi2W
kqsk8juS3KNT6hgnXFaI2Ql9cAf9kSE+o63OVHIlBnsWbt/nijdPZRZ5s6LfREMja/ba3aONLGH1
0oR2Nd7Siq8vz4l2aJpgknVR7ziFV+oIlytv1KgdE/S95PODGR3L4iIeO49NpkuJ5DaQaSMcpFhJ
jKyjAHJKzdIzrM5ve2R1s8Q/b3L7RkDwXkcMCu4p4YFbWQjkHB3p+2TSorX1Ewy5SieDAN579WHh
KPhIbZBpmfa6sJvIx4zanE8txGhjd2NFx7YKx+w41F+X6odD55BnvWfnz+d129stDYVARAsYmLLE
UKg2WnUc+iXykxGjP9+X5RfmmsGufIfZTYnb29utraj17xv96qmcSb8GQQyQw0bykzRhoshGBfb2
aitkPWwbIUpeTNM8Q4g6YVSksC40RiQFhH090O5HVs8KSoDXIqYlpkD345Gfqc1pQljngko57K3p
Hf0pSHy/CBIMImrNiC8gWPCBcH7dN8Z9ivn5SqkezpvA/pK9iBHMmwztomXrvqBl6lNeV7daM3nn
RciWTHCjidrpcxkhbLMM+3NLI48qyUcey24giSZiUqGtk2gwGMTEKkrMDcaT0r8nMbK2eyLmFJZc
U+wG/i0YquY+S5aLsjSC84u1d8Nttt0SfPSSFrqaLus56akHcg6lDczqblQA0T/e8oFJ9ka2aIK/
Bn2jbUY5gjib9t+iJA3jUpNFozIZ6983pzKPnHwGKiL2Xy38PI08J5bNTu87MqSjHVCZobtOMDGr
xOCnWo2Rz/XvCz0kaliOmRernyzG/Pds0B9RYhncrrOqb2OIWsBF3/8w4tRzGjQ0JxdUOymO7M7e
y2PB5l7kCQ4nU4q8Np0ZHAIL8pLVQo9M1xbXyqZHTHF8o4qOEdEZDaZF7if2dDTtKJeovBejbD9h
PeDbDRytIjFWhg20/6Fz+7Y1egSSX2qM2Z5f231P8aKr4L+R+YyLZVoFIS9YxcuXSWlPRuH8PC9G
uqaCb52r2SDDb6dnc49Z911/Q6v7mt9qSNmxKlT7D5R/yRLJdStTT/C1te6kVqdAPbUobstyPNZ1
cgug6uN59SSHQeQsUEnOYrYglOBOG/RW9owU/WGOezfV9a/GFEtuxN3jTVdiTjyX1ynv19ahaAtP
S12LfGDsoUW8D6yOSTTaNcCNCMEu2q4pcmQdV+aazjUU1R2toxbfKY4pMUCZLoJhOGOsjaMNbJd6
ya4zEh9to//1jt3Z6CIYwZwZS1ulHSLk5nEuHo00c3sMeDTctcxU4t13LYGCCBvb4pimLnr3zrEz
MBljcin7lGiOr2CevLRuVZAbG70i2aRd67Yx2uhoQHbUxdrBMrRQoIGjIrx1SXSZ9T/G+fv5xZPI
EC/gmk10aAy8MqP2W9x/AUZ0Xj+fF7FrAi9qiBcw7/DYQ1SE6lw/ZH5jOb2XG5qsPUwmRdiZdG67
IkrgCha98pruotFk6WHZUq1fsHHa3FgfFGA8D3L+QKyLbnqK0/D8UslErH/fiGgUMtugTYa7jp5a
fTn1hF9mpWTLd1cKzCumiYwfALWFgAi4O2rpmNhykN65Db/oxsfzWsgECAvVcMyCFCkCbb27itLW
mzoZ3ptMgrBOydjkVWQjyFKAFqXSzHe6TNKRIRMheMhxifSOZdiKegDifLF4WiJDcvrNlihU7RBZ
veyE4BzxqznlOjyXVnhjsPjqdXphn6JwCEdf9fVjd4ox3yDr0Nv1YRupgr9sJqvRkhkuObEPmRoa
6p3uAHOwzLxqkMBCrIt0TkEhikSnAc0Lgn1alMKN8CzWuy9ABbziXOIqd1/7m6U0VsDozckhaW4o
oPhAnQNsYv1puXQC86D66Dg4nDduiUpiyavIksGpKVTCMs5erjmXnBQ/J9v5yvggm6va9QcvWyUm
HomDilTPISxRvoDhni6fJxmN9boFZ7bIEP1mXsUptRtkT7tvkzN60Ri0+TVZrov41DWdr9v35xdw
/2ARtG5hwM92HOHsFrmuLEwrkXFs0cFVGGiPhpIy/oP9iNR5ESOc37wlmLvjuKmj6zlYma7SK+eg
u7lfebL5/P1dWjm0UURGYVp4UBhFHE1s7iOfdQuQrDR3ZLUX8Z/n1209lm836kWKsFGUsrrXU5wh
Y1buczN6Lol6VBw17Ll5adOoco1KVqPcN/YXmcJeKVXTaczA1T1bmfOhYVwFPfOE4pTdUx9jyLLm
633X9CJP2LTMMIZsWcMrOxrBacxBTXmq+8rT++owIUo9v6KyfRPcb9rFYDokAL2cZ/SRGe13xyg+
1kkhMXjZIgr+1mnHqaUZlGLaZxCDL/pDEn2ishn+PWV0IHJbRMWFgvTjawfYRDkKZHOu+DyeDj37
1AEdjNPkHQ59I4UIpk56UjMM9cBbUMN10HfdTP9H2nf12K0j3f4iAcoiX5V26Bxst/0i2Me2cqTy
r/+WPDhuNc27ed1nBjMvBnZ1FYvFUoW1rtfhutU+XD4a4fXdC+KSFCe302XUaBLQPNymTSKfemQO
6WHjp5N9DYnmiVF6NCgq0hiNxHLUW+NlFJV8fbWR2llXI5se9ST+go7QnT1lV4mT3haadrflHF6P
lxKA/N8UvZB89Im8ZP8ncJbNGEGbNILCVXRux0daPIxV6rJMVtEV+8mrqpxhgfEKcE+C6b+h+Lm2
FPSzOXBlJW4iivFAowfDDAVEvGlzN6stymXutp37Il9/5llx1WjZ98seIhPB3aqod/ISWFsYEQLR
RAyawoqqp8siRNEIVIXGRiCIThtP61YaqH5rzMEeqHbO2GcrCdfonrR3JJNECKEuhmYiHQKqG2LO
W/dzesDV6RtwkaN4a/doyUjWZb+//fsuObLMwiksEz0kYvlqdVfIGkdC38VZ62i+Yrz81/Xa/z5J
zIlQfBnVRnxuFsD6dubBytszATTd5TMRq4KpVXR2MLXgcGGuSixAE2ZQxVhJYCn2sZjfsVFoouj5
rwjCBQOqRXTUtsaRiiHMbbfEnCSNNmG8MbFSCGthDxOVwLcHkhgdMJ56ZAy9r2HBNA/GY3yYPT0s
AFhkSNxYdON3wniwwJlmdZzUMz7x1SVc2HptGsZVRqzD35/MXgwXwHIl0RbVQV43JSA6I9OAwmks
mf0X3UgT1OIaeC6wNatyccVQQO+CcRwUvttQN5/1Gl9K0eOql/Bs6r1DH4jBmDyAxcFr8/aM6j7L
l9JGWTrBxOaiAQHJbP8eAgmN/VcR3L0Exy5lbIQ6A2vCqqZXILqS0A6J7guybI2YqOJjsJs7lZZ2
ce3YDFPXlvEtt1XQCzjBZUOJvXkng1Mjo+aqqphADcap9ZS+9u1aQWt1xca52fnbWFHUzVddsYaV
XrlZHD0O3WJLkjmZotst2MWgKGedUwzIsrKeHVpj9lPSvcMjLBRMsJCLOAc/fCsitdseQ4e4tWOa
PVZxcsAF/3HZlqJIuhfBOV2pr40+2sDDtOPouGA/Gz6IUUpUF+3pHc63F8Wd2jQoNRYqQVybTtfm
fNUskt8XqqJjvQC08YaO/7611lqMg2ms+P12vRnnxO/ZU+UUfoms/rLNfg0M8F9GELNhum4gcHxS
as4zNvhifBn1fmq7o+kp0310sEGwpX/vO3fyY6/zYvtgdz6dvd723gOwCC1f/wLOlmad26yKAJSa
pMlVon0ve80tDQMcWBhSna0lVNvJp/FLqkZXdT+9447vpXOunw0OdlRWIw4ouL/XGHTYrfWON2Qv
Yjvs3e3S0Le3KxsIRjlgTevcx4e1W/b/UQ8uusdzmVszhcd0bYMhgG+tDItH9Am914LLGdOOOEuR
EOzzYLtOSUZgMn2tOyyOH7RsxhDK82XH3Oz+h1+CKh2+b6CPyr/ycTuwwrE3MEcD1bzq0V7vWSQb
wRbq9CqEf92JNuhWZeLwszK7pzOb3XrMH9YpeanK6aay2cNijhLFZDK5R8VYjSzPqxnDQfZVTkH4
ufpd/BJN15b+0L+n4AZ43H+t6HBRt6+jvigdHSFxTZnXKotXqdjEq8voPI12+J4jM3H+huo4GCrl
/FwzRy1V4SGThVG7zCmOlUpPqDX/c1nOFhD+dI1XOVwCuOFQW32PgGHG831R9TdVZEs+KMXe91sE
XxFdjNYpEgfeVy5j7adqE/skHlVfyVQZf5tYG6CgY58MUZj/UCoaOpeahYUic/zaa8+x6l+2llAV
G2M5W6kccCKcC2BvARt6CdYWZ70Nc6050mW86sZC8tUqE8O9WAXBT2omxOhroFfXeRVaqsS/RAks
4APgWti9wtcSd3MqzCJa5QpLadl1OjtBDMpUfH3b4+INg2zSQSaMM1sT1+ZaKAA4m5ublV31ChrW
yiN1LK/TJKFbbLpXvTjTKWNL06VERBhiG4zAYIBqqLeYq3fZEYSOtjPf9u+7ZygH3v4abxops3LX
rXnYle8A1TMtGwCLOqox6MBzX3/VkGnYYkkiH9Chbtf1ntUwFwhykqRFmB3txHAGSylQwrFiFAdL
U3sOeZyca0qYV0nBfkWAcG8U4mxGGDCG7ARHw4KKHftTESqBfW0cNu7ItPQidzzEUkoXseu9WnHz
l91BRckSTboB0NKJ3hvDuQZOW3KbZqVLZJmJ2CVeJfGZSY8xBrbhrsyacWUYWhCZsqV2mTLbv++U
WdJqVvsJlxar+cc1XZ4WpQ6B63IYemNyGwzKvsfLX1XiHqECm/mEbUifDrBqpp4Bgm5+uCxC6H4O
GsDATVMB3MZZLcpncB0XGOsbp7V1K8s8VHpyAxilr0MtWzcVxoadLM58DYYbiK7CfHp2jtdzlp/N
7nBZHeEnqLWTwZlM79K061o4ufnQnPLjeqQexpc//o+vSMbjLFOIe7xNbay0pMLLiiGQMnph29ha
LJtWFVbAQSSBzUQ8bhgn5aSMZmrFLIoxpsacb7Xe/+h0LMuWmlcZn2djPBTG6pvG14KOx6FPPlw2
qPBWAZBgA9TCw/trZWnn8kM7W3qcIj+JnKtUvR/r8L/9PndeDurBdqXacVCg7+zOI96+2TIl77lM
Cc6CS0rwGo1QgoHBtrDx7VnJwPWErvBqJ352caiwTqcSC64wDF6k3/RR7Cn102VjiRbssDmsYz5a
1QB6QTZFd6cRjX2VpBMU6V/scza4mV96o7d61WN+D8phP3lP6riTt2m9k1exqcnUCd8UpXY29QPT
Y7ew3/OU72RwEcgsaiNbV0Sgam29VTECZ5BBqggPB2iyFP/BECuPGgkQoqocZ1TwMrIGWVcfx045
zLms/iUTwz/lSkbaDNu2QTR/6Z3SxTYkepdHiQ9smSH/xYC5Mx2dPQubygYXRVHCG6u5AiUFlPDb
GZ+wp6kOtPKkRE9ZF8b5AcS1JJLFOtEd2ovlLuoKPJJuNlkWMP2Q2GfbktxRgfEsFXgxFhbkcUQ8
zNK4YpoOCxPYzZ/ms+2sp9lMbkb9HVBbEINSLla4NEL5xaPWVGINS+QYpJi6jytZj4MVv4yR9tPo
STgwM2R1d9djZOnyqYm1+y2W30VKDTJYeoIm1YAllwRQpdGxV2T1r+0IOM/Y68a7eRTTgYwRpsFJ
3Vz1+fCC0QcvXvLcBaf2FUgcr8f403/Ti3P5ebWywViwc7mVg5bmK8YGTdmO4q8R80t6cVFPWXUr
SlQgO5LZ3WhSmjDzlSD5Jz6nXg+64fLzFGqe5TWePH8VuP0bm24Hu4uAptmWI2a/gTCz3A7prS1D
sJH9Phf9knxyQA5VwYAjuzHoctZj2WqF6NV4owMXMRasFcaDAR3Yr7XsIiw9+3n0iGuHeVh46X/0
CS5StDUFQn0D4quG6u6UVO7MPky55GUSJXpvlOLe9AFoyZmeYde8B1EB4K39xI9vQHV0KMPoVsZp
vFnoggfyCzBkBjREnYxZYE+Oq6eLO8wvqnrvFLafyb6gtxP/UxYBypCDPXrj12fczuOqlEQANQJV
IV01L52Im05x5mm54hlEOvkiDBk62uMoSmKvnd/uWO0VMX9E1MUQ+FNbYKk110952QbGvE5umxCP
ZLIHXxgLX2XyqZKzRnbVT2ipFnoRYEnGxxiQN+bvqBUB6VhHz35rpYPu7e3NrfpKy1QbDlJbmFCJ
NdCjxQCIkr2LwuPaieG8vUiiCDycuFzAIvg5j5hLyUy3nddTDeahy8FWGCuwSm2ChY1g/5irGSGD
URVlwMXKdF+rZ7eoZcoI3WEngSsUJQTMEtM8YPzFVt0x/TLZ95ZxcNrnmXyyJ2lgkim0/fvO1YEx
MzMdsOqBfTP6S1AGtYcc7dMWmgzPvvr/mO+RSeTCOavzKEcdOQuG8/oy+4aPVOmzqrijNwb0ZxVU
B0NW4BG6+86mXIS3mrhoxg10KO4fs+Q+mp7y8j25E0YVsPtAdTAYcKWqmAEGsRjBb2JiGM/8UhV+
RCV1PfEjYloEcN421jP52UYAXhVq1YFYu/dH3/SYlz3lh9ZPHjejseO7Iu5OHOeJpTFWQFeEStQu
0TD7ULEXY658ff6U98+Xr5UwuO9EcTlMWXQFnYCgGxCVBWT50LD7OH0k7cswPF2WJHSFDQ6RAERa
x3bwW39fzMlQawVK1TUJs/HHuupYTpcNdgn1AToB5sQ0zJVQTgrmaJXCieBwxC4wZL3c2kV+b8xG
4Tp6/gnkaLOkhCm8VDuBXAjs024a8xqPyLB6HQDlzS/vMNvu97mnfm1JZRRZC/qe8nPcoo9KPulS
zB/h2fwrBIN/3B1aNbq26QxgD3tkt3Ol+UlrHzos8l/WRVTNAc4rVoZQbAUghsHJoUmhszyFD3TU
jQ5lEJ20R+a312bYHWQdM+HBEHAimMDE2GYV3vpbNQzTqtagb60wphAFTXJ6jzLo9gCEU8e8qbkZ
dRfAe9RryrjQ4GoI4Cmqbc1Ve22gyZ76kXdZlvB8dqK4MErrWHWMFe9sFelnEgPgup88a5CUQ8Vh
bieGuzxqZTJdSZHpkS8TiGfSB/PkIMxtowOlH/vSgYEtuPDZHgZ1MSIJ+2FyjnOHGFiswExCRSe7
HoL5egP7Kb0mUF+2UQU5w7rIintxXArRLnqqLBtFnhNPga4Y/lINfr32/t8fFtRBs9bGyjCxuIiQ
rzWNwTeBKQEM5qW0vmYr+CydVDJZIlr2sPZyuMgwgz0M2SRQZnW9rrWw1mr6CBAl7VSmkVJ42L+e
MITfmVRxATZCrupoHj/GNXLdy/qKLpqhgZMNVVqUmfjNtq4ugCZfo4oJTkiYlGxjYpJRQZmIzZF2
Vw3P/rA4DhDWuri60U0GBg9VsukkjE17Nbh4kZo6TJNCRlIjNtkeyHWmxlUe7LDzpmP+6a+NhtQc
vXVsgGjYLuekTe2sTWRh6HwV53oMVtnOgsDXAWyLrsaG+2FQnrtVBQ5iXyv6DNKt3G0oZs6OqyM5
lc3BuOv7RganQ9GYwzJkhuLn9stU3tvRj6m+y9Nbqwo0rJ/a0z+XbSbQCfMjgDJBODc1h8duJlU/
Ak+JUn9V+qBYQP/WARi0klFbysRw96pt1QJTCejaae3DRCpvsA+ajEFV8OG0U4XwD66TN+sC2i0U
5dvBa9iRlcQz2R2RFf9FIf2NIC7mKRge7kEZgKK5vz249QE9XCt2rdv5YaPZRcqfSrxCcFffSOSS
V0uNCxRvYb6s1G+pk9zOg+VddgQR2vobGVw8iNcZJYESfeMx7E6aawYo0nvzOb7/+jX3U9+RxAax
SpZGCJiXVI1P/zV7qthaO9SvLYwwFd2p0RxJNJeJ4DRKoxjwdyu6aRNAyU19eHKa+Pmy1WQitn/f
BVElYVnR6OgOLvrNmJ1iWQ9aVJXCNAeKDphAxPAAfz+dfrHUqcPJd/C1xGsPTHELd/XsMDkXXi+b
+RLeUyB4/hosM2y+F2BQp3biAiGU6MohL/EdO6RhuZgSZxOabSeGe84VxW6VZGMerbvbIfuwvqPk
Bau9qsGFG2DQxZlWwJfb6Yu9fcJ2nql/jCYZXIrQXJga/zXUhaUiLrlLVfTQGdOp39D8pJPpLq6U
k2o1siRyu9/cq0DRxvgth9OHFUoTzxn0sW+GwAq3qf7k0xQqhx4TFjLoRolS/JxKynSyjiWujdrW
HiCcznVDru20LyRfeaL5kb1Wv7KH3eVJWVemSwNnY8H/yB2SMezdwV985Pt3mCHxC8+WLXjLtONC
aYLynpWuGIEwSVQFDgEgr1UhvbLeUZV8ox0XfUhusplsgyraGLtrcmcR35QS0Qov0qtj/ArqexMC
rp4kI4REo0o8vBGtq6yTbGFB+LIi6f41hQfwMc795o4xgplTiipQoOTXoG92SYwyfCKDOBI/ra+S
+Hm8VbOjTmXbI/Ti1G7isUN5E1+z1F18EmLD9uYdKyw4pd+q8bsY1jgZtm1AoNWSk1FPVxv3aLHI
qGKlinEPRaRZK65ws/n6eF352R3xMR581M4bkC3s2YWXHyZdfGYoDWGy0URXlwuxxUyxnRGBKE8/
WD6+BH0nnH3N19zsbj1pR3pr3TJ/9X7xmoDZ5MMaFEF0q0tJzcUe+vvv4IdFqwSAEESFgdMmCizU
p+T44TIRXD422VaWayOQ0LO6W8JmHEA0ndePlw0qsSe/MF9HxoqiEW6aEc9XcT8dAP4VuayxPiYG
aGsvCxMGKWRj2zAn1tH4CZ2+tICe6+RxEJf6OVNrL8+SI+lm/z+J4SP9TNkQmwUGHVPaBq25+iS5
ZtJ6tTjOv2rDx/lkTZKowGcgEBTm2gXPpjfdlF8sAHp7pPCcc3fuP1Qeky3PS+VyoT4qUcJ2HKgH
GnC/f56fCr/2qGd9yU/KoTpbk7scZR86Ql+ktrYNeW4Xjyu/YNkyH4HSh6HBggZjb/vV+A6mRQq2
nd8iOHdPGnz8ZinUUpTVncsgiz93GAxJo9pVJxk0jdDtd8J4Gw5WREiO5zKhuRt9xPDbeq9Hh8t+
KP722Enh3kqGXVlnUQDlrKqH0Vfc7i7zI8NV741ttcbwdLfybMk3lQgcmwKpFU0hfNPjuLhXba26
qUkHUNFjjWwN9aB76U5VOB9pMHwevU4JNK8IthzkHQh4e8H8fdCtPqrHCQdIV9ur1ieT+HVbAat/
dCdFltGLHBJ7xlhCx7Af+MA4006rshqRBdOWc9BTf5FBS4scBN1K7dcEGQRw3lgWyYLlXTxsVRN7
KKe6y/xSFE+x4rwjJu4FcZ646KPCyIS0lAExHdBsbppf4+NO4opCc6G8rcFS4DfmwQ46Q6G1plYY
KTVLb5k6l6XvCLrGqwS+Xl/0xDEdtODBQKEGnfk1sZ0gHSXOLXpADHODLgMQE1o227/v8kIrsbDy
lCAMZdnXwvwyKTfOImsLCU2FQXO8UtiMw57WWxl131JzmBNk0tYLIT6LZc1joRI7AZvr7ZQwopro
WAeDpczHYvlWVH5bHS9HHpkI7gNuA4rRBhIjXJvOoV/m694eAtYp7yh2GI6lgQ8BH4nU4EINsgRM
OqbQBFMaft0nvhbL3EpYKTAw1etYWPtF7Z+zVlcnutVokNF2bncyjvb9NB20w6/N7yMQBUfNfYft
wPWLxRmUcADB//Z4ohkcHVjeU3zW3HfsSe8P5vL9sgixUq8y+DG3DMPkat+BRaX/Zwjq2+FQHrJv
NXXLEwmrm0aRqLQdN/+djcLuvyrxwcxeGbPsFTbsU9TDayybkDDRbubxYaRUIkt4fXayuHhW6yC0
VHu4Xhbd5fFjK9uaF+tCAfGHui6IzbnAj6V5M50LR/Hj+keuhwx4b45rZYdylTi3TNCm6O6a9kPC
9CKKFF8x0FnPH/P6moxPVvcP0x8vu4NMEhdx0IeCP7RQycnQfyTJwXTAyRgTXKf+qC8ydkbxCb1a
kLtRQD6a1XaG8w36SXeOSSMxnDD40Nff39TdGU6ZWjIWMy7QmmXeDNqecjAAsvOuGLcTw30JOtiX
wWIBzqdZaKiURTj14O1R09N/OxwuHKw1S4ucIstXSO8W4NEd6imIlyOxmTuySnJ7RK0lxNHfxuOf
URP3ui81GM95WgLmIrU/WLfr2Q6Ls4wXUuIH/Bb4PDWNnZmICkn8laWOa+rfLptOWB343wAH6Asw
1Mt72lhXFetNxS+o25w0H8Mwvt3jc8ylh/FAM1dOPSpSai+Sc75JrUkaLxAJjnYPXYV0lSglE8C5
nW112N0Ddp6vRver9YUl77g9ewU4f4sADoEGAjplwKLyCM2x4faAJdvw8tFsludfhJ0Uvp2+MNIb
Qwk3i4nlGWbhgum21UJ1WP3LgsTmsgECYSCd0vmXbrTrZXW6LRhYfQAfCatcNjMu1gUj6hRL4+i4
cCdiKdmI2TgkhetaAgm7tw5jRa6Q8QIEcJWtiP6auvzDcppOjS05BP4VJ62Jq8HK1O3WnIAG+Rk9
YN/x7MF1Dusx+zZ6cwAISt+6V2/183K0vl82p/hK7cRz7lGpzIqnCeEoxWRHYHpj5da11x3BreKN
qde5/Q/1Pe0AYBT9qzLvLBG4BrQhwpOe6jfWECragzV8vqyX0E10G9QtOuiwMGT29s3otTyFTVHr
Moovdn3tVJ8u/77oTcJ8D1xEBe4Kcvu3v1+MqjmtporHAl8nkTE/p1b/JV8yyYChSI29GE4NxTHi
eqghhkbWbd8Z7tyvkk8gsQiwClIVn3F/LNwnKaM6mwfFt8iHNMvcsZMdt0wC52Ko3SWKnq+IcGUE
kGZyaKpIEn4kIvjqaaqgbZnmo+KbZvJPp7eHrjGOl09cFBU2ThETs0IWJTzuVWzkZZGhRuDXha+V
GJUdWGDpqCWhgHVZ0mYPPiLsJPG1MdsGfG8U40TKkrmpRV0aKe5s3Az9TTnnbrU8D7KpfqE7vyrH
Ux1pcZMbTlriGwXdYLeIF4/akbdS9edl1YTntJOjv702VjfQanB6xU/rW8d5Zvbh8u9v9+EP02GC
n4B3hmJ/l6uyVJNlz10HDMbYSRWXldnHfC2+AeLBy4f6sJjJA+lxdv9NKKdU0mX5UNgZUqy4edIa
O0gZu1Y6IyQJPVpt5zm9WruXZW7xhVcUSgKVHNN/+B8XGHRjYLVCFExtG6lb5Y9NFrlK60Z92C6S
CWSRb+xF8dfXYLMe6fANLDHfNKYWtLF6jIfo4bJGwkwVo7PAKd+qZIa1XcBdmj9ZrdGvdqP4Wxna
ACjbNtW4hFqQPcjmM4Xfy3tZXPieAME4T6TF97K/OP5GYJ8eko+FjfH3rZ8qq3YLX9m9PO64jJRZ
NSObbg9zCFx0cDT6xAeZlI6OXRHAthKf/PPQAIUL+DKs9dmogtPtIu6MOdprs/asUvzOoWdjQNY3
2DdRJ+Pn/vM+43VCbxsFG8dAtY67byje29NSD7OvDp0PTo3AGgvJlRaLwO9vqB1bme6tJlOKW4zV
AcRdK71mzeSvQ/rXKTi00G0L4Hl0GxHfjLkz1gwSi3jOc+pbbZ4DCk7HmlvW/P1YHKTASBq1trFg
HrzM0js9KwegvqeEHkc2fG4Y9RKdPv71PYIczLkjoSSoOfHZlUJxh5Qppf50XsP1mh3yA6lcbOqh
g7o4kjgkPJ2dMM4B0K+apr7Fhq9il27VHBwmyYBEjrzXRn97NlPurI3qQADJnsz8NrVAcztJQo9Q
CWd7M9CMwpIPF3n0eKFVwYDPiObKp6HuQ7Y4Mpo/oQxMRQI6Ed1K0+Bk1Jk1DJUBKglnAdn2cJNG
sqPYfuHtk4BzB1Qi4CxxHzUehyrq7KGabYCwgYXBU2OQlqYz4GufF0s2fiDUBYiGQGWk2JXje+at
1qaO00AXgDBc6ZkV2hX7edmLhceOLAssgjh93eECNJsrpugVsi2qXyflM2grWS75RBDaayeCi8mY
Ilq7pYOIDNMMoE3G/rNPtI/O3J0u6yLooOFkdpK4F5QY8UTHDf/TPNCXBLuyfn6TPmzfecPL5Fve
+mPEqrBPLU/WGhDpiKYdCurALQB6AVfcbHWLTbMBwMRBGTFQTOKwIkaoFdMLgBO+XlZTdGTYsEBV
HV9FIALlQkHrjNFkobroG9FNnR9S8mEZ7i+LEOQIjmoBshWOB2hOg0/C24h2qday2c9O47VzBDXU
zfZmjzfVQdYW/zOVfCOKh3wwu4j2ecdwaFUNQEM7czyiMcO1gb8easwG6WjfLcAawNfZZS1F12un
JE/YO1JgP4wb72heIGfNwdBI9OCyCPFZ/bYjX0hruz4vUgqPtPrY0/AW9YsTJKaMR0nsfq9iuFus
x3qn2Ck0qbvejZJTrKOWgXVGR8Y+ITMZd5cXo+yyckMPmKqi8cH3N3hLL12gFfTf3/oEd5EVlipG
TCAmuomP/RTWXuKvt86h+tX/RoosXxwRaoaWtGlj/RQk0ZuJd7mJaYx5N+s4qYgOvtICVl53ZPFp
e0P5l8PScGk3dAbg4XLWU9TMSDIFNxdrjqWLWT836YagMQ0faKunNbZuUpKeAXL5lFNyrM3hkCll
KfF6QY4M4+7+Cs64phVrC3b48FfcrGHxmR0UbLG4+ckMyxA0v8gtZBIlevOZ0hwvoBMqYNvs1J0A
6gF8mkOEypf9YgT6KKV9ER/lbzPz7NJDu7RVrCOiJN003SCSYa5tZTK6b+HVRiEHe4hbQ/uPqx0b
2UIbE9Fjse4mik81tfzglH/flMFpAaUR2ZKDWjw/AIB1ShvwPvAZxf6W9pXL7H/q6PkdUWqDr0du
rgMAfjPozvdVRcV6z9ghfNSZq5Wt29svSfN4WYgwzluG7QC5FkxffPI3ACE2S2u4HcNGh6o+giLN
tdrPAGv3iHOXrz8ui/tF7vTHZdvJ42Jibzerrm6cYts0b/Rx9fMg8zsD/1fe4Fseyz8A27jqXeXL
+nGb5URh7lQ/WUCLi/HOtSfLWyqQqChOIHvxhP4JVG/NRPd9m1V4a262VA7paqTakYZvU6Duz5Ui
qSWII6iNLAFIM1sljZOhNGREJ6+eoX1xWgIaYtAyjK4pFNsW/dLQlByvUKmdwC0G7Hyo7aqxX8d2
9pcU1HcJvdFGXTb8JViHw2XYCeHSrHXGjr5NYTkLyJKulXdHZ8q9PNaCoStCkIp9bZrsTjX7qzLC
RM5lj5JpyN0S0wAQazshxzPbjybt3V4GNiuOzDv1tpCzs2GdRKzTa3xZtBgRNELmsSlQgiYA5oLf
W9jOlHmiMIbtBHKPXtdPvRNHmydW96Z5m/fneZGUFYSpyU4Edw01o0M/PkJsyZYwyn4W6QSoj0Oj
SN5WoSYOAMhAtY5bxQ//dKbR55gunoEhZ7lD+8FqPk6J5FJtf+ofEWUng1OlmSuzjSwcT15qRwYc
5Qwe75qp9rEsu3MZD8fLDieTx6ULbGa0g04bM+2YHQZ7wUR953yfSvZ5nYrb0QTI+GWJQhffacil
Bgo+QxUzBx+noRTHIdL86e85sXCDXyXwVSZq5/GsjfC4cVTCauz8Zh4kSgiKjg52IilYgDZReNXe
XqMptvrCRorjtz9HXw2MY3fMa+wogSQtKA5KeNlmYnGYaEc1HIg24Gp4Kw47ufoQA93Lt9wpGG63
OlDhVh/ZadtvVt8RZgH18lsYF9eNjRur2TZ8DOtrUnyS9vNE13X/+5ztaps1UWSr1Ne7xz71u/Qu
WY8xkWzCiW7rXgoXx5saZOTlvEBKVHxpNOuedUnY9iS4fDQid0Y2o6Goie1YQPC9PRmHVA7K9/Ps
x0MPQPzkodbjn5dFbDeCjwl7EZwmdY2ekdJkC1Jb7EGdafC/+p+skC4KBXsxm0F3L4Pa6dVoriP1
S3wZs/KsNpML2O6+Cof102WNhK/QXtbmIjtZUddMsQFeI38M46PhO5/qD/b9/xACMDbT/ZANI4oS
w708Lqwy0y6suoRucV14cflpTZ4155+x/1AOk8vW7/9RPS6qqqva56yBej1101sdQC8DEt5jEgWD
nxybw/QJ4OuXZYrcnWga4Gu2RoFjcyJrrav6BLiG/tq/pNVXozg3puTUZCK4yD2xpmI1RXIyO6Ch
ujedY97J4G1FB7VTgy98ttmSFOC4RIm4xjL4MAVlMx5AZIDdguE0Y57b6KXwEdsV5e/XXiYX77ph
NIkCilK//Ihc1s2isD5gZeKQfq4KbDZbkrdDFDH24riIsYzDgFxmiPwmaw+OtoQWGyRBSXi/9jK4
kGE6A416CjM24OMzTk3xQV+e6fTPwk76+KwU5zX5XpboLx6nWpIl/T9kmwA5wgCCqRlcHFHSvKqw
EBL58e18rbiW6s7YeilczRueK7S8pYyRovcEs7i/BXLBZFbVZow3yvtcG7zVLEBYfGdWFWhS35Oe
7yVxYWSiHU5u46whFAxGjHgAopF4h4DGFqnLThvuIjN7KOmYbJ8Ah/jofEtQ7nWbcDw6zDUOxNUC
9aj1GJ/0ZTFS7JevZuSud7M6RIFvIm3qbobsEL3nQQa4B1IYG5tCqKG/jflLmykdyTDhFaEVTFpP
J0eLyRBuhL6gaxtuE7HRBOISpZ6COEapM5QZYs2jBQuLuX02uzU0HfXr5Yi7HfYfYWMnigsbY1RX
djFDVJufa+daaR9y5bsxABehl4GSyrTiQkYFJCqj7SEq039GyzOzIrddr6bhx2WNhB6w04iLGoWZ
J/OiQ4ypPaRauKzh5d8XPiC739/k7179cWxjlqzb4UT3o3MDGh9U4Dv3shCxrdA3Q2GCbjuYb4XE
xULioU1wLCZpUKHWPvem0x7BPp2C9r2fJOFObLNXcZwXRGVOG32qt0fxRPq77O/58xAO9Nff546+
6e2iLWmMajgKm3Xu1prEjWUKcIdu6muX6W0KZHQ991r7Wy6DnpUdCHfqjb7GwzxDwAwIzrVZXCSZ
Ydv6kW5I8ExlkriXhyisBG1Uha6p82hXs1esX2akkxn5eNnFxH78eibb37HzY8AIgSIqa1D2W495
/AQQjHSUdMeEp2IAnxxTsfjOdDgRdJ3yQSc4dqre68NDLCvHCrtvaPr+FsA9ZbZRpH2i4ZrMA8av
Nwg1ugLBcSsDJYFsmlxosJ0wLvRnEGUOqAL55fhYZzlu/WdNNiW6PU9/hOOdDO750rdUBNCeWPer
6F1J8FZW6n2pVieALnqJqqAvrB8qpTxe9gWhz72K5Qf8MrXXARMIOy7NbVRfFyBqGU75JBstFloQ
eT3o8rC+iVW6ty7nlEUxRTkuUTOUx6L5rudtMI8y8HVx7mZi4GDDwcQUBWfEKrPzgVX4mrVcTCij
pBufWegcNmDoHLVB2Wst9PJXcb/KHruLVOUERIdbrB7ZKc2uVNlKoOz3udg2gUwiTx1YLa1QS41f
Sum5yCRs/77TAL1Qp6staFBUN339faQ/LruXYKF7q2TpyGUM8AtiTuOtAKpNXTT1zexPnn1ogw0h
MAfEK/FHb6rRLt9gAqXNtO3R+uMu7YRy0QesXQ5t1xk1utbPbzeocIqyYNCe6hBjuY+XVdwu/yVh
XCSKwNO8rtGWRxlYBjZup+KoZ4CMKK5GCnzexrssTnhhd7pxscggq6VVywpx9c8xdwAC/BMMMW6m
SAKD+C7tBHF3iWKKOZlbCNLuRl9fvW1hp8dOojf5jPl1GPvvmRDZ+QpfJcyTolOpjk8HS+3cqPaA
wNLWn7NSimIjsSHf/azrHLSaBooN+cdlQUXS9qwrcPHl3uxpKK94INJA+ycKakl1XHjbXk1KuSio
V07e2TM+UZzuWI1hLQPMlbgi5S5b11dYFenx2Zwrn2z9mC83Tfy4sskjywzI8tZ/jysC3RGUniD2
5FcvjcEmTpEv6JI3ieto3wi7A5Ox26XfL8sRPh7oaf0rhzNb9X+kXVdz3TjS/UWsYg6vTDcoWbIt
y35heRyYSZAE46//Drzfjngh7MWOtubRNerbYKO70eGcbBkcUuCBrKcva9L7TXuD9XjJvZIJ4c4O
5OHq2lY4u7Q46d33EnjX5fN1PcSf/1UP9u87Z4ultMQBmTTsu33I1ALVSVn3T6YE+/edBLD7plPN
DGxb7wfzi7rc6LakLi1TgvOtLk03K8/xDNbGc+kcMZtw/ZDEKmD2lcE86Jjsu1RhHc2CeiO6VBiF
02w0obfF16rouhCxA3gVwvk2XJRS05gSZmb7uXEo6p9m/zKirX9djviw/pbDw9xniasnecECeHtj
0fu0l3wMoR6ATQQOB9JDlCUuD8stF6yjzngxKIvlt923ef1SrZ+66dd1NYSxAATbAFgAzBzW4Tk5
qZfljgooynD7iBXHs3FkJTH1o+1vEf0vArjIj+3FcXeRaFPdlljKDw0z9Uuj81PvS6Pdu30XjtVD
Ap99XT+Rze3lcRezmOui9xLIsxNQuGm+AlqWbJG87mRKsR+xu5uFSSedNhCSF/qNvtmfi204UQrY
inr8aFQgI0qM8Lpewr7bXjHusioKNomTzPX+9CmwDh1O/hh7B6AN4Kt1x+vSZKfIJUIeI4rqKBSc
p8/LXPiZcdZkI9gigwdSLGO+AjAKNjMuD9FK0rbMbPQtCQPHMJMqmvL6CLLEm1zXZGYhE8ad3qTm
PVAEDTRJS+CYDd5NY61PeAb6ht3+fsfZgS8VSO0grgMX6KVek2Jhv3ODKI21YYGz1GXfnUligcJH
MzYdVQcPJB0Xliv2jMVikabRvJBWATmROIsxubP6QJkJ+sN7Oot7YZzPqJSkTxerXcN5OaLE0FYS
bQT1Sw17JR6wtmzMS/HKKP2MtuLWeaHTnTzvpJEvOX1ZSdjkkqxNYNcXgrhvM7reBP+LnaqteTHt
CCUyi369/vlFXwYyTIxVYvsD72Tu7uhVNoAUEcsrzsMSYt3ohj2Q1tiO1xtZn5T9XO69shf15sVv
6Y41Dx7q2An9XJTKnTop9T93qBcyOEMrwJhEnQWZoUGJPxbPuZf7nWwhVfxd/j6zN0ssnTbPnqay
kbzsoGUZgjkJBn09Xf82YjGgxTSwC4baBecF+qQAD7mOQVuv/uqQ8wxrM+J/LMIGOBjAMEBnpHr8
0k/feZsOWJEu6rXMz6YgNX6YssYM+5ncZ7dxT7AhjJqchVz60sO0k1HbAP0gUWtU1kM6TiAhqwt3
/ZD3dXG0W13WCpUJ5Fx1TQEZa3cFiYrxsftlpsk3De/UmVTP7zi8nWJcLocty9qtyUKBaXRP8k9K
+z2VIU6K8p/94fGb/qDnAienaQxgt7jrb82oiL2gKY5r62uB7jPOMdlbWGB1FxK5G0TazqxUK6NR
0Twkhe5rvRt6pmTfWiaEc9HFZhvD7I00Wp2mB23HrPtGSpR4W1wr+p++Eg/Enk9t1msp9HG6Iszz
LqoNLUSZUyJGYnQWZ+WDmoxgoqtpZKkf0ODyEytSkngr/nlIsNkAFabggT2LDbrLy9Tl5qp2ntJH
qrHdr+n8AZw5D2nZ/PM36YUYLg9GE9xtrGwYQDz3ZR5Mv+huSPsOX30hhDsyYuB9Mq/1AOAXCvrx
9JaO5XEdy/C6AQi+jINdWkzN65jsx+Lh5ZFtnb5q5Zr12Eimvq7fV3mk9PeT9s8hzjBgtpPDfscu
zSabata1OfQRSJ6ipCOBs1iSzENwbYA0h1UmTXNRzra4YA2i8NUoFEKivgYea40Ngay4Xaf0H6Ol
OBdiuJfwoitOkSbgYaMoh+lm+WIa29HeChkomOiVAEGo04L3QQNBKmdmjjLao52PbeTmJ3Iy2E4Y
Go++gWG9UDnLM0NB5nYhjzMFp+9GzHYzH1AVLqp8rnvnYXbrYbChWzFpKRAWU9lUoEgomuRsQZit
ChickmQGmzpWhOtoYSCtgzOfLPVRB8Ed7ZYaHZ3SlLgidm+4gAv4d8Zsgce5bvCbiVUxAuAZi93R
qH1VsHSfyhJgwYPStQACAaRNtv34ZxJjZ+mDNmyWuQ5dVGhbnLVqYLpbYKVY4G4xmKMWh6IZfly/
xEKddiI5yx+z1e43CpMcutqf6lOXr8F1CaJMGFQdWOPAah2owPmXkNWvZTF7yIWGqPtOgO3Zvoyh
FlA0cLyf12UJXBJG4bFfAFok3XiznlKsymh1JCFR7qrfSO0cdHe1/c74qxiHv66LEu1dsg1SLPZa
4DvB2/XSLek6NQBQZyAbOmEMH4PrB/YYXx+Uz060BGuY3RiBCnBb7Z83YtkqMbB8sOcLVjguj2gW
0oB/h4LMcTyM6bmVTcWIGjwXArhQmDuFgaU9COhjsFmV9yCheAQM54f0s/J9CfQYjQIlkHV4RJd5
rxV3mXWVJLPrKuBI0q3+1I1O1d1R02weDRdLVBG4CvLbsqtbifmLDGYvll2P3Y2DFMT7WiNRRqjr
Z+7P3h62QLe3r1pvKhL/IbwJDigRGI+Eadk8N06T1E1VN2MXaUusn8sjoChDasZqjGZmLDtRUYqL
mWkTY9OGoWPhmEujQVikzWPbtLgMwLxQAOQOPN8P6S/Tn6JE9yn4/a5fCZEvAWqjgYktUNlYPNlz
1VhVrni4faTqPpf64pupjLhetOLjOrjiQF5ywMfB5+25bbk0SXCE00v+ZOU+az0mt3O8ROrteAt6
LWnVQ3yODgNVwBsLKBSci6Sjupn2hHPMbvUkSg5GyNjdVM9fXxh8FvIRyftUeBcwY8HQfOEv+SW7
SqdD5awWiSrD60KXmJPn2w1SktBV22o+gMkMrMzbIHEsoiQI/hltXQ/u2uJLz0k1Jr3TI7z1nuO3
6XoesK8JLpJ3JEEOJABCB2N3b1Bx9dIuQa+KiLMoCAB5cewHIzL16j3GuBPDZY3OMttNOcBQ3Olz
bf7YtPi6sYs+EvYTwdXOzgzu+NJzDHk2aDOd66hrMh+bOD464mR5SPNDTmQTZEITfBUGMOFLYXaR
d7054Mwy3R9JkCGp0yPw84Vg5nZ/gF7gKFvDERnDXiIXZTajTbJ6brqo7HO/p9258YBeM0zh9VMU
LbeBs/3fx4gS06Vmk66AinuCnLprCFDGs6TNomGqRr/T7OIDFocd1x8yF2BrarPMsdejYhyi3gp4
nes/ReS9AOYGhGAMtaCcwmns5fmcK2VfRxNg8em9kv++/veFJwpgOuDA4J0BeqpLTYdaazeTaHXU
0KhXqV+bgeXILEUUz1z4Xw1VLdcFU+ilkL5fs7nVEM8UqvnqpPo2OdbFZyKbJRDKsTSLwQ5jsZWv
1CVLPyK9ghy7+0kMoEtUX/Lxuda/v+PMgDKD5FHDli7v7dMlWYyRVh2Qf5qnfHX9qp5r3/LKl3fI
YWvAAGXES4KvZaAfbSilYzSRXc/EL+a5DsDKXcELpt17/MZOFPeFurGkW00nEm2k86d1vutLFxO6
5QboTCPKHXAJvEM34BuhxwevjinkS5NIRwyI1/MCgUPxzfJG35v055JokuvD/gz/OAIsGmpmSDcM
AJJfiikaswKP3VpHavFFM+88GuV9d8DouK8pORa4JS92sUvcyeOuEymHxtKyvovsb83JDDQ/+6gE
6gNbZS4icifLpoTuHnvvQNhBBmrb7HbvEkUzdQxq1GMd6cYjxaN2dD63YzSlP9v80/XvxQzgzUHu
JHEHaWW9OhsNDnLr1bNTgPGJgmP6ugzh9X2V4XC+jvQe1UGiTqKk/aEuYYuXu7Z+dh0ZQLDQKHZy
OO9eO+uQNRQUT33/4pbPVKtvyFyGY/1N0dRjnsiKhcJHmbsTyB1eD1ufiwH8vjPaYRQgVfqd8cCm
SUE5Hcxd6H1T4ybK5JhvQu++E8yZ45xZ1BwVvAZn0FhMfwrKs+ErT2UwhMW9HqrHZA3fMX3k7rXl
rvZU4qWmmBuJ1vbGrB+sRTKMIL5kO624J0Qyd0jXGF1yvqKOHJpnlJJiLwJGjXenx6xOLst9JdbP
97JGBODRKXCtE3sIKM18Wn/8n2yfR6M08ArDvjkkqO0HQ/3lZKHSO4GqSvyhxCD4CGnanW0CzAcP
WuU57dag6oPBdv9HIdyruQfge673BEluk8YOKc/WpAP/ppI8SIT1xJ2h8XBFDbVnkhrI0pYYBMOB
9gkA4wEmB6PhZx3LTEB2cpyrxQbFos5zhiee17hBspb1/Zg3aAS2SyrxgyJRHlDAPCBGoFmrcudH
27KhaNJXUUnme6RLNAAq5k9zmI/XbU4UPfZyOJUm2xi1Ef2fiDgPTvHSpb8N48VR9FM6xtclCa/s
XhTnAd28WkrS41MhMm53du+rURVmcR6Q6bMao+gmLzQwL85HrL1IzvfRzHNSt4FILJe2btDD3U7H
8atuRvARGLuUxWKpjpzfA4KDlusznkM6iIrSYwOoJHpUPmdPfzp38fLPUQJRZ3u1Es4LTgvJDINA
3KR+yNqToR6SQeKUREt2exk8RECTaUs513AX+mP5rMWsZI9R4y/2VydwDkY033Qf5XuKovCMUgpD
OwMADgq0l0kNmoXOAvz+KuqNZz35RYsTKKD8xvlqzcfCkr0ZhF5kL47LOlS7tdizoYucjyNY2LtD
HThB9cxQURXpJL8oxdkL41KPjNRFq/TwIoCENpJPffPTzqLWfEevDd/t9Qg5D2J1dbqojo2HUAv8
bCz1N8twXGsZvKdMGxY2d+knmISwd6Xj1dBrhMZp2norphds9NpIPiTZwVLL4vd1TyKKxKiyoV6P
AQOMsHCabcvYlfOIKpRh5ndL05wRmWXTlEIDxGaHBpxzAwzY3EcqM1WzktwkUdnA9kZMbno0LvHe
W7zqzqrosc3Gx+tqCU9yJ5JTyyZdkVXeCpH1R9ci/jrD+kmwKp+uyxE7Kd0B3hH40DHUxDkpYuiN
1dT4ZOoa0FuwBgeM9077ZvvZk4U6pWwKSHy9DDQisFmkeuiJXdqIOna0sdB+jbaH5C45jIfp6P1/
wf6/8MFCp8/mt4HNa2POjXP6qQHVN1bLLsAswLo61B9C78A8sNxRCeO0DYY4GyVfEzXeS9WMLO8I
aTHWgBLKjQfUbb/t9cdN6X9c/2jCOI2U2jOBOayhIXwphwwZSZ1iRmAhqT8sBzKvwAHxW6sIvFpS
2xDer50s7konW6+rC5PVzE006jTqZIPXQlPfSeAMIrM6O3fmFqemrV9qzYkb2hG/SeuwWhaJucu0
4cxhXu2RKN1Go3r4YapZ0IBL7/q3EWqD5M9g3LdwuFwURrxfc6xPoY04WxGwiX19VuagGapg7Bc1
uC5MaHCvwvitbYVsdbe2GG4hdVADtF4x/XZ6fo8McDz8Qe1FN+PS2NyiaMd5wpGpZn7TuYMT2i16
bTX6vtcFCU7OgxDDwkQ5ILv5p0ivb0Ob5xCUaeqnadWjYqCHpCo+tYl2uC5KcG7IlMDWi2Vn1uXi
dCqmfl4Uw0E/bUswcH2cu8fOkMVcUR/tQgpnCjXp0rwE2GGUGX+mXttACQB83N2CxP4om3oV+IS9
MH6HSR0A6u0kA+pZ9g14yfwiDT0F5abqQ0dl5XDJ8fFrTO5i5oCGcjAeNBzb2ooH9YvtpNH1byQI
uhi1VrF+irlBXecrdePcz6BihpCywTJG5+vJ4rs9Caga9LPrp4MtubmiUAiJmOIx0Fhm78hLS6/a
wcvNZB4iMKc3N9YPxW/wJPEC1XyaIh3rvdJYKPxoiL0QCu5Ck++0mlubz4NqQeI3wG255+Q8IPxm
IfWz71OExjwgXMP/Boxf9AU1xGB0QBGsgHZ4qaplFXmvAoAJhLD5qe3Nm3wx47noJL06gbvF0DwS
JsBXA2aEX0NRqzobaxeJ0jq30dxo52mbJWYivGV7GVy6PqZuO/RkhSqn/Kh8yUALbwJQbD2ZX6Tf
i2Vd3BMS+ngWBmuwCWDxILHAH7FST8OxbR9t9Dd99rXocXlk5dz1ozx9EX4mrCMB5vnP9BDnQQZX
rxuDIvFEpzIufhheHa+6xO2KD/BVCH+bAcifdxhcGCIGnNKel+PQhWwfsYnwvCpkn4tdojdHuJPG
XbLW6cuN5imNth/FB/07a4yXge2jfpwTv5TizQpPEB/LcTDk/hY+NdEGqwZMxBBplRVq9nBTFHVk
NaakBCkWwxDOGcT4G9hQ0k2tUieY0+20s2MGVfIFQDfX/aEoPOJd+7cI7uAI9bYcbHB95JZNAsI8
FB2NZBhAUFM+Wla3SEKkaL7GQyqLsAE8WNPlO8cOCL+BbNHgqX/IDhhj+J19YoBc6Vk9pWZUA5JY
/jhg9vzGOHYyOXu3USxhq0p9NMWMlnQ6zrFy0I+yeyx0S6A5ZnRP2AznczS3xz57vQIJoE2eUyvI
ZAVpoTW8/n0+LcsGpczGxMVkq+VETW4/6ovnJ/UsGQYW31xQ6toWmoF44HDvjYHNVhor6qoqmsEd
bvBojXcA6I5TTES1nRoPjn5T6uvZXZobjKtL5IvVfBXPfa0CqMg1ZqsxAG8jSgP+a00mUAQ67xED
RF5sKKACijf4ZaxSk0QDCAZEgOoeW3kKPS1kPCUOVvSu3zChPjtBnD5VMveqVuASO0ml+Yk5r2C4
t740atlJLpco7muvkvgymmnMYNmgJlLd+cauP9Ix9bHAFoKRcM08iVZCY/cAvooBBqwt8c3pXqt0
rXNnTKZ7XR7mfZYesO9jSaQIbRFlGJSnAdCOsQSm8q70Y9FGcTv0tKJqRGl1BHA5nj8jmH3a/6Jq
JsoN98K4L2XZmdptI6btR9394BKgOo35Kc/mD+7qvCxNfVY8KisCiWqfrND0bw35ZMbs82XGQGcf
DRFblUK5Okw+1WdQTgd4gN1X5+xuvVm+XrdJ0eQJpKKaoILq28V/l+eq5sXs1k3LisisWFL/oWkG
ZED4Hqe4F8RdM7q1dd+ywEzNzE8J0MwXGRiLKITtRXCfTclS2k8ZgvGmJYY/0lID+ZOaBFhEbSPF
2ZZYcnhigaz56Oi4b/xWRlZ4FZlatDs70sell0VdBuDM+pNTNLfI9WNqzDHFgMMwJUD2Ayzd3AZm
Nd6Otab6fdKcLUv5KPlNrFrNxzjwMf79m5gX2l0UtyAAxl1R7sg6ZwOPOJAGpw6lIpq1aQzqEDUo
Sur4VWLrwTwsL/WaOoPktsrOhf377jfopVVTjJDQaGr1aC2/kMaIjAI3SWa9ukhZjcFqMqoSKH0p
iNhWXSnZ1EXe0dOAl0TiNOqPg4YSXB2nsXRfiiX7bw7XwP4+8hYwDPFonmZS4s1N6BCp5/zoohpy
sEPG4olB0vWo/Lz+KUWeFSxDfwvjlOvazDasAU9u0sQ2sOsSUAa+Q4KF2M5I0y1wvVweH2D+Cm9S
4VTT9I4aD10huSCiiKfv/j53591B70BPAg2m9Wb1koPadD549iRaiKU4QP42MIhlqJwWTeMmFFkY
AjggFcjiHAGtb+fv2TlH7u3g9+kYvTX/RKidUatOnWwApukjMjg/sqx56Zril0mAwlSWT31hlSHm
2kzUyXDF3Lm48yo39QvSUclbQFhHQD9CA5IETBCQlJdfDUyfczmNFUUdwaiC+l4BgE0WW5jYi9jG
83oj6zQKD/gPaQnK+Hhsc0/gpdUSDHlCoL4+pOh8dy9N8XzdEmUi2EXfHS7spN9cG9Ehm79YW5zr
DB9B4pWYHby5vJ6Jt6yKpPbNeNtmF2rh1ZgTycynpDxMLpqKxYurPRluFl5XRzSgDUrAV1mcTToU
A1SLCkdRAvHHCUjup0c2eV4H+ifVObF6TxnLanSiuZ8LqZxlbMusW8RQUDj72N5rIYYgQFwZA5ws
Gm63yD1qv//VmHgHXtiFXM5Tta5abWWtDlFb/26Kj6Nsk0sUT3DvgOONqhkcIhdPAEKVTutWgs/C
rYGWMfqqmxzTJQuHppQ4E5GRYNHNw+A59krQ8rs0xM3D5QetMYyku9O1I8kfOjPx21rzbVsSvYRa
7USxO7Gzebv1jLJP8iGqaR5MaRc2HflRZI+zUcq6BqJQsteKO0A6YdPX07ALuam5r6M80erd03WT
Fx4c1h00gO8DS5R/lE7tgEZBjV4BLSaclZ82D/X0qfRONYmuSxJeLtCS/y2K80dTMs2gAEBYoSE5
gaUstGLt6IbG3ZD7aohx+g8ysgxRVxE1sleRnH+yeycr55x1Qsq4OTnxdlQ/DF9BAIgdLnA+ym4y
u6i8q9qLMy5NA9gmE1EY+7HnnBzzwaK/FtCLbne5Hhjze0gTLpTjbN7MwM+DkU/UE57HCOV2PK4a
y69PDNN49CeJ2YtcvQEAJAvlddB18EVpBbhBWtsimmjdyW0PpPxokPi6hQhvFkrCmOdQAXTNM4Ks
JRJDt1VJNC1xUp1VoA+YdaCSw3UxwhqWgbIfW8xFb4kfDsBUfr322YYOzEl5YEaYH1zgCGERZw37
gPzSj86H9K/rQoXHt5PJfSzaLGtrzoiUY4ZHojIDUeWQyoi4mcN+Y3/4OOBOwE7fmyY6AC1nryuT
PlIsDcQWQz464YQxhTQcFmPTgqVR3TnQtSnRA6u0UCsclHH8cl1TodNCnIaloMOOM768BGsxFaNS
ozo9Zr0/u9+lJODCo9wJYC5t54CbfsTqbIv3okmMmCZGjBXQqPIyiTWK/dVODheW4XpBGuqgfqYe
tpiZiQ7ONQyFEb/6Q03SBxmImWTb3MI80diJ5aKyubYYXZlStgCPp5ERAq4G+DtgV4TQJlqP5n0q
+WKSA31TwnCaoWgMc8Binf6UaWl+52C+wHfmqpQMo4ltw0a9zsJyGFLyy0/XgySvyjPMr8w5ZouJ
+1A55bfr5idW5lUEZ36WV4BvFxv3UdGhy76ovjVu52arJItgMk04I8QKWFPWrO5eeN+77DzJEJj+
gxm86sFZX9GWuZdZQO50PrYV0tDh8KclovlLsEXNOY+lwZL95Lfe41UiZ3hKm1hJkeGlNAdqoAdZ
oMVm1B2ST+rH+naMp4g+sfEYS/ZE0yVnyTepm7LY0G1CRxz9Tqx6zgd60vz8ERA3D/mxipWgutkC
I2jj5Am7cFGBHwJG+fC63QhjN1uJxsgY6gR8QbR2PWVzdaR1mlE4lr9i73uIG70aSp90S6l8H8xm
QvmrcrzndukLT1LPFgY/FOtZRw9VWf4SNj1o5fIMGB6Ns/pa42/GxuBC1FbyDhXej50cLgvrLGcs
tBaG26j3g9sEuhJm9eZfP0xh3dfYSeEuOsm0Sp1XwF4YdfZXni/NKVVUdK7bZQ3mfP6t95P3We8U
EpIUu7bo9FfHYall60NCy0KTD+TlBpC5+ImO2p69ejZm+JtiOpvdVyz4Hq5rKrw0OwmcH9BmU00z
FyHX8vIoMUzfsdsPtcmKpaXzS03Ln9fl/YeTfVWJ8wtLsza5lRp9pE0N0lo72hrl1OvagSqlP5no
7OTk6Dr1o+6Sxy4Z35PHIAPEMhZSNGwbXnrwuSW9Uq0UUDPIMDx7fLIUJUrc5VGiJjOQN85oJ4dT
E2g2E/G0pY/WQ3PLvF95MO7G8L+bexCH+p00zvW19aJ3ljuzIv4K+N0iNovIeepC5nYKf/rVBJ6M
VEZ0D9GBxvMOG1kohXI3pOsAAIIdXxKlJfZEvOJW9X50biLbNBOd414MuyG7ZMmmY2fRduyx/JAc
hqB8NJvgxxjaMb1LnpbCv/7ZRLdhL40pvZPWUxMvlrrpI3v9pOfUXwcSdOsvu7aDyXm+Lkt0t/ey
uEAPGnS8I0xYYql7T5rxQrtBEuOFvR28RxygO5qAPuCH3Caqz31q4PCmWHkwg/7BPRmHH+CKCbQD
AVp489h8lgHDCNVifVvMZZuApufekCNpvFXZ4DlJ7vq2Nd2ubX98x8ntRHA2gaprs6gDrN1QahR9
dKK1GfZ7Mhmhqyikwe8CENED9LLL9zP1ZWrbZp561H+w+g1qX/2m0/pfa2VbQQq4GImtC8WZbKgI
E9+2xs8sO8Qx142gBjQNoC3AMBih3S/b0sJGNb5fP0Hh5d2J4vyFO21LimGgNlq97Dh11XPjtH61
erKOjNAYXuXw+XKDcomlVYguiR2kzXevleG6CcMJtqD/fWg8IH6TYD3dm5H0uXcs3VtutsPAkCiA
ISdNMGXacHa3DVqjkh7I9/phDP6195o+mqH5418AsDfvwNBm3A5/68Z5I7y3LT0HHAxW8v+y3DFU
ybGn72CKuxDCuSGy6lU10pXdVxOTtmPp933qwz5frpuc0LWa4C4BZCIo6fgBeQe8i305eX3k6H6O
od50a+PaiwEbHyyDKvHjoi+FFxombtmwyBvUo0kZO5A92l2EfgpmLIehPFCUiiV4f0IpKOgzPCqG
mMrZg2p36ViWJfxQB+L71jllSnO4fmrCRjkgEQBIBdhr7OFz6W4xGt3gYhIQI41PLYqNU5gNU4RR
pdT7XBufqX4/Ne9wDnuRnAdfcKQNnbo+6ivgg0z5Pd3sEK5ehq4ufCIic8BaPFDs0LDjNqBIiSS6
wr4cWPySD3NiAqTVpmm8dtoYYRAMtNibUn2uQOYWkC3pwafpACzYGhwfqU4fWlNvSCKmyC8CuAol
f+A7oVnDfVGjMEqbeilQ9ezk3HnLAelipOcywxF5ekCNoVKIUVXUu7iLrWBhNC3mBQhxdhGMWnqv
ILRU6eCnxfb1ugEJbXQnirvejWH32F9yumijpvasTFq2BtOWzYrkxrGIwee7e5W4vHodFGNaNuAR
Okn50XIBYuN0zlPh9ve5Qj+0tXtggNKzS98xi7uXy+XZte1mBp1yuC/7d1+594o+frx+gkKb2J0g
FyvbFWMNmFbAC0l9drAvkBzb9ct1EZKPxCcac0Ib9KjhrmjmAMbRaHxNa9rguhCxHqhnwuQASsx3
3Y221QC1kZLIBMdT5ZwzUvieHv9vQrjPkRf2kOYGiqeT5n5TdOexNsc5JLYi+ewyZbiPYhgqEHAH
VAFI/s2cT6YFKrTy03VdhHV2BKx/nxi/oYk/iu6ShfQ5+ZzfbwCnDasQ1D5/aY8tZvdfWNSvDsZP
iVTRiweTqayFgHl9nX9YuWtWKhuFaqh0n+lpuJuOIMKJtWh4UKS4uCLL2wvjfD31tLV3SlRtgBAZ
oMEWbRh0u66QKPDvRbCfsHtTeWVVeFqLB7+xtWFR1XdjV0Ugw/GH0QtByCZDLBU51708zrl6lCjb
aCDn7LRDRs6t0Ty6ywdzrSRhUph62qyEAIQ3zC/zPVtr1cxZ8/AMYagTKPkdlagMZoCM0zvZFJsw
DQAuGEZF8TjAig/3nVpAvw+dXiAYWVrr19QuAQmBDZhEJ1ZEnerzZi0GtuZWUoSV1g7xmHqy7Xah
rex+A/chiZqsSpLCEapbXvuj8ZwVmmy7SGgsrH4IqCYwY3jcvcb8Qqt2K0bb3LIOrbx4BAhb95Is
JWYTUeCMx96QFRSvi3wD79WZQ9ptHRLgps1uAaDXBOAhO9iTFVZTeT8RKrMb0agchpv/X0cMAF9e
iCntM7t1cSH00pxurW6dsbGXkPVTa2pqAf4Kc/6kTm3za5uy7Glc7PXenVKaSl7RIhe6/xnMD+3u
JTDkk21bcfWrDv1y7LzXZzJPkssvtBl0W1jSb1g6j/FQAwbOa5QeCVV6Z4zPpSOpBgtzSIzV/C2A
M8q5acD10cBHs9E4tJCf3J/6xzHsTrqv+gmAxMLr3kx0akjaAHIKQFUQ6nCnpiq9anVTQaMFjEOK
Z4ZoOYTzLOPKEJ3bXgx3322U0omFzCYa1ahNS1/ZUsmXYZGYT9hQrMe4CXoGwN/gblqi282sw/ij
LZlvHC8PettDDcAb7lQDJDSZUfgDJZISh1CtV6F8xj8kebIuBZYh81Y7pGQ4UFOShwpHJnZ6Gdzt
ojNIBF19ZsjoYYLdaEbKUf1ub9mMWhbJui7/QRyyKV3VsOXJB4FiniwLDM1YVrB895HBYWRgx+vn
cIlq7NbJ5IkP8FUcl84riQcyiApDhylWi7z2xyobZhZGNRdTT2jCAyISb6BLt5BhlQnbqpCgk4Cd
33S0b9cf7PTIQTZCKdSGUUv+gX57wwFdzwgAE9uNXZIHY3hSZGtZolQAKwI6xgkwq/um/mltVpXZ
bC96dPqTmnZBr9DbtFJOo0sk7S+hI2IHZrDlQ4DZc19mGLDzmLBB8wVvc5iBe6qrwKVBA9TvNlyP
2V0rK0gJ1duJZJFt78EtPQVZPaaD2uKYuWfkD/6knpb5PSWivWpcUt8OyZC6wEWNUsM4sOcqtdUg
77bDddcqtAbUMwHoDM4WYL1eqjNqm5J3CdDQQH3kLEDb3Owfdoq5QomLkMnhXLjXYVOq0LHLnlZf
0jQyZS21P9wfb1zrThH2A3bfxRxoWTSsEV30j/X2kmxRhbJdkvi6E0/anW2da9Qw1vTRBZqmYv9l
jaqfDyQs1Htb+Z0lNLCLgw4sRFOrQ20Dvv9SBaal+fUAspSHDvtIqnND2zNFnUS5M9NnQ6kAOAlw
nMbv2mPWfKisCW+8JUjswq/ruwHFG6WNq1Q23Co2wddvxiXbrapUtGD+aDWAUl0vQWNg80y/memv
dxiHYwG/E/DiWBzhBGlq3ym5CcSL2vjadD/wwrz+99n//+ab7f4+d32LpVdyj6iYbk7g+pwiAups
vBQySl1h1AXsLkqSGCnVdM7G7VK38gmIrgDG3bD0ZQdr+ztv7XvdyIKekfgauSRDEiq2k8hZO7Du
MbLC9sw8J1Mj2uhLYJmkRTl+k3WrRaJQKPFQN0ONEEujl3bf2EWRjRXOEHWvQ2EOp57msTLV8fVP
xTIT/lPtxXAa2YmibVgpxfU6scbqv9Yp+4MMhFf0LsAmJYZ/kXZbCCOX2iRaOap6h42WclkClJP9
Wdd9t3G+VCnI+rz55bpWwgCCMV+A7qAUillxTl6aV6NNFgA09aEW20CsAe5Jjh1iM65DRomjyt5a
wtxlJ5GfnUXChyHCGiFrPrPh0iKev1a+i1lW/ZiGVnhdP6FxvKrHo17OTk4T2k5DZBm/gDTvoJBd
SLJLYcFmrxBnGZvaNsRhpRPl2P5Wz7obaGEZKdEQF05YfLfOYDM/d++J/Ay6luH2a0Cj5qTaA6kA
Oo/J0uI2v0+PqANg4Ict6ysHhH+sGV8/SFH48kxGA48dDA/D6Zd2icXoFjTZACublG/WfGuO/9vf
58Nw26PqpYwYy51qYMjNRdRhSOO6CkJbeFWBpy8nTm7hGuA7udPt4J1d79DImhiSU+Lb0BtezVYC
quwIRLSB0mCeWc+O17WQiWD/vgvzdYHNyXnA2gPmg6I1bc+kMt71LZCEo/8DWBeHS8Zdc1Nnu2Vo
jK3ndzZm6IpOUkkVaoH9Y/TJsIWPlaxLLWzqEJob6MsV3TnPP4AtxL9+TGI3s5PAnVOqVXmV6mwO
9XGMWJ0MzMOfjIMKCBDMbkl8gDA4oPzHDgxAIHxPbrATAMY1KCChu30/WkmskvE37ZtbS5lR+bZj
Zejvt/9j7cuW67aBbb+IVSQ4v3LcW4NlyZZs64XlIeY8z/z6s6DcE3FDOESs3EpSeVCVWgCajUZ3
r7WGn8dr5G7izip1+J0rjL3ZZ2mFTew3J02e7OjX8e/n3kWUSwVwQygTsLSpY19B6HrFZPms1B+M
cnBMK7m3yvosW/k5l6Ifx+a43+fOHBPR1DVbUojNIRHqiNstxdMIM6Muv6Pbhn4w5qzxulBwxV7u
Wlm3+taWlNpR+Q1D6Lk5nSKKzvRvfZMtAFGDag1m5jH2dWmk1+N8AQ0PCkRhbDj1Q34lufVPSm1i
P/0LLBTfHFr2EEWyAElhPqdGSrtxmVLEnTtypQctdGlSV/4pYzA/Fc588j8tQOARGtApMNiMa0m0
igAYOvh25RhXpZ/czbOj+9l3iqFIbm3BgXHdfGeO8YueSM1ati0E7uzlupvL0IIegHPsey+K1JcH
BkQ/IBrYQrTwQQt/eWALahKrJKHjjVHWQPFSn2QOXjGAbidec41k5abwCwMKRqkn/Yq+H1unSdZb
40DQYUt1KmZ0aVwrV3uAnj3eM8t80xXdbZZq/jznmR8n0o9hGJy4XQS7+vZrowt+tcmkzZEprXNc
oxKn1iC9q27lInZHPXGPV/b2pQYrkPwALRN9DbAc6pijG8GMBOITrQzb6kcJzqnKDNZ18I7tcHzy
0hDzkmp1rWg3k17ut1tAMIDdndTwZRDRr1wRBPBtuEehCgBcDWgRcOyrzOeWoJiTGctWo/yrB/lV
HuqhFmRXov4L74jAkwn+B6jtYRKXcYtRaQF5MQsM0mHSIx3X7808BO1UCV42vDOCAgbYwTDsAd1Y
ZjU6wcBZ1IBUytIGqEYaQRXp9yUUTK1BOR8fk8gUExY3dSnVvtpQbDHDtrsZ9Ns+HpwMwfjYDtcd
0HBWbQK+JwR75llTtX2lmAO6RvETpQumKK8+MO42/98ExLcBCu5gAjyE6iV8nS1epvA8MqXYQH37
mPWxkzSPx8vhbtvOALNtaWtX1VwDut5Zd4nqK3brZKZbiqYaFK5f49UgWyZ9UrBcPiqYJBQFNIgA
W1OcoX7CBKohOemtBhIrqMSHlYsCfXon3Wy3knjS7W2+gX18Nc/6+1rVY9oh1CMGZ5830ILMGupV
wJc7JmSUVb++Gwy3OG2P4juN96lBBUSBgMrLrU1/vkulsnitIquB4FNe9NCeOWXGvdL98eAWLmd0
+lBIgpMY7BPHtDbbzAyI90prjBlV6zxbtiCt5i5jZ4JxFDODGPAyotBT2p+2enHs+EyEQMC3ycbl
Oti9SnUzXRuwmJYzeh1jCMSJO1wtV9I98g0hxy1/SUiiXoiZwFt0eTJoVPabRWtXUj871Sp7eMhb
fx1/X5z2A10SZYYD446qskOwfdLZFei56pfbv/TrMJ8h4vA3ckwWcXPyV/RqjEk1ymwDC6xGaAKa
ODW5qtPMnUUdFV7IABwGsG6UaBXU/ZhtG8pyzgwU2+YmQv8arxAyuFFWnY1y8Y53T2SKfta7b0dL
p6hMJ1RX9OZutiQvNZ4VCfIRf96dxCERVOll8IRA8YjJA1uUeZCzQMWhiK2bCgCAUN20XlC45C5G
xYDmC6LoDctipwGNQmLQgOXb7QzwfTSFkXU3iCI6p+6GxezsMOlXp8ZyFc2EioeoXxWvBzG65unP
k08R1oWbfjk+I94VtTfH7J2SKbYxWGgYxnEZxoX5xbYTAUqR69YQywOpE5VmZYvMI0ki4BcBRlKl
ez2704uwj4LjVfB3bWeDWYY6am0am1iGdKrO3Wcw6PkTGCrzydFd2RFfSVxvwI2AYG0gLLB91m0p
0moc8RXVyVeJwjHK1NniuxgjS8cr457PzhDd3N03lOpbnY8Evl320rOZ2cOZ9EUqKB2JVkN/vjNC
CjNraxX0V3p1K20ARpIbqbmO7FqwGK4nUC7tl2EyiPVe2imrKFlyBemxCo4adZq8dPsgxaI5dd6j
CS/4f6wwdx3qU0Nrp/CFUS+nD5nd665CpswhKC97Udsb51ReHvJaHx6Pz4ozFoVvd2eZOSx9nBsz
XxHwsvPi9Y5yMs56qPiQ2RCky6IlMgemDXIP0neoa27WAB3szsjv7bpQgiKXP8+bfiONEZaK8cfJ
OV4i/wQtwHfwKgDTFBPS683u5HWF9JUGhy+G2NUSGX3EQWCGm6Zj8PkfO0yaXjZRP+F5+/f3XICz
1I+8KMBmuhXSaOEcA3dZlAFZhYYuKOCYg1OruJUzTOn7Yxyljj0rGXKY+sooMfp9vIHc73lniTm5
Sp1tUslwzjnunNJ8NIh3bIC3FBt3lAbKSNRh2IkgdY7kekhtShEoYWQC6ttLQTCxqYmqcpykHIzA
NGWFy2PXmCPCm7DLoM8Lzvol/znq0vaAaqd6jcd+6wwqiFy2GINlAsfgrA6y7BbMoRqDtwgTQUA+
F9tGhxTTJl4/Z249Xk+xCHbHee2AkAaVCcAoUA1kAdQ1qiPlnNdQjt7u2vwpMm1Pr647BKps8drq
w1Q//vGZYcAQ+4gKEx6MbDfZitRxMjfITVr614p0rr5BEFWU+HE878II43kDbsilb9GoaeKHaLma
GsErhnc0yLRorRuSGugEXQZ3YkQVBDy2yteqDbju7wBX4Q3+596t7I3QRe5uqqXUCgy1QKWmJVfW
OgGIEUqgiD4+DroTTNXtwggT5HJo0loVps38KPtkTmB3t6+qEWyQvShBFm0Z8wkB0AeMG5VyNc0c
xYFTvyWulIqGIngf6n7PmGdFDrR9ZBoQH6kKFIlkp9kCyfhmF9erLhqu5i8IkqkEc+q0O3B5PCsG
PKsyAtdR1iZPUmwC5pSFKbKod53Qqx3GDSagbuyihtKOlU1gPCyiKiggC+slTf/d3qBBeuwQ9Ne9
dYhXc3TZO6/r6TDpFmeQb6nDuigc6IMKFsQLOQQvzP/dOObjXMx6mOaG9okoW8MpD/NzckLNPDxe
CO9eVVQZWEqUlNEOMBg78mRLYGxAEJDD5obKLqFAT87pOf9c+VWYi0bC/g97lCsQyjAoKzPxGgOC
kplPiGzJufisevUt5oCcDQRs/wYRyfO+v4kJ/zbGeN82KEY1QqELTDb5R8mOXYzHuSgsCV6CnOQL
jxhEanBfok3EdkG7KbNGo2tzX6ufajNI2hwcQF+U9GtpfUtFFC+8HQRPFJ6EmLIHqRhLP422tFKO
EaSCaf/BcFPfUII4XDHXnwczRFUFjsjZQ5hDswOaN5iaYbFgTb9O5aCpmT91t834wVChTSuc9KCl
GeZ7ujDCeOGAgboc1xHoaCNUiNq7Kr7JoMk1NO6ULMjTb0brvh9/Hfs+b2Wo4+HowI75Vvlk1tMk
aSbo7ulDcVXbGcQYpSCdK4F3cC4PADB0BSMYaIJBwOAyViztWkBUaqx8sPX9rg2Qs6WS7VoqyFH7
AXDW40VxItPeGktzIoFFRdP1sfBTe0ycKt0iF3PT7yhMwfFkxcCAB/5hnSK2lHWaoI+IIcj4zqxU
T9JAE0Vy/x2L2Zlh3KJUrQ2MRqCmnJTqLk+0+7SzbMGGcY+H8g9AqJqyndMN3YXyOEM7SCEjCPc3
KWwb2ZMUtXVWLb6RFiLIiHhVCcxgvxqjLrkzpjUTXhAVZNNSyCx97B3KfBmHydPmbk+xK5/+fBwb
AWJnj9nAGi3gKRpgTye/F/vLIhrS535Cu9/PJEaQdWrrPsPvL6Lk3BcnZSBu3KvusRsIt41Ji8yp
jzN9pWZqJ4Niy8vYvO1K6GyA2jCo/4WMJG9lGto0eNSiSvVmTqOQpZyQFYlLOzeebGX3y2Z5dUxO
x0vjeR8agwb4KIBxQF/t0iFqJCnzEoOiVo+UD/nWhlbSQa4Fs7ZT9eM/mWLpagt9K+qybEDhCfX3
rj7XveL0PUBE52M7vN4QKp+0/gqyUERWZk2xbCZ1viB1SW6s59FXAzvQwtWn3O2ST1WW08+bH90p
rnYSlUG4p4bBM3TWdNNS2b4QXoKrupaQrp5xalE7fLctmXL8PwiWyIuyuowRAAuS5qDeYL6riORt
q1CVDuUufugfeogH2W7yBBSkq7s1cJAiJAL31ofehAVcD1RVwP136SiKMkTm1oDZLXpePKpovp26
L3MAMvV7cTGTvzwTivc2JaRkH9XFtOlImlHtG/TuNFr1DV4lAi/hnRQe7ODXt5F/4ll9uZ4qjQxl
mOIKc8yz9cFWejI4rSnnV1qhTEQQ47nrIeiPYwgSVxb7CiEzmOVTHV+ZsRYerurbaV5+HrsE70PW
dyYYj5gW5E9LiS0r5RIUEt0ErijtS9kUKEk0hqCALjLGhN2hMcGBoaElQAXiCuOsTtGpa9JgiyfB
uBr3mHbLYiIvJIOQsFv0/bZEJz3qrhOlcZbYeDrePc6LFC8duIKO1gMAq2zrrhynVrIb1DuGwJ4z
pzPuV80dIdBBBtEAD39Jr7aYfkpcjQA0mphVMxvDl63CyVB/7mrRLJLIDLl0cFNfZrBH4O2hDEuo
5ulzq/SOLLd/PpxDGT5AB4pKMzB/TLBd9EjKImnCp1pLfpzat6m5nSwU/N7zCalUCwNJLOb8mO9V
T7GEPIlKX8HQDNBDq2AdXA/Y/X7m+zHXNt1sG0SjdtY4RmQ4s+rr9fMYBbPx+R3OBiJAFKV0g7bW
Lk/GNit9rVccetzVv7Z4cVcAvWdjfpDi6LbTKoFvcx0B6T9QoDp9aTAfa1oo8qCV6AGQqVf8pCgl
N+rS0u17oogSJepU7DuKSryiVgnhAoN9a2R2ZSS4k1EGeYyeqe4D9Otd1XTtkOZIwuIBN66+mmMf
G6QdjCyJYA5YRukT6P+hVIWhu5vlt7q6f0PyRANV3FyQ8nOgy2bgH3ZesouMFFgejN9Zj9bLEutb
bGjiNL9JUEA7rRZkaPybF1MY9DPDVcWKaaxgH5Kp/DbSmRHIOTogFEEh62VASEgSyt3RV2Nspblr
1DSVZuxo3RWusRhuJ+onvxwK6yPA1AIESLCPb1jjy1zV+rTGerQw+yhBTC/zumvofnnRGZG397Ta
iV0AOgLzF0Wk1l+Ovz7uAe7ts99DtkydGeFRl53rD+0VfQJVvy2wvWFeyIseRBUn3ue3N8fcYCux
1rqfMUtjKFNIKZlNcp/Nq+Ce5HoJuis6HsOmjkDMhHu0N6pyTQD7Uu62n3TWBbhed7YdAnSMeAiJ
bw49HQzeE8R+tgi0DqU1YPoB5hRH+bqB+CMGuQOJAesl/+I1xHNLRC+0dSyIfbyRq47Kzi7kHpuI
OYTYy+emcbdRXgSz0Ly0BoQVmPKHbg0GJpk7JoWUFSQlkaaVxea3o30jG+NVZeuABopIDrgLQnxE
6wjsWG+Ikk3M4Rkg/8XzrvhUag/QCn6Pl2MRQASiO/WG7raqwQBTIO+El0dh+kHzN8BuWq88Vw9o
HASRf2yPv55Xc0xSA4q5qltqELH2+Hyx3HPWGIJAyP2QTKATkEKjqMA+CqYBmHtLRxMs0x/QDnHq
/r5JBQUSrg0L6CFIeVPqeMYDMFzVQuEWu6aD7wIpmTEZbm58f8de7YywqYYBSei1HuHMqVk5eRl/
3DSt8o6N8MMchkrBj4ek6Q3wvt0gN2fQhEYD6XL6QCXeEy93lwQXIxVnE5V6uB/Pzh6zdV01DF1u
0muqk7xZS8/yJp9kOzqtOoZeBIvjZWvGzhi7hbkUD2UFNfkeGjup8/K8J44SVB4N59JfPdBZ4PH6
V3Iu/IVSRAFeplTj6jJ9k/K5AxMKXlqS/SiVEJnaWneRn9pRhMOmv+jNRQlllf81xKTWszUWcW3h
yb11t8pwu+h/FVrmRtU3HRJa6Gkf7ynX9V+tsaWLqLclrY56TIpv0/rLjsgY6m06hUYRF4//zRQT
LEBxoaCzsNa+WZnxT4zgtE8YiiEP09hPgpDOjUu7VTHXYpcMazqXaDXWpfk0buaC15bxnqCxs6Fe
OsSiYKoHatulTwrdX/Lcbe3SyfopPN41vjvQNibQCSBnZnatzGXSzBuujFy/NqFLDS8g5lOlXSty
jNvw87E1vju8WmM2Tt+6cUimhAruGFeQC8M0WdtfRcA7CvyO9ymDeQKsghoUJHHxXu7erMojIpVV
+8bwXSVek9sOQomD+lkhiu7crAWDQigKQv0VutvMFlpxqjRGh5MavlIaaEV2tPPkmiHMPoIQ+h0l
pr01ZgsbXVnNeqQpmfqr11Y3Nvxx/P3nx7S3wfhehNZf2sa4d2WpBQlO7vS57NC6xX8zQz+zXd+g
ThuwB6eoNzbWY2UHExjyUvP+2IbwdJgbRCZQ9K5ivKyKGyVQvTZsB08DOwhOJ7R/5V+OzfEiAwAx
GEoCGh/TCNQvd0uy2hS02QRlmMQyb0C5di4JeAWPbfA+InDRANtJUDl9M5GUzfUybxbuxK47adoH
KyZeW/TBsRF6DbDXxN4Ic03UpgJ2opJOwEHIuwoGvA3/jUgz79rbmbEYF8gKWU5AHln6k517OQFZ
Rmk+l90AKJboiSjYNhb3OEMATCcrquh9szr1RgJz/tyNoocZh/0bFfrX02GL6H2SbX20oIoZ/47B
T+ssgeQkL0rX5JMRe7P3nWbKIg0p0eIYv8sBE7AJ7U6MpHYS+cMyP68iAU6RDSZFGUsQebS6ijR2
xOtvkF08BLwG/z/2PI6w3eUOMq5nDsROjAoHNXizr3rJLzOgmodK7Fg3Skjf1MOz9DHTHFE7QrBA
tkzRZ4kEhIAGWaDuqlS/rPLHeYoEH6/gu2Kxo5q12Cr6vrROQMW38vD/y3fFjkduKbEGacNZZZSE
Wfk+J5mvKycl/nV8WNwtw4PdIpDJoDpfl/FOqxorT+jjVms3ZzO+Ddmtjnm1YyPcoLozwlzmtU1H
7lI4xNgbt3Uzp64+m6JMlRuJ8KwFf7VBCSWYO6+IZ1vFaA0qKtr1IntZ1Hjm+KzYD8dr4ZrRod6A
XAugclYwRlHSrpJjpfbbrXnIpeS6L/pHtB1Pk2W952xA+Y1ZX3R8ZRaQMLTjnKQ0B8pKm84B+P3c
h6R7zyQIikMKQdUZE2JsXC2JpIHTJKtQtEGci63rrZ9vlEENjGZ7V8aAThdlFsMbia1HQbpuyIwZ
eITBDA3jeixGxxJlDDxvo0NPdLYPpQeW6aPM4hxDy3Xtb5i5A6PUGQ/707ETcJ/ROxssx62kStGy
Aur3AqA1ZWCsDU+61W8nX/UbQMiMTvAJ8b5TCuzDxBic4c08iLKgr1x0aJPPcoIYqsfpVb9uq2uu
whoBL/Xem2JCAgjgoZ4rZbVP7BzwO1DtfiZKFj+2ciuBnG8qpudNGa0fx1vKi6t7q0yMqAZrIPPL
7OJVfMqvaL6iALApyr656SRVW5Jt1EP1N0i5TZ0qadAQi6ZADcoXnamfbQ26IPlUuCJVD+5Waii7
6hotwrK5BHCSWi9XYCzX18zP5DmMzcYFnNxfLMnfDJF2He8tCCwClRkGcuUNacOS5SA6tCCfrtef
t+gO+AdXzU+N/jHVfrWFoLbM/cwAuoZLmgAksNEpMkkRof0GuFQ+BbMeX5dE1Mnhbt/OBBPSqw0V
dNNuMZcknxb5xxDVjm56q/wjAa3Bsftxvy8EJEqiBw49FvKzotRWjqRCblTnZ3MeH5Zt9e3I+nps
hnd7oFD5jxlmRRv0GLV+rtGvLIJNv9UgFN5g0s8WCeOKlkMPb/eM0bZpXNIOcTYrLUhpQkmuym8j
ZT3/t+UwoWIGc30NIQmUxiFKVdVet+SOXZzHzgiODXE9ASHOQrUfsgdsOcBchwkQf1T6yynXP+G/
4geARNvjENvxQ6rN3ccuT4bfx0a5nxOoNCAkixnTN0PBSR53WVugtEwaJUj0LYKAwvIlzht3INXg
EQka23ki2FLuyWEexEZPzwQhHI2Tu5OLaXVeM0bwR+Gdm+XqQ621bqvpfw60xtTJP2ZMcmkmigxM
vqZq6ptSCeQAGicmxoU6URmHf1Hu7DAeMtgAic52jwsfbwHip3762IDly3CMANoNoQgmKrTHXCPj
koHqWsF7dPs5+yaIZHI3Oi1Xs4eM0Le9VpAICE7LpH67O61qXqVyUa0KXYHCm0f7oSxWV+sX/9gT
RWaop+7MSNqWZhPBLlbyRw2AlSn6YMais+J+Y7ujYjwvqlYjT+uoAnsZmjUlFBmJ4ljRty36hYFN
73hF/HvY1iGChqYvJlyZg4IAxVRapZUCP7x4st+7y8n0Qe6Nscn5pAo+Ku6XvDPG7B/0zgdQ9iFO
bZvhg1vbh/bRLRRlXbI04dSlXmX9OYEkotXOJLObM1mGUumAKDCs5Tzma9Dk1lVrbZ+P95F7C7+a
ecMuQJux2gDeh6xOvAyw3qWq3xEq0PSisQjTk+gcXTqfqqQxsVt8Un2t+pLVY0QzCsF1IfAI3krQ
xqOjDGhC6iazYdMMdgtFa1EV235Wmy+1z3++U6BTpwNJeCRCfehyGVu6jlufA/fVZwt6kXnsLJsu
+oa4iwAeAWM1gF4gLbo0kg/qAD0wPKdBCOeujf4ArPen43XQfWALe5SKiFIJGCrmni5NzHJhLVGN
gr/WYiaptIrRn+bk0UDh0gMVj3rV1q0K8WBUfUlWiLh2eJHIRq8VMHlMBqPpcGk91Qs9mjaA5KPm
wwqu3XkKk0SEFhAZYWLDlqar2cvgo5mShyo9l2PYCPmWaFGf2Ubk5QCPQIQCnPRsgaUhKQFVMl6J
2j3UQsL4yvI6Pzkt4IV5B1ZFk0HNSNMXvHvZIbU4mdp6saMcVBbLE54eLqgT7oe1Xtxjz+A434Ud
ZtuWKkdGoQEPmBegzFA6R0E99tgE/RVvdg0AH2DAXuaOGOdrzDWbVgkmbONxHn4UZgpu3C8kExT9
OVcRxs8xhAvOKJQ+TOZbbZM6rvoCZubkNhmJE6c/5eiZrJmTxSKwP3dJtBwBeJ+FpxMT3voc0Ly2
SJGSj5+0+JNmRWG5oWC+jt7x3vFyE7SywNGt0iG4NzrtVd5IVtcCCN/FPpX4poqSle5En0gAojZo
LItq2dylQccSKFcDW8kW9zCGW7bFhgS2VKSwkSRH7TcUs/PmWq6jdzw58CHRCT8sEEGW6aI1w9gs
StTkGJHR/Qb9mpVYIAGWBB7IdXLwfFEtcROKeIyZTYIMyNjjXlUksPdZhvSACV3/+KQ48QdLwQQh
ZWMGUJjx8iUyc3WO8RiEvi7q5Y4cAXkjuI5ENpjrTs/GPu1j4OXksp4AE87iG6WbR78qm0QwxCow
xc5D4hqK11qhW4b5bwTEazNZ/GhtH453jXcytPSKGT4CqnGWErWu7RWNugVvzgR86nmYVaLRB95C
9haYsJC3VbsqIxpnVhyB3wZaX+Uyfe5nUUeYbwdFSiofqIK57vKS03EkJM1W5KbbrbLdSOVvczof
bxZ1ITaQUjju/zPB9pz1UcFrtsMcjjWD+9RYXQJpp3W51qWvVo+rPf7ziQdKAfOPPSbKbVVnQU4M
L4gJX008ua1QBJgb3qBCAH4w6L6SN23NZMN9K/dK6rdg6Hmgo2WJF6no1dYTyLGr51h4sXI9DlD+
F+lXuBxzTqUEgGOLw/K7BRQffVyM59jqRUNsXG94tcJW/OcyIY0aITFtaj0EPuSJZHPhpHMh4vqm
f+4bn4B6OtX6xAwsG65tfZbTkRrSyl+WfNt1htP0AwXtgsSpGL9VGHJ8hxfuLNILZPeunOJ+kroK
n2xt9K4Sl98lqb2T7K9El7w61b/YiSrIXrlHhvoXqnrwRgxvXlqsaikf4kRHzSsq7jtp9hRj+vP3
iqbgzsNMOzr4IPu+NEG0om/SGhWUaP0ml3lQ4ctqptk/3jqeVwA2qxrweIypsHCybAPjW5FhIdb0
A7U1i/wV1YMgoeMFCaSnFOqHYU1U2i9XspbblMfLVPgyuVLa0FGXB327RWJfxSLyBd65qBTpB3C/
helQ+vOdJ0hVWVR9i8JklENWC8q2Th9BNvTP9wzbgmoa2k06xmkvjWRLZY5NY6d+RK5M+3MtG64G
DepjI7xN2xthSjJZAWKhdMNK5qQ/txipHs3ypHdOqq+ACCVAanaCSjj9s9nvdm+RSRfWVkpSTUIG
WVbt50Q2T53ZfNS3/rZGMU+whbzMeG+Lce65I9Fs0rGOwiiCvEh/ZPIKdgk8YKyfELoTILq4XvF6
YGxDvejzuEmjtPIxLuMiwTyVRFTAEGwe20+PynmRU4myrtmai8x0XUJpXlwoeQl2jsd6hVrIP97H
vviKvkzzeC0qX6rvIf9nq98RHCw9GLMwQbStc2fU5vDYGbmrw/Q9HQq1QcPAOCN4kRs665P4m94G
BviAtg00pFv9KzLK87Ep3u2hvppiwWpNbKylNWa4PZLOkW3kLpmXaad0+9TkQdc8KKmI/Yr7pe0s
MrG8KdIIdEpIYWM1+bBaK2DP9td+W67XsQrr1v7WZ6bgU+Mf4s4mk8d06lgMtR3D/8/TmQ6vg9Qd
1GXQpzj9t+1UL2NVbZpS1ksGEqbmLjHvjeRU5FddZju1jRgyWU6x/bkyAuSTd2tjYnC/6mnXZ+io
6fmznD8VvQgtx7uz9gboz3dBPjbKzkBkxDC2FNRF2ORf7fLH8bZxI8ZuDUyIT7QZEHGgyUBB8yEF
G1oueMtw49/u9zMflLUWcduqcQEqosfegqan8qmCKIIZFs0mCBiipTBhXerztNk0lG3KdXSq7Oss
ZIOkzvrm4tgthgnmENMiEDHGJ/s3ZwqUZGaQQW4upaFXvonkQwTrYWcWsrVMZruBR4PBOLTL6BQP
+a//dPrsq6bJJ7WNbXhwZkH0x2oDedIEYY77zEABRSMKOgcoDjEeBunK2ganbumPjZucIZANrnRo
uOamr4YkGMLEeA9dOqrfBNU78HEgL2e+mx6qSctQYEKGznypYD2ag+T0LqbgCzPMytZoq0Hdirs9
y5zVWpxlvZqzr+84IUClKHeOhkcGA2nWJmlaUKRExj+n3kL0j3O5PR6b4N152Cf00VHkwrXHePU2
kGJOdKgVS2BayM5aooJg7bEn34/N8ILZqxmV1Rzo1Gi0ygSzFEbrtFbiyer3dhRFTO5aLDQeQIWh
YEScflO7iDmlkEfsLFSC+ikK8nK9Lkgc5GkZWKUpSBW468HLGRAjvIt0tiG2DpqkqkOb+lluOUMB
MfP6Vzf+uZw5CpBoZUMOBePubyqrsW1Nvbpi1xStC82U5G4eJ9AqmkVvF+53qqNrBJ5j0GOi6nm5
daqST/XS4W3Z+6io+kkguegX9J7iUhznfF3MgnjN20CUnbAy1POBk2P8DgLq1mqPNRyiHyhW243z
IAci7NjteEnPzorBfEC2kuCVniDpsdaTpX2oiytD+tXohYf5ZzCzCJyC1yYFMRK8DLqi1AWZRVUU
+0hoKWoIKKN97ue38sfOh7pZEHvKt+O18S7XnTEWSwIB9biASlblF2uAypqjjJJT6V+m+OegCdAx
vMuIuvmLhinVOLj0jr7VC23I0CjTa+XXTCL7RFlg3vF82RlhwUu1YtTDSjuXJPpSSV5Xi8YZuaug
zk25Pm18uZerGElrW0WJVfRT5/ZK8mnqzS/HZ8L16p0J+vNdBNIgsAiRNBQKzWYMt9xSnSFdwyxe
RBUAHoc82q6vi2Gun7o2ytZscMslqkvbE3VofkjtFyKj7Fk07/5/WANhPUaPUQpiocKLSsDB373k
PlaIXkjQ1sHk/p37LErwjk0E1OJF0ZbWhS43USpt1KyzFKVJPZiy1kl0p20EB8W7KjDh948N5qDs
xe62rphSP7HvOvOvOSmhK/9hE3XguN/ozgxzSvHWSj2q09D3SYdvmVV+zsvoGkAWL5br1TFakeKJ
yB79+c7/xqyv57kEB8pkTNBxKb0hk0G8ndyh/g59i1awi3y/2K2PybqTuaikOsU3O7soekGHMP5L
vad5XeyVIlvcWL6zxQShtSutXpvxbcnP7e9E93XgFNBTcPXn0YucnDjGzfJCGAFBo/DYI/neAkIo
qnusoIJ9ua2GNs1pNGH+qsYUdPWjW3+oKggARB1A/gpfzTABCjLRVdaZSMjtYXWrpj+tpDl11gR+
LcNZ1OpEFNU7Xhn/yrJebTIfAmYsADHe6GDo6NDRHgm38ezkLk2a9dhFzUVQ8aPHxD6jwOkFLT4g
t2yLnYExwYUBLiC8COQrNRgByRiD/kxOoiPjZzQvMh6UawDZ4OWZaZkSRWTDXWzcj5uLMmmwnVJ3
oWzLxMu9yhWBp+m39XZhdELqb4PM6VmTZo9501T+ZD2o5v0AMF9EvKF7jvrf7zk08GoB0oBGuM6y
Ii8lUPrAG+DQ7qxQD5RT8UNzFHc8Q29IyNBC/252XRjdpUQ3yAtRF7vcyFhaTLnucW3O0eK0G7TX
mkLwffGuzb0JxgmNKZ3sDjgnX1J+wzHM76i9HW8ZdxH461+EZ8HhxVhA1d5W+wwX2AbWHOgSnOw4
DY5NcBdBAYLAcsoA7DEOp6eRlRUZWuqdDoXZ+WuUhGUv4oTgrmNnhDmMATcjhO1RFEqVb5X80CyC
dxr392Ng5EVakrxRPckXa1CLssh9KI55Vh9/HFNVwGXKMwF2LryZEAKAg2bieD9hPrKbjcRXF+uk
dIa3Sfo7/Glngk2NO13bhsEocR3FtUvq56kNCvCt//l5AxWjUlwo1eFkjiKeY7XbVB2ktvkDmj9A
PN8khYh4n7tZOyOM3xaZNRRkhFR3Y9eunE0f5E5EZcG73FDKxCAfaExoWL78vlGEtvMCIw1AkOD9
tcjZndRFt1uT47oR7Rk3Ku+NMQlDvVRF2UUb1hP7Vqj5Mebezhowwp4cVH46QANalLzytnBvkvG3
JbXktdu0DCND5cduhHRxIhq65JtAAxM3DdhN2PwAVEjQdOjpu69e3UgvAm0zT8fexjUBviUDbBUQ
k2CvzTwfJHuJsYpxIm42xSc5JYIYyQtgaGdDmRv9D1rbvnQEPeu2eF1BQT0m21XZqZ8yKwpSYxN8
/yIz1B93OWpfjW1W0eZltgZZF1bLgyVC1HM3C/A4jPQC8IQ849KEvKT5Mmp1DprpxIfk6tUUF4Jo
zzdBoYUo0CBaMpUFuW37KTcSPCbb4VvRZRu42FIR8z3fCC0laJT9hdUV7DOo1Bq0V1lvQzjF7eOa
pvfHfsU7DRRgEI+RthC88C63ymgqIIYM5H952023dtTELgaQoOndTYNgy3gfv44ZQUQaIJCA5mK+
RDPqYiJnOTDhKDJVQRLMgxdNyMlWrw7sj2USiAgCOBn13qLFnJKlDMoW6cCPyWBv91MzgbKlHMtu
nwybD3WM6CreoswbezL9PN5X3tMIpjGqSFkVMV7MLFZdyLbNlPKtk3JPsueT3SfeAp1LYtVXSCE8
lG5crZFPHcEgTKw9CezTg2PStr19do7Mzi27Izbsg/7qrHjdp8jrTGcMpLAL1VlYdf8/Dvef9bII
sz6u4ijXQFE4FChIgDUw6DMPaJxgcNdr4siOEBxId/BohYzrFrM56wR6NHhJpCBN6JEC4wUK4e0z
Ogygb7FpgcIlTpE7uuTomRCeyPk8L7aYCTOTnepNg3/RxAURsZZfV13++T8eI/0bdtGS5GqdpQSo
utmd/b+Z9qxzH4CMMShuRTNNNPQe7ShzA0wqCGN6KFP6g10nfrXqnafPGnE3ufzaDIXmHi+OE3su
9o/+Obu1tbU0S0oH+g5DHb8qUfUJYtmxM0yToA0pOicmw1kwxpskNvBo43hX9leYX3COF0J/AbNv
gGNjWlgDjlMFjvlyIUZNtEjrUIxb5ut2Ai0niZ20DhoSYnzHO7bFa6obGN2leAXccITVfx0KC5e4
RUWOQ9C/h9YZ2heudCXucHG84cIQ43odZC80yQTLBZEytzC0U6L3rhmDjWKRHo4XxTkhqo6O8Sng
9JHuMifUlxisBGql9ivyc7KHG70WjbLxjmhvgU08Ma9XoPQAH8i222JJvC0v/lLV6dSV/TmTiz93
OfA7YbiSKqLQUfVLj/gf0q6rR3KcSf4iATKUe5Ur19V+umfmRRi38t7r11+w725bxeYVb/rDGuxi
AGWRTCbJzMiIJR+jKbfRcj5Vo2e205EQERaHs3suTDCbVRvWfh4J2pUbVa93w7Lmbi+ZK4ocmeiy
w8sSwRYyABALAeaYPUziGelfqQzBEOzVN6pLQMNeuNYzFQwpnkSpG/7A3o0xSJW+hFj4qIOOOAFm
GAkQx2hjTwdi5brPicwwx4cVZaU0GIiszTS1jtpl5qHN0kPfm5Ngy/I2Eh5YEHo30CQKGZRLZyhW
o1rKGDs2ql+aya/kUyHf2tLu+ni4VmgzNG2NAF8Q43JVq5UASOM00rU/4Xhas8ZZIYxKTEGwe+u9
uoh2IAUF8wSglKA2wH8xm3XVwrpvVTnxSWvedqR1gVffjc3irVbnrEv+Az0Lh6T9EbW6R5LJqxd1
v4zpbdFPgkfRhyVkfgmzqZuxtsFohneXLh0L9dRXf8ZCEJlEJphrHJT78rztMNhRvte1g0ICw/rb
K/jlKFioh4oOBjUeYKIbUMOJmsxRgCmo1Vzw8PooqkANoSEbknCU34UwCzcrXVkk6ZxiF8uu6lLp
EFx+kz29NJHfELMHaW/6YB7ymV6YRKzL3JncWGcWqyBASw8tFiuUXhf9fgyfMtFMfryE0hEaBgDZ
SFTKIM1kdlo9SaC5w1TKu/lrdavt6W1w+AppFB9iKWfRkN74Si+3AgpiSMMi6wZtHhDHXNrLS8MO
26mfvPggu+bX9r5+jl3tVO1wp/klQdR58iK3uVm8HEJY4xfTExV8PhycWEedNl6hlI4biMaEFpLl
o6Sl4eRlihkH85qRfRdXf93tCSvIz1KFLwN/sZXTKbLbMsva2VsMcm+Rda+mIqgsXRl2JrcmqPds
7oLm2C9xq0ItesI1M9XCU7SmB7MID1JpPC6q6aWtLjgAeHO3NcnMnb2YeduS0fTQZr0nw3hjj5Eg
Jn/0eTpxNGfztt9YCdBw0SU7XuLJG6NbE+SiHXkpW5Fu3cfT+W153q0wA2lGjbSdrqJtfle9mCgH
jE7vVAmouyhvtKiAIxoTE0VCtaqqZIFsoW3/qOpAr17WWnB7emue+OgN7yNi9vEQV5Jt5CjVdItD
kRTtXXgYHfUufu19aVcE3U/pXjQu+ruv2WQi/WLUitbLDWwqxCHzj0i/BTzSJebjKs2CM5Q7h2gq
JOgyRbRi4UNg168gn4htK3e/xrzBY6Fy1Lr9lBVoUtEeRhuZycs9NadRadVZPXll8kjGZyv6sYy/
r186+AP51wQbANUyHrJELU2vCycnrxVPRt1gikV3NU5gpxP1bod5YSGTQYFd0ezp8AdQjMZgnLcf
dX/wIhTXnSQQkQGJBsbepspWj5tqmL0sfyHlczQHCaAI1ydPOCr6IzZBD92rKCfp5eRN7uj1z2gE
3//q/dnX3JYKeR3+Q3NMnAg7vQr1Nje96QGJN2TgMIfu/JiDYL5H4VCUeH/Dy3/YUZtFYyJFX0Rd
o6W16c2BcSw9HYywPzSQzEeNE/mmXx36W1wezWPiiSrpH7NvNCRuTDMBZJRAx6dl+exBNPumDApU
mSegBOAp3rAXTCt9j3wYJgrM+BvIGCApL1cxX1BN6wt78giUqsJjt0MSw3qyj0h87UU3Drplr9li
PCbNuxkMpAiMC4i30Pd8mlA9Fz/9ud6/GRLjKWUu1wkq9SiVp6/y6kRfZPJHMGt8E7SqDIgPrmxM
alaygdHNNdwp1F28G3zpKxWRKNz8FRrPLgk6CGCJJo/zcoFXAHqAixqK5gA7Xq5UolWJvI5YqYWG
kcVXPG0v+XYHhhv7YbrJ/SgQSVXQT35YsI1JJganKBPWRpjgVBkQHbu2KREm1dSBqkB8nKNBc6QF
5SNnNtrw6foUC0yzrZBkDLtonrDd2/V+nCOH9kOYyrMc366Z5LTC7U6d4sNQ0UtqAOat4s7EOI1e
lJWS9hMefIOrfyVQFV1LPDFiz3Sj58XrXbt1sq+Sp4viGncDAh39BieBHA+zAVMjipQRGB0vgm2k
nlFa9Hrdse5kr991n9ruG2vMFjQrpcpsMkyIaouP0syuTlHCQKLZW/Z4DF9fQ+6lZGOMmVMNwFyl
VCaceQbYu9skCEOs402ol44uukfSafqwfgCVEHQVqpTQ4XJ3GGkKpJpcTV7R9DfKgKkLE8FwuJt+
Y4LZgESftUI16HCgTa1NMbAkv+Ve0D0tMsJsOX0doJ47YculcuWpEMYsT2txf31deHsLXGkgOYOa
LeRamPvIoEhzmSTZRHOhwPHdN9Le1L7GuuXE83kd/jpDAPD3xhrjclFjhto61rM3N+exgITu4yCC
THDvIlsbrKeVRaxJ2Tx6Y2B+VSAGAw7gx1fjTtqpe+OxE6wR7xwzwZBJm9x1SkRx6WtrT1Tw8uLm
kx7oOfbfKDDxOcbbPib6cWlFGwQ8bM855A6Lsc0UXK6kH0p6jMd7XR2ddqxdRfuMR7ybYhH0WdfK
WjfooxcWEdpWj+gWcvve7ebbcX021877hANuzDEukXd5sw5WjFcYGOeG9FdjH9v1bix/zcUdkUUc
P7zQsJlHnXGOVqq1Ls+UyTPGH0Cy2kRwVPG27Pb7TOhR1CSPuk7Dmdz0qkMi8lQUdC9ZmYjKTGSJ
iUCxbYaFPC4Icmt6NEL0OLTzTrZEOK2PClnIsOEyqFsUC4bjkAlCWZhMpEARANtpBKySptjyn5Jf
4jiEs0OeDkUbikOszyEo/SSnEmywjyuGTLMCYkKokwIpaNIzc/O0yKARLGvDAtmYJnFKCPpkf413
wwi3FpjcVy/rBRLzq+GBLdrJ0zul/GPZ3657+cfVovly8IZSJVao7DGXxI62yIbhik2F52VTJK5a
yE5q/m17Ax3JxgozVyXYZ2ODPsPq7itYdJ1WEt0ZuKuxscDMFc69GJRfyG6lg/sm7IWHV7Hr9+Xe
PoNEL4hKRwRH5U4dGLZphAXKjq1AIRihrWuSR6+cT016uyyBKiKVpbv+8sKAeduYoD9h42OdVteg
1WxBCyGt+6G+0eLM09C2Yc2/r7vBx5onXSEQHbzF8Y/655kSaepodkgF3cmoPin76Iu+S9HVJ3oj
fzwwYAj3LQocQv5YZlzBGpsIrDUIRGQdHHt6KcLfTYgCK3JqGOf1UYlsMU4Bouu4kAx99kJyIrNb
ofVuqM+q7o/RJ2o2l+Ni7itJVSuzCREnTz7SvqT4SXLXR3D6O29v4jvjVn28PjhOavzSIt0SG+eQ
bGXIpQQzScE+zQNFaPSHzAfkz5eQdEgOS0Dzk5LX35IYz/LcJSIGoo+XNPwEG0gjBRTSoChjFtMk
U5GlDX7CaA6Dl+cEBOPmGbHGBxNtUNdF4tlCLDPnkXlplVnWqGl7KY+KEQ9b2V29Ek0K9q3p5470
QHvpyp3+fH2quTt9M0xmbfMMPB2QqJm8rnvMW99Mj6B8/M9MMItZWyHghnaG1F56hOJtU9xF+qdi
pA2yNYCfkEVhuzdNM5W7Xu5Hr/WyWyVx5kN01H1yFz1PeDtWd5EnidLM1AE+BLCNSeZaUzW9KSez
OeAWmj3WyBKtOxv8BEDRC6XVOMkw6hbvw2OuOI0CUQi1xA6MXqSnt86Hs3bWHqJj4fYO7WABRuon
mGJFY6RL83GMCCaagi4IS2aCtGKjHxGUF6Nn6A6edbRHZ8bTvN/XEMzU3SxFa6Iw0UJd7ppRZmLj
olaz0MDEkp2WAJaVB+1+yl2cFKjD0b0uVDcSDZOZ3tyculUujcHLpCfZ+qKLOrk4JQlk0ZE6ghIQ
YL4fhApys+wWW3nLV7WHDhIzZdAqbub2Pu2RJa/xn+RJVJL4P4zi9gbOXeTw2TqBVLSZHoMeHA7a
/aCpxX6fVU69X9CdI+9Dv/XKnfGJ2xDUQAE5BfE5mPCZtbO0qYqUWhu8xhoOca7sE3QfXQ8nnMcm
JnNjg1mtqVX6YY07ZGxukz2giZODJFz8Ej9qfnm2HpfHRBaZ5F1WtiaZi38+oOdAbhb0OBU7c7zV
oVGW//z1q1UflHq32G6Kh0fd35hK8GNJskMs0m7hVN8xZnoMASeGvkNWuUNdND0OiTQg2a8e386F
XbuH2GGQucQpHTDNuOApcKc9JNr8z8w33tlYTtrr9XZYbw5jpdOSNtcJTsJfxkN1C+3te+27+d1+
MIIaGbJZ8Bbm3tcosyTg8JDmAgvD5eFfWJCNiWKcgZ08hs+VPuaoR+b2o0way01N0GNBq7vYAVtd
OWlVlq4O7g7BivOORaQikZtBThIdZ4yPFdq4LkQZ8aZcvvfZs9JqYIIRuhU9zdlIt7HC8ihO9tQS
KGWObyWc1VOc7DvVaJUDzc+eRJlOXpDbGmOO4QyRHGnXHOFgvG8hHPHXpCO4Zm+/z5wVQzbJ7Wr0
uJFO+0I6pJKoBVuwJoSJLeCTS2ZZnmZPQRgzzXPTAqQESojr7s7b6tthsCuvGvFCjGbwrOHGeOms
XfE8ikrU3JEAZYImbODmIY9z6eGSNOlWq+ajN5hoCX1sop2U/7w+DJEJZhiq2ZRKuViDZ/egFsl8
vYhdO3y8boTrUptxMGHRqhvblocVN7v1buju0vwTpwnKtkC/AfqmAN95OU9WYTdqpGaDZyTErTMS
xPZf9/ZRr92YYO6/ct0X6NOaBg/VpJ2VtoFZt7vrs8SBWCCYAeIjIyQhpLHZvZCQasnMkF5orCNx
tT291Mt3zSH38awQvd3pyrJBBdOFl7uGciKsXk7aQiYDTRhIF9TJlyJ/kSU0lCbgXHMHRURtyjcF
DnQ0L1n0n0tTIyQUzWwosSNDzcnL7LCU7lj0nmnHfiFkdeN5G/K9UHtCV46CBsBLa4u81ouRVwMe
heS4+J3TuBmEmFa3xfU3PaL5y72+cPTnf5jJjUFmeOhtSRMJoj7QofkG6tFe6R2V3Bgp8LJBJEyT
8nYsno8KFM0UGwLujLNn9AYa9d3g9SsJtPE2zfp9JwS5iawwp0AKWfCl02LEhT26zXaG2zWOBQII
3U9vrSALwHkTxAIqN/7CvY+M/qbNBQJKYKYVrzHSicsDVIVHkcKJ6PtMOI2MElwtdoMEj3WUpZ2F
0tB1R+BeObFzIYCEAiUugownJFZkpYmZIA9wUNEOXs1O4SYoTFLPi/0QWSv/ukXukNAApIByFJBL
tsANxvrQyPp0QDn0OMxHa/xEZMXn//0+42yQTyzTQcL30/A8LV+bVfBy5LoZYgKCgqxD4p6ZsDzS
86TPFt2bZxk9+mgfO2aGlrqLqhkCU9yciSWDIhy9C3jtsHfjQdIAumpHHbcomjOBElxgRg5UK6ID
7Qstd1PljfVnXGJjle3ha825NadQnYHepPIzICjsnCn1KWqT2tQAdp9ENnnxdmuTWbWM2Gk0LHLv
9V+nl/Jm8dFdc1BO7b5RvIE+jw/UIeWfQv5H7gbYWlYvt3ALTpV5qU1IIU3KvkvUM5mW76TrHZCw
ntp27R0piR6hD3VUmzyQE+JEw/QEeQdBSOb51fZ3MMd1P2RSbo1Ya1P5002HVkNGf/16fe/xboDo
xwFUFbobEEBgbHSFXNW9GSKNa0z3cg3Yz6T8tOYsKCpJsM25w8F5puM0o+0rzFkdj6Dqy5fO8GLz
n8J+HNXvev74idEAdwvwNvqLPtRywCg1g5sWKUzwyfhEAqphbnNHJsvRGkRMYNzhEIAFVcRIWsK6
9JKq0KQc64+Ki94BGQN8gwpqSMHycI3gZUYF1/EvFplSlVoREYJzEs3gv9PWOC1VtyNL/vSJeYME
Dt67b02YzNKAsTFTQmWePeSA8f4c3BZNoAUwGjO4za6b4gV74Cz/NcVs66SpSlLbSNSE9Usv/5BF
fYD87wMnZWEstPniclnMybQKbTZHL26/Ntlta35iRdC4blEiDLA+qMyyT+OkVU0pIwINx2g8JFB0
rATtB7whANWk2yj7y6hMMiYAUq/hTziAK8NypfJnOT5fXwPeJR1PAVQ8IfYJwmqWy7Cr56xWFiB4
aUMoOjZeS9Oxv9M7+rSHWJr4AKEhk7ldbgzaLKthtU6gK68B41V3FHdU7Xqn9e0dJKfBLyPCNHLm
D2KHwOYo0CMB0p+pKGstKRpCHwUhLsrTIfpEjh9M4nSvIN2InnZmfUZFXkO7Rku2pi3/1MNTkUS/
21kEuucd9VT0Eog/A94GXMulJ1vIw2jF2OFsHbu73Ma7OR6dJsmdWdJOkN75g55oJwWKLI2gvZOa
QTqPX0p9OYV4Bgkchjel0JKh+jhIjCE3f/lbVr2bFbuuoHbnlgdanYIWRr/XvyOn66NL+t6+FyVX
OZEPzVk6nsMQt0JhlrGoLX1eWOrSeUbcnZo1gkRBD9GcbH99ZLyBQQkDq4kGRPybOf/Q6B7PZCGd
l5ivQ7dvw5fr3+duNQsMTrjYIiutsYqEamGgl76ZQRB5R1mjwBfzlO2IM3ntI9D5f49lIFtjzGgk
PTHqTAZLiDUd4iHI5J/XR8NdlM1g6GxuHjeapI3NJE0dsN5/8vFUG5HfDyLH5xlBhAUYBA4A3B5j
hHTQB1dsBKfJuE2Kb5rlj/Y/18fBW3VEWIKmFpwUyL1ejkO2BiJXMWBiITQ96htp3V3/PncIm+8z
EUJNlNKeixG5gsSXyl9Zf1o0wTuTawLq5hQYJkM1iP75ZinaqRt62x50L5SPuer2zc+6F/BM0i3G
Bm18HqLjtBsOwe7SBMTKzFWJaRIVuWgj/C3V+wavKL0T4SnpdHw0BPANei9wM2DxlKWuzVUdoeKQ
mP0j6Mldo5+cdWp3Uhvtkr48aZHpXl8hXuIdqhC4uOmoMIDMh/GyvJabyVRHiJEinnXnfl/cADDq
yHtRIONGgK0lZqX0cRnrfKb+7FoPE+r6yTF+NXeyR07/D+Q2d9E246J/vvGLVLe6BgyUM/Jvi2+e
cLF3UYPzbVzpXBt1dRy50A2ZhCQTnOca5tOwaO5PwfZlQo/ShF0KzFjvLWvkdfk9GZ/6+VxYX2ZR
X7/IErNyKLGHSL+vvZfb5w5kiuScLfcLlA9KwWObGyXg+7h+A+FC3lonNlOZKHEcIWU6eG2/J/bZ
CgXRmruFN9+nl6bN99saYJ1VQ8a3Cm9z67mNz5KoKZdXF8UbRcN1BfkCMGAzkS6EDs6QabRb0EWN
6QftR692kI8F13d+q7nKH8kTyVvzHf7dJsslkxmSba2yCq6qnbUD1W4Q3uN+2fqTp/nLvhdpHnI9
fmOOCVM2qDwbYGcnz2we8vAZMpWOkiG9/XA9YnwE4iLBvDHDrBZkhZtUVqvZK3pITSkv9rq6o/UE
Bm8/qfcQZWmhYHvdJN9BkLcCSTIQhKwqpTYT0AnXiBw2vNt8lrJ9tApOdN5iUaZOnIIQvwQ9EzOs
dNLsEO2cs0eVjBVPQSMwYu5BDdR95KmP1wfEc8cLa0yUqOYhMwAkod1psps8yi/kD0U5gdrILyOn
eW6B+xH1IXC28YVNJl7kDWnLKkXVo27OWfwi639/EgPuQJnH8SJADGQOe6WXU72zkajSy8iVrZul
OutEAO/kON8bpRlVBwS3KnsnAicfMhkmpLOX9oVAwr1uDGdEVaX/M4XP61w7ZiZImnJ2FfAb4Lqn
b0T0qDCjGvO0z3JAfj0UXtxCA1VLP/krSDTykfx9HHzDG6A7QAdJPEtAqmuJrtYZSkbpkrlqFnlo
8Onj39ddj7OXdOwg4NsAboclxgs6UklpPOHRZiooDk6/ku5rawkODN6lAhaAZIaQA65lbCZbG7sp
zzsVXe7hD5Al9xbgykVgWy+t8k01H2L1eQz/XB8XL1sJLXekbSA+BZi7zmzgyjAiKHm0PXKzSqBC
nk577COHspzSaBuf109MJDpfcJiAtUU1WcSCWRNlBc1J761x+7NRodU7at9VAPivj4vnf1szzLAa
cJFJcohTvgyPrXpvmQfNeEjkv1Y2JgSh9X00TEDqVejgGVPWA8MzeXob+qQWjYT3kAdnHFwcJDc6
MVhWk7kcKt2Iw87T7koobTQ7NO9VHiUjCh3NT4+5a4hEXrieCCkEgLUBO9awiy/vFohT9myAZsSb
o+klDyNfmbRXq86DYhm/qDb0K4bMkdFoV5ui+xndScxtHpgdKnYNZDDa25jzuG0jKcsXxPhiioJS
7fwkJcF15+Bt5q0Jxjm6ZkpBtFAsXpwFPUouA3hN/v4Jh1HQJyhCBsgLmZQoVIqqybJmG+X4Q6q6
xnJPGoEJ7talpBQKgJzI7rKL1E9zhFaOfPGa2KV7t36K/AY8I66MXtXeBbtI/OUTEwdoo0ZpZakU
7KVbTDm4kLM2Wjyrx40M0hWAbHciASDu6myMMPm3HMpqtWVKyCYbhdvag9MZhtNUh+tD4brZuxW2
nNB1irkYFYaiVPJZLTs3nEUEnDwTFN9uWYjlOmBal7OFtuhkQkcZ3lLmaU33w2eGgDIFjjxcLVHq
Z3xskAZZrlrwAOTtndY/2qIHPPdyhwoF0tVgEEdxh7n9W5rUr9YEBgpaLQSPjZs9WN7oLkETlF9E
WAzeHWVrjPEtI01AipICE5UW6yFq853aAsDa9L7Zhp4+m0Evd35rq4JYwF2kzRgZb6vzbsiWKbG9
1ryz0/3afb/uZ7wGJcB+/51EtrXGDkull2pM4vKg3XWg3fMAa3VAQuRQZoAKyNYmd7vKGW5GX/bE
nRa87UQZzNHNYZkoatGTcvNMzKN4nrWltL1auoulUxKezVh0DIpsMI4S2d1IuqmzPR2MponW7SVN
D8zwE72TBPHufSyMj8RaCzxbmNveau6M3XhIg/GUIeLdqLYDuhI0Oaz315ePG2S3Jhn/MFSp7Uar
tT35wfgeQpNj3mu3u9l0lSO9IDWiDhLBVLKvX1nPGnAOYrlsyFKHxk1dPWnNJ16G23lkz1hp1rQ8
1mvbKyzlWNRKgJ6Nn2LxJn4AeV8vlrVECheA4m2sl+5MKMBTNLfpEyqeEiSB9vcR3ZDRBWhDnQFl
hrcfs3F0qZszUG9jUKF+kuPMyUXJeOpdzM3kwgB72TOqtFpG7GRT9xvtVm5+abnilsY3LTzivuRc
9zyOI1xYY06PRFkrs8xS20vXp2g+LtU3Q6S2zrvmXdigv2EzZcgbgO1lRvAz7S9kec6mY9QEan+O
pB+6nHprfT8OgueuaBKZcKTUJIrbECZxbDpV87xON+l6l2iH1XbzSVAKFc0hE5fQaS+jDIYVs9cY
Fd1oX/SqL4EX+PpS8XpO8O7EEwpFIKjhsSe93qy2lC846VuQXYCiPtyBl9fLXMVEZkLxMy8KVj8F
68Uoiry8+ARGT3BGAumHxzZ70WxWeVYLzZ4942y1jupr+8gn9/HL6Edu/5DciY5p3pQCdYeaAaB3
kMVi1s8aKiskEZrpxvixyO6b5XaaXwTTyTmTIeoF0iaaDQYSg122blrjOhpsL3mhPb3djrIdO91X
A6/S1OliByJfpeDBKLLJHC1FaSSlncPmEhfeiKRZYosym/ypex8Wc5SkUdbk1UJmb+gfi5E4WvVP
OIqQ32+3fjZKbSaPlWIbFrS39GFvI3063hQmKPIt3DZiT66dHoRHdeXH/vCzGl4TzU+8CXzR3vXl
4w4TDcuA6Riocdv0zzdBxSpBD5ulFX6AfFzGx7XyheoZIhOMEya1bsxRT+805bzXwYLVWVKwTsVn
fAIyZsjhg1sWdfTLkeACCiqXDAu2AhZnl/1Zj+rg+mTRX/phtTYmGJ/Qxy7PzblABG4mJ2nvJ00K
VCgdSn+t2UiFJ98NsapveWklmdZqeFbX9t2aDzdqN++tznK6VEQixgvxW1PMCz5Z8ewhJa5Mg57t
pzlxJ7MJxrU4ruM/KVQochFtLnfvbsbGvOf1ylbGWoHHycOXcYwd2RBcLfj+9q8jmMzJn4y5srQL
AIwke01CsL4e7WR33RG4Y9AV20SVAGg6m4l5s9Z1aORDEZNAVzfWckcbReQSXF/718QHFM04hNka
N6BaS3IwMcUHQ46drHsuRV3414cCuqDLbTODK76SNbzk+hD0qnYNetzH/2SyUC68tICChNKPBc51
zRqAnvSL8fd1A9wF30wVE8NMvUaGit7Cq3F1svFpNo6RyKm422RjgwliRtfYkmniclyiM2ePSgrw
OXmiA67Sr+bXvBgMJ4ui3jOmZBK8avieoNOCDQI0umou56/LzdpMCHaopLys6gL9rN9F562zqGuL
P43vdpgAKkfTbLR2Y6PpZZ/M5xmNDqGoBMW1YQAgQ+HTuM0y3tbnuh6PEd6eafKolo9Vfad+AhcD
FNW7CcbdrAQqqmqsgFtsQnJNfal0UeafhkT2GKBkaWhYtACrs5hBQEdZijslWcBiYhzrYN6raHmh
eHl08LrXXZu3O7emmMGk/YKrHX1XrFm0GzX5Ni/sH9dN8JYETCwA6aIbEKIqjHstQ1EoRW5bXjEX
jhz3EO09EfFNh07Kx0l7N8N4Vxx1qJlmyBT3X8lxfu7cGCTEvaMvaLdOj2LhOe7MgdUZyW8FQ2Ov
vspU6zIkTeEG0JS0kl+d+fv6vPENQIaaojflD3I6Wm2NWl+ja0+bblVzr4o6Wui8f5gwcNT87/eZ
pa8UbMdokSzwr5w1/Tsxf7VKIK936/yJ8xJNaBBURl+oDumuy/iit6uuGyoOsyU6t9bDMp+GRbRl
6M2IHczWBnPLSPXcIl2NLRO90FaGIncowVXslT8721lv5V/VoQJT3FI401ESEl/ygvfWOnPlmBJZ
H/UGEC1L+bZGN7N9IonlKBLaCx5yUQ8kL1y/sV6aIA6DgB6zbqRd4q6rZNCSScfUPDaAM8nyay5r
gtAgssOcerEaAf3Twj96/U9YDO5qnrJldrDHd9cdnbt2oOnR/mdAzNG32IZRzwN2LtlF++4NTkIC
MSsZLw5t542JQ7RSEbUj9pMMgkSp+CrhalUagrNUZISJQsuQxWanYHH6ynKKvPRWMNrMnQiGwM0x
AGAKXDLaqqAgxQxGb+TeUFNAcfpgcdV/ZF//CVE3yVd26leaiUT90UWi4U6kSc0f37tdZnzzYBCp
iHCbA3WUP+Sao+SKvzazwPf44wOBJ0r4aGzCg+syZsiRsk4aCn9eWjnFbT86Kyg00Bid9k4OFi/w
WuaI6+OX2I8fREoYvMCL00rBvRvlFEBtL213i2q1uYykRpx1LiGSNwgJJnnTuDHBvr+KJtPDlRZr
ijFxsz736vQffXy4vq94CVcASQATfkN8g4XkciBStYYNOoQnT9onjyaA8vkrKFd3EXiOpYPooc+d
tY0xJgLXbai2VmrheWzvlvCfEI+W68PhnVfb0TBBtuwTXFRisOP20+IOJL2JJxzxWvVIzzGn0kTa
fxw2Y9r98z599MaxSV0AhF3bSQfe2s7HqJ6p+Ip2a+40v/8jIsDiJu62tpigLvdaI8cpbJU3ze2U
gcC1AFUUGkNcYx/2TuiLSAd4QAKAtAAuAWQZrS0svCTTwi5TKVCB7GzQxoISw5P86RsBkiBy1y/l
mQieafwxwqQGdhNos7HuaELPgHQ6kmnGGfLfYHNZAfu3v8xQ0KVc4p/axihMA7Qgg3+DlYIrJ0WN
oP+Cgqh01utXTX+97o+885G8f59V55lLFNsrCj+zl9ehPC6QHE6+55A9u26Gu682Zph9ZRhJuEIh
EvfMGS/0mUR+XNefOLW2Q2G2FoA3SqjSE9hc7MVpe8NdZrVylVIPrg+GG/c2g2G2lEzaaQpHGLKk
fNdNNRKQUwAqsf9wzpjdpEiZXppDZnuqknuNHntSKKpc8JcF5FIAtAFywb7R1CgKx9rAIWEoz2G0
X5an6zPFrcYg/gA0guMPODDmhE+XMFSaFVmm5Ug7p5V9faLCT/FR1DHN9eONIeZIH0KrM8sptDyZ
oPdwUT0MLbCa1F/WSTAo7qQBVYbAA+gSys+XEbVqiigLbVzB+vn3EAa99ImXBtl8nxnKZJCiknN8
P5ZvrfjPYPyWV1EUo3uBfWlsbTC3AyB8OmNW8dJQQIoIuK5fndvTekSbdjCdRN1n3P2C7myZgq9k
wEIvJww4gr4BTQTu+qrqGLZrRB166F+uuxp/Vd6N0B+xOeesGd0fJAcZid2fFD1IUwEkk876xxl7
/z51wM33y6QyMilEKZY0vbMWP9YkdePlxopT1x6gEVAY7vUB8U9uADNlkJcqUIJh/KBI07zODJw0
5EEJiL+eoht6bssgPPzMtQc9MwC2IseB5hYmdEZDZK2Zgu6f1T7U2XkWlZl5HkA3DBBdiAIy2zeg
pno92h0eFAraWMauc6IJeRoBPpfnAVsjzCDyDDp2bQ8jhf1USyelEZwv3O+jixrNcUAmoVB46QGA
lbZJZZmzV3bJzhyWvS41gjUXmWCcLNPqMdUbLLmm5L/rSb0LK3l33a24JqDWDQw94JcfkvKFrgxm
16NoEttHW3moNUF05C71v99Ht+7lLLWqhOcQyMA9zehPeS19IfYvHFz766PgXvwA7/2fYUBE69JM
HlWA/gKnivK0EqyHHNIg6iGGaOxw0zq1K3kg+71uUjQwjbE4qFYhoaDmSe25C+/X8fccCy5j3LfO
dlR08TZBZgEh939foGfoAxhutbNXZ3YtYGLrXXyeRE8relKxMY3KnYGWCDgqlVVdgD8X8go4nLfe
La4NrkU0PmMqK5d4s5vfdofojWVVdB7wXRBRDXprHBHAMSukcFbggnl4qO3bvvpMHg3B7F8DTOQc
FjStAIw7eY18Lgla2OLXKX6S1dcq68EwHCjRQZKJo87nyfxVQqk2snbZdNs2h8raJyRxc6DKPuM9
7z+JOXCNiUgT2iMtL4nqE+C/OykbXkmZCvYF30n/NcMi84CQigYi4b7VoMijTaEDvXSn6QWRlv5Y
xm+Qr6HdqHgBmaDgv3TTLkJhoW8B6jfI4K/9WY2CXLqRzZu8qtwQCsp9+Xh9+ng748Iks9+bUAEP
cSVDfuXYHtQvlSu5LVSAABR+EmdCObNoYgjA81M5EsIGF8vKVkNFHd6LyvXcGsgPVfG9Lf1zfUw0
mLOzaEADU0F6BqqDbP8FujrTXLZQ8euiFsIc38opcuQIlYVWE8R8HoACYuK0CYNSzqHh43LBmjkP
4Qi4UjY+1a4hbrMz7vV96kGdB+WF0Y/3WTC8lmDU+3Z9kJy9DsuwCYVeNBezsDy9aKxc0WjaHO7S
a+kRorb+dRN0N3+Yx40JxjUWJVWjNUYUS/XC68azHt8UxbcpKVEJPteaiCGQlwFAizR6WtAlgQIa
+yQHCN4YRjTOeLriTIszvCSnDJy46l0We+EvzRXrxnD9EQrRtJEURVqVxvHNsdA2cjK1WkNJ5uOg
MGO/Vdpgxf9fn0gezSg9CSwoXiDVAA6ASztrKVvJ3ILMvvNBo3xnHPW9HTnAKvmNF98ud6uruWRf
uw3uoIHoVOB1wsE5wZCLkxu5YIPOwmaUZmRZa0tmKkUo3dX3ihN71nMErkfwX8MyjsBRcmzBWcGd
2o1RZmfMFaThqpqY6N15zNXeqYefRi041rl7YGODWT4L/FepveB2nTffjOlVHgThmL+9bXgj6muI
JWxtap3D0bRzXBvzA9T6XFp9eFNhAVxvdssfdHMDe36KPFFjC+8aZlJmGWiJWyBL1ZljbZkzsPHM
uHNPD/FztNf2xS5zs0N/nF01KILSFdWtuQcBSixgpMblQYUyy6WXRKaShUqLs13aG7volAB9W9zg
GuggHSwko+Z5x9YYc5Go0KPQ2ytyz+N/kfZdu5XrTLNPJEA53Cqv4OwZe+ZGmKics57+FL1/bGvR
PIvY/oC5G2C1KTabze7qqvouXR408WYYOZQCLBN4UoDfGxpUILmkvB5SGOpcRzGeRmVxnIr6ae0F
rykN7/rZZvng3gzl53hZxFahw8xa/RF6PMMh6nXdAus621ugNqbOhlYCZwES/8Uft2dBHZ1xS21x
5NLxsQL+3hK1K20pdVGfgKErOQt3OhSJiSxGBmcHLg/0gnZ9qMDaI2/2Kf15fY2sNzlGj1FsxviL
jDY9lflgkKsHagraTWowIA0hLAIFmEvm5y4wOaea6Rh42KA7CoPgurp09Ghp+82skR5kbX8XqbXf
1/qLWgj+9SUxHePdDF3P7rcoWTYlQRYCVFPUHcuSE2FZ9yXmPxXUfRAmPs6NtQPmTE0zway7BvbH
eriR5A4ZYn2K29rrlklzEkv4UgviE5QmPCTmpyXVnDWSOSk4I3QA8gIudLCi4tr+gOLcwFcbrSvE
DsQjaKoeSucX0V7DxeKAnyG8/lkZlc9LY9SBq009MkHU07nNVmPkoctjZ9qInk6WVhiEKFGlRFcU
D330cRV1UIEkHARObPm4t+g7qhYGtZD8kTTs0oXGfgZuddJFdzG/VFBfaDjlCtYXRVaHEii4ugGe
1qnUS5qtomuhk4UrW/Ixi39sQgJo1tCb44sHs1azN0Y9wHNxzOrWhMiDDrZF9XvPqyB+DGDI9XeL
IfZ3+cewNk1cZDVEJMTGq6QaLHmHUfvV/3fxI9gxkckRPUkViJJLOwDermvX4KNpfebWQu2OKV5S
3LSYce4u7VABWalrq8mqrQWPgeQP9yRHFZ8WZz4TKZH4SXm+7vHk5y7T8EtzVFQ2FknMkq6aME7+
O45bZ5ZT24heqvQhbnjDCaTne80WFRu7GeVeCwTgoKrZ3N6WTmmgQXwj/8RowMWi6P5ipo9K23bG
BiLTU2qeJeup+u8Fs0sT1JVSVNWwxNPUurFy7Me7Of/S8YQ8mCfn3ePejvHOs7UUd1pftkjit9tk
+7nEnJrf/8fVcHbwxANdEQ02GCZRSVNBaFCN23yiE7KEBhSWN0cIugCkGSUn1/h4N5Jv9q89Grys
iqUqJFHegkE9PUlKc4oly1/Rv7zu0ozr/tIOFRJ64FnnXsJRLXpPP45B4q+ZrWh2e6jQKeFV4Rkv
oEtzVC44d41et+QzQm1BBB4Pwsf1jeVNzuSZgzO/WkHhCW77cn2VjHHOS7PUNaFqeS90A5y89yS/
L+z8MfpOhmMTDMdGbuTPvzZndZcVovDL9yZoP3Evy0h/MZIAvA14KKjAHs95gUGmuAVSVPETp3pS
DLuCTsnmiWEv2iUniSPB4UPw2JmjN3Wty2FQ1c0tQK6RDr+HtbfVurJl8W8Bqkel+tlCConzjUlQ
v2aU2trJkgt9qiuoOwRQMPUrCM2q97hmIBwU6R6i8httcBk50hO0doB6qhzeMCHjsYZ93i2c2udR
19Wl0xA1CS+GNNkSKNQjtwnF0S4PBKw2DrbFuRXYoWFnlLqF+sZKMNDVtG+4uMLdXrTH4UUKJszt
VAjYmepe/9LM0LCzR11DWiJVnWGUUIJOvggripKBVATXTRAHoffSIIJI0AZFR5PGAk+mIOQRBkDc
uTj20mni6R4wv9neALWGqOv0aK2LDtmhO/4gevWQPRe+Qt69sDsEnvHlU6EHIO239BgEgzQNglgV
ZT+AlhGMHKOzOsu59MoAb8QpNEBqXT9PgfnIwwYz4x308jB196a4TuPjSmGc8c4TycFPfivn4tfY
2voBBmuEGvXcV3ZpYjCOhxoin4/ev71ZyiVzsaz6LpZbV1qeslyzNTAVtZhOEoqnNj6v4syZD2W4
JHqeEGSA4AcGblQq4Rtik0j6IHGNlru6OasWUH/1l+s+ybSBYrIGHmkQdNBqtVbUz7rWRqI7LYmH
lo4vS5lfVXr4P5mhRzNRXgb2vQTXPkr++ljbW/s1B1XHdSMsv0BmDPIopBIY5qBR6YqYxmOeN9A7
+wtOu2fZIaXqxP21NI72IARE7IF3KTCSf5jUdSC78VKFegZ8Zpci5UsmJomJmz6yFnhFr0RBLBeV
LeblZE/ROnHWyNyvnT3qiE/LKneaSJLz0YvxIdcmHKK/nO9ILk7K0S8WRaXJ+hpNlhYjJReAufLf
JnhJAoNcQgsaNBWrQBY56yLf6YpJelSzrowtE9HCJpowyoqJPMwtNE8aQFLCwJtlZH5DTSEVcRQf
gZG73LNtMIbcmHCOF/Fe6p+q5l5UOMdKYvkFuODI+QW9tUgzFW3DNqBtV5NH1D/EkbXTYeYf6nuT
BxFRVA6Gb9WN+Hh951grQ6UfzGaoxKNlQzZ2542o1PVtXEyimyo3aJgEae6reso5y4xrjLQT/jVC
/n9nZJSlvtYkpCTj6nXtSztx8BLsReg6BrJEGYRBlPcppal3Q1Z1rrClgdK1x0zUXdkYOd+KEc2x
jH/N0MXvyYwKLdZU0c2bWQg3rVq/JWshpT6BJ0++NbZoYQhopM85VEzt6xvFyCUvjFOPt0VXxjwF
7BUs3t0BmJbT6M/n4shDgbJOFdxMxJwLWkAfqNqSTNPi1ExEV18SA3TXgxhU/dT+Aaan1QCmwWvI
FgbR4Lx/mDuImxIqVdCew7Vy6SGLCCm/UbFE17Res0F1uuxGyStOwsbKdgg/6r9WKGcH4RjKV3Pf
4vlB0v/+JicMMr2Lq9+JXuaX5dv1PeMapBx/LgEO0E3kwcVhOrQORgRjyScpOGkirGE3eXztDuII
dFzEJCzk+8BoADliKvfekJWmUoNXvmaPnnmUwuHUeapfYaaL10hjnWtCcgbwP2jOPqg3Q4VYrhEz
sTxjC+Z5Ayx5a7lFeFZg3FshvrOLHrOatNrY427JzlbhFL9Jlmq6y8MAxh/pYXQJOYTwjatGyHLJ
vVnqO/YgWBvXGQduuyM3WglJYHm2JTTuTosT35PSVib7PLPsxQJuhA6N9VF0okrMBDpnKA3Oxmss
/Dabk2G8qjlX4YW5OhwoQHENEGDR9dRU0OOoqEl69X3xp3P9+M9XBcZw9iUnOZHnf/3z+nFgrm1n
kzp+Vp7pdUJsipBoKkVPTU+QUHIt9em6HVaxGMyYqBERkYiPIg51383d0uCcz6B2U6Ejm7ldKAUg
OYLsFE/DnhUxId+CJJIcAZ3OubNOqTBxNMBYdSrLeyO6N4Y73Qhy2bu+LObnQ9ccPJNo06ArdHkO
hnqao9zCwd7Mg9l/b42fSn5SLU6NhHXPYODgXyvUJmXCVGltN+K0HdIQsqpv5U4x5KGo2V/t3QwV
GTcwvliJia9mWDfWFPTCYlfl36H1W+W/o9uhJUrIg0G9B308OiBOwAjGqd7D5Zr+gMzrOVF5W8NM
3shDAqonmDGzaA6bUraiJsVgOILuP1xNhT9gYMMA74roy5ikBOKmwMv6mdcXZ51jEJBiVeg1Ae9I
ZaaqUW/iFAud2xE+dW0WRidWCvFcNIbMyUBYW4ZxZMylksAE7s5L/yvNRKmlQuvdTvorluGkHGQ5
sQ3dH3mUQKx7ZW+JCr3tZAhxnK3A2Qyv2fhDiT+Rj+5/n6x0d6OMaawawlBDSgFiKNIXcfl9/aQy
YBKAW4H2T5QQgwBco95ccRMNY7NhAT1u4PwYHcbZ2QbbeMRV+UN2Ew916ixcQ+XeXGye/irLJeCG
cAbgh5HQUHFCkZtyyZUJdb7Nj7TVIeLBJTeX4lmh4sRWiomUtOD0XVBKLb3lFD034eJsjuwOAWnJ
TX75cv2zMk2CdgEqb1B9+qD9sqyKsMREliQdZUeRUzcrwkblGGFeHnicI5pDxgjVEso5IgGtpXGB
c6iB9krALUZsj996l7ByZ7XDC4TMHJHozBAcEm6PD+8+I68nkLL1bvQl/jEcxqB1hjA+A9ryNXZg
MvjERySEuCjhiJgpoU5x1wMCkrbAPhUqumaCk8qYErW8/80IdYBjSwBiuoD/t2XQACHdlQ7GHZ3r
RphRAuytUDsFZgG4lstT3AOGJDQT0HGK+lXKXgpeF5/pbrvfp77U3GpDC9gpOUcvUfZrLr7X3CFN
9u4bGFkBKhoEHPToRSLMRWx0OEbjMTuQGfwpjAPzPHjE3YpPdUDQ7H+3Rz2VB0Ito9fgK9FvioPh
9zdpkK02mZRqgsjhdWpZKYsBeTa8/cHS/uFajNM665K0VNwpOq7ZV8tq7XH9pfafeP/vzVCLQi+i
0YU0UVxLX/4smhk5iZBsdrzkE+cOZPnEzhJddFohE5xqdYTrFroDKNwHvdaFaZNzDikDH4kI/v7h
dOq1Xwhj3izQuYJbbD6Z5V5OIJC9VYCbF4CZz1M7eZzJGKjbDza3TUZiN/2E3FunbhCoABlir2KV
rbf5A6oNZWsjEUSXNbL7O2B3eRgWElOvGaQuk7SdqkjQsFxJzA9Ct/lmNh/MGoqXk+qXo8qJHLxd
pCIHOjeimGvwl2p6mpSvIMCyx563heQjfVgTihmgr8YjHAJUl+GpUFIIPBZWh5PWgLNWC2uca/NO
ckjPTeFUGlixkHAnWhh9AxBHpmKVnKrzsiz17C64fA1/4invMePU3gAV0S0pU+VUhoH5OJ3jAtfi
Yov3o5tGdhJCmbZ2eS9hmVXIQE9GRKcIT1Rg5C8/ICAlxTaYCFXFuQL4AsQ+L70zHchDdTg1Ye+3
UA2KTnAQtwnixF55OEPWR0WRHq9jBQ/JD9zxZdmUkTkApGxur5vpqj0Hd8f6fQx4AS4BXCtSRWrT
or5pE6npcIEV0VGTilMiyxxIHOtggRUNquCygWuSLlmKha6U6Vx3blqndps8l2Y4Nl+q6pTrNedQ
MVdDGkLoppDXN+XvbW6oSbVJmJLa+q50Y71e8PAxTevL9WufBSIg6okAlL1NhNCTvpowTmUCdwQE
pP6aP5oPw0EKp1CGEMdNFP5TD8Lg4kE8kfjIy59YV9reOpXat7IxWJ0+de6gC46svkxW5AzR46T4
15fJ6qGDN9wkmlwoiqIae+n+qSqXBqi5iGxjHULSOnUkcA6YB3Dl9q4QpK8pFxbC3MKdSfL/u3eR
IqBSX0KC150bCFHmrZ3nnDjFiiMg6ENDm0xQgyuLMqFVtaXUcQb1YmgiEeBH+yd3oE0f6L5sr2HJ
qWYwVnRhjjpi6dDOrRHjCDdKYmsL+E8VTu7Bei9cmKAi42alYg6tKoReydWPhERpyxyzslVCqu0L
s8ProDPaEDCIhBElXkJGRcXFdQJ5UxGJHZBifm6Vjtr/nuPHNR1t0JPnAm/HGPfYhTkquUL1N8VA
D9ZXnM1gDupAPy/IAzTUP8ew4AQRVkN2b42uS27TaEhaqwCQAJGi+rF3Ggg+6Q60Rwp7dJNwuGl0
R8+cllMSYAGwLgxTx02G8KGoRAjGy6/ZU9wtBPOaDrJtMg3Cw0ERr6NSgwtb1CFYBkktEwW2Im30
ivXXKMb2rPI6Rqwk8sIM5fx5vc6ZOmHnei8KXjV7cWUvPyYueLeV2wVAKwxdJnb2Jzt+ogQBySzy
qAVdChoR1AITcS22huCf5corl2ABYPe/TwYSUllyO0NiBc9YysQYFwM4+N7C43Co7oZwQJNDPfEy
U1YAIWy8qLkCT4GR8suQ2BimUPbZLLtLNIDpRRlXtzTKT7yXsZh3K9RiMlkZJ9HAYvrmt9hHTr/8
FWdOKsAMvaR8R+pRqoz5p8ulyB2qHS3UiuAOkq+jKp7+mSRHPQyYySseTMMWef0hRvYBbu13i1Ro
FBJBTdUFd2Xa/Irrv7Lw18Tg3Kq4Go/JgrlNO0tUTFSaQhzjXkayXZ367NRWnNuY9/vUrS9kba9U
OXIOUT5ZhsuVnWZFhP2XooJss276muZz5xb6r2J4MZbN1svX6xnFdRt4KFzuf7EsuWqOK7rkVW23
QIJI6c0S//3fjFBONkEjudF6fKhlud2mYBOfQQh23cT1vcCmX65DaJtG20pNdiU9sIynKucxZ7FP
CvpiEABHywDFi0sLqKS3mTnhpHSuYde3cxAdSGK5urItYraNJyjBymgxcamii6SDsQIDbpf22kkH
9i/D48qS7AZMY4jXD5icdRY8cgZv8yIXlFZPGCP3McHi8R5a7OXuzFPO146ZMTRq3rna0+Zrtf0W
GwJCBPlXdjHQ58iP13eQlduiAkneIwipABtQC27MpYG3Z507Jk5zjv4SfGiMRFBWnPT+zSaKURyb
5DepSxd8wSJ41UVJ+Qj1GuNyHNKq7AABRPj7avltAamBHnEQY+QE+Kz9UBLAyAm3FjcSsrJE6JCB
0RXAL+gqf8h7rXooqxYQlc4VnShA3gvCVRM0K6QNwLt+md93b426+RH/27pD7Q1NvPZ2vE2P1i2e
R9pN95WkM7Jhy4+8i5KVuV2skAr2Uj5Is5Th+xLvlXzBbhe7xoym/pQ/iy7JMYabTzzGUFuRQc6B
eQBIfFMhrW3TaixqPFgW40dhFE7Wosmy2DkwONe9hxE7LwxRESFdTDldRL11BWT2Wu2BXXZunq7b
YO7afjVUYIvLpduUCUZmBzTjIaiLbozHwg4IGD+/c3g1I9aBQBsPAhgYcQVzMrWmrOgrLRNWAM6k
cx771oogg+nn2hOFmxSDm5zVMT4haOzQ4iB9DnCMU3vVCdXaKAt8EizNqy3JNoiGwtxpNLtMwNtH
EDHVF0mweR1SVm/2wjC1TrGGwtRYwTDEo85Qk4P2aQNyxyYcX5GguuMZBTkfGThnvSQzpOINAAEa
iLVBfYM8nNpNPe+VWcRBdAvgz1FqlyAWUdrCDzLhgL5p48wvvEjOyLfecm50rTQAO2iWFSQpxlDG
wOOY34GUGZcDlBtH6ONyUMYMx7kwQ90XU52lUIjcJjdfMXFjnSw0t1PlVzKXdqye5/8u1Yz2GMrR
FrmJiSLg5e0Yj0pVSgXAl2nttdODmrhK+/36ZjFSCkIZhegsEiYOGpPeSNNklABNIY4UvgVNh7Xl
sfay3B/c1yiQYfJax21/uYqqNQFKETogZOenFRPr8Y9aPVxfBcsE9KKwN1DExd1KnTAJhegFELfG
FdT2tq37oFRbW455gGLW9u/NUOcpKtUhA0d1A8hoB31VzYVMva2MpQdqvJttbly91zihkbcy6ixF
mQCkmwx4hVz+7tbU7hTVriaOW7PiL27o9+9HTvS+/DVUWQXxnsbFDOtBsEltSv02HCN/O0peFyR/
rN/XN4xB24utIpyFKIcRpk/KKZRaFQZN3RpE/M1XQI2U3dfH+kb/3WbQ7BYQ9/EsI7rMvIuTVe4g
zyWU4ojCMLjSLte6JqOcoNwHYmCkuNMh/146uDqDIhRPPCIFxuZdmKI+61iDUH+t8FktxL9GeM2r
hxgjXtc/JckuqGgLI0DCkLFAnGXitLu908ekkDNJ2twKsbVN/ujF5AhrYNYv1+0wQizsYIwCGTn2
jRZ/KK2kL8cJ3y1G6USMbqs484CPtZf4JTKfr9tipVQXxqhFLZMqxGD/g9TqIb4VHcI62wa1o3lS
Z5PZ59y1XF4hjHG6DXgF8Idom0KWi0rjBDGtxDhecIrjBKTR+dhU36KljBobo0jbrzoZkmOjb2kI
YQfr1/UFMzeRkN6RRhZ4wqjjgBmNXBZXeXPHPnUy86gM0FtST1Lx47od5ibiKUA60lAWpTMfFKeg
46A0qyuat3FxmoTarpEANPONXErOdVvsk7YzRp00S+znFsXZxo1vSaMiAnuE9tAfyNyddM+xRT7Q
h1OAl5yCg4BJJ41ymL7OI6UTEIIBvkGzuLjLb3TFBoukA7ExH4qgX3qDc/BYp1vCqxVQcYASP+BJ
dKicaVFsjm5d37fafToGQswBh7PcYm+CcklU/5LCbCcEEOFYjQdLQpZqTLY8/77++VhfD4kG4QSS
MAkh0zs1jEuVLJgOjZQMtGbHqRQ+87HQ6kM/Ec9A0LVfRqnEikuxjnGPDf1wqNPYLnvtNu55Y02s
ggL07N7tkE3bRcNYb+YS3GIiZkDX4+xJrvmg+SNCByoJx+G0YSgy/SbbwkFGHsoj52Z6xM44tV3d
DFb/ChzJ7prd9KoTmz+0ilcyYbrEzgY54bsFRnqylZkmNS4G7GxpLN0oOqbiH4GHBmO6xM4OdaCk
RIhECHGJbjvfbf09xoo5HsGM8futopLpMm2rsknhEpNP4PrKWYIGofgNwNigBlDwTa+Phzljfz3U
X0D4an0cwczyCsxtBnZomoI5y20NhCyQJ2/RH7t+otiu8G6IWlzbmZCZMaPNTWbMnYnOgt6lyRU/
IAkEHfUkTMj+33LoJrcmz1EJOa5/pro16EjoDrpi6N1UnvhTAoEfV8CEvS6UUMGBBQIxOpk3pk7q
RYwbu03iqc0XKPQY5eP1T8d2DLCxoywIMDZaHZcunnaCFZvqhln5zt58xDvCPEpGZMtnySPzB4T5
hFexZ3rGzigVoLasaspChGd0/XGJvilKaSfWaYAg7PXVMc/Vzg4doIqsjYVCAV5aBDJ/RdpZVRwT
7KWACByMMSKiLfVMmaBwMK3turlxEdtL6kpJ46XSPSaqOTc8ey3vhuTLjRpisY5KE4ZW+bgKobCE
178VeyEGZqUxZaCiUnP5+7lVVEAS4b3Vi86QoVS63Kra3WbwRDxZgBsCdzTA4IPA8KEMrQrVXPcZ
vPofxXKBKF+SapebJLZ+X4Wjb9qo5Hlj7wjf0ARxtMzeZs62sY7W/o+gQsY6NFlslPBAOT9m2g+M
29modHKMsEreWCqh3kQxCrrH5Jvv7g8507culnB/SHfC0z/SR5Ndvwo3q0smX7gFWfJX0yFKRpKE
yQ0ZDUuaRsSMG7G0GryBIoDBZK8Nhp8FGOUAvz2DehcjaJtT3ndB5UzolnKyQpZ/7m1TZzrJG81a
JfhPM3qd/jBxBcx5BqjDPBd4e41m1LiLehbSB41HX8p6mEN2C2NKIH0BepUesRG0quhyGWwlVjh6
JIkus9vipwo6NPIGMogXOovGOdZcq1QAXqeoTGC2QRE9DnMvfgAEzG5ASIn5Pcmrvtc/uYLETOff
LZTaKqOp1c5YSTIg+kJ/j2qRJD9djyascujFx6R2a1wjVSo6Fe7wqzmLABUBmziAATN3uhXw/fYQ
nZqb2I1/XrfLimL7PaROXB5N3VI0eKAb8u/ZOGvtCew2psrhIWOfs3dPofLCfF4TVV2RwhNtLAXT
S5hm80qf1+zgLYYKybGYm4vS6PB4c7UHpXNU8aslYoY/ldzrn431VEXD3iKMNaB0eHtd7gJVv+ZL
PIrYrUS4iYtbDB8Pid9CMijlfDnmIcacAfpTaM2pBvXl2iwy20iAt4vxTdJBoeXh+kKYrr37feqT
ZcMQg1ECv69ooTCfm9if42/XTbCjOtCUgIui/I0PdhnVF/SFG8C/R1f/kuBlcygx+Fc6WWeDDW/x
1JA/Actc1c4itaphyuVsNPG4T1XhVFSNlyTyMdt4/APMzcF7HqVCGVNsb7nizguKBVFRkCqMR2dm
Y1dbsh3XLV78T32/dzPUGTWtPM+lAg/tCaTwipv58Z8pcyanPBCNNAnoOV6+yVyYBpED0KyCmNqi
cidlSlLIgqJgkXZ/MPfzrJj5fy/tA4L9boGK4mlVKw2kYkdXTZWDOJiOtTXh9e/GCjpEOAPNLTIA
SJetNmuWp1E0oZR3TMP82AGKpPsZdzSf9a12ZmjWYrEyQeWXRYsroMS5in/FibP/nHXQ7aNhmbZV
qUATmByioD5OSPjGsxp+Jnju10GdUr2S4qlf44aMfhImcqid2L3mWVbmXd8X5g2+t0SdzrVfoswk
wrCarQeKLwHshsnxzhtTG9mWk/rJTc2xydsk8o13J1WspjXthR6L217SKSxjjjszY9xuTbQUXtQM
wrQZNS4EbJLuFHcYoEYWqQMcMhACPG4fk7Mig3pHNXos6JPR4PnhbWBL8gGkrf8IIBLbnKRyO0f+
yUfEsO7X/SKpsKCbePsqRbm6xnIr1CGovVy8442WF1d5dqjgoM1FA4k87FbbKn7ePGa4w9PKdEqL
9xplXRT7FZGvvPMLDGgsZi2BnT6u3Ga4V3Rb6Tk3OM8E+f+diVFNSzOqq9VdpdccKIi5PDd971w/
UzxvoK6IISr7RKwhWCCOneQt/TyG5pI3nPcZ0woRCdKQE4D3nrZi5rWFQfTGzWPdzqbUbpRPpCPK
zgIVhFrQ6mdl3zbuKIW1el+UYapw9oOZae9tUOGnjbIFVCTx5G5PAHatf8krIvGjZ+PGCjQNRXnR
bVDD4eHDyZ9OvzUxfQwiHBWVIwiCXvqBVJaWWXcllpaHufA6jKe+jJ3RDKWUM8DC9DhYMAx0XzF/
ToUGoxSNRChiCG9bd0PrCdkxsvzr/sYCThmAa2GKGkkpiGkoV8hScLZIMcIPAcWsP0pvCjHxdraC
5Qu/rse8AQHXkCHrboHhjDK2FWI798nQQFaSMH1PYE6pboeAVyFnmsHnwmy2CuwNnafCsydMkKz/
vCyVcAjTA+Ea41YdyE5/8ISdHeoywgGqEEoTMGr+ag66kwyO5UE8lSCltxvIo9e8zWKe23eDNMV3
K6jQFVezya0tTLgrS/WQq80Zkrx2nGfulM530Trn7mrITgu6jKaJHiHb4Qn95sz14l53HdYfA+pt
cCNImMTEC+ryHIzg+57MwcJNmZyL4U+S8sTgmfkFhGnA4UOqwMBvX1rY1jxXjBh1iSi3UVhx41MP
KVJ//RZJ9vR3PuR+hPSGc+iYJ2JvlQorPfjvdQF8E29sy4mjhNE3HZUJK6h9a7Z50YTZv4RqjAGm
SxkPUIUyN1eTNaBYi4dhMHsNyJ3Nb8VfIVBDrM3k3C4s4gTAb6APBQYj1L0N6gBK0WbJgghARAeq
/e21vW3uppc8GH0LhN/lmcDESncOdYNrmuUtGPID8RWqTGh9U1GzXbQuFVpYTrtzN5zlkVOFI385
fRZRVEXANxHMLPrMj5mZd1BcB+3l8JquD00tOGP00BY1x+tZMXlnhz6CalSX7QD5QChSfW+kxyHX
ofjz9frJYrvg+2JorZ10S+O1eCvfg+6kv63BcG95+h0Sbad8Ep6vW2OvSAd9C+mDfJAUUkthmkcD
Dihsv3P1petLW84+kQ6gF4aJKvyzgAG7PMmzmebJXMBGssx2jqHWGK0xddk+tTnvZqizZER5NQI7
AR5BWbpVE/EexdlbC93m61+M+UjYL4cK/EJhbtaaoJLf591rNyyBmmpemYICR+juN1X3Ekn+XvXD
o26A5H5MvmxmfzSV/vCZvwMCFiqiI3re9GfV5Gluth71zHy1s2cwrqEBnTvWF+Nh8Uo39Xkgb5V1
yN7tvXU4dikwMuysrFuwddejfrtoilfHWsrJTZkHeWeDSrPTDLX2lfTWZfFGSANdeFzkb23E2ULi
CR/Cxc4KFQhTKNfN1YIv15nB2j7W3XMUfRXVezm+TUueGCT7PO+sUe5fiQZkgywU5wbXxKNyC9Vv
2yN54QEufjPxGk28tVGnIMW7XCsNsNTmdXGb91JjLxVAMQvcVNIHp4n0MJ5UzvgTM4rslkgdCcuq
FL0CYYjb14ltCadsOzTdD46/sxIuItjyf/5OpxyTNK+aUe04PN9G1T0rwIp8Hss2xxHp7Bu94UXc
RPSwZNWfomdB22xJ8EY95bgiO80B+ykqquhcIV+9DI56hvIWOuzEOwBftX1fQh1lOKkuSTnWkEs/
wTzFECEnrTnIiXxA4w7FZqSkWaYGZEIYUpE/ZQAkH6UjKF69XnK2zOYJF7CPwLtRhSoFdNE2S6uE
Ayc/jNCmbAPTVW6kI+l3xm4SXHcUzgpp3KeVyGPZKiTNKR9WwD5k7ggTeXp9iB8WCIyAmzZwo1HL
MZdEMmsV37A4E7lNMm0SnVefzNbw8J3MxexMkf/fBd18GKQiX4AYHAsC/zKsz2QboNKChCx4DACS
pRL5pejjUi+xlqlwyIT1cjJuWwVT8NZRDscX+fH65rDO1d4clQmmxoxnw1YAOFCfhCW161G0k7Sz
KyPxr1siMYfepL0lapMEa0jGqMGX+6dbNYREWqQLeGBfVujbm6E2KAEUXIwhNYPU85jOh6k+WVN4
fSU8E9SluKLypK8iTo+4fply/bTFeqCOPefqZVsBawCm8lQTtKOXnqbFujXnk7JBl6f3MN3s1hHQ
sOroXl8My6Et8d0M9b0WfemNUYVKRSzfdNNv3eKh19j7/m6A+lrtULR6Jc74WkfNB0FrWB4gKcPt
UrI/l4n6CAnaAPVefq41jlF2LEGc2neKPTWhVngxkMPXPxbPCLWWXMzTLcpgpCvOUvMiL6es4omw
MCtpmKP5dyXkyO5CzJQVIEtfS9TLXqsDYWOFQIqrElULiGESmoUxXE+8ly87Drwbpa69rui12mjg
bXnyJzEeBelLIohOnPOyL94XpNKhsrK2MhngDWZx0rUzxhskhSclynbp97VQ2U9ZylqJuRRU0awn
pQ6l5ct1L2C+OCykPSizgBD4A6S6EJW4XRWcmdkheNMCJPqWZ0AUkrQlxrDmxBtmTrK3RwVpOam3
QV/x0YZf1cHyKwxUmX6dgclMgZJ09SfqHNQnPvO+sDCyQVhzFWi7UZ9R2DB70OTow4rR4BclChMj
r+HPjA3vJujUYM7arVJmLOwf/lXLm/0kbLh3As8MdWzFuhCSirTKzXQ9SHHhTXly1IzMVZrabdU0
kJXqKA0Rl82ZbMyHO2+3PuooV/ksihKJ4atmd2A7LG8Ep0rgKEnYBf3Lfxcd1A2QYmH+zgSmAWqe
VOTY6nk1Z0QOVfvWQrG35LHLyiQMfFjQzgJ1W0iA0yVbDZ8Y3BlK6oU7tUH2pP2Mj/FNdUqRdClQ
Fyo8UuiXA/02fhLO8rlxCsD/W26kJOu59tdQ+wotizkpNQNNoGMULIfUWwD/1239FaPrEDjh9e+Z
scvAccAwBWZJaW8tRtNIMihauFqNZ2Ox2l3zo+HKBTOtYCIER08xgYGgIrFlrou+zUCLxsKtPN2o
6mMz1Zx7jBkhdzaoKJwmUaX1pDSTWEU4FMjCZoOT7jEhvdbOBhU+zGXMs7rEOjA397S4mk80dAvX
/GY5+bn7kWA8KvjULfZuk6blqrYiG8wOpaDRlOx8gq7J9KWuWzsD2wjnDmAe7Z0pqh20LuASRa2c
VIo3fzpsp9yRAiMgSOWYK+LM2S+a5XZUIf6hGp3ozvJ4ysTlsNbL3+sLYrgdmKrQfMKAsArHo7Yr
LraiFRcCAIyCVj9vOMUqpyrMusf2NujtUaSiGOOoxwGyoZf+Qz8qbnQQn5IfuDfB9TAO3EI3I/Jf
WKR2SdWEthVXvD2JsGwf/AORE0PeLDJjfy7MUBe0hNwTlDowA5THWPysRU49h/X7oL/SMKcGNmqT
pldc1CxN6oq80tbBn0TBFtuCc15Z+09UDcDlDBS+TtchskUvjLWYFlQTI7cTFDBGLGEtbpzxJvZK
3s1QbjYlXTNqKVBXZf5iLV+N7hMVSwgKYNjT0Mh0K02YMqSzaUBgcHHzqfZU6PsqafF1lUbfKDoO
3xorxF3You/bSG3MrQIgrvdOQDrjfZMem9OjErRnEWCR9cR73LJmaNGewuCZhOsHfNfU52vVbpb1
Fj1b/QZjEn4b5DdrhRnJ1Qd9sk2Uut8kYr3i9Xp0YOnu7g0blIdXyThFTZ+iQgRxj/6GDNBqAe56
/hIZl/qFJeqjgkqxmXMBS1zT+Xbuhme9Sx2hAoVCLN5kZfuAhnZY9+oxztJAxTT2CpFKfZI450H/
mFtc/BnEkXevsKXIk6wS8WeYxeIOSuyP/4+0K1tuG1eiX8Qq7ssrSZGSLO927OSFlWWGC7jv5Nff
A8+9EQ1jhJsklTdXsdVAo9Ho5RxVO/ZT4YF/R5Ag4x49lHvQ8uo4GI9mbnyQU5q10cKMFGNfD8Fo
g3/z/vL+8fwgqN1/imAufLXoHAMYZYiUqu8y8A6V5aQ5V+u6L/SbFG29nSpCyOQfjo1IxlQLa02W
no5n0gGLBc+kxfQIYH1ABXkD0wEyrKqAytwXzmHxnmdATf+pLOstjRUM40Q1MN2Q4p4xgi6kmEIt
Jos8BfQpji9ixRBsIDti2/e5kyUEzUhKle8iBRMkxZoALTbTfz1ue6cZcworxahIh8etr9ijPyqL
n4mm5bj+GalHIB3iPyrT783eHAyrmql/nnH4huv4d8BlbNUCaznlcAAkCJOnKdTRtEu9RdykHNTy
q9JcTaJepA/bgeAc6FKgiACaqGEYjAeZkL+3AZCT+5n0BbFSt8xu3D1ePlAiGfTvG/fgzCBldzSS
+0obAetEKtZdNfQaICIww3NZ1AdPxKhD/74RhVK9QRqQufpzCZ7D1dXiyS2XQ5Kq3mVBH+MzSELu
lBJoG5oFnsD3kqx5wpTprKSgOWgPeVBdy5ObgVVUDlqX+NLnufREmKU85bYimb1SIkOVAEdJ/KhZ
gNO2J07rGvKtniwC5Xgb5oACQEEuFeMF7BTj2FjOmNgtCA+jY42cRn3dE//y+nFEYJoMQwXowgE3
/Fu/x2ajiE4GjbQm8XPpaGeqn+efilGUU+AJAYwYtMAQKEAZmIgWtWxVS8aagJftewQqz3gJpObh
siIfbgsgBWxlMHZQNrM1JXNGgGgJcgtruV6M6SpO02AwyS1GhQBzmXht7AgwSbiqofENdJcGgE9t
xvd0iT30ZjsV/jB9zeLPXfu0NIJj+8G9Uc3OItiroW8B917NTu7LqHHYmP4YbUWgxceLj5HB7NDU
EWIqJMuRALFOatiPLoW3S/zRLXJM6mYPvVfc/nKfOSOU2TIZHJuKlM2Fr8mga4+tnYKyBylsL51F
WSbuNgFJQgH8CFh62ZOkomIkW1JH/Kr7XsaniXyxlW+XDZArApMMOK1vbpwJvmQ1aaIOdXLfqK8l
81buXh0iCN55lgBcLkyygmDFAPvJe1+ngjSuNycM08/9TrFujPHpsgr877/pgAZLtNq8/35bFhJ4
cfrSX5trJ31KRkHDLff7YJoAvTfwx9Fm9f773VTWtrbqua+v+zxBx63cu5c1+JDrg0mhY/OnBLpJ
G3c2zFmnJibOipZ9risQm+remiSHHsR+ObzbZWEidZhLLkU5dExqqLPAhBfiDuIqMeeqeacPE2YP
Dgh2gfeCe/R7tTdDzJp7XeNWXnpdlRhKVbzYK79IqLoLbp6P1fa3hUSDH0oGaPdj4Yc61MYyK4Pg
7KAFeLAkj/VV73ancqf3bvwoSoLxl/IsjrlSHX0lC5qic7/SrprxZU1EWWD+Qp4FMKbnzMNU1eMI
XgT5rhxvcqKANui+L63d79jEWQ5jgGiVJ1EE+G9fbSSYXI8AYWlF7xSRMozhJWuJCey6zf1a92r1
sZFfS+dGWwRPvI8Pd8YGGONTW3SAJkaT4zVUHxTgXrQRDI8A7dTC452WcbLn5LgoOxEiIFc/TBYY
Opr96Kjg+1NcVisI8Max9Mc+LFATnWswIPnJ8PnyXvFiR6h4lsNYnZTEGppK6sK3r010smg++RL5
qVcuLq12yPvkL1XQG8y7JLYSGTMcslhtwfZQwPjGQNJb17KU45KIEHg/pj7o1m00Y8zQqdc+Vld0
Ghmu5WIg+yoNiwOlEBI1yvDCLuB7Y5PwAANuKqOQMVRJClDX9C1ZqexpNUwPZCEpFs8/0Io/BSvH
iIHF6EO02JQqCdGdHaNhO/qhSL/jgbYSmDPVdXqtjiuIU5r5YFmfMZn2G1eTg2tVcd4IIwwmxJJn
Sa8Hx0GkPVR+jetCiQPJ3Elk9MGOKPDfvHtwK4w5QXKxVvFUIRgxl1u73CWqhqHUawPcALUIy4hn
0m806aj+QCTbUtfH5hqB5C71HWUOMysP62FxAaa3v3xYOWJMYJVTmhT0un+Y/CiNUkuJIse+idpM
dVzaQ/TruVE6vwsKSjyIUEz40MiMSdRRcaIEnVh/XZNPsgecs2upcIu/wJTufDGO5a61d6L8KMfZ
QSgmdDQ08OG4M4ZnWv3aDiDH8uPpWdMPdouneXKwU1GHAe9KfyeIcef1YkT2OM8xhocpBWaxiw7f
e7Q+qm4iVIq7WxulmEjSGo1pqJ048c1qcdX61JjfHPPlskVwXA/8jkJn74GFguYT5paoe4OMORBO
KfxDF457LaQlatH+fEzNUavYyGE2qKsw9FDKWLf5u5EHmBE72n4HJk9//pvegZRK8bJiHyc6GInM
TqHRvSd9Bs30+3iP/spjEaYHNbCvUiTLBbKoJ3hXj2ZkMTs1FfraqOabVZSjWwfxPfHA49GBcbsG
pb2os4rjyJFGA/ItTrKGZwAjTlo7oKphptMna+nm9WMi7y4rxD1OGwHMgxxwjUhpJC1IXoBl5Yyu
E+lunx9L0eyyQBHW7WljBVbhzMEKSXe58zRYgrcS3wgABILHEhpEgfT43rzbASyrow3o5RlQgctz
uusjvMSdezMoHstRsGq8WA+JGbz5gOMHrFMWw8i2etvsFRzYyZMUf/W/dGjgyno3T7zl+wQikuVQ
e9Ih80pRsznfL9kOQEZp+4CqMdY+RLNqlg12LNE8/VjsqhApvCn2lyBye0/eI4N32UR40RGUPUtk
jLAe4Jv0vobEtfhk1eY+Wpy9k5tfC7Xda0u064b+FYDUR8zn+X8om7HPJSsNXcItDK+lAPFvBu11
c+gBLCR6wnEN9Kwkm7TGrBSCJh2C0Ed0U9XN9dSLrn5eAI2SBXBAgVILzi12nEOV0Ba3dEnsGwqg
+suAPJeRZx/6oxVGbuWnjxogKYQD7zyXtZXKBDdtXffo/opj33q0j6WfPZJQC6snDVBDki9q4uee
w6005hw2XZLKjgkdaU0ID3C3ujZ2VgjqtP1vBNPvlpNu6TZ70cdJ1alQrIpf++K2lE+W8pTphxkk
rcl9P34W2CLPRDDDDbwrCnn1AfJ6ITraJ0zIy1K3P9GAALOKPjBSvg6nMZQOuZDFiRcXbCUyd/Yg
DWbTKpCY1J/VufDU1XFtYeFXpBdzYytma1Vpksbo+Jr96SsoJO7Nu562Hu7sF3kfi29RWgFib9Gt
XowPa+Asol6HRJDC7aw5cfPKdh11jxyYhxqm22KGpgDuOyGCa0KkKuPKMqm2AdWLBQWZ7yE1paDL
RC8jXnLY3CrHuCwdXfBJmZHYb7/TZ7Lit28cjySUnq3EW1GejAMRyvFlQwHe3PujMKYKAXcwFjSZ
rwo1IMuNLIKi4gZ2Z72AF/1eRjUoS2pZONktzKT/gezdgN6E3h0BlO6SV0k4+M+96rYSGc81xmnR
NxokRs+g/UZzz7wH3MniroDAcnxTdKlzHaWD/AnyUSDfMJlFbFdztqqxhHtGTbm8o9zFo2fTfmxE
raLUBn85N9KY5VwJkUC6W2HLTmaonNIj7VyK9uOOts7nnqiAzV/MjTx2MXXAemcN5Gm3CvpKKFdF
hEb9GNfAbzAvIkxGzc8AQYCKJAQbjRlGUsl9P8M1FwiNrecpFWwW7yBvBdC/b3x/M8/Kqo5L7EvF
Uz6cykHgKHhx8fb7jOcdge/VTPOI3TG/SRShXwVf5QJMRRHvG+/kbgUxztdclnq2YqyUllVoYvRX
1Xb1NLh8dYmEMP42VUziTDmE2P1p1m4NckjGw2URog1hPGtVDZJe5jThMGjuCojSyhRsiUgC41fb
Ni/BdDwh0i1iVxtj11q+/pEOb4Hw1qgaBz5OwjJlNUp6E5E/Sbmoj1BgWG/x00YGMAl6awTDiG+a
kTdrfp/h1DtB1P99WRfBlr+5g42cdVRWOZtwQEYio6/K6xvLXeXXy0K4TgxpQBm5GPDWWyyvd7JE
ayKVNe7TU30g+4YCFfvKkYL5UygYUZDOjS638phj3/dmY9cljmURA2NXXU+LZ3bRCTmPndVkYII0
vDJ3aq+Rvs6AehNoS10yG7ZspTNOQVYnEzU5SJ8D/ajvskCJXVzqCG6TYyOSxt/A89IyjoHk2aiA
wRZRmb3X1P3UAe/m1wuk8NIYJFCQT9MV9lHek8xOnN7KfRDcrX9VUy+lft8PaitYOHr2P67bWQ7j
GxK9d/KMrttQYSJo8QgIk1TpaCpeXd/X66/DBbzdPmd5jKcguqRWXYUz9g8zZBY4N/ZTvaNXa3Ls
roDRdtkw+Fv1Ux77dhyaciX51MOHt/up/BoVgVmHl0Xwnd9ZBBMtdJU0drEMEU0JgNjHanm4/H2+
Wzp/n4kO5HwaSZ2auS/V0/eqWB+zybi1V+VRyDjyLz7jLIp5ISJMrbpahzWAquX7fKB9E8ud9IWS
AaKGdC0creKf2rM8xmfMpZ7Xzggrl0M71JEvUQ/akYY94iQCN8janCid8RBqXWKA3Wyp5U07K8gD
vLWvTbc7tOH/QTtIN+XCudIZF1E3w5wXCeycDrIrvuImQRoqIdiYAvF4Po0RLgljYggyzirwPiBs
Tsa70QSmrqkHUdsEGDX39EbzLxskfykVynBoIdOGqiN+z+YCazW0qoFhB4mEY5268V7ZgwjPG+kL
qkDiQpS3fut8+6DfRh6zmNJkZZUxIPqf7t+c++MQxjv7qX2Jv4wocA4nwwM2wLfWo6A99A23ilDi
Po6FUr+1+QnMEk9rSZS0zmnuRAn0UAnKAy08NGHhlXtpQWurunfuhDlt3mt8K5Zxz0Mcxw4oLmK/
tFJ3NfNdaZv+EsmenYzXFXBALaJcRWOOhqPfaNl7pzHjqYtqbjtan/d7/QFzRFL2KAsR17iu87yq
bFSXZcliqAQ9Bsh/hU6QPK6A8gLE8RtgXbaTwFvz+Zcxyt/vJBvlKTHpy7qBTEnflZrlOp2oT5h7
p260Yhy2KmOqM0lxPBwH7IPtYwrwm/HQT6rX5beKiI/4X04jEnuoWhpodmJMs9FKy45smGZ2kvAe
D4sd3uJAlQJ03XLCoKMgMuHeqBRJ7r/iGJNcisxpUCrH804zb3NrvI4tc99LQkQ5vumf5TD2l+mz
lucy1MoP/dtNZO0MhHO4h0KBOxNoxA5GNZpDVMVGVggzk2FyAFnreCoDtJCH3fc2d8GJdSUeluPH
y+d1ZKvo0dIttrFkSGnc0vto3WcvxcHABMkkHC8XmQg7wWaVZrPIDl3L//XkKxgABLBqsq9u00DU
xs7Npjsb3Zg4otHqec1U6LbAYQNy16ue1UPjm7eTTxkwI0+UshFtIRNI6IMW1SOBgnqC1Hn1Wq8Y
c8u/CwyFG65s1GLuvaJTuqYx0SZnAIsM6UM3PaoHC4M40kFolALzN5g7r3OaYgHbAa0Jm0dA0+3n
oxRWt/9HYMR3wj8PmsH4j7KM11hvYf50DDz3i7DxKk++U29NsB7Q4kAhAo7jRrSbdWRciNZpxtpT
iZGOsmZQm6W7fpHUP3NUButAWmJrNnXDY1J4IzqVBtyhVv87qY+zLmxmsqwcs7AM7JPW1m4q9W5V
C4b2+KfXlk0V/YuoZ7Ioq2q5rGsH/FN0JmkBePmurZv4gMAuaEPts9Dw6Nn8EGxR9FNNoYUwtq6N
cj3afposRfIz/RSFdVCEhowhtxkCgX7xYgqeN/xHx0Ygs0+EJLlRF1WKwDwKNb+7Vj/nV8UhcoGr
f20/iO5/rvGdxbEv61bty3RVI1Sj1c5dkzBRnyXddq1KMDXKdUkOwEAxLYgytMk4i2qcl3IcNTqJ
dDeQsKvvV1Ffo0gE4yOIJcdKkpmJD6gIt46v9ORTa4qm1fnmt1GE8Q9DYVX5AEQihL4znjJkJ91E
wT9oG9Ne5Mi5zmgjjHENjdEN+bjK6KpI7of0pOiPl304Z8nApQX+QDBCAYCRRRFIiVSiCoTd19dr
p7tKq9tCRL/LUQEibAUkuLS1nU2wD2islyJjRYeLHmTR50pEb8Ex4HffZ+46TUorOZnQqJhKL3X0
lLS926/HLL27vFK8Rgr0mCigdsQLREa32vtXXq83aQ3QZ4xOBKNPCUHBCXYDfjVc5uZh9JywPXa2
O+1FB5S7RRu5jFUndRfZWV2k6ES/GZNT1+6HRNC8yonQoRpK6+i1wkAS+waQW6PQdQmqKc0TWUK5
Ntwes0ImIO2nsXMjDGFdXky+TmeBzJPAqBazdAic6goCVxNkOL3hLvn9ZSFcw9DAb4HpJGycyhgG
HuVzHTVwB11D3KR8knLTG8bXvBZxS37EzgXegbyRxJhGLWlrVVdwCdHo58kuXVF0R5N4kD4Tb3Hc
AeD9izudosd5R6EFnKfLivJc0jv5jImokTSRRUnplTH68g5By3W5N93qMIZ5KBqS4+7dRlnG/+lR
lBTg8U5QMKt1t20y50mSTRQex9bxLitGrzrm7n2nF+P9WqufMqNXUdIM7eM/jYBSqAp7kEUaMTdu
MkZ53Sdq4pfOwZxfgdeuSq+XNeGesPOisbespo9TaQ/QRFpNr5T/HggBMPc3zarRRoNs4iSIzalt
f1g5HSNLMq0R41S/d1ZpM1kasGhxSZV3VU9cfUoER5gXpwB75yyCWTXJbEyzn+E0ouVgfV+R08uC
9mrKvbj1ZcAdiku13AN9lsjGlmkrV0W84kBH1U2XAvHGOKpZ4TXjKNKNk67c6sYWi4rCatqih24t
kIUoUEy8Mw9K6IQ9DpSoEYlrfhu1GGfY5ImWlU2O00vML2ROHhW5D81RNBAqMAmW1RJOXE2MAU7C
kIZTkuj7dh3dy1Yu0oT+hE0idDUaYjUWRFgabg3LcQ0p9pRUNAvGF0PbuHFXoZGSMe7YKLtyGhK4
Bf0qkve2HCyt4O7gLhYIHN5aJjWHndq2s2pumq5Bvn+9VeR7szwIVopryxsBzFLZEmAbjcWSPFAv
dB6ZVB3PWjK2gFNr1vQ+KcrB+G4PwBQ/GHqSN5Obkqlp/N6aib2P4xWJmA7DIJ6aYsrLnfBcqjy0
4FrHLsqvGjB8uqRMpy9VnmZ3ukzUY41JU5SK226+aRV1uHbMRfqkj5oFWqOuGA9zotlA7MBl9mjl
lnYXJ5JS4Qm3Ko43xFaCz+eOPHqqZBB0SXeZUbumVPaaq0W5ub7aTg8IYXvpMxyWul0j1xmSOArb
tVGsOxkg7CruedVIvCk2CHpfFaNtTtVsx+qr5dSkBYaAbZKAmHI97NOOlHjf2YtxX6pyfSqLPJ1v
6nTRgGVdt6KonmtSm+2gf99YrjZbOPEO9ruiYzvG57KaT3I6Cu4z0aYz9/TsjI2DDSj82jogIE7J
7CnxQXH+FhgXz/ljZsexDYSrAGF7r0yvx7iZjR7hXKe43aC7uvopVh8uC+HqshHCHMIWdUSi2Egj
RMAeA32qR1I0L+vj+NTLlajCzL9sNtKYywZElyMQRwfcZ4k3nox94RFvPWrXGkpIlHxJErxWuef/
pzx0DLxfQnks5MxMHSTQcjtQ7b9MWYQ9yVcJNXqMziPZZLLd0fmwgjdoRBsvxW2k85/ZLThCgBin
eGBPvhJpxLXwjThmv/JB7cmQoes81oB7soTrBOAmU8SRJZLC7FNtaI2mq8i7J5UrPdJ0ybg3T8A+
G3yXDt7lnvHjsh3ykquWfFaMLWlbqJdkdVzhrkaX+eLKO3DnAup+eK1bLGZ9Y+7TQLSY/Ijb0YE3
rpl08pw5yQsqw5Eux8ia3OrhG5himGQe+HuRIZT34nobNyA5y3szpo1/kpWkXZLyv83llMW2/jY/
UMxieT9cCclQ/8U2f6r3tuYbcVpUtXlbYZhDAu3rsiuDeOfstJsZr1zwlu9/p+MPe3iWx7hfkmt9
HKfYQ6f3ykMdULK4GgTYn6QQU6KBIrp9eQ5yI47ZvdjpgP2sw0rl7KUd7vT6moyidIEmkME4YRQn
B8PoMP01BkpAGR0LD50+3ryjBpJ55rPgGHD98UYn5nyXTW+MmgN5y7E+fOtcmjfUbkYvuWnd1t3X
3t5efIFMvo7AF5Ex4gacPvr3jZkULRBBlhanoNvNfv1UBtFB/9H5w6kIoof4VngLcAoOMJOzPCZo
qrNykdsZXnk6zkjBKHugSnhTYAbttaj5jdcb/U4WY5Ia/hlmSz3ZSV+84qsOCo3iOg5p0Qb8uf+8
5EVS+e7zrCBjmJamtggPECCM8t249L6EoVgl+XR520RCGMssJ70royjC3WYPuwz9aJoG2JZI1BZB
Xf2HJ+hmsxiDHOf/bVaGgiWF2jbC/2eAmKcNYCFsihPkICvH7JOpY8EcW4l9JX3uzWsbvGGRIBjg
pv62MphtyWIjUh0CW5g8QL9FoeQ293BRB8tTHTcvdqZLB5qQofssibqHua54K5vZLXkCcllsweaB
hR4DtBStM0BcvqIHG+hEGDgOf8/9b2UyW6cuUwWgdJxrNPpWKHoAKziMToWD5hJa9ADtt7Czg+dK
tiKZwKEFY1/W2BCpdpnpx51xreVoIanJbszVY2tqV73W38u5vDOH5ZCj5aMDLGRrZs+/fjg2v4PN
MYxNpEwRvYk650Yi91l902eCQhzdMfZgbEVQL7fxmiUavDRHhaprVt5MtnRQosyzTcsHTttOKnRR
vUwkj8kvpEszqmUJ622/D7voOFz3sjtlbrZgbqZ7AmQ3AJElBEnDvvx+eTF5UfRWU+Z+GPR1lIcZ
Y9fVbNzGhRYSeRZpJzj/JnMnRPlsoouNjnZfU/jz9pam5aMD8chh3qHHNgYCrih+4MacW8UYp7PM
s4yZR2xhdI1Zv4f02KJ04uafgCF4ID48640hgtrihpwUdhWpbEqqzLbQxZVkYpwXTyA9rG4A+XzV
7/VHkCsH6t743AaXd467qhthzHGUV23BHOWIIrFTu0TpHpo02xe56BFEHeeHo3AWw7aaxNaYrnMM
eEIL84QznCqdz8krsLk//ZE+bHeJjKGxTtYXeDQyui1AmMsO8FciKAP+RbHRhzlqU23PcjeOdI+S
O9mTdzQpWqDE8aQreBuU4PLG20D6IcJV+RfjALSBraiUdII5BapWpGZKh5alqx5TXIjEfO1Bv6UN
iGUoGj/iHmsVg4W67DgOyGHeO7A4LvLK6TrkF5RToxxaUPde3q1/UeenBBYZbViMbu5jGuhhNDP6
m74i6ct4/GpelZ7o7hGowwJmRkZXFDYYjsGSmd11eQJ6wK5YBCqJhDCWAepoR6p6nN7cPkzajVwd
/nDJGF9bl85SSAYyWLSfF2D4gfFg7DDvD+CEyJMfLkvjn9vz/jDmZkhd004GweOmtb1FWm4WCwmg
WHbrxhEFX6KVY3ytZiYwtxzXF0XNtnogGVQhOMu+kMGTA5yoqwVwyiKhdDs+OCZwt8DJAzJEZgsA
lmRLxZDDJnI0ARkvWYkKius80/UkwWIeRcgQXCU38hjzUPUpj52CoicgAbymLzrxLu/YG1bqJY0Y
+xhMjIOMEfI/bx27Htm1L/VO8+Oj41FW2hZUISP62hM8t0UFDv51udGOMRd1IGNstcheqDOME3Tw
qJrHO8A2Y/aq26kB6FN/HQYXNVk4wp87yJhNVcW1hkxy4oPWyiXxSzfrO6V6vryqom1jHgaRnFlV
DLhdf7LHYzNkeysrdn8mgon/YwDw1LGE+MYYWmmP6yX3o6no/lAKE/FntZ7UpkFXKzsY5rGywsta
8D26BtZlEyQ1JiDR398ZalW2qxxbaIGkMBRGoGE+1rguP/VfMd8g5F8SimMsTpIwNZs30Gc5KkEd
zPv4NPg1Hmm15/ii25dvBWfdGFOTNLWYRg1HK82vnOywRIIHAw/WArZ8FsCamZIgk2/DBhZieXWT
7UAJ+LoaIHpO4+EExuddb5Gr2ThZdSrwhPS3f3QbZ9GM+U3aFFWqk8PCieON9pfEQB4rfrlsHaIF
ZKzPbPpRTRTsVoNQwmiCvBFk40RaMBGLNjdjLxslBGjHZT5G86OiPl7Wgf9QP28SW+K39TydIurk
xleK863sJc/ytPsRjxAK8y0KwvgqAVhcxYMAMB2MhWc1GTplgk1MxlVtHSf9IZVEdsffl7MMxrD7
TupHMmPZxoASVtgHx/GjEiyy2Y2G0W9cyUmwiLKKXMVAOg/4J9RdFbb0us5wH4tMFatSt3D+VtW/
QXHo/s5ubaQwyxeDvNzKy4U2udenf5KJ7TfiVSfaZ6m/iHjn+Q4JwH2UB8LBA45ZyroqWquIsJTS
Pj9Q6zAPtGmVMjNQogSBdvw1/ClNY7xtV5ha6SS0fH2/grONZo2a0LyLTzNiJtkvj0hripCG6Tc/
eIqzhiyNJ6YKQR9eYd8KgBlf1zSLH6BIB5BJ1ETEAwPU8VwSx2xgW8hjXJdQkUgnMEZP+v2ofSWo
LpfN18urKVpMZutIl0k6+kqRxSCdO5hBHmH8PRMsH/eobVaPcfFVNLV1NMAeY6fZKat5GFZrf1kP
kQ2yFUfM6w+2pGDJ0k//MBGk19NnA7hTLSqooroc9dmX9ofx6YZUFyQjSKSN6ic9XkI9eh6G67W5
Ah6CF2e/3nYOKK2zwTMOvq3XxESXNnJqfej0V7Ei6JDkPnjO32eLjKaaZH2Gt6GPdo2r2VwyT5MH
zx6KU6s5f13eJ4Ep6Ex+UNXQA2TTwnBUXbXZ3v6dhlzcGI4Nfg/VwQwodm6Tf0SnYLzibQMzaH50
8UMmYtXh34RnAWw7KbpkwZSCoSiUToYdRfCTvDhEXh6jQ5R6XFQW4q/XT33ezH6jT0wc5OMWvNUW
3fSNonhIDUuYfaPPo4/mfBbCPJ+ycTErc4aBISVOZ8piwCX7Onyb83cVpP6P9cdlI+DNQ8GizwKp
1hutZDPOpELGhbFSBC4dNW1ptwyoOxmIl0VIQKIlZFxcn89LaxrQThnDvrqTREN5fBd6VobxbtOK
4bVKQr5gVRNXBtmm8rc+iKIV/gV0FsKEqrPdRfEYw67lewVPTCBc36p30WOE8idF/L28P6IVYw6R
Qkx7kgrYuFbe2urLYgny2qIVYxyaGhWW/aZMldQHI9Eeurq8wv3w6Y/UUJk+l0aSJ9uhr8u5e63r
R2sRqMH3mz/3hMWRy6J6ydQZe7Kig0Dbt/M3o/KmQXBY+LHAWQoT7qBRp2kyYFmhF2n1jOExdjCz
mKlubB7kUqCRYONV1hGopGxSGw9Ztbqx6wlsK98vb8m/XNNnbegv2Jx80qekKmOc/ORUHoDdcUu8
FGN1lMwPw+TeZWmiDWJOvkKSZOgXnPx4+ZLMP6pi9HoSmp3IgYrk0L9vlFqdWG4JbbAzytqN5Fcd
8LtDEqbD77z0zm7zjTN0I2eSyqLrDbzFu+yo6KdU/bSKutL5Wf6NDObsm0b83w16Aw7EyD046+u9
dS/fJUFvuaOHDoFdHU7aXojfwRu8314LLA/ukBpq1jbwpO2r5dLOnO6vCr1wSrh6kWtcS/flrgwL
y/0jK2HftmgF6lEOhtQyTo9krlwzMUI7e05Fw33c04VsA2XbwNOWLb/GTt/OGDCgj4jnKtlpv85o
T9OCGwGMqyi7iayLiWzyIC/DbtWUV7PVl0ABhqYfK+boWuj93fVE+q7KNp66sfIaR4vi5sugCBaV
f8VvfgvjSlRMO6sFGKh98gk7iVSsfKeDiaEJylCURedeJxtRjE+Js1qVI4LnxRqH9XzS5IP9W45x
I4LxJN2sGZ3eQxtZu++6o1ILMlH8LBj4jEy0c6gKemHeu5CqldZhIiQFzjpGjWvidmu4GqU7Nnd0
3L/XX4z6zlleL5s+P5rdiGV2qZ1SaVpUNLXr9+Qr5W8rEM1Kz/Yt6Acx6SxKlnN3aiOO2SlzcWaL
FBIcpUncXPV645gLOcO5xwz5FUWzQE2psskjCR0eJUZ1U7QEzEjtlLfjFZ1hs4BGTREL41vRGC1X
q41AxjjGEoQqEgFtQd7mR8W2j6PuHPRaBFHHvzs3cphrRmmaVLOz6J+ONDq4kSL5jxYxKUSB40UT
XDZ827DB4YQqKBK0FmMbSjc1izzplCRBC4x9FoCmHkWNAfwt1A8TFC1FCFX8Y7CRyRiI0metZpSQ
GZEXPXtMm2cz3cVorI1OpeoZyr0kCYtH9Gh9eP1sZDLbBxJQcBiiA9+Xi8gfnWJXDE4YdYDWmJrj
kqOkXaDjdsx26+qcEjO/SlHzEbhLbgSx+Q3M1uak7JH6xjnsFcVzbFT/HKBYz88drOrykedKcmRV
VUwV44Psg3JKBqVRCCZKJ+DDGbk3FqGsfRtEJ53bYgjUoJ9yGOtZSZSWGLykxir/rfn5LVqyR28N
yduwt3xlF+4PIki182txG6GM+XRonwRHKSbRCKBDKepxuiON20iuDlxuCg+nTG4rnJCkqnwwoI1U
xoCAyTJrbaqloIqtEdM2IMEkYJ4vnii6FaAWvD/bQcZW0KynFFYBW1E6fRe3Xmba8AR/tdLDZTlv
75dLejFvTiWWVqJqmOUoX6vcNYCEMXyqgzwBvpV+aHe02xege7f/4AwmOzHuMt/jgV0SkIYY4cUg
9/tbkVRFs4wDOlv+h5tCg0GKGgbqbyHOLdeNn4XZzHNx6hond3rMIivqqdYPTX/Mp/3lJf2XU/FT
IZZTcCVK3JvymviAdpp2doh5H+CuHeKwUvz4SfZ79DOogn0UCqUOcPNs6OIevCGKjASIuTfGsAOA
wIr6TfSlrQ+tgh544mXOQ6p7ia56laV6Q3PfqLvLqnNv5c3qMv6gXxNDkcDM5E/ZcbXuVRGlpmj3
mKMv2Su4tlNMXVfxNSmPa3FlRveXVeCLQOM0LkNM57HgKXJCZrPBPD7IdmZvlBM37dVwwATZZTH8
lTqLYV9gGYDyjMhANi7+WpWnVQ0vf/9fvORZAHOqLP1/A+qj4hpo4io8CjUy7/WnBGDS+k4OtF0q
xMbmxxPOT7Hs80clieIMALF4mwlSfDrJ0gLZmYKbUBzp7ndyGRtxTKa5Qb1yWunc/2I8JXPh6iKG
S6FCzLmSNdWa6hhXXOsv6D0t0bszuvIdJT3BjKvlihy/wP7YIdfCjEijDxOSpRPxgMHqdtY3IVuj
SAhzjgw7A9OJBg8F4GU3R1FtWr0J7dkCG6Sr//FuORsD/Rkbn2SgJ8gwR6wdBSKanulQkxGawXgt
CYlpBOfJZO5LHWGcSkxolC2V30ejl9WCEyu0BOamTB20yvQ99bCDa7jlU+c23vwi/9AH13zV0BhZ
ToIFFCnFOAmrWiOrqtCMSeq7ZL7FaOzlDRKZAeMjsjhpzJTmm6um8nr9qxP1wRj9uCyE/sgLRmAx
N64sywCcKWDQlpa6TvYUmRgD6DAatT40fRIkmSjMFglkfMLcJ5FlJNS1tjsnu85g14V8gxnVvPaK
4dNl7egSXdKOcQ+A6BidUcdEP2V6oij27a45qPthf1kMb6fANGCoIOAG9+Dbk2pzkmojI9goQCrZ
xY+u2lVy7Obpb1jDVgajij5HiWY1FIbGvpnt/bh8Ay32n6nBxAeTOatjUUCEnR0c5TnvTwr5dlkE
b/e3WjCuzSTLWjUaRDh25A7OZ21+sR0LZF+xl7VfWk1wz/JeWiqQU0wDiSPNYmO9fJZSjPLD2Nb2
SUr+Q9p17NaNbMEvIsActow36CrbChtClizmnPn1r1qa8eW0afaDDNgrATrq5kl9QtVllLzmo2gb
AF7ePtZq2XQpiPI+gjo3cvzhsl34nxh7FuYzWCiPamhmBflHAJz+r82Wdd07H5Hc+EL3QPKa5kII
eu9W0p57Qz9oPn8Vc8399gnXP9xZDOWM2kFpWr5E4aMkyq2IZtrf580jCknWOFZOqTIa4oxj0RPa
nM+rvjgil2xDzS36O99vzSpjHIqhHr9NZs+GUhkfCSuqfbriYqYTjDYneWC4odV0b6EeBm28kpqF
fYTMu3V1T7rAqJMNzVCBu0qAbN+a3cyqHLGORtmyqiaN1KlE4usnYQgAkWX7dbYmWzQjPIlLz7B5
xkdjCaWsW+aVRBQB3Iutjoek+jnlvDvLTxWq4dvKuPqcWt4n0Z6l0g+K3DUhBLV2p9r5nuB5qpIp
m35n1sfKFt3U4Wz1dlvsuk5iK0EALCCG4igbSMtMEjSCcOLHD3F91+bXShib2zKIo6Ajlsj/kqFQ
V1jkrciPI2DsAuNSLDUzEk5jAbZXuXNKgdXRJsF9Sxh1jUEqDPmY6SQ8kpmDfhcgbwYMoMUibCd/
9ZYgojiL7yUVfsMHPm6O1x568KD4HAtgY7VOsbw4ygPzKGznKCLiZRiCIAd4sm6DmpOpAFSnAAZ4
9bD9nVbzzaU8yu8aQKdQB40YmM1bhGyRwHjmR+mAdWirZMIAr2UyS3GU7gW1rKolYI5t/vAvZyWB
qmLNEa5b8C/1ox+IswJmdaxmIYuOfUsNDuEk2qqWm+Lg/t390RsQfQRe1kpAXUkCsuujaGFiHxUD
MyjM/J1U09EAZ5gv4wppXM8qHRRl4mBatRCawfStiBX39iGfnAH7WrH/k3HA1Ygp8GSJRRORFVI6
zydz1/Q8Ilh+4SemdgX8HdeILfGtfqixk5AfULwjnvjq/2AeXfVUC9mUMfjxXKQiwRIcLPA3vX2C
VLfmeKi/+2ZsAgSHScS+qjkLkZQ9zGXXpv4E++Pr1OrAXDYYpzF4TGbWA2I9mC4kUaYwl9ifzRp4
rRlU7I/E8DjHdw14FWDPOvGOP4ankuWXGcejNwljxR85sTHw8BeBuR9h1kyrzUzvnZk10rLqK8/H
o1cJe1/nqibH8apOMrX4VBZ3DM0k2cZv3nghgfx84Y31duhDQYQvaR87J9pFhx4LhMkFSUZqT3vb
lsY6DpWIBHENRIUBxwE3Dh5493X4hZIgyE7/tTM6YtZ8o5c6qRlzWOzMiheBe+hZHFirCIxLIVSk
7Es0qBQRb33hanbTJx1sdgSgU7cFwMxaqqmgIF6AJV3ZMzVv1W0tzkf5kS7M58joh8wOiszkuQh8
3FZb7CSEUCE99D5YQ8rB2f5oH3NZWypCOZC64uZpItGN2xXv2aXhigQRwxlkE2OdHigYTkMEji7M
sgP/OwYPNAupgmVvlDvxBRTAxhQerG4RUvP7GLTJSlXbc8I4Kks/KW9StkJXByVSk1Fx/PxlYI/U
MCTQMbUdwrJNM8RUrALsMdl58O9nL8eLkKwX5l5ssWY7GXdHh9ZImGTs+qGb2ge3KX8XI343wBBK
FEauujpgsrAKOqIWgV8ExYiy3lRaZCA/vJPf+smSDhLOlbOafIygRtdeB7XBGg/JVo0pdyT0iTEL
lSsMb8KKLvS+fzE3CSSN2cdqMP9dAv532VhD7EQewUOqPT49YTFq297Ws9ezkdPo1SFoVhuJJMjd
ofrOO8mBQ5+WfyQDzexqLOsiKY+CgZMwmwYkQqNQm6Pu5vGe5+7/8kSUB0kLAUCB9Ud+PNqcCZyN
XeA1NigkkY2zMGNZJkZ5i3KUsknMEJ2zKjbr4TnpGS9b5gei3EQ7qnw/IgH/IBhqbhsv8YxTekna
oMCJvP27y6OrsqrWCY0xQdondXBoxTYhvin2BfgBOHdbGiPAaFRFtozjRKnyEU/OsLe7MLHq/lrR
CrOUeLNJczMcTvrMUvjVp+dZ4TXxvzmIDHyzxu+whEDgzQj0brBv9jHy4Yr1yGXoBj1Do/V9lmY9
Iol8SvflXrUqT78enooLwcJT99uwY21HsQSSny/Sq5SsKQWkFqgPV3x1Lyms2g5JmTaCM40U3gjo
jQYxXhbhhfAI4GJoh3aZH5Wb4aKAu/jaU3fxrSh/0QphOKYRnFN4wYMQ9gKO3uasocQwiWAlb4Ab
87Y1cnWZHAUWEbiOsqLrdN0WFY9pnLUK4xyoy93IN8FO2RlI9YkZqMi5/Dv+SrspL/WHyGUR7qwO
QC2FUxlrL3fc0HNBbJdc9aPphaOmAuU65Xd8XhzhO/dzCsgiUXbUWLW2D74euc/nplQn41pp9ksD
kTu5HcLWVKLa5MpHUWNFuXUV0tD8kwVDE+lHxjyJ+sQrEEQIfsnju0hM3/5Eh5Qv6hOrnLtuE2d5
lLkrdR7PVVhiIDDA9PD3TL/fvrj1hBVLnTIWIAGc9jFTvTA6Hc5S7DJMrRF4CuMieY9eCHY+URgN
4JD9Ttx3hhlexjs8udmN9VUfehZPT+33Zae1fQ3xpMBLSNHtFpToxq1wOab2fKhALsybE3D5Wle9
ZPH6rcbzhXBKa4JES5o+QG1eaGwZNC+Dn5tl+7R9w+sFr4UU8lcsbtjPZn0otI8bxlMAQzPFT83p
LRIDeRMccKwX96rKLORRXieaW41XFYx0BeF7rzyqvc+KQavWtpBApShFhK1LTYYRzGCRNJOX2iWz
Y4UXgH66PiKR5W6MQ+t9qRi6EEslKwag8Sau1ODc5PtEeuvTH9tfal0d4DcFSdUkLDlTH6otFGHW
kAzFg+cbodn4ICZ825axfnVnGdTHabm6HwuB2HNd2V15mRW5aUSiqbDGtdYN6yyI+kZ9kBa1WkHr
+EOPPCHB8GIMyBlmxFl1iOJZDvVRwgzOXo+hC7zX25KbOIWl2+kxNas9KR9/CeEL9EK/PhI598Ka
Brwzh6xHhJsO/YVfmeODup+upAPKc0feFOGJL1mYW+uB7V+ZMlr7/5UpFYLYoI6MuVOgHn3eZnZB
AHxYu9rrpvvP4SCIyiijWo8GvoF2iFNmTtWuzRgp0KaKQwAVTlpMmmGGHVph5E9iqJmV/03UGA6P
aNZvWdbitqg0ANBUTVuSeeBJLmuzq+vSrmoVWECdiAVjWeb3fDOm7rZdbao7Dka58oo3wlGf8IlK
bkBdh7NlPzMFQzV5DcMffftWcr7VRpWzLXb1g0myrhsi/gs0w2iktmUiYwLETvNTye9qVqdp1V0s
fj/lLtJpFguOEIikUXo31MhbAfIr/9SZSCbETH/7aAtBlLtQhTLIM14hKi6gnesGt/5B4CzuVr+v
HrnalByRs6r74Z7QlvrM2flVL7IQT3mRJvAlXgZjkF0hCxEJUcpP4JI6ZD9A3KXfEoanX7fohTzK
i/gJIf6Q8d2GNrX46ZHPPUm70Yt7XtlX8nNcAcpTYKjoql2cZdLDLlGnNsKo44yycJCmd0BnmYBm
NwMxMY0xsLYVcz3rWEijXIlcAMIvHbCugpdABoQ7BGhSdp3efMlRDh+umWH3DFv4qAQsPHNRyrMW
dBjm0WY3ma/1hIHEsOq7Fiei/IoxFiBOyQLUq5tdNdxI6lHLX7ZvjSWC8iKZ4KP8YvjwIqEz+W/o
4fEswhmWCPLzxS3lnFzFgO/DpHZxUxROMo2mOrI2shjm9DF1sxBSdnNt5KRRIXvBruywSmCAF6+7
yBuTNzm7Y5ZCWN+ech9+BKzIxMcKWJV7cvMk6d+3P8z6w3bx8SkHUct154dkrIWA8g+X3WTGwDCQ
XGmnXjeDGUQoCzd79Ui29Epg6DNS3tXwshBP+YuKD+qmkTEkSS5U2CUoaRJoNtY21vo16pKoiGBR
lOmdAZEb61DlEcXG4EVteNPvf37pHn9JoBcF6kYXjbzEHBlpcH48RrzyBziPIixDfGKWAkSY8Jrr
Trr/Eh+WCDjyf85Hlyf6UtVTkN59PjZDq/NwodcdnLx6HHas2uZ66XEhjUp2jHguI66HQyI0qIR9
S38ynM9KqvbE4pJdt+vz0SjvNIaGIeWYO7V94y4vdpFyW0wss2aoh065p3iYNb6pIUPqUH0IdsEL
ilin8ocxmv1khrfyrkJNixFJWEIph4VvWQptAdNWheeqkCzDYG2xsSRQSU7fTzxGruDYxflZArXN
pDxvaz35Bb8nN+dvQ3mnqRHmmB/Jt/HH2zrPrXAKeXOW/dHORpHhKtYbIQu1o1wVUAKyQODgfHPQ
y70GL59kGxjRwDRjO1uflW8WUwPriJSDQnpoVLKKr8Qrx760FWk2u/Qmqr9UFD4fjh4vjBJpiAcV
TWMCt3IDowKFAho9P/Ij2rki5sXLkxi625+PoR/0tGEvS0oP74+oLIemUb6W49+pOD1lWAzx2IkT
XkVzea+GKHuBI2n7COJ68vdLBQ3KPfTpJFWliLBfPw6Yce08+CI3cjgH8Ds/gpvOG3eVbdxIVmtN
u/Bb4sou0GSuhev89KX1xoUXNig3EoV1KgeEmJOr7N5uXqSLyGl3wF1uCvTjZ0c9wlIsljtmaChd
XQFucIsUkTRX5dYJc1LCES4CrdoVCQv3keGLDfKnLNIfXqyBDYaCsx3lxyTxxPKkFQydXE8Izt+T
cikcXurc5CO2NMENGFxNTTtlQQdOtZ9+cy2EgRkHb9sqxDoU5Vb0KomUSoCShtJPTtq15WukMMC6
1h8NsqCpgog9P12iLi7lEvAGCrDuBOQCw2V6xz8pHoeFVEd1p52smSwO1VWlWAikrjEW9VavyVLD
1MrY2tHNMZEv1DF0Bb5nfLFVdBBxIYu6QC30pxjsqXCRKFXBNWNv7AMIzysRO9+7p9Yhja342bBZ
RavVT7eQTDnnSOE4PpXIAF11pSk3E385lowQtx51zjJoIDR0EKRBRNUShMRW9EJgK2K3/AGAjKy1
G1vHA37aTbK3rZPrgwwLqdQr09Crsp4K1CcEw/xMjIfrwc0vyXwGK8StzxIthFH53ISoyvk9/Fbv
zm6w4y3RktGo4JyRB5LAcBFjANewOVeH9TEiBENPZcp960OfqC2hHVSBZHY18PvKT82IZ0QJlv3J
lGc2EsjpC5hDd5hdAkaZWb4rm4IlWWSegXWqVSe2uFAqtcsSo4n9CV+vd3WsAOp7Ca8aNo0rUzcp
twJ84TESJx1actVHJmeSlGE09bfqUb8Ld/EhrkzWU2Pd5BTSoxPgfw3K2LNoKBo5xXsxjm/L4Xua
HoaBBZ3EkkGZdaVNWGas0T7qDS/Ub1QpNFsjYOjE+jf69yBYAfpvLCuNIZikAkNQ5OXZeO3uExSc
VcdfFwOuHiBzf4D8/FeMnEs5EmO4qDS5iOQ72cemfPpeVJ3J8yBlKDizlHNGQWc1r5PPMil7zsdU
H2oC4BKNp5nfB6yGNOv3U0Yr4ePwOCzcrq6a2ZQ8N3PC0oE/RJXzISiTHTup7gIfw1XNgT/wk9Wl
JnlWj0fhkn/NQyv83jsg2DumVvRj2/kSFf7tVbO4Psp61XzOur7CuIQ6P4HtCx+qNMOxdvvA1Qsn
7Pfb4v7g688npay46GUhm5Af2BKohD/AI9X79LtkVUgNWIWQdX97lkXlBXwd6aowQjW4+CIob8Xh
kGEWe/j5l0eivYSkxjMmhuEl9qP9LJiCmXgNyhGt96X9gMXHonyFhO3nKRwwmDRybq5eldPtNB3V
8XX7QNsaD/pDyoqzaoi0BDttCqYxw+wwRt+3BWzrnEo3qIy0A0sZedvy8r0Q3NaGW/nPVQhIx8kz
chbdCOs4lINoxaD6LD1E2LJu7iTlfvs069uHv76KylMeosC+eGjwOI58E93KTnRAWaDPUEr0rwLo
NdouHrZ6H7IHhlzWNVJOY+pmFMHIUkpt1x38egpamOkpQmy85EA1SgpxtZdcq8fuQXhjyCYp2Z/d
hkq3rDq5AANcgMioXZH8CUPsoHBRPDR4jiylX6/ALe6XchmZ3I9hFcM5ppEZjABfbzzDAb8VGt4C
GHDSxFRYXop8sq3jUZ4jNwKjADM96SSpHm9hwQ2eeLR0U7HEHTuF+kNu86+nUmnQ3lJUVGVIIE9H
nwWjM+01OWNwod2kL7wNHWJyKLCsgnIlkRQW3SiQjKAHbA2XHwyh/1Kl8fzh6F6V0Coxx+HFidFr
3QNpjZ3tYhuvtKsW0Dn9c3hgbUCubyYuJFIvibkvsqGQcKp4L7hk1rDGHFDk8cI/1iADveshtRjG
wLhLumc1SGpXCDW+XmvPj80lyFdas3kaMYnN2wHhpHgamCPLDA39eAQsqhOY6GrRqUaqlUymCgj4
xgQsETebzeNgJ9dYsn9gvbJZdvihxAuRaaHkc9Mj+hA+UIK+VljRSfDITPGwY9WXWHdK5SXaMMi5
MuNOm142s/qq9W+3v9r6zNpCVyi3wssRJ1YwOtsfTVIDNx5Eb3AUN8V8JQj0ogvV7DBSgzeT/iia
YMFmORnWESknM/hT18oR/oDaMOsLzQX25g7TsfZ8kxG59c10ZCFBrzsaQAISlgId44fUtaa6VmcJ
2TD0eY9///yIiZViwuJxeoyuyfue9SXXU76FTOqiO1nROAAKEb3xPVJR4AcTA6SeiGnqXmEZ46ph
LKRRtxqD1cJISGRCxSI1yWqyf49e4s0naqty3bFMkVzZb7FiIZBK/1KhbSROQ3jKZtRGLv32ULLq
hOtP+oUMylvPfsCljYxQL7z2ADEFzg5AKhMz/66bCA53oEf9yojPWSC9cAds8izNCZ6LP50yFOiz
yNRVBqYG+e4bF0dPweoNjzSTw5dKxHsl8PLmqE3PHYu1jyWFSv9UFTQFnQFH4gujlfKtWfOHtL2t
o9dtf7LeXF5cGVHMhXsc+AIIqTU8cv86OSQlyh+6yqwfuif+qthLBLHtzgcVpyKZ4TOrccjSEHoP
b5a1TJJ0vKviC+5q3BenT9RgDsDSpBHLmrJnGTVNzIvxtjLVJ8gbHycHwQeTvgIoy0U7u2JNbDLP
RjmQWEp4JTTgQOI9gTSsrFg3sZBxVK8I5TCnWKyRXqZEyol0RZlUWAUFSHdnZZclCNL9N/levSPI
BukpPrBeqiy/rFBOBFRmTRREENi6wF+ukEMAdGj3Wr+TVp+OVgrrUleDz0JbKY+SgUFtQD6KVYLm
TtV3vsIwbtYV0nt3nCEOs5JM2ORSbRJpUM3YFaPXW/V3wZkrM/gaL44IlhBeATWcIdFj4EEtzBlW
kNDiA1vrPe90nv+U/iC1ExDxePUlwaKU3rbNntzT707sLJPc88LqlU5K9IoEtyR512TgYAiAT5XB
qDR1oRlr5fXM81eqGHxlxmhxVCqOJ6XoV0KMSbuw9/q8NpvGnqPU3D7buo6cz0bZXVZIM881ABNF
13EnpvrJzwNGK3g9eJ5FUIaWYZfbyIY0szXjFA03WXvoWAW89bx1cVeUbbWiCFjUHGrROJ+PAsDo
7IoL8joGhibj0bP6KF8Io+xK98tcl7sZXWCuM7vqhy4elToFoNdzkFdmKn8pTv+6Pxq6XQLpoxCT
cbY6fxqEXa81VjrcbKvBKgzqwq4k6lWlRWExSKQMrp5mt7jVdv7NCD98NZv6tfYNdSgzvxRfJ1vB
KkL6k5lgMUyMRgYXUb2eY8JTxn+w/WUormlYDGDBiDG0XaLidzQmeYS8B1PN2MtsNM2eZtZa9R+c
4vlzUd6iKrh/9mSG2iz31Q1oElpC1T2j8Ap6zgTbY2VubX8+plDKV9SzqKpViqbeAIy3ClCXiRNj
YkoESMQr+AWfvjrPf7YCugU8SZzC+WStmy8tDLDUFwZCKF42pVWHFucReCCOYXjMY1KupJabVi9q
fD8FwOrIkVO3fBhvRiu5V93wgMr5w/a9stSScitJhjnc2v9At4swzfe5oMzvWJkdw0NKlEMJkywL
eGJ8siztMZN5H+vo5Q0p4/oYYujOr1g1WiX2wCblw5PWXKvdYTIYvp7liGnqq0bO9FSrkDMWkxNe
y4AOyTzgqZeT0zvk5Qny7O1PxDoUlfsr88THHAFwT+PbQvte8s7McsDMQ1Fug2t5gBGl8MAExUna
cc7sDXYNmBcC8yUxDrT+mPnlP+jWrhYlsm80aEYFQXldKuGN1CYPAT9eRM3wtQTuLItyG2GnN03X
QvFQ1UJKmqI1D64vZ7oaJ7N9AZfwgVUpYHjg3zB7Ri3lBB+xE2xsDqdi+CzhGc6QpRGUkwj5qSzm
HE6iFYD5LDoxeIRE6du22pFfspETypRnwC6v0PMJbm5u0edqFTMDKw74VDCybfoF4zutn0jHJikW
RzSwqvw3AeVCZdRA44ryA7gLpf0UOl+bmVfOIigVryu17fUWY0pB99KlP+buRYzvt69svQO6kEFF
xiychnJqS+SagikeCKVleCcdMe+oNWZw0TqSFZsqGAG84ofEkP2RJP3+vc7nozS91KdMBT4HIsed
tG8BZaxaH4ArVuT4tuLIV92F4gR4kAEzEMtHVo8ZH8I1DFpFezgI+/+jIUCudOtPolLvuNCLOO5Q
8CE1yQThRbfBT+4OINsMD5rNSvFYSkSZhTLnKtfNGNnya5dH1z7JAXnLSFXX+2SLT0yZhVQNQ2M0
0FT/2+zONlh3rgWTEIWDriYFqxIYVw6+xeLG+UNecP66VACd0DH11R5bOrUNBw3YIOMS2HQEdhvd
KjRzEmZthJjcxsejx1vbqo+FlpAwtIC4Jy9fDA88NG6zb73wGys/YFkOPdgK2hJ+iEKoSh44nWJ+
4DHGtm/fogcppHYSIbXERBrYCVgkxX+oWvy6WnrkVeoasWkHXK36TPYAlGP1LTnJwNVMyYoI4FSO
LNjs9aTrLJFyRYAlQHE3whD25yBLgl1h8o5jDbKwdJWebk3qGFB8HHQ10OyP185l52m4z8tQB+oC
qakNu+Y6YlI1MgyRnm/VQl3oBIKJCoQwM07cKigthUWTtR5nz5dIOZc5SKbY75AWccVVpn3zv7Y5
pIoS5gU1A81hyp3UhtqLRodqln+a3skEmm6/6ne6iX1ui31n6ynYQhxl4YGSF0rRoZY1WB8lfzRS
rOwxw9Y/oXBi1hNWffNZ3O+VLV3MRRLeG6f5LgJRyrC0kwr609YKnYBJBb7uwBbyqOd3XHCa5qe4
TbK1RJgvx512GQH2DGihO//yaw+phTwqoxjrvjGUFklm8k7AawHmaQuBmU//DPBibudhO/ivKv1C
IGXUupFkc0yYcgAtZaXJI3ieTaHfbQtZVfqFECrB4Nu0lHJpRBeq0cwQO98qa42XpYc0jFSc1FOf
BvhQxt3gaG5wUJG4jA6A98DuUNrb51l3vosDUVYchkYsyAFeU9G7/kygzcYjVzj8vrEnG0ntg2Gz
Fl5ZV0iZdRBqRZdPmBVrq3tfjMyu/RLO0+JMVIrABWWoJGTGmfdUT3MrcAsL2JL73HbRre0bZKkd
5TbSgc+xE4LjdLFhBbEljAHmL/5OiEYNU2HsEg+aeAIA43zZX8vS9Zgw8irGMWgAqXSc5znS8HLP
u9JMpvx72bzwXPDtry6LRoyaQlVrRR11brDcm01xUWBWkAPO6LYUlgnRcFHA+GoAdQIFAGmWNduJ
w13OHvF0IP62WbPgRF9/y9PO2qZRLqEHan0lDHAJdYsoH75n3Y3A7zLQy87JVzg2sY75b0ikUaOw
ddpzyoSgkQmeVuySQDNb/qCC4HD7Bhk2qlFeQS7x5vxof3dx4Awj7xh8cbstgvmRKD/QjrMhAMMI
AelAuKsLT7bBF2p+kn2xMj6WelMuAdvg6tSQ6mVjlECa+JmLT8nQMG5tNa1cfB3KFWi+rExBgxz6
Ew8tA1MiwQxgNd0YZ6H3ZsVIaPRMhqkG6TGXUPudTQk0pIzPw1Brej9WFzFKVmRQNf0k3EmvOhZT
8Jzuj8IzQgNG6O5JSEJdltkUJrq1YU90KUIC9EOXEXqoMuHNbvoWjrzNBZamGYzPxbpHKmFQBzVX
k4H09GcA5IWGmXSOzzM8HkvN6UVZMY0qxchQ4JU9Qvs27kgdAp0Hi1T2WDCA60cyRBk0epqo0V58
7oxeU7gBQ476S1a8p13rCSXLOazPKKi/pNBfSOAmOQaCCqSAkQWtAFQ0sKjthC7eiooX7vpTbg3H
+ZogO4QnkeU41jXzLJ76blmDmdG+hHg0aMu9dkcKpr6dPqD9AUo27vtnpJ9ac34KfmxbxbpunkVT
vh4zzbXey/D1Uy7vsqm3giHHEBR3BTxrb1vUugs+iyKfetESrmRjCDWhwfy0kF+oCihvdMnZFsHQ
Fp3y8tKU1GI+IHXhy+uof9AqS40ZXb/1CY+FrlBevhlFcVYwb47CtuQCywoMsq0DbHi4DiZKJOvr
UE7eV3PAqM3ILtIL8ZILTb4G+7VK1rIsTNK/ZBJqbvEuYU7Brr/zF4ekHH+YCr4Wgr0W8JS5aIZv
DZoSvh3hQce7gqPcgC/XxpCzvf35/vCk+6UidIUIcxdSxJOsMPqeXJJi53hMrMoW3j+ndVgrWozr
pUtEUR8BkhgDCViQBIF5eRDDyxpNl/iNcSyGfdP1oFgxxjlIcazB0lIrvTbc2B5BOWGS6fD5PTyW
XnmTADmESbgiroae84VSnkUQ5lbJa3gWwqaGydSfIFCQbkYnR1upeAhYJT6GidPloSnu9KKd4K0D
McfKzHsL8AvGXa6eSBNVXQGCF5AVKRNXeIP3pYqYn2HKIC8Yd8KtAAjyuxZrtLXXDqy0gZQRfove
Z4F00abPS7DipgZnhZidlp1xhyrbCMKa3Bl2AwurafUCF8Iog881P/Fzwsipzvske2mlO8b1sU5D
GXakd1yUFWSv6dQ47V7YBd8kkJGgx+4yi4WMT0UXhIRWH8pEhTaQYj3vCLv8ISItCydxfYu5bkJe
jBvficYXn6ckmmTispSrfo82iS3uC+DIhQfmFNxqlDl/JBpgPArBKhFokMR73XvxPl7reJOHV8qE
FzPYLAyve8vuWNDVLKGUJZdd7AOZD6FAr16DYadUiVnUDO1gaB+NMg7MAKlPyBX27X5M7nKF8SRf
r80sbo4ccpEC1KKoi+VEik0fo/KdV3zz94qjmqQ1XNwFdzKjcsK6NcpbcGXc5WpNEgJgdYaHWi/N
jLn7Tq5+S/OojEAAOJ4KD4+pyD0oGJx5Zzj6RXIx2GSvH+2Fb9s2zPpKlI/I8p4PchUeMMPoJehM
EtY8Aus8lI/IC8zHq6SmMRxQNyZ7RTpAJ3MzuSeb0v9H2F+Nj2e1oItBk1jkk6ZDLYzaKS/I6jny
Dc+Un/hrLTHFVw08FsDyP/G32ze5nm8sBFMl5DkIuSwOdVQ6bMEVbLJlED/I0EYRTGSgQH/alrea
byzEEYe5UH/w1xslF0FRpI7D0I92CPvR1KLxXceowrYohuLTBaM8jLNY55DatAqq//1Jl29bnoFo
sS4DcBa8AUBahd7OygLNqBO+zrC3b/J9bCWJW4QscDCGkI9PuLizapbKKO5ruPUJUMmNorp5GYeg
HmOVPdeXpAg6x+dxPh6JC0lClXQpnmLkXSu50yl2jdsytog2+CDPmo5Kaaps8IM/6OAvsR/7OAux
vprUesYjSvongs5YedoleOlbiFXd5AoSWX39dS08C6SUXtLRhWoLYm3iRexjPPKnOL7p4n5bAde9
1FkKpeudIUp48TXkTXuV+LfVzFDw9TLE+XPRU82qWAiFHkHAcKgvyL3pdnShIJOprQGQ1n93GnLa
xUcSWt/nxRzC+OhNSh2/ZQFbsa6LmMFCgFpVYxT24IrSGv4pDcPbUXr8uyNQoXAeZKGRGljrlMdA
VJDcKBL/UgQVCIsS+6FlmKBzgJE1sCrNkWj/3SGo2NdJSjrJKsaH6gDV/Cnaa0bPAE5gOByRin5w
dW3XNDhE21ZuLRgPatZYitYxxJBf83vS8Ms+6AnlOqtR/1PgoDVtP2WX9RBgVP61bFszyG6qYbSE
/n777lgOjp5X7tIu0v0EIuvH4rt4Q/jXuFt5P3spSKkdQpoE9WN8sPVjgoFYNWRd0zVKJaqhSgwA
ZmIdWb1tivs8S6wZxBoGADPB8gW4VF9nAY794ZxnmZSSDHGli8C+h7HeFMfu0GO+RXbgzp0MydgV
8CIAZfOlGT18sH/PSWkNh/lNQVAbLEW20avWyBLwx5V8v/0F11XzlxC6Tj5zRhy35GD1PDy0EXbd
ZtCXiRMLTHfdtwKs0hANEd0Z+s0b9qKQcDISld79AHd0VZC+WaOlurFjXGssxVx9lJ7F0RxKgqj7
80yWRWSv3dd3vm2gi48VvuvwwCyprd7hQhblBnVBN4KkhazwA+JUdgghO0KuDYmvNajDuD0C/fZ3
Iwr3m60vZFJGgI60KPEqjIDju4tsxJRvMZpjdqw1kxfA3BaMDEVZL1IuJFImMA69FMjg+MLQN5IK
MGmEV/nO8HLMfTCnnVhfj1L9wIiHMiV5U657YLQxBcUHtupVqd50/OWg+aaCgQl9J0esdgfrlPS7
YeTkpM4yqOnoSi7wTt0iBvS/aXi91x3n3N3+igzNoVsRYdD7fNqgS1Xn7hDg+R09aRkrq2FcJt1P
BkqbNoYjLlM/iRaH/cHoIO+z/bCvweK3fR55WyvpJ8I4JnMuynjtj7LlFzfVxHhdsX4/+fkipWmy
Oam6Bl9nmh1Ju2yYs7EkhdwwK7p3PEq9kihgjbSneFfuJXs8Tk9TZccv5Jk67VhjHiyvSPeQpxGk
kSo5EOB9o48V6gRleP2RjGEETPww1vVRTmOKqqDNSJ+hbgZT4XozHm/+TgEoJ9FyRjcIIiqbImhi
AisV8cDiOLAYMJJnpp1SHiJNRr7LFfKyupHcxppRnJtveVdyInTTts+0/pw6ez46RkaFyBklSXL8
+FAMtnyQCFbfA3hTBMCoIsthD9oxvhTdWC6nIC96Ug+c0HaNS1AJOH95KOoxVZaaEOSkjNWEFg4S
oXOdApqveWoHm4zPGjarNEK0a8O2dFIjWhivLI0Jl0nQPgVAfO18OWtPWvo+Jzu9Y7hVllnR/WR9
GEZfrTBkMFhk/pksxBIkaQ0M2RGTE4nhxHXy88W5+jAe4lBDgT1JQZEtusLAmXzKKIywFJ7uQ1aN
MvYc6ScrACHJr7ND5mmnZl/fsN0EI7fQKTdRRZWqjDlxE7M4mIVu7LrE/8alij35gp0Y2ouify1y
qDKh5VBl9WMxcnGJaiW2UkIQT5LmRyRVpjTdbyv8ukWdBVD63lVZqigB+UoNGMCyK8VgWNS6ep8F
UOo9tpU8NhU8kojt0JDvnnnNv40FQCH4BnequuR1+0DraneWRw68uLFACGVJ7HBjNTY58sPQWn62
2xaxvo6qn2VQql0rnMgPMmRUDthOAcAaOPVDNGKZjANLow6whe7+gxT3UrPHK/2SCX5FLu13n3H+
A6jUuhgH3ZdkvIF6pGPzvvKAoAJUW8BDyReg47Nq1trXH+zsLJFS/mlK43Yk2BItSLJIL3BGL0vE
jH1gs+atWCpJBUueD9MiJV8wjr4FoCdiVeX+ELjOZ6GC5ChoYzc00HkRjJCEfRIwQp5yGi3RRdGd
OVFPPsbGx6LrD6lsqEMQQ5ymRKYhvYTzPq8nsw4Zmr/6GpckzLujYyvzgkRdXCwGXKwTyJTBSsRD
sOtAl5Uei85SvAkQXmRrgL0dSi6LPt1CqEw5kFLhlDCMETC1Ub+QGhBCDuMrV/4EYberyCPgMAW7
LnlGKFvzxUup/yPty5bjxplmn4gRJAFutyR7Vbd2a/ENQ5Yt7vvOpz8J+R+LhvgRczQ3czGOUHUB
hUSxUJXJoQpVmzbQod/mKqbkaEl6abbhVgFJNnhBr306HvTBf1s/9Yu359wmhyx4rSuU3AKSSRfe
DQubwH0F5zLT6A23ojLoYpDOrXEYow6+ZY0jPDTfi9WYrLezfe1CBRujH74r4v9Ygs25OQ5RMPXx
f63IfZufqU5tI9Hu5DFw1hdx6TaYm+FgpG5x3RTvbQvFQ2jca81RgZiyKn2vLUGECLeLOw347XKP
3mrQsj4YYE9BCc6DwlraOv41a18QdVYuodbcMw5UlNFqQODbIzqqp8g/ldqv9ZUTBQRPiITWRt/z
OmQ6w1bZGvvxhc3CQhO4xRyZdIyOZbH5jxbZF/TsKm2lYOrKEXiSndh7ibKfDNs4T46H2k31zXNE
HXKC4NA4KAlAnlJSqM26Dbntpcs4vrBqjH30t3Ei+B4TRLvGwYee6iEeZ3DFBONFMfi2nILTKp1s
wQKKzHCIURhZmWYqzMjHwQVt0E38y/ypBzb5bqBABImhWzw6jaO7bnYxEk1VJ7qiE6i5cVY9RYvS
oNAwG0p/9tKvOHle//vLkWjqMjip0U2u8jl3IeUT7TrdR1dG/sBmsum1tmH8Zvjog5qy+oXOAuzG
H3McZhTE8ludwh98Z6pFbdOxdBTRDMPyon0Y4dAi0jDC4JfwKRhUu7SOudoItkW4bBxCYJbWN6UI
JtgUFSO+Q8tW9wP9hRBFr24g7iBM2hbj72Pl+Ca/QW+qrE7eLbKn/sApWxdtrgVa8DDtyobTcs9V
nieR4WW77J0afWNoYOAuk2GSBlDOYMeq6JQmuyJ6bExR+Y4d0U95h/lhg4sKP5/CJmVRLu2nbQja
QqTeSHw3v1n2ygvvRRD1yxHyYZCLEBA+ZeHYw+AEIbIX6VWyayT84PF50m5kNLU74jtlMbea+chF
jFYksdzVMFmr99Hws60AHqbdUM1ujLs2PgWNiLpfsHN8xBDS9O0kURxtGZLXO1PfS4XoYhbsHN8L
qtZK35oNojI50SNoWY7Ffjgy1Qo2vehthE1k7NpYiRS+J7TTSBFVKVZR3v2WPVMje7r8zT+f7ES1
S0GY8Ao5gW5ZeVeyuGw6h+Sxm0h7QSSKHGI/YX4v11CYz8b3Yz2+vXdBOfTOYDx7W+sgTERFDrGQ
mVlTFCPuht4AbI2oGg2u7tS/qgvtnDwwkZ3UzYTysYt5wEfY87o3aGXQun6Cf4rxbWgholIczTLY
tOZrqwi7XJeaGXFL/oNVFocjreE3g+9hv9jgTbGNd9AzPql4txQliKKjxeFHVNBelRqs46T8iuPr
vBydGAwjgtgQ7RYHGZMc9pkXwB3lKn5hGuT0ObtQdsEl2ODR2QWygR8CiywL/N/Hy+DJ2lMvIIXG
bk6ttRm7KpSMM4e6FjiWMt8RVZ3X/TN45nYJbx1JxC5RAzJkbXdIRgHOs7tpzR12+Gbh7uN7pMHb
M+LB1+2kuu8HPCBWr4ovOMXr4QBZm7/tNEHQB94AO4V3NUq1XXRuLhwgWodaQ+aQQrW82oBUMaAP
6tnhUbtAbm2zj8joAuNX5y8Npn8cJoMnZfc7KctHFdHXO+Yu3EPFD/MTpVttcqhoSwdRK8A6UEAO
nltDdHNVEstv2vQO8432aLwQdI3Xt7QTzeeJtouDiSnrqtJnF+OkvmVRbxdFZHvGV0pf8/XjMKIx
tKadYqyfGt74EE0TZk2i48PBw5BmrY75I9/tXqen36Wv2PGhlwYBt/pAvypfOfOJ52C3Uk+WMwU+
DVfJqTqwx2PvBE6QYcOoGER1DMHxfa9jzo5vY+heYIRAWUlWnGqA/rFU7kh+mzciyRTBUr7XH2aW
jFGdUoyDAImCyW6Kn00UicCcYc0KFr1/UcxMhNqA8QsdSxecPA3sVxmup+bIvvg36VYSTiOLPOLQ
IpTyUcsymNM9z38so6E50LRL3fULQ2SFyyesStXz1ISV2K9s2oCbrxJ9G6znzcb7zNVs3eK6saTA
x9awlqTJ7c+/R7nSHQvzDBU7NkKGh35ch6L4E+DEO1fOzHQfmknqseQWDIQX/phvzULdFL7oC0u0
iBxQUCPPS5kBRdXthuQtEAoVC6CVb9HVg6yCwAb8kPb0ZtpSR39R7NyRQO/QvpLj6OZudpSuhdQf
gvX71KObJSQLOzjWgEaouDYeU+h9x07wkt6bWwoa4kgoyCYyyRKc2ZalpPLMjCW4erUtowcDBBae
oNF/cbvQ4kWpbGpU5knvg7otirjPUjcN957/GmWSACoWfZgZ4G5CcClHBSpNePSktR21m2bEWLKx
XT+5yxWMmRXuEtS6bEQXm4lUD7q976MDGFXExILNyll4Qf6Pq8YFOSnMGuQVLGMeHknzlkkPAn/Y
H/iErzN/uNtQ6TD1CaFUH4SroHxD8rpNd3LmdHaIDjz2GNQeGmCE5aYX/801vpjba50xqFGKB7wI
hGCQqR4tZ925xQP84ZvGRbVm0HjoJoSc3+ftjg7Nc5saplNnEu6RYbS23ki/0jVJZjb53JkMZQat
Mt8NNaxhGtuFj5EFZbPu2XJlf2aGS51DJH10bGGm2SpPrC5NbnVQfrUHzM9uRG21iwnFzBg72jN0
6Osa7eIU/NBjljtWtM0N5TxYlq2jv3bdr+Uds0wFAk5ERr/935YULQ2nUQHk5sk+ic85BHzRETL0
h9ATNu4uZhbWH1t8706cKMQK2f0xHunRYMwCu/SAhAnjF6izChxbRr8PY5xjYZWkmEaDsaw+k/QQ
JaJzLFg5nlRgzPWEou0JbKdXwb2yRZ2TSTnfhbvBKV76JwI91GCjRbYiajcVecZFIhpcfVJl2DIi
nQ0ZfAkCxBX9fS74zLaOG4llswj3x8HLd6QnAhP/A9Q/doddLbMAR98HiSmrGCRMCpsRIkA8qEeV
GBPwW31b7PJayFy82E5AZvHHTt3MqCppTZKyogGbALIuIJFymnbKaLNXkVTEfLNIOjG3xt1bY6rV
kBlEPqjZ2QEfba3sVEgvJPvH+6x9t4HyfA9qy+BCPok5VxZH/OfmuXtsNGOlSQI4Ozqda2wJMKt0
MBS0mW7VVybWW/3yt/rtOpqIQoe724rEqIpswrbW9Sv4eu0pEpy6xST7Ywv5UrGUdqpMZCyqCuU3
ssfTO1RX/wURIjtDny/pP/HJl4sVdFtVASuospb19Cb/5n+TryYn2CMyfxiRUCNXsHB8udjEeJBq
5PArUCG6FO5BiyLAw+VGjdnScbBRB1VUGwFburO+M99YmSQAPcElVMISW3FyjESmsm2KahiLRJ2z
QORJAxoj9PyWPdzldHvRbQvXvyRAy+QKY/32qO/JUdnkd5kjqiEL8JnnlIRFo4tzbKFa4csrzey6
V3dRdO1Nl20lyKwYcqyFC4csht4GJNbho2eBYH604/q70n5rqIjJRhQmHKYohVHKRMMeTlZsS+Gj
FezXD7DIEQ41iBxTQ2aglcZH2Tw1LagXJKdrntfNiPzgcELx1YKGHsxk5rfCmOwk/vlfDJh8fTiC
WmgJlXYkhdKJRFdSIXgeFlxgJl8SjhPw9UUDuySP783i0RZKQJf9a35QXfCXPuai/HPxyeDP8TVl
Ls0lBpizChUhltTgukYn8mhuaggpSMHOD0+J8sQoA7pI0G+9vlEmXzBG4j7SltVyo0kBJ3XuRLmg
brIecSZfLTaHLOx99u0tabd5+oMGF2V+Vsan9XhY+lSlso6xdsuUMc3MVnd29aeK7OmUPQ5D7cLu
JJfqni2UXFlyhSqyohJLoxpaNf82UrflREOFAOnwIRxlTuiV276598LSXvdGYIgfjElSKwh19kSr
JNYl3nSOVgyxJtXaJkJWp8WF+/CJf1UPtKxR8hCm2lH6pmT0FISN2yWjAHcWz9Ns7fg+Z2vCzDIk
81jph6m31zu89m3ASOiAHnsDVq7d+goK7XFAVyZUHzQQibrkrn3rVDwwhhuIGNwY0FmBRk50/JpA
/dxFDvSqNurU3kd4mN/Aj8EmTBJXfzZP/ZP5RDbFjojoOJaSmJlBPug90/T8gMWj9w0VTwjWbtKb
Zm+dixL8NqyWK5yxX/rCm1vkPrqGqIhN8I2xXRywi+i99tzsIj8ho4eenq0K0s2lK35ujsPERpLG
zKvYOYhTJ/dMyCmNdpGlZ2WQjjiMohRqCQ3n9rgUKqyNJsrYtdW8Morgejf9AJ0hdO5OjHsW+uje
ZSrILESByqdPhdfkVszeHoPQzl/iffgdrMTDEXKnPxkln3UQHQ0BuPB5U2yOTe+zJ4YCA4UhaEik
F836SYRkMaLoZL9jBsmTVliKT2AnOlRM3BEiYi5I1I/lIdljTNMVMcaLNo/LnQrdIFXxHiz1/YT7
0xDdMcKt4jBlQGcMCVjylG86d3Azl31wFfvOYbNQ2a4UYKYAmi0OT5K881StCFHfNWQ3rOXt4BcX
piYUwF1fOIvPpWSMqVk6K3SMN7KG13ZM4u2hFKufrLP8VKEtUzrEjwJ4XvfN4tMrSgy0mwxYSguj
FN9lzDswNUL/bGa2qeBW8OzsiM9XQVa3jiegpPw7JHVoA5YyuxTyMtzm6aXU5ButrW0rPepUJKAq
WlYOTEiR19A/VAEmQJLoUtV362soWkJmf3a+UOuNUzUD+ksWSAeUqyBQ7Y6K4GkpLf2ARIt/fO+7
dKiLCVb0NnR86WSUVwn5pdCtBTlvsz3o9Y1JBUkpO0f819bcJoccQzUlNGixTT2+ks2M7FKr+aH2
3l0lNT/QxoP/lwpuGnaW1kxy4EFR2VATH2eANXNlW/PQbzEkIhRgWMdei6fcAQVOL40SzAygkpXq
K8tAtkqQDhUC7BBglSVz4GGWXRlBP4BVL5n6M5Ts0enPylGsQdPHV/p6MArWj3+PR2tEIFescRIS
IU6oXKjhUZKPbXAxmpdD+tb22/9mj0tE6jHtDbwa4RIrzgr6t9r8Z4YBfVN5oGruJG1sU5HO1/J5
I5oGWgWTqoQ7b1PpDZ6p4O2BaAfa3geVE4iJwpdB48MI+xGzQ903vpnHzYR1BA+96ZhvGvhs4114
Mm5M4oTX0CLci17EFiuZVPkwyp23ygx8JX9Hqq0JzfUE5UQcAhc0nrvpUr+rT/WBcSuj63BXCIWt
GeZ+PnkfxrmTh4S5DspK+V3HVB+Y/Hp2wWrEyY2Yylm0vNwNXuhD2FtjkEIAF5Rkfno22vJuPTJF
JriDB4qBriZsB1v/ycueDSEt43Je9WfBeEk7P1WCzppgIHkfoGA9yjlua1ya7CPDcMn9f3KIckdN
M6dY8awRJSOpOFFPtVMwKP03E/y9HNedSVoZUR+81PEuK97W//7y0UWTrIY7X9V5MKzUqdatGDEW
TaXjd7ldd5pNTQEmLe/8Hyt8l9AwmWWpZ/BCN+9iw/Hpr//kBd8bFFFocWcW8kEt+pZDzUou73Ep
2+tGRE5wWYvvDXI8tgDWaLib+i1KQwIDDEw+n/ePVWI/YIZwYZjqOQQMEU4eZJ1Q5rgfpwcQ4Zym
QtT4tshXSZUPWxyaFk1oqH0JyP6ntUC5sHwb6mvBw7hltA/Jt8wQxPLiQ/LcKIemkV4RqEfhfE4J
RLbxbOh0+/FqfCrx7I+RPkEWKDTH4SepehLkHWK7fgMxjRNt4/N0aeyUDWiSzl/qpJk7xwHogMTd
KgaEBzQSbkhoe5U9nZIr7TI8xR2EkPo7+SROmwTnl+8bUr1eVSMJsD1Nl2r6o6c/U1nUsy0IfL5H
qJXDOu5UbBsdVLc2fVvXX9eP1uL75GzxVB5JA3VQpB5bVYCoXj+SvfmMD2Inu1X3orAQrJjKIWoU
NpESdtinFN9U6YsfbqLusO6O4CDzBH4h6bK2MWFC7lpHjTdaHttaajkDPiLXLYmc4SBDmkolS8Mo
hVZsb8cTZB/oYxH57rqV9xx1BZlU9jNmyJSmqN9RE1EWlWfJTO00Vs9KkjnKeN8kYBTtf2iQGiaS
CHIXn3KpKlOMERu4nHjSIM9SjKR7X8kbWtlBZzN1Kg+VheiBBKDSGl0TVBqJcyNweDHk/7GryPy3
XZBPsgkJ7Pca6Ya+NVfpN9BkP2Zvph1fd+f+h0hVfnEjZwY5aCStlee0gMGgOY7Nd99PsZ23Aq/Y
Kfq0jTMjHCAaEHr8XTwn7ftCms/TJROPQne6sESznDrPjHF4mFphVkBOAOgLEXYFVDXejlWagfhn
1Jsdbz+Bmi98HVoXZWFH4KloOblUE+WuwUpjLGfSOgNx6vd55HyH+uF0Y91Y7FsvdsVJ9OK33ofP
/LdebBVNOrCZteTgHZV9tdd2TIpaBGGC6OTTKSJD/LGRke4UZeP06VYmwhYOkQkOJXU0M/SJgQWc
7nQwrT2wy9pzYwclqOBFwuwTy6fXN01kksuv+qazzDCFyTh/K/3bTEgdx37zSvjzg7pW2aiexypr
9ead+8/1Duo1mwZNt/WjyJvl7GMWCxxmWsXkqYH1bm18Z79NHfOkXymbavcvOOLZaVrzjcMPlHf9
MGTzEmrhGK/KiTwOJ8lmaqvGpnjrNqrbfPPvu5fma4WbmZ8cqMR9FWGKETFfxuBgURHzXYfXufoc
hrqg5CaKEA5SaJ1AZ8XAbTf1qm1lv4ymEAAH+7Fry8jhRmOWTTvEbBm9a6O/jo0nafwRoqZXCFWb
BBDFZ1VxneckwOi4G+XZdR5HtyYJrryCDl9JET72h0+tpGoMyaDDpSB7rvyLOjzV9OE/nVw+pWqD
KpUiViLspKtsPFXG4/rfXy7ZzXzgoKFKCs1SWQ3NN53pydsVKEM2R+N7M9olJp387dfenmYWWSjO
Mh4rmGoUtGBxPDanGJUmMDY5/Ta9Z3zt4pZNoYccWniFlKQBO7/lpt0k1+yhYexZX/RmPDE9Dln0
sSnCJ5VDDEoLL+pYxb912s24QdMhXoHlQ34AlaYrLKQJsFflUMJvoLWosKIrHZ3fIlDKbXwqHoI9
k8q09usBI0BDlQOKMG/BAv7eY1n1thLdS+O+g+5V0V6qnWLr3Zeem2fRwsGG6v2ze20FVlLJxvtX
aftn61x3NqNs9Lciwn0BUPEkR5o8epLHBstyI97X/mMVKRs8qrhNR05FXwtgUYBVPL9y2UAsvATx
qusr9yoYIYyXTt2ubxkLtxXkJVzCEWiVHA0hHPK0Zuu3YOUN/G2PTTNFr0OC4CAcmEz6GDZgjsMg
WXnTYYoxGW/pUNlt4RYksn1N9Nq1XGv5iA6+PF7ToJzGAKvX0m39QB3o6261W+N7n9v0Tt1mm2Qn
EpcT4Qnh8KQepGYITCxn+lYcVBSup8fGpracv4s2ijPfxR7LP19qikw4OEnHPgGPLJw0z8H1dN//
8lztcrgxbtoTExkozklpjyIQE+TbhEMVuSx9OYqwlVZXbEz9osieDHqUvZfS/1n4T4X8tB6kItDk
Kb9UuSkGjcE0SyEVN9zkjvlTeW/ETc6KAFZEZ5xDlSSMSRWwazXq7yZ03o70Lmgn0M9DHlUW2BKk
VnzpnAb1/13heZPYffid+AIIERngKjzjqBu+wj4HrWJPtR9xUQnyHJEBDkDachxjq0a3yITJg0B2
S1lkQXSQKYccmqSoITjFkUqdShyrYoum8kt6AAPrCO04ea9dC7Wf2J9cgUXK5SFN5qVDw7r3lKvO
ZapWkpNcdKCg+t0c9qVOkQ+o4gfnRq2XqTrC3Kjel8pdUghaHkW4RDmYiH3ZS7IEYdA7suPvtb13
DT4o7VwjywmO5Dl7XT+xyzeXQWRivkvxcmGHaB5A0YdSnKU8BJTYQXKMp6/YAPGThodCKDvy5b6A
GKackg6RJzV2Kb2B62pDKd1/wZOZFS4SUrVr+2mEYrXWP05Ndp2NcW3XrZAhf3HFPuzwmGpJ+B4p
JtiJcnu68y8Zb23kNvu2AC84pshZAixuWV9G1plZLmXzaJVXad+zipuCSXkmE0rdmjhoSMSjfCXI
NpYLzjNzHLbq4ZA2fsNejOx2Axftae+f0wMjbhayNAhWlMdWyAwnZtq27GVA3g1b/cgSAHIZO+Q8
HFn1wXgW3v+LaPjhH/806Tdx62U1e3H7Hl6yvg0UTS/q5zjHkBGTSNQvp5//KT55YkoJl38kd9jA
QaVnfD1BhEf7FY/Ncd3M4qU4c4zD4FAx88qiOGxS+E2PQ1dSAkcOY3sqigPkfwSXyjJezcxxp07y
PdSCI5yGwg1fzGPt5Og50DbxgckCx0Lu0uUrZmaPy9ugailVQwd7jb7PDioT97jV3ba109CuT+xh
TvoSHzud2eQwuTOKoctTvO809ETUfRDcrW/Zcil4ZoBL00ylizxaIzRYC5G5iw7tESPTh+6ERzn0
UnRODXW5JzbN1F9Y9wLjotPHAUuVEkMeBpy++K2vIEKM+V+MT3V79eATvCDUB1KCOV10kYqscviS
q21QGyNaAzp9j/nwsH8M4t26Z4vJ78eq8jPNEEcJqVTDxG8J83jXb0FsJ6zvLZrBWTUNouo6lHP/
roREMVTJugoRKRmjndevbRVsarW3LcyhlUdZvk9HQZLAduRTzjOzyB3xhjZ+SWQ4NpnhTQ0Wwkia
HtHAcKB6eWPlmDGxRJ0cy+duZpM75yRAYdEACex7XsLug2hb/Yh+lJC9RA0m31rX9Evj/egflVWM
H8uazKttGlauhR4EN6FYOm3VTYI5GvVQupOjgObL32ruF+JlZo5b1lFWK7mXi9+nkICJHj0MW3Uv
ivxlyJzZ4ZayGOtc01S4hSYG/xY5itNdAMCs78wxGYSVwjZdBlCfA+ZjITnQbCKLVFWNO0H+Dur7
0Z7ceANeese8r5+D8Z2nW3WDYypkbF045SbBxy6majCfpBqcq2aRtS2NzdDNXjWb6TqXTvmNPku/
tJvgEmqwV8E5eVrfxQVfkWLKumbIoANFavn3cQyCWG3Q25K4ZvWgh99l72eYnXUqJDZbeCs00Ukl
K7qhWWCW4gBMLWKj7UkVu953lo0Fd6lDdtJOOf8L7mUGIdz+mWBPNU3TkA20SXDLCNkiufG9PnKt
O/0IIWJIY//WLGLMy6Lp+KVM8y9r3HWXZ0bXqskQATc1cMkPF6YrX2k71iLmbUTAsrhdM9e4q48U
nuXlkRy5bezbxfiz0XskSNso+7YeFgtp0V9OcWFBSzkyg5qCg9+oHF2Nt0ojTbZE820OhSJI192v
21uMfF0jKtVNRVV0zl7tmbVFrA5q3xaIdsMHKzkahYhlhe3757j4MMLFYExHvelKPXa7rLps63BH
U12QTgr84OfJil4eYzASRuhMO5nDNWndzPu5vlRLgIi9+eMGL6+kNUOhVakau9rdtDW2rC0RoxHH
1kW5docK7v//K9lf5rgLO85rK6lCmKumrUmvy+Fh3R/BrvDqSmk9RY1iWbFrEmND++QwaK27bmKp
4cQkpmZRWVPRUMwDq1pKamZlDb473+UPPEj5oUls9y++Oxe9mVliATJ76Jk6MnotrSJ8dxpXv9+5
zQOTDmw23quCmoSwUUxkkcOfzMTTX9TBN/9hdBqMUkkb/V4pt81mAM1Yvy8NOxX1CS3lN38tKIdD
UTe2vpLJuKksGyzzLA2OtsjipBf9ztphAv423rb79V1cPFuzpeUwAoxgetTFdeSW/XdvOgYQpImr
x3Ub78+knzACbeeKSg3FUt4dn+2fXCia5Ccq09iBiD1q6+YR+7hhcvaxE5+yBwXafs1O3TbOuBdx
3S5u5cw4FzxNpLWW0cFDDYwPSXRDp+26e0sNUCYofv64xwVLQeIgsQYES+XqO8gjjWfos3n34cm8
Kx5KTFyPe1WGLKywfWFx82aGuYAZhtpTvBEB01m29spSgO4R7aH+aXwKbqN97Mr7dh8KdnP5bp5Z
5UKmKLq+1CScRtY0RNxgCwmvnwPKnQQ1i6IXfN2LfOTul6ochlGmfehiquGmTsyr1n+JRIStyzGi
oz+OUrBA8VBWg/seuc0YurJR3IeBcpxishFEyZIjVCYQeCYWoSrfd2TISROPaYPNAqPFAWloBZ1x
SCM4BAQD6KP0Hb37F9WKZbM66FmJbkBLk4sRWqo5tM3bEPwW9c0w0Z0UGQ9KXAveJhbBCyPsf+xw
UdHqXTSYbcfOOKZ5GWQOj2phvyYP00bHJwyeXkRMQ4uXNkVWDzVnDFxZvDgC6bM8ypIC9YlDgRXV
9sO+uqi3Mqpn/QW+YgRbyM4xD2Nzc9zHWSEHde0XiJK6TJzRuLRQLWl00FGNnbMeLMub9uEYi9cZ
YBY908RTpNgtwwOGhWw1IDuI84qAi+3JmkPsZ8zMaNpYW6Y5ISRf6RG4jKlQVklm5IK1a+IV0rTw
H3znCoV5hVvHYaZsJYNUT1jL6knfyRuylzZt6Q6g4Gd0R+VeRFUvWlHuGAReoegFu+dIeBq7s5Jf
DqKq/HsLzdpyckeADRomfu3HYLO2c0yYN4hKFU0b+IrZhBtWK29fW7RySuf2JLv1nbhKuOilAnTB
Fy+1CN/BQVPPKkITqxpOaNLOQzfWXqZQcNQXik0m5q3+GOHcnMayqwIV193vmla3ZyRHKJAfvnAG
ZmY44M+yTEqmJIvcvDnpIPWPpt1ABa4sHoAPG3yHBhnHwvdbuELC6qhGuzi/p5mbxWdS+RtV/77u
0dItM1s4vkMjLtQxKTXE4KjeELLXVMHgqejvcx8VEUmhLagDgqe6usqm6JhoVOCCIMD4vox0mJIR
haPYVdXJVi3c+TJY0cQqMQxKPx2l2cZwAFjjiy9KDSwVmzVg/Ppk79+wGVADNYAktkXdukutEfOg
5nsxaDNFauhJkWt+ZyXvxPWe8bTlMn0w48io8jxHNHS6jIEzJzkMHKEvlSohri91x7SEwg2YWAhE
GJhR9Yflih6qRfHBYaBiNIE/dUAH0DOdQkkBiWKzXw9xUXxw2NBrfRPGBW6UAs2ZKZ1uJN20K4UI
7kdl+eBCRYWpQBo6zwIxhEVHewtyhppdJnb+hmcYR3e0R+u2f9bO+Yk42aYNbDayJMq6l138MM3v
WiJZSoTqnquF34L+p6Te96IhTPYnPkf/hwluo1SraqexiyNXkSdXq/dDGW+qbKcNXyisYKLnzypy
uwX1HbUkfY2CFL01otLWMGlt3q9HxHLQfdjgYLyLh7iQaZ66nrLziAIOKBHv8/qGfBJbMOnUyYM0
4JlxSDaRrB6tIXS8oN2tO7L0HA2I+MeTTzILgdWAVinD8WECk+km2NYZyq3DhrV+ZpkgwkVOcVgu
WV4YB1YZumW1rfCxDKpaXbRw62H2SW5B8tJAS5QEIJtfTXSf0HM4PrY4NoKFk1fD+ZPigobebHUI
gK0BzcGLHMT7vERfjve9COg+7+zgcRhC4miB9bJueR0lPkkvIC+nqpXgQmwhrap1j353NeGNNjMK
x1NdU3Rs10P9k/RCJpl6o5YTim5S7LTytokSwVIuRgWjkJRVHYPAfJWyjnKStegJdnVyr1albWju
FDysL5rIBhd5eazGSTQB3+rUtysfI2v1Tmk360aWPxdnnrAEYPbpkQ2enFEZAB4dwn11BbrTR5PY
eQ/OUSthvYhgZT4Mz+tWFzdoZpT9+8yoWqv1YITYoMnqcLDyWz0X0Sws30wzG2x5ZzbSXMpT9Fgg
BX+jO/ZkWO5oZNe/pI3hyK9ImJzhUt4b18FZmE+wnfl0bcxMczdTLBmqgRoigBCsNOi/D7bqNenc
9L0CVe+Vn+uryW6hNXPcLRVB+jloTSty+yncyDW9GHXPMWP/trDGbU+rt3Vzi2g18467rIhfFSkK
eaHrx0fdcmj0Q4PeiKyLSCxF8c9dWLE56KPHQGNAIFrtNYS07UDYYyfYK55s2h+yOE4ILi3/wX9h
CiDQSX6hV+q2OMbCRofFkh0af//BDV4jPu1ltZYkEroU6mzM2FnDxFEdYjKDyTqJPt2WM9uZPQ5D
itAgHWH20sqODt6OQrCguqiKdwr5ZtdeiKiRBMHBC8Z7zRhTEqaR29X7be23jhXvKvULxIagTvlY
Rg4/EkkP4jBHaPQFsavk5FWmHVSvkmg2Wbh+HIj0lTcVKjPElCaGU3w0brN9tWld1mk37r+gqP6X
Xxxw6MOYFJlFYjQXTU7kIxXwJ0G/iAB6eQJFRRsso6mRayjV3pRu9VbwoCa6UEwOHoxOMceKXY3R
yXjtL/tzcJU1tn6v3Ui77rZwaO5K9+uItPzROIsHDiokfGv7tYptKjGs+s737NVu+QRhJ5T8gx25
85xsJ6KFEIQ6T5uY9koT6znFszsEs6XwuaSWnXtXeT2JEl4BEvIs001SVCnaeJA+HdVd53aH7F5H
MQtPvFdSgIssdaWvvfyz10Siq0SnlCdLQP7te6BHwmP88fdDrHLLquPavytDLi/mH2v8gJ/lR5Fh
gMYK0iqYFeic9iUD8X/ndFjanWpnMUghEDhCFsPlpTUUQ8VDgArW17+zBLlRMcIos8JT3LpNS1FO
juysTQVfEf/jVHzY4SI0peBHrVU5fm+ZYmqn6N8wbOh5sPouQadi/yMXalGw3O1zYvCP0U/sxgFF
I2NW47lPRgLE3tJj9MMzEm9G3mW5+mb9GC5Dy4c5rn1cLRUCjl5ETBTd6klq56ao0WY50/mwwF1n
mh+XYW2y3TK/lYFvB0rltJPupGgvjYPDujvrofGJ0zjSlKSVM7ijkNsQzKT0SRcxhS5H/Yc/3D1W
J3LpeYoeuh5657xo59EfCTmqQuVFkSvs32e5cB4kclDJiL4KfBRF8jTEh14Spr2LX3nqhzfc7RXW
U2/5AXanwhmW7MBRj6pTbPMdnp+yPSZlmDz8XXnV760vXWoflrkM2Ow1DKXJqFJa8vVIX3uRRJJo
/TiUMNIwCeIWDTwEApLhQ9wc/fB5PdpEh4cDCGvsp6GzSnyb9/QcS/IF8UT6uQIT/MNnqqHKVCh1
7BbdriaPaS+aMFt+eCGyDm1lVGgUjYuzJFCkYlLhBLlqTsStvymHYSs79WWJVnDl0ruSXVAnQ48p
uGFqLugkFuHsYjo/+wVcDILLIo7CEZAXHdDhsPGP6Fc7KDcDZvrRxy/Co8W4INDMoopm4NmT+3jW
JT/zzA4v8B7FgE6gOplVoPn8aj00FlFvZoVDCRLHU+vJWFW5Up1BqTZDA2X2urejpHF88ysvCx/W
+GGIqKGdBeUprOBo2bJ23XUvnfDFWOASr3Hf5l2lpiq7mfSnyvuZF6Ed+4atgBxUF/WdLPZH0Q+P
NG79zMmTVdnXQIJcDKYj0zSxCfF8O5UmjDljJJiAqCPqqNMX1cMYqJv17Vv+iJjZ505FFtLQygOg
E3temMD3C7Lk94vY2tG9vxUJjy4e85k57ghA9Kc09AjmlGAnWdcRuRP4s9TtOl9PDm0LRHzYmohH
83u/IWAv7h7JJcaBHv4fadex5DaybL8IETAFt4UhSDbZ3kkbhFpSw3uPr3+net4VoRKEmuiZzSwU
wewsZGZlpTknPPIC+/qDeaEME3mBMdERPUPqWwErWXQTQOKIB8p/lmIRmGspNMj+kTAtpDFBGPt2
eiWDAAW0mVbr0KXFzAP5CRBjytim2a9vAUfGa/bDXesJTtBa20fLiScaLeAu7um+VitJH3CD6sAG
bTC9UT01yeu2jDWiFWPx+VgqL7MfmjKllILiXfVsvGeYNHfSneAKPwGJRemo5tQSHQCv3POmiTmW
yc7wz2HRKIYBR5yKq2h4SANOG4XnaRoTj6ewHeVAoqb/gDWSCIpFbrvXWpQ7xm8ghfR4W8frvYiL
xbBcDskg+UNLLWawR7AOghDy6O+UI53A4vk1zziYMBJHSlHkXYhhdsOo0IUHB1s6Nldj2v7cthCe
ICaAlAVG3ZU2QOsVWWmrvyPtRsrAG3rhGQMTRTqJpIDjwxXQmCe580oeYQjXGJjQIchDbKQ5krZ+
J+00OwWiYfoG3jqHogohDxY5qOCr44dLx2Kih1oYGshUJZQSESp2uoxITxGF1Lv4uXeHg+kh/XWG
K940FE9Rdiy7NavG93OcpBBaky2+w52d+i18Bn4BdWc+W/z6a/Zi9Wz7Y8pIYvYj/CybrPqk7gYP
A7pPwjeKdp3fUbpN3j4O/VgbkZnFtgtFSVCLDhKnQZIdJU90K0IH3c6TSXfCuais0m9Si6gSj6uS
dwWxI9xTjjWMMcN1R9uNOSaB1evslQ5I0eJSzBvj54VndgQyiABT+RFRRoDANbYCWnRyqGzBjrCz
pr/LFvIYgPMWL9tOz3FHnYkuxAC+TavDeLFVeTCS+tiMo7stgpP06UxcMSMAsdVph4PsX7HYbuvz
bV/7+ynprLjh5Mz0t7bshY0ugIAowwgfLR8e2tbWo5shuxmQ722rxAmV7IJRH09jGs24sEPS2kS4
R/UWdVsusuP6q+bXO0NnIktnGEESt8iCho9aXAAU9ga3DMXlw+o57w1Fb8mNs2NbIlEidb3c4jtN
d+qN73Vecu4DS7qj+5/JDruhb9uHyDE9tikSSjOmmGXcoXn6NRoByx9MPJU4iZ1BD3iRWOVjOsxy
jAFt/yk+TK5/jDHMRGzJigLbtDXJMu+Gk+xQVq7Sa3mj0xzDZ5siZJpCQ4nwpKojLIZp51580uZb
tT8pHWfyjCeJHvVCz0HPky6S0M2StP2oIontZEsJNUsSHrpa+5Tx6wSsZoqkGyaTbYVBUdZdjws2
bl5zc1dLj77A6yasK/Q/GX8QfICqROwaujrVAHarvE2OwnW9jzHp3tvYxDjRHcnqLT3rj9smue7X
F7GMvTQSiQjx4ddqdGrVm3E+ZyonQq1b/UUEc3og6zHNYUKEUlAmLfzDxBsRXO+KYB3on+9jiowx
GHI61VWCda321QwtA43o8UWw68AaXoU7ijOU26bDy4J4ajH3yDjNjYr3YeqUGiiJ094Nq4STaPFE
MPeIkfqq7KeoY2ELAfRNrW7rQspbAuJZAHOB5HI8lhM9vLo6RPmxUxoUaB+3rewvmdvlCzEpaqbL
3SSmWIntdxOSl481nNEObme3tmho57WseCfH3COS2nTpNPjYR8lve2B3yTon/qxfu78UYkuM0RDm
YaGgjROPL10+WyMpLDN4kgVn++T+Umm8CGJ6DUqVkT7VkA/GYC+gXBPZOcEkmHgrf9HAr3WKDrTa
XNrI8+cSkAXqQXng9bpXTxN7CJImiSrGgJggMYArW1R67PZFQo1Zpi9BmLvbavIkMDGiA/lPokfQ
0jSezPzZFPbbv7+eyC9UoH/A4r7IQcjQCIQ+wtzR8Y/iGdiNO/mgWepRdsibcOAlFzyNmPBAwnES
ohkWOMYY5wjSyBMTLDdw1FqtUC3UYiOEkJfAOkNGIfi79EA7X4bTTvuPfZQ9r+21/kAgBHhGItax
NRamKZKigYQCIrmw78CR03gy1uuuOyfcJzsAucn3HO2oXf2Rny3kMaHJiFVRqVtcTpSfOrTzhxY7
4MkhO2g7cR/wugZ/sZGLekyQEk1wpAszcieCwanaEhGosLof7sgBsGR9aPvfKWwzz7lW4+9CSSZU
zd04hY2JJDSr3xT1OYxxYaHjt32Uq+HqIoRFBfFHrU5Euug5E9nqkuuQZDaglCVehrv6el3IYaLV
iHJ3mtMsRm6/zfOpBwBfUriloLpa5NvF8PO/qUUNaOHV6lROYt3gLSejnh7q6b4wvo46sTLybVvQ
+gW2UIwJUNoQ1k2ZIX7Ur+EtceMHwc5e8/fOoSZRvHwGvMIAGtj/XI0t5bc5rvwphumLd5RiqDoG
xwSpoIS6JZJc9LXLfwH5s17kW0hlgpacxNi3axGGhyM5goHwijjyK4UX4t/Q60nbQhYTuuSuqZOI
ajjYcm2NJ4BR3eZvwrfRLg4G2DmRtnX7oba3PyTH21QmpMQFkkWZWkynXlWjWwH6ChTY/00GE0fC
2CylacAjNp53kV5bSmAXHcfyeXowUSNO/hc1knmvd9dV81rxunGcmMHW6IeRVIqZ4W6JpP7c9XdK
Wu0z8UFuOce1flP+MnW2TK/4BqACZIBUTBmYBX3koRMn+vG8l01gWhn0VSADQjqIqaLJzR0ztg0g
TJnY7aHYWRKvXMKVyMQLOdTDTigQL8IDbefkTuFlduB1OzzmUFkIn7ZNjudNbHk+LutkqOj6Unyg
OEWVHYyopIk/iEWnbmJLflNyW+a8TzhGqNF/X4TfMFHESBhxq6imJw5HIXcVwdtWbN0Idd0wRJUC
IjFRoqxAiood4sjRA6/Mn4Yis5ooR/mTk8//5fK/CGICQ06aUsEoGCYSMdPRH1InOOpg2/iYH02x
2F6esRW7rdu64V9EMnFCKeNilmj5SU13qfGIHtj27/POjokRspb6fav5+DxgA07rl7DzrWmSrRZc
WP9JEvsakqtuJP2MxHAwe1uvDySI7KoZLLnkNb7WE95fZ/Zxgy1MrosqwZxaBKUivJvVt0C1Ymz6
KCKI9jC+JFoKyMoqiVhhuN9W8S/J70Uyk2t0zSCKbQEdyVnzov18FXnBoXfpSNu/GErk6cnEj6iI
SRjTeiugq2wZ9bv5hTj+jeIKB27rmWMnH66xONMhMJK4RAsMbfvofvrWeABpdgFOJB/+WUesQksf
bPUL75G+Pq9ALkfKxA+17VJFT6nZ2IOLI92XVzrtHXHBNtcD1UUQE0WAWCWEZodFqrZW97Jp7hNZ
+97FZLdtI6tiVEmWCSYsJWBX/R4PJU0L55qufBfJg6C2Vl5+rwfC8bXVFHshhAlUZTpXehShUznF
3bNekWLfyO3PwTe/KIrxbnbD+zxH3f1/04wJVUlktEIio1Oq1F+iRrKa6YdUc+qE63fmQjMmXk1x
k0tJj+skeMbWVn/qvBAIs8WrfkfpB6Ibbj+R873YfiJp495HxEKAfBjc4Vv3jGHjneFgIeiu1D4g
+vkL86vOdlGS7SgmRh9qQNVMndZH57Swq/S+jokT8gh61+PVQhATr3zfLMaANhv8r70zY6LfdJWv
0nE4ZKAllQ7b9vEXaURDJUgEIxebV2OMauxVmn8U7xhI2DfIdloL+PkzQAv5h7h6c6oXaYw5lkWh
tmqKiXQ1Ku1hau41SeZY47ptXEQwxqjGQt1pOj0+8c5P32rpS2R+4Rzaui38ksFm2ONQGsJEd5eD
yYo7Oz/gYQl4Fj+32rehtMRXH8+g6KF7+VRx6nJ+bKCa8nQmbYExWUMJDhiP9Pr5M3hjZCGCMb9Y
a/UZW32AlkqiQ14aR0WoOG+59Uh4OT7mjhx0Pa/atsADJf/Rt4ci+oFdcyucXaJ1tmb+RxP/I8WO
80oCljzSNQw9KNizowgbJah3JZe8cBea6Pn8UftanB+1z8Wl7OtDN2UV1lfa196htbbIA8oq1nES
MKPwgKE5/qQx92Mk5TKmwZBtFNWuDHeB8rRt6dRZtpRh7ix9joVipLEoPhhgQGv3yYHOpnAxFegX
35LDxIU+0euk1LAgaObWdPxA9QV9zUQBrv9hsFE4b9e/3FkXG2TChF9oPRkLfCYBEMaS050FF950
nACiSilskpftg+R8KPbGiutM9aUMXuXn0Kox7uOycrdF8EI5e0PpRTFi+Acfa76RjxQkPDoLPxtY
XoaHK+EkFlxpTJwIR7UvFAInHitHBsznvAdByH34TBlZ6QDitnK882NCxqy2QW8W6Kglfmnpgn9q
1JLzKOZqRP+Ghec2baInhYjzm47Rvbrvr4ITnaek80nhkYcNwYmB7DRLGmpyOY7AbQKepFU17a4o
OzfHimofJa4emHtw2jjbZ8hVkIkW2UxIF9FmDR1VpdUU/6ABoZgCBkY7Xnmc52F/wImZ2AqbVcCx
jaD46h/Vq34vPJtn0+s98hLc8EZjeRbChJB8Hkcl8ksgVAjg5g1GD5Uc3gHyZDBBY9Z9M0sVPEfi
Q7A338Jd+oZBd+GM6i7S3OxluhN+bH8zjkR20kWv/NZsdJRR1HI+jAVwLOeJpxUn+LLTLVWdA8tR
B7hM8J6egI6GDVzTDQqrdgdHdvg7xpzsiR11mU2/nPQJ+5dmYguCTQCBGPXXA6/Syjs6JmRolJ46
ydC6HpPAVqvuKdXzz5ULVQOIciZavXhB/h4zpLbAaP6EgeH2Nfg2OqHdnAUk0Do4ZJwMXsULG+vD
dwuBjJknACcuOxXYgAWghw6inf9oLAzcHnKg2Y1oMwwH/2Z2+TzLfwkeF00Z2xenlIAUsIYlWuYN
RXNMbwrByjC940YPqV3ximzrVvJLHgu4VQhNYOQgoXQaQbV00OjKD7NILKXgXWTr5n8RxDz+fZn0
Um4CC0H09M6K7tGr/+AkTlMrecR4Kpey+i+R8SKRMZowS/wm11FjpusWANIBZfWutRqH3jX1WVDt
0NuOIutQExerYcG4BhWcCfmEB3PhpidSW/4RW2+2Du7vx+AkHbsTTAbzHKh6/+QNha8XaBeyqZ8u
rlVfatSwjCB7Og6ucey84pwAGV+909ChKu3U63ims8ZQYZCFSCYH10AKrlcRkjvlxrwRvfzUvmrH
wfMP0n3xfdhVp+HUu//c7AYvi1gPO5ePy1yyfV20RR1D3eR9sikCceQat/KjgloIpcQAhdsb5+NS
bf5Mni8SmSSdGKWiZ7j8cMCaR8GtCq++Cnd0kNwHKCNwls8VJx1bz14uIpko5BuAyTUyghJBCQ6V
dkTvL8OcYli4nQ96EwW8dJm229aTd7BMAJonSalaBQdbljeCcZ3zKAvpMW0cI8vrk4go+QktImuU
g3Mggwq64OQAnOxcTecOzHJOkF1iI3pCsjJHCZzOtRC78wJXG6z5uvACb8Tl8c/srH9PcI9wRhY5
B8lS+8jh/xxSNK4i5RQPh+0PxbFHllctl7GImmX4UGQIDvU82Bg93gmmyLFBnhgmrrRlX3S5DrPX
m6Nh3IbNqZ6+bGvCOykmjrSzX0ygo8Dw9AQEJQNLwhrnHcpTgokWqp+ZWdsif8hA/6WPz6L4PpCn
bS3W1z4u4ZAwAQIwWq3U+3mGnkTvGO/AChccwVXPND4oifUPmHb4xH0B0Htsy6OYKDFoGXZoZhiC
6MlH3HNHwQ4O0+5fdl449zhh4sMwGCbIEeC/lTth1Yly1IcP9Z5OXYxeeeYVejjhgp3MMaSoz01a
gzaV+14DPg6gSgDFLgvnWOGCGHIMUWVyFCSfVW7SO1TY541LWUcbe9wrZzMFRCxdHf4XmeZqJ+ti
NSxk8mg0RdOMMtYJ8cEO+a7fNwqSlPSawu7yljt4ORG7b9tOc6pnIdWwctIeA1x0kXL2/ArNMxOk
asHuc4XOX3cYO6mT6WhiSRiNc7BvC44NyZIbXm+a4wDstnkikWloU4go3nvAvjRe4gHq/YY+DQQu
UDInlKhMKBErQRBqihqegjGzK096tev0e04oWdVIk1RFMomBQUImIuYxRUGJgZ4ke/HtgK15XPc7
oENNDgreO16Rif7JfwSQizS2opWoRRnnAdoFeeBJQm41wZWQXVUGr6G5enQLOVTrRYqaZYkpYOcU
73pMNDWD5PTVDkgeNufwVkPGQgzzIh2EOtWCCBURE+CWTna9EyzJ2gXH8uV7+Bze19epO13xbnue
bsw1GRCj14MUr21j/trIxa4PXyvDd7ZVW41PC80YsyiTgIxxgIR7zG+G4lRmvPEBnhaMcbfF3MJX
kXDWzseqpDPgCXo/3TbfKS5Z6ALVYFYsP+fotf540UDrpZvoDoO74XfL6Lu6Vkw8J5z85HvqPr6p
X8iPFmQvdHwQ/NLCbfCyfZTrt/VFJJuHNpraNb6MKt1ga155O3g5UOVAVz/azWk8Tg5wKc6qYHGr
g+vO9ktVNiPN2nrqigDFravw1LnZdUhnaB3UMs4VEID+Xcxat5uLTMbxFIXyP6boHBtBd4NFg0e6
b8tzO3E1ilyEMG6nICrKKu3u6wiMUfesiNIuCa4kv7C6+kXEMnmuinaW8DDg1m3WAJODYWog+WLS
LuA05GQMKuDZlm+BRgCGkb+CIY4TknlSmCQrbnojjDRUrYfkJRqRopbXkcRDE13/ThdVGDeYQr/q
OqBEOAFIDOjspZ6422a/+h7SfklgJ5EavdRCIwM5lJp/6eZjaTyGmlNEsT0K9yaWg7alracbC3FM
QqUURGzzADbR7uYdRW2gHUHVHe1wT9s/nxq4W4hj7HySC6H2Jdg5qb6F3c/QtIUu5cSqVf/VJcQo
8K4B7YV+w8UlNghmW9cleBajQdo3he9mya6u/LNPEs7prZrcQhITjNMGGxlJjySgk4+5dp7Mb5n8
bfsDra/PLGQwztNMUTl2PvYEZUxBiABpasAxEVuqbvk786y803KViU6XedIPsYt1JGD18Lrt61ay
+CMY3yqHMFYECUlpfMqxpBEd6yt/Hx1oi4syHw5320rzzpXxMjKmmdkmSBcnLXWk1i2Dwgmbp20h
9Ef+yKkuOrEdha5E+TjE8TrJkFkEr4kuupYNrJTetD0w2K+GnlckX1dLlXUVqB6mqTCn2KqCkGUU
bBYoRZYaPabj17SYOTa5WhiH0ZuSKRqqjIWn381fikt9NKMM41V3OUZplavpukxsM7DaPbF0r7ot
bo2r8qcCUCLOBbOmn2oYmiabBpClWPBDXwqTwECdwNHnXZmeS0zj1Q/bH2114m4pgwkgg6aUwFBA
vJqM2E4wSIDcI0sxPi5ZUvU9y84jehsC4BU4cnm6MXdnGBJfSxvoJnUWfQSO+1C06tYC5gxFm5lO
8XHwbTBec/DSVl1vqTATzZJhkNuSAuk17uB2s0Xfn6gmPTePIvqx+hduY4WeIOsXS4H0JBbhU4ox
xiYYOOG0A41bh1nKcl98H+3sNgVqO+/xuZpYLsUxMdRv6gYgJnQgAGTXO3Wnv2QeCDKCE61XYGsp
sVJv5lnR2hWxFMoEVW1WAkGlw6nZu/IdaDAuCE4Lu3TFXXaSX2cXnQfXvOUVi7nfkgkAajepRgr2
X3xLPO2jPaVMlK6p/QR2d/vJ0sVSTyaQBlUnFoAfw7c0gf5hAuCP3AqAOMnv/8XsyprhwOtljLoD
h1RmUVaNLFKagRoOHYaVbWLP+8RrLUpBmtzw6HjX/FHDOqcq6hhUxbTq71batmkfaOD/dMwUwNm3
KhjvecAUa7neUgTztbIx8bUyQq7Sk/uA3BIeCuPaBQTEVlHGqK1hgob5dxV0qQomk2ApNaz3mXod
58RCLmYFkW6Z0Q/fkOxcGDlxbPXYFjKZMFbNk9gpIvLXuGmcRAr31aA7SZV/JmotdWOiVgXKibAN
cNUNx3E3AXosckNHO6guwMfc7IFXg1z9VAu1mJhlAgBXnxWIq4rZ7rADUfYG5+RWe2lLlZhAVfqh
3hk5ZOSvLTi/sM15EwKl/sl3Kic5dKfCSW6Gf3aZvU9Z+0I/xtqDXIAlAnIPdLvNlVHSFRLjEEbc
W27thbjUkTH5Xi4SMpQNzrERjsQIHCNJzrOWeI0xXuWt4XTK/CUUiJsWPud8eZ+QCVVZqRaxSiC6
19MQYb91k8G4377FOTL+SPnMjKipCBl++m6O92Xhbf/+anaC9XK0XEEob4DH+neXNgpd8/scrRgl
Aj14+JzWX7LxNQO+Zv5Fi1LLyM/+Z/jWjaVQxte6Op5lKcBAQhxZ5YlWV0Mnskusds5u+29WO6gW
bIawFMh421xIwWgk0HI6SijddV6EEnVvK8cGo9mRw22frAfKy6kynhf0RgLcWLw+RG86ojBJgW4K
O3iKXMo4PB/Rt/GUo+RSyK5P3dlLZRnXM0pzNowSwsvv3Xt9AGycG3nYP1Lv6LhYfubhoq5H6Iuy
jAsayuh3rWBgCEkt7d4UQP4yWnnM6c6vSzENLMHjP9Ch/26o2di2up+jRp6ZhRVFojtibtbngSKs
pVn0MfA/KfLvUlp0FmJSImxpJLkTkvFRGTAYpKaR3fWtve176759kcW4nhiWOvFHfCfffBAwjDbo
HLTV1YfVUhvGz4qiHdROQ6YafiASVV+Lr7jTvuhPLWrlJ9WuvfQpKZEj895VXMmMw2kx7lK1xWAa
Xe0rAgsz/V/SXWZHdu+KTuLEd/FetKIb7sgKNe4/Pf1yqIznDb46jFJFa2pI6cBtQ94pzqYG0klK
dSnctccKwP3hnah/5jYwDMADA+3d0NmG0TD4Ae4BPM6FvLfLRrbN+XXbXlY9YCGBUU3P8OYYWrRU
5uYuAftFXd+mWPrbFrJK4wyqNWAuSfgfMRmbmcOqk9oSFaLG1W8mLz7op/61crER/7EooYM/tLSn
WwqTKu+D3DIft/+AVQ9cyGei11wmmFs30S6QlBMxagv8M67aYSEvlTiqrp7nQhITt2TUNdoqwXlG
xbU0fR/Na6V82lZm1cUXIpgUQS8HvxcFuLg63WamW7dv27+/Otp3+VqqyJROZKUD+lg2BjB3uvNM
R5YCl6DMJTv1E3d5azXZ+qXOnzE4L8e2oFxilWh36f2I+Sj/pyqXdhQcQh1P4LB0MdC05yi5/aFU
kQnKvgHg7TDAKeaFhWhyj83MffAEDmxcasnBtwpH3is4gC//US4ToHWty+OG0NzoRjuKT3h728Qi
N3QBNf4gi/wXdUveETPuR/S+GOQOqVHXKpE1JuSEDoE1q5Y0SoeqlHd+cxurvpUY+W5b3TVbxcq3
jm6HqlFmjt+vvk7r5iJVJ7rkiJQPlD4jr8y92h9bimB8O8WLx6zjJHVELDk0nnEA3DKIKm7z5+S2
9XxXfey/m48652m3Zj4LqSzAYRircRXGeGIRv8HGsoAbL25D4qpJVHvbZ7iaTi9ksRUFWanlNq/9
FISmwT65M9GWMCxj97mtiqUgJh0a+mqqzA7BSyuffe3ZJJ9It5a/z1hDHhqYwvR1PPUjTLiGWmMp
hmKnRL/lnBh1IvbCXgpinCypfdMPQPDtBIJv90J6VoFAb0/dgGcViodFYezLOT0JGgbbq97CZPgu
Rt8vHLgb9Rw7YW8+Yx5bM+1Q3ZjLR2E6Tcku9jmmyPExltE09ysprZQ4dYYuOEggy1RCwjFBnggm
SwjJXCWt0SeOHx6M8twOj9sfjHdKjA93hZlHGJTNnCS887PGVZUrgAQ720LWkoClUTBX89BFIeiN
weFXgWIptaO4cuX+WpV54JmrtdylIOaCNrDWnYY+Lb98z97p8hpdBhV/GI8UqES12yfevtz28RH2
wiZTKoh+F4BuXfZMGaX47l7qe+u/HB9h30qEAFEYuMXAXimudPVcxYXll46e8Do3PGWYINGHhZ+l
cwmAPNnL0J4J9WtJ4QSibXtGR/73a8noStI2Jey5mI+jeA54kDtrT/WLBRAWyBI8v3rajlWKxaBo
L+0pELKGhU/eFtxqMW4ph57lokmRTUMPsgF8+MHuPoga+tmpsHESgb0kselEJ3DxwTRkCydJsHjb
pquF/KV4JixkxmjKARD/cPVSNYXrIbbme/Oc3hc77KbfRAXHhTmuRdgZiqrq0z4ucBU2rrTrH5I7
1IwP4TXNnSi4le7wXg6ryfBSRyZqCH4YhH6CqBFmDaZytVM0xnst+a4bnW2E6mE2hYNhimhGAw1T
bG04/mHb8Vbfvcs/gYknkQRQVFHHnxA8z7fdMbmmryakjQfhKXvSHolleqmbhRZvKZbjiWwL1Y8F
tZ87fN6+Opv1S1qMSI65c0bbdzVIeH63YaOtwJpJSX6kGyxIuJIj7cvWarFGBwA9q/1ZccbdPzhu
/p4ckI8vvnAaqU588P4gJy3c+jQ72d7cA2IZI8J0wskfbOLQRtR4pAshmJwx9tSyeCs425cR+XCt
xR8hV2Hd63KGKKe+jtqPah6svL2fVYkTtTnpMfnwqIWgSksNIQwAEaC3Nu19Acx8bzYWPNXoMUOG
7gqYH6KXGB1je9tueSoywalNwTQEcN3MEUVPqdxAy70x+iH7I0cOJ5h/nMBSw7xLZqLje4bqvTE+
hs2PbT14bsAkJ2JBIn8u4H5NeRsoL7l+5WufmPRYePjHvtZChWYEBHGRwNOatLHGubXM9CjwILj+
Esp0Fb1JSgAlMqFMH6uxjY3xH2gs8Es4xgA/UzwB89SVaH2mhGugaPX/4tjwEbZqMGolBsbN4Wos
EjuQr+eec3B/uYIuQpjoIUxEq9oQJ1dMllqAwg3kPoge2GTDiKLwTvbRjjebvm4PF5FMglI0A0mb
Kscx6vt4RAk8e48+NYK8PDwmQ9G1XDLrAa/aRL8qtWNW3DTG47Zdr1blljKoYy2sLgOa8yhEsAf1
JrvPd0BzOKJl4pln8VY9U5yF6SoFM4aww9CYy5tr5Z0iEx3MRsrSoYHXKjooOUCLGGAdj4cuzxPC
JCgm2ECnfEIIUv1vMbY5heLKn3njb9Rt/rxPLvbAxAcz1TsTVK+ZQ3koGtWesm/5oFiCf18LICbv
eI/btWrO8rMxbjxOaKGN+kCzLsrLWZ0Db9qhNOc1nJtyPbBeFGPyDn+Yc2WSpNSRwYcopPnJGNOn
bRv8S27zS8aHjS5ssA7LeBj0FgUibIPSvTfhVYMPm/c95Sv5Yli+1TxgHphzZ/BsX2biRpjKQgw0
AhBMvsrXMRan1V1wT5t4416wm1cASjiSbdyE+/EpcFKO9FWzNAlFXgYEs6EwjpfXwMkOxQ6RMVfs
IXgfpB+D+GP7ZNc+HtgHFEVTTYrjRK1ocbDBqKtNbZaJ02lXinIIxt3276+m4ksBjNmLLd6cQYvE
Io/Qigzt7K4AFmf1OjjYpvVQa9zz3hs8lRjDn6QSDKcE5akxBCuFUd6hH8mppax9maVSjMnrZprI
c5IAV0S+M8sHFaSMn3l7LkSw3fdS6lKjbSpcH8JNIZ+qgvNcWFcBaHyyqisqrOz3D6/GRBNEhAhH
Ub9X4EHE7rFdCjwgap4U5uuHapH0gxKjriWgVk6MnS72L/VE9hwro5cpG1xBBPFLG+abq7XWN0KK
+OA/tZ3te4OHNbB77OLX3xQADHYcefTntsQx358QwZgaQ4XX6JU146qQG681ruPqpAZHouac7Jye
0oY4dmlQLxXwjpsdtJtR0zWcwn/3e9XRGg/crRxZ697z6yTZncFUk9I0rGZUkdUgtsRaSvfAnFE4
B7iakC0+GLsm2EhFQ2a1hpN+z65lN7vzb4Mn08ZsqKP+lN94pS+uPCZRItNsoOMNd6K9WUokFqJ9
eB/haSN4tacCqooTvP8S+C4HyTiYGKexOQQwSdF7zp7lZ2VPW9CtC8wyymyee7xZVN6Xo764COVq
3KjDrOGtqLahfJ1kIIVqZFXmfDmOR7P7glWtBxKJsXExF8Y5FsY7YzBOYxw/b3v02qsQI9m49lSi
E4V9FZSm1vdTjed+7XuyEGIkM7OyObfrhhfL14/tIonxZTPrGjUK0W0YwkOkvIxE5XjUKsz6QheZ
SS+HoRTHOUyRQGN/jyItzPt/2qThkWfn61/nlzLsoGfZSWE+xzA6zbztwFFSYy0g0blIGesB6SKG
xseFqdVAO1dlGd5LPDTTgKJJ2dzafX+kUPUg+kaVzb+fHz7pUxe5zLeaZSWW/EpBICzt+EQnyzHZ
VFl+CxJTSp3q37fnz0wTLr4eiyhD1BrYOZqPukF7bI0vquD6NSeD/kt0+qWXwqSZeiY3fT7KeNij
XjldS9jcE1wZfLDVQbsC1QuPsHQV2WWpFL1PFx/Qn2tflAg+YF1YE1r3aD24VWD3VxogTgKUSZOb
+lifG9D48rZmObbDTv1FkZEmWg9/U/sWG8DYcFP1zJ3qIbRyxEbdGDjQnhwHZ9Nof/TFOKdV/Lg7
jvO9Xj9thyqOzyn03xdnqWuRXA2CmDmFDKa1OT8nieo0PZevkSeHCSO1aZZN7tMs4Cdy6ZBgZjxx
xyv1unwPTsMOM6aiA76S+23teKfHZHBi5sdTaNKLen4phdueB7TN04oJJaZeGqHho7qQoDRTivcD
Zv2NlFP/oT/yZwJ18S8mbjShIKoiQS2G9K0nibozDIOjl9l92QpH028cuRVe/9O5sfu4cWdWRloi
VKUq8QS0IqQ22f83EUzUMEbkZcKMo6v88SbVAVzbjM62CJnz+VnUl2bE3WVKyJsCA3AOjUeANhPb
FP0PtFShZbotEJECO72LMdtJt6xrjyIf5gA+4fwpqzWARcxiAWIGXSUCMdAjz19VPCUzd37D/WbX
+3wvfKVIAnb9M/zJJTnkXd/sS6kvq3zMUgRn2fPBNdfvidOdQLD+b1hSeMfNxJIxbCWl1XHc4250
+tv6oGGqSoOwfdZbEtLGMrAjHjs3xzsIE1i0KAwLvYIdkfhopLfYcLUrYC42iWtkX/P0bdukVlWU
JI0QVZZkjV04VZrIz/0QDtFpuzQ/VBnH11fvl8vvsziBPnDaK79GwFK0eRcbtS1r2bksGhdQ7Xaq
8K6z1cO7iGMnN8IyzLU2R9l/GmbL6G6GBHMjT6Z4zpqrXuc0pFc7ueZCGhONFaEf8kJGNSU+aMf5
RrRnJ9/Nb8at7hKLMsPJe/0Oa6YW0CIet7/baqBeiKYHsbjmBDUvI/A+wP1Au6g9YuWh7zkiOJ/O
ZMJ0W1DsTxOG2ETvvvHcdZ6su2nzpHTcTJLGxj9uhF/aYMHmd23AKp32eQDScTEngQVCi0eMh9n6
VF6Fg2x3w3BMY8y+CeopDGevVKLD9mlumw02r3+XH1e60tctrFRowt1Y5Pg7ekfqyXVfysdaNxyl
6HnGQ5O6LZ2ZpC/rsAeL2iweiJZxR0lqAOT6MWxS7KYrXld42811dnZi6AW5qFKUSATDq8qnzuS4
+eoDcfEBqfylOfpNYLY5SnBTVYMv/ntVnsv0OPLInbZNUheZgJz3UZ6LCQJyJeaWgid1n9+G45Mq
7v6PtCvbkRtXll8kQPvyKqlUS++72y/C2DOjfZeo5etvsOccl0zLlef2PBgw0EBnU0wmk5mREUn3
dtklqC8mhGG5ltSiNWGqD3HNnuyW+P3UUvjPV1+sXSDKupQJ7paye07n9jBkIHOsMF3tjNkf5axT
A1Kb0/jnaGWJncQYiV2o1DM6A7WHXJ+PgSluZACUYAGLj3HVWzmA2DPbKR9y7g5Zv78csyxZCCh5
oen9Uii42frvpaK5cX1bh1RiQniiWKrQKsMEh7YNbfrhbTDVXZofJIwi1q1BlZSIoCViIOQoVdFE
gs/nR4ZcLEMPjoMfuOAtOUm91T5a7Z0If6jkuk8XB403fW+f+Bi1fodKGSxRQAvCLT/exiu3nKPe
dOYc1ZHF+iZh2jfWjtX0NNWLqw9UOZo4YiLKoY6lOJUgRIdp7f5qjPK7OaOQ/R/bfSHKfkh3rdaT
mItpg+mSVxplL7n6Uet5oPxuUwRsvUVCwDAGQ266HMV1/SH+c9izbxrUzL8C7XPkZZgimA/m40Dx
PhMX10eWvlqeEyY5qiG4o+Wl9OuscCNH37HRDIxZ9hMG6fbJfr0cGDcRCeuFCqmH0mrMlDBciYme
AYWeXXKqr7ovcgDtIL97o4oj20HDkG1Zx7yBLKbDiqWp2RihJWZpr4b8WLS1SyJZt53+hw1DWJFW
WkwbcLHgylduzMp47KwJwy3mcTGXg2N0/uUvuO33Z3NCHGTM6CQonOAJE/3dRoE9E0WC3+zQDwOm
sJ4cq8n7BFXhKk/+KiW59eShXjwTI9r3DUPrvpmnFzy06xKtEh3iCbWpPWR1nRxZA1XZf7VaU1xt
q6hhGCH1MG3gtRb5Nsmy75dN/OaU/1iw2Dd1dFaYZo/8sV1QfHRqf7LRLpEUO0gadrDD/F3FlISs
DoEUUt2n7dYChvn/46EiwZ2VLMPYcISOiXv1uoBYKOQNnMW1/iMWyl7yv0BtdnnJhMuKA/jjLJe1
BYihD928nc50L9TDl2RQPGOJTj2oyy+b20SkOatFaj+nK2alZVVZI7q132evRqk3Dup6V15Np9HX
uFYEArgb+f/y9IvP0yIzIghgg2apACexHudXTq57s011LLeThvMWCnllp5RRCj4d3ESz/IwncWBP
CvgrGdsxqyQSf8qWcE8oPUZOWgkaVAkcpD0Z8/c8uYGaDrFjRNwUlRuMRVFCS0LcrMNjmNym0r0z
UOjy7Ur5yiuEQGNl8ZT2ESIZJ3jhRAmcE4Shb/gPtxIlzEutSQgliW5qZVYgZzaA0cGrcKelpjuF
LXG2iB0Sm/3jYNVszDGb0RRPdfzehKfS8CuTmMklbgFRsWHIx8jUshG9z8Lc5ej5A6NMLGS7WHbe
H7H6UqRRN9YzruplvgcfiTup1512WOyT0/1V44ozO8+SDnLU7i6HC74Rv2ZdP86TLUQLKS6k0Bmx
UWWZvMUM5LaW7M/KcO90aPTq9fW0MNCbfmbiZRWkbP7JV9lQuYSTAXbOHJH4Vi0fJfPt8rJ+U/A5
r0uIE2ZW512mI+p2EF8xgn/GRFrAMa84jKbdJc9QVvLkK7lDOfJTSJrVZgqBQ49aDKXXER6/7Xdm
38ppcHl1lNvzK2f19WptGezaRkkpynB3yi/N1LhFdZvV1PmibkxbCBuDXThoM8ASyoDHzuteshfg
GNH95++n8mH8VhAbRwQOWwgcSqo002BLoDZNX/TopPb7zPxMX8swNQUz34qim0IJCXOScxRZNqY6
zDeLvZiMYpvfXMPKgPrz9mQaCAizAYACSKAYAL3JmPwDX2Tc3I9LY1Mwwu36/sqccIQjedFTFqFa
oENvFUHqrgYKfQk9+anfpYf5yihR/5Z8lOsG4ubaDIwry8IpVocoDC0dc4BGO2leHeqJmxrV4P+/
vd2RZcvm8+1gPBFDVIshnChK+PRapILbZJ82qqvPtzbFQ7CxbT/ZEVaTJ7KaSBKApqmp3oNFz11U
82Cr0+7ycjYi7k9m+J+xOrxqGylmLqOamGmnDD2hLnOb6M9Bvm+X50ZrvbneXza4dff/ZFEIR44U
TWHKt0m50/ftUTuE0Cf1Ov+aK2Q8WBp1l3GHE+6Un+yJ4ckaWV0VNi7/u3CP/PNpNDw2e9Ca8zm5
Wy25qUTY3IiIP5kU4pRlMrDx9VjiXL8uzZuMhny8m4e/L3/JTSuKotqWZaqGpgtb13WxncnhUviz
k3xPrWr00n7u8VpbiitraWQCLbn1OgSU8WxPCIZh0Zc1JxMCbaq95wpi05X6LAcQefWHK6ohs+n+
Z2O/gOXkcljKHsfMsl4cfXElCGU4BGCDsiGEXjmC4IchcRCUhmEvdP0TNahU4/7yNvHN/sX/VisR
4m8V9fUYaR3mNcevOuZ10ztL/gMaJlMUGJR+7EYIdGTVkPF4MxCexNGSOomrLuWxvgGOoHGaIJ0Y
cX43P5pq66aFOwskbsLxbdgSLxbUcH3JXPZFlntDB7mSjkpatspiDtaBf6ZsGIZINh+akiVVJmY9
nMGdfMDE9/o7MEq+tWv/Lm8Nr96X3kw1lDYXtzIqLE6ayklWJgt7pT+M2bcZuIzwE3R0Py1MiEeV
MRR9ETkgDZnDYHy0WX7d9sPustNtOsJqIUIE0llnLHoDBFmXvXXNV8V4uvz7N2PP6vcLsUCvq6ZL
I9QuVO3LFJX3avvH2AC12xeEu/Gv8cvpORsSKzSt1FeFnFe4n7KjLV9N2R1USd1B/6YvFFCf+GZi
PcYMNcnU+XSRnF/V6sGeqWcV4V1i7SVPbLnNBjSZ7fIqGQ+OcrLL4+V92Q7Sq+8lpF9GW4IdWmpL
1K0nMPZ1Xnh00FTmYTq6M3zC2kYrY+3LYpmlK81xGSy8eDtwxnOapGVvADeY7nKPOprU7vCPu0pU
ZLNtSj3leaWyd5qngupEUpsjHP2oA7VmxNOEmS03cTJ9NaTCy8vsmfhklB3h+HddN/TIuDiMNH6e
ObGbdpB2ylcF9F0Br/ibPcQ0KEo36usJ8UDryqGR6hF9XCkw4z+b+fXysrZXZWiaY1iOBnmQn3fH
QL2tYikYSSP7fiknt5g6oHqIoEMZEYJOKVVNi7wLo4zJcCdnvavU8b2pfYLvHk79Yy1i6lGXRm4k
aKb6jXIYyztG8dBtx87z7xfSDmYPfWNXiJ12DEmAG5m958p7OFCZ/WbesVqGkHcYWmpBe4tfoPNb
Msroflzb1Z3GIB6k7MlcajutX5kTAo81a2bSJijpfdCmPRa7foFuhe7awMkDFOoAxk6kb1tPzZ82
ijv9KiQoUIQbME3LTTavauHWvr3Xgs5bvkk75ytUY/bWvr+VD9Q4N+GHIlHb4ph6nuvI6Joodiup
B1nba9JQ+0dZEQKSHhWplSjgNO+n25Z5avfeZsTlSpkQYpERDZlRLoh5dfXMOzsN81tWeJdDw9b0
3U/bJMSG2FK6Xi2Qi+B3HzCU4ret5E/jFyNp7iVjhO5O5U159tQYsq+xATTq2k6SOsAtR1fTodU+
6Uc22YGjYFB/Bj9YP5GPROpLCKEF5bFRCvmZ5FIvnaccOJi6Pxh7OcXMNH+ZysqOutIIo6aAXooV
IwxtFWVHWzkaju0b8TGSe//y56cOplhgGodmlmMbcUDqTu1xBFFq4YFwZfLSBYIXYF6DvDDx/t1O
2n5EOJEIbGmipF5m7HhvPrIBJAsV0MD9fTw/5Q3xKt2+2M6mhLATK2E/FQDl+ip7MTI9CCN1d/kD
UhaEKMPiKcnUCru0TLPXJRCYsx3iHFLfizvKKpAlIVNU1iGQJXb2oqnzEQzVAaievtqz5S9gWSSO
JLUkIbQochcrqYSPtmTPTb+be+LJSzm2EFeUZOlUyUC5W5onVwOWpk28zn64vC+/eSGet16IK0o5
2LkxocqCjCD8ymvq1d72F+DIXPk7CvkcPXmk6hK/SbDPVoVIkWL6tk0WuAPX7lTQuqpZkNyMAddI
anVXIc8vkS6IL6CkGBNbKZCO9N+V7/apvv/ol+3iN20/QL43Piwv/wOLPj83v767fixTfAwN1QKS
DRNY+wJO/6oC8VXt5dFLHFfHjE4VJJlHjegQXik+j7I6YiCHgVfO+UHTb0hk3lZXa30RWUKsQPM0
7OMMIyTaXf7MFV3Ktxxw2+o9I6W6t5MvVOZQutBUVcTALslQsC7BieYV3G4ed02P7AQNYlOLjypY
bas+IfqCv/HM/9rUfsFqGoyp4Lvhntlfc5HI8Lg8TmAh6yE8XH27fPouLxD0+T+HLFNinVOrOvDf
zltj3I5F4TZc/u1Qqqc6orDt22fgvDQhQMZS2AKUBDWtSJNdCYdNfbPM2tWc18ur2nbBsx0hMHat
Gs6qDRdMnWO3fKnk75d//29c8GxAiIxhapZzyqeY7BvVkyDejsm3GwOSQik5REh9MyE8zko0d+qA
tQzKScWQR161biI/qYxisd+O9uc1CRExMvSin6MWfj6VLm58UDF6mkYk+4QREZ45pZYZzSEOFLST
3ZjdD8xwU/NT99aPlXzs3uoeNruw6YYSKzElyZ9n06vLb5JFMYRTB/Xj5yszsc60ZkmwM/aNEkRX
yxUGmE+ccBfhggTP8q//ayA/r0kIeonemy3ml3MfJJwfaNN2p4N3+RMjq4itZzNCPCgirmmjYn9a
dlqgnhmx/VJQioybLq2DHVuBoJRsini7NG/lTJNQ3mZj42XqAK6S8rarvxi9Qam3bt5/Z1PircvG
JErANst5V4Do9zEm5Zu+cWO6esB5Zimhzu0sfWVPKAo0RddqVo1kBgiBBODIBTyCvcv+BjALzAe5
Vx0uR6LN87SyJ1QHzKHSnYIXcCc59iowcEqjO3/qobwyIvgeWqO9Msz4iI3euJWd71g6gDOPAusS
biFWIY0w0uUywUXbmt+jEKJYSeMqzu1oUOS8lCHhGrKimVWygyqXI80uG1D1ngJpTD1WUVwRpD/w
P2UVIzrZgfaKjsrqEvk1V2A4lRBBcTlGykGkKO5sAl5GOYRwM/UjiGUxH43WUQkSjAc7vq108pm9
WS9eOYRwJyX5IC/hgt4Hg/IiH3wFH4B1Y5xKNGKX98seTm2WcC05ZmSwqER3rymaXcaaXYwc2tQl
L7Tq4LIp4tuJwC+nqTV97sDMWbbVSS2xPdAQtll8vGyGcgoR+mVrYZg14Yx34uvwd3QY9ykEEXq3
q9ziWcPQ2KeC+nm7RBgYeAsZm1KUDmrMY06h5clK6zoaxaG7/fkMU7dAP8/7lz/7epZqehGpWNYE
yIa1+Exj7jy+Xv542+7ww4hIVZLnitVXAw5UX9xJzoudgCq1sN0yebpsh1iMqCy+LOiIMBmLKWz1
VU3bk2l1QW04RIllO5PUz+sRPlo/QmaB9Qjg3d98IicNspv8ytqXu/grxdpPfTr+81UsipskYzMP
e0bP3hs52pvK0rrWDGFgOwkufz7KlhCGMqaHVm/j80F90O3V+3S5axHO25Kq8lOGhFAkj3KtOz1/
oeWyazkBIFi7obph5LwPZUiIQ5VURFAfaHGzQ8LZPhnyc1rvP6WIBCaeH/4gFhN7hZNP1Ogr6Q9c
3C8PQs3N34Zg8AEt3NuWm7xd3qnt8vvKopCyRGk9hGGKL2jc9UH1yq4tIL2iE/TvdvKT8SBhglW9
il8+BYxamRUyl7gwcvQdJXzPOlLA+Y7yNXQ4wKjaTYxwRuqQmUICY8pKNo0G0FHWE8cpcyLe8V16
4CyqZAZIBA5TzKDtLrJZjVeB9rQEyYHT/ob3hZemYBviBWjjviTpcbcQlT95jRBFHKnU0jBFhsYk
jKoDHXgTB/M7NtBXHqJ78EnvqTtl+/Wz2j9+XlbRZMiUsLRGVJZaH71P1Oyil/Rbu+PjANKxogYB
SHNCQKmKDAMqPJFq/X9ofxPuoVBohHzQgWqzUnsoBBVMZhbzzGUvEvnQm+ApOdTUKCvpk0I8mabR
NDMDC5q+MD85LAfttn4FPZr/2Srgea/EV1BRd/1oO5jB6XZV47XPmPvcpbKrOiibxVf9i+MrxBOc
//W/PFdXFoWgAvGeVFEaxP8sOyXZFdPvS/XaTDJ37phrjHeqTpXNKItCPOkixZ6MkV/YrQsl+NsP
VtlD+RT6YNE5YSTB0w/WcdnlO0gD7ogYyn/5peUKAWZmRj7kGr/ujuhd+suBufXOOLUuOlEkhGKL
L2h92sWH0lSZ/WTOeD9Hr8Ae7Dq3uwH7tvI43ve77qijGeT4zrXzP3gScTAsIc4kMihbJH47Ldlw
KqL50Ef6t0Uz3y9/zw8mz0vfUwgu0gKiT1BRI9G/GcGRrz6Mu+jgPEUH7eA82tfZtfwl+rNIXAWT
JvXeOlIq3tTpFMdnnFqTe9UGE0APFhVO+wEyRg3U/HogH6CPeHm52y2Q1WkR4k1haxHY4tDNA4Fl
7NrgNYl2oeFVvGmpeJpnvtV7x6fkcKiYKurhAPGng+8Uuzl6JjruGFo9yHe80c97LqQUIj8DF/ZU
fF1pZt12s4mLUYetbJfehe/9oT4MfnzIghCEclS1mX+1SwaFGDRN3ehUJVLrNP2qdLFnsz+S8Xlc
Mq+EPrRDDQJunw1w4mjgyLM0R/DZCRwLoIXkHaWm9IfhaSyuxvp02VMu2/hFSoG1XZmjyYjKZhTv
tUh/ra10Xyupf9nMZv1c/+9SdE24bKdizNFFR3k7XwKn7j02ypTL86/x6+acTQjXX2nGeuqYiJjq
DCoj4Ll9qC8nio8iOsBTqA+/a26za75pz5eXxv/0C3ZF/qByVOt4ztHwSGXTHbTKVSRw+eRf+rmE
XCUFFdyaGEKo/rFMEdzNIKCcmqHKjxjXGwVA+STdKlegyePzLg1kMLjYx3wlvQP4MhEzKdtX4tm4
4JFqYYypwhWAhvStK16T/s5Qbhome1b/WMhQnDeJXSXcUxf8psxHwG5DMDwo/clUgjK6KavPAAVW
H1QIlVUaG02pjoXPVOvQNp2rNOPusotQqxBcU0lkFncpMjNTOaXNhJn6ozz8ddkGccJEcJq0MGZa
HKZoTG8g3HRtAO3+nQUh+klFb9dWByKMJDuEyWucf6rQ+MO5finEDOE8WjnC3RTe2XPkReauAVv7
5UUQW2HwO2X1yKj7vk4SSH/4LL0uUce0wtuOEVvxm8fTeSV8r1ZGnNhROnXBS6a8Vr2ON/N0V/Ks
zOVKGzwjd94ZxR5C7T9f+MrmWCgK2jAgfJa6YwKBOGocjQhzIjGs1pisHSdUSlsooBqWdSjsLiga
e6eGIAIwW//f7ZNw8GU5U5qa68FY5XJUEs2XlvnKrPLgshkioImNo6ExkwQa3zyF4LKB/WEM+JOa
kmgi7iZDCAC93KAgByEHv1PQd0+f5+waT3oXM+LEZ9saq19fD2K1pwIwcByVjz4y88c/gLb81uIe
8CbQfmIQM1Bd2c33KnF0ic8oQsmcrAW0vMBnrNvRNdDln/X3KW3cCpxsejm4Tf8kU1LfhMOLWDIL
xR5nAYudn3aHLv7exO+XXWM72ftxiMUSj9r3WVZxoMuw3BX5vd02gTH4JXRpi94zqC/4m9T5bI4v
d3V+07qHSEAO+k8uaxyjA2Lf14fJ413FyKfGV6kIJQ7RFK1qtxBtw7Prrj7KGUSUkS4FBVc8BWCp
9+iSARF4TSF1UEbwWSo88DbTQ2yVeLIfoYdERPffvHvOX1EIG60qmXIjK4U/DW6v+OVR31VIa93p
oUnc7gsDmyVXZae4en7zvDzbFZKIwulizIp/QGyy2+52fMHrrv2WeNbeDrSvvIU/HyxfvQXyzMfF
s/9kveD8BwgRZrGlLB1URJjaH3Z8Bg998Bv5yGXZpXtqub95zP6wJpZ/Bi1r7FHDxF/3Nye8Rvnz
L+1GDiq/KF2qLkg4jgg46wqnSBoJeb3hhO7QtldVuPhh0u8uH3cinIggs7zAEI7W6ehl1I6flZbb
6uXhsgnKS0ScmexgDC/SEZxHYAc4Q58KsVoOKP6HCNQ+6k/GST/I19F75AGeTmEXiGtILPNIBaiu
QxXwS0dxjS8xtJ+40s/0mF2bbvwIky5qSzfK8fKyqQ3kP19FtqkcJABwUSscEy8sBpdlt31MVAep
gGYJ4SUJUTuyOS1o7y8DZFygQ+jVO/V9CKJ7VHQe8huqLk85jBBqrIk5LBswd2RVz0MMHXqroqIZ
tV9CVLE6JwUlHPwFgp5foj8WHyDtIO48I3PDO75d88F4z79+bn7i/CQSyzhGHTKtS/Exux0mo/1m
79zmV0CK1cC9o1IWRF7thbe27E0UQJzwFbGkk5l6low6LvXWOTjsdbS/xWpDfFbiq4rN8hRz5o7K
6ZWiWXK7cSdr96n2blMaGNRS1J/dvkg7py0qAHfG5nFMGbQ23kxKhIxIykXOAUOOlLjn+PAyr9w0
NVxDTz27eyiX+7ikhtepBQkZihxVkrOEeMUqTu7W2h+jBpW6z0jKrBNYW4gWYz8lhcwh4mNunzSr
d9Oie5KmloqF/PNfKNuI48qjOk1Gb3/kW/W1eeJl4CGojpqH9n9g/bsQaAuxom0bO2kWEwwUzo2E
MdWwP5UUu+5v2q4/LmWRBAWQ+hCEBto/p1bDqc329nMFyhXweee3ZiBfpS/Os3OkAiF1noTUI+kA
fDcWlGETlntoboV2Dk6KG9AJE8WgTW83VEOBnJFtWCILXazG8xR/EFmz3pWz74VyXWTXyfw3kGRE
jNgM7mdT4k1p62nahpgg9COzgQzjMdKJStp2pnq2IEY6rZwaEAtht+yv9gOuDt4SwEzR9PjPxEBz
rIL0gcwAeHnjF69fWRWCkjJVRmzHOMPdyfx48cY+uBZ9ttO83gNnCbFj29fy2Z4jlFuUuYma6AOd
e6cEztUEMvfsqNzymmy5K/fNoaM4QLexUCuTwqXJHIWVDh/L4Y0W5DjB1OwTb/A/1IH/sjSXYs4m
3FKE9DfG1A6SjIgVQ6GuuC7YXTsf6vlYNvq/8kpbZLUeDaXTqwZL08CGPP7ZUxU4YrtskbY60eJG
lbkcAC+HmIYbQc/ZepSP5uCCZuuETmfpfqo1/mO/bFlwScvBS1Qb0Rq37acqOThgv5qpu3j7db0y
Ivhh1mfLaMkArCWQ8t3rHlM90DhqPtdir4JpPFIVn83LcmVQuCx7My1U1TBhUH3oWsg064dmeL2c
WHNP/v1htkXyambbbVrPSNMyhnxsgpKXPO9MK/V0O95BO+IZCeonSKMcebUufhmskvmqZ+ApGJFx
SMm1kt6hrOU2IZVpUAsTrksgAQfTlB1kGpArHthNEh6LYnExnqzK36OELJpdjva2SGStDpkTtVwu
R9/3x5IBZR2d6oN1U12Pfn3b76UjVe6h3EO4M1NNHdWoRWY/m8xl8eg28VVCDcIRRsTRiCKNddVM
AX8u2twt25vFSL2CKrlQRoSuwLzIXaWpuP2L7tGoDssCM/5lPyfuSvvjdK+cTlGlloHeFrfWLn9G
Rd1TQI8nv+vu4sl+9QSiI1JlklqWEDCMAvsDgVU8EvK30LzW1Ocufb68LMLrPoLxalWFbEbSOCID
cDRvjjNXJ7MYahH85ysLcVPrIOCp0T3TXqvke5sd6Ibk5dvP/ihIr21MEMvsHJRJNdDlepEElIpV
3YQL2zmWtl9sSsyX+mpCbGAzs2qTTz1GTbVL5HrnsGh/eWOozyZkEOM8J2yI0BNf4vK2zOKg0aTS
bWOd8GvKjhgEIEncWQNeBan9tchnP1u+twvFDU3kQxBJ+tkJ2kauw9r5eBZoQbEr9tnoWS+dP/tV
MB7YexQTSd/me+B8RXxUwVYeEY79fyZ+8ko6NvW1PAwHdXhSEuL6IzzhQ55gZQdvqjEbKsz4skh+
TKCgWi5UbkJ+PCEMZP34n9HJKUD+isnQwov2XdDvhmNxZ/ny42XP2y6srr4dX/NqTXWmdzorAcTK
E/cD0xLkb/2J5yjlDYWfob6fEB2kVK1NhrlQv1Rbt1kmV2VkMk7c5L9oI1aFNpcF3hvZq3Ng/gRA
euNJtynQGQwDHs7DCGEnJElPVP71cbldSI5EqcQwW/SkiRCX0mMC0F7hAZSBmej4gbJEnGJViBb6
XISDXE+Fb6sVuN5tbN38OPcNcaq2O3sr1xCihTKXowLqNbxrNCjgateNlwAI7/KHDSYsHdc4obMR
xC8URzKVO4sKieEQO3Zd4Co0XDP2wlN2cnbsZD2E7nQb76hOBvE5Ra3E2lmYLvPxhSRST102HE1t
8XNQM18+aZQZ4dUxaFMPkkS8dGYMT+Vy5fXN64Ix/ctWfrNphmMYmJbRFVEmDhqns6raKsycoMP4
rqDRph+dm+Wx8RegkgCLe5KeqR3bPthno0KO3uYFYwrEc/wsP+TW+0jiG/jH+fVsnQ0Id7CcKIrk
OJyBBr1KXriw36NrDmVs99U3kvCPx9hL1oQDlrKiY5WJByKgsKcQs51APd1KN8bfPHKkN0PnzQWx
b/wsXTIpnjXJVqKGyxf/AwvI9u0uPtCQ9+2b8sd3FDE7bMGHZDpyGQvvaks9WumdPt+rYEW67IaE
Q4iiz44cT5JjxXAICe/D2G9ji4hO21ngeSXcY1b3VlWVUj8pHLtTPdTaX7MxurWN3r/5aGtU5Wz7
TjnbEu7kvIg1uePPXvNGgbq0vjNkl89BSq+Tt+wqv/2j96CieUtrxVLfkf98tcq4Y0ahZSjpO+Vd
Nj40n0w3zkvjUWtloBzSkukpitLDPxKI7K2+coDGRrLWuulDBIEPwjW24+DZohArcofV1qSDK1ZC
0q4GDqD7FMDuN0nU2YYQLlDmNLXZwjMk/Aq+kOvOq5/Yle5mR2m/fJWvqBvkN1Wssz0hYGTjAGIN
DVAo9h36t8kjl6UKwTkW525qg9oI4GByTpuIGCLCJ0IRvGz5UWZBexxQeocyyJ4evPxNWvNjbSK+
px6MJJ1QsMDkpX0ow+zUpmhZ6I0fs/RK0YwgkppA7bq7TNKIlsm2q4DETwEUGVyywhnHgMBQN5wl
pW8PRhIk6rXDDpcDFWVCONpZbsWKOSPUN472Z2NHBcr8+q4ZQpVw++2TfF6LcJKbabaLSgH+pe5P
endXGMd/txDhICu9g084LMjjw701516jerZJlcmoRQhnFyzkeQjZM352v0j1bUyxXmz+fhPpiaVB
QREsDj9Ho6rkY/oM17xp+U3cu05FoTE3L8CVBWEbJqWbkg61D3Br6n6PLEzC//UMn8siNnw7CK1M
CTtSa5MSGmGKWsjdfALhxU3y8p3nztY+8uibfdORV9aErcntCvzRHC1Z2c5NnhvekqHTwcAlfdnP
NsPOyo4QWsPBsRoNs1F45XD8on0cg/8lUSG/nhBSc81KEznG14uBYrWT56pGqyq9NcsOrDu3qnMX
jQErjmituzmEw0Kb2L7NO3+1TiEhm3pMc0oKdEdKMKOO1b6DICrGc0fni2xDzfxTUxFnc2LlNCkz
VTYwXAYxpPtEgdDrFTMIxArhIR+VgNVVn1RGKicW3jmFWrqdPntj9SVjVOZHWRFidjzMcmbp+G6y
UrpS8pxqz0r6/bIPEof4w3dWKwE1vJOXA3ywHnasO4WN4UXqvQYM+mU72w/R1a4I0SJ3koTFXEGT
D4jGXrcPSy+BJpYe1EiNSN3kzZx2ZU6IGMmySLlu8uppb0FsYR+FsTu28c5aPDWcvMuLoz6iEDCU
WXYqVtugOuhmryiq+wSd+7JTUVFNPzPwsFqXEDNGh0mFzXD3Oc7dXD10OnH3kfskBIu5lUBB0HA9
v8ByAa0AF16xt6/nQNtVZKGHuKQ+5mVW3te3dsjS0kFkmsE2Jlv3WTcR6GZib8QKKihXoC0t46jq
UnVvDzFzY2Xw2z58HB2TQh4QJ1asnuqxOXddD73MqANdIZBW2RdDIha0PUR0dgGxdGoAqQGtWIyv
8/ctxhP29T1oVb0OSuRgvjNdLtiKFuKpvmneWiptoS4TVcgrwNfW6gmX6bS/tkfdk/9KfclbHu0n
BSCE5S9ybG87aV4tVwgc6jJODBreKLQbf5ih6dbdc2LfzdY+BzGk/e6A2qF0/rx8oImbWeQu6cM4
7gweef9bQsDgJfgWPoWOXS1NiBtDYrTypOCmskDXFJc3KabOmE4MCRJnTKylmoPhNFKjY3oPjAPh
n9Un68SrZQghI8xVSSm40Ja+N0/mDfO1QDvYx/CdudE+nl37js/JGrhZ7j5HBLCyLeQWfQ9JkXFk
/8iX/NP65ScAaSE0t0hEDO+H/lJaOlsTq6lm1Mx1gXfUx2wQr4ZHO/34wfGGfsJlFyS2TSylDnhN
IaPABVaA+gPny6bKZFSk14T0wpS7rJG5fBmnbVJ8lH8O6r2yl/ZFQDNLUsdYE+KGDHUlVhkfTvKP
ZvEYjH7oqgeqpE99OP7z1Z2CoY8BYHp4RJe+Nfnjku3+3cYImcUUL1nZ8mxad3D/1uaTplEMJdQS
hLhQD9GcJGqY+moIPTQm74EM3F9eBZGTizO98yA7ne5gO6rsVGmBFFd+Ln+TmvuiV91eHqn0j7In
xIg0koc+zPBAjF7LI8dCR498+CDaWbfLvktcO5h2UHB6+R/4EbYPramamqZrjiqW8XXQ+paxhgzA
cJnPOW+VqzBgOzNIAqpysJ11nk0JeIrY0Gdba+AbanEV13ed81cpB6DbcAeben1v4yrMsy3h+Ebj
MkObAcUkSOnkzJ2C6FAGTuTK7+yU/wEqu/lYe/neeL7sOL85yGe7wkG2jLHRqgQirPJUt65tAPwQ
t/a3MbKe41yW3DCtASFFg/dKUmLJbXTNfLj8J2wfj/NfIJxwxQYKV4uQA+sW8wZMfEyx9Bli0tXH
FQ65Hme5bMwRshyt8GIdM9ngCUgMgqWEWohwziH3mY1SBmBbmEpenjinsdep7aJsCA8Ge8RJxysV
H+tm2DlfOlxaEIRLkNB3OATaLrmzW+I5RLqmcNhLJU0mNttAz3OZ9cP8ghFaEFeN752f3moe29e6
W8luRd3P27m+YzoORKwsUyxyzlY/Zxb003xQA7lW5vWOcugH3S1IepntcPbDkgj/sTtbA9IJWbB0
aF7rZ4z8gYWf41Xj4PvkyYnLbptnDG0GVMr4m2/7w7IqOH/GprHTO0C2Zi/BUEl2hXv7an7X9qPf
3iLpBxBYfvzMefthUmQtGPOp7Asu0mOFN02+uLJKcXNsO+nZgnAQRjmxnSGXcBAST4Iu3KBUhE9S
FoRjkJsNIJ0cy2DIs5uHtzGTiSuOsiA4vdINWZa3aFwUqbOPhvZKk+TD5Y3Ybo6Y5+8kZLu6VKK6
kPF3yYPs8RGw5SA96n86INv8GAC70UlmDmJZYptTa+YutVtszXDKbkHIcQUIyGP6TX1iu2WnHjTJ
pUjIKYvCJWpEnaXmzELmO5avsmm5ncSI8L7NmXT+kCJdgSXr7f+Rdl27cSxL8osaaG9e247l0Iqi
Xhqy7b3vr98oCquZLY0mFzzAPfdFwCSrKyt9RqQte0WTswBpscSAkIrPmZ7Me83rXHR/vgu/0p1e
2AvxmK6XCP5cIY9hUK5Cj/YF2pCr9qgrjV3HDzlVnvxHaH8Wwj7xRQxcxYuUjQOMPsOiZlu0JhCB
HeVYYTFhwqQxERKT8jh3WZSKDqRobO72mBJiM57VT8vLbSYOZDpUakQYXx7NYFYsY7AsqGQbByam
Y2e1sEP1cdV3vQiOGaoMS+kjZzqG0Fh7hQ0Ya81D2z01/fPtV309aDxfFmc4pmzF0kyNafMowWz7
CHDMrWY8MCT8OaUGfin3wbc66yiak7FDbwNN6vaAiXPEA3NvC3dRYByxZp3fvV+ZSGabLCz8O3X+
c0q+95kNmdK3Akpj5eCwSDV082/t4KvAnNP9ZdOIdj0RNp94ajywgVw0mZlUaLEN46Nag/rNM00K
0plQDh7IIB3GMIoGLDir40Gvn8fyv5kLHsggnhf0SCZmDI29mO7BzmDrAjXLSh2C/fuFubDqoZ3k
ASP7WX1Xpd+1+e22hlPmlkcsyNu6GMDFjif0FN+vnzGnf7Lu+k240Z+SZ/WE0MVunfK4Imoj6uWU
DnCRhTrANFURJJviW4elGEmrHb0oCU0jAk+dMxHgr9MlyxRiV+paW25CJ+yeMvUz2vxEkEGYPn6L
TtArDftRMLTjUGlIG7LawSJs5Eid+NmQQtMpzCh3jGLJiBNSKsJFHtU4lnIxwQgm+t4ady36XoSO
EN+QhyWo6n6uJBUuWcQtKbAR2sa8Fzq7+SztJEf3i+fKRXTrjCQqF3E2HqQA2DhVVHSI3Can3A6f
hiDZoZz+HS0PpCpsGEmn/CWhlTxeQVzE85hE+JryUcfWirRvX4W7RbEZsR4W3neJbz6aFATU9fnk
c9DDIxjIotHFFtvO7fUfo/wLLSsMTv4oi4dEkYHEiWQ+Qu2neBorn7hb6gtzBiazlHypVywerady
K3vdcXzNsOE/A0/J3IMIgd5dJNzNX9CUpTCLzYyij3IaXQapEXlso3YEyJq+j3yFaAhf39+9+Lac
nZmLWZdMC9obb1n9m8mz7rLZFrzRYWl2EwO7pAwE/0M4gxeCOdOjxeqi1DkmmIUISM0F+o5D6Kol
tXdP3SAXpChaBFK2aCxcRSu91ECQZUwC9RKpZ8EZmQG8eT2wwjEQ0e/6+XsvB3JGzEFRoSq/ulsr
2rDKC4JHxmipohoY7ZLg9ybhtCcfOqGGPFxB24HesFyxv9G7jHCEdev0e1QIZL/w8xeq/EhcEo/s
H7eRmLDmrVtoUVAL0qYomm/EU6ZOxP79IlZoJpApjSjlgq2AAVqDbku0xRostzoGiKNT/LOicjV2
6zciR5MzHlYUZ2meoNCp2Q0qi371mAH4NXYtQCaOO8aBPKCSBaL3k+U2hHBCI3lAA8kI81mLUNAt
k8JOh09h9FXoa+f2N6WujbMdZRmWU5uKDB0532it6oY5xU501bkaCmYIZUvSRX432Jrz3uhDuLih
+GQYT6l5b1Z3SfGhx3UhhjtJB3r5QU1gdZegh9V9ny7fyvdseCB9oEphxJn40RUjK5M+mVkLQ+ic
vMXwZOyCr9ZpMsm9fUFXNfB8LL7a1y+rOReMBkkNwl2yazc9ugfixzpXF2KYMl4+rS4LZUNHdWdQ
Hgr50xwRneCrynzx+9ztoMoWYr0FVQEjehTxiuYndSHC7es7ExcyOHdkaqpazgM+VedJ/nhvYFFo
s+6Ry+Z2/jW0S6+e7Xr+f/Rmrz6iC8Gcg6rAIdsXKxLb2tqU1fd+odBtrjc+LiRw3qlU0RieYmSw
4k4BNoG0iY7SbtrWAQX0cJ1b9yyJn1kps7RXDLbBMOxKwJswCnbNa46FY3mZowRWMAYIYbb4f7rF
TXxHfoSlLNQGwT6eMKvdF49M+rwRn/pfswd+yKfcsQiVIbSSH2fpERkmhoHPWlQ/w3C22+WrHBJm
/LrXv/iinNfKqrlpU4bGrAbtQQUPl7wFhYaT2rknuNRQAmEu+BJ92qjdYmhJ8j49UoCYINvqfkZG
flfrRhdn4swFcCkLaalYkU9YgqWegXDY+7m4Puvj6M1FTaxuUKfirIeRKxWuB8FFutUw3zFulIBN
q1JoO4RV58dVKnFVC4nBZgGv2+5S8CAVb615L1ObKJTacfZCibtGTgSMnvXao7CsgOXadvpKJbXy
tdjl4o44mxGmomBVAuI/xt6J+M8XPPUZm9WonOcBBQxJKAQ/naIBOnRYJ4AhR8pzvf4chB9VqziA
2rQrqgFG3BI/nQKOubwvMlgooTw1+f0o5XaiA4Dfoior1Mvlp1TKEuOpUgwt7zy2rgZSYOD+Oh32
1eTN8LoSeRz1CTk7kZpLPMQmJrLMZAN69ipafN06tfWjuOZE1EeejFniC3ffyZpSrw1Sxt9DZsUL
QBFOxVYBDY301r/dDmGog3HGwsrTJbIwCunmgn7fZXjBQuFIbX9crWRvrQNlcNmH+itoPyu+wlmL
Im2FymAZ/+in99gBdasXIHk2LtuGLjIndyh8Kco98xMtZRXm2WgiQ41HcytLsj8l07HVpqATLAdo
HRstjl4EffRNo/50++MSplHhbEmtywoWUrH5YpTy4IhlhRG0RFp3MXAI/D7vai9ei9Wdlzh2Zq0R
CE2iHiNnZErFys0yQ/5QrUD4MfdaZ2zMObFTlNFuH/R6A/J8rfwsja7Wsj6rECWdzGBEGTd7CQ9G
Zy8AnkUe+KpMtvF8WyZhqFWuHagviWilbKfYCJcHTf5uluVejCkSUuo1qsySX7zGIammaRKQIYnt
QYi9HoM7pQrkFdWwK2urCg9ARRO6OwwR91SNmgi5VPaWLkSLU6OD5wtJpqjf93VQ5VTxhrw2ztRM
y6xn1owUmpmaCYDSIEd7bD0rkI6YMIv8btPTkwqECeDHBjLgvYFxACYg/MKiyPQUu2zj3cDqL6vj
fmj440I1OYszhVIatyy7mZOXOXzI5sXTSrCljSPh1CmFZKb24rryaKqSukdLoewe8vJzOaNJnJID
c0TkoHI2pRhEDWBJ79OZ8k72st24sV50+/d0pvTfvIPKWZA0V9Wui1AUy/rEydYaBIqP0fIZHMOO
GFOJFPH9+ImCRhtaDJPA7+mr6K/KamsyoPXF8b/lFfzetNgrgNSXEeAZ65NpAHAhd1LFpAwidRjO
bGiSkgCLEtfEhgsTjOOHkz0a71wBy+cF+BgolN6rH2u4n5WdnyJIikJYxApi2RI/m1ww76OAMYj0
AQ0QT52Rsx71uhZxMaOPWmilXWYPVvgkVNQOzfXFgosjsb/i4lmVXa3FXYjqBwv0EDH482v00uNL
CkHzFN59zK3omiHJuqYq/PvC4N2sJAq+YNsLW01pPK1J/GwZt7e913Xb/kcM3781E7mR1JFh18nP
jfBDGoms7Hpcd/597qvNUyvJYCdFqaD1TaW2V221G+FLmf4Ml969fZbrenCWxVnYus2iqmMM51H+
pGQPcf/YU+1u6jicbRWKdtLKLEKYKv/qFAzQOoKk2InyqyIrVdfd0/k0nIHFrGo/x5WEJ+SbQXfH
Vmj0Q3ToPbbpEd59aIjOOIvjTOyKFthghTCxS/WzGY9F8XL7cghF49unWocvpyXQZ8F8adNTZj7e
/n3i8vkmqSmtvTF3uBmx+tSGb4vxrRmozSbiSvi2aKMo6FxX2GzqvNkNfymb4kV6BK9bfcfQQszI
XigEhX9ERn+uhe+JNsZcjb0lpNACyQc8jhf9REDr/cZD0R/zl4+FKWeBnDFtZ10T+xrDy0vxlC6L
PVSWl2LOp1M/xF991ji+BdplswrWEhNpwXBIkaAPrTcqr/9NKziTIMiy0swl8mWlfph7R4afVbD3
dlvIP2Lz8zfjrEIcteHcZguDUv8NvV8cpTvVZq3cPKAQ769nU2dhnF2QkyItWtYqWaSgGk5x1dq1
cV9NVLOTksMbhAGQ3EYGZY/V76K4VdLFKQ1AgY4UXMI/POufE/EtT6O2BMFQUYSqPwNSI3scAjTD
nXCzfE+eweZLEoz/owlwFsilbEamzGLKxg+T1u7gywVb+xa7IGySAsAMOTGIPLD37VNzgYTz4Nuf
VlNOGhjAUaEUZm/Q5c7OitRTC0y89wjPYvO/+UMewF0vyw6lIkQskTpsR6n0BLPypmElQgjC8vL9
z3RpE3FgaFejcjBgMdbmMZ6J1tD1pdKzseAbnXEVh2JU4okBu250GRxBgfXs/NcKDnJzOzq/p/S0
bbrFrN6GeN9M1f8uFp31hbMiQFjva+y0/g6iVYyPZpGDIQZ73YcHLeh3DOYh9XoQF0R+oQa3pVPC
OeOiGWO49qxprgYJjt2DJkHyRPJRULfImRUx6fV2ahEISvHeKraFtYkFwkVTdtLkTApWj9up6/Ad
Z581X1NfAOsrri60e6d/Kag+BxFyWBw45Sz3I6DxYSnN7BXQV2NM6cXVHBhI2aIhY3HLeHfeFylB
vmhao8NIIh7Qd6yIGG6Xe5blAF79hYIqu3qaszC+XGHoVgqYaSV2B+nBUr5UPVESpX6fU/Jpaoph
HlnJPAIvfQFmudEkVPm6AlycgdPlTu/CNhvxilmdJ+4d9a1F0ITRjOppeM1em9fbT4c6EqfTNRDi
K1lA4cq0kifcoGsImn9bxPUA7eJInE7r9RRZXYXFjXzLKDOLhwJ90BTQBBiVY4PDcuqMb4RMQu/4
CkU09aJcxjIcySG5SzZNAMykhxXDaq1D008RH5GvU0iJHgK7ECOd6lRuhLB1DWMk5jKu2p7zN+S3
HSohlvJqjFFxER8k2ROlwyK6t78ZJYKF9hdPtTSjbOwYRvvaO3MB0j9noka3qA/F/v1CRNfK41ip
iGfr6qSXj2pMFIyo32dHvPj9XpiSQWUFCLRJnBmhi6VZ9u2vRGkzv7qAPTxr6UwtcxtvccTc1oBK
aznd58kXfdFNvWnzoQmmi7vnTMIgxisI7Cf0JurnLtqtqq9khGW7HmBeyODsQIEdO02cMRPGhj7Y
0E8WpN96TPYzR1q9UhE6pWucSci0NGnlFbompzvDtPMBOEYRhZVP2VJ+YaEHH3ERsRbnfJrASVx4
5mQzlEIr6AMs41N5IaF9/LKCZtV5Gaoxct8So2xN6pXtQpgB6p74ZQWtSedoYjUv8WHwNL/YhW76
mryDf6a73FkpO0pcFF/8WnS9N8ocAUL9XcPg3upiTssVvKl0tOMKLD9xD6FUXkW9MZ23E3FR60MB
r7QOdr2dguwIFEasmd9JO4a2m/8UDhSNNHVQznTM4WpqQgKwhilP7biT7cI41R3FEns1Yzw/M56F
Ec1puUharNWu4gGJo12nm6g8Ji2FAc5Mwl/h+IUczmQsfd+UjYKkPg0tp2lfaulrXf4opeNIEkZR
R+IsR5+jDCuGEAUWEceKAk38KptfMyMg7C77nVtH4k2GJHZGX6Bnkx8kX8HaJFBQZGww7guMoUf3
EfQieWLevXkNqWI9cUa+MhdXU7waBeAEw/kNI2RbsdXttP6qW1QJndBCvkRXtbGQSRrqs6n8S9Qd
Y32LqWEt6nHxJbpcaqPaMNEA7kBUycgjx29aYVuYcWekQOImkRyKQYI6FhdaaEhotBQQcq6lDYeu
Kr+pce8DtNsldORq9fGs9jxtVD2v6ZCvMPiMOK+z61OELPS59WbMFjemHfkkUjF1Ms5siIqqtYpp
IbY1vo/WW2/VtjhQJc73Abobus+zK1Za1nfygnOxiT5Gac3WTUDRbfg5tvB6O3vud1g7ccRDiwwb
C72WYGffbn9c6qScSQGeZlP2KSKEbHGtrrOH/KEcnm/LuD4BcnGBnDERjBIM5xMCuMUYN/H0Y7WC
ZHxWzWDRv+QLWJDKp4QCGyQMC8+2KCaFakgznE1R7UPzUzc+RnLsjNleVfc0GC8RJPCVvKirZEWu
UcmTH7Kvs6syPP7C/q7auuKwEnkexJTlJHIhfoMhqc24FRiD6+99ic6Z9+2erdHkCFapNRpCTfgK
XjpJkWkpWuzq7V2PXU2gO9l9TuUqVBzEF+5yI+nMtXk/0+zCs/njprfbX6YNgmFfuFeJvsb1Uymq
qsiSIol8j2FK02aoKtjMpMRmzteh8NuBCLWY//r7jZ9FMB90kbvEAMtt1QqVH0aYIG2Qr2I4M96R
+yyEHJ4SzpKnZGkkhN69KzrSlrG0Ke7wMxYc01WORoD57hdzv+xR5SBHk4nPaHHPW59mcGapau4m
Ru62aW7aZjkE9dA9Enbk+iv78zF5TrgiHhd5AOQcVJ6R0GVe0tidz6AqGTJW6lhbysXdlijx3HBl
KCuLJCFEWLVQ8K1WR20DaxRE9nn7A0r8EkgpmT3ggsHiLYQ7OXrK6reQGrS+rR8Sj8DSd3EBuBCD
se9Uih3pnSvLBqA+NT+N0MiTTajHrG3C9UP4Hub/3pnEwx3rRVJKIbuzIjzo7UagaqvUt2M3ePHA
ytJcC9VskMpI95r0MvcHkcR7vd43uTgE+yMuhOiZVqr11LL+ZxjoIMqKXqTXfl+DdnH1UBzAwHqg
bD80cX0hlbMdS6/WiTyZhatnT311zMrVxra23cUL0cejlIMLAsZICwd1QMcLxFJBkd6ZrdsBR6qH
awaojaMMj0v2Eaioi7NxNkMU9L4RNNiLrELzc2tmz7dtBfuT/213JZEd+eLGVlEs88ZEddLQF7uW
GIXqoxbu9VS1DfVjGLrn07wHQBfStDAMO2UGdki8nTzZkzbJcX783ZuJdy01gkYYJR7keJlHJRFK
2PpGebayY2QS5QjiSb0XYC5OM61Z2K8gJHSjcXB0QJT39U+ZmimgDsElD3WWdSuW8pH2G9htLo1t
DaCG2zpAqPV7ynRxjqhG1zvTcA6z/Sks37NlX+gbpfez+M3SvBEAKLfl/SN8+WPr3jE+LgWqUdrp
ooRW0mCHQQ06JuD1xd+SigGuuHWgPpL00df3my9UjzMS4agpmKTUi/ckQktsUHegloNmiWBLQHPe
zh7QrtzcUTQy//tHJe58Xs5uZOms5aEI28uG3SQAEo97NuwmBLkX3lFtIPLrciYDCzSJbGoaulpA
MtVYjtSfMOKpBKI7ndogz7w69W7f6PUKwfmAnBUZ80wZ1QQWeGh6e7W2xvilnl6WD8FKnu+QXyuT
+xbLrDoUdc6fJ3Mz9UScSxyDXx2rJ0mV0eYCIFkm2lJeOn1r2O14ylYKL4xSCX5pTAJu/tLrqKPX
uVNvFZeBEJuH+BfWC8CjRUGKXk/y/twPj3msGqJVmiMOtrZbq8kc2fpVgoRWRoaigqpmmNzb+kAF
AvwGGYAy47VrcVOsyjKBtysYgvZVLH3lC0OlgMl80p7VlJyhvm7KdNOwJFO3VL49AfzhRKoTmHyW
RgxHdVts8w0WHKmk8rpV/iOHryKBlnFlkQ5LI0ZMh+gOSsPBuGFIMJFTfsESAfFFCYE8vToCK0Wy
4KvdpPtiZgcpJ3KGdy68vwOBPyfiW+9tbWEHJEZsMzmji2lCNEFYI2ToUWCZXMNR3OjBciZf8grX
uq8wzJC4q+pW+9Kh2vLXn+GfP4Vvy+sgz0kiEdsofXKwumMmpW4DyP2JWlu/jiVlngVxYz5ZJnZl
gwI/uLPtxVH8IehB/5x6cOUMyIQV2+PIEWAHqBr/9bDrLFn+v2FXZrRtZKLV7U5JiDadJ6GcW6aA
Y1buE/nr7cdIyeIiiFk2VkurOsYGcqcpn4x29MIp9eQQsFIL4dqvh0TnczE1vvDsY5YNQgEzDVZZ
EI4gAA97IMSFAvEa/uHjznK4RKMqdc2Ke7zzCOjcQIHBSmzsR8fKssE5LWJegCZ2oo7GBRDqbC6N
VuOBRHnoMWrAQVAdzRCJeWhKDBcr9Go7RiYbF5CmpwLbxF11WsiSKiWECxGyqhl6bbTgSHsvXb/V
+XaaCYNCieBCAoB3WBP6z8hnl7eyRthlnFbDIvTgtrnX+LJDYyiFHI4qgmNh2ltW5AtJVttROO2j
KAymWDyiXODIQkjIvX04jS9ELFIhRkM0I4DV0ArRB1seXvWacDK33+1fjFcVYO50YE6zbPOk1vf5
+ph3v6xq35ILQcRz0vjig4mnJAt1yLpLYVB4HVt1XE5SwIB/lo0e2RMFp3fbxmsiZyhkVSvMga1X
1soPvSndMttmCbqrkebdtn7k2dhdXpikctEjwNAj2dBODLd9flXRpLiPtqy5H++UyV4/hlH4x69o
ImcqMOchGhkblet2TW5jZJV130NXflO+pPk781zhL69UlfY6PNaFWM50mJYZGZMG+t7B6V2G5oud
oePgT4c+oAJK6gFwBsSSAMRRmDghMM/cMCuxs/p1zHLCmzAl+HdMovHFidocMjmWEWWp4WiL5rQd
447YlyZiAO2vkkRsyXkjvLO7L78kdwgqJ6qczIm2rEOQfrHuM3LOlzgXX5jAFle7FDHL0MRjV341
pjdC56/H+//rHjW+MpEbhaJWLKPH+jyDjI+d5EFw4m+YIg7vwREM6no2CwbfLBc2GdxQT+793y+e
XK80+aQwcFoW/TNQ6b5zLFAlCUhuamd4pQB3CW3kCxhVE0tN0yK96YT7CTvT0kNYfL79Sd8ZU27o
Il+zADtIFKYh/DKLj/vnAvFG7SdA+3i1HNW2kMo3B7BB2KItuN0+PsgPwxYEuz4VHFNn5WzLJIti
bLCCXSmcxlizLekUTt9vH5Ywzu+1lIv7WxZ1wE4giuCj/KOac9vQHtIhcYrp52051Fl4K6Ln2YwN
DIwuFPA1yWpbTXK08pqob/2jgXx+DlwskpWlYYF0ilF3ZXcoS2/K2kOdwrH85iU5/n4Nqb28psf0
Hb3AUmxqe+ofGfGfv4GvXZhNiKUChg7ZeMrn1S2waQmw5m0COJxqqzj6pj8mLtWO/EeZ4SyVy3CM
tDDSOAZLPTApAVrqt6/qD+ULEgBoavbUUTNg1MvnyxqZKsQt2JkZTmKPIfzSz44gyquBN8XomaMT
zM1tFSJMKV/ZKPVM1i2hA2QIeNaNZxnrBbcFkEfiIpW8HQe9XBE//O4VRh5io3rDitayiwblXfJ6
WyAR9vHUTVasj2LYYEhKsnaC8qlpf0XSJ8kUnaxtqbPJtx3se1Hg4qHHmBjt1RV9ZHa2DHPCZu+u
j1qgeJnfrC51NMrZ8tg4cqzpcavDeAn7AWs16tcGAzgJyjTRc/oYOX2Q0BzDpFDOykzyqIuh0aOq
5yvvw511h1LbvDGcxQ+Bn1QH4DchsZsJFyxzNkeQgQnVwHhiYESwVWuK7MwadqGe+nVpHZoRp+3y
4Lbq/GO46c9z5wF0umRVqiHE85MAU8r2UMBL7UgrsMuwBrPJAH4lEgwghKvgcXR0U0w7qUYcnxvI
hqNALxd3xm5AJb/cPhsliKnyhaquXTyIda6A/yAV931U23FaOlFUOEPyof3+cxzNMz3NVrFEdbLA
QHcYOJ9sJQtEkSjKXNdKsNpKGuAMDZMXwnircgl83m6GdSVUD+1utosgcQawbfeIzvoAKDpEsHvV
355l8kgknaaU6mjA307Ja1EUwWKCyH74SFfsLITfPRDN2bTiCC5HGhYnTiU7r38NZDh21XJdSOEc
W563ZTIr0LvwGN/XFYZzZad5FA1wc0pututfw83soRaQflUKTPZpn8Zj5FIURledz8UfwelkHwrq
WGjYfAiXk5zcpcnmts4T98WDJGCMQw1DCWuIwjDZMNR2D/rg4edtIdQhOP9mFEPRGQ203dT1rVWU
h2pJCL27+nYvvhM758XbLXq4riHVgL1bhcEqu1Osb8b+sTASokF/1XdeCGJ/yIUga8ol8BEiLU3L
05B7UfkVJDe2HtpZ1hCirodWF7LY33Ihq1Sl2BgYeufkMMoIlmJlQW+zESJEVv9REzgflmtZtIIE
GzXc5ZQV+wmJXE+BXFOKwHmscqmSWNbxpJb4wdA+d+vjbUUjLoffR7CiFXWYGOhuIFIIJk3YtlO0
XYfkThQxCWillX1bHnVD/EbCbA0DIEZQpdO/wBt6yZcFtvwLgz5tg7ixKfQ6yqTz2wk9MEWwBoii
vrBZ/XGbvU9nS3ds8iq0W7s6Ra7x4/YZiZfFLyhI8WwWTY+AaozyIANMC2DZPUsZ7GyR/NuirgY0
Z33ntxLadknbuUQxJq1r/DzKJOZnrGs68wTKtPmp1J5uyyPUkadciLQcVf4GRZLU3OrW40AxpFHq
yNmKqBe7ZWYlrEkO8g7YGRWwx+S7tj4Ckty9fZbr/BEXH48zFlNn5HlRQDWkpwX93sKLdlpkV0cZ
SJ6Gh37eL0b4KWyNyZaoXhN7t39VLi5kc7Zj1UQzngtgZ+XbfpsALHzxwVlN4l4SzkrnzEdVSVUk
jsBxX7V2Ywmmq/dhYLQL9SkJz89vI0y6ObRFgVetPUV3bM9b8MST9cBWhBOfSmgJJeQ3EuqkKMOQ
OcfZPNb9N2V8IBSD+Gp8I3lSMJ9Uw0G6TWsvraMHho+c6GS6oZ8detHJ7xpf2FJbEJRU5f/6rgXE
VKYkqnAndWQrhuKhrbCqMmExKAPMLyRIZYpeVoa6C+PUBUvEJgmSA3oKUPUyIJGsKMXgogy1KfNp
znAobfYLZT8ZqSfIRSCkjR1NgWA8F+Od2b/EZnmMOoqqh1IUzppUcQ5aXZPFo8kui77WyffbikLd
GGdAhspIwkEpUAqXgqWvbLVD0/rTbRmUAzM4SyGkgwTwE5jc8pDk75NZ80ZAgUr80bnYH3HKB4ba
fFsoYYb5/YOwqJa0mJGTmEIUyGEZ1NF4mFYkeOGiP8kjENxuC6S0kt9BEHKMUigdrqrRbBX88Klb
OAJoWlzRn7Y04SGhGfz+QQRG1Xa1cHOJ8qbk3pgTH/B6ZfFs3/mdg3Ueo7qbMUqEDuuh+bJuQjcC
YnO7b714I2/CxzQoX6hrI5wKv4FgWVUYie/6jtZgmD5MBvqSna3F6FhnhlMYX+tRJAI69ob+dmQA
DpckRQUbCZfzKUpY6karYCgDIwa2Uml22gAZoAZGuxlRs77/UJP/lSbzPd4cmEpWFiL5Uk41emnY
Nd2OWNovns3/x8jL9VdwFsZs20UyEU9lC7ZFvLw6+bqMhV2Xn5NBtPVlceb18+0HcN2UnGVxxn80
hGZcdBT9mlA+jlbitla2sSRlc1vM9WKUdZbDHsbFmQarm/JFhGuLD78ZZarGbr8x/HfZz70yKE5U
H+j6kOeFSM4FSEPUlrOIo7U+2w8ugTuv3GXHzItdA2Q9bP9h2iexTS0KU5+Us/7KBOAKYIWimKP7
+vBgFk6vELOJ1+vQF2fjPIAUin3RpVjRFb/0rrmrgUY62mULlVzcCtsqFIg/KZDzBkUCKAFTx/2J
O8zSRU580p9bDWgcIpp4i2iPk0MViKnvyMWQvbXEYR0hJjfVyZ7Fhw6QAiMV0902IzLf8c0LdV6X
UMrdZq7dLNc36Mqc1iy1rUR6uf0GiPPwjV4NgBK5WmI+BdxGD4sQBqM6n6RhDP6bGM56VPqsCFaB
SZFhXO1ZAsULmISB4JxSgFGUUXzXmYs3rbZyZoUzdGLZmQHj5bSc79E963rSY4CkMM6AlHqsJroK
bei8AkzBGDLw5TfhhVkP2EaqsXrdT/8xV+/B0cXRahUQJq0Cez8CHKFu7tOKKvleD1DPEjgrkS11
FhWRjABVYr0xHCc1/dpD/ZAlf9ZWSNz/phecyQjhVNRphaabwsHSd0axF6ihE8JxvSe+l18tNqZc
V1GA0NQOJcovq3g3jNuxUB1rpurylEd5xwC7ENahNZZYDL9TBudc5lUv1p30mBy6Q+MnvnQ/7CnQ
eeL98k3bXO5ro2+ggYr5VRh/WvOXSSZMxD9KA3+0gh86t/IJqAgZDsUAeGVHwm6/DFqPt+4ldMv9
GjsYaHPaYyE5RWkrP25rCHF9fL82XHPdjFM4TKXerPq3BTtN5nEdDtX467Yg5iz+HbsBVfH/BgN9
02SDXmE2Kesmv9KdavHH6ADmlMDK9jpG7W+Loy6OMx16pUaRxYC3QuF+MA5qv9Mozb8uwpBMQxJN
VdM49xiHRlKWI+6tbY4zfGE5fdVJJIvrYfZZCOcQ5zaeVjNHsYPhYQ2BuVWCbtsGHQWAc934/ZHz
V212WMW1MtGtHNEjhco9YWO09hZfAHBdjUlv7Y36fNe98FkiF8yb6FOqS47Z6946qZHfRhoYaCV7
DXPvtipQgjjnqGGxEujPJj6hLNqRdJLSyY9111SITuj1p3Q+EKfhipgAOXFSGS7qPtacUMUscnYA
FAjVdfqHXzxL4pS7VLXZQlrJ1nvV36hyAKNEWM2AfZZXCtyQOhd7BxdGtwoBLCdU0PNJ2Q/GdhBP
JrxvW3ya15F4teTJOA8py7Few0ywCroezChWanezwwbxx4BmObo+L2mdvyM7+cXJylKQc93ClNyy
azEbY27ZzB+DkADQOnUy6oFx1mJV0yFOQ8gyvyCbBCI02DW1LwxDaALzRIVxUOH5tt7/I34/H4+z
HaKcdFHNZuTTwTF3Q7BMToWQ/TChw1zvStXOnYYax7lmFLH9Db4Q0ZTB1MepppTUox4hcXCLFZip
cusAZjlTPrIrjfKkqFmiBmYJvhAQpusiqYwMSwl3c/MkkXhgDPiR91aXArhPJxWmaBQS0nHtxMqW
RTBianfYpjuKAvD69/pzEn7VJUx0s2uwSOrW5ks+3Mnd5/UjAO4XZ7E4QxuuQq8CJxyz/lLjLEL8
LeyzH4Sqsd+48b0szsaC/73VLLa0oNl6oDqlO2+UI2PKEVyq8HTtIV0ehzOzmdGpGJFCJ6VcfEN5
kQoiz6Z+n9PgrtMlbWDQiRhJtMTcKfoPwRlfHoGzqFodp1aioiy+7BgadBeELjaOcmTybEguvLOe
b1/PNQt+KY+zqquslMbUoTqxpOLTakgwCLM3r2A8RTt+GkzvtrirZWSghKgWdhYsS+cBIeW2NhfJ
gLzeZ5WzLmCT6ONG+KRjTrbxa0dwZ2rX+6oxvxTK3ZuhVktsVtALMQgDBQpYbqotW+mNXHK+n+nY
3+p+PiB3gVWRpWUrooKs2Vhjh7o3LzoghqN7xgKfnMjZ0WtR4OXZuAuMMKcXS6yxnG6RBuO/DGSK
KG+hdA2U4ZOJ5rK86e51bDp+zECdj8r5yMRIslljKdeiBP30HSs2mvWT0Bfqc3K+MU6Ftg4ZQxpb
j2ZwJeNr8k6cwep1gFWjnDG7nr+uD1AHgLIBgwr+h3+/8PsodzZl1CJSM5NfyoBqYLYVlsG9fSr2
IzeE8I+gXrTBSiOMjeYACESLuapfFKDntLtkBXWZ+qE3dz6TxpnFRdJW0eoU9uYGr3hUgFSIDv3P
0VlQXECOciduPkLWLF2I5F6c2ZgNpCKli/v/Ie26duzGseAXCVCgAl+Vbui+Hd1u2y+Ce2wr56yv
32LP7lwtLYtAD7DAPhhzT1M8LB6eUFXZOukeiqgTIJdgp3T276udimLLyALG9xguHoGwQXPqhAx+
m3HSeh3c6aK46akq49OxRh5G0iyZ4IPDAOiXBMdZ/yoLbhiRZ3BHymqhdVawgBpUYumU2FP8NM/y
gbbf9PxHoIuSQOzP33NEztuTeaoGKQdYmcMhkQNPC25liA9Ioma1zUTG+jtyQRP4TBt0vGKzyEHz
W6d9Gd4wLOnFh9YtT+wh2UA1Vxvt8UbEp7qJj1dP5F+vAUnIErPBJ5apbg/xQTswvdKP8MysFsj3
E9FS1SerRmdjRGdb606N2p60onJlS/TEe08s7Wwa30o0m8FApwHfsvWak/UYXQaffmFsaZGbOm1p
W275BSpomMWeIWEqAv3Nd9h6pRyaVFba1y0bvKo91qyiHKUn4ySfGLG8elQ6AVRu8t6tzXFIUgwF
6SnrUInD/ilZpjuDZr5s1m6pYz5Vz0+LUfqZhAGGqn3ch2kBwvBdRhmYuZeJoqoylZ9Qt+ytX73o
+haZ4PAlx/1p1UwILSzOhdY4svrWhaImH5ERDlSCJqkxbos7NFROWfNcmV8UUTKU7cKeT3JAkrKn
Xc3UvXN6Z4yPuS4Y0xH9PocfWUXjYpFRx24VKPSO1jOUYJ/2d3szEr4CBd87FEhRUs4ZKsgpGqAn
d1qiQ9c+BRgaKTsRy43IFvfuCusGHesWQKmFcFZ2mOLWpx1oWHTVL9Bqtr8wwZ3CtxE1S6eOoYI8
IUVTQ1u8JsqlC7822U9juSlEvSgieOD5ALVRLvSAxaPqQfFVL/HDn9oFnOnvqhPx2/7SBJ7NNxFV
bdGmxKQI7MtfaFq35/kmkn7u2xDFALzUkBr2o1LoMWvm/e8DtnUkZ3qXnmhSWzqJrizBrcxzmnah
OhqmhGdmPUHWotOJdQ/Bl9KRzCY/oLmd/NhfoeBwmRw+QJG6qyaCdGsPTniToEoo1OgU+SCHD+Vo
FbQm2KioRBZA9pBROytHNG9i3hQUehBCMfzuBU1ZrogcReQiHHLIcqYlEYs8rDazSWHaxJjcYRa9
GwTfkG8cGoveUjSQkyC51R3A5ehHmubvb5NgJXxmK5sNqdYxa+pWy6sJjfL0HMp/7ZsQrYLL1aRD
iFR1iJZGJTiV0xc51gVYJDLABQ9qlIMNiuW0rDEBS55xjKLG3V+D6DOxP2H1Lkj78b9JoJSUXqbL
t/MYHzAM9IFRllVcwmsK0Tq0zNnsoWxhyE6lvOkUGS6RYqBoLVx4gE5Zq8jZcyCUT113k87PVnHc
/1x/gDeiGQY1TYO8A/rqe6lWmnfmiLsoOTWsL/01wgjcJzbDyDB7SCCbKnCC7ZD8apFzgmGS+yqZ
cFaqqXDGRHWsyXC09FgmfqHcTsVh7FqByW2/u5rknIJ09Ry8jwRl8UFJH/VROFAgssC2cvUZR7Ue
zVlDdns8s4R6fmSsXeltg/E6ROIgjD2ogrfiZnOfolwXxXkHyCZrSmIAQns270eM09O34S1wB0f2
Q8e4Yc20H2N3WBvlLgs6KEk5zTFeqCWEB3rq9IE/ZZJgv7Yd/7o07r6YjWlB2hgxS4FRHbmf3SWm
h0IVFpW2A7GrHe52sOTcaCqmHhd8Y6QYylswOkvg9F9Z5SXDdWTdLZf5Rted6ev+uROskG8f0Aer
bkNG09wFCTRAn8NZsdvhx74RgVPy/QPlUteodCMYi6YbRT+R5XX/9//wrv/n+/E9AmnfjIEcwQDi
rzt8v6N+G3u5Q1z2AG3uDJTnoG52zi7CV7AARPimgUALR2VmfOisNSL5YTmtV3r6PSOTK53gR/UL
3O9O5ecvgd+6i1cyNLOLA7kz/NwtLqIwQ+BIPKkdotCBkBLtOmo+22p60prnYUKMWFwMXSBnJ/Ic
DmmyCJFGzsTcp/ybqqd2VTn5IqJTFnkOhy0o7LaqpSIzZOg3KD5VueDaYf/97w/Gq+NwMJK2fRcG
TM6hjzCB1zd3c2V4epN4EAJxBE4qssWBSdENSTzKyFj0zuKzClT4WPisPU05KJimre9jt30TBYQi
dOaHvI2pbkqawUFHVJDBm/RUQ/YvdowelHmMYgFGQWIuSrwKnIOf8tbMaawiE1ogtRJ7RI6e+xLR
nC6aTRG4Bz/avZj51OUx0KvvnlJwnSzP+3sm+n31/29TVMDorDDdwghXaP9rSf/a/33RZ+JCkKCv
6JAPcO/ScPP4IdSdInjaNyEKrDS2xlVEYOaVrBQNXHxk+kBsClR5M36wljTFIzfZRdSkKEBEjcMF
jYQ6GSW4edX0x6Dr7X42vlqt/lQ30025yCc5HpwoHQRhiOhTckiRzpo69BFcQdNvl9RwGvmst6K1
/SENCPEVleoKMXnyzs6I60FXE1yX6m2jPFntnWw5EuLU6nmJXQO8G0Moyo7/4QhfjXLRQSw1qAQp
8MKB2suX0p5AAWVHfgytkXvQIzLtlPlInoLv+56zjVf/mOVT1nU4xBAzxaVqtoex/SwV4IeAKKRI
gXJ7465muCRUiVm81lKQ3qTBowkF4EQGWxARgS87qb8D/dUKd5JzLWujeEHykd3TTCQrTnExd+9s
zvKbCP62ceNqjTvXpOigVtVkeF8Ot1S+WMaH7t7r7/Nn2rJIOVgQOifKhZCHgHhd8hFoUhUV2jiq
rim/hVRRmMuKhHujtp4j8xwGl7FyP+BgKxPcKpalrSUrI9gTg34qk/kQpd1s5wZEaNM0F3jApput
jHGwlLcQVh8TvFK66KXU75b+pZs/sisrEzwE9WFXVx3OaSb5ClQZpNjuop/732x7GcQwiUXRu0Q5
z2qjupqsAn5cRziOwVO3nIdSFNVu3xnq/6z8xg64gESsHAPcS7U3uNUn4lSFrT9NaB8oH8oIfe0i
0ZP9ZekyF4c18iK1XY+MT5pGpQMZsV91D2hDS+5p//u9++1vQLBaGheFycqg4qJAG6l8Do/INri5
h2zmq3RJEscefYCpDcR76I+ajSr1m3IvfC9vxuirv4CD8xEkhFbQscDZhwYWFCgKP3HV0U782CH3
UewwOGfs3vfClMcmLl1N83Mllh4lqYqeVsi7tF6vdB5NRId68/pfmeDgPFFnOcPkLu7h9FsfnTMS
OyXoiRvit9EhVqgzgSt5f08FzsOnjoY5WugYoCrTlyAUGs0zNeXTmJsfSbWtVsYdPW1eeqonAyhC
4hezeW6DS6MLghjR/nCImMxgJYf4Fl6GoX6rTtGNan6o/XG1CvYxV+GgMRnZ37iedY6l3mmpFzaC
Vm3RKjgcxL0UKiFrpO/pXdl/SlTB74v2mwOLYJQHJapQi130p75+IXJjY3Zp36dEEMhPjdAFrFGU
jR2wjh+mwxA+IqEAhJDQwhy6oga47chytS8cKqRTkBC9hxMbSQO55bnww76yyQxqDswXz6bp61nn
9Vb5Ta87QaS33Q53Nc5ngbolzZt+BN6DQuAU3kB1p6rc+SsBT/V4qu6WF2m09a9Cinp2Ynaw+Le8
EJ0hfPZOQutNGDcyWbLSM27pITmqSJKUr/t7KoAmPqQZaD7OmCtlPWqYzQHLBKOKV4Uq9H/4mhbS
8papUosv2EvNkEa9rsJ1vgxufMx8zAcOeBk4isNe3NEZTGviKfXtU3G1yp26vlaloU8BT1J+r5ZP
RfBKEwE8bU43sWbm/62MO3n6rJKml+Ang49D8V1Jnby240OPzFbtp1D/S9E6I0phiBbG3dhqix7r
Gi7qmrkTofeIjH6dCbmS2L30uy9el8adv6CUUdvvMYOh1y6bG5yO44gtk0vkDtVj/5G80/VD8lX+
clbNDuRMKE+rZ0X9nsXU7jS/K2fB1bj5hlvZ4W5jopO6GkB57yrRSy7fE/o5A5PgFD7vnyzBFvG1
fSmpLElG9s9NKycCFXwVH2f5Zd/G5q0CLjpiWPifyrPRqQlUUTX2gjOUR8bZ1opVjTfxaGWCu36N
0Cj0BjwZbp7hlcja6oejcTude5fphqOoL4gotvPWK4Psu64v4zqTI0SkrIeKkZqHXvbQOostedZt
DsI4TIPLx9Atj8WLIUgLbe7YyjKHFsnSmHJiok5ElvqezMNt0NeY7Jc+/7tN4wBjDogZTi2eeHlU
j4g65+4gVWbh7VvZzpCsVsNBRDcUatroeNypj5OroD+yvKClG31oBjQyps+qKyPPKSTT2vZIQi2k
oGXDkNmIxmr3yqHNaR4iQaIemE5oynSTQGZJXMPGJORX5GQE+Lu9aVeDXAQ6VZWU10zfoa3xSug6
fwzCox5M/v7nFK2L8w0jNbs+KACFWfMYdd+z8dP+7283wmv/rIMP2FE4UPRKxQVZezPUchFd3et3
MyQx1BsRK932ZbyyxXlgXEwmpTMe5clJ8fNj7Syv1Wtx7F0dSuXlfXSGUoZIDliwT/wQ8KCaRtIl
yH5HVmJ3c2JbceUMVDRBKvqOfNgGgRG1LZAreR+9RAbySB7kvxSvOYxHXTTZLHAKPlYDs2mtj/kA
qQfjGNZQVxUAkuj3uQSdAjl5ZS4B76p+F3SXRUjNsh28XD2BL9WlU6WrmcqScpA2xTCdEjiNJ6EV
t/OsL6pdOeNR1I/4/pu/RRUrm2zVK4iYsySVcQezHQoOko0aSAcxGIg7GF9j6HnLLhinXf2U2qFr
HGPXPM1PTP10/7yJPi1z19UfAU5vta9koGNa/JRUr4OC0L4Bgb/zHM0kj2lBCa7/Sbut8yc89MmH
qo2rD8kdY0OhVURT7FyWJU6RLW6dPmlIsP27hXD3CEQJyjGrevBujNqbnpJbiUJuXQLxxr6d7dfl
ajlctBlVSdwELZ4irQdW6xvQHzwomCOVDrlfXNpXUUJPsEF8OW60siKfC5QtrH72wXnmjPJc25B8
F8SBIrTlC3KmaS1gXMIZG75kJ91ngmPmS/UK8Wx7vMUA0DG5KALmVrYnO0dM44AjTVpC6wVrg+qu
XUfHgX43ejdE+5CRPEnRj3+3c3wYqiXqVIdJjHmVL+q5O2W+8TBWGERfHAa82eUjvD3gkvpfkMGX
7xBVK2ow4c4n2k2IxshCuxnwf/urEvkHhxBhGxcdNOxx4wedPeigmqFOa33dNyJyeo2LK8K8AdVt
BythZluPrEUi8uWHoHNYoNscqJB6VLQsDjQQzIfFbAL4ku6YD18DjHtSwaLY37znfRxipH1VZxW7
goNQtZfmNZG+BJATaIQTaMyN9wxxiCF11iiVJgy1yJWoHsD8op7AsAf6tNBVn/a3SnBjEC6yXZQQ
aRIZZ4ou07GOi1eZZq/7Jti331kPT/Qt67pWSWmE59z4La5vMc9hWxRZY/k+SgT5QtFqOIQwlTZu
swFHFlwiLi2UY1tPgsGA7fTd9ZgSLjRPY2ieDAPSd3PXO70cvDS69mnpkpu+ri9zqh6HkpwTdYFe
SSzUf9j0DUOFRqYB3jldZx9gdcGrcSITjLNigT/RHH4uz8MxKV04xx1ePkexeNSm06/scXAxZR3p
pZJgtHOyO1edbXRSu/mhT+z8kjqZ6UpgmI680I1Fkcb2S29lmsOQaijQ3ZzgxVx6xvsMF8QKkNC4
iV6jz/K7bGf2EwNrigj2RZ+Yg5K80BKDlriwR4elg1tnuImhj8tEdZCoFDjsJkmcslolhypGW8lS
YSIYrv5qvsxOc1LPMrQulZv8xXDpBVp13WfdkY+1wPAmYK7sciATzPU4ygsSIE14Y4QQlw+hmjXY
+yd/88K+GuH7CghFoqgyrARDNOde8ynJ7WX4HtZnKzmOmSDFwv7i32BmZYxLgClmHJpSbCYuwfkv
Yi8djpGCA3knVSk0L45WKjC4/ShbWeTQRgqlwVAxkwza/8lt7fRs3oWfDIyUF46IaECwXQYHOla7
1EnRgzdhiZ46HewZr00iiK42sXO1Gg5alpla46y36G3pvtHqobY+7TvD+1t4b4M4LDGruQzKHFhC
n5kUdH0w7wckU0A9Bu5AqXB1jyCb0tjBa4WIVcTXKXIPDk7kRJKthsJ636ZM3dQucqekg9MjZU/a
GqKCeG0INSHfExx7i+bQBM1xqQVqJlx+l2qwy/P0BlmS5+HX5JWI/4VKhttP39UucnjSBOMQVLOK
8kphGxBYg6B5fkheUWAykGVs7OUl8gJvf2dFzslhSWWYkZFDts5V02NWHBPJM6XTvgkRTvJp9KgC
G6OuaCifH5hqeeo1sc1Y+IJTDNVjR/VLPyJ29Ri6wk6wzYNhgjpCJpasazy7bJKAL/197htdWA5I
y730JVKcvxkdcCdcZtPWRGeFhV2/uc3KJncYg7nF8ADkbMDK8Z4uPnd2hwxGKRwj3nbQlSXuVJZV
pdAed54bUI+wiWV0J1huKvm4YyG8JOLjEH1M7hhaUCJKJxkExAp9jKODFXzkXlsthztvpRzIfYaZ
Tbeghx5ByySBTlz0yN4+ZSsr3ClrTXnCtIAVu1J7MA7xMT6HL7FkF2+VxyQ3ynvpJGIU3/xwFpiM
DJRyQNDHmZT7IkFrJT5cCMpYKT2VqcjnNutiVwsGZyGbMqi8yvh0cw1vi71x6m0jOjeN6jTUC62v
GgTTlOHJ6P39wy1YGj9UqSQR0j3stdh1XiHhaC+zAKG2r+p/1oamzv+Pm/tQo2UT4uuxpkDJhj7K
OTwwabHq8KGOwKup9wO3CtGlZB5ni+JAVctdrT3Joo7A91zvb9iwMsCdWAjA1Rl0Cv8OUCUbDY7o
V0C29gYFCWD84hUYI8Es8SHyMqcXZBi3n/Yr69wBDnqDNEGF5Y1n0tioed//RN8PK2EhxenMN6LL
RWiQO9F10atNz2605b73igfIKd10NtI+D8wexpwEC9x3RovvBkmmUkpBrIAEWtjeTP0S2tY0CkBq
+22z+ojcjUmtuk7kEeFc/qs4adDuzF/kU3RPTky8czhMHiaBTsLEPtuaHcfhiwhlOzf1UqASqJL2
c9BAoCKOXEgH3ZjBIuSV2nxGXZfIVxEqrTSqNEG8let2/Lk6qV4I1Vez9hkTFx4bL/sYsg3JK3vc
Ca/7slAm6T3/DjKMZ+lu/Kq14LEaXd2JPE2yVWHb9HZEu7LJReWK1HRlRdGe1J7BTHE0X8uf3SvY
2W7Ng+4kHogkwdnCXHS+MQQFQoGb8uM/zTgRCdVWgEBpNXaWtI96Jx8E31S0hxzSTIY64pJD2ZNF
PqyVusYcenWkB9UthLgp8k4OWLpoNBpVQ0I5Hzo7WB6k4EaRD9rwofbg1aZxeGJ0dUFkUEe4oYZ5
Y+2kqIlD49nf/3bs0+ydNe4ypakijTmDkSQ8lMmN1vhVKchEiT4YByKx1MVluwCJpXiwY7mwKemd
TEaO0Hj8V4vhiwpTaiiYcV5gyUhtNTqGcuSU8tu+ke1I9LoxfEUhDmib1YGOEP/x74pCfNC/sYYM
UFL7H2pDXhnj4CIclsUcUmBhkB6j+XZZTgV5FSxIcEb5AkKAgcsAY6UJy4Ibj2wmazoGfqHbysGw
me6Xdac+7dsUmWT/vgo+hkRXK7VCSsJaTrP5edEFSQLRbczP/DSV1Mldh4cJ4wA23xI83ZPX+Yvm
oJP1Z+CEom/ITuPOOeIrCYlqtXlYvQc7MhoIQN4XnSsUfNB5MQPZmwN4qA3Tzs6hK9SqEpxhjUMK
VRksbaywf3IWeMFk3oRQpJVVxdvfM5EZDirCxTSsSEaKYFQfq0DxFKo7ZjEJ4hrh8eLgYmqDsSx0
7Jx0tA6GM76YT/qFPSpRVrgX+aFgTXxZYZ4yUxtanOWyvQ3CkyJB4S75tP/dRFc+X1jA3EQXzQ32
Z/AV33BiL4ohgu6QT6h8YgQ+MxyoLn2IAeYKHIQDDgzZkW5ZcH0s4Jp3QkpQFxzG1OsluRHcIaLD
xpcaSDcNZp5jge2595iAdeBqdyaKaGzCP3Y/lBNeLY0HD4isqzN7O+cynpeYmjL/0moBMbUAoAhz
nBVAdV099T17HenDIaA/Q2ux971CcCsS9u8rA3M6JoWU47kwdn8ZiWZH/XcV3fXBh6YfVh+LAwdl
nBWtUnGcgvmUJU+U/qLSfWS0Tl6+dP2bFv21vy6hM3AwUSqdXk8jDKIZDHUJDBWfjRMBnY3EKhMX
SRBdiPCCcHiR9klF9BgdwP25czU/92KwEN6yQgj4rx9EXfECwOCFes1eq4uKYtui7hIVp3G+aaqX
/S8ouEp4EkyNDFVilS0e5uovVXeN5ktCPhtRYUfp531Lor3SOZCY0WWvdSo7uP/t9pS/Grcsu615
87E+CmtWbO93bkmecLNIVGmh5D1QHz3kodz0qXsGf5NTu+Nf6hfAhd8f5WPgiejkBMeZr0eWrRnI
CjOs536sxnaAafP9bymywAFGK4dTL2ewgMFpqBlhrElgQPQY5yd9G/D7ETLA9f7WvEBuyAtBU+r0
SH8hrQGluXN1yN9KU2RYtDQOQqDPqmdmiRNdUDvrHSYLi7vsOJiOQeErjY06lvOxdPYVuPhEYhab
Ub2g5P+urjA8xECRLPLZyAKIMzwDKb4KrwnBWkXHmwOTRcKgrFYxo1DWtbCHo97asiW4MNmv7BwD
vt44JVVMLaaa07W4vhCDuBOBzG2oOaMK/gOd+vmItiGS/Uus5Mk4jUKblYVJRTG20cKNH8E2+jb6
qo95Atk2P9Shed1CnpBTrcyJphqifBJeZuVGmo77Z06EX3y5kYDDNFCYj0jH7pY9xkCd5i6H6RfL
uaF50RXYE7gHL+cbEVxuKSt3tN5wm3uRX6CNGwy4cEqWvTEwZwC61kLUVis4gPz4jlnUxtgHgGk9
8vLszRpFtIuiS9TgopGkDtNlavB8kY6zoyFITfwOgwayXyDzLBwyYPmmPf/nAKVFyWhpU6yn+2JA
iwParW5Q2UX2DiaM8BYF+P2dE20cF5TkcZJpo4neHgVpvRnvsuGcN43AiNAdOfRIqiaTs+ndPVg1
rDyQk/zARtbY/OyAput/+Vbiq41dXM9Lk+BKyJNj782fNeggZZ295AfZl2/FHLeC+5tX9i1yraJg
zUxcY4kukLx3Q8iR25YMnfB6PgUJvQsC47C/dQLn5yd5kPsFzdWAj0p0FKaVyNZGQYMEc+4ddzSZ
u65CcSuOmiGUkR4dBwMTu7kd9tSl5WGenvaXIjpmfAVJTYhl9QyvklP4xKrD1av+jUksYqtehD07
oi/HhSRaFC4TSdmDHR1CLC1aokco8EcXlZdj4YhS26LPyGFIT0p9rEY4RzyE50GOzqrc2lUX3o7k
Q/Ic14uFJ+ZMhzqoCcHKAvWmzr8XvSj5KojBeVHfPKCRZGpoN5TD2XC6WlmcpG9qTL9O2nlGV52X
akX9VeAe+5VNi5f1DRtpUMsG9+XovFOC2OG5uslPmhedJX/flmCzeFpOM7Qkqk943ybEsKUYGlIR
JpPGz1P0LzNxPDsnGnkxQb6wDPMpPmJIrratH+aFifhAn+11vslFRavtvTN0VSUYgwJfCHecq4XK
JQtXEcINmKsA5+BLhpREeGvZbNq1gZQqkz0XRQciu+w4rmAka+JK1qH16LbD98pAQaWOHJr/AtOZ
HgaC7dvuM8Eg738XySehaVekfa5NQOILyzf2h+ktfkERUEVSKWDVnFPmxb5+khvBnbPtOFfD3B1n
TU1fxAbySlX20oblZSmeq7h0utBwP+Kh/xjiU3M6k/hrGIVxr5GHeQyfRto8FHF0zotQ5DLq5g1w
tcX15GlZHGC+E+HPbEAqxPRZ9JOjO+5RRr+O5ApzFtvIfLXH/p6Vqxhyqap6DXvaswFVxvYCUgUt
t7Ob5Zwcs0fEkVQoXy9wTz5JpyFp0SeDErtKYdk9iJukCeFJ1iZ2FZKnNpUFt6rIHnccLPD9xmmM
3pMokrxp+llUjU3qY2r8INOvfVcRfU7uojMM7b8F4wAFmDD8lATT676F7fjxumHsVKw2LJRlomfg
FHQN+qpFXzVIxmYfo6O/nmnCvujKCEYRKjlVgZSz1Fe+ydh6xiyfDmFJBR9suzl8ZYqLhwtCLMVU
sTm6NT/OyfI8dponG8Vjt5SHqi9vspHcTcnkJbkssr19y12/JYcgxkTnNmelElaaAdnHo/lkPrIQ
SEtsXQAif2io+ccYn68jkbLM5QycDGc0GWpueWiOYYnuhdKNhcW67fD4aoyDkQwPs9QcUBqOy1c9
zy96890wZ7snoNjEAyfqe2/fLQWOz+fvaB01kt5iG8fktWmerEDw+QRuz+frFn1ueplgQRH5Xtbf
CgMvs1RwoYjWwP595fXQsEgzUKHBHUxMuUXZTVd+sEBx3RgOILoFHZMxo1JoPfa4Tc/9+Eidzlsw
INX3d9QVydVsj51dDxifrOvUqa8CE6Xo0Yk+mb3NqiLpQbswylVtsRmte3RuRak60X5xCGJUpdIS
lnsnUuC0VXkCQ79dmdZp3+3YCf39wXT9nBx6xHMsQ7MGMQBhlxfmVRltifi1+Yf39NUOhxTt0ial
QUfkPZ67W+Jl94wnlF7CH6AsQc9YedxfluDr8Wk5EGAsqhIBKxr9rzl9MHvULAZv38Y229fVMfgU
XBb2w9QoWFPrjd7wQ3sNH8mp89RT/yW4xUyia/n5PWP7nw/WxbgLnkTZF9EqudhDwd0VGLWUu0Z1
m8ylI4dIvdAf+8sUGeFicGmmWhrHcMRJcyXNV7Fd2oc6i/5xDj4XN8ta2YYZBYuCUTlK+1PKP0Ke
B0473SKyip5qtsYVMOUWXWhfz5gDqE8x0rHKGYSAH/lM/5jgufPMuJHHgB2kSKkfIrPEfWy0tdOE
omrwH2rQV0scytYhlMVTBb6dnKbbAtdgiqylfpf9Mg9MiD67xKIGxW2QuFrkPp8hD0Y3DkDACPT5
bOxWObAa/sdkl67bRLnQrA2sIJfZNkFN+sRqSkje2/J9eSr98Si8SbZfCtdVcQibV/OQTlFUoCrB
IB2NMj+qI2tnZS26jYhH7g/XyNUch7QovCgTySpQImPGcmzt/DFyTY/lmwsveWIidZJbvu07pdBX
ONilCA4XvUNUwcjz8+NytB6ooz6nnzSokfWvmbh7Zhsu/rdMnectqZYJPKsEe2h9Gz35+9+jNjWm
BaXL3y2K1BVlx0QmuVgtjq0wpRFL+qXnNPw1JI+BUHKXud7v9+R1WRzU9lafGAbj56vJl6w+T4Qc
5fh7k+q+YMf2vVKXObgdi2FQoFOKOkiIhId2xHvcDmOUBftbNpQnynT8oaH0ujAOTYaWNKC5hr12
dszeiU69xwYuGb+NUvsGMt6sHBJ4JRidxXEB+/XfPis1kP/DeKuJDMj/AzMJEjWKOswEqiggV98S
4Uznpm+sDPDQpchZ1EkdOBCQck7C0k3jQ96JpDe2czgrMxxyZTGaq2cJ6T4cbmyWU9xPx7myW3eE
/KQKwjlIr/s38oe4YFZmOQjTjCmpdaSh3Ybea4GbmidNxKAs2iEOtobBHIZOomirCh8t4yTUmmZ/
4p4HcAhlzQvJ4jEr3FG6zUa/xVfr27PVgRlDpF+ytRRVllUkEVDn1im3lLJs06BV8ATSLcOBFtmN
rqiv+8d334TBn169TAroAWBDwviiVc/y+HP/97fc+boEQ+bOy9Rpupm1aHFXUsvOMrhae4kGQfC8
WdtYW+EOzYSx3CJMWae3Yx2U2/ESYT6LiYHNn5qLkERpa/BsbY07O8MyRUukgdOdHGZ0kig31VFH
u3d1EOlXCtfFHZckKoZOy9AiqN0vvunjNrzFcwdNCKxlXlTRE7kC522BEnRzVsNYot1S8076SOFk
/dm4g5NIVhtXOuoaugGB3Zr8HFX9r31vEyzhPfW0Cpt1kqvhlCC904M9q78swef93xd483vGZ/X7
QdxkgTVhCXn2UCu3dXo/Fh+I/Fdf6d0lVibCQWu1IWU04BrIkbIQXcqBLVERw6NoJdytveQlMUjC
fBhE9kb1bVZvE9za/+5zcYefaGNIwwAN5FV1H/eFI1t2pOgCI5sv9fUX4w7/ElElRVmfSQH+PYEx
oeP5MDjlaTqYvTseTVErC/s4/BWwtsgBAJQ7UqlWcVJaL/9u5IfmVPnDMUZH8h19ZAJdgezsf8mt
B83aIgcEY5SVWREgPdsV91F7KOveI9VjJX+LdRAk1hfUdf/tZ+XgIJ/BNJrM758VFVy826yv1Q1B
JyXjD5QeyNP+Creu1fUKOXQYpHIZ2mkAa1Zhqq4C8lZ30YzY0QaLld5lAiGmWtQktPncWFnlx720
lnZg4QYhQnKCgm3zgFytZzrBsxq66SdA+iUAHcPX/ZX+AdU1U1ZVampU5zazGnoip2zevfWiB8XN
0QkVx3b8wJrZ6IP8kf4TyGH/zxzfCTW0JW37CEc9Kh8N+fOounVrCLxlG06uNjg4Scwhx4CqnrmB
hkX1k0ub+Ehp5O1/OpEZDlCmuUdNAooj7hS7Q3RvTs4QC1I77Oz+fravK+HQRBqLqFYMBPhZXrsD
ZGiUnF5kEjlVWAtW8wfvu9ricKQeO2mKwDvm1r8YH151b/q1kzsFKAgam43rz2+BKPIXrY9zPlmv
51kdwI5jSMMhm6TFJll0NPTgLi00999tFwchkmb20hIHCMU12Y6y0MllzTWjx30r25e+qWiWaqLi
zms6DXFjyQuTpQtN9CHV6q1UNqd/ZYKveI9ZNoMZI0TPB5XtOpjtSNQHtFkVU+V/VqFx32ooaW0m
nYbB0yVx9BQTO7FmW4E9jbcJeW6qO20gdk5Fmn6bRaq1XQ53E0ZKUSrvofPkarfh2QTFSHkqvOxF
FGBun95/lshX1Utw7SckhLZNrPsy/dzIx1QXFH4FvsCPu3TNkOXGnIDjjNLD0oQ+5rz8fV/4A3xf
l6H+fwogGBsS9UqCB6CjQLks8yWvuel94pMjdUX6GKJvxgFrlWi0H2u4RSQ/08Bwlyqy634SIJHo
s7F/XwWdVZYapO2xJDn5XNcQwD7ufzPR77NVrn4/kSs6VgZUt4xwPqrl4GiGqC4kMsFjaZtQs0zx
oQoEDWXvqcLX+DZyXvedQ84JSh61JOHajlWM8uunMKj9PHipIxFsigxxUEDyRs9pCUCrpMVRg88A
zRDj2dj5/V0R2eGOvhrXsTwrCAymqDwtEvWiaLg3suVUL6OoqU3gx3wtvB/UrpcseMCioYlY6vy6
rb5UtPrQ6+mfPeLnVxawcwxQW8tcTYvsJftiEgSPQh3GPzw5rmY4CFDSZQiUCVSKnTtBPwtyGJ71
0GGSng3uU6E0xObHU2TdJCqB/BDlzKkFdIznDs/aVAkVV4tAm0vAb+EGWR5+5AOuTHF4oy5jT6oM
nK8lOvLr5UuuhDYevALP2zysKyuchydjiNLThCBETU3Va7r/kHZdu3UrSfCLCDCHV5KHJ0hHOdkv
hC37MufMr98a3V0f7phmAzL0KECt4fTU9HSoUkWnkSdKUWP7sxl8Zl8MFMksR9zaatNc6Xq4CzNr
7wext32MVjPS8q/VGCKXzi/CpGmQp2HxfHlkva7whuN8FRyUQ/bMrlP9LWe8eKHdNOSsCrVIzjfG
NOl8dOOhcce4m6PKnsfjIKjEfq0ixWKFnFf0gp6jINng9ArB9w45b3OGlHE0n2YtvCW+5mp2bWGL
u4vaoldi0dJB6y5ojjyPj1osnBUT9ClxBF4pffKEXtzHlmS3iUS20a8+QxfW2ede3FRRCYef/QkP
beheiCdGwhadEJGJoP+77jw26oTpjtyWWpdKK1Afmf1+YVoJxWwSRqTkk/xOaVzhJSvvR7IpiW3V
b++bxQK5W6xUGzPFuCz85V4+sWHx+FYtQZzFuGnkAy2AuX3UDZE/6jHI/0wR7/oiKN6bqfdMuSKe
bNQR4O6xCON1kmwI6DxBScFq1R/xkHlBSb0M11FfUkUJ8+umJfIP6bQehERhkrVQ/9uBdNYzHuLv
htNBxbjeS4L9Gf4F+WKPn3gARbWlSjnszdFDaQi2EThKR/FPru/Pr0UZnNc1+jy2hSJhf8AP0D/F
49P2eV7fnMvf5/yt13pZFQQUAHoNLYW16Ej1yywOnwKoixXOy8oRnIl+j5e0Lj6pTe1Ks3VIzFPZ
feYhuNgSztWMJMr6MWO9+ebc2pKUhrskn0tv+5utNuosdp7vkM8HJYAgBF5KxiNjdMK8nKfvPw4r
6pzlFVSw0E3eOtJkSw7j6s8d6q22Dka/PijfOa90LRpBA4CRahY3WSF5gjk9V1q573LhfXu165B7
McXdYLPZ9poZIOMi9Qqy3s8h2vyS7iplfAgzxQ5MuDtPVGhEJuJDHaOy06D9TDSo88wx1Qm3/kK8
eInJ/okFkhuxVRpzYzIiRtERd8mucKyddG8xrTRP+juX5FuFaq1IBDWD63fN99C8iVJne3uIA2xy
AOGbrWkGAeqpghR8F1tI0qbhW2OGhBnK4TicsIxcL40KuSJf0RwhtexGvJrywlb1r9vrWc+6LXaH
wwpzhOROlyHnG7yAna1+ApsjhNbikDUlnSBK7/kBND23jVIfkcMNoTNK9N0BBU3rJhPBt6h+mTpS
1pewYrHQauF38oxcpTSwltwPWuZkN16lXuYYjnQS9vU+31tHqm+ROE8WF/uGoiLIA3rh3F7y72RL
uZsVgXiSUMeJf/6UWpXEEyioXP+ZsT9Dy8grkW/56FecDrHqfmavDFWFjIZsqDx9j1j22jS2WFLU
p/Y09U6b77KqJTxiVe1Kli5muHMVV60YBiMCd7ZZIijs/S+aYYev6l1+1Z8w/OHibpkxDG7XmN7c
ba9xfdsuxrnTFlhlEQo+MNcP0PInKNdNaj5vm1jPLC4WyJ2zKYhjq0dV/t9O3bPuHnftjlXHqDI5
+0O/h7SXxXCHC6zM+my0Ywb5OLyvItkdDeM5Qad9AWWUXojuRn8ido/4fnwqU0OnveF3uEZE5b6u
v8sUETT197ljhQLErLQW4gxZjo5TIO5KbXgh9of4bDxLTzGXOZAQaxAgcFnYJYqY6DfdtaceFeFb
K7AxzItmv9aJ74sW1IDb5tex6tem8SNBtcFI81JcK01xN4WxLedfxpwqfVGfkf1+AYixGWhhquFS
ScVHQXg1xv32Ilb/viyaGPXTdc3gG3Q6QdM7qWdlWSO0pbC225japdXv9MuEyTecFU3ddQLjMTCf
w8hm/BdI0T/EL/Ltvv3IOssHTflMNL2wyf6nxWfL2yRrTQXL6kHEHbd2hFeHnn6deoq4dPXSXxji
MLDNilBsU9Z9BP55VtcGGVVY3xgBpZSwvVEoFP3/irRgLNMy1/FEDMF3nITQIPvyN64AEbz/t5AO
giW1jOWlS1514xkzJdt/f/0WXHwrDuWmaBJUQ8KmgPPhI+doZTihrCAP4ppXKndGfDCezjBE93kn
qJjRjaqfNVpETOVArId98t9Q+7IevqbWSKGS5SVySoxShmXNpEPwNfo5P7T/WEww4yTdKT/CM/Wo
Xu18lBd2ueeG7kdRPKeIJpTH1p2gIyFP7Pr1QPP6qlp2ljnJHe5cMEFQXenUN1X+30WidA6LNkQO
vJevE/VOp2Kx9Rt3sTT2DyzOrZIahjD24LYIFdmOu8HR5OD73MtugZm+wujvU61xEjN/SpX4PtJT
AjZkdittbSmHGyCo0qZWFfC4Os2RbZ5rj8VruWcZNtrij9lxPimBXe9MO3CqWyu2k0eKn436xhyi
aFVfmxrrrbDqg1G/pvM94bZsk7bWyCGJoBvQsZFwzkMoKMq7ag/Sl4fGNW2WBPIdijyKgH++LKwb
OZomGX+fgbe3rA+36mDZsh8TLU0EECs8uBRQuWwGVBjk8TaMduhxczI/wajuP9ufj9gePm5KlbzT
9ADLMTHgpEu6HdfE8241qrmcgd8qwFrUW10jg21lfO2T0vbROpcbN1LwQ4cmQUtlq6kFcWiSa92k
9iCUcbP5aLwzKRxGKRb+0ylO88YmPQW3ISbG2V5seCAfOckJ1GNnxtRgAPiVoxqdpHbcWYZbRy+V
4saaRJxrAqlVDlZ61WjajJ0puUEWPAFFa/KYVp3dp409ktYIj+fZD80+Lwq9RkyQx89gHLOzunfy
4Ljth+sZtoWbcDjRCGI89iysKt/Ns3rTeuWxfWqc8arZj3Z9JUJMbHBVD1Rt4w481afuQJG2rXKq
LS4ifuS6iYW6ENgoARvTlLzpHN9Coje0jQa3OhNHr538pwKpearuu54BWSyei1U6bRqMRmQjFNBb
ZHxLCPaRkLjT9toL0wbWb0qKRoq0ySGMNZWJ3oUsjkXyvD9Gp/ZVYgEM46gNnPZZUOgBbALV+KKz
pKLaUTP6nii1R0/xILGHCabgKD/F3/MJrxvfzjCo1Rnetnetjk4ttva3MrTZt4XEFKvYB5auwQwG
ILoOjrOjQ8Pav9Ge8j0VXRDnhp/HFjPTqHqm/tLIT/mA6zf1ZIqBch1cVdRNkT9TJZ27/JJyFJv6
4/JTXsSodrLSdPK+wLzPaymeDYlAuvWmKPlij3NUsUQLWSLgsmUxYnKozsbuQ5DiTOVD1jH1Yojz
Tq2MszYecS9F+X4Kf6L/ysms20K/jaR9pH81FeKWWt+sX/Z48qwokftigua42wrCtRwWuygsTo1s
HAhHZNfP73fFxQ6XRxAySx5n8b+ke42jvaqxrdy0O0Z5UPikDtD6bXgxx92GiuD7kWghFz1a4Ap/
M5Lv2+tZ/WyqqegY/zKQm+NuolnswJfMJOmD/rYLW7TiPXUT1ZywXudbWOHuhrwcDcTqBmYQJTuB
4tUHKUv9XelBqJ3eKE67J0dKVqPKi0keMKzaqLq2auAPbg+ROcfwir2pOea1adls8pHxOlB8k+sv
yotRnsGwjrOuHs2alSn8vXGVnMZDe4jRxHJq92ZgG0/bm7caRizMcWfMn2pxbiIFxG1TshuCozY+
aKpoi9UjGhCJkGX9cr0Y4w+YGMxJKEYt0NAH43onXWcmuJBK/RzOBWYRfAfkHK5QgbVozAZvTkc7
GKJzPWY7NaruQeP0MjfCP9sfYPV0LP4n7jBKuWyVOmYX3bZrj4mfXw3lTNw8xAHhCeuqMBljSUHO
tVPus/hmVp4yg3oBrWLKYhncM7bTjK6TIoxza4HLkoahKzhpbaNz8Iiyu/eZYVl5YY4782goR9yA
vXQz9Slov0jDcwe6ou2dWb+wF0bYd128nKOgNuJO70G/8FZ8U51hD1qkG9+bT8F1cZ3dyVfaF+XH
X9rkYKYfob7eCxba72awsAeNW46zYE9JtENzWetpfgQW/xm/0Q+6kB3HGWdS8c1DUkboQImPUt/+
3P6XKAflr3dfFuR0mkGbpGOe/FRG79t/fzV8WHxl7jpPBBmMijlQrje/NWieFEa7HB/q3M2Vyu4z
4vIj8IZntPPnesjzEfAmxj+7fATHJ7ilMxB0a+E/jQyVju3FEUePr9lrEEQ1lRkuVCSNLQevsWaC
HX6/bYRYE1+Wr/oIXPeGBgwdVPCWThB0OGgxxun078X0sG2L+d9vscNlt0yGA4szITZd16sCIBS1
UqeOdp2ZQm/7SaJaDtfTVgtDHKAIilSJYwdDimQzBRD/OAa2ltjZUQIV+Ew9RahvyAFK3dRJKzP+
KbH8kVUPhnWXlSc1LJ1WotpSKJ/gYGUMoHOmMjp1veqc0aodvYnPlRnstneKMsMhSZliTAvTw8i7
ibpbafrozH1f2zlElrcNrb/iFlvFvu3CJwS5Skctg5Pj+Ai3KsSOEDKf8ysTXemYty/3qUPiJPOz
LT/kUAMi6dVg5fD5EDTLwaHZtwft3LmT22IIlqIXICDQ5IKUXA5jS5cwsojxeDtpwB5NzZwR7scX
6asSQ70zw4k6Lew6Q5kZY21BdhvXCjRXCcQlPIMvz9e6P6mtBeK9REDTfXMI29JNx+PfeQVfoBdC
oxpqH0jbesENoyYJdmAChsTXCRptbnMQyIcGtS4OMvSyjVvJwsGqiqsiOFT1se2JURLisrI4mOh8
fciDFPukFPddGdnJHDmCcp4xjqgheWBF5MQltSj2+8Xh0uUmqYwOi5pKR92XR8yWuCybKH3VbuRb
C0qMAbJD7vbmfZS+No7Xbxw2QjZB0hJWsxcfCez0DWzwT9OD8Sg7Kmj+fTd9RVJqvCqvBi99YOwe
832/E90ECnWUhDP19LI4fBkl1GYUXY7c8V15B2fewXdVt3nLX2bI/QUeVeVab8LQJGjWWookSXwN
vCsElKFKHffptya1P7STznlrT3fCi3Rij+TUiZ3hKkMalxoDXd3thWnOhVWjNyutQuOlOmVeJkXH
zjhPYvq8vb2reLawwnmx3A6hNWrw4qnp7FZ/MxOLiHvW92xhgnNbGTqNjaThuVy7VeXM18xprZ32
VX7rwIMkuArB6rsalyzscbddF2cNiOYA0fn4aBlPhvRdl6/VUnK2vxy1P5wrSk2upXUP10BNy+mt
0rUgF9Y8/p0R7m6bxGYehRhv4jbMbFV8G9uH2CQfw8yVfjviiy/GXWpQlurFmkXC5jMaCBzJLp4T
B4LQb7UNSTJyJGE9oLvY4/OuXSjWnabhxv63D02yw1sfiojQtPQqIsgn/JtPnEwKkviqokYY1/UG
5SahNmj9ZbhYCx8FF8YkdTo488q35KZ12e0WuvUB7YIovd9jFv6gHbWnba+gFsVBQxMIM54TqKMm
uqe0d834sv33CdfmFWmySAnKWevQ7ZN5olzZWnoKw081kSw+HAcLohAnVYXOFRcjwHab6Y6GQLG5
rciDSgEQz3c5G+UkWow7sYfqk+SCb/toPETXM7jt41P1ahG10tUAbrEwDhjQF62lJouBy2AfjKKd
jd+S+A7PTRQ0JW97p9ZzdAtjHEAMSjQpYoyETrP7L7nFQT/2EJhiFNuUYCrp7BxQKHMUZ2oFoGBU
GlAVLZB5dEMPF+L7R7GktOev5V5/IBa5OvJzWSRPfhmCF7LWRxHddCdox598FwY9RlJKEfatl/0W
lrgUXF6JEBvp8dSUz8mL9qY62iG8ZeN7iTPcsW635MgIsBKPqdJaR/p9QWEjP0QymHpaVwI+MZO9
Mg5oanX1J2XPYg2RKgkRNyWf4BXAgxmLAm5mrTyX4fce2dZa2cdUpEzACc+GOQ+GaiaIyDErgLlr
sJhX16g6ENcxdRJ0Dk8CLbECjSWnOggJC3bqJmdIsO8YTUKOII1wSerTsd8vYvHBCvOwUPDp+sC1
bmdXgh6CeoeSA7Rj9UcYBa9Mc9Cf578LbvgKGwY/FNMP8WDr/XOk3+TBYEf+2TItd3uB1Po4XGn9
AUN2BTAzj0VbnfeJ8p61bw3V5UXcZDoHKFU6NF3fIp7PclQkx7uqIdbB/s+N0IbP80sNhr8qRjEU
T1eGrN5UsomuJ/BdW5UrpYo9miMV7zKM2DLJYUiv92Fb13gwfRR33eTUv7an6qhfBa7wY3uXKKfn
8/m9ksd9D+582GKiWcXeEJ0A0tnKbjiMuUONIK6XTS74yMvR5HJuGFCTZ3Uo0WlVB+0knrEbvPJl
6oDJjGgUbXmx/akk/8Iu86PFcTOrWhk1pckwit65adCeRXNEUy2VEia83uAwpBnHNhElIFWYfDU1
t5N/hMVeoAYFCafnR+r8OcsFMYWVsTqrwXtBdW4TeMsr0ISVMqiJj5g3Sx9LjHUIrxpFFb1uQpNV
yRJVS+WHfiACCQUaEbcUMi22ZqAQ8Y80EgmWPzj3/4xoIrcbhiEGujnD2SA5E9lMP6o8TG8SBlHD
Hc6St32W1vf+Yo1DvFyHxNgoAopqKXTyKnEsVFsi0ZvU/bYhal0f8+ILZ07yqZmmDpb+ff6gq+i1
PjQuu6lQwiGvqnV3+7UwnsNqGEQ5KGa4Q3eCskbzT4kUOg7wQQchzoEZDTwqT7PtHtpHI+hihXqa
Jpj8ZmFUAKWS3Nxl2mgn8kB8yXVwv6yMe3vFXRu1YFpD8qLT3VL0cF4N5SBW0b5pOsekskHrgf3F
HPfs8tW40UqWCaunChQiX7TKcFBFhjCiaeMbUPcI+3O/3yMXcxzmJVqOd3KAB1J63btsSjAYbaRN
OxA8aij4Q2uMHEP7w1PpYpM7cmCtSUxJh83RY63PMbhrgn0HWS6V9SU5VAlpvV6gXeyxQ7lwFAyR
muPEMsN4vky2iIyiZI+viaOUoOcLwNPbiPSBoD4s90CL40QLCh0HIr6eJlSUmn12rg/vydFEwh0S
TNSrgvyqHLRIpVHOwgA/ZV+Vae9Jk5tfNe6IYcLhCuQW5HellsjFVYkildUUwVX/t4/td/2H4Uwe
OLbc9GfztyDDzwMoGbgAFfZsYbIL5ZHFBdG5t4XELl90bzpoT5+h8ZcvrsPPB8gRWkxVZlFqH0Uj
R8n7TUpJ+isCPBUOYkZzLmuNJZyDFC1m0UOIkpbvmk/TO6OvxmT1nmo1I7BT4VAmCNXEKgI4S2eB
KQQD8bF0lluZQBdqXRy4WL0hQ+yBueQk7zMDdKgFVUelTHBY0geCqYYGNsgEyY4KYWPksombdD3U
/gUfCgcfVmIGJfTw/u2jZGzwwb+Cp9NxOkyUuhi1MRxsyE3RFamK9bTKQ686k/lTGg7bC2LHcgPy
+W5+tKO2UslMiOV7LUDd13JE0dNHN1EehSzwMvl52yAR9PB9/eNc53mWwmA1nxPzqvLh391uJjWd
CDzi+/o1pK/rggVXoEV5l3exV5c7A0Va4ZSfIkQJtviZBsoLOqjcIyyYRl/PBLyTo/Qw9QdBv2oK
othNRB98bahSBKOSQ3y7uLoPplPQKigIi045Hzv5rmwpjh3qFuH7+iujaYp0xLUVonyKnsMZmb7U
dw1HvRX2ybvgasdt5/iIDDfckW+nbKAyotcBbhGm+Zhe19ezy1qko7128I+VO3nDdb4T9uBu3KVn
6kohjhvf5x+pKHTEPpLcjZ49Zo16QrPEF2Qj7rcXSaCUykGIkNdtXKUAQjM5jurbFHzZ/vvECeO7
+OtoUsWGeYnoZ4+ykjqyYNpTm34pDGq+ivpiXJgR9L5STx8qevWb2F2X00E03rdXQwCUyn6/iNcm
tcOdwXp+ErWwx+Y1Kf5Rgm5vVrsyFd0II0Fi/LRtklgVXyzS406q5pjdwMM3cTypyVeJ6iOnTPBg
oVZWL1lYVWmdfQwbFC/op91eBQEWfPd9Kk2+rNYlAl1dfkjLWrDFEcFnaynPY1HVuzoO5x10Yymu
QMK9eZW0vBsS0C+wAmLe22P9PU6pHnzKAvv9wiVmaMVPgQwLZrpj48csY50MdoXEJKiPPmrk50+1
Cl/QXWMburApJVDfFEocWqN2S+N+Gr/X1ZcIPAxWkRMbR5xfvnhUakKk+ug7cDV1tOX6qzI8tHNn
i+Bd2PYQKi3A0z7rGJfKowFIoZ9nkPlXe8Hxc6ixMUqE1Bn+Dvc0DiwKWS8wxI3kiqYXqTOpmNRI
huTH9pqog8XBhZlkFtr9WXhR6fupeQdB/ik1iZQ44YB8dYgVh9RJgRFLummFO0Ul6MMIzONV0YQs
6vBehKC40mnXqF0/Gon6VEXZ987Urmc9P4yZdV1kBaWFsj7dcvFyvhTUZI0xVCm2KL9WPMUdD42X
3jA6J4ogY32bTN0wTPbD+7iiB3HuI4/sZrWnWF4uncrhuO0Jf4heLja46DlMoyBVGNlifK2fdKd7
NtCtfKPaFSSkQTHxBTHgtsV1t7gY5BxcVMs4mmpgRBxc680uoqiEiY/GVxYmxU+7PkNwVMhPRfEt
F2/lnPholAnuXpp8iAiIClrbpei5Co7hfKwjIoj9A+r8+kx8BWFKQKBf6LiY1K9dbYd3w76/kh70
ymUl5PQnFdURu8IXELpomNO2QhBrNIpT6vH1qAXEeV1H7MuK2L+wuBxEITGHwoCJuc1Lp0vGL2Pd
1qd+GjrHKMDX81d+xtcMulAoBIHBT61/r4tXRSf+PrUc9vvFcjCmL3cTQwE9m+w8vA6Er5AQlvW/
dQTugA6NaUA7C3YkC4qgCh4XGL68NfbzLkaTJpXloPCAV7GPCiETixFhnf/cQhcsR1OG/iQ/9hg9
Y9dd8rq9S3+oXF28gruKZK0ZJmvGNimPzS44FKf41roxr1mrRHeU7cgz0cf3KVoviC/9F1j5nv9i
1NtariFGMGhemL3V4n4sqTnhP7zSLkY4lMgrJCUkVosZnNmTNbu+llCODr0EvRnBTnAYWZR1BldV
vktuUa0m2l3+kMO92OdSZE1RBX1XYydniBBBNfnUXrWZXX/vHTbOWu6rFgzBBLgzZ/z9ZXqxyfIN
y0Mxp7GiyfiwYQGFUFT8g/pQ98+x4YxCutt2HeIA8mx9pgoZhiSDEGYlzdelkD+iUT+zTXnMbTke
PydXs/AZdiksljaHgz4ZOpbWvnc7661BwjHby3d5aqugCca8AxE+EZcMX8qrSzNpu480RncKq9DJ
ekdoTWK/SCfl0CWrg3EyBVwzw0m9D/7RT8Zh/KAy+98oe73zr9ncqXxorigXpbyFCwXyXhl9YYKH
spb6bHwKxXMdnqLhqg0O277yh5jt4pgczCiNlupCiKgghrJozlR/jrLHYjZyJJRYFD8noIRRrGUm
Hq3BtAt7e3ZznHYZmRo0imJ0fXJZU3L2ZJ0gI02tkh2vjePHjw2EIzTHzB53ReuGT1BX9Hywjipn
HWRD9V64o/aP7c+WOQ5h2thE/dLCkYij/j5ry1OQNm5tFl4qgfzU7E+mKjwQG8n+5pZNDmGKOKjR
h4V3n7qvkb5GyrL70kNREq0VwjEQbbK1gjLIhS1SndVCZAHGtdvyiJTKR4LNBxNOCaoh8tJgl8LW
8jiUKVJz1kEkjz4iDwwE6InsvmG28Jy6wJqjCnEZJjaEUQYmJgf6LVqEnHJfLqyxQl8NwgI9wMU/
zYv+MkMpg4l0CozhYnQYXY58JaQ2RPPc7Z2lDLPfL/A1K41Qi8BT6k4RIurXevhamddhdReJn5r4
02UJyjOarP+mBWp0YtqAdRhYUN7P/V7On/qIOImrJ+Nigi9PpZmPNAjrV/SjV3TsOmL5rbSu5MlD
07jdB1TPLmWOOxRpHID9EnK4bqG7afQyzIfYuk9bb0L1u/UpsvXVm2mxOO5ExNnMSCuwuNR4Fhvw
nNxOAZG9okxwxwAqg+hDn5C8Cg0Q5Thx/FhSNZ31yHOxDM7T8RA1IG9tsv6L6Jt6ml39Y2wmQjV2
cIvInndMrZFyc2plnJtjoGVSGtaqq06HxtrN/l3xOX2qxcqYuyyO0iCUE0j42QZd/1u6T2/bA5PV
/Mj7YVHyZ552C4Pc7RppfmEIAibkpRK6Hb5dtj/Rh2kHc0uABHOt3+DxYoivV42NPEz6hJivn60r
mDjGokyl69djhYURLnBvlWoU2gKfz0h7u48SO0p+WkNuD/05Mt4H6Wdi3Sd6bm/j33qH8cIsu4gW
u1bWXZlEOfOMfXyXe8UZRcYOw7QmyvRkAZ1wQ75oVeqB2gZMGSLzEcmO5W2j6KdUzl+2F7UeXy4W
xWNFGIVZOSPuku+hV2wdpWP/bu4NTBoKuwpEctcgE5ofmPpz4UGe4bNNHov/gIOSaA5GqQDgY4hG
BV8GCPWcxDFzXGayh8z4nupXW393LQxyuFIraV2PI64X9SykbK7qFpmbmxGNM75tegLiPurRTm0m
hylCFs5io6CZdgBfoNDUt+2QQkQ1IUCZneKtw8fBSloJ1iQKCA1Ecd91rhJLYBYDEYf4Djo1G0kj
dyRvtvV8xOJrctAixMhNm2oMlEatU3R0p0Ii7F2/DQ+lE9GP5tX462KOr2pViTn6kozsJGvzx8iQ
1wy28Mx01YZDrDnbp4PYN34ISsyRh8dMOzrJzOdMvWq7Yl8L1DzceiZxsSQOVxQR3E8BOv/wKPgY
s3GTnypo0tiTILgtXreXRPgIX9dKwyKYJzYl3c1sEuWn1h7C8DY2SkfXjtaQOCgZEncChTH8WJSk
5BCxDDHxV+2yl7G3WS08cSq3ujZAzO0Bw/HqGo793rjLruRXqo1sfRc1TbVMWVc1Pg9RieBz6CRk
g/u6glLG8zxUO0Wh2g4pK+z3i9tBqEK1mD8uJaXbj9bg9R2kJeSCcMn1C/ayGA68hFoVwrL20dDd
qXs1za+yonzfdhFqJRxaGaWSW2WF61UD22lrPRk1EprJ098Z4bAKFNUR5gvhE4U/2FL8ANUvKFge
PmPEtEzNhNq7xbdCQE7MaAYB5zfsdqaf7pLwum+pXOUf7pNfVnRuS2oNVSCBpWjQFukoXrYD3e45
2DPRMtDtfrWOVC1gfbRc/2WRzwEPQ4rCO+v+rCGTVt9V++gcexIETTSvOIVefjVJ4P9DkOyWTrpX
Th9PUc/40V2B1v9TDnn5Xzj8V6LQbDGoBIyU/4Hr2JZK5Nn+EHf9ssAngyVraucixFsj/fi+uWdi
TuKNkSKZGdnJu+78F2NcbFkLpTDlrCofTbdC7DWQuxt8AhApj+EZYEC6pOa1AY9Jr829CjUJ/Rqk
wvHLx4ic23yfQBT/vH0U1umZLz7DC7SowCfBN7FPzU49DZqdX5fIswU77SF8tb62LyxhUTt48xBB
CTvIvwcllw/KAG2BiwaUA/1ZB4dKrL7nw12SnHLrSWws14IGdUdyrzFw2jLHwbCaq1oH5SUWH0yY
WY12mSMrdtva9UG6Ue7zG3QOH/ovk4GeBOIkUKY5HCgEUW7FHKZrEQSn4NzvRMFpldfeKGxFftze
T8pPOZCWsjCUJzZ6nubjIc2NvZgX0BYQXrbN/OGtddk+DqcnJEfGhGV98lS0O+FFFK4VNbOVcB/1
ozdbSHdlx0b0ts1Sq+NABXVHK9Et5ElL61mQvkX9qY0JvyRM8GngZig0Jepw0MekT10odppeOY6p
HWYVRR5HIRif9tVAdxKo7EZlgyvdjXQV7Ivr+AAWjM+xlV6OOU8ZYwZFK0yFhu6/Ttt1ce3Jomyn
dfCXEGYp/3+swTgrCmoEOCklN3j44D7YJ04LpYbT4DFqXzoByZBi42jzxDGpnwaCjByk2ybXSnSr
GMRFQ3kE+/0CqepMnrJBhNOF1m2V3Y0G5Pso1TaGAVtr4DCiM9E/1MG5XSn/YoFMVtPuc2WfkgId
1Fo4eAAHcSLMmMlGd2a8L6zw1FjSDjzkRPGb2hIOHcpMLYOYTcyN5i2YJ8EhuI0D63PlC3fmgMCI
RV1SWSqzOZn72W32mifZeGEeGB84aAK+ajum6BOf0nPwg4mBthTV2OaO4S0m/r9XTIPom30GEcRe
wvzQpDplYV7lYBKacp8IVzcvEJjiYo8skfUgZ13slaDZhTQ6o4/lpfe+n9qCSODf5tbBGPfqLHQr
EiMTsfEUpV48GI6eqASKUyY4jMjTuTL1DE5YlqWdCa1T6BTB5KafYxXsX1icWVA4GKkJZWo3n0Zb
mr2mBHuIQnwqygj7/cJIMnaxJU8ABrO/tZQ9Gk6RCSCyi9S34oBhNDtxUMH4Aw7TOHNNXc1uKkzp
EOd1nZfpf+cJ34vDhdmwpiRgDaAyeLD62/mAYQkwAuavLPssu2BGd7or+WG8xVPhYfssb9+CsM2B
Rd4UfR3KOMuYpvxoXHH1H1WBklm7t1yq+XD1LGEwHUpghiop/CSlFRc5RF8ZCagKKVYF3SOWNt6B
t81Dy9FLGVFseqswsbDHHSe1HeM00lD2zKPnMbhLzNsg/Nb3X7a/IWWFO1GdnottUCCVYTYPSnpv
WWgW1ndjS4mXrnr8YjXcsYIap5AUjZq4Sh+Ph0jvQNs968NLl1dUJWnV8RemuMOVz3MbJQpU4Wbh
VFRfVeXb9idbf2wtDHAnS5NFMdVZqU+9/3cctHA01kLZuOzJE99bdwLV2cM8+bdbfmGSO2WGPKlN
xlinMfwGvWOoHUOeFWrm5p2F1u7oLrgGk+Quc8UrqruB+prcGSvbqe/NFotVqicBTXX+y/bXpByQ
u48F1PyQVmbNoUZiS9m96X+Nq5dA+7ptZj0nevmC/Fikrs6JODOSwOQF04MH6WA58mMBJsxwZ7nU
1PUfXEQzNWCFYem81GcHbeOhZ3kiH31Qb9kNuJc9iDcPdxibeDNemA7sp4gZjP+Z/E1DPcrCsRVK
UPPojWFP5bPQzbb8uUr6wgoXUUxlVor9BEec89ti2FXGczYRzr7ucZeFcMA3TGMSiDIeHFptuXKO
qeA8dLe9YR2NLiY41FNFw1R8xvZaVO+C5ZUQsM3Ft20b60f2YoMtc3nHG9aQCQZ4aaroVASTp8vg
pM+hPd1CgM4/GRXl4eyf/h0jLgY53NNTGUV6BdVtda948xE95A7a4tvd5NaY7EudbPjLjeJwcJ7H
fPQ7GJSL0ZF0bwipFjzqG3Kwl2fTFCUN9kn3b6rma9e4Rj/ZcXUzGt+KmeoS+QNGXL4gh3Utpguq
ic1Uqff6CZf8B3HRwBKDjFWSeByS1jjkK31RD0urZ40/c2H3R4ROO2nv3yLVc4g8KqtKfMqPtMzC
HU05tdo5RB09kifXxEykOt6AskhPv83j2cgJ1yAO2EfktrQmxlbS90B11UeFZHwy4xjPHMLIeqXw
AkYfX3hhJciTUK11PG/G22bH+KizffpdfhxBJ4dKl0t1LlOL4lHDkJPW9BHD+POtXt+q4b6P9tug
QZngQEMK9LIbRZgwi30PJtnA00Kic4OA1w9mucVHawXpv9FLGsl3ja6+dBaSt9vL+CBO2cCij06c
hRH0s8Vzw1h/zXO3k3fNPv9u3kUn40aMP3oihyfRBhfYPj1DQ/pTTYqGBQ1jQwZhLD8aKWDSPRlZ
+aSsB3OnpPq3tgU5TjWZxbFq0YPQ55Jsi/p/SPuuHrlxputfJECBkqhbxe6e0JNsj30jOKyVc9av
/w7H37q1tNx8MQ+w2BsDUy2yqljxnHVwrn/2fizzWzC//2SVVkmLEBbdYXdxAIZ4rdtUOqWi2dZ9
+r7LF/KLUMY6YrY1RG5gPM4YYsp9+qDdyHfrJ+Mhc1qvG23NI4fIlyN7+cZMoX7XA3r5Uu6NlkIZ
ED0DvjSfYicJpU9tXniGPDxdP9C/+MiLHM7kwlJX8k6Z8KY9Mj1SDkmgPC6+Dtw/oLt516WJro8z
vq7vqZlYKMyUWMGjQwsGkuFpAeFuag3vKjNsbpA5go2BRFhk/LVLm1X3phGQ+qVK/eufs58eb2Rw
77PcxPWvfZjRpycG1m/eUZuRlSEmeU9BYyOKe6gjOkkgIsVmXqM8Wqsbd/fKJAChEt0O9zirgJ9K
FR1PipGAc0CWjiD6PcHCwWcSVQI3LJLFPc29WfaV1ELtenqmxA6HF234EIsw4/ad/W/l5vfW+iUs
l4INBsaz4Y3L97Q13E4WmNCuENDoqpZh6QZ5q4duFI2s4xxnUQcIMms4rovhk9DwozA/CJSNWfwf
Hn8jh7PU2KhkOZqLXx0JHQh4sTva8cdftRgRf+ruG7YRxllqqVXqMpVwP8n0dTI/rIvg/verWhsB
nHmSLpV1cGqglnl6A1e/ZzRPkiN9Te70+/lUHcEt5cSPwAGNvgkOUvRtnNX2DdpwKwsLjS/qKQyG
ADS32BwC266HMiEKWyKUbpGGcLabjRk6uTMp3DHWb+FuvywUonR6/B8/jDPgOG/DkEiQI91YzxIY
ONFKDbQ7GrmAc33brBYVCPe/zDJkxSCYv+HHhJa2mmqL7WN12YFWT0oV20Mr8HzMFfyp979l8Jk+
7RNtpSkiHfmk+12QBJPP+GXfNXJEL2I4j7QYOl3aBNObauOoXe1IsyMeKt9Xvd9C+A5mlQ5RvdAV
JYQi9K0p/6pGiSg03M1DLh/yR+fSkPsklysUEMgPWjxgyXmJHyTEMHVq09oT6BzrpVy5Hb55KS9E
MrQZoWCM7r3qW/SuyI79jGIZad2wP2X0UZ1FI8v7UcvmGzlf2BsmkToGiDU5bKUj9RH1Nv9fy4cb
SaCBAi3nu5jKGpppx060kR7U5TUcAiUV5AwiEezfN49IH6/ZYqlA9MUs3zE1vNVsjyT0BZfFjuXa
ZXGeb9K1uh1rxF/q3RsbtYv0wU2xvcgWoOs7UZFOpO2c34sn0KOVK0rfM5rn6ysR8cyLDo3zd13T
LXo/IyYain+s8i5TY1ueBEUEkQzOLWQoxRFMX+IhrB7k6Vymqj2kAubk6+eE4vZ/L5+MmBzvauiX
RBxiPQ2jiOV2N9r6bS4q36WctDhUSISLMLPwp6Llhz5pzpVZe6Re3xem/OviMKrw349Z6kXNdabJ
cmA9M4edBfMjq5EV7nIQbX6ITo7zA6GZz2U8wfsMcG5a+gwIuesmIzo59gM2dmlhg5/IDM9bWx5i
EmGc5tgMil2rItO87kdVHgB21YZukqMYvFXFQ5Pb+uA1SmChXxQTh4a2Mr/MIgZRgRdVZc4dWCn6
9HTEVS3I/eipwyJedKsFqs+qcaL3dR9Qf6OEnDfI1xB+NEfYNYJ+uJLfCH0QeU0oVzCGZynBLJt1
VFf7+g3u7yRt5HJeoi61RMt7vBWoAgJapAkyRJjLQ3FsbdWWjvFpsDGTKXAbwrPl/EaqDQp6urBp
Rh3vlQ8MeFN5ahcbRAxe9CzCL9ufFbx8JV99LCopysIYd9mFmNg2Ts0pfU4+KPf64+QCIfu2udUc
tpsrvNb9tOS3vfOFyDwsVb2dYCEMOK19GO7YWpTs108tdjlFL4rAHN9OfWOOTW6W05yhxqpEX7Gh
nlLDjfvSHsZOoDXX3b76VhjdCKq0WskjY8AaNVCRJYy809tOvJ4kMPq3JtdGSj6oKejqYPT6OX8Y
AusehFJO91L4ItSb/XbZRj24+KIGwL2ZM+bQzsvup6+lj9K7Q16URyz5Ot1z900WBDQiA+ALlAAS
Xay4Q7eMDTyzTirbmx58lmHlgXK8buSi6+J8S2lmq2WuKCc0EvZbD0P7OlUCEfvFns0Rcn7ESswk
HFdYdArQ18KbD2ugn5hJiVeWRb6Sh822irlOUhU5T3qLx4BBsXZOXNr1TXFLGScx+LncOhDicgmO
8W0rZKOPaT5QElkhxmEH41nRjMyeouQ466IZMYEZ85MeJDeApGZhyiiUA2O6M7POr5PY7kxT8Hzv
13Evl8YXZ1ZdxTBsjDJD6+fHogHoMiscf6w+rm7tF3fkiPFH2Q9Hu3kxvtcgKwW+I3m6rpy7X2tp
smYaiqno/G8YKzOJ+7BHiTVV/NwIEzulkjfUIZggRBXW3RvcyOLiFbkARFg+YUSWKI95dajCE6kF
A0kiEVzUII0j/tPQQVlLy1Va66ZOwgM103f1njafwtl0rcZ1VjJ708/GqT9jpsUpUGCtjr2D5l1Q
vCfJ24jjzLtRu37tDbiQeghv6DIk9hKT295819LRRg4XGMR6E5c1kxN3IKCXjWixwXhno7ERXFc7
9oP/SPYugvh5jHrtw0WRWUQwzU6qf2+KU4OpIyO0HMt4HYXR5F5yqekUc1sKUhgQWPw3VG4bND/l
Jsvh8CfgqedAqbcBh4NW4S8niVbJ9Q9kJ8V/4FYgd5IRiNWkSZ9BlaRksp2M6F9goh7TVcZo11Xp
J8tyTHTppSkTwVuwZ9EbyfzRRjXJpbEe4b9UYufkQ1dFTqlgMO8dieFWDjcLUjWaPLYUfnKJM/Ng
GoPpDmklGGvYy6G2QliAt3H6S5EloTKVGPkcinuSW15nvoeUdyuCS9NWdYzLchzQdF3HA8a17X5J
znL6nsrXVgzn/IzCUsrEQnWtaQqgFNpF2DukTeDyDVehg2vkqXddBXejnK1I5iw3h5dPGFDSInCS
SQfpmRF2UXcNzEcN0PPiCQOhNM71gtwnzPspxdrpK31kYP7hA3mhwxsUTQT+a4GBidSc88DqBPwQ
OU4BlBJ+Spa70jgNsK9MF2j57pTB9hA5z0G1WtdyGXJ6f/De2B/ABApmN5YW9pkdPYsmQ0Qqz3kO
acmoWs89YtIieo0jIzApEWiGQASPqtBn3aTNNM5dUwHvQtLYc6H715VPJILzDmNsJgua8GBN1l/n
tLEHQ9AQ3E2dNxfDw35nZTmZYCPCZsopAmbqU/ZxdudjCeAc00kKJ16AiD0GpRC3RqB4PJJChR0f
QJpTGHKeeUYaB+q4qjawO4O6lUUk1HvxzPYjOa8Rzp05oG0CDtXpU7ic6vRV6gQudlcEgj/dlC2N
UsoZUiWn1dqwhQSD1s4K/LaqkB08/QKdE4nh7Kgx5Xwtlxw0hev9nN1poRe9Z3RQ23wJZzlJEcrT
kie5K0vY0qv64zyYgvhyd39tI4PfU8qKsUizDhfSx4TaVVsbtjqbyHvGCfTgVT197vSxDlRJRx+8
BQZY1jfq6zts6/KdfMl/7QpCUjUr3XCAey00P2ssQcC57/Y2Mth1bt6OqP7XuqaTdY4wMGsc1/tf
XQz15v8wMrsboG3kca+HNU3JaEoJY5BgoAWJF3ntJwLeQAZbUAJFQPB87GbM24vk1D5tyDxPCubE
2WKnBoEIeNegw0iwfFhFeE0C5bc45V8x9WnFYw+iWPo86M+0OOvv2Tbbfg+n/HMh92MqwadXlnxo
ze6u0aPbkYhqebve7/c9WXw7QKeKpixTg0HC8l6Gw12/EfUnzQQaLrgdi28KKFXS0SWcC9eKi9lp
SuyFrks/H7KOSPaga9ZNNcvzLQrsGLBKuvwW6OovY5zNAnu/fnEW3zCgOnaBSF3A3KsGUXzj0NVP
0k7wWIqkcCEoyD9pr0eQ0q7ADIsckr9oqRDmiGn0HymJQQ0VVHGKbvA50JBlUp9F1i9gO9WzzqqX
nPQnJZD99GBhOEgBa+BweE/uql3E8nWbfNXIEiao24TzucbibfekhsF1h7gfe15k8BxErdyOMrqu
aLWAVa0D5yh96O3Jb47rneSKABp2Q5uNMO628lApaytbsMyyPBfLfSiqYYj+PvfmGwktG3WGJUeZ
9UPWtNNoFN+vH5hIBOfd9a6bSkmFP5r7Y1jfLbkoOGN52RVd4wmB0hFQa0D6ZEjmYLqjQGGKPMub
Im/0KrAGCgv9+8/Hb93WOG8uD1PRWvrb86H4wE49AfQp0L3ZkYLC11M7d64f4L7FXuRxDn2cQTYu
9XCDk3yspNheqTvkAicoksF5dENShnUxkftmxto8JZ1hoUXaNDfJYIq8ukAf+IRgmuOkqyzkwGRG
Ov9gloKlKcGn8CxA+kw6fZ41ODgqYRat19BN0zG7V9fV4l2/mb9ELr+vhs8LkHdYRqbBFzDaV+02
Bw389xVTo6y4D/xMUaFHdHScN5hCKYxUlvaqWqBpwSTaN9t/cC+fw3kDqVaH2soRpxjFP4rkKtiy
iPpXUxeV/nabdBs/zYPbtGOmKElV46nzs/sFJOkn/SA58ucVDXIK+FP5MLk9Jm/fA2aGUW3Z0GUF
D7fFRX5m2OaYtkW9KplQlZCflSgO8uJdEdi/UojMtyBbKW1WNUQ+qlapXabnuqqcuBFh+u0+sRsp
XNY7UCVUrBQ56azWnmKeMwTp2lpg5Py5VkWUyruatxHG1cbAF7KiNIGooY69IYxtOoh0e9+WNiI4
5TaTpjXkChUkBjQh2Z2TQsxb8aO+Zwhp79lH/a0LuCVO2a0OOahOoezaNAKzBnMzsjl9surFD9E2
uO4odg1r823MZ20ynCo11iQszMytNGIbymtcAHkium/0VeCRmJ/+4y3cCOIUPM+GTMZ8NLZhAlYW
y4IWSU0fiFY1d9uo28Pj3sB5qVStkFj6GwzeCDCetPHM+/6EDNXvQVQK9GBAUFw/RJHCc++gSk3D
6E0420iVXdMabEWvbMMIbbU6yPPTdWHCL+ReRBX5LkD8oY7R1wn7AMnJSO3hc/xx9FRXPqhP0bOo
U7z7cF3ujg9eB32JMfqCvkGFtqZl+WEK4PLw5fp3iYRwXsMg5kAiCq/RLw/t6JjFj0UEESUSwfkK
OpKerAWcu96cDesn+gFaNQh0QWBQKucsupwsJangj6I8thvNH8zUa+lNVYuY3UUfw3mJUadtTBcE
4ET9bEgI7tDuHo7X70RgtCr7DRvvkC4NjothTQzpbJdY2CSHBM0ps4jsST3H8kmaBeHefhKz0TXO
TzRLa5SWivMbTr3LwCgz7KV+A6zhsTmXHxTREJDoFDl3oRWkl4oMDYn0qPidXZzoZ/MJj+Pgj57s
5idsL3vm4F0/VpFQzl+An6JLrAjRElGCHKya8QLeMEugiOyPXHG4KucmDEoHVVmYsgMnpIpe2uyZ
mi12sYhjDPeVLIotdiciNp6Xb7mVgJSLQZCOrwqiQ+4CCblwyhvtcXXiQ8qGMPzcMUSzY4Kj5HPe
vJdygJfCCuTosZZezcLVRCsqf1FJXZdli1oqCtH/tYKsG9JQj6AjLahhGFx2/a3zfy1Y5sH6+bpu
7Eeg5m9p/AJdrbST2ldwtuuzEWCz7WOGraU5dFZgK0iBcVAAcTDdNN9EkP/7j9hFLud/I71ToyiF
rctz4i/Jjz49pTJx8+a2F6HkiESxS924lTYlsZajEuNqqvnarXmgKnAvan+Qafuprch7ylebE+Vc
CpBMdBUrbSi6k9sceMxy+nUtRK+y6Js4R1JPlpR0KmKA6qd+BuPlSTqUx9qfDzA0GgPyef65esYn
sEYIkvC/xAOXi+PUk7RKnc/YA3aTn9Yzg3qOMrv9VH037xQnfxqD8Gl6z+aetjlRzrfU8dIkeQjf
YmTHsbuJ1bt0PF63g33D/v1V/GKYURoyVVg1MLeOzXjUi2CtP1wXwX7lnx7yIoLT+DId1riSkI/P
fnvUDv1h8rtjG4jKCn/JHy5yuLADXcC8U6kEOQABb2u7C7SnMgZRLvOM8iEmdtILnL9IKXhmM8BS
yp0MaDLQIPVudEAf+qjdhQ/mGwlmc7bc5Nv1w3zbt712mlw8ktG2VOucVThHikFygBDT1HySjOnb
HElAu7F+riT/POnTbC9mfIwKw8n01W9q7XaSqsclXw+jadzIc+UsVQVyaXosl842kCzbtAECVZ3K
blzgX+oJ/K7kCfhEflRo3zUldAprDSZDsuw8X51JJs5cri6JUdld5c/6kJ3MIj4ZIEU+yG1+rtL5
64pRsmmRjzLtgH2W9JiRSm4nbfUtjCVM0vxBDufZ66jqzGr3kOqZj1qNL6/R5yRKHalRDnMOsuGG
HjFH6WtL+Xj9PEWvDs/ktja9OlBGUYglnaDAg9of1kcDw8kFsDZF7fZ9a6OWZliGJpv8MxrOWkpr
Tcfar3SqG2DbnZVEEGqx+/9TPy4iOCuwer00c1kDMSZ5moYX4fSn6O9zgXdfDWqdtGxIBnQFepWW
dg/+6+uXIjomTscxR5LMYL7O3bHS7TTVXJN2wGqMBGL235LLUbGfsXkfo3hqlbJLSzeVkURU6EhP
UfVpVc7jGvmNKrBc0cFxz2OmLEOtGLiYqASHRafZhh5cP7a/eKPLB3GPY7Hk6lhmmBaYnOYjcfQD
cAk6h7jpveagEPWlDIQVyb943YtM7lkEwqGSZwR3FdbAjy5d5QA+H8sloJKsfCNEHUCU+glFcs/i
0BRNFGtwgZ1XfDV9jJs58kPzOoN4rg3if0QYD/vyqIqgmxmuzLfAW7KmpbHiE5vFXrzSTSKn+NDe
EHtw6/tksJeDaIRwV1c2EjnNbJe8MnvFxFJa77fVPWbErmvK7pO8+fucLnZjFNaWga7PZCBhAFFM
ehrGp1o7Rt2pyW6lXBWY2q5FbwTymkmHuc4mOD7EGs4ofSVZB7RLEfIb+9l/+D7kDoRQCqx8PjUy
Ksw3o/yP6RIE9JgJL/LAWKnTEFEStv85F0FcSKMacjnmJVpaE+BZrJ8m4AfHf65f0V+07iKDc+RE
bZdlIBUShQAMj17uK6mjYy9icNnSrybZQj3f17qLRM61ly3Sr1KBRCB7Y84YW3hOb1NbP4GWywYd
htCSRffF+fmB9mWUZ3CJ+Xyjq2iionk2yPeAf7WvH+bul1kWaJWpbMCAuftKNQ3gaRo6aPEQyPRj
IRzcY5fxh+ZtBHCXVZh5Uq4mknLG7BE72k2MfdLstjlWfvohFvj53WPbCOPvKS770jSxoN3OtUfJ
o9LeJhW48d5FE4y47/excfcz02nAoBGoV8zB7j6ywRx6DA/La/OCXYGDsK8qOkTO603SYur9JDO/
ziAHO2dkc9MsHR8DNKNEUzm7Rrz5Os4J6tOKXbEEbWMjVu1lfqyb1pHb5+uat+tpN0I4xzdpVTSO
JGYM2Cz5AXhOYJ1U4dmJVIJ7hcsCc1o9bdG+tW5oXdqScgqlm9p6VzV08znc02s0BdBKclhsEd9p
tyDTXMjh+oEJboXnyFmAmbz0o8IiFzdKTVvvP8SK5F0Xwk6dN1cCUg0MIJoWUFG441LMNcl1BVev
xuCtWT0FDaBc+qTEFKQJot7PnvO5CMP2y3/DTDB7dP1YMnPFFkUGSmqBOxD9fc5KFz2NRmNB1FdS
CoxJXYncOFVFMfluwWz7GZx1rkXey124YL1RtztgOj8zFLTwCKB2l/jSlzx2FDwU8Sl0JkGOtqfc
W8mcoQIjBMsnOQ6w1J+wCGymdwmSs+U9/oCg9mjIpmoassadY2a0/awtFiN7WL1QkQ5qqzjzlIvW
efY0nKH6WoaJpiPhYZ8za5k7XcbnKGfjsTvVKF+x+cPBV/3mVQXgFFvqua7vu8HEVian8FSpw2IE
tAKqnWD6/iXScujoqN/ZzCP2EN+Rhm4Fco5Cn2U6zrAyd+6o00bS7RwbgoPcVYvLOfJd9hETiIZU
o9W56CAiSeWbJRuAl7ec1WxxBOcnuLO3EcJNqtihrw4cXlQJwg8qkHgZqKsGzAjJaSa7qOzyIyY5
b4SEhKJreytebMQ206IbVq2xsELxWUncelIfElBssxDQcuf34MVvbu3t92zkjTrRM0NHOWsu0eoq
yZg5VZS3HrBN2uNcYHHq+rnu+mHFMDXVMHUVvvi/rjHK1cRIMmRyPTia5fonBTRlr4GVY7DNTETl
9ZfT/C2N5+IxtXLtkw6Gp9uji4lpRzlgRsyuveI4B8mziKtvX2cu4rigcxlUqyMWG6ZZX6YkdRQd
jCCZQDN3nf/lBHk2HrmpWtNklBmlkvo97Y5hLur174UwZCOCe79GJdfXqICdlbfzLVifj1qQPagH
Eb/0W8v2j0d5I4fzvxV4XKAPqCy1Luq3rgk6R/nEJkG0G8NZ7fFGPf5KuquX+B5cxQ5wq56u6+Pu
nsf2W/lHri6MVGXdGTYZHjvmzeQRJztFH6wv5T2DAkz/WW5EM567NcitVO6BA334oKUjzK536+OK
DfHVlpz1kWHRSEcRcoBIY5hNbmw80aTQrAZkeXGzPo1yc2iNSmDWwg/inpsRNJWV3MLSmN8CaqNn
3ec3jOg9RXigvwgubS9vIMBywZgssRSFDxllo9FRHEY2rtvm+Q3G7ANI3+zxKyhAXZE17Fr1Rhhn
1aUplcBahsvK8w+ldhiMp1kXvJ27XnEjgksmwSmd5hh2Ac6XVfjK/AlQ5TEB+fhM3HXyrh/e7iO6
kcUZd5qUSZgNaJok4YOhBqNUedJ8aDTTvi5nd5dle0mcdZdDWEz6ghR8pAdz/TCHfm82wWSe+uRL
on4Npy+k/iSQydTsD4+y+TjOmmm4ZmEvvxUKFX8t7fw4AeZOc+eD4U6+elZO063uRN+HT1Tglvej
5Y1ozqTHVG0kNcW56ucxdlVneDI/oRj6IW3txdc8oLIDrPg4PsZeKLjR/WduI5oz8NFo2iXq2NjD
Y/FUnYo74FrBMgK4Lxekc8uTCA5epEOctWe91attgZmvQZOBwPwZ67l2A0Z3YxW4513XtfkyPlwo
KdbK5glDP9PnKHG1UPD39/3WRQA/FJCYxmisGm4tT7HKfFr7gx79iOqPXf9lCXs7LV7H6Ys+AJxE
VPHdhTHe2Mdb32/jluNQktKVYqi8fWVkQTD5zFGPg7u4wBR40D3DHm41bzm0qa1/nkW5z+4OzFY8
53Mw2UTMREVGTJIjo/UDhTKYm/3qqNzh0QsEhsn+2p+GqRkyMVTV0nm8pWoaCz1no54VxrKPQ1A5
hWN+IACgUN1MOPT7F4u4iOP0Zu1Kg04LZcso6PF58Vm6V4/G84qGgXwAIdx7ZjyI+lsen5kkqzbi
4/D8DVrjNe3wquhImMfiPLfZfS23gvx43ywu4rgnaemLiBozc3PajZSdpl6EYLMbAW6+h1OONiun
sWoRAbaWnX38lT1Gd9LX5hX/f0qc3mOQSv1dfdd8Es4F7z+4pkzAXm+YlI/ae7NqlXSBd1HnNMii
8luV5B7mFvx36eRFDvdYjKBH12u2acPGjwlgZoCzETAAp8qXhCDG+1d2EcY9D3kokcZYEWdqAyrF
y+e0EBWJd5uBRL2I4J6BFbzkQ2PBxurX+KX7GjuNE7rlTYa99SPjb6k/CM1a3jXri0juIUianqh9
gpcHozkodlqAr5UCchO9bxhn+3GcRcfNANciod6eHhkvTu5K4JHFbWkNGp2tMx3UyO4/X9cQgSLy
kKVaYQCkm31dVBzT/oFYQfE+XojNh/GYpdgxzMN5xXyTcmZ8vLWf3dFb9cw2i6aDqOMj0EIesrQJ
JbOoFTx3TdQd09o6WUonWs7aDw5+6wS/w7zkXTqvCpuPfO5vyR1aWU7prt/CH5bpVLfFA4NECZ1e
1PHZz+Qu6s83bat4oq0CiDSkIKkObmHWJW5c8pCDWpjtHtZfZTDvNYd36IgmE9PAhruh8gzloIZd
c6zrQy/rx7i8a7QnPXr+30SwS90ECrI0WKbSQUOm4lRbn2l/KtA6uy5jVzE2n8H5QqVVmpysbNYt
Sry0KWxLGO+wxOKPEGAjgvOATWwZEeaP2Rhrf2wxfuGMGIh5XXxci6dL9ojlPcGeueirOI+Y0jVC
LZl9VR4AIMBWiCjs31X2zUdxDrCcZA3oa/goQFaClCEu7hLjqaOC9579zmtHxzk/U2+mNgFumDtG
T2j/zdMXiEjaw9B419Vg992/fA4fDgOW3lysFc0rNmrMlkkGHxhGB1FKLbgXPvSdlbSZ8g7TCNYU
35J0PGiWLviSXd+9+RIugumSepVaBSHS0D8p2WOnPyWDIGvf/wrNUlSdEIKt9f/aZZ0SaeoSJCfF
fKT9S0yES3MiCZx2oZGYVysKs3gbBi86mDfdXezGn8LnxWWlqfjRennP/V8+iVO0YsWes0ahaPmR
NX+zIDuywrPo/vcv57cYfu+lrpOlimM0FamO3b84tRP6QZpEJJW7g/PAZv/3gnisvbqtsjVeEZUj
6YgTe/goe40TnZbPI/FzUIirgOWl3izaWtq/NVMjFEhgqmVyekGrKV30ps2xsxsY1lOZipw1u/Y/
3cFFAHdLg9rnqc6Oj6Dpmz/UKdoDCFJiPy8Ocvh6XSX2E0XttzS+4DzXVhJZbPigtoo7fShTp6yS
Qx1jnFTJzlqh21qr+UYHKotxAWqDqLyxrywX+VzBKtOMpQFnJNIBuTvFUeObKn0Y2+xw/TsFt0bZ
v29e2TjKSWJWqMFZYdf7ctKO52Qii8CT72emm9NkX7sRg659auQtoiOWdGCNDoBC5KH2rKB3ZFty
gbP8js9inHOEWMByJZwLkUI17npUuF2lM12zKc/pIELb2y+iXGQY3NGBH6TtSFmwV6M+yiDSocfM
0QPFKx/BwyQqtO3GERtp3Ala9ZpNrYqhkdF/q9V7sw2GzMQxgAVW+NGzKGbedyMbgVzgssyxoqQW
BDKYX+SJdupjM3C0u89gpnNKL/E1gLv8uH5vu4HFRijnROZmrscE6EluhNa7GZ7NCvCMmDASNQeE
l8cpiKYQmeoNFIQpJAOrjWPM4GRHQGH75QcRuYroszjXhQczVGTmusbkyyzdTBJm1kHNKZqJ3s+F
L8fHbzkUnRbXU4Xi2oR2u+bmz7FbH8La/g52ho/5o/RjERma4MtMriaTZ3HfzwTnmHZhgALNTZ+B
MB2sO7LcHa/rhujOTC64oWSqiGVhZGb9Lnud032IXVQo0T4qPXDsvq9btTlMzgPTvI2mJoQu9rA4
jGkFwNp4GNz4gNl9EK4IPk5g3ybnTaYkCXOwF7HeGGslYad+Dtb0cURhZgyi86rdU9O/LpNp3R8P
6uYDOZcSZT0ygwXniSfgIOvxoV76E4LLB5WSgyVNtqaU6I5371n3wTzIv87ZZDq1eQwIGec+0qEz
QAFOsUAVx4/1KHhxRHrJORLTymqplXF5Kobeoukskx/ycFSEXlIkh/MjkYEdxQoM5/AjNGCQ3vE5
+WC8LGfjTMEYVwegJzVBw+JdvzqmDdeujnMoSdnIS4JdRVcvz/Pwj2kIgvz9vs7ljvhqZJYmZj+w
zJh1NmsfuH+2dhg/YTD304JFI+yeHWS3DdpREI+IjJxyDiXNq6IuYxaL38oAb8ZezCFzJn/GaC4i
cpHVMTX48xxB4YUymm6ZKq+K05DQbF1RUgb/M8BQveouvE0ym7ijZ53Mk+aVgXa0jq1//f6YaV2T
y6mnEeuooFhsXFK7pfVt0XlNKLAAkQhOM0m3aBhzxptj6djDGGK7LX525ft88uUAOUVU5nKxmgK2
TMJ7S/1KscpdzpmtUdT/HUV9WeTPSnOv0a9EF1TcBN/HD8E33dqM1oBueB5qtoROkdKF9iDsGO1b
2u8P5FeZAD6oViWbWQBpoqO1D3MuxBBjKn1FGTTuXatGWZNbCX5YRtc287IvBOv3dnVL/PFuET5r
7N6vSeOetVybsd2mo3bTuovDpoMSLyO2WR7oZMsPBIPwrFsUYxQFm36lrYvyxL8ElpcT5V66eGrI
2PaY4a2/AxGHdVnCo/p5eUgqez4xwDT5MNwsokfnL7HRRSzTp82rU+dUy8oYp6w/D6iTdoG0uICS
lP7RThE6xnFjZ9/60vmf7JyH7MKspQYOBhWDZubXZQSwP662H75dFyJSUc6ZEDkPEzIhVS2iyEbX
rS6+Xhewy91HWLEXpG8WlSmnM/oyyroW4ZXLI688Eg+z5JODBqNvOvQcf4KyHvs3Fhnwowozn33z
uAjn9IUmS60UKgZydVt2RtZv8dh7AJLKk3C3dvc51xUZyyFgOyA6pyRhTkw9LiCr8YrcXn5GByC+
KE59M/kh4JryLzKo6P4PUGu7zmwjl7vCpmxXtSvqBIE7W4LB0pBsp6tremyYqPJjr/tW/hOJKiq7
irORyj0RKo0jzMA3bFtp6TBVZ6qBuYA8UKA9uxe4EcO9ESvQHhuZTljlvZtdCUCCq93iQIlPDua7
3qOLLL6U23ezXhYzHvQFvpRxdnxvveqoYkAqF+bkgkvj67mlovdkVOY3lrimvqXlWRHFYSIR3NNg
jiaAAACP6yrj7Etreo7k0gFViGDEeH8qY3NsnIHLXWyOwPn9lQ6jT4HkMfXDHxnmI6gL9Jyg8aWj
erPcqDeiK2O3/8d7tBHNmXdNFrMxGeLWqHxUwpd+aGy9GT1NPRgrcdT1vp8/CxRyt3+LGV+VatQk
WNf771OgEhncBSyzi7BD1wNRZwQfQ1nFx7CYg0LKsCMxHOSqss3O8gSy923uIpuLOMO6TnXSImBa
UFbJfxRe6o92FHm5zSqz8qGfHGEPimnJn0f8WyYfYKi50RbgsYMHVZ14tFXHcKpA/QzkSMy9eOK5
l32tvcjjrlSO9KkjM1uwU4q7ck6JXSnZaCfzu2Lcy0Vq7Ids3/Q5k9epw4eZ6s8qeh7TT2b2UXBh
oo/hLiyTy3noYnxM745udlBQB6O1XZuIp8F1sbilF52J5Waid0+gKDz6Zt9rJGzYCpLZPMbDg94I
bF70XZzz7+o0nhYDRmC0y0FdCg8+AF+kqoKpmv0n9aIMnPdvqlUhA6sQRdXDBOS+AlVDy9FFWxL7
JeaLLvBwm5Eu61HdYD1It6uPgO/2gFtCSgeQgU7krP9ISJUFwd1u8riRyN69jfY1xqSPq464i8hF
da+QrvEtoNarmVo5s05jV17a1r6ujoLT5IE44SfTMGa5Qqz9lMdzkXyUmn/WVJD+C3SPh+M3Jqvo
eyYlKn6mZYuF1fckb5uj4zwE1cyOpjWUe6kjL4leknx0GqMTHJZQJzj/EC9A+hhCmgBJL8ViAv1/
pF3Xjty6EvwiAcrhVdKMJuxsjn4RHJVz1tff4vocjw4tT1+sgX1bYFokm8Vms7vKsB5lIRu3uP5I
e9DON07mN5GjlT7ybDgtvLgKRRTXzJnXz9CI8qvafL28gNTUcnAihmOToN8EXDezN0p3cvVw+ffX
EyiLqeVCyRz7oIGCMo7y91ASpXKb+Vo4CZ688zcU0Qc1Gg5EsjbsyqjE5h5837HiYRsUs/uXA+IB
RBc1rR4BVFPovFPPIOuroqaZCYzSkisELPJF9l0Jeb5IRsWVXwmHqspdUS692aCUa/7gmoaFG5WO
5i6ejD2X/RntJgAP1kmdu9Wpf5Gu+wMCH/QWypA4eLk8jetgdbbHrVQ3tjlKxOEWkSwdRwVX3dy1
RrQ4Ztlz48vEzlufxV/W+D4yPxbDQQixZvFwFDSvia7GiWi+oEywoGeBvkIGslGzwYBSNbTzJHGm
/rZICJxaD07P4+AixUprdHVmOMWqdyQUSg7bd44l7/Li/GHTnu1weOhXfaR3MnIiv4oyX4yNauNp
4zAcqccvaubY/xczF8TSP/mmwXAt406bdor/4/KAKBMcyqldrkjQ0UWKPzhJ/bccr3lpYxJOtg4+
50njkK5QUH+sqoDStjb1uyIdNXhaJdbJ9vJg1lNH2tkQt3f8NtWFOmLPao7oRLvhybyFOmjg/nwI
zb2w30jfLttkE/R7yH42yYGeEk1JX3agJAjSQ2E9z/PbOJyillgm9uEXrPAVKdKs53MEPivX9B+C
5qoCQ0rT2EL6xRDflO7tr4bE16VMmiKmyEmjLkU3NqI/fU8C4diPeMIWYqoskvA/XoExiEszjkS4
RpihoSjUj2nT2tBrJGLo9SqRs2fwN8lsnGalbXH+pZ1Tgx043A5v7/JceJLfUnV91KB4kDDDUlAy
gJFmfA78Z1X9mqj7y2tEmWD/X0BDOjRZJRu4jCezdj/q6TFXQqT06t1lM8TO5Z9dhEwWIX+I+FIM
viv5JuufL/8+NQwOGcAMbTSBgOWvNPmq9XUPb7nuoAxErEVsUpnDhaZswPBpAbX1bPiU+LmLG8h1
E4gbeSbL9qkhcYDQyKJSDoxdYbgTD6Pb2PmDGW+EwJZvtbvJlW3Aq6U5xuPlmaROJv6ZpTSFoZzC
95NJxHNB4wR3Fk4mcZtv8hOZfyUAiX9tGeTR7MWEdQehQ7R4TsC/8in4PLu6g6o5N5BQKeQ2xbv8
XXiipFTXx6qrpgLSOiwcj1CQmwrSjKW5Q7D3ojfoEOH6WOw1J9wEbulentnVBV0Y43bzPEqG0TLR
q6EpKzuOFGU7ta1v+63kU8+cqxnYhS1uWyeqWUh4/cB+KI7BcNdB20dFdqZ/zrNvYv9jxpD7eXbH
mMz9ro4SLLfIqUGFwNS5nRgXRtOV3bsMte+pz0FtR5vspF/FnwdXOEhP0FF8E6m3Hsoovy/zutbZ
A7krVs/pdC8LB9G4u7x6q8gP6hQLvEGsj4Gv19CSKm5wNciQbpi36J3emLfBvtpnaKL5CO4vTTEY
WoByFHeCEbclahnG+NCH0OUrxGc0ehHYz5aCDwaWZrilatkg4wk6tXphHqJaOgQKNJMjiBkWmjN1
1Qf8f2mOWyQxbVBxrWc4A7rY633p1WqkXStR6ac1X9CY/xnompYlgzMzWJLeWzPU6mXroZ7um+bV
74jTZt0XZF1HOlkxcRtl+ebFAml+nYt4bo/cubMZW0y4RZH61/Fdlccgpo00xmWdhs6oIbuBATUb
BYVC4Frad68NHM9yP3K71xbj4q5YSScP/qhb6N7y30xtk1Cl5Otrc5437nal42YvBUmMRBm0wEMw
s0vaNlbEDbFV2Wf+5tiKKEmWKUkmFvy/yyO1Qq60ZcNmjDHAh9tKc1joDvkVO7gJPxJ7Ipb9ZY7b
R3Xpp2bAtB/LUXdaeXaEsfsaiOYPYlhsdi4Ni/PssJaMDO4YueapBycv0+RB2d0DoymqIcpDOcO6
42lgc9V0DfwDfEyNYrFBQrU/+pHR9dZ58y5zIse0s9sWAmfE2Ni3/za2hS3mOYsdZZpRHtdKjryS
Znfw82QzgskEuXdX32snH31ixp20iXEsU5djduz+blmFbrsO7gGVp8xS81pCbwvAthVdzb8iG6BX
fV47/z4Xx02xEWetwdTArcHJ0+ZVzuCNPZVgvTwMcM3/dwL7wJTqVOygBY7+HKWKTpUYE+SaqzVi
2q+hQGnovzYy0/fRM1UgMvtkXOm6+14ZsE1FWxIdf9e5xgHUlPDGbEv5x+VJ1HgFwQrdZ9CtliPc
/Ac7LhKnq0Go8+myE1JGOHSaBksJUgvd1Ep7GJLWFiD9XbYU3xhlhS3kwtNn3xeswK/xiNxeRf53
YcrtwqAgad0bQPaFP1kzdfYRCyNh3EVJhr4F16jRH5tvZYjdf2SyzhY4jNXSOZuCEcRbvfRVjns7
GzxVjpy/M8Ih66ijiTNlPBdphGbKTLBnUAzP0+tlK6upWU07j4UHVlHuu1LA3slfJ0d7ZR3FGbpT
h9fuqnXCA1XLue4BZ3McItRiIWaKokau4ctmZLeqUZzG3uhR0hzrzcvlwRHG+ApxbSyyqmA99JNx
zKSj798oEfHgx1bhdwT9NR6+JHwKJRR3CWrmZiJktu0aunRh/KCgyOpjxGFQ3RRVBeuF2i5uqWo9
mZCsV0P0R5ve4MVbwcl3yt3gstLbzg6I2Vt3jYU9bq2MMBCsrsL0gWHhiSV8goN628Qg74xui23y
QGXtV9t7of+K4lRVslR0of1358Z1MGqKVEegy5C+mofgXkdpOAb50h9Gp9rHs91CyZd6e16t0Vua
5cZpqXmXVSrMTndMNeSfBgkdUvfVFRO+kncflCteGOVfcBtDCqopYGfWRj2Azh9lZtZGdxVUlhXb
4KaibsWrqGhqogWFPEU2+eu+hjRAYehW5IIqsJjsd62LjXgLkdj2IJzi+wKt6GTGcDVqWxjlYupS
tVq/C/QIFWbxo7yZUd3cbBt3YK2NIBH/ELgszHGHWD22VdoPOCmN4qYLFHsqd6VJ3X8YuP+24xdG
uDMsb426C6GShl2Y3bPKIe1e3qslGmp6lOmBU/mmeBFKmyKeo9aPO9VEdPL3pZBDU6k4Zs1NOj5e
xkq2ty4NizvTxk6qRrR4Icqw9mOwG9VNkxxT67avjqNGHG2ULe5oS1EuUwZdErlgGNoExlFE8kmR
N5P+KQnvh357eWSrmS5tsWIcrPiN1eSo/sDQtt0PVgwbPElQVkKD6EFwqSsrA4tL88iBSWQYfTNI
WoTWNVZP2e9Ye/UHtfoWg+JTlUafj1YdxPD1B3SViJvOA4AEdnCa75RDeGw/CW8jFQOv3i3PE8kn
LM1yrMU0iFC46YxMGAWNtsaGNe0U7kSzbREezxdyjSgeG9soZdZ8zZa21lE6Bpuv8kPR2/115gZb
it90/cRbDJADEE001Vjv/RDN2Ez5RQG9hHLt71gLCEs5CNSLCjWhPJZURZvILW617CWUqWPOIDFD
fTpUFqLtR2gslh7DIcg8VGM/K0BHSXba+C7LtmNJ3CL+cJT+OmV+LwFPhVHLQONVo35sQt9a8Ekf
7MRJoSAZPLJOytzLW5fY4JSncHgymUI46AX2nH5SaxuRMl6vGTGIYDj1D5aZmnZTTWAY6SscqugJ
6nrSBD3L2sOEjjnE6dbWcoQniOiwpnP5upI2xDhX49mFe3LYUke9KPUZ2AgY4x1a6llwZDj+jX41
OziAwDGsDDapzLFu1UTkpeiGJPFySGNYaFWXYB+2biojcED9hmeg9n6fXQ248OpHJNdPVGbiD9P7
y6rJjXVu5sLvowypg6vwsWUs667xJN8wER+W8KGeftZd6Jc5i0shWJmqzLKMBty2PoGE2DaU6iOX
RvNsgUsgWHMg60MdRniJyO+VVH2sC2UrJx2RqydWi6f/yTswuyYRzvFyGu0ZjxCj5I5UsLAeA53H
wuGkFXSzIEIewY0DL7QeBwNVc93DgEoewuOpZWH/X9zlxVmph1yFIe0hfYwVh4WtTKZF+aTexNcG
YIWkrKUmkP1/YXKOwqyPawQnQnvo/dKt9ZeUqhhZTy8unIGLtpI0M+pAQzQOqitcrEDCcfWmIENb
OjpxQaWGw2GjlGShXxSYwW6qvGkuIfMon+a0JGIDaqE4NMykqmjUFOHIGF0V/Y2REpdR6vc5ODD6
FIQLDOJz9buB3FvwhfC09Zj0X5eW+RyiIEdyjRgbCean7Nk/MUcrECjKpS0/DC7LnsMJHYiz7Sio
uzy034rjpm7uB7HHCvXgOBizH2Vxf3lsl11A5hOInVirQ9Si30btPsfKpmp6e0golvE/RNnnCeQw
QagavwomhBfple9N11CTwHuy+DqjlxV76fHykFZ7OLRfGwgdrf/dpUUoVrFQI6av3ZERNjjSFx36
oqD+3r18lRy8LL9MRxfNyBQFH+UnHDwIEE03qt4IXeg5fUOhrTeV6kFr0DiiN64SNnvTKIkLDOUg
HFgooxa1fVjB9/XINvtjo+8vz+ZlOJdFDiPmLKgEQ9BDVx0yW7HeRvHzFF4Nw7fLZtge/f1qdPYQ
DiO6ThY0RRVgBvWFyaHetRt9m2ypHhv2tb+ZsSTwSip4h9d4OpRaa8REQgkbTsC2ua/6skYZaPG1
SWv/qCgi3lbEKPcuD221ak5bGOXwabSMvC4qAyHoXbOZnBYy7ZnT2rbf2YxGM9pS98z3crULw+Tf
YQ1BivIwRAJpOjTP0W7eTQoyc8HG2oRfVPDhyW7p+U6X2bXbHdHjSox4FVTOA9a4cCY2pjwwWK0D
BCJr/ZAGJysnrkerfr8wIf93j4M2Pkx8q0VB+/RJjo5NQOTEqCFwiFVZ0gR1UThKUKJhvHxOKy9u
qBsR+5FLy8QBlakMSWFpqMqPYCjRXUF9laFs3j9kvpcOMeQzG0cp7mvlWy1BTLMmlmm1m3XhmHyT
Z5JX1hji0v6ej8AF8ygO9tcCMoLh1npiG7D0mi/VMffIjpE/7AlNFRUwzBgWn+KcLLFvQx/DFu/S
zKmuQfSx7Y/+VbBPP4tX7Z24I0uq1mf7l0neK8GElCLlCJfpDvFjtENe6WQ5qj07ijOeoi3VX77u
QWdznIc2iK10NcYrcWvsFSSq89uh/EDltwYU+2cSefLJsQ4s0ZcLpDu0yW0y9LCVt5kSEEfM+um9
MMO5qQbhrASSvqz22zzk28wTbwb3PZ0J5fFiQ6AlA4ffN8V5UGxeFzG2hrYDpRXhGZEpv8WltB8T
AFYNPbAAuR0kBUszcwShdlR/dI3A2l22Ty0bd6B2E3JLUdIgWI3vaytwOsFhyoKXjay/GC+mlJ1T
i0FWqJKBICOmFNR0wg170J9398lT+WW+zkC9dF0ihyXsR0rGcB01z3PLnbLxnMTdNCE/XTZ7S/o8
R98uj2s1WFgMizvpsrG2kqnA2s1aaFv1gyEEzqDuhPjLZTvU/PHdzUo31UHQ9shX3RRg2t4FoaN7
xnbeBacQfOYP6bXolg5a3fZUrp3wD77XucrHHm0+Mw6GrHUnSYem8WmWqC1HLJTOgYdvClMAfVoE
xzvhIX9s2Murk36R7kwkywq3PGlEoxs1LO68Ay9XJpbQb3K7IrKtYbKt6DB96DZzdg+eKM4amkbR
JASrhvEkNT9CmTi0qVnjoKPWaz8u2TXDABmDvq8QEhN+R4CTzqFDYlZZVKhYF8YZMjLOkIN/NW3f
T0oCiNazXIvZ4jBiSvNiiHKf5dZ6PDw2TrzNnPrYQGgXhUZfKCrb9WvTwh4HDkFujIFaIExlCefe
R8a5ckYQHlnbccfkVfJrPXXa53QTf2qOVLqbWjoOOQpjztRSAewqzas5HcaS4mcjHJx/76+jeWrq
CiFxr3ybg+cAr4ARlZIi4I9/8JdQ4Ne2CeKpKE/tqnvLmje//DorD4QXst1/4Yjk+d+suBgkwQDM
xvv4lqmbjHe67SPJGx/wGk35PFv3S9Y4aDCjDDrWEuIm9dS6wlcNBeHNde6iWPEt2Pcbc1tljggV
h4/RlS/iG760WIggWj9qWDM1wvi0xC57IjVFeQWHGH4J9VhxlhN3skp77KFpoDSbOVDdyytGeDdP
9GYqglCpE6ZQq+86AX0k1HnBUtCX1ojDCjOY/CIMcJNoXcNmYnX1jlH30lE0NWEcSHRtkU91F6CK
WIPIxT5DkVunE2EtNVscFoCCXOp7Gem2EMLb4wRVLKv+SCb8jHU8q1tsxcGct4ic8+Az+GS3zfB9
mhJi5xDj4Bnc+rFAZbeFcfT1vjXf6pEYBHVC8NS8Rdjq6ajiSdKqN4zmkukTZk/6XvImFALZkCMh
ziTmRhfcjKc/8pM+ToMWwGOojV0WJylG2Vn9tZe3Zfh3AQnPx4t+on6WRUTIxnRdoeaguB5H7/Ku
XH+RXHgBt/shsCLNQwZ8yX4En8XnzktAeqd44wYKj+wxCcwr91QMRJwRJhdBpHGeBikLkbM22g7Z
LpKbreZf+zKxVOTgOEhQlGQcoWCBneqZkMACWUfrNiCr8gzISeoQZjNjB/kFilOGcnoOIPTUbIJC
YS4C4cro3qTqeanbKP/4N6AIrPZNGEgmWz+gx8AVNuJevhk3rCaRYp9mn3vB4/m3PwFivn2pA7nl
9rOAzHHn9oPllOkuKV+sjjiNqDXjxUDkRhEDQYA16aZH7rrcjl8CFFzqqGVXHKicvBQvDQG21Hzy
j4L+JJWVPCDyFz35wK5QrA5L8xRUYWERXWLLEaELrw5SWKGu5jqslSgpZUUw4bY8miC0b53So6wR
e42XBFF7baiaGgCsdoWX9ypQWLKzFmpCaeVcHtiqmKUGfWnFkk0TFfMcllTZNBvFjDdp/a5E58uI
NoT+1Twganf7nXpbueNGcwq8UXdXNS73uZN6VHvUquTe4hssDlvaSYkbS9CQ9pXeRMWz2ttauW+t
NyMDp3Pw0Cp3k0ph6PqN6N9xo9sDG2iRyYiSQIt7AzHvv4q1eKgK9rPD2AFInrY/nHhna8y9Fta6
cVDnmlkzIO1S27ObbArP2KATUikddjPOPao05g9Z0rNNLv41Ah31nwqy2dKNeiihK8PaS/Jd49bH
DkEj+memfeRarpHbH0zYnG0ztF2Mt9AVMHDgaQdS37s8fjT858tu+4fdfzbAua3WBZ3RdXhg/Jdv
Qbg2ID3HrpjDjsqdkNY4B42kulGGENfnDoq8V4MHRpbANuGcG+Yu1v5DlRu/NqXCP17JaREqZQ4C
okx78JOrkXqFWK9KXhjgTrvGghBpbaDhLXlWT81ucEq82eNQ3Y3QXaxcNi6wiqGfa3953dZP2fOy
cSGyUiF1r8uwm+v3hfScdURlALXReEW7Dvw/VaWi5qV7J1CPNngW2IDTH71iLK9GFhIRMPJeFLFw
dFUP+3TskJl8Tz5gCoPDfF3s881AJjqIuXt30oUpuYzkUvGxn2XtMfEPcfzt8tpQXv4+twsDYzJ2
kz8hzfVTtoXp6CgnJuwI2Mez22VrbKV/D1B+ecL7Q8vCmOIbQz9ZKB2CIuA3Q/gy1sNG69EMlBe7
ZDKvxkg+icb8ctnqepHK2fHfI5mFWUnyhUYx2NEKpSAUqD9Av/g62bM323b4yyFyqDHMumApxT+2
2Gwyyszao9Ts2M9cmkkuYC6bzge1K1x+AgnWAO5rwb+q/M9ZREV57MC4ZIgDDT+a8HA5sGP6p6AE
EnvW/dcUkQGUB2+zDyVFzw7CQYWW9ILZDRl8T3T9+qbpqMwasZ947pQ4DzTsXID6hNSxMp0SknaG
mDC+P6HtajUeU5Y3fjC9sERmMkB7Qvo8Ys72tWe5I3H5pIbEhRmT2bVhVcNgoLx1yq1FsZlS8MrT
pVRRV6SNxep6vnaQgZGOgiNdF69MNKVGEyl1KVvP2vzyAZmNd7Fbh1rrpFiCuVp4ytSH0YqdMiQT
hdSscbGEmItTqIRIIOsn0xN1m5Gmztf1xryBZ7v1aThShQaURQ4Z/AC0BJWMnaT6G0G9CajiF2re
OEio1R4PjhmyXY2q2iGkjQSISo+avL2MppQZDhDSKTTyXGRhUXqwwpvC8pKEyBWtzRRaHmUDbewy
KP65kWhiCRqgGB7QzZs0fEvG75eHsHroLQ1wY/AVswobQ8W7KURC0Ju1BZd6hOf1Zh98Tb3pnjC3
BglLcxyq1b2fR1DfwiHu/VT4BVXTSTnk4IwzHeUmJOjPiOnj3xtbrZqNYWCZNvFWiR8tnTpP11xg
MR7+WVEcO8NvYgT6rP7pZzdd/SXwJE/cVnt9Nx3V2Y6+XJ5EyiaHck2nGFkDlRxXzG+n8sqwXrqJ
KNOh3EJn67hAniSWE+Acduhw0A/lDSR2kX1i3PYtCrWpKJIaEFvFhbGmNboksxDZFeYDdtPc/tCo
klnmxvzZvVwn9gkLE7mh4AVzhN8NkK7L/NGO5TtLeO20PZSEoRLuXl6i1YNiaY9DuLjoYxBSY0j+
px66t/lW2KQv7UHHvmJN/xJZmbAWiC8NckChz1XnG2yA7ZallIODiMs8Cl2RTaZER6jl4iGj6cRS
GnCJCa19BHXidCf0j5fnby06Xo6Ggwlocphm12vIEcbR0wQKFyUFwWqpVxsxnreF/hyK8g4kr95l
s9Sy8a+NIOoHlVsAvJjRLFSj4K+Ij5bD7gCQ5yigf1sZNmGSGCr/+Bg3c9lWHU5fKXDbCNzWOR4G
05fiewsNjfJ5eJWcYY+qEnRWWi7FGKUQeMw/SY56rWtKDevpFSjEcUF0+q1c29o/Ma5wo6Jdd35h
dY/txt/Wm9np9uJOchh9KcsBGqfoFlpqD1S+/Q8IpKE7BYLmyE9xKOfLwVTqtRQyuYsKxZcptlCw
D6A/f0DCeEP1ma7dIkDX8q85PrJTQWWFO1mNlQ9NezSfgnQjoO2n7u4vr/f65vllh2f8rtB3I4lK
hAoRIT9UWr1Vev9eznLCrSgzHP5osaBluTGErtEepu4unTdtQ9yH1s/W80g4xOnzvtMSOcbjaHU3
Scc4/0iGe7EkfOv40Mp+J+WYqunAFMXym+iU7CfU7dfIcVEd49RoOMTp9R6SWwEylJn10uqnuf1y
ed3ZbPx+AP2aLb5wsjEmwShGOUTN6LcyPcXyoZRTu55E0G2/Xjb1BxQ72+Jyu5Yi9vJcIqZDlfQ1
E6tMBcdydPQ81Lb0hLQWVYVEbVae1dsQc8MXIviCfuo2EXLogoPS5Z9swKVX/eVi8fTemgSOvWlG
8qTvUMgVerJKlYSsFrounE9l/rIIGJoZ/JuGhMJ2zRYerM75KUwuP8a5N4GsMLnxHf87sW4M0i75
CNvUC5uq3CdVFaIPQfbmLXvS0d8qdz5g73rm9Ucqd5YD5BBikOTJykwLwsTp0zx90ighNGJDqRw8
qF1ZanOPBgQFr7JhUUDrlthSpNdxgYjsi6OQoMvHja+KZ8asHbrmo4L1Ua/CDfWiSO4qDiFCM1V6
pazC91QnkyTOo+04bkYHzOR2uIGYqCnvL3sEcSjx/QAyeNbnOkIUmfU3tXndpzvDOnUtlTQmsImv
sB4aRQjCFkDbb+ur4a7a+QkkCGR04Mw7sCBUwcZ/kLfNTY4A6PIAiWNKYzti4fF5pZhtjFZfxHmi
PY1OWsm2QNXrU7PI3WWUrrXQCwq0yJSjIliOOCL8RweJRLJFUhPJgQYEAEw9EnGIlCLeRa3cTops
W4lbs+rdPiWcg9hgv3UBtNqQBNKIrqX4Klc/5dSrNrU2HECocoocdYLfr6po47fmNqq161iY/tIF
OJyI+sKP6houkPdePt2z9DspK7se5f46EDUOKDScForYYSjaA2OaY308umudcpvl9mkK/tUyZ120
0CEhS6Kk8LUONbj1okQDtg5O3HnTBpV3J8EZcufrjDa2Yd/1toa6gMClyCLXfeKXYb7soemSrhmg
AOYO0mtpvOokU+T6EXU2wIUWplpXY6q9528mh5EBRJv26G/FLWP9J1s/1l3wbI2DByUc/jnnJTQB
uipk2u5A/BTb2qdsr26bBySpUH5AIT01iRxelD4KxWUf91uxTZ66qn0QisC9jHvrkHQeGPuEJe41
YlWYM9J6qgiuoOaTVad2Ita2Sd3V/3BqnS1xMUWV1eNoTIg71bvoWobINy5QTo9kzs9r1N/OHQca
iRbUBUR5INtcBk7RSuhKJfCCWh0OL9qxA5G9DA/s1Ae13Vgi8e7yh8jvPGMcWIjSCJasECDebMBS
8PoeV2z1R2u09RuW5m9am1LhpcbEhRZ+7ueSKuCcT+S7DrKtyeayu13eRyrfCJ0OoqSOGcLzsj2g
6y4F47+w+4AJCdx8ioRaGoNPVLdhgeughSf7KmvsHgxKEfRuww9dCRdWuLXJ0i4aZaFnQD455iHd
6rcyIj5G0Wi51uPlIa1u0oUxblVGTQgqcNXgsT5/k5DJa6Hv2X8hK/5WF/9shs9RT4ZcyZGOwyJK
vqMNwo4kSiZxHQQWJjjUBjutrmcT4KZBvWnoNJ4f27pbQ1nKt8cny5XeLs8cW4bfLjILexxuQ1JH
sXIVMyeZ1R2ayO2whkCckdm+mDh9m+1TUOdfNkksFp+wVnRLhGJVGbodav2QNvheCpUXtdVLPhGD
Ww3yFoNj67nA7tkM6k41YamS7qzGlYWvxfAipTD2/fKQ/rBsqGa1JM0wJT7Ca/SmFA0fSGQ+xXtW
nZY9adezp6HStdpOZKfluiOezXHYnYtiOxfRHILvAUVah8l8vDwe6vc55BZiH8nOCI6uKfNN1ciu
orZfL5tYB2/pPAYOIFiBuKBOCs6f13T/XqfoMqpBSFWBG4xpWsyEN6xC68IgBxKWHKtCYQD3fNGz
5iuhTW2NLFdajbrORniIGI3cikaWCYv3ytZ4AWHtN+ku2zOOSPQ/zMQr+mqRiL4wx8FF5ftpUoZI
vUpAWUYS2R+N2e62gld7BvX8zCbod6z4tWJ8y9ysiVMbKLidtWVpD0XtiMJDFMbOpH6fx9FJQIIp
vBJeQs0nF+FJCdhtJjQW4+HW7QtbclnOXSztXN0aHpvVhrroUo7J99D1haJUiQSizzQC31LoPD5a
91COseeN4LGSf6oqhvBLnjHX95vAChhKKcK2CA5gw1cUKm/A/ODS0nGAIbX5WMg+8lWql9yDxMfT
Tuk1owah07ProHv2Eg47GtOoxinAxSZC+CXqAF7J7ts7bRRQsUBVxqyfJWdjHIi0pqgUEguXGpQD
5t1TlXwZg60xkkrilB9y4DHPgZHNI/Y1WMKVV/bUAjFBSC/ayuH/kTUlJvG31615FIRoHjM31e7F
cJfPsxOXSPVoN72fbog9RqA9/64lpROESDTssWJyjBR3RbbH1G9K6satPd0YKJmZdnGxvWyWsspF
HkVV6XkQoJy7EUGtLjQnURqoIJShwwW358nTZE0Ht4qArRxesTOm8fqdeCt5ui26aLJ8opLd62nO
Mxzz7XQahCyLnm2zuHOAHj/L1MVbuIl1Zx3kHQUdhPsbDFoWAU6ao2wvacCWNar3xrBtRdCgBq8p
Kuv+bq04+ECpnlZ3PuaxwaGp6vumo1Zqrb1ucZAZHGrk7TSMSYGNDGVkr/Myr0FVxv+DtlSoxqt0
CL4UpekMb282zbPizrv8i/YJWojgicmffEchQinqODE45KhjKZaHkD24PPWW7d8xoklwW3nItfs5
ysALN9xQ6RjiSOGb7xKpVLQerUluPz0o5l2rZ05Rjn/nFHzzXQDNMyuWcMNru+I1HMK73iI7pgmQ
4PvvzDEsZ3lGoGs8vEtCeSHKYK1PklPbtTPZf7+F+Qa8MbLAFSixsNQ17xhdbQaa7/BaAfmY4JKA
QY2P/X+xgYUsiYaMbSwjtOfUUQ/qBryBtnKvGI6TPMIpd83u8l5e7WFZbDW+j0ZsJWvSZThHvEda
0E4O5Q7NSEiXULWDVHTKd+Jp0yDMiYVDkzU+sWc5sM9gTBBi+vuZ5ABEA1nRPLBAMRvcaN7MLkRK
trOXChtVsn8KlfikZBmBvyYXfvjxYMxlWeDkzKRdUx3bbsK7z0MaUGtGHGR8mnrIE0WxevaMup2c
AZ2TaH9i1S5R7zCQpGnZCQTh09NKpisGWBhQ/GDszeg50TZdSlT8EZPHt+LNXWGVUotUf5yijkP/
NKvbQPyBxznC31kgcSEI4NvvhCwWqiqAZ8RX+kE7xtsEJTLhtbytHRw3xKCo44Vvv4vkAMpkLXaX
ehIe0m+hUzj6XjkZn36mJEdKb2P9BeMcc/AteOaQGFYfIY9bv85bMbWh04Ra526wKwsttvJWtuUv
lits/WsSvaiZ5cKPUgoza5LgldFz77L9rd7OHgRK30sPqbIfAir51rtGN2QwByHzOhXPkvEYTy7h
J+sG0G6qSYoEBTvuoBbaWfDxTIRU2IO0BV3+MYMqQOKIDwyzRNQRyNTt5Q9Q/Mskv8sKJVIFYUD5
B6P0BovcsdyxW220pQKCP7jl2RKXKDCVtvcbyKS44kH/kaGlz3xE95RwYqTQw87/nFMtJatkJzqE
JP6ZTn7b+QKUXwSmVKZ+al3IKh2ll+yAW6EX7dudiho1yem9eVM7wmBTWc119Drb5rIGoapGVe4j
izqZD2F7zEwvUzaX3YVB+++ocjbBndx6Ch6LVIY7jnPlJOE3FoVHWewYPa5pY2hPClHEtUo5uJxQ
brfFs6iEXQVnaV0U/6PuZEYyRNqlX5KTuh++qo+da9o5UiIq5nRPOis1p9wdQM2qUPZZptjvDKcc
vydi4eI+enlWV1tBdYirWJIkgjxS46a11DSlDAtMK9M/7q5LsIpWXm/72/Y434+O/Bq91Q5ae53G
Ivb/6vgWlrnpzc08nGZ2HJl46Bv1jVVGW0P7CA/1cnzcLA5KWUhjhyrmSDmGqeRkQ2PPVkiceatQ
thgLFwyB0miQSh0vIaFa35uh6lp9SqSU1qcL3bHQaoSkCa9GMA5KFozM6YvkRUd/TbwLDOIsXU2C
yGcT7PhZBMdtrUVRXA3IclenICndUEAlV/UQtV9M847wu9UAa2GLQ4xqaGZVa3FLY34X34Is8b1m
dgLxVPVA19Gv3woX9jg/D81qMvsJ09ccAtNRf7Dn+cKZBFTiRb5d3rOojoz8V8/rhVHOxUtl6oXO
ZDUHjukxgV1/X+96B/QvGxC5Ublpako5VxfQ6TfmrH7WQClHtKu8dic8K97ssKdZY0/qY1D2OKcX
Bj00SibQ1Kfz7Twnb2ohX1WFYs+deSXE4YvqV19NVfyWW4WbNZUTt+lNPVL5Y2pjcHeCrm9E0RAR
ANbidRGEdm49KCMVelFGuFhlKMVqLhlNuq+Xtj+cfOMpCYnndcIGXwc7BlqSRD1uwmr6Q27ADjXZ
kkqgCLUPVC4u6aYubMYGLqnZupdNG//u39xqUe+Ug+yKRypptp6lO28DvgS2nOtWkBOsUAglL6a9
rLrDVkL+58MXqYUxDliEtpODLMQuyIsbTCjeVLdF8+MyerHV/i0WWdjgwKSt/0fadS3HjbPLJ2IV
c7hlmuEEjaIl+YZlSRZzznz609D+Z4cLc4kte2/2wlX6BiDQ+GJ3CSUTMoOhdolpjLxTlJlXKr4T
qZ/In5zllvNSn0XIsTqar4qGhp5/yFMotPcqSCBfFTAZbc/vam0mM9hGiFAEUVxOf2AaAkR2kcua
Nlg/lVej1IGZMGvQQNWSEH0pZjoEZjnNoOV2t3d01QqIcw2DF1XDoPPvGM4PhkFTY7tG2X00rFi9
DTNW5/KqC3k1QnvIKSRhQD0B9bre8OYgdtt22GfKW1lkZlH4nhGJDBdn1S1YGKTOYmqMCTcUYmLz
cmW280FQGcNoqwdxYYA6iLxUzf2EVgw0bJacpcdhYHKxUEPQcqomm4PAlYXO3NYUxwhXfayZRLqr
LsPiB5DvunAZcl6sR3VuEXTsMjAeS/vgmNq+rWEepfz8kuE9CoPJ71k8OOtR+MIw9dgVmRqoqdwg
4riT72IvuR92hdXu82P8yYMtjJhud/599rZ9TtfjuoVd6tFT0S0yBGi0QptN9KP1sjtI13uDW3+D
ZhI0mljvDmt/qcdNG2M5RUcRiIr7dqfwp5R7GebRbIIMosoMB4J1Wuk3LsvAHi/jW0IX9lTIwSXL
BMaF2FqOxuO/fx6XbJZlPD4w8cKJH1pw5FDGbuILa2qSZYbCLEmvw1Ho8ZEquYc0naw+NJ2Xy42j
MxtRtoCLrIjymYVi4kquj2Iku8oOSQXF7cABI3/ot7KNLjzUpO6mo/KxfQpZ66NwRfDFyB9zrE/L
eqsPjz3Y1vjKnKNzGfxWoeh/B54skIIY3S+TkifsZ/wBtBgHkk4Asw0q2UxWotWS1MIShSVprbdZ
JWBVrX+Yi5d+ummSbyLvlfkH10tm2Dw1MiPiWXdNFjYpGDHEXopT2fgaRo1AM5lC3t1vrflA6Dia
t2K//eG2rhjZTPJhl3CZCFIFdxXOSbBThB+G/Pxnf5+CizDq+0QlV7g09m38PDPbxVcjmsV+URiR
8jqntzP2C6Ks6DH0b2WPf8igG0qyWsPvCCirV2s0Zc8UhFWZCrA2TY6CmTCFc+L+dXvLyBf+xZdb
2KCwgh+MecwJO/okFGaj34bFJ+9H5iT+2Laz7nkvDFFIUcPDiRvybdRzeapuGgie86/psXgRiNe9
h5oUU5CUAU5fj9nyuCGDmxdENCM8EaV15VjJZr9XP/hLdQr39bl7Rvb/dxiqlh+NAgyxicVIabCh
FUbj/UvJavlifTAKJoy5bzUuBIl0Ne9b6WmSbjOwC4zv25+LtXUUMBSZVopthUJolH2OyWNafDDf
201fAmjw5eMsPg8/dEoU9jgRlTO70OF1Md7mES7Lv5p2WbQ5THsUOhRBzKN/G+hTvzSpKYmED/vc
HoOTgLHm1NT3/JEpxEuuz9b1ogADhLRJ00P7+iv2I9X/WTOVc3UitBbIm25/tPUI6XrHaOKesJN9
TfVx9pTK9s/6IQHVd2X5tmEB1FXwY4MCld/rNyyeQsaDTNP5yKM212Blw43GxqbZHR++d0FuKqMt
pSNrkSxjFJAUxqz6Qy5lCOFnF9G7q2vO/MahPWq2JjuyJrdy83NfuHpjbu8v4/miJ8E1SHW3MpHW
0hRQasqiybcha3XkEG4cGJrYpw+5Thg5fMLGie6l9/LxS6N9l158W3EiTzmkTvI6eeXu9/Jni8ND
AYug9/JoqCAPIYRtpGsEaJmA70V9x1y1le+Y3I+s7aQwZlb5hqsHuFZCfo6mY5V725+LgZQi5W2g
xafPOBKraNVZ0z9Lw5um2M7Fl20zrPNIwUqXFakWFDDDaZ++hJ6596J+7opLKz5vG2I9oSIFJlKF
OeqUB2BifnCwoIvnBHfyLX9bvfuYP+EhjsgUypO2jyMtPBwGObpTJ7ggHIqUkt2cFc3UP2rHuCMd
KrjjOqsuuvryKLyk6bqhCjpPLRId4FrB6wQxW3g7HwMEBLo7xkauunFXG7RjFTSdEowxPpl65hKX
cA4TJa1MdqJHMlLNSoQzlvTVt7J46GKxlRSOZAkinbfScg9OYDsuGbmQdV9+sSgKF0NFEHKOpATS
0+D8RfvboWmZXN7AZmWdmdbIwVmsKdG1Rp6nGU+N2dv5rbTHpK5FaPzm83/otll9Rhdro5yqWoAW
dSzAGn+I9vUFrE1okB7sGFJnrI/1heK/IPDCFoWDVaBqdUUIoqNv3ScaHMaP6UlzQx+y29nB91S7
ceXUGp3AwtzzTXjsLuNs1r83a7j4GRQ6Zn43JrEEtm89kR/SMjloPCszvQqQCxMUQPqREVUlId7u
x+eo+MFVbo1cbsfIqzCPCgWQUj/VQpQBQ1pX36HRATnb3iowoMmDVoaVMVp9PxdrouCDy2QuCbIx
sefZrVK4eYl0P2NhTbAr1O8+cqt/hiW0z6UmQ9TPFTmaRWim3DHibrv2kqWhKRsO15S2FHh58RmG
D1n/bdv2eon+ulja78oNtTd8CbanA9FYxBCnGUOEnrTGGE7+yRumbhIlm/G1e85/8oxiyurDt7BO
AY6PYu+UFMj9qCgK8fJjWL0h42om+sHg3e2VMk4q7XkJaiQHaoOT2mAEpDz5eGcT1SuSnPE1V12S
xZIonDF8Wc1BMI4EgnDbTpcw3G+vY5UPXjUEFd0GuiiKX0/8AjaDqB6zekDHNnQcVbM6jEflxg/N
qoBqHQmDNa+NzZzJm766roVZCtOSaAqkNMHcTtod5uQssHKn63d8YYB8wMW6Qs4IUeUKUQx9ISJK
uVtY8RuB6PAYHlgEJetxzsIaBVya3nC6OE2oqAm2ukPz1ONscvcab5WKWX8ONhGej3cxq8do7R3X
DB0TfhrYoMC6+M9FdlVWFbEGtyHg02MNsaE6b2+0orS3DwnLDPWxakMelLoHXmoheCJaw1GqW64t
GUd91Ztcrob6ZAZnJHNHgkURDVPpLZwfR8+t7KXEBhJvUrvtWJRma4ixNEl9tz7gm4gT8KZlgTsk
BrpRLlV7kIzArkpWrn013F8ao56dOPONRmq+np0ZRyR1W/9LHNIn1HeXZq88bn825oZST08uxYbS
ZNjQ2h7QEJzbkZNZwblCm5Rv9mfDY6WM1271YoW0c57mQdJ1BshM1Sm2DMXVE4MR8a4dRZ0XFFXQ
ZNkw6I5qKc7yDMp/6EuMUWDqZNOPZ6/NpR1j69b8O52HBVwskNrSM+JBESXhRBi8+cN8IvNifQqq
9cEuoEGVKoyTv76oqzHqYMw5N/glEa1Tq4/E/ymjmFQyi61r32a5IuowVL7iBy0PI7X6kaqxlRes
Kg/DgkoXk5I+LzD5Fttl5urxbMpQeGN8Fmkl+tN5XZYwJC2i4ZX8hAWqq7nUVmj8gIP4ntwQor1k
VzvDrYKx+nbH2axs2dorvzRH7ZnY5qkwRRHi2yra9fqhTe6EUbX76p6xLoYhiYK+JBcFXU7Azapc
RltFKxTndE+c0+IRhifzWFqaB/S1t62uH7u/N1OiwE8Q064l3GF2Ht5L0/0IXRYWOesavi42kObF
i5u6F8YMKZxGia0W1IFi9CaIxzGfzLRixJvrx++6HOpjdVHv6wPhcM+KYxO+a/PLH20X3Q4Uq6WU
DXAp7CHZ+9qpzENz+C3SmsWG0e1AfDwmYhPJf0WxpEOtOhtOb/Go56ApmhEIMXaM7gOKxbGU1QS3
yZ/3cVqZGPFkXFiy53ToulwOuc+L+xqkSc3XpDZApg9JDPAXrz4rRF59Wpd2KFzI4faPRaQgRwNy
Lj3dz/P9HHtFqVhTCTJ3wy2rMx9ejMgTQBkufd8+GaxVUv6RCpHtpJ0l0nRBKpb/rx7wx6ukUKLI
s1BvBKyycXJvtjPH90onA8+kaJZIqbCGzxigRNPiQVYur3QFPXZheRl63+KlJxHc1OH79u59lVW2
Dgn1/MmKOvqphAEO4cFAUg9JRMCfiLY08J+98yCVVSwcoJ+swJwBfzKFF0OIaE3XsJsdev/n9kZJ
B4tjTo6uOmGLo0kT48lprIUcIQ2IPsuTgemU7Ds/gCjA5CxlRzRpGsyssoZiyJb9sqWCoKsGGmAU
nu5M09M0y4MQYeMQJLYPqdA0eQhySyjRA3roh1fGF1zdSkFBG5wKpXCZ9paaeVYEHQxsqELjAtjF
rrmLHIT9Tiaa6X3h4u16lVnFj/VLv7BKnZtkVqQua+ELCoKJ4tIOWmaopRLm3+AW6mkuKzu12puv
YyEywmUZ3EEUmvU1GTVW0gz3z99VB2Q2lO9V7MiIKslQX6ggeTReotzsX6tqx7qOqyhztU5vshSG
UjeneBpGAYSOaHJU9eFVGzNHGiMwi6YHSY9+yPLb9rdd/7R/r5nmo/Nbrlf4HJMkunAYIexR1Oes
eti28S9f8mqEuopFr4lqNYE9ZjTMwRG/CW/+47t0RyS2hZ/5jikSRT7Ur9fjb3u0pzqGFRyuAZ5P
a/MWIY8sfmYIxXg0u8cmd8vqMmHsIc28j86n3hdGfDkdKmkCh7nn6F5OGK0zq7m3xemk2UmyCFT7
US8iGfCt+SRUKBj/zEzhBp1/bzoUpFEfcXVUW1NL+AiZcgmsNVJ3I5MGtWtlbKkMfjgFQj2dhEnU
b4yDIjI+HPXOl23T1mKP5tcmHVypeDX4t4q7HbKLZoCsobSi4lZT3DxEJVRnuDKrw7zL/SU7sPBl
+qnDiIwA2z1o60OrvPRH7kl0+50emKxqxurTe73rKvXSx5HKFUKlo7M4+q4m+yFKzRhxx/32drK+
GRUAcGE7jpMORSwjzs0WlzuvkS1lcbauepmLtVAwPaZzJ7SEXddPA3PWTQgtMT7N+mt3vc4UfDTF
MAbBAM8/FFpLQBtNrlt5eRPipqGjw9JZYeHq2OLiKNDd0boQyXHRoPHbD85Jy5sthpiMvDYnPK7y
rRIe0jGwOPF3ZqeWZknSYnEC43Juan1Amzsv7HXk38L2XZ0La/tQrGaEl1bIHVxYGYUYurEcvNnW
FtzhHnHoveakPyR08PLHFpN1xW/ReS1NUuBRx21R9URVsjUSM21OvM/K55AfvYH4NDFJFEPbO4zg
hUHVkbCS+F4yWFBDusPTDXIX8Xc65ZYrosBCBhgrbQhyFyU99dL3Objz0VC2/aUY15eW/DamLCok
ogAhpbnZKLfC3JmCpDCsMK4vTUwy93mG3DbeZk1+l7Uf/Gxvr4L19yl4kGU5hIQLYDXzT7J4Y+Qz
YwEMLKX5R8YuzHk/IYcLoaAWnobmMgkj2rXftxfCeiBo0hG5radUiZEtwvNDol3d1p6CRzLshSfX
2zbGgDyae6STJ33qDFzSMjqBOsts+8wcszNqi1H9OoQCYw9XyymL80zzkLR6yGPMHgmqJrSgsgPf
QnO4p9YZncJO3N/KTF2fDJqDJJICOe44xBOGITixUqNtS8Sky6wPE2NhjNNHa4APklFgyBLrCuOn
Onvxk/vt78Q8FBQQNFoQD8j54/pcRIszMXRnl8fE6zw2BzFrLZTTkPVTnyoBbpI8Xipwy4NgZ3sx
6y4mioSapujIwtPcDgZfgWZkhAXSkRVGZiEehoO/4y61h3ZJqGRHlt+B0mfQn7TDl1IuYyRvPZr+
+xeAv+qfjxMa++o8jPELuD3RQcWQKhgK/P0IwScFIdhwZHliq5u6MEj5SJGcDhFXIEfWoJNwbhtT
1xgd/atx3cICBYDJPPoRj4llOwnPrXCvqpqdtm7MH3vtOAoIoJWH7c+4fpkXFil/SU85PklbJHay
2tTM5EbZo65X7qsO+gAZChzMIUdx7fW9GqTjLVVtJDXLeEz0lkAP41hYmZVqZoqjoiNQZ8HHeqC+
sEc5SpNf9JMmE8hH4Uu5DN9A7YpxJMPSPXxES/oMLHUvHvFR94ytXX1sFpbJTiycJ36KSr2bEYQp
Zu6JluESRqNiZ3y1LSbeABHy0MEEFsMscZB+cW8WZikHaqr7dOIyFHf0EiyY0h6J3PCt68DyQkTd
A9DLvHKsq8haKrk5i6V2Zd90+ogS2SiYijnasy2Y4YP0HPJmD8bjC+EMqX8qtyor8cO4kjRfpKRW
fe8TiuBBeoUycTre/eFuUiDTiFIsNimJJ9Cm/1VlAsGED5IoMoSieSxK7XWPe/H1KIxJuHQCoy12
Ujwrhjk5Xww2joaYIgFzUw6eyhKUDy2re2DVh1iYpYAnFOZpyAj5SlmJTi95RugYfWdq4oHv7yJe
tra3ddVdXZijUKcYm6bOSH3GTw56fDsbN3r8uG1iPTC72qADs0Gdo0YkYtn+mUiiEaojPIQndgfl
VyfTxo2jOSMHeeq6JkSxM/SKb7WXOL1gSZoZXzhrRC8ZYdMrrWHf7nIw0ea74plFB7Tac4KWnf89
xiKth5ao6sDPOq5B8am8z3bpGjf1xfdacL9PBeQiJi8+BDZr4JJx62lGyT4E74WgwmGa5dDs+KMK
tmL5p6gx7iDjjtPxGjJZjapD7dfms+dKfJ5HngWZLAuUYxYLWqjMPCI0Itml4yF0K1DdyaYyWdUJ
voSb7pjvIAOm6Ygt6idfnXU89bHnY1orOwdPRWzOB3jR4HsOz6hXbV8Ixp2jg7cmDfOpUnHn1OiA
/5vGdJcy6/4EnrauAoUjKZgriz5AbC2MZWBK0LCVxuHk15WV+vIBk0eMNj+WE0hHdGFolIMG+Rpk
4lq3cxRX2rd7aac5k4upXzewmUR+DKikQ7to1NpESPDhMjP4bF/kA2QroSbCf6AtAG5MB7WydieC
yJJZc2AcUzrQk7sJA/IS3oZsAkHE1yEFK5dqJydRslQ3ImIC++1Dw9pfOtir2pb34wpOtvDAHwZH
hp6d7kUWivazBcIqyKoKjEr0egXgCmZ0xJeN+ZxNHW4jeLwPNeGPB0Mo6EEJcWHm+g4rfmZcDDru
SzNJDwo0h9pNH/9sZeHO51Un4H6nc26B0b9QTY5q1XQjMqxFcA7ixFSS5yR43f5crKVQ3kpV5BxS
W4gwjekmGZxKuS9+K0ez+DqUgxKnc4N2V6Sjq6G86MZk5rPMIr5iYCNNJTkVftioMwoI0gMU5SIT
+Xw01Q+COVoCDnp2yVhaE4ynjOa705KkT/IcYVCMkp1UH6LRw8CanQwsNiqWg0eXYyEG2+izDkv+
GdFyb2ov7W3u+pgNE+DrVdbwAT6sy8y4VAzooPkly3oMakTyuFPaR6O+TzHrkzE2kObvSCCrOYkD
OmISkFnsJNv3uB9zDVU0U3ytnckubGRW77M3ljT3V5vXxotD5yH0gZMgfYOVTTWkwKsbGUQXBX5A
sQO1pVMeZdA+qsfJllBgH/G6ijaUHY8sDPkab9r6GeQDLCIgro0ENU/xDol34NH51qO456pWibiv
QZqHuyedO5XXuYMt2gkiP4RKO99Uvkj/EFxUJqulgeUTGpRTo47z3BYtws/QM/YT6A8mpGdK1/cy
K0ut7FR5oKS5qIwHmZEXEmlqyqAtgiEkyuyVM7ojRKS51oxBVFw79T79TCCAxe+5U3wuz5yLTJi9
DYCsfIZBwRPaVCpD4wSy6vCWzHNoDgm1iW4ZWweQaY1yd4aAiweFRGuVI7jdDfp9nrrXzhbxTg2t
+acvo0GFTQqP7Imi5KSJ10fzCDgyE0t8gLbxKd7HaCv/veL432Av0ZwgnMD5kjjiVBsPePuRvACZ
qjtilpUk2CKX1dbA8DYgn/zPW6QMgiwHMsBRuxCVtvnNyEDibhpP1Qn31sp/zviIP7aPzDY0SjRL
iJFWXSD1AJBx6HZ6l+3xiLp/ZoK8dwtwSIukw9gWulOMFDwG8KQUhpu2/e5LNBFI3gh91WR49+Hk
m1Ggmb1uKx2jq2C9OWtxGihEGYOhiNIBO8Xtq9TsZagyZeBeVkEsZyqNyV/gdx/yQwQfLXve3kHW
AinHpoPKkDD3iAGVsTYD1Z3KyeqSxz8zQmGHwjVCKICfzM6lzzn3Wv51GD+2TTBPOIUYesMraZfg
SxGW2/qWdxpQ0uSf4AuzYie4sIkOtx9miR5ZNbRxlBsRmFEJh1DbFZADift7AXM92ytjXCN6bFXh
8lnVeqRbFOGnod6pHCM1zljHV3FlcYe0ooi7aYL7rCCjWCqHOhjNIbszWNryjPBD+sL8hSF9LNJh
nHDK087ydzkayfxH9UH05q+MeHpm6bWxjsTXD1oYROd1NasGDJIMtfyDCHOMVvQ4EOEii7P/Q5KR
ZJ7/3VmRvn7RwmIPpOCqEns53KVQ6CJrVHhLcRobzCO7SGBkHtYLX1fg+PKJF/YqQ23aqoBPUGTA
DNKbx5dm+K06Taf/QGvBOokUVoiRNvipgfixd/tT/CicYhv0Y4CniuiXhrhlTF9rfUMNDIkokoJv
Rf59sUBOL/VUJYLA4h0m38GXqt82bngfkDIUsyHoX7yOqzXqOeHVviu7EsX+Fo0YEHIZoZEgPojv
JCVteKxJyn+poFzNkf1eLC6ZjDbiDXw9eSe5BPBjwUpb0C/oGO+XDjpY1bs39UY+K7FZshLT/3I7
rtapRyeDxzOHfYmkx+f0tVpMD6CXTXHAnWq1FrroAjtiZQTXn5urUeoIhXKRpBFeAzucoG6qWnle
WzGoCLchk7k26sEZNTWRgwjHhqs8tcYMN2Gh5R+gQQl2NyAAmDTQas3oUP+XCPS6OOoJmkZJ4n0Z
LnKMRvwE/ALFGeTLkRV/G5BhaXfD2xBb/D1jrcR1+xVzrlYp33XORlnhyftAGmZVK3bzZ5V0IhLZ
MtYoH+Pz0TVGOY6zISZNllK7r/x90+zVkuGQkJ+7sRy6j7MMOag09jCRemSiud1PbrjHUhiO3TqW
/b1rdCNnO0GlL9dnMpZx4YVPo2HF7euplqsBCkskn0v5LkQEQ6aNQkswg0N5bGz0AN4Q7GKR8ay/
4ldzFJagKUHnxBBnj+f3lfFN4W5r41AnO8ZhYx0ACjSC0J8wn4N6SPueAvD3KiCZpFhQDJHutDtj
R5L6zPzs6l5KBiYE0fYu8nRXdtzrrTgP8O2Cb8E9kcvhIJcTRUhconPFMZiZ0tXDcbVHi4cKc4NB
PqITNWWN2UmoEbLkcUXGkmj9P4hD5EpN6oL5abQ5868e6Rz1XZLV4GNTxuKSE5Egqk7GgYjZFG+s
3NV6JW+xTuprlgEpARG9BnmHUsmlhXtE2rPDA+t0rr+sC0sU7qvxPEPemrysL+SxyV3OGSRISMpu
egguLA641VO6sEbBv6TxIJmZMOxSGafB+IxKL5J/741ZGKHQPqgwHRtnI5H48nfRkaQMGnsYTOm7
tiOj6MJrxuqTWX/XFjYprPc1H9RGeQCsP2C62SKyBZxV2ST7RRhf2MQajJtA13rlYJxCGZM1diK8
NGiq+K15v+uC6ApvAQEBQ0fDkx1AoINTdkl3J0Ws8Jpx1+gibipImhF8iaN9n6zoPiR5Q6d7Nc7Q
PP8PA62M00dXb/2SD+JawEcqhEddvfWLym6bwWYgMWtRFOD7rVoqvYwM0l9z54mjcvAcR/Dst7tp
3zyzXPHVB2bxpSis4AM5742KZOSqN0OPzT45NzKgq5EZzhvryFFQ0Se90dY9wJ6fsksb1Q+dKrLa
alifiAIIsQ/7WcvgHxIeI2CuCe2HJ/FRvYwO4fSMLf8na2yfdXdpSUCQ1za9T6KnwYJLSqiaejMG
vL8QwgySxcdsgMhyDgkI/eJNLb4aBRiNrkK6V4ObMxy6bwKyqV1KvGGkRuZddWpv5rvWabyvLsLf
cbCululqLpcJU5Dy8BTC+ehXd53ubl+AVT9x8ffpjOaUj70ywuGRd6SU2e+FHbeTmcRQ6yH2wo74
zyBNCqJJi1PYIe2YJALtn6MTaeELbJnxtRhXjK7PqkFTt3FQg6+FK/Zyk1p+dhrC0hqD0dnevPVQ
ZbEqCj2GFEwqUJuFAGGBYbDZLg7zPgR1C6EQT1wy7BoxOwYZF5uu08ZC3g1hBpeHLz7y7ltQen+4
KAo52rEXuZwojxyVziTDWSPeZJ+3VRAikUa58il4Y9XxWYuikEQa+KYpZNIgVDhcfdSzF8aiyB/Y
uMF0yVaY+jwKW+Bubfd23FvhreYWuxquGql4GQrWRmoG+ROr4sPASLpyW5XhNPEDnrEhOcj9Xa+4
WfOHOEzXbH1OLhSpBdZPdyMY+aK98kxce/HCP5BGQH7v309Mx43xctIlW26KQQmLgWGUpIH+JM8D
TQtbuOvsyc4IG5PN+ISrUCWLUDCSJYGXvyp7izwPJyddLNXIFPcu3EWcTcIiDZfnPJRmq8DRR/HU
BC3aLfQxQbnJcvNXP+TVPE0Y41epDzUSQgOl7/VAMn3DTZO37TWuXoOFDQqN+SDPMJeBDL+hfvQh
GnVYLj1jDyUKhrs48LmSCL2lJ5JbUSE/QFKqzFBzFYMXCyGHZ/GtihbV/DKAnf69dvmDfoCPbbXP
+TE1xRf50njtzrBZJMWs3SP/vjAaq0IeTD6uGjfKFnpLfLFmnUGyP7/AyGJd5JAsTIBQagAPE6lW
OBPEtwm/LA7E8a88EauVa9XrWBijgFgKE6PtwFdtNyokDaX3YnQaSTBn6QMdT2ap/46IkL6wR4Gw
MjZa3IT4aKLf3BpVbkXpeMjCcfdnh5wse7GHPOabAsTM6OWFyGd/6auf23+fdVHJHVj8/VTjZV7g
4dIH83dxfpGGJ3VmuBjrIf91q2iClULqy0QmzbvE8+29+aigoY/kCllngHGRZAoRwlKXg7nBuyWp
70P8IRv7Ro1NlcWGuF5VWiyIAoZ66DVwOyGH0aBTAMMqAFY0CADMwz3paWMm7RlAJFMA4WdzwaEg
h/nQw0gCh51u+6DcLnYRqCYaT7HIVooQjv4Pem6rL9dirRROYPab1yG4R7x55V1xIUVgp8+EAVt2
q4fQYT1cIgM0ZAo0OiPsB1nFYfkqoFmJU+3EV9nWdvKjckOGggIP4aaFA+tWz6h/+k/j6/aVYCCj
TCFJNaZ1lExAkgRMQEpZm2rBcLBY55TCDiMadYOPSbTOR3ujUz1V4fZ9rlnVGPzYXozIskUBSCsG
05j42M9p19pkhAQakIOpO4oZPxLu7diGAGVgThflrvF4VwhM+dIjIs132XPL2NlV6dQFaNLULELR
cjJHpnWlC9HVTQ7cPYpPxd18jHbZiYQAZQKfhFAjx7uoNrf3YtWtvR5lmrFlCKGDW4sk9RhgkDN/
4KXbInKE9mchMCCPcYQUCohmrYzEtMQHThPe7HS07kfu9loYuE0XKf1YyESVDOn4RWFV3Lcx+eT5
j20b6xnUxYZRuMNzozaIAx4feQcHyJmfcTqIzqHq8kf9nnXvWEuikCZqG0HztQp1unY0deOzD54T
nfvDM0DBS9h11TRmWNJYGK40GLYWCHYWvkll6s4+sweKfOgNF4gea0zbrG9G4iUMQG4ZFZkYLjgJ
M+ID041kIDVdsSiEoA3BOPsXcqLk6ISu6vVIz5FOa81jcaOyzjgFLLXASaX4dQLH75n40FeME/4v
pw+asobMy7pG54GNoe1y6C8RUc/RJq2XUIZ3ZIwWksQVq6tr3RrU/nhM0ouKQjMQJpqSN43QkFZe
fCm8rdoN95NM/BAorFn0v+suxNXcLwHSKKF+yqOLTNxJ760n7DlLtdFs+ELm+kKHeRBXD8fCHoVI
3eDXUjy2SI2dxvevQW+wqPv7+JuG8Qb2pObqXV6YI6/8wq1sCjGMlQyCfI14ToIOtEZPHU7mNj6x
jFDwVCh5HiZEEkwvbvqgBEmuI4UMDGTZoEBpaGcBjYxIZvLlUVDOXOyFrMkr1tGTKEyq6ghstTpI
huf0q04Fb3JfZ2iU7B3Cqd2wSjqrN3fxcYjLsPg4SRxLlTLg7Si1t3K8cKO1/V1W39nF36fcm6qf
Gk2VcZXq1snKm6B/TFvNtKZaZIA5c+coDMrlVisSQgEh7vLHDA3C6onkEzFbfWDXpZjWqFhJhWea
6qGBt8MV3NxODqGr3HTo7Mpchd0ZxDh5dNSU9rnY+Dq6JFvto53uuXivQg1g+0sxTgIdMMVp3Wq8
XiFCV2RTlxtTGbxtC2RPfnkAr2eBpqLklTCF01eTmnME6gzVyzxC+cx8/Fh2KCzwh3nwhx5nGk25
Y4cZbcmOXSBcb+mYzLZV76/cJapU+8Hq9j5rdpl1OGQKKOaimpQw1HEUz7EX32YHsLwGJlFsy9zc
UhkOJuv9oMOkQOsnWeuwrw2SeZNZesYxdINzUZgaZrYdEhKyQjNymbY+JQUbRRG07ejjCal1wFID
/tp2N4K8NGvhQD01rGCedTYpFJn6po71DOg+g+rfmH/0TB2TVedscTYp9CimTPZnFfpOtd05ohVa
8/GLTw28QazWH7I3W3tHQUcXxbkGySyM7OS9lUyQzTq26ovesZLb5F3dsEOHONDsCRpdwSnUz0Sa
pcLsZISJif8mzcLAeTrKgTYzNBYJGaWRRruWE9ypqM7cEO0TvdopGoulhLGHdMjD67PctDHgN9R3
qZqarZBaIbh4YsXZxiwG8ioUlvSG4qtcC0O++BhXoyn7d0a027bBwguFwotAyYZJmnMk/w/pLZlw
ymQ7e9F2yIudx8GqY8ZbuX6dVEXSJAhq6/Rs7dB1qjwRUk2lrk9jUVpZIr0w1rT+hf62QddfJUUA
5xNojm3/qXNIB1r4XoERREM3Yv9JpCtR4PNYiez1iX3lapVybZMs5LgoxZmXTPGgPPiKSXoSK4QL
740d/JwuKgARqnTohvxSG7AZqybH4dc7d7VP7uTCnerrtin4FKvmd/odKe1wFn+rOMqOt2OH81gk
deun82qOOp2JLqj1TERuVMxE+59Vc6cE73+4JOpwjlxZTp2Pmx2f5INokUot+tgP6jtv1xa6d5+3
7a2fG3Dyo1mVF8Hj8M8drPQ8isoanAtD+63iVVMNnSyuTLl+2LazvnVXO9STUmq1Fvk6tq6ocjef
tb08JVY3qD/+zAz1rgTpMLeZQDy39hAbjy33XFV/uBLqPYF+tBYmARJMUiLuSl53p6oym8pndZSu
vyd/7xh9owWjqJp0wgzXYPVfMTjRVGpNAlN4+b3tfVufclSu1qibrOnzDC0UUq3/Ln8vTxxIlYtd
+YZmyObFQKNFYCt2brG6jNaR8WqVur9oMcrCJEQJRBQuofg4Dd8YyyLH91eAuBqgjrc08qMotFgW
SaORiZD8Wbghg4yFi8rrKyvL+i+AeLVH3d50kJrGIGSq8l3pId1rj17qSYhYgkOC0c0MY5uZpz5w
dyTy9x1W7fdffNOrfXINF4BocAnni4RKhLSvEP4wMH7fyGiJ4NAnFti/x5e4ODYEXhb2RMFH10CJ
/R192Uokw+zqc9T9ztD1wgiFHfwkiDV4GcHmFT+nWEIXMe7aegRz3TUKNSQRJyT0STc1ehJItxQZ
cmYT3DCwlm6xkBW0qYZktnlM82OgKyYnP0Z+d2iFnuFxMBZEN1rM0SDqygRLZDSh2SW7zm08iH3v
GdeLZYdCjSJtdD4LkASQd0SbLDjnHkGO2PUf69AiORTx2Xcqh7/n96wJaZZtCjsKrgXaS1ijvCtu
ciiiBR46wo6at71GxsNFz8XLEuQ8OHLCyzyA3MaZT9DHx2rQYhmhYEP/P9KurDdunVn+IgEStb9q
m81je7zHL0LiJNr3Xb/+Fp3vZGRaGZ6bA+QtgHtIdRebze6qGk3wDaUZHMSd0H0XcdbLnIHyP2S9
v52cnWNv567QG4ITWNjOnor7iXqnWb1Li54RfwKZc3qx4+uJ3IRlJKEoIGCQ9im8LdHFRHYS8tFr
kMMeuB3nHKBn59VNtaggLQNPrFwDrAV4uYyt8KY8DGhwrzdda428rJ4TzSYDGrEgYlCB0iaS7Ieg
XJnZdVu9/d0s7Rn72FF1DJ2Clc2Hl8+xYsnyMZiex5iDr5e979N0OgnSSplr4Ksi5U6vB57ZIcOQ
C+9yJHFyjE9T6XkZz0IzR9ixExjpwS8hBFb6bAWFFT9VO0ruFT6S2eK+4V/OMj5NppM0kuWUrq9x
TUznRAfaDDPfUaJiSoKCgZL/hBmyyGQdimi2k0lJPEiwU6TvUufMfsSBeE48f5pVn3u1KAwVqwJF
cbOnQsHjdsTh+Ka/37V43GjrIyy/PRG6FB+P+rwicTOOeEDWTuHt7HSbpsK8ZAamUrwmu/FNCo7C
fbXrN8KtoVujZhVgNihEiztYfBn4ZZHJOabZJ0ZuEApko+fNTrWPsHTKAouRDA977aKxblM+njrO
cUcj+s/JpCwyeYhuZjjANRjWwvDWF19HDQ+zdb4p1fEpCQe3m+sNJ2REjkkGZNBrKtQ+hVFlQ2xk
WKcaA3I4VQ+8CwAPA+imLxI5baxTVepxDwyq75VybxbSthIll7McTiS+tystrIj5ZBpI+WNcbmdP
ukpcTBYou+jqn4fS/AfPbVfXpckIOaIr4ic5x2o2zYCI8NrOuM/DL3l5K/H6xNYHexc2mL1rgrif
0hFnzxSi1y5zw5vhBzTID/NJRK9V5DVb8SC5IPrgygmtN3afTbNvmbIAWucuwmfzX0Vb9iSQIUc/
MKP9NlD6NFSiDZenvLH6DRcmmZwvipTKFyiFhJEchHnbjRzNsfU7zMIAk9j5c9zFhoJxLt3cU6rX
2FPv1NTJv6FdZddf8wcOOT7CatBkXSfmqo4zdmi/FeRZCTapcHfZ83kmmATPHM2uG+iJYJiBrfQP
mnTlGxx44m4c/RGL6IIgiqTrtOO+qC2M+IGkCG0IDghPf3GKI8tzL6+KAt4nQFx8KQaJzZCYoUFF
uko9LUEwI5pukUzoyisjyO2JJQS8FV/hpBH0j14yyqBwkOtRVZWItn6+jaX7NHoukruIS8S1msAu
1sYgL6kR1CHBnZA2w9G516RAbXHCCCPIAUB/wEH61UNtYY7BEAU8lrGIyhKU9tx0eNKNDbqLDmqV
7POicuN+cLJu5j1ZrCbNZ6PsO2dgGpme65hmIK+URY3m6DK0bYor0WsxF8JzFw5ysE+e+jT1hlwj
/0vM+y7YG/VfTf4t1sMgx1BNWqN3QEPlSP1f3gZ7ZVegFP3eO37k8Ujx1sOkeUUXJEk8Id6MaRto
zhBxQGOdKGixHgY1JkNOMQqCDUMJsLPpJLSPY6V70cF9XVrSxsTkqblrVbyqDrV9ObY5iMW+cibx
GJgmFYDpw8mN+iqymrHYZ6L8dx9NMxQ0/uiGyc4JGWWVi9qA1xiZ2OD3din/vFDbKiqPDn3fDxUu
p9v6hzubZCBEHydFMGIkchWaIwzpB2k5wPgHKD5bYNAjCsUJ+uUtnSsge1qCyTb+lXaV7MDhj1Ey
8/vffKyzOQY98CJtmFBSAxAHdwTJ+PAq/x3RrvbbBltTinA5jNUGbz3BU+vQMlmGtqlxT/PtDB3B
POVb3haycztyWLZ+Tvlhwx1ui5B2jh5BJHlFWyBB5+FylZ3XwfC8PgY8YllPtebXwwvlv5W2Gbg8
StCjQOQLqRvvSX89vs7mGPAQYz+TzQFtWnUi26GPpeWljW6n3X/yDJOBEDWuq9qnc7xivDUjLw6O
cs9xdk40sYUl0meBLFKCxKFw+x59ZxXPwrov6CIxJMp+JKt0MxeZTenrQSgb6EfsMSW56aA7gPKO
DwY94rXvHBS8r7PeC7+wyKQ2KinLFHpUdA4PNxXcdontn+Jdck3QFa/t1GMPBsz4uv1pWDS1H555
5c1V/1j8AAaj8lkIyrQiGfxiH09Qd5CsHunBZe/gbiyDU3JOSNuq6EKij0zlAzp3nMw2rhQ8M+Vu
Elq8fV2fr10si0EqkkVpB4qBX2mVgs5S4S4ChSYdzOdpAKz65dmURu/WC6cJMm0CYRZcfw6uW/GY
8/qrOF+Ipa4pijYksY6LENIZQSf23N/1/vfLH4jnhyxxjRA3meFXaIKkftjcgRPVna3inU5N2fV7
8jI5g+Nj/iR0y1PkpbbKI6SjjvYp315sIwNUjSATSTERCdWgumODFq6i3+hJawn+qx5w1rs+Nr+w
Rj/q4qPVEOQdChFpd/5SGLbwJoC0OPSkO9G06hSvWLSoxHPKdUeRdUmXTBWMM0yohdC7j2aqdJyj
zV59iQ3ejXb1yqL/NsBOMyadYEQ9VURSNnT6OvWaAJyjpq2e8m2xE68SJ3B0f9t/uew8NJY+f7mz
WebLKcI/N6Wmrm0zvUqigxi6U3wbxJDavi97XpvQek1ysVDm62mmUpYa5fyLFI8yq0utBZoxsI7f
F73Vn/jN1ZxPx/bvQuJdj4y4RO9h9FVvrvXw/r9tIXMMCFMlxWCXoS+Dvx7SZNAOUMGSy2bWoeT8
pRgPREkeY4wzYNhPfCig16CMkKC5zVPQ4+0Wg/aSUsuhaOB+VJEdMY+98vzflsGA+1AQUYhpob1U
A8uYX1T1pR0y+7KRdTz6vVfspbUeOymJUvhYlx9q4SFJFdxKYsvsC6cgPD7zPxyQZ2tMtUuFyGac
jnCwcIcuDDdxs0ftNrILsDS1R9OZAuvy6v4AgGeDTBo6zMQ0K6pWL99E17RzYH6e75KNgqe6wC5f
BSd8vGyR4xTshKMQqmFQYJgbpanBSXP/Jml03h2P980YXBhNYvQmLWNjknYjOSibgwQrcgsbikoY
wwffoZ1uwxMP2Dm4y95hw/EfMnE1gYC0jMeR7noydlr6cnkLOeHLji2Kepo2M72qmPHXriusvpMt
ofor4ZEzuLLa8UocpmqtYH4Kc91W1InbqP/pl3/X2L8ww4CEOWaoelFIpUxDIr2Oo7l53NOrOJ96
bX3ndCiOSzgcRPbuoHa5grIQ8DWY3Tg9BuaGyJzmjnXfO5tgILwdtWIqYpiQ5atI2oU9aD5FzSm+
+y3nHfUPsXs2RX/KInlpxn/wL/oJ1d9gO2xip/8GmqYTmsOHK+0AWjcuQq0+Eelno8z3EqWy6VQV
eDiB7Gcor5LpziivTTGxkvJLnu8Sf4CC4I+/8fizUQbpUwGTlWMpJU6VN1YWtFYPnYDwy2Ujf0gn
/rEisbTpaWmK4TjgvDKO8HNa/6q3PTQRj7KLF5XYqj2OQYrmnzOms0EG7fso6NKJKsPMkqVAkrPY
pN9QPzc36b/oJv3DXehsjYF6wWgDPZmHEGozHcgV8Ro2WOor8QrPyLg1r3UsPBtjkkFwhpqZpqCe
Fw2dJQYvbRtZFeQsI977EPW3S3vIYH0mBpMJ8QBcKTMf5COBFXYvVTJbifLVmK/7gccxu35+nRdG
IWYRdEkvmJFAhQlV8SpFeePvkprz32fwI8MYuhhTWRsMFnskqZ1I052aO1W8ugxDVA1TUmSCYujH
ZUhzO1QDraIk2b5PQysa3y479yrULgwwDlBPQg+KfhSTQTFuKeFhKDROZkaD/tOXX1hgvnwfChBz
j/HIFXSPZjtYI2aW1WK0ymnENNBpTp+niCfTuLptpiKjfVk2VJMwX18i1Vi0Cnh2RLKJwke94rD8
ru7a4u8zX3/S8tI0ciCCoCVW1jyN7Wy18Y/Ln2YtNk1RIuC9NjSi6cy5UUKtVGlivHiKmAXrhx+G
8TPsvtVR4V62s5LNQtvCVOBipgKhV41ZTdxrqShnHcrS3ntquU0e2y3tmdC8xMPRxGuYXzWIqQcd
PCaqQg+pj14dDEoC7R8YFDdJCpIukCTbgt3r9vD+kKbe8srUn/1BFZcGmRUapC7nqIBBRR/AnwWa
BR6z34oFSZHgbrKiKyCoZc5bFZNL6LFVBRuTD44ZgYuLO5X62ekwroE+JQk2ZE15J5ZYQFrbmTqe
D3oMM8xbObpBUQRnOc7Y0qmi1EqOY9babYTR70OBlv0ZqsFxeEoQaZfdhfczGLcUKJAr8SBg1Ocx
CnZS9GzyWs/WHOTDUpndnDRBa6oMNvxH+gTZbcCYdV2hjxgU2iK6zkdOjvb5dPq4tUziMiPMOmPG
1gYEY5fJNfQCrKEyrFh4VqOnWud0XX6GxA/mPvdn4ErcEpij/ee5l2wkdBbzG3E5X0pm8ha9i7M+
V2GmSWvbF17N6muYpv/NHdgq1hyGkpIWIj6V8KRlN2m6UbOvlz1uJYP+uF/MITWPlaFI0yjYw15+
ye7eNZ9scSedesxV1qdhy+sm4+0cc2ZVag7qZwn+By0xq4mvjfLYJZwbyEqXDl0VItmUJR2PnAwo
DWOjirkmATLQDIvpOUdEL1fzit65J2m2IvQtJy8DZL04m0k36+N5TM1iilglJhimNcbXU61MqmIi
8PWvgztepZBvMBztHk+5VLwrtf//bY8f7LHEuzGR+lrE06rtN7Illl6tiXbDFbVbD6nfq2InlszS
xK2xghsOexHK1/5kCxLGzjoq93HSU6d7o3of03bC6CV/EnfdX87WGX9R5D4hOcGnxFy9I+uaE4fH
aXrjfLnPd7qPO0l/xeIAIKafNkoIK1n+vVau4sqw9Qhtnt3ODw6+IXiQU7b+SlTvo13GUauk9TvD
wNmm38+OZs9WSNxoU73BZQYIuKKKfFu2zsiJj8839I9WmXNGzItJziesNjLvjfJHl39LypPeRS6p
Mufyzq4e3ueQYA/vIg+SQFBhqtW3OZr5/d3lv79yZf24FibmJN2cwE8H7yzB3zm5uTNu9eseNM2U
OYWbXtFLwYUIZ2fEzFlJ5dnEcqYT2TfXdHRF+26+GhaVFCU8OYg/oPNv52eFU4c0BTQbMkToHP0t
uaNvM5gRzyAnOdvRl+qeUilz9nP9vD6bpDuwiIQuksIiEoFh0yb4Sk61VzwV19Vdfe87imOkttFZ
88/yXc6bN93CCXWWn7eqiyodCgTDpHpzdNPnG/MvhjI+uAurmZqPJAqqFu5CNsEdJYlW3QIyAFTw
JnB4lBMrbIAfrTGwEtfGKNQKVlSUb02dW9p0ihtPNQ+kcSThCtpgFhgVOV+QYsYlH2UwJVUkpRIb
nArhVfSVJkG+o1M+Iftdib20Als8+Ne8w4/38RhM0cy5mdMAVvuMuF1rXnVt6FYir0GbtzgmfUWD
VqeGJQLQFEdLmN7mTnXzuLUajdcPw1sQAyzy2DaaHsGSn/0wxocoNKw8ljkp3io8KqJKJKKpksoy
aYRFoOpTSM/WXPwBXvuH2ZR5Eb26kIUNxglNHTbkGjbAFeK/yi+gSoA7zHfpk/4on2iZGYH2cNkJ
eetifLDxfSSWNA0v25cxvq+5fBarqdZiUYy7dbOESeAMX6f3gq34GLkZThjrbbbDbbyXB/v/zwCG
SF7YY/yOREOTifWMNERNNoVgbDPos1zes3W0X9hgPK4M5jloApqLv5OA5U72OoMri44g526VW3y0
p3/xE1ScLbIUGlGCRTXUNdTOeO1Vw2sEaS8otd03/c5vkQ41xU0w/ry80NUYXlhlLk8VnomaesY6
JRmdL0rqKKRzsrIF3RQvQ+b4IVvkqwM5KzBRiM8GNdesEu1gnjghvJ6BLJZDXXVxYhrlZAyZDl9X
b4QbykMSbYYXwxIdymHP47Nav78vrNEVL6yJQq+Zk4bNw4DKTwyogPnOrCFuSs8wrYWmGLc4wgk1
thcMr1OBFtPiCGVIn8F0gVZzV3UpmVppB9zmEO5+MtgRl1BkjKl7DHtc3Oh4h+dfkZv397AdlwuP
54wMkCSyPDYyxJgRdOFD+D0B+bVw1xwz2/cavJQGpiUepgOXw4nnmAyeDD64Y1QVjtl7wluouhrK
FRL4BoQfQuqIjhJaxT3PKM8mgy9JnyrNQCaA8pC7aSKBHPV0ObJXXlg+wCTbApbFvR9POpYV76Jt
+EbVz5Hp2OaTyKUZ+gNcyiYaiGTDNNnHqiDv60ocAF5gYJms9HbYpDT5d/N5S2nRknvTmXm51Xos
nG0y3hIGk9THIraQDilQ3knZ8EzIdeuQ/cCbegDqas6psH56ny0yHy2bkrYSBKySdF+V8aHQ8Aqn
cZa1wqJAP9tvI+yYWNs24WzQrAqTw70l2kaDTKEEr9h46DP0vQun3koP/bbdl090GE645XUOcJb5
7lgLWJswqpNM1DeLMrba9qcYvQ7azIPq9Qg4r5O93EAh5pd7Nu6EGZPIbZ+VnerSoWxi5Y/Nllf9
5BlkzoaRhCTxVSxLV5L7PqiepijdcWKO/ujPh/h5UfQ3LLZOl4zCSCN4iLClmn65127F7w3KuZnX
cee+ed+J/v/CmEbkRpcaLKiZa0/u7XisXKHiVCV5RpgTQJvSUgtzuKOW7IQksDrkroRTKOZ9GSaS
q25Q1ZAAqSrJv+r8YLL6Svh5+dPw1sGAvFnkhZ7Q9CqdblVwQ4XPOGcum1gZWfkYugw+mGITTE2K
dWRPfgJSqPy2vKGKgbM9OWVqBSADpLIb05ZLs0p//QW/Y2U3zLAbExLBsmrNHu0s1iU3Oim38XNr
0Sb+2hafu2dpsPCPV0XmfL13QFu4YdWVQjoINEeId2R6kYq7y9vK+/sMUNQVHoS0BF8u1NwSV0uQ
NvE+HG/7GGjo68JsDR/bJ0lWloLVsPQCNzjiTnZXPpMdrrbYw9iaDigr9TwuhT8kWb9Bg6UAzqKu
z9IWIWYcqyfa6JF+m6910Hil+/wocyBqPcc6G2NAY1BrtRypMcjG2kr8Vkg/B+3nHHFCmrsoBjcC
aUgjwcCW+hCiUz156zvku39PkTC1eXnxynz+h8hju5hJO7RJKgMKpz1G3yztKF4jh7yNnvQ3+tY7
biFqMlnS5BIvsinjewaVSd6I3/qaVdHAi4OB92XCxP/sZ2OXJjnNX9W3aBvt0b0T7OiwRLkZAqv6
djkw1ktaZ3vsA1tf9FVVJBn2WBVdkhkebs3QCg3vpHGys6wDr2qkbXKMs0tp88QxvgqoC+PMzRH8
7FJKxlSwgXRHdFnRCUo7s+G5NhIwj5Z8VYdjk8bhJ5hT8SasShr6BdiBHnxlWdarhJZ88aIeg1gF
43J2cKW+ptcSqr68Kuh6Dv2PQVUUmUWGQVcnIAP9X475AFbBRxQpd+MGzba8K8H6hv5vcbDF4Bza
IJQyH7C4UfqRyZ7WufPAOcxXg3+xHAbnAiGH3jCBibLxI1ub1Y2mEyfI1IcyGHh9r6u4vTBG/39x
LsxZMcRpHAO3C4vUFrHLW/nQbqFKXU84lOJtCRFPg9fmzdtFBt/IHEo1xgGRgY3PonwnCa4wbC67
4eppsVgYA21lr5jD0BcIO/RyNMJWz79PyWGYb9PsOul5cUaTn88+Dxp6SUJDhMxO2gR6XGAcCy7Y
e/nVL/KY3IFCiL9T7/p3YbRwL0OxicttvL6TZ8OMs5CwT7tyLlHdwJBjllmDulPK+8tbyVsc4yPB
pM5m3MDG0EQ2IZ7f3E3zC8kCW555vXLrzv97PWyjEZmnukgaeIY2ZPt6FJ0ulC11xDtfzOsWWH/0
Vn/bYp9PBEPPM0UGOIa7zrDlwvolHq3b5WTFhh1e0zlO7Vr9fnk7OUtk39rbBMUoIuNACOXRSdFL
FR765k7mXXPWI/v36lh+qyZsukzsEdnN+BpPd3XgXV7GemHt9/Ypn8oJxmA2qQ63MEMruKbpWOgl
dg95SPqY6AXeX3ROSWhn+l+QQXrqI1aNopjWGDREraQ5FeSqU7aXV3Q5lpRP2K7SzpsYvpcGd323
D/THoeegEnfTmHiVNTTZBSK+CvRP32d4cUze+l7v0pPRt3kzw5d9DVIZH7cMhDOpn6gB4GEUVAvt
H4+t3u6jPnaNQDKty/u3Drnn78OgOmjWZS2rsTa/Qc+I4V+X+vQSzMlOFKdXIoVek1RPl03+Ibs6
26QbsDi/DKU29MzENxu94rrbGLsIBJb5PnB477yXw0lhqZU0uSxq2YChLDI3lY7rm/nGWQvPBN3f
xVqCSQ6mzoR/ty/zS/OTdoxgKN+b3oQSY8Q0onid0OuX4UVIMcmw5svZENU0OT22V9DhtZvEQn0c
2beKMTKQA0GlFJ2lMrfZmwO+CltBm5QsLWKa5QiH9kVvMMeRO8Kdei24pavdiBhOgBYlV06REw9s
1Wwe1EZA0xG+In3bS5+F8Eapt6FQckKBAyXvl5DFp0Ru05PJD1HG8luLqLcp9CDi/X/zl3esWRgR
MyGogwjnV/4i3Adb04vcZJNcgZeidSEi5ApfeAjMg6/3EvPCZCwmlSKUuDxh/KCrLeGGSu8E+/HU
CJC6SN1/4aK8rWRQRZ6MKm51fDL5poUKMIr+ma268RP4CHBro7BpOiJvyI1nlIEVPUsioko421Bw
wMN8t8NI301e95wTZ70kf46/9/hc7KeSET2TfEBm8lNRUdLIXMzjWImKAhjG6SgjefGNN3XOWxsD
M6KRGnUy0GPUP06GO+Q3hIsrvDhjcCVUOinqcuBKTOWcZdT9s40G1Xk8EhUR7hXZQ+EN2ya2eZ1a
PA9li2xFKMppKsJdpr15I/6MtlQQUbzpwTePfE7czn/VkXD+hGxlbWgmOS4KGFSVO8X8XnB5njjH
wvsA/sJHpFBISyFGmAsHolrpAxRZKfP1wfdyXK+v46245RZJOEf5eylnYVPM1Nw3CPxSBiXzRrTp
0RC4hpPt6QtVCua2n/RyWNwPh/+KMWylTVPLPi8y2EbCsjH2eFPBAEDvChCxBI0F9yTihAM7n0E0
oYkUmrVMWWSJ8kbOwPgn3XGw+vId6lPDfNETlLUnJGLoMboW3f4etydpdkZlK7g9eIiJM5VOJjoT
caHjzqnz8ZZIf9zia9ZGUBopRW1VfRv7J1PaT3/Vv7KIAgZUtEgjyZggCkpozgzdrp85Yy7cwGYg
JS/LuJBpphdeaUc6pxF6EB0/jfYIQUrB4VWVOB+MLdsJs1HhcoMTfBhkTwzEl0mTjvGIsmQYPYx5
wFse5xuxDfJy2pBIpJmJAurZCIOZkhW44hf6GFFTv9/Fex6jJgdY2HZ5IZbDTuxgcojKdNv1rbrJ
k1bj9M7yrDA3HrXqMtWoAV9Ndl8mRyU7cUKLXvv+XHtRZPoDFt6tp1MX+BDBRUuw5IF85AA2+bfa
il2+GgDvvGbZHNqxriP9V8o17cl+cmeIpmq3+TbWHcnF/PGtxkEO6tafVqehrIQJJQPMQsylt5ty
M80mnKSU+T3a/2JXhe4bJxNZ/UoLM+TjJkJXQehbWpSogmMVH3wee+B6vq8Z4IkQVdWAovNHA4ZY
D0FIq8IQuVdf5jfaZ4mJofBb/JTcgjhl2NFuAIP3gr0aVguzjHMghdPrOIdzBE1qTcKTmEH0cn65
7II8I/T/Fx4YmQZelGm22Axfp+D7aF5rFU+fdv0DnfePyUgx4zf3hGZt7XgfGF+NgnOb4K2BOSOy
oZalMEOYYpzUVrqrIchs0vDKzfQrf/bm8yqYY6LrZTLXLc2rjyZav+ZDf8gP4k11RfN4+Qsv1V1/
7Fl8fubQiI1xDgNa4iOn2Uu2tDtQPYbXVHzHdHhvrJwtZHvdm0gqiizB4rIMyVG0kcwBSsKPl31t
1Q90NJ+oIjFBzsasqKuQr+hhhQIp5tqjZrDk/q8+0tkE2+QoQqdJr6HTgf6I4glT3/v20Hi4V4K1
O3bTDe+xc/WkXZhjEG5o5iwZRHofEVu7qJ805TrVG7tPn4uUc1asXksWpliU082RjCG+UJm8lupG
LWWrVK+z6OHyN1p1hIUZBuuqNqqEpoPXJUr50BPd6cf0oJQ+J2TXMXVhhwG3Us/7Kq9gp/W0k7GH
II7tO3hu8Pxth544SofBbf+jW/Qpghc26doXWFd0ftQ1KpwjvfI3xX48hN/MY7FD/oqGNZ5aDcfZ
WYVkaVR1jMrie3VZ8NwngRdrvnf5W61DxGJBDPCJ1TBpAWopqMgG17SnECmYkz79O05F3oIY/NNj
nI7BhExcE+7j6k1LOA7O+/sMOuiq1vZzh8UYVWtJAgZIVU46t54CnfeL7VicWqVqhRhL0KttvtO9
2NOvi8FKdVzry68yqAZNR37gfCQORrDva1EYC33eYl3Szfwi3Uz7/mrYjAf1bjx1Hd6WfwmHhsfk
mWOYE8osu13YJxi+FLBaIcBMpOppP+nEZ4sHfEtL7fwrdFA26hcezcdq0qcrhgFGEShOi4ybdOrc
xagGwxP/N5RLhWQJtyN0fXFnM4y3jEUTJ02KO07UXBHN1sj1HHIwah1xf5tgy7yBWJFqyrGSQuut
WsFI2w8dmic8fSSeGeYMMRKIgYNDn3bqHoIe2sKgp4DOA3f6dzV/OX8Ytq5bNEqpzz5djkt1fmUn
B23TVrf9e8lW7fhV/nLZ/1bYFdEzszDIHCXgQKn6SIFBFNI0yhjtBK62S73+kAB7W2RPtI8Diq42
upDc+jW64YXAWuipYP0QFR2JFH7NR8AfO0OYahkRIEdfE+XeKGJQ6exivbQH0bcuL5f6NXu4LG3R
z7w4XIR0xOsYLVTIqX6ja/WmHcNN2qdH9PTu9bKxetPnQctaECxtMvgfFcncNXR9GH027wf0uYZ2
klg+VbI7lRntdYXma8UbVVxD6qVZJsTrUWhkKaH5PChh6ml6qIfOubyba0GhgpxB0mQChgt22jlJ
xLKSAw0pr3lss1cxxNRXKNrt3NuXDa3WZhaW2LHLqWuFcqBje3hJdzHJvYMkpNVaQ4HZuQRNXLzH
uNVDaGmQSeTmAIpAYWO8vz1T9tvUSypLvJU3vUunqkF5seHpUK4mCkubTCjqaF7TQcSARAFMtIqt
2fEN2ekYm0V1Zstr7+Z8O3bsMvajBA9ImA40RvlqSuX7SJf3YiN5Pm+4aNX/z17CspubUjdEWQov
af29UO2N6qVteMWtNdhcbh0T14M5J5WfwYZ0k+9ML8WEZbkdbQnDZ+2/0faicP8JRxZrYmO6DCRN
qeCPovpSyDeN6MbKjVSctOAURY9qF1mGeWM2vAlIrlsyQT2Gbe8nDew2iAKqHuMPlnivWZQEujuQ
A3jVOcytq+i8WClzhEv1rKUC3dmBPIjI94bwGKWTM43PvsK5F3JMsfTqAthpQ5GO/Ovjz1nYxPN9
axIbo89W3uScg2B1wGLhMSy3eplXUjpSRPFf1cKizdIjYg4PHyDnSZFpik7rpj/RyGzTmwcJLN4g
HCcATQZhonqUQcOio3A0GZtqkHdqJv3AS52DTi9OSr16FGi6phJi6pLE8oXKkp8kWUm/ITrGiHGU
TfcyPnMMqIyT1LJZlAXOcdtXHmKwymg673vRv/A54H4vgb0USEOolGmDJdAxpnOVkltFXAeSsx0m
zwvqOJpJDTvzPSpsVFIs2GNUILH0own9ULAX8hRI1uHxbJHxA3DSpaVSwGK4U/bmfXFNFYygv3mU
Nvopuy1w0vBcj/O5NOagMcDEAkZ8mBTn0lLLa3CiccLrD2fZeVX0JywSrbxtkrAs4RGtk+/o8Sm4
viccZ5dsTafh3AFWZPUwqn12cI3u8cJaFvlSjZE0XGfwCrxXt9mm+6Lftfviak4tdYP5ekqvavd/
8zS7tMscO4GhxMqUA0SC9L7oboh+dzmueL7BHDN4jBr9scffn8XamrV9ksb2PL1cNrIOROdPxZwp
vi+kvUxDqwufExLY6vRtkDqoHz5ftsPzOgYkWkkNpHbCYkTMVIgPWr69/Pf/cDj+XohOKWUWXiCj
j8P3BxhoHao8LNrRez022Pl4rcmg3czLof6Qlp4tsmhB4rzsR/iddhpBFkNv7vVh3DdXVKlc4A87
Uiy4gIJswh3l8Qj9SNgz7yUCldnU0W6zl2TyqAzOsJ1zj7OldMsuGWSQQtb8GgOW2FI0O+CQlLb1
gVZp+T32HHzXGbwY5KCOAnpE/VKpTja/2PF43fXcL8YgxaSiGNJTO/ObsRl3GNZGraWCHDGk4siB
/6DHiWCdQYimGqTe8LGB4ATflFPiJB3ZtHHlcj7Ueu509kQGKTQ8EAnmAM9QLToSjso9RsKDE2iL
T+rGwC2ptoMbSbYyzvHFs8uAxwA+425KYbfLJ6uqPCGPLZVEdirdJHFuc1bJOZ11BkLKSJtjlV4l
yEZ9owK+QN5N48y2uc+c0OXGN/31n9yfvosaRMdKRNZenUmV0grvt0DKBC1v5x0dUaU69IPXESve
QozejtGW9nejserZONv3M49DlgeaD1e96fBgn6PHCQkWZuBzq4NULF8EYvUgWBhkMpG8n9tZ6wKw
7oS5JTWn2TyIyne/4p3Wq19xYYcBFbHLpDEJsbDWQ08afadNjppTPs37ETpK/+IzrqLYwiADLnrf
+WXfwKCPvg55mxxpgm/u+cMSvB1k0MXok07sQ+xgrQvHrCltsw6OpgYt9Vrn3MtWG5OX7sEgS9cI
7VCiTgHaVzBtz60rZodxgF5Nq1zpfr3rVN+N8m6fVC0nDN87li6EBTtnp9SZOEQ+woK2kmhQBfIf
2xcJOrSQJUJIglK5E6zaHZ/kPWVMCzy8vKOACO57zi9ZP/IXX5aBHyKZU9JN+CUEsiLETg5UvCc4
9rZmTY62DV95jWureL4wyCCCignD3hjhSlGsfiVVfheip8qYeKpEq7nS2QzbHFTlnQ/6WsCq2Efb
KWu9dEx46dJqMrGwwSYvs9FokkzDPcJFJ9kGJ0wX2WJh/XqZ4k4n89bEwIsuBT7Yl7F16r22UewS
VF/1AUcvBqNVWwMxPBe+V6s0ixUyQIOivWKQDBZHcDQ08o0JNmZCjmV0M7QvtfmlIE/E+NnkhXP5
nOLAANswBA6pKlCpkyjja6Nf52Qb+ve58HTZCm8/GbDJm6HU0hZWQlAY66dcu7/899dzJZ2KEhIF
lJ1sTjaPkekrAxwE8zf9i7anvcOmS1rbuJ/ddpNuyN1fWdRNDcS/oIFmhTjkVtK7cILbp4U12f2V
vO2fsYtW8ACFjANfjnP9fD/bo1v84cYwa02swV4o3zYgha/JXS6XNl4jHLOwdYHnGKufzFAM6EVp
GiRtGLga66CoOwlUfnoan6pufBB9CFlwNnH1tFsYYSCqDRtS5y0qu5oQ2EI2O2hCiNP9ED8ZcoLu
nn0GBhHCJSVdRcazWfYhrlGKQVA0ZLrvXFlPqdc9ZjaEHzCcaG4ev5avCq+Hfv0IXJhkECyN/U6e
GmwneZf6HbfBrtqBFZTbq7leYFhYYrDLjMVRhHQQnuVC3L1KlIXC+35bHsaTtJGQcr8/4RTP4xfO
t+RtKoNgUQUFyDKHXT20Ro8qa6NSCQlU4at8kq57TGGI24HHaMUzykTFWKq+AClxPFhpii0UN20B
hpn5O2dpnFh47z1ZxF6vTaFpqrDyf6RdV2/dOrP9RQLUJb6q7urutBchsRP13vXr76LPd7wVWmfz
IgHyFAN7RHJmOJyyVngTHOqzfqful5s2xr2d4SmboKFK4g3NbPazoDfwX/t7O+aVTLMPQSxE0/bC
0Tw3J9ofFjxpuQU2I9kKLBnYDtodD9eEt53M08xITBM4ZxCa1fdF4UnoRRR1TgGEt5mMY6kroC43
DWRoAtBAy8cs+ZN33mrnGKcit0TSUgmn1RedM2f6Tmmfy/RLItxE4pfrmrHplC+i2AELxSxlTYmh
8wVugWTA3RN+q5bASzGwFcW7UPx+XR7nfNh31pRKRJ4GatviWY2PTXoQeYTum6/k1ZIY95EbBr1i
4ajK/Jcun5diL2hIFlnL8CeD7ysNZ+cqKrEDpUpFrUrcD8ou7w51y1EFiXdAjH8wZL0qpIXqwkFD
R+19/X0Bn1Xkma/keTkEt8FLi/cp7bbl1r94Z0X/vjLgMAvbosrfLhma5iic7LE7qq/qo3EvezQF
FmPih+OEeYfHPLSUIQPgNcXfHcOzmB5zAzPI4aNMPjc8lkTexjKeIpG7IlJphjScYlsgR2nEWHp3
pxoPZXgeq4jzeuJtJv2c1WYSoW5Av4tzTKLviXEYpK9i+nTdtjbbS9b6yPiNsdBmEdcIrds0+8xZ
jv1DfgCBrB05wW70dK/ch7YMeDhaplW+FmfeE/HNfD88Vi+2xz6lqrDvSqPHF8wH/VCcJiRTFmdA
GiBy5tECTRmFwxMOuZccZqcDarp0d30PONvMNtiXZtJrzQD9GUw/Eo69fDJ6TuV0u9yyWiTjYCap
UqqKFgoi2er20i4F1zbly5Pc4cwnbt5836ykMVHJlDeiMjXY0nFBAbq30mg3z3dlwnHMPDGMn1nk
iEgVrQeroZfOQBBXPcDWtkvJsQOqg9c0hHEqfS9VWq3iApAFMPbMvRcGr0YLhGbgDETf5BZbGvKA
qLdN3ZR1E+VYQHowdkH6sJFbWjlq4tktQRJqzvu6T61QB8eiOTnawsm6bUcI7wLZnusetQMD8/NI
ui1HubwVld11Lef9PhOL5+ZcDnmH3w/l0jLHLxiDuC5gw4xMxZQkE/QXGvr9GG0AEnlS12jSdIxJ
twXjENSznUX760I2VO43IYwqaG3YtKUAzP1Er19i1fTLdELdsDVvs+nHdVEbG/abKOZaqcxWigCf
lDtB2D/pcXUrZa/XJWwvRqXvaJOAUIvRMUMYwzHKwQdBtGcxfmnnG1PbD1HPOZjthbyLYTVLbsIM
jSFN4XTVTpJvO6W2rq9j6+RhJGgQlDUTSXj64F3dU2ocIYVagxA5MkGnhhHVqX5RVJ6UDS9grqUw
CmwOcV+OnQSyR9xUvZ+eR6+4QebG/7vFMJ4aqMetmepi5tRJZAGK0B6i2QJf1R/tmYmauCzqksne
esAxyXNdg5imO3SYAQ3ucoEXB26fy7sMllu0FbSmDLo5c1pX8pAc8owHMbGiz8DFpsQjYMoQczCF
cVa2lZbCQV3EMobTdFM+6QWWBqoMCjeG2gHa0C0ac1LKAF7MuaXea3FsUNYNeZgvfeYoTageSkN8
Doeo+yOtuKyJCcUaoZG1eDTBTzO3h0LSv4hk8dM55BQN6LcyN91vW8d4BJQECj01zNQpE2DkmorV
iOanqpTukwxXT6RyxG2FJWt5rGsQRD1Ou6TNHKm31LcczbAj3zvNyveFC+ijlqcbnMPSWCOOEetl
eZM58wE040+tTXPMy71yyJ9oCTS4QcPLn9jz+8mxeObz1A21GEyZYxaBK8ZmaE2BfCIJ4YR4vJUx
MVeqz0llJDlWJnTevCyeFqbu9aVs5dN+Oy76DStHm2izkaYRjos2WVHE7c6aPVT7z7wqylbd5jdJ
zD0bJ7I21+mYO/o3aU/TaYs1dFZXAZtFaN6q1VltSX/QrvObVNZzEAOgKVWP271+ypcE1NUz5y7k
ajzjLaTUVEjdypkz2iNydZI17WI/A31q4RY+b1aKY84a4zXGkEhSlkBYEUzu3AV2WUxWNwNlgHRn
Map4+rF9RV50nXEfRduLrWzUAPX2Aj93i0eUVYLKMmzKYJ07IH/eL6j04dI8JyfjiaOdnOuGbQEs
umZBviTLHC0Cf9hSWhLe/7kfDjvVUl9ogUDcZTaoEjhyOatmR4OQvAkzRcGqKcK48jp5xV628x1l
ha6OyBsCTB1ZbtnDBni8otlWCLe6fNjpICFD/BnNCX46HO029ATSO6Q7FeXz9UXy1sh4l46Updlj
iNCpu1Ms7NL8SGLF6eVPEvLcBrFkfocgdcVX7iKdcTYpGi76JFvg0DSwYlJOnGbXocsNLQDYR47q
buqOJEv4h9lgmUV2I1WvEKnFGcrlnYTSi7kzDe/6Fm466JUI+XfnGVZGawaKnDtGs4uaR4OHpLmp
CqvfZ45I70mqB4GROgkal7S9rsxgfjpk2cTRd95WMeeC9+hiDiWBnHan6Ich3ck65y266bdWS6Gf
sLpn+g4QLG2DwFGOvkiJ4etTZSUF3luZjXeXc/1ceOthnD74q3oDNoQLWjhF0VdqPcP+uog3VK8P
urxaEOP1h74sJ4KknWP0lnmQdurXBkUFAMUBcu/BeOVIo5r0QZqMqqwoiRKIDRlpU1Jq8QQyXqd7
mxCr/RYMBK5p6d4MB7g8/qU4xuuHUSkkoYLWtc5Jb2imlzwEp9YRfH0X3vLGDbYv0PfFoUb6u25o
dSONSimihucC/dZO4PJAcza4pjcfUenigglvqgetN2smIDBAaPu7vDjSOyGMC+Cx2zOwaY3OwtRn
bql79bE+RTvgVPeOeVPnnLBx05pXYpmrO9KqivRgqXGE4HsqPeHpPAiDXc+frh/ethhwxxmGjkQT
i0CqVUmvx2VXOK15Y0a7tkIXW+tMzcgxsq2agKnqF0HMNi5Go00gPUCkf2v6YEx0o68UR81wRzRD
uYtNkcaCG+krufsj136RzA5ylHog5UWDN43UAJElvlXqGJl6zkuGOr0PJrcSwjj3tgswldHgspLF
vQoADvANXz+obTV83z/CeHehb6rehAN05Py1U9xMzCxh4IyBcJSBxc0WqqGqDBNsNuGCdFZrSXVv
j9NrnNWcK4S3W4x/n5uqVIMUL/R0VqzS3Ccpb7u23cTqQOhaV1dIHE+LMTcIfQdvACUR1uRqD71H
USyDB66ToLt/7fgZ7S67qhDVFs9zym2GUGWvxjeNmz5RVpvKbj9HBUffeOrAuIdpbgJJ0WG3kfop
WTqrV+1E4WW8eMfEOvbUJLJSNpkjhO4C1C4u99D1bcOo+e+HFCiSGfcmlFq5fUPvvQ28BcRYk0uL
PZnNBQXcvBgNA7QG+hv6PrOgLm2QBZ261Onhy2lDfgxkkdg2/GxXcVFFti/9izTCSFvafpIbA4ES
ncWbb5ZjahuQhSHpZ2N/3TtsntS7KJndyDAhXaqK9KRajPJ+M4KH67+//R5fCWDyJg3WIk0qgiT9
uXP0Q3xEl3Psxb74Er52duqVC7938/ppoYL6u3aI4YgkZUBTlM70ZsLkZvHB5Y7WMuLwRp62gGgB
CvWvbsgi42DHqcgXrcEWxrOVf5qc1q4Kq/mMya7OhUi7sDNwbVBCCF4CcdPtriTTw125qqld+mka
J3Q2G6lVIqiYwCGivRrZD84h8jaUdbtzZ8RViNBpPnT71kd+WX3qvwBjF6kHkCVnX67L2/RRq3Ux
LrgRgfKchYicMrLvQbXeBTfG/EfptZUQxvPKTReXUYqsPIke+uClBx1KsPu7dTC+ViuUrqtSBTS+
tRDbCTFLexYHyR6kUnH+ThTjMgQpCYUR8xJOQG7KAYAL051IODK2Su5rTWcb8ZCdDhRhGWgWL39I
3fKM8dKbiEbSbuukTz18MB7ZHh4n6Miuj8YdT+E5ivHmOFcKrwVynqQhyZ0m+k66X9H4rA5/FgCY
iGglHRN4GovcI05RGeiaBmX3dQScEprx6CCIgtH8/0efOb2pPgQAK2mMGrYKMKTqHkWARJXsVHgF
87kO4GU89zH0sluCw4g+y0iw/kBdVlIZzYzaMWlTGVIFkp9VoTwkqXZfEZlzu2wHUyYwQw00pWqE
7VAYMOHdqhihxxtocATMlZVn1InfSE4jV7u7vqjNu2wljHH7OknkcRqrwlGF2p6HG9X4el3Apvqt
BDCeXq6MoTMiRAGqWFjF8kPUf5gAdr4uhLtnjFfPIrS1jHlZONotEr3uskttDOxi1JQO/nE72al+
fdS/ywkxrl03ez0ftTJ1qi8U7bgGJLZyLJzSHnaSP3vNzXCPISSHm3PlyWV8PODMdTkHHc1biY/S
8+XPemVN4BPr3MCa940fOuig+RF2f7u/jMVpU5YukQ6dzE6mr7qln9ribbnX3iJHHrAeTycZQ1OD
rkAfPG7OFNUIpAd57Znb8dVKJxnHXxqRquYTVtN86RyKsBy7pR37823vRA+YkfFrTnGWYwTsyH9d
10o9qzi4UdV3zfJTGxo/y3ldLNu1WCQXRPBKoIGRTUWpPUnGVMG6VJ/SN6aH0A2eaofWf7P70Cl/
XLe67VVdxDHnNOTIiTUiffVJd2XwzVhsIXq5LuI/juoigzkqCWCb9Vgj3dU4gd/dxu6U2PEzpe+T
XEwUuWPJxwCgv/nRvP+V+SHptZCQkEZOUcg5SV7RW6VvuEqLukK4B7IHVN7YVzelF93XO3LH65C7
vqkKmxtfShN5AR0JFBQaPCVEuk3Vj0XKhaLnyWEcv1AncxXEBY1L6CwlIAGQHjIegBaBEgpGKe8D
l8cOyxPJXAW90rULivdwm+MxqE4hGorV+vG6wmy6SBTaKJke2qt0xlEVeRiAswCuWSIHKbCa+hD2
pTW0n6T+Ty62iyR2vj2pwyRsRGxgBOROexHC+jyHquiEhRhw3Md2Pm8lizksQ4DvNSvIolhEsx9/
L15bOK342XwqABe9B2/SY4g5i+qZe9fRQ/lgDCvRzKHNiV5FUT7Bdb3BIAGYRbRSDAHJnnxq7HHH
Q/TfdP4recxNrqhonDQSDQABknQzC81tmo6c24wngurpKiIumnKJh1RJnWnxZPGYig/XdXBTz1dL
YK5pQ67Lhqht6gSBdJyD5r4ZpF098R7RW720AIR913WWPKsKiVhEypACsh/pckD201E+w+vPiWOC
TeUw2eFdTaNwNzoM5+BG4KTFOLZmMP4/0LJeH2akDBTVzUVUnovjML6m0ovQDpwj420pcw3MZKqz
CWkXJ9Fe5uLHHN+ByY4jYzMzcNlOFs93SbuurEU8B5NmXwn3ABW0Q/JDl1Lnr9SDRU8zyLDIo44r
zWgG4Ocbu7R7WkZxd10K53BM+Xcl75HqiwcVBcq5eC2LwySB63b4XOu/5nLibBxPFOMiuizTsqCE
HlQx3MMgWyMILKw8TFwQuJ+TIbevL2072l+dFOMjhCoi/wQFtPOhtQsQ+hJbvhUoJBBqlxxxvOUx
7qJbUsy6xMgsltITXhiKcSiqCTPVt53A28mtkai1SbNkcXFX62OtQc+DZ/kg4iUDJ69axG6AS0gD
UwmIPbwn4NsIz0cXD6o1DXgbEm6r31UFLTJSnmvwV3QOa7YXPDoRZ+3yn91bMNBYaKigWACpx+/n
24y1yLtstjMSoFui1JmontaYt3BA1gxe5Hk+pEsAcOPKkG2x7UvcrrB2pQqfOIrEk84kWiuIGvoQ
K0+E3p+1yCm01gsq1R3G+pihPzeJRycp1FME5sNEku4iIbCrqHZqMjpSPe4ywfCmRjvHBfAx65Bj
w9sX1WVzGBuuhxo4CTm0wexP2vgqdjx923ar2GIUrjWismlYXS/6ou8QbI7pDozHVgm+Hv2es8n0
Kz+q17sQdrRwqdpuMSWEfbQJi1ash88UDfCN4swhr9elbZ/oRRhz9w5Da4SGGOaOeKAEx+Ze81VP
3vFKAJyNY4mc2okomhkU8OHtPqkNSwh3E28p228fclkLc79qcZglUY1X4/JYnCraBd07KgoCjubL
nrkrI0twusS5voH/4VwvUhlvIDZFISsCbewCdg3l+6Io+gNKKSUYk2uOhnP2kZ0uTJIZAEqDgqZl
TbWK6aXrv2sht2eMo4HsTKG8VOiYyBFT6uJg/sykVvQrMhVWOILUrO5AFaEYc5dbOmpwlhFj7DXp
6s4Jgzr0smTgtSVuBxrvO/yWMl7Fn5mKARYdFE8OSNStpZmsTDWtrHoQI06JmXeW7PzhMo6tlvRv
7wZwpdh45N1o7ujRhHPo8BBTt73VZVn076tlyV2b50mMlwIYzqxYqD2dOzbDMwmWvYmQYczbFncx
pUdBq42F55cD1mSrPekePMyOF+Nu51QuRigzDiWu6m4pI6xKR+a+e0J06Ghu82vCdUz723nELDzd
oMHIahPVUpqTZkFwOE/fpe45Tz51y71c8uhFeHbHuJaiSYgh6IgO08xfkntJ96SKMwTNVT7GkSSG
Wuli2r9nKw/kQT8hw7YTj8pXXvMtR/nYOKI0VdzjgJ9xOiUE8emL2nKiQN5yPqTlE8UojAIS1G+z
TVsk02fhe+vIXuaSr7yh/+0C6UXtPpA1BaTNdXB1I9Ub3Oe71qftrfkhcIJXpJgdzZZFazhrX3nj
8Tx9V5hgfoBYo85pAgXACjTHbCQ2caMbSg0qH4MH3kq3Dk4TQXBigDsefVFMjDNVbarmJk0KRfJj
khe3Ws7LXm+LwJAa+snA1a0wJlynjZ4qFRrplSC1slg8L5rI87RbJSlNvMhg7Nbo5KCNYpLBMQ2o
9qb+dIh2yMd7vNfI5gGtJTGmGximoiwGSm3VF9rqAIZMK3EyyQbRYrvvnsNbXteztBVTrSUyhmwE
smpmCoIdBOh2eKRRgQ5KQsMloUWbAbubfN9YQEBEjpnbmrf5JFpJZ3PnqS4H8mDQbMo5NB0ZtZ3g
JN5mnwiqO/jPB4QlNg+YcMs9rmUy7wIi61Jv1JCZdydJPTfpLir/IHmi0YIpoaqvEuYYiyZAE/kE
EZHaWiW6A4K0tITy+5J8GXgYDpujJJok4YEHeHjZNJj1VEsUK/OgYaBJC0MgUgDmRjZMF1wobjvW
NygBuk09+UZWOUE8crKXm+a3Es6YX9QWizIBqcvpusc0O408Kivu6hjb0+a27wsN/WBhdZcr38L8
ZhgDaxi+5/FdmZ7S4sskcCveW1mB9ZYy51emYTOKAx6uwVnypic6Qh8/R59l4AWfqGKSr8q+SRCh
c82RJ5kxx7ieyn5QkZbqPDo8X6DZrvhhfpURdKlOd/ifXRgA69jhAzivA85hskmy1GiDtpdxmK0L
VPxP43Npv6Cj1A1uKchq4ZefrwvctMSL8rDJsixOhjQu4VcH7fuYyA7ID+yx502qbUVdq8Nkk2Wj
mg1TLyFUifLTpPWWOIZWZOyk0ru+mm3nvVoOc7t2stj3QR9h+wDIgc4PdMXRWqre2Ulm1aBVig68
DD5VRPb5DTxmidCaiCRrdIdXEWWyKCBlCWAdMZhdh7NIzkVSOkp7CprIVmOdEydtH9hFHGOMZp4V
Yl+miB+UXxOgRzvFK+KX69vIk8HYXjA1uRIWTeqg1gkch8ISy1uteb4uZDPgW28cY2eKUUWqXGAl
dKA2smmjaYXhJuKDmt2pf1yXxlkSO041yJqgmyXciTREB2UJgYkpG8dFmyOOBfMEMVfBrKVaYcRQ
9Y7ctsZsYyjUysGm8XfLkX9XulCTdCKCQsMpksEuO7RY5aKrpyJnDJO3GMac+m4QxGKBmH54TpdD
DaRUQ3m8vpT/sNl3jWZHo+KmmMZGhLb1h8WbP9EXYPDUuKOj2Obx/4GPylsU/fvKYOVh6gpFQfsD
8EOddqgf5GgEZOm4m9OkteSBAA222bdDcFAFc9/Jw0Ev83Mspd5SG3bNRWHgfQ9zfxMxGJOqRsBZ
Z+NdMamNFc/lTiIK4SjNthe+bDTjOsSkAHznGGPsLe2cCeWXMUnPdVvbldr61w91M6S9OEWd8SCR
ikulmXMEeKaTGU9GmFtF1PtN+zzHtwklX+KaxH+EKZflMf5kxkSGTgboEVo13WB6kufPoGtLgejW
/erEfbycskh1rq+Tc3ZskVrtG0ltgFbqhOVnWf2cjrXVoNHrupDtmOB9YWx0mUrTVBdKhvpBt6+T
55aH18XzxCzQehfN6iJLiJVHW8SdiT58x7yr3HpfHcYd2V1fDW/LGJ+yjGaXVGgmc+TKi8un2bRm
XlCz/aK6qB+L5ZmRANH4HGIK7gygXLe8H44DquoUCDnF+K5kN5Z6BGSDE3PCKe5WMs5FHAsyLTTj
T8dnkRHEVhoYnqBsGpnPS55xrIyFW2+CckI2V0bzjil4QSc6rYgZNRlJzzpzqwQPcVU9THLx6foJ
bosFYile+yZFL/3dgS5L3Bsy2qvQBgX0peM/6PXykZeq236ZUmTU/8lhDBo+hJA4SWhTHH2H02Ac
jb1AsA9kVMzotFoQWrwsK2dxbDVFX+q8IVoMY6vkRzLE+16M3bRUj0ZqHuKwPwYd0MqqmRe5bjvn
98WyYI3NkOrxIoaIhsrsYWg6u5PjAxCvP1WzciRG8CTVzUmMgYpeNrdEkB5EUgFYNdiTKXtKSOKP
RvBHzu3yScx90RmSYORLic5mSsQRfgpwXwozp3y17Q4uQpibwiREn0gCr102L2oeOnH5TeLFs/9h
lRchjCZpSisYBETjNNvnF07izQU06J8ZUqC28Pgm6cZ8fBK8i2OrLno7A0+UdiCo6uzE5HFu06e5
rVxXVHkgD5ztY0svGNOKJy2HLSb1ucY8goj6g/l03d55Mhh7T/scTNkKfFqwuIL6rdZ2RnxzXcTm
eJF2sXW2ktIRdVIamW6Zr3itPT5r/0tmp57WcfR6C9/WXAujF+4qAmz1TmzJgFei/q05tY2lfKGM
WJQLS76tFdu4pzNbqcd7KW5HujIgihRFlaFwjFwDg5VyGkCuCPx2SuiQ/qyOw4Hm7EFB/4PXJ7Ud
Ea3kMZdRj4zt0ogRlCP2o6+i8DAvo1Vn38QB6SnBatuHVOMEfpuqvxJJ3dxqa2uSJNJYCPDZZC9q
wCxLDgQTquS1rng14m2rXsli/FOOHuZslgeaqDF9yal9JbfME4VZTL36s/xwXUU3HfRKGuOoVEFG
g4SARHo59cDo+1njxYUhQonHSL5pbbKGbD2GPXRFZXZQASec0mUiiqnkNDSjrSWG1Vefry+GJ4RZ
TF4Lk9qX8LqBcFdnOCDAVVcpj5STJ4Vxu0Y2aWYuACRilu/H7qusuVrMma+gH/rB1V52i8Vcqqte
IgXmRpxUTfxOCPxEIlA34uaTZhutEltdU3Jk/ocdvx8Ri7uUpdk8JHDqTq9Z1T5363MGl/WVQmuG
dpFaZs5tkqKu4do6GR+ck0XSKhmh3qicJ/F7qPGK+Jyz0piwfA7wZqsJ8hZKg2JYOYNttHW1ufP+
SvE01gUm7dKRArWOUfSlwAsxJJguHEvdDOFWOkGXuvJBg5zJYTxDuWmtqPb1fbqnA/lcZGC6JdfO
hLFUrQkBKUtUmsCi4A3hYULFHG28wICnLIrZcOZNqGz7oIviMR4vmAJMIJoVJMafF+F7gDt5xqwx
b0bwPzzrRQ7jHuZRngfMkKJvay98obVRvOIt8QtKy0i4k6frKrF9Ha/Oi3ETIBedYcU1+nBuaZ8t
CdB1IOChZj5O7riPT8gIYjsV3rAlx6TYlKBSpiZAGJXU0VQ0pAyLK7Wjc31pPBFMMrDAKP1IKqQ4
NVKjr7YKrbjJ/siiAHkJbBSQSr+1dKy0HTeIGdW0x64WvxX5lwBGBSr1P1nHRQZjUUkYN7OAISVH
Vw5Be2tEP6///nbUcPl9xpJwtebhIFANKBJUmfCu+6Srip2phTX9WXurJl+kMVaklWok9iq6dqjd
Kk7pZ7UfgNqKEidG33QeVNK2Z72IY42pLqS6otmVqn6KBfT2T0eUmK3rO7jtGS5CGBvKsKaxLvDC
yRc30Q9K8QnDw2b3el3K5qDEauvYl41QAYtAp681SlyHibxzvAP78CtprZcFL3JxJ33N7mNHf+Cl
OjibyL5zZjEQBkzn4crtPEFBwDJ6WqNyNnFTCMi9DUmGeolsMSwfwkirI2SGA7H/VRO0dBtq8dMo
kfa+vo+bfmElSP79hpoaSemTAYIKEIjXfe3PFRe+jieDvdCByyfUFeLVFhzsCjhJh132o3V6p7oR
rdjR9j2XoWTzQlwti37SyhU1U4Xn/IT3TXKqYkvz8nvTEfe6JXrjSbMj94/aCFby6Hmu5IFmeyGo
TmROb7Y3QwFKyiw7BBkvRcHbScY7ia2gL7GGZq5MN05mltt533EwwrZv3NVSGJ9ULuZSBSqGn3sA
SgfaU1neNKIXBA9Rk9kS+Rn3bijJVh2det70E0/rGf+UR0pb10sG1KTJFTvAWcvOAtjh6xq/ncxD
065ogJoW7UiMg8L11SxijAc+VcdvkvUE4KmH5EeN/hZalUVBeOEV07fP7V0k+zboxX6eTR3QAEUR
+JWknuo0+HR9Wdt7dxHBXvATcpeygmbespF2STfacSf76qj618Xwdo/FXY2MRo9r6a0tgE6eSrvg
6yK5xJ49AdcWOpWTn+WP7ut1qduLIwDUBpQgMd/SCyvzIr2ok3ZuKYDoOZQUe+7cMZY4irF5SHTU
m0gmQMlMRvuSYEpUNTZyZ4rcVLureUkQ3u8zejdXXdaDaAt6l6DjWBZRoAnn1+sbtQlCgdaffxfB
YnY3MyFjtoz/ZP1pU59a4N1ul6qVPg/WcCiOOuraIagzxx+RapU/gu/Rz4DXZbHtRFafwWhj3wWl
MRF8RnIC55wbH8AFd5i9N8pOh9dYuB22r6Qxl5gg6VM30RzC8AbMVyKntTjKTt8bZ9qtAmDLx+CG
K5Xqw4dH10oqc61pYAltjRQd7ROk9n790MLeUNsBMQNdKSU+Jk51Fk7Zs/B0/Zg5qsQiinVB0QCq
akavTLsHDqvecRq5uOfH3GeiloiLnAG3s0EjoGxHNrqevIqSrgI+WttfX82mda82krnV4lCtY9QV
EQWj6p3VO32UbHX4dV3IZmC/EsJca6LSmlHToNu1zA9G+1VGS84C0MbqRiu+X5dE7fijXuiYtJE0
omsssuE8hmYoV9M/CeTe70C3QhtEefh7m43DmnqRw/irICuTpV8Qc0T75I6ekHmgzNSB02Z2fZod
tGm6emiNR15j6vZ5EQ19VEgfEzb0rvJKbIMG2YZSLz4lACJSDDQ0JjIviuPJYcy6yYMJD0oAOM2I
RETSWEbyRQ5DzouSJ4Ux40EeNOCxQTGI9mCA6iqIvycx53LeVonLjlF7Xt1fyRwpTS8gpbUULQYK
58oujcEte/UgFrObLt0B+PBuXPIAX3lro39fyZX6XNOWmbph3W+S+ybcZy2nH5oa50dtvyyNMd5G
+rdlOC/v2gVF9NouDM2SeHWZbZd3kcPYbzb25hItAKRKCz9KiFWmvPuftxLGnghgypZsQBK/nYZj
JRnWlBMnj4sbzSg5/ns7b6teVsPEAkG35KKuIgalw2u4QX4Mu85Sbxdb9ypfeP0TPAbk0P61WHZm
omjNRo4oymXWHsLBMcWfY8Jb0mZfPDI/6DkWEWqysHy9JteiQpCpSzFNNoALSd3naHNEOWl33b9u
asK7oA+gHZhA7rqsgMGK1TEsFkANcSdANlVhJYIJX7I+BzJTiePRQIeqPEoemLN+qoklPYAz90Ad
q+LOu/zH9YXxpDL+LovAttLGyKnGeWCNQeR2SH4XvWjN6vN1SZt+YbU+xueNOX49WfAiz5LnKD8v
+U91+Pl3IugprlwPmDvFRMZUEOCmTmb9jG4hg9dYz1MExrulaZ4lbRPQwXdXFH8q3NZvngDGt6XL
bHS9RgC7EIXAU91Jycv1TdoMIVfnwDg1ySCCIFMSC0HJnTCcwbM4H6TsW1QJuVMu9TkWAt26LnNz
sg7j3/8zVCSXfj8ZQ0u0sFYABDZ46QNtDEpuY18/Tbbgmx76x7yZB7rMUzfG20WpDIBQCS+rON0X
82lebtB793erYp+Ii1rMOqHuJzuJSN2nbu3ndvaZMtQE1nIed7z5KY61vvURrBU8q8qgT3XAS9b3
vXKs5NgZDKDdTM71lXGU8C1UX8npDTEV0hKxvpRX/jSOTqxyemu3Wx4uGvF2W61EpEOX90369mgE
LxIG3mjMSrGkGj/hyaKu5UO8sJJFl7uSFYgSxnxm+AXqWmkbVetTRK4XA0wdfwhqs1J2tokKc1r5
rDaUgOBbB1ypyotAVN8djDNtrOC39PIOi/EYk5zL0yLSu6l7MIcjPOx1Zdh+6mq6KtOkMCAYmZtp
mKoqRx0ZHkN6G9oOj6mLkSIQEHZW9Yuy7VR2+lhKNi/o327huEjWmaXJEYa3mxHOkPJ0oXPJGXaK
3+87n5dL3Q6OVpIYr0gGsY+TGKks+vhcHDr1FtypgLcJLHUXezzItu0ezZU8xiEOQ69JcwyVlF7i
1lJt+WfiNT9mbDAd/fX63Ru5CjLVGAe45dUct93I+4HqjG8EBpKqjgJsb0hPM26wOtg34zHivha3
7e5dDtsfTDBMZGq013x4MUBV2cI7dlbrlafFBR4pd3hx2+VfxDF6irEAbTCAUYfq+pkEgqVLdzHv
Sb9dA7ocHNstnOgTmtQp2J70KB9Uez7XN5TPJPQnu9wj3X/XuO2+uA8jiztpylsfG0EBHnRWJliD
GspHpajtnvSnPMxcjr1vRwiXfWTcpaJOZRxSoL8M5De053T4nLqGV/omklvCvWEPru5Fh670RE4j
HEcxDboDK0dddHNXxc2SOyqZHqIR40OGWvoz8jPKlHFu7223eVkl41v0rJbInNP2sMadlZt05M3C
bCe0VqrC+BRzWOZFB8APYEMpZ96C59ZwoLCWkZvxyS3or3285C7rYTwKYt+inls8JVVfdDG2d+x/
pqoFkJ3Hfxj6Kp8CM0Q/0QTH0ReemTPuREhKeZwBoQUvDcgzBEGpj5IobTenL0v9htcHwjk5dkow
r5u5HTVMrxfhXTffFuUDZ0H0gz9uJTE1ImqaKCqMGs6VMKiZgib9zsEYol040065SQrceDXtnAWC
IToyQtEyKkuxQtR7r8vftvOLeEYzRRLEsVkg+uoGycqixKsXYAcJJe9e39aYixxGP4tRbGsjQU6N
3nmzi9lSvxAt5ZR5YnKc72bPOGD82XTzwVM0+/oaeVvMaGuk9QQkr3Cjyd489H7uA1D3oHKRdHhi
GNXstSgJihqtFYYe2Y0Q7EejPAQaSPtq04n13Acg1nnReYWxbQ/6vrPsVHmSjU076yhYzcZNqZ/+
j7TvWI4cZ7p9IkaQoAO3NOVkSqYltXrD6O75ht6ToHn6e6C508VBcwp/aBZaKYJZADITiTTnxN3k
V+qDqbwmFoDoDVkWSaIwhnDxmSNSSGxCVlYhxO1ItWPml76Rle2JRF8M8k/vXLMmiw0gKvz/eyF6
IgD2BICY9UcDoIokCH3b63E1gP3FazDAO/lIcD7YryBG8qZPdSGaly0WLkO1Bt8tHAFX3jEo31Hg
/8HcEozwXnqvB+pNLcM0la1euBXNpAYiaISKAeiwXbV+mLPEq4jlNvSHRar/Zh4i3WqmFpXdckTC
v4ZM+kMf8P4SWRPxtie9bKLgaXTAH3QsR47Yyc5UfZ076cNfppqCj8mnEW8K5+NWioAzgiTnYURA
gViJ9xspD/HLcpYm8bfDiMuyBOcSkdgoO+7YWHvIum+EJG4++2yU9dDJFid4F/QpTyrNK7STJC8K
eUmzt4o+XveTEhFiFb9UJwudD+hsUpo7VbtJ0oBoP66L2K7fWkifmipBU7wj2PUYK3lWcRDWNHH5
2FaGUKV4xGT1Lj7XhwQ8j6qfAqRFe63BIlC8lXcy1IHNVa5+gWDMRg4IxHAG6IDSfDGSh1R5UGRT
MJs6sRIhmK8xNotedkDpolXz52wWu2QI35k2H8LqU0PqK1F8tasoNpzYpHYV/GSbJSeWNF5ez+4Q
frl+bNvh5UqMYLyxjYb8D4IJPmxHX6PAeuehOSAOv0W7T8UkK2GCHU8ZUiiEz0LXs/o+D3Tv6N1j
XhBJqmbTIa3ECJYbtxNJpw65jLmPgjpzbqpOyhy0GRMAu1kHSRGaFsQm7AI3MwVtBp6JQAxU3HqX
npFmZ64BKmtgOgdTwPlbTT95leNvb+dSLsLFtlvHWsq6HpE/LlvHn6269dOhQSNc7FZDv+81x8/r
Hjzh/4uW+EbBANW8KLuumXZGNthu+NF+NR6ua9K2afzaEEuwvgTgRfWYYFx5NAw3RHXIOuW1HjBd
l9xqMkGCDbZFPNY6L+JmzvNS+6YS+Vq0M5pYImc73bzaZcECW8NWKqdCYtZ+XoBMV2PYyDDRSAYw
N95wpR6M0MNE2vVt3E5prqQKBknCkXShjemfKBrvgKR0RNrsSAs41L58bWLnaFrtc2KbYKdUnqyy
kDiEzQBlJV4wUdXsoohpFDDeavRmtk7lZknauJnRaXswsCaBE9NWsmbZiQr2OjoDCXOCLpgZ3O96
fW+znar5bJIhNG/n51aLE65agxl1kzcpfy9gDNwbGheIOHvnbvR7z3hzHmSZ9m1H9MsmxNRVEbIw
x9Ve+q3aHJMquwN8hqThReKHxMH2iCZo5ShxTfAlITQ6LCdOIiqL8biu//aYveycmLDKlYEOmY0j
SpqfyXAu2qO+yPo3N2XYSKNbjo38sC6oHhihLLtf8MzimGEWwExK6jr3jU9d3WN7Pqs8HkZZhWfz
iFZCBd1rWE/njM8qT9V7Ub0M1mcSRKvvCypnLdVIswQbFy2lWzh/LNn+usPYNJ6LAPGVqExJWqcE
F5GDFmvNvBu159n8qemy5+F2gLcSJLwP1dhw2hQc7Diev0BXGy88mmiLXm7QufNu7jn8Xn1nPbVf
gfeP3IZs9nPTNa1+gBBhhloGECSeUFHLe2KAj73Ghp6V5kFlsqybRBUN4TKL6043lBZJ0t45NsrR
MINOCgkmkyHcY+WggJHZgQy2K+77P7IT3MOX/GY5KUDvAfQShnfuZRCUMpn8/6ugkqqOXhkZ7/By
AiRHc/1mMCVmLNNH4f6iqRYVgzUUfpg/68VXFk2uVZ+GVPKkkdit2Kum9A1LogR+j4X7EQAKyvt1
s5J9X/ALZZTluZqgD7+k4PyDGsyhIgswuMX85lRXCi34hhIF+olmGG1S6shbqqDRDnF/T3TmUv0h
No+x9sjG1tOpDFp1+yK8SBYfhEo/lXOdWpyWYdlxMtRqbzyYAcf36vfD22cglE0gUAC33VTReMc7
cFZqN6RzyWpe4rbq1zh7jJrH7jPcgmsRwnnVmqkWoJHFisybAtCW07lJJa58u9y2WoZwXgMFDGgX
47zS43Rb3k4fSI/kaLzr95jBTG5VjE1/tOFjgudFP15XyO3A8Jd0ZJT/uYltrhoJ7ipoC/H4xCyO
7I/6T3XHK32yotu2n/j7wIB9+k9Zo9bZJqBKUXSInlh9iuKnVPZe2H55rtYjuPOC1coQmpAxgnmV
g3infrEPd+quRIeSrFTKj/93U7ssSHDoepGotChwzTts2o16f2iIgodQe7c4ymtmn9N+kARm2w7k
IlFw7xn4QIZeIbE/5De1sSfyyhD/zdfWJDjzsCNGi9F9ZAh+Go+cLjc8kgf1HD47+zxIdpVkQdvv
odWBCZ5dpZ1Gax4qgXwAMy5cYrU3gyn2wtgtv3+AK3qyg9vWRNCFoZXVALiFYNd9Gzc0aRE/dZgi
y78SQCdnuSRf8C+q+EvIb3E6uLSZogDr6KKK7MYE4lAFDnmZM+Re4vdjuwgTbMtoQzx35hkJ8Omm
y1DKhnvPO2AH6Cdcnq7TNu7QvV13HtuX8kWmYGs1QX62LHkFwzkpOtih0295cliKp+tiJIdlC1am
2kkcRyHqMfpYHvUs2rNp3iuJ1HVsdmxy8rO/lEIEAWmSYjSyv0Yo6Uk/KIG2V/bGwZEy8W6HnBdB
gok1lsWckaC8m2mPZoJevSCJT0sB1C1lkkQDsr0TrasuFMsK8Ta16UsdvffNPa0lT4Vtl3RZDV/t
6hpOWgut7jlKycR6UFENl3Lv/ktccZEgWOuosC7qDSSa/+a4rMuD/ULPMzpQ0Mj2NMsGg7dTYStV
EO7kVJ+iMOwj3CKP9K64r295X+B00DAmflcHHPl8+Y5mMMlObnsMjLbbBgUCOiHCQm0lilnG26B5
+o8nuxnYT4PJa0Bw2YGHRaIcmyd3EacLl8mUa3NMF96G74wnPRzgdMvDddvd3smVDGFJ+HrV2OzD
CYaP8Xu5S30leOItKbfVFwNEasizyepvmxHwSqZwen2hdoTxzE96nF/rZ3oEKzR1eaFgvJEJ237A
XoSJL+VxUHtmUQhTwh05ocXgLnoZfg7gSkhu0Hawc1B35D2XDToIdXSjoW3qh2SPN/3J6icIvp+S
pXK6EldoF9g/uz91TF+FfoPZK/D/RRi+4mVPtATEJ3DdS67vTf+yEi1cAR3GHTISQYXa8JQ4QRTe
jSS4vjyZCMH9g3VZywwOQBU6b0PrmfNdWUi0VCZCMIS2NbMC48PgJQHtuv2qwunHEqXcvCtXG8V/
wspLxmme2oAgxzxSObvz9GXp2x1etK4trfxJrFqEKVL7FjiqHJyvcpLjHIfekmuSU9/2yKvVCD6/
AldhkTF45PnUzXg3OLt0Zz+BkZE+Y47HL84y1yjbPsGNdCMbMoPPcerF9H3EhENoZufGjm9oK7vP
ttvoVosT3AdG/Vj8AeHrHJifPTWzG+6HvXM/jO58nkBangfGLnWrc7mXeWSJIoovaGPSWtBfoH3I
Bg6ylSlurg7Ac5+D6yYlW6LYNltN0ZQRBRFIF0wgPVu+ZvfDnzzTm+2XR/txODqP4c8U+TZTYgay
BQr+IqFGlea8u38efqTx+0RTz44Syb22LUR3NBXDN+iUEg6QpWE/VB3yUXU63ADy7xRR7d5Qh5fr
u7htaH+LscTnrFUXZWPODtJ5+i0IWFxW5O51CdcXYqlC9Ia6gp1VMXKTyfQSR7ezlbqDKrk9ZKsQ
TLkPTRaOnLOznzIvyoGG2sWSuEYmQjBeowVCDZpe0Wpu2gFS8QEZ//xvGyWcuOUM86I5uAGb6SWf
b0eMIEx/XBchWYQ4UJHpQAHNKDrfFqCJ1ZlbKj//mwDhFtdR8C8ygjXUVjAU3yMiY4PZzjShieIv
u7A+ws/VHeR0XUkHnmvnzf/6rn+wzyoydRqY6eh7fTM+1K+zX7wn7/+H0HbbgV9kC7c4+tvMpbdR
UOBsuoqL1t1dhgKg14DTTT8RH/ET6OqlJCoSC/rIPqyW3A36mCT8/ZNHJWapfS2BUFm77nb8dVkb
/xErIbnVdnFRYIKoYIOXDIjziu7b2KSB0s++umSybjduL7+99VfnKLiFQVd0bVCQlUxmDBSS6hZd
hA9hYj3HjuUTfXIrEDdeV05uQNdECl4iHFiZa6g1+llYgWoEUJwae3fGGgC3OYD1iiPt60OZhLvr
YmVaI3iOXhnHPK2Nwm+qhyHfJwAWirKnOMkkjvZfXl42QB2pYVqOSMZk5otVljYefA2qhNwgsr1+
P6B1sN87viPZzG2lvAgTbIGkqpNSHeeXO+e03S/JsbI+5XIvIrg3W6kkUM2GvOWUdMNI3Rb8F/Ms
2bLNRYDKgBI0yZm6LiwCjOZWPePh78fRXmF/LuyJFMfrp78dZq5kCMc/OJhxrni3/xST783inKdk
OehUPWYJMoSQDUyjR4Lx8ZqM/pjHu4VSV4ut1+u/Y9O+Lz9DjKiHAgA56CTnAKPAZnVulTxx62YX
JreDFPF985q5yBIjwLxguR4b8NHTedqhT6IDkEGI3hCwpCzecOQpWFkFVHKSYjAIAJtwjmeHs4Q1
p3qK9yQ3Dway2dd3UbYyUSW1iWhLA9AfLXyJ+q+WFvy37/NlrlS+YcXSLdxF5cmTZfwo4vfr398u
layORnC7ZTJVyqwgM54f84cBTRHAi7lV9hgX8i3JsInsSAR3O45L2OZgQfVRkPT6CvSVKNw2tu1J
liTRbFMwMJPzZIeMX4+3HOAxuqm/Tru/mmHJcf5JAS0EuJjak7XsbWf9V3spBGxZOExpRygPB7Qd
H/kPUfDKPgYYWre/y18+5XMvAsXmNlunOZkVVF7D4iapvb5j/hDH/n/bT0uI4aKsStHFyj3Fn855
8YcnoMLfsxQpIC2wzhwGB4CZmJxbpMjZEo357QIzjCxGJwXPAWm7Bjmg0g9HN3qZz8uJU3ZWGBHB
cJbkEpCdo9ifN6kAu59KiDXuwjvODcl+OEHn87Ee/pcGspYhiRcROWmcmbUL8BSRcFJosjdJ/+Kw
QYb5L9tMwZWomr6YtY7n8Yz+ieG9GQJ9CCSqQrYiqpVCCt5kbqpliiooJD8wywPQpU9vdTQkZTvH
/9RY0kqY4E8su1XiiI90Rm3mTlruGbas5Wk707uSIfiSbGnSUJt7mPRp+WruAE7rh5g+7N3s6Nzx
eav4FHrRm2QbeZjxW2C6kio4Eqo0VVY3CBHy2yrg9KQcFFc9mo+cKlR+V8ouAbGoh8Ek22Kg58Fs
B8d7y3eAwz9zPCPb7yQ9LxJVF5vw6IReUTYjhktJ5iV5dzs0tqRGyXfnyu6JDXiZHjsGXkgIe+fG
Ac97f6hmjLwvauxmtuPG6BMJb/LMkYiVBXZiSY92Y+5MH9O3O+arQCcIS8AKWy6H6Tbeop2sZXIb
pu+iJmJtr5j60Bn4QsljApCH7lsU9Df6t/qVA5MpfrqvX2S4LLK9FZxIqJqUINeV+u0w3dWqdc5N
PcBQJ5gaxn3fjifWpUei97XkUpfc6SL3DDNKZL84Qzup42+KDZ44pTjGORAdVQzHWuonHjPIfanY
XEMDKrPwDmgc20xYzjABryveQoobykDOXpq764a+5ZJXYsQBr1RtLDIoSeEP2eilqXXTlksAOgNJ
ZlsmRjw0s7dDUwc0R4pxQ4YW5aV8HpvPOK31YgTfDwpUa9JmQOX1uzFQAw75UPbuz8kju2KXGtJC
H/+eaOZreYL7Nx2lze0pKf3BUD0l3mtl6/XZmzE/XT+kLY+1liNcAcy2zaEo2tJXTWDaEg0P9kyi
3bKlCP4+XlhYhykyAtRgaG7A3MHyEOc3leztKVEE8R0WdigQTEWLRDX9muLCRDDuFpFsPlkmRYgX
GSjPzQpAEv5YRi5rJleZvusyJgbJlpk8Elk9jEq9a5U0iWGh4ew21Xe9+tkv546S/3Y0puAJ7MIy
KRsabNlUuv1wInTxiuy2klFkbAadKzUTp2RIqcXGQjM47hi4uyg/6X50sm7JeXqMjuqOT0DLnPkm
uuBapuAYLGNkPUozGP/ft8y1vOEl9PUn9MoFi2fs+sc4iJ61d+oN/3FTBVcx1G0xlHTEA2m5S+Jj
lUd+zX7Qsv+UHMPE1JEGMu+P6G6lJCS3F1RLQCkFuBa/HTuXs9OQ5lT1kgrQ5t1vqRdJgjOqcmbT
JKcgr0J3PLCo9UMIxCrP+bYExFV71/HNL9fdklSk4JdGRPOzWUalX37Nj4vfudqbE6hnBiK9yk92
n6l3rFco+ChgG0fhMMCq1eyg2aUb6bLC0LZJ/9pDEXJy7G2kRhlMDVmPyNWW+GRZPdgZusIds2V/
ffu2ndRFmOCkHNWao8IG8oVq7Mz60NVfLCljx1awtNqyjy6LlfolTZaruQOUbYYehddwjzlPN/xS
Na517DH7lh66I4dl4d2ACeoE1xco203BcTmRPiPpBmDNqNqnVgJU6gdMg3l5/PO6HJkeEn5/rlZJ
AFTUzdGEVe76W/DXH2Lf8tUzzzOTQ/gka+7dvo4vByf4rLBZQD6gY1PrLPLm2nRpqEl0Y7OSvD44
wT8t3QBKtSgvfPN5eudF6729yx6VJ+0JqfqT7Rnn4qh72l1xlnUTy1Yn+JE2WfpJmeCxKpjAoIBw
sHi5fl4yCYLb0KpWwQS1DZjInt5V6nJOVBm8PP+Rv0dmlyMSXEWGPtQS8F/YPhOZsPE+Lh9Afexr
g29rz9dXIzFjEfRS1ZJk6CyEtkOZoO2kc00A27HocF3KZpHRwhWCUopu6Y4qrKitTd0sRygEvbNO
HHHb3jVe4XUj0JWUu/AQnkO38pVj9CPfl7J4ahOVayVdrNJaphqnRcvVEXBg3MLag7nn/U+f8vGX
ZX7kCVam3NWMdBpaRgFLmB+n2trPkfp2fSs3D2wlQojbTNvUk7HDWhh9sfQ33blvx8frIjaTNhaw
BlXEZgYgVgXXl4O8Sp1iIKHemW74iKsRdVn6MLnLgfoG5jbGP8o9eBivS9109iuhghtcHAAAJwaw
a3uLfMVUlGdkyX4ywTHNtNuG2O4Yq09aIotPN82ZmJoBKnjbQWbyn94XE6YW+qLwdMjsm2bsvIXO
3vWFSSSI6Hpma2cYlzbhcPujjebr2JTNy23qxGUNH+54pXa63U2FkSsYrdHNoB9hyWPPdkYcS1zf
tl+/CNKFS3/JFa0yC+h3DzQx5nPNSAL2hu5Nz3DNfX7Pr+LaC+9lLVDbyvHrlHRB68Ml1K24hXIQ
cNgCevHmL7hwWUOZZCPFtEWmpqyPDJL7UXoyhqOZH7LPsHNaqy0U1HxyhsSgM0j2esXxQhshLmbX
UknCYvMCWQnh61wpxDgv0RJRFbZkNyelUH+MY7+vUu0lMqEcoWp/ZohxvSrhwrdHREvLiODWaJ9K
Di8CtE//uhnJzka42U0lU8ZGt0CZFEZeMh0jOu0Zc4LrUiTGqgu3Oxoa0gjVZSiato+Hh4ZJaniy
7wvuJltCR2WgvPMTYHEl+uhS2QWxHU9eDl/sPWYKm3UjwqO0C6wTqlk8+x365JjMu+5Y7IYfpuRk
NtPfq9MX4ZzGQgVgVA7r5Pcr8qiI8erDjOGqei+baNmMyleLExxBxdDyn4U9eiG7xlWWZz287RPL
VXrJAJ5E28QrsDQmdZ5iRMl4A7ia+qPKvqXRZ2Kv1Vq4rqystCsjND3GfeHbaEgcHkvnttAly5A4
AhGWaVYRqBY67p5MA4FtB5ytu7L6idlCX2OS9L1sxwQX0NZTAzKhHixjFJwpcxrjmRZVtyCReb1u
optp+7W6CZ6gpcj2Uf6SBn/PPec1i9HbHvvMVb6xAHi8HpqAf0hkcr36LSRfnZXgF5LCpG1aAHAa
+NN8Gg0lXC8FcHIGMFl5Y5xsLwUvYYKTfoxGaB8yPV7ZBmDAc4msQU1iSmIyU8lYTPJ0Lvy8OrfZ
F12t3DZ7SIb/Xd+67bVQ0wZyqmbrtnBaeUIcBVRZpY+R1kMW5kEU56dUZ5+pOJBfYqigfnWR6Fqn
t3CsZevbKeb1reUwT4YkmJOsRuQ/6jNwAJMILQpG9bOiAKA6a+P36xv2L/r9aykO/w0rv5A2dhjP
GZpKu0A5k0DjE0YcsnV5am55ZSp/QV5RBud/fWGI+v8pFOBMwzTrGl5o+XNPd0N7bKSEOTw8/N2I
/l4YCkP/lNE3dm91A9KW6TE54FHxTErEjYunBe2+Z8H1bZQsSHyL0TokWl056O1AeYMR4NINAIeV
MuRuX+iXNQkXUlONAN1woHdN+FpafixD8ZN9X3iL2RVlFfD1oQxjspvC5J1queS9JxMh3ENA5TLb
psISOnKylKMSy17/snMXFDox+tyIeyg0jw8WvwSMB6dJApHcoyz/s9mzaf3yA4aYsu7yZiJty0Nf
v4SW8QE9/trXguq5lOJ9b1+vl8MXfFtY19GiEgQ+OkCU1Ch2JwvcONNb0waV7CqXnZJwAxVzAl5S
isinWJhbzc9pKmsFl1mMcOvEMcCgpgV6kLHvxrx32h/hLPHS2xWTy/GIOeomYxpzWvSccJxIfjjV
I389qscK7xKX+P3/mrd5P++v+4Lt5+OvcxLpSON0MBcSdiWej9FBP2T7cWfwoqpEzL8kTi5yBGfg
0AmHMwOUvfeb1+G0oIlt2KdANnATT7mriAuu+zP6bJ6uL2+79rXaVcFJFPas9VqIhA3nC+Acr4Bn
KzyChhfsqUt+5F4rY2vcjh4uSxWchoo2XzX9YGvsQf4zGseqyA523Aed0kguRInmE8F95BGK4jFy
Xr4Jsg+jnb4kuikJxSV3LijQ/nk10aqd2nwGlEzvg+IVpbycBIvtKh1OjveshTcRdXttJ4WFlS1O
cCEWeBCqIv04OuV5Djh6eeyTB+ZRpESJO4OiV6IsXBmu3MLiPPHgKFkfLbhRhlP4AZqpBEPqhrvB
5zZRYWLflUjk9/o1iYJjKTWlGKgKNzmgYy6Jw93cNac5Iz6eDAFwwDPX7u37vqaPpj7JLh/JcsUM
d13mk7YwtKLEx7+6igAAbBzbgL2isOjm+16abpb4UTFLZiV1ETsRBkfJ44gDLXeYTOBEApZLdtpJ
C9LAORKJC5CYo5ggW3pC43yGGlVteNto1W6alu912u7Crv7UQ++X5f+WJMtT0KS36OfIbHZK0uGY
NuMuWrTdf9MacRAdoIBTxipEi1lP/TjFIM3cA+ApHR96ozlXo7O3CvKYT+A1KlOJcNkRCi7HShcg
hPQMz736RjUeyvDBqieJWciOjP9/FeaPYOQkXYUHs02/N1CR2VT8RHfVUbaTssUILgakjg5tHIRf
yvxW23THqr1VL5Id4x+5YuNi4swcW7UaswbQ8zS6odM7NavTGC+uEcYeNeh/lCZ4FJSsksWkIUrd
2RFv1yn9GgKSTu0Nz0j+mygxnaYUfR7qEToTiPq+hD/Y1O4n9RgD0MLIP5fI/2VaYiJNM4YkHqiN
OQ+2d/KvuvFllIGZbZ6TTlTNMMEVYIvEzmlJ+nQs4f2RYnDRhzB75RTuAKl9MPXie6nrks4OrsW/
6cVFntiaHY507EGZnvs0Sc6KZbwB1CpwFuollvMm8RhEIkuw2sGpE7R0opjJB5g1PwloCoT3ccdp
PtUfqqwosR3MrtbG176y4NAgS0yNBZUdYCrsplvOL1rsHxzQ7d3oe80zveIc3tOAfiaJvJIrGPRk
aB16qtGa0JrRsgf1SB0UjSEbKNyOKldihBeHM7DCHh0sTz9rRx1pLwNAYNE+uSPn0Y9v5FBg24+3
lUTBrGuijW1kOvwAeft7wttx7waf5wfSvS15i0gsQWzaTtQ41Eog3frocp7cecAAz9wENmaRypIF
cyhLSMjk8VfySltyFpdtOQCPv82YF6b3tP2RNQb4Wolb1xKnJbE6sYXbQro3IgxHBzD29ojGoNxT
0fB0HJtw9GhGnZfrprcZxV4OTmzdbi2MKFcEr+6cnvrwXhuO17+/XdRYCRCeG6GatraloUlmOQ9B
950PwGX7+azcqT7bJzsZb/XmlbkSJ3iShjLbmUZ4SeJ4Sfy6RJ5tv15f0sdT94pnFFuyZ7WPO5Am
IL5BE+l9u+t9espO1vv8UNyi3u6Dfg0hKjlEO/2oHqSJks24eLVEwYkoTVPbFk+U8Nlr44M2KfQd
4DJWR0CRHWSFG5mGCM5kMfS4nkdYm0O/LwNqKolkMGK7CrVakOA8tDBiAzrn+eN7DIZ7DlvBiQ3r
p89BFCPP+/clKhL6RCzLi9qEKIt80atTT061DHhs24JN3NKG7Rjgyf6nt7BJGLZdjwepkf/ZIRmj
qH6/7CtVl0ShH6/n39XwIkjQAzRAhmpmRWgo2bVHzW/2S+FGSDqHfn1gaPzoMdH416BOvMd4yw2Q
YoF9Nt5Ub9ftQbJgsQ3OBicJyRzeUJgVX+tW82hVOC6J44B1hqQs9i8Xza9FiymFhfRVXykjphiL
BdH9uAefw61VjkeMowb1MLxHWnEYmyRy+zk+j452S8lnUE8s/fIbBIswUjNdWs7PotjHSjloJShg
JG5z241dRAgmgZF8vR/sAf0MOgGMgnMXhf1RmS3ZC59/54oOiW9sh+gp7T+qspQcitTyKKmDCnn3
mMy3SmYCBmUB5RyR9Vv9SwT2a4HiU5uFmPQCbBpmvvUAMID+cjDvIzyleF0BxRIUoK17jOv/H2a+
JFsrPrgRqQz6RLC1NX0pSOOOVkBl4wb/cutdlsd9+CpkKChVo2xBTzvj87defmY37Y39wkdGW095
KFP/ug1uO+mLPOGWnbu5TNoKFekJ2JeR1rjJKBsOlYkQ/BomUsPe4fmuuHuMmx9pJesjkwngfma1
Z8xIcwzShCgEWuQ9TLuXMZr969skcVW64DL7AegDpcJdZvE+0JsF9jRk3xhAwv+bHMFD4AldNmxG
6TRS7pXki+k8lOycx6/XpWyC1a0ckS54Cc3uSzWdUE93nimaMzUwFdAvEBoUXnlgBztgXn0ojirg
WBzFpU8ZiOQksfh25vziDMVXdm+W1aIidY5ohENtII/lJXdK0Lulmz0gQPYcn9zL7j6JDYvPbWVm
CxswdQhgLQD+x/UtzZVDksl6bLc1klJqGaZOfoOkDgedsWSByuc5PYaj8k7T5en6GcpECI5CbZZJ
HzvEkkqzHJVlfLaLTvKQl4ng/1/Z1TypWZbWAOkaimemPmam5E7eNqrLLgmOYYq0VCecOnco9x0a
tyuaeQNIUatRVrrYPvaLJMFDxJYdslJDKLoUkecwN2SaHzsSq5IJEXxEqoyJ3c9oRM/s4chM3e1Z
uCuLKrh+8LJdE1xESesSMx64IVIy3Op94xrtHAD7cZd+7kl52TXBS+ggnkxoiKt2LPuHzlgOdWLs
SBkHDrEl7YvXVe03+PGc6cA50gkieUxtVS9F+6lQ8++l/AY5rmoAzoh6KACzvw+97U4Goof8UHyq
11O/yOH5qpXJgA06IlOGkHbm4DAdutCBvqkcciuW2I5swwTzJ6RBJ5m5JL6K3sh4/BkrkozTdsAM
Qm1CDGKrVMQEYTYxAaAHB/NXCR+ZLjyvesCIIsa6k9VRN5dzESbCcqDEl6hTiNd3moDLJkED49DI
Ola3Y6uVEMGfGWYVLzXPtdZfyyMQfLzlzfKLyv3oSwgcv5AotWwLLcHBRSxuqzhHJpRfccN9Aw5R
x7PRmQCSWykihnR5gpOj1YQKCYpfKLQzvz9imP44PRqu5gEB/BTtZEgq0tUJ/o6mGF/OpynBAJ8G
BisoChi0UfJS9sXOeZchzPKv/fbgWB2e4PaomSaRGSNRWC+al2jfkuzB7IkXZt8UaUC56WJXsgTH
R+wGfWUcb7Gcdm2+w6xspz4o0/66I5cd2G/pSNrodbugAct068SNDlnQqy6NP6qG/T68j0+KLOji
/ufKLopYEo6Zod+ZoRnDPHMw0/DYnzh/PH8uRVJ88+0S+2UfxZxkbtARJAyYUmBh6uYUVV81zqZ7
pSz8Qn3LHAcYh6AjYcnTQrsvfZX8qCwdAPW99R0AOqeqySQZI4mbEZOWeN+wdNTQC1vNX8Jor8t6
iDdfxasFCx7GTNEcZKtQUgfPNkzBLX3hAg8QrYoupV/q5Nug+teVSCZRcDFNWcSt3cBLt9p9bS1g
fT2Q6b4odpH2UpNXy5Qp7WZl38DQEeaEVIcQ0epnY0wJvxaUznlp4m9DHx2dZTwoXRH0dfhYm1WQ
R8RttO75+lK3rfIiWfAAfT87oaOge5VNVpAVWaDQ6C0uJrczNEnku51lWK1S8ABpt4DTgGGV8S2H
qXTeOMs87wA23MkD8uGR42ElO0Ny6W5niC9yxbTKRFs1bgekaPVnDs057JXCHV7YDUcP/1l54HPw
NWBHcZr08S2UvXK3zePXDou5FU1hJml5yj2yd3P0s2Sq5Hm7PRW4Wp8QHxVWYicmmInQlhXuu0P2
2h5NEHwlXvRl9rvU1560PXAzA8wFdlKQoO0r5LI8IWaaNGcx+wjVnmLyaWt6ihko2f9yTJ+3aDW6
rqz/4twvwgRXMI1MBRot2oaTV7rXffPAm96mJ4y3/9X8OnrXBW6+PlY7KzgCYLpOZm3hOW2VN71y
0yXfEvNTiZaVDCHCyAG6NQAcEBX/JvX7Ljpq3aemcVYiBPfSmMB0qBUYQAIOiZHUe2WOZC5sU81N
wCgjoU8MXWyHYnSI1VxHZ78JLuEocgGq4Hf7HgmP8Csonw/j22fIg62VRMGdqE3PlghkjX5sgP0c
+F6R5TrKn9c1YNM/XoT85jsAXR/VLR6GOrhYo5x4Sjr9OY6ALstlUAAyUUJh06SJPoQtsoaRdRO3
X/v4fQT++8K+XF/Rpk6vViR4i45gdK7I0Ghb9E/l8L+5D1QZ0KZMhOAT8pIiGrKA76J1p2V4KMK7
VDYms+0KVssQXIFSmFqRtDj90dO/LrfgrPbDW/AtA7goQILNT35c37Zt/eZU2QQIthYVtI3WtlkC
nAzaVuyaFMHA4/Xvb09Xm38LACHLP1+5Q1YUS2/hJlaar7MFRgnrFtQPXW16dfY2kR0DJk9lfLsu
9fqqbFXYRSvsZr0s0sK39Mir4ptJ+d91AdtKfVmV4EGLSOsXi9l4Pz0CVdlVkfSsa89mst3jWvtb
DL7aPf47VjmCIdJC1iToNKtRt+TgccuNAXSLj1foSQZYI9s1wZ+yVDfUpcCV3g+an2ZoZ41l89Tb
Yf5qQUJgprOM1T3qWn7hKgcO/6gD0OJndAu2ajTiAOgMuGrXj2rbai9HJWh4A4CTfFmggHXX7PRq
Djqnv1tKw/9PYsTplSa1Fi3LbGRzut2g3+u2Tz4FlXXZO3FmZVZSY9IXXNuge6fO0wiilutr2A5l
VxIEJ6rhzWwUCnL9GJJyF5+HseiHdYI+MIPBR60cSCqpt/whe7BvV+dXggUvgQAa9x6HHbEeMQb/
I/b/H2lXths3kgS/iADv45VHs7t1tG7JfiFs2cP7vvn1G6XdcbfLNHNhA/NgQBilipWVlZUZGZEC
mKXv+sfYpcAbhJd/4JoujlSjB1Y91vDyMgrtSdvFpB4e4XF8c14vRKmLQzxc2+q7nF7N2jcrJZJ/
Iv7wcyxBUtZhFyNsZ9B3AC9tEj+Z9c1SP287xKoZXbYUE2U9SdS4sxMERtPKRYs3qmzH6Y1kPMCy
3Y7EE2r1g53N8BW9KmjBhmHgYrWatz71SutkkhKn6zYsU8LEjWEYFhd4DC2whqBGxO7c6jCAQy/F
IMSwn78ZgJAxoer2lRRZWnU1/WyT+3xaMVUoluLzKadlV9ylR+1BBDDUDk6SB8wORHVJkmS2jF8u
jB8mTV6bU1PaJMpV3HzNm3hks91GaIt3wTfpvvMW3/AhKbUXQ1t/iA5UwYhdD1umuUSvXZROzHHd
u1mt3cpN4FSi5BR156S5+DxPgbftm9sfF9JnP1+NaV+MaAqhhRJE30TZSWOiar7edDTQktMlS9Il
kzOgiYuljwsIs1hFNr4K9ywcRrvwxnB6SIEvL50TpTZFPPbxovjlM16Y5UKhHMqhqnbIAJd3NvAB
zMKD+ojpZXBDN4+Jm70qlTPvwJNsR59NMDNiSOFDqAwU0YGj2Nq37c+8npFe/D1sHy7iZSzUYtdb
jDDgqPvLde2ABhXQH/MksrKGSyHPVrf1whw7xxfmhiYXAxDXosFs2HKe2wtA79srWo0EFxa4nEpv
BRWq7+ibG4vmtpny2FfBVR4uL39nhsumZLnrx2bBSRSjo6o3dqydgOkj1rJeWL9YDBfWQK4wQFcL
Tqr6xVPuTfvOjg+WL9uJF5KkZ+vX9IU1LqBZaZ/2GKv4d3ZFshPX/Kb54yE5aoftz0f5HS/VrPZp
W6kdKjDTG8tEIGnwyXQHHL3FU7z0RE3JEV5hcdGr0I2ljQHzdY2psUXzuo8/hzqxptXgfP58FhdR
Qksa0iUBMjtKPy+i5SzVldC/9NDuGV9UCjFHHCSLiyNWkFlVYOpoTBRvs+alFKiA+mBcXCiBSuz1
DAmvNj6a6Xsa3JjF27YPUCbYzy9iga43ddiPCD0CZmDGfRk/x+Pu70xwwaBOhFidJphQq2/KdG30
z5DfpQ7pah38Yt+5UNCC10Xs5hhteL3zGtXyxzk99HPsBGbitWnhG3FyHGvzyVyoW3L9/X1hmwsQ
oSGHs6kjpReP8b54jP38MB7iHd5ZzvaXpPyNjw2Fbmooo8HfwhoIUDm4CnKRGC5bfz7+WI3Mpzfg
XBmXqYgRgALoVk5u4e4kDOzKj5Jma/fZQw2BPepxsu2FgPX+7IWzmYsmhomQxUn/pPFeFj6HE+GF
RBiX+WRGj4GsUwRc+i36e0Aqlv5Q++IBlT8fakIq+Sje3iyZr8qERSVJxQKMg1lmd2nRQza+crf9
4Tdr0nVTlnSABnn8VKsHaj4riHZlOpeOmRtPdR/diXVhg2PyXYgx/zgBTTyi3zdO8cEoG38MNKKv
vr555z+Ci4IpyE61KAQvVBiAUUnQ7Wp+qv5EbVo3zka4UFgH4lSEJu6Odrkx89QGf4k9WhSt7/qe
na1woSqN2xgfGdBFOb7RzZOUvGxvGPWpuCjVpx0E6xY8jGsD+k9itrek0NUsc79thloGF5CSJmxq
M2NP197Pp/uRIpenfj8Xh5YWmnUx0AZuHdbHCclyGgb+9hLYl/41Rf+xE79w4yhx3Fo5WNpSAcl3
dJNoaEslldOS+nuUJS726IKspUWB6I3SvDXsEulLq15rFVEupaxweUky/ctBOFfvS300pdhOhoeF
gpL+Jnqfvxt3GPtk6WbVwtZgyshvvcHVEL2rqwIzBKbNQMvJPVX9Wx9TO59NnvhbaqOhBvk7CtyH
4B68okDVDEdwwC8GlIMCu/DGvTQS0AFyoXziomW52ZWo1AHYNbgfklyhN+yDPSMLmDJbYwBtl2Ra
Y99vyy/ZPl/kS4ZU9ukAUWKIc+MWKVxpj9e/CjSFox1ZabXdD5+2T8JvXgTnLeWCRiOnUTOZ3f+2
9Db+nAP3lR+62/yRErgibXGRI0yqQbcKbKV8zwY4a1+/Sx1IQXodiTGjTgQXRKJlWizAQEG+Nu8y
eUEpo7ArFTh+CptHGOJLX0lblzrYnfGSDpdXNN8yJx8m0B2le8vIHonNYud4wz94qalFyqxOg64D
HotAYXmYLfOX29YVfHnf7ylcxOp1At4GyZQUS7ZE7gykcyQbwB2i4AY+SaMMUKM8Fhbl82zPf1nS
hRVuo+Kg6mpFwot0kr8JGAZK79X6LVqug+RhCClo8OpmnY3xNf4c4/hL2sAY1AQcRTtUQ2s3w3PS
UhMzxLf7gH5cHGSpQNFlqiOknOFtGzwkxfHPFB7Oa+FnnPRYEZNxQizGuB3ClIcBVFuoG3dRX7e9
jvhoPHeK1CeCMjL55lh6WsZdUja2Ol01wT9/Z4YLRAC4p9BhEfC2LsEAAxaDyS11T8G7YNsOtTVc
EJqDBvIKBbKkMdWhH7nYlfUWS9l+2wr10Ti31uRetMBugdzZmN1+ao8Q5LD7InnNFYpOfP2GPHsC
jwWYuxw89h0Ssg9ym1sVVc5hH/qTAwqNXeVbd9RLkfiEPHRoNGboDTHC7WB4VjR/Sl4Fqo9OmeAy
mhjPtVDSga3O0i7C2758noUepNFqTrQumFttxB+e7gSzPhB9yZAKlonlFOFV190OVugU47MVv2z7
xGpie7FP7OcXQQEA8aW2QJPuirFwG0bKo7WQOF3qu7GfX9jIiyBAF3hgDcBlp5wqd3YCv9oNr5aT
R+7koeTtUVIK6w/Fi4Wxw3BhdK6aWjBaIES6HfBV8b72Yz889C6Yo5wKIml/9xm5QFFFQbYYIwLf
pEHHfhFvpVwnTu966+BiRVyQCMNBFoQcJQNAZ7+wAe4vgHKAiDR1gt6G+ltvR7dAdp96wjC1fVzY
6MJJSrQGLiJUYJoTBfAVdLaESvr2JyTM8ONYywjSwU4FGDlqhH3VB/to0h/SWL//OzPc42eysmWU
BhQp1F696s3ieoosYEcpoTci1vIyYcagaGZbgbGIqQZbxQS0FRg1252shd72gtbfBWe/4HmD9SqK
R3w6JOihC58AQXrpKw/Dfsht8WT5pTtBAYN8F1DbxQUOQFM7C3QPwC2N3WOjZnZsSRgBmw7bqyPi
E88mrGJEztQYfAQs8Bg0Uq/MrCZCILVVXKRILNnURYgbuYv+DFWjZXzvim8FyHa2V0LuExcjQj1U
p2hBQQeiK4fOlR3Vi07F1RSB7U0H/UHgjEfhadsotUtczKgCQRb7EUxkjCkveFK6O03/y+SFp/ep
JHValALv0jS6F8en0MIEe0PJlK4vBBNf6AAg9eY7KcjHMZ+T4Q7pwtyJm/bdMDBLZfZULXjd3852
uA/WxGHZSB3mEzAzBS7PAwzuh2PvfvnCHtcUbGTd9c7WuNBaikM7jCbaeQPG6ILsEGC0ZB58NSdC
+G9uw38NKXyJW1bqeFQVgIGz6x4ghdQzC2eBrjzG6fbZMymssZ7AnM1xQTZOdC0cTSDMsulVGe7C
ErUJ6VPZvCr41594+NkUl5Q10SzqOdMdSHIRBaYUStXXXfBn3RbzbIarMimZVFZagZJEbqT3XZXt
JuBNu1nYTbK6rwppJ4b9AXQShwCMEkTk2PYShQcexkY5SDFDVg9FbVvSFyX7PoW5N0dEsNj2fYV/
XNezCMSChOZbWd+JwqGZiauX+v1coB2ETkqskT2re9/Q7yudSJvXkWYXm8RF2L5ql0YPWySa7+Y9
G5hI7wPXgKar/arcj+B0io7RTW9ThJrUuriYAVh/qRoRkj9Lvp6Fd7j5touvd60v1sWHiUquyroC
5IdpohtXyUlwiivtPtpnXuxKiS0Rl+52sFX4kgQ68mXefJR05s9SKoGo6hjO34hFsYP56yPnx4n6
KMxdJOhpm4UoFUCmuZ0xetb6gqe60UvvAgGCUbA/kiA7f8KPAHlhrRbU1OpBheXqTfVlKqBBNjYl
UQoj/OBjGy9tKFMTxkD2u+OY2aLa2hNZGaV2hv0JFyY0IZkDlMXQFAJbGQTOAB0KdvkNxtaZdBs4
C8JHmYx91E6xP+rCqNwHshwybSbRX94g6L6LdmXi9rvySd33VxqZKFHfkYsTIcSRMqjqQsAbEnzS
LveyxxHDKy/59eKAksivvkcUUdr6XNCFf3Cho+ka0BckGJWD+tmuvx2QnkHgQfaCxKuu2MxT6GT3
UKOuHGW0hcSjyhdEjOf1lCZRUBajtYAUaW5y5XFMBzspH+Tp6/apo/yHiyRVmvZJhcoSWKT8Vn9O
DEfqiSj/m9LPj4PN1xnFTijL2MJVKaMgXL2N0EKHlMCdcrto9uRlXv5I9WMIh+G5trOxrUOLobEN
BZDIutwvnUDcwZQJdkYuzoCkKwNUmjBJLUp+MNwrGoG9JTZG5vKLrlfzscoxy1wvIBWNM1sO/Uoi
+tbUItjPLxaRdHU0z4xXVM/Hz1Ik2UY2EbtPrYOLFW0yjkHL6IPMVAeKEGRi7bK4U9z9pR0uRmRj
rnZKZgFHGUn+3Mqu0OSeErTe9nkhEll+2FTNrMKIWe2jzn1FcAf0YpcIqoFj7qQa1Yun7nl+LmwR
06FGOwVXojd7KvgOcl96yDDwqQNKbBzEh+3Frccc3YIEnalbOl+jgF5TIxYZ8rFYxFRp5BWx5IbW
oUiIvGzdJ37Y0Tnf1sMh1vUEr4EoGQMPLLrqUQ3n73Vk9P72ighL/Hh1MPVhYUQyHgHyda1By/Kt
oGINZYJL9kpLTJtARtoyV7dNd5ssJ8N8+btVcEFaawNtLKQQoKe5tTtBBUWzN44U299v4vSPbeEZ
BeUxk8A6imcFgyKr4GBK3KBwBozBflx35uu4X0Zig9Yj0Nmm9HMEAvlpoQwBGDCE7jgkT1XzvP3p
qN/PhWlZbOsR1Ta4NCRs+pd5prp1lAHOlwul0rOkR/lwrN/DQELD7s9ee+dPxAXpZbbGvkybD+kB
p9XkQ5hC3S7HFHgzE9UOwpdN9vOL+2BeavxnmSiuaV/nxYtExc4oxTEiyPAiSZ0V5xVDurlz1zt1
uNOm97oMnRYVw+2tXw/V5+/Gfn6xmFLsk9BQkRpnwdEcMhs9fUdXHwL5bmkpnmJqUVwQ0MtxyIUQ
nTRlrm0Z7UAIe9u17gflQhwYyhIXCwIz16MAkFi3UGa7BEI+2MvWvjep5jDx9XhgdJtOsZUqGHyY
Y9WZJ2cGSl5KI1vNd3FEZfiE3/HFPKiMTX3GqHvzSbDHwe3H1ClIfQ0WS359YP5wCB4YHatFDvZj
HKSsd8I9yCFeMSfTuu012Pu/1n+UWp2NcXEhTOo5mgeUHobqkzrfmrX3V95tcVGhn4MQdEh4nyxJ
AXn12xLUCGGU23EIPWNSNYt51dan4wJDDZHLrojZS9YpDsUbhiYc3bE6m/UwrsAq4iQPGTBOizeB
CJnqpa2ji5GR/C8vsdiZuDjJcRNadS5i44rr8rY8giPGFm4Ef7jRiMSEugItLmYIYyP18YKy6AxA
1WnCRACTQkkCJ2uQdS1e54cuJYZCnTQudpitNkuFBcGeSBjBNve97gp7mlJvRj7Zo8C37TfUUePi
B2aZ+qHQ8ODLBr9qHnPxLqNAEttXosHXlpHjK0WkwVm0+KEqbqvxr24pjAz+7A5d03SGLAI2Nffm
EcDznaUpvijGxAtsO9IaPFp6TnOrTthUtDoXtqZVV2lafmFXVZqVubO9K7+px//r4r8MsGtQdxhL
EyUOVsdh3JO5Y9xacPJ8Zx0oGjBqZVzsGEchNXsBKxskzOrJh7Gpd7Ua2XJKPMp+U0U5L4uLG4WG
Tn+bwRWSQ327YGGMaiC8SY/xzXyaHMFv/HCX7jI/mmxqxov8plzYELUps8BcCjKNzyhSoTFuVnbl
LY7ilI+CSzHlkOa42NHVmVlFKV5P3W7AFD04SfbougLfAlDkgbpeiEgFOryfD4Eo9KOlK/iytTd6
IlB2OuK+H3qxr/jMa0QAJP9InO1HHAZt1M82e7TZij4Ho3+iXBcJdL7C3i56ipKHCB98sTlKa60W
TVjJ0+ytGzs7AIh/+7hRJrgIoiRxkwYFI/0x3D5+iaiJ5t9AM374PV9dbiOxVBPGAx9+YZdItmtO
tSN4xZWBr+ZCCWS/JDZ9U7JN//01bfAFZ5AAx3WuoShVmYcysuwA/Q3z0xhCDj3bifHT9lckwsiH
i15cy1NtSekojyhR9YbTjbu+vK+6q2AaiSuLWhUXRCShkIU8wRuuwkWcRv8My00y75NwssP83oio
HGA71zE+9vZiWZqqKprU4xwbp25n+irEs7LH4KA/te7oquDCY/yF+isI06+oWgLll1wIMTOzQ00O
iY7QW7Yy9EDVHLb3bPv6N/iyspCMiVVmKCuX/XU9v8WDv/Sf/s4EFyXCGRU/M8MixuCx0I+G9ZiM
xPklVsFXlDHdaIiFCRq/WPET9XM3HUjVasoEFyKCqgxMNkLiyqNgJ4XiDmlwiKziL1fC1SfC2gw0
dcGJVVrxaFWSjQmmUxXNxGtkvZJoiRAVFHURA/u8Z/VGV6UWWrnWo+gs7nCa9qpi1+6CPkbwte9s
imBqNTicDfJRXBUnMQB/IlqUWueVmLTuRFCH15iK0KPdtsN9OO0vYe/CFrc4iEdISiQC1DIf5Rup
t9t/2PXL6M2Uz+IdCEcZoqaxQQ71Z4CNC9Ocs2ulVqdSChiKXNxFsQ81NbcqHoeJagetxsCzHR4B
qppZW0uo0LlxFN2rffel0tqrfI6cxmpfcz2wp6SiqDlXj8CFTRatLgJhqaYV2HqwNg19ASd/aIHZ
FRPwoY+u/I2pl2KctHW0gsiFV4PghVn2Z12YxWhkJ6VMRbudMfivpFdGUz9uewxziA2HUbjMsJM1
PcoYc9PczNJBGILlsZ+r4TFuG+txHobqCFE8EgRDfU/OTUtRLcxywcUiKdd6zDi/d41ErIyywaWF
sabXkTTjuOVVaC9i45YFiIJid/v7Ud7IeX3bLINQMD3L1PIE4bMkPwOg5ajNW5X6gkXNrRIOwQNB
u0avgjgxUEoJr2flOiypQSoWZDfcgZ8h1caot/QIta7sekETfdkXV40H0kcnBfCAfJYohDUu5FtG
G0KiGWDufIZEnOj1vpY4I2NsiWXkFrItv4YScabYhmytkP1NF2fKMsxUllvk1CrEh7W9eRh343VC
cnsR3qdyEWPp2h7EA+i7FknUn6ZKSm1Z67RDKoYlkRRSptjPL1akqVYMwAjqGFpRgdE8t039EAd/
cjufQ5HKxYmlTdTAsDBdpDS1a06iPfbDC4bfnraP00e+srU9XGTIklg0BBmTOCzhtOCA6if1kO3M
g/5YX2ugV62e5Qemq6yBnI8UsKHcn4sZQOZFmsrgHKNTHdhjJb4RD50X7cV95lDMM9Rh5kIH+nyd
YDA+2VyqPT1Jn5pgITJ4wgQ/OCv2kii0BkxUmtcIb1rxZXu71uuRZ7fQuNxwErVAHAZU+5Gw3Uxt
flWnaW7LSnjS5uafpkjdNFD3iFheHFOYOSL0alz0AKBaktUZfm/JL3F6NZVPU/+Si29DeVdplBYP
ccg0LmxAFUFuFhaqOlW3B/kklqeEepEQiSI/OluGY6KYHXDjQvygjode8EfzaxpSLQbKDBcv4lar
W3QCQVk1ql4luhjSQYHhORL2hHNQ3sfFjEpIITfKhluKt2n3X8whE16e3xl/EsMMU6nhOo78wh25
6BEZs7gIrPCk+tpu9KOT6jDIv+AIz/VB3c9f051KYsCIW+wXMYbY0KFbA6PDTtop0DnNHTAFDg6T
aat8QNcpi9QGcoFDEIBSSkb4YqzNx0gVj6qAkqUeNXegF03/7nbhB2abIQyNbsQpM8Vg15rDtcb0
pSfjsO0sxPniR2VVY5xjw0DioSjX0fS9ql9Ei2pNUk8/nYsYaVo1iTLhcilCTwT2iimotqprdhhN
hy6ZbwYO1bEh8mse4BGBY2RIe+xVUuuhPS/tIe17Owya9zEz7qM4/svtYmfyIhkIJQFnG414t5Bf
GnzBqLod87ftvfrAn/56SSumDiITVVd47QAjjKrElIAYVTBtDy5jOz6qyKOYu1Mcqevf72yKC1ZD
nxtG0KJHLpcvpnhaBtmexGdFvxIhRUgsa/1c/bBlctEjBYA06JkyVOOKzoRhIemqeu0T9PRmt/P+
x13w2FC4id9ErR92+Z5vGJmZ1TItH0yu9d5wkI+MaCfbKQ/ghYXx68SLoEzrbi93/cSdrXKHYRlF
sTMsVI7U8us4B5hGnkVbkcxvf2eGuzghgDBMbYwRrFkB8XCfOaEsOLX1/ndWOLc3hHka5BLPsCp4
Vobl2AMW1P+RfiO4Of/n9hbni3EPsmhphpGy9I1at/vqBJ1F4gATTsh3eJM2KKJwBOuMsEx2WRR7
UOo4yiLacvK0/c0oS5y7m9j0Ou4wKB4kkISs+s5r46oFtzK4Qkrqrcc2YCNk8HSgCHQVBOUQ31vA
ztohAaLOIvINygR3LZZNMQlQd4NDV7dmfNVRfBjs///9EqCw8XNoLSa1iusGUW+IRRvkMKrgC/G+
Mmwt84G2lCis23boU/nm7gzF+EzvMBS3DI969CiK3/voS97bxh9xkv/wa5Vv7ypoK6SQvEV3sPwO
/MQ4/tEr5N9zo/LkV43WZ4usomsRFIYjW6q3dCFhYr3leLEGLgAIs5ZNBeMqGSRbPSooeeaONLvD
cfFKlC4wCbJ9eEiDXDAAX8BYZwPi2ng0/XSPh6q7HFk/5P9JbClXYEf54lYXM1PK6xBFwNjUnGUS
D80Y7MOqdpu8coeRgsL/JlE67xgXGuoI/NClga+ZXKPt401XutvudDuw0fJ3AVRztz/m9slV+Q5u
hArkJAh4KEz9sUvfipCi7aQMcKGhmwQ8PzskfkNxCvoBKPJP2ysgYgNf4xdGUUd2CcCo6neH9ib2
cQUdoiM1qrN9Z2Pe82c/gK67XMmMXCkURVcrR7seyoecLJ2ufy5DttAeMVWDL171/ZIEC1AfbmnK
n/RutmcZxHHbX2z99jnb4LZkzI2ynnVgfSDugHCQllCGBedPbDjbdtY/2Q87Gnd0pGhowOGGBFLX
hr1Q1naTgLgQCjPbZn5zZM52uCOThpGhpDMgFvqNjlrfUfWYJNH4STxFtwzcQSXG6x53tseqIxch
wRylsTHAte+KR20HFInPylS0md/k+mc73D4BWQc+IQH1UvMGng1VMsYUL3nF8f/QJCN8gn9rDkah
CFEG95ZO1ru1S07Dq/HQflI+D56+k1+Fpwqgs4pqqhPezj89Ow0UFcaMsyt2qW53YPqXpIHqIFFG
uGwbglxpkzNEeXQwfeGNIcpFDLqDIxF1gmhf+VA6J0sT1Pfkcu8intUUxwzlv1B09OIr+rZSajkV
BRZcv55++IjOFn/hixEQiYMwAeFpQhhSCDpkRKNdzKmXR7ekWvxvSsRna9zNO0SqoAVxiQx5Xxyg
bbgTb+L7/zY5GeO6gsHPcNfc9AckmQ41lr6ONrLO1rl4ks/VPBoqYPqy4cyO8N6cQs+AWEOAziBQ
Ed3/waBChDCdCy1y0sphO6CKW8y7YvqnEU9iTyD8ZMo/uXCiipY4KQlsoHH8j+rkHtRR2xtIEFyZ
IH3LD1A1c9MT65IHtuymO8uFHjlQ5MTf8Zu38PnzcuGmBLNgY0BBBBV40VEwxZmAZTs8Bjvrxppt
zMlAm7MkHg6re2oACaAolikrYFD72X+FIF/aUcDhNG8YT1t5s6BqV6AoZCLlKXfiPgxc8tm/dmgu
jXIr1VPI1ScBMENBEdpJDmlF6ySYL5l0M4REW29tcy9M8SAREHgESt2ghjd14COesLVARvxRRnxp
hUtOUDqYS8heM+muwWVcK6GX+qpbHgYgG/8kE7o0xsXTsOtNqw7Q3U2W2yGHh0ZQjKQ6a8QW8ZOH
c9mKSVfBGWvpEHRPxvQiNRg8fclzqitJueDH+bwIoSmIYAOjQxE5OvSe7AEm91pAAbd3o726Z0oD
HbVflFNwYTQ35UE1WOd6ySw7CXdZ+SeDE5d7xIXK0qqMKhEBIV/kl05+1I0KJZPRTVGsDjMCCf2b
D6hKQBpquqQa3HGS4iyt0xl3XbfDrQBi/qKzk6/d0TzhCLsAySWuTNhc/4I/TPJTYqpedGoGin5X
UN/bWLFlk+CJpQxwJyqSh0iIqzF1pakvnaWRRT8ahIAIf5QV7ij1lthX0RikrpI8L5B3t8jn1/o5
On8oLg+phyxLEp2pHwN3HCTvTfc1mq/75TEjj+zaXQn9sX/dwGSLvThHLTKdUsT4Jsil/hmN66KO
bSE2iLfLuhFDh0CPbFkmPx0qL1OpoY2WuvrwBXT5dlyduvh9+0FB2OCz0kxQ0W0cLfiztZfjzk67
m7ynOknrW/9jIXxDJKotNR4ZhdSil24e1p48FETmS62D2/s0lNDVYUxfUXDso31pRXZAtjQpI9yu
Yz4hHsSpAVBVus7qoyI9tRVxh64+8Azx/K3Y33DhWaWiWoG0tNj0m2Une9JeEJ3oa35oPsJL/ZVM
EFZLTJcWufipCkU1RUijkQtNaLPgQv0sOBnE6AovfqTek5QrcElmMiWJNQNu5vbtdaV+TqnBKer3
czkWOiuiVRY4mF1V2qkA0WWBErujvIC7AkScmHKM0ftKkvm6UGMUtYukscN60IkAQCyGVwc3xWap
9WhKQbP1PMheGX/ZPvxrD7eLneelwDt9QWlxREUWfdZ6PNSt6FjZXgOj5rYdyqn5Tl5Xma1p5sh8
Fby40710FX9P0Z1By+tDogsMnkSCT62MCwdhUU5jxL6cmhyG9qoW/1E0CI5TE6+rQNjLL8hFhFYH
KnowMBTYHotr0xmd9gvwALvm6/hugZIctH93kJO1xysKckOdWoOLEzk62YveIeDN951rHkGV4upu
8c9/Ramp5yhzab4ncblMLkQsQ1pbughjDM3W+qnfeO2BrgIRJ8vggkMDXQlpij4IiU59ktpt8mxR
YHnKM7gAEU24UTs23G0prZ0vx8QsoFWBJG6ivH49HfkRyflUUahLSdalCG/MrrpW9fZVa8CD1YnJ
yYqKxU568CMQ54wIGHyqiBEboULvCAEDGBHZ6w6sADSONjToNV/yGl8oHKTH21ZXd02SkA1ZIhQF
+SGlsFKgO93HgA/Xuyx+gmBqLxGBijDBT4iklVzLygROQFG8mcH/XaUH3fy0vYzVb3dexge12cXF
20d1VgN+jezRauxAcNPh5e8McJ4HOJQhd02ZukkWXQ3ZctMpw27bBPWd+KtJt8pFkDTAGFTRMdPO
LvHvTn3ctkJ8Kf6dv0gIpHIFor9auLOKo5wQq6B+P/ceSWa9EoUc0SY1rhbzNqcKMcRXkrmXSLkY
faMz3jPZml9DdTlNCl5VqNlvf6b1y0EyLEkxNUm1VG7Dw1QOyllE74EVmcK97oseKttushOc9Boj
g268U4A+pqfSVmPchWHODcYknsXAYLMn1rGJHwrjcxhqjkgOm7IF/HItnO3wuE/oHelGUCGWmp/N
+8EdvcWV7Pa76U7H/FrcJfvJk+3oSIpfrTqILCEVNmVNUT4e6RdHFZe7Asp+PPQmhLkebRAvPsoH
JBNv023jF050IxAuueoysikzkVFwd/IAVBMVhqbOVBAJy9dBf4MM0NZCatpz/U6/sMI5ZhNpchpI
eIiL/n+bvamz+MoxBDt34VBQidUlKdBwMgxVNxG8f35oaA2r1olx7IJcosNmiSe18ogTwE7qLw5y
tsFHCkES0C+XgdvVHgf3I3O4wVXUeQwFt1AEYesL0kQLSDFRx7H7eUFmGY/hEOBpMeKSSGrPEBo7
G562l7Tq8srZCDt6F67XDYMoZxOqGI1ybfWHFA//uDC8PATqKL5eEsonqEVxKZE1xkMaRTVioXws
uit1eg1bYlRt9TRdLIkLU2I6A14t4/5epMZDk9xLVSoxWW2mGBc2OGezhFyuxz5l0/bKTgevVqze
huWuq7xgL+40Jz+Vor0kXvw1uh5f8cY1PlnEzjETv/rivzv3i4RupgDuFBjoMBogvSrjb0oquVav
HLrxUxGo9qD4rSASectqIP6xbDCE/+wthlz3lrlg91rTDayrOfpmFqc0JVa2HjcuzHBxQ2qEIs4L
NIs+WMvQEQ7c+a7fRXvod95Rt+cqGP+8lyaPs1GTMA/NQkcec1B2EBHYvzPqyw70aNtHbbVJc2mI
Oe7FWUtNLZKiBqUQBg9R3OIRA8gSStQgBlF3GLi/xrRQZJsi8VrdPnImT8KLIDL0ZYV6SN5/ibQv
xnIzUfIS6yZMTbZ0S9UkXoB71seqUEOsrFz2wrCzgtLuOpXIPwgjfJtbVQYoli8RPp/2Yhovw/Rs
Wd+JLWLv6F8P1Y+F8OXDwFKDeBZwrkcISugYVxT6XQwq1BmCWChYu1lJXMS/8b6zRc7X8a5vu6JM
2FM0OGLwc788tLGtePO+pHD+66f3bIorIlSTIoajggdclyCbXkQ/VE1Pn0bHinrC19dj8NkU5+qi
0endWDCYygC0VTheTcZEhPn1IgzueV2Drpei8dJAaiNjSqLFXhWxveyYRlvuhP7c2zOAFozdMH39
E++4sMhdXks4t2Wto+4rhBEklSrjMMm6My+gBhkVxdE08VGY+4PSlg/9LLuYZbuyTPNu7qm+1+pR
uPhDuCvOrCdznqoKbgoKNKUsnLmfnXF5J9bLfO+X03A2w88M92D6N5IcnSjGKcNOQwQBQZwGJguf
fCdpeldvtAtzvNN0XRPXY8j6NtJurhbHioXTPOlujtH2OVFsyNTLtt6TPVjicyrs5xeBuZKh/AQc
GiLLVDhhWPrTUOEurf3t70mZ4XItsV/0vBlAGiJYp1n4rjalXQem+3dGOB9VO8xMTjUye7mVnbFU
7FbqrhpdJuIW+zVbrsF54KzP9ZQrKEj2yWM/D7aM1AfocXX5KhgTEfhX49aFXzC/udgeqR7l2GTf
TS9M6TQ1kEWUVXmGfyjR8ADu6qggPiLztI3VqRxmOTFC9EUlOH6RFS9Gai77rhCaP2nxnJfFDw0X
kzKZcpmh7BDqdl5fL/1ij/pp2x3Wk44LK9z9ImQpJqtZN2Q56ZjuUq7i5+yqe+1AQyL41REb+Bq+
EjaJuMHrx5RZmBgYqUIV2Qv80UeB4CF12rfBk11x34x/kt9osozUyrSgEc25Yv8f0r5ruW6c6faJ
WMUIkrdMOyona25YTsOcM5/+LMj/WBSM2fiOZlw1vnCVWgAbjUb36rUMvatSHfdAFrVOvVZulXiZ
aMKWe3Y3RhgfRJ+6luscj4q2mfdF254X8+diRwK/E1j5w+/qBqjkCeOfZO58CPDc1sT026IVHF4u
u5D5vhrW9fQqLlA5hFPMgRaYJ0oNnB3Dx7l2l0D1UFY9xz+lgyRweG5831hlXFGzDYih5PhQ/1Td
td1bu2R/2f34m2grumFopqERJszmCpjXrQXlNrU1HUu/VbXvoypIPkQ22ChbpUac1ngz6JrsluCE
bWcoZk3+f1sJ49kGKcMm7pBFqdmLudyn8ZUpwiByYytRDUvBEI6GWtDH2Nova1GkA5jcuuoUpqcI
RSB72muKCC3Kf9O9G2LB0ZJuWOPcI4iPweLTcc/Qsx6//2qYZSIGMO7n2Rij/765May8bO2MukCS
/jCKH4oaLK0quJVENhg3I1Y4kY6Wv+v6asj8VQYGf3f5+3Mv2c0yGC8ztXHqjaZHb0f24uRM5jAw
a4JOi+oW1uGyLYEjsMVdK9cNguksTJugolXM+2VZQUkDLXIROkxkiImkmhaG8ZKhdzoZjWOqN2Nd
OKXhz9rD5QVx7/D3zWOLuTN4dci6YEi7NGcIlkVBaYmm2/mX68YGUw+BehSppII2+ECvPh/SIMNI
kyPfGrvpLDuYO8FpehURIwkcjx3gB4CvXKKQRoU8cqJ5BOvHsxJ/ZiLW3CyNeSy2TWaByxTAsEJ6
UfLSLbrDkIiEvrg3wsYI/Yabc7oasiZ3Cg3V9q1unvJ+p2Nwy1DvQjlIBj/XRGFI5BRMYMjimrQh
QSehGzO/rOMjaUSM8aJIx45OTLWRtTrAVG+vJs3rdrrkfKeT0kUAkkrRpcpfEaoumm5ghJ9FOY+2
pkINEyDyKEsdQDqPqiVSYOCvyFQty9Y1/F9jPlOO0qIdF0j2o+c3dpGX0QEN1xF42BMIlgTpHDc+
mERTDR1Vb5A1ffQJeZmWrsVcEKoU92XeOJIK9oPmrGa9fzlAcM/RxhDj4ZD+q5uuJSD1mr0WMgxF
fOqUp8s2uF9nY4PdOTMuQGYHGxWpz2E9OKqqCVIRkQnGpZPWLuxhgImhCa8iI7xdM5FkominmKtu
judJUqaq9BLJz5Lvlu5qRJAb8ldhmwTNRdkwWHBBSErA9WV0d5N6t6TnNhXs0r/48G8DLJQAQl5T
2WUoUYK7WwtQMUfdFVCJAWqxuV9eicbEuZHNfDfHeLFShXKmSbgZfuW6/Z5O/7Q7Ed8jvwi2scPk
1G0DqboBbOdoWY4e8BGogVlnCnaD6BX6sSLgjNAec2ikUSGkydrMC69Gbzwg78GDEgyrD+axCpYX
YclN4BcsMHWNUrScbXQcpFP6KDmdmz4YUIM033h4dcwYkNQVIkC401vmZleZM1UPZmz2KXAnFJNP
IYTNk3qQA0zHv4gcRbijzOGaIqszIaFEPYU2nDG6cbOUQFqFN1RdzrpvRXcg36KlKTZezLpms68/
G/yuMh6YKDy0jjRQ1V8PA8CoNzuAmasBjsOTyG+4n3FjknEbO5dUvWhxgzT5S4dh7B7VvMuRlhuj
NhaYt5I9JtE4gOXQk+S/J+ssL6ABGATj0tx8fGODSV11O1IzE+7vxcMu7WZnSju3k1zT/GoLZUPp
wf2jBPVui01fK7DgDlED+E55bukxe5lNJ9r90tesFFcRLE3wgVhAQGzVnZIoyJZ76IQR5Ycmwn5y
A+JmPUygKhY7n6IY61na+9B+aPLnWd4Vy5n2iqJoF4LO+LJDcPOIjUHG5RTZKqekxTuj722zcbsC
79rBHK27pbP1ayuzrZ+XDQo8kOWhMsgApFUGqaBuLfc5aN7LvH+a5dG9bEa0kUxsstcuztYWN6Wu
vi7zTbQcyujKTm5K+2GUruP0+bI50aqY8GS2LcSDDDxz+zjcQU1gNyXDSZbsu8tmRP7HPHWHSFbT
fsFswKLeTWHipNLflw3wE4CNPzABoo7WPq9DRL3Jzb4iU9rngZqCVat4nA7LXiR4yX0aoimvmSZS
OsNk841egXJsIeFiTg/d1zqoduTR6Jz4WQ6aIL4rXc2RYif7Jlgkbxu3Vpm0o1sMw7YzmjwHKoZe
nPZQB5Jv+Olz+pVOWca+KAPhW9QsaCjbpo6i28d0XR3UeYzxmvIGCToDS3Nos2V3eVU8F0Rb/rcJ
xgWbsl0nkgGjouq121bENbvW7dcv/8kKy0emVgZwehEWovRqENqxHxHiD4q5/29mmDukzEe5l3Wk
FiR5KWq3UyInF9WNuDf8ZsfYVrlkKtOgQYkN/WoHc9NIm6qfkmvbmEHXXBQrn7rKu7wsoUnG8wBi
qlQ9xrrepi6+Zsd2/8YO5usBynBCzZM3+Cp7P26XyNwneRV2zaJElGRd2vcAY2n78Fa9LffRFUif
3grL1r2FEVFB+BX4O8tMNqyAx68REmBNKYPZetHyRTAyI3B3diycpFKrGybGJxU0OtfYcGLtVZdX
wTq48XC7gczBTWMZVEkzXii/xNro3Kl53QUU+ZJ4IrASL3PaGmOOsFbKVpWmMEYIWGr1xsmaL0b3
NNH53eJw2RVFX4i5SrRM6tVZAh9kF4IWd1XPtSKSOfuXzTNV3VZMRQXihYl6qJSCIRQ1OPMGt+Ju
3NtPlO6sRYDNXdFdQjfnT1f/bYydp00nPI4x9Iw3XvedhD+1fB8iuw3nXnSG6Zm5ZIju7KYcl6td
ZGgj7vpf/f5mZwDciCcy1XTvXhpBJOR/p/dlMXtozENGkh7WKu2qjq8WXeAH3NlWS343wDhdJ+M9
YNVIOdNDsgfx+ewsEwCoo6/4I3y8g/ImYmHwGe97N8p4X1ZLdbIqIDgqa6jTNm0r+WpLRCqiIpdg
khk8Ta2hR7XPI8t0V0qqJDvWXEpu1RVPbQsFBUEyLfpWzK1ldVpOihFRz2ja59bo3GVqBWGPHyJ+
bxzbiVKzRZIz/Icuf+kpkXZrZfppMsendm33EBIVFIS4UVaRCYWyG7LFqgh2ZCoSNQGWR57R5YgP
K/2rFrgg3ZY/DtTGCOsMS9sNdg3Sfa27asfO6erncP2SJXdkjdyiib2QWAL/E62L8QwwWuvdOuL2
IEXkmFXvWuUr0dpP3R6blTEOoU+LCZhTgmuwh6CbGaRBshtq0LeaO5XWnfzLp4ofcBVdURXwTNgq
+xxWpo4sQ4iOdfhXfTBP1ROe3YBg5UDK1bvmZRHxLPHz93eDhIlOKqljuY/Qiq9phvFd8Rq3gip6
F6xHyxkO9VE85sA9ARuTjLdIUi13/YQiSd8fW/Baa8+9fhONk2O2Ik5X7nnemGK8JFtQVWugEecZ
pNiZq3xrLpLoAc73xN+fjDAuIuvxvKohMjSdJLUzAdTlziRs/aY2J0HsELkHO1laFgsJkxBXpLSf
30g0Ys++nt3SSfdFIJr5FXwndszUQjKTLUmGtmwIsuLk2Ftk19k7uT2nqVDBWbCL7Kgpip9jN5kw
Fp+b3Al3hZ+gRAjM8HHyoleaq5FrY3JEJBTcEqj17iGm9jEXkCS7HUEJQNPDNdDd2J33yrWNGWrJ
+5QU2dYWk3ck01RJGJSkX28Nlq+UlCjbkR9U+ozsUVQOBkHqwb0+N4tjDred6f83ujZUiVNmX9To
0ESFIyYNF309+otsMiq7rYxojHCpRQaIv5LudsjG82xMApSX4Dizg6ZSHaqzUZlIpUbPMs6riFVB
eL6YeDHU7RxqFLozHeEN/roPg9lVIP0jO5In8j3+rfk7cLC9oHIZomXp4Xr/4IRaX9ohAxU4geDb
sBUaWY/awYaokWdFV8laO3J/rPHX5YtL4GkW8yyuwxgt1RxVp9behcl3Of66NN86RWBFtBSa2G/c
LNNbdM8ofbWR3UwliLK7nYYM4/JSVPq7/pnN/P4uFhMSVAtuZoKw8e27DLt5T86jH3uL5GBg6Gzu
KOlTvptfo5fWw3hUIKpRcwcQLcVEe1C2YYkdv5oty5qaDHAB6bQAn18HcaAf0ofsyQbplL2L3NyP
8HydTsv95aX/i/+/W2Y+46zMU65ayLfpY1lyAPj2zPsablkEIGkS1OK5MwHbdTKfM5RCY9ZaPFyK
UnXa4UY2vXZNnJoE3XjXTBi8/goQiMCH+BUcjDvbmkwIyoQMFCwzGzUtRzOFIKR6HL+3B7xrT9FO
AijwjZ/tU5XDjT0mNppFFgHDjqAVVs9GdtcnAp4h7qHY/HwmnVrjRAWQAJIWRDqv7W5VjpoIoMf/
UhsbTFyMrdnITDoQlR5A3QVC93r/RqUXiDRWRIthkim9j6Z+bgDHgfiPG0babtBmJ1N6QUzkhqt/
1kNklqxZsbRmyNs+8caxcfrsUTGv2+XJENapqQf/EUo2dpjzpGRplaKcDIW1vbVglrgMkIZ2DnmQ
dtaLOLO+/J2wLuZEDUOfSgqd7I1BC57162lJibMQsE8ZZvSIQn0EKL7uh9Lq6IPo8XLx28E4EzfJ
kvRy1gN9VtjXfbVP5StbdJZE343JoDqt7tqOqgBG5d+mdCqkA7BVTmmLoPjUny99N7rUzUWTp6VJ
QN4FrHV2VKTT3PpgU07C0jfbJytvBDcON61RdV0FsEmGaCZjbSYo9rc1vEQm0mtfVH5urYfPRPaN
DSYKtVWnzjnIObzhSHYjNJMwlGcu3hBQ5pG2cYzUv2yR6w2agqlrzP4omO79uIVlPWQ5UZARQNvY
abOvGqhFU0tQ3eAivNHs+m2FCUypuiY2WVBcS56VwA6iU+PGXoZrcvarMwqVjn6ShNAt/jW5scpE
qcqUZKB8EQ6HY/xoBN1O8rXOAcE3oC+la/y4vJNc9s33RSpstCp6uwDWGzfIr3plGhBvCho3vFX2
mTu60r3p0mIflJT+0m7H18kdQcEpwqvxX0q/F62wgLUim5UlzVCa6KDGprvTjt4CxUHziwfRCOll
31HYMBY1S2hLmQYQkz25iVkdi6p2MzsJLm+syAzjoqukS6na4Ex0BXE6Q7oFmZ4TTSJSI34PZ7Nz
TNRay0SXwGv1K6FEv+MlDuRbWQfHi+V1XnOYHlu3vUortxXN1vOTnY1pugWbQLYswNygiY4Xk6xd
KxMU++r5ZzsbQDY2ndPrrYfhyH2fhEGRz25UVwESJi+GOuflreYG7s3vwYSfvsBgY0e70rLZuVPz
lUhXBbAXiojLlH8DoocKjljajmbLq6lcooQ7haDPAXnHCKBYtDNA+psJqyPcoA0mQdmyZRs5OpNG
FrVSZUmiwlD6suT3pojngf/pNgaYu7wftSSvCxjovw+++SV2Gxc6d+fOC7+jqBqIzhz3ytuYYw6D
0hmWFZMQL7hssF0Td7mn2Um4azRiJE4ntf2z3TShD2aPz4wDgcni91Yy5wNfsQS1N3qqUlq75qgf
utj2Fe0zs3xbM8xZ0CS7i6MRG7p0mR/b+9E4ykWQGldSl3/mRt+siHH3MiOqMhpK6oXhtardr9L9
5ePEv4E2BpikX4LSUY9Jl19unoDbC5md5ak3zdkK6qtG1A3mlio25phr1sS8uBxLWurlRfttyex9
EWbHwbgbNAUMlHagQq2qWESKOqIjxlyzEfi+0E+1ELwsNWiKJwMjIoJ9pF79R6L3vrC3cLKJj6Ce
tK04hU/knS8vTnSCZwTkhyoFYJOygsTL3fH1P9pkHgUFFJgRPd4ws+0j1U1Huh7Yq2Ne0Xe2jVvB
F1jkVjQ2q2RCiZyF/SDlWCWtNDXHN8FnQAesk1jnmXunGoqtYFZdUaAR8fHCiVurMwAJQhjpH/oC
IQvcaaRuncsr4noGoYEXDMK4Vhj3N822m+YFW2iX8hNY7B0NKo+XTfDznY0NdiVxG5cDhDc944YS
skV+cvW/ShuIlsM4egyEx0pGmDJLvfTnaTIxQhGJiO1EK2LHLrs46WOgYmmcVdVvqPUQJ9Ir1Wma
xv5qmEP3HJdz9pfVhMUdNAs1CFgr6/qX3csAL17eXa6bmLgrQDWlK9Aq+ugmEWBWRkSQ0tbG12T+
kkNBpokFQVhkg3ESC2rV6zLRcruMabI+W/eKLT1nSidYCz/neF/MW7DeBJEmLkhVxKiwlmeMme7H
/RAARO32OxHlzxu50x/hamOJuaSrgahRX+J09dCgkxxo0D6MmOgA06zujb7mQhzUi596lyLiiWid
gv1k6bs0U0nUyUIaG6a5th+Ac933pmG6FZSoBFvKvW8262TcQzaW3pSNt9I45cjMdtGhO6A0Lno+
cpOejR3mno5To06kHL07OthW7KUvdIqb3ErPKx6QuS8dlGMTSIfmRTtc9n/uiTcNm1gEZOQW28ko
ohzRs5qAwou+zvJrLGJu4icIGwNM9Cq7uR0zir/rvfKgvAHfLeSOFPb0P1Ss+a7xvhwmgA2S3kNb
lbrGlRk7ybUZRGgXBvW+OsQnNaB4oe7bp2qFkNszwYxig1OO7vHm2KUztFm6FK3rRr3rssbPi+ta
yMbD/VAbI4wnzlrd13ImoxJUQn4x/DFHhf8JV9hYYHywMxulwfwmeIuUmzT7UgFwf9kA3xc2FphA
WKljm9u0fkCr+gq4/ma8inRHDqogCSrRmeL6wsYa43mdYQ+mSqQU0bA4US4GYDRcSp6oOwtmktwW
0UmUn/LrQBujjANqZtOm1oqAMQbgq3NzemXvrR/LzYr+MQmKm+EF09eV4NPxl2pTaJyuaRo7TFzM
9qBkiMfeXLW3skZuu6ZyKi3xLn9AkRlmceOE61qLEfWt8NaYoOWr40E2fWYSFqOP/yyGhZ6EcjtH
NUFttTFOEdgZ5bXzeqn5zFpscD8CkGTiD3NolTSv1LlEtyJTgNkNr6tpDFpJVFHl+wMokywd0EXI
lDFOOOXNmjQVDhUVVKIZdrEvnqKfVE4phJzFm1QMdP9+XP5Q3OtkY5X5UHE+KIa6yim4GSM3ynUP
BHrBkt3pReLk2p0iekrQzWLTARvYLltFt9JQ2FUumtyO42wmXt8+ynroTHoiyKFo8LlkgVmRoc2j
VkUz3pn5gzxd6dbfcfwlGkSphWAhbE+ulPty1EMjAYYGUqPP6vDz8ofhnSDwuaJorxFZsVUmxtaq
MbRhT9+vy4s0Q8Ri/asw/rpsg+tzWyNMmNVTxczXGODB5Lk8aF79gNnLlwg1gP3oS8f0zjxotWPe
fiaV2JplXH2N+koFP0jqrdHX1LqbukfBuribp8pEI5psWmiZfrxn52m2x4b6QO8Z36n4jB055FY+
2FdUw7y46b5pt58hbkXvG4hF1QC/Catz25SyvWICJ0UN6rFvz8AUDvFnwJ5bG8z3iiNZQ1OixQda
/MZqnRl47ctbx3VrTbbR2kE5Ep38jzvXrLpJpKJJvXq8VqqTIpom5p5OYpmajelGcJswlQTJrOzC
QHriLevgWHHkyUrkqvPPohQNkXNzCGSrv00xS5n1VR/KtaclBGTKUEZPm93oTh5l8EtQ0hUCE3mV
GfAE65ZmaQRCKoxbq0ufVsSeflW4MJsKvTHLw1vnQLmXl/2nThG8AUB3XBqaxTi53K9jPSh64klV
dQ5B+qnWIsYErje8m2CDXKNMCORgbPWsNgC9EiYCRP7GhYLbGxOMQ6jjDCGddKRfqT+U6NVn4J8B
wuxIqTfXJ2iz/rjs4fSMMPeDLat4+hkgPLJNtlPTTJnaK5JE+wtXy/RqQKRQDRVvip5AYuVdtsXD
qn4wxrx+685SbCiF4JaADwbrAZ1mV0uveh+NvqNLa3XFJJjX58S+DybpN928MaxhrFfZQA1h1WJ/
skxP0UGBbIhYaURm6L9vzCwQD5fGpkJWVEDGDm09Y3FSWYAe5USLD2thLkGj1ZNiAcDGqwxtN9ap
WymrV6i1X4nUXLjL0WTDgtShjDuX2TVSJ6qZQ1uAyq/1+qFoHmtpf9kZ6I/4w/E0qFFrOv6zZGYx
A+QITWJh+mWWur+XGberogr8jbtf7ybYVNUyuniZKJ+9Vf5Y7WAxnyv76ySsZXKP0MYM8+1bzRrM
YkF2r9dgGqnO0bBLxsdlOeWZqKzCqwBC7OH3rr2lMBs/awu915cEz6QJ6pSzF7vo4Z4oj6gshB3y
+lcfbDHXazHaYaROKGpC0QdCXhT8Mp606+aNIwYyzjsRvlbgEqxOYxL3w1KPaP3V1jEJb6Lk/x99
+mFBzBUxxqq0An2CN6ZxY/TnshP8fNGOsbi/Qe6KYhxR1R4jv/6lUneK/x6+EweTSSfbMwXBTWiQ
uS5yfZk7mcLjVbBchLsyiL3VdIj3NtG4K3eI5pdPLa9Uut1DVsMhnIEoL974BY1x2LVZe57jsfbt
RroC4zygPCEIdItCHz2NjJqrK+3z5d+AH5pMkAjpQHnhsv8YaSeMfmWaDK+Uhi5QKsntMHhQl73o
W9J86M/49G6HiU94gzQ93kn/YDYS3zAdE5yyOgpw2uQQ//Ky+LHqtzm2FqZ3pZWHtJAp98t+BY+V
lMn+WiS3Ra3uLpviH7N3U8wO9jlZ15DybOMtP3qFTtbHYSkXwXcSLYjZP2tC8bIZsKA879yyyA6g
oMMQZd6gQYaB78tLEjiFxYSqtpDKSSvQGFHmF0ggO6F8mwofAyIjTEK75FZll2g9e411HRv7bnrR
RRzvNAJdcDo2iR0iQ5k7Omr4pjO/o2w8/5PqN/1VL9hhM9mw6sJlSREJVciH6C4GhHtHKRyM/gMs
PHmGm/rSj6R0Qn86Vi+Xv5XAMVi5iHglaTHVoE8z9Sdkuk6z1E4VPamFsGvKeYEgVv12dJt58iyG
Giu9hUImudOCzl1PMcqYltf65q67je9EFJWCj8cC5khoRRj+gsenB/DX7hPgViieTLQsgRva9Hhv
UoBmjos0TRAAo/hujF5neT/GnxiJ+rBzTIjAjGM8mJMO/NY0uY35tRpOSiYL0jNBHGJLBLHez7Ut
GXh6pKljZWezERR0RDvFRIWoTK2oaNCPr7Wf0KYczMxJ5PvL3sx7V1PUp2WjyKEqBktStNa5Fpca
bc3fWUdkSN96R4OkhwunDqa9LWJV4a5pY479Mq2hZvUMjG7Snyf5i6z+vYKf4/KauNFhY4MJ3Zgf
SDVjQEGqVIHdBmu9Fn3vW7+0J6cIR6+SXi/bE62J+U5VNFE2EJSUC/nQNw9Sth81gS4h72H94TMx
wdvSQa5TyMgt1+/tmSI+rVvler0rDrjP8fIM70WOwQ1zm01kks0sl8JIV2MUrpVdqt7PfQSY8xcL
Arz/afPYqr/V6CtkVHArLUmIVRVysUvbpdl3ppXs/pspJttU12HIpBEtySpZ/RVtImDQMZA8DYIO
1BtRwB/X0/vescyhbVLZGuq9AHodLUzPrN+MPR4gq1d64S05aLvy2r7XQYgXuc2N/oKO+VX/8xNI
dTgMukIK8HHATDLfD0XNULWoco4qlZ4akjtgeP3ZSA6LIZzaoQ7+53p/23pL8zchvZiLoTZSXFSY
zhicwZf9aVeXwIMpu9Vd/QQSW9UtFL2EpDj/Er3eLTOXSaZpYPGmpG7ll/xAEL8o+Dpf0FqkHDyf
urre95RlowADaCllISZ34kRv922C90IvT9kuzqUvl12Vf/re18WEsGaShqiVUdYK1dfRHJBkQMe3
+FLaPy/b4YeudztM6Fp6zHubORK2Vf9eZSdbB5WRCEUnWgsbusZJqaoQx25UVWeGPDEEE7R4b4lK
Zdz7ePN1GI83Cyi/FRPtQyT32fSSSIJjLdgr9nVcQw3N1BT6cpsfKus5It+r6fvlz8F/nr6v4W00
cHOSwraKSZ7gyo/j0K0KzH7q8XM0QNUtNc7pFN9p2RJg3MrtlkRwxfC3zzSJqWmoe7ODyKSZrLqf
8PiP7UNo3yfzs2BtIgOMT9sKWIFXelbHIH+EZsYuvync9tQf0UluHdXBYLxo/onveu9rYty77vOo
hRAUUN9gslQ7J50cu7jtImFdi4Kt/4yA74YYHydqWdeGSln3our7auv7rNb2hTL7cbVaXq7qNw3m
7ippcbWo/HF5Y7l+aegE+ZuFhtWbT218JkpK3Yob+H2iPjaK4UTLqZUEjsm1QSh3PUjWFFRVPybt
WtnmaRIBLmQWwSpXbmIc5HkRpAJcByEQvAQbsS0rbHjVUXQ2cjorsMY7rXlohVzb/OsCwFAUXizV
0tkqhQkZEL2v0En8NcgCLQYvuhreuJiW0ye4mGhv/Lcxuqeb7zIksxE2yGK8PrJ9e/6+Wg/58jWW
zlEruZddQLgw5mzFdWUZE5IzLAxlNI+2qtYdAbOpvDcO9qfKdqaCbodCNaFYBsZkaeRmkbCy9GB+
b65zr3KXW/VGDiAbupv2oroq1/k25piNROq5dsTA4lopSJqgMp8WXVAu47rexgSzf8Y02oYJbkyv
K/PJUZPsWjckwZwsv9q5McIcIjJi3NhqACc3ABd2qDqDUu3rb6ZLGW+VGrS+nyG9tWUokBgGRtQM
qJB+9MG6j0KMciM29FRAcdppewtXC9TaKVrTL3fSY7gKTrFKf+YfsXBjk4mFoMRr52SlNsmKSZ7Y
yYdrkq2uEh6KAkRX9Y0sn2Jtcns70KXCMTEJmCRfc+XvITtrNbTQO0wEoeUVVjcR2h7qXW6aHmlQ
agEPjVQvTiaqrHOfV2DZUUwAkAAGZhW4mgVRtMdADfoSxg1EAwvotEQ+ecSEkNu7Aybub0TzLjyv
3pqkLrkJD6HeEKsZkDRP6lHT9sp6kFLBlc59iGxtMCcHIbpJGhkRdXKVANQ6O3U3ezKEHqO7GtQm
ppNgUnH1q0DytFdQClwjwL+KOtvcpGb7WzCHS1nnKO5XFJa0m/Gs7e17EIK57bV4hIi/pTYBuIuA
o8BmMsBMtpfGHlD2qepTLTV7yXiJQhFcknuMMU/6f1bQ0fz44awh1NNRhX8Xsdt7Gt41bgpaZwNh
F7N0lTfqjohCg5fHbE3SSuHGV9JMnvuO5mbQ0L4r8vp6XAikpxcwMaiyf/kuubyJeEN+tDXqqzGa
BR45Rf7QpSicfJebh8sm/uW4vW8h45djY4S6aaHe3aHPZO4h/wh2zpcuGDz7qO7jq/xpfr1skhfg
IbwjA9Cjqyb+fFzVlI2qMlOCGHW5Q4GmSQUXCH9JGwPMJ5r1ghSZQbetddKD7CL0uQUC225une61
99O9jGF4wb1PQykbarerYr7VsA5RMiYw2k6nvNlbEfCFhpcrr3RgohSJMb29Pi6ZYz5bAhB0HNJN
bIPRW3zixjG4uVHYiMHZVbjz/eBpbu6A3Nyrd0Po6qmbCW4X3uWyXTETS7K5hIxnjcOn5w+lecyz
/QpiHOOnRe4uOwz/mIO2HSrX4Db8QylhXAayqDFyxey5ue52xRXU1w8y7s0ICGL0t0RJFfXAPzb3
3R5Lk6ONsZRBUwtD+Mfmmkodh4/jUTlSMV7zVhbcDDysIJS7MPoCkAQiC5vQr/1kLNEIUTyaMC5X
aRA9VU+Fq0LT+0ip5ZA3ak76cxQOBHNdlp5CYhg6cLjMORnk0I7kGsA6yugJ2lzlwbqivWZMvaGi
mSTO6HedH+/l/bBfBYQv3CBg6FBKN/BUIixJkNyGsjQbNcbPppOefCOiuEbvlz8+4ebnM8cxbeZG
TgkBhquXAdYvux96mr8MEmncpkX2UyY7Bb0CcEiIPifXeaDIrliGrBJZZ26+aKrWIi2wq62nBJqX
BsZ9uDfevmPuRi+XjwZ/G38bYxmcZdlEcxL015603o5j7NjKl/9mgFmNtgxzAcrS1JtV8IXUgT0I
H+yCDWOZm3spbdVEwhoojfKKkYTmyvZ7p8L9Pb2IVBn4GdD752HljtHwn+zBwgDE2uaY42uhZDvE
SGitNDaPcZekblypqZP24eLW5fCjg2qP4Frnx7PN70B3ZJNDYPrStiG/g4P3QHumNqYRXHBVX2l/
g6oabHPFt8sfkfsmVTYGmZMOxftGl1P45K/HtrIH4cc18X6Jfq/CwEJ/3B+Hj6BqoAPUCsArU90H
bSXAnAsepequeMYMBjgxyJlmmojZu/+B6kZkj9lPOZdSzEJgP+NzeJfslb3tG3/pHgUzZYHtiWIX
j8QBQ63v62O2M4wTVGFWYO3js/1g3uCFulMxgmd+y3a6lxzswjePKHofP8Gq88EuE9SSMbS0OOxA
V9WfQ+UEmtM5vL/sKtw7gbzpaiF8mSz8YUhI1041ttJapR2p7rXlkMy+vCouIqoT6qKHOK9ap2zs
0d9ncxTCLu6yMZ0BhIWq5JBXftOgc6HMhWMnX9OhDLoRtKeJ+SJZIhYTbia/Mc2EtkKpiNXPwOAa
QBfJVbJPZ+t2ilK3SRXv8q5ywzSxcB/oGM9ApebjKnO9botwgam1fuzQYq+Gh8sGuHhYzFn/tsBU
FxTQBC0G5obfkoga3LSSD154X0ImSHlZlv2EBFBw+XDvWIztEBWpmQ3Q78dVRUsYV1YI0Lwi37by
t7a7J+i66rtivR7mn6Dwdi4vkptwmjoUbwEyNgGQZuwN8tS22pJ4dTm6RnJTpftw9HNz8ppZNAHF
j9EbY8wZz0KbrPMC3OoIvdhiv+5HJ5uc2bWc5QApcBe1qcur4/rIxiBzuEkZV10+UdxvcyJR6cSR
qL/LhXxi4zCdBuU8aBAyHq/oAGdNGWbSkqm40frlYIf9oWsBManCXax0h1SdX9XReAY4ybPVUnDY
uc/Zd/PsRd8NLThFNGxpV6ASpVy3auWQ8PCJbQTniwkuABuuyTyMxt7EmJJEjah3g/IzFxVy+I6x
McCc5WVt2jKiyHP7YQ3WMwgbPNvFeFzuGC6QNJ5ofJfrF5aBoRvMjag2W0kZtWJO1JkG/fqaaPez
iCaH+1X++fkgz2LJa6SkiscBTlHL18pyT7TIEfYs+OFpY4TJCJbYmNpGqaG15FXQFwNOzIv8CJw/
zhLhxlyQF3SnZAgu+wKPPdNGHv5r77A2JmIUjQzc8YC9s66m5+I0B6o7H5COuBgeOUe3SfXG9N/u
MC0giI38lGtjmokfiGBFGGa4SBv/l8YZ3MQ3rlQM2tqeaNCW6yO2ipEsVZehccZEf1OrEtNIsb2W
GblEsUYUelcRkQ3f8zdWmLu6I0VhZ31VeOSKcpGiw/8AVubGsxzNLe8iTwgRFi2LiVdL0WpqESkY
8pAmD5LuXpO8XvYQgQWWBqMqdSPXpxEXc3tIo9e6ur/88/ke+L5nLKarbKqmaNos9aLFAVlt/YUy
x0dH7d5+qs7rDuf5bqqceF+7kScqtPELYRvjjPsrfZjZcYJH8C+9E8AJbzACBEj3cG4dADV2ooxA
tJ2M0ycD0VI5mRJPBj3tcqVGgs/FjVWbBVH7m2yxsLJkNUpwdebTiWinCGxUqkhNgH9ybdp8wBQt
+UNeNh1mNc0kBI3em/4fadexHDfPbJ+IVQxg2jLNcEZZliV7w3JkzplPfw/k/9PQME3ckjfeuEo9
ALsbHc9BYQ30eq58l/p0ABOQV5xywfaNXYQxNmWGwjzVBtYCs+ihRytKlHj59dadydiNMTRJoyt0
zJ1pQTlU2JRCpQUci5XialjRKzrOfORWLI1OMSVVBxogMBh+/zCakg2hKYqx01TXYptayvJQt6qF
qv++PW0f5k3OH7XjBhx3hozDiPW5Awyy4jbl076IrQxodRR2+KLNu7HPDHQuEsUY3IYMxRURax1T
9KYOvnsztVS5Pw2qysOw2PSva8nMlzIbEDBgYQfu7lp95dgJfMEOjtFHAFh6CCw4JbjNUshaHr3s
lTX14SIOrQJFF8E9bapg8cn1B9TkrrXBuJ0mzTaADQ79iS1A/vK45LcUH2uCdItUxe4Fi3ie5VGd
txpqBFp6WjC7LU/f9r/jpqpcBLBF3KgzhlmJ6Ypbk1hiBFryxss7HrDQZmQjK0AuAhW1SJlVfr/E
RMnDThoVOmcPiEFrOveThUbiaEfP0U1yjE61ZKsJl11qWy6Bi5KwWYcWGyM3ykFCp6hIvgZQizqN
X9+Xtmmrn9Wb1hkBdlreopHov+NKVzIZhQF/ViFH1L0rAjmoA2ikBfmwJLx5yU0LXIlhImyNVNgo
MEDMmdQvXXBd34zBzxmxWpBeFcGP/SNtwSgBA0AE8y1ySoCsM+HvpLSigJVpSl0e3SV3tNqvPMSu
4Vcgc5Ns+VaZrcIdj6BbGe9lTniwaQSarmkm4McV1MJ/V54AQFHgVhVzR86XkyBj2qvkwV9smsFK
BPPA5JqIbkbfAb4dfkV+xFxUGnCm8TbzSoB3vR2D8f6RPqURmSDjV5wR2YHfnQAp48xHHhgA58ZY
TM8G8DUkMKXcGbpTntwZIaf3s6l7Oh4xlQ5xSWy2JWVpWBqJmQPt+diSx1gYLTGMrNnIPM2wgpKH
XrcZo8lvAv/ADq21RZmMwgC3KRaZh9vEI5/k0SaozUpudjIVC9Kjp32l33ytVzKZbAwL50FpSBkW
Zo3MrtTTUv4wAAI38pggNnVvJYeJP4vIaBu9awunQNhB7rraqxVes3erKLS+PybkFIlQK3qK+1Ot
5WXwKBwxdiYA++MYfjNbgSVfacfIrcX30CJivf4/VZHZ7nxj5EKjJ2PuRMJXTZQ9rU05W9p/UQ7q
m1SMUQA74nf/oJpTUQyqgsOhUSCDkQZB6bOGhNmwZA9k5w5vo2oz+JUpD/j/JDLuYtFirSG9lKF7
NTjFHdYAfIpQ39izBe9k7+sh93yM4yiINA1dAUUUjvGN4sFJ3aIksBzMw+ijp+VoLhfmbVv33w7I
LjkIoZjn9YADJqjd08Z5fFJvqL8i36ArQJPQ3OyaR++ybQgXoazBGXMdZTESWa36TlpUHeqjzCul
bxvCRQZjbKoSzaE817mTt2ieqYBxD0arKA+l6sfDd86Ho3+M7fCs1ERlrE6YSUkCCdtJ8c/ZbvzC
C7FhCi4DlDec7Ik3O7fp9C9KyQ459kQaw25EeWMadQcEGodJ6bz9E/FE0C+4ioWHeTKNvEpzRzdv
5Sy3evHrvgCqyns3xgQ1ASBFwOYGVU981Fyvf630JSde7MQ7B1MJGrIxNao5R40mO8baUeeiDfPs
h3EQ3QLSJbNBvESum6v2BshqiaU2ePHJI0VXS1zqlPpnhUd2zzsY4ypkBGkZKVq4wuBTm11xVxY4
52KL0+MyR0MQjtgLmhFQi5mtFneCBmCWlOf0qG3saALbgY6mQQq6ZMSA+j1yrtdNGS88aBJKkkj0
nPn8j+bDQg+NgjaiaE3Ddemznj7OAyeR5Hwalh846UJS6DM+jaa2J702zjPWgfetZ9O5Ub40RaUj
QGxYBjw6XZgwiuA0OmiWqh9RcJ6M9JgYjplwDHX7CXyTharx764gqOq+SQL1FxAo3gc00ZYH9aB5
1cF0Jk78snl3dPwdWTB6MhrjFkoSSoIaNLkjKU+kO+bksH9x20WFlQDGXvEpgs5MSIZe/OgCgNEL
HPGucg3gSOSeccNbO9/OBVbyGDvtgacU5RHkURhVCeMv8mgRpwMnRXMYRo4tbb6rF2EsgkM8iUnQ
iHiGsvYYEsnqUBPkDSTzZDBfSKrDqplSGUGl/q0yZDuLPvRSZ+1/Jo4asBiwSTcMRSIhUpZS+dCV
0QFD8BwT4olgFCHqpt5Meridxnia1Ns+5NnNto2+qTJb0SnjWc+lZqZL65phR6otHbHLDAL2bxQG
AKQd5NjKluhQ/jzysH9/fzHaN+FstQe06GLRLoAC6DB1Fdngi3QCZziZBzpQrXGkca6SHV6rwjEE
KQnUru5KO+kDr5Sy4/6BNp+ji2Yb8u9OyEzETo0l+FRF/i4RW5IbR6/OQJ+y9uVsHwUbOCodBBTZ
/gRacrEeRz3acf2XkNxpPOCkzVkZGTXZ/wQwBzGCcpQqEeS8wROlrC8880H7QD6F12jhH1TMb1Z2
8KA9KN/3z7WdWqzkMhFqtJjRoqjwQ8W3GVC3qtdTXgTtrkys1mn94bpubd4M8F+c7eWw9LZXUaSg
SnOVyQiO6OwffToKEXP9SOWBUxfdm857NsPXl8tErXMzFOkwgeMraADzHQhObPrAQbB6TefoybY+
Xk7GeMFa6cNoKmFfxixaffetNiIHIEt+wsMx3Ha3F0FMAJsrjZjFkYwrDO5bQwWBWI9td14QxpPC
OENFahQxKtCQ0/vS0cf0m6FiLGcJe53zQm3aF4AEZSxCyBSa9XeNyIkKPK8I6aYgaedeWUorFTJO
/LWt6yshjK7HymjmZQwh2rWhgjC3x4h0caaozuMLrRPMXLT0TXVYSWQUfVxKLHg0AbKZwriORslP
jM6T5NIrTIOjeduufSWLUXKxqACHQiMYtFCbK8Fq7fIQH7BZPrl4Vg68osSmaqzEsZrea6EuChXG
QlXjNhc639Biqyt6LkAj/fR/5AErQYym61McCOmCTZLK6V06uN/+wAru69xr8pm34rSZfq6EMQqf
9wbJKiICFOq0XNWH5jx6mgeiKU64ybs8JvoTADfX1gbEKOUnWXeX6fOkPHI8O42/d+6NXf42En1J
MRqAWClLz6WEOeGmd7HgYgHlyy+Bui3MyUENy8OE7sS+bI41s4Otc6YnBclQ6B5K2W3U6q4LDM7D
v32DKqZ1kQ6IOtvhrPNQJMWwgEK8ie06IneVqp40IryrLWxe5DA+oys6yiwLnyFFX+rJsJbyezWo
HO/HOwzjJjD1qOZyjkApGkcrah4DME4Pws/3fBRDNRWwJgL9mNG5tI2rNBU6cJOXL20L0GNOe2Pb
1739fbZiWBGygAwa8JKpJBtuW8znRMlUW4m1wEJSyjnNdgJlXsQxtcKWFOIoELi71BpdgN3ay1H2
S19+bzNlJYp9nNRhyKUMNamyDL1EEq/GSfL3P85f3qbLcRg9MwDJXpEGgcMstFeAsrE1MAFhH8Sq
4uAqmX70YeCi3Wf3S+tHkvhVS8qfqQikkp63TfeXh+TyUxhtBF140uUNHAcdyaKpsGAXZ/MawzdI
7FtO7X7bVVyEUdNYhYLKFI1V2CDCEAUXSETB+HH/Yl/d3J9u8CKAqu1KADAF85FkMOAZ+J30+aht
QK8VHobdfBTkQNgDgEEQLFDaqtJGn6dz9n/BtnFffgDzftWpVMVdjsTYKNSTkjZuXY1+KOUc8+Nd
JPNyiVnR1nOJqbOwXa4FebmK0+RdPvdyEsaDBHIm50GPio+helFmWkKTWsvMw9vimQJbYqzR2Ba6
Al+MElN0j/WhHrAXkWEvAmMs2GPTdXfkoWzS22G1BKuWWPFSaEuHTcojcOfMUYPlmsb0Ciy3FFie
WzIrGZ6qzG0n3ojxlk6sxLFpeFTNba/PNV4v6ROR/LlWrS7+vq93WwqxlsE4SAE0YnWsI0MYW9Ne
ksY1+pGjc5ujMWsZjGcM8obM2JrBwJ7x1ESHunjoIxDICir6wret/jVLZbtRONEFVbOdb8WSzY9N
BGoCCalyhhZBDcjGX6h/vA3mTT+oUK5KVFMlLCQwLlmPJgzkhAYt0Q1YuELJ+3XYwTxkgCHgzYxs
vZ5rYYwfxPjPkpgTRhzU5r7UnsmEtcbqp14UHG/Ek8O4CaLHkz70Xe6In7X86wDkTqGIrEGPvH3t
29bwt8tTGa+XxYMwGDoKJlrfOMYgY43w4yA97gvZttqLEOYwTQY03FkOCydWpVPT9jeBmX0WYpC6
R3gtq+TZbAXOICJPK9jlAEHvQbU7oQTZuuFxTq3Ey0QLCA+U2IF2dfKao+6cm2TdYVZpYpzKau5U
GNbvr/vBDrt/PBTba9GFThHLEYeaTwPQFlJX0a3MUkB4CO4rByuN+99t2zW9fTe209I3EVGldkLu
KJlHsqSH6T2DlitzYnst3SzkWjCgvwdASsMpl3Cwh0Ya7GgsfuatyhtP4R2I/v8qyChKoyqAawBf
211V6b048D4QTwDjHkRQaaVBitfd1LCkD2tVpPRUhPEXczJAX6H5WAf3cqX+lgnRZAkBtvmC2mpz
4o6k/rL/9XgKyURUDaiqkqlHm3kU70nhiNkXReWclyeC8R5NIiuTHAm0kx3aXXUAwsMxymbn3w7C
uA/sEfWxieTLSVKAredHSRe9aAk5yR3PY7BDv4sIWo6pwLcj1/+Vdouj+cpcmh24jSX6Kv3xOgLz
StGxcSsD8uN3VQwlY5kkHZNZraudIjQXMI5L/M7FcMpB99NH4cP+JW5WrpWLwFcq9pXut1Vdqtry
6hCDQ35MvCm04KNcyrNOyU6qQ3QYMbavv2dsaiWY3eZYukifjRTFtYxcpeOnXHuIwfS1f7pNRbwc
TmFUJISfSlu6kFNndWwHVXFMWy20QGLNKU5uGvhKEBNbL3GQojKKWyxRYFViO+TtBHAEsCscSypr
Q4WCkLOYIyr7g/FjiceXf7ottksiJxMpgP+M4KL9KlZeXH1Ap3FfxGbvYPXVCRNyimHW9gDLxSzo
QXUWb/Dj++BD8GigY5Z6CXckaTPYvHwXNgg0RTDy0hlsdOsaXzl2KAhGR/n4noLg+lSM1ZZpirG2
Do17bBZbUaKdc6Wz077gZNscdSb0/1e2iixAwX5tXjiTmNp1XLpj1TpaVLn7H4l3aewLISWSULfU
44E8uQUXaeO2fnPgRugcX8dCgiR5PvZqWlBfR2tAcD7YMgQgB5ZPHZrScwECeEbEugNUadTAgHMF
OtWL+LE/hPdYPfCgEy2G4lBD+MEDcOVdJeMXlLBWOxlcua/JDr3KGLSuoB7hmBVHMdji3WKaRTsj
vXdE6dM4PITtaA01Z2aYJ4NJSMs0qBUtTRBkqgMGhjKrRORsEl7D4LW6vPMCsljGbWSG2SzClSa+
+ZK78Sk9jJ6B4bvpOCsIa+nIMIYsSm8+mn593Ff9zYWDlSWzI39Y/VtGLYNORgCpsIXj9DK7rR2e
VAAs3UsH0Vs+/rP7YCf/gsyY9RA0x+AZxrqtUhdWq8uHWVd4l8v7hvT/Vw5Em2p1rheMf2UGUp/p
e5xhhxLrL5xL3OpdrC+RcSCiQFKzJnh2E7+8yV3MnSK/Km46RDD7knjnYQJN0Rjiep5n6IryPR4+
BUpskeHjv8lgnEZfKWldC4hTWuHREM9191Ioz/si6H3sqTzjJca5zLNMxvc3o+kYBNG5l9Unbag9
I0cV659ksflogV5tXSk03oteokyzSeNn1UOLmGVfDr36nTOxOWkzBIT0I5J7bbnVFLCyfOmS2hba
p7mXvH1RHC1g81GxkyN9BFq9U+jHGvFXj73+chw5roHzeLA56QTSVfTs4co7oERGYOzkhJB/CY2A
X0P330WTrSpiu2TGwDGOoTz+SjQEt/803uVoigBkhQuqtK10F3GM0oXBKFRKj2gvUX7K8rnSP6Sg
CgUr5Hs+zpsYlr2EDN0glCo6I1N9v8xXhnwlzZywiFrgn6p2EcF4gVavcsxU0oyW9F8afPhFEhV0
FWun6dUbUonuJAmP+8faxDNTKNoQ/Vr02//uSgGakRSCidEl7M/+pEsLtR05qpseOiv1QQRujxbN
2DhSt0Omi1TmESZ5GEhY06TFdUpsnbrGJ+LTVTjJ7Q7JNW9vd9uyLuKYaD0Pc7kGYGPmABzeGpXH
gpRWW3AOtauIuEl65tWjJCVmR7oUZyLFD1PT7TJ9GvVHUeXgcmzb7+UsTIyuAQfH7KiWpPH4eali
LysIx0Vs9j7WSsG8r+pcAOp8wVEyPzyi83YTPg00naariggpTuSh4MFQ8T4Rvd3V7TXZUAxDAPsa
tKMwnyMwFZcJ70XnCWEsrNGrGMiuISawWjRyEDMDYzLXOWbME8I8tEpWgdm5R8F+DJ5n6WwGdwZP
1f5S7bgoAeP0SBq1qCPCiWv3jZ+ehIfUbr3pwXSn129UnOZjb+mFxYOuoH/3ry4Ku+OMt2iSsGza
cCjeUqrRQ9vy8L489O14r133lTLEeQU67mlEQ2e+qcA9CKuV38NKsNLx13rZSgYJA1nP2wQpTQCC
4llfACNXSD+iGnTcHG/HuzXGMyxzHs9EQ7ejdEGqI/4kmBMoD9lX4abLLYLJqPiDgtnK9NH0hSv5
gSN991nBN2MchqhhlhRAYTQNDg4SQJqJG99TlLf8RXOqBomIYmM7zbCSax7J7H4sQLEGfrfqsjOa
USYogCPPGpyY+hJ7VCz92rgdHbqoKzY257gcN/z64K2+qxZ22JhUMSYh47iYrTsQX3WDwhPQJQaF
/GvXTLG6bxmvw75dYb08pa9Gu5LcSEGNXjS8Jq0DmB5mQq7Fu9aR0b3onwmnNs15BljOTDNudCGq
4S/b/CaRrsXs356Z103s1WH6vih7dUZV2hSuR92tI04avh1XAx0EW5mASmKD3VrGapJUob1uwH3N
34TquhOIQ+bnsNO8fZXYdsgXUYz5VbMka7GECFEDDPoiP4jxnQoI730h2zZ+EcJYmbLkeqpUKJ1J
oeCLhQkiC/mhGMkBOw++OYpX01i6KK+6+2J5Z2MMDOwZvbhEGOMvonMlfYnrY88r2W6318F7+d+n
Yp7mTFzyZmzhvkgrArR06Qo71HvfCKojEMq+YjYutLq2u2qk+LaPSs7F/qWUcRHPPNpFphSltqCU
IR4Wj7qQQLBMdzlX5xZgRhhKvx4XR+OY11/i4otU5hWP5BCrtSXcyGjrAGpuLeXr9DW15+/5lWGF
cJg6cCqAv8E7LY18/3xhL3KZl72eR7mWVAzh9RgUml1K9CvezR5tYKj+vu78xWG9ydKZ19xMgWyq
15BFkQAkB2FRYg14kOgexvzMFUftbOdoOhP06+qcJ4uAh2jw0p/VVXBAN83T7RY4Op5wqg68Tbq/
vD6X88m/vz7pPGhGKCHsT64aH1/wGPjLPRD0USQVj6HDK5Jy5TGOZpaVplQIDKXGqMbs5i4KBW6M
TIqi42IS5X1h+uV8jM/puyYpholutri/KOMjD7tiqFJR3uEMr6vEy+03H1cZwJiqDKglYHD8fqNJ
owZZmeAToiJ2Bq6OI1jqOXRVN3QHSwbdlk/FRpy3aNsYL2JfmTNWj1HUtaY2CTRWu5I8AEGjkul2
x8YVX3PG0E5v69vQ451207eupDIuYJpQvzUbNF2M/CyQY1TeLfNh3wQ3X8GVCMbatamSzKhExWwm
L2S4zovbvhusWHACwqMX4ZyGxeKIcrMMwgJu1JhCp00Va+7Rnlc5GrIZbF4OpDA2XnQNMUC2DfeI
ymybPNamO0sOyk0WNv7s8F1B/EocY+Fm1831NANgZEIRf2kOC9q7Mw9lhKP0LMdJGrQthq2hB3r5
AR1eMz9qwmmqnvZVYdt7rM7CWPMyC5E85a8NAzr9gg0KFygc2H8SDt1B4C7h8fSB/v/apoyiJUGI
6RdBTG8TQJcAQxufbNY/75+Ld3tM9BBrIDYOQZXqyD0afZOTiqqVVIk1mt6+oO04ZXWBjHOSVCEe
lf/6ffmpO8a+BGefnN7Dq6SsBDGOodc6QxRKtB8M7VwKx674kVfPnMNsxgErGYxnSCqtVIDmRbM2
yROs/tCdpcN41YDcnbcIR//UH+8yUJUMSQb2psiiSNeVmqbagi+kCFF2LGdnjEl4HgYzAmNe5qtt
Y1qYdnyWzDZzOcfcjAlWspmrjGs1McMY/qLzyIlON4Yu8NxbL7wLsWsoAGqJF2DRoGbvtMzFahOg
c/UBCwLiKT6Wn9GptXN/9OUzzxVuV9EuZzOZ8GrQQT1bhSiEj7bYWKqXn9TQqhJbOWCI/RQ7/VH/
wOugblvb27dky9QioGEj0MBipi2vPJQKbVLV1yL5qCoF5+naTEBXp2Ncr9xJMwnTGIs9y5XUPSTD
/b5qbPuny0mYYEqSBT1OKgTgLfmUp7oriS9CyFv4+4vTxWaNDvxhQtiWJXq0PZ5fVATFkw7mF6f9
gY3778NPyc6OCXZAe56xbV/bm0CNcbuahCeroxWRTBiWYyDJwzGdch7+xvYzfJHCON2i0UPZaOA9
AAx/In18NRSVp/dAMgFkWZoZXggsv/3vta15F5GM951ENR/AOIfmnwgtVz6S4quWfRkjXqGYJ4fx
GJNaKHpfIagfm+/DNHjSIFvhor8Ycc6JZbYzT/lyJMZVDM3Uq+KvHHB43fuj/NGCS3wdW8KLq50R
p9n7t0hv6U/v9CaSTckaWRKHuoF6zE31BayLoZULiz2LwRHm4EVKdfw3eUy8Fo/ZmBhCjABqAb5t
WB2Ap/nJaLX7tpZdKdF5nXuO+rMLc+ls9E1hIGVpAGHd3nXFl/3zbHuNy/2xXmPKggrk70jBNKdL
r9X0KPAoPXlqodMzriIntRUwvGbAM4kECGbYVb8ejuNdCjhH/Ate8dwDiiTPb3ClMo5DxSiJiMYP
tvP8yqfAh0hrHcP5Id7SdH0ULd3hWDTvLhknUul5kWKRAmXr7Khr96B7kIr3VAEvFsYiaRgx+MWi
ZcAGKvjlx/JqUM+mCmZD6VqqeAnQX7LIi24wnqNbRAUs6agDDt9Gl6DRmXjdVwqwrAFMjEIs05IA
b6WOd4mMD2nFUK1EwNI6wVRYGJ22lvysZR/eofVo4AKbVcMyvswIWch/Wj+q5TWQBZ7VRfHSvuN0
trZ18CKHnawUMqGomxYRTetODiYU4uxuOi60M7jY6s/QxiDVhEezG3lBGw0m/nCLK8FMsCGQvprG
GCFqf9IOALoDtB7xs5+DKzrNwfy+f5ubPngljPEh5bA0aUAXLdXISjQsdva6hWlPW1FVu83eE+as
hDHOBG9/2mH6DMLEj1Fhp+JoZeHj/oG2o5yVEMZ3aJEoEpliPg1eJAPXA6xsNvGjzDJuy7vSCT1e
+ZQq3N73YlyH2gFEIc9xhZmveOBO9alfTE7cCtimda0OxgQdRVYI7SIBwoMcGo9i24E82k4RYccg
eZidzBUcblWRdzbGjcyZ2Yp6iNhKRUtr8HUJO7+CTUDHaqmu+tA6/ZXmiUddtc27SbB4mKqvk+x7
d8sYu75IpJPyCSAVx8wXXeIuR/Ipe1QGa3wC9owV+PFV7yQPy5fpWnCSp/5WPhdPPNo9qpc7v4Id
1QyHoB7jHF3uKRGw3TE5bXvY11qeBCY0kYNKiKsST3mQCTfFkt4bNXdzkJry3ikYv7IM5RQVMYJJ
OugApHXsoD2Ln5QDhYDRRCt0uDx+HI1lBzOFOMpTpcSLB/wjq2gwfyCntig97d8dx4WxaU2lzEOA
oerCAZOHpZtPQvQhiH6YY2pF8+jsy+J9J8a5ZNhoauqQhgn1zz4frKp42BewnUhfrJwlZCqWXED1
EL21qfbB+evEbvfcKlY+2t8GV7Kh5qP1HvYuZSWT8Sz1GCVpVsEvL6gsavrHKXicBE7wzdMFxpOE
C0oRwDpHj3V6rLLrKHssZY4i8D4O4yyaNsYsLsBznEGOLF380micr7+ZjimaAmgAIkuAN4eFrYLh
LhOxeUN7SF2E8bTaKupbULiAKJvTkNu+KxOo22DkMlXWbupgmdIZNPcoXwO6dH5RqtLmwz1uX9eb
FI3+/+o04SD2wTgA1L/CdamR7lSmau1rM08EYy75MAupDgZRp1cw2HJNeBjLMvWLf/q0yxmYt7cI
JkNVUnyR4DMIuYHpB7YoQKyBS+Rquf/Fyy0fCzs6KGBAwgNh75/vL9Z6kc9ohBCjo4EpCPomh8dJ
sI1P4qfGnR35yjzIVmWbTlJ6HJnUT++dmbEkIekqkrS41PFU+Tlq57ndnbIbWkNEUM85Ie8LMjYl
CEamwSGh7ZadCvOuJu9AmcR83X+qztYAapJmTUU1RJPudflLrv/j32ce1mIIe7XBiIwTFsGVahSP
sToe9j8Ix1rZND9aJEERdRFjRbLiz5rpRX1jk0ji2BL9rDufnWX/KAd1VLsJHHOpPHuyGjipiZw4
1w5AVfY6sXsAnxQnB6LauyeS8RBqBkq7wcRbRKT7ODzNmV/GN1p46Agv6dn0rAQw/bqoYT7GZBxF
C8CfPJcRYWXl7Tze66lmz52rxLW7/61eeQv+ONJKEOMwGuy4Sg1wJpDVYXUS4aT5qProBwHDnMKz
h5h2sMuXDCDmMoaZkC7coiNlC1yA8U27Wv0OxnHkRTSU9agAX3w0nVwNr1M5fs8rshLB+AmQbbXw
viiiLNJVHR8D5aGsOQqyPVWxksG4B7UKjTLRgLSSXP0CrtEfym+dO18lmH4XOd21TUYM5U3aH/i3
xBwnosgYAJIyWwQlb+HkN5JFHeBgGY+RaCmf6TQAZu9dUXJ55cptZw/uJUURFTCbsA9mrmmFnqYI
0sXP4ZfsAzZ9wY47WIVqjS+/4Dzf1XxbSWTMYhbFvqikABU+YLI9zFLW3paYD7KEJeXOHWwa+0oW
YxmTGSdhVOIp7VUrvJmulHNpG6D3nkFPLx0Wm3KMB7bmVk+82YNN419JZmwhGwshaiNMwEbzo1Z/
loqPCpLKhsfrs+mnVcA0A15EUkSZsYepHRd5oGhcCuKdyOjB2vJZ4LHUboJkKSspjEX0qRLppBUQ
54JGEMUHVPjE75jeGKzSKa7VD/v+jHMmdtAh7eYwzSWAw2fag9reVMKdwevObnoqsIWDvk81TFCp
4JFYhYnApSqToADgjKychvKUkqf9I2x+/dXfZ76+JEmRrsYYC6llcEcUh9BM3DbGYFY/cF5Q3kkY
BVDnrqgoiKeTxS7B0kyg8gYjt/3h6jDM1wfF3KI0EvzhBEZ1QMqC+cjta4didKe3md2G7zqSAp56
MHAakkJjxdXH0To1CptWSh1pIuBPC7zY4CWH29/nIoKWFVYiyjkvhUIH9k+XUJAmD9/K1TDyOXzf
14O/3J2OJURTBOkQu50jtYowLv2cYvaxd+NjisQ3+DB6dKS47bgcKZuWo12kMTcnF2Wig0wWGyza
cxybx7h6qUX9uH+mbY27CGHubkjDvBgMYFzpw0maQD4X95z4fBNsDSRfb7dGf8Lq86SzNodiDQ1I
/MnBXKNnfivwFhO3Pph26BeZpR8UVzzrJwpJytu95Yqn17wS30eKHOc0rUff346Ps2uelWN4PwNa
vbJ6bwE/XIJz38WY7GkO/TH4sn/Dm59RF8FObBgiMTTGe1SdlMD/janTB8NRDgpMHwSHagoP/yaG
cR1THodTg11CJ4mfJgHdttBKFY4j3K5c68ACJYaKOIZF15CUXI3MZkhxl4ht7iinTvBJd+lArNGh
PsfLXje18yKPhSYIwCou6AHkGbLoGSCsbgrVe8+9vR2JMI+HJqWaAW42IMlWn4AgZimjO4uce9su
AqzOweiAMoHQMTKqX/cmU4R1GVPMhTecA78u7Okk2W6H7BgI1IfhEHojz+3zLpLRDqNMpbqS2tSR
Rb8gB36YTf3EH1nL6oTMs1L3dStWUU9PSHHRWqtOrcAhTulXN7KVPvJ2COmN7chjC97YnM5JYADx
YwRU7jScxMawWuydK+VZWl72VYSn9iqTogdBNk1JjduLfLqvAzQb3UqeaZsNg+DX0ZPRvufRvNwm
i1YwKhQIS4bet1V7DrL0Rl0IB9xh2y+uZDCevygaCaAEgFAmB8VrKQIm6L/S+/FA8TDDk/H9W+8U
N4q7hL7AJeam6rD3+Zg3QZ9yI25BDQHhnY+tPPcVUpkPBsLRe5Vx/nOmSlh4AsMkbZFKTo1JZbBZ
NjL4CSkxqOlnutuLnBePp5uMS4lEEhqkHDHugw2Xulxsc/BywTcB852FP9+lm7omi2g1Swjsfn/e
AhnKUmk6aofn+AsN6CInvK4Va/QkN/ey6/QrR+D26S4CmSsVwnppRREwlYkfo0kznbPb7rk6dq7s
AZbrkD5mWGv7fxQyNz2MQckFDRHcgixiVhAUVWqUCIeM68ofD9OZkgMMtgkihAiZNI/yY/OYF3Fs
zUzUe3VB4SwFGrdhL+qPrpNtJQEzGHqnOncYgl7aH/awksYYYyaViqkvGgV7Bg+qJHuYwHB1RJry
PN0Dws0ZAs0ypsSRl+IcBcF5lqarIhsP0Vx4OZn9/Y/M+zmMUiWyZpYyJVZMDLFzs5RkNgGkp5WR
snf2RW3PgRiEYPMMIKvAof5dgcNRIsWEDj94HybUuFo7Tg/V1/xl9jSvvI0ds7BLYLLwUvrtpd2V
XObKZS2Ki57giinZThJb1RW1nsDR0f+zxk+dSzzjHLn9kUv2Qk/058e+nJi93Qi8OAKW09H/Rzve
KQ+5gDUfCeuQjR3earzHZPtjXsQxBhspY9pkNGvJ1OlxbGs/nlp71BaO15N4chi318qJVgYFjhVn
lvlY+YWzHLsKKL2jg7kQuzjUtzF3tGH7bQY2rwwqX+zxszvQ4jglqV6XqWPKdnW1OBLAN6uvmKec
bFRHvYRw8zL6ef78fBeJTDQwFZGE7UE0HCTpY6/cVLwFSXpPe3+fMQixBbJYY8ZYIiSYvRb9RVew
MXsftJzq67blobGhaLg3kCEzE9FSpWhiOIJvDJM1+iONbMqDhk2Uu/5bcf4fQIgr3vB4MrfuD/G2
oaJ5SGT48t8NPirHTqhGOHI1MGunDsX0aIBjzX2HX1mJkZlrTHIRDmyGOsr3lU/crsAwQXXMn8Ir
yk0c2s2huqfstO/JWdZyGb8SiZpeDz0w9cy8v25C5cNUv4dwcS2CcSACqNAiFZmLU0WDNQvgDxx5
WzZbxrwWwTgNwYjSUEsQX+NVOk1lbY1jc9STmPOVNsXIMnh4kB6LisHkJcO0xEtd16lTpv6SvwjS
KcJu+r4m8GQw+laWSaYmJaJ30j9E2X2hvZgFd49hy6eTy0HY7QJViJoIrMj0NWl8owRqi2CnsdVf
DdfiuT/LD/tn2nR7BPitMiFok+jsEEY6tmpRda8BdHhMXpaz8T3EG/aRbqaG4Gu/42FNbBa/VhI1
xlsQ9IKCPoW3oO8lAT9T80yL7gTDVZm9cIa9t7/Z2/FYnKc5zPWqx4AM5nKuhdhr4udp4Kwx/h9p
19Vct81tfxFnSIINr2ynSLJkWbLsvHBcYvbe+evvgpJYFIQc3OjLJC/RjLYA7oZd1mKqxbvZ/Xk4
/6BEW7xaEQa3tvVKB1oZJQAMfSDWh9m8JyBfu/zBRA+evTTeK4x2hg1G3N5f6IcD8uX/D1SHTC/4
DlCWUodsBfSCLREDkR8vufTA2IxYyykOZaVXYdDfn4t9yF11jW5qpmYOXNESamET6ijq4WyZFx0x
CxSojPrdnl3Zbq9QPRCdUIJyCHF4uAKMnihzlXUFhpxCPTpSx19ziXqIorCxE8F9sArIX/3cgsrI
KNrAmgFeC+Anu/VjtZYkTsJ4uJPEefOaanEC3Czouho02dlpny6rnjDThZsghkpQgKT8kgtt6mYY
R9Rm1PMcDHd5UHWMz40GxicLTBd4tT3aFZCt3OIPKTim0C/uZHNJoVkUSq7XkL38GIPozMAqt4/J
B9VHX/kkC71CtdgJY2+6nTKSwi50TUHZZFN/2cNVMz5WMiIU4ccyQPFt6bZjo8/6WoSdRfbQLLBj
7A2BIV2fj4UpQwET+oqdDC7B1M0579vk7+IIW3EhB+UgpzsWdovxLPh9Fs4DznW8JE6HDGnAgJX7
TJEe2rWPlRoXkw2eVblp4sreXcILBFkrgIuxuK7yQyJbP9BxiVAKRYI7R4m7ENlIl1ALdhI4e2oz
RdFzK8/9PG6uWss5aVobpHQOJWYlOwnn+qypVuYpTVGcvtHC8giMxVA7rzAnOFqfuL5EnNAh7Y7F
WZKBLd0qSRPG0pl/YJMgqLKiald6yXeGpFN/VU7zUTbeLNziZfMMSCcNGxxonC46a6G09dKxeMK6
J+k5PqyoLKnH5CA5H3Oob+LxThKnjeDUGEBRDq0YMTTWhOVjOQWkdxevcUmwHos67GVZm6jGY9gE
hTN0jk3KA1tRvUtVGmF6CKzfRTBWZu0ZUbH5tRmBJm928lO5RjKmEmHesRPKnTOvlt6uGGjX1LYg
EAscVQ/z8os+njT1xpYxMguVdCeNC2PNOJW9VmMPcKKHDRa9SaEYZRLYz3dOFw3lutBiXKI5Hpb6
rOiSQrVQ73cn4MxsW+pVJRFD2Ct615w8AqI/EJHW/afLCig+B3gKDNWihs7vkRntSKNSh5y2+dCo
X1cZF7I4gQYp3T8CuOgEALVytQeMymy3Y8D2MFBrCpxPK0JhKt2LEN/aizDuYVXkS+1YjBu7Ij9r
03RJl7tjf4io5OtIT8W9rgrLnvASxcjRP6g1iT8c0TI4lGEcyh4hQtf+coU8mCmMtekxrg/0gvzn
4pSBE9uoIqTuZU0Q3p2DgUjs4RDd4rsvuZJ2ql5h2HxZF9cE+qFmeqYZ4o33PwrijNNRYieORwCp
LGsCZK/aNbHTlBV38yg7ktDT7Y7EGemwTUqjUxyp6r70ZuvWnRHo6v1mruC7lYzcCT/SThZnsPh8
Ta4OAF5LIxqkGx6LmRokYFy5/JVkYrh4OCsLIMMZa3UP1e6BtWg/OFQ2zydTBc5midUrjapi8AuP
3l+bT6/aP9ObHnHe8JMPbC1F/e5giVDy+hW6ot0NcsYLoMdprlu2vD3atwWZw2hVJLcnttudDM5u
LXWu7GXCPGvn19+IH5+r4/hFxTxpA0QLGaGfcOYMBOManjnIIdTnv2YXJIpt0uCNMHM2hek9gvth
+zD6kQs6A1/KPSJWjBdZ3MmiNqaFxYBHys+o6Ptp7ipBfl3eWL52sAH2UICQKZFhZIof3i8nfG63
7k5YIXugZILWZ9dbSMMWQIeph54N0Mk6bz1K996E6dJOHpeYrc2ELGLB9yOuASQ2I9Cu2iwwbzB5
DUjYKXMX2QS05F75gipTFjRrMBCc9vcRyEi0P5VMEk1kIjiHONOuUvQU/n3RP5d97dImXJvDZb8h
Nunf6sFT01hFlkULBVzMTJrrhPjA+AmKGI6eSrapxbnz7hOx0+5VYsgU2tiYV526wFxvaN66Oltg
jTPXJuch/ZzQ2zrbwsvnEz/rdmI5x0i2vujqBGvBxmG6ng/aEyndMcMOJis5qUcHoN+5J50wEY4+
70ycRwWzMLpYmA788RBmD/Uv51xcL8/ASZHfXRUJtkCVQ5u6WpAF85WspyBWHNsEbghAzglP1ajr
CxkS7CL58UgCQ8fWJ2YauyqWeE2xY/4txmE/331R2s1as4KH0gcEbjx8VTJZrVrYkzFQz/37IA6n
M8QwlmJgbDnGYQ6ak+KqCNae4imPG7oW8wNjMMkHSR4iuT2H0xjdbKe0Tya8g4wU9JZ49Pf3xvRL
opfMI7154O2OxsXSYsztunXgl+dzh62g8qYJ8MLzjOMsbdGxP/iSKC6ALkszmJ1KU2C3125Uj0FX
P21t5irkPUuDBkNqt6lloIHNeax1I7pdG/AmaGv5FtjIynQGwJoMmUH4aNyJ4RSv0xSqDRM2SJdu
9ar4ekanYTE3d1CuHQdIBnnrXf5aMoGcHmZzUQE+d0EPd0s8Zf6lpoeEenN6SxsAGm4SuxKr/e58
nAZWvamTkUA3osfVwxAAMAWdzM298rq7Mh4YFD0JlJMyBpdPKay07cRyKtn3s0PWAewzTUkSN1qS
WyPtDoVefHQS62lSsjuSz17eJJLbFfqRnVxOP83eXAqaI8FLq8QbVXpO6Hx/+Wg607w3NrCTwaVB
StupScrSIP3QnJYvzQ+KVM85WN5tFlLPuYsP8UkN18KDFYImy6d37yrHvvwFfMeIKFpTRAqUdp5u
V3rf6yAwkyG0im8SWFGEog+ALvZrjxxjvKqJKG6yJVdze2MaklRc6BoZFtXfv5+7xRyxdACEElLx
Mvam5Qo9zCCZvl7+VkzN3n6q30L43DEfUsz5Pe9o6qZXOeek7ty0+2LrD8Yomwb5F1N7EcYljlmC
bkBaYB5a+0SxYXJoMIXqPOD96c1hH1oAqj9U4LItZctJ4kOiaA5iC3Qt+dhprmqmjCmCTDmVGCQi
LriIz2RxB1V3iUIkHkX83V6kcf5rq1TSThYebkXzYMwfCSDR9PDyVxOJYDtBmumgA+XwLdi+XRSt
1JDe2f2xXL/k47nUvl0W8ay+vGbsZXAOSjX6uDOb5+qKFjoFKMoxQ34bf8RCLQhBFEANASfntvyO
MqLERYlC6F4yZ1jAlkHJqEBGVVadN6WPbb/6xCi9bpMov/gaDdvUHDwOdT5vBE637iRlhf3dugPA
A0o7k7eUR8lFipIPU32Rwh1n1TEENY9YNTSU9Dw1heaaupp6XTT6Ro90uKhPQ7adI3O8Vxbiquog
+QvE9/nyB3COJLOw5huDTs1fW3IYhuJcx/SoGdMVjXvJjUpE8T2q0XKixbCBL1Nv06dWRfu8zf6M
8uSoTjKSJJkozplUeGYVTYPl5TSnnhGfYivxu/yUwrNc/oAiP7/7fvwaEejFIkdX8DJUi6Oj4xkR
/fzfBLBwukvtyyI2aJRjzXtYndOaYZ9Wk6276rLbYofcyagr2jj9/IxvUt1114ZnXiV+87Qdi8HV
T3+NJeUom/an4cY+ma5+Nk8sNFdSMO7nx/pbx/JbHQnnH8dFMUitYOA0u55qVw3IsQAEuIWxDnrf
+hvmo9rbxSPn6Miw9bIACAWSBruwJrT/pOy2drfRqWVb2FrMuI7yD+mRzWZXV/kJnEOPMmQi4cVr
moVxAdW2qcm50WIapzGPsFNdbYnbtEVob9/aFU20UpJ1CZ3ZThDnZqoud6w1wbWO9Kk3rmg6h2oj
m36QnYZzJUlXJd0Y4RXaGVNAt/5Um9+7BFwAVFagFtYSTM1UTWpjuBzkwa+/UW1gctSyYHYM6ptc
gzAkqGcMdwwM6sur/iRfF4nzEt/gi0ROK+Zly/pO0cFrVII/c1jAWE3a+HF2ZLRKMkGcTqRV2lp2
iohQq6c2+2Crp5RIfL5MBKcNNCW0bHpWEqlvDS32wEzsOpZswU6sDo4BtTZNw6KcFAKa2HnQ4O6T
pfUMQNyTxafaYeolQBWiBA5B+rccTu3UNVcMvYGctEuBvpa6NiiNElJ6CvjNs/fUJF6koRfzWvOc
QS1t4L+AdKh6wCA8oLBjV5dtDos/0D9HslUufHUV6I9bB6WyZKo8LUmCyuxOcSdrkl2+OVvVubN0
S1NSgB36U5oAzGYZxoOZFI8W9oo8s3dUn6RU8m4Rxktdo0RjfC4q7/HsNB6wkogtjaHuAqAOh5jh
/3g5Ygov70UEP6PXzImVYVsZ+W+O0kcynecKiHyrLMWQieEur1Ix/NjnzE7zpwY9siEOqQzdWHJb
PAuj3tFq0DQsTybdDdWPTXK6fFXCbou5uysu8o+zPY8JGxvKTozboz0o3vLxL7auKHgPDD+Gq7Fz
a6sEI9acCzXtJEoz2I/vDOUYYBQGxMRAfwlHQCm955WwE8X5niJPN8VgVBAAaHfH9UzUwtXKT2n+
cPkCxR/o95H4dCUzl9YxZuja1h27bHa1RNYhFavZiwTu0tJp6IuyBU7BVDduvASjdl3IBrvYbbxJ
ul5u6836LKK2HhEHk0nVLxp3gbUcM+cr6b4786/Gkb15ZHfGfZvKGqxhsQqAabefU+eW5JL9AdmN
cfHALmta1jVOowBvcKqsw4TSCP3zf/rwBhcGCJl6i9jI3Cb1g9qfR1kWIOzb7YyFB1E1aZ/FXYF3
WUVdticQg7Ilepi86RdgWlzFfw9T2F4e584suhrYlDeQ9U7pl2kCBKAh82b/4m1+6/IbfvrFWM15
BrnIeF49LbSwpNd8nzw1JEF6K2UPFeoZQEvgh0FDA9Db19GtGdNiHSgytn8mQMbsimyuBYI39brx
Kq/LDskscTxCU9oJ5a5xW1THaiK0PzFNGGobWsnHOSwmcsKS0BWGdyWxTqwmBCNigLvDrgLllH0b
s0K1lIW1yzVMVUMfr+KbH2z8vQyzG9mcizClw1g13me2jhEULjdNimwwC4YT6NCndLyd5uuiODWT
JCqxv/mNO3qRwk88kS51mtpGhXgKnefJXHJgx5E9voR+YieG/Xz3zltb0yZ4+mJALLkfm+sMRO/a
+uUdbmIng/PeY9xHVIkj9A/KKy2+1oqny79fOENt7gRwX8RM7TmpWdcYEPchC+ALyJbIsbuaw+SI
xpmn+qqbhrKiqUQRbM6HZ5qFbL6DJUeoniv90QDkTJ333ppJknuZIE6/0aVOzSzDvNjStzeTvl0h
N74t1yQo60RylxJR/BCXnfdqtzV4vq5GaCmfMyT3xojWeLP4lz+aTBDnmOoyVc2BghNDR88qMT4b
U+1TM5TakbCkvlMOh3NGeEea+RoBY1E/WMF8Tu4YnHl8tr6uxAVNjN+522MUS+lfhS1304BDInj3
aRbv5+GlFG1IkLMsP1Rv88sgvsqD5Uq/W7wpSL3CLVFNyf31CcJlzR2h19/JZj/fWXVjlQ1YwNBi
tbQSqLlDQJU2fM/3ezke5ziGPnMiawE3zBYXn1o7BKOUUfYHwLlIBDHjfesIXwQxRdqdpcx1ta9X
CKI1UbFy+UdjDu42JG4ddX9aWXS4fC5xMNndHedMmnxympbCvSfXgPX7xapuduminWvdsqWgevNl
5VNxIWcnknMk27jFJDLw0u18kC2bYREO5qH+cTcEGzi+o3u7DmUjSrJb5VyKui1NoyUawOhQBbzK
M2/Iq+3eSf6ozVnDPEgb9YYkK5DdLA8LUuXlCmALhDSt9Q1gE9eHTPMMtI/Nj+2pDpPgPYMnOxPk
oUHMvCZxaiDwqHXqrrCzyPmuSSHbmAO5oKD8RGo0OpbZzjjWnGPLL7HA0T71x862rpIahLO2+iWP
7UNb6GG7DH6txKurmIqkpCBOKw1qaBS9EfzDmUmezDNNMjz2GPoPa9K3Nw74mlhaWd3IBurEWcOL
MM5GpsjQCi1FwpVpH8bkbgUW5iA5kEwEZxNFOqxNoQOuPjW/5HY4j0d1e7ps6kIRJpqDpoH+NOFR
JBI7Sgc6sLmkKnZjp/Uj50gM2caL2Lp3YrgvM5RLra0loncfqGdyS7CJNzylCtjq2PzhcKP4WuZe
Ppm4fL+TyX0gPY+TRWmRgTsf6XinKndZ/tBi0kA75PV13p86u3OnKbgsVRh1dkK5T7Ys2mSkFSIt
OoaHyTLPW6lLfIhMBOe2bNTNygxMPOCsCRtyGqf3aN3LEfj0h5SGbdTYLvTb2QyciPqOCagPReZ9
JcdwuOSnIUayUiAJ+BP4gE0QnWcytkyxP8CjD1jjlm3ZfPqxadO2jSYqc+anGXB46Vnxmr/J0/8f
+C/spf/GB6IPgc0MQzM1ldO3rsKTCB0KSAPRA5KBI4ifgBu3Hi2JjjFjuSSI0zHbieI47+F56uRL
PzSebt8b+mObSDLufzHa3wd6Xq3dZR3AE65aZ4ABqYe/sBfAR2euvvJ58wAz6RpH5TQop8v2w5T3
wtmeM9mdTLMsmtRmRqueGXuWBSYQxo4hW+YSu72Xo3HfKm61bFjsBE++GSl3ux1ia7gp6PauV/mL
TvDTP+Wc5kqtQieet6q97bt5X1yB2z6wwvVofsUU9OXrE2f6O4GccwBYPLh4LXRwmcAcM4xRuHhz
9UxvwjiLksf4exvI9gHEac2LWH5AqJ7bDOinaIZEf9g/2IfLD8ZtFDq34zXIpo62ZHJZ+PkssBcR
WBrBpia0aKcliz6Ah7qGBWjkZwxu2jZ71DfpXRKRLu6ksJ/vpDhkWOeVwbZ2vhUMfnSoQmv2CNrP
yqEIitqTuUTZsbgnC7Fnq54tjOjX6hdzbq+1+SFdZXcn9B5oVwFh1wKE7/NQ+O5Uek1Xqo8QUjjf
cqSfFeCL8LpFDinRRZkgzsbSsllAiYeyG1hqfct4WhvTrbbKBQqfJCKKQ/3uTJxHzIfIHNISXW2A
Mbpjq50tB9B3thYsyXyYgUzVkPRcgvSsnhV3LUpJoVkYynbiOaMjdg66NQVWPqDMN/xqpOgd7Kre
eMUXAbx5JW2vzUkCfZ9BH1fdD87thkHFNboxF9mzWaiDO1FcWDbtYc2XDZ4xra5mPTTsbyZ5eo+T
At4ulqs1tsvI3Rc4VWkDQWAsuBl/Lf4AsvXCzw23uMo+19erjx2z8/zdur8sVvyVfkvln15a1I8O
BozQsG0eKgwwKs3jZQFiNQRKDJbyHAN1Zk7jJxLPnb4iXy+2a3VtvsyZeZ9W33TtTFGJcywf/c6w
3OzEjTvn82Xhwu+2k82ZQJxHWqc6PbLC6JNdfNTJLyd7+N9EcJ9tiAfSVgMG4Sy1cjtL94rhxwAO
l8tShG7j5SC8rqdF4qC0jH5HHN80w80a267VfwHJpX9ZjvDCqI25bYQQW+M5jwwbdLdODiyGvIzd
YQYQV+llyc/LQoSB0VKxvY2ZUkw/8IjpahEXfdkbud99Wb3hVAD90Po5eesXltUU3iLJ3YXxfy+P
+0aV2VITBA3In/6oyyD/xnbwMyAmdDH6HcaPpkTuofvFWfYalgnmZ/q0elz7hcGcrYfsxEKlEnn6
197PH9h+WXo7ug3A22URU2TTu+PyrR17nEtSLIAmWfO7CcRisp1odl28493/fi7RKPPM6uYOp2Lp
FCOmM7Gf10lhQJlxXhLDZRq2ZTZrMcKyJuWbifmb1ApikBcPGvbkGl8dZGUo8bVhZBzPFA2gVpyW
WHNrRXQEaIJTGUawthO4CZRSNgYmkULZg2mXaRhR2g9WBWzT1gRpZjOcSFufJPbFPsDbm7MdBBKY
ss7PeKh1bJoVRY6mnhPDG7FMFvnboQvoIWu8VFoyFOvDizhOHwABASScHuOkz/k8slw2IiHvSIl8
oKW+iOH0gWiphfklgJtVOp6Q7UOLFtuanVf1h+T6WDS/dH3sE+4+0RwXDa4PiYV+YAV6rO8ctw/1
ic3XE8mnEmoDkk4A61km1VXuTDQ3y80sIqA8buv1QtbbJjW+SY4j1Abg7JuGAzhS7Ki9Pk6NaRPS
Gmr+vKXDWoaRD7BAQKhjjzeUuTzhRzIAtK/bloYWKAswu7sbZr1s9InpQpO7U/6xJj9i7CnLCLqE
WYW1k8P+jp2csqqXaGIIRZiSQWcvDawMzJF/wXOBMFJyhewzvNEIbAKDRcgB4KnDfaatiLV1Ztg+
1o2KIi32nOI/qLeGxqfus+7nof3zskBRagt9+C2P08ANFmWObBlf7QZ3re+V7bHQz81yM6SS3V2h
Au4kcd8rK62aTCnu0XEyTysxHvge2MP9WbgvFTUzcbIGQ1S1c2Vsd5Ns+1h2Ai6/rPUxNbU2g7WW
dYfsK7JPrTLIAOeFeo0lGJgp8Pso5b6InU9kWkhZ+ZYSTNvqTmsFUGFf69/TO7Z2grjralOyDfaG
+AAsSmd03E2t3T76qABF+LKOibOwnSTu4rIc3CzUgKQ+YMMRPSiP4kC/w9ocYwZoDnUTSCQKPdFO
IpeOp2mJ92AMTFsGN68hCYsD+8MYtqfiHIcy0mihXuyEceEcSCpbWYxKgj22ay37GFeynPyiAAed
ldcuyMoTja4aUDA769Rst42sJiHKxX9rAn4/57dpEg/D9kxBQfWvepWHJQVvmEPeAfyxF8NFb0s3
E0MvcIweOLLzWakCx5SIuKxqOArnP5VqwP+bkJGqh+7aDLHL4zZBB9pRULf+f+gThf76n28PeZy1
xuAV0h0FYGIMlYplQAzmK71mxI01YHt0GV2O9ICcG1VadXXiBQFiCeP7NRhus1tGZ4yNjMbN3O7m
PdM5FoPd1g2AqhN+UBjIHBHGXgC7ZZlXjvnUECiIJDURP152MjhrrZykL83ZRt7wRxusXnnPsI/U
u0j1lzNWwLHZ21/l32VblcL+xP5onN32NjoG3aDArDCzxWZ2AITQHdldMhyESAb7Lyzo7+Tx+64g
unEWc4ZTAj+ZdS4DYCxutktuLJdxDbA+e3HoZGVUUThBaq6hK2tjEvJZn3bpS1XqVrPqMTZOlGAE
kPgK0OiNft4aQ5a6sOviU5e9JE4zdatb29zO2Fs7+ric5scMLM2AQgjGrwZOWAX9Kbo1sTc0X8mq
ZiIHaZtgRSNUN1SDry1h/mXdNAqoPTX/Wc2P5Sq7RcF8F9BEUesmNjJbB1N+r12wgcmPedatFCHs
i47BmWD+lgdKYAeH9Jqh+q0PxUcF5f3/HMdei+VidL6VzWglQ+oTYIKZoXZMgdORfCB40yu+LCEQ
KCik4V8gZBjI4fkxAkOJ46iJjRRDbONnrEwfyHE4qp/YIike3U/KnYxE4e13ey2Q89bNnEWN5pQp
GgnfsJWi/PftbPb7bWCXY8kBe7ichYOP04BWJpk/DVdRd7vWJ7O4v/yJxEf4LYJ/ZdsDoMlHjD0A
Fu6zqn4uZF1UplivrerVESgfm3Oj6jYAfoG+9mmbf2TllaEfLx/huaZ3SQYfmOOFYvWoT/2BYqew
uGMDR9NT+lHxTGCLggvYpwf1R3vCg/igPMwfL4t/bnm8EW8bqklgvA42AV7blkXzHuNOClM75zwC
z5TBww2H99BF4S5tMG1R+ENASXJ5FHDbqqbHdiha6uCqUABaTsPLZ3nrAyEBtUZCsA6iYqHw9VEy
jIz0zYYlHlagqML8QA7Mr//3oMzEPB/BIeCH5g4SlwUdVGY3c3yDwfpl+qZNEqV4GzfAFWPhEYpK
uoEIz8VkK0tQMjLmxG+R3KzmXTnm6D7XgbPJNisEkjR8EWCjYEoA/Lnc66AYnCyvLQwvtfniJvRj
rV87yfdWl/hSgSHtxfADD0WtJmZtA7/Rto8buTXGA7X+c18UWOsvJ+E5gDU7Xhe40NJfiyPb56vK
44wX3GUVk5yDciGhXzJgTigYccn6h7l+jJuvDraeLssQhbtXJ+G+yUbIkCULiv5YuQeQrBGUHxgq
WwoqstVHyx6Mwt2BAlvsslyJKvCripbSAa1mBJpGoYNGa3ar5Wep5Ge1kAVWmSAuMFCjLGPsjwK9
wHDcRQWaURYqtVfqMmK1i18LfT3OUjEpF41xN0OQ+dUZv65m72468S5fmyAGvXwtCOFixJhbSpbW
gOwwtfKRav1HssiSV9k5OMemO2OTDmwoewNDxhJ/sBdMiRarbOeb/RouFLw6CZcQGNtiNPMAMart
PQ+93ABRYoW+AVIY4/Oy6UzBE2Bnsbg5drO77Nia1rTUS+iB6YIqgyVYoP8ygMqnBe0nOWiGVB67
5p089IvLXFFQbuuDOdhOmouRlA8LSKrGW/rVkvTFBaXL16fjXEWq9SMxZqCDMHYzO8wD4y77zCaI
Y182giJTQc5hELPI+wlNDF9zDoX5xxB/+t9UnAtHkZYXChAY2ALHUw/246GrJL5HpuGcS2hUULdW
xELnHe3VLWs9Mw7t8tvlY0iE8NMf/UDIotloUavtNZiWKstv0rvLIthNXzChZ6XYqVi82kmbMx/a
0OVDqUZ+NMWHZewOZr58TGcZaIUoe4PJMkUD4y1oozmTVUmjRHSGybK+43hwTnPI4CHkXRnxwV4E
cbYa13RIdR3R1VnTxu2NNVCq6WqhjjeP9W1PbYlX/RfzeRHIGSsaJQDkYFPV5WfdszxG2mJdM/Sj
NOwlxXHZ2ThLnawV+fGWVz7Riq9Omx9NK/OWtPXrQT/lTR9e1hFx+Hs5GWetVWnFS99jbahrRn+o
Ni/v8mNU9R5KIu9z6RTVPaz/vS1AZKO2ZnMDl9ewBcomjE7VsXtiQ1z9LfoZ/uWTiQ3stzT+LaFp
S5wvHcZa58I5x0vjGepwtaWWRMy/OPIXOZzWx0BmLjCng3h4yxa2yz+ihwWT7gbwltajLN3/l3Ts
RRqn+q29Wmmu4nuxscwcNFzN7YTdsg38OuSX7iaBda9+AC7Mf38DwKxfxHIGsI5qVukpltoqbNYu
j8W8eXb8aSGyOCWO+i9yOO2nUQJcoBT5yxCybBPpHyALvelMgV+lPrUSWxNw0jDNfxHHa38fK8mc
YUhzChmkzXbUQbH7fc1QcmShHzhuhyjzqMxTylSTC2EaIP1MK0HiPmo3sza7RX2Ip3fAt70+HBfG
orSJB3vFXRan9sN8QKXdR8UvCkc/Aalp5OrgVZk/pqokegpquK/k8k/SJmtqfSln1poHMOlDGdSe
81W7N1x8RD/+9Ewv5MvoJ5je87EOHWBwlGAP9m3dLzfTci02Fk6zc99eG83X/+5N9r+fszslyuZ5
0kasIkaRV0UksNre151I4k1E7ngvhrOzCYsSYI3Ba6uiKFDdTMboGXiP5KpEjuy6ODvDxsyotRHm
Gvrl1BchkfWRBM0JSwO+LiVYOATqHe997ayd2nFCLjD8vQVtZh5DuWZI6PoT9e2Hy99H6Ib3Ajk3
nBSNVWGACPgSbYIHApqxzhY9GOkIYtTUm/TUMy3zdqua62mwfasBQ/gkyxPEX+/l0OzWdwlX2m+F
uilIfe3oPPVXRhn7CxmDcpkloVTkQPaH5dRkrpWI5Apy4Lm/V6tvsXm/yDbJhCI0QkDogn6BxsML
23XfDBN792tl7cbJeQXgryUD67gsBKtiry9Mq52OlAmg1NRsC5pE8cGkcj1KrUpUztbo78OASfK1
nHyci7jNEL4YI53lZQCyLL53wQxgeZTP7wpP+3lZHQU87tD/nUQW6Haq4DR0iqoWGWPTB9a5CZNw
cMtDdUT3+R5UxICZ1zwrLALF7486kPRl4FhCA9/J58xh0iMr3qwFW+jrkwqaVSOR4alKL5XTdlLb
VdWijYsBFQvE4GAXfjS+qgCnY4FzeVRO+dPlSxVGlv2lcmo/KOtEapaFUOwRnoi/XRk/sX57Vk/l
Tetbro4JsOJPWZYgU1LOVyrGFs3GCKumzcc2ORrtSW3ekV7tD8blIVbjFCBkw/NcLxRy3yVzE6If
iao0qpSetpm5RJ5gH/y1enIZSJwZ6pSztH89o4qrBphkAZ9ye7Dv8yDyc087MFeNTcQKDF/SjU2Z
cnKZCU312l7Zc4qqy6dKQYUlk9HJCV3xi/7zz+vaBI3E1iIrj7bNjVbNA6Oi25GbJtZ9iVZKTsM/
s1eardFiAjxgiQOTsOE9QK+OIOT1l1+I32zqVr7kxq7oTb6zOx/nX5Ypy1Owmvz1Duhv2PzjeELq
I1EU2dk4NzLYVTviQYph9uVYx/cd1pYlt8dU+9JB2F+wc5R4Pi3aVjBkAqTgFcY0utN4AFKc16NX
rHnJsf1ET+mtzD+KjRoE8WzdFmQ5nCtZWtpqtY3kmGYqQIU9XQXN4Xa4fDjxR3oRwnmOzN60rDGc
Aqw9T7l+FTkf2jaws9CK0QaPbzNZp0b4tXRVN9iaJRrg3NeKNYBzgMQZi7YtFjoiYJIDivfykYT3
thPBfS47qVatYiKa+iaaY0+1z0tfepeFCOst6J5oGlsrUy1+mBg9dj02GgwT16t225SPynoT63dG
Nbp65+f29RrfR/G3rZC8B4W6uBPLGVXSNENjpRgkzcG6FpIMQ1YKKIddx9QmN4qNJUjSdZExB7Hf
+sYCdlK5rzaA7KaodSzhzB4bHGIOWD+lJz0cDvaplhi0ODHfSeM+4GDEq6mjZs9SoV+qZwTFpwTp
lzthDwet1rRydRl5nlAtCaFoT2JEF1MTr03cXKfU6nL4qm3yFOA9kXcqzE4EF8+MpHXWaUtZ9X5C
KEu87FbH0i8r0EnRaIVaspPFRa8qJ9jx2ZhPDOgtkOqvtiMNklvqaWctYIyOWoAt/lDWERNaHrEN
nXl90+b5eqPR7jAkjHQrbtNgiR1viI1rm47veVrsxHCOsSgI7NvCQ5rU4EapjDNm/b20kumhWCde
TsO5xiRTlbFkHDC1dpwNzR30SeZEhHaFMQKARmkq4KU5tSvLoitpozC7YrUkpDd/MoLj+K4KlDtN
UmsXZ8M7aZwG5kUyzpuOAw2AE0Ebtvewy6l4P6IcBRcS5Ld67cuWjITxZSeT08Ren7Dc1nV/LUGU
5+GYnwDdLS06Cr/Vi5g3yHpDp5nRileanWN/qayutcQ6STy+ULt3MrgX2pajy6wV8PjTj8VPseGD
2fo+LK8ZYSkDzcpu5FNOomkXje6Ecv6+ACNEVaUgSGFdMcWlYRpEd/jPbwJ4RLwsWJXMtVSX+kPm
zkfZmJXk+/GwCCnNgNlVgjma1jRcltbt9P5TosZA3HGu0qL2o0U55FSGiCfMjXfH5kLAurXK7Cys
T7NcjUhC2kEDaO615sjgi8SKY2DiCuNVmBrlLNDejNKaGyx6dlsXTGi6umTucvey6lwWAoCg19El
AmpK0VME7VE9DfnNaEkcoriyhMGXv06BztZrARM1wLOkIj5np/TYIVrmXo7obHrq0T7J4JfEdvAi
jPeL09yUGnUQK1dwDVQF8sTFzcrPl++MOaM3KcfuSNyHKTGmbkQ51rTj5Y91Pef6Wa+uC7L6XXK2
ph+XhQnj5U4Y5xnHTqnqWsO+0Wpqbnqm45+r+qlKfoyj5FTi3GYnifOHY1pt0djDH7a/mmssMx+G
K/0B5asNpRasHd2kT5dPJvlY/CPTJu1apCOKwk40eTNoncrB0+d3jBJRA1yYFKNXwKrkNALIrHRa
R3Sj49UztE9dftWNx8vnEJcDUDxX2XIskkMuBZ3AtvJ/pF3Xjt26kv0iARKVXxW2duic2y+C3baV
c6Ckr5/F9tzTarZmc64PYMAPDag2i8ViscJaYRkDos28l0GqxPrtrG/jBVL3lyBruG4ewCVyzygf
Ue8UyN48vh+i+SnjoiJFAvyZxJPSXQlyqjoVPdA3d2klgbtaTBuN66YJGJ0k2g3VYy678nwnUCBL
VH45UCsZ3E1S6V0PUqoQRBrDnSyfbNCw0edE+Y73s1vUl9Skbqt23nmpooVxu2ZowG9WGQ+xEn1P
tKuxArCSqCDHrOvcwjjv2tS5FnUZTLzz45tkP2Vufp8EHXgfVBT2wZmGUTQQQlFRXmDzalwplK19
lRZQQqmO5R5pAUAr7LJje9IDY5ceRZOxIhVyh6sDKnGhh2iR6FUMbADYtwmjvUSFXXTMxs6pkXO4
gFkI095YkI6tze/gEXNyfblNzMy3phrte2A6DSu/k1AsUC3FMY1WFJ6KDJRzwnnczWEdor2pnOjB
NLJ7MJ1/H5T4Ko+Azx8q8WuYjsDNl8khHWb/3xkq55fVcZEmMNqgUTEKj0amHKlcPFVGLVrk5k3z
YTR85XG0i0ktJRwI3bGCEiwlg1ti8qBDI3H8rF+GgyNfaPvuWTT2tVlHBqvff/wnP/0+Z12WzqxY
kh7Km2U3efVNgx6Reg+R1Mv30yU9/ffgU0jhrmRyLgcAy3Va9lisJgfF7OW7ASksQkU9udsPm5Uc
zsvkwPehcjczDwBkPWB3jU5uOizLTy5aXBWDk4laJQV3gso5nTkaylJO0QOjRKWTTC+t7Z43yK1I
AdUmYspsPhnYyZwEYtpmjl7jzFvexrfxotyl99ZPK0bDH0FRprIcIfY12w7OA0CioSDuxgMefeGf
HRrqJHOLEIG9NajPYKETZNahRkZ/bt+IqI3f6VbOieMcG81kJUwJJlTH3Uv7Uj5IF6wOZe7jXeba
l5Nvu/K10/vlsxqgJOuxRsBqrx/Oq3ljHz+tmfN6IXpR7Z4gydqqme3YUoqR81gX7OWGC/8khPNs
eEP1RaEjPqLqeNmlM+aajBtdF42ubosBc4oBqjgF1Caf969MZGWyFYxsLdI3Nay9cflGJlFH97bC
PoRwuzbbXdcmKkbsph5gpLIeRJokCFU2LnSo60MEtyfKSMo+0oFwkZUnNQRIE2bPOmp7Mvl+fvNF
CuP2RVqMWStMrGWmBH3bYM2cVbovdOX2vBzRgrjLJQbW3x/WD6u6MVrNoVLok8avxjY4L2hzQYoK
5jnTkDGUzZ1gSwN7JLATMFqW/85VwMnDFkbLOS9kczUrIZxjMtuhzpSGaW0cHOB0OqX8oJGnmf4+
L4dp/4t/WMnhzLmi+VDJFoZHQZXhtOHs0AFsz0PtVO2jme4XnQoWtmnaK4Fs4auALjdHAtD9HhRl
c+xY0qXcPJ9f0bYAA3yRJgOi0zjNxSPpy47RspXGoUweJjw2zwtgJ+Oryj4EcCpbqiFPNCSyvQlN
6MNTP9605VVHrzr0lpyXtHXnoknhQxSnrDmiM1gwWWLvkhzVHRuC7Y/WRXT4g1cYuurDeYnbtv0h
kPMKpWJnRdWEgA1sHiP1SsoC2xaF9Num/SGDcwjLKHctQEEA4dObDmjHXcDpPBIJMBphI0DMFIni
fIIsIbdRzICUUsGiPo3gULpGRcmpRLkhgdr4adO4lOREGxXgTJh47e1i9bZQRPRW27HKhzHwwNFG
0hRG33cZMssUzSsMuard1z5QpNDuMOyJ4Mkn0B0/+plK89LJOXhUFrX29WXxQC3qjb107LLc/1dW
xzeM03mujXlBTJQs1z1Lb9j7BJzi54UI9cc5Bm2ksVxTLKjzlx1xVUDrhGiAnD3QRnt5IMrgbXWp
rA8vX1oGTfTMCAWwXy/G0QiIP2sOWtImd/LDa9b3QyA3uW9FaV2RMfJOI0vBuhYiEBqBg60+V2j5
jF/P61JkG5ybsNOxqqY6Q/UXDjyyPGCr5M33QhXVurZyrp90yPkKOdGbnsbI2Uy7XPeJr+xtN/6t
oN3BS4+RVwgKv4K7Q+f8Rbw0JFEsFEXDWXXMQQpIKAmOlWB3+JH/luREn1TG62W+WSiADu1xTES5
8O39sS1LM5EpBAzs50t2CGk6zxmKd2g7vKWN6ctZ99MGuGjYToKzKxLF7ZA5tbKEYi6AbNVfIbhG
2ukxnPdTvTtvcdunF1O0hMEgsfbez0sCjk9FOr0EdxQoBA+Md6lyQ6+gQLroLognP4vQpLaaD5Dm
+JDIVr6KVOTMypJBha3RW4Y1W/htj1JUeodGnkCUfxIK43YsKds+bnXUvZKn3tPRRBc92t87dGi3
QSbqzN608tXCuC2rEbHOZYhH79z9SPMXLRZkqkXf506R2nXLAErDAnhFstd01r6NdIHVicyBx0Tv
ZH3Q4hTIMf0urTBFwmBWErwrnfJJ8dtALoT0JexXfwn7PrTGTwsPXUKLJkHYlx50RGL9Xg2kIAXf
rsDQiUAO+/vK7BZFBvkyg85l5Fig8HHq+yzI3OIQn7J7oZFvuqPVqrjHTGxJAJwb0ABOQx9pT8aA
kfjo0e7eyu+5heQOY22NdiKYB2bO55TJ3cVZl9foyCK4d+lzmgRDNrj9/EPraseQRJM5oiXynqMH
14ydof6fand1fyq7u6oX3BtCc+R8BSn0pB5DvGqSp/oi2iv7wn2zv6Hgj0teDHooWhHnLMA8XdoD
KwVVMebj6c62nqVG8GzfNHc8cm0CUGrlK0dsJ8cdIVhRDnNHBW0PxDlg4IgMcNNXoJGFgMpdk2We
7iLsF1CKgWoZPMtX0xA5sajBbzuEWEngLHye4zEOG7wByC3jHACEyV2OSmC6Z1x9okr+tiGspHGG
LWdzbccGfGv42HsM8CH2yCvwU1iuzdjTPal8gb/YyOgDu/FDg5x5hzHYq4ewzt5bnpQLNE7u9YB4
vRD3SahJzsjrsVRiPZkZNmVyxfgU5htwd7o67sPSFWpSZBmckQ9RSIcM/5C5pD7rTO6fUaf25QMu
/AOIsm/AUnFelZvHChisaKsiuq7wYJUZmgfKCAC2XqYYBzOsD81UXSfTIAhlRGI4B5/MTTti1hIR
E9hvmx6jZdHikGQQ3MIiMZzdNxhaVieGUmk3qlt3E5ixNS9pelGOQiSHs3g1migZSlhF7yV30RUb
1otu39tmrHsbsPyD7JC9MF7avCU1E/w4ACHDbBErtK1uyaw3jbFfcM60gM0/xveY2AvhozBm7JnU
qUR4Usy2v1xYK3ncpkn9lCyaCTypLN1nxb0Rqk5vu50majJhsdc5Odyu1U2H8TJ2kfQvM8oDyl6/
Kt5nVarAdgGRSb0e7DwYCchd0XzDtu9arZHbySY0MpkauJTlAPVHxKCTI0soThjoCAW3iJgRaPOI
6zK6GSAVY2KcQ5nKIs7HDiGVsQTxdJEIGSO2bFMBFKyOiS8CGl1uRXHZGnnSyWjJrzFeLFV+KY0n
K2kFaaataVyylsMtJEl6skgtWv8VLQuM/ABwRmegB0PrnNE+SfJ1l95r6YWh+FazDzPXKB/bJdCX
S9oE533Ylp2ufonGNLI6F0U7gXFrQDUwB31aVruNlLtqDH7G+/NyBJrVuBXTRk0TU0LciHSNDlb3
IvlW9KK35Wb+c70a7g6AgSRtrqNDTT6icdMBBpWMMWB7gkkq7wMV6WOd+udXthX4rGVyr6PUsop2
aDFTV5GgG3a24YfmaUofUBOfnCQTmI5Ij+zXrPYr0egwjCkGcNCA54Hn0oXP9g1b3Z1fFFMU71ZW
i+ITlDQOOzpHENMPR3tCSyWZ9nUUYeLhG1EtgTDBmvhE5SKbMroK2fD2fCLq/WwHlv16fj2b7+X1
gjh/bBvp0CwG7Jy6DCcbsCmnKGDsTtJBdNdseam1KM4ll0qVxOmIroVp0lInJvGltZSCYytcD+ep
kP6WlnjpSk86DX6LljXjZniZPTQreX8BiLB2VnxeMh6nOSULepQi8yVtYnewHzVLBFst8EM65x8A
q2WWRY6TG42PKpq6+sjR0sc0fRPYwVb0u94c3kMoS9xSdn7UazYwZCEindz6iggfKqIFcW4hK0hl
lCYaoEbr0OpBmiuuXS5OVf87x8qnIK1ELujMGj/z8LFB7UXXd/osmtkUmDSfhCRzF8ZqNwJchOje
NBqHtEn+IvxUFBRIGcqoDCDOz47N0m29MAzAbuh2j1ps7IzJYTQFnT7bnuZDCOcFSkUdm05iNKxl
dQznPJgm+3oxicChbQVl67VwHmBRLfAWEswpysur1u10Ow6m9s1on2X1iVqiOSCRNM4VhFnV1BiN
BGMhG7h259n5gzWzOO2pM1Cz0Bx5xxrSMWOyk+8EB2rbzoFCZoIGCI9/7kJSWgM08O8g+gyv8Bpo
ERfo8gOIzxuDbCWYk84vY9Gdu72P/wg12Slf3YL2UCmZ3gARJssPeX7Zl8GU/xAsTCSDM0hkV7N6
xGCcp9wPaPNXcGeg4Y2NPKW/i0PrtE4dUNGzYfugfSyMM9BUU+ql1TANoloHufheGQJj2VwUIYBh
xpQf0Hw5r2SFRRxOBr6fKJcFvMU4ev1fQKYSZSWDswjDLpIU4H+4/+w6aKfxoKaTZ6StL9ggdoq+
xCgfcvjxEmLMPdVaTEn2b9EVuElOSJ0cpMkZPAZQJt2ICpzsd5+TxxlEm0gzVRs89+1RPaU5yo40
3SlWivyCOh37SDr1lbXX41ngTTZtAlk1APoz18i/ekIAkoOHCnPkZTlcZQkYgJq4EoSVIhncnhUF
RZNiOqEGiD2zEmlfoQH5/H5tq++fZfBN74MJGoK8BbJAeugPCvLhC8begCl2OC9mOzL6UNf731e+
IZyKaclR+wYKm3yTUldKossRMPEj1EbBkmtcNRnZzeN4IGb8L9fIHV/bKFvFbNglFstu1gG0QX4b
ytGZ7cVdxsu6qVzNehAsePtMfyiWu20atVaGzgIq0H9AKoybmtWpd6hyIZHi6QKBAlt5f4StFFyC
byakOppWl96X0Tsagsb8/JI2b7TVFrIVrySgiWUwixxB2kiesuURRekEDLZRvady7tL89rw0kf7Y
DbeSpqa0mbQZT9OCETDMYJppjtYkIizdmpWAW/zYJi7yLBq7rOUaQYHuALjRQ3nBw+DdrybILukr
g4xX/f7RVHFLU6cVdVFtHz4bMOasCRFcLZ/XaId4z0XobfnfYlSCsX92+ETZ+W1VfojhTFEHdIhE
SryydHqfzk9pB2ZPYJ2f36/NiIN8CGH2udovo+5q1ZxbQCoZBhDFsh9GZB3iyXKsJRK43nen9NXn
f8jiLDGftK4MCfQ2H8PAPBVBj+sluyHCWclNk0ftGIg54Hf9wnTcmACdMxZEpj2tvoEBbpd03Z7G
0l43JQSPmpfhVXRej5ubtRLJrW2y6NDWBoL6RXtr1dyd04teFr0ctgBt2OTxPwvjTlcKmE1FkgFR
0u+SO4ZxYbxWt+mOvtp3w47Nqk8u2b131PyyOgdPPoFL3rSWlXzu2BnJtFC1grcyCdi2k3hfNpO/
KJiRrzSBI9kseKzXykVXeTlPWksBHsLoIDT0av9h72Wt2oOwj3872bVaGXdn55qmRg2bT9JyP0pQ
+I3d5Jvl6bk/Vw4rJBb3rMv+vNGI1shnhkIwJOnoZmWJFGWnwonZd+rl4IEN8RS6ovkowebxmSG9
08xQBQOjNxn7Apzz1esEwizNFHC+MBv4cso/NMm3rmEyX+skE2/oueg9KbqaQs1p5wEZiNdJiFyy
LcwwwQ4HpCfQp352X+ASGLquBQxAMoOdBIz2UtCQnwu5TaP9+b3aPOAaCFcQNqL7nM+52nYsl4aB
wJEUv7vpUlM7R09+npexGQysZHDHq6KKXiItj+PV7eXkZlYfz39/0wJW3+eO1JDMvbIw/u2sqHdZ
jqCmoI5pd/syj/7GH65EcecJg5TtsFjoZS37Y2+ZAE+9TAYhuiK7Ar/Y2ocU/vxEoNjsJxCkevGF
ESR75VS49d64XlwZ3Gw2eKr/Qn8YbmblSQ2Iemz/Vpdl0rRUAbUxarD9Yx4HVkrcRotdwxKBH28a
wkoQd5tEZZlFVoVpZ0KB1FGkjiU6pSIJ3MFJ81BdFgVT4blyJdffIpQoz+tq87yslsDZcrQkcS5X
6J7uaO4k42uCwZ5R2Z0Xslk1AzjNPzvCW3Q8Ydg4R7/59EL98dAEQ7ULSwc8ZgB8SidH+ol78LxM
0cI4y25sMFpVGetkba4S6W5RbyvRK2TTq+lgIjVBuktsPklM1cRQwgVV3YReROPtaOwi/aaTgG0l
anLfNoMPSZwZ0DRRwipF2FIDtLZ/1fKXv1HWx/c5K8gUqzRrHROP3XJpEt8CXbyI9HTTqa2UxZkA
6h32MA4K7tCovlVpeqKh7SJICfRyFlxt28/hlSxu7/siryWNQdWyCJZ1vUUHOyBO7YpbMAQ7w2eJ
B5BHtSVhvpoclepoUMHR2Tbjf3aGR3fKxhSUJhV2pm91R55ua21E/4+goi4SQj47zLbC8x1I2iiw
RaPf0+5QpdRv9GT/r6yMHwqK0QQ7AM4Ll019aUpubF1lInUxK/py0wDEhqiGgRBc4axsKBTdTEeI
GJvbVGvdPh6CHFPCwHB16Hyd6CK8pv/D1v6RyM/kJ4slUyLhBtXvWTOC+oPcoBfgNt7Hx+L5vP62
49CP1fFzkWOZIfDIsDoWhy4PHah8pyPyO+4UJEIWrW3v9rEwZvmrW9Qi5VKAKxY+27KPcVIe+ji3
UAylT3RsPLnLfpxf3bYRfshjf1/JG/XCkuweiqys2qnnxJlTyzFs0Z0tVCLnS2c5L+zcQBXR+MZG
RIYg3U0FriLFN36I3w5buDkERvcfiySca22onGlLhKbl9GD8ZnR52WV5Kk9V4xSu9qAHaNL36YIm
u+JkRQ4VtuRuO6gP+dyJkMIoKvQMl1QUx242h0c9lA7/buc4d9stZqokEeqY42Ttu1wNEiqfEmUR
uHWBgfAT66Za6K0lYeMipL0zwwW7iqOHohlukRQu403URq/VEDVMkMg5lewWsu50RvAXGgNXts64
IW1ED59tXTHGZkjlIvds600B2qwkoakXLQfnpWy/lldiuI0ps0Ht4thi01DN0+LhrXwEGcPDCMj9
0u9/5a6oDWDzkv8QyFOF5TomDmkPY0Mb8awex6h2SDQ46vB6fmUiOdwmTdlQK5UN6svCetF69LZb
91p1aEHUeF6OSIM2dzPmaaprRoFhF9Zo3lwBKw/tlf0pcc1gOBBHPgmH0dlP/3KDrVTIpRORJrPU
soC/YD6e8UjNfr1rArtwMn/6Ubi9A+g8N3tD2wjSpnEjdBjbwboB5kt0hNkA/eTypq3CkB0BFAVy
ViugYB2OPduNgBAYudpe3GqxvZf/iOMjnDhWkrrUNZSY4kcje5qt35IS2IC5+6ut/JDDbaUe6mal
pBMuyoPROuYu3wGJsPA7j3qlP+8HBzQKohMoWtuXzWytBrDEeITgvNFjkr1J3V0nqkdvuviPDePR
Ds3ZyrWevUNqdBGFvzUhwIxIAHc1p1ZVLQVGfTw7B43yqz51goTlZqyxWgHT4+rub5aqpXmL9Hbb
HatoNyk/SPw01YmjKZVA1HuQ9PWAfdgBdyGbWTkZtYIDZl6XN4waNEadOwfpYARmUgYoqgTKHd21
6I8ZFP++BNN2IppTFdkF5/+BKqfPM4FdkJk8tlrmpH1xoVXkUPa2/y/tnrsEBtrkvWoBOI8eZ1f2
S0/Trpb8JQEEJ2CJPFLtpfCXKAMtciJ88cVsQmks1Hfo1D9ArbFnefnpD4ZHtBOGxuwkndlVvi+9
papZpBFMVL1nMwXqfnLyH/bjn7p47uo/z2t1awMxdGkDiJzgf5nbQFu3uybXcAH1aCE1AG5AZKcd
7mgkuOi2opG1HG7zZNvUQr2FsQJD1cfGpWYNboZ4f341mzExsEllTVXw1AQI8+fzl2Qj4AcrAHYw
+E/ilh7mBm80rzowUFjjTiBty52spXG3txpJ9ZIkIQMHcArcqY3b/gB6gwwwp0B18SOeix/Rs0Do
piZXS+TcP5l0ibRAP0EzfLSfkRd0zNQNLxjJOXGiF3lPn6WHvxqsWS+VuwBob4VWGiO91nvqi7mb
9uCVcYqHCKssXUvg2jYP3VoaU/zKjS4Y4dEyBdPUGjgGpOd8B0y/A6D+X97rnpdCNyYUyF0M4A42
AVcIu0kvMDd0yne1cczc3medV9oPNG6LSjGiXeQuirlT7bQgmIJPCXGGNHG78Dhkf3PoGGG1KYPB
Hfjgn9U4R23bqwtGx2T7ioZ3vXFqsluBOTJz4/0VCuPgoQUgNka6OHPUlFSJ7QUDLlrQHtTMjSpX
AaUh69iegahEneVvFmUAsJDhfTDwrc+L6symkCoZDhnn3InBNdiqTj6Ozvl1be6P+Y6pbgKC8R1q
aWWBZoFUf9tg0KrvPMu4qADwHIqc1ZarxzIYbvu7DO4Cl+pokRMFU86d3+FVAzy6ztWvNKc55D7p
HftGNGa1FZ2sBXLOfkD+TZcXjG+byRhU1nBJU0x0VeF+KaqnUSmfzutws2tC1TBSSAgB/zafV5ZC
yWy1AsgBDEVMOs1ue8B0xrNkOqavf2sOrevOF6zr2birfpyXveWaQUaoQL2Yiif8Aw6tztRQa+h2
6Z8T9akaf53//pZ9qBZDqQf3oU74YZM6o3GFxt3MixJkyVLDNUnQh7/PC9lchKXhcsTUE5jZubNV
q3URVjlGZjTjlFZv8yjYoK1FaOzZjs+jzMjz7ZpGoml9mTIojmNmN+5A3Bn9H//9Ij6EAO/383nV
KWr4RtWm4Gg65MNe0wQ7wSIH3gGtv8/5g6JOGppIVuJNWnNSoKMG3eeSdTlQ1anH6AjOrl/UFM0Z
b23NWiq3NbE0xHXVoq0jnk49KZw2+nlebcw3f1kW+n1Mk9WbDI0TMAxTPWdtn3hlMZ0sqfQHSsDj
CXyobhTs0JYZ6AxmAXO5BJzfXGyWhb2Zoc0DvOiAspF+x+rDkOjO+eVsJiBwHi0kThTcRiq/TYPa
IAXRJohrie7kB9tZvOEyvLFdqrrJQ3f4K5p0jIF9iORUiA7WJZxl8Npb9a88B0qvcV0rjWBhm8pb
CeECI4SzeW9GeubV3WVKvrfq8f+R/xIJYda4uo0WtWu7PhwStJ9pt+X7jLZ9ZbqmW700F8ZuRvZG
hI4i3DD2m1Yy8yaPSQ8WBy8d3OFJQ3A7nTBN/TvN0ZHOuhP1gyjK3LJ53QC+paxjgE8z2d9XIo0C
4xCjhXnIbj4Y4/cC92Em3+ixCDFlM9xbC+JuXrVpotFWEbTQI/VT9Lm58T19BbjSS3NT7eb932Hb
rCVyV29hzKUSlrh6sycZ1ZXUCz3tZnS1F/ASHER5lM1nEFJvGgbFVQBd8kEZjUmbzzMcO0OPGm+i
o3b4A2w/XJeBJgC52do1QFyqwLhEREZMTplWtTR5ZuOqnTXNGaLIKeSLBSTK5hSc9yFbpwC5FYy4
25ggRTHis3n0JK7iZZxSr8KZbtH9rhTWDsAS/nkx29pbyeHMMJFDRUrDJcXwAAtZhmAEjZubtoDO
BByxnywC/7uFJMvwt0G6p6HeB8j5zwuTJimvNAsts4ySQHbnDMOPlUsO2ht705WTE7oi6swtXa5F
cm6rHSqrkylFFpSe1GSXtjtDE8W3WzfzWgbntaKZ5JEcw4PMLbpmDbe+lhy0ziB/MqjO6DaHapd4
GOxvdrIT7USPSPZ1/gLF9akCGRAAQmg5/axUJWnqeegJk/Ci0fu6/ouZJxOdORqWqFu2xW3aRCmh
CgBlvdgwnMiwwb90jI1Z8BTeXMVKCrdPVt70dqepCNkxbGzq9QmkBDuBvYtkcPuk0ATPX7ZPU+5G
d++efr8AOO9lfqPoDayD9DL6cV7mpvmtlsUd5SpFjrCUEd1Q8qCo39TSVxMRTAsLLDkDQK+0AaRf
hDU6YpvPBtDXEvBOFkQcSTTsFrNwaKi4bePr00HKJGcANmAyxU6uCMYxtm7OT4I5hxhGZMynuoKP
muarKGQk74Mn19m+t0e/qpCUkserQgWeX2O6oVYeUN86EHk5xM0g8GUbW/vpp3CHoLZZv//E9Cwj
gGzcpRclSDe8/ycJXPAYT+NcywShySR3jp37KmYMe8ML+1CwlC23vJbEP+kMIue9zEgD4gMyDQD0
Q9IEmT3Wfsy4C/5rA2Vk5ejyRLgKZDAuXJ3IVAI6IMHTdPwe1TtiX8aG4N7cOAOfRHAOBMnsQq4W
rCdUCsdC8a8qJX8yRehL23pT0VAMrlskeQl3DiaryuEmzdhrAEK9eJkP8N9wz3Aeip10UG7OK27L
4jBJaOmyYgHr4QsBU14Y6FeDPWjFrym/VZuf57/PDg9/qtff5yy6LFprHghOdWHU7qQ99sYDILQc
K93p4+15UaKlcKatTYoxZyozuOpVAnOfaE5/ywBWS+Fn4DQUf0s8zBHVNw9qO7i65pT236jLUAhY
mQm4Id5xK1chNYnMOa46bH4yV75i7+r2NOejU0a3lilQ1+ZyVqK4nTGlKKJTu8DO5Fe5eQyNHy09
nN+Rzc1fieB2pJ70fjIsNfaWutkp47QHaMSDokgBhtNcvWwFVwj7xV9s7UPce0vMSnkNMbqZzBga
pKiY6yeqz+5stmgdatzIPMbC7sjNo4p80n92i/c6cqeEptbK8XsgqACcrexAoL2AEBPDYIUj4mMT
qJN/JsSDCZ6pEOIAyupTzNVFmRNrp35M3TifBB518zShtxTvOwM5AB5LneUfFLmBeSRL6UTFd0VY
IGQO88t2rSRwjk7Vi7qjNZYTH5Rdto+Oy5XhhOAlRr338DcXhG2j+VZH8huYM5z3LsemxZw4OF+y
RjqWzT26G49Fc3/e3jd0Bpw0RF+mDuhx5FE/hzCLoRbIbtHYC9sfdpM7XSewcJEALryks9Lp3WBH
XmO8dMpFKSJH38LF/bQC9gNWR6gcaGJM8RB741v4LXwcK/AOd+60T5/lwZmoZzm6m4I+UdQ6v/XE
12S4PBuVD6Q3+UkNI5VMLS4aqO5x8MeLIcgerQvNkS4XH9wLryJz2JanouKI1wBgWPkJWXsmsaYQ
jCqNO3W3HJY9RlbVd8aM9AQkPRdVivO2sXF4NdQ5wfmKtw3Qjpg7Xmk2GkMaGn0be5KO7sksPoAD
ZQ9Ib7+vikMlzYKodtNSVuLYz1mJq9DlPJhmD9pQAHmHneKMmX9+QVtxsyYj02nZChhgdZ6fo59N
YxiGPoKtJGVQPrCCauhFgfaWDcEMLCwxuOL2tpnI5OKloMqg2OSWlVjSMvZRjAm3/MAeqYzCxfjJ
IIfi0ywkx9i4IzXkZf4Rx92RUl2X/dhBnKm+5e21tfRuPj2c1+PWToF7D6AbmFjF2DnnNIDpDgiu
UI88nVxU5JkMgghvaw3r73NHetQq2lLMPKJc1Xjd5FuR5Gvz279bBGfdRW2gVWfE7GbUuqqSu6jO
Cu6j9xPJXRfaeh3cdaFkPfoa2ei1Zjj6tLhlKDmT8TAB/3IMnTZ5TpryoppF3Z+bJreWy5mckqnp
0JvQHwnesQ6BGjm/Ji6Ddu8D66oSuPiNIIaF/qjD2QrmO1ROk01pzdZkapHXZvHeHKJTTtSrQgpB
JYuGoRJNLen48/zmbVrISiSnWWmwVbsoYYFKdVgmH2WlQhSabV4s6I03dEbmo+CD3ME1S2UuItxc
5n19MBgu4DF8kH/ql9XFfCE7CKpfh6MkyPlsHi207GnEgNPFrMxnobZB5RS8QhGgFVO0dP0aRQHu
puaQrkLKQgbcId+yaChZVdoz4DdK2RsTxamnvUpFY72bFqih2UcBWZyJ0IUzCZB5y1pbQwojTjZ3
jZtn4F6nryqauAFhGztK7523iC3FrSVyFhGVtRJHI4k8W75ZpItpDs5/f2t6QVsL4A4VlRtNzyw1
ep+UKfzwwCZl/qQG/qJ145Mozoc3VZxLCVkQs/R3S3eV6H4YCs7s1kPgkwzOulU9bdUoxg6xBD7x
Ex89PvW+99/BUUpXhG/A1M+7wpX2+I50EJzTpdaVyKuj2o3DxzA91TpaxgtBELFl3ms5XFYlNuS4
WQYwdnet+WTry5tFAHZNasEz8f8wcIxMyoB2BQc5p77ajuLcjqC+zld2AC3ZAcFzuZvwklLRBdn8
WERHanth/wjkc1MDZtoAEQGBqb6f6BshrpX+RaURNvEhg1Ne0nZoOFPkyJOs73Jfu2H1OlNRo+/2
Qf0Qwnk4bTElrZhhCct4zLP9SESWzV4UX0xN04HrDwwjtp7PLrRO9CRMyhEH9TbUHSTyQHNjuslB
NVkfJ/qXrUUQKG8BdmoMcxS9BwQ8bPyEOKZGanuRMXKsgLYud4wj/c0ghhkjiHFfXYTXbevM6J2m
+2Z/3i1tahPz2zKQfwCN9h7xroLmUYvGqW/hKsqIekmCs2V75yVsm7olg+sc1wYSbtyGDTIIqnpl
jtDxmD7Qp+52OtV+d2Hm6FxjTH2ih86Wq0BDgmyrJjJKWNrn/WsTw16KFMBN1ohhI9ufmswZuutM
FSGFbPrAtSTO3oEGHQO1DNumX4eB6i3I9zIi98iVHUm4rK0oaS2MU2MoZUreyAXMUrUcpfGb5qUI
g0X7RuxdUQj80xdvwfQGWizMyyAjiz62zzq0dS3LzRqggnXWuUsMbHLTvLCqUeBtv9oG5KBApaPF
hwBJwOI0GPUSqFtinbjh5Oiw+/mycguGqJo7djAFdSBCm/waU3MSuZUV5dC0bWgQd9yVD4U/7ZsX
O+jd2FcFj5AvZghBaO5AagS5eVZ2/qzCLJZN4AmhdURJoyu1Ajw5VS6GRt5PkXovOGJMTZ9cFpOF
BmmLgGQMLoS/Tfq40aVRI24Wg1q03oFZ5WG6i+/AlhCIbuKvteDPwvibZOm0ZdRGS3E7oDL31+lu
dN7Ya7T2R1/B5ZUG9Pb8+r44qXeJSMlBl4g7dS6eidMyBFfrDIlynb5Ndhlq6AQz6X9dkIUc1B9g
9hoSFl+62SKrMerMnFRXLa9Rck5ElYevTwIIMEyMyyoWgmdd5mLA0SSSpoSq4uYXo1cAtu6SIVur
e/AyLyD5RP9wh5ZDlHQEhZzNc7YWzGmwjKw8a+USIKH3dHb+EAEkbnTRJSiy9K74nG1smcngqAjQ
oDCY/f6DVvcKMj5mUqI11qU9xdCnmTnW3Irija8xNbRJZAvtw+i1hRfhngnaAAQNa4Dds7YElo2e
GUD44jJqiFl0r2wp8ZM07olgTEvf0kJ5d1bUtd6dleSi4Y3Rs1r7bCea8fuqRBSpNM0G+CViAkvl
BLapZEeyJKP7TD7E5HG2/+tzhY5oRTU09KCy0QdOfXJhzXgrzqobN5GbJN8yWzBH+jVhhjLbWgK3
ArRWdrM1L6pbvpSJA9a7EkxJCHYf9Bxs3e0Tq90vorzjhlkwqeiqVYEWZOn8hAqR0nZB/Am2mn36
kOzzneWhnJ4dmFmopShLwxz5Z+cLaYhHTYg09C953LyTpqbNYRZscDHZd2idMt4nOsYguxa9779e
zBCGTUFcoWEWhp+6X5AqUcOuV92lwhxrdpCT1P0f0q5rOW5ciX4Rq5jDK+PMaEbZkuwXli3bzDnz
6++BXGtxIOxg7bsP3iq7apoNNBqNDueoXP4YlkqyjncJUp2ISWkpZt/UqdW/nSvJLzxcJ8I+2U8u
wbOWNKfmDn+y1EIq3EQBQce2mZRjXHO5UKUEaygG/UsY1H6i2jkA/zNneLWCykd1BJNbnCc563ht
hdJOMYyawRzxEkIMYivV91XjuF2mViYmcZFshyVa5AM2TrAzQK9eEK0EIO4t811eP8kj54iRlaGt
TwbaKm4UTUKSnbxmNjLGRRk6K1plZ5i+hPUPFaQMRak6gtDux1nm2TpTo400SiNdTQQkyCGN5GXI
QED5WGPUBoyMGCdq73Mv9nhO8GOUDR+y1ZB800ZDK9eMdmwgs/HWF4JoY7rhrjoSJqhlxxtAYNrE
RkHKYclNY+aCJWIwq/Dz+ZjPHJfLiJ7OtaEsvSpRmgkraDM5gycH1g08xgn0TEvuoAUHCOuCy4tE
eZtG23k6t3pXQ6Rev0qiqxh+13y+HKG9eYRLZkhFoG0xDkLXErUO2bXc2kN9rd79E2eQQU/NcLP2
jmwaup05ZslRkM5JCnrVAPwVwo0oiCq/Wq+zjIPbwrELGioOtTMURmSIaLLELoG5P/HofjgHmc4B
lKY15B2GVB0zjqO7eVUjPzYTE/HFHB/ydpH3EZgZuaAq5DV8YeM0yn/IobmIiwjF0n15q+xG8Mhl
ty3eQ92OYyI8SZTvkAZLztBOJDtyYB6GQPA6v8NgP6hJeJLIN1/SifIYpdbIUi286TR5yrFzIs90
hU/xvWynXh7I95c145kf5TOkBplJs4XPEKVDPd5mCqjLe85rkiUDlVRMk6FbGtcy5TZMs7LEVod1
zMttWPvj8EnhwcqzTHwjgi7DyN3QK3kMNcblQa9OC4+VmPH6QTLhXQc6nK1UIJdoCnSQ78BJAyiJ
0dadxMsC4ZMRAIVmbG1CMBk63HcXyyC2kqnVm4UxVguQqDq9C3Q6wpeYBeFOOLVgizlU/nRljRyX
RPwdbYJbiZTP7cQR85oiLmBjrlxlvUq6g5ncG+WLVR5iubQTnXeSORZCl5vkolLmPkeonc4PU31v
Ik+upjxoB5aT2qhFN4SBwTqT0glq9Qsy1s8J5mynoxoGbcIN4jl7ppKcx+ba75KqSxMLoma/3RvP
KdBOM0d9yPbxrg7k1OFF1hzzp/M1g5CaUZ9i/YYhs0P1vowfLrsJZiCzXTyi8UajUsnLMtJGBUHu
/KrDBc47w+sXW3IqN/Z4mS6mBeLhrSL+tAyMJJxLi0s5D0cD6yeCqr30x93gN3t5Z+z/RquNHMr7
TcPcD7IOOb+obzo7y2zB+QV8Iz/z8NeZVo6OdvNtEEGim5riuCdg01hDZdFcDUnluNgNFSemZrz0
Ea2jC4z0PpoiZl/P146saDaZ8BdAtdNsQjhpuvpRx9B8dgsAb+5Dn6wR5S0wn4IGWADBKCKSoefy
jDbuhKwkZ7fPPcHclbXpNtG1rHGiGMbqncmh/ODQprFh1JCz6ugfAL+ljsSM1nOyugwnoUs6qWzh
LQA6NeqixzsZnB2RpDhR8RxKxx6Mu+ZdPH+dDG7hhPFQPRNFGXlT1HGfE1HZ01udOBAAn9MdQ5vE
0bwEEHP1NnpRu6SYSdllK55zDZjS4t2MFzEPVO+tYfODJeimimSuAcgLg/IRqpEaWbfC8tTT5Ak2
ObfFLr8RPPFWfSANGCi4olsw9LqDBaoQh3OYyc9fEk9tXbYKhRFryO0SVuHMWx9TP3OUoHpEBicD
yR9PINPwN+pS+zf0cZJZCfYvKS2UC30BiGYSZnEKjuHz5FBb168jGlBKxDaKEB86tOFGquGYheyL
g8WpHzLuEcyoIvcpo/GNAA6cn+UiGqS4jyBqVdxKCET50+U9IpEDvUXb36cii1Ep9XiR4W/RiGZP
zbgLZa9RO1tOJ3tIvilcRGlWOg2EuCby1WTKV6SfCPWyGqZWxeSJkJiuippJ5swHI0CT8X+gHmeu
30YaZYJJtggAOscJmG8GD53N4DLwQxeVNcuuf8qw/5JLd848dVsNKTPUu1EEpSZuFXKHpcd6P94k
B4IxmXiFo5yqBAletJ241kHdRTcS5wrlaUwZJ1gnjaaMkNNT84M1JDZAMezLNsPKw+JiAZUs/gQC
Bl1BsdLW6qoWCloPAEd5AZOnXf0orxBMdeg+1q+AEupeFslSCn2fmDrDdLiM4vb5MahNWQBZaodt
jK7M5Xbg9fixfp9UawwJZ02VdGrR9K5FqagAl2wqPqcZ0M15qMZMs99KoA5y2JZpPJaQIAZhUHjr
VZO6jTu4017c5SpnuVineiuMOtVGhuqC2A5whLpvpZhA7FInyvxSnOxE+661vDwXUztUotDISh5l
H6Zg5EbS1ryEwNEvrmu/CEg7UuTUSM/wnDxrq7aiKN3CIdLEvGtxuurrcc7siQsNy4o4thJILLyJ
rHMVYwmZjBMUJ8mhl4ZjlRlHMFF9Tsf4lPXt18u2zQoENuLoV5BmjWayhDXWLrwZFtFb1N2KKs3f
CAFoJTomMB1KR1GmMJbhZOAAaUinCSjBT3owKZxQjRXpgiUAs8qihd4MICyer1yEfC7GfaEK8Xyo
o2HQvEEPQxDnCHZld9kVtXdZL4Y1QCIKJfhdCY3UlMQc6Hlz1GCvilrymrF4zeXhy/8ngjq562AB
mUKAiMrofUC/eJb2cFkC6y13pgVl00aiDVrR4fiYp+g+2a14yaVPpo0Ers8PPJlLpijGW/M+Wn7J
v2/Me+zVdR4jCBuyvRR9zuYfl7UhS06FFBaAcw3gkWF2HV77/PfNPI6GsYepmWXi50LhhyEGe9LV
nQST87RiqvIuiu7jmwHwDjJbbE1ULramnPKVZ9EfD6cF/nnSog8SDBTa6c3XW6SYQihDANainYRx
wupHNznLzeKTciPGuePK4fUwM25YiEWvqkbWz0Kz/vkaSmYStU2BPSp+mkF3L+0iLzwOmB6JryZX
w5uRV71ieHBIxPAnGfFWRGzcucR+BBGZWaJbAagrAJyVbMClogEz3vHpgz42qOlnsmjUOoxLinKj
YVExFu9OX0mpXb8FwDLodZrjiK5FkslN3JXHxMgUjH5MXZIAQmWiV/JcSSEWBLFbITjf14/rTe/2
+9JXb/WYMBp4jUtq/fLOckVOTpe5n1vBVAogntoQUOMQTKZlQETj58/m57gHKsDkSh4eEZKXPV8+
hmTDzo+hhba1d13pkGnpktiSIVJFwNEF427yheAvWLSwl1sxlDdJ5UEL9RDXcauViP5G8VHR6sNq
Cu5ldT4e9XM55KBuvNYSWnokjLDPbD7N8mHoOdXVj5c+fh8lT5TcVSBD0hDtUm1aojaSS7+xXJjI
nSADDgAMaJUl+OCh5MTQLL+iwp1Y6EpH6zsNJA2gbXnVSeU9XW8H+Hr8mXNeqYziIFHpXQZ1pLOu
DltLRc+YDMp7wvFU+mQU2gck8J1wV3ploH/iVS+YfgQLiLFrtCGjk4ay9F5PpVDvsE+zH2JMC3CU
8r72ZL/yRclpODbOCDiwK3hIwp8AmexDTXxsdNMILVifHnr5o4oXVoUB0sqy9QGPrMrvemCJXDbE
j7H1uUjKELtmFNZyxLlq5vDrFGt2nStujO4G3UAE0olPWt3uL4tkxAfnMqkoR1QBnhjluA7i/ewi
j4Pm0CwgNHzL/u9O9HZNqSsPY4RJrZNYPhm+FekILHVXNB4va8Qy/60MKuDJ6ljsRZKYSsuTHsr2
OO1EmUe+wrTFrRTqAOQ14LhTDYes90sgKCQHcV/syXgsP6j6GPRsdwjtz+fuScxbvepFmH0fmXYY
vfSG5alWUC8v/8/Coav2XI4xTGaXVbC+BbpEqb2Y+5TLoM28rpA7hm9C0hCAYpQUZZ6jelCwcMVP
5WV1MWe5M93oqL/C6gl6+o7bBvqxnIv120ikbitBt/J1imEQfdw5knlomjtNcPVmh0F3tdm1grfw
0tds89jIpK6uZllzZQThHmoaJA4Yd4STA1zJeLY2f5zGg3qkmxbsjCYgWiinAbATIMDEMmLuvLoe
KsvvJ+HnZct4G5anL/ytDMpJREKam0mPTTMe4tv1YXJq9O7Gbvss3ZdXjSt8WZ3WzgHpVDvTbjrw
KvKsCxqICwDdQLSMbCXlNiotDU0VMxtO1B7L/piZd5f1Y/r6jQC6uzuRmmbRFvglFX2u0a4LBDBr
2Wvwq0HT2v85CDyula1A6iqTgCo2TkRgUmGySrzJ8JYtx/um5rxiWKHHVg5l+7rcl/MoQU6hgelo
vJbl5zS668XPC7fiytkkmmEtMrK1H1WI6tejaJ70hMfdynLsW10oQ2/Wcs57knmquwFZ5CTF8EJf
PoxazDlRPEGUtYs96RfWcHgjJDNEK/XM/s4Sgss2x1suyqYHoZL6UESic6lTu6hP4upfFsC82dEf
jq5IfK6Ei/zcn+ugmEkLBetF+JDTl6yx+6vRsQLNaR1hcnj4B+xV+y2O7m1aZXlskxTXVKkezSK3
G+m2Ap/bZaXY9vwuhLo9+jAc9ajEqo1aHRSjaee6m4t3ahjaCm9Ygen1NgtINzpJwqT1Ekm2N54h
YXhQ/ao8V47pmkAIn1zZ7WKQ4PZvZEtkSjYPeO1ibBt515Y6vWUMEqlOIclwwJ+Xn3SNY4P/4vfe
BZAP2Lx8hmIRrJJE1OC5cGWHkMEgtnDJkEQD7EYekgRTH8CjYhwX2Hzq2625EaeMDVLtJH0jCeqn
whKOXVl6lw2EbfUbGZRnXXRTr60FKsXHwSME64JT7n7RGvBDM+Y7CBlCAOPJKKChunS+gKDkhGMl
YSDp65eRKPKTQ7vDEN7ig3nczTEINw82d0qCFdJsxVIeqktS/VeiWmw7uzUjT+p7G7RO9pA/zKrb
WX5V3ZjiH1NUkFtroy3ls3K8+81igraNHtdPYALrPy8KEAkNZRW9UVAt3uOEedw3AqlYvpnAeTuv
2MzlkD8OcGOdM5yqYBJsDPm/tpjLSz0MayDQ55kRcSR0xLNVlXKe4TQU65CS2wwHXzlGh8JpXJJo
zh64+TFyjC/IoueUEi1U1NLAskoPemD+JKntfpei3dBd0Gab3nEFst6ZG+Vo3PdU0ttOLfG0NR70
g+zUfvq4ujqaDy1P+IIZzmuSsko9NPhyNpTY5SVNqcOZNua6JDo0lacv2TrYYmO4pRIUKsexMR0N
BvZMVAxkgt9xfiyXpbCkSEb7SFR9n9RDJPJmKZiGCfglPGFElPXoSrNZW6Mkx+StZF5jDMzRteqw
ZkHaKLuy4116b+BRH5ZtI41y07Oe54ph4hike+Tb7MjNnXFAfpPQQK1X6h44wrOHXhm0M4U72cfc
A7dKSlbs0idQK6rGVZMWCx5RdXhQxNceo6oZv/pL9v+SFMqvpS1YruQEp2709YOxQysd5lR1O7sV
QdTJawhjGuNmVSlvpkUV+ujQSup0veqaLRxosgaC/Dhqt5fvJEbVHn7TwNQIXmrolqHhMzO5acNy
VEm+tN9rvQ1EiulUI21AFBS/5zawLN3ybvlW9E7f2PUn3mgC8zy8fwCNYyN0liBJGczVmm5D60bk
JcuYDmXz+1SgUrdjF7ckV6ZEw6kojF0+GMdc0gOx65y2qLxQrf3Li8o0yI1I6kx0KeC2sllDei7d
m+ntsmAKgvMs5ImgbL6uAESgRXgHVMLoZMVt35nukny+rAc7BtsoQtn8Mqrmr6aKCdRq4J7EjEXm
oHdfR4+xiLERkZONZkdIG4GU3VtTqagtMYbJmUnTirt+M93OJWPMwi2v3MR0lBth1A1e9yH4CiwI
i41vYpV4Y3XTRbtUQb8ib0iQuV2YpMMME+BYPtCnyK2qLgZ578yLP+XfjOppxXz25d0i1/4HB2Wi
NVwHRAD6VKj3R7lEctrokCEeyMyIuVcCUsbi3tBM34TpHZTo0GGn0tAAjTblqTJg2Qgzkbw4ik/m
EKbPTeRWL78YkZLSHhU75mT2mQpuBFMKIjMnTHKMq4YIBnwTSjuqnx54DomZIEM0+VtBKhIYZU3r
QxMLSfKnqrfu8qt/8qe8VxT7HUdaipA8AtYQXcrFe76sa7Jp8l18G31V/Dzo0apdeAh4QEwEeCDA
V0yv0wtJ6//NVBO8/0Y8taQZaktameCe0aTvlnAVpV/WyLlslkzT34igVlMz5zWJYmio9vp+Ioix
g3y9DJ17WQzbKt8XknLzyxgn2kxKx4IsOFbzoOWLPQmngsdwxnQaG3Uo315riN8y0jJlzbdR+6Tl
p8WK7bCOHAN5sss6sZcOYRxuZx1YmuRAbN6k7VADuwzggICMTezUFGyrv1e5LyfmBUxQOd+kyHQO
3+zqZEksrFylHBC02vH0571LxMreJdBWloiDKejIFWix18o30vh4eZ14GlAm1odWb9RvnYdK5s9L
8zWpeSLYV+FGB8q+zHZ8wzIkr2nJBzOxl7rZqfZWR8BkbfkX41DnS0aZmZnr6zAZ2PoSeSqj7+wY
CHmp/HB54VgGhtFktJhjQvkjummVq7MxkxyLLvWgWOgAZ2R502IFl8WwziZAJzAfj1lrXBvURdvJ
QpuYKW6MZnSz+bjoL5UgoSbAy8IyNwlAKEAzwAWIOV4qXqkHoZTGCPqIGI4idwQAH231AQXDt5lQ
Xk2UpRfuWlJsNgwUvyi760IrVtPOUJywWGxdPgjdVVJ+VkROJxZj5gsja2gsAlcKhuSBjn7uB5qp
6cxFQBlFDkaXAKuuz/pteWO6sxPdmjvkmveCwu1jZ50qFLMxHgJ8CEzMURav93U2NhVa8uT6KZe9
NX++bBUMFBmotRFArHPj3qQ5iUEzArNo5d4NwU8mJ/qPeI5+jo3xpFU6MKKwk2PyHNcl71ZiufGt
bMpSRrHWioJ0pqyy266TXWX7cpDdefUiXsGNuY6WrOFtBQo4kx4un2u97a0a3m8IX8TmcRZfLq8j
44GDyXhQ8711bGH0/3wZ4yibOi2v4JnGxAnx3lbxThMQPte+up46nVO2YRj9mTjKmatTn8tzh5WT
F0/NEqcxJ0cT0WBR7i/rxVg3CDKAPgUsGUDzkC3cmAccnwVGDB3PejBjDZUtY7rxsgSG+8OthysU
eRjUIOiJoSWJl7khr2xpem5RE0ql/cJrsOHJoLQQJ5BGSZUGR94jP6KBM7SUvFL5C3s+U4VysWWD
bpuSvHILtXD0fLck1w3GkwRAuPAwOdkaAbwS/S5onKND1iyb01wdJFwabfWtSzMPVACnSYz9y5vD
3H44vH/EUHamW5g/rjKYdTF+zXLkIYqnywJYj02s2bsEysFVgmFOKIWTtrhoR962o63d1WjlJ/3b
Kudpy3A4Z8KIuhtrrte17ssO3jRWYtCB5OigQSek7ur1iGz8pPcOcGRi57KKzK3CoB2wM4Aap+rk
3zdCc7WWchCXIZk6HkLxKi+uQ4OzTWwRuJxAPIoglWZITLVCNMMZgUoutnZXrTaQG+xl/PkXigBL
BVlTQJyhT+1ckRKDx2pELvaxGYEeKOlPhiDmTpsqf+UTSLAtipixA/zduSQrbJJxHWHdBibQa+sO
xYqYZ3mMhyxSs+8yqMO69GNSgE6F5EzfH7L8jibmxYALB7ySQD9Cf9+5Kq3STpJIxFjlTdN87cKd
JT2m6ufS+GQoHPPW8VtU8kFSFAuzJMAoRCMtdQl15jSZ6FOAGeSVrY0A5Efto64iILZk7p/bggIZ
yHRggvVDD+HarXOyVnivrHVtZ/NdIglONauco8P0DsD813B04OZEup/bACLRaLVYPVJlMTDHF7vl
c+fX16Q5ff5jQE7ANm+k0U61TgUprklSRSy6K02WrvSZx//I2qKtCNqhNoI66REUqtA13hrdviz7
614XruRi4fHq8mRRptesltWIpPHHWCMNox1J71SJcLf02r4Y86fLBsFyrWi+UJFegzNHQu/cztdp
UKyQDO23tfKlNlK7MvOj0oR7wEzt9dQMLotjWwbIYNG5Bd49oNydy6uzRjOsEbY+HWoMmuGZEbqj
bQ5AW0R5g4u2yFxLoLyjLx4e6QMHbVxGWT5kEJfUr3LpjcP3STiYyu6yVsxF3EghX7G5KmA42dwI
ZBHL8iqyksNgCMGEgX67mIWjpcecEQOeVtQidmNTzzPpJ5XVaLCXPledMe53Yx+fFiX888whhmXe
l5BKpAxdBSqwFkuoIEIa0V4k6Fdl+qJHQTM/ycmzmHK0Y71EtxLp6aZOT1WrIaMtiPhAh+xbYKv9
LD/kdv+VxBfhNRf6hnURb3SkmxeFyhSHZobEClzxUnws61c15wCjc4yEvlGmtEa1qENIro+tP0xf
s26003WfCL2dRRw3T04tfaMg7EdcrpFmbhp/Lk1rMVsBMuWoMyrPheiaFm+Kir1LGxmUm+rnrJ+x
pqTcANqVxSNp1ySQ7skYX+6Vjf3nA51w88ByRFSripgipQKyTrT6emhN+MX5oYq+J8Lny6f4Ixc3
uUc2Aqhj3C2T1pRgSnFGy84fx6PlywEmcdFrQuoo0a3k6CDvBAA8+qy4M4rMM42tAhkLqD0Qdp77
kEKqYj1fEQuKS+v3i3iy1q/omHd61eIYItM4NpIoNcskS3uLQBbE8/M43CYRpyzKCp1IfPGPJuQg
bLxhQ7AIhwEOQ0tqYBQsrmy1t5ZceFpagkgits2Q17bNPL8bkZRDHApZXhNcco4exUGsD74mA9gk
4oEjsG1+I4fyhXI9ZUpGVOv91Rc9EteoexWppGZf+JHP2ymmWkj6weZwis23LqXNStZ1UmIN8QQx
hclWltdlBa5ZfnfZ7DlC3orcGyFlbPS4u3B5DZgyT5cfbftq8KIMVqVcwgPnH03eSjkbIWqTWM1Q
In4KUR/P94tX+uFefkMY78EZmzwi+EVPVbUvPaCOcYIOnoaUp8p1QV/mARoqwxyYq3aadWUPsDhO
eynzXG10pJ7EoTWP+kpeqTUoJDHWkWQAr65XjjKs9892JSk/keVRMbUCTq9USEhXaY2LiUBHq1sX
/XlO26ZBt/YnM8Pz4bKdsDKpZ3tIlnmzh7WVReZbl1/vmkHY+OoBjQ4POlBAeyciAAWVW39qAzAk
uJcl8xaWclhFl4KyrCMOS35Kxx+gX7v8+2/ZsA/X5WbnKI8l6Zkg4i2OLGDsjIktJXiF2eJPGXWK
IlgBrF4Fhjf+lLzqJrz5xZaW7pBWIYN4mVt+4uXGWdnds6Wm/FmsgNe7JRncpMjcykTnXyz/BD7E
baOld0IPH4ri434Nq1M3JH/jvk1ED5jKR8qAbspv0BkRTRkWA2NmUYN9LXTXHszQnggqi3B/ee1Z
nZZQ9bc4GugdjY5rXaUQN/t9Ys+u6hSH4ToH+XePVokE/b8g3PO4TKnM63YjljqsWZuJw5hDbHm0
XghTanns94kX+/1BOEWjA97lB9BI+BxteWKp05sIkRzmBG5mvtHvCMwsmB2us8mOgXIzOuk14d7o
rrjwtkwPSHobMJZMRpNpDzias2wu8A+qETpl3pzyoj+OpcoxHabdglAaXM+kNx010XMXIRXrqsJs
IUf1p3b1LOneknNHyh6q+EsUfq5QLWgsXtzGWtSNVLrPMhTUqFrI4zxEn+OIjCTh66kczMrWml0J
NqAECHBRG1iuzEndsFzTVjRlRlXSL00aIyAo1v7zlHaP7ZL/hcPfiqBMJjPjVs9JnE06N8jI0a+h
XC5mJW8VKfeuhLHRzeQgRk9zZWcgue6c9MZykGGV7eJIoAXg6xyuryPOlXa+hmyYmFgHqhoUObeZ
LlLyPiOhQeONbnfoXeHV8HM4XvWRtFpLh/QefBa7v+lUQQIeiTdAPkukXfBcbmvK0VIj8w/kLkKx
Up0E4ExZh/n0N/gjeD5vRFEqEvCEoWnwHNPzOAC/vSOni/sXnmUrgzKTEtyKQzmTJ19QXEfX/R4u
dG/cJ84E1L0OjZYAVgCy5WWpTPNXVHCmWSAVhWc5X8M0rMYCjb94Ay6ZAea0CUhQbfzzshDWewJz
cL+FUKsn5GjT6ztolgLJEjDdQOfKra94yD3ExuT1Iujl59jiRDvMiBVgCooJTHCM/SvUFZxmqO2H
GlIC4WlN7MHRg/xIUGP7XfwU3WE6JbfL1cFk3CnESELk85aWeRw1lAaAsS6Dvo0yT02Z4vgNen/M
/axCCad5HZtPfbS7vLisuU3isH/LobbQStJEAm4yMsLSETOAwHFoQHSmfu+M/fLyy2nyOhWZVrMR
SW1oHkZhHWvoOUbd8MZIVX+QBM6jhqsWdRyaaO7TkcT87QsIOeXT5JDbVrgvJrs2HUJMgoZFThzJ
Cs23S0l50KhbRCUhhvqrxy4LSI8dvzTBgqQ42zJiOptAvLCmcVUKBBHynX7oHGmnvM345D72DQPe
5ku6C5/5GQrmtunA7kIhHv+jhynnSJRnkQyCZc1TbxxKidOq8XakPtwEGwGUKQ7oOchV0qPYutbN
4s0+AIG8zjtV9nocHPLgzl3Fl/wetKep3wJPdHVq25GC0RsQJz4lADC3MMphEUIRZ7jisdoxX0CA
Xfq9ApThdp2hFTk5K4R4Rne6TxmaDpWduVfB7dDEHnhz3chvJ46XZaYdtnIpYw47eNecAK1IN+Fd
eYseFlvwpCAbbQQebuLyMm3s04OeJpS+0JqD1otzC4s7Q8yUBgJlzZavJye7tvzUxYRcaZsPyuG/
WDUrRAV7xW+R1Bts1qakG0L4W8X4ZoVXTfNoCRxf94bv/NHA3mVQPh3UetYkWWj8Vr8Yr6JXfckf
CqfdkQE57WbyVrdzonvF1XYp/l5GD7DopveaM/+IbmGUzoKuXN0HJtr19B8wFFits4S/4/cKUMGz
IU7V1GUoqasgPQW/0Knf5TjOEzBzeX3InMWmZzpxtgchJ52zSXfsMtley8NahpwrlO2niAGRei2y
tpQVzWYyGksEKYSrYdwb9uoaV+mD5QyWvR6SWwVwItqtfJI4zxCmdiaIQwgFKbjDqOOiYQBbRAEB
AYNy1KLPdfEg6pz7hRm0bkRQrr7ul0we8xa56C6aPdkoMTKqlMLRGJPab3D3+KlqinvOXc2WipYe
Qn2KPj3Kfoclm8WWVG8HxECe4jY/+m9kfo3Eya2dYaysAmBat9NcjmDieT8cHNCr/yOYMk0rKUB/
RHYyPbbH4To5aF4JsDEN3od/zzBTArhi/pFGN2Ul2iKLZYi0Z/ky4FCCTexExj0xGnhT7Qu3eOBH
6GyTeRdJRVvTsFioV0NkkuDVihI8LrodYJ69ywvJE0PdcPOq9cB+xTpWUWuL9dcUdiP/xbyEtF0+
6pZqeslq8g5+RFZKV7fuOzRAxz3nsmbHx5tNog6ZYsSjlpCRrhYMooiQMSeNFstetmWkxYXr3o72
xbF6nfzoO2j0TtLnyyvJav4/05I6gVLda5pAoCvSyq6+JrsmAImpK5Bo4I2BC50bp2Lf7AlfZoov
4408Ev0uHAka/lPMZimUTTiZVUvtMMNo9aD4l3VkiiAYhQCyJjzb1JU4TYVaJgU2sqq/R8mnldcM
wizGo0zzWwB1rJeyGsaGQKQuBwL8ER1qb/FRrwElBv+IsaOYd2l0mmYx23pqiDq936MTl2yX5Rle
673VC/9ugzbiqCOdSWUB5jIYaN3WdrVc9wUnnOBsDz18V6viMKN9FNsjmLdSFbqKHLqXLYDckB+M
bKMDdZTlQWkNnYho1iWQ59pH9+inpRSepVzmlPmZrgmI86i8yyoA4MXzkK9N5klYLOJ0Uxs5fVn+
HgIH4bI6/2IC70KoPcE9MqeS2OACO2A6CC9NQqkgBQT3NXMtbk2VvUPv4ih3C5iFWYrIMFIy3Cd9
kM5/4843a0ZtT7agBXslAHCl+ABI7zI/LBqPVYOlA7hrReyKhf5nmQqiuixpTVFGmiqdrOs2BDBq
LXDerQwR6O8g9J3I9yPdQLkBodTFKSfZ4drQr0wrDEYwDXN2noQmlCWD5U8nYwwAXgM13rl5FYpS
pgmB3UQWJRh2jacfSMPAaA/+hFx//izdjR7Jfps8GGXWTXUmmrICvcqruSJ4nGWOZA7qO+rdF8sG
ABty7vMCFIlsrwXSAWEchpFLLsI8y+jP5FNWIk9iKyekkbR8SfdkPC32cxGYem+JuZv8xCsyMJzG
mTyy3Zv0gDi2fa4MSEPE0k8zcgQVr5rcKXhNSKxHIuTAKIHaSmAQqWh0NbQVdx5iYKG01UB00AcM
yEitxYEmk4z1Haj69hwzIg7igxlhTpNkxcBpa1CnQVeSWOxS6JYObwmdIgh9fbAlR3YTn/cMZrhE
zHa/C6PuX73TFj0a4K1Wcbar/Gk1r8WKE0cxQvozGdQiRgC9kbIGxqEIn5v6thU/ldltLlw3xh1n
6ZjaWKJE0jcaqnvUMZjiaIqR6sR2Abo0fkP6mne6YqNjDUfiFeEiUsT/YRSGwcxmEbSd34Ip+5c6
oRRaGXaSHgENSEDtRYcgfoB46RShvGredI+VPwd8hFqeytRJSFDtGkUCS2glx0Z3tfI6bvzLy8oT
Qf59c9iEKYksvKCRAR+/puNPYUSK9sdlEaz30NkCUkZvVb2y5gPUkIP4cXgi6YrcBWhl0PlRiLJM
/x9KFkx/vdk0yvb7sSiyjDgRq33JzVclPbTTUx4Obl0FdZpxVpEViZ6pSB2DZJqSTBcN+Ky95GNe
alcIYOAm+fX4MNg9r2OYlck7k0ddeWOv91FCZncJmlAKzEL9oO2qQHe7ylYfVXSj5l7CbURhZUS2
Yj8EWXViKSVp6Jlf5QP4TQ7A2ttpCIHRKIU3PGBv7ixXc3k4e+wr6H036VpXUStWNhNXPfvk/BV3
sZs55oMALTPgW/ECin/ZTkVD/lCzNEBDn5+KYlZEAUTFeFgEemD40o4ka8HeShDKuFEeK3GGVX2X
RhmPmKxSkhDYG9JtLrmNY91nRyEgHVm8C4gRKp2JouymEAsUY2uIGvrEEcMvOhcaiXjDDzfcuzJv
0czWoaTCIC3kJJgnEiK/4bai71B/Ja2v/6H8ynZgvxeP7sya6xXkGQI0al+ia1LgwhV+SgLUDp3W
6/YNCjQ2L0Jh9Qlsl/ENGGejZNOLcTGigwAkWq3dLPf5gKm7wjfF2M6Gg2oAtAzzVy2nsZizeR/w
mgGgmcsNllZUWl8PrWuM/3FuWfZqYigOyGH4z6BMsazWYmgKlLYm+QX07rYaB2XHKw3+y/H6LYVu
s1DLVYuVBsdrcpRXgv0PurPD4pPyA5/G7V+cx29pNDZGqCqplWbEeUgu6k0gjRP30dE66TekDpAH
Bec5wllDmrR4tDJhKVNskxF/6pvDqIp2x4uG2KbwrhO1T1FhhKJB0OSa/EE1Z1tAOffyrc0M7NDT
8MsSAHd+7gJj3ezMVUbwaCrxSRQw4xALO9PKvDbq/Hbl2QRxPB/dxrs4KroD0pipRaQSX6XdlRm1
fqkmgK1KnWZQDlkT2b3YOsb05+TPJLZ7F0vFdivmDBOJuF5QPz6MbbVL6vR+StD8Hc/eaP5dtPUu
jgroLKNuOwstTo4Rfkml63X6sjacjh7eQhLr3Lgm0Fd3eRyixidH0q2ZrbYuPqi1fg1EKSDxmSeh
y7y+5PHI8ayFCvFQVZ0AwgGbj6wHFfF4nr20y820vqri18t2efl0YYD3XD+MAupL0cAurepuAcig
fJPXzmUR/xJdvW8TdbpUs26TnuRdJqe4Lo+TR+ATh8nOjtq1cOqfgCN/0vaVwTlyrAb+M2ukbudZ
ydNaq/HSx4tUPJBewsELAxXRcuiWVwQRZqhRwJyOfTBcaY+Xtb7sUlR6ik/oK2PIRZxAfdZuQFd2
FMTJvSyCWMGFQ073hBT/I+26duNWlu0XEWAOr4wzoxmNsmS/ELZsN3POX39Xy7BFt7mnz5UftoEN
ASpVs6q6usJaSTqocwz9GvNLFN7WITA04m9ax9tA46nCBBOtt2KhwWPRUZTa0QasZjUtZwmBY/Bv
l87KzUrMhEbWgkx4sc7qfMjNH13y3IuuXOkcq6DGdunQqLIrSULSk6XEiI1jVq9gtwBowWlGWyC5
URtfkXgPGd4nYsLHUs1Jmk24msPPxX4+tBl23Ao/DRosxGKEWAjU3f+y58Zzubefr7TUSzUzxIam
BAcTLRlUuRbwzoDG65sUTAe6XFee+bUtnqEwwUQE/EWliShOCsW5SR6khYOXwAlWb6WFlVYFwLQx
jIFg1USqLajntsCALga+LrsVTwoTNlDBJUlNv1mZ/yjTpwRAQQvH3DkHxWb1ZAR9DdGgSFon+6TX
7Snvdv+kBZvIV5rWG3MBj6rzMXSStgIhbi5b9lguvPjAcV42fZ8KcxJrmn/mieQJpWh3ff3c5FgE
w/+32gduLDAM6aqq0eUstm9khUBUX0woVk39LpJL5IUo+2XlB6xgLYZJ2EBUrIdTOWK4p1FseTiP
c+lKCSe72AoPayFMZLWaogeMF/LOrDpprZu3Ipp7e3V6vWwLW+a2FsOkZUZrSnkxQxdFTt0Ju1BT
JnFck6cJ/RNWrlnqtUxMagNWfavMdyraeYZoix137YT+rWz8BhyRKWMnDoS+LGm7Vg+TFRchHbpq
9n2QB1pqG5j0Cu3SHQFlHX6/fHab5ba1QCaogelOjyyC26/2wPJwlPajox8KP39sDLv4Ue/Nq/Re
+f+PrGDf4l1JJmNq8MOI0LXorKl9bZ58oSX7QeJt0mxFurUYJtLJhTaHeoUcRQVIrxWf0UC3l2F/
+QA3LeNdF3Z9F0FHS0mNgfVCJnabXU8NKnnEL3vOmW0+g1faqIzHWspcThJ9YiVY0mwfJ/T9Kdyl
6YuA0uW9Snlmwe7vioWuEaLiqaODGFlDTYuc6sSmA5eU1E144E3J8o6R8eEO89yJRvvXg5rYVu6P
4o9hAaFEcPlrcfViHDkV8hxwuTA9OSivu9Jun6hy5j7ckT22XSWPgpVOnG/HMUSW3ASYdlncTjT9
Czs7w/q/Fi1ebU3OZeU246BiAtdJBRyJyT7C0XQrGqmj5ZhFdOdJfs4UHkLVZnkEza/fMpiQbopV
XBstPb9b4fyTqV3cC4/z2+yvsefZ4fbJvYtjzCJWZa3T6eRZgkHFfJfnaCZyCjCbnb21SoxJCJZW
ahllYyhemuP0LfMj3wKtufjSHks3PxO35uQub6W3v4P8u1ZU69VtomaD1o86PpR1Tx9srdOe4h36
lh5w2g7mWfRBKIWZlNChHOAo9KKMzOv2bWuNMgkF4hHRpWZa1NaYF1U+IZkFr0Zjd/s2SE+W1wGu
XXS1A6qGOx5S9ea3BCIPUF8osC3bFBdCwRLaBZES1VDbQue7H2u/Snmfk1rgX4e7EsPEyVjO4qqV
8GwUA4rJSg66q9rlvgFHPeFX47eSQ20ljfEHA2MqMbAOELf8CLDDBj5o7iX35LHapUfRD19CuwmK
Ew8nk3eWjF8kGGOKxhRix/q6tL7pohtLnER0M5qsNGPdohOzcNZp8pY3h8oMT4AW8S8HrM2gjyxH
Rd0QlsgmO72ltX3UwfPKKfaVcnlUhujGVLASOCv2ZVHb1yfWMDBZrssoUDLqZBT3vU0UGvgXUEwW
aCli6vlB9AtPuOGtW23N61Fqgt/SGA8HpaGqVqoKs3gNb+lQZ3dTA4sxP6nf5lfjoBxAweCC8e+q
38l3RcAzj23vXsmnJ7+KMAWmrBpDwslSnmE66Z354HzZx6AODe3pxKea2DbId4WZNDKbqqFoMEDp
1PI+6/2yua1VzvAA91CZtDHq2kmiQxiYa+mO8+lh2UnXLQZLqp15k2KdLd9LjpNgrMXaJ4EU81KH
bWt9V5FJJ+NhbC29kmgX1fxM9zPKg4FKn/hJCuLcya4lrwlMj7dzydOafUwnYpGV2oST1U+TZTfH
+VA/0bZf5KvfsqcYpLfNlRToL4UHro1d7GucBJfzZdmXdo0wU8klHKfG0FJ+ItNzyFsl4olgguhS
hRgm1FGFRnZh12AJyv2Eu/q1fS/8/nxsP0wVsAYQzor2Np+/uBL4SUKXBOWeTpF/AIRh7f8yE20M
Ky5nhWJMF8J5Bn67qn3rG5kT0zgGKbNBRskB04WpScdSX2OgSaHnoXUpEJJ4Q2U8QUw0GQZc3MBA
x2qDBhQrcl+LV2mCUfx54WSwm7epjuUJYAQCVY99TIF0OYwmWlXOyGJXC8DHumM5f0MDk0w8+D4a
Lf7KE1aymDxh1KUeQxEwur417FDc6X2CVY3zrJwb0IIsNY//ZNPIV/IYI29zvKliBXmJhHxrJk6S
3M+8BtXmnQ1cHxBSmtiiZNsdiY5XtUBXbkPhZpaOTcTJXLfP7PfvZyuUYgZMtZoib7Q1VsIy7Cqk
+0R4mRZxn9UZ2CU4Y7qbrXPsCP1SiK29EUPAjOkCEx/84Ui79UpQ77uAX9vd/jrvgpiEakmlMcUW
peYsaQmANlcsHzLp306PDQqWQTqjJwNtaJzL6dQUsd21e234ZnWfFx46wdtv+9u+3zViokMyEmkQ
KGGoflJnu3MH18BWG5JTNw3oAE6+p2Mxk2Pakjc8lVisa68EV+CUgjdDx+oDMqEjE1IpJSU8urSe
B+luzmcXeDslF5p++2G6EsQkIAZasMakIV1d7ie/2ytXw5WMxv3bnIAPbIuHy/kkx9Nk6imrBEuQ
4jlT6DtYUdD6OmSEc+vyfj+TbEhkyJsESNtAefyRtdeJ6F3++7fTivfzYmEkO6PrwqGGAq0n/5iv
l53uji/G3c9hu9QRDMcIkFLsehsLL4oNSKaFUxXZTlJXfwITgWspqdKelgE7v/foikR07vBnUJNc
vJIiTHE+2luudMEn2A1+kyykHWiWGj6GQbz7uXo4nuqTdj2+0tS4PkufMc4LvcU7nvTNrtUqmClM
jEmwmqTlKPoDhUU6m3gWYDbts47UNd7PZ/llQf5IIvtDxdbVKVNLW1mqPuhGr894KgrFp0bELkVs
59iou2xOm7N+a92YaNPV4wA4LMS2Hl3o6WbyzUPmSqDlCV2k52fhlF1rTurzHlqcsM2+ICvdFKY5
QX2IVNet8L2erhreQCongrEwv9HUzDleqnhKKTloTu/iLLer8DpPOfNa2xGMbnFieNgwgA7y54fq
yjwB3gPMgy6Q6ofIaZ0SW7GY1veWx8LhVYA2j24ljokwQ6iUba2iKGm0QOQxFrsEF09m8SxjM5C9
izGZOlOIjjR4JfBqmorBnkbssCe8dQuOJuyqvq42SycSfCFNiuwmRrVHSoNuvL1s4jxFmPytjKdo
lmi2XZJToZ3Syb/8+zcrFFgfRtZmYYtXZcdIdSmLkq7A98e+GN7sGWCa4kC16z1lDSk5ucjWma2F
McYmxWNDyTfRKEf/j2Svtdyhg8FTaevMMPAvS5KGfzQWxFIUiCUlKPw4jWXnX6hOJeA2prvJUV+x
vot7OeO8IHgSmXyjl8TMAnw6IrzmD+IXsf/B+Ur0YNgrZK0Sk2coZhfJZoGDWwhSqugGiFoPo6Me
KIchVMvt/pW0O7S+kVDxOKA2Q8RaOPPVxKoA1ngFS5+Ipx4sVKoJWoQRKEVeEF3RIOQhh9EgcElb
JkiEGEFQOgpeouZXgvlJT0CTip502ABVxHwqu1OHHgrnhOk1eEEmGzHivKpJTpFPw8+KPTsmhjCx
Zybe925+kwEwUb3jCKSee0kgk4fEy2xiAR2lcO08uJhT98y98GVyejo4tTMeLkvbdLx3l2DByUa8
moYlxCdsq9RNegkNjdyWjJZTrdoUo5mahIF0UF0ZzIcjRinUcQwz7S1C7FIc75YO28l5zfG37aj1
Luivr2W2UgGyUIrjYAaUcaYMBKd9oSsFeE1wDm8zZQQT6S+12FDf51hv1TCM7IRg7nx6W+MFOpEU
RJi0o2TW/LWozYCyksiE/TTRsRlF9SPZ4mWN7gOskBMmeSKYvJBIgLhuOzxdYuG6qJ5M3vL2dthY
6UD/gFUKaHZFNRtqhav+DAayzu32zTk9iee6d1pADBTcbeRN68NoqgFACmxrssSyijRmekRnjDot
PesGgEfS2YuNmZcyUc/8y3NXcph4mFdWgQY/FFOD/kvl5wHtiS9PdLWR173aPsSVLMajkqItI8Q9
Cksz+WSn7Lqr0A8fDNgdxcVCEekDgeJd3l/bM3UzV+2M/KwqPskZ6Dgec5HzON+8y1YimMBnjdGc
KjJERFkYpOME2CESuVMXg9oknA5Cqu6kcOR8tE1rt0CGhZVGzFKzA+/dUCUxQAwpW4vmhUnp6b3s
XT46esn/bRbvIphPZYBD0RjpEKQWjx72lo9jJO6amVzL+pfLkt4Wkv9bFIqWf7oWQJ6FNlogSgaM
DSB+/Wiv7JvSnoPeU/wxkL4KXv9pCbSAfLOefq4FUbwmwk0OLp+rxHb/Y2E0hXRExWAsuswRiPAZ
TOe85urm3fz744Hr4k912zivQXWBHi66xqC6qMFnALhWv3d/Yqelz5ePd/t2WcljQmMj52EBugE8
mXGkAF1PXHm0Ebj2mZc98rc/LhsOWHj+VA+EO1UtVFBPm1+zsLTF5UZJvUHjvb3+I5j8slBJpAF0
FZGVUctCo8aYF17js6djMeMmcpUco15GULq9+vg/wFxtB8t3mVT5lcxZECJJSBDAzGyUbEXrXDLV
TiWTI2kTu1XSz02UX5H+Ie2Tq6zU3cvfkmefTOKsF1E2pJQNDC+CfZ6lO+Bwc0Im/RWXnJG5DpIJ
6L3CiFKHMdZuq1q2AeCZ3MLGtAVYw93/Xx8Dy/2mAToWDe/yP4+zMM2wKkv4W9Y8yDGGsAAXdlnC
ppWsRTBfTBmFIm9IDnO0ey+/VlxyoAiXxfX/uLu/dX5recwnEs1cMUq6+zRqtgTIsD5QfEpZYqBY
rH2eX5oGgxQFkMsjHujblnGsJTNfbiiKUCYLEoY8C1LltYl4/X+eAOZKKKexFkXaxYyq5Kbs66u8
GHmfiyODHXAxkm5JBRmpfXasjpatOuVh2QGt/JY8mHaH95nKGxfdilerY2OZL5p5yLRwgQ0aat94
vZz2OzXUQKmULEABEpfCvWyRm1XjtUAm/hcK2KpGAx5m7bT7FnuFGibvdUwuCU7o9z5ALQLjsXoy
vMoLz7SgyQXupRJYH1//BYzbqYkwhHUOG6W7zJRRR9+3fvcGRsivkW2WNQ1JAbMIAMhEsOr86eQg
L8EOCh3vkT8bZx2PfAD1frOuEncCi6FdHjHdY+vPbevwcvZNV1wJZg7aylu5AJI/XL+udkSdrydB
26eGBdLaxcaY39PlD7uVsK/1ZE61CadJ70a4h0as63YRISY6NVkXfEQMaKRx45kmKDP+PM5Us4hR
0cG3mZx64XuznHuZk5Ft7kcjJP+SwU6uRnWfW3oDA1nG+1G5EsidJGDNfbyfhodCv8XglG1pN0LG
kbt9gu9imRMEn51RTDWut3KeHEXFR8KcbsVJ2Df9faUbc37RaA2NRtmJ1HjfaUGdim6kBNPC2xHZ
tr53ZZj0pIwHLU8BxIC4MmJPZJdKnyTQEBld7HVceAKeUvTnq7xEyaShaXucXBZOnrJ8zeTcJiCl
KWXeJcD7Rsz9RsRhBNYKnGoR9AMxpqCuymMq8WaZN7PWtQkyt1la9NZIZJj5ItnafbFPAbEp31Di
iBvxOO94hJG8A2TutiSUgAhAS0oYYj2Ei+iEcfIIqBW/1DVOz45zgiyUZiOAaJpYiIdZPji6HOjN
7FSdfzlKcPTRmKCrpXrYTQS3Wmw9x8Q3pNhpsqDN9/8mhgmxU1yBP6SA3RlmUNefR01wm/Rq7ng1
1E11UAXRcW3JIEFln4gRqUpMJCLxlYBwMKCpahkgtzZcoVA48ZUniv585UqiJI8jOHdxOS4jOMCT
3SiF91lSOorFa1dsWsJKK8aX+hGGBuwliGoPcbTPsPtnDLeXvxBPBuNHTZ9UwBzEydWA/xVAHGzs
rJozVbgZ6lZ6MM7TZBpZIpoY6tDACh/VsbLBvWUL1bEklf1PCrFbs6aRGikt2DpleQVul6EMio5T
XuHow27NFtlsNFWKwq80PUdq6eiC5YjCKYp2WiU6l9XZ3KZAxPxl2m+BcGVveqmQ6G0Lr3iZXvVA
duhgYhko14BWBOjYgQ4Q8DpXm4Mta6HMTZukbQyMR5oa2fGXDghjwC4FaCq5AvDKs7ofnMmjzRDL
zf34XLqARnGtPY9pfTPXX2nO3MTJjPrSQBlT+2wnRzfa8nL5aLdNH0sciBdASWY7Z1YhjkZLV+fM
0c3mxFbiXR5yqjnUtP9KpeV3GUy0wBpWKWETAcm8+QXIwcp0FUWV3WApQdvVymMr7y7rtH0vvgs0
mS9noHqfJiYuqp/QNZmrj9hiGgHl0QXjM49PbPv5vBLHfKO4IIqlVdBPPfXYYaIvWYrARTccMs9y
eTOf28H393Ga9JOunIFMTZ2kIwqbUfQoGCeTFLY07gnH57YN710K89GMARiZEyXyUNvSUef2TgmF
+8vfiWN7LBKrloizZtHZpl5XbfA5u0kz21PWev8mhonuAummYqYcgNgi3wF+fRdmbdC2Eeea336z
rsyAifCqVWpDQmcI6Sy8dAwD8USnpw1ASYt+ZqfYrqTwSZIH4qVrzHZz1OR8MHaht9EMWa4oXaop
lh6Jh11BeMNinA/GYtboaj+X8gwNI8AXgebJLuqbuOPhmXLCBYsAG8VWuowDpIT5hAT9lgxBOr+U
+rdqOvRA5el5KC88tZhwgXQ9USwwPDkVdgJFNNizH4nGuZGpkV2IgWw3op7bWVvAZAHsf7QKQv2o
V+1tZpWPYwNkLV309VzmZDWcOGFRtVdxwojNUakbtAwE6Xta3VVIb7P4NEsfeu28273FRopYb4xI
ghsT4bkYvuvGV334dtmFebbNJIEDIHcEmTK3mdUVGlRFcXf59/MsgAkRWOQxQi1BiFiWyZba50Ka
HJnH7coTwsQHo8QqvDBAiBIe6vgmWTxBCC7rsYnVYvz+Fhh4+vObLy0ZFavDQcmB5IMWAOwSrV0+
ga3Lma5AHz/YjbeYINYEl+zjYHgc8fQp899WbrC9oapeCr3taAgEErHhLzt537oUoS5Bk/5Dy0fY
74O6liniYcP4bSnkylLnMLzOhYovyi5ytevQLzJbcoiT3xs33Kt+W8F3kYytAzpDrPUZT8bmbXaK
7lLmTgckEJxnwAV040ljzF4BFjsMU3ob5PRV5J8tKp+0FJhixZDLw7Jtn++6MU6A6baIqBTsaj6I
juoYnT3tQOyTH5VDfyx9AQ1H/bPG8ezNYK+IuoHSp4rXKeMUUq4rk0XrjyrmZNvA8kY/2lXBB6g5
dDyJf4lhH0RaKYKHWqvBOjK8mNGrkGM8wahdjvlvvolWUpiCwoCpOrm2oEzrRTeqk3p5kF3F3k/S
xZ/QiaYjfOLdX5vTKmvtqB2tIn2ZJEUl0WXz5Szch4fyQDz9hia8I1qLrrzjj9tv2spKU8b1hLBb
BhVofU4IysXlpZWPWsIpAfEOk94JK6U0QY46IYOItMB+TukbSYuvZzndLOCS5uBu8IRRfVfCJAHL
TBE1Q7rSrmBzvo4Km3RXXXFda8FlM9k+O1WSRIxEiNhk+VNWE1dLZWbw6iY5ZtLXqfg+97yGzfYT
CKTXv4RQhVcK1aq4WClABgEPbAYU+pUEvS85EIqRAK4BUsP+K+6vpDGhI1rKsKxo6qsGsyfY6SF0
X7VgPoo73k779od614uJF2JqlY1o0sJgr7maCJKddh8TjOOYyy5uOF+Kd4rs0Jmlh1oHFE9cp7fd
sbUz17yJscqS3dGRUt59tpmvvR8iO3MmWzXYBicI06zUlcWdEC27MQwisEX9kwGyo4G1qHYikAWR
iGArvjSF5yoRHE0lvKWqzZxXMdCzBkiuJWmMByfGnIcYzUEVCsxiN9rO/NTsQld/GG96P3Y0rD/k
5wTYA1FtD58+ouK7aMafZzIOoRiOSA2Sz+iTdNrLwkPB2FyzMFbqMX48VuOiLQSlk+lVKm3roQUq
ngEFFwOgZNWPonZUP/FGLiTedmFqJZjxbaGL+75saZaFh2Z9nfnhp2o3vsYHA9j/AC11RjAoN07s
Yun7unFT33KlvXx3+YS3rfX9hBmXlzpDTrOhxaMJMO7Z+K0kX6osWHgZ7XawfBfD+HtWxj0JR7yb
6vjUSF8y3VdSHqgotcO/o9dvGewEXF2oI2r0cLw8JA8CCY/i8uPyYf3HDf0ugskM5qQbQJyIcKze
9viPgjcQD3jAfteA4puOsHJHqLYj5btIJikQ0rgEfgusZMoc8sMMaP7YhSBmA1rj4NAMObuliXkW
kOfL2nK+GTuxsugkNrIJbamqm/xYjvfFqHhCozmXxfA+GxNeJmup41CC/xkL3jOyvpv00r8sghPB
dCaMNHKbF1qGxCqJpFOsNddNatzJRPRLCZjbi+w2lcXxq83dsVVYYSmQohZ8VkuB06Oo4pRPw/C0
IPaEO/lmcgbvDbD6tKBSC7KyAkAAlzXmHSoTWwpzUOa4hKHK6c2k+WPKKUrwbIMJGwJYyGoZg7xO
ih5vrg4BKH6O8lRw8rnth/B7jNSZuNE2uiAVuOYAfW8iB9K9zsWmmL/sf27jG3diD3bJaNfctp39
oZscwGqSaeJZg+nkP5MvRUjJWFAH6JVBdmLVal1p0p8yA8jBY5Lz1uY3Pf1dHJuloHqVzhKdEBP7
xTZT8hDH5c4oBq8cp+9pM3YfcbyVPCaYmQDbC2cB31A1pKuwN64AAP6PIpjgNc9kEqRE0hzVuhaU
z3P6cNnMtzO7lQ7MA0bMmswUaN9jPLzthPrN83LdeaoP5KeAd1dudwhW0phQpRWNMFQCDGI+DCDp
ohCiWWdLgeybfuQRN/76IfVASYINEAXgVUzgsrpoXGQ0id/mZ4H8BOR5ULqAgEHdYbHlA/CLdI/w
lzAmERKzQakK4DuisFXdYsTieyqnoHEO7xtD4wymbIanlSgmPBm4qxW9h6he7OKrXo4nT9XDj03Y
aQCP0g0DLyiW61JJGiPsZDzRsLQMxOMcPHjqfrwZXySn31PktoHXsd02yJVI5hDnxoxmuRzwhn81
A4oVh2acapt2v1ev+APIm2F4JY2JUCA/K6zcoucopz/0un9J6zZA9YJzf27nPe9y2Bq03iZDNTfI
EluvOy4PdC8vBXUc9CLO9Ci4uvchVg5kPb++ncWYSKolZFzSN9OfwI8KqocrbGnaM8DOZLv5zqss
bVrkShxzoWlzOxRYecHUhZ6V4FlIfItMnEtzezxwJYT5XFYhZGqs4NWr304Yg4weaG0VrD/n4mr0
TZs+pKz9DLu8HEYuWgl2DphqMgEYimyF9BLF+I00RzYIS4GqZtiXxdC//q/8+5d2EMPcJ0sRKwLW
n2j1QPH7ALDOnhDw6XkvnyLkMJdK3tXZYhCcohq0h8Wvvs1gTKKEiaarH4GiRotl7Zmfim+ndCsF
mcvGqoVElWgykhxpZbXwhysMMAQY1XJjQEo7uLnt6jFEHVtz+6+8bISrN3P7LHOuZx2tpMm3A9Db
Wyeh7K9g9KxRmwcZsycD27NyeJ5II9alz8rcQZ0hZiShpZoc26qqcVT0T41xnXecOiHPSJnAqU3Y
yZ7pO2dQQLE57oiwj7RPly10e9hz9QWZoNLF+iArdCBSBKob5QZRrnO03CnxDs/peMfGBJSyHfRa
7eENsfoSlteg0wDPZoWVwDuOTtTcL30fJqiUYIMzDQ27IYM/eu0dCBiuxG+tOx+nRxQMvnGkURu/
II2twFtqq88FHSHPcOl4kzvtC0DFVc+LZs+u8gUwkC5HIscw2AmlXrDSok5oWKHFO08Puj0lPMZV
8FrC67zcN254TZTNB6NmSrpsqJQ8iYmYBpCXVIVW4sEJZ4fNY6FVdhsG2hj00V2p8145m5n/ShwT
OZOlaNWsRWCRervBgWKFwqu+yjfZjxmPRckZAnJvREBUUThOt33rvevJhFK5T0NRT0b0lpXjVD41
H0H0Bjfv73NkIma3ZJqIKR70F8KbuNgrbWUXXQwoqJfLRrJpI7qpGqKuAyqRfWyPVaSPZIAcfTE8
c8zxhPLAGeL9mxQmeoAUCdTmCgquZPiCJdm3uT9pbjm39XYKuVKGjRyaos8gf4B/NUD20PziHAf9
y+IIATYBAx5IwKYJGECKlnUJBKQiI60CKUgGdFmUWOUfCFA24b2aNtOClQAmPgHrIZ8b7EThuqZr
sGmgAKEETru//HE24+27GDYw1VknTxNFy1mqU48d9mV8rIqbHvyXl+Vsf56VIMZZJZEIjaTEyKaw
UaL5ys50uwOq4G9077yvs8kPaaykMR5aaEY2i3SCWgwQYUHgFj4WR0ommga1KzwBdym/6QLBtbj4
u9vpzko047z90KjRSG8wAchHUZAcKT4uKljX1TPgX/qX7DrdU5z5IpD20n3NmTbknjM13FXraynj
VMWsI7ztqXPDg7RLTyjpvtJEx/jETa42I8hKWfrzlbRI0Jq6o1B1dOJC9hJf/ZQ8U/xyyUsOt4ar
8F6KPIFMvpPoQtNqCWoJiba4sUqu00LA4oTC6d7w3IKJWYuWq2EXSbharMKuxZ2KZWNL1ex2fOX4
BU8SE0gSoazTmU6VydhlbnwNN1kfEHCYw0pQs5i80gXoJC872Mx+Vt+NiS7N0I9RQ8nyOuuNTAZs
yV+XuxYLxuYVdgEeOEpS5/4r/XkX9+YzKzNpxc5ShjFBVjfrp4aQ1wrLNKmu7/TY8GSjAmNybVwP
2gxIxcLVla+X5XNi6dvs4kr80EyAFHh7gexp5LG8HmMWTcBL+Tm2ycIohvXcz/044DrNIlueb4U8
ttORU27iCWHCCwjZiqat8eVMNb1tSXLIWvmR6AlnwH075199MiaOZGbZ6bMEz+4PFCULSH+74WAc
phO/9btdJ1nJYqPIVOutFOPqJk/amWZyedBrjvBo3TY2Hhk3wlHhWCTvFJkwUgxlGAkJ/FuJB39K
Iq+RolM/8G7X7dLnSjMmjvRmPIYpRdZXP89OdBOBnp7Ss/aZI/tv989HKoQreUw0sYQeZHm0mTfK
4h6Y4LftMO4uOxMnYMlM6LDqYqrMEkfXYl+kCUW/IqjsLlUgydXLZVHUxv4OG6aB4iraCJrGnB5i
QTprExyqE05Jeai4A230QXJJAHNcWadGJQnhTOJBdlqH1jmNQEbA5YUGnibModUxaYtZQEW/ysKr
IjYPRkncy4f1Hzf/79NiG7nmkC9zSzHghPvRs1AigzKprdvkBtx4QSJwMrpNlYAnj4VdRdNli1Gp
UfF5agr/USSPQ/ys8UqLm3b2+/dj/+jP1MKy2kTX6JN5wC5pMUb2IO8XcMskBTc33YwGK1FU1dX9
kORLUmTUDOQgDHSnOBOPBAK2q2WfAmSC/OzE044nkgl5MYbVTeBRIf01QX5hRPtCUjzSDRyjuPyR
MLL2p2ZDXcXZaCJdCvtHQ3ghPACs7QC3OjrGRVuzG02RwAqwJnRN0UUp4L/ugtiDQv670eNlI6e/
7i+HXYljHNZqSdaVjaw5kdzaiRXEzeewkewl29UfWlxciWLsO62auqqBguWUhbrLsNOcYnECNAq+
sAg87nD6uy6oxb7CdD0uliE2MefRgjxA9/TyZJiVremnqno2rdu6+3H5HDl2wVaHZj0lpKnw2SQL
uUobyV/aMP4323uLVyuvsrJOH2sFXjVZgG4yk2MTE++yGhwverPOlQhjiRd0AGEOmUTuy/oLCbXn
tJv+URF6mCspdTy0UtRBkaiu7ErrHUGXOMGUpwj9+UrENMWNHPeYXDcGxLszATZuw3kZ8j45EwoA
w1ONijFiBlJ1JuW0hHf/9i2YSECaUCtE1P8cOQKAiTSC//hAlC+XhWynpe9eyWKj95JgVhK44B2x
ezTJ6KTzrbU8JuX3KX3oqldzsA2L2EXGObw3D7zkoUw0WJI+S6ccH0iSj0L5WZA6bP460tI4IibN
gDVPCj/jbRRsfzJLNHHJWqrOzsqq5mxlkoRPVmivaScCP5/zMNoUYGmY0gAPIq1j/Wl2FdKrVAJi
hSPFWCuZ7CrmPW/pLf3Xua0kMLd4247mgDqthkmD6vhGAgYoqwEEKYCycj6GI4hM8bdCjKumWpGO
wwLzkJQfQvq9EjkZ6XZ1ZyWAcVTVKOS8pM8vEFM+9dfWi2THHqnt6Y7so6/0AS3vtBvrRgTZxfz1
Q/NJK+mMD499OWgqHbFf+mDRDxOPG3V71XglgHFiuST6FGkwiPGAf2g/srlKLXtyZrdz5t3/hoi0
eamvhDKXegwjt5YJE3Ly/FlfbgtLsDWFuFN/VtpPnPhBLfqSPTJ+bJEZAHwUm1y+NYMxKB/n8+Is
mCuL3fGKVx7juBdb9sjjThaSEdaodIeFDu9jBePf9GFLG7mKNsIb9m9yLJ8oUE8EHKkQGZFHl454
y7c8hZh4ETZZSPQIOZEp7pL2mjTPl9XZ3iJ9NwWWPiYvjEoSFnye9GkOBr9+wsimSwFIp2f9RsVj
xvrSeFZQ+hSvG2wid5flb6ezlqVYYI0SLYPd8ZyLqchNCu8H5NPZafY5ZvkxoffQuvUDwPACHojJ
1r1vgqwNGH+GAgQ+pmPWJ6KOPS5cmqN5Xdb+3GEYnMedSd2HNXmw4JmmLMuSjjD/Z5DPdLkRBVri
b/F6MsvPmh6o4Q4dOa06pkX6EYtci2MiZGSCcfdtdTo8YQlvB3htRzih2gE4RsvtedK2LHItjYmI
dZq2s0FwgI1roNDfIhqXKhrhCFklyux05qXi4fbQ33npQJkgqRXhIoi0eGolrSMvA/DqH8AAnvFY
Y7eN4/3DMXFxjqek7GLoVie7oj4M5n3HG17bdLj1+THxUO26gQ5H0ICvBtlDfQD4nU13ZujiVu2W
e8sB3Tgw5T11l9y2IndadHORYPUXsEGSoDlYK/Sd33rFvj9k+/yalslApPZNPy6H8mE5zTtum2Tr
zllLZdpRVTpmJKaRTA2qB2Mne3VQPdeW3Sd2vhdBGzd+De+i03grcXrHmx9VxcIfwDOwGsJ641jJ
VVhTcJIeg3sV+JbGVrLJ9O1yIONIYQ91UI0hrWsVe4wyuC6G773yY+B1qXkymCNMFjNcMK6BiR5V
ANSK5ptD5GKJx7+syqaHvx/YX1X1NK8AwDei45Nq6Laqu6G0PtDtQRf81zdhbx0hFVJznHE5z0Jt
q8s5bs8DdiTjan9ZFepMfwWOlRwmEhulao5ow6sgF6apFTBrfboXyUXv22q3rPWhX271mhSjSiSq
MOAWO/2EUFaCxqZg+ZH9kTrWWhQTfwctkStpRIGp7x8z4axGiSPysoLNeIsXEChUFVOTWUCTLu7m
aG4wfBdqrhnvF/VcVTdW9Xj547wVrv/6OisxzNfRorQw9RA1EbpYFO9ib2idai96mRvfIhq58aHW
wauguvo5vqGLCL1o480kfBNuEq8KrH3F5Y/YHOTHZLFCyTtkBW3bP78kLDaXSIHu4ETcZh/e0r8G
nTOn2P0fade1HDeSbL8IEQUPvMK2I5teFF8QMiN47/H19xTnjhoqQV0b1NNurGKZXYXMrLTn6DeB
J7iD3Z4o48uAXjYvet3MtdfCmQuJO3GSihquqjjJnroL9gp4awW/sSOXp0abicdKlsbICpcy0mNM
e4EgffEoZw8l0KJTeh0AjhorsaK3j1AurkUyqmv22G8JAT5ky8VngqJBTG7LlONZNp+Zy/fTmCdc
D8Ul0psSPBbLnVeJz3Xv3yYDR8hm5X99EuYRj+PJyDsZlwecY2LTLFvbm6nVuZqXethh50Tp9Fv8
big/lZINWlstERagVyKHAv1Htsh7AB98xOlf7o1FBC0TvRkVLK3b0tT5aVTeD4HOGR/bfL5WIphc
Bqqdx8U8K3ZfaA+D2vhxZKQgaWlfr/uVzfB7JYcx4SQE5UygoHJkhHVjCaZ40BrxQcwX0B/q0U5U
uhtJ5fiyzTxmpRE6Y05puQBfW8KjGYBDlaaFimwFXopi9jvPzSBbvI4qTymYN2cOmiTTCTS9aDDx
J+X+LNccpeCeirHYusmVIl1CBR46wwsaAWMA6cWpsAKrB4M4bxaVdyQmzu9ncCtkdBetA+DPstzk
hHMgngoy3qGYlCzXKJAg8Pc8QxXuwsn0RHXiFS+3ih5rbWD8A3Ce+2LsYbDm4+RQsu7Wy5EcvS/T
2dxngyONXciSpygVW0yI0sUzJBKYQPK/mfd0956SrV83Ls4nYrfG1TwGXxgItuxGjO8zY7xtkh/X
JfBeQXZfXAIPkThRfLP5kN+CHPM4HDCfbyVYXOI1InmnYVzFUDb9mFJ6t0n/hwDGuuVOdVALueK6
2dUePRLKWMsQgaqRpZ71VwWZFm124m0/h3figSpF6nyk+73SPxazTTb7GL1iRFYNyCHMm5F3LI4d
GYxf0Mik6WkpAwpcKq1xGiyCTETgciZtXp4mSooISCoisxhjXSYPCXwqerZydeiiyh3KCt1v8Amm
ks/ROp4sRhVEI0zrMFbf81PHeKu+xbd0ilAHRdOdMFkqeOv2WNa7UZ84gjetd3VIxleY04idJaAN
oaG7gF5Q3Q070QdZoy1hd45nvpvh0U9hCssE0XdmBG6SQrVJXdqR2liVeYywLzE0YBMgnJGmTS1Z
CWNeqCANm/QdgSrZBxqx5CywEo3jj7arGSshjCouadJkIR3CoFgg5EbCwgutZcyf9dsxs4kngQZb
dzIe7zbvIpmnSln0qo3MSkUDubOWaqdogNkz/EGsrBy43Nd1hHeRzLPVd4oilHmGrmsx7vVcBFGj
vMMUI+cuN7Pl1VUymiiIet0ROtCtYHehxeSu7CP58LlQAZvZ8kXOb833IDM7vTSg4eDWojgBxc70
qRvkO/jrVg0cl1/TubQQx6bqIwRJk2aPgWFl6vAFMKu7JpCdv/pIbGuvyXsVxE3wufW0WHK+7JIY
jX6JxwTI0QW2Ax+qU6rJBRQvLn/kQ2kt0ucUVCDXz7Kd4Kw+EX04VwWNsqsWNZWgCtFeO1CCjg5I
buohwXQgfxyR95EYPzF2ZrtUFPlWQYc3NlSPJM1ezGMvmgX3+sF4t8d4iy6cZ1URoHpEJWBhP1ax
ZGXh43Uhm1HF6vIY31ANUyRivxA9UeX72Lz2FUfTeH+fcQfGUkT1SJ/FjtyK3Rczfrn++3mXxPgB
pe5FsUnxFE7owaSl02iPFa/UzvnmbL00LzWA2LaoANZZaDWD3/Xfm+p25qEqc47CdutA1mXW5oxu
uJ4QS2j8CvFKmHp/dV9swbTOczPKF7RTF7PBgEQy6rtR1UKrLpack0O/38tv8STq2LpuyrKBJtKv
hqlF6lhrE75Ni9n43KKcuosjfIrO0l4p7Naj6IdgBaJ4PB6W7/k1Kirg2g9gPMMiKwNpUmTXFYbL
X5r96FP/rYRoEhaAmuU14DdHlY3VgekXXnmiUKjGQCapYsvn9HZx5FN8MG+1790McBLakRRHcJXz
3B/vkIybmKpRj4A0QV8o4tO2JAVZlu7SU3+i8QQPeXH74b18VMZhhBWykDxH3ynZh7vCS4Gd9r9s
JG/HLBcxjN8Ycj0gRlbDLyWnpX2UmrfJvNO0h7HmDXDRv3RNSRgPMi15s0g57i+rkI9mb2kYH5bb
BYCLwLuLw3T/EQP8eTC2PqZMdRAFVFylfW0BqK8U55w8XJfxhyfxIoQJJYQ8jDOxwiuF+Xxf9+JD
c5R9ukyduHxWs20XfxEm/ar1U54DuaaBlcl5aYla7S8Bj+lgu9StGaKIxAq4ExKjDnJQ9EDHgSuh
TqR2RxDfYWHVTYE4Z0LdcyB7LUh6sBmPrtz1y5S2VfEim1GQzJAj7BLhi1HZdBI8dtPnzImwG6/f
aA428jHTqlmjk+xyhIXJs2HT8QR533m8XPkPHubnb5GZkYBMV4gRUPAS5U16G1D1Bx+fZyJ1ttpv
gF5yIqxVXT/+9qt0kcioUhoMSqN1yFnE6GHszll5t5icN3xbgS4iGAWae0UQBapAS3XfEWcOvvzd
EZh3qAE3L2IQ2oZqZaue7KpOrZqLcEp/5e9+5HIK5rEZ56EVeg0xtXJPucPRt3UVTKUY1rhvuKCt
myGJDtxA0zBEVWVz42YAm2tHKwBTkthhfQxaQCSEuaOCXPb65W1q/0USG8NXoN4KpxKSymh8NWqt
BDsBAlHVCAynEYfEqpUg86/L3FSIlUzmKoMMbJ4SxRYzK6dL7kWBd6hNn78SwDzUEpkSM+8gIBDv
w7GySeumoWQPtSdN8CPYJ/i7AzFvtDJ0FTZ9ENqBLLezo0EQrU4VeKMnIu9b0X9fxR/j3AMSukaw
3boioBiGU4v6guFkid1jW1DzGn88Kg+AXXSuH4+jjezc7Tj2U1fQxSJSZtDIL2odgzL3n/pDgwur
z8Z44qom41IXeNY0UEmkX4vam2JOOZyjemysb0gJ6acMIpZp8ktS36aB7F2/re3X+XIMNtAvFW2o
9R7XhbHX/Xyb4PkKT4YFAKXHD/YpVsIY50r0sk8TGoSTXvb0cTm0Mm+GbHtOaCWDcbA9WZRGxNAc
guz2hXLElr4O/Ar6n6ktnf8lIqfFGRlRdwgkl+sX+p60/OZ6V/IZf1G1ujaj1Uir8MV++ZY8xTvx
iEoAXmbFElzamZac+gS92dWAJvkfADU2nf/qFzAOBWTHS1FSTOHslD6MvrEPduFdBcZJSjOsudfP
u7nADs7T/7y/xLiTLGrNsZrgToLnNnC1Ay2tOIUT7M3WUsH/aKqW8Tj9EF2Kb8pLALaNHQ8P2MxV
2WDhA6u6bLUgx2U36fPS/5hq2dLHm5h8qHhEx27+lcMGyqFp9rLY40rN9r4pdmXyLIa81Zo/eMyL
ECa6iRalNUQ66TUfaCw1HaV9+JT70r5zZzDUFL5+AtO4J3C8DOcOdcYocwm0RZ2Js7VzYQmA/Zq/
JuNzq/J6/9sPgqFIoiGZkqQwihL3QaECigXG75P3TV3AJiMHHoB/jo0IV7QlK3L7T7wu3/bxLmKZ
d0g0SRS1MwK6wjjH2a7UX0ZjH8Yexww2M1/9IoZJCsRFjktBpZ2j19nu9u/9Xl/BSMjkSg5/feAP
buYij3l+uqZVmpkut44HWgumC22GLzviMfKkPXnUgNbTninXQeTW++5/WGDYjMUvB2YhdERxKhJt
weeUAMhlgl0hfU3nT9dvlfPtWOa/CmRDZiijYBKZGci3Xc340ZfnkYf0/j4297vP/nmZKmMCPfA/
E7Ts8WZAjC3ZBdy1AnLxai87pd/6ObA4Rif8LrrLSw48jOYm83mlY455sANUuZRpZkzx8Ih5V2gY
LMVMKUb7ZPkJa/PXr5Uninmiotw0UpmGSPpADjIpDkUjuSneTCvN+9yK5yi2rkvcjmQuF8w8SW0v
lkKsoJ2AgtWprrK9mnccETx9ZNxLO5oyKWNaTNT2vV4Azay1KomjkNs570rr6dWuoto0HQosOkEj
sSS4V1JLAQcwMDAAR1PZ0w8NAG2Cw5tioqZ8TTsZ10LEnvQZddAUYIdWuWQfO0ncNO4PL/nlIzEu
pe2SOcwoIIv2Rtkbz4HfQ/NDfzoK4MbS782b+A75I/Ul36+rB+fbsQvh9axpdUaXC7ryLGN8W381
RPfvRDCPa4uxrD6k6zTLWFu52DrLQiwpfvo7KYwjyRJNCqKGVueFu0B4aIJbwnuut8c8DBHbCZQN
UGOpWIImbMuAMjpGe+qf0GI6lAgkK2Dc8d7Oze9yEcU2HM2O1AGh9UFTWLxemo6BVNhBNnIikE3v
sBLDfBs5UoVRo6XxWCN7RZXv5TTggJFsG+5KBvNl5LEifUyjj+Cf5ERLZ5I7/yO48/cONJ/+/1Ks
2sT/R0Xkvw/FVivasSkmkADCbm+A9CXdyvAWml1bpa8AXyNxwKz9rfoS22AsdyjOe2Unh9AxOba1
bdarn0Fvf+WyokQTa7lHpKD45a3iF08UIwXpiBvb+b4cMJImuyk4CPgQiTz1of++khwPcZ0VEcy6
ip+N1DXzY99zzJqnOozXl8dinEAnhLBLim+SEMyRgsDz+VvYG+vvyPh83Uz0WG1pMQ3t/fE5wlRz
vu+fosNHSN7XghhHL41iVWgFDtOOsSdJowVCb0tUMSnU36odJx7n3Rzj7Tsw6SkzyMPtLCFuUmhu
0BDOx9ncRV4diC1gREMNZDhKw6WACxYhDVBLZk/GCDpv3Y+jaWwVAwkfOpYFtW6ETEs9WZHwOPCK
7zwhjAsRyyQ3wgzqHPahBwy/cxZrtk4CTquSJ4YtYBhdWSQm3hBFz+1S+NFhzEgbf1x/qLbzh4tX
eHdeK9tUikwuI4JPMx9MS7EHRz4vMejnYjd+roGMURyJaQ2g+RrRucPOwFN85qn7du0JexKmDHYl
w9QYwxKruC31juo7UD9FJ8fKgGBnR92vveieN7i/GUWthDHGJStLtrQUClPxjQMd0hF92qPhzepv
m9XlTIxZmQTM11OCt0xUcZ39l4FH7rk9W3w5CFuLUPKQjFktAOE5tgrQlxYe5Z6IT9mL5OWO4PA6
yZwTsRPubYXOuUBhn6f51lBup5jjiDaTvNV5GLNKp7Zuerz6tjyLTgQ49ZJOt8vfMApkXVf6PwQB
hi6ZugrdVhiF0xZT1TuapCelNbyGD4uTIdOL7UG1gkfJA+gRF8Bu25ovIhm1iwEoXeWUTbKqPvfT
a1Qdl/KZcywaH/2WIAAE+L9jMTqnD2OfqAA+tlXAKJXJrajomAs5almL7WBXr4/SgKwEO5LhZ47k
zarHRTJbBKhqM0mJgNPRklVkZ86w6z3igfvwvdjIy5E5l8nWAyZFTJOqpy8xyOWKAHDVQuZJH5p9
WR2KUciZSEDzEjGEXpLPc3XbZakdzC+cm6OqduWbsem+nNYAE9MhpHWNQ3BDbN2r/ai1o6/ao3yg
YKPxY39sRu4eHE8wNfeV4zeMVm81IGXZuogxu+xT1XwqyY9OO9aYj7x+SJ4o+jlXogBtKlRpgt3O
oaqsaLxL5m+L/tjgPZvN2L0ui6caTCCI8ptOEgWqIYdd4U6zmDtSjWWFqAh43HZ/CGt+2huL9oZV
QtJoC3x82UalbYZl6ZCpLC1Abox2IBmf47Tpb3W5lyzM5A92JLQzJ5/ZdsqXn8C4FUU3kV5QHc2U
79n0VnBZ07afy4sAxqckbdg0soasYfY18FxkHuVc3veOqYOVSriRf2TuuNOeyX3vtlwofI7isPWA
qO9KNQ8WBfhFqZWKQGIun1P8VzX71I1P1xXnD+/pz5NqTPZZF+WEKfJ3SxxR9nhnbAA3GybCot2H
C6cmAA7A9A0wGxbpTF+qSktqDKJKU3VSkiW2+05OPOxuNByb2O4oXESx+XuVT0saxRg2qGeLohmj
FbUj2HPJbfFBvcGYSGwpHsAcdlx4ik1zXElmgticNJEU0l1oUmE1tfKiyDIbe7xrPeU8OlgEdXpi
ae7CQ93djilXghn31ptLBOg1AdiChYWNedpH2SWf9LfoFkhVO3F/XXk2zXAljSryysNl0ZKgiw7d
0ZUHPX3lojnx/j5j5nMUiLGIbQTbbNK9PIbu1KS760fgfSnG0Md5FrAvgiOMyQGDZprxZVQ4t0R/
5W9v3eWW2DQwNADC3yk9bql6KmPDWerHYDQtucdMaexHAq/avG3SK4GMSatt1AVTPiAdBNq5ZmJT
V6mOpjSdu8V4C83BtOYcCzH6sh+E8CYDrXuTNZbS1w/X73Y74Fz9ECaUSEJRiKUZZlD+GF3yQgek
BDog1cxAngbt5AF9BB5Ny2Y8vZLJmF5WyJWikRi8xh0gjEfpTegB3Ag4gnjiRUrbU7UrWYy1iUrd
GKSEgyleu1ftvn+hXRPBnlCTHJ8TR7mrnfgJvZvUKZ5Thwday1Fdif77yvpSks9JToE9G83NghL8
G8cKwB+cb7gZXa/OyEQW/Tz0wZBDCsVCUBDj0uR4xn5MeualWjxDYd0JyoVzNcHc++pbEtwHgurU
2re+xkrErpF44RnHubBzjGUX6JmcogJUG60tYVgr7u45d7f5kK/ujnEuXT+RUqJhiv6Y3wqW8FX4
hLqn2x00gJeEd8C2tifFCp30E0cwNazfXY6qEVEDLRjGNH9VjXAh9RBG+GjRafEooQhAu+0eLzpt
MvPGEv/gby7SmGPKeUeiiW5oL6lHQfSpDQyhVb4Kb/qBWLGjcBzL9qf7KZDdJlWEWDP6HPca5/nr
UpvnmvDGxLbdyEUE47rEfC6FUoYujlhxM8yHWDl2XWoBA937u2/FomZMfd03wohwmtzTAeH6RrAr
N376l7bnQymkeTkW47G0blH6DAEfZsIqC2j2ltwpjhBxXrw/OMaLGMY19XkmxUlFNeI82qIXHnWr
R5HBr7xgn5SO/iba2K24NyxyouREM5dYfNvyLj+A8VqNoqhCTDepQSuroUkZgNQ5vY+88JS8JODF
7nfpuQWCPs+F8WzBYCwvEIS4Mgi+pnET3wqtq5dWvsNcsNu4IzqJmcWvsWxjcqw+KhMmDXERd12M
ZAUlMUxDYNteQZQ732ln4b5HIE93D5BKc/SWZyGM1ccBFqI0BW10PH5O8F7hFj9RHBAgjbsj8Edo
9sBbRN1+835+V3a1t2+HSO8kOLawe9D1t2T4MlVfOAfj6A6LLYe1sjYt1Y7iywxOcVcC6IRCdQiu
6mo4XArYKePIPxrnPk3G4xRDroVjCZCBQQadxHin1p3VL4/xx/YoTZPIuqZjEElmjFMYGqDxpvhw
0V70KMpA8D6Kh4iQizGw7ah/imIrVkY6gt5ZRfG0Ll25eMn7H5xvxRPAXJqqDhiCU1BDp4sI1RPt
2E+hJdwUt8qO8onzN5m2NfByJCa+LJOlVAO6OEzST0V8NpdzEXJaINuacBHBOOkmDUI1HOC8sNOo
gFez8Lq6AUc8p+/8B79xkcMoQiVmAwkmGBOdUf7/SOFYfJX9ANOSlGWWP2XB+1706KuYdYjNpZ0p
qlo7PEuyl2Ma4bpG8D4P43/lEuM1QoczYSv5FqsGfjRg8SrKHq6L+UOifbk7xufqkznVXQH2C/E8
OCEKC4Ch3+Un4uSe4PAirG2PdBHGuNpKFhNSSXRrgr7Y2U0jD1YaHrv+aRo5T/f2es/FO7DFJ0EL
SJ3TCxzt0QVyslX7MQCegif5dsZ6GUZ2rezGwPNW+BLvUjdbzSvZTOJa12opiLSeMAALRwaiQfae
J36MAcZYCWLcRlNNYRyqaDKWZmVNE+bMpMlOBM55OHbMLl1Og9QrbQXnhGaMnzea11aBlWfNDUaG
vev6yBPFuAydhEVdpCYqJeFDH7/Gwj9mENhZMFnX5WzW1EwiwaViVo1g4eVXA5ajQiJxgsejByO1
CrSxEJtflK1ccaD9YK9tkO2azsQbD95yHGu5jOOYoqoIZg0mYEifw/Gx4/UVeX+f8RvBAAoBgokj
DAXepe1e6T4AJ7n+/Yy/6IAnkNcUurCaQBRFvqVxixzp0/WvQ/0Am/athTB+Ig5wR5OI5gYdlQMJ
wm706KYJN8il5nFFDlvRqsRo6FS6SZ7+oDyjxaMBqHD5X+hCPnbQlm6vTsVON6hKIYSA3UOgad6k
4j6av/b9oRF21++Op9nvIwOrp0kftXIaRcQqRQaKW7AbORLtyLtCa4Flj1JB01QWjSlu0sDRPRbW
MjEStQElJ1xuBaSE+FMrOJyz8STQf1+dLSphPZguQ6nIET2Nbk36+bOEwasZbNPkk/y5dDkSt1qj
64/G+AmsuoBKNcOZ5oP67f19tLWT8ogn5JB6gbtwzGszllnLY/xDG3RDLOnomVSZbSDPpPQm2MeL
/fw1wz4oOE726p7Ph74VbqzFsm6jjIspoMekKdCI3Eu0ph25G7AKm7kgb3XG3fD5+tXyzIHxJKQT
2jSYIVIWT2bgLEVjxbITyG/XxbyXD68ZOeNMojCNBEDY0zRBP0+AC5De5G/xw+RhXuppcVJX+2yg
NfUNI/AW7abIgNsqFqvzeXXOba+mmsTURNMUWSysXgqj1AQn5fsAGh1difeUFe4joysmuYhhPmWk
CEsY1igcL+o/irYLCs6gx7aq/Pz7JpM4GFPakynEsEBZ+gZGiYVD03NUg3763z/ZRQRj5nltlEpM
Z0lqsT3o8eAvS4y1dvBxCYv0jMAuAVWNwksjON/HZEyd5MbcVHRAMNpTBk+CkFj6QaGhh9Yuv2nW
8NIcxiOt9PBxHniXypi90DaTUgRAFGvEE+m/9jGxQt6wAk8GoxhlR6aiK4GTtyStLeQpzvWt7jkd
7c3C0Ur9TMaswZepqg2dFugP5pm+3rmtu9rjYiOlwFgTb1GPdyjGuod6KJQKiPZ2XH0HkARWhyNL
rAteuLjtrP7TSADo//rwxPVigFMSOHbKTfCmNNiNS938ef481s5kR7viQJwIcP0trwBIv8mfLUEi
TCYxN31uZCWmxOMkdgrpywD2pGFyh+qLXnxkCPfy5SRCo6X146qNlKUT+pFK96Z8LrX9dU+8iVW2
FsB4Duz4kSSm7C8AbALcQmxlWMuRPotvqg/ydas6ND44wg/cMI93iYw7adLJEBQNjct4toZvs41V
YukfiveLGR38L7aG9rmGH8B3+dvxykVtGJei160eDXRoW56O6XATDBxr452McRtJ1ZmZMMJlGUsl
H8y0xsW2ZWqreTs4vT4dRL36cf0r8iyB9SJZthRiGcK+A9yc8ohQE3hsj0bLOdp1w/6N8BrnwdrY
jFCvTHeJcIzIfpo49althw+YbxUbi7qqMK5K0ZqZNCX0IgPuDE0zoIceiEb86ze2rQQ/xbCTKX2Q
JEvXimjBRI/19KnhYUnx/j5jt7oaCV0koFQfVIFXGL0bRsnu+hG2P8blCIzlhnKYk6CAiEa6awD6
nBLPzHKOk+UJYcxUXARs9mCl3M61YzD5SXlUeOtDm+UuBGD/fXKNMcgiTYt+ECDDuNEO4lN8GI6t
N7gKeDuAFrt8vn5tHAVj+e5lKS7zVIZ5kgOd2Yn9dI/dMjA1XRfDUwDGJDsyCCVAXBSbzOd4vm+D
r9f/Pv3///4IXS6NsZMiieVCCwJ8fRLfR3L2pWlCt+8MV5R1Fzge7nVxm6tR649Er3X1ELVjsShq
g7mPNIkUJ5rSwBNzBWzfCdgK+8EYXIRpFYBJusHOpDT1lrKvHUOQNI5Gcr4fO6OtC30mBgTfj9Yh
KK7w6P0vDmLbpf68X3Y0W1lGIN/LUMqwO+XmMdXdJJMsI+LgkfKUn10RDwPDzMBFhOPcJ0+UgYTI
oK0x/X+52nktrj+kspdjMU4j0NSuCejjpLwFN+Vt7kZebCde4LRO9jK5xo4ceQXmzarvSnVYHPIm
S0bBoK0AYK664Ih/Fd9nwwVb9NVDcJejJV2eFlfaARuVF6txzFBnfMtQYQf/nZqiavdpcco1TuK1
OYa0Phzz2g/pFGhmMGGeEiO/Ox0stXvdS7z4eZid4UdLdzodLmHPVi17LZRxLmKcGUUw4L0H4pyj
2C3+szxq/uKYwADLbeFF9LFTbYs3hsdfCNrSIQSEGnAKDQ0jIOxsUD7llSKFCO/J/eS90r3ZydrH
vuq2zggiCnQvOc6HfiTG14GxCuzCoiEqmsq67LYp4mgOYYt9suvae0mNnGAx7esejieEcagt0HqM
lMY2WV+DxRF4qWPpzpnJcV88MYwfreuoL/sIndgSkKyJnFl1eQ7It+tn2f5ElxtjnWQ5AkxqSjEc
p9yQ2VYOmI5ztLvwJj4J96M3O9MNvx+7Zefrz8S6zLybY8C+IrCGFahnDOW5rT19RT5hp0CB1OHS
VN+wsHyFfUjeOu2Gu/5FtvTr81REpB5bDQeWBuALEC8kkBn5esx51rf89S+CGAfamMUoJzl0ccA4
kmnVh2Bf7Ch7YHXPhwre8F4QBjNDOx3Ituw+8lLViTS3UJaiKXxFn9xAkDhqv31xP0W8V65X77pY
5pM2Uy7VtnlIyS7E2LCpVvY8pxzF3ypCrA/Doke1S2GUVYdPJD926GoWnnY3fw5PvdeeKDd5zlOJ
bUu7nIyxtGhURlEYMWpR6yitgAolihTbMDimxrk/tl0hiHmbl/KAWoemdW5XxtEhI3FryUEZWRNJ
eOHPFgjT+hrZjoUhlKVeGQgYOq9zhF2P6dfulc6BA2Sy+IrpejqS45Az1o9D4EAWNi915ygl28tQ
zcFA/RZ5R9/W56SszyO8GMd/UXP93eP//HZs16LR1TZvA0SbcgYCUnkHCMYS+E6GBb/pkF3JjYuo
d78mkB56ZQbFJIpGHeJW0wisoIkv7LL9sE+87kgL7s1X1RWAQgGK0NSpv14/LE801eOV6M5oRyEZ
YBekSQxrlnJ3HNMzGYAuWGY3rZbv8jDgtDS4WsSELaBTS6Yogdkrfn3bY0RDu6d8Vxg1QDQWfe0d
TPG9mIdsR6xx13i89PsPbvTygZkIplvGMQhlKNH0KiEPyzwdfV2bvNJUTP2ccq54K0r7xWjYx70D
dXdJSVam0K3QfTsLt6DfuW9+tJhbrXyEpZxKCfeAjPcp0N6IkgU9ZeleO0R2fpiO4b76As4QABHw
Ji85ToiFC12kAYzEooF3Ij6ly3NdY/dyOEjz8nePhcxUPuOB9HlMtw0ybEMqZAeeZfAXGVZknK7b
BO9A1D+sbCIgulnjVDBHs/1szpIL8PcjEA++FPlH1rHWuiEzL3qqB904lu8JZXHXurPb+9GZjGgp
6m/aK83Dkhqrgi36iiNoG64flONMZcbvjACZ73KU522tBZBsKbp9JHLucvMdVGWEz5irAMg7Y2qC
ia3cEghrdgRiWZQilk7HOMoHEi0g1V2kMBbWzZiK1aIWy0EoAuiPavD9+kVtm7AKvAmQlBMwrzDH
yJZaLlQFblK5oRgjvU+HmU3UicM72iWMHeFD93YRyJxoJBPuM4RANTtNQPIUpaMJEKvrx9r+OBch
jJvIkcUJMcG1hZKfzbMl5V79kfkWfJufQhSmUSLodRaYLcxWmMJdlub7jJRPHziHJmtEx+4dSOqZ
cxRSkFVDBA80t6kLFj9HSPTbrOL2A6nh//ZOX+Sw5ZI5MLphlot/J8gEgCoAVROZJ8U1AEHs7vqh
No1zJYzxDGKfL1EQQAOqoLBGyTG4X2Zbq8H6jHwMRNPY1vrV0U1GslRtgZzJuFk8zIQAgmp6MBwa
6pgH7DDZIs+ONm8QSFSSrBKimTqj1lXddepg4uWlDJeLgzbqcw74TAqVj+kTzjO4qd6gBFBNMJ6q
kPjr8cpJn+cphG81hBGUCoJFAqvO9x/4TCshzGdaSiJXCzXUNgHZtJD42ETgpX2bqnCRwVJTLkEl
hpj4pPESVl6svrZo+UrbL4fFbh6iAzRjfrh+rC10IR0q8d/lsXXxGug7pS4hgfl3VhwYAOfhnKFF
tvg0PssxeS++SFbhy585kjfqS79IZqJDZQ76JQoRLo1YKCfBS6JW1oJpr+52qLBtioVP+Xs9f+NI
3dbMy3kZDx8tS5bHNc4bv4zucqpvmp3sDy5mGWhz374ubQuY8JczMnYwFKgWdDmWcJrX6lTtF+cs
OzmSRAdvyonCvEc/ekfxcu9+tFCWFBz+wPJ2kLj6wozXVItCMYIYjlnxZewLu8H+W/SiHiQr9YQ9
F1Se2sFvvvMijS0KFRj0RjCACpf5GD7ku+hc7UKsnYu27CYoXvCmAHj6y9aDJLDY1eWEEHgEUdmL
/ji/ILLy4htyp+PZRpcXwT7wLHKnuuGyH3N0iX0njGHUl7mHvdJRUprXKHu6OIJ2CVaCeNkjVcxr
F8s4oBbd3Qj1SxoWP9ftbLVY6C/GZ6m5GRRO4rZdRVl9RObBiEdQMIwSVCZC9Wlxxn8iZ7Dke2T9
VuPzIV658pjsVM3FtK8mXGTtmmcCJrPWDg/qQ35SvOrtfygi8j4c43ow8Qa0zgZK2qSnlhxLUll6
vFcFRw5fK7VxQvkhiM6B5mmk5bwj3LOyDkgCnExFqReVe4A2ealr3FWu5lDKMTA98kGaaLp0TW8Y
FxTreQEUBrggUzwtFJc0KuwG1HDzQZjOev/QpXdEAnOc4V33fZxXWWfcTipgWiuQcU5JGSxNldxh
+FIvnXNdynZsc1FVlgM0E4U0LBXEtk0buUKo7qJUP/ZN62Kzxqoj8ViJNeBslMUfjN6OosqupWwn
abnTZp37lz+GSV2lYuqqWcKPmVWrny2M4HrljWmj1DmCu+4FpTJLuCt167rYzZs2RWKqimLIuky1
fZXHxppUprOEVsmgtlYJ/G5N+U7Gf64L2X5GVlIYnyBLg1qaAvSoPyweBbuh413B+V9nxyurbnWC
dXEljZ55dSa1z2ZhphtEij+Bo7v1I6cD0LToZgfek8W7PsYZjBUQJ+oIg+1Soz2oU+AGEXkGLwon
0+NeIGP4GF5WOh3rq+97KdOJdktSu3yVvNKLPeHp+ueiP/o3q1/dH2P1QS93SUC/loC9yTTHGkq3
A94zVOPLdUHbDZmVJMbOs2yq5ypAcqHcoOL+QLlDu0+pXz+nIIoACbQzH3OvsKUjvyJFVe7KIdmU
U4obxP0i6hp6Sew8LE+xyCN83fYvl+MpjEmPYJoWG8yV2O0BqMex1VqJZzgo9BuP//JwZXb89fqV
chRSYey57luxnzOENKVcfhXmRtujEk4dishboONdIBNTVHo2Cg2FuxWalviSir6Mago5Jwrm6KLC
eA6pFKZoaBFya8GpkUNLRMmwGL4EKm+OiKeLCuM1tLiTiKzi5oLn0cWLdzYwxkuX+RWneNEeyWPy
QihKnN1+KgSOF+bdJeNGyiUUgPOMUyr5IU1OMq8fv91uXWki4z+iKorDpYVLJPfoyJ9kJyus4ZNg
L378RAHb5t3wXP6lKjJuJAwVKS3o3p4gT9Zc5lae4i3Te46G8O6O8SGtIuYJBvXhGqsHEc93yZn3
41gUWyEoxjlKCa2xKOObKj2Ly40w7v7KaNlF4VGBo1UmhMxG/CmdnR4cSlHU/N09sTj3SlKE0ju5
VVvGQCzfdyJPizm2+husXVHFs2g0SKda+baPwNKtFH4raN5USs71G9vaV8Ibj4rN/5F2ZU1y4kr3
FxEBArG8AgW1dfXqrV8Iuz1m33d+/XfU/saN1UxpriduxH2pGGenyEylcjkHzxaCOU/OY6Kc9O3Y
wbgWYAl9xlyJreyLzo59rI27KAR8bAFdyshxuy/XJW+hO/wmmXOlUZG7rNQrFER/mDeMfgEx4hKf
hz1jmTFdEIQckq8ss4nd5K/4D5Duf5POWbsigSGwNaG3ViZ2nH/CXrnaitYN/yHd+HW6PNCAMgRo
ovTQcQaRI7ajHeVUOuMXA1jZ8idRh4Ed2Pub+E0Yd0umTZ+l5JUVjVqmb4Z6bhtaXdnKUGOpLsmj
vdxr+tP1z7htq29CuXtyAL2pGbJXajXrztCHdqTE7gjGhyEQxPbt+PEmibsnLVroGCqocaP0katN
mVuRwh0qUZdoOwy+iWG/r5JeWa5MLQSmiRPKt9F8G2qCGPUPWbUBpF4VxPIaHwdnGs2UVLC8n/Sp
rRMfyaE+J/t5n4uWatgnf28Sv2TxHSEzUts0UqFM545YqklRd5IBGVQAdlDYB90+uDdZ3DVVh6ay
VAGiVkhPr6Nx2Hpsclv6aFSgcmRgAKg6C2Ix+zev6cd5cdlYbdIYuFPSTqXeohW1j4nI81hoPyQ5
u5syCsZPoxG8IrYt8ZemfHnN6PM0paxnKWELd5QpcDY+qIPATra9+U0I582jEpiLHEM1Ut4F8TFs
QB/efG2Co1YcrrswYad05RT5ElqPRDcpKujDlvVZ3af0h5OxS4+s4cImnvzwJjxaAHNI75JTiqpa
mThgUdr3R/aqEFF1bIeUN805R48GoD6y+UC817X6SKgUerE0Jo+RgrpimYryb9HX5Bw+1GrL6kzE
FY1+ia0fM/0aJ0/XT3i73mS9qcT+hlVQyU0yx7OBE0Y/C1MJGBtFJ+Z7dtJtCgzQeS/kixV9Uu5a
T7OqrtK+YO9c2QFapR3vmtMENJ/mm/mUnhkGTWCXbuxO6NQQgeluYbvicn1Tl7va06yjiWohDQcm
+bH3B1Sf2wOuWfcPti1/E8TFnKDAsmeW4lCjtHXULnWr5E/omH+TwcWYIZj7SmFgQVhIPAZAPdcP
2hODlOgPDL5VCOgusEe+mBZUBQbMBuhk3OY/wkt16P3wWXLmu/4lsOxkj9E9V/1+3UAFwYaHQgvC
IlSyBPbZGTU6urMi21oH5KBODQFUS7MYsNdEBI4mUpRLHSazD4MiJiiZjY/KAPaf/iEXgSuKZHCx
hGDLOQnCFkN7MtLYfDmX1eApiYiEfTONxn6gBpBbDEqbfPmvIFPSqR3eheRe8erMBnnZsfsUW3b3
ur8dehTJtPwvYPO2FFwLZr+vIksYJAqRQSfrzOV3Kbsfyhkf7fG6dYhkcMGkDAdFmVl1qSHnwbgp
pLuxFjwON1tIaz24kEEbDSVUViGfj8lhchkVG+tBKHbiKrld7YNwN58ZdAJNGPX8dQU3C0xr6Vwc
GWVzpm2HgJUB4Jc157NyX31iFNQ68EVLxUHF+Nt1maJD5cKKujSm1RoY1iFa69TZsUrBL58drgvZ
fICsFOOrc5ESJUPDULbno3kcbxjMygI2vea1VCGa9dvKANfC+JTFiKpmtgAbXAafyHiT0j8ZPVoL
4CJGWAIMZ2Cca22BcCGdrWX3H8+LixdpagVWI8MQlpfJRUaJKcnMHn78uwL7VtRdq8NlHhNBJjmy
SllENG+JPav7oE+GuyDDagXdxK18YC2KCxPRjKmGWcFDIDqwhkhwUHwwGgpBFjZv/rUcLlSkVEM5
pME8QaF8lMhOMwL0hA+RDnykClQe9Bjnz2UqWM0RKcfFDqPWDCmmGEnS/BibpNYuPSg7eS8ahxZ4
LL+wOibxNM3MNgIlB4RLPOR2AXwjB8R8otaLSBQXHJK6mdORoSLm5qUyjnFyDmVXYOrb3opmFV5E
Kstwfr85MB1UlypbpAi/VgfLqzzUX3YYCX7ojuDy8vBCFLnvZhpM5L9F4l76XeRSSY2etIhG1Nb9
edei1qRh6Bo1fMz1yXvt4bqK26f4Jo4zxliiIeI6NKzV0m6V5yTHtL7otbJtfG9CuGPsw6zPeyCp
wPjYqgNDS1p2aNALcurrX+vdQnYYSaES6bBxmnwY1EPaH66flfDbcCZXjHUxLhOsG/OwrzCcRYQR
Gc1dHMVp7lMvEjjtdvD7dW48rL4lh7oKHg1kTNWllZ9G7dOcAvAm2lvWj+uqCczgtSCzSpHqWbKm
uIRmefVRV6lNlWObjoIUQvB9Xi/ilZABSXKlLBYaA6n8lxxpqWNZs6Du8A+3+duZcbfToFVJMbNF
8M6TbskuPlZ7hDqw3rFZF1EMEmnEfl9p1NdGouY9DHtSW4D8os8xxO71L8MckC88rOLBa7dlJQJ8
nIUR6ax4GJu21N400RdDprtO/XRdjsBHX6ExVnK6Rbf0XIMqg8feozloqyxf24sghv4hjXz7Plws
KGoz01MWcGTwfUzY19Sd5LHDlm/wwvZJQPvoXFdMdIBc3mpkXRlKEhSzzNshusxR78aSq4uKvKLg
8NrzWx3gUqXasix4A5NnttFVHhlBMop7zQ4AvX5wMZ6u67XtsiYx0JcwMDDLGfoyDaZMKxwknoe2
Yt6nw6eYfvhvMtjfsNJp0FUFUEYluvPp1Lhm1n1Th1S9Hcpg8K5L2v5Kb9qw31eSCkUukqgFKE+w
FG7dfC3D3FHL0I5FtKaiY+PszyIFLUKkQ06Vpyc5iHayVGJOW0SJIhLDWZ1UGHpLGSFDmj52KC1h
ojEX0Un/Q6x7OzTuPsrGpuvnCib3c3qZPQSHvbEDItpeOjSCLySS9q7oEtexVTWQxhBqGGpo6su3
OmalO0ykiracBfbwrtpCcgrzRrUlBB+JtthKtJ+BEF39UXT9dYIm91qiOSFBaSEX16T2WDft90mS
DzGAbNFDFlzmm31xJCV/OywPP79QaUlJiaIVA7Jtv7KGf7dPAif5OLpsNR1TfXfB1+tuxS6g97fH
m0z2+8qtrLzV1ZEtWOsJsQG2bVuzf12C0Cy4GDFKHQb5XwdbHYZdl7mYq9kbDiZqMLYrKmZuITQZ
60Pk4sSoh2hnSZSN7QapbeF/DIHQ2klf9UfWCnUItpKI4NOJTpGLGVLQF7Jiwhh1OHN/qaL762co
MnYuWIzhEClhbOBFGLWOlu7zudp36cGKYsFdKDw+LmLISlRUIdsOmI/KZ+KEpxZWiFGX6agCIAyj
5cfSC4UjwSIb4Xu8SVDL0sRmTshsfQtk9TzmnRdQpGbD/Gzq2DMjsp9OyQW88KMNFLO7Lpw+/qdD
5sHmJ1Kpgcnuy0C9l6ubcNyNrR80gnbidhr1y+F4bHmzKtpqTFDf+QkMi/beDrAXYg51drtfcWwe
49Aw9axLWlxjjTvA60Y/3oFs68KaiNURY3qCtFpwnVlcHDGMvJqsEofXkvvZ+tgZlZ3GoveB6Oy4
SKJLeai07DpjayUMfpKB2eSeKAXd9GZFMRSFWIpq8YgdxUjlmmgNxHRnNXqK06frhrYd6N8E8Auo
EqVYL6uQskt7FhHb3eAO0Kc7kYOZgY0p98aT6ANte/ZKKBcYDTmNezoAAimOnKi0+wxku63d3qT+
nGFcyVYbm3hsUAQ0HbvrCgsOlF9GVOaqqSrGeDuG80PRGXsplQSBi0XAd+a+0o6LkFVVmEq2oLxe
B/njYHWPVRztSGFmdjKHn1RD9k1DlBuI1OJiZSYtraKaFVJS8IdFg9uI+FQ3nepNKb7wPOSh3sUh
EoIlydyptLpdGZimbVL58foH2o6/K0lc1RnEt93SWPhC0j6+jJflNNiaPWTARGicfxHuN++zlTgu
q+pS0s8YpWR56eINXg/m0dfxxgfAkGC1xte97gbtMtFLT3SeLGaukh0Ed0BgUjTLFrXyU2n2uqy6
i/RBYIvstr9ii/yYKFCBx8jKcZiRhuE22Z3Nx0x1h+5DGIwCUQIT5OdEFSMy+rhFAyTMT7J8l4n6
+puDNmT1pfio0ZR1kUu4mFuwemgOq3p3R4xegVqBCsrrQiPksihl6fUwNRGhxiOwNdE3qNDbn3Z4
IgF1VVSZ2e42rjTjIoY6j3TKOmYMt3qFubLCTR96X9rpTyUk3sSoCRE76OzMFw3AbpshBfkxwboI
4ZMd1RxDLXmFG8p+DIk36vslFCSM/xDtTRTsiWrJOuW0m+OijuQJVS52VZqYiLbl488nWdA55mNw
G35nQNwiROxNeySmaSkgh6AGP9XTjlVr6F2O4g32LMltkAr02nSt1b/PxalR1XqjYjRuRRk6i/Y1
yw+YG5Kzcybqw21+pJUkLkS1McXkEINnCuTGm3TTM9vWl81wdz3yig6MC0nUalM1YlgUgSGdCkP6
OA7z4bqI7X7SShX2N6zCXifHRdcljebUNAD9zyVVPUn6nGQYJyNOHJ9L5TJ2ImdmX+JdEFwJZee7
EqoMxjKMbPTqJ7XRtA/2lg9MfVwnIjyP7XxqJYsLUlMZpbraW1hfrGDv2Bta3MLNHjF/e6TUtp7V
I4NMEmZUmznHSiwXrxKpySaQ6ADZzY8v04v00gIOOPc1dwS52cKQYS7Ey3btN9E9th0pV5I579YH
MzdkhsNOHyegO7A3WvPppXe7izgb3r4CEEYIYOw0TeHHMoKhacOlRolAxpSvIoFrurRn+S4NQ7vu
B7taLpL8JGWqnWoiLpXtIP0mm7/f5LKhXfw6SKp545HdQcNh2WOYAZfQbrzTbgkgR/7Nkuqm+68E
cyZl6HUbBhqUDqiMwv1gEw3d8uDhumtuhrOVFM6C+hF3UBzDcHMpdNqAukp5SjWfaC9No9nXZW17
yUoYZzSxIuVApIBHJgftps3seN89shUg7TbYI/kvLqxfWX66LlV0jlyOLMmFopQEd7pi3gKXewYF
qzr512VsZpNvivHDwEOUq+VYsSK06bfy1wV9qRarxfnTdTECVfjFCD3L62xssfamW/MxC7rLlOex
TSVTEK+36B4MuNvfDscvR4yjXhR1iUt0eAkoe6U5JVh9vkVP2R3j7ZXv5ttscX5uFFjguco+LrsO
lHGi7uLm3bT6O7i7KeoI4Bc1VtXKH83woSKCUojA+il3L80kGuUwhG2QYLQDHXthgKGfC7sb3NxU
vf/29bj7COumgVUxolJUeI5DYfjagj5FLKp2Mnt+d+2tzoyLG5hsyKWlwl0rg0CmoL6aybYxemb0
jOEouwifouj7f1OMiyFWVORLhWTTSaf8NrIwnt66hpDVart7tVKMix5RpquVpb4Ow4679KHyFmB6
tF+A52EXR+lOtMsqsj0ubqipCWvo2KVD/Cr9HE9Cau4tCVjYMQDnL+uapXMJntIE2J7vYwqARdar
T08KWvVQ6UU9shdH/Gi51z+USCB3gkusBUrUAFUxlO6ocSHxH1j4WiHuyIg5GgMYETFmFe3o/BDp
Xq8J6txbIXAlgk/vx3bso8FCtpoFN5i1mtLHWETRTgTHxONgDHowF4GGY1JvF8/80ICa/UF6ZLOM
7PNoGAbVXHpfu+UBPK5ukqG/hJK0pwii8Gbas9aVs48ksupc7nV2XeYP+Q59Myc91AdG26wKkmWR
ylygnfspk/QGN7OqPUTRl0wWDIZuXZCqYhKia+BNU/kMbpyTDPDEsIy6Kic7qNoTytAfrdl4wty+
KM0QCeOUafNRygfsWzrdy+RVBwyTvS6uVvsadc6dikH9BJv3f1JiXKvIjnj13CC5ZXTJAMoguQ9R
Bmlcy8h21/13czJBJcCEIxrVQOfNOVhHu3ymhob6hOEA2qw5txfo5lmgEbJHzJMfGReSaGBu8/X2
JtWQ5d81G8be/DmYp4TNN6IYjkYUfyGpk+blcwok+a6W7FCRn8JSJHvT3TFABDAW4OlSfocS+PVz
WM0oh0jzY9cYtpLukv5JcKrMj/gbU10J4b6cOnetVo74csm5gLXUfvap93qXIQlKB5GZbF5ja2lc
GhBDmxQLfGyKJfCN/QLSRMuZX7B2bJPTuJcFiF7bNrPSjssHBisbSZoh7VAel5e2sauD6iaPQPVR
GJVd9GBiY80S9GKESnIpwZyUVjixMbTGZTBp8W6WbNAOMNJ57D0AGvZB8A2Z5V/7htzVlmTpYkzA
ZQY6lPI5+o5ZbMd0Y2fYW18Rsm8XR/LJHtAJoZ17okxhcwd2/Uk5t1T0rhkTCwEH3LkH+ghuD9NX
3QVFNTsENBXSywIADvgLANxQ76OjaGV0+6Z4+8Y8T2uSmP//VuzQamPpeoiZMsNXgRAnSsm3o8FK
FlcAy/uBGHICl3zl47BLpwHlCxvUFR3r5p20EsRdfxbmnGOlQBMsii6lOdvj+HLdaATBhadkBRUA
CQrGC9+TLwl9tqKbSVS93nxJrUyDx6HLMysluY4GSnLQj9LJODRudAeebfi8epJ2tZtdYqd1wQiD
6dkKD+DM753EF2F7iVTlgs5Q/O0eXXuk3b4HflG8v36amyWhtapcoJHiNqGxhe+VnX8Wz0GO5tRn
1sCJXdHKqMg4uACDSd2+bGT4ez/fttpl7gTJl+jf5+KJGltkrADb7WRycwaq3+cxEHKvs3vzXczC
vr5hEguT268V9FXGkIT50AygA3aysZ/chipfpsJy0Zo9dQFKTJb5Zc6ok+cN8j5l9AWfa6s8qq6k
cyfYUmyGmSWA0JODeSy83A8PiwM7RXYpHIkRyXp3msuk6zPeUhScZWg328uJAQMA+FyIAbpp6Su1
uFg8FE1YNRIyWbl9yKuHcGnszvp4/ewEMngMeZm0dVUwtAU5i3fjpDjFrNrzlAs+0aYNvqnCI8fP
uS6XBjo1TtQfZflHbn65rsb2tbESwEVYs5qGajAwvB0diIMH6DEAjNJPZChRM2OzHbQyNx4h3kA2
21kqgq2U9G7eVGc1T4+1hoXWdvLbQNsN6mcp7J/QJghttCL2SgcuqQi5CQEx2mg6ik521/VnpnDF
/17fgSv/M5OxTVuGdyYfVa/whr0C4DgMZwlCicha2O8rMYHe9j8RMrqJutmseMnQOzL6Ode1EYnh
wu8cWWZrpBjrkdTFLbUE3PCPVSowye0grwHSWUMxXib8SG+TJtaSpzB9DQSw3XlkW8Fn2UKTFGvI
njCx2UzNV+I4peSikpaEFSLZTjtDPohgoSBF8XM8uEVbpttZ60oaFxKlaZnLhuCVqt+AAA47SEZu
q88McRMIn7eZk376k0/2dphcWJy7UcPIPCakIlNOHuakwY5VDnQgAH7/iSCAFoOsXTN1HnlrWhog
dHfIQrLxRAcvKU6aqPbDzua9M72J4Ky8q9qoMOMOusyK20izXSvEzufS7eQdEa2K/YMZvknjojzg
OJSwBIjfa67BNj2x4HcyHxk3gOX+yTy2qv0Sxlf3F1I2qRSyFTH2AkVZoUjsMRU8mbaD0ZsQLq0e
zGY28h7JgKoCUrbu2ND3XzVYuGxJsXwwm+2GQAG0piUoqG1fMm9yuTsgGvLIzEOUFErlSyztW0nw
7282fdanx1VjqFIEVZYN7Ck4YOlg3mm7aQ+oFLd3AYnklLfWQThZsZ1ZvSnFlF6F3DxS9X4akQRE
yLpf34KH+MB2HP4gtpsY10FMQAona3xBJu7GSWoI0sQxdvLiazUdGtFK10ZcX4kABvjvumhTm6sN
YzqJFUyEHrrkU0+fr4eHdzZgyDqheB3L2HzXTYuLsu0CFKcxRdxL9BQj2Bc6ilaz3ynBSeAiaz6o
edkxSjkS3hTdnSrtpEDw/tgUoVOEOJWC7UzmvrmWqHOqSjinzmK0rYqthdgTwhbu9bMSiOGTsmAg
jTENGGtRJHPXlMpfmWwcFbXwr4t5ny+xE3tTh2ftMaheyUrJLMtpzjLwbcN9uisd42Fy8kOXA8BT
88hJLQQ3BfvUv4VxTiznrUkXlr0eAQeywHbLGIMjvD415EsrPwj027S5lX7c55KSWYqlFvFOvv95
1042oGlOml3Yy27yxbnEuwuK04x92FVMIEOQS/qEBJSWT5b5ojcP/fwhXVIH1TGBjbyL5Zwozp+0
uJur1MDjNDnIYCdJ/X85Yf3uWcXJ4bxKVeZyKQr4LVsHz1FUkFBmqg8aSmyiCRfR5+JSlcJQwQgw
w+zl+TlUzkntXbcHkVtxF3oklzmKouwaUu/LxA/VsyIaentfCf39uPihZ2MszSQpIKPdNQcGrmrl
qM/lZ0QlG6VeN3hYHq9rJfJilbvVM4B/gz4QiRd5nl5UTweIT4uUWXvSQjc9M+qv6IjnvhCxTnCc
fL+lwGTOkFJ4F6gI0L76ytAC9C/LfZHgfUeA25k999+EPi0IHjwzDzbrJROPHGaPi1fd9X6Cjlns
g5gHdB/FDTvlzBGVtojAsXlKnjzMhkVT4W1gEpRB+6M+GjaqoAAijFzdDfaT3aL/YwL0uPjaH/Sn
Dsvxl68ACBfiGAktjIsxwdQooRTgmhud4pBfDC88pmgYxk/LKxNZKCyDib4zF2lUEBb3Sge3jJJz
BbAT5WgKccXeJVOc23BRpl7kEG8wyOiA5cIISLTX53LqM+rS+bZEXveKRNL4mU8PmQhG8/0EFief
Cz1pVI1EZuvS2v0IVJca8TQfHfLUZgB2wV/lo5nY2sZjexSy0YqOl4tKzTiV89ID1BeTrPbUPcaq
bkv00/UgIRDybsZeKvOyVGC/8nJTJLdxc19Xuz8RYVoqhnEpMCK4MDRjchS1WYShqgfZ5g8z9ppM
cKFvXxBvIrh3xAjTH6uGPTEDw57AMUaJaPlm09FN8NiagDpVTT71SgNjXiSCPl1VPZEKeVEVHeUi
BPflWU0X+/qRbZvdShqnUCXLUdWVCKHNC41s7Wh500k7JC36HZ0te0AUug8BfwxY0z9JwVaCuRSs
6utCiXoksgaaHlngUXKg+mdjuhcouPnFVnLY76uEaCijQo1R4QHYFabWLuqe1VaqnXHPCrMsPJaC
aav39RXmySuJzBNWEi1zlntisVfAjX6TfmV8syEA7czIJp9nlznyf1SRC48hTS0A2EFF9TZ8oJ4C
XkrLcuLDsDO9CBMAyfkP0FE4JblwWQSqoqQdlDSDi5p/WerbxnpamtTupn0jZ06JXWtNblw8GYrx
SEyR3TLzeJfBrw6ZC5e5OZMg7V/voJ8wkAylMPRBXAygO7bAe/2MN6PXShwXIvWgko0qZuKyVHc1
itrVhLXyPR4voX9d1PtSwu9HyydwRTxkViMhHCcHkDqdW+xKqDfpuQd/au01qPyM9yJnfF8j52Ry
odNiz0ozRnRuZ2A+AhHXBwpS1djloQbXgKiPLThNPm8zgQ8z0sLC6BH2PpL5Y9vXdpYJPtn76hmn
Ex9hmpABcOGbdVh8mjHXFIAOXPFLGEjsCZEQBWGbz88MyYw0Y1bYCdoYovLivypv2qs31nNxIXbl
WG6DZVCyF2Ht/EMEtygblcFtYXLhpmunWLIwjoT5Og2knoWHAHdT7Id9tZ+AVtTYLCENQls0tCIU
zIWdUeqXpJ876rABCIL5WfIhxiY4Um/DN476S2MPvuwRt0K+dN1FtmP6m8pc8DGaso1L8Ec6U2Pe
RHS8m+LAuy6COfT7+PImgosvUTum1hwlKPTi0YnHzEn124N4qEIkhosrBnahiZXhFmRbQ8q+w5CB
Bq5ZUV+KfYor2vCbUFNiVFi0gXHGWQiKq+8jaACKR0kWHJrgu/Cb3VU5jPkSpight51dYcK4tgQS
tiPHr8/Cb3UrSxYvNWaoHFU+t8rJXE5hJijlboqwwEsKhEygfmn8J6FtOefDjCl3VX8x5Me6oJdW
1f5EkTcpfLW9Uad56BloWmp+7vOHST32zeN1ExYowk+VzRqwvpbWBC7lUDxZc3zJK/TLFE3ElbD5
1VeqcBlWmRtdVKRIWPMqu8lp+miYojqhSBX2+yqlSuRJbsBWCTdp9ec8zk5qpfhEGg7XT2z7ZbtS
hfnRSo7ZZ70G/j3WGmOPwBEcbcseK7puPtgymAX+xXokCyTvXHMlkotlWavVCfiD8K4HXi6xpxfz
mB8NL3OHE+Zv/e6jARCw2WaJ47/gNdtMo1bSuTCn15pM8xLGjpku1G0SL7grvoWgN1QwIgECvNK9
fsKvBd1r6nLeRSWLhEaFZ+6IVVC256p8skChzuih2NBxeMdW1zK/wb2hAJnOclvBjK7AlPghMjqA
xq1gPEeD+dz0H/PCo5EhyE43cwGAYxC84ih2NDklZ7Amaya4zBzaZi+aNHyuygRFy77ygevlgvTl
4fqpbuv0Sx4/qaHMbV5PtMf+uhJhh90rrQdCf1yXsZlOYTyVITWwPVd+Jr2tpSoCBiOeNX6BumLp
E0zSMDw3hhUmTEi3DBNbcBQNJ+wMyDwZgB5JQTihVIr50Xmng6g8OJBD65qYH61vQ9d6uq7d1gmu
xXF+UOgqCUcwyjjK+BjQu7C+0UT91e0DxB4EqIjBrQbdfg8uQK8kejtMyBBHa7JzEEff5lNYu8qs
Nwc9yoebBfgA56w1Is80pMC2JLO2lzyP7ko1F5jMVtBWV38MF+lIO2ulnqEDUsUaQNUBnyg71490
K7CtJXCBTSLLXHUaGskQg0l0oKw75UDdMq5PUqns1VS7M+JQEF82H9/ojGkyJm0MAmSq3w+5xGJG
ZiUs6c9QydOPldd902A49cG8ZVU0UfrNXJmPZ2t53Dn2E8i452QCyV2se1E17IK5vsRxvCuk5SaM
WjehYYmNTdFO17Y1rRTljjdMcktf2OtmPoYPrF7IeJ3yg+6BdFw4obLpHithnHuk+oh614JsRese
guGG4v9FaRc7qPcHCThC8HQrgAtgAWF19cZhSruFvXqHarS1xo6zHiUvUMJNf123y03L1xVDBty+
ia0kThc5Xoq5HBEsCTbH8vh5CQVZxOZhrQRw0V9XGqVcAuwvKm1tW+ltCbQvRRUUfba0oKosI5So
uoGS5+/HpedDkTVs37Nr7rEz2ItgALeUoIYJQEN0/KnM4wyFca7oA2nBlAfrqi+pkdp5L9BBJIP9
vvrkS9QBnCcB1GDdd3YQD/si1+04ab3rH3zLstaqcC5aElQZQiDIOFlanqN22euAOLSLwHysJ0NE
1fSewBlVBwpkGMRWVHBNvhc21eqohgbyOe2+OUie5pf7zs3uWt88Znia6y5OsnclP3Sov2R4nKeu
JSyubobB9V9Bfj/aUV2WSjdh5FgU8FS3dgDiCAxHEBwHdnIqfF2wf7EV7NfyOO+tMbqYdyruNhlA
02EX25N6EyoYjSberJx7qRRkWJvmvzpl9vvKdLJBr9WuMliR/H5oXVkV8T1sxte1Rpxxmok5J0aB
E1QfJ481Fs2D8ty8EiRIrnDdYFsfE+HPtABJbnHuLM+gBlEHPDw0oETZ1Httn94Ve/MRK8c+aATi
WxG4wVaSSrFz9FMkkG1/P8KqIlOVtBV1rHbyJExfWyO1q3FxMgnQgeXiX/fCfzDJN3ncgfZEoVmb
oi+t3laH4TbeBW79wmDS5kO0s+AqAnnXj5TInNu39ZLGIL9AkeiWjV7Q/bSf7oND74EkDk4nucZ3
gcTNeLY6Ue5KthTDjKYBGpJnFBwxzAJUXcbZ6mvfE3D7flR30XH5kyrn+jNylpMh8g2LATXJfXxp
wOQR32hu92PZMW5oYVq+GUtXKnJ3W0Obqhtq2GnnKp4B6iwFY+6s7Zw0tvbISPjk01jtRHsQmxMG
Ky1f13VW/h4BFGCsEgA4IKp6gxs/gJbaibz5jnHbxAfZm/zKjwQmK7Cg16L5SmjbRqqUMITkvLyr
zZ0p/8dv9xqDVgKsKEBubCDGWHvdZ40byUEjzIdAkB2Jvp3AOl/9cyUMmMEznVDdcKQIW1NgVKVh
44eyiF97KyFefykurIx1PsrzK1ehzwqn0o7N6hDh2tRmx4LiaY1Yye5bvtkLpDmMqCkDGlA3Cnbv
sIZ2yQ8hTg7jB7vrjr2p0koU59dVGSaDueAl06AMRCK4snxbdV+L6q8qdY3iNhVNKm5fPiuJnFNH
UqVatIKbMdo94uBRv7d2sUN/4usIIuWmma+EcT5d1KOqFnKF/Che7uMEhEDpMny7foTbDvwmhMcs
7sLaUOYJg346OIdYoWn0p2/YHBxQQghs/cTGVjN/ERFibRr9SizX18KiQLBkFOUmJX5WAzvuwAUn
hYJkZLNsuLJFHrw4SeZ6TEK8xQZPdqonqOdOdnMKPOxhg49gFvJuidTi0i0NPM+azoZVkNYedKJ8
KYzBLitTkNUJFeOceSpIbdWMiLmz7OIz4z0Nd/HNZNjSX2woZflQ3Yh6OyLb5/tZ/ThhXrJC5YfR
QOof2WChek+PGDM8Bg9/lASt7INLEsC1IGXBgiiSkb+iwtPahzLaR+hgUBG7keiTcUEk0ZOmyNkr
JM4eC9kdirtEtI8sEsFFjY7EqR4xKDV19hIFvF5AYxYxZ27LwLsZjxsVD1DuwFpSahIJcWWZxcWi
h4F+7lLBs3A7Hv0SwV+7McCaTCtFuDUj+WwAEB7Yn58E4YgdBV9tALHs32rwNy8aIzTJGiz4ZCBb
+RFf2OCxhaK7tFMA24ZnkuRPNx9Y7/J/X/ZhD8SVaM53TTOjeFbgK4WX4Sx9Kh3pNYGZXfObGAH0
/dI2J43zYBBWjF3FZqLIc7vTd/pNge5+60deNbvTPnXCM72PnzCQ6o77rrfJw/WDFpjL66zDKumo
lKAfqw7mMi+FHRpAmcGieClYKnm/rM0pyRmlHKrZmNfsSKu7SfqSG4fJvC+mh3jwm/aoA598oLV7
XTORlXL+nEaJKYVljSqP1Z/ToHYXNRfotZ13vBkp589yIMWWESA4ET/wGTMlxpaORNgcFmnC3f8R
3no/Zz+UsfYyVd9LRN5dP6zXjscVf3vXoQi63NIAbeQkGchYrT05qozg16U7+hB4ATAMClCX4bZE
9dL9n7HRfjcPwiUBhVLTPtVRZwoxD9jm1j7t6D41VYFFbL5wddmSLctQUQDia8/yEgWJlCOoKMhB
/QpjsejhHdDcarA4mODNKdrL2TIQXcFaDjVk0zQMzkDoVFVdwahL2do9Kxmw9R8xMuFmENEVVALZ
hImh8IhsjbK0VR7gjbm8SE/klTpK94s7LFW7kVfs1fthZ33ID0Dh7RzpIBq43ooha+nk90KFYcRg
W6TYES+iwDHVxw5t0iITXDqbacdaCheWQ8uaBoVVsIrzq7OdlMXOgU1bYnvbKGzRi3bL6dbi2O+r
wDguZDLyEG3IVtPPHV5lHTrb151OdG7s95UIkNrmbTPm1BkbbDyH4RPcxB0V0StZJIYLvuY0mnXK
mC2k8UdfPlWWA5QlQYYtOi0u2BqEDpk54BqRq0usn5f+9vpRsf+eD0/rr8E50ixpNJtM5NNFDL7o
/NDn33pgf1TSJTYFA6kiVbhoi3wzn0eGAG5197F1K4+iyqXge/AN7nKZuylKcRkqA6AuH4rq1BUf
rh+XSAQXUEs5SuSgx8UUgy5dbp+7Kbfn8U8eH6uPwgPH0cIkesiQBJPD4kZOdph35TE8Gg7F7O70
LB3+KDVbS+RiQGmCynuK8G2iQ3DPRhJigMySz/QVGFu00SGwOR4zRafjkkYSSlpTmVwCJBKaBPjT
RZse0LDYEQlUAde/2vZtYWmyoVOspPHYBBqdKBjlWAEIs7kqPZQgg1+6/yPtupbkxpXlFzGC3rzS
thtvpReGNJLovcfX38TorJoLUQ3d2eeJ6BqAhUShTOZRiW8gtxNCN9TkPowpNP9+rs4mGZQTSdW3
JRWJoUMVxb3uzC/zPc35Djdl8JFrXkfP/D/ro167wjtVHZawteCVRO4dxbqToxBtYrxd3D6/ZysM
3CVDH47WQF8novHYyO2uCXkaCzwTDNqB8UUUshi7FgnXeneQeNyZ28f3vAQG7WLUDRshB4/rJEye
lSlu3jc7RRK8y/5Gd+LSx2eQTgGpcI68LZIUheVIWgeOTsWdRIPYS6/yRm+3T9OvNbFN05nUq4ua
IUiYGsXvWhEbN7lTvZwirXV7qwour22z+XXlbGyZz6wWsOBRsmYZg53aDS0QJU9RMDuUVS2/p+I9
wonfLsZbJhMLLeMYanqGsq/YfxmlWwWd9mP9FhcHImkcuOCZYsDQiNHYN1MqkxIlNjzE86sIZHxZ
+1iYPOKGzZb39W4yOBFnxpw2tIcZA83RbsDzVN2TEapc0Z6yToJT/GjUdvTC+YjU0S94qMIghjE3
omFCBQl5O0yVvWXP9J5J3dCd75V7cZ8/02iaCrV8DPvP3sqAiKJBrTJRDBgWMlee90NeBkvqK/N1
xuuY3czhrfeWfucVLA6VEHcLitJO8kweanRuxdCmU/e1Fz7MHsiNfV66fPsddAZitjehK7reasda
hTRY7S6OiaeJfqufrCviFW75xMvhce0xQDNng5aIlEM839d7wa4f+t18oJ1iuSeCi443JPyHp8Kv
r8eOspk6kcNFBkVv54VBAZ6H9oiqd7Kn6flpF5Yux003L25ZNul4p6iYBuMtyO+C+S40cYu+QsUF
LKk/nXQooTPVuXSyF9t6lfnFV1SmnzjGxa0zsjLOuI86ZGlV0tA4P/V75ZhcZXsV8kVlwBMa3HbU
lSXmWlJCa0jaHJZMEJBMk+QVMpIFXePrWX5H4jholfq66E1nnjBDr+hI7+j2kpBdFfM+8eYNLOsy
mvVEVZZVBvsUKSutuAEwRMvnMfsh8ka2Nm/g8++zD2pp6uZCovRdRnhDhshexkPdc940217zaw0s
u7k4mctYx/CaXH1bQKSu7Of+JPRHKYUaFXkYJJ5A7va5WK2K2bWwTKwOw/rIP0t2iPxH7Ien/Ni5
VjAGJZewlbeHzJ2BKmaLvjvEz8R4kqbnLnkiE+etxjNB/76CzmnOyyih8+Xp4ufFVSZ8brOcc81K
m5fQateY092EJkn1Dlf6oNllYouOCYZW9YDOAZ+SQIm++YiMtHUH8skjb1aRt0DmcIdqVoO7kb49
zBSDubHTWXuLxzzLM8Kca0uIBCLQhPc4v1jKrs4fZB6nFc8EcwNoyjxaFqURwdyOTci9mYl2PX5g
MERXFKS/NLwDwb79b28Q5sIoMaANh8vjI5EGfw7JdUgIJxO1uZaVGcavl0RFvz4mOp3Z+gJl3JFc
zbxC0Xa8tbJB/4eVY3eZNJiViBfAz7b/xKPyiGgcQTOFAo5Tw433vEbZzSS9rtDOcU3GmWHzEr1W
Coai4taU8gjqcZgtLL6PY2Rr9W2rXeXVdZ5mttF/vXx/be/m2SqTqiCiIZUFplXR5xzfFK3c2aIx
BZrAS1Ju316r5bGRuTjnJNVwlCqcoh/FNdK/nu72nvA00vQvGq25pSTe2hiH7EgvVUmKd+IifjKs
x87M7EnZXd6/bVBfrYtxxw7MbQLt/cXAxs9BW/Qw3tZecktVTHj6rrwVMX5p6KGUh2gSc6xlbr4q
IDI5DmEuQtBB1MxXzsoouP0W/a9WxgBvoaamSkAVhSYLgj7NBkLAaEt3o0NvZ6fuNAbWYfwLhh7e
GhnMnQdVFMe21BxJ+dEup6Jp3B5vVc7ieFYY0E1CEAF1NGxrMS6c72l1k3bcaZi1gYji7PUOv0uc
t6EMCiO0m02tx4aa1sssHJN2P8fB2N0nhMf8Qp3uwqdjZ1HQJx7HooGL2bBuyPx1VB4ubx/99Jd+
n0GNuSp7AQoPIPLPrUBXO9uyZEcaErcOeWoVPFw0GOCwltGoohK7lmLSFNO7uPUnf/gLqdpNl4Bz
YfjEsjCDwhwu9HFMcgwSGaefXrTOncVPWRdc3rftp9jKBnOmtIWodZxSjvDWJq8/q5bWU3NSAqpO
zne5zb4ifWWQOU2RKKdTRuGJNiRinsz9KqHbOXbJfbUvPWc59lf/b8Zu1EnWJpmjNVhqqhKCeAbl
NztVPsfxnrOL1L1+c7/VopiDVFSGJYzUJbQbEAkClYx7Wtkbn3LuoNXmSTqbYvNmetjUmUYHn5QB
ZIxpic7f4iNtjqsN+y1XBnlkc6QqaqMf7YwjOmIdygrV2uDSueK1OW4e3dWCmOMUjV1d9TpCQTHv
XUVsHb2caJHtNhSF+8vfiXOgfiOCIqoJGTfMiM9maE9ieBiHxJlLiTOxSL/2BW9gmQWsuZsBQQgI
02hwDeQUrdtM2odlbce6i1KP2888ZdVtk4qqWSpiMtSW8S+t4sO0C/vRSIF/YBb0mwLsnNZ0rczS
HurTh14cnLzQH0jMm838A3yc7TKO33ZQIlJbFLSbAqkVbRf7+dfZmT31ZkFrcc3NOWx7/y97v83F
51Yf68KCo4ypDFl9IFVnX/YRngXmJhnzPMENj5d+j1skmj/FaexctsDbNHYmnkhtpRaaijfiQ7un
qSHKL9hjghcMIuim+Bj8nfeMiToHcUmnJumQdBruibKfWo67b0fSKgg6NRXKrSC5/bfzQVVDHVOa
sOy82QWaB+anfkf5TySMQsReCOlizkfa3kINkj0Y+ZdEEC/922RoSn2Egi9eCe74StuWkYAGcx2l
XPmbcbrt99fZHtsOY5mjNCmUKZ6+v5QHSFo/QpZ8V0Ve+UP0actB9fKfV8n2wVhkiZO2glVhR3wN
5U2Qm6HVbXIRJTr8WsUmEgP3DU2RMJtsMfHGXGh9q9J6XIskt9AGMRJPaRHZ5TRyvt/mIVtZYqIO
iSzSkkm4YMpIdBoyeaXF4wPZ7Den1/4/q2ECjalP8h7qTnTekvb2zDsSaAdKjfXRBDMGFKlwsQqV
XQY0WhTN6lEC4jdQrJcdDMgholGuMRngJTfcqvdm2L6yJv/b+fs+WiSNstaqd/XJ9JYDlS6YvmeB
dDeBvLh+XtzCjT2e3e2uopVdBkj0ShIzJQRuxSfaDpb7CbhfU7cAuydGAY8mRtUqt7uFLOgOxerd
ZdTcvLtXxqlLrW44QpRYFGjFSavv8vE27++jnpPI2fTKlQnW/7u4qKwBqQcoIL6QCWOzJs/xeatg
HL/IcimSEmQA5uiLZtzVxmsneZc3ajsBALUtqnCNQVP2GNdWAqYD2uyRngbwYTRBCwWB98Z2YMaH
2qJWxpgFJZYg6IIOz5e0zyh9Q/2EAxXbzo7BVouqrRtsU0klNUZSmng5DqD9BTIRt5nxPO26YQfZ
sde+/VgCBb15/7PIvlUzK0/VUqZPotgprgW7ARtcb7cxwprS4x+rzdBtZY5xbEOd/jcple4Vn+qs
U7kHfk/gtuedV8U4t4YHcTYIWNUyC5+zsrzV9c4WIk4swLPCuMO8lLKu61D5JMnJ1B0jfchl/7J/
/wGGzithgL0sKrFHQyheQA/hVbqXbn6OObQvnR8IxO5888E4UPIV5VPi82qX2xhxNs4E2sWSxeW8
wB2ndCepO4M3WMr7fSawWWSrmA2MgGLY/bmFYpeYPl7ePo4Bdq5H6TShTAyoSIripwg1BPTTXzbA
cQGTuQtlJR9NEYScztQlrhZpdjxlL+i1/nTZzHYZ5nxu2Bke1A+MpIB2C97cVo9LnvL/VHfRwXSn
N+G7+p4yW9zIEY8fIefSV5aZezDJkTWGpBSil+5RMx4hWVW0O8H6fnmBvA9F/7668CLD0kItxFGq
le96+djowQd+30QzMmojmi6xiYRZLhIDo3+I9grRDtvJLqr9ZQvbUbqp6hZYdSxVY4dAh7Cfk2aC
Mwu7BW0FmEaC2j3kGO30C0jT8NThTbVvB30riww2GDGZ5F5HnaSHwmaBIcMQek6UoSjijmduP3tW
thgoiEdBTTPagEwT7aJHRWDar7VXPNIgczi23D6NzatwZZDBhkkL1Xpa8M7K5XQXzyTIF+hrCroz
FckhnXgDULzPxz56zEyQKMsH0kCvNCFNp101b/KLPR7HCCV48eUmcJyXx7525KYeR5VOHJrLfsqC
YbnOeZ0uPBNM5CxVEJUXdBoa1TflhChC9FseUQ/PBoMOymgKcUtxKe1Sb5kXL0kGN8p5xFzbYd5q
uxh8EOUSJIELolXaqkkTqZjq3hsOOm1Ruxc4ky303v4tpbUyRhe9AqOmbyEIB5lrR1VfQ2En1poN
odVOfLqMGJuYtzLDhA8lVKnbxuqgn2P1V4aeuLLccIJ83udhEELNujDrdZzatn5spJsJ0uDx4+VV
cA8Ogwx9Iv/v3S7dtKdkl+BOIoEOptu/e7fzUE9mgKEazFwwacQ/jF8E6dhOpUOEq6EvnDyeKVez
KeqY13GtltOywnEL9g7pxj6S8CpDq1q6z9sDFMTskXhVytNO5nw09n2dI6XaKQNK0UkVqMNjLjpd
z0l6029ywcNZittmsORaTOAXVWUe5Cw95lbhDtPwYEhKIIrzlVzxGC843s6mo4mKMkhe0VK3uWui
+yXkuDrv9+nfV4dWE0mk9FQTRkiRg5N/lMndZUfnXEhsO2bbL1ISZgghkFiuumdBIk6UfCna1zFr
vMumtsM9E/EK9luR8eD792JUq2sWEVkAzKNDuhcRhQTixS6gk2hVgulP3Y0eZ7Qr8h9of0Das2lm
H9NYEZeuAfhRCsRsl/tj6mB80KF8h+iL5jZ70OP6uyue7dHTsPpuWWyW4Xtg0frpfjxJpyaIGlsA
n4Buy358DX5i0E1E7hKk4F3k7DPdx0vGGQi2iGjmqF6gHHMIA6R3bkJX3Bu0mWmXI9uq33PsbbYr
QhJLVyS0dshs7ykqn1IulcjkKilG8ZPOM0zdUysQoKvQ/eq1fKfqxr2x1G4VqY+XjW/Cytk229Un
z3KXx9D4dsyss+f6ptYnV+Ppu3CM6Mx7aC7SEO1ieDGC8dFre903oT6nCwnngGzyWCHS/mcj2URJ
oiRJiqQqTVGrkHLuIeirPSq5swS0h3jeiftoAIWV5JinyrKlA5pCA+PW4AQKm5Cw+i+YY9p0eiPV
tFF6anLHQCuh/mmSf6jWTog56MbbV+ZUqoKogcYW/Tu9lAWCEgdyBbbwZXAv+wj9md/Ow2pB9N9Y
HUZ9TqqhEFGEb1IwO0nibdWqwWUTm7foygRz5JKsT7Kuwy0ag+4Xg9Cd8TR1uzLleMh2EWNlhwl9
yjnKwwTwiiy1eKgfQYEYUCEYJTBQ6v+7et32I2llkwmF2kTJoDSKO26661EaekZx3E59wwO/UjY4
E0pEH2yzWtlkwiG8iuZclxfFCeujIvX2rFU2WSLn8lfjOAabJjSappYKVGOddmn2w6DcFFHKAWOO
i7OUOdPYqj2hHcGLOVRB11Rfpgw5GzwBX//bWph30TwkhFQhns2LYnhxGe+bKOWco98lx2kXxvmr
sBf4okYS0WIknvQr6Q2NM2DmeU7uW7cG95yLIQCoc2t+5lnXfWQ3FfRsfPm0RKDdy3DV5ZyPt92G
svpv6NddHeusNKRBo614YiDjLfMDoSXe7xh7CsQ3zZsPGlrJIl/m3XYceDQYNAnHNJZL2nGFtJv2
WlJ9Y4++q2n9d/DRzzt677i858kd8FyJwRhliMpcEXKceSlQy3t1fihHTjTIOxAMvCytqURoYseW
GuBW+DxEn/6bkzJQgpTikNQCaMurGIoXjXZKa7m0L9vYHhNb+QWDHWFvyaRMaGWysuPbwevfKbGU
+x6dtnS2nBwkj1aYeUV6zvdh07JWrGbxQGtrAyZ0MxJMaeqkMa9uzrPCxCJiXZIhFNCuKRi7pSrs
uv5mSRNnD3lGGDCxdDNRYlVHYnZu7UW/LuQfgvKROsP5M7Gt3Vo9z51cIiSXMuFuktK7eVLd3ORJ
cXNuZpNBiarWrLGgbYWhoQSxrl6nJL3Ra7C8Q/6Ls20caGBplNI2ySQjwhBWPzRu0pf2ghYX1fim
CHuL8OCPfoMLUY3JwEGVE1E2I8Afuk0hYJ370Bysd5TmFC1e36X95VPFQQaTQYaBFDGUkYEMnXRV
SA8S4Vxf258JTwWQA1OWYKYBpelVtTAKgJulNNeDPjpNvLxKamkb+ry7vJTtx6B1tkW9f3VxmJI6
ySqd/m7f9GDcD9/Nb/Uub/AYFHf6NU+K+w8x29kc86HS1owttcWtKX/WAxlZPsPP3sX7wofskaaT
Em4elrtE5nMZ4CqrhhiVh3i/OJCgh2Ah2Gg/y37uYQict6G8j8fAekQqo9Pp+ASlzqM6fotHR/Sq
N3KX57YV5BjRU76ZM+e4baPUeWMZoB/CsezTiaLUdOymXd3fSyNnaRwTbP58zqtJEPNMQzLuqdF3
VrbPeQNP26DxaxVsztxUFjGR6Tkm3SFWd3gQ2QWiCDG7S3haMZzvxCr/ZnmpzgbueJBrEkdIbkYB
akHNjVXzZGq3G6zPR4zlPQitMBIg74g7+CezC4ZDZf9v1GN5H4iB906YdTxXsSRLLPdGpvplWN2J
4+xxMIP3lej/scKMqBzTFAPT9EAJfucNnow3OQYX7gqneQ0Hm4oy0BIVr1i9vT6MoWqQxTEstkQq
pwoxod0F3FVGPCx3TXEjIFl2eXU8I8yLP64ygaR0BES0HuQ2dIruIUseL9vYvkDOC2E+VN2Nca3S
zpwweZnKE2jC/tvvMx+oaKo0T9FL42QStJFF/aAJXJrEbSc4r4FB8gYkq1C0R/WODiHTak20m66o
NnJxaqB2UEFy13LlHS/Bxvs89N9a+Z5QdHohvncupi+qdJT7QMg4u0eh8vdg4rwyBsHDrPtfxT+b
9KAVwwd0AQXCkh/rDnO/VrJLBXKahpATVfBWxiB4rQrl0oY9WDG6+z5roOwZ5DyBoXcAvbA2tuEY
4NBkVQ/v/jlNZexKcNtQEsDC6XzaiFl66SE7CYFsC24eNB+6Qn5tLSvQNUSKXskJnMaoHhfNzcvr
WvEv+z5nG9luZLNVpEEk8P1E3COyVaKrmXcR/iGKOS+DwQjJgj6X3OCaUq8Gj6btK0g/1r1N+TdM
O3LI99BLvv63dTGY0fWjrA0FwE/QJqeQ97rwWYBswWUjW5eigdDVkBAv64oq//t0NS263+IaSaBU
V5/KBOHSUB8iQd4lMq+vb+s7rUyxyepQkSEOJiESDKv8UYHaTGdBobSpB85p5tlhlzSOmlGK2Lde
TO7SNHnO4/IkJQPn82wWSdfrYXyiFNDcHVk4WZQkQUb7ROUY3vJmQrcr9SxuoyJvWYw7RJibMaMR
LlggGzgbhhPqqa02s3vZIXhm6N9XcJt0MaHhLJ4i87FuvpIZtGGcsebNBrj1zjE3STaISd1AHpAq
iy/vQ565jzccaFBUNzzR8QsDbRrZbQFB9TrgZSoomrOIuLbOXCiimAsQOUEjYSkT16yPYtvYJSTB
rN62NDcqOQi4mUGGookiGpiEQ4M1k7NIjGaBOAsgsHXDIHbqG2JnqPaNAA48/5/ygFfC2Cynry0y
+1sM2TSOFSzqUASx3rFeBddl9glSwJzVUa/7fTN/LY7FD7Up6y61UNUk2nOu7Ejy47I7cn6flRRU
5maqQloCDuUa1R9CBkdUY4UDGX84y7+WoTE7li6hHAp5g9QfyJVC4Hu/Ux9H6KCDQMYPr3kMhpvF
4NUX0hgflMIEtFQismW5ZQuxbQaGTxm89W/kGmThFtp1oWMKYaUBHLYuz/pWuLM2Tg/I6ohbk6wL
xYy4Y/RNqLeOu+mdMJ/XZcgzw4Q3ZiajGzpHIbbJDkMHLeopAk/pnWjeZSmoVyE5YvBCAY636Ewe
JZPEvhJKmqeZrbtO7j+XkfohfPzlKWw1tCiGfjZNqEbp5Eoer4r5ASPjl31+M3+x+kBsJVSdljSO
M+wcZT6l44sQhLyxghBtgILLq9ZvA/55Qcw1FlfhkGoLwicSfymSW6n+lquc1hSeCfrZVg6ngl27
qruBks8csvxalyAMtPAmtHlGmItLzQRNHvMQ9bnwMAi7bD6ag3/5w/BMMCgxJFFlSNH7rDF0lIqH
tlHsltu1SOOTC5DKChHOg4kcYYKQTLwrB2hjF1A+bI9q5Ir+tP/YROLa2Rg0iDtVNRcC0tZZu1+E
H0v0+fKm8c4kAwNdX+LxW8CZ0ZzkFnN2I3UGJ5lO9/3CjrGVzDoSBFJVcGF0WXhR+xQ2r1q92Jr6
cHkpPNhm65lhW2VjRZBzi/fyId73p+FAk5qdrb0UDsKHz+mXZsSt3qOxhWOaHsNLa2Si2j6PC/Si
4wylJxptShCJFfczbqi/4wrluDpb7BRGCzFa1qPsbV6nxn2VinZUcOptvM/GwIKQiJHWN3gQRDG6
7M1u+T5q5DqSVG9pak7MyVsPgw6lHo9Ko+LOq5cpJsird9FzlBLwZlu1JfOeBjxrDFCMUSiEo4p0
T5s7zY8MMzidE+7nuyToDyBnoTnh8onXfsw5aAYTUwzLkmZ5ZNJ0ArQsjLgF7V6svV32Q86lzhKA
F7qIzJJggb/pnZSbEoDHu5YbVvI2kAGNQo+0LKpQKk27XQweSHOXzhzQ4KyELVgmaL9pOg3elxaG
24TFmzq1aE+L00e1F7+aU3Ho2+UQZ6VkX95Czndi50taYUqmOMLaBPNQjQ8d6EkvG+BsHps1jUpN
mIYMF0jW3w/gXpGmp4JXy+acXbZ+OVe6YpFhQKMzaRG/Gun3ri2fq8y8Shvee4Zni8GJSJWnWRZx
s1uL7gjCq6q5ff0sxpzOr820/eomZAuYXadZpYwWfvCiKH6NuPiN1hP5bybe92HQIWunrKtk3IiS
9ibFFnwuIPLLZR/gvQHZkuWMSQstThCrELQ0n2q/cqCNqFFVb+cvOkx5h4kJIirSTRlqzaAvjJ3M
FkALgOODyCULyt3t4kte9Sa/yX7hCy6vPZH3djMZrBiqVIEUErZzOKh3dAIx8jKH3ONu9EwfA3Te
5Z3leCObUB1QtC8tAmyvsNZKSGxd/o7OT9H4dNnOH9ZlGhhkN2hzKeMmNYTNiuSn8p18aK51J7oL
3d5OTiCodUWMPHEW9odnx9kgc4Ek0qLEZosQIz/Fjz8Ffkcn/ULJPgUup+n2ITgbYzwm0cywLjUE
GDOkoJvSldKHZeE9pLbd8myEcY2CmGM9K/hWSuSik3RGeTa+pcPtrWhnDi3O6jctWq7v/64QzVnj
O+Cs3j1pXItyR0XVKrKThxujAzc0Z4Bh+zL5tcJ3GFiZkFJhWAoZcU1ahk4/y24rxBy/2Hb4swkm
8pSnRZZaOkXVDE8yucmEH3mV2jqXYovnf+8HYrUWskA2QsnRzdyCWQk44pUSgurFpw1l+ZXII/Dm
HbD3xN3Knka0vA4xK+28T+Cir3M+Ws5b+/x3AvM8Z6B/X1mLs8ksxwG5Ca3wa+sWk/mGdX8ZMjju
/t4zuDJhhCIJyxZ5vxTTbjSHNb3vHfctsul0kiwZYEwRJZVN+s2TJg46nZppXcoWAWSyI6/d9Xa1
pwJWvNktjjmWnkWBmlOiAZycMM1JEGfmjy5sYvfy3m1+nvOaNObzmEqOUlWt4O2WnvLlJJG9+REO
XkwI/LNtbJJRmOKpMGK05uWlryfB0u2mheMBvFUwEA6OsCQDrz4aAgrUqOJ9PMhOhDn5y3tFsfm3
t+hqIQx2Y2bGMEUJ3bZJdRSRyyv1ILOeBvFgEj/ROa9E3pIYDI+7TOsaEA7honjO++McgcfT+G82
2LzhlCJDD4kA9ClD6QeZ0QBVEEyuN87lfeM4Mps7NM2+1E1KghqNp2m5Vj7CF7tyMDZv2OUVXk0l
RWrrATpsdoLctfB6eQ2bt8H52+s0T7HCmDHsZCPMcRi76jpsnxoVGpfmzqgWznnk2aF7ubKjlgPk
Jg28kuQqs8Vsr/SxPYOPLtpfXs92oIypEwkst4r1GxMTBqOiGQpUNKcTBpSMczxYQQvtLD7Nzvb3
/2WK7adaSFzWloHTGY+HLBvtZsk4J5Oe799P5tkCU2sq9SpOwwVfhxToz84Wp1VviuV2WTS7IRbH
nbcv0PPW/dZRVfeRVtC5stGPb2lvXxMUQePOTrNvP5dc5sBtJDgvjnE9JCrLQijoOKB1NYdfk6Rw
5ubpsjtsfyJL1MDwAJIMtq+0NYXMigUgAVHv6/wqHDhZh+01/PP7sshUKDSpHSorwpYZNdkL83RI
5mnfNxPn9GzHUtLZDuMImWWQGkBGR/5+NiWiiLBTXSMovcTncX5s3wdnY/K/z2ou6vXSUdzR8cwz
G1sdj3NyVVt3qVjawzB9zO/O9hhHyPMqMaoUXm48UE6G6mq0wx0V+aFdaH9B+cn7aAwWRTXun47q
GGm25BM38TRoaFHeuywoTsktBYtcBDNncNkXeWbp31cQOEkLaUTKJE2MnZa+tq2TFRz028aL804y
b0zFGMEZR0PgFMysXVvs62o+FcvsWbp1JXFJgrcr/yu3ZOKTbF5mqaL0h9Qtly+9bwb9LeUaa4/y
jRFkeNuafnVDyS6EPa+bcLOLx1hZZ+KWeFkkaabEOz97oTJv3JGXBC084ZuMb5i4zZEXkG1uMPQc
TB0tNtDAYlxnLONqqArklFpBOBFx9JBYfzAK7VDk5T4jFsdltpd4tsdGMk1JKiLpE0KM3A41u7ou
/SIAPb0rP3YuKLTdcrYnm0eBuqm2aazMMnCDuVNBnmiFT79KvqQnsLqBsc6c7N7W7f7YuClEWMEK
JdqxNxx5nYmbocLKOAM/dZ2GplHhWp0qvBzDwILALHpjzIiTTtj23pUhBneEJjNkwaLphAdBAoU3
mn6eKVkeuhI9MNrjsZqgkcXLve6U3fLzhpt308o840tDUfSSRueHxiQ7dgrkN6PHy4jDs8AgziyP
qZwouJ20xLS18JTxmjm3Q4bVGhjA0WaxFgQBjjI4i6MfKHVy5Im3WjDsa2fZfYQvZe2XDN7kRLeS
mCA3SEBUSu776qiqnMrS5iTe2gaLKrqqdDnF0Olg3OhP7btqOWUVtL4o11PuiH4JIQ2e029eDrJm
UfkaDaIjjNNHqhlOSYmVRaKXKC9F4s7Z18ve8Acw+WXjt3c+GWWxIXC4/DS7qpN9oQqFUYA2GeWK
HGaP6mRNIud25yyMVcKZo67SBWiqOXJ5K8p+Iz3HCycI2475z5unMifJnMalsmiYbF5NYBgkO/GW
kgLlHp8UaBucznvIHKkltpII7DPwQH06JjG6fOvmkIuLr0+jy/le25fN2RZzuBSj1nJpRFEm+0Hz
MrOf3yqYzVw+dW9UQwk6y7hXIb/F+WJ/wMWzXeaUlWUs5xGk2xwz96J7A7z/AmS+5W9NYN2HJSZD
Fzf3lmMcFO5iW67I0e3cnMwFu/w/Z0FlTqBCFBOkSAh2R984abbgL4fJA3nfjX54p7UCwX22T07F
iUAsb3Rkfw4otzMPbCTe/jOpCjNLsioLsQ9qIPk6BnIlv/CKxpYfdLt6lG35KLi6Z91yAxt68fz2
7DtvAJshMyax1RPaxWshIBavooPqxs8YcsFYfOanjszZ8O0+iJU95rqvyIAxzAHA0ENK4jQ5g0fn
nsgxuupAFLT45BDujOCjo/GrT60xsKdXVhtnCuIpMSeOOqDZVu3sPv5++SRxMIjtOqzNXEaKA1Y0
+XmadgOGnZeEk7nn2WAwaJQLOVUrOG0HLZXhFqMtIq848Ifb9tfBYJOaNTi6FWsAlg6HAc6oO6kf
fS9370xO3rIrXi5v23ar68ovGAAS5ShriYJLiVJ4UCLtEmPH13QkHBI/+8bLr3jYw3VFBntIJ5MO
NIDUZP7Y3+Zu/7XdRdD18bJ3aXLzdQ6oDnr7xi1YbEdL591lYEccSN0LM6KleGkc0gxOzMtGbD/j
VxvKIEo65AQpI7xYYvDoKG4VaB7OlfN36SkejrOPB2LOgpUVKCbNb6MrvMnB6FqVDa9xTdd60nNM
jIweOJJ9ycEIeWzzOlh4/sMmSCMxa+PwPf4EQ7mCQdE5dbTPo9dfx2CEAbWOa+04Lks/0gXoZHOm
YpwjXx7CZUdfeev3BI3o2jE6xH76InwOY0zNxztxJ33KVftDaZPzx2VTqXMz9r2a490SRekprJ/L
7EqVf2SGoyqeMfEEZLlflwGcTu9yLRkQibTu7OpXoZe9aDadZjH86FAJdnQCa0V5XHwIch0hZPzI
2Wl6KVzaaSYSCoUuaruJdk8CilQ8mJQC8zP9OzjMvBwR77MySCSXVT8kIhZrSpojgPQmShxT+daN
j50aQ1NWtjmroxfPpdUxOCRpZtnkMa7gTuh2FcLxcsocQ3uatcRrugocX/FRClNXkTVnUA2kgA3e
v8CJAnQGjwZBGKOqhz8lP+J994yNdsadfpI0NJP3GKT4r/GOzqCTNgzDYhRY83JoURG+E3zzrrim
ieB5pxFbR3DwA8VbjHir95e3ezuqthQNhGqWooiML+WzXFmWDp5FqStK2yTqcUjkb8aQOrm2+Jdt
bV/UZ1uMKymxNHdiBFfKmxqkkcQO54eQm7n/Q/B4NsM4kKm2RqM1eBk3XueBjzUIAxRWZ6fehfvO
L0aoyyKCfIkD4dt/Wx/jNiSdiVC1OJe6cCrVndjsCsJrreLtIeMpFik7Pcqxh9Fz+ghKElwp887y
xkOxl23joOHpz3sg/+Fd/mtD2e6LpFuUspKwrtatnmuXil0NQX9MXzpX9c0bPDBB4Mtj5/zDjX22
yoTGhYFJn7ZEyNW6VEnpfahpn1AF28ByebwU1Cd+B52zMQpKqwxxPqD7Y7Jwec3mISvu1RBCcuO3
0goak4PenAP3HmmuLAlGGTZWhCRH2xpuW98oerOTwXGXzbyqEr2GfluTAiFcDHxDxoN9yySVZEhm
LwO5ley5C4tbZTHfPuDxKxPMtjUJaB9lgud/NX/ulIdevNOn58smqENfWAV7t2dELsNRg8Mv6IPL
DvWx93Q/PfAgePOaO69Ep5u5+iy6GuZzuIBzRZ6L13bGnW5MjhwltqqXXlOJxyVTP11e2eZRXplk
oLfXVLMzdFTh8vmYZ5OdZSeF8Lhkto/RygoDusjih0NOn/TaDQ0W5t10q9tUYCj2+ANRvCUx0Asx
l0xqLUDv1H8RYrdqXonpXt417oIYlI21uiis6v1pVHyhzXXRlXQv3Y1wC9zMvCTa9stvtX8M4JKs
rGYzx8NhuWtPhp/fCI4BmZPJRbf2XzSAcg4tO4FRKZIkz1QWpLWejD6xR+EHZ/82g5vzgtjRi1Sd
awmt+vhGB+GGSgnpe4VmG8Bbk/m5o3BGlrbflSt7DEZYtdSlBZWU71+Fm/yRuFOQm3b8ShO75Bql
KuhcfWvQXzrsCMc2xx3Z2QsjnJREKoEdUnOn1ycV2YeifeDsJ++LMcghxL016v9H2nUtyY0ryy9i
BC1IvtK2mx6rkXZfGLL03vPrb2L2XDUFUcTG7LMUXQOiqlA2U357p/RLdnmD83Dj71+RA1DuWJpv
7UvcdlVExh4soZuwjJGRMivFeUBy2cMdandjZqInhnBN8wTVihVOdWX7eDdpjLlNQi+qQYAV4ybH
FIzcCKUHSKDJ2z/T9k3dpDBWJpRtFE8DsJQCYXTTSnTmLvaVuLf3xWwXOJWfcliY6tAQ5zwWC7zz
Xnptn0wntcideR8eCs94kO/TF1DX+6NX+gDiu6f7GLKVe1gsftn/OzgflUWxxuJ0E8+kxCqXeIzE
D3HEeVr+4LVu52SMLo0CMtYpvH6JAjYF7M9t+SG9SMCsS1Cb560+0kfk90f6Jo76nNXrmVRFNgZY
gLOnobLqRjnJkWqZfW7PacppOVBN2BNFP+1KVF0lcSDWKFOJiAfiU+ynRwq4xVvH5ijkb4DWUq9n
YQcxWXoxgtASlBctet3XAp4M+lVXRyGTUOfhAs+4VHd9dpXy70rCEbGtaCaYdnRwQWIq61cRo1kF
gZ6h0Sqm2melVi4RCZ39U2yXQ5SbDMZ2K6VTdYniynRe/koHWUMwTRFfdGlyoszYz28vxbV0Ym+q
sYTNa5lvf8X/Fw/60F+PGJEmaeoFrsM07ufOE4KLHh/2j7hdTvt5RFVkcxE1ERSJdj9lv4CHp83W
EuCrlv6oeiDIc8QDb2RlO4tdiWQsWCA5oA5mtKBq0PGC8i9z3sqHiWXaymP0miMRSk75F/OB9z33
VQYk2r9+zyUJgYFEgWYEs/cNsAdgw+bI+Z70j//diG93xhhxlYZhNks68O5RFT2h4WGl3xc/+UyB
5SJ34XhDnobQf1/ZWToGpZ4RGIEkYbQgbe0okfxK4jyUfwhMb4dizDnQwrwWRwRW4WsHGyi87rA8
Uh5KuvXxvk6Vim0WwOAD91xjrK7Xp9qEbcOyZ/TnsofKC0DO24CZd7aAteD8C7bBTc24iWSLyoU8
FlrS4IDydA/AWhD+RfeG07iLa9Ze8Cx7na/zNIVa72+aspLJ3B2pYyS4DSyPThqF5/ikHoN74s2H
99UbVpIYVxmLuUIyOgfQnxaP9ucpxw3GZe3ci9+HQXMTxob5aZA1AxFn9BnL+wX0M5p4UNW/962M
c11soD9oAG5MQIWOaX/xYvQKSovE2RfxBrmycz0sA/o0dnPSj9DC0W4uzSfxRHtjtZ3eSR9Tf36g
SLmyJR5q758m5rte6dVnZHxVkoh6UY4Ic6bkKVJ9VXyYhsf9I246j5UIxlWFU6AMoQA/nPSmVcxn
Sc4tpf6+L2Tb26+kMGqe1dOs9TJMixJLqC45UWcfOcYLXQVZTrTENh+U0dI4F7gdKK4EM04r0ZOq
N0UgLMqP8ik+tHjXmoN+lx8p9hImj/39g/J0ksldukXOc0UYUFknnwzsjk0IrfYl0D94TyMZMw7l
qZzKER3nOA+9YLiYgmYFdWirPLhS6mD3BDEOmGRaqkctbaCfaICdIm1QPZkbCHC+GLtdrQ6y2hW0
laij6hpfSx7V6XZ+ftMAdotaUtJ80OAeENs0QHmdgCtbnuo3VLv6Qs23ASMAZfnirUlyLIvdrl6I
UbX627pp8nFOz0YqWkLLeZTpbf9+SURTMDZqaJLMaENCwlwmQKOzwfZkARrQbuPFFtEf1ALhRYhL
t9Gbr/sKuH1hN5GMXhR1EnaDCGiLpHeL6qskf9z//e04Q/0pgM1hZcAuaMOIgFd/HgGxREHjM6Cn
WKgZ4ZZ44eD2Ld2kMaHv0rRVasx4FpXmEFUn1fAH4cA5EeeTsSN4YlHXaaFVdJYx/Fxd6Mpd5FSI
ngjWrIfrvxhE3w4rbqdiHo5GXbK5pxLVRP0SxT02YswLacBqs9T3pdLDx4PQU1OX53LhkXz8wefe
hNPPsYpHs2DOpXFGthxdtLfSw3SQj01oUQciHoynkjNu+weNAQ2mSpCjqybjddOlkQqzhMZI9xOo
mltfPaYY4ZodOuTPU5htk7sJY0wuEpqpnhu4+FmfjkJB3LKrHEnJDvEYPE+ZdG82M2dydNvn30Qy
Jqc3Wq9lM863hE+AQbRUubXS4GXJPu8r6naqC4zlfz6kxuaa6lBVdRrj5hpH9YPUSmIrJZaO0VRX
P0QecWpQWMx2+BIj6vnUHimULzdQ3f/A2Bv9VX3i3uxKU8YHrjIw/tHJuMEb3zpkkSPYwvcObepP
gCGFJnGLuZuJ2+oDMFmpoSmNWKkoWWj3oyuDVbM4U9xObEvbhf2uQudKGGOk4J4Ko1TFtaqLYE2y
O8j3wgB0+tnPxnOV8axk2wvdLpcxSwBaY+vPQL8suAMsr9cdIwweGk7vlQiGlA98S9l2rTeBTNCX
oF9MgAgNJ0Q+qcNHEjnRxIm3NnVFU8BETxQCdlfG8sMkTZqqR3yeFFLgVTLpsNu+iMe+nIjVpvX3
EjwvVlYHqbNvKptnuwlmRygSaQY05AT0y9K8RsZjVn6tYoUT6m3jjKyEMHZfdsDSnghCl9EW7fCs
nMkRtFZuec9LQzmnYdO1saznuFPBOthq4nFUjWOpLs5CeA/h257fb+HK7UBsytYJeT4UlMxiPOW1
PVzoahTFwzKeJ7c7ycAvi33adM+dwg/w3ItnnnehCrH3FzAGXpsxWMhrAzo5TXbcfK3HxiXB3ZKe
NeLuq8h20rM6LWPfs2T05kzxe6T7obfLa4TMcTi0Hk0/Urty9cf2CC92zTmWzrtNxtDTGKu3fY+v
HFalXXUHI/yaDTw8YO7p6F+xeuVVqdT7OYLONI5u5U/6ITwtT8VHHcRC6YvsCMfpQTiEz7wL3PRi
q4/KJHRjn6kk72lXOW9toxOtGZa+f3E8EYxTqZMaxDgDAJ9y+a6PniYedfx2SqIhLidg8BBlhXnh
lGRQDJOi8Y/YbZmcyM681KfLbXjcDpT7sHstXPMoXLg7E9ux2Uo0o/9mJRtFtdCy2uPkhQflQDEj
h9ACk8ix9JCtvitcWglkjKCrCrkvuxztUaW/gC3W000JK+HktajTD1pewdUEX/fvb1v/b5+X0f8g
IBWZAhSGMOHVmYLVE8NdBJnz9PCkMPrfgZWn6IYZPrMO7shSer1SQYxw3D/MtjLeDsPoe70kWhdI
cCKC+VlrnszUfcfvE2B6y5qhGBrbQcnyek6wFIBK3dxcSNLe13lh74vY/FI/RRCRuQ+iaiEIrDrk
b+VfLSZlU82teR3B7UrdSghzHUsVaGYTQwjw5n6Un9FXOJWwKBTDsXzbOqMjO+0R/J6+7CSnwueN
l/POyFxTPmdq3Qf4jKTrPlTDaGd6/KxAB/c/5fZC0uqYjG8KsmJpjQjqQEMCpDqAoqEbFAWG9HmI
/NtbXUTBFJWm6cRkJ57lJiSNoCE11u7702znTy0eMIos1X8yHxeXJlfcsv9mQLeSybgLNfj/vV+k
HjToT910sgQrc0J3sHLKowgYS6/9UvjymVe823aOBBgOqqYAyEFlWm2xEmSREdHZtU9Icg69L7jF
GQqLHSzM3vyLSWcawP0WjawEMt54NjGy0YXwIQN8sXaOvFiw4mN5px4bV/RKCA2d/IyFBWQEFm8k
bFtlb6dlPvWiaWKohLRtpD0N6acJ+znD6766bt/mTQRj+fOizETLTWQ4wUOiXIv6pZEf1OApjwfP
HErOu807EOMCFFiGimkRhAbFX0vxOLemJyw8zjeukjCWvtRRH0VvAcileKF43MvBtOPjHFsYMMJq
OO8Bpb+3pyOMxfdzv6hLMeGdMa6q7CWRZCnRqU8e96+K/syeGHqVq3BujBcMnJcIDATBtKOqtnoA
auovS3kdDB6w5fbE7Urv2cQmTsa2ypA9JccYMYjxgAik+ohJ8PA4uaFd2Qj/3ahzgobnPzk6wg6N
humkNaSTKOJ9eFBPirMcMH1/h6AcD8N8SDA0yOtBcC5QY6I9AOWRKZrxMi1aYrWWACYG1N0yoLnv
3yBPM9mVt7SeeyHt8Ab9A1CznAOHOBTvAgkVJt8whLsvkPctGQeiosYshTHCWHEE1w55mvrKCXKe
/m8/eYDbpOATGl4jxokkqYErixV6LLgofzj3XvggW1CS9wHHrEQxtj316WIkETxIW6eY4HfS6rHt
OAHdNgTCSgij/I2xSLUk4JURRb90s8vglFcVzWbBVV86Vz/1HgilyT1qpTgjL33aNPOb8LcK4MrM
lbrIwV4A4drcuJhTwArR/ChF+Q9xyDyhAgbovo5svnAreYzyd1WVEi1DCSM50vFmijRHx87eVcBY
iZF/9V7d0pA5p4gHSfWY47WUXhIeZcB2cXQlg1H3Kk3BE0NBjDKQtdGSJHE7Z7j8g5sh3CEycUE5
9s/8PpYy3P0PuV07WYlnzCDVolrC1jDeAZdiKKF0cq8hXQO9luAuT4CXwTptf4xOyoPwLUL2WB64
dXZ6Wb+9Eas/gX1g+0ILUhrI124HpNjcz86A60ALLXZ4K288PWUsEalVolciTqsYk4suqjvPqUdA
E6ti0H9odc7X3fadq6Mxr2xsLpLQ0pWo8WT48SFzSlt1FH9yAY78Lx51ell7X5J5bZV0SIB0D3G6
MV2n3Hjt0tTbVxieCMbNZGUrpiIdoFGUry3wqcvv+7+/GdvdvhjbpovGpcuTGtkBSZZvepc7ZlyB
PEYTzrI6el0V+wFQq/6bTMabVAH6gm2Hykxp2sMCgOLRCvXBmbprkh2lfuA4L6rPO7fE9u2MVp4r
jdIP5dKjVh7T+rF8D/G5vvqKjFORk3HohhpF+SHwGv0lmZ1W+rz/0Xi6rTCewxCkJhM07DdR/ikB
a7p0yki9X2wK2DsfeJ5qO29cnYlxE4I8kUQQIS/9od8vTu42RwmOSrCNywxs3R80meq5S43Uxe9d
FuMxArGJRLmHbkj5IJ+kjERWj2laOyxq0S4i8qPSUiAcZKRzxkoLLFFBaUgVl8FPlp7Tlue8egrj
TSo1X5Y2R8iSpPKVDIY/66MztcEhixrHME0njPXHKEh5y6wcm1cYt9IadaMN4YI3Qq4cEVGuvhj+
vjZtm70qygRrV7LIko4IYRIVuoKgL0M8KU3ncHCbrqbAi+DW82DyvIidWsDv9/pTIEskkLXz1OQT
KI8XCfRHdMNHxBbgX/9Mo0QfCp8XIv1Bf28SGc+ZqAEAMimZqHHXOZVTY/rgWAAX3cALP4wOJUf/
F5WPbf39KZUdhGlLadCKYsR7M1vVsfIix3Rrxeod0DsdMpsHwcC5R3Yspo0k3awVqEg3NQelFV1F
0E6YK7qr4sIdwMAypsqPfdXZdqe3EzJB2jx1XbWICNK0+pQa9y2WZMev+yL+4OtuMhh/KuBMQVQh
3oyO1ZHY44fgG6WIqy8EowfJh+mvfXnbBncTx7jWvEsDQUgbJAzldz1+zAtO55+ni79RDegkMfsU
vrRuLBRMUtAJ2WhMPOY+IBYaq3gdMsyQqNz9gD9Eu7eTMe6UGHmgDbRHkb8CX8GlQDWVl0ErY7t/
A+GbvfyFGkJyN5+5uDHbDvQmnXGg44iZlYTCWUyfNMA5hE+LoxyA6YseqOGALf6ft0v+0jzGHi9f
3x4nwT7B/1ycwXjRJpEFzHdAT4UDjQXpskzl5keKGVnYvIrnH+L6mzTG24CjzjRLDB5gZYeAZK2/
6mesFzj9tUAMKrjTow4U/+57/lEF9yrWlD7whky3S+c6Zj5k1D1FlS17NkmH3SS6REGXG5Tn+jNx
w1cChtfRfkPN9Isv9ddhdsEQQiMG/qDAdj3o9hewgNcLiAgNWUUsaUZWB0AqwVIOuV+cKT5U65l3
gp97xQceNsC2P/p5bnZ4gAgk6ghFLQuzkzg8FoKb9w/7/uEPunSTwegSwFtRWKtpoI+BEiCQ4lAL
cKXo1GH4vqnr1WdkVKlQzGYIIjiLZUkOpYzyglr5qcQN8Lafqp+HYuFfSCc3iSShB0vu6EuVwCuE
l5ISO2P3ildB2HaxN2FMzA8itcUMR2SCjfYUaBe54QQ0vN9nXiWt1LRQzmeUwadnU/27mV/2VWDb
ld3+fuZFSqZZBtkcPhYlQmr91G8AZMKfo+VpGrvhXQddIRuRiuT8h/b1H0kaOHbeiClNhzcdzHMa
hAnyx8RsCqDg0x62eU+BveiQsADumMgzjmAqCi/BV3Slzga8KGqqD1w2F54SMg9UKUYpyRMTK5W6
jUViCa0+4UocVfBMeIv30sfcrIuNfMVAksScDq9ER8MPz+Nd4jXn5XEBpX34KfTKj/t684e6501x
GNcxKqJcom+L9luo+QOJnYAMd8Ys2mkUvyZ6aJEu/lgUzVHuFdcsuIE3fWN/D7xv8hlvEiqZscw9
AtLuU/pZ8VqkcCb4G05YHbWwbFHZgOTAZhjBANlh/+j06nYks+NIg1HIiE/hmCUlsXrzkqXEzvqL
GPOaORzbZOeRMrkwjLhDtEgxPyjBqQTs2X+x5cPRVXaNJJAEVUI0Q7HHAj936fjvYEWv+qkD1gdv
+VbmeDR2LTyLyoLUUAqYJoWHGZz2KT2hDW5rj9pdfBIf0Ge0KT5Xc0qd4El6GP7iQ9j/IRL/qT46
/StXleYgENVOLhpsiB+bC2BvT6CVslvHQJuMAv3wGvAcbdUZfxTnUp4KCwrbkRZb4RBbWicBckJ0
CMk8Qy+sfRXlfWPG+2Tm0M6Ip7DoUThqc6/Er/u/z/189Lyrz1dUxiwtEi7R+FAcRTc/LWfBnmzA
+9A4lD8Hv92WMIBmb6hYGcAc6K8CVUk2hZDO/lLEbclByH+SHxegmBdOcNRnZ3lEGnWc7sZDljpc
DJ5NC1lJZ7QFKXcc5AGOm75SmeXJ+Et8RmnBWr6PB56ubF7eShijK7qo62VNU+22/qpmfxURp0y5
Pbi5EsBoBxHiVAIWJG0V0Eq9dFYxuJkc+BTlmyHsShCjJWHdmVGRI4sf0+cpvwyKih0u3mnozf/m
jldCmIcI3aHcSCkeG41gMif9O/Wnt8VPAISkYBcTOPOL2y/fSiDz8khCKWRGipBpyOwA+ODwy0/x
MbmK/2IRedNv3GSxZWwza5pYJehpSObdINu58jGoR8uc/YI0HJ/BuSx27A9gQqkcibCwtkkKSw1T
4DGXGQbqeS1TniBqbCvfMYuVHLXhCEGS5nXLWaxrpzJ50Dvb78zq0zEeA/h4hpFU0PLOG2er81rs
9dFuWOAp1/huflCt5KpcpRMaxNYMoMDlvreiEy8Q3HzDV38F4zk0odbrvsWqiwwgNA0YaACvufAx
1Xl6wviMVpOGecghplTAqIcOewgQ9/qxDY6FxNN/jsEpjPvQayNcigStG9qMqjzKNqa+lTzoaAQf
YYD+3I59s9VqUnbRrFCuhby8tosPwjaH6E+Fmdr7bxpPDuNH0l5oQtFELlwKvdPPn6JRc9vaVUrO
YjD9nb3zMO4DCFfzmPR4myftKY5aq42+imASz+pzTDBdWz3vH4vn7dn6iR71cbVQZFDVN050aCwE
oGyH0S1urYjzBVUmFzZnwRxnCd2i7NJcFke7aJ72kQYG8RkRnmfaHy90lzFxx9wej7UXnSI/dp55
azIck2Ph3hPFjKWwx2ON0A75/3AIj/WRHzZvuzEgD6MkJeqAS/jVjYVpoUjliO8alt9EIbTa4E4v
nziXt32Wn0LYOvg0S8oYtajgqv7sRshjJ6dzhHvTS+6bc+CFOdK7wQcjKVYSJE51iHNAdkM0jwSA
y1Fc10w/LuYXEP5aBnf/lerE79ZwOyDzFUUwWgt5WtMcp/8M7bzK99lniqAgOOGX/Y+5rZ43UYwr
Nue8AZ8w8jYxd+r23hguWpw6Yju5/00O44uzSNULYNgj+F6GO60p/HiQrkptnEzgeu6L4qkHPfLq
Ke3QCdGraaCov9NFwRZ0fOyxtBH5+2K2I9Lbl2PiuKydhKSZ8eUG5Zssfu95GfV2OoFF4P/ZElvT
VoUsn6UOai76FIO995N74xj6maV+KtzijssIQbVqT+sYH1xEAnb+e9hu6yqgP1kOqkJ3DC6KW/nJ
nXDmDbPyDsiy7RKtzdOW4hgIh+aSHrL72F98UBOdaI0i8SdOh/cP6dLPD2oyrhi8J3qrQA1xwOq4
XPJXykQqWcPH8KL5lHhX8osrJTMwnZmjLNurN4aOuQFFVzXM6f6qlIKEidCJwvUk1G2BUthVkKPV
DljjwaAQXyYblBuYWnlf4XclmPEl/UiQ9+qI+KJLdtS81id/hcfeqY+gqUe/YN8mtlGJVtIYM68M
8j86T/K3bqH9AM64zMtRYuzc8tg/8Nemt4uaK4mMtWv9EpfRQlBEAI4/0uDE1iOrOKou5t6P2rVx
8xfTbR3zSbuj5W7hL95K6B/U+Ha1jCNolUbOzRCujaLCUmB8w5kfMgR/FARMuHBViaYCv9vpTR4T
k6liLoKUA35hBBPGP20XwR699qiiavuuUv7q8zJOQQ/nUQBbNRLJ8LGUL0143NeY7ffn52HYvsQY
9oMs5wj8UumlVs6oh1tRZbf9930xVO92vhmLE6QbSBlFDW9C3cV20OteYFgzKIj/mxQmiauHsQxC
yhFS5q3VgB0lUkpLKhdrX8z2A3f7ZqxJC5jYAo0OTZ8qwB7TvrLpD9wBTaq3e9+MCQ1Cw8T/lho6
nSO7FTmKyRcZ49DT/HdAOPUKnijGbSQYTxkzCsNdgDlzEVW7mi5CSKwcb4LCGyjn6QLjMdppaAMi
ULDKQbeN+AS4Hk/VOAkNzxOyrYepGeZkomvpyLTRaCmAhQXNe+jeuNJyL7znNR824xFTwnyPogJW
jx0TNgo1bMKFHkuLn+tx8Hq5cvcVb3sLciWDuSe1jxTEPFDwtrH6H8JX1U3dDttMjQ7qemxv41HB
PmJlA5H+fTg9K9nMteXpBJRMiUITorw6eiH5tn+4TbVY/T7jxk1DF7JEQ9CtV3ey7C3tj+596y4r
GYzr1oyyK4ksw0GEdyT5HoS5lSicUsSmR13JYDx2EJahpCUYDZjStPVmFIhtdLSFg1oY34o+4lXV
OZ+NLcaVYWWaeYxKhCaPdq4PfpMI12ocnf90O2whbmxicFJT7la9jxxFivwhX+x87L19MdtjDbev
x86PCksxzLkMKwpk0Rqrh6Z4DM2PoX4OElccz6ZhxXpix+NRil40sHZG6plkoislnDyT+4cwTj7M
iiFUe7xYqh8nNhgf3PAUvBSHwZ49+XnCQAJtRPHS2+2W9Or8jNMXKn3Aa4zaaukuHiXYGs7zwwS2
Kbgsj4fRuu0kV9IYf1LWQzX3El4y5Xn6FPi9X9odgGcqOpVPD2hceRv+PHVlvAhmXJM8rfCotdo5
Nl1V+tHwaoE8EYwjyfuoGUUlR0jTxm4mVF4qtIMlhj1vn3/b4xuibsgmETHcyeQURRcDkZmg35QM
ud3qAMcUGs10902CJ4XxWWmo9SGhEZqJHWDxnKYv+7+/nRqZt2MwDqtZxh4wlRqtdtxJz7OtYGoN
M2t3uuubH8rL4nZ+ZpvfOFI3o+ibVDYhK3NjrFC9oR0S/VMO45L89hJYlCuWH0Vvq8TPI7L7ZJMm
t3NAh+AnrEw9d2X7vZUHxIaTmXETvs3ocHUwJghVkhzQszpiqfmRLsulj8AqAGJH7GuPjRvblDlO
PoT3mLk4ctFPqFNiQ0ZDlDQJ/UjTFN+8y6r0ogR1IrQKnJbsi6DnKzzhioWXGEUEwccG0V+8qqa8
9ditBTJekoC+JRIHPNqdN9vJt9nG8K94WhzVxWqU23rYAw6xH/n3YhOg4saOTsmR/gWN9NYFr/8O
akSrg2dYXF0UMD7ZNZ6lAi0NIMclMWeydMsSDVE1NRFdagxsMzWEfqylLu4hRC79xLyKASdy2IrC
179PD7k6RBtPWMcSFbyxQKUfzJcRCDnCOcCouLZ82Dc/nijGDSvAih/EBaKkaLGayjXkV3W+K7Ln
UUo52dJmfr4+FuMmpb5D5WVCBaT6BF7qVwrtK7jKnfr1n8lIbj1gWxdu18Q4zByy8mWgpZ4L3Vil
kf+cWMvT6FEj6A8E9TSuUJ5uME50qYb/9URVf3JaK/NAkwcQflf+JLnRKcD6l/myf4WcY7LVO33R
WyOXEPh147XIvpeCU/Yt7+62KuGru2NLdrGuTH1HN7cpdoKCcl18ko8zeJjTex6UwOZ5FFiWIaLi
qrwVmlbaTwJdgqrT84SfE+VzrSKFx/js/kfbzKCMlRTGYYnq3C6TigxK9RWPdl6BWvZKc3jNVb8m
1/yh9ijlBdi23H3Jm8dTZRQfTU0zVZlREHDRCbI+lKiTJb0zloU1js+i9GVfyKZZ34SwyUBuSo0s
6QAY0uLCWqpTM3yI7UnxysXZF7Sp7itBTCl3KbAURALohYhfD+bSG+Ts+N9EyL96w4k0fd/i521p
6fVjZQyLtWizdNiXsvmAqcBBk0zZ1A2W7EyexmlUUwM+1zQB/vQ0xJ3bjJ/bjNfJ3VxLAHzRT0mM
yx2GRlX7DkO5ok9HxAGBkMND0Cb1gKAAvIAHoEt+2z/d9jXdZDKul2SJrpUgXrAnaeqPWdChFGKM
L/tCeJ+Q8bfxMGk1hsIpDIKXi5nT13+3XWXFAo/nZ9uEbqdhTChIDCIPdGM5FQwb6ERgBAEmsslb
ZuB8tLfe9coRKeakZWAFgeIZHwim6+Ppdf+DbSZ5K1V4G+ZZSUgXkgIFDK8vnRuj7L50ITlAEbHA
MDhvN4vz1diYsB8GdR4ojZUeFdchMy21by4dFyaL99UYx2oA3KyLFCRDqgp0rOapyziWunkOjaiY
tqOovSZz+wNR5qaXISBRvqn6OVRiS3mXN/gpw2Rhl6q8DnSdkpehu6yb3iB8kiPX4EG8bN//Sgw9
6ur+9TJW5zCHxbRYCpewphM4MrZLo0N2Cj3eYtCmea6EMX4nqHqjSWo8PIUcWQYKJ+1DrEVWFnDu
Z1MBVnIYXzOVsTGREbWEVBfdqlO8efpvKmCKjKfJ+0bFwt8Md5ZqsoWNWVvL9Gsghd84BrqZR63O
wugamhSY0xKwFJpd6ApK7KJciPrq4NKWUmDPT/vytlXbNIEnJkO32cWAto26fqQskYH4qEuYj70P
ZXtfxGbzFVhlP2UwR5Il0rZozaMe7oyu9BJT7nSQOR+HU/NjdAo3OYWO+FS64yMf6WtbNX7KZofT
29QwoxYjCHalhtYknjQeUCvnA7JD6XppCnMx0le8ukuV5144pQpHvalu/ZZa377fb/PodSsHJkUB
NNvJ18rykmKzxgRbjyVMxBeiR9BhZpxodfO76UA7RM+aAOGL/vvKT1TKpER1hIZ5GDTHQZ6fxig9
7usFTwRjteMQml06oyLeSYUd11i7Ht8DNGKsTsFYbSqNokQAKmvXSusOWXjIC6yYp7yQdDvPXMlh
NFwgXbSUdNJLs7B/rHl0twacnSDMA+da4vIXeja17iaQrQe0Ofg0J7o4CzTdYzXh+sMxdyIl4MUL
PEFMtB2ZTbUIlHnKSC2KpAIqEuwMycf8EvqTXWKnpLrjZrTbQhVCTF0WVZ0dnNPDUBczE/G3/kyX
EaRD8UU9jp78iWIRmE6HLIlXHN7OzvSbTCbmBxaZ2PUDVEV7nv3JUzPrLnOWs35V7mZvcmXnNDqh
zd8E452VCV6KaVY1mSDkKzAvN30zgs9NwfHxm9vBxupsjDH3cWjUXY+zCQeSOW2ERZPpUgJxsTsv
1/hogKIHEOEpRmEoTiDCDt4LsJkc6rokasSk5A70I6y8iUiCMilQOsRc1uINL5kjXKO/Co8qEiUK
X+5QIXyNTgKPn3jzMb3JZePpKYgBbE83hkTsRgzgJw5d7Op+HVzRSb3R4sW72x7t5zHZ4LroZID5
jjhmFAL2vXqUeFHI5ktgwCAAn40Hm8UGEbVqkrsJIxnZ3FglGaxA1KyuPUjKvZS1WCbgzbBup44r
iczNhY0pUzo9vAOv8TXwMQT/N3mI7eTz5AqPtIoWelXynrcHIRbqaIZJcM5ftaWQY+RaGHK2w+VO
rJ/ykocUs+2vVxIYo0vFDrSAGVpBCpoOzZFueJn2gmlBOmn5ziBkJY6xP1Ef07GgBxoCrHENn8Oe
EyFsOpGVAOaWNIAWiwEtWOTpR6U7V21ndRqnLcmTwQTzclRqpZAgMI2r64JNVUP+IETX/ZBgW4Yq
A8IUowymyryj+mBEuHh8KJKcysozjHudh0G/6YpQBPufCLb5E3WVKo2DibuYrm3wTMTRmsOnITsW
JsftbtvOShTzdiIo6FpCcCuqL5zFU/7U+5EnPjSu4EunxU0wLcELeDY90EokYzrLks+pIiAaTYvY
qvrXaHb2b2izb4v2jqTpmiRJxGBMp4knFOBqSAhHx3xujqM/HbKP5JJkltmAeiF1Clt8h1qsZTL2
I41VomQdAuBEOIX9fZt8IN07tBtJt2ZiggZMGmybrpHiMJFn+DktfhqHFyV81HjsP1t3sxbB3I24
hLIQ9Phyan4NSWINXLapzewebkCUTVUzUPdg7EdTqjnRJGjcaEcD4lAFcShQcH6oXofOF/dZpz/H
JiYrcezcUVdOKRnpZMYdukbl5+wYPcQH7VB+AEvAKXwg9+CuPVbX/oE/jL+thxLIBjUU7Ak45X99
JOSlnQG0gsTVlAA9XGNvBKUs3TXvgsPgti+hnT3yoDe2P+9KJqOHQh42fVageKbci/biSFZtE4x1
gbvmX6wwbflCcyWM8emFNJKyqKH0tXBpsRlcHwVi7xvzVn1mLYJx6cVA1E4aUQwyhbtBy2xp+Cab
rVWrDc9rUN3+TVNWh2FyPVkHMR+GSeHYP4w23TtLv2vX4SR6NZBCePnDpqGthDFZnww+4zFfJDjB
XrabNLJMHt4hV/sYQwNIrDIG1LVTpsEFnAAApv2gu8nV8CIXYLjue3o4t6syRKYBXKuyKOYRJiVU
OHZVHa2s+9JP3/f1YXMew5RU+FpVJBp8/K9GpQFqzcBEM92fGC6dI2Ib9guGmi/zPbEMK7E+y+fs
jrdNsa3oN6HMdWH/Xc9JC79INC8EiI9+MEVOe3tz6Wt9MOa+FCmplSJEJVo80ZV+Ch0ge4M/WtyA
mfqd3zX952nYqeZqTEQ1y1FwovA86WG65MBAi+0US2bDU+TyPt6mCwaw09tQABDqGS8xjXIcaxRF
+/8xEXq0mju0mjmasW3ANzmMq+glKQZ/CK3hfQ0/l1dEMkAomCXAnb29LC5H3LZnuoljFDGSh5KM
FB4Q6B0nwHv6FJKwOeTHwNN8NKzO7VngrvVsK+JNKKOIcqEupJux4FWbH9POW/rF4o47b25LU7aQ
/78wVhNJsUxhBZ+r+n/TNvBwmE50xO7Q8nR+WxN/SmIXHYUuW6KaRroV8PEpYAZ4UP3q8DbRh3Uy
LijAttu9yWPC3VlO9VQQkGwbH5Qe4H/AWj/LCHJ1rBKVR+kVzI0H7uYS587Y5cachOMU0fGqBlNA
5lcNXzQBjrzVOrM3vCrAeM/ueDXzzVrR6g5VJvYY9XxRI8oVafZW8Kg8Y+IKA9GYtSqx7qJK1v+R
9h1NbiNLt78IESh4bGFJNsl2aqcNQmYE7z1+/TvVup8IlSDWvJ7FnbtQRCerkJU+zwklqz5OuUux
k4HkzYmGN7PXtXgmDJkBeVgllKlrBDcwxeow3QE0NMSGx8OH5S3V/SXsuXxYxsYQPRbraUCJSrUG
R7AoDRSoOoDBXjqVL3icp8/7oqyl0bB0b0YIshS/28du4BBAyYVYU6cYKJ1dPBkP8QtHJk91GXMT
Ava6VgvUb80CiksxshbiVl+DXXIGCQIm2pfOWTgZB08mY226Iu07faQrcPoTkW4j/SPBHUYudFlW
FfJH0zLUF6UMVFgzOPobo/ynDUqAZs27duB8sc0P9kuQKTIfrBGqsJVDXF6aPXb6fVve5ipn/I0n
gjGapO1LUa7w4PLqOUy/BtWnpHy6rgP0V/7hty+neH90qxJlDxapaq5wXUNSWgCcTRvRJsHjKLxe
l8M5yntkuZITLKmumCVm9Ec16s9yByyGWlrGfaTFoXtd1LadWp2J/paVrDoXMcqU0RwpstTeUr9J
NmAKMW8kmtZ4R1mC9fsBdW0ZfDRcRKpN/V4JZ9RCLUmrVxUi1lR/7fovtepzTscTwDxaUSJ5Ykzw
byNiuvIw7WpnAPtjgDgVg7xebzkcgZsx0OpEzIudgRJc1y18TfpDeV+/CvYy8s5vP8koJt5ILU9T
GKVPeqMtlRwJYBfeVOFbVt9J89frR+KIYBN4AbAY4oxlAxtY3Y4SJXZu+hpvw2s75LncGztel+bJ
XCT0Q2E894i1AjB6089EcaU+UqQ0V6LoJ1xpvCC0yjJESP2C5iHBQEuwk0ue3nHUgIVeKiZtGMMG
it156TOiU0zyJS+yn97RtVqeO+Qo+Tuqy+pA5aKbyRTAXIjDFxPA6ePDf9MAxkQo4KtpTYJvIysP
jeSG9X0zutdF0Hd4xbK+D3KvjqAG45C3CZ4NkXVfKF/RitpV82GOH8yY41N5+syYhFLCaAt8nGJr
y14b30T1e5Hwoi8axl47DmMFQgWpqkqxxCipBHEyT84tHWN0FPgZo9/X7247cV0pNGMEJi2Yi4pC
6yJxRdlk2KV0np6Ose+vS+IoGju/GWSjOmfjDEHmsJPV7ijOCycj4SgCu8hVmFGnZGaHbenMsMz+
MVNuK3LIKskajfvrp9mOkSVVEk1ZQj1UZe5NmfShAdQLytRfKlDnol2BrhVQvR6QrjqZzSuFbt/e
L3Ea4+yUuRO1RUDQSqTjLDyEw4eu7vL3GcVeJlkLkgGw6rLQORh2c4I+2g2LXy0dhsQ+9IouwhgN
r/Kxy2qK/F0Zt1KaWjHUuh64A97bdvQihvlEskgqECjDv4G8+tDc/oQ8JHZi5d6442antED257P9
JY0dBEr6eGmkGM8W9RlPTrpTL9Zu2n+SuyeUwhwAlIKHpgbVYc+5ze3A8iKYSYtbgHLG3YQXHBY/
Cs0eNLeN7kjEUXiOArIzQlgAq/SMhq9C4iXC3VRwWum8v8+kvN3S9UqjIQLXg8MSViA1+4fzYret
gwF+SXx5/B/9BSs3IQJQ0ASdFLWrdNofKRhWeXJo36l7n36j2Xzzj/mdN3P7FxN7Ecy4wCivwmbS
cHVERCSXH/ritiv2pOmsQn8bmm9Gce5zTkKz2Rs0pYtQxmDoWhbW6oSi50+yaLqyRDkT27cWjAVQ
Ujf5p805zoQ+qD+fwEUmY0TKahw0s4RNpAsIPbCNZcx78CdauGdj7AdAK4uwBG8ViBmVg/EMztqb
zpoOk5u58qFDjSLg2t/NGcP1fTLGpKiz//kWinpY3gMD021exO+Boz7IfvaQWKJlvgVfyhfpRN6u
a+520PHrWtmOcj1Vk9DoCNGUIjtNMXiBc2DvF6V7Xcx2GeaiMmyLspf1uGtbGJLGyeAya5s4KHVh
081AjUmy+B+SdzBqwFcvkphiTYxSwJ5kp1vN+L01kRanHMP1F099uT7GsihtWnaBAW8TP2MSAy01
4eEbJss+fZwzbqUnKmNl4iQCijxFOhLM20A5N/Otqbxc/1CcZ6Yy9kQxJgBe5XhmElSRPrMGNHGN
z1ta2u5BrfSBMSGBIAlDOCGc0h8xmnOIAfVM6QOB/QoDQgHDPlYIXElkDMiSyFUxoPVFe/+BL0P9
wlNZWq0nehIlWeFo/LbPuWgGY0fKOFXLFO1feyz/mfPbbtpf/1A8o8EGiUY+kr6nYO8amlo9oK+q
t77GcLcVHGcvsACLJlnRrkLEqB/NO15Lj2cn2VaRluhGstBMYsZQHnCpUHcE0DTwTBWrjcET0nx4
IXn1Alg8nHJOUnVqEegnw2iNw2npsRnMp7fkvAKWjrgH41RMIji4aI+OZenOP8Exd6CJOOVoQyi3
aOZY4qfK5kMZbA48IvAXDSLpqi6KTMyFMaICAKCoWEfHeraKVwoKtdwoCC1R/NKAOQpkOFv0MM8J
boc6tXmTApsx30U+O4cBoIF4EmVaV+kk3wTvmRK9NhXxlZrzRLaNwEUSW8GpdX00xgXJdeeU7uTp
HrnBwrdNQC/40wjwtHbzUa4EMlcb1GkxdQlsQC88iuq3YeA8St7fZ5yOqSUBKD1xIDXpGkvVpcbS
xw8NAK4UhK3h5HHV5aAeUrApTxtV9ZPiALX/J181QAB4MSbvUPTfV560GgMZ8Tn0QTfUN71Jn4d6
4pT7N5316rswXmcuyzJLMMlvz+bLUr+ozVcSPFy3lzwRjMORUVirSh0Ee0T5ZiQ3aVVZKbdrybsq
xsfA4A9pb8J71j9GN96RmxTqjF4evk1od8BH5aXu22Z4dXOMm9GkajEn2rdM9hScL8PSdoit3Onw
k4hXw2Icb0qAYx/YjVxSqHXa5PhYuhJYgt5aemhasSZZBuEZCPpe/gj6L6dj6zokG5tgDNCdQd2A
dmXp+qdxl81W+U6yxYMB3DT7K3GMeRjyIAr0Apephr6E3oai57Yu3kdNY5nKax+cMK1g/Se1ZHF7
gOY7zGoItZTFxDNIco9hc7sdeWyWHO2XmTgV2ZMUJ8qENu/4MhhW1d6No3f9JBy1YMe7h3peDJVC
E5tmaoVAEhz+CepDDjKx63K253xWX4kxFuCBFg1twPhS54UP8a72w5N+UnMEHjR2RNDzGZtmIMXl
2UHeHTIWJOhRKBNM6H0qDPYwIPetQjuev3OOxxPD2BAYWVKqIax7/qMHhUd/TkHYbADjMzmH35E/
/QtCBl7IwZI5qgtRmpEqvvb5JxQk1htudY82sBd/OcR32JTxManvJm5w5tkw3oHpq1z5lyksclnV
VMQ7UmGjR/W1bbHkLRsc37zdULzoDTtSkmPTEl0pLPmbjQss/NktkAMAcMKtdhr4H1S7aijsyjtR
KW+qj2NZ2KUgSeyxBTdCNs3wMczi9x7GWnGl15WHJ4ba09VVmnqVaAHljaYA9ZQ1efH/DVo256mz
IyQ5qbNFWKAuQ2xYGfi40s/d+LmXvlw/zbY3VVWiS9imwHYTc5oSbGZhiYZIW5Ebs9Gf+0zgiNg+
yS8RLJXLiDlVhbQon1X5YDfBfWWcq6K1SMT5MPTR/unILnKYo6RFHi1ygg9DqUyrt1avbVHfGT3g
pHnIp5tcCaZ8kcUYkBbcUXjLOFPwBHJa9HjaL+pNiawldQVXd9X7b4MtH4ib3YdecShOhh3yp6up
q7x2YCYuIRntXyyoK5UNKEYBFPLPt3gv3GNx4MAL6rftx+W8jP3oC0zc0Nl4W9MSW4lPKbh3e4VT
Qt5Oty+3yi4tJqqYNDUtjLwzUKCAsAtLW34QzkjKJixEAJP+Lbp3ilN/w/ui21WmlWwmLomrHKS+
OR0yPWm+5LbYBAMy8YEcRCdxwe3nXn93nAtlV5gaBWxnC7Uiav1p6G7ERrUaiceHtQkUuFJTdhfD
NEe9r2v4ue5btpdvaQUhvA+f5jv98+yBwtiv7PErL8LjHY3JZcoqJXM1wQ7Ly51Z+8t8y8U/54mg
/76ywTGRzWXWoSjGVOwmMbJIm7t9JnJSJvqArjwwg7Eoep5lYkRoKqtqT0ue9lY2icRaxu6hDivM
BufJaam7+/+mGoxtMbpcnAbs9oHOSLbSG1I/mtwNum2bbMDiA1EUk6a0Gba6wClN4jqtoBi9VFqL
4GgzUo3pU8iDDePIUZgblJVCLQI6l9Vl8UuZB17V6p+aILbDIfWvXxtPFHNtiqobSjhDJyqjc6Pg
zSDPcp46Y8FFy6GB/J9q8evyFMbuhv001gndVaBg+Jpd+mJiKfsWuOmAfdnJlcWD9d4OOS4CGeur
xIPadhGd8QCb8z/w17mNefXeSSupsno5zHeZqt/GJejs80Y23q5f7Pv4zZXzsv2LYEE/eUihIZUj
PJZucZR+AMzOprOs9Wvpyw+dle+J3VjZofYwP8jx69v9N/nX8dm+BsJUfcASNJICLPLEu/geDtbH
ItktzyhvB0MXQUxoF6ZipFYF3nu2NJbQnMNuf/0qOTqqMiniWCza0Ig4yZC2tmB8T5Jd26tWKXIS
HI7CsE0MouZGoZUIT+gY2k9Gl39DhMi7L8YMa4lmBgEt97fRdFcryEfj3L1+Y38pvly+CWNBwBgj
96CeQNnqED7QWWb5rDjViwiYW/RBQcgAjpD0hSOUdzDGloRhPStZC++MtTXxQLMJyvA47QbL6C39
ADKGx49laJdzMkZFKqUkaxM0a+JBwTpoOfdutzTYwC+GkoOovj1vt3pQjD3BOkifNBUGK4Tdgorw
siPnfE97yh/jMMYD/T9Hw7YwZrDSB3EF29EmjdW0GnQd61YaJ3LcdNSKBDmEIkKYzOW1C4lEjG3Q
ctloy4HhRKKl63ZpAlVq+CzP/SNHQTYf8i+BhO0fROM8EzLAr0EchmYB9eWkJw0xo/KmWOXe8IYa
3Gi8EaztssxKLGOghC4YJVKDcg40oK/JJ8nHeu0p9RUn3Q850OO7L5kbO+1LxgmEtrsIK8GM4VLj
UpIUoaGjtNW+vV9ujAjiwAzng5rEK/zwBw8ebtOEYUkVoEPAS1DYeZW0ldsxljD9nveLAWOcedhj
qiy8ix1AZJ1oTJ8qM32U55ATR2xnISvJjFXThzbrgeClYE2ljuDzRvAQIb/S7Ng1nFiwpsouviwH
AiYpusvMa6Ju2p6VeMb2TIWYmxqlGA/q2E2DztF54QQ9wB/+fCWBeS1j2BlNKOO1kPBhFkO7N57C
eeaUEHnHYGxMjSJT0mEr107nzyV5Lj7Uzrgcgs0Vc5CJKSWwROxpfpyFb022rwZOIL6dE65kMDlh
EkliNI+ogspge8euCRro2rHHnokEavT+hgcxw1F5NiessjxpkgqPTPK1g7wz0IZsQU7FnQugVuLK
92ezwmUSe6Kn5c/RohJkwgJSXeGU7Bp7vOFJ2657ri6RKsoq1QDoRGB0BmKezok+1Sr4d+jiI60M
5ifMcWgY/oEdAe82qdG+4baLeJfKvGbFTBMVB5ZBV2kgr68e0eQVvsT+6CF+kKwYiwAdEG0CmztN
tV0MXZ2cDV3qOgzCCeoz2sT7/DVzYtCtBvvYpxRL6dvjI7gffd4U0LZnMiUN+82KgUnj36871not
iygZ7py2J3FJz1VXOV02HIpQ3133gtQS/alHv0Sxq3WKHKlpacK3j/NezA6V8GkYwTcMfM2hzzke
aNucXGQxDkjWa5ILE0bGhumxn87Bh3aUlMvfZ7RUQUtIHujsFKmiYyTPt0nQ2nPOzR23394vOSqj
E82iFQ2wJOg6ouFP+wxlavK5d2gn0XR4cSzn0thtbYRbeRqN0H0x2+XC52F+va4A24Hk5dZUxpNo
oTgXPaoxdnEkHgXKD8AprYIflk+WuT3dtpLFOJRp0cJixNAEsm7aP4ld7a5yJ5veHBjoPM7JON+J
jVt1oZB6nY7VR/v4TAnvmpvWGR2MQ1p8orLtDPdyNnbkJs01oTEozcGodQ+aKR3JrHyXRb23zK7z
Chm7mwuQyfPsm1HzViJ4F8sO4giVKjQDjXe00wATVfs5IEEoza9k8RvbXGnMQx6EIlXEDH6bstnT
dTPsUDsBdkULN/Z4Q93bkc6v16Yxr1oH5FGsdwOsRlFaMRC79eo7CSZOqPOXOOEihrG5aiZI/URn
qxU/fcD2F1p62DDuPQPk7tXn6CnnDPv/JQ+4CGSsyJD1adVSy9u64QNtP6CHDqHFi2KBGOsO/VlX
B09h+fX6q/iLL7/IZWLTYpJS5MVgGZBv8zNqQQ8phpINR10sVJ5QLe/c7JztErfAwFTzT8wRz71n
xtw0FHRolJF1ZUe610zvmaAaQBHiKA/I8nb9uBxXqjEWR1UDRW0U3PLUupH4NelaS9L8yqj/m29j
Nw9INBoqhlxpH+ebou2XjJfR0Hu54qhZCFKxLsqyaiAgSK0Og4PPoMP1qq/yuTv0TmBFN8bthN5s
hPy/42G18T4am8iZnTDPDfWsg4edITRWEk9zVLfHTGjpjV8/NEFwMaUsy7A2F2mrK6htiKDfBT90
T36U3e66YvwlHf71Dljw0wmgrrkqAR5OOXUOLQ/lJxSAPfNEwdIrqCIPUWDTkAHmEQsOxNCld6u6
CqJHoioYYM8wwpINnjAmN2qvn42m4FSG3sfa/tCUixx2FQ871NkgUJy42g1OY2aVZ+kgPacu9YC6
u4CIFOvAjdNgWp4yU8eesstsXi9uM2xZ/QjGyjRSOjZtiB/RByVx5rAv98lYcgefNl/FSgxjTebG
KHppQrrVvdKOX3+i5BgtytrKXeh2FmXpzHYaSL083qTCtv6sRDOWJYiiJWo1+KXxAMRj1YsP1mBV
Li3C/ZvZE86Fst2erO1NqZmgPVg02sXLfAeXz3kSPBFMqjxmJQjEQ1Smwik/DuLskCX+iJm8XBo7
xiUuiqCJDVKADgPYWJFKJ07Qt2nvVwKY0GQM1DgXKMSbrPTHPsZczqgfUzW/b7qW48p4D42d5EpT
ynCzwLd0rxQpTL2VDt0egCCwjfI9xq38/FRgIs5Xdv0NXXRQ3/iFgM38bXVeJmyRw6pK4hahWA9T
mQc3lfRQRaZlyD9KjUd5ybtb+u8rA9ZmSxsGC1w3eEmP6XOHcQUBkYP+pDnAQz5EZ8Bp+IS3IS9J
W55vdUTGlJQxqAxyoYI3uI8+hYCeCw8KUgfBTg+RoyFyaNEGR2Prvngqd8NptHjVPI7hZqe+CjlK
NBCxofxgPnXDP0t9HnvO/iBPBGNMgGNZjC1gbO0+eSHDs1neNTqnvr7dhbncIzvXVYd6OCk1HB5l
heh3kt8dRyA8KXeqK5zeY4cDz0hyzDM7zjWOaVQrEW4u7jOrj34k6kmJn5Lmpdd/JI3KMS7bKdjq
hFSTVgq6NFMTVyNCW/EwvcO1Kfsc/Vwwn3CiMY6lZAe7NEVM6iXAVap6YMV1DhJghXMYjkawm5JR
22ipPOJhpxkY1uovAlYV646XhHDelsKYD0MOx2QMgTUs+j9BuNXzcjAsICdjQJ5XRuTdGmM/BDkq
xUSGMGn4svRPPXdPgncaxlLIZSz2qowcrnFk9MRqX3yjOxIUUFzd86B9trPglbYxsYdWTnk+GoCb
G+3JSYB0Pex6j/wQHZpz86Tx7o4xEFMGEM6kMZBfCC9RvG8blxMOU+f+Z9SoEVkWweEACO/f344+
VnWoYnYXrGYUHImmo5Wbfiq9mL9iRp3wFVlsOiEpepijngxHcpo8GnoHAPVsvc6lyMz8lbbtu/t1
NDad6Ipcz7QOfksIHzTxJuKVa7dTavBuacBF0mSTHSZZFkwrzgQ1OgWl4B4D1cZ97fbPdMAi8sbR
kj8Hj5M7H2kQIOx5z4p+mT9v8yKd+XJLWPdLXiPUHqZuXxIQiojlp7Ru3GhpvDiU7gOyOFXecjRm
20D9EstOlJhl0ooDnTkCW2ELYOCy3kkyJ+TgyWAiUiPra6OioGSxuNOkx6b0S24jfTuquZyDcRpK
po4SBQ2g1Vzdrvb6jk4NNu78Hc4KyPU/8d1E3p729lzfRWnYOZJWVMowo2maas02ugpeWVvVS3Ck
ULOikzv6G1T1JD586J1fjksfy8pHDr0uVegdUhs5/6CLMLBaldUBrrrBDNSHnNhFGP2+K2FiLU9l
MyGs6aabIbhpwT7AowX6Sx52kcF4laBMo7geUBhJjoMj2XS5GB/QHw6LTbc7+SAqPIVhvAxSJOgl
zTm1eTdKN2P0bWydRvh+/UNthk6aDJRqUQFDy7v6rK5OkcMI0x0IMRqgNoXN97K/N7C3OpcnQfwc
SY/XpW0+tJU05kxpLUmkw+cCE8xdHB9E/WmJOHUJngjGXUYYZapaSkIUtcTKSsGWgluhv79+ju1K
1eogjDEcpVadNYFKOfZuuCO7yJG+L37n0iAgs7nlTM5nencNq8/UlBVIJQeEaZ1T7CuHypRv8JLp
dqbwULmzh7VwrPiOxM5fOGfdDHcuZ2Uht7pm6mqxgssesXZLqzvVjvY36EiD4PAKOttp2EoaYycR
jxYVmBJR71B/Tqr7y4MJ6ipwrfqpbT6NHp3lKnzpnGeW7ig7Ps3ydq9q9RtoYLG6bT0p8lFvYU8i
rG6/L26Mb0YIfFqMzHAnCbcty0oaYyrHUpwDoYf3aV3NbY6mV9zS3B6P/YtKx0Z8nrncDFRWAhlz
2QZ6nhe0oBDrlpjfDjz4Q84TZCuDkVzH5kjpb+L6rhsTKxlvFWl/XSu3ZQDZBQNVwJfWGXPcAb+C
6ALcWlmeG+PTqO/aDwFFahcRjCUp4tmM1BxaIGKmujeOoZBZRX97/RzbyeRKCmNJVMkoE0NAXter
L8REL/mmbb9V5fdAPgtZhk7UARNP1nWh2wpgGrqG/1Eagd/1OwiWaRRVilUwGl7TxbtZiN3rIra/
z0UE833qOOm0uuwQLQ7aoxrWt+hBgaG5/49iGIdiLHWdp7SgUUnHTnLV9kGr/esn+YutvxyF0YOu
CaMupXjfoy0dmn2GNbUSpmjEylh7G39snxdAq0QyNQJ6HubmRglOUqHTUGUWWRGmT7o3pbgVW44r
3vQoKzHMzQ21GAaEzo4NBuoLGbANQnuUn6vU18yT3nMwiqgW/5E8rKQxdzjFSltJCXKjVGvtodtr
0bOZ35DJ6dJTpd/0vCbItglfCWSeVSVpnUEiuBHAKlL06B0oxn7Qkjl/3IDe1JWzsb55WvL/7edE
U+MqavAQKrE/95EdRuVxUrmbOptP63I01h9PA0kR7cJfoFEt2qfyocZIafK1degBMeFgZVzkyO0i
xEom45W1Gk/AFCBzPgxHBSj0lBS8PdIYIPN5G+3bB9R0cKRiy0pnh9vCOcIkN31wXVtbpEOdA/SE
ks6L4TatoH4Rw/hdY6nKNKRUiHoL0FflHTNrJujFF8/Rg/reXfmvJ6MnXwUWQQmIEalEg3Mx/FE5
m8lLkT9cN1e8UzHmQ2/JJKQFte1yLgN2TKnmL/lQmMtHfMjq9hj70RZqqGVUTjDtg/GmSTil6u1X
dfk6jMWQ67IMoz5BqzkdvKzfC/oPISOOPgSveSBwgDh5GsdYi6CYwYCZoJ0DtH6xfJCn23nh1cXp
ntQfZsIAHB34HEyFsNUbYmJnBGg5dCFf6V3cnOwpnaRYiZadyOROTYA9lVh7VkT1WRXTxf+AXlzE
/0HOOg9JVDVwyAB/lZMDtzpF9erK8djtYOxEDnk+BbjCaLKa9E2tb5Tgy1B9SO9W52D0TihFUTQi
fKo5iB6LIXBSIXy6flXbHn8lg9G9TmranqQotIkRQDwKL/6n+KodWyfaYfQO9vVjtCUrgYz+zSbp
2l7Hx5mN3Da7Yb/E6JksBcfkbVcQL3LY8ZFCi0kziHDDGLC9GxurK61m358CZ5Qt4TNt0+evE+oZ
ADN6Mfely9vP2nzUK/lMoa2XTLFLcxTBlIqABcaQnVgebKUdX/q2dUwp+EgxYCWPcVu5qaatWOND
NoisE48Ix7racZRl0+CuZDDJYpR1Yx4oUEiAGKAoahfe9BXMDcCZDOFD+n8xlc2TyDiuScvmZRgR
to1gFDXPrfnp+pE2reHqRIyX6mthKPIAX0mvX9PsZk5La644X4ZjLtj8LTeFsGloA30wMD+hHtUE
U92aVwy8z8MxuzpjL+Ym7wosRqFx26ribZjXoiUDqXonBO1yjJbRdISxAZKGWoO5fqqBmSanOsf2
8g7L2JMJ764SJXwwMMtb3fTcEYCj1B6XeG672Lv6cowdMYPG0LseuUPnYUgA/KiYmsT0W+0jIH0V
GgvhsPMvGi3091+x/eyCxVw1aiUoChXbHNXv2b6OQWBCvoIJE/2WFAufZLaCb1iFOPAITDi6ajAW
BWEiJj0CzJK3w2KF6be4fEqSH9ffw/aaz+Va2YC0KEMpTFoNjZfPzXHwGk/zRRs55+M7R8tjeJRV
YJJCgd3o0HHjfWqkrt0uY2CaJurFQKDP/QBCaBT+dqaLnarpB3FTTIKbvBfDk8eYFymSFlMPUb6h
DcfFyRw6tzkcJMzgZX7Jkbb9/WQN+HqGjAUu5mno+bxIy2AgCJciqxrOZgHGheL1+gfcfn8XIcyz
AC/42JWUV73odq3gC+Z5mu8CHr46/St/fqdfUtg8cNS7tpNFmLRk3+2BNeane80TuTs5nMOw6Z8Q
RwuZ2wQ7Z2ZtidJ9AQpyUzpk6kcCcONyHMZ3Ykgrq0xQMNti3MxuXwiqHRfCsqvrWLTaKiEAlgx5
QN7bAQLwHDUDWIuGwXypbszQp+jheoy2clLRzkjjhNCMWLZ6QJdcV4vtrBac7v+TZlLfsUrH0qLS
o5lyg4N2qbQomVtyqzlphOp2ibUt3pgK53AmY6v6EZF/rXaqbcqtV4mxBX43C4VfJwu9eXrgHG47
Srgcjvl+8dwk4djhKkc7PIsuVi5c9WHYVa6Bse/CHXfy9+sSt5/yRSBjpyRdBH0npTwLMUOimd9n
6dhMnLCBJ4OxTX0lkCQccKhBii3B3IlhagkGR/O33CiAPsF9KiIdV1CD+F0vihTgyBIdHOgP6bPq
xM/mLXEozIseguDXMe+rcwquel6HfeOLrcVqTKiStEuW1DrczFBX1pi/zRonDtlyZL9JYKytKYtG
T3I0MdE7qd3RpZhiP+Fregy3hWCeaIH4G2K9W+BjI/KOx7zthAhKbiwQHu3HH6rX+jQ4iP3Wy4/l
ns5CAybl/1sj18dl052Qbnov0QC2EKCHj65pvMgqp3KwtV/xmwzmUS9iqyRyhzoIKMbesOL9anq4
0YPhmCdyIOcJsLA58Cd4urJlu36Tyzzvps6EAoA9iCn32gHDBIcKgOh0TRGzH/xRmo1395s05m1H
WN+Kl+k9Jli84Gm2hyOlbdQcYNxMgIkunfSRZy63ari/CWUee6SKQ5CH6BZPYBDF4LwfH2mznXL9
aLzPuJEm/CaLefJlPwaZChQdXGezl8ESNx3avYidTx7kEffDUf++cjq60P6Pq007BSc6lQSjouDV
EXs4U77X609gI1r47VyMTVHEQhwwTkTjq9Aykm9FNDh6+WnOOAX+rS7mb4IY09LFcbGMFPbLlOzy
eYG5LP3sq6pb2qfMqr5gZUuweSAsPK1kLEpaiGWVCyhnLFFu921hDWVjZ8ZsX7/DrR4dzgZMA02X
NAll8N8/WaCi1S+FSDKSfbxrMY0s+xTD5kPYab8JYjS+rkHyLhSY+dDlh6j1o9xvco4H/cuHuhyG
0fRQKkrFnPChSOOCnk7z412CCtcQWpHu5HtaBPrYLt9vJ2O0XlvakQglPhUFJ8cyqwMiW197FPzM
nV9MTq11Wy8uR2SUPl1Kok8t4jq02LDCbRilk5UKKL3DVPuQi7mIYtTeyMV2mSoajSPnjdq9OoZO
WXGEbD/iixBGzyslbg2xRNST6bulfUwF2UK1Iii424nUaTApzPorsbPbUaaZvdLqtM1DPMUtfdOe
bN2nhawP9c1+E8Z4zizqZCOVkC/JmvoSDLPbGS04IZIHMa12jcFb2XgfO7h2OMZjBpo2llANOgnX
Yy+Ybpd1u+gl+155kWfaiy96sque6H/pWLJ2VgHRldnFNx5+z9a2/28nZ+xJ1An6bARoA2mn9Ev9
YzhSUqnIA6nUWT3pfrzvjwWwXTH5wQkAt0OwX4rETnt3dRFmeYsrqMLcipPEjtXP123l9tNDXwjh
vkhEk3nn0ZREo1alqp3l2aHV4sOcCW5df6Cbgb9/EcO8iMmMM1lAumEHer/PVfRZp9z7LychLEv6
NBZaX+d0Mk7ASHyK4dPPs8EzxtQ8/KmT/3eOP8CBkkLOAgUr1ajtADmmPBPgXUxOgaKLYAOU6IjS
K5bxM4uyag68lRdqBlnhRAPsPVhCNQ3EZr+7tUwQBLNZFIyeFOVwpxlp4pKgE4Dv2utWBZY9sMGM
HUcFN+OflVR2zUXMCl0G0zJFSlm8AUgppi096j5tXWd2zds8oE/pzzOaQF5UdKA6sQUFeQBGW6ig
ca2dDH/5hGfmxHbnyj+kjxJi6ET7JY6tKJQZCAO1Him+XNxi2GUi94roXNfLrTcMCF4VxQJFQb+Y
+Wog8gRHLgW0bNOXvn5NDI7z3P5AFwEaY5ejUG2n1lgwFUJQE0GY7yn7MgHGO3EbijrNy7a33sDq
QCyoQBiO/VirsIaSTzziyDeRQ0KrPuUADRxBndJY2gtFG4PX400bbnX69LVsxhJ3yRJVAoXtCZ+z
T+oue4yczuodkETQRIqP2LTlydfymABvaKeijiORknkITlxOdj3qTiHf5A1H8TlawrZ7szpqZg2B
AtrnxyhprSXnTZbzJDCWvpbqah4yvOMxPFXVYz5z9HDLk6yvigniQvxbWxF8mhEQ5Ia7iL5Odtef
EvUSfxgHXRPfSa0JYQlR51CSAqLBi8TxZGVofUp+Qg6zeNZjXyH7uHu8Lm/7yi7ymCuLhKJt5UQC
KIEY38vg7Qv60L4uYrMeQVZnYq4tijtRKDrIME7hg+gOqOBTAjwJYHMG1vd1X3SKA39mdluxL0dj
4uAogFbPtAtayK0ldh7opByBAE87/kAsvD4f4/llWVA0VMAVOzDFu45EvtQGlpkbAOww87frl7mt
gqaiAySYmAA9ZxykVvdjasI7t3VqqebbaH6pB5752/TC+kUIc6BUi/NUpP6w8RT/JwssQLYO6vmO
rpWjreyUj4HNiwQ300DyS6zKhjcd6VMjoGKjY3wWLKTrJ8GWTxSsjkKWgUhp/4HLNNDhh3vHUBdr
kYyk6XLs9oKjnkRW0kExF1/mDeZvfrGVEOaFzcCmmaIA7h4lf3dZUqevyweA/71eP8vWIIVOVnKY
VxZPbdjJlYz480k5CFbmLF+NTw36/qBBvAcI/8O8j50RQZRVP+tvHxgj+00689hSLdR7tdcQuC2h
M5UphuQeCE9DtvbOIQWBkyzLpiaxxDKz1BaTWqPmp1XY5C0fAB0MbFPdBjbOdJ/eG3cm3DOxxWN2
QBPdM/ciZvE/ski0/hUsIIEMfNq+G/FFa1e0JTuyl11wzNFZm3e80ty28vw6sMwEPm2lT41QwbRU
ZX8YVMNLO+0R/AMcx7b99AxTxxAvkQGFzwQBkk5GSafY9YOnvvbn1sf8zVv5qln9sbGmp8DlRvrb
IhHkq4SivcksIEKdBGaIqQMYGfCXAbLeWl6A4/e0HEy/9lIvsAVO/LHZQ5HgWSVK8fH/SLuS7bZx
bftFXIstSE7ZiJIsuY3tJBOulFNh3/f8+reh3IoZBCXc5ztKRj4CcTqcZm9LJoyOVo09LaOKuniS
O6Mnv5CA7kpjj+OWbnGUL+XjHKivIqXlhSFVJrZhwzoRuRmPLZNUJpmcw2uu5xB6Oa+u1Z4jkMxe
dwC8SK6qsikDWcu04dN+jwydtOjj1KCsWkXncnjJRMkP18FsBTCfT8t0vesrCJAfKHT4ELSdSw66
R5zJM1wKxQOMXBTqLL/11p31+JHj6Qh7MlryeB/+frzBLpTUTGlKnh1bvXCG+ft1ATxTUymfnoFn
J7YfmOOZaQtMTkpqZ9VvevMsr8QFH6TgkrjZ/UYKuzuqA5RjmbD15hKAGXn1QcMog+RKL/qTHVS7
aCeCguNq3/up2F1LOUzVRks13V0L5c3QMdQ55S/tWNyVSi/aG+Fr4K8vyOJ2Vx3W9DIDfhF9pwM6
akA7X/eZq34KbYc+1EJXFvRIBHfGPjwBRp4stVxjDEA1TWcAnJ9LzFo9rEqp7q6rBw9EwtzeHBPH
M5NWwmF9cMXwHiPAD8ND+Gm6jw7rhc418arXUYg/JTohY9UWacMQg1q04ZQ9aihRy0/FWf2uP2nH
McjucqpHjWgZh/ve3p6VsYUonHNiUtjy6UiOYN3wwV5+goJ6NYquwhcvDWLsmwd7nrQ2Z9sG/vnd
tOOmjpeBbg+AyUcPGmWRd3mfYTDM/h4rkwlWwbp17axHzNeXxukArIRx3mzdX79hrqmYNpBHCaKR
wva6w0hPCfD20Omw230k11/NBQBxJWi5B11UZOMeeSOL+cCaLjdEpZPXnd8e2rvEN2/XhxFIcG0Q
KYL3F9csLcNGfmvR+RUmm7dqPO06ijU8rrekeqhEc5Pcv49szNbhOXVZVn+/vrBQO4Dcmwjky01i
PJJBYHk8uiJTw6yebSkaUgUWdXSYM9UYcWnodSmJM75ZQeePJ8yc3TbAXqyCFvzbxKEjwrOPEcY7
+ZT6w77467p68CxRQ7KCIq+lmZbNHHPA/rhm0/g6yKVTJxiHWCsvFGKs8t5eWzFM+cdYbBSewION
SVrZmTP9GK06SHPlxpGV6k4z14frx+JpPYoNpkxkwyQqOySvhGStyYhjrfroo3jixENyXorCDdcp
uC7qMgfGGvpWFqOJ5TJJIHRGxw1crm/ZC61/oqPzrB/KnXWY3QwE8Z9xoWip0+Ly/OUDU8TmRj47
fLFEtpRWlCEjneQbSwZmmqwCgXsQJJp8TbEUHckmnInK+Gxl1rO8thCVpvLJhq8Ks1MUG4JMQiSE
+ZZSH8lGnVgoqlhggI+wqSkpd2ZjCYK6QAz71gnJ3C9z1xiuuoS7rFlP3YQS5KwIHKJIDPPOIaAF
SKIEn6zuGmddbxr7e1U8X1c/7otDM37dC/viyAvM3iwzrp9i8OrPmIg5lHs6Y0THN/R9GVQCReBL
JMD1xNyWodo2owlxGVqklpC0giOaDq52aKqFXn5D51OAruHWgXBChfqHP2zsH5EAUWCC6RyDGamg
3j77sbiXWjlwrrSzFtBh2WEvQijnXtxGHHNxqdVIiZnhm6pE6tDXVgI5nm+qWK8E+s6LMvD+Pz8l
zsW430RRV9WK8CnX+NEsbrEUel07qL1c+26M31VGWy0TDYpeJ8kBvvA0WutdZ2mZU9X1frCMwBwL
v8mbj/jfzbnouTezN5JWDnF+MbA+cdXoR26g6UYSJ7NUQR5Ac4prJ6RXuZHUj3Le9DSMmkqBPRur
OU4kb5y2ST4Xo+0U0V/qUIiQybifFdUS5B8qsRSZ+aypDCiPAtUcxO4wwB7KXgHfpLofBLkbN2PV
NnKYz1ilBlmKGg4kPliB5jUYExjd4kC3QSNPSCjC1XoT9GOKLctEZ4PmqJImNUJ8SuBetE7xDSDG
XuhpyEdkUDlLD7LXChvl/C9p4XllmcDG1xhfMqEom/dIR4GDNbqDtlNC3VEtb2onZ7Z2c4olsLgX
GB23ZIJk55dQJk8dAJCfxXqNkknrjMB819E4d8znAoTi6Tc690a5B6QvIi/G/77vYpngluUY7JNS
GONqPbfgdwt3aizwzVwRFi5Qs/AxURD63Ro0vS5KKYOfjFAOHXdD/JiJ8Lu5BrcRwZyiJpYWKgvq
TUZdO6UBoh3lyyT/XatHCwAijS66LIE89h1FemDZpytcJDlPD8m34htWUNz0KTy1P0zQyc4+xQdo
3cURVSm5vvn9oJepyY1nGZSmbky6eDupQdfd5eHLdd8suKuL8W/+PlayzcVI8AguUL3WlpM+3Zj5
4boMrnltzsA4KrgPtNAjyICaH8udhEFgTIIdRdVA0VEYP1WTKGvCDGkbCU9ReZzTz4lopZJ3GwBO
sjDpYqOYy96G1QDPaNXgnLT+kKpHI/pArrb9+0wkzlWwoJf0uR4jTJFE9awxAESvIFpxJ5J0nMHC
oIQNRBXGQBszq2WDwkD2O/NJwvJYe9+dmyMtl3Vws82nqUJViSIOirwPt9SzFc0Ybil1eRKNKH9o
d6bXokpX78CQ5TaeftCCyVMBrfWRoVgdqDGygckPPMeY0yaKAZ7JVMVoj9o5UXFrLn9p9ctkfyDb
2IphTpZFkxS3Cl6XVRd6xbz+nQ56AHaGcz9YH2mLbmSxK3idvoxL3GOWh2iD30ilO0SYX0jPlSgH
5abZW0lMEqrM/Zw2FjRyOU5+fV96lQuQrcN4HF8w5As0T9GACM+KMeoioxxtmtofNDVYxI4ks0cf
KjI+x5qvNhMW/T5dd0jcUvFWCH25b7xet2b1omMyCdw/3QttM6V3mYuN0Acs8IIi4SOTy1txTH4B
tp8ykgZUihUwkBZh7jdZ6EZV7wuOxXO0WzmsppsjOALRkUUbgWJHZ/58U6KuCayyo/okPdCMbdnD
3gPD00Q9El6xQ9cBoI8ygILYT+9180njNNHBVWxiAWlpE6fq7R4sYv39tBSeFkeP10/K7VaiJgYn
jDVCbHSxjlKKYoyfX4p89aHYY3TpEKFsPL4mfuHSka/oUBbe7FOU7Cp2Dc8Euo4w4nDDAVEAY6fq
BI0N5nsbuSZHcQ5nBgzQVPaa/vP1Y/L/PqKNhnkE1P8YNYXznofJUFAXq3wrepsLEbwC/YHsu0Un
7wIYxTRqua8HCQNKQ9i5VUHOkkLuUlkKonA62G3vFRMRVD34tvcuk804LCDrLzEGEcHVMfkUK1K/
rwLJjU69r/jFbky96x+R61A28pjsI01kc1QaZFAaEHTq+W2aXut0EIVUrvpvpNCr3Kr/EE5T1aCb
rD4ou9g1ewcAphimszFQTQB3G+3W7L8gP+LW/TCxggqIAummyZhd1Ri5YVPKYTAS9hgmXQ/1k31D
Bx/zv5KDESyedDSOYH6B5adBvxOBVnM1aCOf0aCJpEaEaXsQv4DA2QfTsB6UsJY7xcjaPao2YN8e
k+ohqUPRRBr3AbU9OmN9XZf1+VIhrYwWx7yLT+WpAkrnvsAgu/49Blxg6Ke30vFjextbwUykz1W9
7nLKHDfGtavH37HpBkytXPTmoD7sD+N8/7RskF+tKit7qrjSfgFkUYlekVI45tnGFkX6t2jKhKvA
G2lMoI/T0FwzA3FXIS+dMjnNfJPbJ1VYhOfueW2+HrteP5ry0iVoR2Aw/wKtithb723QNsdH0eOJ
a/qWgge9DKJZzCX8bpRK3RgtSVAhKafX2DgM5Ze63l33LirXADYymO+2GGE7RT/xHCtfu1sCFRNC
nZs8YJT2LgvKPXBCvCyowRJmBwZ2LUO/3aGTv6MUoaJL5NZq9M2vYeIiELCn2TaA3ik/LG57oMMm
6kE6I9NHHVaUzIs+L+NZlUkbTR3suu5S3qrTQ5ee0ml//fOKRDBuNV9SW5+qEcqyakd1GrzEGAI9
SQW3SL3UH6ZmGVj2wnIcIi3jxfRSk0tlQYIm1ZZrGl917a0uznL+FcwfgkghEsV4rcxes6hYkVAr
RRiMCuaCO/mITdl7NSq9WJMF4ZabEm5Oxviq1DYiM0YahcEB66jsM9BbojourKDxFc9WFSRlCprN
7CNr1sfFAOcfXq6gkYLmaXvJB5smFswoiuqHNO9dGutDusXE+H/eIdomB93w1PpciuiiuDM5oIv6
50QsGWqqo0sXFXCIc+7qmNTyNA8dw1vZVZBYW4cRpFwepi8M9JaBMA+TFrU4uLq/+QGM7pMhsZp+
wA9YO9W31TiIOguY12Nw3cS4Dmwjhv6MTeYym0qcaQoeDSRcNKDlIM7Iw4PdV26UVMdZAQ3fugrq
HNwyAG34EtkyUEaxGKFdppqxqiJ/n1z7zvwcu+XduNc9RO3BU9zlUD+H7iqYvaXfizXyjUx2W2Nq
7RbtenxPefmqh4/WKih7cvfttwKYUKCmGItOLgPEvgHub3iTJ2On7NX71iee9LV+oRAuEcbvaCp2
/RJ5urIVzfh9uZYyKafP9Gb+qiaaUyYA3OpFeB2iL8g4/LIjaGPUNlRF/VTWT2T4wMyRoRAFlSkV
HJrsRJVSEzK3tC5Vr8U+7cujvpbuSIQk7TwfjFFFjCkiYcZ0BZMXyBal/2nwVs0Wpz4Znh5E++pI
eQOzwDyTu9HCHn+PFqJwF5CqwB86qBLAmmALC29Gxh1nlrzadYZnQu/R+dbOXV+jyyZiiUHQ6yrB
TbRoZxQvfhUEHOzC1zplujpSLCxKq0wbpNExOoFbz6uFiKFc9duIYoKanZR1Kk89wrQBBq7oybRS
V5IF9iUSwny7dQXvYlkCKFStB8PrW5U8ECvpdu0cfsQnAotUVy28rvFKYVxvvywmJu7gE+3+mIeJ
Exm1O8teNxG/XFanIyJ/yAvTW4H07BsnPKmKlCQjwrS9nz/H59YbFmfxyWVpVT8A/6k5SV9/9tPF
eA88FHZslr0fl74NNtIzO4rjagyxqVI50S2NdDUQpzzKpRt7b7VPGe1pk6Pylpv0VgMfq1BZuSZp
K6ZlqbBMTC7//hNQVLKyOMSbajjGn9QgugXyldcAVcA6ZYFVOtPO+mzdxMdM2IfjmuRGMuM6J00z
9dXC4cmZFs26oH+ljdTq7r8Yx+Of0gCkswpoAaCD/n7KXiKtXFGs9A5wLMUjOGoO2uN8QenBazIo
dtMNwrwQ0IPrtzGkhq1PTC2g5P+72A7cLaBzwRGlBdRxzU3XCvAg+Od6F8Dent5WeYt6t4tinQso
TaeMFaewv9V15CjR/rpjE52GubC+JBL4zaEqFdGlm8UyCtOZx0lbvP+/HPrFKDC3hoYpE+3CIp8S
1IhxMfVDFT2t0tP1v89d3toKYMxurBs1k+wYoC4YvYOHNvaXrqJHvowuxZO09hPYfVDcOAgE0z/M
RqGtYMaT9mWKilGIykKLKFQ9gn8+Ak2wPDjKsTnQSfP8WbmfHkTrubyL24gljBraSqNbYZnrbmWt
p6y3P2lWKgp69PKvHI1dZ9W0FigDSoMZndZRA3KkQM+2X9hOdZDB2SZ6iPCS5+2RGF3MUpRKMNAI
yxrn2BnC8r7QSjxSgcWYYrDXWJxOsR3B9fECIZIkmj3rSGJkxtpIVU5h3dNdda/zVyA3RMfMHR1K
8Ww5AHXdiT0XV2M2Iplzmiu46EyCXCJWW38yGqeRvkoDCu26aPiOFwm3h2OsDqGX1DJFSzDK+agt
qhPN3VFL68A2VUexV9NZbCjoKgs0R/RRqfJuYmCeW0aTysgJF323qLslPEqmQAS39L09G/0NGxmq
XfyHv8A6L8DEaoCp9Gafs4MU0GRTpJvc98hWHONf7DrWjDiFLaiBHTvaACeD4bwLZf2FWeWx+6K+
UXrN3NUO2pfrWsoLCVgjMxWEOWLZ7ALgPLd2hX42wH+x4dS+rpjfb+w7G01E+J3rorhX9y6KnT1d
Vcx4VfSl3vb7RgY453QI50xgdVzntRHCWAAB9lChhgDTiBY8TZvxZlFDQRQVnYNR/c40otGeEQ/0
bheXBxKel/Th+qcSnYLRclmNiNyn8FeAibgbpTHIQ5EhiUSwSk5mNWliJBsNcCVQw3Bs0WNXJIHR
azD9tlNIOTNaZXaG6LEWDayIBFDd3tjpkIHtSS/hg8z2QGcvLVO0rCS6aiYRLOMwLcGRiYSpvC/j
ABQ9noQljOuXzfc3G51l4jxJWhPUmIQO3qzAWsj8Ihgd+Y44dBkCWLKCVUdukHgX90e5Hc0CTa56
3S3at5F8DfNHs/nR9gLHwpdCFLCi0O1iFrWo6TItr0wUCcwsdTvb17S7SEeLV3q8/vUEcth1Mqtr
lX6gubqRnJrqaWlKJ0VSUa6fr8u5zKz/kbJgUfM/B2KfPmQ0siEsajqMUB6oK+53c+LYGOjUQfms
HROK2D5daMdtXwcyx4zRnMwzvqzfgWAQXP813IEP7Cr8+jWMnwsntLuLDLofHzwFaNLr3lEPxKkv
9K3ijgXfEN7FMT6vxuO7wWoQxNlm/zDrdvbNwmMMI5G9HocCHy4Sxni/nNQYsCpAd56kLUYUUrdp
vrTCYUFuBrP5gowDBDxkbYUJwDhoWUlDyV0L9J26F6Hri8QwXrAqk9LW4vanGGXf73+ySooavPw4
/n5BjC+cZ0vFVCx8iGb+ZZDEt4bSVePHMl/BNhL717VPdEGMW5RAFTtS/nPUov18OSXh3SCCShEq
OOMUkTkayMKQPStP4452ILGn/NX2ewc7MngiYOhN1JUT3BT77hn0vmlUWtbUg/CI+sI+OcR7dS96
XnF7MBvTZd8+elXKcpl1aC3d6Uf5vN5IL7SaTrFtAD7yv10VO4FD5kzLFMoR3zbnUn3O86csF3hG
fhj+pXqE9Q2dOq9Ki5sq7ELb2XZq7WWSZ6IoSZ+dV/wvYbyCtEpz1kv/MSQD3I6jY59pk0wIOyqw
JTYnRrdPAt4SKpgUa10NLH8G4WDpyT4gSPfTG7pJlKM12ol6WQKzYmfqy1Kpp8rACXOA3fR/6+1D
Kb39T5bLbniuuaFOY4GGTtb/Zev7AkiMYvAUeuHXbopxD3OXRrKiou0XvUwtsDZ+wtXbbqf78o4u
BnxkcG9rUYyvGEFjhroSTlXGVX5aSByVjl5ZqteU7SSoAfMvCWMKgN/QAYfOBl5bttTIQAd16Mnk
qP2gOH06+3JYC94AXIBTdD3+kcQOs1ckbtZVhxr+BDilPWEKcErhvq4rxb/42ndJTKUiH9ohChtc
2Lhb/OQm9+JdeKKwBrSirL/mQSHoEfCTtneBzEdsAA27kgpeqRmjg1yorjFI2OGQD2Mk3OQWyWLc
E3qJRlzMkLU8LBi+OtW76u/2FdXyo76rDqFj7SiisCiYCNTk8sk3bxMFe2BZouNRn8JldHfRcIzG
l+vXxve77x+R/oSNiHgexmyw8Uwn+T6tbkkouKR/CVTvApjUJSN6PI0qJrfoQoB2AkwINoqWXXav
OqUrQrfgO913YUwCM1bZoo30VaLWytfWUvxu0W7CLDnIZHDtxLv+7f7lzfUujvFRVlinWV+ik9P5
yo64TSAboAei0E6YLD6uqSNCWhIaGeOksIS+mCXdvQTMe+9RqPXYA0HxfeMNnuyFNxg2EvRpBQpy
GZ3YKEgyZcCS7GDWWvyYSqdeFK/4lat3D3WZetwIKIusX+QGHxEF6sUxdpkfevp34xH8X/hf7wB3
yceLOXXkV8z3vl6/Qq6FoWGq2HSBCU/M39U/xK48jofygh6+Yj/RHp9N0dQY3wI2Mpico9EqrBSV
eFySryDi3me+/dgfiWMesST5sSi2EcbYsxF22pJMUJC4eZjHyJH0nZx8uf7RuDslAHf49dVYm7YH
M2yBLoWg0u0p9ELhjzd4+dynO9sv94MHoXtyO9yI0l6ufW8EM/a92GhlSDraQQO5ySqQPN0vGZJ6
U/ZMVD2vn1KkGoxxV2ozrhZFTF7B5WHCxQNSOzT860K4cWVzIMaeVQDvrw2Z8UCplbculYKmgaaH
SnlUKtEOKdeSgf4AACULszgyo4ehsa6SUSGaGDrWqFE0NZvn66fhjuliUv2XCEb7SAXCNGCT0NeP
/sP6mzr7t8Ezj7lP4cfpEgmwA3cCoXyleBfKaCPCsr00lGioaTGORn50l+1w/dPsYsX5toEXpi1e
D7QopUg0TTH+SFKxbIRhbAxly5eu38Z3TY1pxVqPwnfvUXy/xB/31gkQ8kDpGfamoOTGDzfv0tgh
D2UYlTaiGar+0B4Al+ZY98PODkInxatPjOLNDzYbecyHNay6XmPsOmN1bN4B2x2kWEXQgxWi+ER2
BQbdRV0MrsltBDLmPZh1XigtvLGkAlIMf79+1Vph1BZc2mXKd3Np7dC0UwewFQSc5gelaZD8+C8t
6KAjkhcL6vzUgK9oCAu1p3SFPEmUPGEBwbS2J4dp1x3+i5lMrhG8fzoWYEKrKs02JnhGaT/4CNb7
7LmRHHLSMZEcudUFUw84qyddkB6I5DJZ/xIvSq8QBLeifbb6czPvpWSv6t+MSDRMy8WvwVjDP8bG
4k5IzaIuA43Vk6vslmN2O74NPh29y+8otm/5oj3ivHfJiH1G2v2NT4OT7URFU4GOsowRhrX2nZHi
wATFijzKggHg2vXaeQKvJlAcjfHWVSJVKeZHUBBZHBCzuPrZOtcA+KP7MzZ8N6r75T46aMcVzkZ0
SJHps2h7WoqXctWjA9b5YdB7lEQ5PKD+HiT3+LjOImyui5ybxjibvFUUs6fcdHRcRkHzktJagbPx
jQJugJpV9Lbip2UbdWKcjWa10zq1KMWngFhT/QTJpvrpstoNhDXz0/XrpL/+ihtgodHTNVvNGYic
rgHOhahxACClTd/MSSBGeG9MPoHniCVj9ZVWnZLi0gGmawGJG2JgIXHAcuuFj8IvyS3VIOzr2L1Q
kUczD/E2llGByBs6o3DZ8vJS80h1Ba3uIJ389FmECPAvruBdIpO2q/j2g01pQLCi7xs7pJ/77Kic
uuCyEBjjhTkAGCZGhq3v6bNcvW13oh9B878/r/T9NzAGOpepahUlHcNtviXDiayfE+Ibseqs86dO
ad3rCkT/2p/STM20CTgF/hhQqoChYXYN2hnKcKzUUyVia+QulxHyLoDRnFzvEr1N4dMa/6X31ruL
a4XPmb1kvzxTOszKdtbWea2/2UdVONTMnRLfyGcrs0aCZMNu0ErWIoTl7NbGrvjoRIH61Em7FmOJ
dKutSgWfle/Nf52ardLG+hCnvYTqhFJ8BV8gYH3PayncXuMbyLsUxrfpzVKPaYKaLN3aQ9TAkz0J
TJc4q98jURTd5b+4tnd5jGtLljyOqhpeIHwePQoxSu5Nn+bhwHUR8lDxR9veNYfdjNXKorNaHbFi
fKu94lt3W96th3UfBbmTo/qHnQnF78/DXyK/I7o7RmPneMrrPMFjQy6+54Ov5YnT5v51sxMdjp03
wQoBInGNsDTutM+qKznFMTomoNOjVc3WXzzans0DkV6KrtBk8qpiTeLOHuHh6NgeHR5Hz4XyhhzA
7/gqksaPTr/0xWQceB4rA2AUEQr1pX9MwgHATcaN0sSPcSsahhCJYjy3pCdKUdR4rCUxcXLF0S3b
jatglkSwCcKbY/wz8pcVTBvTBS7/1vKzH+UB81A3lhcdzIckGN4oHZDkiVAUBI6aXdKdqn4ZQkqe
MEffyuysi3q0/xLi3y+LcSaFbpAh0xBtw+fBn17oazf2wpNxDp8uuJceebxuA6IrY72JXo9tRVA3
GORDkj611tkYJUdJhDfGf5i9n4ypuMz2WkZlTg06sAI6jaAeqOP/CT4lWs/gP1zehTHew7ZW4P7F
BfLNsG09syy/KrHSecWqY31ykk03mW0R+JrgS7JDMwVI7UzoPh5pGShQ6ucKDOmp/VkbOkFY4yoh
FmEB8mnIwPpkdL8cURIpZJqRlQ+DfB+1T9dVguueTJ2gYgoiVTo3jXRl84ZOSvDP2pTdCK+T9jAg
xwxP47HHdlzvTjciT8/dz9uIY7tYcdkUuJMeuToFAAyPP8stuWcXIFicPHjn2LXuFmzaLvvBWR5E
0048ZdnKZxxkGmaqOtkyKiHW9KpY05NdhL46EXfss506NIL2IE9PsKxkKrqNYUpAyf/+dXW7B05s
rSJT6AZQcYLpwAPOOwlaXdK8RWlXT3Cd9A+y2eVWIA21m+usVCxptwWcFmWWN3aUDUB7jDAK9NOj
ZK8CebzQvZXH+LA4LJdQxwqiW79NhX+BLw2M2/RVd8wHdMb/O1Y6rlBM99s6IHyx/c4YRaumWpFo
JuoHycEibmJ9swdBtUckgjlXodZt3A82RMjAdu9e17DYtdn99a/H1Y7NORh/3EQjrJKOfoThq5xm
TgIvshpPwHh2rguiRvyHVgBoAmAnwF7BXO/vWqElidQtAGd10cR2O+N2TEtXcRTtUGSnRu0dkTye
1wKYMwavMeoHgGXmgrS8VgBPDcbFrvrbkL8AK/L6ebhuxFLA4gWMXhNrsMxSQp9OUzfS+uJNeB7R
PWuCLJiPlKAvh+pNHq0byYWjOcnuu6APytMM7OpjA9FQDRBDMGcz0xrjvgsK/RkIt3rFkfLYKUS0
b9zcgIKv2RY8B/YFGNXQjEgZiYRxNOnSlqEV6ezvdj8iXw2d5dOyVwXlP+6zcSuRCQSrHcrSPMAz
Lw/Wg3FX3E4AQlEP/X6U3eVLdlD89EgeKz93KSpBJOSe4daNNj/gshm5cV2rPtd23SBRntzLShfW
kZzC7Z3wjhJPh7eiWMSdqNgKZGKBRHJVG0ecmNIzd0GFQpwW2EdxEY5nfltBTBSwMbbRmbROnR76
QwGUXVqjbs8izE/uRuBWDqOajZwV1VKhdNwZ4Iw1AU+pYBsv9oDWtiOf5DtgcQKtzTyPfrqXQZvZ
eh8BlLZ0OkZJARkMNl2ZNaWuygrvY6I8lOknjdz0isD+uD1LWAV8P3aAFVjh784McFahMqc6HlRv
uDvKWFJ87W+MDIs0iovnwOcF+5BujeylulkF6RLX+DeymZvMZklPyxnvq8LUgnAcnbrDfHbSeNf9
G68itT0ic5FVOKuZQTlAI7m4U8zqoITTjvRD52hgLMybOSjsWhCMuEqKzWMVS44YZrp09zfml9bw
a0YHj6MGaAMfCwBkmigPiZSU/nQ2FAHZ4h8x7BRC1TTVkJaJ4bbxWjrZoLzpsmjjnTuJAA+N9VMV
eHS2xbw/pGJRsm6BinTYnISeo18Te+AwOMmaM4Iul/K902piBRat8ix0LNzrexdvM0/+dc2HqGjw
/MHkufap82cPIyWAamxc+3Y82oZjA+uM/ob2LBre4qUUm5OzoPxSGHeDkiD/s6q3vtilBt6tN60l
0JVLE+rPW/z1gW3GDixrbOqecs3HJ/NOw8RMeod9PV95LbCSCALkGzobJO9U7yeGTQ7ejAKzftnl
q1PuMpFacd8x24MzJjMjJSBti7q89kTXkMsdQAGejQcK8oEy5P66fXJrnEBwBjebiixEY4eDR3AS
DnOE4kd6kF9MuFftsQoIEIPmFtnHcJBvjE+KqO3PdT4boYxadepYLb1MG0nlfU6+ZvPrNAs603zr
fD8X41uXMayMiS57JtV3ot4uHyHsBaEI8K0tBdMLbE1FiuOukFZazwQAvGz5sv3NmPzrl8Mzga0M
JtkdIqPPwFaKQckm3lW96mblBMpDKbBaS6AHPENH9kl0xQTOn832SySweSVajjJAYS2vSYc6Dmke
8ji5jxdE2rU6h9NHZiW3IhnLa9tuBWcXXpRjVO/r+Xs/VsHSH0LRzhkvHGzlMPa0jGVptSnsadZT
p9SIX+T3lnlnAJTdmB70AqN/ugD1iOa0rFPZiqT6v4lAejjWdkP5tHoZ66qa7mT116Is9ob6YOaS
4EnETTe30hg1kZRoHbF/Tvv5mLsHoiE2f13jK30pFztQKwpcJlcrsUhvmigGGJrOiCPRUmuFKuHe
1hXOItIUfwREtJMpSejGVjUK8nmes0BtwcIDTEVJn33y2fGS5hgZRiW4P+nR0ehOlRCQlav+GxnM
IyVcUHtLq0vG/pPMoTrXMogWKzf8ZPhKYBwpHnE6O0vhpMIL5Pmq7Qnpr9uoS2l2tZkUUJfsZd1p
Jyo2Q2w3HwBI7OjgORQV17lDUTBpTQY6CyWHYWwCdUQUb6hNjDsVAEsPdAslOtYKEBSxwy2Br8z2
4mDZf2SgfSuXMQxjbNAkrSF3kIM58Q3r1iDudafJv8r3ozHqKYUN0M0oCC0I70Ch9UMBP0sXv+Uy
3tboN0fF5+vyuCmajYIEUBrwJ/+IBJNpVv2goktJm/bkPPhl6KCU4+e9Y2DGbD7SaZcMHJLpcXnV
Dtelc41xI5w5rRXXYT3RtlragD2yVw/agiIIcjaH2Kbgy3INcSOLMRKtN1sjl0qsP9i3tfWpGYJF
CERDI/8fnnMjgzGFokE5pG+RjqnBcnkRJUftsThYu1q8HUADzDVZNHBszG6Q21zHoDkqfp+LFyzE
+F2AWbnS6bzwc+/GR1EPVPD92FJ7H4ZqatLtsjI7pcMzerpdHVxXB34seP9+FpNZGXoWr1qGrHk4
6sFPfMsGPAgOynFu82kUZunc/HGj/WziUJYhkRKKP4lhVwq8Z+wjHS3y6Gz4Mwo8dM0CI9J/XT8m
F395K5XJHXRSZIukYUUgP43wWBhjpgNBkpMdUc3yJV8+ZAPaocsufaTslXQFLT+L2jWXF94VBbIY
L2rWja3otFO/HBdA9xA3wsBOjjWTwrUhm5KsKphzKwOADyhPogcSXzylH9Iwqm7/gRrZpFklhzlS
d8A1YegMCMoO8fNDslf2lpccTNf+Suf+C4yZitEduCnORjhjqLE5tIstwc2G5tg4JSm/AJrxnshy
7ihj6/bmIkgD+Kq9kciYa1oro1UuCnUNUGw/90bZMW4TbLqgNv9MCqjBdS3j+tZ3gewGdm7q2YIe
D/rCxugAu78Nv/Rt6xrQuOuCuE8+eyOJsdqiXDJJW3CT0v7SEd7X+w49pAh3918Ef67f20hjnkZV
tsbpMuFDhn+HX0vwlKZguCHyLgM7mwqQmlA0KHQpeP5hKBuJjLkCvaVE6VADX8ADIHEuwybaoxGA
ze9BNCYoujTGJsfEmKpwhGfoml0p7RL9dVpvl/HH9Rvjvik2B2LymKxcQz2ls3N0x7pDyZ7uWIsX
2LgRYyOGie5pV+RpG+K7ZYDDVKOjPpV+b5cCPeeWj7fqxwR2uVyXwqILV/OuuC2A0hDum4N+I4bx
ESoC4zWsOAulpEEIpODL2R6UaWAZNgMNtSvRUAI3qd58O8ZdNKMNQOkSolL7OZqeCnt3XQUEDpAt
nLRaq61yisf5KvWObQQ1XltAyVMf7FIExU2/yp/mQ/tPKrI2wuLwzwSkrTWt0Vh17Bjdjxkhdq1m
Z1IUr9MPMaLv9bPxv927QFYhJJIC8oj6ozp2M8WZiw8xw9rWuwhGEzRFBV22hfpMjyV42S+9Efy3
P4mSP5R3bUSxmtCskwxoPwQODHGMh3K500Vb/XxD/XUatosnNcYKyEaISLq/7PxBjUtHXh8/cinE
Rp8AVOOAm/o9XS20MJ71FrXYJja+VRJQ9uvB+99EMH6amFE3VWqhu7P9bWo+V6r/v/19xjkbzTQb
yoiEKdd+tGg6SkL8NfoL/zAVGyOpJqpyIHRlPOYEmJSwoYBo6aG8r3cA9XWiA0Dl0EXJz4Mj+F48
fwYXIxNKx4Qmvs7cyaDGWVLUmBAtT4BudFYn9eq9iWUb8XOF/nLmZBZOBHGKKQN5hskRqlZGMoIs
0CWTOT9YVdHvgEQYn5K+kl0raidBd4qj0lt57EtCy8esKRrc1aR+qkLDi7qHcRn/j7TvWo4baZp9
IkTAm1vYmSGHVpS7QUhaCd57PP3J5n6/Bmxhp/ZwI3jHCNR0d3VVdZlMwtDsJSLeSOE2sK1Bg6MV
4CYUgwFsHKXbvOjH7GeGmVXj1N6BN92NX5JP19VwL956I5XT81HAzufgjkNjf5PbLGAWHO2cf2N5
fcZyT4jbedS+Ecep/SzlSGANCLimE4D5POCuIXJF7VLxYvDF2delsY9d0RMe2jqsiv8Nx+aT6tep
4Zq1cLguYq+m/2ZB3C1rrURDHge60X5m46Osnz8KWm+oMYg1YaZuOQAb6brM10mya+vifFKdqzOg
c1r22mHDGF2gBwpmjccDel8DhjzY+ZirGyEftN5O6UwFHn2lo6J34nj9p1A7zLmuPs+XUe/Q966G
ta2MLx3FMrzXJ/pmfzmPZRijGoF8mzUQSH4PYiHTrc7Reb0TzukTum0PytE8m3dLcH1he0+srVwe
qDVXjNZA3y3ruZp+gYfyELqNy16Ropt6uImEvJ245o04zqS1pVhkkQp3M0WzbeqPCuAtGt1XI9lZ
GtPpCqImRN17vqaolkCkjiMEuo3HXswgp7qpb1RbwzCo4AqENHZIVxSWrywmVaxPwNBk71VG1lsE
UNCjSuIwEX6B71BKBC2LshFvhK7FLORykhukYYSPa/F0XTkIf2Cx/2+yZWUvol3CRGauy0MbE89e
PbR+ZQrEM5+653y6f0LLVdvG8OBTWsqjW9aZXiC7OWlfMFW7YtSzrIvHyoq7c5GLyqcqqdTRnc0y
Bi62JXewd7NmtDZSRI0rxJk84QeL6d1aGmbm1KIqANzEGMray8JuupuS/nOixm1hL7Fp/EqUzqzt
cDbX72ZaRt+vb+HeQ+uNwnM2LG3WAk3LuNflbXLIHvtDhhHkyGGD6dclESbK4kyUUonxIOtQ9Lb9
HI2Pq+le/z7lty3OQlm5tei6ipX0bnLHUKvHmxZOtAYKGICR3eI+dIobahb3uqpLPAH2oBaKmTE8
wTX9agjAm20+41mnlu1/cqGYoX6r6poKBBchQVIdoY/RPIekfd+JUjd6IPFYOx36XoaC2aHelwCM
2J0rx3Q7v3PZYGHkUunSvUajN/K4eGcOzTHpFyTrupP5lUEjRF4SrAfMT/1YfrSRvQYYiHEwGXcu
BcLG7/sUPOfA8I2GJpiIt5sZGWE0tWwa1wS+OZ57IMLzGVhweC8E8k30TAYKu7q/EcippriAyx7T
TQz0B81wNmsbyxzls+oYh9yHQ0vtxceAqlPcA7LJYdMWLFyg8lD7vubyM/jpZ82IljSZUS0BM9jR
8NmUR3LLaKuZJ6VCTGLNCqexvSJIRsseVqoR36faF9WkZkh2zT+KvQbaREwNnUhvjxFw8iVGAIEY
OsT9l1VRPzVx7sq5QajL/kIuYrjD62GYm3GEGEQGvmhMttgNRCc7M7J/+OXfK8F76u1K5hC4CTPo
350xvU0UALh/nKTINvLDmM1E0Lpv8DeyuHMJLSPVBpZqbY2X1jwtomcKniQ+FpplJ1ll58Vzkq3+
deN8fQ9N3rrU6wLHmCEZEdbmyciyUwfUoesi9u0/Wl+A2YE3p8S3v8hSmRiVAFM8+ozma4b1D/3o
qB57zJ+VXn5enw13eiSk7h/dRSr7/yYGGbMY2cMW26k9z75wq3+NP6yuZDNMj3ZxXomdz+JtT5cK
KcGc9o+9bID9C4LHwZYfx8Fh5BgVqlzWN+vcftTvzdcBAcGl8mSUYO4+VEZW5GqPGkTdBdLwuGoe
utVsVPUdoR2oQ911S5dD5QuU6ihnIKOAMD2zGTNy5PWHtbBboNvJzFQe30ExhTb+3+fJ5xi6sTQa
MFciYujRdGaYfzWrdjCEluhY+QcfdJEjv9WbUC+GXBVxfIPuol1r8UCQ52UvlQR2OiNAWyGJebTX
wfxmaZzLjVNlFicRl7Dzll/VU+ekLjoJT0Bcn3yUR4+jt9wyv6Md80AE5wYJQcPM2J9m7rJmZiU2
d6VbUyvXJzyu9DNQ153kVH4qjrIrg+Hj+q3c9wwXQez/G0GzaTV5HjHfk46abRjYYGHRey+fVpkI
zChRXN5hqCZVHxaku1Mr6MaDVt5I7xiXeXNunIlJhNnsZAaOMignPbmLo8dQfLm+YXsdI29kcNYk
jQdrrFp4oORXfytPbmWicK6jLDbeREFyW91aX8cc4CGSI+T/Ai5k3z9cDoyzKWhc7KIiRmRS5V5e
PlTzj+vr2z0lFcNM6CTEbInGbaGkCOUA/GHW5GN0lW1MYT7YVWqFnd1NGaCkr4tju/WHom/EcbsZ
Kc0szRmUQlzOS/OjN4C/YrysSZCId+LydF3YbsZX2kjjNy/ORQkelqVmRLC9shRJb/ee7mf+e3hS
zI2sP0pMoWIKBgOnDl/UEyAe76NTeRDO42s3h3GqQFavPFCGY1c7LgvkUXwjM8e7MYKtXNqPsXpf
SYR27BvjjQDOGK/iUOVKxnbwlNwlhxU72Pm5PWNQswUWAPVo3E9WbuRxlrjthbqWBSTONcme2Gho
hbkVNXE78HPnePYA8u6FaqsmrgDfX7ckpdk0fYVCygQSKYwlj8bkxSmFAUqJYf/fmN5SkcJCbVCD
zK1v8nwwyju1I8YH943VZvs4m1votVWYQo1a4I1mr5h19fHchzdrAVUNtAEQ1XnDkeGNskGE9cv1
68Zu0593W2XFaTQqWnysnmn6WsUGzq6vq3tVNW9GebyfpQYgtQ1SQXnd2IqQu+KoUVq6fw1+S37t
e9psbTYv2awxVOb1R+WxFAcQMmLb8Mx7+d4AW3DmIrN8fbGUSG6n0yYriyZETD0M32rxA7Kg179P
bOZr1nmzpGItrUHCpJhTGiejG20BDNnS96I3bWBY2fr8cy2p8PUfLvtlGznjnGVGtZasE7rDSC06
TXz5gVESoy8JJTJ0zRPmmdpCzjovatQJ2YwlZqt+HJGc1JWBeF3tP33U30t6bcvabOM8l5W0mkje
qEF/1D6hWwLvDzazFdroGvSq7/UP6QFDy1QQy96KV+4CD0oK/pdCzVLUfztPdJTbFF1ma2AEQDD0
qcf+/rt1s0bORudVaVaVieCRPe9Y7pqNUDFIP6qJbT9NspHEWWe9RWGz0uDjOm/4WIN0QgrYExLN
1kiTULmhfXt5OTqmPpujM9a+zauFaaOU3HdFdVSN4WEN++P1i0Zp/WuOeyOnBzV8j1QvQ41gLq4J
EmBch/7ovdZRfKpus9cJiEDhsi7OciiZaAyDAJfag2pzQRU1DApvvkGOD/UxEW9y48SGmEoPrYhg
B6cMF6kuXMSHMcaoLUYcYqkBFk0T5Mle89GOhc9lPR0iKf4my5KTacWxSkkoI+pQORNjCsLS1KxY
Vs334uqFsmSn0ufrJ0rYFR4yUY/H/1GezQJ6d/XxsE7qf7P+fL5wMoQmjVkKL62T09JoB7NfiZca
pZd8mnBUW8XIWaOXdVg/j7cKQq/4u24rp8Wt3Oieum7/ECybqgSSOAWEcVx80saSpYkNwqCqtfVT
jeyrdjd8ngHI8S8wn5hN+tM+XoRxelCpnQDocLwDhtPsJ8j1GneDvzoLKA3examBG3cRxjmayEql
LE/xhJMasNGZUfHcG9WLNeGid4uHpBvyNOlxXmeiK+MfjvC3YD5Hs4Zrls3TCnJngGqyVbajH3/v
Wfoeo8pO/BJ9eo/qXwRyKUxpSkNZTbBSUZ2PU4iBRyEj9HL/dl1EcN4mzVaMELd4MMpa72flNzRL
uNcXsR/6XCRwXmbQMeZpKeg263pfSTtn1mTH1O2prO24eVHG2xCVxesi983SRSTna4ZUnzKxwl3T
JskWh3Mm34LT6T8K4S+YIkxyqkEbZCsCqUbkjtH0y0oSopRNHRDnX8RhEvpwBDMc+MVVt+tl/Saq
KwoFl5LCeZEEBdd6YrwQyRi6Yl0dNbRVXj+U/cegpmGaDIPh6EbnVK1Yh2TIrQljm2fpXg/GW4YT
BHhwv//FbGDiU8/P3UVtBHInpC+yluQWhtFNCUPiim4L4ROxpl3l3ojgTkeajTk1EuChpMfowIYQ
usA8tgfzgUFO/h2UhgBkjc8lSby9b+E3srkzG5YCnalskEw8mScWc1QCuJL/Du8BEXR9pdRCOQuv
COMioPUaYUal2W2ruUuEFiqtelmL0lXT1R7LxhON+l1iTUNWLEUDoCinM6pmTUVfwTNH0ofU+LGa
58pyZmBQD0OOgbljm1MB1b7SXCRySlNKoTjq5gLgS/MmTG6tlHhLMI34w1Vql+9zGgO3nJpCDIOb
S7qdzEe1jd2pOxbL9+sHtmsDN3I47UglxYgNcBg7S3ROllPVPraVf13Efuy5kcEpxVSrQ6cbcPvl
LUPQWG/KG/Y+rwMKXHX/4beRxPn8IR7XNGJXWQ7kExv3qQKGxmB4yS2a3u4aoI8PN+979umyBGBA
lNow//r2zTKpSIAIOhLSPVBQVG9GnQ0qB4RH1KyJBMGuWlxE8dSG4izqSst4J6vlXgx/ijmEmrdl
2BNy9obGTEkH5pBmmook/dGlq3RNHYqo8sZHww6D2GkxdOqIqMVYJ6SR7q1/EbHt6iJglhSGeGSp
fCw6iZPaWYymZMlb3wyH05CgXVdbnq/rIyWGu1qSMih9WcBVDvXHVP8KoDS7iL5cl7H/aAbDqGIZ
hgmyJk7nizHV6yJm71ivA1w8679sXIwdsGGvd0HgAyZKRnnfAHW8pXER4NyOBjodMeAawYWEpS1n
XxNAbRFr2rV5Gymcle3WQl5ylt5YJdv0Joc1lqoeq5pZ+WsBMj69yzdvRHLbmAlrOckKnifx0Hol
pp81eaTME4ss/zC1Gxnc9U2q1KiyFMWW2Y8fWCYlcWYwreBmofUkd6js/Ws7zRV5fM3AmLultUYE
UZ03Ai2k9QFBywYstHvwMzysbgkOLEZgk3+Lgr5F1r1yUbsOlNO/A7hjy7v2czjdQaytFOUIQ8Ji
k9I3wTWAth8Sqnn31l12mWcDHJYki0DphLef6ca9bi/os+50QkWptbCj3mR1OnAO5pWCl9Br994p
Qk6HDXVTvTz7txvQdmA0twC2aHImJK3zCCQvqMCEZ5YSG2/mRy1gKTEA/TyRGdr9e3eRxvlozRir
WGYjWejPih3jxyvQlm8A8cdtQPUKiDQyJiZX+MfF69NkTCFzRP8bIHd89YFxo5g264jX39URv9lP
7gouZiivoCJGD0U1jZ6x6tlzL2gUnAnbpz803VJEU9EBhAhQhbfaYZZylfUraxEpLTsXMH0IVuBy
7E9dOR9EpT8Q9nLXsFzk8RddkocBVHPQRg34DWEwna27xq0/IsOING14R8UGxPJ4VPJGiesiZZRY
WZ3ZQu91cWZL1Ue9OyrW0/Wl7V7mzco4/bdioRNrMGA7XTK7hma6YVmDk3wkwnpKDHdgOB6ltYB9
5WTZUdVvZc2zQuKQdu/WZiWcntdyF2ugfYOxj9ECNqBylCc/r28WJYJTbqkds1BnzV76MqNK9qz0
368LYLt9Ra95tHGAxAG1IEWKQS8qJ6lvSjV1yv62JM0eodD8gJOVVLUwoMYBWpHqF8OkzwDdJn9A
BwEAxvzI173rC9vTaFnU4TUQD0qAwHx7YYexyVJVwgWysiK2dWP0a5A3OqYAsJfBfBIXap58T+G2
Ajm9NhNkx8ceC5TDu1wf7FX6UGcRodW7thUwooC+01QZDFSsL2jjpaKu0sOSxYYME4H53BC4ueJf
Gijr2mChzMJuAuAiDiimb8U1UTTqevQayvdoGRsPxrk5pnbsTTZJy7en61tZ3AaGai2AbgJLw/Qw
iM8wVAGUVF9wis/jL1bLj72EQq3eHcXZyuSsRCjFc5qJKeOgqH4tgRropwJzy6gA3KGZ97ZK7ObY
BzSZ/V6wsZXLmY4pXMZMm1XcBlQZpYPlTX4MGAeyTZnaU85+iEs+hoAFw3vlpNwjUPyYo0jbHlAQ
ZhqTetMN9Y4mJL4+6DcKOidmJoYrrkEyP01reZaG9ziQzd696uxGQg5A/yUWkO01tKcItagsepgo
9hzinmHY9K3iS5ESq1EGIQtyUWiBjV21ts3bAT38hb98p4bO9szwdk1c8Nl2UmeVwMgCd/wnzbSL
4UOn3OrUHDN1Nuz/m53LuqEtpA4Ztqa+MYsvwnuGiLar4KyFacRlFKvQtkmf7En5MbYv+TAScTq1
CM5MaIvcapOFodzWCKr2czf8uu44dltitqvgbILRacibGTgL6T6VbdmRUHVluacUsIniffrNwiPv
78KTeENd2F0n8tu8A3nw7QmV8iSkM0MMV8KTPgci8rxNcH191P5xJmEEtP0qqTCzUn0eRbdaPr3n
+woeN5rE3C93cwxNCpVJyeDglWBZH0oSV3cvkpCliwBuAQKwC7KqeO2UACLXK9wIsDzBbcNo7kKP
whfY36/f4vgu5motMvBbscxF+aWxnprUv75f+0d++T63XyB0WjFIiCPvsmcrcyTrU08hTe57m4sI
zrqswNcbQxUwsyGm8svm06j+MHRMYaboo/xohXc91Wa7b84uAjlDIy1VPHQ9dGxJ5ZskEianyZuH
dW1+rKJJ2IPdFPFGH/iRaFFe8HBfUPQZBjG2U339upjFbZ3Kh0xKD02bB52g3pq18b2YKD5O6vA4
Y9RmyxINMtzEEN61+WJjuapC9OhRMjh7ZFayaIwLFDCT0GSVCN/g9E6z3hH3lhLDmZ5ZXeZ6qpD/
lpIXRT3EJWZniNmc3bb57VFxV1cUwyruGMNt/XkBx5AOcH/rqfsYnko/RlKCAWp14BdFRvDTcMuy
/FSQvpub3vwCPn5O8kWb4xD1hOU0fGyZZb9leFrdF/V5cJMvuWcdtQ/XLzhhQHiUZeBl5bLOQCu0
FRm58s7sjtcFENebn3vWc4A91qxwVtW9rc6HSOgdpfEWTCAl4ymtH+OBwrSi1sRZlD6LU4xuQWSq
3Jbzk9b//0OsAiD+twHhx55DzDMOM1CzHHMpZHvoqk+dCjbYTLgVC9lTc4p1i1oPuxybyEjSc93M
F9zjRvzSKx/XgUJXZJeUf2dvF8QZijXP+zpuIMCaPsWpb0jAtAfAQfp5HglzsS8JCURNtdChr3BL
yXKxaxbGx52J5yhO7E5+tkD90PZ+Gsvudc3bHT0FD+BvYZzRCJV40oUJtknS8FTq6vOURvakW16+
Wrbcl57RgLh3toK1FRw5Rk9GNh4k1D2tpL41hfZeMlMvVqozkL3e5Vd//zSVU9FZFtNOqnHtxCaz
0/Lcp5nbN1+vb8C+3lyEsP9v9GYMB7UCrBOEzFUTjGBet60iibzrUvbd6UUKd6RLVBqF3iMLVHS5
DXDoce5dQ7hbqMoTtRpOSRGXdorYI2eix4ex/rH0P6+vg/o+58mmQsnShJl/IUqO6iDdFml7uC7i
Hx5ul73iNFKrCjOb0gH85vernx2qs+FVt0g9OwzTncqPUAvi/JlsilIiRyw2VCK7tj4ZE7EcdrJ/
mo3fq+FBCuVOrKYYl9yJ1q/F5HXST9AcUwHUfkB9EcJVcaoK7VkRS7yogeSzLu70e+er8MUKmo9N
b/xy/YgIA8XzYkh1uETxCnFlOgGYsPLlvnXnKversMHEl0bYQ+KMNM4ORDVamwAwgf6Z9WFIHioy
Jcc06toZsR+wsQGlMdWJkcJXTacac16pa/jg2kBzLmvQfeXCvgfqkJNgZPb6RlLKwZmFNMI0dazN
IDcQfNHC6PaLqhD6Rxl4jTMJXbmOAP3ElWUopEAfh3ZYHuNpaQ8zXsGsrIimeD98omZsqGPjbIVi
mClSMNCSvKhsbSzsmBrfJqyqxlkKcxamsFVBUzDF+UNRYIBfCZ+tJfNkWI93nJSMqhEe1gBKFTkV
iZoYuL1MVFPdleJTA8xClQgC9w3fRQZPE56EpaksrPet8yQ/u2nATPwjHMBM3iJ/ORMtRrunsxHG
LSg1lDlcWXZdFSJHUkZbF4gt2z2djQROuS1F0vqJNaYmkRrZc2S8DMPgDk3qTBY1EEHJ4pQ8KoC/
L2FNThpGB3R/DYlox3VqVyrRablrKjaL4pQ6UQq9mNE04whj0HeSXUXP6/ijGTHlsTCSroYw7dTC
OBUXoeBKWYEDTLbUk7E0dptMN7OYBlM9E6JI/eN8YT8sSPpMaI0Bby34saNTAbyYxgVvLTQwoRpK
dm3fZSf5Zqa1TrV67iEtnZ6NxO+th6kibhQlgnOLoSIPUcSmjabqhybcFPLPhEJMpETIb10HTiWa
UwAfOaH2OepAIla6w/jXdduz6243O8X5PzR4K9OSIV9qRrLdA/4oyW1dfUos36gpHWDf+sMVbmRx
ZiHJBcQSM2Lu0Tc+o/Q/H+ZHBZNFKRraBJcq8RFGSOVMRAw4gSRsYfHq8DgKD+NIOT+msteWw9sF
RV2SaYZdAGLC7IuBdW/5VdAeiiD/JHhg8HtmLBx9YN6Jn9Sn68e2OwoAxoH/8xkqZyvWRggBp4u9
nBw9wA0GO21/kzjC+RXw/Cx8IOQxXbu2WM5WdL0yzaEMecYz69lTbmaw+A1u94FhFpF9KZQ0zlqM
USQMswhp5nn1DcaL+DruhjgDpH1UoEQoCh9Fh4UhiSqjAhjSXgR7ZYHET1dahMeiTozvpCvqNg1F
Ru3UeWHAYqTMET7+DZmY+OpdR2TTdjtWNxryRyANXhYlzPD6iAqv/6yfxDNKFI4UVJNtvYh+hQlo
xGdkUZFwYnxAradRIRfs6LoUqOmalwn+WB3T5nsnnLOESAQRFpKnUF0tbRYM5jEn8WihWCoeZ/Ka
U+rB2ZEyNUJ9qPC8ZnDfOTBKBSe3Rb9xB4BNMqjX+T8uirMrYaPkmpGxeEOBSTYNp9D/spbPxIUm
jDHfsjRlbRSLMQx/8WsBlgFSrMAyEO8nf3Hf3fa1VUfOgIix2UUDeyowIjkNb6AQVHbq/b+jKSIv
G2dAlkFtgIKEy8ZA1hS3vAd95I0Bg4WR9QDT49RTnwil+IasNBZzEZRdODOgPy/Jh9L8IViDWzWE
blBxFI/QAOy4XE1ZkkT+KuWOirGL6GS6Zob5UhkTLKF3XU2I28z3VvbjUoCmEvuIsloPjMXGU5rl
g6B1XjuETj2lpzVV3esyqb3kQhIhS82+L9rXfJbTolcmbT5WGDDJ3vP0v7hQHqdBg++epgl1r2h5
0eOXUiSuGBEf8F1zXdxOyOuzIBTtr2wsRwliEJZSRWHCPumcucjCeEj6BhrRhvdIMs1URZX6Phdp
aHNpzCqDTJOF8G5WrfMiUOlvSgRvG4QwwkuRuXsj8zthPvSqSrlDSgZnEeZFE0xrQB4mPWpIVvzd
HBV/X4PZYewN1rvwrTYGj++dQ5fL3A8F1AvZLAel9B72QNaJDPN+BkYGPoahovsYtf+3bwRJ6KRV
YzF142U5euc7T26AtJi7glceksDI3cXVDxNsOj0Us39RL7LZlm9SW/KYhKrGulBz9aMx/TRRwDKm
c0n1jey3YW3WyHngfmo147UuOJz01jZP1g8FRNKvpMqg/z6xwYfmKIK8hGpL3A8vLgvkrtYwq5I1
xLDqyVxgkuOY9JhtVwm41tdewz9D64sU7oIJTWzlHfNVE0IMoFYCnqyz+9vkhiFWAi7sofZYK/bg
2uvdemJN+8IRcEoS9T6jVsvdwrVsNJXl+J1+ujOrc2cFUUalHPZv4WWt/C00NNQ7JRYdiqYraJNr
GhQ8ISGCH5KOrUiaRmS7nAKUffU82KLy7bqDoi4d3/ShTHmNzjnmFe+TOwnoMAySfPxueUttN+7o
FR9YQQHsqaUzfyFk7y/PQD+GKqG2pnKn1Gr60Hasp6B1W1+5Z08JQD87dQFYVQ2wUHVA5Vp352Zl
+SKSO7QxTJdaMHENGm9Clheh24N119sDmhIrYOFYbvb9+iL3DctvgfyLTCqHcVBTrFGvAK5idXgD
tsLXZRCR6VuJd9m+1l9kcXmctpva2WLwFUX5s0pRCxxfQmTbri/oH+LRixT24N2YSq0cQAI+Mr33
6qPsJR5jeZQeMREctMFwQ4GCkPJ4t5CvbRexeyYy/PE7xkoGHNwgeZCBKUc/2KlN5DxBlHWC1jKq
6Fhq7sYods2weaiF0ru+jZQY9v/NLnbSkKUF0DecrvpYT0GxtHZnUIECO/A/zfHlqDijP/aWqi0D
W8vx73qXYLnL/eIrYDaQSUAhdhB/SMPgCAb6TABlvN69zZIUMYT3ZliqmMD5FaPjRXhiwmpAio7n
hMQKZtbhmjjOeqhZKZpaDr2IZFCj4A9PzDy/y/unIntKqOa4/RzEZXUypxcYZhKLRGPdmG57uzyG
5/ZY+kVQTE54aH8x3Re+dAdqZnv/kbQRy3nUQl9g+1nIioAh0NAmDuwRbwXQyb9BAyEXye2poYzC
ZBXY06F2dG86ySfQfDihO0y26q4n5dzcSp54oMzy7mXYLJKzymXUqGbBsvdJqT+ZzXJqtLZCmbl6
z0C6fBHEg9Osgl5lCDIROSdPenw39QSsya5H23yfs8CY153ClCVxuvwk9S9D+uEdVmPzfc72TuBH
DuUMV2zRPrfGOZUeNQpyf99FbmRw9lZspsyYWKdH+AISP1zj6GuPUGD5MXuak/khAPT+26K4m5WM
GLBOGNOttFgf62S0xcRU7dJqKXO464s3K+NsriKHSjXJeMUib1PZfgHMRuRtnucYmFIA+58O1Y10
T8HKMt29YqYUzgZrYTH2ooorFcafuhVM2pMdFp45nxT9iwEu9LV3r2/n/htjs0zOZNRZ10pingBs
EKnS0l0PDCe4cQQnAZkneh0CFYDdgNDqqXiOuMYKZz2UKLbElFUR5nv9kREC5O580Eu46y4BDRLT
nvRMAQtQV46zHaKFCXLJYDFyXPpyURzaJCHiqv0Q5LKjf9TgwhnJWVYE1hCklm7+rBUgPvq7Dxtc
A2fqHUVspMqZkVA3/zehW+SZq8iSpw+Cq0rU84LSFJ72q1Eka8lz2F3x8W/+I8ExP4Su0NmCB+LZ
6sjSp1JqW6VdU3C3lGfj29bMFb57jqEtCyiQGAKt4JQHLWBP4MgNiSMktETlbEyftCXY1pDBMPOT
PgWWSdS7qRPjTEsvGH0RSXAsyXqUQn8JUXqkRmf2W3o3asiZEqEtBlEyETOywjMbN1Zuk5N4ROnq
WIKEq8Ykvvx03ZhQ+8bZkkiWUOpkZH1dDhRdUBSDAvi6BFIPOKvRCnLcSA0Cq94VneGOZe8Lp3G1
QPfbl5RIlFLeTeXMRQJIgTHG5DN8wAQ48Y4Nu5wZTZsFsBUAmQcWoRnEDv7xAMR7CUOOcDoIIANR
j4+DSvHSUiI4cyGbetdbmEdycllyRiPFJKhHHNLuS+KienwFLtOaxkrUiSV2mGFvHPOLcRYCzLO6
1ofrsggvzVfdCm0s0zSHPqztQdO+iXLCsuZyIREmYV+OivYasFCaqs5pwljnlTiakDM1hj2hpFj0
TiVHdkhhbe8fz29BfF4zHhdFjxLYnrIH7k0KUkXqeAgJPIuR0LVTYkyo64WLFy+ZPc3vvKX/twh0
diHM2TzuSjmc5Iw97qaTGbASfQuKJEao9u5uU+UijFfoVo+nlUWElfCpk361EREJ7lvry/e5MLrU
+hroNmy/0KWGxOAynBKqxfgfgoaLEC6OLlUxjyw2GjQAPyGx4wfG4TMf5A9za5ffVk8mKdSuq4HG
N99pjRRJfd2jTUSa7Q7ApSJ1Z6iN49ycIosVQCgQzFpoFBnyExq6wM5CnA67eH9GzJeN49xco+dd
AcIhpCSl0sOstDus8u0adTfmtAbgcPGKfrCHWv923e78gyO6yOV8HeB7m6iPsbjeXX6B6ehQ3iRH
iXEGnuhOjevWRxM5r2cUCUNHQ88VvKutVk9TBzXsj0VOODxKJzgrN1WjBtADaKHVYwSpv2lEknab
/dQr58UPQndoOlkmVlrADIZegwJCuUWSLlgeLDQTPTHaWtlGMwqoF8M7hWjPJBSSH5E25bXIJUXC
iLT1khd/TYnbys//TS9e9WZj+oRwlbuygqPI7NVn5c8eXIujJwSZu5CknITyv1qVjbA4roGztML0
qQGbxmaM7JJX+FSlldo3pjYbMTOIsdrOglr0RRKkEjju6uI4pBTSIbsy11SDsxegbE0ia8VV1jrN
tWCR1vIAKCVAK0t2oR2uHxRxpV6TW5s1mc0IoPsU91edAd4YOTHGFIf8liTJphbF2YnMbP6HTNHC
+kXAZpdiWwCUQny/lu5/WxJnJVSg1awSY0zP2/mnWXw0FP1WzFOwiZVE6Y5yV6/D4pvda1ZBUWUV
QaT6+De5r+As94M/ueAI8HOwIP6nlfHo83KdtDoODC6+q4I1fRnX3AlbwQXO9nVBhAHk4eYruYrR
O4ZiudpIB6WSjlVCzdQRl+l1GHSzdRMjOZ9aaPlqfYvn0tZmex3+4zK4aMJIB32N0eHqzMunvnqY
KVASag2cQWhXZe4rCamAyXrWRy9REpts1CIuKI9Uk5bgZceAKPZJ+Nojm53/Qj94KfnXD5xaCfsV
m9NYy1FuDbz2MeF4rNVzBFIbqt2GEsFZgEWK5SFLXl/Fkb10dj4JtlwRYRAlhLv7S9SanZ5hHWv0
rUqeF1SI5IUciaKuBxcfZJk4d2CzR/L1XhH8EMicsZ8EkuEIsRO+tjPT+JxUpMWn4ZtZn/rRABZT
9rFECZHBwtSe+oNxSgoupdlsn/7wQRgRBYeliKfwHxXuWkuLSMMgdBI/hl1sW5psa7WCJ9+DMn21
BGo+YFfLN/LYuW70LyzWbjReSdoU0c7joM16L5KfZArjZDdS2Mjh9Dwv0iozWK+virqocmCRgurL
ZOPIfk1oI4dTdrPrJbz9cGvnH+VR/FadqoDxngqP+r3kyO5yYFidVBMitThO+WdTkE0ARrDFMdgg
xjuBdFBAJeeps+K0P12HIpRbMORag+aqyWvIAIolOxx+vsMoXTaRn8aPpA4PF5YaX8OzYHwYrGNM
dveyV+sVRefH7zUlrpLxb6Ju9cQQdjVvcCWntVvnnQnVzYK4J3TbhnnTaQxHz1rvLGG8W4yWCH52
TdNGBOfypi7vMTQdAXKi/y6Vf5nl8fqZUN9n/99c1DYty6kU4FINMxDVZzUnGlx3Dfjm93OGoMwA
Kt4iLnDi7GuOaUIkASYSCH7XuumSCTxgTQRSGncOgPPWpgreG/lMlhPufqrB5LGesvCv0ba+ZrKt
++JN1jnRPVWl2LcMG9ncAXXjquZiDwsUvoy+6KyuBoiJ+lP3RXpMvymoExvH7FP8ngftRih3aqJW
C8rAEriC+Fwtz5FGnNquVmy+z51auMbhEJl4GS2p6UVrcxYyw7uueLsPiI0IznKPebGKsgW6MykR
jkmFhAYeDqaWBsKa3+hRS+zYPm7MRh5nwcNpnEWphaLXuifJh6p5GIbHpvJE/TZuf4VIFpbxx+tL
3NX9jUjOfvdtbC0le8ZKVW3n+r3YN7ZQE6n1/ea1jRTOfFt5tdYta47o3fBxBXJVhFZ86YDCqjO5
aFD2w5vayR3rQ+v/p+XxAczcoclxYY15eWO56SK4cZKfw5pKrex6wcv6eJ4bNSp6cJ29JgP6Y3bq
D0D49MUDNRVKqLzC2ZBVq6ZsYHQ6pvSlF79EDaHvhDLwA7tT2qaSHMOZN2nvappir5Z0WrPu/5F2
Jc1t49z2F7GKBCdwS1KkJEuWx8TJhuUk3Zznmb/+HTj1xWyYLbxyL3qVal0DvBPucI5AzDaG4+q6
ONeQGiNAgENE8/gLOXaonkgOWplpjNU1sldFH2cbPs2kFlVlBS88fmMHbBUl1UN4CvMyP1goaLx2
3gxG5Rxo36ljFi4IJHZBZPcndZfciyo4283blXh266vwZaa1PINABzt7Z81fLsWJweonnnEgh/AQ
vYZ3IQY3UZ51rqs+YV79Q5qxkst5L1AdJ2HCpigGr7xNb8Kjdgj2+QFn9CyHkVFikuImcXrEo4iB
Lh+kgyg7ZCKu/Qm8Q1vCoJAZL1kYTA9oSgDBV90VVnaTT7N9/bibtrE6LefIUiNepkDC+0gKpZ3e
urLe+5+QQEE+Ti3wchh8BK8jJDnWgjRnDL2x3i/Sw/Xf3/aSKwFcmJ4AsByGFQTUgFLHpoublXZz
AmKIX3y1vuvHwdbfgOkrX7SOuGn4K8mcQZYyjMay4L9IeqTWg567peiVvOkiVyI4K5jCtOnidoQV
oPQcqLeD+pdSP9Iy8qTocZROWfZDcJ2iQ/H6nw5xPGBXH9e5ePJbDzncmbcthqVH93c/TLQiu6nv
VKe4LWQ2FuWUMFaKQqlmmPowdw5R9nJZYLnz2VhEAVUkiAuosjaWgNwFT6nyiJmMGzzOHcxk+92+
fFF9/Qigsu+ScGl1Oz95Px7/OMoB7pRbjEc6O1RP6t44aCDWjG5yIRPx5qcD+QhhQMnoH3J+o5mK
yXxbFJyTvZEmwHEabbVYBC5ju7yxEsN9Lmns0t4YoSHljnlBUBVghcV6tnwsGHvK4bo+is7EfbJi
zulgMEw0RX0IsadNfrX06bqITR/4fh5+/Al8jaUSG3jrLctk6yXG2Hv3ugTRlfETT1msdmbFrqxx
2dAhwyDNnfGuPTGuR9FIBvvMH8LH6jzkn5EzUGezNRoIq6rKBj57GnT2sLh1dyiL/X88GOd8a4yb
xFONPl/xot0DcxnlNe2w6CCsYLNVouC8/SRbHY3zuOCGmZQ+A/5KdCgOwyE+6g/GiX4D7p+nHtmO
ryLZ2oOomC/8fJwXrtNGjWu2gRucR1A9lH750u0wUQP8bPNOFP2356BWh+Q8cFkFlT7HyCcZuwrb
CChre9hXuzwGdy16jXvJrX+kX//jl+ScR69YNehy0V1vd/oLY3gNTx22mbCFALok4RmZDl7TUc6H
hH04WiPjk1Uvy0t7y6AbATEy24xcXNyN3u7+rK6U8yIBaAUHnaD8L+2rw/y2ZGE5y7FE6zY7SsLy
nkhP+akoTUvGTJ8xgaE/sj2cysOWn2O4QG3tdmyHMQSGBl5UgtxV4Ct53IJRCQx9zHGpUl68ZmUE
Ps/kqZqF3kwkh3MwYQ4iV0tDQBu830NmwWgDv1tfbOk8gp5v3ptP9LYQbRtviwUfIKEUgPk8PGYw
y71SmrDCsfAD8pgunqQJ+u1MDz6q5bsITk+0CrO2BlNLrJ566TH2dbSnP7mtyJgN306i8NNGkYqc
tTHgofs8tKX2Ngm+FiLkzX/RwXch3JRRizUfGrRwzcYzuZcuv0fdybfAQ2Gb+UpUTTGw7F93I9ux
510opxrYQCdq2CGVK6TSGZLnRD1IU2pXRu7k5v11WZvZ3OoWudjTGRQLQAb0oVluSXZHpXMF4DvR
brhIChdyJhJENEgRcqbgGIBPAPQag+42pqivsv2OWR2HCzLJpMndNEL3lEv7RffY8766aT1pAQgI
I4gkWCZV77QzvRVWOkVfjYs4fV0uA2g9WWVh3C2uAl5epCiAPQkxfTs46rG86zA7+rmJ39WRuZiD
UVWpDdi8VfBsPi7eMtits9ipH5+S1+DSn/DcEGrothexMBNJDWxK8jgJ1dgOUxngmjHKHEdHtbhp
Y++6Ym5XaoCb/j8ZnGa2Q290EnsYSnsGirPsq5vk9jdzlxCAZ1s/32Vx+qnlMSlAqAzsAhjdYfmp
eMGx91mxYlaApDEdf9fI96NpXz/l1kWqMugODZDbEZ1HM8iXbLYGgjRFD46x+tXIvLwTTW1spQlr
GZyC5FQBIVSMiwxfqyc2lqkdir9l7w0E9FHEeLGZ5q2k8a3UmZZllaeIa9PPfqd7bGRfb23tAnRL
b94LVwQEF0g5X6lM6pgQadScgpyUyq1yX5NFDw+RDE4TCaitFxqwt42FJ7WDvSAGp1A6lqOFbpTu
GRZJg8LIZ3AF11fJaaUkR80QzcyZdS8mQB+L6RPjA2sB7OCr8mCgUyvWS7jlOSjvamu6WQr1pMWp
oGTA/k4+IViL4Txj1Opp+tYdljCnLWUnI5IFSdvmyP5aBKfjqoztl1BFbqpVzozx89bO7xlvTfTF
sMElcx97opGBzdRgLZLLvnVAGGRdh8jJAK6s2G4uJfanJhAeYhfnRcaiQOxK3mdaW2upXHJVh628
6Aoz5vSrZd4SUR1+K4qtfp+vs+h5K4FCAOZbFjep/kSnPY00e6ZAmvoMbPpaFJdbzYusmUHFnr3a
r4RglzMUPKwFdsvnunNnzBUwBTBd3cReWyc/kywBpaeSCsxIoN8W5x+ykFhVypRPJac+OjaRIEcT
+dQPAPBSnSgg4UHSft+5BiJT5JG73tPf1uVEGEgixbY4r5BhTYDkIxRbRw4l7/J7wEbfDk74NO0a
G8Mjtwkb1PX/UyC0OB9RB03UmjqymC7PJrupTaCDxL1kd0YofDczxfrgjxhrDTWxvUYszlk0WTVI
BdtgDiqH5YiBG3gE6FIMF8e1BEq4qRx/hKn85LNekhrAxFDCuAztLLjL28/c3EoAZ0aJafVt2uNz
LdQfk86WpFulEHjwrSedupLBRdm6V5thkCHj98TxgCYjW04QKYHorjhDirNenmI2iB4vF1X3M6Eh
sR/49y+Pme9/BjwydFpf9MjzGCob2z2VHuQDCB5Rwqgc0xWRXWwb7ureOFNqK72Z5QWFVzYwy4Ad
g1MO/HWsC+xCIdjBZo18/ZU4G0rmYKxmtoJaGPW3ME18eSiepCZyqin9e9abr9MY+kpSfJ2mQhIk
sptxY3VSzqbSaEjadGJ4U/rDYNyHmR8Hf5cUMC3V1094ipUkLu5mmpk3JUO2aspv8bhPx8dy+nJd
hEgPuSA7qIlOexnDF0uQHpNEPhs0EtyXwKL42WY5NAyp16CJxSk4KkjJu120T44ii9os2q10gh9t
7kdSTZIBDQQJ+C7eM2yIwGsBRMwSlNATUcq8/d4HC8MQpaKZQGs1+AcNiCZGsjDwnOSkHWc/O8xg
paqd+BzfS7vOnpz+MO3yQwD629QVE11uW5ymEcMAf7dB+CXeRBv7xWTYahEqa7GtgASaHvKXpMa0
B0MMFLUvN1VlJY+zcOQtWqk2GOAixkuPIf9qFAR/ZrQfLnQlgDPqpa7bRpIgINN+dYDOj77MGpLN
QcQktyXHtDTVRFFQJ8Bl/6drDPK5iBcKqsJqUS9SkjU26sv7Qg48iUqH6/a1qZWggyA6oGaJRfja
3UiSrES/mfnhcac8Je5kK7cpFqmw2Y1X4vLtP8rjYuSipmFWj3hmG2dMQACvIj8PNrmUB2yAwBOL
sJjfrJf/aOvzcfFytEK5r8nMahdszDJ5zBMffUTNHl02atn4443pLhcdaVS0a2+ENaGtDGctnwuk
iT6Y49RAPlvFlWysWp27o+UPfuaLQG+2kuy1KC6kKnUIrD6ClseAxp/RuznBOKEIz18khLMyqZfV
OWJoqpayXLAz6Wpq8DXsRPBEIjGcrWlmFBjJAAL7Iri0w31H7jshuh/79NdUgwuUuhaV05TBnqPT
4rH6SO4UN4zzPPf+Hz0bkTQuWFJ0smkc4eWgXrD2C6i99NmC+4Xz9WJhVXArB1irAhc2TVp3c1Aj
favpY6A9qRl2/er7yvCU7OG6QQs+FJ9Ut5E1LMOAtmw2fR3050Az7CkV1M22PPvqNPza4BgEgHJi
VOoZPaTqY1gIRi63z6AZFIP+hqnziMQVoYuCGQS85JOjDOZnM/2iEkGutJVlUPmPDB6nd2jaPJYU
NoEd5A7YjOxK9crouRycZrhIk6cWr9c/zGYhZi2R87RyFaZaxNRb8ymAZbLH2G92xQ3bA2et5eTc
i/Ca/iWY/Dkkz7FpEb0NRwqR4euMUZsMoxTyN80uDwwmJDmKJgME341f1c9nw0yHoMWP9+oOba6d
FTZ+ZeWCd6NIDOdX86hsWtNCiNS6JfSD0NMN87QsbeULvtjWm2j1xUz2h6yKgOmSLUYeDdDzk/rC
3ii5Y5z087BTQImc+UJofZE83sl2VYCJfXwuei73DcoZbA0hPBeoLQClPb58JkNbn49zuAaQFX/n
GqH21NU/qSa4QNGH4lxsXYAbw9QL3RnIr8F4rRXF6XrBwLlQxznX2oD2nmjsIQlyqLeHq4YijDM5
b6sbZ8slAucnEsjDitISw6xxD19OQPQwYL2GQUORHjvNrJebOaHAUwkFco5jzAuptUB8B8aF9IG1
e0Cjg+EJtj7UncW7KUJ5XIqmNmalSGD7cmbDrXfFwfTCY/Kj77EQYfmdH3rCpEygKJRLytQgqbOM
9XrqXXZYTumtiR5C5NaYtrFnTz4p53kvh/Z18xYJ5dyIWdUxAD9Z5qQBKhVgeUPW2vEiAroV+X2e
d7ayCoAjM6JF+ty5/ZfIyYDREzsoPoAZC8vpoVcKtoNFJ+P8SDRpSyo1uM6uyPfl8NOI6I+61p6u
39/Ws2jlPSjnPZY0kgML8AEO6v2OlU21TdvKrpLxkC/VpzICqhCChqBuvU1VrzxxP1XtYFQjXg3E
Nc0nyQSelyA+byc17yI4P2IV0zgrE155hlVI/hxn+RE96273mUv7I+XD6gM4L8nMqNUpmhSF4kxV
bJfNg6WJnMa2DrwL4pyGHoOcPE1D3Zngkd56cpmMMa/yJ8gqQA6J6bnQ1Q/Fz/92PM51pGGvpyNL
qon1tUoLe1Sjg1m+zqlofUB0PN5j5KDIijp8rbD+MkwnwzrL5Pn6WZj+fnyOvN8g5x+6JqGFFBM8
30jpgn3Jz/vkRPTp0pra4Axp/B/vjh15peO0mvVeTjHb0vRVja23frYnaRl9PQD6Q5UZgyCQbV6h
ouhoZRqoolBe4ePZ1MH6Bfi64sYERl0WPGbRr+t3uP3cfxfCN4CaRYEzmFh5gUGb5OA71O7kX8u9
2aLgxcDoUepy6QPWR4/Wk3UQlRu2Y9lKPnepmZnVxIxRryxn+2235JJ8DYCjXr0GQFUpfFnUQhGe
mHO+A9EleWGAbMTvTmCu3mvAgI1AcTIAP3JBoY/as0tsVsopHBFO/aZPXh2X88nj0nZmUuK6k6Vz
ZrBPgTRjlnJbNUQAhMJzcsndPGXmAFgxtshyju5GPzwuD/QSecGJPPUg5x78cV9XzuTp30Sl1G3N
xe4D1tIpq2f+01LipDK1hFEYRs2+Hlx5vss1wRtjMxoo7yL4r6jTwohYcEuJ+nWaq7M+doLO0eYY
D13J4D5WoyoNCOmRGLRWdNak5BAvmmuo+UFfCAiPgaemN3/pI0io5PYe/A6iECE6I/cFw3GuYsL2
/2IA8Vy0Y+VhE+OBZVzgjsVoLhDkRS+OzSI0GLupYVCqW5rMhaUwUIxoKFAEJ351YM+bnw0mnRv0
mP4fu1abB3wX9qbCK4+qh/UYJQx1Tb7XfwbH9Jj61jOWkC6Lk2MPPzwxLO/Kj8499q0YInS5F9f9
N01y9UdwJ+67JCiaBmX3kj42CfGkVMe4Sn7pRdNMm1axEsTF3jKWqFYwKNe4o66co4eRW89dI9yH
ZaH1Q1xcyeFC7zxUVR/PEQByXVSo0SlENnuOwUrBGJzEgIaiY7GPvPqIJdWiuI/xEVWGljbtsTHv
5NK363FqO0lfHYpzKVneF1HA4NCLlwTzFgfVrX3NlW61X/WL0qAlA34vUagQGQPhnIyWDnWwYCHb
KU2XNaCw48Wm8OsT27iUXFF5RiiPczhKLymdzBah2t38tuVuPahnALx4qUcfTJF7E1kf514ysydR
O73pCbgxTq2fn7WD6RiPASDty0dgGQs+okggl9CYM82mnA0H1x0wsooviiIICptLoyvvxWfvkUZq
a2GjGMpFu89vgcjF9D9+1p6GY3I7v4R3rIcRX0RcHwIb4DeZIxDcmiUjhkn1m6U9lIAPnD/VSHi3
AH6NuQ5izOkykqpYLlyJNGBM1VydCueQBe6DX2cO+1SZaxXDwI07O7KDNqQHM8PK2uyGTgcWPYFl
C/yvyvkPVYtCTYtgZHRwDV9x012Y2lrnWm81ohHTl6GTX7Kz0LpFgjmXgi3beVHYzEFgOlqwaxDu
IozNhofZsoHXgyl5RsKB4YrD9ROLlIXzKmo792bMaNrLOHVpD6R+aVeJiLq2hegqMIGAz2UanCuR
x2JQpgpZrmlldqWduuSoWp/hIaLkXQjnQdQk0FXKCDgWS/uim7Gj98plNpbd9Qvb/lDvYji/0YDk
Y4oZTJweWA4pfvSK6efESXJBhWFz82p1Hp4IbM7m1kwi5qDQ263uzNJuMQBg3aKRfM5ex5Oxj3YA
37t+un/x+n+OZ3IJSN6FRAdTG6pBXvrKkMK7PRgJYhsPTcxhfmqsYn1ILg2ZBiONasYF1ryUXwI/
R47X5Xbwq3ZZ8TAGmv1nql0EA2tghlCxR8m159VazqKqw/ki62Jke8340QrnnNkdfcx53mVwNlVZ
PaEBgQzd7tkGg73sg5PpY23eF42Jb0exd1GcZTVzQ6OhxMujp8pNpPWXuGi96yqxbbzvIji7GlTS
WmOE06hqawfBl0J5GnJBdeFfMqp3IZxVjWMYkIhZFQAWIqDbYOPjsdsrfvSQPiH9t8Wb0IJj8Yu2
XVnPhtYiOqt5bev9LzrFdgw85+uX9y9JwJ+D8cu2pB+SoG/ASTU6406yC1fzsXQLNVcezHNZ2hI4
ddnebS3qwW8XM0BYAK4vTA4AsOifqbChjGQO2NRuAkKi5g4ZlR94FdhzgHB6Fu/PbN7nShyn9LKF
UA3kUdxn75vJfYgNGtFC3KbrXYnglJ2aQTwpJcp4Vn2IrV0zJjaJH7JI+NFEgjiVn+M8ksDWgGKX
H77KuxkEA2j5S05nW8mecc+zzo15Er53N7Od1QE/WIHakoABdTLgb9ZIGWz1PDnUZnQemfO5Tsq7
PL79n1iaolcxi2X2AHLd9pUpJnZRneZL9tA5bCtPWGNjZ/jgHFcyuQBTx8ocygytyDgzdHu2to/X
DFDuJceEZOKlp2EHMmEM9HyqErQSzQWbXu+HODdnbDrK51y/k5SjJloD3Bz6poAWUWQTxWBqcmaA
Ck5pqjPgFvvjeKxOimvuY2xQMIr14Qhm37tsN+7Jw3Uvs21770I5w4hLrCWlKr4jaTC3vDwboNpR
BamxSAZnE1kt9V3DBhLHYGcO3tCelOHw347Bqb85llJX60j2+2QfDq4pH/vG/08i+HZsG+iLlc3s
FDGxy+G+LS5qKkgx/sXz/vkcH1a3hixeVAaODG4eP96n92BbuWnY5AYGKWZMrF0/02YO8K5y/OqW
bJWTakTgIOrJt9I85Krg97cz0ZUAroZjAPdbyhQ89pSfwWSzQTzmDBeUA9TGRmMZtfHQE+0SvmHx
fHQU77fIjr0q5QDpN6sqMCE7oz6cLSC/jkddHg4l9KNQscU7BT+AwninkMpb1MGLk/SpqiQ7d03p
PviLlrXT1Q3+58SZh2hXDvRrG03e9avfDhTvfyMXY8cBcCqMDcLRqW9Nv+bEk1ELErF0bCflqw/A
OZVZzlJ1xtPnrYiGLoGdnhmP5hsniBDkZDsXW0njvEkql3mtjvjc7c6Ad+4O6k0Akvf48JswSDxd
t+laAHhNgRaD9hIfhoa0w66chBGdpZRtNbnoAzA01M+siGI39I8UzvuPhkkCuDAU7YhrBH/Jy23d
iaYEtr/USghnKkHcDYNFcZSZjveDEQL5dhcv8GO1m9RA+zVt7On6gB46mjNmCYZ8d10hmRf+YDQr
+ZzRpGkdV7RGmy5vvbE8LsFRBr1g12W2nt7IhWBhi2nCNWmc+hOzok1vYAQpV57i4nG0MOjUooMs
6XYqinEiWZwNLLNRNWqOmy2Nl0x9HrWdMexz+TFM769foUgbOfVvhoRUacoE9T/CdLADCawiojmk
Tcex+k5cNM07KwUpBd5t5gQ0T+KU95Gn3CbesNe/EzwIGOd7/ijCttpuIq3EchG2IE2aD3PGGirp
reqGR3oqDzrmqMXcrtuZ0Lssvp8yk9gogAKFif775YVROTA2zeBguDHGWbFMWhzZqlD44/rX2wyG
K6lcell0prxIEy6WqscFCNRapNvXJWzrh24pGDglpsXXZQBNo/eaCQlDvR9vlfGXoooSCOaKPtoV
EOo0A6sfqsp9JnMs+rHUIx3vj+akYdM8BUkXW9qvWA3GuX6e7Rv7I4x/CDcV6aalwPqoWd0v2mXO
BKX9zd+38AKlWNpTdZkz3Emb505tEbVn6bavz0n0mcR09fucvVb6RLvSxIMCAN12BgZcwOlT6zOp
6UoIZ6+SnlZWwJYDo8wjiZ9rD0byGb+zEsF9dLnU2ogylOfSLJ+nPNyjwn7BRqJ//XNvqu+7GD7Y
droppY2E4KNHO62c3bI790DnuS5E8M35me+kT6QyHfEg6egPLfF1+nL997dT7NUpuGDeTkMwUgPJ
YeNKFwIMs8wdbuQ7E/P/xa46SwIdfruVDxa5ksfF9TFPIoCtYDtjNqtTFdQohqV+Yn2fmnSnNdpN
XfcGfPlgl1SWBQ5nOyFbCWe3vcqE63EqmlLGYdtddDd5oBgFu9XwtXaBwImXMnyCJkpkRFrC/n0l
Ml3KrpoNOIXFOofxfgCetpAZbDsarc7FeYaiag05yJFoFljhGP0S9anszcmBhkpwh6LzcE6i6bWB
1M2ENnTxLY2PTflLGgUugv3ENRXhXIRhjUo1LQCBwF6KI5PUSxsnnyY7n/Aq0AUKKToP5yx0Sevm
ClVHZ5K+yyUGpUGSKkK12ATdpe/fh4/gVURraWHF+RwjF72jNRiKKkAzm30djuZucoKL6pen+E5/
W/76FDDEWjwXymmr5F1FEDisR9nvd/QYsUEMJ3w2Tr3XnvS/S2/cjyLN34Q+WovlXIs2l50ys/hu
YjxBcTtAGjvpLkILsAKi4KuC8t9yZFh0rDwm0tNNx2bJMrUwYweYWj676CNrktschgfSc5cV5ZS9
eWueWdEx9yQhV6tQHmeDsjUwoDY0PIPv/a5+YGtUgRd9GXYyxsWB7ScI1luBYX08zg5JG/akZ0Qa
9XIY5tMgbLpvGcZaAGeFWRW3ZiZBadhGpGRHDqNlZsVF6S/WgRlvwHMqiKjsJ3nDX4vkbDEM+1yK
GdSH3P2I0pdlOdTSbdyfQ0D1hyKSesH5+AKWLMnzgNoVyqcAsukiH1snzjIIBqg3n7GrI/EVrHZZ
yrBo4ZkDTKEzoAzWO+hfGJBm5X/K0NfSOIvr5bkvJYbwHh1Ubfe2bZzu6N3ygNWjHVas/k5uiZs/
ir7b1htsLZaL6WGYNU3GIPyyKnINc3bUrrPDrNgFlWiOganAFRWhXASv2g6vLnbCph4PBpjJh+Fp
0OU7qi07OckPyXgKzVdBjsSu7ZpQpkqrGN6RWIsX4N+9tZ7YPldwYOTy9YGVoEUo/QLDppwfGelM
+tHELKkZPWQKZu53gtOwr3HtNJzniK16IiPrG+iP+k8Azp9ZUT16jZ8YCMR/dlQ8DLSEqcMxYa8W
Pd7No6+J5sUFToOfp27rNsjicgRSGrgiu8oO3FG+MWvVBvt4JmqcCZwGD0ZUZn1c0hEgCUFXGAcw
lho3WYj9FdDYpILMf/PZv7Iqi4vaVYzUB7uajGo8O+VogMf7+p4hDBt3wxGDBEOG+bjCN0RI0AJr
5kGKWgODjAQ7946u/CLLRWuwvZgDtF70NhcoOj+j3k+TFFjsaTOFyMbZDrwU2t2eZUP6Ofip7KJP
bUqur5TzHmjrq3XHgIS6pUucqY33VqN4eZSKRmi2z6apGNTRKf7jhiMUIoV0kHGHdeZbw3etJYI0
fNsPvgvglCPqAL8G0hfWk44xW9LsZ0/ZiammNl9Mlvwuh4sogPaagbaIj6RfFE910Uk1TsATcxw0
UjG5K4pg2/b1Lo6LJNE8tbk0QOeN4Vmmu5qcmkWQZPxLSH6XwSkB9hblUlVwdY2rvmBRy2dE6sHP
34xTopoQc6Yfne27MC50AKF4kcMINVCYVIl5MPKd5gDtUxsFM0/NYMFzqKPIc4hukQshc2DEqcUW
xbX74tC9NIcC5VCK7ybd997sqrvPoY6s9YQLKvVQT2M/Q+E75S5SMoxaCx/vTKWvXSWXkI5hhCMR
iCA+9dmgcPBkPv8eJW9FLY7NNYv1ebhUtIuKiFRseouelUNyir9MLnEKL90zNmzLMS7B3vpu3ven
0sMEiACvWGR1/JZ825Ke9hPaASPYBRbXALA8dQF6titBpdM40p0IxE+gMQbnTjA01EWqjDS10mN7
0f2ueyhFTLf/EtD+2AKP0VrqS22ljL6XYV1JtgGGcazUGnZ7Ts+pg1HeZZfG7vBXKKzMio7HuRXa
xG1q6iykaT8btXF19aYonwV51XaW+H48zq8UUbwsFdhSsLZO/foYHjtU542X5P/1vBWdiP37KiVd
ojKV5RlZ4qD/AK8MbvI1Cv6+fiKRDM6NFIXRWlUG319L465TmotUYIaxagW9L5EYznWMqippMgMs
0shRaW+a5CCpj9dP8lZ6v+I7DM53DFqZ6kuDx7k0VA28vTq031QQeJT7EligQLHOGkW1o6FNF2hk
rFR2PVkhrrXBEmCBlO81iJfyddLSCmyjuipRO1UWAyygHSm8UDJ+9krYDDYdqFq58UzjhyDJ1cHu
BmVWbJo3qTPKWhh6jZQWudtEZoo2IkimHH0MzB9DKGHSZUoyNbLrMckeWtSLbiI85x7GntSPDf5u
aivEiu4CjBrdpXPTDa6aqkNkNyatXq/flyhGGpz7m4HMMaQT3F8MrlPTSy6p03vkhQV9sXVuZ/B/
DIev1GRGEOV0xvNKqV+K7DuAdexKlx1pBGOndS6Id/1wAn3jB3O7fFHwIseDRO6Wc7tgiC/vvhlx
LygsMuu4onI8CIgRkiVUDKg1zW+M+tYcZzuFv9NK0ZNYdB7OuTUF1auIMU7WCIPRMO0G5WwmqiDh
FEnhvNuQ12bZBaAp6/TFL6xuJwf0VqWinuBmf8CSMdqOmriCIXfOUluVGmHKtvPk4+Si+OSbt9IZ
rHg3teD9sZ2ivwviVDzIlTCOeqh4oJf2QJ7aQKBn/2JE/5Ng8JhiWR2nYAPFY5E+z6x65mHY5Nh7
v2s/IpaI68cx+A2/qZD1LtWxcZtJl5x8CYQjjtv6/H4a7iXQW2SYMvDgOenfhk+/Y+7ihm2dao/L
cdjlJzZlPu4lwR2Sbd/wLpVT7tSsdDWb394flo2pXzCYsNFK9aF2Yz8DehmDRGdrLMm+8o0dmw2W
bepVfuBkL4mgmrd5xwpjZCayblj8AmxqxaqiJFAZWXrspK+5EGF+87XwLsDklL/PwloC7zPyvmPn
NgflFIOsQrlJ/cmZsC+Wu8BmcuS9aJpBJJYzBUPuktI00NOxEgVsNEl8yUYjsmmZ3EhyhR5PLojH
byt2H5zj+0H54quRSxiM0nDQAs//l99AYMCBPDNalcxL/3oDWtl1DTIo4JCBqjlwXtODge+qi3Lt
TQ1b/Slc6jtlURDLrE/A9irHWxlT5aYXH7Ew4TJIev1s+joovsNH0bTh5lyetZLMWVTRJwsxTRaI
7qVH6rOZ9iZC/Qq76nfWrgULsnywzm8gwN8SHxN4Qh9IBBrNI8D0E21q2UAaKSHmnoiTY0hNsRPX
2iV/6/cmRurDo3LbgTGoAPLS8lgcYje8NKMguIj+DPbvq2x2KKSmbNhmuWxEqAENMjZaZ2kUOJPN
ELa6b/bvKynJJNPZiJGgR/VTkp8JfU5EEG2bWwrrb8q86EpGXQd5NzPOjVoq78y5c0sZaIfG4vfk
runkY2FNjrpE7jDWpyzRMN3VPWo6kEESwK0mjWdE+qmuJvd6yiPScS7FBsvgWCPeogk9Nrux+lvL
OyybPxDt3BU3gWiJX3TPnBfTZ30IohRKNcv+orpD9ahrAgey3W1bfUvOZYGHoIl1BtVOfMVb4Cex
U3Ak2CpkKwWBE3+9foGCI/F13zpXiy5iK3H6cDN0jqH/UIRM6Jv1jfcj8fVeNa1CmQYIdTLqG2xW
ST6Uh8ZmwMzC5iirP17xv3yNN0ySIA4WyCqn7/Pk5ORkZMQOk3oXzjdzVNlU+zLSb//tErlYXhft
VOQmrDxvfugyGgJt75iBJdD1bV8CTG6qmBaqZ5wvKVrDjN5qJ3H+N4lvNRF3xGYeBOpyE+8sVTXf
PMDKwmfL7JU8ZC6THvTsJSWKPRtnovfO9dvaTh9XgjgzMgD1LFG2ga+HZnI3WEa8b618cei4jHbQ
dJoXTWpyaLqWOsGglpjC79vbsIllxzQaQ+Cit6s3738Oj9tMFaWeYrZSU1T3tHKSO9Vd9uotuRRf
WsWlj4DLkz0ClrDIv34R27b358LfYtjqwuM0sCSL5QpW05ymfLS7Ln4xolQ0SSqSw/59JafVlgmu
CwdMTnKOvWF9zxAW6Ck+yD/ZbGf1Xfz0FX1kHougic1Ijmq8EfojYuu+Bj2UfACRF/YbCv8zazuY
tvyf6hIuDHRRDmYyaLVDlPuYeEZ7VEWPa/YTHx3LuwhOaadYyTXZgAg61jtZOTe54gRzAdi18xLs
ryuGSBYXA/psbNQCxRgnU381zVMz9vZknlCIsbVG8Fjc3NxYXR2/7Tp0YwaGVNQoipfsVN5CN7zY
T09AYe89NshS+Zmj/Lp+PiLQSB5/AO/g0YwjeOkOAywStiof4pv4CAAXpwVpfPKDrXmF3+K7/tD5
1pGtFfewPhAfCixQZPs8SMEkW0Zk9TMDYMCLf8k8TIZih9qPn2NH1e2a2DFDlxgePtlYeNdZHrdg
MsmohAW8YJSBPliLbEMSfNvtgPFHZfmAkcvWUssVJBRGYtPsNpNETSDRd+Q8y9xkqqZo6Dil1A3G
o6l71BIcQqigXOIp9UFYkxZhaYzAN9Rj/+9tt+gnaESME/IkQKmcM6cThHTR3XEeRdX0rshYkcsY
g1+m1j1gNlBg5ZvDjWvT41xKUMqpNWFSHKkeA4iZ9sVePyYgMC0c0YcSyuJcShVZ8pIQnIfRpbJC
w/TAED/ZXJ4ksG6BUvDT4kpV66Mq4TXS5MRb6ngnS2ezF1QsNpMVogDVXsFKkMzXOpNE1buyhG6H
TXLqk3w3jPmpjVu3CDpRvrKZU65kcc/ZSB4k1O5QYw9vFa/3g0Pv9acBCxHCr8R+6UOQWUniEsn/
I+3KetzGme0vEiBR+6tW2+22e0kvyYuQVfu+69ffw85MrGY05ncTBBhgJhiXSBarirWcI4oDQFk6
mKPo2DnoYIHTJHu4aeC78Q3Q9pNuJY3egVVcEA8RCWD9aSPh/Dx8q0EsPj30rwooK+jIXpZi0soq
EaXzUnqbGkIUsF3i+ERFYcxGGQoCmqMx9zHU9312ykXJHvuWF9dtH9svKSqj8mRuUgH1DFobi429
OKHXQxdExcqEWbE6I0kdfCDaU/U+d+UM3asFkmOcj9g0I5eVsuXHSajNKCiwxb2imX5fSeGxIEO0
v+5POfvJ1h/TUVfHJcd+pt3DPO7T8LPOo2flLYTRTCJVfZQKCEnC8WmUJEuaeZ0l2zf613FpjDZ2
qpknBuUcl8t4bwrC85DLyCKonmk2nFPZtoarY2EUMDeDLK0XWI/OyzHktIA8utwneJHyZ2d4y2Lc
V6KlQB/oUIAupB+t6S4hsVrMR/YcZ8JTAcZflXokN3OLKkYZ3Rrp17i+l0pe/9R2Xm+1bYzDmo1Q
JRLFL09A9+JFNmAaQfktWBNAq5HXM5GtRibmfnCzB7IrbOku87kPfN5+MrcaeLdwLzFuVPrDfERS
N9/F6LwGsrOJfGYH4EFYrujeOKUvf3XH2FpeLhRxsSS4Y2F0K8n7MHkyeOM926HOZX9Zp1YmSVhO
NfB88udsT2wMUR8iJE1BP+dLyI8Pt3zAA869Zot5iSqGoUbpYXJdfV2M+atY/aV1YlH852LUlpl2
CrcyrP2XOvjMp9ThqL/OGI+gV+J6UiEjM88Tdg5PJZ037MDbKsZoaIOYNlEO51wDmKoH90olPPyd
jjG2Qo30MFQoKnWRHI3JL8kx5nHIbOcXVzrGGIomlqa0oWhey3kB9S4wX+yvwe7nw5w/PLDdbrQS
x5gMiShNOnW4rtLXal84xSOdk+iAHx15wndQibiq3Z0WxQK7qy9z+7d5R8YYC3A5CXVh4H2iJgAo
lFDK6zWO4eVtKFvxkbV61gMRh5a9tj86zGKWvvEhf82s8G7ci7s/gXMyLxvK9t2bfd7ob2VkOcDE
dnPUeAB3nD1jsSKqRq8DscWJxdlLjdvE64TkeRG2NLM0WT5ifoZ2oC2ArBltudkF/k+w2PIr7cEM
0Y3RA7dytEYgGNDRYx60I8/Usu32XVK1EkmhGaZkiXYH1aQNyJ0lHcLSwssILaeZzYNdpOr2e3j/
K8RhkfunpFn0Np4otyMgE3apP3rtHnTGfxcOso32AhmEaqApHRlMVPODLO6DlPP8+o8IygBcMpJu
BmD7378dJm2qlw5435QFmIKyBftiV4HqGgDcHg+EmiuMsbxIkv7TMC7sqr1+M930nu4HFoUf4mn/
fyjGZWGMDQbR3ZxLIuxjf3iDGE93qRs4uhvfok+otLIH+kDn5qE2/RfaQpAPUgwdII7vtzMkQTcq
Uw8z+dj/0CULPTUL+PSC/VhZLf4ruB1cim2ucVDVNqOplVzmGIUafL3ZgqB7kY4Rfe2laBnpvqbS
0x94tpUc5gT7qZ9qoQUu11J+6hXTIu2tojTOdSGblmslhDk6bTaTKNMgpFMfSvM51HmJdHoKv93f
lQDGdybmJOnSjPnN5bF39dcIYIuRU72UMWr58x7BmXt9Qdu+ZSWQ8Z4AwkoafUFAOH0lh+yuRQHb
cACGrr6FuTGXU3I7JbASyDjMKo5MdarwZk720d3itHa6a+3pRnMUq7DKuwEdAxTXmpcQ2JyoNC9y
2TIkcutSVi8wx8VR8ICKRfGSnzQQ/VjhXrNoCjbFVFLpCHv52/U95igNW5yMa1NfMjQ32hL4zQgA
eNMv1wVwrjZbkezlSBaqDGdoYEJ6UnNL70DO2fJ0c7PIutpBxoKMSglamBJi0mfDV9HngQ6mr/g3
VFt4p8VbEd3SVd6oAiTnkvUwVuL8qVZOVYncNeGEVfQqXblqLDN2VE8J4DlxLJGCthVwLasFsmFV
5ZvycBsTHkrTdiFgtX2M7QiWqZY6qviajjbn0U3uusdgr+zHO9kfHQP+JnnouJ76Py64oRmmif5w
k0W+KAa5B6gDgi353GeW7mWPOjgDOzSehbZxE3q8kuO2tv+S99akuDq6aMqUQKKhQQhlTLVjbnDO
bVs3LgKYpiNM7s7V3MOhpONTod2qJbIq4ffrN+o/rMVFCHmvgL1R9YVOkGGOf4SfJyCB1j6KNrbh
hH5pp3ZeUvTnY+LOL380ToBOzX/O6+08V/tnxmjnAd8AOnqDQ2+4WfBSSJyCx+YRKQSMrQCOIcAH
fL84rYijZqKNgVJwm1af8/CJs3ubR3QRwFLcR1qhjClN+yp+cJBfonOt2hl2TAJNsPkR9AV+48R/
YgRXMuk3rfZNC0hptDRD2ZcnIzqIzWtRch7P20XFlQzmChMj1cQ0QuRm9lZ6El1hN9vGJ+M+1yyo
oxseTLv1wP7Y7Rq3+7z8yPdRaxHgq/MT+ZwzZGnv29bQupKyUvRxdRO3xnlJS14EvhmMrJbLxAYq
hiOGKYWMxukwwkOpn6cbw/lKZ9ij+8DlaM1mNn0ljokMGjFrqtbAxVbJN1k+KsgujqlotaDbkNw+
8xbMDiU8rrPrqiqzjcYDEm7JZEBtjOCui45qEVnqyLFYmyHwr4XJbH+xKUVSLQ1Qm0L5rkullQ/O
pHzIq8frG8hbCmOz5BpcAtWIpZRK6plx4k5L7VZT510Xsz1htVoOEweARK0PehPAtBg+XTyKeyMD
8BPgUCCCMO8rPF8qnxenbjrrlUwmIOjSpIBrRexRmich36UY2wxuzPpu5AGvbb/OVpIYO2KgXDXX
FGJU2A0Y/2v9yKEDHML31jEs2kUr782/1A/GrJRCHqZVC7y8VAKAI0jp0DwbTVY0frx+ctdthiwy
dl/vyDhFMg2B9QeRHGde8+J2rLHaO8ZgTLEyhkUNu6/dijbttEjAXUCLme1+PKO3wr6+nu0OoJU8
xmJoujBMDeVDDDAl0CDfMeyUvXxP256jA9c+ce4XG9kspNQ6gbrNbJ98E1LwZHVfEArsK8AFaTf5
uTqkZx5SPMd0vOUtVl5twIB+WnWQmUof6uqmVFULD1C0q91d30re2hjbIQL2PBtCNBbWU+oKguKk
6uSEA4+xY/v1dzkxNrqRxEQpagqnEz8PDkX2Dz6EburrNhJiJ/gVGwxnt0pu8RhJt1VfBUiqqaCJ
iq0HN7KcpyFmYO1y2U3D96D9I9t7+X1G8xOtVMSxJog+6ru2OErkY8pje9xEQjKVXzLYyVZ1Cpoq
RbobGRyU013tLcfXYx4UNQkv9SU/bBzzPv1QY6w250RX/3HVLsKZqDuY4qyYYxhg6fyGle0pYGVu
j4uLkVrnz6z9RRijjQMOCyzb8DBZ7uWGH0+ujtGvJt51bcWxIduKfxHFOLOmrMQMCEgwWbUZW2Ss
ZgvNtjaSt5yZtu0U4+r4GBdW51JN6g6Lal3gJiCHD+ycxqXA+7FX8KYC/sMUX9bFurE61IyQNuxL
UXksAuOhChOv1WOrk3S4z+Gh62WvzXS/rWGkB+M5i0SAI/JQ7Dn3TmNcmzhnoVbm+AxjNry0Dfwk
4c3A8kQwXm1OjXEGsghM5CKfgio7A6TAv24dt9/uq7Njrjf2sFLRnkPHr4Wzvq/dqbQwbeOErmnH
pTW+UpAgcccdc9k2/5dTZBxcnvRGXlCCTeVe8kRX2pHEEjziv836OKWtfExhOUHJ64g36qmzdJ8y
Y7W76lbixA6ce8IWp3UjDVJNQPV/kX7o+qGiPdPEvb7NPBmMjVkUIK8rtGKC57clDKElqYaVNYV1
XQxHYdiCdKkrwE8MkMQNlnNYFlYXdxwJPH1hC9KJErXA78W5tYiQaSCk/ag8inykWeoBuAv28Ol/
6LaiWvhbRuuipWyJGv4tMQUFyWPtNsK0rGolHyLIxsSM1X6VDsajNKP01fxv7X/UJl8TzhicQAyb
fqBMQapFDsahtZebYUdj5uaBX3/irZQxK0Y6dJJJk/0l5naD7KRpT2JXYq48tBLg1Y0zRzO3VQYp
Gd3EZAQ6yt4nF9TYNCMDKWSojN+kO03jzPHTe/z75l1+n1lPTUjUmBnCok7+oatHLRedstnPyrkR
jpG0F4Jv16/Af7iHi0DGoNWRHpfKCGdUHCund2VP3nUvSWAPNnmtPYBkJM51idt3+5fAt5LtKpAt
tNIIU1onn4sbRfbi6CGa9tdFbL8RLyIYV55rs9osMtYkR180bS8KD3F1304Aqi8Gjj5s2+WLKKov
q9WQLuiT/o15e/wSFwCTAnxaGPR2NIkcSbx9o3+/khQ0Ql7JC55UvVD7Cdgu2mh2AfD+l2IYBTSV
tJ5kqoC1+VIE4DdAzZVLS8K5RewMBUmNtsxyeGo6KEpceZffmi56QQ8GpVc8m/v8jxKdl2NitDzK
tSpPaBY3GI4T+cAlWtk2Q5ffZ9yzAe+8RCHaq7XhSYoeRmEffcHrxiLEbovdde3mKAI7RQGiyLoM
Q6ylApvopO5iAzjA8d/dUnZqIu5BdQtPjwakKTmoWn2sm/KcF1wkY3oVf7N3umkSSTMI0CuYq7rI
6JvRAsB2UGhHA9COgTPAkHuTTekkNN3ipQo2bcNKIHNhu6mryqDFwrIQqdtMB3PHZz0i1kS8EZXw
60e1XT1YSWMurbxQdIYICR3iy2hKUp6bc3s73aR46Uo+7bQjjvq9CkHmzevd2U5frUQzF1md8mg2
S9iL1m0PI4jfMqd9ql4Wf3ADq8GgS2ErnAr/tjNZyWQi8NhI5LnOsNzkWO37U3uLbga7PEoHwQcu
tMfrrHkbl7umPcy1RutJC2pRHGbrBvcNMGYsihARPRr7weozu3puvbfV2tG97oyH2ONp0zbSxmrF
zMXPNaGXSoraWRxpX9GwC7x6XxxCJ7Ovq9Lmrb8I+m3SoWi7ep4RdkdLY+WincIwl+mH60J4y2H5
4YxYKSoVU5HolzIOdIa9AVOQecg9Xt/Qpt9cLYcGkStvJghEx2w60kxaq9uC6jYNGE7lY1M9XV8R
b9sY+yKGMcDwZrizsBpPpFiOeb7cqVPPMZfbWZHVehizYkoTbEqNzH5/EB4pvUS3m8+UVrrD1Avv
Nbi5KEPTTUxoIARVmWumKpKkJRHF9s7Vm3YWrSFPPrZJ6l/fu20TspLDXK+MgMsRKodxqIPmZ3tQ
svnGfr5rHSCwOOORYEZ8zHkmc7O54CKURU3C4/qfokJwi6kUjOh1u9FTPOWmsLkN3ptPlYss9i07
lVpTZTrikAxjo+CwPqmtRSEjKAWidNfzwLw558b2XGutJE8jZQyM5GPcnU3pfuICqHG2j33T1gGR
iQLNQa/j5FC2z+mm2JlvbJ/c/l6q1L+Z39X2MZcr7lsjT2lqibbml67igyXijVclBf6dm2HCgaf5
PInMNUsaVekigkk8jMp5gBZ8GknLeTzwDon+/coyYWQmG8yUWiZNkSwwtKKDjOihhwm6lnfBNq3g
agMZH01GZBwIHVzOjhTMr/VTPwRoSrBLPsvuvFOdwK25nV7UOlw7NcZ6NENR9MoMLexaydLkj5P4
pCiAh8HsFQ/rZzv9sVogY0GEUQX4G+W3jfsE7TSq03aVLYGUSW/SfRAbu9Gob7S4tQSpQE4XfkcB
wHFQYVprsnt9sAbN4Jwv9ci/Ld9Et4MJSBZTYSNbHSg9cV9iz6m6Ak7Kl32KDsNrs9zU1JUYxsGB
SytMoxC7vHSvUfX1z4akVr/P3L28nVsZpPEoFbZfhO4pJH8Sb6x+n7lpPRGNoalhGoty2TfGcgir
5M6MeDnbbRAjU8dwnqpKmsTOk4Eavu5APkBtCIKaB1rBMBILdNm+/jTcqC7YpW8Wm0asMWIq2eqc
4LPip5bmzjy80o0jw4IlikihGQo4md/ffLJEYpKiQGS3XQ+gwdHSWl4jBUcEG8XloxyYXYjKfOuC
yYHYgLVxhJOJbAuwqGeHjsji1fj/d+PrdbFBnRahqhFouFyNl+31V9pqGbpYXotZnwBNCEAj7HcS
55ptmLZ3Qhn9rxK5inulwRM/SOw+3EVCaDeg7tPur69u6w0AQeBzMmUFaHdvQczKXptxDOJYRab3
uTwpvohyWOjilb9P75ubyg2Pkz0eOx/wQIkrdlZg81a6YU/ffQBjxJuRJH3cVootCJ/qtrWy4C4X
nKVt7IU37rxhu96JYkz30Blhog0SBeyhrpbaLjqzwLNdvBUxF2FQSD6oOs4uUb9MApJa/WIZ8V2k
3wwhJ9+54W2xIoruLeP2K2ymWsujIMqIgAeybFh6fyPh6hWLf11HeEKYE+qBpZF1FOc1XdwgAN8b
cfuWUzene8K4FVOUJYwZgzTSRAPKe+OREYyh97R1Y6k6ZdciQedKw9jsVFWU9wuKXRgSKwY7ysvv
1xe3VU6EZPDHy0TWNSClv5ccLLFezLQzgNImd/vajzy0sPoGnNoftHS+E8XUZSpZmBPwKuBSZ4eo
ehSz1+tr2TQaq6UwRgP8c3JTjIAYjpPvpdBaSnjSdKcReTnoTTO8ksMcljSOSpLRif64eVaLb0HM
65De1AZF0jUktiQM4TAXNZe1rKg79A6R+5FSDmC4frwLb8G96xI8C0X0pQShJXwYd/PD9S3cXNpK
MnN30XWrqSqlS9XjVDKsMgeFiD2OksErLG/aIkXFnDpyWLL81uCxsrtxkg1qSBnr6YBR64MA3cVr
1+cNyWyv5yKGWY+qG7WKqjQe1vWNPn8i3Omi7XUYCOYlsChq7ASTXgTgr6FDOBXmFL3FEe+1Ax0Q
o+MA+Such2Ocm88ARfgfQHt5shk1UUuEIYmM+5TtaQuM6dKXrrjj2fOtvBxw2C9rZDZxKVv0woTY
xPk+K98ok3Nfd8XH5JmiTaFJjxM8bnX3mCIOTQczFVopWeqGpYuAPivTl+6xfX7LGzito91lL/Lt
4FJcphQQzbtoz8snb2qLikgS5I6I4d46Z1ZKqSAknhbal9uobtFHVpdlvGhq00ZdRLC1i0IWgq4e
kBQhn4bMJjPK/5IF6LxT+7X43GCWylaAMcqfW9k0KSu5zBkKkiKE6PqCrpSRNxB026SjN+gHPfPF
yDdmnq3fygXiDH/tJaHKu97LWpqMuXq74M2eBhvhHsGGPVu81rZtD3aRxFY0SnFsSKpLFKmf3kBM
Ab1gmtCf/NDjKchmaLMSxXiwRWiJkOWI8UmWfGyEIrTCuXSGPnPGOLlLF/PlujneDD1W8hiPJubI
O84JFLIdBSuM7+seADxhwlNK6rB+iz5WYhiHloZaX6ktNSRHFS3azb7yBLfaxZgCQh4G/Dbu9WVt
W5SVQHoRV8ohAnNnymm+M3sFVpICizntVDf2I8OmJoXf08C52TLd6JXAEYxm4lwgMx2IyaHQpYMo
LRyr9abRv+2iCYNlGBLsJQtwX+Rqn4YxksXzgc4Kz/Yn05qtXQYrplu6ReEkdVfyFzdxgJRp9fjn
YM9Y7mPM7Xzbaq42waL562OY6ydmcd5lBSoLxlPv4haCuduNvCKwAehLPBntdmMLxmLOudJg8coW
sBnRuZ40saK8RaIU3apTApzA9IxRRzdvptsU0FugLb9N0vEoG7zEzOZVMTVdQXqSGOBGf3/CslD/
U6PV1Jta+Kane5E36bU1t4FNvchg7kltIgZvGpzw4CH54yw34GKgqKfWcgPEHoymxHfUymm7cdce
0lNyNJ3OC07y/vo2b/kQSRQpIpsGoneR+QwhwGNIDUZUJco7LduF8ospHMkU88zC1qVZy2Fu6dyW
6TLSeF3x0eNnF4/R2XRVcGXOQHkiL8FJebi+sC0nBVpl5HF0Bb6DVZ9xlkY0D+OlVSaA2xNMH0X3
ylL62a5V7dxlxm5KU++6zC29kSRd1hCkqfTavtebcY7ExqBowXI12IDlssPU48Ikbi5sJYSJ1DrA
lcxyBa9vTK3bkGdNrC1Z79Hv8VjoInD1eHUQ3qoYd4+yZh/2+CBUWCJLTG/k+KXVeemordu+3jrG
xsxG1SVJgtsuCU4E5tT4nCTAg6/vSlN1ehOP11dS/wEbM8Cdf50XGxs2rSaHAkXsbgl5bmbx2Ifc
siy1FawZA8S8bmqaCMrYt4hj5S1ikmlahhQfrVwdWjTo5z56Iu/rPRBBgRV0XQE3dWMljDFcfRuY
4gCIfXueRPDm3YrKCcRoRZraeMtaxOC1LW6qxkoec6uVaejkQUf5L89CzzR0q06LuzwteO5wexOR
VAP9mqzqOqMdpCyrWgVXMaxH+qDZxVmAiQx99SUFoGvnNifK9UxhmOjjqP4yfOQBI27m9tDH/u8X
sKmNfBT6bigb1GI+FfsRvSCiP71KrxTknTbcJjTYAFmmEz2PDnEil/dw+o8PgJE2YMwAL8ncwnie
07BM0ERB7tPPtKwb11ZxE7uCGyEt5i+2hiwLBdYfvMCOnvhos5sWnPz6AJXqwkqRJ100C9pwDBp2
6ZC36V0g8bCGtmrXJpAN/12kyhhQQQlnSaCItqiItBaFKMN83aMEVuEOM90SL1jdVt+LOMaUIpAr
NaHC3ezz1prCJ5SBLJToreuXkrsq5uj0dhGyzET8FB3pnAJK185yGinBn82fdd6Mh9d7yNwVecnn
eaDcXzKScKMrOfknwU0RUABu8AN4V3bXV8dRC3YCpIgxFxEneNA3oWgl0W2FJoDrErYeSqsFsWiC
odTEM9J96JgjuV2IdxEBH12JnprgtMTP12VxNIKtASlgHlUzSosTIBya/Vr/ouq8oQueDCbk6sAi
BHhE6hHAbkLc9IGCa9IYvnlGnhud0OGZh12w1T9hIhMB2ElktwnKW+8vbzkPkhCCEwtjs4Mzuxgm
8WTdSm0V5SsoBtCwbSMETRPHcG8udSWW0fxILmA2KK2lAIQVeSLWjFa3Kv+TQ7tIeTOdK8uUGZ2A
fhqooFrdmpVTLbda41/XC7o/v3nxlQjGsRZR0YGKGdHkPLaHINN3SvhsCtKDoS7udUmcLSOMdoSS
0mjlW896/rGrGivCZAUvzcGTwbjtdmgi4N9hw3ryMQqPc307Gpxqyra/Wu0Y/YbVoQjhNOoZTfRJ
5ya2srsIPMuKm95HnuoqX4PeMiwkGPFinXfkVCFLxY286E5dOzNG5wWlr+VJRHCSHBfvZ+a7e/OU
uAUYEOPdsW0VUVS8NvDHYGGu0MCpGCklIK+Lu1LzRO2J6Lus9K6rx9bEHW7yRQyzql4k8wwSctT4
dnAmL62rNNYE0KQ3JuHIMp/U+/k8gF1IvEFPFKfEue3KVtIZjykYiViNHX3hnDXgrVCo3tgeX0WH
opXzUgBbFfl3a2XMh6BOdWA02FKpdmY0EVGKWmkf7ScFHPYylhw5+hNwL1CxRnLJiTzdhUHT7+kE
ICgNODZgq4X23ecwnjUWMmOKZliz+LkHsRHaOzGGHR4w1vIN3hwNtB0w23orPPN6xrfv668zZ3GC
Mj0TSN7DK+lhmylOXFSibs8gUXiYAbTKa53d9OiybuqaohsmURnrMCZhiMZ7GureSq8UsU1wQ7Dc
j970g86aZzavUPQfWnWRyNiKUO0jAn69nx6RolYYdxR7SfAzwDALHzg3aDOeWK2PuUHhlJoCsh40
QwkeDociqWROfJgs3e5BfPETjHz+wpvV3rYPl0WyVycbdS1UcIhSCkso3Mfda9/tCY+VZTNZLq2W
x1wapYzFuqLRplzE+6qZnAZt7CBW8ERFcIheH6oOmTsxtQVT5dyQzSXibYKHkooonmW/6CgEzlIj
UlN0ZOf2Rmh3/bHROAHU5m1YSWE20mw1dZaHiSbOD4leWFr9YVa5DZn0Mv/mPVZSmG1sNDMfagXZ
zsGbXfNMY6baDr8PgKSbDgA+82jtCGPGeNfz7B5vGxk7E4RVMCiUaNDUzqP5rQSP2vA9qj5dvwfb
Hvqywt9qHRmy/2KNx9ZoB/eLk8OktXZph0/xfsY7FnRlqA1Tv0z8/n8AYudsMNv9FrS1XIgaNpj4
P2ESaAcJ+bOKI1TyX6VkyS4MI5p6k/Iwte78gyBxbjiDrd6DCo3SwDm8hOpmCWktjwngTFLrolzh
9MYD5bWmvE8YxKKQZDYv5ODcBJbqIgOGVh8BMMwewgdp8HQVCL3D83U12WqcNCVFMfCHaCoQu94H
cq0SqbUQwW6R+8jvYC7LB0xJ+ctJ0NEaJ9klIrj5vuSMSW0WHX6JBdkm00uSNDJ1ezBj0rlzqjvK
md29xH54HJ35GNyMNzwvtOn2/l0nBDL1OFXpu7qm+Q2inQpM4TaPnI3kCWDeECQDSiPJcd+y4+zT
/pj2NnIUR73N94Bkt4U9z45sq8c/J4cVMZo4GEE8yAEc+aB9GQQnbEdL4gVFPBlMsJC1SV8IAGsE
I5Cvlq4Z3oYKJzfME0H/fvWSUEhF5jHCvnXV/ZSdq/ksNpzXyrbFvewU/fuViGkeu0nAUJidkPxJ
aavXoe4cQcWzoZac62qwhQ19uU84FcZ9lYYGcAc0odnljKnkZC+6OZI0aFt5yG6083QIPyC171FQ
fg0oDLx+CN5mMm7NBGu2IqL50zar+2VxjOhJEnbXV8i9uozFMJNkDKYAVzd4Cm6jj3R4Z9jpTyYU
fXHrMzLFHIl0y37z1apEy1e6QnS24y1sMVEb0b4zWTgIyu3UPcpzj1fBx1F45ayN7s81UYy+g5MH
lA09niRlgwbg/KTd0ooz4Crs5QTkZumeeIOPvhmwxPMGlTaPbrVK5h6EnRy1ugqHGSb7dASovCfz
ErCbJmolgrkHyjCTQtdhMXpUGrPYGpcv1/dv0+mvBDDKLw1T1DYJnIl4oC/ybqf+gw5xXQxvq+gp
ru5zm4QVMIrwTF30+mRG2r0eyre5wiOb5YlhFL1vEuDDtTB+YfAS558l3YlljmpvWqbLhrElKjLJ
9SQFOPQ6ecmiGyX90pbnlvwBJooJWqF/b5DKOL+ajEIbLFSM+JqbuyjmuXP6A1fujco4P1PqKfci
rmjnGW9smNkNED/xSi9sHlLP9nNytRjG78VDVw6GAS1ukP9eAPdFW+iUR4KeQNPhjh5xLAL7XNa6
IUJJljaY7ZXDSJkGC084iXfFjAcsxhVR46axJk2Q8Mp927HmaqWMSRiWSpuXnwAXgyMd6dQOxbQU
DmT3J92Paw1hTIOxtL0hx9TGRk/q9C1YXv7qyrKThFqMIWGQUqLEVwGQO06tsrk1xw/XhWyncFYb
xhgGU+tFZaBtCOilQHCeeequE63oXN20zvRcgGy8v0nu54f5hpuO5BgLlphJTHph1qe3KejJIUhX
eQGQW2tnsk+IOXftDY9snSOQrcxkZMnmeIBimuOLEnwfxZOi+Jz9pNf2yrVmazPovMpDU8DEweDR
iZnUHXbCM52Y7/zCJrxOBI57YqszcozGdYMOWZfIJ4f3QctJffF2jDEcdaeFxQAyEjstv0/FHpGS
HUW82R7epdWYEKIJlyAXaHgkTJWbqMtBJLKv5/ldrgFTPc4Ury4Oito4wlQ6S1Dwzmx7lZj2RzEb
0HNsZ4yW5H1fFQgBxwM5FEdaS9Y+Vq5m5R8mG7hNnuA03nU92RSpEYxXEBN90uxbvw8UWe1z6H6A
J2pTn+cSHLd/AuSHtumLFMbHzJ1SJAFtdUfcOdtjZtERLsFtPRNAfsIn45VSvwNtwOfxCWzq5Uow
ozdEGfIiEOFwAnTdpqJmDymv2XczDliJYJQm6vKmmDBcZA/BYi/hyRTRHaM8SAXHDPOWQk9yFTnJ
mTyltYqxMJFo+3jSDpPAY3TedJirpTCeBG0UVR5kOCa5jMBcJU13ohntMQuJdilpp49ArRwH67oC
bm+fqmjIYZgAXGSWBTS2KiELDdsxyTllt1HgiuZeF1+vi9ns6kPD3C85+vvtmxZZypYBEeHkSV5z
F7ulraF9ycqBeRWDUUNzxrufBdfE7W8i37wDAZCV+O0fmUoAdosYSEO9hp1mWmop0tSlpy/aL1L7
ZdK5bHKbpn8lgdnSMhbEUpZgxmhJmaYPF1C7fJ09zUvu/yjLsJLFqExdG2kUtTDMWatamnpXgZNk
4R3etupftow5u7yOp7yjyK1R/xoZj1X4eF05tuPS1SqY4COu1HnAuC/NRNbPCqC5gYHmpB9CRMEC
nxN++5pdlsM8TrrACCedSpMe1TNGPCnkW4Q+4cDJbt6Khc7oGa/jh3lnfri+0E1rrxPMrhK8KEBw
8f4SNKIWpBMAIzB1SGeztNzm1gC2nehKBmPrpSwM5IY2SBPfOCgIOyq3dwKrOPBZZLeWQ0RNM1UT
qIcwXO+XI81LkgPZHPunvFbhURDAQyJzzC5PBnOZgILcmCkcmG3gcOJ93u5rzIxcP5Yt/SaYbgbj
FzEVdOO9Xwcp4yKcC0TwpninNG4tu9d/n/7/bCy4/n1GvfVorFpdge0T8jayRnlx6rJ3CcncKP82
G719XdyWfq/FMfqtJIqOB0MNT4WGD6lvLAE8uIaZ3ieGGjtNVNiZHnGWuJkMXwllK7HRUAOHhCb3
u7fWKmrSY3vYDbZmRbsGnCOl+4cKeDk4lqwlmSpd0Qcoh9YdheS2Jg6X2WrLP67XxVynTkGpfcgg
Ik7am2UybFnudnIQftLSmGMdOGpiMsFSLoUdxrUQCyJas4r5RdHuJCn1ksWvFE47LE8UvRGrYCZH
Mw1YwSCqGA61eZvJmVUaZ8X0FD38W81gbrA4tWC8yeE9aFeX7BVeeep9YH+jv2p5nt+a/fgJgO1j
05HaNzDfhuzN+wUujSrNI6rKtjKBChT90VWTWVHlt0TmGI9N5wVz/ksUY9QLABbGIU2RowX3JOHl
nNvJS/SZYrsGXMq4zX61tTRGH9FhJXV1goVRPJcYLb8ZWMEKPNKjEyVpjg7aw59kxtciGb3MMGC2
RCMWOI7yERHeTq6QSTFqjtnatMKKouCloukGhqTfHxmg6Mc8nxA26elRmI5y9HjdLG6qhI72IwmY
4kRmcR2ktslGOYVZLOrWmUltJdK9ZL7OvEzu5t1ayWH0YSRDO9Q09dQRh/SivUADJfO5U7/k+v31
JW06e7KSxWiDPgZVUdAZznT5FEQ39Qy6tjmxAu25Ve+i/NTOe619KYjAu9Rb6Wq8WUFHIxuo1IjM
pa7joq9G2nS9nGmMW3jhgRLU0fCpwpQx7ThHtv+tL4nHubNZnl/JZtFJR8y15CGl/AXtcPkseThR
r74VTsWOipV99M7t1QMFs6NgJNktr7H3bY7tN39+WTzbibhIpRYM9AMoPA2eLwfYzWd1h4kzN8WQ
aXlCFyniSdU1nGmn24aVPMzHzB13xMOQVgSQC/2uPIOWxUVTOs8ebarf6uMY0x5EMwgf9RTgoMYS
OKbYj1Y6hIYT1NWPQIvAoRlr3MQyNQHXdoRRh2VZDCPPIFQ9y55mt09Ja/eVhUT2SbQEZ/jYls51
1d+0FqtlMg+fpZuTRUJKCGMxT3OP6d7w498JoPu8cpGCPhhhQ3DIuQ4ym1PMQxHebEdfqzFj77Rh
0ZswQIZwQh2f5sZpMn4+TzbS8UiJ886IHsG1I2KiQqkOdJAHwnHM5V2rvSzwGd3LX20Z2zezRI2K
CSxY2DY3PKJGXxqp/HBdBGcV7Asqr4WgCSl5tGTueun7MvuEhxKymQpfHcxvfTE6hrhzOcYygP2P
9gpwE1e0p9FL7Z8J3AyMWPSIeIPP26HERalZpFWjMtO2Qw+enZSW9DocKVKb5hiS1Tz/H2nXtSM3
kgS/iAC9eaVrPz1WM5oXQm7Jovfu6y+qtafmlqiuxezLHg4CJruK6SszAgute54j47gKdkqGTHGk
iIB2cvCiuTEz2a3SSgRS/OyGwWy3IJTi5Eo8gYybSHKlKosJbsIYXsNpr18W2QZbrLy4HjgOYjXc
L+6ScRAWEOjMOcPhYvlTJDzHKLYt3Ul42BScQKgwbiKsU2JiBR9idj1wXfSdBhw/iup/W+95p2Gc
hZz2vTaJSI7S1lNBb5fse+WrMvJKx3WvqtH2gaZYksjkEx3wBBo8ECO7hMer3tqY847wB6d3FcDk
kgSkrJlAGbz0U/OJUDwNUFHBqh5+Dg3y3pbW3cVVHD3vwomXcSYbYojziN1LqN939Vsfc0op3pUx
Og36ZlBZ1PAWQTZsMFS/j0TeyBfvFIwqZ6NW5VkaY/ggeSJ97UqFtFW7gZN/c78No8qjKfWpbsG3
9m+DZ/jVBsuRKNPo2h59+uB9m/Xk1bx+HEanZ3MEoycFFJz2yWPxEOwMALmQzxS+goe0zLtBJviV
qFwKY6Sv+NbTjOmhZi/0nOFb+mt/j6+/TnOZPl6oWkqI0VclTqMXkpep+5YcG/nQRMBmtyY7CzlD
qn+IFVd5TJmRdnlq6Dm+FqY3PbQnPFAPH8gOwCa+5cocu+Uo+eXHLA5H2i7VVHp/wnwXGC9Ntbnt
3nh/n3ELylRKjUUhmrVYOyYJIAS7gPN9eOp2Gc5anGFsuioXC5whOAG/BKB+wY5ssl26RVeAN9RB
/eQtZWCcwhBVupYUsFgNzNDhARWCMwNLHCCW/wJqeL0ncDUkdodNGNIyMND2w4NDfaRjHek5cuut
tJH9wqXbJ/KBN0HJlck4i6gNiz6ljpwimnX7xvuJKxt/besLvE6NS+UtCHKs+JK4Lb5gYmaZ0XR4
TdTzOwJO3vxgzu5tRfxD8nc1K8ZT1EXft5FA71Idpw1mlqN33ZjNndmXWGBJ0ge9nImNHvsmUdst
Ru6GyCZNPmUoRMLuuQK8wtOgR8YL2hn9e9xk82sj6NMrIfIPzk9dTz1+/VS2xxUUGuYY6LOMOm+r
3pcaV+gfBnVvkLPaHwLZF8LWzoNn2dxM0T7Pds18bKddVZ2baj+anzg/h/N1LmX74utA202tVmBf
+vuIGRIhsoEvvxm35SGI7GSXf6F94I6TF3EcB9sLiIEugGY2HZtrrV07zO6cKM+cg60Xt9d7ZpyT
UBlTkgLa0hmSH+NsfeqGxM6s+YRC24vD5iBOkS3IwyYLyLdmll9lKwarxKDwlrJ5AVqml7G44caa
VFPoUR7op8uo2EEA1yW6qCCHxm4s96FsPee8nptxYr1eTOnUIbVN273avpOis0XtJeZSPK0ikclX
/8Vux9SlqqcVHQAyztG9vpm83E0eegCD9gBbm7A8Nrn9hnBzap7uMC6sLGugLIdoIRj9Xmoe2/nt
tuLwDILJb7RUtqJxxt9v8+FbJsyJGymD4eSj3HDqKt6XYpxWqFql2Fio7evWcnXgnOSWL4Zf+pir
gpzAxpb4QxeaUUe7S2Bz2ORYDstAsK09/IesA3t2lgYIfc1kYdwU2SjHbMCxorK3pfwwGpy0ZvUL
LQQw91aWxYwJAarhVUDcwZJVD4vuiaOnusJp1a4q21UUe3FFIyMgDIhdNWj7BiFy9LF3P6BvCxFM
RtgUyG7yEqcJm3hXCNqmKs1tLPJKUd5JmBqx0WOVGLQUrQxlM2kACCS8MnQ9uV0chXG5Gqn1vhfx
ItvtfxJYCgA1SbB99W9Q+1Y3h+WFNHrihV81hsnSchMxH+NR8dYER0ixCTdAEHEQuQYggU4+/Owb
9bKEWwZRL/NbqrgQznjZoJcioSKIYIF4GtSnKL9vx29VcSKG4dzWj/XcZiGKqSNlXY+xqYtAVrvB
O/kS76wzUANPBUzYeM8/iWfrIb/L0afmjgJzDI3tkmC804xMGTdsSfZPTHe6IUxrS0o4PH4KHXH7
oYbn4rSM+xV6rHlSZXW0FjNvQm1XYepOmcXxvbyjMT6kq0OzFyhhBJZwJt2Z45M1caqjVfd+PQn7
chWTLkjLCrjFkg70xcAPuhOo7Z1Ue+IoCE8Q40GIOUq1AWJo4NnFu7a3MYyLVW7LGffWCdM/GMft
N/xGwMWP3zABFlUuKIxaMugIvBXZqWybXvAy+tFRf4+Bi+FFWC8N3NKb7pX3ZNfvsx785Vha2F0G
151yw2tM8G6BcT5TXVhJ3ENxJBDaG4KbKYJjYlSHcD4rx5GqjNuRtXbQIooBMqn7KfoyCrvbn5Nq
3q1rZTzLLM5FNvf4mjGQa+kE/L9jUVhPSylTA7BowGtjMlozJK2FtxIRxv1E+0YF+kawbH/0arx0
8Yc+1q/tKo6x614fQzOk+4/GcBDj+0Db3r62PwSfqwDGouO2k8Hbh3TU6qB+MOkt+gQb8VzsCl/8
ypvgW9e2X9LYwZnOagNiDXg0qcnRMh9SLBcV4E2RX2+fat1NXcUwHykZ5Ih0HdrhEjpSgiU7kiY+
TYn47b+JYZKDWeoBq04bOa0CSnJSeEJ+l8Z//TchjIFqGNeKYjon3ltnM/GI+SLyFvZ518XYJiiK
47zWEJUV8t4Jd4bx1M0cb8sTwZinmjVSEgGj1WnVx6jcNuUz+O1uXxQ1hd89wPWjU91bJDZY6Si1
knqylohbPZOcVq9doxcPQ5okdp4n7hBZnI3Rda9jAQdeVhGzfkMqG8deBOMPZMqRowy+PGP/enrH
BESfPsbKPuI14P/gf35JZNc51F4DxRyFUwduNoDn3mjASDbaCTO+yT1NZ3hsEpwjsiPEYO1tqoKa
LIIkYNV/kl/9iwV9apO/f75fBzMYDSlkeUp02u+iSAvZtnLMXfV2KbXueSsx6/086yqLUZXeRA4T
R7QGf+pdQLgAQaY+ZBuKdqD6FDwQENac6ot3jTQzXmhnqtZqm2f4bpcxCsQniqyeccv8dTu7noyJ
FzNqud6gYXaYd9iytBv9O+gebhvaH2LGVQg96+IsYhhjBzVAO7Tbq3t8KkC3m08DyGJoY0Zzb0vj
nIiFXAzMUlZ0On9SJr3fDKUz9PljMwwcS14PtL/OxMb1Liozs6hwcU1J3IYIhzrgEeZSrbqh4SYT
LirTUktw5eL5QjyF42ddwppPdTbCD60WyVf1NpmQUVuADy+oelP4cukobc0dJvJVv3j6yDLyUhIT
OaZMF7UxRLKuNePejIifRN1JlHKOa+cZLIuqVRMwnnUznEPjRfcqOHp/AnlpXvrJehAp4hLXkjgG
y9IwZEpmCiZt/qTlSQXcBdhF2ncrlO18OBHtcTA5Z+TpOeMgIr0rLJPCSqF3YgvBa2n4I1rat42J
Fz5Mxj8M1WyAIhqmG++Gh8kpd5k3HoQvvRPeiy6f6IFnVYynUGsjELoCXZok174PpVZt+9Hi4S1f
+t43DIvNKo2yDKuYUt2A4L1GRSVvsrvcfQ69egvKjMt4mkR5iRzx0uAQD7wuEcey2dHsiA4YZBm+
nVkfLbG2rWYA+POPIfh8+/OtTwNeLdtiXEinEILZdiS22pNwyGpbfSjxBhbhiJQHExh+vuomO+Cf
PQib2I483lsf76CMZzHLRgvzGerTzwmQK/ZDeyLJu97/dfucPDW1GL8yB7Ec13SVTjrTlhiFSy63
6V+gMPLEreF+BPRl4cbYvbAiyctUapA6qgDflJ6TnjM2sb4wsPhu9F4XEdMspDKbG7h+HZjuGFwG
G7GKd3O7BVRE76nnvLoMwiU+7+mS48Us1qtY05j0Cj0Znd78O3vDcyWvjFzL3hRRBhkTRo1Ei+3a
RHGRGF2L9j/YJKhPAdwRJcn7Nzq45lOWopjibmoDMdFq9KA0ZIjxoes479lrjnj591kbayXQ6ib0
yoo7PbmPpM0kPd7Wb94RGDPqusKU8GACCMHgPrHcTuMC7a999+UhGAMqFX0cMTyIwuRb/Cx65knf
hI8Yk3Uw3genKLx3xFb++vmUxmsp8U5HL3ih7GkeComkIf3Ik3chOEape/v2VrOB5eEYaxLytJoC
C19IfFA32HiwlW3gKnfkmIAqYUIfJnB42Iurz3ZLmYwh5bEZANWcKvhDuVPcEq+g4L8QnDG0jRNV
9daJ3messrzwTJinj0zIxkOzOKHrisx0Og/9eS6+JxqPHoxuiLARdHk6Jk4jQqexUdOX5XmnDH9V
Q4wm4GmunoS0tavJ7YCS1hW8ZISjKCyqiRXmSTSOWKNSH3qXLstErrxLAIyvYZhD3YauxImfnKtk
8U3EoM/Dii6rVp15iDTMzauiqzSlw1HQtTC5uE4W5kQSAzGYu0sCThcGMCF/Vnf1ud+mX8Od+m04
Fq6wS3h1Ge90jFfJFXDPRzmCpgjeBMmycnsI54fKqCreh6N/6Ya6sGAnQ9Sj00pKdAu/jZFLAWCD
78YLnWxU/eB1ev2PJsCCzhuJMHeTUOhOG7+kAXAegfQqcHzyas6x/GiMV5lCIWsVOtIx7c196gef
04ORQBUp+/awNUdb4mQFvO/FuhQzNRvDgkvpTFChxJ8FUUa/ihOZeTbGeI967jDiKsLGZnAFFJ+J
wnEdnEDD4pkYkdXqwLWnCQbZKtj9zo7RNt7/R91m215G1eOlP4VFqVbjWO28CXPpVEVchnmOZrNI
JiCubLqJrpg3+3RXHykkpeAppxlzXuCtCn0ubxXn+7BgJgA4FKcxR5mJTDe1QbnthO/mc+0BexMT
RAgqHs+YeIquM34iba1WizI4e6mzKZGa9SjdKRvNUzamrYDl2+RNbKxOIy5Mi8U6yXK171NwejhZ
TvMdw/Ai+dgbp657EdDUKTFApT63H2npUKJEzHZb4L20GIPWkmacWjo0KsRgck57O8mebzv6dQu+
SmAsOBsTxehLKH8k7NOyBgHPISxfb8tYjyVXGYwBCyEhTZYDvzwyey/SjhoIaUUM2RLeuzVPEJMD
CHHftYIEEzNUYlv9vdbPtpZuc97s3G05IGP8Z3o4JVMyDhJMrJzuymJfKZtxyOyi4tzbZTHt9yD1
/4vDUM0/5ZAx6sqQwvhgFXeypXO+owDp3UtAkwwv2zR+8tzt2tOX6igBxJeyeZfu7W9Hv/+tnyD/
8yfoUzvEnQj9MGTpblDFjax1R7p7j8Eib6hyztTvui+5npgx7DhWtWSiI0QSeeylh5w3ZMD7+/Tf
F4l9GYwF2FxxHAWL1OOr3nIC4mWI89Z9UXtbCJDFpK+VCiE4Pmpn0cFz+Kb36WAlrVp0cAUkTrAF
gyZdLcy5RSxPMem/L6SnQ2ANRYCyIhNPUwlOsjBDjekWce3dVgueIMZtNGIWE4W+VPVp7KmDsQmz
2JdIbjczj0eCJ4rxHpOWh3naIeMtBeFUxpWblc2mLjGbqhDn9qnWtcMyDACrgUaOzQQa2ZA700KP
w8iTnWKBmFDkPfGt+9tfItjI1eUxkQcNF9d1xNP1+6a3bFV8un2O9YzmKoRRgyGWwzGi1aW6CfZk
b3gtaBQweLG5LWb9y1zFMEogyrWRVvS6pEqztf6vJP46yKEdiyHnu/AujVEBwC2mZU6ZgMRJdA3d
sOM5twv9x+3jrD4KofPz/8+vM+FDSgyBhAV82+B0gFvUnWBXH8BJtc+RUnxkSWghjAUv08wqmQML
2DL5eMjrpxlbyDzqb861GUz4MJVpSrMIiXMq/5AAzwTKedJzHgXX48OvOzOY+CALRDHKFkPtvSLb
vYVOUygfWuC+SUnuG/FHHuGXt8bEBy2tpTKnfkeo34Z5Y+XftZITgni3xoSISTSmcabk1W3wxVQO
gRLZcsIpOXgy6L8v/LQwkSQlJUZ9sknzhOBzKMV+Irq39ZknhPECWpWMFaghUTcl7217aPTGjsPt
f5PBuAA9UzBVAFA8R6y+B2gNdG8l+X5bxB9C6lXFGOtvrVwtkO9Tsxy89HO+KwCjUTnVBrHtFIBO
FlOm1Y4u+Gr3H2OLW2oc4xRkkD1NVY5PJea9qwWtL5oyx72t+lEJGIZABVV1kWW2r4nZ/+TIrcbK
K7vKFqMd8HLPmfX59lWuVzELScxVarIeRDl9JWhd5Y0Cd7X7FsOcEegDeCgkqw8GykIWe3EVSeuy
g2eY9pKfu+B+8OCJ3OhsOGPkUARDvLXnNq82XFeXq1y2JZfNkTnKCtRexWYCgGTOxaY+aFv892vn
J/cyAK3TTXnS79KTyN+z4nxLtj9nKGqnWRFiYg944MwrNup9cF9u5djWj7UnOQqyvjTchl85X5b6
2d/yzsWpGT8McKCGgG0JXsvVQUMBA9mM9vwIdg9P5s7ArdffC2mMGzbFrgBxFHyk0u7r4HtSHLrq
KVY+KalHxl2ce8poOaQ9FRiS4k3Xrrq1hWzGPwe9QDJ9xANeQLRDmUWvRpNiZUPhJDc8/WU7doBQ
jaOYMkQ1Xvw87Q2bvj4Jnn7Uv0loM2A3EChZ3CY9/fW3viPjtPOu78txwHOz/t55zSfgEwGlRH6O
Pxl4/o29dPOhttTiOhkPbqRzB+5TGlGV9mCprZtLyqucdpzr5H01xvPMQvD3dPfY7AhW85rWM00e
1w3P+BiXE81ipw+0/JFV874R0r2a5Yc4lpyw7L3bBrdem1/vjW3nCXohWik2YQA+SwewSj84me+z
36IwtwPXaOzwOO+jbXsKnyWPkiDweq8cTfmtzzd3LUBiEZjk7jHX98nIKWU5X4xt6+XRqPVVDU82
Kxkcdei2fWb3ADrlXCRtltzQeLYiwmeqiKHCX0cYJroDhbifbAQLI+SP8r0KMkkNnY3uNX4w3NEf
OQGRozBsV89sWgBCaDTXi1W7kN4m67ERX1E8cQ65yiSxCIY6vexFwjc1pCctFnAQFqw3rHz6I4aU
W9vaGA/avgDNbvL19rVSVb91q4wfGUhdhGTGmIXwRP0WOeFhcV9zS0Cel9QZ94E2mNpg7BEl8xOo
ZzUw+Bk+rTh7DwX7QdnLR/3wLxrAvOMx7sTqJ01vO1gfoHiOoqdtZ7+6o0Mkxp18VkBrRRePmmMO
4hGFozM8u6A/bfEpE9Gokph+Sqvb6PmXqT6JvIbpeiV6dS5scViFSaIBIRbF4RudcOo2hWN5zTeR
7ocDpe62qnAOxJaJoaa0qUFwoKy8DxrRrrCxEj3flsFxVmyZWDdtJ5YyKnjZfKvMlzThOCv6vW+o
u8EkJHVgBUlD4AzHMnQmxRf0naKBk+5UhqNb81IQnjR62oUK9KCmlUYZbiPr2m9KOtiWVu8MUrmm
9qXRBdci0kcKRgDtqYYkmarCDr01iRlMEn1oU3NwkKqpU0j3wfztIx/plxB2hmjE+zlpBoylGNOT
ML63IWdAdV3Rrn+f8RUg7NEUYJvC0/eVLaSnMPiiaZx+xB887f+FqCxXVGaCIbCz8ISsnpq/qOlk
m9yw5bMGnDkF7qDa8hbO13X7KpHRhqQwMjOooQ29+iMOvHDmTPOsa9v177OxIyBkVgcFzoAIdtEQ
P7PIvpYqp4jDx14PH+uZ7G5rAv0Sv5vTVSQTPRRhCGZdxUOKqHyO1ZdWBypGfBazv8jM6bbwLo/R
CQGbG6k14/JMrZgqgFkFCQCmrDSX/NtH+kNdeD0TEzIKQxdyQUKF1IBzFVm9E3rigMfKyCUburqe
3OOlaGO40a76WnGfLHk3ykSNqR5UKa1gWw1JXH0QMdae2GX+V6r4svGhCPXrpCy0jVjPUTNRFCW9
A7aIgoHDOADGW8KJG+tDTL+cknrpNizcoFV1g0EkOKUs8FoKvkaZbAVn+Cw/NdjlkG1MAoNvkTec
9YfoeD0fU+uWkSJVUg+doQ2h4i4DLQ556ffWJvfyittQ4GjopRZenLLsJyxbyHh/6IofuqTZVjFz
skP67W9YG4t0E03a3xgmdD9FObTbZBfj5Zw74bie7V7vjXEkmoKHWDAhYDN0R75gJPVgxM50TjaN
Kzk6OIXiF8rtmLzeNjyeVMaXWKVsxKmB9GIGtGUBiINBajFa/Jh9BAESdLd/x0j1Mv+2+FCTGVm5
SFsgZRk72Yx5VECr3j7LeuNDFrHKLgKRzmCfCKwiHH5ibqkP5mZ2SwCZotg7WehmNWf+qu2q7l3F
sZsjViKbjdLCa0yNdVbn7smKyPb2kVaD8kIE80gwVEGi9DTVFJTGlqdNPLxrPCZmngzGYIM4EjVr
pomF+SWr/GjK7bn7SIa0OAeTAUpDa+nA0sVeZvICtFtbb7aTwWsw8A7ChHpxUOV50HFZmhw1tjLm
hlvn2WAHKuGOiPK+PWOtlQBWVLmA3Zin2o93AbqJkZ+/ijsd+LQaFvB58JKrhMvK4goZSzUnsR7r
Ap5ORvUUfdKJYxXbtn1s7SRxNdOpS/+27q2PpC4kMtG/KU0AJQoXjxRFGDNUv0hbwYkKt/M7V/IK
7PvgpIghPOhO3uUyyUBezV0uCqhHsuq7JRwbHoXAKnbD8i6ZeC/NVVjH9OvFOw3oSuDFdMZt+xp9
pUvdmZ872VftQtv7sXGs652yqySiNLVWFaM/OjiiIyPP0VrbHOzpc0LQTVE8wKeB9paTo67H5IVU
xo2g9RzXyU9KEOABxba0DcHg1nthaWNr9cD7fqtBZSGO8SjGGIGnSIWqmkpvh5jujV7UzOl4IZOj
JizEfw6YO00KoJ+N8dYU/iBzytbVrHBxDMaflE2rg60XmZqYhtjK8jvzR5i897oz6c8cU6M38luS
sRDFuBO1Uqs8HREdKQCc7GDpFs1sLG/sdX/aVhx14PhJdm6tjyQ9yqgwfSIexuZ8QS7dOJbd24da
XZtaWBm7GxLoFQkJRYIRAANDc3rKP2s8qjhW5Ou7b9B30DpjLQyPPkiB91PISwioXt+6VsaRmKql
hQLlgJompz9SUGhsFSEzdWlT70PTS4tvyDiV2AoUFcmU6hRkfs3S3NWVmMNRfFsjgRWP8y6SKGXW
VDx/Q+PxBNHle9F0ZVNwhfIvPhPDbSUxf5tuizECcWmk9cHGDLZi6ou8CTpOvmayALl4JtIzlR4n
P5Jtt6kcwSFAhW4w4Vs6IRd3k3ckJglpoj6begHNh7rODzoJ7aqpfC3jQr9Srfqz1pki4zc0s1DI
IEHvG689EmDqR45kF6oNFKSdsg9sDOdvUg9cTFtu8UWP8LtoRZMsMAlJEgtqN6Z9hbSUAlM8oRUV
AHwpO1lO4zeF/bM9yXvQXXf1V4GM45p7OcJOPZSeRGVhD3LmD2X4nQilW2o8/mV6b7cOx2RAkhoF
qkwrWgOM9/OjwkuEV7cfFTC3aZqoYJmODc69PGXBNKNPGbwXh3wne9bX0ZVcigabH6T9fBd/6fEg
n7jGvbhN+c+Lq1FAgWzKwmOYLGlHb7St1tAaSdwH++IhcrGp8jB6si1uOy6i06ovURQT5zUNUHgw
vgQL1XXedzA+C70OC5Bghpfr/lwfJN7Q+6qOLCQx2Qeay1aKJja2YiZvFB8n8aBj5G38djvcrNbp
CylM0jEm4mgAKvRvHglw4iSA7+XX6avGvRDDOJFuUpI8CpGbdoNg9+EdKT1ivKnRYehSrwl2tw+1
qvILaYwrmQaTQCKFNTFB415LtplyQsqqU9TAFCOjatZVhTnPAAQbsRmoAVtYRtC+CLICMpd64G4M
Un36zXoXghjrJbEs9AMdeErryi4FaNrkFHT3awpPU/GQk9oD2Ld3+/7WM/2FVKaGkdQ60yy6Nypu
1D1dJMJLjT+isVg45VfiCKcLVPpnCb3bLUf0qi9GH0IxNVyuyqIktLmghBHd6Cvfkk+01x16SmgH
PjlqmFmsX3iw3KtmtpDH6Mpc9dMsFBKY+JTIIZ1qCxhiNYVD8pEOpqpipFxFgJFBqI0vvchC8inp
czNB/9mUNkYi2VN0aOLn27e3dpilDOa7FWLca/MFraD9OgzPGgai6gdTLJzbYlYfJBZyTObShHps
64Sif1Dgb8UN9gm41sR77TS4IEx8D33e0+9qX3YpkYmYcRRKFhExuVK/kTvFH3eSTfuy033jYopk
bx4Id0l7NdFaymRsz1ABCa5ZADAAr4LbP2PnCAs54ODdXXrA7kceYZfimI8Xz5gI1imEdiHtw/Te
lME/xbEujn6wT26K1eWzlSCXM8T4pJDYr9JiN/ah38UZpwzkiWLy+qRKQIkzQEWMahvrsq3Fki2D
zWPgvfCtDgAu7o3NP1JFk2esCYKXAqskF1B1vH4YG4l2BT5QAy5FMTY8tpXWZBdk7snHHK3Zvpk8
UiGeprNgEu0QqG1ooLFYg8VQvkDchok9Pl62maF+4CbYzp9vG7S8Fp+XB2PiWTka4pDTFVwZg3aN
XTlIw/HfYNe6I4AsJDv0dMVWXfU8eq2T+KFbgxYVJANoEOte9fX2z6Hugw16y1/DuJesKTI9MRC/
IyO2zfFOC/3bAnimzT4Lq1oKJFxq2kONZTuK1kV+1J55BsWNLW/TDa/JyjsR40pGI8kngzrMVt/p
0X0GWD/Oiday4OWdMd5DsdShiCmRjnmS/J8IiBWmRYBqCvIrnrS19EfVRF0TRcsUDZWxg3TOxGLI
UU5r6nc1eJTkfT1wMqzV7ttSBlXZRbwMDOQBLUHPDyNSKCekLYVr1c9gpgKs0Efg1FRNFU1dNCRL
uujLQtg0g6c0ELAmoW7anbStt5QUko8HSz/Cb4q9EMM4xToJVDGi4KYFANMxMagCr8XSHIxg2wN3
MHrVpq/CLo/HizMpYdoMhQhhtT/64AB0K9RG2QVKUj3PjuTUHuVVKTe9xskPeJIZ9WiSNKqiCDmc
lXT7tJk/Raa+x6w4oOqHv6YQnMetvr2t/+sa+esDXrpqi8OCtXFQQ4otORmFHWIZrekH5Mvc9+G1
9HShKCzv3mQOUxXRLYfarT4pLiWoqVwF2+i0wBW4E+erfmPxDRlPWLUJqAVCjJckMuUQnbHIavKm
S3hHYlKrGnC7lmLC99Pn7ozCZ3iYdXNaoPrUm9AVH29/Kd6RGFdoRaCmHCERxVnrtEi24543/bXu
3hfXxjjDSiyTVCc4kvgw+nRWcLTJJjnOzuTS13uuvNVkZyGP8VWxjs9jEWSno5/dZY+0ZWo58nN2
NO0QOAWJa+1qn5eM8IQyzkQuTQM8n7jIMAtstfS1FNDF1Z3R725/sFVs8oXOsz2PURnGNKjgicVN
h3w/x6Bn7oYe0NBfKndwa7TmaEZQHeI9bx2P40lYrr1+LOayp7ldMIY70qu2Wcl2J0yY6E4dXUFD
ZCKcia7VfhYg9zVZFvE/Kpskk2LKpow+GdJGZAsYG+vSEuy3ulsBxgsIpnZ2JNj2aNz8TnMi7qHX
fdmvH/BbBthlcmE1uO++fYuxvw7MOZVXKa6W+ItTss9AgMwTs0SE9mCl5BOYaCtHH+zexvvWZAeF
TeE2Q1exwyf1nY+fvPpIupTO+BwzyhJiUerMaDd4Eqgnla0ebzCI3bjdrn6IPMsVttHGEGxes3fd
aq6Xy7ifCXNfalFBckOwkOQYRW236TbqOBn16sPz8oSMCwpIRFS9geaqyKg7IIuGu2YX41Z5DYx1
f3o9EON7zBZl1pDgQFK7b4xjZXLs4Q+J2FUA42dGMxUkI0RBEh+DDWizD41PaxEZj6Cpw8ssV5+/
rveGBPOfaV+YhYE80EEvca+DzzfxhMfUJ3fgL7ZjX3Aad3bo21dwlo/1xtqRM683zzmvxr7hZFJV
F62OXDA+jn6/I/se7SdpT1telMiK41zXU8L/367GvuY04mxpqMAveAiesAWZMEGfjaIHq0/Tm+xn
F8YJ4keb24LpV/s9Fb3KZSo+A3RCaZ+gAjLnypu7+3pw2yG02xxfFkjQ01mqOB2B24qqsQ88Q27V
yqRgdVcWixNybVsh4cvtQ932nBpLCT2KVhYhpYBxd1+CYadl34fx020R672vX+EBRdA/FTSLBHOu
a9ib3CS6axCktUpBmnPemMQb4yZyJiuVnGIMsAsYkWATd917b6qNLehtBMCfenS0cuRFSt7tMv6m
H7K/p9HL9lmS9sbAcWi8v8+6mVKfS6VE6yjqdlJ5n/N+P/deGTeTVYHVpxkCUryrd8M7sDNdcLOO
IJaqndyJToLLS9s42nJx4YuawdCiOQgoZKFwoc1Qpm37ET6chTdjx0lnK8XLWYdQXpafq0a1c62w
BQxc3tZJzre5eLTFQeYISHEdfU5Uix9y/D4m3u2//4d8+pezYMtjZUr71uiok9oncMXdZj4Eropn
NvOtRR+IN1653tLTRUvDCzr+wwK4Ey0Oi4hC30c7zEB4ZB88j9j71P14XwsfubyFLMZw6iYuyFTg
aarstNema85kzDglz3pIWchgjCdq9EobKUHrtK931cMI9hAVg0TAfj7n3BC6nq8vpDGWNIolEGFj
uHYKiig+hHfdF+01cKU7jC+rvnYaHTSxkbAH+HQ8m1oNZ1fZ7ArhaFUpQhpUcRQrTMcetOrJalpb
DR6ajhNPeKKYLoNYGGmgyLAtrfV6cZ9ott6Kdp+7shHyDGC1DlkcS/6n08fbcxVXFJxLfZjPaN7R
pmiP1qgBRPxs0zvzvFXPGIJzQyxjcIyPZjy/ReqFbCZSj2mbtF2IdwHqGGnxBSqcDc3PebDhq6nx
QhB1Mws30k3k72aDGU2oA8b8rGbxyVTqTyH2MW+fatVlLWRR37yQVSt6NGYarE4kuy560ENeIrnq
3BcCmDBdS7PR6xlurSf1t15rj2GV2VI7cs7BM212WTAjlhlH8mU3BwslwERut+Gxc2Fh0AUuAAHV
s1u6wDiSASmaIHa4tviCVRydSzxHBWgy0Mkf3hWupoh43LYw1qFgRoRRvN5Q07k2cIUpEHAGYduL
d3Nzb2oYd8fijHpQw81HlOIqkFFAQ8P0amKiZso0YtlaoEX7Af/3v0m51P8L1Su6Jo8kSnoiiqc0
3yWjf/sU65r36xRsK9KYSJN2M638gjtRex3lZzHjYX3yZDCfpp5UMYso8OIQ1hvdLPxalQ7EkDkD
6OtJ2VUF2MmouAiauMtxV7Uf3tHqbz4Yj8GONj21/bhJTJvn7tad0PX2GMcghp1EpghKZwavtfho
Fs9ScBdX77e/0R/M9iqGcQ+NHMaiTA2p2wcnxQeWmRscO1/bi+hl8XJbjiFdyMcWGjdPaamqCm1H
7sGQcLK84qj70f6/Xh3jHMKhierEQJYRmWeh3fVaiQcGPxw5623rraOFUjD5RaolERlm3N2wT5/j
Amx65JGCWCen8UF6SD+JT/kn+noSeITLlMBRfLYXaSSZHAs5+vz5W4ytUbCKDY+pm2yCrfkEKOT0
EX147vdbF2qYAKMHpZBmMgfG0kwLaEBE/yzeGdbnUtxGCacLv55g/BLBQuvrGVR+oICjlfQwGvux
eIhzZxLwCKsTO+HNkK6nTldp9N8XCklCpajqGO6j6kq37Q6hLPh67BfYKw1/3LY0zt1ZjFIGclBH
6YC7C2evEzA9Kh67juNx1+sT/Xoe5gMllSKV84jz0EFwsrXeSgpG4Mjfku+A9fes59tn+h9p19Xc
NtJsfxGqkAbhFYkgRcqisv2CsuU1cs749feMvl0TO8Jy9mqr/OYqtnrQ3dPT4RyOPO1DkUqNlNlI
6Ndy6dZZ5oF6GyslhtXcgi7Q55Ht/EO0+ks/jS1JlXEs6gadwZ13s01JbyffeFQxnErBAD4z6A7q
rD+tXWMrUmGfjFGp4DBTCYLwgihkLAC//ccjZG8wPcsSQjFatJN6oFMbwu1gxXtzFwL06l8sWG5n
0RetmNwinsNaFKgdEjAqitp0s4Cn2Ig1p1P6ozZkX7RuQhe7+9KioHNd1+suAO6dv3tb3ZumlAt4
Pc+d4nWB4XWkeqy0kNMxf+eo/pgcXlRk7rQ+FIii6AstJUaPr9U+AycPUPHfCDDcZXREASVBbpVv
tFtpWOYhuQ16u32cbkef1+PjGiwTYBLANddBgyeo8s4Ugr0MjFOXmEaQMY3Ae3Ny3ZGJMaT9qzxB
AapwNTgAJr0x0cEUdrkX3H7unr2cMxNt+qFQwLwG00270g0CwxKH7jnC6J0VmLFz3Xbob135ph9q
VH01ECFDpEn2xkHytf2IwQQ+z9vmJvnK6dlCVZQ3SVFRDM/R7kprcShZCAUY0131q2lnFiWeHLHA
G9yWXmX3/nUtOR7ybk6r+yjs2swMZqSZ0+IZYLo0/Jlw2hg8EUy8AUOoEJsVDnJIn/TlR9Q9yxXn
YcGzw/dseqVGPkRhGVO2svEQ3hbHDq/1HAMCeYntRjo1FbjXj43GrA/GoUsyUF1VCfQujCEqiaJr
JYG8CCKE/FYOOBptHtpFAIs7Vy11OTczMj1FKe4VRbit0t4L1Gp/XY/tet9KDlPKUetaMVpKGy4C
Rih3E9ynqR0+ap7oly/XZdHIc+XMWBKIDoxlhFDuq7I3HB2wbmade0lTWj3RbgSZt/K66b+6qqOO
Kakm4JL+Hvv1RmlBvga/SsTJmsKvYvkwAx43TLys3svdoeBBfW4b4UoiYxRjIJhNPsDQF9MaXUDX
W9KLcjscwkeKThh94xnhdsfuIpCdM2o0s1gkMBwiOekcyZOcZNe90r2xEptJ0rncF9gEyX4QV7No
PB5vTM6DZDN3Xv0BjPXEZTRrkoHsqB8De+yVlzgqbCPT/HgmT1NQHdGp4T3AN5+pK5lMQTBuFCES
QiCJKUnilIVD1NELuwO41Kzr9rrtgr8NiB046vRybEeK1ZnG8k0eliDPFW5rMnI8fXvsVDfoBo2B
zRZ27bBKtN4IS5CHpJmlv9H6ZuYlgLJEEk3nCIGk7xo5txu/XWD4LVZnu2lSWyxiJ+E917rCF/UZ
m44h1npVS37DLgXlY5mAZ8LbcNwEulNXUmmQWAXqqWzEmIzwSvVs+sF5clCvduj4MLAJ0WROMaOP
ARfQmz+/o27taX2NV23dzpFWfwSTtXRqmBQCBYlrnPkdRlRLrMqdwHWae8Y9DxNx+6746/vqIhMW
SJw2aVtCWt8fh+ZG46V823H19+9/SFTKecmAu4AEIgusVPaW7pjouz66XzJO3X87pF4kMe7elUIU
9AGtxe+MA0XWk3btvtlxv8+2i1/kMC7eABMhXSjjmFBY8sH0AGJbwjQmJM/QcD+5jQVoUO7aAedD
sTeGupSor1Am+jQbvWwBOEs1fqbYcLE8Nk8ZFiGsmgEnKKjtdynsTsqM6nEhOUXcOfJiuFkU8Apu
9Kt8vHcvp0nj3MrlMJZZBEIN+6BThpFNK4mVr6CGWD3xVop5psi8g9JBTbpERshc9H43TjpQEH8p
c2+jX2SV1WfyytVZMqEka2PSzxQS2Gz91HyuysQifWtfvwS2S24rKUysUKdZrTSdltzsod9ld3T7
Rf4KmlV39ijJGdYCgAWGYW8MTf1H0UzgMElcpxGt9qkBlhGiRwrfGjhTbum3El6S/d7wQFADqJgC
6+gc2RxfYFMLda6J1FKsgtE2vwivhRefB1/Z6Yf4EeseLh9icjuV+G2lbG9Ax1q1UiQQ2AAivQe2
ZHWKu2e1MSyiDdZQ3l9XkKcfE2LCTlIMEdh49pzIpfeOkRtIXFArTiBjUwiR5GQUE6S8pNvFlVcU
d2FhFzxeH959xvYKSvAn1iMq3WBBzSjok2+6yrfeoTdodOD5+PYE4cUjZCaeaOYy5nqMMNmMNyMa
b/EtQoudPAxW7QBAPQLHwWzXexqheUAdvK/GxJdAmiJlVKBoS1QL5OFWwbOLf0jiL3bIRJV20uN0
osx/lGm1uMsB/SDdL7ctduCRQXcWLzvgCmQCjFBHRlQY0GneUdI/nCTeYPNdBjjXAgRbvCPkmSQT
VGS5ngjgVQDaTvbFeFQKpxpvFB7L2nbu/PsU2WZBaxgFSElReJPD+phnxBPD8CSYCych2U5iQfiI
ZRhFw04wYxDKkg0BkVEx1U7NsbjLHPryadxyXx9hn5iy4A2xbqZAK4GMeZDF1JFt/d7aprT1kf/J
vsdKDGMUi5ikppACpTFVsHCMViaw/PHa+8wLZyWFsYUgQ1c+GrGBK9Z3TeTNzTnntqzoM/tD9nGR
wVpCYo5tkv9vhtXYVXcgXMUmzGSDbpXubfBvrk3LW8ljctSJzEI60+V9Y+mtTEotDBhZ6aJyLsjN
62olhrk/ytpMlELHK1QoAkBMlsJNNpRupvZOFrT+YI5HPeWhW27nIiuh9KxXmVwwgoJdLQAPE5wa
IIMvfuWB6cPuDmZlU7gMCjjZOYGruTyiUGkzbKxE08i8Ej1KjbEIJhwt2Ze30hdtZ3rpN9MtfO0N
Y9xYaZKxvccrTv6DwoaqEgPkSAYLvxrOqZYHFJFH3GkHWhgdbzMHExB3+a4GzODsiAWq2rpTPGmc
/GDbjC6SGdeQRpkU6UhLK8mLGXzVVSzzKbwKwz+c6m8p7/qvTlXvhGKsAsR+PHSK4zvsEEgeyG30
Mhx0oK/gdYUYJnMeIRzd3qfYVlLx8l0qwYAZZVi8N1B1KLKHKnu7nmBxhLAJZCnH4kIo91qkRlas
m5ZUP+tm86kI9vsA2axxKMTO6GmZtDO+VNpJU9wm46Th25Z/EcF4eoxtai1rUOMiemqBbd7JJRnA
MZmVcHlyty+XiyjGvxu5AVpHCFFNo4XWNOkObY/JhplYSZVZodp5pbD4ZtF5/+1jMd5d5rlQGSNS
uqlPXEEG+yCQHyT14bqU7fFI46IftZmV4UnzhLQyQG8KxDR7wO/ojyPwyIHz6un3U4PBTHOHXocH
GBTMHfOaq9sR+yKcSRUAX48IRoNnY34fYpcMGHDWf8WmF4gH4OZeV3W7I7hSlckTTEOOu6BDGhkB
wWDCOs/ghH6KcmxngUjPKfzgIFmRo9znR3PX7Xp/eVgAnMMvavD8kMkk6m7KM03DmY/dUUpPsgAa
iz1HWWqXH+/4y9EywbIGFdGUU9quxhmOYgNdaStwOtJ0LHwacDdhEw87gO+LHPaA9cbUE3NOKNiu
o16OnM00pjIpuiZHnYNaF10QJZiXwj7lYcS6fHTo/coBH/l11Tmny27JRQq442Y6qCeZqZVVh4a8
9uOv6zKoYV45XYUJQJM6K3lGeUgU9b5OfvbC3uyO0chlH9+sE63Oj4k+BOWUWMpx5dFN7MwbbroA
qXR2K6MWLPTudaW236wraUzIqYc2KeoQV19yjB51inz72PdW741YQ4sOKQ/cgfrbtUNkQk/SNFLQ
07W3sNMtRXRaPXP76ose3fZiyjGKzVfqSjUm0pC5kIx0QRgfNfFLqJgHfch4MjhXhcLEl2YU66Wl
U0tdAqy0Ssp1a+zx9C8xc9Nru3rO/KrO9wQ03ZwPxzN5JqD0WOMfJBPO3nkDyucFoncLRgndxTb2
AfyxtrDXH6/LfL/Gr309JsCQRCC9RGeWaQlT+zbb3VEHD6qGuYrwj9gOMhiqkWE1Dmt+D5kt8Jm4
qJNd+QtUOuSyurpkNamXooRzDB5ttNVgActusJJKh+1swtGXY6wsyMOgTqmpyPD4bCrsVnhYxKfa
/C4Vv/rPkDpiz/avBFtlYgs4GvKO0N5EORsvQW8eoyD35KDiDMjwEnmViS2AbMvm9j3B8Iajaj8C
629P3BIT/J1FeWzpW1D16x+86grHWFUmysz1WKpzi8QmFOdHQzBviqTaiQpXP555MOEl69p0bhNa
FjhTHL56FxwDf3Blup7N7VNwLgSViS91EgZCJ+KjLUCvIPNNntyIEd5FA+er8eQwMUbWpiWXRlTz
K1W+K7LsIWlTbEYnoLybRU5Y4cRMlYkqbbJoTU6plMO0PYVSj1US6TPPHlMyDDC8gl6AMLZgYJ1D
SWgfRJPOCkCL69NMdtcD1fY4xUUGu4QjTOYiSCLsACMAFL1tuhHsDD0Xh0L7xZJ9Xdymda+kMbUO
bTSXqevo8I4qHeWlslO1vg2DxrkuZjuzWslhooTSVKpRtNAqwx6yBhyTwil3wWPlfsW2pTdbhWrx
Zhs27WElkgkYsjBKi0A7SSP6HRK4wkbut6I/8SGkr0Qw9kAW0sZFiQfB8IZLxSY/Qle6r7HlPDto
qfzB3TfevLJX8pgYoQmzGpGQdjic8H7OUKmpHgHYeQM0h9JqY4sSK0f3hk8Jrv7FuvOmN4NCTgIj
sW6SdyCq1Q2m10MzzLSjQ0dFdF/3JD9F9MVKmp35tH4DZG0rf7luOts6X4QyF3cXLIY2UcspjhRp
oMOVCZQBLnHYtrX8FsOm/oVBkPlPuDBBpmSZ0cnEJN11RbZRBS7Hx2b6UpfXQk7hOqv5lxrOXjV/
MUIcpuIsw1nB6U2xJfEqNZuJwEoo43gmAfJeS3HQVSGwC+Nn197oJpYHs58BbzCd86VYXM1pqLWh
pThkQldZQNQUHhsQHlTD93H+2eMZEPN4ardfACvlGP8rynSOS0q80gFujbaQQLxyqlwUMoEhrnA6
Bduh0tCJosMDDJMJlYtYz2lDufnqIvSysvEXoh2FLv3MlQl82r/EMB8MsHth0tGV1kbUQMfshIFf
EhgGb5Nqs5QCyALJMHWRaGAH+3s+qhBS62mEemzrqqkVnLSD6kpWuSt8wV12jd+4wOF16A43qB04
WHzvHT42cq6Es/xrkUHawpix/5nsZ/fU2t5i0bHBxRJ8ERipspuAuqfBtmS4k19pkizfmOAo4MSW
Ladf/xXMERBd6cWM7itV6bfCKFBg/H7d57dcYi2AMVCh1cslLFDjV83KMsXQasXKUgi4F9TSKkfP
rF9l3jAPTynmkhinZGgm+nY0gOEvj2dR4Ci15QhrpZjkcQn0Ptbp5KoW506JQJa0pl0nPOIInhga
2Va3TYxdnjSskZqQRk/dZklDqwzC2CNY8+GEZp4oJnXUWrXoF4pUpAGGKYndMryvJI5fbwXi9akx
91hfmYK+TPgskXpPlKclqa2mfB7awuoqzrwOx+o+sPQAA0UbRFQOaSu/8AbfPIGr9xBxNOKcmsEE
xKits7oCUo7dZ+1ey0x/6oNj3IScWMETwwTECcB7RmhCjGi+pOlPpTWcto7s647KcRoWubg0lXYR
alrjbBUvCURQzJg9r+KyrQliLUzUVDWFMbN2KSTslyIaBNpN19/FyX1ZfmKiCdApf4lgiww15s2a
oYBv5sKdUR+F6i1Qnq4f1fssyMfYfZHBRM06LTItz3FW4lk7kwfj3B0bJDV7tBIdHYMOy25+FT3x
qD2YGO8bXGxlIhvltdG3v9jlr2BDa0JCFBvRHcI2rU00IPEjfbquKU8E/Z6rCNSChXRKKdOarHjz
AOLmt+u/v5m/rL8WE0lLoSqqwZxx17/1mM+ii6yJaI1vFCdT/8obu9lK39fSmIBaqwbW6TM8kOMM
AHfCbWpE+xJVr+6ZoxbHztmXOLi1hamg+ygCaHApJGf6RFvMyo5WZqkt1P7EWXbejq4Xa2Ciaycn
w7RMeJkLIKtZ0tnNq+Q7FguduEtOIZFer6vIEcfuVqAeBvD9nN7rInBnfiqx2ySSoyb3c51yPHqz
w7v6bIQNs3pXiOqAhLDA0xlEYhTTajoLp8EePX2X+NEBeYXpRxw33xyMWctl4q4sLB1wGN4rpvAs
GbMCmJ89i2//wx2NdjKXEJDjb4QJLMUk6XNB4cOE6VnNv/aJ+d8cmq3faPFc5FjzoYicp6K7n4v9
dbPYnMRanxkTMWJauZHpLkxwovxo5Sm3VWfwu0PvaF7qjbyexOYk3VogE0HyIFcxAgBXG89YqdZ2
lEhp8ZWXpLPi2DLPiS9aoVOihFhyruXtaALSFQmz1FiuZuJvqBuL3HfI4KdisBXj64hF/GC2Gv0T
zy4iXuQwUUsRBQyBlQB6mpQ/JMUXx5ck5YjYtruLCOZeXoJ87nJwUdmCWN+MRfeQp92ncqWLCCY+
qQ0RkoGyWmSxuMuUZrdoE+igRc42zWbmB4oCE/QmuqRoTKxQGxDhLAqK1fNB8SpkftKu3qs+j4Zs
Ozas5DCxIaikGVwJuHzns/5lfhas2O385VCOFt40h25n3PP2hHiaMWaQ9n1vpDIuL0mOrKk/qeJe
lB5y0wXXMGlouvb1ui9v2vdKRcYoxAC7gMaCLwbysMYepOAkacNJx9qtKrTedVk85ej/rxKNriiK
xOiQaFBMhBZ4k5SUT+Z/Ntpi+pC5XXRiadwT3YyItEAO7c+iluaPXruvsLP9GdAMYLAaIiGqAQJU
+oesFIqrSS4aiuGr7qYjVYiuecg3XDukdvZBoZUcxt6BG5A3KXUr8azuQr/w1K/xfvZmp7P5cxCb
FrESxhj9qIH0PA0grBDvpulYl1/N1Gt5ReXN5GklhbkETdDGFkVUa2A7u43C57A6JbwEbTPerUQw
oTtt2rEZFYTUXDBdTV3u0AHmZC3bIjRZlWAGIIJh3LXSw6HCKiMmDjqw0ded1Yz+dZ/ZvmvliwjG
QRWjr7pkQQwiD+n34EBxogHI/q0Eldq/mYLZbGGQlTzGScdKDLWQDmpop8WL/fgguCAqBj3odI+q
u58/ZCfl53UdOafIvuYyMqWKRul28daxiuGJmO5nBAAYRVdNDcSFjCWAjE6JtRqFj2i+NQUnVv+4
/vvbxnz5ffr/qzhQVkq8KC0tZgIsv0u+jyXKOfHDfxNC/XYlJNbGXmhRtLWrxkCj0dyZBhpn3cQ5
q801e4AwgGCAbnQSlgQIpDla1tLl3NadHMGaXmnNGYzLwEcI/HhHm9AIRNZ4HHagWuS0HrfNfSWd
8ah61AQcJ6STzi7oxJsj5FbRWZWv9lZyS+eTNNO5frLbD9SLUIMJeaHU9llMVxk6Z4DKrR19MV06
ZEdXMzSOipvGshLGRD5FlwxMEKHQU8qFPzaJlRfzcQJBN0cp+jsfLo2VHMboI62vJGWCUfYH88ty
TOHIAxDBy6P4TozCW4SiH+aaOMYHuhA8RAGlAajFHvuAjRVKe01+rubvBUCPOLpt3lEr3RhfkOKY
RHIEK5Er2zjTvgHei91NbM+vdERCflNs5V/sPfKs02CsM2xnIYsi4AMnx/qZtq0FmyA8zpjE7Gza
jryuJ89UmNjflaCMKBv0YgJ1sPoIYFJtas0pp6iw2YtfeTyLHaUrmNw1ab9/8mIQA0y+/IWiN2J6
YcezEmp0V6yEJUKa0iWqULjH7dId0+qsTJwLeXMAaqUL276qhEAOtQpRcvI0bHQRq+gxEU/pgQQ3
+VHG1nKmbr2cNat8HHbZLn65/s14NsJC4weF+OfWV3Ys9qa3+IPVerQoBBx+N3R4y4+bSbWiEdUE
PpuJdvXfrwV9bNQ6W/DxCjy7FVR0zfKtHs6mPc1fYnJQAt5m+rZRXgQy8UvQBJJXJVqtRALKev9H
OlZu0Xy7foo8IUzwqo26rqWYTgb297X8UhNgYHBEyNsR66IIG7GmoZC6AG+t+dDtE1s9hfeLU3nG
eRos08uwL6LblIWGDuMWiz2cVQfs6GBRqTB0zavzbg5+kdV3ZEJa0oJ4ZqBzPTqWA5/y75RCnNLH
0b8hfVKd+JHMf24CcWVTG/nolZeTYMIa4HDbapjpaR8kT8ViRUB54O0Gkw7/QlOeNCaqSbWWhQ2t
Kv4FvKTu4z2FzP83a2j/cLdfdGPy2WZQG82IkD/rD+Vt7ko+yugu2c2OdIq54Kccs2WnmgC/qwFb
C74xUWRoo5x1C0AukSNI04/rDsJxe7YEElS9GBiU/rKVDsFSOb3wNldHzdhjj9aSpgIUyLwVku3Y
/fskNSbSdFImkZHCocXp82zss/n1ukq8w2MCSycPSxKPeAZ048OgH/TqLedtwvNUYMJK2oztNPXY
4xOk+C4xxiOAqP3rWmwXsi+OrDFhRdC1WRcq2EBxHN3R1kOH9owiL94BKEE4p0fZI3aFBbTrcnmq
MfGjC/KpKif6iCL3qLNYQvl0XcB2uDTxqlAxF6KwEHFKPGWVTmleK9AK61JjFRUQd7+F2EIPTc41
vq3MRRbjtGQesNNT04kz7YeifW1G97ou/3BJ/xbAQoGYda8b2fwe+8tbisTYWR2WYSvrf5QhPFDk
zS0Xguv5z8N7T8FWjzfAmsVLRNviwZPyaJzSW9DfnVRHAtjkU4iZkMovrN7RbTyv6n23Mx3lrn7g
wyVvnqv6DpRsSpqmM7ZJxmxs2grVbLnK9/HY3CuoK14/2u0MbCWDMcS+llSQoOJoO2+2xcyiA0sl
qN3o/LtyA84QKCo6CQBmVU/5I37gOcLmABpiLEWDpkqyDXtz7ofFpJ2kdsRgT9ICo7Swx3mysiK3
+tgxyspKq28ad+t0MyavBDMB0tRDPKpznG54KxzHg9hYoksv8dw2jvnxrXkpfNGLbrJv4adI2NY6
M7EzyMKaVANis1J+lctTyIM/o4bxIUNYqUYNa2W/mpT9ie4pFrsZKaUYuzqPgoAngzHOIMtz0k8D
DEf5JdRAYSx3Im9BYjOIrfRgjLOo09wYBURJAaxZ87IrtJukccUGm8nB1+uOsN20UjUD81UaiOfZ
NhzFpQZIAgKmulM8I3AXp7XaJwG41KMzHsOjcNJeS0f0ecAF2+d4kcucYxdXKobqYAu5djOBL4dU
GJlVOc0knhDmINW4m7oogZPV8Yuc7aTipyw4nAPcrOOvDpBJS8FylMoFxa2hGKHgWTo0NzGo34sz
t8C+bRaXI2NSUqMtl6wVIEneSXtKx2fsgoNmg2fQVjG9PbjxT+Eg+jxerPew/9GtLnKZe66rkzla
xndosexx3E1+BbCc2dF8Ph7DdiJ8OU02N110TZWUBnX9Ef2XZp8fzFvQo+wELFXy3/nbrbOVNKZl
0adYuxh09KCV3opABJC7WFxzsPunn0cHy/GoLnxqUGslkgm/2VA0aRGhWhJVZwP0mkN7jMjLdZvk
mD07TUpIH4EFCL41z8JummV3qoabQes5pr95T2M0VqZwjMi2mMZSNRtGOeF+s2fV2EVy4Gl9wLmn
qYN+ML2VCMb0MKWZYbUPaaou92epEP1YxZK7mY5+KvfP10+Now5b9WkipR+bCumc3rlh/zj2v67/
/nbT4qIMW/Vp07QD2jVyjv5AvVcBD4SlvFCGS/PbO8BuYucPPHvbTjRWUhmDM5FIpCRAUifvgt24
C/Z0KRNT2tyJERp+rnwrlghRLmpjEOhwgB6rlhYtaGIA5k023bwxnVFSXVLEP64f6WZEXOlGP+nq
ws9FsW97BSdqVIDzrSQ7MSY3ARZpZwyvjVp618Vt+tVKHHNnZWokaSDWwvqZcMTjJZ9uuWP0HIM3
6f+vNOpFUoKwGU0gMei8dnQbxbBKubHGz2Bpk5UuzLUVycMsJ4Gs2FJ9bsd9BG6hjpcrbVqEBnBP
dLMMgkmIvysTFa1cLQsmcAavk36eCk1xjFzeZ6li8Uq226FcR9JEJKJJmNn/uyyRYJiuH2AKA/ZY
DYzPZ17gLCB7NyywqzvpA28Xcft1tpLIXMfCVIW1lsDetVN1JNi/yW35J9CyDnQ5DLgSn5jx0SRM
coBb21BFhTE+I9JIkqjI24mJCYvaa0hrL6EnJuf/v5Gv5LDriMOcT01AOacxSC5jF6b1VF5+u3nL
r2UwH8tUMIg/UL9tXmebkoY0L3WCt62MQQvTAUnOdZW2IvtaHPOl8gCwukB8xZOn/ZHPuyD6fv33
t+LC+vcZO5/yvkqlhKrT5L4CSFmjILss4a7YbAWHlRx20nHGwIhsAqXLThpHwj+Qeg6+iLok0ANU
DxhMSA1BZ5XZvMoATzCTJ0nlMpgtvbmaKj+baJ3NJLiJu9YbI/HlP50l2ykwszDF7iiuq2zKvpK+
egMpFGBDRZUjZ3PrZX2YzGO0rScQu1MeRvUkvWV3lCo092PXcN4GFw52SECGojrTr35fHSI3OqVA
Yko93hzwVohc/xXMDRabwzToFU52XE7VuOvjLy24bZJnwAhbcvF6/Ww5fkCYELLoitEIIUJIGjxE
6TnmwaHyfp+5vIp8bAOphTJFdD+WR6HnTNTxfp8JG1FThoiCqMl3QPCb7+rSv34+235MiI4Ai0kZ
lh2kEpQ+FvD+sEmOqW89thupdcOEW/vhyWFMb8yWpEx6xCPyIDwUAAIFR+e+wr5ouJdfVS9zA1fw
rqu2+c7XoJRqYF3OBBzm3+9HUifNnJQTre0NjmzPp/optzuMCMroalDk0+Sg7/8FXchm6MB6kKHq
mqITFhNLTGbkvCVsTq0wqxHsqnc08ym0Cl/XsJ1LV46zXXkDxAuOxvQU2XwUuxd/SX4vAa5SqaIW
ZmQ5sBbhBhMTRzrQb4INWDnXe4qt9hkyi7U4Js9ucuzRqdWCt2Tj15NnRCdtfNE+RTe+FsPYTh90
gYCZDAQMmxJ+Y83ScDXFanztqO9wM7hGaIFJ/Wn52vrK4/Uj3bTb1YlS/1ydqNmg8WEYyHgKkGLJ
X1rFqVpOm58ngv7/SsRU6KrQm1BPa38Y8Vus3U/jZxKclRZMlCrbsCsUASLMEpvFfhxWYCz9ev2k
NiPVSgYTqWJg65F5QiRUlKdIv5nkh//2+4w3Y9i7acqMWkEC4Hcrbwf1W9XEwM+7LmczrV6bG5Pa
dD3WbOMYoYqOdIoHmfKu7YqXzloOVU0JxP2g5cjknB27/R0MvWYGKA/avfwYVEADbESboxXHytjt
70HvgpYYOL7liwqiDOXFcMzWkvcpKCBzRwQrun0z318XypPJxIcer+JujpBvVMlT1d1Uwt3ccZ4I
PBFMbEg7qe/nAlYXiJVjkv5t1ONbQMLw7hKa7l2JrAoTByaDpIMWIbLOmQaW7hroXF12T6TxoRRj
h8TLLpdeMrE765F27MeZM5v2D3fZ78jOPoVg7WmmpNAze4chCL8VgSOiWOcXPqZAbdmpduHgaWhr
7xuO7ttHDLgeoH7oxNBZ1ZOYAM0VqmfzbZjt0fYbKo6hbNq/IutYTJQkVWYfYMTUtJgQGGeevZQq
4t/+uiFu3sir32diE0jVA/OdihIf6s4o9RdpAijlUPwqqjTneNrmca1kMXGqIK0+VsAbsTPjh5C8
KvO3ef5xXR2eCCZCRUlOlqnE3l4g+WOcWkt8GrksJRwh7MtrKNS5CExkT5UaY/j3j175aQqR9RlN
ULyQUWvHcDPjvphnFUOzxWFp/VNS7sPxQRY4EWL75Y1dlL9kMParYJQT420wrplYlAQ532U37VsH
Bu0GBUFeQk3P/kOgWEmjx7q6zc2yGsfGwLeh63L9zkDtUdipXGDZbY+5KMXc6IMwh0a94OuAS3Cn
L+E+bnnvtG0DuIhgnEaRR2OJa/h9nDVOlA+PePR72Vy9XjcB+jPXDozxlwYN+KqixqyPitMs+nHJ
RBuQ2Odamhys+XPE8bRifEfWo0iYZFoYGWU7q/qd2GF2Ou/c61ptB+yLHXy40luxaaYIchKg4qoH
NJx3GHb0g2N3mH4RIHuHML8ztybIOU32mg9JOWFLBCl5dtSP2mlwRJe2rwCQ4AQ/gf0OpgfDKx9a
jpNxTpVFeCRCkaO1SZ93ppeoJ2B5SSbnjuCJYEKFXMZlW00IFWreP0piuy9wAScCDyeBJ4aJFmoe
hkXSwLHGzC+y0yg9lxHhRD1eSGJv8yLJUtKDiBkvGtpAlazlBkiqJ4qXH3OrtpxQoTChAnQAWmyM
Iz04zerAHqZOEWcsaLMwDFZfUQOsAHpjH1auizwRsAMNGecFe6DPCbZOxb15np0E2zD5AxdXe6sF
vRbIuPFcanorZISGWQWsb5O/YNNw2IVcgshNe7hoxl6DbZOFvaJAkFbcEcGW46PYfSZjwGw06IGJ
CiBDptSoDpNAJjq8XhpObP4awQbGq3Bv2sBKBNVydStJYtpndYxnLDAoLRks7IbKecVuplgrCYyV
FXrco+VKJ/DVoxB4Ejkp7bHi8Tdtfo2VFOZOKgGxHqmYhLTl+llJT0N113QcRTbnpLBT/PtzMBdS
Upqy0i001S4tU7Ka2IKVgdJLc4JfdGJKQA3JJBYOU36lqGN0w5kbx2k0+3Arrv4Ixr6XlGRqGcNp
aW9HdIG7jM2XzpIOtGtqcGlJt89VA2EMYNVkg21bkTEY40FC1JvUZ0ks7WE6LTXvZb25waSR31JY
X8J8G7ogLQ6u8eTd4tEXtuKBZdyXnNjNbdMmJ+2LcihuyzukZpwrattAL8IZL2v6PAhVGSfaJON9
0mkAuMp8MuaviiHsr1/+nNNkC/pdCbLeIaS+EBbW0J2FvnZ70eSEjc0hlfVxMjdiU3SiFGNbzFYA
HAuCV3qCdQ8+p9wzgXFxXaftCHI5PuZejNCRlduRRvi6sRMtdvK84lyLvGOj/78KUpoBRLM2w9BN
MYeRZer1fd7og6UP3ffrumzO9K9PjglWnTElWUCbcZJpLQDDjV3UeMDrgeUMgAmGtrmjORrdCvkM
qtRaMhPARFSkR7EwUYbBnJtk7mVBtkrt+bp+PFNnIlhaVpNUzvCzHrCTyvwiykCrVX/KhnddDu+D
MUFKXDJALtFbfxKNYyGE7py2ztT3HHeif+7HWPjb9NgBKXNKgqYL4E6dGVgtyIXEUyQ8Yp1m1ED+
HT5cV4pj6OwAfyzHfZMShMLO9A19b/Di0GaGfgmC7LS+Kg1S3anQJpNKpw5t1DuGzk2z1iYlz85l
zskxEUI1pzgJFKqLJzzQtbjih/gFGyRu4oIyifOZOFanMRGimgZBIxkC7Jj/atKv/TJZbfdaq1yY
fN4XYuKEWerGWBEI6l7z7+FiacBdFOzCL55FD0BMod3suAOBvJOkyq9iU14YeSDEOuDThEObPo+R
ZHXKUe9Dy1AA2Z2i1LOX6xc12E0hd2OUpzATNDIjm2QtxGdsPP2BQqoFeMyFu+FAF78paU3647oP
8K4WjYkgbRULwRTBs5Uvi6d78cE4CmdwOTn/Yv6RXrzX3JuJIqROjTEt4BATuI0xIia42rGk3f0G
6TwPx4NjpCwyxNzGXVblCI2pHDoJqFbkBlsgA3GHWOTUbDmOzu5rl5IwS2aFM5TG4j5KcHKxfhtr
jbuEsxsJvEktnjhqwSsLBQ96MoU9NBs73YoISKOfzODOUI8tjw59u7ZxCWE6E1Y6SrWiUCSvobeC
1BIka5wtCmZPmX+0YwsKvVu0kDFx9y9gMDiXDluOJnNS1QYGJDF5Un5J/4+062qO3Ga2v4hVIMH4
yjBJMxrl1e4La4PNnDN//T2Qv7tDQfTAlstv3qppAWw0Gt2nz6k7W5fmh6z63KPs96XDT2SQutTD
esLXm0sMoXT0YRqM+1oyBWnVKkJykRAYXGAJuzDOE1bIY83N7AGcqwnGTgxHA2MJG02NPWsvYsoV
bSEXTzI6y1nmY21WHfyaSgNfcPrZpoWAdEh01rggUviqHofMTVR1crW0dGZk9qT0olr0ZBMESIML
IRiS1nq5RT0lBaI5Df8SddiX4LGHvMIz2dde+aJu1NcA29ltmEwNoC1CyNB6FeRyLnh0sGH6ZjaB
AgmPtsljokDqV+22wnCqvim34bP263qUXt1fnQDgwIg9AQB8f+ItCXieOsc9SJvXND3XDXL/4URk
URaxGqAXdrjdjTs/mrsJLhobz7EaOphxtP3slkgvRbWf67se/Ed99Uc0P1xf36qb/rarEA5sXQw0
IvoETHcaZnYp3ahVCRlV0epWfWdhha1+ETcrXU3TUsFUaPMnJGoxWkDd8Wa+9x+7Y3nIMWgvosRe
r/4tLHKRupGqYQ4LuAnyCE/D5RpsNYDvA4wzB67mXt/E1WthYYyL1aTpWz9njAxBfIjhKwG5q9Qz
dE+1zrluab1xvjDFdnqxk/5oSH3J6lhoEwW3zQs+nIvJiR30i362L4o77VTBFSv6dlwm2IVTVIPs
CQcuJTtARXdGPwj2T+SEXHxWrFKVQkvHoxSCYnR+qOCEsQifIVoHF5DzTJ4V0iK7VIzYqfVtOIqA
lOyMfkiyFt+GixWDGbQ6ZUR98f8ovga0pT5HY49J6v+FJIVXigcabqZEhZthSOLWMvCqzlPBB1lF
9y9s8COiJCjMTpOwWYPDakds+ogprrUnEYvY31iiSAJUQ7M0nQt8bdgbSKvwWFcw56Ttxl2H8Xvf
hpvtBUeHbf/Hz/PbEk900+Sj1ncNvMxond5lcah+LE4mAMKQNzAO8S3FECy7tbqdCJq3fotcTHMB
Iu1UrdJZRQLYHjtUU7upNOAw72UhQcXfBL6LKXYMFgGiHPOkG3QcV+08umgsPzLRpfGAGQY7/yba
0/WDezHGxQZVmcLJKOHxUTk7yag7fbRrRaPxwiVx4YGYYz2WFm6P2p0wSxsySK2T3wCX5uVbEaXI
+rNMv6yJixPFPMXhLEVo/J+67yq6HvIt0+KLXsWMCesh6WKKCxgzuDXHhD2yg96wC1YKLzfXnV70
gbjTJRlhUsqphEmW+EtienlxSyyBCdHn4QecSKRNg1rBubVzvodG21Z+GDEeUdv67h8APwWnmJ92
SuoAYN0Gd61+D36+F2ZPcsid7yZI56fzeOi9eFc/U80RTUoI9pLntkmSCXJ0Idapg3ICAygOzSeI
zlTb659M4BT8vNMgQ82jkOEUVf9QQcI3EMRBQSz6QOoKgWiZRDIyCHl2FfkUSA8KBMTm4On6Ola5
IPTLQbK44BAHIW20XsMdckhuFZCPFLEnf0u2PjjD8wP0CY/0XFNbFJNE+8dFC8Cv/cZCE9DJ1PDk
J3CI1BBkYSJP4EJEi+ZuSQsTtd9sOwVfTKm1c0mQmLPfuHJb8Q+PydcKRWZEySBUGjyzjqStMRS3
ekRK0MNlE3BJwubRylGGgDJViYbxSgWknmxvF5dH0aly0qCFA0g1I76DWhiOFTkzrnKwC++uO8jH
FTJjBoi0ZaKDbY97esyy5M9K2UIFS1cmOxrVQzta0OeN3SofzhKRvE/YU4kFBD5IS6nBRVtiKm2d
SxjEbPqjrnvU2mNwzKAHA+Oy1y199A+sTDUMC1maiVcjt41TO8xKKtUYxlVkR5fSw2RWz3qYiSCt
H48y7GA4B7BBglEVnuwhtJRENkYgQkhvAC/53QoGEAf4dgns7vUVrZSjmCkVtBkW8ImQ+H7vGXrb
SJJBgAwh902F+aoOE/0h6B1CRo/plR5Fue0hu4sPoqrwx+P83jD3kFNjrS0jNDUdOflWt99jUzD8
8fE+ef/7XGqmarnfpTjOzqtcPYV1upGtzs0zxVFr1f11fRdX16KDuVmDIA9Fsvt+E2PS+RgzQSKj
NdoTdCK3ilK5102sut7CBBea4lRHXMrw7k0b3FIaaUK7qnCHxEn+87qllUoMw5HqAGaA3kGhlMst
9MSnw2ywYqgjb8hBA2uYBsKFb3/J2MV/iOLFytv3nUFe8DJoWtXMmBgsk4IKEZ0YXkBCx14HISfr
x45fry9xJUItV8jrXobSMGhKE2no8T2X1E76Ux7f0+RQjL7gfLG9eh/t3y+N80I5mcLEBzjPocoL
RoDN2CUdQdvjYVCPRXxufCGL5IovyiplgGNCZIvwNdEmw/+UMgwdZ4Ob3Wo4xIYjNXb8MnqpNzB6
XVfENLESrt6Z5HxTk608aiUko1k6O/Hc2Jn8Bx0ih0Z317/buqcsFseF+ippVDIzPrl0DzlnMPmy
JNFwxsOMzj1kw4UEVGs3J9am66qC022AjfD90S5GMuBw4wNq9uAx+roCjNg9mtwFSjIinMDKoxnu
srDGPu7inu6pHJtzh483HdgEUg/qjPgBLTI8XT+zkyrVZBWIHHBfcYdcy4emHOYJbQYQGtENk3Rs
b0Dfcs8wOREKvCIo8eqZuxjk67tjVQTt1AFJHI83+fTSarNt5C9d8lBmQnVp9lE+nDoMtiL/oNAV
UbjFZUWdSGYE0gz5MS9sxv7n76XcTf/sAKkL7+Ot/izYzpXbBqzCgPCh1IEUhE++K6XXIzXBHL7/
DYIbGMmEesrsMrFMfZ9B38adXBNwCa8/BWDBum585Wp4Z5v9+8JpBkWX8qQHB8pkSTe+Je2HKrmR
FSJwmbXAslwid8pLv8hnhU2LhHO8Q1n96Eum4JJbeVpAmXWxjdz5jtUmSscCNrpD9mI8UXt+ZQjP
4NANdgDCn618AD/8VvS0WN9BpI/AuVsK6LXe76A0J/WcpZBeGGNocc5eqz8p5FNf6WKD277aMmeM
fONWLcMGmnUPWvYrTEViaGvXDaLU74Vw+5f3po5MDwuJ9z20e8rdtHlrn2yve9xqVFza4Q5YmCaz
2SdYTLyPdtpNeJ4fwhfQhHjTbo5tUTN4NSziLwf1GeQOKWCe77+P4Qd5M0V4vrCDldzXO/MMSRZ3
sP99TVyWTd3S2DANtFr5p0vWtT08ATUik35Fk9tuRcXq1RvMBCsRxlvZ2Aafb6NjblkQLHmr888/
pcJmVa/2xnBabzYQJVpHckVVyrXQu7TJdWkyaCvVA5N7yTJ5a0Jtxvg6d8eqf5TyH59wDNOiUDAB
KT2BesP7L4VP2Hdt0aMWe273FcKf7/7M9tIBE1abTpBbrXrh0hjnFqQ0DVAj4Sk9P04HxsYUP5qu
L9tM+xJFPe/62taCxNIaF2bbAAhdn2kqqWTbzPcqigO1yP9ENrhApE5hHvcJMmEpH6k7SBXU7IPR
BztlJHpjru4etGYgzwOCEFnh553rQVWCgcIrDAgP3aledK89dLnT/RwdHfCRXhUE97W1Le1xrhHk
BWlkxriS+qdUPUvzLhO9JNYS0aUJLvx1nU98OcNAfhIrpQ2FtuNUAlE0KKYdpcrrv/eHpTEuBioK
uI1JiRGfWH1QjRsK5h0aC3C3gj3jB2Fom2aKHuMb1cZk6+n3wNwX0eY/rYOfehkzAFKkHDZIcMrl
AkNRO1KOorMq+DT8kAv0w8FGImG3Os3WLJvNHYQbw8u2kRMd0xcVgE4P/LF7Q1AGYDGATwUXX4kX
NpbIRDC+CJcI1dCO9B+NqEy+AswGfOByjvjp1nocYyW3sLIJ3SdgsFzlvkeDhnHDYchURe7HsF/R
E3E7tHaFoNjVG2Vpn4tLcdOXg+rj+5mJDTCzfmC8vP6RnsjPZjN6rZMeRK+H1U01FUtXTKRr0KF+
H+XB7xfmUz/BZdpN0e2NWXC03kYXP3y1iwE+IdOGUgbOHnEwhgqqtJM6O3kAXNUNN+2NDkzIDH0C
ZTPd4dIEWVN+UnaD/e9JbBgs5Pci+Qbm0FeKXppouEXh1Ni1nN3EnRXY0qSdOkuUuAl2lIfWWalS
h42JBVd5ZFfjaypSQFl3k8tyeEQdcIJNlEgIv8q9FLjTS3EAEPI432d7UMcwfrdhJ7qgRYtS3rtJ
3aSFNqVwk3J6pPOJJt71yLV+hS3WxF0pfqKnSpOgTqrcy69vsj5O+EXbzt4IGnRRFrUawRbG2GoX
z6wxmuRObWHMb46qWTpyFrrqMO8rEch5tQC38DwePgf+k1LODDgDuS+PTBUwPktO5DSMsInRyQsH
ZliR98px42tGWlOEMdqUDOACwVeot+B8e2N4ikw80uN9HN8P5o+J7gSfb/V2W+wo9yTyZaWvFR8n
bDo0hwmRK98wMDIkHp5LrzlWm+FGFXF7iWx+SBGatDc0dtDKyW4gyZnP36ZZpBa8lnEvvyAXIKF8
3U5NBs+PKt/OMRPUTDclHezK3DVUAOATrIgvrAxE9XEGsIvzeKsEr0XxlIb3gi/FXghXHIRvSDR9
EwwaeTto6AfgxVI45lMGaffkLEqzBUGDR3N0WpArPZv9perPsX4AYug/roULGsWUj2bxthYAU0pM
tEMX4sioW8XM5CufBh0cqhmmjt4KKE/fhwzfBOe71Xb4NCC/RcNtugv/PRAAlZyFCc7TlBa9RJ2i
q5wp9014iKxnSRKcU8EqeAdLtFY2GvbMstrKNkE3XlEdgj2V6MOw64BzMgXdQgAydRTSrLdW1SLA
RlYy1m3PigpHc4sC2g7p4ZHpcv0jCY2VcP7OGvdtjHqMQ/Dv4XJKNsHtW5TF3O2M1GnXvAZPjOIK
ZDUehhQE/sf869oyuS9mEQIijQCdHPmxt4D8ZsXJOrOz1/jlTWfxRvQqWkG+wEcuG/uWwS42tu+h
EzcRAwCH9hgV3yfSOP3wYsoYatrn9bNezO5QH/tGoEUj2GH+galqIHMlEQMR0dzOptue7szqPAVf
r2/oqnsuVsfcarG6oqxCpTNknADdtMsMaN7HVvTW+5stpCY7yIQqfDKIb6ap4YjJgAliMtQNDv7u
L0zZp6Rk2Of6bYvPBSXJbEglKfhcJ6ZVh96NG50qN79Fs979RI6moMeMziWGVwkh3DHA+2jWRgpv
LBAI50PVvX7i61x+n6+oWYFFe8NECByr15IeA/9B0X/+NxNcQC+hrFdpPop2Q2u67QB+fWljivhv
V2705T69pdcLLwMrCco/BvapmTTPsPztJJU7ZaQ3cWIB9Ufd/7Ym5vQLc0WuoHPINC1y8znMTqBC
tqdIkDisns/Fp2H/vrARJaiX6BKWlOs/NONh1ku7kU5CYe2VC/3dznFZnmpE5ZCzqaF5+tKYZ5IJ
JiVEv895cFNlet8q+P0KYDsizU4q0u1aS8jfLYEL2SNwF0HEwNnqCWpyUPkNXcPzd6OjbrKN5IpS
IJE9PmDLEiSDGjbmqGyL7wbU1uIf0bEPAGfFdYga+xRurrvbyiQNYs7FF/hY3YZ0bnq8b5wM0Ld9
v6mPyS44pD+Mb1pjj5OjHVLM0iiFd93uCl/Ae7tc8G6ioFIlNmSpVW5gAm9Qom02HIqXyUM5FyAl
f5fsMwwTd2jy0sN0FOsVrPsP2CYZUBns09wxIEOq94OMkrWeh7ZcbTQRDenqBaVcDHAHIA2khkwt
zpnVvjaYUoIIwxAJsgqRDe4QtHPW9VqKRURG4zR4uUHHyBQ+ntavQXBmAwUFYIjKd41lM5RjVUNy
3njsAwWenO96hzV+knM6bq87x/oxQDMVoucWBER5YgXTB+tiayG3NR7TJ0x8ePNOuTMfBzfcMdya
SMN0rUSikIs9vjcz9f9PXzOftdQJfzVOvAld/deoAYmCkcr77CyCTqxeKwuTXGvGqo3SnwYdT+Ds
JgDdUHLTZvvKeCD5XrCZq26+sMSdNBAqpZ3FmLyCWxQpb5KT/EC/jeBTrTbSXtvPZ+XhusXV62Vh
kLuWzTZQwGmJ9C9T7xta2SM5Zd3NGIre2iI34SVpRgN388QumAEFWPId7WLPP5pnH8PMoSfdiepA
q0cNrL6gcjcAMXsrSi2uzUYBOxXU5ZG/G1uSHfru+yi6AEQm2L8vTFhNb5o5K+lW6YHMvTOWd0Uz
ONe/j8DIG+H1wsjQRcOQhgi9mKmyW73Z97Ps1bLxeN0MizwfnjuX7VK4yJTUKLf4MysChmDOtKg3
m1BbnrrXapQdXwclbQlkxH+zyd3XpDdLrQXq0QlbyzWkEwFpDzFfqhqv8C+VJXiArJ6sywr5Js08
TGVTMf6utB2/R2XyhIeIYFZL8K34Ho1qZWbepPhW4Hi0AuRp3QFDxIJdExnhIoTVB0ZVsHNE/ZMu
YxLDn1zaCZLO9dO62C0uLGA4iTatAd9u3Wmy/5IbRp/iYN0z/TTM8H0q8C0Mss+38POioLVusM+j
bmHNLrYQUtlNYHJgQ/La12Enmhp8iwBXXJ5nKIvyPu96qMmCr7vDjGKzDU7dJtszydV/QAEgcj8u
fxnmYdRnNr/rlwzIBb5sGXOXTyOu5XQHm5tgM+eC2LGGyAAw+XcQpFxO44Oeb2obZvRU75ttdkqO
1V7ZBRtRbVq0Oi58mNHoK6GPHCBRwRSVa47hK971aCHyey5aWGVXNAYjeA6AUmjOVN9U0dN/MqGy
AvzCB1O/muqO9dqD4meUPUZjAgpFwfFdT84u34SH0bZlC2WxjOXStgLxX3kXnFLo2ksHRtX539bD
hQojTVQ1YQ2DTr6v6CaWjgH5943bpYfxwEtCqzCsWW9HH56T8pj9e54fvDw0WTcBD1Q0yj/odb2o
Q4tpeUnkqEa+p8WyK82BG9HWvb5ZK4xJzBTAPmDnxSOL56ibUmuQTAIf7jd0k55Mr/Hq4+g29+FG
89ob8gus+pv5RL6I8giFfYcPkWhhmTum1VQ0FiQjWGokpW9yldYrsoqthUaLCdJE9qAMnPZU/8lG
d1DelVwqcMvVNPDyJ/AERF3Tx76l41YZG9k2NZcksy0br2ksuCJFdtgpXxyxqmyCztLwyiqrpyK9
04ajTu5oL8RXs2hwZUv5SmAejG3TMDGGGGTS6lY9pHcyKnSSM5Q2cMhbDUylyKmHG2uXHq1f111p
NVRdNpPvDI7yYNImwGaG45dc/2YqL/LwmVC1MMFdJ2Gm9l3W4yVZpbKXx8E26sc/dEkVuIVoJZxn
+qnVJ1BGRlwv7iLLS2lmK5mopaBe/1Z8/yVKVcufZqxlSm9S+uRbAniO6Pe5m6PXBklKKixCC49J
+J2IOOAFv893XqAXZWSthr8/mejtOAcvVSkSJRZ8B76zN5PIqFRGTTfWu7jc1datLurzikxwl4Va
l8qQYFTaaeNnEvwsa0fOBZfF6jP64rQml1T20PCOCRBtTo9+YVU90OqxTf5syTfZEgp4CmKqyT7a
ItCMXTTNpYHlGLLNWKqTZ5z9OzZpnnvpH0IZe0G8MdnuLszhipLwhMKRtx7zvezS3bgBtfMGQh4H
DURBbEYGTDcI3qMt3Y0C0PJ6XXCxsVw06Oc5q3s2A9y/KrfBSx26DfTmodPnACeYYPpcc8QiRyK3
52LDrPeT3PtYcm3tOwmKpVrtXo+jIn/hssp8mIwojeD1VlPZWndo+r1OIFmtvvS9qHcussUFCVkz
1bTU0D4tMk+/t37iwe34e3qb1qjn+naP2RV1E+9ioQCs4Ebk57eDhlqlX8NR02zjK5tG+ZNA3C4U
uYjgPPCD26FaZFFu4Oy1LnGYNnT2HG1VGxMym/RZlHiuv60uDskPa7cSqNtlBRnN+JMNindbySP7
TLEZclqM+RGELh7O3OZ+oBgj1qbohhdZ6cHoI0/3s/11dxSZ4UJKG1tAYeoU6XQDmJTZb5OsdJMq
ELy9BeeKH9w2MX4ulSFWo5JzKn2pRJSWq78PznsLVTGVqHxFqYLsqzmWBnBLiPFpG9oxEaxgvXpw
McFPAoSQZ/6L8UuzC9Np98mB8X3VqS2dWMde7AHryfvCIhd/SykC+QsGVZ3oz3Dfu0CZecWhgjAU
00UlLsCAoITM3EHILSLYTb4vIUtS2oASC04hDXeZOd23qohLXWSCC7RDFshqT4AJDLqHzDqD1/cT
fr3YOy7MTqlB4rg2cXyAhLHjNPreSG3hQM5YkPwLvxIXZAs/HS3fR5AlqNXfZ7f0J2OkyoAv1n9h
/kr+MztC71A6KHboCaluVo/vZZl83yAw8w4j/bhNZBl4DtYWySEJtNMfWWQnu8At/wE31Wp0Xxjl
OgdE9w2pYz3CsYye03FwAsvaYDQZYmKfKnAuTHEJnJkrUpTH8MSpae1M+hZXm+t+sv5OXVjg8jer
bLVGVhk4dUu+KdvsO5rSoL+at8ZD7Pquaif73gu/M60eNvZjgGPi+l8g+oTspCyyLEntYz2pccrr
8j7ubiIfwqyiF6ooePF6iok6l401I/42ngxiUEY6HSCM/KWmgkL10/U1iTyE/ftiTXJfJtIEChfH
HP1NbY6goKt3BileuuDfK0mhwrH4flwgoRh/HwxGxBjNntW9WIHzubfWwgQXS8LAr8ZJQlKoJD/N
6pRKv67vliAW8pj2IAFkU2PvXtnQf2Jm4CYlmXfdhMDJ+FKIXEJANGMvB119xaiZPfudW1iCfFOw
Dp6CmYJ8o6eMgplU1Vlqe88IY8EtLFoHFw/iqR/80gfdQd8BjCxLXpViIUPvXt8u9kU/VFouX5yX
pQcyv5lKhkkw531mR+adpDyFsqcNKEsI7o/VR9bCFNvUxVEprFofJ1ZX8U+MIri9oVvroOz+602h
s51d2DHAPQG5WtgJXqxzuGeIZ38/lbaV4C1QPClAoYbPokec6HNxcSBKoA6tlDBaBtuYPoN1xKaZ
CEcmMsJFgGSoxobmuIDrSTpnfnwflcWhMOnzdZ8QxDSeW1mXUZ6VLZgB5M+WAU8v48e6TeyikAW5
i8gSl1EMFgbnQ3D1OT4FeWE/RrdERQpRRabTG6IL8G/yFxSIdRmCq8ALv3eMTK9pO/RoltPK1Q8A
GHqSZxXegHkhWwapfgxGNBN6LYx6VRWRwPzN9fvbOj+9rsUqRfjD9QtqNOAbFa88+ifzAJzTo7rP
QHfgv3XTZSfZhzv5WTyhuh60Ln8Ady5CYrVlaiBRNLPMKyFlXwnFekUmuB0upwJjxDJQlcPcAdEE
iY7PFAP1yxq4E6BLGHBLKxyz1D+T+Aepv1x3/bVBM1yyFwPcDZgrWShJFp5Xg0McBlhmVIf5pv9h
/lL2DMmhOcU537ZbyQ1PogRpvRK0sM6dh2yiuT8WOHnzeYJ1HfqezdZ3zeN8AK2BB1Wurah9sUZO
tFgx4KnvT4VuUAhFUlw0yWRLlYsWRqig5sYKUP1N+EPFpbCnA6bBMjdyRfNf1x3G5NWdI2WuMXWL
i3SaTz302UWwsPUeqg5IMRgHZAODdO9XFw3x3Oo5DBS5F7dnLXhIqp+kg7RoaCdIQBMQZfQCsOT6
RXexyfkQaeaobFlDqAsTNwlelfIhaSzXHDZpci+FJ1VUwl4PoxeDnNuYNfXVKdbQsSgCR5piO9My
t5Lt5HPZ7m9DfHKlynHf1C1qKEVe7vs+OE/Z5Gb9vA+U/DPAdgN9Q1CMaKD74J5e6pS1lVrhPTTS
2U3pc1drdlB9DTVRaY09ez5kQAtDXKKlyGWhN0wgvfHa43gsN+OOnpI9aNuc5DEQevz6LbSwxz3D
orGVq4ppn+inHIOXINfxBh8APwzU27GXOs1uutHceK/fCvXGRUvlMjCra/43jqGfAt3ObtmQUb8L
9mUG0th/Uthhp+va3nJXjmm1xqRayC6HcdopueFgTMLpifWoSdo2l0Q3/Gp+tNha7vqRJaukWqYj
La+rXaeZDlH1g5yKrvLVoLUww8WUTCVB1Us438mUPgVK/2JFIszuegkWZEigDSLAZvIl2EHqAOFh
1PTyIznUrN5R2dNZtVMQ7Up7EbvNagABGQforEyqfJi80HPwmGsd7oAhaI9arDd2mOvbeIxcdTRE
kqrr2/fbGD8k6xtjMOs6nsx50TsqKoxDKgjAIgtcAB7aKU3lFA2VIhucKZTO4RiLEoXVivxly3iU
LtUU36AlJmK0c7hVt4ojH/Gm2cn3UEiI3XZn3ZrHhsGfHCZmU8lO9uN6qrLG4wMw+e995BuXta7U
fcomf8fNtJ1/sncOJv0P1oM12vqZJbTKF1AkS4IqjmBz+WYmShCtDyov9jpIvGpCrhpGnmBpgs39
MJ9IrSkE9g6Z+tnqHEZTa3mqDR5DzemReYnwT+tFo8VWcjE5SaWo0xiMVj+V+9ylNz2YtBmnAGSr
ncgV9RsFx43vbvbx1DQRk/DsMhPTDY2Jno6f5k6bdBj6m5XBvb6fok/GhWFQV8mgyMN2gh9sY6Sh
PRPR01TojVzsNZRyoERCatC6yXemB1gwnmkw41WutVXcmm0jUDnXFyb8cFwoDtR5Hqw3+mS7d0cI
auS4vntHOrXfGcmP8nDdnujDcYGllZPIDFkFPIwbPEH2PsncNnucdNEVs/4SWHgkl9IpWmLJOasw
lYU9eQgpm2hbnFobZKEH6oUHC44pqpysX5+/Awrfyxx6ZfYpwepKCZVZazNAV1sTKrEKzjbfygyk
HgVGvPzBJ6CA97LZol6K/s5f7wsRjlzg+fw1WgKql0gSLjZi3JTN0df/va4sirKX78Q3L+mQAd0B
xkQn3IdPDA8oOelNtJ82xE0PgSsaMxU4IF9EMFpNjyA7jfdvTp1InTZS+CVt9W2hPV/3dNHGcSED
1Ke5UsY+LpehO+hZ8kSs4Pt1E6vPpMXWcREjCA1QQbMoSLb1HmOr+9Kr9q1QVnM1BzUVjDsTxnqn
cCFCDg0CkhOkG1QPzjSD3qVaASCXuUZkoddR6Zvry1pP8C8G+ZeLRJNayyiOEUTJn6JduSdv0/zt
l8KyW29yu7tkM+zoXjzVunqAF5bZ0VtUPrPBV6jOnLHV+6+SathDT0O7FWpCCbaU5/vJ9awu+8j8
axpY6XwnIl/k4BDFe9/aX99N0ZKYny6WNBexahYyUvpMGmySeg2F2q3IiGg9nLMramtkNRtujXXp
NIzJjmrdvvSVPeniXV7Q7fU1rZlDyYUSGUSMKEVyjl9QkFgOJtCNvf5T127N5EdG/szTzgnmH9ct
rd7KjGsRBGRgPLV4cF7rl1DpHdFya2pckBOA8t3prZnvzU576NzpyEYORQ/NteDBXhEyWP5MBU+K
9x+tiYwuUUec7Lr4qkr3k7oTLGvtIbs0wH0wM59Vv7aQ+vYbvNldkLjeRKibAh2P4j7wTPZ1e2tO
uDTHfbDQVOaoiRBC5Og5KJ871G1Fc8IiE8xnFn4Oyego0BKsCDQxD7JRu1mbe1CY9T6xEgoqC2ig
A/nNk2jPQxwEpcXmxQwgaZXvlfYQVYI7ke0G/+jH4KJhmhYA2aBwf7+UwQSpJWXVKGrE9iT90UAg
ISAbwP8Fn2X1kby0xAWH0iRdMsSItCmcAPa+MIFhFXD86Rjfi2ZcVk/tYlm8z1Eg3MHvji8kmXbT
5IdqUJy6L3ZBFj1rqehLsVTy2i5yPpfEE+YMeuyiaval7QfTJkmy85BqL71c/hlm5aZrtcfr3iH6
clzSGUsSeGFKOOEQfemhw060L4Bheur087od0Yfjp7lS9ELKScbizJO8sTB7bTmtnTwF4HATS5UL
Phx/H8uJkWRQmWWjJ/6rNMQ3QxnfabPipqHh5MKpnbW0ZuGUPAlf2Y1pFY+o7xkt5J9md/oj2Qae
4TU2im030ZG1EPQbzZn/AX3WapNpaZyLvGrS4HwHWOvNcOiYZvQ2eN7nGNmP7d5JN4zrmrURkk1z
UwPlkW5NRRCbV2P/5ZjwTH3gOfzf8s1wuDXU8m5QU+e6+4hMcCexhaDaoE0ovbTKC5lfUYa+/vuC
o0e5o9flkFNrAnSx/L48xg30u2TihjKetNZsRxJYgIKX6xZXoz9FSVE1EUJkHjRYKTmTMMQDfVC/
9uWXVn3qE1EqsL6qiw3274sbJlHMnIYMPjIdgu/tUXeq58RLToaT2tGTsmGgrdqunelG9AZbPxAX
w1xU0SA/Ba41pDswDPXcdvcmhrYVvV6vm/kgxljmlTViFAllxT6/Bx7OlTLLLfT0sSDtPjag89eR
PSaq/vjEp1MJUixTY40KzhmtkAY0Z1NnefsEhSM7bVKHZJl73cqqyy+scC6ZzGqhY+oMeyib9a6o
h8RtRxo//ScrH9o74zSCVQ1uqBP/VRmKb21PNtdNrAbjy0J45AxRwthAqosOZ5Ch8HvTld+U/BxX
d/EnaH5xnn5/GF7GfLbGKW8UJAcV1bxQSTEHnbmTLuKsWX3uAaJALEy5QZfkjWZzca5ircgbSUa8
j4/tsT2nIKSvnPEH3LwDYFbdKBDjK7x0tK29SNB83SsuprmThdZVFPZM0LyAgpwEUoqiF3THBBb4
i7rL29TwGaH6SP+Y5BciCUL56jzlYvf4y7mmmIupe8Rasm3Re/Pv5G13ZFm8+HW82gte2lLeR8A4
rsrexFSlkxW3ee1JzddCPtV658h9ZnfkNoaKeCMAPa1WKJdGuRtZ1zMj71OEpSi1me6PBUhi+gMC
4sepsJnkaGGI0mLWsf+QOl48kr+CZykrInA+smmWFnPDQK7as1PfYkJVgMYQLo4Lfkka5iVhCThm
9P5kNH8aUy/GwAV6p2fxF2RR7uPCDA3yWgRk2hbv7yQfC4l1PMwSGtTKyVIjxzLwngW663qYWr2Q
QVXzlyXKgyLi2tfisMJlOaq/NOurTmrbEA6trN7ICyPcQylMZ2p2BI+x4Huxq13W5ctO/i7FPrYH
4zQ7ygZTCq52J3/qVF9Wxx0EhaYhRLURN6bmQUaHVP5E/w0SXr93j/P5HtPevVYhvdcsfVPomL9t
k89kTAsTLHAtom6WUlWfmChoZtzUxWHUbyRVsEvXvY0SzrkNBYoVOeMsImFtE/pFih+byB36P667
2mqpf7lb7O9YLKUfx6Cu0hYXCLCKxi6wQec/Hr5AItFBTx5CBaLyjMi5uVoDiBHjFk90nNo4cS3t
lGsaUmlRbFiPQhcn4PLNCJgOtJ1gRbMnh/EG1xDKYPzjonEl0XK4qNDmUjd14YwMTJ3rwJat6YvZ
SNOd3pci0ZvV6xAQOU3Hf6Aj5xxb1zGrFwYIQFV/1sguERIIrfrcwgDn1qSlwD2GyPPkc/9qbjEH
iDGY9ot2mxynTanb4zbZpI5IqmuVlAnjIYh2mkzx5TkXLEbZl1rW+aGynR/DO22XbavYblyyiYCE
KTb5Vveuu/1q8FuY5JzQnNJ5hrgWttJ6VAnQufLzQB/KAS2u6LkyPlXCW5jjvNECIhxKdVhhXbu+
/1Dpz4MsepeuOuLCBueIFqaIxyxH2Muk0tbrwTXQZo3iWrBzAjP8JExeNn2UMVqQmSq25T/F8ewF
5tfrn2fV0y9r4ekUykFuA7VEfDWz9Dat5u2YN/vrJlZ9fWGCu4Warmow9AVfV2YNWEej0zdjb0he
mjbFtgKFq+BOFy2JO7yqn8ZaAgY0SH8ffTQtGrVwrq9IZIE7vX5MstBEx8KJ++JMqb4zchHTA/Oh
DymQ+SY0YxqK8Vbw/z/Srmu5bhyJfhGrmMMr0w26ysnyC8uWLZJgzuHr90De9aUgDrFj17hqHly+
zQY6AI3ucxbJAnda0zQxUfbO0hMfw13rRfvoyCNyXvfO32LYGu6cx1qZ0mKnns5eIbduXIWHjpCd
WHZ7XY32oLrhmMP64p1FMubQza3Y6XSSJtcjuwu+BX/ydiqfl469qKmTUOtzApNWRnk/Co99F+MU
GfV2aRScEvi6i551YQwhiydcoyPkvkYDrYFaCIODppnBHsox9bdtbt2LzqLopywMwkgVYOlS4GhD
xGkhBk9f/T2WbpQo5hg3TycmR+h6qITRAOOu8aaoiGDtFa/jjnPm4glhskKkmm1FcWScSkue9Si6
grG/KEXKOZzwFo3JBmCdys1Ohq2RMLcn+VIgX2erBz4mr9dN5lk19efF9hRFZRgzJnnRFoNxNFfc
TaBPtNwOp6LRrY6x1z73hWs5mEw5lFcdWo5qBxBTL9tGsl5wP9s+e4+XW7kuwgCf0XgxGtRmEHyQ
t97T/WlveuIdRxonSLGX+qkNa5OoMJXgsjkWF72f4w28jW3g0DlAdb2S7oRH4Wvy0D38GdjjwsvZ
8rtqDWUXdIjy4vjVmi/qFs3siWiLwa7uG45LcDaXfQfXzJDEwoSIUlcPUn4z8rg3ON7AXuRLSTYB
KYkDhdgLx2zcZ0HvFlnJ0WL9Fr8wDiaE9LWulzoFKQwn27qnbcmqFx7lQx3gsQD0Az6vVLs6c4Dr
u2hQOmkDoP0fvSKuU53UMjaJ0vngsIunEYM49YXlmKfwIPqU93MC7MbVxEOGX/X8hWTG87tC7Pq4
R21EkN+s9DJX8Vgoe0LNeUJYP1Ev5DB+LxhhNtVCTPN0djXcVQ4dsNXxxjW5qUfHlXk9hau2chbI
whkHpkD0tkOlrsjesvmoByj5dDxgJp4QpmJRK0YXmPQIRdKT1oSgQtqV3cN29Fh1qoUizDlAG6JW
1UWsXFPe5L1f9pz+1dUyIJ6mRQ1CTKCLMolM6zOh60x4rWQd0WdqK7pXYdZnjgBUcsqHF3M6NDNH
6IpSgD5WQQtpAKBBZ0fqikzS4yDCK0EA/OywAhtXzJs6WbHsDyIYi1OkQujkFCJIKNwXoXjoldif
O8yW9QovwH+2A9BWA85eFi1NNBQ2nRjTmOddiIeC4JLOSJk7GjDARXxbHOgYwf8DwfhZPYi0dBD3
AqvY0Fh0P2seMxMdEmhOTDCSNB9lELEkmRPzKTLYvQIrBtrEZNDogsQTJSbGPlTQYg29gOwlzsrz
mBQPWSgfZyt9DYp4lxvycQrSfZGgZTEJ9wkxXIIRYytBlatWeXChnG/R6d8vjg8Neie0wKSHYvkK
Dz8yN1VTj13eJxhl2WHZIZq1jDTwtql87cOLWtJtEuxIVdska/0UWD2p5JRWtUPU9LYdnd1RVjSz
zrLYlKI6i1hnLGmR2VGT2HXxoPFI6j89irOCmGyjVWYyNdRaB0zUKb5yKhwQn+O1AWwMp/F28CWU
2tQCIH0oh7kEMH5cBgjWYdhPYNIOSi7dZCEbgsfwpzEmtjAfuVDevPVkAkCfZZrRW6BHFoUb3Tgp
6gU62WpuaZw93DGqsMwZSVEmCaissJr5T0m5QTXRqc1928W+El+05OtA/L+yE3ZeREMM0malpg95
LyKwBk3y1RTdoueRdXLWz2ASj26JQRNVsEcDxyxT+IHtwvXwQugO2/pwbMFQPvq0GoVzV9Ap7ji9
lwkg5/aDwbl/8vaIDRtlOQVTA1U0jDiayS4IfFIfxvQ6VEa7D27m8Oef6KQhndKZJXAIf9Rp6IxU
CGi7ekoCp81v+xSTj9q3bSGfDqq/TO+3FDYHJJ2qxXKCaKhJdo1Wf+GqBT+EsavAU5h6gsurLP9D
5DgLZM470Rg2+pDCbWtXPY6nwVM94puuiD5i2zyNzuw0vrFDrPS674NhCxehz0NeX7eW8ycwVpkV
CkggCU4rQXsnD5dKcydL3znrSn/jcxI4y2AsssjHNNFarCuOW1hWpPJL8p1qJrvRUZ5cjjgab7fE
MdZpgUJB62pcRqdbAsoVZ3QjR/ue7KK36FnaVScdeD4EVIm8ZEd/d0suXepFMkXfVKtMJvJAbPiR
eTXJHPvk/T6T0KxgaCIBF1+nbNuDJQAbOAp5a0e3YksHJpcJUqBG1YArYTU0l2ZUds6s9RgNIR6R
+jc5NsEHnbXEsYQocmpM8oGLes7tUkwxP1jK/7Jcwzokk9amYAR5Kb0AW8JRiiRbgjeWub1tLzxz
YWJLMoDloMCgpBMqnadXNyOm7axvADPCJOmXbVH0ezdWly2tT5qeDAMFRcxLOXJEK9ZHOzfV4F5U
MpDn1hpqbHlSNg96O2UcNTnWw1bctS4qckUH+5U2XQnJZT96f6KbpYgGArSksqMjc9uHYt3O0C2Z
D00j36VzXXtGnX0p4/wVzz+3EZk41+B1nc4yGWvtMecjiXTEwxifw/g06LttndZT9vn3Gfujy1VH
QYirnBbbRLvuk8bW0kMb/NiWsx6Ez3IYE4zH1MrHDHKU5ljLXoBZz+mvVNHYjgMBmFFK0OI1ZIx2
qXUZCsAnaPYjz8LXnel/mmgs4EJohFZatBEOokPuTKS2Va22BekhyAHgpnNuvdvbA0KbjwE3jIsa
76goFxQAyZ/uKnIYp8TOVcKJittmprHPsioxtEmRE/S1StnJGrJjEfBgF1cjgyJTPhJRtUwWkVoS
hGGyCGK7IhOfNBHgkfxWJ46hNF4ObJyWi0uwqtRZIjuNp2FIpJg1ZCvleryxJFuliDVH6c54lDTb
2BVujCbebTPniWTOASpK1UWCXkNHyXN70E9yxMP7WHWkhVL0CxYpOMY69mWPg2k3C3aEI7xqPqLG
+SehdCGFSfRCpvQlLvcoIVlOI1+NyvP2Oq060eL3mUTfqbOe9hivcLoy+kLSyp/igNiD2NtyGfmF
gvHJbYG8ZaMftFi2RhhlS32HmFce5OBVjb264YTqT51477l8oRQTS3UjyPRRTjW0oQS7Eq3ir60n
AOgmd3hvmDxtmGgq92C4ElREU4GcUuM21ry55WizGnl+K4Ni38cFE2ap1ccEO1TIt3NxUPJjVD/p
PDiUT607H9fMYqMpCMHyqqb5p/EGD6xuFKoa5KY/xB/1W/4tB4uc8aPh3O22Vw8wsB9Vy8ckz8oe
TjpIx069V8kp51VMPj0XsXqxgcBsxqqny0cOJmxh3Ac+6uTu/9mXydOICQoGmAvEwYS7goBx8MKL
Zic45YWR2IMf7fV95AVe63OxllZP0gsToV+18CnSqJIFtFd0Qd1OT6o37tUHCgNGhyOIF/MxBth+
KHZNmaBRqXoYgSEW7Q47aibZrsQMHjold8bhb4IFHlk+KqZVXVpNdPqurW5j5X6uXg1ejZ5rIGyw
GDPt1+yuedm74R4Zd4cRk5g+Yh7zyg68bZW2E5MlMhEDs8ct0SiuWKE85AE6u/zt3//0IMVszvub
wcIYOrlUJ4Cj0BJhfgg8GRPJFE2j9AA7D1wG9M92BxGN3HHLiexcyUyJwRr0vLNig4YQCjUWe0Zs
h5kt7euL8cLydLs5GbOTtI72wmsf//QSwmrNhBI8TeuFIMJS9OyiQ3FNwYxEBeKQ1B7wZBprb615
pYv322vNCc3vRZ7FUg+lVLUF5aYyrMnOWgHX0nGflt+mnBMoueoxcaXuwj5OBxTa6HbSau+8aw6F
/+/5fdl1ZEJJHgJKv6CtEZJxp6s/RN5GrQZI1cJsAUYnMVTLeHRCLL0jKNE4cYvGAfkGMJpuqXIO
f6v7oimKZmkqUODYJyo0rqERtUD5OAzC2THiR1PqT+iC3OVTxnuFlajDfrpoL4QxDg2yniEpcdJG
W8TsC7bipi5JHIk42lXxxdjNHlLNz6K1CV6IVeIUHF1XF/Qsnq1hpwr6m6YYTfm1tQvyb4noJzwM
ok9zIe9GsZDBODZA2gVJC+BcjWdck4fiCkyXblDa8s28a99EPDq0DpzMrb7/WSlhIZrxa1mfqhxI
vrBHMlyXwnjXglB+24tXjsAyHix0VULjgKmyxXKc3oIoiFCUV+STXt2ZuJNkCm6S5KprOEWmtbLv
UhYL4tFjeCyvCqgjHpVD9kbRv8e90NjWY3PSnPKRl21WrOODPOb0M/R5Foc13NkqXoR8r6o/colj
gCsJ7YMINjRlemPkBJe7MP4ix48t75q/4swffp+JSCiulkpXo3fdDAdn7L8IiuFN9YMSPW2bwdqt
4YMg+iGLaB5mePwEVwMtHVOYGmmP0vGT6rc7yxU5ozQ8nZgomGoYNpkBLODgJdgetBtBz5xWey6F
f39++qASc7aRAnQiTmmhOV08P7didBwayzfIyCmO8KyMCYG403WJQbtuBNlI3L5PvwG2Wnd60lTO
9iZtG9un0lIq16gHWTAGRTl1ZNfof7Vgn2pKcVW0Wt0jmqaS4Iy6fBRSnJd6dfd3ajBRTVDESbPo
qFhby7s++poRjbMl2xb2qY7UFlKAFAivnKuy3mtlNdt4z2pQCG5DJ45QLt3WiBPZNJEJA4GekrQF
CS7mp4TXxlH2wUG1ha+TT9sAIw8YDdsCt20ODRUfvVWfi0IMStwds7A5hP10WRrlUTQkzk7x1pEJ
Ckkk9nNbUTHjV3F0g/Sunq/NiiOF+jtzhlj4KfpQPirTys04dxggdJqwtkswtabit7r0p/DOAJ3v
3y0cExOGuG2qvsUMs6a+RVpmG80PUeOcV3n6MAFBrkI0WDcIpboMmLu89YZp8uY0eRwV0VU7izcS
wYnd2qdLj5VV5SxUcCj1Tjb9VNFtLb8Miq9dc9kMl+ZQ25N4g3apv7PC9+9a5Awl16oqocPMonjb
g8WjxPxRF7vbO/apAw/nr6V5vF9hF1LS1IoqouKVUb79haMMyLbEqSNnQi2DTrQU32Ne4fET3g4r
lDk6pEQSkjyBTaLUfRM/0ZptsZOJrd6bJ9HHc6oHUnVudwknwLM0m0pqAlJwGLCgmFQjBbG5vfPU
vjd87b0QtlhMMcykjNBnA5A17bMytaP4odAGZxD9eersBHTJ29u37gw6HqtMHfyhKhOp1EqKMAvU
0KcDXAXyy7FS7K45mNllMfOe2D+Bfv/atbMwxvNmHMWyrofnRYcJOB0YwHxUrsJT5xK/3qvgfgPV
5F73Rj/yun3N45Rd373f0tlHRyGaM00ZEC0JXhnh6AkgGSKJB7W/HvrPUpiYDNCa2BAoy5aI68Y4
T3bb/BDU5+1dW6sLwenOUpiYbIaliqIaMiiliZcdrKUbAbnQ2KGN+JoHLMFTiQnKVtrpcz/iXKOK
lxKswozvMt4c1No17oNGjG30ndUoIT3gYiQN/R/O2F2MgS0/znvtTrsFO1VvpzW4nS5C3Ob40KQc
42AhGUwhtaS6Q4we85e6uRE6Tpjk+BmLx5C1iSaItHFHrr8TfadqggusJiu7TktevuGpwpzfYrNT
2riFKLUmdmImtsGDfHgfLPgcpn6bH8tm0pQlaYIOrqRfgvncy90SbI6pm4ENUPHp2INyMe4HWqKn
zn0XP+AUhHPWsC/88jK7ARkJlxiE5xJsC2eWFXOnyDAgDfP/gq074950W1sBk+W05432rp+8zgvA
hE05reRpNmldRXoLULYPOyezHk3l3446MhFTZ6IJmDowZ6EhmtRCNvvKHIPpXa8sL7dyiWOhHC/X
mZAySXphgJ4VoibfABPceFGPnJMXLwGwta94MpVaMEPsEWA1FQF9qOE3Y7QA3h+DMdd0gA28S/MM
oGzCtRqeEu1LXmdOFTzjJcvW8UiSFUCS9BpRt2MeMRgNMFs2zQQgK0WvpUEP0+qO4ovGO/oqIu55
E3+cZWZLYrOJCXTMrGIJlJ8zRmP7xtcNHqzt+9zghjJsL6eg5iQq6GSQ+LX3zR11xfBSKzzyDK18
9UA7+YgNYreradfBL5V4t52heGoyQUiJ61ZtI/qqju7LWqguYqs7Nd18uy2GE+vYHk86eFChaxXH
lzbaKUa/N0ueq/M0oZ+wOJJ1WS6gwxNXEmlGc0D+Ypg3MRfelmN8LBd2lEcmEeqSNvr3bneVeMFN
cCKueXhVbQOc99lhchHMASRW84DU1vWzMJBuAlcJI3If9VPjSFAJHeTqOtVNgsRH7+ddSDROeFmP
mGcx9DMWy9gKXVBYVa4BGzu4I8OwT2eyi0JpP8v507ZRrC/mWRQTNDNNqoeG0CPYsYcnJzsNxyL+
+x9PIyZgyuasNP2IOpk6VF4+3Yeh6FXBZab/S5SPXzngrA5z/BoCSc5bivgdh5edeqUHf+Sq599n
At8wy1beUaxjKTimzUWfeY162N4Rjo2xQ1OlEWWTqeFhpQ5PdX7VD57UcSIBTwTzDJDFMXpOafgW
1czLS+k+UEFrqsy87vV/CK2/l+u9l3lpyJqeRx1AyhxAyse6XbqtOwKLCpivAHOYd9ZOu61OY23H
mWPaMnyWj8/D05W5/cazXAUTxXSY29tBHWy5ekmmgHMz5Jj3+8TtQs+OmIWYaMjVauABmicwIztu
nq34+9+ZBhMXYiIoyPE4SWXhZVU+xtO9JHIeAf7haHjeMiYgKFNmJrpG0PIJcN75RO9K7T47DIfE
t/gNCKs5yUSjkGWCUgTwJR8jXZSOoM4KMPo4XleTXaXAlQek4S6/0L5KaHb18ZTCZZdatYiFTCZG
VIo8NaSGg0kx+RKp0o1GisjuZV7Nnsa0T+eKhRwmVqSdaZApQ224jL9G4pVUto4BwmI5uC3G123D
WK/xnGWxvBvTBLgoS57owx4c7CnxSG4nDmpnx/bN2g2H6cI66Ze8N+D1etZCLBNI5gmQvYpKx3vw
VvoA6Q49MGmeeg/BHrCCuI0kXE2Zw9JgysJoUQza3ld87VX2pH1vqw+Tn+8Bn3ZL0csEP+S1RHD2
kkWPnuq07owY61vr+1K/k1LAB1mN3XbfjPQPGuvAMPXbJ1gmjsFE6Uyo8NYzEdnOp5MoPcXt87bB
cHzAZCJJrlpjoCo4yOAIKFl+l1/jPLgtYjUmmlCEjt+IyvtGLmIicH3SaaBX6yCL7QCsp60iOmrZ
O1NcccLvujZnUXT3FqK0WMqDpkdhjsDs0f5v6407Wnfb+vCEMGEjxTyKOeO5BKkfPFUtAmNXu3lg
cpZtrfkG239Whgkb8zyOgZFga8ih8tJDuM/d+Xt/ISt25UoObT4LndQL7oJv2/qtNQ4uBbMHj5Rg
oAHAHbQ4Pe3G1/5k7IW7xMFV/d64FXaQefVHB92zriyki4jXi8IKcPXqQbWZW8dZwVGh3Nc8oFnO
3rHnEADDZJFMkJ+t4lpPvtfSgRBORwDH3Fkkl67GmLVkUHMHjZlAfHmSnEF2TR6v3npdYLFmzB1E
ErUwtpSI4lQXILUBpvKT9Dp/gZ34+s10Q771eCJxC5DTp7Gj7nnzZ+vvgwv5TOjQ+0nqFNpAP5SB
HQrk1oqGxEZj+FGv5atUCt05DnxdifxUlh/ltNxFWXHstIhziKX+9jm9/vYTmTk61L0gxAJtV5gy
yWumuy70W/Fb2Fm2Jj8MvG68VQsCPr2GSRXRBKzqxxCTBaoEQkNcLBKlR5n6UKIDKOJBwPCEMGdV
0uH1UFZgQ2IDAORIsfXyoQ9+bvs5TwhjPzPmB+VmQIU6K68060GXQ1vlPl+snwwW60W/YhGS4dei
1JtImBU6jcyd7qRujlGBEsM9tgkCMn5VetUeFhIZexj7dsglSlafaq9ZGNqm+LOYL6ZQsVNZcZLy
fnsZaRj+ZH4LcUzOiQxZaqoRbjiB1rKZLtvO2E/R1zFOfMnYK1Xm6LrsbMtca1EDRMnZCtkcBNTW
pHh/VLuNDtm3eJ/dZo52lz+3wPFIr+hbHsH9HaTBDg/LY/WkvhDNpKUQvcKaNOPOSOY3Yn4ZBU56
5VkMO1uSqk0ZFnSaRYK9lDeSjYl4J9gDRPhWdIlnubzks+4IYCCh4zP4wxiMjgbbKqWjkXqb2qNO
BxIPUvfC2bLVvGCdpTB2opI4VSYNgaPxdMDfh3vJjr0MBFONLx1B5+aJdo6KHOdEtH6NW4hlLWUw
h1DLUCRTd4DOAR5G4ZiH8CA5tV1cd/ttJXk6MrZBZmDI51RHXW8cvX6S2tmu8ewrDQ9/JYh9lpTm
SJoqC0djw3gcwi9pDQpDYOYovBeoNWPEjQmAvhbgUTQ0FH4MX7LSJOoMRhckWXJjgAwieCiBBvEU
3+SoAJvefN0SzpatONgHkcwi9nquIljhLmVq+p2ild/MYOTEjxWLX4pgT3hjMQLOhLbaaPONFVyo
xqMRP/3rHfoggrkRTiIASFBvQVhsTmO7F9OXQLgsVE6ZjzoNE3w/SGGycSK1nSgOOM8R/XtttRg7
+RnFka11sdPxDlxrrvRBGJOVVdTnBVPAxqi74Yly+QmPkvOLGi51eBCkHCtgK0m5ZsxlmkKzqLok
3Y0y77b3h/f7TF4mkakFMYUrEKvWRZ3qkAepty1iJRp8WC/694vUHyd9TUBwpzh9ke+G4XLITccU
JlBbc2pV6+aMEQhJl8GlzQbwzARfFRoIFCcgz+l8J6DJpOXdHFaVQbnfQHFKAYwlEwjE0iz1NEbh
Gvjs/fhkqBiB1QnGBL9uL9rqvizkMN4/SOilDyRaIEcyypRXhYt9TM30k8+cJbD5FSTEslpTCjj5
tnsKKpvQJ2h/BMCgQ19LcmAA/pVKLKmi1Zb1SOMoaiaDI02XsfG6LYCzN596sBVJCJQEAsDf6Mzx
tyIEbXV9KxLOTWPVzhYrxwSAKFTNjFAMXbWY0lPXDuaeWN2EPmkuXg7HDNiB+BR1/1iiZxJ5Isc+
1728kDkPy2sXONC84RqDoQrDkNkk2oFzJCK0o7SUXENyFR9Ezp4FmmXPSsGLWsAUeDCna219ighS
SpW+mmlgvf8YE6QynJNegV5aWDpiCP7mUUIvRK9d9Yl8I8+1F02Tq0iBh8m7/RAUvOmO1T2UDUhW
dcyssMwbep4YQIvCM0AZfpe0YwUa0VKVOCmcJ4QxlGBSuy6xcH8L5QdZvhjkN41wGs55IqgBLYJr
rvViCEg1PGdgOD6KXgpNRtDjlSBX8+titehXLKTIlWyVvQQpTeAFxUkPL9UWmLRlbMf/GqEaT3Yw
jfPOMOnCrAhgDMA/6MS6K4uRHUjOBDSq7VDxDwZ4lsIY4KADpEQxY1pVy+7AzYdiMQXJ0S/4N6X1
A8NCIyZnqGWkmUWDHKvuflXvzNJGlfid5MpVBnvkNSauRo2FQCZ5tJhEkTsLLw1i/lOGejMn0a6H
jLOAT40YbThZFkDugDmE50h0L+nETRz014AuBLkDmJy8eey1aiSgA4FLiD8qUP0YnUg8ANYRVNSA
GjBek311KTiVO9dOdoquJCf38l32nBkcM1ldyLNQFkOw7kis6BnuF9bY7BKS3wytdNi2xNWktRDB
HJCVck5aRcLFDIAaqrSXFcsezQut5JwneGKYE7JpDHI8oUvHqZsRrbDfiPo11K6Lpne31VmNFKoK
hjDUhjGdzMQj4HvWuFIg5OnZjSY/hSmxM7D0pWkACGvOKMRq7Pst6xOblgE0L6GgaNwVeACU5DgC
ATDibA9PBhONxNYCoqOJK1KofTEHTzCustHfXrJ1I/vfksnvzrYIrqHStIWQGOhbDr8p06mxvm//
/j+4zlkAsyeKoKpdSJnbpNCLfkSgforcej/v6715qmLbOlYv8bX8J4npvDnvH7XQKkiFPil0BNha
epqie00p7HHg1Bl4K8dsTh3UWdMaVLHUp+XRLOFlcBqaPx2SF1owaaIyCBmtElrgsecgJk9R9ySn
GPjUDrX0oCj32zvF04dJFAJJxKHtYdANoNqK0iZ/0vuMKHo2BSaKhllNskBCGOiOs4/a0z5z5IO2
m9wWkKi8A/92LJDZ8kIp5HJDZmRysTlN0ZvZ3db5hGedUyzyej3XXsmWirEvRyEG/MqkRQdr7w+o
yAh79Vj6xBUcaSfiih6ecJD1Q593PeeEB/YhSZKGqNNpN4kQn2bBTZtTGHDCA8cE2YckFCP/O+mJ
6QYnt176yML/roh10sjoCLw+U55GTLCwSI+KWoiCDXDbjno3uEEt2Z1hOdumvn4AO1uiTL9jER+6
qq66miak+dWq0AOdecEhBAMpyip+vZsKd1sex7XY16FxrKW0qUrQmqrzvdh298X8B6/OH0yQiRX9
2Jqkfe8sSoT9WM87RbJAsBdx7mu8DWKCRGigYBNOCHpxcWO210X5kPPeLnkZgz1sJQA/H8sOKWn0
9WPjSM+Rmz/ne3BxuzhxIZ07hWc9bO/Qul4mEA4V8KZp7I3MitQklIUJD6bkuRUKW7cOE69OuGoF
INjElc8E37jCJIyI1qXjKUREKq7mYj9WnKRH//2ndHH+fZW58BXDPNa5ioN3pde+EHY3smYdwY3o
igJ53V4uniiq6sJ/dCEIJry24gm7f47Ci1ILHEG1A5kDUsRZMXbGKcnGiqAAoQGmqj9m+nDXZyNH
xGqAWywasylqjOu9QPByVpOvgho5CrkHvHPcH/LWwLQYrxzJE8e4qay1eThUsDNA+rhavyuT27Q7
ifF3ksS2MnC8lbd+jLdaJclqJehQwOnIwSr0y2nkQQGsh9LFAjJJXSyiRh505NlxuionwFW5zbzr
9cA1zKu08MxMcFThgssfwFGNrRupKEuJINDDudXcR8mtpHJOQ2vYKGC0++2tGns10gdTzZVMcwqC
mSK0kM+OZnSZX+cA5cpGQd2J4EHeRSSULtPKbF1Bj+62vWw9Ei6+gbk3laheSREFN9dvjdcZvarz
Rfwo3pvXzekXgyQYUx+2ZXI8W2OCiFHIpZiX8IfBuorGUxld1CCeGFJe8zrHETS6v4sIogVqryYZ
zAaFEFssbwLzS5JciTEaGZrO1tWf22qtngYXK8kk/KgNB9KVyMBSHT9npnAQ0sYVitbrQ8AFNjx0
tdV0YlgSes0MSmnAaBfHYpTVoGlwYvDZZPskulMSd1ujNRGSCXRQJC0LIJGMRppUVPlAm9gt9S5N
r4fozuAigFEbZzPKUgYTHPtI77uCVunJgdzkfrHr/OSBYpzxJ3RXbX0pi4mMYZlHwkzpC/pXOkWY
eP1z6ie73pEc089uShA9CpwrPN2FLfWY8NirZaH3VGQMfMpM/YHZ+O09Wi2+LZVigmMayY1VUIpl
5drUbPUtvkh9yyu+ZL2dz3bi86Lx+0lyQyV2GjKWJpmMKgQCHdW6Hzygm+cnxY+ArNM+SHvEYjc+
CLsefRkSyMwBsEaBFKxd69Q73sDU6vJaMoIwygqqyJLzCIkUgGQXoQT0BWH/kI4P26u76gGL32c8
oGjrwhpM6Gq1li1U1/ShcmpHe1vK6uVOWohhnEBpxUbuUhRhkEK/CHbjzC5o4X+Gl+RNuM2v5NN7
g8tuEp1twdQ2Pm3lQi7jEGJcKEMKjkEnP9GxNh03ZcnDAOZuWwxvlxgnSJMwU0YN87OkvWyEY8FD
2l9LKMvlY1wAmCRIoBQYIhsyTAImdpAdtWm2i/FtW5F1ZzsvGAt+b2QzSs8x7iYt6LRilJgSp/Qy
zK8mLp+vYrUKLVkaRgUk8Awq7IPiXAtzPhk4AmOeM3v7hT2rP5A3U0JtnbK48nx7faP+J1Bl0TyS
PMDwCA34kvwUk4vU5NXVV6P9b43AO/UxJQ8CqAPmyELqR3lG9lIfbbAaSJbplZgP60fPLp/N+6wO
YxeFMU66OMO8WzfTUA1qdgGGfuXQy24KF0iC7rZ1rAeL3+JYKI9ca9s562ucN9KjFvlZuEsmTjp5
L/NsqPR+VF6caVI1FftOwwWsxmgRNHJmO/JLjFRHrnzT+Z0rXGKEatddKD/UrwKX4Go9hZ438N1B
FvKtsOyULke90JBsOtctV/a8D3cjRlfIVfAKynFX5cGccaySrR+3ZfvfZ29NfSrlFyXcb+8b7/fp
3y90SqQ8KUiH8NHPdCzmpVZ5lZN/iBtn02DySDgOQRBQ1ns6xCEB0mI2bMNpwf1X7owXHsfCP+ST
szgmn5RVbghSCjdTL7M3CiQ87uc75VZ/mRR7BD9UCHrD9FE7mIW3vZQ8F2ASyixZWdIIuE20xQAG
RWXo7MicMUpcx7fbknibxkQSMTW0JjGQUyI1tJPhNtIftgWsJ5XzGjLBowcJjVZRdMQqs0DhcpCa
n1o52UPGMw7OmrFV5KSN5yKjYwjmKNiB+lwlX3WLY+KrV81zKsFp6aON45VnNusMfjsdaaYH9ZKt
7SjHB+9Exlk2tmCM97FUmQUEQTPo7QLER4X2oyQ/rK7/s0PT7w36VDeezGYSM+TirrbbwiYP6U1j
Dz8FB2iB9/JreeXghYGfI3m+zHasVTUoeU06Pg9E05PqzXtMRqPP9Bf0CK8LmXMGUNkysjbWwKOi
k5a1q32Rj3T8y/DUDgcA2iTcPfME8qyRCR11M3dGb+JFWK5fU/KQVC8Nj5iXZyJMkEhVMEb0FjZO
qyy/UCuvLl7RLnPd9hnnfLseJCzAteI/XJOZIDEPqLPmKLI4XRW4k2b4w8gbX6If+zkhn0UwYUJL
9DlWO/RK1ea1XFyQ8U3qM7utLkbewwVHGbYnAW0+Yi/T04w0+UX/0Jl/FFF/a8LCQshE6wpLwM4H
4e2oik4VWxyXXbetswR6Xlsm2o7keZbiMUlVRNsAghugjZWUM5fEWyamumTWZaX3FHk7lC+L6G4M
OQXP1WqkZJ21oB+w0AIt+1U5NojXg2bTIaTCiXe6ZP9iv/qT97elMLqkC2EpiIaKrsCSFejA1mJn
lval8HM70/G2hXF5zUzTCm8uKK+WlwQjyNOhTg/bIjheYjAur5VRNycGLriWJF0pUXdRhTUG4AYr
tKVkOpply7lprMeY8yYxni9kJB3IjHVLxMumukjHyQbDom3lj9uKUffecH+Dcf+kBv1T9Y4cnjwH
6QXp/HHww9QXpcGus6s5zLxtgRzzZgefUzkpBznACasSxS+5apxqM737OxHMWQGAqG0iIck5YXFP
OgxwtxwX/YcU+nt32OGyBPSeU0RRK8Sm+C63s2OV2T6zhMMw617T4BLflZ6sRLu6C9D0QLHQxYpz
lVozSVmUTfRnKrQljzHJrjRCTZxobrBEGxBf9xgVOPQzWEa1Zh+m2dv2oq7qvJCnMmGjM0E/OzZw
gcozbzWfFso0rzih3mLHPo/iZc1KFsLYp4vQjMQszBAEk/5aSfahynnSWr1hLAUw2ghGWajR+9X6
FagJ7viigBsHBLSe+WI8/oe062qOG2e2v4hVjCD5yjhJYZTtF5bttZlz5q+/B9r7abgwPdjSPqtK
PQAbnfucAFH/AxgpUcMNOB59y1at5TLvLQwmogUFtmanXHRn4WcTB64wPF3/VhwhLM9Q0I2mFnQE
QzHCTaveR6FX8Zw5Tx1Ybz5JHYDxpxlxgxff6l4Nuo3smO7B/OKaex7q22b4v7o21rfnwTyFxQhp
qp8/5O6wI4+Crx5D7o7ZZoFgLYnx8YFixqFMQcnm8+JNJ/MNdWEPo4yJ1fc28YpDZQfup1ZW1lIZ
py8P0EaJFmflm97t9u1NbhdHxY929HHx6jycx8V2XloSmnJEMIrTKwfFuI0Fju/i/X+qniufP49G
gjsMgUiSeST/FvAoEjdzivVtMQ7f1Opszgli1tEONEvy+jNA8feBp53V3u6AxQfiiesvassdryUy
xlavYynXNAA8mXFhgWHNWuQ7pb5v+5FjH7hnYxy/nofNlNNNqflMC2SgAnLQZN/TyY7PjoCtD8bY
o4m0g9ksUHe9WfZTNTpp27op8FkTNT6ikMy5x61wYyWO9f6hWupz+04O1mqWKWOmP3juTEcf/HAC
f4PiEsC8XP90HGNoMNFAoIOZsKdDbmRxhQnTruGt0f1H58gGBKYyppHQmajmgPeK8pgHO2IB4ROk
rvw+IO9EjLEoR9EIEhMnikVbeDGqs8xlS+AEFyykSY7p4bTEMBWcPTlITuwGDoVsS280F0PknrwL
3PIY39WcMg/vZIzlqPO2J40aKHaRGFY4n8moOKrE3bXlGCiDsR8k0cUs6FEB6RzR1iOXkmpU3/XM
oa2+/i5KLSwvc3zy5obqWvUZEzL1eknmgZZQxeEl7SpUD2SvXbDU0I97oTX3Y5/aiyk/lUSwZBEE
PkrrxlXrDERwrj+JzRRw/VsYIzNKaggWvQjutI2HO12qJnfSl+/5GOuWlASTFxZ9BYc363s5ziU/
zfPg0HU64XgKnpqx1qcQBEFPKszTzpM9Ci9S8Ven3IpdbZWjxzkzx/Sw63TCPOpV2COEwArlU7zY
sl048Tm+aXbBLnyqnfhJA/yReS/uspvPFKVW9802wgiZC7PJEJBFga+QJ7yrqHy+fj6Oh2J36+TG
6MvAxPHGgXwV4sQF98iTmrZPTVdyS5fUwrBZ4/o8rAWSE9QuK5RawKH9zvN3TFHUA8FVc9vYs9Xv
at6iB0dT2LWFaC5LfVkwnNJWqRV1u6LYV/nPCnlIycmreBfJ2KAwEhISgELJXqrzEPlGrVph+xTx
6B85ps5kbBBAQ1QxJRCTKv5g3k+GM30CNVBZfyXG4siSWffqhAxxILu+P2X9c1JzXhXvshhDQoQa
LIm0ySAPgqXnb4o5YPzUj4yX/6bdjKEYw7yb+gH+dZRvUOMD+gMGKm+l6Md1Mdc/ym8LKyQx4nSO
cGMYVH9pjb+W0LSUSPl+XcoWHPjqw8gs4yNJJ0WaejRBaYzXgSROFazpleynnW7n76X49I6OELVo
cvx1XfZ11wft+GdsXsYGAVUIPljZ9ZYYwNOFHAnXX6rM8uhOSpqnZQNDJOm9P4qm20/p3SgUVg6H
K2SE48uum3Xwpf7zQIIgK5Ua4JPR3T2QPro0awL7on/93q4rusySnmCOoQrNCsSmxXhUGj8lgHc2
7YDXtOMpIP0Zq9RJnMVWjCI4ikZxgG+oZAc94hWv6Jv8s/HGju8/Zch93qYDvbH+MADds/Lq5/DZ
iB3ztnYml1JXKoK1fOk8fc+DG94CA/yH5jP2YghHfRqwn42vJaa77olGXsTp36Jb1ctudaABykfB
+W8Jr8wyP7ZdFwyNMSHJUX+Z2lH/DEbDxdDK7OCEFIAkENU+KIfQWaEGDsvOvq5+HL1gxybkWAeb
FKXiqnUw1huNM0fTMS0H97qYbS0nsmFgZlJX2RgpDY0uNxM0PxPhqwG6VNHW2tiuU06nZttEXMQw
RogkUy0HFJlPkV/6RbST9iQYbmt+S+qCYx54J6IXu3pQhRR3kdxjBhqIpi+9mThhDMTJuXhKi57z
sK6f6jeGLN1MRUWWULIvzH2GVoeWP4LGTms9kUdKua0N/7u/37iyQixitGRAA7JO9wEwbpb7pOdV
PHgymG+0RAKpCGUWU8JvMabV5ztz2l3XNmqafzdEl2MwUeQUDk0QhchjhUwHk4IcYRJo7A2OBmw7
iIsUxkGA3KmV0hJ5F3YKLEm7wToGgMBtY7hNjclSlC9AseI8oz+YuYtMRuv0YFHTYcFEDqXBJnbx
WPqGozqKn6CsjNEVX3P6I69mztM/xnckyNaCieJxlTLWs06qdEZKh4FuhK85506vv6rfWbNKpVTa
HgoYlU9h/1DFgWUKrqF71xXkD8VYUERi0k7WDMLc4zDLYQn2egTJXeCECXE6Q3eUonVmIXbULhms
PCq+YQLbiWX9SHrTQenbrxRwAQTTodEyTm6w/Sguv4dxnY1CKwe0LCJkxn7MDS/G71mM6oFzbqr5
v7+Mixwm3AU+q9kAIICOaHQY0Zh2QPvwKNEzGOQAuc3TnD/UJj7ksRXh3miWhcLNICQIb+Ndesgx
BE328X6x6ZRGdsMFpdxW1otE5ssmy9KItQxlrZOdfC726CBg6Rkw0rdagXEUHWjEmKkE6iCPbn3b
HFwEM6+kyiMDgzdQ3Zm8yf2NXBwD4OgXiSWDtThb3uqBk1P8oVNykcgoTaK0yqxQJe4b0FvGR2XX
7dLSwmw5aA+OqWe417WHo6Q6E2Np4whWVYqJ0GB+aDRtOf6qZZwhgm0DcDkTo6CRhP2XhAJYgHnw
XC2F1xmClVXAJxvl1+vH+UNF/EMWWzPu2mQYI4pYkJ1oqy7Fc0hBqt24NXiYTUflPD7O9f1WLwaj
KhFp/m8mXwvBGfGpTN7uC8+wsfViodDCMKwrOk85nCovdFPfnKwJixyKG9+VR/3uX8y+cqwKi4nd
zcNUJLRtgkhS3mli2Fq5XohOJSaTO6AEaGau3CyVTSrZUlSjBPpuLHzLymZww1RVOPES76IZx1xX
QiJONWLa1KwAqmDsBSncq+1/fA4scrai6qGcdchH5Sy77+Emhlw7lEXlc9SU8yTYorKW9IFYiXgS
HSBXsG0x9ZaBVkDpN0cZUPx+41JWmtjhYTluG28JeN2iqBFVlpn3PkbtMuUUYWjytLfyhfZiQRYY
A3glDSzJpXPiKe9N0ujvNwd1kakyTZUJvYElo4Npg0cJ54s7AyDymVXvc89MQLj9mbu9iGMXDXvs
F7QS3UWX7tLuFGYHEawDoRtTJsYpss0cuB8O3dLhv5pNLV2JZuLgou/DyqBdqWiaLLmQ3KA+6dXn
kvKVGPp2V3lKvhBs6sToyRo39a4EwcbsqgcdCxrFETPI+o1yg6GEfK+gvf7JRQ2MkfxPhdhNQ0XQ
IrMiaG/O59at9r0/AXdCt9XHye1s8ch7kvRlX9Eedi+vBbsMqQy0eVodUfm+0j5jWVbHYXx8h8UQ
RaOI28LsaeVhnL2MxxL3Pp177QyMV++mOVCDEhZcPQMl/33bT7kjhwIMVKFPQPcouREA+8jj7OBa
d9yQTeTcIfPqDSCfyAlBKErrXjkCtgED0e2+8bX99cfHewCMq4/LmUzhvGDatXoKJs1eQLw35dye
HEcMu5WXA8i70QeY6dYdnPI2xWpI6AYn2lRo97KTOtGBG4RumuyLnrC8hUPZImyhXX3tMXyNnvJf
wMBJj5FHnObXnNkijLhbOpXPs2ebMehKLmNT1KAKBJFuuNfLvhqOcbibCleWdqPgz1poob5j/adv
yFIaztUsk2GBwCB+BUwAEc5xzpmo4n0/xpsvTRlLImWhHgr4Oa0+JHp8NxPe1BvHdLAZ4VRXMUYW
EUxX4mmJboZPkGCgSPNhCVlOQkxCZk2TISiZhK/TpDmJmFijMLlG9hkMuLUkxoBUapaOPR1pSpAJ
yONjyoOt4n0RxkJIcdUVwoy42VT+MmY/6mU74RX7eZ+DMQ5yuwg9NhxwCPnewN59xsEN3twXW90S
O2Ymi0NmVsBpRFSlwusDRqq2gi/Sa+6btuLTrYXitgTrEEh1v4ev/VHm/AD6Fa6YeXbwrJSFQQ1n
FOQVzBRV5bmSvwmz5irlw4DZ3//0SnXGLAhqFqRSjx5noaQnDHe6IJL0BLP0rovZnn2UiGYSEUCO
msnEGtVC/p+QIrWmu+Gt2WOR0UmcwZLvxH1nVY2l+zLMHreJu10X+5BM2O5TJ/YgD6GFS+UxwzTd
1/xlcSI7PETfwTGqnOUfC50mdVrOmMF2urWSyxinMF/MUR5gnKq31m3QcEsezdvwUBzlu+RB3en3
0ZkHDLD9+v53ycgYmYAuTwFQTIeQ0ybbmcDD6AfRDRLeBMV2drw6GhPrSJjejscFsQ6uFONU+4pS
YFaWif7UN+SSgHr8DKqfvJLIGK5MnCcxobOKejpYoH/HHkFoNRLnm2375sv9MdYr6cpKHuknM02M
vscj2Cmfqqa3moHTjOAJYkxYoEUGZqnQ2Qv0wJaXt7IHKZbxOixvnGe3bSs/TsR2iaZcF0oMv2MQ
baZpP0oZrV3/NN3xRxS/l9kEhzdP9Yfc8CKTydPUpDOqMUL2QusMwEbZaQlQOWev3YMWyzad9kA4
CEu8N/5eDltlMkWExYWQjvip/nCiWIaKU9u5Pz0IN+OpA4ZC5udHXpBKteE3M41+PZqLIuCa2P2M
IpHDuZzhtgvzTjZPS3qjDM9Ap1Jmt+dZk02XsJLFaGYcATA4xAwo1k2Qjg2t1YPvt9FeM8MPeaO0
28XDlTBGOyOtKUxZ72knQfJoJRhMPZZky1YEypBPDadfhLGVtkgmlUgCvLkkMfZ12t0Zg+ySSuCk
85sPYSWGUUqUeRY1EHGmNntN2zed16vn/X/Gj3Y1+CKHEjFDld2p9Y2qcywG7/8z/jMnIItpCyib
mO4L8CA2j9ctxabrWN0Plb96QYHZ1POY4n7C8j6vvCz388a9LmLT6K1EMN4JiF6mkNJPIJQ3g7nv
jNdM9qv/+iEY3xQ0RS+HlFMo1acnVdWcqmr2/+0gjDNK46kdehOPsYxSJyVeEGWWqLaWqXNujPdR
mFdfF3kaFQ1ubMlKK9AcvWrsQn29fpr3Xekrdsxgnnsg5I28VFCt8QAWGJei/NA8eB4tArJ5xdbP
ePsIzXqrPRQ+r6y3XdS4qAXb/++nsmqHBYc0wQZ9ACCPX72NruhWWBI09vMX4avu1065XwCYYFiK
vTzHHm8Bm/O62FnJUs2yZWzxG3TphHtWeIfkqD47KDn3Zq4NlElREIGcL3+LoxyQOOcoiDjh/Lbz
lRWVIM7TTYUFp55JCQjABR8z0QTdUtr4VtF/AUdhr4xvQ7I4iVGdFAwCB8pwiDU0vJR230aCK6vJ
Z5Lzyy9hiTfmYDT7kKZp7eS0wc+UuMnMC2+oVf1ddT9OqzIvEYmGFA4pHrs5HEm2S+TUKuKzVKWA
QN2pyTGQG2tsb1Vx3/KQKd+X8q/JZh7nONdTIVAIgtGeHMFSHOPrDAwiYpd+FjjyE2CB7OEBrKfY
piG3lLX4U12j1Q0zDzfvKmIUFVyn0BgIDMId+OdskFVxrND25PZFDrsYl2Dt0GhUNPfIjYgRZkSQ
NrlXfERWPq88Ri/tyqWyRfcinsxyRvprh8tulj2NPM8YWxByq9V+1FyQlG37+qE+GuO04wqc5gqF
ckrV8yC8jZgdrLk4VfQrXDsS47mRJkVxp0JHsdhi+KAFnRx0w5zoDggwBzr7JipowRXvaVN2KL9f
t+7bludyRMavo9AYLVWKYFwLl1/GqPuxCS3Ng13VRLzqEldR6H2vgoi2loQqlJBtVIHXJccYNArB
S4qJ0pq8Gklra+MZk/5gRuTt22yHx5dTMk5fMroQs9pQm6lPXLXsXQlkzWZ6lNtDwwXR4F0pY3T0
siqlPDcR9+u7yCbFqQDNQMGJMXiqyVgXrRONOBdxIhAJa2KJIf7buJA4QTHvtTEGhISBDnUgWOrJ
W6slj6LiiIalN7I1RRHqtjy85XeYjytvgS24620+JjOlJhxtGmZIVj5ZuQ3MJ+z6zPegrj0kL6In
W6Jl7lMHW0x292MaLV6dhPMk2Rp8PwhLb3T4GdFSOtF4bwg/JuKl822Zv5Xag8DDe/1DiPWhn4Qx
NJOcofpl4msmJ9qfrd9XLQOnxqKdeN96o0O85GzAvuZejCjPum4DtnUJUBcApJR0/b2cs3qWcy62
uVq3qMS3Q2mpTbvLhtLVAsLR2e1r/ZDDgvIo/dRVWoW4WDwoXuHlgKWs93x27+1g7SKGSeXMSq7b
SYSYImheJRlBasMbRPxDCnyRwX6wRcvMBWbbjjMrOFPEitQPT82vxS292OPlwNv1C/kijvER5bQk
g1kh/hSOk9fs44fIputv4326z2bA1hBv3ul7HpkzRy9YUB6jx5QCOLcR9UaVHY1evEhOVD1fVz7e
16I/YqV8+SjqY0UhV7XpthUeq0XgaPd2oXV1eYzxz+e8iuIEEqLk1MQWLXEBjOWhd/qTVtnyD8yZ
+HwCnz+86cs3Y9yAMcQ6AlyI7RxyUH3tTaK1tefc126nA52bm590HwNRdJ7sxMtyeU+NcQ8Z5s1H
MkN4Au5vylSk+Oah8Xli/pBOXA5Jf8fq62XSXHaFATmjLdrIyfYEipn65FSf0CG1osPy5bq6bNeW
L1+TTWBE3GgUCzBWw48kcgK/9+nMBeZKZ8DlwVq7PPxGrkTGnhRV3OdmCYnkebQbFLOnIxpw0i2x
TD/3strirQbwrIvCWBfSyWUr17hV8Rze/r1BEuwCdO27f0F5zFNUhTUuqp6XXQppeWOhXB++mJmd
3k6nwlsswS5/RN/y0hI9yC+RXv+beZYtSmJFXn1UJgo1A9VUwxI/YY7s2R32ht0C5RY9kQgdoPaH
7ouYVNYwV+P+m31zzmNRGBOUmZEkztQvqT5gDvzURxPvXyC2cj8rY4iKRp8KhToNXHT7i7JXlL54
v2CV3gMV1U+eGnHMNwvGMmRRN485xBXRt76tLdWwhtHnPEfe3TGGpjP6xlCpkAi1YPJVPowvxjm9
pd27CLigxexOv7Sz7HXnwudu7myH9R/WR2GsT1Ikg6SYeJmmbKcvi2cc4I6T+2mPbom35HSclYQu
Vk2Jp34KgHelsyxsbVHGfSTSqElYXs3qL0Xyrl8txzGy42xpHuTqTKvsS/W0NA8Jj7l68/8roqKY
gEwgIttFRnEgHlsV/78vxdMQVftUMDhH2DadKxmMIUs7HThbJmSovvKmgLp9sBrNQmkAlNXCHhRf
vEiJPqHfEoiVQMaW9aFg9jJ2a+xAVDEZ97OdMMGZeiWvVr39lleCGItVA7ayx4YIjdgpznOLXQrK
J+YvLg1oa07jkXuRjInKlTBSQgUJgvJI1zcqBM/FbvF7LMd1NuBOneu6t2k6VqdjLBXyyjgaMiRA
s+TL+skAO3zMOdK2CEXXNQO4byrLehIXaiDny4RKjt4cw7R9VoLyRo1VXn1lWyMuchgbES2dXGia
hmSyqa2i3c2jaCvFX6rJQ9TdHmFQPiSxFAxBHplpiB1qO+pt6Qc55OiMFbtasbTUqp3eodAb8R15
AN7HZ77WRTCjixkAmYVZgnIQ0KULg0dQe2gXHvsl54OxA5JFnLTjTBeEteFYiV4vnTCeff0gm/Z8
dYOM2rVCm/QkVRFNNljYn54iIB0h2+1SJxN+XBe13VZYyWLC826S46jtKCCQNbrmrnPSBwJUJcNB
2v2QHsxbYOnl+9nJHfHY4MtVtdXc8OJn3p2y3jOJck2l1fgQkHBRmtrT5IDEmaMffzBWFwVh3oC+
YN9jFND+TvaDQ7s3CdgM4lO9z9zQ49kq3s2yRRxRmYN6oFOg5Gz42V50aUg132GEcT8cO2v2/kYN
inzK+mk6JYaHeW6Ac69sAUfpmkLWdTzFoTkbQmePBGvLvAe/7UA/bpUt2shDlWpyCyFK4+SgY1Ux
pHRdSXnHYLyZKEuTlNEtE70+l+FfHWLxjkdXwJPBGA/QuUhi+F5yi86LflbKnxkAhq+fg6eA7ISk
lmaDmMcwwoo1OKZFK3uh2xxnT/XEI+9R/cFZXj4MY0aEIK/LmZYtEXV47XnZBae4tDrXsCgSXPbc
8HhmN+ukio5FWlC8ywaLwD8RLKvgFoHvq6pWZQItZ5fr2Mp/7paniQeqsv3BPoSxVTR9FrKqEdEv
MMLUVtTY7tXOVgMehgFPDJP1kskEoOSCVyxKZ5Icp/ZB5QIeUv39PVq7HEX+Z/UgjXs9DTRU+5XH
6kRbY61vusKzcbe4uRNyu7i8IzHPKZcWQPpIeE5NQL6rumpFGHQOWh5YyzaUxkUd2LpZ1htqlXQw
tyMG8WlJpLWDL+q95tIpmWAHgDs39prR4i+GbHdYVqLpFazqMcXcS81IMK6ZnP7u05e2iiJhv5e5
oOTbRcmVLOaZBRUxUf15b3ASv3IGkMD3fnyOIgtA/LUT/KB1+qp3eC2rbbt70RrGc8vwl1EHJHl7
qfNXLVJ9XeTx0G4HIhcRjF8u41EWCqr8GEWpFm+uTnr/MiunefrrumXknYXxzIIUFaNOA+24eF26
zAqjL9cF8JSRrZcNWZq1AY1zVD/ehd9GNwSXUQIq3+QX3QgpkIeB5dQpuDRCPP1QGAsSGukShBiN
s9vIbn/FO+E1dkFk9ET2y0H2Ri/aBeh9c4E1/uBsPj4eWz1Lw0wHV2SIQPUOxLsu+J1zbDFS418/
Cg5vb4hjVNjqWUvIFAt0k7YsbtXha5ChN5VycqXtMuvlqbGUTEFnyhM4SJGPgeJlOUm77hjeiI/1
6Z3rwhmP8et1teE8ALYkpgCZrCMDtCaTf5mLB94LCzAI6If5yaeAYVdnY8xIp2FWpVDhrWu0Mhvp
u2jWL3kuOdcPxPtMjNHAuHyrmZhhsBc5udUlySVmuctk3mLwphhVJKpuqPgv7J7zkqXB2FIk6ZQY
Vi/sZfmk8CAqeDIYmzEvWTunOmRUwk2TvRX5Qe54A7McGezUpd4GypSBkczWOmz/Gb7uhYceQEY/
zBvzW/yket0zd2eUfujfooHL3bFLzoqR1CTJcS5Rs3SMeWUz9jjp6Lh438wuOMeDx+SW7o7ypru2
LcZKMhOHZGmCxF3Gabvakc/NSQGZTHojKi52Dk6N/ymTsRLHxCGyFKlZQWFMRuFklCcSFlbyKXCy
lQzqeFaBQFp3yowJJKR8JsYrdM9IwcIr3gFxiBPbb1qKlSCqSStBZSkNU0jvro9Tp552tfGrGxYr
y14LwsuHNr3lShZjKspByRqFesuwDC05+Sql7iesBEDuDMVAhwwMeP88TKU0QiVTUKZ+Hk9BUT6H
GjlOpc5xyvSF/q7pH2LY1dapGaKupQtEo955RoSmi6bqtqljkXEqgIstzNYyzb6uCfvr59tOjS4H
1Jgb7CNiGsUMycsj+LtuafNsFjDHOdko0fsA7OFVErcf9eWojN3NR0Pp4g43qkkvZHgwSWG13Zue
8Woc26pxkcNEbK08q6lBN+rDxTWKh6Z6uH5zvHMwRrdqAQwyKPj/SIfa8QsZ3wTwg/UcxdiO3y/f
h62dZH2fNTFVQA2JMh2lW3bNDivW7sy1etsm/uPGfquRlMOIMWiImhCyhOlthf7QJPD2x7ajwNWJ
GNsaTUGdayXESHdoviseGsRfsS8n30+HfF97gK4usUgbfi4uW8lljKwugeZVbCC3bz1MFQF2/rbX
Fo7x470nwhiMQQcy+/sSa+MAPc7WvWVXHVWkeYvbYP+P95p434wxtmI1AQmN4sWKIbFSMdpp2mPW
FP/1VIyVWNT6/+ESmx+zbcDxx72TC6ig0CWP7tns+Bx4m6WA1edi7EQ5a+2g021gCt5QOMuOYMf1
i+YXD3T5rn5VeeVsjsFgaYwavRYx7giBnXibh4EHX+lfNxm8j8WYjFGNjL+3x6MAW2IPQ+YOI6+y
xjkFu4pqdmMdVVTLR0zo1eNr3zrXD7E9PXP5MGybkBAjaBtqJka7NuzgUDjTbgLLEM2p0MYDNLW8
618/Q++OYtn/HDG7dkryLEzpTpOtxQvauLI1BzfLuC9F3wTt+hjwNH4TuUDVNVCwmKpushW8Zinr
KaQr1rL/jh28azGa9m+QUbaV4kPQeyi6CpeQVClTJyGTy7PHZvill8eCcJAmtrPFy2HejdZKhoqd
s7JKkFENptW70X1r0Wa8DkolMPZoB5CIcENaqsu/RzSXYzF2UOr7GKzaKPCaleklYWKrcveXOMWn
wSAn1extQwnu07jzONq5rf8XuYxBxHx7o2Y6gPT6Q7VHpeFr6FbfsTLsEQ/T9f547HjNtj+Y/ItI
xjgiehKaQQcqSvAs3MU75Rj7y0EFTLvo1N4nWxmrj8kYxibWpypq0HabuxmUPZMAkjpBcpoiTTj4
WTzVZEKoiSavg4JvmC+7eHpK211lfAarTkNkrYE3jsg6c3dDM5MBf6AzDZWlGU81cEmV6C+OUmyW
41dSmCsTZ1Ov+wAHwVDaYbQlrziJL3QroXnN36IX/QzSqsnFyI2fdRxzuamPK9HMHeqLIFV9QXGP
1OcsuI3Ml+tnoz/9t3emqaAt1lUZRREmqhnjXKmNGOZDjbHBjdo/4Nvy79Hc+VLBC6l5spiPpejd
IkkLNC8zdk1wzFrglJ7mdp/qn6PSuRyL7S0rSqaVNTX3dCW48IJ9j5ln9Msx1Hr9/ra/z8f9sflP
lOvxnKNcZwfCKUvPMw/Rn/f/GdWLJQMIVHTzPVG/lf2hHTjff/ONri6K0S8lUDutokDWGjwxIJ+X
W4E3d7T9ei5XxIQtSyUoM0hXUI+Lbrr5filLq8Joy9gCi6E4Rzxwk217ejkSm/IQHCcnNCWd/QFT
E9ou9/XWkr4Cgv79jQ6FfV0HtkOalUSmML008dwmI+xDArrx1K2fWwythn6HXTAw2qBr8T0DajIv
xOB8OrZdXEWCGs3vez5n4mcnOpab+501NJa4p43Q1Asd8YFz1E2/vDoqYy/0rKuVQQGaEC3i5cfi
lDzR5aLgvtpV7ujNXvErvP/bbeW8ojW9xiu2is2NCkkOC4WE8Mpu4CcgZdibz5Mb2tNP1EU/VbBc
HZQJBNoQED85hb5afmiPNQaRUTgE1NXr2FuZlT/RmIfXZ+Z9UMY+FpSUhIiwJYkOPqnbVH3JgbB8
/QNu2xPdwLSCRBSRDRc18IOIQCRFPRnoctIp4i33cv6/zJyBFj4zHbNyFKPA7FtLE9+uH2Dbmnwc
QGYMogwSooQsOIAcVKeqSP1Rmh1Vm3dEwchLUQVAeIzc6zJ5h2KMJBEHdP97vO/K+EH0fT5+Ttku
h2JMZKTMSdmaWHgUD7M7AphOfcpvBssyv75P8vrTl4U3YvAHM/khk+3jFSqwqPMJr2nBcr9FSZLz
G+OJdPZkC352yHyJk0ZwbpFt3xlzXRVgxtTsHuwzyi7uefZhO764nEiG/VilKZOUyiahxQwgx2N7
QHLKl/hBdYu7yGm/xNgxc8UnDAh94eFy8A7G2MRBmgaBTPDRozpabXkTJBx8pm3DcDkY/QGrgy11
sJhFgoNVo+bUREIjCEE1do+vqznv/hiTp8qRVEe0Sa0TTOzErfI905s9kHYtUYlfVUnnOBPesRhb
QaQS88i0nysMtW3UvRUIX4vw6fqheEIYewFI1zwd6VCVPt2Ow12ZfCW8xXPe92fMg6LHioBtA82O
VZR9lHRfKQrHbHNfK2MhzLJuEykTsN3tA4gFqSmQQVMbg6DkTjmIDt8ZcewsO43ejiEAd0CfYE/D
aym60vhLwl47sqxI/SIJhKN6nK/EzqaLUSmbCsFXmuTTrDwGMmYl07frmrCp3gT7eQoG/CWFbQea
gHKXowqpfa6KVpRh0y6zFDWxR4COii3HpG8e6CKMBXgQArVvJlpHS0vajPlmhN/KknOg7brMSghj
8EByI4xmhIBh+ZHfoqaFxost7QxHfoy+NbkDQElv/BRH1UomY+xyfexKqAWCPrmzw/g+kc9BeTdG
Hi/co6//t2hvJYgxerOIOW+1h3+Sl9IHd6jVY2VIwSFTXgWGJ4l+y5V5VcI5l/vWRMxS34ThYwRb
F54CmQNPwZPCWLsyKwoQpOHixFaxAnILkkgUPV9rZX9dzXlyGIM3C2PVhxoYOgDVfJZ6wY7r9CEV
gWqQ95zqC08UY/iGAn0QIoMSRk6ze8lYLELGfaTWbiIK7vVT8d4TY/8yEHhKyQJR8/gsmI5Rn1Xe
csl1EapIS7orNYj1Ie0B6oXBGwN49XrtJLqyN0jg/JeTqCwvVi61/TTKIya00r2k7Mt2H/N2+bfn
D4ghKRpsgIGxkX8epVMLpVIMyGjeBvCrSrvIib5rZ8nNkRPyUIK37+0ijNEClOY0CVhUyLeTxpLG
0KqFzDJQov3MvX2IYcdUgb2qa2kHLxtI6dkQ49kKy9HJSh4iyHbL9HJ5bArTGcWiKZTDUrtbgEZW
++I+uEOE/G9WJam1/N3IXQ7FfKjJlAbDpGj1jdOcJsBEpsAn+EngZb1q13vRbWOhQfZTxKW6xEc+
72BB1OZBy2xvmqyOzHzCRFCmCVjLQBg9yQdY3GdlN1mp3TqS3X/pXIq4HLjxo/yZAHAllnnUkRz3
UzSYGC5Fx7gaY2vsQU+R/LiuOH9wkx+XzGY6+bhkXRLSXswNChYN1iRDV3ex5z65GQZnE/tTicjl
XGym0weTIWoyiqqt6CdoNYF7FdNOghXstPPgVm7sYwN13Gdnnu5yniI7qShOcjTWMXxMU9whaOvI
gg0lXnF1O466XCcTAUTa3EqY58M6BrhqAm2+izHxoYB2wRorYZfkC8fLbJfXVtfJRAIpArRJ+HtY
0fA7L3nKsU9j7FVnsMXGWVyKFs8b4dqM6Vcy6U2vnEG/oANVFAWCxaq6z9rhmA88hMDNj6VLGgox
kkRUNh5Nl0juQeyHe2xfkvBLmnzLPwc4dJFhMi9M1BSjrGiKlapvU+uoJHLCdOQE75sK8SHkN06w
TCNhNc8G8rhKel168zjGo92mMRbV2ukhK7qn6w9689us5DHl1iyrCsjrcXFhdZ6K6B7QNc51EdtT
zisZTGjdZYJmhi16FeWvhQ4QoPinfkGd00k6q3GzW8pcad43fuxwUeJ5x2Pe17B0Qjm0uE4pfZ6N
l3DmYbZdVzxQ0P1Tt7USsOwhnXcflJ9DfTCx5CfH3vUL5B2CeT9EiudeTHGIpBsBtvwQdLvrAjZj
z9UHon9fPVAdk52TRg+Rdt8mxS102S6bu+j/SLuu5biRZPtFiIBH4RW2LZuUaES9ICgH7z2+/p7i
zJ3GlKCuDU7sPK0iOpmoNFVpzuFdbnhimASNG7sipyluHSZKLsZ8kpbazRUrH37cVof3vdgMDJaF
PhtjjJvJj3F0UNOn27+/fatZfS8mEuhjOKVVRZ9TuM6Ml7I8pnrtGORlFpy0D60x+aYGVsqdaKJ/
+G83nKtcFhBYU/R+ySgZJghwMGE0Wmn4eUb/oDNtVZAdEyx1HE2pa96SyISHoRaFrH7fK21LbwYg
YdzjhiFnXq6Wflqo+0nT7VCLfbOoFztPp2MiB5zWN+9zs3X2sTKyqCbvLaHknnZISjs848L/LO54
+5Hbt7fVJ2YChpSGXUUWfOLgiYL5FN6wm1/1++Sb+aT5gUU34+dP43H4WAnZQMDHzrWmEhanTzSy
YcAoJu2LS97iYCjE01+/UxiT4pCdea647SJXaYzHt2ZajHKFascQZF5fdfvRDN3btrMdGa8iGG8P
gQQDMihc3LLlrlVGq8k+SwFvwJknhHF1EPqNaUXppI3hmIQOujCJ4t3WYxv/ZHUyjLcTTDb3QYkH
YA+I1f7QOSD9gAu6WPPwyef2hDErsDXRfVk+UNH26/MqnG3AkmwxGqyAYjnz0ruUqSk4DRjt+ovq
jscRw/ma7NRpEyVkNkeUO+oKI5OiCu4kwBuqmn/7i24bHwGsgAYuAVmmf8Yq3fRypQmihnpeF35T
cj9ReW8GngDGutUgqc12xm2w1CyH1ndL3wp+hCfFBz6dU515F9w/RI2rRoyt93K5aDVNCElKrLLM
UIw6ZoknZ60liqGd6V/M3lOwKQ+mreJSYL97qe2wlmwdLyc9rTmXyD9EzOvfw7hF0YtlUXT4AJq1
eLIdYVI5OFGOhuTARYzfThFXWYx7FGqKXDggq1e9XeFFSEMmRilD2VK93DP45F7yZu8aOzx/2w/7
BtXkMBQFurAcPxN/tIn/Dhh/BnTXTkW3XnQkf7GBtG6lXrsrfB7KFT3M33PiVTyTE8lQNFlLH4ap
MNhd/CYIX1IJiIvNY5ZwKt9/cP+rLObqvAS9kCUxPHI+SB7FaGmSh/SEnUBv3ImmI/KIaLcjwFUe
k/4qZRJQ4kTQ7trIK7EqHcnDwZCL59sRYHvwnGAj29QURUL1+d8hABicZjb20Cs50eaitqMdmPmn
YHeWocFw5J36aX7hZfdN7a5SWbTqOVzSiFSQOlWPI3mWqucq/8TRjH6h36xjJYOxjjlSFCGoIYM8
De8IaIGj7sGtt/8LHosHprDdzFrJYyykKKtFxjA9hs4eBkfzMs8ILXWP9em7aNedTWd4va3gpvUT
DYemibqJNZx/n5ycRhMZC4SWoOoeao3YYpmcx1y8pGL1OBWq85/EsSkpN7KSaARvxwWsHgqWVYsi
turYGRNvKnnVmPe65++H949y7BiQrAgx0RYoJ120C9q158RJzwD6jCz9PvRVFLmEQ+SajnA/Xubj
x+Zkrt+WZd0qy1GThQTKDp7iTY8SIJhGSwqtBZhMsjM89d+W2govvMUFmg5vac0cqdbkQylSWu2q
mHbj0pwXdXaiHrmK6O7t49zMzCsNmdRvDDEZogEaKkJqCe3JmB9uC/hDZLkeIZP7TWlUprqDhOiU
P2N0wVUc5SXyumNMJ+Lf+hOtNnyoVrhSi8n/srhUmhZBaIrRdOkYm/tJ8G8rtv3lCOr/KjAsEDT/
7Xd1Y7RaNsLPW/IlVF86g3dp2HxckqsAxgq6bjTqdqFZtfwhCU6r+kL0rQSqaBve67wd1j942lUa
c0x62uWLQcfgaxc3FDd/iPYT3amaLAzDg+EmuwuRwLsn4/Ce6jhRejsRXKUz57WgoNbHEu5ruXww
FCDqAuCKI2L72bD6nswdLBXmvp4kTBmQUbBAKOXmxVGdGlvSvobqgUgToNGnu8kQrKXObBJd5Oqx
kr7OuA0G0l2ageQ3PKUTbwh629mvqjOZ1whzVBdpl6QTJ4SXHFQb2DsYn5aicG5bLEcSO/WwDF0F
+i6UrVT0YDrj3AknsTmbIadGwTlLdtyhGnNTqGWD9rYvYQOIl+GytJx+M8f5VCbJSvkwxRhNQlDJ
BXfALm3Uf739sXhaMBcvQQmMsQBbr10s90L2JJn3VfT430QwDk5ao69bASe/GIfKvG8rK+Ey0nGC
iMrEdzGthaRKcOYyantT+xkXE5j3kx6J2Cy1Uwwx3tZpu7Z89TKWqCKRCnMqepBx6RmQfAsvfMht
085+xW5uxyfBjzFdWuF/7ZHwZPOMggkiyUxmQaMPn0QLDHuRBNM1BK12ORry3IiJI0A6LwNlhGUI
OwpbByI6u3NNN3ww0VMM72Vn3oWtLe1vi908SFPGDV2lGA8iEyYSsiRBDlgL26DISWhQZar4WGPA
Iq/xOcelszpx5qlKc9hvF5Gr0N/qm0velTN9RoezS6HWo4v0qc3s8kSA212/3NZw87uuhDEJtVQa
RVkKaGdkqE6psY69k77VUGCXBV/N1Q9NJK/kMTHEqMtKyWvEqQl8QK1hWi1a+2XDq4htPxlXcphI
oqll1BSUK1kuGyeRFGcSI1sUAGRdAbdJ7FwBrjIG4HXRnkJi2JnBu09uv0lWfwIbaYplHPMZqmLA
DlyR8cFwVecvlJcEt2ceWOpm7FyJY4KOVqTDUot4tErC16ZyQiGyExzpbXOhBn/LNqk5rYpWlTL2
ypDDIVqETkxHKwnK74loacOl0M/TspfLjpPZtu+yK8WYCFOVcd1rMXX9AkSNOT6kGu5MewJCj+TS
6dv52NixI/CaxJsLlyu5bMgBQl/Y0319qVseDC1Hdbh4GsFT0y7GWZYye0oDOyC6TVqTU7vjnSUT
dwzSCpOIDq8dZvuxeDOyu2TghLbtGYareuz0y5Q1xqgnuEp3eucq/eKaSrgjc39sZ9nuq3aXROFB
MorPXaDehwEYq9I3gUSvqlLyxoQ56r6XulZWZRZ5bNZArLEzTfAUAaAmreJCDseSONH8nQ5pJaav
4rnUBtxFW2Hwe+VVquAi5XMuAus6f9UU3luCpxYTg8ZSn3DDhloK2cXDo9KdluDHbX+ktn/DH1kc
N0EoFWw9welTubQKTPgXRxNA/tFjhtB6W9Rmol/ZCxNfykxIMbGAgl9B+gcZxYCo6h9vi+BFbXZQ
yuxHQwtkXCZUv3iktI3iPn4E2w5wCjKbh83NMwcmrpRGH5VzihrVKNQWMHitLA13o+wWAbARYrvI
eWicPHtgAsqijLKqJUgIef45EXSnxTqXpHASOk8IEzqKOFI0RYDRteUx1O6k9lM9/PrQMWk6Rklk
9OjYctQCAOt0SlEq6Zy/u3Sf6QyD6dde6CmcJY9tha7CmBvDmCTBMoBq1g66T3LaWdjS1ruIExq2
jfsqhHHVuQv0cRAhJAG/Vehl4Zfbn4ynBJW/Cj2hVrXyqOP3pQqLN1+H/NDWn2+L2FbBFDVTFXEw
bD9AMqW+jRpYl1yO3hQZfmvwXs3b0eYqgrksLlWvJbqOEJD3T7Xu5QmqV6AXD95qLufY9ge7imJO
PZSLQUlpBsQQoS2Qw1DFjhl/aE7bvEphjj3tUPJrIkiZwW2QXPL2kKZPtfFw+2S2x81WYtjTn3Oz
CSl+3HIh4C18KO90Oz0ETuiLFwlg87MluclBeuWIpX89mxzAVK6iu2DoAJNhxNZRgheK2MBzzjVQ
BqWd+IrtaK+66zD3GXAfS1sGqEgICmDWlTRZZ+6Gg2akfTMMsA5pvwinlEvqu3UhUyRTNzTESUVn
Ef+GKErqQRlRSvExcnnoduFeshsrOUSc7Sh588utJDGqRDmAa3o6UV261QnF051Z+wYQRS6xi2IB
qFUyLG5mL6On2LkDnrZsdI1XAaWE1P0I76ai6ETTJPSYVbZb0w9Soo8ysBzyGPgi2KePtfwtiVpr
NnLOlXDL59aiGK3radaB3AdRE1k+hW3qiDqaKbnEcwfqu7/Z5UolJkW1Ra9ORgc5+rnaj75w11nq
pQQXTwpaKl4vb9Mq/xGGQYx/R17S5XPTDRCmomXSiQ+Dad92s9tfTWOn7yVpHsIJkPCIuz+m2o2F
zgp5swLv97g/fzJNZMKh0A29kibQonbxlvTzO0nwBqwBeS1mZjEFPHqlL9iVK2BOpnrOQZFz3+/V
3f8AXbqVA65GoolMyGxqE5uJBf4S5dI+j/bgJK+tXdqCLT/qF2JalEIgejAd3vLO5t1wLZiJZlEm
6EszvQseM2geH3IbMFagE/Dp/ZD3fOfpSY99nbEDfcmlEeJEcTfnmE+oYjr5bA8GEOh4gAabjYC1
cozrEYNUuVJC2mhne3JogZhtIfGlh8iL7eSZwtGnF+E+cYO7+gg8ck7A4zkJ/RgrZQtADokqNa85
Ia9DvJzLcXFuuwnvezKX36SrylaQIKJQTnr1JkqnWXvplNcozN3bkngOyYSXWheLtNXeT86fwW8h
PenTz9si3h8iN/yRrdGFYiX1Yg8ZdBpKv2sALb04hSPaxf6dvM0tHIok/D26Ux5EICfMXwRMK2Co
/L8d3PsIzOrgSqn7O5SGmGJrgxrszIN1W1dqerdUZUIPKeME2RBz69l0bPLRClt0F2TZEfPMuy2J
c3DvBbWVMmCyHLHkAEXiGLjPphsUGBoyOM+JzSmllau910VWUkga56C5wtGNGaaicC2yKAdK7g+g
sA0QSmkiAtogl/CB9x2p9iu5TTUspU5NZjEAul6+yVPpqNhtSmKehrzvyAQTUzIbXaYhOjacFuQg
LuUmNVzlAevqvRW9tScKp5F/u3161K1u2QkTQ/JeiPq+gtRs3+2lYwdMSN1r/I+sxq+Pj4kjBJsw
5mJSa++A2vUj4U128D4eEz1iZLxJIXRXayHYhW4VJx20xzLWOG7FkcOW34y5JnWZ43PJZWY3uDqq
X1MU32+fCSeus4W1WdV6XWogRCgTu2nLXSTyxgx5IpjwUIfznI/UnUrpIurfTB7e6GbewIsW0zsE
mLdsYzMBUhtRVISfwVycJp8wifmraaJ9VmZ30jRz4ulm0V5ZiaPqrry0q9uGtAEV5y2e4b030Hzt
rGMaq/FDT+SNtm2+aVbymKjQ9cXUSzLkzQfRRnlgZ9yBdR2vQV7jZdM9ddHEuJIiqSI7WW0GYy9I
A8q9I4QJtbYzlgCEe7V4jEXlSRbyndTLMPr+820TfE+Fv8WFlWAmLmRBD+RCjNHa+XwZepeYhd1F
DphBLD17ko3XuNoPvE71ZnFbWQllooQWt2Mm0vmz5ARuhOfMSRzTzY7paXCxsnox9h8Z6VkLZMKG
OGd520cQWE6lLY7Ffkh4W2ucE2SHoGM1zbNAxoekHJA9CIskHwSmR94Uz6ZDXz8dW9wrU7kz1B5i
JPV7273minvbIHi/zwSMLs1CQ5vx+9ngm8PXLPh1+/d5Z8/Oj0VBkGtLCwGNl+Ah9KYfKi8Am0R8
AmWXcsDo84fI6BTdMAz04E3RIEzGDVVSpjNiq62VlTXlBdicIsv4yPCTAmIIzD5piIcsBF2HpUHA
VcHG8qa1dFSpi7Dzb3+8zay0EsEoMo5EnHIBIuLiiPVEmVx63h7X5gVMxXSNKJnEhCKMb4apWfQj
EKNAHbt8wVNuAJg9jbPBKTzNX4zD5Es2BcP6iGGrpqQaigkuB5EtH6VxmSXhGOGQisuYHjv18fa3
2zLs9e8z364xAX4kqyFexmp66rPpEOq8/Rj6adhYqkmySEyDiDLQZ/+dnYpMMIt4hoiUPvHruwzD
5tJdIYnOFNkmj8VhS6G1NCY3tWklJCbdAkpG0yvi3FcGTizYCmlrCcwnM+IyxOAVJNRVe472UXOo
Rcl+WbD+O4v3avx6+4Q2awi6guo4AYInBDPyyhZ3oTjD5W60hYvk5AdauIhjS/Yyt3/hLURsOdNa
GpP54qJFvzGBtDxtj2WVW7I8uEvWfKAAtRbD+pNcBgloCdEsJgQrF4hx0ecy8m5/ui1bWAth8lu2
SClWZHHtRmNYil4H/eX2729Z9ur32e6F0AVGMyxQomwasPHshOGpa86T9NYA7WYayAcuxiggY30C
d0pFNZkqljGYHWiZcGvFZUlwBbE3gC+vGRzz3jaA/5eivUfC1WUyWsgy1QqkZFprLcsnYymsmnDK
qTwhzPFndRpjEwQnIxY/4myfqQPAvJzbp7N9+ldFmNOfp34szBEy8vChlCPLVDlvVo4S7GtIDfvE
kOkroppSe1k8ZcQepfZ0WwueEKZ9NSv136VgUNJZQuXMcmwl0pf/JoS93mQNRkSoZSXlRZx9pTgK
MydJc07jvXuxMqs6CpFBqQgpzkHpGCJN8wIlDU1sorn6B/ot/040vSQ0pjBDBHnqHLrNhAW1F8HV
T8m35U56oIt+lZ08TTyGHd4R0X9fqZZrALzvF6oa2aXTQRDP1cDxlz8kgX+MmU0CfWGQLB7wCmqc
7BHzxYfuQBelaBGZv7rIU4jJAaGCTeWihDApam21E52yEZw+zdzbVrc5JLU+MCYKpAZKFgotelL+
NMmp8TyofQxJgbjdeHjvkmHkTPpxWyrPEJmwkBcEPYkaylXh3VQci4iz88z5eGxSMIy5RHkYSvXF
c9bvA5JZQccZtdqcUF99OXalYDTlfippjUT73LvTqcBTMX4S75sXcqL9vQ4gPcQtvchtj/G3//T9
WHCVQMqCSKclsz4/NOlhVPe3f5+rG5PmzCmM55g++NtD7y5OeNR20Z74AAVyuxf1Eei6jvYUfAnt
6FDyvivv8JgQMlUotEbU8oGrZHzXvNSNH4Q73RHOmKbzwRbvho7AMUieb7N3fN3M9GbsIHQ86P60
X3bkkU5cik5lizteSYWnIXObTOVZCJUWx1dJ97F0HMX7Onm8fYI8EUz40MokHjWqD3gJSulYGF4g
urdFcL8ZEzrkQtaKnOZe+SFB6bb1wzNIEVzQxMP0eW21zVH1tbsxMaNN2ypOQK1uZ6f2OXwLdy04
2ww33EffxB+aH+3EXenQOWeRs1uwuQ68ksxuYiRzKWgadYb5EO/682SZtvYAeSA55QELbKdPU8ZL
Dc91wpYgmnnCJHX7/tQkWDExvbSY32QBlkLaxxDra5wj3DaTf+QZjK8ZU10BkhTyWnfCmIzV+g26
0OfhoBzyR8pOg5250fpIa13HtMffWhr0r1olawyoYi0/hlRZ+Jwvd120u60WNYXfLyHX32f8K0sS
kE6UQDBR/XCHGQxXQWWUj0u6OZ6z1oNxsoEEUdrW0MNASxttPPTSa3TTwz06y75x6OwYG9S3VfuD
0111Y5yuWuZaUSroNh9wvXLqn4MV2/P3xdY9cdfyIDY35wfWKjJeJw8gwk3fAYWBqyG65YES+84P
vTu7EVgnBFe6i+7eW/cYbFEvGP0/FmcesMIfLin/KM1SNs5mHkphiQ89eMQXH/K3AKkITEpH0wXI
e25L7nD+GD3JSncWFUtUBE0MOjwtJ+x6FeQhXu61iFfl5ng8Ya79y6S1cp7gPMeH6Xv+1u27S23T
5n0POLHugMqj6unH2OMRNfIMiTApvmmKeRpnfFMNfJSU3As8L4fRCW0KxMHbs+Z4JGHiTCR2ediG
ENbIkj2miyWYXmB8MxJ/MQ9Z8DkbOfmP91mZEDMDuioWKwg008QGNpeqPAoqRq8UX9U57wL6t9+I
NmwNV00CIBo0OMEI63n6Q8Sj59usS6/tkAkzYY8heqOGHbYuOOYmS9rFPmAtrWg3nhorO8w73ujs
Zu9lLZKJMpqwSFOf4fMle+roEpAhUnRl/wf8C04GYqEM4mgeSrOHpO4L0SzQACHBO6m/3NWA2fWU
h+xTidnglHOB3o4oqqxrOoruGHtl7COZ+zToafEDPDo2UBGt5vPQIbEXv8h3DS4QAsav8HXe0tum
Wa7EMplpzps4aVpU9iQAB1VCAAgKch6Wwa6C2SozXq+Y/txvprkSx1jOOIUoj1H80AQvoB4gAwJS
vPJz5I2ZbR7iSg5jLgvJhTo2IScEZMuYP8dyh6mP/e3Ux1OGSUVkTouwTXBkSj7Yefec1yNWCe6j
nssRyJHEXvjGKSPRNEGdzgkesFWNqc3ynGJsbAAx3OSmX8oLVo7t/6Qe269eCuy3zZTua651v6te
SQw0geQ0m95tOZttFP16WOw27hIvmaG+84oBKsRvToEvu5kzHIvd+D30J7ve54D5mXeBe1swx0hY
fqdmmuIUr3IknM4Eas9LgkU6KfNvC3mfTLhh8mynY+zbtCANrKTx4rvalTzppD9IHqj20gOw1tzm
BcsTiw0AISF3/vJ0LobtVm9eR58K88wAptfZ0dFsSPKgooidslmdUrO12kZ3wEF66mf5lEJ0XAZW
r0eeEOicx8pmMrqKfr+yrq7WsyTVMdwRAUYE5Y++mwTe4AG9kPz+gf9R7j2yriS0jSlWZlrSyJkM
GKeUdrmtuXOJtzLFJU44brF9yV5pxMSwaJGKZQFWHlbLKIyPYtN5ObjGvfa1PM3f8/3/crXfjgBX
JdmAVuZBNlAl0dW0emW08uW+JyB0q1XOE2zbK66SmKjWyWMxaXRMRaZIpTXIrFtbMTkriRwhbJVc
L2MlbWnlEnNkllB3aCwVFsl4MzAcu2enhuoKvHh1hK9GGX7T3bIL/XxP2+Y81CyePsylOY0nve1p
/ZCCQ0Ty91AFvU/743Yo4QlhLsgDieJB1qkrGamVlm+9Glm1srstZLuscTVvtmAOKCAVUB5UlbN5
UQ+Br4WomwMX+pD6oWAJX0cnOvan7k7e8d6SPAXpv688Wc3BXhQnEK0mB0Kcity1CS/ZUEe5ES3Y
mvmgL5ph0lAYpJbyHRa+a5xiXx+ADGQvPphW1Ut0N54GLJbw4Ih4kYPlZ6rMEPUNWgNrwZkV7tId
RYUMEDMkG4HfS3w+ACYnbshM3ADzvTZ2NG7kaKn21Ukpn2vpvm14bPGb76mV1TBRIwibcJ7o0TVj
5o6S1y69FZPSkkugEIdWWw1ep3EiP8dc2KJ6pwTTHFHvnut7Qz8Q9VOs8zYdt1+lV8XYovqAWkM7
5FCM3ssXoNAXEdDfVcf0s12I0RjntvvxdGICyRyNCUaSIU7KvFn4aZQ/hfD7bREck1CYMNIIA8Fg
FMLIXCZWMdzrs24PxCUx5xnKk0NvBitvrvVIkiZqenH5LKnPfWzYYaKC15DLMciTxMSNSG/rpaE+
nVrlc/ipu+9RjUHRAjS80V3yKTgOd/y1ij9cWzH3QwyM8ZosuBgB5qUe5dCvcXRfkawcFGuPphd5
6n3yEjYOHdBKPX2HLhknRW86G+aNdNUAvKyiMF8W41u6NtJB9tDoXXnCxHcu7LO80qw+/paCtqcl
xE3VkXOV3fzMV7EqE0syVZ2WJMNNVl0mAH45JcDTpksbfcStV2LYUAI69DQmEKOZYDDMEqtKupMQ
yZx7HP1IvyWCqxh2jDRKBDHSenxERQHCs/Ssct81m6lmJYHp0utBDEK+ln6vhwzhQ22sbg9UG/Bf
GnfGk/QQP6b3FM0GINMdx0I2p3/1lWwmjgDcqNTnErLTZ2WvXSqMWZYwE2Q35SC5H+N6Xctjgsqi
gdlQniAvH9+U9lMucuIi71syJt/FXZqSDr9fm/dhdE76yqqzrzKde6iOQsfBh+J+PiaimKRtp1lA
jEz22hfJSd0BFJ4qOnCYU92Z9+qn2yGZpx31vFWolIvKBNkwtFsQ9bvI6oInSX/VKqetzmnxeFsY
J3pozPslj9S/u2SUkVXaNVi5o6X6D82MrSyQiRYknfJuog+/rtm16VEp7xUe8sdmslyJYCIF+JVU
CUVUtDuaQyCdwTUL7CbOPM925fEqhB1WFgutRa8NZzN4dP4298HlCrrkzudNjPCMjp1X1ovACEKq
jnrOUAShlLUULPJhxNpV7kVPPDYszudjE9hizIKg06uNHD6Gyvc0ec1TzguMkzLY9mEekAhkUvh4
nTra8fK1mzurKn7VjXvbpnlymPAQpCVJIpqadOFE8gPR0AEyvZqnDu+L0X9f+akwKbhmvI/Byacw
8+ugs9KUc216f4H8nph0fBfKsaKzU8WCYAxqKOJYRL9zinvKpQ5UP7RfpG+5Le8nuzo2bgmyN+zh
Zb7gqQ+RH+1nf97xgJj+YJEmUXRd02TRYKJ6nwoZRvUx1dof1EN3T69UqiMdJBsG6fBXcmnk+V3z
qzjmFNVImdpahDi6sNQEr42qgdv9BfFe5Q3LbAfBqyjmJKtOwaYohSYTD5QDDFS5XrT7Hzqy25H9
KoeJ7HPUZHWkQc5ol8/gSnHqs4L6VPbNfGvRTwMgc4oNPcEL7niHt22rV8lMmJ+VpsEsBP2YaWlF
xo+yrh2Bf9HY9ryrGCbMG2UVC1GBdol+7l1scfvDsdoNu/ZV83VvPgqPs/8/1OCo4d2yFCbyL6oB
usOaHh86v3Tygt71w33v/DXmxOsWUsO7IY5t96p1OsQJne4uIn9uvtQqJ0xuF10wNWzIuowFZbb7
EzbEEGoFHTUKn6rto1M7W9EP4aV8MlwCUjN/OBTPsofJvg+tU+kr0YyFTmY6yaEJ0QlKEspO39Pr
AN8TNs3RUDSwe2n4T2XMcSlA39326CYYyicDsznIbJnCmdTaXD7XV0IYY2zNWAxyuvKY7ekuxrKL
7PhOgVGGB8EGI5bXxla5py3K6mf4mfd234wpK+mMUY7l1CTSAukU1aPF3GIDFAP5Y8NaVzHsw2WK
6yBSZ4ipOl8d3aJ7S6qn2+l0u1K1ksE8XWSjleQ4gIzlewlyveHU+wEKZOSSHWnYGnz+e3p7smMl
k32y1DmpgNWBtvUJPr1YBBaJBxPYpXRn9hZX3tf26EceWDous5NgrGP5WXys67X6K5iUJwmlab4f
4gBYR1OqrSrwkkizuukjpI0rY2WR1wfwIkdLA33LQDosU2uVcurHyy/OUdLP9lvsWinEZLquyP72
bwNTobQ7EvvLgwRe5BRt7Ma7LY3jAhoTTEJVHkkpIJgMHn1yDjvJp6NHvELx5sUEQDI6AUGcgoDJ
OLpYRK0xRMBvAqrgcw4+kCV874RqZ9Er0SoURfu2YlsZYC2Q8W1Vy/RCzQEJpGn1XU7Kna4tHBGb
IwArGaxjl33QS4sBaK16RrtCBo+CaAsWvf81OzF06eZu4pLc4mW3zUoW0UxJViTFMNT3J9DqWlsY
6WyalP1ZruwstrJHlB+tEKgP0tdwD3IKkE/+3Znk9Zi3ddZlEMdIEuj+DOa7yhLcIB0JdP5Ft4Zb
f3kZjkpr1V8Wuz+VjrCX70B4Hb7cPs7NeWI0f/5fLpvR+7zr06moNKDwzuhLPnQnynwZn2V32YE7
/Kxm9vD8TmTnRAdeotjW2gDcviEqCrbBmVAnDWoxmx3uE+Tc/xpd8jyeQ5fiABd3Ima18b48xg7v
W79fIthIQAxdERU8LUxZY5xGMesgk+gMTWcMrqwcxXJwCekdIAIoVbkDUOcuHL9m5TkBQVXkZAbq
D/gb+3TXN9KzJO4N4SiSS7WEz9jps4zwQSwPM8alus6KZ9mSq5ciB9CFnNqGGgJM9BcYiCwj+Doq
JyHmVAn/8A3/0YZ9LQsmCG/fwYWH3qIcW+jo+DAjPFHEVxn/F3bhHIp+wZuI3cyNq8/IPpt7Uxf6
spxxGTwpX5LX2k6c4IQVBVfFTm7/OIDNjFvx3bzZrIUyaQnzlaUy0VkFco7f6mfpFAGqKLoQJ9i1
34MLorkTepVjHnJH4ALybga/q+HozLssj7GEnJo9vrDyoKv3XRRaHHfcSlJr9ZgkBei6cAjeseUB
pEXDwHTMjgD/c+kuS8S73dAsdMMRWHw3VZ1LPdMX+igzL8GhPsTvsCIqwly2IxZd2R13vLkBqsIt
ocwF2FRHYwzBv2JX2NlqsUMwNVaqvN3+kPRHfhNCFMkAVJ6KUQ8mnBZJBdBZxcCUYb0z273S3Y/K
96jzmoo3k7SpzlUSi+a2tFNvCBQmYCleC0mxlPJIRI42m4OGWHDVJUyuEFVhDa+ScUFSBqjT25Mn
XMIjXur2d3y4BQ1TunbB6+NzJTKGqAlDj3YSJIqaZX4mD4FfeWRPCitV3eR5cgt33AUfYVZYq8nc
mvKSFLNeQuiSto6iRXaUjV6QFFb5ER73tSTWCLVsAWgQJAXzXg0fK40A9JpXPKd55HcjvJ4ak2di
jDdOA8XvVP32TXESL7frxCJO6w1uYJFdcugtaZ+c+GGSe3yM/at5lQy9CdHRqdjPdxgTfVX3WFml
XI+5gxkT5TX8dtvltkPz1UgNOoSyuj3NuT7nBEgTiCaDM93PvnoA4G9naZ+kxlY/9060A3WZMx7N
fe0q95VzW/52PlrJZ95qVRibkjG9yx/dwRNt2W2RjQbQCdQnzW7swufFss0NlJUdGcwFZmmMKRSo
TBW8v3CRaYfeUghOrOZTBTr02xpupp+Vgkzui82+IDn1yap+1IpnLeGUDXi/z6S3Xg5kM8MIIm4s
pT2OL4vBuatsOoQJKmndBNYB7n2MhbQpeAR1XHLbZal3XSTodt00vdVHWm3rcx1aQaKY1hQqvI36
7YO6ilYYhy+mQhbHyMRBIZTRSebSJo+an+zyC2+JbPMzrkQxWqZGKPWlBi314a3Kj23r3zaDzYyz
+n3Gtw0NbX45hSoD+AGnL0oIeFZewtm8h1xlsIO2oVj2WgqY+Pc1Q1oYFtzimO5nB1QLH9t4ICtp
jOcmmppVIhIf5oFmF4fjxedg11MyUD+wF14ji3M+v43ZSnVRVwm+3+SFO0yevqNORg5aGCcwabmV
XwnW7RPbvGet9GMctzHqSBroiZHspx563VRYmXFcgt1tMdvuBSgMTGLQqwITgDNZKlMgXOLynx5q
0xVJ5KQobkjHTL/Ty4jzTN9W6iqNSdaBIphgVBSQQsPlEKW4no6KJ9aGk2gGJzBtW/xVFOO8gJ6p
kWVREOiz0JIqJxg+mwsnuPJkMF47y1GZgo9Zs0tMAxnkoai+mzrH9Ojf+duFAMDm/39AjOfmtT4B
MR6fTMPeUlWBA098TKt9AtqNVJo5Rrd9B/hHmsQOO6uklXtgOmt2+Kv+Ve1xAcEmWOUuuTVhnaj6
9LH1WbKSyPjxXPRNFSsh6ifzPpS/apOAnYMvt418+71r6qZEiGqamEj7dxLRFaEBGxOQmUbUK7AY
P9I1GGt60VzREy/tCfxqbvWTt5W1be1XqYx5aKKZDwHIWW1Rrew4/D/Srqs3bp7p/iIB6uVWbfu6
24lvhDhFner113+HzpusQutZfkgM+GqBnR1yOBxOOefRAAlNLJwKsuOoR9foo41cBDE2ktVNpWdl
AnKiTXssMbgYghaVzn7xq0frjvC3KDZgK2JTbuYeOhX6Wc5C9Bnxam+r9RzzslkGYxGDMQVz20AE
ksj9kc6yzq5kU0OUzpP2XopQHOK1J/Jdvr++kuvx6EI2veMW8Wg+jzJgoiFb3Sg+QYepDPIlRBzI
jKQO+IkBsJTvTJt4ZBO1bnjDyzP9R8xxWV/G7aOGW2a1gh/Q+z/BZIPdCKANSvzHY77gLjQbu5G8
mqIAsuSNuZGhMNqr9tq9dZ/4htfIeMuLduxLn2MuyyY1yCsGy84Mo0Qf9KH5vsy0AEkryPTi5kVV
6/75spjMdZOjShD0LdGcqETLU+W3mIeOKv+6zfBOBHPRVECa66cJuiQCEGvC7GwlFqfEuXYHIBRQ
NNwCimGyJOFjNip6moKeq6nDfSa3e6GI9noYvZUjSnWC9uO6Rmt+aymO0SgNKpLMFQI5SZbT2KlU
qX4U9by+E1VBTu1cNxMeU9faTi1Esn21ZLCsqGtwy9U6YEqKFon0sHKKRONly3iC6OeLA94rVTCZ
CQRZ1WlIzqO8V3hE1WsGsdSFsbreKiuNDBChtpmddM9m9ReAKEsBH/aHBEARhgAJeYDyfhxfFeSK
r9vAapVoKYS5vJKpBBZTBCPQHsyN5Sc3qgvUTIDy/Ryz4iFnrvaKL+UxdxholNvwXd7gDF77SGso
/Va/qc/IJx54TcAcK2CfKlOHkooRQDl56pzOGLd6hNGTNue4Bp4Y5iYDUmiWAioS4W7+g5ixY7Sx
G8W8ftU1Z2qJCoWctBDDW4y9hSWgiUHJhXKMXkqbtjXAjC6SzFFDMm3ieupfgy59sNqksUeR8EDB
Vm+spXjGGpVUKPoghnMiUbFXcoCrGtpdYGheapCN1qkPYW1sEJZttFL2xIyHc71+2n5pL4uM9mRE
K16eQvtJOIbC96ziTFut9jBe9EMj158eIy5JrQUl9KP4E/m+36p271FWdh4jOz1R7KW4FMScuGaW
NZEkEJRZX8Lqe9SFdqwlthr47VMjvl0/3+umeVk25riFQVPmeQthch7ZguwVQ+8MKi+FwpHCFkdT
kQzDPGNzIuuLDMM3yU0+fP8nTd7tc+HRBUVtCqJAkwBpNIys2VP1GAmcwJCnCBMXRkBSjrIOQrqo
d2OlP2YicrKoAf6bLkz0J09VaxXoeXOGKPBCId7EgemRIdxcF/Mfzv337r8/AxdrBgLfpEjooQle
1T0lpbS86QbNKcDeaE+hz4OI4fgI+T0Nu5CnR9HQCDHVC84dKRtU39o9ug18YcerQqzvlCHLmOQA
VQ5bYcwFUv1sJAKhqdcDE7WINlrMSS6s9tvA3/6WwoTOsYq0p2jh1RoZ+qEpRVcDYmE3yk7fgqo1
Ne0x+dIpDw3aB7PsTupmu2xCpFUiZwq+dQT55fbQdl9kE4iQEnE16Qaw7Epk2rXFK5jzFoR+vlj7
hJhgO27B/9TI+6k4SvohCDjLsSpCEnUd1NLo9mbnvIRSCoYkztEG129G+SkJzunwjWOy1I9/8I4L
GcwJnDHIMmKKF1HVqTa28f3syt8TV/AaX/xq1HaheYldo3rMTdfTL/4oWBUt9MtYEsr/f65fqgw5
aUZFwxysDJSefBvsWnvwybl8h8+5rua6lhdhjJYRaDWkQgZhbYtCnVHeFM1gm81nwkNUWb01AQD/
SynG0UhB1ClAq6b9Uw+99Nj1/nU91i3i8v3M+ahVaQyMFNlZi3yuzGPUKnavcjJjPB0Ywzb7KjAL
daL98UcSnrJhe12H9e/HjBhKD5gX05mLP+kSMAMLqNwr7WMqbIuO9+hZvfCliwDmDk4tLcIIBpyI
FYPcflfVn5RpskXzi6E7SW1519VZze0hrP2lD5u6SRWtKYt+BO7/tsnsGO9uc0e26o3h9R56H3yQ
EX+7LpKzgmyDkqp2cVVWaPyyyl0j3sYNx+/wVGI7kcJYNXQjggkMoNxR/OmJTiL3TrErz7VTbvi4
Hut2/XsNWRQp5GZmwMdBoJhNu2bKdqJOES8nzvFZ7Spb7BXb5FSV8jCPAboskt14nIBpox3pJIO4
m3xcKYMroRhMk1A1D1ucpyDjGHolEaWiAjtuqJejqwUTcfo6qP3SlHiJPnp+PjrWy1pS61lcTBj7
R8AroamjL0JnjI5l+VC2iOGf2p5zktfjj4vpm4yryCcT89WA43NkzaYJp/CpcnWbnOnkOK/iuv6S
XQijPn6hVzjlAu59CPsV7IR38UZF7zTxwhveo4G3iIyTMvRRUBsDPkRDH46wG1CcrF4LY9PyCBV4
hsG8TqJgQC8ssOidGrQZ8kEqzlHJs3qOv2A7cAwrFBszRgdsA6gXOMQNACHItvV0HwP+J/kewGnO
dQ+1qpUMAHBZl1QV/Zt/7pWEQbufLBFE1u1JLXxdhbiRVyhabZkEgMxvOYwB1n1bkbGE31A3M6ZY
ac1SPFUb002M995bPL7c0pbt9nv1VvJyOTwlGYOcCKll5CghvL8fFBDYYWw2u7++kOtWr8ALiJqC
5ikWgc5UUtkElIzm6Hf9O9lUehpReNvkt+3GcgcutgANuz54j4U8ZufUqmrIPGZ4lt8pfun3h86P
b9/xqDfXNVtdvYUgZuvksY6qesLTb+60jUy6XSWSg17WnM4fnhhmkwjoKbs+wPph6tkR2rOpfh3k
t39ThXEWw5TJlpFizWL9IcBqBacs5nXmr2ajFsvF+InWIokx55CRpq07TJugewk1u2hulOmmrb40
Iyc/w1s3JoiKW1kMiY7SnlSdEnKawi9J8Hx92Vbdkipppo6SnSmz4zdjOIWmniLDb0bhVu2qs1Wb
X6+LWNXiIkJj4n6lV600pRU8QySPs4AeL2X8rHbRy3Ux6wHTQg6zWqQUB7OZIYfWt4q7yE8d6S47
6AAgJB6FHiQcxdYjmYtEtvSq1cDFTQkkCrWH/vjoUQbW57gNjta53FZuvhOeRN+M7Xpj7K4ru1rM
sxaimfRra4GJLk4hWrkZPMp8bIL/JyBOuFFyW7qnSstucSOpbjDb4v8jWlytOy9/AbOtXViVxkTr
XL0v+cmRNo8QsBB1Ax6Quit+pTjHxi0XD5EGaR9840Jx+vkiAsnmQC2jFoqTI+WkpJOF2VuGxk9r
X6Mn+G/KbEstGVfcKWFgTSrEzc0+NJyusWwz+St046UUxg/PRitpjQYprVs8Y9jiZ+ucDIiL7eio
X2cv/xzzg7nVa2axlIxbThUjHMsCmStl8EsFbeMFJuDkTX9X3YzpWRwSe4wz+7rhcpzBh4dn1chy
nkPTMgMe8OTKgKyKFM61tp4DXGjGOOo8BLaQHtL19LUbOnPXA1s58ClSrbqNPF4zxHoMroK0WAbb
ClpvGNeTWkacqg3kVV70aPjVRr7F4QeFBN8g1x32b1HvjmFh/6kVy3mqUNWkEWBvox0anBIcvSk/
nrCLBMa1FHPTpJ1FlUm3UxcD/+9Tntwa7TNm6TnWwFOG8SGtOEmVYCAwyNKntP6kapzi8nrkdtkY
lkgky2slk1UIAFFo9gh8QyffdJ+T3K12dEi+4D3G6A++tnaMuyCRlKD9HvKixgt1W/Qg8GTUTj95
8S2lx+XxAayfp8tmMZ5jDFS9B7g3vPD4UoAFVf0a81jp1zfJVNGiqWF+gM0LRHUgBwXtUhWMXZ2f
guxvohz0rP36fsYIkqYTI5nowJ1S+rNUz4euk8GOVNxf9zzUm33cmosY5uIIRdSV89QAEg3KHEln
bKYGiPX9eIjVv2HIsRYaMVYA9tYyCHusWFd9lYtjpn8KeTgF/2HZF3WYjRe6Qc0ngJDAxen04U/v
XtUVLZsyaeOycK6v3ro8TTItVcU0oPJhCLFAQkroMRgHtpwYGbZqY3g6mtgxFINsFC/RsGrWC2mM
DxKDyFKGBh2OUf5aZZj5TY8qhm2v68QTwhiebgmzGvUFyqv6Ie93oupJvBbydRGA4hJBSCoZ721K
C28d1FUyNQS7JMlVcwjryDzOkvki9DmPfXzVvLXfklh4xr5IA6Uzc+xPUj4kVXFES2DuYCDcb43p
+98s3EUWEziYitVbUQ1Z0qA4tdhve7W0a5XX2L1+rS50Yt50uTUbUTtDTnCSfAs8RkA7OGM6CqDX
vK6J9Vh+IYsJGYQ0SEBVQ9evcmkgj/HaExgSMGfrm59VZNTeu0MeuhedMwSwXoRfSGaCB6ucBnEI
YYYDQDUjdHvnm3A3HFUujObqRIh1kcQCI1a5UhqiBB3119kHQ8iT+lkSHWWjOECN2YGP8iDsxr+p
ZCxkMic5yOa0rwycgCZ9EfJzUXKuXLovH9z64vuZQ5yXumrl1BajprSz1vCFKtilbe0GoWLLTXKb
dX/V+rIQydwktUVqQYghslBfhNCZtkXOed6tuw10reu0ji2yCScMIg6jGMEkMoRHBykJ1c7WKil7
rmth+nr9MK86Dh0UJ8CWx0yBxmgDsvEKU2ZIVQ/6AFiMapQ8s1aQrguj70lHRPe6uFXVFuIY39FK
tZwIOnKtRBxNJwvCFowVbeuYpcnryF8NXC6iWJCpGTiM8kjng4wcgKMYUDb867rwBDD3PEbmRqkP
sXR1v6ms+5TXyMLZGp2u5eL2qEs0sSgxIiOllJx0lBwjVmwyHvqWd71zdoWdfJ0j0wTHOTSJWkBW
3lrWi/yPG8++/Maki+dKhYhMeE1rp+0tpw94ZUeeHowXjyMhI2qFLc/0Bu2wD0Kj2B0estf3nSeF
8diVmZWmOECVWZrdwgpBbV86SsgTsx5zXQyYrWoO1pib2rucr6JDIToERz9Kewr3EPs8XL7122Eh
jfHUVQpcqHTC2qknQLIrvktxOkJ0ggM+SffLjZrbPLhvzgFixwXDsO7aKMNCaiXZTFr60KkSJxew
nilbqMX4N6kNjbrqoFa3D3TXeuhdxcfMrgvu54d2O286d8QEb3RPA9nY5R0sagofrqeFdMZF5I0p
l0mEI0w77H52gwsbPvPzukVqOqheMcJisujVTRUamNOBkmLfAQqzypxoSs99kjxdt/zV3AC4SH7J
YSxf0dIqiDu8bHoSOkaPTmMdhLw/AnWrJnfXRa3bxm9RbLAS5HJlmTlUEvLKT7NsX2klp8bO0Ybt
7UFo0gZdAW3UxHL0dNclByEyfWM45V3E8Rk8dZg4RQS7NNgBoE4v3UbSFzIUHAE8ZRg7HwnJmvn9
tptvC6tyCTmogjNr57z78W87w9h0aaB8rmMoH1ww0Q+hSt+kWeTcrBx7ZnHPBlUVE0LtrMhDuwWK
Z0TsQOe4hvXr9WJh9PPF9Tq2RhfO1OF1wS04L1JQPU1l5QRIg/7bgtGtWwiKx6zMZwpXEOnfCjTT
hRKvT5qnCnPvZZLZjAPdkkr1NQFZVcutxRtDq9zrmvD2hTn/Y5rU5YxEDtzLoRwTe053A3p5rwtZ
95loQVTRkaahMe3P5aqKJJnNFrfCqNyrsi/Nt2l9sCakozVwDDS3Uvd4XeD66l0EsmfTUgQ1nhGT
mvm3ofAKoXUmGFypTs51QetO4CKIOaMNGqJm8LYj+DV3k/70dwVDDJP/WjnmZBpNPMhRj+9Py7Mk
146iik6N4PTftKBGsjDnURHj0aDtEpp8zKo3icdfvG5kFy2Yc9mbfVSGdDtqQbGD8CSm8abpY46V
yXRXP1zNhqxJIlo7wZTOLFY1moLZUXQNcBftk9sSgHL1ywgkf8mmE3Hx0bhvXGS9fYI8cYJqVi5y
fsKqOSx+AbOQ2TA1wtxSR0pOo3w3Npy6O+/7mYU00jHJZw3fr8Ql5iNurPzLdUtYjxkXGjCeLR3K
otMHSKBdLZ0zAW+JZjD6A4jfDuaN4mWpzWsLWjWPhUzG15HYAIwVXbUaPii5qcTbNnvj6LWaVVjI
YPycnLeDWOKZirBN9DrPshU3vzOTg3w73VCw7/4ElNvbpvK0z/ELRzZdsyt2yTb+zaHQt00H91dj
lrcHdaa5pwUsOppBwfl6D1UzkAdwm4E5OrN5/rDrQqWgb0B08NxrtrkBWskLXppkK92lO8mJDhQ2
S7xXHngsfu9AF9dUpkd14VGUtqkTi4avvT/7AIrY4xD6xpbOxXa+4IBjEtzOxC02MYBTZkd01QNl
6wnQFT2JNu/nrL+7LrvPpl8GZZbUccTuV97kyA5mZE/1ocX6K14CUOXr+80xZ5ZxUgpQp4RNQ1hx
G2mYoo4OQ8qrMHM8AdskiKm9qUErCTg3ymlTW5ofDMS/rsd6/8Vi1RhvQ2YxUVIK7xPtkFQEG3bk
Wt58V6IVoQVuFq/Wxjsm9POFzZAonPOZ3kKiCXLl4m0m56ZWHGRSbUPYXdeN/vRr9sm4nDYY9Myg
GF1p48vzp958mGSMMvECH547ZZsEB6OMkpbmSMR9fuj95FHCdHi+EYkz30sbyndnDQ5viIJz7lmY
DExkC0lMs0xWjgwqbvXxfhrdQEerm2kbOS/TzjFFNrorOrVQZ6rjZISPkljexTXP2jnbZTHuJBVI
GxnUkxnSMQEYWNQ5zfQy9zyXyTm6FhPOaY1epwa9JWYTjD+Ymis/173JCRJ4Quh6Luy8joo4qKkz
Io2nCQfNOnS8MbP19dIAHoH+Bclia0dW0kiNJGFktKrTL8Cyt7Nm6m190o6WxSvqrG//RRZzsxq5
DDZTgb65Abwhal/H8OH6WV1fr98C2LxBPUdhadQQMMmPUXYnlM8jjwaEJ4J5oAhBlpSzCBFN9b2L
b0etsKv+23U11t3bRQ3Ghs1CCTokQND7BzIBPYrtUHpORwtlADtvflyXxdOHseNei6IyrSCrbz9Z
1YspP0vcoWueDMaMYwhB2hoy5rK3rSHfaE3tmsPMaV7hmDKbOKhNK6smxPpOavZggnkzaD6seZj/
qqXVsBRTxp8oW4wZo7e6I7GAOXW5OAutLz50lXd9U9Y1+SXhw2yWqoaA/CXozZ10EbS4sYvJfruO
RjuVs+11UevFz9/aKCJj0E0TDF3bwAHU6B/Y/xxjHLflw3gwvLkE/qzkmL70nT9FQ5fp48V6UZKx
8kKLkUyg2AjJLtjH+3BDyZv5NIzrTucihjHwcgZIRqtBDChBvU7v79SGN6u9bt8XEYx9E2XQpd58
F0G8rjE30pjsiEY40eJ6a9tiq+jvWFwHVVsHk6BgqyjHtnHob4qnets7s6M4fWqXT/o9xzboFlzb
ImqnC4FGZjRRJkJgsit3ujMfelv+ptqjJ3niFs2l/yiOCesCDZCyRgWzFylwC1CXSYCpJ+ASA71b
ePzLx9Zl25jIjnTpkFQatPs50JK5cuFLgWPuEt8Cq32+owBo9bgvZi6m6OoBB/SVhCsX/ddsQawS
ihL3MVyVOGanMRWOQ6Htupb4aJfnHHCeKEZLMR7AakKhKBNANKW+Ccw6gFonn6/v3eoRWCjE+MSs
r6a4piCipPMi9WY2Dqn0dF3E+tPsIoMtiZFGSuVugAzjYQaAkbTtMUVjAucY87E+LzLmSmP8YqVl
8qTRGsQo4T1s+ImPitF9ehTBOx15PPR6zi6x1TAMkmozaCpw5eu9V81gpA3Sh2BUdrPWcJpOVh3i
YhkZh1jNY28GtE7ahm8CiW1F+5u2j4UAxh1WBdZNo9WINLud0xe95ER5PAUYN5hUgJUsqB2Y5b0V
neSCE0esv2YXCjBuDzPZIOemZcP0Wds1XrAZaA7GJS+9I/vJAYfIu27aPI0YxycYwxCWtBoht29l
c89tlFk/nZg7VCXdMkSZWTFL1Aopzy3U09TqIBTqo2qObpbKHCeweqNTBP2fYhTG1QTS0He6BCMW
0hJ5TT8FuB5RHEkiNu0oz2UAPHGykOsrdxHJ+B1NGeusCOHDi3zaNlbmJ/nEMwd6ID7cghe1WFSd
WlPDqqV4qZo9AqFth7wcQNazA0CZFae7xfQexxz+wwB/a6Uyvod0SQjaEyykuBd/KG56V79R1yPc
iS4QrsGK7Y2crVuPLRZKMtFYm4xhqFETsUA1SMmdwX5cvvUTpjlGj9JndJ1/3ej/w8NetGQcEWnT
SCgDWP38dfAMn4aA5Hl2aDGeD0/MOQIq45RKORNEgyKdDhKyqeZeHIij8trnOdaoMudslEsQrlLw
VimJvojoL05rXuqLu2qMc0pVtLSr9JBho7KduVcOFK+1j5zRy3Ex8e5BnkqMa4rqVJ6VEeJIv5+U
23Dk1WLoF1w7XYzTaPNBBZ0LTvCEao92W0/3tfSoE1uuB4djcLyDzDgLvembLCawgW7fupNHWVfN
Xb3VvGpX+RMX+Og/zhRgF0UJRSbFYm3OytqaplyANdaUjo6kegwClbwF6rmxkY+U3fu6hqtGDpwS
TP1KBmhbmEPcCL0QjRgIBs6OcQSIRGsbeAoPbcerOa9nKxeSGLOoAYuijOCFdxrNLnfVj8kjfuKa
O+leMZy5tiUPeMVeP/CeCKvmuJDLWEtgxLKi0q6h/Mfo1zvcMSfQ/OQp5nskB2Mdp7xwucQwq3az
EMrYTW2FZtjT0mrtUuzYYqPeDp9rPIzpAyF/Gzmlu/Un+UUeWwXK6lIQeorxGz+nZ8ltnOJUv6mU
cUDZGMDpTvbmDJZxfl59NQpdCGbuHV2qrUSZoGgQPAgJpvmA04VePUFSOEeRs40sDkQQFbMUqxCk
mqVdSoVTDTrPVDiHga3kiLI4zojf0Q8IyrDYix507JqKaUHlOXUnMCaRr/L9P50/tp5TKOBQRyoF
b60sAISS8qxpaEoWeX3PPM2YayYBWFcloE/GUWTJjUv9MY0St56i7XVteNbA3DR9qQ9TT8/aMBHb
EjM70ncaYNXklrdXPIUYb9L0Q62kLQxeaD614ps4PVi8R8l6q/3CthnPYXVzM+U5Fq2zznp/nKwf
Wbefq5e2vRfMZ3G6LdLSu76A63OyC5ms4+jCVC81KnNPmePs2c3340H93Nqqnd/+fLoiDOE88HjO
ma3qjLH6vyYN+RXvuwIkYRhp6LfTN/3BuOs+NbSWtJs5ESTHWtjaTtd2dTpX2MMSoU+4U0eAT1e3
QJ7iuI714NjCnylicB1DaX8mpbS4SaK4xK1KIZQlN8PUtXL+SmFPMDPrZBvl8fourhgneHcVFQ0z
igmCC0aeHqmYE6ItSd34NORfxMwv55LjrHgyGEMRgqTQ5gihsDhtVQ39W5uGB2jJEcFmT7LGrIyA
NoSoTWtbeevo5jateO1uK1bwTlKMPgwJrBYst0StyhbApaBI17yNmmEPIDaagg34nv9qxUD29z9B
zK4gsqrEmdZI5vhJaG818TTxiHHW4rc/lGF2RUnaqJwmyAif1U27w4jlzvAwCO6Ss2zzozfO2rHv
TKPqWxEUxMhr6IWtip8y6UnVfqSBwTlB9GczEbcqYiANzHqKKoP66c8DJFp9oKc0Xa2Sb9UM/Ntc
+DoTjA8qjeIHovpZKWYcp4STFuKIVZnrJJ4aS8s0ZHdjEt2mVXiXaNZDqLUOmhc/jwWwEjRjOk1p
xVF31fAv6rIwF7Lehck4YNSdVJotBMOpSLpzFILa4C/8xEUOO0yThlUhtxn0k4qbNpZQuHOJwitv
r3m/5eaxDKFapZRaEEFKcqTU8zOIozWv82cH7OZ05PzEK3SvPTj/kEjXd1EEiCwZFXUKqUr7vCiv
ppTbM9rjBvedVXNy/20ZGTMJQN5AYkzWOI3g5eVT1ezagBOmcSxRYw4AJnSHWaAwoSLqGv2dMb+U
FfCSkXYovyb90RAkjgmunuyFaTDOylCyvs8wxIqByTMArcb5pEpnkwdHyjF0jXFXcZATAJlj5SJj
J093dfAyp7zQQrnuO1jYkzlImzioKML9qfoRbDAmcjCPpSe8/hyql3bXjWEtgloaH8voOKlyNivI
TKFGg6a0TbkrnikFTwuIFdOywZHr0YlnXl8WNYArHpIFW51kbTLGElrictHUbWjKfhB8q9TU1bX4
3+ydnVTTssAQxJrae7zr5E05vBYFZxVXXlt/LCL9fHGCLbVEOlGFiKT9pPeHVPE4uyRz1otxEYqJ
OZdKgH33frCp9uD/Qkoqj0FOS+FvCs7oBj0tH3YHiNgSWH5N0Xh3WAt1WnMMq9GCtKZOlV3QWVJg
G5Ek3giF1j9pWmm6CnIftJs/AiLOdV1X13IhnFnLLElazMgDIcMsg9d0RrGm4QH8rHvchQxmOSe5
QZKqhwzjYfAsfzyQw+jQGeR6g1YAjm9am7RW8Rj+vZyMw22toc7BP4lmg325Mw7jNn5nWak3IXci
iqsZ43nbyAzyVsfWtcDvoQ1uFOp23lgbCvqocMx+1esuFGO8bjIoeaJQiKYIuV65O47WY1mmdl3z
evdWHe9CEON4s1kmbU4FqdohUtEK9phzIUFXj9hFBov9AvD5WNIN7JJ+Mm7oOJma2Lqr3KW3GZbO
erxu5ethxkIckwlKwwGN1jHE0dp4Ttz8VcQMBi14ZMh7hYB9KAK+Ka6gEsEUVfqoQ2FctBjDN2pF
j8QAkemAbGm7kw7hSdtQ7G5eonTVwS8EMTbfZEYXVDoywWN5isleTFJ7nvEqb2t76huOy1h/Ryyk
MVZfFPqUZYBrQUd5vSv2yU27DfzaK977Xcxz+sbZvNVLeiGPMXxBjep2kqBd/Kx8pbYCOOnPjWve
qH4OHBpuvoG3moz9S5lm1Shf4+n/iezgr7ZkR9/lBdrHh0+dG3xFpHUIPN49sH7sflnLB1Ivs2vU
VsD4jiOXBzH81gvehJwlZy2poX+8bC5CmIPQ5IlVhZQvxDz1x+FkneMjesGd3I19bopq/W65yKI+
YHGxYSAtDCdaChmcQLOj2wgETWgHJ5NDvoTfaLSt7Uze2DTHOiWRWtNC6lSZIJodIFW5KZ5pVQT5
bQJIXshEJW54AdX69TXlqclcoWVYdJXZQ2BV3lbKYGsZtzxBV+rarjGORDPlRCoolczoU76rcB9+
H++1Dc3Xh43DJXm5fgCA5v7nEqJJMMlJ9S4uQOvSfKPudfBqmgJA3PJPQGB123vg0+co3F5fyjWu
q4XHlFgWjyEhvUACHPXWFZ1wS2cniAuWYO0cv/eF6QcAyGFyJNtInOc8bxcZJ6MGSlvKOnZRHE/i
fBYUzlODd7oZp4KyY2AC3xUjBUCLy0dbFl570+UsH2fjWCKP2IwyEIVh+eQNKVDIwgCTG6a24JXb
eDe4pt8d8b5wrR3XZDjqvUdli1OnWXkjzfTUCcSenNEdNvkTdZ3SGWwVzrDr72JuTxNPJuNfgBBE
cnOCTLVWcM/diPXk1Pnb9TXlCWHcSSz2SVYZOAuzue160c7rvVC9XpfBsb336GWxeHlO5soSsG0d
MP7Lo5xxvp/nE98z7AsBWTN0SdFDCeVG31DEZsFB5QjUHqILkGFu4MPTh/UfVk8MrYS4bBr9rNZ9
EvEGnte3xVBNzUTRSWVbSjo1KOIhoY8mSz4ljX4n98KdnlmcZhmeGObUikKVqJMBMYmFQTWpeZjM
/G6OYl6ybf0N+FsdNg0GWOax6GXIma3JjjGrNbiBUSCI+9qMow8wLM6dxdFLo58vDMIYwtgwE8TD
jXQXyIeC3CQZx+H9x0PsohNjBUkBeJy6hk7i3nznz5YAUBHY6pY43EcfTx8mJI3KTMwFmqykie0M
fscCcmW97SxMuklfUpc4gdOJvKfmup1fNGTvjCrXCuBdUakGoPi33V3mpmjHsa0UcvUc4CaCC/SW
696CZyuMTeaVXIaRhnXVrMxWjMRWMNObNrYeE7ueN1K3vS5vrf6GS/m3mmySTO0jY9JoCnMCLw4C
qnmr3TehIyBTO/nEkw/jCCfCgxvhbCmbKpNbrUaFE1KH4Uks/JFEdsFjxFnPxy1UY66QJqrmsKZr
Gaf74A4IaYgWy0OAgfmDfDN6lS/6qPvtee2xHMNhk2SElGqbUsOJgi9iccq5GSx6tj4GjJctoz9g
cb5JmQZmRnOnjZc9otkJFKnkUDiBW6I5iOxxAk/8+5ga3gehimjJkimjDfxDDBASKahNYIrrQfAd
HWqfA8kAoJBY+8X02RoqVIEKoCxOGq94tqrtQjCzi+BZLHXjHXNYC1665kuRFZ8w1LLRG16T3+rG
LSQx0UBXhDXYNeE3zXk4Ivg4K6XFOW48EczWDZlekvwd/b34kYArLe54jpn+yI/7RHECTNSBJbaT
JA9GALhY2CfzNPsGai46uj8pzLbkRV63/QsCEZSaL+IYhbppFi1dBq5rnRzn4E5TXospBXRpaWsm
7y22boIXWcy9VovTHIQxVBP3NK8eg7GWtm7x8i2rvgkNaRb+MSbM1sZkRJ5qlCBDVpik3alyHbpz
O7UvXV8aHHNYj90usljvm4RhG8Y0eR8d4y/kkbIcC05vi5lT7SgxCk+39aTmQiCTIhCFmITpBOXq
T/mXFojT6UZ6RQ/c7MnbwONlWzhLydYmULeScvCi4nIBDWugPAThfVk/cW4w6gA+Wvzv/WL9rVLL
atATrGH5aQIieQdKJemcH+lbMnZ5zn3dBi/CGHsv9E40S5ruDk71TtnGJ2XT7eQtd59WH3uLfWJt
XZcLtauhlAGUj8dwaxxmQFcBMT/YGjQ1gN6RaYfWMGwaZznXXdRFQyays0KZzKDnpXGP6OUeWoBK
m4DZg16WtWPcqueGF7ByrZKJ8GAnadcPkNl/QpPw1rrv/PSRoiZEHkI7TmTHM0oagi2uz1EX68qQ
ICyerR06YTeFkmyHOXWvLyRPDBPJ9QkoKpURYjLtu6Tt41aza4HXkMxzIGynTK+1HclqSBG2s48s
NErs870Kd0+7760dL4fDMUuWF75osiipRIjrFNEO5tfQOqYgw0L/J6Ymnq8vIMcQ2QZh0Wz6vqIM
CnMonYBIdhzkmWMK67HFb1s3mBs/SskcvnNDSGi3qDQJb4rcnY3U6+eUA/G+unIq2LotA0g+1nuw
urC6EP3Hulri8mpJTuxIxrBsNNXfiZU9h1olbPtU48X2qxZ4ESkzvl42u3kmGUTG003cvk4A4Vcq
wnmwrO7SQggTnlVZFOVCiwBAD6LIBtrsZtbxQrpuCuslnoUUZqMkCujX0NWTHlr0NXebyDXO8mPp
zQ6t21pu+nJdIk8t+vliu9KiDqM0hEA1TI6NHhyQ0ucoxRNBt28hwgyTTu11rNyUiDu5g5e1Mu+6
FjwLYHz5JIRZlQp0c+q3qL9NhddJ/6v002JrGN896klpBjpdqdfmGbNNd9FD6pDajs6DCz6bg/EX
9HgoO6i6rgG8y5I/YMToyiT3HRJqZnFu1VNobbikhuvrdhHBrJsy6nIzTxAhxfch+Fr7J4l8ub41
q65noQWzbGmVlWIBFHsH8bpd/x9p19UcN85sfxGrGEHylXFmlCVbkv3CsrU2cwTzr78H8l0PDdOD
r7yPu66aVjcajWaHc+bIye1HGYQmf4MC/Yu5uOdusqtlSVmDzWwfuu5Jjb4ouqC8vl9EMHTbBHQf
0TH396srR21fEiuFDClxBr//kLi1K/nSM3HUoAcaVOlJngheaz9p2AjlFJPWuNUqdkjgc0sd4hpf
58g1Pmsn1oRtIyBAXT6xvVUHoOOfteRedE0r9dVeMWJpOJM/3KYvDCtVO5Q36r12Y9+0o6P5+V3l
Cpe/dyPFT8EY8/zVvNaiDcNQQTD1uxjrvcZV7INjs0HXpPzAKjdOFYpSd4F5MZPzq9CSRO1Ym5jw
bP3RIyhGoTPVY6mjPmpfxOUFoTjuHQGQGDGlHqcJmqbO0/34wXY73zQ9fBv5YGMLLh/m7vXbmJR7
UAY6MhZlaNcTQCXFH7p5cOoEnF/p02VB+xnaRhL3kphx1EkD28hcHoBR/Mi6NpJfHZa3HwQYoh24
d6qY3z6HNvK4Z4XIeZFPYEFERth+H/y0AiAZQxHWPeMz6wZnTuZ3DnG0W+uOBPLV4AyuKqhCiByW
i5/z0unRwqhYCp04o3wi+cfLVhUJ4AIOvk+yUWMoLdr6UjT3xhJe/v333OiSFbng0vTWqsrvjwzx
Zg+KeLFvXifhGLD/qp7K0KQOm/ewXdRHTU8/iCardj2UbSAb6OkpCr8HrVcpmaYSb7dJT+MU5KsG
4hnAipbuZVV337qNHO6sOoDkaouML82lvi/Ix7HDunArGpRl5/GbOTdCuPOKQESdluwzpTM/9suV
DKw+FArx2PmkUAR51f5rtBHGnV1qDomRzdCoC/RT+1h4iUe8JVCP1luNUYgIEU1UBtu/5QT7sgri
lK3zayy6XMZkIeiKtYujBKyO8yEF5cKn4gsJFkenrqgQ8QctQYgOgDDFRKvs1/hsDAWl/Y/5o+6a
oQ7mA7vlDgiDPNWRD6lnTI6oF7PrlLZNdJCwEw2ifxW6trLSa7RFrUVWnxQS3TStcqiz+alpC8EV
3LviGPCQUYOzGAUx9yAoy4TKjqSgZ1//A+5gp8vfLjv+bg8L8w+Goqn4zAewwK/KJHU+DdoCqqC4
Mm/XKv/HmqynTIsDvUChY1kyd83Lk5r3qSNZtWN1ukDFvWLS9g/gboUK0phRS2FNvaL6ac6ta0uj
iguyWNsDuLANdmsJjelSto5rR6jg4u+d5UY6P08Q2Ypat/jwxfB6/6y1du/m2oLJzVSvD1S3RUxQ
InFcPmFqg5QvMcQNNHUz7aNuohlaBjkRdHV32z5bvTjHKfqUDgPTa3Jl18pZQopBtoJxPlZuf1oB
i9q7Xe2Kanb7DvvTnd5DxOZ7zpTUzBwtxjylxdhEve+1QOCw7C/noyhqBwgvKniMVYuZeCMhItW8
tEr3Y9CRvUnjV9unnhSC3vcoQhfdexe2wjjnjEsjK+WOotLZp36WqIelkI65rRwuK7VvtbNOXBjr
W4K55xpicPGc1X5ZZ4Gb72aWW0W4tH0wytowJfgDkIs9ydEO8TfrSXE7lBcrt365rM5+UMEQlWEq
OlaWTM5suZo3amVBn85j0BSsmDmf2Bbj38H+4MP7LIuzXbcUtFvZEWEeqHzuUBYpQ3KtF0B+KdCc
No6XddtNLbfyOEvajT4ndQR51CdowQzPjJ+idKND5AEsAJ8knT95w7EPZa8P00B/jD1RersbRTTg
YIMAyjJUnsGykUEhD85prLe3jdNHs1sMjzL5MFsCsj+BHH6E2ezLqEzbCWOpJmjk4lw/DqR8WCod
Iy/0L0qDCrjPsbAJ5AX0nX691gXQtcfWmuGgkvVAqdk6XbrmjjZrzrzk11HaCwTuKrcRyD18htVH
slUsYM7ssf4KQqXEn/K7RXq97C+7YixVkXWC7w2Zn/ezqk7J6hbsULTWu3sztWjiRIhqj+00lK1j
ybCI6LLvRq2zzPdgsAmR2qjEGsoC+Gg8om1CHdb1j+6VW/Pz+r2/ZZVCKRClYrshbCOTOz8yxWsh
q5BJ6tt0ejA1wQ7JbvUTbfd/DcmPkPVKbi+NAgHrXfncXzPk9/LG9qWPUyCF5Op/YFEUqcR5CNAy
rGRgZsSsYeqoLkoPIXgbneWNwXqzxproYguVZN60Obnc7oY60SGyeZUxY0iwBo55YvMmvmfbgmh4
CbcFBf75Xu/ZSEw1OQPVCR7sbGzdur0l1TUp0lCel7/5ItkeIBeo6yLT04odIMqVL82r9LQCvh+D
er5KfIp1cD1QD6movrz7hbCVyoXrJJqWdoxw/9TF1U+Dqz+wLcz5MH0iuIhP3ZcCZAGW4NN/90to
I5WPnGqaD6nGyBDXu6VzrBOr1ev35Np6il57RkInuB1Mi9+SovPl4LscWbFmXUxhW2uSnALgTElo
kcYdC0ymYiC3ul8L0eL4/iOP2UQdXw8qFse581xXFVjNwGN0bbIepMz0NF0KMoAW5hk5zJ36OM70
SCfbKRPjJe5TQfzew4fAaMdP+Tzoyhqno8LQGpDizl56FZ+ioDzWXnMjWi7cjwNnQVzS3vdZ0dMZ
GWehPK1jdRinQXB8+5fwLIHL1uuhzzI5gwQ1fcm1IAVxeSt7lvzx8lv0B7c8y+GCdF/MbVqz3Nl8
Si0g91eB9Ng73eKrmHJbnO+ieLZH2/HLGTHTbqJLpAN1t13hI6iJt9/ZjOJ0sk5fh5CEqosJ6pAG
8ht9W17Jq+aKSTRFJ8dFcDOW7YzUEI/P10O8AIonEU2ki0RwEbtJomguWojQQX5kJC+laA6Y5cq/
X23LBr8k+qEYBP7VhFVkqjQBgpI7r/EnfakeKt383HeAtK/nhy5TRaNm+5+O1k+BBueMBm3oaEsQ
yDZ4xyN2Q++1www6u+pA03ecKHCrsMT2snPuh7CzWM43zW4qsnJGyFxO3TE/9YcpoKA5FX2g/uEO
nOVw9qRprwLPAOr1gRVGN2zbqntpsSt3Ik5yaELDEKRj+9nYWSDnhEkE6smpZ/Zs/imkVwyLF7Ug
Ud//vNucGeeFOj7u2uJdxklhSKvYw7M/ssqsjKkc48Plk9qPVmeFuK+7qTOWzlrYSVXPxXhKrPQw
RR9X8jcAKMpGKe6ByYZVMlYKw9H6Tbav1fqGKoKHWnQ2XHaQxlKWWQA/dc1BcYz8tZYKR9IEn8MC
z+bn2+YlAT1ajsfZ6BPPQphooiBNPy/yvUS/0fJzKcJD3Y9JPw+IHyweFGwO6DEEplLkEln5YFf0
42UfEOnEBYl2zMtGXXA2aN4DhqRx1u6xSw+K+UFbbyTLM2XBEyk4KX7ATbJGfZFNCBwMJBl3CQ0M
EVOAKDQQLjSYK5Z8ugoystpBlxFgdazFSHoAyLBFTNtbRT1jZqYLwZ0njY3SekBnDBKXh8llApNA
P+p3asCgQUSv8e69BXoh2igAY1Le1d88xmOcNw1ln6Jt+W3WnpXlLZklBwQczmXfEMnhzGiv+tR3
FfvklR+aKFTsCSvcrtDL38scvxlvow8XWBtijaWpQQ6SC/a1JIdrUDVO6oMJFbCNhbOAJN5VMH5R
+M2NyJq7l2wjnQu5kq3GTVkh/ZzX2VuTLlxnObxsyH2H3MjgIm2Xoi+WLEzDQ3acvfmDcgB9znH+
rrkYe7wSqbT/9G/kcRE3GapmmFXIK67Ha/aVVD+vHrjWAsxOAdPdW2/yIPJFcI27V3sjlQvC82L3
csNYx+MycrK69KbsURXyOgqk8J9k1az0Vb9CN9VqXGomQVMrPmmiw+UzY0fyu1OCCMEyAOipm5xb
TGWhkkZHig3M69UBcFI70wNZy7dlTCc3z4xRcNtEAjnrWVReoolV+mcN1bPUzE7SNHybZKlzuxSf
9EssSDb2Hf+nhjxmoqRVudElKICayn2P6SMRfPP+QZ1/n7vWc5VSVbWgkJXWbwuJXVuKqKOXjeh2
7QZfrHH8/1H91kko4yxtqvevoTVoHxmcsfw2eTF2xYerQpAF7gfFszDuKtd200QrhdV686PUnuz1
ATVA/S+46HVGUPCvStwFbqaiybMBKskmNnxV49Q2mScPo3fZyXengLZyOKdrLBKROYWcMZje2d7M
V8Vr3djXUeZIntG+Q6yowbP0j0Aw+wq4cL34FjNNU2vpmBm7wm2OJSZk4o9gNg6T28VjaIIiGI89
Z0dzwVRl1Nl10Mf8+vW1DkPXzBOifBJV0xNofnrfJKX8elmtPZffSOFpkHqwoCeaDJeX17u+fC3b
D8P4/bKI3di+lcFXMYpRH40ZMiZ3KJziE6N8y92icOowdzHe56rO2DriIVKRbpwFhzmaZkbb4c4G
OvL1jWod5VJUC2J/PO8WW+W4j0faW2ZpAi4OTZnhmUFZNL1DscefAHrXqARXWeATGvv3TR4lK9Ow
ROy0ovWwNBWA94SjvnuhaasPFwObtptozUYMimsFBOjzgbWV6mOHsaVYuMy8+/W4lca9WWtejeoy
w8mjm/earFu6/eGtvcbUxkESvB5CYVwgbDI5jucOqlXXP5ZmMZMVKpjIYjuswoxGdFZcQByrea2M
BdKsG31xVJ8VFnqn/95haFp9p+YUKbj3ZbQ1JhcaCykd4p654ggCMHCuuuvyNJCXsjvUzcehi/H/
O5H770XFjUweiFK28jwCHyEb9gGX0TVefRRr1hPD/cm92BMtQAiuNL+ansuL3KpsikHD0pQ5fFPw
TTuMIhL23UdmqxUXOeJCpqmaQMx8R/0UQ4Ota982Pp2c6Nh6o68HyclsnOhWNOCzm3dvJXPhpCr/
9ZoCWTfwvNH2yTFVJAd6IOPDTOQyIntyAQWQq7LWsBpiS0ZnSOtbioFFM5e9y0+ASAwXVOjSEyVl
dyGPAwlAsuC8sqVcEBx32wJb23HBpCRZnRcKfFEPy8cSCKw62iztsQMqh/p4WSHB5eaBQkt7zk2V
hZKRnuh6arrny7//Pl544VnRuehhGtrQqBoEGE9Y8WeEAC7FKA2mH8HnVXnrlXnbO8aDedKdOFyC
9bnyc0/6JJqCFPojF1N001hVyk6ufxs9YFJj4sAs0RZcMcCxfos9Ee0nO6Pf9bYNfJSBC8HmS8BY
yASQ38S2MjrlShrZ+NUAnkn7Yazp22Ub75/hWRTnLgPSfdUoUQGp8gmzPHk0erY9j8FlKftB+SyF
e3SwyV1IBtsCWrs2iFXgFvRZmHfpNyBSHNFw9RRJ8obaFkWS/Sv3Uy5fiVPmRbOBQIikSx+dBOst
QJz3Y9A8XFZPYER+xZTSeEjNFWIwkRN0tHBTtRN8LQlcgq+/tU0nSRRMJiBoJF6knRo1dZdyRC75
V4i5Krzu/72PL8P1izUOYwRR4ysBLJMChMPoUDmRU3sati/FhbE/xKyzRC4yqlPTFVEBiXr6j7Q+
tdV1Cvj3VfIS+0UvHtb2WLTXudYJAvIfcvKzXM75s7oYrJUtWC3o1b4yqgo2SmSbASPRq73k1Aag
ShMmfKKz5G5Dn7Yj1j6hbjkifE0YEGkLl9KX2hQFEqGGXAS1C1NqBmZZrPB22LQeDyZ6/sBpCOZT
hbHgBnCj0kE0jPKHJPNsWC5gdsCeaEoTYu2nEcF6Rf4cHxcs7zI4PdElFwQXfv20kJr/N2d1/aNz
pYXJ4X9YhxbJ4b7gIqmUJrS8UZ4+tleM2QRo0lf2re6ZIehTgXi0hqvLdthBAvJX+JKbS8kvoq4N
pbnJLuXyYCseG4ap7iIP4+StRxzzVHtSBoaT/xTW+M1UvZPUspDY8ivtj6pphI25HC6L2E8yMcgN
kidA3Wt8WRAwoAMtI1xBHTCduTO/RUDyqcP1lnorlrcKJH3sIopU230YNmL5s9STqK41mDOv763c
06TrshVYb9ddNiK49Hnqa1NPCXpbBehalUOHhqoCKBvRXdsNJhsxXK6MAYwYFNEwYJrRG5kEA5Ud
LcoPkx0Ijor90m9ZyUYSewU3391zIltGTKFQ34f6icVKwER0bh6aGO0J5EMRyn/RHlQ3Erl3YSzy
QV6YCSdDdrt4cUv9n2H6flkv9mdfUosZeKMWieWsJz0Tsljh0GWeotQi0+27G9tLBNOfCRKGX2Xo
M2ag5BruZqJVcjLfGEfRDHZMClTT4gu2h11x6Uwkkwv9E1A4rdLGBoq03OfE06cn2gs+NkQiuDBf
YiawmRKoJRPZaUhYKsSJBhHZzf4B/TQeX3OU5anHRYIiaYe5eWNyAT4vSOAEivBcLJahUTuPoQgt
jpoWYpdKE2Ho77+JylkNLh5UlooBWwZIzNIqio/p7iUGZGLsVqciFJW79xXCPgkIMGB8wjl1TUpr
APc1Dn/NApqr7to2QWEtf+UAZzGcX1drmhJARMOvrdCKHilqi8vj5ev5B7udZXB+XI2KWpAVqgDc
B2BC6cn0GdQkAwIR5xIiu3EenZt2JOUzFEJJLsxXGcS8jdvNsujZ2/fpn0rxOYtOxpjY4IpCxWhx
6Rc22kqOGd7z/vsCmojkpIgAAAWa8agZirSifS9DYqNdy8NN1l+b6tPloxKJ4Dy8wZRNHMkwnk6W
q25urihwcYnRCKKpSAx7pzYBu8+ieCBsIosAsa1E87mer4r4+3/ThXvsbMkAPTPbfCT0a58/LPRk
dS+XRexOG2N74N9Lyi+ylf08U40dSXI9+Os1dWJ/dHpMQpnh/+bd+ynJWSAXFWxJWQybTY3IJwbT
AiZHNqIk7GOLDoiLClIe9xLebiQKeu6qNlanlcnPNRHrn0gMFxhM0khzwUZSVtuxbUf2xzvlYHmz
W5audVd+YB+rknhGnHnx7/nC2YhciLDsJhtQz2B5XXkLdAZA8jdXE0qT842YAEBwYvyQbWfMyzwz
F8G7FGCPx2eC/oepvN0GztkVLS4fnpQ0rSngX1zjbvEpeD4jxtd7YkTyIpYBQejjqQzVSDGkhb0Z
8/IC8g5NF1wr5sS/nQ9YmjQCIAjkW5xbzFrVrRIbNJgkXfF1RW9uFFB7ovFbLX6XNf9cvsXMmS+I
e99X2kSjZlZTwIJiemIss88j8rt4aGXULsarthkD8LH8VSA/66dyt6vTRjy6NQq8mb3cAzk4KBrz
tqN2eFmv3WPaiOHMSGuiEI1NhZTr50EFx3Es2JHcde2NAO4e1fJiomsCARnoJhkGnBayFQTRwKlA
D763S/AoSSpb6TC1b6VyHc+C10jgbhp3c6QpUYeR/X69SA7iAkjcPw/pNWkSQa61/1ycDaZxzyvQ
Iqx2Ae+dC4pwTXNlH/xqXiI77asZ0lc1qAPAA4nMJ1KPe2yLPlLjOoHQ2L5VVD9qDKDBYn7n03/y
Nr6nm6W9LM3M28xO/tp2UjCaliDn2n0uVIJVbk2zVJP/jABiKeALMKmLISDVsQzP7lO3bf3LeoiE
cN5QzMlgj2yTYNZSp9J8qVycVsSaLRLCOYKiNpaaNkxIPjqd+lWvG2cmgjC6Xzrc2Is7eVrbUVSz
LiPAUAIpmF9Np7/GIs2d7WoRNhYy5ym9E9Vl9kvBG6nsOm/CqVXJ6GYy3aprLWAjcEMw+ig9B+K3
ddeMqDzJFgigFWz3/yqqSSw6JTJ8jpBIc6k650GO4/OMxhZR6u13kM6y+EaEHvd6PLFXwrizTrkP
wgHJpZ78T3ILSNRTSl1b1Odnx/Pbu7SRyDnJTNvCTtm6l3Vjv6kowZasg/o+XwWSioMITHn/4Dby
OHeZlnLNKbvBBuD54wNWW1wgKCYH9HoEL9PuTpm6EcUdHLXMrEvZwYFK+7q9pS6r2lfYkNCd7DZ2
ZWf6KkpaBL7CDwobIAqXQVnBgAPAthsm40frr271RisWiTeeHyfZahsVRNR67WTt7GTSUz8K4qxI
Dy55KMZYqsjIhBA2H5x5RPoChi7nchRkv/K777H0C8hoaF9yB2Q0pTJ0NaRQbShdmrWfe3t0a1Ma
HDOPj2nZ+5cF7qt1Fsip1WoUdZcWApPkMbevdGo4dBHcqPe/+pJWXEaU9Tiijk15qGGBRRyw6QUe
tjuemuMUZoHp6ndyULrNgVI/u5U9cZYu0pLPmGhVaxNbZCC0cNT5QDCKkYjg+v4Qqn7akk+YqjiN
zIJJUd6s72zoo38BQ73boVukYu9IROIjUIrPn+ayTaqOeaQCbdp+cezCdptRgBDIPO73szNBf4fh
exOQdtzlirp5zeSexfpgMTtHEg5e7CZKQAT4VwLTc3N9G0vTizYbUaUsTqv5xSxv0rFyDVFdgp3x
JUW4KJE2DRnGbGLjHQz3ja1p6UF2EsZYkcG4G2XIxQKyPqgz2k58y1qHSYBlwU/qEwFOc+EnuTDV
3K/0bUzIXbCxyRWrVXBI2TEK6xPrVfa+hcZzidE0Iugt7BoSMIHYncVWHz5lfj2vSqoqU5Uwyapb
zUmVi6vRMDwtlT4rVR40AKCaFsmbmiK4HKn2G15nufysGDFlzVxtKFn7FCsm1GdjtOwBG10gFd6z
KSf21S1KrHav2UYsl5gmCXiZCwtiJ+xxkWUEmQOQlePKu6zerttsxHBZh2U2izSVEEOL2V+k+mAn
i8iCDGnwtyuwkcFlGqnV2Mm7m8hyepUYB4qugzGviMj+2j4MgNhRv6+T/98U4wJIaRRDU8pwl6oq
TqNKT8ZYC15N0RFxEYSuWTTSakDT3L4pF69SHmxR6XSX/krd2I4LH20GOIwqgxrDgmxe8bSXJMjw
aim3WmjdsSFkGQWf8ZuYQUXkGdx9k7vaMmOGsZO0h6J46lPBLtcuWt5WNS56aLXaqHIC12PImMD+
Z4uYWdAdyF10tF0yOKvLIGFQ/DxYfvps34tyRGa7S37JPc+SLFmqpDINbRJk0sekG9w6/mJOj5dd
cf+FPh+iwUFx9iApz6oCjoKPS+luRcu8CqLjAPDI2pl9et+It3ZZeLigm8GFj9q2J6O1oVtnOwRw
ChHQ7KrFYZTWYhxOgSH58bdlKqJRZcKK9YnGj0t8otFx+auSw8aKXBiZM7tPOh1W1PTxI2poH8ZI
FQQN5tO/WQ2ocdjxVLEOqnIeQRsQD0i1AqvJ5KtRJH56QC3qYOqLB2gTwYbmrtWIbhBLNoBao3H+
j4F4yyAGrKbHZaiVmmc1+t1oAXpTFcFy7WI/qGdZ/Kezaq50Ttl8vDRrd8tCDpOhOHWPfhxFxV8f
wrSuvThNDnlJHi57/26UPIvmv6QVkCE2RQU1R/k+TU4Sve5zQSjZj5IbGdwrFs2rqixsvQbfEfYd
Du0OY33H4WG90h4JnF4JNQWdk8yvWkfEfbDrMxvZnFsW2SApGoVs5CWONlytzbOUnNblEOuHy5YU
OAw/51escz+ZBbtm6vex/QRKHXmp3E4XUYLuRv6NRty7Zg+FGVH25mh1cgWYtTDtRd9/7zfpt5u2
kcF03WTfRd+1JfmxEMUWNuobxpe8YsoimpwclZbSTQ/pCWNanvSg+ONN8RGLqviqwWeau1xZj3Mj
eMxFV4Rw7x3pbVpKzE8ZAuCIblsaYsvHz06t4Bj30+aN7tzF7weidGYOjyEP+eN4n4FMPEUuab0u
T4kvBLcSnSYX03qwusl2C730B+DcBMVd7YJu8nV2LWz79GF0O4tu4+7bc9aP75WXUmyaGUN8W9C1
7O7mwwjQWz2gd+L2/+5HwUYU98wlkRFJwAmDcvi6qoLxoIXYBRfC6gpiGD/MZ085EpkCYioQaEWD
p6bXXS7iqRUJ4QLJqsRFQ9hBteB4iiyfAJt8DS+HEIEzmOzfN9fOXuM6WzTIGOrbIT6VIqoqkQ5c
6Ohko5NsE4Ya08Y1R+qsBPUk8cizIOjyW8MRyeShZSGK+vRZdRM0QPsrBY5mumY4gdIUuCSeLOS5
EZmPixFRBeSGmkXgQf20aG/KKFhMEpmPiwxLrlR1Z8B8jV4daYISVStftWQKLnuBSAwXEsoIfjaz
rdeqM706Tj1kBH5rpt5lMft13/Pt5Jvhw7jU7cw6Eiykkpvopm1dxWNdsN5J8oN9YjTrf/XhvBHK
hQQ6jSSdRyjX58kVmhMe4HKDTLdF7wU7iwsvGN8Wj5oqUTAnyNot6W0U9h5IrD/8QE1vvfwD9boC
hRfG9yjC1xIcH8/WRoa+1hINGnb6Y0q8nHwl+vFvjg5opIA4tgFPzY+6jERNasJ2yahffmlvgdmZ
ON0VKLKO7f36XHoMXp+KuNp2FdsI5ZKCRgeI7WKjYFtbr62mOqV1a4gYlt4HlH87t40Q7g5rUbcM
Yw7N5AdUhbtrIwBUM1uBLcPi6xCoAYAKP2BPj30qMS1FqN+7oWsjn7vjedfrcyVByVa6j7KHZH1r
hi9jHdraX12/jSTumhtp//+Ab/1r/dyNTn1LECclt3cUBMwP0Wvsitv3u0nqWSh/5xslL7KJQYjF
UeHNQ7BGL0b/WNeHyw66Z0UN/BKAuQenpc1XoTN9XuWejKCOAR5i/TK0QVs+xvNLKkJv2M3WtpK4
bwt1JJadyJAkh9XRBIlscxjdH7xm4nxm74HRQFZoG7pumRrPnyFNq6nOJpBq7fw6K55m079str3T
2f4+p0wZr1Rqc/z+gFG8SJkceXXK9bbKzb8Jj1tJXDYD+HFlUNMFmLuBBQjl94FJ4KKh/v26YkmA
EY1hsSQ5ipfx9nLCrWRm402OA0yWqh8zSMZW0kG5YkNzBJuvoor7rinx4U5MDdD2KAL/KkbPpbkZ
YpCB6Ik6XndU/daOan47J/3kGIr6dvng9l4b7SyN36wkSkWmcYK0GXEx7wDdEIWG/LVbar+VnyMR
Itbu072Vx8WOuJ+WuaaQl1yPwL+eMbSJLffoMHmdg48GwGCngWgvaP+qnZXk62SlKc9lOUDo5EYP
jJ0AhECu+bE+WofpoIieOObr/EOwUZEvkSUYSQWfMKQB7n181U8TOiamr8be7Gu+uEi2WwXcyuPu
XpzTcZBK0I8ALWt4R8uqXcAUYK8YS0j9/zD5KPBQnpM0UaQolkcoKC/4oBggtcrcvHkaRGWz3ai1
OTfuxpnjZHUFOzdVOa7yzWIFl51/Ly/YWo79++ZGF3SYpQGc7y4+Ld14DWUlcZpFkHsLvY+ZcyOl
tpLU6BucT/xl9AzMrWM+QQVRy+rO4XLoRKgYghttcPEjSo22AE+H7q7KczR/xHxl3ixO3IS1hXIt
EQ3firydTzsoJWMJACYkdEpQHlI/D3W0BtlwKgDXP1w+MFH4MLjwAYbcDogfsKXaBdWRfaDRb7ZP
7gaEEndK3+N/KrkioAXRHeOhA8kKwg7wxmB4VMOqk8dGcPXJbd8Gbwbajqu1aIiLwpbA+/kCpzw2
yjggS8GIhuwQ4wkn6142577/YzFEQ7NVxVvzq2fOfWFjRE7XXUKvJ6zWdwdl+YsqLXDkf4rgrjAQ
MdYxSiEijj+05vXUP4xzeFmLPxyOqWmgONBB0cKp0UxqNuBJAakVOrhG14aWjc6tglk4c3J7o/El
oh8yuXxu8sQ3tPlxUpLFKbRaVKDaTR4BN/bjD7Fk7uqBIFQpYowigwfAnfzGPo5PLVZCdcdeXCCr
rI4O5p/luv8sfgX2j/IsmruGqrTmRQm+OFePwHY9X6vWVzG7Iusn/f6ynYVwt4+WSa2BTFQHPk0U
ln4dRof6SA6x9zdbSyAN/9eQ7zXVbcgkstwlOGx3JpOLIrjTVJET9U8Cx9kPlWcx3Ce9bihpNUww
2hjUXxjijnVi+WSMmo8G4iIG9t7edSfx7sD+1T4L5p5saSB0jFoIXprbpL8aNdGbw/7yCyf1fmU2
BkzicbKxJMxOipxsdHZZaQQPzrOYGmy3wL09LO6Kt7ElyTG+O2DFKJw+x6fl3jhpftc6ohVXkdm4
97qS18ZWV/gfnVZnkp9lUQVkd7R6qwv3Vmvrmmr1AF0Y5rLqgrAhdhOP0aoN1+Nj4lc3f1W134rk
ggYpaknqLSiFqoHaOWAyQVNVPcYJcB5BDXTzX43IRQqyYsWjZ5dYmq7k7KorD5dvlSAS8aQo8WTn
WoWeIVv6Cdt+8uS8DlLb/Ku36+cV4vfFk14xmx6zvO4ArJ5qeRvMzCH2p8u67DYAN4fD4/mPaP9h
sJ9dVKTTXnyVuMbViIjulrkj+W/EieEqweKlgFYF0bUvEL+fXJ2V5OIE9sLMOWO2tG6aY35YD8rt
gHX4H0thogLn7kTSVlnuHTWNfoqVFtImFzMt8klf/OkLY0zoDuuDBtcEKujqoLYKqiJRsiN4xC1+
VJQMGF4HniATPnvg1jaBNqJ7vb8AAw23QCxREEx+ozTsLX2mLPgb0tdMuem7j4LDE7wuKhdL5khO
GtDIIy6+MU683E8f0gN1k8DyGKxI97i6mht9Fc+zC23JhZRJVroV3/TMloBKKj3tOj0Rb/A65jqM
L0V0eiJbcjFFGlQtTQp4TmrozpDf6pXlCKwpEsHlHqkySf26QqfiusIEOzq7ycsMeEsg8AbA2nDE
BX+BRH7+VY7N2W4GnF9mUyeTb4pFFF3YhbrwSvPFRjI2FeO8Y99OqulJtVMxYk9fWeAe5T/DXROK
EM4EPsmvDjWjvmZgr4dPdg9RWrjEfEt6bwKmYRXWhmBQendzZBNQNC6gRJUM/ESWxlFfPyUpCi/z
1fDROmpA6mqeV1+ZATZofDL/q1x2spvsZx3stZ/y90CmvNYrcKkhmo1WAgJtcMhbgzlBd/0oBjAS
uQyXoMyKnbYGey6y7q4sv+amKDH+QzHh54ugcUElH7J0mW2YVA8jUHm+I1LaN9p31enCIhTd6z98
b5/FcZFEmeK2l9kXouGM3gKoxi+goUA+tASkdur7icHJBaLRAnaVL10LLpqkylilkYzj+9F8/zHa
LJ6iFyrHhZSMkswwsbsA95xTx/AYF4odYHX4no1NoJqQNpiCFD6zgtycH/ydSGS0DftKRIMvdZug
vNG94nn21xsxvA07nwum5BEiJz2iTZqghhBJ8rHX8VkqV0DxAUiHkmE6XbgzIEhYeJ7UaY1UpWxw
Acy7+KDHbhbkrnnD8C/rwYmfRP4pyDV1LsCAIGtqYUksX7c3SXPS24dGEUzT7X/egPAFIIOKaSu8
CROkKpqqRiiSTOPVFANaOW38YljcVbWex1FHn1RzUioDuEv6evnR21XvLJqff6wUrW4SHdUuw/Bt
9W4s/G44XBaxH1A2MjgTZs2aNhPjkZ9c1rOkgCw1bo1QCjNElFZgzN2bvRHGBWZrnooSpErsZjPc
gf69hdKFws84keG4OJxnzTiRBnLMu+IeKn2O/a7E9+/i2Q+WYwVVGH2x//mPluRCc93LhTJLEMrg
xzqMQ5Wuemc5Gsu47kRdot2XZmNJLjDLyVIlXQ6vtGYltHXZbWtV4Brs7/0tdmxEcGGYRsYMoH7o
00+t06RHOwvm5a5vVkFqJ1KFC8Nr2Q39rEGVpL4p56vSEpQgBXrwtVuMcc0km/D7NFVebaAmxiDD
bvrRo1YjqLsIVOFLtomm1HMTg3hbsr9Mlt833/6bj/EAkx2Zk6Ze/o+061hyW1mWX4QIeLOFJTnD
8RqN7gYhcwTvPb7+ZVHniTwtiD0hbbRRxBS70V1dJjMLt3X0x26n+SvQhDIkL2JXdDNQYwWfY3Az
RD0fAlZuEg2SuQoVHIJ0X0HG28nBxM1oyvxiK55o8zvVPIfEolG1JFO6dYFFSgSrO6i77tQHzRMx
Ga1u/oxrpFwskHEVQluLrU4uiYCi80uDck9+I/oKhLCXj3+C6QWhDiRj2cK8crauCYW2TKoqnA9d
NF11tNDeTe3BsNzCmA6Sue6vf71NTMqlPeYKT0Pf4gLj6KuBGUAXxYf2tuaDdowQDpKhCShVDXqT
oye6FQQZuVzgzYLxxXqZqz31YqcIMda7HJbXHyRu/a0+8JP535yanzvLloN0iGHgXcZKUzjfHzEV
hAMdmtaZ+DHnmvP2lS0LYXifoNUl1jX7it/Xdv0ceehixwD3JN/QR0eNpnAx8/hhwr35M93Qi8/K
DkPojGW1LPKYDRqwEag75Y0W+WP4nXN8tp/R86YyscEsd9Xc0yPTeKu/3osOScJgjoVXogNWusls
6w/9odinT+MTAahjlBdIGF94uf5DfhODnX8I+d2LhA6jUaeuKfBDUJlyk13+nARaILsF91ndDlDO
hhhvoFl113e0sz9YlVnwY/jdH9Vgz/eCLQ1FRp1B6hJmUu0VQjR9yomztitAFwaY8MCouxVxOA5o
+D8zwMsXrJAM6m35Ld1h0DgXG7n97p23jfEzbdYXhhTSti33pnSTrJz1cC8c40g6dVDTOcd6zA9t
BUaXcpu7sZscCfNpeLMze/NdtBd9AHSd/APXj22mNdBrVA1Z1zSTRS3GQ993Y4mMVNbb/SovdjnI
wSCbN03R78MxCuoicYysxvCEdX0RpNJtysq9fgm2L+PP38AC4IxGmMMM3VpHAZ3yGFnzFDkdEIej
HVpyJjjXrW1/0f+3BgXo/964TmwTI1mROLZZNznLoKEdZmI643Ur19eEssV/rWCGjCHn8HSOUt7n
ghP1bjd4f2eCudGjIRRxSRiSbqldtPu8cDDcfI05wfJvHqCfG6ZSFHrhorQuFadcx1LK2162Db86
Et2kKpwWmCZ+mMTbOeaCpw0QrfoCc4aV2RIAhGbqJOPr9b3brpD8PPcWiw6TCyhsaDnO3Prcu+kL
iq+uBciPrwVRoNqkNBQWNi+p/43zOm8lc9nxjkea0cGqdk9Cjyu03BKEnCZmntJrzi3IXL/dFgsP
q8eqaq0ZR0S40YMRs91oZl3/narK/BIhnYNfs6qfi/sFHTYOcT0QgkUfP6Td87zsM2tf5l+ufzme
FVryxWnMyrzJEgFLGobCVocv/fLUpbdSzUNW8+wwEYLQmeEqpPSpoAxWz5g3tRa2vhpBAQrq9SXx
jgXLNWynuKkVslXe5g/jc3yiyhNusHW6fQ/98uv2OB5QYxwHcKYisIrYwiz/KBr7XHev//1NnrJy
vlwa7e3FNxLSOKvFEuuxnlPNk53SzfeLpzv5c+Hot7rd7HW/PWqtrb5ReM4PI7k7yjiRJATACAKx
yLz3ZpDtGlQslgfdlhwQRZzphnext4Or89FnogTQDKXOKOCzKLgiobf3aRjyPhzjPiY1bhoR0Fqn
lW+19J47q3a7KXz+cGxBAR2NbF7pSWndyUNMGqTf8O8Rs0DuLAhVtI2j+31QuJmbSH/3LLMFBj1K
ZB1lStw3/UkCnWseOcWSbQTExeIYz4FhcrqV0cPSQ5BWze3CW2/QgrUHdxqRTNXveMt4bydbZNCa
OGl0HauafeNNceed8WFwAWPCqJromddd4K6QCTrwasr6QnsIeR4syen35mcamZc4kFvAb/gfnyzJ
OZKsapRehc2wjLhoUfsV2k62yJsqx7larMwz2pRSrRA+Md2bhy740TKR/4induGydMZhKIIgrwk9
XlL9IkJHeuA8WzyPpDMuwkosIYaUJXx8AvEG1cv92B0B7Rxz4A4w0oc7YYdrkfEWNYRhoG4JixMg
eyTHDu1dTCabMcswB8dKf7ru9TeH5V5sIUtiTZWwnir4SKcA4N2dR7uzabK7ABhJgxa94ZiYO6yD
QkMDw0KR4z94V41Vf45Bmo8MiuuXQH2kQcfmg7yHAJ0/7EkO4/piOdHBL/RWPS7kmsgFcY8Kcr8b
56dRLG2JhwDlBMMsADQas0FfCYOcaKKtRs8LNBel5eX6YrbhMWfPyHJcMQOjq8UEh7/xTNDyog6+
A4ke3rEEjeXZi3fRNyIx/Fmx4OezySafc64la0seWUpux+W2iTjJNcc5sZzXVFWVYqEkrBA+muYx
VvzrG8f7OozT6NYpX1WADpBK1k4x5Ptc6ICYVngZGO+0Mb5DkKyozmd8n84TwfLXg+WVNJn1FADc
+G71TL/PbD7ahrc8xoHIuqUMGR0LFSCi+XYZDkXOqTfynBSb+0PxVU4xNIDK/lR4S/3e9MXTHB3k
lpM9TzZXbZ8i9yt5yi9C0O00NhFFUcbz8EqykaYb7QHLOqAy7pUOr8TCOYQs61XvosmACgUuV/sa
NS8tzxXx/j6TqMT6GEspgem17rkV70vx7y4RO4xZ11OpXDDoxamyA17GTODxLDZRA2fvY9IxvMgW
rBizL5aCDOQY4DQEQmRDzKhxi73iLbvFcq9fWp63Y4cym3UXQjoU9mLZzh0F8icgTvnTXe7XH8X7
5CVNoJmResYnXpbA+1KMu6hSKdILA4ZH60MGCgv3MnH8hMn4iVSq2nWZcbJBDiAqR+mGe+VY+lmQ
Ezs3+4bJdG7c2Fz9Ck6QZjKewozzAVqsMDz6oonmFrppyGHl/fjRctLP62fRLp3qhnRL3xHncM4P
q3o8ZHFdqETaSvd0fIqA8OAN8mY+UXJTAvYixmGnqCRp2w56C3clNS7Kz14EcvAk2ea94vQBD8HA
8b8Wk7BAjaoWMyp1xEJvZ9mdJDR22XFkI3/Tgfj5CFuM/5BSU1PHFFbqGBMYi5ds3MtDoA5HOR8w
hm+vSpXdDRxpQl60xqpV6tH8LwWo8+KHYrfaBOMv7fF1xGfjXTxetc9iXUy7aEJPYZQcUBIhnJo9
lPs1ld3eyQgP13tecMM9K3RbL/xa2AMmPlPul+71E/sCg9RwMnvY49qio3DlTbMY15KEambpFOvH
sGX40aH2sn14yiz+uCV5PjKMnwFoCLBYKhPoj8IbWpIIExd/foWyHqIQLjCQ49UsxrnkRVgJU4Q+
NsnxSO50nBEKu+gyw6VFzvpP4na7xOc929dPKGg51AG+/HxWkccdxl2dAIKy09nZY7uj5D3fLTse
rufqVYcx8nEXxlJV1rI6hLG0e9PGh75X7K7/qzsHI4w/yUBmXZMcn21yjK9UfaZS9/jaoqvLL+Nf
fexgjHEry5Kno2rBGHr/QhP0Ei8ovur2YYB+wMWWhV0srUoCA+UtfR3UtlHnKFBZrLngLt5aGPeh
LUXcdT1MrcrnfvYyHnec9/cZT1EqC6aj031au4OkB0n44XrIw/v7jHfoynZZevIOmMrpaO0XKd9f
N3D1iuJbsA5Bkpd8pNQfOmh239+0fWxDxc/Ore/XDfFWwviCtbVGszhRcPpdst41PN4079afXsuL
UyXk8aqvxFmK98OrhTuCUNSWvlPRgu9I6df+1mtDQZG59W3UCvVKAWHSPYlDblfCbCsrcEFVZLfZ
6NTQWZb86zu4/RYaEkYCyEA3yWxnEsSfaQkTNJy1e+jIOTN0+p/2AgB9xhGgYDd/VCCv5nCM0m3/
ZaUXRpkblCoGhuJQKokqXmbTXNEZGMn5SQmsYA74DIfNA3lhj/7/4jPWjRIBGoW2vaHt08jTx2M7
3GYaJ3XZ9NoGyJQWRjjK+mmrL6xkciaWGVC0jmV+qduP9fxBzV44O7d54i9sMCtB3DLq0GMip736
5Yt1Q72M4q3A60416/ofXtNwu3tzYZHxFqIpR4UswiKAAAflTXZ0IGOAx7+FiLOvfyKGj+pP97KM
H/CeBvB2GfviBzDeRBdGa510bOvkyAcJwF1gIfYgpFcvtGJ+VM/7jIxTyUy9HZqWtlh9mdIbQ3mJ
eEjNzZt+XhIL4mrLTqmX5rSn7V7Zmfsf6BsednZ7JYalaZJpiBabMUwtEByxADMVkRgyJciAn1Qq
keNDeGaYt31V5DaMibGkhJ/L9WujvioVr5q87THOS6F7cXG3uryIk07DUqw+EHN7OSZeAv2FwYX0
Kh0Dvjfevmlni7TqC4urrGR1S6w2q7ofq4O2cqZBbb8txtkAc5WXXAyTWqVz5ogGwF7SLrxVbcUE
WY6oa9x2EO8zMRdZC82ksHTYi/cLknK6xtEhOY4Q/LMOvQPpDJdLUOLZZO6u2uS6NqHwilIliOer
H+rUfwqkwAgaxW1eUgholh94Pot27tfn5byzzA1WlFqbcLuQIuSzLXVvYXZjTIrHHU1AO/ZbO9Iv
OcGg6PlozrCjF4Gm34uQogaruf7UaXuO299M6P7/rMASGxpIadqJUFw4gXejyKa6Bki51Yt05CM3
rp58GGMSgyQKezkscfKlzpXUY8qtMWzG6herYRxGpK3/UhxjlGiMm9AFvtLO7RqpMK9osp12X9hi
HAf4K7qY0AmkHrZJbd55F+3H1+k54cY1JyrttQPB+IzBmDDfLaYD8Ti6FdhjuU3qmvMeqnHex6/9
twQ9t5MKb+zGnV3UdvfSPsb/E1weAeXqxcM3ZJxLMQyoN+T4JVMUB40eHoayfTWWmpN20f39ZcGm
iulikqJi0Bizu5PWDpECMTvHijHSN20egDB6mLTEmSBb2piKLTS5y7kLm0/B2SarypTUVbFgtjBx
xUlG4Gm+VXah20y2EtR3CbF5/ugdvbDIrLKQtHmWKlhcFNVOpluMVrH7lpeP89bFHB7BbGv4K1gR
dvV+eEoAtCYCggi1hPehEehnX/l4LC6nFbLBMhIY7HMnDHQM9hxvoCGDQm3nTrfqLvN5zYltouzF
TjJvkKGJUPsuYPIkohTZkl39Yzw1RH932ycaCp7+Y97xCn6bl+HCKvMKVWMhryMYb1AevpW0gyE/
1uYr51RuMgAubDBvTmOpgG6vWJkaLMDK0KzZyZe8/MAt7nE+G4vK6RNLa8IalvRj/BJ+pxdVftCO
owf/aTfP/Eho24ee18aCccp0Xtswx/5NhzCwbhB9T74V1NCL+csvxdJ++iWRmiHE2urmKE/HRvvG
z+k594wF4RhKPmQpnUErcjGHE/OeQnf5VCRA/oDN4E8fuZHX5ut9sX+M/8j79N+LptwP3rhPDpb3
VX4Dof8dCgXboK0LY4wbgYzcasl0q4Xd4FGYl3jmw2pTphj7BG8q76TPddD1Ni+t5x1M5s2x2lg3
S4rR5WU3a7s6euPcMZ4BxntYZjsZNWoYiJhbSKB9X90pgAiWO/gG5tcjan4Hs4fzwrFAHUXpjVmA
RBNKFTT8uEDJOcaNE5zQ1zE+pjw5LdOzHgabs9rNKPbiQzIeRaESSRvSrTuJP09ATnbO+hGKh57q
GkF7R5R0rkoP53awsJ06Kguhl7He5XH2qzua1GQ9UQut/qy8Q+2W80lZmE5VpWsvalhkVOwE6TEq
eZHzZqx53kUWmtPJVj3KDc5Mjw4dqRRbd+K9EBR+eKd7nC/G2zv6/4uUscOEmiFvYWv9WnzWQLCH
ztzB8KBHAs/Mr2ptQ6wu1sb4lamOtamkN4eGdoivo9v7/S2knJzxY73L9vHTsE/vhn3hRhhnen2t
nCeVxerkVVIWmDGGnN+619qPWfjBGnfXTWwnyBfLY/xJo0Xm2tCzDcQa0fkIr65AbhdDJdogfOJJ
hnDtse6lNP/1nETaboIJ8lSjHX+mGVE11GV495vzKhhMVIJRs4IkD9jC3g210/IsL9pHL4rT+Pyk
bjNXvdhMxpv0YTI0KoJ4p+xqe6r8bvFrhHvifYcZldc/HOdOsyCeJv3/hbXpkyF9anlztHl/n0mG
RQM8IJPemVq87eNjyfv7nLPNQnT6tUaCGuNalctzmj9a4jHpnq9v0XbZ/fw5WAn6PJSizqCUQjzk
L9SwygFQDG9br35t9oRKj9xV4XwXXhzHYneKOjQAQYbRHNzR6RjuoeR1j3EfYH+ovGyGEw+zMJ6h
ShALlLBFTEbFHwKo4aDOxE/OuKti3IRZx9la/bAEGZoQDf3oHxUFBQxi5auz85yEyTiJNNTrssRA
Mmd+I2BL4sW+AlF/2a3uJ5sXOXJCABbBY0jR1DYU6vel7IlZ7wgFRrvNUFdWp4BzIjnuiAXtiLGV
Qc8ctobD6pOzNd0QshWkoyVwi5HbXQXTJBC/aOoSK/5tVgZUK0hzSg0UX23syNPuwAS5TXIUJaWg
waMFuTuicMpPqS3fCC5kTq+veNuNnH8C43/1NBv7OMdPQNvGbnANSh6TZ9uRnC0wPlfTEik1EnQP
1TI/LhjUV2fp7dDxKIy/Cfl/2mGFdiAsEWaoVNNLsjiGr1W2dttA+bvcQcjIX/ZG0HsziNqJz5uu
/JuE/mya8cWzlMSjQKa7da+9UexBsgnSo+EMrZuhWTp7/Wn+4F99u1/kdzKpMaYF3y4UQ78Zq30i
pJwI5zc3/bw0JpqrstLKJFKaHX0IsdHgghJCbAj5O7u148MfYT7ON4JtxA44iUZa47AUfeLXuWUP
IibKdX92zc+rojN7EaMuYmj2sYpVpXvljRal7vGtoAoFebnI54bE2x7sbI5xzss8q/UK6SLS8ZDt
9VayYxcyQrltYKZA5hv7Zk/sgz+rI5zNMl560bQhkTSscjVnV8sfhRjN7frj9UO4Tda++GSMB7GE
LIlUKMKCQkSz11RPKDGfHXeB9APAdiiOlte9leIOA36hFsBTZ+A4MJVxL6muDmmDf3Eij1b2LHEV
obZzp5+7yPJFm7ge5zHEx2vdGevDgj4kt/TBIp8XL3DWwrJFK1VPFFOCKVNQgihMvbZdeEeftxx6
AS+OvtBMiBuJ3K4GyRPEZ/eDrxxoEkPtdByUNM8ls0Xq2VqadOpxNPTj8H3CGExUKsB4iR5p7DHE
M2rbOIA4BwAuL/r+TVZ4/mq01RfLNGZxHXJ6dfqvyV2/F9HrI1FADJf+ED6rLjhGnys/RzOfb5vz
4P1CJYXuuFIZWPWSfpSj+wmUBCnh9E15J4XxKGjLWvpAl84q7432eeCJOcrkG34ti5/3j/Edk9AI
ooY3DTXq5CkDf1M/rm/9LRRiIfyPy+aHn/STvLn0vSd9xdhr3NErn96T4vM2lPEweRrOYkviv6VW
B9E8ebqZ++E4u9c9GW9PGU/SWn0bzqdet/I0AVFpvP3V32dL1hiZM9bQ2wX+pnuLtWNVcIQwOdvE
FqiVgjAIFY58sg7Qy37TM18aecjo7erOz3PxS2267mTRJM1L87hi0jLxoRqXAhxSKS4dXhObF3+w
deqmy+VVpXs8HdRDdrOe5Kjqzz+SQ57X4JwAVoyq7xsMK5uwuEord4KheOiYeNcPAS9WZMmhZY8h
usCg0cXSwiMlvd2H/qMEGHT0MsluaFe++vEdjADe2hiPkSSDlY8k9zyTLBTkzj1pF1iO9migqoRv
F3GFPXkWGRdiqZFiofGMh7Ot7ca6tyrOW8YzwPgFsVb1aNRgoMg+hmmw8CCivNBGZzzCpA3yvNJb
qT1Lb+uzJblANjyRCk3i9N9Dy86Czh1NhMM/6Kq8AI6zQLYMDSffjDiOcHzzsz55Y/ONcxg5t5kt
PGvhEnc9uYzJKWNP9JRdcuxRNRAe0XAFmI4Lyuf4KLYQDalGNU5KrEiIn4T5qxx/7heOm/1NKeSn
i2L5oathZqMVYVHUXiUNu/AFsBQX/Gin4EU4vA2kL3gRZiSaVGUrZLCd8k37qsXQc0hdMIsWezUh
Pzk91wGvGsI7E7TDFxZNsUy6HghWJw8/tP3TmPEcFB3qKy//LwTR2EAHV8GS1GBoHGrW9XvlRj70
vgSHn/sIZ8obzDMCVGo8vKO2xEmWDMZtiADxRSlJ62j24tDMnxUy6iTU12P+rxD0CDWsB96u8s4l
40o6cVhCid7mtPpUpIldybMti0/XrxtvZxl3ImaxJYikX5vusaU0xM6Pd+mBJzvIWQtbeY5js0TC
R5e6B55OmJ2ynfx56pzrq+HdM5Yz2tXQz10JYCYeyoeBiNG3JpxG6sUHHoCJtyQmadGNclQaHWdy
XVRvyF77MrLlRvy7WhhbjlbVOdYNim2keT6kYuflZupe3zTO7WWLz1Mx1upKhYcMlaEQ80FDiVNz
5m0V/f+Ff4hFI52UEBZQDHLy9bZS/pnWjrNT23zRc9LP8kUxEU4RFkoPWlez7AITwDyMj7iD6voH
5YnEm9KduCvG4A/58ReWGfew9EVaRBTHFM3DED/04l8+H2y5WUk6KZvo+RBAt70bgnE3gXjkxk/t
AYABzgPC+1qMS5AbxGUD3dURsSDKac1rPu2uHzmOCZYKWjfZaprwbWguP7dQxzTeZh5/guPYWAao
0SZFbhJBpLyNdspOB5Jbxfx0nhfYBsGfvz0L5e4wD25JKHYe/ewzle0ER/MW3+v2UOH0b3gsu83L
iglXlgV8v4pb+d+rNBfdIA4DllW138L0QckS3jUiv/XLW3thgbmsUIbsjZgOs3Q/edRuyEDUrV8V
xON87DNvOUwGYIi9skIoG3e2qe0i97SRO6518+2+WA9zOWsMZgvzESY0O5ftEl/l6QQtekiOJHci
y/Yw2u9is9IDfW0nmQc8WssunegiQWXFxXDT6CZCtSk6qDBb27pvBKs3POg37xCU295XTcJsSU2X
zVOX58LjVqYQ6YtIDUULbH0t+VZCoc8cRX/R56cmk49jrd2byrCTrMmOYvEQhSvoy93BmkVORrS9
/z9/CisMVAhDNbaEWwnDyS0V8Zvem3s5mYJBmzgVqBPr69cd/2mLTU6gazMrYo/LOAlREA7Lk5Jj
pqase1bf+7Ks2VIxBWqM8r3EvTebYbd1tk336mLLs8yoKrE7OYIWTMfap4HUtbcQSpSmbfMSsW1J
jguD9IMuDBZZ2BfyjPcOEH5Mn7/tMCdJAC41VKD+JcImLyDdLnxcWGScTzroVqgRZJvg4QOm1GXO
eKAZQqKduDonaOCuj3FERdYlqUDslcYDXg4jr06jRgY3TxyiwvJnCG2+ShfLY5xRWyZaPqQ4qcb0
LGuR2ya6rQ+87uZ2Bn9hhnFIKnZwMemgtO4C0Br4MrvMOwnSPVaO6daeFTvxLkfhsvDrY/Tl+tPL
/YiMVyo0TB1X6Y6MkDoj0D3Nlsuf3jlUi7enTDBRqmuO+tXJ2uyCOjm7na3dmJ9Oq6TxclBQPvJq
ZhyXw2YbyojWtlrAqGBiil7+pc13hfwsLH+Eqzx/STbbUIZ5EDJii5XF/1LhY5pxXCdn81i8S73O
St0J8OIQpw3rz5n+VV+frh+HbWbExRoYLxJ3ophkREUbDlCUepo+G8/5i+oVd5LbHEM391Uo75S7
wR+95Fv72fo+ru/CMnNeLDYL6Wu5miXitkT1jVHeyVy8IW8z6f8v3KVgxkpnnN4GJ7nTvio+Rmq5
QmEXToe19Z0N5WauhCfPibFJyST1pqYTE6l+i54wetmLISL7VOxjEBXQ3hLc6OP1D8pbJuNdJCVb
1C7E90wIpgG+QvIwQkrmuhHushgnIvTETqJlyUGf2MtnDJVzVbATihDTRsg3867aNi7r4pwyjqSI
lbTJyJFAGiSYgQIMXe1Yf8kBgNX9/FBDD2rluertwvjZKJuniEpRlfEAo9I9qb5LOwl6wBhRgyB/
RUpZvJQrWC3cBsNmP/TCLIPdWLvCrHvyK2ENbUhlRwooomWvHgGLuTvLuXlsBpOF1qqkpw4vRjzO
t1NAwublzXoAa+4BikBH3vo4R5RVsllybYEKK3Z1kT+p0yejim2ZJ1zDWxQTqsSh2g9TCxthESjD
w2DyQk3eN2LciWRmSp0sMEB8b5IxnHdfUda6G/k+hCLHK1GtxcQlfVH9i/wmkVzVSw5Laq+BckCU
t8udnieJvpk5X5w+xoNUmjBlI0V55W1zlx2ioxakO/mGx93i+RCL8SGpXpYoDMEOxv95/UN3jDGq
C1PP3DRCeFdyC+O8dTEepFWKCCqNeE1/TFYQPCWId++APV4/ehYrSKPE1lL2dLzFR22ADKB1I93o
IFKhuz/+KyDOzQVor35/RCyWhpqvTVsqZJNQe91hfiNoJ7ykU33AoAqv9WgsiI5UZPdHItU/T4vF
clJNVVnCnqam9uFxMR6E9ttfPTUY4/7fdztdCn1EW43y99EVX6cjjbWC5sYrcQWEPQ+7wzmWFqtX
E/d51NR0LJXnwWs+66jzZyC0i28Urf51qm6JjCPp1DYr1hH2oG+POcKhTVi99YZ0nA3Npxb2HypG
Xnw0xqM0atRawilXbV7y7D5qHzWNk75dj8EtdhL9qgly3VMXSq2aHdJutwLhdFm0u6KbHM4R4dli
PEljjbPcEueh/1q9Kn52Q+Df4i05kBCU6kMqcFd/yP6oNH+xiYw/KQs960UQT51aAsDMCCEHU+6u
r+xE071yr1mZm27J5LyccDiQ478aAG6CvVI8Lgeix0WeBclecmE52qPrq/y8+MWDmSAi4VY5N0Hj
57We+i4XwXMnWFGeU7xHppWbESSW2QP8l9uM5TjPU/Z6YchIG6MNiU+ftN/0+WNf+9d3lJP+Wqfr
f2FgGZe1QVEBecZnMxjvf4A3gDcgKi9fVPR6qANKzH+dV52oSj/QRStS9CNUDLR+CDHL9y/XxLoQ
petEtFfIRUJ75oGSeiKGhW+YBgPRtevWeEtifIfYgl2koWXo1EVly9Fhqo9F+HjdBqdGgkll/923
wrRiqxzhPeQA9DqvC5Rn0JlOgff0gJbrofChskBD0hB+768b324iXhx2xp2E69QWmFNMTDv5AAXw
Z+IR/Kjn/10obJ0ggxenMVQQRY6Q83d6FcRFUlSddFeQnzkruh5BWqftvjCjLUMv5PSmzX4MCAUy
elg5Rt/odeFjfGV6kq94Lbb63BqDqjSUaq+Q3MSZhKb5+nF1Ky96MvzcFxx0sV56WwpMjB+3U1s5
YHbXn4kDnD8jO6MM84/kaKzwK6by+7rcJur3yOJ5E467Ou3ExcbGdV1mEn2/8Q0DfHXgAnTg7BMH
A7S1Q+VnMbi8FecC/uZ8mhp0sxSIkbHdwELs68agRudai0jtx0bRvGSBroPcmpixa6WfVSnV7DQZ
ZEerNctbgF+4W6NSdK+fq+139+cPYRO5tUTFVKXYTyzMT+uov60YJzxHIcrtGSec+E1p//9tyezX
7Iukinuqdlt5+zjFxaG3hBsrMp1MwbyGAnoe0GJce9lNotq7vszfhIQ/bbOkhlip+1ylmcJ9ZTf4
uG59P9+cqLeC17z0zrKTvv2lSSbqbTEyUYti9I46T8G4MRmPhx2mtgCOsexLuSe/48L8ptxxXifz
WvVGOpQ9QRrUoLgLDyVq7uBV/3giB3Sb884e9u+A12zforNd5v2KizQHyQI3dTgsjuIXJ+pW7Nde
/0paxNNOebm+vdtv2Nkg84bVUT6WC6VL2eol6U0veFP4J11062yCecEipaxjmVBlhXgvl0+9ccOt
3XLPJfNQVZEo0WNMwFdQi0gpVEACrX9t9u9z7LxtYyJecSnTYUDw5ExtZifLvsbRXKaH699mG6F/
3jmW3LCqTSlKlDkQvb67mzzIfu9FD/wzLzuWNzLI/eC+SXb2zAttOOeQ5TookRiKCxGLoqmyBfE4
CTzimcIzQS/1xYPRrr1mVQS2kYPZxRe7AWcJbTvb2OU+XDnydnTXMCcY/2QAua17cDvQf4e6DQo+
cb4fA9XcicgTPeopyn/pZVl2xLJUlSEt+HnEtC4OPwBuBAjjbTUd/19DhJ/Xg8UxqNNimiuFCGqL
IDXN7Gl+y7rIibDikQsL2w5IztYYB6OkyqSi70XelBR1KwJpHFdHCECuwpATLrmKZ4/xL4JVJ3L3
Yxvjh/Wk6IahKuD0Fg+YH+fyODq/SWrO62OcTVKJixGTPaoQ1lgfaVFYoIi+R4aRE3/IGuN20HUe
ooyIHuIhPKBY7FueBihDa4s3XNWL7TLreWWMy5HBH8grsvWj+lNCxJqkUrqXPxy3dvY7LBeiktsy
AhYYXUMjtQ3TL/TvHM/GufwsG0JqxjYZ6NCPvnkovCowPqTYvN5Dv8sV9vMnmTO2g+OwWWZEAQXg
qRdgsFef2tqtl12jeNcXxTPBBCpJAUiSaOADWUq6iwWAuUY9kLMhuG6G99axPIhRkUZBJ9+MavH3
6TXbRQdqXEvmCeeeuLzMjHenfiFFmKtephQj6P/Tg3YPthGa1rNTveBtDbj6W9sZ2s9zzqJkarPM
jYhCTCA8X2QcDbN0TFBmXNmND3Jka5wIaBsteXHaGZeRL/VqqhTrAZHeuhizhq8G0IrUgwdaexX0
udN8p3gpRmXzJPB414DxH10/SjL47ARsxujYQQJs9m9PC+M2MmWdBk3G6tK9FgNyANL1U+ejVSij
0JN6fOzIb/qTPz8gCz1qDECapBUWJyf5rGN6563uaF8wSA7Xe1zBtS4f+Zk2ZydZrkRGM5wzgs+p
yT6x3Gb5eP3WcS43S41IzTCGU8SiSuuwGLdRfBf2nHCPtwTGf5iJBd05grbqrf4aN9/FiAdx4Fmg
/78IuXpzSbuYMkdJie0quYlNTqjPM0C7eGFAUK1hSujuyvW3AsVn3rtBh/VKrMSyH5I0UUKLcsEf
UyvR0AxU/x1FXo4PYlkObSUKVp7R18bwMt+6KTBAGOcKVaLMtbhMcN6qGC9gitGi1dRAje4UX9mN
O1IheUdyyVsV4woWvelCmdh68b7AkEVggQUHk4MsTDeVwfPltTWv10RkFnskYFJ8Cq4IDsN6lItD
WT7kwl3+Z5S9s/tmoUeqZTWlQAXSHskRgXW6D+YekB1gAIksJQ9ARchf/mz654VZJn3RNUOu15bu
0npTozM8cQq/23DqCwOMO9DksYpOJOL4FpXDybP8KsOLZGGSdb2eCJ3vGDtDb92VC8Zij/RmzlcM
gMGqng0g1FBndlJM96UZjIBvfqLWAJpwPDglx22wQjyiABHmuMNJkcBFVNrEEbLcvu6/eRUdFn7U
9VoWjya+lxpob/Jrf0toLoqbhABSGXeSU32KPR7Zh3cFmNBCKcWob+hsGsrrEkd2qMV2F3ozL444
1fyufTfGhRSyVJkGcSHN4+iGh8zrdsZ9+QCdoQ8qhhRJXneP4Z1oFZ+Uwv5UivzitDK+RVmNRWro
0cdca2jQ1u468NgYvE/IYpASYeyjnF4XiCOsHiIL6vzpbvo6e5WrP1uB9gqQTsBTtuY8/Sx/IkrS
zkxJYqLrvozhl3k9DvXIOZ6cJ4BFHs3V+C+3Gfjz0zjmAUNA+Y0Aznlky9TK2sxtRtmxVj3mmDQa
K7ZiPcsDL73bemlUSYNWrmlZiigzpwGC43lTFBNOAwiKJ5XBG83THiUv8y2Xp/NHZ5s9+xfGFOrY
XgQdYJrFYqvDmCX9gzZLavlT0ngaaJ5tsZPVyb/uSbaOw6U5ytMvzM2TpM5RA3Mt+uh9dCunpt1n
7t8ZYV6X0sxMKatgpCsi29SRiD8v2u66jc37pEqWZOqmoUigtf93JX0113OXw4h+LPfJrgkWwS4e
BW8NILbT3tHoO+E2/pB94djdqgmpuqhKpqbBOtvZbusUc05UiCb2btY4qwzBc0r+09cOgxJOgQhP
5H/rel1aZN7SbG6nVSSZxh8D9zBjMJhu3xFhbdVoLu0wO5qGWZ5NQBBiUs3iKe66U10tWFx6NnlA
hK03UzVEA6ODTBFzTZkTUtVijXID+m2SgLAgfy7j5+ufafOcXxhg9mxsqjkdZhio0JTUHmLhefqT
jOdyDcx2SYI0GD1Js2NUjVOoz3OtOtcXsZncX5pgMpJcqMt1ibCKdJ89yf8QgkkK6i/VUQByqrld
/o+0L2uOG8ey/isT/c4Z7iC/mJ4HkpnJTEmW5VX2C0N2ydwJkATXX/8duKpLaTiZ6NFEV3SEJTtv
ArgLcJdzIqApj/sqXNLguuRLN6lzwcIVn7kJqxhSl3VYW7O+nbNPwCCdoem2boRZWipWqdIF6Zrh
45ZhLBZkacmTOR3nNlMs5uKb/nw10v2imUCOlhmQMH+ncXVcdg6GbLwv5CPfFRiYSB/VL/qLdc5z
mVIQQT01q3UBPmofxlsxwTzsPdA9vW5o9UyQjE3X1qVDTeEdEvbJXz4VxqrYPsX52FLIyN1mHHPh
8EYfw+v5EPSWypdf9Dwv1vpbYTZrLcsSLVjVrR6i1PaVozGp/yDGkazjdc2+2NRwvl+SZzC8DMpN
0D7KI1GkaSL7XXEcNAT6+jRV6NoTOAsAigVtfI5urB6kfVg20rq6qkijWrXsQBhdZwxO4pvsbZBI
0oN+rH9W/NSNghdz/eerljxJR+mKvBYOsbqdUaYCFc6xDEVDcHFSvZwvpnjPZUnOwxinhhoCcloH
ublgxc1YxOM+EhP8zanOAu3D9TO9WGo8lyi5EGqQpNRSnKnAUdN37GjvzEOCCkr5kAC8fN4ZJyP0
EgzyKtPLF+9vZ6or+RaPa0ZqCDuf90WCOnu5m8VkAaDgjTfWgYoBEZF3SUGTqNzoS91858uWfAyf
TcefBRK9fSjeNvsx7vftsQHsmGpa+eIN5GWRcimX+mvv4hIm4hA/GjccsKUZhvBfU0wEc7aB5m3H
dkz5HYE+Cc2YRKcPN0kfuJP+VXPIzlvIsWvTo9lX76/rzeWze5En7V9eafm6iBmbsoLhUf3IcE11
WbtfGoz4jPN+AkGVwptuWOK/hFoyd+OoZbzWREOBfqJvnBvRBW0dHJChgxZX5WFMhOnfHhd/b6il
Swss08Zta1EKI+8FopaBLLb1IAY9BeSsE13fzY0w+/fK5CbXCSy1fzZqWe+Th/m2R97c+1L8AOHh
wbgzAI9aHVZF1vlidedFZayfu312UdFYZ9eT2E2MR087UYgnO/t+RIbJjl9ZTDoXJzb8TJwxe0bW
i0GidjdGDQwPFR6RXMVAdg0UVlUGRrk8KVjRjv41YyoQFf19cuQg4UHCE73B/wYNifi0K+oid7lq
ddtpuugOFrMw1j75VKDHr9utIf0DLGIH5bTD5Uv6i8JIQSljqd5OOeRlHdCvrL0RCE4e88h35Rg8
iT59NUz7xsXsRagcnaqx7Pw/a/pp7NwgsRSUR3vP71TeTLU6KSgxt7YETTreOBaYqLJ873Ev1ItJ
5VAURv4zOJ7ppDZ4vlOLXG6fgWVoQOaYfbYD/dHc15EaI2oj1r7sn+RTRtvRsz7FssS4j7lbnhrk
rJFkTdHcUrxBNgGOjIWZHSyg+VZ4GMVS5f5XlpY2iLCFwhwxQ7ITo+vP8zt0aMKdtZ8VwhTWIHe/
kspe8vJna8tXditGIzHqGZv3wHx4em2b65lrkRsjk77/q21hGp9W+ziUX0t6vL4khUbKXa55VfFs
ELO5rf++aHc2uytV+aWLif/zZUiXWtamhjWKXQMG4fc5MtDILjpLMAXj9XH3pvg3aDrER15xW6bk
RlDvItzmWNaY3qz0LU9Vz5Pr9wQ853/1+mbiubkhuN6c94LiRPvGj9V+fCvA+vS3WNh3+kc7AOY2
jXKusO6LHfTn+yl5kTS1F70R1u3e8cjYu6H1WXsjYPExp3JonkTbNbpBYhHS03ulh778RPnb2E3p
djv61ewgMY+tBZ7Umt6UTAv84lg0e3doQQBwOzTPjv1lWF6BN3q+asnJWNb6V61Xq/ZO8ZiYkVG9
u24MCq2RE6/DmvyF85GyT0P9ubaM8LoAVfC2pIez3RlFP4q7SRcxE22d7cGNrIfkXiD+qx2zUMIr
ViCn1DKrSRyUMBC83SRs7CrsANPgL/dKbt2L63IMw3cA7YRrvyyJTw7v8x6M1v77aWcLnNYQEW4G
6rIBfLZZxaohNFxe2Lk46Q7kFnNrobXACYl/AswNIGhPqf/sgFrdWxKFuV1SinNZkveyOsPqWg5Z
M8GcQ5ceStIrnPDFCwj4gj3R82/byIH+6k0gouIjurnCcjRi053ftnQF4hh925fFx2Rm4bJ6b0CQ
fHJ4dbiukpeX9yJa2kp7TFip1xBdsXuDZWGjNQqlv5heOV+dtIOt6S6z1UGEoIOCn4xqO+DfxEVS
wHJPe4IZEfEc7g5+ZAVOoIfTDfqirq/zksM+/xJSREBRh9bogsCrwEUOaXwgDMA67TeCNKr91C1D
dF3cxYzHuTwpQEwrNcaCQJ6NbuCfzvnLpOE+1N56ePejeq8CBxX+73ebeDlIKSrMxK/ItEJgcRRX
vjE2AF9ZKVM5F/UFMxquqwMazbYkMcSpujz3YQ4dqDvc/KOrvWrnziRIAYYaXVanBBL6H3qIR/dJ
YC3Vt1MkkiYTYFWvn5RqQVJcKRM2k1qI88aPvaCrVWFYC+P97WBe1iNnY6eO+Ystdqy6dR5BwHwg
WA0gueJ/C/LhUnhGnsSwPN1CMUpuViOFlrja2mD3ho8ue2MlMUcPQq19KlrUD5vj2GRBw36Yuuoi
flGwgJJ2fPRbmzIObu6lPp/bRExF4AHs0qfSqE7VjFlSIwMtLb1t5yksknrHCXnve1w5KnzRwl++
gNyeQ3QH1Am+jy+wYJwckwXIftUPWSjoLwDq8TAvgf2oR3XUHOxFpbSXQq1zJlwK7BPmCqt8wuqL
4xxhxBWcw/63MbY/9FF/rPelgeSD+nl+UXfPpEpxI121BP/Dkpfm0E4PjL27bhuXXgfnq5KCg1V0
42QDcCP0ipj4X9z6Pp2UI66qrROLPHus9l3vUM/GIqZwcIGjB7D/aE2DpgpEaSkY9uYecwT7//vu
SSGhdducopwMwVkTuu1yZ7X+4ys20DaBeOlbBiqbUhToDVOnVKzNzmksjMBdvV1eK2n0LirCixxH
8sqmu+rOynFQ/U67Fxnn+hldxqLLqXzrhBxcT3tPeXDi9H9zbGdCJUedY0LR1DUIBfje47Krd+nJ
A8dGOFbIbwPk7MBViQ3VMiVfredJNaSViHHu98rTgm5WTf5fvsm+LEoeFVhzY3Z8F4siqHj3IT0I
iHJyEEB47KACwlOsR54aAM6fDjh0CGuQXPO1wFFevi4a19lyJA/B+7Ys9AE7pgFI2zKfCNvb5qeK
Kh5nym2TPMWEmThPRxcEFLA7LnflyTvqxxlMWPyAdSlLLKqNE78/8xmOu5IOnCHidpXG/H11z2P9
/RCJ/CAwuzE33vwfVU+eGchmllJCscCc3bTNrUMVrvZilsQ5OynJVWRZ4Te5hSWtVZi9FVRGWWSQ
4Oczij+Jjgs/GlSXn4sJ+nOpkuPIUzrU3YplidQdmkzDkgIVRVQ7xeMNibvPOD4V7ZZSWyTP4Zv+
UE4EUsUcoKDYrd77uzz0DzQq71W9hMo1Sl6D+V6fTjOkMSv0DgKDhbaB+YfgFetiQSNYPGAsSLm1
Ch2Vb2Kp348AAMCBiskt76v9s/roHScGeOd55/9Qd8Ndfke+6NBvQwNJMyeFcF76ab4V95/0SE4Y
SwPn12viGogECVBtDF1OMNu9bpY2F+2Zeky1OB9OTaGoVF1MczkYcv2XDOnYxsLlWSvYIsTcTPNF
XOO8yA5IF7TRv6oQ1m6JNTC3+lHydH2FP3O5v0e3v8XLiWXi9InWmuTPB5y5+7M1QFDtkW+C2skG
RMpbMU2j33ahvkYjDVXVgg0zefkK0qVSTDYmrcA3Fth0I4DxtNCOBFmtwGtW+tTLoeJFmhQqqtm0
KyKYEJrH+lNyQDjfuW/tYNyRAg+wFcNY7f3yWZlTFx97bZ+lyDHysUrXDmJzkCn/iQOS7LU7CzeI
V+LcninVT1Ses8ChJ7RzDLGl9h3ozL2TuGyOgWcEzgkkP4dXVevO5Ul3TGc0LcDeQF5Gg+GH6D/w
jv6TC/ad/siVYD4X7+svJiNnpfvZrr1UmEzqFachaW6sFcgc1vT+um1cFuMTx/KI51tyU33hkZZp
gJoNjfTAQNq87EclD95ltXiRIW1c1Rklyw3IECFCwIzkXzVMCogQsXxWVpEu6/6LNCn48plaHeO4
p1foZigOImfjhk0T1OUuPwi+KTPyzJ0aL1ElVwq/WmcT0xsh15j39XyXG9oun9+SWZmOEs7ydyt7
WaAUcbV+JSs1f24nErQhcnDPHqwN9N5gUpsiJ9RvvJ1/qnZTrKtuNip1kRx5hYwx0Dsgmz8u4U96
e6T+UBwsQzvAee7Zx+JOVaZQyJRb61PHbSq3wsa6y32SPhv0xvMerlvBZffs6rpr4Gpr2zJYS9J3
mVVnCPDLaYyMqIS75Kef8xeHdO8rbtgXbxNnwqRNpAvFVU08Vjn/wIZ3xaSYJ76csHwRIO9Y07te
W8Csw/QHj7TvYDKKaMi+FVXQPXE0MqimEITG/aaRZ/Kk4Gamw2qCjh0nhNQ2tYJUi5fhcXQeu+rG
hXZcP6yL+nAmTbibM7/vUYujBw3SaHZn9G+Waj8QhT4oTkieRZh5aeE/nBDx75zmUU++XV+C8oSk
R8/soE1hESdk3f85VUHeiDfWuFt3NUgtVffmizcg1zR8Hc3YAFv62W5/tmc0pw6w4XAD4lYonMZ0
lwMW3rtdBO/U3oswbwEsjUOxY8gvAI9APXp7aUvPv4HkHguNdmBEQwHLne987XPiK8Y7L27puQDJ
Leq6VhRMkMbxPevBKTN/EH25+h8EbFBRIvD2VB16lxzxuUTJjr3Ko6wWM4um8SX3bkb9A1/frVUe
VNp7tj76hapX92J32ZlE+SI7ORN3TTGM5j7YJ1MkaW7JAcM4gAdTvXkuhbNzUZJNsx783kuL89Jt
L1iMIy9oZKR1ZBlKmOpLBn0uSjLo0SUcY6YQlYLq1QwBGvWtipLIqIP1oVoFZTRCWZ3tFTZ4qb/y
XKx0W7VYmfNe9DIIC7TQ9lgel6gLipMSHkN8kuwfzyVJ1s5qN7X9GtbX7+bI31dR1R2SD92uPfKw
bUFtvBCFj7wY0M5Fij0/M/i0KnjHRbNlj1Y2wYXW36V3LtKwwAM6KF83qgVKdy7WaaZjCGWZwhH4
qKFzuwZJ5IIsFzQQ5XctUt7yhPr9vqWOZTuWblm2PAWd1CvxzRJb6twnh+p7gQyLDcSRZQxQJ1PF
00vxzTVfhEmuxaUGWtkyCMtA9H0vWGxb7Gf90XkzYkhzuEWqYy/yVezgRAolvew2X0RLPsZNdTa7
HKKXDFurBU2Eok/6cQxzE4eJTqUwO62qBNmGL/1bqlx/4YbRWVkLqe3PHHR3n+7IO34SjZfzc75X
5ryFhf9+mniBGCYheAlI2sr0NvWZQPFI7ijomdYYmGYB0J1EMVmNUn95T1+kSdpa5PNQoeiFRCro
WJxoZIq2VRHKrq1GCnUTwB4aS5A1rMkpT2hA/Ud/vh3cJGDNZ4V+XLa8l7XIqsk7fahL7Fz+KX33
Mx92ZwM08t+tSV7cOss0DQKD1s2fbufMrYx+Wzl5DsUg4yntY1tTRfGLmnAmQHbK02oXnRAAXtEj
0pUhfUamBFl7QGl9VT3pVasRvz9bTTISV68ThNNe/7qCU7xsfYUf/j20OYbrmZaJGUb8nwyg1XMw
ZtVZiRxFB3gw42tOksBXkUlcoCwXUjDS6hu66OOXNm0Z56zyACYJxCKBy7dGqKrAIXZ1YLFQNISn
gmX783Lovqvn8i/cLR3Upk0kD3wCLynDF01zxlrdF7u4s9DBNjwbj0IRxXCGPiDnJNC78vdP2TvB
FY+i/1/Fq//6Pv+/9Jm+/dOy+v/5b/z5O2VLl6cZl/74P3f594729Af/b/HP/v5rv/6j/7lnz817
3j0/87snJv/NX/4hPv8v+dETf/rlD7uG53x5GJ675d1zP1T8pxB8U/E3/91f/sfzz0/5sLDnf/7j
Ox0aLj4tzWnzj79+dfzjn/8w4Tn+6/zj//rdm6ca/+wOzbf1Uyf/g+ennv/zH0jk/qeB47CAMm+5
8KlwDNOz+I1v4hd4olu+ZRk6EloIKQ3teAZ53n86NhEjt6bnWsT1oc49HcSv/P908Th2fYI3Mii4
HGAU/OuL/XJCLyf2H81Qv6V5w/t//uNXw9NMA91/5Pds07o2c2e1A4s7F3WrlZb1I7MaOw/P9uEv
cecf/6vVvXy8ZAdNwdK21EsW24AIu9Umf5rCagG5WjQ2vqFq3vzVzb9IES7szGtkJiUj6wmLHbNt
IaD3+GNWU6cMWW+aQzy06NR7y3PtfzlL+SJRuoub4JanbrtSIHf5otJiGuwmq4Zmja7vm/S+eBEg
rspnS2p50WV2tdB4Rvf8GPPBcPvYsVf2RRs1npyM1JmeURVPP2jVxB+t1QXGqseygh112+w+Xf8a
G9pBpLuOVtkAQbOHNh7Z0GWhUwCMHhnrpVYxT23oB5GCZTZyp6s4obGVWuP7ZvKMH0XVIpvlphqd
/1eu/++9lG+mMysaN3MzFrc5mrEDBtd8X3ZThYcNJr0Vj5itrZKuMJwP3uxkwOxPuDHeey0D3vba
mIpovLVP4udn6kBzhhbGTqOx1+X2x3Kp1/pQNB5B1z9ZDfPwuuMWazuToqd+ZrpegpldjY/7tXXq
SK+a/N3rPl3yBUWhNUZOChZTOJyH1mDtFGVI33e7658vlSRfzllyA0bDZnvRKIvdcpmn+zR3Fv3Y
aWli7Xhdt9lxmRi96bqi6QL44dwNTS3L3JPtk1y/cereRpd3hTp70Kw1mwOucQ9dMnrppoqvKOzm
5T768g0lt7HkdALyChxVsnoaDwcQH2a70k5tpJhKzadfl8xOx12ZNMy6xSO8nHfMzs314foOCV28
JF5yKo6dTaNXpm3s0s47TUtiP6xeQQMkadiN1gz+t+tyNmxBxLNzPRqqlZXFVLRxSlOw8WleTYLM
oOx/hwT09za6ktdIc7aWBvVZXDkVq8C73NQfSZ15Cq+3YWyuCDNnZsAnF0gGRdbGUzdo6Bp2ivda
1hXfp6WtFd5iS4TkLQYj7SqdlG2s+UtvIz2FT9a7dQL6eEbI68xZ7qqo1o74TeaxuMjNnAS5Y/Wo
C9RUU42rbq1C8hcItmuSJQgPNtWMfrdOdcuioe67Kihzvfh8XZu2pEh+w0R5YKmIw+KsdXovmLTB
8G56qHL1Zu4H5BGvixHKc8E45Evz4C+cJFxvYptM8xxinrrk7wnow8lds/jaEibm3HR7jaLt7GGs
lpW+UhckpzBmemtYLIHbGvPmA8kN2woJuj3Bxe2nmWoeVmjWpeVJtm9188Rna6JxWrImnYPFtCjg
uzVSs6iujHxpA8Pli6I/d8MDOJIHGD2NmcnctvHQA6Jzl7DeTnbrkDUfrx/W1udLHmBmBGAm1MS1
tcTFOipYT/+wKz31FMqw9fmSC9CKmWlNm7M49wHC4Hsu6nhuVe2uf/uNMOBI1k/n3qw7vaDxZGBL
siADrS6qoF7DycdqtVc3LvPeAV4VrnPeTdkyMXiR+JMqDmxYlCN+fubgGowN24aB09HY6D8mtWX+
MenrjDkZ7mmKWLO1g+LnZzJcTSNui4pK7HR0SsNinezTlBDy43VbKDmFBlOlOrHqNvbypexDe+ht
YEhUWp8EKc2rDK1decuCJPEMdLmWS/mFJK71/brwDVtypItGNuclEvG4aOiJYdaR7fYZsL5LY5kf
cqZN2nuScarqYdvaSMk9MM1ME9JUUEW7Xr+hopJ+1FG4UVUXhEZf8Asy1IDbmlrezryNebVo0Tjr
n+uFo5DX06hp6cfKzRXRaEPpbMkl1D7LhkUEbQ+lNr6z5nEgoUtbihYqQ195dP1stsRInmFxanCw
dyO2S+/zYCDtR+55XeCz6pUCJNdgVUnRty0On/vcAGqCbswg7/THOjusEy8VV6iNY5F7m02g46FE
iHf55FR189HIrDHbpbQG8wvX6gQZ2SmxWDA3tq6aEdlQNDnlW3u5SS0D93O9MJp3VlEZQ6SPVq1C
ld86GSH3zCP4jBek1/GGYUvalcFYGgQTIczUy2BFc42jyPluLUPyDGllMZMnBoutkXqh37tNaA0t
C1+nXpLp0xoUR76wxiZprJuGdBT4mg3/QJcsf91bT8b/SVyel7qH56rbpGmgFRrg6fj0Xutzvr++
iK0tku4CmWF7rWZyFrMZlJgdsfU9AD8MxadvnLMlGTqgwMx6TDscQG9ZNya8SVWtWWjRSnV73vj+
lmTjmWa2fq1BU/Mya59qXRsphnDy5tOrtseSLNxraY9X74x7c73Qe/B6LrvWN5U3sQ3TtkRUObMD
d9UMZuKBGefL9GNNCvQENz3Y2WeglYMMstGy++vrkDpX/34nWeKEziQtTVn5hDY456Z4u5r5o5cs
e9PrMPk43bKxPoFq5QeCaBkSI1OhgG0djvj5mdBCR5ds4/rIXBX5yS+0b2tSvru+oC3Nkkyb2z1P
5goeBJW/YZf6mOM0mGYEnZZrCvsWh3AhHFqSfQ/zWCWmMdC4H6aDk/M14lbvHk3Tj5hrt1+uL2Rr
j6SYzqk2VrmOPfIyHXxIswMkDlq30fVP31qDZN7EH/POYrjq0za/KTCbEC3cLCIcdh3k/pocr4vZ
OA0ZtrNx03GckW+JU1ADZkDkm9h9ixdGHzSGPpTBdSkbWyVPxAOruerBrEJjwwOF0zRgmAi3/9ed
tsjun+tqazGPZL2Jc0jvGaCZm8UKDIMFhdkrzmLr60vGnjXcHn13YnHtYRA5qNdkHm9AgdlN8fX9
2coUy2gMnoPGsqntaKzVK9BjcnM4dUwHTCaI3IK5Mqt3lkmye6+v7J3BVvd9Z3E/coZ+/nz9G2wt
Ufz8zOCdeXEMzKvCZDiIMqye9u+GRc8ULXob3lKupBlo1xxpBWU2rVq7T4uB90He0FUPh9Ev0ReF
noovbJ3H+pUKJ3mAJRvA653pEFga7RKuc1+wwOOw1v31/dqyG8n4nY6kqyFcjO9yLSgSh+5ozo1b
p/Cmw3URW0cieYCs6fOsSlCesDzXjpau9kHz1qQKw984Epl8kTus7AoHmRLfXYv39UL2Cc+iymiH
Q7M038oOUwTX17HhyeRJCIbpYX3SepxFtsAdTyvQCIg13fLUTj/OuFDsrssRF4cLXl+mzaS2nvnV
NGO/zMTETG/XBXirPDZ2BlAA/2FtF/QitdxRWMyGBsi9f3U/WhmgARDHclaQcJmNYgma2Zs+ai1P
+tcpwc80+ZldrtoIOvIUmzdrM4CQWGofgWhOFH5nQ8Vk7Cre25lel1Ax2D7ZM0aHo8+T8nU28rMd
5uy7610yWn4Dx5wOFY0GALJEeBFlMfFm1SVy6xAkOzc16gwW4O/ixc6NWxf1gbeU+XoRVEBTjK7r
1dYmSaZuEl4Y1uJXcd9bc5DimbubSdMrNsn4SY1+SW8lO2ee6fZW2TexWfnNw+ikkFQMZVzr3noL
MqH+MDjWGvrrwHDJrEjgNf0Q6jPJn2bg4hnIbDUkjzBEkWdB2VkueEeBovWuzzDZGFDMIhQRHlPT
B8DRGKfCK+2D5hTliaxs+Fjlqxsk+jjf5JUNAAHSm9+Hqe8+jt2UosXTBrAPmCVxLweSaaFjzDlJ
UJGttPEuNzNHDyq2Eieq03FJgQ9Q5admAOJtUKLadRqsaj0BCIjeG3ZfYeo8Hx7XhlTgNTR4/djW
s3WfTQlmFypX+1FNbdKGHtr6HhZTc9BPy0rMx6dk/TTOLf80rDM1d05quvfltFYfQaHxtStm/Rst
8+UE2cXXesm8zyagAkO9d9I4o8hLOA3QQbBAXAIdPzl446THWdnxAwpM+g2wLsqj51YeZoC1pdlb
62q+I5nt/dEZLvvoFqbfBrk2T8hR+cMQJi5KucFaY/A7QPsc+ZC7YBt13XLthyDxeMrCnnD3R8I6
zJXVxWDuKg3zC4FVJO7byabevnJo9pAmGbCAltzyPtWu1S5HLfOpE/CxTp4pzzNVPmDDQGSC9Rn0
y95qszoG1NMaaQ2xo4H56c7Seq64f21dXmTS+MYvtXXq9SpOMZ3pnAj3yjxcV1K1Bz2dDRTHuO1Z
R3Owu+QAWp0ujeiqTXOcLXSGzlqJt1qKLyPepxeMSQZvZP1slWZdNzFLV/6BN2b+BgnMp2TqVnDC
6mUasKmugcrMWv9N0jFQClz3ElsbLT1nF6QOmhzDorFb1PqBoEC3p7m+gPu6UvWFbokQofzMnzrN
NFVTmdN47XlLQpKaS2Sh0vnF67PCfuU6RBQ/E9J3uuemVtnEOeDod2Zl8T9Sv25uVl8Du/r1vdrw
qLr1q4zKKB1txCxdvLqDbqJ5ngx6SAaPve5lpktRgQO2d7TTpYpt3UOvuu3xkGdc9TbeUjEpHizJ
OE1kMcvYT5zPiZnRkE9+G3EvBQxjRZHHrvRh34s/VuBQUyj21p5JUSKxtZxPfVnFTB/TfTEu3cFp
fFcRhS7fBk1frPXs1AfA4ritMaA7pSYrem+ngv+RT63xAJBp+9C5k+0G7VC7qpbYy6ps+pK1aAlY
ZyxzRavjXOoFkJXa0QvsvPR81NPr6tNr9Mz0JYMxnHwqbWTB45LWzk1Skeqt4Xvs2/VPFxbxu6sx
fclSssqeHVC185g5qWsFo4Ep8aAqLTMoh4I0IWVFNyhOfyMLhGGTXw+ocVxnGIpKO+iFSQPfYijH
JYjMVfY0V9nHns/7OafsOOC2O9n84foSLyudKdNFrMYARDk6J3gSVPMBs0jaoc29TrGoLSWQ3EDp
9H6eNGYX6/rc14GPyUxn5yU1BoTqOkmoQszm3snugDFS+TnrYtt3h5tprNv2aSqtjN14OiHJaRIZ
4H1l+mWDDF5mW4DTX7Pi7ZDN3ar4EpcfJ6bcI8Xcph5QmKNx02n913xdKz0gbZbu2hVZ7tri7a50
Xb4H5L49K4x66/QkR6Xh3qrnKGvFadvaH4yWRkXlq2xrS/tlf0RzC8+5Novb2SXAREh4tHhWvhtQ
cM81//N1BdxQEU/yS06fDw7prDQuV9hbaMGNfwHPzGRHNKnt0+uESM7I42BLRJbAB2Y9hYy2wmR1
OaM7urZpdF3ExlF4siea6qVuue0f5qQZP7mWpd0ls08U8W7jLGSiq7lOTGJrZXJIiOE8jhRNR7j3
m6ComSht0b2MBCtTrGTrRCRH5LfuWHqa7h3aJnejpcftV9NWDCf61qjQ241gJA9PGxZaGTib0njW
Eyd/JiOK5yd0HjXTQdMbxnctMvnDcZ5wN7l+PFsSJU8Exp2yaP0xOeRai7moHkDrAesFdcNomYhJ
elV6JeqD7qhqIttSCMknjbOXVZlTaIe+RENPyL2Rs7C29N4Iri9pS4Bk/Fk3J/pcwmF3je5ZeKvw
sozqua1V03NbiiA5gMJcTdD6aMkBvbN8X/qlH6fZMN94BTDgX7UGuXO1dUxazEuNTWppE/bjYkSF
Z6oaODZ2SO4odewccwq+1sTeXH0exwIBzp0aRcZz68OFqZ5dqNZxzsHyujSxpi/DvbNM/r6vfdU8
2tanS0ZYotrjlglSBmBr7m5GzKfGHNNFu+vbvtGDCd/x65fHSGvt6EltHkBoUz9ygdFoMnTy+iW6
sbMWd8GFzOhttMBt5zLDvKFr5Z9IMRYx9/IuzufS29v++LlLF4UqiH27cNmSsfOs1tGttPHqGOlD
H8ZJkukbN/P0oTRK93lM89JVROoNvZaRRr1qmXq/QxKG2S0m/NLEuyO6YR/1JE9eVRw2ZRCaJtV8
DW00SPFgfhEEQRq/rSbd/JCma//j+hlurUKyTiRl0GwAzxnbYGc9ceI2aAWudAyQ+4PiSDaUUG4Q
TcxJ9zDwUMRTgzaQfVMBWyNISZOaChe2ceZyh2jdDU6LMb0i1nsyfHJGF+yluC6FrCud+4pSVVPL
1kKk4Fzkqwknk8wHXnaZHoAZaGojVx9WotipjcOQ+a2pmSyDm/VFPK6u+0eZ6fbtUBEDmdy6cRWb
tSVD/PzM4SC/xVy3SvI4WQA0Pei2XkXatDjAk6Cu+/QqrZJ5yEmXEqT0EpyIQTP0ZYAkPI9MsuSg
40g9SwW4s3UgUji2W7SYmPpcxNbA7J09DUU46SClf90ipNBbunaV0rkrYscrvFs+rvQe70TjoSpa
9/G6iK0FSMHXHP0Zw4oQMXfmU5shcZK2tmJ8duuzJcuu0gnD6qQu4qbv2Vtv9sZAt6mKeXNDjeSe
z2lG52LfuTlieUsw7kjtjgTFoiUFIMyNVpUt21iEI125i9ReW8a0PHb1jKPR2PPSFMDKlqcq2W74
DhnuEQlbkhWOl8VJaj/5/doHXVnc2vP8ZhpnUxEqLmeCMKP3q80xknnegqEUrMJ6sxrTM0hVSGgk
Q9R6xudeM0mQFu9tbf1wXa22DkeycVaOeLxmVh4Po4uW+WwwrBvdTvlXfRlf15ZvyqOVwIg1q05D
lWZe/Qajtis5GJ23Hq+vYOvcJcuezcKcjSnNY5MaWmw0eNmh8Gwp9mfrPCTLTjVipG6VosK0tn61
oxjxtk95NtjfuIEW4ze1neUP7Zz5X5fa0FuQAHhI1sfXl7Z1OJLN81Kb2Oji1TIa5nw0u1F74OCA
uwFBBfl4XYSwjguXILnNEzDro1OitQitM3zXeeS5wYRqkC78ybfBZrgUyGbby9woQsrGYcnNnq7b
oKkFSZkYlZBpB5ap4bO/lMpe/a2Pl3wArf4/Z1/WJKeubP2LiGCQELxCVdGD3XZ7aG/vF8L29hYz
QhIC8evvqvPFuWHrmia+eu2OEKUhU6nMlWt5kc86nACPNOkj5REqNKYcD3BTO0864lzqazlRPomR
3/Vt8F6u/XuqwGLA/eivamNfBkUOvrOz7S7GU8QrZDQq5EFGLx5P6EzWmV8iD7Iu1RGjx94nrn//
5WrvZ6vrK3VoUQ5AaGRx2pdPFag90TQzzupIOWDvK9dt+uUrkpDQCKmQavH96Y7ZUbXnJu2Vymfb
qYMAYm/PHftfNi1MFFuvoJG2QIxOb6LF3oYaDl1BRIZyds2G2StQheqzcqrfdT1pTo0tP79uf3u/
3jHxycDvNgk+EKoRxBiBL+/Vuk7FbaM7F7vsxGKCxkuLqp7qN9G6+feTNxwBd3d+uwvo7FfebWje
SotZ9/GFURsD8CH7002/3QVz1n1MUSkaQPiix3+TsRvzJA6Ocqd7P90x5bAxaLDylFcMcVcVoqyH
jPmmPnip75x7F8kZTTIY5nJLC6kiD4grNq/TyesrvG11xfqjwuTeJBwjRnFwW9BFg1xGHIV3xiz8
PKplvi0ojK5f/cV4Z/T0RmkzpgVrmuZc6pQXSx8OtyVII8dqg2TVoM4u4YDkhKCAmkavOUsmE2bV
gGvhIJza2wn3+t7C0FQafi627F9u+jYLRfBWBN5R5W5vDxz7xc4q1GVrfiebts0CvaAPukxua6QL
XW2cemjM5AkUS2QcLH+1ZG7OkqYi26ro/09F+b9YYOBVf99mkAQmXd1EZbGIBflpI74oq48keHaW
3wVpjoKiNW7D4FPAPweJeCR9+UKA/X3dRewN71hxOY8AMqUdvxPAEt8rYBofEYNtd6uxR1jpvU84
8XhqR72xISyLaN6eKzs8+Ha678R41H63c35clKZOZBtH0PYo0qVp34ClzHYZZFvEreM7VjxF3KAt
Bbfj1K70RemaftATFDde34C9X+9YMUjilnStYtwvcuNvWG+nu2oGpPj10XceXK4SW5/Yxa4r7kZv
WNoMACEUhQRb80Y8DDwYDzzR3hwcCw6HkCxBLXBGQWMA5LtoQKxX20OS+73xnTs4bKsB6BGJG35o
6/uybt8uW11fbloiF3IJfiQ8f0pcAUEdLdmwKOCryvjZwCPloNb46/Wv7BiBC7cMRdJ4DfoTcIh8
/XUUQafeqr4KkzcUT5+jjrOdhXLBlk0nIrPMNUjC4C3yhc4UqVK2Hmzz1Sf84aHjYivj1FiCnh+s
FNXkng4yep5qMP9PSXMe+qT9PAVJeRDA7zyqXIQl7UmYWgZkUtXU9Ul4rXxIgWO6Z8iCn+NgWO7B
+GLPTTdEB4a4Yyou6tIOcIVE92VBaPzhyhaW6Y5ffD29r1NyhLrd2yDH2sFC47cp5BOKMKmncz0H
9amj81E6fm9056qOaoRiDam8wmgbnRqVshMEuqKDkGxvdMfKx6WcIgPQYWGkYEUZo/HLdFF3QJ++
N7pj4wC4SAEiVzwTBk7XAhnlYcnRNg6hq9ctcA9w4ILQOEgoKlbiSEWl+TqP6RedbtM59bbHbrF3
pB+mk1jCT9Y2D365/vv6V3dsxpVInpYJitNV6RXo2xolIKpo23nQvOXq1PQVqTJLWeTntaVreDDR
HVfjO1e6Tj2qh3rxiio0+n2aGlAjE2/6EPTyqD9lx1b8699/CWwjXUcbUpBpUdtOpBnVYb/kfani
ryGm87QMmzxYv72qlwuVnJIS/nlD9DD6U1x9mGwo2zMw/r19Dya9/n3pERHcj+0gNpAgMdFnKoyn
NUtqNP4XvEcN7GzbwTcf+FwTferiqgbTXlQdoqb+fHJBZfz7YpTa6mUEXVkxcC2zPlhlhrv8qKHw
z7sJOZ7fR1+tlhRFRTyEovmNp6tHH6IF1vDbniguSlQqi2QpJzifAP7/LXWLjjVokI4vrx//ndyf
iylMg5EHwbimheb+mWzku2QeChTNp2bry4wG5bMerHjyanNbEc8FGRLR4bVCprJQ0fBxq9anOJ2e
lqkVt2XffMcJRqij96LXacFT9BmFdOsKz0uPJIr+vNmg3/h9syeAyxUHqr1YtymvTfIcd94zXtZH
Cf4/jx+4gEIwdtHFMpMW5dR9mIP+3jPDBVoNB8a6N7yTO1xqDYh70iJOK+c4S8zYgORoltk6idsQ
GoELHowXU696xAySQP2oQxykWB6EN3u/3nFq2kTUn2d4Gq9MojObxvLOkGE41zblB6fzOtT/jaAg
O/r7/o4GfHSlP+AxulTsE138+i5iXvqeyfV73EZHxfI/XzpB6sYBY9mpQQANxH0enNfJgOtogtBH
FNb6HDbo6ASL+dG9uuf+HItIqqqciBRIHooq+BpGrP8+1SU7CDr2NsWxiKZUqNOF6BCAdp8P3u51
y5FLHIst7o4Cv50JuGi2lPEBGO4yKQSJxSdSxuE7H1mh4nUPuLMXLtk+tNUG8LfjVMltAlmHmIf0
buVSIYvLzamlYdtlk2XeTf4pcCFtvRfObW9ggjyOQYG5CnjAjozn1yfjKKf/N9URuJi22qAIvPAO
/twf1U+6rB29J369/txa1AwuDbfvQ1+cYxvU71MoiPD7sCqtl6+pDasCTW0/2Jy28k0jRvom9UD0
mfUxmfVp2yT9VCuVkIOfunNwkuvffwlRGqg9z2LtkwJl0vrLMjXpR0BZFRL1ah3uXl+OvW84N/+6
eqCjBctp0ddkvqRkptlKBnOevENM0d4nnOu/iybeLJuBKS91nfOUP8mF/RvyI9WiHY+UOK6iTYjY
qA3w6pH8bLpqyZBA2bLWmGcIbN2WiA4Sx0dAHXgrkwZJDhZ4LGvpOp79mk7569uwZ8COjzCaNUHQ
07JAqgOxRM/9j6XPpg+vj75jwC7cDfX1gZViTouWNDn1JBqPeMwyqCrbrMZDSAX85fUv7czDRSOz
hEd1v8JtX2mjv/k115dQVOXH20a/zu8Xg5jJuHggQ8U8ePJCqVjfzWVSfXp98J1jxK5//2VwYQjE
mANcy3EVPtpheQOC4McZfWeQFj2CNu4tj2PRKvZGL7EIvTz0eVwY6K/erttMP78+g73Rr3//ZQbg
gAlDv0HolUakLfqmEpkQZXp+ffQdM3aBcutmPErEDChrafSXCHyT38Jt9h4nqAEe5dH3vuGYsleP
W6yWNCnWTnb3Yz9s2UrH+Txisw8sbe8Trh33pR3GgSbIlXUPlAxnEnRfWT8drNLeHjiGvJCAikWL
tOi2mD3yTnf3V5Xvg3fxzhl1kXEJWkGmuEXwxZqWPKxgRH27gKHpvg8swC5IJKUHV/7OKrkIuaVB
GZV5PVK6XH3rl/4vz/ffoNnlCET850dV4JIozh1gWHHQwpsKMYz5RgFfz+qJsqEYRJumOdrtanqP
/fHlpUSXgcqmQSDX8PpZ3tklt4YflxuhwVqxYgwRXaa99d70opTvbxvd8SRTmUZtUxFWXFGYp4l7
0Wnz2uDgxt47A87oEEhFOkEuuE49Xme9YnimrHrIaLx+WpFevGkOLjukN8cyKL0tKZDTkt8Wbbc7
fzP24J2yNwfHU/VrsNYsgRESr7vnzVrlMfPu0g4dSJxUt8E8g9gJPKzxwp60qKqEfHgnl/Rz2k9P
ogw/zR2Af7etk+uxqtikoUS6mvTpdB6nMi5kKuVNGcUgdpzVNsZbIEsFZzXxFSXwPjxXcf1y2093
XBUaeJa4DzUrzNKrNrd93UGKcwRB521W5kL++GJsb8icFJVZy3NVq6mo+lZ/uunnu0g/4XXSbOGU
FLNV4RvabsM5NsFt7KiBC/NDdnPlLRT4iqUa60tTG8izqbW/7dS4+L6tlGpOY+wrlbItYiXC4srv
elB42LEul8BRDWAflwlPipEl76MuMJmS6VvC2jm3cfr1tuV3TZgoRBvdxIqpVM2XQFTR8zILceDk
du4f6piujJC7EE0co5feW59ZWMmTBxzkI6ij5MEVt3MHuDSNoT/7i/AreDiVRCrrx7V6ifsa8Mfb
FsixXV/h7ahIFBfJss78vEpZLxnwj/Lg/O8tkWO+UVkFjHCkCYdkpl83MpI72yb8Xqwbf359Cjuf
cHF6muuJoBcCVw3u3o8zqcsz2r4gVWHEEfJ0ZxeIk28bGUnrJMKDoQyhDNwsSmXciKPM897o14n9
EhGbAZ5NXW+AiLMzHg5/h9S3B/u7Y2Xk+s1fxiaRXbtmxct56fXMM5mG1X0dmLkYVw1NybSjB85i
bxccWzB8bjdfYBJIct/ZlZ2tmL6mffT99U3eW6Pw93m05dp3ut3w9ARx6Es/JE1z0Ukou4O7/rqT
f0gYuoSFahu6xWuQm4pZePI88mZJ1h/T1n1FzfquS2wxpcGNgZdjEkHDJWClMUPSMGohpuLJrsvs
UPn+bVvhYt2YV6IjYcT7ZFohq2aqvrBBcl7L+Dan6qLdyBoNy2wZrGFFPuZUpRqoKBD8kvZgAjub
7ZIXzq1MOi0TBF7MDNkkfJZX6XxEjrVzUl3EG0QYN2QAYMwodlf5nLR/WZ9+YWgdP/j5OzbnUhaq
aG7EtCL2jRj5sA7KXAYw9I86ju496x/cPXtr5Bj21GrwSGjkq/TmoYlKoknNLyE68bq5/Qdq8Ad7
cDFv5WLjri8XFB7btOKgx6PgdFo5syKLAzD2PCYBtFYAWoZ8QzckYJcYpi5+ESL15L9obwj/4osA
9WtJEnHfAAnzgxCZBuckXfrb+mQCF+qBvt9FJ1B4KBJv2R7SniRrtqzLctTfsLPELsjDtiTeZNRQ
pIlaJFcS39Kvcxf0/vn1Rd47iI5Pm/o5Mv22JsUwoi/1xLB/c6bpEM/ZxKAocnAF7Ewjcq54ClLA
FS1dSFcMRn0uo9B87bclPojP9ybheLNEIvfLeQhbnaonHBkk7KL6sar1h9cXaefXu5g/Za0XCzUk
hd/ZGJwfcf+iQKx14Pb3RncudijHgdAKeKGiiiaS5mna8CUXC9vSA0Pa+4CTDKznOOwEyHYKpJ/S
nwgM7adkiMzn1xdnZ/FdOe+uYcsGXsm0EDYRD9Ey+WfT9IAXlkl82xPbBf2VoNlBf0KFdF3Zco2G
HgCzs6mtaXLb8XQF122ImlyKnv1iBCNKwVYoOwx9fcR+sbdC0e9xA59Y2pYzQLVjq/OWR3hkmCuw
+WB7r9v4Bzfpwv5Svwtn5g+0CMbtPi5TkVddWDA5PVS94qdKLLcFuf+RS/sljouqYeWm9GiBtvml
6D0UP6DP579TdJtuPEyOJfdL4211J3GtL535TI0XtFlXTymEZrbV++v1E5v+ecFcEGAHmfGoqhZW
hGKg94uNyM9QS+XnwrCzl2r0Ui8f0dlVQqixby6vf3THCF08HTQcgEVJ8FGfrSjORpPOI08clbP3
pnQ9er9szUQmsoZXqJkOXspuA1WUvksrpLYNOYPa/MTwtJXBIUZz50S78LnOho1VIz5HCBQeMqMX
UIp6kvVgS2XkwKvvrZhjNtssobGzohmDjJ251ImSd1SEy9+v74ejJ/u/1U1X8DFBGZiYJImL0c7Z
TP2LXfpcdd9spzMDKb9kJo86FPebVNnI5RuUtW6DqQf/YXH7Zbf6Dc+4pWHXT9sAVYIozaBgARIr
Jcsbj5tjSLGtOyETEhcg1BdIFUb/lG16G2tQ4ILrah1NkCoPSDH3HXRU10Tl0pRdhkvl/eu7s3Oe
XSSdWEdiNRiXioiW2cS7Sxn5Ihtpc9eEPrR31qd0S051dJSC2DsNLo4OgaOWlUROEvmrNi661h/G
czPXQmTR5q0NVGlbr8xa0aQbyPbluOa23NAvF/v9+HlpwwZNZ4tf2pugWoELuuvw2O/RaY+UYwxw
X9OAGBpPzyPOzh3TcnF2FC0XQMlVcTEt8oKL7qUl6iCltjf09e+/nG20Fadmo8iVdvFqzyA7MrlS
yxF+25Hm/F+rdTFmsT9MlmwIxdDDlsznxLY9/wrOPxC4JGD/nbK59oL3Ma+ll5WMlOU9xIDYkvmV
9FnmxZ7v5dDqCuip3lQYXGSVgp+urUOqH+Rm1+9+lLCTF8bvaak3nm2IUsd8AcVkfH79aO/4The0
JmsAyrw6ocUop7ug7F7qda2yMaRHZ3lvB5xYux6ZH6cNuX5g/hFgmzPkRG5rEPp/DKq/bG97TdXx
LabgOVLgJ0x+9Bv/mAbJj9cX58+/3Xcxax3TkZ9KPOtNQhX6duVy8jr/qLE6/uPF77uUd8gCQv5X
yriALIR+h+RQW2UrKGVPIyjWzrbn6U3e13eBa7RWDdugalt0hoTfJ1Qf/byNOM7k68vk6OP+1wyg
Qfu7laFPFJhYUFkUPITE5dmjw9zlARCdnwKwpTz1a2fJY9frQX/xZN3wc7eFw1MTw3OdoBoCahUK
kI6FYpJNvFzzWQ4Z9CJNg7NS9QmoUhESn6CtpGIIjNjlqMFpbwecOMWrQl6TktJC6/rlevivx4dx
M2VVY256T/kuRHfl5bbVQ8iKFo1BUGtP43DOSejpI22DvUPqBCZjZFIAN5GvVpqAyBcRz31XhdHB
1bc3evj71qat4RBx8WmxIbUIWrp0eADfbnNbQddPHe9gwe2Hq+762vQb/mMREjkt5JL9I9aHP7s3
P3UCD4ajpM2yUtxZhGXLdMUPdCzNgtK/rSbkuxg+kEuj3yjWcVFWiEOyBaxEXytRtjeVEn0XxGcZ
lPdapbEBPZ/uo4rqnMV6OECF7myvi9kT0FTyV60oGtgi/bCturvDht+GvQJP7O+HB8pz3QBcMSlE
QKpT6aX0lGz+bQ9Z34XZJQqaNHrA2YlA11eBqbrpeRaOQ80fWjrH/77u3HZOkMs9BxD8ho471Mvm
cDIfCWf+Bxba+geI7vhwfv0bf061g33t93UCEyTA3C0ctJTsG4K5Doyh/giu4A2S84jsKvpzTnn9
18yWwBx8c2/nHcMGGA5ldtzNxZJW1ZT3ARjAETJL8vP1Oe34Vhd355lpwFsflUBoHk5JJmdFo5xs
W/pPzEbyyQKk8PL6l/Z2yLFxtNXirVRJJCXbWj/ViGj+joGk/VC28XCbEbpAvJbGrJxEiJqgF8/3
FDk9lNaC9qCiuTMBF3w3JELZ3g8xgWWgMq/MUj6B3Cz5O0Gsf3BH7xwxl9sO7Sd1DNVQiu1uGBrZ
Y779W40hIRndhGX3fONd+XaR+CHZBmjSkRT0zjFw0Xld0kQ4WBbui5N3sRifdMdOGy5FxMMNz18/
ATtnmV0X9pcwEPKASVoPC3JOcZC+i/qZXERHj+C8e6Nf//7L6CkhPU4yIthtDqo3CeHB3VzR9vz6
b/9zvsx34XmV6lczDEFU2IHN+Qye0YeYpMEF8tnzWeq0vKRJ2dxmKi6VXUTixg4gZQd0RHQ2r6p6
XE/gIa1BsAtYxpFU0d6Bdm51sIzNIK/nUZHAGK+8Gx+jtuvyek1utEfH5DvC6dZwExWS1vZeNLWA
CA45Ymfb2XAXrVd25RrMwUAKf2zFpTUAkbPFny6vb/je6E6CXYB3H1q9HSmuLZNTFtYm+LRC7Pio
kWdvfCe/3gqQvXoc41fRB7Kx/olsyXhTHsB3eeuAglBBxRuEmdLEQB6Rn+oqdHzbwjhWjIQ3GIAk
Ip2l3prHoK1r9NKP8cFP37Ezl6nOjOsaDAZ5aV+N/ZY3ZbslQK+NG4yBEEsvzNfpl8qE+vvr09lp
WPBdGFtZxvW8BUlUtHM9JsC1z2BmQJLVM9k1X/V2HpMe8gMhJBrVSUQzJDDAygq5oNNYz8RkBGoE
6hxWeCtl6RLGNm9iEJYjMJCQki0bH0xP6BqNHpJeVz9f/9E7h4e6llvLAakMSM+jSUifbenTU9dP
t1Ge+K4Yc9WAaQl6rVGxMBT6slUMrc7isbE3Pidc3J3qUKbq/QWORzfyNAWK5N4wrKebFid2vE7Y
EG/cKA7MtoTmDk2R/TPt29vEcXwXddctCQNvlB8W4LaZThDn0A/DhvJJ2zVHZGs7QYALvVsEHv3T
SEKk8dp3diYAmYX121iqT+UADGFPTHgRh/X4nVvAheJFM2BIMRuiAoQ60f0ye2G+lqS/SzCrg8hp
J7pw8XimQeVEgjEe4OO0ZzkZWvEl9ctxyqOhAYEg8WN1dKntfctxTwoUOmruo6AYaDefEr+nud+H
9m0EGYTviYnswSnbW7araf4SbsRcl81asrBQ26ZRwgCziM6SVFVRLnSnzG3e1kXqQTBeG3U9bgtK
vHfQ3ihPFbAlB5O4/tj/WwUEReDvk+hnHw1YKvILr0+SvCIxO2FvjsC7e1vhGGKnVq5ilPALyF8N
IBSxz8o3ywlqESiUHpHA70zBBdF1XscUZH1CPLxX8hnd+2POymj8fJMvcfFzNqla0o9+UMSyMZ8F
6Zq37dofKcXtXHYuTt4MSbtuowqKJJV1tgmNLKNWXjlnnuL+J7+ajEGDulcetErurdV1o345s3UU
UtuYBd9bFkASyNznKDPrg4L7zna7EsYLJVChbHRQtLruziQmj1NHLwutbMYYIKC37ch1br/MwWqe
JN0qgmLy+PTRQtf4HVXLUY50x6qJ88SXI4MaSY852M7Wb9faSx79MbB9hq6i29A/vkt3t6HrYoWq
TYiwm5MPXOrurYjD8Ntt6+OEBtWcGIG4xS8g0d5deuS6TkHVHukh7K2PY9IRLu2AxYlfrGrYLl2a
dioz0pYPEBtBk8RNU3BhgJ1NwE0WzH6xdEF5iqGf9rgRc5t2Hiozvx8gRiVXQAcE6DQk4gv3tuEz
2vUOU6U7K+RCAJNlpKMZS9gYXSS0yag6LRCDQxNg4x88q/5c5/RdHCCjDR62w4It9gT7PCImzVcz
8Sz2FvPo1dEAyTW/fVDCtJ/nyB4hTfdmdv37L5bHvI6LuocvrKHjEWZymuj31Aa6yleI163n1zd/
x4u4jHgVUR4H/ReuJBvZ+yBY6rOH7pXLsnF5HoyeDxL+O77XxQludRPgOeH5RdBCovFu6yF0i8bx
YW7P5cyG6QxegiYEIfA1RH19ajvu15U3bsGMZ8Qw+EUNRU2kjsDmpedKXm4b3TH8jTGT+PxK/r8q
/m5UXvDSWbscnLm93+4Y/lz3HDxwdVgEbJbniVbfIcu5HSzMzp67UDk6TaFC/y9sZmSiWH0vveuH
dkNfIkueQCJ1G2G87zLlTQM6EcKeh4XsCfJnkx2vVOhHie6I/icf/4d4ypU09pLB78HjGxZrxPm/
PlkocqqJtk03g+yiU+27ekI64Z6urVmzVVqLJ+7k1dvHclCdOdmqlP47urA0zK0cenMGh+sKeB9e
xGUORhSoRjSKTupLir5NP4ttQ8zJ9+YmW0GtoKvKz0mCXoKl+aqkfSxZ2T8uaVQ+J9Fsn6GlpPJB
MpOPplozmUwtLjYRZF4ilgwtOQ9rrb4Gk79mQ8rbvK3MlMfU/hCtBwlFSZaHeEtHQPLHt8jrrKcU
ZaxT2ZZ3C5mrzGu9KYv7sYScGgvPQwoVx9F2+Qg0rlHDl5H63qVtxT8mWlZQ3bfoSfT4c71sP4ep
vArjBS/Uyp9QufxCtf9Zh0uct+G8ZcbXSx74JM5HvbwZVAgatoD0Fw8N0DSE/i1gvkPOG/pgRu99
XEXyNJj4PRRXdSYb+TRPwYc2oJ87Aa4RGiII7URMc8kmiDHH/pLz0X7f+Do9eP76V4IWyTNLIdap
g+Fz0rUvVdq+M/j/GXKr8rSGqymEHtJ86mw0ZK2dIVTntWMW1Yt94VqFBSe4URo+v11L+rGsV+++
ApcxcvhRFsb+c5POXQaS7s8DpFDzcUs4qqrTdEoY9TJlpHcZuf0xzmCHrok/ZrMfayBY+MOcrnVW
MxDEqeh7Q8sF9O7hz7Ekzz7p6ZM3zg+IkGowk0UAf9TRTz/0JnCsdF2hTfpYivWhm9MHKHv/oN32
j6fIvWz7qFiJTrI67qDwXW7haUVgmqG3acQUR5PLqv0mmyQ4zYbYbCrBUgfdoua+Z+BNR2Kf3kGQ
pX+oVlWdgrpez1HUfmV19UYNKsliHdCMUshwkLD6d6lImzVhx59nLj6AHKoBBpH2WavZlI0oQmes
mf4BQ5M9adGZM+v8z4KZNce2rZk27ZzZdFzvVjWXKBCq5BTNXXcK8LTLdKNfQjp/nEr5jnoBIL0a
OVrYUYJaLgATc1J95NB4RHlatSe6gRPbBzlwwTf9MQCtWDZKsNWN1TZlggX6DbHyLYzqJxP+HeMs
yeW1xd9AtinzozQ8e2owWTjoTx3p8X4KxI+Z0m/o3UJaaKZjDjJU8A2H2MWZJ1/N0Kvz4LfBWSBF
kdekGjOytH9PYQq9WG9GpmXaMhX0GkY3/CQj3nlAET9JEjybLoHgptnuLTdDnrL2DSXpBWQx7eMm
Q57TCJnJ0niPtuq2O7mpd62qPmwe+bDFMBsU/odi9ODw/Gn4J+BzBMjwIC+jShDbjjSnTKcXL67m
U+A1W750QC8Jwb087rYfOjRt5l0J8yF+8l5P/ueapc8itPrcQ3cyq+Ce8tkHaGRRQH8rrsklLsd/
lFwaYFYlsDGiptBNIybvwHKSbfPA89CiczcJbXgXibo6jZZUF21nmweQGLifglhC+dP6udeTpz6u
qqyL2Y/Rxi96KtF9AqJunJR5zgzIZYqAgBQ2Tdb6I9JJ9EHMnqoz6aN1RESp/yUAevaLLBuolgZl
AP4ROcn6OYXqI8mpUOFfNe0aBbSUjt9alciHeo6aiwKU5IOc4G1mX/cmZwQ57JyB8bnKjBfzC8yf
2zzyjffSGMhxMx5Jjm0IZdEFK7kTYJZ98KfRv1OQKrmYqCG4cWL8inKbt4d2vWrFlwEc6AoIxX1M
iP5IbStlnpboNQsBkUTmTdjxjS8kco01pzXJogUYpQzstOmTPw/tv1tV0UctgNnI1MjGYoTA5Ing
s3U2x1H1SOewvjM6ZHMW4En+3otI8LWvjHoEbr//N60m/iwTQT8GPGk2aGEHwTNPlX0aIkSzeUJF
/0wS7v1D7GI+8WFh2N3Ee0e3ui0WyLBw3HG0eVQWEO5sEIN9y2SrxrcCglyQ4qFx72U6jKI3KdPL
nYrqtbtwT0V36abtXTir7ZNJ0vmzhvzxG8+iKT6D6GMTZz1fy5MMr1oWwtKtP8swmX4yMJ3PWVWv
Atz5FiSD61x+9K79r/AQT9VCf0waEJR+Un0edGmTCS1+2HJaPrRiRUtIpOYMzFryvYCW2wN4gt6i
09JmUbgWSRx+KbvoY4IDlIH8T+LywpyglDacxDy9eGEdnkBxg5y3wvmjyfDXVnk/NhykR8LV89wM
QE6B1PlT65c4JDGrH6DBUWaQwgnPwg/8rLdoloAb/0Bb9lDS8AWdl/Ml6cGWXNvBPtSKiWxaaJOr
CfK63YSaPJq5V7jdWr4HfpqcKDCuOa68b6qp37UestaxZCIHUDh4tERC8jOJtzyi43MzQtCyHyeA
4AcUq/jkP9E4HHGXw1gn6Fzej6x70pAlRS9H+WnVtIdgdXgmSPGf9CwoLnAj83CrbRaq4YfiKdpd
bdzkszUGTr3XuP/xCOk8VfTRWOdjPHkZhFSfuk3zvGw7L0fJ3Mu2FP1p/Rh9rjur8s1HeDHOa38/
VtM3VIYhSMVR8OwRnWQ20sUSI/CfErXlNaVJvkAA7QS88idh0VvedBt4w/zuW1IbSEaPmp9FE7yA
BLbNqiDogC0eyGmhy4BkaWry3pN/6zL4B9QBPFOttadUencxFQmU5tvmpBsgAcFL+NKDGykbu/CD
H0TjAxorAB/V1L6N+y7BTRs1FmRBwxfOdI+pSXap1mi5iFG0Hwnwrdmm16Lng38xuN+AMSnfGqBS
f67LJjNc8v4dgAnVxQtFfPkfjq5kOVJci36RIphBW6acPLvscntDlGsACSGBQELo69/xW3VER1dX
2gnSvWdctEjP3RARYPjwtNCsmERVrHPe9sGGTkY06fQ1OrYZxyl/8PlZjQTvxcJ2UHQTugTG+1TF
Up8L+NZb5r9fF+yF303nR58+xS5YZngGkCZZpeOav+Ahs3UUrcUlpuH36s7kH+sXfskG6c9Qoh7N
sff6V5ANc5WrwjwVNomvUceK88G8uiw09a9BHCWPa+TUS4eeXl5GW0q+OraqFxcm3QNyObOW0GX4
kPDKntGW2b2gdXerN+Adjx0d5F9kHQzNNCz+vqDxdkPkYo9EoQV0s+ymueoCTkWpox0nxFz4VxUn
SHIr5HSzh91XXMuoEd99QG9B3wUnBPvszY7w5efjYHttqPAJTsbF3ONZjz7Wflx/9DPmm1lwTOI8
3mHNO2a8wtnwzkPNXzcvomayRwF3bCwqfCuY+7gEKqZXFd8K4tN2G9MQj+zh7vt17moTZ/LNhqy4
CpUOrCzSAR4W3OR3qmcza32sxrrnfVHFeRdVMGjyGhlifYswqBSUd2SayI/xZaLR3LBh+zV3pPst
jXO/xd7j99THUZOhnPaLZjt9pEAE8WSY8W1DX82LnkbdFrRTzUjlcGLbONff3/O9RIUXJotcQiDa
kfPqhuUsFgMXW6IRsxNn+xUOZoFhx0PCCpK8GVBvWmHkcbWep+Q9Dnx2s3h362KN1cNst6VmZNvB
Q0zh0walfrV+B9KZcc+hE8yi2uQZeaZ5mp3FBhaq9JLiyOy7Lnpf2UaXMwJ50Pq+ZdveoNRXMDSZ
5vNY0mENfmYb0oxKDwPpPec5uU4BF3AdzsFeRp3tn7jf02cwyOZP4rbgfQ/T+CZc2P1yURf+jBhk
au8s7RUA30NEaABYD0Y+8xG/zHYJj05WhKxb9MlpKI6aOTp8DaGy8z0L53lu1AGXYIX93sYVG1Ly
gZrXTmA/6cefLB4JfBA9QJtraFMiGtYb2ZUY1uOkjsfeuCsec7Fc4wLlo1Wk5ZAG5Rx3/F8CcQ6O
cjLCcSiGnB1n1E8GSbnSVA/1esBxjzk1mpdmDykcEKMa+sokZonOaC9ATodBp7P8G43oPr+t9uDd
WXQ2JCWzzH7m6Dt9HPMthVd8sTy79cmR+VY7EvKSYe4bSn0ks322PonMfxuwcVdBUYI5Scl145dC
KhqWO8mnFVLNCHeWRIkaiibZt3FvKfIRXsS+x4qEvvk5qA/XOTx+I76CF4JrCAm1g0a7AmzxVJ7C
dcj/CASq7xXMlKG6O9AZ3dVdMtDpmpixkFdFtmIu5UTCraKzX/xD0oXxCPunoncqXDAYMqdN8pyI
GE5WtPxgZfA03XBr5hsLpobolYOMFcS/0kVO6ElIY/DaRZx40zISh0lrM+deYNkn8RdUqaCko3RB
HzbqeRPeTBjfVTsnjozPnCzgUaTjXVcrHWYMVfcLXyob2UyfsIMf9GvfujxHQnwch1g9PAvMC0Lz
Yn4d9cxA7yxIiLkWJgwxxu0Itn09RuGKqyZ9OJ2WY13wJfCJcXeRVCThpRPzVjwABshZWIp1j2i1
052spYnxtZXQEWUoajy4GrB+TvrPMOeHvD/SdPMPUSZRIV76YBiOr1jGfKg6UuBAIFKHxXXspSlK
mhoHhRCa6hbk4eB4byK3YTMIEIMxliMZxHmJuh7CdIwJqHncJ4OzC8nDXSMiAtUobkK8lT2zuIft
Dubv1fdxQD6+a7Lj1kQhhulg5DHW3mNOnkxnYuQjg74o050U3X18JJGoB4lz46xWv9sSpPg04mnn
Ox4q1tOsOTRfCdCOVKpLASly8NWh5uU+HadgLWO0AmNwKtJtwM80I4/Ii5AebYBWqAhLfygZHm9P
F1tmi6E73t4ZWRs4+e3cruG2/VtZar82jSTlekdkbXfmErLwh5RNOdbdeI5gxdaBsyXGuNjdof/L
hzVZ50HeMzulGxIkCjFd5NZNYWOcjSVK1PRs3nN+hPFbtMY4w3Cb70dl174IUKUp8v6apTHijROC
fzQdws+ju34I1PM6UvCaWDe7tcWtjL0vjs3I7zk5SH41GLg4Ig1GNIHjFcztBS4586NbRfaTsN4O
QGqiNa1s0IGMqNDh0a8tNun5+O3tECcPIE+H+S+KQkLzF6Hr+HgKvWlNVBDKfkdeyF9hiv2whhFq
i8vUHd4+EGAf5hGxn6jpXrOiIE+o/9VrXXTMMIxUgQRZDmfygcsgSnAvQP0NhMkpDo/Rvsq+PjDL
4CgwbGBPyMcY9UcfIMTlymQ/fzlOGXtOZLSgxTDV29QoKcVWFUenjqsvtjHEF6VHAaMnO+LyiPbY
P/hu3o+TneRBriI7xp9Lz7b+2e7axqUx+z5fENCAyYogRaGv0WeSuib0u9pP0TKG/+J5CP6utsB/
N4UYEk99KHSHbanfRmzfO84iPxmT3i8WPo2LSTcVXOfYO39J9KhtGyQdkfd4YsL0BZSDAXYFr3hS
mTTbkyaLFmbqcQ+wy8d41T/RNLsef4MAct8fA0RNvgR8PCanIs4oMhFzg6R2K0QWQOgUrMgvHodJ
35JNFr4Owy1nTba7eb1LM+NZFWcJKS4imrIAsXiqiE5zaLEMUIA32DzIuvt2QK3fn2wVu6qTWekE
d5AZxB047i2+rm7e8A573Fc1yccpa1K6kLzZNqXMCcCcwVHfpaMt82OIUAWI8BL4X7imroHlY8GS
gFAHUoJRCHRpBGDY25h7x4B89MGXW7Lolevd+jowJEkaCBHJg10EYyfaw5JSKuYHsJWQIq7lKoOM
3zA5z9sZq2GynmyshqMWOPWxjeWuZzcmE4+PylzkgZjJ7l8QE7I3GV8iWTM1iv9Eyvt3GHZVWA2H
iv7lA1Rq5WQN3+plyOOlHsweP8PHsPz9/peYfdEx2TfpMJCxzhLVf+RIlw1Ln2Xpf1sSjPrioiGb
a30sFufvIEg4V6lY439w9u9pY8HDaazyHZC1KB4wIQEb7OXNIapgavPNcH5a13RmV+QsZfhiUDlq
osp0amOtyumQ+ZLjVRoauyKs5+W7q2O46B4JSjh2s14/GzqjjBrEUJjde6fgLOqP1REIH1wQw0Sx
TcJGVyzDaV7rHD9vuyLSFmN4MWnsUAzpS3gIUZGCOOnFv8+WDyhsx9aflYQlLv3UI9yOTzHiCF2b
IKpmfIVONcx7wGXIP6g028xLzhWkSGmK/KIfgqdcn0UPO1RjqRD8ohekWP4J074IrxRBwzA/hdPI
P1B3LaYWZ3QG2FHLCHH0eClVQ3oeJDXfjeofcYmhOpoTUihZIlIV2fIlSlBMehPRxoPqQLWFL1OK
JfUPA2TmTt7lzMHcory6IUjRxd+n4TFMFWZEZb/X7e4vxcCJu5srvj9j44wWXXYc/Ew7AU98xFCn
+lYDZdpKszl11EsGifxlwMAYXhMi8+WqAK4m1yli4ZkuY36H/LOCX5SQOH5MFHtsoAvMnE0sQ3QL
LXMag3dQaSfPm17HHJJolb7uh58xqgs1ZsBY0g2Ix2i7ruQ8Grc6C5MUaOsutP6zpSYgNX6ZrHtG
eR3QQqmS9FXBla9wiwDobCC16MMW3OmGgxH2MV4jgoyt172Yuw+GG3W4H1Fqm2A/ZUteIiTZ04eU
sgX67yOcTTnTwtZxH+03VGrsU7mpXZ2XlYZ/AIoHT8C3849oOlSG+3NfGjcuFoH2YvHP33OuKo9B
QqvEMgDTudzo87Acuyq7OQd+zJIR3aTp8ELTLEbGS3D8zmXRf+BmsTeOWrwfHYG3q5yZXE6z9wtG
Sr76Djs0kgz5FPZtRIa8yRCFdR/sqttKHEx4eRMc+ygt28hNhzueB0CQ49Bo0fEvvuyAScZjy+8G
hdCXihmSAkHsXNBMXWBWXLM0aOCBNu9TGEmDvUin72IFfNFZ6D4brjlp8m3V1xHfK/iHQgespB0F
ab9y1NAiSzZvl9TtWK/R0wPb02oejzha3rpx8m0KmEJex65HVntoDMClhEQftDdetusyCZAPw1pE
2AscoOGoiMyBoac4zpnHNvY8J9NyTcMOq7EK+A+iOpSPEMafOrmRiyMRHkNayPt+3FP0hWQFXI3r
nlsceTJ6SBhIhN6GwS8UQ5nTbuG6/j613zh3ae3Bf99Sr/hdhL8XR808vOaLi59RN9J9Blr9k3Mx
VHZPnCkpouHPy2GDuAS+uQMC3inOCJLfRYHCuDLx9GX0CWjiIcgMkr4We+d5lH/pTOO8Gee0pX2y
folNrp9mkf11S4btj8gLgPGuiDaYWbEEla6Q7j7HnvJrlIMZ25iH+Rcmu++om1Txf27Xoj3WCc5k
hIz2cRXl23zUvYdxC2PsYpLysGnky+UIh+FiWCGKRurO7RfVBW5vseD/5p69cZboBs67+CHMvCiq
EO6sZobUHrMhNrg2n9UWNB6myLzE6xcBMT7218L344eLY1HTDaFUfWGHV6RIy38zWJnfhd+iP1J4
jLNOBCMuqFTXwbIKbE3C6suwBy9bQUD7svh3hKv7HnIysNAsOX7GI9NVoOmKpITE1CKOZ/QwTbQK
d9K9xTn77sMdD9/owyBHcEBAFXgkW3oCrCkX2XwWIqaAGlDGi4+btA6rW0Nl9zkHRwd6cC9aF3gG
OImJFjfy9gF70nIKofJ/6H13zl0aNIFDUUFK/FjaycCuL3L7GYw9ubP4tY1bsN9EcOxnY6Q2DTwE
BNwR+vH+fosGvyLEjDcrTIbNuqLlbCtU2maEBEuZyiL/Df9wRtFGqlWLIydpNEnMnUGdzmXJFW03
tkBLIvOkAjOJP92J8TqyjFwzU6wX8HHh+ZgQzuXWUCB3x2V1JIruLZupudAgzPCWpljTs5T+Rqu2
zEvcxP5jJLFHVxzKOvCH/Z9Y4uwKJdaZHJRHSRFqXYKU9JgfNlJ7zBanYMC6usXz+pQFCb+sxq+o
hHF4OcmYPEpUTQkwb8V8QqWYKydkbU6QRij/gqE+rSU+cWN2OwzY4wl5kstibwXt4w8zGHMbsHZV
biK83McNK3XEpfvtC7+fJZps7khEvqaQ5+/Wdu6HXPvnIgkMbP4gwxRzDFsR2qEYPtNrINL+cqTz
UhV6Wtp5WeYP4P3F05EO6gM00JrUhU1xzaBSs870lk3Nkto1+KH4hGcpsFqcijwuGgRyDDVE3RI5
nmmhG4xWSWPJEr9sIqU1zJzyOnDjMYVSVnKZh8ic+UY4unUBuZO4evZR/LDNvaknsY8PgCnlaQhl
WIfU/eoxI9yjy3548qONazgPzHnQkWsmiWVHhoRW+TJ8dUf8MKwLtppwjKtRubESqJL6junuT0nU
TbXe+GjQY54DO5YdoEag7Ae4jiCiWPHIjq+xTpIh/b0vZLinYoyuW5ftEYDobxpgj7o2gti4ZqDo
8NFYl1XWaP5HZ4Mvs3gb33cd4ZgC53SJ8637O/BwvSHeYb4uwzcnBw9I8p4fLgZzZLHcV/ncI6W5
20N/7747fVMnoCTBIvoSyDj5SNN8NtguYeKv8hhdFI5FP0KuXqc090NVAD8C7M0WiyopDiYmdzhe
ylkigLbsY8R7leG8GIRkCARCH6bXf1De4G+R5WO9OJUZcH8riukBxVx0EXfosvZRO1hxKQKzvZIs
oO/h0a9fjIN9WzCs1gVClE67nwisfkzfK4OXEb5FeZsSkl8mwwc8JBsojxEgzWtCY4FPSNB8KfC/
hupDL00nMhB+hVqbPupfkdRE25245AA1WORXOVAKeILwuCkwEH2qJEQSGuq6qhTYJUIrcvKAF12X
OcD93z4hwesi4+ycEByEet/pFQsZIuyw2t98TPJ7AIHrvTpW0E7ReEaFa18hyM3/Al43NIGx/CmI
xds0heLq+DKCPV/3T72IZzjnwXvNGvVZUN+clCT2sjt58LIPfdZyn7wpnAslj5furA0OLENt9N8g
pvDtGHeCCPd5/MgSLk5ShCHmZPAckKQdv7ogiP8FWfF3Q5gzuIxlyevvtAXwPBRsO+VTa2Sw3osw
3dsUrVUVTaf4weCEx+2k+uDM+SpqSGhggBI0m0/Fd7eODLi6eSS8XSAa6T8pYK9nyzIkNy9m/HTx
Zk/SpsdrsWfz1Ycbabhk8yOdV1IfKoB1eaT1uDLf5IpBeET5B9qHuhLSD1YXBC9rxByg4gFTdhTz
/BGiQ9d2w97fi45+5Vksn3P1DTvRaNlvpM+z22hGUIFAcp4TNu+t5RaoPwviqVJYgpuhn/HNZiJF
emuCcxCoHTA22LDWBmEH6x+4pKIHQilpTcZEzamDiBkD8pWmYYaqgty/h+DrsNvx4m5AiPv7PBQK
/bykidGHVk8Rne6iECo7/CVx/1sWhYd5PP5l+Swf1C6ep+BIHnmEthoN9OkOBELa6Gkfzknape9o
XaKfqV+7h2MEXTmxRV3gq/T3KLEertBihk0QyAaik/yJYzRsCFH2FErcjmWkYQ4OJIgWZbr/APMA
TrRO/VEa0ItLOFAYOWqAi3ZofCLDZtcgBOWwmVaMaXeH/TM/r8AcW7wXuPsBTV2WYT/+usUgTlH7
9LZPILa5xH0e9AlkAovJLqk4JDgU1trlEK2edNwmkHF9sHUDFMWL9yQb6RlGJPcAbT2t/ah5uRgo
caBbAI+DnMyitdAgYow87D2gSfUwxnw9k6IfbzoHeLgaMWOpngXeB+SrKeibq5VacBCZ7+sJJWj/
LRpkiWZK1FGHAQgRBWG1H0AZBtwud1lI3wTSviHJWfUdAbXw2lvUeJYAB81dNFB+52b/K9cDQcRL
9y8/wkbpWLyEcegRwgX2g0RBWk4+nFroQYDbe8xhw7C2jnXurDP7a5npAoBvjSqwWPvJ+zl7gO+C
ABkbrTh7lZBG++w3XhqOdGI339E1MGesYztGiVGcgDcnrwQE1QXeeBAKIv8YUxR/dnCzY5NAuaLF
6FodwaEvofimOg4QKc7tsuny1JQdFv8f0xStZYZJ9UKx1FYGSMIX0CQQyGhH+MjHYnw/vt3qQ4CA
lm5cyQ0bSHFJMSI/77YPLxoHU4u2TuhrSOLne7tR/ixggP3InWFPgqEVU39rsLp+kRcQ5OKe6eUx
pBYOqMX/XDAINMA8+2rSKTlvHX1Ys4O2EM/8Nizf66AXwzvB1PE4IvCsHTXYTZcLe3UgDc5sSD76
EK9+txobIRhmnGrQ4HNdFDHuoWETfyHF0qchBWtFim07H2THNQGLY99hwIWEwP8xSmQxwhB4fmUF
leXuOf/rZ7BioRpksyeIJsuiTbQhCE5MIpzjdMeiAAdgfwliaKIEYBmOnXaQj3sWA6zuM1tBz7UC
uYvzioVyvpNdqu80F93lcNadAlsgTV4OcN3BM3wH691cFgl67cMscpXtSXjCYhI8+QKVQnuaZXOZ
A1L42DkI6lxIUrtB/vRHNP7OA4eYHGqT/hYsewGkZH2GziUvM9GxOu/Sv7FDuFIW5f609szVfMMx
JwqBoVRua+sDp9uko//NBTRKmtO9Ili9AG7N5tF8/6SOyZ8FU0FbIBLqpZg6er/6TFfZtoGCYz69
0iP4L8XmBLR0Bd7QTZcAjuhqJewBiZKYMMN5q+NpB1SKTFdMZ/JjKjDOGq9/aKCQtduBaUHO7+tO
sukXUgXVYzH3XekL6975iDj8MI7ZdTyIuohi/Btltsfgnb1xmkZNHrsYqpRiqeMZuM4aqaCJZmjz
JIJw7lxnzgR53M8SvXQ1Upo5riy8anvQHxB14DCxFpEz2UBj/DhYM8C3jlU22+FMxyjE7RKNdzFx
AF1C3ONBECLILOV/15DYKuVF/4LAJnqHCCuo7TqXm9bDWVavSoM1RfFb7SFWukxQNlQAX7NSikld
1+8MqnV2UPiBhSmBPcuL3IU5SY4+iVXPsN5IJL4MwfCChDYCJYnUN5cmwd3mbP+JnmT8UbsAfNOI
F5dJ37X7mHXvZoJ/pusGZGOm2/ZscI1fezJ9LhRs77Z5ODGYwJvlA1HPS5qBkinETZDoK3PpzzgD
/+P6NCzDCFpVSBAaSjuI2CCIxl1BZiQ1ydBegyTOHuGnz+9tOkb3qIgfKrYFzyvP7CWB7rBmlKr6
0Im8bQFwi8Q4XsJmakq/WsAePdTpyThFuCdFVlIQa5BMBPICtBfaoRChg3GIFbXPV9sECXQGEt2h
2S4/Ow5lAtRvQdlDjFL20EyUFoaJisARj0Fy6u9XZugdxyX4yLMxPQ+u2z8CheAi8B+hevzuhS2N
nmyGw2kCrDmnxr/lAcOG1tuoASgS6DtI8egT5GSQZYSRRoRgt589Xu8rKL3jCdkaA7SUQQt1g76X
fffP8rD/AXFOWucGl6GNQn4bUMQE6hHJc/3m9AtDEGS1zsja3gbiWiCd3R1ozLBMUjBtLCRf/Qr4
z+4KW73rpUJIkXQTBFTIW4U048vgh30BsbZcBtOzKh22Z6bxhfFgehv3LTlxBt08jgLxnbT3C4wG
r7KM3IoJ2xQEATDfJ/BZuU/2LeYwmd1OwzKICr81ASI4TSAD5V/fHGyF8vkYV332WezLVwL29aHI
+IQBdL5lefhgNPKa0tmVYpzfjtg/e6ST1dEO0Utc6DYn2881D96WwCKly2HMODx5mg8PK5OQoLap
NA94pGJwBXFcpSr7K/XCTrogYZXEgMXRlLiVEkLJE1+H+8mxn/mO1cjbeSnzJFN/A1Qb3mH2RTMm
lBkPcbFMWH4h8/0oYHv9IZ3YAmhfKdazEVZ/izvtZ7hu66lY7HJOBaMNOJb07DQtqpFAlgEJJ0Tm
lR89+6PYjBRlP+ykSsBAnsgGxNTr3oQPwQb+VGPj+Qeifb5fJkwFEkaDsezIPtf0/wKyGHqrYbMa
VYOjBgmVZDWEZBHwj7QHxDrn2ycNCjDEm8F6cEj7EoCq+YXEO/FL9/r7qrfZTfcA4SAJ7Mj1UFOM
4eaAWtOGa/KXoovkn+oV2sAUdMK4wDL7Hk6wZOCQIainJ6uJghpnvWo72iUg+i2CF2Ii3S+Lkqtz
gRYxJMnlxyUZLJQ7mV/d8zZnC6j7fWn3ZBxPne+DCnOluAPyGd1zt7PzsesJI/a4QueMchLZhnGX
/YPmgV22EdQXz2b9ZikzZ05yCFMkjlY90vhZYZS/uhWez31Ve534yf7I9uAAYom/qy5SvKoEOv93
nR7DH/CNCAfhEw2Aa4J5+QkSR76hdnJ+D4aUNrFJeG0U2W9BEMxbqfbRl3M/r38s9bMusy04wjY+
GERkqIj1vlmhW0UU2ciWqexll5/h9lh/o4cDIC6+zhFLNJYxTBLDPVYzciNohrwDRCkgYeNbBKG3
p9GvgyJ8GAJWviPWaWSPXQaSEbfODOEFBs6Hodii04Rk35d+WYO8ThGWDESJA+fAthuVxSDFO/RJ
iwRbn29Yxg8E4N0dXgW0AsSjKAQco9zPoNbUL9cH4l3RwNwzaA+w3HmIZZEzCXC1AjEJhXa2TPne
TOlBQYyk+XJLpg1bC+i8sC+DZRvA8QwBFc3ARb9Vy7Qkx3uwY+YFoRX2eXUAtGnGY8JQOOBV26pk
HmNgvClP2jDarcFyMqrf0Lrmy3eQc4Q1YM7NUAX7blBR1G+Zqke5scZjDgT0IzZsChiKzXlJjHrq
1jRvwD3GD2oCo3XpfE7zaoZUIbs3AXBqjKaI/WtVJgNa6pWOVyp7PMAuBknQZNICDItRUsgxMO9g
svHCkv84AMDpZewG8E5a4kupVuA+tl7EnKoaRkZbtDvqRE37Pek9raFKaLPoWD9B+k4v29rnqpZO
e9AmkF/TmocEpHFkmYgxTm7sV4KqlLScMYDL5hCF2yF38QdMBTxb6SVnLMuRDg0rK34hYu6WDseb
pvFviE238ZkBHjtKCHui5HYUKosqiM4S26CnrZsqm3PgW5vauAHnpycI4gD9+gdmRqXPEN0LVwJQ
w++pwznu6ixTcfe2qWjtXp0sDvXfwCcbT5At7IK3mQSH+AHW1ZlTzjAMbeiiPxZ+kn6Mirqzkr3z
XixPCkE/P5gcINAgAPEfNGH4lDhXMSqlxZBP9RQqoNzx4vQ7aKOY1UA9tb9Y9IvM1XRsw8fKw6ir
FrS+2OuyD/qog8nlILvpvvLfIH6T5DkP82B+jLugE6cdyjCE0q9EgE7IMog4UTP5zZvsUYHLtHPf
Au8DUzv6M2f/lrgj+NrVyE4DWZI6jJYIebTbyzgN+En6gJ87KqcawTvbjxyC0XoLl2cs3O6WIfSl
0YlbMXCsz3xUHaTqRe9gFUhl6wwPSgn1a42+Y6Cw+KAV8GP14F2IgWKcDvT/oYr00aVzeJSY2IA5
g0luwHG7/9LDPuNCHM8ssvGPNUndNbF98biiXgF2vgUaJ9+BQJ9THLkm3t48IDZQ1O7TBJCE9SOk
ynLYh7oAGQuhpiPlUET8NCLK6XtGRArcqNQraCmMm4kdn11I5hoKBdsW+eBrJxS535MZ2o0U9uzd
wmBJHIQomCZUG3DeoQY2TzC75jo6HjbsF4893fa9oUse/gfiMsAJq8BqRd28fGz8sJcZ+hBERZJl
uYNykuhKQmsdVRjQVc3NWjSkwEYAbwwOu1IsXf8J0ae+YyO2PmiMwv2BJscCKb4z+i8LAJmH0FqG
laEFC2F/EbAYCKYdZD2hwzVB172N1zR6pGAzgFPigQJba1/7dN0aq9BiAydNAjeA4D8is/QXnR3T
RR9z+mdUEYbCSM6P8hjmuw7qrNcsDbJbNFjcGnskVlxqWFjK0Cbz0CqWzMjYi2yL/m8sbBDWob4a
se4Y/0HLfbo8GrFWFcrftLP+M9GAtMr0OKgrEdXZ1Rys3gWX4dpgV3lPo6xbap0ZlNahhe9LjxDp
zPMWviaYPLEfmbwOXYoE2xza6rQPivccqPwpYqikOzb20lHyiUCUEQzdOLRI132YFOYPf/j8kiDm
tsXJeMkhhKv/R9p5NcdtZXn8q2z5HbPARd7amYcGGt3MlERSll5QogJyzvj0+4PsHZNgu7H2Tk1y
KRxe3HTuOf+AwKO/l6lc8sormLzizqzja7XP5X0sAymM8wFImxy1V7wkIEoops6LVf1SRBFA/0Kk
h6Jvyl2sNfe2VnTuXMaxa/QdEjiddTPnZMyVHaSXsWUaTtUakyu1jQmtp7y1OnEDlGhfpmp+nNvk
WIeDG5tAAYu6UW9RLrnPc+DVWHs9pWEGECYtlI8YsH2Z6PzvtL60HKkPwUyZ+gNtz2EvIbG5x439
C1CjG6OZD3qXmxe6VF63uvFoAXVFh2msafWEN6z3iRp0DruoDsRu8pX6qFJj8rsucC013utD+tBJ
yXMdymRnNETwL6NeGl4IPbz2GyBYsNNuaEebu6BS5AurnHAf46hrd7QMTRelEo3Glbb31agl1ZPu
F2QqSHi2GExltaouujIMHyKjuFXntnOwxk0cRQ1i8pPinT9C/yoCEKs2M78bqbXSHmnCbBdXWrTX
KoB+FTccba1A9ZpmOX30RI5uyHC+ZFpE3YxbZU/3rgeX1phUonmnqUkpcVtRftf8/jKvtZuyGL5Y
SlS6gT19ssENhvRRaVUH6kVkz1T5BlPHWaKG0lGV1C20qHImmsQX9OTV/WyF2b5roWepQ2l+s3Ma
W+YIGwghX/UK/avyHdYD7YMRxFS7+jFyUYTp3HDQJnCr9k1cTDObXQvsp87Wn0o1xWaCR1Pngae5
7mWlfJTM9MaassABdWXj3mzInyZjKJ9DKxjIynLlhm52Gl/DpuAspEN9bRY6lWGJVHHyp9gTPnD/
FmLA1KQfG7sa74E10EsGyeCMRqBfjmqvHFVbnT4PnP4PNNECN66o29uRuOvgWdEGG+Rdq5kVXepI
ALks4RRV4RcSbKhhQRNG72tJVuCoQQJocjMcnSEH6HxFSYFuYd09t6AYLzUIfm2vWZ4fCyBXdfcu
BojBNWc9krsCHpGApqcRe92k8R8YU3fUhqr5ltdiPpYiuID5dqPxbjkqIkxvY+AlYzl8iovkUfbL
T0kRXOVlMx5scMY36DV3LvXo3rW6YvrEx1OAcgyRK2XtwuApW+mySrqi28mTLm4KAY0xTNilZgY0
bgcEIryGQc6WbCvIjq0GTNtUhTultn5MpEG/riyzuKbRTZYfdu1Xs5SDC6kxih+zzvowhGXcmpxI
DiQqxQOMHTpJL2nUI7vyOh26+XtkNnGNMDblPJqUBogH2w8vLS2OPvc5KhR5h5FTlqvFr1nMgWiY
CV0z/QdshuBqMkfxAyTAeFmEfnrMeS0CpETFW0Ue8diOYeLoGMfcNrQnCWnpF5EEkRGqRpDuGuw7
r83e57EjR5n2uRczOUeIEezBbxsrvsngtaQO7uTyj2w2qbZp2VB178ekVsCRxLb9NGaN/mhi5xvt
qqKcbgop6482ncbokFTUg2ify9G90Oz8mYUTpFdmoZrvAzMYDbCHOtQ6H+W2zhggcSyKKlc+AK5r
ZMmUdzJY/sLJs3FEqiiSB1e38wpKgSE9FwaGuyOUion3VqAnqDmp2X2UZuHnljf1se/7+XszD9V1
Yidx5/Jitz720VzKhzicJooMMSjZXjbvBYu22Q1xR32sh6xAPqxoD+DBbN0p8lkBqEb7j1wtrHTq
BXV1K8DdPSQShRe1KdNrmAvNBbUasGSwqW4qX0g3c4IfTR1GlQ/9rc5HT/FDwy1lqan55qZ4T9Jp
jHic2NEnHSz1VarJzUWU69NBoH0NUKe11JtSLbJ3amflrlUN0B3aQr2RalO5JkUFlxAhmwCYBazM
AHsSwr7dPOQkuG6oLFU9WbbK+xIEY+IMZW+4TdemziwEzYU2omGvT580wfuvGav2KQotydOneGFS
Dda7mJcvTxyVZskAgd7L0/FHbFTRu9SGzktL0S+/x0pJNtGAryebRy0jkKsbRWjRpR6m46Ve1TpC
Qxo8O78Yb1QxSx5rJNnrhgVweZ5Vt0WC5ilOJ/wduf/vaER/0JUmOoLtnUHpRI1yTGSth89KGR6c
9ldZyymyhDzHZj0dHKunpldBzdgpqfFBhs6/K/sKBuBA9aVSRfAAzke/SIJZfEDCpd83FZh4Zehb
p08VmkehBmOBdAi+cjntQc6pPNb4DjXlhQWpQDmvYmS8ynk/cFw/9KqcuWGBLWkbgG0nNy9IeYzg
QqHFyqFBQVUVQlxgDkwhwZhax8f+4L5W9HHaQcBVvnENjV6T4iehdzVFTIlHOn7bI++K9J6ar+Xx
MEOFnx4QSMIB0IVtXEcNRbcqDO2vONEtVTF/vLbrEHyk8OnM4q3sobxClm7Q+g7n7jabpwh4r0Hy
gNiPiwdQzLvcpsEaKf4deI3BYebDQxfK10Fc39FwjimHAsiKm4aU37DUD9rS0Euz6EfP82aXjwkS
532osB2b6DD1mbqTobE4Lbq4e7DTyj6Aksh/+cZtWYgMAKVt3g6J8mjbvekUgK7uBz7fZ7AfP9SF
tJIHPO2USL7v9Tz0TBPgH3UhSp+8WHZKhY500/fBPgbCyYPBkqiUmNOdgUZmEc+hO0LVrBb6RqMM
8w7vZH1Xyyx7LaU2l8b9DflEtquDAVHe4WiMINMCHbCeUtnHekz4YyoPUU1fbOtH7QZ/p8gpe6if
WoWYqK+VXB+l+YODAKunbMy+Z7rVH7TZ+EY+XN9VasTnnCm0wL9or/oAvnOdyPeYt1jHtrCqiyjy
k51VFhXPXdFw1YP+slSgNxCgSIjo4uRS6rO89Ea5TYEEHmIQvk4yTnTwFsfyaEDZaJzLX5MuW1yX
SCGzXHtoeQKyQIz4MNiRTQMHZO7ME/kSf7lf0Sy0HS63K0rQHSMPchdwQrY3FTxlQChmJPwqTXz8
pG5jIJBfwk4yI7KUVr9SzaF6j2ijdMfVPB2juqt54VbtDlCSzmEwgObKgQq3vNUPsPneWeCFriTd
SqnUpxrJb8Tzj8rrRTb0+fsRtFUXyDqvJM4Iu6Ui282a6hiwI3bkRxGKXTrwBJh1B9MKJXavLasf
DXnKHHod7PS8GOnWQyQoSzmnBDebn3t7So4D3kS3MxDm92Pad66ESdStMZq5h+YsbqU81CglpA3/
dzR62FcZaG8/nBwsPJLbUR4DErc4d4U1zqiotOoRTaMP3dworjzai2JBod9oUOgcMM7UjQXMNp71
4WUVZTdgp+70pEy9qAmCQ+ord0lW3UiA2xxVgStnjQUXI8WZi0YG3jVFVvtRQJaj0ZA1wMGy+Dhq
kbnrTX+6i/0ihgeakxYO3S4C0MnJJvd7Tu2bIV+K/+BsmxrgTJ4l5lU7m+KhDXk2pD02v21U0hqa
Fgp1UlDarnMKyrHUHahStYcaVNZ9bqB5Emttv4uV7g6s8UdpkOR9k/rSDihac6Py3V1Tyy4LNfwI
Dr5x5FHf+6VOOlJP7S1Ft/lDY5nldYPqYymaz6NhV14C3ZeyG6YuY0P1M9Bwj/cF2YfPoaHP4MRg
irwfOUIdOR4fMbt81iNucSMcSw/YS7/Pk6w/qGl442uauu8s/YMedD0vD/toJFq6nxNb9uSgCJiO
6lEz+fUSV2M7yz/WCSDNQRfTvqZWoJtQ6CqMBvYqqJSjOSURkNsku/CbsHk0e/XXuZ4T8Az0HnKt
BYvZ298UHJNJ5ZTc0UwW3jQnMN5h/MIXTzki7KA8lppNPSyKPqjjWH+JtfzSENH0BepWcuUnIrhU
RGy58AtRti3qL6WSCB5uek23dVLvcJron+uxSLyZJ+anOFX7qxwWhFdAVfyQ1nDo9BqIdiDJoGRU
XcDP0O5QDqDFbdP5owm/U3mncVPBH9Q6xRGGesfbIkOJgSphjwU2bKWj4Wv3CKGS74yHUhbvAqn1
OBkvAYk/1U14rcTccWDnIqcpQSGDtu+B1rV7GO9fgzFPuESz5abqd5aSNC736i1kXUCocnwrkL/g
IcfBWvoytNlRuvHn3oWlsLfDHu5JJ93iZa7vu76hKNsK6JTBwZhjkHhp98PgBkaawxz3E7mmO7Lv
dxjGC9e24m9wqXjYpwjUQkREMSRNlGKvtFNyH0XtdZpZrACNVRVIfAjYq5+rWTxyFn7W6aR6fmfD
6gslzW2MDiQWz1sQqFnkcY/P9DuTYB8E9i5uSvXWVkMagUrwCP2CTZJ285WVGB/UchoOwTS9U0Da
IfFQgOqZ6TnOSZLyZIeQXlZKfkXuVi2Em7Sg5Oj3T1GHlUAjABEoYgbEPVafrKj5gcAIzFkgmJbU
gXBI/eB69qGEgk6aHeiQsIEqfHBN3HGPWm6MThdkMq1AEpgshaqizAXwJoBCO7WQI3pbzWMYzDGV
vPmWZ9iSOvWx4/uF2OtwqXdyo15DLal3YUIP05ik0smhRuyoWj8UharsWl/cY80O9CSl5pjoGrwc
SnROkIWfArrvERXtZHTItyUn4t21txLL8sCr546eZd/9Yn6abSP1sBdZGj7pnRaJCkBoCdQuAcca
6dBKbb+ijStmT9Hm8c5OJsMJSZueanXunFLqfXbXFLhqRbvXrBPLQxWlvKKzJnYw8w2vrKHU0+SF
VGiLqymozSuQBQONsjDyZHCBnErDczUMPtSzMT2oWvvUJ+l9RTlx11MUW/j50VGI6gtg4ccw7CAp
DuHsINOZsqppZU/yoqTRPFqtWe9NrYf8s8D2S8G7OstIkrL5yRqQhOCFhy+EL9Gh1+X6MIO0wmQz
psSs9Rk5Wl3O2iHNGjDAMAZt1ZUmsoXdmMxsEklJo7vQlJnEUDXSr/Awm89UsvKalrseIKU6mVew
iDgBYUwqXyPO9N6tVa3ODlJXSYo7UZ8qDqKSgf0EvYQGjVXbLb0rPY/9iyEIO8Rlk8gMweiMFfMo
qbV90PWusG+1IdDHK0Wp+6fBZ/k+JEYP3ESkfmvsCkP1O48+edTQcbBnthr1c4N6swzoC/RHtKUC
/idiS2LRSXqhtOV3uqIKk8e1IVWgxm1bnp4tmFU/zitF/YmQl1gJeU3SPI6jrMOeVuYMfNTYX1O3
w6coLKYNqW9lUZA8pYS0DO3FEIJU9DB5QblFsiYrR5LqWGHVUeRyJgB8CPkUUY0rX25EX0j2y691
W00GNT1fZDez0mXlAQGX8d35Ef+ZwNRK1g+zB7Y0taeDXxTkX3bFxaYPXzOj/zSr04by3p8oiq0t
9SRSisSiDX+oci0jffT9J0GxJtqlgQZbt4wT9rhSgT0/P6g/WyUrwa8grMwEKOp8gPhG8UJKZ7fT
avHh7/3tK8EvRVYH2rP1fMi7ynB58mhHWS6iDcWvP1mCazc9sgE5ELHBt+ppkIE5lWEXUew0TX9L
sf1PPs/aZDWt7UK2AJYcCsXOcDODliLICeNwQ6n6T9bU2mRVypUcQhPsxbB6F4rumGilO5GODdKW
x+efLKi1+x9NlBTFrmxG0U39Wvn0BJVb6UkVXhXVxd9bRMrqLAC+3IGDwCa6TgxqEJMu7QVdgeP5
RfRnI1idAiNqHXopxzPJ2dLq1pviMCFdcQAxMbl6rfiIjVTl/u8FW23yBLxkpLdMSNPreBrKUF86
tBIupyCIPKvMckpXffCbHt5/fh3/K/he3P92lDX/+m/++Ss1tzoKwnb1j/96KDL+/d/Ln/n373n9
J/51+F7cfsm+N+vf9OrP8Pf+Htf90n559Q97ms/t9K77Xk/vv1MAbn/+/fyEy+/8v/7if3z/+bc8
TOX3f/6CeFjeLn8bR1/+y++/dPHtn7/oLPD/fPnX//5ry8//z1+c7pnj8Le/6H9/9/cvTfvPXyRT
+wfXkqHbtgLi11YXf4fh+89fsrR/0L/UNNjQqpBVZbly8qJuw3/+ItR/CNPAK4GHB55XxhK+Kbrl
lxT7H5bgWWWrBg4nuqb+8r8/1qt5+WOe/iPvsvsiAvLHMF5dRJammVBwaV5ZJjF0WVudlgO40QpI
R+LBmXIgQu0yVKCs7uOLj/F71JdRXh8Gb6Ms1+GLa89CLBYHzTjxRumSulxwmGFyBPP781GU12fa
72FsU4WJx5DgGL4O43e13Cxgek9Mjn+wPZgysHvFAwDEp+Yu3Ovxjp7Mxl1+IiixLFlBaAMAvb7a
X8GgKgkmZQn2d+Z9mCuQRKr9+YG9Vjz/Oa5XIVbnhegoJkcRbEHUlShVJE4sJftgsHdlDUBE/qAZ
784H3BrT6kOKIQLc4y8BQ+zABWytbsPSUCwL648M6O2YliXzYkmYwggByBIijXbJe8MZHv1Lmrj0
VTzpNrj2PwxcgGgUXedH/TLdD0ftFtD5+WH+PMbP/RDLAf3ih5hkuFz5wNyBfzmk96GjX+UgBi6D
feRMHiCqYR/urY3ZFEuO8CaqYN8vaGLLXCeaWdvRA6+IikiUTk1rFx5ahBl3moNYhKfvLekCxOev
0sH/KB2s4/Bsfjs/7hPb0ZSFBlZao+opr02/4Olqcp/1DFvOrsuof5Qp/5oFXelSbFhzLSvlzViR
opJNoQlBTvv6C2eqmcP+hhAZmkeluyrsL3Gxse1PjuZFiNXhwocMQ5G3HC4yIIBWxU35B+WZa8v+
dP6zndyGLwKtdrrdF2Y9qcxb1hmf6zpz0c88guN2aol3maRWRzUo3fMxT+7EFzGXX3+xQseQN7C9
DC6ZkEwa7lNd/D8jrPa6HjdyRmUmgZ3a7qrocxptZDlbQ1jtdN+vJzs3GEI/Uhy8RWJqaxu/zqN+
P0sMYfD2s7hm1+LSUaGYGkQUVoBnXHa33byfbqmxOJFj3/CQBzzqtLd64oJurP7O+n4RelkzL+ZH
z1swGjOh6wrJCajPbl73nwHLqLvzC+H0WQWKSoFiRBKx9pnNckOWtHpKPFvq3SSRkEd96NGsy2y4
9/NXkX5TVQlhv3ubYWoo1sBQdaQq2Vv5fNj4WU4e3i9+ltWUWlk2TvgMJZ5SudolF/pecgKK216+
D+62BOFPHiEvgq0OaRPuFnw7gmkNApBW7eoxlXyMGc4PaivMaiZ7c7QlrMw4lYHfW/ikoobsooy4
MY+ndgNyAJqp2bJQlLXvH3JGDSi0ge02NPcx7ScDtOP5kZw6p16GWM2OQEfPBLXKmdtgjRG7lD+v
EIgCKC32wvQdisYbW/zUt3sZcTVF9GtCY2yZItt87qRgp9XvInljVKc2uaJai6ufoqlirUyO+6Vo
moH5kSlF78I6wihUQ60ZJXlRxg92iFLk+e946mJ5GXF19qaQ3IMacoGX8A7XfTD/hItu8/T+fJyT
S+LFyFYncFAgroRgKqkQTb3CiCkLbXnLnZygFyFWS2IurEUTlwnyYxgLCXXc5lPL+j4/kK0oq2VA
DbGjr8bCi2PweiiTTNWn2bI3pkU5cfpA8BYocrKLdHu9hZC5s5NO5KmXmvWRPPUoV2A/s+JeLz+A
PKC0Ou/QfIKRpL0r/GijsPF2kGQx1HkWQqK66EW9PvF7INNxUaH+osLPdfqpmdysGvp3qaobWyvw
dCwyRNvGxl6sEzVOCvpkfpl5QcjRXow7VXsok2jj5Hu7/hiRaiKibcKb1+zVtOXIt1nSWAEnh7Ay
YXaKkgRwgr+6NghCykvGKRT97fYFVBNltGMAy4Vub3yv0ucKt/DzQd6efJqsW5rO388DQl0nAk2B
IBw949wDcwE21Eo/4jaL/rHl6sK6sXs4L5r5/XzMU3NkGIxNBd0OOWqVFfqtNcSlHuVeCZYu6yAT
oChvbZXr3p5FuD3x3ld0k4+orF39qmKCmY80vNcX+id1kB87kT3qsfKhrLf8M04thxehzFWJU6qn
CG2llI+oF09pAVPCDjbcJU4kM5rG3afpwtZVA17d603U1RqHt+7T533SfwWvmDqxmz1abuNqDQIN
OwCg7iztso9/ea4Iu/zLFmCm118RNYzOMiVsERW66WgoOWmawEAINtb6smFeP3qgdSkCBpIBd1Fd
25XOw7JntQG4QBe+L7DBMpFb0Eef1uuTb3z5y2N6FWyVt/houdYg9nMvRn/+Jifz81IR+t4UKluO
VSeWOqEsm/QBNL+irJY6glKpbnUgvlPz2aDCO1+ILaPxrRCr05UOVFnMMSHiiH570r3LdPWqbWXv
/EdT3r7Blyn6YyjLz/Eib6+6FnWKCjEjQw5pn2XNZ3SKDuix27DJ4wssAt63QnqSI8Wzh+7Xjehv
b7DX0VfXMblZF0Lqzj1/UTOmFzdVEdqNYL1v5RTUf/sJcgy4DLAbwffzsU/s7lcDXx32CCqhcEn3
DoWnb0lvgRDsNr7tiaMK/XLe+tTCcNVYeyc3I2qoliqz+oGxI5HtlspzN4+eQIbz/FhO7rMXkcTr
Sewwyy5mjUgF7r+mVHoDMgVowd/j43WDYsjGW+/E7YI6JIIJmq3bgstyFU4oyFgNGrMGrW5nyINH
ixtefnHTIL6CRojuCg3o3vlBnpowCrOWYdiyYYMseh21NgZJoWmde/nQfw1L+v56eTwf4tSM6bS7
sX6hUGOsZ8yacN4B55F7WqYcW8iz0aSgV5SAjt5IdU+UaFF+06l3QzEioVn70vF4n+NSlRKv2cNX
R0d8dkovuLQdGLuNV93Lu/omPpwf3umgeIXJFneOTfzXn3BEJsFUdDaW/1m3d9bleJFdwp1wk+vk
Qc9csUPIYSvmMi3rO2Cp7WHaDIfXWKdudob+T0lf1atd86sCHuGRui3SWs64b3PX/o54inN+mKdm
kfYC65OQSBSu7lRzBC2tFgjjSGII3IKuvtGgsy3J00PbJBtZ8IlgZCG8+QxhU/5YD08LACN0RVV4
tD7AIITxVa5Vn0Jt3tsYIm2sz1Ppgrlc2LbKy4+y5WoPxIuMEfDEgirYbnLqi2w/HyUH4bRL7aJx
41t1L10UG7v9xE1kkplY9Gxokpj2KmZvi2CaxxLxEsi2eNfvMOKA+zRvbO+f7crVQjF5SCzFgEWI
ab0jUATGFMmfl4US3qtiF/aOtsdM6BPCovJd9FC41YfI1TLA6BuhT83h0o9S4barKoJwr7cFsiOY
vFRoQJvIaVYoRsLgdSqQvLS4N7bDiY9pCYYoGyxMS1l/TCVK0EYx1dLLBlDfUG0ksjusjjYuhFNh
dBwTyMKZOuAgr0ckhaNUDWbNnPXFAYsPqi2oHWxVTLeiLCf2i9zBRt4Luj8OZXWbPk9muRe6taep
vpHYnZgeTqs/BrP8GC/CFELuzboiDArhhf6uHNAt7a4NmMHnz423w8EvjDvNspYXtfqzU/MiTl1C
VdSxVPdG0dN9vgZK2QxbvnVvbzGd97Js8WrmotHXQSassY0x5FGBmuTOyB9rnDP++jBeRhCvPxfe
cST06lR6UhJdirjeWTDIM+SFzod5e5mwfDXZRlsSxRbDWHdvgOiiUo8ImVe6qLw5CHJyGFkXGmXm
ea/statm6/RbVu2rE4KIPJpt1Ee4wN6k3dC4B1jhLITBgXlX7GRj1x2ym3IPDg3kusb1tVVzXdl+
U1K32Kw8pXnC8KblgH/9NWGh6bavEHO6FA74dPw/cGbblc/TNzl1pBvFUffo3FBcvEf/c6uqvsJH
/R6etjgvDV1A81/dZQhnQsIKRuRrbrq97jWH0EP/9jOlFvf/MNi3H3g5mf6Itlo6wcw2VAOoxL1n
f82OlZM5qMTsyi/ChTvrbHWM32y45du+CLc6pZDxy+cSfwQPLs3Onw6JTPLYblxfb+/MVZTVKRWV
tsgggyz3ivUuv4+uhu8o4dyDQnWE192PAKo3S/Unl43C7tAtMAv87+pKmbH/WJZOQXqXwNGkyU+D
k05MegXBZSd28kdYrfYPVFNd//2WxeOJ77rc07ThTdPS3lwyaZSmkm7HMMKt+RhOo6v2iVv67V+9
y0BfqBxlbEjTpICxGuNQgBFUUr31mpb2LSIPimsWQnfaLrc2PINPjIi9QK1CB9go3uQ99RhgpafY
KAHpuHqVszvZX3WqmxtH2on1z07nx6a+BBJlnYIg2DDE6AW2HjLuaEaiOYKyO00Qs8eZIxyubSN4
NiMJcZ4COYHZlwXUhpZsKK8uTMvfepy/uSt+Pgz+/ePoqwJUakFdAxU9err4OhYSDZn+Lzk9/zxe
GLBqA6KxljR2sZB9ceVB/2rnEflvrw5wXciHi6o3NxLkU1OHepdsWxQGTXWNRalFizZjqtaeLpcH
yTffQzf7SK3IOz93y2J7fTcIru0/wixJxIuRjKOoo04WtYfgwZ1ftneakl/iBgNjKvB0w37//wu3
WvvoU4wGkE3sJW3E2aRAvUtlPOpxNbucOjnAZiP6+DcimuwyKu5IYK1fNUq1aKlFCaQDpBg6P8ag
I/BsfCKMfnJE/ndmjYtWlwXFSXudpthRYKFNqdWepEO2mL8VOMr15rQ/P6aTa+NFlNV908+4YvYN
a8PuK4o9sKvIUWuMJs6HeZNAso/0F2FW9wyaYVXmFwsVd7yDRbwbJSQAFq0zNdjYT2/LaT9DqTpG
cDzq3zYqekDqaLTWXnzR87huj4MnPJg1l9XGmE5/un8Hsldng901HYr0OtuqjiGtoslA4qrIG5fn
awvp384H7nwZKiX/MdYvI7yWUDG3LKKUxWUY1ddWkF7IVo9WYYNHQrTUeTxd7dzzE/bzfbLezTxc
KJEoJo/rdW7pR3IashVqDydxT95TaXK1C3ExOtKBHpCnbFRjfmKvz8VbnR5GXHRdUzBtgzN70Crc
4Fa7xKL2g3HQPcBIruWOlybWk07+frgrP1MncTaGvEzYuR9hdaLEcWykXc4VR6MOXu/el+/YFUj2
XfT65zRDasEarqei39iCJ9J4WPEvPvUqwVWzRrIwEODgvLYu7Su8/9zIQVXDCZzCQw5/c6SnVu7L
gOs7J0ICZUgZ6CyejOTWSGIcIDYOy1OjssnbdY3mFwX69flVY1U0CmggnnXTXle3uRd6i5Hfrt8j
FOHWj6mjbwFTToyLkJZtCVXmRl1XgtoFz5BUhKyk+wDJ7kRF4QQdjvPrZFkGq2XyMsp636dBNFj1
ULaeGJ51WEwIbrqTNruB/B39zY1FeeLg5ImnQMFAqI2C6GqqSsRv63jCRDkMH0WN4xoePVADexQW
zo/q1LfTZBp6hoyLxhvgUoyKoIJ0KtMV3Fi4QSLugOFjv/HtTr2mGA/oKE4zUlZ5tc0rrHe0eSbd
6fr5tqzGA+R/2UVU9hP2Lk5bdq6KOD6krWcYJojXaPYRSv2H82P9mVStp/DlT7Ha6UGg4akEjtxD
v/cJUUcUAj4kV9Vjf0XhHDG+HYoCrvFc67cjdHD40xtXx6nTlYxPAedss1btdf0+n0eU/y1SCVjh
Hl5GB/3ZYtPHt4jUIpi526oBL0fImwFzBVObNHkq/NysL3IzGyWdHDVrkiVEdHTo5WVo4s/5MS2/
yBj9Wma3sZxOvfkY4R8Rl/X2IqIsBUmnY1rp1TxlDeXgX2I/eqPWToyUh4ea62XhDUd9K2F/i8iw
xKu4qwXWaz6aafXEc/0w7b3n1E0O9V46iOPWJz2VaNgaTzzbphTytlpKc9BGD4GnCs4FIN3GL5PR
Jwe1EJHTAq3f5QHGecJKkSCfUf3Xs61U5+SW1W1tQeHx0lxf0V2mDugIk3BnPURiStKSFnmaXm1l
VKcOPDLQf8dZfVIDoV4LJbtlsZbXwsE1NNqZ3nzU7iPKL9H9+KVwywNWCPvz2/Tt40tVNItHIIkP
XkjrTYIsM84wTYvU9NTto7I79pLycD7EiWXKpxNoj0BvoBm0Pl8RbS17H98nT9/1bnObym7d7VJQ
hOkzOwSwpiOLvRoctY3Xy9u5I64OmlbAEWB06uvtURtNo06JUXhV8TRXiaMW6MhtwZFP3MHEsBdc
A5VuKByr2tVooIBLM6ZY6rbqh/xC95LLSNvZXxBBlL3WEce/k1yALlJNHu+6rVpv2jE9/tpyPpnU
XdKPSHugi4UeZrFRkH77+ZaeLuUIDR1YkwG+/nxaSOHTKJXWK/EEp55wbJLoRxNpG0v/7QoExAOY
F4wQ3QJm7HUYFNLUCLUqhKk0BMia5kpJ0JU5vwTf3vCvYyw/w4uDErNlpa+0Ht4q0t8OnZkcjIYZ
OZU+vS/t7+eDbQ1o+a4vgsmjLwk8gTCwC6n0VcH4qa+Rpj4f5MQZ/HpIqwPDX6zdyyCqOIPj++HQ
HzuvfxK70gFbs/H1Tg1oySZsVWWa36w2iuJ1Y+lV73WQzwegNFL6vDEawTd5fXf+lir8HuJNvmem
iRbgTMc9huTCMf8AAC46APX0KJuWnrFxMpwaESU9Gn1CsQRFvddTVA92D34U48O4tR/h/V3LmBhs
DOntib6UL6ga2opNK3pdN5wwmKo7wZDCa+2yyV212aOZjcLY0brH7Su0UNJ20K5UHsHR3m/N2anN
S02W3gu8MbCTq1PJQh6nbC1GiJcM7pPhsYzao6/4GxN34kMuqYBgcZgI86xfzpg64CmGkDfu3Gpx
MHxlUcKzs/35b7kVZfV4azF3byuzwacyxngqsVIJZR/54nyQE1/s1VBWawJVIUmHrNd7VS8eY4Qz
RDd8m6vs8JfDLOQ/VYOHJ5a60+ull0vU8Q1MLb2+TA54xDl2Zx20Tf7AidGwtmnB4h9OI2k9/9UQ
DWpXFKOXDJgD4YyIO9jAQwClvb8xHtCqC7dIReZk9dk0PBuRyC55D4aD0xTIsaGRFthILp2PcyKd
p80LtZJMEBwhBLzXH64yUGIYE9L56kf6DQfLD/5D4yYPGMfsa2e62iI0n1hzYCtox/Iq5PmwvtbR
kUpDkH2yh4oXSO3kHnHdrebiiUniXgXcvKBk3+JXzTnJUMojBqJhhzRN98Wo32bIR5//dCfDLKU6
zgFShnVNtUZqu2vCQPZ6+0Yrkbr7ivfA+RAnDjsq7OTotEhph6xTrRCbggqQCAqcjQqOr0LxpHQK
rXfN/L7abGH/BICsrgtL52ylVgfH5g3Ch5ogor2AwTwNZ+RkBwR4uoiDHnaK3H3zATl8wpZG3ynd
mNz2Ua6gchxNvSuFc4tAY89Fg5yE3V0F0NSP0dzIbiwheI8Qq3ErJUhf2RgMYSOEsA2izvFtYTad
E2EX+tkaJ4Qpa5SSjthMDt8FKmfomst2e1d3YYvNINZdRqRYO3zTIBMqmuSe/9QncplXY19d/FrX
DIONlLCXBAJKHwSTy1jxVacItcyrsT7fuMhObASLNcrjgN7GW7RYgf87itekgZ1uP6exj2arvjGk
E4VJHgYvYojXe9tUBi3I8K/++UKY3QZOJmaE47ONbfbwToVhsjMP8z5w2kP7WCFqiT9UfADCIra2
5Mmv++InWWWj1JolLMIZrZ76TwhL3FVGvIiio2Qh3p+fyFN75uWglw//Ik+sukxB4Y/dn9mIyMaN
W+KHKtpffZ5+CFNu3DvLOfxmy7wY2OreEbguyT5yuN4goY3cocEo8OZBHO0iKpuHRGsuIP57+dj/
Jg3wShngJRfc/MmQOBd5tWAbH9HqWOP48Y0m2KsREl7q9J2f4seA56YuLa5LdmsfkCh8HIV6HFMb
QaIBB/rO/x/Ozms3bqRru1dEgDmckt3sbuVgSbZPCMuWmXPm1f+LBr7XLYoQfw8wMyfGeHcFVu3a
YT0/wkE8ZePg0dnRpo5SiV9MIH67BmKkTbP9AcWKp7g24n0YpJeamBo0okSIKHQxvQ2G+AYZ/tYy
i6uiFe+ySEdsWEncLixcVfEueiv4jRqM7liC/G3Ie8ilYcJSkKNPBfi6wxfElm7rEWKe1HyVPKhW
HtpkDko3MfxeXqytifhkBe5zkp7LKXquEvNbr1YOkucXnjzdyoSEdnpufgNkLTp+3iOYovAOAT+M
D+Prl5mn3waAsU6TjI5X3MXTrdlCADIMANwo3MjgGgLQ0z0Vml1/RR0zmCc56vZBh4JZTPa7hCCy
C1IZ5YSgeOKSJmUhiZQTt8EFyrN3ap5em3J4aVH24KDXSaxfmwxYRNJg93L7u1DM2rXwFXbki5PL
qjQLe6ojTshCRdm3V5xeMn+Vcnsrh3Rsh+jE8WK8yeTMqRpjRHHBuzKj7CaFYOzoqbGnnhstImOX
IEmbavLvSvJvEMeyJ1278NTuStc75FmI2yAv8DuczFdR7H7Bs0+RCqnoSdYgblah3Yb+LyWBAFUb
yU2MiDAyXuKjTtdF1VQXjS4h5ioeKsm40McsgVrNOz+oHniluxntkkgCAjDLkXouTl73iF6brVq/
p6y57pW3vjN+WoV1PwI6ddpehXNF0qXUvrVqfSHArEUW4w7kNADvJHa5IF4B9t8IyOfEBcKlYzwe
W3iSSmKdpCJ6nqTp0EXJK6I8B1l68+XkqgOVVmYHUxd28qyDjvpS3llXZDNBg1NCiYjJYUwCt6rF
n7zAQRXf9bSCEY+5mCWQROaSnlAQ9xbc9mSnZoKLXvgTWMcrJfEvqilyi4IRJpWNqKWHzmylfafm
ELnZx6AuDoEivRFQumhzZJRCdDBtxFBcILcnuddA3BoOmT2n9LRrrTX3PkHiYSivaOxzAOXa4yjB
30teq8L6qZcDApXa/ST9HPURlbi0JrB81WrCt840v+RigFh8cyo65YWXgiOJUH4seNtyZfvqDUJf
l2iD7+PoCW9nl4zmIU2J/RKt1KzkR2RN+1ZRDh3Z3SZtIWYVX9AnP2j924j8Go9CmLnjrgqkb3qb
v6GiAT9xUu9RWD0iYfQi+uxpmWB2k5MGN/eQqK8LAtw5hGSacgLZeKhLy3LztK5tqadVVoqDk5rH
SFeKeCtpfj0hKOyUg84Eq8KF6TVwMcIbDqwLebKcCF1WczC+wuWgHqJXLhLJatlQxLCLoFCPcWFe
EezPHCECCEsl3GCPqfkQKRGioan4pQ+lvQWUxbZyNFx9mmCc1A9+qE2892T1UQ7qxIUReZvIKIlW
gX6ndjCihUGsD7RF3JUmmlsFHjzSLjy769qJzOQ+oQrfmdTpstObhz5RKEi3bqDzPbdjPl4UkuTZ
RjyBeTUvQWVWNq2a1a5SwxgupoXIWqiJdgCukWZiRKxE88EAsn1oIvkhl5sfUkLkKjDQ+PR5HfeC
7+3KnlATQqC2BBvGQcPjK8oWV9QCdI7Ut1fg52eKuO/blqT+FkaR2p+iOCVCDq7ChAAcTKChE+Fr
0qkPLSJklNruqjz8Kkn5eKWOw22nl2+NYl1JvtzCTDS+qXKKPFBjAi03hnFPcHdC0hNkJIKEpqOU
aNL3kvxM9umxz6V4T1wKcXVRfBCM9lpN63vRhI4ZBj+EVENWKZFRCTMruJdCCSVkNJ5Ss/haiSUF
o7QgdY16E6G8N3YoQ8SiUthyIl+FPdiqwDLSvTKEb7w6nSrn/+4s7ybSpi+m1H9Bt+/Kl4trz9Jy
nvSAR/PxBV2Kt5p+E/RQ2tZBgPBFUPoS+dgCzQUEQaD0/abtDsCf7L0VgXUxRuNPlpREWt0+hW19
6tvwTZf0n4FUzScew8taYF0QMSZf2heNfzegCGXndSTv0As+CVPyqmfxqYiRAZOMeEcPwZWujLfd
xOUUdoZb1yXwWBTwgOw+iBO6nuSC+ELb6DIvh1fD84N9QcTElprw0RyA/4KWReW1RZ09Evx7fdRJ
2eokFJPI2vd9ECEc3DcHXR1915Dz6CnOJEoHk6njXLbEXSmlqW2FuWCPev61g0L+3IjBZZqAJI4t
rpdQKW4IDD83SfZzTAzB1asksyW9/aJos1xa6d/DxL1O8Q84LTlgC2C24Iw4UhIKzUIogX53XZjK
/ajo17WCVAV07R1AMO2oj8l9gMqHHaGfbFeVeoGb7lKrWiKNY14OI0+STvQc7sVngZFb3fhsFd21
Hpa/hJGOKg61ossCO4QAiIju12IEiWxlX/uidiDr3ALX3/nymNkpQi6lXyNqm84ttkjuFdp9V1cH
3QgfWmTc0Htudp3Hz0j8Gv2bWOtt5Jd8O83LJ0trUd+zKI6WDKSyAJIONupXv0JLvtUDeXBEC/3H
rHMTRKko590HovCIaNSlHEe6g/YXTfhx8jxMhisY3oVeeXeh3lxIJRqvOAtteJxU6XEM+6uwfNO0
Vw4+ZzSA9ua+DqvQMB4a2MR6dhO13W2nIN1CodQBNT3FHkUddPHYuynHj5j3j1MV3VVyccgN2UHb
czdVwaFvcdMNs4D3b7HHoL51CLYpoUGpqtYcy06/VyzxwhTVC0EtPCdUCXuNuWQ6nuTv1VA5IN1r
hxqCK03oeuqXMRRPo6rtqhEPhQ9XSxsEWfwXPYBPC/oauYfuJfG1a8voHUKW7pAPpz6od0Na7gcI
jw9C399Bzwucvgo9JxvDY6dapzCCWmlEzZXA7WEjrexwAp9EzllnCscvsirdaiG6YeHwtW3xJupC
r21osPFulA2yeUMH4l86lHF8xY2NE6lcSc1YXnRCdkVrI1qECE0H6rWgVcg8pvqeg32XCy8gb/fj
RLNXB5ihASudavRJmTuKsO26Nt1QaY6dXl8Fan2NFvt9VEMEfVblVy/9Zvn1hdpaOynVr7pGP7Sc
M6JQn2RPvZm4qJG2OOnma+7J34kBwvVNhJ0mICgJTxpPubgKEJ4wBvUSCORtZ1hHMa5uEGbWveBS
GOuLrCmPQRSc0Jwl7V08iyXfsOj6s/BvqzKj8yPWhAyuBbOMDvsF1UVbT6vXsaxe46yzuDbvgG1z
3VZGsldr6Y0P9Qadl0spABAblb+SEsU4qbV+a1bwXEXdhRojrJF3bmH2F0rhXY7deNmg5gXk3g7K
7C0KK4MDkqOp1AG5E5RDdo5mJipL88IGYH4TVpFKlYjg6BVQ4x7k8CQetXJ4QuT3XvCy546rYN+Z
9e1YZmzTIr+0UvMN4AN50QGsZg5k3MgEmKfly+cvupVACxVYqgKVhIwaki3vX3RVCDy5SRQyJpZy
KeTls9AAjhWlreqI9fiHZRBAJB5PvnnxmKtpWEOINUUVx7L2UXKFzMepzFB0KV+8JDsi5fLYKe2F
rICJznivqLfgq6ke13ZpZFz2MuJdHRTe4NiPt3H81Pe/+ALcrHqLRNlNxWav5DpJORxE/HivalhL
qCoSZELTopl2K6SxGmI4G87ihZgjcCcIotq4PtrbY38915R8vjIrlcpEGM5MLJbGQss2THuWRr2u
qp2EOxTsCOTMRVfmSblv+h2JodQ4QjG34x1adFuBhfW98XfJFjHsAsyqoqUc5fp0q1Xggu8mYSOg
8Cd2/OGlfTbIRSx2ko3CinW2RYgoCx4RT+rv1XAqjCddoh6geczoV09a9JVjzQGlOqvcA4P8AWDh
BIJdkLJdR7mlUbVO08TIuiOXqBv7NBEPKGcgRuVv/OKNhV+mfaY6zegfobY6CtoLdL0OamZsxD22
TCzCxo2AxlQoyo07ZSO4iPao1/Hp8821trT6XJ4Ad8iS+fbff/Y9glGZWgcSzyJvl9YmMFmUTLtv
/8EKd7xCeyEFq8uAdIzyY6oVENolFD2dEmX1k1wjdGv21VYF0VoQjMjq/0zJ7wc0eBXc+sqgCLeS
fslTsUdHZB+YLYwc5efno1pJnxONEHWg7Jo+R8MWUbBIkow2DQg9DQSfkv13YPJ/kplW4CAFsvvT
AuJuVT18HOB7o4vzcwgqUx6LYXSVcZheUtl8CrT0dqrm29GsN6pLP26P98YWp9vUVTi0Hh9ggmiP
ozXPjR8+6PTgbp1x87K8//zfG1qccU3UaXVroVosJZ0dR8NVl8+iqzpVAldaGO5blD2VQL6f1AvD
p9kdQbeNxdz6BYtDbsh4dGtpiKTDDpSeskv33mku9KKNsv9VHLbaltaXkZp+ihMs40P5oxepErIA
/uROaNNnDVJOQnDnDdMhkrOnz4f28RiZ5/avqcUnIRFi1wjgoAgtUkomXkVRvLF8a9tENuAsUE4i
kVBbHN6eOVqiIHBQZeFTXPxozduRV8K/j4KSQFr/SNbM+cfFh53klMoJXLSqlhwCr3Do8Nh/buJj
FZwmnZtY7HY0KQefZ2njjuUQzor3J4mEhZ112a2UlaGD8lOMJEq0Vdv8sbCYIhJAPbjeZCnokHg/
NCuCiV4JrUQBVXXVlnxnAMtt4qfKLj9Yjnw7/eapodF/Ptl668yVEkjc/nOmbf4R1Er8AZ186AIJ
UsQSDTRxXTG9RMGPaMhN2QwbEfWVjfLOyGKGA3McVUETOnQZ8GDaYvyBDlhim5Py/M9L+c7Q8jxJ
al+VkAZ0kcs9tolRIB4kH2NFvyjRxqrQ45Ubafe5zZVP+p3NxQnipRbyFq1F3UL3ZDX3fi6iskbx
JOHizw2tzSLeGN0LlDETGFrsl76y1L4JdC7tFCGZKosvRgGJa0j/j58bWklcUxIKyUH906n/ITda
Cm2rZ1RNu6bS7ytVRoMiQOP0qVdJVug3vfc8ydmOhD1ZGcUxm8IWoy+f/4a1WTVF9iOfPuUuy4eJ
bPltKCcNXRp+t/NhQNdBhewvj+RE+g/zem5qsYDyqJWC2TSyW3DB6Ui6e36Gtvu/lx1QAwB0hwI/
+vXJA7//3AU9irOk5CPwTHHveT8b/VscRO5/mLYzI/O0nmXozCwoB2GOgRQRR8pDrBiPeVq6DXG+
zw2teUH0J5gGhR6czaCE3ltC5TTojFjpaaQc9/5l4gbqCW1KZ9xFdkg56E769u/+JDNIdYiGSMgf
3/W9Sb+vBlHqeO95fn2ZNv13IUBKSNa3+G3zKbHwSt7ZWWwIo80qREwI1YxtfqjLHum6ca8Ghp1O
wk4vNlBTa5/1THviAU5F64eXcZNMkjoqEhOpCW9VEN/KVnypEtPYOOlXR8UHrQP0pvhz2XkxVMBw
4vmcqivFliq0qozr1DAppr8f840xre+OM2Py+6UShLBWJIMTpPmZPoPPcurr8Cl6QYvTFQ65K79u
1c6vJOTZHGcWlfcWvSxrOYWB7INrRiG820Gj3SW3hYtMjJs/qYQGbd32wf059Sl1kXusDpnTbpwl
f2bxw945+xmLx4E1zeFlFPDwJ9Vx312hZFfdgcZ59C/INdr1l/BOv62vzGP8yL/f/pOH+W4eFscM
FdmwPIKgd5PmYo6HaemlxMu4jLeuo7X9RKkgjecinQMfMAOISlbccxqt2uZc0KLGB+p/4fV7vd0B
oTQSacvi2pdCDwpd2zSgfXy10mJjDaNkcFCrb7XFP8cw+ef2Sv7iMxOL5Rt4XVV4mlQHkpi0xqtM
uCJFv7FJ1u422l1ge83FjgBO3m/VpEbPU+wG9kipRfu0DG/V3HIr1czssJBfPz+o51+83JD4zdLc
dIHjsCxWhvxXqRIMcbdGJQ1pLE3Y8BZWV8W0YCBQIPiR1Q2cMUNxWJVpeLzvw59xW9q5tFUOvWHk
Q9gli2SKFfisapQOC2lyqupZKDbKx9en6n8jsRaBF1TQi8iXmaper2/UKr6pWuH589VYeWtQDvjX
xOJcDLIoGsM07d3RjGGAG7+Lvt6VcvAa+9l17kkPiZxsPdNWt9tctEdEFHzm8gkVCqaeGGmBiz94
bqndCBOKiMKdsNX6srpGZ3YWvkczeZLYiEwfwh12MV37xnWx9ahdaa+Zv/y/g1l8O4UfjU1mhYo7
TuaL0GovqqB4dqN0P+rYO6iecixz7QVF3uNg6RuLt9IWQkONpMOlpwJCpST2/Ycb+12kNgNOqfHY
78ub/poWc/Obfx2e5K+qi5h4aSMOLWxUKn4EMJnvzS4OpTo28lg0MGt+R4f8ZnzqXr1fwYtxjfDj
obhQL8PH8nUTvrSynAzWopRDVtQVMH4oKDIKSL1LMjEtfNuzGvKS//4ypClT0YGBAdqkrvT9jHZa
k3ahwfOzjFQni74pZg97deOlvdJ5wATipJJNw/H+0KIfI5GTSkXdu0iG3fapsEfq3oklZR9W4VM/
JSfut5Mgd6exyR8pdtpq11ydyjP7i68+DUg9+VQDu63heNk+pnyHgW7cKltGFlM5wVNAh5fSX/o3
kCpUwu+FqCPPNoT/fqO8m83FdvRKtBmintFMA+0Bmll9LTNvw4FccS7e2ZgHe/aOaUSkzSlO6F3N
OJX5DZIsOeryoW45/s/PT+T1j/pscRbHVj5IvWektLgiz4y4+Ywu8i9EdBKJAtLnrQa7xgn2iaPv
Pze8ctsokMIBNNNsQYnz4iTLjJbO9rHvXVQbqczx7uuqCTf2xEpLKzufTgbeTBC0PnACVDChkhi0
5MR/Kz/jh+HKv4z3zTE8+afoBU1nFGgdUo+Hpp+1Z5Rfnw9xbUtS0Q+JWoer9gGpnCmVhvrMyEMq
Ln8EQvdmZt4X1Li34sgfBUs4IWcalExlNQf0stK+kMqAyHGHEjQXEF0qdb9XFeRnxtHwbTE27yx0
hA6ZKr/Qfo7mo2zsopB3T0WioNJ3U606UN2p0YjG2yTvOjsRFMMpgt6gPjB2Pp+VlftYkSjQJ7oB
4oUczPu9bfXwIXyQVq5etC+ixE3VaIi9RreCYO0+N7W2x85NLQ6eBGe2Clud41U6Aba0UynfGMzq
EkPBojEJmShc5/eDSbs69X2FDTZYykPjCTd1nH3xNeXf/XLCUYpOAT3xXlSn3puhKMHz/BGXuaiv
Je0i7Kgg30h6rM6VzmVHLFv7CBtUgz6LRR9mqjeWR8/Mfwthu6XWtrr0ZzYWkYXY61O1rE0CoTL1
vZ1jRneIICMw/+Xf1x3+65yl4jFIaOH9dPVgLkchjXH6B526HvEyq8MNr2RtuuYoDBWS9NAY6mJr
+YZaFu3YEWlSdGegOHDYnK0tE4tRJHLj62mAYnBb+zSLdwjfS/9+CMMbMGnS4RyWPvgfdVp0qZFa
stspHi+xb22s7D5fipWb7J2FeZBnN5muZonnha3iVobYf02TWKYhccyc3MhMhxx1vqMNxnM/N7oy
c7NcGk8yjl8oIovPBV3OWBm7QXGtgvoEev9t2LpPn9tY2cvYYAfMAApefov7qxwLoyknAoAKafp0
5jboKZWx0feg0DaGs2oKihTeqKrRs7wwpURTR9+iiHS0Z9mo9cCgQNhZG4URmZUt1vDq3J0ZW3yj
QpF7Ak0jvdu0L0rzK6M75vOJWzWAWz1rAc3N3ottPepFP9LpqLgqgn+hJv1qUu375yb+EMgWr356
wf7amH/D2a7TrCYy5CFTIJT11akrrObJpz7fxd9O79OCLt/YUqk2DrTatpDadhU1F/ZT3UiXsogK
I1VJxi7M4/CkVTLlf+gH8F/RD3dmnymUSU5i/CvNvGnaCcbwDXRmv9NTT9mJ9OvtvCwc0CeXi+pL
mlPY5usjWazEAq8XRFZvK1FGL8wkl1/A11ZPuZSKN1wjo5M0hKtGo/MfijRNJMph6X6qxFA9tUOv
76DnlZQcJimoI7958POMRgjSV8exyIorECbBjShSulUjdLHlw6+vGr4aOiQGzfmLW1vJQNZXEu61
1cKQGGo7GLc0UFa3OfEg4H2E8Dm43y9aESoty2DirPX9ldgqNiO3C99/av0NF34tw2OYsFZmSgW4
lWUXrAmJMNd89uBQnCKp+Bn7oWknWXsIqNqdEJpL/F1haIe4/5nrk5PAsUosYyuqszanZBAsEJoU
b3Dnvh/wKGWCN6q5Cl3mvqlQCPeD3ecfwtqUnluY//zsO9A9uuQaRRmoEKLRN5zL6UVx2FuDtk/9
bkMycG04pHY4iUD20bmw+LCrptXD0JAGt9UVJ6vv0u7t89HM87H8qsn8AU8CtQ5xfbEHZZ4qcV7V
M8lIb+y4tvZyLt5NSVlvTNvao+hPicLcHamYNEq+n7cI/n/XwnCa4R4nyPgQVjktXMGRT70bHM3X
bULE/Fd+GBz+Cj3ZePMf4A3lkNV+XlUzht+npLP6nRbmXdWWF4YgBnaDfPgUE1SXtpLTq9+CdWZ4
XtazPWLxzMyyms9ucEdYuTR4+XabOTMIPd+NRzBu/svn67i2K88tLvZ9IOd5m6SKQplL09u93wxO
SuH8dWjI4X5sunjjNb0WQeJdRPMpJfj6jB59P8SsL0NKDTQM7mkSvSUjcfuHJuaadnyngAQWdtlB
2wi7rOxWjhjksFCSpOZz6YT4ierzlOJhncu0A0R3iZrbvTbtP5/LdSsWqjPw7miHX8xlFijjlHYC
Uge0C6g13RcicCbj8XMrKyvGWP5aWZwjteFnXTTJVHwp6S5SEopzo2Nbdzdjo5fO57bWkmemSICR
ukhyWvjx71erjcV8TMRI/bNa6d7f099WXXZOftLdeOfvwtdpY6lWik15OOvg64kP6x+Z0ZE5EZTW
YrJz3g8puMsoou3lS6U7DeKNktGDMNwWdCBMIXRVMdk1Ve7005sY34Q5HWaQaqy+25gGeSVWDoGH
NZ3r7ETCQe+nIRfVUpQ9zu5ZiWG6au6S3XBpHBuwODv14B0Mt7xW78Sf/W64CY7RQ3SkIO7N39XH
/kV++Q/R7Xe/ZrEDPDXRs1wLBjwquvx0Og7ppdKbbGPUK6fgOzOLtQ/lsrUQuRhcCp9uYprd6CnA
e8+qn72lHOvWOOCy0VBmbrH2V7+js9leuL1SNYTjGPiDG3WNkxUvafF1pC308629NjoFQjih3j/H
/GJ0g1yXXqyqjO7UnFDyODZ71U0utpLBq+fduZ3FYLLKEnqxHUdXve92EwVV1lfdKQ/enXibntgp
yJT9fzDJ1zbsudXFpVkOjSR7Gk5VGedWvgOVUV2WVay+BXjTzqSN0i4UmtIJeLlvBfpWfA/yuv+b
WX0uNju7xCbJQqchn0d86K4Cp7oVg+N8xDd7EbKB3UCd320luzdWc0nsqNORBlSZ1VQPzak+zExV
1ZWPm6u5tjXhRoncXHP6ahnNAOTTpqWnDy6NgfV+2lHO+CSqOzHaWwAxyy/SdbT3DDvfgh/Ou3Hh
kcAZ+2t34RgESq7GtMnhbjWAR+ts3/bWlZg98Uy1k3FTc2l1mCrK4LM0ykdciKTV/lgI4Xzsj3tp
d4p2vfAnCq04ke2Et4mzFclfXUBN5g2q89rQlolozeirwhtE1Y0lmjrzQv6S6dmuVYpv4MPvC7qn
qYVKrlJN+Pr5ObB6xdFa+j/Liw9UT9QmU2B6u4261y/g2h+LvYDqjLjvnH7nO1DtUXrPjp+bXf1I
AGaqCvB10ngLN6iXMzJRVKC7fojAR/MQTlu51jULBER03omz9sLyCTfw0jXEMB1d3fhKx6FjdFsF
m+sWqIFAQpBrcekccIPnaJmagytYsZ0Mz2a0VZ6wtu1hWxFRB8dD6m9x7yqCH2XKPAbVjJw6tE55
AxKfZnfNfw7S/3LvUEmPd4qIgvhB8S6P/XoII191Wxr6CQAkd9EgX040U+4/X/xVH+fM0lI20G9E
PZXjfHRDqln2ZoXYd91DVYvsqDkCCo/awVHr8EjnuNHfTkZ4Gr3vvfqqDaKb1z49Em9d0Gy8GTd/
1WJPZqXYxpHc43lN8sFC5hyg/oXqV71d4dRmhWWrhXghNYjeNDdp3tmd/KJ1tJ2qd4nvHTSoUlKk
G/R9mk8bE7bm9NIahhKcZajERhe3tcfjchRzPhcRiY3abgI7uk2v/QNZuevqUrVNm7b/S/oJN+yu
HUvndheHQx56HEFNMvL47HawEC7ae/Rtp+PY29PBOuS7MLDNS57yNL7jDv+HGn2Q+H+HvbjGc03q
kGrLRncc9RO5mu9FoLh6TO5hsDb25OrH/NeUuri164L8DIwR1e2N4qGTypfQqDdCgasmVGiWOoow
Gmma944BH0SATDBfczw0t400nAgLbqUZ5wVZXpTqmY35N5w5H2IkG8kUj6o7ZPEl3dG2V75q1lH2
HibKddJKuf98h6yeUGf2FicUsG0xVwZeK6On/jSz4ks3eHuvsS7guj1oKfvkc3vz3/dxfGQxuSX/
BOfej89AaksyMoMmEeM2gYFXD2+xtilysfq58Z39n5VFRmVqJxBQxrztL7rWgZ6QHpNdWNKnTeHi
NNpCZbcnihavc9HecuXWZ/Sv7cUusbrGM/WAXTJx8MTZI9W1DoCDsqRJN9+qDt2azsV2GXncCjPx
2Y3gJInhBeQ/pxc3QpxbRhZ7pC4yr0gQWHb1dHyOfOm+V5/bf2+fRYHobMkWj0KEWcMyHfzRrcej
oB8i68XaahNZYWO/t7E8hbWETI/KtohO4bEu3f97NjUkqGGCbHr16zfS2aAWx28LAl7vABS72iOI
kz96b7S4OcWt9po7/pN/VYOn8FHomTGux3/XT2C4VCej9jXLGyyjRoXWVAXNnmwOvA5FPeaJaEfK
Rq539VP7a+RPldnZgVUj9UxDHQeIX93EPlSR4l4qHqrQ2HjvbtlZXO5jaPW9x0njKnl0nQbJE5m0
XTfO4iDmf0hlnk/cn310NibPwHepJD5hA7DSMNwGmzD4rdEsDglDocI6rrgYE1W3PYJ62firro66
WG3EK1e/3bPlWRwQkxkkeT0PReyfJDVxhvZ1EIaNQ331YjwzsjggLEA+vjliJEr1zh4n4aWuvNPn
F8fWjM1/frYm4RglrWgIgxskqUPK/EIdgx380UPabhTSrUWxWX6yKCjawtldpmNHsdDbcKBBlDTs
jo1w8sNrM9SvCzBZcgT/pbiV6QCkr+XS8q2XXOTi3Fi2VTfg7CcsDg7PqM3JMnFlxQxOoQa7Kf46
A3faCTdt0mcto/3n87u+hn8HvXDVJh+JexBgIwIrdGbEIpHSafe5idVY0tnEmgsfLbKsyfQHbJR7
OpGO2S5/Vlykpe5JE8Btk5ziATkAf6durej8F3/wOv5O5/K1Cl2gKTKtHF0rTx0jq36UChlS0bvK
2uo0UHMvWD/V8ZT0yvHzIW+so7lwRLRclUj4zu5VG0VO7uVfUi27ALizM0ptXxXmTZkCzfnc6No3
T7AIfDd9MFSsLK65UksjRRI4XLQAuJl+U2idXSX/4dyntQ1sDpkC/UNIWZMno29kjMAXuxwE7bIi
gNto3lWebJX3rZXeEb7/a2vx7ft5KkhBz3NzZshPu2ynfbVu6x/1g/FKRukNLMszhBcvdfJH4c7b
+DDWZ/Ov8cVsVn1Tq8PAQKfxrlQvU8m3deXp8xX7U3ax3KBz1QwVQBJI/uUGBUXUTpUYaa5wad5b
XwMn2g22ihiQ4YxfEQTaZQ5oho3vca3Wz9TnEnDagXXVWKYFDLUVZTrpuOceTUSA0r324t9n3i52
VNu7tS6io/ni35ZH2BxudthqjV/LjL4zv1hWq0r1oA/5OOBiHIrOydzJjt+Mvf5I0MdNf0Ky2m12
jKwt5/mYF8upyLWUyersr2jfLNgzHSCysd5wVraMLI7v2A/EYVTiwUV6yFF6HaDoYVTLjUti9aKC
vM1LCnlC9FAXZ7Y2mSPduYwlOHmH8SZxwydtX7vaITjKl8nbVmpr7Yo4M7d09cYAeF+vzIDHVHOU
VHwpkmIrYrY2c+c2Fm5eXciIYUQMSVKvDE89ltADpnBLPXLVMT83sziXJ3oryI8HdBoMsfxicvvt
aWlGkkYHphsWg/lbHj3RzqDcucVYasigtml+2WhcyTVIwzdD9WJbFJTaloUYhlxctm5RidOTOIhb
KhNb875wFv1BEsTQIq4nlkFBW0TjVGK6+WaeN8vyCDIon6YYghP9Q/lpFIWxmqjR6HqafpUb1aUs
/AirzBaR1UUYcpcF6t7QIC/lqV3FkLenBxDJthLeNrw7ld8ybXFQeA4ezM3PT8f1X0apKgpNKwjr
HLBNIP35ZHmlCdYx07+H8pXH0zq6AcEI2uvn5wZXNyFXGiyDGfywLJIT4tFMozkoQuuvl1z6PqUE
FHZ9bmRlVOj1zR1y1K1Rijv/+ZlDG/ipp5cBIcE/j9Hr8KAdpH20ncCbt/JiXc/tKAuni0K0Gp5j
PaezAtWBBZrsvJ31Y0LorSx3UKr3n49rZfLe2Vt8wZNZiqHvc19Kcd/udGUQ970lea7YacqGqdUp
pAuFJAE9/LTjvp9CpWy9PlcxVSXatR9HF1YHi0+/DdVfnWg4gRf9TrwtXpWyOkBI6hR/qFybywr5
KikSvVNwJgv9lzYJoZ3BeaP3YR96BDY7AdKi7LRNyd3FNSq+tiB6vDk8g4qqknYo5RbwBb9J4rGc
ukNnGkiBXcQAmYpiAExYwHz1IE8+gupzpOymyr42zROVx7FdUYonBQ992ttBtlVLOd+2H/bJ2bAW
R+IgxrVgiC0pyOzOTysnNVHma5t9qpw+3yDzDfuZocVxxtMKKquP11GYRuNITaU5pRKpr0PhJ7f0
D7QHs4Oz8rnRP5fTZ1bnQ/bsczPFivurxaoMkW8YB/q2UWIuv46mZOeybxtD7WSoQIbt3eeWt7bL
YpOKoTxV3cj3F4QPY/0jk6XLqTE3ch/yyh1hiWert/CleOV7ID3nKlVc5DnFEO6th+m1vTaOw5f6
OzLXuAb0esIDjmxRRjchOyh3PbrixcbrY82r5KdYaM8phHg/CN3FndcYjcfdOuccxn189CNolV/r
g7Cvd/0u8L/Mukj8gNhuH40fwX7Lr109Fs5+wML7omXCN4yS47uRptQGb3uqpa6yUYn6ISjCjRSm
36BgX031VGztspX3Hh3VVA/QoD0ryy4WWw3HuFUGIiHByTyMz+merqceSLPtP/3U7ZF07DzqV+NL
9rQ16rVE8Dvbiy2gjePk13NFiNFpLcMuEAOSu9ek8wh8h8l9IejuJFUxarrF4+SlIjDO6USdSmQH
fvdbGbY6z1bXgQJLma5HBXrS4kMXk9ps/h9pX7IcuY4l+0U04zxsOcUgRUip0LyhKZVKjiAIkCBI
fH07673ukqgwRdftWtQm7eoEQODgDH7cZfevIka3a/U+BDsOOJMBOWIHmXuQQ3dDTBkm//l9QxK1
gGJs8H2vHwWDS2YL4qFLox9sQ4H4e++jA/5/M7Laa2EVhg5/gkoGe5z6OoL7B1XHpRb4uQ38vJRV
rtLOBhB5Lg4yg3ZrCDgHSKSZvC1cmQQZRnSdvAq1GTIIHWcXdvGsaQBIfQcAXHC/rw5yW+f//2kF
oWg6GfcVh+L0AyYkMNjVRDmmCKUQl7qV55wYhlf/x+hqV82xbVpfofAmoym2H2WxddrQBq8GCctI
T/FOeAdr3tOnnz/mJbOrbYayeZ0DJzinfrFz6QM0xC+clksGVg6prP67flHkYKEa31t1KeE896Z+
3rnlc3563Wg2NZng2DlOQLSLnraunjmQdZkO6l53+/N+ncueFkWw//5O60SwV6MZkAzW7M1CSGLu
0VmHxCZoQ4MqsuMxMRL/N1QvB4Zi3j9AbUBUCwNs6BQume/qa41u0ZORQwKFgCK58MBsepEp7dzh
h2oXYOcoxljGWtZIGydVDC5RaTMzMCWJyOoMnMN2J8DE3OoqCeSN6V1EVSzHex2iIClFDwoJGMR1
VytDV3Qui8VfGu/kiDHKbflqo3cISV9rX/6Ru/Ewh95L1l84nZfMrk4n2vJFTs0RNReyqRwSTh0e
L5Ul4iJm8ZKl1SntjMYY29rEvhLtdvasMu7RgM042OZbeYlc8tyl+/duAhLz9UpwQ/qt6LAsSk00
inYCcLCf74Hz83qQ9Xw1IUB8bAuWAWbmjcXf2hTNnUXd9ioYoHyLuaR6JwJTsXAyQH0Z1iPkgHjA
y81U68Z9qbIpqRm18yvXyMmhN0RzyLSxAzhi9LeTR72t8DrTCD1w6s+YLeJ1onuZxyLp+QyiAwYb
j9XMzMcMHYu3zJE1BnwMzw/tKfNDPZhV0mJM4xjMthmDiwHg19EHvFcwGvXcdu/Aej99KFd2IA/3
zSijdvAm+nmILUqzMO+16QOEAiD19jVeXWsyKzbK1bKQAYSk4lGQ0QklGerb0uNTgmpweeKFhiFM
geGiuXx3rY6/X9jzH+8Iis9ft7yXYBK3FI5QPT2Meh1TA0M26vkfGAG83wLPhwnt11XgwhwbU/NK
V1COAM01IDJKvfji0vDy2YANr+v/mFlO8CenbTVQtHByuFFlhC7o+LfjTZlod/Otfmoeyb08zb+t
f5CMfDa5etZZZQndmvHU9cHRz/9a/D1vfv28eeeqksFnG8ut+bQszypyV+/hxqwbmQw7a4t+3WHc
02tAFDfVwdhdsHf2FgKTYy8yvRgoW7nNvhwgt91jTd6pZmB0D1EEcD/aU3brJd6Gg/xXSzAuh6fo
Eqr1nIvBLAPUX1FChwre6px4LOdzXyj0PXk1bSSg5rXBLgkun1veZyOrU+KJPCtB14zl9btK7RgY
YQpyNOYLZ/7cjABKyP9ezOpoTIVL8i6HM7M3HcRDYkdC0W0otRNwC2i9x6rUty1t37pM/OvVZx+Q
ggAH+YSUUtPSTAZpc5x785TN+hiaLaEgrzL7uJ9PAD4kPlp80c9f/vz2L/RPIAL0vkkLW1PRDQi+
jZT0v5l9JN7dP/j7IBdAKw2q3vjf14MMCLHJKCa60ob7O30eEBxeiqSWE7J+8heQMhJl08UBXp0g
JadSSSQyQPGXk/vqpG2qVVGQoD1ByjcnqpLq49K2neNwgZrbUkpdFvet2cS7fByklS1tWH9jxE3a
PWXXzgb15W15CU2/BA9fFwgKCVBJoErn4HCtq5ylbsuR4t/SXsMzkWN2VoxHUoEUtptqUP7k1S+B
glj6n365L1bXNU8iKpRysslJq8YPq+xKuH9/NnDGycGCDa+DuU9MB6+zTDk4mk1by0GqotLpuo3Z
g3ecb5u/cHsJFJguzcyc+WhfDS5u4pNXrefKFQVg4Om8Z0eSTNv3KaL3NP0nAfZXS6tjbwYl4Gug
rU4FF6jyt9vMNf7zc//VxnJsPq0m6N0KSg21wvbpUX3npAZU//ydsUEE9YHJ6Aue4gzyAPbwkINh
E3jvb9BNpyvAZZRBM3KZ2oMSeOsk7uNSCB9C/+RylGoxGMCK/0W6ciZZ+mp65b/RD1KTX2sKlTlQ
qUR9JJyjLQ9kCsmGxVMCkmJoHGMOX8XdR2uml07O92Tmq/2VX58dVmSOnil0Wf39Qq9uoT3IN5fM
nCmwfrWzOqBaI3Md5KhOmh38vRFWMb9ahliavbhweM4QQ361tDqgSKb9WXiDC2JIlAmiJl5G5+80
NK3zPVIJg4TL5AM6AZF2O1WJpYUCKdR/HEl9/RGrE1wRxIflcqIqDbr2zfvkXBGU1C64mSWc/eY+
P53bVcbkVZCKA0exSv0D35Gk/zC6xDuCfWvDN323v9S7uXRP1ggdl/ZgOhhgb9475jXftSnZQNfn
L5NgvwydBEJ54By1oQZ+4aOed6iomaLghKLdN7BiFrSmZgqG/dyZURF5ZaolTgKxtJRvaB81Hxd9
wtmL8W+L6yqGb/tk9HRYXHyCG3lPZFv2YXu78NZbG9+KQBmA85t0EVgysuOlif3zjuGT/VX2OPaZ
tEYTez29+0WkySsO3iiQ4d2x13GbX1dqa5poxG5VvbVTCizEJQDG9/gJR/jTD1jlUrr0XKhJuCoF
ujcy6WHkjxeO73ITvx3fTxZW4Q3RaCNHg6t0CELHjMZ39ndO3Aiqd7/NP4AhNjJWf9F1vyr/wejB
18Wt3G5ToqLAlIebEzwV/h1GbSO7fhicS7W9M+Ckr4ZW/rXvIBxsujhGHgZ6n+Vj++JsQVpON11i
BmF9YOh5QG+L3XZ7/jFvgz8/7/HiVn/a4pXbBbsb9y3ImKYT9JnMaggrB/SUZh3bzcWEdVnKT7ZW
jrcHgbgP9Bw+Z1wfh/s6qWLbiQxIYmGNkFFO4GeDFuWJ8Oc1nndLKIx5iPNBpr7meRHtRL1pCRfo
3zGWChBq8toO4TI/EzRh64bmO1DOCcgO/vMUzwUkAuAaNHP07wPkmBJtTGZhyZ32MNVPXn4Jw3Pu
EmKaBEVldIzQxV7tqTZIAGsN5qbQJYMygXTtLjTQi/1oyqm5ZpOACKxGEKE4Zh15zpDfVLPstnrQ
O0D66/qmLaBdZjRD//7zpp/72CZI46FODkWKbwA/u++p1RQCSnvNjVEYcesem8KMfzZy1u0jLQAN
2b/aDPbKCXIZlLmpRpUCCxm1+VtZQ3OPYF76rWJHOnhxoN78a/TS0Smfnn82fnaFn2yv/N+MTfN8
MUIipctTcL1vm7o7do1+YY1nv/AnMysnGKCc3Bsebqgwttw+2NOf/9syFvufYmmLeZS6jcQ74rlp
68jNUI6x777+AysgWfYAVcG85PoKDkRDGClAQw4hub9K0lPryldIel6oHp17lEEu+j9mVovhLZtZ
6eC+TcGbXkI11ahpLOnGl1ezum7rEYgw+/7npS1/c+3WPttceXBI4M1VW6LcVwCZkfttNAvtQiB3
9qihO7tMuCyNk1UcNzgTc9paANUoimctY9u5lnc9lxfMnHWUYKl0TRs0cvo3UJFuFFCFLXR4kyac
4uF+rFK11SKRFn04/m2P0HvcQvHyMj/lue+Gbgm4NjwDE7trN1ZClt4kDnRCxzTfWtsanvlfMeqF
MPFs7P/ZzirshlSwBOPV8tyl2QbM+/IwbYGtGbf9AXrKYPYINnUX+lt60xzMI2bnqosDXuc3+dNa
Vx9zdOwRUsZYKxh9ruVbf3QwXZbF5n1dhjIO9u4VtviFPP18Si+YRenm6z1XWWMo08HSm+vittQT
ss+T7F4d3VP7Nsc0JafuFV/WePnZ7rnbAYEB8P2jUu2iavTV7FBbmpn5C4ZVkUch9TasvfrPzzbO
XY/PNpbf8MmFQW4YhcMAO8rp/UANqPWyaJgvjYies4LZSpCzuODJ+sZ8qTmkscsRhelC9SEGwcJM
AxcTwFo/L+Zc0ItS3sK1AgD+NyouJcE95HeQ/FI1Rm3R5CqKKikcHjNq/nKHvz9bOxf/fba2iv/8
vKDMyALU1p3spdKHBx/S8r/6Of7ZzNn0HoQKYHjEODsKlqs4JQ/MQrdKDJNpRDkhWs0TVMaatAXy
v7WUu3f7DnOVRbcnynrig3ZpcPTcOj/bX1188B8IpwHANnUrtR9Y8Df3piIEJf+vcbgoZXbuE342
trrhxJ+pRdoc8yJ1k6Vmn2e/stkg0VD47R0t8izsA76tywp0w3L8bUhyDZ2Fd1H0KlJilnvROtBj
HWpt40N1/gak2JcO8xn0/EK/DfA+ppQs0EeuIiekj66iM+pKwzNaHKkR13spt6BYDp2NGetaJG9Q
db9wti9aXcVMELGDmHOJpLWxIm6GADoenSct8hLQSboFpgaMpD9p8SWIxrnnBZTECMVBWekCe/DV
QZSOlkPWt0GYiI58w9xQ1ihedwoZj4xYIWKdmlu/EZufT/053wfOT99YWvKwvDr0jicqx8tRaSpG
kMRDp9AfLsGAzXMH+7ON1cGWgGOrXAUoubixZYS0CQHy5jeCheqpuQmSITEieY9aVixCF+TZJmBk
QxeZTTQ8WhG5XIlZPuE6HPr8g1Z7rdlWpZkOCnl9MlyrGKrz8Rhar9qmSbT4UhntbALwydq64qRE
VQrTRnlSRjLRQpRHBd5S8PmGRgQRKXCpXQIoXjS5ujnSAhNHIH1k7Cd+DfxuHxWxBnqf3I70uIv+
F+Xn5Y1cbymIHyAaAkYwPAori5BqCxp9SQGW6KiImlP5kKX1zorMmB+sW+8SkGoJBVb2DPDe+KYJ
GAnI3Fb2CtZI5LNLqODcQXQ8dKdjYxVxAbrROvjdNcCzV6dKXho8O1fSAmJmEUFGc8n4FuZSXadV
ri/v+DMgiBKghfcCYz0FHPWT9Sq0EOLtcIkgRg2XiefwUrZ+xk18th+sQiRZ9nPFFTqCoAoPJ1O9
KGbvePWHNyTUxykZXedgXmQhP+MlDBAeA+WIAP874FVzjJwzkKqnWn5NyyOYEy7UPxYXsPqcgCGA
ZWcRSQX74MoNTTbJRcACDh7ddsPYQ66AZg02BdsIlJxNaLj87PbOuCQT4RioMQGz+l6LDchoe20A
e46cDhpqE1qex03W3TlVdymuOHM1kE2ChxNaWjiwzsrbzAMSPmPyONrOCJHsRG1r6DW2j0aUAR7c
Hi69YGeCQLD9QCdgycagcLSy12LgGu10rE1wYzsZU9KXWlKDOPXnLTxnZsn2wJDk+mh/rj5Z4Q5+
17eQDJUA3NbujAEB5CcQl//ZzJnBQeR6aEF6C8khYBfL9n6KnBlDWzDzYMck/qnsx21lQ1tdH3e4
BZsWrFOgwYjU7D6QoAupSxOqbro6B7E/eP9QtMyEEUPV9EJVa1nd+sAC/g2ppEWyAO/n1181kDnz
Wz0TYMBDiXDOk7Gr4poc9b697f1LqqNn7t9SksAm++CJ+kb2y2lf+VlQKrAsaVXCsgxFsUppFwZe
z67JhOjJ0kLErMnqi9JxKBi4i8a01VmUEzNiWYtxGsBNdB2Cz5dc2RlzUJlCtmIh6sGE0Moc87RG
CSiXp6ONr0SDqO+LZPC0kAJDqgWPF87RmT1EiSpAOyDAgfr2QnlwlK05DAMe/f/XU/Or44IfPWVF
6OyXaQEdcoSXHqqzi/TQj/V9CMp858cq/AwMXHJITd6eelY4oeqDGyGyPEKlee9CmPPndZ65llDx
QJnVxocE6GJ1XQiphWEsQTOvCgIcjbgNSntrVOWFifMzHvuLnWW7P13Legygaw9y8NRssrCbjchS
J6WJyIM2j8jeXMUu+NFLC1v+/ZPBOSeBW3OiA7FT56Fs+19IPlCw1Z//yQai/AdMOMbx1pBHP5iy
2s9bPRUOzkP+0hDA+vPTz0bOxRGA9KBhvwj6Ot/q/Rgy1WY+Qhp+mWbxaNiH2WMBCO6D2vr/ig0h
Pnhgp86L6ov98nM3AQ8S1gcdZhDrrXxXW9ZWB/1IleayTnykFkZ9wZOc/VafLKxyKBfAz3ksEX/q
A0gPdJCmgdrJqa0Lb8O5ywUEI1gXkbggZ18thEjUHL2C6yhrtqHm8Yi5d1J+EGjMsv+cMcWFi/q3
rdWSGtHRqZMaPljXYU2WU4dVHWx/PhaXFrS6vJKZbps1AQSsG/dDOXYRCm/ESJ1/hL7IfWsF/7FS
ytdFrS5xT5anFUADaPe+WL0ZWdnrKC/YOBNqfdm41b3lnj/bOcHGCdPa1N4i3W6mgfPQVVPy8+6d
S3tAEgkiA9MD1vebhNDoEV0jCLaAVlwQUWNUVW1IffVsTG0q2npHapaCKz+yrTmcHHlNu3dTXnho
zkToDkRCMDqJ/wdR8ir8op2Nks3gDimpSVyUxr6x7HSuyqeeNrEgww3DfFBV0QtX7oxZSF5gHMgC
1cFCCvrVPZKiNWZ/wl3IuHbkWZA4nIIm0Dq4enOynHY3OtNWGJc488/tOej4DbT1oFaso2z21S6T
Ki+hUzOkCG1/GTfZpkt5D+Z3+6Y9TofydHEITD/jvhbKzKVSAlThNwdtonxqcX820qavXr18dkKj
Agd9BO5+vhlEA5D4JPTqOe+oup1dGxBdKgF8cqdnyAcsSXDDo2VmOWaWBdpbXxph09nI5orpfez6
uHH8G2HPVwV3JNLIIOLcFodJ2QW04Nw+Rv/Ixn/RY1LCrHni6mAGVVn2rOnqdmJiCh3W/ELHFdGa
vUVTF0+x/l5T62qJgjYIle8oqFtDzy7R5TXrv50GQsseP7Eg0Ou2ilPJ3Symc+5GrTdtHaN1IE5V
QmiqNx6AL3mjHojFAaw86qp7y2ryRGmLUc9e8tAqijxsiPhr2BRxzUzvHWK40ZxXSTdiYMVW3AKJ
/KiiKhiayOjl7zGbd1rtjwkpC5F43OchU90NfDhIEw10aAN+1xXdtZ7XY2Q4+fM8t3niYPRZlgvT
TcEeAycHkkTrWJplhpZkjR+h/rDnjpoi5gckkVXDIuF2L8rq/kBArQltKerYhRwIa7WkGGcrcZgE
iN8EhdfPbgF17TN+9cuRWTnvDhVKPhlBn/aKWMbWU2DpJBNFOUSri6CACKXMP9pyaGniArKSzHkN
cC/Gu/snBhSfijxOmj2a992W4FHdmnAi+2Es87TsHStunVpsg9agsQJQO3R7aUWdJfV09BwzHhx3
SvB+gWtEGDwqC4/cOmbX3POhMbsog7twQr3T9Z1o52ybi6HpEruEikpqIZVrk6Du5EdmdtAoa8Xk
Aj07QVhyq/IGuBmbdm7ES8iqpYin66Q23CwaTa3azb7Hrnhf6ptuHI03v2vNhHmy3Hpjr0dqwk/T
Xch7woll4Zj3xSYv2uy6rwvwIRSIMQE1b3nDw6KiKGWMJUafasNjSdcLc8TkkDduQL9anbQaPT8U
I7qwb0r/oOiEWlOuv5uD/S59L/JysS2qYiuDKgtnAr0Lq8p244QCYDGTJhn9st/109SEQW48ji49
dlX/jE7ss9u44JKrxkgjUGTT2vsO416mMycBEupQ76sHbpe3rWySejQ2vqeiXgPGcSTQiQFJMUZA
7say2hQFard1Mz7nQxmzWR7Nln4YuToO3LieAdtVQntqSX3KKmfj5uoNIx87p9Kg0AkM71FS4yaX
9nXRuSdS60d3pIfcYTejagucc4Y0vjc3DiM01idm7qaxrOO5tVPH6iEdWfZPNal3zWD/NbqAhIxm
t0NVXzU2OZqD9xe8DxE19B22BxrT5bThWf7aTvONCrSdq7Fbt8xvVCkWnXnttW8qfa9cSK5wYsbE
03B4qzjQUIECa4d7beogzlLacAUdn11rF3yni8EKtUxXoIEFULDkJ6K33s2k5V5cl0jzeGCDW0jP
7CTThL+rQKAR2i0U7obB6OIWiuNhkMk6BYE3iGZdep1J9SCJepl9d45IVcxwmXNSueCddQmGzoEk
P/LAy+OgRTGb++4LgereFsS12a628wdzlBzU/O2fKqNDWDZamaDF0SX+AI17qmwnFBPcFNcZiED8
QYMU3chw9jsjEW2e0iB/w+v+Nmn979yYUbol0FYt2/bU1R3Zs9wXmA6EcODAoTlp8+kvXoHEyLBF
kmSJxCxRZHc2Bqf98dFqsLGD04toNBZwDwiQ/KJNWQvQZYDgy64NEc4DWK5FdtXOtQnZ5QCAuca+
l51RbcqsSymOEODYiefXVzTA2yD916CFUF/Q1VrM8s7bFSgD7ww2obptNocOYsGJTcZX1x8eR8eP
fZ88msK9dzR3P/HsLlDs1uu0ndK8X21Fd4Sym3LC1mI4BM1fBgxSa1I3AY7mqp9kD0q6UY/yzJiv
m86zdrQIWCjokLKsjztC98omu9x0jtYgt7Ip/zgTOBuAxME11OKRkoOtgg9s0d+CT6BkbcdD7ZLI
1cSjlAxSHMr6645yP5PpLm+7FBckbbrxXTrTHa21A2iytoD5n6hvPpdDiXaCcI9wdHAepH4yRquI
lKnlIS2qt1ING2vwH+bJtUAYmnWhKcoaVMXukx1ApKnukA9xXe4BuzuIWftQpD9VA9lTKCKHlVv/
KnQDIQbReWxk464f55eatS/DZH2YQ4Gv1fhaonXEjo0847EJXpuNLnp4T5adOCkedK8GKlpgdGP2
aRcGjS/2meigEsEaP3V9cqcaq49tv98iYvwNvSocqACCm43sSBxYyohcmUMdSMtJpBvdKYff6HP3
N57YExTB8S8YLdlQu4Joi7EBnd0vMZLH2bdC3Rjv1Nzc6ub4CwXROwZc9lyXG3PEkIk+kBCdoUdr
6p5qZIO9TeIpKLYGy4CbLPSDAmlGJ/Kr2Zxp2Nn2c1+Nsd6rTZlPkbDb7UzIQaGEOhdFrHcmil/z
xhqtFPwy91PQ3RDMdArD3FYFKlZsQren3XbgdCezmfC63FuacZW7NUiTvSpsIJJc2uVeo+yohH8X
BN0RHz5PzHYEK1Be3LpCf2kadq0b5pXw5m1OjbdMltC7UEqEmFG/5WZZ4RiVHWg9sjKkNY+K3Hlj
fnPLrSYP8y7bQij8NGHJUBhOW5PvHAyjOQaPSZlH+miBY3uOuWZe+U51JxayngCOwKr4CDVUM3EU
TSvXueu4fw3h72Ti6jp3vKtiauNW646Z4e98LwBbMtCYZbbNLLtA3JP9YYXczc240yya+pMRMzuI
HFeLJ6KiYfDw7LpXKDPEhE7PCvNPi4c5Dl6JUW0PmVk9OjRESdsEuUYF/vlKu5kL/1oV9Ylo4k5R
caMN3kc7dzEx2hSsUrfeYGC6qd1MVMWll/9GQzuhFgRbBg2EJ2TosyjTULXRJg7FJs26ybn2DjW7
MpzNfOfl9rNJsyZkdr+Tcr7PqvaVBfSBsfKumUcj5rnWRpUmVJzlwIi0ZlZG9sJ+0OnjbSaHx9rQ
grQfIfMYMC/kc3OnwJhZmf6Hw60t6uVR3hQMGVq7nwvtUefjE53cg2G6h8CnEPkCZ1KDu0psceOa
/Qd4i468hPeu5lPTkr3llzfIyGOr7a+Usl4tb954c4f5iiECDA+trxb4DSjo6uAuMFJutCxug/5+
8Cg+PdMSWtRd7PYW1FV77SP36S6oev9X29f8ZBYDMJ+5/1QE/h6AjTaUtIB6BTYpAvBBQ8Mg2Jts
umaO/gy11kMl+F5BSC7Kmkq7mjJnjApbWgl61RipHHt0Swito4HnOFIEgKy690JIgCXE969mXLeZ
kV05Ykapd7bV6LRw05MLB6vlePYdxPkNP5CA/vao+6Qj6gktQ76UVnsjwe/LZfPigyj5rgTpbwRt
zFNDSlSqoYIaOYHxW++YESmu/AgqqBLO2oBmgz4+TVSHrp41l8fFRhPOrfNOCpwUxcviUPKAnIJM
yagRdh1JzTtipk3tkRWR+8Fv/DvR11q5k6aP2fRGCHbnZZN9r4yiBD1HPgYHzczBZegK5e+yWtdf
3KrwNwEkvOaQmf0EpZwqq2dUN9rRiCZL6afRJ2YAdl8dQWU22klPjPoBdJrgnueK7ke7wOM9gJpj
o8pRv2GOpt9gajfAVB1jm8kphy3mQ7rfHvxGQoL6EXM3qN332U2dGUdPEKiOyGPRkvsAonYIp1Uy
aPlv4U3vREJwovCupdaHVDPhQQTHPuXtk15BIbPT/zZulZqs3WejlRRG+UZFC59oDwe30cZUJyPe
wEDE04AHv1oSfk5vLCWPIC2OuSz3jeshrNALaLFr7QuINV61CmNBOeNODDoibVN4pgAaAm9PC27h
Trhwsy0FQWlx8Iz+arLFTmf5sSl5ErC2SPSxjO0iS10zfwVF+66l+lZhHmwHNssNQ+VjMP0pCsz8
2mHDQ2d7fxC9kVib7Gqje6WZUHegsWEMDw6dQYmkuh60Y8Veb2uadK4+7Is231CKSzAg28jz6Rfg
GZtWqY0CdizUfVZGCD+uvHHY5I62AabFQkAHx+nWdDMyfgRD0B26LWWS1RP4mQFq2VSZPUQA5HI8
aCCDgxrzayn5gbIS4jQBAyUkaNujnPdzlBf5L667h6oeHiCD9dAqLYJv/EOrlt1BbmCfc+d6bKwb
jAQ++54USdWXLB5M+JqOePfERd19rn0vVlMPbcSxFCGt5gHBr7I2snJ3mu3PEU5ZG7rltPNEoU6u
NXu/B/AmxXrhx+5YkJRJpCiZ4lf5TN4hiP3Uac1G1O7O1curzIMn94YxcgxVv01EfuRV91B50y+z
hIvNaXdju0YZj9MIPK4h7HjI4VtFXv7WM3lvjAB9O06OkhjdleZ4o4nODT1jFsh8+z8VH2I0lniY
2V1S2SiwGxaycXE1okNaZd5Dyfx9IQcaUiJ2Y1k+8D7f6l7zWwj7mc/6Y2GqN1p5bQg0VQY93P7G
4ZNK/ADRA+JHhEg+/vxIhb/xxHjvtr4f57WXmMTmYTnSKUIjFcoOg3dgiGQQHfMylb4x7vQevH5V
WThRx8SeYXIVhCYcrA7jlSknBO9mKjAWHzft3IReX1chbvZOKndTI8sSUhwMbdh2wvvbmSjXicm4
Y4hzbKpf04pv24phXBS6K653b83FQ0WLF7MNUnBMIosY7SVVFMc+MPF0MKhmFNuxwkM/+/499ys8
vRJQZEiIF7m5rxlimZKdLF6BFEyb35ExtbGqZmRN3S1jdDnI0O0J5Ms8+lGp9fdWAN9Eqh67Im5a
Wb7Zer5nBZg6SHcwx+AlM4ojDcqXQep3U1/KHTPExpJl8cCE5qJ72Gt4vLn1ZvrtXx4oL+zG/HGc
pirF1A6PmlGKW94M+TWCKRkbPsKZnkxPRjDc91kZNzN9VwHN48HSDkHmvpFRXpm0g9qbi/PqVc+T
Ozah5VQPSK4SlY8JIopdjuIUqTg4T1EOcevuIUcbPFYNvS0LEN0Ezh8u5R+fuL9orQ7K8+4cZv9y
53ZTKnA1Eg2KlPiT4xzcD717N5HxUAAeGw4lov/cnK+0LItqWuNxKK0UlQAeq2J+EJ55PeBfR8PY
IY/dNDU7TsWMASSSY/If3ICR50+3nHn3DeRBttMMNwGejgITX9lDMcjXua/vNBSGKLE2EDV99NoM
dwrKn1aDqX50OB5Iy29BApzUk0K4QyMN8IhGBq91V8wAu5DYrurHAfwKfjschqZ5cBvUB6c8mfCj
ugK0b7YmPwxj2itVgrwq2JRldz9L/Q3v0Z+sAwN6NquDJtu9X5WYIzScmNLgwYC3Ch3VbFvPQEne
Ma5r1V3VNsiAWYUo1XW30GxOAB//FYwI5aFr1XuMoRkxXTVjeWz6EhE/3RQWhsBwZJbi2Z4YQdTk
+UZoai+Ydw0W4J3eFK8Qf/ZiNvngdKv9x6Dj1h10k+vUGAIwrQ0qj6Q5nEDM9CsgVh2bLAPj2lBt
uGFDHIFx3Ej/4784Oo/lSJEtDD8REUBit5gqysu7DTFqSXhP4p7+fnV3Ex0zmlYVZJ7zW8dKjq2I
da+3l8M6iN6frXoMNq24n4gi+ZFL8ePExb9NU3612npW44KkceI3qvJVGZzLNCYBzK/jySJ50c3u
0k2t6RWAlROcjteOI0PulJ3rYX13GkMPtbQ6s+kHtT2fi9lZAtvqbUobxIV342Hs+5byUTWapLuG
m8rfp5GFZypmjEIVX2xhhpmxBpWpv48gAkGDCaMqhtumqvibOy2n56d72KipJ1TFualNz4nX5vhl
RuOlHfWrMrsX28z2NFjCAK32SzzG1zi2vLFRrkrXvGtr8chnfdPKdj9M1TfDysVM1EDaNeAoWrGS
GE6yqA5JooXUCT83y/Jj6/0+vVP/pX1eyk4P5gRowi7EyWCQN/LyZKe00FqZfYC/fjca7R+9ki8i
44RXIexTtz/SivrprlVC27W8tex4XmvF/1yMEpXOJefG5kecN/w/RvrRIABTnTLBXml3RPeFg+Pu
pKu96QOATp9Nb1XM59aJ8dUox9FXY/uFnfCU9+VbRn3xxHLuJO1jn81R0wGaaIn9MKSN30hxc3MT
BpAQFVcxo2qWbAJTNfrpunLw8CmxPe9TxThsZvHUWBUCQeUsJvPaVvrFyLYwG6fSpwKJWKTZOVnI
OVu32K+Ci6HV97z0B4UreHaazyWLn9tKCZe6/YM7Y9Ar2RLW6TWfUswH3bEuQZzmsgwrOZErFqsp
A7d9rUcOcGdJjvZQ/act8eeorbmnx3XjdZXU/bJRQN7aVvld03bBVTjX+9LQTlNaFD4ZaGA3RmH6
VjX/DHWmR7Oy2MeqtRk9TPmgrsS3LUI79rN9NQ36IavOfoil+y1d8doL9UXG+s0cybZLt8eh6l7L
RLkOTe0basFjsXD8T19ar30RIvHfPS7GE7SizpyHo9rywM1eoiaRM2nvSl//A2u4NoZET04opVVU
F1WRO21e38C4D7FREwlZ+8LszjW1Jjo34jYiJmsV9v6Bzc6ikd3YTWt5uQPXY2ueGN+jRP9l54uN
BzroWSiKE6Pbc9G6F+HGniJf2mI6m05yaksDPpQyLsW+g2pPszUdHekcAeTDJKWxzh5CDhm6urT9
kDpYUjvfTeVu7T/E8lCNZ2eg1M6e9w7qslF96MfqMTfHv3FN3YPAh03MUFqEyZQipdKmeVcoXRRP
re47qZ4Fmuy++oVQeD05qrNydZz8TzE4UqtZvEjFoKrO1Z+syYlDpWwTXyNMb0fSoQgkyZ2jad6k
iTIrbe1wq4dbDoRq10VN6s6wZ4IOq1o8Lg1TUQeqkg/eks9fEHKe7FbfUJIobzPfLN0Ix7jHlXxm
zX7trGKvWMnOgZ/iuWcnAn7MXes6b02EVZdstuKtSYobpdoPijntdaJ6rbralVm1H7dHRR+OubY8
tQPIFtmic/pgWCzrS3ncGtS7poXQvn3q+9Rv2L8cY/AkSGBWEuEx49WswVVX90kD+vBj/aOZh3O6
NvtRKa+W+SNN2ABLJH6npM+Nu0WTke02Mz/Xm3EVm3FghPE2vdrLlXjvair4vbUIfPOhW5IPi+nN
ZE1z7a/RNb+Luo5UHuB9qv+3ZOluk5o3tto1JZAqLHObvbkL3Cw7aP270zZfruwepOl8LtNP29e+
48xhm9TfrhW/AeH/WfMScdjvSkDCZRK+tCu/TXnlN+M21wtN7kgEVx6q++ZaKJGIFz+erJcJzP2e
984DND5rBH65w/LSzk5kuPljY/YXc6uF3+kV71AaUbiGBp5C9+W56f5yJsFRf1Dh8gWbgZw5hfU2
Znl/geKBdne8Ecyt591pc+18x6nlAuhuWlE/9KByn3BmwUQdo1kinNLm48jn7tTztW+WPUIZNOWU
yTvjo4nuuTe0y5RaAbhmAAEJAzYDDXY4trXpJPL2NMQHSSTOSiaOOm4/DXOP1xCaNBrybDIjl7aK
z7kPXLx37sSprlmsO/1x2PLDYslPrZ1CZdqvlHpI46sl6IkM6BpotCH4OdkeM2sNKB0qBb813CkB
lOFQ6p5TXBzkBpaNfLf/mjLVz5xPbdW86v479g65cPSuYpfN7QJ0U+4zS5w6mouS3g5XGyK6omZU
kGwxs813qHKRbrrm07L+YXfwZdnstcy40wpelqWc6wz6kozdOrnKzA6MhpoTEPdGMf44KQK955uO
5/zAXr4bln+9KW6gfAS7XazpNE1sVoYB+lkc0kY56CUhvLP2nxJ/AP+HslOCjY8maxbomMG3RpiV
nuhkSVb9MlMfC0RfnWumqqkENMqR1Q2jv1jNsbLLoG+zRymzYBw0r1m+74x7qkpotCaYxKXtpijO
R77sB7N6ahaJUrAnInQpPqoyv9FmR4Cefod8utsQ8zYY4lLU35Yk0nXt/aLQ/JXwOxvCauHuzgRM
a1kHYH0++redXlMzZ3b7vMTfjuQ2pdy8gwqdisITYxXWrtgrQwIwU/4njOIMyPHumtHq8lXC7uQ1
l3eeHjvKVhf7A2ImUHv7kCv1pW6Gz1adw0KpD3XOT85/crc+WCC0BhYI09Ajc35IOBVny8EVojAn
EPs5GwSN/RD+to/Vxwxr+2h+SZWzTKRvI0BcnTippxin0p4OBVGTkLcX5G4R6GazPFV58r7pOU7N
0e+aR2cZYe1nVgl8+rnEpz+rniHU97yowrwyeOga390a10s083lg8eC0dsrLkL8rFWPySPatVXll
928Tj26jeO1ceoPavYgxGtp5N6ec98U/XdcCe6MuKh3+i20zGJHi9Yt11a1x8LXePfelHbTqCnBb
Rem6nRrdiMx02GvbVVrHEU+Ya+8XAu+25Fcpc2/SbnnL3yfZ94XklVuw8f5sYxmokiYEcyGoKtHO
w6ZKvuDiw01maKmpHE4umBgTcYoq3kpUMHOy3FZjMvguOydY2+qZ1ccgyzV7EU16oOuKN9pOMtAr
+ytdS0Jo1e2mQDU7jRs2VNn5g55Xvlsa37a2vUDeHeoifpbQTwo3rxjGoCP00Ox736i147qh0Mji
A+i4r7sdzcbxz9RtnkOw3B1LVXQXjPdFL2aPwDu/NefXIulwpK5+nZU7Qjt8LqThvpaDEuvtv87M
QtVMufsUYtb/S7kqdXAg5h3ZqITkxYEYgcjJ+Uhrrpltr9jAXJbY2zOpHg0AN92jk5OEPWt1Mi3/
4nHzK0X3SkJwF1DSrJRBqsdnXfThzC3iGaX2SKFHKF1qihzlT9bpiT7Igw2ctPXpg3N/hhRK/apc
eyUv5ihaKsP7dFfbtq9K45g63V5L1f9gB56a5EkrHzDfX2ii9Z3K2KWxOKQ9qElMOl7Hs2whsc+c
LpQxMkqVV9PJlyc3W06zWkTFTBXugnphGbMHpRuPZTp9j3MZCdmEjt7HQM/cpkTQFeLJKaeo0YqX
jqU51cXB0POjZXDuuoDlWvtYOCwZIga6XeP0YxPp2VD1G+q6UI1z3xl/XK3zl1V/rxvrGm8FTnkj
MEt5aLUkVJS9tphEBM4vuqWEtln7plif7Fo8pXKu/MWxv5BYHLqmB9wQkWWRVMiPtUvzrWiuRl/4
sj9vufrU6/o+K7CF9VCf3A5Jtl2qrQsVBhT3dbPeFXRFoGH+PExBuRiebmwe/mVf13jYhhTsLTnW
I3WsZXvWjJfR1Q+aWQWO8sxCopdRT4D6vWvWkETldcecJk27p5kJ7i3xxPLopsbjljV7ZQTvnDCR
ZA4LA6Ew1Jqk9idPU4DkNCj0djeO5QEoOsTEHJB+tmNDZTuUUaOcxlQ/NP2zo6WHtEaaLvYwpsTQ
5q9ySo/s4Id7SiI24Z0ysRXOtGfG3AWl+jqX80E66+8KBQgvu7O6bK+qG3WK3WGcH5u7HHTA2dL9
G0Al0TjCEM9PwOks8XOkWfWhlVAJiRG4ZROmmXK0Fh76HPSoM7Xb2qdXo0KpweY+uys/dgmTcXT8
xpUVrzPCTJE0nJxG3lN1/pu5zQGz6sc2KkFcz3tTZK81KGxp0+CANnAvW9dX2myvGOMHgInjk953
MbVyCMsy/WQrw4wkWrfZdWp8Xay2ogwCDctS/nbqpP5qdlpEtpu/xWaCJymfv7tWDXs32Ze5/hQP
02vfKwVUHfD54C57VXFPY+6yWyGaEBXcjTZRNdVPf5WiciMb3liX4BatyJAwFJmpPxETJm+N0LI9
XeRJVMoBxl3MEigYxY9+nOlYCq2JecjKQkki8tacaPbym7LxklL15+zTQnvi9uPJzW51/8moXh9x
M+zc2vAb55/C+qZQwkTLD7IwZt/KZMb9rfTpfKfP8+7fgtlqI0aoQgoS59Lrm2vefW/2BSSGXgz1
2pnmoQYkrWY3UEao98bLuD6mRt85meELSx4T4bwjsvFq53HO6r3VIXABWqWFUOWcpSPq4Cpq0Osr
MJIkaK9gxEyAFwmmkm+8O93IwFEM+O5QVZSG8JdUqjutV5x7NARcuR0PO6ftxjBXHeNSaz3sltIg
gBiGPzXZ2ufYHSqOKU0GRmZBWpd9txsVpt6lqY8qn5Yxur/pFLuXxDZdxN72doi3dLk0SiXR+saK
l6YdVGU9tccyz8pAwSS9iwe447TKjCBm7qS8QJIfupTOQzNV24PV9+q5lFSteAkQvg8NLqN5Mua9
7lTOGWmC8DD8/6dVxVeStb9dpn4J3JP3pjMSnXA4hlli6X7TFY+GVg/HZVDZnEzOaNiZNZq2qthn
yzYcSkvTHiuVi4lou953Bn0+92ORhPla/WWdFI8D592+rYt/jXwEr/LWu0hr4rlb18X1aznSeTB/
2kW6F3333g3D2RoZkMfsDF7F3sA+Ui5x1NtJHGBFfSfRI/bMWoSTrp+sRN9ZbX9AfRkKARCVF0IL
Jq295jmgIbXhf1umK1FfUjcWu/9cddetv/as+2uWe+ukhERR7KfSvSnaRhxQJdQAzOsCUur3a1F5
lbCOGR+4nyC0wUhzmPtuP68l4ol+78Sb38ZWsBmYdppvqYzcA8UxiesHSp7eUqcK9cbgQiQjZkm9
vtWBppagG+cD/rGgHJKd4jSPnT1e9FY/d+my70Y1RHwFtQHgnKMXUVo1GDX75K5DxKjvZ/YNLQgr
mjiYCScu/+ods3MzFdDoJWv+wZYBeQOgD/cr42ZKe+do3dFcTg7Rf832241EkKryXKdNqGcWCzXv
2pDstWaKQEDPFO5GeskoY8gPO3XpYnTSsGCB4UE7d1W7n3nROh4FFGveSpFmw4s+LHlw5x1mQ/kv
V7W9TNZgsNZDla9Rm/QnBAjhXJm7jrPXFOnRZGZT3CxyZX1DnrgzAMTlnJ7bQb9Nvba3gBDVFMx6
UIm57j6AvGNPM+InnrBDI+S+dAUB+5Px3MjlqmjWlySAVFQ/agpOmgzvacGS2c2Hpb9rpHwAiR2H
3RGR5m6RSTgrUOZN2wdWWkf5Fh+27dveTp0uTy0Ufze4DEnDiz4ZJ6MrP9yS5bC7pZMbdFsSUMB9
sNL5S6OMMM/7x1wrPmUpXykE3SflnbJxzA9GgaAdqrBxzsqYvbGYHBkHQrpNLptxyjtnpwtEbg0U
GP14ep2zz7scnOrOnqdfCLdLbP/rrdkbExax7XFTiZxxYzSgKS1+CXry/2v0oGkLsLHRM8iwWRaz
x/0+4lfREq8wfyflXPPCdnwq9mYE5cwgUA3vYspzbxjKfTMDtqvKx9IAaNM7NBZGaOY1l0MR1QhJ
M5NNs4VPIi2zU8rjkB3dZdiX6OjnuX0q0WvMKE8rp3g3NxkV3fajZ05YkjBdpcUunt6tVY2sCkxv
wK7NUKfxUPcOfS1teh4ZYhcBVCo8d+wpWQKoclqYysovUqQt7YfKe6u2/8np0bUzJMpaoNka9+Z/
cx1qXO5ZEq59fSQe9bIwflIQ6VL0rs16lLXXAeCPrjPuNb8l98rIH8fhSxcm8JUe6AsZNyuypgVJ
a0Md+KKcXJDU7J/YYHckE+kamHcVxaQHDoRGnugH8hMPdaY8tnZ8MkzgVfrNWZ6pme+mQCqt7wLz
aOJhU1wQPmXdl5oWVBB0rE+oU+aruykPSdKeTEpYRkMLhK3thuY/p172pQ5vRIZ8kl7LdfjjND8m
2HGqrQ26HkmMwYBcH/MmOyZu/spIihdqgKW0jVvrCuhYoNg1eWiyMy/WrWKuAvX31RygbL6Sylla
6rmTI9yT8ItFD0UM4dWyCxty10uedwGGUSbHMXYja7M8GsTfnPrbWRMfVgJYMVLWU64+pPWwB1Xy
+rjYW0PPZtgGa988FIJPDiw5ja96cwPX94bxkA+C6/auDKYOWvyW929DJ5B44MKoCz8BzdK+t/Rj
cbDTI1ud2oaxEy50oa7H/BC4OrG7ebqZ//UtF4Dxgtgw0O10N4xmYGWcKKMbWMr22KfTv6YQh17M
+x4fbNeJZ2G0j8ISUGDcoG2GcouEi249uIhemqrfCf2ASfVw10XHWbFDeWoGw6hYwZK7UVMzsQqB
KgZ9kLOeYpqE7DQ/KLEbTAO5V0qNeAzaagFRy8TfXF1Y/q5Fp3EnLzzIKFnoeM+3NEo155jbQ8C9
/5aMcyBJmN+G35T5MqMqaVLcQ7LAIGtcj87mlXjbNPln2x9xlQZVO/oo2sn1zTzdNvyJycVlyG1r
N1KFWfKHP9QY/rt3pJvxs+Y2QBbToSoXX7gc02l3LXr3SLS5N06ocwfHa1u5twVTFgAkPWsOL00G
6uD6VRoHVgIgOmjPDjzMmhr9PaH8mGxNkDtaZFrduQCB9oxCR/i4fIpkuJC1jaqL0hVRXBUlR+I2
cZtrJKlXzSvqlpMtLeYcGaz88wTxX22WD2UB9CTC2OJGaD/yfDlVkEOr9mGk+tF2tUDp7CBfhEf8
8UrKQbFmpxFmuOTgXx3GEXydtZUfNcMO1bWKNryziIFZb1B8+EPPS1eutbfg3Es1LtJO7l21DlhZ
Q3tskN0Qup98IIQBHIKhKk4GcKNuIODb+qAkcqAbCkJLXLYfQIuhCZJmPIshRr2uP0/6lgMlt1Eq
udyYI2KJyIcIINrF/Lu+HoKZbOQ+xH4bACsEUPr7CkTd4FvkRPEwygZl9pUqYO7rEmXoKPuEcqpl
YsRwP7X6Wxg1GKF7w62FSOZBnTs/x9Q5uu8tT/Q6vRXlk6bO5xxIoZiXXTtHRsvYT27ZYbYJhyvy
z9FChtkht2j5LxQ91GXjxzkkW/GT8GPTpIscDVDP2kKLEdfEqzGVz85yhnoOizuUNk7BnecFudpl
4/qiLI9dI/zYtQJFN3a25YSJyYUIDZD1C8ueUx3Iu37tDPVBUfMX1ZguVVnvprvLZhnFbxub4tDN
zs0k0GenS0WEq4PPEchXX+xgMmQgEuFlrrIbay1CmKfzyJqBYhvzg5kqqG64iWpA9UG3dG+ZlP96
Uz3YRfHDhfvAOtwwK3fZDvX6MY/lt0Ob15RX13Vka036uvWMqgYgSfr/yHALFD7lNOtCSgcfrO6G
kueoS1a1ZIzufUN3l9i3VdERl1Q7u3f9DVP7onankTGb6zzq3DnUATl0e97Bwh5il8hDdwS7qciS
MNFVmcwDdJ1ca6N/Tsf0Qc3TUNrdJcn17xStychdk7rvxmo8abDibVLd8q7e6W0fkTfnrW29N/IM
qq2F3i/Qr+kP1njNxfSstO7JrpxQsT5qKz6mrurZE/Vl60PaXDprPDYD+wXNzS7LNvqVEzbMYFCr
qOfWrxHVDXDUY74CYVd3/QO4pPWjLVx/NEyWrFzjfSGq3+Ni3q95vDOl4yeadVi69FRijFhTnkzn
KBPlucarMk14w+7x5WvqT3UWJO6Hu8gnxx4+G6CxFqnkwneQIYqSyeTT8RwizvOLYQvgU/yy/5rZ
bLI7YTQglp3TYFZipsrp5CqlDzztuYSfqJsbWhn+jmRC2Dh7GQkxqV1GUsx+M5WXknihjrGg7YB9
rWU5IqIXXiGXqMnyYDaYVWvwJhg0v661QOVEjeucYozuUNhztFiK5nWJkQZT1p5gW73ZbsOs032l
U3w+nAhJUZAYAwbuNTJsExsBeRaCvLT8qsn0GtPh49VN+soBeCjvZXTW41RlR71a9+gB0CWO51q0
uxjlVJ0+IC7ZNznLgCh8q89I7Bzzl7pyLlnV3+wYILj619hKNCpZwDz7BzhxTrfyPe7cmy7PI1b0
sF2yhwKSz3Ib6aOYmLg+86NJb0rgqrnF9quc3Ym90l38vr25jn5MlSwqMKc76oJYufsVRQ1BAcNC
xxAqNPRe6d6B4lnbsGPYbczypPIgpkCMk2OeLTfzYYneFlnulc7xVdu8zbHxXdXjQ7pOtwqNwKjK
qJryZ2kM115MgeU6z+6Q/Ve1+S0uh8d6ZZFTCbbjdtNgy6coY4rLkYGNtn0ZOQysHHInY7aJS72K
miL5SjgJmDf/8BmfJx3yWxM9QHi6bJ7aSDpzMRegXdRVP11GVLKAy4oWXxYjfTTH9iklp8+pHXsf
a4hsRxueRM/4TZKbLor9VEwMRQSGVrg+Nt1v7ZJpxYzB5RW/m5dgMN+mGlS85eikyfS1TOuPmq1S
zCYXZP9iZfNbXNT/zWr14iibV5Gz7i5Z1Mx2WGGPt28iz2CGId/U1XPWNOoYF9NqDqc4fTOFxgJ6
AUPaD5h+YnwO7iSemunOmiGrnNEBxet7rLnxpU7yf7bSPuTNxg5W1+DrziPYFo+PgAsZyxcKlA+r
vV31Yqk+LaLZgWW22XPmeS8dHSrfWK/x0ileYoPEzE6iB6h0mQCG5DD1PJB3AEhdnBxsKu6OhdvY
qtcYaXPQUXr7So2Da9nU8d0aEvM6crjtjWrNSOw04ueMChGscKp6XrftlijVydbjnajb31KM59JR
SZtZcuKhZ+1JI7NJyZF9DTKOujIFD4gTdt+hO7tb23mGjpSvK9K/JubBTmuyrhYMCUglvGHiHdKX
PPOytSLEIi+aE1jOtbCdL8wiJ2RZD6mL0pVvuTjYg46nma3Ft4f4W+rLGeyC96XBh2g5v7Ujdps9
Ncx+woHKAsnWtzsE7hgrXjUiK2KdUrlRhq6Bn7AWD7HhYn6I0ex2HaK5fDKqXdJKpsU4+1krTBfw
t8dNk9WLtWnwFOXmHvvROSU5t/CElmdFqYH29AsXyds0T6M3dzTNr5zM5iYuqZZEcSLfVrYUqTMg
5CL/QKD/MS1IIsruJir7ecUETPfG+ph1XLOukv9J2FySnBFvNBlrIf3XvAQx4vwJ/egOf/xNFCI5
mjQAMW5rZ3VBa16gs9YpNfeQxbPd9ae6SNHPauvdnJS8TyRbVW32qTb/d9rcJkKM8aKhaIBWDksg
BRb1uD8Xk628lYOQCMP4aif3O1WJjBU1JLShsYdlWvpBve9707fEDpnyNx9aTinw8GebVNYHu3Fk
iD4QZ17P6j7XXOFeXYlchlWhqeC4mtr9DGqWX3D1S97fEma1QBSZu/iiSKbKwGI61MT2xr8tt7jb
QZX3j1ZtgJ2BlQpfGyk/gObKuUk6x2k/pVSHpx7tH0rvXeI2f3Vb/OTl9pSRves3HPoBeMRTMcfH
0rmfCZ18rQYYuGWFiXFjoLhYq+eIiG0AGq3Idk5SnFYTtjzTX2OBwtgysr+kHDavm4yXbuJ7UbJ6
YU03GQdRYOxsM953SBF7J4N5nA7NBK4k83eEPMdOxLcJIY5ZvFWJfhViiLQWScPqoJUBfr7xyGKX
RkKq4lxB8MvO8rEmX+TIYngwwpLhCkV25i1Nelbi+pJX3GuWMfJmlOZwiJdx39vzT7N8zYsIRX9L
BDbQlY3EPVWFu8MnaMVaqNaT364fSQ6ytn1OCyk4sEfEdYXxon7b5f05Ks65AwPR2EGZuh8zeSQe
6ZHT2TBn2Hb7WZtrf+M+W1XrkREtvNvghIZ3wSFLlZQIsJN6PaN4uCUaJDw3FsOe31W5nzTyQUnG
R2RUBxW1R4sJa9JylootQI/y3W/jc4bxLSOr0tsKJxJNfR1S09znDfp2Tp7hYhomiWlUMmoTMES6
wJRRKmF5S0abrFzQORWrwsO8paI7uggfpcary5avonqfyDh8yEzO4c0yFr8t+mN698NnNq+glqWf
qU6Kx0DClI4/K9EJTCuT+c+g0w9GuL8YiNHzMdnR48kkX91q0haQXhqXZHBeU8M5T0nu7t0KCBDH
MC7dQQaIwCHmVAvBCH/bUEX15E9L+zPa6WlR3UM5FQx9+XTDxa0yL+WRbfLyUEv1uqYFp7goP5RB
nFTL+Nh0fQ0WBX9AzwoVx861u6cKij59Zz8gZ2y7/3FZHkqtH9HCFpA+RpZHOm45f0WeELjjFiKn
3fcZTsIKh6I3ZEX+qFhuROHBoVTwMBWGsuwb0XCN2I3mTxVKJhiO3C7lk90JFACKw5O0KnsSvO+1
QVJ/W5YCTYZib0enNfVwmc34Ic2W9aR2ixENw/JppubZiQfwqPp7aqgoNFpJj4lwaM0qcJ/SSeOj
rj24Ro0WoVgR3CXtTlGdv2TQX+YFeYkhuvaKDdA5TbX919cYqPA1FGRZFzYmIPejLlCZlYgfvZmr
uRQOIWyCh0/bSsvrCG6P2tx5XWaST/VR5Ahax+uaz/bXvG3lXd3SRrgsQbPusIyKWSRy0Mr5YIhg
eNbyxKzGmCLFKWm4cq0EdB5ZH9M5I79XrvlNUV2kKivS8x7/s0T4FcjGQs7D/LHK8stw8t9xLA55
bb1vhfm5OJv5j/SvxhN2n1wXYC8WrVgnemh6damZWpqq8Ys1WZma+yZoyireSfxyO90YO4Rk+T+6
v7FnIAHdWNd5wn5HMXD7lDVaYosuvHy9JvUMvjXGFEG66kvmqAlNfFvUNu3sKzmCOZG6L44zvc6D
cVpZkZYOsQ2qDk/gl7Fl8l+eEZ6nwqitAj9WjceWgpqXEug47uRnSf4452cf1mu1S3v30a7qwB6z
SG7zyRqQTTQlwDiOO5BjTj3qp1/kth3VXr1h8kB7iI7Wzg/4VU91nlL13LHDxdVJ6c2nlbQfX1ZO
1Bvcl0vRRGumxzDe6ovogFtSfepC1Wj+Or1Tvc6ajf8KvIiAmkof1PN2VPLlm8pa9ATWcpBqEftz
jiIlac0pwgdahL3MFfYB3r60aQf4+OQDjf6bxVnruwVAtdxu41ShfFdrHoZy/bFwZAAO3oN+LPAw
luEksromuZloRc7FmlKLUNsjkF6bX1MEGJ4ydP/j6Dy2I0W2KPpFrAUBgZmmN0qjVMq0Jiy5gsBD
4L/+7Xzj6lK10hBxj9lXPptU76714AwfcRq0F5W7L4ZBfy2XEiEt8RXirZoPSYWHAVrdpUmSG8s0
UB0flvo1l/NOVpzMXkk4NUiMJ5Fj005xcunjvlppLzmT2neXRh+3615O7AvkjgXOBJnFxLXw5V7U
RkUAx0ROZRvqOOYtwjSJP4kfJscof2sCEieJW0W7oGLdpkPHhJCW/c8J3I1Ds4VwKb8xogBSalXU
6xDUOv16RV5YN59hVv3rhHhxhkfo1OdPymDlm/I4Dc0Wwh2c6LBmG2PBBT2UvMmGsonjlWdDx/s+
mlhTygPaDP6iQYyEQCjydsrmdXEjbgZ1c1Xa++rKPmEfsBWszFTRujFwcDOmIDXHv+1MPV35PRFO
tz1WblogeEfWwtet+6Q1KfOx6owlgVH1H83VeOWGtCeiyrpmfeWdPebQdVlaLT4YgxPB7oypkQ4E
38DsnLEigFB2szat8D6FVbZtsirYxSp9ahvEnapxT8qO19ppbmM17WPPukaNkhiKckcf/diQHoGN
E9BGaI19AHQc11VT4YSFXD44Uc5KtOMmVuqY5JymBejiBQ/hY1VNh1mPV6Fof+YhSybnlhwAMuyc
nt06Q7ZxjqMVM3toQmeC3mctvMOQZ++j5BtXP8pcvGADL0VLDXckQrVIc/ON/01ia+WlqstTE2Rb
PMQfOy6eIgNtubFTwZAfHsGSTat4Mn7DTt8K4/E2ivJjqAe5ZG8zbWZv7av65JM7Iv20iaPk7rje
fvSyr1KQ3fFj+y/MhkMg2ZzNp29n+OY+nfs3D3t8QS2NCCGuOiNfw42vrXF4PYrZlyZLps/epqvM
O8yRQkpWs/lISXwwKFXdTx6l9jaJ0XK7wbkwWjjuQjX4f0zi5X2IO4ad3PHQijziYiMrzNOmHxZE
LqcdflS4DZURHmrPJTfD+umbx5m1zAJXA9LouErWQ+XdmHGIdpYFjeQgDcxb5ops3Sadg0ktovdB
DMaOfm55U8bs44UnJlqvQZTz4Y935Gq82os/hjlliZ9LfkAY/E9HMjQPjBHxllTVvHMKnez9wSLy
2XUD3hLJ0HUSlFwEqHujeHljeDH57mxCb+T+P8Ucl2hodbwq09Z5m50OZQVBO/9m0imNtTWEfE5N
420ATmYW0l56lBjzSporSQNxJWzCHwXh3JNFLuZprnv9lcrCU8u8JXgnEvKNpkdqRjexuzYcLkbS
R3XhdFED3/9E/7RVdcudwL+RdnBOJUTWk03vbdEOHtiRXAU19bEeRlMA0+Kr1qb4kuz+JJ00JrvM
83nOVFP/31S7+lzUrvxPu5hQTjUWT0Y5+Nei8nq00TlYAuYZF4ogx3PcFy2dxdR/duIM3EYwBdsq
M6ytyPzfOhPGCjuX4/9hrnsNTJwJGhz383y4gHvCeGz9EmJKay50UUcHPwzz/+yBj7ltSIdJMap2
gwD3p8fJEqvI9sbbHFnJq+zYbEvgj/K4N9LEYG4NHhVvJs5hGh46XrKquqHdDppkmpEH/Va7yGNs
/iAACc9mO87+cLBaLV5FPQSbxgAV4+nRYZepAc2ida2zG+LvT2VwtgL0Y/xM1RBVTLO8XZkyKDnX
KO8HczrdTKdoyI1G4kJFBnmjsSjhqLE41KAerl1DL3LF34ViSrvw2WoK/W9wvO4GACIeFy7q6lvm
DO29CR2LjuNUZ4vEb81XEAAxovbgvxSU8I8NOzOW06jx1YWPJJMLn11GPcYBH9d2JwoXzcDw0ksj
LXsX5Y5zymkwEwTlCib93kF+ni0aqaGVz7+ca19kLEWylKMmT5kZRnDvtBJ7EGwt9RrCKkCK+2BD
e5dgTx3aJ64K9smaYuIWVB9kuyXIHBFNqob5rTL/z7sLetTOTi5j21Xw4oLk7ISdRVJvSEbuT25y
jQYK+O0Iru4Ifr7cN+TXNlnKsVTMEmZOGCXczitkBjcRzbqmjEmwrot3SFOI4VET9h/sxKGyIkyu
9uXMLZCmCVscbTVY6zkuSfk6TVSuPENb9cpWiKXF4z9tRk/fvSZvP7x21vTVHFrPi9HDjGV26cF9
MZK43x0wY81RMBfnnA4ODIlx4FIz19nabYIULEOFneWZtdg1XYbF2Kn2W7ZAbTRFMp6II3kihgyy
0mAYrUUVhynlbYrU9B0TY6MmrINF65uOIEKFT5YbIeQNRnh3kbuJ+VYMRbRXgROCm+xiTP9wcI+5
3RtbGStrJXVaHSdtUMyZXZsHQersuQ6Oz6U1pHtLpeCBcm2HNJQKlX8Jt8PdaVKCvezgaih5tUzZ
3DtpjuoQd6fMiPH3nEz04tqSkLrlfEWGbX1OGU/agiwTV/ame0Xki59k6BMJ8tF/mijUB1MiCY5j
WX/B782fo7IvXycTqInTNxQWubUt+5DhZZERvj9wxhV72+h/c7g4r7E20y89Crs4TTI1LyJImDGN
xYMDEUzyVzyPaSOvsWbabCwzJnulNtzfbnbbl8cuL/ylAfVnmTSmPk4ZSmI3ttVBAkUqDNiyXXsT
SXCWhXUN7IopoTyZSc8FXs8vnjNSSxNXlSDZJ178ZLEQu6kGJGquv73d/DWwoFa6Sc+SKv9i4u1E
g0kvbWjuSxXvc4AHi8llQwU7bNZxJ3+dbDqjwPwrS/vNbSXTGx/JQd79uuPN7DDr3XIVj87ZHeRH
QNV1aanyN0vqI0btwSvHDcrfxs2nvTezpmxunEfGtGoX/Szvbe6N6Gz6dXT6izdy5dc1O4oNh9MI
JhRioBOqtXhwN+LJoYkUimcdZ+kB9lF7ilWeLyFUfaXTlJNeEpeykXvOL5LOJhagGrutSPWTtPTD
P+hvk4fdXVclZ7ybHVOk4P08IAUPZLP4TI7d3m4JwiiZMyqk8yKs+Ky2ebEbKrLslYH4Lv1q29XF
Wfg8yc304JFG6lrrJQchm3f561CGzzQI6Xc2e7vz+NHBC4tKjxUPMKcP3v2Y9DYQOLZRCO+Yut7W
H5M77FKyrYKnmucVM8Fse2dzz6G7gxyY/kOm2GSdt3di/sE+NUiT1/tJGPspzbYyH/5hJuyTrnue
RvyzaeSR7HrPIi1/fI9QUliRz4K7sTTk/1ko5wRiU2YlMCrU/Oao4KUtGOVxEJ+mzMV2EhxQXr62
uuHi9U29AL2EMBdmhHQclPvK++OCGi9T19pIWhxhFt2SILz6cYYDljsPQIeoN5FP31ZWPWxb0/9C
5qUGgDz8oSenOfoZ209izlpYTwsmW39Ven5/6KPgOIs8Oo6DdWDQpnzJiAkCZqk7MFZM5QkSMZLU
UVtIuVn0UczpNyEfJrDmwnqDHRGjs6L3QjPAZcs9NdeFGzR/Am7Howp/M0Y2IyQ0PcAqha9Dba5q
QV3NGvNb1jQ3TJBiUc0Rwlfvfatk+Clrd2/GWcRyg4CPSxIw7LRnf4gc+L0uRfrgjk4W0F/hoh36
R1uhXXZETPQ8/iZGdAq5pZpTSn6xxh/DFAjs9mWW2aeVNzCVAvT93NiFFHRFpO8kB1/Dytwj1Cyp
Az5JkwSrLbgYmI8xzmp5f2pidTnvXkzHgJPMcedjFlhoI9qo9gaXCjgj/VqFlBYUGMaFR2TebPXO
rusrjSFj61D4XjSdz2E0JyPyAdiZTJq/URQYuA60k1T0Gg2g1Apef0Bi20GJT8+q7jLNuEfgvvfR
LwMY5h+2KmiyG2IPGkmslsqGoxp1Zo1oA3jG8ibgW2N0q7P+SaDARqnJr2CaLKqIzbvjF+cpmJdu
VW2dMDhYo/vc0ibPZU7USIzvZW++V3W46yKSuTq59tX8H5P+JrHndebTzaFFb5EmsGEUJnGz5YlD
cCO+uWW3H2x573XwoeC2kXSTh6mn3lU3/WVy4s0D9jWSksg89cNT/jSZzXtpAN1QmkQMRZ99YYQA
EMvhOkvvQsScNEHvkkgJWFJKItElqRaStgpzOmHlb6f7tUeIL0yOuf8tyMpVcHpi9Vc3H23Qnxr3
c2SBIkKhEwXrvHE51OlljiG3qH9uZR7r/rnkVSa9HLrvqf8yuNzU6IFw+X7qSm/xqAihDjxTO1g0
2Z6Q3KoL/4n6Ng8h0tS07lzeHFK2dfJFsmg1U/KJwiN2J2eBtcZbcFu1LSNvGRfdMm9eIrNa9/nA
yc8U4ua7KcQ3I0lYZMSVgschqdDbmDDar5RjP/Y2eY6A5kINIsYM2WfCluwJ4HTGdK2zmvGZcHbg
PzOJL2bvU5T+1m/EmjUZnzKVR5f0R9z/y8InTIEVmBnZXLseH1K+5bV18MTdYBGSSecHtTe210VO
dBQvuIBdVdKY6JCUffnNHLyBBUFG+qcCPAa9JU78jRT3gr6mhOkdwvWyMUlHqgT96L+UhKJ0TG6L
3Lmgb2NT0rTNe6SJRYfflUJOtmyYGFw8B6wLj2h/MBDGaGZ84o/YqI69KJdMHK8RVnlqhGiKqli5
HSwn4iUP/1yJ4l9HosvPF5NFAKa0FpPZLgP7OyWnVLuEk2n+YMBI2GUJjLtAce9KR3S/kkHoy2NM
V0Z3gTVP6hDczV+ZZcemepdtB6LCXDm5dUrsC7uwQPZvRPDUyg+rRzyyPyZqhTRPHhloXBnGotQn
W/cgdRDE9wPk12Cv6MBPMbJ5kKy1dYUrsjQdl4C7gxQ0bOfhkmbPtRXt69FYzP5bOclVwoe5imCx
PIRKCDUq7hBd2KDU23fPJmsTgRUak8scufx2IT/wPRTBmm/hV9UbJ1CE6zSPDtr2L0pDhuX1qAS1
6P5mdGLpCuL8GfsdonltRZfBpB3IGVpRFrLYnOFIzO6STHSLeUYPJ522qtbXwiGIHc87FceX1n/u
uo9KfKGKPdGto4Q4bHgUA/J5t5vPOT7Fxq87vlfWvLZddCasj+yRRtXhlR0l1GPLJStElo6mCzVa
XFwwL6cEDyEZVj7ljzAcV0F3rLvnVNnLqfqP5e59J08dgZ4pIlvAOl1TrvLx3Gd3OIZLDkzEvzff
DCmjWWu/vAXc+sJGngnmsmQ9FpfEsc/IZqs29AmiFvDnJMuNz3XoPTjUUf4RopQh1DvkrjiXZu/X
sl6njKIDPrxZH2j9LOLuVyf1SnbPOr241pfLH7XFewSkv0r+JdQ2wibbDO46Z5d35siNIuLYFe/+
kO5sdc/tBj/xS8X1EsTqPpychTFYhNH3ioXxM59ms8c2ovRl5Gw0cS957nIJeydWDtGXT/JAoqdY
jtZIuJde3VgsnObV9y6d+s3JAWo+M834G5fH0qdrzoWZVIiZXfqJcm7sL3OU/5AEklP9w1Zd1g4d
i0NHdkLPvG4FJRuSWdHcbqqeHnNdE3++OrxMEbXiQrY/bcQ/mjoL3XA3rIs1VyTEuwQ+h1oUcNJ0
tkJ6o9FJ1T7/reyfvAY0WbBmo3sbPJKJLyNeW8P30jYCDvF9GXCPK3fSJEQOtGtmy1z+PHk/vviZ
H1kKTsipebI0m81a4yl/HG2MC179N9OMwTvZBjNXVSD37ZQAQBKbMbLOlu0sBiSFmQdREVu7cvJ3
cHc3HsKOohnWlG/wSWgDLfLp7lanAhs84SmNolMr/3nM9QeiMS7iBPLlI4TJOeIbGhGZRfPDkNTa
xYQv5mKpdiBX6cdwPNQN7bnp2ZqgBMMBLNIXA9+qAIvTQDOzxTXGjHApXI/R6tH+noKPTP6Q1FuT
kVuaE1iz4b+eKndj3oWFuSDWSTlAIyNWItjIrTgNLNpFzsCGY3xpB8XOIXVrzk9NoG8tQa1d2STf
VQu8qC/wClhS46XPQ+PcDVd8zRiXUDDKX2mGX3GHBsem3W/T1J/ZiEieWZzb6V4W7i6T/zWh2JS8
p3P2WmVvoY0VXnWEKu11Q7+vV4xO7p+dHLLiQxX/hdRETNGip94o+RCnP5X0XjHCV1b/mps9dCAP
gN25a84DHd9c9WurOtnz6zh9jCPtZUm2XMx0KLOnIdFPGm+I+iaiStruQsPf1DQEILgfQB6Vqynl
U4AchkBjy+vUcETM9bgw6ERUpAAUgO2Ok72OarZL5O9TZlxFHJzJnJBQIPhUh0+T7fLpmAV0wIEY
uTzNbriJkcQKM7qqorx6dnjuY/8jrRzakjU7ME21tzxzRUFxYzf+N+W0dVD6FyIVfJxRKpvohSDB
vmIjZzPqs5GXxyIqVo6pTiaWYDf6a28eXoVN/63Azl56Vo4upDjEEHsUntR89SweGkp3XFHlOuJy
zFOg/2uH/GjFLHXytHOOLJ4Ng92/x0gIi1YMdB0MRFGwrWjvMXlwJ9rqKrlSd1lLZ2CI4rZT9ZBn
Oz5petx1DXujpWf/VFEcb0mELh0vuA6CaaWWHiWCCcqosF/TmIkTkoSvQQxMOn7NW/ctCqwXKI2/
qKlccodtaiYbZYhN7CQHO0fnNfyhXwHDf5q6fo8Pc8oT0saJ8Zy05TWe7XMylXcnmff1w2Wye4cL
66jumVXsjUxxy4uQQ/ikbtVDeSjjZ+z4CxyeC6BNCoSMaXkvb07pPTeRfi6d6Acc6NccJS84lxDQ
q20Upee0zP9Ru6GY4FnnQtWXoCX/DwVBdWm4No3iX2KFP0M/KsA5RFSknL69ykqWfaCzNaPcdbYF
TbwaYIKE5jUPc7JE/tJwb9kXFLQUVe09L/EuNR9J2RyGjbB+8ix/JedHCrho9WKwAPeWIWmCdvyF
gYLE6dQ0roT1mT/aJuCEdl6joBgSMok8hgH0Gr49ynXJjDNq2h1ttRTSFZ0DfbGMmEZwxxI1WN5L
x54v1DtIzzdbK+u+R2XcAaTRJMoiIjO+FULcDcRXU3LpXBkdfVtiQh8qizzitMQvPkk2iVPF2otL
13IUKBJ0O6TQ+BjaFpnqKkHnIyW/nmu65zw4UusSJ11JbdowKIWpi9eaIH+H9iXS49ecK1p45aGz
07/IK5/5STQIGBiHufgwCQvEfovPAAw6DW1+UHlKkgyYQGHcTabPDa05FqtHHk8iHz/PtJ+EEJCp
BexVy/B8yhP9nyuRl7H0/Cc/ssS6T+U+yUef23H+Pg801NOY7oCZpMPa8hxrWTZ+t5EDKdTa526l
xLAapvLZ6t1F0+ifntSk9vXNyER0igVobtfDjLRKG3Za3x5pWP2nxvw82mB+Cpvct6WAEVsoRKGk
2jCPH6NDcDl2ulepYCe16GBLv+Zg7uMSQSEiOGql1bQqnJmURea8Za3xyrfjPyXHXRJKCRaBuBMO
lLeS3ojJNiTGSQ6peioj4DwrgNfZyjIscYEtizftRySONBC02Bg+XdMz1uR7iEs3VvMTy9rUu8iw
5HgpwJg7Jz0V3EqZOncgEJxtPNjtAcmr+Bbu3EFbatJDY+fBqW5KdbfguKziCpJKGysHaR+/b9AQ
06quJoDsaJI3Js1Eg8fcubMVN8o2Incci+nutElU8Auav4VTdw+FVMl/dtaO7GSqEmI7VvwYGkKk
8A2kEp4T7ezL+moQOqFoF/UQgNoq40EzWJr1glIP1T71CUOT3ydHUNVk1VZlXdYzbMc56ejsAjAZ
ypr2U8PD7xeDMCbyO2JXwaGdmVuK4uikbXGiUZPfkpLknNfocqeI2S6Ro6sdrQBIecS/3702nq9T
6VaftS5sNs4Ri/CJidJ5jOA2hJH+zqf2J8gT9j7FRODtFnh0GPZMFaO3M1OCQm1XMYyHf/U8ngaf
hIBOEc0Mtqwrb6d7NLbE2Yl8eDX7eddJRsUQ92FVVVi0Lc/9vQ6pdKE8NotIQdmSyjsgjJNI5Zss
5kvceE8hgVbhaA4Avhzcu5yTzbyUzvl9MpKN1RD45furrWHvxcbWFuLEbAUZx2fKr1x/OCtTfXkp
Lbdwnt/7EPm3z2/h4zgvbHx5LyDam4NCJZJ5iPFr0RE0RddkzN59jsxDSGxqWlh54ENJcO6icFwm
qfat6HkkMYetjGzaWr14AqCSLMMu/qS+BDPDOXhGCt1PrVmy9tT4H37NJNf5v4M1UTidXKZ6Ea8o
Ya8MujMrTgEQGyWmvpDjazjKnxqlOC7mlzZSb7ZEETIVtOx06Xf5ewWkB2/rWBjjhUcoXSpPbFRU
T2s2cBq7wPIiABd0Xu26bHazN9FvcsZsRa3qJen6m3bDjzKt6NWMJ9sIrxnbABZ+0xL8j6kYzU3w
xdH0EtkpKRfWAeSbpBDbvB13VIAG+OPNpnELtbQM8yTVgNrE36+L8eqTp3SkQIet8r07ZtZFG12x
UTxlaQBSgI+7zKIyQ1gDruJubKGpTOop4IrVkOgK0uy3GdMlHM9tHDVnp6Lc7moMWWNaT0X8X2fZ
fwAAEUtAF86gB9gzkCgMCXBKndqO8VtOK8TrMx4u5nbo/Q93LC5aBiy4MNlQ43QGhI32ixzGp9Ah
E4x1NC1na4whrp6YNvhHK6OZdw99wa6MW+b0GOxYY7Xg2Khza5uTYBi8X0EOXNa1OrWc6qK3X12H
TsND8mnN9KTqFL6UQU2II/G1jqvXemBm1ll1bV2MUHKFF6lIV+ZgpBahnzzNZr4RVFp4hiZPQ9Wc
LZTURZGx9R2jjTxw+Jka/VlYvIiQKItVnz91DzanZ5+ABh4hUGyiotxVE26CI+en1PSPwcwVUwWb
zMs3Ze6+tqr8JJwULZAhrh1vYELb1prmjznsqaRhhgbTMQXoa1T9oaj9rQU4PS8Jf9Q23ch5r033
EUU3TtHkbT2QkDaCeG1S5OObUEsyXVDrm2ivA3xL+CZ5Oq8qe9q0dbN3PQAQsU8lUKVWtGmd5GZF
2UvRx9NiKLUNI0ZfdA4KI3BQKlhRaItwXdR6a6cdAuQjLYizZyzwo0FjiGvjuXtRUCnq3FU6dE+w
Nc6NNawBRC96OKRS9se2Su5R6K1H7dt7r54fp8q27tOcUCSY91lwdjewQxr7r56Ms0PhyKBoQ9eJ
MSZiH8lea+81kfVX4QVffTM/HKJns4yB0+X591i4/3GjdsggMirnwBvWHkFBvoYNTbRETwvcrmGZ
1rzLlpqf5qA+G+h6wH2nk6eznit1I+hwDShuOdHfaVAnOYGyY+nXvIzNcu2E/lsXpVunG/Ztrg9u
lmJpm+VrweRbRA/+BsnOXlQvlaV3jXThR9UVv5JXPVtG9gKXaq9EVhJ+tI9hF17g9zJbmINk/wmm
hesBWRlAIlLaxDU1pvQSRO3N8rqdEanhC+qFi6KB/zTUwX/OXNvA/5RNKp79iQSYP8NgAmib9It5
qP7r6/SehgUBWWndY28iozt33kKK4dZiKF6d1PC2yRBS/wP9HYzgzkRhnAo/R60K3WILBsl6H4Vm
cQPspXgxKfkw6PKZ6BtSfELIMTIcKDh5fRj9mkPTNIIrtAjJslReQuMw1ARsVoNnFt9x//DpJHT0
8c0sZz7gYUKgAkS73qmy5SOWOE2C1kvdGl6FY0GKjFg/Fn3YcrRH4muzVW7K0OIvNSBO/2MlR0DT
P2rdlZl3LpRTCMG/82z0uwyH/78kTGKw/JGXf5t2QguVRzp7nejqhh9NXJj/tKyD6pCyeowqTjub
2AchlQPpZa9mNFJVNGi+ZsGQbNGgwWIWxeOrDcK9bxPCpdNoduEJP7/OdylAq71uyGe5bmwtWKzB
VdqDKTGP8P7AEBa7gtsCrEJIL5AbslVdjVCCKLqMYAGzWyo9fwtrjPR3Jcw18wos50dpCMU1244g
k94jesifYjT0JmjRxRuCU48NL4RHeyA6nsphN9ki2dsoWN/5PDqPi7i5LNv+LyI279shk6tlB8GT
FFiGjWdWfzKZaPdFVb5zkqo9cqUB6Jxt03n46LlLgdN3x3uIYMCEnf6kbfqq2+DseTRya6GA5UAb
ZG9WdKqS/J6M4U8Stc46EgOQ36lCaqCiwT30leqKfzLj1lq5ZTEs4VJwP27Zkwm81lzlUd6ttT09
qofEPUCg4MdGhfuVmRzkNa82mc2w2NHJzKgbAghioRILH7KiJJ8E4Gow0hmvgSBtqUpGqNiuluQ2
RtIwzXeV15em5pBXI1+MSFDLZGT/1Z0y93RPnwUEln3dijdkYTZLmNhJJSqPA/28zdt8OcBKp1pV
6S27HvmajYECGVOn6yB4eDB+cJpsKJW9YbFkgC/vJptoWctGAUgINIQ/w1/KqXijtWMDQ3YQbKoE
Bo5SbyP5Qh6149GJh5hKaK2ATbDyxvftS1Rxuk8KALGq8k81xt9DQem5m4N8548pFUsHBEPFvmuE
oDJjoIvf7Qy5um97CoQ2SfiFBtlBbhn8M+QP+7Xha7JLrFJ2y67TNhfjRxA+mLKPOMnGaZ05yXSI
NQXPyvLKnatKwuxe1tzwbdEKndm/Tq5xcpjUd1M1v7OXpNilVt+TqlPBjxYBXrWoPaSQQdSgxaBm
YguN00+EUOJuCAkRUGDTZwUUHDTDqCUAnCI1s3xdW0OTHxXomc9sYF3PwnNq7kBWJtIDCg8fqHbw
NZxzRFeRB5rcqsUAmLBjzFVcR8P2AKMRjgcMc1I6rBZxH1EO7nJbbrlYmZSlgE6xOcOpKBBauXK5
D7nf9CsSLMPxpy7klxHrgRcN+1Z4PBR46KFTiQKyaGs3BzLUvK+EtBYdC5I5BMlc+QMDd2rH1Tlq
CJcHYVYcex3NywEv2MndeoMtjx0ZswMjcqsPRyTIPdrY8yYhsOiS+Fwb1MATWCFSkM94ICxxXAx4
TlWe3mU28MI/no42DyfEvKC9ypSDVfcOj2LP/QWIxsYWa3xNW35iK8nQ68RlvUoJg9Ef9cWrU6Kr
DqkDDuyPeMibZeQ0v4En+VrNBG8yl9imUc8f3JRSpg6X2Ll2/o1GRpt6nM/oVe+JDbRDCueqS8FE
zdrQiXU8m9Sqou8hTG16MmjFoQVWwcJeXFmxd1eG5Nlf63/YuPYGd7D8Cwq+LkQjoxN7VpLtXMFd
6BNzXOZF6a35ykp+rqOeYj/6AKvJNhtT/IUTuedygjRnTQCMmYPAZAI7XNm5SyQ9cVgOAsmzXCOf
zNyzoQmYIynsoh/ZoWM1+nOo/AbSa5AwOwOWXnkIJxzVLU+NMc0nyvtj55I2RoKNJcQZlz0ay8Q1
YzgZ5kMOjwdxLYd+OqQmkZJIe5hNUYVOCJuMXQ1B6p9S3JLPklbbMZGVCdPRI63neO2u7KvsZEEL
fZOWNaLYGu49GsPkP8kuJUSxLiH30Ga72XfEpikr/z2a7GLXx4R9rAQT2pkK42ybObFgvgJ/fRPN
T/7M+1GFujnpNKBz7erg5owg/FScUdSNqE2EflPfB7f0Dkyd9aEEZ3FrGp+I/eC4IRkSA+DmbEHr
aBANbk2WtQd2xM6noGvaDdEWFPapbLAYs6nLHyT2jn1LRmC7GxXbhM5KGHLUfgvbHrcCH+UzDMsR
Cb0e7G1vuQ2B0KB9U4J6zrLSE3J0Z1JaC40EzRv5Z0CIIk/8SEGyuwMeVN6Kh7uG4XF2IkNzQrDn
whF8fGOXiw3LPJAzo25TpUTmo0wxn3pklElOe9tUiYZbg2LpRdO4r5Umj9/K8Qz+buVL/2kSZXGf
25BGWJ9Z/PWm8nZhmZ7axNuHEsBxGpXNJZ46tXOlde5NBZvoAToocBB5vHxlwIvXyA/mOeqCI3xx
/KJB/1U+deE4G7ia0KNIADjMc5ReywwacC/xu+zWBE/YhmyhisUTO8ePXezfefUPD4xY0Q3Psibm
H/sluU4QJ854dwhI+GZ5nCvu8Kz0qUDVkjSMOi5WVUxx187wmuxlGwLYCtL2YiZ0h3RBZ651xanP
I0jEc/RC33vfgQZklvlHyTdfmYX7WrBsJRxztRTV1G0pFTS7NvIrVp64NL5M94aowt7niZcqlaP4
NOK0hDTftjuG9z31DMrARcJCMNsAukDcBvZQ+GlV0/zXtwPrhMZYDUwpsKCGUBY7g+fPTRW1+B9p
Z7rjNrJs6xe6BDgPf8VBUrlG2+Vy+w/h9sBBFElxJp/+fPQ+t83K4hF3d+8GNtAooEOZjIyMiFyx
1odU78eDaY3ZTz01aobcNI6Y21cJs3ixdrppJ4XNlxL1Vjpd+nstyp2nwrqUjGDXOlwggMPpwMPh
y5BQ1JIlDyqqyebIzHxCmeqN9TC6XWunIHugqp7xa8+dpehPUPQaX4c+JFuRi6jkZbO0Cu1+QBHv
c6bXDegdaVK5kqXp0Whs9dAA9iVZtU9RQ1M9Ux57KIt9VW30D4rakSyPBk8mHIKyhI4hCl/0NM/D
A6XAHNRs86mzTXK3BMoh6aLG9810rjwbwmgfmH73WZNnXQirk5snBuGsOzYw8iKpME++IkfaTdVG
cghr9gUY62kkqtIRzI2bPs7gZVEv5CK0L7oe20pywYcy9P2QKRuUmzOvkUFSKPQWSK8eQ26lb7J0
ZrJPAQpquNDWlj/OZxJFvyzyfAzQGNSKXRYrwH1UrdFmiIzm12lmMYikjl+kE6BFS2FyZzozTBpF
uX7PFH911I1hhoFC6za1YXnXRxNsskwZRkABpyTozm0OBHdQHhML9sgwSbJDTUFU+efRrD45kl5o
3v+jU6dkSKFWga3CT6e5EuMpGVMBDpTfGjSpEsRS1EOo/XjFoB/1mZHCgoAD+ob5ngphYg81QgDl
bJK8TyFjVdSPdg3rokqwHDYEfVcUhF+J8glip4zK5EkLOVUgmVlgcboQCLT2jM96gwLi0fyEoNGG
QuiKLq1paehnk6yb0D4JYpVtOCIWTv8xMJi3YiZzxkj7FfHvuuKgsmrHsRXL0RTHfqMObhqgNmsA
pohiKgEdZ+CAWfcuCyh2d4PP+0/c39Yf0Opxrxtes4s53aa5rWiKPf99qZFch2SCTasEF0hkTNUK
JtpTiaVurU/mvyOon5u2QtHIdB3ixYbw6ZSzyQN/1iiBTNeCNwK6mDBmwf7ZfQ1b26/jL4h7e9aW
mPaaxunSrCBXa7eVNnSQyAXl+Y8EeL49lW7VPbfpQxwybwLPZPdwfUO3LAobWsJzX6YhH1Lf2zcw
axyg2bxt9vWG7u+qwyxXNovoLj5cOui6nmmqjB3EGxjD4Fl0T7IKK457Pko352+QxcJ62G4YXtNS
XdqdhTMXdiPKtQyYnxyY0H0AFs2UnSFveaWyZWWOBAsrusmTQ6Gzi11ASx4qhgDOusmTnuP3sCAE
iGIYcMtvhJdVZdrl2sTDzispRNaTHIBrligfkVLyY/eyd9yi+DgGir+trL2idbw8F+Z8bhYLhaNH
7UldCV/xs6IxCwCWm5QYfGC2dQRnPd+3RxDhMkMxVZuQ9tpUQ9OmVUJks+LYeB71ERbUQttLdQsI
jJeZdgLWHVJ8wkbwrtINSLPCDd9ZX+xfv8ARFsuUCOI8MsGmAuLKO1H3JyK41KmoboWZ/O36QVRW
TyJvIZqiaKZpGoKnOuMkIcqHNXUPZRDNRvq6H9of0nvkf47OHsLkk6veytTqlPG7KGg3NnzVhw1N
MXRHJvKZwn6fzqUNoUynBBNvumMOBd1GqFmN3b8NWOJ2Ai1uUliIA3n6mDTAs2hFpxuL2LIhiEST
atuxYUKDNtB7Jweh2SmpH9tTZm8YWvWNxWLU195pXMhLJqh8ghPpZNoxMWFWUAUNnkkOvOEZqydh
YUu4jPTGoIM3Rn0wJT1Up7C4SQnNjE45+Qm6hvSaSfRtmCPOI4W2oXzXlfOG+LYyR7A3p9EgnZFt
y5A1TfBOw+xHnq9L7omnC9oX3yl4PcfPfxr3cP0BGJyexiA9pDdIfmjpTvu+sQVr+sa2rfO8Pp8M
1Ra+a0NBp9fz4dA+5LeAD47Q6T8kN4Vr+Ybl0j/xTn90d9kdIifXLa+eioVh4TuTUJWREpIIMCjW
7NCN6z8QDew/r1tZ2V3YHMk0LCTOVVkWlkeDtL1UVUePa8q+60DakMUBGwDJrgHJB2rUuwsCgBtL
W3HhV0aFpSVSrFvMrPdBGEEzpoP82tGU+GoOyfMFQqYNaysbacGZ5SiypRhkcEJ4mfJQ1eD6JQEw
WvpHTPIwyp5tpIcrbmLpDlPYpgw/sK4IXloNbZdBd0t6aDYSgCWgCTawjlP9vR9qLeh0dStqr23i
0qJw85c9/KNyRNSsfXpJrRs+RQflgDz0rvp5m3zk692jWLBxMa1EOYsOP00+zZZxGWGZSdI5g2Yg
/ndS6seYfhijX6AUtsyoK4HHMjh2hqbJqmr9+vvitpdMempjdmF8Y9d5UAe7zHeYZZA8xZ52z9l/
UoOzV8f0/9zQ7wL4vOxd8nL9aKz5jQ1MWHMUTbZUU0hQpdAqbQ2qrsCwfliFdWxMeeNeWnMa27Jg
lVJknScpIbyaashoNu9ugZOe1O9gGeO7LjWao9EAPDnZ+ol3CWA815e15jdLo/OyF1trS6PdJpeZ
2CiFBEjWxvHjFDctnL4xBuVapbv3DyyyVbolG2QZ4v1uOEXptPJAn6H9c2y/gD3d1db3Ezq61+2s
budvO+I13+f5cDnDhB50U4wI6aNOMzCmjmH6mpbdP4gqPG/8/0VZQuAESDow19wi+GfxVB2jrmZe
7K0aaS06L40IgdKszoVelgqUfKDqdjy1IuYdeXrrAOod3EnvQd3rG19rLbm3bG5bxUbVlagp+H1x
igHFZwM4wX151N16D2UGpG47Blh33XP2Q9pwyNVztrA3O+zCIXkt+l97cKZ36lcTENh1v1g3AJWT
zNcyCM6vDYDYSgfY6btAYRyPp2HkHu6vW1grMi0HflUHbqTZjLBnclwiIVenCH+4zoP8afwSf4NV
4Y/4xfnCoGPu50/wO03axsLWovHSqrBzmq1XYWIpaqDAFS9N1i3Yq3SHBO+wYWjND5eGhLA/1Oeq
LFrwQrHifMpV9GqMS/elMMJ3sWofann4wRjjRvK59tUcRdHn6xTKrl9uunCLkrrd7ibyPkW1oOc1
LebwUj2Kh/31b7dlZ/77wo5UallXKJB4mgzj6D1DOdPnf2dBcA69NhGkSKHNsPTsmyZzoM65s/GF
1mKfo9Cd4tyaFpXy61WErV4VIzCTIBqa76fSupXpIiOMN3x2ECfTknRj11ZdT7E12cTvTflNUuWM
nd7WVAZA8o9yQYc1BWU+/oPQ4Py2YgiFW9U1cDxIpBud/acs/aynn9e/zHxAhNoCBt6/VmEIuwbX
GOqfkFvBwvx+BBpTgAwyDZXR/d6/bmnVy1TwtIzO0nASE6cJAC4oXpW0pYBUK4mipzFjOPG6kVUn
WBiZj/HClc1prGDMJXJXfdZ8kwsUsaJcvdw3UmPf6mPNi+Al/0dByNGAU1NGgHsTvDueINweqpg7
CrKU0v5eFQYSKN+vr2xl+6DbVTTbZO4SHxdy+PZi9zw4NnwoePprfWco3UYCv2aBMsgxNHoQhmwJ
uZgBxnyyB7r7jMP4Tgg1sUOqtPGBVPWtw9G6Vg3Ttg0wjeIxVdHBHk/zOsBXIdTp0RDUdubeCmCr
chgaeqd/oAXiAY4NwmByRw8EbVC8XN9M5a3bU37JIFsdjZqPi/G1n6RFWBp6e6KXdrCfnM8w63nT
n9WLfETB7V77xLi8jybqxw2rb3fYojbSSXXp3Gu22GZK0kvVa0o+BdkxR/PY1XiKhBbEg4PnqPgV
yuIo4QRbgWolnXltVjgUDcwxGVBDiP5d+4mRZVc5nJ5tz9jDWfEMF/+GH23aEzZXOidxByXZXJdp
AU/cL1AJGD5ztodqf3nJf9hbBt/6FAs0ZMcyVZMM2xE8Vz4ZZswoO83CYApk33ln8/b2wbgx3Mot
785bzvM28r82N3/mRZApTqFZaQVCnRC0ts6TMytyBu0e6EqyHwMd9YRwcp5lL/Wtx63NXXWhxVKF
WDNF09mKBnpf1fTDmh7K858bPrq1OCGjOqWlFDYpJ2O8gQ/btX+AeXDVhzHovfRQBAgjHKXgus2t
Nc1BfbGfySmBY50SMZCB3qS8EzrKRib19lp4/cWEE1CaCtNwaULHsKih5/ioo5s9WtVOzQBCl+P+
+npWavfX5oQD4JwqRlxinSdb2YEodBy9S1EEGvQO4Yz+RNyL9qVbSO0NtNZ3UMoESBwdB4Y2IZJx
c6fy0qZ0vBEyLsOGWAxe3BoqmQujuXfXf+r1r83V8nrruxOgXh5nZuW8b/X5m6HLUGROGzFfmZOI
10kGpxJuCkocee6xCUlG7TBvY/cVw5de55XfjXfd4XQrMey8S7zNl5m1YGA4jBlAcUPvRLwo6X/F
57ifzF/vQbF7fpJQwnKZTLnNfQTttuytOe/CnPhQ0UmnoW6l3gwKQPVO9dgzYnj9GykbK3KE7Sub
Oi6VCt3z3u193T35BdGbmfbjJXD+2FrPSiFHk1BTefpBw5zUUIgwY5EMVa0PJlfjEJzenw/WAUoA
L3FrDzrl+WErd4uNFvfK+VQNmVYXTPwqb+jCgUGko+4S5aIHwIjTTwhdcTPVUeadkhME0vNsiKlC
QXV9X1e+3NKoJvj+Sc8n8lFLC5qZThXBJLDTUvQPjHAnqQZ5m0k7QbiaHGjHQIZBsZPps0pOe5wu
483fX8fSxLzORfjsc9MBlssgrt7aXoL6qMPszXUT8/4LB3i+Wf9aheAT9YVOvNpMfdDCN3ABa1eA
tGQcnGAB+e3ldjxnXg/0/7rVlSTtlVXhKmpMQD5SdNECBU3rZKQHU/VeHaWE7Ny7bmolDmLKos2J
WgWPHIIDnkJmVDppwFSZ3cRhFDAgsodb9R98KnL3ORgq9JXEPswQ540OTSA1EBJOagZ6fCvZWztJ
SwtzLFk4A9TRNK7iFm3uHv1DJrnD8XOJJl0R5rseMbHr27b2hSyqR5O2PzMsYuVjMcV77gq2TZsC
JJQfw+5dnhl+ExsbKcJaVJqb4NCdqoquG2IvRGIeozdGvacd3vuTx1O7OynQWRCXAGgfhruEiZ+9
8Xh9fWshgoJVV3RqLv1NE36QOwteUahsmolxR4Yaz4CtrptYKYh4U8PjQPibmspF+fqL9epgVK08
k3D54d7cIyQ4+gM5Fty+bnIAbu0y1L+DoMh+QKkXkZWD/d70r/+ItSuGH2FSlcuaxTOREKay3Iwz
ZvNUfsSIwoHb7u0j3Aie3gGP3SXBVhq7dt5oFIIkAi3FI8rsxgs3zVrFQHiHhpBafQP8umfQlwmV
04Z7blkR0j5laCylyThuqmXcDR1kDl8G2d54wljzkeVShNChQs4YWgitBt2AyIp0giSplP5+iwEn
cfg4qk0K9aZqrgqbwZp55hTU4AsNoXdJWj11UbQRn9Y2jDFHQNMWWAgGIl5/llOV6XraRkALCfT7
CNI0ZhwPsnLaatatBY6FITFrSlVZh5uE+teSeDavYTrRYDjOoocQErbrvr26JqI6/9MM/hFcbegn
O6xUQwsGCya3i35zAo6P3u/GOV5zA2dhRvC1JoTiZzYfFOPXwfp4ypUNZ149o0sLwsdh6lmX0zxB
YnHff6r+QM7vT8YpFDdyYz8vXP3vd/SJSr9XpAv5kS7Doxo1mkbaWXxijKHeZR6TBf5003uFd/kY
udV+6/pa6x28MirkutBmNpluso35bYW+8zuQqQGhd2ecfT2g/NyH/nX3WLswl6sULkw1niZtGnN2
VSvsn6GVwdN7Plf7EpF5hlKAKadoVGz45Iaz6EK4ZXxaR3ARyUW9DW/LMkEHa/MRa/7hYs62XNj8
GxYhduD5IGygEwyMh/M9Skru+Q6CiKC6LwLJ2+q7rjXUXn23+RQurTm1zhAl1tqblvs5YliGe8u8
Hejgab61l/ZnT/KM79c/3gpwCx81iVVzsSeTrL8227Ry1HPBaEH5Tb2RP2XHAZ/RDui5P5hed2P4
bXA+1kfzwCP9VqU0n7c3G7ywLWywBneDZNbYzu34Wb6g2w72xwO8fZDNaH/SHOaCDXjJi/fXF70S
0DRSR03XgCGwZCGg5agnpE6rDYFTdDtUDmA6QfRjK0KvuChWdMbzLINpFzEtcXSF6ePxNAY1PAJW
ykxUutVwXusLvLIx3xILp7moeQsvI2cv+WTeoHXydNrD2ewpn9TDZmBZXQ8IHwN34TVNTFUZymB8
osLWjKeA8YghxN0MFUGNlklSGhGRF/74+x9KMUFszQ/YmiNW0pCpwBR7bsZg0Kf9iYrpUqT3tuxd
t7J2BvD/32aEXeyiFpKaDjNt7jxMPO5C24oSGYvro9sTZPaXyFdiOszG5yiOnhT9SxEzQAyBfjZr
on5OUPdVBwd+mfLvF3CvfpnoqQP6fS2stEEyfKnOz7b6HXqEk7yRpKvzRSQcxFdmhKs3qSBiGVEX
+99+c/6AcCB6gDA+ohDlw7Sya9z8STpCOsaoSP1O2m55r3S4Xv0E4W5WqqSJoW3mG0SfC0fyjRJe
zRaqHfO5LmCsU1KmldWbEIVLdF6OGx6w5tsLDxCzqUmzIe/rIEQhJnybPFh5vpz2+QEipE+anyAR
sds6TvOWvtlyeFMpFXhwfVMYnZMyhpqGLTdAO1+gZpkmXzLQBu7vOkf3zWIz+1ld48KicE9XWhzr
oYnF5nP9szrW+8iPoO33Kh86biSKd3DvbmRAWyaFy0UqploKM4lsOOI5CkVNyH6T3fVvt2Vj/vsi
BEKfap6LKiTJGpMfY9O8K6Cavm5iLXGk3fArAlmWBYjztQ1KoB7wb0Yop8KEE/jmVLjJ/nREw/TQ
ol/1/bq91SUtzAnxCLLIKu3Tk07YQ6nmMiLimPn/zoQQWApjTBIV6aFgSGHuZIDUpEq9bmL+lW88
fLEKIagwRgjiY1biTWQcoKgDHfFYmFvcuv5w3dLKBAMtT1XTCeEOk+BiV6grYTBRMnwAJhrIxHT3
7KcPttdBWgNZjqe5c+q0VYGra0dYVXmGNTXTBrQphCzeRS0r4q2cPnl0QDlYqffFPazOHyDKgHpe
OVwgPfii/Gl+nB8nSxcmzgsMHyo8w34Pqfeu+oImEhKn+43tmE+yuPOLH6YIdUeimAjRzidd3k+B
6mdB6MV/zt6qHkLX+njd2pqzLo0J9cakMV2eWtCfl1nnIlrixebG9bRW0vB5/9roX8dzccTloRl1
FL7IUWGshlKZ2BUH+vempHNFJzCAskH749+tSohcVPEXq6gxiYzCAGen8YzMyOfrNtZS/lfrmrd2
sS6tPiFuxNKoD6N7+exlj2ee0aMbx218OMhAmlEhutu1xlr+qwJjAxYLOAowwWu7zqihIOskehDL
ym1/gX/TulMb5WVjeatuuDAjBAC91JzLlGIGgtNqp/rK4ewiBUQL7r86j6tp3HJZwnnkkUdhoijV
g3SkX7UrPTR67RvTTQOI11t3ej9qO0Y756CQ7hCX3KzhVgMCEG5HlgGaAG1+va+lfQ4TpUbBED5X
yF3S6LaVoZ5M6h5dz+z0/aLNsbzKt/xoLXdCMER1LEb+TFu8nmCEZ1x8Sg1KfngKASeEzKUhW8dE
w9ZE2ryHb0LLwpRwNZmwVURV7QzB1GW+YtRwspcM9tUGr3f5M/RuqJQqlQqbWNf+k1t4uUzBbWEn
upijzDLnAgTN3hvJR0jbhcIgGA+XjQe11W+5WKjgvFVk9Od6wnkzszR3xqgd+yjh+jKg+AJtilxA
E8AcmGwk/KuxjlyDORHTVHnmEFKN1EIT5XwuxsB8YpjJk3sGkn31CDk015hVuMxKM9F//aSu3dQa
4w2oy8nAlsR50TLNEl7KuakhX3Oz9mhA63NxnlX963U7a1eFBhGoPuOWrDfN0TgfIHGGYSZg7hw9
S92Vh61scH3/LEbAQNs7vBgK+xdDvtKfTTTg56fe6rH8ENPHaL3Bh2n9S/SwlQSsnQe6CLIJmSgN
ZvFhngGD1ugUtm6ADeLco33bJdpDkXX3Tlnemb1ylPpir6OSufHNVnMencd5Z374YJBSuKHOXXtx
oOIcgYGZNwj2WIc0MB8hT4Gl69jcozkC2eBWu2g+YuLxh41Kk2WUOZkuFo5gDJMOHIeg1bPOOKjS
h95xXCd+suhW2fbGeV/zSnh9rBkOrcuKGE2Hqe7xl0kPnFC/h0yz9bsquUWBEnGiXN3IYlb9RmdO
w7QZong7xGRGOK7e4ptxRcrtyv7JjwPkx9pAjvaQw3rbMK8V39ENR9dJWg3jLVwwUZDhkXrI/y7q
RyuEC+32fK5va6NDBpPhAwMGKyv/+xUZNi3aKfjNjKR7fUVlU6kbpQr6qZVbtIjvYQW/fsZXcotX
BuakYJHTTAhMaTF8aEF8mYIzCCFZzZl+2YJ0rLUsXtkR3J/ozOhSaBNLuAzKdjoaJsCkS+dCgr8b
Pym7xG/+hGvI7ZGhOVW112fdExDBvUEtvxW0V1yV/J9WIhOGIDDESsAa8kFLEVIM1KfzV2SMLzeZ
N4++TgzD7mghuLChe1G8maWuPeouDYuZfj7YMawkAOlIsdBGhnI8UA7NC8pQbldML7n2xISz176E
WyteCQSvDAt+lMu5XuYDK25v4o+qG96c72MXkbJmFwYQyrv1sXGH5+x5y/DGToulQMvAqtk2LBi6
qq9y2cCH3DolVB8KzH6msZFZra5SB+PCyAeDeapwmRSKc2msRhqCUv2hKtUTxJBQcPhnBFEvdrMB
VF87OeCFHODDDIFAgPH65MTN5SI7CmKjckXSn1NPQnhjSlu8HmvNDKIqzW9lfst785xXNUmKeFjL
xBFYMp18cXrn+Pqu44Ys9/ZGvFmrcQicM6yb5wWufOHGCE9I39WtPLdOfnFtQDDtVHv0PasXGE5d
qPG+w8Y7lF9hu9ty0rUdtedXWBPzjFUKnw/BW+juChvk5clxI7D5GTSERQ1PYEFsGgxPQu5tl6J3
5J3KPyvI/hBaQyK64F8b1BK2RhLX7mzd1uaJSwW4B+C6158YSvq6IIuYg5bsjmF8J/vI5EJr5IN6
VS53sncibu4M73pMXnPjpVmxzjTlCLMZ4M0ByswGtpikhUAIwZCWW63ZggKtnFEDLAvpl+ZYmiIO
XsIOKzlk6gD6ivvm9ABXGwylH6340/VVrXxdzHBdszTEMUUs+ADHGtOjmKkRjWnvL/XhtNVYWklY
X5kQioAxN5ue5qwZtPClyKUNm6KBVM/1dfwK0kJS9cqKcPBJdM7FdNKMIK154IMYSFHUHUT7/niG
8NJ8OiFkAN1TYJ62esJr6wOkSN1IyUovQPDH0jDKGmJoKirYryA9Oz1eiE4b3rdqZH5vM2xmqGk3
vHb6dgQhqSoxmH2rdzXtxJtwHFzfwjWPA3n2lwkh6ejQP0J3GRP5QMLtvFgq5T2SYqUcbcSzNadb
WhJ2rMqaspNL2AATpz5YmcLgQdef3Lop99eXtFJ/gtH6vaR5Vxd5lDzml4JHdZxCgQswi+B3ji73
VtsdSg3S5EiKbtNW29jHVVdUtBlOBUpsRou9ttpaCuOi+WkKrJpCPnfcs4TGE0+jJs1NWfkpZbkr
Vc+O9O36atd6NwzO0OSjDoVDRHwsLTXjMqY2mGM0OEefpx8JdTJn34W7matBYvYhNXcqnKfgNU6H
7hPtMfWw1dxYSypf/YrZzxabfk60qIc5cZ67UAJ6cQ+NN3g1PwEtV/4PHIW+m+EiCto/KCm/bIIA
5rMghoLlNgj7L5/1KettQoG+b47983/4heTbU9AftpLWlUvh1VqF2OaQsLYQpbPj1ucp3cvoWgMf
G6rHU/Vh4+OuHRoV7CvoUG5hVUyPo5a3PHmGX2sPPJ98hoVx/FG4EXpFcBZ79MWCtAxg/NzCF6yl
OsbCsJgeI3kbnwBFs51Pp3v7U+aFR4dPWH51PskH27++zJVyDmPUc2AQGYsSOzdA9JSUw2pCgfOL
jOqdticL3iSjWt/M32YEH9Xqxgr7EJkmA0zvaR7QPN9N6Z/X1/J/7NxvK6IjlqdLrKBdiyPGj9FB
84YDGmV3xXG6k45bidrqksDk0b7UTYjRhKCKamli1PU8AXC5v9gVWjw3Uf/9+orW4ilZ1182hHha
QStrqY1pBCqkn+GfVfppkm/hwnVP0zsV5Ml1a2tpL5fab3PzkheRZOyLvkGOna/0EL2H+L54qp/t
P8p32afJZZq7/9g9o6LX7qKXDcMrT/mvDAvuoWvOpPYx9TePiMh0fCzsSzCLDJll6qdq/K6L1Dui
v1c3ycYzzVpAWS5ZcBm9pFTS57GHiufE+vI+aRtiy4FeklsY1tYGr0XKpTUhfJWMfZc2DJ6BfZcf
VT+5ifbp1/88l2xFyrUEZma2QkeWseg3c7dMc2SD1nA3Rf2zrMm+EUcboWP1+luaEFbTnKTYKLtp
CsCLJjvjG8+H5o/kpnlXgr6QPd7tdpXkT37k/jfvFmvNr5lV468VChlom1SalEysML1FQCRIbhy/
9M9HxWVigHeSrXpkPbr8tvfrHl6cDkbyWwDTfLz/lKC1y+TffLcaN+YhethCIWyaEzJQ1bwkvTzO
yzvGj2UwHJAh3BfHuTUSeVvXwLo1vNrABWfeKyGaTQq059PI0e8+935znDezDaQnJB15ytvyzTcl
Jbuk0MkDCQ7PExwzgrVSmUFSKSw35lPvax5A8IIpoyBxO5ylQg8OOl2/+WMjyogRe7bKEi0KPCLq
m4ZXP0ntxVBHdX6RdYpd92C8xF75MtykXxVXuok+n7z+RX3/76yK1zls2dYotyqX0pchYPJ4VwZU
7s+z52RfJx/RTn8rhRAv9V8L5VGRfgylCxPHr+N4TnuhnKh14SjQbiXkkKoy97s+fF8zdl3o9PXC
06GItiBpq/u7MCtEcTXNLxcJBj+6AShqf2zT973yfH03xagmrkwI18yLNno02ARQqfVbu7ixLuFG
sfQmrsw2bNuGN4suDN4i2ChKw0rDM8sYeeDOHuEe96qXiwcPzCfmivfG8fqSVu055M/z8D3jYiKj
RBwrTaJPv/isesgk233oae9LP32v7mLf8bYu27UtXJh7Qy2hycMZ9nXY1JUv3Sxq1mxs4PyZl+XA
vH9zUQS3E3zzb26eHMWIoRsglEfs2Uc9BF0/SiOml1GZ6octOqI1p1taEy4h0GiReanxdZgc1XcR
CfvMywefvjSGwfUvtWVKuHCsesBf6pldXULuL74czKz3um6rE7UaHRdLEi+aZHImAGjY0feQwNwi
a/Fee68/WAzul3vtUToqG0nQG0Tur0/m6LwIGoTjNwNd4RnBunCw2MQCiS9jQj7xnDxeUPSdkM6O
Lo5nO8OdxYRIAy91q4C7u761q07JoBFDV3C4vJnz0vLC0SrIR4MTWjGK7WrhFnbs/1jjbxPzT1hc
33bo5NI5a+XAeiiPGoAV3dM/z29k+WYP99fc4JsjsFjO7EkLWzmvuUoPwxqpQn6sjrLjIv3ykD5q
3nSw/OQHcrnRvvMvj6mf7QtoY8MX9QC/t+amfsSscrXf6hKsXAm8D4Lo1tlijqXgu+boyPCGw1I9
JuFtr6OJLqMHSwOIcU5AAlOEpOP0aNb21vlUxQwb31pafhNvoh5xSB0VY1hfsmP7qbtNDtmxeFfe
xXv1pnUbDyg9EyYqgsjFzen2cmw/tEfktpBC9vL9FkRiLdzOFCDmjCOi6BBHczProkOJmljkVQMv
Cdq70364kQONvCPxQrf0rnv26vKhyddmWjHZEB+ENRToLkldaYFU676GkLxVKPfNedDREq6Qso02
gtSvbpfge6zvt0H1te9VRl/lSq/LNKXs2M0fEfrxT652p72HMpS0PPVVkrr8ztl4CXrThvv1oReG
haQOhZwknGD2C9pKOcSxRQ5QPtan7Jgg8rhTOvtnF1o/lbbypkL+cn2Xf8XEa6sWTvdUVQpWnDl/
DZ/KY3IwDtVtCjQtPMLZ5UtPYYAG26f8Xr9Nb7Z8Sl258l7tuXDemSTvL9zsMqBKVAWZXbLzrx34
78es2UVftC7IjH38IFu+7oHy8hDNBNHYpF6mwhXhRbAMN/dZ/vX6nqxcV6jy2nj4jBB4w+bcD5Oc
6KBnUAo5proCld7tOd1KNVePE5pUCgxP9H15T37tbqBw9CyUyV7Gm8tX3Z8OM2Ne8nH0kMf5L1CA
bx6PZy/j3PI6pvLo+KZ0aKqiAzQGO2z32dwbDrjKPJhpCsyH6qf9YWbHHN9tLXJ1Jxc2BeeS0IjW
JS0F9t4YdHejr6c+fFem3ZYTb9kR3GisOj6ZDI0VgA9/ap7UuP2qDdrPHNEVuah9vdDR7kuPclf6
kaGBSe52RVgfebx7klpj14ydC7G+m+gwvMso6ZmSy/c5qPLLJTddtdYvu+giuf/Azxa7Mx+OxWVX
27nWx0D8gkL9mMCjHbeVa4bnv58hvPruQlaundBurVu+uzqorqyWu4Lewj9YiMlAB8mXIr+ZTgYy
l9EMhQV0yEGUQUkFCKPUP1w3MvuKGKjAebFfzCS9JYNSUt7JTinPmtr0o+ep7Gxs7dSbWv7XEVmY
EFJiPUcFkbrbpLpus103F/NuG6C3MVfzzDttfP+14LdckZBaoG9a2lNPbpi02k6LvlwsLjojRdt8
K5dYy+G4sf/aPJELP5TqE6T/ULiGOWJwX9sYOZbT58TZ68j5jfnNmH3M4rtNupz1oLOwKwS5LGxL
HblSKzAibwLgqOwg8Drv6xQIgnTXM4nSk9F5CAr9K2cxhbu8sU/jVETz0bp8S8dPAxqo/86A9vrs
WpNdqAUaY0HRZTtkcKTy/XUDa3nn8osJobM7l9akztVmw6S3rUdelSg7jXkKRKyRD76T89vR1P/J
QV58LiGOJmnd2ScLapTSiMkqbXVyz0NmB51SbLK0z5/gynk2heiXjlxTU07lEh+BdJFtIZJy7OBH
rx+bzTnpjeBhCkGwP6laqXWU1pP5voPJf6q3HvPWLMCMB7cHjAO2I6arla4lVqgTZuXhy0l/irpx
w6XXHGJpQHBpNN8vdG2p15G19c62/FONa3DCUvOjT+QDWmutq9f258hC9Oi6K85fXfxSS8uCrztN
cely1EiC+qzusua+VPPdUD5fN/LmDWUOvksrgsO3tNiaWsfh56mrfH6BepH73fBOPs71e3wDHANp
0my/yYa3FoaXhgWnJ1dqwlPG8qCnu0m9hGZmcpBtP/zFleLcFJR4FwChl/JmK/Vfzb6XtoVDoEVF
CtE7i9b32WPzXTvEwfwO/E17Cj/XHqAwIIzowGVUV9ukIptbLpyKCIVkDYFSJcg+69X7ydlxGN0s
cHzjy6V7QS9+jyAyo75bI0tbDiXcs8DS+4t1iTmNybRjGNXrz/nOljT/n7gUeCEVMBosnSJmKLtM
Mn9id6dv4b47hp9gh3kOGRSTg8xx03cNhavjFf/WrLi87Nw45xMNE32PdHzcudbZ7T7MpGC6Vxw7
5ShTSO5KjG++D6wFVZb014qFlCLvYZOtJFbcu52nujOaIvbmCg5C6X28v76/q5/xtzExqchDvCd0
6ClfrF71T3Jlu3lnWcFpPG+R4a4W54uFieGVthacwlTvQXZb3MvTTnq57M/79o/Wm/zuix2Qq7+L
HvL91o5qGzsqZhIXlKRLeBrmjpTsInnotZ90zkj4R7dDFY6Kdfan837YUU0FllscG4ZUdMbU8suu
eKnc0wenn2n7jtf3fu260aDrnoflgZGK8AO71tCJ6U4WTzIS8u9dAm9oNmxcOasJ8dKKEJ66Os5B
yZ/nlk/58ewPh9IPH5BvoELdfifcWpIQjcos77QSyZhAl156nplokHvXN23tCtV0+LdwSgLCr5J8
UXCpfaGehiLHwh6Qw+G07wM92G4Zrp2LpRnhJhvyzu7lC7tW9SPzEsVOBqie9fnGtbzaN1ramX/H
Yjl1iBqcHKYWY+zmDXyq+xbS0RCk1JazrZYPS0uCH4yyjXqXQusPlpnjnKkhRL6Ddvj2HGzaWjtw
S1uCG0Q9Ws0zAe8vqH/0rt/PfL/OnbTnefNQb8x9rfrcPJ5kEMdI3YT6hIG9qO7GmBuw4Ko7R26k
bt0G6+v5bWL+++IrtW1eWaWFN9Q+ErnvUfwMUHt8cPaZz4zA5nv0uo//Nicka5qB/HDEoGlgfODy
UX3jkH2Y2zxAgOEmI8EeeCk+B9vV7GqtB6m3A/++Q69cxF+HTZ/zqFjOC00fx5/qJ+NWBXDzJPmV
P/hxtUvkYJuoZO0L8tioqNzjfEIRSigZtTpNWQydWPnHKWl28qYa0OxwYvpr4B9z/wzePhHTjjpJ
2DkxO3qp2naXT42CdvP5Ka3JC0kw3IIJ0+txai0jXVoUEghtKpMUXVUrULM8sDvVjYoPo2HtkSXZ
8M613eOVAdiCNWtUiuDt0SnbQUkLK7AvwNO7fG+lW+y+a9FwaULw/xFu38pJMMGvYBz4kKvSPkHa
8PqWbS1EcPs2TxLTKFBeN/+HtO/akWNHtv2iBNKb13Tl2ht1Sy8J2fSW6b/+LPbMnc5i8RZnax42
tAEBigpmRDAYZq2uO+Rm7U2ZCOGHa+BbTehv2Hhyn5tJiScr4rqPKupD/jggNjle9Eyhnsk9rdqm
P/43tZgQb6NCXGgp6ifO0GCODFDZcVx+uS6D/4E07LwAyPYSxK7PR/Bct/hA4DU+ghYOGHOaAt7c
WtAs5crBjDPmJyhJIrtek9oqyqtgawsN5UafbivlcRQxFan0M7O+amqWhmAAuNCLV3hLxpKUMbhW
5WO6JzsJ6Izgo3lVMq/4seJxRfnXEqSKJvBuXlBqpbX2YieqBfAa0Zht/vwZjM03FWbF20imodD4
SYkuM99+GI9jEEFidRQ/5TgRA9cXSny0DWxgxP/cNIHukXXSPNohpiW8Qs7cpXs3yh92JmiN8B6s
Z4KY0KSm86JHgAhEOkwXbsun9ZAG85v5UO37P8CGArH6vkP2C1d4kw6iBI7nghAP/hDajVUBkX2u
52BGZF3qycag5RTUyqEJa1Cju83efI4f0v6AcUR0gBtROZFzqQI9DJthWN5EdYft1bTE6gptxfHm
coqufhukio7b+2ac34zpgDVLX5YFJ81XFZzFQJYEwu7F4tao1kqmG5BJTzo7UCSa1nOe5OceCD5F
IJ+cg+ixcxlEAU4LYfQGx2Vwoabl1GWVgXyONAAvkW0P95AgTl8a6rkIxjP0NEOVLEPdFITxRt6G
SZW5PcjLp7YXXKKaSBvGVupBzYq2jNG574zvdi2D+03H6Fh/svU/GNb15AQ9/Ox2cciRGPnbOHd7
BNpczXx1jH9jWUZ3c+XnXGAGJyfdAczKt8B1Dir7ax99n8ov69x7MZiunCRBhyjzBhlLNcNyN0Wr
26nOExmLPXpuwp13vl5AAwX4jenA2c99QDLLSckI5uIMN/2u/2mfCqSUVmA9At5OOtIOtdDtLsMq
/Wr/EXnBk7bIad2rqD06ezp+24SFX3pGoL/LfonKmKgkxzeST3FMVj7JTl9VYC0KoyK7qeP7dJED
3F7u6MgCc+R4GTQzVKwMYjObehtzmBFJywHw7iiYELT5/Xw//I6/mYc+UMPlpb0v78VTnNwPaOAF
qgAoGXzOTAwd9Zg4JVLosC6TnVMAI6usMxGWL/1Hzm9CqtinEMZK7GGYaqPTzVBZ59u1lI+L1Ady
2YVa09+Uhh7ImqgexP1snyLZgc08HoGVQXCWtvy1jTJvBQtw22henWoC3+bMDZxp9/Fg3aRiVjIV
deWgn4XVnQPq4c69+hhhLsZw7cd/lb0iMOW42Y91tyi+dlse5J8fkJqHYf+/qs2EtEyukrbM6ed0
0MrvojvHKU6VUwZAZXq9nqpxCjLnejMxTVUjWxlXfNXqpnmpj9FhCBdAugHrCTWmRCCNb6eYbrNQ
ZKJLxOe+0QBaTbGJgSaaAxZUuXBjwPIJFLpMCqlCnzLob9h8SD3trETp0XKdPBAhhzZuOeLVtxQT
yfjz3w34/398/lMm/U0bmTKZpsiUgJOfF672U3oHS2igOb750i9ucTcd5FPx6rwssUBXvkd+iqXu
sxEbYzVpGmrEbTlZME1wi8J7IA/YjpotP3FOJYkO1w+X64+mCpQgpIZ0ufBc4NTGA44eZ9sVi5fo
pbtIudtHJ3O29tclccqz+IxgEEFnHpm3zu58dWVV98MCUTRZAfFpaB/LIA46lIlWL76dacU9SIJE
QMfCSUfP5LIhJ3EAJT5j3fZj1wzdIT+/VY/5XpFBjAUQeHcOqgAULcS1QzBUeUQ4MkDP8CLMfirO
BiKzMfqimvADqpto193TWhXwEOoHcaGDMzB0risTZ6Zx6ccZQxhh9M3erTcUXDr3xqP6rnn9Tlz5
/nj7X1ONcX/ZALMNWaGaZVRBOqtvamn6ZtwFtgTDTQC4lQ4PSZoexm46EbvxJsC2rmX0MKBQ2Mca
kBPXjLjpGtWubQBsuO5jt2mBRALeG4Gp8wPj5juwcQSgBCvJ8GPBb+nlX3L1VmpmdyI7fTlI8/3U
Bar91TBOaiV6G3Cj5EYyE03UBdhYEd0ZWLKDsv7Mh7frvnUBPGiiurXxrY8u3jZuTHETpRJUo41R
PWh3o49pOW8JKNZZ5JPX+eQ8WUBXkHaq2+3mnXZUgtKnzFOtjKWz6z+Hf9KAqwIZAVCrkMOcRxWA
ApG1ibBeQ6FY4pOyr9H8AN34nerLP0TlzMvaG11LRmapYP0Eh8iEMFUaYyuO8ZBWiX0yikes9QS1
Jfn28IxZTYFqnC95JoxxsIF0kz4PEFYa4Hsb5lspywR4OZxK+rlCjFPleVJ2cqHgnVGY34p59Kel
Udy5XgLSJ6PbqtPLPKDM2JLpNi3TQ1YtAnsSHSnz/ZCj6Vjei6xwUtfvSwxeFRn87XXlDkZ+GNFy
v24vnAYaWCsoohMQIiioI+MfiTzEqlZjK5e2JPO9oe8TypAGJJK+wToPIMd9PcgBZQ38TlRHzJP1
oLnYIMEuWvFblQHFi2H628EJRZPdvM+9/WHMfTwVEQq7JjYY9fFGloBunaT+dd05yc2Z6vRTbDwX
4IC50y5INIp0cEnyK45+qPOv6zIUTloBIRgfxhIykIXZkogFNyWFgviTHJx79IG84hChGwRqIy+7
w04fLl/rqGJ8QMQEQF8QzP1wJpgxpLLQ+8ZyBuQz+qodmkHezTMB4FI3ukprJt64oImX1MuByEoo
UJqT2pzJZozKWptl0ugK4wLYer+8W3tU+QCtEu9q0PECZ0Ye3TXHGhDYEwOBbL7dfB44Yze1LFl0
w5CmrOqxfMKyNFIN5xZIN8d/7RgKFyhF2jJ2lE+WMWLTF8tb39ZQep926D//0uYAXLq+9irvLR99
uVAVJTcisdTyNuY7Z/Kc2ROmweImB2rwrYEngGa+ayLeZt6VcvY1mbfqomdGsrQw4cmbfekDA2I8
GYGDDQ/JN5/+t+/H8nREUj5EWEiCWl/WMPpDZyT0Q/ZF98dAvckCgHeKBvz5ngI2GhuEy3ggM7fY
EDtO1Y74fm3QHOaDtp8CxS/C+jfIxT1gP9Lc9NU4Zqdc3E7lxiADAFAAzkEmwfbH0kqrFxT+sVwA
6C7lpr1DA9JHcDhUJ61zVV9/i31NUOnnpapYlvkUyrgILu1lWBdDRo5A2acUd6wPkU/x2QyPJG7Z
Bv98pAi3zEYi4yJqA2y0ToqMEO+dYAV8Sa+PAOvuRA8dbrTdyGF8YtDXdZDbj2TMendS13orKjDS
6o07fR09OkUv75PX5dBWrgRSVZHtcp4bZ2oynmLGtl0pFAWpQ3XnljQjCbpCxozykmGZG10HwPo4
gw/4RFQBY4eABwZgG7kDsvLrXsQNgrAnGyiYgBNiawNaroLEsUQBJl9Lt7cGt+5FBVzeAwRt5E8Z
zAUzOVqaEIBpot+2hkaYYyVF2ZX79JjuWj/DlidNcTsEDTS0sdr9z8ezYVIb8cwds2iSFOUJyh96
HbvrcNDim26R3E406curR5wJYrylzVQdO8aIswrQI1C9codddl9681OPftF06G//i4ouNyxslGP8
heTqv8NC/qV6WW+cU4aKbreXvmPEE0nYPvWBdC8yX5FQxnmkRbemzsRKVxPdV+R5lh4W5+W6XXIT
bN0EBB1gLdDUZoseY11hqSfFVzNc9dgfUBv341tjB5yWk2hUha/OpyjmvTAOszQOKQo6zdC6QwpE
xtS19dfrCnGFWBhRoUzN6gVC8KQ7WUsI5s9I11su1mi/9IChRdEoE9HOcl0a/DWUFBrkLh9BfXPd
rwUgKewaJ5dnVUisL6op9Gj6urlIGW1sPeEZgLoUO26jdSvAkG3s6VQq0GoB0xkZut8Nq6+uSNo6
YAIlC+abrSewm6auXIwHm8h+MqGHa2XvHXYV+qG/GRSs502o6Yyttyz9YbCaICW2NzmqYDyIn5nY
FMWPnorJbn86VaKSbkS4j1DEKt7rJXez4iY6FuTNIJZHUDjU7vTiWzz9vP7ZuSkDduktOtaIjIHx
T1ANpKpO8ZrsZnV70ru1fC+Zr4r6Y7IWN1Fkt1ZEKCv037z8Op8yGfcElVycjBVkttFUHxfgIAMy
UVv8pANJKmAXe0zNmvOX64pyrQ7kucDd1CGaxc9wJKOeHYPmRuotKb9nuugByr1GAAiJ7WyQJ6L8
ytyZ0lzMsqzDTZ3n4kG56bE6dDft5rcKxZPUM3bddwWzSQ/ZfnjA6DeAopz9dRW56RAcWEaVCCBB
2BU/T6SNemgx0INfMIbRLj0N4GKxnqq9g6nc/rfzjznPEdZVuBcF/Efd6KJJ7kxSZDYW4Dq0tnGH
8uvSiqoYPD/GPhzI7hRKJM+We6XeWBysLiko985YBcZJYmcOuBwTlhe73I3D9avgCHlmAqhm0B0D
WUy+wC6c7Gio7Awz1bTqtKyejmFUCgePniew9331JB6m5orEWBRAWjHMdoGOh32RNVIsgvHKzMbs
YR292soiokHk3lewSguIllhsgxec24Y9jfOgRymYKiXzBqyiqFrHzcGeyXMx5SdFB2ELMOoem2QB
n2Biqa6Rr9+vHy71a9bv0SgEpQaQ1HHJsA4ilfUkFdhEbUYgtOnP9dCDQUF3o1oPMTIU6IABvC6R
W7QA8LZhY0IVC7Bs+ljWdR0PE3ATCmz5A3Jv158ARbSPA9r4kXY19tcp8l7/Khr45F2nW8H0o28u
ORJlSbbUC5CMjZMlLa7mPAxAtbmuHs9yTBq3gbqNhy0bvGUtlqc4RiN0NrFHqOgY2TKUrH+5LoWr
ykYKE66bxpLasUdmoPZPhnGY8+dsEYjg3UJbRRjLMNpEinvsoYVjbRyWyvoKJiR9rv6kMWCvQUqK
Paofbft8Xa+Pps2FPX4q9tH02XwjNKtJstS4dLMDTeBqr98bWAHKjn/zaNyo93FzbARp4zIpMHLs
hyx3SXe07fvGFGC6cJP7rQwmSYwUki0l7VCpO+d+vMn3021xDyoLXDzDDfKKU/YoKmzyunHgov+P
/X1MyW30UpZuLtsEMo3nNQQq7wF7Cqi5aigFKl61X4CbkdF9KtH8kMAiVca5zFwvk1HCXb4C0awY
TpJyrOW/yBe2ujHxUktMVLB7JCkkeVxrTO4IgiH3st4KYF5jhoI+1aDi8IBNijI1ZXFNwnRn7YAx
4opRjHgtzLOPxWR6U6y3jYQHAJYS+kPXHLL+hL0+MNJZniG7zl181DrM9sNgjs1xVN4tlKnFj11B
yPpoQm1MJp3UzjZmaL06qW8Wr7Ypel4ID5YJJo4kYZ9EagCFg00ais9THsc9ZvcKlzausInVCMIw
N3tHowrcm8DfpvBs58EetZK0pHOEyLuAteeD4+FZ8pafyb4Mk1chJzgvfd5KY6y/xwhtmdOxAhKk
pls+Tbv2Nv1dvMWpC+aFsNrl9xNKtWIGML7bfarJuERlqdMyG5MadkMXPcRLJAU1OOGfCQB+36/H
Zk6qgDl4EJzqYKvBSBhTydSibiJpjhbZNJduI5lua6p+Rdr9oN2n0xuGqf7iGwLwGyOfFvCVAADO
WE0i5eOaNxiDpEPXFPBmBa+UcSuH2Gh7FQ660WjMXD2aBVMBXRoeexiWPbcYOSOlk+sLhi5hMbTk
1J/mR+KTAzAZA0nwuuT4nEZJ5IFvgkO9UG3IVtueRwyztlF8bIZ6D0plwV1KgxWrz0YEy3RpWtVg
SqZsh4pUN9+yTo6Ae9GhV6sVqm/pYyxK7KhLXQgE8Tqe8YBpuiAASFVSYFl9tulgVmh61gmXnde7
5aH2SYVN/0IgkON0qKp/ymOSIKJqLXq26GZiQ+NxAY98ba1+abyl9q9JFs3UcdIhDZQfqOIDLxvr
JlT5TZBU0zSXBgsfLOnlQJ6Ir8jtyZDL0jWQV3pAR2pcU11LD5zDu+uOx7OVrWgmuGhYvTZVK8Wi
Y4uppUwHIVZSinIVmfPxtkKYQEKmtjMkB6w401i+m6bk6glwULLFs6PkIEXlYdH1u7Vq7oghGOTh
fcatZObSTQnwUDuCz5iSBYjDDnoSdrr4WW2mu9iObV+N8ia4fqScsEkbprSmBrrhC5pP9JwyRe4l
K1yNn9nwGK+VZ5mCTgjH/yhrEwaq8QdYf5gTtYdVw40Qwx3MpnHB63Sn29P90PUEzBS56FnOMZIP
BEFg0aHXjkGDc/vsRm3MAYGNmc97675N0WLPwtJTD/kh/loepN0/h6dGqYFuHWBAEPXWyzNsAPU9
1HRSt8Dp5f23pguX9Z/v9pwLYYzDLqYyT+hwmWSOwWxj2N76fd0UOOZ3pgb9+41j5yqWGgoqoVIq
b3XqQB/vosbEZPpdWwhMnZcHnQljQpZiGWtvd6gG2bfmrnmh/UfjznhcPY3W3UPhncax8zN5zA0K
uIjMaVvIm9+TBzWowizs9uvewcSQ4qWNmz06B9EEN2cD5uybsRPjKqLUUqIXh2SP3gMYWjrpDy2o
2ZJ9s3MOdWAIPE3wCS3G9ucEuIHRSE9VPyXaA5AyvA4XgNOUrlUIsxLONbc9U4t51cnrnJQtrQtr
z0PQ3uVHzGHhkVCn7grEhtgXdU54rwQT81YGtrGB3gVo/XMLnXOwK5cU/SM56Ef0HeM98WJ8y+jQ
BO0h3zUYo1kDsPrSAqYu3ADmxLEz8cz1U9cDiiUlSopR+6uxvlklqAktyx0wEXDdE/nesVGUiZhJ
S5xp0NAMG46934P7Nd8Zd/rzvwyn8Mav1+V93NlMwnKmGRNcjGGoV1XFaipBRpsuL9i48MfScSdj
cYe4fB6j4hHUSuFiSXu5X/xFuWkAV9fkR7sCWEiahiRuwiYudkmmuupq7yUdgGOzfkMiCbsgtmsv
6BAPuuP2oM/LjQJzT/YumjAGGSunqAQLk1wLsiKuy28OkYlnS2NKnTThIT43X9f1qdG/TqbgsuHd
NVuDZKLYSvqsjxdAu2GzInTK8k5J6y/Xvw3fFixbwc4tCqMX2fjqDCQuUaANMdr/4IT1E5avAqB5
o/3idkdJ2PEVCmTceknLqU4GBJH2T/zUY1BD8qzAeIzuQU+CEVtRaOZ61UY/xqkbuloMRkDUCfPS
i4znqXeCyqrdORZVunhNEOSHn0fJOLDS2o2FZhZti4KSG+QqWOJpUXXFfwAeBEuBZ3nRvYTp0e5W
enAOs2jSnx/BNr+AcezILKJsrPALhmN0OwRg7/mVBxYI7HQNY1tdMPnSjjyABGaX+85BehHYEtcl
NuIZP6+HSe/THOKj1zF19S/Vfe3Rklh8i71af/0OVpLH+k0glHspbYQyftiDNzMt6apW/569lHdG
uB6K0H6I9kC6OsYv9Utyqu/JD/lJIJfa6UVQ28hlnDPRWiOzaJFsOsoe7c/MsGRtJ+30U+WJqn78
ux6VfLQwgHZ/gZdZZQbBmhqqxHT4f1mx7pqCoEF3TVz3Moofpu/kQdG6Ivfh1XewSYw+F97rMnCz
meM1FGuYk6WSw0g3fg+pfAJBu+z1TuP3RntMxkR1QVwYu4uSFu5QYDgwJxjgmOVhd/3A6XlenPfm
hzDnrTqlJHUUODDqAKhpvbWpAZzJH0kcB9OEpvWkCgI8N3JsBLI5XVmqkaQhwOsDEDVT1FsfbP2u
K4BYmS6H68rxStjbY2ZxfhpwwMo5hTaLXq172u+jhOzyAZWtm+oLVgH2xi9R2ZzrrZ/6sXPfEVH0
pBmATFXqtmt1cekNthnEeSLC8fuohV/5dCy+z5hmWd2nJiZJjwpovvzV2EuNv9yRb2mQ34ISFrHy
Pf5qA4RrRisHTwKvzNwxd4fn7JsoTAs+q8lcCIC/0VLkzXIYo/YUPxd25DfG19VMAsEn5bz0zz4p
cx3URRFrEU3PaYtFO9kHGgSTfR5mgteOyg1Fmy/JhH25aDpbB3szyulToH4fbyhrhXWX+dGOwieY
Pn2FzLvqSXXNNxOov0JQLN4CxZmybOhXyirRG7R5olv7iJFP7Jg19/WdVrlAo8DKTu4poA7I0ZFp
UKdFiR/7NIsPEMLYVU/O17+YKzv7OWzUKosoLXt85N75vkYHfWh3Sm25BkbQBV9ZZE5MWJp0ydYk
FY7bBqMvBxXqVW5y3++JL4coSHuFVz6n9yIjFsYLJjgVabPYq4O0hu70JY0LuRbY280XSqcmASQs
MPVD4a1/U+/fniz76DSLoWsHA/rSIQHaukm/dXtrV+wBVxWK1j55bcozacyLsx36dClRsv5o3DQY
2Btd6zHZy3vhOK3AW9nXpqmZdeSY0AudhacmLHcRZkfsk9hV+Anwp7eyffmkArxIS3VSd92h+0iR
CmhFFzOwWO6JnrW86YezM2TikL3MJOsTxHkEPC0cduO+xAWNfdYKq2I70cYC9awrsd5iYpFNRkWe
e8T6KnnFwKUn6WAfs7Rd0aZuN4muTZ73YeSaUpxhzftisimuO4BlyBhZmY700gSoJFjUdScALUVA
MRxQI87bvY4akPBhwT1XzbR0fEqsfl7MPOnLUA/gsYLF1Ls2BY/NhA4iEu2m+mNFsws0YIBpOkBT
z5dFFHWo3bOnvJHN9hycNTKXusM4SXIzgBGJINqDBy2gfEiiUMq9vbeyWB9sc1R2HdiPdm937ruU
+EaE8Vn6Slw9LCuAesZ6THdZ5ZZ44Mghrm7wVoB+SpRH0Jh2TWl6DW4qiIWuNSmRACQGzMePokWH
MZb/YgmUd51uFWYyhBgUIqNej3Ko9L3upVnUu2Ai3wP+/EHRIq/Nqh+xrjzFCXkq5xQokwnqGFNV
ToKMlzrmNX0Zx10X3QAcEj6ynWE6W8HC2hoJDIkrwrax+Qf6B3xF5p6cjKKw42xGpy9OAkU7OphC
vH5B8rJMrLb/RwJzP5bzpM3FCABLOc/9slgQhX43diaQwn2mbMUw92GWY+p1IjGaG1mZuklcHx21
DMYVd0Vv3hZO/GfMzW/TMlReUnTEVYzh21IWP64re/04LZleMhsL1ZqMYL54ksNM/VM0PYb2BWsu
108TLblzAWnWOLOmo/+drIavlvJjjVZOjVm963rw3lqfp2nJjKdV+iIXS7IiRwaGaxS3XkT81WwD
LMEdjexXC7bD/00g43LtVBdVpIJ914mOcjl4+TyFmf2tlPTbTD/NmSVQkB+8/2OWlky/5OZLrUZN
EqOiTXZsTOL17ifP9MKvscMnSi24YWsjirkRh4WkldXBA+IomcIE85fhqC6dHyqpiZWWWsv3reLU
e0wHroJjFdkjk5VbuT5qWbJa+I7FgzZKhatP9uv1TyeSwYaQLFGrjI60N1P1sOjxrZok36+L4Ho3
AM1AjWcDhBB0yudfq1bVRtEKwJpNR/PYHldUWnpg29NuW3Ur6qvwjB8DLbjWLcOhLfZzYZk22tk6
GFgf7orChZUEWYnNWdU8xAYSNHnSXTDdCyLHx9wWG+zBHQBWN1D6Xu6QRfn07y3sxVtD7P0HRkh2
6HI3AUhpl6/j3gl0ENXs8Krw0d15KAG5MHkG0C2fRLuQPIO1MOqCXVdZuVyHUNayWuQstz8A3pST
gx1IJKt7sr/+VXmGsxXDGCdoq7u2k0zgGEzAw7OcX9pqCRpWvPRwK4Kxm7adZEmqoEli9SgpWMFq
TG42v2WFCE6SE5jB2qhqjkqx4TAFf240zqTHjd60aEJHd0b3VjR3YykwEd6bDzIc1dTRmwK1KBNI
lmbtCsMY7HBAzFp9YJXtiJcGFIUDyKP+vFveROAfnG90JpL5RlPUrNXYAesPRI2+MjZ+lwfXrYDn
27b8sYOB/gMcgHE3ZVTtRVo7jANhyxh1LyDTmL7u0sF9PCgFpRKOaZ8Jo/puwj7RpkHumtoOpRjY
Dgl5zlsDC7EDEMS6CWTopB5jVx6kfdSZvwSKcl6Y2OPDSwFGYusX2IytWZkN9ieoWxlhdY9xx0cE
Tbz4asHME7VqJpRAkAGXQcUWPR3mRNfKbnubYMBqMaKQNDtF/hk1NoZZCiDTiMjx+MIoQSRmoOQL
NMjJTjNFmmCUvf7F1L5VHQkjZ49NIiWL/L84QYUWoSlQmqOxQ/QlCFsNS8ZsUHZYfeRwp25fHjTw
DopCE+cKwAaVjCUqTI6hp8Oc4CD1yZr0GIjDarbh6pn2ZumRZ7TYOFVL1W/kKJQ1EcAP7yS3Qhnb
1NLSnMeSnmRuu/P6VKB9Odi3jnOri6bieG6AW5TOa9oA3WV3S5xObqt0gKjsgJrA6V+z391OtLzH
odejDRJZ1y0DrXzNYuJvYU1Z3/ewxI+OWOpVB7lzkwcLfVo84EpPw6s1C80HGsCcFtO3GIvyjR3Q
zX4M+2UvutnpCbKOATA4HeypiDgOi+pXV85iTNjvDSsyGD9WuVnB7WF0ghEvzlWAaiulqsS+B/6H
CdODNtTzoMJ4MHF5UE08g9NS610sL4l2IBSOyThATTYM9GUoLhRzvuU6a11vAynU/JY5O0vz8DDw
ymN6pHum0/tonow/yUl9sw5CiBpONDsTTV1oE0kbI9V7Kc21fwOj5zsSSrvi+F+0vjjGeiaJuVr1
xSLKUEKS8jxr3mIA9wggPZQ8T/6Ft57tZl+cJZBR7ASB4H/FCM1JI7a/gEUzqNdkMUhd0Klj+Q95
onwPqYfJRE+F3VK42Tz8q9WoDxIumkyArZYdAx6HrAUfDL5tKXe+bf0wxPGUY6lnIphnnlUSuYlb
nOzQYSP0WB30AD0D30xcqTzZoCrBehC9oETdTI4fnsllwutkzliQ1aBabgMXp8+0F6tR769fFlyr
oSze/z4+JprOcyxLcgQZdOQfu097PL32nfCm4FVzz3RhvD3XMaq9ULDeyetuaM6ONT3jTkMM0/cV
9rueRIfHS5hAsYclXgexFSQLjD+AV4xI0vQvz1tA2B0fjaC+UbxsD+5s8WjbpaMDixfQdojipgEU
C+ZjgT6tmuMmxbwGVk2sIQnKKHaJ8VrYA7BbZxerFV6vVK6Sae71T3gZ3ZCr2fT7qRgEvrilIotM
8djLBvDGeneKhgCwIn5ny245Ha3o6bqwS184E/bRidjEM6XtzaEZ0igcEuAzyTLGzJa6ejD6hgjU
EkliajidiUmeMVYMMDU/SAmIEkfJ12MRlZVICuPbwMXUpEnOohAM77Pfj9lXO6vfx2gWDWxzSik4
Oez8ypqC/cqLtdFVV1sMvUMftTGOZKq/5CgmelaE9kLfzYdZ6xu3scmpG/u9PGX72mgEWf1lunb+
CxhfB3lyFnUtfsHslCBNjjGCWQ1PndTlvhyPQZcnA/jjRNNZXPPc6M14/qDaVTFWURR2rRqQsXIj
UCO0LRBDxwdrfr9unpch81xF5iEmlTKQZleoiLkzf1XrICWJd10E12I2+jDJRDHothR3NRy9GH9r
jfza6qB/NOXy7bocTtZCdaGPZbRtTJ1FKKhqOyqLKpM+Qibwq/IToDh+20Aka1zjUfHGu/gn0Hp+
Y044Fcjm6/gpmvUKpzfHHhSUYWbtlfwlWu96aX9dvctkAWEZ+8x4NwC15SLJdAaVzGorRdgMbzGT
+BvrmzJAepPsx3U5nHLAmSC2E7uYkw0anFgKexKUd8Rt7jPJKz1M4NxUaMp8n28BMLIXcQpyTnCr
HjsDjBDQYPod6mERilI/6pbXJiVQsdW5Da5ryLH5M1HMx7Ka1bYwWiSF2LN3Y/vnJMR1o//C+YPg
/AiZuy0tMlktDbySO0xVKT7ZUZix1ic3bRiHiqAYxQuUCtaw8f4APRI40RgHS6uFGP3cSTSNBLQk
Fkbvq319AKbjyTj8xdFtRDHZeb9ac22iuhZq3Ys1oLgxi1C9uXawkcBkIWUPrl9Vp8qUud+g7TnY
B0Anu9f14NDn4Qt9imFT7061m0hKeims/9g7ze8qt0GAGMIemLc68G4BgU1esmPkaZp/XfRlAnku
mbmm4xbvqrGCgh3JAc0md1k4pfGdozm/skk6KoW9eLOhPgGjSTTHyQ0hG6UZwzc6SZIbu5XCaERq
l/+aonlX16XXgCL5upJcF9tIYhxgllatdApIAqecK+dPk/J6XQDnasZoMQAPsMuIFzFbAVj6zrTy
ZpJCpXmMsBRqL3eF9KCi3uaUmjcnwsYOJ10FwwqyEEA9UJ55arebPC7vR7Uq6wKXS6tH7zmwAw7x
rPT7KB/J16EuI9euhwRgaQYKOuYw7yK1MnfXlaaOzIYV1DuwlCSjvnKBqKpUfaUYVOmmOzQxoJ5k
w107FDnM1FunUXBv86xlK42xlmFtGs2pIK1yxi9E0prblcTImZvcT8yaCKSJdGMsBoMOhUloZCmJ
nj4YUkHARTj2D7Vkmn6T58rt2M2xIMHjBZutitSMNx/VsM2ldaJBAjdI42UDcdvkpuuG4PpnEx0k
YzqLM6UrCKPh8cUIrugfqaV7XfIeYZb5uiCe123VoT9ko442A1SiBLhbqGjECsgwRz7qxZFge0Ck
DnPdFG2btdJEQ6dBAgsAUK1TYInS8OZFNCMiEsVcN1mfGcrYwgRrYHE4QOuzovcZbGSkaQXmxz86
1O4wUIDUkR1YMNSiTiQyS6Ds6rx1BjyUaE2Sr8unBEYXLW20NR9xbE1bSkFZSul+HVfyEJVYBjW0
aXz8G2P4lMdcpMuUyIstQSM1rXdxW52soX66LuK6Sg47lpCVUWoS4OqFgLrZyyhnuZa9nKSqxujv
/O26LL6r/j91HHZCAXV7J3MyqBMt5TEfxiP4KrxOmwRFVq4doBOM/BoPT7QEzl0Ivbaq0jWCBCd9
GpXvRhwLfJR7ZhsB9O83PmooqLPEMv0s+RrIanfq8n4/Etk15zX8iyPbiGIcVYqjeMgRFMK5utex
S5e3L6YmaKFzP4sBgC6wgiEDZTsa/agDwsCBjKKTgwQoXA66zEMj8E5ezgQYp/9IYeJ0GqcAy5kN
KZT7n0ad7xJ9p0ZhNUruPEVear1LqYj6jvudNiIZQ6gw/5ckhQV7U9ogj1tXKhw31gC8oou4jkVn
yJgEMexeU7D2FcpLF2IT7aFb899VKYmQm0QqMfZg9WmkA9cJplftHFIg7Uy9CX21DH9etzy+JBvM
I5aFlghbSizLFmh0NnhAwSv5AI6MoypHd32v7CRtEqXyPI8F+BbyMnwtTFcwWslTFEskAQWeJKVv
OpbdI2xTXFfnItkEUppjATRNB2oGiIqZUCqTNp4SpUh206p6ebP6kwIwwSkFWVRsWmU4lY1njiLc
NL5UCpCABwPGRRjFlDRtulmDVB3UflhCcr4BkWKH1PqGFKAAcsLrSl6c44eSn+KY+4kYdbGqTp7s
RqMf3b5AQa23RevgHJ10cHmjxIy23SVLmWa1VRd10Mls4rDGkD4eQa5u3uQk9jRlLy3v/1gpNFoV
7PCDhuGSb2tMTXlOdchrouplnpGzR9nL34jABwJMPoeFipTllM4VRFjExoxS5DXF6F8XwTk1YPVa
pq0iOcGLh7G/aV3KrtKlbOfgn18WclN31R+jLb6otXSjpg0mZPtmd10mxxy2Mtm6tRzXpG5rxFpV
T+6Kon0Es+nrdREXcQ8vmY1aH3WNzVXYDnLTxEkDEeu3btB38/rSVqJRNeolZ28mCMEQN96iuKCA
R8zEcUXvl0XXknzXD/9H2pc1yW0j3f4iRhAguL2SrGJVd/XerW7phSFr4b6T4PLr76H82WaheAsh
jScmJsZyOAtgIpHIzHPO+KGmITj6FB2in/l00NPhoait387CBYtCOB+Tnid9jGWpU/0wDeVHxHTJ
x9lyCEQksJgQ8LQg6J0nETnlFbXrPvXDNlafOgvyYEobjIeYVMmBT1S/HbrxryBqi5frn+wisGNt
oGMCOx5YhNAg1s4NF7MGPVjNTn0tnr5ioBIQOTrgWrSgYAWe8OvGLlEav6wxUG+A1eeSE2NMqwTA
Tx3fTu+fOAlu26ysnTHJj0PYf0nKaHRUC03MOXgeUmJJMrWtE4CSmoGZEAv4SBHHNhjm3JQh1po3
/DZMA8+ym99NoJcFrkzQ8+1Uc91Og07BCWh7dzA0V2X9B1ezVys3fjdRIypq8Bh+w0Q2vp2YqDG8
pdBTpJnP2FMOKB7vTlSXiWZcltVAQqnCK3UD5JL4H8E/OigOtAXLY3+qXHVy5lMdOrWLj5YCrlvr
O+XL9GACpKUeklJyf132L3/ZRi+R4kwQkH6ebyYaQ2OIpCn2wat+rCioObhDXxchggaTlQ+yWZ5L
98BSIbeJJAcDPRdSjnOqs7hnUexryoOaP6uTLI5chsczA2IdfkzxZCxJnPvFPDpRdczSF1OTPBIv
AwlZri1EYRB5YsRQuFn0Xm/VqR9DPxm1yOmY9sAJcyBd/RgBMl93p6aWDJFtfqaVSXFZUHOsijHN
Yp/5xuSwXemnLn3RbnSXv8m58S776PCKtTnBK1gXDkWZN7E/uKi+6MCsYzLAKU/tSQMsKvZkwOZL
tD4MYkzOsAx0o5BPCwbjGPOvJtim/KX2XwRQA3KG0SnfUn94DCPP9O3GyQ4peADnwWlvzGP1JAeD
XYJrhF8hRBalaLpqTvArFugmc+ejccPA6EVuy8at9svwbXoCcUH+QUBdg7+FBnjt5JUnOyWX1y92
A5k5xAZwLC/oVLu+jkgztqlft9+iIff6PHPTxE9IvhtnJvOty+sJNz1GagihNuaWxNkWPcQoE0jM
Uj85TW4GNFHtpl9VoLbY5/qjzPb1a3QwbpMvv90WgUEMROKOgtAVboplF1aZTB5bc5bYuCoIHgd4
mXZBKnlRbQSDMwvLQV5ZAJ26OUGSKPMDvXqeGbmNDciixUSSaW4EtTMzQjzoxrZFQKgzPzZAJK8F
rHHbpGa/izY5365fdBOrxTRIjkwTAg1+0eqerTI3sbGg2JZc4BvBbb0Y8SROY2XZpRln0Gm1cAjn
LHSUAa/rqdiHavsTsfU9Y5Gs9SH5Ur9A1avFjQltxprkmZ8ayY1h1MCepztmyqA0G65+tjjhpo2z
eRr0tsh8nRngR4h3E1iaxsGxwHd9PQ2TLWjxmdWCyJQnrTpkmZ8kOUShwGga8+plKHSJnUs6H8Et
lh+yMqRncZrGHNlQbId2Do7islXRCpvnlzCeeq+biHUC7LN7mjmOmcrQHyN62nkMJJO6A20Kfuwt
xLCl1n7oGR+/d2kSHKMpApoYHW1fHwvbSZp4OrEiVN1+0jGhWs+6o9dTtzPKjDxOQQBV5JxBmArs
lbETjEU6OLGi27tKUc2DiS5F6ZCBFpKbeCNQnn3P5XuvFg9lgITaMZy1rugbxl7eE5P+VPT+PrBA
1NRmqmxcaOtmPLMoBK1woimUhnEKKbjMumP3MPRefLdIKdWv4QdUxGXg8l/n+vwtdhYmRaJaZWBJ
kBZd5qthXH+1lbRweZPXpzRu+T1EvsdTr1DmTdmQuEGvk7t0pIGPuzZ7ReKvfQxDjT8JO1TjkmIw
Xyu7VDyOK8ZJ03FGBbqMHkZuBpLyj+zTCEGRV1YaRAyfBvVixw7+MjAd2umHfqr8KYwkaawkAmtL
H3LlB9kcF2jS4rTpcQaVzvaprnuJq22aAGciXpALbkBM0mM1me3AHnCXTKZT9GD4zF6vh4xLWpnl
KFt4A+AvOJn4dprSRCuSxkL/d6+0uxB55LHYmyGeAdR8m7z8e+6llSeTd9tc2MqqkPRohaXUTYya
bdjZbj7UThdKT81FH1hYmRB3U0uHMH0NG1aWPEDK/WgVgadjpD5WQVYTPatzfwNB1d1gyYjrNuMw
Or/L2wbTmSJKAYLO6RxYeA8oKOEqeepaw0tuynAXm/cKEFrUXFoqgMad+18z4S/gTNCsbI6gVXwm
E/NmJd3btWw9m19rZUlIaaoqpehVapnft9OzYpW3fSdTb9uOOCsbwtEtCq2L7NjM/M5LMZS/a6Id
2O8X2sbYt+/qyAOExQHw7f4zeGHuClfWwNx67dBF3PHv7cSw6fl2dnkHYGaEH5AdMZFGv2aYg47d
8BUt0/lNLk9/OQsE94QVFIUAjsCcguCefZ9XbTXNONsmG+5sXk37OEgbhyFqQh9iBlaaFpZDeG/v
QgstBkPp7Ze5iqQYgi13hXC1pkEYA/AjsWGHUa4hw5QtAtlDSH1Mpd40B/s5OJGnbgdwf3ksdtMB
HZzrkUdm9SIEFKNixUiL4pH8bFhwtLgRO5Sn/nU7W86r0WWCHrA5KI0JjkXDYihTA6sLlWb8ahnF
iCnDVLqLW6dRQ6HNgjiohcMonEZL4/pUQXTWbxiIOA120KbCj+b4wcRw3vUVLb9YvJzR2jAIkID4
aiK6C34D5QZqZ75S9I+j8S1FYY+wJ53dalnj8J44esger9vcvCfWRpdtXt12o5kCUlamuW99CZ8X
uHTy0h3+1joYQXg2gXP9usXN77Za5eI/K4Npk1sjarKRn1rz3cy7GzaPMi4b2U4KqVwUolhvkiry
M7O6nSrmACvtzarftT0eIJVDgthXi/x/XJngKlRrWDyRJMfbenhXrOT7bLbP1zdv0xtXmydE7Aaq
kIueICK2En/OVeuzxtXQM5PqdlYgBXDd2OZJBnE8pKUASMC7+vxL9S1UIbMAxG92ntrHbOZoweZm
4VEqcfytoiXVFoEwFccMPWbhLJPa1C1lghNWH7Rx0PEH+vWJQxTS6MGsBRygC2JWiBTJfHHzclgZ
FnO9IEzUNFGDDEUaaCp4tcvfw7tuRwGKxiybJIvd9HzgLNSlNIuLQfCPWimSeLCK0MfcI9sVM8QC
zXT6fP2jbS4JNWbEfOhFoycmnK82YHhRpAhY6s1C4kRrZ9EFGt3Jqz9Xd7K6y5ZDsqUTYehLHV0M
j1U/GrM2Lplsl3+won4YciVyjCC8pR345K+vbWsD18YE7zfnerBIlYd+wbMdSGQdVf9+3cKmJ65N
CJ6oTu2EEhYcYiHBYuAAJ+/50+Cnu9yH1vcH1DTd3N7LanRbJ21l1RJyFJAOcMwHIV7N5mEIQT2O
/dR+d3wHeQm6sAAOo/eAu0zwi0EvMcExc1RFauLbyvCXFg43tGrfr+/gpkOgyoi6PPJXIpZ8SpQq
ZsgPZf6klc6kTB44ej2zZG4VyKbItz/WypaQaox8TGpwWy65ZfspnJ20fWxt8HWiXYUhYoAyp8jv
QZZqu3J42NYVs4hT/bNOIc1TmrLRWVeGPuFJvS9yVHKVxiHg6FPrXayiRNFmOaZRu0JyCDYTTFwB
mIJYWh8Xj8dRa5toUAn6SD4/FXt+WNhfAwdsna5UC2lZhZiSrG0tJ3J1WYc15QUulhzxUXWBzHY1
9K0O3AU1qVe/DO9SWrgtg1BtBOM/yL80gL7PDdKpTlUgA/A2iCBjnz8X+9LVQwe8oICDKj8bX1YS
2dzOtUUhqIB9JKitBhaHG9thLnEWQevhl8iT7LrZil8mVBMgWQL2EQwyny8OlavS5JqyTLE8NDY7
DP18uH76LqEjOOWLbituAMgYXkgmGDhxepVgNQtzPPGSPe/uwwIEUx4Ebp4XsfNGc/RyH0j1zqWm
haSrj5S4KVKYLj4ml+EseMVe2c3sDpxQNjymPza+Zn+SbermhbdesrCrVV5WeYN6lj/5I1RnWr/5
izwZDtvne9uT3eHSVQruYoaQWw8WB6U6KHk7r0JZJbJAkEa41+30n3jKuijUDq7kw24ejNWHFS6m
wMrqauxht22ceb8Uc+xnfgOGECQr4910K9vWbV/915HE6ZNGSwtSdrCnmoOTWoe5kQHNZRaE9HKY
uJmYLSxU5iGyQrfA0NP1TduK0SvP+OU5q+ilVOmA6xwWEugk9pAB6/fmTedLo+Ryz4hR0gSSG+NU
+A8Vm15zMMxJWENspd0NO8OF5BnALAfNH07ZTeaiJXB9WVtX7Nrc8nNWywqLOmRKhTDSMXqIAtNN
WYTZBdsb40zSz9s0BVYafal5XQonRE1nNH0bIziOu9C2Pwq18wJuerFmyOp6y8G52MSVKeGqgZIn
6XgIUzYNHX00nJSiL/o4a6VrNZ8TTTYNvpVz4cnx79KEfMhu2pIFPYp5M3oqdXSj8LexlrTZfrUd
LxYFXm90X6GbCcDz+aeak2DCtEYKRpgp6Ry1bm4n6Jc4xJ5jV5vZlzoHL7LBor+aiVIXzYb3Pshf
qmR6HIvpvmYQq6vyb0aiOFz5bejFclX899t0IelU0gyTQ2Oe+xmeBeBtVmooOEg2YPOMr2wIZxwD
qCVVajyJgy52LXob2rLAuG0BRJ3A3S1zmkL017Som2mQ4MIjzwAkoQgsI6fcvmDM/0wIIT/ttBLS
r9go+6V6jdzSNT5rkJ9skHJFmB64frj/Py6z0OCAWhFaWYJf4kFvcNPCghYuzPqmdiMPVGEp8ayH
yaNO5fa3ZeSmpgOwvqxYunkmwLXzj23hCkc0bvQ8xPDQ0D7rYHuOUDBUM8kKN2OKpUMuF6/6S12K
NFOMQIkxfoJ/IgBGPvOGub837GxXzdObZDc3V4R3MPRUcP4u2PXtrrArQmCs650KLBjQPTadkL2D
uqV0oEqJCqgeHHh4IyNz2Lp7MJe0DORr2E6xPBku2I+5g2EMEY4oTcZQSc2GCmDHGUyjeRB8V9Ve
O1TRODygxRlLNnmzt2gZJt4HYB665M+tFKvTeforc8cQzPd8F+0pGGx3kDB9LoGBDWXwsQ2LFu7A
hcQPNyHks4STmAEQCD59zPlgHtJrXg23/RF5ZYI6c/8Khcp9/gcH89yicDBjptdVHGDejD5BZe3G
cHkAoVa8bv3mppF3TzcCwbm95ZuvLl7bKocG6u7LJNMCKiZO+gNFqj0FWlXxZPIXl557ZuxXY2Vl
rKknk4dGFfuGeV+rDxR3gBL+uH48ZDaE8NxAmEyNCT6ZTnDfFtFdOo937ThLsoiNIvP5WoSMBWpA
vcaKEnb+phYHtx2U6hMTmzd5xQ7CnpB3kxK4X6Zli1UdZQjwPeqINeefawaZqVFrPMYc2ITPFe+q
7GlRyJ53yS4tj7H0BFzeRecGhfBZFyEzehsG/++17OQQOkgdCOD+ejCXxFESR5Z9XoZTGNU0EKlA
rn5Rrj9fJThAMbfT1Rjo14xTQu4tgpGzMPOMUXKXb3/F/yyJxdLOTtqstpUlzYV2fbwrW0eH6Dh3
0hMmFribhuCvlL1DLsXOcQVCJA+KkRTVJECZzten92oIugkS+Sryd+NWC+5G68CWJHtvuubkAgPf
lp9ptldQKQapUbz//YcKfoGOkqqNWI3Hu+BHddqDYAVDKz6ld5iAcfVu2F0/h5uxc21C8Bzd4NME
4trYjz8tbOetHy8Du+2H/jTuINXqq+rvvyfPFyVEa20EPVSe4EhOoJxUd5mXMlhc5CTUU+dj0uL1
+hKXf995JrzYgzIsWZpbplgoLuukNSsLZ8OaAT15KXnsLiznTD8RGsoWt8StC2OmqQP8ZJjaxXQ+
m7LQQGlwefgF/uxpB+vIUBFUT4sQ7fV1bZ4K5NH/2hI+3RiVWt/VY+wrh8lt2kMBTUIMPfoKRBR6
N/xceoX/J3fDwp8E7Uh0Ei6kKnsLsPBqMHHVYvKGxd9M5T3QZOKwi1tfbOLKiBC0E5blVc8hplVq
Mc4440B70uSHGsl4hjdSXvjGytJS+1hddUUUZlqg4XOpfnDXfhpf86fIo8fyxG8WpeLpoHq5p0iH
VTZdcmV2Cecrs9SyQEJVYBfj9GacuKf3xJ1LxGtrcMqJSDKyrcsBNU0wMwLbCmoc4cDluM7VIOAA
QnV64VhJ/aIOneSi3RjgQ2INMWRQP/6awhF20m7KJGFJH/l2QY94ZD5NxguP8H/H1sEF7KoDOSRT
4MxV/pGNkRMMlVdwiDVT7vAAZHcFBB/VEIPoRHXz9CdTax9cLa5No1NVNu+8mVza2neh2r8QOzWc
QR1UQECnQx7zZ300AajN3c4M/2jz/luX8KmaqQUCsMclMNkJVBdqF+Oq18/xZfkBOwfWGdDwLmwW
YrPTDhPFbkie+BPHsHjcTRjKCiLTUwbkDXY772gfUrfivXfd7qZbrOwKp8wc2n5mIY18jbPW1Qc0
BfXMlmzfVo6wXpzoFjMFRG7uEz8NMo+Ox07FiQqOdf1+fTFbIQPOvTzEzeUZKfg4CSwlhbJL4ndN
+WGpHUbPqu9Vo3y6bmZzz1ZmhLy/j+diUhqe+AatoTNpNZ/GhB+u25AtRUg7cnNGKkKGxB8MFK6Z
/Q5eh5vMiH+XygHZzX87hiTjPAYNwdx2TThiKX17rxhgwjGI26rW9yLIZQnxlhcgSfzVrMXkoXgF
o9GfTKBCjv2+/JHm9x2LXToSJyg7yf27ZQive01HKRRk66LqvEFTrWCYX/fHqf2Zd+iFGVr6pU/K
U16Y7f76h9pyhpWxC8GUtIdw+TQnfliNj0OffCFtJWGc3PKFBZuzdKQQwMXBHK2PmlyNUMWzK1tx
LAO16jL82dZcMoyzdSGt7SxLXV1IqR4rFGo6SCUqM/Gtaf6BCehspxVx5Q20jr2xbr9f373NN+3a
5rL2lU1elpNR61ibPqGqxPOHvqy/AKjsB1myG2h4n9u5PxlljhGu/A1zXbsJ5FDe9V8h2+DFoVY/
Ip+nQNdBMeOXiWFkKM3o9KEibfAIVkr763Vbm/6y+phCjIrzok9mDt5/O3iIwOeef7v+79/ATAIC
vzIgRCc97lUMvOMDMsPC8MWQtC7TxmNgNG5nMV8F6sEDkYPuxFS1vCFKJY1+mRcJkWsoZlrlcZL6
kJ1wkuELZvGdnqvOPOO/Ub67vtzNs/7vagGPPv90LcJ9mLAw9dnAP8KB5E5U3NnkLlZlupzXnQRj
QueWACMnUzXiw7Ulxs3D2EnaT4GsKyBbjnAdNzqGRdMU1dcW5XCehm43fq/DrwrgHdf3bfPJBzg5
A4BYQ1AX37UDy5Hy8hqzCujUDs9F4SjPeNCCHL+6awsnlPK9bu3fyqD4fJ9ys+6jENWyrCZOpJw4
tD0RciSxf+t4IfvEqwslF0zCCqlGQ5WxZUC6ohxBANNI9dCty+j9+uZtLgWMAijroKRriK6gNUZn
olANhF+blm4xqF/nsb0fWsig/G+GBHcICyWs6glXpjHlTohJlo4/Y/ROEv629ww5Jx5zG+zlMyvJ
0LEsxds479yQ8tkdY/p6fSnLsRefcwt5BgPO1IDLCXEP8jCAcaQ4PkGcHQaN7Bq9AH3gXDyQEShy
Mu7KIAT/wyixu/GtoD6FUSDAdPFOFrOOsJoCFs/wc5NBzbYfHXuwvH6URF2ZFSHoQrANaurtBPxf
AETF8C1u77g01m0bQUkdzzcDnBbLn6+uqZSCFJPoA/DoLWSamJtad3AQicttOAP26z8jwl0YZjla
ngz7BeoHTwffbmv8fjoDFtOFZwRQbeNigKhowlRBBo3Gu9p8NydleA9C2p+mGniX6z63sWGQyoJy
CuD7kPETp3kitW8VEI6kPuTdIicGfsuFPNsnUlMZrYnMkvD9Q6vr0lJfriH9VjHslzadnTboJV62
cTuAZISaWIqOlyIVHMBAW1pJxzr2RxtHR2vcMagcpj+YbS4JoxuzbcvsJngXoIphkgutom4C6HNO
QTDRghJ/ju41r4X4t48FopAFYBYOU73P6pN8KHZrKwmqdBh2XwRNxAheQUbXVCgcMM3e6+RToNxV
vcQDt/ZxbWI5A6uDZAZdkJkNTEx64amz5WiB6oTc9koii+Abx8kEQmCBoGOE4YK012SGwdpkRGyN
nhILtA4yz9tIt2DARj8TgC6M7QtxVevIaPOl/kea2gu1O448j/TxfjKOmG+RBIfNbwNIO/TCQXVz
0VXsAoWhTtwgAjGM4U2lSymy9lLy9l0Oi3BVwMXhdpDdZMBSC0sibORRphA0TTvuqn16l4PciQMw
U9u9a0cQe6em5B28MYaHgpWhwhxEPCDOImStiBQt5hWAEmFGs4916qEy8oG/tbPj+ohe5ivpIPpp
N99UPMVcHoWSH7C5sxgigNODWxQVoHOXrIsk62rQOfvZ/GjEJZDd8Mi4kezslhWg8tD1xkJBk7H8
+crxq6IxDHA8xH7JtV3D7Z95SD6r+Sw5X1tOvzYj3CF1nhtU4TATqPUBxBI71ZI8MjYtAOEE6A3S
BjyKzxdCFeTHsYJXN9TNyrcWTLN7w+qK4+/fH8Bu/WtFSL8UvKWGwiYgu7GKm0a1XrOi/FQUzf9o
RshZo3bW0kRBrK0Y8fQIUoF9sYOEmYTrdHvPTLA0YlYF862Ci4PM5v8+/qBrxzELXMiIf7q+YVuB
FZAvEwPeoFxC8/P8sySxllOWs9jno+7FhAMSxRzkdk7OyP5PTOFBgWx/IdQQNq1MimnmA9oDAfKu
m6BtoO+jG7mjclSDjYnNkgO6tXuoav9rb/nz1dFJE26ypAAVUZTPiVOZVu4VIeCzf7AqpOFgDgHG
84LoS2dhaYClGe+/qu+dRO9A2jhNnm7MJ6sBQf91a5trQokMA2IAsUHX63xNndUYg1rAWrTkR7ZZ
vkXQ4/wDG2igLkTNi5qD4BJKl0+JpWDfGrsenaTGsnjEZG3azZWsrAgRx27zZrZTE1UVtSk8nZfp
54RkpiSuLfshXkzgR1wETE2oKf56U698QMnQX+SBAS6TAhrMc0FeKou2LmCUrTtqyu2Y/T71AlKv
lcVl3SuLo5IBex6BVwRAgE91ErWYMbGJa0J+408+039LEz7TUtLulQyuUOnfTfYlaSRlr83IsFqI
8IEimg4cT0OUG+K3Mr5RkgqEZT9Ku5L0UZbfee0TCS7N+4qmkRklfmXET0Co+2VMvwdpItmuzXwB
swjAYWMqwEIEOv8wc6e3aWZhv0Jd3/NKc5S29AalBrI2pvemNWhOpunfurYNd42Z/OBc1jHa3FGQ
UiKSU4axAOEKBM6lD0oryXyr+J6Y2NfK14u/mkE2VrK5oys7wiUI3gPVDmic+HqI+SaWNy7XBkR2
jpBx3QdlloSQjknfcgpGMB9EY/IRNc1z3gP0OoaFJAtavs2Fj6xWJByqRE9oWBawQwho/0uVz446
Du1tXvZunc65Y5MM6r1TbzhGMchWuRmqVtaFk1bQCmwlOVg3BlL6vQYFqaqXJBRbrrGI4y0z0wA2
inFdDwery8oWPQnOo50R8+FIOtt0NezwLgszWb639eHW9paEfhWl8K7u6xEaor4dY9JJiZ6UQv9A
J+5Pbse1HeHQQc3TKBsLHEgqq2cvbWwPR+BLVlsvtikDhW59ppUtERMXFZGtaC2YqiaeubX1Nsey
SsvWM2dtQTjAhaHWNalhobPyOyVCwbe1AsxmDsZD06MHbqTpiw2i4+uHTLYu4ThnJdhSQeCe+GZt
uVHzVzC9XDew1dJZUEZIK8A8BOS/4OBGDhobxi1MEBd6NTi0sFHlnYym/JynAQTtZ2Nu30MS24Zj
TqCcoRkP9/BKjKppLIgxladmsufV9qr/+03C9WNGZCirJgSMnls7ruluZI6Sm2crOYDQLMSqcO4u
h36IvXQfrBHIQ0U7lrSonaGxj4x1d2lMMPpgBt+ub/TmqcM8E6C8EDG7mMKJm27uraGB/wzdHRqv
j2Y73hQllTwbNoPJyozgMGMWdiNXexy6rMI0bYZsvqutn71qf+4M+/n6mja/EyQJ8NaG5OpFhavo
AntqQ7BXaGodHzizp5vImMrd/2ZF8IagI7lZRphHCIfOD4LuW45qlOQy23QHA6ToqM5s8HDYpp3Q
RMUbWCnLE3qcu4y0TjvujYbug66QYLs3fWFlbdnXVQTWtTKGdhesodm/z6YfBi9vCv5HVUFUrCia
J+AQvaD00MtJbTB+iAexouROzvW/eBsjIUgxy5NG0GWb+me1tA9MVR46M7nRaPpoNhNaqil5n1vl
dmLknusyZaztkLP6XYKPVimOtTpj+Y3XUJCOxjeGV55GqFK4qhN7MrnXXxRuYgYBJDO2AXMml0jK
LsvASK/3y6Rt6Wi2E+TOJ2UPxVLqmvsk2XcH+pIPt3zH9uohVR1QAf2UTfhvTf6ZQDhDFwhF7kvY
VxGTCIqJqPwx39ZcvXdZvfBneJbXekPsQNyzGT16kCJWt87o2q6w2UFDA+goz3+PoS+62mF6b7oc
IOAH4pb74VB5PJb49+YXtkElg79Qf7xAMtkkLmhCcamorWk5pgbRIt4bbyCKO/RV/JmG/R3Tqr1i
8PtcJYepbL9ESSIJ8RvoS8sElw8aSRjqvgTHlFo15EaLkb1lBBl8LP7Y3i7Y0gnysHnh6Mehc7TH
yvv9cGVjzhKNH2DoL0AkqOQgq2eY+ydh7TEQT9mhJCBupSIrC+IQC6mJtnSwgJ0dMPmYW35V35hF
4kzp21xGu0JaSN7eyf/WZAvJj8Etnfd8+hvZXT3O+/J+8Pmt6Qad333ClMchnLCV1zdy6ypbL1Pw
XLRObJpAkt2HqrQLcaqv2ay709jseNfI1Cs3T8lqgcJjpp47OzAL2OKW4SzlAjLIhqi3gv6im4o+
N07Fxbhb0YEQ1EIryOek9NQocXSdO2SSCbJtR7uVHSG9zyiPhxjvaUS7hZSidaad4hT7/EdzWjRw
VfDGutVt5miNY1qu9in1gDMIpj85BatfIST/dm8Y4ZgiApSxeTRy+01X2B9UldH7pFSjSOMuWk94
aedAV2Oh/Uw9TmJXWrfe9MCVhcVrVvc04UwblAUtEVWvs7FjBOOxdzSTpGxk64W7XsjiOSszCVNC
NRsRp5oPo3Hq+/bZ/Pj7atC/kC/a0+z2xxJSVFC4j96kRcxN10eLGqBdEEpfjEekqGBalYUajFVN
4MCAc3SSQtwvGo+LCxizfaDfwhm7aKvZ82BbeYwvVZWA9GixE31TErdo3RTR2DgtdDNkt1AsJ7fJ
E1odrp44zW+r6aEviuH+f36ESGTNaNzPpKBI8QAXjor6rYrDmwXFVEWSB/3WtM6ZKSFcFhhvrjqC
9SIffqU7cgCT9W7Rsw+cRZhcBsTcdqDV0sRIWVcT4xg39XvdgQxzc0oPtW88ouWclhgc2ytus6uP
OPCai9M+OKPiSBHZ23fE6kcIIbSKJgwDLkktT/fFke7mQ3XbVDfJew+kDXlrH6OdDb5byV24nWrY
xAbWxoZ+jdjEsNoS9RNzKe2p/Q4vBXKK4/ymtLpnNZwPrVW4apqfFhg66aD/m5SAWRGbs+frl9Xm
KYKujbq87ZaJpvMzPKM8REYgVf2Qqk6DxzEbP123sNXkt4ArAiWUDUHzi0ZrWSMGogMILjQcopk6
EzhsbpQdJOhLp9kZ+LjI7XVvOEhz18V/hPOLJidCw0LUv/STzxfHWdNbXC8Sv9H6E1S9NLcOw6eO
l/uifNe6THUCG7pySbNrY1ydUbijVvoHwCoL4pEQ1wFAHr9CuFGqqouRaQISEVv2nTWXX+taf7u+
xRtX9NqEOPRmQma0B/1j4pOSPQRd+dVowhxASplY1bYdE+UH7CkSQqHsPdRWH1gF4ANM794YJo/q
vnrpwlJ2sfyap7z4cAbyUIoJlIXc8fzDkYH1GCkcAIdjZnfSO6Pww6lOdlNTxy4fZ7PzVK0Pf6oh
a0F91HZZ7mRFUHxJKOk8rkCFLIf+z7GmTXSYrKIAZom88qKP3MJCqjnOdISkdpe5ZdbFzpgTda8V
JRCi9c9yqF+sqXnP8/YV7M6PQI2oQP1pFmbwy4fWblRHy9N9Pqi3vant1TyKvVqNtFc9nIodZhoO
U2vjN0PgNQLxJZ0hTTpypXe1HLyN6JG9Ut4nXqJz3bHTCtLwg3IflDE4F8fdyLNDGw3EC6PpNs/0
E+YAEseuVILaVg9wlw7w1VyYqEmW+RsIOI92W1n7HgTkTj/W0U5RwdcewKHt6hkzaPtiBJedHtmf
ldq8b8LwweDZu60P7QMpcuZFfTPsIKT0uURl9Rj01vdAwb8Ks8nFqRneSDju1I5jOPvb2Ia3rNUS
hzVN5DErbU46pqf3fWl/0CnzynCu92ZF8jvSAbqPIYcTDToX5aOP686+EbEAdEcsQS6K6Q2xwRwr
tQKYIkqLVdTv1H5yB8LcPzEBdia4l6pj6OXc/caxAMdPr+HIGrnhcLO8D5Lh/Q9sWICtL/ABSsXA
qzZqHloTIDFsxhcaoh5wqdKQ8WhtnlhcL+jF2xSKk0IEbDQl6bVgBucaIV7XQarAeOYygPUWetWC
/ALalRrSMczCne9XCWQg2q8U8SfdZ0eyrx61U3uXu4AmQt/4Q/1g++apfJkOhat717dxowCGASFo
1KI+aUO8TPhUFdx6qisz8kmk+23Y/UUx1uP1dv3UzvQLoZ0sadlIes8MCs+UYVKqQB9GpJ2gkHAS
zagxE5VnN2rAwP8+KQrzFZIRpzcD6GAYI99fX/BGbg/7OmaI0BkG7Hv54quke1DaPpws+M0wK9wJ
VbVxzc66AQ1D7BBomjvXzW060Mrc8nNW5gIg/RDBGNzUjkM3Lst5F2VASs6aKisPbJuyGE4DoGIA
EJ6bsjuTjrYNMBLq9/uBEAeTiI6ZSNKRzfCBjOsfK8ufrxfEY57PI2A7FJWHJp/RWv0DoAdEwBbS
D8pwLMTbS7HsaK7CKfG1rnjsww6zx+19slQ6fv/bgEAXeG1Vg+uLaL45yCqWRxhPqlm9M0OU/+2+
O5AAfKLXDW0UbhA/8E2AR0AjWkxhdBqMvNFwvusg9Nv2m9U/xFbmZGbujtDDqjRNEoC3nBwgJASu
5eVzUXOwdEwKKJYKg2X1o8gmvEPyAIP2SvfJKirZkd6KIWtrwpG2Jy02k1zDkA+nXtt8Y6Xldn3q
1elJZbNkL2VLE2JloipqUaVYWllVx1i7VafCjYbMDRLJ63XrYQNuln828QJ1x5HjYH4gADskRgm9
2VPwfl04KZhntk4PaCRe5hlWCWFvyRq3ztjasnDrRHaRaiG1wdZgWLeDwvCAkokl/D/SrqVJTpzZ
/iIiAInXFiio6uqH26+xvSHs8Zi3eIPg19+D437jKpWiFPasetGLLIlUKpV58hxZsNhLpPBLaJSD
mPX6GBvo/bbgtMXFBqJ1r0WgWL66EEa/7/jyj/XLyv7/i2CBMGsbmgYrOv+SO1FdfZtGw2dc9VKR
e+AvO8ItNtuTO0waLpUl0QOKHjBdxqiYImMAAntSYTpUeyf4O0TkR23pQK0G1A+C7DsbmN61VLWm
VFYER0+9BGMDA8Wpyv+yGIa00LiZc5V6mXTn0P3dJy+gnipmg63hdDOpEM4XUBrrub+gt70VoF3Z
0pNL6vi+P0itwedw8Tq4e8V0aho3JyEpIkXfzr6NzhdUuHyPn4b8vYeHyB8Y23s/yKvg5GJWtVBj
gxAw5Dhbz2yjxlncg+XVp8Qw47YGOHDmKq4h6SfDQCt4pMx98EhwQ6eiicHB/RgPm84Dp91liI32
M7ju0+j312ahbrcXBUDgKa4N8LmEGh10w7rWa/3E7H5A+RBUQwYvfPwMLQBVwtf7JmXVrX36HSzO
KEOAbUVY3ZQOLmUUsHItDSGyzECU1cRLEYJa0ItTVJjUugyyQHhpUjhpXbuUm9FiNGRykCwOdfdp
1nJNcVlKjeBroXuMSsoNA9Cw9W1nWVgXEJjBOnxux4/3d05uADXQPdACYykkZpU2Nt6SgaRpGkvf
tE9F/u4PDMDtgHyFfipkFa/DbNPTsjf6GbQpiBEVmQIdJcD7JmSujTm6/5kQe08QivGW2hhRqybl
iQ7mZ7cZfzTUUdT2iex5ABYmtG0dPPWB1LheitFr0BYqMDyTpRumX9sNo4GQXJ8P3Cy2w1xSVCas
xXhwWxAwsAHKajV4jYLZHuwgx5EO2AYKErwdaES73goLQDzegP6Zv0nW9BP0zMgBMoPvdTshYcoy
7WAvtn5gbCjeDQAJxLSpbF8zeep7LscgUqN/6cFwCi6MbkLCZpsoX0+ACWiOHTXWNB+soTNBWlhT
kAyhAvHBTlz7Dz4vJslA9YeZB5uKd/UIvqhy6ttdV7g8JlodLrNq6l+a7OyjKdDlA0rxJufuXWuj
fVUhWDrWdu6cJm1QqSjqH3ww6rjLGjB99JV7YP1MfKAtwZbd6t05y9vhDY5Pdpi9Z7Bb+t40l6ff
d73Ln7Yfr4skoqqyzU25nsWcsC89Xm7ufsNPmqqBK8vSd1aUnWoB3WtxWqEzShvq2iiaMY2exmwI
E6I966X7t8G8jzOfz7ljqhIkU3YjAvWD1zdqGUjVhVRvq9ppJRQFhu6HG4OctfUb8AJ9NIhPv5C/
58edndk7WF/M7/0Pa/CdpxGSTPH6MoVaXO2caOH9zZb/Ho/u04UOiAyEUJKPbOpXyHfFZTa+zgm4
OZDmrpNPpipg2arID2WkPnu8+p85kUDYygfLTQukH3ur3juO4GDjp9Q7aIfsLxdAhcLvIB0W55Hq
zSKDBl9ZFjZeh262vez0E8VJ/7gTpFPk9GbkntVqP1LHulikee3AzKZruRV7OUwzHpLubzebgnaC
FDOUDum4+G399j99RLESoFdab3omGFZ0qEPuU/15+xlVWH8EZxFnKi0fqctgRBSxAx58gyQcGPh4
LQ04LatPn6dl+mou03utB/moyfUP28C+31+d7FGBhuW/9oRHBbeAi8QgAyoQXYPGR4LezuJ3XP/M
tEZxGqQ5j4cShIcWJmZTxeuosZA1pj0SVsvT2IbWfW0HvbeaT3riaZG+FsZhzTALlLQzqsg5yx4K
a4COABiFo8VNlq+m28wqij3ZXYzRXGeXNcZ0mFhOyNyRunNjoYQVEHrQnXBY/Z3rO4vYUW9fSxrs
ys3ZP6pnqcQuRKmRxUDuxXBvRpMMYm4tqxIA8sr5rAPP08zOp3pWEkHu50HoXlzaETu2Iykw+Wlg
fUjUT21UQ3l4CL248PcUU/V03G+PW2MeqBHRXQIPnJDV2oXR60aCegJb/gHJlW+thcKJJOfDw5CV
iTEEE8OlooURmhZrjj54zHXo6oFRVh8QaygUt+tXJ8kUiZoMcHZlTsiZi8VxEtPBjKL+sFQ+f6RB
/ZA+7OSS+RCaPgYWQxUJnCRpg8ld3cVCKxQUQdcBzmHMm7R9LBIjcoFmpP5IvhkgDYJ8WaChyppP
9iFV1Wdk3gguBGuXHgLQUbw5s96BJmXnASJd6D5aBAEdqgOrnMP9aCPzD/Tq0H1EZo2CpHAhwn5R
bh1mxvUm/dJ6YD8bGkV+J4syHgzQfe+c21n7tsNMT2rgBdKHbhaQiIStC4I53zusEY2aJMoOKnDk
7Z0ERDLg3wZmdyFBJzplXbugeej3NwlAT2P1oV4SYKyQTZcf+iz17er36Z5gENVPTAGimXIzdGi2
pdXaJhSmt8E6jnRC+t2ymFb9285Cfn3/o0noda6tCXdEldKFkAnvY3PIQYudPJeG9p5PNfg5+u1v
vGOhedHR0B6SF2Yl/yisk5uYAuuARgP1iRh9M02Hq8tiU47zUDd2EnAb6aSxgVAr/7zq9pEs9RdM
RkTT2h1SM3n19JL43DTiDgf0/i+RfmUQbO1K2xSFCSHJwXtiRBkTP4ToDCT5vIJoUBIk7XIATezB
qUcaaumkiEC3Jwar37UAdmQGykrCidHoNIxZDaMu6LSpW/hbr3glyi1AOhzbCy0FkTFicDOAThZY
6DaIlmQgOehUcLrboL33zfcZz10Y9YYcdKt4AlBLi2OfVeACd4vV1+3yL7LwcNLNEhFutBWR5jag
wSSevkhtcJXeCIcWBibi6lSHyep5cT822WPifL7vD7epE4RJcfb25goK22IwI+jbt/UKLBQ1lgWK
CeU5MdI31B7fOTP9fWwlKJXRYAaNyI4FFutFiTUz8LlimmNwxg8t736YqL7dX49sy8BRh5oUxutA
ByBc3jXJuZM0Fph3+uHc6PxdtR6NfFUMFUusYEp6r5SDPpniMF1fb0D1upwukC+ryQrVuWR+TB32
gxeEqsKWxBLaQ0CJ7tOCkOcRjg7KpiDncXoIFve+/oNES8zeaW/dcA681/lr/ncd5ZHqJpD4hLl3
QvdBIMsGS/T16rKksDsMQBZxrTcHj6x+UVg+JsNqqHLe/1qSY4sECEERszcoMYh1MM1rwb6io0pv
2zPze+6eeAdgxn0j0i3Egd3nbQC0EaNPM0LDHcOldUyK/nnTDNCikKdBW97dNyNfy79mxHpYvZl2
3eZYi5nkn9vMKg/D5Cqfx7tnXSenaIL+WoyIv+Zm1TdWvdRx3tbIqhgxgt5KH9K0+LQwPRr6IWB6
/XalwyMooxYfsez3p8+vf8KerF9UX0jRUprvaZYNmYDN4l/SVoV/kO4lKHNwSaHhdsOcmLn9WjTJ
DEiA2z5YWvsmGbIP9z+XBGKBZVzY2H/DxTJa0+s3WsGGntP6k1UbbZBUlQ5A0Ji+gPSMP5HJcKKU
JFbAp0ILW/QK/F01AQQfq/3UY87mTMaxPrsYjIdgnE0fsBrtQe89FVu09ERe/NbdxS9+KzB2VZcS
1GBcYDZzkgdtyQ7OkCA5+/374GpXhDQpGWev6PGKjTF498Wzk9DVjC+r7j6uxe9zb11/ACFUG9SB
gnEBJR1veZNVP+gQ8lTVf5Fc2lfLEZ4+7gIC25G5+MiGHUIK69CML7r7bUj5Q6uaMlF9JCFUN9rS
O6mDjzRV1Iy21T0mJljmp5aeNUitKqKaBO56uX0gabj2CXMo9NkGSUMMcFj/MLv1MwUkNLBYrwfc
wpVUuVYbDENuP/eLtp34ltO3bZa6Rz5vxvH+aZLG2H8d9KZSam+aVyYjKj4dmIJH/k/lGufCaKL7
ViTJ68XXRJ53vWSj6WwcWZQbOjoXb2Z0pgJIH9sRSwnQzRZDXbbG1dh01o/7hlXLE27EGSiaec6h
eA4uliBjbzSIkmiNClomcyC0m1BshsLE7ZRSDsxZyRx80RldiJ2opMbfWscggKUoGMnWg4kk00Z5
A51e8RWQFS10sFdsZA/M57lJZ/PAOpe/ktFVoTNk38wERwnaN8gvb4aggKSihWaiNpdroC4FHHqa
XxkB0Xgbtylmbdnvd8nBQfbLoHgPl6az0UFH+WbaXvQVrOKgdOj49993CDC9oGNtW0DKiVVAVljZ
2jc7wMWAVCkAIGB3i+CV4X8zs3vMRdzneZfbSHSxlrkAmnFK3xe50wRL2334b4aEWKwtNTUbA19p
0etHVmPChZKHvFBhC6V+d7FtQjjuR5dA4x5m5vWv1lhP5dD6jKk4uPdAK+ZIlx9HCMS2Oa102hwU
8Gz61pn0oOuN2CjcL5oFqZMCwoSsdfwt9xQoa1nWcmFXBI2bCZ40XQHPSwoKIENvkhdPS91P/+lT
EeHtUWGgsh5X7KGxgFS/HpBmpkHyB+1dHKNfn4oIsdZzlwWjSDCTakmQpu/mlPtTvSjeN6otEwIr
STtndne/6zjB3Ct2MJzWSXFtqIzs/784RVWx5BgatOAPA/8KWZZDRbTffxBit4Dh123Q0AFCeG3C
S2utQlhHkwx37uzRsG9ir/x2/8vLalhXVoSF2Jqtbw6kDOKtHEIciQMtrC+YU3/eOhCiOIV7xgTZ
obUbSDqmr/eNyw/VrxXuR/tiE7uh6uusQyaVrE7Q2UWgDe+r+m1BgQ1e+0cHgMlB/37fpjRHv9xW
If6hPOpszW50jtrTMEYYvYNgz6F+9PoI7I8BPU4DJoq6z9Uhj1SSenK3+bViISa2a9dxC3WeuB7z
cK2aw9qth/sLlKWnl+sT4qGWchsvHbgNGkhfndR8XxEnbrZ1C8FB0eE8rIoQJb2NQeML8jALRABi
eSTJhynp2gz9YnP7brRW7fNqfNhb2lmxtD6ZxsZnpqOYApcuEzyXKMhA/QA7KviOM5YaSzU8Wkf6
DpdqDToK9jSn9A0EMw7tqmKFlCVSFKvDkBLGvUFafG2POxYK1z3IpAugMkKCF40/orxckPU41otK
Nki2p1DKQ+kUdWz9JsNJO31OicFQDKraKCn00CxouDjouQ2gcMdMSlWrGqyyBV6YFHOcFnPFIyEg
7hn5kJ2KqhvPmZ6yyCVmciBVoZJMl33AS3vCByQEFGZpBeal3gRjRK6vne/1yLn1nn+iEPfyeWkq
ZvZVJoX7BwLiTYEyZBWnfZb4zOEvGUleZmMF0pa5kWlXqheValMFr3GNdUN2gkWm06Y/2xXDaE69
MBrShIHSdp5Vp1+WDV3uqhDOadqD9rwlXWzp76qmD7zq7IGI7H6IURkR4rY5Tn25bPsk1oY5JrOJ
jJz7Wa5CzsuC5eVahEitNRXZ0jxr4k4fPgzFFDquSqBAtZLdYy5uIHOYU6dOsJJMb60A3e7Dms85
NELo5/tbpnI9ISpvRk/oUu2uN1gH3jThOp9REzJ77g+ZSodPtnEOuJrJXuq/xaQ2pT7pJR8RkYc8
6PiHstQO95cju7n3/rwDKIaHYrGwb6xgJKMGLHRLfdDX8mBOXdB5JYZ/gUa17bBvvzPNi+5blX2t
S6vCJhZG3bpr7TFAHPMom9sj4/nTuAyKbyXplIInHLh1FxyVoAwXS/FQF9xYMu/79+A4x/RYPkD4
9oxp5y7308+Yg/3g/sFtdmlRiEy8ykwLxPRgFD1NzifADp/y8kvbDydSqNroUufYB+XRSke7TpSi
bJuhckiPTfS66tFq0iOH0oQiQMjCHlzjXxvCyS0JlBJxl0IskOjIOOyXzkCWRfNjlVQKT5QmsJe2
BFe085Ev6e6KGmY0zO4x08zAyuzD4n4pliKY5ndWx4OCfb3vi9JtdNA9wWg4Whpido7JcI9nNsyW
bAoyyvxapWAlCxnobP1rYf8FF7GJ1Wio2CYsjM4W6foUpsMa2Bh1GTPbp2QL7i9I+s0uzO2H78Jc
Zjhp5dDdXJs/VCVg3uQJ0m0PpvP7uhw4XheWBO9YM946SBpLcJUU/sC+drkKXygNFA5Fbch20OIU
Z66ssuiTbiDwicasn3mOSEuMLY9Q817f3t82uSlQewGY8rOjer1tHO1UTNrhkjL5yzr+PYHhiXuK
0prc1/61IRYB7EZvLEg4gxCcZ4fW0oO5UhW1paVf8HTsaC8s5GZEE6jb2mrsrft/Yhdoi3+AQK1v
PTAICtt/sGmXxoRATgAD1ofE3KlstYiNz0aVwKsVr0uZQ18a2e+wS4cGkN9MTAP4iKVo/I1vXzUN
sRuJXqlTFbRZ9on2thLo/d2de1hM9Dozr+uswKhCosUJsfAS0T/d9zSpCcwpODoa3reg9TIrkDe4
GShRU4DP6ZpXGEtzkj/5NBdWhMPpTGCLSe2miXNavV3mMXJo89TxXjH3Jjs2+5zH/xYjRG0HXNBD
YeVNXIKKhRnfSgviAZYCwSFBqeH2vrAi+FkzexYESpF+s77RQexa0jPoyjBKoptNkCy88avJ5AEU
FoFZWYsfpQbsDuP8bQKB4QCloxHwfUMFBpSufT9pO6rExFT0tWMmJOvwiASLYlkaRlCt1cd5Lb/2
dtUf7nuM9ARgAGqXttetmzer1bpWXbO5Qlc1D0GTH9j9K9lKcBcovqbUNXdoOaIghmrF+a48S4em
afUmtrs2ymj6WHcq/n2FCRGuya2R2yQBTe7qaucyX6MmJ8f72yX9Lr9W4QjfJWtSyq1+a+Kata2f
ecsTiJ2/ek2lcEuVHfP6+y8QWeSgj+9Aijq9sHkJHG4/zUpKMFn+AKEjB3NU8LQb8B1NR9NtM9pA
x7H0F9f1+5EG2k4LRiKqq8RNpL7mYl4baCygskR05tqU2rQVKVS3LQRzY/WoT52pi2dIAPg1h17V
/Y8lXR0oBWz4HIaeRWaG0QYsB8M2TVz0R2Z4fmqBbszVgyL/NDcqvjG5MWCaMAyH2S0RBTowM92Q
PzQxB1fzaJGDxUCqwWkb1Jhznq0sVbii1NuBB8M9TPY4IdxdG0jlG9dAiAD25OhxE2LAzh/kewBA
73QMgETcEP5nZOxsY4EJ6I04D12lQ+6rztAYJNlwKEfImd//YNLCK2bf8JyygYK2xVfV7C6TvVkU
bh+TyARtXN4G04csdN6SJ/NT4YEvUjsVsfbosUAFKpc+6VC5A8EQ3sO3MLESD5GtNhAKoTx6WpuE
+pm14TUHfQqnxtRfO5BjYXvv6147jen63WDt+3UoTrabKMqlstN/+UuEO4mxbMmAAm7ircYEO5I+
UAK2Fj9ms+PE97dcZUrwopUWm9NRBBrd62LWHddqwMTNHySnF+sxBcxAYUKb2zGAW8ttZqJyok3P
/VTVihtGFl725pGLQVRQbt68WjOvKpJlrWINwnpzuaDJa0IlLho0FSGwdNMuLAkJEGumElQGCfjY
i3QKq5KNQZFu/MC4kqVEFlYuF7X//yJDbegMTT+Ka9P1hgfwp/hr0R7JnJ3zLovSfvhx3x32zy32
MC/NCZ5H8qZrraVqYn3WvUBr7AP0m95ldfNhdIfBX7buuefVk2OUeXTfsvTrAau8B2rEaxEuN4Dz
CBFowSNp7kDuVOevZdlWAdfWd2XCFK4irQgADPo/a2IlO8WAplcRaCBsJcPLP8k2II646fdDZ/v6
AuKNNXey44IdPhSkT8ETnM6KaKdYsYip6wAr1nmzorDogowQ024oYhoQ7K2cs905ipAiNwaGEY9i
IhyAxGs/csEr1YALt4mTiaeBW1Mt3kBFF1MC4uwEInuKxcluJzQmkFOCb2TvTV7bM6ditsliNXHl
kpdxzs9bMSpCl8rE/v+Lo1Fnc2HWCUxkPYR8gOn9hgyn8e+7pfSoX6xD2Dc7a1eeQFA4Nqdt9VN7
+4HpjI/eUilCpMQOgdejtYhSBLCpQmLZznPToqCIESO++aQEKD/9uBhEsRrZE/7KjJBX8rGZG95O
dawzEk10wsOq4AFU4cJahypJUSSDX47mAUVnSJm1T6TPI8g4K1IX2VV79TME70hNm2MyAcCm3A10
DF8EDeDMQQOeqbY+TGFbnfpYRUQtCW3gIqKuA/kTy74BTydrrhWzp4Nwf7MzvzbKH5CvR3a2FMdy
Yq9AVHtB2kOodzU2FcRKtuAr48K+s7G0KreAFAV9Mj6thynOSz8JNzCrJr7T+eqxGsl5vzIo7PDI
6nRcRqy2xpEY6KvjMXCRnIdOJSgomV9Fdf9iX4VjODojRRsG7FnFiT/2LxDvCqjv+s2b6kH1CSWH
5MqUcBjRKJssKHm1MQdaw58164Fy5wWVNVVxWhJaYAhSYftoAmqEQlYEHoNmNiBmHoMvPUy0LSCL
qu2nMGEJOZEBQKEHuhO88NEYM8Zz66lacHKH/3cRlhBSrJ2l290tTBNFQtRgKLXqpidWFt+ndY7H
rat9F/qwPlvp6/2oKSGExeg69Odx2zh4XXrCBi6t2YIarK5jHiWoFvtD7DzPD/QEKPMIRdB9njr5
Kw+XbyOooWPVTLXE+aG0jBolMkHYFmsNTaOtqTmbTayxIkj461yW4eB+sYniUpXsMOx4UOexkG/e
imnWTbFV7n6pesXHrtFP0HJ9bgHHWwiGj535lepzG4DfV4Vfki/wl2EhTWNpWUxDjZd0UZnvJt09
AyfwRuPdi4VE5v6nlCSgV2sUv+SygORqDySzPh9qdzxv5l8lDlxdArcxKjZUcigwSoXX5p6lQCdL
MFZ11VhUHPUItgxh2dBzWlh/3V+PbOsuTPzMDC+yBn2jRd2mGhLq1doie3Ke9QmJ31QPegAKqn/u
W5PtHmbD9ulQ0FncNEELtJ3aetggdUQLn6f9Eequu0MENnuy3FKRdEni4z6J9q81wS3yXHOnacra
GDDKLiwYnI+7DTkUkAdVJF+ybdypInUk6/hcYi0nw3NxzUcg6PRk/KZnP0wIfMxsDLlhKyxJqBl2
ZrAdUAMwL4orwlW2cK9ZtaEDyM2hwNYWFsX7gOTp27Gf13eVXaZnfFAS1F29Bs2oOW8KvOQPdZJs
rY9jazz0k9WjZjtBsD5pcO16ZPB5AyKJ+x9bFg6QwiHiQGH0VmW0d9fFzD38UA/gUr9aRy8AIviz
k5sfaiN/XXh5HOe5B+WCpurNyL48uBDBo7YrPqCtf50L54OWOZ2Dz4Gue1BwiD6k+pGjqXl/hbsD
Cc9DDAHhhYYGBpqaYpErAfvRSAvgj0dDXw4QN1xA3NojgbSSPCzLfvF1a63foGnHovuWZQdpRzoB
TGBTiUbZtJDNTAGm7K3iqZmtgLUfG4sfbNRG0j+o8uLzAWMND9+5koSb024nF7pCaLWXw+jXlRuC
tx3l0Uaxm7Lew5UdISvspgwygCbs9GH90YhIDXWULNoVQnp2gOR9kEeqxoLcpvFzvAkI15vZt3zE
OwNw4V2UkoZW7R5nx3hOm/Fg1uYbBhpK32JdVBZfOt18TMn4SWfuP3WeRQhjb+9/UwmhuAdwHuoN
CCOYNBUHM1d7WxByMW5um+saeZUOSPGyEg7gfFsdGmKtx2rR8jPkWqsAEKkWzM0uOeZTrkF2pM8P
Ocqqvrn1DMK+5npiGJVSfCOJ3wFai2IkyDfAiyu+Y+txaLcRfAng/OnOtvbR6QmkOabA0Z6rRfXY
lAQQBDmUH3etbLDR7D/m4m4ykm1aSntjcT8VyylxvH+Sns1BZkIgY/ZaYNedt07Xv3PcTPVCUZkW
ro6pxPrntgI991C8mHwowqYnZ60fXD+trDNAVu/sIj3lbPgDUOHVosU738v0uq9rUKuZ2gOUFtFW
Xt0P3ZgcWjIqoojs/bsPNaNE6ECx40YI2ssLxjQb09RjpL040QZhhCHqHn/KEihlESR35JUx4Xhr
UHtFs4iw2DT0ORy4c8g958Shh+QvSvSY3JgDIWWATfSb/ppVjtZo9g6LudNnPpjkPgwbmKlYOj67
3TApskJJoga+F4gBUPQmwY0rRMjaqRLg1fCetUv+Olr5sbSX4/3oILnSrkwIu2cmmwcJ46qNG9Rx
feijvej6CMXNBcxr9y1JOMc8mEIgwkwNME9iHEqWPJ0ND6uZozk0gyzY8EAx/Cy0w/o0nJYXuoXJ
s2reWW4W5x3CzYCRARt9fdwLw5nKheyb+Dp8bQ5bBDnvY/HSH/vDUkVmiKpA6iutyhxlT7L/Z3X/
/0WQSWsGejEwrAHFAT6B6TH7Pr3tHspDEiJn8emnTnsZvmcHFd5GkjrgQfbLrBDbrIkNrrcgEy4L
743jtBuYpzE9wOjwJjXMd9QsX23CVcK78sUSRG80t/FME/KiHhNgCbj5UHcZ3dBYPzb8Qa+GoFNJ
PUvPAx6A/7Oz//9iU5OMkKI28dY2GD87mwFyT9Xw3M8SoJB8/YTd/M+G4C7ZQG0GQl40/Pzp0L93
U3QXA4jOGp/Ktw5K1UH3oT/nj/3Hbjy6c7x5hwnMLeEfDFOBno+ifbtLBqG3er1UbvaavUFZNc6X
8rA4TbS5y3NSoYJ3/1RK14tJQQh/wGuAUxXWW7i0dzWS1qBk0wP3gQa0jRYrpMtpzqMySI5QUQjB
xRR5RVg3p7EMc9DEhaohaFkcgveYSOtdD3hI4Wcwc61HnVPUgsrWCNIteRiH7gu6vKZiwTIfckGC
A6YKB+T7YnJdWVYxZJ1dxVxzw9F+Xk1l+VeWzeAdBcwqUBigRhGOw9ztEjQbOAks/5Mbs89gwXGb
R/DE4qUCzrkxtlEm1NswD8+q9qpkdWgiQ4GQ2Iixxs8K6cUJmfusAgcNaneANYDEMIXYYmr/uO8y
UhsUKSAa1lC/Ez+VWW7WvJRuBe5IvLaN0QffruIjSbwBNL4m+lN49IIaW7j40tECUpqick3Sc+a8
9xhGFhXYD1lFFTbwmcDzijqIWL6yIWBCZg6yhXrNjSiZ9OLAvHp6nkDlE02k9UKowhSHZsrSsNuM
1W+7jEU8B6PO/f2UuAs0YtASx0vItW/4PqGS2aP61bTxApA4+FlKiBlBzzA0+KnDyNx9Y5JQDWNI
fQFpwNrFnW2hioXG21jHhtF9zswBxTvjn2Wip2Zd/qD9d2XLvI5hI2Z/2nVp0f4qm79Bt3CGfqzp
83489wuZ/VrPf2wJLgzqYmS0+Ov+QiU34T6OBIwI+JDAiSQkvEQbVg8PlTqeajQieqf6Um1uEzLA
5Oepidu2OOj5sCi2V5b6XpoVC849w/S4u5vVstkIzNHOwyEboiLZzhvNDwmi20mf+fulMSNnTL/W
LviMoLykKA3LzujF6sWqtD5qfLa7DlSubIzXFmOLSa84o1K3/bXBlvB1k8RqK6PCSl2Sf1+M7iUp
88eqWz9TyuLOcRStO5njEh2aqlBVxWkVs0cQvuMkoswXtxs7ZA49gig/6DsrclSISNnCkN8j70an
H4jy/f8XMbRP7ZXpwKLEWrJijIL5mz755vQ6Vngiq64jmZviGNqI10g7brSVtWTLiZkzXL9QUJ3r
b+52XMs+0r0Xpun+MP3+eINzaW7f5Yu1JbnZMDvdd9EqUr/HnMiSfS+29px5/GUsVTLVMjckREdF
CXe6e8NxZZsNaO3RJYv72nxex+JN0wzR/XMuuyouTIiQ7GTYuAv5V1RjXf2Ts9qnhfRvB2dQTKzJ
VgLZN3wi5EggdRScoi6teQNKBH1NfY0pGNUYVV16Mg+/NLG7ysW3GYg+Zc7soJm4OcGYjX6pJ4Gl
gRUQ/dv7myZfza5RQpAJ3ajiaFWdQQkH4cEEV3nYNKw6krJeFEdWagW4uF17B4xg4vNVX4YUu4UF
9RhmZ6gLb4WKdEy2ZwCwUQMvcte8uTuNTuvzebaquPGec/5kGMtDq1lxU326v2EyL4PIMIT5gB0A
f7Nwm3jM60GKDTqbdCvf9Nw4UDc5u8X8/b4ZWTTYJfjQPQciGewd1y4wz6WzcLxxALYA7/ZmVS/E
riJvqqL9jCa29riumuKali0NTk2xjWDluZlun1dzZeOAB8DYaAfQQftsaw4dKJF+c2kYkkHc1kG5
DYe7USl3V3eio+HAzAYuxu2YezqmP/Gcaixwg4GzeEyO9y3e3sU/TUKNCdDzXe9d+GjoLJdN72Qs
rjlgxGmy6AetTObTggB/4ryy/s6tpo0IKOTezTPPIziZFc36tH2c7TRR3Jc3rrr/GowtGxgaQB9T
bB4MTpbkoOHEqwD0Nnm+C5hVWTjm7XNdTJ/vL/3mCtttYRTbANUMaCnFaKW1a82KgbdxpYO1PWcj
evgt9Z5se9QDe4MQUZcubXzf6I0jCUaF+EWw07k7G8hjt8L1E8vqMMmfQLmyLcav/82U8GXbcQAf
bA5TVg7+Ch3C6qBQedEwM33fjvSb/dpHV4APlEbNtLlaWcyKJHlTpKPzwbNbpwfWo9ehCtC0qoCm
2EQxZna6nvZVBrhVXqZ/bVAxDejWjmhmYsT9v61NyN/csuttp9Xb2LCGqNFQ69deuUX9Oc0P9y0p
vNEV3sMDpjr2xlIbl5t7NvrpgZr8PdhiHqe5e6q04j+a26+li3vUWDxoAGG0LQbq72O5TYeaEMzD
Ts0zz4rI1MffpQe59nuxwEjpxLoGXdCYL8VTnrgYDRzPtskVy1J5xu6rF8vS2ADYLZAOUNIjT+1q
v3bcrnz0z1KFY+yH56oCJqxn/5wXhnALZoWXg5WyyuHpJUW/MdEhGr2s7d8Lm//mJHuPkvEZHf3/
aFmIIEDJjKAqAgyXcMht9S75MejkWKb0U4UxVj8Bs+42pH9VZq/I7lR7K8STvmj0RF9wFrJaOxRd
fyRa/jJVKsrX25rD9daKgNgKQrBTtc09pov7k+b6ICuOSTycJsMHxckf7SboWHchy12S/vo7brOJ
RLIBzKM3lm+ZMe+8tuRdvelN2Nvc88fNbf021+ddXOPb/SN/C8X7udJfxoVDWJcusMY9Vlptb9oT
CZsgCzsM9q/PxTMYH3Ypi1yx3p9PwFvH/WVz/8oXjmtAa3dsMbERLw+7Sm3Ivk8sdLuAhfwIoMZX
aGm4vsZDzAiXkQo1ty/onnHheFpDm44Zh+9u5vClb8FxzUmtgglJ7yMgAsDtBmL+m4YQtVIDPCRo
P2V2R996o1s8OENuzn7X6lvlF1qumu6RnQyCGp+LNyqGIcTE14CoFmPJhBzKAb5sAFmn8dFdVbLa
Une5MCPihQC3GSvHwrCjQcbeh1rdEZo8/zg0fTA39yvuqXjx5hNL6me3LsA4kJ82TXucHE/xMJJd
VZe/Qyg8jqVrz6gZN3EKMsU3SWp1x74z6gAZbRlmeQ4FiqlWjawqVy9cxcOYbqgYA0m3BNX2PJWQ
VUfXHUWxYDZfsyPnPgq6ipXK/PVypUJ0WIYm0UiHlYI9gDwCJj98dJ1ZRQN/86BBGLi0IoQByKAs
WZbg2UySrzmmGdZl9kcdzf1uC1Jr9cfCUNzGKotCECiKodFrivlfINebEGS6eWgb1eNkdc/DtnwE
J0sXrL32f5x9yZLcOLDkF9GMGwjyyjUza1XtVReaVJLAfd+//jk1My0mipN43bduK5NFAowIBAIe
7ofL+U4QJn8wGJvUU0FDr6wopgwMK/eVpVvd86lU7y9b+Qor4baTO5qlojAhk9XCPecPFjuG0waR
azlgw5Alv+2D8Sj/L1DOf6KPz23br8idy01L5xHQPaD5QpXYSx+NTpuaqdfo5PsC9XM3b6tDbDAf
TfvnYmq9y8sWuSp3OpuJOvQZww01jhswgUJt1BQpqArinp+dUrWlVcYlhdeYoRLbYPqd74F7m/y6
D7tv/RTSe0MqRQj9fa/B/QKTcDKAOdznXKiC1wQD+xqlhmpj847RUN9NdBQRPewHxV9D3Ac06hjn
PEHbO5mJ20v0qonIqzoB21NW4Vubqh+1YQWXvxqasztHIqZg/lke990UkuR6ViD42Rgahk3a4tWM
1fkpJpX6HrUEIwi6VbmzlKSODF5XcJGT0LyzQBziJ3lJMfnemDaNaOsa6Vh+y9Pw5yKRydVCdbTZ
MANdSj+GIire1WwBpsq0st5Thv5GrpnkQnv6nfT5Sy3PpyJV7o1QcnUDbHbKfL2EGMwoS/XUxw2K
6RSmMBRUseYusowWDCnjVS9J70POwMEuj6AvH+LcyecZRVQJxXeggk/Qk7uL28hdyq61y6h1KP4p
ROOIXzbA1ygL8CBN2h/iJpbsZY4/IDBwLSvTk6qUnp4WB6NMjrFsJLZGshMycGNP0E5tl8RPxvQA
0NUr1fJrhUAqCzdCkLRbOPcTv165wEk7HiZWHSxAeuiMd/5KTXy5KE7G3D91zDzWi+anOjlBauQA
zUNXKjB5aMX3+TL4GL0+SVkaFH1yXIH+o9HeRmlN3UXG6VuzsrLrrgNHjPWqtxYkVivjORn6WwJ5
i6gaf6H5gDmHTrtL4iwCWVj+TqMaoyxE/uwM7dQuIIDRluyErz/5BSl/JcpiOJY2hzZr04d47ms3
WgrjlbZ6eGil4piqVdBGkemUejKAj8+03LHRH5clvynC8DiW07GiWjDFZhhMpgoqjNo89ITcTBpK
BbP9No0Dvcd0MIUnsc4b4nkGlm2CHH2YAkZNmm9SI8FXEsVRzK55xqC/P/QQeGNSCraaHFWwVRqg
AyuTh2GSQAZF6WLXy9K55dLDNbLuMwKWzDVbBaitrMsdvOg1AdUlchXqcO95BpVBn0qJW01WG4CZ
goFRQ2nuslxdnNFM+nUcRvbSuLd8klSxmzOGJZZ1iMoirSMbRF6/uiwGdF+Srgw5PU1Kj2nAavCT
yHgtSOYBCnoFdov3TEmPDU5sYtaKyzDod18DwTbGtW0q0Q389droJqChpQf0jtls93oIRGyNq8IL
SZp1mjJa9Du8PBLVJ1W0qDYERtWXkRWgKKQDcLVpucCpRwgTdEN9rEt6VSiY12vo4GKuyk1k5ktm
g6bBCBr8Mk6eQEM92EPb3mSVBkm7sYnwBt3V0CjtR7cOm9opzfmjTXPiIp0/tTlYLjFzC1FRGUaI
ZX03o0lzVoKhD5zgn9bSP8XzqK1XXFaBqw10hukYazZUZfB6F1uOLGUK1H8tyEbGy5VF5uJGzgfQ
5YNU0p5M8zgm+pFM1nFMhwI8vqxW0E5vLDuqUvMuBBczhoK671BxRCtH6Wcfb2WVPdEocRczG29M
tUxttEfBaNjF822T09ytZOvRSlXmGVVIj+DXStEqtdCuH0fijW1S3eqRDrTnkr+VNEydvmfRk9F0
6Nv2FOBWQo9skCrMgnXlCbMveFTSfGYqD2Mx3yp5OH4rU9ocmbYAxtZoxGGQy3Gy0jxplAUQlfup
ZqV+PTbzC1nYY9+muns5be92TTdZm+95zXFbNXqGs6JxJzfJrqGlG1BHIXZ5HBsvFV5T9w9BqOag
J4wHFr7nPZfWMlUxCtEmv+sWsKm3V2ZXCKrC/fP9rxHudqYNiZnFkHwPQhrpXjc1jW3VFVqw0hjI
0nDHyvjh8j7uFy1/LXJnexYlQ9gOaYuJDvCVNa2GCfZO8MDy/6kH/xrhznW0vXVQ3kZ4xUf5Zasv
/eLkra1dL4fwuvqdFJ4ZBU1gCuqxvVvoOnT0/74Yd643ZdyBQwBDxEut1p7Vdze6BPq8xcpOatGK
OMYF/sG/qLcpQQyVbR2w8DWCqtr4MRiCV9FdE5i/AcwCyAiAZ84bB7qO0Vky4v5FaKkEpMeUxTJl
0imvJxFd8f4n29jibkSFQgYWxhDX6NzRq2Mn99gJ8Pfr3g1t2R0fxX0g0erWv2/uJp0GFv0GWIdA
zeJDhFoDoB3zNIA89bLH73a3oDr1zzZyQSZHtAjjFJcg2lWdrSiRH8nza11oP/DS5aeWcdLH6opk
yaNedFfoKwrmmvbv0ZsfwMVcXcUJpTPCYXRkkAbZxkvip4ESlE/kpTmBEUWw4j/Xgi8Xo41BLv6K
UYYSXrqSTcGg+Tv/BlXiQ+tAw9XJoC/aYGrCSTzLrYIuYO6/Bnutt8GNdS4O86xOtWJO8GHLzDZZ
BW4SEd/Kbqj/NcHfixQUTxXYJ8H8SZUTGZoTLZcrkxRPVDIEDQmRKa71YsW01vRhjXPUlAu7n2XV
brPrnAi8ZPco2CyJa7b0CtCUxQQCDjRcbFqSI9Q1cSf6PuMWUCqiW9BXspX1I4FcywCJDCQ8eTAg
YCtxyDDRExTZ+LAU06lO87sqXKs8mb4lTpLFRwVQxALSkLGU3qqR5pNMcjKGhwtQYuNSUTqVzJ6B
lEuOgohdE9sX/11lXAkGWEEJw+35REF+1Icm0GD670m7hwawMea+WSl+E2eepD4VrHGakfk1m3wz
S9AHe7z8E3a/+uYXcF8jKWhkpQV+gVFcyaS2l7XIVI8oogTutZsFN4bWrdhkQTmdWYemBVA945VZ
V9B0eEWZE1xeza5vbYxwyV2OJX0uqAV+gehGrSU7bKkfG9/VEACFTtRb26/UNta4xG7K/ajKOZY0
fY6e7mRuOtndYfQVj/4SSyivv/2Sr3DZHX21sTHrBrVGrTlaX3pVKGqEipyBy98DUdk0q1hQQg8z
CokKJbqspA7uQ4LMLfIGLnHjsm8MJGVFQNPvHS6A+nhf0n+tjPgn9P9GF5efWU3DxoJ2T1CQ31aZ
oK0tqDH3G3N/PYAHPzVhN/VVglxmKKcRiIJ4+m7GmSPVuMCjRRI1jZuUqV9BOOeyowv2j9epyE2r
UuR2jSb190COCZovdft62cZ+qbRZHZcb9LyvAL5FNI1O+TJ6aKkUdolkiOoMhA4KNOkd6aiL6k1R
WPGTsLIhtXGzAjWU+Nk45R7ac+5C/bH16Gn4GGXxsMheaIEDAZQxK4QJXGPnuSlLoiieDABVOhdT
t6VhpxhQkUDwUA42puCAv/esexHseNcoGDqIDNU8aN1w2aMk2pANY1wEC41tvbfsdBARPOwWZIA0
/2ODyxn5CnRSTdjoMe3jy57OnNiD5MiIGUNXc0JAHlNPJO0gtMptJ5BiQxJ2sBpdz04eO+RQ/wLS
xo6PFgAjTuqLLkSireSyCa2qKhoiGMQlE+Pt30b67XIo7IXbdh+5TJJRzMnSHAaq8HuYXZnqZz0a
9mUbom3jL1pDX0mzzmAku25iG11w3VFsltqpk17nx8bCxokeTXdDHHUHmmEUitw7s5gxaROQfWJU
YnmDH2JoKLVLR3KUGfQVJggLMSWBNohgqXsfbGuW+2BVohRWxkJgl5/XUbTKV14jF55xjQEXp7uR
XNFr294H3BrkPqDSzLkEAhWQcAzP0vhLA/xdiUXnzd7x+dcIxuPP0wiEU9NIxuU1yI2rEbQjZfhB
uo9FRLj9daAY59rWDlc1Nuswd5Zj93DrmW20mb3ENUAVeBufJvATOHjag0wOnvgz0RTrro9uTXNH
wjTU4HMxsUTjBiwEakD95A7syBj5PIbQi4+FH+4rxwq3WK5uNLok16DVCwhYMzuxpqEr3n/DMPRt
AxEtdcUPdknxSyXRVUTUl1bRDjU4PGxLwuSKMb5rdZrZM6YObC0bTsxqvCoVvY8JoggTM+cf3sBr
BCaL8RtHZ55txWfEroG3oE6Uu+Sk2uYPjDiKXHr3ZrP9FtwBguGaTCoauEHnWqCQcyNHxUy5Ayi7
Zn9i5mJCBEeNs958C7RU3wUxvG48V48aEAIGAzM4EgBe5bJ8Ls0LcPNJERjQ9gw0V2uhZOVgmmtw
VvUgPPaMV0IH3AkxGKWqgpkhHQzF3Jp7ybIQySm8QTYesyF7LiLpHdMKp8yMRMx1e5/1zBh3eqqq
PNByxApH7C7AVuQwHVbap8XRoc6iIjdKbvzj8rbuJKozm9yuDmHCQlaodZBLj32Z29ny3RShrb6O
5ILXYruLXPrFS2ja9BoWlkDwCZd9f50GNgxQk4VuRVETHAx/lhwxX9dO3j8zzKXhrGFW1kQwjC/H
1Gtdfri8e6KV8QCvGFB4yPTAgD47LbWTIzv0g5v5kfsJVHfnLV6Ba9p/Oke3C+NZDlVaQyggxNld
vBmB7PUfiZs6UDKfEAuhrf2y3EkUf6sn8PGnQTQdMzIKGhwqFwpG2i/WPILLIH4BpAq3z95watD+
upKDeRkDZtvYw8NSgPdLUe26dw6AzuCvcS40lrwwu1FFHIL51wyIDkoP5qVOAjcCK5qpO/KrqMjb
DcetTS40zDaqaDvmmP33p8yXndRyMzfCPqvMxXywY5ADbt3eZY/ai8etUS5UrDK3FnONx1j+mIBz
To0XPRSgH/eAc2e7yYVFkoKHbSqwMp1iN1fwUXozmHY72biE4EnMmd3+59TaidejKBOsUPQt+Uss
pCnlJZVhfRkeqT172WeCbe0rO1lAEIyN1Q+iK8JeGt/s6pfrKw5kEkcFrv/dfKvnyUupNNdp0bg1
rURxsndObW1xJUtVKVpsllhe1juKn3v/55yK5D+FEq6xmWcdhefUbiLaWuXKlqZWs5EQWKUKCgLD
ITiLPzF/6Mo/15tXMjvgfAZkwb3srnvl0taVNK4UMatCBuEl7IZ4iXfeFrdSUBOUDvUYMAitjUdf
W3XnwkZ2D52mcAT2RbvNZaVEKy2tIEgMf6qC3GvLtSrAbsfOiBeWP7udC0uhnXOFyutoByZoMDbI
twzmqhjTkeLNdHZGTwWPtKv9iAONOiBtchp7STEvn1NbsNa1zuYy8JlVbq8HPGUhbGBVPk3Xa+r9
o56o+w0KP0+UiPbSH3hPUPNoBmbGvox9j0PWkGpCzAyWPbiLCwrTj18dGjKoR5hjHMRkFnu7urXI
JfnG0GU2rz6MZwiQpr6Dqk60hXsmUMnpKPKVlWeFcxdMr88lUbAoI3PXmyBpAzzePHQ2WPiA/Mn9
zgFPkIhYcCep061VfmEaBby3KIug7Dt7Zq8peahMkZG9FHBmhTuv6nYaunzA2nRig3XPDUsnBaDh
kK0fLPcZ2mczIL2OKBp2CoMzu9yRNeijYs0yVtdXw1U+Iewx2qWn8h2Ydh0THFiCMFgTKB8GBga8
wB8FlrwvImG6pJNIwVwrGCy0N3ZQIlDKxM+ti3jPneQkmgTdS3F0a49P6EszQHEN+4rBtRhgEhxZ
JUogINsfjZ+yZVeFRxyk1/kQ3nY35ChY7k6GOzPPZfa46nsA5oByp403OyF1pdLOT81rB43YA6gz
Yq8LROflbphstpjLNLjMYpQgrrDF2YlGYEYxhMls12s2JrhIhFAYk1uGrwg68s7Veme4y1w0aAq7
/ZUGOujA3JXPdARTFljJRHlgrXAu+RAXkWkSZSMbYF3BqLfpgAhtwqVEsrPOqXEpQZrLfEzl9vgN
qi317n96pcdnXSVUwckJ5mSuBpPGsG/ADYYKnjBbwnDEQCYnFrIw7VQ+WzN8k68zoqVd1hmJKM9c
iUg2MuOhNw1g50B/JnDVvQPKWHkrIUMClR2ebd6UWQ4EJXjj5vGjor+l+EOvr5foLtPfjfqZkR9q
81REoXvZ7G52/WuVv4OpJmvmOsQS5TbFgX8T0h+y9XTZxu42bmxwLbCytfqi0LEyJmMLyW3U3Gvz
sZsEb9W7cbcxw6WadioY3guwlIG9hM1pzkSHhMgAl0yAaCSDNsGACX7sUbnu/r34DW7zGx+w1l+w
eXetaqvVNXBhBe2ICZz5x0JMWzEjr1/0Y2oJG4S7LgfxG/CzgSfiixpgHwJySmgNoNdN+lD506HC
+Lyt2jLShuig2y2JcFRjth1TaXhE507YpgHFyNhDDVz9tl6ByVX6zNhB/mnYo0ucJtCAk9eDf+95
W5vc6ToNRT5qCWyulOMAblM8EA3t727+13QEKyB9szguIc1g/y6zFIaKScfEDXThQLrRqaknLYl7
eU1fSahWWyamlWUVhEmguzp3EqmbjaRHKRYoY/IEtdl3WRmcvMuOkUVtbfi15L0L7T0bRMyfjWV5
mOV+YFoEPmGMM8fELjrrZoLylZ2r+SEcFIwDl07djs7l37kXLdufyZ0SVSWTiDKMX5kqgBvLYsem
6PVx7xjcmuBcamRLGQ8KADcKk52OoshOP5MJ8BBpAvRa1DkWLYhzJjJYA52AAgkqK3LkiDjxwP7L
IbBdEedH0OemA1kArjO75GdYUC9rWjBCXy/UcCNjuYWgt10b7Hs244RPVYFr7SXqjXVerQzsZjjV
G1jvK7yF08wpAZSG3oLdlAIwpmAvedGyTI86rV4MtIfqbz0z3FlJBWvZA9htw4Ryx0HHdMUse3wu
pQsy/dlERVK0oz1Vr2p70BP8H+jtqXTsc0tgWrQ47pywmEwBmMB0YybNdhSBeee/vF6dLW79CZuD
wprMalAzeH6h1DcJjm3tadGn49iJGGNELsElm7BbtcfXGb8qo/6E6nkYVbdC/8cw/cv5QmRp/ftm
SW1SF0Vf4Hv1zc8y+ehxEatBJNZPn5ft7FU8UGIC4ZMKSrYv3N1aUY2mtvpF2qS2Sq9z+sMSufde
mw7fB7wVOFx3SF1xYcUtgJES9J3QbK+RmU7o1nsS5ixc+tLgnlyK+pKrV/FV+dYk5+/xkNY9mhFQ
GECq98LfuocWhyM/IlmBiNxlj8K+8v5O/l0k5+egrIkAQILF0ZHuLNtwqsiOv4Xu5+yT3/Nj7BbO
8H7546nrKi6tknN8omdjSlY6fj1QGpeiZe5Oi0tfmWc5hDpqv/aQnNjNnLyxmeJIJvotuLtfCV/j
d1aPCV8dqrPQDwQ9Ird68N2lCibEEBmfOR7yDDu+yvzQbX0MTvzuW2921ycn0abvRMmZVW79GEyi
eUlAdTk2/qI/W3EI3MttKxRG3CvXzgxxgb+AqEzJayxPavFybPVBn/3OMVbB4szuslszuS7kNxVT
G0s6BnH5MdKVulUEPdsDDYNqB9B8SDYR44sm8lAQOSoirQ6UOyPQVHfxdYyo189dZzcH64MG6T0B
aji+i9/UA+jjDpf9be8jA2+tYaQGPDRfiNTSGMp6UQu6iiXD3DjGjtJOcvvw6bKV9aNxTm1urXCV
xRKW3az3sCLr6Y1W6Me5mkQV6l7kwIhJQeQH3BQAtuf5NasyuWADaBuK2NbeO1fxl7tiHZ4+5b9S
D6gttL0QPKodu+q17MtuLnx526nXzn4Cl+IbVSGQgsBPsBI0maO6fkahsWAK0LrvzfwpalSRvufu
9yPgwFOgJQuqfi5IpdDooCQG7htlzhJ7USrMfBghSg5VRMex10E0UY7/Y4qLTMicDGwqug5swhGz
F91yNDCKmt1yHUfLfV3L70UGYu/qm6zHr033vhi/zeYHZFrumKyL+AaFv4b/2l02r8dTFaAMXvzZ
A6kEHqh+1IHlAUx9woN4NANpL3rS2PXkzSZwX1hu0iacMuy33IEZd6EY2/rXRGkquuobE1zR37dV
ZDYqVmbVLaYCC7uXf14OR5HTcOEIluF+DltYkJc70/qthzerwPJlG3u4oLNlcJW+lHXgZFSxU3qQ
PwwDhoHcwggwTGM58XF2mdOlNpju5epN/JV2syq4dlcq41UO6QuUvTEK9NZa+KpWepOsuAX5PgI5
Fo7jbTZHD7Guem2rBYl1O0DIjq0DbQS8UfVth2t6qkx2j+FbmqqIJrT78n8tAb1+Y3SnQbdnIDEa
XMeoyifKOtDKBnWH0ZACdRr7lMZnvaqdy59h1183hriiqUor1hsSDPUYyDTZ98GyRB9aZIJLQVUz
5sY4wkR0bd2pDugjnAjf9b2zpW/DQ/Mrexah90UW179vKmlrgpypPsHikhUgH8KkYLUI7m97Be7Z
F+LzSwjMXBLCRsWCrqhtGaDmcrirMRjexhguz9875V4vH/JWOkRLaRtF6V7+dHuV0NZHuFQzjFM/
lQV+QcqSXz1Nj+j0u4ue3Y5AdF02tZsQKDAjuDCsPWcuVkljsLo2ozqY5h7kicW3olZP0hx9Xjaz
n7T/2uEf90moQdkEz2yB0cQghL+1QIyT09qb5k82Alma9e4C+TAGgvOq/JQkhnIEUiTx906qvMu/
ZT9FbH4LF4JSMy6zNusVJlvDIHuXnzN3ukq9+SP2hkPrL8614YM6vwlifxD2wnfIELDX/2y4xoWl
qkN5e4bgfLAoU5ApDwl9K+eTsUQuptYgrnMfV62dg9Hr8qLXxP6lDtuY5UIVVF6jHM8SEn9ZjJNb
xipxNasMg9DUC1efWd5B7mUBEULXLsFl2/tB+3fJXNDWLebrWU6Q7Kv4FYxlb1JNBN9UtDwuZhtN
B7lbrndBjmfvmN22QJhDaM9hc38o6xzauqKW2d7MxdmH5II0NSCoYJGlA5Q3dor6eZFrG4qJgSpZ
t13dOWVNA0WS3S55ubyde4MJZ5a5MmFZ5kE3BhPEbNfVEYPzwWCTG+0EeIPH3Ejw8dYEcMlxuIpB
oSPoDQ0E7mIMXhFj5kKCLEjbH+rpnha5TaLJNuInwRJFUcKlJSOjYWioKr5nOJziltmaDumh6mGi
3XUCDV3QhIAtdPZM0bDJuncXlqtz2Omoq02TmT0M52DZwDOcJjGfSZKPqXVHiir/8kK/+i24UIEV
gXCWDJ0AnQvLLpxUqplVH4S5NnyLYo2dwmWsXTpar2Ceela76k4iZiEIl68RCbO421vWOqWLgUTs
wuYYzcqmNtsKREGQPLeVAljh4XB5YSILnNuYmEcyC33og7TqDvkEUGeEasG9bGTnqD5fB+cmUbzM
bDG7PmhKG4Abr/Lx6l15YQTcxvpKDOXEqhR8sjWVnHvImU2D8xAoU7dKu9ocNeWgUExYlbXbNSJZ
gq9xhx4ekCjQcCCmYvDqVGQw1Nwwxh5kD4aj0f4Z1CRX4F9i9qwtgdHK3pB3v1mNwIyNK6sEtV3Z
H7XMfC/k6kaBkmpWsSPInMHWIr+F6SBiKN1JQ6oGsVaKAQO8ryn8BXTJiAbiTgYSQ8zPPlbHChj8
5pCZzuChjyq8f+3sOyiXIYeHIaWVpZj71nreTIVWZ0MQD6ZfNOZjJUsHPUsEjruz71sz/KtxqKSV
NgEvE6TStTbeSu29nqi4JjCbRccG/xkuIkjVelJwHnVmkovGpO1wryyGIRg6gra9Dj2pN8iy21Uk
0kzcicozS1xUhjrNE8rGIWjBu9a1D0n4JojIr/lThWgLvELBJNnXMeem6aC6baVDAOajFTphDXYC
TTVnKOxJhlgx5qKcvAfdkhf7/auohbjnk2h7Q31IQ8h8lRIOzdbE02I0BMlgHkmUOI16W/SKS/X6
AZQ+vtmVd6mpBFm2uFB4tNHkfbq8AztbvP0FPLCCaLWkDlUyBBH9Jc3HCDeGywZ2Smk8jv5dI+Fq
HTDnWESKyz9bTCK7OMoeILmAyi71Y+VhVLCxGydhTig7ly2Llrb68fbUmMI8U7QCESi9KkUH8Nh/
uFFibVA4o6s0mIVxsHMTZbmQ1sxgYh3Z02JwUNnyc+LHNxCwAXoNFKXgmRptUW9npyV8bndd+mZp
Ic1yWZ2wp6B5+l6AMQIT7kfThZixh35S6aaYUOxdEYRsJ/DPVst9yanV6kGL4StpfWskt2N3A6Ld
uhQJ1e57zGZXuQ9n9LFMZ7A5BRXmRdDjfsJ7BuLxAIXWADQgDahiPCBj/X9/Wz/fVS6xZUott1Bl
GAIZYK4GOrzqKGBsEe0gl9BGuVDCssEOto0ParZTk2JoHOsZ43/Ljq+eL4U7fYYm002JYQs1Q/IX
OTzQpfVCi/375sOZHb66yCBXOZsp7OQvuJv1bo4ctSLvLUiQBCmenUBZKeIP2Tnytm5IuU20WJv1
Zt8MAcnDwJDb2qmy9gak/IdIko9LTG/MZfK6GARYlxOKyDC/qVO0pAXYkdALIykOVgWziksYtHN4
rw3sHq0lBF56iPLcu2x4p5bYrpjntlKkGfp4aodwrzDGrQCaTsFFGgucU2SF6zNkCkgZtBjf0rTY
qW4tT417W2Ox4HlUZIbrKCxQPdGyBBrzDfkdxp+Z9aZoj5f3S5QfTS4vd3NexmZXI848NPSpXwfp
M14BZpzmEIrw5EPo4JJ22ejqdlxZdPaRuJyMOee8BcnbEGQ5Wsaa8bpk+kufJ/csWQ5kDr+PVHq4
bHK/fvibKfmXpGGJSMdmrHOOHPAlBit/0WJ3nu6XfoqX116EHds9U1fpFYg1mtDE4EJgLjWtrBLU
S0rc5njvbT6UORTB2/ez5D9GLM5DtLQaYibB3asQZc+MsQ+QKUhj/ZqqYKq8vIW7togOnVJI/axk
secnqUI7rTR6lOlJc8it0M/B+41OPBERxuzd/YAR+2uIO9SqcshKqV8LLawncs1T/S3yMeQPXS9i
T17pzof/Vib8talxNpWy78OlxUYWVHsDt+EDUcvZgbrIaa61h7lLrynV/GWcgs7KDg1OI1AhLo9z
O4I/UddEUiK7kb/5Odz52pVdZI3zGiHa70nq7S69qY1FUPXtxz5YxglUkuWvosxWC7Hiet1oIwX6
YvbGmxp4BLv3MYYWAlIZu+xOFBY7PVqcgxuj3NJGpepIrSN3AoJt3rBb1UkPeOYDyrajiMc0xNgU
xU1T8ZITOJTwG1wRtnc3NOHH0E5BSQrl3XNPjpJwLse1JiyS3I5QFErmy+VY2ffhjQkuWMyuW0aK
IjCQAGZ38DAVSOCRxFyG8YmFoZsnJFj/2ljDvgJVrqqW/AcqdL4oifagBgDhJOR31MqHwOkxS2vL
STrVmazKM2J0w4sm0Bk5KVUoaGrs7+g/xvlHgBA4KDplyA0z5vnG6o6yX5c3dLeg+Ls6nkCl0pqp
myUExDK99pOv9KeaRgcmv1RykA0/ZML8ywZ3RibP9lPjaqeCjGZoVbAICt9DozqLbCM2xsrufkcH
41DdrvER4vrrWMRJXwXW12P37IgkQI6Al12VQZqxBuf51xxAYI5xX/gPfYzuNbd6ZKpvXOuf7Kd5
FXnJsyzC/33Z4HOD/OsqAa9e0apoVbQD7hKj1t4bK08qiFpfc0X1JTW9MVjuqIMh2ugvvsNZ5iqQ
vgeTbUaaPqhnDIqviiffVgCPbX2g3QRkt2v8sNxYsMFfEiyM/nlHRjNBsQi/XIjDF6D1Q2Wcg6vV
mAd8x95Jxm+XP6PICnc8g4dXMa0OVtLlOdFiJ0zfp1xU5H+9BHJr4TYwmaO4nAtYKdZeaXs7PheD
nyIHeNNp8obbKXXT2utfl/vLq9v7cJs95Gciw6VYIiWdYNc07HrEG5+keJdNfKkUz5fGD5sabdrK
TQETnXm3QEesSJ8WuP481o7SxvY8RsfLBv9UMXzgbRe1ftJNvwDUxos2VIgDYqtgampR5hwS4kma
U9/St9ob3OaoHSQvPADnOf+U35bWV7XffQlGitzFzJZ7+Qd9PUm4LeDyUJdCS6lT6h54cYBi8PBF
7PjUE7BEjC74xIf/DdnAXvbZbILO+W2VNktd63hFSI7dccaD213oardDg6oAeAtcrEB28vPyOvfy
z9Yk78QjBIeSHAVYTodDDoIIGc/D1qA6rVEH8qxiVlyClOX7ZatfrwXnu6uvPr753BN6Mgm6z+j5
g77KNHFSs5Py8H+JTcTEujsJAaWzpUOxB/UiBkrOzdWJrBca2KoDSDutekshSgIgWtpRdENd61XO
jc8Mrdu9WVfbUaULszWdN5CZbPC9JFCfV4OttiIQ2XoUXTD1B9O+MTVXAwP5PmLUMhO7Y2+5dUXb
2zK6NU3B19rdPcil410LlekXjcYKyrsLKB3RTk+abxhouAKo9qkGv5TgprMXc6hR/zH05++bJTG9
hmRijW46uTNBPJNB3AhKSgxgIi85QJ/rthOZFCztT47fWKSpnmcoB3qgKTF8qMbWWzY1ipOaIl6/
r6Q+6/QNzjxIsSsr0JsLtCxkWVW3aN1JqMGHePy+lHpnV2P2KzNiTwYp6aKQz0hrryc1vq1UaoHq
KMU5LLWekceHNG7fwPIbzEnxprTUuxyQO2fK2a/j6p5Yj5Rar6shmFh0IDG4KmL1x2UTe+flmQ0u
o4IWvmljGRl1Yl7vYQg0d9Y2O5rChrs4BZg+vNStSkeIvt6LFAIEm45pSUoI34MoQPQK/dr1ocvo
f7F2eco7IEOAV/GNRj0QVj7FigFcNHQJgMn8ZUSV4cbL4rNs+qbP4arG4oESxW2FumV76WL7y9a/
b9xvwD3WYOvdnsqNXS0KdIl7b4jocU6fLu/+nqNvLFmc+8lJu4QgosNNofhF+yuVPoehoOoSLIYf
SByMYtHCtWgwNbyTTscMghOK2mN6WtCf2zmzMJxpyWA/hKDGlzeNfGRqBa4oZHOzcrKqQLfih0L9
mT6ELWQW295ra0WQm/b3769NLkAaqc9kdUaxF3eA0deqHKS6cdXK8cvl77Tvq3/tcEFiDo3ZKAR2
IrxEdciDjWyXYB21cCcnwkHinTrvbCe540oaeytXID0YdOFNZ8W2YWA0Q7prJ7z044UmJ4L76m6G
J3jPVBWZEBATci2AvtOJOYAeM+j8wYXUROWH9+rjymkkZXb9KB4l3U1sG4Pcfg7UYlAY6RFhjBya
3ItAaHf5i+26/cYCt4cWMuVspbiwdqOx2FqrWi4+r+53ZvrSWGDdumxOFayIv/OzqLKKecGKWJ3l
/0Pade1KbivBLxKgHF4VJ56cdl+Es0mJyllff4uz9s4sj3Zo+8KAH3wA95BqFpsdqjwyJAua/RrF
FZJOB+/LfNByuUErIAb8UfXECxaUvHYiRkdD36PnXNyMsYa9r/oKaivqbFsTlLw6CK9spToX7Lyu
MS6RNNkBbW0LxvmypnXjcuj86+v42O5FL0RTkdA3Y0GenW2UzBKjR1CBC7Exk1cz09xGk7ZkfMQI
qq+WkRsWoV91o5/J8jeO6VW3P5tmtzDWRi2NNQBI8qIHM9pcwPN7144eBkUGe8Y40FMHmglE2+gY
TyeHx7C36jEX5plDgDhADyXaeCFoD+XDoHW2iLOXibwdXsWSsx32OREuyiJUOsIpJG784UkAboEw
qPoC9RRXk3f6KQGPmd7+C69tYBUtLywzt41kRFFmVrBcKRVazabqqJnTNm/rf/8UvvQh9hkhRNAX
i3NcOWUlbXATbJdmfr7uLLyl0L9fXNEpSPoNQ0REDzEVDzo5GFur2qe6/z+XwrY5kG5IJUFYkHpG
H20NASAl4wAVZyUa43azJApCYmp9YIIyO++Q+NWOscmbC+acLU3+fb/qRG6EvBYRw5PizpKbwdYj
/Xu2YEJIzFK3GUs8HQpOMXntPXnpCGybw6j1bdJSqzoIA2Jw5k2bYZM4s6948mu/ue4S67cYurRE
k/befJiqV3UrTacYwdQIxhZPeAMPsqPkdvEDrThPVA9Df+BYXAX9C4sUUi68ME502mKNvOS4q18W
VwMuITeA9JlXWRjDyny+CMaqu5xNGvQnXZisx7rIBAtnGFJRbiHe58XsWLxwR17FqAsrzPGC6GhV
NwXc3iSoRtRD68mCCJJd606NwwLAuGzkZnmQjKnfhqR7nVs8B5Nwupfx/LWlXtlAthZjYSkUsdLO
M5oKgomYtA1m0c80yRajG0HGm7+X6xsFOlT2og3HZBJ5rTy83WI/UGaFUZMCiULMcpeKupdH1RtK
lQN4HDNsnd0wmxEFQSRtjSn1GsQbbTi5k8xjL1k/T+fPwqqlVzF62yPB6oJ5N7hoh3JiP/ymulaA
B8SrwgGmVci4MMZABrHaiDSlhEyGhkcXxkSz8kYgoqPhgQyhOq+WY87VuLKNlGoWc36ShDKxwdxP
sk7MolRxnAZUoprqNbS2ILviRGofWQU0Oi51tsK8GaRJKstpwNUhZx2aSJvengXhFQw6XlhGX1N9
fpyTJABPDCblp2hHQI7vXMcN6nVMjshQLEPVZfS7fqSiHyH8YVanhok0tKvwOR+hmCW3OwsygNct
rQDUpSUW9qPUEmNVof1eGboSJR1vh+C6BRpHX64FM7U0fwLlOrDvgRiGibObPBS0RVQnXw3SOw3w
3vv5XRdwwZ1dCZ3dNdB/K6IlVocIDGNHE+VGUnJL9cWdqguB5kub7kuHEilQxV36B6CtGz5w67Mr
Zg2QH+u4UHCTySxh3lhXY1kX9eKjCyrIwRQawmVskIRCeWTZiyBc2pAvAh3IdBZaydSDsXXK10mw
I5HnuGxNE1tggHARM9QGuiigm/A79HcYXZpS/MEPSbOgU4p8bTsttRNoSPqyVHhEERx5SR4mNTxo
Wc2rPny4X0/2NVBbQdiHfnImUim0pClytdX9EayPqpN5U+hmASWe05zhu4AHP+ecfCjJsxYZCJog
ZYqRl2L5y2LrZPGmi+3Qrd3ZN35k0M4pHZl3aay4tCGhHobJRdA/6uzUALR4JCHUqsWXUkz5zc8W
Bl9G4V5cUscKbzLh0xR3nG+76mampiATh1YSVDh//7REbVQ5TzJQmecKLkfNW8KCw631IdF32swL
G8xmVqgYoXo0g2pas4Gq0YOAh0fkTZKHabTWDW+hRlmj69RJeJ67uqEgyQddqKQrH86uqVaVqSfd
4qMm7rfPc3pnah4ZDzri6XAPEgb3OiZ9uCdPS0XtH8N+lihDj+r37VTjYm61BgbVIP72U3FOt+MH
+cTnwPPS1W93YYzeoxcRGdT6hnqwYCzudlr+NGJ26Ppy2Ovi52qQJbWwErQzMOdeabLFbDDM549T
Dj3o2s6FT2Gk2hGvorC+krMh+veLlaR92ta5Oumo8kEwiurIEh6HARtYsmthAssE7YFqFfa6H2po
kpdVF404nq5+I81Bzf51mzVrjQn/hLBWWpJCjK9zwZPgjAHYPzG7Af1wyemcDA09vMYT3hYynmfo
Iyif4gGV+w59WdLoKxUnzcrbQcbdJK2FqE464hjXnUuI5mYDBmc6yGy8K23FQWCe6zG3LpohiTbI
wIxaPGYY4s4jIGJxn/A/FXViJo4A8d8v32NDaBAnFmZP8KlaT/LjN/T53xpevsXd7iHrEyy8EtP6
3XJhkIFcIbfykdINwmB2I7mZlzsiNKtwleu26uc++a58un6O1y/QC5MMAgu5AFH5SNL9yk23xldw
t25CVzt2P+ga/0EbH13CtT1lgAMS2wuEaKbF7zGDH83pNgfrrmB8FsN7OSa2FA/byRw3mrQro4Lj
ptzFMmBCVHAZ16Wo+8UhDLC/u8hLgmzbbjG2EYx7HgpzjgVbTcpGzZqGFNjVdg9tCn6UltiWSBzo
Srszl1uHfakwwGIywGJIclyCu0/yAWcDJtJQuDIy6xuKvyEnq8FbFwMoQ0t5YBaAv1bdy6oNpeBk
2ixkk2i8ZM1qeHnhnQywiCDZndMe3ikZD6jvQsV30G+L7i6K3KaAyPlRDXkHYjUwuDDJwEuYZcYQ
tX8deulN9AoX0t6lo3lokW88IVD3kRvhmbsnO746xioEyFByADuQhDkulYEAQ6qhS90C3eKt+KO9
oRQ66tY6Lk69jcDCD40dDpyu3Q6XBhkAkId5yiUNBpdhN6lvFrRyrkPMml9eGmBOPIhCUmOMcOhI
JXtkJn4pSSjPE87h/tC2Sv0fFKCggJdNlG5F5sOVxLLQM7rofrotnsid5CZeCTmMAOwit8u+2ufb
eJP7IJQgolcdjS2PKm19nb/sn6oYF5FKZExIgjU47ST9ZBmf0vqgyTVnL1cR7GKRbCuHpdTI6ShY
ZO3R904LLTcwbQeVp+1qH6SEnCTS2l17aY5xjrKWJmUmMBfrX9SldfJ6tOcEyhC8UXfe1zst/GL3
LHkxo7rH7ok7ze+PFpTmvRIszG/0OwpesdFt0Ne8TS/GS/ddSbkMaB+Ycxj3OR3Mix+APLqhDTM9
eIfqIDrTYT5KkpM8q99MyS5eKO9a8z1C297r9eOxBqaXW8xEn/kSp505I3Ya5teu75EBynxNf9RN
wdbRyH7dGM9HmTtCjRqlFGLschy9l+CQ6qzWWWaVcxTXIeV8Epj7QYqiIc6IpvmjiLKjXHzWJfL9
+kI+ZMzYz8XcDOoUQc/DPJ32blvAR6jqquoPR/6Tf/0LoQsVXHH038xyjBYDaBPob/youZHTQy6A
Xx6Et+qCN0m946xrde8ogil4I9Jr4Pf3ziB2xFw0rGt0qkP+TgXdIs9whM/mm+bkvsDlolt9mKLR
6JdFxidGk5ihmeDCy/sOWoO3hvjSiHfT+EMkmG0H2yBk7AQ0/RtLbusjd5R97b69NM/srmC2hiIt
puaDATBsbMmFBKYVe5hx1V6pkFHlEVAb5fZ4Gw2OBZJLcXG5+jcUx9io9PJHMN7U1GqHdibcUVQR
ngbesW/cSIHsI62954Eq7xMzF1Ws13OsCjjxTdm6mph9rZr6jeNGqwf9/FHZGmFdNHGdKvDZCVK0
j4rfB9CEQ8fLfnDKgwx5Ym2y+WohPF9iC4d5UqFZkoKoGlTb3Js20YGKX8l25VguL2W9fhleLJK5
nVo9rVJzxiI1qKEY/pI50c6A+pTkSB7Sy6rN421czVdd+Amb7ixFCUXLGOujqdfxYX7uS6fbG065
FXbK83AU98Vx+sT5ltT5rjinRv3p4maqSGWNugxIKIiTQYQXRb398mp+Uu9adMPld8Z9uwW7+qbf
8xrXeV7EgJERlnEXZ1hul39OCLFV8bFeHq4vj3MaNAZ+2skgUk5DDDFaHKEAAVPJo2PjLYOBmBgJ
1U6WsIx0GZ4sHb22+bS8lPLIe8Cf0s3XPhWDI3kZgrCU5ibUYPSmg3LQ9uWx/LxsontaaqYCp70r
BOYe9ap+BJpzkYy3VgZcZgymgYEaZwJUsZ78ogxO2ttUly05GAFA/CUUHCRNeCeDY5adnY6HTk6G
Dl+xSd5166VXDuX87bqj8A4fOxQmZ7OxmPQeppJ+WNUCJUbppvjRo8seCHMMbwRf4CUHeQtjMKYD
+4iaUIwBN7pNKq8hu7bgtQyuRhhnINOZJxIx06JQaJKTSHdCf2Pom8g8jOGxlWebs4mrEf2FKQZM
hLonSirCQwfMLLpUMiG/p/PEvTt5ra8FQoCKkS/4181yDjkrLqAKZiOMEF7xiT6JjjFjVCEvO/e6
Ed59oDNQYkiKsJQl1jY6hk31LJUvudPZ5m1jp3a8q1+v2+MtioGVKFQbU5to0CBClna2INbHIxzh
OQaDJ6lcNFY40BWJJmZp9tZwY6iJYy6gxNG7zfX1rD+BLnyDwY44UaGKE/6NHe/aoT0mRxpV4ynr
UJIK9RW6C5z8w4cuxVMkf7bKygNoBebLVJqAoBKr0qG4TQs0V4Oi1Jbuo7vuJvMThA7QOYZ+VuvV
UHQi6PAPnfD9+vI5n5MVD7DETFCUFL/DlD4XVmGrecxxUA6WsNoByzSSdAGBjh8Ze5If46x0lykK
ri+D4zJsZSYrkygvaLplWCw7N+ONJG8K+b4ln+I44rxWeFtG/34RmYANaphHDQ4DVg6vaXu7B0fM
9eVw8Mqge3phYlhCXZdTAx2IRLY7CzeZ/K1GZkfmPY3XMxAXfsigB6n7rAopMqpBtJmPyb0BApwt
ZOG8xaEhLN4k8Dr5SJ6hKubxcsW8dTJgQmRhnKKmkvys7Z3F6J1Gz1xBTsFpaHBOHM8NGVCZq66X
e7WU8OLaRc1nUhInMngKULzb2mDAZLFCzVCWE5hIvvli+XjF+dWG3jCYxn38Jw/1DxPBP6EEbJdo
14EsI5tESiQC9mMBNkGLVu7LH3pg2dqhPJouRqsetR3yx0YA6csNN+yiYcDHwO9smTkJkyz8FWI2
bu9Nro5gD/MqT9Ra/sgdU1n/gmdrzKHos7nJTJosa1wzyDaoILoWWFsdguVB9MipnsOb//YWONtk
jkefoO+qtySUlLUfJMRGWodueLp+2Nez31SY+q8PyJwCXa6MyoyR7x98M+gwxjltzG3rZ9vipkTj
Yvyse9ctrqPl2SBzFsyxzGjnveY34mSX/XdTjhypP6TK58Lk5FLXwfJsijkQU2TFmdbho2HUWIgt
OxMizmJ423eCuAuwjMseMwwLovDay95nT3fGzAWKWdBAhSphSpm/k1vu/CtnYadH0YXVJMEkT5nA
anrQ75eTDjXqakf05BNbdFPMwvNMroPlr608iRJcWFRy0s9jiTrpEL0L4rcQE3C1XrqS9XLdO+gn
uXKqZSYuT3PVwpgSroR0GwZ9MGxoSogvhcw5zqcI6WI5DdH0TGlwtMzx1pI3lnS0kq/XV/KHzMx5
yxjIKEx0abYGTTq5okNdg/bZ0KII/PGW9xr8QyR+tsaAhQFaRamVYa09lSkKXx8xLwEFSdyk5S06
1j9dXx7PIRjcUNJOnUUTH0qrj7TxPjNA1bUgYOhIcN3SeuL5DFEygxhxCwp008TSxN3sxU6yM/Go
pzgv7nnbyAEndu4FnSKJNUowVUUvxvKWDO+ilXozec5Bjc5ZFnXlK67ODrqgiQ/j3W1Ho59OdjHC
WLhlYDxLu+xOHewiQoGce2lygENhap3SGFZ6StNLWo17bNhq+6KwlQfxsXfjB8kzX5tn3tXJOWof
KMD1GWEq7VdMyGNcVNAWArWUzhPT41lhcEOLu9ycY+CTFqEhvm1sLe9cU/lPD5Zfh4ylXjBKNJSR
AX1LS7+bk2oXFR2nkPOHIO5sgkENVelbY4YyIM5x/JQ/dI9lkATDrjxAEd4XbXGfPPK8grd3DHQs
U4JyBBpffWEYbdqXb6LxOvy3VKFMpMh24xWCbpYFvbMoM0ZpPcs5L5ThQBLLThNnYlq2EcoqapA9
FKC4q5D+E3AT4w7+hiDjuXoGLzBfyomHvQoTZ7RKV4yjmUunrDiezE7dfQZDMVpicaSaoFY3PJzi
XJMscbeeaeIyLfAS+nJSNpanBJLXBLyzy7vD2N6INM2QQ2rx0Wizb/yJ1jSQRnXzb13AH2rh+T47
E5c1WplOFJ3S7ejhKG+m1+goBfkWoRS0oeZ9v+HxtXBXyABHSXrSjhOcJnuptt1tHdD8Ve/qVD4V
kym8hA8H9NmhOLlpei3TcMEIm/Zl9ubj8kUDrfxNdjDflucY9zUvQ87zTra+SbpKycMM3zB6sW7F
l2VLHpsvwsviqG/NA5kgycK52TiXjMrgyWCoAzFAUgONpO9tjG46qC1cvzs517TKBB9CXspRjHFl
n0SLnSazM8U/ighT+uBC1/+1RAqDXCoTfxRFqqnhgA3Uj+RpvqHNEeLjgL6k2hc3gqu51xfH/WAM
nFjQJ7Ws6fSOp6VR9Jvcqp8y4BiKThszsnUOc+cfspC/7hy2dNm0od6I5GQQXZdOdYugoB035t0A
LlZwoTqLapPMtgaPl9DlmmYCEqtdzEEUsbfpIXrXd8lmfI4fk6NyYx0Hj7RgugLb5o327foW/yHz
dF4xTS5cxP9j1ZnWTKuK1Zt2O4CNLkZ0jha+GlMFoR/0LiZyHmRbfRXcb//nDc9WNFVSd6J4qthq
dnMQbqkOXvpoo9ZPbyqF2MODvOF1+3DuRraiOS6p0kuCrPloDLuto9id0vp+iZe9pGUP1zeXF6+z
lN2C1GKyiXZM0QxyglxJ6USBFiBHtPs/Qxe2lKk1oaiAtlf3k/Atnr714S5PeE9f3hv/wySIhL2b
dGC2Gii+7vTPf59HIcj9pLDJd65JzjWhMZBjCrJZtLSuoj3KO0rNGrqGJxyNgBJq0eQ855NxAFVj
IEeyhCJMQNDkd4qj7tI71VPB9eLmjuoqO9VX3kuaj0Wr/L+XE2fQla1jViDS0cEwgOv+NiVOsTX8
1O9Lv0mdAdijOFoJkVWR46Oc+IktbIYSUVQDusX4pD/TDL1fA1yNLWdfOVehzuBMOy2ZWspA1tEZ
3PImdgo/xbSU6uZbqtDYfedGbBzPYQubC9jyhyalh2+n7pYD9Zzi1TiCzn2LhutXi0PhzVsg/fsF
kE5paRQdjWfSUbIF+T0aeOVg3qdiHkSSPhhmJ8KCVd2jyTNfQmdKFTcyPytVayeYz8ylwr/+3Tgv
IrasuUjEyhWohflTiBgwwgiMAZb15et1K7zkuc6EMV1TZ0tLkAGg0w5gmZge1ZeZ2LSLJ3PALKd+
LW5yyLpP0MHlQgx1vSvpB52BmHyO5RzqOz+NC6/tdwGBb7k1N/L+H6SneF+R/v3CTxRxqGNpRNZX
Ax1jtNEdrQWLnUPbM9Buhl5P0PZ9t1zxAWMsofPfiuG/rnu24Gm1PUp01EvJ2AaibOwjK+cgCsdl
2FpmnqJvdxoQko5JY+vxo2ploOd74ngM56Ox9UwjSZdOp/MNo9N7omf4kGk+lIcQ1fb8Nn6+bo3z
zdi6Zt6Ead/Vp+dYuFM2WaAEPUCSB1m8YIwlM+iUQhJliS5qNzthoIJzGX3r+fdq3yv2EiyQ2iYQ
UAkf1C/xvdW5M+/Bwou42ZJnonVG1NCVJkrhjkJiVwjLlJssOta9aptWaoO3b+52urKZhc9qM9nX
d/oD3w5zCRrMkymJ5W5aIvwANZgQjYIGZJtgSOYf3Eg8D2IwBwPFUw1fRc39SOXUlo3ltG56E1Fl
ce7lzvMgBmOiOrKMjDa6TvHDAr4iNS/vukawzeTJbMF0030ZMu57l3cSGagZRCImwgKoqas40NT6
yVyUfWTG+zIWpc0Qj8Es55uuGPaoQ71H5eLWxKrtYtHnLUQ+X9OaN6dAl3kFatmpNr0eQkmkiSld
2dftXa8NPqSwbCV7NKbSTkx1w3EnThDAMkQos1XEUw93ovSEgFvKtL3g+Fr33Quqlfw80drUkHxO
0ZvU6y7gPY9Jl6gq4sdaLm01I45WQLUd258D6bvettrRjkrTrhdeKkDmhK4fxBrCuB26U0obLamn
FqRN+Enp7DFA+RtRcxTZPZZfbJbGFoIukA07dQpvesl9S7FzdJ08XN99jtObTEjUCbGmFbSfnObm
Cj8LGo/GXjzY5GWu2Fm3uO0VqaSYod83OMnTptt1HvqnT8KIvBcC5/3IjroJsVkrxkjLxLVkp0Vs
L827Ej73Ew+LOafXZPCpVaJZAhc9RoNbA+xEM7JH+9HgTUith61Uil7C2JLMHhBVb4c2LHAiJfR1
TdaNlfH88g+vxrMJ5kjUEO4NO9pk1fmYan4HbzBy0d2ufpPAEVHfRo/5l+t+94d79GyRosLFIdQU
S4hBIUDnnC3ys+IYVPDAUy/q6eVheLTpMBxAIOgQhwdzf8jfnn8A4/lqog25RT0SxTPLNnfEfzK3
qjvtMC7s50/RP0Gedcc826T+dLHoomn+ym42ll18BU07fWVNlQtqxtypRiRywsROkUjajBuewBx3
wcy1bSSUFZvmIWk7PASTbWjqdnax799EX8FkuXUnHxPOZ+a5LnNAQIPbF/mMao0oJp6k5042xM51
T+KZYK5tpUdLg0UbxKnIVA3WwtASOe9G7vFgbml0iEf1iDsXuX59V9yhrOtlUDndSKBn77fEq/iD
1/TEfbyGf7mKRS+xC1fRspSAA5X26fmLP3v0mVVs6GlEK7/Ne/pz9tBiEptTXOtdT6v/eB4H4qDu
E2t4/b8+Eyt0U2rWkhpEEUHe5keZdcyLnNNA84f07HnLGEhpIr2de4xM+VK9BarYoM0SHCI7ZWCh
Ai/pEGHBkGzlCC6v+Wk9ZjpbZrAk76D+iaF1TDxbGPhoMPuvaptiXOw+odJSUGHK6u31/VyPJM4m
WSjR9KES6WmetIe0MYI+yr0qPQ7G7ESF6l839oc3x9kagx3yYGZQSEIg/pN5oA1S33iItmDFc2pf
uMs5zrIelZzNMbBRhuKSgwFd81OUtlJQ80NXWIEKQjdEG6vEdETnQKfQ+z8XySCJHJtpq0AQF1cS
bXzPvEaG6ngP1XEQ6O8a0+MVRnm4YjG4gkGMRWh/vm80TLJqhwSUDsZzvs3uUjv14s/cRMr1G0gR
GViRmnkAOypOOk13F4Oj/yCfiCt4mjc5+tvyMtwsnzOfl/nm3D1guvwdzeSsjmS0Jf5MYY4P+W7Y
WEdAqBSovnTMTZuAj5BXRvhDbv9vN1JEJqppZPDQWPSlTA401u6PlCojP8QbccNLP5y62P6M1yC7
+n2F/Vh0hWFQW2/qfe/VN/mGuFoJGXsdt4XgtKcu+dQzXpYXZMVvucXa6xgO0rHff8BUZkYy4a4F
M4C8I98yb9lrD8YxQz0aHh1EtyXnkErXTylkT3+3aArjQiz6UfXP/Q+0C2+0DRpNb2bJjjBxLu3Q
A7UHE7tfOHEwP3AO6/X7UREZRGoTDSytEa7keZfdVH55DDezP7t0lHDc8PCdd2oYPEpQkM6tEZdX
lwhuU0VeWkRuWaPKmBo2Z2H0/3XNkRgUiuIkrcwQJ5Rm+6et/AwzbemEp9mw0G4fyS57zDvcYjxw
oN/rmmUGjcZZKqqppamtZXRjBW9+slcVXiP9+l0iQwVYkpA4AJc+4zZzNiQ9gdsMfrQRj/1zdE9e
a1dyFGf5LtzhncvZ0dXb+WyQrRgLSqYr5JSy+zkkAg6x4bWvbZBdJihUU0kUMXPSHeTMPJU3wLzq
OhfGGeTLxapp2hzd9CFosruqc/qSspRAIEAaOJHwqudcmKJH5iJklCZxGcF5jUJAJnhtmyVuK8u+
VqJK25HylpDZ5+zsqsdcWGRArxUytV1UfErlNr+RwSy4nwX0mVvv+aF4GB4yN76PnyNexL9+bV6Y
ZaDOIm3TQ1SH9qXou9bxM2/Yg2cGTQ50DIMXHK9fIxfmGJwD0shdOQNqaF/RAlLgaGdiWlJBj0+9
ub6jvA1lUC0JW3RLi1gZWWZnXirbrAfbnHhKkOvpmIslMYAWDaOcQlRZQic4zWJTHpTsOXFQ6PPy
25RD48c7AgyigR2uzkYaV43VTdxDgSX/JpWdLSSie333PkijnDLTF8tioEVqcrmdT4OShxIXsNlD
+WVGm9Kr+CnaAtM2w33mTs/KHKRHmdeYsnojnY2zteF47FtJjbCnSu0Ob9VWQYes5S1iIPolLnwe
WnNQja0K9xA+mqIUSa6kb9zUVIO6r+zESl2lT+y+lX2rFu+v7y/nQ7IF4tTMFEQ5luYvRmqPhrgh
6jGtYnvsRk7fCeccsIXh1pASJZthKW4jZ8EgdhfdmxbvWudZYXGkiua8A7WMT7Q2cVKt/UTi8n3p
Mp1zBa1GSheuwSDI1AxNWVY4AVIu2ln2dW48qXo3x3s9Lz3QQUJtIeNgM/3tHy7zC5MMkqDb/W9y
sdp6rwrVUcXq03V34OEwWxIOs7SQOgtDacpt/6O+oeX7DrGKTXsSFbAVClue0/OCB7YQbHQGurNp
jBIeY3A41ag9VRv9Mb5Bd1SQf2k4u7j+cLnYRgZRwLZa5D2NHUhiC7gAqm3lx2iKKEeMK9CH4XRM
fN4qOX7JVoCRiLVglgJmVwYFak9ioj7oTbjlfD+eHSY2kZfUgmYV7HSu8qYSCOPlXniH3q4K9EoH
cgO9B1B2/mvt+Z8orUOeC+OUH6UxG2uWrZ4ubxggEhN/FXjpg/VMENj0/7bA3DjRIKgKOtN1X74v
QAagHHIP/UGB8N66wv30QpkLW253yWr4pejQ5cI/knR6IV6EX3mXdWYpYXag0npfCBOvETc1yC57
FfIf3En91W93YY0J9gYDbL8TJa0w5hs5/h7Or2HLAeFVuL8wwUR3qaI2AqGjwrn5BjIMNHn4YX6c
0HN/3Q9XoerCDgPDwwgmmpTSLoaz4iWycCeY1dt1E7ylMADcJUloZomJBJ2yBHM2P+RF+yIZ2TNP
tGIV6S/WwsBuGWe0UwXch/IiumP8LWzdJHzXTMFuItTl7dnkjeuux3IXJplYzhSm0TLpZ/rJcU2n
PREOu+W2QB+C/nB9I9cx/8Iac7SkRV4EUFDhkfFV36nO+BztoPG8ld9EvL0zX9jyOox53sEgMMbS
0FsYykDgttgng0HAedrz6J45/sGON1lFAnnlCqepVj6l6GqHTLpboM6OnIrL2UCeKQZ0LcEE6Tll
DEGK+lbxtYOF4g8IPytcKHGCG6UBAaidVaCw+08UBqqoqGhRUSyw3//+QMwGQnq9hwDwOKDQpYhH
Qxw5ulyrsKQZmiyaFhSZ2Jk0MSqMGcE9MCNu7DaN0eV+1wjDf0GMsxX2cy2mWqeqDieU+jYYZ82d
ag72rZ+qCxPMZ4KmsdmqPzPe7QstWFtO4yk72W2ciE/Ls+rkF9YYNJ96vTQnOvy7fBVuh+18DLeQ
1mnfFiRFOkfd96/Z63U/XLWoqwrqyapoiizlShhKyaTTXnYtCtFmYO1EteK8iFY9XTdM2TQlFaaY
+6OdWzJWtFN/Iqbd5YUTgqZdn3707cjJfHzIvpqqYUqGpEPJTxUNgx0bUaySSHODx9DooAV5trvE
Nt4Ud0Fr4uTI2+mJjrOiCvTZamxFt0FDgV/D+RHsctnfQP9+cf+3kyTUc28tviVNfk4gv42iDEZ0
MDJz/dN9eOaylhjEX8berGSrUlCNEW7nyW3u0Cq0R3PA4Mhflx+KU7pkp2+aI6QWJl6Vjb3hfhrX
IJyh4at+kB/tB9Fq56UGZ5zTuT2xqyftq/xS+FQPTHip39L36sbcxDvrU3HPLZjQU3f5qmGNU6++
2GNBLZFy6mrJJ0NeIXZUUFGulk0hIOISSb/NTCPcWqqw17JsW5eEuIYOmZ//tP/nLWCiCbOL26qb
UXsbfHwDe3xG3138WDxWyzfcvbZynDyQgJdOYn5uxi23l4bFWHYTGEeb07wRkuXEgiD5I7EJREym
L/pBC2ZX+y4fXEz1c24tFi1Yk4zHSUK7xDFREVCnNUIZDItToRn/+r7y1sWEFvLShnNDElQwCnk7
ZPm7NI8/SqXhrOUPx+f8+ZhrMALDoqrTuoV5bF/EY75Ddn2ro9VsL26jIxr5wdcneVUgtntEvdfX
uA4Sv2yf2mIuHJjkaqkusyX7AkGHWRmhFiYOflJJj7MycfaT89HYBwkZU1XsafkrElFek1O77nip
WJ4J5t6aE7Mzww5gAE1YNxRrW4g5kTv96FdOPMuxEMpGret1o/ii2aJVJnVqEtpTdlv22sYcR7uB
AMj1T8SzSNd88Yny3BjFWaPxdHhXjYHYQSLNfBL0x65+zRLiXbfGcfqTnP2FtTQC18kMgis/ThEH
Ii2qtd/DyuSs6UP3PnOAZQYzdGX6a0aHMi4MB9WDifQ2Dyg3ZekL95jpd4sgrm3eI/IPV/PZ4xno
SBBkKI0FNtywzD/PU300a3NyCyXbk3Bxlea1UodtlYcvpMfvcvXlOf+Cp/1tW4GJtG1vERV9XyTj
VbNA/6o0b40+RzxE4LkxgzyoJBJJ6k9PKEy+PGh7KOIhHC/AKd1vGyfxeRcZ5xJlw2TIwDRCKcGg
Gpi7NsiCHjRqXcArXXDMsHEydl0etBHOBdYGsOVQDmTJkzfc2jON5K4cUpapoRWEcs6r0/5BtARE
oGjVpqW1PLRpw03C7dXmwCjL01Aj1a5UtPBUgQlcDX80zcE0b8qu4Z0bjmewMaxVml1bZlhZeugO
42frtXQMwzaeF2LrmwUy4xA3nrgVS95+MhCkpIOYirRESmvAY6DszU/6dnJGZFXLx+KZ17zw4VHP
oINCQeoChMJCLisN0uV+Dk6s8qa/JyfFqtSW0QDaPXTPkWt9u45761/QVE1RhfYl9Kl+NxmVQp/h
v2JSSv6RSZHTzkc1BkNcWXBu3PUveDbEXFFqbxJ0ZMGQ2EKDuPpeDryIeP3COFugX/Ni9+puEGKJ
slLpRzUQEAxr+8iLgvIQ03Q4iBX6J7JpAsHlPVJ5e8i4iUD0jhQ6nBM62HaiPxWztJ0KaMGQ1L/+
tT7k3X96yHmNjIcIalhPgo64pUFvFGWNiCYUegcnuRPxIi4C7tDzeqR/NkjXfrGpXVaaqYoufrxx
lN4B48EmR68s5Fi/gKD2Rx5QbUfbovxp7tw61WQTh6cmuX41n38Cc3MNZiKqSrrIGJv9sYSyI2ux
o0q87m6eFebuEbIa2qiUakSa53tdO0RF9ZhEGhfJeF7KRL36IMl612FDR0dC7ikM0Gv9WXfLgwIK
Q0oAlm7+R9p3LdeNM90+EatIMN8y7ShtJUuWb1iybDPnzKc/C3u+sTgQh/iPZzx3qtpNAN2NRoe1
pr16iM98UAfOEtleVrOSe71FQ8j1GgKA52UsYBloOPNqW8UEgG8DwLNwOCpLDfvzpfT7+NimVj1q
hCnrrwumKotJAI82eFeHfpfveLrCMUW2vTXVpjE2Bp94VT3cqm3tTrPyrRvr56IQOJ7zU98VY4sm
62/qeEjCDGYvvRvH6ogqGFK++i2dQA5veyQBDHS0xK7w2p24XfO8TWVdDukasIHDD4hHOpGFOQ5r
8ArgiwMniZtR4ekN/fvCB8yJ7ItaCgOU2wE5m72WvTbF1201uT4gttSEcTRVA8uI1JEAbCB1O73f
ow10L5Y73byvu5t+uG3N0YprMCgW6F5PKeupM+ngOekz2zCVXT811kyyCzrcrRzFcD0On4gUWWH2
tv2ln6pa7Lkz/oiEU92mSIIh7dA7E6h0kd7ahRfBVqzunAOW2XBF7sAj/dGt7WHck6yNQVvQWZo4
/J6ZrSULx6y7FAZ63xoueBrvwBkf1ZtCh6QhtMu/MXbI7aQdjFYBzhPaJ7ODmVoVAbEaXil/lrv7
21eobFtslPmFondwwnUo3STTW1hp1pAKeyF9/k+HiELhP3W6mVTp72aitkDqZnykMy9qYIFC/Tl7
ktGHFhe2yAVh2t5acM/+Uy7qAbXZxXBQwKM5k056rnTJnpqQA/l7xVb8d31R2T7YZCjRf0PjOu0b
baJGoOAqB/9OOyggqZvdM1AFX7QzHp3OdPIBNbgbeENZ1AVtfQHjouZ2aEDpjYKRjNjcUM9j8MQ5
Q54Exi9psVqixoK9pOFe+5Q6gTu9jkdkjZB5re3phVd14x0e46NA7wCubhWbCkJduxHQA3+bzoW1
vaxtS1dFxr0UJATfXgtvq0vnRHhufOyebhyyErFlW3Oo29Zfph8Gx7iVhMQyGJ1E4sXlkxJcRiAK
RjIoz7uToA+umaa2lPCe+bxdZLxLKgi9JPcCUObr0jK721k1rKbnqR9HCsvzNTdiXKvXh834GMcD
BmcPU/9r+6h4MhgnImuK2NToifbCMbiIdbBr5eQu00pvW8w1K7RhStci2eICVtosmkv6+kXrFUa9
XfmCd3ZlJxTBmNIrVI56351pz3VqJbvenn+1z+mD/FbfRx4vc8p5gqjXvy8+RmviYpRNGAGFJ5EB
/dR9CW7gU+x0X1zMP0wx/NbQ65t5IS6PQZAjxhJmVEl0H07vfV+hmW+0c5VTJvs0T//Pe1299iAt
JMVESX2DEriIgJQqL7SJakKepr/h5eL+5Z3/sSbGjxhSmeLywRb6NxPo4Sh8AS1sjnYcAeAldn23
+0+vb/Wal1ysra9EswIVsOzFuOIqIJ4Z5vzf/NY13b8QMTVZ1IsVFjWXst1liRWWpRfN59G85Mr/
b1mYPSvGh4xFanTGjMtFtWavPmjoBQ5uFOBq527yyMsSbj/ZUFP/552t50Np9ImMPuc0PSeB7Prl
uJd8ZE/H3FLD3lWj+XHb5Dmeha0Z1K3opw3F+5plAMngjtG7txl0C/9NChOMmC0oRkY6bowMBo4r
PDRD7yopl1Sbc8uwxYMoz1KppKFA7aRPdKpL9zCcArabGgxelGunOfzvrXTg5WZ4opkopESnbJpP
cJ1/Ddb3exnI9jU3w8s7L/r3hfLnndmomYAVRqliG2FoFTKeHmAD2T4wTmzAlg/yVOy0vJuIl43f
s8zct3VkpdGPrnnVGl6z7OqSDAmeXNEIuhMYE6M4P1XVY0lCUtqKQKxKvM1SHtH26oo+pLBDIUEc
m3qa5RKwoPTeynqQHSZqZDVh8SQm/imWtIbjCjnrYsnPNFPr5jQBvUcuS3YynKXoRZN4y6Ie/NON
vVgWY1n6VIMOQ4G/rdBEFMRfZ+11rJ6F+c9u44UgJgmh52XckBKn1H+lV0l01O5or0V6q3ioJNkS
J8nK2zzGnGQzqofMMIhHinbf+eaDImBiveJlpT/1+179+2JZjD01czoOYY9Dis89ni9gaC1swe68
wSmtcVd4Jbp/eHvJWxtzK09qrmdarxEvSPdkPEa5bEt16vyBBS8WxkT3ZiSksa9CiFkPT3NX3wUk
UCxZbm5CQdiXassbfOIZGBPhV3nZzZlEw7XoMccMG3rFbKW9yUjiDOXIWd16TX+xPMZpyHIfBEVE
jetMmSGUY/ja3klW9oXCr4tedxgAD/ot8/ikhhyLY8c+6kmtlbjEs6mfasss8oPQIhOGKEc0eI0n
VMk3jJsd+VAHkipliEeT0aTWYIaIATjP93UJqqwSRdbQwsxoSaeLihhem3vGDEAUD53vbavhp2Gq
vwzsQwKjFq0piWMgFqKnxBLKPWp4G6TtUegGYukG4MHK6Aj3f9H04TEtzEM4xrP7Hz+B0ZUmn/83
Oto6PXqn0Bl+E+xoBJfeG5zYft20f6+WjeCA5ZZnAUF/ROS/dMFLS566gjNdtf4uAj3r/86MDdnS
WFSjrIEnVlC6U+ziCCihCznkz6CjtTBC/mN7+3hLYm6YSJjq3Af3gFcIja0anaVowHNrWs5tyV0W
c8EYbZCbQ4FXEZ1UJ4CdRW6VFtT0neH1PwfgIm2v63oWn63rYx+pbSxCKXFQ1WoIaQ4QyVXBUvfJ
aI2iVd10P80XwaUTqqLT32sn8kIkO1Us82n7C3g7S/+++IDBH4sJpVA8bdvhoPf6Q5cFuzgsnW0x
dB1b62Sum6ia9TrKkWTV5idFCi20LXK2knt2jBuZumEwNUNGpuWsHc3TbAn2O3Ah7yj5UMDn5uZt
HONThEoqUnAh0lohIKExmvYgn4Rb4UFz6BzS+E0kLr/dcz0dv7A7xo3oqYYmwxkRfjW5xk6w9D1F
byB3agraVQnv6XIHAi0+lsJqZfRDLtvUgWYhJQnpezd57p77x/FES2l9hT7h0uYlHtczBgbyfOgS
Nk2Vxe0yuznqCprNGmxftQCtQrM+dPYpO4hO5nX7/IbXa7h+mh8iGf1UkqhKZxFNK5V2ytBWSV4D
+cu2Cazf2R8iGP2UCFo6Cg0+TBYEGyOjdhdfeuXJx+TktqD1vivTFE1NltEuy7bcl42SC2oM51x7
nUthlxRX3qMV2Y3s8A1sJji1xNMPvDni9Tj2Qy5bcsUYsdzgMU9rRROIEUN7Pml27AE/0dPAuDxc
Io9HsrNu9QuZTFbS6JVwCmboSov6MnkObXQl74MDxYGuv/0fDHBVURbymJtIntS4HCjU/YgRNVoR
w5TXJbOnO1oB9a382L3wdJN3nmzttQT+px/RfSU74x4c1oGVX0IPZbEdhdnoPOKFJ2r1PFBYrmDm
dgIJpoD/sLlkV5+rE20MAhkmBiD1hx6h2rN0RLiZHtNdz8WoXHU4i32m57C4lxJpLNOQZg3pTSyd
00u7p7xQ5CRwn0KrhrkQxdi+XBUq6XRcHJiAxHxMLgjOLOvVjhSG4gR5UHgc+6RO+tNluBDIeII8
Gwwy0W2VH1sga7m5M3sS2lvmE3md7wH40VjlXj4iNwu8bR462rW5c0s6c3ENE7q8wr+aXIDhetsC
HdGHVinXPpdgNx9nl0IsocX7RQEqHXr3gG+QgmaSsws0kbj1HcxVVhRGneW0yJufo8YCXvUx34cP
ySuq4JzgY/2h9nvDdbbSGmJAIs2jqzL59yhiW6lHhzOjG8qIqGK58d5/yeCeeAm59ZfHQjLjnoQ4
RecpdU/hAWAVbnAkcE2KRyHqeauk58buJxGJKhOg4uB/RqtKJW0MtafeF9j0yfvQtOjBRljeZLio
PbH3OdfMmtks5TF6FJkKmZoRD8MuBTpFNFoGsMjQYWf7hcTRlbXokYgqwjcMBUkK26/ct4JYdxOe
u6Fx6JBv1LqXbWVcX4upiPhtYuqsh60V+HSALGOwtUOFFUAx2SGfnCjwQxu3S+NuS1uzfyJ+SGPc
6hyFnabTx1N8qA+5Ryn8KJIxd2aD3kWfNeJDDuNDq2ys5uaqEe/9tX8uvyRf5F3xJN3wOZ5WzwgA
t7pGREx2sd3FIwHjYj/QbG32PgSurPJa5FdtiWDkisg6zkhiaUHEQBezis5b0f5l8Sb2gI/sNYfu
kX8lrN3yS1HMCYVzmY+jnEheJwJbBvTgmkoBXQWOCa3WOoGtqmJoHBACKvuM1kwzEEFxTSMm4d2/
BxAQEFhc2UnuMYN/AaDOTnhI7AjQbPWx/IJ3r3qM97Vt3v1ZSmn5KUxgg3G5MJHLCLNFZvZVEs2d
PFf7sQ7dSO6/b+v/atBGTMnQoCwYamDtOdC7UOk60IHJEhZcH+oL6O5UuGWrI2jexnvNqxVnW+ia
icuiKSq6As+ksLOHvWnoWVObKDKp9fc2GaxQL+02y3Zm13L6DNa0ZymKfsoidhGJErWYA5O9UfLR
NpTBowBPIZ/UX9tLWjO5pRzG41ftUJDKmEQELt0TsBgBW6Jmes7Niqz5kaUcxtPLIB2LjBFbp93M
XncbHX2vdgdHQSclXw9XXxFLaWxcoA1iNGizjnj+r2ae7Att6GlRzBqc1i5Cy3R4sHKcE2PBL/TK
jNKu9BFMk8YlSY2+beGCy3S3fWA8MUw0YASG7FdxAAIXDdQmDbHk+WI0vPkonhTGkoU2aEIJE6u4
LcNnQNqYTiMADmKMu8P2ctbuscVJsfQHQeqLTWAY8F5iexJV/yxE4S8prm/nzJb0dJdOb7rWCH8Q
DCylMr7Zx9AvqmeY8BXLuzqFA9F5oxC8DaR/X9gv8fFOl4xW9iTtoJGjPwP8Vs85/ognhHESY1v0
alb1SGn6nVu2jxFitSjkDa3zjohxEbFBij5BXswrx+Iijioq343gZvF8zo3ie250p0lW9wPReGhf
vOUxPqOowOLXCtANPUr2GPk/R7HqRB1PzOqk11IbGG8BkjtcLzVMqnZAm/LWngkIcAPXBw4WeW0c
EUHCaAd3lBUqv+lay+Bo42qyavEBLHVBUWeZ1pYCfaiOTvOA2etdZGt4OAXoy6O4v7yu73WJkmpK
pqJIICVnvEhSNOUopxpQjQ/lYXbKi+IGLm3BBjTQa3MZ9rynGlUSNo6UFwIZhyKlUdQXSqh7ciYN
blcWN6LS7VI1e2x77WEIGh70NU+g/E8DDIXY1/QAK0TUlR6Mow5Y03avfwPYmJbb7Xcd1bXcjb9J
giV07rZTW71UF4tl3EsShkXsD1CoHiPfx0khka0EjfEnPT3LPWV8jKir6tT5qgi10Xa00lDstAMt
NORu6PIqQut36mJRjLNRklLL5wFvQ/G+jyzK0UYRW0y3eq/d4jCdlb1wkDi3A1co43vmiuiRn0b0
Iq+eiS0AAjN2FDDOJvbkobH+Jbd59ZRVd7dYJ+N1RDC3RGOKw1NI4OTvXXaOsvQpC/V9oBrvYtaA
GguYOP9NYxgXVDdBFmUygodUim+ETHkeU/HrfxLB9ncmlVENio91ZWHmhPMBSACcRaw70o+tu76+
FpdeJYrDFI4wchTmD76Njran8tAfKO0j3iHAo+7OeHkdZMz7txhO5fkYqoEbPobt+lTrsG9nDeJb
40co3I49sk4Nis3mz+2dXG18XBje9W2yWKdZS0Pb0UEW2o5IudLlW9r4GN77HEdCLXhrRYwjiYoh
NqcMZ1aqoJBNqze9wTCgkPK6HdflmHg+KhLQXDRG/QCiXw4xdVjVUOx8spvUBBDww5+EK9JvKWyE
jPdUlsMn6xidbG0Cbo5OtaacV1amN8mnPVNlPO4B0ysRtg1LiUHL0+poPkye9cKavlQ7wRYP4S3x
5tESDn90eauiIcuyqQM0RmT2rsZrUTejXkIRD7Np6DcWbNqjh/ynO2gYnuRp+ar2LQSyhpwL6OSc
wgFkH933qu6PJIPn9w/zeDv5qObpQO6KDatvFI55rwYNS8FM0DAJU9NXSSd6/je1VS3KiS24tdsm
e6O6qTHP+H+y6nWxBCNJJvpkDJHt7UiJFtQ1mM2Rs0mfrsTfdnRTXck/iBU5/i0Xf30tdlAXEpkr
QIm1KcMsM66AHQY4wQw8a0dBt8TBzn76Z5rqje/jxBVnp+4P8o9t77LmxVDMN9DEoumKzqao+sBX
qy7Dcvu4sTvJt0W/d5P64recHg/qPFhDWQpinIuQIa3SDxAkCv3j1MXf6lHntOXQjfoswiQqoI0k
+RO0YBKb/tgYECELcP4akCfVzsIQj5XKp6Z6GnNO1Lfmx8DA81se9Q0LxywmadKNIzwMEXOrz+/N
WLPMhBd3rVUdACBEV4QE1KdGT1B9a0OjpbonxpkjgZsWLc12noPNWEUte9JtvXtP9MyJ+4FzH6zG
QwvRbPenEZgtyhC5fu0YML3UgaupLO3ORE8wcim76NIAqoqjKGu7uhTK2H0hVETttRjJAKDoWmFR
Yb4tvY1Uk7exa6HXUhBzfHFZhi1RMqyutqI3/b25nW7Fm3mvOWppx+jQzBzzqOyrQ23FR17tg7dK
5sEgEvACtLmCoF0hlqR0dpgdQRDMc6L0Z1iTWK6RsboO+PRJENI1uqODt2yzC/G+VKzBKe4A78WH
nOCti/59YRNDENMcAbS1jtVfQZrv5ZQQy5xEd9tvrbmT5cKY90ESRUC5qqCahfQtLu608Xn793nr
YJ4CZjeVU9viQZdpxOmRUbbhcF5bAXBl24LWvP9yIYz3T+e5oy0yuucH2Wkk5mkI0M0xdhiy1d1y
5gEr8pSeiR8kWS9mJYF1xYf2IGEydgCkSr3jYp1wzoft9xQb3YxjmXZ0OOhtGr6mB9xtRwn8b9o5
/SXKNvKJicctIFHnsKHvbO9n1USNinl23RtL4SXH23RyKkO0iHLbD7QHT90r6nFqGycLOJCOaxfp
4hxZ1O80i5RuyKD4pHsQw8A6IP9sCbyp9tU57KUYxm/ETasJQ4MFIjwBGZpvoYsXeRs0WDjNbepQ
/ovenXO3ulMrNFeFbv1QHvubgEvm9An6kbaoLr+EcS2D5ANdF//wJcE+cYP7ULTCZ5pFEq30iyja
23ZyxZDZOlrGs4SaOXVJA0NpvZRYEyLCh8rVduFB20kecYfn8azjikq+oIUZiaXyVvmqeBiLOOv2
gMb0xut1h07hoZHI2f40jq/QGF8U+Kmf1ga+TCl/Vt2l879ICaexn2dOjDvKkjnv4xgiYA2XKAu/
F7rM8airke/yQBlPhAy1MYbUduID+TXcxsh7RNi66jy6rd3e8CnqefvG+KKg7NME4zJA51PQUFKk
dmieTIHjX3l6yr4D67mWzYTAE03HYB+/07mmFOOQzVP/f6gpc5bEUkb74lgWrYhz0oXEUqcfRgk4
tv6wrW9rce7ioFjG6NnU9bSc4WqkMD1o5WQN0a05PSb+pTNbVyl4psdbFONz0koaTUHCnRGNkdOE
P7Ig2I0V78HHUXGWMjrIjCYmKdQvRObWIcLQ241R/1dtoGtdxCehL0tZqcBrxYfekZzUa1/k29ZN
H8jed/vX7YPi3AksBbQqxspYTwjyIv+xBwCnYNyOUWjJusnxQLy9Y9yDGZSJrvk4oaoda0uX4qOW
9V+2F8PTAsY95DNRchJA63yt3fnKA6ZVnMm43xZCTX7DyeuMS+iazJCbCguhrEe00USmvUdcYDnO
frElkNGv56FvsBbUe5DhMjsA6wC0ZHstq00DCztlwbvAeKvK6Ug1GhNzz8EerZ4vJoBQkZqsniov
euQ1b3H0jaVsRiaqEOQJKcksTPIdUnnhQQ/KaTd14OgbaavE9go5KmEwjmHU4yLsE8gj8ZFEADut
YivpOe9B7jbSw1yYLHihjCrTZUhB2981DQSs4ugMBg0JSC6+zSNNo8ayoYNsM3fQk7yr6Ks3bmVb
iSZrkn924bdCOo8YAP+THVTwqpc0Vf80SdRDO5pOgorIs+woQ+DpagRi85/bUv7lDgTENPAATFVl
GZjNaQghPJQ85VuKyS86z17u69oaXZVmxt1tcf8SpH6IY1zFCKi3MZUKHaWiHvzdxK3PtCfedM0T
cgiopgBt2qstIKLdhqfyWO9MZ/ozR//xDYwnUdPIzOQoQHABIC/q6M1bcqD4kWRfvfD6jtf9yW9h
bB95DlJYvymhMkIdoyVID6E0IpeaeP1x8yGFyYyIctvHcoglVSAxBcMKQGL2WgX258IJj1wyyvW8
04c0Nj0ya4ZmCILooVHuV6S2O8Ai+E6VgpQ5ndULAFnBuFf3OqbTol+iAT6UbS1ad2Yf8hnnYtZK
UTRNSfc0BwFKjlmmIXSEmXwtAqnjeDLeATI+JlZDEgcZDjDJjVf0t7l9VH7fXs9qNyC6MP42QpN6
04Ufq8po8ucSCyLoSi89/9AfKXC9iCyMetiWxVsO3duFqECUiqaIsJxGj+18jF1ZCzmVj/Wb+mM1
TMihdWrmY8IYZe16suVYetPTDtwdSp1YSh05st+cMfdzScx65pi2wtNMxr3kcSar0YCN7OzawYh9
+EN5Q9786leE3fAEg7CD+xmJB8XWPUDmWO1pxEAOpkokawYES+0K94NvGR5QdC8B8Dut8ia9CV1e
OoKsR+ofm8Q4oW6YxV4P4QhrJEBa9LSK7nyIr69035l+glDODh0VmHQz+BVrOMXCK87CDlTZgW1y
+63/5Sb9+3M0tqt8zsSR+JijRrEqvIv2M6BufQ/t85jJAPWpx9PCdY3HpUYkAODj4mFMeDCkRi6U
it4DdDgRtcv7CCOkYDu98LZ6dc6MAjz9LYux4L5ox1EtfThHs3HzsXSzGdDEcmrrwuuMpz8AuHe6
XuyUghxCUdxVVWW1eupIauWa5Yvf8gAa1rPniy9i7D3VZPDMTtdbkByjh+hU2Zlt2q3bnBswbMcu
Pymz6jMXIhm7J7VfZzXNik6zceyGl7qJrTQAB/vw+gcOZiGIsf5JjKt5qGH9uvZWyGdjft/+fbo3
n2Kwxe8zJj40dSKLMxYC1owXJLHPOhqPrbgoOI6SfueWHMZAJUSWGD5DCiIk/mszIKMm3ouS6Ylz
ZY8mp160Op200FE2KRoEGbibRDiuFvMzsuK2hxzjHO2+dJOnwcNNe2wOLVDteMax6oY+dpPNihbz
pEmxAE1sjeluSsvnaRacQOkttctvp0LQnDzlzc/SndvYWTYfapaFMQsEMuMDoJKv2N3lbbvjLY0n
hnExEqnzaqR3gYmBKA8NsC/o9z92IbBLB0DfZ2heIDOI7oGJsa2hPMGMvwlLZOBGGb6NwlFVuxq8
yvQ5wg3DeHIYL9LoqlGoKfax94yd6Lbn5gF8wLOV3We7ytGPSe00Z7TY3xNgjAIX/7C9TJ4XY5Ob
APc1iuqvqMU0LfOdBvKCTfu+qs5O3yS3xplmnNocx/w1xr3UOR5MsWyAErQGH4MfPhrtoQ0VTlJ1
/T5c2AXjZRQl6I2gEvAs2snehDn2k3/ubRMAJjmu3xRdKfvt3eQZIj3sRVwWZ5Ma+S0ESioQ0hvM
tY53SQ0uvEb1dLnYjX1pb0vkODg2+5mkky7qIq7FGSkASXwe49JRlcRpwZlYqbyxJ96OsvnPUDYi
Q6M3PqD0ewtI1N4IiPvOEXsaZNmpzSMnXc9af5whmwxVw0SsNPUaY0S38uy1PyL00tJ+S707o+8L
gLu8JhzenjI+R8UhjkoPkUWTWLX4XqqvvnGW27eo4k0ycAyBTYrGBYpZODJ40bJHw0uWAnq1vJ+j
9G1bTXhmrjNuRpHiQMp1CFKtwaVRKnAkiqPvmOgMBr3D3YBxEBB/b0vlbSQTruRzJnd6Q++l+RSC
c6pvblQiWy25FyLefC5vJxmXkoyRKaDAjoiiC7wOwppI3Kktt2diNQSTMWZogkEOLJeMnLGuCqIY
V30E5dTT+KP+kXvzXr9tnOBOQF7gUAe2H3CxeddzPLJhiqJpoCWFnQgckfZJppjgwZPUd6mgPnVC
VttSWj3HhDitZIxWMKmXeYTSzqLvzGX9KOUzJ8ZZva4WX8FciyQa8g6wAVcHcEgBJT6gcTbmZydW
j3Mhh9FX7EI+tC2SgpTKrHueMFyH4G1PLpoFeFkvyy0+AtW6r1HQwI5dBh2cyZxtZWYtqYOrUEpx
DgSLfXYtN5p4sokn/Y7r3agr+RRFLSQyN1SakHKup4lup4yXbHoxfkQHzcofrr1odsVLuqzO92kL
gcwNFQXd0FcB6iPhoftlHEFRcup2oTPszAZPVfnhTnXhzZ1+N50KjDLipbrL78ubPa/QvR4r//4Q
nOc/r0q9BAgtcJZo54pylB57J7tt6HPZU90e7fTZ2QAu9D555DaBb2+5+WlYIY+VJPAlOp8BdG0n
OxoDqJpr1wAMRX4fhCA43vaCqx5jsVIm0abH6DMxUghMxBvSP0mxDA4FFO+Hn9tyVqF7Ps4W/umf
WwqTycFBY9Atje86pGZ7tB450j7ayd/xSExsdVc9kdwSjgkSisOJd2+uQvIvP4BxDkUl5WVQY6UE
JfvgpCIDMaDhyr/L96InOsUl/wnS4StTBm8GZTXyWmwy4y/GiMSiFEOdjOCrHJH9CKy1FIF7GwDZ
5zZuuX2zdC3/brmmyNxt5ZBJswZUKy+OLKAFIAeOC3U3APLjkWqS9AWk0YKT8ChaV/3vYp2Mi0qF
uCNzgFsgxBRKA97vzjORYOc9u3irY/ySGGt1Jw8DxPjJY2FOu1TueM6Pd2SMK1L8XsqRl0UvTzDf
aUGB3o6qPRgg9QOlIUCpqxa5MrPhdXOQ1TT7xxayHc9l/bc9DvfZM9IoD3TyJNopklWf9MxCxrt2
AUGPqReyxyVzM8dWHDvbtkqPaUN72NkGAW9WvZJgKRGAmqrslLb2PH7vm29m+LwtiXOS17Bi8SQh
kkBKwCThIpXvDemX3t9v//4qlMXC6K9PhoUAoYpmIUPfGViT9HeYwSOmcZ0cyFPak1ICEQaJT0v5
rsV2PP4RVthSNl38QrYKq+8DE7I1QbnHLEJrtXnkalXKceHrwddCZxj3UjR1in5BhD3TDhNuh+AI
BpUzyGKQ1OXHIRzDuKZCF6uq2zDS6pY2jPc0KZZkXgJ6814yHnUTNGISOWotr9+Sp5CMX8lCMvlG
Bf9ptrVFAh0EfDsjeg/EZwDRcvq4OT6Mhaqua70XygnKTzvL/uJjUzwQPuy2NZOn+Yx/qYO4x/sK
YtKxqu1YMt2hlUtOFWs9ZlRBuQvSXfTYX9vaFoc1Ni06PwwEVOk5eEj23nwybXIpDq8qgMiGE9d7
rRZHFvIYlZ/FqZD9HvLGr6al2C0AteonpBkBalU59VtIwa2AvIbb1ou/8baUqvknt7UQzphB0GOm
P1bhsqXwrRFPmnAMiv32qa0HhgsZzMVq9E1PhJE6LFtN7fLcn+nEl0GraQ8gFEJoOrrIrnPVZXUS
RlsIZkwgnwEJaMbQF1rNaA/V7m+iQN4urtdNFpKY21UFQjU60+G2/qoUjvv+CA4v5E/4vmS9brKQ
xVhBqJjlFA9UX967X/IjrStTLF/aGowWtvQtuRsumO+0Oae4anwfYq81voVZ5BoAU0Ta1KE+ZreS
M9xQVMD5gZLKDk8AVLr7k0HLxekpTPE8UaSia/Bc91CIOyRHenbhnpx4YPS8/VSYaN4fSCmMIdSz
Adyh9Bgfwh+0zJfdKK/qTfxsfPVP4gtXKv3VDcNTmNC+yatSqQZsZ/01P/9FYml+6RxhBy/DRafi
nR3jYgQaYTYilljn2c9SU/ZNrnKiEo4jYZnKy9DQ/FTGevRIDZxQ9BtbqaR0Jxcyj7Rv9WZbaCLj
T+a+m/Q2rxGf9OlNIXc7X0MKSh2OYaYes6Z83db81cttIY7xIlMPauhAviZIgj3lNK1d2pPC8yH0
qz8rhAm2GySDUOll1D1XmkEDOhwCkijcdVPsSGJ2aqUBje+8DVxXhw9RjMYPbewnejmiMbAoS6to
Zcefoi/bu7YeRaofQhgFVyQhkZUIN0sKFIHItEbyvUlMoHKrZ6K8md3RNAUnBbif4X9LovIXMITL
pLbEurUFfdwHjW4VOS/dva6lHx/FGEIST+HczXgFNXMHLAwNFMFV09uZUXLqIasR32L1zL0q6GBr
kiqcZmTmTpDMoTVO5rkJyyMogR0EMlZYx7+2t5ynQYxdwAokwEZCZh/kB00eD9MIYLZ8jF7JKHzd
lvUvl/rHTjJW0fddPScCdlJ9nD3xufQwei88+E/KY/os2UcVhK7NC2/2kae4zDVbT4WfjhIUtwaY
jpWo6SvQuvb/cWXs/To3jZ8nUNy5s1pH/0phE7MdOcShTft/wAPgpbvixL9iOcrJPmMxM1sDGQKC
5fElMnQnN89+OHDCW84Wsu9UMUl8OUiwhQDG9R1DC1I7mOYDZw95UhgPU2i6KAkNlvIXrSp6CB/R
vWE4yKDs5C/pjfrKixb+JWz/rZDsq5UEFZGNDAsbEGKqj9LXuQfiI00yG+cKJEAj4mceDzVvmfTv
i5ioMfM57KkjBfAW+lJwdZsuZydXcxsfjuRaBlqI0EkJqDET+WT/pn5CVf4GaBpPhSMiFcXbwlXY
Tm0hi3EgDVjSBLmBA9Ev1ZviTscaLfcUZDf4BjTW/YjJVVRahUOzN50QvIwV8skUDpr3JOIZAuNb
iJCndUqvjiG8VyVykjFWOuXzbntreYfHOBMkVqumQbXVM4rJUspvXctpuKOfuXGjX5Ori6Oby66V
+wraYfrq6zxL5zhC6iTvnMGsXxSic/I2HPfPYvInNVAthRQeOemLH5htu/ih/63xS80KMo2jlnRv
NpZ2zcgtlgbMUbOp6QnV7Y0SEyfp0ZZcANBDOpYpKI8Mn7OX//KW+23eV37GhcRAGaOoofk1+paL
9tJeOUweMKd23Mh8VS/wmsGr1zRBF8H6/6ITc0IzparVF6BFtSJEfdEuOpj36gSqxxqASzyNXze9
D6Fs1V8TyhKpdmRrWi9+ks7Tl+g47pufyQ5tcQ8h0pnaYb6l8OvGKf8pW8ByPKqJI9wJT9tGsapE
i+9gotBaaUQ/KWncMl809VZqfasCtgAc6LacVdtYyGEuCG1spjBHB5BX9Upj9WJ2G6VNbgdD59Vz
4Yp1yHu/robxC4lMPBqIWRrkla57DhAhm8lKfrVnGfXA8mSivEq7OffV1w6cv/2O35u9ai8L4cxF
AWKwwPdpcK9W92FwbmMUb2rA+KvIgiSGQ4b37e3l6DDbHJBlbRJ0NIZJ1ORBUtPEDoCKwHECPCHM
dRHnFdiaTRiKEfnuoL81s8TRklXWVW2xb8xNIAm5Gne0uGnuO1czbOgLWjKjXQPYjcANv1MMdnoD
+bZywuQyLJMH9sFTG+aWGOKSiC0tz5jkHE4/BUW0lOQkJRrueuCK5q+BQTiqyttXxgHJxRCMCcG+
1opmtWCPyw2ZI4Jjfuw4FXhkBQw6otZVF2CgTuT/R9p3LcmNM80+ESPoQd7SNNluevyMdMPQSCN6
7/n0JzF7fg0FcRsb+i5WEbuK2GqAhUShTKbVJ2BvhNq8ttwpcbq77o3bKZbPz8jOVcVilaqTgSd0
BwY9Su9ufKHDEOG5dWhprXxI7op33oOaa5XBmCmdukWi5ajeNrzstj7QUZYMOpQm4hi0wZ3T7zEY
9v/HtSq/x4TLIhoGUiw4FdB6Fl3a5m7aeW3FnuD2O8kObeOteOdRrvM+KAMwYKvJOjCSIExUxNbt
w/JbL6teXfRftGzxZDHjtc1wnJSduTKWWAyNDJuracWB8maD/OfH9a3kmWDwZQEbWSDNOPxL9dgp
T/3wev3/vx1TrNySQRdT6YhW05wVZnHnMnTUwbCE5t5M+5OZfc97UKqTB62QONUS3roYSCEgNS0n
CimamHqhGhVWHwYP19fGs8FgSN6aUPyh4ZJQJ7hSS6gZ6rr+ft3Idn/C5wayU1Rzp/VNV+BOFbox
fA7BumUHsja7ZE5DO8zSyBaaBSSAdV2dcvCaGLY4k0RHo3YpO2aX9fhDh9ZolQr7NIG4PKj10uch
mYaT2FWRE0ql4oLmWOewJ3N2x2SinHCOjTBWkA+to8Ya+3PdPl7fme22ytXOMNhDqmiWMflE47ll
B1IqD3qqEBKmGiW6H+94zRJcewzqiNIi5dCc/AdhhcGSjlRDeHSSY3cewDLGeytutx+uFki3eBWP
G7lUL2E4oJvaEx4M8GA1tZs/UWWi9Fb3573+xm+u4gSn7DxWmI2LTlIAQifddKHpNKI3iF8Fo/Cu
fz1OtGYywNNjXn8BdRwSaaSxxb72tCmwJvToVfewlxkDr615swS42kwGiMR4IG3X4uvNB2mHco4X
+CVe1qnDS1hsvqyhM6KLhKoDsHTK+VgVWh7VcPym2qHY/qL0uVs2wpfrG7idjDEVg6CAo0BTgTlg
i6CV4FcB/Ih36bfJUZziIXrorPQULZaCF1S405zrJjeP9Moic+Cg4kpmQxXQ35KHPyYzm61BmDmg
url7KxvMIWvUWozA+44qH1RpspsyOEwz5xG/fZBXNthzpcyqZAjw8doV7eax2uVeZ+UnWk0EfRdX
fZy3JPr3q2MsqJPWEA1LEltjVy6joxnBLp95zz2eGeZESSGRSgOWdhW6E5XEMsgh6/5Xp2NOkTEH
JZFCOLdykVBFsX9NGN5Nz5EPPRS+Zhn94n/kQVZfi7nKSzNWklD8CGwHRzuBiswuvdSuwHhr+BX0
s/9HL2eu9XQKhEouscSKxC+qOT2SMW04jy6eC7K3OpSXozkYsCjQb0JLHe8PqE/F4GAZnXnPL9PT
z3JlD9nLuDKbcI4y3CTDaJwQSepWHla6M0b5d4H0t6ROnq5DxXbc9/nVTAYrRojpZEqMXRTacmcg
1yGfxe4ruGkdRUnsqdxr3X0n/A2Hr76yyqAHmDhCRc4RdCzLbRl2Viy+XV8X/fjXNpKBDi0mTQBG
aTrAZRyUl84vT9ExOXBjDc5hZq/hcR7mfJzgH1SWcNnTN076Pt8qngF+h+KQFpbh8pp8OfDOXsnz
qIqamGHzVNPNyu9lzKuLbBe0Vp+HQY+k0aQuU3Dpy1/D59lOfsw3sQs95kdk3g7Ft9lJ/OFJcHjk
iZsxzcosgyBCrYF+yKhoFrpzUvAYkgAToLF4qsnP6+7B+2wMdhjTlBuLgsGiRjn180EzXrKR18y6
/SL4tZw/ZLDMVpXUqMb1NbzSuJccqz3qZ1741J8phuiX0ZmepXN1SC/GDa/T6PpeosT0+2UWoClm
NmljgNSMFhJ+tone6Dy+ScB0cn0vOQEOERkI0UEjmjTUH8mDfkjBHZ84xv57GgMjNaoD4JWcw339
60HK5/e1Ld0kJhmK4rvYGE9gV7lAitktRdW/vjDeFjIYMqZFa/YxzBAZHEs1CEe6b6KQWWHEua03
Y+yVo9D1rgKPqTGSKRHgjVGgH2KSvOSL6RUSZCQz5dSMzddYNJ6vr22753Nlky5+ZTOolEbOJzgn
hmpAQLf44u2ElHpo57v/8EK6fq+hN+p3aySY0nykfX3JybyE9/pBtyUr2ZH7wtet5GY8lR/1C978
J/cIMojSqXrfFxFOAYYGHuVvVC0CKlZ3lGpQdeZXfRf/+OhkfMnf+Mx613GasGzXYhxrippViL+K
+NIgFSVr4bfrn/H6NUfYMvkcFlIx0UY08aDtlGPsjVRA8MhLH/LMMGAiBHpkxh1OAgYjoaCWeoon
eLLPKzdxNozt5g6CItLFKZLRN9VbknaU5Nfr27Xdm/jp9R/h3srrq3hUozjEdV2cKKNDbZd2c6RC
l6idcbpeOOjxgZorU22WTkk2YjGJuuyEarDVUrCzcXDUiJdh4X0eBj/Q+jWAY/Ej2InBO0a7slCM
5nZlcWJF8pFkXi2pKkdSxTl9uQR96SrSPO2VkCSWGOk1sln9aJuYyj0KQ1hZkR5DOlxSuKMp9Db5
98iOfMQuqx9BFiWJVNqiWLqzTW/U+kzuO4sOsHdPvJHn7Z0lYMdFvs4QWYL8QhDFqq5gjNIvovJ5
/jhf3J3dvtB+mWGpqpPUzOMQVfAdaV/V4FmYL53Ec/3tw/VpgznDtRqOYk/TEMOuNewIvMCnHmn4
4iiGrvp9dpRnmd/ZuY37n0aZ0KDXSBH1KfaPkp2K0CQhR4R01Yu4N7/WJ8VV3zCrfjIfeBHC9uH7
tMtECLjcssWoFlr/B6NVOFtZ3VkJQaeZULgcTNlMWJmftpgwITakVJQwnrEj0s+u2zcJOm2ir017
7DJ0jDRupX+pltC+bnV7zmdllTnzaLXpg7IGkgVPurc4INB9Kq3Kad3qhI6AYwPFcFOzoHnpShkS
rf8BDbYP4ue6mQhi1CIlnulsQPlzdBGLHQwFU3jQOMiQ1hL9lpdm5TkwE0MY4lK2pAXKiTlamDJQ
Eca8eQfeOWTChVDQpyn6mI1Hs7wt9AOmw4LT1Ae8yhjPPynurEAMKo0EcTS+nolCf5Q2ri5+T4WX
vkm9636yXfj79BOWtQV591HH24ZGCLR3I0V2WvIjx3CGg7hb3MIVreI88ZQ2/yVv8ss5WNIWtQvM
ZqAXLSX+mPYZ9JZSLzu2aOrOXDqGypnc5nw5lrAl1MwiTnJEKGbrl6SxsvwhSRfrf9xMBlYgNNko
CoWz5hUUzs2p+Xjw52e9skhqSaDItDEOdkz4ya7t6dPVd2RQxsjCZhRlaHiSBFQbRiDO93psZpig
moTMvAUNTk0O01jLD+oiGYdkNPN7I08EJDHPSzUsP1JzNAbo4SR5v1eFssituCmbHYZeOnvo2uWg
mEo4+td3jHNmWRXQMmjTejah1aRUSjq76tDoBX6xinHS64b+5T3z6XAMGg2GkcZJC4cT/PJGO1Li
jhnDo7hsMHfCG+7kujeDRY2YJCIxEHcPOyi43ncPixU4+iNtSuru8tTmkVJul5hWn59BplKJmxrJ
aZrPVQ+zq9MuKEjlIrvaPFM2Lmg+1NwMKwel2O6vSQ8aecQdvuv18LAoxWIRMbEXaXow5XjP+YCc
E8x2feXSoIIBDcZEbwbpJVYI/oUazWa61Z6oSG0K9fTrNmWOe7KEL6FYYegLWLyLf0L6Ln2WIAoc
HDS/9MKzcdL3ode/krviKN1F9/OJpjIiL7jhNRDyVs4ESZXey1E741dkdWmJ4bteilbYTJwTwrPC
YFcG9pBpClDdyKPJatveyoMM0hY5JzDZnnX49FSW9MWM5VacaWASP1MulgxfMkC3SWnPidU6VFB5
OeNMonOc90rlYQDb6TWoA5FDCs+jPX7Qk4UuuVcdym8RpdzTwQMBliB7MEulLAaYC58JmKXooLVg
q489PqIDRsILL2j4l/fXL4wjDOoUozorQ0lzevljKsbI/85Wtbwb8m2e3ogqos/CkQIOhP9Leu/T
KgM9Y6s2A8jQ6KUnz1byI7JTzECng9tZ5T6IrfB7dJB5ScVtFt6VGzERUiOkSTVTOFC9ubbb+/Gc
XBIwhLl55ICoebINS7PTnXSO7oijn6feNn0I2AlcrP+XHNKv9bP9YfFC4iqkOZbklN4M++yH7NZ2
eNBv98Zj495UVuGSDH+ACvUhf7uOUDzcZ4vH86LXqj7SV9v39meEvc8cOsVvKwftp4ZZUVBWO7zM
BQcVWSLuqoNYuJYBKdrmvRmfcvOOsyjqMX8+4T93lIGiGQpYUUovMyQMLpRhOXMm8GlEzmCVJ8lN
3AzppcyFXhkHnLYpTT+9ymCiqLlpoJtEmwsEyFr3Vgq+nY+JFkjPT3b8OHoBSA1DV7sxvxpQRgcT
/f14lPaDS3/V/BI6+cv1veCgMts61ij/F0hAqcpK+zPksIT8/roNHlAZTGwky4M+DhUguXNEe3GQ
eXUGn3w04Chu4fGI3Hk4xRJ2t7kY6GUPnMr2yEddKLvguK/Ak82Lw7Y8FXUVomI6XdLR0vf7M2rU
JlIIARY2jbficMzljnNpbkVAawMM9lVSn9UqUkO7QhzuSSB51SD4A4hobXTLl87177TpnWtrDOYp
SZqWBu21MX3xUPsjWjUp2XkvWOEBw2t+WVrv8cG8acG2mfnxJcGAvHzU7xUrO/Fnjunmsad09Ws+
cHH1Rh2mqYsnygohDaBmiK18OtfDQ5GjnGTMnOiPruyaLTY5VQ59jMFS5GuC0JNUci9XYwgJdQJa
+Rk8g43d1tkTKIB5UESh5pph+XcPWmrTMEsVixx2gRfZ7RmcFOq+deo96iDIYh54WQzerjLY10tS
VvZah5g6zV+HNrpUJDgPxjLZbdp+zdSMs7OcI/IRAq++4oiZy6iDvPOu617BzyTyhiR466EAt/r/
D2UfKyAuRVipi1aeppaeHZYJUzAjCjs8zcLN63DtkwySYT6AYEoJqxEj20BLBh5C9ZOSWwuxq58i
BmvdwTP3+uwE366fTZ6DMkij9YKSiRKWKedo5Cwgxx0Y1iK1jiJ7JEZG41tLHq+b3EzdgCRMMlTg
G/SqmK1tp0YwNMr/QnsL8tBK3dwrXoQn7aBCjhsNcbfkIeJq+207zKdVZouDTpQJoVFt1d4JeWIR
g9dUs3XnrdfF7CUZxijrE3TKikFoV2HtCNNiRQHPjELP7p9n+3MlDHjrSilEpgi+0haxco+G/mFq
DnKnOoWGWdalAmPK6EjkB/Ts7bBVHVG/abrqjKQ/iJsh6iCnF6EY9vEg20ElH4z4BdNQh1if7J6M
rio1pyKPrRmOjpqtnVSIxUTUCMrCW0LUN03eC277MiK6LKr47BJLSJ4biRZ2lCw0zopdHT6oMtQl
i+M8x5xbb/sDfRqiLrI6071Zp51UwNm1rrJ6+WFqfiTcFqBt4Pg0wni3FKZVH4tYzTjojjyUN0ta
7btOLSB8OvtxIEyc4I+3KsaxpaQKuyDHqgrcls3LQAorLnhved43Yny7aht9jAdU/dAWZAeDgA7Z
7j7ODXAycOUxt0/q5w6y/i0MUpkX8O/l0jmadk/1d6mE3tjsOwEsMhVGgHgR12YFlYifRilQrnwj
V3IhUhbEduJh2Ld30W6w0n2/n54Kmxetb8aRK1ts7nqo1GWqNVRxpCq3R3m4GcR7YYSwfbAzm0OY
3bfinSrkHNzdfHquzTLBiBmI0dgbeHO1Lqq1z5iun23htf0mOc2FtrYYJ+1uuov3kxuUVn9b3Mlv
2Zn32Od8XDahPWpZoYE1AYc9kDHeHwU3EnRwnOtXDM8IE4w0+hTPcY4bJm/eDTW2zOX1uoHtO0xS
QS6mirppGIy7QEJAIlOJB9fw3TxFUO/BM9oJ9hCS6sBhC3JeSgxU2Fw33cT+T7ts3+YoRCROBRz2
8VA8pn54oMRRwXeI4UK44K9iOllSdFXRVIzoMVCGxGiSylOERQpfAd4YqhTuc40gRsgOk2Zy0Hl7
T1fmGCCbZj1PSwyPIDWC+vcpg9DYhA7HYEfuwIAJQRZzn3gj4ZjdjIBA/iuKCoYnTJahV8mbhZRg
m0FHpbLrvcHvdzWaDHhd+ZuPVbKyQ312BTDKrBtBXcPOeFhe0bvpBw5ak+7MM5VSG33wFV530c0k
MJENWdEVUVYUtlQlFgS98hGyEeShnt1FQdfhRcwO5gC94c7XvORehihnbRPEmz86F3PPUF0jqS9D
LDR1/gPsUXz5I25RwFoog+0fmiDMmYnNVuryHs9Aij/9TXyQMO0so0Fq9rmiDvSO+NOWJokg2hFB
vszcV2IdZSKhPCnZSfcmR7Akn4RWfag9E/LcdrjXDgpYcuPAKV9kTvr9Y8LiT+OIbVUZfBTQr/39
UydyPKcYVaBV+qcSY069P4aHKjp1ZI8gqwg9vXAFCRNUUFFyW8NKiRXMbjDZc3HSyZOeAo2Nn/P0
hgE8a0oHaFftktSjI5yRU0IZRfzZoZLw0hPfzHxDstDj2ZD9QvxmPs75MRTcEf8dHHPmToHegvA1
H/ZSdyynB2U8jSpYOiQohiffK8mtTdUG2aTdFpcgPQ3pu5YeFQjehLgb9NsyPc2Nl8qW9i4ML0Hq
F/XXun9SlzfT4FQ6N7PcRPncNeb4m3rV9mMD96CtzQWUmGIokgUYHf0g9OQETcpm1LSyxjhIHFdG
lQa4gxuofkCJzJmc4rV7rTOr9pNTsTcpnjv6SXcqVzlgG3aNG7sCClPKfYvUe3Kkowax0xwEbjqP
99vYAEhZRNyO8J8yl9wy+tEo86GUR+86QGxekqsdYI4jCaDmECawMsi3kjpYSfB+3cA25KmSaUCc
hegGy7KoCUpZ1nli4MBT1SfNn47VUbV6h7aQz0de2Ytrj4HYwCBLBspH6kHajla7FD+3kc2HGJUv
+2pu8QbHla0eGbJaIXPS1RESnwstComH8Ln81jjyQf6pXULdqm9o0Fo9Ul4HA66sm1ZxE1zmUwdm
sV62lsPwrKD6x29K3fSe1W9iztFUBCp6PVTIVk2dFVWLIyc9Zr8rl/N1t+1oqgQslzSZ7cRW4oTM
2YIgKwOX8mJPTghScuNLr1gasiUPgpd+Tx2dWDOvhsIzTGOk1U0q5HqqakJs7JoBvfoBcSod3lvI
zvUFbgYGqmFosoRUqMZWiQvNGInSwXsp4WmLljKqesonbVY2r0VNhmaSJJkS8h6/L6fU014rUoSS
sBPbvnGM8bqhniTemQ+irdpFD45q053s5MbLLqmnR1YgWfVe9QMrfMQAsztai8IJH7bhePWzGBBa
ahX0boQe3vo2LnNLGfxFvIGUlUUgKdcG+3z2s+yhj0tLUDSO9c29XxlnsCnQMaAUJjBu4PHcysXb
FA/ODIbwfJ5tQwKbaA09bD19u/7Jt0NQDbKfoqhDSZGdndSNxahRoDMw0jvtJodiVnxHh/sVbwCL
aWc3kKTjSUhuvq0RXZs69AtoAul3B2iiRihNMzN2gyTZMYTQ6me1vejm9+uL2zw2KzPssRF76I/V
MAN+EsG8C8JvS/p83cQ2Aq9sMA+vYcpCsyhCAxUw0a4e0cQKfQLpRvMWVPT4zLbbTrqyxyB+OCno
3CCFgTAvuaVMLxhO3qWPHXIEocMTRtl+t6+s0R1eAY+RKFWqhCVd3eBQfqLGp2jOH5fbvJpXhhgI
T7IhHaYSCBfkt2Hu933NOV/bCeeVBQZ0xrJXSECv5s4p9mpmEZ92FmkehMpR8k2dzHu+u+4b2+mH
lUkGUGSMoCYyhe3OwXzSbfY9va9+QD3CU28XLz/1J9GhnSj1brpB+hLq9sJe+5tGSOR4fh01Blei
vDeFcYbEtEbu5zxDM/4XgZcb2Cysr4ywXc9tS5Q0HSJjp1jmpfqu3rcuKa3kUduNZ1oLRkvdqNgR
BENuaDLrP7Rx0a/3xwNE1/GiFXF3qeyERq+oRT0MOOrSZb6nuYnWg7bwMU1d1Rmd6oaGHe2leuJG
YNtQ9svwxwlanRAV/cKlJMCtMFWkYnQDMdA+sqsHVJ8Mx3go9/NpSp3+yEtPchb8kd1b2Q0jYQ4r
qFztwnC+HwOCCS0zu/Q6Ghkn+dskcvnzKVhe2eEPYFoZNARJHoMsxQV1lnayTV4IXgVQEL9tvNHn
Zn0obF6zxsCqriVqE8YAHu2iH+rDdKRhLX07Y+R5V3i8vI+yjT+mqhOkthTCNuRUSE62pYbPOO2a
feMMjgLGghaKM6nbP+Ve74Fm+1h6ukNAZZy4qNiC9kanTzWre4I/29FdhxwCRL7c6yCy2YVF9M9f
xoCIUaIkF8fYd2Qv20P3GtypmLgK77q3eLKqY7xfIF9d3oqRBeUfTkC4eYEibSGC7UCmQeHv8I/x
j7lWKIBlA9h0VRC3i2fCPUKbrryywmB/hukT2RBpNPA9up1Oy76+GT26172zuPMOY/uJjyL5jre6
7SthZZi5EqaeBHFWY2ujk3qI7OYh92No9i4hVAVpw2k3QX6P52rbEdfKKvNBEcgPhQExeXDMdqfp
gcZcdIpNfsTgiy2f0OFvNU+8gaztuGFllbkHtFFtFiPDWHjrNntDtZS3FBQMxJMdkuJRz0t6b8Li
pzn2RqiUKVjKBWFKGsJVpeE5kIJnhJ/noUh9zgnheKnGRJOd3MlZ0uMz1j8nB2n2g7E3zzGEDZFN
oWlpvUVBo+NmGzdfMaslMtGl2tV50ExwW/Iwu+jgBfDnh9Lr0WzkxE/BSUUNO7QV1YKy/csI4piS
M5e2HZ2tfgEDknWstWB0aYyPiQDyFjmYFLnLfPGocahceF+TCTpLUGvLUw0cyJeLXLh1dlv1VHLQ
vv4lN0GYalMgJ62LGCn7HW7UQJfnkSphTENxmIrbzOg5hJvbIdnKBLOSPDablChIAYFEFNM0HrJf
oifPdnTCv1IptdBNIV3i9K/howl2TIhiIlvthLv677zWJEQzoZSHp/DvizWMSB1wd9OBtPRGgHbK
cXwvz43fuJOrRlbdOvpLxaePo3v4x8VKPs0yXit3QpGY00dKGl38tnaMImtAGyLlitT9quZmjDYf
tiuDzEeNMXOnCgZNuiUlODBeVfkmnQYL160X1A9jdAQX2t/4kaFAgpve5fIfs34xtGg02kxWgBID
CjHVix7x5mI2ffXTBgtwiVAreiUjYECCw0q7xA2Kjnf1b36rlQ3GRZpUWMQ2+cDs/jlBq6iDpLob
P+YDprv/U02YtyrGO3TNWEqZZvc0Sz7UN7RJNbeTF7ydrdJJcQwkDrJsTr9hvuL/vhXbCiEt2VzN
tJYfz6iRyHayn91qt3xMNMZ2dIMI63E6LF72PJ+Mt9HnUXBsXh4r+wwghGFCpJp2VIZhY0X5qQIO
GBKnPsLbViaOUivJHEMFCS95zq0iHO1Z/XodOjd7u9f7yARRo57HOWZZEETtwLC010HiaYXnf1pD
J69KrZBLCsnbOiZ8MooKsgcjTnY9zo9JPu10RX6re+Htf1waEzApZoZha3qcB7DOBT/pw11zyXmx
keO2unOI7kmORermf4DkyimYYEnIlaroDWxmtysgRDP5MqJsGphhnIMbEG7fSZ/W2OaIdG6CMUhQ
mPmnqTd1ofSYGJYc+YMveZKtoUpmjWhSSPEPfX0E9/q92tgLL1fAcVO2fmpW+WQuGZ7xkVTbsxRZ
Yfrl+s5uUt8SQwdTKOZJNeTRf7/1WkPKBk2CCar7SAf3IYO2l44mppdziJfTF6W+wz77o48s+nIp
bN7H3XxtrH4B401jEaNCIOLbhgUGT4faLpbnyjxWCu5A8/36crc39HO1jB814IaUegFfdpbDgzKG
p1xS99dNbAf2n+thm3sbvY70ssJ66KiMYLV2+S64/6iHzy9/RcOx+n4fcL7KAphlM8xh8wEzoZ9C
lXV46/zcjXbhE9XXpteE+SW9yMcQsgTz/fW10u3681j+2k6WLb1QBH2ZNdyH88E4SH53TMH3wK9P
/AuWftphQhZFMYQG1VJUs63BKZDTlXwDY68m3hOV1d7KL7x5J46fsK29sRSJ44yS/k5FxgOt45Yx
8Uint8H6c03MFWQIhExgm0JHetC5jXSfRZgpV3neyPtCzC00gQC2yxe4R3EK0PChQnZ5PjUezw23
s+4rp2dgZAxkYWgmZN2TU7UPDsiHuIZTQ+uQXgn/IVPAAY2Pfv+V27d6OqqKONHXM8KUfXdpnzLJ
oiJ2dFBUie38El86dM7x0Iq7UgZCIozHJ2P/ceCo1nNrQ7gPOU3iYUzJz7iJMB6cfNR/Vyutg3gQ
W1qbq6vyLBgNMn1gzx5BqWhlSfnaq2AUbpVBslsJ8wzzsmvN6nau0D93/axvPjk/v/BHDXH1O+Q5
RElswkUBBZQDaN/ttvFHXXGIUHNue3nz40LZ2VAMRVJMtjs7mo2sqTXEMciwJY/5bJnohTLc/lA/
Cxb6c1HQ0Vz1VkX+UXivERB3VoZnxYzhwP+imrAJBqZuahohJhhNmajfbPRBMinERmH0HqqCXwwV
J+qmd9wfQLoyQeOf1eaCTiw3E7Tg73pxX0fvcltiTPVmUTOnn6imU8Dhht7OtK0MMogKCs7KDAm8
qnvV8ApsrWkfQ5t0OajCbnSWZ5RBbHQrLA/XnYi3lfTvV+tsDS0qIxV5C7nULRXDuEPJuZI2YXW1
MAZWVbUtp7oK0HdZz8elT38sgXY2ZvmvwvuVHQZYx0zSw5re8tDIuEwnoXajC0ZUL9LBXMDMlj6A
vIcnCM7bPQZk80wD45YO0BP78a4mkMWtiu/XP9B2E/JqXWw0JgxGk+TwxFC4Eci3avkRTC+1nriL
cdcXGBYndilFniToHHzhWmaAVdHEQIzB9ftRuI397CH2SiRfQTPg6Rwn2QaYXyeaxdQkVxNIdFBT
0p0WvdXSsxJWVlaiqSBrXM6O0qN05WyzwDmZ5jSKtJJBi4663XpoJD8Xfu/QVg7jRvpy3d4mTn9+
wI/RjdURi9q6EI0BR6xeOi/OQqcMZnsCfauuFbvrpjio9Udz1QBPIQpMRblklVJujWOAR9DPTnjX
SG01vcHxke3XympxDH6UgWp0bfqxl81JtVs7dOPzcCmh1oGQcA8tm117SnzpnN2Z+9Kt3rXH60vm
wMtHT99qd+UgjYQKl8QuSHRQNqCzS/gWQnbhuhXOQVcYcEkaEBkj8gQlxVyj1PNDnv6qHLDaSAZK
sqUUMvQiyxhFekQV11mK2Kqh6zrEPPqQzQh0ZYkBFCNWcJW3iAynHe2pHPx/CO54zc3bJe+VHQY+
5KKJ+zqEM3aYja3dLrbAG+BBenGwVAjC/ZMugAq2ox7nB74gBwdS/tCtnTShSWk5Jwjm2ZpJez+L
oW0OvWtE0jkRMl6vKs8gE5WMQ9RGiYn3QwC2ZEgaPC5Oklg5WoUGqwBLjwWe4bKHcA0Yqf+umvS5
2ayYrQHJ1TabcEtUZWXVpYsUttXH35Tq6fpB4MUprH4t+Dog30TfL6MNhoCdDo4lxRdoR2WJT9ru
OzvmVgI2VbLIanUMyvRlbkhxDlfSrGX3D8oEeHKm5xJEMDfJi+BSf9J3wFcnOo9HTK/50dfe5933
26Xm1Q9hgpmplUO5iRFzt27gFegtwmz5uQBXe420zPLx3miQBS7shXOJbL9yVpYZBIoHM5jyBFtA
mwvCYwJJG/WR9kLTxvz4wq38ci5JlcEjTKuJsZFRPHqNa3DULA71ZOIK0EKPUdXvuAJsnMtLZXDJ
NPW5T4QUeeYCDarLKNZWrokLlPO6cyZAUKCf3ueQcKIBHkyxpRBt0qderOHQqtfsKVFrdTt0uMYE
e8zs0cl/KN8auzoHtu6SS3PmwSRn1WyVBL2kmQyvQvPCrKJptbfaMHam5FD2D6LxJQm4EzXy9eiH
rQUP0L0xlo7GCCBZFwMTk6nmm6Zqx7QVd9GoHKMW0y6DuZu18TynkT92DUeGhbdm+hNXd7Y2xGhn
gGrhrkVySoxv5LC1FbGwivlQdIUbSyPndSVzYjC2hiL26phqlIPd+PpBo+mOvmGbGRppkV9NrepH
9IWeZwQvHhobxL2iW/LD4C7uf8mVcC5gjUGzKao7Ccs2dkJS2V3xGuqnUDupNdLW/a2CaW8ycNDj
Xx7wv+JrjcGtMUqT3vwnR2IcWje/MWUrP2T70J/2YHH3FT/aEWQnxVP1bT6hGL+fvPxRdFT/P3Si
UWNX4m+NgbJRmYsqo/06Khh2dW92lROukBuhRYe4uOvsvnJGX76/fnHxzrnGAJqQS6GUdLDaoXep
v5G9wFNBimvcQqVrL0uYQMihrzr7mjO9ir7OqW/xrjCNRbeQaGkXAmbozSHE1gKewMCBBPVeQqy8
IH2a7eg7ZNyNp85O7sZjiNBoShxeMxEnTNGYsExTJgz2xRNm3qHUYpNIdommnNUyA1OWEl5iU325
vvMfFYsr35ut3lRS+f/9HZ2HKKi358gez/WTgD6C6Fu912z1Lb4UZ27/AOcKY4s1UkdqcAph9n4w
LXXZFxBVoV5uXFLQ6KJJDY89zmXC2Vt2kFVVA6maO4B5qszOhIior+4nUDaoqeYpSeVwNpZzkHS6
ASscHXNkeFXafFZmVnmToi29Ogr3VK3X/NnZ0SHyCu6sLgdJdQa81ErXVGMGkjYxPtxzanzLH8OM
V2fjbSSDV5UyZyXobNWdpvwolNsuaa1Ev9TCnYykMmcX6S++5p4MHDXJPKIFmD4UnpaHao8WAoRU
9vcg+wiuoFnErWfy9pCufvXdsqpDf8kCzSJT6372ZohuOiNAxi+uT6WqPVxfH28rGeDJllDuoxKV
E2kgThSgX0e2i0axAuEY51xaH97SGHRplKwICwHWRnvZkVf0qXvKTjslSObsBjwSUssEgXW6F0/E
a2+TO22vv4QPhr+0VsqX6eGsneVZzNK+yLUKv2Y+JLf5t/q5Qxr3Y25nuWkaC0nd+AdEKbzxyKtK
cPaBZVts+xREh+DNhMwM2lJytXUmfThkaoVWeoGngcUzxsRTimTO4BFCitWQ511GGq9N++Og3og8
lgLOUWFHYeahKQIoJ6L9DCR44Jy1ten1urdyII1lVNTGpFaCHA1upOt9Uhku2AnshTdXurUOQ1QM
sLvIaK5iY4Hc0MpwURELJJJyFBfyGhOJU0DYfLCtbTDnrm3AZNcSPBWHV0Q4DiQmae9a78wOMi8I
Ob2I07nHWxRz9NqlH4oiwaKM+ULy2kbE+zdQuVoTe5P3WdToGSbAdrNd7IXSimzlTf7yHZebO7x3
/4+061pyG1mWX4QIePMKQxLkcPxoZvSCGDl47/H1N4s6R+T2Yth79zxIEYqN2GI3uqvLZGU+8PWx
V2OHS4tMUQWcnWLRJej5ilsKWylilL0WJL52dlAhKlM81pvuOO54U5yrqKtLw8ydysRhiKXiFC4S
tefk946+rRegB8BG68Y/CYQ43qV3H/OmeiweeGnh2j24NM887WUnqK1Bg1mS+lONwLaj/Qrq1///
Xbu0QQfq4hkKq0GszRreUSvvLH0fgcw8739dt0GHjn1cL20wD/kMmtshbLGNaZPatXzXj5HdzV90
9Eo67VXtRluLOTePt3XkLS+WNfcxYu0AJoMaCuPKzlJAszNwLttqc+RyYcwbLkRCM2klrgJUPBxh
xAh/dhSNg5nZkCR0pOTX1HwfutybCl4qwVsf41jAAphZKs3TVMZuzlI7aPxR/nb9s/FsML5EE9IB
Q9OILINRtUUZQIi2c2aTR+vzyS2DE8ZMnqiBl+Gv32rJwHozUzWxRzIqeuVeeyIexX5L9LIDWCot
wDmFI81+5e7Mnd5YxbFg+PuPfeasyKOKep6KK5D4xBUpSM48kVYPcCyKMz4DZZxGtsGLbtd392yV
OTtRExT93GB3k6TpbTMDjUpV5vu4FL9f/4yrfB+X62POyrhE8ZBLGDIQt70X7As/+hEfxqO0g24D
dhh0ZA+i2z7p3ydnQq0j3Qg+Hy20/jCdl8scpknOkP/E8GVi9qTPDyhFcN6ltfjnYpVs9xD5qxxK
FpXwlmNf3wiqYWfLe54+X9/NT570PwthG4fQGdOEXsBCZrwFnW+iy7U13ZMayxbTRXxUDX2ev3vP
s0HmEUp1oUuLAQvT0306g9EePF4a0oU6+TKg+lwW7vUVrgItL3eSeXasIDZ6QLUxzoTSUL+NNvUj
PXjDa3Hfoaln+tUuBkPsfDN87Y7mTnxVRocXx/CcwmkS7cKBC0obaz14xFCpGb2BCgbEvWU5GJCc
XekYbqnYL7ryrhbR0VfBtcprxn3i3c8bz/ilQKvatqIjCyCyIzutTbKK0l68EXc8NYe1HOVyyxkX
NIZtFAopniste5HCDzgkR7YcSNjYTVp617/vav/i0hjjeYYGWXtJFYPhjbSblYOR2+0mf7BuYwd0
xI5s18C0uuqjuONFGxwvoDCuSMgyrYZuBZAmfeMWVuOOAa/9vTruc7k8xtMMgTJPQ4fiRGaOP5TW
uJVSjLZq6k4cDGcs69gOkjawjbnZVAkvJOB4dbbhmAWYNpVogar6HEJ6Z9YhIq3wYC4cl8ASA4Rq
2UUqpllPdcTu3ngF9OpRy2148NrvoPitFI4EpeV/8FjyFsh4o3ERUEO38FgSbgI6uxj+fIJ45Ujz
P5vRbnc5QNiYmOM4Jd5XZVuOs1k3SklDiBrApp0v7XSAJiUv2/NGAE8PxRV/q9IZvvA8Y6Z3QqLB
EiGFB185jJiRBvWfM8Fm7IS7fE+tPqLIzvbhprEbIOxzV/AVDyNsTnzHo41abbdenGh2vtRKykxI
RFQUcwNZlqI7A9hzzSyybF1BXhLHkj1UgVNI472p9bdjCzp+Iz7oYPeaxrDz0oYn6cx7BVXGYUmx
2dRGivmoINb2sSUEdpVo7zVIRm1Rm8AUKwybIegTe9CFfdhqb11b126YKIYtdREnwuFFcGyfsqis
si8p65XRvmsdzBc6PaS3TiEjOWvL57ZiKee8dkoYTxbrctpbEh4HIoEp99Tfj1HFBxQL6KH/zWGz
3cnOjKBNSw+Rui1vzY/KtCPMMI6b5oN6FbMbOtmeaNlGh3cZVnGuF0eP7Uy2RqUV4gx/lvgVRjzy
LXFvkR75P6In4Pg1ti2pBkamZRa6vx24t6J38Ntoop2+ZJUr3FJzHV77J45/aYLI1B4P3NVSZHPl
o2qMc5P6whSKCufIPOr76QnqmU7/3TyNr+dP2ZbH77I643y5u0ykNalL2Bs5ghzCS0OdhADag2GL
39sbUmg0vQnY+uZoPf9vB4ptPiZxJeaaRuwo/uDrnrmlEZNwHyOomjzkAi6tOfH+QSmHt8NsTFW2
ihoRvQgG2MDMX51gw8stKpa7yAONo3N9pZx4g+0ymkksSnWDD6q2L7OOCK7nbOVq1iGB6dNCCRHc
WswXzPqxKKwIO9mAfMkcTRuiPk6hIVouXq4vZbWIcmGJeZbiUk3LQIYlcjikednjyf2XKnfmhR3m
C4mY9ykzyqNGMHepDgkv5Q5pp5FyAldOXFy7cRfWmHdkqkM5FxAzbfSHCcOM1u24KW6Lkze7vn2r
ccuFISboXXKlHjTq/AZ6vNGhJWKITphzYaWrB+7CDPMsVE2vJnOA3dPszIcQ2aa4T3Gvil+6bb5B
eRd6StfXtZo5XBhkol25BEVrJ8OFQAgIAn5feqO1hemhyjcab7x9PTH8Y0sW6WNeREZNpmRJ1cOW
utX3wlv2HjzUtyDwg2RD7NSKk/0a3Wixp9sUz1LgQB37EILr4/qC16vBF7+CqQa3moya5YSLQCzx
kht7Kn4BHdJwG98MnvWrgDgYUDs8drn1fPDCMPM6RGayiHWBHmE7jg/WkjwJ6YIBQ3BzLf1ylOY2
tWUxeVP7tHGtVPaCKHi9vvbrp0tmdcDBtT3kiANplPTrnP4I5ZS3uasv8MUaGS9TjlEU9lRXnFGL
A0oEyimqlyK8ATzhIcOYcUNYzR1pEF1f2iqI+Ox3ZJHxO3GqdvlcISs1j1NpG3cggYJOKpEH/oYW
xuCkBYDydvgiYMy6gQwQH5Vy/TLJIuON1KENDJQ/AMoppcHW5fB2EbJ9YmRbM1XBvaZzqtTrWc3F
dtMPurhRiS4npabjRqWoL5aW4oTWd93YBfJ2Kb2wulMyfxkeru80b5GMi9KiVpKDBPcnVEwooEto
pyyVDyeMpL8Aql+UOIfquuuVWdKpEKze1UgcTKV8VJbHYHnVVU4lnrOm0z5f7OOQ5MMoU/2knVKv
DG7k+FEvIIQLfrQkMzlHdT35OX+1k6O4sNZVygLuT1yS6EZEYWj6EXvDrgN4CM5vOGZbXmlzFbZ0
cTdOUfqFwTJKdLNpsYOaPXoUq4mhL+Q2RCXBvORYL8LXBaXxSHdATeHoyi554TV9r8c54OL+60EV
olK2ZAXv9LjUnlqFbtR+E9vKjrWP66eT52VPud7lWiHwrg0L1tq8BVsdUWn2DZABX3bnV57P4RzM
U959YQoPtTVimgsxwZzZQwTqzPZYBrzjwnHapyTgwooZGJA1oUnqRZRCu4wqEmgu/OvbxjPCOBJV
CsWxD+FImjy6G5PgUEby9rqJ9Vzw4tgzjqMDF6mqamjDEqyDZiwTNz0uWxHaLMWWF2ysFz0urDGB
jRWP49Ti8m6sp/ZLdp+hVwGGPA8E3VCBUzepm97x5ovXOyVnm6d7ePGpZK2WEk3BpyKe4HY7HNpb
0LHf99v+p+AoKCeETr7BNKknbzLPGO0SFKvmLQ9Axlv6qTZ+8TP61PgPaR2JrcpQPyUyxPQIoQuX
HuDiVt5xU1/OATo9zxc2M1ERw5AYB5BetMDxe/NH5PQvgY/2EPxNv0+8pnSEH5wzRX7jbxn3xY4z
fqXQO2kWdJypJog7WxIKd7a0r0uq7IOm3hWz+hrPwU6PlSc9CzzBADq5kyt7NGQOHJm76bRBFxuw
JM1oFuTUW4+4dQHMBDiTGF4BxqQKy9dsO3Nu1PWUTmYbn8E8tZhbogsl11sz1PzRCm4VQfHmfniX
+2UzlONzrme765vO+9RMlDMYRj0qMrrWkwG+0klx2qTncG7xTDDuCCGN0bUi3uMcvc0k8MyCN47M
s8A4o6DWxzkt4B6mtILvfjCKx+u7tP5xVAkEzyp60ixwtJYqI+qpFpSgC6YcOkxIRTugqjg79UkI
eLbDZBWh0VemdvJzNQZvR/hW+bs1uCHkc0KINo7Tkwhqv7FQv1xf3yfZ3Nkwc/VGTPDMObnz4Cjc
5aBgTx3pQcexB+vUPnxRtlRYhDSlY4JwVYDTl3wurTKdg79f//NvYC5dHotFDmksZK862hZSv8t7
nPg49SoFBbjIdNSRGBUHpxjTFz0RXuO+2/fC4NSpPwi2DBmqYJo47RXej2IyEV1uxi6Y8KNKuYT6
auCqypd4QTkkuLV4p+yTWPK8A8xljKqu77MY5HRC91v98KDdmjdxbEt7KgEGHo8d5JNn/GyRuZvF
iCJruOBg/w4mwYRytJzvxJQQb3ht3PUKp3Q2xl5TxOVQy4OxyM8/QCes/9ReW9UWPGAhPUwrjzfy
TfGV36fi3V4meuhUM+pj4n8GB+4uABJafjSF76byIlqRPUv3STzb1+8T59SwMFN9keKsJzjhHIM4
8rnv0abWDmLwTUUn97qpdd/3Z1NZXOmszYqm9HDg6ZB/zUVtJ2eWd90EzzsYjFsKBhSyxBEBv4pK
FlLvjfYWfwRgeI1/duDBg+4gSoLgIQLofGPeQRjnJGvEq9/yNpXxUWDirCQ1ROdrTsrC0RaQyTaN
22fiF73CuEQu5pyv+EkZ4ry3jEdSIcuXZzLWDZAulbZAv7dPD9mGyIImJ3wnPoHWTe+nX9FO3/WH
+SHkabB+kgKdfwPjgJKlDs0sRpnnP1xF9gKO5lMKxIU4rqdAZ1OM+7E6qS7HFHlDMod3S5p9UUXh
0Zx0Ts2Bd2IZn9OlhjlKES6HWX/vup/ixHnMeP9/xs3MmOsZE6oJylBYbBMQEIlv1y8EzwLjUAat
UjOwfoG7W/uuFLUdzyPn6PGeAlZ3OwwCU58o+6DCJnQ+t3gVBsxj0bAwiFErmyu4SZf4yvPLkmvG
RRn0LTUxpw31gKYnwoO1G2Fbv/NxTKvTT5jo+29ExcpsY8CxEzUNV4vWp7k9el5oZUOCKYfOp/W6
7OIt6dCCIHojb4S9sc+RXvEHL9a7xRe/g3Eqk5VVQUuemtqpVYxENtukR9Ue3SF2sl17N+94lQbO
6fmbDLcxjuZE518SJRtctHY4/bx+Pj/JX867yziNIFqiboScMnrgSJx84JUcGugb31Wb2tLTEakq
5x3iPLIm4zwCCPiGIYnTdnkO8bCp1e0hKMKbUS8jxzLAKGpretu+9oUse72g9SrnynC8F6u7LUKl
dAw0PITj8AKCNxsE/rZZzR5na+lAXLsmjHdJy9KwBGqJtV6FY9v5NdhCql3qC2iE8y8Kbds1c4yr
GdVgMWfSGpEKKHxNmRsnL0b8pMY8KP861OV8E1jRQFWZY6nt4DapoqPekv62Bqk75Ple5SWR3fgz
1NgsBGsSXnwTZBTogkPs5AMwByfc8Mj6eTfTYlo7ZYAZ/2LG7+k2g9v4IMw74VOpLw3Voo3g8sSc
OffSIgd5mfQv8xAkEbV0ZsVewmNt8QIKaf2SGJohgRtetP4ubgcd5TiHjx2d5DnYYyajgfJB7dQ/
zXfxaXEQShz11+RR34gHXiWJY5vFxFaaEICaHgd3kTC4nkggFn4Q40OESs4EcMVQ3DcL56Wnu/D3
w/tnuSw8dhrqqp9kQNPSfAZ5pdxvhrB2rDgEA9qS25JYHMFU5F+/obx1Mp9xauZ5jEl/BQjuG+qN
T3g9/gEQZ/24nBfHvBxyvihCSy90/DG5EekLeMpt54FOD22xDR99Q+f92mbS77k4nh1Ab7JOtfB5
r+9BUeRTk0HYgnzJ4c2a8LaQeT66OMkWsTw9ijQc1+1GaEikG16dcd1jn3eQeTJGUo+IBJgx9AQC
YLGXt+au1hWey16PbM52mIAzis0iV8H8cgqh/1urViHPV8OL8GrVnyQNZ2vMA7HUyQjxWnwnMAsj
u0xceRm3uvE2pZHbDt+C4iaWH8Os2GVL7kRy58ZNbaM/bxVfC0ncDGoOTXWQkoqHRoo3U4Bxg0Lk
3JFP8v7zj6QTcHGYAr3vo5TGAAhsBLnuHfWO9Dth222zrbW7fiM/6dL/scYCYaXeqiCFA0GdCUoh
mVsfY9PLvyZ3+gghXBIc6JwWsC7ob6ouj0hs/QE922aeEcVEtHUq5QqAytWG5ebT6Fg6FDB5rc11
LLV0NsV4HqUJm9+1VIKlGm+ylz4UUE+/110aplBeqltKjIV7jOjwuhWcG8siYuM+lsuEoHnznlRY
hh16gviWPMfwSQnnvETGCcEFJZFORIvydrgZFyACIrd/p+XNfupic8F1MwLuwTlAnIeEBb2qXZoK
M5Wpegd6TEPuzC9QTD2WUHP5ptqDF5lu+j4c40379C+Zb6B4/d9Xm8W3yhMACmOGRZOiV/+hnPTK
olf0y53pNnqoOVXg03W44ulZBKtsZUFc6yd/NbjmLyidbvUjWKp+5V75a9mIXnEXOdG9CnL7ZEMz
OyQi2dmQk0TlRX+dd2BpzjxlsZdfJFIAAPCt9kLlQ85XWS/InPeF8XRBVXd9SwSLrUcwDflX9kMF
OXVwD5ZFu7wx7yQwqrvigQdz+iQ5PhtmvJcpVGEskHoJzYPEu/FnBOH3VzTEPohsnKcZ8kkn8I85
Fvc6Az8dxBNlFgCBqw6JHCmtIx5lyOP+DMHJOXhEf0Q1U6IMjA7Q5XttB+70OueSs4hYpdezpSbo
b91ndoeYTZaftQGET/NjFWwEsDKVjWhf/8icb8yiYLu0GbSJ8mNlqIHl7+2iuk/UypbMd33goqo4
L7XGxFSaWLZdRPExxM+88NC+RDjXxGkl3wCMwoNSc54GFvk6J0JfFzPWNm2Cbfc2uNE7iZno9+qP
dmM9VI9AULxYP65v6Ce5+fk0McFVIE25PpGrFrcN0SBUm/IIh3aHWZQJenYVnHZ+xwu11keozj6M
Bb+OmqgoBU0vtx7gMNvwQKxHRDhTH+X7YKMTVds9dCsheC1CRJ1nn/c2sgP2YTOPEKVHVD68YWjb
SZHNFW52R9IxEJFxRIwaKQ58F3+ik3emGC+lVcl/JtjC2wH5wLSDjqBPwgSkX8irUfOuKOOZ8ExM
pV7i41aS4BbJU158KaA5tkBNe+i/VsHtEjxyztN6QeLPeWJH8KVcA1kqYYHpddIAglRAs0l7mt/n
LiS7Oa8T59KwrdBGiMH4QsdXLg5mHHoNyN9iLbFBq/Bv+BMv3l2WPCcNZq0XIqSPCxCcIPKW7OUb
+pGiU44ORh5QC03dvAIZi/yVR9HKSU1YIh1hKIMAwDi4vdmypwrEX9NHG3AzE54ZJpwyyjjWhQIV
d9TIxH32LNgEbUkd5Wtwk960N8PtvOM+ZzyjjAOyTBU8GDRDSsjd4V6Bcoz0DH1CL3mn4ispyOTP
MpiotG11Wz3mbo3Ja8yRcaM63sll8j8pndC5h97DZtybW+mGSMOR027ie2Iw5AM6P0HOnW8KkwcW
wpw3Enopm/ALFv40IvFp7uAPHicUXgjLWt6Q9lnsBrf8Qh4v5dIZPyQmuiDFNOMdG6dyFnTj3fxt
aFDNyjDtwJsi5SVdrDJ1V01CWwV4S4kio9hIEJ3oPPqjglEtRqyO98cpHJ5dzuliW59ZIoyyPOJI
RzNONTBuwkfZ86CynHyAbXrmhjWUItVe9CORtjVPEDHvAIAskJAIjnwnvtHkav6U6E5XOuW36y73
VKa7EqCz/VBwb9e6WiAgVO76L18V/3AYNhX0g6hrAcJId8bwFQgjo2+5n+3mgwl5c6S4k+eAtmPD
S/24v4YJmqApNA46Ecmp29FrnjU/84GCd0pMJoIJ3J9fpF0A6BI12WmgnxIFAjENaAIM2/CJ197g
5YgsYw/g0uVQKtidzp1/1TPoKGx8ovfEDd5VQpDph/aZ6Ne5BDucl95gHVtXSNVAaUGEjAl6dMdu
V7+BxB7DqP2B60bXp1X+eBOD8V5oLuJ9IsAoUmFX9ABTeda345fIL/x0l9zlKOGgxERvVBViNoeb
inO8p8F4M0Gd9RCDhzS3VX9IyAFpGl91ta3kST9Drrfm3WvGfSlZaPYY94XiQ/iGSNIpOrT+Y9m5
frU+aXefd5UJoLKonOZJwa72wk0p9ZCR9/XyDXOHSDxSx2gxXzuntp6+lCYPWc1ZIdty7cQlKqGJ
DAedh3bUN7YUBA53cIaXvLJ9VrHOrN+dXaKd/K0XF21UHzNBtvQFPJO8+JATsLGdVhU0K0b4u5Ms
H4sTljXdFajbNDsMGe5LP8rBPcX1AhS6XPGRJuOV1HKZF5WIXFpvcvUPgO9zkOiBIGyPOH8HRmS+
TiNvpUw0BVZvVSuI8jr/kiLH0H/SrIpINUalsYVt5lVbDf964XpgTmmeVUMx53oIOoKL1l65M+6C
LYZjgQp4QUW7trtDv7G2VB4T/PoOBed3weUdXV7Rme2+TukYCXGEXxB/ST+GDegtnfkXGgWnp787
BJt5oz20N9p20ez0PvOSBx66i3d7GHekt3JaxlQkq803uZvdoKudMOEBczlOz2S8kDlaQr6QgKzV
g+Ygfekg2ZeV78X8rTWgJXKb6elmnD60aKOksi1rvJSEZ59xT63QZHlJvfsBlWxrk4E/NIYGG41B
Z14AACLHH3KONNuUnQy5M/QQ9qTpl9w9ZsmdAZ4FM+E06jgfj+21QqJsLBcdZuruRioUt0CbLuFJ
3vMqH2yDVQokIDqzU0RKQmiKO76Q7G+3L5+HbfUC8bMD75XkLYzxQvFYBmlDTBFTdjfKu7EubGXm
1cg4Sb/F+J1YKhtFIvmQYqlBD/Wiph04ysGJLr716dPY7ab438i1XqTGFq37on8TCUEdJeRxpqm1
K/VB400YrxJkX1pgwpuozQqlpqhyBLPf5LZ2vRVCWznku3qr+t2+8XoNkbay15zyDtdvp9wpvuDH
r2FhcysBnGtnMc5lGpS5gySwAVYwkpkvNqUzJ6fSoAyK/1biaojxckWLcTQFhGrDmAo5wm7ZxLvq
ubVjL922m+FAFfdlbznSPoFutIlN8bmPNie4tBg/U429LukCJjAQ3GHsxPSVbeuX/0Da8dSD//Sd
lkR2jlfECAVYPBGtEw01TXkQ0X32VO0QyjrLTeZOB9UNH9oNnm5gz4ptudGc7ou+OVEC/ADTCRj7
/OtR4FWvh9/E9OwKzNDLUPHCb1LNfd3VT+IY31eCtjFAEX/d1PXCJGxRUnFxk3oJIyQRCMKQPaWP
FpiPpmcM+Nyqbu+2fnKgfl351D3ELi9Cuuo1YJhxTZOY90IRIVGmGf52m26JNkfe8WAf108y7DDe
CV3oCKp/qDtAX3CruHgwoydq0AyeASKt4SD7ndf7QBW2ztzZgddzq/pXby9+AeOsJqjsxsJw8vvV
c/1ABS7VLuz0B9UhQi5X1/VaN+wxrktLDcusKwTy4UcHCaKMOmabZNO8jtv4gWh7enfxmgcZIuXy
tyj83+ATsM94KyGVza4w4Dvoyyq73182h7jn9aN79W2DGcZFhU1uNHkIxF09JX6To30wxG7HU2u7
GsfDCuOJFohsxJGMjzcY30P1R8+Tv7xeFwPkkVzhxQUcWikvGxr7IGY1YplI9ybonEYXA9573p59
gir7T34Ja4xrWUKxkg161oLjdBPb1R0BH0pqvdx+IEJ3udxAnP07Lf9iea2Wx+1IL3VxM9wsPulg
WaDQ+C12JB/6Ay8X4G4o41i0Ug0KkzIvcVv5/W311L2abtuDmCrZ199yTjFs9RTKdMo1SwOijTns
wAkVQUcwvT4PbC3AtVZQ9MMc1vXDvuotL8wwh30wam0K55MP6fx2G8NbgtRsy0vlVr/WhRnmtMfm
WIoNDXqNBuYcEMOpOWc6fT3//2NCYR/cOu6zeqLzLm4pG8/3EASGOHfsa/tiL9xzUY2rocSFPebE
DzqQIXp42jlETuj3dYdwL99/R+umswFcn++wlc54Y92mzvi986hUiQz1UL7K2/FXeSCF7WaTfQ28
xoVkF/ge9tp97fHYX9a77Be/k3mIg6EVhIgwHoQIn36ke1G3rY20gR7LHgyP78kGLMvPkYUwpJps
aDeaBw3FNctNX68fNe4XYi5QJEUNQJoICRosXQbKop5sAlgQVXf3FbqRLscgLe1vMdjF0ulUXviI
WWyQ1UX4RK3XQiV1I2HEY9mOEF/5J5Di9QLthTnmPTayxRRn6gWTWld9W1DLqbapRgDWOkhVUftF
8HmrXA3qLqwyr3IugEAzoTqUmP2y1K/dFNpjnNvFyMll1xsfF4YYj5RFdSIm9PwDoe1HlU295hw5
y+mYAxZVoitaAJ/JRSzzbhrjo4q6rFuxpaeyBTFpajhxuJ2m51FBT6C+D7TGCcqfdfXGOT28jWV8
Fhgm07mn8bbg6wIhsHpfwqVYt+GW6vz6xtwNqV38j55SYZ/tNJymupSIKDkA6Edc3NngfUjyTFeu
BftWF0o5LTEVP4LjAD4oE1lnjxtBvUFelHz9FVPYV7rPpzoZKgTjunATWg2o5nalyileXX9bIJv8
11s+RGJgCpCfwRgi/uSWXQ8x55Vcn9Q7n/1T+HPhSQZpHlWTWqp4uobSpnAq8qBUdiQAPfpBHtSF
wI9kujIyPIxebsXnf6CywfFnp0LQxa+QBEiYiTV2MwVYzx38+mg+02EkACRoMT3OBVg3B74JjGdb
hq4z/mxCyTcJKKYjjmL1Z7RJIekjb0JgskDv9cixtn7Lz9YYPzYH3WT2NCdF/JI9cNiohJCfdnmx
yPq9Phti/JhixUmu0VR7XViOgfMylT9a6bYRGs6pWR87l8+WGMdlpWlQVkgUAZk3IQyPotxWQRup
2fY7zubxPhXjq4ZgEjOIzxByjxAH2aZD6JPfkC3Dl3yONdqhvzuQP+tie9HWGGeZPMIzEiD3NAT1
CoIuzJd5wgvIU9GOjR5aSE0No3Pd8qq8mnneUbZBrS4qgHnkulpP2Qg3owPEXv5qQDOi8OEyXXSq
c8dwFPjpLgTmgfQyQVe2t74E38bDv5rNuvg19FUu7mMedkVrligBZD6x5WLP8XWTPe/ArmceF3YY
D2cZfZiUDfX+0YClcVlkOuhAhw6JuvKgVtw9ZqImOVjGMB7wdSvMlpT272Ate1adYhO51WE+llsI
y9rVh+URlSX0rx4HsKZojlbbAlRBr3/yT6LG82FjvFBvDHVkYFgXEOwajtc4UKqnotlePDbOEy+R
5TgHtvscpG3fDnSRhrR1rCbcGZDFqRvjR6D036+vbL2CdPFZGUfUxbOygN4XsiBAZVrQeMkgeF+5
WeeAdCopbHF0NLDglG4oezrCZNkpI9sSbC5VKe8+M34qqvM+HCcMw6kP8p7C5OCH6Ic+mJTaNwv4
23G3KHbzHcEO5z5zTzbjt7RUXIJEw8fV7kC65S07w0v95RQp80/2J9agbm5pqqIDmfnX+1opRWrI
9KCJKHfLXuwZKDJjtojqg3Vn89Si1gOTsznmIiHdyRBD4iyJ1WzHyVdJ2XBO0Hokd7bA3A09lUSh
LrAg5S69jW6i58Evv8ZgLRU3zaF8k4ChNu9MG1R+zngYQQvNewnWr8v5B9B/v/CAYxfNoNc9FVvz
Q/Kc3ec7VLaRZul37VvuJ2hIVy/K/fVlf/Kunq0yFyc1ZQVc/ngFqBCoHSZbcFK/9+XdvyqYy2dD
zMVoouw/FDsF9HPS9kcfvEzxszi+XV8Qfaa/v6dnM8wtkKxGCwYRu4i2VgzS/ngqnDzMeOEI57Sw
40JiX1et0sJM4gdbCOYAsavtf7NMcy82XaUrS1Lpt1wcDLD9qH1GB0N/MAGaap3l0BzMJ0wuIM9I
vnJx0Jy7xspyZ1ZQlRrROZjH4GG8RY/ca3YSUrXa14FTErjIa843YyeDhGHU1WTAAuWsteXxrgWB
R2HwoPSrcZ1iSqah6pokKcxJL4pxDkUjlFEymVwJSF3ISGCgDNjGbhuiMXj9HNI5Yz6aZSkqRHok
yRI1doxWNaQgRrkIWCRIJM9DextP46ZMIr8dNdO2TO2xliE9UCRcPQm6SFcss0O0mVVkeSdgN1sv
vZXcFhVW4W3xCbpaQ/dlwtD71tjrh4LbkVzrnl8umh2mDTFIK8XayfTkTnf6Q/o4bvPt+K591ZHI
dQ8pN7NaOax/McnEjWlhNFlCgFlxLu0SQsxNkO+uf8pTEv+3HQVVoCGJqqjp7Fs35IVazgp8pBQ/
Js2T0Ozj6MFSwk2Y3xtjj1E9C2wC9x3wdBzLKzfDsi4sM8+eKkZhOZXosc5O742LM7Z2B1VK1Ipq
QCXLwWlbKCHxkXQrUQzsmqiYi5IK+BXjckDcjTWBz2qDSWWnAzUxZMk8VW1scYh8XjdgrRn2F2vs
N4wNQ+rImUp3EULkGSEcgRUD3zgSVla1w+ffpN7J4/wkbAGV5H3h1dt6sV4mmgFjmWRkFfhLmtKe
v+Te0oGXwa5H27Iw+0EBeeIlL/O3+iAkdgYwv8jxTqvHWMNey5aJJ5dFQrdxBXBShB9QLwgWdXPf
NwtvkSsOELTvGLARCYegskKYvSrhEMuwoT4EW9zLYwcJCBGF9QbFVJ5i81pgAWsmSARMDT1vtikX
VzOk0wJYA5nGTg/yu0kX7iPLQpe67F8zOT2CwNAbTeEoqInBuTirPtDAzKNpolCmscDTYm60VqgR
hWOi1p8qyR4r0NGIor20sB/v5o4XR63e1AuL9IsuHmkj6+t2NmoA+2Yk8uljhB5hdje9Vh6mtFob
JwsT97wpwzVMHbRrzutkop25SlSr0MkqcJKyHT5WPzIXIFt32hc7MHD62m30YdrNrfqtPwi72sTs
Ie/6rjFGXP4IFpRaDnoFKDV+xAiFsewmv52B5N7G+/QIGTyUshvMEu8wOkaDCxVXeYuz8SxWNcrD
oo8DWC87nOPhrqhTW+0nzoHiWWFcVCmMQ6KIlNYNmd0oL2V5F8wtx8iqFzp/TRaPOulmGg0WlkJy
gjFo+LWtjNlUXiF51ddcmGEeFUWU0iyxsJZAy46hJNxJY7jlPFwrFUicCU2lRwT+hp2GtupcNoQK
NogSdoTeoy/6pV9uErSpvOu2Vt8qw7QU0aC/2Zr1NFV12mQdbtjSeFGVHwfoEtqFAt61VDpKmOpz
rxtcy32xuLNFZgObdrbClIafqWY3+EflkKIY2fs7lQuhX/9WZ1N0Li/cylyOGqbX4EWzQfR0sdrO
xcR5elbyTsuiN0c3NNnQ2QvUy4OyRBNe36V4DhPNU1M0yNXGFaZnzr6tXqILS8wlClpFthYCPzdv
0TP6Xpj/mL7pz8bX2G99ILaOxrv6eN3m6v5dmGQe9kHIBm2Je6QWqnoA6OC1k8DhcN3GWpXvLzvI
nIdJ0dJxFGGk9UZARtM9jTnOnnRTYFR39hY//GpCcczaktpS/5remxCPGTet3x159U3eepnzEi19
iYobfkrZ/EjHwLFyrhwffaW/RcMXW8rUKbpxRtWY+PiVJ9C+AhYWuLK/7BGXuXwEGm89TNKmLeMg
1SbEu5ceHZqh/g6WR05VdNXrXqyHebmVMeoauYD/+C/ILUX/CWQ8HDfFM8M81XoK9MAsTGSGejLp
NvYxVceVg5NXQ5/zclg4tgi1z3kAL9WJeKD4kaOVFvjFa/De3A3Pqjf+lF7NdyjkYNYLKAVHeG+O
/ZOC9usD6ADSO96y19BMuBwg2zcRX0FyiPmCTVkKQk3JU+0tbwp4Astj8EM7Egt7DLEVmauKte5l
zgaZ7xkEgrrUNFRoWB94qWf5l1V+XL/xPBPst8z1oQsjvG6V+iUEuDQwH+eY04pdPy9/lnGqeF94
/qgBs/tCsn40G/mb4Ihqq9xqz/p1PtthUr2iBW1ESIiAYKzvxmk35QDq3bfj+xxU9iQ8T9nTAHER
uS+2LU88YfXpPp+NU3h7sUYQildlmdE+Ro9l9VPW7m0h7Vx95pHdrr9x50Uyz0C2pOGgj/TyJKBm
k+6W8WeDBkAwRs71k7EeDF8siXkLKoj9wEHS9Xvreqdyixtzi3zjp+BR96w7oE36EN73sh3t1EPC
cWXr3vK8TMb7zwBbzi1p/Y7t4ggznJj+f6Rd147cuBL9IgHK4VWxc5g8fhHGHls5Z339PWzv3enh
yM3FLuCHBbxwNcVisVh16pyKMV7C+pJU9J8jtSpUGV0GaG07hrrnA48ED0H3GB+S+N3Xa+ZjLVTc
UIskCJQGJQiCtRJ/ohBwpzlIIe2+YBKXMc7zJaZe+SEovlJ+BHmvqwmlE+XfB2E0eZ9FrSexjhoV
NkA+2aQCAQiCIufUOPma9B91HG4QpW18O3TFe/E9B3VvC2qEah2bG0LUVlrdSjr5hxJvdMNmPSFZ
8ZkuF3ID182dDoctQNiy6x/i1wYEORh5MZWzDO1Z35yYLL7L79aPU0IXCpu8BI8jMdraJQ5I6iXP
xj2fom9XHjOPP2kH+b5/qh3Diw8ksQgdFoKOEXoue3W15Sl6ZbUg4xdEwms22XgxRNMm6gQzDZmI
F5YtKvp0Wqf5Aqlvx0C82MWBKJGIm8IZJvMC3XvkLH7d7PJfGjjsSQuNd0WQVOWWuGI/1xm+TgtV
T33LDamE9G2QH+ZhF7Sror6/fXZZJqgwVKVNUhs1/LzUvqf55PTo2UEF3L5tZblseOVEVChSp6CO
RGKGpNvYtRGjqgbkocEx7gVo3BH8MtKO+wN3FhxoQzNYRpar3Vf2qQiFZl2b+qTQXrvRYbbnh8jR
1/MKxQ+XfxF3oFDT75jNIEb8pRWpu1hTON7HTaY/AlCQ3SVbQs8ZOIBPuyHoJK36UBzDn/+Ghf86
jZOo2NXLEMdVDNjtX4i+S7TRH1ozPhA14WnFKh4y7rEv3bU+Tgw/gI+ig2c1IfjiedY9vVig+Ng8
uqmG6f/MH3qkHkUQyq7fT4U9o6dt16r8Jmd8YnYxpk24QQOrrDQIXsUz48LSXM/1N6UbbUoEhGtM
xmsGS96oZ+4o7fL70NZ3XWHGv3KwAmjgziQfuFQY62eEJLrlFoeolkUTTCvzaKZqtS2rzczHni5j
lq4eGdaWgCefVkplRb1iRJH8/0dJD4cFKZwTOAHEmCRHBB5jdTs2MJJnuvykiHPaiOSmjf9CEyVr
RFV28syIdDTtng+JznjoAUuYFDNfl68SlM0Tq3XSLbcfHWGfnwcmhpeVRnzh3svmeBZIxj5Ymul7
4uU4lq6/HvY8eHo3sZtZIJTFKGAFNDrK++ml9IqSw7awE8A6zWkrgQ1pyyo+sL4G9fLqq3oEBpA4
1fg8x4FlTKJVyYy313L17erkUpEoKgLl9/uu2+Q7Qv8cecGuQzuMpAksRDjLGk2sJ3NzqKQ5QpF6
LpGvjVvtcbZ0E6TvtrFmPpYZfkvT56kC11dziOy6JvUjaIWKgxliUvd5fDf4i3iedp5s1Tf7wBIz
s8rMsWVcq6yEUCFZ7FVmNPUjL+oEIUd4V0PQD8WX+UpCG9gcSyveM1ct3U71aUo9kWsTH8SB6OFy
u7CIrWlQLLf/MYpOMWzy9DkU72dFtMfsWGsvtwPFcpvqw5togr0sKuo65HCCiWwSoWMhEHzJQqxg
pAtLwyOGYYBjTMYfAGGorEidjIzrSNFAOYJuBvN+tvR9XOk2KHq23F36LD7kz4M72WBaku36m7Yu
UR0sf1aM0Lg0e/Dpd1BpU9sBsiA2KCnH6DKQVnKzR80csxWKJ1+KMsOKP3BrFsBzMTig/QjxNFkX
BHqT43wGRI90BDQ1NYP4SddSKxVcxnYupkdXVqiLphDBad6FaKHgtgYlKWTRhN717R8K4Dm4611x
y6+MNQvssXy/XZml9jacY2meBpjFc3/DPf8eH1UgwIVKIvp+rNRzueJ8ZY/aw1IS5t6IYU/0whOK
oyv5fdxUsqmf/MGKPO4nIX4lJFrkFYEqMJJf9S7s7Gole+mexVLJ2loqEY7HSZkFHr8GbBccwhIk
jJT4++2dXUwJr1ZM3S1g60KbQsc5Vau7pjkKJauKz1oEda2EGHkjBCXwz070tKJYRfGbFITmf1oG
zYTYJ2lVRqQxXXClObU95F5ZvAvLIe3jU9H0h4MqlrxEsucBCs+KtC0xiDaJ26x6r/mfqPbZqVJa
hVqzkjzGFtFciCjzgmu+RmAJ1+HDCB1mYUv4dEar6U0yr8UGHC0/Aa+WSm6Wq7tqHvQorEhQkc+9
bewuPD4W7mnoFdSCZRz03jL2YJ+15O+BWz8i62ElCIuJ9NUvoAKOPguzqk7wywRgw95XbbVDia+Y
V4JYOXXfMMpvrEhDD5LMvhglOg/CSVIWC4HO908EOz7jzmr33XcWuctyNnC1PirSVHwt5BVaMLBH
5nOSc4tYUzs6HieIpA+BWzz/txNCBZOhFZWobGGwlH/57avP/7j97y9ndFcroiJJWzYQ/eGxY2DG
AzMz6bNnO/L9CL0iyz2WRIRw2/597X0B9hRzqM0acIC/tbG0FWcmb4T/3F+LTmX5axQLUO3ht4LX
O4HFm8kr+R0sslDG2aTHTPq6HYSBw8+AMLil5IWVZGfGd118UX+slJ4n6bgiKeYGG3cRYvc4pyPQ
IvMfMLwv1lGvLFEZqqTMkASNcOqJzETmBJsA+0fQJUR+iZW3LInOXO8gDZviuIIrUoheYnaRnLjh
EQTWgxe73WBlj8G3ehWgWioTnJqtms2O0PZGxwLxZn71wWC54sED21hMx2J9birwGEnk14KOKJ/9
Go/x+vfwkPbc/eRjUz7mq3kjSpYAPjHtHdo3NlOLi2WfSnmCSpb1kgCtZS+7I/3Mzk3v/knBkpHS
0WMkMxeMSkiYLEvdN4sY0795uZpC3lPj1mX48OJL5MqzqODDRYmRBzN8uMVUN+80XrBBKRqwf8VK
z92qYOXii++9K3tULMqN2sC7ANFc3RdPE9hsCM6xXI1ncQ38IX9S9sEJ8rpbcYIIiPJ+e7WMq0uj
Mh7Z4Gu58OHY81BtjbA+GKn8yknSdqiaR3SSWDKQrMhLA8XECBX3mRBsE5xEsgJ/lw2uZHC+9V7u
/StE5cenpWEtYZ4mkZhgdYpyN6VvUfZy++stsRJdxwWatHA2MACgkspA44SnAgkHRhGnu+xJd3pX
3gRbMrOu2/kqPIwb0AJsOAt6DJvcxGwkESEHdYiT71lUFwyHoiFkJZExCQmTQhlioCxJPW2Y79ow
2OfxkJlFFW+DEpWEGEqxtz/HcjHz6ntT8UjnlHFWyENa62S3bxOryVUn03w3Uwyr7TkHHW2rmiqP
F5Fb1xwQthW0XIvQBaO+W/edqdfxW5OmuzwXHm//ONZXoWKV2HVqKefwhZA88r1+1blErY818Hbp
nXzpWV59AypZmpJMltIEGXDyKwYhmWCPYPs9yQ53HIEFErb5rrhTrfi+OIPcHiOWkOolw3eRNQeQ
6oy37WMBysDKEs307DN7B4xAqlPBrRkhjZKTAkQ3H/tsdqugN9vgrUsebn9tErRufQUqqIUc5LRn
AG/dcJzuqzrcZpoImfTeblXe01vZ7fzydNvkHx4CmEVTVVEwlMvfXz0EeEHReMmH9/koZ6+LX0QS
fQyh26uAWaHFvJHju9o3aRNuQ8ew5TvxLDB+wh8y84+fQGUl4BjI9KRGwxowmrvsTXMLzLLXALOD
BD52kiOr2vqH1PzDIPX48bO0AZkDbmA8PDA6jNTEIy6lWRN4Z8ozxxxn/UPp6MMidcbjUezK6vKy
JPp7KK7gijwH0EcYXPVFQQKdY549gALO7d0lx/OrQ32YpY5v2uVj1hJ+pyxFhpWCEmY2zDRlPQy+
ng8MPKA6JeiY0VeBGv/8mJQmgADEpkHX6SlDNfCOMN2H7vSq3uv384Qh3QvpCPurfo1On+1S5yVS
giKtSdIh3Xe4SrpDciC7GbvaXbrtnfqQrSuM5EG9xWN1/79+2c+mqRQgzEXoxpMumBiBnMuPs87E
mMBulkTmxBzDFF35kEMt9ksJJ7QHLamwS1GV0xzlDnPlnrw1UJnimboaxB0/+82n1dGFkB4Q3rqQ
SCDyHzv55DfPt/2S4TB0wYMP9JATSRMtHxFKjUQwrLpsEcGDWfOEoKvubttbgE18XhB14vViENSU
4KVqiAoJ9/kOgcbxX8FZ7PWBqefmvPk9ocqvBoA2Gkc/sGp9C2Hu82+gYgDvR3My5+SZB66+EVJp
v2s85dvv6UdWAWIhssOeAGQwrwiaiFmvz6eSB2G6rIqwN21C6FFq2+oxt7Xn/Bic9TWUNu34AOiw
JQvWdN/uo5zJ9LjoRVc/gFpwm0zjNAj46JhQOqlq7eBwMKo6l+75F0+9skFFOLmd06DXYKNyxA1J
HLRtsJ0O3b7YKNvsUdhNe+57rXr4zy1OjZedRFPmzdGLN9GxcqfM4rzkR7tH6R7KZpyLB8y36Kiw
rrivD2+yF6omqrKBCUr6QPGD2kHqFXvRu9oPAl4qVwI87neRmwl1+Po++WyNulCjPpRiLUU21b7M
Lxhl3Gmr6hFs1fI6/VU+GZusBNNX5BrvHKNVs8A+9dky5XOxEhtDJWGdre2fuR+hREbu9r9JGTEK
digP4zeOWStirZdyNLSMYi0iTYRelGwpDB0hakw1eu+4yRQi1b4dTJiLpHzOECTD54ly/LDpHMiQ
4rmivvq7Ht1NHqoApBY1rPBoYJgl3+6rq3/4EJUjd9E08XyJVRIyV/FndM4sdUdoflKHey29ihGj
F6rh2EsRXivK8FpEkM/xIx4GgPMr1PUz1Kcd0HHID+PY/5x0bbbFOOAtLi6ztarUs5mVpbritI5n
+dPiufn4DTTGTlSKvjUCeLJ0rHcjMEKYb16lb4QbjrB83f7Ci7fSlTEK0FsLIGy4AIf5CIQMUfKS
FvNW7Li1AQw9YzcXL/UrW9QRrbMyF8cG4wYt2raSKJlBciclrGm+ZVe9MkOdRz3ykbORkq0qF3uh
Czd5429Qet9VshiYsSzamjKO5hgIZlfWb7KorPRIcIUqOBlp3AB8pq6DxmBs60Jt95Nr0VA6gatn
rgowORCuy/V8r3/zrdpOH4CkWUHEM9kbjSmcUXo4SWAlRhfw2VgRuStg+qzbW76YQV59H+ooV0pd
t2mPbSClV/K+JeMY/4CZdDFCXdmhzq5fSDOGkZHwjO7k6EBSO9MbgaanpnEWFJM0zmvPsDngiJzb
K2Q5NfllV++7QptLvBwHkOrLAkCifmCLkv/sN2BfDJP/6NRUPl73ZWuULRkIkXlrUCULA4aWzMK+
LydzVx+TCkyaqEOcZbhMDYUPZI4mPKqE5vARlyqpKVvRenbwI567bQzxpdpFZ/X2R2XFRhpnlwRt
lxvkJ0ybdi1tyUbOVrxiMzwvZ40fi6XhdnwQVFmVwHNiSP9UQMDOq/BI3o2yO377B7Adhr/Q0LpG
A9dDlOGW6eqoeBSnsDb1QAi8UinCrZIPsunzg7bmRrEwuR6UsFPTKCuJT6VN3SWYayrAPKqXKR62
fQNwXj+HLuPjMw4TDcHLu1qO9QGXQoP713iBFo+VJab4Sib7RbsGfoyMi+E1/V93ncoz/LYes0zG
rpOWVHsC0+pa8yQnuWdVKBhhiUbhGXwgj8WAg4Ri2E4AQzzZ7nTDAvsxnYsKS4rYZLKS4uFOBpBL
ENYOe/1E1Peah3nPVjJhXHo0/m5IE7Xt0UV0uWpfTz/S4MjLHsM5vk4/fLpaZCoG9UGc1QC/AhKF
kznsf6MKcVb2BM5x2xZrOVQcEsq0jLQWpuTarSLwLyg/OcP4j05H4+gEASzMMUEdXXiGoOXdmwQf
I65YTsc4+TSEboIjDGIPQ+AEBwlQ5pTtLksrmw9F1iaRg/Illf0IajRSLlE5LRZaglvbJKvIUV/L
Vfejs30zd1B9S1mYXcZG0QgqmKtjnoff1SMYztKHbK7NMmSNSi0U8j+5Ho2I0xR9CHkJHxAdfzyA
CCFz32MyA2IWkF3dVZjiLl5JcOKZQgALHaLPtsknuLrm5VRtuZbYFr3skIPLIHSDXXjXwWa4YXV2
WZ5ChY1AjZUmIbOyhthgXhzke71o5T54/8P320eMnNZbjkJlL2ECXvJGRyD0/eIk9YAvtQ2QlRyE
USq+Ty2+DE75GDGqCsydpIIIp+pDlpC0sHf5MwpGtpw4/bGyxhW/JpL20lt1zD2MSDIrbwtjcJ83
kgoq86SBtIrkUMqxXVffGhQyfEy7ONk58cjoaUvkv/Ufag8KK87uB1a4YRxNutqox72eTzOJAm71
NNshAEHJ3l8NOJySk7lsoMdCNf7TiunaSGp0QO4SEGu6K0WzfoCcgy2egg4MU+khXGWusWYvk5FD
0BXIdkxVRephFDuM8a0HuTLje6g9OdoGwSF7UJ5aD1ydTrpj9v9ZX5h6k/1+cFT4wsmvFHW5brRA
GKpjzH1MUT8Q9rwp8ibrbbtsVFIuArA6WGw+x4c5EMYqSeDRSf0z03Zhy0qOLmO1X4/qhwXqzOij
XIthgcRxfDFWozvayUrbik6ngqMbaN3diPKIsMebcopMfiezRwpYS6ROziTF2TRFODlGyB3nSH9J
5vaopFlogjyhN/WJc6N4Wg0Bd+74HOREKtD8nL+Vw34TyizY5R+e3v//HtBQ+PzFs3KSIK1BDrI5
v+RgLiU8YsqdZnFW/atZV25pGevo++14efsbQALjs9F5bKTcr2E0D+OzPjRPXR283jaxfHI+1iV+
NsHHedsE3QRAVBB6EvfWc6pdK7wVVMesbRkp1h8yVLQgMQCP4imN2vMbQBFkQr0UAqjje7kbbBLL
dyNQvZPAwMIHL0d+STJ4lXBzIkX5vLo2bHzMs8KLgzc0Wx7K9+ZMqF7JXGl4FxO2dUjPgnKDLfW6
vFTwWAmyCK49iVbSqfUm0hupJ+lDuc7fwx+EwovwTwN+eo5c1iW+mBRdmaMucb0M86QoERG0eNxy
UWWjR/KsaKF9210WWp8I71d2qMiTx3Pym4B0sIqnNjZbYDwkPNczqxvM0kH/h6RE/0QTevEwXFmm
IlLEB0lpaPignMTvRQVkWtHM4BpYPuVXNqigw6V8pYbqZdNCDA/Z+Wt7P65IwXuycyc5JQ/9HXvv
lusPH2Yvf3+V7vXgQ5zbAWb5jb8hKkQzJp4x5+KwHgUML7kw/F0ZqvxRDPQZhrLsueV/cKA2CAdG
RGHs0yW3vbIh8vk8lgT/GFeGKTUY9xd6RhxZmCH55IWXw3dlo22HfBo4rGOwBHc4lOt6nWzLU3KO
wCTdPRIFECLSCmX0p+akQ5AWY0L/gOiRtVTy91c/wwfQU59itA6m2kDWnJl+MjGWupxBXvkG9RTI
uP+7fRphSjqCpJ+KU7dGmwIiKxMKCa1nrPMD6hbusGL1nlgLpKNKK6FsceGEmeP32DAcka8eGRFl
8VFwtUAqooxapGoTj0tOSDHxBBmXGQ0u1P/2vxncIISerLMHHgVjdgmDnOcvWc6VbSqmdF0lyVGA
cmpS9HYUbfLcURKvlVfy68h/k2uVsZuL508ReEIHaCg8Xf6Txa6ZlQ5no6mefB6E65Ngcv4Pxhdl
WaHu9KTtOHBEw4rsSW51jrak0SJDQLhFA82SnHIP4TiWmPzym/VqbdLnwzDoZSLppFlI2MCgZWGl
4M/CVWuA+g7svIymw/L9emWOOnuy7AtjW1xCAAE5hZYAtcfEuohmQCSZtbxFT7kyRx3DWuGkViRw
/CQBU0OUbLim+tlKs6MU4rrkILI0hJ05JXXmMnZzMUO7skydQT8q5JbvcLML99GTkLrTkwKReGDl
IO3IldbQmSO63uAjPrHGz5cv+yvT1NFMoiqseAWmDckRADXqzckBbg+XfZuZ6a8KQmUqmMBjPF7Z
Qy3Lke/KOnU440zMMOCFOs8I7rwJ0x1Pw7fAIUSk1Y50ksQXwUkd+XsEGQw2+/PyIZIVMiknSTLN
2xkUYoimMGL7+CPOrOxOQa2OMAHFlvwAJtbTsPbh2xg9fr+932Q7v4Qk5W+7dC4QaYmUCOjyuKH6
wygem0C3Y/2FTUJHHiy37FCpcT+LvtF06CUSoYnyqK8Vrzzwq8Bl1VUX75CrBVHRqOWLMdRkEhea
0hH8zslj5qgX+TduLYaKPWDzq0ZVQTDId+OuvCe1FdHtXEIbw9n83e0dYnjGpQJydetDw0b00wzG
pOCk5juBuxf0p9sm/hDdPryACjdiZfh5UcIGQRcRKcLQ/jFa2QMBF7GvwT/E7g9zVIypfIMT0JxH
InP+TcuW7RFKidRigYYta2aD9QGpsBLLkVjMPsJKF464mKqBtxIhbZzUkEPGhbscPD8WRsUQUW7U
tlbg5dKgmlP2XBabSfnRFfsB79zbe8Y6uNTbQaz5v3JrIerdVAuctnTqEvXM8r+tiWZEG8YQarQi
1uRzvZUpp37EcDw/m2ldQ7vm5faqGHtFA4qTQtYlUSXomARYGFne1Fp1pxrVbN62s9wG/ggTl7+/
OlWlUcxx0cAFIZCKiO9fhpZHhFjAvH4SAkkdIPHBfpv3A2/+k7cR6xCIdBABGB8TcUhE/X27E4Ei
BnEwMMQEY5bYrGYdw1suL5yr5fJ5IxhNguU2YQStxsEc0tf7Iq4dxmdlhPkLduPKjqqDpLImJ1vd
d86FWSoCErxEY13JzNYs1j0Ks7Jbe+pda5Ueaw5j+fxBHAX65Br+UEe9l4HpbXyY5+Q3vVobYHeJ
3hXBbBKGny7fMh+GqIPONWOOTjcqS1kZoZ8+YMRVTlP39tf8Q1j+sEKd8VAoE7UnAxQIVqJNZG2I
bpDk8S/JibfZGqfLBQnlb4P0qJAqFbEUVHigNE5wkKF6oTzPCWiOiCwzwd+BoC0FBI/17ls+9R9m
qeRgystOkcm066SWd50vP0fiAPHlQpIYQZNliEoOUCHUfbmHf8hTZ4rBvSqF5qyx8Jrk535NDz6W
Q53sHLVNuTRyCSUJcBmBcCFsgbvgJCfmzwKm3EN1LXS6V5ayrTF1KFjGiedencA8HTJRIZXjyzwE
iuey2TrQKyeiJR7DP5fzoI+Fks99ZUtTujgWBriL7E0O6Kbze0Ki12HyQg7BX8cSrP1Div5hj8ob
pkBOUOuBvRajF8PbfAQ0966HFgOE6XSZFAXd+C7BUjtTFW12k3sZFX11Pqj4UnfiIHckvPUv5bpf
E0G8bD8dMRtRrlonXhH+h2kN5XvAbZQHzmYxXrD8lwo7SqzNkIQlvWhjgjjE45jDf9MnxrYyoqhO
hZ1e4ZqwmeFCCSQhMJKgRKYKhsB5Nb0CslOscyc864GpPP6DVjTDfWke3Wbk+7xqkG0Q/lUJ98YP
wgwDvjMmZzPjWxpU0Ck1o9O4HhzHfutD4v6R52ZP4xjJOyuiGlTE0UWwvpcgXQT5tnacHEyZGDZY
CgIUSGareA9LS/uFC99lnk3Wh6SCUFhGXdX5cBXSECBDQz4magwP4yxW8Z3hMKxPScWcwUgaUYkv
10a9aw6lO26lFYbdrcbO1sZG3vGE+YphdLlE8ncwMKjgI8ZlM+rot1xgTvoesoJoko3f61UPEi4V
laccE7zk4c5W9FtcrwqktiygYCDQCCu1A0dw18JJ1XZX8C+GdA5YYPjljuiVDSrWcV1SqQkoQl29
KKzYn02QyNuGntmj/6AogSs3ITjFfLeP01MXfPeHd3nINmLQrUel3mQq0jw5smUIfwSt7ORGwwr+
rI9Ax0JVMrhMQQoEvSoPE2lm4/Vb9C7cZlebBSbwA5upo0xOy5eb9eqjUPGvl42wHSd8lMbpMQVH
SN/Fk4p3Y7pKjv+q631ljAqDzTAOnSri6GpZYcrqWtJZRcXFQPthgUZnQawqzaMOZ1Q6Fm/zD8nN
nNCNv6exlXiNLUBEUCusYVU5BgOjQpznxnek0VqR0hZpESCxrJtiMosR3FB5mTyI5bBWNRZMevml
c7VMKgYafjHlMnHlaVOvCQUH5qYcQthAiCNYueRiZn5ljIp7RhyhJRnDLac0+cVX81pJJxZU+fI2
u/X9qICnpr0W9Rxcg5S8hcSq9uiSJNDbeAccxJmdAZpfszUD8jI8cw/Se/U9uzeYCk7LBdOrtVIh
UI+loZaHv0qWhpsfw2P0c9ySbB1gVlNA4dBW1t13VkWFFZwUKjg1QcFFkooAOGxmgDWCVQyKnxUm
f38LR81Ws45O4UpfpZvpnl3RWc7DrhZOxR4D6hnAaZI83vOhTPxtLMDsljg12uuzOX2rPAksfXYE
vv3KklHEiiwf+rrBP5GYJiHnlitQIcnvpL9KZ/gpHqEYVnZQmT2KsRnhDEP5x8rPoADLN/+GUxht
yauvQAUoDUJ4qVHAC8XhcU6O0vA2JowQxThNNKDLyAZujklZWh8TJ1MgRjwz7hGWBSoNA+jmrxk8
peCcZgZ9bxQp/0LH+tOnohFb0EGre0gCk2QBmH/sUgKVH9RrvX+Xd31sikrFnzjJBCEgoEPt6HvS
qt/iLIITLt/8g5YF+bdu+J5KhSGuDAX03mALKCE3WAnmjGa+f094U0iLhHVrsOINjaeJRS6OezIO
Eu7882x3d61uFo+6PUI8OV3l5/ytPpASePTMyPUYuYZKxZuWD/1xhFI1KYQoDubzypNgojnjtA5o
HLKWYPZhl3WXLKMLrzaTijNNXcoaT2bEoaLhci81FLqDTYsN1TsL7FGIJ//ZJBVPitxPxJCoURF0
cweO8sTSvNmxYhOMht2Whbz7wxJRVuUFUdaVL9gGtVSMIMTJUPfihvT7CZVB/GYCx2iDWIB1dSw/
iMBF+X97lM+qlZbFeYatFL0eSu+qZcw2jzOC1LHaVZhos6p7/5mzWX2hZRf6sEvdlVUU6lFK2nti
5qCcbfGYi6hY9f/lit3V6ihH7TQ+T2byNQk5egWCJkJ6QpqWsGtGuIwZB2P59vlYFeWg8QgVncZA
BCCCuPUJGIZ99FM2s53m8bZoxkiwNKThpffvkuMPw5SbCoGkSlCnRAZZDGYTPya9ynjgsTaMut0k
Q9Ew5oessRRCsxRHs/Yrb0jOjC+4+E7+2DG6vVHFGBEdWpiRvRE4AiiHA83TOgBEMYmaF6jryS30
90e7pDVX9TK90ctBTLBbT62bg6lGdFJbP0FO1FU2Fx6PPSucLCf6Hxap1BuydoJYkGqgrverWgv2
aRI+Fq342g7QLrz9Kf+QFX4Yo64+deBDsPQQY4lybsGXbWpjiCmddKeHvRNF4mmsDTtXtF3vQyE3
6g6YvT/IQZPbodFta23KzdQHtX4XfkNJ4ZD36h5wSuv2z/zDc+TjZ1IRqG6kLC0JAogQeRPKD+E5
8ogGBBJFj0XcsDyterXnVNxpcq3n1Rr+lUPj1PPPrat7eCsjBeGgKd0cQgs1vMLSSP8zei3Pggem
KgEvh8BmgUqW66dXv4WKTpxfBGpFWsmkCZ+63KFLMGGCAbg9fgMRpyJA/VIj1LnfIUcXMnRyWLFf
pKJVkieJwivIJkUfIskKnruRQ64b7Vv4Jr+Q3IHMWbFE7JnHjopV7RD5fsuRLXgZQS9HuKjwxSPL
ADMR2fWICUJghGV6+j1r6gQivyApy/VoOvY9ql/pGM9W30pgXckNyau0OTJBXjzat737D0+jv72b
HnofxaSWc5Lptrbd7lp3PhXP0ENC5pKci72CeXFvPkC29Az1ZDBI7GfWvBTZxK9J6ccPoBL6IYmD
IKzxNtQbDChr8C/hKcgfOUinD6vbi2Vdt7ScDKgY5d+zRGDGeClB/dSajS1tBFB5EUwwC/W8/HHB
Ia7JhNsAcuFY+1UAV7Mk6KSWfNyXyYpPhtvtK9B4q6/zqvuJ4TqC3N3JuzGxy03oNFsWFoSEpi/f
9so+dYBByjKJkzThuk8bK8BAU/WT8UUXr0Nd5HmQ7Mm8RE+7hS1fDiWBf00bApgfVz9aR0TuAgZ6
j2Fq8fVyZYqKw6JWSpFSIg7H3dCachv9bIT6PtYRlAZRtqRpWgWCttPibOuPMYiUu0MYxU9hwIJJ
Ln7Vqx9C7WooiGjrkBRAzCKrB54HFHq317p4DV9ZoPaNC7JK08glEHW5WZWtjdu4FydXF2aGJdZa
qBCbNv2YBaRDhTEWvfyGoULGLb98fV6thYqm4TAacRHDB8kcs2yRgavECyAzmxOlC0b9Yfl5cmWN
ygKjQI0wZoDn0GDxgCMTKlhwWJ0Mwn3mYnHshwJrgXTNQ0eTcc5ybBbJ4UULQ4rH0DUAzVDd4p6V
RxPf+nKiP9ZHz6+FY84r2gXdpULBejh01UtSv972vuUc5MoIlQWmlVj7KnHwfIcRVkhkZ3sU6++b
0TS2qYv+AlF7L58mG1Dvb30AzrPKTWz9UG2ZfJWMQ0+XRzBkVXd5AP8cSktKreSuPvqvmOXQQ1NI
NsqmAKz837X9r9ZPRZq8HwOM1qJVZJSNpbeNBTpDMxpZksiMs0eXRyDGLk1+gdJz6L/V4qFQmANN
LAtUHAn7EBMjZOymtUfJiu5CaMbp63w7vESnbi1j5oD1bL7MaNxyUCqgVJUqSaAKBR4YJF9t3JlZ
GK3Epl9pUuOIKqQzZGjAzLgOe80MWSO8fzj/iiwrhqrpGv1kilUxC9rxchjbyIxfq3P1yIFVEpM/
/ou8Q5nrUXi/fVwWExj9wyR1WjiQEiVjhypX5mNSWJakFdfHRwyZOWIYP/BS3rJC6vK2flikHk5z
kv/VIJE97iU4SAhyhBWqshUvvdN+skeAxGXqs6tFkp90lcnwcdIIQ4sjgbHvlQ7GlbBPnUbQzEjN
rKg+6YlZztvk56zfDzywRiFKivlGqZ/58L5UgeVKjm3kBMUTNx2q6hR394VxjrNnI9jz6G7ngNAN
bjJg3rj4ng6vUqZZVfScNL6dcxsOg+3z91Z0/CnALERjGsZZbO4D4dBEd3pyTOtDOq7U+K6K3aZD
ZEh3oJ7ktJ2ex2Y4mpHoGYnFCbZwgtYRr5lc8xIO9wKXmFoOT/T3QixaYryKxKOGVM144kBZ9tYJ
Vjiuo8kMplUTbkSftzIMYnCcFWtmXwRmI9lz9WNIdxUGeyvbGIB9yPajZvnoxNVWpvou33JmL6/9
+j1ov7fSe4l3ki5vkokzNeP7qHvcIJoDdFZCO5xtbt6BjYgDnwiQp1Nrh8FOElcSb/qt5fs/h+Sk
cmArwj2mdytZ95To2Om/dL5x42Awwe1uoT/oSQPeYhhViR91rYFIOGZS+dZCZ9Jq2nVQrSrA6qLZ
CopV2O1T9Y4fnTpYFclGn+ys3Qb6rgnuJsBVoGkpAkoh3ctib2qxbvbTSxU+FcajXGwi/ZC8pwEK
190vcfZitTNrbrKDyMzV1ziRzHxcq6HsRMpGhIhrW5yb6Zy2KyF2ZcWbpQ3fbvF/Vb455k8tOi6G
C9J7OXwK8203HHP1G8eJ1tweYsErgtnkhdjk+E0AdFLzWke4ytvvA2ZUcLZrL2odTnfiKTNrFdVW
6S0p7GrG7MFUWY2yGYb3oYjMVHtsk28cOGbBknBXBasehHH+UegeBeC7ikgzg8KsQ8HlwgcF4nJV
vCsDdyy+c3mEpsmvAf4Z8r+KJP9XWdjHgf4faVfWGzfObH+RAC0UJb1q7fa+xU78ImTsiUTt+/br
76EHmLRpfc2ZuchLgAZcIllVLNZyDr/1T6yLxqXTsBXWpZDCHbvDTAyJz5C5DOEmWLu4srMGEpLO
crVq8FYqyy3uhya/FyF4fr1Wt2424HpV03Vu7YvyYvqD3JXfnespADA66lrFt/zlvO/9H8HXb6FC
dFnYozHl/IabgXULXAi/RXCiHjlhHZ+ol0jbX6Jt2xpaOSxV7HTSDVDPWC2ksWdk47w4DxiAzUCS
V15NSAEu0az4gPL3z4vdfw38LVXscbKcPkY/OM4uU4vatZI5YKV22ecEFCaNLAH1P27Q39KE97hp
xUoxbPzNeKQXqee8pGF3oI/FDW87qr7FgeyxI5UoXKBbmUyahjQUEInLZy1kl8krJwblU61L1EVp
IHuX7x4jOIs1y9FMNHULSgNM4UG3eB9FV4TNANA3+q4NpSRvuGtxSDqbhm07hi22Nrdot2fxiOdq
DHhxp5qC1pAZ9f7OncgQrLpe57IzCKLj/pcGpOfyIrnggGROpINLcEBe7j8hEZ8IFGxcmy2LtTyh
0YFeJnuatttR1snEX2hfAsgTEcLh5GRa82QjVsjM6VDoWVguuVen7xjNB+rxW6ZHWfl23sCk+yi8
Gu087ietQgjH36hW2D0Br/fYfwc3ZDBF/2RyVSZRTLut2rhqOS9rTX2AmVK0pJb3KYgIYhCZPmNC
/bu8C2I3Tv29sSKbc8ripdE45BI4wNKQGShqDf0yeJlBi2htlMJrJ9ZE57dWYgVixm1JDDUreUs6
rf8w68WlVJM45X1j/tvODCEYnlnVZAOfRapAC901qbcUF+0q0RCZEL7MkwvadvqpGFMY85BVQVYB
xHKcg9SS9h3Itot/x6mc1EjblU/AD/4WTleaX4Spn1wD7fWW82Nlr+Th/Pns3i0nSiF4EItsHJwe
CwMmq/Jk9SXKKrETLCvodgura/zz4vZT+ifyBAfCEp3aOdeHAo0Vth0sCELNYwksHN760r1ur2ru
0d5rYRKyt+l+G9aJcMG1mEvuaFUNMzdv52fjACCeoBi85JJXFYYLTFYDmZtHKrmfqt7wgGakP+iN
jPFE4t9EiuY+G1JAoSKGWBIW1cqC0VzjLnGqG2117nNruFt0dtWtdSjZeW4HX/2qo9mOTQ2wLwh2
khco55d8gqmDai3AWmIBJ/e1gviWhuuhfTkvT9/XrN/yBJNZSVF1KcE6+2C4St/nn+Z3jbndXf+6
3hRP9q88qDHFZ0Ta6mabC4gpdmci+H1v7ufbXDrUt+twNVUHYYBtWKopJs6m2CgykyExOACUXWFI
a/FIMbkm/uhjev8iW1xZxnrvpMGjiZYrGzP1jljVAXzyRAvdssKxYECbK4sU+KTjY2KNdxNeqsSY
f7CVbq5ddzfnN39v7xEyGdSxDB1peeGstXFgm9qqsLIYLG3+QBet94iTOU+DMaUus1L1cF7ibtHs
VKRw3Fq52snK1Tpz3O1tDv6iTsEUV525fQ20i/5YA3JWyuzHbVZUawP1FYrpLcBHi0vVAQFamHwI
fCvmWxQjDlVXHSc9SdwiW0Btrz9gLkhyqe3dBqcyhbXWo9lnI4eks0kbxNX0Wq3aK6nie8meytYm
3AZGsk2Jrn2E4muEqU3dXUJMWATZLQ4xTV2KTqomB+kEBV+q7LHDF3FuY4WbQalSyOZDy2b/3apy
Tyuk4euegRg2MSwweQCv3hAug7ZdSWNPWB+fOeD8qAUQSCkMk33bovwKKQy/DNu7+jYJZZWx3VIg
gXGg61H/CNE/37TNWGorqOX/Cvk2vwxQYOfsM1EVIO1xKbt7dv3PiTzxEWcu2VBkHHApPWII4KHy
AWR+TRuXIyUYXvyivxg/JOqzp6anIoWXXDUvXa7z10FxXJ8BnqguYCvhTJ9qqD7Rl/7Wes7D/6I2
p0KFx1xZt6wf+EjlOlVubPxqplqSyuBaISomASSYZoJnQv9CAFNP2dSNCyTo1vdthU30j4527WwP
QGOQeLW9HTRVW7VUC6D0X+q3o50wfc3w8u5J760gK577+7TPJVfz3oJMgHBZNrU040tWYSppNhc2
4AGdapi/xaNWevq6brcz+sbBj4zQ886e2XBxXj1210Z0YqgE+QwqVh+2VFlsBdSsYdqh1j8Zj93G
womBjPa8nD34KDA92Zaj2mhnMj9ujpOYNhtUQ5lZgfHG44oCoHboLjkwUCZHGN7xl58kCS6rHUZ9
YGluhHUwghUd0xEpBrQLTGdz8lUgvYQFOqbax8r7DxmFT5IFT9b1ybJpGhSF4qFyCUqO1LdIOj5V
hmNItGWvwmLqAKnjB2cBN0643NdpsLsFCVZ0oH3gnYTq7CZXKzJeTbTIujP2Emym4YANHaNLjglu
hs9+srSydqMjpM1eddx8zIWhfrQAv6IIklDWcbRzIZhwxoZBCaH2lwshLS1TSdQMMxLWm7EtQYu8
t95gYNr6ntPAQLM+Rjpl+rmnNbZtIliyVQIwPuGWTTu2tvEIoQA9R5j2Xvmm6m6G30wegFgxDwum
Dd01hhAVD+1Z3gK+Kx+ODBlFU+fEVp93mFSVwpLNQVKxxQOZ4bXsFhjncss+jtjI7pVy+pEW0qcm
/7OCGzXBc08xj+Zg3WKlzAboibL2WDanY16eenCDGtF61dwzaV/0TihhOkCpsQxiIBQ2BetY5hnA
iomCFQ7xmzrXt1s9vZ73MnubeCqC/37iZNayjLXZhJNReyDCT7eVNvhJXrxuqB0VevKA9hX/vMS9
iPfTqgTLGNa6RuwSo+7nftfCQrtxLjHe6wHb8LgVh8JEd+D7+3mZHx1vXw4NAZOt4QKkmviKsaa2
JVOKQ1sBfB+v+XMNQpREM/1xe1Z70BQOr4UareqVCWAeFRBXo0I9k16b8Z1mDRcN2HArxURN9t3u
qvdlGtxkWvxyvKAE/yXOo1YsP7pY1lK39xjE98K6LB1vMJja5+PJqqbNdRN7ZZks9dtVxw6RrNeO
aUnbxC8Y5hIO6mZW1dE0zeWbqbTob+yHvH8atZpc1o2TjK6jpuxtqZ3sgelUeZsXo/02KM3SueZU
ZY2LBNdYeaqSrK/ZjHcPK9fYdaacxK62lEg2zFn8Yutk+H7+WHZdMnwk3pVoiteg55+X1zpZMxar
xl1yg9zhgiZuzrT1gTPpnZe1v5UnsrixnWi6Zk1VlemQtYQ5dcefxBu98ZfzDrSrJ8MFRxBi2dSn
d03p5qk/+wlGLHOo5dM/Ghvm4ZygkBS3ke0ggscdL3qRts/VNeceuw+I7enBdnDQG5JRdwaEQBPJ
7tm9YIKapo3mDGrRry/bxhxUEJJuwNhfK28DRoJNW2+bUi8ZLrQqd+t8C9fktTUk2Js70dInucKu
L0NCBgsKF5Y0LIvKb/Qjy3PJ2fL45MtmnixOuIko3TIn41YyGIk7WrULZi2fxLO32JnEe/HvPSdK
CJWooZYk5U1La6c6jasswHN3+zb+D/nfT/smuH7HbtoaZFJGCEInUBgE9iRDPZGtRPD8oJsuTIch
jrVpd905LBxJK21ikwkR/FdaJ3PetrURFkhPKigZtRXmJ5V+PWgMGAfammI6dX61M6UMWtt+bqvp
pUuWn2aR/domXTKOu5dFpSZAGk2E7SoSPELI0M5j6vToNAnRs2C1x0W/omWEChC43qivz48ryI6z
lwkEJf8gk7Zr8ifC+e8nDshZ+rqbLQjf5svuyL0dvRrB2fXGYf6KSMq+vbv3J/IE50pLa1PTFSq0
9SiyEvVG0XOfJcCzLvN7QuunRUkfe6c42O2PPEc7yXDRmoOv64ihzvvevUc89h3ZCuQRiWqJ15hK
6MbihBgIBYEJdm9HcHiX6nGLAw3z5QWADtG64TtP58XuDUqcirUEdO/NTpu04dcLmhpXl6We+QPj
qUeMg4RW6arorQo2IImQQ3vX/IxBtyd7B8sWbgkKBwzptkpXfuatT+7/wlRWPMUBx1OweJxKY0bX
k8Qd7kU7n9YtaNqsxnTE3IkTkrRG7RnsqwVq7m2OALlRlksC1smgAKgBmkAGLWr0LfPmprYe45VW
HO2yaXyNpst3W9Mx2bQmimcqU3OoJn045NMwHdVywTWJsNUJZ4ep/koYepitrroDtCRowsrMuWkK
Iw3g+U3JdMO+Wv+tS2LMMFpzsyiqboRGHAdJUxz1+e283sgk8N9PDVXvrGapoa2Ls6Hhxoiy+Xhe
wl4M/OmEhBsL8OydVnQt+SicqsXBTKMcZQUO6uNc5LGLo5o7YP/KWiL20nd4SlMwAaN+b+Kp+Hlt
UzUlcZ9AIVPNtyOMWQaYfIwP1jc+PMe1sZXG+/xPfrkyT0QK2zkmZd8WM0SS/kHfrpsYOBbU4x43
6Vt/Csp3+duQ3yuiTIpwnyAH9UGM+HmZi5HUFVhJjDBBu9mQ5Zc15letkV1m7Hpd3hPA+miZRG12
b5dTocKNytKx0KwUC83bKQsHZSEh5loXj80a2OMqNP+tW0kOKubtwq1smWvOhR4AiCcL2y1pLmxw
V90AGax6TRrV+YGepnX5L54YT2UdrYYEuyNmrzAn0sYxGmgRd84c9DWM37Vo8yiIDlZ3dGUTxXuR
2ak4IVxSkkq3txniLP19Zo8TAQ7PcrCYpG6za0+ncoRwqdbNVSkzCqfw2Fy1W+C8mWBTdMHZod4p
12tzWwVTzakJZfu5p9yngoUz7+ekj2MdT3RMAIXkFzjKwzRMB1eL4rfufj0wVSZRtqVCSOWQclLr
9eMEm+N8kY1eg2CijjIIvQHBFU/XKcfkUeY6+Eq+mBSx0fjj8Be0GDslKu3LXmsdlFNSy6tqVXEb
Ze7DysytS22qt5uhHSkw2BbmnfeWe/6YIv/paHgtQbiwYtVc+rjcbCM00wcD3IhLufz/JIiBAp7G
rdYTuIvNYW6LpvXRuj+/ht3dQ0HTcWwk4FXR77KcIs3SLU5Y9uuz0VugW66jAphVnlKgKJWk1Y3Z
9KpkXXsPbErRQ6WZuIxNhBuf/eBUaF1tFYwCuWD1FBRvtwM5/pXybA/nV7g39fhJlhB16GXbZ6Tp
HLiW7G71pszVo+6quENern9dXppL5XosPU1BcxAGECNZpYib+Bf9PFkqt9STW7vSRraROKVh26wu
Rk+vaoJG9j51Y8DPNrW0CMeX81UeOtQAQwww6Q8QhxN5+liUZTdgaycSdMcqLCPSuA5gN5eATG4n
5QjdYz2h0H+KbLJqWJqYMmiaYYmpnTlAHATb1YbmdY75qageIIT5eKV+GAkG8jiScPLfvM6JcOFw
G9VCFAn8YqCoWt/LBydkr0jV3yz36c3qsx/k0PxJbzRJmLRj+Ly2g1cDekZ5ovfzkcZKp85D3Clh
va3+nGy5b6CAHJzX250MBQYeQPeNDhpkR0RE8BbNWxNrWwVjCC+JGmmt4fbSaa6deARCbN0AmTt6
C0Qks2EwDCDLNwpqb49l/9Aal6n+S+uvO2Tr8BAPZeWHXXnwl5hh1FGIE5VzqKtyaHXIK0rrrSZg
z8i1N30tn9WxPixA4GOm5cemFv2HvXSAIUoI93Pi3OZkagSEoqMSDvZxWt4HIEL1TJYU3dMKB6U3
jIc68GyiHdjJkrcdsZRQbe7G9rWo/ji/iJ2/b6s842oShMm43D9rnaXMSl3VmxKu9fCjiTuvSzBh
+/+TIZiT4fRpPBsEaxizK2WZD8BIfjgvYscfoi5DTa5uFkpCYkjEnHzTZ4eGOQaIej05MvTTJtl1
PBQ+zVEgPS9ur+Blq6aKuhpqIpjcFZ40iUJZlhIbxrok/lAUUabo5LZt7T/B1gS3NA6dO5rFtw6Q
vu6YK5ub1dPDmJnGvzdoGxbGa32WhhqccBE4SjUPLZssNPFsfg7OuKm4rHNZRnVve0+lcC06cf8p
Bns3Va2t0DBjd0XmbKm2Qx9/SzFwl5aS8cwdH4UlIVmM2qVpWGLUnmCp6O2tkggTmv09MBE1f9Vj
4w5oE9JZb656wr32SZYQstf6NBvxmiXRkI/W1ZpkyntlqNN1aRfjlVqM9kVlz3Ggogh2pzOiR5pd
dA90LVWf9USVeJSdaNc28FBFKsHB4kVKvDkvJzL2qLSjNcsf8jwqlevKQjQz/nlef3cCtE+C+O8n
59mlk96wEoK6rEetZ3SH7Q87rzFApXt2f1evf5yXt3ukJwsTgtoyKYop76E/yqr5jfOmz+ZBepg7
18DJomCcnxcVN2thaAsWpW7fnPoFNM/umH2jIPerZlBFGmqQ5ZJ17XnP3wdmis8EvaS0xpwAMgt1
GVmYf2K17ALYS2J8WhZX4ZOz0tvZUvK0sZA9UW7ZIQ8aQERFywWIN72udZNQZn97T/tPEgWf0nbt
rKQdfIp9rYOWpn4FhD2tHtCH1HzQw5teiQrH64JE48N5Pdn1qyhawsQdhNdfXuwLWm8xl4kz5PVm
zWcBmV0LzUgc3T37U4Z8/D/29rc4wfy1dGwye8L5zRfWd803P2qziDAb6vLY0pYsb98MfosTbimj
YQXL2tYKp5wd43q7Mor2yky78PwuysQI1r02ejp3KzYxx+XTVxfDQjxQH/jnpezeCSdHJdh0riRz
uYzQy7W5LO1HI26OtvHsqKWXLDJc3n3H+PfGiU/W1jIaJcZQWtjnj62BzAZp/GzRvUJRJC54XwMp
FJACqsLSxcYZC0ODU+1AJZzyFS3vftJeafVzS9DhsWIOE1DH5s22geuA2kFcaO75Td1d6Il04aJl
hT52Y4Fu4AWD0ZU1uLp9uwC7h9WyBrndKwCDFER3gDX8JcPR6DleF7qihB3L+5cmywvfqarR1wib
DnY9qN+IY1Qui1UZzcGuep5IFhzaoJRbPW/Y4UJrvZkTKSyXay8rk8qkCE6sHpqMJs0I18yUmzhL
3Lmdj3lSSazgIwD/EkGcrEY8MWNWmUMgpw9QW/s2Ruy+9+IjZkSTp+HCHpBvjF1e8mqAg4Cestf+
wpBwA+xBMdjGyTfwvTi5IpzKchjYy3Gd++QCSZ0ZxKTUU1RXeVCP9m12w8dCGuAgZZ7pjpdDG07X
+gvPTPwDrEH+Yji3IYJPRWMiQpgpTaIuI9uvVAfQu0ryNShsIzkYbY5Z3b52DnPaJ9eZZQGvrzWm
ezOpnERiTHujHGiYBCggcr86TFnwt4OjGI4zwZpsIM08KQDzyXzASUd9OH6fLppLcscB0zn5V+mr
l4rhKk+JlNV0L11rG3jZowCBvj4wHX8+nQVD/m1Zp5jbpQd6sR1bcF84JDJzQD72wJoMwNvduMmj
DKZt1wJ+y/3okjjRCrWOadsOWH0WE49qrVu36H6R9Txw/f5y3CdShAdkV65Za2RYnU6cW1XFxATy
feedomwhgsNwMKpeTsg4hCpGsqvmrnZerfTtvIy94uXpKX2ECie7VYxNYyjIf2H0Y/Jz5UbtXUz8
HJugaj3dOQ6A+HArT1oz5W7o3PYJ7gPNu+nQ8+3jUDRqco+csoruycmbgky/NsHEHfyH3PanlQre
Yky6HnTuiQ2MFjq4RlpFTVV4LEnDGARW+gxWur7/KdneXa9woiaCV+iNoUJ/KAUxQjlfsTZ+7Yvm
YI9IIAKhN9UGDGGoP6sBxBDLlh1Shx3Pf8BeefzTqkVfAFLoxoaJhs13Ph0xfnP4ESeAYQDuTw98
r7gDPW56r/1sHxlgajoZj71Mi4WobOkGpFVzBwpm943bjmB0XdU/szSTtGzvdT99Wqngb7JG0c06
53Z/BF4FgHkYejY5LLFMeXdN3wEmJ1rfkXkTkyBgKdfJWmwJqjH6o9LQyFTU4PyxyUQIapNRdVlM
ZU2i2SHv9ZCFyItK0g37/vlkGYJmTBjMLnOggkZT08MrJ8CTQPwT2lvf+LRKOjcdkpt6Yccq1QAJ
riDTTjcFXXVUizrDuM0Mo3dNoyj9f792pLSQFEYZytbFKgplyVqTUU0iZrHundYJeVwaMkqcK99B
0QERW8dzS0XyVBP9Xt4lfLDASqKEZeYBMzwkJDpdvUpLgSNqrqXkRHe3G9kdXMzIOlJb7BWv1sbO
aRdjWUDye9v87YjM/mP1B3BW2NMW0EN5a5eu9Km3t06UomBjNtFsKqIy5NgUFZxQML+wO9qtO14v
B/MG/i9SwQUzROVdEcQPi6xysut3TuSKIz2LSpYxKyE3O9Y38XV3leJF/cCBptfMVUcXKCw/h2e0
oPa3ANf2458SLfo4QPGAgcAMfAE0YJpEhBgwioquW10mUdwhnZQmSv3dbjXnqC0mYE+GRH+oWJMB
J3TRnc7NTNRYx3kDE5E1ziDZrelFr8RbL4nNdo9Dw+Ah+jMQmIl5y0nt+zpvkGOY0+F+ruKbWTcP
WVKjX9eRPXX2nIiJ9CUGOiHv6/QfTAwdqHCIOdoyAeFgQb3Pm+qebz+VwL/gJHgAoFxiT3VshZay
3Q5LcrWoLFRXabpyL1o4lcO/40SOMaiTPQJe4aOThgJkNa2Ptj8EnNUDFLJJONYy9ZFtHj/IE5Hm
WC16n+DaKq7oxWRg1jwGJOXmLT+H1/zO5C8IyRN832ROzktwyKyy+t6qscrBcdVfGtBapoPzbah9
AI1WB0CNIh3EgdLXS2BGLT/0xJUhBO6dJ8r+KD+qqCrACX9etFEZc5y2DHABrLha0WyQTdnVMkma
u/ae4KdShK1tu4qR3MwwejctIZluif3L6QDYp1xtwFrIJdL2LI7qKlph4AiApMp16+QgCzY3qZJg
TVq/HJZMuWRTc5k7RVBU5OW8OexVb/Hi+i1LsAfdaApzNTCsxtN4GEX1B81rsztwiBy7wp1u0gvb
y64yT7+x83tZbXxPY0+FC4dn9aoxbJmBG6232ysFIL2pq66KJWnD2X35I1UDiiTUbDX06H3eUI2j
XS8l8Hj1CJiVCFyPIDasXMwFmS+pnwPbEcT2uTtF7Md63L4B3ooTp5zf6S9rxdWCyVT01avw7V8q
BiqenG2j4zLFVJ3Xs4t6k70WvpgCl4CxaZ4n0hHpCWrD+grpmgQSVgvtTBMSo/pV7Miuya+3FBfj
EEw4YWyFOGIYYmTqpqFbC7dU4Y/PnHWrsN3SBKQF8NUuNwzm+aVES/n5fLoYIdJA4MrDV0P90tMw
lEWWJzFEkhKD0sD+SxkoA5zNrdDrnpmju9VmkG8P509sbz9PpQrPgNIexnaaWApE7glsF+gb/Wnr
1RwtbSbLZe4px6koQUGXas2MdUjSqBnj57hbDvUim8XbE8H5ylCgRqT65RpfQew55TRNo7mcvW59
btjmn9+vfQmIgS3b2Blm0uwmpczCKVnxt76/7RdZlugrAQn0wITKwSkSXs0X/MW00lG3F5xIwdzy
2QTFz40aAD0+NG+A+9etHoEOdm5xb1tSYAJ+lYk6iB59R8ckHVrFxdaFWltaNueQXVpKVA/vrf0y
ziQYC9ObVhnp8t5WojVKR6oQ6bAvYzjbUs15quGwqPLIyh9LXUqCuq/Jc76VFqUI7DG++mVIOSZa
tiomJHR+dzV8UFnqd0OAQZzrf9COyAt64uZZwM4AMgCvwYu9C9o0zeowQjVSNqrBiIdbHsMNW8O9
2auBllpXZdK8Jovuzw2RjPrsOY9T2UJOqkkAXtmneDZlo8J8Q1Mvh7F5aGxAT5LpPVszMCdtL4Dp
+beRJnbY0oimaSai+S/JxGKIST+ZsOl4oD7bvq96Hy5LIznIPSdlYdKUYGsNjJwKEZiGHhCTVFka
Deaf3fKLDBfKJuuy2tPGUxmCI7Qr3ZzgglOAQr5X2YW23p93HLtr0KEVjqnhdhRvlD6dygTDnmk0
YgzEU8pmdK2YAbpxkzXpf80d8kMxtI9KCjrkxCdtY3drr2RlCvgNI7QTr1xcDt0JCIXt54qq+oEc
8N6SufcvAd2HVEzlGwA2wcys4LdMNFb25QxjW6Z4vVkdql+C5Wf10gQDnFO6dYfzG7p3YLaKqqxu
20DFE/1k2QOqdFixoZYD/stZ95ZGNrK0Z9G8Lw09cLyZS3SH5dAsgwMInIhRG4A/GDkGa09yU+og
iceEWzm/U4x2t2YhsaqvOTPsJbJ/BH13DgIRMeBf2DTUTQ2zstXR9GirARE+Zm4MxstWyw4ECFBN
3V8v7XJdz5YkJNjd2BPhwjuANKxDUhbCO3u80hbnrmuo5Ox2VRSXKF8jRbnvS/Rvx3NXgEM6Ajjk
6s3PlZ/5zsN2gwxEedQC/UBKV0rttXucmPx0CNQT/WVCbSC3wZo4qWYSmeD8BTnII4u4sOxe9mTc
Xx4Sdeg4RC8UIpHPsfhQWamTcgvsOE20hxH9BVwksa/fGXFgzX71wClbzff/YBGwKw06qzuG6GJY
UuS5qsOF0REwB/X2DN4I2VQhd4PiJYdGaorIxMI0q9jUPFYlSw0QTUVtTdMA4YsN2valcBOabt5M
WA18WkW/x5ihKnlb7DnQU8nCFUftyWQbCldR2t1OWhqRMfVsU0bkuSfFQfztqOgUp3icfj65cSlI
scUUWJ6sP2pWGeVWHtXrFv37o3JU6CLF8DUuBUFBDKdlJa2hINqYBlmKASAZZJvO90M8qVMRwoW2
FA5JWAoRJGIP5qN1m773ADLBDKgSKH/ifYEmlovcV+6QsOh+Jp7K34OSUvCeKzn9BmE3jXRZ59ZQ
8Pal60ttbK9VK0Xb3z+xv7fyI31zkkgoS7PvOxVOegjHX0bIx5yDTvMaEJU7EfC+9UAHTIB8+uRL
CQk+2kGnId72DtLh4n23LmnZrDbkchbvwt9eyJ15j0zQIftT1gK1d7U6sGkLPgvZEjFZbJi50Sn8
OtgA5zH0YF/XvufOo5lLUdq53n1RGrSsIgepYUhJ9MuK3gB+f+Ob6aso1vRevkbdIygQc+Wg3+VH
EqoAw75MyGEcXNnM6G687gBQ5KMBBGGeYBWLmuRsBN97lI9LHgGdbnhPKi32FbNR70Dgp0bl3CIv
27PMcyq1A/JonoQNnc3bjaXmy3kb3XF1tgpsI6LBlX4Fw6VzR6u1xtc4yvDIUiV1AfkbEacJajJd
qEt+0TJTksX5Wo7g0E0nQoXLty0Sx0zbKY2AiIHhIgYiT3bBwTTVsH4qOeGllGJ3x0g/iRR2HXgq
Y0ZyONahuCLsTS3+danRVB20JXMERzwucSV+9qlJYWxzzGYeUKzgiOrdNf45FM/nT2vHRhwAQ2ka
OH34mIbgasqRVN1UjVgFRYduOuTvWq4F9tpFy9rkkvhlx+cgyYZeDtiJ43xR1LnaErNvIYzU7FDQ
5W7sVDefYsm7h3+zYI18/kLDPwoQGjHEVcqaTugcwi2RTMZNQiusabGWYEs382fnaEoIwKE/GjB+
/OwSO5HEgXvmCHgaPOxwR6km6hWfz20BRaeijzGyKd7CaQPdGATQXuG2R870qzz9+wM8lSZovp0R
xSiojqdkcj2Y9rWi/ajGt5nGkrPbU5RTOYK6Yzx6SFiBVSUNrDpDgR8l6UQPKjOVSDJ2LOvTBnIP
c3I11U1rtbGFJZmJul3l29D5TeIsj3QbW9CUjeodhpF7b9F6BWxlsxOrvgGXc9FolRGgSYwc7SZf
PMUYlqPWkeStLZr5qqwIQEr6pRzddupWNCFWKASj3EMjNDZ3P4xOq676kiyumk0oWZij+QvzUisy
3XB1v0bTyDsvbjXQrida5xWluoRI+rBwLkZLosF8M0UNPt1swSqzedErZg94yFjtr8YCOR1lb8Vg
fauaOOxn84/zOrS/4UBHRDYJMb6YHc7U1Cxm2kKcwrQQbQmJjzH7ITwvZV+DfkvhX3FyrHlX0wLp
AmgQOgdvk3ykEUFi+tBVIziCgUAskfd1khAOFM6G2nBsugW0sc8C16FeOt2CA1XBXlvcdodgCoxA
vQTv6fmVcYX8clxI6OhIAWJ6RRzvqcFpp65qxyIgOn+3EGAXxXAVt8NVp7KbuCoBuqLVT+dl7vlS
wKfBbSPpCKmCPTqVbc+ljsXZDXMTQBvo3f2kyVJIe09qB0BpNh+TBJDwlwpvh9T0qEETTSPt7jc4
7W9NWcHWtjW/VeOkOkzZEh/MpI0DtBmAObROZee4q54n3yAozuYUaDpqlL9CRuOSgcYltH1IQlck
yFgbv/hT1nW3p6vIyOBFyKGskMP4rDppkiX9nM0sctL1O7VnBBBj83Mm+g2Jicza947yVJj+WVgf
T31v2jWE6fTSbF6olnlr60hiJJkUwRqmgoAxKW5YpBdz45ZVPqI8El8O6ybJ/+wd1+lyhOPKx14H
MGjPEIkCiZgjcjk9le3Z7gERFHd5QQs9L4L6bzFTFsxAsgil18ytqywytRn+ZCAA79yez9vaXkCB
obq/hQkX0oTyjpMmJotIxUuBy/y2TBZyxiMGKPKHuaruUBp4M/ROpoZ798CpYOEeGJaFNCWF4HLQ
MYec88m+jd4mesnhlTQ0fMuc5p4rO5EoMtwxvPDbbh3QbDaYUd5Z/szy2XVGOrulE18bBfnlNMPT
+f3d1Zjf+ytC3WUbUmd5imUqxnsCH6YlreRClagLFUxsSddkGNDEDHIohXlNhTZQJEZ+KCmaZZA0
PErWs7sgipokKrcmn2j8bNFNHac9Js4YuqetyltodrloFB3UXXGfFvljs21jWLRLfaxHGtQTydw4
NSp/aMnl0CFcHFogjGw9ct0L0GgNgjRDll1aVvuTFZbhUk0BNlAHyH6lqqx7tSpn356H8qqcp9Qf
py0JBkxXuto0atFgT70/p23iaY72mPY6B1DLJ9BKLfclTf8YzRnNcenwPdMZ0I665a7IiptlWm4r
Yt+qGJKUnMXunYJL2aCAh9QASCk412lOt3xr4FyzVCtCA4xT/qRibg21l+OU6hoG2PorDHUEc61+
QxbXP386u47wRLygC+XWVFZR47auCHI5VuOPyjeL0f+nFMHdYvyJksQcWZQoiWcM9wW7rYtCImRX
z06Wwn//P9KubDduXdl+kQDNw6uGVrttx2N2Er8IzqSR1DxQX38Xg7NP1GzdJpID5M1AqkmWisWq
VWttUqqkMrx6rqccbX2V+n0FoQOb/s29sbEh+HLRMwJBItwbhaHREAwxFnTGIF1GaybDD+x+pUgQ
ge9Cv+fifVjVOiarII8VQ50u9PK29F0NQmtuYji+XeMVfN0RdqPrxpwQ1mnKQDVZaXms0YfZyW/Z
8NYlnzSP3dbzz+umZCsTArmXTB4gtgirbp2Ea+cGHIla2aqflX88ZYWs1/69KpeX8zc+0VcsSbpq
gU9Y6uOQTb7R64FToSiSSS56yaLEonbbas2Qj7joqf5jTjizIB5d47NKj9c3b8/LwXbA4U6oglxQ
c1eqkqtoiWBccigeUwpO6SSVLEVmgi91s2kF+C4XkpUKlDrYi7qOn/tEVmmRmRAyFnfxjEI3cAXh
HU3D0qigclh/ub5Te6ENtKv4h171JTaAINkCVRNsjNQ9GQTFFd1+NHUZOd6uGReMXKiuoIcodkwK
lZp5ViG24clwHEYI8tEOeb/sGt3rB6FGDFwp3m98hly4KEiieOVQ2DkqKVzhd9GjOiCBdZ89dyBc
zV+g2vjHQq34elwDaARO7Xo5vL1Og223VgHWCwXDZtPL2sp4Lva+GsyGa2D5AvH1xXBssXRp1ei5
ckgwuIpJHvZkleWdq2UfwXsrCwZ7Trc1Jvh1n3W94UAoOWb2bUdavzRkviBbjuDWdq/oxGRwuV4D
P9qafs706gPr1VNppv/8qXejlqebugbEMbATYusAOUqVjUVVxI1b2/5a3KdK/mzPMi2Oy2vh3Iyw
Z3VS5Zm6FEXcTZ7iA8/2dV2MDy4f3lSm8t3pMFHwvy1M2MM067XGHrGw0W183VajEsgha/183crl
SfF1AdgA9RTHuyiHlJgOdXKFISlVVvemrJFDtuO6+r3lfQBBsym5XS9d79wc//smpIK1uUkoRZan
NQzKSyWkDgY3tSRWLkPRuRUhO3F1xVMTAgfXvORxYii2tnrENFU2jnP5LoIdBFVcQaCmuSjxJEua
aKO5FLH+ZjfQn1xDGuZvcxlCNlqB4vga6T55cd5XGzxKssY4zw7O60vcuImkCAS7ti42shiQKQSS
mwVqvKoakbrPDqmeF1HZ47f6GUnHE8D34I1i86g9AZGoSW7g3V228ABGIAafmihv5HZkXksvK+Ol
0u71vo10DZykpn247qH7ZiwQnoOLBwAc4TswjDxZKT7xeC60OmI4BT9R6sGf3Uyml/3rkXGxp9Zv
W/zAN+5ZVevc13ZSxAMERpSgTzLnue9G5b4ttfo4oq0AVd9ew9S2DcmHL3mxVmFbEID1oSDoN01f
gKFC6d70GsEvcJmdfGxBBoBB7M68afuMHOoZMcRqVas/Dq0yBFY+LY8EFOWnua379gZwFOXEZobO
srKUz3TW7sZ5Sd5qIHUPltl2bxT/zRFMfXaUOnWBiDqMb/Oq6+GieV1Ye40GKfZhdYIUq2l9Nall
0X33RNCq/XVZITEXXjGlUqHe4LkFUuQEanvKIbNwMLXs4HdjBRIKrlJgaBd4uKlw2KTVdhGnrIKa
0/B9JIsk+v1KSsQDB5oRmDu0CpG5CJGCTv20gHoTzhVA2Bm8cg4mvENQbEIGaPqRP8iKwlKDwj2S
tpB9TCsY5LgZM+j9gWMI2lA/ZBDJDubbVAuufz97cWK7ROH7yYeiLmrQ68fFjXXo4+E4H8ClJB3t
2MHaghRLxxbiE4WGh1h8Y72dGYlr8a0ErRsmO1ro5ShRhwmWzne/Wu9FRO/TPnBRpZIs8ZLWhBNy
IXtCcRbK71A9O/9ukRfUbgF9M9T7fKcKXDAkA7yQhBo9mtDISh+z3gdPQBmyo/L9+vbueSln4UYx
nDMuiG0SB7wDqatXZTwz5S0nzU+8fmRAoV0bqIpY+BowDiCOmWdFOgIRSMpYXZP7gWkuaptmEl5f
yN5XjQz3XyO/CjSb2Kd5Y2KMCvykb+vASF5dD9Qiuax3sGcF1XOu1AYU4MWtBUH2NrNJU8Yl+UmU
f+z8rWnf/3whng0QIx5OHDAjOANEIkBUXadl7JEvSvKxJF9K8vEvTIDLD2hJQ/dQaT73t2FWhtFb
+Cp+VeIe2pQcEqOTnMhO0xjzEnycEsgmrvchFAiKHPojE79hZ+h43baLbvj13KU+YAZvzoRKCHjK
/HpxIJg2txEZISWfecqrok7x9fXuxZDNDxFJWoZuQVAtWuBIoA2KtCPGDNX7xPQbZbZelGR+dIuu
8K3Oe75ud/fD3hoWHntGokFWz8EOmLF7qgp/esEo3Mn6wA5aZH4a3uyD7v+FUi7Cydaqfn68zEom
OuRdGSu09k3ytc/uNSQgzHxPTdkh7yTgmM3V0a9Qwap6gXS3lsRB5AQwDu1WDCbHGNXFXaoc0+nH
9b3kbi9cdTAE9RTw3gJiJQYRo9L0fK5dpGtgqwaUP+hG4vc6iA+G1vdyWZKw804H6g/dY4AebOSo
IvpPz5ExDhOt4sF8Nj5zyMN6zD/S2xRMkW5cPENmVXoJ7STksIlZC6ipAUEvQgHXbhy8VFWgZDRU
jd95mW+kUM3tb6lXgGlqTm9Hr5ZcPjvB+cymkDNa49LUdZlV8ejYR2dagwFSotePbidoomGAygOY
wEGCKPasnW4wy0lNsKwlO5Tl8lAo5UEBicRfmME4mMp7m5BlFPI6VZ9btayGMi4c27dG5L/mD+Rl
0XUruw6/scL3c3PPLDp6GZndl7FWP7BaD1hR+Yn2mGqy8fddh98YEoL0MqcMn0JRxtY85kFFkdG5
bPXXEr1xXauroG+GVBIo9xaHZBIQI7zIUZMQtrCAMFsOGtYqzvRi+EZMkj40NtHBRj/bYdakuuSK
2PEMnnM5HFaPyXfR4aGQkA1swkypQ6uXFBB2Q7EOld1LlrXj47DgoT8DuDdilXARgTiqwcwnwbJa
995ZEA4TXeIWuybACAmKRC4UKHbHRkB7U5ZgJSR5wUfMx9clX9HO2WCm87cF/veN441l7hVaqkKh
hN6OLabyx8lf9NEH97nE0o7nnVnif99YYqu+pFm1VIDq1jEKYdHiAcxS67emtdwog4z1e+9Rwel4
MbiBxxiGHESvW2nFctdWfhFVLXk4L0cOhhii9LFJD7pz4vRQ17/ivdwEGTegJii7AQwhvpyGparr
Bro4cV3ccNpo/mqCAsqIGYRwwOj4H4/+otIAUAvg3YAagWRC2FOty1LMioDeWAehQc1uu/nL9RXt
fUpbA0Ic710lM5lWKwdK89OwkPvJ1omfptO363b2HB2sv0h9Of3HxbgGqzqtSAutiN3O/Fa1xkdW
p5IJtt2lcFFP1EQBBxLzxjXt6lHr8DBH5S9cs/awjD9g7Z/rC9n7njxcE3ySXkP8EbxuqlO9t6e8
jAEAvLGhMKI6kdH8VInkkb6zGnB7oLILBm0kEmKMA66hZYqCJ7PWLvEwaC+aQR5SzzxeXw4/XyE/
ghlImAHqBoJa8ZJtNEV1CH8nO1Uf03SKkZh9TXrtXiXtMTe8g9oQicmdHUR6BM51QIpwkYopkrPM
rClq5JnaWkQD3lpapvlM+wQG+sP1xV2S2lvwhd+mLKEBCCWNZLZ5Ir18qxQ/uedMxl8qTMJy/WEW
UgAam5i/1Yegeqt+rJLhhf2VgkcI3y9ERMUzXC1EPxPY4Vil672us0Ab3XAy39bpz2cPeRiETAuG
CTC+I+J8kbZAMXtCemF19NlzUfya21HCK3T5CYMuHzBCDi/fG1eYcqVvvLqMgTOMFI89aFopabBf
XiEID+hroqYA4UzAos+vEAvDw/nSDkWcG27I3B7owT6q13eL2Xd1Ptxcd4/LTwzWDB2vWTTvLnt3
zZiNaqLwil5rBCAxhdydj9Ku7M7gr7XzT+zcDN/Xzb2Y5/PKmK0WAFl8b+lJBXldPc7RnCeh4aUR
BclJl90YgF0MihFeX+LOmZ0tkW/Bxra5uo0FmAzvE2EMgSogzUuyQpfc/Jd+fr5C/veNlUlzEuK1
vGZZ9VPQz6vrr50ROmpz4uw3kvixA5pBKxQtAC4Ch6lhMQQXq2d2wOzB2dM+O5ZjaELmu3G1R90Z
/MG0HoBzfzC88cdU57Iu4o7PnNkWDtPAK9kxUm57eUQHO5jGbyXImK+f2mXhAQtECQcUVphuhADA
+X4qzWwliePSmNaGFaHCV30uMe2r5Bi2orYRD4VFD4y0c6wyTwaO3HGZM+P6uXEVD9u1MPEeqph1
tPHcSgdb0kKSmRDuUHCPL+iiwIRllkHtgSeL/bi+g7vHtNlB4ZjQFV2mjh/TWH9wm3dlqIBil4jv
7trgxADQG0BNT4zuhKpmu65pHWfOt9U5qda3qZEU9XY+LERaGy0HSBlctnlX2ifjRBguEPelmj6X
rX0cVSXsPUcWpPYX89uS8AmrLW0VXCwoOT1NIWluMWVnLmH/pjyP4Pa76z44EGmeP+tHGeHLzpQh
H377bVmI+UZpVtQCKS8q6Inl0/7G+FZkIak+0ccZGjtBeT8e1OqQTz4hAZniub/JJ9BDNcFfSDYD
UrP9LTxb2gSyQalmZTJ0uA0YU7LutjMkxYZdz98sVnhSUkvHQ5lisY5DX4mhfajLKrru+jtvFCwC
KDVXQ8XrskWKWo+NILi2cftzCvOjdlSC5Ji9qyEJ00MWS6zxb1W43bbWRDo4OgNvRwxYM2PnG/QU
bkkMxpnyzjkNQRk6he99l1jkSds1i0J0VCd9nNsctcMJvZZ4XqiBwQJrBTy3rV6X0mruhzT9Step
vi2r2o2XeZI16XYSy7M99oQgOc5jl2sUn4tyrKqD91A+1yv6aDlUAOeD5wbVhw4jssNP80AONKg/
Xd+C3Y8VjIPovoMK+KLWr+lZPUOZDWPFNovX+SfN6GGtzPC6lT1fRSXThrgO/oER8/xjKFEtdcvc
QPKspt8gmP06euTndRM75VIU+jc2hLAzKGgulZDHiNmpeiVeABHnQ8lVmOaQvILPOa4+yob4eTwR
3WdrUog3eprMagcx1bhWpuOoeJE1AcGJtgJoXgIIgcs+x73D2toTYsq6ru6AWakyTt6qLFKtQ/uB
HrJw8MEPqTpHJYkg3xebqS+b+d01DJyGieaWg1Fj4ZZVaT4WyQjDTqnGlfrUJGrgSltbu16yscL/
vgmZzF5GA49IhMxeizB8C/GYPx9wgJOgEALKAM7+JKZDrtVhnNUY0X+x7ZvVtb5VcwJ8t3I3jqXE
5/f2jKPvUWrBA+Sirzmqs9UbVlGDgsQLFaMJ5v6p0iQPqb1bfWtE2LKqncumG3AwnTKlr069dlaQ
gdD+3lWX+dAuqSnJt7iLiS6PKjqeoA4wT0CtnJ+RN2UAyEN8PtaS/sZunbfegXZulR6TgpzgOk90
dTtJDruzSMy2Q4nJg66QaerCIruW9nibA1Qy8XHEwXjWqRo5TI0623q+HkV2lndmih/qxgXrccr7
0kEfvDKaKBuyE6tAqlVpNdRwizXQMztIW/3putEdTzkzKkQuCLB3AMpifUtug/6gqenNUqQ/506l
ktPb20mUGjFAywFr4Ek6X15TOW1rq8iWQXd6JBlHhfTls9ZDDFlaj94JjpgTRG8XEpGcAUgIjuBX
B6lKx5N/atYPXmUuD15BV+BpWgfD63mL3LNo/rhMAnWgjVEhQiZJPYyMJBTkBG6g0JukSSFC/OjU
H68f2d7DESUMjCND4gbyYGKPfDTWhDLImsXFNJN7E4LeN0uyTKFr3E+uokSGp3QfFaVswmbturAg
9Z/DUjClCPom4A5R8r+c9yiSQnHaqY6NxPArOr4sOibcZgvUuRjKuUtsqImXzZudUUmtY+9gt4aF
hKUcp6GYR+h6uTay7L5NP8+mGQ5jkfkg174za09Wut77QLYWhetnygpa2gZCaQ6uB8KyVx3kzz6k
xf6i+oAJCVSMOBJlZ+RUnUHEWGpYGkR57QVsR4UaJApmm3NJhZnHLCGOwhLODWUw9XLQ1EgG9JML
q4rpsFaHtrKVG9tLM8kdtPe983kgXNuwcyFksqQ1Rr7LlMS5/tTbwPHQO5cAcJvISH73loOKoQ6Y
GYjRLoAWKks8ljClik3lzqte6fDt+vcm+f9F/ARNFjTmJ6eKu+HzOL24heQ4dqaaQZ6CIjy6gPzB
I8phIKRYg5nbLWBlkDg4al9JYPpOvMTZKZM83Pa8mQN4ADrF7O9FDgJobWaug41+t42JheVJNVFK
TjzJpSmzInyl+OwBM+EnYrlfWfFoQn2CubK3vsyI8GFCfUJbSqoDolA8k+loqQ/dEl8/+V0XRn8M
YrlgkbpAQShuQ9hMSnwoS/sB+jiZ33XVwayJ5teOlER6p1z2azT5P9YuqvyrrbJJN6oYL0DlI+De
FiqCGXs0UFY5dO06hl2HKaoedcOjmneebzU2AHJW2kV6b3wqnNz5lNvMfLKcGZmf3lZBVWZ5QOe+
vEPQMSWxeIeiBX77e3ssIR+zlQwVetVpQdAyhZCTyYLuxSL+mvrfALp9rV9YE+XS0fyLc8eUCti0
0E9ykEZc0N05eesxShsSp/S2JXpY6q2vWc3x+tFffPSCFSEvSodiyiybkril4IvABVP4NhklM0qX
vV9YwQ6agDIgcKF1dZ4TgQrR7gYeWpL77FH5PN3kp+rTePBi9S7/nB/c6M8XBdZsEFRCdR7Xt3Bg
GPdrHIPh6zdW62ZW9JuSZD+vm7j4ZBDoOU8gOAxcZOkiDMXTtEYrPI2g7NpFKrSVPC8PkXYF+ahI
/G/HETBy86uAAdQohnvON0/Xe1VJO4/EzHBfvFV5T6rkdma9pD56+bjnS9rY4a6yyctBg+bi3QEG
tMp1Pltm/lZ2yVG1jdAsynDFXO9k1CB5Xp24tfu3ZLKOK0WZj2YJ9dtBk41UXl4X/Peg3ICTBEUy
VBPOfw/zKgoJZmxxk7F7YDo+ppn7lU4mSjSEPGMu+APtx1uv04aAGGBoXLXh/S8OefMLhPhuuqMF
qQhIK5qZ4/oY0f+Rj97Bm92TWwySG+uyDigsVzjmpCuKHNhkEtuTCnGP1LAOaztON1MJRGWiV5nv
zMQMgH1qD0ZeTL5S618K2zb9PDeKP/+CwFkKXipUq8BKLHb2EjqDX9aBz5lcc6Qz1q/1KHsoXeS4
uJqB1QEmhLMBA6J6fr4r+IBVY7Vxvl76Y0paJGfKt0zpX+2h+NDgmK8f5iVME9MAnGkM2BOwRV+Q
yta5Stb815piSsB1pn8sQiXQH6pPYPeO1cQHSjMELlsmNbFzsjAMTBwWi1xUF4G4BnXGfMj4ZsbG
ARK5yQ177MMl0t7JYT5aMiD2ZbwA7RY2FPTHFu4O8bvxxtJijVG0sdrVQb4QCLGZIYPu/fX9vIyA
MIMPE6zvnPBHhGoyktl2BzlJSNY4T3VdHWsVGCXSki+oMEnObndJgM6jmgRWggsuXQjdJ1Obwlaj
mVG2/DCUOdQbGlxf0eVFj5YJmv//NSNEQGjFUJu6OS76pzGyPjtAKgfwkQKjm4MFpTYo78yQJCwD
2YW1u5cbw3z9m9BrD1ZTtJMOFZi61zC9abX2CcppWuDqbAoyZskkzfYNorbE2XRB8SHG1mGCAk6P
DV2Gz1XiYDTotGKeOx1/SraUR62zNxjfUgD20RwFLObC912joAgvNY0zIxjC9Mg+VBh5cF/t0V8i
472JZWOwu66yMchXvtlKUIyDaJNQGo/LGAzLPwnIgpNaUuO5DF1YFaZHdJWDsC9GObxJNclEzT4G
5Ujo6m9sgNL3U2nkmO38fn0H99YDCiNghV2Xy1wJUXKxLVbB/wHRUx4pCtD99JJofzxEjlPCWMWv
gAxco4hbqyavXRO1rePJ+Vond1khQ1XsbdjWgFAzQvO1KfqOG1CWkKU/h6nwXWPxK7KCxUSSyexu
Ga4tUOpjuv4iNxuMKVEzvmVG7eQZ4OM1OGu1lUbeBE0CSRjk+y86OI4HvTu8ai85hm2XIT2kMDYC
UZ25T/OKQh+hkTreK+qLbdmByfLX6z7B49ClTRfT5Yjy6BTw3d74eFXaygSVVhrrOYk07aE2Okko
3D0vONy/FoTzKlYIQ8yDWsfF0t6Unh42zDtmlXUa2/XIYSnXF7STe2LgHok0qJoxlnUBHq/UVjUm
x6xjKJwf3H/K03SEgMk3FqYA4CcR+yQrd/EFiFvIiSPxxEKVAP2D8y1skoSk6wSDZBoR9qZbLdOj
Rq8C/OHdzu7sVFbS2wu5G4ti57UoldnIGLC2Sv0lYacpeQHF2oB0QLKVe0fHq/jgj9sbcXMgvVfi
TY2V9dlj3fZ+bRroi0zgM099bcDz1eYsxKBec3LfoAQJ/KsBhFuDyRVeyEzs790oKf3sfCQADwKw
7wAhfTn6liV2gckRg3edocpw/He8z7m5vvadpeOKMZEkaDjaiylchxiMpCZutW7Wch86J0tAuiZq
RvdmyOaD2amS4LzzIZ4ZFD4TS6XGwPKqjYvmi4MmBqp3kuOUWRD8lJVZl64Zt1AwlLnLaFV+XN+0
nWi5WcOFbD3IjiyCtnGLEZgfxWL7bG2DxjIkAWXnezuzIiQcic2Au8xhJdeGGG9XNt4YvNYwvbCS
+kYtqTjsfGwwh3iiAZCNxJsvehMhtRRXmubCXDm3nxOMOtggYSETu+tmmXLr7gmBhpbXtMH/I1YC
3BmlLN3FCbmdAu1jp19M385LPZd4wu45bezw37FZUjf2jlcbzhBPmh0YK1biBKUje4XKViNuHEN1
bfVgpWlZoOAtRCzwluTRMLxr9rvHIA+W31jaG2SUwTLqLqjdGR+vO6TsJwgZHAhTE7amfEOHwSfr
IxmP1w3sOsdmJ4XrszOLFbkDnKP3WJgQJVYniqHB1R+n7/+bJSE+gAIqWT0bS+nmNpy09zp58KbU
h5xWdN2QbM+EMKGumCXLFxjSs/RYWM1NaaxfrpuQ7JopgLOTmloF5OjwrGx+WCz1J6qFzgBOWauS
nM/+YlAsxBlh+ECUbejdJklJaw5xbyzGXdYq3kM+G38VkSDW8OuZfDm5b0019GO7ZIi9+h6IhaBx
p8hLhmM3Gocc+j29ItnA3RD426A4u1yWeZWvIwxOmKJHPhoQS/WJM/uLZR2KBpIKTnq4fma7F+LG
pBB1tZKhdk4HeHpj+HMCOYAZM+Z6HiTq4wTL163tntvGmn4eoYpeX2nnKENsYfBG9yHvs760cyd7
fHFfFlK3Xyob/zk4cXxNz2tGpmlsY8Ndh3hEjeJmQm1g8bkk0i3rqR2qSF9PZVIa4EODbq3kLtuN
xJt18n3YRGLi9vqsqdhVShPI1s6H3APrpF5J+uz7Zvg0GwosGBMVwtTae2s5Z2iXtWCY8FUKPrl8
rL5PXS0pc8oMCVGqLmxQNy5dC957sFQ5HxgzAluTPZT2fBHAKgPrUTn5grActnRWl9TNGFMV43lq
c1+B/3ZUSDQZzQkUeZKUc29R2LZfhBl8xJ7/fXNIqjs5SmJaqOU4zbOXknt3raLWlr2c983g4scw
Dh/p4PWPjZlE01KipDCTLbfFsMaMaYGhaJJreXfvAHD614rgcZhFhSCRBisGqoV58T1pK0xHQ49U
DV33+c+/Yg6m+teWsHGA0haut8IWWMgjoPJTw5Z8P3txYmtBuOBrm1KKoRKsBsTI6XcwUEsCkexQ
BFdLS9J55cgbdgZUFSew2VMlWKY2vr5Te4VdVBd+b5Xw4WhAMqiQ/kFZ8tsAQnYABXPTN1/y7+yA
alcse97IliVc8vlQQ7pK8ZAYldlrxuiJWeXNvJqS3Fm2LJGH0V4hgwFxAMSDzHdjLezj8t5u0KnX
IvsTDWRPccmyxFrknIDlrWjgDshdoqYEntTwgsKW4TR2mpAA/4OmAvyr0ErDfNf5p7oUuucRL4UO
fZQ+a3ean59IsDytAQiN7ui9Jgnf+17+25xwG1pJU+qpCXO0LZD7fVFbST6xawCsMeiRoQx5Qbgy
W6NnTqkCLycwopWH2ZXxPuy7wm8bYs6Sjw00Wdakjddvqhukv9Dp4PbISDjeoOb5QbZpu76wsSec
kVkn65y2WNOMnqPt9Ahxva/3XXT9y5Vs3a9lb6J2ObLFqHKcTbI8dSYJ5lGWI0h3TrgYsqLUtRYN
4biOxohFNhoJ2WF+JDdGlB+Mv/G1zbbx9W7WM6xpg0cwti0vf2DaHjTU6f+4Y/zgNhbGZnVzc8Zy
zOU9a06qLclBdm+4zQqEO0FZ7QYjEjgRte9Cszky9tYnP+y5ilRZIe5yhAV9e07D+J8PR0RNQjUT
VUHMH0PzqLtL/nE+abcJ9JLB9/FlPXqR7bv+fDcE6q0VtjcansBovd5cd0CZnws3B/LHpNEXbOfg
fVzNh4W9kUwSHmQ7KtwWrkadxqqxyoq99FA3UOcnZfzYVZCUWf/mvv29obrwNDRnDMWNJlbTDlWw
6oio+Rwl7Ov1Pdt7P22OTVQ2SNGzov0KJ2/Wx9ad/bxKkQStoIWJ5/qBgvX0ur39C2OzrIsIXlkl
W7CDZkw+qO99UAfOc/JCn9uDeovsK5TY23cKjB8jjwToVUz4x7z02mrlCT/z63cdVfDyvrq1X6BU
EdFnesJRxs7rdaN7r3pwI/zXpuCIrle6DJq6CPALLW6QuoMeEuOhoQnODj9luVSrdNegha4jxmFQ
qRXHyae5rGyS4RlgxmsWriHvsJopqv3J0faNgL2qvuFGXqj9zReHrj9mUDkPpPjRL15luKSnY5zk
XZwBzKANxVevkZFB8a9KfJwC2fpfM8J+jqBdVKhGxjh3yMmoP3saFNnX7xP6TgY1Q9r8bI3j9SPc
dZuNSeFDB/dzRr28GJEH9BibfHGbp8r9dN3GbjD5bUP8wnEb05V49QjOIuL5BVj7O/QrfVCqP1TM
PM6V7I2w14vnGs7/bqT4tXuTNbAekGtka0tYU5CWjq3vED8PrLc8gad0wVgGWR1o368vdf+z31gW
Pvt2UnrbhthSDKnXKVxC958cXaig+lnfgA+/9TMpNeDuN7GxKOQK1ZjWNeBOY9xBS5oUx1WNjO5H
RsvD/7g0IU8wSlIZ+oxjrLvvSqMf1/4V1RR/cb9orI1MJ/MXwA+S8bFBEUWpf8yrJIb/P5uL6SBO
JwbItJBH9JCCKgZoIUOqWDv07q3lxSRaj/SWHdTxpGg3cg5avijxk8TbHOUmqG+qFyB+zVDGmTTT
GK96+TBU1id7luVfe1/91oTgMi6blabqlzEu6sZfVMDEnkfL8k33vW2bAEj+IDHy8Pph7n32W5uC
0zSlUvZFw0a807/R9K42nzXZbKps5wR36YF2W1UPO5dXPFqvmL+TMWPvdX6BMft9OoJDGKTMS6Md
x7gaga7VgyIN88h7bsOF+Wvle/90QQHIlKQEcTlbghyQo0MdMLFhOEB8DAIf1YC/HbtHIS2Z6vXi
T0n9CAXBO2UsnyYDA1dWGU5zfkC6JHtg7+7rxrjgLkMFzniVwF3mAP3WuIUmG2dCysByYgQkBEu3
Ipcv5f5w8RlsjAr+4i2JUhndio2u+asexA8ByJgHMI8CZoRR7XA+StXgjL3IhkYchngALQfsTjhd
wppZbRdEccoUxyeVfuuMEH7WPs7QFunbZ2JDjShNPgOuFpbTfCg9zQdC667r7KDJPQyWPiyF5Wfa
+JBA+8kDFVuSUIwbsWco5d2Mkx1XxXoCdvUw9FbYO/ZN2n+YCwfUS0rsoq3djzaoVqewz62g0vq/
8aPtAvkGbN5FSZuQflkQUftp/T6b/THt8hNd1sAyyUd39e48b3139PGhUau/qHBuTfM7e2NasaD2
rCrYW90jGDLTk6ioWohmDJ1kAHL3G91aEpIaHVia1uA5W878Tvc5IzAoa+rA/JIHNhhfHu1bTINJ
3rQ7+F+Mihgg1QDKCtLM4viXBXXC1KCwqi/AV5tD4bed9dq51hFP9nCZuzCd6cvkojjuFMWDOrcS
lNfuZWUjRnB4D0YiRVhUbiyqSrJujLPaH6P82BwwMR7kgYE5j1/8YVKOYP7lix+pA5Qch6VAzkFc
89IlrO/XAbnccDdjRn1Cc3wYp7CZoZ00vzTZS6tWvjkZ/tiAGM6RjYHuXSpb+8JJl4nh5Y2CFYP1
Kcjx38/tl9qo/OtX115U2FoRMlbLWhUD3wRycX06DQN5ajBi15HmpLfLXyTHG1MXqmC62RZ0xIJU
oz3alfvUt2NY0fTz9RXt3icO52MF+xcgB2LPEvOezdJguDq2C9BEtqCaIZVzMqo2VJ3kkRpLqLlt
VNn1acwXiZ/yQ7lwmo1t4TpJtaQ1llwd47Hsb+c1/2IO7HEBPSGaR5BeQ/pMXMkJ/kr4r9kUbhPL
GcvWqjXkcZ+r7+NpPTgH7Wj/VPwqTCMvmMyDE3OJce/Ggd7JXwzHgMtts2QhM5k6dbUnDdtNkogw
PAXYYwGZhuuHuruvUC+AphMIGTFmfh5gjb5d7LTBvs4lYFQm2IpKa8A1pYJr5U1hEC2QAp33QOo2
mmP/2hSH8FoIqZR1in1V6Ydp/DStH4ASK9vbZikOzeL5rLnTamjYpq+J+49V15jHgIstj1R5vr74
3fCLwRaQ80ELDpI8wgnXa5PpTYN8QZvdqFbpQTO6aFCrjzN0YPxRhTa1AXy5u6xoZqcnJasl185O
lgQhLTA3WlCu4CTW59tftysU/Ai2P6kB4tT+UWzZDcM/DMGJzywIXpTR3slXCgspCVvAu4P1tTw5
kYq60gFfbP0iK/vtBL4zg0I6ZFeLubY6TlehSjir/TG3MHZAWbAu7Yvk/Pj2XCwOsgAQOkI9CfC7
8+2z8oYaXoXFVaDUb/NjfsKFEejFnetDaxh8FiFkJ6/b3Lk9gIKFzA1G0bneh/DBkFYvWwKFCDAT
prFStB+rwlL8Gi4SXTe06xq/DYlfyezRAYrYOg6uhSsaPcAosprmrgnw2AMdb6PDJ/aPwf2rl9TG
UbXJXZN1kMKWXBm7vsDH4fAQ3tESrNlsLQXIceISeIUUnxf7h3TszixliNC9leBCMn7l35ihFE4l
I+DAJB4M0fl2njHr4taS24D/D6KrbSz8uhw3mWih5hSENLAAASK/tl+Y8xXs4OgSoZ5AnrLs86jL
XG1v97YmBe9uqWPiOQ+TLVn8ZL23JxKUehUhS/0fF8eDyGZxTe+UzWwiDtK8hykMabB+jMD2GXYj
PSBzgTplFeGz+P7nPo7ZMwNCvmDOA5Lx3G7V1+BEMLBCs6stPx8SEMubTAIs2EvtOePgf60Iqyv0
tXfM3kBhrw0x8+LFWVAix7W8EIpES5Ade3R/pQOa2s7VemZWiO0KnZijrFhcyXwWUD0kH9Jbzs9b
fB1HX1cOn8yDfSxDinF6X/tjfQcQH3MpDFflMmYAgJ9v7egNc2ZpsF475aFu6icjS/6Psy/rkpPH
tvwrtb53qsUMd92qB6aYcx5sv7DSdloSgwQIEPDrexN2l+34sp23+yWdkeEMJSCdYZ9z9v5cW+H/
hzmE60QTm+dZjn9pDl05lVyuTzAQh8m1I3s4TvXnP++S8/DY387ez0UuTeEyk3lofNgpbU9j1LnG
SY3dtjK6PKaUfPO7ml+1vcBEYYPG1JKGgG+tfIykQcuonTiSf0j0xGZuX3kS9x40S0dLjV7KTJDg
e45hJoZexsMySY28262ecmGZX+pavtc+9lbJFMO0/7lf/sVj6aaBcK/D/Rrqb37x0QZNpOPcl7UV
gTIfXE/3eQ0+fm9M/eFLDlDoz3fyTYvyy+oXJ8F0+ppwidUt85aYn4h/pKBDm/h7fbxvGksflCYo
QkIy6LIPqgeDuc8DPLBQXhvobR29OiqK+7CcY2p3YM0bbkwaxn++uLdSWdzbn6uuB/IXK9arFtEc
cq4NIZslM5NgSIoEzZwqkSw9055Z2Xt9tm8uiuEyTO0hJIADuAh3SkRwISY7hjPhg581wOszmu+t
j0MyJ95Bb2f1Xkj31lP8dcn1/V+uU4ejrWWL61SpmTVNJO+QI2zwEN10SPKoTubnxUHs856XeNOQ
/rrwBRoDwlZ/dhmutdiV/sHPlm2Q2BV4w1YVEPQy4NrT/3ehJhiyXxe9eKq8mFkp1xhPpXaGaKiL
iqSOfZCjdRG2UlI50WS8c07eMt2/rnkRTuRO0YXumqG4kMdwoPKAYgy3k8n0oTQP1sd3NTvfu7X2
RXnZhhZxW65XqVHv+YheiqdVIWpuEy8y+rNEh11E7z3Qt6KmXy7TvjBGaGT19VxiUZPqlIFvjubv
WYK3LgxqbGAnB+UWlIMvC759UHkllL0wRrgnT9RH5SBZKfFV0gNOe/EOY5Dm6Xu42htB+m+LXuwZ
r5m7liL32DTGfvGXVPd2vLw77/HeKhe7ZKS5CJpqVJul++C3+1DwCHJx7xi1Nw47cGUMc3sgDicY
Hfv9sK9KMgYlIUIkL5myfue88rSOQ5TqvEjW8X5OnK3a/nnRN7b/b2teGBjlTvMC+n9ggsw/WONn
2+6jQhyMfEgbYWZyePrzem9fI+oBwB/B5n22sb8atNbiyuS4xtLxv0llpcFobwjTH8PyPbVi6721
1jPxy1oNRl2ZdHFtfYI9X0TFV3DBOTs/Jl904laRSLuYJmoLkwZG15UqM48RFBz9B37/3kj0G24S
9/nndV8825nWjW+sDPddVcRi/hAU3wCORmPbZAF9rGfUhN5rLH/7PP6y5sWzpaRxJ3SmruZUvkxj
rB+Xz+FVHym4K9QrXBkb7yJZbyE+v13oheOY3LxugxCLdkm+8TNJI54W95CM3q/VIJEG0EK+/h9o
Y6yfexE4/rbuhR3QY46GUgiq4WJ12l6RU4Ns7Yhi7HOYljtj372qB/eV3b43oP32AUIsAq5sBMWX
7Z65UA1xemyyuYWHXpyYFycxfclNI4GwTwqZondin7d39c8FLwI7TzpdZ7c+6r+aJQXYQ23xtaVX
ZHlXTWr9pL/f0p8rXWQ12m/7xRtMhd4WupXe2ZiPKBVghl+JiCbv6Zu84aPwCH+ud3FeV/kvuw0Q
7JR2cNAddF0b+g7F/3s37+IYGlzUvDunSgG/ZlKkhRvcS1Nm7pI//tnSnVtw/nT7Lo7fSElRhCDL
gJ8nsfha7t0tTUtwhMndnKAwmolNvzHevYv/l2P/8zZenMCFlQP0IpEDr7xk9ABGFaVTHqQQR70P
IhqPywbcs8vXdy533Q1/u1wMgIPy1cRY7GVHklNXjm5yHIQuGZP+QSSYjt86kU7UQxfP2/ekeN+K
xqG28nO9iwNfoO1MsnZRaL0IQESi0HgFArbdSsMkUrFx3wvF3zwNv6x3EQI07bhYZIKBGTMQ/H0z
t+WpjOvjfJRZc1LvgMVvP8Sfq112KInRZESsfnlV9kSFMmb3aBiqIRfi7oMDskV2+174ve79PzzA
S4SG8Un7TgOO86DQMXoxkgVUIUHzHgnl2x4iQAF2HXuCfOnFGSS5qAIyFiPMCvhj2I7PH6trF7OR
CHX8jZVY27BMC9FDZPDdPok3N+kva1+cScuy9aIMrA1Z9G1jxFBZjHyx5fGQrDzII90qj8fv7tU3
ndMvy14cyYY7Hu9tNp71YIvBTLRG136P7hrrka741MbJRtGq2A/aSHZ7KA6/rx71lnnFRAVwZpRi
nb8VIIQDOrxxgjmvdnRbNzEGImCMgqi5E1duTLbD5x+3+399mf6Lvsqb75tH/fu/8fqLRKDNKesv
Xv77xL90Uslv/X+vv/af//b7L/37unkV9333+tqfXprL//nbL+Lzf6yfvPQvv71I4SF6cNm8dvPd
qxqq/rwI/tL1f/5P3/zH6/lTHubm9V9/fQENVL9+GuVS/PXjrd3Xf/2FYexfzOP6+T/evHqp8XsP
7IVXLwIm9Pun/edXXl9U/6+/TOL+E2hJAPHctRLl2LBd+nV9J/T/iQIRmnkCkFrjcAR4R8iuZ1iS
/BPMYYDWUQMB8gFhob/+oeSwvoVPw8AE2DpXUAJEy4Hz1/+59N8e0s+H9g8x1DeSi1796y/n90MC
KHEVfw7RzYq/D4VrfNpvcTNpMCaxTEa/ZUYVxoJrmi3jvLKalvKKOuNVH7Z3kykKnNpq2PumbUVj
DTHScsm9p6U0TrTEDFzZkE9TH6QLscKMuyMDdx2ya+IqviXD+NhzDqHt3iHHYMYx7JYiXhp/Jb8e
9AZTsu2n8l6X/vhgAcoaI4hpkT1U3oJtp2UyCTadCquR+3Iq9jaz1PVSodwwdcV92fVuxku04XJT
v1OcPhPU/LSS681BBRHRngkPB2H1yyTXLRsGgU3Wb6Eqzo+DN0wngSa5noA7ka3kG4s57p2xmG+4
AQdvLaBSoaa6K3uaoxdIwz91Pex4W2K2qgjne+bnRebqPsi+X2dRUCcJdEBPneoqNOI4Bo+EbuKZ
TkWic0PfC2oVyXz+Tsn35F8u4hZsLuDz4MFCDoppYoS1F4/fl+Pgj4OcNu6CL743Nke7YNumyQ3o
jfFnyFg2H5fKPUgjl7HnLmDxLFiTdnm7JMZi05MbYITHGAPE+9qzDjyk3345TT+27K9b9G9PwUda
Y4EOx179PxSnLpx/GYazJVqGGa6w7OLFr9sI/YrqWoIp4dhUhr1r+/4aSmn1qcXFxLllsru57l86
W4RZh1pbZIB/OmrX/xrO7AaM2uHjWMLxdcGYqbmq0qIkeRpWYx6Xrphv+om0OxmG0w16IoBDLUEa
zOGQFV7l3P758s4Q0K+bDJe3thBCXdKG18Dj+P0ENiVaz2b0EaHqKImZkEJBdqc2JahEeXWPHjAk
6T6lRYT+7DshJvsKGl/uya0JIk2TuamvimVnEc2jfhq/zmgmOHQz6ByUVTdXVo8d6/dheWdUKpuk
Vx5AdmLv/HUwt3RCeprHwjsYbJIlZKlkeOAoHt5QDu2oP1/oReEEew1KmiDFXtlUQM8HuPr3C6Ut
mlyhj4uYw2j2DQVnATqz7iFszO8HaS4JnbXOdO7GdBq2eYu8WeX867D414PV1s8LafK0C8DYbRq5
fSjy0dgz3ryXmFwgCec/07VWHbUQVWBwEF4cCTMUmANuWpSVqKnTxpyh5EunMa2Mss3ONsCD+GjU
s8rBXjOK/hPr6Ray0XlUGON0Q6fgM2Wc778fcTGLcNM2KXhSQbLUztWVATGp2wFBUAtponuIgaK0
zSmoRFc7oCbzPeVP69LGoxViJVm3QnDLrPKVl4FQG/K8n8QI4YReHF1O5k07sTEewGD4ZTlMc1zB
nFN1TRpeRUs79htH1BPGjtl9N2TzoQ/B0uQpUt/2FWXbJaTeZjaXfdMFXdpiOvreb3i7+/N+OcOU
vx2M1QOixIy+5xD40WW2rV2GgsoKSwsqxZVhK0hTo8KTg9wxqdF2uzeCoXtknt5bpFpupeU9dZPg
+A/icw6ip6QIDRCCDcuqZzk3nyQZEuKhBc019Ek6mh1a4WTMw9Ngvtdkbo2BB+jIPllzV3+pRheq
3xgbNAbz0WwXmUJa470jsd753y8RDhzd8+BYDBEZXDqYmddLs8xDt84mwO21mD4q7MewPll6Nu/w
WyoFx4y4aUENsBtVPcc95IKKmQa38NKYthGBPonKfJzepTD9PUNYjwG2P1TRIYxsIUwhF2ZJSH9x
tE26DZy9s9N1Ve6o7tWeWQMGhAX4CYTX7GzDkVs6C4TUdvNh6nwZTVOVxxWoCFMC3HRqPr6zLf6+
m4E2g48Pdwv/hv4FJkLBQGIOfdGjz8+SG2IW6lYB+oqMyHDL6bTkjTzOi67zSEKpcCsRcUU2iSzp
g+vR0ORQlXxJZmdtbjXRJ11ZKBgLdOZO7twdSRt0x8bqlhjNByKFJpZ3IKV1NTN7uilCS+xU0aMA
ZZApEn7lf3Wc6xmc+rm1TCfmVST78+WuApmrYfy5S1ZdNvRVeaBowwn2wNh34QCZbnP4bgk8sUf1
RyezP++57OqoIUW4Fzm0Jd3pHu0DYDQZPD/KffRjlAwSg22981gZRk5944UdUnSizQi8qKAMsUKF
ligB0IroyGqLOiLj/ASuvQ9s7Vc1KTyLboNMda6O0cskMN4IIs6Wg66WMx8d0ZLf1yBa23UNfXWq
wIs0GMQjw/JhTaymhuSg6WejT7xE9UHiGFZxkkN9V5bQIbDIoCM3lBiKGdtnxm9mG7wAEzOgqAdX
DU7J1K6aPtaO+OrK5lPhD1tphdfDuIB0pGVH30TxL++Im+ZNa0QCYNPRn9wprSx0t+WzyTDq0xaZ
0aMBhjNeJZY/JH5VuVnI6Q0bsbRbq69hb1znYtlT7Ka4cr56tmRJOD0b80yPI2QwuK+da3e5MeWI
SnOpMqbKGQmI0UReAYW8gJk3k7Gnd7YwrnXXx1arJJr6eL7jVn0YeiwNEfrYHkOSchk2qWflUbX3
qVwSdAKCtiJv1t3GN1036Yj5cNh2Zx3EbEdKegh2KOFRwRb0u9M2GhcBsteRk3hEsCaM4pGr8bNe
vDyFalI0Bmi4YCYq5TYfN6LQMmbdS96ZCefonhfcbzKwukZ1QU6I5jI0uzwSN/zcm0U2yNc2p0NC
Mf4bTShSod3rGdPsJJajs0ROE36ppi4ycWIiAGshJE2x5Uolt4UvHgM/X+JcDjSxIHoUCZd8m2z1
RJrO2oIEOm5K5eGY6DamXonpfDBA7CRODtgAnoqBRFXjHEaiHwjzt3C/N1ArxtTUAJY5pxhemA73
XmljtOEooCyunCQ3uR2bVDapRbGFA56ffBHEfa6tzJnXTV+1sUGHTyChHiLPHg9+hfFRyCJV3hBG
BvME+OQqFXcYpy8KkamQRMQ0HpQDzUyz4XWUG/bH3FnMmCsb2rFtH1N2O8+uiAH+O5HtyE8zXRI5
zqCmU3TaynK0UrMrWQzRlpPlTM8Kkf+kvjjOzGLb7Z5bWKN86D5xpz92rVsnPRePrUk/ydF/6uZl
h1wsBf18nUHnZYyaftfK5jMFzBdj6uKZVmRMuj7YerPHE9EOTuRWYdqGkHhqNahlSWmYUVn3Qax9
bHVMTUR5OKRCIXTuxXSoOXQ4hjy/YvgL9tN0MPniRtCGeKjowJIxp31sDI4fLWYXBRI6WUE/biFl
wuKQUYw64lhupz4lvLkqJHgclQX7MHjLh6Aq+wevfipAa5mYeYeHV4FxNvwgDP7sOi6mlJHCRV6D
1Eh5XxCSTtky0FMoxU1v5G1a6HC+881q2zbSfXL4tJtMQH5c0j6dKtN/qU+EE/Z5qAUG00HmveeI
lY+2v+xB/mbEhqbWdQ+Zhp3ZoT9R5Aa5aRW0cJUg7oPq6wyhLokH2nfbbg1ays57MFdDBLth3Duc
i8ixav8rYaDl9wr+uZ1uc/AEJ56e2L60G++DS+6EY83PklvmIXDkEofa9j6M0JKNMTcvj7k5Ok+D
q6MZPiwDZ2GzodQbtk21GCnljflxQSZsQA3loZ2Zf7R72cYT9QlIFloc+M5qr4rFqA4qD7ZzZdrX
wdrKnofd7Qyap0NgqGcl+upIuuVD05bmHR0ccuez1oknrdD9nh98Tq0rZml1bbhkhl4be0Se0EXn
uzeb80tYQSHDaZ3pJhSTi+ydPy2rp64o+hHh5fVH3yjSVVDji/Z9I2oUP5aoKMMgzIC2ddklQ0+h
GRKAlwbPLmKyR2176oxdmZufG7feC87cB+3Wp3OO4Q2unY0UZQvlj4mXd81+NIbuOGunOxpVahca
ia/l3M0wv/dKjXZaT3bSlDJxpQVlxtKvH1pbFbdd2aVd2JbZsJheqp3AeDCALTJiPcog2A2enHaz
0XmJrUj43Gt+B0ffvxqmv9WNyg/ccTBzYdUAN5DaRgs262nBgMgmMCe5tYaq21s5tr6uKmxrJ/du
0N8qt2OhMPSz+HByrKwfysB8AlrKPrscZEPgUZ1uAscvj1SGQyKMeR3z8eUpzK39rGAZMMEOpoZm
8p+RNx8rNABGvPab214IuQ9np8xC4ZBND++WDeEcD1YtXmaFpsAA8ec+RLzzIAwoZK4/D9QyxkU9
WEnL6BBpkqtrp2rUteZVsZGcORELFzz80q2OvhFuBmb3N5aFcT6kT17G8q6/0evPWsQDe8Lt52Cx
dVw1MkyLlgZX1frl/F2ThaXt/PKDbgHtEeyDF/OFB5FkjZX1Mi+uW7L8+LKENWBsC2xC5zdMqzQi
KiF31wbLfMR+n4+W07Xo1wrdyOQ9PZx/1uP4f3/350u3bpOw0s3JCDOqlHnjV3C3HZrXbyD0VUSI
nftdUTpgQB91h1hgSMqiDJJzGF0X6PQQjWCpRHRwVbrtvd+K/qQsdZSM++DGrngDbEfTuKUUFVI5
yWvNoOQbTBa/DaVGvFPXbFNKM/I6s7ttIKn0PaidwuI7cOO3NTup3jiBEqH5aJTkVC7CiawSG5Hk
ZZFqPycb3HhwEbmVmbTtkI6lv3zyh05Ew1L7D5ajI3Och60xNVZck0A8OmsIMYob03kE4qpuHQye
XBWsSIDmFJh6NRIZkOL0/VWhA7GtEQn09QBjYXg29jmUd3dGD7c/+l4HlkqX7tkI9kU2twecGmhJ
+kEVRryB/FSQy/Zw/nJ+21z/T9C1ak8biAIxOLexBispipARZSX/IvPOHmKACTfF4D5rbYiDLgof
MU33WjMdXLdSIPD23Pt8RlsNaKBZohvcOiuk9qMFBbiSzvS+nB3Qui3fLZF05ukm13TO0B9LT8iZ
RIqMrE+s0bMeieFlwlBV6oWsjNH430QGbe0vCzS1GqRId6IIUHkSCHHDNunLLmJWiX1WKkyzWsUd
kFkSyalHEhN2FlK5yUqqqVa35uQ/ajDmojIwdIdK2PrUDY/LOX9QRoW01x7YvS1LWA0oIke10dD0
bG5yyV8R/wIsG0xvI4v2XjZhdwwWdyOrNadsrXyfu3ARRQWRA1ZrZHiQuuyTeUG6glavcUdU/+h0
/XIje/LqmJBRHezyeh55l7izk18FOmziSYXsGsz4oBtrbLKXoazuwef5iRaF3DpAuLfeaN+jL5R9
MBpbJ05n3i2AlJMJHb5Xbu0n39duMQWx1xKDF5R4AtGyHp5FeQ39YoppH2dEUB4UdzovVkJdZA7n
lyOtH7//ui0EusHWe6b8ZUgnGtpoI/bA8d4Vc1qxRp644l8Bd42b8ysQXC8pn4SzkwbRiehrxOl9
Fe7tYDKyvivtpBZDf1fk9R0xB+/Yt/1BmcEyRmgyrHeVE3vzxD8I76tL8mUDon5vi7CR37AA9Lig
+FLGwG5GtKcuJeenzhnN1IJG3wOaM8ZodrgdUVQpr4De/IDQ2jp8aaTtfXXyLvK9CkEf6GFMMAIo
cnULfb3pTvV0563+obC98sedI7XmR42Bk9jyeu/anKGWtMgdHoz1vHjWFI9uUYM6UDhXfR84V0wA
V1kd6hjWIo+wUR/GKeA74VLoo7e6eXKq6UbVBDWxURRHWu5g1B2Q2Jc7R5gu0HWyLTlath1fP45G
oU4dDmUEWgoVa1rlW16S/k4JkQUjC48aUb7fM3Y6f3Gd4uY7nuCbY1bir0SgjsOHFr9r3tV04wxV
vZtb96WACgOuK4DALWC22BzM7sAIMMJTyUeyHwA77lQbfjX6bs+GD522+UeVexWEH1A29Nvua9XO
7vUyFXnq0oDuRD7fI6avTpVToe3Mh0bO+vxLi3yz9Knxe+sJHXjzlU0gk53PFSbLgC8jirMjMmBG
qSrbj77J563JGifFtD0DRiv03nUmN7MmZidLZ+UZhZFPQsz43SLuqBCeaHd3fnnenuefmYvh7GzM
RsZtlU+73DbA17GUCnHHND7rBfOJmEn60NTZpEW/n1s04ePB2I8SZ/r7y0721a2i1a3W4KtVua4e
3voOmfyjWwv/cPbB9hCY25C16oCJp9Hi7Jaa8uRiFiumJWiW3TZk9821vQZfpXbpwemgYjojOj0s
NZI9KmrzVLfzY2Eb9s0UgpkGMIYXEatoYmn4zuNkiCZGcuc8aqmaWNX8x3fnd0/fbXPVluHGBJs8
Qiu73n8HkMumnFJLLDJDN0SJyaGiKbPGcRGCrNDjPLZB1A4lT6F6OitkETVJ9YbXCDKqzsazpMw8
ClI/6wJ92nZv+acaMwansS+XHUYtTz6zxz4i8yrFJ4YvDnwFMDukwifwdjYDkVdmiwKT5XADDrKV
V+efWUMX7EtLRGput1Mxtx9rVJ9wnHqK0pCsM5RTSHJGXhcTKYiwCx6VvFkis27FDaSDkTKMyEIa
pM2xcmzzCCBW3bmB/ISUWO+rTqGIEfpRX7r0qsqzKfDmq3zQP77wXAIeWIFyxBPOibjz6xkoF0sH
0U2vikNE3PcYBe+TWpXFhvBiXy56/iQagsaV8w5Hzngret0nQGqCBKEAhHZcQBCefJYVNzAHZ7yS
ulPQ4g3IaXZ5tx2lK9KZoXwyEb/OaOGYkWxZhc2hUFKZ3CGptQ1JDb9otgZqXFe+BSlODdHt1OqY
b0UUWENWEAbtlz5cHsATc9uWt6FSX8t69g7u6rrK0Rn3UsxdRDvyWU9ID4u5IfvWD9hJeLkJAKW2
tw1xPah9MgQn2pfHymEi/V6QKKUNa70s4XWVu91mZqMbtUBcrxZUSwBeTVmrZbMtBsP/4IyvYy34
gwjY9WK2FiQmuzIr53DJql7BTZpwhdl31NIgddSfC146KPKoN3pMTBCGB4rB19Q111yeTvJqrMgh
QHPNdWX2Yk+Au4MWHrECWv/9TNvFTedWAfygppgKwxy+aK35E8ZkIzBH7cteuo9FN/F0sUVCerM/
VmxUp+aVGJJ+BnwQ63rEwLLjAzB087G4GcBTqfOefYYTXJJAhVey5ehlW82NAd32hECrNGmwH/vI
EyNCN4kDOa5/ajmN999reBZLhPBonAdlcbNA/xNmCNWn2pLWBinqnGpgu5FqjBSPx3rE43wFFad7
D6ZUkOxP5h6E70jrbT7EJbSVdyxQcHfnu0X0oo8d5gpL15rvz1EnWYIahEQgJa9L6e3NDhFt75fF
HYrIY9xZoBgoRrNIzhsiF+LT+QbqRYI8sAdtgTYLsQfeqdLv7nfhlUrLcLpr/Fmgrb8d0+UMQ1tF
tePt6OWHksmkNMHYj/2vdoXlhScUPp6EhKJrb02fiW0osHrMznEw5jsW0DG2uxG8ZWsm65qG3NdL
8G1cXy2AIaOSKSsJAUHsQ7TfxkPe7cZOGVcTqb7mJnC4hZnTfjo/pnPN7/vWyeWE7rSmc8CBgY/q
LBvJ6BDkW+rY86fF7cNkCsH07FgT+dh7RjZjsmRfjWy4dkO+h7JI+WzmqCeAJeg+l/bdqBmI3IYc
4uCLZT/PfXFgc4DYwwgf6nzZWxo9ndOg9cGxtfGUO+Laq/PqdoQyYBr6nRcpJcuDIxoNvKPonstv
5SwYHCJKbbIsPrcsL/aMKielmG2OpxV5PecWgKDm7VgNqQ4qWFFh1PamsZ6lh2RRm157F6qu2FY1
fRCwKJmBStl+9lFyph0uC9TBez0vy+78nQj8ZafXn52/M2RZgd19ydOKrLLg5dzdTXUBxQg82s1I
hnZFWxUMD/wPcrkaVRINcYBHbq+LozCXzk2D+q/CqDaq3mqve28+hoOm65QT0U8hzc1d740D0M0X
npPlzgVZ1Q5DoxA3hAmKpKjI7nydXt2DhqAq3Q1rp8dzkdV2+c3ZBZ2/6BIrgWjntIA8EWVJ+0gX
b9pwBYRWiwEpuOvbGAwyjb0njMw65/6+exPKokIWg3QlQCtB1mHe88hVYO+qpYnQu+ler2onQHTE
J9xF+9oYS0gGWGgOpqzwPhpOUEVGEbLjUhgy1ZWG7ASMvI0dkYFmLPLRh/A95xtGVm2HqXoNuAXc
otobAA2KIGvDUMSCMiA9SCSepjISJWrRom5sUBL5xY/vqIlZoCZHcdG3pn1dGAt0HrASmLCQo7Dx
MwgYP7qcB1se2N+MYSFZUzB1JA3SKGBRV3VV9LcA4Q1QzkwQacGQndbunvO8jszCQVg118+NAxo0
HgRjHAwruu+HLOGOuZdV56VlN9VRmPlF3SXAOzH/4CK5czrM2Dr6gerusNjDE4zci18YZQw3BOiG
sK3b8rsgxy7PfaCsULQDmAsRO3fLnA4ApyZhVC0zUr7J2w4ep9sQLjoxbSSijNKPqDrPUR+yeKzt
F0N0U8rmfFeugIatgRbatPqyOCA4c0poE1VFWqJ8F1UcCnJGsKRWhZapxmDjoUPjiWRbgt65KFQe
EitU1jHnPgKqZhs/VNAGwasoz6vryZit2AckCu9Nq8jUBWx4Q1kMd1ZkJjMBuPE5bZv8tcFfm7ZE
s3giRWQY1bY0uyDuKsYPAly/YcgYqgLTvbab664yij0m9418zJFrBVbi9ulsENRAdAP+RRSngmBA
UBviMzlFeQowBRtKKI0ZAG9nMPh7vYL4WFG9uASBjWVQM+m/mkRZu8HlWa+Uf6jMqMtRUUAQ2GFk
vU3NHFNmuQlMCmop2Uw2RdvUqUdCCr+oNCB+ICuFn8c17aC0Vw4RdjfbTV+rmZjZiOrIxC2R+t3z
bKFRPseOjzpQE7oFBibNJw5kfSFt7A4DYNxyuRuoj5jLCh6RJ/BkXFSdYPhjM8laZMNIwMgzqkcf
bRIknIwrzX3UH/IgdqraTsXS7nnpx7PTogLHPyPp/ZQrsNiN9kttwCORwjtC4UZFU+VBCxG/h7Rr
TPPVW6Gs9jxyC7dTgUEAat0QkqyeWhQWItKFHzqANJt+zj+7EIaBQAdAbgGZGLT8TtvFocfGdb9M
s0Kpj4MovwzcBI7f3FZWw6MaUL9g3ZXdEMhFzFZmWZaJCzH3jYfmJxaCzp7Q5kmpJqO0v1KgWNkt
O1IFTzV3wfNTV0NECsfYGCbiJooYLoSWALLurzMT23mSKkF99ug29bPt/W+OzmMpdiUJw0+kCHmz
lWnfQONho8Ac5G3J1tPfT3c1MTFzoFGXKjN/l/K86usHQFyjpQ+1lxKoYbLXI1mL17gav7VsQqPv
iK/cTF+MDTjPHCveuYoeNdWIZrGqyl2maqdOyz7yJV73xiph6nj0lYgF27Wm65Sn33BaT2v6b3tX
RgqiGyuKXxjFO1dmHGZN7vrKlO1b4FrWTf4lpQM1JLpjOq1fc9b+G5K5CBT8pb7ltos/Dosd6Imi
hHHtXRt3NnbkqMLgLXmkO1xodrXu83kJxykznyfETv6iY8Pt2w90iUfU5CX3W/eWs5jT14r+0ay8
o0va/dNat6FjeR9dPJDEo6q3ymyyQJv+7GbntE4C5gm5z2YB3Lx5k4eyKT/UlZbIzY1dXERtHrvX
RKuf2OHn0wwlQVbWMowZXLQmfrJIwQrihEK1zoUaZP/z+2n10vVmCaOhfSq5uyd+Z/FFmZ3Z7hMf
DF0ePRNkNek03zBg+kjeH7Z5wgntND7qbkvEc1k9Mr/X0VASU1usjOf4aTD+1h6Ep2MlkcmecwrU
sNeG6ofXm2SjYmBCH0YfINkOSgfU3VnKI1udPo6DnnwtaEqYg9G4KeSO8jCOFfyQKxU10roNWoGg
Cpz4K8/qOVREC9JhVT+TLpxQNOr7MNuZ37PCtykVahdEWorvJCB972AuzkUHxSE8Kv/QC7s4pXX9
JdRjapRLQFKHAC37HfW+gDZoV7oWB6JMb4Mhi8vIG5ZTr+v0TWISh0kFD2e1hJHAgIEWmQyo2YFO
70U9TaWh7fWkOo510UUCxsiXLJMJBgQxEEn1TGOf36etHdWJwcWUFdMOJQ3sHLik7yFwi6GVsHPi
cViqUFbicbGooq2p7wu1sALWkeeNgfHXBLhdn9fOJlxtadxg+pmyPOZ0msTcdt096VUiEOBIYasW
QU+8lD9Xc38ROebhKrWy/URwaWQYI8dgXu373LvXevNPNcG7xtHiybBZShlZJLDW3XMljGMjSq53
l7+acfPO1W+wfuJQOM2v5eafNdkBH0uaNNvQ7JdrsZ7qZF0jkU+ofGfmDTZHvSD2wRXu1WHF1xF5
8wwqAHbceU4U28oLhWQNe41UJGVggunFoW1a5Tb3EDBuoaoQbdnC5lT3I1t0JeySJWoUmGGn60Kn
yz/ndOhCsyBWclJbbT+k5mep1YEeq7Q8vBWLbVPtAGJthDuNXBXfmqd8n3hwklCXc0+iqM4mrXji
c9DZ3bVKVwVypqPAiO57SWvTUlQ/NkCk6BzgFGmugQNYvYzZa18RW+CSmpsI56PPdcG+1Zjs9TGS
QOJQ2JoC9VGAvhn/LDlE7pIkPgGNxc6QadApLlDs2D4kyD0D07vLylm9pKWuRMAACBo8a9857DXh
wBzlRGpB1ouzanUuO32WPWssDu2qeudSqQh5L437dRn2khIIbCwewNmOfPoxSGWs78TURDlBLzvZ
Lv/wuUTT5F6MYq6PDI1pWCixFuAPvaBfu+WjF9LqakjEJxnwlxsnsX7mCRSyTNyrx0dXpyI59OUU
KMbs+toCZFetRJnNVnsZhkbuUms5OHXhhWW6ntpu+Ky4IGOLedNwSpgRbwFLr/RTlpRt6KLVps2+
mW5RRb1jn3Gzp7uh7S8zpGK0oLryee5BsxArKMclDpVi/s31cE4VEJ0M72xtj5fZygNI7E8Y0WFP
DJ3Etu/tUPd3PnEq67FS4ZlwqrCcN39YdG/1VbM9WXlvHxIPmXymfjelMQHVg87JEpZVn5DiGVXr
T8J7FZIHkfX5dy3AJzQUhoVShza7fHdrJ0rm7TmQXnerNqWMXJOzF9uQxkoeFlWCXcNz1mictd9Z
19MdeygvXk7mRimyf2qsPRSKqrD1EL46zWn8zCFmxNFQq3Tq2+LRDpgrR1UxIyFVfH0TLV8Pdesu
CC1khwgnI0955ACLlFSSnNwsBAsrBVbNAqWT2mGmAu6riqrS29qHWadHqnp86DK5swpa/5ZROFqX
9hm59KWR3hYt2NW+mtDajIJy2rAj0cDGN+CnK2DqQkX/TdriizBG1o8jYfNZrRySG9gEU96YRHsU
8c6Zqh1bHFnHWqmvJArWARtXLsmoGoE3OX24TNirVrWo93bL1k+PTO1WWx7rZxC613WRV203JAN9
f2zdhtTY2zbTtLnqVFATwVicfLku94NaiHO+Auw5o8o2L1D/arlUmqoFhau/9F6bwK7mtJg6Vy9i
1NIvE05Rg0DZOilj9a4r1XOSrUExFMrRSn/QD73R06OYwhtqXUjI1tgha5Y3rWahS0DQ8ps+1f2+
LXGqOuQbChMz7lBlH6s92f6mYzo1ynJL2Dav2hMlJRZpCArVuJQc9uSq0cDYFcb91ITT0oR1sXyt
msZCGqNEDylZ9mN28Igj/7WOC7bY2rw2pB+HI5NGPs+eT4k80JTSvqrisWSzuJJUH2V7rw7DhwIO
F46rHBgPFjcoLR2AhWHU2Nqahvt2L7Rm2JVOdkoGbwqSfiRI0hloMHoXmmIBYJ4FsiW7AZXnHOSJ
yCL4vO6gi29X6lOEE6I8X7tmRfiptWlUOegHIW03ksw46SZBil2e7G0nZmhpU+5PJz8ahngGUCHY
MRfuUbGtDx3GNihgg/Chr4vvqe+qUQ3RMC337VoVxNAsFk+vZLywTQ4Izuo0o4xkRhKObfqsU2S3
cgNiaj3WHKVDN3MggUXf7aYwd0Y82+zVah771JzBkOw1sBvlNFmPi26xenxMqwM1dJfo2LjU9T4n
u1ex5ua62NNl0WL13mro6xhOglXTQXCkjnl2JHAX4AsGuHWmQ4pXI1C0QQ/qwSSfqZiuRgVOP/Vv
2hpz0FAxtenZQ0jtd+tsQJkriJeX17l2KAgwRnJQUt9gi0YvhrcBU7Ql3O9M9z6qBDmJk3vHGCV8
kJZeD53L6uk+awMv061Aq3H3Tsb3KL1zIYcY5HRl2lTKU1K9g64ZV4MNkqqdQEFhlaMV0EiMkebV
Grqr5d0TN9KeBt38s7rngq710GumTQW0EfjF4ECjve463RLHuZNZ0FWnzFVDJ3HRMem6An4/75R8
cbBmCnWnKcllrMdfc0KQk30VTdb4XEFYkFvtdbVGX/MOjXu2s7/RayLhjD4EdaiK9FjPnMbCOCJv
pRn7EzaPdnGCni2D+uA7E54AkRxQkAcrBjv9F7xmjyIiUpdsZ7vvWvUZmsMrfO53TuSjsJ/dMg3K
cQrYahXFJ29o/Wp5WWvEarw+rChJ9YSzxYb0bgqm1Tp0jhqUYO/Da5jzwPKcekUP4+l/XU8qg/fi
pTXeBATbACNIvfLZDjpo4DYeAk+xAzsxwlTDBgDtBsrv59gY+oniqPx2K+GbyZ/sx8hMrdAbRCCz
JFxIbDcgF+I1Yz6f8CBsDDFximiFtK71B+1VT+iX+IHkq/iyQoxl0tXz8ze2oHjSh6/OFkEtOuaA
D3yKUU2PpabomGihtJtr3Kr520knpJr3yVk1b534YVt1oLA/dIifW+W5XN9IOwnGGdGhgFR2QOjH
et/Zaij4WApB751sQ23qQujgMH3oDS20KDwQiKWZ72oE6CgciHgRQdZnYZwB61ZF0DComLkRisoO
Zk3iLYBqScqgWH4dYKrYYdpEp0gM3dIvQb5WwZaBU6M3dsH+ZBEI8d2i5CgExoVUhy7ukSGRBBJP
gZl4aA87RI+9H+btTbvvqw+SkAAXLDRrZdiQbMon9ol+8jskkooJoIEHZTSWAEgWsA9prnnefvv2
cF3xJflVdcJmJkjXxfg9r/NPHTN6Nl8ZSoPiNl87phjPvqfTb+Wb9L45bClKz0w2fklq9PoysVZl
EWD2TZCjnTYrdE156Yfe+EaP6g+yoVeodshQdlIrgknvAsRMONOR5NFCl2+5w/D8lGUrpfhW5O8O
8EXKsdWnLGCNOAp6mH/vB7W7P5OKkvUPpXi3iq0K0gc4bqi1ta+DkjRdF6ygUMgPQ63rj623HPRY
D1qh+F7lBPAd/phQsobKL+Imqsqn0bwl/IEuTkQxu7sKNEahBx6mFSSIPCfLolw/wcxGimr5jvHb
AC5NwggmjyT+5N6M2TuWymDtnTupP1TcFItqhSt3dOuS3PLXc863F6gCd+vEK66Tj8b+aJmBFmfm
la79pSEvlcKc6M9e9zxxrpQG0ITRgq5bnR/hPINCk+Bf9NPdRzESaIAhKC1gA5kQeSs9lnj3lPxR
VcO5K1lavr1dKePA7L43Shts/9SO1aBFoY3qNKhYhtnt3CJEurjkj5A+fqcAWNgsNzUinZM0yKey
5TJQ5qCz+HzewM0KET1I5vL2wygvzJeAj36c3ZkKwpm08PW0idg4GmkuaKTcKT0gNGw7YjOGVBMo
S1IsCuDPScUCujeNCX2yF6xjFsg4OdiGik6p97mqUvuxEb8N0ccj2U+iv9v+frLigjx+UdvX7d2w
CDsszDUUae9PFIm49VesrKX0/NQ0dxbShBHOZ0qjmcO/wNTMWhYVrRcg06Eht0P43jCrWRw70LIt
BSK9JgCWYo0EmVSwxpgBkC/pyDCacEVV0fCKVLT6SHB9TZg7knDZMsp9hPqANeH+hmrESgQFhnL3
WJAAVmbxW91jdad5UZSPAYUxOiQ/d3W/4GzP5RC2Fky3ogYyrwL6qEV0YclVtOqoOGKEaPM3d1Vn
s4iHLrfT7xvwRGMR/vw558QIYqebhw/SkxUgVTNBDeQwwMkVtREgXctuBcKytgenFMADDHgmioRE
RLTqNddJ5ncMHlJO0ayqu6lpeGnjYzvf6cn7+DWRXVF56bWbuoOYgQAzjS/ZrL9dpzlNnXdekyxs
yXhz9XVX5H/6i9JKGBVeND6sxSNPDIX3/9eu7LAjwW+7XM2qPbdjiiI69be3zTRjpGZISwvXT3+c
FqVsQJMfxU5/Vzc26OwaWom5OZgiVyShiy3H9ejUFiccdBBozZeoMmq3jsKS/z6qBRpeEbTAQ2zr
9E2+waJ6lWkXpl57rBXKTvWq4g2zm+37tEFWCgjEOx3Wjs9as+TSNRKWCaIS5vKvepJaS23fGBNZ
4zOFZgXRBkQpw56ureqTKEXaA/caeAwJiuV8ZrP2SkIGQfBqa21NJGRG+d2htXSfiZfyq+k2m5Y/
KuDyBVKVz457yeBbD40cH7+zhi6VR/Dt5TH86ErU5nFxP4f+bRYfbUoHCDuYdlBSRyh76/XaLBk1
6IGb2RGbRBkRlLn4Lenh8fxlM5Yk4xhUTGoLl2YJW+b8tgrbaBDOHpJ2OnX955z9W5uojZ+LIb02
wvV1bWeMf8r8L03hJ3ihqZyzZfqYanL1rrRQVaCpnbvtt+obikEttOunEXJ3Qc2+yK0bHiKQZDBO
zQv/P4Tcqk1JsNQ6+hlTjDokfp/3u1bdvqs6UGlyCrWBP8Or7aOejeah+0MouFvidj+aK5VUPUw9
VCQAVemPLsm9/GkqshZC2oI1fmomBOfdR11I0qRaAmHoGuXJEdedWjASAILzJaJR9+goAQvz16wT
FzF0YEvZ8qMR2+TXXnJQBxC31fOdzIu2K6VBPCrAn8nX5ZWROzO/NU7r9yKSvefHbJojEBbjXb/r
KXmkmAYuyynKuLrK4aNbC3+lbG9/Xma1u65/S74G4IpWnofyXoeIpXeCCMH20DjUhfux/mnJqlMZ
HwfYh+1CrUAAkvJhOypY2sW2di5LIw0NFPkIoZU63PzMBZwpx5j3TYoWIUlOUsvPqlqGxoZJVsWv
aJtjpr3Lrnsd1/fYsEARY8T5d9O0RMr4sAlt0miKv1rjT1XeYNa25oZzM0duz7NTHGQC7DmgxA1r
dWjNQNvmAfkr1JgRhWOY1QH7S4PaalGgqAT3x+cy6McWRjwOdUD9pvlR0JuY8mCW+zaNg5igKrBM
fzCftPZrBsof0s4PUEmDniq0qowZdqBY0wXmdu/gVMsS+erCtXENrJOx63lN9dUOC4j52vxnFjTw
0kMorEADcQklbmQ668HUrv8fllz3c4uvmS+sYI2BezVtOxybu4EBt5ZvMzaL7cHHZPixZtR3qMKx
0QZWL8hUxxPIQ9sOblH3HELnNdHooGeffRat3xKI10t7t2SWX7jKQTeollbPa47Gqf7OVUAbfQWC
qp4te/qHOY8jpelLWGPi5OWms4hDR5n8WSFUK/0pxjHabvskv1Kyt5e6V2EJkr9UvE3TqfVwqb2I
RMMuoQUq9WruOcjuRg8+7JLV9cfsyaZlamg1l2FhCKER4vhiIY1SpgtzQPmufebuo+Zo70BltEm8
JEeTnDIdI0+77wY+DFCEBjiKH7niH5TTElKr97n8zUF9W9qysnhOZzSPH8LWQz5sbD7xv0qDx3rO
8iNxlaxAAA/Zej6KNJtHAotLAnTFpqnfCl5q/XlSv3UeuTOuXN7QcsAK6sdUdqjJCVWsRdiVj+xi
9dGqA7C2kVnWwHfUbJ0vyRNsSnhusj137EzcUv20ndF2UhA2az54HqUdjsh5yss5+v+gevYRLaiY
8lc4Zo1scLALxe/yux4FTFon57wXJV9MDmmp8ai0lALVQqApyD9042lcWzRjhypzX/G3kCsd2tZb
phzq8U+bdxVBQaRr7hVP7HQLTudhgBtxj8CV167Pgu2RDK0IyfQMLYQ1iZfesRVgj17OfGaVOEfX
9VhrxXIR/lSOAqdju/a3G8zm/epkEqlflkYyiUTznmKenV5m9ea54060P0v9KfDHK3O5s2XJFhne
DEfS4qJh9HYVL8rKvVkw2pO9zv3px6p9NeY8igkDsNwpxDARbUNXCr1m08z22Uvl4Ce+YovwcTPR
///O4pzk89MSmkqH7AS39fYgsMRs3/H2MgquVbv7h3/UzzjUE0Rvmr+o8mA3P4Xy1BjruRq+l9kI
txs0E9Dm5j+lrvfAQEFH1sD2m7e/dNRYQ1VN/mudTruG6pHmX5P+2GnEQ9MltaM8ViPjBazIwC8p
MkwhvM0Gi4G8/LOZv/9/dQadbx5LlXTtk+TvSto7byBydHyZDCr5Y92gSna1i+Sfat4SbtV3ZnJx
tJYNXB0eO5NrfWDGHAKnb9Hs3A3uI8W0Z/ya+VuX/uYO+B3om6zBItCQppN/U1PaZvBo2B4A6oNW
Py+ggBnwYgpvlMaXyVmiQbxvv6+uaF0o3PSH4TpgGeLHbh8+GbNw+9oMfq5RMlynuI96aLs5mEY6
YA74dg+kXY9ihxnfqbgp2fqUZhHAb7BVj62ipLh/S/mb9l1g0+9QTSK35ZXl/7LN/nq3BDYqjCH+
mVwWRrDXEBl8UBg3LpIuz+ja6oNTof3oIK3WOXysljwYkXksteeP4yd6n+yglM6jqlPcsF3tjVbb
4GoeqcnV5YxxhKrfI11brc1znXzYIg4wuJ6VyTxaRfGk5sw9CFa0kbOfxP2DKLQzZ31gcTvr87po
tHJQ3nI39yo1GABAq8D28105KqRQuIdpAXPSFb5B7GfuHGTGLdOynTpVx2ksT8sa70seNEG3kaPb
kcIKdSmyvYBh8DghTSxO9olFAac25ZyZr8jQACpyUhGgMbLhgpyhCXVljfJx/ZxyKBTLU37QG1zT
+FFb04PLLpy5KZ8dV7nKerzbikdMZ7AhBVN2qapjk5BpCg/ZWt4r/cMuLxEsIEPDmdmB53KhHVfZ
vmnvbuI9gOD/pp12jefiFdTyLRWhEdfPsu9v+jA8AAI+6YZ3s1Kudvj0XV13YTbKO8lXjXZwr5rZ
bvsSR8InVBAvXFUBLBxnSVPYd6AbkaGklwK6p94kXGp98eLnqmyfdStsTBu9zXRSifrIvPTQGWvU
YwKrkDguKQoUrTvkv5m77sfZu8U51COauqYcd8o7O3DgLchw1/IjMH4EuO6iNR6AIYTWhkmhBE2a
nnQk+xmHXBjxjjbhaV3sx0oOr+CqmhhP8QD8AR+VGullMOtINSta3mWn6AticyhKYke6ZNcpeJSY
6XZd5Z4drbpjIfChVpFFmifd8m6VBooeo6QWDoMqVs7pJvLk1eWDwP0ybNehNSsBVSBoSCdRiyla
4Q/ESAKTyGA23JtaNnuv7149x8DrXIPCkEUROqnKc2c+gYi9CRBmmezZRvIal8WNXbf/YOwPfVOw
EWhX1M3r3OrXan2u9BlgZ2FMU0Z7b3vuVwHO0vJaF1f09Se1Fj+W0weVGZ9SxXvwSrIoFbnmJBIU
F2yNQIdkN9lyhBDqD7XLPOCWdwttiV4vQWM6O4Q4uGlDnC1+MpX3fSvaqDL1B6Mo71SbyZKZfJkY
yqZFLziv9tNoC78zLqs3hRWkWCLbQ+eud30fH8Y1PtkklrQkm2Q6S3WL73p8YMcNSly5Y/8tv7bb
x6KiMfaBdiPFId0FxWxd1MdSWy7bxZKwfR7LFmDFY09PU6H2roqSUAf6I3+a0sAxt/ESuMQaAsnK
E6Nao1j/dMHIBBLHzHxK1wt6nsBb2OOH+ePX3SYw+FJESo1DTTKmYOuEK+uNhYY0vdljldBbmBJl
8xJuv9FCgTw5v8543iaUFHnSllQ+ryPs/oeMwZdn89XCb6856E/Y6BTTPi3zTq7xYWby6K19z2rE
8hmbddRdVTxbKaufNVschTUTuGqANu17nUidiikI/1CxZJfcy8JBqy9jF+/W6iHVfknYgZNJNsgG
hujZIZCqspiCGv2QSvNYlV4SJgq7M2jeVzNBIkQq8DJGZD79aOkdSh1fX24GNhmZqMw0nT/OZRjr
5LCWVwj1fax4oSi9g2KYxyQuj0Y2H8Hb9l42v7rWui/7Z3fOgt7MoyErDpqxoJAXu8nIH61a3E9G
f/AssavjL9tCyKU3SPbtJ8vATmpk7l6Rb2afHSyTFEZ9PWD/98i9NGO6NCOGjedwotcf+Alq7EVD
/eG6/VGyFzdTzIfSGy8tsq2YWCAeyz+sPX7p9g9w0b/uiDvGq3Za5d3No7waLqxUt88L3vOFmuPS
SBvED4xBSeWPId92Rnnfdua011mbFpreX928pU5+2UIgGgHHPzckvsSQmbMB0NW/VbMSFcYbPV+g
WVqUWG5QTw/V/NGhzgHNq9C2IN9C/VQo64XVIQdNAANZkEIQn1whjIQi6knPGEa80xL9SwEUpq3c
G8NzmrfRUr/qdh2Mln5MTOVQJL9p3oSqRHHQ2RfRWXq0qPqpS/tjvdyvAOrESP54LnKu1D4MMr3V
TXzUZOwC6U4Ps6n/yO7JzJmLvMJ4dHXlwyzc2yDnq3OHv/8t4Z3T669ax1g6mXejIx8gDUMl66M1
/l3h0xbdPJhNcWjhAU0E3KriPDTsGpvMz0r50Q2JkAlx/vIOk+qpBUo+bjhc7W2+BlYOVmBeh/YJ
q+7DJnTzdMZ8CyrWhf8G51S6wZfD3ygsAgbgQrkIx2HXoRVsTCAxQqRGNtqPbIdFYegWxU5TkX5r
6hcOyL7X/RXwu5E9ShpAj7FCTcCZYyLhF2fNVZu/PAtzPK/+OsZ0J0lkt+LVdjYpxBC4D/VK6rn8
1jUExA40F6RJPcOrQebls/MpG2WndQtNLaIbLq2B1suRL/m4m1pyKN/QoAXxdE2wnAuM1baSYhW/
ttUNSVU/nDXEfPZMH7gQHLstPvEImZcvXUGni6SpytmDl3mYMlca5EM948Qb9o4VyfLZaqDMtGnf
DElYGpGFkLPnUjE6HLp/ZkU/l+Dos8ojgvxIb81w+4Ek2m4sPj5/nZLOwOOPhXJW5w+jxQoyq3d2
ooHg4VoYlWByxRHbyRnpKI4NnmLX3MZYPbDCjlukZ1WAvMgq38VcOLNsA5wUh2S+77Q56gsjGEdc
CIYT8pMBwdwj0Udf2AqPdWkFw4BkcUr6cyzMN2vJTgq9R+mgF7D3sUdlykryEAAkJBK4JnU+4JG5
AqPOWn4Gsgn0zHyQQuJmnk51mu/mwrtaTfWgGSluVXKm1jhSmI4TIV5ce36JvTQiSeSapuMtK+WT
3jcPa60/25W8U6gY6WRe8HXdtbp9X2AjNezkq6+Vn7SaHmOV/YC+0eHSbCqCwRjS7bGgqmPBXNqT
jSoDnPcoZ2Tb02FYscAn2a2fU4QYT3Kwb0L212meUJ4lAR7PXVYv0Zwmh53l9XucmFGBnEd642uu
JH95wcJTvAEIks/bybDMLz3pwxJYqeM/UYMHChG4c3NkU9th4CvaDshWto1pA2vqUHeQDrMC013U
i7NOP/2avlRJC4DiGAEE1GUa1Wvcr6ely56lYquB08RMNrYGd1TeS7TSflZEXb+GsQvbAtX5Nq8e
bDgLdVsUIH2qPdHfvifT8DUpkklGJI9zUkVJLNZAN+ngALlJRC6baF1PJAgHbdsFpSrPiGFfEYZy
vhTBestWQwLLxqRJvNmrjicUZQEkiX2DJciW/QrxVdde2C/sUqni0FIG9j+1u9U1/TLmks/r++1k
tbl+yYf1rrJzaNj0sDhaWHTlbZzb4+IwzivmkyIS/OvNyRlbxoXlNi3lE9sKL4PXHYVI9xYRyr3F
NMQEzGDx7DYxEEdy6VpGJc1ST2j22posL0MHc8pD4W1kFTqkLcAXoP5bTwcV1CN5KcmSK2UDi6EF
RkLIB2jb9vVsFb9WzvmI66Is3kYDM8ZkXxYjUjI8wpOKwmLaK/NyVploU9JwnOUvkfUvmNWu4fsy
8+VFJumOuI6LYxS/gIbVKi+VUdxtr5++wjbF63CfKkhpCuvgzuYttbwzGvA7tmgdM4/YTzDTUr9r
GxXdtXjzVvstKbRdjJuFMv6qtPYbP9PPRVYFqN337Fy5GMtyMArnHmffWbD6m3fU7FEReCUDVaOM
f4VWHpuFkNjlSKgdTbTxWKvT/dzmp9qD9+Yz58qzI9lrDZOqv4JmH42Ri1M6Ikrf7TkD6KvQN+Qz
sEDaX2vF8w6k14Ryfl/XNVyQUJtlHM6Oc/KkecE8eZED3ng7XNX1hEjgYC/6tfeGk2rkpCas4a72
4miiMmOaR0+WXtJa3SeCeKG0fi2b6ULHyq1NvOyoLPCy8cWBJMngS0iBOZer9j9FWiq2P5Faooij
0iDW6VWsCi80/wuDs9YZ/+ayIk8g1i6eI8MxnZ8wCeI+MQIn1X+8ru591rrciS3TpDHf5ln+T4V5
PUniBFAR6HAUtnf08sc19o4VMl5pG6eBbokVLI1WPpimdxuaNapaLRpHB1UIcheYBcvsfXiPCKdW
VA5EWbXZsRIWp7R61VENV+lTZWfcMOoJ7/MjXMIJhGm/Fv8MET+TOfQgCwPOvz8pznKy42EfTyby
b+/RTrPNBZfs4yUkwW3XKuZjk2SPpWVelk67SzSVJIOZW0S5lnPBQpL5MiQuEsYntbXD3nKv+rje
996G1VWUM+JCq7LylSrNo1V0NOwlu9T7NOYWE7ctWKhIewNbAypiHNf3rP0Ap62dkNn9ltv52e7L
s4XvZLWHL6k4l654zbCsYBq9d4T928wf49J8rQNyXpG845g7d6t9Z1nua9cY31jev8vqXR2bo1vG
d2UrX6q5ePalQEBmOYhla8f5ZLieSvYCZulfvWJbqJCC+3np/SlZ8qEu/RHj6X4SI3V4gWLTPQwk
5rko/JS73uBmy7aqMag/NO+3vhwfYs15MrLqrWCQwut1IDMJRZdbsQPwkXBEAwq6PDommrfxZ7Ug
uZFXSpQbBdF6szxXjXvzMPTljYtgQ24JNxvr7MwVJURn3ab3gUkCxX3xH0fntds4tkTRLyLAcJhe
JZHK2ZZlvxCy3WbOmV8/iwPMxcVMu21Z4ZyqXXuvcpq2P+g6JVi/mPlby2bg/q4iG5UhQJpJSCrM
LMDllDUOsdoF5CCuMiTOpSaYFY2MVo0sZ+RdKYqTaP5fggPZ6OySCamFcIMTfTkoGnMGH4qReZB9
5Rxpk9NU0lL2qmuUSYcu+LR86a3H6a+JFHt5sO2G8FiOJp989E98YjBTIuYafXzCPMnu2+lfbMgF
UU68E3WRkdHYELoLFhiMP5oqfGMMNJkD/pGRbFmESMAxsTRVfB7z/I64+UkEZCS48KMu29lFya+C
dKx5BaiwcmQF4GqarBN/9S3J1I2vlPdWipg7NDWDL/OoJO0V82e+aPLqLVPMY9Zrf2OwG8nOqp6t
rGAEfI0aB0KB7qhVw6kX9g2bwaeeEHwW5c1sadcl39ilFktujeZgJtVZJiGDu/ieDPp30pyGiPPX
ro+jal6aOAMFader2Nb/dBVLGyZO1pNMNz8QrywUjjJ4W0sxP0hesudZiM86i6+akTxGDXPikNOS
9LXxN3CVyImpOjz+W9kkT5PRGRmhw9gZjwB4nZ9LpGXja84pXZbgtLziSKJwBcXkJCv+pWnrv9BC
EA3LPVwzpx3Cb6LjLS8cbxBfFs88rJYdwZA4eMhBXR1EGx7yqP4UQINcPUivY9czKvbHBSc9T40/
7jm070FK/qwm9NewtIgk7o+pf1X4sGuDT0OOmsD0AwJPwvC4Utc9b5kiUTdjjJ9kzJ79wJtjNF69
jmdhTDBC8TnOG/upyDgPqSZ0MW6Bs3IEGsZba6mHWtQ/fg9aKs3no5msx2R11arX8tf8GtfBxiiy
TVbugHoQQWNzgS+tA5FsCq884Ic+e43/VKvss03ROWTtlurhPyXzLkwhlyFZbeLKvvCd7DywEN6A
ajTTzy0ODc3PKGMnHb6eT/wAEMo4WGuohggXvr7JDaK/xZTxdhpdM1afysRr1NDLKwxxUAgvhTW3
yK941G9kNlHJmfwmbCajfajSlcFj9cp3RQlvMi7/nJu2roy/yFS/sky9DiAPTCxAU96dRTXiLAkx
AGAIXEHBKJdg5v6qyd7Emj24PTFmJkrvEkiPRWvYD4vqEEc555JdfYBGO+fNs/A8qBoIN1H+56Oo
hmAQ+1Z/i3PzqrNvOJYxF6sJrRK2sdcQdRF1IY0yo2uvhwiCwX8czV0cGFvPCDaV3uy4O8+xGr2Q
0NG7jTNw37POMZBpyjau7NfUIomJ/KYnMhZwFTqBZ70ihoWKre/ktH7Eev+o9eCzlSWgS2dJ9Y7e
lNLvNo/BSI42xVcYSVetLAiVEpjobHGdxg2TLxClx5wlLhYmhhgbQtJWLjjdD0xQ16B9lxRCgpb+
mMZ5QZ+PYzW0dlHQ7yur3OQ1zkE5WMtTci4DeTvsJ3rWTPIZWigPGx258I1L0gw6iKLuu5SHt0ra
T2W/l7tPue9gFQfJM0B7Yrg64DhmLGsTahOGtGkwJbdjsm06fyHs8V/v9WeGgB84v/djMR6ZuToQ
A+h/GzhGQ7tIveyA2rxahOrcID6mSb8k2bBq+nillnwkcfa0o3UWvnGoppuWW+9mlt/JSOFZSZp/
0Mh3GjNi0aoH2RsPUEaOqq+7PTnqIlO2o/lKc3nnJR6+oXgzkoHojWmTtCBgBZaX5uWnjYsmu0JG
wtRUOlI6bUrUOL/qHW20N3LE8gN9D5eMbmE4FROIGjOCqdZsJg9jV205owW+pEnW5nDQyu5N7sxd
AA1MTBUx6O6E2e+q+rxZU9PJYdLmAfJZaOlbH5tPNNXbnJyFEoK6kceVciU/6TZxcuwK1MLMN981
P+AFszdCY4OdzY3s1QnSPIe0qXYLf8uCx31pbpnEb5WIYImU38ukPQUFtNSoXqtCWgWy5Xpye4zl
6hqa9Tm0bfhjLXTpyMkehtDrSx3ezM4+pwiHmJXsNF23Kk/cqL8FnX3VIPrUM2Uh7c9xVT24a/n4
HoObp2r70JOOhlbyHsnuHJbreAoOEHc+J8l2jIkyyQ8+s+pXZ8Ba9qoj1zLuOoMYGHo/8ScjSL7H
Ml5HIdMRohQYVgIkvYrpeO1pMa9Ed8bhuRmCHE+yfVhqaX/t7X5nm1QpAUuUWssdOgZxBs6jFnEb
P0ODzTMJx0eh5cdIGm6cPjhL7XeepYXaREezrU/+ZL81nYbile+VaCeK8ogHHp9bRUYiOCXWUtIG
rBIFHseUCYLafJdJvO/EsPWN6ZxNwXG6KgJsDZ7WbsyPXYK4mfc/ZfhVZzpT8X+S54TgEhewc+zF
lPEBL6SNIvA6lCF5FBiGdAgIPG6maAc9+bAN3Ib00YwM0vUohauexDosmO/Q0ON1kqFatKSHXHZI
0slZyVsZv2bo4UzHYuQ88HTmXr4hAcWzuQ762AHxvGYu73rStDbjGOP5sAKHshoNdl0pV7IUq8yq
l0Ji+2KAfN1FTkncoWX7r0QShZJ9acD4OCSleai7Bv2Q+tirkYmmtg5c+JWnyGBFsWJl6lKM1pLD
V18njFdAGKysIne1IsIQg2K6KUlojMrwzyf5verwTouAojMVG2Wo7oY1zMM0l6jDhrXIzmifA90d
B20vIutYklC06+YER3Hdkso1VDxO+Ovzgmx2UGIcqn+aAi2isx2N2sXKuFWHBqPPcrS0i1xpvxEk
qbB/45aoFkZRYNoWn4XR4JmaGu4AvF69E+vtoYr0qwwgVGF+mZjdrjWava3s9Lx3K0nZd4PAOUPx
1cVgmdDc5z+HB7HJ/WHPOGGbWXcMQ07a8WfSEBz5yGoZ8aoBs4aU+G5Sk1yBBvOdh0w3kwJHb8OM
i3jqM9Pz725OOCWuYnvLjJBZYINktHr9hGnxojcG+JDANTVM98Ay45gJSfAci3Jcdlp4Bo6/EuFs
s5Tu3PCG22HoJx7WS+qmrlXX4KMNUWBlcPtlbftmVIik5Qm36sFIdP5nn7RMIeBaNVsFCpMH1zxN
lySlkD8Q1NEmMRPo+ribCvU9tiMqKvJvzDs4wMR3KH0NnWHTtcv+wuIMiqcR6xr51mUmy8EWrDjf
eyh3HjueSEmG3IY3rS0Os9pDqCAgZN5jTS4u/SSdh2y8aV6O9Us9krdZ6zB8YmOTJx50Y1DTg+KW
tdj7ojoZXQuNipw1CYDA1eT2XYvVeglk8qjAkAe83J95KEtav82UTGuRxkiW08W0o0PfaZukSk/F
DESLcLhm38xx13OfbSmEJzXtMHRroonrvgzWECeOjVe7Y/XQAa54PEYjSdeWUZ9YFXbo0/Ec8mUV
80GNZ64Ke6f3xba0yY9RZw0ILWn/LVfVE3+poSEubzWruBM15Z2fhis3GuKtwseoryf6K6ACHrbH
TJCZHH042bOI+dclFRHuPLxwahwpnT28c/o+1fRtU5hbo9GPwPH18WzG1TkMmmAxMaKsGxOWK6Eo
AiWZr7hTvCOq2ScSPjbVSWGp9rW2s7tso6bJWlilS49Fv/hbcZdpfb8xDbEJkngdWMo6SiXeWyF+
V4NmY2ChdbqTVRXVKnUZQRyDYWSTXnOwi/GNFNras/4ZUCX5jLvsgd31sfUzQMcx2/CkklNqbf19
xL86Wd4Ruj4lU3pJqvAWNpzwGKCESShwdh55GTo+Z/tWhMNZY3anQMRq2gsh2fXkJ0y6gv4SdwBe
w+GzLfKLJBD82PQdpaeKDcLLGskxoPmDGKKgiCdrwBH83AiBMBD6t8ATMGRnK2nOzcdUsSFBz1iM
ZgyXQvXBi0JUEwQT0nyZkx33DmH1NQMXFd9w2Bfh+HG/jWrPEZ68NzOGdRvVrj9kjYsgyFlS1wI4
BeuKHRHFhPwgzbJdvkyVz1AeMcLzZfwjjYyPK+iz52TygM3B8ghSZceR7DOWbZtwIKMHub6bTf0F
Cuu7zaIHkbdDPMTHKFI3mY+2TwKoYLxZSHuLGi+qIE4jEWtYMMquXsY+Dm76qzzHIs6wrUBsxGvT
w7xDWbRVlyiCxYKyFCs2r3ytyk6OdQiYG+oRuaMz5Fh2ayWQsoyNhpMRRDNadfEW4GkucEulE1e/
nGzBnC25Vui0AXb5ThM0W71m3ZiZbEb0ZSOJdq5tixMwVkeuioPO3VZ0v/LQLDW529ghYFfsIx2u
RjNFi6OsDKDQ5WxrpwhT6kuifhf+AzwzCj1XoqERXYQu2ZIsaNLZHbEiOUgtjAuQOUmcJBJeC+a6
rcxUNlnNRWDIFycGBVLiIzv4c1b0RCil3iuCTrs/9Bmp1IoEkaHu8vaz8ao9lriWgtw3vRbsRtBu
AWx7i4Gu1tHN5kECOHQROoQyctb6+zxJP9X6qIPHbIKr0frLwn42urxKCUZYONZ1Dvqyt92RYHzJ
SVsLbYXoEcxZD9cy/E0jqOiLK3tD8HBCwRXRDhwHKMHkhLC6rwIG3bb2UfUvoNgLWI3bwgtOWgVm
S03ktZLTJAg6IqZ0wDYF2ws9r8ESBYdNaMZSBEQSKvySK11oMo5lOFylTzDC+u7wzBsG+GQZyy0C
kj4bVvsXU8J1D7fE6MZTkpuMvlWNscGij77idt3i18CKhjOXnSWlhj7ZuPVYsTYbnHz3oQXB2mz9
12LYJVmwGIn52P+EetIagzvhYOiwJgF82eyPGv1lNIy83xkTFi+W2qwilSauuo8Vc0b5CZQv06Cn
gEeM8Y5AA4NYH7hS0Tg9DQ726HUTdRbhU0JpEEnejCihuC9xD8o5c/deZT2swdzRdoQyj6tQfCME
T/R1X+Aabw+a0D7CROEa3/XdeCjK4jK1HX16hSQ1YfuaArziY3QpktYHpZ2cgrZNnESQf0vMA2GL
lTEQjGol/NN6KTZSsJ0GhQ1OLeElsSaUhPvLdxv5K1MzrEqsq1gSSz2GU3dpB5Gt2TjCrc+ob9JJ
KxjDUDuF1WPNm4gqSN5nqv80+e+QWI5sS5teLtch5oB5ibLO0oi8PjG0+4oekczflv3paobme2xw
Qg8F7SD52Z08sWDGBvq2MuVoV6jSuitsNtV7FfxuUOGqb72mRsWWHygxV6K6UFTrrprTtcQbL+HA
wmzX0VOgj/WW6nJouqzlPdpF8JjNL5pOSJHZg0rkCRJXIFkXNUJQjqyBAIERIFHG5PwkJvZZ9ZD5
3UqW+Cz02ONMhKRxYADS2DslPCXSH6ngT6tMb2GNRo3e/9HikmjU+tBqus9nUoUZgbcpUt7zt97b
NfrOR1zSs10F0sys9t3spWBM3E9Oiv2cjQgrEJMoXQN2Sz1uSZsiPEqkrkVab+og+gs62Nl1MLEP
q1a6ZSk/SqjrgVbtpdmzB/CnX5h4YozSx5ldt5sqNva1+ZP6GO6BQ6QhkwxOnlEG7g4jp02p5jy2
2zKBLwQlmfZdeVckc7z/SYeBXseOTInMlpLLCC6qkT/9mA9KGQ0L6drlv7FO92hTB0asOCjpmkCk
N5NrAl0KmLj2DLQJqsXvuf4Zjuh1BU4SXKsds62Hpg5nW1XOWcN9XSsoXAWDt6U9w1A6qDCZkr//
4LD2oZd2/jPktLTlfpO4ZR7fJnvlk4WSdL7sPcNdyYlsteDPRyzOJRKloBJVg98c+rGS/RjdyUqv
cUey85ec8nKaPtlIpAumVsdGevfWAuth0Fx9m4bxDSRGz6qSBp0uKZhC0mS98Z5kst1u9dbYBRjs
F426j8gRTAqwIkyHgoFnLzzwIe2pscedGnCIw+bxrGldF80zQtJxwjZ+6mn1J/sX0+qzpRHpTHtx
4wMdB7y1LIW2qxJG6LQwsxDvkWroGixYEDHHp0SyVCE/W/vN2mD8b1rI9SFPcF8ld0kO92VOOi70
npbp/8v0Unc5Wncwu/etaez6yn7PvTDBiA3SlzpUaW6W8mvI6F9uWnoY5DWAaOpZVsmPhWDhqUdS
IkX5kPjozwRdYFhhZAmNhayw4cnHZ90kvxLDkJiKyAofOn6bKAV5UGJpDENz39FyAWZTgPdLsbmI
tepjnH6C0FpFYu4gLaSBqQXtgXXakklumk2l7V5ThosZUsehnI2ZrLtYycEFTo7cYFBkNK9Af/fN
mnllEP1klvxPmeSvyE62QAICJ+vRHorh6LlhLv4QOpCeaDc027tprOwA5laUqwxXuF9la5Hrx3TG
jEMGJMycjP3aozOveNxV9a1pijMy9cgY1GULHZs9rhEOgj9cF6uZTKmrV4VuTimc2d3Fzfmg3aiJ
KoH/NCTg3KOrTvoyil8x1M78YrWP3JphLMjFYCzdTr3wxtM8Dy9Vk+LqqPx13X+Ss9JZxVyS+ujA
LKs4vGA/081QGr/H6bfR8w+VxBCSvfm0Z84I1l2lIifUYK2aDkz185RoE6giNW95f32oQOmLvWHi
ZSAQXSTXiVRs1P+m7WeWbqerEXOeMByyFk1P43KgqVjU1rMIXwmJD/kqmhAw2l+GGBKDCSKY7cxh
b7YQq+oe93aCkPXTlM85USV8GpFGc8Lsox+yra92721Uv0Tq/wDfcXsz3g+EIY9Tuhbdhgwuuwx0
C6D8n9xfu2w74jJNzYPEDDL+tOr1jYg5A3Yqycop3AYbgl1P2NpBwFG6gOsBoJdli1xfJd3TbLF1
w9InkRGFNR1mextG7q6bkK5yDu/0pmvb5n9KKWMil7kd+XjkD2PVM9X1mpXe/qUolfgOoLqkuk6M
5msK6ErCe8coz2B7iZLKZ5NJu4S3ZUI9VPXfgcYr9sSS3dNuYinOhBibBejckrdnf5tTFOtau4fT
ru1WItp3MQ5MIkoiE8Cm9n5Hb64dmU+HCIB7roOltjPMzUSWZk9d7PcYf7jim+MoP0cAWWWENZ/c
SPqHqX0xaeHST0pIiB9aNN1CyuQ6OunmCaJwHTAmyvaMNWfqLWYygZB9chP9mEUbC8h2vM2D9YgX
OV/00MIDl+TsgAjO4rJ3/ze6+cf4OocfCGRFFYLcWrdXXt1Cy/K5TMDeExhFr7QacbYaqrflsjI+
ZOvL1Hayd45K4rSEF1YTwGo1BneQgtzFwNSbzoBMNiOSjibhJAOchxkFF5Cm/HS2IXj9Ki8PBkch
10ahsPlLXsI1X4YlVN7invSXssSsu4/k+5j/RQhO5Usu6Ssz0PGnNl/3+S9LwApZXyT2fPdQIWAu
j6MPgdNJZo+iuPa4NSTtIHFfxxoxzmbX2a8o/ermJJQY1z7fb8IAWCgn2zvq4YqMOL3PKaSI66fr
ZJFqUNaQT3Ue5FuhPeRkY3anqN22xV/SHG35xwp2RX0fpoNkb8viBFlzEWFgmMQtSN4z41FbF62+
y9oe69O5lM9+dpeilyT+LFyw5bkntVSaLvboZ01N6DVscfyK5V3Dragyv/WH70H+KeddXLy1vtTy
1yaA1gGXbN4yLC2WY/TbyTgm9pfNyElOvjUFUaol/LqlTcCsfpiN5ci/i8K6+c23X/125aeHuKRb
v0T5kMpnfhu5i4PJF2oDCdb0angfxvRpKcf5ISoYLzS37fmg/WofpIwt6WCMLHRzXV8nGrwuk40a
XC3/yNOTap/ZACf0wkPNEaHaS0/MUjE2dXMbpO+g3qnG22Bt+WsVnjydA73hWr/l5U+fnGlLlfFk
m9/cZk38TkhnKTHqJUsgir8efQY/gW2fw3pc9FzfjJDH5idnXZzCQTqaFHnYym3vVU6aO+BEmQ6B
+Gv8hwuQrkvX2prl0cuICqGXZ08G/Jx8RzCjK96G/A3WGaPcX79JMO3Hi1a88ex57blTyA1wOXQG
As+xJAKDgcBLNrZxVDYNfygh56Bg40W0loSjBa5/7KrLIH6VJcM9eh6WfSxy4orTHAqgEK4EdWWQ
r9vuWg00IjbSXbxstZ8KN3n9LUhJGnS5ybOGBRxeazKxo/30zVNbvhfRmz9sFdLXvCqDeJnSc6YE
lbgB8f+7bHVdppgkLX8ztex6ERWsC5jYWQMrrwY5YzJPO8Q2LpOb3j0HDBA0ZEgmxAWkh085Wqab
cJ6h8+R35I1ZV4rRj8aCytAbhm2TuZAAFsLq/gquzRz9rrYvsvxtQXoqJxiZFrFapHFS5P0jJaMV
olBqrKYqOm1ZDhaJHfzvWbwoIhheRJaEh2UXsF+GHz2s/3KPP4ZtVRUbYR1w4EbyAfADUGsUzJDV
E4PnpEykWhqFcTAXSV+vcXyv1CnEwV9sgBC7MrGUSDnJIyMR4jgmSwJejfHoiTZOtB+DURAXRd+A
L7pKxI25zlIRjj2eOBq24QQuixFdT+0WkA4iSsWBMpEGhjqe9wz3VcDH2Aolg7USf2G2m7Mf1a9V
HrSczpBfbUAJwJWg+58l2ETetRKxJHlyqo5ziwprSkHPnyvzL/jtVOVjKj/t7tTztEbqhUjRtKQ2
uMaCFnH6EVhdzb77ntq9lOQrnGanAFVJ0fEQBIyX6Zp1ntEmHnBPnKICCS1gbSLZ8ApMWeyvhR3t
IpoNP8zcWKq2IzQqGAQr3QyWBWviIvsde9YSsGygssLnXRrh0jPkMKlh43mP0kBsTRMLpf+AirYK
kmSnoBZF2InNgr0H3qGuWRJcVXQykLPhfp1Sj12AWudYBt3ygL3TX044e23C2OOkrtgDJqvvk3E3
ynko6rMTSaGEhzUY4ZQgadTr+7b4NSxmw5x3vaQhDhEHKslMYsHQUsJieCqyHpO+ogJ8/2yoUeOa
3FcVuvNPyojbKQWAB65eGW+YLYjv8QMUsEu9aXA4Cmc0iacZwTGLZcy305k/Y//OsK0M6ANVT0kw
bhhrEcRSHBNYI7FTiIhPlq0SKPHdmBiOnCL2G7AKol3O9Ql60uI0GghwAVn3EnM5WDhizdIx6+uo
Kvid1LXp19+ZVi6BrOyiiK43A04Q0yEGsFgDsmyTvurH0O3CHqVhdHVsTGbdLedtLohgBO1wszcB
Sq0jS40rswloZPNCKcqNV/x1LHFMyE/KUKVpxBTtl7nYckIBAvvmxkq3HzLyfQYzwJY0kmczYGFk
nc/TcQRUVaw9YV384iFVGklKQosmiUrJcgaYplg+rJsB4WP+fhptQNwmEJUQuGQ6QxPOjQVVoH5T
Q4Y03bHRN/XwbhQXbQhWNR2QNiVO3ChOOIZOXS61UV9pXNpTTXpe+bDp4eYUAdguuRDXip00YfXs
FPY0xd8Bllv0eOgy8XIiYmeT589h3NpYY1v2HcaBw+NWvXtpecsSyJjvL62q3WLTd3HGXmxSukOF
qKjF9JulGyTMMqgXL2qCBSztVnlBWTu9WunRmOxoB5ECjo0OF7AMhj/ANgs5vgA845olujrILmHK
JuA0YONLBIu1X1XpeK89wufURjDUD50yrL3cc0o92qqUGixBo4v13WKyNtrIjjQwnf34sgYLjzoj
sJc/YiM7ztt5FfCICpV5bcbvU5Ps2n8B0nEPT0dP38buIIje6eaNlZuLyrrNvjgNTMFIcEgu/pFa
WOEy5bMrsyUhXVoFNeRqkN4lFnwXG7bFKlAviDVL3CHORGw8RzLU5QHCE9jSBMMfIQqoQAsVCsj8
XYA6xCFOrlQsiiDedj1fEg0SlSefXrT5sPzq6dyCljQfM3mpvtvJeawflbEtxd3AtS3A1dRXYewJ
GRnpPgSMNpUcq7ZAAi4cVxj3sXhVDWejKa1qLjPJoPnAudpVDkpmp9ygf3DrqG7GCj3riaua0v3s
zZnHlqVelLAV+5ry9DX/XxR9xuq+SY9Fs7e6zz6nnUJ9EIjTaqzPQPdVGbEnRYdnPHfw4cK/+XD0
0kpZ6814UKxbanym2pURAageuCKMCqdohqHgFycSyUo5zkf5yA6g5Rot76svn1qnwuZkk8b4aA3Q
tDGlaSMtQ9xXCNk4AH32oeHMsrhjZ9SH8IF5IASm/L999+wIExOrDhqMU2CvKlB30FXXrOKKv8rh
VZuHBBO9pTx5ZMY0K3j3uCDo0kG1IfYHESJYslXYZXVe5H0rlrooW/QHSMpWsZeks5zeJY0PTs3P
yceVXEFrn+YsDwQ0cDEaJOL5/YSw4g8Lq/pOsN7U3avVPnFt7QsKDtGdM8iThXEW9e9cV5YoG6nQ
naAmMOhtuVNvbJGFjcHz6etOHhGF59UYMe/ZzSXov3ij8DIX2ktt3wJsbCoQ/SjxFkX3E6c3u7j7
1CcN+YQ+vBjSNiDo24P0VOoafBIRflAibb1l7w57RVgj2IUIbsi3CGZ3n/+gyR+89+b/HAQ9mCMM
iMG9S0zSD3T/bOacj5TOCdUSyBqD8LNqXGyxZhUQdGQQr8o0LL1qlytuC8IPBQFv5QbN1a7vWI71
4YBRnb5BDq5Fiy3d1YxbxDoz+WRaW6EmZ4B1bAI26YKFPZBiMjkznLz7vCmydkyGg2zfRMkWm+8k
+RjFJeKgaXiXND3ulIQsCOdfzG+WOaDcVuFUcMJRk0YGWBhOS0zdk5e8IvBT/aZM/QujVoDBCzP2
CFb92ikcuGCvE5qx+RYpmk9qXVIOngIramq09HX+qj8OzH1yZNKYrB89B80TPaaRJ7wYwO/JXSms
WRaa6XqBsZoYOwmfmfe9wnY3zwBb9IGJ32yKTRK/CrWecKx4/CVJdYd1y+Sf2VFLC1SiwQxrc94T
FP9UxqskZCwSZGqOHdYaVkmxDAtkJw8rnGb+C6oMNwGJ6lhnfn5Owep4p0pFLmNEPd8zeO1pxVVu
jN9MSMuRwlPm8YekAKEacQ5yPSJz2PbaqB8yC4FCn0u2IE47AsQvQ9JmACz4SKhqsdJHdrEtVGQW
vZllYB5v6C3zWMYL1MDA9lBX2ISofoYQ8GWS7pLCpRpIzLdn4QWpjspnYneCflDD63xDRGwOGsmy
VXB7dAHEhpiBhXV+1iqJwM2F5w6uGZUgaRH6enBZxL/5lHLEV8a5QbYX5b7s5uD3T66iofIElbK6
9KgomhKDA/ft/BXTi9U7y6Z9ehX8PVIGOZ0wAv155NM7UKkH8TvucOZ8ZS6WoazuOvCrVTT7Kf5Y
DlPyPkmqcj1Jm5zXyJuie5oqAGIpp9N//INfXVaUMzZzezW/fazyr63+fPFWeO9I3Db7Va38N1Q3
7oSBMfrDKJarn0nMFhKO7+qHf7dYzaB+KjK0F1YlTS8mHBhjH2rthuFVwpTub3PlaSJEhxzg/IfK
3vDXYvby1Q4LJaboEI5fqvJJTmeM7oX0VWVn3QQM+862YYYw93S81cTNpFmX3PI3ek7RBFWjT50R
J1Pqwz8PdPqqA4+Fbz1SFPHYWoTOAQF58n9ZgbcwycXznSrrbI/WIYV4g7ZWqd819lIFGHsSAb1U
Pnye2b4+mCFFsHACqEtU16U8T+VaDL1QQQgukIGVaQ4rfpqbAgFqBySOSdto2jtsG8rFH9ZKaZaE
6uzUQFXzdSx27cBrCP3H4AWfATzzs6or36N4EyFDRW4+KIrLyXil6l7nV2aqCiAkCE7zM8oAYsNS
llXQbGa6ErVeZz7S+K+HnxSq+BHKCvkJ5V36sjK+C+ErkF/zEzjOGn3QEgywF3PdTaVECoo48Mjp
PqxXISvI51cTX0RO9U+ymVK+dqD9r3iua9RQtM7OJ3NnAu/WbjU/BRRmwmYd9g+tBGQK0cBO28/v
xwZXSqMwk+EH5dpV9O/lbSaSdv7Jb2/8CB7fXKvy7KlNyOWfbYReOupAnLx+aXqDpOYjuRm828l5
1T8K8Xo5QEdi+Q9+X96Rj5rYM1YsOBQxYBjZlBdschlxK2pby842dUWRjEtFxYDT0fEzbgBfwlMv
ATtMkYbsBLaNC5TDTL/suF5lDDCHOYTODakidva8NUb/zc27n868zf8239PUFKhqhMfFXlBBalfL
e/jBbtJeGTFEf3rNyWR2lMnxqhyAWKJ2TdShlnaHyTQXOyw+9oZnTlZfyP8KnODtiA4ndytiBHTb
Hb/mxg2jNbksu/+avCdkX3uub7g12F5N4Zostmh+sSC4+KPSQRCtjMSXhoZu9hjCrH9S92ujtBSU
OkCkF/Mxy9sp7r95dfhw8rFNQsedS3XYg9ucrXCa/QZ2R67BMxD6Gd60ds97Tm0/tXrvYYJ+G1lg
HBC1G8rGMUKDtSt7A8uNXW9rc8862AXevdVc81cHH4qWJuhQOacKXXINDkK03sX/M7T+Rva+9ji6
Dc7XwbVGzYl0yExrqlzMMwhdf3NpIvJvda6rqnNO7zEf4REzGeK0/xcgIzU7GAdekmp+X+AmEy1H
L29bySeOzScm06XVKqC9Be9hYfnq6+Vbwsan+fkwWXJgPZP2ObmxvK21azHd50gfZucM5gDmsW6e
WDBj/mH1k5zfdXG28eZHCQ3K6i0wznn8GzKF8Ex4iF66SsXnl5r/zfW4NPMsug6o5zf58EWiPXrz
2Rj4VZnFo0Hy3fKClEkGcIYGHN8HBrmNZzARJ6AQ1RXHebUEt/bKvUfBIKUb+ejGv830yFPGN9Uf
YT16hFPu/9kqWw/Oes+rwhf6tC9FgqMWAuK3EVzt+N2fu3iQTJq/bsu9bbz+I+k8luNGgiD6RYhA
w+M63nAMZ+gvCFp41/D4+n2tPShCqxWpIUx3dVXmSy/5m51oKQmknZp4FXnpkgXnEBqnkmk28M8+
IDmY0SKDCvSDC2H/ZuXJQJmt+XJVEdpE6TCOf3mjli72dIeT0X6Sz7Qg2DnRXrV3v/9Lnddyxi1L
S1VNCwWcAyZ03TFP16bx6SGER+2LkW3V4G3WGSkgEqbqBxRo2ehBTgCG8u5i+Yy4GQwXH73zx76k
6EHGkUqUwkLRCMv5fbLOqu1isivwzqXZT5USuuzeXOpsUmV4OqDkmfSPCCfCXpXoaOmgMeQ+RETA
cHPHxJS+l0kXajTQ7ol32eFQEGzpDVKb80hb0vtyre9RqYLB4gWtsUqNp4gfzQULOLxySFxphNAI
p9mM4SftrhbxR4NQLuNMh6BAkgzV+4ikcO1oHGQTTi6NezWGm3KsGu2IrHEdJK+ad5HU0TGrlTtt
hKfaI02kLceZLHSoSL07LRIT9QS6BT9XWpM/DlTkol5MI36d9D0d0vfOX4uWcRon4zqKFk0CsmtA
SXy3uktaEqpLv+bvH9Qi8ogr2GDpJoBnqD+xuiANUbgXgtuZgwyo3r6M8iuvNoN1bzV3qWWnFsMz
15cgemCbdAYTSFavvbEKqmtSPDJNDgERTQ3nDM5eDBQQxTCO/fLaL5ZQQ/ACMXTnekJcYF2ecBMH
6YFxJ/PflmEFAgSuUcjAv7V+PQg/HXHcpvO3EeBpE3h/JSd8KseZoYxR/eEQCqtjw23sTWhBH5r/
V0YTczPOqq+Qcfz8AXZCL/NlQDbDxMkjGMNVOs/4LI1licA5YetyzRv2mHVns+arMq9+c+qX2HyP
imeyAnnonfI3c79xIGQ8IOrSzcHzRgWITNNz5iesUHwT/PoG3R8FGOePLOgZ6nHSGQhWAyi86kmv
KGZB3evlsRfnnBpWt5/k1WIdMR9Lmljq0tjNI4nWmvaZuq/qQgMK0KcP9W9G2nNHdcuXRtYvV0fd
Ai45v2sBws6XjrF+S3gqaTs8Wzw5gO/D6b0mv6mluzQxvADcxBkpsRlEPCP0/XeX+W1Lz6v+zJ2z
ASPDKx9i4164ZC++DyS6kd8FDpl8eFCpprVJKbdtokyM6NpFv6RkG/Vf03+gA0I5tnT7lxjQRMGF
7cybZd0Vx8rj7+WE/JxTapdmfo6jx6SfjmVuPXK8KWlHYRj1reMIMNvGwZkciUPaSEtu1bPLQQJs
G9I6fu9wxuhpB0M7W+lksxEttO7aYW3rXzJ9CuxzZ6jsFfVaypjBPsySdmNQaeoOp1B3bytJH0sF
gTT8gEk9E3wHKSQ8Un5NjqQyI2uU8GqEkAlExbh8sNhGXBRCVImEmkEskyt9YIzNjxvHZ+E+zu5j
NF77FFEfWMHxlmom9/Bot3dyl1n6MJLnzEioIuAS0tF2mp9agVUYNVV02eCd0NKkMGGEIl/4JEx3
+HJeSM27GS0CXaadDfLOTeExSKTapoYNXKZveNnZyir/QzOuXsC6h8YVJNlL1KSEtgGGWQj9AUpM
P/0MqMphaaA12XMX0JaycS5EIZhBf0Z2uAEP22gbRJjLyH4uwm9YIYyg4xyqDtootgDPW8ZTADGQ
FF0qNU6pi4lOBl2aoWmOU+GiaCc6oiuRDUe7UMVYMc2c2DJCWno5/Zw34rWXtk16FDNJ9ehH+EvV
u42bG3E3Ka7Zj6fKC65HCVMqarCF62fm0ZVJ5y1adVxeRBxcaEYFQf5lm89coYU7/ag75Q/BooEW
IdGGasSrMTBBU7yHUeKE8aKyPoEbLmKf8B3CceRVXbmRui/2bW4j51s16jEQydWUxyZBR5jYQjRc
onbAotIuzXXyJu6Di9sRnFLSn92RIo4rnSFnjvljUskWhMF3Jg0c0j0AvsXwXXpeaIttoG0eeSV5
X0z/nRTiJRlpS/VuqfW5yh+tgI+QAK+jVqZpRGsAyRBPC/y2xn9Q64z659Tm0dqoDNcDyyoPe9Vz
Fw3g8dPfyLmksF7M6a62M60gWdemtXhz3KN6iLhSgl3Q4aiCAG/lTRdykNjDoZgw/BqVAYq8XYMZ
v+lf6BnQwO5bSpocAmWYHxrIDWl7CdgP6gOSlEWGNkFv9VXJzqU36WamyBSBsxIOX7wnaBzWMB8B
QRjBySF3oFXaDlCk/g4RGpdzzU4ix5d/z1mBeyuETM67nSZsmZAIxxLlTIA0JP6uw100/UQ2JPq3
vHkW/MyFTiojr/EsvvPH2qMaRhWgbp/auNQlFelT78E8YEjCRlsYt4GnkWwjavcCUG7EWhau+6gC
+AxfvFt5Tr1SU0kHgQqvDo8i04CkxJ+LqIwNseL57Ps3XiZkW8umxT/a3rnqHp2Nmb8jaAF4brJq
eSCCGrzJk1rJWZXH4CNgwKndCTUF1Rr1p+ix7K8jtz8lRSrSftv42kcgdRc2msryLUh+9N8m/jNR
11mcMWX64UfP3vCduk/evHejWxedPGCfmf9dxqeYL+yqI2u9NVQrDchZBJrgDCJYbYkFLUJAymn7
YOg4y2GRceJB7o7Nnh6BTr7OAw/1OB7NNwV0HvhmHtsTMmIaK2811ToeX7SpJh92D1T3bM4PVVwt
UvEWc6ppwD923Fs8s3wavlkesDzEJzWGGfg+ofcGaaT1kGO3ND+RzlwLXHDqS7juHVal1MMitEnc
PzNBaej8zOyb/FQsVyaWJ1a4nngsToPgq5g1Mt5cztomaQ+OIAb7SHQveKgvXcKMfZxpToigX01Q
81sQEWBbgxiC0apG9/84tmhiB7pKLAK8diyU/9d1ZDURIY9YmWYXSNL6M6kp+ZpjXb3G04VbN1PV
hcFxyGCOoGdiUbVNeXCRkYtzQek2TZ9W+tqkeCShoOAo1vne7QgqmVIjn3ZExkj3OlLktJnDRvMd
9nILcKcihhN1icb6j4WVbpqKmFcw0eoiInYGuM1TjytnYpLOQRaWY3Sc7Re/oKHDMK9cw2Qbna26
eplaE1XMizxx7XSaTjq6iZHwLw4jLebxfcLYxPUOtr+FA0AIqT7vnceRuJjrSKdxWobWW0wAqnME
FxNpSPsfZFWqOzkyownokRf1JWmeUjR4AnK1BsbcSed1E9GfMshsczlzUOF47jEme83UsPWKVJzj
4RTNLyz1oxufFf1jhF/4NKXHecKIR1UGHc+agViOTyEOzgIEcEcoTrlI+6/IvgGjyqajoqFRHalE
ofAW53dD1xa4HtAsmqveZjJFm1t9TAb8nDMZ24grAU5Hs4Y8bAchsAe6qECo+omIdJ4XDrc5o6tp
p8Tnsh1XHvJrH6tBJF8T5vkRM9ic9rVZyQVDQX9J0gc7Y7rOG2thevqDnjIYpZe5TWO1w2IxfdKJ
57AfqunXo6svurstABDxvVwOZDK9ECe7iq8QU/T8IUy+vPgYxN4u+tTdT/zEOYoRmgHhBILKRE1v
rVjp04/GPxHavMCj2BhITm65+Rowr6vpwxkhY6qetoZPrNghart6NdXVLi8NME478GtL9QtDzAqZ
8sqpn4R8gXPSNI9mc/NVRFmlsYB9TvnnID9UmU4/9Ck2PTAjEp0+KyzN1NeBeDkBZPktoWUZeMCt
WzrvxWPlP472yYuv6itjDw8x6lB3Knn+p+kpwVGvm/mn53ISCOJr8qcLvpQ+PjsnTiD4i7i5ZP0l
5pPN4XF0qOVT9By0MFAkMhD4a3BqaNgPTU6AJawDknpK1CnI/uPp4Ndbnhce/YIeLFPlzP/KmhNP
1PCL35aRDR5cy2HxZThfPFjih8RjhNnIGqwY3XXJDO8Y9c8yRQ58N5XL7lTpn2lPH1h1mz02LHKh
0NINIVXgftRWItiqe0qmFED7pZ2fFG+/3WcFeW7NC+ADPsw/x8VFudZ61HOtz1ZLqweHAF573E4f
nLy85Lv1HilAWX3h86P4HcpPMEeRtYQo16J25czgfflKx7TquLo8rWL8pjDjbHgr523MsjZ2eJ5f
+IErmN/WnjkX31n8e3F4XVkqRGStqxwQLYOuIkYPMX1MeMzbYxVhia8gd9wJYbHlQ6S9uWec+EuL
XDqynZGs3SLGTEaERpXTtDFPa/COLY1iPdEXowfDmaujihpp0aqmSUNp0otn2f8EKC8nVqCm20/Z
zZMfSJeZSLkr8eEa6cZpthEvRtt3dAbgD9M+NRGle8Nra+dLo0HRN8Mz+fJ6Tkn+0cVmrQwZRfeK
SHYqbwUDJwMxkp2e1EMazu6KXIjV4P901iuOSrYRn+BMRE199ujM0dGzbrV/McQ95eqX7aH0P632
pP4jRjWZ9o/UD1r7jNY2CiHsOcGFY3XOFlGnz255HlpoxCdG64uBI7YAD1rGL11/0XTy3F5kfY+n
N2LEFr9qHGoEKCfL5yb7dPy/XNz91F82MT4G6zh1J68ZVlF9r+pvPfkQ9VcZ3Phrki+OOEAAYwQ0
sphvQXSEb6G+T+7fkvKlA8Sow1ybljVKm4IVGO04+V52cDTdJ22IMcC8DRrwv4OLNAFRPg7F6CWx
D+oJd90zk2cYJHxZMUFqZiuOP9edfDLbm+0wNCt/ECwOW2qgcocxzIgOvb3Ts2tL/Cify2svWqEe
63jaD+I4mnuQXC2ibM3k+O6/D9GuDa+SZvv8Vhjc6rhddKrd1hw93L+YxhxP56XvWAPJsug10Z7M
kSZ3VVLhSx1JVlw+R5Qb6d1OfgRiqaS4+/J7hjOb2t//TBvWtxU/aGm+jft5PvVRxoLU9ZsejAX5
wdkx68p4A+JG6z9b3lSGXlOmIswAWKVUuQkbU+gzWxn7GLl1cJ8pSifEIqXXru2JQXmHZoozjE+S
rH/3Hbhk/Bc2WJakYdMofMmXj7Pe3MUMd7KWONQAOWOWr2zjK2NH1SbOEGjNRv+xGU9G8DOioXNg
y0mUjqDhkU7TfWU07Fs719s18z7wzp781usrYIM153pCAyQDtWTl00/FfySNd7fAR/o7Qv8lITOH
T99TUbe7Gn2izvOLRR7oQsILruPtbCs8tBm5LchXyhsKtEoF382PQXlzzUuJOEw98zq0vKq56iO8
yid7/EN9GffvNTlvbmttK7SukfeOXrZP7uXELD+9j9bHPmGcLycEJwXDRQHYVIvXA86wwXspy4so
f3i6nfgFGNlKgxWHkS6NbKBXZBAKlDzQx9ECAUoDsqtRyGtI0TTOaTnxRtX4Z3QXmCU0Ril4lNiW
1d4ha0Nw5TJyauK+4GIw5uOHTPgAMiZ0bF/4nMr5WWMqMeGcdBvauRl8A0Oyhw8bcnMxEBHBCJrP
NRpfLVJ0xXVKkbbN/4JdEAox6VDMFsqNki56SWqd8TwFVDjtbUDuXINOa0xQDAxxDQ/4JJ+28AAK
+svtoH3ThzjGxTtdDA/aPMFE2y4qow1L64h9HvE8e0/q9Rvq2GFdxusxIPrQHc2z2UCMKJNXGfbr
qjzm9WPgIQCg/Bq5gYsKKXhQPWKT50Xm1UNzO8R/7BiQWldJV+7i5sNlmK9uxCDSjywwMWOoM6DJ
Mf2nGpyNBC2cgfZkzkXrEmERx2WtUyvATydWABk5FGob6YQbt9hXEwowwrUEWRZK2O4T15pw7Ycc
w/94r/xzNXwEzHs7uNb455cRZyd8cxlzbvJnsQAm66xO90WvbWY32lqw7SW98wH5j3etCxV18w/Q
4WbJJopfG1ZvwUNbJ98swe+jeUqD5jV3tT3faaPuPs/lCJeE/Dh41Mm6Sb+Bb+n918ZtaZtxGh37
dWR+DXmOwG3vOigODvR6MvsvoIjQB//C8e4kLPM4i2xt5LR5u0ecHylCYBHCTRs3kwWUzV51PR12
LV37cqY6v1AiVg3cwTDbO5axslCYeokEoR/uLM55/uTuJYy+EuuQGu1xkoER5y5AGR8mgsElxOG0
RozFn4K9YYbYv6iLpVlUUoP/UHVgC9YNmFB6Xwz6tZXRsZM62gohCQNAoiq6bunyevKUqhfEpL2Q
mzjp8uaQxe/qoqj0gYhzPwNgKkvGxp8F5fmm9b+4QB1FXwyIkC6j572F85PQWsSptBarbuO4rzZN
cI8OBr8FGM4C8oV+6axuxpBSghjRLm4t8tasX5nVV6uplkgddIxauM85w0W499y84mGJCSARS0/X
l7bACvNM7CUuFlqtjOApdCxJZEvF3IyLCEGQHsZENxTBwLeG7F43CRL05E2ayOBom5OkfhtZyCi3
OveACZjHvWZSqf6JgfmUqRYBkpYSgiFgibhc5ajmSvQEHUtoCp63ccOIQlMsGIfVS+h7/Vq2V7V4
dEm430z9e4QZ1TV26p0RvEJexOPcRzuNs5cNFIn0gvqdTEuYjj8V3RNdWjtpUFrE4RaCBsQExF6w
VdMcVBNdfCWNVXe1Z2irIPAQDImN5yxsLI0a3Qqj+cpadtW8HClBffvbx//ktYzxB1zVxGEwnyRZ
syOi7ICJSUSIcstQXOsXdcQxZnbrjjOuyM2VWt9xumK++GvqF267V/3Z3PIZ7SYtiqUTgFqt2dUx
v/Js1PZTTnkmJ/fSBpeGdzmXzwJtdy5Ccl4g1dn5EewY5gd8wPmBQAFIR1hIsFq63JA8HDj8QYnL
cCSW1ySazkPQ/oB3LrT+BfzZkiPBCdih39T0/CbteU4ThNMsp3Kltf6qmwjmrBkT6zNiap+l+xyS
U2c+qB/CLwe2SDRbNMh6zveU/ypzkJF9K/cmyXxxwtSB6+JRCuG/xrZM55CXv0QhhEDFHo37xNCS
8KWICc1klOvMuWXcJQqDE2Pe3nxmS2PBH3iFsNjk7HuuBR59OgxAzseNGO5qXpvSz3e/DQhK0r/Y
CKKsWUPndINQTq/JxYxJv6lOV3kaMgXMxo1lX+O8XMdsFh6kLXZPLfrqosMAy7MK/i0X6oGQ4axO
rGqwzTsNxy3ce8W2bcoHX8qr0X4lJEzmE/vANyx0eUfhFxsfNFgCZtPKHY6ihCN4yNv01hY6vtIZ
tvxfEz4Z03OsX/oM2/9IZcwhiRC+vBk2LgdgJuQq1shsy41B/7jEWmGo1if/q5qHRVUdZuNZ6dkH
9ATQf9coG9RPW74L5DCihibyECd/apltaF3Sr8oRO8zJzS3fHPuJQgXm4SIHvzX/SogSHjTdjj4M
sSvR9DdEb2qpLPDnzLm61SkC1oljJ3T0lUV/Ci3XMj5PCvkhqw2fDvfubYrfBD+wghpGE+QMrizO
VCN8Imivr1T19WRpZ2JFFhYq/xZXiKST2dR/Cfn0smLrR405OGdWscpmu0JUlHBG1Qh9YwjF3QHf
RyrBZ42psw4ha3uLvgX2i7ZGN94T59PGMcY/MrFQqVVzTC9ivs2wFQnXiOGclJo6Xl/UC6b+AfWD
DFW1n0x7rZ7d2H7khuR0wI0SZLsA6ObuTElHMt/wzuVUt7SGzVZdNqtGc/Qw27c4uyO878SbnW9o
mCfJjd8nOtDU/GEzJ6j2Q6xSxi2m/6v++eWAEEndWpk9q0ets5jaoEvyW4BMPKOZ+1sQQIoSP+W+
uYDlnDMPA14WPhvNCZt7wo/KRxDVe0Juao71gkM/v3jo2DoD/U3ts/xOZLjjn9VP2RMNDV9/zUOm
iw/uk7qzoc0xmKcxl+g3uCQbj+FzNjPKRIPJz/KpHjT+LpeFz5ogX6au0xPOOognqEwZ2CVUbg58
S6K5OHr1ETotzXOfmpzVWHrwfLr01M/suSj2JgIkMJ7WXkyauiAnjEEBccNufMEbvLCsatcUw2ME
yicLydCdUEn3gD2iGYOS/9YbLXFnL8GU7mIZnAkyeQsbyYw/QkeJl8981gvGtkV1SJ3uTs/TZnEq
p8nmxEHGFUotDf3YfGdd703rDNt9KzNzN7vdTj0upRA7otWGBMuWLIEUK5RgNGJVtkvcQCRltqP2
6QUwlY0oQvxVYCqdO4aEP4JThIS85pr+spTk/QoEJw6j2k+rhAIMdE1E/TInilft2S60/iF5rpjO
OD4JpZ3FZZGArQPArcj+PXjtMMY32UAgKQesACaBVxPBOm3nr6exGVmQxEOvB5woyHvFLspBZTeW
82XOEe71OiePdklXNqD15ovioKF27plJq713dMQmH80tWav7rI33tChGfPokuh7raH6wDEn9o0K0
Z45eA/oGih4EK7IiGRzOaCQYKbGa4aFfq+28uoQlBkJ0v6Wq+9s7GiGcPWH9peWOhtZ6/JZ1+kMA
HaMPkwiPliPYrJniMJX+2p/1K6KkW6yXb0LUyPbnTW25PynUmwWRpeXGwwfgFxP9/DLHLtgewNAh
TA1qDl0El/fxTzZS+xR98OWZaAd6wNvstswmcae1Tp1fKhkwM6X3a6TF2dY5/TmoBEKPtu8MMb3F
gZriFQCTgmTNaUnnzshXcDRMkNwfitbiG3SWK9FxB8AaqplDRNvDuR1GxiSsEHdniowdgB5s2B5D
trpAJhO4wURya7/RYizkCIxJZ6npL/rjz2Rf/c7ZVJG7qof0FF0iF4hOB/o6RVrPCFZq0Jz4Zfv/
j49cngGAYgQRSYToNj61Q88MzXWojBlARV+agwxiRvQeaJzkiHcY2EAAQACFPcGD5pSsgN4TdB4k
ghQAWLGg8lnduGxJTYtmdo+GRy5vcdUirCqrVZLV+4GRi4WkZ243shEA88n4BYJfZ4D8pX/ARkIy
L+bLut9VcJtzBkXlIa4YEkcN3kDmJb5zls1wY5Y6JutYxwEfxxw9EO0POEN4wVr6tj8SrUwSYc1q
m+w3GXi8tQDMtp089xrOey3e+iVu27L5JM1yDesSnqqii6/bsiU6q38aJ2XHSR46mV6LcHhL2Y27
Tj8y2sN2Zuwngzta1e4p5NA51PGdA86tVPuylmH0KEEM56Ja4q2Dp6OjGtTy93Gkp2m53rehMThq
2vUU0y00jb1WZ5soJZpOn4HscuASUnsgzolpnyfuov+q/0n0om2Qmm9poz2mpP4aPSfu8rmPcrh+
Hj0fd19MnG/gyyOHpvSNpY3bKS8OrUCRoo9HIHKQYoySnPgy3ZAeBjGKKWMoR2ev5drNDvyL5ekH
W/d/xKirGcerlo9yOUlr3tstDlILzwftbSacFHFuhuPHIK4YMSr/nI/sSUdhttN6tNV+l9e73px/
Rb0ZO3waPa2USy7qpYELOHfDejuFKBtCyopQJAG7uGBaCnYHxhCCOpHJnQcHxqQrCt9BrMbU+vLN
5tGdGrHSKzpEYwiDMOx3Ewy6ZQkRg9eXnR5vV6TRUAEEYf07Zc1j1O30gGKqBQAiu7Ul5d5Ny4yQ
SfSq8wgUW7dal1Cd9K0ABETHdu1oBCd5Fp3cpH/QAvtkdsa4C+q7mYKNKS3/XpNZA6s1vYvcISYl
r1ep4Nb3ogADRVOGjEAOiEG7CUdaQQTpIo2JR6bs1fSY6VAaXD9d9d6IBThPt7mvMvXoMtgJ6eVV
OZ/drDq4BTwCNOAt9iXyWVYdOA/MSlhvJg5d1Dq46SWu/aVp+I8pzUC7d8K1CLXfOol+O+rpUJfD
sdPHae34abf89mdS5YRv0sWTCI+dB4AzDW5wzvX6KNA5TBHAL4MIjdnYxPpUb6pg/u0cmtSx2QLU
pthcEqT1lPtMy3AfdyB6Ym8DnhwAWIxSHgc9sh5ecDBWFu0D6viBDccaYbZBarfr39KZPqXWdifX
jddd4n2TmvKXMkOb8tLf2s1vUXYvjTOlkIvljcn3hkeFyCZQBUVNRza/su4eRW/TCO+GXVfLY9z2
26AiNMl3w6eieei96atVcMlshsE8qUp0pLwzwHS6jh1wKhYPUa9EwLb928yOx0FCnep0p2TvROA+
U+pPrf4UjW6EjzCcN9Lwja2ndczMvArOSfPd2qG+GvxOX7iSoXiavSOxvU4mfxANESAT2nihDbau
7JqHIGCM2H8EESt8XHM08pQ3KHNDnuZSjza5mPEX8PFa8UZ/KN26COV8j/CWQj8Y8DTWIRuYI6S1
dw3kZZkotjr9h7YeCoQMRXSGK/ugzbW28eALEktOaa+URHGhRjTWqxM46r9wPTxnudlvnWIz5jHu
Dqv/rWP5FffMli0vjpHuEYqOXAWzRPOQdUa5GTLr0BbOhojxtcaCtpoRqGhS34S5RdSH0e9zwQ5V
YHR/GMLm0NERPaVIOELFD4ZdXm30FlGUPZnnmmFgWYanbsKjL7LXZuyHVdokQP4xWCJuYu5vzMm+
nlDlRGguyxYoUKipbNiV2YfVNtJCOndLqAf6ysyiCVlduekbXDBi6Nnv5gxUGE03kLJvSWkCeOBl
2Q4tnR8ZYfzOU6wBBht6jGQ36sUuh/+y6TJ5biyGGBqI1XpobpWc9p6jwWpImUVM7S0J4RyIgbye
0TlpkQ/I3X5sghg6gNNaTyUWIWwOkDy0ClWBHIJdrdpG3AwMebB1ZnoY0VS9ViQnO2383PvNYQgw
0act1q+uNvB9VSYjDr4cXIGAkmfjADYitMDDY+dLfR9lEGN13oJ+BgKZ2m6/RXYVEYe7s2DLZB5m
rsDBDj4WzinWqnLVtY5JvU4nwWlQNPa4UWNegLiz85VoSDWXyb4hnIWpOQOwsIwQM3CFOGIxogC1
bc09TqgUX6WR9p+BPe28tn1NaogkUEGozgNSWTqKw9HaCzsxtoHMqaJcpKY+xO7VONNNc438KcFL
t+/xd7jIpvwmayB7w6ROtDczG/pTY3/njAhUOzyhA+lmxuMIlU/5Tu5FbdY7LgbwTIKZSt6FShjj
Rorw0Ue4t8pd/aYL1O/5XGyngMSLbHK3o/0uQh5ae6Yt2QpmM7g7qrm5upbxbIVhz6TM/umMwKWp
QXiVRPPW+jGWYM94nfsKVF9CIMbk0T2KlcFyem6s6cMNEahXRntrMjol9CKoSkJO+gOAukBHRhj1
DA2KgRZaECevCZ+H0xhKvGLIbn3vrAKlUXcj9xw4tX7MemAacwtgHTctiKJ1pNBwlqmYhFg9Oay8
iQbV3FBecl872Qbn20nMtKFp62QhJT4VLtIg8eCMEiSGibBvgOMDGYEuquux2iSpvvIjPDxBPXBK
7ZQWNYd7CTAZkBJp7bQeR8GZcqq6gLAJcrcYbbVNNe/S+LMcSXTrOCx3Hn9Zt3uQLkZ4z0LqRUJI
cOW57m+Shu4uSLGwJUoM6/nbtvXRcHRojcJ6N2R6s+X2IlYc4VvpPBKBoQZ0yZzstE66OM3lLRmZ
UUXqPByThT25EGwtazwTeBmQZIsYOQ/GTR1md9bLeZtQX9rDPxBQZJCE3h+cYSo2MvcDxKGF8ojW
1brWe6qA2fcWjeCInVSqORRAhonm7lKrjE876givM7BSBYmPHbZdJ8For3PpU1rHprUzzIxw94Ge
nOWttRGNSxo8j4mnwCcRDQez2A1iIsJGmvmqF80hLbVLN1JA+7B7dwVtGKQ+1apS3fWKzmkkF8w6
YLQIDRFjkm0Kl2Nu25OKOhTeg4kPMvLicKU3znflkAfeuhW1MeKB0HG2uoG2COTsqQmZMmnOvfVr
BloTe6/dEwpGnAitpyi9+Q7tAZcIe11Z28y4ZOEhP57oyDIJrhEFIH3XmjCAiiW3UqrWSHFDRm8C
OgGjuRt7oFkjdsZZ07dTpxlMA7puY4PKc4j/kbnYYPNA4Bfyt0P2NOw7mOCk64/gXLxVo89gUS2A
P6b/WCUaAkP61LaZuAscLpOJB0mPyycx7L08xIabjqqPXL9aUwBoQbchmOXDvHKmHOlm8eHoHAMz
Z6ItIw+2iTA6RRu7qUdYfPXc0d+x3wEb3aaRlNvSr6NNg3MPiSl5qGULwpy0XpKb+snJ1myYm0yw
dOWRt+8nyGRJg2WrNHl/g+ShCee/tKDhajv0Y2ttLypKiKgIvvSajhPNYoBQzs1sGK1XPfqsgDZT
FAUAr9nOXfj2ZWNwFs0doLPpHzlPT4Hk2OlWEfuAjq/QsUERJk+B0e51YOAiZ/Bj9CVjKENTicvJ
pRhcHNN0vBYsIRw50c+0tlBu2+RLK5ngjg7tbaaZWUMgB+Z/nf78tktiZHnOhwjNbl1ZCe1nEwwJ
A+ZF4yACClOFbZiYzQM02wtqtcoHBqYPLSWfCwlMH35pXJM0WdfrITbPyGROJoivoVfWCo4mlKWJ
B7TA8IEsm+sqtIe1A3F/Ke3plDddSK749GOZ3ovlzB6pljjuhJwfimomc962QBK61hvAzXBNdt+f
52LVH2OnXtf1ARFdk59SQXqCGcIzriTHRx4gM0Iz5sB+tKp+C4DiNMTB1cTwIlOIhzD15pVm5w80
gioWH/MAMJxap8cS0esJYjcLmZ1fslY0GSD1NiOXaXwZxmleo/q/h0bFwjWgI3HjX6OFo4pm24j9
Q1MkzRpMJaEZRfqeWygzWvPMKjms87p7mtvh24jFxvE09kmz3VazTZpRCbu1yXluAAy+SR0yTzUz
p9VhabJYoxcgAQfBCJclb+krV7a281kZc20KmPEM92CkPa8poa0n6UxraDV6OiiysOe1nWImriNl
I7q3YiaqKYeWMnKM60UC/Vi7+r0ivMoGlXdWkM3hHnNWdEp27CIl+y1RE6z3zIZkV1wDpYo286eW
aV1uaOPB7Uu5YG+icE1pV4W0atRH6msTA5aHlKeNmKL5NjZWO10D9WQ8n7i3yvNvRtFh1moYx6T0
tcSAgy5LUw7bJCUK4TIOgLAltV3uidcqlqsurfcGnAzbiy5+xMuRy/xSxkgRyMc5Z/n02tUO1KxL
5xQ0bLIkeO3QXdRRDiIjlrxY3T4lZbA3uHGJxCxoDs6zNXtrM+xfmwLdU6rRiwS4uhC+BB/OFzmG
C+xd075DxpU0Ab+HmkOoMQ80+foOsx3cP3Qmx8J3/1Idn05ES46QvpeGuOBVVNhfZRpc4Ttj6Je0
/xsWMqPXT3mKlnqsv2yXoQvKBCfOnyUTs7lhnFPx+mQDPfkU9Q+sHswoGIPLhJT51qanbUMny+uz
O9FO1/vg0tOpAQeRwP/2f7TMu+LtxWPgKQE80zFZT9sClafOOVPUf2bMJmQ6FMrZro68ZNWX4VM4
odAT1qs/vpfBcCDUju6Bx/ZYmkQsVCFLYZA959PQbgdUDHvZ446w0EGgdko/xhoKmpXQwuvBzLku
H9uISKcaPTiAFtS/s4UbTWMmac8TkUM5m0zExq7TEOyK+mdsK9w5/zF2ZruRI2mWfpVC3rPaSCON
5KCrLuT7Irl2hXRDaOW+b0Y+/XxUFXrQPcBggEYjsyJS4eFOt+U/53ynjV9jdU1/BhVCQfzW6W6P
0flgcNXsW/sVIgzmHuBek58TOUGemGDqCr6KkcSeN1TmJTWND4mWGflYGoO0fcPO45H9gT6M3047
DkzuEasyUXOQJq2FOuBGFZjCyRQ0jDBT5NK3Wbp10FOpx5hx5eMa0wbsP9l8h6p4dMLpqp/Sz8pl
MulGrE6RF6Rbt/Kv096atgNi+VAHb61MiCV2/U8fYmc3oHfXTkcy2jQ4q5L/vGIwti8rNazm/MHN
FUjZgthF+Cdw+B2ECpGgvfIxiMGz5E2GNEwvQ7KuZCK3qmIS51rJs5N/che8tIsAYgfY2WH1MePs
5VrimvPDvcuv4BJhEAbV/arrKRORdCbPoTevv6a0vu05WK+r0LzkaQVubkyPWRRd5zI/jaIEd9rU
9wls7SLnoBcWclsN3SVU2Nvr2Ic70EzntmT4h5aQ2zPQ9+JEZKmymeCH8DmHql/1yuWaEAL4nALG
/oF7DqvoEvBCA4yLRqOvS00cNGH/j4BCrEOsbYVHeV/uh3gUy+ROcX4mFcG8LmpuMptFpc9SFmlt
XqKwfMkWPE4GfKpgF+gQhgbqE9qx+Z65wCeKGJ9j1j4fivr2p2QhXLG2UKPNBArZwKHBSbY3ky+2
sYLgJRhX58OfOdExmRT2OXNrKRyzdgc8kbYSPJsoUukIfl1b+rYRdLZUcNgijLGqyO9nR70aPrKp
FQXkKtW00cl4K9L+to5YIZvGNKCY4UiD2Wt58dbFbLPMs4jX8lwWDWdYJ+hYNjvCluOJ9wDOJ8kQ
McR/OA1dioypJdvaY9B7ROE0cDhBjZ7u+1PMAXqIxcGen81pQZN4ERcVziSkvA02dvjh6ItZSsi1
zp5gRtxyhLlzYs202uVSMo2HtnSedN3QfuieLNO6xEZ3G0/49wzZPOZTd10ZxQeT8TurO+V+9hTU
DbUUvr3OGPVUnCOxNI/90vYt912tt12Nca2ztnNTfC0vw2cw1uTqR7kcq6Vhb+J4fJ+r4drvhz13
YuBH82MBqd2e4KoKs9zOjrMprJQ5UPTpGxp7KiAwDNdV5nBRs8BOF/eatW1K73QpD0wvR2zWVelE
V+XgPbZRfG30HVeMoHvh90XGtE1afGmZ88Q7/pQw89UGA+OqBQstc8rgKfNaMTnfYjh+1YbNhDxA
nLcg+qS60y8dUw8nh3elk/noRUj8tddqXPENToyDammvwaiYh9N+KPiaCi1vDVqsrmj96s+Ftbw4
0SQrp/evaxI2WCoY8oaMOL2EmTfuCqXdt8APObXG43eRFR9m79FFHsYXgZVgpm8CUmfe0uXV5nLl
WHQbDM4fdwBZXwfO0ab11KRauwNurYPqxR+Y2FvknumvVfN2CsanIC9v40TvB80lpCPBMTbVHzEK
QKjyTwKyqBTh55gwRqDPExwmhmAD5aOMyKhhd5Clfqtmvo+ivRZWhK+ZRaYeI70J3BBFEOywB9ZP
MhECLXxlTixWpvHm1/YmGSk+9nro2y1TOPY2tYlBlgo8BqyJh9bDh6bUVxQZ93kCvK6z7GOSzxxQ
UpRXY3z9fcMHH3M/+tqeczi+saSgDWNZLhr8kHicnKFfW5n71GD4LCh+dcU+7n/mpiUyRDCxzh4J
FiUQhhmR0iNIcsYiYHQz9cMhZCVeG+N8biIqiFMsYJI0U0IXyu8fPObxW6qjp4EL1lWFccejoaT7
tHpI2T5KYYer0oRKKTzQBHaV3IlqZqIyWjnm9upo5cV9D4kxttx9OCDka8neTa8r13hu5MBnciE+
gpoQf55L3FbEypwG0aCW+uwv8LSodvCx6fyuXJLUQcoxMEILdDNW0BmsIvAyjovTbdBj9ueAeh0B
5Jz8Ol9VvvFkJPHM+A7nL6nYIQFpO02Huaku9lI25kZYeWzU+d8Jx9jlr8IONlEkb5ygYWjXW9fo
WB8gw/nR5Z8WJS3ve5coBZr1KDAD6WzCNsq+1T6HzoDc6obP3iJyNRJSPRgBSLG3LsWEqaexvsED
iYL+VMRq3yt8OLXShzpUd1hD0i23Eun432HLF6assd15nv1pNAh8zAieUq4uK9ze9EffDbK/jhZz
Qt5gX5IyuSEf2zRElLUbPFQGGpxTc4GKgq82mYs1wEylnmKyn02t9whn13WONkxccMwaMCmFfike
W6VwAhJNITy2rlo4mg5IVLPENwNomyAA/igjK+4Kpeq9u9gZirtRxGcK753Evra19zEuTmNtz+wd
b4JaVfhvPNF0ByUTD2yhi0eKsXs4EMOO2uDkUUT1uurMp9rJgfdWeFacsjo6kB+rqKCvER73Kh3N
x6o2x5NSsK7gJUxrmXNo4+sNxrSM5VFi62LKOrwOfXXwAGRviFbgBSulf7CSfDVbs4DJMIJlGThY
5cL+sTrenqi1TOD7yJj+dGqmjgBYXClCnHKfZnDy5PgeC2YeMOG+q+kRHCTTfIZZKyW7H5VS20k7
3a6eHzqmOpR0Re2pRZqsrS/H0OCdQ/ROvdgZ4+q7Ble7EJpvxpbbQ8ad3OV1YEoyEUpyRH3JTN77
HTVH13bV1ft4Nh+tVhO0qNEPmgvL8puVRZwWm48oAmjQsp1tOqbfqy4z3tqZmJaRHn2bxqLB43A6
Rw8B7j6c+8FZSa2ueo/lgnv5UkW6y7LFkZahkarOgDcQ/FAZjpRKpm3SzDTDEX0sSBlRq+YIfcBZ
CwfVcrKMh6lrbganNnZs5ncJ4LHIdS5G3Qwb0zDe5gELMbYBh4M2jeK1y3XdvcaVSXa7qKmmpqJi
vB6l8+CZOfiDsT/7HjJt25Ax49iCO8sPb+ZRbA13OVNQFAAdgY0jdIHYxaRDOVmsiqLXB7eQ1yWl
6SGa8J5PIBVcFW0agTrE8cAFjlGYPfa9LqawM967atixYpL9cJuNkjggYhH8uBVWENIt2c40uDs1
k7l3BI0ydkv3SmIzwrJrF2fMfPJ7UPLRBPYG9KngqeLPSJvlhCQItLceQff0tUjM70paGa0e417D
3qX4GE5lqTBhoZUdJ0GfD6c+vPSiWhdLMM5G5WYoaDP9g5Ek2h7BwZzPmj0DChUEsAptOs6v+w6w
2oTiJZKOkQb7TIKY1nqduuaYfqw9rwChiWUwd+D8C+ux6+hjkk12ZwgEEBlepOK85Foc+IWD5Rim
9nyEk3ArRg2qzHRbzE/xTztpDHTcDWWJN9ixLoOLU0xaVB60wEemPH9Iy/ijNMXOUQWDpdwFT8xG
SiLei/cBCp1B408Yk36EmgeNLrUuHrgsga2vnMxzP4cfss1u2mqkiBVo/Uw8FGIf0sacGJ92RGAD
D35LtNGdbEbLyW3X83jNTUQ9BGWvMSgNklF4j2tl/0gBEi/Ge8D1BDp2czBCnmSVlWJXedFpoNeM
lgNYHUZ7o4MBry6CrQWkhSFVDgc4ejUKTqdlWzOtLYjaJRk1LbYuX9KGBpk2ZudrPKTF0MA8gfcJ
i2lzAbL/2HoGZxJK/daJDQ2jjG5btliqrUDgGxKGgqpecUOwdjJmoTo6Xmvb+dML58adL0PfR/Ql
1LSoRPeW28DFYfrN2WXY2AiElLiZ+7oNTGqm6kuQ5TMbmj4AOyVV10FZmU+pwahggRklncTMnjkT
Gq/xGZi9YCRBWCSn0cSDRKFw0+U5skHsdNnBm6DZGCGS6BQ7JuiB6r4PiPzN2GyvElA0a8UeDmKA
g86AvTWRRN8K3drbIYguzE4enJrGZqhdtfcULzApKBrzhr6jjUa9Jjo4UAIx1iTJ/ew1D61gG9QS
cwbujcZvg60GwF/pEaunAp/cjaolT5iuRsNgaZy8Hdwt+GFmcNJZeZO1WE8t131jog5YIEw595B9
Z/iMROSUXrVqm005Omdq/yJqSXmtEbzTaCINVcV5uu2S+l5ZWDJDbhxJbOA1d89VZWIl8pkZ+CgZ
Y5rfWR5ZKNw072XTJHihjdM0zk/4TO/6uTYvZbDtWtjahap+piG84GBnwe7/IKPfmWN3mbSDuQzq
ws6zOqxBY/CUyIXeFybHgcDlSAllEDX35egDVkiCg7UElKoVmh2J6NqUV7ngr1+WwxcQeQZjqPfK
b5bsgrZ5DgwST4Qk/dD3t+i0J6RvSRdYs/MxItme90yd8DpaaGg2HldW2m3RO4iss/FjefW7dDlQ
07ax6WO5N632aWCPWg92dxkIP3sNw/+xHe211ZgQlcLvlK7lIY7fOwndkb2ReErYYe+rvxL0NKdO
jroFKC1S2DBV+olCx7thf7tZjovPrVGC5nch8CAa3NJx+CRxvPaHqb5zApQ7+nkyT385ZjjubBG9
mMD8ush4FlWdHfiCr+ahxPw08hHK2hi2yl+6lAqc4ET3trUTf7aiuysgUXvs8mSgGfWYwnHx87jQ
9kpfElWz3gZY4k3L0xWieZKFl8RmmcJn1DvKlGrPGt0QrBO35bjRD3ieVnBzfW7ayH/tzEfDhtci
s1eTz64D+xS95fjDne/Z8GwEUON1TvU9Sw5B2gCpZpItHiZmOBZ/eIYtRoUBJxOv/lbKeGfrJNti
fTazM2470+ZbYUFLcPo/BQOE3Gzwbxq9SwYdYcqRa+X0T3Y375SPzBmEr2bQPg42VzaXlQHwCK7J
OPtu6+x7yHmjGip9lhv/U1Nkb4EXvz2VLk805WiM2obqtYkV6YolRJsvQx9yZ+tQEbizb+uKL1dD
SSgJ/GsGRHCNm4TlYEgekWMeBV2sjk8JFfVtO0pww62SeUibQvBuVzwyYen/KIR7Ppb8yLlY+gYI
1pEbnfQSrjPs7TwStyrzGmb1wL7Y2s2+4CZhgDfP5XwIPRJLQz76eO/UflpuQTVzONep3hSdw6hn
pIlRInbDTPwqWAqBJJsLLRrMNeY5WzOUuykSN18zYyF5YjaL1Jr+GX2EkGBCDq56fekEOrzjsT9K
4T6ZAXLTtCCZjNj7MW1isk5MS6ndg/jdNe70oGDtRT3mgmn2UKbuIi6hWyNgk/Dt5N0SCEZzFb/O
3mLmiknj+VO+yeP0DC+QyTpflcKfP3JvOCBUPTQj0FV7wAXu1g9uW974Mi5IzNZUQoqvgDVsNGW8
mVVag45uUU19vL9txXMb73szcI/5Z2xGr7KfjKvEXSQCNMGrMJ/hYK6o07yZUziOFkNchvEMU8vh
Tx5QW8AQjCXh0fV4zqeKAV3IESINkDmGSi2uCX+LZ/DCxW9X5/SHYkNleIjMNgekH4BwqcGoWSW5
8II804i9jJygmKJJfOQ6gtGOeU9XAOfUqDfzMgdqoZoWKCh81ENBgKEGEkearWdCQB7Iek3xgeL4
eItTE7tjS31G3b1S7PvpLztQJGfKoKL5VGdvGRoVCF/2RpfJMNAVsHT7URPjIIs2rsp6fBqoKAml
iTfDy26C8BTYrolVmVCmbbW7hFykyU9BFnHIcBKzaT35LeNDk+HPsFJG4cJyDrbXjbS13088nMzc
eLEJHKuATdV0cyZNFH86UXvbhHC5qCvjqGGSXuFsGU85x57I+ii5ePGl6XGNz3l4bguXz6DFAKzy
XK08g9CVm+u7SooRPrZtbcuO41YIba3mUBSg9k7FIshCp4hYS0CfW7QecJDktHqUCZ+d4Y7YvOKz
9iO1HfWnkC7rSbKMPyUHQ18Z6OrOEiG1s6dKjq/NrMkIetPKo09yPWjA4BleEzyAHB0pwoF6GYMD
1fhOZdudizQON5NVvND9uFZYa1b9S5R1L4XLVlRVwMf6sDlNCrEmjEKx6ere3A6IzjzraO21O7kr
P6IdMKU5GSNGvptdS22G5ebEtVAElsuQl5k7Zvd1m7r2vmzojwdHRkOxla9Zrfijm2YlS9BnHa7k
hqENR1MeKp98HNyZfKzuncSl/Tm8jaISqAB417KpPtVSEOA74GqSZ8r35rOPRTKzuIEkPpG/2SiP
U4KlpXfweguDabtdWuQ/wz9NR9WtJpNrKeO+JXNL1eG8Revr1p1941VwGsYpfGcm8uz4X/MwREzq
McfRRT1AvfU50gXGrSsQ50Cl30vZPQnR3I9UUV8VLoKkFQyvy6Jhk9CjNsJ9yJLkosL804jE15xw
DJEpghZyUgfOmCCLRWwpeDEHBmUZtbdBPD5ZKsHdV0/7Oqu/MuEWm0ISRWyyt97D3V4sHAjDG/11
6hR/2oVnJa32w2Goi4OOznpkYIX1tPWKF9ONWrAc9+1MDpFc+ZOpXc0RKj1E+t1kHY6L4U6plupu
+xgsM/nGKt+DnK9EY6vnYWmEjw2P4Cc3ksRxj2H7YjngC6EQuNRuMmdaZDakz44CuSo5p1BwxUzF
sW8vICjxkVv1MSkQda0A0crjMxICECtfxW5l8ZiKYpeL5CaVxpbJJ8OWAe6RU2Z7tmxWpRiEekb/
hQ3GQPqsSq2ZvWuiNbrNF7YDsitB5mct0pT+DyCIMsXGVCvWRNivAHigYeSq2EUwgqa8208eacqp
TbMNc36nN8jrm+toKD/tHO5YaYbbpMYH5vYChKEgvlAMDzRGEspQ3n0wdn9ab+SSLYDEmvR2xS6X
Dp5E0wMmUHci3xR4XjRNPIxMf6ou36bFUG24EnHWlnV3NaBog02RvFvxJ3in6CoSQFqmptm3rsmx
CDtDUrxbbXOnBnk/xMZXm3m7nAnJxlRIcWU1PM8KHnxCcmvVjuOnMxtvv/8yRg4+0YaGcE0puGON
RHft6tbGvaItBDQZV+dScuVPJ3YzfOsvI/Z2NZg+1pkaly8vLQ0zd8d5HLE+o5qZ+IghvQ8sXeuE
ULGSLtcRBk7apmZkclAKuXagQcn5w0DRxKcFKM1vnpu+urXa9nvuUPeXF2pX4JjpxXtzOCKsZ5t1
1iiCjV/K66ZFvSenYXiCkXYtnk037FhWwuusw9PGc38TLy9Y2N6ebAX3lcDkv6ZnNUWiz6xjFHTP
1FZH9DbV+cZygFq5w5rKRsKn80Npw9uoiayR99LHHGzJRLPapo7N+4g7BLzNAykm0BJYWNeVLXfS
KW8w1X0rbo5XauQ1JG4GcLA6ZRNMW3dcm5pdmVM4rpKFe1nZz9C7SQKK8eI16CaQY3T4VkzhvNG2
/BzIzcyFOVPUCBmt0/2L8udNmHtsuAzxjKCVO6uezkHjQqZEmhYh90qjrvCO2oSfAys4MdmKrjS4
3YwKcOQMxGP2LmoyBuyu7UpYvMzAox9eoDKPFV0/adCvB2pn4ZCGqDBsJ+7M1ZZzEezfwjnXcmWJ
hb3Z4eQOwhKhMmFKi5Aot0Zo/fiSDnMPNovRR/YWzfJupN609xESHbqNGCeY0HfIn7R2/MxcKD7X
lDMU5uMsB/xNnX5wSrXug0zu/IZckJXmxHRDexcWdHWritZkJz2KQmerBWVhs6KTfDTynT9flOGM
64krO3wA2FgZI0adFvgIYz5lP+YwbNvFC9OICTrKEtWY35pypPxI0U2S98sEefmkcpqaR4ILpIBQ
KA38A42hKSEyhx9j6WGZErlpNNpOWb5KrzwEoiFtTnND2PHqwonhn87wDYRUJBtNwDg+cmackNw+
sXLuaBt27ZZk0cycyjcSuZoFWLOB562LKcqzWAZow36VdjDQkYJC0vPem273Qo5RrFODowvx7IWV
8lE5+WVK5notehkcZuROo55YpPUPXqWPqKgZe+tov0CdbBrEA+FTq1Mzg0s4chm8Th0e6tomvW6Q
25Vjv2aei18Rm9WqjuArNcX8Ho6eszVHMC72+F2JsdqHuIhKMTuQ6esDQyZy4i6VbgWmIjxFzUeL
jnVlzn6xZU0fDHx1MgQBEX6FGKKjDM05nmCqE6I58Q/XTKlwoU0A57zipqo2TQoqOLJ72nJsNm1b
+9h8AMbUHPfIAq7tkoRBUOcG8tpiNspMPm2m9zGG3St/kZ7atnyUxU/XFw5qdfqTRhCY8QJu/VDT
2Q1B2m2WsFVs2r+9hb2eCV/wTaICuRo3seSq4rOLsUNRtBM8jUxG6VLZ9fGT7D1YC579QNS9AmW3
6ckR8/knL1ldPHAvwQ3Lu0Cth57cpUNy20wldEkn3k4VQDdiDfhke/McR/ijHc1aXjmchxVTd85a
WzjhPJm+e5ub5kbXFHHFENGByjDCFebTnAviSznAGSnv9LTEfytf0KdNxCXsTkVR4vWLX/qYm8Uc
fBdWy/mB4itpQMbK6heFNMwtd6QIoCs/mZB+lMPiILUE49LumJMF2GLg7jM84PFCcBg0gj3X8Srg
7ZgyFC70CW/k+xlyHcBqD8iURjpCWOiD5hyTz00NRlVJfMmSst9YfmytXG4PXNfGgqLa1ryvR+sr
J9fCwH0C9zbH9a1UmbsXs/SuVCVoYWgdKgR8Wd82RnZvJITtVIleVdCJ4MUVHO6abHk+sehMrDhq
QlSureKJUfq4HtLB2/Whr85NEL+byn1uBq9/DGfkis6zLlZQDo9dn6Z8vXDw4mA8cBMcXlD2Tn1n
dEy6VPyQYNG1smngvRxNXhoJ2XVDp0ltWTszdfWb8OhIzFpGJHlivhLYb+5Gt7cPDo1bPLTWobVp
Q0hV0l4ckJxcsJeAxUxL3lEogCRzn3zBB7/xC/7sYpq/fI2itHEcbmMu/oanUA3L0Ku79z0NmDmL
pxYOAH1t0uicdRGMNWFQXFrEEipylMy6XZRe04s+ghTQJJW99T1/sXddqlvfEsEBXQpJKkncI9Jp
ci5x/56jaXoth5kWhhpO71QkvjoaoJBGL7z+/X+mHf5pBxv3RSACrK6qC69jqxG0LXEgj+YQzcS3
HbiLrsEkU/QzMtsfc/RakjBq2gU5Yx0c6QxszDwkXYC2mcTlJnJyqj+G8XtgmrA3ZhlS66BcTpA9
zXe1SZc0/1NqGcZOmNlDrf3k1Og8PRUOA2osohnfREgOzT4wZ3Icvb2zTX2TO2V5DKjNLCaVJMxn
wmprCVGs3dogbcsk7M5yLchScWxtPXre1wZU342tpuEmK3x6xkwEJ91QWteNGmNpJJcTx+9Hwwmj
2vEoudse9/7BNmWyqVsVSmaPIsBqVAanKqyXuBh3/cnX1Stl3LCA+O+2BqbSm2DqiAKSN1mlbrf8
lgxntkJHd1vcGiJM449CIZXbk73915s+W/Z0+vXISNdNb3xQXM4UTfuqI+2s8/auKfLVmFrDMR3d
hGumH12PDv1Bv/9kL+2lOgW8N4Asf51M42pI4+CZwDBl0VKEJ3NUy4YESYQJPogBNwZ0nsbD3sy4
sFX2pG9lbetbPhoi5XwAO4euW2b2jssOnf5hY0qAoRnznZhVsI9t6A6I59vQ9LigNhhyp5oGDxqn
isfJ8cPH/L5eNrTW6kxMUpDRZ1iKtVswjetfzFDXkjvk1vTsCgMIa6G/PImhFaWnloR+04vyJhwx
k+dNYh9Eg311TDGKdxy8jrLLMapQuFvDdZ2eO7ugIvZfz26+ZFOWH5WSVtxXvv0QqlRfw9mUO7U8
udhWkvPkJMZNpptnrNHTbZK38bXrpagTcoo/RhQWCHb4djABlnv4/s2p0DGazfJzp4F2q5xYycgx
NSDbHwCHSXn9cRJt//XdN0JcqLGJD4nJcMKyBkbNCGns+X2JNDfTWoPH59q0woqCloF3scQIFEIZ
yTNreplCVLhK01Dn44dpyYtc/z6IjbN0EthmvufbPODy1MkBHYphkprp7LT7dGOUxZeRdKzyIrIf
/88/FWGKaWV51/hC6E0UcnJUVtntx7b+cgFQbPKcMKLJ39InQnBmry1uHa+pVzPhzn3UhKDtzE9E
DE1ZfZWfcpo+ZOm0l8iyHn4/I9pNF+4Qk4c2SsvzLODuQow4GFFlvg4u4OFMcI2MsQDa3YknoiR4
CiA8eUqGxt74g8vnZScelkXC2JYonEfdzagWtsMBipEBeD9bvkS5tVIAYC7NAOFXRmiHsj42SdBe
8p7Th+fXd4RU7jmoq9tSud1TzRU0yivqZhv0ZgeFTjtTc3Y8kZ0rbMqYhLZYkx3sA1P9oOJmXxvV
R+z7059aUJxY+eNzxZK/iduQQX+m05MjgcpndpvcuX59Yw2+vzFFUN4x/yQbQOfUOmyXd4MirJ0j
wuZ3AL+aHTVek5EFSDh46U7jArpvRu+uGcxjVRHTzKSpDlzZMWelY/WS658gmqEolgvp33kIA995
ULbHhcVJ3pTWlDoaXIHDrr7xTEL8tg3xzO7O0rGMS8GauTGSEk1/iQr3tlmcg4rqMORTuourVNyG
M0BSd54lcM9yWKps6xvGHdxIzNqttrH1ORYyOuiGsFKlyCoOYTGulS8hLbk62go3nN4WFPSMLr4r
vYKgJSlqa2pyCgcpraQN2ryWJkVGua5fiPqVR04MXG0c7PkJI9mHHHDR1WDkyRfawW7S0bHpKvVU
464FGCGt2zHt7xZ36iYdRnpASQVsgZs0h4Eevs3v12K00vgcTLM4j4bQyDVw+8Im4qEZbP8+Xhtk
j7bF6KU3zKqM7dQ4MbXscJYzYJ9mM4ltlUnAeOHoniCr4Lafm/zYMWw5ygkzTfQoGJNt01yBVq/H
+uA6brMrqoJARUHRhLO4yyqd7tAKnf2cet7GCcG6ECC77k0uN0lksswTHky8hOK3wT/GuaVPXsJA
YNQ8nMVw0Tgb1xYGKfInBcN5Km5+EROYF40bSbDHkXBwQ/J8UZHvM42eTvxvJTJxhlNu7LpuFPt5
ni9SwAJpBL7NGLF0g4eZL9MYnpKRylDT9d1V3dAL1HZduNEW+S1F2iwxmls39VF/sODS4Ugbfdfv
I3ztc2beN2HTHVxiZ6OTZmc8XP4+ZR8FMFqrPV51ZxfF5D3YUeM9GsPZq6Nh74UU+uVIWHbWwKWx
8gUKjT+6HKJj2lXu3grmY6kbDrW5x1UIHn7vAUMOgmV3Cj6MJgeKUBOnzvt2M9cOXBs/3FnKd658
ovBu0br7LhOvhQWsr4ZUWwWVt5o9DIK+FR0iyVeDZEpN4iDd5zyMRRKa17EeFJzpmp5iizbhSpxY
20ruZdiLCiN+z9mhnBZflGdyrB/afKd4KAEddeauXAoCi/gVHQyUk5BklAhcToZ86HPjLV7Wv6mV
twOLOIPV+jKl6jqaEPRFJOa1HMSzZFq1wp2+eL/clJqvM85j/czLQRXErVM21mbyCgvolH3rFtPR
C9WRWw0KjM0P1Qvon3AMkyIMg6R67C2Zg3UY2ZAEWHILkjdubvyUBuBhAuYQA8es25R0Y+kOJ6iM
s5NvDOERXttrxUEdc3RAbLrD9liVxVrME6Hi+Uebubv5/WPZnbaxS2gF0+61sIiSxXMb3Xi8wTEk
cjXO29IdubYjO62ErZHwaipecRbbQdKcfIeiD4tgoyfq+5qWXg68Sz9z89Uwrnczh6kaTqRKGUSp
+W2OE3lXXZq7h9n0sLfWf+wyuHTm+BWMhEjbVr35XNxSzznxiXa06aV7U0vs3+707EVIpGY6wtUb
6kPcCQhSi1rZ5SbzWhzBDYPgzoEjnQykDzpiPtz2oR13IMo07otVuBBQlVmdPc+LdoMjwP8gj2y6
Di+sRKBoZcqUs8rXXOiBNCw/tKv1s17K1POMGk0Bt2LVxUd/FMhwNmiLoiIxUyY7mUH7iegoCcP7
XOnurGO7WiPjnO2yuOlcqnWovKTc2JjWw3zJcyz+jTkdK2TXHaUpz5NlHX9fSDpDty0gSt5xcBHX
QWFCDwAwLkxGHxzQ44xwPyPZbG21w52b8i4bXvMgQzwBeT3cEcbP1sSzj0Wqn83K0yCfQMqSIqWK
YhIPiZxeWx7idbfkVujeA8rJQAyLYfpa95yNFE+hk9L5GEV3UynGV5VgeCk+E4cp4JCa0ChmgspK
HFLYRl05P6uJ/TK+9kw6O9qogi8zARBiJV523z8oAcyFF882NVEX2AGnDohZ6+7mGESJPRLXsA3/
uW8yOAcsapjnkUJqDBtRH93BQfmwG4ZaeqAPgpTwa+G4hMRy81ZN4kkZ2FC5SDHxKbM3zI5q07pv
DuWFBacDUAwMhCg+2TKL8tBEHQzQHkP1OOIuYSQMb2mD2dR7I2g+W5Ik4eS8R2Vxm7rt7/vnOWDX
0rje+pLkWcvfNa1qBlL07BXoLr9fsrKp79BQ4BLOdMkttlg/EoeiwNfsAFBiFhvch8yOOhV/VzZ3
CGr+HqsmTc6ZzR3ELgVmP3og//rbf/zzP//jU/+v8Lu8LcnGlEX7z//k3z/LamriMOr+x7/+87HM
+b/f/+a/fs9//y/+eR3TityWP93/83ftvsub9/y7/Z+/aXk1//WT+dP//erW7937f/sXiojjbrrr
v5vp/ruFn/f7Kvh7LL/z//cX//b9+1OwHnz/46/Psi+65aeFcVn89e9fOnz94y9LmL9v1L/ep+Xn
//sXl7/AP/66Xbw3VRUX3+3/9V99v7fdP/4yLfV3JSxpCtMTStlC/fW38fv3V0z1d58gl+X5XFw4
Scq//laUTRctf+rffals31O26SuXK/pff2vLfvkl+++KU+f/5uzLeuPWuS3/SuM+twDNpB7ui4aa
VOXykDiOXwTHSTRP1Kxf30vubtwKP1MCjAOcoU5AisPe3Nxcey0LD1caNVFlSK3/+v+j/2cV/2dV
/1fR5fdlXLTNf/8XOq/+71ovg5NURSe6SalB8fv72yNEPfCHlP8dqFM6yDSnR4JMDSD1TobMTHUX
d+n+Zjr+X4e3HeiCDgjXQdqkuLjWPbiOniCeHBpv6+2KPnz5/ebDQXcQmt0YUV+SdGSVohYqy+lx
zCjcClAe650Ygo9ffr/pJLfUPowAsz0TEHK4NSJDyOmayAe00/16D6JhLNN204ORxU1VaxXxNXO6
z3r1CZmiCo+MOhQUwCe93sky158tMjbRbSfA+srE6gLM1Ww6Rv/S5Tgz8RiqsD8G5FfWO1l2zGed
qP92gndIKqGenPppQXchakdCxB9J96YH3V4COK/VntY7Eu0o2OXtaExt7grJaKHVXoFQYE4RBNEK
eImvtS7/23prATRoVmh9IEG0jyPaQKSyeV9vXLCfdOvfxpNOUwErIMQ3Onaa9PpZq/CylhbnrzXP
GXM/ZCh2jgPi66S+IiWAxKX1AHoC/2vNc6bcNCTQk84wfb0c7ppG2vfScqJa1W69fWVZwU+2kM7Z
tNQgm2NVIVjwUX/TKXYOswDyxnzJ62+jsu+fh2N8Xe9LsFt1zrITYKyHYi5MPyrAUqeS/IXG7TUK
gkdAMZ4Qj1OUqLGvGbnOGbmEvF4xVIHhI6MFkifWvZO+QiknhtlW4Wl9RAIj1zkjx2u8VWspOinL
3AeJJ0idBuWsDKAdaIAFU6o42TARgc/SOUtHUDFk3bAMR0P1ImBCSP5SfQYNUHGZG/nv+ngEZq5z
Zq5AjX6gJXppddWCzh8FJbWRul9rnLNyHKrgB0DZhG/C+57GRIWyNCplNloXmLnGmXmrZxSqTPj0
DOiNEIUPGmQXKgjDrH+8YP41zsytLGCaDJiAH7bvBYLRFrDcOXppyLBb70D0/ZyhW5Y2qMUEP1KU
enRQe8Tn+ohX5UkOzbv1LkRjWH6/OfeKXAqhDmpht6pTsZdCBah85EdwB5eTPaN041ASbCKNM3PZ
GrQen058KwAMkoaPmQwJ7fUhiGZp6fNmCFBTKFFSVRN/hDZlibe1Q1iqnqIRa/+1DjiLVvM5Qowd
QroDOULc2L/XEp6BUbu/4TEEPlDj7DgCN+eQz7g94mlrgVxfIoCBxylwe6O/Q8rP1qc/6yMRLQNn
y3g6SEAOG5i+ouYScFhgzadhcllvXLSVOFvuE61STNRXA6iL8vaqep7HFm9kDLioHnjo9U4Ei61y
Ji211TRLBTH9WTaeA1a/gLHjbW5gGV9rn7NpQM2HEDxnJji2QEy6AC4bV+/nw3rrgilSOYOOmjys
DMM0/Yz8RiHWdehkLx/BxBDUG4Ymmh/OntOUlqbc4/uJwt5UNdB+KiVoiU25q77Yw9LzjblBO0sr
5h4rUEaQfmnw7gbWi1EFeA50d+vTJDhCVc6idUtuZrC+YpqSxwnaVYvSCUNuVUOpspqU7novoqni
zJqNVQiy4Ko6x9Kk7JkZAB4UUmRrTMBv17tQFhP+JJJSOdMOtRZ0gXgBOQcR6pDJCELOuahziBzn
RfQT2d3hJ5DL9SUL8r72LAvMQngsmToQLNGYXlF4p218ykeXn30KZ/tNIFMlKEC5zApt9mYSgsgT
clYpQC+VCk5pw6qAGSRkTFGdNQMqCMBPIQEUrFuXsZcALg8+aDlpDXICgCLIHFmhK5Guvpe1AfSl
QwV2JBNv40FNUCunhEQ6V33dDBu7QuAmVc6/4NV3ZBal7NzisRdaVWZUgz6MddKLoWp47hsBel/4
xFqAaXUGLt8N9//RwSczp3A+J4WF4kG6yM6M1TvUFF6XhL5Wq4dZG5BZBZEqtS4o63WRc8Wr/KUF
2zXSfTvQ5+/Z8N5a0z6FK4kBSx0L6MNRA/KT6xtMsIcVzl3FQK1SUGpl0BJW+lOr1wYeoHT9nORS
teGzlMUePhs+57RwIU5RHFJlZ9lKqha858kivZER+WiCFiVxC8uABieUNts7KQH55DCDpwIFsrX6
nPbhfEF9r3oapL77+7Uxcy4uCpDFAN0F0PkF6HhjpM32c7A8kZV4Zlrv4sPTfDZmzsnlbSX1mmYV
eEsP09ci7CpiQ/m4/KOikvEV/wu8FoDye1EZQ28lADegboGNjehMew6Mejzp2tz8MQF6QqGLLEXg
yc46cHqFnWb8aDvQYNl4wjP80KLaQymz4KUwmX4CZ5vSOJHVTl8L7xTOk4Z4A5YzDXOVsSue3aEE
8zcq761hK3wUBBQfe+bmMOio3MgxGD3PkBzQHTNTzQuTpmrjcihqnfeeCrUAvynTM95cdKckGQjf
ADtZX+PFej9bYs4fGimKrFuodKJm1dxpkGKMsxy5ZeYx7WrQlwASX5b1xbBF4XyXHo4IR2lenkMT
7DIorysWzH6nboxFcGDKnIfCfZ1MklnBt7NDJJ9blBbohxYiAfX8e322RF5A5jxNATbXtsV8nUGV
YrwNs1Hve7NSTnUwSwdDUuuXjFggbwB4BUS+eoa7O9X8Vpnw51hQ7oua5a/r3yKIomTOIRV40TNr
Qy/OMoqrOz27x+vVm1FY9xRVxRszqi7b4JPtsWSJb8McWtU1uPJYeYZouItKtT0c3U73yE5x8bro
gu3ZHo79vt+zC+5Nbuiuj01bdsRn/XKeJ1BYoKsjjunWnTxj9wuyh/vaCb3S+dPbP87nO815+/4E
QSIPpcq2aj/9/t1tHLCCw0RezPDGmFldtppVJuVZHbQzigcYiq3SB0Xtd+tjE5jzkl6/bT8YqwAF
vsDvhEVVvYFLDBz9oO3ecBaiXcE5CwASQS/XwxUBfxCowCFEDnjw7c7UNraEaHo4h5Hhsq+EHTro
JFBBZ6CdAakQyEepWm75JNEYODcRzTUpNYYuBgPPiDFKx8bca9n90N2vL8HnHeDV4t8l6CkuHw3N
UnD+XTpIFlCwpAaqgnp+dWMDi3rg/IQsS2nZqhgCCnh2IEWwFRx7Ki62AXgj1gfx+T4C5uHfQTAD
HNBm0hV45y0fZqIcJCiOrTf9uSMl1jKqGxMYIqsvIxWpVYmiXD0bWLIPkwTMnl4VUeBVAmnjYP58
MxGLM/MGoVqimHFylqPqz2wUP+ZSOg3aPG7Mkaj9Ze5uBhLm0QjGpgyk1EzDW7X6B2yZd6D5CTfa
/7iy/qefIhZnzCgRQ12glU9+6yLj6GU71HR5/bG566+o4jy8g8Uey++2b/AiTvun2Hc28IhO4AG5
s/ENojGq/46xDTqUCE3F5BvFBESp7CUoAipAF76+FxRR+5zB5yTpS1Va2reNHTJKbuw93uOV2W6O
gS3b2T7ZcLwf4dhnk8nZ/dSlQZbG6AmcPdZL9jM9zYFL74nXvGt/TVBEhw644sNfGwNbbPGT7vBi
+c/mUFhSR2WI7uiFXMM78DPVLqikoYFgvyd3k6vuUBQ8OpoHhuKNM1tgs5RzC12DokcADyakYisI
hS6aA833jeEI1oly/kCJy3RUkSj1ay99NB1Ecc5opw54MhzNUTzZhSKIt96XwD9Qzj8UisqoMWDX
q6N0BxjUPWoRd0Hbvpi08obWbL62teky1BvzBSJ3MgMrhcoXNHr0uvre9+ypBzhso32Bl6ace6jk
cgYLMx393Hypyte6hSyFoZ3ihG1MlGhNOPeQRnIDpJw1go3HR9WHXdGXMdx6+PgImz/bwJzlDwVg
IdkYT37Xdy3QqaBOBaefTi4aQoA7mO0IajqSHlnQRHtQ14EGrWLRhusWbWXOLUxTqjXJiKHVpCuf
QDWCYm0C/qz1HSZqnXMFKc1VDdj10QcNGUruf2moC/lSy4Sz+kBTCJmpOfotivmb+DXX39YbFqw1
4Wxb10CZaanK6If1H2D67dJ6l9Sn9bYFBkc422YU/M5Fm1l+hTI9QJeheOyDod4BVSeypoevdcJZ
NTUaNibBNPom9OcmBZLy/Z1h5ZBDBNIPDEpf64Wz6XJuNVyWYdMgoMHV8j0H4UmXo8ZPhib3UG68
PYsmjLPsvpEN1Jph/yiVdBxnsOHUVXNmafW7mBgUKcEhsT4cgQtZEDG3LqpvUBgf9v3o6xMAgtBS
Ax/WToegPNgi13sQmALhrLyr02Q0GmP0UdPsFhE4IdjGrhLcZgnhbLiPelSMVzo+fh/8taCvfikv
jdt71t/mG/XLp62n+o8c4SeeivDm3CURrRp0FB1bFG9685nsTKdwCxc86XuwaV2NU/6b7kDyss83
8AGCrDMxOUuHkaP0PMYeqAzTq8Pg0ErzIZhAEZKgdjDbh+CYU4EgBDoZxK3JkxY8r6+YaF5NzhWA
1AzcNyGGCzDIvINM4848ysfwiB1o4+x3tt4TBS7H5NyCog4dSACwNawQ1dA9JMQCFBFtOHhB9o+Y
nD/owURDQYoz+p22FJOwRiVO0PTxOdNA9zMDegHamREFfMyQxl3fd+QI1ZsOSuKoc9WNethBj6C/
aICIHgkYIfBvQHEiOzagHj4ozmoEmbMwR1GDBTQnDAh1UioDjN5mKDvfyjmpokniHI6OLHkxz5gk
FH0e6cP4Ejzkd+aJ7iHM4dQOsLrRldyBUNdBwerPFtjZnXRqvsErbbiID4zAJ7vf5JwR6gpU8PXj
CyBt7vYu9I3tl+yY26V9/eY9HmP7F5Ce19Hen3++Ta7iYJfI9tv9Er0tCZYEWY4YvEPU24q0BS7F
5JxWSkpAcppm9OXgzPp3tdo6XAX5ImJyzipPOwncdxiqdEBRqQsCvAMQybbk/MFBBd/SehTZmtTF
wzGsQN7YqsIZ5hyZXIBERoJuhA/CtF3nodL+DAWDnYa/Jm9yICCJv5Jj64Jo3EY9twd1XxsijnZj
Kzb0epFXqg4QhXu3XkE9CfYn1K3ZIODzAmfdJQheT4jJecBID9molvhChh2gnEMftNwOCgg9MI56
8TncV56JTBY42r3QjRJvvVvB6WRwLhBESAmV5A4LnZ5GyY8bIOozfyi37teCjcTjNVvJ1Ccc3KOf
sJ9Bu1eHjTNPFX0459kSsIZIc4qG+/fwGY8O9rKXUGx3Bzq+/Wttg/XKA/+9A2T+X+20LNZpOIMf
7dJsBEPq4qs/MVqD836UkSINKL4ADFhusFe99ADBQC/02kNwDs6oQHGZh3KCXXIovMQDQbkHFvoj
NIWc/MeWoWrLBv7sKzjnNZAanCshotXhYfKGfXUNTv0ZJTBwIuATd3rf8oxHaAgdoWBjv0GZ3oGe
zaW8Vqfmqh4Kx7g33PWtpC7O4bNP4bxYXaO6upEwIQQlp/Bf4SPB0bYkZdtDdUhhWa/SKyiWojvw
kNiW2/jSt/qw1f0HDOSz7jmfxfoC94xi2RGu7rxAQdyO3cCh++h3ch8egHif7jR/9OPvwY5eIQb2
pu9yFywMPupePMXrPSiZuFvrIkpVGJyfA2/0AqpaAhqwR1zbb5Con3+Y9+R7iCjq3FwBzP6lbBiD
KJwwOO8mWbOFcxedzVfyVNxLv/ILcSpv2hkn9YxV3kCuiKI0g/NR0OccMlNZNtupOhf39d2wL/fk
ERP6hDIGpEHA22FDz31vHKf9+q4SOBAegjomZqOYDKuK6gOnAcntWI4bLlfgQnQuCJtqJUZ1/rJE
GoqOTE8zXkZckIto2jjXRZGFzjkpmUBz2GQ4RlEaWdqLuOgDRGkP4V1+0Pz6e+2q72A416/NzvLa
X+kFJGI4zItL9Ef7uT59AjgDQPP/Xj/MIkVGczn4+h0kvo+gC96Hh24P5a8TMpH71GlciFxi/3dH
Cj8FRbSt6Fq0cpxnkmdrVisLFYDgg5Beqvvhkn6HRuY1PZJT+jM7xU8oN1ofpcgAeMRqF0CpgpUa
bqb7+NB/ky/Jk4lwmr6ALueKhHr0xd3I+RhVlaHIGGBMQQJ+MfARDeGmxxBtR85jDFMiTTRC29F5
3Jl74yU9aIfwRM/xUd7VR2gAO+nV2nDWyyJ84iw/4qSbxJnRgakqjDBhIajzlTcGHvLo98ZiiAbC
eYmRNrSKxhkxxQOkEuCE/2Y/9e/qT8jCgPMf9VSQ8gINFgi8jtJxvU/BXuMRrE1kdoEeo8sCtCjt
eIU33HASopY5J2Fpc1yqBnIeI3iRR/3ByH597ZM53zBocpS0EbJBhdF7UvQLlWxfwkkSjTP5ehyG
cHkc9UN2p6YNBN7uyhzsO+rbmICvnW0Z+BIjfrKHeLAqWECiKlKhIYsyyJPqZXj4TVzpsfLBTnvO
j8kh3iUXcqwR9gQb4apoNZbfb7at1rdgQWDwZjn5AQbFftgKv5dZ/2wsnGGDfLEBITlWI4Nqi5ZD
UaCxQDZ9nzBqjyBTX1/zD7zRZ91wNi6bodSai/9g7vwSv4V36ik+FDvFl+6IJ13KI1j+HtldcQo2
Lj6iI/sjbryZMSBKB0oYDD14BS81qKyUb8YPSAt8D36GnYv7owfRNQi5++o5fO8OmzA6gRP4eLe/
6ZfoOVQNQ4w0tVG8E1whE+IOHjtq7hIig/p4N7jRXfU3PSLd8madikcV7w9L7PBFX81DYPOZQmun
xJICbPWS5+EdlBQ2tqEm2Icfd4Kb0WkRCPfSCqODQJln2DIu7M1+uEDb3mbu67cIkXe2gyzUPr1Q
t/Ab3NlxSbfZn8xL/MLD3z3rPrt88YWPx8si1jTzSe1wyMOpg0QZKD+1bpwhMDfOPcFx8XELuxlv
KM15mbbwr/X0Nownmb5HyYYbEV0bPoKnm7azEpTqJMEO7ZzGk67gUfGr3Xi0dskVyg1uhTsURNyx
OYrLdMiv5oHBqazbo2hYnDuBthS4P0CV4g8mtSX5ey69ldNGglnUNudRtBm6UOawRJcKatdBohRA
aDQHmHT900UXjI+A72baQEUAoZMZ3w4Y1gv7pj/Ll+yJ+aCVfo5/k2eQxCkbMaTAN36kcm56UoM8
M+cEPYGACvxd0OPK8OIavhIJFN6RtXFq6Ut48Ilv/EiM3HRDcjUYVBn74EV1XhU7cb+9XlIbd/vL
r/i0+1Xau9h+jFzkiTJ7dKy9iWSwbP8FKSJi5r/+80PmPK/PrcC6eSBrrI2UQsAZd8USVJ4GiE4H
XXpbb1uUAPsPKKpkZCj4RuOlV/6FDNZYgp3Qnr5XT+TRei3umiPAs3iMNR7GU+8hHeonXzNiZVnf
mwmeZAoOvRrraED8LgI7w6ihSl7fCJREJ43ChR1BANpGSNDipPk+ObLXXeJTcg2OwVmykKVEjLOX
z6pb4G6YAbP1uD6dAiv7wCTcjMmYJmpqJcKzXN2r4bdFu7lXNjyTCNjwYXo3jVex1EvZhAkDC/a1
Pxt+/JB/p+fxVN9jjU7xFe+lG9kk0ZbjvMUI1fs5MZbJA3fZoCL7mf5enyFBlPbx+HEziFrquhH8
xBhE/FiUb7p0H4MWuR0ML9Vzuyv+mFs5OdF7yked5E1XWVL1rCboarxqV3A6HKFuAWPtHfkKtPv7
+nhEj9o8RtQaYrCqTljyqurPfXun1gZoqAJH0bSjMuPZKIYoAthjrKxy17sUbDIeNmqgfNcqU/TY
RJdKezOUyzx8W29aUENKeLzoTIe8n5Xl5gK7zCq7MV+m4L2CTFwa6E6t/sqixgms92besBjR/PGw
UG3A02cfjCMkEnE3K8Ch1qM+JWGOsSj0QWBDh4SdFb21oL1cH6Ro/jjPIOWRmpU5XB7Y9+xA+5FL
11L7vt62wHDkpc+bPVdQSQGtJdYmLqE8o6ftUyNlG3k1UdvL7zdtg4sxq0awlh+tCsAPpaDNnaFo
+UbroqQFj/NMZ1SzzBJYYKBu0EOwltGFuKUfr7IZB0dzYKpfdaBfCsD4eiX9CEWbph5AmwRduOA5
ZrOu2z2l6UbAIjjmZfXf0Y4V5GLGWsdoURubJ9B+7X6auK4nxrc51d315RJtBS5TaYJnJuxzi0Jb
dEDgYmbsXuuqyqYJ6JbWuxCNg0s/QPAnReilWMfAbMmuNqPmINdJsh9p2TlaoI27KGfjxpn6+TXH
5IGiijk3ZQUWh2OYaSPyAwboBNhDD0nMoYo2IiP6eWSEAfy7MgEFPKFXVHJsNUk5TxKoj4kC5Wxw
YEOIoabRn04CvxfElug+bQP5R45qm12XVdJVGhXovhZJBIobLO5RjZrQa3TQyM0QCYWsgR7hP5V0
J6OQYxdOSurkJNUeG1ABvgA7Gjy2gUL8uhilox5F1V1KYkj5LQIdmRmyI21kGWxRIUAgzZA7YPWK
QegepD/alsqnVLGsQ1PX4GBD9fK3Me07r81icug1K57teQYbOGQIT81YyacmpuYRahLyD6OqIT8g
d0P9aoDzGep9fWg9goV4gupbluz7NCeXaa6Te8Ig+iRlErSUZNzwkjSfUxeivCY4DqmuO+Cuk1xW
DJI7QHHpgPnDC0jQM9A9scpE+Jp38f1EIE9ra5DGdPu2ZmA8yqPhtUWiD3fXXAfx82gpKkQVsvk8
geHvAbVE493A+nQXjTJ7Wd+2n1sG7mj/LrJRJWVptUFwRF0WWDGVxG8jCJFSiKB9rQPOC4Njvahn
zUBCZoLetIb3CUCye7y2lubXrBscZf+OgbQhiecslI7Q2HRGcEMl0C5PLbJxjiz7/T9vCKbF+eOC
oqCtgADSUSXNg6laUHIKzENZtz/mer5Mkho7bJw31uNz5w+2v3/HYuomI1JmWUcNPEh5CInMgG2F
yqK15lxtDwVqXcl0iP71AGeltMBzHUiIAQmrLOMalJ2yTwlxqQZxAmtEbqE26kMBEbTekQgoPFGD
A3ku5KmU8VKA5/uwvkNEzox3zvLMjBIA1KOC0APEZral9LYM5s1Kel7vQTSpnG9u2jKBtCSxjlOf
emo7HlMt2ThOBXPKg3XB92rEEGujx8Awqz0C6uVNB8yxvUy3kCKC+eHBuSoZwHJJsgAKugkEEEpw
UbIgfEHNzwGyHFuFw4I54mG64OzPwxZGc0RR7Evcg7k3B1Xy+vyLJonzARkE0wsjYjiuZPMIzbel
JBnCo8puvXmBgfJw3Gw2w7oGNymOhaFeqAgl/awszGq5VUIWCwAhSM3XaX8qhyLayOGIFoVzCm0Z
AtwhlcGxK6z4YejS8jnrTNTXqZX8SGaZfHF/cf4gIwH4c01KjihQ85gS2OrYgZVvi/NINAzOJbSN
JvU5WA2P9dhBVq0CEyRoa5RTEdbdC2jV6o2ARbQDOBvPIGo8zwBbHZNBepCjHqpdxkMbqhu5IlHz
nIGbmhHSApmGY54s8i5/oAfmlNNWNYWgdR6aS6wIxMchDLBi4IAsFmrYlIGvROrCDa8v6mHZ2Tch
P1SmonKKo+AIYPlRNqFEH/banwoExesWImqfO+UhT1ojL44jLBhzMLAGdgXCS0h/btj355d9k3D2
HZeDbsYFEK00Zy+RSn7pOfi/Bxkko0bRuqjLmewBZKyuVaVbXlE0pOX3mymLGDi3o3pUEK909hij
JB/VhZUWbhyWouY5+05Y2ExkZq2fyiYEHSB3orbRVWuKX+srInC3PD5XDse4rrq69XXQONqGWoWO
TLvH9cZFH89ZdT9FEM9U1doPyUsDLsi+gsbi83rbgqd9qFD8O/GxaQ1tWBeK3w9NfgzZ1I/OlAaR
kxqgdjQCvdmZVJr+Nvkk3YE/cnYKVOZnNsQbI0gU9Pr9pAL56KRJVEFR3Rp2kg4dxirL+2sJbbfO
Ca0liGv1QQFXeUMRCeCGoG5Zs2izcr5CUhKrhdAcqhNoBkWKot/NChTZi+KgGCBDiShU4sLg59ST
jfhGkGwxecCvLFlFhmnBjEE2EVwAQfEt16IKSkUTmFsthRgAAnYoandRvC/ZAJjhahpYGfXAqkc2
XMAH3v+TMJYH/7YZC3WqF7MfkGEabXBoExP4+Sae3KAJIaCWqOwvpBDSXyDjbwBkIkq1KywWnA0w
rR/UmY3gOpZ7b8xId6LV+IdajFwGwiBrpUm6XZqR7sS50l4g9RG/jUxK37oIFR8SMcZXKOdC1mMG
766dGV0F8rLEGpy6UaAPpiyVdTIW/WQGASigS6XzCjkwca62+TPoA/JzrVoy2Lna9Icu5+mhjxro
x3UQqtCzJAbXrwQQcGxl+T5X8h+tWoAyaWyinVqBzRjVIMaJdZnsfcju5NVg7QcMfNfEauBMc8Lc
omkBGlYbkMy2Bhhfy7Z4xLUlgSpBngGxBUqVS9FBEhQs2OrRSNt8z9JJQ9V7OfgJKD4fUDqAA7qc
h9BBSggJ/CoyssmpqryojtBNl5C9a+IHlLtAjtAsVANy2GPP3tetUmDxPOIa+iVS3Y196xOjV12z
hCYHuGwgJ6jIX8NsmjzsWm9TcJCwnvlMnl5bWp9wyy7suJn+JhZx14chCEdMzqlbvQohOOgt+rXy
k4GjF2X4VPkL5uCNg0oQKfKIZ6DCm7mCrLpfZFRye/gekAUTR44J+GYPbUG/zXX5Y30sAg/Pg5mR
egiSWC3oEVpdpyIfXyQteVtvejm2PzNlzr8jfWe1aVfi7MOh5OhxsQumfp+DJj4vO2S/zeTXekei
bcX5egvVCfVIkVqHttZ3M00PuHTsjGyrGlnUPOeKkVocwIGNnDDcTuKSPJmPk1xCsrKutmhpBKvA
I43bUo4L1Nu0KBmm5HdSFtFjltVbyUtR61zcVoFUGgUV7ZIGpj9HZkKtL9lIvwnmxuBCNqtXIBFH
Z8U3wuRekcljYwFeybYu3aLmuZCtVYJ5Ij1jvhK/gdDIUfoziKM2zExgxsbS6U1sRjMIiaoF0/xq
kYt4qjKk1ch7BwbE9W0p2P/Gshw37ePGMjfF3LRwE3ULxVGg64GysMtBPVSxci+xrXuFaH2525eq
k75gcqf4TINOsBmfzI5uQGREY+BsWDNTMF2Dg83P+xBaJpqKenzJih3of1ZeHSWvNCum3fp8Cdwe
D9TFwtZ9qViKn4z1wxhCHK1UkGPJZsB1JTN3NdV8Z5byvN6baGScVTNVSRU91RVfLmP5wYKIFLhh
o1fdGpQDUKkA77JGdtf7EiwQj9NtqxiytFGr+FRWL4Gc4TW2+bHetMBCeJxuqdVUYgQGCHnx8jBE
0LMgUi1dLBBtbVwyBDPFA3VLlgahMk+KPw6QmGmm2FaV7JiaI4ipokdLNrdSmKJp4qwdkRC2Wm7J
fgBFjrs0IPnRKuVmYxEE5s6zxI5QgTQyC1ZiFdVTX0FTGU9JD3IePVnG17gRTR5qa6FusodKYgeX
YgYnqII1UJjDLX99rUXzw9l5K2lI2o1d55ezdYTOzNkyJG+9adEac3aeaG2RKaxmPuTgcLlI91kZ
uXUD/XO8hZvzr/VeBBbOA2uTFo9bPcuYr03637KFWh5RxntUeB/bEgDSZkRaJC6lDf8rMg3Owjuo
XxUoQ1H8sjJflQgVdGkFXJ2qxxvrIZg0HlgrkyrGowRVfIhju2V7zYChkxEi4JriWHL6NRfMM8RC
WIpi4jQZzuNKAuZGCgBs0d1s/GysagPNIVgYbRnhzVEVBXKOxgzZ71IAkKGMBYnFFpzAtfKmJcha
QB4aNV6Z/rC+DwQbmQfhJq1UQnraYn6pQJuuoxCX6jYynqKmuUM9bIqqi7JB8dNy9oYIyAdgiNa/
WuBAPvCON5MErqE6mTW42qK8SHrsZgokK/I/09c46UyNM2/IgY0QgTcUX5cnP6TdU56rvyFy+bVQ
jWeI7acp7yKU2Pt6qzoqZK7aNILMZbhBnSSaeC4ILyMtQVTctX4b1D9Toj5mNZs3DE20PTlL1ooK
LK0WrX0GzntpDp2UvuT6AO2d3Au0v6z52isgj4rFs1aUDzUiNrzzfCtSE8qwyfgjpHQrBSmYJB4a
a+iN3KV1M/lxl181K99X1ZaGgqhpzoR7MDHNY8gUP2jU72OQnK3O2PAOAkfKA1zlZNIkZiAASGqk
M3TQMQ2/CjyOfsmseIhr1UdBRZoJArHI0Cp2nyegf8zN3s9y6IBGJM43XINgF/GMsCgpSBqSTrIf
p/qBmaUzj2Cuiou4t5MEowLlImB/8RaiULQgnDk3EoHm0xDUKHIrXGif2dO89VIlGon6r7uG0ksB
U0Zys5SqE5BKEJmQ2mc6AuagmbUzlJKM94VqwyoEWByTx7g2UkKbBpWw/mji3p6okKOxFajovEFb
ofNArgAKuwBQhwyP578zyOZ4YRu0npz3yW4uDcNroGe9EbaLZpVzBX2r0KnSkfEepuBOb5pvBOXy
6xtR0DSPbO21Su4o7gUAPEOpIKDjdD+q3WaVNdbmk2wID23NQj1nfV+1fl9fjf4ZCekN+xFYJ49c
bS0t7uQaDcty7Js9pOyq4a5mW2xFgr3GI1cJ9P3kedYUv0mOE0q756bCszfQHfnoKhYYkrKNOEdw
vPJoVSgg6r3JRij3GuGDPKmKrZExtDOFvlNwy6+vsaiTZe1vznAlhWw9FOlbwHyhEkryBujVmIWu
kQ2oPG5Y+MV+OOPXhinW2YiHEwjLvs7hzwnyWLEKCW3119cGwrkAlK7gnO1w3DaBLjt6pFsv3dil
ftRUmac0X7018bDV0swMPLrD3uS47kDuJZu9A85u4krpCMVVc7NoXRBM88hVIyO49iN17odNa+fU
OFbWjzqa7cR8xzG/W581gYnzYNW0NzVdKnHA94U6gWNI+YlnjPxrhsijVSM9w+v02Gh+R+QXrWJv
6Ti95HL5tP7tAjvnoam9DKAhZl71ke38q6gp2LGnDkJ30xerJkyerjTPjHGcm0zzdTXLz1Idax4L
u9ot5QK1R2o/HliioFw9jMZj2cjDfWTlxGVxlb8anVS/0EWsDiJX2hdXi4vls6bEvQeq3z4l4be2
wBOMaWxBYwWO4D94SueQGcnQa/40Jn+aoPHAR/5S98M7afWNgFvUBecDrN7s2zQeNB/0W3+VJHQ6
3EUbXf4JOZGNI0tgNDwstYuleVTkyvCj7LXMidP14T4q3hULRVbahqcR7TsusLdSpannvFd9UlxV
U3MkCJxXWzQ5ogFwx3kCabUwMlvVz+Tgodfnh6yQfhWWeZzqymkGY+s59XPDh8v61+9LJRCXpRFo
fmgCfjr3FTkFUtd/yTQhSv5v620JFsmkM3WoWEF3NordaflnXG+s8ucrYPDoR2rpUacHig6iIrwH
sTS3zl0WhJ4hxeOXziuD5ywlqWpYch7ofgFetJLckYq5snWIvsYoZvDgR8gF6xTCp7k/01jahWHV
e7qcRhcytO1BQ24OGqIUQp1fcZUGj4VkTV8HSMzoPhC8dhf+CbPXcN4iDhRtJc6s8cDcIhkaNXjE
TAsHlO2WHxj/h7MvW5IT57p9IiIkBEjcAjlX1jzZN4TdLjMJECAQ0tOfVf9VR54vqyL6yhFtN6SQ
tLW19xpghvr1T//fQSOML851IVa/EA5RfjBQeOvK4kPX5buawj9kcf9xsi92NKTmqYFXJRpzsgSh
oX+gAAim0cxSlXv9N8H72kAudvYExXqL1juUG8PoMS4ADM6nx8hVx3ke/hMoP7xENfoaZlx+1KLW
o+6JxdW03tEYGuzLx39Tsw4vQY0iiOap7gd6oqGuDvMMyiL6lrH/PrG5fvl6xq/s7ktIY8XniBJG
BqgT2h6uoYLsTAUGdyunbw6ia2/4nKJ/Jb1YUl7P0dc4oTuQlSs/LFG+HWBu/PUAPmPo/3+zCS+B
jZ0JgUNqmIPy4UiSJe9l0hXjDdL4c0PJjxBfEH4k9cPcx9/Ny/++lISX0qN0+cx/Z6BE3BSNDyL+
7EVMKy0Ps+D6Z6yVu1frhCuEEkp8fD3Ma++82PchxEJ9HVh3sjBtOFc6FjcFAAbvFTRJ+9Swod1E
JWQv4Dg9Rd+VmK9N3UU4cGKiiI7+ckL5C0hnXFRgcxbM3+zR/336huIiEHjQb208lqP0ousadDe3
W3MHqTpd4O4FWeyi/+Zud20YF8Eg4lBrR1TOj2MkbvKl+gBLYYeBfVeavTKQS+xjAfuQlTPuHTu/
fyq88g/8nx9z/lpVqCVBx3Dz9RK4MoxLkVK+tB0U/Ux8BOpK5Q/N+uTCt68ffSVcXmqUliOpcPlx
3rGNb218syC9l9VD952gxrXHX4SAdvV8zzY2P0r8cnLTek1K6Z2vvxOdv3Io8s8v9q8QEw0BIB2u
wgRU9Ack+v3PJsJ3Qo3s/3gF/yPE8M/X/uvxqo66vJ/y+kQRLA+qszBpEzlLa2mKh7UOH4VF/C/X
7iUPhj7tIYi+maTf7Xxf5bs4puaGTCNkhjxQSfZoyr+VtmBpyTwYd7f6ANPWCKxSchN0FpJ2DlLz
+OcSfDwbZtAL+TvUw5yEwfjQF6w/1JEsT3lpRYZqsQ+WUfiJVGO/ylqCStQtvwNTgDJYx+E700TB
TFHL1NQsgpV2COPtuuuHBNbF+P99QkoYhMGSGv8IjW5IeMCbXHy4SOEoG6tSpj18NOEJSKG74UbI
Itl4TdcytptgiKaks7aGb+NYHWXVr7vaG/+2ZJbJvIhyO05dvg3Z1KYFxz0RCj3QDcW95NM2O8jR
vgBx7rGNp/Bx9TyvTfMlAKk6Mvl5nUmeomIBE6ZcK51FutFJaUGzix14QjAUfNA+aWSCvK7ZTmtY
nBYnmpMcpjXJsb6ykU7xczRX/n1jUaczod8naAl4U6LlgAbTAKbH3Zh7TCczHfi7X8XTsZkVksKS
u4R5qz0yjopT0cRtyrz2b8d6EKhgApiC5joey2Zk8AD/BLUJlsUsuI39+qic23bh8BcieM/LCN+A
Wsi3tYHlC4wuJ7jxVvy955qmwAJDzdCoKqWCFlsdBvmBNs2TdjJO/VaxXSv0P6EGHwryaa8E9IyE
Vv5TuMBGlqGkuY3nCqyouQLHXiwQIPIaksRBgZW0FgMcxRn4tgJqgYGq/05M34mirVKYz4PRt3Yq
jYbqI47AJMkHfTe08x8Tt/vZmCYZYIubNFK9h575W6I7lw5F32wEVWWZuNbV9UazfLwnomI8m6fC
/GjmCRVsErFNo7sZhrGhfsi9yoJhBiUmuzC+8WsOC4JKrZ9Ku2icxMsPY8cRSMmi2SCEkjSXtTua
BtU9WtmftRrNKfCWYLvqsc26HqBI4efkCAMLCSxIU+HUU/AFDvtlFyrvlskeGvOuhnOf16GUvjh4
wcOHLXMdjpcQWqJJXCMZgNc6cJzaFDjRcmwyu5wh0Pwq4/xpidYhjcu8SEtPhYkK11+z7j4t4tZ6
E/XcvnEC2iXKEvOZkNHb4Pre/+po6Y4k4BBO5apJ/YlC0HWiU2YFGbaNb/VTV/s3sSk0sJz+g9Zt
l7Q5UYnV+o9fd/4DIDpe1hYWRlwlNIi1x39QHQNPPbE3IfRPRpoYwxIsiVT3aD9rYYAOwN7HK99F
bZ7LsHqLSA1/NgwRj+1+CzYcyJyPN7mMh2wOGz/11nYyG9g9oWpOmUd2YbUAKwVunynTsQ0sDDv6
op42MaW83naqjjEVvof1D7YhDOAscweHGtyQWdpHbxxMkV0JS6BHXHbEieg53ijVRGlZl6hnyipi
v6eId/u4jORD6ECi2yjH1AEcPn9JBqzfzVROeWbWrjiC1MSe4MOtH+ZlFbezA2tn9iXbj0vcQvrN
X8CHlppR9kptGzzETPsy4zQsT/C5gVp6DWsGijUMKWwBoRURP4Y5V/9Q1CmXLLI8T1sd/hN1rr7h
WsmDIYhCSeHPy12ej+Muh6vIpuR+vGn8ttwoWTWvlC9wlyMdEGt8gX6VQd71vKqGvo4oPP3gi3VB
MqGwtym7nunNxEZ1YHnAdqUnZmCBc+leRYuWbTAgbrVSlkHmETAkAus3abjmPYDA8wMwbMFxBIF5
64ehSA3qwUUyo+dbbEzbstfR6+TeubI6ljRC/CvNuqmb5iesbPehErerIWNiBqs3XoWmjAg8vau0
qeE5CEx4v5bTwQfCOA0HLlIa9WGm80jho6pnSMtXmAGPJ7VtzrkJ8h34l3Ui8u4lLgU7lnADS8u+
fRyANN5R4kUZX6oZ5i7yDR/FvDReHx4pQmm2cvteFj3ImzOYRdUq3gB56ZJ1rsnvuR/Ia+wDgRT1
n1y5vsr0imhA6sgkK07Grema9hiSGBpk7UBT4VdRutTD8GDcMv4VjcXf8qa44a6OcODNzfvXyc+1
9O0itdZDG0JkyveOw/xbRzopqLdpqxaA+iKh6r9mbxe5tCSN0toYYNl0VG6bOYyfiTdpP5HefwM4
h5esA2yQ+bPJjp5f8RhBsSUVHGG1j16+/k7X8s+LNBpwyKD7JHCfyjh4LcQC2SQdf06g/U7E8sol
55IE4AeF07XPxdHdYT2X9+bV/vKHZDhXL+uD99N/F+/mWT/oM5pvj18P6kpqeon4L4cIxsSVEEda
qjqb5CLmJGqcVycBl2U6w4Im/W9v+lx+/8oiqYJfSAC46rFt9b2i7bms159Mz3Dvpr++fsWVGbqE
n2tFGSSNfAEXjEPdv3fyA06z3/z8a8/+/O//+vnLWlDouaAMKEqz96NyE5TLTuPQ+/qnX5uHixx7
HYau5NEC/xgLMTQE8iJRmiDDyuv3aflOVeqKbkx4CThn0AzUIQexRXmDxbE2Hj7J1jJnmfLDjJPu
lc3dyc35wyraJ8bsCFZkqBNXMGSTXMJX4Tvs+7URXwSEuFyngY2BRBu9Dbdyom4jJykfPN0221gW
wze33yuXo+jimj3zakDHHrfTALSHMwW7P+0L+p1KyrWnXwQFXK0dZFLYgrAG6/D278C/KRtdefAl
KH12RYvwKPNjAFrT/aJ8l61x9d98yXGmXqzmOK8Hz47zqc2NNkmeNyadYI51dkFrn75e0tdGcLHh
ARpmSIwKSP+KcNnVY9gdcHqPf/7b0y/u1F4+9oNPsZKjOdT35aCiHVoZ8u9/e/rFboddOHGq8/H1
fRzgVQs3Ea+ss68ffiWUXELThcyHSkAJ77S2UZ7Fa18cCNX1pltt802R+dorLs50WZnc1J7C71cu
BQcyo5CJ0OqbOHvlnLpUkA5x9e3IHGEAzsctDskZXO3jGz4WYQKY7O9qhNhVEEzfVOWvDeZiBzeR
Nyy2QsM7V0HaLmYj+6doULuvZ+NKHLpUjobxzdLLVjYnVq5p1D0qjotJnqxGfvOCKz//En/uNUZZ
4dczujsqZWAtFi2yx/b31z//yi67hKA7tYLpPcbmVK3NkKG3JF9yj2NGvn78la9zCT9vvKppdI3S
FSevyv6Ncb3R+rXMv1Phv/ZxLrZxWMMuUagZtUnF3u1EHqoouhfa+4+tx0vcucK3KSYvzo8UX//W
TcZtPKK/I0xe+zqfk/KvpMBbQsGDAK3HTnqoS80vlQyOpvUyot2P/zYBFzt5FmzpA4LSJHF3E3kP
Brix1h9hHW6/fv5nNP4fxb3g4hgOghCQrriIj47JLjFrfetAk9EAUvtDtSlb9fz1e66t04tNDLUo
XvmcIbe1EUpdfeg/EO1X+6+ffm0ZXRzDY8V0DgAj9hhfs2Yiaa0+WP0dNuPKN7qEmk951fi8ntDR
RGmV6D/NAqLnr658byDU8/UArrRxLnHmugijOvYQ43rQ5FPS8ymdLZ/uSDjFY8brfj2DIow7/ASE
bBa07rvi/ZV5uQSfi7WQeCaaA31kdwyEALgMfTPlVyblEmiuZuFqFU35MZ69m8rCob4oiykBBOyb
yHrtt3+++F/bD+flojoP+T7adec58n/XzfoNoPrab/985b8ePcxlF7jBa05i8cPUdpOXRUH4t3G5
902Cd+0NFxt7aaaYrpURxzx/I+GS1k5lRWO+WU/XluzFtsaWHhpdanH0Vf8PCjrwrn9qSZlGtAWp
i0/fzMC1QVzsaug4lKGe8ZrC1zsX1099r/aTNd/ciK+N4mJb94sAN1lgV4TuXsZHHrWJ6V6C+KcM
wm8+1JUQfok694wKdUDD/DhLus05+OA5gTrBNL1BZCvcfL27r73kIt2GTTiqBxxzbeHoLapzJaad
wG2qKr8bxpWJuNRZluglBGPhieOS/7aQKBh96Ft+R4K5ss8uIegtnVAuA+/6yH1os3ozfV+Y/vj6
01wRfQwvEeh5HtSyM4s4Rr3cq6mtk1jDsksv6MbBehyBMSVhfSpkUyTd8F2t5dqQLvZ37bRqurgL
TrAdzcTntIQF+y7puCKmHvoXext9jcbVqOOe/HmqdhMdISsFu6FnGU7lpiz0CAXDcto2g4AFsgzp
Fuweb0s5DKkHKMns4tbRbRQKZpJxQI2TsbbddIUPvdKuK7471q59g4sY4YvVg4KeH5ygNM1So9v+
La+p+PP1xF57+kVosPkQ5kr18dHg6lE0sCpDk/DrR1/bThdhoZ4chT0K3PFmv4FBBHTL9WQSPvSb
jnWvX7/jyoa6xKOTugQkSiNf6aFkYF9Zi85Z8PT1s6/cny7R6LFHXF4QJKXB/Hscywx/BHpJIKmx
ncNXs3wzhCszcIlNb/p5HsMyz49VPL/bAbK0q/9NUeXKDFzi0lmDnlSxBvEx8kZ0g4lV6VpLtwlb
Bjdio+R3edGVE+ASl17UpEKBQgWnnCwJ7LAfJmHP/afIhjUH6+T26xm5Np7PT/iv454adArxLhyX
MzAYE2SWEhm3YUKL5SOvvjOCujYhF2EBraSwNCMGQ6NgK9d2R130zYRce/TFXu7HkTYGOgzHWq1R
0gfGAEE4fIe6u7YZLvZyM0DCA/ER3NeKwlGMo+/Y+vJP531H3b32gosdXVi3rLOPA7Ko/Tsm4zuW
w1uGN5uvp/fK4y+R5/DPAOouAnpIS3Jn22Xrs+oAbZbHrx9/JXm/xJ73xGdjx0DRykUFpgYB/GLI
UzKUm6ZHl9IS0mXa5mi7xiz7+pUsuCLWE15C0ju3hEw55U6GohwtLS1eh8gFhy70m92y1HbT1I08
RY0pfuiqRkHZ8vYHsFvxJu+GZUyicfkUVlLhc+eqBcqYkPxNQjevP+MCfJOmb8Y7OGVKKD9UI70L
XbTeOMjYpQXUuk6ct/Ys7Rjv+Rq224U0+TMrl3nnr2O1az1YrS1Fj2uMa8VzFPfFthajuslD4h0F
NSig+yWCNpXitmuAabec9GVKzKxe6drmsKUopuaMTiCUd1a0vCGeY++V1dOYqijW6MkFAT2WwWiO
i7blHsAAYCrawXe3gRXLbQ7ZJsgPFfTVzqI/LLKijzM1g0gHU0DVybUSxmttk+8HSfl9W+p5rxpZ
b2w00nd0+NXObzkAjUFtMtdP6KeuFBCCPIqgfOwR4RWbalL9BugXSBGztkkh0QaYX2RQbpsAp+3j
Uh204ACaxL59AR96eQHJvto1ua4eqxHGFdDlrf1MBQww0AAOo63hmez6JxiAfUj0g3YdGV9p7Ve3
MpQnfxwlePMTS1aLZq30JnVrnOghztSlVV4e+gIgvBLyu3JZDt1cqZfA7+2mVHOdsoCxVOI6lknZ
uC0fvN9e43mb2PXDZg77Z+ZVRRKP7NHFfBPhOpV4qtfbsjEf6Cn/ha6deyJQZ9vjle5YEEKSmYCs
Lmr/7K3zrzCXIp3V8uQ7GPCuwQuJG2DabHQz+jieYc/WJUsNm8OKbWsmd1xMD3AA/2RSFHBOiOFp
3bTyp1pHSHyOuOsWZAVaHOigXRNPtwuPIRCmyLTntCozujbiRi8TlJN5pfw320HAabHdkgJ6lELC
YNmCPdOlcLWuEl41/JlCQHTXI7asNQl/Mq4gXeUg+J83sTwNChC/Oife53eaASyWLbA6cbSTcjQp
5G51l0E3GU2/YtXzlK2ejFhWeYPckBD6YML25dGsOd11IloPQzkCY42sfDOKet2TwvlZXo5ROuWD
PBDTwGptVe2RdD2MZzgjmzUAqKceluiVarrYRFvf203TiAywZ/4+z6s8GUfVd4nuh+kRsFKRtW0b
n0LoFG3Y6MtzI6rlXnTx+zL0OvUaNQJmNma2Yi+0blgGJZ1nOjQbjzbHvqQv64pGPAAnf/tWkmc2
UOAGiMizhUV/bd8dvSn/KTqAuMcSKhPRIuS5qNZjw4otLvIfPUcw9V33TGM+p6KWu7m33T5gBL+R
55t6aPdEdT+CsTtPC8tsme9kOdwCM3WCWuIxGsQ5qItHWOn+ghjYkybxfVNamY3G7lUZtFtlV7dZ
mN2zcSpvvWI+27zfKqJ+kXbdrN30BEP0G+cX72ZedhAOy1jplUnZdUfkh3GCeuINRKL369rfBJU8
4XZxmFl4GBX0URkvsjFs3opijRPqR2leQFncK71HyASfV+sfRO4eKZBDXEev6Cpu5zrMZEuhTWm3
8IX5axbvAY4ce69idwH3nnoWrCkl+XmZ+L3n8m1Oi/uZVk1meAksAi3PLQAFjez2fdFv87XY9y3g
Bg4iqgzxJkGupvc8UqdV5X/qDvgG2rxUWtxCkP0e63sD5bB93/tAoVTPgBKBOotgBV4OYF1AfO/w
tG27DLez9P+EfDpVLYfUrCm3ljRRAkHoMuV8gisvOiVwObNFBjXXjFjzW5H1xgvWc9+NR1ZNMsWn
T/ENnn1RnJFuVyiB8HvAFLLWtW9eYLuka8a3yHovbei9U6XOq0BUbNi25OHPXHW38IwYkkCLj9a3
T/VKnxXQLOgKYN1yLTaqH++LmL8Vod0iL7rpQ0Ng3QJOmKjjlFlPpoMXbksRZ1Vs98KbTl0xZQCD
PYqW72rQLxLPi/bEg+hy591qUt37Tr2FsQMCmph/ohi93yUabr0KLXti3/pWQP1RrffSTPdQ+AOC
9FcpcGYMg7g3Hd2WvtovtbxxXXjbtMVNBKhfUWIUtiVNIoropQ2GcyjFS1mwMwQD0BdFmILMkEls
E7zF/rIAbiD+cMZOhvu3QEYFgEqGT2SY/65r9FwgclQtvKeBn/wRB+qmFiZPosDc9YF4lP4nzad7
gpD+mtSQ/6jNcKrofNew9qX06H08iK2LsYZFDs1GfePa5g4JODRDSPeeOwJAm7uPTHdmrjsMOIE/
QZmbIVBbgl9W9iBcWz3e5f6yXwsCc8nqDPWVN9Ru/DSuxE7BQBAnaAUZpuGOdt1tmy8SXtcdwkSP
Gj21Ib8NGdfHKCyHbVCi7zkxN2yhpUrSeZRP4H686gpVLHDZbimg04he6uRXeFkg35YYwNoBsh0Z
zN8eQmwfOzXdpvutQA18EBXobbyp/b0phL+dujDer5zftlBWT1B/KDIr61fqlvkGcEi7t41pd7VG
WbGNbI1TgKsUSDuXLEE0J2AnnJWrnkIbWCg4ko+oxcojBYCYc1vJJOT+HWH6CVI0e4oGE/rc3fMo
YUM3mfEIsc3zGsOMJKxT0+q3JVLHHIJFiYNORwJ+TpUyHu5GPXYpHfGhPYi/l7V78JbVpRXRr450
x9jIO9yTnj3G3gAUfZ6tOVmuNwE63LqrcLa1P8IOyEYI1L/bdrh3HObPwFnuqkWde8cVhE3KIqvj
CrdPWp/DYtjU6GgnLJp3sC8/NA4g0IbYvZmAMwvFBx/CDHHd3zI/aJJaNaclJOWpwpupcoeBV7dV
QwFTjMzOrwlJY5RMS0B6E7GUhyDvTiswhCkP2WPQ8c3oeR9I9lCwt8OLaqr3uHDPBfO9u5mEHMvL
wiuxDe8D3u4LNtzEAyLuAJzsImrgzIbJbaB9bI7Iu3Cw1y+Nsfej48dWtgezVi9Q1u9SUtDbCIuh
WOm2MlAAU2r42bvxhUOxzlG5XwbvhzIqQ86CPBCm6BvRqPlI+bBnw7QrlTmhjL2XRXRmBQfYMR6P
xjcnn8bPzbw8LKRFykFKuUElrjo1S8WTuWTbfILXEZEvYz0c607bA2wE8p/SeObPKKbuhxqL7Tzb
NrHDMmV+7N02dbzrwmibt8UpH8zbCm94AM+aPHUcm3PsYoiWRnzPi7l6hv5ke4DhJDygY5NvqerY
xoYCESOuw9sVmFZI3wIoJonys9qfOLQMARFmgTg2E33y1pAehi4KEqD3/PuimMZ7qmqX5n7gTm2N
Nb+s0ZJVE1lTWRZAkJrBS4zz/6HQid2vEs6+kg1kE85TmbrZvOZk4MCfTj/8MEBVoPWTORplBiB3
la2Vp1O/x16Xdd5ldNTIYLxPjHHtcIQqeUuCfE/Y6pISGqyJnCLghGFWkDTqUxCp/+GYGTeiHH/l
hfggi7/ik9l2IzrPJVr70GnMDYI/CU6KD0U68PVhLBHqQLB7C1nzOjMsmQWbKS6gnDyz8l4T32zb
NiqxsRd+o4jDylLRD2Aynzu7ANY9j3FSyuie0YqdoJTF3nHdUTMSxWZHF9SL7WyPoexeyr5GRTRA
tY8OxY9ZTZtGLYdaTilAzBvK3dHNQD1SsY+Eu4nbeAPM6a6r8xLoPLlxSmYoCid8RtnOYK9FkBJu
UTIGnD1jQLMvUDftovavoa7b6H4+hovaRda+hsbtYt+8hRHwrxC9famXCPIgbDv30a0X0/MMiCVC
/y4u6ZmL6oW3eZgh3zsJBseHMcRorOx3fjcAKjojyIkWpuFDKYHEjcibzv/PlAEJTKPlnkYM6vsS
EhTTGG6A67szbmqSBvMDGDPkpahZ3qqc/46Z/OUbaO7mxm5mo+iPHqYdST9UdWZMHW1XN/KMRkt0
yJsl+IA+mAccfFAc1ODpvc0p/JWnVR+sV4CGPInpFPuwboCQR9Pdk9zqj5UEANBbzNFWtCTaBoIU
L1UEyYrMeDNuhmoe957Qww3ExsbT0nhtpvtO4wYWu90Mxc0MKbyPMjAGrRADUyOgOzPAj3aHvDl8
QvO4v/VZPO+m0Jd73np275ECQXap+2ywRbuHj4fdgXAHYY656qMMuNjx2UFn69CCcPYEknj7BE37
NdVATGTSm71MTLLPRO+Tl9AF5ROkA6dNlHf9ez44foqMDF0KkSP/J6cw+Sy1b7cuhJ8L8egCB5xF
+4da5+MzHJX0Dat9cuackkx1o8L+0pByCuflXPmr/jT1MGc2R+iM0YY9D0jvb5HpqC0gS+4HblfR
HU4dFKOWYSFnulTuKGYHt2l/tskyET/FdXqCeQgabMhnuywczZw46Qs0egL/s1YfhxuNPPCwNDx+
mvG9grVYjzN4CIfCa8YnG8ytn/Klb5oEt1Z9M6DvcVfJnsKqqu5vtNCQ586FpluKRXSPtAJGjjOE
QFLql+UBYBB9D1ImA7inMjH8H/zq2Sux7yvclk64m+GCpya4opAS1rfFMpNp04UFblZLzjZVVLXH
egnzbA2aZtcC55Q2vjJHaSKZFWuYp+On8RiduNxFnh9thfLE3uGOtA2MnV6rHK4vTTwsz3HQ/Qr7
Gf69pvKephZWqd46xvcL5/YGGbXLhj6KkmmpWRaKNXi0vCpfUNaCCTRv9A5xGx4Atl82BRRmb7kf
mc3AB5fwRYA04LficRn9+anotY/8qST45Et3MpDp/i1n5qXwZFI72nZNn/VUlDiYiz66jwlDL6Yu
DJISXig8ruz9dF7LCvg7PwLOEp9hhe/VZ1wtO3BKtPEAlQ5ZAkQKfTJSh+9I3doAe2BGWlCq/v2T
VXIGMjmbnPWxffO7+NPJlBe/h8B7rQpwCmK/+Vm2HeRr+9YkxKhbWbcvzPCdv9DUVWuKWdmbLvLT
VU/QF4/b7s6DO0IarPSzghGYLKyx2GDMsod5/S+KZZV4mp+5p4dd1M300KvxTCTbeAMHpHocxanw
ZIhUhZlf0VjhM1mBXkcf9bedB5arXziX+VONE5EonahxTseePPdV/Mu145iixVpsACzSqIuMY9IY
tMFRU1lxTtbv8SLHxBbmOAv7a2ywM228gbdPn5UcJZd1dPdxt5o9dGn+QdsFWp/jGm0BUYevs5S3
JVl/Vj5uc7gapvnUYp/MukrrpUAw7YAKtML70S7WgAEEhHbFl1ufFDqrcnAci2JPWkqzCtIPSdDm
d0VQZroSB40oO0n+jPQO2k+w00T2kCJne4GAFaZyZZ/V5PznxCr4rLfQxZWgg5i3cfaeydz8sJPD
TUmFKLxV/bTsp468R0WfTUN0GhzJHAijSRfkd1HkdAKSXZ047W7miL0zaX813O4HV53WoXmIuHmQ
Frd15X0m40P+FoyhTKJV3If56BJB5uV5Bt7vbsS9pEhlB12Rwpluw8QQoPDTnb1CnON+ElsZ1d0t
WkN/cAvxfut8MlkHdtWNHAOXxsx2WxNbeGhLOhy90CyHfon4nZL9vIfZGbY2xpp4nR+nYZUvDxG4
EBnC/j8LXXezZw5lgPRksXu3lunUk23ttR+mIw9QxdiBRtMk3QxigYvq8+iFQwalv2c1lW9kkbeo
RRytG/crG9bELnO7CQn9MJD1DNZqa1VzXynhNqT2LSgYxS0NyhZsp+ncBViKCwUtRHPImcJ+ICUL
arVyhNapaMI8gTtUgKtCT3e0mDAhVN9MyEQ2S4cT2tW4ONNBwttzbEhaDcJkqAeBuV19Eh2cR902
Zqp/sXkbnHlfcHAihteJ2ziBQfd55OJnUWG/gzo0JIvX9Q/GhBy+cBXaDDMNk0lB8jT8f5ydx47k
zNWmb2gIMOi5pUlXWd602RDdVd1k0JNBE+TVz5Oz+vHNLwnQThKgrspKMuKc14brz7GrJEnp2QHs
KW3M8myW/Zvy+l99lv9qvPC3qUEOu1EARvX9h9EMnw45XvfTamGscJ2TuzQqxnt76Drn2WiN11A4
hLU7pJ5VebyHLQ+Yt8KluwNfw3yyRk6IolYy7Qdg9835PuNUxN234kFZNvurpIHqbDmeBy54i4Tv
ByfAwlNxtruD7SMbciYVLYvTXQ1Wucui3YnCI6/9wM8Av5g32Z00N4DKWk/fWmkvScZgA/4yUS09
N9UD11978jNhpsEsqxkYZTFmTq2AOpvdM7BXrbOJPS6rGGRK6kLTqex5LWZrOTSj5XwIqsX3tGEF
B6oKiu6OBH/3bXZkFpCaZGUPLpwsyZC5s32WTT3/aIjs+DsbbvnLxKQxYh2qsNLUqn/LqII7eUuf
Ja1de49qqIdjiDnvzZVTh4LYr+8xwxiJ73vZyV4GntdlnEwMVaysfjQN5v62bz3ZLdZiyVRInGBx
UXhDftBmZSQM7c67tlxATOlufwkxrxOHuKXvhNXXr/bSNlnMKGk97rkqRJRLo7p2xjy8M2+AOfRW
xvNRmM0v0+6EA3bVVJ+7JKB5A3k/23ocQEPs4dHzy/FkqtX407Lux6PbhFbU+WZ+tlZjPIox0D+L
jhPK7Bs7bR3ffq1LQ52N0Q6maMAntiRLltPF2biub54qv57LRLqGuz0oIyvTDAUXTrO6HF8NbzjN
DGEfwC6DRII1NMfNleVbawXE8HcB+52lgqVJurH2Em5D58BnNBNPjMbVKZS1xoYMq5GKC1XzKyF9
/vChEg6iHb0H/GgUsk17YWEd6x39rInWPy6Glf1RlT/8asaejkWbOShxRcFbVVvbkck0B9LE5Rjj
+Cvvmm4EtlIN64jUE/0GzC4yP9j1XKfWGDZb1Jj2fpmlOxBgKdzTKrIs9tUg7oN5rK49V9TvTtOI
aRWd86h0SUW521L+PBX7yTDUwlc7BcexnuaEJEwiHqpxSyquuhSGfXna2s0jip1QdhNVelwVXnCk
MTS8d1aD9moxst5UFIRKWh+M8WA0snsegtBKndVfvHjOguqZ4E5u2K1qh7tBtdbTMDRZUnDcRfWA
/zry6BY8V7M/fkGA9OdtHg082QDxRcvAuTbt/s6MH6DgkMbLNhRM8WGZ62SemiAhaTQ/Zm1hXqZ9
bo8DmURvPLzhd6XM4gU1F/4+xW+Aq0/nfpSbgahjUaJtBU82vufu6H9fdlsn0ukxGNLbSLOItNY5
JcKweOoJdPyyhlXyByz6lzWwQ5Y/7ceFkkx3Uu3niiCqB8JwWwJ71jD47ve+faCVeLsICpy+SdWO
n31vylO3L/uR5qP1aJJPnbQgCoe18/ZzzR772/S31onr8VZnI8bi5K75ci0K4Zwk2VOE+ZsMjSzO
x8LW+qp93FtREEjrXdDt92vCQfgrY4DhP41uHpeeWl5nfthxqTb/gHcYOLeu3eCbU4zFUQWYHS2z
JbGlD/dvZPBVF2Po97dKm4OIyIacEHZUvtD0czGSvXQ2/FaC1IWaBzBLAcxTivK93uiNvcV8s+go
y66Za+wlWouwb0611Ztd5ISG9R1h9xocVtcx7sbR0WnlNqpOslXlX6tRyh9mpsfHQVTT2zZMxEEU
6/TbavLhEHRYV11V1Qc1YSsyvTJIpkXcJsTQ/1lvKxyhMvpNpqoVtvsYeHR8vVoAlsWPYjQk0pWp
BcfVzfIaDrIHRbpBIHUFPqfDGr8pfR4xFUJg/2URpLo35iLpiEo8Z5a4Wb343IBSWVbfOfVtEoSI
iuCgjPcwEDqezcW/qGEYMRyv7cCTV4esTaX9mPUcEFTq9U6emqveuR8oGLFpQJL6N6fedo9LdDgs
4fw7EN6YNKM9pvzBaIco8DkkbuWrANuHLe2E/yXCnVg9zYtqvpf26jyY9WTcfD327b2yHo2sZiSZ
lH4qmgYT4ULJpXcL0YBzNIz8RVU5QpxptDAntm+au/fkZtaXzjesDs33YRjArBfwvbDHDj/WVOZN
3ROJGEm22CfXX665vQNcS8lsuP5YtHGsGkaqrDlxEGPYDey3XXcLeEL1YKCOvq/6Yj9WoCYxAMaz
MYRNUi3+d3i1VEnjzuRTRLszS7r65jYO6+6no9Ufx2FgXjIKNusq3JNtzv7O6MMBgPxD0PZ4knM8
pbszlSCoGM42JA8s9p7LEVu1SWu2JFHU9Yl/XUWWVVzNcbizaouKRncfU4yLT5kuAo6BRROMbInU
kRji/G7/XFBzL5DMcbWtr1vP6ZQbxnPpDSXfnPUzUP6dAL9lrcN4OWvzq/YWdoECTKvZw585Ox+r
RsbhKY08ZrvjyugMilhy8a1vatLjFocylqJgDB4+lsC57IVhxzk8UMLb+Bv+rY7yEHKjCU4LHuNo
CLgL8r6VdHviREfhwa5urrQOdOOn5gqNEMEa0cixAuxFBME0zuQoVNly2oz5PfS74mg6aK+8zTk3
efUStNO9k1v39pD/HqeqjYRgOGTLx54/3znOQrQAHazjoc5NceILzp923uUnOy/ds1DzdvLGAQ5j
Y1Qa7PZZ5QXJUkw5qVUY1dEvwGQd4TzJ0k+UqM04H/WYWI11dRpwrczJ0cNJ/gXHCz9NLfxYs1Mm
u0m/ariPkbObl+LG+3KfpmoLuxgC2oOtVCppDLhYt2m/2MxZ5ped+IZ23SA6AMI3QLBoCpeENma8
Yb731RXWYzYF852ny/Atz1SWYu1uSaOdPvxBQ4mgJihr+bmFhncosRKeOyVFVJpzA4neDed6M0p6
BOBT26YLHnH5z2cvXC774IdL1OXDH/6vVRT2DvI/tvGID4RNW/+/eIaZ2oNqlInBi0guh/APWMyN
uC82N7Zx+aZc6Zea3JfTtpuvc1D5aUn8w70KbJBYt3rMZ++93crpZHbaPret/pYNBidtX8wJ5Ieb
SMvtufJBYKUlltgazDXBzTJRF4RXX+j+zaokwapYd5BvtiItaPpOWtoZUmUNbVLbdcCOPN771hIe
KrbYSGfKeebKShzZhHHVeca5s4qFXFYNy9EHGEfd9lruHRS1yVNpzfQMBV2mzs1o1HeT3c1RIVAi
lM7unzzKHvpiRD/qeMee3s/3ofeLk9fkFgRp7iakBVhxabZkuIc6jNeiP2ZOtsa6a38M+dZHi71v
0R72MJQb7ul5nAGGepeFQdafxEvm8JPqOSiIHeRNal/DHSrQU+NvviJqPv1AgNWYP7SD/HyZfGqN
7O7Ty4STDKWhI6XqF6ua37epo8IJngyTtt8lXq9h74vZiutsBj3XaGByt8JXWvCauTZ/j92HymUa
eWcTqu4cI+s+WU2v7t5+31fntnPahH+0YfDUl/DRU5X2dmCcMteZ0jLsgXsUDD9s+o6pBjbAqnSY
6mD/EfRmc93HPTvnVj79NvyZu8cPypjTsLyYmcOSb9ZezENNuEegvzF9d/Fikb/TUbfFnaweRZc1
3IbdI+HjBcAS71W2E7GrRe8eLQcnrilkYpsd8Q8NI27TC59X1/zF/NPR+1rNT5J1IlYCrQtQ00dj
8II7nprQCq1fPfVxD11bbsfaBPgixeW6jMRuurn/F8ep87jkDEb0ftAxtUv28g1+ahhtE46Hr7pX
PevBRBGnO3UjtbaAHi6bJefO7YSg8jJyO3M5Ej5epbvf/m4yPOU8OT8pJp+uU4ivrQYKlU3VJKUx
//XpwooWjwernUc2AEWd4XJf8KJxewxTWnOgQFZZ7UfbQSs3jiiSfcrfi8W5n62NUGeFwN91nD+r
h43U4dcj3OANl+8hqJu7tiWDysy49IFP3puCBLdtr4yoct1P/hS/vZo3mtpwGDTZfPYkImU5UTlO
9adsPYDAwfjo91FFOC5h8TT57GJL5dSvqb3o4lg5/YO71PxMcz4Ys/ts5tldTYBAXNe9PHhaU3vF
PHDXdQ00i+Ald8T2d7Onv4XerwPpmwkW7wltQG9XOhomKf5AuU/s5mZYFvQRj9ZbkGd5GxmrK1L+
Beuxc5V32NqJpZ5Qi8TdGcKNcM+PppeL7iCKkquVUkDqCfJg1BspHExpiV/t4spM2ZFGPucHD5b6
jZSB/Srzzj+p0SmOvmnSiB06JckohfrlW9ZyNXdEctKtp9etaubL0DGIMUJlaJerYfUvo5wDshuH
oP6p7dn5Y8zjRH5Mh0LAECsX+jaoMnY9kC/V87xzEU4te/b01YZVs8aL7+Q/eTfGw7bWTfZaguGD
bJWyPk3a3X9ObQbBsLhqPtM8PdTUsY/zMewJdIU8nTDuNp9l4fp3q0VHWj9TueLXjXn1GmV9BeXQ
PoNzqTTwSiQ/o938htNdT/PW6XSsgiH1pk2cBLjO2SqzjYbmQCSgY+FhcrqMb1jdqojDzP+eG4M+
wUpW5El2+dHppungb9N+XMve/tLjsl/kWBaUiav5CDCBe3CS9o+du+BTBlvxdx7JvhmntU/1alin
mRL2kzRa55XEL5WYPsWUqkXREoUDuuuMaA4mPEFxSaP8ok8Cbzeg4zLaj8fVhuZABVBFfSMHFBA+
/zFzpTzUN2iNz2Qc/FA293OQj1tU6k6WFCoH+cNohAV6SqkOQinrx0DW/pLkKrTjcBzWIxvX/gJL
XGPH57AEUxtc60ge/Dg/mzBP2BQXB5O46hoSHTekcc0421tkij7gIZAtI0+95RdYLOOnT8s21iLX
2O5RswjiQMLiNZTwbZVy/iI7n/7ylG4R6LFOSKUhZGlwyNSRFjhuvdJqerP9OaV3G0VIuraDZv7u
NbQ61rZaDxMg21tY5S1RJDaavUKW9+ESVK+aQfs+CEl4Zet2TuWoZNzQA3ms18C4osYsjwgQwtgs
usTmwrR7RxVJ75LHsqHyegR7MiC7Xc85LWtnfXiDBwepRuilewQF4Q0x18izXaCM5gbjDFvEGyZB
OFV2XkIfkEHtdeqWRKXnNoOSAKQg/AlZK+WGhX/Oqes5O43qP43RUelWzhwUtTl8WP7SP09WYZ07
J5w/HL3qp8oHQvcXgVY7G4EyK6A0qhl75+gWTceovxSp1w8kVq0dgqF19pazycUeZ4Ndfs1bpe4W
2xTXSgj11gRrkWie0bTcOuvU6XZM1LwIcp6mk1q6Plm9solddKSxUbc6RVq0vTIlIkTs/XEiE1iC
JG+5T6CRah/6igsmGny7+Js1TXHaETfpKPeRKbq2yaeSjfVEzrcF7pDnh1CUxjXYMhck0ZjKN8/1
5stSyPGI9UCdKQtcY5kjMZL2sD54e+cd7S2zjnKe3FerIQV12aox9dypJay4H3+SRSi4FsLmwd0K
K2VBqQ8zQHAU2EvJzTOjqkMkFA3CyAgwhy1fg6E+YcrvDg46il+Sk/Le2tiyedXzuxYg4+DwM58Q
dimO4WClwotrbu6ssU8ICfKSwJcLtuC9RoFS6J+TlRNipFfyi0BxkyJwcN2OBnBT7i5jUuXO4ka8
oYzPu2NyrLFn/AqGsrkWITBOvxVNjlXa7FDybUYsctTDsD/jnGryYHBq6D5uG8ob0U7J885bd22H
vHyxJ8dhkOn2O0mEGGzyVF9URXMmSQfOI+uNgvcfm4Mjg+pHiKbirgoyEl6IzIqpS5UQ2xRsDvx3
iIml+A1CxElbbGPxzPJcPeimKcOEMD/iw6qJ/JvaXc+6nMeYPzx/1nVtj2BpKHmqaj76nFd3odM5
l7nQ/dH1x+5n08A2inFbr8JBERn5UyEfpc+mbobudLaqUL9vKrd74oKa5t5DFPbHowosgjskp8tf
H0UVLsgBQYYRreoKTo94Kitg3LbnAxkWQ2TVIq40GpTNTgIHb0Ofhc8Gg8gq27jMes5xAbh9G3P1
2B9uRT0qyKdjOxlHsi6ey3A58pgknNpsAsOCShQa0FIjsV5jOmt98ZH67XmV2JR15xVkdT2l4xxc
7BVsbbOggvdLtlXXoTCHo1kaN2V0w7Tan/PFJgEoaBJd2g/hxEntm8ac1JLRzm+qZwxzTIPSe+Ib
ukWCPVqZxatH6lqV200kDPuh6uunYjVjYSyvVdE/ZzsURz89DTabijv2DyHRmEiRpHN2m5ywuWYO
DrIMH5rNGu98DrF0JTvzXMMVx5lREGxWHysp76uBgtcMHZxtF/eW04ioM7NvyzodTDsYE70CYkEc
EiPm3qPfzc+ZUy93O1RgiOgN3tY+ecy96Dzj3uneAxchzmob4oL9OT+Y1SI4TsKK/bEK3nvd+S/e
JPxz1+3ls9aN/T65mRkmwbINXz1Q1d2AbEge7Jl0bnbDXmtAE8S//H2q4MlvBzdFqCgiRraVpJJ8
jic0yzEJk/6BAmcKeg3WFfJb65hySD6A3bJiu1NFwfNe+0fb9+vD1OfOpXEm+2xZvh83TWYcSxWu
dDjBSpo0OiVZg5KlEBCS9Fvgawu8QJ+WzNMxUIdzKAfdX8lFHxObZea6Dc3KnVvZQLJl9WZN28+e
cCN0EKjn0Kt775k996+Ba+mHYUeHMHZYsyTj+2VZvO2imgIVJcB3KgSD99K4zg8Y6vmcB/58tAy/
/g2rfgsfvqEqqsTIhX/HPgsUbuCHznZQwGePTqD4MOyEGF4D590p+yAd2K8FzOg2H3dZe8xHzg7z
SpZhvElrOYLvMXJ62tpPgiY+ZJXsSBHswrg817gXvsJtEM+lFCOMstdc5WwhPvGW6lcttf/SdNZ8
F4ZNjVHOn7rE6vLGjmQ5+Yx8gVH7UTMqJ/HGnHfRb3fjfjDzjjC50Em3VjQwM/l9ANMAfONuF6+A
jpai+WtlIfEgVaN+zYBYh2xvPiwBtQ1F+hQGFWkJCuIjCJf93i5dzorW68fDiOCZw3/ekbYv3cWQ
UEmR3jf9AupVHTe5k1IwbKS1cqGnK8L/ZM04bOsWQk6FOnjksru5VS2nu28lW4GyKry4QwiusVD/
LIsGuJFty0qKbjIeWluNfwLubDRAc3Z0+pocMkcRlDUjsSGSMpMPYx20B8TGXbQGU/ZzIkQaO693
BMcPJb7Scn1Hp1l+WdZeJZ0knXPf4X8re84vRev/HQtFwaYuT9Jpf8qwa8B86/C68aQ8DkQS8mew
kbkkBn//Tzn72wfA05N0/JVYUeraF0VH4D4awyWg9uBskk4Y70WQM/o5c4r1t051terDlhX5qdyX
La3XdgJ8DuvzHhCIhjrYRt61F1zjCHiJNiveOGAGdAHbcBak2lzCiV+W9XlI5dr2H3OrzHQVm75k
udedjU1/+EvoHhr2hWPnWHWM0vINsB6xfcBoG5pm89BUN9nH7mbPiMCXx6HS7d/NQs1VlZMXr8O+
JqPvBse27TgwCswmLWNp7KkGqU6Ru4j7+/Voy82Jd5OMQzh779WYJc7vEJ9z50L2K/aPeSa5lxHH
IkFuqx66StjxpNQQu8vsAnQ6NrjDPsC3a+k80q7ks5e3Ml3xktyW2/BzkIMP/F39YZxlqBgtdzxr
b1uujuoRJYDDvEIIIhftxzZBm9ScDIcoSmNZ8aS7TfHk13sQl3r04wUA7WMsgvnFHx3zZIqgvO8/
wYk9+qF5K4IRFMQrLPs6wjC+uHOuo6nv79wR5rZVW81pALdv2AWUhql0Mvkuv+pAysvaod6qCLwS
DlGIU7kiDOhX8ZLfJnW3RG9FliG3xybeEQceOmt4MXb1Qxbbs9f6z33j4azWYBd1falQTou9fx8M
tNzgRg/K98w7f7e7k/ZMM20F+YzBjYxl/RCpp8KLrcSTO9PtRJH133UIDw1/JnLZeaB88wZxTvaR
h++lNoo3ty6hjSD8lkp2HLsM/bOy3fscQ2o6OYgBvUYu93QkO6nt7Kc2MJA59u6JUbBJYH2Lk+1N
r/mi8c+ZnOZZUwZx5es3v7f/5E37umCpz7ebiwXOZIfrux15EPn79OwJ10vmWhcngUw+gYpsbw4i
CE+pvXTmZUd2ZT3nKLVF46VuPTSR1Vtlsnv1D5PUqEgaoCA+DF+0SeiDnOgsZVm8N/OrAV9Jn9hU
HGbbqtNho9C7aQM/AdiyI2Hnv4Z5msE2+iJayzZL0efChPPaDjMV1qsd6NS2DQ6QHlZhXSbAXXcB
LL3VjMztNKVaWuRmZNsPLLrbHergJl7GG+U2Fu2xJVo1rpSbHRY3zIEafZRSLfYW4eX97U1Gns8t
dr8WxnryFQKFAR/WiRWhO/mt/cRdjRgZjQF/zOA+Q8qO1jQ3rnORyUOTB4jYoSgjKatv1jQNIBP2
h6HkyQFovmSB9a2UqF4GsX0pa/rlmjgDGXOxHSDwSRlgvLPft1zkVrM8l37zlnXed9rfKWzvFkSk
ln92rPxhN0hYzFr6Dyc9tmmlBxdan6/BLXBn0inIXXIbyXKl6S8vkUyOTEGXvpiMCE3C36x2ePLQ
KyaoPHdmhzKLJoW+dq3kQ1YWIPIT+i1zsYcY0tyMC4Ri6CJkEAk9PrdO/kqw0YNhuD+LWT5TyXJz
FGVXYoZH5gPA7kEgBb05iVwcD9eArLNH5vuH3jHizqu+79XwgzNpAGQanUNHVvhVekHNPL++zDX6
T6vK9MmyzZxZ3daPPJE/yrlMi817U8WOhsR7s0f3Idw5N3hB0YNW2924tecp987oNl6t1r8iJuHX
UcCwcwWXa2lVJpUufyBOO6FvtBNrddukK5aHUg3wA4wMhzA0AVHleqbj0EJOoBG7VSMLD9iqRRhr
TKMCPLDsWL6DMR1t/TnQM4dOQhc/eU/VkfiZvyjBD+safGwFoqbQLB4Nx10PCF7KyGKtixrbeedB
eA88HrPa1K8CzirzCxhk5b0Y3f6G5jhLoTQSbxYok0UwE1M5Jmvofoxme59NCKH7jl8xE3VxwBfG
M++3f278XjxU+c4HzbkXs0dnrsqIvMcyDq3idc0JrhVEdIk58Szj3ZqQ7nvdwUOM4ACKxf7e/OqN
Il13J2Vv5mCr8OhQTPpe3IJD6oALO0Oog3Sf/zYEjw1ONYQ1mrmi7p884T9l+BK2yTyYs/nBn2WN
S+F+DzWdLKE64cxKpsI5o4DkHDC3753IUJtSCRYvex4wxGf34xyy0ezdsYPcu0AtM3YohMA+epA7
pLLvkJTgs/pZjfLn7lUb8ZxtxYtf/zVnlAeLaYNNDvVH11WPENBYQG3QyJzQW37J4sJr/jWK5aiF
vl3oiJS55LAAeXnSuggda8SoaWl5kOADS3Xf51yqFkmgSJ2jsmPIrTd7jBEVBMjmNKj33Bj3Zdlz
d1Z8WU7wiCh/AjTzvo0LAjefSfLeNDr9mK0unEwxq9R3lHEuAtL50TibqEXm6dA2EwdOE4S/0ciI
k8wmNFck2TU+maMLmevMZH6fUozxzRhKQOFs7i7hBn9ZAe2emx48RpCOe1DShM7rhz+eaFYnasI6
ezR2yfueg2kou0YZzdg28crPrvGoRuA1UerpHn/Fy9qQXWyE8IAIvz7Kxup+jpBcZ5jw9jJm4qcc
cTBOe2YlAbtJZDWDThGgiK+5M9Aj9XAQLKFkDoOofyttgrEZ+GgjuN97to4B+ZHlb8+2JhoodBLH
4AEzyfSOAPzeNkMcAgROx21V4gLoYl7bfXMvu2AibReAJIuguRT00I7bbJtTgeLX6hVF1eJ18Lvz
0GzU59yiyzPmOlvjY5PG/NAI+2KwKKWICv+MBobNMM/f5tH5bRlAgdWEs2j29XawyOmOTGP6UQgK
iiw48rgYB+KGelnGXoDJs3DVL7KTAHoluKvKQvsozBaWXb8ByVfx5nNWQA0xxmmo6h7l2wHYIZmL
fY2bqiYU3INywlhBTrSV95ewtc9wTRv+ilzHwW55xwlS6mBgcJCZeFSu/C2IFY88f2dcM0cD3ASR
XdgX4m/RrzfYG+trTrJz3Jf5mOYavywmdGA1cqPJOSPpyTEFuk/ysZ6JDY+tWR2rdn7aau090TOp
oqagQe3WYZEsCPKPIUaDt86Z7YtJMm5KjPcYuZZxJdrkvDHRGN5qJZvGuuYNqOD9ITsycz90i3TS
ytvvO1s/m+C+F69S34N6ORt+cS7I9EdAdQ6RJuusTr28vOs7J09MSCwOMQOVQuC9cVa+1KHzUpgE
+vKdtFFv239my/2+9UOZAK8/auKXG8CSA3TM3zbfGWIb3mvE97LrXtmwnqpAXIMQyL/jSIy6bT7k
Y8WUA1geWeW08OWMP/DG8R30iKcC8lVN6pGj3dyfyqoDOenllZXinjqPLVGOdUay89dfV/CY7g+s
KqL8hetskONrQddG1HTMyWKVJwR/U6Qa986cly+g9ZsxKHcAXvIX34C593v9ni981LI7kkZy77k8
sZUHwGDc717wgxrQkycCUrdrZUT5jCY1N8xraernlrCHyLS66zbri1EtLYw0QLzww4ukCjNqDQiZ
NSN7u5vMuDL9LyHnH+3tG7Qy2CmsydbmPMsasdlqTSfBSxKTRv9qdebj5Is3BClvOtxg48WG+nS6
3ASSkeiGu323rtu+xWMuL3ZfXVvd0k3o+acZDAiT+73wbir/mgBb+7Jx+I45UdfbvN6ZwwKU1jZo
08CSnJ78GCLNXstp/8Ig+aacDidXqx/mzPtUXvhOVBxzftg95J7ZxX5m3pd1DqLi3/wzD6NvVcl2
u7ca36cD14ZBt1rIqGB2LwTmIqec1hb1vSil+zIglTgQybOejNIXUWt76sOr/P6xz0tsXuiqEL7R
UmBufsFG5DbkwCN4dhQq9Qk94Ac8h7p6Xikevcxs/xpjN5OtxDiNXfn2o3Uv6mu9+9WTxe3/aTT7
8CJWhi1XN8aXWublkPcrHF/DA+Z0rZcaC62g2OVAihXdT7ONr9k0WqzUHo728zK481mh4z740nYp
J9C+cdiXUl48e2zaFIy6LfD9RupBdzerMfMKKLR82aHcbvrs/LAMvU0Zoq0flOnD2ZYOnq3dHCfs
8dXm8iO2v2KTzDKOaO66sheX/9O3wRJ4hTvf5XBZf8YWIVSEAIHjtvyDIeihzMJfk+f7/yE65l/k
ifyzZa/yq6H2A1qLtib0IjMsvlbT6WKJ2g8aO4hYDd//fULDv0jkMG9ZFP8jUkTuJR9m3vlJ+A7z
dv5erhij//2//S/iSv6//jwlRLhyo93JnikPKbCsudghenhitiOdP/8pF+VfBWf8I7GktEUQ5CsN
OHP22m7XIXtcy/+QsPYvim1d8x+RJXrdKxHo4BbzpO4MpQ7LXqLJtq1Y1n1SyuECThuhqDjapCGL
ggG7eEKf9vvf/w3/1Uf7R6YJERf72NOveSma99F/HU0gk6//7p/+R5qJto1aQTvQB8oJP7YY2sZP
DB3/1Zfv/LNNL9NG4NsV2a55bV1qXu+hxMK3PA/i5d//+v/70+X8s1Cvx67arLnM73zxx/a+/MGP
SWVpl7d//8//76+g889CvVlUnjnpob7bB+j5eRZxbc4n38oPrkf6OGEpbvzf/aTbB/wfryB5aITt
/F/OzmM3bmYJo09EgDlsJ0kzVLKtYHtDODKTzRye/p7xSn9fcQjMwjCgBTlsdhW7q786XxyF/lT8
dSi0tVQ2ggYNUcbmuLkKPWnK5nr2UJeacQawVvRptdk9le6NVyorL/vjLGJ657+/e4Rq6ujXwnYB
fdN4gFmxN801dPXHFCrTk2IbiaVVppEF+DbtHowk/+2wgUf2hvBotju+z0j1kVDqK0+yNKv0/z4J
SjMX5frc+rb2TaseTfo6iuZ1HpqVl700UlI8U7DUUJ/VZ9vBeb6P7JoaOfrvH5en0tLVpZAOW0SK
rFKh1wfe3jb7T14yruCNFy4tG+mNPeInL5k9IIcubAaxVwonXRmUj5OcKVvolZXJITJQj5MbsI0w
e8239KDbs2p9vjwuSzc4B/m7+VlXxdklre58o1PzDR2eKC2tPN+IxH26fIeP4UqmKwexR+8Zjdq5
H0xTxFIyiL7QLRv9sinc3agUMT57iV0/lbNw7+eSivl181U21kO80/SzDQDOnaiSqrryUIKdQ3Na
9bt8WJ222nkG/T+A13TP0+LdCDZh3TaIC4LTqCssodIbIyjuFHUEPDd/DVHdakb26uG9VNMSsTIt
/j3ERzeVYh8VRKEr7Kt9zxmNh7gZxEvbWzXbc3Q0m3IeslPAocJtQNnvOQaPdsgCBYEurefbrCsN
Ogx0WN/2OOzxLM0erVQBDqN5tAyzXBA7FTyfSnlmGL7RfqEfUpFwwEtxn9K9044asuZJeUY9P98J
T6sfXETuCKNwAGdFTB0BjxDaENvxYNJt9aDPwfQlH0rcUT2WvDcRyqi92Q1v7ZTqX/puQLFuqSwh
h6H6OruVQk/44FIFHEXB0qHEJOcOVQBlEGtI911LS/w4Kt6poa7+kwMDE6m2YWl3Yg6Rahrs+EPF
/OaaKEq9PKrfrE61T96snw+fM2dfRo25Qcqj7vNGnY7eNMTHwSgFHlfIPEoHhSS8kfB21kJ6KLRB
HOlsUG4Vo0za7eh0Yu8ahX1n2kaL3NqkUYwIujOzkKa5mFmXb1ibMx45Musbk9LXITRT/d6FvtHs
LgfVQjJ2pWRsGCrLup4hgDzL/jrbGtkflYVKqr1cvsFSUpOyca+GvVsBijpxEu0eKddMXyIQ+isp
c+nnS9m4K+Pao2WflNm/TQJEAdySXvzU1yxxFrKa7GioKEJAI9Nm39K6p3kebzJanTaTbn+6PDpL
15d4sF4N4sUd+f25m4PamfdnYSztLdddXcrJTQnFDPoA3Mf8rQF1Ueevkblybe0fOf2D1OFI+Rj1
pppkOnq6WXDqp+VG9zj0E3Zs3gy9Ju9RzHj6w2DVmLVm0/yW9n3rK1gmH+phMl7K2cxvZqOtfnoD
Uz89MyNyNte7DjU5lCY7uEn6Ht+u8HzEXoSTjdVVGWxoR2tOpWtwrmsDPxmcMd9R/jCPPVs6Nph1
7N2W6dA/C2jdVHAV9RMKEZ06nWr/MckgD6pI8oPWnxXssxZsvbI0bqpUK3fzPPV+odMOW58RckZL
RSPExHBrupxe0U6T3DtUHTkTaMcMNhNt0I7eKWf9WnCDAJ3enrBJTgFXveEgZIQqYT+3iQbnrsAg
JkwFDWi6jj8ayMwfNBzN1PASU9xAvQq+6hRofCTD1osWZNnjmLkoBLEMeNAMtb7VgAPczdTtMnTx
lXFTohj4MsykTHSOaJ9pM0fOoo1vVIrMr0rq1Q92GGXVhnaJ4taNpnQboUB7rAqP+tNUWSAnuvKz
k7UYEYiqnZ9d05wL2jFV6gQzpo3I1ObP5hTXJ73SdAqYgX5ypuwnHU0B0lpbEyAXlPw2QTD5qrda
eW8XIss5CUGHi9QPxlSnQWrLK3qxdGReTaAkO0X3OrpiFQ81iTp4hwaZwlm4kaMWqmmJBHbCYR46
AMuM8drLzuVjZQTgYCSaADKU0Hg4UTAJsBTbKRbTx9AybPqQPNMTOnnHtkO2NXWe8NuW428vL7Wt
1cXgn4pAvQtLF1KAQl1Dc83ojuah5qw3rDZo/qEyOx26nFlQt8wa4zpKremcg//dh730wikPQU+c
bOQggaOAsonQQdLP7axYMC+kQUdaOljeOFkTsp2T2b8k6bDpWONlFEO7YGUNpJ3T9UfBLq0TMtuq
ZkYXeyhreO4b7YcaGbdIZX8pal1udA7pdqIXR7fQ/nbMhV3sxNdtqxzpC4X0oJqUInJPFV+oFp15
wXEmlJuVJ1vKwNL3ib6BlhZPcmSXveV0TznVg96vXXxx2KTv0zQr7RClcHxKN3+Mw/hRqzmgQcjy
rR04NNbMaockdE97HqfqydGtgpVRW/jsyg5iVso5b0OZFAppOx4LRYS3I9v5FRy7tnR56bsFgTGn
S0TzToEuIt/Q+/SN9r7ouYzORb4oYn3cZULf5i7tPvQaQD8LkuxYa/RchigivqEU6felEQdX+dyY
tvSpU61sHoz8XIZO9Q2V4E2J/iFdrRYu7D1s6VtHNS1Kg66AYZ0M7Z6z2HE/ZBqpY0IygkmfeaNa
03BqlNo+tWqFXevlL/hCYNtS6tBN2DFD47onW3+GEtQW6K5d7JWHK68vJY5yakZTGVGpamr95tZI
I6PI16sEwN1w5ZuRMocVap07IK85cYq1cyvBNgZJwrmr8boh0v+bXSc951hoth1MgRRRbEVZ9Z+o
H1Y/BGc6yNxRXaxsls5z6YMcKBuIVZ7daE7G1h/SC834X3MHO86If+Gjx073useRMkald/E8YIVz
CvofFjQG4Jm7poXqyt7k8h3OMfrBY8iGYpaVjTQhaiCutfInvsH3jZdXh1wABUxNUKauPW2Tol/h
US/kV9lgzDY71HdZaPhzD9CtVvK9EiD+zunOXxmxpTtIoW9OqRsZNLb7A6KHfhoPdMEiDnq+PFoL
EWhJkY/0iTNICAmnFuhfXv4Y3B+hdecm2pW/Xorw1KAHbaBKfILzeptNyGvp0L6Zs+Hput8vRfis
RCmiF8bfVmZjz6j3dy40n00fRhUnpnRwXr7P0luQwnxKcoQQmo78Ou0g3EIDQNVdj2tFvaXLS1E+
VM0AGyDhJUewtex+/Nm64deEM7nLP38hti1pGWCDnpvrRPdOBfwmNjCJCck2/FHOf5x8ZZFmnIfi
o8CTQtuJbGtWU/hAdlaqn13DcO9DGoE3CQqaO6tTnGOUOAaNwPQ2QIy2e+rhwC4iM5j3Ua9ZO1xW
aC5RFPU2SdC1dpGT41KPHRFHC8W21VFrT3n34tbWBEYQ+X6v0JwbxaGy6YtQu7UsFcIcat2d1Zn2
Dq1d+oBlfHBbxoH3Pe1CjuHjJlfj6+a2bHgWxXNR6u65T81hkxHbnDl76MWLJD1cfmsLs0L2PDOa
MvTmPhj90DSqGytPNJSzFQiOmaPwy7dYmBiy79kERQKxjcUKbjAOOt2/G4hskMmqbckJ4VghQrnu
RlKiSad4SAusPk6Y1RZ7a+6zWzvB+6SgPwgm4yyOGR/oKwfuPKDvtiRm1o0QOsk6VMQ2UYXHbPT1
zLa9/CgLXxhTyjlxnjVJ47SJ71W3peFbIoUNGdyEUImC0fPrZFz5lC29fynpuB2IVqiCFOOjNgVp
XH32ZuMb3NJp5UmWbqD/d5yikQ6ktgasNXu0RCJQhVIVfp6RPq68iKXpJeUdOrhzvVb7mcOQ7PNE
W0eDQsx8SRX7l60TjpdfyMLy1ZQyD6yKNJ0hzvtK+iKKYlun30L9i64+peqD1j1O8ZoP3vkNf5Di
ZIM0DXKIE0CM9ydsDja9it9UGYXfLj/FP9ecj64u7TrKyqLf0cJJxkRNeovpRE6XrcO6pTatCUqJ
at+l3Vh8DrLI3tM5LA6WUrX3gn5VpP7AF1yHxpXQaYwbysLBr86Ex1RoAmhBmpfjDfqf5A7xsnpL
i6SmbGtlgkSpm0299rU/B/NHTyCtVbxY0CZYNhTIzF9T8yLQBkOJjK0VK7Gl/abstDaDndIG5Aa+
mQ/BT9CV+TcER+FLZucpwPTS1XGEYgi/qEMO89p19xCL4Pck6po59tITSpklE6xjdJeQpPVwI3p4
H/fW8KOb1xxIlmaYlFs8m4aQkva/E+p1P4fri9Hf2+X5tRCL/77b75Ji3HZFNpeWcxrOskT6suLo
tSEGXYut+5pfx9IxjyGllEYZ87TotclvsvSTMkH27T45Lj4TALaTEFHvgV5yN/NWQn8hgxlSghnU
YfDylh3kSMscIiNQVOKP00e/L4/Z0uuWMkuqgeoSgjHrzr5IZx10SPvafGc7z5dvsPBSZFs2O3aN
uRQhK7LE2g6Zb2RfZvuRVm9aZv5cvsXC50qX0krc2HkBXZApW1D5QT5NGQ2idhd/q9XsbGL0Br95
ZTe8MF6yPVs90blQKiVtoW5GQ3g6UhipDppN60MP9e/yAy28c/1883cTORoV08HsFFWQ9xBkx9D8
jG3AdZeWwlvXszppDDZboW7paOPnowCk3ZnDj8vXP4fxBwlSP//93U/XozBOqpADkYhE8pzSbIN1
RFCt5MelgZHWC+VchlmlMvpKF/guDRC9nn9Fu75SFlt6uVJoF0M013QYYkUN6e1oD3w8OiXjzNgo
aL9F3XblY0gxXfYOiDLUvH6pwYahJXeGnQPLcCVlLD2GFNO2aEYXxgOybxoPwOlsSB+bXEs37FUu
v+WFO8ieahAgMT00RjYGrUNbR7ZpLbS/1nPivV6+wcKLlo3VHK0IQEtRFMps53voDq9l7DzOARWI
y9dfmKaa/B13RMuuLJ58KLc64m3oarkzX7eqlT3VNEdw/KTb1qmabZeSiXlfFNj+JSJZEz8u/Xwp
ivNi1HS1FtQqy+YZhfnJ8qLrEsS/ivG7AFbw74JEbRZ+kwcbrGeAdMAULL5eHvel9yoFcJM7oeog
avXpQFR37FQ5ErIyD9JWot9cdwspiGPavMLZ1Arf9R486wXSamNdl9z+rdrejc3k6fUMyET4YV8F
G9om5w2HJdcV2v6tN95dPHGyPqo9tfBTDJWLnxmnc9NKNC1sH2TXtDJnRT/Hic00mR8NnKHVMX/O
Kw6aVNfcdwL0aF9FdMhP1yU42UcNCnwYY8GFVD2AXOKJgK5lz4j3iRGtiE71hZkkm6bhO0ZFBatj
H/eW5GAmeF1XTpbCFurSVxoQwr8IlP94ta2dwhFFOSAdOkn7PtiVtDEC1YVgMgmbExDssh6sULhH
vFDiXUz3xO88FFBwQRPScp1PT9ZEU0LuBumWlXG4a/rMe748WRcSqaxiziD1t8bkTviLZpyzdNsM
rPxg/rD0t8s3WBomKVNo8IuHXM0g/wjIWUILTo1uKTujs6r95TssLYhlDXMTJVlnxebkF7XT0idO
dcjiXOJQNTxTDEOTbxAmZ96Qx2c7jOigoTZfmWgLiVCV8smsZ0Hs2X3lD3RxHQTHmHs1aNcS+VLc
SKmkaUrhTOgb/cb+GuPE4JbRvWU8RujktXmCDFvu6/Tn5WFcelHSmgBEag/81aBfxY6OBX2ajdW/
tvG0khWXBkpeE9RePdOEbJ1iG+McBSD0uW31qtRlyELmKCy9Wkzd5Ft4dcW0kZ492LC1WPmefhwk
dH3+d01ZC6gpk2h5Dapu7CoB3ANuQ7jLcDbaURE4XH4DS7eR1gSdTYMHzTK8gUqFlEBTUXoX2W8I
1XeXb/DxKza8843fZfiK6m9RwpDyw+JP2X9PsS0s4r/XXVuKc/rdvVRL0+A0sdabKNuPw08VMubl
q3+8w6Kp7r+/3B2sET1hWvpdRadvqs1YN5ZgsTZAp3Ct8Ix22yWK8Sn3gnxlLf7xhDVkUbOGfAQV
oketyJzTz1iYiEOi0h18+YE+jmzDkyK7LgtraJskOImkp1na4BSftP5NOPS5UcaPYGBct9Q0PCmw
Wxr06jnEpieZp6dWRID2Eqrpl59jac5KYT1SHEiUiItHBe7Dk34XFSi2cFYI1uQb59n//xs6QxY1
A5bqRFbHpV8BpnwEtbW3ED9tyxIeSROjtMnt7Pbywyy8clnjDDBbMzxnFn5tGn4klJNmi5VLL3yk
DFcObnfsGvoSS7/W/wb4k0c0Blc5nkulsekdimrx+VjKabeF9Xb5aRZejSx37qoKQHEROSdRajDy
KiGKe2+oPI6bhXhLJ+DQ191ICv3GY8MN6AhXNy3aGmm1ayCiBwNH3OnzdXc4v7B3ictOWeq2Qjlb
omJJmtC7G+sn16anJ1n5+mnnwPtomkkf8nTSZqOYRudkz+lLaSrP7hn4gHT7NjPnYOMFNkxui9RW
dacJZypDU57bpvp6+QEXMrOsooWGYPd06+Y+Zo+RB6CNQ0RDmVWIdLPQPl13EykRsOdPPY78Csg2
IEfK71E0bOu1/L8UO1Ii8LJBUxU3q9HyWPgNTd9Z86/kmIVLyxpag75eKBe1czKcX6P6KVFeL4/H
0nXPH5t3s2qejCivK3aaKbzuEXKu2qyE3kLOcqRgx8Erx501s080V33P6zCDwYVvLSAVWjvjP6Co
D9c9wjn23z1CmWt0NnosfGI3ehhUPQTQDdvquotLca1RBLRT9oR+G05/arP66xVrS52Fz5+sNywt
w806haKs8OpboY2+mSo3eUGrfGc8sG7fQfsBuzOtZN+F8HKk4EY3a8SoSDj8d+hLSp/LztgCybk8
TEsXP2eUd+8Ay745Sw22H23y3aHYldCkrYKYue7qUtA2+qg4k3Bzf2iMvVfASTI4Qu5CUux1N5AC
V9hZESugeU5UybejBkAf2Ji9tnReGBxZRoiVkjWAoyl9N30bTEiK7tdmWlt8LASwLQVwEE0uqPSm
9O0pjDeBMbzRmr2/PCwLISzrAcNWSXJiq/QVXf8a2PB3QRVCROqAJxe5P5VrJ55LXx5ZGsheFGw0
dth+PFfKk5VNSKDNuSlv7KgLb0agl4e2rymxmW15o+ZFtxubM92pd5Vfpdd01613ZaWgSKrIG89d
SkVRHQYbZqur/L48lkvv6fz3dxGSRb1epzbH+X3W/5oCbxsnwDIuX3thlWNLoW12/YgtKLrNCc/x
UgFaWHbfqugMlgOYe/keS5NYivAsbsfWQt1+aiDMbOsp0bD4gg0lvHYtCpceQwpzjsGsDsQxXpra
c0z/Gzwauuuf4Y6sPMPSDaQw98YyCwzBJymm538K32Yw+Nr0KW6fLo/ROeY+WD/JokC7UGetYoZi
J6qXh3CCalt2Y3dSzR7ccaewb8Yl75hhcbYyqxbeiiwMBNwft2bLE9mFTZH4r+r9QqFw3XBZ0hc8
DV1X4LxlntBb4cMwpgBGk32vIBu3BqHsLg/a0iNIn2/bNLpE1c6F+gHTIdiGD4kT3xWqvqY4XbrB
+e/vIg+8SqJTn+LwqBSHxs7uatu7tUGJXP79C4FtSYGdpvrc2gYrf1h+D5Ut9m1X3Vy+9NIvl+La
q7wk7z28iSKcFkMgJx0Ar1SdVt7v0uWlkK5jkbexN5uns++A3pcbBKu7UP183Y+XojlUZ9PwMnbF
iHzr5q9mHErgbJevvfBhsqRAntwAtMb5l1fGp6y2twIiRwDgaPpRqtf14hqy7s4KigxXUWf0Mye8
7YbweSo1lH2OulKvW5g3suwuSigKF72KrZWh/azps9xEvbNSkV14s7LeDipXEEyqcOiEyh7z2Qgg
8iYnN8T74fILWMBNGKYUtZPiNo2XRQVayRQKjxaN94rpYdU583XoQrg30ZjibWEooQY/XPRPme1a
d1T4k0ebos++1rJ07dcs5PV/zXXvItwIcEILc+QFo/m7NL8YnYeu4e+srDXbL0w3WYoHKZf+2zAw
fYDztAV9ErRGcOh9tg7eNLR7Xh7TpZcmRfuIUVokQgz+MJWiExAGlrWJrZWVzdIQSbHehIMZx4JH
MOoTh+mZ9lClP+vh5+WfvnR1KdanoZpSetfQRzef8Sm1K1wCq89j8XL58ksjI4V7oRV9HCmB7Qdx
9pSzy+vnvtoEUXW86vqy4K7OEVNmBoMTY4KtYGjbuT9SRb8uGA1phT6rUd1lRmL6XoGDk2lstfLB
gv51+bcvzE3j/Pd3c79UAPO2YtJ9jMwejNn9nWdtim2N5h1U20jAIa31Ky3dSQp5tR5spdZry/ew
kC3wuhIeZTvCoHPiTWX+uPw8C+/aOP/93fPEJgjXSLdtH5e626gAXd8qFKTS2VkJs4W8a0jf62hM
LIDw58cIf8zOKcUu+rpfLsWvmLIwctCb+jFeUMemNLJDbQzR3szyaH/5FgtxJsveJs2GIG8Opl8p
HPDUpqZuKHF+gg6McHP8e/kmS29ACuacbB3qWmP5RYIJOwCpBm5r5K2pN5emkRTMKVCuoLXK2o9C
zfmkwGJ/AvISH0cNJCVEyjjYWdQeV0Zs4WFk5ZvAjWvEKtDx8WHcNKV9G3gxhOE1Js5SSVuWvak6
sPhZcUyf8gT9ruWmVm8EVfmup+EZJFqWvNqODohxbTW70DVoyOK3xLDNwIxaxw+BAs7OT1f7cVaI
TsGXuX0wml+q+1TEb2r1OIpuYyhv9rDav7rw6mRJHI4ZqR6gGPZNrB/UBIxcm7+mMxRqtfxdtSnW
ko2fgQksi+YXplHDDhXrs+ijY+m0h7RJb9LZeHVBX1yeqUu/5/zS3+UKs+2UMjArDbdBrCiG6Gts
xcewKG50Pb5Rcnul52QhY8hyul4d47FLC8tn7vhFWBxdzXy+/ARL01PKGVlCwZ2eFduPgNWIHlw0
BNji83UX1/87PEpaBKWSt5ofKGIzddTtBwqwlAcuX/5fSv5gu6tLiaKNcwPLsyr3PcsoHx0Tk6Uy
0fFLTWx7Rz8hZg5NEh9xA62evbLFgAa1Lq4+bQtmMoUWzX4/wyRBBeuaJfASjRZXwbKujd/DlAG0
xuVnn5mR+qVwNfV1xlPnp60pYPEGhFcvPTSSz2bmaF/jJIV95SXmW+MJ9QZfOe1RwVP7AAX0bHgY
ZepzkNiUC0cg1WvVhKV3JyUyNRm0oQlK1RcGVp+2of4Jy/C3EV/Zk2fIAj+9NgfHql3Lb5pum3cq
WBVzo65xLRZmtazuo3Van6x8giYhiu9lH92lNs6jl6fGUlqUpX2tCRIALJLwMzpJf9c4Z4OObfGD
6YY/s1Kp3UZR9KLaorVSH2HEjrRxzx1tTZfvv5AYZPFfazWeXeuT8LVCMe6xsVQw1Mrd7OscxsYT
3OwMJ3COgVYiYel2Uh4qzEp1HMNr/bPDEeuV/FjAU9h2SoDih5mpFJ8uP9fiuEqLl3BqIRU2QvcD
K/UewrbBQ3zkuEBrMvXYh9WZWdvAAlPNs3FK2Y82FlV9tBbyC1P+327wXcKdU2cm4NTBL1UbmVQX
A26PUoL1rFhf+8wsLHL+1Yjf3UQZ24LWp1T4UzTR40zpd1Tsv3N/tqRmzbAyRZemv5S8xDDnrjua
ul/PCVbK4mdhK2uwq6X5IGUGWNpF1A/Z4CsGRRsOA19rRcBR7vHOmPSvSdWtzPOFh5A1hXoj+jhz
o97HfPwBG4pdHa61oi6cTsnqQUtTG6ArSPtKd8Dw9IdoQj7tNkCnV8AY+3rAEQwdwuV5vTCvZB1h
X5oiqY3E8MGL+J4ePBYJdpgO7L/L1196GGnrEolMLdpQGD4evcFWw53V2ox56e2Fhy2iiTE0FsNR
hDWu3m2C1p7WZsLCXJaxpbltZ42Vo8Gc54fW3tfm/IxFx63Gq7r8ZEsjJyUEzzSdqccmjy7BT7bz
NAO6spKVNouFcras65vw8nVLs9T91hI3Xm+9CaHiREEjX5t2v4xZfIeq//PycyzNZP2/a5U+x7JR
jBFbcE3c4bF9XkGvPce/otQHCxVVivUpmTG2iGLTh+XebXU7BmLdm/q9VSnzbRiNwRYuTrGrGg5g
S4SlGytIXoMURHxb9+mnwBqjTdKb9Ta2gRnxt2FTJaWNR0ONLQ02jMfQqtVjHZTdzuvyFiKZU+4n
s8XgzAK9Y9E4tjUcEP7FlEEit5VXaKnqkZONh6HBsCmu1G+5o35PxKQeHDO4mzW8tes0VW/Bsv+Z
QzFvc696HThSx15DhBvTDIpDoothN/b2Wp1rqaqnSolr4IQ+GkQI9DpLcYrDvRNvaEp96DBgTnSR
2mwTp/I+RzgNPLWKUA5hGys71Rbtizv2yraBAPX5mhmhy3pGPRfBAP8IllRg2ZtkHoqt5a1+SD+e
b7osZ4zjtu2NqDd8T5R3osPSV4vhYhlBlR7jEqfPKnsIzOIPi9FD71o/xdgMm1BvZzy88S7VvOrL
5cf8+FuBU+x/J36VYZ9ZdJHhq7mGvVZ112JXorfYr1Vl9bOy7LV+4o9TkS4LHz3DBjZTt7WvuBa2
4nZxAsH/rEy6RfGmXVmgfJyOdBnfaqWFUSStV/l2kuXbedCf087bFcpaJXDptUnpLhyTNMyMVPNt
8vlmMsz7dsRH5/Kr+FcC+v88octyR0/YahQaleoDY8SmZdvcn80yDvkn6636bpvoUfdew6Zmq/0E
vHo0d/ldddQPxh67apjz5WfOpZHAx1+KF/6rX2LcQjZrlJmloZUyZJzFOAa5reFnppN9oWUwucdG
E41eXc3iqoWsLsskC66kpjgh+i4K/HDvDG373DRJ/UqPaHOHI3p947VFfnN5vJeeSMo2bpnHXRjy
7dINA/xbu9PZ/TbTyq594eqyZnIKq9l10kKHpao9WBX8vtDDk614vfzjF8JJ1kl2TW5UwYAeuu6/
VGdcPZZ7DcdzXru7fIOFqS6LJXOvBxtt4yhTjRh+R1PwW4/Utarx0q8///3dGjuosYvBk0z1zSmr
+CANt67at2cngOexqVfWD0tv4Pz39zdB+IKdWK35ifuSuib2AK8haMnLw/Pxkk6XQa8qBpoaKhGN
DmCwfpBBS31rYo3adw9K/5Ln3Zd0Tbe69BzGf58jtOZYa4XGPO3sv6JOf2lRe6rnwluJuo/XWbos
fCzORic1nQG+PTgNjsvlW9t6957X7xUR0fs1NX/sQfy8PG4L/f94uf33aXIECd0gxOjXtVIf+6an
SSSxYKhBAApvEs+LXoTj9NPnGeu+z2kS4TJO2Xk0qbB5BtIuEOc7rYEPqBaZ2FoDfm3bejDxVHGE
1h3dswCek4L6JXfVsxkZ1JlviePOgLBTMyj3l59j6aVIyUM3qPFFcW76UfJSiZ+myXIs/nb52gsv
RBZbDl6bFiDnTD+M+p2DNaJmxRuveRtG65Y+Ni34e/k+C8/gSCdDeRqgQh0o52fJnTOFGIcbt6AA
V478FiJEFmDafVuIMGKEznV8G1DeiJlxEmkbMd6W3hNez5sCRu7lR1lYxsgcUxGOgVNh7uv3arpN
wvLYhI6vKKAAlZKhM686S9NlCmRmuT30iqbyXTy/rPOKXNVvpnxeybkLaVGWZBZgN9wBKT8u8vm+
xNtzrLqDNaNyWkXQL71zKZmAusuQXdBhqEBUdjnnUJVgg/3USlgsTV1plaA61tjkNkeZ+LZuMIzF
qcXZmsl3DapRmmHEvrZYWvg8OVIawXOyt2Oygu9MxiNH+XdDX1735Xak0A48r7FsbbD9DtOgEY6y
yrqgar9cnqnaQhFNl/WYugnt2FHY5VStFu7CSbGfglbF7sN13GOM7+zvIR/Vb0FyXlqWHjUDbH+s
4AmaCb+nx7hYj2a8rXqrhESL76xZezMu1+Y03oi5n3emlgwJBUfcZ5MYFRWBbRaHOIrcGz615mnC
p/7eSbCfyQyz2HRzHv7IaDPba17R3MTp2SVqwEPps+XpxQEFEC6bQqm+jLQFH8C0jId5Mp2buJ+D
3YDF2r51i/YQdKI79mM8HRtO4zc1x8672oXrVI6DQ4WwLo56ko9bTCTnU12N2cnmBPG2xoJ8Y6a4
RGdYiT1i96T8yZL21Sr74duIGfGNIgKkwlapH4LBzk/mZKfwtip2hMpUjzhp9T2M8YllcKj1e9UZ
uwcHEVSPjVXqPLR4FXwxa4Ms2pn8/Bz7G87/2OmDxwvV796sHkOFUz91sKwbMHrpDgOiWWwMyw7u
XC3829Fb8WDOgxXvOm9odmMHhK21q4Y2IQOzvagzv2AJWX6iFBlreIC3HdttfbB/NKEb7pWkj5+r
NAOxatR2PGHmWWM/mUdCxWQOkXJum+NuaGmr6FtT3Zhemj9BAk7sXYAGNcSC1kuv01zpslwXSmrb
q4nb4TI6qBhKqi7ru1Q/TGXlPF2e4AsZRlbtKk1S4JHslP5oUHCsKeNBC6W9O+nAF1++xUK2l+W6
niJG26Xc4Wtuvwfn+DraubXVKyXe6mNwdFIvX7nT0sOc//5uDSkcl76a2Oh83WvV44zB9FMzRQby
IXd+u/wwC0nfPme4d7fwzA6rjrLt/EpXpl1qZp5P9bz93Oime9cOU7uy8lrMO1Lqb/uuyQReusj5
epd0HDt3oTVMX/Mkph6oWBpGv06RmZ8qBaD8pgC3/5JonqOvfBsWUrYtfRsIk0jgrCz8qpsiRFri
4Kauu/KilkZR+h64tuLxRNClcWp6Str8d9O5/YaexZukqIyVVcbSE0hfBnuayzOBUfgdnnMYAhzd
KFkZnIXfL2t3m4ikHagZl077L3YS4MelF/0Go4aTGfbp7vJcW3gAWa+LPQT+55Mp/LKMShwf1B1k
v7/XXfscrO/mcTxorWZYZ5hDlOt7N27rA6dw+opc0TiP8QfFEZnhWes4umFcrPujmmDtVtK7/wbU
X/szGu58W5GTHzD56x8tXGa3QVX9mnUD/wqzUT8p8WzumqLV/zSjqLZKU1pf6gh/O8NwQMyrir0z
h3i8r9WBT0KRqn88vXPoBGT90qiJeuzqwdgqeFlsy8CyaH3TZ1auzWT1hzkM05VEsPRypFwTi6zI
tahrfDZFv3q9ubcC9/byu/m3LPpo9M73fPdyis7rlVydseYaqwcLj4hhS3sDR8Wido1j3urKJ0xv
u7927aT5hhJXc69xOPq9DoRzRydcfkMtI9m7HT6pIa3YN/STWN+sNonu6ffID6IGr1B4U3DQgPem
24bTab/VzfxbOyc5HsJQ9ww++o9qVHRb3JlbuF/xcDOHk9gpZccmJx2wI4l1l89emYu93fYoHSwa
CACz0JxUpQltwJF4wi40eU3T2vCLYQof44gCthvb2g4Tw+jUuv38Yph1su0DXd21gVVt3JYOJ3eq
06MdhcV9mrjBLcrgbquqaXosDZjkuhdbr1gP4O3oDOE+S/KquPHqRsHPfvofZ9fRGzmvBH+RAFKB
lK7SZDmHtdcXYqNyIJX161/NnvzxWSNggD0ZWGoYutnsrq4aBzDLd9C5ZqBme7M7RSCDDUKN9Di2
LiRa0QACxGEbVx6yuJCrHRFsrOzbwqHXXLZo3UEVHh/CAppX6ns/ILuXEAhid4ivrqtWg/Lpv2fD
LM0omttpCCn2cwui++HekUkFyML4C6BjNLTVBkA1l2e0dMg1P90KYatZyCGMorQGK1tHX3s+FSsm
tPD80IHZbIIoRZ1xYCIG/kikdwCc71QK9TTwZN/m7t8JEi+XJ3J2a19YlI7PLhUYraJqpKFFHqYR
WoMVHp5Qys7dNyCNVt6bC7eCDtJW8eyOYwp41yjI97EtHiaQUEWDU/lO5qqVQ3b2L1/NRHPcVo8O
2yyCLKCyIHBnvvbZUQxrebKlwc8z++R4pJO40ZSCmj+HimptQ47Iiny8QlZ++8Jx0qHXokZTMISH
vBNuSzSkR+4W+trFyp38r9Pkq5XRvOYIjR+zUMkY0mG2Er9n0LaWOURb83y03h0Iam/aOYGgTKKg
TeIMcx6gZIUkyiyirbQGUvnim+ML2zdtWGxvQW/pbzrZZkAhc7GtJ1mWvuMmkCovIQPd9wXf5VE+
7lE+IU+qsVpEGqrbjmILgtz+bojmch+3efsTRPYoyU3QboWQLzj5M4Bbhs7ouqBEk/l7lNj0e5dk
6SOg8M4Nywz7qNIhextTEd3EznwmBSsV25tuBbJS9MUnWzDIkhsGoXPuzw3rHgvoiR57GoGlD4UJ
8Y6KlbdrU9e4nytRk5U1XsATmrbm4hrBIKtrMeNk9eW2qLNN1YJeHKU9OzkRw3nl4i1KxlOP3jz+
mlrSV2mycdfINhcchq35vrESKMZX6nw8xz+UyE3aJdBadfal7F5slQSGt9ZetuQwNM/HRO+JDioL
4TylW/ACbEuwLVbxz4xOftH9ueyVlsxNi1CbEno+SKmLkw2ME5KiwWRkvpWstZIuzEFHqpuuNUY8
J8ZptJE9ypVPkV4zaHlIQIYoyXWxvI5Ypxbzal5jEqB/mLt54yQvUP/ZGK23cugWVkkHrXexUzi4
5+zQTLsfpFCDP7fOA7r+15ChSx/QvF5uJr07ZqhDdiDHkBxiPWUTlNHz5U1eOLQ6Rp21thHT4izH
1Qrwi7vzDKLLOARr9gexhhfoNz+YjXq7/LGlqWg+kNSQ5cgaNocTg+52lT0ghXAiQ3XlXDTzt2lj
DnE0gQYxHrdZKv1kzIMym4PYJUHVoPyAdu7LM1m4K3T0ulHLCiG9NcObGxun50EuVzKGSyNrpl3h
7ikcYgEIjCe0k1XPwuEf1/1ozaDxiK3mUnQyTIvmzcz5W4Zc38qCLEQXOji9IbZ57t8EQNfNCdIn
9SauanYYlXC2Vjs+XJ7BwgHSIerQlikdz+ASXalxGrZlJh4BsGsCSJY4K8+bhfXXMemOa4BFXgxl
iOzh917SY+5dR1sA7ff/xi+Za5hq6rhxqurfhtmCLO9IzLXwful3n5fsU3Bk08khUA+EYMFsbOzm
xOc1R7206Ocvfhq5dTpUP5sMSrNVE72KrnVAWlZmv6O6iFcWfekTmuUCSlI3ygZ53jlsNNt8E83f
ZhAuX3dqtIuZjB0dwD4tThnv/dnK/RgFvNr1rjz6msXKNIPsHYHYlmMAPAqduMp7ssSzjK2V37+0
tZrdWrykTexAdDAaunbv1Ma0k8pOVh4fC6Pr0GxmQVqiAuPaqRznTcQY4kzHXMuuLmysjsyWvUUd
6kLEgJxZNMz33gQV2uqDYCGE+D9otifzOqtiaDFkw76K7WAGYK12xmOePLLk5arT838AbFSGBGoK
/DS3szrZiaDnpH61gUSdvVLeXNoCzXYTggYPaQ5TSOh9Od8W86/rfvr5e58sd24SG+mPc9M1KnW+
8Nxj4Y13mVWu3FULwYOOoXbnJhdQBhQnQaoRFcBiW4r0eSjafTelO2VaCLKLand5Mv929YsXlA6m
pmxAosi1+rB/x4NFfffenNY3Cp/dWCiE+PUdeRk/nutH5Jvn58vf/Of1v/qmZttDI6EBaUUK3aDt
sK26ysbjDOEEqs/cFKeKj+obt0bvLwRepw97rBB4GD1/QmueibRK0+3Scp63Unpx7PMhQ4nGSKT8
K8fyXJ/KrD8QzrXAIiSrNvCGrL0vRILCTYOOdhJ6BXXu4snrkF6E7+oD6fZiTYVw6dBpXoVVCe15
p7KwAElIHtO7ImdXVlR1MLdgkBPIM9BoFkhB5org2TX9vbwlC4GGDuaO0JBL+tqkYZYOQZT9SjoK
WeIwjtdYaJY+cHY2n4wGlxz6cHqUncfEvleTCw6H7E9BUdwsJ/b98iQWHJdO02pyZAMtC0GeYz2x
6D3KoEuWNoGLomy9ZpxL89CcSjM3jpPMqGqXo72VyRxEhG5SaQc0WVuqJZPUqVrjNoI2NGg1Qmp0
9pEqmexiMNp+lAkeo2UvukdDUXaa1AB940y52yznADYBmENOSFWgduAIy7dJM78KiR5AybLiSIZx
XHGsS+ts6XtJ+7KMgKySbfTWTT09gr3LC/KK15vEiLrHzFiNgBeuOqJFGQk40lsBZRDIjA4orQMt
lKMOnf6+fGKWRtccUWwKL1YRRu/nMqBlhbaYbz2qE9eNrvmCSQBDyygIHLKe58gY9d1WEnvYK7Nv
d5c/8fVdQXUMdOnW0B5WnR0abHqw25ZuU9VvMm4hIEj4L0mTfW84m8sf+3q1qA6Jrove6OfYHcLa
aPJvUBtMdp3qxsInXjevXH5f+0/ULv97tgxjikAleFbqmY944fgVIr/rfv3Zoj95oLIwi75MbFx0
/LdyX5ryIx5eLg/9tUFQHdQ8pUSBOq2ewoy2ew/Ke35RQg0sLcRP5s4JJoEY9vKnlvbgvG6fZkGd
nkyzhT1QSd5vWVeB6LqC7AuLx5XbeWkHNOvuEj70UP4cwiTq/iSJEaaNaK+yCPp/hK55pXqZGJDb
iqbOB1ltHvuek5ZP3I7ZWrPd0gQ0o44sF4Ll3IYAXDRu0YXxYPXx4+XVN89u5/8jF+ppJp3kZc9i
kaSoKUhx66YttH/7uiC4LON5b3Vs2oASTbzOLWi1wd9NSFC0XnKvDKc/qrKft23JivcyEcWpqhiy
ma6FlhKnwNupI3VxtHovfRpBab0HX3cctB4z3y//9gV0AdXxzoMjhyHq8QafeW5vkiT5y4cKD3L+
C22p73lJnqOoRNVn+t5F3Vr6f0Erieow6N6y8IhjUKeL0d7UVUBFdXaADr5tAxUYKtBsnLpJsUmA
ptnhTYyADvn0FWeyYCw6QtoWKjZaYwSjoYckKwo147YAWfgGqFlnxVq8rw+Eq3mVxCLMS2dvCgXv
3jrhpAhh5eyXQ3ETec4phVyub7rjg83QeXl5I78OQfDO+68LmOyUdF0PbSYj/XBGBnnjd1HfZ9Ha
tbV4UDQfg0OCvYqhTOLaUZDHThAZzVYR0zfFN2uSW57nj1H1Lqq1+tbSjDSXU7ZloiwHH7RNuaXG
94rYu1TcdNlKwLI0/tmaPzvNDgyjKRnmkNR3c14e53O9Jw55z1awD0sf0FyOlcRNZtppGarsBvQq
fmW+1S717bUeoKXxNbeDhpkUeusltJMS21fWz8nxNqb904Zq7eUztXCD6YBmKttUVGVWhmX2ETWv
hkBvC3R3IzJuXFJd5/11NPMU2akd97CVmv1C2Iiq228Xd+XlGSxEQjqYuZCiyInFodGQnlj7q22a
nYpHv2lfVFf6RvLr8meWFuq8Q5+OUquayhWRS1H2q4/9+f6aLUAvePQBGB2oC4zyuiOlA5ldrqgQ
g1GGfHh20VAGMFiQTtzHE/jK7dDM3MmdMrM5dBPKEnwkveO0QWsMN9W0CmZa8L86o6ycxmjgcmKn
GcjywDaMce82NbtDh3qycnDpQrsC5Zpxo57GAAECg3cxxeyENs1mw7xm2lhFC8ARmWw0inbRdpZU
xYHBgEl0J8/ap13nHCAZNe8zHlvvKWqpKDkU3amn0DYvWJEgWC8ht9L19GAUXbYBHaeNg+SIbdSO
qBo1PJnvkwEgNnsoBZjMRgZcYJ0E42SrYzkCoATVqPKmYQz9kcoTLzN4yO6LScoDHtvtS9dx8QSG
cWT1U9fZth6Pj0VdefsEesKAycokYL05BHFjNBtlJD8FN1tou5bpcU7bChKpnrsdPTpsW2CiwjxK
+t2kmu7Vq4x5m5lNeYpsnu3ibDSCZOynb01Zxts8l+Ouqmm050UnjjRV4sgEz45GVGBUVfLsDk0d
5luXe9HPdnZTz6+hefinhXbB0faGaN8X+Pmtxd3YL0QV79AQ2e9MDuwwxLnybySd+10Bqs5d57Hy
plM03loqIy+JSqMNjwvnMW7M5imC1sU262vvkA+qfOuY99egtA1MQzqBofJ0k0bM8+NiLg/Mohzh
0ICOJLu0AodExXFya/aWTFz9kILE37jbO5s+jVLfm8h9nEMuCrRd2S53OvMAqPsfCfzxIY+H4lDa
3nhEebcNXMstHzIzmQ5JCQYSlPTplkCQ9LmdWuw3WoiojzJ9s7ULJCovO5EFd65D43tO5gy1+ink
kTn5ktbSl874XKc2kNoSoPHLn1kyP+3WkINSnA2pCoe8fogz8RD16lsWyd3l4RdmoaPk80j2jeQQ
yujqu4Y/lA36Ld2P2P12efizG/oi1NaB0F7XpWqIoZ6lUo6SZvZi9eLndUNrj8y6a6AP6HCwOWOt
8/KkQIx83cjntfp0PWTWJHA9iDoUuffc2fLOmprrglmdehitbBCu7JDOjurJ51IGDS0Daa4sycJZ
0THOTpd1E7DaEyCBzHfRrMrHaDOKtWrO0vDWf9elnTPazRAGDGcb/jmOHTcoTETEgqdrNLFLx1G7
B4oJkt1ARLNTL6CJhor1X5sOL2kO6itmyMPl/V2ahxbo9UamoJZolaFtvbjiCXH3yFf2d+m8a9Za
SxeaPAWtwr6Oi3soRYzAtgo6r2zwQuCiw5cjVsUTr5w6HJmJ3hPbhXeFcvCw8zo7OnJ3mu4oqVW/
YggLC6XjmKGGqrp5Brkrm6NTN5ED68H42a+RTS/NRrNgqN6bQiUGFFXaRJ1iM1Ubt3KA/TIAhip5
b2/NtEmfr9p0HdhstrHTCQiAhSP/laBNDkJgE9ouLw++9Npyziv4yWUgX9u1YsboXoTUpkwmsp9a
xN0tlAWOnaNo4NlAsPVxJA6iNetHpLGMlSBz4fWqUxO3Ttq2RQ7xAtGgxDRxzrZ4KTu7yvH8aE7H
HYtlexrTke+ruqYrJ33pbGjOIMrBRT6ehaiq9glQ1ikBxM5ZmdHS2JoXsFyADIq2YCcz4YfOKn/S
Ob/LqmklAbR07jT7T/Os6AwTbrIYX1OgDMb+d47e7jx5Ju51AlRUh8i25Rl1IKEGIBN2bzLrh1fJ
m8Z2fl0+cAsrpMNiIQsFfsCikhA44Td2MaExum790Rl/Xx5/wY/piFjL7RP8i3FPxfVdZjuvNDVe
Lg+99NM1q6+oynt0eBahogC28Y8WLO2SrKzL0u/Wru6+t8EyVJgoF3ftoRIsSIW67lDqGFilop5C
EwF5qJz5QAD6cdwGzF7LbC/98vPfP3mQKOkcpnqbn8RUFLfQ7QPazIrX1FMWHtY6/DOltbJzSG6F
U02Z70zGwYritwlgf+pVWw9ML6C5WetOXdphzXyROifNEHlFiI6+AGWtYAbBBi3WUsML5mtr5js0
fAC/ez6HBTEDsEsE1ih80dFAAsdmsSm47pxqV7m0vYZl3diHCfgSjmg6rB48B7dT7nH54/InFnZF
x3mKqqGO48DKeiZ3ZVLjqVSyH+OQ4KnpZY9gSNtD9OE6h63DPQvQWBAQ95RgFvlm9Q/V9Jyq18vz
WNgRHehJEY1AbwFdYXIgP5ocqS2w8vky6gMraW46G4JDlz+0cLIszbxpaxndPHr2qYzVYzxar52h
0ONp7S8Pv8B1iT6q/xrh3CH8EEUxhA5QqmFN0tZndSUObjnUiKZLL/elpHQzojfybo7tAUi1buTP
fKLkzSNuayDsZuxpMGx7BzoFtbcn2tFthZ6tds/RuPAjTiZmHPmIVvNElOmtcHm0LbI0RRKg4d89
1XY3DRX5fnC597e2TfWnbZWx7QClPGaG1f9qo7QA7N3ybmKREz9pCH++PP+lfdR8UOYk0q3yDBpL
uROaYniSc/oDNGkBukCfZeWuHJeFIN+ytFWessxD4FchZ5V8A4TogLYpaLunT0a1xti74E11EKoc
ykjM0hxDo5JHQYxDZq1WsxfiLUvzP24EgqhOjHXIvCk+yCS+Y411AqHTPUpHh2IGC2mvINddXQcg
pf969T5dDWi6dkw7yvGoUO8WhC0mdPm2qT+KP5e3fcGqdIDqIOwJtawWHDq0bzbpROWr56np2EvH
XHE+C1uuo1M914n7MhtBzUfMTVN86+Lf1E0DsaoyuTSH85H+tEZlj0J2lJQ0tONY+MjnPahxeopQ
hlq5Dv7xAH+RytAhqlE2ITGQFyos82DcJXfmyQ6aAGQLhm8ESOhPQbMxbtEZvxP+6TnaiLviDcWy
lc8vHOh/2syf5mfH02jmOXiOXG+YXiew2x1yZplr2kILlq+THzO0wDV1k0mgVQC5eifu+2zdjyLf
DL8vn7Gl36/ZfOtIkxELkBuSz9spH49p5R2vG1oLNyJTWdXYpWYIzaJnNMU+STKsZAqWjq1m6qlM
aD7nGLpKyXPvwqL78qyg4qTKR3edXNncpdXXQo1aTugKd8cpbCLwndWm671Jkhgfg3VOks6J99eh
2Rr714Kl6KDW1K5B7VOAEy8VEwoSf7LOQez39/JeLCyYDmpt+yI2QfelQtNIAxtBQJqOfs7eimJl
s/85pS/M8B/e6pMh1KaiJbimcZACO3C/DbdAOhavrf8AtostNMkP5vcWqmLPZFdsjKPxvXur3oqf
5AmJGL7hxzy4TsiD6uBXdAxk6EoGfVCBpwZP23NU0N8aGZpZL6/lgsnQ8wZ+mmnLbG82oe4Qysir
7tyOITGPPM/K0V4a/fz3T6Mj4c540Uf4+ZZ3jKr2w+i9p+t+uGbrU19TYzYgheHipB15afcvjE7i
yiDw/8CuTu+YHfrDw2JITx53/6B9+Tfh3lV8ZvQfBuLTwtSo8aN1FvvakAqI8hKq9TIg/ZqQ1JL5
abYubRRCUPsHLY1wdpz+NCBNWk9Xxj06ulSWtDBMYVnhlDq/FWHHLmn2l3d14Yfr6FIvLysLntYJ
Z+BKEOj79VT4sVwr/S4Nr13gyi5lOWUNaGgN675lfOsCc7NVuVVf+fvPLuvTvrroEsjTlIO7ajAP
oLVB1UumSO2n3y+vz4IT10mA04aaDgFhHRKMDgTrExAAJeShMsfYN6qxRCu7sRJMLZiuDi3tWIQr
SUDbxM4siGirCZQ2Mnq4PI2lwTXjddyUzHzM+nBMh80A/oXYizaXh1547uow0HZUg2Ro0Q3bvj2a
4BOw6iFksf1ujvJJDuJtFGs36sI9pHMBRx5XHq0GJ0Qvr/tt8tDKPbI+3rhg5t0oqyu3l6e0wKVL
dS7dXBVExIC9hQ7s+pjJdsZjrkAGtrTSAyEpO0Yt6w5ZWpi3VV7TDbfS5mC6dQ9+qM56jSiSVJd/
y9cHkOgwUjZmc1G64ArtHejpxLyvdgBhZns50eJjGkmGNuRkLZvw9QITHUZaqbhEY35mh+eeZtcF
LVBd+lmL1uV5DYW/NJ/z3z8Z7Jxz1MZ52iOXxzYxBznzNOxdbgBr9penv65bNM0rZGROZpCCQ9kF
BAxp9W40P2c7CdTY+RPx9pc/8rVNER1aKg1bsFKAcC5nHQsslic+E3IlL7lwBIl3/uqndRpjCVbB
FmZFrKwNBmduH6siLp5QnTZvU+ZBFcFJp+jWzS2+Lwru7hKWZCcuG3krjXxGIqLIyhUvuDRVzX00
riLdMDg2xGPy23GcXwSEUC+v4tc3BNFxp5PtIOGdKTOMLZn5PUcPRdMM1rYEQ+RKTX/p12vxviHS
Om0sxPsQcoUu1dzyXT0S5/G6CWhXv+uyDIpOONAVmHUM8V0Vf1tAJS8PvmCQOjC0bLO0FSwBMrrL
t6q67SeyUeq3Z71dN/7ZqX86ZT0klqocjWRhLF9icpMOxZ7YOejb5Oa6D2jmDnxlaRi5gaiRd8eO
x5nP5u75LN5qOu1ac7KHX/v/rweiIz1rZoMKRUF9Lwcuy88KvuWiPzqGhes5v6l7o/GRdXd8s7B3
l6e1cGp1oGdVCeooD190xwZmT6ByZvDfYOhbCbaX9l2zfk5ZlfIaywZPZgXuZKmgFu6z6Q7QJWtf
Lk9i6SOaVYssTysQF9lhFfV/jAotFiM75W17sKZpBd65tE7aK770TMsDjNoOz/pgMeggq6z3leOs
mMeCZet8uPmQAGFWtGUIzfI3GpVP0kYIe3l1ljywqxl2CxGQzqnh9IA2uueG8UPmw/tog/Co6OB3
O+H6GaPvnHrH1gC/olc8eyNoDs9Cr5d/wsL0/g/6mSfcctzzKUP0/+7Wo/w+g25u5QwvbL+O+SwR
EI42mKhCKBc801yloJdJDk4LGsbE61bc+9IUNPsvu7yqrBmXpOfSG7tF3cBJVmLa8xBfWL1OW5uo
JmrQ3UJDs/5WDndOa6I48ZSQNxAvby5vwNexLQhY/+seSz6hA2IA2yhEBx/LzgmkxfZd6t2RhN7H
xXRvTOzl8qcWLEWnryVzaU4CaGg0qsgeoL4kRi+V2+1qYq88gZe2QjP3jrVD1GQ9w1b8LPjr4Nxf
/uVL50izccjWgAXGyQhKqDmHVhmfH504Szezq1KwFBbXAXyIDs3jYGqFwjx+v4Gnqup3Dvj8o3Rl
+ZcOk2bsjUe7ZizBW8u6JKAUCM65h5QIFDuqZ3DmbS8v1ULLBRoQ/nug4hQNxEmEii3aq6ydaUX0
tm249wTRdyfkiHmKbT7EOeh/e2iGpaRpzGASgP9GY6eudCs6fK9wejHPom9DkM99MC/+yfmaePHC
WdD5S12nQFvFmf53yuN9Z91mE7pJn2W7xlS5cIZ18tK2GLIkHzF+1kPDyKl9c/p9eWsW7E/H8HWm
5ZIky03IjiUFVr51dnPe1AEYleoVh7twxnQgXwWJYA7G3jZMCuXLxPSTyno22XQshptRXNexgUzi
f4+Y3QvaAf7rhJWBQgaF6DiVfot6Bo1X4ul/9Z0vPK9ORjrKesxjG0693mACJxYUp+aV/0Rt9dhs
nYcpsLfZNn9OHt3v5Nm7pafuJj3kj/lH+cHM7RqqcOksaGE9+vi6IlGAzTmkfFEWO0zddQQahOne
oKrxvm+JGaKP/X4m3rMxAEUe25vLZ21pAXXEXwdBwLKVaFVoI1VtwI1ZbqBMFD91eTMHtlkxG/Kc
rkTLrqwe0rgrgFQfkjvXy8dbJ7PnjZFl9YaaHQB2cYR6VOIWH/gfw9FI0jwg9Sx9QzYVWvhclwaW
3bUfmV0NO2NOy63jTX3so4btBB10A7eklcPz5Zkt2P//YQtHIvteCBqCGN0zIaMkN/X4PR6v3Jh/
ZHOf3it1O7YzG1DUpLF9D7auHctjpGHoyqt74UjpcMLKQWDvpNQMvTYudozPcp9WxFux/wUXo8MJ
i9yEBlHFVFgk5E+dg9vZLaY70q7BpBaeQTpkcMon6QBD04XUBjUwOpzTIzWpteVpbW6S2t6LNqJb
y5soTtv47fKOLy2Z5m6kheTf4IIVd6jpB5QlftNkzUyW1ksLLDBsVdgzrHCOTHubc0m2XlFkDyig
qf3lX7/0Cc2HMBDLMS+JzRAojtuYmfdODc3JdlwhoFrw+DpesATFriIT7Bxd36cmY0+Mxr9A4/yO
ds97/P26SFjHDUZUWlGBT4UjpcmGMS/z42agPjS4NvlYvVGvWEkELayXjiBsYREuZcYQ2nX3ZDTj
pgF/7VAkK7mUBfdhn9fxk3lTyQw6mPMYegT9Ye7gu813Fw3apLhOc4/8k5n79IW6LaEG7KHxHy+r
dlMlzh/i9sZuSvM1PP3SHM5L9+kL3EjsCUq2Z1qEvIfCgkJ/UgYiyS2tyunkgW1jLTm0tBlnk/z0
pYbIihhuAXF6OvRvM4R2d8JuxKkHi/PbZftYClh1iKEDKbc2B5Ft2EC6dF+Qct4oBn4Tc6zYxhN5
6ZNRmccUFZ3NwESESGNykWiNrafLv2BpOTUnIJIq6VjtzaHtTG+gtXp0S1ACdpnxkFRrbn/hmadj
D1OamJOpEhyKWbFdC5zsDmpr8aYfJrptzaJ7caOebGeLzCtvpn/l3i9CKFuLMCLiRZX0JDLtnLnH
BrLz75SU6b1Lk+bkpPP0ShX7PnkqQQwClUifpoV3V8axus0zjz+m42QeJtDv+EpY5oofWThQOnLR
zbPISGdXho7Rb1RqbVyOvrzrqBiIDlXMgGdXkvY0zK2/BpoOe/BWmy32kv2wxBoV/AJmH22l/zUK
qF+QrLOgnOF6yXNjRXKT8+RQq+7RNJ09IFfbQuX7StHfsWmYx8uHdGnhzof3kyUOroemB9mBzzhm
1bap3Qe8tg1fjHm3EnMvfeH8909faLq6sgcG8g2odQ/VD8M8edfui+ZGZuQ1+FwbYygGaw9+hn07
SqgYVj8aVm6l0zP/8iItWLIOEJxK0qVWm5CwZT9c+2Fqxj2Zyo3I3i+Pv7REmqdgxJxwfCMSMmd6
4XizT2Xz0kD29vLwS/lAHSEYZaAOBV0oVAb6xAFhulMcPXSp7Uszjm5ArDvexNAD/ZupZkB+SJI9
S4E5jQrZ+i4h0QHUYNcRKxIdOwgI/JgrRrOQUQ+007O3qVMGtJqbvl6e7MJe6eDBMZUjJNpJBuwv
3Vd2s7NS/m7NPfIW5lrWfiFy1NGDLqO5aSPFEpqZeSo7C6C7eUw3lyewEAvrrJZFEbeQpDVmNLQ3
UADifmI81YW1s6aX0eAQqh83+Ro8Y+Hg6RhCCmFv4dYEHAbJEHRuvKnND3MNYrc0+PnvnwxfmrbB
3eScXeu6LbqngspINiOPt5fXaWl4zfhZadcOt0Ah65hxMFi7s85MNqzcJ0sm868x/NOPT1DSa2wJ
UcI4Stgrn3Fq/aFMojhA5zIqiUVjA+htTNscre17d7S9TZbNLdQhRLxtUtKDSqG5zj3844359Fto
YfaeUcUktNSjCfI0atw4kVpxDkvLqL0jIpBusaZClGKCLSZrPvq29bviyl+uxQpQspojqESRMGpj
vN+iwbvtwDR+itlIV8xlwRZ1+GBhRhnSw84cZmW/EUnmK3md2B/RwYNINlRuKXAhz1O8SQj41tGk
B8rA3eUD/C9B/kUkpUMH2ygD0KplQ+iJZPpN28ZTgTmfhQ2jtjG3qHG432e78bLAqdmIbcEb0g4A
vY7Dxho7MHx3irm+g1bCnRB8Pk0sHbbSG8RtVMFx+9yEJEvJuQw8ENm/pp07Fvsc2No7+4ysjkhE
IMpRTgcKaaBtmpr2bQ7ugR/CFuK7LZV4cuOx2ZalyY59Lgs/MgbvYPVAD9XE6jYtb7zIV+1MAUEu
HB7IvhIgw6ft8C23Y+PQqbh6BARRHeq0F6DyrnLATKr6yetb9FW29UtdeNG2bvgEwHolvvVWr44I
L5Og8UDXXKdefCNrQjbQUzMOTp1lv3lqdjtW5N6pZR77O7t1KgKPVM3eRTshkI/1dMtqnt6LuarC
GiDvHyO4iRrfKsR8yvNYTr5d8KbGIzMpr8se6eBLr7ANz5xakBvmneGDPDsLkgx6IDMaKYKIJStP
iqXDrrlUNVFFUdgbAa1AKxNTDcCsRb/y5F+4Of9R9X9yM2yuEDF1GBwFnZ2YXpDw2SfTEAzjr8sH
funXW/+9EHIap5VE+0k4APbmowu1u6ljPq5kwBbuTR2GmQpaEWpBf0bOpEMtM+q385SYu0h6LIxs
VW6sJFMv7gR8rJ8gm/37ullpDjS2HA6dCKSU2wwvrVyadVAbaGS7bnTNg1pWaZjWMMowz80oMHjz
KFcl2xZaCECZ9d8NAQA+qvNGydAa+h7YRk4fEnRYP5gxjb+x2rY/MijobgcvLh7yyeABiev+jrhp
eVAAA4PjXnHHT+vYwC8zkO3yEMo5gHbdKTT4bRgV9kEM0rlz+3Q4qnjqNnY6gk4bnUZr3cYLL2Ad
BjoxZ2YKOKYwbyLpZx06kIazbibn9QnMao1vWkBWICjcXN6QhfuSaK+0AiJDqmTm/zi7jh3JdST4
RQIoS+oqU7a72k6buRBjRcp7kfz6jdrTrLarC+jLA97MQCyaTCYzIyMmBAbLEuXheMpB3RYXEJT+
2gBn8/zHDAXEBq1OaTQ9ddaU+BNz4r7nwXsOoa2vEf6RNTYU3V8tYQoq9+CF87WJg3BH5+FKRHFp
R87m/88EssZpwMi3cHTQg0oUkILMPzlTGmBn5vGXHL7mcsnKmzgtWbyejaCoYToylRcRKaMqL5Ou
/BoGmKwBotSQpZw1aObAiRX5/Y1Vnsjy6/NtvuBt14hQJw/ArHNOGOIIHXOxZbaek8ADt7BXf61l
lKzBoJV0WeZZIODVIwgMmuDYBWPMNf1K7oCGa4Bn50DBKZQaVKT81YO2j4UIUnrfPl+fD+0MHz+f
rn9OUV75ftOeeXf7NjyByc2Lutl/CXx5rZb84QZggJUhj7oTmpU2pGQpm7Zgbn5283m6qSAimjgh
aJe+No+VOQ86Q8bPx7Vk/MfKXyK/ezHFNSWBS3NYxQNoupyoHyDsqKT4jofIiQnQlAR1dSOaa3JI
l8ZYmXMQUruTrcEbcc6CuCCQPya9Xp64bsO09ol1jbTiwwscG7IyaLPYTdAOeCzkjTxkQweq+BxR
W2jBibh2ZDnDjnXWd2tS11KZ5yv6/wJwjLjKuwyOncuAQWKdWGj8N62ClBuicnoKdAXtAaWa+psR
dADCF0qA2eKnkOksUjBKXru9Lp3yVfBAWVgQ5H7UsW7zuCFZ7GQ/C8fEn5+9S1u3Dh6EtUhztqGu
6n7gyWXfQviz3fhKsV+ZEtdukwvDrKGeICPuoKOIdEjZl0UK9YDewu7NbYeOAMu5lh+9sFRrzs+q
sy2LZb59FCxHn8eYBmyIQveacsOlz6/cQS3HOiNNxQ4DqNkKx7GhD1GHSQXalK9kEWm4xnpOzC79
YGD0YA9L5Mknt+3jGTU7/jVPs0Z25lDKnFGuCQ9Yqk3G6lMbku04lVe8/QXzZCs/gMYdT6gKlyFA
t11Mx0Lvx4zLOUITuLVbSFdsoWEGYrww+N3XrnVl1S7ty8orgN7PHptlDA9FbV7h2Z4809zZ4fT0
JRNhKxeguV1PnoJgRxCmrfAi16lAzNe+LzmIFz8f4tIMVjZe9wNalQKU5kukd5OuL/Vu0FUWk0l8
SUEeR2tl6E1dBbXJc7C3nlkHGXi87BDS2nZHd3bb/v18Hh8XKGi4BnUGgSdxvnqkb+ZoCGOitw0k
MmWkK1AgxthxGOTnQ53P1AeOeQ3wbCt7AZ3XWS4yn+4aOd8yQx8+//QFZ7Wm9FyEzk02DAivwXjW
CHfD8u9uNsZNfo3R/NII5z//J3JpPSizQF9XH8vm3bZF0p9VTvSthMrV16ZwPmj/DLBocMpA0EcD
mQ7E+zJIN6r7qYEUKYmDHOr1nw9zaRNWBm8XqvSzmQfgh8VLB3DiLFJe9vj5xy8YBV2ZdQPNQ4dN
EIg04R2BYEOJ5pYa0mxf+7rzvyvEEaU02aLYYSy+SVvsDJQ6i/CaS7q0wSuDdohUdgF2zQPxCH8M
WGYOHeXuzTh0ZMdyAK4+n8X56vnIClZW3XLPFm3WsUPQznvPqf+Ur41vxbXqtgB+fKkWT8M1sJMY
iygDSfujqGi2Lbgpkn4u9WbOzRfv1jVsM69AvemcVZ2aMxjNxvVdmNRyr3FLf/jgxAxWVzdSpLNT
GI118vRmoTc09+LAOWXjbYnmeEdcCRcv2MMawZkDQWA3IYZRGd82Biosjff+pZ1eQzhZVvCmYR0I
v2eSP0gzyh16cuSjN8PP+guY0igKZy+fD3bhIl+DOQvARvquXsKDaPNH4YOAZ2E3vDVvdOl2AC2g
6DcXOfSXxysu98I5XuM6URorLTDUlMdQ1hxUyo5+8VXT/homMJsPxGnujEOlvmI1l7ZpZfuGAxXV
t7k52oPVxJIOf9F3+fr50l369srydcn4OGvUshf3TEzq2j9D+xoA+YJHXCM3+6LzhesJc5wL6x30
JD+1WF4rLa+kRz9WXKXhGrlpqF76sR7UMatzG7kZfzyVbj3/rEcynnxwSdxA5jtMvCz3b0JQCYDT
CIfPAYXnTYaOkSTLO5EGWXut4f/CfNeAS4YmCAs9IkiAoNYBafVUGCfpjLf9fKsuOOk13pJ3XBFQ
vrODb14FRJr9PoBmDTQtZHWlQ+jSCOc//+cangKKMZw2P+q63Zej9yx9C0n5ILhviCyvTOOC7ayR
l3MfAilTZHh9O2cW5Vu0Cm96edtBEjxkfz5fqks7cT7t/0xE1q0VhF7uAn5gTrovj4SXP233GtfO
Bffsr676ofSXnvUSxMQWLe+BuQydqDiLCSFmHZOclMVLz2v/VZaLy67ELhd8nL9yAjMVpprNLNEh
5N+gulkkFk/MuIAA7MGpUAqDoEqE2OZarHTpLKwcQ14GdeZqGG9BZNJkIqrbJx/pEju8Vu6+NKNV
MADKc2ODgSA/NnJxc1CGt+pNmn4AWYM1QjGOFfR2HmoUKP26++n4erziOC74vP+DaFJ0jfecg53S
BQm+sg+ZGp6/dPDWmMzclO5chAMeXyrczWrcuxy5N9u9cmFf2JQ1JpN3HgcjGh7cYEeMi3ariYht
9pYNX4sy14jMzPQtsfKAHhzK7qEhmbodS2zP3n2+Ov+tXH0Q/60ZHqEy3+ezI2usvLrLCnGCeM7G
ats7UdSbxrGes8npI8WqPXeNjiere++n8criXXA83sopAOrQOwMtzJED3n9feCM6JJza34y+FJFy
sGFDjXLalamefcFHU135CA+tV3auEVvlpe1uWbaM+zFH+sIqqzoK7ZrdjhCPTYgG0KMPLTchsq82
is9LbGStogw4vGttKJfeuWt1cIeNTd2ca/2lbz30kzwWIFV4azz0NtR1vURh0PItVCD7dKoKB3Ty
6pqi7QVXuYZzcs25WEYLpMDhHVMumOZfXBJGqJ4d5uEn+Pjjz9f7kmWsnElmNeM81aCs7CEiFmmJ
fgq3VFkUQLu6k9WVuO/CKGtQZrNALghyW+zgdg8z+V2DIdrNs6gKr0TNl75/XsV/7q0AyVMX4osI
yAMZcQvrlPmRq0B2Yv39fJ0u+L41JFP4fMozMbGDzPRdSJGAnsb0809f2Oo1deQ4QIaDTlDEQueW
eQ/mRj4AjkUSi/UgO7OG+ocDRe9D4BjgFT4f8tJ6ne//f9ZrsHJU5nKHHXrSQfbjJRz+toOOSnMt
g3/BZ7grn2FzCXEfOSNBtHgDuoHQ8j3YfcxducktWsQ85Grz+VwuLd/KYfhdNzoeMI3HKnwtjLoL
ep0YT8UUVfIuU3E1XAMYfawFQsM1dyOBa3KqDscYpQ6VzJNSscy1igVfqg0Tvdh6JCi3uWNlD3Mt
aqjMefIG7/YCCJN82jmWXb6pzCljPSwADxMzgXHOCyMSQMeiX2SYlhDB287QloXMh8hTUYvp9fN1
unSCV4HJ0HiqdmacYFT4n0BIC/4L8SXGMSzMyossUmpGFV5DFSoiUQUU0iztPclreu3AnsO1D66F
NZhzaCc0eBYVaMwB9X0viQMPMljBQ1EtMqZtBoJaqCHe+V4OLZO85RCjpndmRh2FKqNgS/6choG0
Icyi/DiYLCuaFeSgQNlVJPYkszu3H9sfc8XxF26Nv0ClMebMkd+bgHl7ExT9JvfPEK2mqePBsayk
6gFgyOcii7khLALNAfoIa0AywUMQRLorWJoN/fCwhBlgj7JtQbAgKFRh3TpGTwU0kCYjtvgX4TfX
EufM1xjseiksAcJySJh5AlglUZGpi4D9FpHjuMog2G/uPeD/ykr/4oG9fK85Ub9battLJLhlR6Dp
nNKlLoKYeEOvruzAhafBGulaV71wNO2ao4+aRR2MUevWCZPXHMaF07nGus6FhsKS1fRQPihnpIU8
qW86URVPXzr8a3ir52LXqViCg11kJ5Dlvop6uJbVv/TTV86UMog2gD7fOVqsGzeDi8o60Vpeib4+
hubQcE2ASaiwiYs2MtDe3sxhlVBQ/YqhiFu4EelRCGmxKF+6PQRNjgbEr5FjyHZBT0KbiwRByqaS
TqI12eB+3CGVnurQO2VWsS3McqdsUCxC3/Frq7xyxdJvbRbohR6sGrRWGhqbVldeCSEunb+zY/jn
ymqHUE4A90NBxBcRVJDjIfg7lV9MpDsr5zhyLwd4CSpP7ezKW1R7F7RPG+DiKz985D6kWz9foUuz
WDlKwacZfEsonFD1NOKZxl8z62sx0Br+atUMTLPZgCvXgAJ0+SkyNwmnMgZZxdd+/BoF6xEyMUsR
GFHHbulYvuTc2kLO6ysAN4p02f/u8DgGfUt9vFsHt990HGDNUv7+0rKvQZmkAmi0HQJ9XPj9VJ5C
703Wb59/+sJrfM2FWSLxD4ibno6NR5LFImlblYnv7ly8zHI3TDWOq7YfPx/swvH5b0bvHyMo5tn3
6gov8IDUUQDt5Vn2EJ788/nX0aHw8S37Xwz8P9+HCwbfK+vnowPhYsxCmq0ypNYJsM/Wn34IrCfS
ySFIKsfJ6phY5y4bNG3uy7lov4eeEUdX7o0yzrbyy++mCp3bgVruNvQdNLFwNkxHWQNtEVkloSqy
Fl/aqXTREx0F5VC0Uda5zSloLHXTcJJtF6dl7yGZnAQ8s8VzEchsA/m1bCOBrtzkS5GlLJzZXRB0
No86T4J/C29x/BafV3FTZuqZW1Z7zmG9G9ACvYDoF7dvzzjkEeZ5MX+7OpQ3qpfkxItwjj2GCqCe
SAlyeK/dIDPJosFRxQ5Pu2ZbgOzivW/cNpYEPRJ8svJdMObAGuv+l10NbINquLN1HTPsFHF+F8Zr
otIemggcVcV+qq3vE/XUwwwN+o2Lg/NkHOuVz52XwiPXf5uaI2jtrQZ6ZqG6cxuJ/6+0qY5cN4Dz
TFjEIUNQq4W2frhlmUcTLXQq+6ZPqjCsIxNwkjpU6KSC3ms6jYTFpRHL01Q63wGODPfaocOtJ0A1
SawATLT1VO97MPnGpR4RSkmiY22gVWC31W/hl5BpsgGTzWaKdoPMFOngjkAzE6PzaIGiBYA/Tn0o
O9qgwFIPyKuG8wDW0Mro8E7opnQifwAPSDvk4abKXTeyFw9UAdXixZ4qf3gA7SeuP3hzVC6l58T+
GetTtl6/E02nX3NozKXu7Pr7wAWg2mudbmONC2rMTY3+dkPgoD2vQtzDEC7dFdYoI6/v+N1cKnuz
9Og4MW1ZnSA6+zbSRe+VbOsXizf2plmK4bEbl2XbdnRpI0Tn6mexeGqI/Ja5EfO8KUXQVaRogjPf
c2v565ZBcw/19AVttxyYa2Dk3TSgCC4lQ88oN71KZ83NxvNIFXXMH0SsLUXvs27KT6Sd26eu9tGL
5KMfFCsh/J+tNyg47IJXEL725/dKosUHzFmI5qDCsGvy/q1UFBh30P3fe4vt1FvjCujaWK1Osva8
4GrEKZnL4WZBG+jGAu9DzAiHNP1UsG+zNGU8c7y/z2R7fXFaoO53L1hVvi8Z2BYKfwHBYD85Q0w7
Ve3aRrIUVJA/Ar97b5epjvOq4XE9AmfPIfeWysKztyUTC4stjuaXxhkEoo3JQ3AS5qH9POL81JFQ
ij5KidR77CxOuSS2mR/zzu83QVb1yQQDTVr61E62tQ17niNgaKrygWUN3ZCyaXG7yOeqJRBmH/Os
LdIaKgQHHFnQN4NnNM5ET++LZnk1TmCChIkhuzNVC4k+tExhM01ARtgSd/0bL+xEMgxeJRKvAOPG
ldzJhZfnGmduRD3Ndd4jd2IFdpIr9pZbOoy8QB6cgh6dIdsVZLqSfL3wol6T/869mYjjz+yQFUvc
zN+DIkvq8GnuBiz9tRrDpRmtwpMKEHZhdGeOslkOpNHNbhyLMu3a7ASloDk2xrolFr1Wmblw3axR
5yOSll6DVCmK5pMTNdmAOpSDMv1VbrVLA5zn+c99tnjU6aZusI+smX4UtdjWzHEiXTvbz2/MS99f
hSy6K53Jk5Z/cLNGR7W/hHfgx5jvct9WX4uKyDmF888UKqWDLjNLfhRFS3+NPDNVFEI88msx3Rr/
LdHr1CkJWbjOK5yUV1AHGSWVSNm4Xx3C+98ZTHXQusECOcTJ0KiD7G8//wysa/Rml7Zg9eYAfy5T
ZQUluBKpP8HfpZii1nv92v6uHh2mBV2eA628g0eH4B5Zjq5EE6bg8RwK/0pm8YJhr+Hfbp0hvUeQ
O3F8A9LhvAfwUBcq0nngREPlaVz7DblC0HxptVYGHoYj8SYZWEAe9rvaVgop9eEX+oieP1+wjyfD
1kBwBCMjtwakaYC6oZuAsHIDrrD8qSkrc6japdgxJFB3nw/2MbEDELIr8x4CV5TV4MujTxnfsslx
EAQxElmsximTtgyjHPyK30LTixvlDvMWexcmc98vVwLyjx0mW0PHtQoNKN2mM3jpRzg+OQN7cEAP
BWxNZJfZQz1cUyS8NNDKDThZ6VW9whXscNaAvLFG/nEgP/TSJqPJ0Kbtf6vGgUefr+zHx4StaYEb
3GxcuS4cs0XAte3jcrbCLIuIsLv08yHO1v//CT0QQP6vV0CyDqJF6KA9WNROpqHcM3WtN+68Jh99
euUS3ErlgjdYqyyHAqDl3HqWvuG0fs1tcaXgd+mcrxwDlrvJmE/hGHynPThN+8RRpIthWpBvJstz
8zW5PpzxVWYiV2CjM8rlB2d0bxwIDLsDS3zfXIEuXNqGlUPAq0PKoAc4IjQihWDJQ9B/rSjD1mBw
pK6HLpzt8MAMKndgWQHRaRyQU5ZfSY1d+O1rHLgXZmATZYQd2tZLQy1/06G2r1jAx+QmlLHzzv9z
7zIHCmglXnkHG1XGGNSpzsnPCjdxdVUkJqc/usnrb/weDDzom+bxUHAO3n7PSbjF5bbhDt8VXtck
JlAk+dxmLhzsNW5czrXddefNki468BQ/6Fb/yIQ+jejLvTLGBdNfY8craHYZu3XpYe7wwitbCUqD
sXodSHslkP04YcLW6HGkpQZ77iU7MGGeuwUccM3SniYhN1k2n7IZ/AO61k+FU/z6fNUuVM8ZW/mD
yfE7ezAYUbk238gQ4uEldijz34rzWzMIZ1BsTLdo7bgDQGVfFupecH6tJ+LSgq5dxQQVhA6cKod2
DPyoFm24KcEhEncQp7uyZxe80ZpCODwLsmT10Bxtu75xFXusDPtuQZptCNn3ym6vURVfOn8rZzG4
doPsfInbbkB+eVHjMy18FMM66Cn67hXLuzCZNbacWVQT3YQt+OtKHlme7n8j90uT1nblC9pF51u0
fom3K2eD0POP/+C2WCPM8w4srdW0ZOgWBiMkmhZAcbVtg8D14wVQi2kPhPL8Crn5KowgEQoZJFrw
+s3Vy3ifN8F8m9X2eMQW548NsHTbphr1HrEceTGTT/5K7MFzG7blS5N1aPeCN3AgSGuL8MXyC83Q
l0GKB6gjDDHacopTQ70KNNNZ864cNKClHKQ5W6TG6tuJP1veD99pbtq5TucmTKT6fuYByFpz8AyI
8oYldV3kEtAoWpffRmpB4KhJ6vmPyjqc9wOUJ2K3wGNfZ9HQu7esxXBObIkqqlFkqlkfZeEvdNIk
xfRGQS9iKblFx3xqmJ00zvjSdrneQlvhKWubX0WdR3n1c849xKp3PN/z+f1MHdFSLFFeHH32t/Cr
HSn9JHCRt+rsVCxZ5Du/gGBLQaGeavBDRjKnW836fagyhLqONCBTcjf5yO6c5Z241nF27NhQse+z
MKWi/za4eksR1QWOu69660Dz+sitJUJe9Bn4jCdGX+sClAckEeotL9tbi4qNrNhmFBkmurRPKKxt
igIaU25TbebinYI3wM/fQU15gEBFGU2l+WUa94GaJR7VsitbH9D38j7snEfIGeQb4HLT2qjNNL9A
zCOxJoDKJbI43QzkBMm3Xv2DIPFVgizc5gVuj1PjPHQD5GTxp2PrgzrEpI26Lbwfmaoi4lSR2+6U
c6aRiQpxqEsLTF2nXiPHqu6nKo9ApEVCdDXrIJL45bNC9upUVGiB2qoujFhH9wZttcXkxeV5iYoN
NSJZiqdG0QSSkZG2zE1Hu10/O2leZQl4H+Im4OBmzuKZTbFY5FYGJlK9iPup3hZUWmmvD737V7pE
RPyla3+0+U2rshi0Ym1xrJs7pzjR0r7VP6cysl/Vgko2ZB9PSDV5B+fW3rXui8a7Bj85Mg6DGIwH
3NVve8n/2v105Oa5QV8St2KJYwqq+6g8IBkLORAhU6tLifsKMVvHj/lLL09+nrZ8192Jemu3Nyo8
zFbcPgf1rnqUOXpDE1Sz8XlMz3Yiuve6E4h4wP3VWk+jOARgwQRr+xibJ0ukqn7Q3pgg78Vp3HSn
2om75aHpoxbq8R5Jpy6POGg+DDKqwwt9paCcgKHIukhyqFR4WyB9XugUZZ440aBP7LcJ/xX+nQCj
246FL47a6YPvJfnkR70fl96r/mtl6o0M6vvo42SUOVqUO7V3ZTZH1MZ5rA619QBegliD4IPXLtg8
YJEbmgWRXb+Q5UmYW35nB11kajC6FXmKt80WydP6fQC8EGlb+xfycBCF2LkVTdygibuGpjCiwRyK
LqrovmoeqYzC9vyGTXSYwp14E5YpIuxUk/tJ7bvsidQ3xtuEtI1L55m7J6e/k8sTrXZTczcymVZt
bFXRUJ7GLmkGBHTbsnpT5U2DrpZePhjIzCgH2jxRbt3hPAkVh2GENLKWW2JtzM4LY3QNdciS5zjO
6fiIfpWyuQmXpDzU9iYnm7ybtpb6Oc9bG5P8nZ8Zen1IGhY78kOYXW+n9Q/VAIYcA8nr/ej/crjE
PrEkdFBjTCWkv/HbCrXREGCz7sfpQIK3zDpNJGXBA/RTqjGeXwRL6/kGzBMjABzZJmcxG/ZW8BqI
jS3zaPYeAxJz79bMDCXS237aNWa/iB7P8fvMpHN7IFXio55PYfi42X3AQqouhUTLQqP62W0jGwUa
kJ3AF28biHlTeVJlnLtZxMYb5qp4DlJjIWXvJIWV0mrBXqXuFEv00Qr92ubfu+CBL33CQWBAC/hp
1BH8oLhribNnxN2Jao5IO8Q1h3lDQLn6Y/XPTftjoF408scSsDHj/CHVrZh+E2VHSkhEHW4cVjIa
ZnFnAcZZ0td2KbfFDMvPwUj7Z2lAm8D6ZHbelburUb2qnFeXj+lSuBHpQfKQ6bivxoQt977RyLp/
Gxsnts17KbuEtbc1AD+l/Y2yl9HzoErYoZLyuIxVwr2Xvn6R3X4k28yHAHanYr859YBkdzM/IurE
L0NyS995PY1yzwceKYtKNOwEdRGVuY5C62eZ7a3yNxUg8ZIxGca4pbsadaNmFHHWk8SXzxMy76PF
dg2otTl+uGfdcB9njyB9iQKHWNK+H5NgeqTzTUXQpjoNCEFlwkmMWkQswFTeqLualImGFYbWj6Dn
+4KLDa+37ohjWm06u4mDLEdC/bHURdKUOxmypAWBzQD1Ll/UkH5J50CDAn2IPEVu0bkY9bb76IIE
ho33SuBVLT0Si7yNA11CGGNbI2Ei/exgQMIUGd1HxOu2Q/jkodynnSb2wEEONaO+IyC4cLZjNj+M
QRCDz6KKluKGzsttg2vPqUgS+kM8+uHWqzo36nNnh7RuhG6FpwCUqjHNs8eS68Qa/lLdALk4JzUK
osUEW9axCzTA6CJnP7BtMHkp4h4siYh68mZIt9c4wqXXoEP5O2rBOPR/JXsTZbYl6Gjv5kd3fvDD
n3lrRZOmqD0v6WR9GxcWiTlLR/vc2lzA6dJ0oA8EV1NGbjipbtymPrqVv4Ne8xAjZ/+X2FWa8Sma
hpey3vvET3o2vxhlPYCSCBxD7V1Z34R9nmTwbzUWt7rPESchenDguVR909g87u2Esxf0L0berL24
sFOP6a3ns2gEhikyytl7OYIrFjvze5ajBJX3/WM+atDlt1Mcgl8pGqnjxThONyXlqRmmLQfQE2+/
B+pgl3vvtoJyQFRU7UNYvhMhE2GD0ab/64MFxc1wGdVtnBW3kr8Q34GW8MmS9z4Ha2Rx72L8th/u
kMWKeMBi3bLNTLtDAWoVh5fvfSAesNbJMr+GJohMD/vqFnRIjGlmxqOex9/F0L5NY58gZ46qFxBK
TrjJgK7siUop+dPU2beCFDtFWVqdsejz+Hes3qTw7ThE6zpXQTxDjaD17RTsKJhnfRrb+hZlyJ/u
rPdF7UJ2RtJ0rtStxefEyodHfxg2FTR8mHABEZ23NRx1PjR3RbnsrLHcBG67H+2qALWOtV8GKy5p
vSM+/Ngkd3MH/yvc6v5MBh7XIviFcpeblsy8h56Hkmod/M3A5haZaXaAqcPeQei03rQB/UWqUWwV
sfwNCsRehPuURMzo6WQ8G49wxMPFE1XdTx7CX0CXVuL0INzyFdjBzc+cIAQoeQyeyAg6kJFlodEA
YWacAxgTh5kWURDk2wzkAlPmbZesf4LiIpCKCBLwLhCDfsiNhVB2PqHxeE5nhrCssLmKbHu+h4LV
7yDsYe28zRJZywRAMBuhOQ/jwCP7cuCxgWttSjWlOYfuOLUqKy063GJFj9opCLxAba7Gvx4um8LT
0GESIMuqUVf20Vm7lLZO0HSJLxDrj1oyJyaFLqNM+jwm4A87CswlIY0PctBhcJOhsF6IDdabYEJO
krtT6p05laHLvRn78CH02m/FYm5oE7wJRJymp3my1MtuKvJfRBjIcflPAWue2TgfIT0etRVexHrM
WXLOiEdejku8LqE43LjzY9jakEUM+byFIr17C5t5aZABTtuuUofGdv+AIqeNeiGGb32fTQkkjSbw
vyPszYKSv1Wz60To1CAog840KtT8y7Wzk1Ln1qpiQSjUo8zpK4Ieh1kMSVhiliyv8C7IQX7m58NR
VfY+9xDmaApZQ8jW3nRVdocMzs51A9xhVXcUevY2GgueZFT9CDWJ8Zb6zZlJc3jirjPJGJZHVQ+n
qpgSmgdbf6GxeyYZcCu013Z4XceoJm0k5HUrqO3uwQkf5bR70HB8s8M3k1+iBKt2aiqtXVYpK6Ft
tfWyOYxBjOY8dUH/GHb8tgnEH82GTde2qWlwJYC3CBXUscXFZfKDe5aYcjyCpNZyDo94C/k+2cWD
adtE9jiMpstbqGwHN9WEZIZdTHiZshAJ/XGre8yL6l9iEttSjPeD6V9cj0XAcUTSndH+QOpHt+cb
Z+J/O6vZoZMbYfWgp11ozeIGer8ChRTtl7veL1gyAVO090xFX30Y9Q6EDuymV3277ZyM7ce+yo65
avFyHINKZKjP0/4BcknDlE7QfzlaJfMOLQvxY/xGvAs3zJ6LhbjfOmYhfEEJPrMjYDJBWVx66P7t
s6KMfU/YG9eqg1uPI6sdNV0FT14L66dSYfvLsnRzC80nNKtBEyKB2OqEUKCcEwF6lR96HOqU+9KJ
qZ2jvN4N8hZoEbLrygE0/r1f3uG2N/csrPS2R/EalERZc+pCRp/KecgeVaF49R/Ozqw5UlyJwr+I
CAkEEq/UXmW33d7bL0Sv7EJiEYJff0/1k4fbVEX4bcYzAQVoSWXm+c53U7cqx7HNonpeq8B9vZxw
WMgG8Vla0TclEiioZJ+cSZ9G/QDu+am7BoxaSp3MigQJhT1s5+julITiTiXlocBBz9jqDkHCfdny
x8vP8Lcj618pk/PDfciNxpXtxprx8lShLLEveOn9kLVhEIPAEIbbgT/DcRQGZomGcHg06ADagy4W
DlHpNPypJCr8nmS1q6MS9XMVjTYPvZWLmS5XZhTkmnxjIT/8l7b44WeCUSFKUov2VPitQc/v+TRC
i/3ll7CQxpzL1jE8JpGMtj0lw4jSr0YAWzQ3LlGPFEUNhQQJ1CExcprXYAJLI2eWR8R23Kusn/A0
AJAa5uFZ3ruBrC4/ztLVZ2WGEeICQCma/hjzcKPjRKMWzHcauqwrab2F3OHf9NuHj5ELmQVjp1u0
FsBKV2Ia4nwq8+AZHg/1Hw5j192nnmSuYgcZN3F4lqqTtL7Euug8Zo53rHW5/dz1zxW6Dw9SNClW
uhKTrLF2V4/AaJHXgldXXtPCmJ0r2Ds3IKwywFU2jo/DLTff2r74VPFXzGXrvJk45ATsvBN2jzxO
wNNMt8hxXiklLXzhuXS9GUMYepKQwiRi7FcCNldIqoX3LdynjHu123rpLucX9+H1Z6KtMKmH+oQs
8WnI4kM7il+ub7/Tyn+4/IWXvsGsXmChnfQCpsgpdafupguz/NZL0e9/+eoLC0cwm8e+wzqWCwDq
08xfGf4W5z8GnA5Zj4jWRQQ/0DMY4crNFqZ1MJvWU5V0IY4V0O51XqTcLwopdQPZ3uVHcZcuPysI
VFNXdRYtWif4suyyvX2sj93dgMRfvkbNbIWGoZW7HW+CLYKJo74je7nr98Em2Fy+/8Lt50J2Pyt9
znFMPoXpd+N973QWiWt99wt76VyUbmwpUU/v9UmGGkm9bOXRvF5RGz9owD2D86Hy8kMsjLa5PN13
QSjxdUlOfk42Ngnu/To8XL700jOc59CHuSILDZxwAg5U6iNVlfzokJzisltDRh4x5xoWbukrnP/+
4S6kF5WjBDrTuDPd4fSSR5Pq7lWgrtBol65/fnEfrh/HLfqSQw4MuvjlCLgfA9gbokH18jtauvps
shdeq0iFtvOTRbheIdqPOmmfax5fWRUXGjfm+nNHq9ETsI88ZfEXxcKtQasz509hOK7h8rCX/ZX7
LH3r2UzXlQH6CRHUaSrf48Q7yOJ21JiG41fbXAN/uQu1srkX0AinciNoIY5xoJ5M5sURtkP/lurE
+x06pHiFz1hzR2Mcesc+1Js+R0M8pKThaihdeyRTR7aa1f094QWnqIUhnYtO8OArYxPOUkg/vDoe
+WS5kp1X4A8DhwveVBIeQke/aZ/CyW4cd9zCv+6mQwP65dGzsBvNdetj7mWxJggGQCfbSODYC9Y/
5r7z7jr6++ducf7gH56iyFkApDWw7LpvViJrAGBq3TvN+R593ddkwAtKZzFXsMe2yEZiO/j6Df1r
wgNUeHj7fayzHwV6DXTePdFC3tEu2aWEsCsBycLcmMvahV8yGmvI5oHc+p6jVVaiTFYpla87r7pB
+fNHpYIrHTsLy+xcxa6JgIxdtR1CT/lM+Lnc232yxD83GCoocVugf3tcGykeNiZvHSjQbYik/+Ux
sPSi3P+OgT4JCdqLG/eoya2u7tOAHgq+6XJAvxVbG2WvLIZLL2m2iOSTijs0gp6TSf4tk+w4xs6v
y4+wsD6xWahQ5ArJaIU2xynX7sGMjjyQOolfgzarty2X0waiWvfx8s0WYqy53ly45ZTHSU0g1hTk
sY1b6Zz1DIFZZT4Ff5qI8RHVbhgVajvAwgdZ+2suCu75m/zjcDy3COq4H6c+Eo9HJOa/ThnP36o+
55sMqIaVQyu1drkeIQihKgOiHhVWacZy2+cgIMGVPtt4wGbvOoTmIoKfiHdiU1kDfpogN59OujsU
NhQnkuv6e5847Mal4CpffmsLi9lc415PcSOZxBowZK8VmhRc4UPh2SNvd20cL91hFpDQuJNIGwRn
pw6NnJbIIIZlj1h7sE+JTy773iwe8W1cOly35JixmIIBnSOr5MfddvJ7VHfAKL2yoiw9zCwuSZRX
wXp8IMeCJmsIPQ5hnu2z1kST791f/iJLrUtzvyGJZEjXmp4eZWUeAKN4cju7GQMKQwXL8wcvM0gL
1qrblsb02zCDjZY3cbGuIQy7skgvBEhz0btTdMgp9wk9siH+xdFg5CsNYwPs5JefcWFhmFsSDcjZ
1U6SAIba0ZVsngJc3YMSK2MFqqftJ59itvyUSLUidoRzCjBNUejvXeitSXClEXHhFc3F6dPEC9Wj
N/OYFVW9DrOq2/iqKTbcEdea6BcG21x+zUjvBH4BAbNy6YqVv1q4ZhDnrh2vLM8LK/9cf+3FqWuQ
Wp+OfhWbo2vA84SPxbVfv7B/zeXXLgTwFbVhcIRb0rZFP0DsvhbswcOBDYw2ZLKuAQCXvsRs7pdt
3lIPGFpIVAe0wdQ+jGTDMTj0KSSZl8fr0i1m075ORuhTU98eS/UtntRKOGgkSuora/BfSeo/to+5
3VDsDiV6sSjoTVlSBecqkXzNXDF9rzw/JOtWCv2jHkI7Rrq3DC0vXg7t24SqVoO6ms/v6oK7vwuX
sg3ay+ir6Fvo6bOJxFcEKUvPP4tFmsbzrVIVOyaoT6L2Vb6ijLKzdtx87v3OYhAJq4Zi0HI8Fsx7
dbshA84ftDNOXy5ff2kmzVYCbLG9Q4jJAdq+k7m7GzH4EFpvRJxceYKF0T5XYqMoDLZzFmQn6QIo
rsctcpJxZA16IyZdRSPLoWXzpit3+yu//seImcuyp66PYwVM9XEY8sMw8I3UMAn0v2MiQNN5I73q
rhTYYQ1fFRP6m1B8t+5Lag+sgSBv0JH23h3iXlloF17v35rBh+MK2jaEi/5he8xhLLRNSdbtNQ28
TXKuqMND5JqB98IwnEu6J5fkTjrS6Zh32a7B/HN7SEAd50okvLAr/Z+sO0P7I+zovKNvHp3gd+AL
4NXei4kCczxcmetLjzBbSUpExKocUHMc8g5GSnWRyK1rXDasHFuLK8Nj6UFm+Q1aMAeC5dEes/TW
m+I7CS88sMIqlG/P9JHLc2rpSWZrgksSNUjDhmM8TeQowPXcxdQaeOAASvG5W8yWhREeyoE3JaAk
8X54gneT06PrKkPzC1aM/krCbGnwztaGLkkGqty6PbGYOxu4D7xZGGdFw4Q+jtS58rIWvshc9aiL
sRBpoC3UtB47kQriZAiI273Txu4aiNRp46Pp+XNpobkpjmogR1I5piOOptvBR58ZxBjgudZVvmmd
t8vfZumJzn//MOdlWfYptSoDmvKr8B8dpdFIU0Yy0VHSmSsDeSFCmQsh1QAfvljL7FTH2ckZ+BMM
u6989qVLn4f1h98/BTkIRj4SVFNMbzKvPEK1fiWCX3o1szlOHJ0FEq3Cx6J6rTTaDX/zyUHQ8ysU
17LwS7eYzXB0gOSM9r466fAxgfNNVjkRSPOQ29yYkl95+0sJorkDjgp6GCq1HgPCLVmVPX49wDc9
jqx82xD06cXGOypq1FrL/sZw/8qnWZiRc3Vkx3UAN3sAo7uy4WvhorccpnB2IxrtABzBq93lIbyw
Z88NckxcpLroO3Y03DWPmJ/kFm91BBXKY2tYkzeIriRBLOIFV/J6/85RwHPkv4MOztq4oeDesfUt
fD5C6Qt4J6RyXUAUvQOuxNtkpmTHpuPeT1UBC3b5SRe+JDwC/nvjFnVACXdv9zjp+KkLWROxIdtI
xInREI9ofolfnNo79GFcoQu7fbl823+PUpRH/nvXXGceziwtyhzSTOuxH6AJE+hX7Me8imoGu5Cm
Qkf15Zv9e0IDBP7fmxG/p+CJgnXGuu6mKvxNW12LbxaaH4BP/u+1eytZmbp4kKyMYGFaotHlOdmA
LLBGP0vyCzkNqCru7ZdyAx7BlVXk36OTz8WSExpSEMDb5jRAj7VtYF24FiOaP1XY4KCc1c6KBJAe
VNLJrsz389P8f1AJpNt/n9LNgKVolF+fUpabQ1Bl4oZ66G119BBeCbH+PbVBtvrvLUAAJ+DlePRY
5sG3hvjJPhPgx5ReuzV0vFZeW3qQWdyQllNA4aRJTrR8p9ODbAEbv/JVli49ixbc0TYOs2w6CQes
uCkDlqaSaGyLCYiklwfyXwDVP77DXEQJm5ieVjJAGdItWzTxptX4gwe+fMlL458g7oDS2AlHNq0m
8SvpiP4J3vFaZqq9YZ7qt7ACIWqtjHhUwtXvfqbQ2+4M0MpEfh8H697mzlp4BPCRUrVXfvXC9JsL
M2mRORiuaFQu6unV8+uX0aVXLr3wzueyTJ4MJZrJOGo6QdBGLbWn0BPokkfP2uU3vnSD82j9EAsY
6hDtEeAkQ5Tnu7Jej4Cr2Ny9MuiXLn/++4fLkzBGhCdg8D1Qc2wTupMKOB0dJJ98P7N4wxsm3udQ
pZ+s/zDo72X9217TUS799NmSULg2TbSBK1efaPcmYHGzG3g5rsPEpVei1YU9ce7Bk9MubLu6CY+M
ZcG6BrMG3fTDFB7RQpYDe1I+F1gmCKHIfrAivHJkXXqw2RLRywQZblLSY+OIGOVlzBAQh13wPNL0
iuj1PHr+NY1nS4UHzReQWfAm1s20MnJaa6T7fVhxFc3mU+N2LpucfBFnE4fItczRE4ot4kcwxe22
Yck1BAElfx0V//EYc62kZEguWb/CEEBT7ybPdPeVjF4Yg7SZ8m81F5bDiKurpq2kym5Tp0evPk8D
i0Q/+Ghl5HWcRDlshLFLSon/GNRIC2Ra7tG8W8DIq3mctA2iwS2ck8zr/uiXMHYMUqSaOi66aPAa
d50B6LDpi/R+CGN/xQWKbhkvfvdlE2xUGFY3qizVKqcSANWufQLG7KHTzreeNBBxaHXvi/5X2KAd
H3mfCXQhMq36IR8A0AaLQBP/zY2hkyLEh4WkjNfSHY9BGxp0IIPt1rEJ+CoLVY1On/KUvqAP2wGw
0jPoEUddDkNp5fnBr6SxJCJFdstcRg9TP0GMlAqEr05oo76vUWUZvwZhmW0yB8A1WYg9M7zewVL+
IWeQQZhuOsSoWK50bH7iDMGiyowPVIMBWqcG+tvRmm0KNOQBfc/jrThrTegwxusAvID1wHRyIEOq
Vw2cFKamua97/qtXZRIVLPnZ5+GfYeoTOEdX7w0tml0Gd2iwyqZmTyvgS5uhNtuyRI20ZUW1clU/
bvxqgsHTVB4p6069MEHUFQnba+khmZbcl+DZbqdxQjMT8rCRNxZQC/lQZpKi/pmq4a0vGrvqwBba
ZCX+SQ7i1isCb83l+LuiIbQUUPIhkrmNfSRVUd622yxPHVQzqmyTJiTGM7c0qtFevdYduLkQuuk1
WutTqBnqxyLOt7DwCjahRHOBdvAhQLyFtxO3du0VkEHXk4DSktliS417BquUb62vftFpeK28Di9z
AmYr/xKH7is16CPvfH1A5PpgR5jslMT8SRrkZAWhGL558EhM9yM0401fIomNnq53iAq/An1551qw
2vO4TFZ1TwASa3MeoTtpC+zsjikvWxfZ8OAl/p+66o9jRQ5BkT4AEWxWA5tu5Vg/hoN5M31br5Iq
GTchclErlVUvwYAXg0bQNcwkD9QNfjRZ/pUZsvfR7498iEsBa2rObtPOW1BCwB+ahBwQmYBRK9FV
5qnR3fIyPZApfC6TtkG1Akajqdfe9XhyELm9KfInCgWyn9y5TnhDWr5iueIbMtGdKoMKsrYG2raU
PvdZc9KOA+WYwfvmwnms2pEcSeb2EZN/jRqncON1Rq1IB61llztb0P/yQ1FCNlJ6qn7iqkW1pyx9
qMyI2ic1pIOJJ6GZUHV9TmQW6yQBfUzIszIzj8GUgS0JpAzQHsEu9Qerpp/wlMgity7lpu7gM5iF
38a62xPR8SgGJ28tmP8LBlb1hvmobOjiNeXjV5nHcJakDU7L1Z2Ln7LxYWG+Eul4yIpsn9fTA0xJ
bpgYvkHzTaNKxDdtG8CW3eR3aBq/haICVWzhgijW91sA66GrsA1qtp3mkQM29Bbv8yTBEvAGHMZj
AaFknbYvMSy0ToXt3X3ZQy9D8KqrtkDH/TBsLdFoH6jJnW+8w0R7HqkJDU8O4n3o7BI3EjyFEhfn
4ZVfQiODHOVdY5MGHdRYFAI77tBoma1KT9wKSqHNNBS4PU3MHr1BLxiK7W5SHGAv2Bm2ISXwiocs
o80SvRpzJ4Huj6FsLVBUTssSSrOp/uJMfv5WjFCioCv+STJ8WpKA5s2oszFl52+Q0d0VNeSDZcNO
Rgg0UYEQ/BQU9BByct8F7aNwFJC4WX/grBNR0ievcEuBcfwknkcqHkLQEgH/qoeVSaa70qXFKvD9
28oL3mnlPtJS/rJOeiN5cXASAHW6DqsPWCI/VAU2GdY6DLlB9Ac/j98g+9erHkDFvasMx5rhuasO
pfR9GCA93OoMZL7B+FC/o+0/VXLN0voHII9N5HTFYzFhlHIUUKO2z/8AQcoijLbHvOzrLRi/CcR1
7otXNc/QxCNQEPzbZNhbj0joLBy74+2A82xj/1RFVazyMPttU5dDK8WyqA5GYMFMPIHVC+WpouwM
dQYuDEeeDH1Pm9aCrSizzFkzIf315FSQYENqHgftjYfe2qPf+mwP+50BnTn2EGfpTU7rlyms70hC
+qgIxt9Fa387zPyYbPvoE8jCaJcfO5H/sNCU7mgKJOAQi407QcKZpN69M5TfTVG9qyD5rh2Ilzoy
7GSrN1nu/jJT9wUIzteu6p9o2shI9fYEtDQ03hPwFRSd1RiPAHM6UwxqAsnXxvAXm/vZCvTjo5+h
LJU69my2PsFMSNZvqcBa4UNWAR2R+yXE9rVpWplBpoJt1eT26J2BVCNVZlUYyHFGYR8g6aijxC3e
taEMQ1W+JhOYmGPdPHu1dtZo6ij3Rjd3gFM/h0S9pLE3RB4fdqOE3YAykBqT4AD8Zr5FSPIWcPTk
i+B5CNznwiKb1ckvSdl+81wsql1d+SsNTtzaLaA1ClHdjzrToFkDQhkI+87kcNheKutQyD+VBPh9
uvOsfnAzYrYYPeHOySZ35Ynyl1NAOGIF/k0nwKCj64EeLE/MLQkh/SWgJUYZ1pJIY4mAIFU4p3TA
zpnV6INL/BpxiJD3EMtJyBbhUDOE8kRzgu2zSg/QjN82Q/WVx364bXXqbtKwq/aQCJjIyuAntuhX
j1b3kPBDrmWxF6dZCDqnfW3j6TntgbExOonX3LhfJ6epgIwu7umgfo5kkLua1vK2UCgw97znJ3hR
IROlUC/noF3eV2XT7Q3iCUBUPXJfNGAnVKIGBGmADLnpmlusZpAQt9kXNxkeskI/M5UWRwdVwyj2
0FMkMFHXidegJdW1DIn1alwJFbzEQsBdsCwpOZG0Se4bruqDhfz1PhtySPpVA3uPsh+/lmHcPlQk
86MC+bLDJFkPGIWzh6VVe5PmtYu4RZlt203lb8lZCEGrk7Nt42b9qp66+qebAg05pKa5deD/CBb4
uc03KeidGhygOk0SvgbUeTHOMN0HsYHCzgSu3pG+Hg9eOmIvDdRLz+s94f24lbYItzCzd7/UwFFu
M4hjQLwk0w1shptN7EiyrdveXaXWB4aVQm6rZUDWU4hlQVj7FczdfJW57YutKyh/Uwt8SA66x+hk
dJ92fhFJLiAaRD4yAlAoW9WIkq3q2C2VPt0PRvyG0ae/afrpe5MNPsStJSIz3SYrr6P9lufdc0Dg
KlxQFW+DOMg2DO1w5x8FJK8zBId0ElMU90SuJGLpbSw6fys1Bd8zazq4vOpw60zQTDsSapa4TooV
SLDxeuS+v8uHEXugCTCXFQh8reNk6zaloMs5NX1XSBfdBK4hK+ZAJc69pLyRwUCf/dYme2g0Qaf1
qf+FW2jSE07StXZF+b2CuXK3K5pevVLtA6nJONCByoR/JHo3Nw2DtHrw6B/YlqF8WcSAxcQ9nrlK
IHwGs2gFb698TTmLt8KtplU2ULuKefk7HbS7SiRLjrkIfjAoIBHJQLUPP1b6y5PEu2O8+FmoOIts
PXo+pMoKhZOxaVosihDs66xEHO5QhRAWUmhC82KfZ3GxDmsLQiyTq6EZ7aEtgYvoPOOu7Vg6aNjw
PZhB5fo2zINiJVxW7e2Ijv8wn4aocFMOC6pxiGIG7IWpGrpy9Yg1mvjNxq2DfDu17ZsfZl9VVaer
AaMLUAEoJUOE5du6w5hI2fCd946G74G9b3Dyiaquu2caMwALFJrGGhrFbffY9UmK7bWqNmVZ92tY
kT4WBEebpHbajYAw7sbzgRRtw+YhyDhkdnbEZuT6P+EKBmBEx+1aiiTddCUCk0GhOs9i541Uzc8x
xC8ODHuiOYgJPK9w/ps0mpJ6ZHnLRNi1T0Kc3Uz8u04FPL96jv8fstZtOyL27kFJ3iBphLWqaIFi
geK9bZM/len9LR4FSSu/PDR162y6Dsr7QgNhkZYt/ZqjngY/DYSylcuLEzeiI6sOPQPrMbc1MB5Q
meIntZFwbf41jIGgUcCoYLhm0FBPebaaAO6/g/w2Wwsso7c2VpBQhuhNqWuv23ST9vdMeEVEXdbc
Y7mOo7IdAITAQhXCaBJEBP3StnmMiqrNi42uCdkWg0u2Ve3dELi+b/za8baZsX+kB6wBIWm3aYIA
E7tvXhG/NLsgTKptDR/1L5DoyEig4yrKuuqXkmALTDHQCwlkUiiydI9WD0JFjADym4bsHTRWe2d8
kDLSCVuYjwd87U35qJkHiIKyao2eLdyp8jOQrqp0Rcrh4IygY0vfPuYEauXSS9uIwIMLH5QNazhl
mV0SStQJZSIjlPHd+zTBtoSuhnv0emAbw6HVtTJFg2KBwD/rXnQYfx2m+NE726EMMn/i3P8eVDj7
cQNfCiZJ/SAnFzcdIMv2zyCkTJkfYVnX0PKTECtVXUWiDMEMcDT269BL73PPIUdVBHoFThfOu73z
R/fIYQJRu+s4jupDSm5bSFC3jWz+WNLfZqT8IWEdBq1unaxzL2h/oRJh1gJvHIjjovqiIOhcofiJ
79p0NTjaGIRoB+m2LhxuNz5hbOU0AGcbpjJ46SY9zL8hRjW9au8kbP6iZHTf+0ZpwIUkKEbKgxUU
Sc6DKH8hrdCAqwzAfQGV6KNBE/rjzC3zbdvEAPt0OMY6YBjsQK4cbj3wrPdNOVmMR/qC6rZ4bYoh
h611QPZB0IlNKAS8bBCZ7hzYmQDmxNLbysL01bjYwCh2rK3ySPssg4TyVdgUKIbTBshNVVmMMmgY
aqRW3pHdzaHPNaFYARQe3wAMnvyeSG+eaHU2yilHbOZ+ktZAetX2rWkcd+viNT7SVqIcZdHHIUE2
gF1ant0UpAketJOJU9s0447Ek/+Qx+Brlj7kDKCcqz+N7LMJ4CSAQPwprI7cSEj9c8HWtO3wWYDW
2Is2PEuIe7GZiq7ZpRVyGSap1LEvMgMf0jRA70rNATnpbbiire8e87SVcHYCJV5HphOJgvA7nuhq
DAf29XISbSFxPVfnMlqBt4Bw/8Qa5z2j7s/OF5/qEeR8llduGEm5qAJUO4YCNA1WHZQqvqT2mv3D
QhKTn//+IbHcQlU2tmdCtuI4YTthkW5d9EggFh3U/vLbWUhizvW0Nbz/sCACRd5Ish9oNaGQwO5Z
Hr8ihRpcyb8vpIDnulofdS2mDbp33djF9ptUX7JQ3sL9ezuxbl+1DjhaOIn57rV+s6WnmpWhxnL0
mqFAWhuwdrhEywNPihbEKn0YPP/X5Te3NK5mGea6gz/ViHXuODKcfrQBNoaFVxK/S9eepZYVQAK1
GXNyrAfvRTccG6grr1leLYyquZhWozsTh3IN7KxFHTykQCQBwgHjmSFor/z+pVvMytHaiMQNqCRH
MyFfhkwG8oXGe0MJ5pM3mFWetRnroqxg/jj2XG6hBc/3NJA5NF62vjK5F4rbc2Vthc3cc6DfQ5u2
/5yXsDEe2E0xqXfqBbeTmn5fHkYLZeC5whYspbFDMM2PIeoUQ3oomveY7CHwi1wcEUcit5fvszAl
gvNQ+7CWJEVgMl0benRhNWvpz/YvxQNZxfGaLnXpDrNaUpAQ/OoW6VaiYPyq2bZyfgvgJYr8mkvq
0h1m07oa4HtQV5qekvLV7d8tT3e+BGWk8XaXX9LSx5jNaZ3FzVRViXfkfpZv0AkMydRU/IH/xpPT
mqNjMNORl7pm2bc0xGbTfKzKAmQqlMaSIZYn7Ytdz6p10CBMU5bceWPDrsyXhTvNVbUhaVFLCkdo
DiwL1yj9g1/nBgg5UZnY1LCZ+qIDwOMuv8WFzzSX2ZagDbEw8JEpHYBn6E2mos7VT6IATx8kifvL
d1l6pPPfPwxokgkX1qFJDALmnVQC9JpuZ1PkmgycRNtrHWpLdzk/44e7xNZ0zjCU6sSKPzp9G4J7
0T0hgB6uyWd8XOgf5be5BXSssEyWnQPqY1MfxwDFJJRDgKuEgffl97R0g9nEJ2PY6JH49Gg9AfAT
i186jkZv315zR156RbN5DyMtnYVAlIEZk3gozMBSJz+zJjXoGfnJXvWsXXqQ2eyXztQP8GyhRx0j
pVsP7cNEASgdUnmljr+w6/qz2e8iCq+CAU3XJXXqQy/yc4yCHNzl77D0mmaTPTEoiyB/Qo4gPkXg
P61o/tYCFZf273AkXF++ycI7mstjlQwdP5QgXHexuTOifcPhDfjSKbgSTC9df7axh57OfV+A1IAs
wPFc+ePnRCwEcJ/7+bM53VJoHPqJIlAEpUmAPlOSZN1705UPvBCHzgWxLpniUrkTXOPDmm3RdzUc
M+DfVhrJwxUke3c8UdsMh++otvKawHrhu88FsTg9GThtjaCxm8caDaNJsIZREBhYKoIRyJUIe+m7
zCa5O/a6nhSa4ybk63LE0kr9PrO+L3+WpUeYzfAmMT0vXVjLMh8idMd/rILgm5fk34Ic+F7qDZvL
91mYgGw2w8M+CawaGT3mvj6B4PSEiti1jtqFTWluvmybyZSoiYhjWjTPllU7JKoPImtR+78yeJfe
0myCh75ogUwA9CFzCbBu6OzyXdTGHJ8c6galISSsPmdtyOda2AxZGNjFxNOJsGZLqEKhFs5Q/E9c
ffYOs4neD0XIuGb5SfACBEI4sGFrBUMtUsnj5Y+9MGS92VyXBcsUoSGkljE0nGNan6mkAwfelF4z
c1q6xWzz7qFDzG1m4VxS+uXGdbOv9QhQrz9e67tdusH57x+igwpq57YCKO8otHNUpX0TOd+63XRl
y1i6/GxWs8nrperPkHuf3ZRu2AOkagHM/JxNDZ8rUevMTATV+eYUl6jJ8y7cKOU/yiZ8TG0MH3gJ
PuvnPvZsZifo/Rm1qLoTilrA8fHj1Pmg5FTfL19+QWHH54JTHMtQqJB1h87BGNxrFxFU4YTpntfm
0Axkx536ZRi7XxzWcRJ5oNwJ155I7iAnRrIZ+blwfGxq9XD55/BzxPCPoM6bLQWkIQDwodnwWADD
vbd+WqGQii2nBvvu0QywI209o3bhUJb7og+BX22RRUoGT78jKec9uA0Hg8rpyDGwMd2XlMs7uDDz
vYUPyl1nQcP1+tJ+8cEKXXU98rMO0mZ3tROoQ1ME/MxWV3thq+QhrBqyjwGFvRtwYL5hFhzeqQAu
1WmD+DasoCkMtS1ujDXNFlvIsBWZCJ+DwFarHg1Sm1LJYZclDXwOUNXaoFzbrdoBpoUNcG9yBXMH
huIHuqZhuNEe0ZHCwLSdhnWbAT/oBIKvUZnyYTw5ZFvWDf0pdyocbGHeCeJZ1R3ChAHLmmYwEIdE
8FlmQ/MaD5TvayQo1yYM1NansHt20dV+rsuJNVqc+i1DSW5z+XMtTLO51NcVsUC6F2wolElONAmP
YdVvSZpvP3f52VJajShhW45uZU3eaXvKybs1V3orF+AtfC7xhX6GOiXDz+6PbKduCsCgYXR4w/fV
KtnIvXtXHOI71CSbL/XW3lZ3/RXl1sJe585W1hAHvAQQYtSvCxRP1qhJl+ueqGmTCmlRdna9jVuI
4XPUP/6XVfVhnRVFgPJlCPP1odXfEfB/d87e2pc/z9KjzBbZQKLduvC5exxNrh5KnbnYgli36k0y
3GqoENdp0vWf2/TmSmAPTgMhGgbRuW6L6R2leSOjqgFFYhQ6ef3cA83W2pHoQArhuUeHSrGr4Gq2
Dj0gKRmouYcg+B9nZ7IcKa5G4SciAhASsAVyTs9T2RtFlavMPEgIBDz9PVmraq4xEY5edEd3NSSg
8dc550vSR4Mz/3u78L8a93++DBk7mg+eOZ3c7MlyVWAN72R6mzIAKZK15efC0u1v4//nHhBSoPdk
FTmyiZRBwtpLKDQoE57w30YfyICv39vCbeYWX6ccc8gzkcvQ1EA9EKhMXK8/Non5u2b2Sr9ZWOHO
fb0wgXcA5SiQP3MXUL70tirL7zWtuUnXrbIOyWDGdGKI/QVi3nmmU/OImO+1JeHCMDl351JsLVx0
egTJyGqnpwTxm5X9LlT7rUwwd27PTZxCZnHBIBT3DMSbyS67dxuvgkKhW6sZLb3+WV+P6yLzRwP7
y76D4Mhr5C8ccq7Ui5deD/nvWrDnLrcozrgBJjDzw9ggcptLhamtqtuVW1xmjE+WFXM4qYiLIkZY
MQ5QO/8VfKhdXXdgDaCU75RIuS/AoOVqXMvBWhgY/49OWgpJm940j6p17jOv/z2m7q9MmxAu+Hd2
qlbmsKXbzNZKUHp6be7I9uSYBLxmHKTW7Fmobp/jyF7F9do4v0AWdOce3Yb3KSByIzuizhMpiHbd
OmgRLN9LxD8Dr+C3yPFJ3NsCah7V5ivlt4W4F3fu1p1YntJR5PYRn+ZGEOhkOJQ10QCzO45DU/YY
I+EhsKFZ/hWnCQTKxJXBZTkoIERZGdoW2r15eff/jKCXQ25JbCJOfSsi2uMsfS3ua6HVm7OFgCeH
srOhSz/BQv/BWH+D0yXAMlbaxkLBZk4ybbQLaHKqJBJe1NkfsZRszqzpICoEhmXcyfFt9F6/Nfqb
s6FhpLkRCyRMQ0FcpttJ949J30LZ6sqPejLev3eT2RiRdbWTp17Kj12iQxMSjkvkC3YBgD+uzMdL
32M2+TtA9nVjZynUXvshZEZaHeoRagkuOroyCi3dYlYmxYVhjZs4Q/pA1kFoyRFyRcoy5ASqyq/f
09ItZmMChFLG1JPOOVbqB2HVVkFb19lrJsXPr87mLl2PIWZJwjNyArQ6UrbeOyOQ9/Gw/c6PZ3Mv
rmbdKIyCsiMZ4BeNyXvhFW/UyNaqGp/PAmzuuhUg3MPcC0hbkbl3Da8OlmtACWfEJ+I475WTnjG2
rHzrzwdnNjfdQlTcEx+ml1NephLU+B4MGetWZe7T2EwfsadW6sqfD1BsbsAdkWcLqgKrT44mj46L
kLXCXhlDlr72rGM3Ro39nST1qZuAPHB5efDAQgk8qGNWWuvSj5/1ajMupKcHJKCJTO4QkXLI7fhb
FSA299O2ckxhRsXArWgLR8B+BKYJ2pqVH77UkmY9Oe6GpgIcEldvO3DeC/VMsvoOPvmoQxhHUKGZ
QfQ7rax9lz7ErFObxVCnoAyYOL0tD4hujGrUN+BYWJnjFi4/d9XmQ6k1VN/mSeJVqeSUocbB8+/1
g7n7tW7ruMhdhA9qcDus+M3rxS7xHhIEniunXhk4Fjrb//lgXST+aEUJKJrObZc217rNcRLosi5q
TAwlUFGvfPilO81mbQnDrTUVgh9bO0ZRH2U+uIkSAF05LBrprd9AB/StwXCOHu0zbG6Zid7HTDfU
SNxBpSjsIeT7+vKXH/z/K2LmzTp3meiqc0hHjknKzesp9kVkIdoOrjtj2PaO5Luv77PUuGZdPCe8
l0DB+Efi+4/M5E9OhtSK2NErn35hCJmbZJW2K912qONMZAhY9sb9lYF16QXNunglicsaZchT7iMT
0+hALyolveeqAAM2E9n3VrnMm3VuiIqYWzYjcKVuHrmlDSeRlgZ0fE61H0zov4NqSJybtsz4xi45
C2yzLTewMWIvr4hYy4lcaNhzxyykfrCOO6CmFpmsoyId4kePg7qIXWp6qBqr3TQ5HVYaxcK7nTtn
cyuxU0R4WkdIX8rIGmn/3l3OXnHrdssyp1q5z8IwPVcwJh3KKfZU1TBI2ZFUZdjGABT1TVAIva0z
E+A+73vdda5ojDvskjIAN091/9NisL5gjVqvYmCXXtild/2zDQH8FVZ/gauPphlpeJN8pIP0/CFN
x5XxYKGfzuWMWBYVBKpMYFhqfzxBG1Ze9SKZHkahrJUpeaGrzsWMCto8QGW5PJWiv4IlBhpWvjIK
LH1o+7/vx7InbXQwDJ5Sz7tF1eM1ZSZAm3H2Y8R5BQ6BoOau05Uuu/SqZiPDVEi4WMqCHFGg3muj
qkND8Stsfh6/HjKXuuJsRBiSlsCWUlpHpWMT9oqhDbOcPkirPZdlDq+FKH59605zQeNYFMJgQ2Ef
e37j6wmkrhsXMco9cGUwA399j4W3xS6f7J+mm3ZpbqoSxRBAu95St71Oen2y6o6urF4WusacEQLl
/5gWugabtYQvsQKfr3/WLVh25cpEsPQAlxv/8wDwubWQxCJmK5fq3FbkJUUoJRBpRb/SeBf6xVzI
CLYgw4GenI42qqYOLDR0WNMFLL2cyy3/+e3oux3KzJ51ROzPKYf0ym1vMcpvDWOtQLLQWNlsfk/g
L6mBfQdzzJF7rfSdU9tXdiwPsU5euxJOya+b0dJ9Zj088e0YZ8YA/nAXCjzrxTJ66DzBhk1+Td73
dExsDgihOTSMhUBb5Y16tyS/gW12ZdBYCJpibNarXQRBYM1loygI/WgJ0ypW3bsio9DcAbiFDhEm
jXUaUhcGkRwU2q9f20Ltjs31i7wAesAEevGYtNltnvG90YmIOcAAIS0VDjvdNPuxsLem6IOCronj
F5r0XMg4TL4tVAIvshbJ9aTG+1jplf6+EALE5ogQHsPz4E2+OCF5QOwcs86OdVsM2cauyuyqi4es
CKbSB0oLyaOFhOvC6U/CU9aGuzXWALXMjDyastx9bhwlPTij2CQD2QPZGEzKzu4UPP2wyfgmqhxN
N+VhpYrxe3s5OhtNjJIAwF27EKjb7d3AVRr0Rbw1u/Jb1ThYw//b4ysTKrZBY/KAr304GXmsD1Pe
MfBfWXsLbk9y+3XDWhhZ6GxkSc2a1xfP67Fw4MSX1zYwgINzZ4wr08bfw6NPNih0NrD0Q81zwNOG
o9FVMoqbAsOLV9m3sk3iPc6XusisePfso56WBY5KYdcs7WFrubw4cJxW3JVwxm9I0fBIu0DzSsMs
t66LOButbPtQcadd+alLr2I2NNk+MsD7HPCzPvWvJwFsm5tnsEb5x8le2+EuTEJ0tubI8xoeND9D
Kk+mthXFVtBU3lPbrgEJljrsbHTys8qzvKlB4p/DHmqS7nInX4lIXrj0XFnp+wM+TIvjtTIZxJvy
evu6qxW+yNcNceHNzKEjaTvADjYOJabn7EGZ7rnP9IOk2crsv/Bxnct89M8MGkPnY2OQ1ic/fkPC
WeiMt0IngMWvZWBd1kGftPO5tNKrqrh3YPY6NfR3WyEUCDiivPvFvLPRW3sUxLZfvyf7L5fmszvN
hgZ4VkGm6UZ1EqWzJ4gh8ItzZ5dbBKzCeJ+C4gn7+bkSryTd8OK9AbsoTREueYmgn8S+5nsnBcy7
fIRVFpL4HfEe86zYlcNLntabwWvgo3/J+uToJ+2eOLtW0rPuHzic2gxbW2ioZfEzEceGIVCH7xpE
sVG4URO1xfPfcgCwqxIBHEoE3KqCkQCCfd07+1RACQ9wDlDhiDYAD9VDVsQLbKUhxz/yZwYzqxPV
4iMzr6GLw6XvFHZ2ZQmP1HaqjsiT3GvEz9M9xxmV1z/q+IPW051rTSFFFEwe7ycYtqZ2CBCixVWz
7fUH4MPWoLfZiGB853ftwHqL/CGdbUxs//3RiyjyHMRTWernKgFy2o2G4RWJ5Eg4SsUYwCrQaA7g
7QZCAl0ch/FSFHw2p32ePua1CHX8Kp4R5oN3HANjCmQ3aQNDyoiBsjsUbdDD5M8G6IA4FK8jvA39
rkQmUgfgPfisiMXtzIfCLsKRqyArfwsSNaMZCL61yodYAp9Mz2CdV/aDbT1SrJMuiSausYNGaKvE
Fa+b00UpZQ4/7cza5simNZq7xkOBFArxMnPx1bYJ26NKFyNAwt4BoYzohlPKDnVaISM7wvib1hFW
K1GhNgwHglZzhaWLjcPtOr4de4TEwOkM9eZGombcFWUonE2S6CCDscH61dIr2IS2RpwH5ZRHOqVR
VyJCojVBbEaQevbUNI8N8hxLioiPpIgQWxgK5Ll2buiOr06J7Bxj44BkKTEFibNAJGmpz3x4Q1on
wknvhb2pQSVzpu0w4vsUTzo5ufQBfTlIKx2U5rWAZbvC+nErEfVkDG8eEO7YNILCE3pQU9pIzkAU
boAoEiQlXSkEFxVXzW+n2BV5kPwgXVD5H43xx0r/4DxS0xMXfZQlZPN1d10aNWfzaztZUw7RADR/
sSM3yizL24oIshLytnT12eTaOkJ4gAdjKEDU1z4RJnKyCsDjv/7tS0PybEI0eFdkbez2p4n9tpBM
zfH9wIGJvnf12VQ4JEUyEZvmp65LBshrwZjeebQrUVJw1hQVnx+fAkn931Ff5gTC11YDaxkjKgV+
4iFSVk9eY5LW10r56VFgRZsgVbhUSETnxv3Xz7YwGczlyRQ6lI6NSGMqp2zXJ/CxmbIFO0ecJ2Se
oRI4OLAl5ytrRevyuT+ZEeZ0nhqVNkRctf1J5ojAdGHFBO3efyFm8cAac9z0tftqpeQ59t19PNlX
aQk4O47aQ4hfv6VdYXMxM2/8omKJBxvtBXTlGUjd7SOUOlYay8L0TS7//p/puyCQqbQZAZMxt5+5
5Ub+YB4sx9zZub+yol/oS3PCjjv2OYKV0JeIsvellFfmukNo6edf7vnPzy/TXHUI81KnOvfDVj5j
Y7UbrBsK0+nXDW5pWzpXMrf24Jt0xDjjCJtvmnR67Tp1kEmzTSz3AE/Jhuc6MrChKI1q5Uxo6alm
4wOEVV5aw3V2ajsP8Sul4g8w3FtbPRqvltmqlSF0YRiaS5tTsBjjIY7VyZWPyCZCjNUYyrpaaVlL
n302RNSyN9KO4erC+zEiGcLgH19/koULz0W1BkDhReUhjiMf+c/JSm8cJGV+femFFz/n5hjDmHrc
lj3ONMwf9dDcq6nEzqjysc/V3cp2aKFSM1fWMpJkEhlySCVrZCTQkHokvlkDVhIOEme+dzY9l9GO
le83mUg6rBERN9ZYUV6AHxunK5sKe+kjXNrUPx3Pzot4IB0HynDfb8eQ78xNEpYbskeEiL6CVDCa
wrM+N9fquthXdwD43MTb73bKv7/qn7v3caJqBIni7mDZFwEWSbnegKlYb5kXUJhWfn/dHhZ6yFxU
C8wYUB4M93F8LIciBuUzi7536Vkfr4qxGfrOAGEQTr3aMTYxaCTmWlF56fPM1gCFtKvay/DDlU6f
y9iE5S1eGZyWmu+sX4s6Q2ZVBsOFKadfyIt/7ARqV46V/uxHeZdaxs+vX9DfTvfJ5DtXzaLShPQs
ZkBtXKv2TAnHepPyIUrS1gl5md7EiL4LELt2UpAh2X773Bbmz6xAqA6jVnqoBVyEqXS3DdJ5O9kC
aez0WDDbVbctZG7sfYVOl9OaRrJKk03S2UZEKbZZvG0EumQsXqoCe7+vn+ev2vSz57msaf5ptD7t
utJmBT+MluXskdyDSB+nKMm9aSUF6iJ4UhwGG6EQ1XQwaqHD0Wb9ti7E8CylacqNidTWFwzb0xNy
oe2VhriwpJqrezXOLj0jbvojs2GUcgsXLXK6LjrjZTDIUzYhrJE3nbHyFpaqk3Otby46buS+5Ad4
hbFpZYLek6GxkfY2XZIAkSYoJ/S3wYAcoqLFBxyOAPKxfTdOt05/L5BEuWcWY0+EwDvvOkgg1YVZ
Pim4ka/TsuGbqsmmlVF0YT6YC4d7lthQ9Zrd0W0RTjuxALNNNjCsv7pvvv1LB/6nUYxFAstRQeRR
tN4JpsFrrn2UYHt/m5rJQeTDg3KSldlt6UvPNjWCI9BpGur2iHBEc9N4+gfvxnvlq/tRG3tqAMGe
TlStrJz+DpKftffZCGf1flKDFBefOKc94skm0SYbDUnIhyemUiMWT1UfOPSM3SDOrPwVoAn3Vsd1
89jFTr5nieXtFHXNLurgYRAB0gDln1Sl3R4ehOJOp76+sp2sfbXHEmlknnDeO+ZO77VgiEr6utMu
NYDZONoatBqRcABH8pRYj6UPYsnU2MY1Tn3jPUu1vdItlu4zG1RTzNBJ73bohDjd3+SjcnfCoqgE
TAgyTwpuPH39PAvzwlypTJKYdWAjyWPsEHKjehxyeFPRvH/v6rMRbiCsNFkH/3YxUYazRnjLLKtc
a74LE89calzKETl/nItjwppkJ7DHfbDyPtvDZ4ihw8ZWtyRDv7L1W9jgztXHlkh7FO9TdfTUpK9V
lSW3qp5cJELa4xnTkthVrJEfsN3IR47UyJX2ttBF57Jk3Yk8RSpyh0Mw7yCzEksDhCoGDS/uOTV/
DdS/R8bvSuF5YXUzFyY3DT6W01gSn6tFdqQ/FkgYjNvIlWm6+bpFLD3PbMjpYg+hKghsOKoxQ10M
dVDjFpJM4yO1yZSgSJibt0Nt1BwJkkhl+/qmS418NvCUEhLZFil9R4KoXhAdfQ1di337vYvPRoQx
5oVS/WXRAYoHvCrIHVwTTVp/8dKfDJlzrlDcJLbOKC5+ejOCHzRA0HXwGyCjUIc0uLqK3tJgK4Kr
H6dTdLXFXzeHw/awvYqiq6vHm3s484LDffC+2/3Z3f85/OmDP2pzvt0dDsHu8HgIDn/OXhBudkWw
uT4eN5vN036Pv70eH8L9cXd9DHGdKDrtQ/yZTXgM96eraLv9Ed1d/lgYRj+iaB/92CPIb2XU+7xH
07lc2gWfgwwaDTBD5tKvuhrVDcc+K4KkWUWJL9izVyO+euVunzd3OldPE3y6JBWme0CE/1ZN1haY
3x3UIyvznfV5s6Nz9XSrAeMbYZE91KW3RYZy0MMaB2ss0n7EfkyOyGq9lakXMvepTfN7zadt2j10
xZqL6vM5hM4V1QSZ/z2cyBJzSEFvBhdHjY1llJgPc7VPtWntvu4BS+/x8u//WbKYo43AQCQqHlKB
NAh29OuPam3Y/atK+f8eQOfsIsNEvLgtHXlEwmG1r5BeuReT7aUhGZDIuB2diwH0sk1HIDhAB1af
eps44fqskAH/Zgr4u4BXLYygypBK7VHPvBMeqUJEiOu9Hhxy5yCG6eTlRv1Om3GIL0YdkLqEIshc
xBlHh/zdOAU1t0ZxEbGvHH7DopFAijpjSCar2ueWDW2FtLJ2r1sz/QP6SHG61Gt+1EmKgnhX4dwh
EENpRS4SDfejydod8p8chK5no/9o5Xp8d/2BWAh2hrY78Sx2YDXNd44Pz23QpK1+KmNniiqm3E3v
NfWDbqzhForAcuPrxsBGtJRh7uo8JA0ovJUh1GucZBoDKveCIS0ockZl2zyxxgZrqkW6u3IRQOpY
zFlZTC619tnIjoOvBJHoGfpuItPb3PbyTVe19srUtNSWZ0M4Q6RfoqV2D5TcC+sGnkyAY+4muJC/
bsMLlV3qz4ZxCvIvjGcNPQy+uM6yKkJNZpOnKiSlAC2rPmBzGRo1YmJrchtL4gV2bkVjyVcm+qXX
N1vwiXSsIVNFBRHwwIDLmyx5+frJFsbUuVh9NC3tlHaDUQAJbzsHKeEbkw36Kc267BxL7hxNY1wT
Fy98prl4vSQJ8jjrvDwODUtePasSty0452df591jVtUk+vqhFoacuX5dsyEvlDu5B1NsRf8rvaSg
rqWFLDUF7/Jw/4xng5p4V7siPzZK1w4S991y2LclssODniBmhXcXzYJZWUUdmDxXyIj3LJGFyGoW
f4A+Q7xx0+udhbD4Nc3e0kecDbE4OulJ1bLiiHDkehuPWf4+YjNshgg6RnUj8wbU9ZReGdCXvuKl
jf77AnI5sYqjs+XjuGeqOZsJuaPYSTO9lhG4wMGj3my46MfcnACvcg9lMSio0nqWwiFb23vNJLsD
hKS9QxJQiXyeBhnnpWtml7Rz+xSXzngYalrBsckvgTFaFrs+l+xcYVEelg7VKwK0pXc+G3JcgEJZ
UjnN0efC3WcJ1qR5k/W3ZuP4RWBbMQbWaehXDhiX3vls/ImHIi4IowUWxlYPlRkX8fVY9fRgDJzg
HJ98z7yC+W72cc0eWc4FkzC8Zd1uhF0pih2kriOQ/nvHmXQujc/8vrBay8SQUxmjj3KMk0al1DEo
OiRfWxwvDAFzSbyZE2ssrFgekVn0TLV9KHgMwQNdq8cufJC5FH4sVCsVdcQRqYKoLiqgBZyQAMro
P39rDJsL4GXrZi4mE+y25EFMT1DgBaRZizdb+vWzAaMcXAsn1ZU8mrK7Ea7THxBpfarA3dpmSZyv
DMOf7+boXANPpTdBA6j748BzYDZ+oNgb4m8qfnWZuRl8f+U+S996Nlj4XtchRLTsjzUspyFz+hZC
PZVHzBJybQFw6WifLDTdWXdPGND0wFqJo1M470nDQy3MLUIztqSz3ydUPAEuaaB4gSo1EKWtNhnS
Jleeb2Go+Rvu88+Aa/bgaiFZPENxgZxbK3lLUuho+ja5H0A/Ad1mNQd06U3Oej/8BBDxmmNzzKZ2
V1NARibo/wKL1R9ft+qFR5kr5JnrIMwW5wGQa0LMg4Vv8Ygw8OE4JgwYNdOt7pJ+gPbk67tdZqRP
PtpcK08qBJ3LMq6OE23ySxOnR0K5WPksS1e/POM/nwWwG6tsM0UPrrBTMDbA2Wm0Xa/Ukpeufum6
/1zdKeOpKBC9fOy4jZ1AbJr75sIa+t6bmQ0AfW/6RjtiJUZ4ziOjkP7VACHtymy1cApO5xm/jqd6
0Ggy90Dk8FsOA7AEWl/DuvurKxBpMkzbPO8f+8n/DarF94j3dC6dJ06bUzKm1dEz8w24U4eJZIfW
WhvNFvoGm40AI0tUCSZVdiz9kd0MCMT+ABmhPbmm6628t6VbzGb5nnBjpC6Urwn9I1QdjMlJZ49f
f/Gla8+6dt033siJccmPnbLNRDwraGyZA02Rr1WlF5rsXBtPNCr4svObU5WYN4ktd6Wdr2wf3b87
rU/68lwCTxBqj81DiTyWIrWwtjKV/1DnQveBqm1x2ylanSab1Tv8SagWp2E0LiSojgPXYMenMlX2
qwf6ancF5jADRdBs8naPzLy2CuK4r0C+syH8MykTMD4yS+N/sel1bZm0CEzU9Y9tqtM+6DuJPX19
UVvQBOK5HBpOt8pFVE6KPFgGGEuB1uN0ZJ42do0P0gPIht3BE515TbjjHMDHRWqsU7XbkckRJEmy
K5Bwcgc2NkSjnT1AMAT00qhJdS39TD3mcer9wIovLsKGQuCzd8tYhzmjdSQHb3hxM0hKWqj3gyoh
N+A43Pc90AsjTmvaySvCPiXGpgXdbYPHNLZD44M3WGsP8sYaCAgYM/Z4Cz2yRiEZ9JOy3YLfNCG/
uICQFdjCnZeDN2IaHvSfBiSmBjWSTVmVfkRrz9sbbrOtxuKYdEVxn3rdH0rqBlLQ8VoZEP2ZI1SF
AwNDApqrF+1kz4Ye2kimErJNabQ7u0jefGYjdNzvsEbg3iEv+RBaGkLQqmGQ8MquDgvBQGuzz8ng
AG6a1MNZ2u4VYB8y9HLgYlyoU7YNt8DNs+qoBwEKeE7zCYFqb0aGn1GNXblz3XynbQdq7xoPmJqe
uymB+0OUEzAadisekRwMjGX+4cv6bFP2aGZWtfMS84wQrqdSj7vSQaUuo2NzIT2S0PbUOeOUBVxI
E+BObodgtWwnJE8fs6KAlrbjeno0UyAFNeXnilQktBIB/CxqMz00sqbfPdoZ23g5cImJcTBS/zdF
QGRZOX2QXqSrcRobUdeCywIOawh5kQp72sSITkm2mjf7MnZ5mCCVCkVzUH58fYtTshIy2epBTE53
bfddB9ubP0Db2b36WZ3tPWQjUwSkG2bmbas8HoMcoI5tpyBRjf037eZgZ9Ze0LbFD19V0DOwt3RK
X+OiybdiSuDFJLB+uqqtIjg1i4jbxXU5WC9IG3wGEOSoqN7UHmk3mc93zGmh++y8ZEuLakLJpIuj
NpMscu3SBbJTbLEyxCzUNm3AbKsJGJBcSIchP/PB/yhK+ko1IWjc8S8At28aH9Gy8HNfKVWfuUiv
ZJrcYNxnATaLhwY2jb4n923qn6aC/Blk8cv24vhAGgGjKlP3njDPhZPd2E4BdKN8pb55xjvE6tFp
QjdxaNRkZDp0vHvw854EQzzm4JvxM23qn6x2r8nEkBmQ1u+Z9qy967T4ep5f7UsCOGZf8JeaoUHi
6EcGpq1cVN5A12l85zWtABrJpx5QSlSImjwuQwcqUQDeNhw52xsjtn+ZJXuQ+bBL/OQKDK1r2ydn
nvHqvew1DsBBV4lMot9lWjXbTCBmNTPNqyw2EJuQEBnYA8G9LBNnz5P3CGa7BK87ewWzFhjEFJmj
EwJ4olS1wLGmkO/15C2x9KPfNTveDlueeTD3ujjm8yjomp2hD4CWpBu/yzO0bFVHpGuGKC7pJvV0
qFrAxVzvpQWA6wWCNhKAfMuhH/efUMqc0HN59rNLgZUqJtvc9eDwBaxG64YBI98gc9ULSGb5oWnH
G1QzTzVFBI1tZTZaRJvvfB4/dw44slPF/vTSvtVgt0SIrow3bQGrD43ZzegOTmTk5UtTtlfdgOX3
ZCdxiMSeJ5o476XVVVEJ5io2Z667tVDsCkfXdyLdF79B8zvQRPYblHQAEWN0byGpTKGOB64t928t
oxk3MI3eZKP+aZZ5FfnYBoBLC1a9miYjsrh7VE55gyHwwc0ya0NoWwMq7ZQBhntMTXGxAa4RlE0Q
m8I8G68GQJOCqjVyeAD8Oih69cMw5DMc8Pc5624RCo1atN/IMCsz1IzKFjLzTDzimJTuTJe8N8P4
jIBUJN3EBUTVqRcZVL1lYBzWTuNAj9JAsS+9B0XkVradPKUJEI9OdzWM8X1e1WfPR9wI12yMWO28
Ot3wUo2gb+iGHAXQxeASWq848i2CTOAP1hl9HLn/hsr6G3fVweGmD+CdXQV+ar+mHOTHYdRvUwxm
GeT87WZQbX+A5yIaW3ZEgQ/n+P0GqKSjNFuwg0YEhqoJDwX/1E1N6puYQb3PkjEJDOHfwNgKAiTN
D80Ezb3p5WU0EiSNjDbgAL3rwoJc6Q0qPX88v2k2dl+3wYTlZES9+Dg26s2lAhX1If3AhAPPQ6dP
vd+gSOcDEofSbRkHXtbQq7HpeNQqJ46kZ087kBBPY+6FNMXOEZNt6NXJjWHkbOt6IOTFNvgwPP+g
SQYOHswDFSo+gOumFwIR0LftiRLzkY2go0Bnc8TEcK6kBMmN1D/GaUqAle3yELls1YZJCrDfiHN0
akPEpbBwAJ4IlSnDcMxADZjDa4lc08kwfikwgTctAlHCcgDYyxGsAbJ1ACAwgamCUPOuiomJijOC
VP2K3fEKHgdpSpAm7XhXqpKgXbcqwkSdvjlwdKPGr8EqVvShUKUdDKwccLv80jCKKb8etOpuSWM6
JwM2vhAEk/wmQwQLpql2n2Xt9SQRCgZi8fA49OOV0RgISqZMIgbV/lAtv3disI2StLkydX0DzUYd
wJh0oB4IugmIU2HLGQBabDjYFO4G/HcLbYHgkDx2GRZEY7sxeJpDLWNhbrZb0N20Y981rZfdQPCQ
b0Cm42HD6vqlgzn5MoHFkeiPukaAuVNElZGW58TwEZo2Jjb6w5NQHzCgblyBo+pKASWM2bJn2V1X
Y0PitlaAArdx1Hm8E63GZE7qt7zrweYU+KTKjiaUGQvCH1tawNYCPCZXvzvQ5dJ8uK4asRHmsLOl
gjcDqecIGyNh06lrIH4jNSUb2mSPsTyjAIL0eL0zjYqFE3dOjUd2lVWHorF+TUilAElg16rslrT5
Ma/sTTN42A9XJy6NjWXrcwGEVeaowCQ8nKCOdVBy1aN8y4m4dCbwLYEZE7YbXxh4eMh4TELJjJ3v
Th4WcfGVbTTAksZhYciXSmdbp473WKBEIuO3NQIjKFxJdc1ewd25K733FkOYa6W3xWiELrhCQTzl
V33cnUHqMwLYCEPasbs6y+EcwbRMOjjcHfbUIRcLjDMWMYjADkWRRk3cAPV5YU2SNyvDrzJSqOrq
4U8SZ1VIKyxRbYSUw61jEP9YQaQuCGavTJlvEmvdElNTa4MOaqsI3LYHO2XbOC33jsAW3nGxAqKi
P+lmPBo5GMY+nx6Tdoh024ZOVyFKaAgoIXcZSXhAvRozktMG3CjheXIw/fZpjXSWFypfQJA8O30S
1QkohMgjQUiAPaLCUvBCHGtq1TtT0K3IRLFthI/zdWEfhq6hOwbS5a5rW2vnt8b/OLuy5jh1dfuL
VAVCIPEKPbnbU+zEdvJCORPzJIGE+PV39X7y4YbuKr+cXcdVoUHjN6zhdmzK7G+SgtZSB151bDV8
6MKivhuh0ALl4HHe6UQfAkpxTOge5mwJXKfh8Qv5Fo3WXOISUGqHSQGRVn2THJZlBcW+gAZoGZob
COaxKC/E3ZwAFsUyB3b3GLlBu8cR532XOmDUTNV3OFfyTVLTdw9kI9dCLKt1MSIA8PQ4bjBglPXu
znqg84DsE3ryxudp/sU41kNgUVdxBhAVLnUcwr0HqgxVbbuBwx2Luq5FWNWx9DusHNXX3rM8DnzU
uWvZDe8NFDoeHAis/MS6bG8AFyuxWkl6k401fGzLprgtiOfcwnO9gAGgUDhS596Lymzw8lhNXfol
zBDRTnWgdujiY3pl0KXewfW5D6/lEtT31IS49b0GzYabcVLde9lNIYuoaop75dpmN/YUbt+4wmAl
B8P44bEcILy9NcCeXoPcrOTRS7p0GkJ7oShsciyUnjdQz4WtVJD+gdIM21zO1FeKs0tKs1WgMU9N
k0B5dNq7LdR56ymIm3L8lVRyvFLQ/DdgyV/ymk3hafhGjurUsT8QGtzLwkeYZKMRsRPcauMAlpTW
/Xb5i1aqfktyM5zvctKyuj+BgGbvJI3zYjNPB37NG2el0LzkNpsgz2Hk7kMUCfdW3TPMCAOPbooo
/atd91Abtbv8JWsljkURSMxpmmPLnuWREJW2ySYT13hYa9O+KP5AuYeKiVX9qWqbR91jW9fTFlWK
t3lyv3zu7Rc1IKuG1jCW9CdQX/z8q5n+Xn7uyp5YUpLBeEqbJIDYje8V90Go9qUqvgZierz8+JXl
s6Qk29Kb2qCF0E3FkeWUD1k5b+a+ipX7k/Hkyq5b+4ZFNTcF/nTgOcZmoreGvKCd2Y1XOFkri2ZJ
SW5gA1/QGY/Oskc3eGuusdtWVszS0CXV0NodcDCezin65J/tY9IorMsNnKM/V0H/D3n2oQpdFgRh
sAEwyXcrN4Jbn4n0bK+UuNeGfNG30SMqNYSP/Skwg4n63o4btzrrTNRVtr+8dNZ+YrFf07KZBzG0
/amf8l2e5Dc5CU7ctDeXH79W6F6aucBymoc6Ed2J1+F9ksFyjt+TEtbbxfTYmN9paKFNqV+a4uXy
D65N+WIHa3gLQykn6U5uzndNGm4SbAloC0S2f738CyuLdUmZ1GE1hbxPe8jbFM95QO58Or9dfvTK
ZCzpkZn0kB5nGpNBQ6QEmTqhogYP42uaa677H7j3H1XiJf1Rjr1Jx94mNyUh9I3AVWJLSUhuikmn
e+Alfah9De0W6J1u58BtdIqQDw83bdPXO8coe5JuaO9JyHQfwyKZfiklbO+NnuaT9sPisUbjekfc
ctiocM63Okj5d7/k4z1MMSCVVBPnLgOT5mmiJZo22kOUX1JzpH4Oi/gBkR9pqocSzukbRrUF98jO
ewQT2UFZmG/Aq5BvA9hXwILawOQbZp7M/VOHpf01zjzfyVDliPiHLLb50D90NTQCoLCPvKMq5xFs
+WZGVyXQ9JG4svyaOKKHgzJr7Q+WTAGyazHyTZpXDaj3nB/zqbfvQ83KGI0l52eDOhRuzFbvEm/i
fxw6owJjA8BIYMfcHUIODHsYSHdHKwrdTMDWYiRa5xKWmsGYKdv53mRhs0UVUj6LIYSiiGV9PCve
gp8i1X4MyHSP7ID/ZBauwP08jLsetYGtmMkI9BrpoSGukUoTm+e/SYB0uwxMCVvzbv7OOBrhgsA1
OVJN7twOFDLneNMBCv+ZpO2+HWX/mPW4EMBmGscNT9LkPrN5iAF2iydbIVdWiuVBlA+8eOBtx38o
+Kzdcb+SP3oPNRc3LM0hPAv5c98oCCFl+hcNqxrsVgnzeKitfbVhaEGex84b5qC/m9rBfyyzbI4x
/vUe2GHvW1bJeSudAfZ/fo0X882cYjU5ygOtrqPoFI882U4Ewu91IeZYCZSEhBt2u57gJUDmdL55
1gsiAxvI+6SBpoJ0SbD1+blS5tTNWxGEeUwl4S8ZFhVc4Mf8fhJQPd6gQ6L3BjI8SApQ+hXam/Ya
NtIRpF+cvR1Sehoa14I+3o6RGKg8qClESd8LGCqwCJ2y99GBYzaiTfHWgXsY5UqJvQ+TjRvodjWw
qC9emtChL1ODfyaa8etE8/qRJXDaswN8F4SPxotMiXdXNvW8xb540LKwGzAwK7hfn6ufxE/7WwDJ
EfHLetrMAyrOTDyGkOnAKAxHU0sUOS3zDjX1yM70NXmBg9X00HIrIhk2UM/FXv6GFQh9DQK7jEiX
pG5jDthqs6G1KuNc4Q5kQe0/d5MJ73PtsZNKy/TEAg0ElsyrKKEsjJRGG0NQiXqBM2Zb6Hc0cYGf
eAGuyztNQQiliZQS86MRI6oLIR1fkz4Mb2zaClQi82InEuO9Dp0K7zU4Rqjb5emDMk0POBTq7kE6
wsZlDJo9yn3ZrRMgTQjnqdhPpW2jfIZ/ue0b/lCVHnSWyNTVL26WkmdOADQAGD2Zq53vieDBaCjD
e2qc3ogzyJhz6d1P0tVHO7TVpsfyOiko/MMryW13bESPY2xRvBEKuQOZdIlsMlfbSo+wtnaTuY5x
vuf71vjDHoZIdjtaQx/SrK7/ek2SxaBL+lAgx/fJIRAbM4lmR8sp2xbCqAd0ACgKUsgVLGm6fdC5
dotKmYTHgGv2zGuqbQ2P+53j40ArE+FsOem7uCGBf2O5P+zmyREbsInJ3uvVvOEGvbJp7rPDPDjy
J4XP1waG7va7Qsj63YhifHJA8tnAfbq5DR19dnYpy2NuUEXOoF6m53545KGa9glBiRKW8BbdGC/N
Tx3yzYi5OokTeKDFs0TvMKnEX1la8e7m7RBxcGl2GUN6yb0q3NOpOJiQwQTAh1yBJ+eHqfaCPfdd
AsofeoOoh4t91iu5JxME8gUmMiqC5jU7l78zdBI3NexZI1EncFTBifcb0NwUmXs2QmyD8tuxhfUG
sDzCfpuZrd7RdndQ5XRQc+97lLJhsb0DWSS/kbPs4bXN1AEhOxjRE+oefSRVIJ7CpBR/Ws83sUCp
691p4VbQVFAc9D3Cdqk3w2i68dA/ktLdl301x0kunK+lbHtAlRVMihnp4CcTovEE3I4PZLGfHEwN
b/bEq9gbKAvFbuwG//uIdtm204P+VmZJ8tJot71JMgwD9HS9nT+6REXd2OLMQdVS+wpEXlT5D1A5
KDbU4C7tKUpdM3KYPaD79QZc7DIqqEo3huXw+G6sicqyuU3OIvQgTT0URd0cUo0aVK8zb98qFwdV
YS1ESNJfFKZam5qZbmsVALjSCfOT66CYPo+jiVwECo/YNxbVZVTsoFUF7ZbRBueOwasU2RslIj8w
VdT7ZsjkycVURtIjLvTE5+q3tLXZD06qoqLiv6FKhGJx1U4xxFqdMwKxv4XfCLRKCprBDrmEf3iO
5L9uJ0iXZLn7RFv2Cx29x7TrDyM6ChFsT4oNGsr4NzC1iqSw9EYg9NkTx4coQ6ubOEATaGthX7Wl
0m0jGBXBdsLRA8w4W3Rgx0o+FYBb7ljqQIOGBmaTltOM+yBU2Egp9JibYD+F1LkLJE6F3FP7wHbe
aeTlc0jK+V6qkGyLGppetIQSEpCWMm7J8GZq1JWHaXjMEpTky5aDzAMBojSpu20ovPdQ1y9FK/es
Zz+bCURwnGG4eT3I11A6/4FXUR8xIl4Li16EzmY07QYdRNkMuYG65OFuwlWNRsDwsxyy376eIBoD
6NLOzSndpon3t/TMFx5yKMhADINVHAKH9E64FLdQCSKyrPFGiGdeWumIAwpx7qENMUJhCKsvNJrt
pqdnNlqZVhHUyvNvFSWvULsfIpsCfisTC65uoOYYFbb27EyCluGsfpjBviWy8+IBl+Q2GEIeFwGo
wSR4Q3nx+6TF60S7NzeAXfSZhrjNa4sj0M45FHl6508fqGwTeMHXpMUpFuLove/YFL6XAYSGkc10
O66DRyhaYnOx/ikIkrcy87oNS9EEYgRqOwVOqR1gACqWxv8Z+g5carn4bccxR0Ghq1HNUg8hZaCz
FhptUx7+tuDhQR1J1aheOjiwmMFXQpUOjSjXRtOEAmxS9jwSKgcHqPEf8zr/A9kuiChwYBymfnI3
cu7uO1qMG48UOvalmNARpz3UR/L2BjsCWTXp3L1b5mgBudnfyiZ/RQEdpyZ0calpFLFHMG1RhObf
oLt4EF1QQw0oeWUa4iYMkSPElfsb/1zYpm7Zb7Hk3ruxghAO1/O5ufeUuaraGLTM4lCNw7nb/6ef
hRdnqUWkC8u4OO/Qi/cm2AvqzrDNJMssyloNXUHHbN0RzcYiR8hCsrI/4LxALFzQv34ezkeAcb/X
U+rsyqmbYyamFozp5KV2RB1xI6ctIek36+C3x3FwooAMeaxhA4jKvGM2GoKhGxd98thFKBiM1Ima
HgABQDDv0moagSAWqCKGI8fr9Ehdcu998lA8r8UQyXl6Zh7/SaRAk4b7LaSkECQLC9CCkbhWpsp9
dNFDOnbogcVVHg5RkBdBbEK4Wdp2IhEJ559krseta1yw96B/h/A6/wueL9LiIH1vKfHx84BIUD0X
cYCTJOqsmrYwEWg3cxAWEUAI39ESqmNicfVZnDfbSSGDyB3r7xK3b/9keZhuCeTNbnEGmwPFxbHr
3AI94II+K1/3m3ycAfSlg/nTGsDzIG6KXgogIv4urSv11eTytu2AdJRw8tsAYz2fXDm+iny+L6p0
iPI+L+/60SPPNSQZnw0pybOCOmqcVyyJKlc8c0aze47mE0AnNt9litzMqU9vk3OZvmzzXWdECnGr
Zt5BsrfaodyLbwc7N5/RaFCF+tkDYbSp+uG5K4Jgy9ziyww7WEAKhru0RrjTn6VqIZWk4kTrl75y
3Wgq9I9cW/RgR+Xi3ybhCfWRIoZKyw/BoG3fokzclg9zMaMabQYc/376pWkUiMThVN+UJvkpMh7g
HkCvq09BuO2QKcWlIt8EbZ5pmeHCGbH/IKwI3bYRKgNB3Zb4H/UTYU4FW4yJR5Wpfnadup9qgogy
cbKtQ2Szy4cE4nFkSDdEtM+qLU+TnqB2BrnyOPONRS8L4AkryW2eiWRLYNrnoe266+T0YFU5xiSB
xaTfoEUX9m66Uwj1wCQzOG6bqYiBhQIUZ6jvpNbzrpnd0+h52Y1fAiCf+um4Zar+Hc5dFg+I5+O2
LChORbfZ6TQJNkhnmsjINkHtv9RxY9D71OCN4QjCtU+oc9uFTQ2pOlQqIXzU3fAkKfe4o/NNNgU4
SGaQpFTuvZEZKznVPj6AhuhoNw1wAD3Cl1r0xdnDHPkwS96npHmchxatZNBpdtSzDwUIXDE5m9Mw
ApZWYEj+SLUPpBP3xCEdClxMxv8BsWjYOQbKxgNszfadxgvVOuPHzPPmna/qPq7qUewtL+AMx7xq
QwgHBar3Yr+o34Z2CtGrpDgOkKuOgIDsJ78HmUcCzOV2SMBU3YrYZW665407xFMv7gBrgMpdUKHk
VoYQl8twaJaNt4NfQhWPwsC4T1RQGYJbJER81XeupXpo2jH/XuV1sfeThsVZ2daPqFloeNa01XOr
2Yjzr08i3QK4QfvJ23a1nTeVG+R723F2A1F0yNxSM26BM5q2o7DhNrDyODjquS4lzla/+Z7M9rEa
xBwNI+QYLGKOG+7oN5B7nsWEHpfR0nmsO6jTKa/DIpFERllVTdtGFWD2N51+8jKgrzpFcEnCSDGu
ICeIthnqHkzNZG/bro+CTpnvAKeCAWdy3FuI5rHZ6gINfO4A/tINe8/1p8gmdjdYY0+0SH9DTNxs
h/P0NslQ3hXooL8wFOluOuRf0KnLu60pJkChKsA+QGw/hSzINz4cQUC2oREwvP0XYrri2TEcpL7R
ebazKTZJh+DbK0mHkBeiVzmBRQkaTTLK4TkUiQ4XY5PPkP1zy5/FBL9oD4JzanD5Ny3No5Qw/u3A
sNtit73Uo4ueEkUxIqnQXaqKFg8cWHJjrP86iw7F5wxaZQ7P650kgt66xuHoSvXZJmvTJo1NnqTt
oRI+YZFTnIEqXZ5oiOgqNGHTTrjINZn7DF0U79F4dr6tuok+FI4Z7oKsxSWLDLaBaiPlWHTO0LLs
OHmTozfjRKZvueb5mxPY+lA0wJ/XkDS6d6TMgJXbDsU+J84rh88nNCKb8XYSlRc3U1DthYe0xZbE
xGDUlA9hSrvbZlLJjvgzzBLoACE+3Ca7YiqDfS78dh9mBmhKh/pbB8K/G8B55X0IPCLytoqhO2or
dHFYAGVHknqbMTA46RBE7IQ8X2xGhOcea8b3Xd/SL2ZwPHSGFVhyskvREZ9pcSJ14z2oIVE7CRDt
McEBcVM5iRMjTT7fxWTY6HooD5ykSC2DGWmMsvWpsF35Sqoywd7Pmx2MJIMdSPUSxpJi3nR+mx3q
2uv2vj33XOdK71mYobAGUz9oWwqmYwo2zQYX1AiBSad7EhlwllE7iOZl4k2OOkw+3wq3EvczQqMt
1E7KuC9UdoTUSvgkBusdSdX2SG/T9hX3D+jWhk44DWSWvU+0ch9aBtBCEvYG8BiaH3XTcAC+jAqi
QdX00Hv5cBP4PWAvJdf93dxUzReIx7WbhorgyUVgd5v7kChwx8A3COz88p4S6uH/F8NRj0iPrZ+6
fwpt2y8FQcEqEOdiywSIpo9tuc2dkONgykm+C4ZCfE/yBC5lbVIDKoViFetEhigMap7WyysgRAvW
+XGth2TD2rC4wspcq/eei9gfmgcpy2saJrQ7EeAgC5xP+E+T//5cMfn8ox8ervKxcpTjdac5f+o5
hEBq1NU+13DyzrXxD88e52nO5vOzefvQeXNM0h0Hw/idwbnk8tuvVdkXrY+2pc7ANES3rU+OPMju
GMp/lx+9NuqLlodbgSg2DwQGwuzWkicocwpzZczX3nrRopxnxcKJlMkRGoC3czK8Codc6Q2stHC9
RWMj73ueNxMTR53l30x6JvHRR9WPsB0S9NACNs1qcYW6tzJCS0U4AQC4heqlPE0yRS6JXp+KOcAa
l8d/pUWzFIXz/dq3BhnwsUB0YXUOre1+43EHaNfny7+w9v6LVqVtdWtVRsMjuq5QMwNihE/eXeXN
vy4/f8Up0qeLjTuSoCRSozE3JFG9NXtZxtmm/hZ8B1o38vxNYD9HeFjaKSfQtQfQs0EHkNdxnvh7
nwCHKeTm8oesTcV5HX/Yx7MczijmVJ60abbGArMEha9ERSy/Im629gOLbeyGQgt11m2QfYPWUoci
uQCk3mqgEJEk8vjyd6xN+GJLN6LEEWFArJBAbxmklHOGgHO+spzOy+YfPbOlc3KNhLgALhNtueR5
SAtUy/60xdOZ9Hm1U732E4vdnYEBNJow6E+NuxkQOubBI8lfnfqrDzHrT43RUv6NnxFLTuuGRyQp
W4X0pJF/6u5zN9nSLZlPEyBrPhyBQ52/JkCubVuKfBuM7u3lt1+R5/f/I0J/WKqNkyB1FX1yAx0G
WWzG0k0Pk8daGSEJRU8cFW4OPWUBgrmRyLOBLoe9nwnNk0UINiNN5EA+owEJBCaZtyIYm99IV6BG
yTlKPUPgRJkyyScHe3FAAKHtgGIPtzOFIgesONCBm+Ou9K48fmVbLXXUekq70FLYrADVA/FU36Ae
4wTuFr65yVFY/7NrZnE+lE6KuF61/rEBEJaht3SO0vzq2rZd+4zF6QBIjFf0Fv7nffIqzBMvVKSc
57z8HJrnv9P7w5KB6aZIR7gyIvcDLjfpy0Mx2Ct6Visnzn/2Jx+e7bu2hW/VSI8DhZ6eCUBkmFBN
vDbwK4HEf3CKD48Hu7QBDyKYj31QP6Br+CRIeWUnrTx6KVlWqGQw3Zl/hQ7Nc9AjO+uuzefao8+x
y4e35lBd99FookfuukCkIsBW3jXDiJW18h+g4cOzJ1CluHUpPSrg1rviu8rvBf89eu+Xz5e1x5//
/uHxzuhVKXOwVnj9QzHUM9w/NlSRYdeu2pUFs1QiK0HCBjvOpcemQoPX5mh9/fTgCX759Vfuj6X0
mBemHOq9sOENXVBYgqr/Mdf6azsFJ5Og/w/pkmsyhGtzvNizKdxfLYMn5bFJ3msToIZzTcpybQro
/04B8BvE1qFPj46bDLsyQ4chrKl+cLXxt3WeoHByebDWpmIRpfM5ROfZyaAw3Q/+GRjuneujX5L2
c1bb/lJ2LDc+jCVoT48G0hwjeWHp+wRZ3c+8PVuKfI2j1SEKrTBYyqt9OlYbQR5oX14DbJ3n8f8H
O2yp6gUOJReWJxYWEsV9mj+oM7tazeW2Sfwdk2zLADOB/90dBZSUjhJtincwRePPfdwich/LXOfy
vMtFNkU5ADQzRjBV1xbvv5cYSHn/u8RY7UrQI3DhKPVL0nvKUfBBnTe9cin8exeypTfyYNkEWnpC
j64YtjM8ABv2Q0PAWY6/rB02l4do7UfOG/PDSdW5Luo0BPbnILrCDPbrBK8YAtXWokBTlCZXArr/
nAf+tQ4W+1x5zaglU/ymIyWIjEzDuTVNpltXhdUjkCv0S1YX8ENRgFwdmhb8qoDm9hYofOPutDXs
weFGRVNG3IMrWxec1SY8ATZUbtAFmG79Jpiem7SGGCSKgn9MVwmQJkNT3zfpGb+RdEF353XU7Kgg
xabTnZYxambo+k5dKQ5+UozbdBigAlZQH3CRBpgCPXYpSku5dyMbOIPs3EqXN2EFtya8J0mupOJr
M7A4qBwK7TQBCMax4PM+mL3dbMO9aoCSq+CdEnifQn+iAfi/E10qibbx7HantrsngQewDiAl+s/l
VfTvY5yFi4RDNGgsAobVnQQD+ws9bSW7KwHGv49XtlTMgouIIkFR9GCKPZ0JvAY0OT1dWZdrD1+E
GGnTVoDv5RACJK/FOG1YUaOE/evyoKw9fHH68J5JsIsBVnVrdFLbcs/PFBHy53NPXxw+s53DbrTV
fJxRlBBJF8OrSJpr8cV/gs//2LBL/2aroPaci1nc5OCSVHEeoC1JqrSLaw4chV8O589qprdxss4c
uXUy/s49P0csAo59m2btHTALYtOVboFOdtpulU+uycOtDezizOq9Wqq+MM5xTucfVQmSKzjGe5LA
jehzY7s4rQwUfSuXhfRY5RbSFs8QA4/gVH/l6SubZen5bIaOKTIidpOlszdO9iuvvM+++WKXQ/Wv
n7oCQn8+L6Km+TJ6f6r8mkTn2osvd3naDIxoDEsIFGnEpf/gNlN45a5euUyXMlXpQLnmEmGUL6rf
dIABepDVvy2B2FdYbD81r0uVKk4JuFk9kpUKAHgfiANiQH3k1/LolZN8KVKl6g5NEoAnjmYeAGyD
jppsoxogQYaun+4+lVuwpVIV7MJHI84iPp74qWE+ReGvMEsJZNQ1S5gVmD1AFP97V2jBSqlwDx5b
9NU1LCt/ALCW3hJuIA9hZdo8hT5Rmxlm2/42LOvsyQQAc12epH+XptlSxmqoRwAhIAJ7ZMbuOrRF
jcHh5j73LNiWznPiXYlNV1YzX2zycOIUeqFwD7bo3qMFFQ3Z8+UvWDmfluJVSUMoHByVe4Q8kd4S
Fbz7wKlxwvmVIVr7gcUuT3UHUmvbOsdCeCc4LzxnYXpktP56+f3X1vFinwd1YxoO6vORNNmtzuB8
N/v5Ezo0ZyMU54/qhs/FJEt5KpTJyjDLsGFE0YzbFtfZNgvJEeogV3RsVgZqqUhlx0I3pU/mo5dp
ZzOlAklH2oJeHar2ylysLKPgPIgfAuisaME9SCAKHWj/CJWkFwbfiis3xdrrL+740KWoUcID9SgE
tHNAsgsGdteFzvbyPP/XYPvHJR+cf/fDuzstUAAFkFdHiPuXMZC1HACZ3gNGlScz3OAIyph0GKcn
C7bQeaOPm3DU5OtMVL1z5yBBqxgoxpkVDqi1LLMxH1owFNgs92eK2gsXrXvXDhm7aaUf/A36pjxA
IcG9I3Vq72pJYMjl1WR4GIoq+BkkDv/mQmH9HZxsb4KAgwi/GcH1HhoW4a8UmvLX7skVuw+2lMxK
RF0lAGepo2te3aqL5zrbDdAEEdI/Ts3XJOiAN9bw46UxYBmAszSwJgQR5KzqM1xTfwwxzv8a/8UR
1EIp2WWjHI6+I6PeDIdUJbEEmLEHkjU0D64nHmZyLV1dOViXilq6TyHcN6TymJOx27TQ14jahj32
TQsNhfwnZF7KTRnqK8fryiHy/8yoIW2snVTqoy68Lxaq2t3UdodRVsjESzBk9JTtLi/jtV2yOK4g
gRHSenCgYl/pFNj2QsTSmzyoFoVXzqmVPb5U2nKdPq+dESMXQCjg3oOa7lPgz+Lp8vuvPX2RhAA3
Q5oZjtBHOWbfIS51ww2u9MvPXhmbJX3aT7FfQ8A5jrADvQGka0f6v1CWujLyK+t3SZ0WpU4MjBj6
o4UhTzADvAZLBsXUb+zcRz8coAer//Ype7n8MStLakmiVl0XktmlPUp6NYQCykfYDH1jWt6UA5jb
SRteGbS1CTn//cOxWAxYQkmXgNTj5IBBz49z1f65/Alrj17seNdMQOd4vjyG83goRgEREpyjV957
bbLp/763rVmt3cKDzGjZv6NUctdCkBk219fi/7XnL8KOwfQeN7QajgRC6eiEK4jDhClxgaqV9O3y
AK3N8WIzg13AAVtN62NtqvINRCweUxhjH0oj9GkCCufkB7T/FDKBLYnUuoOIgZ4daKkZLjdlIS1k
nCgQVjB0jS9/z8qYLcnUQDlPDug1/CboYJj7JUSRAYDDK/tv7eGL2KOtFCSddAuVVIj+77PWQSu2
KAQceXjx5fL7r2zxJZnahAWUZSpeHiEQVcJDzrbBkxY8jDpc29vRPSORZQ6cGZ0yaG+jwBRe+eW1
jzv//cMuZFVQJhyiFzdypO+drb4lUuKSSq+c6WuPX2xyo3OK08RAHN2vNWTFU7t3QlzDIOnYK3O/
stnZYrMTH6Q4A4+Mm8ZxB7AwArNXRl2DewX/Dh7YYrdPbT9mowfRT9gtxqC5JnD/JVCtg7Lr5alf
+4HFdq+KgE8SwL6j0hPIEMSFDlrDlfjtu0Gyp4nI95d/aG2cFnveMoCIPe1Wx6Bj/Z7QxL+F2lO1
+dTTlwxr4LIZpOf89mgLKMdRzkHJck1/pYK48u5LkrU0NEnDPoFS+JDegz77lfFr/c+V8V+Sq8M8
aIdCy/roNN5XIBG92xTQz9jT7F2h8v14eXhW9sHSYhZ0RrfnYaHPsjbwOlbJjzQr37pUXBmglahz
6S+rNO/8tBDkqIbc/BC2C/dgYee/esMAqwCZ8z5owE1FfWTIrtwha/WLJaCwnxsGkWqY5g2lRfkx
gcLOkE6/gT04EeHtqFb+YZoJ1InFr8FrXi6P5NpSWGz3UdMAJjoIT9TYP7R5+VUG7ZWtuDaIi73u
2ronrQOjJvisl3Gdo2kNKaC7WdmXaubf4QJ4WxfyCspq5QpeGs9C/Sw18NcGyB3mCYXy90ii92HO
tpV9ciXofpeHa23hLXa9QxXIA63Gz4QSGnvee1oXX2owGq6cviufsYQd6qzLHX8k8pihFGobOD9D
1c3TNbA9X93kkyXFJfwQbGggoUN8BcriXyiHubopmic/D/5eHqW1rzj//cMtWFgvLYpMYZR4C3HX
RjySEPwmN7gdtNkBvJR+bjr+HwgRFfxiYJh1i9rPvqgtg2Bq7u4AWE4/BT9kS/hhI6EfODMGizgm
IaSond/ScwHarD475eed+WGwApOULvEwWCztoa+LXrnm9Q5afDwqwB6ZlLiyRVbW7tJ5FvKeAsRa
ZAjK/dIHr6H7va6+Xp7w/0Bu/ygK0MVeB2Wgqojf6qNIVXlX2bqEs6rVwc5mZvyrofa1GWgzPDVl
570lc2BffYi7biemy+NYc3EYXV/vMidkW+iJQDUuA30t5aSEKEvt/b78lisH0hLEmDRzk7pJghJn
OKJFFNyPKfkK+ukt+AQQAw3uMkuuITnWBntxULDATrxlnB7PxHDIdILoG+zBjtxc/pSVa3aJZNQs
m4Vk0DBp9VBGQ5OAvzrPcPrMfkJM8tflH1n5hiWiESKsIH/0VtwEOj+E6lWELA6qa44Ma5+wOCTG
gjlO1/sEgWb9kw6NOEAoQz7kSVD+SOaWXxmptY84//yH7TV2LhLuOSA3oQ7vfQI+cFXWJ0VkduXI
XvuO8w9/+AEoiCAIAO/yxvh9tXFmfT83SC8r9/84O5NlN3l2jV4RVRICJKbGvXffJxMqLRJCIBrR
Xf15/I3yc+LtqkxTKXsb1L7NWvGjJ9212N+lnxH877eQoak9Ysv04AVPNLolQNCGVy6Ul37A4ggw
sknILMy9QwoOOaoYgLJ5tu1riRriz8cRPf+Rf1kdllWIUYmSbfTZpAeSNsiJA9R84yuAIXyOtN/K
KHSjZoB+/3BmQANiYeRmEi3YgtKrH+dz6ZNCX9YOuAt75R516Scvbgna0NIvffxkAzMLWrHWsvte
o33by/9x6iymv9J+xUCU8Q6uQDvYo5/e1uOvK0/z/F7+8jSX1Ytj4M2yVVV6MPqMiC672HtsUDUG
3u8g7ENbpcFBBhF/r0oxAF5AdXSKZoJ6YRG/G+5Hz0Ed9rsrf835F/3trzkvtn8M/xqtm6nvnIeV
CHUI2IzdClv/bRyXBzkg44ru3ttpLMmqiNEu7M8g733+zRcOGctqSCR14UtsKazPMb3j08/AQyN6
1m/IoMDm//1vX3IeQH/8utZqooK6lsdIz+9omeU3ca71zrPjXTH3J3SkzFcmyYUJviyOzOOY5Gju
yo440Kg9g1V8iDqzzZn/j0UpywLJIaoQnkpHebTma6bKfV0EW49cSVpdmFFksYj4wDir3oj0wDNx
m0GHDoWE3nhV/OyZvv/HZ7Q4ZVQFKi2rkaSH3ptRs1aJ/rnOK5RZufEfo1NksTLwHq3qKLBKD3R6
ruFgmIuDvMbiu/SKF4uC5nPesUGD3w/HwLqi0gIQBW4I+tz55vPx+vcjDltWRqaMNoMb8Of7cQ/I
acZfCQu/ufOxAL1SlKOVQsf24fMv+/sMZMs6SeY3ZQ5qfnwwMuv2RuRo3owA7yqe27gB8CS6xgb9
++BiSw3qXIZdiMsWtthiSEoUFepkonVSDcOVteTSY1tM81ypEB3NaN/tmvwOiPwfcAPeU8NumVci
aDS8ayBRPn9of98L2bJAMtc5bNYzfkvp/EPo+o3KgytRi0sfvTgjTHOkUC3YpgdLyrsJkmxkqK8k
xi599GJ6k9CLLOrZ1BHaDQDfAUcJh/Ga5vbv4VoWL6Y12Hu2krRRR1/HBgJunodJlqqs2yDhEN/H
ngRZRPvKoT/em0+q1YasP38bf5+SbFlgqPAjfK+BSdePQXSm0Z3oPvKBPn3+6ZfG7WLC24L1aAPH
D7MoeM81aocJ+NbgNVvvymi68A3LQkPU7AtIsFuFBFb3k83fZQ98faGOlPybMYktfZy5rU2cwU1y
aFR40HODgoT4MVbxlYF16QcsbgHItdIBBO70MDXfm+hXChiETx8q9M5//gouzOyliZOTmALuhpmt
dQ48T2tejO5vIUo70V4+lbANd9V0ZfG9MEmW5YdxURNQwbC+A2mxIzmQKDT+8vnPuPSYFlPbjmkM
Q3iZHdu0R0H4XrTNXYvKRWeDKy/iwkwQixleBmUFXtz5/NF+FAa4et3eFCN//re/fzHFZwBizmxD
LLBo1hJt/SH9OUhKBYplkPbX5FIXNiSx2LyLivYh02l6kKRLvNwBBg6fJ8yuga2ASvq3Uk4mFtOa
mZjFuDQJQFsODIl7gD9At+//bUovawoBS4+jKQjFwY7R0fem3WBQRDzGj2FLtv/0NpYlhdQZhoNr
kx4C5+2AbFy54KEqBkCJ6L+NpmVVYUDm88zDtDazD8/tvJqB3cCgvTKrLwzWZTkh1yMMD4B4HKos
+lqHMDryCfrcprL/dt9my2rCPGXC1hR7aaoANYEkGj0hK6X+LcvGlvWCKggKIuGzOgzMfzJAcYak
2P3by11M5K4AG20OcEjOBKiszbcYQBaNRo9rkrgLq9yyUDCoB8hmEF89tlnjbwniOLfIRjdXzjAX
Frqlx7Knesz1+RokxLOsPkbgX8vomaXFlTX6wn7AF3NXUyiqdMDFIW1uWvgDgGRZI1K9ismYBMZb
N6Crff4eLozRZZ3gyG0VTSWWPL+aipcx9ACzZI15T2fsEJ9/xYVXsawUtHEtgIfszVEMfr/polRt
6hAx488//cKrWBYJjnlUoW3EFceSZMhEVEiVb7Mo+jmJkd7kof9vOWEWnb//jzu2MVMRs95mx7A+
1ACgN+95D/Jq+PXzn/FfYcT/j1CwZcHgnDciCkWTHT8+7g/e5v5WPQW7YHeCBy2BNijBLEmq1SlN
foYrhIBWQdLuZBIlUGCtoC1Ztet2jQrvIziDB76rb8BkhWQneYZwbeVWPz//Ky+k/8DS/d+nYAXE
F71NcVaUGlyIqQLG2WQ1rCAx748pIeHGyimnK+qFeQ/KVQ0FKm6U0ZWxdOltL5aNau5l1Co8pSK/
EeX3iD6MYF3xqb2yrV3Ym5eFfCDC1oNDJcQRHpz9YBEY9Z1+mCjQWy691V137TZx6YsWhwB44iHw
9r38mDlOIHNhzXSgaYkUIFMCLWPCVzvckvn75y/u0hxcLChe1lqnmz47osfniRhvM+rh8fOPvrBW
LSv40gjHmTznCigVr9uiu71IMgOLocnctqMV3zAxJjku9tvPv+/CirXUZ0aqFU6iqBy2JLAD2y/w
pBx0dpW8fuFJLcv6XBcPvpwxwmchNjBBJIXjvyj4wUldBtPK5HzL25CsahIBQyTBfxLm2xiwn2XD
spVJm4/Pf+Z/2cG/LAjLCsBUyjSANyU+jopBOPUTl3zgY826DsnaA6VUI1M9jz87CkFm2IHMRMpd
McAXWtI7ncPDVyF1FPabGmT6TJFtmvEHr8xucls9GrTBFR+YqG9c+Vei1Zce3Pl9/bFAcpRaQltL
1bEpp1/wVa89VL5+/iwuvfLFqjOj2bCGYRkXxpYc3Tg8EtX+ivp5/28fv1hU0KgpY9XglbuYb3L1
hUo0EAE99fmnX3ou/v8+lxItv1b2gTrWKFVrVXrs4TD9/KPp+S/82xhZrCIWFXY+bQTmHlQ0tPia
QysqgFIEuhtLiv5quhff61blaAG4dxsvcKfoakr4wlocLtaUiRQCALFcHxEuFICvoYYtLTz/XraS
HQBMZFd+5YUHuCwlhAOBiAic5WPlhgeI0QFWAnTx2hO8gAhiyzJCjp5X3YYzO2LLir+AaTs9QfGs
noAmjOYECj/zg9Moa1Z+HaBzVxSNQNwS1RUJcoPWbT2UoIHF3HT1a9WVoIdIms9rNsr5schYOK8k
y8ObNvP1IXPa3ohRUKSTAhXCZZrx9lkBhO2tDOfmBzTD3WYseAECWxb5yDX26Q6Y5vm76ay5N0C3
56uWAhUHypZsky6e4bGsUzmgpt0b26T32VsHEiKktn72OrCsB723r7dovCXbuo38pCxlB0lb1Sdc
QGQZFQzOvTFvtnPji5+8dmSDTb4Elc1DPIvxVN3AnTqfYj4N264YMuB+p+bshxv8gx+E/ctsjdnp
MsvBri7hsE1FeFSClT8aac1N1szka59V0dGxoXmsc1d8S4MoO6FLaARAE2KLHReoQxTK0s0c9ygx
z9ExXFoz0ITXVb2B9ixCI2Tcpve+LtM8AVI1YytwFd1tI2r7EEUcg6/uhvhXAHLDnZDe76oGnRTM
eMi3AoFDUOeCOyKLMJktIv1TPaPmQ0Q8ek9Fzn44QUegK/1ifBDg0fxCUlwcXRFPh4bVIGHKMT47
MGWzg+dXHoIglHfaZsN6IhVguzqExjYZpsk8plzoxEdn0pNCpvhRs9J+DcKqBLo24x/j4LpizUkO
AnxdAnyYtvp7DChrt8qzACd8peEWWdPz4q67kGxIZCGnYFgA0VFnzaMflX0CnHm5hk+ibBPbyBb/
OFkcF0iPzuwpnd2rh/j6a1ViWDRA+xwwTFu3UrRi9cqgKho9xPX02JU5dAeBlD+VjsiBoKcbh8y0
GhKvQyPJGs3YEmEcDOoPBRNGkk0aJjSvpNE9RYbmgM29PQJ3UtyFIM+CmO1KjBgu4S7MjEJrE+uq
EkJD9GHiYtpV7lvb9tUOVaBxvaJRS7F3Tm1+X2WDegHrWsOsMNR6JSSeKUpM4DdJxMAhMfSLAHH6
ZrhNYxkCWd5BRLRxXgovJDJFw7QZEQVPBBUBKA6t5nvcatzLrIvxux1n0ASzrvnVDAQM2LLBY1vF
VZjteV7BgBoCro44PWj3IPP0KdQ6UFpkrhpOcg7zFxMLfpPponnIozhqEUUpG7VF2Np+6yykOYhA
de532KCefUUFJ9tQR8ExAJ14g5he+uyTOTvoNCu/qmzoAbqkX4COLO+73vR77RXh41R5wUOTpfK+
mTyyh2eebdB4wQ62LaotWPH5uuxyNFBrFu77ChqOwLb+vTKSwA2jgIA0ndwVtJ9Afy6ju7EPd/3g
FdjxTRneKdI3P4UuB6Dhw/QZPZTTqUVp5cYX84yK0FB8wWmnOqNl1a3x6wkHCFElgZNrBPPWoKxD
+hBUR1p1Xr8KXNztUtbD6RjxUiYSlN54zfohvoX+2W56gm5CC5J5kSKSLBQftsKYYZ1OXcATm/oQ
EDed9TYkB/hVKFCElXK/KirCPTiev+s4Yptsas2whw+53gBKyg71GAz7gZcQmNK+FI8SIL07Q73g
d52OSHPOcjzUjV+7ZGp5dzNADPErRhnnm5jY2eOZm5NC0x3MB3W+wfmuBpN10kdwLwEOJQO9LS3D
oXWCH8bSGOapDh3892Wq7dbD9XIfRhAVsGAiLwH0qHt0skOD0NnOfHhpZdde6kAxHop5QzIZ8G2a
xgDLkbMrFGDuFdoJEa5kfnBSpvU2sC1mwAM03OTbcWgQCoJf1vtCVUFe43HUt1L5cjeKPn0HTbi8
ldIBT5JV9Z2dJnGca9wWXFp7a+GmbNtlxG6MkfrOelDU1i0H94NM6sMKtHkCceC2KYy7NzMEw/UK
/dxR0olGrQFEgt/A2uIm61p16xjB2kNSyh57P572kZaoFo4kmtYsnw9epwHyoqiCmDJWfcN38hpH
71jfllhRv8bS049hkHEMm2mcNg2t85egaKELAAW2TVxee0dR1u65yml9kLzJtiYlehtCOpRUQRu/
ZX1gnmosG48eNC7IXLfxlkejdzv5JkMuBcrXUcocrFbOu3fgFs5KYQX2NQ14+2NC+/GRhrl4R2IB
VWkuz96HoUCpQUiCzZiN+W2LCrYTkjbVfiCwOoyogHmNC0Assk5Gx9Kr6l8ps+rOhyP6CwKx+uj1
g49tNKNAj4T0AF8zg22Y9pvATGrfxmJ26G0d3a0coGEQMCF8ZXXedVuolgHhCi1JbzvUyn7FZcXu
xJB7AJxnKf+VK97sFaTJiSlofjfqEshbC9zJIx27+K6p0GxPbZW9ESGpB7tmJ57G0Y4n1KOGX13Q
z2+D0VhCYT1KjIziNx/1l/NaETkMa1VzXCrRJfvBuxkazlACzAHm7gZ863ajUZsPXLcXHpzH5C6V
XgZf8RiQbYzagfUg/J95r+qkMRlyKQKdU9Hcej/SBlvdwAEoRqWf0jANOLOFbNOuo7JDaMoD3reV
Fku+rdBVPBf+8+xVDF6vsTvqKoO11ZbyPUAlyNEQ0x0k7K3rqQ3qbch9uBkYo4nwTb2F033eWBxl
7ucRz1IMrkmAIalu0VUwOoDW0ZsE+bddgxiGuvNOwhAhm3qDzW/2Vkhl4XhQg5E+g9gLzkgsU3oD
OVu7GdD8CGMo+jJXqaPtCVXE2GNxkpjuaethdWTRkJyPJE/oZe3WqYspHkwTw4vSRtVDIKBHLEEf
2mip898VkAgn6Faak58xPJQGDBRYZhmyHpRCGy6MuuvmPIaFJALI/YdR7bwTuR13UWuj/STr6D4g
ALNLD/2nEF7AGjEFBRaYrN9XEQWlGN5U+tNlur03pMDs9IcgRsfzVGI7V+6jDoHvGrJQF5sWERmS
UIJqUkkivsWRI3/ivYQweBybKtji5tGuQe+tNj6BDXZOsfeYkYUV9CJyPFko5wNIBGw3rKG7tx99
AKr6KsXyBapvWLGHdsI5MwwbLLHz0GHbVHU1/0xdnd0ZCRAz70CFAYMrx94KyfG4gTRX3cVKarsR
KTU7HLIac64UhXOg86Yhhq0TFl2Ip2s0i647WYdJ0YIWU9gyO3sXpG+gz4D0aZuC0pRtrcW5CloJ
WD2hCYD6PNUcgPaxV3dZHcXflE/Sn4jRVWsOYdoauiX3iPgy2Ytz8KaaiYWOgE3+PSy46pbBYrGZ
ed6/+11H8f7oPMFZFGlypzBsoCvCuv9R5oN4pqSJj6VfNC8ZpPHwTcHoukM7L8zILqgf8Efzk0NG
rYSmS/E34ntztbFlrz5mlfpkHYWeQX+v7WA5gYJHFLP9FThSQlVCLf0Frnl0N6V9df79zruhLMch
vckD+LOhtwmxk0pYJACwgX5rIgA39x7bsKAku5hArczjCbBuLIjrzmh5xGm4M6iogHzB16q6j6Jx
rJKcwhGyaoNhNPi4mf2yYFHfFKijj1kWrKuM0nsU98LMg3xCiAHvgtdMDr4+EdqjxmcuXLAmzDf3
aB72dlWDy4QMqN/A3cDzDUDlwWvXUERI3FFOguzrzos/0Ihs9crW+fyYjZZ/FHU0JoRytmv6okxs
VaonXnfVicRy/BLi1gRbs0HSvA7U+AUoSKC51TjNP3E2gnSG4D7wNdBD+WX08jxaMezD916BKj3S
0enJwFS1kyH1n6DjIUdpwrxe6wh8LCjZcXqGLi1KWqGhAUzr/I71Aq+pGfcslDvO2urOo54AFVy3
O88FqKnBnGNPeQcZNVIg3VPdetUtL/r5HYMh2GSYJ1vmqW4/w9J3xEUrWuNUXSao7m+3SOaOmxZ3
thvIfUGiHif+NvQOLHuhyQPyKtBKxwOc7U6Fa+iGqwS3Tf/ocZXdVT4QTYbEcKXhQpHElW8BpCwm
8NEBcsaFKQr2GZb612Yo0BdjZvOksyBe+2MwndIYJgQsv3Jbl4gAz0iyvClr/BMGe3rSkYs/mkZn
xxgI0DXOF/UxDvLmkRX9sKsgDznmcQVzE7a1pKjr+SDbOfvCpdc+1yVKEWHWYWYPXxxcb5aOuzhs
6HcOwzFA57Hf8US0VfPSq3I4MR9EOJyHonjFZARPVABpa0IGXEaLiNVJDxOEWKEnEefbUepIJ9q6
fidVY+7LvKA3nhWkRuDQ0HsxnE+MmD9v4ShRDgbA6I+uZNl3B9eDXIG0Vr1ZobIj8XJAxpkcudtg
UMibkTTVvRrzcs+kl+LsSRFL2qS9Aukc5SK4r9C+ljvTYhSouB+nNRmzLkGZWIn/y9z3PLPVGzwq
Fmc24XCcK6lqzo0vpfQ2oPIOP01BxqfAlEW+a7mZaxxtKvaG8TcDwR5W+YrFzZgmyFpDIYibbprU
XgctUA/pvChlc4C2zmH1Hc5t8fiPvkOT7AqSi+oYWT4d6jIbsACY2LtpJwskr6j8JEY977uxpb/y
ed3gYBKQc3tBXUQwMeTVt/7sCwHS1wIvBMemz6MQqsiuaVdd5OaHIpjpQ0FilrhzQNP5JUSBk+rv
x1w1I3q8y2qDXXX+Brlefsu7PNgTJVDCRqn41mL1RHrFubti6DubuHSotrFsQPI564X8jTAe7rCG
Mujs/CynOPYRFEJpx73vDMb5agv5hTwgboF92VczcpYcig/YkOJx/hoVYpxWPW16JBXAs0t6RFzI
ikR9U6/8qIIfUPFkmKEj6bM6XDmYp44Dk2TXV7nZWx1M35AFEitc2Iy/mthcJAHPQfPvC7N3ZTv9
QAs7kJdomuenrKEFaPM6W4+zqLeNo/GOYRHYSt5CsAQTxAHrJGj7aEXzIbDHwALnGeWj/uyiPcnm
CFtkDtERjq1VIiPqrzkCComTXD+UkQOdHoRrz09Ym7JvEqM0wbm2OlubQMgNeH0oPOTHVjnR8gaa
9n4PcVGxL4jvnthUA0Uz6PSlngsIuoYgKjekij7EKKsdN22+ZQOnax77bOfHKFxIiGfag5QNYN2d
1gGcVNCkwZWuIKnImge/rNSOqEK95aEJThblJvsqy9xbHDgIwDhW6WpCCApVHHzTD8N0tGQEViAI
A7XGBVHdZBZNvLh012uTg8k4sM7+jrmvQA6Tqdpqh+I+FLDgnjFmqUaMoM9GHG4ndhu0ijyOtmd3
ymFVTGQx1V/Ceuwf/RG+GhxzYeBsVF/c2sL1a6P8eONwcUdJPLi2CmUlKO5p9VqJPkiABgy2Lo6r
7w6CEqCAVM5f6jRkDwpi6FfojkoEBUKsoW2VwWYKJ3gZuPlXkJZQDBBrmhsjvGyP45W/jZ2n95jd
49qObX9Smrl3qVUEOBVD0USVM75GJQIUhOgUOqlulHd5C40OiiD4M9QH8MhFs3gHx6u+i3SWHalr
1GNEefXVywb6Poc82o+mx9f3NcBdTeCFK0Tf5q0rzydgCYUOQ6i+xq15yt54Y2BY8nLzKjXAM80Q
2O8z98cD70e9n+G52tR5EJ7czOlTWMzhuhhEcyhriDRIDvtBDzHfDQvD4K4pI7lmnZP3NKvnk29G
LFpxXQCkP+LcUBVZ8RVTOr2bEEZeQzsEolIdNbiQx1yfDJs55k/RIncg7Uajw3rPce3Z9hanRvR9
/opska6gxPHvsnJku0Bz2Mp9VX+JcZveek3V/tYh9t268eqthqYR13bhjrDOF/cMPeHr2in33Yul
eywaLk4kEtNekhSHsXkKED0JY2jCMF/IU1w6cc8K5H0aOvEW8sxGbosM5lCUwpr9xKfoqYaxKDGD
CewKtTWlXJlxrkgic5c+V7hc/VayNE8ekgkPuHTLBEk4+8ZHoAgQpPSTweB2pxGB26Z91+5Mnad0
hWaf8BioRsO/JG16CoqqhzPT4BakgLK+jTKa73gdqb0fajy4UcTP5Wjs2mSY66hLw92vKM8GxayL
YO4IyevcBw3FyogwV8INEw+M6vIeyBh6MoSyIyFsSHDX8w4Sr2XL0Pi9t2Mjj2ER4sJKJ7zjOWrK
Q6TAUZlSHuHMM2b9Css4gY0PaAJja7GhEqedphbm0A8kXw0RI1+qyaZJqOphXRSZ+VlXMKxAxKuD
V1FHYgPVIu4AbVc+lNOcPSAMRfSuIEh7o6fQQx1FlK7OIVdoH0cHKG7uQ9VIwpyuB5nz99RV9paO
ubdTIKqC7TJmwYpms1z7fiynmyZCJH+FOEiB3glBdqB/nB1HAzbf2hMTzDWw5mAmzisfOPqvLMrL
92HEsXiEEPxraqR7UUOcIRbn2VsH0BuGZ5ZuehHRW5v37hm7m8RdnxeHAcGYG44rcgMnYF1C5yrH
Egez0t93YWUPw5CN28ZH4Bt1Uuk2FBR3wFE330lf4PDjIANMS6PQB6Ljp5Rb+Rz1sP2shK/dczk1
I7ljja13XYwSA5dG0CwHEa2+jAEvX0YP87rqagP3CsrhSsQhHkI3yhev8/N76wXxIeQwmowh60HM
DRH4LnWJVwKu3KztsKtbIe+KAh47G6PQs0EY9w0mW5II47t348145R4L5h2YgfqX7+EojZuv2CNa
0960Jc5X3En2CinR9Ig4NcqcfYRw5lSnt7jLqZ0vINEqmsDBiJD637VI551zDcKuk7CHsW3SNW5c
+VMOtM0NIKbZHau9eI3N23vLYYh5UMortyPet9wxYWA4iwOIIYSzFY6sFhe9W4B35DFvqIo2OODy
76JKXYFMpYPfjnBOHgJ4RU2CFpf0jcIyC0VJoD8Qg5lQz17iHrIrsAFGW4Z95iOERdhiIvdo7qJQ
2H3QVEcvwCKiVrUbi/w7Yo7hN7y+7FWQUsJ3KQt+78fO7TEugtecojkS9iTJ3kgw9idbNyjeLBl5
S2f0rWoboRsDJz1UeIhq3+a9hDWczLdSl96WWe0fptQ3v2FqiU6lDgq19qFfOLQz67IV5jHbQ20d
vVQiHJ8ryDiOGEree++IeQUWj2swQSP2KCJYmdFzp39mpDfDys4CnnWv9XG7QWKrgJ+nUQ+xHdyX
AOyrvVYD/Q3QDKw8LORX8ucX0nbBuSLhjzxtP6P2puRlfiQivGfQh6y6NK4gDbN8BTnTtd6/S7nJ
Jd4CMRbSjaWHMNLA3HHEcRKJO7+4b6pyRCqKdtvCiGKTRrEHGRas1Dn0VDgUSrufsA+iC9vEVxK8
/9Vl/SVPGpwTy3/85qkPG6T4gD7JeyKevabGUCaRBP42D3HQUR0M0KkX9e+5qmHlclMHU+PY3GZT
77+0TNI7FGzyHYxSzbaycbWd9Mw2PAJ9tC/bECmMzjthkUFiEDc6bMDBhAssYV90ERU3Bt3S41FJ
WuynOmtuYW+s/F3uI1S0EijqLzcVbhjHFlUaHW4ZLZbLmWv/K26DFGMT55+HLG8FvvQl6oYO6PM8
G/SuLkKEQSSKEjTS7SsHfyuEf3m7nzLpvStY3XbzpM2edhD+Cha0m3JWKCeYYB6GBoIfozYt3iEj
bl4cpUViA1x6Qt0jF5D7BDtMMdy4ksb3GTBvm3BKs62OPLLpkEHbwwaQP0ZoNN4DcgUvszfINTC1
6Hfh87Wy8Qs1MsEi7Y9QD4LKSqK0K8DImClkd6mXKiQygmFT+LCgTxbwsM8zwfHfU+lLosjktSnY
NHlxZKz1A3h+M76WLhL3CMYh8idQXb7uEYeGDy7l1UuBiranz7/5YgZ6USHgaoKgifCLYxaynW2N
XFEk3pAF3ZrhvSzZLss9ZJ/JCXfmRATmJ43GK3VB5wnwt4mxKCCADQ0Y7HDMj0Hn948gSnwhs8cO
umLBled66RsWVQJDSPvRDxC48gzL98DM4eyG/TDbkDRHP/Dnj/BCicASRNIVamQeIs4Axfv1OuJt
s0eadn79t08/Vz79uXrUWTgBO1Ad3Yx2UABOoifiG3elsfXCA1qySGzUIEvkkCOiyCZqyRNcDBW5
Rim7QONjSwhJQ3lcQcNcHf20M98NsiR3oRnNL/gqxbsB5fIggVZMxjYX9w5izlOvJwhUc3/a5rRt
nqahLLatYPOBe9Je6cO7MNmW5BLHfeJLjgC+3863U8x/a+7Byqp/QaK4xfN9HVusbQNkorvPX+Gl
h7xYSmbgPCjHUocsEYx+Puv8RJSQsfiqb9b/9hWLKqIMlg5ZhlhAUBsMhsjg/Q6k/sri4krN8QVu
NGOLZWKOAgR9MpkdLcuiXwLZ+psmFsjj5Q16E+YUdSlROCmET7F7xoTHiQohgvQUJLSlCUKVKIQW
EI+aJ/cUy7Y/9GjEulL9dekBLxYSBgF25tUG9da4dg1tuQqqL7L8/m+PdrGGIBZWFDhFFEfEb0ER
j/T4zQWzf6vjeN58/hUXVpAl0gQlrKMzQEEcEFS4R0LkVNX1w7999GL5GDzfCosGnmONqPXEHqpr
NJlL1bj+4ijnuNQSJsjyCGwN3KVhORyDvkKuPGy6x8ghZrJyw1SjTBBHrrZog6PmBb2ysF84R/4/
qknIcKzKUZblUGhTQl4ZQjER3LTRtfF+obhtyTTpauWnOC7Z41B6SP2kLPeTvi1hKI1nHsHxyRyk
2lCowK+dMYuw5VCqfJ96MT9xhBi++ZHIh1PO8mtdZpd+8mIVsVLGAGbkcE32dKdz+rXGtokQNY1W
A3X/2FqzJKCEbIh072FDKFLcfhC0lmQ8VN794K51IF36HYuVxLPl4IomxWT1aoIT5jQ37xEK0nYB
nD03qLGQ14ofL33TYlno0BLRwFKPyHyIUOsN8FDJhPtdNbx9PrcuHBH9xcqASwsEszHaPPwgg86V
DO9udCcAHPaVkFsEEu2VE8aF9W2JMumwvKNvLiiO6H9H1dpkXnJkpuJCXIMEXViAlhgTNVG0Mciq
OAodI7ZrHqIgvYLUufASlkY25Dq04WxAAWU6vmZ+5981uBdgH1AI3qM7+soGeOlrzv/+xzFJNcRO
4HIhucTHTTC/AEO7o9NrRq/sApee0PnV/PH5Tcd1nw8Ip4z6a0iQIkA51+ej6NLLXcxrNHcWiIfi
k2P6q0gf4+qNXut2vjBA/7sd//FH2zzKyjaus2NU/USQeO3FxZ6IHUMotNT/tsH8d6/44zsYnNW5
G7H3QgO3jnOaROrasL9wUKP/x9mZ9UaKs1H4FyF5Y7sFak8llVRn6b5B6Y3NBmx2fv13qq96+LpS
Um5GmhmJCmAb+33Pec5i/jLqwn7U9TlEHBM+7I6hBAmXEwrnEMOdcUR27uJyih8HFCkS5PJ56saY
vfayFxO7BN8f6VI9MBBzpY8xJKBhwZNk/akXvoST1A1cTwgTTvYwAELCN9aPY8eg2WluxWleGVFk
8c2vW6x8nuHZHu2GLa3mtSJ2lE7JjTd+ZVQtqSIjzaYsxQcSdo4+SNDxrwcW2ChFCXQDrPxW3eTK
SyCLGe26zM0mD7r73hvncwcKBOoT2UxumHmu3cViQntgaKGEMWd7ZtwvRZk/yLhAHWMWx9rmZ9zg
jb3ptdtYTO8h7pV20d7ck/G9Na8DaW6sG1dmxxIn4k/55PWJk+1biFl4Qb6qsd+MdhxRiXaxRb47
jtqMn8TuIa98sQBSl+jWYB1v0cIPegmO+zhB82MNR1Rnm4ijphl+boIs5v3gooUYd3hkFIQ/R1hb
qU8lq2/U4649t8XkTgjrgVdFmviUdi82gXRblVtBoc9QbgdVNpsCRLtvsZGTN+7n398mtiSOJDKT
de7WsHjE9V0qyx1UoO8c7h41Qkn3mWfGlqAR37d4PUHsjCLET8jAQtp9d2l+4wb+vaCwJVwkT8sp
GzKDbnS8b6tjAkQKsHQ3Lv7vCcKWaWux7RSc9vjLqeqOXdHtpr67ASb89xxnS5BIPaGmNQza2lFk
zSCyvasfrQLiW8/ykHI/qe6cTA65Ma6u3cdiokMg7PSVBwpEV9hml8U8DktX3nKAXnsF/L/Tb0wQ
DefkiAOJB/RSeg9kyhGd5I1LBb9x5rl2A4sZXuncdjLInfaVEt8T2SYhCFWf+mawJUQE/HhLORpT
oPQ42tn9XdWqOagLCH+MzEPS0bfPzYPF7K47QXuRg1Yi4FzOEw+ioC9dccuTfuXQy5YwEWOLxoV8
Kdun7CccLJEPMwok5iHldJ0m6ggpw5dUdUjK+vrx/Vx5KUu2CJFtrpXAtxxdsrWtU2yh+e/PXfoy
a/7aufWtieFKgDescTKo8tUaVeYbQ+nKirdEiigAsns2jZdLm52T/hpLHCbHDqaMW/z1K1N7CRJJ
S1P4pXuh7fjnzD6rqtrxDkLM76biNyb0H9bz/9enmbeY0Y41tlwTPPshfEsOzVO8d9cFuPVJGEPS
t5IR/CRruRZIf3st9vPWD/uQhvVTcyJf/F/Yob7CKlZEZl/u+zFU53ozHcjrrXqAh9f0r79usSJ4
Y9xkeYzpKphzV2Y4SotWf6NJ9UPGyWmk6T1qSo8fD5Urq88y2ixzSG+3wDFAsIevVvU0m5/SveV6
/UNA/dedLL73lSfyfp5Hvh8kfH0hiQWQfbSb4B23E71FtxjRc3GW38VTXO6Ub9QxcxN7i+CW5rkg
gx1asBnsKyK709iXY8TKnAWjk/Rh46AMZbHse93GxRpNgPQwDe2tkORrg3Cx2CBHL7Ft1wHCQwBE
Yg+8eoRwX2+TSiTbAdqwQOr+Vq7Vv/ctbAk9URW3TOyh2gCo2FOG7uXFb/dIJnMiLH+HFPMEMfi7
oJD/f/zSr0ziJQIF7nlbmsqOd6PZzrELkM43rl6d/hZR7Mqg+j8ASlakHrFd8PB4/i134h8DhyEB
Uewf//nXLn+5rb+Wt8Z3+pg6+PNlAQxNropwTss9cknfP77+tfdx+d2/rj+3HVczhUSvoHxHE2Jd
ZD/YdMGA5fOvEKpvzTRsGLRLH//elS/BkodiMwXDARusHSr78ISPbxmRn6tBIMr4v/cyANE9I6wc
r2I8+6hu+Ppn9rnKCVvCUPx8Lnw9U/RQSwOfmtf2OTr/NFt//FiuvebF4pHVEHZ5agZ+EjY1MPU2
tH/KTf25HeSShYKFJB1yaHn3Tb5lEKR18xDZ9DmGYFH76ebjW/hTC/vHArjkoNBOGCi5cA+2gTS/
hc0waoZivjeDn98PfS1D6gx+lBLYXKdK/HLE/B1Rk19S0yCrQ4/+Q59bSVSM/CydAey/WtxCtFxZ
BJb8FGeuE39q0AGvMPGfHKFhVYaHKAt8lbJIknK48bW98h6XKJUmHR3jMrQfSwFNYasuunWIefiN
Z3zt8ovVAMr01mQ1aEKlzHaOJBXcYRCXa//G7Lx2/ct//2s1GLVlQ9BkAYbUfpfwTFT6gcw/Ph4f
Vz4z/8c9wWcrpzE+MynUX2mSgMiC43A0ZON3kkGxF+v+xmT6U/D910hcLASO5aYUiiOOQjAvH6Zu
KsDmsWHiwa73oZ1xumkg5Q2hVVfRPEq0bqcJbXsNT25ALx5NahV8O7KpPSQVI7vBgbCyQBSzDHI/
dT5VU2FLUArHjmGeGR5I7c8RK+hhctSNr8a1Z71cTobS2FWDS0uehh3vAAz+YZe/EpSsBXv+3Ptc
bBuSrs4KdJchTmK/k74LhPxubFDYfISvuuxzA3JJRmkJqSr7ciPoWh3hbU5gUWaPvRQ3m/uXP/cf
Y2XJQskJT0sInLO95bnpDvurJJQiQ4i5y9SLj3Shh4pZ3Y8SDh/UCUuNNG4IxL996hkuSSnSrfKp
Rbzd3phHaL+DMn6kHhq/3I/q/NYtXpnUSwoKMkWa3C1QI6zZ6eL3tGEQH0l1Y7L9ERz86wEu14wK
7u9u5GiNGIXwXS/7zSy7hli+RtuRXXyAwt2AnZDAPueVEcpW7/Br65UpL+eKoX6wiIuTp/80pfMQ
mi6hgQ0hctaYuzqTKwSS7ZHXvUtHIwLhchMIZT8VXv5mz0ghSN0x1Jm403n2SzljNNFyM/Uc1vEZ
yc8eVGnh517V4hhVFKPh3Yhx4nR9A7el7z03Yw7nn6Qc1nt3RA5CWd4Cil6ZwPZiBStxaIM8DLUq
OhyK4ldm7NDhsMcXeUBgKf/4lq58Fe1FqQT2W+p4Hfjihv1y3SdmT6g1PLDxxq7j2rhbLEJeDRtb
zkGyV9W9Lb9I+ugON+oJ1y69WHskDLwK5BCsb4qZ53SY59fElsC0AKLk39gZX9mpLpkpk2n9cobx
dl+xNA1tr89/JM7gvHzq2S+RKdB2X7yNzNt5bo/+N6B9eYPcS4snQB3q3cc/cuUxLXWqLfThmqH0
vFOdOYO2/2JrwKLNNN74pF8ZQEt9KryhZQYorbMrhgl27O77qNsXn6uzMP3q41u49hYut/bXjqRD
PRi1Qrfet9qeooYh4lnyW5+wK8WHpTrS7yAag+AI4o/Yddd2C3e3zATZ5QShryTVILogdwrmFwQA
31hGrt3PYmLrhs+sTWO1Zynnx4Qa+BJScusof+U0JxYzOqugJskshkqNO7UmgIVdHUFQpxuj9Bgp
r09B97Plt7YrgcOz6+HGVubKciUWU70Fu0PkoBXsXZCPD8SauqiIU/YVDpxxm5sOxpt6uBUMfO3H
FpOfwlRVaYc6+8Hxd7V0N74DH2a2cjkQ7s6NjfyV97SUQ5bloOPYyacD5y4/qhFItsrYtyjbVybO
MpfNmmGQdiEcOcCWs8pqGCbO8wTTcXELPn7lGS0VkaxyxqYb7fmgJrVShXXBHAXKyL2ubFSlbmgQ
rz2ky+39NTmR4EJZAbvxwWq6R3hNH6E9vNUYvLJ2LfWNDgzNnvApKOADDyhO86i8hqO4Va67dvnL
Lf31p9cMLiEj3fLQgq5hy7fYxTPCsfXjVeva1RezHCKORnmd5e47lt7H3vDgTSlAAp+TYrKljDFP
6wG2Nsb2Mp1WzQD8gp8buAdvZftdWReXGWulLvxibCwg3JBqWsMMKkrZv8XDPB501ZTozV7c5EjG
UjcG0rXhupjSUEaQhM0OhbLeGQOb+19TWEEnkLv6+pDKMb7xXq78zlKiaJs0brsW0fRZK18ziVhB
zzn4QK8BcoWO3efUzviK/3dwwYDt2oig4sBfxSZIaLHBUvL08dC6MueWgkUsEUM/OLU+zL0Gh6RO
5sB2Kb3R8rgycJeKRJVBvlwVHA9IzkeYciJDpofYcj+3qi71iI5FvWouuuyAqMj13HoHw6zTx8/l
2l++mNCEAKCCtMhxb9ryuTY4SRh+jL1bcutrPbOlpBAeTFW4qT3skxFnEJ73G7/kv2dXleDYl/ct
wdk6qREuYGuQ/FLrczPjT7fhr3WqA2tel/E87qn17mD1S+szFW8VuBFazpuPH92f6tQ/jnDLvLSp
Ji7QAhPZ68RFWBuITGC/xH4B2tQ8PDTwkv6206bcgB81bvKO9Ftg2uw7OXTjl8lSfiixVd470AwE
runaqERkz7YY++R9IJBPX2KysKci7LHJUDHVgFdtPTnCqdOUUKvEXc8fE9dOw5YV3qaYoa+lF6uc
Ixxr1XLqRExS9zSYmK0qT+ew6GUr8Nt+TKk/rm0ICE/Ar4yoyvqOiUP813yDvAf1lrCRXExCPcB2
koLloEe4T/sheSVe40OQ4dOo6+S8dkFIjGComyI6V87Gj+FPKFvuvjLiQPPNYZvXw8DDDH1MQOK8
fOVmFOB26fU41c5NDXYDHEIc1qIj0rsw8ND+WX38dq6tWYu1sbLI6DsxBnZcsoOJOUeYMbGDVnmo
/imerVXa3soWv/JbS4lmNqNupkfWHeJBfFcT36g6rQKPVsgLkzAGTzjN3birK/P1/8SaVip9lrXp
wYyJRPMTsMLQzcHtQjw436oEHumGpno955n9yyPI/alHN9n4RYGpTW3rS4Ns9W2iarolptEPTGvg
qKjnnfKuHT0ADr3u5PcpsBk+vNd9oEFxzNa0Yt5qmgo3cDwEaU1O0UU5KAsRUu2LU9KxeeUaIbY2
4XwOLN6zjZy84g5Mm2Lte4W7FyM2JPDfA5KFuvKB8ZocFQzfKvR1Maw8Z9jNYL14rhWBWKnuc4sm
B/jXs603j0XUZTOgfTQfthODfbZTbb6Cx7cIZNGMUE8ClATrpFiLUYI5mfVfczmDjcnj6i3OZbUB
pgE0mpKLnRlNGamhVFEieAXEHOkjghU2AEnFC9qxSx4gbTcrob0mgr8yAYwprmH5B+j+45d4ZRu7
VMV2IIpOfj2Oez0mz42bHnRdn5Ehfz+K8vHjn7g2TBZbTLuZVJvVY3qIexH1XGxoI0OrS6KPL39t
Wf/j+flrffWqjicycbtDDdJjlqv2rgJFKvQLwNMauptbee9k3e8cQxHbHpA5Pv7dK1/xPwF6f/1s
wx0rBSozO2QwBxo4eVHV+eSlF3vPdiziMina4SBhZ+fkuU+yT16Z/XdbQ2pDqwQhi4euTU9Dqsqw
7EXyuYPxUibrxzkd66YZDj7ginUZdf2tB3JtCC0W0JakzLJclh5yRz8WWbYtWv4Q1/HnNh5LIaxM
BBI2NEboQMT7ANbRQDyJKl1zK9nmyqK8FMK2VgpiqeX3hypOHsde36Fo3AS1VM8w11cbZ8Lh6ONR
eeVJLTWxZGpZ0+QiPUB/8Kpna1tZbKtT9rnd31ILyyzSkKQ36YFIp1mjqCsi39LODRPglcWIXG7q
rynlILzALQBjO7AOHI7umyzvc3wrarhaPvd0FjtMLPkOKoEY/lX1W1XFegJkcbrVeXOvmL3ZUgmb
FlVr60bEewd0imLlEGOd+saPty3qyqehAYIBCKq0WAMgpn/LwerIrrH88ScYlCCvusKHZgLf7voX
H6bxDV2NtkGOeCWAWpra7G0C5eXbUAkUHUqvAHojdwD4ATAyskCNCqABATK2N0ScSG6566libOtq
Xa8cbthdMrfjqQSU4NR6NDtIDMrnmhfwREFTfnKFl6wH9K/gnCPWm2uT6r3ojQycFkxT7B0g20ZD
IF/1/di+pBJYr2AsUTIKgEJs7v3CziIxuWqTUTOt/DS11gIuQ6yOWf4VAmcECHcqXsd1P1aBtJxy
k7H5In4sJuDgClC0rEn+GmLPetA9nU6kafO97DKz4lr6yKSJrUM5CfFIrQ5wnSpHlEaVJw3OIHq4
z4kElytVZl7TIVZrZ2qLB0t1bDUkQt05UwcmRQsCJQEm9DebGnbHpXkBVKHfNOm0Y0Vz7Cfwj6x8
IFEOsnzUkBz8MGTmhdSnaDJW3j041XcASZVBTOY3NtpOJHV7ruquDntdZYBqjjjDe3a/R1EF9vip
RYKtQxCbkFR3EnWcwCRwoqfzDpCcrbS7nbIZRS9//lkN9jEd9XNjZLZGLoZBMmcH+F8cI82jHC3s
ytlZ8bYNrJ6TwBQCvK7UPym/AlbB9d8coX4QapfrsqlF4GmWhmTKHi3povZSqinMk/LF5C14rEIf
CILbQlH6E2AWIsPxE6yZCszdoMJnM1T19IMC2TIz86tN7K9Ook9uUkOPDGglob4dWEm2Y0ywyPFJ
F7Leem8RBINekJ4jsJMxZ2fYaWcqsQETxRhlqX6w1SyixKrJgw1VNUhojK+qzF5PY/UAf625w6L7
A3COC8DmVOo6jjo54n/n7B1Aijur4l9EI6qnnNjvhsKoQLUEQc0uCWZaS9ZTyd3fxICp4yRZwNkA
jjQxFFjT2sIzhuk/cQXSn1IrjKeyC5ze0VHVdWc9tyiqAinJYfveDrJ3sTX3f4+w5AYiqZ7c0vpW
OWzEQtTeOXby7tvyaeR1iCC359RLXorO/tn6jQwm0tzR0v05XgQSQH/4YZq1uBoRoPJ24Ix3gFyV
HuictpB3cQWMI4X8d4W8NkBHHPqjmADFQlxqYCuwaoCWvIfkeWeL4skawGstJNiuNXivnVkn2j8q
OZ/IVH8t1XxshDUGVdLvS46X7InijgOCFgC1x1ZQg5qodxMe4QhgIp6Ke52k3z3bfhod9qVOxK6x
3RN27FVYEn6EYilHCB7NAoRZ7brJBa64emClfmLtfHQgJq7BsgwQ5rTNZu/I3fGL1vzQlv4qbs3R
y6dnlmNfQRBxCMh7sgez6zFpxq2V4qQWi7Wci58tviWh3VRrVus04A35olryu8npmxkbhcdR8JDD
PgI4XXE0bmW2xNWYCPYQB4lC9rE2eR92jD2QxA8hy5vvTOx3awc6kQhpe5FwnbPy3KgErToYMJ6w
ptEV9MTzKifqp0rVHYvJPYZqGUyDckNkx78mKo7ALl77RaKDitYbUF+DmbGTN5m3qht15MGyETU1
j1wBbOx4OYyI6meli3eTjpvCwLPdZEkkbQA+4plsZwPDa4tcXzKtbGTHBm07DAGRaoV6mTgJG4nm
uaofyyR1ohIHQxyipm1tVz80l9/nFmdfZLCkYSHMO7hizzkHiC0z1AonOr5DkAFiFhD6l4JGsnbd
GQEZJMZxNpkefJrugBjdgP5shyAZ0q2MYYuOq/iYAaeEyMN5Nw5qOrolUoMka09xPQGC6U/BQJyX
2sIAUqU/nPRkBxObTha5IK59PPVpVcbtueXsW6Etfm4AH3hXJcf7yRISNCzPAjHog+7TH2MxPsUO
WB9OG9bY+O86E791GCBBNunjiAUSX5Lxt0UkOFLseaDUhDaLN5OPA//gAtbl2Ic6dsAXHNUaLDWw
1ZzqOZsQfVfomQStlgqQXPqVGuvYZfRQoXIB3zddO5Xx7xjybVc0w7rdJu6qnnEEAVD3QVMkJNoq
2SUNQChJ1RwU0oOhWQJGJO/w9Zv9vTdbXztD73rh/YTG7jTOYocF53uha4wxLb97nXnxOyhPhK1X
Iu42qcif/YLty3JmG+GBNdqQ7sEuRhIWub3jNUqJtpm2Lb7OQalNv3FlWQSA/OAFTPyeNelhRoxm
kF7Ag2I4awLLADrJO2Oak19pFsRZ88YG3eItgI/JlfMG0eUOW4o0cHtyR3wseg7pSGSbAmkFufwF
+YAXOvXQAgJ3gaR0/i9qOPRZjnV03GxTePOdZ8U/c2vCBoKgPtzl3rm308diTh8NwtKDBAxRU5sq
qkGDC/NM8oORtR9eAMXRLOOHBKMFzeeEg6GYfrd7kIbmBl/4yQMaFw9fIK98foSIrQz6rnwDrTn/
Yk1ChVU6PNRKQAwA0jjrdxXG1chAFosBPgqQ84BRXaPM05MiDzNWeoGa49fW4ONqLk74AXgh5pv7
ZKiOMscXzVRPaS1XtEd9CFStoM7mbZ7a7rZQMIdZtvPuZvYXtx02SoEp0gDYi2AQDuAsXAfAI9EV
VfGT8tGewgQOBcko7GXVfQuXNfCmM4xmhgwhp02F6m1XIbKQgU0ZA37V+PW8xuBBFtWUvAKAdRBt
s6p7n4TgpTzCGBPVWvx0+vFJgocI96bVXpCfJV63+TJDFewZTD6UbJDs0AucZPEhSYEtDVpPbbRN
EUg685c6pd8r4RzqpjqXPYYPGH3gdnVbVjioy/mbcYRqyPgoemWga4UJKlsD0HtBnMwHAsgiGHvi
V9q02DR26GFWXQJXI8IbaNGpVV9X43GyHHmf6YkGWdx6q8a2+Yp18GvG+geb/AwBhK4Gh1UB5Gsj
FzTSQ2JyjPE6O8fgibmDg4N+C8zJkN3b6M3CjfDKU+dNSwQqZ/N87Nvhte7YWTu4fWLFT1QoL+zF
8Ox5/tecZ0MYE2jbwSwHkrvBi8qVhe+66QKi/fd5bI4lxLQwuNzljgP7XIvNBiBGYYyq49qhquyD
uLZLB/ufUj+WMS0OTlFicHiq2YDTUD8wZJoMMGxiuWwL4FvBxNUiaAFW+1FyL1URPA+AgJkSzz2d
4HwAWlJUENT1rQzs0uSvPh1Bya0GdLnymggSNl1G5tDBLgAcR2zxX73OBVPRsQvsD+IByMoJNNdH
affqyOCneCrAdDyiYFadUy0QIWLZyDyjKCoEGZoEiD2zXABLRUH8kwSc87VnSX1HeI7aK8eGZQPM
aHfKhT/8BHXRr6O0Yp0OU+zEttRQs5PaAvmM0Dl2Di4O6ABukdh94DMWmkTWUoIpNA32mTdwxIcV
Pp4vWZz6oZ49PgZytnoatAZjIkpbsPRAkHQQHu/Fcf+DNnN3H2uAFYJJOcNpxl/6auvW//G549qi
WsE7IbJGV2gISPslK3AYmcrsKxq59Y3a0bVz+aLpXdpkAGhU6UOFA1HOBOjUwxPOKQ8+2GaWAS76
4xu5Uisii/oFgkkgdoEifj9Q8ti3YqPym/bLf3f66P+Z+lxNCwt1yT142ihll34ZDBlcyiOl3zAi
95Oe3iq7v1H0/Xd9gS7tfSw1Xu262bAfxBeMoNAlD/4nw1rp0t4Xx52XOGIoQagviwK9dJm+cuyp
s8D0OrvRjrl2B4ty5ASNGm38ctyzqojy5K62+rCU1erjN/3vEgaOQv8tYSSaZ1mVFvrgy7y8d8a0
BW90BrQ4Hh+ZhO3945/50yv8/34P9ReVjBq0T6vF4eRAHuvdQ1WHDwCB7ZwqfKDbFMv7Qe0cxCF2
AdylQUh/nZ3Xc3E+55v4xo1eG3aLGmXNOwhfu7w+lEh0nQF19e40jskyPhfYZozxLQ/utQe6WAP8
tJQQCLLy4LEvExa+otj2KQiKs3ejJnTtBxZrAG1RcKlGXR9a/5iPKB+IcLLvKrDwPn5V166/mPtp
BUZcWtd4U4Wufnsu6ghtkrUPosLXV3XW/Ln7WDoCvZQxKitZoTb0tfete45vb1d8A/nm9eMbuTJx
lg7A2EYAlp3O5cHWZGsJFzssY9ygZ+aWzPVP1+Efo9q7rNN/FQBbt+/rFmjsA5CuMayNRiEPg6Ad
gg/nveumiGPwHQS/ytGLpjZH2kZurbtCJyvfqaat9We/MFcqHL3KvyuUFPciFc2Nr8W1B3B5w3/9
dSh+wk2YDOrQE/HbwWgHz9L9Objd08cPmP/RRP/r/herh4UuGMiD1BxM3qmzQf7q/RDnug50PE1P
s+qBasc+h28aTTtw3KuhWZeAyn5FV5SdW5vONfZCpt+3nU8eqsv2YvB1LBClNfH3xAFdNwIzCl2F
FIo19EgSoLYHrdlzZRcE2H7q6fth1jOENGY8142Y2sgHYByhu6xuEbTVkNQBLr3vkFGhQf32ld0/
cZyiHmvfLcPc7eYJ27MJL83DDrqJ2pT6KtANyZBeodK1Jco65JDofcNo8r5lUPC99KXdvErc+c/Y
B37UYFa8mBmgQ9OOkKX3EKSv55oQ1OWRKJAmltpz29IIkXPrAwG98t6da3EH6LXyAsY6GHDAIHBx
MEeLGWFXzG+RWOFzEeqB4MNbtN30QyN+fN/YlQzLqW/ueuUSlDkdmeIwlsoakD5r3HlxSp6yLp2+
SJfRiCFlcOt7/ht3sdkHEr3/VdK0Plat8Dc4+I8nVcxnBNe9DuBC7V0e+0hFwYa+RALQgSTciljS
7RD1UKAihciP2CmzMMaDwL9KCxWNCz4e8QLrws9k6M9lv1Z5dS+JjW848pbEYD3OrDQrB/Y0krr4
zCuCzXaS8yMtkIdGfQTf6rKOtDEUJG/PDdOeehGh5DKX4m+OI1mkc5qtEFPIUR7yWmQvqWqFxrEJ
rKnGA575q1W6VZBY7TF18PWyekSxtILfz8KbNkhnjwOljEZIsj+FAM9OQYOlADZz1J8JQP0RGqbD
utMapS3L+1mC1RyMnf3nBq1fc1tCB225Ihz8bJ+BFYyKT2oHeWO3QeWC+lgCVVoFkGBlwYDC8j0w
eRycZ+8EG2MLcYMVbxx451dpRn9C2qK+5S6IcNi0yU2txmQAanv0HjKLzmfW4NWMlWPdgZOr7mdQ
NLdlJvoNIcmvHBLkTdLC7ReLB1UP6JH71mPaorecIRwFFVRRbliCkllrJ8UG+CPQX1zlbpqG9Mgt
wLjxQOeGLQoKpAzcUaff1x2RK+GrEX+6euKNc8TraMLKm6rjbGqoX3Hp14paZxS4xu2krObkFkQi
pScRe6vqahOOJP5RgCOHBsWFTOVZ03tPxrcG7MHdJD32nM0KnW+UdYJSjf4KLX/09zH5RJh3tA59
nCYfLRtnQGLaLmwdxJM1vZQgjfvzNhUWQoJ8wBM6isVxEu28a8bRDljqvJaFzKM463kwI2KJV8iU
nfiUPE0KhRgOA92eO/Dc8EQVG+NXFF+DmSKOVb42OMxuGD7XQZpV8pxjCQpV7+AfXtrCQdWQQA7Z
r0rHT5ZfNVsA4bKwkzko8JOHfLtL5A2165cp1l+dQjvb2FDYXhwLBynWgOxi1+5xujhv0bRAbRG5
ACtj4LxwHFeTTTsrjaav7YZ2bjdgZVPxwjWSKJyqk6irWeqxSrhAUQTZSmXs+ntXTWZdAj9b2mhu
tE6TIxiwxhJSVADIYfSjJV8gNeDoIesFPRRPfB/Q40FsYl+EglJkRvHKrJJ5KpEdlg3vZY3TfykL
uU/dHtoDKdh8pJPKHxsBtE4IQjS0cW1CO8x5pBWUU+dHHZ/11nKH3+kItBthuOe8SFSIZRwWbzFQ
RDZob2d6Y/2YPF8+IByoWE0mzvcD6vko44+o84T5BPe5GIwst3bs9feZnFDsqNBZehjg3T+PlCGH
RvlFtclaL454Pacv7Wi5K+C2Wgj1qjbAatRuWqRiRBypY7+a3qJVCKdh2gQacssvamZZYBHGtz3A
3e+Ax48oQqGO/0UZG/DoXoxAwJSN1265Q2W9Sr0GDSJaWeUdvExkLYztl6GPoxD+kfQn3jqob3DX
cZOwYjli4Pp4mDDpsUE3KIMm/AHtOv8bccfPuUARhvjfjzhKa6YxaBwAVDw+zlyjN3TLnM7+fcyj
3mJPnMreB9kbm3Ln0dwhHS1wwnUT7DCfvsKCrSP+OO/dvbUpV+d0v4V2pXgdb5Ciru1NFtvkUqPZ
iOia8mDREeatfV3eq5sOq2sXX2yRpxxaWHiWx303sqeGd2+eiQ9SOb8/3vf8W/JOvcUOOW4bRyBD
pD6Mol0hviKE5+9+AAfCt1Fl7tvHqRuC2bnhabnykpb2dYvWPjb8eFKACGHxMzOaflJ464/v5cqx
aOlV9xgbqjSl9YHGCNlzCFKoTgPlp3iqV3KWwTCpzed+abFXluOQUSDlBxR1xC7tARqoWPJEVIM0
x+K5RCFYGusWb+TKCHAXW19U9RSDThUCjDLt3zUaU2eYWOVKA9P9ySe32PvyDulxEPEhU1Pqp6Ev
HkRhveAWV8qAaaHLrSb6xkb78lf/Y5u9dLAjPAw0wBJFDF1hB2s/81jg0/Q/zq6kOW5Wi/4iVSGh
cduj3fIYO4mdjcqZBJoHBEi//p3Oyh/PtKq8jCsFLYbLhXuGCtF2+dylz+Sx82UOYZvhyJNXq2ib
Z7239Wp5kon+Gud6Dbx1nuqPvsPY9EzCV4Pn1XxKhg601lNUwZCyy1Fp/wUn75WnBttgGZvfhWQ8
8VWmQeGLTxQPqYMXoOLbnoJ2WdmSti6MABD3YZIJHRTp0hRw+WJ71PB3C2y+avnn8mb5Bwb7YKhM
Znvh4pm0hwR9OrzQl/5ueYZbUrHHYT696Lfx/pS8gqlOVjihloBmctWRwBfe4JIx1RneeTeE+khs
CdCzV7yJisPcMZj2OQlwxxVV/3aRnh4vf6glupns9bjlmivSR6eaTtc8pFdgqL1dbtqy2sLz7L27
/ro59XyWqBAa/i+wxRl/gFALDFM6iofLHViCTGhEgNnrqeqnBU/5zYxco/njSbfc5P2aAqitfePo
zwSMYwrk9qdQ/pATVLUFb8OrxQumladF27wb5/9CBIwMoIaTlosTHeXkDl+o0zeP3ZTLFDYmHPWt
1gOQc54A/UzK3eVxs5w5Jgt9SBz4SosuPGV+t/XzfjvDUayR8DDmEOTjIHOHa6BHy04NjWCQ40Ez
BlSFAf3vYPUCdgQPY4A8FoAyTqEI1c/Ln2SbKiMiNLyeirnwNa7QuMWWCnY7034CqvNTzZuc9BLh
P+ka3cD7i//VxHmBI86TF66JoFvWgUlI597k1w7pWVrB+KwS2Smm5YMS+giQwCNkSvdNPhz7LFzZ
mJZJMSno8JjmypsJ4OV82MEfEC4mkExr4R4VjivJhiWsmAT0HMC8yqnb+RS1MwpsIjrAW3xNiNkW
nANz48cIVkFOkZJJVh96HpennimB2wpM8YaYwv4FfuMVitLcg8tffM5x1UwSuoNcyfBd4PZ+Ten5
Lhr1/ovn+6h7Xl4otqE1QgbXoZDDPDap30V/G8ahMF9OD05cw/U4q/9c7sSyf02muN9GkKkI6i4t
XHeLmjeei/BAMsHwhtDlsNA4RW3tcleWfWXyxYMKPip0OZcNKrGjxZfeXw69XvkO2yIxgkOMmywU
QuImBcJ/AgZGVrsZtoOXf7mtcSMihI6KCeDcVeosIBcMFKltzwGTu9y6ZQpMpngJ5WAmqdOkFfMO
qsmAVXA2A0jjunWvkecsctp9rqfzL3h3ivo4QmGOS6Y0CcXeDTu4sPt7hpepqexOhYi/Tygrr3yV
ZbZN8rhTyTpsF+RVU/Z9GI/L+AV4oMufYZkOkzc+yoDgjRdVk4hXN3A+/a57PIBdbtv2s89/fzdE
ukiamCw8OCnBngWXXwhnv325xiC0EAbgefXf9uMggkLzHMYwzvbkTRACAzLAF22P91Nvx2DG9+Qv
ANbG0nH2UStmuE02/dXlb7MEFNNgB0CB2s+0Q0+ikvDmFACSPc6A0jX95zDOrkkgX6SEmdky+Kce
ACbYVfqA+JSROCBF4Ctr2PYRxkbnroAuEpw8T+MUn87l2Ti89hZ/7wEAcnmYLLmmb+z2LMd+h1g0
hVnWhIcpDcrQLsLL2hcAlFt4oUq9yb1Jrtw/LAvOZIqLZWgDYKLbdOhgbzNN+0SGt44aPzfnJlV8
KVCZY8RLTp6T9dusSvKbJY9dIKmH+VjiGr1ySFsGzWSMMxfiwUFBvRNtYUxat+RAp+w5UT40cdrH
kFVrElm2js7r4t0GBU4Y9Qa4Ip6miMJLN8q2skBSU1Z/Se0dnSpeC8u2joxIkM/9UjMi6alrncce
7wBwzNnWZfGmm/kbgajq5dVmm38jIIR5FsHatSVpl7/FDKpzqGjCun0lnFlCJaX/HS3IpsVicZFs
DhxO5aV7cOAc9rkf7v236U661eR4mIguZt/gYBts+dR8g8nB2mllGxljp0Ntos/GciQplQkcMuCJ
SFFmWKF72Bo3NnmY0BZOoFSn+QgGtPaPgUKSH65FKUsWbjLFZyYZ3CnaNsUKCu5AsexTB1iYjjUw
I3XnYEd5Uh3gNJYfwUlgKx9liY0mcbyYUFjVXoCnksq50mAS+lPDtqhRAfEIH/vL827r5Lxf3m1A
CiAe/BT1kGa8OWQcEEQeTQ94XfoViGjlMmtZtiaPHI/4vRjl2KYFMHohEIGl5p/LQk0OecDiKCbx
lJwy2mJVkU1ZE9T416KG7YD/9z7/bnhg4ws9QEh5pw7jXzWt+M3YV38EELoyl1dwo907XXWdzNMV
597x8pRYFrNJLkcFduTVGC2pjuN9IUI411VXNV2FRpy39AcPWCaL3KtECbc9BHdnabJTLl12JelU
Pc4R9e/jQg5PVPfBbQcXatQVIhY9a+jefSNOUz1MmjQrMjHnNPWjn2EEBJWgKIssv08F0yAxDHtY
O25bIEcLkBYaBslbvXZJ985x4KO+jPgwkalLnEa5JwoEwewAazlsugDiEi2e7WrUpMpwXyt+IGO5
mWUJtzHo3ya4Nd57OMfjiaQMAGXMNAPatl7D8ln2nkmwzrM8YBoWQSc9RMA69GHofQujMob8Nji7
OEv8NaFVy5Iy+dWUCMCjwexP/RoA4Hjs9/D5fQXe5HOnh8n9HcdohJ8ihCe6ZYh2hBTFl1jg5bXv
426lLGUJIv9c3N7tRJGJdoZDMjLFEpD2OVDXYslWhC4s8f3fa8K7tsfGmcDoqjM8e/XjJp7yI9fT
fSQgwDf7V6RsbkXpg77hPl3e4baJN7KEzlmqiTnzkgoXSJBJb+P4fqTdvsfj7uUeLOmOaZMTNJXj
Tm6ZnIib73QYbcAY3HrhX7g9b3x3OlzuxfYdRtKgoqCF6Jd2T9Dt3Acg4vRTdQ+ez72e2ZoLkm3v
mlxgTeFpX6tgSItFqrPFRaGCDch35A3X96XcjKxvNyCF16dGKfYlgJJgtWlKpQ7ZCOtNP5nw+8B0
fK7VokCKXMrmRxRN5X2eZNDpn0PHPw6y7FK/DYGduDwytvE3A84UQc7U0yLlUCvzu6EGz42ekhrh
p0KxZVMRsnJaWPaFyTjOZFKrUUDaJMm5vBt4uxwLma0JHVoCh0k3rgpBnRD1kxQUwqs8zp4hQ36C
zeHL5WGyeDC6Jsl40AUUyqQmpyiRgBugEryjte4PYAb7+1D7xV0b6HnDHB1es9Gvrr2sro6tdPsN
0U638ysH3E7Z1Ldnrtq3sRri58s/zfbl5zX/Lia4+eTiYUKQk5dLOORifUMwomj7/eXmbdN27vZd
8ypE85Cg98DvDMr7EPCnPSCIfOVstbV+/vu71uNCuCqB93uqWeJf85j1d5EmxePl324bGuMaUgoN
8+9gbtPZ775MoXpVdQc+nlpp3rJ3iBFVUFb3ZBN65KSRdxVdskkKOK2NhykHhbha6cT2DUb2AU+B
PozcBQL9wHG8MkFkClUfmXoMSLzLw2T7DiMGDHBiz2utxrTsHsoIphq+syfuTd51+wwO9Z/pBIS5
/850jlSRe8ACnaZGHVrxu5sBRcdbYDzKLTCwK0Hm408hJlZfzx5rFc29ExA7Z9qvuqXF/Oj0/DD0
gNjG/uvlr/l4VogJ2w84XQgKxGPaDO1NEpO7OARXNRhWblS25o09LSPQ5ToygX4WOgfFqjShza4L
19RvbaN07vbdrmvihbHExRN/JYId6brfIAHDbbKSvz1QzUExC1di079U/f/zWWJi9sGocmoJomHq
/RAv+hCeDvoaMvFQ6tmIn+Gz/xTe5w/kJku9q6fqln3lPz83P8bO9yHiSqoS/Q7kwa8euABzedEr
S/njoEUSY98TH8+ZyL+gN5R33zLqgSJZryQqtqaN3e7puBMLxcMJqfp7IE2ectGtPcrYFpWxzR06
okbHZ+B0gGrZT9DLw3FVfvHIvKbA93GaRUw8fjEQFhdOrSBiEKh7GS0A55TljFPJib9mCfd2l2fX
1s/5pvZu/WZ5FHdNMfSppjTlhN94iXPTl0Bah2zlKcCyRUxY/jLqBezqArycpN42rdhT0j4OtHsm
nvgy+9mvy1/y8d2SmGY9pGzLgEGF4NR2Mm0S703lMyCL2n8EdXU3lnG584RLVpI9i8Q8MZ17Eg1j
NTo1OG4V3bnF8NBqjsos7OSATObZctfXeud4A5LN6aSQsG5DKGnpONiWAE6XRb6FnehmAFGVRPRz
S95EJzZqbHnu6C6dWH7lNx7QpPNK05YVb4ITc1XlU58hKSRL9wXCd1DRL05Z7H+5PHm25o04kPu5
8sdpmdJGAMQDzZSvc720kOT4nIweiY1oAM/mmkaQ9Eib6NdYYFY84CqD4pDNQI06n6MbEROLyFSZ
uw1gVanw1C9a+t9UNwBXJV8WtjYRlrBmAhAB4Q+9zHe6dG7nA1RINl7TbC9PguXli5jwQ0/4jSzJ
MKUtHX8NC0+Z4F/x3sY2cRzf9mJ+pLl4Bp8VZlHlmj2qZepN/xynYEUCR+o6naJ5F3ZQ3Ci7axLO
n3pDICb20IHfH+gtWQV1Jmin1eO8lWAzrIyY7bef//4ueo68bytnFhMEsb50Ot947Wvtv63Mxnlp
fnDgmzhDyNFxYFtx8E4TdUpon5AErpVNs88Jm3ctpL03ymnoTT9Ktu2Kgt1PXdP8rkVQrVwp/rnf
fvQTjLO/ZRPvCjLgohm/Tfyx4w9hrG68It+4xD1Qf7njXXVq8bggw5+wGFvp1xLKTa+d2UGJsFGQ
OHX0CAJ7tun67VLJfQ3iC5Qp80JdXx5jy9EUGVGBRzGtwEnDEJfKffTwTrCXgUN/NfUYnJYid7bY
zuPKYrHtXCNp0JXoZCnBOZr7bLPMyZb03fHyd1hOcROfOIVJhWwTTXf9c1W81sUdg1YN9EpWfrqt
fSNLmMC9wsUGh53bl8GbIyNyFXAguCHgWOw8VNlW5sOyn0z8YQW1TU/XCECsDU+VS3a4H+/VoFeS
HcsMmBhESHJCX1SgjtZJdk25u2dj+/3yDNh+uREJ4DoJSRJG6zT06XES/b6Q3tc4EleXmz9f7T7Y
iKZ3TsldjQrsOUiC1n9QMMHOQMXvtawgzIXipoycIwTX2z0rh7X3RNsnGZs/yAAFUByvTFkBwchh
bBToYlAkAVNsLYuyTYhx7GfwAms83U+pR9TdHNITpDZXEjTbrze2dlKDZghjM5UuzrOXsM3CrkvA
vy5PhyVAhcZW9ms4lUh3rNPY6TZxi3Vav/m+s6XJTSBOPOhWUmfL+JhIw6mSMSS9kjrlFUQgGrXX
oPNd/gR6/q0fLCkTZuhwqokAty5d3AJq/UVVgviFSwA4hRouLI57I1rYYsH0mZ6iPqJXpYLsWAx2
0TVYkPG+TwZxVICJoIqSOz/ZRLxNngT81lfTtK2ga/pEGm/6Lp2iuKJuBBWoKCPXoszg6RLO1aEv
NNkHLOoOC3R6N4Pm4ZcgImvCoZY5MnGNYxtEBS4FuFqWFV4Tc8ixBeMWmjiv0RimQemCpafdlcPa
stpMhCNrzriZZcFEdcvWw31jpn+qfE0WwLL7TYQjFI/9ts7YlBL31A9/wzBABUtvKIi1ymWHvLrt
Wm8l1Nu+5LwU36U0bsx73eDgT+fuZxUe/fxYQwPu8pqzTYkRUYjr57UfdGg7gCTOW5sG0AbsoGwC
V+xA7C53YhssI6bkiZ+JRXEFjPnPDF5EE30e/AQ80/l+6OQuJhByGpf95c5sX2REGRAp3U67M/B4
DRQNsxHK4PnEftWJ3DUdh4KM79+WDX++3JslXQmMsFMojqI6pTgeIcWsgW7vpmyTgY7JzjJ6Ovnc
EjDhjKoJu6QuuybNBd27I7mKzi/xnK5EHktQM51vukIoH3nslPqFfp2c4UjoGn/K1vR54N4t3rlx
KnAEsXhB3YyfUPTyIDAJg6OVvNSyN0zYou6CeoazXJ16qLANS3Y1ZOy2c/qVO7bt15+7fffrOw/S
V5xmIh0hvK26aCe5/np55dh++bnLd02zNuuTpM4hrqshkO7RZt7XpCIHVZJ85aJlWZwmNrGAxp+7
jKVKVS62ka53jA1wGvmRwYm+81fSLNsQGZu71FWTxA2rU2h3XgVN8hqMck1qw9a2sZexd/1l5rC0
UGD4QAQRAuArcc+SPpt4xInXiegZR9wbpuhYK0c99zzp9tDLYle8ndYWkGWWTSTirCIX1PJYpDRo
+1ul5/IZ+KsslV1YXl1eSJZPMdGIEBBqoHqaiFQ2w6MnIfUPodOtypsvACaubDPLRJhIxCTIymJ2
z1f2WdzAsOM5buXvyz/f1vT5s97tAwi1VnqKmUqZrzfh1ENe78vnWjY2rztl1TyDd5AWkGfMw2Lj
0c/tXXr+lne/uY1LhTRGyNQpJ1Qx+kOb1Q/FqFfuXLYhMQ5lPtCoURXBohHdFTQIXoIMnvaXB8US
E0yfGj+KYe09FzKNa3aEiOFxAenLAcQodJ4XbyUm2Fa9sW8h0jhEyI2nNBbRHQCYV0E7/CiHfGXF
25o3Dt2yIwPL4TWQBvDcCIf46JFso/3PoUeB4/3v7IL04FeSIycqEk52fQtR0KqidyTj4eeOcxNT
CJiLZuG45CllwyvE7WHMAZ8jP+mfL0+yJSSYhjSDmLNIQMY4DYr5SVXu/eh5B9ZXf5vYeb3chWWN
mmjCuIQGGsp4iDreA9j3+xEGyZdbtiRwJpiQT+7IPYjTpNodn0RBoNksv4z5clygV+K40SkOUIK+
3JclMzWBhVVCVclyT6bAc+fAnM1H34XNMcqr94MP4/cOqmXw+9Z47hrWiC+W1WsCC3FHSzSFmWSq
Sc23cGRRgEpC9FS1kGy9/Fn/fv8HN0kTXFg6KizVMoxph3PuNuid+db1ZUW2kiftd80jsp2mR014
V+5mqAyc2cbxcJ/3Iig3BMo/7tZp8hBSJWUljnkDrJfGO4e366Qq3zjO/HtJQHGCtmjYsm1BF6S8
YR/yk1+PdQSpoGCtnGtby0YsGecwCecSmADKofqLbf+yqOxNynHvDJ8sTP4DPb2L56N2qZIj+gjy
u6g5seL35XmwTLUJLfQgtNnNfSDTXoCWUm8ynYb07XLblnExwYRuRIa4EcOQwqGl7TZRM88dpD07
Hyq8uE6f6q4dDpe7sux1E1e48BCGqtEMbAZEgBvxN3Q+Z19BTDhhLN0g7120rPo/2nsdoxUooe0X
nyfk3YRyp4WXfa+wr5diT4BIb/Pw4fJg2Mb93OX7pkEAVkOOA5TpDifnRB88n1zVWD07Nw/2n+vE
yACALGCQbSmyU8Ob40DmreeSe1ZA8RZCrZe7sA2R99/vcBvAhXyeF2k1ZssVAW/9VHaQ/r3c+r8l
/kEEMvGCnCZNKIcJM1BP0ZUEwfIIXc5yD+dLAQGwXMcbvM2qPS/dautXQ3/oZsl3gV931667QFnK
g+PIgtrpxm/IDIn+rna2TDsxqrOhfzeKeV5Jt2y71EgnGIeCb7IMMk2mJIPWcx3hpWV0riT3gs/t
IBMeCKLpUPY8FyeYfopthUrRlUOWduUDLEvShAe6c8FrSJXLlEDGYaMafcN48o1BT2SXjaueLbZe
zhnlu4VPqwDngC9lOpQ/4MPNxbzlIMWv+aNb1iM5d/uueT/KE5BAsWBK/dbJ3yP8VC4vRVvDRizo
h3wuNEXDnXNbtOWWwazpcsu2ETn3+O4nQ+0J9mf9IlM5ek8egd104SS3jI13co5Xwrzt1xuRoE2m
hZAMc5t46pkn803ryufLP9+y7k2EHxS58yKKESS7fHh0g+TYNey5r8KVAGPJrYhxcEPjGg4KCwE6
isBfhCYp3FvvShc2CKjRvrCl/Er94rcnUTC//D22oTL2cRO5PIJmoUpJf1fnf2nsfqbhMDHRfYOA
NFk4wr6JsKeQ/EnY2svuhwsIDZ9T4HcLyB3YwHwCyZ/mrB01VVtIa+ea7eJy5QXowyFBB8aehXcD
xJVd/PK6/+JPz4nsVpb+uYH/C+9o2Nit1ZxouH8okImqH9Ncb8sKBg+MbAtYc8D1ZqWXD1coejG2
biMhoZecDaj8HALs7MaF4llQ/v7EckHj5zF7N/gFXq46kB6BTJp7+NF9F863yw3bxsbYso3PHIXq
r0whc3kaEW3A6tsw9TZWwU5ma9U029Qa53cyDGAdQ80g9Xv1NEi+J96wsmr+PQZ8NLvG1o1hmtgV
sxQpLLng6hCMI4wA5ynfjp4Ktiwa4p1sRLRT4VkyBq/pkF9nEG2FxUaxYx78/5Kz/YKXBMvOkUkG
dTsB9vfkZM89wHMQIAT4qiRej/8Mv4aYVdEfPVTxBtfu+pCFNLlesiC6ReTrjmOF29jUlS4qRrMH
Z4ke7t9B8ufyZNm2oBk0EhHQGNrraRA3kOhPxqexG5/B79xL3a2cz5ZlbCIH8WFkHuNsRB/jISvl
bcS7bwDcr7GdLQvOFPKNYyjCOmGP5yitUCj0S3+/cCBq1FlDY1My6hZbWbpsO2WiOYiljQ7Q3eA/
OR7Nr2um2LHR3QTF0qB6yiEdeh0K1LIaMvobTzvhHva2cDlbAvXVLRaxV6EUt+1Uu1vATvQOrjv0
WkRImLqZdncofAz3Hi4M32DxCP4Y027zNxhFhkcIwIhFq+RtvUAKfOPFDvQih6jbZUMYwgaS003A
xM6rvxckUckuFxLip6XXH+hCxxtv1upawmSHb6qGhnjKJkv9rSgou68Ua44Q3h/AXK+SfZ3nkPCU
7fiQc5h1xBnv1x6HbGN9/vu7qBGyZMRTAaJGy6Hr6fTOW8Aab+tmNy7cXqAusRJELNvbxE6GxEk4
auXJqYJTTfQNPjgrh9nHpmZhYsIkoxJKVQvov1Cb3LDfJZ498m35Z3yFFkp1V77SdpvVmzWosu0z
jCDbQpgXFBx0lnSvuoCi8fdPbVsT/KgyH95Y0LlM9XAVc7YZ8BbR6+8VLHkud/Bh9oJRMsJr3BYO
8CO0QsUtuVeBeK1o/ndgZ81TH65XeXk99s5tW2WPl/uzDZQRchOeQS2fI5xP7n3nfs0+ZyCIDzEC
HBRnOgV1ViSQDqTWpwFvZ16gp+usHz4XQk38Y69we/NZDAmxajlJuIKlotfj3yCuptugZmveDpYR
MqGQmWQLIMbQEhcQXMKrylUdJE+XB98SoE3AY+cmfeG5GHwwVLNjhNQA9IqqD4LNkkzNmnqL5agx
cY+TkwMnmiDfHhdc0wo448yyT71Fv+XTp+wcwiQ6f+G78ARNXlc6A/IyxSkkt523mE8vvBYru8IS
/UwApO+5cwgn6iolWeNvBQme4GeTZl755HB214wQ9748I7bJNnKoKIIkcC1QxZdzcagnaFRT9vK5
po2dLTrmRBPHm2+l+p1wX0n283LDtvk1trDXtGpZPAcxCXI3+QZ22s2+7YLplBcDe6qnLliJFbbl
amxpEPLwmFjj3umLfA+t70MeeZuOBitjbzshTOyinMM55AT1p06RMtj4DrBFqCd2p2RR0dGt4UyB
lx2gXOKpuYtcWTx4oEPAohuiHkMRxDCUa6eVcxDaJh9fNUzxxbr3cheehkANdfApdbo8u4G0AHsS
Og/wFgwDpMbP6msIeuNRwif+twbGWj/jKuIZVOP9Tm5UUVcCuqD5dJvRGG6weZjd9L1Q+55pvfPx
LnWMkKGlU1JCk35k+ZFEiys3kO2Ob6QYZshW52P3EEJpGVoAff+rwKNlt3WIVNc6i5F8IyeGcZWj
bwoxOzfNPNBDXrb5g6uHs95tHT0sU0B+NAC0yl3Po6iEoYsT7wIQql9ZmwwP4MIEe7jjqG/McyMH
ault/L0tSAzvxXOdblFQQXNGBodtlQPvq+Ok3vujp+962FFcMd3qN5aR6WksWJI2kKt7gNAv26l6
0aiOQTWqyvLmPptFDIFsIGGccc5uYVufbfNe6nFL4LcI/Aq00pumKI91H/Atm4e3Ju/GRw7ePsST
4u7Nl32/zwoKM/AFqvMwmcuOTVsmD2D3OFBL6MVVG4z+9QSC6hbjPW4r4sIiVSz+d9YzuC1CDup6
yEFRh8+4D0xslx1GyeGCqLLhMA9AhUPpvN258O0+5BzJa4iQ9sxp2W3bYUmQdvqYT+UlQKJ6y7zP
FHTyvKgL9kXWVU+kq2tYfhC2zaHtjo6d4noqfCDNUJfcytrjX1nmtnuZgN2U8MiDgyH8J6DhBzNB
B7xASuRLkcj2SFva7jSOsEODet0D0XVxKjQr7qH6lOzjvKphLVjCQbCYfqhYiXso142wsWzp73ho
qxcg6/rfHVH9vqvmiULJAHf8y8HGEgNMXO6sBpnlEDOHWufNBFe/RohND2+0y61bwq8Jy6XMiwcS
4ECcxS/tPsZ6ZTdbQqSpCEpRcKpBFK/ShlWL2Lgu6R6AwqB/YfXuPDpKfop3gwrR+cPenYMtLCdc
T9Qw6/FfpwD+gku2MvD/irQfXI5D42iic9mPuBsDE7RfDsO1vIb78AkgTXVbNZv6a7zrd1BO34/X
8m5+0l/lV/8nEZvuT37vXGf7bysjaclPTY1QBQxP6UEnFOUfoP//EMiQOt1TLtUm65utS+At/Clq
HcbSONdcJLsQMkB1DKY6kAgtNlHXQqTeW1lr/wzWPxpQ4zgrqgHErSDCgNKp3wvoib/ofKrvZjiT
7RwnKPZiLuiup0G0r1gPokWWObvmbEwSarV81W7BYU3XlitoOEuS8/8Q3wAOKS4VaQyDvaF9hC7F
ri2XDa+e41qsLCNbJ8bTn/KC0Q3gp5eOcAipnJ/wVNh1I6Ia/4l9tza05yH8YGhNxK3oci+LPWdM
YdDbXzeiH49zHC7bopDj0V0m5+DOC9t5rk/uluksL4fNuLscQ2xfeI4B77ZgAfytgDO9SIehuXPr
sd0qeIdslqFpN6GbnyBluNKTJVr9Hxg3j+c5LxALYXC5yVDM5urP577BDCNsmGnmIIxQOJDeRu4Z
kb0AjC2ictiWWKD7Yhmrt8udWUK6KRu6EI/LKeoxYKHmj3krozSHUS0IBl18dbkL25x4/52TumgE
qC7I7OYmzDb94rPbZBzg0B008NgGTx6WIRB/uNyZbVqMuIHXJzr0XYLiLgOLNYPxB0jkaq2sYxst
I2qUFfwgG4mqnTtE8Exucf8Pe1w/xdp1zdKBibmd4zlvRaPhGes9CvpVRC+wxb08MpZpMPG2jPaN
rJZGpCpRu7z4K+Rf1T3CoAhZfL4SYCyjb2qF9nOIWwIpcUDM1YhntqG+zj3OVr7ANjjG5h4cGvOc
uiLtw2YX+wFeGc++TmuFEcvp5p+7fRc7qkG4ixrx44dyGjedkF9gSngNZaYrWpJ2G4gx2uRD/1A1
7Vr16Bx4PwiVpoio0w99BFiWTEOc4JtJ7Zdlv+z5ffkprZEwMdG4bj+oTo45blUQRxO63LhrMBPb
Tzd2NfZyjXQQ8Y8RktYAMXHeX9WdJ44zxBZ2BQlPvdJrr82WcTJ3NVuAXXKwdhuvhY3xY6ejrbP2
JbZcwMTlDqTuC9FCwB2yXBpWqZPC814ibho6jtdIwiGn0YOoDWNfCEkj5b8ndKIHOBP1uxncnD2J
2+C5T+BCfHmnfsy3hILheYW+W4lRkMe4XiZ4u58g78+i5dTW/MpHCgSX6uK35smhhX+2U9cHVvlH
GSULlL2cNYaiZZ+Z4F7P82af03MeGz+Fzp0KfiZr7ja2ps/B6d2XcXBW4F+JBY+n2V5dg7s8xit+
CZY0nxrRIfQBRspoNqV6Ah+mGDY+hz2buw21XDlbbD/eCBDhHAQ68aNzD2yHa/fV2E27OnldmXVL
gDYBvl7YzaMXxWAt+DBqD8Ct3hXRCIbi2VCcBLI7uCOoUiIR+bOIpuy4TH7zEHHt7WngR1eZi0JM
pbx6u7j+spcTUwfu5M3Py7/PEttNBVI4NQcUNMDkVA8PULXa5VO8v9yybVyNUOJh20Vw4ktO4QLz
Jh++A20Z/VzGcCUBsYQqakSPURCum/NLK6qJ01YVhb8bE34MAv8Bdm7u1g/VWxc5fy9/zT+E2gdB
/R/T7t0aBzNunD2BHBQ1RX9HNOyNoXff7aVXNicPLyo3YwIh7TpaaviPhXgs8UJ6KEijt3gcmGDI
HKrvMFMnZ00JehSB8O51Xs8ro2HZJybSuJ9k344JsGSVDKabxmN7p/GrfecVcouS10ovljE30cYU
5TpBCDKliH3pIZtYueVuwn2G5vdxPOwavnZqW5alCTsePUIWVKVF6lenQe3CciUIfyy0EyYm2NgX
s5sUAg1DhX7fXZdf8lQ+u7tmVx3YQW7CHUSXrpPT+OzfxOlwbLZrNYd/oNwPFpAJRq69ocq0BrmC
3dD7+Ciug0N3wE0fVnF3/LZLxwPSqgd1U6TN3kvZKdsnz+0K1dT9tys+6v080O+Wb4mrGgI0FJJQ
XScUJrx8I5deeDCUk5PcUNeNn1kYNw9g7OLhScJlTUPpPnDuilD1L4lcgnC7gLpxD6Pv/qZueUTB
9HQQlyAfphgoy858kvj3SVVdDd1vBZqcVzvZb1jAq800CG8fRHWHwnwYH8pQBEdd1XLHobOyq6Ok
29ZFT/aL6ya4LcfjqekTcle7WbyFKWHzoKMx+ksbNqcwHKcvc8yKg08r/yH3I5YGFKaSRQ5rQuBJ
2CPxfODI88FXmzrO4qs+8CZciH3oNzhxVd3Dg5399Zw5Rk1u8a6ioZxvA6gN7rOy07+Glo/tBpYt
5e9kaNiuBrrmOqpV+UJAwhEbPnMCAJX3lDlDdOP10t3ksDnd4YgV35axqfcKMle/eeM7m8D7H3Vf
1uQ2rqX5V27UO6u5E5joug8ESYmSUpnKPf3CyM3gDpIA118/n6pqpl1qKzXtt4lwOOxUiitwcHDO
t9TDQz85wx7VPu7n0naBWRgpq7y2uCOySAF6ADzCKAHpK4aZV9Cv6vLAG0uxhkUdXS+iUTs7dVMC
oF+arlpYXIZmK9zrHg/sCpItOdPd1Ly1R2gqWv0M6Qhjyspn2ZnYIxfeyAhewZYOymLp4qDgIhxw
cxuNBk5BX/qCmJHWeqjQVjqPvFJhn9gonaGTruJM0wzWwsmVoy7YAw2gCQn/x6pLntKeQ60Rlu7l
OpkBYfVRlXZg+0PmKUwqMV5pplXcN5RAw94qy3JryfYpyVFgbhpF33TK52qLTMfyxbAMAV9AnYq+
jtbnwof1z9HuQR2IphJkO49I35TPrfq1zcopGt7hkyDoiVmbNq9QbFmKN5kBkpNJL/76yn9ueIIA
dbKsCWDTk1F21samdbkllljWLhTCg0UjOnNbc+u1qO+MblmsuRRBMukvSZVc2ZN1De+1OfCgWYZF
0LoQMM+s4qd4dq+B2VK6CLXNu0OW3ZVQ2dLE7df3eiY1OsW0p3iEnpNW+dbsd5MFajXWSl5p69ws
Vvl8CZHvHJ/cT0LfKbwdPbopEx0Gw6hkdg8PyWzXJJURNwhZawLbUo7wh5pkTwxzA5F08/boAv8s
c2OCASocN0CNz1leJOp66PIuKKVjoW2fVCsdGrPrYtE1WLOUgJ20cOxuqlncp5mtrZZuzGKVchji
ZESuho4qBsuN0S9dJEM9zUikbDi/8r5Wfj0WZmwOSb4qhrK+yuxMHSS2YtsmSTlLWluEtZz43vJa
Z5MbAwkQPMe950gtgjuW6xM66uHYinYNV2wdTRZrCpF8FLD9VZcsb84MhlP0fi7QyZtESTdQ6f7Q
te5gD/rDTJ1fy0VPIfxoj0uAtFHInLqrKn005/evx9m5yz7+/Ie1ryzMo957kW89IIEIh7CB1YVJ
e0nX5Ezq9ecG9IfDe/NsGtWE8eXC0xFeJMzorMCsvajVL+nynsm7TtV/O6IqU+uRtQxBUYdlE3hX
ME9VdSAuuWqciZh/blp/uAlFcrDTNLQiMkPus66NU52GXz/+n6upufQUwN9ioXA6inluGZYEZA+t
1CJAAoB1IXN5fSexDVp8OLpYTjjoi/NaWUcxJAgggKn7BLuvtaV5/C3TC0P6FAZw0i7GdV+akhlE
Tf7Xl3nuNZ5UAe3cTryGg0xF573tQX5pWWAv5oHd9Pj1Cc484lPk/tg4qh1qDO8F1NRZO1TTr612
p6D9fE6rBgU05LTciA213BNISf7aUznV8+3bVE09p1DC664t5xo8Bl/rgAysLhGzzzz2U7B+khUt
HYHL3KrFvSul9d0WZJ1ClUoWl9S5zz34k/nfjJDXGaWVb3GeOSzKxQrtbPglgo1L9eNZf5g5k0Ez
oXV1u8ngWxxWUsHAeOjMe5u65sPiGe0FItKZKKaf5DS5Jic6Q9ccaRRhtXavBESm3As43XNvwfzn
TQwmvCANE7tbPmAqaqW4NxJ+38giggT3pVd97g5OUhuIWGP1cDFOzS5SNQTx4Q2Q0MPXs+vcwU+m
L9cXrnvgB2wVBfaA9r3mw7plCOwme/2VM5BT7L7ZQg62IR0ChLsEcl5ZHUzJywvB4ecvgJzi902I
chsVAA/bZo48NIPnYEzDKo++vvSfzwByCt4fq3YuUhexbcgSJm2JhOdCvnruuo8//2H0NwYpdQeA
ty3cXwm6J+5bm8SFdeHoP88QySlq35Iqm5FkY1hqYxcRRfugh6HtRpS8DuwcK0MOPHjw9UP6+SJL
TlH842KOg7LxkCywkYNczgXM18yPJTWtHR+482EJWYdeV1kXZvS5t3Iyo60ir8RAFtxdBrCzpm0y
j/9SaZ2cSu+KEmbpDZh/MBZq1pl0IBY6rpb6Usz7uZikS+jJVJZLjh2jgeGajOg1Bwtkd2AEE8md
kpFId/ySNt3PZzWhJ7Pa5iUfM1SatmM+c7/Ckry0cuumFx4TxSj971sDcgqnN2EXIhskzZupavim
5FoTq8zRV7SWRpDmvQ3P1Npi+iDExrWWX5PncqGv+c9Zk7q6BdRSzbcEniCpbzXN/EkqN71PFPRz
/RqNgW0q5RAZeZLuNV06GXSNsj50KqltFlJ7q6LVC9/jbfWuTwBiBRK8lFfP1cUavnQ1bFcdMm8c
a8meFPSrXlGTaV7KGl0jv9Wq7MqxMJeEJjRWWt7wIHPlZegJIPGzOyN7/npGnQkOp+LAhfJc2Rkm
jfVl0Ve2K7L7yexQNBjs1nyYZ0tdONGZOHEKcc91bkArxqBx0Y31U9dSLZj1jNzJgYBFVM16cWQb
e5ecbs6MylPcO82pXTuOUW88LgnMx0wjXGrNCZe21y/IpJw7xUlWMWiDWOCqnYNJ2zS+a2ZZA1nO
tAzaxHQvPLVz5ziJP1INfO5ryTc0SV/NIgmIZxjIw2Gi8fX7PxPgTpHvHBGirklG4jGnNzXIHHo7
PH596HPXfhKA5mpwWjUQLx6UvqVlXvg5nzNf2vz71yc4d+0nkQeayPC7wb4jBnb4egA6Vpj0QjX2
zGg9RbnnwIfqDklJnAsS69ndDFFp1cx+xR+d4WK78fgkfhLbTkHuKXGFZjejF3czkLbQrCksKzQL
tcqbm658V/wg4Fya9+K9bYsLK9qZCX+KfheY612t6V5cONNtOqtnKM5FqarhmUcvSQqfO8fx5z9k
HLbmtLZGPDsmkFuN0gQUk3ZWNgqq1hIgaF5YGs6d5jjwfjgNF7Qw835JYhdCuBBtuZal/liTYSUA
m/16iJ0Zw6cQeKNzjS6hNY2Jm9HnCVWhW5fYPZSG3ar5/LVznMzxyQUROp9cEkO7etwkvKSD76CL
48MMHEamX5/k3LM62T1AZNdJeF+SeCmWg+POgeG511nSRwk6A794jpMJD1lkA1LziRVXk3PoqLvK
zTlKWm8FAEz49W2cex8nUx7iqt3kSGrFnOhQQx3CLME/SfBLRz+Fwueo8iVjTyzMeoi76q5feVfQ
q7pw9DMx5RTajgEDqfDSsWJDmJE+ZYwmLy7pV602Mqd5+PoWzrznU6RwImHA1GGexXnrNFCnlO+A
nINMOU4U+cYlN5ozkfcUMZwQ2Sd9altxMTWPqU4amIP1t1/fwbnHdHz1P8zqCfD+lBMTLlLKZAOx
nm0FG+o6d2406GL6nZFewnydO9Px7n44k8rgG2yZGcJvZzbPSzmrOIExelDSjr+LxVCrSpT5hRXl
3Is5meW6sl2gdioSF17OmuKK9tpu6OrIzi8yOc4sJ+7JHM8zF10vx4Cb7wQepW+2qftuDbqlQPrL
J6SSrsP0ZjSibunhH25l7R00D63U90yQbS8EgTP5+il+2CRSDK2EYOXkuGiHjbYHqohrBypNDVYa
dhFzC93KpOxgbAvdrfevR82flcqfrKWnksAtcP+k1WA+NnYmuupzDulq5riqvcb5pto3+ppfU+iK
+16RoKypeUJEluvUd2aWVBfC05k6KjlFE2cgQIASU9ixazbAT6ddKbSI5FDtZXY/mTMMF2sD2JVU
lbEz8exGkNQwIsr7AkIpJgY6FMqSJmgAQ/YNCag/h6eBz+EDGWiyc6J+lvzx60d2JpaeChALmbmy
NFIntoAySiaxMAUjdV/Lp5tfO8Fx3v0wv4DvrwnPNTsWUDq+K9A3inqV1wE44uYF7NEZ8jpxjtPt
h3PUjpnNqaG8eBmqgCZvYw5v6YXHqevi0cH0CQge47vTGGxMNWbSVyMfmQ6rIK9G98dhs7bNuitC
78x2VeUNa/vHxIajTAz7Jd92rnOj89v6vimfvMTwe89DR/FCbn8mIpwCmXvoOILSNXvxmKpDB3a0
NX2bqbEr5evXz//cCU7im0GKcqp6x4sbYuwKs/J7VwLbnmJzTi6kYGfYY+QUxuz2up6ZHUeivAAg
zUqiOkCh5nzdc8XhveIWOw+KPkHbwbDA6DM30lNlRW1moIYJcczAJq718fX9nhvQJ/HPHFBRgRvE
sDONDVy6B2ervAtD+dyjPEltaN0XVaHJYSerFBbK1y4pQx3kiB68lq8v/twZTjIbnqTYhtXtsLOy
22X5kBnU4uR7picXQtOZh3MKcFboMWYVOPY7u79tp82s7zvtQpJ8Jhs4BThDazYhiYFLr+c70RxF
FC+xCs5ggcgprjkxoPLraGLYlaCDEZLetHBGEfq8VtXoN2XLbPj32VPD1LT4Hh19z0NeWJKgB+9g
bAhIR2Q1OiMzDJOV0j4svArR+AsWa7zw4n5ulons//hGfwhBHq86Ao0H+HIU6fQ8tNQJlkKUTFYo
5qUgY0dwxy7CjFQiatoZHpqCw/wmd20swuU87IHGWe4TyK4sUFUBLID0onxE4UtNIfWSNvcn16Yr
WxJ6//VYO1cbPEVcC7uyKis9zhRT0ZcENTyATbh+3+NyUhgMHEEihGj0m+qwH/FVN47gAE3G96/P
f2asn6Kv0ywBzpBgwJho27+XRHhrbTDMwCubdG+nyXhhzJ9J8E5B2EXPU433mLXNPL4l5dFHuLJ8
xNyXUU9iw8Oi+vUNnZtcJ5EHBcgZrMR03o1Glx2tGlQILFmxdr1cXjjFGbA0+ZMx+8Mw0+cs5Zhl
044Le15CZRH7Thsz86rQyfJAaTrsRZKT7ZzlxrNwLPO7YdjzrgcflvilqPVblDSQSxDD0S75R5x7
wCdBi4w551kCnaoky1NfYUDVXmL6tcYPzlQ+Nal7YZ0hmEs/ye5Ogdmj0pKmh9jAbjp6so/TO/Fy
xXLYzTMjt2NnLkkEWc23r1/nuWTyFIjNwbPt7Fml26bp11UOrQyJLQ64MsoyQiv39nlFV+Ucl/w7
Ny95jJw960m+NKuuSDvY+ILO6/rm4sY6GFTgMmIbWm6wu2akkSuIJwfSuwYL48LSdgY2S07x23rf
Fp0okBZMXk3huFOlRgKAzwz7F5Fq7VPWOy14xZWeBUW2dCDola79wqkxfnCJHgwbKXq160zXxo1Q
hvZizXxQYTu4455k0/RXhv8f79P/4p/i5q+3Lf/9n/j/u2hmgPtTdfLff9+LCn/+8/id//s7//zG
v1efYv9afcrTX/rHd3Dcv88bvKrXf/wnrIEUng/9Zzfffsq+VH8eH1d4/M3/1w//9fnnUe7n5vOP
394F6gfHo/FM1L/9/VH88cdv5lG44T9+PP7fHx5v4I/f7rJa/SvspXpVWS//2xc/X6X64ze4jv1O
bYcaVLdc4jrmEcU+fv71kfW7rgO4QW3qAI7oHmENoMqo9I/fDO93x0Qrgxqm5QByfcyfJcSs//rI
BmvII65JHBsHoL/9n0v8x0v6r5f2r7qvbgSuVv7xm3uSoROLmg7cQwhOb9mOSU/hz16vGqjawXy7
dcASeMIaPvTrMturHl1glnyDSoZdBUPX+LVcYyOEOrfRhR31G289hkCmFlHaBU4MLSF3haN0vqNW
DqBVJZTuH/ODXKvA3rQh37f6aurD4y+jb8MDjwKJE+WDb0P50t1yEmgWa4ZqnQ4r6DWM3aNbBcK4
wt+oUUKJUCS75kXc6t7gzxkTbtDvm/v6eLCKTR+IAs3H7G1h/VPMlk/da5pBhhEoc+gZhcdOmxsC
39nZa7ACLGet7qpvevHYF0EJSBOOVwdgTxUT00cfUBtwWeDmqZ6qb2RiQx51znqGVEEfjHZgocVs
+NbiJ/fTm7W2dng4OqgG18Nbd5fZPjS0vFtnm15PfsGynfbNNoJOMhzqZfGi+rtZssbxAc5OnxIV
uEM4wR6+XJWBuFpS2O6xIt2IISa1L/lak3DI9rt8bewbCG3fc8Hy6/rOzjZ8Cr03C8CpPBhEoOkh
4KXpjHh4bX64cXVlQM64CFLFDPEMLoypPw/OqsuiWUTZvMFxUveKLrcQ7dFr1o9s6iPhUBSn7qbl
yu1iql8d7cRThpzOEWFlRCRZo+fRTMAS3TbjB+0/tWz0he3jHnL72hW7rECVd9OJdQVCf/qSNVHl
BIocpMvsca2PL/ODt+6cUF++wWBcM3yyskNPsiGJHbz27qobfErWHFmj6WvP5QBBhGCKx9BmclWs
sjKc7tG9yyP+CfFS+zW9n8M6qK8rRhk6e7uyxUGYFk5r+lbe8P0UGEERJoHyZZDu2yHGCxNxDvGF
J5r49IlXPoi+1e0SZwfgsSG14LtFpBmbVPrad/KOkdCUQZUH9DXTNjCKKJ1nmq3VDDr0GnT2hgbV
fNMPoUcinR8vNh1YR1eq3+CK/ZJ1QV/6QC5Llgcae0cXPvG9TR2SAF4Whq/egObAGt0+iL21hngb
g9j1cG002I1HoGmWAcrod4j+RojXWUbOmjx6oO4eqJ8yXBjrnpJIC6Hxs66zsNtV0i++V6+VioQI
Yedy/CUSZ/GyN2vWhc6mB3u8ZQ6G31qsijFUWsCbqDH80vIhwSelD3zSyOPkpX5CRTplGhpnGFdw
x9Ci5eDhFB6a+yvxYBa++EY0iHKgQQjTAF+VPlxM23f3unstPlQLb5m14UbLZ/XeZUybgv5uebQy
tlR3g7GGKFoFFnvn62aQhwSQbWPNi1tjejBI0KEU5+upXw2seK/IBvIOHH+Wj8IEX+VlTu4d24ez
e+1GjU+Nld4drNK3Posb64r4bdzYG8jt9Bg9mP1joE1h2wUSoaZikGku6wCLpmaslnKzVEhvfYNH
bQNaIzhSvkWA2K18qdjy2rF8DAn4DiDwrczuaWl2Mn/R3atquFEum2zfgjOXQW5gzF5Lf7RCfWcX
rNsrloYUEm6+mcS2s86ntUN2SRse/z1cu9NjXdwQbWsI1k0vKl2Xzn4ZrtL8xquZk3wOwxXVvKBI
X0b0fLMMVlAdo94uN6O52ST2tYnkipE3oJjpweN3yR6Imq6JMsWSJ+/TekX1cozsyPRh5taweS3W
WUDY/DZwZgYLVLt9Es1vhe7PW/MN3zJB3Vg2INaZic/fh2ntSjYrH1IAcJ1czIjba9N4ayG64R0M
sYPlllZAJwV6h5R1Y4xd2/hUtr5Ts5HNzGp8+yCgcbVq3oG9lg0c48Fhwj/W8xDZap9Zr4OxbfKA
e/e1vAYa27RXoo9of8/zgyv3thl7UEFvHMafqIeOxV3fXNh9nGTsf698lqUbpuGa4PmfZMm9Vxf4
KWJz9f0YX4oQ1UC1nli+d6OOQa4z+hua/j/Kka6bz/pOdZ+f6uq1+f8gC4LqwFdZ0O5VDUcY2F8Z
1TFt+vMLf2U/JvndtJFGQVPcwwb82Fr5K/cx9d+p62FwOJ7hWJZ5hOT9nfo45HcdbQQYnpsmPaY3
qOn8nfo4zu84BnE8x7NtpD/46H+Q+ljWn0TW/9q2eLptmw7kuSBCS10IV5zCpvUCOkEGxDaCwV5W
ad03204rc1+a5RRqluLb485sC+4IFtVms9DDbCGrIQvqaSujm1mi4g4ibnNzqxI4TmFdc+qijWpJ
NOYOAyzwJGhCEiFe1plfUGzi+dK7odFrJuvLtmcG1dyNnt5XTXUDoofxWLnmtc1nUBaLZxBizMAe
LB4V2C76Wb+bNcTe0mVJr0uw96ynMlt0VvIU1EuuAhSn2xkawmVd36Qp8ecSAhptbl15hXYHq8Sn
0lxaf+jI7JuFY1zN+rgbCglAGE22rtYGvZ5e1VxAwLENjEnYEeSgnz1Xk5EzmzZz9T5UHeIhvOIr
Qd/qTLwu1euSWx/cVpENeQkLuZBtZZHShge3a7ApRK5mAp/MRq3AElkeMjhIuCCsN0n5WRkvU2mh
8UKXwS9T1H3FgOdfJq88bbZu8wYHOR+KpfvRLA9C03wrXWIly0A2T56XRqaOZZqbAcoWUQuHyRqe
mMSYV65CjrdAGhDgf54hkRoraycNuDR2kIevhRbYgq+NKllR9wF4LKwPkOTwuyIPICK/gt0L95Ph
TfKoLCo2ul2kQy/Zbwe1onr12NbqMd+RXP/MPHFzfMiQEA5cOr8pVJlUOm/6BHJFxgQ7IDMs5sU3
PJDVLPdt0NN165XrfNx6g31lZ1owelz56eQ9lRqNHUtfqWxaD5bFFIJg51mHIfd8LV0sUPwTJipv
pWHU2f4CdlaSIYGx3MXclPgl0qsihB8BU8awO2oP+N7i3BZPtH5oQTdEd8nHClN6nHFSAToHJVwT
BypdLc6KOqZY+dN6Wgn7mefwATJGyDpBh4zl0MnSsvq1BLzSS50pyGd675aduW0sLarA0Q0gmtj4
ojO2g20/DEO2wfa4aPYV+l3YQb3rlARwTISc1muh62hPDh/dAxd8q+R03+h5IFoAdmboTWlosfiD
pcvIXfJrR++/J5oI7SLVkP8L9PcFsnJpKr8rs5WVkkMCX1+05HWQsECqCuoUXJFSL54hKoaF2LC/
SWyvQgjgFph7+m6Y2nRl247OMicDc44ACQFDx61sUB8ZV0NTs6kGO6DaQIYQYilDMDjS74dXy/lW
J5AOfsvkuBJVmcdDCuCX7lS7SjfQ36ICiWQ/zAfQ77pYh/FdKPsWCVyZ0NiAtIc+mVe6xJpbQsA0
kEbf7b0ye9DBrbtHCdi+68UePGagZNPhgMqKrx+VsrISkmasMW5pWIKTAg6iXxbfFmMnXbFNtQLk
6wk7nOK+h7YV2Brvg7hN9SuVt6yGJrRDi21hu2vbYzpJ2AJ8W4Eci0t1/JI/e5k/q+8tyrM6EnIX
bZq0n0N3eHBo7Ts5yAVGuZNag1Xe3Cu8e9cAia1m3HweDRrO5sbwQpTuQN/V74ZhCsoEaYDzmuhd
BJ4BM4v3uhYxaReomplI9kSY2MBLkcrXkJxBFM5f3ORmkFewow/BH1yRFtswF7pvncb66s5ol9VU
gwTkgT/k5aE0D1P97I4NRsA3S6xNpWOYt0EyQDB42xQJKzFgcn2fcP1mqQ/yIJN2pZfpxoHmmm08
aIA2m+hCdXtsvKMhq1hiaCsv1VeVga7T2DFhXVMLma/V+ZZ8gXYu5tp8wGtimSqCFtcH2Q0FNcT1
Ygg/aw5otd8IvfEXg6VZ5TtLdXTWrCRCQf1Ut9O9cHXmeFM0FUXUKSvQeIecW2Nok/mWNueBovbj
jO2wXpPNBIJKnQdZmYQJnx8rYz20E7av36U9bDQ6+4uUrM2beFJpmE8TFpdn0RXQd37K3CtYSvk5
PpiiWsO2tamwWS73BPJ4E8lW48wfgQu9KSYal6BSWZuseG9JqDweLrmzqhyHVbPm1wt2BGPKZEbZ
gL0r1kWWkdb3pB2CYO/zumRKxCWYl0kRNoKD6fg0kuwOKlHA3JXBYvKXqn+tWqhuVyZUQ6pjiXPx
9aEJLHvH6XPLxWrIhqjChkI3vvH0ezt7bJm/S5W/t2ixzpO7GrNDZnjwVkc4nLA3puahA2l0qgTa
sgbDi/edQviIJ3KEUY5n+z2iiV19X8CKsxZnpUFYHLSifm9Kify6h9FlHrdSHPJRC6DyzmcXw2rl
qBm8VZN+z53y5c+f0QVG1MkcgSp64w6wdt/D+T3zc11Tvj4naEkmpvArm+SstVozOrYWTJQWOi19
HBZr09FuPaPYzLqCYL+omM6LO6dMVlpV7MexRPfgW2K8JMb1hP21Wb8p1QYZ1uBl6XwFAWDSgyH5
WCvCoK8INiwi6Z8MuNQ3YWgOuSoTDFJQcz0m8ruh7gNaOLvOvK3cMajKRzd/xgwKXezoCrVc6dgc
TLGRpDEfZ783xFuRNiunVhH08AKkb2AXPyaq2olsClG+9qexhkxVgnbdi1dBBUTHo82wW+vhFRpC
FB4TqL7OColBD70naLVqFRolEGdaz1616SZr05jokHMspMUaytFwf0YxwFXX+mwHHoiuxN1K7YMi
uqaw41DOZ42QJzInItKKINiIVGJ+rlQNiRFoV9SCgdQMSYeIQBMBIkmhzbtA6O0ay/uqz8Vqnpp1
KV1sfAukbNgdiSauzOHKSPDa9K54S6wV9FleHEWDevFaJia55gO9FZOxa12sQRUWxmVgLVbPXDi+
quh3bs/rJLnLwWUWjh64lXl7pY2wjGps904m9DWdx3u3zt/GHgM8NdrIm2YG+Aq9qgq6Gj0NvbD6
riQYqJWAgP5SVwVD0fYb8hgkkknOUzQUYatoDf2NlWbYJwmE6NHumac52K5yDpvhofDrjyWfPkow
ZSJncB5abt8ktA0mjAAom6+rBcLdWuJsymHa9TVAi7Ux3PJsYYZcpTPFEsl3pddBK7Ihz1oDEyFC
3HVHloBPPMhGDYMiu+tJ3fo8nT9K4J0Z7Y/ZHHF8Sh/MvL1G9rjm9Xzr6enOLundZBhsmEYUPMao
yHLYxQdw4kChb6vQ5+AW+QCCGuWdEdJHM9QItI+OI0o2BWtgH69Ei3DQb0WDUk5Gnu1xRIrjL2Sj
lr3TuKGbitqH1vhK5u8OxOdA6428GXta0j65xQe0LddW6zKVTMyU0OokDrJlHKCfwt7hDAqH9ozi
Vo/yUipweyNC0fU0v2lABM/poZybFYTKtr1d7pphinqtuYacSepDfR0WtRbqnP5g6HpAKuclod8F
Fbum7NZjkYVK3zu6iqtZBnmKseGByF53W215zFITWlsp4jVCFhjbCNKYBSirAI1FIfjgJdbVaI2s
wg2Qgk1ms2pzqB2JO5Naa6FNjx7yw8RLoqwGFBulRNjVT2N+lVou6x/blLCBfmSlWB0dFeU8rpdW
RxviW5u7oQ0xAA/G3qRYT20ZJ8YcCRSqSrzGikCPc0BVsS3vwSTCqp/5mfMqavsuFfFiI7oaiRsg
9/brsgyKZdpW3h2o9B65X4oaT7fzKYpI6WAzZ7bDYdSgACTuMzvf4ItRKdyDi+kPb98uGr2ZNeAA
NLoKWrt5Hh0tSPg7pulGqzUGEgQKjrDfQRqfWupAoS1cJXZcG40Tt1Vzbeo9eMNm8VmMVpCT6bay
YI08YjHJqkaiXrn4zjwFVq5xpmmDiyTTKw59hupC5gKxLiDZ5ueObW/cUnseGvuFeGmFEqZ2087W
Xe5C7j5xehQgJwzF8gHwILgUIxV5V3YJssQ1Rzm7GZB6uSbqFcAEUrgJw2whSx4t8KMEcmuRfrjo
bgvs4pDk0KlFxNbZ8dkhdLLZOkCxhvHRZKn2URcPyoPUJoqpS5tHS5HGOoltDN4Cq5fpgMmg81el
PGQaEDYHMpBWa7O9LaaNGlBUIjZLGi8sbIgt2Lu8N7BgbKkge7e9AZsh1uYZSVfDskXcjgkKq14C
cQmkLkU8jdQv9P4Koz0UoIlju86k6/giNwM6jyxZtqaasWcbwn5KHtppiBYIohW5xwi2uHAngPRB
fe3JnmWDHi2ZuqquiLrGYomFBetQkqF8z2Gk96TcY/K7Hhf1WsxwGE76OJunW+4YO6f5znM4QSeb
AdmGwKKmECyG+nv5umBuZrjBJb+fEr62nHQFfrvfiCroarKXTXLFaVBo2HKawxpGKhB3wHTKnf9N
3ZntRo5kafpV+gVYzc1o5OU4Sd9dcu2KuCEUIYn7Ztz59P15VPWgqgbdM4W5GAyQEDIzUpEKOkk7
519PHRi24Wh+xZBSgl5N1qkwX1Mn3efyzWBZKqJfpRf5fT7ujVq86Dq36rQGZv1Nrfs2rYu7pIpD
WT0a7kenko3b1n5j/VaV3CBJqozTErk7cvgL5v7tus2tZ7jaa1aiOMqQn+fsm2C/rw0zmBDnvAWq
Uz3ipvcxTsLV4cRGXb/2XFWwysF2gbazTen4rkYYcP+MiWCnZx21qJbfaU+wpf40sQc3JomQuT9q
XN3O2+jF20pp15S6AVkXm3j+oWkF6+n9wueTyXi76nJHPNa2bxy/7sCy8nirYFEavdwp91Lq3q9x
ZXQpZLBUa5hXeyzdG3O5NHnsO8azWDrfti5D9cvJcQ4bn5ZwtlqV+1a3h1ncyTQ9LNW0XSV6BOps
lUkwRm9t8voxpV+UsiJRD8cV7sA1+2BZ+x0Phu+sH5IRnhYKv5vLncOAJSvYHZIbiU3y+56tB825
4zEY8tpZzm71KFJtn1vVzd9Ig82VBtOgNa07A45CaMWdlxC6oZebOco5kqHPGTsWDZPHbN6Zi9rm
fIZDPRzWYdhaaDXsb1Wsl6UEps3VrkmsILWREJvpeRymyJ8G8Oq+zg5o7++zOqm2qo0Ca9R+iSx9
IIV4hzcdEkkTQSRs0FCN/JC0dJ8WMwvMRNvN7fgmBe+ClitYgCM32dr6UzM9KBlPgZl5ZgBHfr8M
41bX29+lfEkrqe171wtro3zI4+jkai3zof4SFUvgCLEz2F7moTxG1jdxGZBpRILJ4SHz+qti4PQy
d7sSDK2pBSKrWP2uvp+dc185HJz9tuHlZxOZEKfsd5PH0aLtW2e4wQYPC6ePmuxdnzN/L9UDeNlm
+d31hxXcxbqlM/QwHfVGs3k718ZvVwycUsXxBnGPVXOIuUIbb/4x8W41oeuQ4pLnfWv326zrb6tw
w1WUR3TCnJ0fM/cGer6IuvSetT6OZsST80ZZdLhq5RvvhI1aDmbifmEk2012G9xK79sM41ZTBus4
+E1HxkmseFAGX2vysMdUAP1+XIrkLlrenbHOCOIRQVW961APGUXzDXTNaEMOSRHG1vK8outNSCyw
I1gQ8Vyg6paeuZmmH579tRSfi57toiXfd0I8dANh4Hq2FUMX0CUyxiMHUO3Lqb1K0KC4Ig+idi+p
NnxIzwlNQK7NuFDE8ljo8h6Sx5zC2nP9dPqgmwU99KNryPao9WKfN1m26fUSR7AH9Udmix9XYaRN
31Ut46DoW4e+aGL1hDEcF9vQT5eUF9w3bH2s6Ydnp33JSI1Y2rCeGDuVyVXRnCgsahbXxFzLQ+IZ
eyfWlk1t5efEbb8s+8vK4ChtdH6s2nM/b2sc3GkcsT2w9zvryjQir86i/JYZvcymn5ixXwXUWE2u
ec7jPXM6KN1i498NRNMV3XFuQbPaZovYoxnvmDBCfW4YipedNujHFeFd6ozfCdIkHRnxYB5rpQex
xQwGGDqV17S1n1or5+I9rRWMj/OZ5VCSYi9wJWhuFADMhO74w7EJWc8zTt2HoksfHZ6D2eaQb2bS
Q2zoX6e+G6qKn6PYkK/5HJnNtogZaQvP/bm0MYrToz6avi3rY5+tn6zrm3mF9Zm8Z5LW2073pRk4
wxkZRcOxH2nfTtWdy+jd1JItK/afk1Jvszety3apzcKpF/SqW5zATBDil5kOGXlJWzl9pTP0XSeZ
EsnETLt1O9jf83hxNIntbDJIaTJ2zPZ3s7oBsqxocn2P2J5xqW0MswyqjnqdhcSo7tEsFsp+CHKo
sadDMDU5mFoyf3h5+xJrI7mwNzmPq8kXlatXK+s+VD59tarfWIrNDHIeBBtxry/Kn+YaTtoOeDAw
o9gv7WarG/C06b7lWYk6oAytDPOVzCmxnCpyrEwGD2BYmGn1VjXexV6aE99+0rP8dWJl1M29OXt7
xzsvWX8musNf+8tcit1imAy0Kcx/7eMzebCjp1KkJ8EMnPRveehhyhw3rRQQdsVFTa82orXus1Xd
3aiey4iz04HpsxmX5erns/1UTheTZctKopOZtiMxT23jO+boLxHkrtckezMek71r5C+dPrAMimui
ypMJOWgXBGhVt4BG76QVXuC19fM4F58NiI9m1k+Vh38njcPugsJtmOKdAXrmJZLiI2AkEIDqQL1M
OI7I48vO50IEg7mcbOEy5CnGbeTfJgMsAXWl0xDh/GDnrx3G02Ikwbl9rRNyB6v2ea4nno3fpfjZ
mfVdU/zgcpx6Z7dUr8J+yQVPKql7hfwo6zbEYc6kgLYouRWv6yGhK5dYAFp7MwYnjMLDE2rzoKht
N5hcv8gJrSlMb5ut3p0bSd6cPzPnoVz1jat+Z4Ae2YoRceh3uAi/RGkERMEt0bwn73rjdN4Wd+RZ
GEi0+IhM75HW6DDVphdr3GleHuhFHPQMJ7nYNLETFrcWhLQJluxnnL+u7ByJ+Onhqh1d4yHSRr/L
vioIhaxYt4WotkQKHiI3efIa/TMlxsfpB3XAej6HlSFUkDvQkGWOGE/uOqMCs85fkwLha2NemNGv
namwvMVEb8mIx95qnGNXcfbSMaBtiwLiMrK4VAYS+W1F/taRCB+2NOuSudpdGxPFtsJCsIjz9JX2
vSqY1bTqUo8dQYKdK880wDSHzPHeDDJO79KMN0NavZcyfe2HlSDguLraFCUg6wPIWD4miq5Iyz5y
aC4P5Ei4vpulb7I3CPSSGeMopqeykBan2byzTKZmTARG2PM/cNs/42QLLFQwlhhXDc7bGhLUF2jL
u2Oh8CurdFelw+27Q12RVORw1swxUghYTyK1j3YtN4SLHUsQJ60y0JhZLKDyDbS1UytWqH7azmgK
8CzgYHlfTO1m0Gk2OBOAK9T6dmtsnRMNGdntC2hqtCky/ZxBHKdUAWxs8yyUIhLLGgPPSXcaw2gs
i60RrRczGvY5HSOt9XvixIemIYhNNbshycTW0s17z2meHd4q6tjIFoVO5f5ylL2pbhIR9hAfydl3
NvLk5wTuVu8q1X7naCeamNkHBNcEEo01KIySHBaGp/llnt03Nxlq3xwZARez2sRNE1QE4rl9tx9c
sUXmQvznXB1EOzCRcrBaSdDNRzVwzKnslDi8gprZ7yKUv1NxpikgTNP3CsbNy+jNq1ufZoWQtKqw
BXw2uVtIG9rlvIfGMadTZTsXiR4ITbD8FDXD6sIDAcRzUTLNDpo7CCw8hGOwLFt5Hu+XmRA9p4p3
phgfCLL6jLSMqgH6IHwNj+VZRnXY6r13pi6rOA1yuu81tZJO2tdIei/lYhjPVMUHYnYq6m7pJ2zE
pbBd9ZxPHVBSDipsjBBvuccQHK+HiXIhwCsPiMuJeDKKydlrpfWYkWq2NUtnXy8AhqvkB0gTnYaY
8yyiGaHWMCOO4ahfnMc1HrZtLn9bBuTYDMN0lx96GuyOblSdl3krDFSzMwKTto3u6zX6MXeq2yKi
iK2WYJ9J2ac/X/Sax11rWfr0on/UU907OWv5YucvcSNpAZGHtl6bQMTiwUrsbGcQI+UYF5q+x33i
jt+9iZWyF8OhNAor6AYpLm5rb5qJzOFe4/NpPRAjQnI5KMmGOa6dZ277FKpigdgYsd9O4xKFnVuh
j1mjY143pBNLGgLi3lqOeT8Eozvxtjfpk6kwgG8k18K3bS5hzt0+y+ZFJLI9eGN7zi1qbUzL5OmV
9k6bW0HY6PA69IMZ6pkIG8u1cBkYZ0+Lsg03NI91wVY7OBvhMoBPzuqGca7aQC0r2EG6QLC0Y7lZ
RyK06nI4FHIutp717daE1A5YfWhUdkAd5/pDwm5mZYXwh36frWtN96Ls3WNUaEShRdlvijkXf+i4
EPVIbvXCbX9yG/u9xFF/9m4gVMHA109I2lnPVkDMS+wwK+VMm9iV1+tKZsEhATyP3FmGctJfi9ry
AmWYejBLqOnK5r4eE3Nfy4RPzvR2XgOrR55ic3BuT6middAejk1WCeRCsgZx9m5Sp/SiJd4mq9b1
dLVWYheyct1lN7orjdNfzuxZ2E2tz9H84KPwXnN3vpHSpu/GVXW240/SI7wnpO1TXzJ+l2pbRcX7
aJkXKTgB8ubVHTV75yXZj3Q0SB+9+WVMmx8oz8aey8kP2qbWNVW8Z+3MzveExS6gGVW6yy8Jq2cJ
iOFl8jUtR21zywKT8FyOZYw72nFfh5rvi5DJ+p2bpGGXq9OcER5oR2jHquSz7hAsLb3n817GxSSj
a+wlH5oBJenNDUnTGsBcy13Y2tHCIk0TYgVx5iXm1StXTKQz4oC5Tl5GCpB9ZxAXmJbo2ntk26ps
KPbWwACQrBBucVyuDJPVNaLpaOt57UdKAPLPTlVIYRpYahk3+97U3i2JcKsWjJSOmZ/nbHirZL41
B8Im8y7hqVudp9wV1yIh43Kq1u0cm8Mhq5CUyRjyXZVJhLTPKUMxSHAw3XPgfZbvyFi3Nnf+Ae9D
oC+8WRKKYWwocibR6RpbGmaJruHdWfesM8ARf75YidS54C0Yrn2djNkmS4htc0ir31rcfc+bKbGe
KMlKNmkSHZVqGUsP7A7J3kpmVvfoOHBug07gLXXGngwO3CtBV1sPE+7ITVQA385tfxkRfQ6ZG7qu
3dyMHNfMpdoozWR9LmFfDRSrvA5ZY4fFLzWcThnRbActV13Y2zKMnEoL9UmFBX+efM7Sk1Vqx5rc
1r3m1F/dOktAuap9dAcN/LElMISaSVb9SNvqDpK0JO9fLYWOC+3QUekFz9nQnjS41txFyqaJmsTd
HriWIOx10YegsgXnLQ6fnZvFDCpUD3lVGvCnyna1tr7UYry36sjjPGnNTanpp1GdCi2vtrzb4nCa
sSYafXkch3afqfpHpCNni9z4F8wSM8fKzVCWYbzYcotO5KNs2mgbue01Sowy1IcEQm1VjR+LmnGJ
Rdq0wNCL3B3YAK2jhUgnoAzL23KG9Luo65RfNq6flQMXunHrUHUTtQKFKAMrTt+1vgnwWymcue7b
DNS0yU2UewMnWRkN0b2BSsUEhgjIL3mKp+4xtkuguWY6xLRBrdKq2B9yJBkTVaNebekwISRaFQqv
wDDnia+g0vd0QXGd0zs37w96srSnlBie0FFoDTWE/s+OFYUqmsyDHY/tVrPlk6ZVX9qYD4+1FOR4
LjmXpI5Nrov0tqWr/TGTGo+CBcZve+iByRycfVubxNUIcWpa78AV1HYLyZQF58xd4nYvGFf7faXK
ZWKhsPaFZ5b7mbctcp1SIJVztLCjQckvK+k9ZGMctgIMHcjBeMbqarIH5vetqduh1q3ivRLbrI7m
H6bXUZpItMBmbOrfEf1RP9as/KnVn3Ksk8uytstz0Ra9nw98gnkqXvtRyWdr4Z1N+yLCmts/NlQ/
s38OfajZ6VNaWrxhyozRKEViN+IkARKDnmu65J2nSe2IZXJJ1Haq57SNdgzFUGhG1xydPOePnk/0
IOhte21mSoVy4YltbBntlQk5SCXnbG3a6SWZ04wqyWgJIi2ZfGepWrAXAA1PSzD23b7I25fUKTXa
hO+EqOVRVxUYsTECC0aJtTVK/Vdp1omFMhvOpYMCWNzhzl7nzM/t6Mihkl5lZu5ncOdjXPImUDBb
Ydoa4pQlMcX0WZAzfxBIs7pxezFuX0qqoHwr09N9lHHaDtmi3Tld2j9PSbRNbG95xu78Vgjnw9Iy
koJsG2I70mSYNha65koJdOYYfQ2nNo4oEshcX8S8m4Si1q5ur6OhyTsBbTL326gwzWOjgAUWxeqY
rkX+YCTmru2rT81r1SXPsyONP/WTNPOgd7TsnPZZgmSm2KthHFE2gsxabf5jBV6LFrO8lkaHXEtP
quvazN9lQ1lnXJic02lVva5xXQd5PEkeC2Ef4sQdQrTV1riC9MnYDs1mVs9Va/+YrJrFrRLVoecY
eRVOlvhO1hsHwqwQd5T1o9Ky7ESm6ZflOtWjm4/VI6QsvlAv85Wtq30mZvlMJBbo6YBis5IV4GM0
FYc6RV2vTJcY5qQNUGwN2yJV1t4Bhd3WTdOFluMYx9Yqvlc7S07ZgO/Eru47s12Dclwv6bwsW/o4
2iPj2kM5TeZ27jh9Gr2BaqvH5M69fXFG6+d682Mn0FKd0qL7tWk15NB8yeda+Llhv2SsBv7MCHWl
BXi+mpkD9gSTZFvedP3z7125sLyOYt1Wy6Ah/qdOTwkJ5qXntuGnueey4ovygmrtxGcxPzjOOD8I
F4G3qdkkUWceBXQcInnj9Re7modLY5hoosoy3WVoY2NPW/amI0FDmto767eGFMHsEmLa6CwcUMiR
RwZtPP3CuvMcHAlMCObWqXR4+34xX5UVeeBj5b5qMnm1Fu1LQphyahXmPbUKtJeRn1tbY/2TcJ6p
HRS7YbacE3LQz4QDsQ+AekKylfVez9cidPRuuDNSfmEs4jcYhm47mYv2o2ebpR/prrEZZaeJeG6Q
F5h79AEt0SNhI7XyOHdZ/DwogYhoEdB7a3HR84poiikGVFsE2nULVY7bmQejYcx2qGhFfGe9E3HZ
3dcuOFdc5gii42o6VwJOgw6dMgkQQEqfW2a9a61hP9i2JPA5m+67hrx7dG/pvTVEQd5I1PlruX6Q
lxzy4o7eiCREj5OjOeT5/YUViTFtqu/zyJle5coxwgm0zyyP9uRSyOviYSn2IoBqjO0AfJmAt0ap
9xxbs3jCb1HfAlAjaiBOwvPc5yqz97kZoHrTL4I0J8oNR893upHddygYJvDyAejNMUu327po0UZs
Lpljggn37XUZp/agReQ9NokBOQQAdLQm1byr21LmQXfPCCnXMl2uMgfF4LecdrO7WJcynXddh4ki
1ZWxU5b6mUSWddFg6MJcKgBuLytfolSqB0by5zjVmlOPbm3bRG3uG5UqdjMasg151Qgtoug+nRhJ
CzCTucUA4FhZuZ+q+Sk3o4fYVRlOGhee187t9zQ1d1kFBr8IZWzspgDqMSMFITp+yraQ77E3XbrI
uaffV2ySEY4jntN838+L4ce5SLdFm7E4hg51jxd3tIN81kcyitwvVdiPJaVP23YtHPSIY1BypG/q
WVwnb30rG1ZXJ5ZNOI0RxgetVLROwtv0KCg2PefiNpmWd32e0he+kbo3/b5JU/veNuSbGdUfVaT/
SIfllQuU+lkc6cDx1nlxEYbENdRYXUx3ld54L07ZB4k32T+X0bgdORyaM5WSQISD9+DoMlzJpQqG
mmgzu2v48xvNwXTXM/MIHQZuCrU9jj/MeliPKrJNJGbiOZFjR7XMRHOK4VwyfkYtW5tNnlRiV2gx
xKtxdvOcQarV0ZJ1k8NeBHhR8jbQh2hkJ2P9aCqbIAelo2sz9fIkRFHsqpvyK08SdoXBnradVZdn
e/T6XcM8a0OhRbEGvyIS0uaHmyXCKoM5b6adqTuHpZzuOnec+NdufsijN8/rxcOt2XMdXzu5RPtm
cM+LXo9P3i01N+HkVLGOukWnxGA6qSzrjlmORmeY5+Q6m091XJd7e0J4IHt5QYJE4DD55cQUlCh0
h9QKZ8vP8ZORSQ/gCfSiFFB57IES5v3ZLXlXuNgPWE99nYZz0rXN+NTBx4dUgvPuHEfrnDcsj6OL
gSCuleWbEZivaFu63TJCgzWUOlV0wJ5oXhANPyZtZ4BmsqwPxDCGWSKrMHbtmxTEwpuRQBm4ybNS
UX2ZkQvAH5UiNPUJRVky6Ghe0HA21BhvRMHtvBjpfUnmyv3g3vUtH4ANNLyZBxExkDfepvbW6pDC
V4oCuEbYy12zum44r/IET7EV/MDn1PhYaqu6yxvtY9CdbtsvMt5ok1ShtS7utkjSX3PR6/hP8KF6
864pAID76kyC9sh+54Bc6HGzq/WqPHjxeLTGh3EuFwhuihaNllCO5mN1UIG688/6JpvJW+PLzEyB
7ggMM8vQQPZpb/If3ut50Zy0CBbBtYrSN+HEzrLF2FRkfRZqxayO3qzO+ujdl7X+1ZO6HkYLRH4P
YDkv3l1xa5AUCQcj8jgRqBSKKQH7oHmYB9OmOKhM3JfM5T0YOcitRiCRvO8r6N/ZCt3U4KIZi/YE
9LTJvEViALELNAL1TXOQdyfwsx4dMGjupBkr9x7jN8iILVOYtdUgYLAiibSrmEfZ2e+6bm1he5wg
0j1ju7JG77XZcrat073gwP1uh2E+e4k9n7XbFw9LUtM40b6lAWGTM95vG8IuQxKQct81nH1apG1Q
OtbzaNVnxmW1sxf2malsOD6H1rxbDXO9dPm7TYtvakfZdtbzRziDGanMstyrqQcnoHliR0NMH2aW
tPAJ7sesMi+x0ZyiOOr28y13rM06FTT28m0XmnxYRes+aPUktlQQodfR5ruhS+PDJFPSS2xhh0ah
uzuAjEOZT8ZBNjruO1ccrWfSePWzKIawtocf5gjwVLnGJmu+eJFX29btUPKI+SNzodazxvoUzkvi
zZBR7rDer+R99O/JNDiwFW4ZpB0DiUpp1F1o5HPGNEce6WVMd5jBctbjWUdWgb0YRJwjvG26O17n
G6S/82GBQ88d5pM1+u0WdX1ocH46hpHj3zJ0jFVtB6zPvk3M/qtlv+kC0YQ5wqQNztbssRtg+Osp
uGIYau9KBwXEms/srBhg0Qoy2As6RqqJXuDMMhY8ljcVvorwSa5iO9foDdOMV6DWlqfJ7lp0REYe
2lUWgW+y4BgFDchpV6Rha9Y2UoHsjnfXFKQldHeknT23NY5G6TzRjUBnTNPz2eJG9ybyZhyrKc9t
2T1Bf0bhYme0jcSsf1Zan3s3em4cnKL4QZytiwbLYY7UkkT3jVRk1/73YG+B0s1LgdwF0NZ3pZx3
mrbOh9apX10gpd1kotC0Wgs+Cl2G2d8OaQb3akVJWUcpz1YhZrqGypextx/NLO3vbTrprTm+8O7/
aXYrme1reoiY6+YiO3c3d4LRAebmN447rzWDB8bnqlLdQlCgXX3ymtXCliRHvxidZs9Sf64BFY4j
AwuyZ0g301qBkwI8Awr59oggEUU0Why643U+5wV8qVNUMvMMjMGSOhvdrT4V8r7VU4FVImWxU453
Y5zkph92Q+OMB1HEj8WkOLwoF4XD7NLQY1KMWHU2Bn2QpyStdzH5AGsyf8vxR0UjMJLasr948Vdc
R8CLamHSS/SNt5pkZhMFgd5Go+KT+fO2ZC58ZOj6JRQCfQltQGxoUhYpk3TyooaI3bbhcb19G69I
vau7szfm8GNW9JWamE+pr+Z0N1DmZNtmcjysp9Yc9FH3OcUJig0aCDbS1ihtWVNt15WHNBt2bp+i
VDJWFRiplgVVXxvhJOEaE3gnf7HXhaGvvShmqlMm0D/0dhjhZSD35LlN6f71ZOxtLHZn0mX58OdF
rihVMomnk9Kklh8wlgttI2vzU/U4HlCiEH7kzY8unFkwNSrH0zLUQbbGXyNOhwJA5GjrRmg6NmIE
r1GXTj1NLjc8oHayJU/oXnecIpx0tEEO+yDuXvQXbv8SkU6BIoI9izBewm8rcKaJY8P9HC3Z8TpK
Ut52vxtydMKsRXgB08HunRJ5RDL4REN6ehOVvrXl4P55CbhVprMB3PZZwOIkCxs3qbf6sZ7Q1KTr
8pzW9IMzmwBqWmralCaipxxdfNf0fsureENlSQe1sISWsb5Fo8NnDErA/vZDS6xm18dfnROrMwU6
CJ8LdwpsfTxQzPqrN5zmxvLo++XRrM01GJx68pMeuNctYBcFC3gM9ySnsT4O0whZ2tWMhIn+Uzdx
hLq1RQN59ND2rWAQiweACD5ub4w0eD3qjiO3P09J3u1d0X7oZoetiLYf3xxWnvylfrY13hXABlyg
sTPuJGI9W/xGh/CaeoX6QQfNxS6l+JKRdvCsJy+ru+vcRfIZ4O7XxIvqHOMamKfiQWp4Kou4PBIf
S7N9OuVPSTtdB1wAgRwSZzd3s9yDisW4dKpfRW4+D3O6PPSCGah6cSleenYiWAcP7tZXmXiUqcKZ
OQwBcEr9y64qX2bXOTPWvYj59Lsbg+72E9JHVkF/tQXEMM8lHwmwnVdihrAcIkic2TH2pipe86hx
T4ajiZ3tycQnfhjlpcEl+eMX/JdMkaRG8Nc/uyH/IUbiktIe1dXf/X/7X+3+/4mX8CQxDrckuv86
YoLUr8/63/79354/8q8O58g/+Cz/5/f/1WtJYdlfXGkZnvfHGqk7hN381Wz551ccGx7Hdi3Lc2+5
Pn8zW1oSg6YlyacQwpSWfUtU+ZvZ8vZLFj+iqxu6Saa17vwrZss/LSh/Z7V0LaYa10QnAXFkCXp0
/jGNydQ9+CdR1A9x+Z3ZL7OucNt1gZQSm3gV1gq9Nk5lWbDRx3BR0f+uUtbAUvp3GTXyf/kJ/ikr
LIn6HLyAn6BtGJDXm20mDmo3C6bLchC8cN32IR1+YlHwe84LT/v81+/z/7Ob+P/mabg9dr//Lp/l
b4/h/8scFT6I//oW/x/fcfJRpaSo/EP2Ct/z19ta2n8h5B0nlm3rtulh//3P29rR/yIMbl1pcEuT
RnerVPzP29r9i+0ZuuBeY4W3/9zxf7utTe8vlpQmv6fB70qhhfhXbmuswv9wVzmeawrJTe0ZPHqm
NOQ/3VUD8VyduOlC8UIkFSh0aQ/EOoGe4dQdNRaqeVjXqdgl06Sn6+/G7CyCCKLacCPkQbf2PrNt
m+aZOOmi+OG0MB54rde49Yuq1En+UHNE8V3jTawaMYwnvgma5ggP0WZmZM3T6vkbXbHjPKqRXMWr
h3oXDRTCIP2nNdM//ejoEeZVzatgFKK+xVRRWJVhHxcNqeg9LLO70Uvj2xtWeCL+hzZGKhrJX8hu
TLRDouSIC6EtkQ5L2uQBvTJZYrhb5sLDQqDXLIeeWr1jxWC03ldaU1RvFs2w8UejpwmFOmsVD/NF
Wb3Qj01pmplfAEW0uHoxWF8d1dH0rJP82TyQw4vBLUGly9+XyZocQdjS237rUmOB52nABklkMkYA
3e3isBKqW/AlkGtgZXE5MUnajQgsI1fug9TTmzYtoQassPVEQ8WRxPmPzKmjfgeLrpVf2MR6atHt
zknvHSwSa7DIaY637gShfz/yvXir3EQMgcsVBQMcHPrZkzE1PoFkOUGFMXo64sMCzX+KLwZ8LlvV
R62chAgEPF/aWa+phCaCCf7tUOh6nPpOr6MdKKVLWbJU01yiA1r7MVRc8O9J66IoKOOmRhZnpqbz
M1m6md6UAatEA366msjk9NFow5EbLwn4vLHH5QIl5ClWKRv3oCG8wdMzVOX9AqnaB8xmereXKMfA
qafcUDvNNtrkF0o0rBPwg5ZUNLqZ7qSTAZLaY8D2ssoP3PsVG0WWd+TmmGb9kld9Hu8KNXU6Jq/e
nIFOE7SulFehIaThOvbTdkD647Sr6fhpQd15aC2VMe24Rg0qZa6vCpwZXQ6rBDPqwxhnhR56KZRu
Rc/CuG10W+K9aDELKT91ouitE9PihPVaV1WoZLIyoRej+sktmZDmttTGyVEpISNK9wb90atyDH7/
Qd2ZLEeqpNv6iSjDwcFhGkG06vuUJpiUkuh7cAee/nyxq8yO3Ts4ZmdwB3dSVlU7M3cqArxZ/1rf
qkZiehG+eClOfSEDsa/wTPSHWNtqogzAjv0bO4ybYZ84hllJiZGhvUenQx/z+5ScomwTZpLl3Pb3
WWnmIRq8MG2PHL6L5tB36/KkByNnbBg9741XrlTXMabHDQg+a85OibfY144MmSU7dTdSDNTg2MK8
D86k68oguOKLsovfDqULIwDojRVLdxV5mNNh3Dimjw8ZVTzhZpi0I9/nJsvDjRXAUT/bTmmaiIvN
5bw8+9O0HQNbwvphjpQ8J6hSP3j1dPYi6dOmZzG1fXSqtSd6ve3qNXH2la1SRXJPYfCTIM7jW7vo
hnRb9Cu2Ea+es+6u7FEYd2sr5LDH/BKLPV0aQ3GLv2IacfhjwSSd2IcfbTnUiBDdELC31qM9k+dR
jsarFdvrlT36DN2DkonTni7NqdgpML9uBHrAu/XkinDYp8apTnVWonGNmKwRKz0W98gbGGxg+PVb
HAhZbaqtNWEDBSVyiRb6nsYQubBmXoLvBb++SuISxklLM8CVEd7S3mTFMjS7NgyT9XEMg6F/a7nq
7byh47xPObH50padvYglN6TK7YQZRT9Ldao7S/2V7eVqXbbJtzOI9i+DhQ4sC2t4SMQYZOqGirag
2yMkDsu108u6Q4N3khzfeNG9Y8F27E3Os1le9ziMU2iNcZxsEJgbYEZuCTYGNDHmUom+mm9Yr/oP
+kklTmFVyfIQOBVSjTFi4JJazn5yE5q5TR7z3l/Hxwmj3LUOXa7odiBmfeNULskaaeza3cQmwM+f
FVOqn0YWPBKzBoXfdaBCMJUj5Jf4HYxhZvG4jZc8R4HqPf3rztaa0CbJgKgmsD/0xn/KY8jft9oT
MKAWnPAYyIkoSIxN9Qi2Zxxz29x1PLzFw2RcFRwJv4bOmZv2MO7IV3lONMssWx/T3rjxBtPFmOzJ
0dvz2SsLsHZOSEyJCGldjXFU+xMlck5MwT3fcGFV4Snvy+6S26hbIgngDngLVm3+rB7JknMbsIjf
VUNabFXamijHqwgALMNyuRHSkcxeCbyxVZRZTvtU16Rbty64Jbp4Bks8PE2W7B0GXJhYu4lrECuX
IlWUVCWrri+wVam0bAmRG1eGW2nXaRYpy1sVsRWvxQG1JsL/mFEE5K5zrZr8bTMSNIdp3GCbqZbq
wG1sTg4unjl9Rf2JoQc4ESY9DVlNyH+YevkaV0nzhVAQdITcJny2Khv6/ku3xkqxkNiVg5+wb9VW
0//XbhuHJuFdX+Yp3tfYyYqzJ4YMVZzYdyG+mhjtiz0/IQs0uKSuDYtLO2E5xR3aAC+dHBHXxyKL
s37vyapvDh5qp9wY0mDejid3DSIvHmW8x9s0vc1t2z+6Y9aFAJisKs+2NVvysG8ZmtmRysow3S7K
1n+MkTnYqzUs48dR5LzaWeUkDhkY2ZNDyVRZbWTq+f5xDvpxuE1kuqyRlS1rclP2oSpOdVPY5U9W
d2V+DMqlWZisIHvcuTIjQ9QJQ/zAtic3PE5UPyU3viOW8M7NmHdFVpg7/blbp3h8K9fG7c7tNFsk
4hpGCc2xLuA1RkD6OsYOslDNn7mmgfdWubkcIRxZYnmaMDnxsI2DGG0c8bZL8BE9aA2LLRlHb0w2
o53q7n1MIBVQPWJrf3ya8ZZi1h+sS6moKEvyhEFL2vopa+2FkmxBRvwM48HWj4MVmvCYd2i9xKf7
01gGBZF0v9Dsi2Hdrt2udtqCXYRrVD88xLoGNedMNk/s2k+Fd6NpXmp2mubiENnBvmRcsdLhjjHr
8KiCNFzvmLsWyznoRbXUGzg4fAIdQ/F6v9S+CO+GYR4R5muMM0iwwvUPTRbyw5S+47ght6PeTbGW
OF1yZmkdwzsxFrR+1n5fMD7vZGodhykpvWOX8kefangp9d8ATbFhlNq7hIg0b5s8tg1RLMquO6+5
9VLLr+Bp2VWJgh4gxnduooYd5vGczKk/tgIDchnwLygr560huZ7veK7q4GYYYlgR+A5jQCz4HKbb
MK4n0HH8uRi9OlMFzPLqxH2rbJYfgFVxXh4aVYn8qbkwVwGs4YTrvlXIz/lmr4MhV9erJbAiJFmk
WKqulbrt8ZUgSbaGmS9ssSGdiUckw4QfI3PTIZrLNqxuLbfUzV2elBwdo2lt/DiLXL8u+scJ0EC+
nxpNzocdt5rFKS4mbybD3uiqfMnajBneYy2DYLlprCrpDoVfTbRul+GIk5GvLj6HKzv/oa4XB/uY
mJmxkekwge5ee89K5+oXYY+ozXW4+J0ffzqcgeAjupTgOfS84YOY0y5jBD3FWOj+X11h/3+jXPFY
/0+31CeTjStj7M+aS/9/o67++V3/kV/sy5XzcpgKXF4RdcFN/1t+8f4F5UpiK3BosfUc5/JP/nNP
lepfBEYvmozgN2EKQ7P5zz1Vev/iasn9MvD+rb44/5t7qkNI7P+4qCoQXK5v2/w1lBS0wf3fRQxu
NiSdyIjuYWXYeglYmWBsmCyv/Ldymm5XCwJFjzcFZvi5DLRLJCeluD52lo22bzP5nCQNPo7YwfVU
92IrZs8Bs2lulPOYj6zqXk1ilys7Pli6QMAffwf5/IoPnZkXVU2aQd3c/E2Jq8OPYEjgjs6fQa/N
qW+ng8mJ81nzQsaGCcihtNecJIqpN1OQ4IrofUjbYO4JdUxHT07rDRXqe0GnQ+SVdFmIviYSyXRF
MxzCkkelGDPkmW3d6bbaZ0peW/dtFnsgWxjXBd1y7HxKO4euOkxldtMlothrq7Aib4nZphCImQnT
a0JE64XuN33uBqJxNZ2KDJSBTnWgbrhY9psrxylGLKgjaYSk+nL88M6QdjwkPtXj8yof59j5wZZZ
7tJp8hg2PXOFdLZuoUm5AhdwZiiBfpn/aKn/Mg0cz5l8t4pr4Y+ANQiWbRxs4Nr3sycjAsxMGgKp
TNatGg3AH6cCyGkVX1PXiiOHdcqQyK328XIKkgaD8tDfjRV2rZXA0Nbry303Da9z3r2nBCQ3Ph/6
0C3J2RTYJYyfbsc2w+Boi6hx4tu5yPudLbna4iKkOaQY9qmG3Tqpa099Zo52r5Y1e0o6J8aYEN7Y
yh2jIMuoWx/Q1URJRM+aR5iv0BzCwLxMfZBx1o27jc01d8MkZuObYnjkxdo6XrAxjbfeFcS80fWv
8IxyAEUS2i3pl8SIucP99dh55bztiIbBf96HlbvLaE5hIon/HVPIPm1xXuHBfmHqkR3LCjyCyMTt
OI7P/ZA5u3or916SYFv403lgMCd3OMEACvZBD3q0q5unYJg/gmpYIzBMaied4kypa7NJGNtv48oe
7imYY34nrmyHyYAFseSgZzkf8GY7oCPCq3bG3VDGy617gX3JOGNDcZnczcxBGrptDq6pL/yEt3YC
G2Gj2ew4KKkttYPdORycJ+509W3X2rdDSjV6Tiay8Vv+BoZ7mSxi5mMFW37BoMiBmUIqQ79lkOnQ
H0KFdpLcDt4fJecnJH73irLbl6Iqcbcl6m+1Wozu0umwSLgELtGwbsTPgSuYkeBaF3t3wiI1Ax2z
rfSjsx6c1QN1Otivjq7i68w2TxaMBQzg5ipdR4OO49+aehmP3ojzko+OoN4fu6xBbhgOTLWCL+JN
1rIN9BgczWleDaCuSlxl1ZBtBz2n+3Fq6htHSXBsxV4hUu8CfP87ytsvdI7loarZq1MymLHHwCft
Hy2eHIGLbFPNIaYcL6ZmkkRcbQWXY8yKR9rND1bbvevVv5LFoI9ybB9UPvzM4GR2STe71y2Ttz2H
GhyTMg12vcVX2S/XwpL1PU8asfAhuYK/19wA83WLi51wBWDqENbADBzF/uQcYoKdbkDUvg5lJNzv
tsWBYsdpczUw9NusFiPUrmQNGREYSJCS/S8Suk06SHi7YJhOs4q/XL+MQi3HUxj4L7lsbisPZ+Eo
IKDEiBISyBJj34rPbEckCbntYjOaP1tsjU7QJVvlmHjnsWQlnEbgDA0QjtFIeoa+QTuqDViYdi/F
9EaLylfKbzmlMYPa5C61dMdrHwYH36vuVjsLIwpbPprER1YYhQtxudymzFIjL4i9CONVuvSP3JpZ
/Qt322WcaiydH+3JeSWGU82lORPh9SMG0vEuXPAfIvIE3DNofvBJz3AUbTfuZW0wfG2COPdRTe63
Elx8/RKfRoC+GJv0zBPGhafeORzdokWSY1Nz8yYnHG0FThJHDTeim8+Y6veF4ofpw7A/ZIG4z7Kq
3qeknyAIas7SKzGVWd33dFMd0vCnzfl1s/C4W6r1M4QjvaNS6gwwS+8YxpFJZMpZx0fa9yq8EDFa
YBaca6WyO+1b94rxFBSOEkoIdF/f0ASiKJfcq7KId1Jkm9Qaye2xPca4cshXbkIeht1CseIm7wlq
KX9l4JltGg9rVwPpie5uqMVjHp9L62qs7YJ46GzokGbG2JBfjmIl+x0ZMh7urCTTp8bLCRl6dQ/K
l5AktrTeO9ikUreVAq2dtBnS7UyQqPNDtOS/i7Wcob7fVGFtPca1+egt5YG4mLiV9S7lPw2tpnUY
XHtryMRDMTDGFSbXuCYXj/qg6OeJAUvOrcBuNYx/Am8mQ4Rd047Zf4fSetTw5i/vu8PmctRYKWM3
Tg9FAWA3s8kyCvlcBUOJbpDdKKtglruEEuz3kFKf1JwyGPWoDAIlqnFfm5jCQ3sh+8LtON/5K1UQ
g4urpYlG3JO6Av1YdlhUUB+WzT8VaoPgbW4W++J4iZy8BWXhZ/qP268HhW2MqCSDS+w1+cgXjJ7Y
9W5wu1wGy/PlBxtsbvR0eZ6sFd5sWXufK26GWtYAQY39U2CrUgUFAzFT6KYod3UsWtJegXOwsySK
V1TPzDGvafNPFJVgVuD0P4hE5mjAG8eZ95v344OnwKrzv8MWtuDlHzTeuEZCcgvFSFVtBW7tLVcA
sMFY1iJ+6VeORbVvVotRrBvfNgEw0pJOMOESb0/m+mEWOa6MizhIf/2hterpeaGSjRi4BYQKlAjh
9wEj6nlsqxgzHRdSIUkUmMQ/TBe6jGVoQLFYMHzhnarG0sDW1qcFvIjm4+qGAtlW9oTbmmv+zUj2
xuHLizsP96AtDk7KmagYPQJxnxBfuAJxOjAWMpV1rhDrd2tgvwxaIUyaDJy2M+2svCnZ9wiY+rlJ
D1Up7lc8G1Z+2di76w4tnS4FcsBVcB8uqbcRXH2GIDhwW0ObUU3MEiXdnV4YjK+X7NNlg6zGcJex
MuWVuerC7FNYK/HRFM+9co4egYMyIPFHYQ1O5r7hhKA+PQTQjWmL6rL/32YzOpQTLNe+M8/HYGmP
6IlIY6bibc62Wrl7x2mHK/SaHn1xFjigMF/V83zjW811Zx1XdOxLkg9YxQoO22jWeyXZ6YNqhGdu
M19PLiP4+Zp/8z3vIktsC+iUo5W8W0cswfhWC7Ib24UR2KasmoqAtzr5aswe+9J+1jBJplia07ha
K/npMt56NbxlqYf7duXGPpQ+H373m08qeFStBd0ZjTeqL+AvnZYPnPHQWN1l2Pcpr1JK0R2gCBGk
p6xpOIq75jvNVtig4hurCuxncrio+PXBrrGBteZpyNrh5DRQbpPyTbZr/ZZZ+knWBzc9iMtbWqYW
zAXQqzHBmEKMf4U3oDkgz4XeexcEFz+8G1Wuc5tnCJ4gctnAfahDBWJlEgK09BVReN4GlO+aCUHc
tAflnxuS9LVMXjxTN5Hx+V34i5NdBn2xLTMoImyVMv7wGR9GwhnmiKvPbrnAEIq5y9BnMX5a4+Ru
jeT/0yugZ38prgJZTZzbvJMNnAtgNd/ogpPFkxBYpF8dmgu0IInhAl3G0kLY8JYEMNeGQeW+9ULA
+DRkXEu8LlvmTv4Ri/h2xcxEGj8A/sPK+ti13uPQltMVIm4Z+Tqwd3PvJaRf16sRM9qDBVGzOrWd
V0AqA6Vmmukwe+YhFQuSg1JXczuyyVb2LsZceixy96/NQVGr+k/gWz+hKg9eRR7bhsMrdNedL87+
wS4BFsTLdZfWXwr4C1HM8L5PBqx8c/cZTD6MFemNlDEsz6NnFVEzbVOz2lgi8T13IHhqkOtrlST3
XQfxg1PJA/0WHysK1YbRM/uS6dgJc7gG4kmXTQQ0zcOsLLh5gZM4rxzBg1wMp3D25007Jcnx4ppR
8vtyXUSDvOpkFEAUepCqIny6TtxoRGwdbbHcWO0Ib9V1v7sa4o8vOAPFzr0YLybcEvsaN3VkbcMg
IHXEe8Vjjjrb2GBDLLL3AVBEAeo1mPhhy2NqteqaCW2kEhonFsPf3WTFPiihqE6muMdpfmzCHgRh
09dwQBmzteX60vMYJZq2F23brzj8gbgiRWeGzYmsG4UTQRUS/6e3TumzTsy2WIhAd2X80Xu9sxv0
uKk9/cUUCI5SS2uDAYOXEnGMCtLFHKz4czSAuQQ5OUMxPwi9gqIEHz0MGqtz/stkwQ3yK1cX11ox
vC3nYKSpABoyAZNd7mOiShOudZnqonRZhkPfm/PESe68AO8lZzlnyIXEjd8m2xBWe3BgTXi9jOw5
DDe8omSyyygTidq4DfR7kHd3la+qU+yOVx467nbiU/cQkfaTA0uoQvq7Thf12vAkZwain2afwXtu
OjhrPBcOGfGOZtzrcfIRDFgopg69l5ow9qf2ziUQcZpjqAGOT+FR+pYBvRy5ue/bfgIlNI9n3IYc
D5+SMhUHL5ipVy/zsx9gNtRW8He2bIudpCQaWvMktOW3lQCVwaaVY6sfT0vPg96XwTGQ4oqd+yVR
nBA0O6ru8czOA3MHYxbGW3w47cXpH4y4CXNeWYiLLJMd0XqwNcVfQGD5HijU4v2ISwrUGe/qZAt/
bIMUQoLeM4xcLYsMRoKJRNFEinp/13Se3ASZ/aevpueeGRl0DcWZavJ/GdixCZR+twP8+wdG47av
G3vve6iLZXK/UL4x2/6NX4dpNHXzVmpBPUMbhSV9fa2xiQ6Jq9ItB4hv6qOoHofwB99XSjbz5A8T
K17GTaMd1xyy9fqdDyVgVuwwkXex2k54crj069Nkv4Ta/R4C97diYXdWYFk900dJXcohd9me06na
DhyNWA3A4vXmOmjtfW30CgYcN6g17+PFR/8fw2c+7nXD9BEfbtANkVbljXQgh1J1NUIoc1UEFuou
UPOxYVxl5kMeeuON08lzra3vRYp31wqeJ29doCwKLv7oPZuBHDC9Q/u2Gv8udvUZOmCHeZUIsfFm
tx+lJ+8bkYMITqLOc+6JcURtau2doQeGHvAXsmzEqfCXm3S2GcfE39YXs+26VDs5tU+8l7/jwFTd
zrSOLHBZdQWFJ1Ho0nFGaZHt/zVZnW/r4q3s+Yb14t4qrhl14hA07S9nUzZr11vJPq/xr4jBZ1X5
R2ewBzQ+XTRDzA3UORV+Cnuxbffa9AsZb05LFpb0hKKwHS73lp8VDgqJ6am8SwkGlhlLcMYkBY9o
Wh4dk14XcqvLmUtvnb2ENBAyDQIa5wJ21WkI3dfobz9Z4exK3IP+8OEOrokY7F1TLVlES+LtcVXg
2BW2tcut627y/Wv0sAbJkX8qXrTVffQyuE/GmqoJGjYxtzOmHuEi5Xiwh5qXhmmAty/k37IOQLe6
07W0/Xvd2M3NUrMmJCHZXbwiupQEXb8BDD7PFh7eIm12/rhIonFLtDYDQksS7jBdbOpK4JJIp+dh
ZwPs60tuRW5i7UwiD8uC/iLLlO20z0/YFcDpMnlZg+55LfEWF5fhcdWW96WvPth2f8oer4E/yGGL
Rn/Xjg4sxlQo5g/gUDxQkWCx0MHnruDKbWEIp149ysgQMuCBI6qH05w00WxvQWmJbW6TMJNwMq1p
/fRiOGKVK67Row4WcSu3VeGBrDac9VBT0hi358KzSkAm+ZXyuvE8GnmBJle7Ro0fqewXoHmruyGl
smzIn3AFduKvNY3xdx7k2k5PfaW5yM0UktReM2/GovQZxkF919CfNZzb7ZqBfXdgSKZJ8juz/WdV
eVZF9pgOjD5meekZ4nog+/WCLKKXoKB6KNBISo7dP3ZzfB+LKd4pglwb5iS/Lrv1If/q6AA4I/s1
YKiJLZK+E4yInI4UY8IyVVtkRVZ9HZbTu1rIDmYW1uVViQPh4Zz0BokS7s91fQPSwqeffpcWMYwD
soDrXPcbDAyk7SAobhdjfkdLfay1/5jaAQLf9FSjt0boOiIjFRanREMuvLoONrpqL+0xwWMIrPuf
IOdFG2IQ73qRE8wHgsP6pqCnO8LHoiILCGk6pz3nZYoDFl631mNwNJcLbN+527HQ9Zs2pLvGLZPn
0hoq8iCYdmtjP6X4LpaVE3ocZDFu+AZenOg9CnYdRtmWfMjMGy7kqBnbco8Errfv3PrhMSsCUZfn
iv7fLhoL2pZskKwJxKktXu5bUfr5dd1BUq7psg2QtQCJw4FoguZqCtMZpiiXbTlKAigp8QB4Tc1O
5DWgIldpZq2EQIAtMVR3pvo42g4ksItA6Ei46OQw91UBuosaFIiYJR4ZL96HMzDqRmVUxgyPa5s+
izC7cogio9FYcisIdEV5m0VJUd8LVw8snIZ7Zt4fBlNw1ElAa8RgCVP/bYWsDPDN2zBGNxHOfZhs
4Y3qEO+dDP5SouVNU+2zPviD/MPIoHucYpLdhN+3+NcWtL/03UdQ2zh6fcTHwM3xctgJ7jirZBzo
CE0Y8eELpKqV+SaI4y4ikYvTgHww0CT3T9E9cMO9qVe3eFYewLiG4w5txWyX6neeL065JPgziRiS
hHKj0oL+uEKDbOJg3/dq17azHVlTwIkTTmk4nGtxk+B6vlvninbGjG9PV8kVXdO3MaJoO4rmOObq
t2BAa3csaH4wAt2XFunTYR97It5wTc2OVf+nWoMPOdSf7aKhBIHBsS393k1EO8KK0JAhnQFyCu5E
os5z7f/g5p82bQ/5iMIHs8+yF9WunM/AwAmGozEdWSie1bb1QI9Y65hD/R7Oq+iG3cp+vJFeWgFY
Qtk2pi2ZOxsUW1YeLWgj45zUlhIEfxpiCSjLx2Eu9VWig8eiAZJv4F1tjIxZa2b+bnK1+TrbJ5E4
Z9Gmf8Sort2OKHNIZrW+YmLLA2uCK2txiWD6I/Hh/LujOhUEDJSCqcaJ0KMeFQk9KXy3yF+5s/Wy
0XwhoMFOxsvDjaDMu2stwUPFVo8WUIOoVEa9ZsRMaPhm7wtY0ur1I58hXsWLuUu61iHOPb36mIXZ
aeeMjYNX3k186EY5ipJtQVXksrje6fa1K8k9Gid9HYDkcJcYike6WV6Guv+af20Abn1bJkd8PG3o
VtRd0ve5CnLiSxU0+4UFUYh8eOhDshIebgg2L3oWpumtH93sbHEZ3DlrDtPNWG9LNl8l8+hBGKcB
pSb6s3UHaW7anpXNpT0g9kx1VPPq7QqNFUVYSOhEDec/lecz6sqAKltHI8ufdSBeydMx3BEwiNas
+6gaQXIkra7bQewz3R5bG4ReJ+LxpgRzKr0ID5Z+iCsG/GUSWzdlMm7dho8kpx59W7iGlhJkLILH
a3fUpfvaa7NfvO5mWONTWjU/RTjHXMx4rkxI2Lbqhc3NZXB3Y6izk8pvY4WFAYeDf677EaUnK3Zl
CvfUm0p5Gupq3dafyp7lXWsyJCBInrHZ+4EAigqEGfhUJPKQMAeJ7i3IW7Ht+9nmSjIcffwgpKoN
xIVNKy4zJLH8ot1YG+M155ir+NbJ0YVtu1tweqMxZ4KMle9YR8ST7mbS41OJnUUrDg7uks5b9PJX
2fR/SY3KaMIytvFyBJYuyNZNV3BOKeb2to1Zc2e/eAWh+uTq2jt5ORIjlrN+k4FNZmrz0Ep9p9r6
ued13FxMfyRu6vbs0pt4h6Fn2bcOZCFilS8FuRYaq6Olos3BaxVfF3twnUIZC9v4XVso8ZaOa6BK
VUffz1bWvEwzp7SMiPlgy2/S1ti6ctew6tUR1lxiKhXRx1Kd0gnCCOyjZ6eiV6Wa1zdXtd22+y3c
9jH1utu6wqdVcKDZikJ9mfab7OUViw3LckYIyq4flQa3G9e3Noatzrl2mvKxnasfTRSVmBLznyl+
F82FcqAYfboZ3l7fiM3its9TWBqIFTj3mGJf42nB5Z4QFva9XQdQw3/nAuLYxz4OfiaBqsBFeakf
def9JdjGYT3ek1A6ATM4KZ9ceAoyre7lX5fspAulZyQBy+FgkNVnNsk/PNILVYMtIW3X9W5HW4AZ
1M1nHIRj1MOuFu0Ob2TE+347jeuXWNKotfPbphYTnAXzi0ffY2+/h9x5P/grC2rI8ot16xRYibgl
5OsNTGeGAkJdqVuoz15vAcXnhxwhvbqWx9YRUMjjYqp5VfF5vjDlRKU9JGym3jPWnHNSjO+6pXUh
1/kZc/N2Qaq8mfiLHuwqPzFAJGmt0huc0u828YFzyhVjMEu4ty4tLiOzIW72WbM3qSYLZKgqaJLh
qENMbYZIrVR8SjZ62RXEAmpmikQi+ccN7SKgDcE7tJEaBpKVlhrOPtbkLUEKuuq6jk4S/ylNmk+c
7Ose/9BzrtKd7a/yFl/psJcy4/qJLAeEpxgOtvR58GNw+oUkRIiMmOeudVgx1nIgSj3Ca0kAtGiZ
76iFepA2Z2Pc2dOpC6d74+v3NSBIRW+Alw4+Mg9gV3LOyx5cjV4ZqZQQe8exoSjTKHoaAllEjmcY
1Ce3pIh2CzSjXeoS5GRKr/e9zdWzrxpi+VJcN3l3qYJQ0G2tAebjwGkL/QB7kI358NLxNPiPjQCx
OwrgiUnC0DvMx3Puji82wCgOU/aeqCoNcjOWnbifj5XGoufBSeGMiPFPL9MVxoeFxYj3abnUdnEY
JGk2UaFV4ujNL8iYomX+Gaex2sCYeZlmeP4NVE8OsCBj4QBsunmOsgCiVuJo5gsFdTY2Q9fOjExs
gmJXca/mFgMr1DYw7DWUodtwYtWfiSI3QfUEmY5gi88dv+1FshM+CXUs8l+zVzc7t2ZGytgelgs0
They276w4pvYchKw+FvJKftIYwEGRMwFak3bnWi6eDNM3Wu5qKcUos1q4V32vPQrI483MmV1A7Co
M97kxObOXRZf0mE4pFridgDI3j0MZivrVEyHGSNfkD/YIvxvYf0WjR1Q65otvOTf1KS9MS8omAGt
H9MQAEV3/YnUwSGdACHH6bpPRQOGQHsPch4xMuJVc8bc4mmYwSsm3YefcxycShcTlzbfS/ULmOHH
L+cXcaEiSRosxviz5XwBuCaMsC5xwcUsxXGzP1A28WjHfNCDyPMTM6BX4Kqf1OhUZ3eofoCznJvJ
o7RschZyD+7Kz8NPY7vNS+xo5GtwbdjS3pBluOW6yWtv16+Fp56tQrGEFMLH5zyfFK42zpAwdHOU
pw1WleRk5xYbeh9EI1m8u9oZ+c7YvmLhfk2BOheF/xPKVQI4kJGVDgFWVSaFTB2DSdIidpH7Fz63
eoaF7LVyw60F/AORUDNL+7h6mJebFQJLA+7CQuwcAyqxOu3wCK7+s1fQ84HPPt8J0AcLrd1HJKid
TGfmIl11qey+ABBghS2Myzsi1hJbKuW0FH01TXzi2Bwc+dA/NE3n3GAE09mQsahkCG8GmmkqvAqu
820Y6UM2grhBih5M0ReIPzSmiZOvTmxxYwwlWtn0UzXOBxTIGt0EzRWyIMPBTefi9kR/+Zrq+AGh
6MaKi+qwtANaHYN/8t/bwpkmeje2uSizo7ITBnRhvE+4JFFfwS+O/fyb1P0cwVn9C12UJmABeT+X
OTa5urz+5z84d1E1pXtKMTywWQ2G2I2a+uGKOqMfGGyc6HoqI71YzhAQpg/HS07CyWEygFl3MvET
OgJWZgxgwpv4hVIz8rOMKK4Lcgq8sejozMlAdq+Ma9bCOcUfGYdlkuCXWEH8eQH4L4GOr5LG+8Rg
ulFdTDmGvGBaZ04myS19ZzEso8h4xWs+Oqwfy/Te+WoPsLwFEvg6qWqiHdA81Y7MHwa+cG4/9yNu
2kfTNrdxldV7WXagbN3gUYIwP48O4LdyYTV2VfIV+EQzF0MabuK8FK0dDb6dWXVEishGGYZDpXVy
FRp+U4EE0ACxvHcS1GntZdixZLPusgDLQ98VoIyKN1xFOdzuAdCPvzKcV1zGwpWS2VwqdKI+BPPX
Q2/m3n3Es/kwritip+9+m8lHMa3ghP4Xdee15Dh2ZutXmQcQFPDmZi4I0JskmT5vEJll4O2Gf/rz
7ew5oW6dM6OYmKuJUKS6pKpqkgA3frPWt7ox3bCjZsA+nSsAyOz2OegaRL6JA+i84FMbetohe37V
eBStwgUqqg09NTGmTaNBUQKL85o5BQ8TU33MDcz1OjUWMUwMPqxhk1rlHOTsk/xCt8kF01qd8Um0
+wQAkT60xasy3SrmxQM+9QA59c9QZY4EGRz4BLVL3xQ/JPKrUZqz2sYAkLQ4X7OYuQ5lArqG1AGw
bCieZ8Y7Wg8DNsbs4835RwtDT7jgZ+pcvTUGMba1oa6LVhn2lUzg4x7lG62O5i7so880gblg6vem
MAB+molgMD2UuCNImgjJhQEaMLxacpWfwf721EijCp6wrTc1JDpJV1N/Iz5PtlhdAPbmuM+LAhpU
tcSvaPX1DZzGYwEHAjVZ2AFuYEqVbnGH2yeu38vQzGrQI7Lz4376QumPwsrJP9DAGbtwqZ676VJo
c3vLmj7Z9ibWsc4tP/tuho6lzZ9g+XKovzMZ2ySVAXSuG6U/JHqKrBUEee4rsq3X5mbnDOMHK5Vs
03clMzsPDjDPVFUn7MSpWZnGYU/iU1fs0hrMXdKpL/3s/prazjwQdq6vx8BJ0b8CM4yDQoN4SHIa
Bss0PotqeTeBg6/60BkPA9CVXVUSgTgMT6acICflSUE44oftzHqq4wTBrs6qtPFB23LQtWzLQsYM
WIj83DtWWpx80KQx4LU+UJrjn+nsfgMGv0FQ6zPHfxAI4P1usH5bunZW8g6VUZufFqekR7OALSYX
1Oo1NYjrwgon6ljrbsIbuL75vENEjnZLrtH/VllFs+AeQR/ZIMtRTO9nybITQf8j6110TvZrnLnb
vMK3xPsiB1PdNI7xlHrlaYlw/agDN/skF6hZ+640yC3+1jvpki6YhAkAQcUxEfM90M9ymyd+T/mX
jszSFTV67xnhWCNLJVtJvoSaPhZuftWBnJEnwrU0kuLg5BFCHTpEHA3gQhAz89AGGa5PN12VKW3l
u5pNuf/f1wP/T8yqf/aq/vv/Iuu2i4P6P7e0btrP8sevP+uE5e//Qybs/d0ycWh7XFXPs1X6rP8r
E1asvzPnc1kZIgl2gCAbKJL/QydsaWTiSvGuamkWanznTzph7e+G5Tq2a9qGZpiO/d+zaVt/UQlb
pmOarsPYEj+Fyq+k27b+8XlPykiQ7Pu3rLHClswOMiaLEcmKMdk4Rgk5bAc9PrF6jU9gFoxN1TvD
YwUaaSw/DJL0AD91AOuZ582Xaa7HE9DnaPWnD/H6h1f838q+oOUuO/lv+39em2UaumYgoXZslU/R
+etrUwu5Gq5YkpRFze6070tpULk28awSNs0cMJEs+HRE/Vfqi3PymoFVdsuh7QGZDAa1o8rrLYp7
gDN/KOO5QaNf1f/nxf2TD5iPitkMAhqLyyv/43Dx/vzBsf5LqpB5OhIftoKmMCxfXYb2Epbsa+f3
Ec/IBV4dApx6YrlfK+ZjRq5MaT0P9UCaRftZ55O5UdxCO7XWIbRs4xlSTBU4WoMWhZlBAJ412mNG
JE9n5Cm35CO5q3SC29xEB6gw0DEYiZOjoeyHpXTX9iAbFa32TgbSlYfvH7jgvA3cd7LiuNb/4kPQ
5BX4h8lffgiehhJAhUQJVcBw/8kMjTEDIHnE6P2Pf7UaqXuDFcu4VK+xU0l/BRqc3HzSvch4RiFw
1IrG3atsdfff76YQanLuMBPfsjRkUIex9L++hyy+KH99hTbSeAPcDR0NEdM2X8w/X6akt500bhUc
moPFKT0mvbdF136OanM5Vxj4NrVDGJsKwzYhjvbCaYpkySImLLcyJuQ50VxsUKoLQT/E1Aj0zhM6
imOJRJQGrfhiU/oAVetq4kfdg0dzzuyJrkDctTuZottoLOZjnKblKmPI/DCGk+V7bOJZ2qoIGsqI
fPklu9TkEjxT5ByWmlKCiY2+j8ylPWmsvNhekcQeL8+CxvkBR9baVQlcDg3UsWht0jtU7nhnRjSi
daojn+uLJwMP+sO/+Cj/6nznYrP9wztr4kbUPU4r+VH/6agwJ5OazEYZHcftz4GHzF0wFQZBG1HR
zBqJDtY1LDX0tG1soFtGc1pn4rfahONDz7Qwz2QAYOGlaA1b745ttj0XtvfBn0WhxjrwnDnxV7WU
yD1Z368X5u7kqWUMJ1yTaGdop/+4HKPBR+SlqEbzZoofJ52wSRaBJ9NUHnKSAIw4sa4R4OdFOpGw
uTlgnnAhNO+LQ0nUC4wHC7FSm7HWu43rNrTm5V41FHF37PY2DFNJIUrZuwBGs6ekvsSi/OnR3ubu
pB0iq49O/+LzpXj4y80KuwCrqKqrju1oDE3Uf7ZsFG5ie5NlA+cdmSEShwo9q/Mu06TfmszA+69B
ZClmS99WroADFHtrZbmEWIxWUXdKKpPdJrYQ9rAainbk/+FQnGvrR+uA8w2JZfVJl3BW87is08Rz
zrnQCflknB0MtfbVRnoMu5y0Toxmv2P5RcZX9Q67hon/0h8Xje1/bGXbrGTq5aDaDIhLaU82rQkx
3aSjp3XDEJ7xj9Hqxz7vn2KqXadFyLFU1t1N3echZdKTKR+NuthMg3Q3AO7zzFh6G4GuQpOQFXa8
hl3C1MUqLiy/rHFeU9gZgMRbciizcxK7tVRSHk2hZ0zVmDWIe1yMN8Jsch+e8km3UY2aobE2Mvcr
T1MuWf6YxdGrQijVt24Xba3roetsWYyDf390tMcFiIFve+To5XDPcJz3vqWnt8IePqv5jl5v2y8c
u4Iw5QdM+8OYmC+ama/wnAHJMa3j4mlXV4Fu5iGt9mtMfHv0lTHSGIQQUJGnTZyjCQAQVN7YpurI
w9loPDDf6pZrOLgOtbPlQXsbbOZAJS+CU0ALFCVx/JaxkkxA1NdaNFZXXY22tat80uB6G9HOD1k2
6w9pXf7HD4zULZ+f81DVOnmOQ7G86V59cJo+xpermwh+I1TokRndRZyOa7aV9YMDKBFOsWadNOB3
u7Ipr5alocXsrQSqaB1ewXYovubk4lWLl98xfvafkiRMD26RYn8REPIfvn94XWhup5lPOSKLCOw+
qbJFiEfXLk17zV9QwAhHPraK5ZELZ35VT5n5y8xeCRaOWUAWNZHhc/STxed76vXVR2JBQcOWIV2z
5Mm5pjU+0rjjh0jsU2+W4kKaNUHeWvEkWoVsztrTCeI4aMx9nmJ1eEcOMl3AD+jPBbaTfDGOjjcR
uYRS8CkZiFCwG/M1I+oqiTqGr4nRbBEIiWfF8V7I3CRvr11arM1xfGWHST4q7M3W6lhVdcDdyHO4
NH1p+p1FwgKmyTXHp0vGBDPWwrVmH8HH5C8urpB+rvXHFkUmwZqgRc0w+pwcvfoIG/1WzVp6ZXYO
bhg87aECnrY2u/b396+wI9XWH/9HQ+JaOZrA6mNWf5UwYNp//9Bpir85vPNkmUEsv+MNHsRD7pS3
nrmEnhXlQ6T3aG9xpuJ+ib1XL7yQMw4mre5C2J5oBSyve0A2Q7ZgCGzLnBgKG0IfuLEnuJAJGhff
MVX39McPi4CfGH8AAURD5fhd03fnf/wQOmnAgM7Fymu4OAOCmUjPxrcQ7c0u5aX4SRnrB7wJIRIY
iOFebg5HR9dOcFLVG+nLaBWiut/reR/uHc98SbSbknS/kOm0G3ZZt3Kc2wf4JPaR4ZpCppJ20hpN
/0T1WE3x8JU0IAr0Duv4xuQLAINXzU41dOSDmeIlkL8q2aEEwByna29YGwWt+s01Eu2UDta54q+/
dY15hC/e7ZNMjdnMzYzcLDLI277Sd5qX/hZATmSBg2qgsV6rJH6sZ3XyS9Oc3+pF1eCeYlPLQ1tO
ktVebIu269juZt1Bc4d5pxbknZA9JrPEx7tIJzeIMA8j2QxItarf1W78pbXiC+m5eGAG2AUa5M2N
Qq93aFxuvLAu9FskygN08O6eJXaztdutN+nijsdNFZ13z6P6XuKEXide1V0ZA3bXdo75eEM93NG3
egfA5YixInftmCksxaQqfaRUPyoewkROhPpeek9AH+NwLohnBvmXD0TtWFZaIqpBeoO8M4TFFsVv
+eDNHxssB+WTNXTqejEqZd3JX2YFZqZqcZ27Nye/BoY06E8WBB9TBEXefGRZOx+/f/QsmrdMxPMX
o2NsVRbQD6YWVH7LkDCIHA/liDeXwTAZFBaYpTo/TWLpGww/VdeozovSUenZCZNcBQcWqkyVeTsl
1dyaw1135urQmiBWzKUY7go4GWLK89fBsgkWUPr+Tg72TIKkylRxUAgfNONmvwB2O84ZAzjYs+Te
UXweMflP2znmce2h5Twmigl1W5H/+P3r739yy7JHkZ+tp6qPrjlukuD7rYUigxVhvrZGM3yysu7W
rgtdkUs6Rq1OjqpZBLiIp01B8UIShKbv5Db/yrfD28YZc7FWm8CiGgvVKg+jTYGcC0fKPJ7amVF7
ZONl+q49F8I73Bx3J9/j9aAv+plKp90uffHShKVzU+De3rzcteST7uf3+wRcuyd+o7g6PEh8R7Sq
70lUNZbSIjAblOA6BqtmrI3nuKppIqGRG2EuHrzxoGO82SQ5yzkkMuWJQBUO/WU4wPesTrpacsDO
YwHpPC6fwqYhtzoZUlJ8QPhHwBRhHzDoQTDePEZTMOuGdles0g3mdcHZvgK/mvDVjp8WGHg80oZ7
upBDWrgQwtPUvdUTaqNUHYl3a0pK+MXAcuotl5Zh2K1jxyrsvj/BDl0vaVS/FwM4hWFt6MPzXNbu
wYRVsOlcqyBdvOFJ7Br5xVnYLdRKjeWomx892oUz38bqHpW/sLLbr5lJ4iCOgvza6mRYLVgHHxUL
dAQkiJ/EeLSb799etHpyiGxZfYjxq9eW5ITounlMMu2jmhOUWF3SPpIuDoCFXSbtTbXp3eqmUpIG
/Zj+ctER+b35kKbL9NB0tsxgJIFL58gpxA/EGj+NsYqfDCZIkHFNP4JxcSAx4dIObbNytNo9Y2Gq
TgBhieojJDyK4UWOzjueVgaiOuEQpHhfS6YZx6VWtRUUnm1utHeTB+mBEmW8EKKFyw2tsurVGu4Y
pvoA3lcTPjE9eUxNSM3mhzmlEHBxoLG0pESs8YyA3H4wxt7zK4dWayq9IAWwD5WH0jRvITel2fPc
DWcxVDeh4ZqbRoGgaiEfPlSrgA3TS6pF1knQXUONQXxkCf3RTg3CEUNx5LNDr4INjXVcmneozufk
UJONlSL/q1VkKPPZIAVu7UI2wboxfHn8PVE0rL2CDQZ4UK4aMYlTr2y6ZvAHokNrNBkzDgdPpSd0
+mI42S3rm4TFCpPg+cF2KZjNRSHQM7V3JqzY3unKncBchOIpJPUAyq8H0cPrPajA0T3pNVD6HoJs
rSTdrtSVY22geKuqB5WJoFuL6JY7BRK7xhLUe3Cm+0eSiCrurd9KqhqbIT+w3jtphiakKIFOIVMx
v4EADTPyjtR5/lAzNb0bBVpGzLHVnSGAc9BVIpj0ipfSx+OtWcRmqg1o81m96fTQPch0rJlNjRf3
qArG8oFWhKdhq09Be2wSdVhjRmxp54lLHZB1TuEj8TreTlm0DfCqLrC9/sMqQQRbRf6rn9kT21Vy
mSjMWtayGx21OHrDIIGehPJCXXZT/nPx6kCJYvUE8+IpBkdGSovL9mPgDOtw5xDGdgJ974uC29KZ
udvdeGK7l45PWg/mx/LeHZ4tqzZBXRTjwSFnrXpN8xjBuqckfoalnZWvsxrbj5a8CN5DiNFcvNNZ
c0riXxoSUeCWnn95czb56FB9MmlerALnYcoG4Iil4Nyr7k2HtBroRljv8pQgCdzPYas9Ox0+A1Sj
4Ra/+EOqEUQLwet3zyGyjuVOeWyp1mbtvTR0hrsifUugsHFNrH4zIxEzXAy9ZkjyGrz4Q2NjsaU3
HU5zPl5F9mO02wugUahe2ZeipshALXy+RQne9Lnnvt+BB8K1ubDA84SxUdFjjXWznM4hbsIpbNyg
d1ibmLDNeov1N2YnuKvp8gWQYifsJlwjQXMDO4msAxu69VznMxMbWig87nlt4ZGPm2kdd8adTcHB
yPApoCaQ9XsJNEbvCDYECVXWrYPAp1ThK7lnwElPFvlqG7sxLlbdN9gdWQEM3M5Gy7S/Hgg5KjUm
jeV8jKJuOjkc9arNlsiUMqZ5/pWSta1HeA+RT4a+Whc8RLz2KICU4fCBPU4u1Z4p33NSmNeZUK7N
0BtqUFber5TFaD83BAcKUpjKJ0fPDYQO+kdUMTtvmhjaeMpxCsh/6QUKnllzD/UMYm0YnJ26jN4K
16+NtsM55kv9FGW8W8mYqrGmnbwiG+hxseINpF5Q6h+KYui3RZ0+Y832HtFcARBXxV0BNOXDIfLW
bvE1LqW5EpGLES5mbAcLbaV6GbmZ9ESpgt1jVB0ufsqXJFN8hsLKZnSBLi14in2P42hlaHBKNB7e
dhTe0yFZjjZJfSurnlAvcf5Dv6+2jqd8lhFZsyUSXtjJxTEXBsEEAJV9pqe/E2YLSG6s6thht3Ay
91Qp5GU7uQHZ3AxvZW3fKKpUXUGEYro38Cegq0gjr5xbCqF3RbhGFFgO7IXZpRpxkTstqVmeBUL0
FV7Nxsc9kK0Xa9kujcswsNNO8dD8qLyRRyMNFfckBoAeqSxoF1jQU0VmodNnZ8AYqF7NV6NCLOQW
YPzzMJ92cTf9aFC6cCA0+8whm2upCzMQ7gX7n4lItfypatY9misLNTYltm1EWI2qgrkQr5yAZYo7
hGmTgQKNO0T45JSt0GXrvlZVp0osHBElSQluWuwHOY8IbUx/UnibVDF/E6snsiebs5aGbPez7JgN
mbmfR66Z1c7azlCthiAYfWW2UXkwOuudoUCFO+ZDsAokLyJnnxope9x9Bft8bx8JwOijuXzDwXe1
FWb3srLXdf+a2RHBvSN8OnexbsAHmepQx/mTXmLT1UHsTRaa1rr5TjYhGmcElIF6CfWoHETokwZP
T5U0DAEep8NmvdbZgrKiEqsyNgf0aMm6VMbZH91pp6GI2sYoBCLa56B1yYXu1ZZrMCdvrbqKh6H+
6jAjrHqFFJtBkymalbepqdCnaSn2ChwF1xvRx5FWZP2ak6LxWWVXiC1slwChFhFdaD+iaqGFGdPJ
1wZtbxoEH9Q2/pSYOK/ees31DDFzVfBuCDFPVepXXFP+2CRYfWYkBXZq4qXQYjyO8y1KUTK6mZbB
+OdI0MvUCpaQswzhYtynpPvgpkGe3q3ckRE7rlwYC4iuoxQDdlex4I0Ez25b6faZoGepK5QP1PeQ
wSZMFBrQCrVsXSjkYbzTQ2uvMQW07ZgJJOuGxG3CA7lfq9qK8+dRQ4IqltZ3c4h8atxkwRhXpMAR
K6WO9bkVW13TcMiigFhPhRfQFIgjoyH7zFi4HThIgbNUGytjGmyq9aGTWYSONr3OHg/4uuSz63Hs
GC4tWlIlwVw7SeCqGGhG3T6RujQGqkEgGHpPAqMQyqwtytqR0OfIJfxLy5G462ZV84DD/JLLu9Iu
i2ntmsOHXgxHU88/JKd1g3iVV2BhEcgb8wyKMygGdg6u/djNmrkBGNzzhZOGWsQ0AtGXJQ80huam
LoJR6pFaqUxKX21kSlA9+yBBuFQgYOoQMkHVZ6dMnPyaJimwpNrJkrqnCEWc1EHlCCxMqYzCtLuD
Vu3sTKmaAl1VrVOEVDqjr6CR2iohVVbYNkh3MbPHbmCLDwRnldqecs46eoeFOmhVSsVWjXSLLAeS
RhIXF24yB/i72RI3Eb0Wkq9Qar+Eo0GDkB6GomxObqo/E9/qrAhCVCjdUI/BlvJxiuuBpvRwyBxH
OWCtbZg+oTsbEaAJqUSzpSatlOq00OCZWhA2jaeePIpMUzeZyp9RhmdDqttiZG6xtUCWx1EQiIJW
t4GaH1m27/DndwJXV5KBwBn1FAFUiHtgoaw+4dW7CKmv86TSjnxxoril+g6swJqo4AuVPuNA9Hm1
VOphWES9w8E3ShVfZ+1qqepDK09wu1T6JVLzR3i1Wc/YdMerWjNdwTAwMomxbgK5YIxsEA0b+ktg
OmvqzTlUtrkeO6saqaGN5JAlgcWRhgrRlXpEtBFwXaRGUZNqRcb4a9rZJ0/qGBMpaORWkvpGlmlt
0DhMSej3xEHBiYjEJ605fiLUyTliSAwFpk9edXkkd6rEmYiaso84AFsYatFitrux79Bcpn1A+COt
mE7SbVqxzc/UlljDCN1Pm+YHs2vekZvE58no95mFPUspq20iYxymbPGHuUgxzxK8pgF2m0hd0Tr8
X7Vd8KVX0SEpBMOl7kz4IxJtp0a6jAlsG/YcwGKIlCvtpdSfVvHGlJpUwDHw3bWLjli1kqpV7HJg
gbX8OtnXTOpae9H9juwJ2KUdXyw9QtkxfilWe6E5CNSafE334kmlbIxkVkjtbOsaFwoNsgQqcPnn
GImtaOpP8ErzakLtjNNygeAfOz+mmf+JQJidi1TX7cd9j1y1lhJepLxUY/eM3pMH+5DbvwgwidkM
vNfc4EKyV6Qg2ApVAjEchFFNR6XAm2ym8okVj7ZyhIOddW6IDkEfnYfOezpnEDM1+mMr/dUX6X1G
lqylPnB6pNnWephxKMReyiYT80TNbNL+UY/mlxhwGjoRdgi4qMxry/v8w5n4PgGreQUWYvuUDE+d
oG2x5r0+E7xAFz8HSISClLpsZRe8zczTfpIFwzxRe2IExn3HOS6V2dGIRht0YrGObV5kirp4lEru
rrGDee5xWzt1SOTCtsnU566amO9/68DRg+NxQxseSpX4kBPgZKT5U+d0D0pxS6We3JHK8s4jAzt1
EROHDaKmrHzBvMMoGUF6K5XpkI4wJEq1eq+0WIVMQVZA2P3Imu7FSSBVMWSSDz+Tc2V4RPPYni2E
8LFUxIN1MHiQDOxQNENsejLh/AEJ/ShiMOkDqObEBt7PEnCF6tORsnsWakLq8HOpyBcm2AWCrzg6
sMp3HuLsZDK/qHUm/P9fEq1hjK754PwQlpy02J25jxnLAzxBVyhdARHYzwO8EZ6v6aWXzoFUegjg
fmFlk76CRjoMyDcKLwmmgw7zgT2JM/7LTTpaLx3zc14PPoVcOhYy6V1I1bD1Y4t01ALVbBjrFYpJ
Y7jBxrKC+EpSVY/boccNwZ8lIW/Du8XJgWFCTZqPEQPFLJ0U6renAnPFqDJOULPPkPaU4nx6q+lP
0RbbTDHY069DhOi7kVl54CVwB7sEAnVUxH5k05RXBu6NWZ9xA4XKa2hAHjLQyJWhkhwse3w1x+Ho
OTOaTQRbxJEyAm6M7j7rSb1RNBksa8FQ6VjBolh85lke7VAokUy9ypzuC0jusz2Z2V0t6a+iKHtp
xDhuF/2ldFP1AbxETq3a8pAUfCa5tL2M0gDjoALhlOhfYmmOCYf5gWl2sl3iT7Nlntq3WYY+HT09
WwinbOiJQiBQLIy5yXTRnAwbwoJV4IVf29Kgo+LUMaRlJ5fmnbKNH0OdL46oU0xzauU+Ok7+U7ho
CZp8eUvz8GhnC6zv8ehWB8y6HJ64hSY9fZtmg3Fw+0huDcgyWGlV0ihXk6Qn5MmU4eYc3oXeD8e2
Ku+VzgLAI5MbljD6wHgmX6QYD/E0bU2N0MJWGIwIKuxkCuQWCvWRTjDrD6hHUoy93FiGNEfx0R88
Gz9EoY2XwZGZI89gg8eNlkH2MW1CbLvIY7LgUiyRMNq1uNk5sVJEh+HG7VFdSKsW+XYrM6w/5Z4x
NN8MIDk73SSWd8blBbL5tXEmVFl6LstEgMOe97uLvWpXzMqzjuAyJ1T5yNKdsKKSFqHMjYdWORt9
f2hQpWO7WjXSeCakAw0nWok9CWoobR/pnOhdoyeScd9yJ5YVc/g7Yiwz6jznhw5flcLJYlGpqtoN
W8JbBT/dp6Egvb6DZdpbCPUk8T1nfBaSyjpr2JrcG+41qAzSYsfFvc8Vw2fqWGRx1P68Ys/HnsIH
ca+kog9Fzxv05qqyz5o08tnS0tcZTLGIUXQbeLmjtP3N+P/0zn3N1O5H3rQvmUsAdC3EVjA6Im1T
F+Bh6muZp8GUwEdKwpTOYqA6mUaC2IeUMBJxpyb1Q2lKbKQ9sZNGxaFel7J/MjBFw1EZqOIMNn3j
CIuNOELKERepOpATX5c2SF0aImHokwPp5eXK6qQ8rkZMhJsQ01hdMh3DVJnpc8UCjZkM2C9Gd2l2
MoT0jjSJr85kSjgDCWcTxg6WvUjuWBeGE+G21YqQqAFN6EAMstoEs/cax87NCT1tVzGSYCyBKF0f
Qc00KRAvbwyPraY/IoCIDoX0kZoYSj2aMVT48F6WuV17Jks+rcPdhJeU/DgDcIj0poaYVAcVtypv
Mw9U6WDVGOyRlY7LSzBpHGWGaV2KbTSF90U6YA2ssKn0xOaMqz3pklU2hfTMMvPTBGnOtCN3ganW
1rvfHA3EbwkiiAfpYvAK7S1nruxb0pWbpkdNunSxkBsJjt9GfZox8cbSzWvP+HpdDL45Rl8rb8KH
EY5tOnsnBqESF7uEQcXjCqF7EobLIfnSpXe4xkRsSzdxr6iEnU/RredIhAGFjcjJTdwhsnWx1X3s
Ur2yEV0hZgMvhmV51osDXJ5dbiW/I4OnsIq5eZQu5xG7M3BVIgkxn+yWGpWkLl3RKNfxR0undDez
SwmvIwbqAV4HgnLGaKWNJCCPlnkbifEjVct1Lx3Y4CC6Q75kRzHnBZbzsjlMIJCqxdQPqZmE2xSw
ejXbWwdY30mbJ3p//bNXer5oGMBD6QRn4jdiDLcxiDclr2TufqCAG5hLeBZj3/455pthaVR5jj7r
Z91Avg4ayvrI2Uy/xEVzbUTRr0ZNNbcpg8t1k05e0BsD6hXV3mZTwooQy6SVOfolqjRZG79bYKP3
w5WMEoKFmXGtpq59ouI3eVDbA1cDByDJT+q+Nh2DBdPEX1Yql0j1HjJrEltjOTn0kusIWLZRxb/J
M14LzKmryFBWAmnuY2k2R4fMxu//npaGKkbEQdu2r0qT04mZoGY61kfgZrqDBd+BbOz80YrTW5YV
DiUT21G2LOvRrbW15nXKZjkuEmRXuCzFKpjPc8oqvUeW03qZoA+qbL8L4VKL4pUKqjz243AoTHUK
yGyiZXHTzTIq+6rBbw8xdxXhRyEzniUOcZ1m8ZYJ9sAZGX3hVzN455zmUbOjHzGEr5nsC8LckR8k
PPeCvtWSDVvsEMsLYWhhbXJHFhQq5i9a7kBoTPAZhVTKrbHfUljd6AZReXT9Yj1MUb61TT50NcFP
DU0N59RjXDAQsp26WksdH9lUYqf2PMln5CCAi566EJyn61XDenZHADX0s3Bj2l913jBKa/pVErFV
9JhI89tx3BKkrmXKsu3R0K/rChFEmoyBy7533z7VWVyjsPb2Wd62Qd4D6+du4jD5HPLy6k4kt5Uy
cg3hH7AFm28bI8y1Z/FNyUSMWqOc7K0VN2d0YcppdN8a0UQnPWuZfQBr8tGDP+QjOg7P/lmI0jk4
rfiMPIwNElLNY/QAxJEYXLV4WVruS+hMI/qMmKhqL7rFLRMOofbqW6oXL4ql7/K6rrYePHm/vprU
Xf5YjcuKavlnVgZxY78KBUlKR+Vhkmio1+D/8cOcyJKM4v4rImiPYFYEcEnMP4kw+VnMPmQ+EFm2
TeZCORx5/pxygNDwCTirE0Lprdn83cbQquKcAFq2Hn6DHVyxkuFCgPtuagCLRf14bdUwXYHzWDZQ
8LSd14bHuh/bvVlOrDJRABjWQ9nNyuecMSJzI+opIGDRbfIACHLcsyBWD1mbDIe4jcK1MU3rvnOO
uuMdil5bVYOOMMIUr8Q4I8urOh/v9gURHMgSyGJlnxgBgeQqM+nS9oeSibDm0vTiIcMj46rlDY4B
hmEbfIthjx0TJ2XTKvTjGc53bD/euXM4yg1YNAQZYrIVjvRPK8m+dN8bVozHbnb2pOUQyKrHU1Cl
oDYW5XeeJlf8k9uRG3ujNmKXws1YVVjs+5ZsaMZnBtYfeLKLbjV79vWkNmC9b8jBhpIebbr2WGcT
5mwS04Zcv5Vew3Mgy7JNDj47yBpXB8KdXbK846V2m95Kd6OFh7KF7IjWnXGvHfJoT6lpRZeDgp+y
U1oAHGGSEAbieU7tp9nLv6DLAJzrrbPBJC9A5oRaihmxP8iprJKJheH+anLcbh9b87OKdbtlNZcB
L0sVF3CRu4bJCQ4pVb4IDY39OrbZxNLSxY1HVTC7gnnUYcoSFBG5A+QonG6x0l3ZG+tbvUk/k8V9
8Bg7MaKJmNZi4dH76l6Z/RlcShLgTUF8giOAdefXNKVXfI0qPgsUbjRAeEGMehWnc0JCaX9eTOrQ
yGsvqqIe1bQ/OITPgKDXi5NihReUUncDiikeHcoue3nrudAyC2blvTmyl22xrmCxNxXDOZf2kASI
NkgclK1qJ7KXrgO3DBizqphJ6WP7rCwHQmBeOCawn8GZ6lghHkpBqqfV9eZ6UjmsEuwjY3s2Te+Q
T6xtRdryGJvPnVa/Jwpeqbyo1yz8nhZSTA9m0x77OfX2dub8bMwUPZxGoVswKweA4qg+AhGBMqx/
tfWZTrXh+ZsmbuxXkDkI6UJfExnDvlQZiyeZMq5iOM1IK5EXK+bdsk65Q9zFvOB3Det+V4mCsHKA
BhmyrR39rx+iNVvFkyHWo420R52LFssv8FIIL1dLzXdu631SnC2r0a49tiQFYiOKrlXU8BzQFhUw
jemw1lM2CnSaoC3nBeSR/iu34ZiR+UiAkvc+Qg9gDMrkFOV3iev4xekR5ZXoYHgYlWykgeYchKNc
WxvQyYQMMl6wsGQ8x5AQHAzGSIwblaMw29co8rhpvYgy1XH38wIRyUIHk1gwFzHp75NoDJDTSzsf
9VnhdTFaS2tnxIQZIFUsGuUHGbv/h6nzWo5U6brtExFBYhK4Le9VKrlW3xCtNniT2ISnPwPt+OM7
N4Sk1t4qqSBz5VpzjglJzar3OnXPNHdCTgLsaApVPZCq6knQ9gwT8i/7yq3xXpXZOfGTd958LJYk
GGytwXmM2E5FCb+GLjm51UgfOH5swpCVF85iuhI6B3uqZbhhGL5OtQoYnyc8pE5xLsar2yMHkPPf
IhFX1uNpoxBn8gz8zFrvo3NJXvUj+xj3nC2hE2+jVimq9oIKMH7xnaje+DXI/8K9J7XjYJJn6KQm
hEiZjRErfQYYXZPcmSzJH3Qhc2PO9rR4CtP4F7alvNORFcrbF4xLc4NCuqMjLIaK6dR6bkP35ps4
jQoMuPC0+Ne4wxeWhg2E1JYCET2UtcSvU0JdUndMN50kwiPvXkXh/5r7/C8jmHRFgAhc3C7foOI+
cY5ycKva3tqMyj+qka+erpkh29yADD33cfwrcJAiJL3JJD8Ht6a9qD+kkpxjQVtuLuon2uADrAU4
YwXaHjtE6JqBt/7b29bOK1tn30lSjke/d9a9T16qRReR2Q/NiABbJ9nZ5TZdHldHKd42WmoyxBoW
oQUkGH0Neynlvm/fZAQ+04tZvRXTdWPEdWkJ1FZLcer4X42tL/FyXA1QUG+9fj5UZnPO5vxfomxv
147dbu7ObRze4hrJNBKXP2VP8ucwfFKYIVEax82wxENGZUs3TT3rNP2Kll4B2xHx1CiacMQqJi/B
jfQmrF8LV7bPoBsFOknp/NcfGW1GHLvlzm1oj0dRv+0J7lqXnYNGwVpyxIePsEnCLXptgAYwHFUS
lIfcrs46oSwtGCB1non1NlLQ5XrrksnxUZHMtK27ZlpVvfqcAsZR9bRgr4LuYuCdaA36noZN4TPI
d8WQnBHZjyz+Z3U6OowQN2hkf00t/M+MfBboqOFvHkR3DwSMBiFIL8ApGVKsKfunas/YxJXcF5Ah
KkzlyG7PRm4WO+32D7YMFjoy3NLWERtZ278nD4IqBxvOvCjQ4X2j9jgawzJ77ue3oovJhlVjjHs+
/jE5RFnVTUdVJrZM6Z87K/7bx8YZWg3g0Nz7V+I+brgR+q5HYOxUaBUsjvOazWHD2DcAhEUT2Sx/
O+Vz8144fxEzvTWjeZEjPQ5NlA0C9ugXI70xiNHRpv3PqQsoVXWO1F5lxOM2AVg23KMdSr1VHNjZ
JrUlmlrQl6m5hWzJQ9O4v4KYUhM70oGQnHjtG8m1WBriXZnCnulIne88/Q/CAqq4MPvh55E87LyZ
F+zqBhQcTt8KO7HvmJ9tExn70taUFzXpSBrJWiXlV8bwaDfI+WNW6AQ0XS6jQAHb6LSiQhK/et09
hUgRReM1R7dGdUUbCPaYiN/DvtkJlE8bg+eTCBB0+pN+7wfGaFhL2u0DifOPUoQBcAIv2ymNds/T
tF0n0znRi09uSWo8LI17jgd6NQd9+PE9D2+N6UV0+mfeF94K9Dre7b75y/T/nb9aDtQByo6kgObf
UoAIZhViayjEeq3fazt4ClJxi73M25UB7buydo8V4YAMBbkB7crM97PkQMuIt96w7J6MiCEXdatF
MVMxDjBZ2OYhPlpZ+l5m3BFxUA9gB5x+ZVKZ7FteD8UhyWOT/BEsWcia1a8azNeyqf4MbOCbKPKf
G5CLmz4Y35eldjVdfTtbhhEuuyKzHdvrPiynjrfC7+4mbD2/epDsk276ovw0qh7J8ND/mRsOXbOV
V3vyyAA8qeo8z+SBjYajN/UCeIlnC1xRr7H43mCR/COX94tu4WPsTch59FM3jT2HK6OwjQP2Wztd
WsMhzmJXaga+6dbTyJKyzmQbqZwvV7yOJLsgG2+fmWjBre7HR+LvXUdGF9+XEAaBWgTU3WFW4jId
yzfSte9W6wLT7ULwDsl57FFcE0LFowL2LPfmbWZ8YOF+8Svh0XWeOfdMPP2hOqfzhEbG3joev4Eq
WFaVupTY7BFb5uDH2u7QRNk5aCiKa9s6WLUC86w4U7aBgt5olWukBHdzQlrD+Plk8refC3kyJRmB
QZnQZRf0fG2l3trG/kIFxtIak2Q1NSXz14KpkVzoCwHrWpIWG0ZBtE4N3Oh4bo11kQBNQi3XDUl/
JBZoGRExgmnEs85InguKON2bnENgHvb7iPIfdh0wNcjDKxDdjKGldy/R3jsOkFuH0A9WSvVGA56e
6cxjPcgvgiw4T+gGWZ4SrzgFqDJSwtWy9IEl65FwF1G/N3QR59fQgq1cuyC8SKHb4lK6jsyQFxqd
w4SRVoPKSE2YYS6Per4ldfpewQ6q5/yIn2c/M3U7N2CwTUHLDauqR63C5ip9dS4wK0/GDNoX/tVi
oIL938/1xvLy5lyVyGN7Y3iqkfXvEI2z/BmnVlE9ueb0avG+mJ5GzKuB6FR43W+LHrqC7mw3KiD0
3qCIYR8cOEFNMYJ+tu3WIWBEZIyDLA6UQdl/CXuW+9HPyrVevOIDVShbe26iu54ic40v8qeKoNyn
RknbO6vcteEhB0hFT5LGPJ2ka16daEPDmtm9CooNmYFf8Iuzbb0crBqru3ewMOFCMHYJZ6vcFC1T
q66+eLb+tDw9AmqYj0PUTcfSVT9UWNxkHkTbGcTWKt5R7HmTuNbO0O98I8VImIptOuUZwPslctJo
ftaLqB+N77qP8aVLF0x6lcLu9ftNHkwArArYu+W7Y5fjbkj5Q2M1uMtGDvvMG9qNXf5pcfdgXyre
XH9+aYEIrC2fHzybDa5wcEFe7x2HaTxwgn7tHOtlniERzBmFTtV1H90U7HXSPCUgIvZsCdtwFO+k
nH6AHmZsZxorHRn1UUnmS1AKNuQLvnsWgUXO/EmPPF4nWXeDZfbkh+malaLYYSEK1z43JNEvvAkK
5bsrBChhpgTmSCGrmhNZ8h8uPLgrqohgPXf0PXxvWAunOlTFbG8BchC2MMPHiNvkMaAd5t+XPHCT
OhWPqE8JsZqcfkOSG10UqgNKMv1BJYVhjI2sjthNB1Kp2PCDeF/qCZmk+MfgjWUqyRBqOR9aNCtD
AkH3svEhEpqdtIvKS2EHhzG4GQ0zLtnjvjO/4rx8lpkD6G+kyzjARmimZlobjAy3YUUiS5MbHxJ3
0w7eylcQU14D+r3GBDOoynYuAc2Ug6sZ/c9OvNJsxrSQAiD0KqDId65jiMy+a3pEgoVcy0BSaUhu
oJoq1ksFDnKOqv03t7xyEvqkkogMD2tgh5SIcnWuDyVCgsgYmT6hMYFoZv8mNfCW9tzSQFnoMp5p
LcYrJJYI0ZCebjxFoVy1kdzny66NqzCDQQAutAaKnxvAoNl76LnPBHUkcrgzvUngwGXW2g+CXWBY
1moQBb3X/rfGw7ojIfbLLoCw5f+k52Rrs4Xy3ISxg3k2AVfqxZBESkqnpXwuDM5KhmaS0afJyScH
d93nE31fuKReaVyLVl8nzu8H9PpvDG4YLHnbrssQJ+b3eGxvcedSBZrrutA3zCn5czYnz1OZOie7
JtzVuOlAP7x+qjgBJec4m4rNVIZ7zgzesa6SHyPilqPOGrgQ2XXKwHCoJgYwuHW9s1ml4X5yWmNV
LZIew/7IrLjcU27ua0AjGAwvE2KLnCiNrHZvOcLGrZvFb4PMAtZVejLuu4srbJ/nrNdBEq0hNBIz
k+qnBGkni1H9NaDQ7CIeRzlvmhBhJVkBhyQSw8bBprhyCsL8/KR4FLHLLDjFyhZ7P9PcPjhZMdEI
Qu41+fNVjzZQZ62/vBociw8wMI9OI8305d5/OEmUPNMJ4vnzj6W+JNCUcy9tdmFAw6ZP3/WctFt/
hM3u+Ouo9y+2RlyV+9VxGJDZMLTcxvHQX0jO2Rtpke49nGwITb213yZLwGgevUToySc5kR0Rb3xa
/TTfY4DV1RtMMoNRn9z4ZawuEyJA0cf2xmi+DdtPdSjKvQM2wunMM/qecislaAQgZNukDalAZ9qx
uob36pRkvVBqFOnQAMaEaxIu6mKllbPLBZt96vtXwElonqlGTvUyFqiH/jkjurlkmLpMS5eAEw06
2sAoYbfrZMKLg7jConYV9goi9s8S/c/aMeQnppcA0bgO/nluYb93jNfs1APYMrn7vEc+kMwAzfvk
XpgO3Z0mgclRjE+6d1dw7uFH+Z25C7zopcgzebRr6pvK/pUlPu0GwL074TjArPrkWOAV3aZqa+mu
2uwbbAbbsSSK0bd7tTI4Y2TmrojSk9El93wOEnbHdJlX8ob5kj80djBxq+pf5uj+yW1MyyktUiN0
8jOvCW2la5UHgkUmDvkYUqBctNo8tFY9nFGe7Mug/K1wqx91Y28jR3x3MH/jnHh0VHi7lq11Dc5+
5Rr9L4B587DM1huvRdasxXYIDLTDmgJZ0CNZTcUrczR8+sssU03NF5QwxKAB2hKiLbYcEnLoPgCJ
xfTlWxy6ErxRK4UqgWnC9OnWDVCivFE08LJTCOeHBCDzQFwtWxTOjoom+LZ1A4CJM3PGtKI8c/OE
uCgqTSz5SIBjAzBhxwksoAOLmNDeE4G4AzgQrYK2RjooHHNnVPNubtkZ6o68splAGcZmMltXHj/M
pqSy0JtaZvWLn+aQ91pFc8ZhVh/MoMWhMxH5EPPTVsJOrnhb8hpNo5VZUMtVtW7DU8miw702700Y
hHT76C/1yQYNxbir+/itb+S/OFN3BBimThHJG0Nzm2PoAawKxojANNBnNXKGSACGOM42bhlryDgz
met0V7O1PuuBmwdg33lO+wvY1ctkWM1TbpgODWhKsaxrfojKt7dNkFxpKXvopvqJPR1lo34V1HpE
iVK/Gb56WIwb9qFDgjDGzFfceX9T24mPDr4pzsLWfrJortNMxX04jv5TmtnngPb/AcfDp4F0DDmR
b6W3jDbI2p9IrjbJkL1FgpGtzuK7MCLXORgl1pZmcY3O5L0TLUdXhYDM+KkkHKWGP7p3h4r3NcjK
53HAK9IN5tfAQZPmUXxCbVKvCQlCwOuo5zH0faqn7LlyumuoJ3WuQ7IR2WCm195RBtN9+iOMak9s
sepghAaeEnRCk+jOeR5Xp6CE1rWKrLnEodcFEQfWwt2WXfq3yLzk6AazXk6U2QEgKMtcNzw49TTI
AghLwzWf/FREuRG56ugniTn9lnX2T4exOLAr7uX86GfNb3SBEZh5UkHCwLgzw/iqpcZSs3w2uHDd
XAvITVab1zaB6jXQ2Q4ZrBw6DO1Kj4gmXWJdVUMbJ0Zwu6UDgkIxS6ctcL3y1FVVa6HkjPIDknhY
tR4dGpGp6mYvl++PBmFGp2YIr//7egMNdY8RPz+kV05Z7YuSWHxmFPzrHuGLQITzcDRKooyU53Zw
0PJ3VrSnn0yMAgGWx7xr4r0KqB5QoWNRBQmxKYTV3xEU+lhf+T6cR0xcsvRXG7hgjitPbEkyR8BW
GD4uxSQ8mB01t/b1EULChue5+EL1z1qHAA4Uv3wFz4le3l7O363nvlpl8LNJAFoOrTW/2zkDA1Nk
0H0W9GPJ6jYmRfdIRk++WT5ANaR8jDeTZxssx/d/UkFZvIxTAE/ZaqYHTIO9VbvlyXNRIZIuaL/9
f5+y7d0M5b03vTU8F83RjkT5cJcLgo4KrhXSG4QS9tQ7t9CE/wydbT9EYPqWSJvekNGtLzrvNtg2
UAwd7sCpy3NIjtgxs8zXIpttgMKEcIxxiRZ/ho0UkPGZKOGeBZEKZ554/rCadTdZYkL+d9FD5p9J
V0XUBYB8i2eCHqXvdEdMec6jzHp5E548BKqw1mXRjIdElvlbjbs9C7X90GDX3wCq3JxstJ8CP49v
0hre1cQbL81eHJrO0A8XEstzGX5k06wf7eQuhCewrpOVelcDxNGeEeu2hUdcu0VYU+mHfwRPr+/k
xckBL3PM5swFrubnu5mIm60kYewAc51UZXQj247q5JASkv5Zp2yEPgAwDGanagjcfYbRY1PEifhM
MIuvqrJglcJmSk6gCNDXtcyukhaOtP/7m6GBQG+x+b4l4A6rE5ACDyMxrf8pQHKZWW5Jgq1ID33n
mJfvS8dN9N9H358KRgCrJKkPgmbYwRiDACkUSuSgGN6CKY6ufsC0y0X6sOkdUJmxgJqKNcJETCPH
d0sBQx7ZpI/SIQaxr/tzYQPr/d/FC7mpS7X8vuVR+LZAI/J/l2iRp46BeW3QDR/Lb4s8yljIyCM0
A+lAM8RINXEUwGKZj113QbO07ZGW3LKkX37d+iwjRo4rs8JI5AYoxpFG5fFFFu0BS3p0cGzlnow2
Fv72+8MhKdcFftp1GwCMEGMFyjay2CBccCxt3T5POUhjYvmK07hwWmDnf0ERqvfC8cXZH2dxTo0f
Vg05AQj7GL6xsRM5OE/dMwc2dCzpAgtCUlVf3Ok8hcRhmQbNWVNb5rpyy+zJs+mdzcwcBLvN9yQB
NPepwK28M/P6grC+/2vZ7tUrHPlcmfOPyppqohUS8+GzviFP97eAdY295d48/EPv/HI9lgw9Xlx6
uUXqQKnrTTyrOXYJo0d3rOic+mXwS0P7PrvYxhkuTIwKQ2sHQW46DlgIKBtijjFFXS0uliOoH+R2
WkBJrkugkAWVeIGtbw1sDv3d8nf4vkQmEpxe6YV8R/mxmIUHS15R1FtHMnqW1ZEeLYmZ6UMIcpdy
/Cq7DCTt92JBwjBUEvB6QMremcDQJ1goMApFwcac64FoHN554ox7wpUSyVtoI/DHSqTOzK6aluww
8Z7hTGL4ZRd3Bo3OtuSRpCKSapNpG494Vl5TI423vo712cR3swb6t8GZhv6H4cgZrW94Fhau15nI
q01qmViEsx7oMEfOgmiHB4q5o9YRG3gwF9cqNsQ6MLzkbKCqGHsvWUXNvpY32Yjm+b/LWNVPiVch
HyYrvQ3VfaQHck/JaaOfnQT7dp4/ZS3tQwfpeG9R+tEp8+5F6yHpNfsRxfBcX+YxrVjJ9DEl8/Od
Nyo+RZYR7/AEFIdcidNo2+b7xik69xwlRN5D+ksvumoUckXnM6tHGoTSHpk7yddGRsNb7TXpRs7U
lZ1jf4gEEHnGluqU7rAHKVC9kNP2ukwWks7o372Mdu84FGhe8uKHrW25ads6P7pd+p7YMwiIyXpp
xJjccm6iCN7L15w795R27ZF4O/xS2Zh9ONRYW2LYyh0yOVIc5/xsz37OQdTH1gthB6U5n/rKV4d5
7A6OttcVsJUjANoOs/6yald4ZPpywERFwFHmee69Ug494bFtaN6qZt+jBL/liDxvmEh4Lb35B4QV
bOCUaaHkiEB8a1JcmrhGl+S1hAQvcKks96M7bT0cpTS69rM7uUTbaLn2fWxbxNpnF2UUwb5JPEql
QhNihUGAx5GhVtpNt8x/x7w4XkvTJc1nRCZaZIa48BS2QfzemZVxpRAdXm2j51BdPw+Tb21pGFGb
yNjF1DON2UH3rVh/3/YihzA6+t0v1+jcFweiaE/x69KYrhFdQPfBK2chhGSdiLHJEXi5D6v0qhak
Az5U6/zf4pOBX+gXXBGNw1earrQSw7FFjRNXT45AdV7Z5goF2PRTIvmw7CDfNstRQvdwomZKuxO3
Zg4bM+rJLBvHY1xk5r00uj8iR5ZVR7a4NEllUjE27oulsmuM8xphFtgGB+uqp1zcHoHOTmADyvuc
Aqs0UNig9Mdo4Irun1fbaLH4La+TWRbXHmLEoSnsx2BhO2qbEr9QBaU0Hu1jAmF3sSHTyBuAmUjf
hA5TkdlKMYGJVibbMcH6X6ExWWEhszbfb2zoDw/bHPHBq2I+h5IAIMyTBVWaZ29ZsAkF6YHgDnFv
XGJ7KpfFgTYoQZMX7VCBpTJEMtHWv1uLTT7iEPC9QvWshTsq4H+WWNJEUx9cCflKbIV+eBRxaaxx
HBEmMo4YIKYWI3acfEYQLl6qiAY2xZ939DifrM3BJl53uRhFuoyEWaHTx4Ao6clvAw5cLH1GYOc4
xYW7IZ/LPOmcDnkNVU3HgCsELcHvxX+KZ9KuW54DP0dqEQW9OH9ftDVx/g4KCJcdmbubTCTM6RvD
3cfO+AMNB+awJmYNCVzoSHGHltm3xAkKbbCdpJ4v43LRnd+eOlqdbgidgXO0N53SpaWX2elN0ruT
BjVRxGToiY2+XZHz1JzqtPiRwyi74i4pT+WSO9Xa0uQhJeeVELyBTRYFhYvbb5+37XybqqWMHqM7
sB9iaCLh/Hf2aXlI30rgF4up8R24gXsdhGyfy/nQSKq/7yVHx+3J7Tu1LUX+FE5hd3TtkcZg3Ogb
wYToiVmK9l1HzKKB7tUEsD7uaIcxigmLbNMTD3Poo/qi0AM8kIAb65rv2kc2OvSmLOW+VCQWxhQf
7ZB2FyLfRs5i+UvBwrPB0DS+U9CoXd6QcOalEpbOMF0wuxj7OmzdHQYQ7zH4LBBztpzp3YTDpow3
UlrJ3sqX5M2BjJshfpQh9UOLu7giAm9WSXNpGyfe2Qv94r9XrpPxp15WQOS7JEuSyuBNHHBAR8SA
dpYSz0AerFJMbmVTk5u1PDICI8chXz618yHeT0ai1khNwjMfKDTr2aZRZQr2AlWzcNueiq+CXdaG
aDc7moKJaSHTiOa9rBF943zOLow902Okyo/KoVGpY39hLxMOw/+R46+qnZvp5eHGyzuNGah493HK
HXALkurSg8HxJ5TzxM9G1xSCF4Gvl2H8HOfee3Ir+hcmncoIo97T9zPnWbWA6tt513B0Suj01luT
WqfR0OYHOcMt8crOCyba5smhU21JCeaLqnTFS9N3mRcgT1W1qHjxipCutBJF9LOYJxhOQT4ffFPx
pPLA0hBM9eX7oza+aPm1eIFmGSVPuL7kXVCW3mWGqk+VgNdDgczn/76MPA4wE9i1XBN4kmni67Km
OPU5SPDRdqvNZBokGEr7JhdMMycF+5AOgX0XrdpNHM6udNH2rUrrS7ow87AghGev6Q+O11DywLbY
lECjwetF2dVAI8hytpntSb6a1eCfMf3IdUIf+3MavA173ZYwXPns05Xe9x1mgUbWNfPKJLxMbq/O
1twMdz+tiqNPLb8SQzTcvy9K2NfILP6a+fzsFB4zb4rLQOh7Hs7heZhaOFQuSptgqs+J7M5V6pbn
Ju2DZ1eOu+/NYJyV2vx3r/aV8wO22ZNlcDsQRJ29KtfjzYgsn3S50tm3VZ8d7cAl8BkAFLrmCTpR
0xOQOrpnq88h62ie6hnv07mqBSPzoKX4g56HXNIqHyDRDYKLGmYWroxIb4JXHxaYqRR5ZKjPGmjW
y0XaIrp1kTOdmqw5MnQ1N1XdQHdJR7ifia0Ra1ip8cyTRy2RhY9AINETPVrfypsVA0M806kS88aI
AmNrDEn2sJ1XcjyYHoSS/RBaUMeUdG9VPs2UWmWU0Bkpfb1g5JPC8KX3P66mNAbEHE+G3Hks2qt4
uafxwAJuAIGxlZQdTdQQkrNQwvVykX3+yaKg2XKS7AynV+2CesbcjQ7jlUjhde/2jEi13+7qsQ8O
2G6eZSvCM4mGhP4ivT61eE9XyfKT7EWEpzz1swQ0d3btPn5JcJuvlVXEh2EYANkgntojGUKZa3r4
2Gk17TwQQEhf7fw+Suc2RDkRjnEw7Zqwze+BkLdvEFQ2aJIaB3M6Jz2irSpxvD1odAaQeQtjrSnf
Va/G6Oi6tY+uYqjWRZdXZ0Ri0WYI5nFtcHYi1agbdjWd07KyiltRuMMztqd6v6BhkA5ZV8KGn2nx
tC/2TC8jSfO/lL7jZ4Y3aSQmCCBewM4KTckQE2cvK1cnMQb/0sluLl2sPBwXzK2Y787HMkRpRnRM
vBGTr+5Oa3p7E3/mqZExsIspsum8G2sjLWHmh66/ITwLYFfj+6vvlw6FGBbfmAOAXn4TDDasaGVM
n7dDWoEACVhxycGwl9iaeE1XPMe0261gU42uc84E1HjOzUhhSdjdipCIEaK+7RvLLugHBWxxKLDZ
ptpo71DeD4Md4fSou+DddigrOk57BBCS7L1ZFPVr22rkhXJNXlw7TI46Ll6kqg5ZGCT3uRTRqz3G
bEBtauxFjmSwEnNzNuNO7eLYZR7vy01vWskPVKSAKRBo3iZt/Epla2wL1y3voxfvvxdUA+wkaQMj
DYjnmhiLs/Tm7GLE8orUfemnLr9lgunEZU/ZGAJhyNzb7es3XUnlxzHQzg1SknNBCwZnwnOiJVeR
2X7AtBhVaqemuyMz+ynzP0PXoHppRmLIDUmGYH8ToqBj1fEzMBAydOH0QkvFtk9Te66LVIKONAlG
rZ/NnlwAa+lqcWohXLw1bqLvXgi4yVgw3R+tnOajS8Jzxf9xYFB+5FwbkiW2HLRI513PNApwvwTR
vvHzRbMZFONBMLc8a8tnU2OdppkMrtGef04zWI1vDFRvBffaNsngCt34JHNKdQK6jlaU/1U98Slu
ik4ahGxLunk2MLCtgicrTNJrkJgAODj6NtYAmMGZD22AKgdhPJnAHF1O39w2aXufam6YFOLG3rbK
7y4QR99jDJC3dLnIVj5ppylPCp6IHY1728vdJx6AEcTQ0sjEx1ecVCtpOSr5p7UqcAvZGL9MXz12
jl1e8p2G2c9nIfutN7DH1HA4p04Y78qmRwbzKWIOKt7Bo0d3IEnJx9qm33xWjZXvLEQHuyIFnfVt
RS6nMr72rGs5gUvQPTqBtnLdisR/+t+nhXKGkwOa6T/yWWYOwb5mjIuTJw/3MQmXfVe/CdK8Gb8Y
07YH0sIbSiqiY3b+3grYfNsMWXK1FBRDpiJQBCmu16R+M6P5ZMQpqrD8ZVGs3jD4E1awXLKJgkBm
tX3Gk2y8IQ5aFebd6Lz4C2ArI9io/WtleBMHI3MPotK02RwS0yP6RzCuoAhg+yM1F2+mJG9iS7x4
uITX0XCfp344hX/VWA2nRnXdDybUPKv+D6/FeFrnYfES+PVFmjHn8Kacd2EWOCi/VXMguat5zsuN
9sRyTpnMz8q0eb+C5OEXDPm9dnjNsuFQzgYwO4UkwI/d9tT7xM/Uyp2uHLuiXeSAhwtlH54QhWPG
IddvbRvNjyYiJTVEX/WUcDgmfjaAnqad+Zwl4T86VWjGgwDSGovmEjGH0HGIfbRDfXkz9MkdTQWW
BdCyYeTMhqiGjZXhWBeHuIxHIeSv0lPzw03sG5hV50mg7BdQcf/7LMcga4u82pnQCX7M5YMWqvcJ
op5mqs7Hna1b77OnNwR70n2jn4ZN1fkAgzdsq8mzX4oUqqHB+PwMxQAMLDPPPskJWZ3UscHEsyGY
cFtC+Xkx8EFtvj9KUgaF3x+NtPzw545bp0OmnJIk8fx9cZIGxaCHimn5Uq/9/LbMZRvpM6RU3Zli
sXh0BBneE3bsPm0BmrKDUy03E8CBwUQntlzmAMAAvehuTU3xPMrC3DkZ8384dhUSHSz5PpqBCxIj
j1wKEA1yjAPCTWaBk4YTQUdEsuMa47Xy9UXMCDodi3JI90cOp+nZWaoJRXoCho/sVUI8+oRB8oHP
2KAYAFGRiLy7ktHcrEfm84cc7PTOVSjYbSgpWCG8vwqLzX2glK6jP7Qek+fvC2Nb5xAvL8gr7eBu
/tMels+E5OFn18aTGNOxf0a1zOlyqcoyDV+lEnqVRmnxO0MLS4+9zZ4UZoIN59rfYyXr18Hot6jl
gE/nYQA9TMod3sa7i/LMy4ceUXO1mc3gr26L8kImSP2xcXqKKQSr/kN2/BFrvcQwLQ9JlalnjlfR
1zBQjzVwoNAntHvPrYs3lTK5R3EgkFEniArBVZhzt9XawLTQer6gz+hAgJld7tMIfEE3If/IB3CD
A8rBLeRV96IJsU0zT/3IcLet7fhvg5r5TOQoWbfNc0nwOBYi6uCham/QkDkAGH3gIN6qiTwQHLhM
/xe2ZWS7HqpTem/hdtBmelY6SFHTewiNR1bpoS7O1BxnRkI7GLHBMV66ZWKOq8P3xtEmSFxCKu9t
blSnIR+nH6S2deu2CBh3UFxkBqTmdjYJbXLR6c0OkTAaY/kJC5bFz/9rKkAhow6aVxe1JGST4myJ
woDFvZUqIt7KRA9AXpl49TAnbdOOfL7vTwerhKHWiBcwXPAQfabpbqz9L1UPTwn5Xe9jWzf71vCR
YTdd+hr70y+7Fe6tzdxihf/MuRUT7qYSTc2hmpHsEWRHWlA2mVdmwThDlr6oqtr2eQHJcG7ka4Yb
tc/akvkJNhFgssTjW6LOOAwFb2dh9Bcr0BNgQXqhRd6RVpNOX9Sn6tGhag7m9onlrj4A8CyQEtft
U+uxwBhzUu8Li944jSgcywtk3Gk5kAFDxoU40XkeZ/89NexrP8vidws1KyLiAySQ+aBuFw/EFMj8
TZTXTsBEwYMx8NxUiwxSBdkvUfX7QVE0mjbTB7/JZiIhPUxHy5+18PR58IEM2UjokMP21q621Re2
EJyBVXRk6fFPMWPeTTR7w4tJ36bBxPvBEBcBi8AiH7WpdabFUmxn3Lh3Xf/1GYGt4YSMHxQBsKk9
Tzl7X/MGJ1XV73qr+n/Undly68jVpV/lD1833BgSSCDity84k+IgapZuEEdHEmYgMQ9P3x9UHV1V
p7rL1x120JZ0JJIgkNi591rfik4AjqKT6xdMSn//2mrj+4qmxe77W79///v/FWHDTEUDq+RlRB8C
s7FxN+nT+fcHWQPalo7/EWtBs/v+fuh0A0MC41M3m0TbjTShbwbUyzejU5M01ArjDgZp99j+qMjr
IV/BwqlZNeMtR5ppnaunC1a16uLnIJO8xoteOvBIqyAUyd6YeflVU+8wfe30gdICIop95/v+iZvD
+EKWvE+dYQAfK7z7IkbKY1ofhYWvItBb8WjG3OAJgdw5Buiv7/0qknyxbwe5KZjbcrmhmqs9Wobf
TYmSgCmSM9vkrrS05pr4W+MJPnX7U41GR4Yj3QTDKdIbpBScDg5cyI5e3fdDr5OOVCOw5YA/0hbY
e0VLjuz8oHW60ldDbX5xXgqw+2ahr377CQ7pbd2T5fr7vwb3NYELmChDulrdDnL6oOFh7r+/+n4o
QUbvuB0q7jQFYYJNi5arcoYbx6iKlbBwXXY4f5EPVNaBtvm1Tnxx+f7W90NKXDQXP7idX34g/ebR
cMpLpUBvu00YnrTJCiCupM/uVLaHTu+Ip7JIQM8j86uPx/IV9xLd/ylw9qWdZa/EGc3zy0I4xl5W
6pZilc6wNMVdbXXsvidDPKGY4QzTdPUYyfxuqtxN0arxrXe8eo1Vm8E2vL49bLrNiKP3fuoL7tHk
92y+q+s4v0ElvSyiwDo0aYnesUm1RTpWPqlDFUs6vaoP4YbswMy82QUjMgk4cl9wrGbjXUVmmbKq
Z13X91oAPKs2inuILPXSUnwFcpShN6AmRugTlrFFXInbJA6WpW59Dc4zrX+2pibxRGmDC5D6Emmy
iC0E88RNWYSi8saqg5zdx4y0PHSE6bymolGVtBGq8JVthY4l36YdLFqJKsBCCeIToFsTjeRM1UaL
3y0mwbs5wdJA47lHtLIKJSRVkubWqCG50tHMMdzG0KGAKYJmKW50q771+wZJUx2qZTGirW64QIre
n4mBSIJtzVqMpTcsGCITtk0OMpyF2Z5Glw7Ze3N1/JJh+PyLOchPWhTJ2tPcn/nc/RQtonxG/MvW
qOB2sDFclzU1WxiyR+6Dj4H+t02ducQfzJQGSHHV5eUZxxVMY9p7vncZLS0GiOm6e91J9pEAWcIA
VB1S29q6MFWWbkXakTMQPe53lwzzWhGLclGqiRCfShKZq7JwPdlsrVvkaJ5RA8TE8OLEFFDcyX6Q
MV/gtEVq19Wz9VOMrz7yt0WuG+o0KqTKgWi6XYMdOe2xhdKAPAy1yK5Tw3IRMc8lz+o4zhZ4T8T7
zs+OdUtGWlD3y4Y6fTFZFhSMiHsk/bfV2H6SF6rtqakB7BbBbatZ3lEnYES5LUCVjl1+pHBqU83Q
sSQ8M2qx8YYS2Xlb7GND3xYDwSfCrUlQtHWwPuRVsuBj6rKh0S+brHzTdQASaVcCejGVv/aF4l/Q
2tSMcyQTRUI6GlYHlfTgWOJN00ks9Ei/q6cYeLBR7zOUHLsiwqHZWbchs9tHN3TwXYwtvTak65ZE
tGg3/i1aYZrfM1F08rVZesUdjU3QRk96b09q34UeTLplGLnQQPLv/SKK9l2prSr2NCuXnAGMXuDX
phQIyOi7r2GVLRthzZFzQu4I3QrDTx/f+J0P4bIn12k/tbAChMtbbrAHHvIGj0IQG4t0ln3jlbEb
7FNAaFddLpNjD5GxChrapZiOyrEF9xLIAXAr4+dxURVDhXoiuYNuwOQq6z7A2L0B4RhBKFrNRpXD
ZVCY5DCIkheVLQ2UWatRDq+uCCEjJtKdVc4H104eEeyJNcQz1qKOwrW3P9lErU3T/nDQRKw8Z6Kk
GTZiSowNyeLNPCRNVg6bYFIalcBKRqi71fnE/iKaTAHGMekDtwiCkFHfRBFnZY+Jxug4t4JXHKq0
GotP8ljERvZme7HQkUoBLXFSzSeOc/tJsVAWnrWdJv85zjCLViODShsj5mGIzFdNYqMrHPs2iIwM
0xwGbC0Un5GUHOlQe/NolG7yod3JsLsqqMKUxekmqfBZHAzpJRePHZKavKPBtv/NCptt3MRybbD2
gorifBPlZ+12n37CFJLMkJb0TzIx1FhuQQv8CGVOyGc6g0BmMBLU9WWImutUzJeCq1vG2oYni+il
q/bAgJ8nbssdIRPrVj4o+gcXK4bAH5igFqDYb8ywEMeIRLPOqAYAKiTWcANgqTIVZBty9ZwSnbYz
4ojQuzRd1AWZEb0gyaBb1o56JxrmHFmOuoWsTs84BnBEVwOIbpV81DPYx2GOSBfXKFdGJZFg2/tG
Jw+u7Z3LmIujMpDBMyO6dU045cKbon1jOtEs7579ypQcQEFRGnSnlmyqRRIj/da77I4EHTzvvnrr
SnQYY4kJ1J+6chWSZj9VuThAP0T0HN/koMdnNc95kPmt1zYR+YTBTVIaXxqtn3Xeq13Spxp5ta5/
cLj0aOpM0woDf09np6LsIHn0hMDKZaCTfWnAH0F/eTdl40Zo0vVnzqTnkvg/5MfexnXgoIjaID/T
7XPwrByx2qhWhYmKTxQo0ggLRpaSfcBcg1UYLfMywExtmOB2n2oFUDbN2vuk1DxCgi9lhdMan4ha
oipFhWQzwfASkINDLy9pCZFmDHo0cKw7G+tWq7l30GMK7ioPraTJQJ56z9xbtZbuMRni4g+ro57m
3pnAp2jtu4Q1iLs2IAECsvppIpl8YVRjfNIG7WtIm4vCfbZVOvERY298qTx/pvOCLspPvlTbPebV
9FJN5tkK8bJj0VEC+TMV4Uw6teDeeGyyE0jGVfk6NKBpWr1/KUdHHowab1rP9zHWwrVNqRgng2sn
LMbD1ZsKBvGNnu8yyfUhmx0T9rXsI+OGS+seoA+7jLRmkzViKIAQh3h+Sy5jf4iRhLlx7uzBTx8d
2TNzyLoDOgW44H50yDwyU8cAp0mjlfmhjaJ2k+WcSwlu1GFkn+GX2TnpSQqX5scU6LdNpy5GUJgn
t04OZUXaZJQbz+4sD0GmkyKXjt48L+JFES4Y87P73g9ymlYs62jmTFq4i0KL4s1g+frZHB9HY0Rc
Gh5tqSNOLFiDTQuLkinQi8BP1/Q7fHh413FD74Yof/fg+MRaSwJ1ky113aTbbBbN1jWpPEqt15c+
Wa5gYwmnxN18Eor9O1mSK6cykYsgGemK7JMWYXfuGrStggwFGlhLb7bjI7JcwWe9Tg7xF0TDXjtM
YP5wnJr3XBEikTliU2f6lrz7N19XH7k9oGYCi0DrHS6EEc+Zy8mOgcIi0baa1tLg1YJ0beK/2DJp
uXaa+QSlLnaLdzNWb9HQ/VQDQeYEp7kbmrU9Yubx1FcgYmWqvnDkfcVWfsUNhROBmcDOHagIu8Zj
vO9F6mAMlTpQMzFCPpX4XxaKGNKlVZEvgBDR3rjMKh7UYD4b0IWxcufViu5y6gPezhMCEUU03SGu
xUGd5LskAkwadu41ThFFe4UHkgkYxdp0e0RgNgoym8jcRg17om1JkTfIh/EpBO8qwezA0OFZDqsk
xlbO6OoaGeAQWtqnS9sObpqqFvte67ZOLZdO5U7HKiMJtas852IrurfTJUQk+0GA4xUD+Lonjuax
YeWqZgCl6TxwWtfnEpn9lEL5dTp30381gUFWpwDq0KAiKVAKN52n9srErCKG8BjXBQ9lsJXYYyf8
WieP4mrRJB35FsrZkGkJoFHTf7iBMi4q8/UL+O6GiPOdB0PyQCr2BjUVpc84PYUThNFKJG9YfrR7
YdTNnhzRaDH4znPD2G6V+MYdDQQHMZqd7lCa2LuxdsEpEIkjuUp2DGqhGyvIJL419JcMV2uWNRb5
ypv/EfYMhkQyI1SafAPWst+XeFHjgFSfUacLBmMuwtSu0RCxe4TqxMRkgTpj9bMenELddBIa1mCt
UPeYFnLewbgMeRjv8kju2UtvitRjuMIocxckpCgU052T+GzkBT3HcfP3+VmG82t6lmuZDiQlz5Cm
Dflu/vkf8skQXknwexi0q4mkGbcFnBMmQq5dEnWYfqErkdwREQ0G+brmUKNuRiGQt+69OdrvQb10
zchiaIbyJImG89+/OvMv2V6uZes8gWFhh3QYwf751YGKYe8zNry6gPtGEg/Q+oPUv7b2BnMhh7KW
0cYmsThLxHhnWA3KhujZNsITtx1tUyuoenTfjlgHDNAsrCS5SWc503bEf+jPEz4evMjqP4SSCWMO
yCvSMSjy/ce//kHXjUhRxzWldCxdl7TR/vy6q9oB/ZO2oPe+ByZwaJMzfm/0Z97oHNFpZXcsTj+w
kua7iQrrN00MvBz4YJogOQj3HINru6cPV40bbaycQ+969aEaujVqpORBmMlD4I3ZJkA3zNCq3bCK
t+gdM/0Oi6N+12Ls0moYdBNmbVIsICPopQukkTakbnfHNo97vMS1CfvBDld2AxIUsxIwSEGcQVGA
F/Dd6IjgOyPpeRpWJS4KCiVrTeZycdu0Rn3PARCAu0iA0BSgrzpWzMINOpSpnkc3EdzDJfo5G+tk
H7FkDzBpmjhiVYTWtqvBcsGQw/tUKtfl07WhspXY0NlrNTddDpkoiYx5wAt3s/DaNQg21gYz8Q4B
hkCIsyBt+RsmPieTHNjCqk+TU4RbEY7BMkxFs0FPXx5spcHgnx++vwSj/hSjY9z8/q00zMMNvbMn
WA3MxZqENho3CfKo5t/6/v3vX5WhQ44BuTHCn8KLMz+UORZg02yPU6WwYBRsTQ0w3St3zBlvMmZi
DTB/ln3t3iL4X5RzM7EKevee7hDhHgawc5PdT9I1I5B0HtIa7kRro8zHwHb+bn0pwxr3RoeUJKCR
sR60PKUEb4kiiUy6CgXe3O8Hx3Ae0SOLLV6peI2bp4C0UsqdV2s/67jL8CFD+iD0sjh8fymS6DIy
jnFrfThMWXbXNjbx1sUTfVTtPDXkYk2Weeo8pKAQxF4MasH9GFoQ2w0Vk2gAZn+oR+dqVgrphkvS
A9gJ//j9kJcpkApZgzUVoXbM9IKaWG9IjqHOula9sh4jgIqeFk/3U56bCAoncxVQSxlhIN8Cz+zx
bYFAsQIyesyBUVNT9ksnIrkmpePNjBOF/8hn4U3i1lSnxPXcC2Hj4rYezzIR2sZuG+/gDggK+qoB
XGs5A1tq2zqQRgPlXVXj8XbgrDziUa5QOdsB/IC6ajaMQHyC2mUkjg37Mm0elmL1Sg/fOkxutnRg
pptBC/IzgWIl48PqE+goWaYya/BkqKVZ9sZhsLw5Vn7U7uiWMBalG7qkRRnTqCZOIS+NYZnM10kz
Xx352gucdEeSX/HcqTxZBIy3rCpTdwKsIJyMiSiFGSTARMk72hgg1j3LOYlaJWR8MsYA6+ovrgH4
QnQm9iw41rdpgFugyAu5Cp15DxOl0PpqiZBtyuqllEN1MLHbLkheqLMaumzlYqSO0Vcwjo0Ooxt8
1NwhUKeMx2kSKHlh1ZtmSVCGU+wbN672pqcozel+7bQxqs+RX+MlLVCS+aXHxGT+Xsx6Q34Z1pOq
dtmqUEKjAHXLks9Vs26k5p0Jmkt4tSo8oqH46dvJwDD7RNEgjr6wka+m+StzePtG+n0A7ajCEJjU
2boSWCJH9p7+nAhrKcH2RM/rdUQK13bIcgQYmvGJmmJ8CWdculdkArZgzwAHRnBtD1iNUYMT0t2h
83S98AvXrrljbqn2GRTJVc9ys6xHDaZnr6vb2JqCHZbZG5l69cWKKptiVSWPbcglojWHQmTpEXFh
vOlqVz9rkjaHW3npwZKoeEXRnyxc4FhSLUJdihiyzXhI3Dh+bWeA85i0khgDg64Gegfs6Gg5TL99
//YBEfg6LWLtmbiBAUbVwR0RBcGPtdsn1L43NNy8nZcNchvpzVcXdtk1SofynBu6XDSW1Z5RMIr1
2FjR0e6TcdeZ3WvR0fnoeszCgxxWGcbM0Xfq5zp/iQSS3cBij1H1aUF9AgEz7c6N3c7TFa3YYtfo
Lq7jHfzQOEVEqFx8X2j7MXcrAkXChe5b1A5Qs87UUkzkJnYdRp9r+N+qbpMV7XxA51GlhTFNI0yB
/r/zoWALHeMealQTBP2hmh8EHbRl25n2GpoJd1BZGjuGbdnDBJ17J9lwkA1EqWj5oJlSE8YQaMx9
RD7GSqNd8K51OxA7+Q29mnKb2f60DEbUSvT4UVpn2UlwFJ6z3gdo6vvDgUGt+Vvi7//8U+5x/e//
5uufhRqriMbhL1/++6HI+O9/z7/zf/7Nn3/j36foZ1XUxVfzt//q/6MAcFNQ9/y/E8Af8Wt9fvzX
DbHZH0X2xyTw71/8LQrc+KeUVICeZ1uScsKcS8T+s27+9Q/N/acjXA9TJf8R0nTm6vB/R4E7+j9d
x6Bk9FyDfSq17T/+CylgE/7rH8LjR5bj0kQwHWoz/uD35/B7gvVvH93vX/8xbtvU/1zpCZwyHp16
D5Kq7lCp/pJoXRtNQ63nGAt9m+6HFQBDpGep2mIL2k5LdxNtsmf71iSOx/yR9E+4HbGNbP5w2P4v
sdq/lpu/vQjekyXMOVPa+yWvOY1I5TQSXkS77lYsx9uxC7hCF3SPl9EGQMCipFIw4pX5nwr0Oav6
D4XuX555TiP/w/ZBBL0oGAAZi2qFjGYJLcFMd3QI1816XGHUWGkPM+WB3LB4K+TVlFemeiya678/
Ar/U27+9DKGbUjdNym77l9BzNxL0LzQbY2O40myxY/nc/f0zGH/OVUe1bgvdJTsOoQBYNPv7RPjD
Ow0UaSV49PCLm7nRnrRCqgc2/xQKsRrtZq8LFHrMCnU69HlPGxfBhTa6S8rckUaT0enZjtItKLca
J1JxgoYI6sZIExjmf/9S503R758Jr5SzkB2dJGbc5QKRv+SL0xfuEqOUTLja6phgbh+67EDLfzNw
d//7p/rzcf/tqUxQTJYupAs655ePX2NvHerfaONQf0R5kd6wv4n+w6H/y5Hn/ZieBdlA2KbFp/vn
c2xKcyeb806pJEcklKSIRMajcNuff/9e/pzUPb8XdsDzSkLcmM1q8suV7HVdpTR9JHNPwteZckDn
cX2ZomzlcD27yXTq2nT/98/5149Kkv8u9fmBFc765TktLSs7OmXkWeHUdrGcTTRZC2DueTwu/v6p
jD9fqt/vj/emW55hSf73uxPwhxM4SyG7OAP4kNzH2VlCbL81EBsA0h2h0PmPBJ0xxZply//hifnj
3l9OSenyBqUjTIez5C+npFAVUPLKWlRm7WZrQ0oZrqBUUmwbOh4cmBUC1UWQKC3ZYIupUUCD7v9J
HoPvEIbdd299pEfvompgg3QddKZljLWT/Coi3N87tLI/Gmfos10C3O+ni5Ebmw59yHVcDT2gPsoV
omYART7NMctQ9Swxvo8lgL11MOCjAnCb9VA4DFhSXZWb1Qbykpkgtowwduk90psdIWhJ/22Jv7cn
aviFbPPgVu+hlMMiHkjzKRHQ00BqtXutNLoz2Ntw2ds9ei03spnr0Dov2f12robAPU2ze9cYid7U
jcFzt5nhA0jVANs9sOdhR+vGaQl5UzfJk7LJuUU/qqIApHqvgGIWWTW8d6nrVyvK4QgUJmE3qNKh
TpqbqG1MJLIF0Zh3LIyDuoQ4l14VYJTDOKmA7on+0SMPW+YjbD2jjMkLoKm5MlvisvsM41ah1a9Z
3VZryAoBRpMB92QFcG8ZZDMaq4nK/FKWXgdmJMDutMACNEM9HEHfPspKf9XRq7j1iR9jxmtLz19n
DCToUCZiF/BJmLvQr8e3sM+QAZZ6hHEi1bCw7A2/Ru3Z1NSr24LPAg4cDGuTGaQRnXUPbNICy7jz
07bS+9CtrGsnau9ew6a9dgBXbQWgphfgWQHJbGjRjcBnKgEUXm+BOqUJaL4+R3REtV1jiZ3soD8R
FZv3B92S0a2n9PrgmOwc+3DqdoND1zqwmNxhWiDfJLCtdVhM8I4ytiyME5OIeEQ2S5IZSpvb+9EU
1YnzM/yBcy/tdmFdkKim4OuvB9+vEUzGaaSWRGRgJ5z8QbK5YVp6dafOeYlK5X+osZ0Io88lZpxu
Wteko6N6RSS772wdsG5DZqaFs6if+AcjaFfUG9Wp1lR3rsLAxdTE6HFJJMVnk/rPyPm5FKRwLi2h
E+z59GpXooPUdy3g7GQrCjrbq7TKJXW0lWT6R5BRkmsY0GvIW0Sxbsmi0oGocFkjhHXrcs21ykTO
DKYbBed/nTk6sxCilIJpzu4Lb/g0LxlJajunJeBaR/kEc1hMc+qCuQAhdU6M/pRaEGGD6DGbKN4R
nxA7noySnF2CmveinR2WGEt18WHq7R2jrRuzqF/UbMd0y/DZ9PL7lrBJLqglYcBrMydGNgsSQqtN
GCJB3DhffQ8JCw/RrYLT1jg1IQwt6S0IvULaArLbmIYCEx4SpNIVjrjPZnsTB0nfxxH3+T5z9nSr
2CybTCgUeS9rdyIKzBgG88mAPumWuL9A128n5TE8ZlOw4PaRvfhxjPEuhgPQDhFebJrH7Ekz2kFE
neeVs6i6aVwWLrIBRRdZTSTbMyY0O1eBpiyhT2AdWAPpxvKkHjj3nU1UeFc9QTiCd5jbeUCDGVtV
cMfImBgocM6KtK6xqLE+e36Li5QMNDoZ2aNpVd5eNe0mYZ+/lkmJWrGoh+oKtbVnLJt55DJOw4Hs
RrDkNa5CI8qs6zBKxMRWNewwBXZ75CD2l0FY5IuVGPEjVpNsz0Xf7DUNzE3qf2bs+NDfnIfaERdh
/pD2RxSYyR17d3wrZXjscUvmc8DMBAewHtdRcU/rdFGgO6rxzNPtbK1XtrDsQF3zwbV6mlikN6t0
mxjtjcW4xCtJ6bAijy4+bG+Z3oMlW3US0ZX5VeBySK0W/YC25pw60AHkprZV1J0BEpRQMAu863NY
5iEBo2H9PATmh3KfcsMgM5T9dgwkoBqC1zQ90rDo3R26nB1L602I1zbLeHOM4XLSrLHt7tOhX/cp
wifvS3df6lAsK4cgtpdqTNc2cW8uCRrIst4sM8RH5D6b+g8nO9RoeE2Lxjrrl2FmVzQ+67GO9yHM
OUh/1xTl2QrD1prtxC0CCxeFAPOSxB6e2+qpki+WVS2TZB96AqlNsBLApyt/2o8+2SS6/jFFr61A
cgiQiTAdh6xOBwxyHt5Bz0ZpYn+GOU3ztjsn2VcLodWEb+SPZPcCULMUg+9sxL39qilryxx8VQza
TZFlj30Jt8rngqZXve/z4n2GzjnxtIMqRrwbIKBxnr1QUN3HJoA/2wDtiBpNxjRspv3kbYwAlN14
V0wHCdgIv181uXdB9BEwHao4HWIPz7/oToVTfHA+2g/lWNuM2UZ9TwM6gAeY+2tsduMeOCgSVA3R
UBnb7wZZcbiKUm+TBN0sKFj2CDQ78wnA89aK7KOYtiayt1jmmDSaH5iQikvfxsaD15QINDWNLX+s
dGMr+/B1GvLsIXJnKpm2AXK0Vorrl0iDIgNXhYOr4pz07YazAdSngig+xhet5LRGEALIkRZwPQbI
/nKMCzXFPosb/eyBxMhVBZLxRnV9tYPvwngIOUmgyRUkphsxNii5Wr/bxnUCIwuQsTMsRMv5KL3p
iOUNWYUptpYe48kc++EBJ/xKb8DB4OaZjz/ARGiGqUu4cD1Ex8yOfMweLHYZ6jRBVEWLEGdTWXKF
cv9Z9+W2AEVAiisgJ0wwZKM2TsZAExTY4NU/4wiKinxzzYqMb7VgSvEoG30FvmGNxC9Fd4xmmfjx
n0T9blLGJ31j/XDKtka00RrIYOhc044UYF0K2oi2+VFFTYsIrT7VAG9HUolOrqnd056MkbF7DMdZ
e4J0NWQACMagZWSYR7s5kR4IxZXwlisoOCDcMVbdfjK6RVFVTDW9RRaExEnBS7d16h6IakidBtIL
TTtErdD05U/GuFwCg4exGyNKURjVc1oiqJsqu9mVHWP7CaeS0WrXyRiaRUsEFH7yZdjfKjzGcyfL
DcTaBsHhjmGF88B9y4qMy8HzkMcNals3AOp8dzwUtNGrrH7XpX0A+4H/Prqf1KNvcWspm23UkftW
mzgfrJLBMm07kkbGdjHr+omCg1p5DYFKpbiMCmzSYSp/Vql+cqIvA5mdDBHPJeR7o3Ykx2anU0WY
7gM9PhaQZo2f1TIsOPYcXZ+sD7KU2h5Lmle+ZV2Jo+OOxve7MQqOimJzjp3Bya3XlJ6mMvOzjMKb
IHn1GKc6MKmMnwgnoUfdsRValLSPBz9YVfH0mOsPA2pjWL5oH7yDBk98yS36BfYHfIVqqZefaVGv
BfbeyH9OYa8ZRFKEbn629erqwSzV1SEa81XHyU5oMNK0Ej79psnBGNl3stNebH/kLXAE8a3obbGz
jfoORoABUGo8G9SRgWNuiiQ7eWm0qZthx/Q8XGpjeEnFeLU0JgYKniZachUn+zwYEUgMR90Q156w
o2qqQJyPYBnuHTfiHplerZK/aXNQhAfDL3lp62BFNbEYyubkMFNQSCe1TsAg9NH9gg3tKSqCFQNu
DIDuwfXUDvDBtYq1o5eTwoZbDXxqSIkZjsVdaLt4CNJPlMwwoM0O0yRuCJmGr1KB1x9PMWP7oZ5+
2jmpo71PHBiJLQBeYuOHBISukGNOtroOgYMcccpPYQY0JId1gZKqcfq7QXPRTwXuowM2fDE70kZZ
bIZpriatJ0m4qWt/RhC7o4ATqymmBRulVR+JbTupZeWZuJ/ya1hmx6yhli0a49PojWPRyyNy1O8j
7oT+BpXmh10XcukBTGJbATIg2cRV8WOuMjCOsEK3D8qI1haNYYjb+dFzxa3LeRNor0gH7khJZtQa
Ij6ISFzzAMTo49NIBFKXUKtgkLB1vFzGo07MYjZHx9VYlxnMk1u200qOGwupr/ccWP6+plW7VEwE
/BF2W9vEuL/XOe3w1n0cp/jE9KJfeWCVUOWW/SFw29tSmx5pUe2C0t26IQu/560RIvu0bNpqm2C5
x3CDGIw4MOXdEbkwkJyQFuMpwZTpAL9MJwLUGVL0/TqOzLWpawepZ2u/5TMakjNdD1/9lGb01Cv1
nIWpO98Tzm5fPuPx7ua7xZEd0CGfGvYv1u0krSfogXtrdm5CwX/smvJ5IlXD1nARe/Y+QxIEBpiO
XYVit1bAhYr8AvzkMATtnhHIBlUFGBuxihJ7LTRudUP/yBaXQhqq2FKVao71mkj8VO5D6ze30jee
kAFwWxRrUsr2UuYXOtmvkz4r2HFqm/ENrPEve9Qvho2CONI3NuZD39GhpHVbe/TPNGg3qmDg35Bj
A5UQIzllEOrnzGWiMQiGt60zLpCF3iSggvRUEOsgXyuY78TIEJTOssrfXKuAWHuDnJJV3SDbjFPV
8lkx7pO6d2hBa+j+rc4PIjJNoaLea82LnAwoDNnSHaLLoOebvu25XjU80WGOGHOoyV4R7zrPCgX2
iIduKy0nAgahv0InAbtjXmDttOzCEe+aJCKU00E5/rYmIHtRihDPGGyQyWmvM9ZjGTfZu5/0mFRa
bd24+a7r3RvuNMRbI5VhpJdAEwLDRpxqoBBn2FdMXWIVWuTo2HcNmQG9AyI81R8Hr1v7AcGoGK6R
M1PMYgXSS4XrdBSrweMvBzQQDcKZB8o1Pdz3zOfQ4LExITuFO024wn63sYV1DTG5YbKxYb927Kha
H8lmFiqGJDqUGVMH0zRs0OJTChPWG1TRptespaxb9ur2MfF8boNBupigjHgOUVZh9UMJdSOmnhBJ
LNDLWKiMGCd/zZ7PlzYWsuktk7cjpA6kFrhwDyZjUigfcEFJMgF2tLa4nPq23DLrudGzYgfl+pIm
1iZL8iMOyYWVNRsaGCdlFORT+jv8TdCPo4UHSm+SJztut6CyfkAwe8vQu0BO2Lp+/hpKjmSnI/iA
pMdtIkWfpINj6IYS5BZaJDDcDdBEhl9QGsdbS+ofbTFftX74BK11m/vqqSmHBwyFkAScczToZ/A6
xqoKnVe6OHiqXe9Ta3s4YhqEykhTC78HpMCwzGZjVqRBvMBeFj/0ZoHEGnn9Ms/1YCcH5M2NhLMb
6YxafchqKy/v4Rl0sySYAFVORZIGndTFT1dcfeRBWz10uLq70kTek2/LYXKYm7c7x37LgzBfR016
UgT1hkUVrMyRM6ynbMSA4sK7dAmKwyFF/2SJnIoBG5aWfRA67Q2pazWg5pnP1XZvYZrcq4giYqiH
N14L9joFgISQgAlaRa3WmX92nObkJZ8+EA/tVnPBHcAKZucL67uxlyIZbuACrQeMnHjMtWCvoRNZ
tbkfPwD2LXdCsRIUxbR1g/qkNfapEvTUquxGis+COXkI/idJHif2Zym0c+4pC8HmyOCG1eWIAUY6
ebz1hgrMm7nX1VdYs/+ugHSnbGvgEkz+mmjNJy1mQpjL49SWJ8P/KlN3Y9Fygm2VgvlCu3rTWh1h
D0SvPmgJYbXxe2V+WkWzDixrj9Z5gc1jUXlHE+9HYEm2mTbqgZRQjRBoCxA3HSpLGGwiOa7C4UVK
dUsGy6JD5B4PHwovRVu8KmDNAvKAyicyRFqCygkIcdlWzzNm7pbdlaZpDq+bfs4KHylxNt06IjhQ
zUtYD04e2Dhiekfm+LphAosKwAnrZ18fPRNbOCEUs3fT097L9nXonk3fogRzjkn+nunZC26+TWMj
iawBr86SzNs+cYGDM+TQsSzSprBywiWnnnLI3fo1RPrCIgs1D1ZDOJtAJnIJAPEBdK46bmAdjV7S
F5mWrwsnOMGnZmr+obfvpn7E5+fTT+rBAwHMvjWsFjwiLvUheOuzuF1opv1VERHi5hS8iXLJJSvL
5JKNQ/MoY0/b/i+OzmO5cWQLol+ECHigtvSeIim/QUgtCSh4V3BfPwezem/R0y2RQJm8mSfHAtw9
TgInLg4G83jDInNNtSfQ5Sxz/8IJLSLjg30JsoIuOGGB7k5LdHX2DfrEtfKBe3vmwAreT58mBqEb
Zy1kP5kEgRhb8E9mta+I7GtfdZSi3s0aV/VZuO2rz5O5cv1xA9h65O8WCw2rSNhpv4RWgdYZAukn
jd6EkX17RHIMFz63Wxjb0Qfk7rX3qDd5iYzlOPrun8vms6xzejgDT35Hll3TysZQh8TaRlrevpAs
qaXJzozUujQ4kg44H3cmFrVngEAHrXdh+s+nRW16t6d0WAAovSd5AXykzCFbhEnlnGJ9HGgvasu1
bRe0DQC1Ap90KzOvZSMq7buuRaEE99MDSNYqPTGPEBWke+WIK/pNb/vyq6bL4xXnPoWmNoP5fk2l
uG5yviEhT7TKDoNt7lavKdOsldbR9irhOlyBg1afwvM7/YjLS6MErtXLeEOZuuISRDVooUHL4Mtb
1ZoVIQIGBLU/RiX8jWdIjL8jSfCWPiMGFpH+QRoZlLppwmGOHXLjHHZfFKn0dVpK6HmGSc0ZDv4L
yDrubsAcogvZdtxlrYfjspkxk3lqCDidHnb1CB4BRDavA0YI+QArPl6o9FSWEQWNpv7mt6q5NVMN
W51OzGZNeY2HibaBc+0VJIAySWV804vyy6+N/BLilSLig2bwjCUk/qIYw9tGma99TeOUrOHZFrAp
OAiHhtbRe5PE3tZCZacHojXsu9Qm/LC+538yvpgeuShY8qfYeNXKoMRERamP6bokK4osv0zc5VEz
rKS51OyJSCLj8BLj/9kbcD+yNfc+7zF6fnLp8jHa6woLaNeTimbpKzbxGL9E5kDFaAVBH0avDlcx
c/DiLegQGdYRAuo1oUBky54bbgeOVUdfTBDoIQmSeLdG5ktrqFf0QVQ6HuJ500IiclLeey/0oGIM
YXnkBM0pUeXzZUlx4f32W3jtURWiwSCwZly0S4g+a3BMtc5lJtbsc2211nribyM7P6ThuI0lXn5q
flxe7yYG09qwP9x9/l+F/Np1B2bUNHCDRdUsvaCHctqRstpyvqguFgrhkeEIFuXIuTWQtLEicdIG
x6DNdDq3OQ+ix1QthZVZ5LyClzKhkRX0Zp/a3sZwsmcjp87ZmH1HVr9yCCyg0DuQjlrbebRCh1BB
FxintobAQFW73o/eBsU5tcvgMxkRF/KcuUpl1M7OxHOwdHU3Ywrk0JggDXjqKraZUUujWQd1G92C
tKQ+K83amw9v/cconBAMHnqgGmHKe51wtzXLG1qGQf0B+6CfcgrOzPOIWQ+D00bhwN2aftOvLEOP
vrswbjrOfEN8tfPRJfjll846teN3ArtnJ20zSBFRxmcB0biRMwtcIDuBz/h2R6bJS8sNE31LbYcG
rtm65qI1f/JSmZy3VYS5xol1X/7DRDPbkGMahn2cYyfb09muTda0OSkAHg8nDbXvIg/MwzDOM6q2
BSux4nBD9p/TNhQdzb16jade4llwljatu1Oo3p1acD0ex2c3jYK73rEFQnyJXgiAvHReduQdfYAZ
Ooqs+x7t7omUDp+TVm/ShD5EkFTSd7ZOaB6KvH3Op+JstMWujZwjKb30dWTRWbLCkyrURwYWECQm
UTiXGY3xGkda/OVXGNcXnsSU1NkIQV1AEg0qwn6Mm2A79HV67MN8FmUIUhSY2DmFrlsLE7Fh7zV8
pUuROJe8LMAdC+gxzSqunIeqpn3bVvAgM+vRp+anVqbcof19NXThXK8JumEWKpV17F3Iem4dE7Ci
2368+sPDhqRqJ/fYWlX+M+izWtx10G9d2fFcK/SerbCowHbVwzL1H2vk5x9gyOY7C43Xzj4L4dEh
9aVCpBF94fvauuhveYsqe7HlU2UdevmkC85QXC2vIXJ5GV+xOS+d5JnWAo2AKMGI3N5EzrUzD078
Phg3Rg4eFl/5BGZQB8DS8thRZOSDBkmZppdzVRFa06+T0aWhc5FL2QvSu5R0j7cuu9o2w7MJBwzd
ZVOKD52xXMapMPyK/UeY/YvLn4x3ucgWUtN3g2+gJ/tQR9S2R7USgMMl+0mpH5m4gHvhwDuodZAN
+6If11UbfOjtzi/OFlpsIt/BjW3Ya1eJThWaBS25Y1ICs3U15DvlfxfDfCM8xy01FyQJG3Ze8j5V
FyM53ydmo0Zv0sWQ0rGE8Hzz8Spm1mHo/ymMbcUmlPdsvtk5256bb3oEdmlnX232Z44S5W6L6ZRR
6EQ48C0uo71TP8u+BBu9ianfk+6Jw4JjfXVRttDFl6PQwOJnUd7i7LVmQAZ4zd/58M6HPxWetZpZ
w8ru33SDR/3VjB9JrDZu827TEKPlz4DsIK4gp4yPVL8xJl2QmV5ji84oBEki1vpiZzpH0Z84nBXj
W5zfGu8rcB7IG+l4zAjuB+IyRMQS/uG7XhZUzrnljSDYpcfI39NN4RJbC0vOwkXFF7FXVo3F8uT5
1q4zvubzaT4cUv8jnmse3aeqexEMorr4JYjAL8qK6E1dnCNTXsrM/LTDeknibjfNmdv6dwoHiF4D
7aJUV/vmJ+t2zNmMvK81Og/pxX+ByMl3NO2ZHcOswrvtvknSd6O5FeSiGIswz6YXh5XI5OZ6LjxU
d+NVtd8gWJZW84cym8ZvQ/Ii22uWPHxnVf+v4x91c6eB/mCEsjaUiaZ2HMgKh85zSXVBP7nQntlq
cDnK4zxKshwm+qFzcI2fUv1VOcI8l/5YbzZhTie9ehmST01yNTJeBYNW7ufDwIJQKFaLghrqbRFt
wMRkkoz7itnHUXXPk3VwFVaUqb5U7i5xrtTUMy2ldsJfo0aujOEFe9K+ke9Ot5+NBkQw85ziMmKq
FYi34S+wX2tKlPM/8lK6fhHBs02FIZxNnWpdZ7LXnnaS4n0a4x1gnIWl3zTQxCTcQZO++Xl+jMbq
GLWM1oNF1tkbtJhVZkX7fA6Sqd3gVbus8g+sH8i9ZyN+DxTNkwTyTU4CNYDtwc7XRj+sxlRgVP5s
goIgJdaM8CxJMaaMbCXVGj2RIa5INKQQhmvURxx+9d0HRaVLrKVUHMF7WQnvh38GpZprktbcOuua
DelS6C8FTE7recyhnQfLkdSIYay9SS1qcoCz97WqvzQCdrYBpLj/TYFI+Bq5vXobo1D0zWdivulo
ohlHy3A0cJ9/5h2t9z3YZuZTnReuESVpF8KmYYXbSvttZLF1kL7cEdsF/u0lc/5jLwjzxan+r0Zb
meKLaL9YzDdl/KbBNevEyRt3BkVJIQFvYaotgVoB+2kxp28teJ30HjI4uGIjWLA6rTuCkQFZh6L8
tLJ33b5HNJJ77rZzPyHcrAznOgUAjjnk7lK+jvap4dJLrrRPkjUc1mWb0u2y6mSzqnKde5g3cB8o
+XyZYa2HyhxWmqAnU6thhtXSbRYN9ttkSGdYwrpp4R6WvXWxujrbcHF/JDDisvS95BfgUnh0YBQY
/o8WI04HQXUSmXYyvPSU0ow26A/DyxDHLCRvaqT0PIDVFivyfYrW3bLonhvLe7PIiZEYZZKn6Zfe
lltKs5/s0aVly0Otsqg/Ije6HFLWLzM9FHVPbxNcqgqiYkSdmMy0fVDpTPzKIy464IzFRpAkzGLa
x70BIbVcdCCcG5pPUiN+QH4+lYwpcDHwauLnv08+CdTUS2699d5jdARNKjdR8C+qWi7LHSTnNLn3
g4Vp2fuUM0evGXHYzQl1wyD8Utwr6NtCS29RzDuJ9y3K7E0FT7jt2gtm7mVES5uklWM+uF66qaVH
waSAJn+NObKg8vpYtUseCYRR5LLVpBj9Ez1qkuZUB3BG8cJUkr4q4mB8VhQ7c8Q37KvqYOmOdWR+
Kjf6542iZx7mVKtwdIGE9thSigA+F7/GjxoU54T6bvTOU+KyARDGXHp9x20bLH0bMd1Nz41f2/DP
smnlmNN0hPlOv0IDYZVZEa0R6Sf1opfG4mH0puDkhLW2rbH4bGMYaBwK/IuRVq/tFGbkr8NVY3JB
4spy1Ef/yEbNBZkzmgNfx2mrh0tgpzbEpUpoY+Z31Cgqn0QGWSpYeHM11EAa2muP2IWoUa/Pw/hC
eZlgpYZb1ildnkU0Tk+mm9Z3F0IDJEw8IAFNLzryJjaCwdlOvZU+V2F8DTsiIbSJXuxoAkQuTsob
8U6ItrglZFbtAL9PExt3p5meo7be2b72ELUFPDEuNXuLft5DOmwofTKQbOHFUTKTqONkAwLsJq4C
SSJg1upzzlaF0abxSsDLUJzLlY797wTs/DsrurPpPBEqeCrmSCJ0OYq4WGuLyThRUJIu8U58GV6/
rfTPqfJBPDhLb1667H/C1O6qK9Y+t3kPqHhybqm4dIOMlegzMLe+xCGazdiC9iLs77o56yURcpdK
uKdh2rS8YW1VIaTcJcEZl+hPxpQ4rVmRaboaLOeFbOF7C9Jw4Sj8gP0v/ICSytSSgtKY/9X1pyBI
ljL+qxBMeF4WYnjrDNqOI27s5lJHBtUdsWDceYSKi4zoQSk9VeYvVl2OY+6CQp2lx4fS0qUqvD8Z
v1UkzVHpJnENnZXncaDV1v5wrZKnoboNxngIi3uqdiJAGxZyM/FTD9FWBtWGR4Ug7xobnZzOMr2U
BVPCbDv5L5EFgZzy0qLDkgFtPof3gDCw1bh/9sVfRFiwAtmWgSFwIpwcPfMYdWy1k1ZA/+6PGYnc
uGo2SfHk40SbT/xUULu47IyAHxyo+ZItZ9LvE2VhxUdRnWLOb1V/ZYK4UtMtDM8WXtGwOvIB9k6I
Oe/me0ctZ17zb2LwCiGBzA+dO9qK0grPYQN96sKL7t48gz6SQ2efxuG7pzo+3RbV35h+W5ScZHTP
+tMXrLi23GXGesrfGy7QxOGTh9NfLNwdQ0iomwxHQB2cidvHd7lwwHqAsUyMCZFtow3/JNNG2uPr
dtXmFqMftUXYZkT/ZFKJAq8PNX4HeICX7bth2l9Pr0WMMYDOSC/9tMa1N3OG9xRZUhduEb1bJvJT
tj3aYLqcmNPmGL6l/xdDB1atvjCTA21jZf1OpBKz4t5o6Wjk5+Jk3rhPOqGkmkiXaz/1/rZHioUn
tbKBxW2rBNRj16+9/NPTd2b00waPCM5AbTyJRm2J5Rka2goWt2TfoJgSqK9tep/VkFE8U9EkWjOL
2HiUmc2SXUosOY04tHAlbIxup+LklKbtESlpo2BEw7LeDZRtcogJUe2C6JkRRdlLKIsHAlnrwIHz
rG87oO8zmRxIkkntJSncbNGbJXHuTRwmlJeUS5D9qfud9bfWZ6B3FRzlU7kjaMSAosZFZ8fXwBF3
AAsr1dELzUwQO6lHiovD7Sc653PsVmchjsgt5778aitxKeQxNS+ILLdAQjNL9wxel1nzW7DHJhIF
OA93Y7ivBWN410NZ4tFEthHRMXOavdvKY0DF1vCCgY+Uob5K9WnVdM80ycDOMWHUcwLJTYJIsbEw
7H90z69T3siRv1ltRooMnHEP/GNThMzIt1q+I4AFkvaccfVp3UcxT7/95FuJnBRy5A/nzhAMQodq
K1Nmbq18n7HRyMUYgkAU4zRaU4wD0TneV9QMwW7f0R/DRVn3AA5ozrAfO/1mdu5NinQvzeLe2FyE
Og0mAAWUofNChdgPPkrcH5gw+Hbl3o3L/aSrj5aeETbW9h7YmN1ye++O+o5KSgXopnqM9D7nqf7m
lgmeKWYU8E2ubHI707UXdCXvcHkcC2pstYxxlfyCfMlxdAi+Jxn+WBRCcYI5auTmMhi20/weBg1t
rhT36iUgQN1ZBgMo8pr/uo28deVE+4BsXjype0a5co2yvXBwbBzbguKnIUru7hh1SyyfyA58ALG7
tixWj8DIlmarER7sCHVif6Lh/HfMxVYl+l50A9pl9Oi64bc31N2jA4C6gfnYvh3486ZOWxho6rlW
oHKZjFnmRSXxwQhnX6i74wC+H2L3pMIQp+GwhLICDCRe9YB26oHkmJp1wHFV0KdrZ8kuzaObQ8jJ
DCC75jAVGC9cg5baBM1fO1pwc/zhD28WSim7tuNhdRuWU40tsbU+ajf5rN12GVDT3sfkqHvxHvTB
wQu4ChnBMmzwDIVlf0rb4K7q/pIR+6y4a091dGI+vI0YnAQwujOVUV4VknKAtFhQ5OOEqO2pRQlw
DOzSrTYy1Na9dBF/LfroZfBkAH2baGjucuMnUc7Bi9InVP52mRR46gwNisZQecwv2DqGVFycxroA
QsbVSJPhvNOGKfihqvhIaIJe2iWWLRNeS59dW/CGPW2tHEM4WvYe3p5hTeAMPpJgMoHZqWDfcgZS
XoweOy8F84CbQCTigxbvFMPFRB8XVhapgovHhG4MPPryxC0cc2wpXPS8YAYBULTX4VO1HeNqS+Mt
dMKb15UHEdb/dEKcVAsEmwkIc0/5bdqVZ82Vt2oscY85a8NPuVhCW8d5o0UWyrYeP2dx8WHiUHE4
THdhNbATJ1foUGvUx1Vfl49QqM0QaKeqso6+bA7UFf+lkePswhyfNnikgYmdtemk8xg8r7tVTXjP
ag6MMfm1VvzTTIAyIxTxMiq8nUUf5IpWYMaTZedBKKIRUMAd5w8hN7lMkHk20crXSe/shsTqNsDY
DqFmr1sH5+pgP1sAluvBP1Wthm9Lx2WB/R2DfJ68Tjjbksk8OrTPs+HPgzXg32sI89+WzqswDX+D
mr8GIsyuo9OgR6VS0lxHR25rQTC/VcAQyi0Fnpui0Y+lwAteR3cGFXcfu44HmxJajfyXRQ0bVWdz
K9QYeiib0bozug/KE18HJ4AD2B+6WNGEa4r+kTYvpRauEyinV+XozS3W8uZkK8YqCKx4Pdon4N0I
t2Co+qxZiTh6aW1wugFjDAWS6AkkPVgfzcGHQ5MOb8jN8/trBLgptcWhcvPXEPKD3clNIfkqQGVw
Lr7puffFCGLt1uJKOvSU6O3WamMiOHKFkPoWymDdVsaqcIOFCwstdtOV4TPSBzJIE2WcHWrGB4Fb
hIgOzZOWA5bQRgaziBamSadqQHdSemXfL1bB5L6qLL6QANBXVhbuzNZkv+hvXs0m59fe26h1dJfj
hI0s7TiULhnnqNsBXJ1Ni+1zBpS3IhbslPWOBrVNS92VhW2u8cSOUFW0yA1+akyM8KvXkeVsur5F
q3ph2IONFaNn5l97HYs5R0Z7bJ6kXt2iBAhw0CIxxl9Qz/BQmYuec17UDQC/oualzkweABQllAlC
upCf1Jm0LoOaaSMZifDrKuCXyE09MHkvRBopBEYN28YrybbpN0fZ814Ow7+R7RQPzbofOBmJ8E0f
AwzhFWFbAbTROpQtJzJjevNy2jfbbBN0xsV3i402FS+N3Z18Ki5zr8VWkj03ofXQxXvhRnsx+H95
YqyJUq1dg1hxnzGNTfUfVN51D2ZlCbLzmIlpi+Nm0cmISXv3VSscUk6cfVYZJpqyK4q9m0Ccrcsd
neZfcPrZo9pFEgTbxKdhubLrL8ept55Sv5pEeXDpcOzm6brnbvIheYtwlGKCZkruz3agxDtmWrUp
67nKGQtLJzGcoFNI+x4qsjvSPWbsk+7M1jPNJ+7AOz/t9gloNdfgcRD1ldjUiPrdkAGxWZ9i94V/
YzW/UpGS74UA80gaxnaoiazrcB+k/wMq5NJtzech1a7jFLzGmfyKdfEYLLXTe/sM6pSxdoTuho/Z
4FlbWoVJgj2rCSNr+6arUYnNrzhy17mrgaegCdQ2+xMJDDik1lZW6VY5zlngSefgiC2Q2voFnhEM
uPJvFNrK5RJGujgBKBEMFCNFWPu08WBM9oKNcdUhJoR5vjOVeO5RCWK/fLFsHLEU9C0Tz16O4W+X
UPc2a4KoLyzB9U/T9qs5adKZ08GMOVjzTZx8NwJAl/7oPiVppYP3ouSRxn/hW0xIiy3W/SNmEBb8
Xvvoxg5ILvouHYHZmXjTn2pgCVVkbii5w3G5JlyxLzrnL+/GbK1laQq5WlwbMkzCj5ahrbYRRcpT
f530aTnD7gObC53k53S4LeCzZ3jK27QsegtCdnGiA/pclz3A/9QGfyRo2qaKEYK5HxlvTBlR7LOd
nbvYt70NY9XfifamgONEPz8CRbV1RzRAwu2oe9A+xn2AuczXcrBieJGmkCJQqN24SEeV7/MYjbCo
zklOtZnsnjM93/uh3KSm9szsCExqy+DaB7HEOpBOxkYi0niOzpUt24+4sGmrKJ548P/8QNpLb+q6
nRnHhzZiJVHWhUT+xZLVCyRwoubjH5O82bjLsbHxbchUydXvqiMKCvkqvwndJ61WRMTjITg4DCn5
C7kzehFt5D5EqtcuzQCRssCCrZqqtLrIzFErN4uwieXdPNONfP+lbm3m6bYMDoXpuSfT68Zd0ITz
FK4hYC8zBrow2nx5CSZoyp1dUKDguNqGSqjiBETOutYcT17cMUHO7LHOaTqHp7H8BL3gLEfGN0C4
KfFprQfFVQALFbvqmFFhYtbyJsP21cG0dg6cIoWU0VFSFE8FwZDCASDOKJdRmUJkak1uQ2yM4Eqr
MrbvNAYhrPc+clRJfxgiGRyBlqqSn1zOtGYI5q3WMiDViJ4RyZnLQfQJoqRV9/Vza6nm5HQhw8Gk
rWGjduI3ykhUDK2gm5p8z9UwaG+qNVbhqW/Uc0KBCVYGT8M5QG9CXIni2Jf1sK9svf3XmgwJAz3L
ToA65ZsjJauZFRNwEbSu4aQRoSgxVPushx3G1BSnb3mIXXIWqwANddGZervvbcfG/Z2CUEyL8JT7
Y4K9vmIf9HHFUf1qc5mNQE6ZXGxDJlg5XiGBPWzcJmWbluuy976bjkBZ57lsqE0VlVcxAFDJvCr9
kbHTb8Ike45cv9hOeqztzTHQqeqJIgPUvRwHmDKerwN54kxgEUa4YKgm7VEZ8FVpL4sYFljBqory
8pRH0nsWIn9xDM5TvmfrDwKPGEtE/xWPKVg4twaAUqmEYQozxSTzh3VTYt01DVpdZARRZPS7j5GW
wr0CWL615seKMf9QrypCUpc2y57rCHZolmPVLV1b7YumpCm2KQGl9E1LTsS+Qhi+aTEghKgBQDkV
E9IRIccl/gooJaHqNlDpGmJjsDZbXbeppQqra1+lxjLu42lFfTnucS4ac99QUJwsvsQggIXi2cW0
oxNSX8oJ8E9LpcmRolQuT5p3I6mUrqKkA/2UNuoa5q6597FcHEykRzg9jX0M9PdcptDGVXNP9NRa
9f4gtn4bPcV4co+e2S6RDVk9C/dD1R5mbIVFWDXiVfeSnUBvF4aci7b0Yeer4M/tqSJjdlFusLZw
oODzIHigWdyewXxxZDVliWGk4hl22xWqj9oYeFI30KjRgSx3P9ph/syxWuAjDNZKc+4ExNjJc5+l
0tlKTaOUKMKID5JODJiqp+gQT/4u9sMXckrvzjh+tX3+ChwSm7e3z2s5HpppetLGU2sBr6Ex+SuO
+RcxxPQ5oQ7BmaSw1xh+F13GwyxsAvm6RkKDhzjQQWeOsEBwamw9Bw3EM/Yp7xFr1VKr/FPYAiWz
dtIImXr7eyOr9GVeOgASMYFMtXH2x2pkgR0WCdSTSgGLsjL9mNhvtc8zGOBg82PzHOlMX/WIxStz
wYo3IJGwCapDAwJ9o5T6mlOF9BFtRQZpaBSMZBv0GUblI16ZIRCHlFW3CmLg6xNHfcPYt7i7QkOd
XAcJsTSMbcOkP/DOvAl7IInHPsn2Ockahun9MKczIRkX+Q1z0Y6szVeMqubAwK6NwEGywj+RtDT5
DdEloACnBxNK6g9rje2R6i1hzY+spGHGaU8D2IL1pbq4vR8sB8FODJB4TxJj2ZEqq1X9W7QOVU5j
9tWVH2Oj0y7Vs9fYoiT6221pe8J4Ixda8BRN1XtvXDpXrAIFSV3cPMzSXOmOuTKvGRKOhw6KC21b
a9eOZrhlxwlCBgx04mk5BWi+WbS1aD5a9VWvrp4aGR34mh7tEmvQz4NHJMDDtbKKbeZWltm/ZUGL
Kb449V1zIn+OBBrV7rZhdrmwmE0xI+Wckylr50+hhQeU4VpSKYshI98tkZNgJVT86dfDK5R4oMct
r1dWTRrZVPrRc1oWaH7C+uSA3C2zUxtUz5Gd300LtSxRvbmEjwapABnWtlKJVx+5sZ+jBQlioFNV
Hv1XCtOh5ohl1E0fWTFhbUs97vU955JcOadSx8nH8oQ/J4LO02bG0SAelrSw6rTwhKHs+f9QIvL1
rc2Kx8RjS17K+O7wVmMiDBOQiEV86yW9PYZfQdHPt+zrV1+WB8eL6GEhl8Qg0u5pZm9TqpbxRrYh
SB41fBVevYWWdYw7+RcWTnpszWZZxtZTzu2hM1GHK8F5LWY+VuMXHrhQD5n5HRjTQ+QAXUz5MDrn
IZiZo+HRiscknghZj9131KdTSDkvn4rHVTpnuOHkjf9K9PoodQZ5hrMfxmAvI0QMvCabyUr7e5QO
qBGGclfk9ZDekfoWFPLsQRbedbRaKqxfIAgdW6+nNdrsDirBSQGKTPjdi1Dp6zR1d5ZQbOhFRnw4
HO5pgY3K9ZE/gnQE2aWjrsYlDG2/AAleWMWrWUDWnZz6l/6xmwPSW5g+SldrH9JAj3gGWP/cuHn1
zeKprP1sQ9N6ylJDmqvHqWpaHPp4tptDoHMoccLn1AwwwqTo1DpE+bw7FqF2tGyYknZv3u26OtRD
8xXY0bHtrHoDlX83lMFHXOC91iu2zTAC2eoFeGSNh5O4UM7V+FQZcHYplnkI/KUc7PEM2crBrzD0
r5ALMTeAegr3stDVlv6ajl6O3j1OURre0l5gR1WN3V5tN06WFhX1NHKrzl2xGk+7tjBs5PxS4zTf
yV1stviBsJ3GZvxkMFQAT4/hNoTuWvU6Tpzg3THoVXLT4laMyUswBMlZFeoXC7X7OQbqJ5LjYxpw
MQwjJ668bx5+BzVu7IgexYr4BH1vO43XdoZ69JIrKTirbwPdaN+PXDVTH6h+NP3z0/ApAa8RyvCp
iaa3cmiI25LktCD/LvMWcHlX5fwQwUs9f2nugCysmBD4YG0RKtGUPAUAna3fKeXBMu1dridbQVvn
xR5GLmZZiYu40NdK1NxsNbqPOrTsOlFvljunlElC2BO+ZSk+mQuSuxhzIgiUTdVJetNrknW1bTz1
3fTdWhjTQyu8j8701zf5j8N8CPOD80n/coWxn9DblJBYiDzMRBpgbULKxrBzSx/hWuXZTmDC34E8
O4dzkxKRHVCxNoO8pRwyuOSVdM81aHQ2zXOhtSJFjfZpdyljh7quzn5nuQcGXHveWmO9wh7u1y3M
6NqhAUcnoUjHUActuyOoaNI1hJkGfyD7/rhxKds70ZWFBAfrYNFzH/6aEpCF9kAnsoLQtZXFOMLu
1Yb8qxhxu7CSM/ggRp2cLeqktkZXjDsXmuSxZk3m7khRpu2ExT51G+2X8rV2O3F5pYImIjRJevOU
OCQ2qgwHPt1QKzyOw5dyA6KyirECFQLqQFqkA+7OlXR07Bi/YFfuFBBQ3kC3edZ0z98Dhnukc5gh
9iWc9aLLTmaQjT52+rpxaAWexnRfguyDoBCOYlk0YbZvmA0HOU/voGk4ADPDCAnOjZF/VpUVPXlV
FvA28dbya+QG5MA4eAZJOWLAj2DCE9ZHlUibgICKRl600WK2L5MxvB84OXdO01/ELUR2M88P0BNW
QRf+5lRoaS2eI1CxOMuGwXgvVb8WVbdtpB8RASVZXrfFtc6Kd9Z+DOzJucwHtHGib2CnlwR7CEfR
lJ3HF9Z0du+/BrslA00PfVFcU7QWT2vOBvEJGkGPtN6tCYszeliiOFJEIDkKS+V+OB1nOUD1FZmd
CV+zRCHzvGqVoToWhAPs+XNKZpreuzsN5mZqyANaAUJmBnY3/hSW91wFFGa51btKg2ZDZx9lW5bP
UDv1391guLd+BVKioJHatFGudZfDs228p4b2aLAMgc6YcFLpK138AOrhTyjWANnAvK6map95I2dH
/yEqa+Pk6iqD9NuptWZWdDjwR+YeAMG7V+XvTJ8PFl6k1NH3LWO2mEKTeT7vt3IfKxoPWhICenBM
awuqP+s5B4IKz5CJFeHu5yNG2nEq/qhlSjYe0uqOyGxwdUNIwLxMGus6B3OG+GkUA6wGe7X0ZPKS
UMvFcV+XG82k90fBjaTWLW5XOTeE1eQbrNZ2O10nrRq3uhvJDRx+hmNtebKk1+1SpzxE7AWMHyzj
exIBcWYJErcKE/s8TfqpZo4TctMp5C4LzF8isFl0nKx9o++LBM5GD0bFXRMFRFvbZFl6CN0J+GIP
MRx2XBz/Ucb8VfM8RB2JO5qkGVlaer3p6aJq1DJMvis8IvFxKt4ks8qRa1Tr/sfReSxHbi1B9IsQ
AVz4bTdMe0fPDYJu4L3H1+tAu/cUI4rTDVM3K/Nk2ayxUxftQoeJTYdPNuE8aeO1xE8b3EaMXs1c
hUJceGZb/fZG8pPnzlh9JorkqS2rYENyWN4Qr9/mYCb0nufk0GrnnNrBIFvJjC+lTi7wp1bnex/h
C5IBs/BiELwlBCWazVrunjH/ZIC/h9mTkeKm7t9cvwfVnRmgYfs1UqaG5mTJDN9a+Ffj3ErNya90
Vhc2TKyI9ITE/iN87qxyJ9dU+LE9IFu1naLeQXE75D13KxvSIME1Jwk/WZN9JF2zW9Z4xfBLt4fX
o1gtM0KU8RDzsJ2Mz2YdVXPcP+XaVLrpUF2bhYwBaFP2G6vhs9wAL8UmyG2G93Y75hzCcmXb6XhU
1r2Jziqt208W63o2uIj/dlZdDQgYyT4mLjROkh+1/TFhfqX6sW1em2l5pp6K8dVbUaSdRnczCfp9
KjgdkU4xFDjq9jZI6+2i/VBZiKmpXCNway5Xrl5njWfdpHDz+vUKrKpeDfl1Me7huIdLsC1Use94
cxqWm1SQANLks4jGCwH6dVdELE4yfBy2Wm749neD8zbLzH2kGKfayL+UkAAS+Gx6kxj3umzC8Zk8
KvGVGfiyh9wv+y/LLD5USfohZ1IJji7Qg38CCjwpu+aThzSqk7PHbDHWJ8t0uuFWro0ls+Qyi/gx
erwZEMKc24e6oGywWdowJV4HU3bDhe2n4E1FWrIp93Ld7kAv+oYE+BHogb08GumhcuDSMRazpcws
6iLSuyXfp0L1kcY2hcURYyulBf9BH2F8sb50/GzTzPFGwl/aUyLPemMWj8jYlckafpM4ik50unu4
W/AYsxlTfIwtm4XhNkg+U9W1yCl2eODAFZBWaqP+kCFVpjFhZnaKwSuOG6ScF2kGPtKFoDWrN1vQ
iBDxJNbxsrVx6xq2QkU5Z2/WDhr/jQQESezLbf0wO9vN6PWR/KJ5Ryv5sgsISGvv8CYm6KZgvZ7V
XcqXVGbvMlefHqq/5sSDvu7fe7OK2RQYuDzH+8QMQoJK3uVa4DCn7YaGhUMw5Zht0xNtCIyujSNM
pqQ4PGpd4BXdQSuD3VQmb2vVHrc4nSPqVpPsXS7jWlabHeGabx0QdGQQ04vxAH6baIbP5cCqK2fJ
tHaItBG61VyEP4ZW9dx4E7dWIiuCOBvre8zuwXPUhNxpA/YcB5GZWZFj8fgqxdA9y4VzfazV+jaC
VEP0ocn/wiYFHyTRUouiiOMCvMYzqrhU/SpUQimNl9P5Viwz/lqy/nW8WyfHtkqPEn2fXDz26DTZ
n9y+Syz+zeWqqsOuYmmthGzfun3U4ZDrT6Nu3Np6/JZnIq7YRFSHgcQGuU4GZKliXlupfWnIRWCX
g3pUK2Btrhpur2DJHrI9PFpKG6hDcNBnfmb2kiRLYsMNy9vCZcD9EYenIDrJ9UdU/igaZxmyLgZE
GnwWEN7ldH5o+WPsmDvG8j5XaA4LVjnss7SI+PFk7YL0d+LxriG16Uvtsa7sA6QOHGOUMo9oHmV7
HMsnDfVm/Ucz7b3Z+K9vstug4whilqHpbzQOpQqBYXlqF3vELwGgSpJ+La4wQ7/K7XQMyu/a+MnN
ixiJzlj5iRTRXhHqKZHKe16khOGs8yDzSk6r8VNrpluNnbgfmxcdzLmO3Bot9iZMCs/Okue5l/6q
GWhAUP+EMWXm3KWWfZBn6S9uI5IEOXfZoq2+Eidh0LCS6sUIx3HbSuVR7eq90a3Nou0+CJGtOxLn
GyyUjKWG7WEe3LQ6rmJBkwmsBChC3xMvz0JAWZe/RHnSaYVLeN98xROl6cGLlfK+kEvURKxFY36i
dd7JkF0gDQKEsaH5BwPTqepxEq2r7p5L1s0kjWbiGu6o3qJOygmD9KZMbBf0fDowUL/GinLVGeey
7lnnsaNZ70FrPSm2RE2ByW/I91Vrgs2EIhy9W9JzrQTpTlaKzy5aKCAAGMe6S+IdR/mdY8RohEgt
flpGpk+rlrmbGoIHWjlMt1jjXZ63ON6XynidJt6+Cb2Q28oin2QJkcrYTzkhKcucl45IzPaFucjm
HggF9eSzEnUngymTB3VZ4JCnJnTfIAeiY8egP3hKhcNfzRqSSww00tNkhOXZMstBQKbupyMYeNNt
l+AqLVO7kTOLCrwBeytIrWOD42RjCpvw0JjS1AgIBPT/xUJvu+mdRImOClVh0yvx5PVTQBDekJf+
DYHjNc8KdOkhDl8rYfyVFRH0ZURfplWsTdyww/hMPTFLjCD/7WwJjpuixVsb58GC0SGq6VAMo4eO
q2Xqmkun9HvBsmtCDR4Ahbfyh5QlblFVXIGx6YY4dChHXElN2WE0jJkrm4h2I2zeSPxIMorbZOIZ
q5uMfkUR+2Pc5ttZI6NCsShPLs5cMpQbs0xg7WCsa5hB0wKrIi0moEJn+RZn6UdV69BDpMJiA2D7
QcSjF4N2YU0+A9tWBZlu1AZZStz5rCLgnJFwpb4mFFu9O1fMOwy3SCcAYXhHoM8cWTXQNMxQfwfO
RljlLTpOIZDSfo9tKM+JhaCryw2D2Jond6KQ7TLKUFCbm4pKjPIrTHYa55iooHoN1udYUhjo9cG+
TPYShh9yuWCkoEXVN1mh22gj7kAkkpGWpAOoeS5CYX+oxilSH5bphbpfUsOUdAFdIatlBpEsDY/i
0Eq4WliWvmbZZ8WJcpzfF9OX+9/G0lyZ1tXQKRWFpqNffg+NCrTCfu3xkyvcPAsNQENvMG4ojrA8
IN0VOXB2mXiMp53NM6U8x7qn2Y968mmrKzel8k7A04wAaz+p9EOxaiu8uHHs0k0wYR6RziChVNpN
vJbioKY7WoXEQR52YXRW2YCY36bks3vnk6DkfWNitlp52LX2E6af8Yi8wEY3Kn9rOlkYhH4r+uEa
DjtGzMdufsntbupwTrUaSsKjr+gUUvYG6exYtv20Tal7EG7Rmrj6uWtBmJKHIbtDjZeFJxCiGI21
/EVDVhnrJkfcjIioMWEKlFitJfaQXbuU7fTiyyByYDWtX7CZYLqlsrDltTvZ6JpW8Ee0xiYSWulI
SUx3wLieIPfs+z66DVDj+uK5Ap+OdO2RpfZYc26CgW16cbPE10jQVM1vo/w22D3u49ZbNFL+50Ba
rsU6Yieh6piGdJ4WKA0hLbkCdkJWlZ/IoynGQ7tUePConpH/K0LFifSeoeVfkn7o4tmI3oP4UuL8
ahXfKE4V7BEQA7tVbIhy9lMEjKT+Nx+/KBlDnSCyuphcjxUHDtOvpMrJMcwE1nXJzlH20Epazz2b
zVM68vDBt5lck/6xUDxWR7IbTSY7+Y9BOVBbpEiHruCymAkW9Ugz50Yfd2M77TjlnGiqdtSlfbeW
ZZ8OfPMM5TVbQAxp22XCs6zz1fL9SwoFkYnJxuKfQqgui6ftVLOIJ/aXdTHXRwKsnH8YJo0P5Z+I
VEQjDtLmYF2mgE1KVHN+1NC4TXeZdUz2Bke8I/0kuyYjJDiZToINYpXIetA53SDwXKnuyKpCxgQD
hWzy6lH3gj73QIE51QoIRAoPx9npK2UrROZmunHQ7OFfNgQY91crVxleBnYWYV0ccWo4VbVvoiv7
mAA9SeCOtCLacWMa9tZOqoPZvNeqdFjNYW2DUaILm4vZ0HghkdKNdFgH9iFWq1OwYjhE5zYs3FcR
bSbyiT81I1cU5JTEt/2TJll4Xp0+pdFXTmnFzNyyx3xQj7uq7f6lPdbf4wyRf9SpT0QAb/aKSjtL
0ZwW6BQTkx1MXresWb1g/MIznsINw0yG/dEZwt+B5+VgcxBeg082mikckxv4NWIS9JDlmr+Ydyl6
nfsXSb2qjYzrn/RMBn7Awjt/6iOvUMlI7jPtJ6Owo/yBaL9tNQiALRZwEXPQI2rwZ1n1+xSz86k8
G+pMRD3xC+PMEN5KTI8yWAYhAAy50tpZbhbMWzKNQCIfPZpeXhZRbykrxxQU303Mao2+5uG0Q9vD
2psX+QDAlPCJIOaW4X+50WzwNw0qzpNowspJZSToYwqtpKsdJi8saKBw8plGKWu6/ieeU1xco+rI
PfHBOPpkMeVOWJ7YXVwiwYk5IK4QAd/tivFBXXQIMjXz6y7cm9L8aEv9GGl0lYd2uksyjmWs/jZx
Ma312BSp2+qbVK0ART3ZEeX/zpVogtZV8hy1DjNWJ4Q/zvLmVp+oxMjM7SxZZO/UFsLNomyYcFDa
lK0e4J1kE05IiT1jTsomYAAihEpDp/Wn1vW9jCEdDYzbqU4Q3YpYqK2eI+Vz6MJvna7AbCNYWdTE
gBeB715rsPtaOcgmCcdiM2Uf6cC2bcpnNEcl2AStueL68W1TugWuFCxOw2eq2Byr2bJ+RjI0DoGd
eihIKicfKPGOXWPvZ+Ta2rGEL5sgVYbcbBjjAGuMqgMDF7QYVdSO7sHPtvHM8jcpWOk71OJt4yjY
lahtm2hWP/XIoBavzkrETCpgBPouXZ/lKxAAV5Vq8qRwC8pmUaAjyAoREsKqNHXw0kDp+2xgnNGF
y07ePgYa6azZip4oQKxwlT+3/NqBjWGBjdrCmUJnoh8QYEaOP8XaBtXo8nO82seZf9UcIwKeO72c
3WFi/lVgx9rKuynAhXQUFdBxSpMKp/si5PNpUkqszbVLyX4bg+CP/ybAtcyxB16PZG1xtwgac3Bd
cjc2FMC3ZC+XHu6ekiQTASX25rhPN1hZIPTa69K7e7dIlmfLH6Qepw3ke1WZ91jFnFQ02xx3DsV7
Icm8wulhDokFJEjHCi3D7wV73s9WVBmxcHVtVuUuVTQSoUsJ6gwzdmU8md28b/qi2jLukcLonjJd
HAr8ng2iQT7o11yxr0uksfIyL1V4tRv5pcDoYw48fuPjIl7lqXMoZdyQ7BXS3ahJaFXcRk6Kf4wH
zNQBRrawpqBHWM+B8qEzn07ezAxHwj8ZviLj0cWftDML03YRcBK2dON7v/iM7ztKllI+YTX7WLNS
64ZCmRzC5nN0ZfBTtNyp7EMvbSf1JxbPPZLhyDsTP/iyPKrGa3iBRApHLeo/ULww+JrEvQvM1eCG
6U5O2UTm1GRl8nfNJ6vtZvspml+DgVUdhXyWt4BApYdilxKqxxNEDG87gRE1BUNU5VXVM6xGBzbY
JQ0PZvyp0aACeWT9cGx0EbMTPgzqbVUJt2e8lBUDGSO76OZzH+J8eSfsxakKl3n9mVFBzVxA7Oa3
0GJHoMwl0ylM92l7kI33pQBXMPl98hrz61j6hQa6QnnVBusoc9Yfvia2MTorUykgLIXuy4uCux6R
5UZbmlekz1aA5IpQOYb7trzl5hu0K1dnBRnEIDZ5KaOA2oG2UyGzz4m9rXUn7/xawSbZh+7qPh20
r7jYNSEmcTKo0+Kq9JpKf/Zytxc2RPCpwkfYFFcIlbl8bzHIlOpB43yYh77dEBL8UojIG+HfNB7B
wBLm23f5WZl8kobRwsCZHhPxL0wO5vg0YaPXCMRUH6PNPQG2Fm/4Ug3HEXPfBoQTnbNuBQPTtDa0
HTXxpzrec2XHXB/OV3Bga5wGQkUE4DgZXiW5xqN9aKz9VL0lCD2LowDT2I0hGAzPlA5LVW/hxZgs
be3ngm3MYGEMuifFzai+8hzDMkG7sXrR2ltiv5hrA5hJUAhJ7lhXl/pDK34n2B2L9Dssp45ZCjms
YZPHyTBk81CjKENiKq72DKFAOiRh5ISs8kX+wH0zgO6M53kz/F/haBA603G+7ezQdHKAS/NCqsL0
Gn4q1rONAM22cptDcW2M+9i9LIk3Th45E208j9JJxcmIzaArf8NxJ/Osnt6oJN1I6MCFfMfcMdew
Kn+wlUl8f4mfpu/8ZFPgd2GTU2KM7ojIwvVyTJYHAoOXrEWuGZDCYW5vTBCtnMxwWnRkIsv9Kktl
iUdwPxRHiddKpn4pFbiX8scIzxoRAAtTej/6Umxf0FMX/RqWvyL6qSzgSMHbiGGItAQpxn/V/GqE
v1LDIcwnobJtUUbQFjhH4v4nC1t6AN0yeOVARhXuAIhMX0PCtUn3IRYBfK5cKEJ/4LXvg51eXvuJ
R2K46+BCNnj5ivlUSYcoPIvo3GYPIQ1Ehd6BwwULn+N33d+5Eqblow/hykKoFW8Si/Gqe5dBEZDJ
6/Jnm/f7EC6unLmyTFOqlzUQOd+yCe/i/CNhq1bjXbXyA1+pwAYMQ1rpOib87HnbQYSYv4vuBBBi
IAqhz98hU2DV+Ev6RPXnupZW6YKmKHnmIheDm1axjzLEkTmSWC9eyN0pNbYCl+rNCVdse0zHI4Ad
ud6XC/ke3JkkHRcGZB5VvGuQ8xMX0XRrGW53bWPkV8PRS4dWRms4681lsu4dfuxC+TC/ewt+h1/P
l6CHh36FGQin8mJw3arRQ8bDO1v7njcHKMfpZiUwGWHfksp3lnA/Mnqw5hn73SK5BXiNdTzdUtVK
gJGu0Ho8Qk2vMzyiDIjuEuPPZO/uFej1isfYLquXlBZz9avE6qM/hPD1CHMnOUk+2l8ywQRi0Bxl
cWE5A8xKjd0xuaQDDe6XsD4t/H0mOIX7sH7UbGjjV2WCeQk8W2WfyN4mIbWVMF6F6LzNWVV+kpyB
QpCfx7rhhqYblOEGlXgzFYXbkZ2HAwuPAvEt3tETgKJMPm4CkSnRCZd/W/pMldmTaO1tM5EdD7e6
/gnUiKist/Igslbe0QNymPsGEwXqwMUqt/LogDYDH92VHxQClYynrHnKxCcrhePZJ0Fbv0Bh7mwn
kRNPBWIYvDXiJrqNQahRyb0ifomhT8+s9x2j2Q78aCzmsKRntDSCoBLfQpvuGGd7pGt7L2pIEf9E
fMLoy8PViD4S6YxHucO2sa5b+FDYNcW0tG5RBVR5azDfRsGTqLY0Rk46smq3x3c15U96eIr4hMml
JvvA9qZ2Vw070H2D9UIkoNN/+PaMmsASqsyhtvwMozTEM5nyTMQJyuYXGVZmexTysyzKM7GRrOAN
vSMrHzSHEt1hnj5X4ASI06b46OkOLQFjWXBkzhNbqz7dz5j2VHlP53wZhi9Rc4zTp8Qm014czeZT
LZ/D9loajjzyWRHHnS8zTa0pzVzpjDgyHA1zNcfuI5nmwA5bx7+SNw+biOJritwoBvOJas/HYt0K
82WRn3P7qbJvWUQygy9vwPj/npFD0oyTxkaGUozmgzc1b0VSf89Wze9B7OJrsr/DNnab2akhDOXH
TqMW1ymBCM6XOIHt1V7JRaxPJXKvrm3CqkoRPYADqtJz22AA/p6jF950bGIOqGqKfuz5s0m0yxfU
uvoXtok6bNUB8+oT919fXBrpPMwHK0KPKR3Nei3L4wQxzED2UI7CPNrxzra/Iv0zil8Yg9TiK7MQ
VF9IthLya7Vrqx5DGj0b8H83uz7L4Bqss1LdTYiOPPZb7o2M36G71N0px3PQfC8q9FcumF58VMOP
Yt5Hns9mu4sbCucKAlbE1cXrCBkb8YnSOcZcncR9bb0MzRn4gGCsWBR31DG57eP6r1deqU2jZe9X
xSliP5nFJVZ8IjIEaQTbxYEh0Jz3Ytm30SvtSttuIor5LI3CT6XmaKq/8eJpkPkN3VWbya9xHslW
+FYkyS0QNDwfBF4ChVlU+x+Bt1e5fBj3igfPJU3F+sAilDhURdLX7m1vmE4sB7c4zMe6w4XsEaff
EB3zVOtjzv51i4d/1K1hc3Jc7RqnDx4Lvc7jb1toW7n6ittyG8k4VJv3JPxNZ1Jh6Vkuj9k4cPWy
gucHaCyRUOQjTfMEf0Cu7o3Mpfcc9Oqm4kZMlFub3EINbHj8SM3EUdvogwcYRYbbIvTV4ZzJnlUe
aHzXLY8lYlacQfNuADOE1S0zPidxSzEuKuA0K3a5blB4JYLmjFWvPrep37aHDHVN3FP1M0pPIvbN
pNisGE/CRaAu4/qXscZgx4KaNBdrRDnf9tRKGsiIKvNVCt1yxjsJZGJ6NVjgpNGfDPJQC9Njg6pY
WonLkRVjYgM/w+SKXdvhzYtB1Xy0PHCPUASwYKw2eiDIYNHNb3s41ONTG53R1IfgaiPLARqIPLk9
hSrkghD2PTXFYtq0ClAODipq6jfdpawcI2BTRCz4JoMaSe9tjQhzVyB85vErPQNEtHg/7evuzgzm
19KxNV+V4Cb6M4LsJNNhXJ1opkXnPRSl5dqJv2hMIRhAfZ6dGWrxiCNseKIFne0S3fOMJdu0+Qzs
s5UvGzJkGO82KWGHUAHFdlIkVxQn/KxV8dqwuavYQHSAfXgk6F4K+AjyhR8LD0J8234KVHqZA2pv
7SrCNyQq4S/IG4mXnH6rWJlm34HxMi4PHX4IxgNLPJXmIal4At6l/CBRbFzRqth+D3Aw+Y07JNtT
E+1aJPfwu8N4TOhAp8sa489c814WLNPvSvSGFEarJvSPP7olUd249pkTKaLs0IvvKjN4ore8ahSm
UiRiXTnX0pccunrtZoP2nQaEfFRMKVo3gJ/4hLpUQ9BuBgTB6rDY3wP6zsoXr4J5YzSam0VQfV0I
hJuatCAAfANrycek8yr+zlCVRzCNvE/DnKaUfRIp/Lk6vHcJz/IR00OsFazzjO4k9alvtiABy+GG
KxVcqqYeM4tHQ9sherfJ7Cbj7HcLeLtukp0xpxu5wFWWFde0bugKzPutFoKeC8uD3nOAN8Q/M519
dt5uO0anAQxtRj11OgFdVMaXkH7ptuUxqHaYz3g+z/PgqT0Pb1UnqFe2PtV/IFW4kEhd0po9eRJK
hy73DyAxcIeLPQacr6FP/tpgPIG8Po8t3d5Zij9iTQ/ZiYHI0LHpNKLhnqyabNxeM8B+mFWBUC5f
GjOPlswMwLa8NxXtN037f3PDcrGQm/cUkSW0W93rBzYPS0k+Hj8nDw/tT2fV3azkGahqnz0YKbZp
XBS0QcutTg6zgzASIFynKoMysawoxVBaaR0IMagO217CRByF46WgqMHsASbag/gUSH2b0FS/Ul47
sQapTaL7BdKwDAwxNWiJECN+I6xES6wfFEgZm0ZN35ZUcWzS+Nliv/Vj/qKpSAFxOLLLn0+9HX3N
2Ga6Ov2GhDHFTxGSCpYpElC8P6R5PJhJjX+x4rVJD7uAEaXlMzDomnhgOd/VGakSdC+TjJeYPbgp
ujWJiyqo9ALRT5kYxwReKkk+DXZyNafkfTYoGZeNnT0llylOXCkOh02Ps0ztrFe7RPyyLfHPzhRP
ynAX6Qk+O3Y+hS5wnRfvhbzMTjIuz+R1frCUH22KlfpkPo2YD4yRR0z9RXYG24jK7jGA4NPRytuz
A1gq5akuRu7ZCaszVzq4OOpE7jN/1ZwLKqF2CLfG1gCzySl2vMhpzlDPwySsXtje7dqhfRaD9jdN
bEnN9mwNAtl7+suD/s525NxLwF9qYFQtnlSDLrEkDr21TpNx3iVKsmEMAZDpJivtnoaDCP20+2y0
cF8p1Wk2SnkjM/MtQ3cKrZUmZAdkN+cfchXOhD8k5GHGOqDGVIevb1Xc0XiHgQlx8dmW4uYmP1lW
sDBZz+Zx7Gt0ocJeYBWdXIgpTCiK7KT7xtcYaaOsP3dWcqIehlBFeKbciSpzkBiD8g92qcMr9yrn
aFWDVh2qOvsSS8sgoMJNJXtH0wObpJSAMiYQVhv03Hy3YwadXYwfeAjxpwVgwWoerhAwJtq0iCg0
h3RiKuxQhjSS2racHApttpDiCTsWyO+z/Bj0+GkwIp3VbP1j1wDqOiLAVGOMAgqw8l4k9ZbuJacP
GaDS9rWUin2cxVthTwe71jneZLSSomiv1qEo8dBM3QnAT7ZyZ20MfOH0EnSgi0ztkwaoQyBZu7KC
DaKWa3e7iaWCUEelNoarpCrL9SZk02CD3OqV9hz1sFTN/Kpm9tEu5kvHwqNoWwfgFAVC7KUmGlKT
adzjAiEhmHVP1fwX6SVrbw5SmFSW0Q2m3omr8Mngbd6YoV/RbBSzowzCnq9w8WZUXhM+DBTJLfYY
mGYB7hsUVeWYkMKfrNlZQbu5CT9Vqt8UOeQJBY+0gePSa/ADOLqs7AjYwRB60RkJ59tJTk927/co
9LncuM0QPiyJvdhk+Y0s2JHpflBTqMJ3TP3ZJk8b+E+0HaNLTEm3HeLsGey1K8md0zLXKdIM2rg6
iYILOIrheumYFhtUMS3E44nX8alIgh0g8W1Tjj4I8Z0yTxdTLM9mYVx7LdsLi0W2Ej5a6rsk3bqN
Ag9K2iFfz9HNBo2SjniTGyneU9J9AM/BeJSy6lw/PLI/pvzJXptznbZ2dLg8S7FfozXjge1Fd1gC
bZNig5k4DA+NsssTgglF5oFr5qBtaU5v8WmQVBTlsrci6VBJ0lHP60Mn4rOmFPsa0l5gdocEjGTV
ogFZ6oYG3z/Lll3bjj5Z4HuznbjqVLkT5zviwVuVZpSS/z+m3DFKy9LWPNDAgLzYn8FInukH4gJR
dl1aeEjGO30Qz6nSMPILV16yF6NidT2AxMRbZkkd1mvblWaOY7a1z+AeSDmmckhijcRRaznjCRPM
MONttdDqVrBbYB3VSv3Qk+ketuZT2e5n6UcRsL/8JH/qZfDZHwr8SPlLKtcNDa3AJrsfmqWyH7MI
7ihPC3cAqJrks0o/K5Scqv5IUsjf7L7Cn078awnjlm5Ht0RT+Gl/V7LfiCE/mF8llJ4OpMohpb4i
ozElOEI6TuKfaoHGB992YCDSxHeBlhLkqT8kB0wwXjsgbLgV/MIlLZ4U8IKSP8CXogf8NhOTrXZQ
SrZl2Bxy5dWGMRa82Wx1exWNdmDqrOhE4V8OUEBKtpfF9JYCDxkuIx9mXb/0xUuc7qFGeEMEpC/k
zM7MbMuXKghdM3uNBJvcNQb1rgvzVBVHyt22Q8AeU/2loCmX0y27xCVB+MxA82ELEXslhvvz0fQn
DRkxXDfoiIRCotSeBzXXl17YTKC7EjjbxA5w2JvNXjKV+1Bn3jj6kAFaOImwNU2Y6olyGLtdu1pj
1giuyXZNbLKeBRNUbI3GRMg2/VduOXpwwqzKxlmb85el9/hh6XxifUWqBug1QY68gpwRnOqeBPtv
DT0zPRWkv832ZCCpRTklFs/MI+7SYvEi6g6xtXqprX2oqFsCgSutFQKZVcPmI/yoQSkQKEUNKyty
bXH6WuaPlt0REFonyf9q/Vev+WRqjtej2/EQULofqAJMt44oX1TBAnLerZrQaqhfAF4ciMJiVB2o
APfF6OfoeXAGmumBEW5roTwHKN0QMcVCgnFcXI3QgBj6XQZIy1L+JbS6/U9DrK4lryEElY6TzGjv
lJHD7MKyIKwInjxs62nhCVGMT+FA7SxBiHw4Y8mizvM24nOZ9TeF9dwk+MpH9A/ATem3VX1mwYW9
uasAv2ncHkaaWP410ntVHVseq8Eba0iKKoxuD8QNLZmX/9DlR2ABZxWbHJ3HaE0JFYfQ/yZaHKdJ
+hwm62jTJt6k1T5qCABzrgVbheEF5Ee4BUCG+zxOLxmJr84yMCA8WnW6Kqj9koFIgy8qhya7zGc5
NV/SYl9irEKeQR4PzfrWjO0mZYPQCp2gd3AYJnQLerBtkEcHKCVQ9baDMW6HdKNGbmOfOddqQBuz
ANwJOMk7XONN0hSoIRxYh4wUKO2TK8CG5XhKAMQuCQ7Eq0WXjH7pKYu16vtG0rvZakHCQ51KOHPF
QVtiaGYtWwIZl77BoZeBv1hEssF/RVAA569IT4OCY2XX4bKYp44lOtkT3q5VRX3HLJ/69D0pvrsq
/AWasU3IxKmD4dfqVS5BO0IaJL6PmVQvmWQhxyYnEb1GPCmqfC/lTtp7tv6uRGwTiKkhKJJuiJHX
e+lF6p6wa27N+VhAiqzlzCk0DWtNtpUlZBfZIT997HvEj9z0EB2vyfxpqW+adQVy8BFJupPxgs2i
wyC/6E3tN2TXUu2ai3/C+IoB4tXLY7CvOoa1MAnfSoYkY/oI8+xmGctVYkFk4AYRA4XyCkFLbDeG
dgZBzGt+F040aI7LcbYeZJc5Boijme9tsrEdv7E+vtfcUUKjYFqeny0WsnXcuKHyDJVBMyJXKn6C
qvaJvzEMVqgS2HWbWbtaIjyBSfxDWrJKIDvTc7JCQNOfGr80d86IkTaTp23W422dTadYoEMGQFbm
dNnrqA49Zht5YQ3AobwJlpMwir2oxL6MpDvBi9JM95OIPQAMftng3pu0jV5POz3OvS6PD8Rm9PSt
5GBKhLXkficEuS2r5W0p2XIYHXs00imMMt3IXr3EdZtVuKsu9FmzhKegQFbxjwpfqMtl6gN/yKvN
JDhQMveW08wXh/LDH2EzI9e/RcGJPGw5tsTYD32iW07aViyCrR14Al5GKadBjk9opwoeoU55i1vp
oGUfYn5PYxidb3F8C8yeysa/onEUPkQBmbKm+IUls2cVPyH/Mwivc4qyQX5kZs1MRwlzH2w+CKHm
CFGBRy3JHTCnJputlXbFqEsAe6yvMb4HgFJuj3lCxAK6C8WqGa9RoKcxxv2e4ZTNWMemjQOvi3K2
t+ynur01ZfAvaliJtJilop65c9xL5AKagXAmtCPWC/mrYT6PIRvTVdUnqsIdUQ7f5vSbBpqbkrQx
El81V9gRfN41wEyc6rfPJxwzyKbNnkEbVYniPfESSM8zMADE4yHBVIeRvB47iiGedVDNc9zserST
xHKrdHYNo/H+4+g8llw3liD6RYhAd8Nu6b0ZP9wg5o6B9x5frwOt3kp6GpJoVGdlngw1ZykCue16
k1/js8tSPvVQ6Hn6sK9W/HRsY9beomWZfhj6a80QE1B4bBEYaWoew5qoqbvAiE+NyguBNtsk56pb
eDEYAV+H6BXznBjPk3irqwm43qGxmLF5iBRubP218+9efTVwKMj3AP9ZXX1qzSc6Z/2T8aY3q5+W
pJoBnIA/RRbtzlNq1QQOebNp1QpuBOVVNBcDK2Tfr6u5DxJmVfwa2MnOiv5NxouWg3Yfzrr3a+Zv
PHDYuOdP2uRjXqe+uxLsOuwh2FXOyeMrqZnVdf2ufsOiWIjCPMx3nMALcczROclqNftJ3TdRwj5L
6BJWeClSAqVcOqdHUT/HA4F0/A/Gh9CvDV2rCVy25NjR/wb0yw9PiSu2Bt2NRvVTdLTWqAcCRj/C
MDvH7tEILma3qa36YFI3MnuFIzZ42gfYxGUZvGNVgqf1BmKBqzw8SUBAlf0DtkM0H6GWP+lDteyx
9CFRdnMenNUFBluGyYtDIU0A2Kkenisk/hAibTht4/DixvVKt0/K+EjZHFK0vchqqMtA/IPvljhj
bOsrKX5mbRRdWRG3dZqFP3seGSuxwgbtP2AUm0KBAAqCbTzeGk9bcHKI+tYbkkhdsOloeQ0DSjeq
WZgsSNilqwbWZVtWZ9hX6D6bpj+6bAfb5hqEX77GfSU9x94OABmNxRjk/kaOZvDYvAyelbEvGEQ9
B0dDRaw03k9sGVP9UruHgLsLnzI4imUKW8WQlwAJmeYcdqJSvGfW1k68XYOcXnNho0hpx3ekYe2e
08o4dCct2lssr8YqwRT+6bAgNT0L4ICOumSBucSVwH/5XO7l6I8iPafqHfHOd0hqoVQU8+Etf8B4
i+5niA96/9kBnWseLXLAyIZPkAYuvvSIVH28cNXdBKmasxGWSbiF9J97D2q/bOerpNpHA5poDfca
Wy5zrAZGNmV7Su4BZYaFkbFg/dO0CouMAxaCBVL+Nzv0bbR53ycJaINdBpkxjeyVjGNe7yTuDH8e
jpNTZJ6F/DUh+gbqoGX0V9zd7hPBbyfoZhXJdRimZZR99uq9mC4jtUAzyNG9ggIZWAMr/wNCdA+J
jyNcS++afq2jE0Z4AUetgf94FS0FrriQVXRo2QW1f2734FbXVUdD5x4DqCUnIEgKtoyLlUBHdnso
SS6k+AHb0bRvy31tjUtpfov2kqR/fr/hTqcwUttPg5wHvOcERBRyYmOINaiyovsZ0TDNqx3e6SnO
uYdiBtIBcxbvlrhn3qdbxetYY0k3PDRxbKhjpL0B/xABCcUnaH8R0Z/I2SYMoUkDeore45RcMHqh
Yk9jji85Mcy0H4KF6SNumVCXa05DlMFvC4y/mFnpD1P+CbEpwO93Di+u6dqDbci3HWI1EMKF7nMT
ZmsYAilFWqtROr2zUXE3w8CSvVrGkzF9Di74WLglw8nEH4RKhHNccW3n4aYpggaUDpgBMIqd2772
xUce3BwQLRUY96BBpcj3IiBtFAUIgnI5IJ/AsPHu2IgAVb36PgahojtIejlYhzhUX7TxuOyYJfTg
k38pxzrJNNXfg2Zjdj7zcokNdJdYG8QnXz+GrJvdijW381bRadxyEtWK3gwEbEBUEFkIQUPNKad0
N5v+6W8Zhk0uv5MuhX0LBgKGdG0NFy37y/JqowicDHhLEhblzT8MxUuvcI7MuXkbrv36N82umnnO
oQd0LDfj6U6rgpv8WvjUfPNfFnyGZOSN+fWAjRxYahWJLVImJAN3x0JKTOc4j5YJwNq2cpaV/uIV
65xSSutTdvuOe/nA5Ze8Uw/tvT3gz2zIdrYYYETlE91uKRAA2sSVrrd+QkzKTePg6PyngVhyi85k
Fd1fKIdbKJuvfI5FxHhO+M07QGS4ttTxwSR/j4uti08hlgy/oIUCYgB0MRH+Gc3FcdsVsQvMPV+u
LHaW3fxZWr3vVQbsv+d6AKKPRWrEmUPDApqUf6zzEieXd+kEv6zQ+dSmf6J5zZ1hZWQw5C4FVSx9
feFWF+U/+LKM8iMzri7Z4Yq4hhw0sjvzGwB8QUDha1+QdSDv0NtvbuohiwY7O8YDD1AQ0pKFHxGI
j/4mgnqf2RcRqLPleGvd4kkomvRkceeP3e9O0mrXJOCIuCHHFpHqclVN47vg/mam5nYw4bAZDavm
aJNN7lKo7J4W340lF0bwa0Bns9KnTpO3dkJsaoN1E6EFA0p2WGiwwXJUcqwShwOYC1TS00CUsrg5
KnVrGTAw/ri0OCce+xO+b9+5mewfJeOezSLG5OVC0H0XAkQgoHtqG96UaB31kxayc+f0nZPFqqy3
mv1nez9O/Bda+SVuIOhl1IfgIyrRLM0WhnFpLqrk36irPeGZe5qijgWAs/A2QP0ByuXlL6r5M9TP
FLzk6DsNNGGna1595n7pfNuJidAl1+PwEQscpZjRG/EvSMlCF/mmbdXJjexNz/SbYbKduMNPzaff
ljvPelONS8LgVTSGBdX6MFiA72by/psun8P8T3gvNh3xaMUpuDCobZ9a/KCSIuGbMbSfnuJCd/ht
6tuEWaAx/lr3pHkwCF7or1yODi2oQDOQypzx2kbfyRAdIpZrcng4HdcHrFzBo0iiuTgOQw9uEyc+
+nJiOXCdoFfOtSAuZri5B6HktTTpO1oMufWy7mrdr8Y4Rz4060DbNv+nrLpbUve7KLrmfgogZsCr
jgAzfljYYbP9nHYuGJCGgzW8I8GFfBBlgFfiq3K35vRpJ/XGSxxKVOnUECfKTue8b7hry1WdAX/a
5uHZ0//QUlV/AuFbSsUZ5+FHhlIVz0wU5rGWywK7A4xVqAo4yxRfyCg3hvwEhMzmP8Kztgm6n6KG
zFKShCItM23S8Fuf1n4GZZvE60fpPeEDdnnCUdNoGlwZxq/CmwfrdKJxu8zvWBVQIf9BymG7cKM3
IMeEVAYf6Vy2Ye/q6BIybxRkn+bHqj8ECA4qjdMFdIAlUjjzoGbddf95ZqamQXSIwebHerdtjB/T
asFqezyAN7ZxnXdWimAhe5BTxf6Am9V4SVAKapjq59L4KEy1MAZ8YqUGuedlZBlk8VqmnLM+N7ik
DXVQ097rz57k63niEjHLOlZzTexPaiIx2j/N/khwU3je8ndoPxa5FWqqfe27a/ZMCr12U1hugfDE
fOSKwArbXSAHauas4qanilEnXBOuOdjpEsHQucaz7rLIrOx13jw0g+05ODrdenetXYP92GHqcp1m
WZjdGwwzfgY7eBAe5xKBWsUKv6w+nQnZilVsO63pIHvGab6RGjXksIE6g7dHsGirh9MbvHl2E1TB
PmYa37FKEx2ifXtqFbx+dWyhPRGzAaq1TLsPncBJMBsN8RNNVFyzx9Dxzp0tNBaJ3YJLR3dtyO5o
xrMgxPb/VIWYWN9hJOftc+flcINWHhCu9rXw4eVkW637NBTIa+sxv1Mq/0cMGGrFSZpXB+dz/UrN
1UKYL0qtk/a9kwRqEM9cnA0K8oP21yCVFean704bJP/e5lenM8lMzc5wyhdJWZcBTy0g2+plADz8
5N60N1u/2/CaonpTM4frVbb2ZuWGLSWJYRlezfSvjl8mu9hYk8ald9OGsNZn1eHU6J/oUFEfr2vJ
Ne5gdA82kpX51uN+9L3LyLzGhXgEupBSgOd0D6hwdJd90UIZufZL0jxgQv7WvN6hB27tAvuQvdOa
S5tnG0LmJTeTWLkHPwmO4XxLaf4iL1jGbvzXDue0eA2n9DWfeog+Jnle3LHYEViWfUm/Qwih6Uxz
9rmJO+kpjdUKf10BWrQBDO2jmrNsq18GxCjBf6MXPEb+x4IJ2vZi4xjF0pJb3/onuRznAa7DsTyN
mOhhmawrgEetFe8D0OJVhcgX3boI2gfTkgtUcoj2g2Fu4HRsEu7dk76v+ASs6S0Q7aL2wntrXCjt
eLRhurRmT0TNqDl7KiuXUle2WV7DBgFKHaEVoZvrSEwLHcHYttAYgoXGfGXOSkl8ChCVhO8cUifb
J6RPuPTzo7eWEfKjWRBXB2KoN/pF0K4bsMDOpYeynO6pep7FrNd0epnNnCkG4EZquwmF1gGENPtz
hf2SZyQj2oNRRfsRF2Tnb3vyX8XcT1qlLIWWc7bS13hNkodBwqmxvODmZ1SAvxXArP0Ie/YqRoPT
UsMg9CnQGcxjwS0F+Bo5z2RjWZsq+SupyiEetkxmtYSVnpRYOc0jdk+8RRE+Co9wdBv1xxhxy3f0
hW1fBn1PCkZw4Qo7ptm8enLdq8tqmpjGYsq2cPqJ7cSfioJ0CR9urtEdeoO2JKDuFpN0wz9cHjTB
F55lTwamR+XB+eZBAirWp8egGDB6XJRNzRZeda285C7Os+t824CDkPBeAlbAC9hdTzxRdRRvBeJf
3Y1fpJaerdZDnRWbijt85YY4wbBgj4wVGWGeYe6VyzkAq9NsBsJetYzQPkqtXbUDMQbwXnIHloyI
WosxO+4UoEryhHb3Jbk4wZwhY/ouTXeXue/NyKVDu7HdNCgJwXsPhsqZ+pMnjnn63CCt4orSnml6
h3RLg8XGbi9yYPjmOmNcZ0zyCL0T7yWlN2n0mLSrGC5D80zlySpWoJ/NJ4e5P4Gg6DXHnEMi4PZa
sP+BiQmmN1x3kUQbJM7Gq6ZvV4l5as2bMLGGt2fH3Pjez6iOlLSvbAjzZNU7kNrQJ0VHQVAIXCPe
plrGsDZt6uTNRwjmVGee6nekJZbUHNMpNX/Q/t6sB5zy5PCcd4oS+cXjZluH6ruxr7Gitow0grHJ
qfjy/adqfCNcVZDwpQZTGMcY+1LB/bexOSART+ojOy1M1KHYG3g1XBKMEx7jiG2Ir+9q7WHxO/Ur
1OvgIML9VD9n+bU03sv2pWDijJJfhzypO+7hOHA5SfTPhH+7kb+AXcE56rk/+CJHn9WSfczq7djC
cx8QEYxFiyGsps8q5/8gc9gB+xY0pmjd/KTyV7rupnU4iAM2CfVsNThZab0De5aUzzX3hgquHOb3
5Fyx2LIwoQ9rIYL7EGpI8wg55wIXD3mbFk7guiGHiGj3By18jUizqfFC8OF4m2CI4D4DAE7fq2oi
4NspLNH/wIsvzEFbOVhFOsAFCpa/l1083JOVpS1znPGg+JcuB4ZW7Me+YkGOduvEWCCgzYSCj8oF
pIcoqq9ix1kHjUMpELHoUb/IsNg51GZ0YQYKGvghc0KbkAGujYKYMMEO+CSGDXUxz5+Dmjmno2sX
JdCpBxbwiA4dz8eED9NYcprtem5yeQhDCBAKhJ+9FWi3Ruc+SDNN2Jo7Ghr31f+HA49zB72jLNKd
ntbvnsK64AK82QJ0RnrKNxNTsbAZ6jOXi5patlX1pCT1IjG317mew+uq14mGFAvvyMo3nP4Y+lzq
ZA7JkwqyTRzLXUzuRPjf5pzP0X7CITpHbrfsAqiKVsGPjFmjBEzHcAnwgRIMyfSVbAMqxiYgCQPv
qwrPQp2pZQHD3tBiMJyPBON+DSYcAu1SasZrVBFDhHAm/183Yoice7ynAIWZHTjABZbqhPa5zZZs
Q2TJxMEUqxfNHhRrirHZrAjEBvEOxUsnZFYP4bFiMgeOcSvyZlP1rw1nPc0Ki5nk4pYk84ggZlUF
goFaPgWKsw4xIHC79e3pPdeG56BJVkCN8RQl00euiw2h4GWkNJqfhyXlmOuQrIqtvZT4l8gPrKuB
5ix7gMgWnoh17evpueiz1yjkFWg6uKtIgI6EsGKiP0XAjI43O5aEwwb3IJgxchDqGje0MvP+oL2+
S+G+DAYETn1COGA/N1a7lL+WhWo3F6Y4bBElv5uol7uK3u88ytH4WntJ7/SToU2LFqIs73mcdeYf
iL83MCgmTnbvWxFocIbszaBd2RnTF6NOd6OjX5IRA1hd2WeZJwXMC6j5VOJyC4XqViT51rXLdR1r
16IoMQTh0i9/NEYTEwnUyab+GXTUre4xG0nqwUbh/pINvBU+TjE5pfeqir9gAiw1Ha9nbl0C/SeW
ySY3gy9nkCdRzBI3facTT01Vb4NYf2siXv6Y5haFHn6nANF7lpa2P4uAFrGSYZMF8ZvZATUhbggJ
xbp6ifWkQb9h4YFOg7mlYjGTtKgsjLkFFsqKHpe+MA6KeUETBO0oC7O8aiudiZmqvTeezXv5Ebe4
W4FUtdgja6M5N/gBBrfe2aMHVRVju66/RSLYZWwuQta+fu3eJatjRXSnqyJ+kFq5LEacsgwA5kBk
NzO3WqSzpeb2wSRRwoQdIMyGOOsi9GlFqV3N6DuxpekpMQpx9Cp5LKUeYpauyetCcTSNnUOdiSfd
g5ZCP+uJpxhvEfNFQ5knRGG2HBajCe5x/AyK/gg3qtcVSIcMxXVMe/xxaA8VyWhBUCsK4k0wa2gT
NVZltlSqunUNpQ1Fdg0mKqYHmCA5ynaL38XvzLmNax2WmN3LweSLIA+WK+pucTSH1vx6e55RDHK0
aTEurCcgGv+MAIXUhpIyZjCHIqteh4KEeVwkh1inE13r+PzQ/uilWNl+AlMQVxDhbVlamzibCzHh
FtgxJhpFj83U77rWeIUWumRbfU5Uiu3a3Nuj/DbDnigDRb4EKh3YZfxuuF/ppHnH3v9KqvyrkTnq
qfMNBmxtTuG5ailtL9O/Kn1LG5Z9eBNTjm9JNSWjA+HHIMSsWe1kOuzG3rplzvTixuU1UuMxjdun
cWiPLTOGhsdoVIwQQ7rMUOLKflhLs9oNXc/1v73n1aUKUacdP94SrT1EXQSRmRTpVPKYFmsiIe+q
yQ/eSJ9X6W/6HNFaGMO5zTBWmJKXAvY4ot1J+k/FyRu04E+VKBbBI7J9C5mww3ps23ORhXwaso9y
XvIZ7VGz1UsZawzi9dLF2tfxxwq3pnOej00vQCX/VEO0nV2ffgUxjI/f17JljxBPpfsT3T5YLgAw
Z4wqYcxFHqeW2WtzehS6/7Q1mWooCBikvp9L0IsS2lgjqMzUnlFj3zooCxn0dFvp645IJLoJ/KZh
HRJ889le6RTi6LZg8ubWjzRYlryJ069MaIvUFOvMUeuhuOn8l/hVeRxR39H1n0fkyjyhkgDXo2i5
iMqKV7+onoxBrgc6btoKkwN92asy97ZtVq0Ro3a6y8LP5GdWO/sujt+K2lxqLo+cSZI+hVqVScUF
kQYwTK6V6e8oo1tVkfEbcElp4TOWQ7JtOp7VLpyeIthiC06B7SBMUgvhJpJqH/vVI5AEVFkJar62
hcx1UTJ+9xpnSb/ESrPNDdfFd98HFqFGfv4lHZGIfWiKG0aFjZ5A8Y+Tc95qmGVJM9DO4kUdd+wC
iEMHUBvjRY+3ODVttZLutHJ762JAx1apQKhWK3pbqEXhvKOjmAU21BxKE+wg28TEMVXCOnYsTraG
Nic4qFMmR71vH9yY4JRDXkqS7oR99WLqwVupV4egLIg4OhE+LheLU5X/sySdsmQdedZ99IUU3FFF
FizRm1eU0z+jzK/S0D9ZbhzTXC21pmR3Epw7f7i6bfrGL31L1+2O3u9FOgcf2cuyXuzOZsNJ5rNy
NLvxL2qQ8lE9uaoPdOegPcbkY7SkPo+d2pnkJkbN43Eiklc7wZfgTjaGlONV7B3H8jfG2UYSxPnl
EVoW2fgVJlxTaX/gbWQeafrpqctWROBLOp2yD9OtyYNMH1ocvibI6oWbdivTHfZgG28qmi6u31yB
Qs7NyMgmbvphxXMSrBvOZsb0EAOdtAipFeFGRere4IRFOm/fSlQuiKovllVYS6vDVJw47dfgiS15
/XdbM06lzbVJj38timULoa5MwT9tyZhJLl2vLbE2a2LZpUfx5TQyfKUO8TCbtZyXMMFFFUYMp8U3
Hba58WRn0FIiyBqcvkSEIlrRcGkgEJV+/ayqKjuaapyr05lGp7XgBAhy0hH4ZSpNMvQWOA0SwHmC
BSya6Cbk8g95k1+nl70C7d8OpAX8ms3RZCixGkyfK79FpJQ5n7m1K8Tv7NUMncYlRODt/F7DTWE6
bzox85Lgn+aob42qUr2AtFvFzTPG/b2Fn79PQojCIQNNEOm/WhDdK3qA2fXz2sMKlKnpw47ir0nQ
vuL6Z0v6n6Ii4slv8kIfxYf0rZxhYfgrNWPgrhonhC7553y2Y3ZB2yS3DsdxN6Uo74bCMspH76ev
vjaXFlI40Zr2jZo/jFDKuLVdcKgk+uHY/loaV9wABqJJx3NkMyr5+ucYhnvIfiyv5Wmy2aIWvksE
Sjs3kC/4FrmMNU0CZSf6geNPKsjwzi2FIEsbP11nITnwfnUb4DBat7VycXI8fzfMk24gEb3M0vmO
+wH9JA3WiTanbQMOIUN7EhlFmEGIGW4oALa4NytL+dwobzM06DzFLPOKj1hnQeHTDZg1EBIp/h6Q
72Qubho/pcixT0GL9MuLhRhpvJmG8DyS9wqQBmPLXej0aMR5frAqb1ebHkl//DdsSM+6Pf51ubmN
6CWN/fiG53i+256J6eyMAfAl+tBA14vNotTy5XakN73oyS52KKcY5heq5nCu0peCk9wmiStj/xTb
5iqsQBQJZ+8R8vK8jkUX0TAmER2jQOnGL3WbLfmj781onVvQPOnAi9QqC4B6dEtY1B2z8BkjOnfc
4uaj+XcDd9q0vnUYT3xG0ki3rzX1UZKNHL8yHv6yxhw4mSELHM3eDkW4mgjFV/4IGMIPDjpnl2YN
exxxz9M4sVZRCJ5psUfK/nHJbdGXjkkSR2Z5kyP1DLCEeZKpPiF0qnnFIR8q+m24vmXw1LTkmb4Y
IDntOmcmUTQcQGXbOGN9Ad51AJdLdllOz2OsrSeLjAleojMoi5exSA+UzD4VZJL4YNjMAlWLouyk
wwBx9eCCl5e/tm1oHKpWVir37AQpAkoJSGBVr3Rnp8sMo6Txz1CUBY+vpmjeysx5wiyF/h9/g11/
jxW7P6ImOo1lXjRC24oFF8aQOu92o1W8EiMY9DMGqi7Z6uDDxAroXzXVf9I9jKNFgXUoahCeGPGQ
zWtSDWT2MFKMhYWe5J0MF23XGsoTfqrH6PLPs3BXuf9EJ+FOA5YOS2Rrw0hLNFrk+fdDKFibImbe
TUGqls/0F7I5bMi9T1p4SOH+GYBGlt1QPxUY3KN6ZDvSr/opPbZN99wW1VXRbxrHGMhL+dTI8Urb
UgHuE7sdsexImWs3bT+CeFoj0azhUi8HTK+Wgn8kIwnaVC6tMoAMQaEOcQe3LRYdsNQpmQigDNz5
u/LPF/2bJ9F8aHja2mCVTWaIWKOkXUXOktIMTAbJ1RLJMUCkxBQ5BMtcFE8p7l/TxGdppzvfSrcV
3Bia5cwxeIspc+Q38Zkb7ICqZNhPGvKmzMAMuIa26+H1dRDkDEPdnGTYzSwBh9VyXOibinu/mYF/
EwETjzhhDVyZMzSFIDfs47UShDCltaoAtiXZv6oM12U+bbqKCXms3FPEwzJlM9Kcm0JXji8Z2YXO
Gm6oc0cpO5ge9oV3NNkY79kiy2P2IFvTGcIakMoZDfJuY0aXBmCGsX1wApD2kO5vPgxAGYsPmv8O
etruRe9+F9CSKWVjbzqlT+GolsT9+PaIXAkKfeKIKjfoQlObPE209RjCP/cO4VPKUSNZrYuMNtqU
JJRf08wT3eluX+Wj/yfkeNY0rLfUNF5So6K+FQEwBfnkB+gZLq+pmHh+Kqe7R+WmMIwHWoQpuq+a
muWsz98nldFuaV3zSqx6snfKZuuSZT/uhFe1RA0EFvmApsKBqOx9Oae9FZ0AY/LFobeVJMBDM0Vf
tMBu5RDvunvq55d+aEgVh8fMI2lK2MkX/GZylpC97EG4BdrRGfyLS8epYRiv4HQoTsIG47MMEja2
mBAzahwAE+/rX6Ox12Hv/ISS88wziefgMawCNOUsQ8nuP0WuHhPDuB6mh2HgiB+xiRvuO6xsCvsy
LsvOAR2ObbCLWNx8m9J/cxQ7/Z43KUvysa3/NTYNtp21q/Vim4hnJ6j2MJZfUzAJeZ8RluoI6TGL
hqU6ANOhqct+ntfyxpDuzEJtM5wOGrl94snrwYMiLcWxKv4pX182tFSNsnn2yeKbkmtrFF753Bh4
0FlpkFwXzbjt2U2l0tgzobxrmgGyIHdXpfevR5ASGgg/Q1NnZQYs7yCHBMNzW/tsWexdOYX3CQB7
FDiftIscDDt/NTEMRkAg/AFnWpt+lBPELrLPaEdsvmKGnAmqxpy5TAQGA+NnGBkU0I+4WuTDrwVk
dUntL2k6NbxPDZXlUX8bzGJYcckgV4LwHzhq3Li5BYuWRIHBN08W0pqp0lRhsU/G6d/09Toj44QH
8H93xRNOtQMTmWLXNFP+jHuv86KfMuMjFPDAQkjNk4tgNAFUDhwWEp3ev4Vt/UFf/bpmkVxa4qaw
nzkuqm5Jp6JLtFu49H9IcHHe52jpD8R09AYw2X1/Dsv05PSYYMb8EZmSjZfJRuZRYzIs/Oi54fjT
iZUmct7u+K9Ybu429i7iISstpRU9z15Bo2PzYvds9P/aJj/6mDtdHbsJ2eK8CWiPxjOlyYOIAH7x
iUoUAwibCxg/x8HuTxKCkdk8lJh08hRkzlofnEhPLYvs+wMFr4se3rnfVXerCSiedD8jNpWKsgKN
h9QyYUyMqsLg1y0bC5OR65wNx/qAlfPqt9mBO8xyEuKzzziGI2vJRNZj+PD5/zHwN5V9aSwnq9sa
rr+eiZmu7pBWUes8kL8eFspKTyixHfxPBr+P3kz3ncHLzHA1XGttvHRCRQjAL/8CjXB9742cQGH2
WbikihL9kQM48rPuVnc+IcD6rhPDXKUlu2OmZx+H/XgMQ7QmxEzoO9m6B6JDimlV6ySbghvM2d+y
G8+ZdoMRdUBOwgXs7QqaHbG0+eduiAGgYOqO6w0mlqUgjhMXNIB2FD/1Sb+0q/iQZxnAWWW/px1T
Eeb5MG2uOWx7TcuxpiJHquFoZU4N9DJ8QAlb9z5/GAyunG5ASQdUnbinYcKwggnLIwfdaRRZGflw
Hjj9ZDeuVBGzCy12DP+M1fAq888EBvaUAJYaL3b8JPX+1QjGhRixZ7Tf6dR+sBCc36ZEXnlbZJ56
o1LwSJZonRKgKZOj66gXJyHYA+2v7HN0Be/YUX0sENSnVu3TKD56PIaayVuUtgf+SjgKMV5ebkKb
uNkxH8BotCFDJRNGhRqC7NaHmUwWG4Zj36cBdEpybWGioVqNW9fAoJ3mZ1Ngu7LhFlHxssskNWO6
/J1yROIE90QL8D+T4SUqjf0wIVbAQY/Xwp+748YWdx3piiJrnwrKsc2KmKQW9XfNhNnV0KgAldUd
kofd8XfnSj7rjf0La47wreerU2c4JFh9gJ7UTJeuB34IPTVOnFezaL8VhxZnAQDSXvvzp2Hr9R+F
ND9G17nokRgOyqfVgjR3l7RbDsBuNSCOLs3u0TjElZuXkNuu1vWnyBju/F1kNKwSlEJuvJD8idd2
0yWsKSCGtRblaghdwsZvRxghm3tjHGnxEjUaXDMtq23hElDUuChG/bejhy8iy56txKo5pJydS/B+
KvVfyyl/k8zka6h+YyO5TxGyjBlzprXU/HKMLcmsXJO+/gwje1H1Xfr/aieTcGWsHoQcjEQWANM2
FeG6pi9+72ji3EE9MCH9+ONgnDzWQY1iZcB8yuwOZChcoE+to4o9QS2Iw/St0CAsF3ffKj56wD14
EMSZdtOdcvOLZQRXs2kvJpmGelSbFI9ObgCEdUknoXNbDvGiNh5WNiHbrIJ8XUGqc41FncS70HaB
tLiYlk2kS5sCrMhz+CV2a0+KQxw5e6nbx7FP30I4kwMxMS91dhavTLMMN0OXHQIt2VqVvgos/6XF
wxA3FbJSOu1tJ7wavA9rsrxPvgTnR3BPw/LiGtatLwVLMC8ni++VXxTOzQcZHF6C9JT+DK8yNlia
kpIsQ6rIZDH9pQXHbN2xM60q7eAmROp0sSc2Su+Bg0GmOfgNEoGuveiO/laphPrYaNfV5gdaIX2C
frcdeRzGvK1BtzsAFzEY5YLSrfIlSrnzi7ZnAASj5OU02FnlTWmszob6uU/4yUS8F1K2YF7nvCki
zoMcD3NZCz5nIk3pvkn6W9POJs3IWZuROvRV/uQAel1qIqC1AkYj7inGC2fblTTjHvCAogXFRa7b
WJNGTrhRMrEgpYT5caQuEqBrVYDQSeSA6lqN4KQXjh3wzkRARusrINz1fEYH/iEXpj+AFF6JXvJw
teRgi+ou9eapUsMOiO57ivjW9S3DVRueLcbEoNZGaIi/vDhivd8y5+xlBgbdBgafVx2olvnRMlP3
o7WcQ+xFV77CfWkVQIaJObACDNmxhXp1C33gBqYHQZ8mo1eV9qTY7KU/65hF+Rxa1jGa18Uuzc1V
sukCk77eYjch+A0JYXgQ5xLjD40r22b0IXDOzuOREi8eXRTn3hTMEi6m/IIk2PjdZOOxK5sNjXog
i+j5o9JbFHN3VoHvMta/K9INklScjT814iZcArJPwvQ8Ahw0gmhR2qQhM3kXIYiI3t371H9R58Q2
HwR7gO2FkHYYB9dSLx4ZVTJlhULdmZc4RpCuT0UINERrn3ytfbOR05qIDgpPe880Ax+No6FzmSSF
YQv1pCj8YjSenG7A/cMr76f0FCYoUOkA9ku6QMad2WLeXfgdBYscrKQP+FCIgVRDkv2qqfyPo/NY
bh2HgugXsQokwbS1smTLkuW8Ydl+NgnmCIavn8NZztSEZ5kiLvp2nx7gfKmgZpfpuuo7YbHYtYRm
0mTdUt42RhZ8mfZaAf+o0uzEobb18JSaaXGeWCt3mXGyYrqJmTzmeTNk4jiPZ3Pp18GkOhotSGf3
1oegpxo+7tGtnn0qdxvsGCaH9gFyJtfto7OLr9nVIS8oJeunKE+2htkiGQWfyphjjiw8tz5dG2zI
l4VO8ebRYSJSGASCqoQJoqbStIQODDqR7xKlIZdlZO9++wLq6d0taZ+2tSQj1/7CA8azMKk9F8+n
QkByHnrAxH3V7acu+9DzuPEoS1yRLb7UBJRnCZ6Z5QTqLytYh+9Qcqgr6uvGiHgXSsquqWfEWtJ2
Vflla/4IaJyIFPNFKoknG7MEaMkAjJQ9w0UKXeynagHPrShz4tuY9xZb04deX/3CYJWdv8ZDeVkO
oZTEEJE6BONhRuJN7JpyjwlvjlAQSsp55hbFD1M4EVs192TAVTLCjpp4tcM5ia/GyN/mHCqCMirv
Tifqs8ePtEK0fXBmbfGxej9eLW88VLvaQJKe/fksilRv2Ffuu7E+EOO/c5rnnvW0l8FfUtVupEBi
4Bl56EgibZBeEhSrHAn8zmktc9pPlFHKhnLn0TyIuMITNWzaiUv+QCdLfT+2j6OTP7SIFlJusPeF
zqmZ8SSMq1C2hzFxHkOzXDmwk7HBujxbc/XCrkvw5+VtHGbmxhNL5oqgud3/pM7DkHMYXx3rVVVv
YOLxM+WYuLAs2dOFFSneQI5SQs9LKX14aGa5rQGbmbl4sRLQOLwh+ro/VgF7qGJ612DMwF6aBC+0
5GIZRG+RHLadk9Jl0z8TpOW4GzajgScfDSlvww1zLloFKT/07+hWMuUMlA6atMtQNPtR1/XRTH/a
2V5z/C8VHVkybeXiH2V1M0cXw/wqonvS56SdRhYN0IG1S239W+ech+lBubsOTuRC5d/icdbEUHjR
6eCvhU9jbKPoXuOImEV6sI2viYy6FSaUm32nuJZgeewsVDsPZx8curUvIGqgzZe7URR/OQnLIDkq
drfFaJ69LiEX4WyFWZHyjMUeo/qz5paccsyrATCbcZH2q0GNuuFdJrkNMJOREb0jQRskXwvUrzbC
Y0UxWQSSGNz8xret1zqh0Kce3HdXQCTCo1vStEWND8LYnUd1SxneB8bwp9P83bRj0LgOpqpG/xjE
Y+xcsQlHSB7s+xk/ImvpdT+w6BHJvmFBMfIzBoQ4lL9dYttjwc4xjl6E+QeKlThLQNJf7sz2iZyQ
P7hwCPFFDDw4mKUrCJ5G/OZgZ2/L8OjZJO9HSj1r+6lV3UZTgxUOwQf+8kMOPWLyDRI87iOa7KYa
oMdGmvV1trMa2r9l1t+5OMFy09ubtomA2H1p0igpEYypGenuwNo//QmrWSFSmLELzRpuwHuZbF0c
BiPYamvXIZVojo+8k2efCqBy/It9ru8Wf151BiJ7CMuCqjOKvih/72Mk2QqytB6mDQ/vT8h/vBz+
zJQCErhQwBe2qZNeWxtZgZHT5i0i43vPPczWcyE3MqcHaF9VL9a09ettl+7K+YFZb9YfSfXrQ/wR
g78fQXnkASdbvFa8gVQrjor0kCY6hmQnXesifTiPfPyEO430ty2WBbTFPJ6wd3ygr7SSDP2wb1Gc
y07gXH/uALzNF52fA6LIjikOSxkTHTO+czAL+0lqZyX7xVKEq5SGvzCdAbHz5Q8BgsI9c2I4Ygkv
IivXe1MSFQiqF7NoHnNHbAybfg4YtHT2sXAkjda2+xG3UYHXZooUT0q6s6AEijlamQOxxgwObt/+
E6Sc/OJ3iqddq7l6bQrP4NfCOBSC2GWQrOE4Oan1Dvni1a+fOuIKSYh9B39kq2j9gFJrlbjWHdJC
9wE3pZmA6gzJp2GpUXdnm7OfAWNXWjsqZycvOEcaOYKqC/o513bpb33MSXlkbHoPe/AAymM07O9Y
O2yxE3FqkfLY8m+8xIfIrcBM6ftctjvXCm+NSR06ILiJqGNASxlb66s1seiZzHfdEUPu2ZmUCM4p
J9bfbHjdpXSIMJJvMW25SjBZvzR5jwGfe0HMc91SDDDNTMbtDTHtUc0HF1dVGpPzdF798DD0l5pG
vTwENRLvPOboHlN1S9qnpDy0xnMEwlCRiS0/ywJ0ycNSclzw4uooqa5ZzjbS4WMH+Ol4cPW8tYTt
N/M2lfPTCNZ2tOu1h7W3kN/ZnOxpHWB8oCA3VTthBruGLUZvmNvE7LZhh7Qg6YrJaE8HAZoBKE+5
zGLl0ITZ67fBCpEQjLNHftSwrLeSJULF7pYc/p7aQtzz3kFkFCX4w8fEcBQzvJnoduy1Yrb2wBUy
xa/ApUCe36ZPdnIQ9aaB0JZj2OcNK05wTdaiQg7pgkM2HWhQXddiurNang+G2pQIQ7dO4uI6juJD
psnJZjOY9SAo8T5NijYLUs6KUdcFFSWnYz8QZCbN0JOar+qXiWpQ1X13oLEF9kywIasgDiHDWFfl
l6cy7Xch968k/xy4fdasZIxuTbfv30TBkGOZd8lAgAnRC+QqYO67joyXsr+D4tkv3r2phSSIsUe9
DN61x94wXxy+wP8faOXGzGYyjDNBq4krWQqKVO+R03T8zOfP/YaVG3hLAGgltB8C5jkcxwX4tbgw
8947tstPiDm1YNOh5HRmSFz7EuPXyHnmMFsLlGiyqi5AF2mFb4WSN4lbS9bQulv1AL1jZ3JJjShr
tfDg0KszPsaQhBhW74paAVb+bs3XiisF0iSxxZqrxXvRb/NPSeUD3svFLun4epVWz6K8ugHZMwgo
OMv4vYxQRjt24TMWPY8cNIuaaVUN5CPSG8WxYC3A4vNZ3bXFYz4UK1pgtmECiYXi33aouApCes+I
Wmr7MGJTFD3byhekEzI/W0NhIEQK8e5m+qA6h5GPzsRxAg4TYBdR3mlsv4eUHuh7Hlcgommwxapv
eS/E6FjG3LH0qNnpUa/qHBnYmU8Cf1Na66SEnOGuO8Yx3FHKIVSH+yW8q/x6nVX3Zfdtmr/+/Knk
oYuoGDsJ+6K8Pfo7P+r4XWHsq9LNEqGZ7jX9aKOzLtMXuvt8B6jS0pu7ioxt5Rws+9aRiZHgXlas
L2W0SaiOJR+MaEDVck949lfQ0RfumeQN6O72Z760gNP+TM8ByxMmTLwXxdnMv/zqKazQOZiYnCPa
SyFIMfUad9VDQ1MjdXXUSu1K+8NxsXu2/T79afQ+b4+9T7j8kJgPWbM387XnvAvQPDQpwdjN/Ufa
pXFO+Y+1xcrAD+6SGpXNv298sa2WgzccSaKNezpnmfS+KZU/9O1vCRilSC+ZccOYgo/tmEAbLWdz
O3VwfzGr1xYmO/9rCLGG1sU/NTRrDemo6/Rh9j+c2L0YnUuwcgIaLne6jA92q0j1OkBgRUsBcPNO
QDqQUHfs+rmbqu+cE62W6milvj61gQPvvid74R1559TVgkRLl4yzPVow67MAXKNALo4dfMD9zuNd
kZIhqUJSol4wYz0jCwh6WMCO7ApkA3hSo8JsT5phmtkDVG/Ixquh+bbrYe24Z/buaU0T3IsLFJ44
/J3EgTSA1MTnwoV1xmW67JDnr7x90Plj05NvJe9aJ/APrW8bQn9M41wiScfReIGJZ6xgGrhPvflX
F+xXbYzh15JloFv+ZvATaFlCQoSzKU6xBdwb4ljVKxphOHmw00mbdQm9n3TrYBbZLeITE1k+U4Tq
fPRkqjALbOLUQSyg/hOYN2eg/zDiCOiorei96DQZlK+VxjUmlzJb3ZO7eKpFxc6YkaSIly7rg0s+
2wpjcsDeIfVMlPP72DLO44zw+D313S2Pf7AKbUuccuiLJG84W4JN03UvQwzozIUZt3eLlv1JnSt9
qMYhgA9X4PZdtcL3weLPJqLE7JqYUBoCAFg146mpn5IUayzGWgZkx40UdNC090FnF3N46CX1pZiv
Cks8NKObfOUV2xYsMeWr6dtLfK43kqtptzjfw8TDOUX3PJGqbio9FrHES6g7l1V1NTvEx59e0O5C
NAGApBjLHoVgxndztOFFEASgQfSPlSCb+ZF20G7Xz8aSNB2oTmECXFbm9OvR1dDxdFMkDXSPpoY4
4wuXc8iiZL2MCj9dwKs8xceFVW5PtWSCqwBGbZ0BVQuHt6qxTSyusGESJs4XWQFmoolrIKtCWJHc
mxU98w1TN8UR4Z64BMh/VSXytR3/T4slyYnnBr16XUwwMfrREH+mTx4sx3rrmNNAMyId9uBTxl+n
obdxxy9CPoddZL5UBszghSnjN5tGZmQ5Qt+Er+xPlkGuRvbjqzB9cDxJxaaYHbNC2i1g7zeR/450
8pkY1rUdIkAOrrzWFAevOxvTZBe1bBJbdayXe2xnRieLVZg7GqciTviONhmhMz/3liuPPHaZzRwU
4mOAXlLSrdfdcC4tJDyghlxtzyFrkjuAREeljXMaG59hm1K52Y/44/1pX6GCE95YXmnjDNO9C89d
bH2P2j02A0QGGxvvaqjI8fgU3GKFxG4Yo2ea8k00psDgbzz4VjoRKMRrUfsi37YjN2CjcW8ZAbK0
DQidVIxCELm4cMKoDiyaZ2NeN4obrJjwfwI1BEZA/cKmZb2d8j330EU8bvotR/SdbuWpM8XWKDiO
KPTBJwxog+/opGxjZ1UxTmAcrlt7oN0pARvkVhR4BQsIKNfxkxYt3i2eEdbo/8B/zGR/sJq1E24s
p6T0Jpvb6Jo0bYFulTNwhwMwctiV0E3zVzvwj07t0dRg3xu5UaMsdEeXqXM3zyHFG4N+rqbizZ3M
wyAD8oJ6FdizeomnqqCadr5no0vppXCZ4jX7Jy8M7JXH9iTwTXtttMOKWXA91iCKBu4aRTzWBFpg
N/Vx46BC2Om+y/NwHzuQLGQe/8O6gWtgyl6ZM5nr2I77iWzXU2I0H4qUwlj6j4uzvqTuw6GXStnp
r5c4u1pIAmF5Q7C6kOzXKjbUAQTebPhubcpYM8ZJGb2oOH73TSgUhnloPOuHS++urTGAVJY6TEkK
8mBJkIt2HVnfkvZJZU0wrYgUR0QTFGks+DE4PskgdR1fKXiHd6Rlr679uGi2pMevWWIDbhiyw4hb
olpe55a/L43sJxz+JgxdbqW3k6MPdvKtgdlCWPKgGZeK7+9tpgWnwAFDUO9U+SMjanS2WiJ/89hD
k2M9e+9znaU2uH8IveGbXeaLO3AJjXiEEe8pnsKGzbVswS3DCJmD9NrkdQC/nr4PTWUMj26L0Tmf
zokIyQzY9zzx2F2cNfVM/K4Zt7OypfXRhvTU39wGj4Q8Ney5Roe/WyNZL05NzQ0F+5ybeztLsY8I
1YdHuUDQvKbGfFTAYFmKGs8VK1q8mSOyYULjBB6TNS8a5BYLQXLAeD081lP0xTnIpzyWnxEDj1nX
W0dUQCh6VcKi4u5UcR10HIEHK/wXO1isLMxErI+f0o5cId/MggB0zUYnnIIDEv/Kqih3ghSBfVTH
1iroaPuTLtCMbG12cPRx+1jS2bBfWVWefc2Ee6plucq8ZNNYJTK9hr7IrsYiiNfRDxpELL7wglbs
dnhb+GJcUZO4TWDdJ33Di0d+lxEJc6OGbhWY+oLZ50Kv8TEG5MXbcjqOJFhLCG5ZPnw7XY506DQe
hJQOL1J/cBLrUJfFkXcsHU9TdfYKyKlt8epxOc8oY1NFt7Fx4MiITGJb4OpmhweOIuNiW6cOTk0i
sOlOLB2WU0NqFFjLHJZ7nzRQ7w1X3+KazPXWRkyKItggMZ5HrR787DeAigW81AvbEy/4rTtxdSaU
ScR6N+lgWyHkMgeyBxv9+NPCeF3S4Sej4k1k8hTSzLxJaMzxSmAP+b/A4UsPTwoQgbBTNDusaBly
mIp5gubS3Vo6fzGGFlppuTOJc+Br4pXUITEzEoRheRfmvHuwcgALFcxdJVDMkKhv/RHQzbe2A32z
nYFihj96QETyUoicHBas4XSOfm0HV5Ej2BMjS6ZYPmZxXkxTXuay2dbvPEc7h/ViCKUPtNbKG+lA
n35HKg3HHnSU/02JH/6NZNdzOM/V+IdWsAGWyXILlyv99GtnNkdQIylamAlXFrHRewiK196gxD2n
OzERmuMQ8365EDPCb/YDNP2a8o8D2q0/B6O/mqPdrXqkJC8J/3fB92QzuxEtX+M0kwqX06jRu6IP
gDRb7j94HGCCAegChRKqH2OkZMNs2+LLQPwJHLddux3elGy8hPHwGbIPr+NvwDlPVpg9cM68hD5u
o76z6seon/dZED+EGTTPpPWti6kaY917PPxZfR8HlXdwHfqsNSbXpiwO/mgC7OnmnZeqp06LfTnj
lyH+lvfmRxvF26HwavoOwOp3MttEtX21CL7bpTgPC2tJg4hUWRuuGscHOQZeUuL9sUo9rwp6VGjZ
O3mgVQiLaGajHPtNiVjq3rRj30SOoTFs93PmEFCe93Y0frjmksNB7SxisaItleuxCO5K5CbLL4f7
2sqGO1txHdINOecZQiojmIZSk6P9VV++o7/8hmO84B9J7PAWx/b7nIa7OUGJj6CRMMOz1l2l8HyG
7ChwlBKtD0GZId7sXHCjU25/xBhAG+ccRb8u2xHR3zBEbvOYji1SflEDinnCagPmz2+ZQIPp0TJ/
W4d5IeAyEje7WFI+6f9I2910jr+OYvWX693AQxjwL2TGH0zSIq4RS+cnF0Jt0bx0NEq32aboWVMv
I4EVfvA57HNOHBdQcr6QQwZ2/FLTKuyEVr9O2p4LMzbkTLanrEVAdOijBSQ6DPWBON82aFxa21/T
gZKCfOpBUaI68OUfH+wMz3YZGphQne6uKsmfWVH6zAhsrLyaVfPU+3S0VFQHWq3iCGHhmI3RPtIW
pKGW5HVRYpGtzD8/ilroKdBRbDK14FmMrXLN7wqEyTpQHSN357O/mln19AZaTZsDG17Gxr6ytj3X
LpcNEFEkP92nvH9atq37phN7Ibtj7xHeiUv7dcwXnotRU/7SISYBJO/Zu9GUTVcxVxwWuLsEkzX9
1thVLbaGtReQLrHs/DBq/1cBK+TSBWKB7SzbfN6exGyGTRwxAvWZfhvy7EFwnSR7Cd2N6+lL2/5L
atzEY70D2XFjdKVhIf7A3H6kM3otS/iJEiNWDo5aqvrSYypda3S2VvmszqJH1/pyGFaCCJKzinFd
LP7nnhgEWAVcTFs5veYEvVre7UT4RRIAA5Bgl6h2AzAJQ2A/6FeCh5rBOq/BRNcdEad7Qa1o0wZb
VO0V15tt4T6pgFrMJiamRSwedoeubsxdrBommG0h9FuS/IU+mWPxR4faNs//TebngpaL2+5TjDSS
MOBT0XvnLtwDKKeA7JWlGdl+mCzp7oJ/0OMv5HKgAMRY+WuXuZs0ejRD4GkOOSpqz/ruLpTTujC+
8ubbGqa7gfKuobr4/rSFw8pFv0Qv94ZzuPBgBvwVI/542RP3pJ1n+Fj8OJbkK9VscJatKaYxzacA
v4PF4tSJ2n3PPbRmUJL8MZACVjl4b3hvNVBFLRbmxFY6bx4W3Xo4ROZuUh/R9OQ4MTUywNXZpKGZ
s4tZpY4Ns4Ron3VYGHz+8Bpjgq34bX+q5gKvhPgc7WRL06DCIfMY0vc+XD04vwMFPBa0vijEZvY0
knXxBs3ogt4Sb/I+u4zwGQN6WHM2Hqax1eE2Um80F83M9HaCXWkpdSNmVEBJAO3YF3+2hiA5Ai1l
Kxz1X0H22ZbWE+vQ7TSrPefROjd9CJzJZ5V82VVzTHzg81EfvlPza3O/q0Y4Oh0sKp8rru2CxW+r
31yEa5ETmytm0AYa2hXqdGfDdwSayYY1zp9BPdwpLvZ0CrtPk3fL+EfmHAQfZl2Kvtt/VnOb8NHV
iBdF7e4WeB1mDFShF2fuds3y2GHjA26/ctF+E1Vim8ofB1E8uaazn7VJJCXcNstJ1FHN5E1rB8f/
Mo6OXnQtJnaFwXACOHQjnbt1PAFzimw21ypHefcKzwmfJiun5r4L25Vj/BYBc9NfSC42DWn0qo3N
xOfhebfJ+LLN6WS58as3hPdTqNYF8SYGEtYsL7UcfweKiyZS3+P4IVoYPR4m1QVPBl0Xsjv+tggs
LtZUbAu9eSoKgIw8QLivbP0cWB9p6a+cxCBn/7cIku4Y7jpU2LFI7pv+ywk2CTuY1OFNqYC64CXL
Ibpjs3NsG7WDO6j56iTO1tAV4ajndL7ZIwaLqEgeCup6ah7ZZoqOXSg+58ndWXjiNfZ8yU14HH9n
Fx8tLczzLXLDN2fynu34wLLHsmkdD65ThGOJ5ZuZYAeodAg/u7iAs3scNEMZvYaarH+tzp7ZHjra
OcbsCGzozpX6qcYoVRjDxVvon2jrLjVWTt1vk3LG5U2jW3zJ8lNUvzfWCfA+0ByKW2j/iE1wjmmz
LxFOIvdnnG6df7PR0Iy4xjOzT6Z3qU+2e6TsbNZvVUiSsFmRs88jRlQuBeRS1rZLzWDxKD1rY+cu
ihVvI5zj+FV42pmAA87Tvm4JtMO54GsTp8a5ZE801916Dp/KKcOi/mhKPLnZXszhMYw8NsU1jG39
L8ZB0VX9DsLZQQVsJ8Lm2WKRwubRuROgAzJ3uGlfpFuJAUU41TvE8XXJlSknI5k5BdohVJBiINCo
6K1NTA4fmxAyAPIPf5FrRqWCVVdUb0Y4/XgSrb6xgp+0pH04KQ8enHJVMynbeYtD2v2eG/up8cNL
wZdXNcWrY4ApwpHauFRPCIPhkCANHwImsLwh1DXOaywrj8MU3kRIMyCeCelxzZphQleTgVCo9+kI
BEQqlvjIGLbtE1k18Uxgv465YCcmHe3ciGi9UsZKCO+fnulCGOGgVDl4EoEAMxn+k18xJXMv1YRc
Yvy1VTBcoxgJAum3buTT3IKwS1m1+1AOvE5edAPd0AUrFmNUzQObhywP8cgZH4nTvNUBuW2py3/t
SDjT5v9YVNDzK/sM8P/dN6YPDipzFQGMtaz4vQ1nlwGnXLWz8dO2Zf1KpTBUaax266W7FB60rbex
ofZ4Uu5dL79kASkkMQWc2tGTk9Ts3KkAyrvZeEgr9HMfGy/lM+4hcKBKsAgeSM91fUm7uvPRpAip
ndqABn7KvIySzdDZSyBuhtQfhKVepnboLk0iuNkVEmZK+VVk/oIeH7/yDic9f7E3VQwxd9DvMcLg
Cl9OAApC3AaqJInwbsPIkaQUHTRkzUqPLe0ON/1jZLv+VuGoH0rS/BI+mtS8gtkZQqDJyY1ZMb6x
O7cwJ3pImkJdRB7VQDtFIe+li5R17xHaBcCFb+RXhL05r+OwbYedLeZJbQMvgjAHIDD+6+wcI1OD
pfTB0IIFTchuffJT9j5UHpfueNJd/5sE/1iwZG4ytgifgxHe5RWiG318rR0cSk1TwTFRGWt/GEEV
/RFlwaWkTZBqQXIHL1UQPeo4e26UynLc7JpJEaxwBQWLwj8f7fqbpw45w/PsXJwqz7eSfa3KtN7j
+mr9vbYI1FAOR003ScaSoyqZdeKekY1dtS1t9Og9aVDBTilL0+xRFJBqKiotgAYF+YwFIbDIk4mo
MJ6NKvScu1LMzgd1Jzm3klbn+aNWAb526bjNL1pI+2OWwchcRHqRgnRepQwWEDoU9z9NKM+LqiY4
ZtxGnziwiUqwNx+eh3BsnxvZxXiBZfg19WFhrj25qJij13VfpjXFzZHOT5U91EozFLshU/O2qHpx
xFKo4s0EgCgu0SHdZRRrs3lgm9R/GbVxFU50nXlQnaWU2sgtXqxEzBNxl0oWCmfAN3V5TrotyIEx
PevoqdIPpQIRxEl5Gqjoqq5AZALn6vtbkdygVxC7ZnFRswKjXmdDpGGbOViySCCpzmIRo4g2Z9a2
oXYewPclkTcnjp+MChOIxpXKgY9VO8uSU2UEX/XANtrqTrA6/3yK1UwX9cKufKz1QbtD5MeMZsLE
U1O8ljOzmoaXOoWZ8ZNooDoL29/K4vQxqrjRV4PRbVlOk8yLUFj7jtneT8Br9Ko9xjO/rhrutGVH
LQNSS6UbfiMF4rVQ0Zs5vjD/HjQpD3cucIFHL7yIXmQysWZxnlQFx6qge8D158eQMlhqLzayNfE9
VG+WaSyjEeXgzZQeWycjWQ6pj98ukVpA3UM8nUwIhuhTiCudLW7EAqz9WIyPHR4tSheZCTNL3QqT
47V0zq016G2WRsQJF5M/VJDNjKOMFmji8h+ZC1ebup8ufbY5kw3PWOdJeI7z/m4hYttUdhkJ2Cbk
RsujOZa8kA/dn7lu5Wf+Jp/VjkmTCz63tZBFHp7G0ILzFyCTpWF/jsyKBJbRiQ069VISYV6Kub2v
bdaqbHMHNIuYvMy4mRq6C8uZXp2ZTQDgM/+WV/O1jP29oaQBFhN0Yk2pgss7OxJ6M5jEPQPy+235
TwzhShnTXTVCaev8vUVXm5GhYRkmM7J/Pw7DJyu3cxfZv1RPs4lnKFjwCF11ltp9qMLize7xoWee
9eAK1v2WdbBCZxUHuqUl16OFc+Qh8Ph/Z4a7wmv5kafWwci9x8oxNg6ozj1ZKirm4uFBJKkNzQL7
Us2xlRi7sq4eEs/ae22D74YcVMkuLbebHb1Sm9q0HxIQtoYXP/JA3LtG9ELk4S3yoOySkF0VOW4T
IVhJQSaBHWb95aEe9jndKUIl94WMzgMdQga3Dpv692Ruf4d2/h2S5DWeA359WhCBLDaakiLByAIE
KQeRyjGKu9Zd0Wg9skik77Qi7mxan3VBBpHgENQW62JDlZRpe0hc5Ny2JmJeMeDg84ayODXxZy0h
/usjOJJNhZtzgNzVFtOOHC8SWBEd3RrzLH+c89QH3+ggm0FM2xgSme6ndRk7lxiHRZ+qL5C/JxUL
2CfNvakmuFJWdhBz9dB1nDHMZ5Uo0YO53APkqxqct4weeQwfTtINEsUMmDLUOy8IQA+B700i+nYh
MHtu/NhnJmRFBy6AQY+MaV5a5bG0Uu6rixSAOeFPluYesfmTLQPMQw29IVkcoO15Uv1r7AGJRhd5
aN3yCXeMt5sy5awCaDzrHKUTnJX47gqDe4HaQkaBK5K7+8wffouMrIPnItk6EuRNM/8ZKTQfVyJL
E9xnG5IgNDA4wUlo7sKk2jD/HAGA5no8dmX3NhQxKfj0KYa/hsQhkWZwXgeTRH3X5ocoyO7Qb3Mp
cVfmboBsIJdcNW0xAzA+K/g2ySxsvabb+zF8smhWrzohv4CFx4gX55KnG27ysBhxjKr18oM6rb2e
pwZnSb4xGv3uD8xV1OHEmUMyA5R/Oe6rYDzGLG9Mw8BBBz+4UsP9mIWKeFFAYtpHn2OUkGB+B4xU
gB4OTWbvOPv3VlB+OICDCWfwxgCq3ngzwnVyTSiRyif/cRTT+2jDy/XTetpHffSCO/BomvXFK8QT
a8pTNTcvCoimYNzaYD/cBZZrr5JEX/WIYzTLil3Hu9EK8JcojSGp2bBfHY86gJqZ2QSn56SyoYs7
l84J3jBPv0f+UuMwtP8C034aRXNfuF+Vo16XyeAubHh0oCxS4uXmt7qaT+kMiKrHwEYPAbXsvc03
zGexn5LtC1MCScud2HJszOtOTTdr/DkkxY9eOISpGvbgDCey+7z96COFquq4D5EzLVs90J5Tl8YH
KcRhCvpkCadecX1fEPReBychxeomdJuWz50F+iVGb5SdoAexrK7SL66uVNx0YnpRSh9ktpSIXVFp
0cYCw7SvSRiCMHE9VKXQp7jKd4NTGHFb8pomoYym5uutqfea3Yr62NB5TN2p35sG0f4MVyx9hlSh
qzqcjm0QRyvmsGidBfwn54YmrNAG8TN3NRZ9FR6qMhueytGd4JuTciCeTYyWUifOkfGa2d25UArY
nLmWWbqQPN4tlfzLTYbwSGIPTWwTmFb2j0jAxqrnj8i0diZZ0jDHQanEfTWRm4f4u/FiAyNmV0qC
NVyY0n7OqJXpILlrJftzLnx+lAAOShfXhNcRbXdGhsxgKhn8hFnRPaW59NE0pn9DKLq7oPHHu66q
zqbNdyOs6DQiiEI8I2q4U8z67LbkAnC3kZWbaBPqo6DcVeMMgS0i4J9bwAGlnzIUtT6WixFTvldU
2J+hRc9GeNNDeWNqiFem9mFSqvk1yseXOmUCSdzqNrgAIYnMHbWgug2Ve7ElhaolsThBrAP9OJQd
b0CyQp6bfk5ZtsFcVUFvMqHsIYq0+VQ/9i3EJSJaUNBFQhgwGgAI5ThVqzZ/LXDksnplzeKB2Q3K
vwGdfTd0qNhB++wKOEUT1HLL/0oZrFlo0bAsATeMk7WO8GL5bEHtGU+ASbtGq5sl/KQxP/ov8P0e
XAcPYVFpnmu3e3DncON7s3k1TKy6RmW+psyLA1anXHQ7Jul7gjyngjaYyneKfSwAUgm8CS3wFuzb
z9wXb3OTPzfU1lPS9VKi/vRy+jSpSSo1X7JquYz0D3NEhC7BlwMM69JbDDpOAHPem20IVUIW90VX
w/Qvi5yoLqg0Mnz1uwwpKqi9/MEquNVPKtOntLPOlud/8usqH3lsglVcYxqKy1we/KbnrNIQCQXZ
ZmL1JjghPsnsWMbQtfIqfE4HB9sF+vfISmaMHymBs9VBQaaUI0IDO2GwJGsJdgoy5pffT4dSxjt4
Iq8VLcBMPxifpn3RUOZdVKgC/3F0Xs3RIlkQ/UVEAIV9VXunbnnzQuiTwXuKKvj1c5jHjd2ZldR0
cStv5kn7VOBEtDMmqsE+Viq8LHzuTiN/Bl2zF1V0KR0yqGp6qH1u6y5UZ7D5NdG5VK3J0Z3MLsah
YpzLWt1Z2bg3jOTKa3Dje6h29kMR3CJSOB2LYIdxf8qhLmWQD/jFNMbuKDkj8jP2d8PH1JrXpgge
0vxZ+oRB8YjUzFAjqz0d4TTiXI3CFKU1XHONvkvnP7xE65opWSt5dQ24bMSwU2qSEQ7C7jOV0WkB
p4nEe7BCeg3p+eaN6ESkPVAB4kafahTlsu2uRZJurD7ZzaSsipr0zRKOKLHXyfEtWZD7BjgwDIC9
PloSwPJAyww7IxRmrJKfruQ+z3Cr5Tb3KV0rZ6O4y6cZFAIPB3tUzwk2CnerIuzjsBC0pUUr6a20
V4Q3tPjG+MXYP+y5ThBTYgLEhLr0p9t0NNAxkPcrrmIOUMb2JuqNV5m4nOjlwPhrWNeE0EbC6gt/
ITKus9MDPRM9z82MX7JZME5ksrwAUUb+4HY61JF5KkswbJC88RcPcpPIrebEpvO9Bkdeg6d/aokR
4dgPy/NAUCxtObFwGeD1Lr2jMTwOzbnwWUX19RagDZexdWsluAFPEdNWihWy4J+aUVbaxWNzICza
RDT+MpMeRLnroflHlwqrRbLPfKKwLC2i7JPaJkTYDtb4sC4hdPB/kJYPMZcB9zLa5G4uafRvrn9x
zfHQES3CvdIfLaXWXfo6A9iswUFRtgTPtqGV55yMl8TcRPOHS1d5qs9i2NnGKerBA5f5vg+oqJ/J
5JKm4PwKLz1BO3NdU+q27GXkUJGKmCC37DKOKLz1cgMar213DKZtcTHItBO7sBnOkPmsY9Th3qcS
13jDdNvzCk2OdMw7zi3Wn7E+8fFkbK7rfbQsLGD4WRQRdU8B67Os6b/T/kJbg5PHpyh4tocN/EwW
hfF8hnlZO4dYraZ6H/drJ6E+IkWLlDwk+MEx4ZNL77HY36qOV8t4qUoAsbcGwb5Y0DOXivRDVL+Z
fFGsZ+LXjQ8qBBWEDbIdHrqlhzPcaQmfivn8re3B/aOlOIAM0+Y1Zk/dH5ts1xvnugMViip5RwEO
IfALAn4KLc35KyUqkotwSxCb2k9qlP/ZmOn1GagiDcIlzzIRw+i5rtcjoCz7QPbRCuAQY09YpdGn
7liMEWPaA0gpSszl1cawv1vuiLxNmou7LFT1A8p3kBrAz5CI41vEf5ofCYcKIGbOS2UciJXytKff
qOdNdgu878ExSIqSQ48+cgHQpDkJ/1lNp0i/V7z+i2xTOsfWQHhPV44+JwkRM5rle+9qgQvEl5sG
mFXRe4zPYaTGjMxfj5TJYWOT8l9WXTbOLSZ8T+/6uV4v28/F9y5GkM451UnzP1OffHwKvftDziFN
32xqbCOyPYuCYt2FLsIpEUkXk8Vs/zD5GcQUy8jdunw7fQjDOb9szze69NV7Erkv0cI18p6beL+0
1+VEQ8i2V4wfZt2tqiXm71x8IjzBpbMeTC6WyueFt8QAJi5DOvnooQ151MdPWRdvR0u/cdH7Ktg3
NFufo1v1f8IPaLv50p48Y+kPuKZY3oWMDyBekJxFcN+CEN62LmeHIoQhCpSdMlpHGjN+MFkZWEkS
liWjuDrWpB7KGi/eX6RxFXst5B82DZn9nolHb751psU+gsegNv41sb6k0jgn7jNxf4S4aVPxES2Q
HKvVHwYMxUJcvBG3xdkJXl0sCmbyM8agHFwKXgXjGvBd+RDRaZIe+iF9yBBVsgGrzEgcpXO+k0Dd
GIa2mcsiEMVso4e/RXOszVOW/kZki+oKk4kXl96atxT+MvIiQ21n64AAlnAs+BW8zhL/zbFLnHIJ
23zdsR9xua5ICOqFOYOXizAtjMMMjw8Fg27oo+FBgsuL99xo8Q04w6ftwsMcZ6rCh2mVGOanHPwD
NrAHWS3/BUW0oVPRnuO0O38o7pMoIQxwcZz223PCrY/rpXBZS8u2SEiQRxNXNp995fBQ2uKWEG/O
W4z9WMaDfITIlOIxZ2VLWprTJwXIZ1Msh6BHDDXtnyENeXd5i7U2bHPWdk5ID2icPPmTYCfEtnOq
v0M18PKmEUn1/WMUxB+6o+DQmrkv5B0DX0xXONdpl+VlqlcD/TGjZrnl1i1BvRl9uzerPdvqdeD/
JNybOlDo3Vx+RpL1VtX7qEJ5QMmYhPBtw/TOSn6mZlCACdQzU7OBSkcOtriNOC9oO9hGybKeT49z
z26qTR5xY6+UmVz8st9YzQhZRcRcofSXXfAKL2FPOXLYFBW+rjJ/yxpnb+JHq1gPuXGNTA3immqc
o6knICaZfMkpDEEsH68ker7AYd6mvjvaxfQ7DxS0EBQHiQSgLVSoZAU4VIt+Ns2Iy1I6fMuF+Rq6
JfeGpr9QGo1oZ6IFif41HPRqmlL3Mdf2LSRpBJvWodY1Sd5ayDtVZz+2rjolsrjPR36UvB/bnUv6
XSiBncXH5zWzpdlIh9/M0BuDrXZegymjWPQ2WUzVtIHh3cXytoRhveQUULm3sysBtIU8z7Frx4G+
4GpFfPVSRkvyoe/eB8GTzFYxp985e8RRhxvT85x1VPhXiCYfdsQbbGC5mhKE3qHIPzpOySWq1D/+
UP16IUOnE2Mo7zJ5sG1/5yrnSl9fCeKjOkEwv+RtdYF18DVPPrUwzjvlsOWmL/HWAIFOK3vj+4yG
VuT7nE5WgEEXhC7D+SONPmcz8TextpA7CD13xQ7ql3WaEr5dSPAAF9KLPYV0NSpePhOrerPFfeKX
eGGL+TYRFVuFBAlnczJWAwukxI4Bc+QEOlx6te5MX777s7P3qCIf5/ghhq6xtrG6UTlxmrreIxxC
ywTZPZWHb4mbLo4V71jKst3C/Ti5UXhLDU1+ha81SR5BU8+8mwgTU459tQiT5qEk4TmrbSC8lt0S
pUMydp89H38nfywrK2+98QJGjEQK3pkgIKFKCIpWB8WELDeYWJfrrzyoNiBe2W2twt/JBn16JpTv
NOKc2s6FmNmx7GuoCelw9PPfaiDw34bdObRxXFcmwPaKMskgsnklRaApSAREWbKPAuNLlXRkyHwv
0vaxGaQP9bTAN2mzvwwnj6Ipx3stmslcR5GIdx7xjZrVlFdzxmKRTa2I3ECwEbbzPmXNVqJox/hC
7kBpbEpK14jJ343ACVO3oiQx/RA4LFJH94cggfaOCF9EjDOZUcR/pT1lewpfpx1yc3wbnHjYw4gw
f8LOrHbsHIP3iq6I1ywyvNdmFrC0YSdW/yad9kxns9xPs/FJ1j6BX95WhwQCBB0GUqaw4wPF7SrR
MVW1TWWTsjaTEcvrBG8to3parawS1GxSuadWjsEt1MHNCGnUinJP7jJu3q6z3DAx4TB1ELUIfSGO
1hDSlSUElQixDCbAwh2YBcY76qKMOgQsr2vjEaR2cA/P1LpoLwU638EWksqN/kX2GDdHwko8I4TF
CWRz9tylZKkvAeuWjzZszb8+SONV5Plc/Bp/2NCnkAOjI/tr9328tkguYO0iAPCQql78k7kxXSmD
+SdEzreBTktFrd/yIr/H43Yqgw/LPtul1Heldu5bx8jWiotk2VK2WdWHoisxCsATAmFZhOtOdSe7
iM9z5mwNv33NS2ACTR03b43M1dnLaDzrmsI6VElfcj0y15OD3XK0c6ZEaFLWzvDo+BxcVgyeLiA6
KcrJwiir2BpRNe7ZI0RbM2VmD9J0WzY4We1FGaTjgp9QeD9zSkkBk12U3USHZb/2hfcAzybbESKh
KWKGfgfTPKs7HLRBG0HXCd1z1wrvzxUhZYZZMI6bOYrUjQYFeJ8CvlAbjH+SvzWQbi86SsxwpI8d
WAmz66HWN4TKS4iCNfamtINKuTLmNqbxz7ULkCJpZJ9FmIE552v2xRbidZCyxpCbkEnhpeW8yKZZ
atWAwDx7Uaae8WdEN0T8EA9GYzwRQbNBBeX2PwYN9kEVGPPanf2PLugBQLaKbwReZqhPq75tolUy
ldbJz0GQuooJJwxx4VmxwpWQ1tPInJrP4rEaRUmwAn/xXdbBoo/dpaQiQTUOzZ9ILAONL6jiomwu
zABxADqg4DDEnG2FiP3Bfbqw79waMpLXxqdOUIsViX0IWJ8NxZJobMa9HVQudz3c1kyIeTi/yT44
YcDnfczNoPOPtqYs2Smr0yAXA6x6psiXKzcJj4Sl3xLKfg8V90SJLg0JdjNaNHITNLhPxmAi44V2
mljFeXbYMMYenGJpmIS4VG9/hV53UPQE5KTOlHw3e2ZFkga+m1pbr4kJ42KlNYf5CisbgF5VYZzW
1mew9DWKQhZki+f1XMcsOL0T1Q2gbtGmY++t9CXJyNB9Vq5mFTVMeOIii5+knchzanJuURqoJZOI
WwOXjaqKq7N0H8b+rTDBXRoziR1FMLO2hqNdUcX1/8TV6uUPU4ePs2p+Z5eaisEjMyzVgOllEmfS
/cCPDGpbdUF/esNC05+XW6+INC15SO/07bKDaF+MwD6zG9pahji4pbnJG7p4aG7q9fzqS1zLeQqV
gE4BzKyOu++SHAifYWd/ZjWx6iS1dqTCMTiN3fzbe+OHqOqH0GUiK8kbkK2LxuYjM/vvHm+J6L6D
6F2q6jxGIqO5j0O+t9tzQxDR6HIelU9t04HAtMYqmbvui1Xc4hjmyfxl+8Z+rOcvx/eZmVN8vmKk
vyUNyl+JwGcXj2OCbMBF2XQdKraYvKo6JXHVDVunihYEkmdvoqZHK8bRSwjNAmtKXMAxWTuw4d8V
82VIscw1QfXEOjcmfI6rDe9Pgo+yncat7+H28mqeJe7BmvRr4b3GbGOY+kGUnSb0P+pW2YXQfWVR
zg2Zw4Se4U3wH2GwGC68FQQKThjs+s3e7dK3OlPXeTRoZDKwvBHZp5OZ61vdrwQ9bGNIeyuGJHQc
cyHMhnRgQbVzXPO+ou10ogGYzeHc8RpgfyEhiUesqKLxPe3UWbTtuYqTPSucM+g4JIlwBwflkLbu
t6iC9aDqA5EmzqmSiCkaDwAGzYxvLF81E2KPk64LYa7Lst9pvs+kSOjRODtYZEos8Npsjm0NHxfQ
5HoA7lXNAVoyXedpce01fqCpfe18vU6rpZc2oiQ8uutwE0RwPkxQOqvcJ8DOsi3fdLH7S5BJHYlS
c6utPa++DHUAGg5BGnvCqnN6nDsRNtluhaXrUpvBaxrCyK5w4FSDcZdUei8SV2xTl8s1dGSOQ4s4
LK1HQD+MiJzDZbD+JrTrpoZ6IqM1+gDu7JOlajhHuC8mhuNkaF+UxckfvHqYEpO4W5Xch4Xn71k1
HPDG7IYmOORhu5v51Qq8smHrnpmfjjIMdkUu7jsnADfTvxl99mPHjKVelTzWMTC/EeM0IsOmF+QI
c/vY0/XXBSV/NDIzJMznsn/0dMhV+23wAPYKVMGm4fpSmItqVCYPadufup5sCSlsc4weBfuOvKD3
YOo8Egb8fcpx2w4W2pxzg1IG/nvMPlnw7nrLNDFysjvOeo5Tj33vOp6X1r8sPRVCfNPv8k1e4BDA
sgyAN7UzRn+nFZcqUjF1OgF0NitPD34EHjCXV120fL0N5Ewq7CflkPVtJG7N4zDIPbbk6RiAhR6i
nz6htCao2o88GP4sbIdEt8gB4koz7PaEbTOera+iqW8qryGuNjepUERbRczWwu6PXR4a8GejvA5Y
WbeLLVK5hnFk4trGc3gwjXbcGIuJN5h5jYogxMsQZifQl5jhHJy2PflGhQPdqMuLVXnfzGwUMyQg
SjoPjtq8BYeLZRkkhgKDvQq6zMbgG302Q4xvP1pOXmmfDRN+xlTO8xELfQMvC1jSaA0bpTFYBi02
so4CmSIVv6X8kxECFZVMpItqfA2Or252IX6r/scDLOzWyXwzmg7kJb1Gia+cQ5UW+95TW1El1dqJ
pdr44icDbwf++wE8DqGjHInLWPeYK02lMc94lyGfXjO3eKfZiDoRxJkhRdX6dPUzNQkU0dokMhOi
OBpefUyPIQaDqXSolPRRyVmJEfZLoMv3+UkJg5qK9sgGdG8SsGib9zFMdzz6W4mNvQoXtEZ6giaU
nCff/Ig7PKHpUpyXPHv8y2hO5WqWXRQoNC4k4cZV+HV1hsasXqspuwY6P8PaNJ8Y6cGez9jeZTLy
iNIFPvnlslEPt1LeV0N0DD3waf18cnr/obB0su4Efq0gZnnmwlIMrRjLBnblYoo+Y4dhOWB5YHWX
gD+N3Xv3pahuc4LsbXgkA3LnJif7ubd/BHBFQ5n32olj/IJEHzEVL5GCGBP4wMHnsEnEX8L/JQpJ
+YUcAilUr2sz2kg6bkxVHy2tr8S3tyOvjNTA1CxQhet2oMubCeCuCULosxWVBI2C9zT22l83AnpM
qeinngxiMhEaHo6V19SvjspZVr6InNWiJ5OL3CiY/xPFvRFM396E4xlXD5MV74Vut7j0VjNvb6+7
AZE5+22QrUMWD3lPEkxQVpzycaVs3++bGslJ1vaPhju20XP4NTs+o6BsQcKkuxB+SlfoYwMlAg/L
Q1Mo9D2WBBzPlMuJisO+pRukI0/EPvbBH9twOf0PEqhQLyXRxNSq7k0VTtgQBao2bED6esYAEpXp
HCgGP/sZ97zQVlx9VH4umr9xkj9GSnI44zrftPVNN2G5Ih7w5Zjet6vZNxbm9F2Rwk5xp0zNQLVd
MOGr6s65jaO4G84+JarX2SW9noY5kj8B95ciYZDySed2/rKPK4hUQWaakOVl63xUaeKfq9C0rmmG
7S3NvUMkmle1OAwms+1YdsQU947+E65u3DuutQ9zvrYJhCDeKUOMExoS3EwHiDJ/tG3vimr00TvT
eeNHOOkSwGeiIEE8czYg5AdHz4rJaME1ufu/cAZXGtUA915gI+k1q4jKrNDw19whKBGghws/GGiZ
5Y8fgOnHAvaITETQcYy9baYsyjrHscc07XzbU/NTzCFOvpwqFVVjCjfZBpBPeYXWDNjQZf6RNYA9
xBp/nVoxH3dq8z/hCdKaLmKN9gffmhtxBwfWfK2nbwplrGG6kP4BAU3GDSebT85WcbEO3U98a1Rv
A14DeoanGl0HCk54N8MmiEpLg6+pPgGE/auLaYsZ6i40L1gbmVlhdZIdp27GPIQzhnfNE3snsQfx
UGFdQikz2I7VRYWbm15E4y+iSqnItr6D0oEMKXRxb86I0Ml+KbxLWYdm9BeaPR+rdy+zB2fA24DZ
S0Jek8bFHHEZfFmJvU7KX/LDd4Y1bQd027Isdrlw96p+ycDYxYAZ/OahRoRr9CMGmm3PCK7RigzX
eqVsGYxpET+3LbbwPJBn/Gfs6opjaEDVodqK8oDIyJ+0YuKzjnG8bcFEG4CU561p9ueFGDFhUMNP
inrwRj83YNUKtbjBSxN4y9KMvrK7imCKZV8jxNXBpCemXJDdQ370hL91evtCsgyMlIf333jy/aOM
yw3Et+VFOw4UZ3AbXbpWqVIiy7sZ6gsA0YE1rRfyvQn/eDtvkiTcGWUEaKO+uj1sUW28sBB+KUbi
SlhrNYKfSZldElf7ADeCzN51u0iEtL5HqzB+qZnPRkywDX2s2XSz575cRYqtauMNYk2A4NGMaK0z
Jbqx648MWpYxf7ospaDWGYAi7iqPUlkbP7kNjmOUEmfBEJx7IEM70ZEsM3qWCI7q8bcg8EM+kyN5
NtTLGdWb2zg7N38lTegQCecqIy2NiT0hPeJG2YZVZndN7ao6StywmaxQbhUswMwSLFLGfUgIVCb7
aeSl4S3YUPZ/RXdvslSAAwwOxDnLGjuzZgKNsmCr3PnRLrEz8biQdGXzwtqv19NDkzOxoqI/9Vis
oLwLbNkpC0P1hiOBLmD7XEURvJI9jvLjmHyB9b0LEVyppjDefCBlRsb+nM4dNw+u00wswDCf5t41
yGEVLGtZMHaCCgh5kAY5IWtWlxzlYWTc0lwjbSPZaH7DRshVrLHDR+WAEXviWOBWRhqQPqQpdwAG
GjeZf2fpS127225h0dfDM/Ugu8Wr1MHB8rxx48f8OV1eI6od75t428HlrOZuOy9ldNiqISZTtpDn
3W8tl1Z4MWNAJvKZ8XRW9DDmuMdRaF5C9QlEdqNGeGtmfzcRTQH4e9KD/9x1FFA8t65ej/jss3ik
XzmghdjZ8d29H218jHz3KPZaqgB2bfGoO++n958aRQ0L9DC3xDXj0LUu38jq7tuAjJvCyw/TfTWL
/K+YiBI33X1dzq+2BrJjMl07UGHJOMRY6bqVcH7r6dWC09jqlgBqCI6a7Uluq+1M8tRs/F8n9Jy7
geVJx2u8bK3jYCJF9uG5QfVnHFv7YfMjO2dN7TmOCPxqFScJVYR3unFyyiDsh9oxwLIRVSnbS6WA
RasZ4oIBUqjhrbWbpwHtg96ZkYtt64/7iKXCM++r/Aj5wt8bYacP2ZCHwKniTdA7wc7yBvyr9Ep8
KMdc25YEbEMP9URok0jG1kRNkSQC5BziFQhZLzdK7JhH9Lqq1UMtJrYwrP18iYFwNNgY2HXGo0Bi
LfeiZ5dVuaK3dRfBoOQF0q/mkdqCqjGOFGRwp+KkT32WiK37NKZ/NYXsOF2oQPYigLMJXSF3iFr+
Rc9YNUsB9V86fN9oCTPXLj743dRzAvHlBmw1NdadUSO761ZC/mlNcmjVmNswOgRZSi/G8xvg41z3
fftXJCOyNS7T8J8MaP8ywxpjUjTC+yLcgUfDDlr0kQpZcanm8xFD4mLchiwwV3VpZS/0r+hbLqR+
b2kR5I7exCPXHkgg9ojDdxSZ9V320tkZJpCeKYsyXL5msQUdDrdB42OKFnt85htJQ0onLx6b5U4U
hDHWsx5Pr9V3AVGbpNpNEyb3eKrIt+qgMH5rM6d4m2OC9X5py4NRB+Mm4UqB1QJ+ntf5agMoq8Oa
4sznXs7T1kxdBUIaVZjeBiwIkZ2E9dr3MRQhaudgHTL+bZmgIC3OB9xco2uBB2pse77MSumfPnff
5tamXqA+VkAwVmWMeWoqEsqq9WMARHariti+WiVc99qzw1UxpuTDB1acXc92ztiX3HrxCYXntJBY
uVr8XmMRFAyXNmilkBToM9g292rmFC6FYkqu0NwwpzCogHw5hGl5jeAAJn6/60PzBg/lPLHAuav7
9tAsL/o8C8l/Fh20TdZutvwVHNAwJPjwnKY5MmVhMcjSjW9V/LDjB015+G9oANlLSHp3AB8WSnH5
jTbw2cwKOJBPTrxaV0NO71BsvJVxRggMGvFv21RYIQpIUQW8DLwgeuL0Vc7NEliDBrwzJJ30LjBU
tLMw+7FG+VASJcIDWPNFL4FPjBQLu0nwwjczAEgdC422nQ82W63ETk4lgY8dRGRI7Zqy+6iU5wmH
azzxjhbLZR7hr6HDvU3Y7QaXeKje68I/JTEzBW/a0aSZtIo8KrbGS5ZKdPnG2JB6GfZOEG8wk6Mm
EIuW+dTeW3izdeDgnopaY+vbMsFLpXgVlMIh8Mn+t3JSFhMTLwBZ8EmGEHnT4H3MfUXSDEnTShGa
/AhYcTm5FlfgqOalHSd0Nc1hDRU1rPpjYSfg1DwwnvYab1aAGZOiYG3zbiGAE+q1niJ96QvO0MDw
ipssU1xqfk6xUFE11PRkbG1Ht1SXEJioNTnDQRtu88JLeXqeOx7KKPT1l0UweiYpMzu0GBfovW5N
dtQocmqmZV8/2SIiw5ayK9RjBlGVKZop4uqbKJONl/COK0UA/G566BpahAyKpThiJmb8LHT++f9v
xVRB60DAWl9h8Gbdo+SuC2mayI2xPPT0XK27sXrCc+CsU0lAWMT2L9KAuA0dB1RgzphXcDHYDa9C
q6IIJutNua4JXGzcEpahpRiCCqhYkL6h3maDm63w9L0XPqbbTkfF2mjZtXexD1qtpoEFqAotERYN
JkUQcEBbxaPvacp9yZusKxOOuTPhxvaHFBZZ/RU3AwMCF+ynvOVZDSymHQcz74bPiMkSsIlZleIG
ub34Jxo7f5x19GBFAo2p0z1o22ZJ6iUet9N8Wk8TxzFi6rjrktk+BHNAa5FFc2HHEpZIUd88D3Ft
HhuoxbRJldjG6hxmGyv59bBEfZPA8baOE0Vb227/qdBljGQlTq18+8wCpdwNlg9JQE09a1rRuOUb
cHTWOKbz57p1euxAgKAKmsFBB9WwVbSFrRGv5daRNaskV8fPOK2Nl9nCVsILn9rRAaAIPyNe2tb+
DZo5RYAfjJ2v+FMFLmaK2rTA2Nn9B8b+dg1FibxgMIEYYHV6l8AyIzY3BEd0MUoTIUIlbeddW2wo
65w2m20+ue79HJTjvQQBf05nzPUV1JSVcpI/z4PqFs3A3HVCJJvLXdGBKidZ75XEAnN/5KEKh3af
2AN0Ofgu66Cq0odwKRiIWlirQ5h47Ncj8zhVsMVUVbqQ8wAUHxg+waxFBp2zPkxYi5q3rc97Dns7
cCBigB62NcIyIT/vbSbFs/E1qrYpICzD2tfk9+uHCDM0G+DYrA7Ca0iiTa6iLE6qQ+Hzu050T3HK
duML+gyY/STB1qOqfk9kn27GgFun0cN6tHxin7Od6q+OAkKsIANRqAqD4Z0yfaymDqZuv7RpfMgG
413WmBzAPflw/MZPr6LQuq1gx7E8YkavuZRpK2dnNilzW+gelAi87TU3OYj0gvHOwmC8mbT3FxcT
wMPRAg8ccOKkNeV3A8RpTjAxknJBzsmGMT6xmqMpLCE7Ew9puqqFngoAo9h63Mkcn0QwtuRuSQQX
KSeMJRPzLCY2WK5LV0xNMOzR9UzjD8RW/iUaaufAqwmoVtrMz67fW8vEVJkoKG64qjjxdlxZdunE
5Y7ly0dfgqYvE4TCMuSG61PIpCFCZjFMH8A+wjFLBGiT+MCcE2+UItintvhmZ+Vhgwr+DSrT+7oa
xAFPiE3rJKVEKMDjE6iV8Ck2h498ABxGEAEpwzGD+z6nMGQzQtK7d0X7LsKc4ojOTR512yRPpnDF
NV8KY6Ym/5Eo+I6JUwNqG38jGzF2VgxrAj/7XeZa44HJqHlNYojSdthU9wKUX4C9XVAS7bRIqyRu
LyUAlrMPQO7FxcRyytzG9jZc0A3wilSvhtxHhj77CozgYWjcx5ZTS4fuv2apMyGItWINx7hVIWpY
o3WeWtWy4ZrP1lhcBXghA1uGK8g/k2t8YkWO6F93kCrpfRxhnqRVXFxTn2aHTCALUZ3EIk8sDvNh
aLhU13uZc2OmFpEcgVtcCq9RJ1swbOUl5svWxoeea/+cjcaDJY38gJsEeRzSpjat71iOBzeZNjqe
kTqrTU8e11H2uh1pVLYCKBKtoVHsYqIm8AsovcxCCHd80oAvVsYI2CiK6NcaM6b/rsm4ulTUQfdk
K43hOnThNaGFlvw2vUgI3cTd54epTB+SUDzENJXtOggliIcl5nevaXZy8LDyG+ZLWvnNusgB0Qiz
fegS3RE6yYdPTq+LN6T8/uQcqXnjNtMZmNBSKpXhbEFW2Hod5yt2GgAWsKk/OxvsYJPv8KoPq1gp
lp1gVHZdybard5Z5pTraKaKfTgkCRk5kXQLRaCJuLldbx6AFo4Yy4WEtZGWBaC+xIpI+v02Nol7Q
YqUl+/zJC4GV81jvVIgpPhkpJEs6kWAzQg7Jgv4Kz3XvF3R1E75Itv1gvBSFRyFJxDAUcWdfJ/DM
VZY++9jIjWn49RW1lrmjD7FvPsVT4D41TvdoEUa6FsL+rey+Apzt8lp3fYTxyaNII+BB7hybfoH2
s22wviD5k5LqMtYWYfAGj/DWeVzGMyd6LmRw4d2IlpbmeMehbDj5MJ8zASDLEbfI8T8SsHJhIncC
36pfZhCzuVT0U/HROgMP/qT2hp7+6krsJLkxNeacU/RN8LmfsQ6hB8W8Kw3Or0MMV4EltAO2X69I
3DLVqOi0JLdSo9qEjVpapDAKDKsE/2YG1MiIQBAmff/V2F1zpc5ki7Rz6kOgw5oOkmsyzu0J9cnj
nxCnEoQ/WkfS2eQWEmKWVl89x05VrpVr+3tWWe16JrdV4wN3VLEvpUtvWXPWFpw1PS35ERdMXk0L
UbibeAkEafTm8En4Y3ZSJvYOEnkEt3AjEY8CB22BQgm78MKq8V4K8QYwWWxjp5RvidM3NLeTGe+L
8J6T8hBawbem/DHnUI7HGMmIr8wQcJtyBEd2n8xvFBb496JQG3fEu5PWG7apu5DtT99hL0NRx2+4
NukPxlC57pu/MKM6IImfU8pvGmd8zWqaHrnXrKz0oW2XZGPDR+7zBbdXTdHtBoFXjZTmiRP+ZCY5
vaTti11HOMONbUK1bxFGajfH9a1nLbJOWSHfke0Rm47EHxQI/yGbP+iXiu6mPvd3YSsB/crwLZrl
c5/Xp4it1XIUvE7VtOlcep4D0kyJZa29cHhOTEO/ODZjnk2wDHKkLSbej5iKhwXjYNEP5ybQlTOD
DuFh4r3stcQLqgk9z+JP5Y5b3PUdpoMSU67injPFfJHTATiY7c4IEgoT8mx2JXTDQFUfcULKnrYu
NtW+vYjEmYedqLQH/4MpNKE8xCVUyfe/RbixcWitRVTYcFr7Qu3cAFpGnccT16QSUsKqqgzv7GPn
Ow9O44BujPS/YqyKp1YIEhkG5WHf3pD7z9Qo/kfamTW3kSTZ+q+09fOk3dyXsTv3IRMLSZAUN5GS
XtK0Ivd9//X3C5Z1C0hgkKZqlUSpi9VyRIRHhIf78XNoVmxtI4aaoAN21FId5eXXNJG/y1WYMzfW
Hlm1KSZP58CaV2wcuvfeyGPTYBvIMnrTRUUcsjfjkmuLfoEvfVMXV3VVFt/VsmlvSl4Q+V1aVPoH
uW2bH06iG19rKydHiBpU9CvUWioSk9RBW16BnLrtghrqNFP2k3UeFcOzaRSj7eaO7NN5UVcf6pz3
cmoASBp6y3kIpiHeWjVRfqwLxv8qpSKdlRJtDDTWBmGhfRkz6w0lqlywU1kPcqyWb13erzjO1oZR
NLtyEOVfH4COa8Ha/NDKJilXA51JHdFAaXri+SPdj2gyIiqgQTAXtC3wKo3CyEOVws1j2EN+a/Qp
HP8h2BdghtWmHvC4TJc+B30UXKe1kmzryhIaXI0caCj+0f7bmnq1qxDaJNdXU7asyr64zxMAdkUS
NisgsMo9OKzsrY9iABYQPVxlQw/wQQJVkkCmrJF/4jJQzJXl+/pGBkdEx1MpTgTL3DR179DKpmjf
mpEogEJ8B0I/bxN40lulREZGlsf+pwbdDPVNB4IQskVTId9IZVFqaHTrPo2BIzEQz1Mwz6R8NDW7
LpKOw6gAucMA/fhrYWSfdCATz06U6YXLQ64nIkTwg55iOUOvBe/SyJTQj79H+XA1tKNOzjKuzIbN
2bQ0l+HWMZiE3LbgSadSRl/b2EDpKdVaz27vcsg1C8Wst3ZaqVCoa1q+/a8GeTMUwcHp1mEMdyRN
oRXRQb/fG+4///F//t///T789/5n/kDBYp9n/4AB7CGHD7D+n3/q//wHXX/i317/+J9/2qpiWrZt
6ZajmKaFqqvC979/fSKU4T9W/ovA3dZtyJDh1J12jWNsJt24vmzCOjXh6Ao6TRq71dZ1+dhENsk8
akkVQbphubb2LNU/h/5jwatbvb9s6cxgHF21kGLTDUNW7dlgJhjPejYJrBPg0WxtvEdG+unPTfAK
UAV00bBl2zgeTNcDUipjTATyw1A9GdLV5b/fPJksW6azVDN12aAtUtWO//4k9cdEDjhwWiArIqfu
g7puES2iX+3PLRm6ogIlsGxyVbORWGZn53aY88AHSCEXXxMQoG23DSxje9nQ6fozT6oKLhcNEst0
ZqvSWo7PTTsSb0DNCbe3Kys3QbMb4FkZxx+XbYkPfezOjmxYumqrhq2YsjUblEQFQmaTwEM/Phva
FbwuW1RNF9ZIE4swt2LKtsnyKI5j6c7xIlFtyfsyJFdFj7dXr80t2nYryYXDyw3XxAIrfwURKr+o
dHnwjK4QpPXop3XhI/GkVe/6a2tlrFrvzwcPV5ah6Kpp0TA3G/wACQWkLXysrkQtin5Mcl93l01o
6rmhM7mqqtiOQgPn8dCBIMu9ZJO7L9di6N2qW1He8WBocCf399DRpGPggPk3tEC+DzxeZR7EFB5k
RV6xuvypFDHhRwtiKbIm9KpMGlMNQxcueHCKkd1KfJtKLg021+QPFDoooJdF3/S53ij3/pWU7ky3
ZRE+Bu7zj6V5V0827cy8fWy+o7+XQiPmqR37ZOEebcvLrr98yD3IQDWPTFp4jajX1ffOgxnALdz7
0f3Vu5EXLXjAyVZjJ3MuGZqiI5DDoX78QWpCJItKlAnXc75FQ2Wr2wHQ8n7/0YRIPYysBXcQAzue
d44oA2/TVPg86Vw4tqfkqUPif7JQNqzvcx/CNbl5qhvAOmNl36tlRJycLhzyyplBssFlqGNkw2aX
z3afmTioPQcKTFGyeSMylFIRw+VkfIsoJfZdcj3SL2Fq1b0lw0ueoeC74oX8kFaxRyXiQ1ZOV5U0
3Y7RtHA3KGJ6T6bD1gzHkpkQ4/3cOHDDqqayolZiOrpvvd9fE2LfwN1K/gHurzCFXrrfxEr2QQMe
UDOyhdU/OfwsVsOh/GM7XLaqPVsNS23kEQVhIKLiWd9ActCqjyhCLxx/Zxf9wMzM2+0moY0lw4zh
b8Fl0NX10lvfBv1ZobO1TOP/cFSz5ZahIe2GDnO6CaFACjJLQl1EojXz8iFyEjwwe2wdC3/gnmL5
jn057ifIuhL6IFsAiDUUMQEM7H9qwtFgr7Io9PDEB4J+bGJv8aaSGo1CZJB/MrQ+/pCQtny9bOTU
CxC7INziXjd1k0jo2EiRaqXUGEjrSKG8VQh/q6x9A3uxsA1PzzzMOCBfiEhNS7HE9w98HXZSlSY+
h2SE8pr1D3IJLpNGocJYWP5zdhRF412uWARd80sNOgWiSjoLkG9rUD2oqJwlPm/6AKSZ+uHy1J2e
LASqqs7iKzK/zzdQGNp+Sjs8pRhDv9sXz2bzgermrSaH6zawtpeNnawTwTdOwJgcZs8xZ9tI0qh+
ZZFpuWXnqLelGYNdANDlBY28cD2eDIvbWtUsEVNqmqPbsx0khX6rkwcil1MB2NFAdJW34LLWnf5Z
p6X7j4elqjrixYrDLBnzbdSWaRrvZYzlEQ1NdrCe2LU98OY/NsNLwsDB2a+OOb8EbLq5dFCwUD5k
92H1OqG9NXYLO+nE9eCPJY/NGukEr7KuHbt4l6UTkDMqYtV434WfC2dnJW/T8OnySE6OU2JVaBU1
mThSBTw1ex51jTbaSgKTLR1g1W0+pCOAAtphAXIbtN/CbapayMWnPZ3Zly2f8QsuGV0nkpPxelOc
iAdbmFdZ4gyWAlGTqvfb0hyhzJpU7UdvldV1BAema2itvGCUbcRfe3RL2gyTCN2CfEfGH2fTWqZT
3SGvabqr1Wq3Wt2tdnf8aSN+bjbu5vradfntbrPZ8Cf32t027vV26z5t+fKvH1R8sm/XW3fLt6/d
J/55/2/X4vt88cRPjx8r8cXz3JX3+Hi1elxd7a6wtRJf+OXx84rv8l+IP69+7F4fX3c/digW8r92
O37+2In/Bx9zt7ApT52LgovFA9Kiv9C2jdks6C2E4UNDG29Ed50GG8aeuppcPU7WH3uxBmk4+4Sn
vmUb8uw+iLXOj2Dyo18YGhBrP9FvN+5MyK4ThCouO9TpkcZ1I/aMqVs6VmdjUvd2EqcOHeylrz9U
8GpaEuBHXVq4qcV5dexAms6BqcoMyVRsTfj1gd/6DT2QI3lQ0DkRAo3fuiCmhQW0DCzqoFpH+7uu
Lpg8MzLDZK1MAwA9V5FYzQOTgRJrhRYFCIx15LXSxHS8itLaLV3c3cIBerorNcN0HEOGcNQ0iOeO
TYW1udcNErsQwMQmmKn4jVbaYe2HJfQFbVfQ7WORWf7jlTNwDnHaWchczJ0kLW1zaP2W/EwH6DT2
RhCPcbbwWjg3skMjs0ksFLsFC9XBCUHD6mPREqNYKKGyhKJTLM6DjY3ExsvlkZ3ZZ2KL8WBA0IIn
ysxomvh+oHcYVYIU4nfKfhIQrDCpXgUZwZ/bspHZMUngGLyGZvGdnWtVsJ8IVUNK6Ip0U6u3k3ZV
glK7bOfcRB7aEY/0A290srYZWgU7CC+tjPAp2n92UprioDSslx414hKYbTZe+SqNoIT8Io13bKs2
6TdLFDJ3dVQ8TrX/KRz8BY8/Y8KUCRochTcrClFi8x0MBwGwzA8THnQ2LSpuRvsl/SLFwtl0+jij
e/zQyswR4ANsNejrLFq1IH1rf3bOs6mRx0BdQTFST6LJJmy/1vXKAFR8eb2U8yM0OOnJsCLsOxth
1O5HMtZU08r4uVEfVF0W1WD6hx9i/xrBANPZQlWslciU3Iz+tuxfL3+AMycmY/9tfzZ2VK5CPxQO
g/19QtvhfRTT6VDD0vwk5RbF24+XDZ4dsGaqGrEZvjO/3ZTO1HKzYsBFBZVn2pefKRdtLtsQkzbz
TFPh0WdDN0rGY558yNU97YB7ms782nqlneeKysXnYr9fOPrF3MzMIJNpapwhKlG6PttscQEDkRzR
55D21otu7e+DBF2xLPke7/VhwUlPh0RMSw8FWXKDXOk8Gy/1agnqiHVqkaUpS/u7Rn8dYlKfL8/c
6ZAww5sNPBOHlKLMhjR2wVQAsWIrNN1tMKQrXTfhax7XPI4Xnonvq3A8feLQgKxaNshIOLrwlIPN
7egS/dkd4Gk7SfLm1YJoJ3srgymHF6c2C+0RgGdTfICOCTERbaqUe6PIrF/QZCZfQGTn3XVSl3lB
90OSjZ7em+21rTT+U51HCKtS0lO2IA2h/SnVEhIoIH2CY2oC7bSRioQ2xE7fq986PVGHddwU8mMI
JeYHqU7Nan15Vs8snsimqw7gIIU7dLbJWiT3hjgsbeDsYCoDurAFZBwZrctmTreWeKPaJLdVC4dU
ZvFB5PhwidKDQB0RHLCWfUMl6vWyiTP+oViySirZVngR27M123eIN5S1Y7sBrXdKA9douKFLwk7L
hYPx3FhsDfgd3c6qeIUcOweVsLjUIuDjTnmd0N1SvVweyOlFqSs8sEnI4bmEU7OA1I5Al1pZJBBx
mtdZEiqPlasM35yi2Mj6kgMsWZtN22QWxuQkWKMUt2rgbGl+IBu7KgsavpdC7fcgd7avVFnkeXhl
ayKTcDx1nRFk8pCkgOrc3P3yV/Zd+9CsiK7WhALbbgOnyir1fvabklrY2n+ebpJtv4Pjzn0tVrL7
64ftgTNfjTfS6vKsn1lVCiNkIDVxmWuq2CgHW34KJdLQdY77DMBiFJLB/PmyidM3pKi9/DYx22vN
1PU9MsHsrzR3ADrBcwNZWO/5KeBsGfCLh5oCEOwJaONly++H42ziSXopxOj4rEWR7nh0tGqCabVp
H+sCmWy/+jEF49iV0nXpw6I56d8TgBOaXNPvFNBw3HhqUywE0qf706TAqZMRs2WSYsYsznSqKUIp
Gwb+PM0/Y/qOXOIqks0n2DYWnuuna8k4dVPU1Hivc4jPRhsX9K23MhSJtOXfpiEKmcUwtAu3xOnR
KSooPE5JsojMvthZBx7T0S+bc+pAXtdb69ZGe5x2OknLXy6v3ekGxYxpkMzhPcDFNzsO4iLT0O6F
NTdpsl+q1K9SufzE22DvKUHp00tcXV02eLpQlqJx0ZJCYq8SqByPa2qzEc2pGCZJ9ZW7zQPRtApC
C1r8bOEkfX+BHrslaURd5HHIVJHrmy0U11uVIikZeLtP9Py5e1Ii2+9v3tp7XPCIM8EsZM6WTgLH
pKKLreNBBcRiPkT9gaduqxVpmu32liKASwplYfLE7MyGdGRI+OaBV/SaOsRjCFE/clTvpdaKcivi
0mvEjlcQe7niF3S/7u7Tp9Wds777sHGvBzHw7cN33b0F4rKC4GRtrL+7DwCTXGrd7tt2/exdPf74
sYsXzqRT7zqel9kKGISinRIzLz3w19UYytARE8uhmUdruZWD4EGLolgvTNLZObK52kyTkuw8F5L4
ktVA6cNiTCbt5jQelc02S0JQiKG+umzr/AB/25qdfNNeQfdCEbZorZmaZj0BYdHtEOEm/aawwu1l
c6eHAoEBV5tGUoK0izozV0AhnIUtXJ48dtGZijMX3OrO1pSHP7ZDFEV87xgWSBhttknDSNL3QwVu
B20TMp4VRcxbWHwvGzmtWop6z4GVWagDSmwck9KkUYk8h0l7RJz8HMoPTflFg8fZVweYZQsapG+d
4d5EJKepLcGkhdJsAs/wsAWlsbC/Th+FDsgfjnX2sq6cvNFMeawzCPegX+6MD4GkfYA15Ts5apqS
AV47yqeJVgJSuH96JtKmrsqqo+hcXCrR3/GublsnSbqAThQlL3AhO+uf1boqVjD8ApYlhfJ6eeZP
3EjYA9nE+1cEg/bsuBp6vW0iqNi8TNbbdRwY9laLY3Ol6LDTXDZ1ctxjisAfY7bJbanNTgAiabvu
a/RVhxKQsRQ8FuO0mTSA3FJOXu2ysVOPEtZoZKHKJ0NQNb/NpmqkrKKbdBjXikI1J0wKoB+57tON
Puah6ZlmBfukMbV7OOtLM/ky+IQO20Trhvouzpy6+ZBSAZjWhrTfoyxZtEHpxXUYBetWiaIG7fMy
ahcOkTNzpLGleVHLVEJPitQJfG70DleRF+4TuNR86bFCAOVxH4G/h5mvXzhEzpojrcnOI59Kqe3Y
26oYce3WKDFnmVdFlNEdlXtmQV3v++XlEJfR0WXlyKAuqHvxmMG559kIbaIqrQU1srfofyEdCNTf
yj5dtnHGlTkGBWSPZAQol9nWkbWmLXPIFDxrhKESLhh6q+pgIRY7N2OqbSj4FlkPe14/tjToAveh
Gnlq8c2E4ar7uB8eij+vFTBfOu8+ashEfZy9xwsTJQ1XF2TlguRI3Y4VUAm/K+EEyPDMhXhZEVfF
fHHEI5CLhEftycaMRqPMwa8ypqCXX2W6o4QEs1391NPK+dmoEgJ8kTnpX1Evo7kfxYFnGFanD7wq
a+u+p4wFzZwuZ/7GqNAPpRkplhyIMOTxBVE7aA4KyN36hZ1yzqNIO8kclrJC6WH20O9CqscN/TMc
lJIg8N/K/n592aHOrfWhidnukHKIyAcLEwGi0cjASqgfRxUtMnDHXLZ0znXBy1EQVizO4ffD7CCW
A4GrFpMOcwzFYcPk7RSFv2LFRsHQDDjCLhs7CVRIVXPkiQoRMDgc7di3asj7KqTWoX4YIAubfEva
TcH+m24OkavRlUOnoLNU3DgzwL+SGLwMeRi+p58PBqhNtJJ0uo3guCU8ubobrQQmZWPBlc+s2JGZ
WRjBw1fOrIgGiKZ/LmxY3SAH68xnK7u9PIVnnO/IzmwKFT+2aCfDThWVUGegkwQh7Z+bAFzMQ8JB
nPHkJigGeTL3CgQd3BZrPehuAM4vnGXnFsWB69EEd0xzmSUc5XBROmLviJYgrw6vEaVF1oUA7/mP
hyFqdTaBI3lO6lvHNgxVLpFeb1GB7ZvnYIQPpiUDednGmXEIjACQU84unvzzfarp+7oyAZKjILfL
O9stR2ubNsH1ZTNnnMsQVRhFlgVB5nzfZAVSWxDfxPB10MIiFKrsAZqer5G5EHKf8S4M6aSVCQJ0
fV4oa2hylsmjxF4ET1gO8RNiF5vLYzl9poIENoiKOETYjSRsjtfFmXykmTitaY2L1qPz5NgfDYfu
aQQNQvTlaaHeBsUr9FaVvC1TOooUeWHVzo0SjDg1cQJPQFKzPWTCqmCEPTzETrA1pgZCgKWA8z3Z
O7vYSNL+NiE+woGDt9BpK2qNieI7cBtkSGAzC2+z1/7b8HkJ+3vOO/BBHEOlsEMO5diWM0FEkuTY
sluYfpNbNYmQtF1N7YIXnps2yNVlhYNb3NezKCdpLKvXbRh8k6b6uI+N6xT5nMvOcW4/CXiccBCV
Uu3sXIBlbo9rY6Jo4RvpaL2mQLyv/sbJwNHGPURPAg+P2UAGZZAgxBrQDElRlTBs1PgWnPzMVFEC
I4pWqCrqJ9HtmCkTQtCAxlL4OBFxpnVWXXiunZkqPr/JI5zsnMkBdLzq9dhPdEcxCCcOEb6WN7UJ
oroeFrJK58wIjAoLDwLBnKc05ZruYzJOsZe1FuyAN2b0jYTK6o+X/R0I8y8jcw/WZfjiI4yMAHBp
dPUU5UWG2+5vWOE9htYA80Xh/HjGCjlVRhuNag9xqGsJGgp9ijZ+s5QeORPkAHsTWAMeHPpJkKNV
qq83TYAKkC8jr1XIHpCEm9AhKW5AuIOO7J9vGgwS69LCQTrm5ND2K3/cWxh0wnFdWm9qgMgO582f
zx45HN5rIBxE8fh49oaqq+hvQFc2VsJdEJo3lSFti7HcXjZzbueQvCQHQY8vioSzGxWSxZQrEOWV
NpHvZWiBzDRd2JznXFokVnRA+SKvNBtJalWl0UgZjXt0oaRT8FRE7YtlVAtmzo7kwIw4tg+ugBJh
ntQwMdO1+4jqDvgTCPDz6uPfmDDmixAHAT6g98dmMg2uDEXBDGnha+r7d6FWLTjY+ZH8NjEbyWgg
sYgMaELjbNjBoYVURqYE+cJAxN8yuzKp4v+2Mjv7qRqFYeNgBe4AmjPvEI0N4hd44hdGc25/iuCW
nBPHGYC14wlTtcExraFI0B8sYNUFcwLrRJSnV5U9fVZs5D8uL5BYgNNx/dueNXsujrYG5Z+fC3a/
CKIPIbuoGM2PzNd/XjZ05jHNuaaQHDBN8jjzsAY+nro3AxRUIGLaOfXXWP/hqzQ6PiTF5DVLDXHn
Qpwjc8JrDvzbTG25tUvMwUsO10YB5zkCWuRM0+LzON6m9MPncKQsHEOncCFH3Ha/Rznzd10p9jKN
eAn8gjLEQleV82xE6GDe7iEyyesRpbhsU/8xKHxmdbYFTB9w2j7FqhSjo1TDS0scfZcOCAVdXsSz
e+1geLNdoEIWYhmZmNVW88o62ECjuGDirEMemBB+dLBwRtejlwOxi9eVdQGPFgw/qvFT3lvry0MR
G+nE8cli0+1HLAyo9tiO2hd+jngM9K1m9KlJJBlyCPWJwtELyp1X3f4T0lKILF02enZwkDALpAeA
0Pmrr1OBxLVFA4dT3X8fxvFaEbIluq4tvPeX7MwcwnDIlZcOg6OkvpkgGkWXfGPWfwzEEH5HLwIF
F6IvECzHc5iWTmRHA1x0FLFswbXzU0FT/c+njDCFvgDgu6eYsLBCd6YJesTOIHhWAnPXIbWcyMPb
3zBDVxgFHZFwn3fQWkUnBUrbEUBEZvbi0xyPXjZoqFeIsP6OKZ5CQKgIVoz5SyVMjFj3g5FZKxCv
8TOvBccdkWS4PKJzDs57yCQsYnVoPT5eHElLUlmTpgRaK4QksyZZ75W49OTcqB9i+X4aHoc2R2EI
KvPLht9LCMdbC9isQjJAJf9ITDazXDoQQMJiYEAdBufKiBLJLYr1zgrhjC+DOqkfq7KNroAKQUkt
dEqtzoL8OXDG7V6CO9WskT25/JFOzy0+D1Oh8yChx3H+cus1oqqR9B94hKe+/aw0C3W60+jg+O+f
HVod4lnRPlB0d2oe++GtgQQ58m8TVVmY2tN9fWxnFh2kUWYjBMk4pOGn1PnQiN7I0lKn3ilWxcE3
OZ94hECUoc9xFWrddFTiVArhgmRh+DRW30f/1Rjok7SeSudz7N/0sJSHT2noLAzwnG1R6AHFKPqE
yfAfe21mwUhUasgeykL35Ukxvw3GVgZJYlvBWo/rldN/tLX9psnvI2Mpv3RmejEO9EK071g8HI+N
o5Zs2kOH46bNfo10G4h5t2heFOVxb7+22l1lhxuZp0ySb+xiFyIRECKN+pqOSFcYkIrmm2SEGrhd
DVbrBWgq9zbpFSQ1E/1JrhEF+dXoIMrCO924HyHxkZIbNXhRcpgF4ez37xRtWxt3QVCsrM5V02tf
/dpbz2XwJcuW8o+n4Zg4F34PdeaxdD7riCky1EqD5F1IB2kJ+PZby9l7k/TswL19eQue2SJHBucL
m6ag2noM9iEaFzpd5orD1Y5anrpU4xTLNDt/Dk1ps5g25njtiz2mBoCIDfLcanIzIYkTQHYFcf/C
wBacZg4E0GCXoy8GAWs50L0Str5SFeyc4cLOUNWzo7J4E5BOEQ0sx87pj6NvQhMNiXlQeD10zuqu
8p91+RW+T0d7UKUrlTtLauAXkEf0S7ZdFbsNL4ieykm6/wItvAffPdrxlFEQkVjClKhnDlmm/fcH
FN8/iNz8lA4UoPgGrCYUGJOdjiCdeQ0ZztowJdfJXwu4s2o4vFt0bANkbXW4v5y3SL+lV1cUn2Fh
Rv+BAQzmQwGJxVTdV6nqxer+62VfPBOm4/2gmcFMaxb5vNlGh4xWHuqauUzZ5SF0ex1UL6acCpJV
RFERepq+d9lW6inMQL962fpZhzkwPtt6amuGie9gXI1UFw3ylaXuBufXZSNiO53sgQMjs+0m25BY
QwgqaLEymwLDpH7QR7VckV8HVN0kjpvDXCVIkrJtpqIBdtn8+Rk2FRCmYLjp65rN8GBTbzBkSIEm
ZChTqEsb41dhfBXSHDCOJ0BU9ugqOF26zpqlhun3YO1k8AfGZzPcJdmE8DrGR0RVtBuVZUQqZ2er
N0EoreS6X036ky3vEh9iDehDI+1Ns6S10sNaG8DRmXqOg1AZHSVp+QbRulsipFu3C0v0v8yR6LZG
PIoGMbHjDzbM1CCrYvVQl7F13Mm4ttPbQKdMzG6JStSqC8dr7cGrk9sAyrHLC3TWCVkawUoDj8v8
qtvbnZl34WRAPgHFdWMhNZRK3Q+9gWD2P7M0Wwzo2kddqbBUNjB+0E1VRuFN0i9he5cGNHN4yPZj
hPkw0zq+l+Wlp1KdQQ1xYd7eM4mnvvXviZtfLo7dqsSsMmKCEFJNnWfYFWIoD6aKhOcecYzie2Y/
qOWjrFztw13R3dvdjjTeqnAmD4bk3HosHJ1iiA1j+TpXX5vixjSvlPj18qyfD6RE3o3+PEqZ895D
Mxfkb5S6EYNwfk3mVwXCNiuWnpMiRYG966+HoXgL4/wr6ilbq2mgd9eW7vwzWRjO2YMPMTsFjKGF
PpSKm2s2UOokrWe1v8pgl+Ww8Oet0Lmu5YeUyOPy4M/4AjUa0QzD+BV6yo83VlWhNYCMqnA5OHUi
6c5H0T3O2oVq97kNjB2LhL0opZwgg8FzAIG2OMn3oeSsYElH2ormBNdEGQ+qO/9zoSXyzmp7xMjh
hHeLsq1dM56WbpQzVUsA/QLWRTaDA3feQpto/hgFcF67WVV/NWrIx2sUDxIUJ5vaROhOvvb3UG0r
zk0G2b8fdy+Sn95LWrgxunihen5u0Y8+zCwOaHIlbhpDzL4mu2b3pPSPU4eYRn9LZRfWVhnhmxep
/Hh5zc9EH0dWhU8cHKZZ1DapFDIF02Bc2ei5l7q+vWzirFupYp45OKnNzr25TeA81hkY1MumcbOP
kVSulkITEZzOzheDrpN/G5kdlxlNa/WQMY5qfKshekaHLq8e6+k2qFd+/yNpnyDMuTyuM7HCkcnZ
dsnNOIIEmnHVUs2RKW9hvNPQVQ1/DS1oXXjkliqpZxeL00fl9rFEKeV4sSorTm0dvm53sK0rJY1R
f+uuLg/qzHsDzNZvE7N5BB04JqMwYZSGq7ffdDTMUaPMFzs7zi7YgaHZ7Gl5XDZOwcUT1yLe3mUW
Eo7fkwCkV/l1n/7sSzr1k7/jiv82asmzJ06CPKzSJBysiQNeHJxCYTpXmVQthHFnPf7AzKzeNZEk
HfWEsVXGE7jP/fAGU+nldbrsCvSPHbtCUaMklQn+VqAsPFMK5OTeLltYGsTs4ZT3jh4xDh5Oebgt
aLOx4+qGPPP6shnhUPONCzAFnAM9iwIffTyQfUlXvy2zJHWlreUcGub8Lg8+IraBdJpkLtVVzwUi
3O2iSEimhAZCMeyDA8/wq1JD18twG/OHnig7NBV6bnB5+Bw4HzgE3ZGnfAo+NohuZdQqWuPJ6W+Q
GHbrFi2gH739vaNeRnukrLSbbn8nyT9julys6c9rWvbRJxVb9eCTgnXMEkTDOTf7ZNr5MtJn9dB8
k2wdOXC/ib4NUwxe/fJynNn/R0Zny0EWyerkHKNBiRKWajbcRdq+uAK2Oa72DQo/l+2dOUSP7M3O
G1MakAJGr9aF1DkLSJXBJgpf7FWs/GxhsbT8V2kRDXvuquX4FJxmJKxUqI6OZ1bPBy0zB3zO6Lny
b6LE9uxmY9+jMM/rjjzLoD1V5hKTxrkE76FZe3b6mHGTmUaH2Wl4bvvPewoNCmILTfQyZbs9rR7K
hKLTlVag+AmTf7WA+jg71VDevGdCgGvNltZqc8WHmRgPT5FG2++tfJUHpnGrVfsRCj9g24M9FJ5V
KLyvYYBf8Kwz5wmj/21+ttKdr1pt1DJ60SI6jii6yPTofL/sTu/x+ew4ObIyW1oFBgqkdbECLdeV
hASTHX6GKt+15c8jsKOMbKwkX4cm+US0Imr7Gw12nq+VcFqz5fOFsERM6emnEYVp0ZTtzJNcRpTv
zWBkyoPoS6p+ApuyKtHzGX8k3RL+7X8Z+W9bsxuh3asmnWIqwUH0ZbQ+h7A7QFR9Zys2zNLmqkzQ
nKIZLkvhkN7W/s5qNh3EI/64gyX/8iqcHTZtREQpsjjb554WF7Wylxg2vKfE9yGqFC1y3y+6802t
lvzqXBQvsOb/tjZzrMnw01GqGHg3VVeWhJRIS55sM1WfWw3lFP1ebq7DBkEdKF1YARfF3BxZrstD
Pn+mHHyKmeM1BW+2JuJTWNUn3x+u7QFdPri6h+nOitey9TxCohyhKf6f2Z0jEeBXMwaFtmBSk8jS
G7dhVG3G6pEgKtU3Uf4riL9RzPxbRh2ZNJWA87y/8A6upr4y06ltNPGafwuFvHhBA8yAYOyLaV8b
Zrga7Hs0whfMzt2K7jQ4eoC1c3WrhAuziKSTe7svJRt2meo6H2RabmrXCD5O3VOe3yyMcB5fgSSh
41vAmell4qE6CxMEtL6bYLj1Pm2+ba5/Pnxf3z8j7Lm0evPoR5ixxVUEsgNKkDkSby8h0hdMaei9
Gi7dna57Sz+l662vls7++b0uDAEl4mFtcOGZjhjvwYqpvprA4YFqGxRgd5tPd3/92MD8dQcBmPj5
F5mXIPQSrF5bwfF1zb8Xv95/rNfuOnNvb73VFfRev2D42j2+Pr7+eL1amPr5PcVHBY8Kglf8tOlZ
Of6oadkYOiCD0IPz1oOYLHxnFfOuliq96vwJ8m4Ikj6aFzim8KpjQ2jzpnGKKocnKMfgQ2PQa/dv
rDDVZLLmIEZp5D15s2lOmpYhgsixu9u97lZ3XzbbNxpm39YLS3ySVnkfzoGl2TkIAFvxnQBLu7s7
lo1u5L+xMBQZBe8GQHLK+MfzFeZOHtXhJAysVp/uNj/dLe7gXS2EhO9NT4e3phjIoZ3ZQJQuzYM4
x87dly/fXl5eyPK6L7Qaw6YG67H4+oLp9e3au3r+VXjPv56p1vDPr9Ed3UD89nh55O/l09NPBGGp
Y4Mt5Eg9HnkFzCILRK/hSmyX6w/Q5kFkB9/dFYx2C8M/eaH8NfzfxsRWPtiqPbxJg1EKY1D0Qc73
BBMfQ70SJHqXx/XeEn8yLlgAaKJ5by+fPVSp5sCV5KBaIJgB/2IEFPteHACCqO+ds2/J6PnJPDA6
C1T2ToySWwksZYWEi8uXmA7z1H1luJD3ez+3b9uH24fb2/XCKr43IVwa7ez+aMsOFG2MYY7A3N1s
XrafvfulU+Wk/e19+Q6GNztprb2iFlUohre6s1yH4/Nhi6t+XPKTk1T13NDMKSmHVYr8bujTagM9
4/2Shff858mEwVlJ8Aro5oTpW4tytC0FgIjl2cGR59brdr3a0PBfrL/jlcJHrsQ2WLh9z58AB4Zn
J0Cs+Wk6KRgWHhK7n1rv02sNB3rvjV6zEkzoUK9snlwuS0E10EA14G7fEnfwmvUA7bcJ8XfGBl0t
3E3vfICXZmR2ZdgZ8ARV/2txxU26uvv3lw1/vrvjshTbVXzhKz9u+f19N71TZDJZbOSFXSw2zIUP
NSc1lUq/bOWjD/X+0Tarv+5v8SnEZxFUnev3u3TpE2jCp+efQJVJqNCKqxDJzKYlz53E0CsVR2E6
3tlEBaGo4Ap9Y/T33o04KFePm6Ww5sQuiUpBtEZHGNHaSatpGZeBXTnYlZVMcUsrvJONcYGD5h1q
fzS4mZHZedxEmYQesca1l7sf0At2qfl5nfuTP6Hezte9iNnWjNNluNvbB+/p+ml7vXZvbrxfvx5/
ENddb8QOen3cXT2uHl9fd49Xrftrv+rdH0tQ2pMYmbhYTAYhFK1KJ6zKRgwYgNIOzV5TWtYeldKC
hi9izM41872zsn19ytYTAmMLT935856A3ITXADY1upjh3Z6dRrYvleOk0x2jqJNMcxTGNd9Xd8k0
mQtvrbOm4CSFtw3Iv67Obq1CzhMlQq4HSc+vmfXTQc5zby9AQU+SNe/jQaQFFh4oLan1Ht/CgQ5A
RRdGOutbmNw15Z1i/LTt59T5VNPxMWRvg+JJ0wdbux+UBZc7DeXEZB4YP3E5KjK5j/Ew9tEERSi+
v8qyhxHeCiCI9S4pblMUGpP9guGzM3tgdxbhvYfjOUQwHnqPPsiccFM6zR08928LR9b8vJiNb3a+
O2ENXQH9whD1I1mR31ZD6qJGLNtLzclnB0TdSRUcf7yCZ6tYjkkj+TbbIRhKzw+uTa12u+r18mjO
GqF1HIA+xx/MMMeuohSTlZglMshDVbhV+WxVG3X88Xds0A3EexRMpjyzkUKXhNzBhEfYoOa0lYHW
9lh8/s+MzCKzoAr8qTJHOvUoxcbrYEI+GNVlqk7bcdCTpVzzSebmfY/RVfWvQc0CsjJQpyLUkYi3
6akKdNe3V4a/Q10tau6c8FpLrqXmqyTfmdZdaHiVsvBiOr9ukEapoJnoGJzNqWnsLRh4MT+FhTeh
PkZD7kbuFgq7wpdn1we4/N9W5pOq9qkuFbigmqzM8GGwv7bmpsz2nuxc5c5/OKTZjJLxHtuiZEg9
2ez4yRgl11riTBaHz6UBiUv54H2iNQhS7itsxMh296rk1vkLsN2RbMxldzxzux/N3GzzRnnhV3bG
zJn79ilIlPX/J+26liS3ke0XMYLevNKV7Wrf0z0vjHFNErSgJ77+HvaNXVWheAuhuSuFtLHSVjKB
RCKR5pxOFWEyrFyXFyI4R6uCiJFm/bI5EjZk3DG0ecVoLXNOfR/e1kZkbZxvnbW4AW0nlq0GuNIg
Ha3iORIm5kT6cI6VSqZBeglCAJnH3qNPDNtu2c/8Z7yrduQJ3mmTvcz++PPf4mQuJxnQIpj9BnH2
wlXB2URlRZRVTgbSZ9NNaVgNokTn2vKdSfjKv55ZnTRm1dQCKxODnkCyTgo0VWfuHP1boi5Oka+b
+UwMLROn7uiiiGk/a6AknhDsg3b1PZkfb9vDml9AjRjt0oCUxOwld1SpRUyUYxb47/p3V7446Im2
Qf1Ye71xSEXIPKurdyaMO7MMNCV4mEJYjOZJmiYe0dHX1P7FRXiuEndgo6lUi3qClB4Q1tb8loKx
RO4FLu763bvYGvr+AKJlLHAGnK0laVnIY4frFgBQ3jSAfizFQITlMRvAS2pgJ8/EGbZ9E3TaKe9+
3d611YX8R/hXTvHMPlCerEwZnOpeWQxuowbO4gPNzW0ha44PuU8E8IDkQ9abMw29xcIBoh3jn9Or
Y59SJqjPrCmBiHYpzaCF0nC4FazlCCS6BcqPZgWMlvY5B2FuLoKdcNbuCWA/AjkJDwMowVnDDOwk
1KwhpZU10CXrzvTemyTZ163NtvAiRe1qPehtiV5HAO7CA65NhiTI0roNHLWWPFPqqZ91DQ1SJ+7u
0AUWhQAEqhTPAtuVO+QAVGbgEgFLJZpFkDQAqfgYKao36WhiJHlyGtUCkICzSSDfisCeCtJyepDt
KN4MuUNR9VejIwienLDQp3lTKwSIrr2J3S3BCQCc9J+WgjktWUZgZ015udHG/M3UqbmHXYLlu8va
TZWNClgoZ3aKVYyMOdagBuCdsjN3UGOQMVNjVA5TB6ZQcGf19qZ2Ws3XE2PyWyT5UJICddhdCxCr
wGrH/pQxqfaMzLIBZDBlJ9CUtADRVy20oyn1LlaUg2Gy2gUznAwqYVqjRxCwpyPmBB60EZ3Cal4f
oKrp2SbGUKRcj10QRSsvE00Rf6i0OmRjZQYO0L8ehx7cI001sAOprYUzW8mOYPFUAe1qOtNzmcvm
cWjkfuNU3bhritSo3EJxul2k6GnjUr00DjKof0XFtFX71ICEAPwVvCd5/KLesfO2bTHvV9Jmb5UL
3Fp9UGURFP6qgZ6J4S7LCGgyc42xKc+e7NqtsslTtMadBvswFpYgpSVSiTtyNlobdXuALA38kgzc
qwOaX6OP235jXSEHoKuoOKODlBMSF+ncAgwX59ogf3rAowH1DyT1zcPIdIELWXNRgBteSI6QOwa4
x+WFPw9UM+sUW+TEYMC1R/SLCpqo1iWgK3NB+DZk3gjqWlkuLShDm7gPa2J95rWhC0LMtXgJHgLs
igokYSDzUo2e4sICEhBe+Xhadejm7ucXo7N9bejcYXr5i+0BW9wCvwtcLr4bAGTAPWWAWveccdCW
UvQuKfrOS+ckIEXs3xa2tnzOF0YSkB1QK+XCTWKXBhln3MUFRmVL+xQVgvhlVQDSwooO3FDgfnGv
p6wGSDxgStDDUsigrt8p8+ttDdb2BilFFYBPoKrAy/pyb0Am7IA5GXNjhXHQneybk8teHKdvkWEG
fbW7LWwtGgPtGYaEYA4g0uIMgdZqkiSEYMR47HYYZnNn7R0MHf6kHJncu7ka3pa3dlTP5S2rexZH
DHU8zA2Ip7zMqX+YfTAiVNIjE71IgnBJJIg7qG1pNgNLoBgD4Gopg0wdPD5KA2pwEcrH6n6BIgII
1hZQi3iDQK6FxfkMlA8JRALemFueU84nZ4pNrwJSwdyPAtXWfCrYwvCohf8BKhhnIMPQs7EbILAa
AHFZttitgv1E3VJg6Yvb5B+8OETYLjSZoFDMHSVHz5tUqTBbr7LJM6MjiQhauDCble96+U1np0jU
frC6aQv8GHodQATDj5nooIdA+AvN4sh+sNC3Msb7tN8AXk1ghquHGGTU8BBIpKI9+9IMK31ILPhA
4HMoOhK2VbqNYgRLt219dZ/OhHAZECJbpVothkFB5lG1P2StfLEKkZRVVeDxgFW/xOc8H7UEuO+J
SfBHs9T/yaT+MZln/y8UORPBKaLJFUXTAM5SrzA8O0i/VZ22dI222NwWtLr/gNDEnqC1CY0hl9ti
WJpUpBIEWUWkeknCvlV2vitNEPVkMf19W9jq9pwJ48IgWmi9HoNmG67P8Mt6q+NvLPv3S2dh1AMZ
e/gHJAk4Q2sbldEigg1Ys4GYHpOOjeal6iwwtZWFuxDD7VC+3PJzAbwZhqZ10g8euBG82gETo/z+
r1cNIBjo6ECnioUbg4u1zBRoTMOIx4HW2lsjQRyuvtGI/c2yLeVXhKnoPJC5awmeprKrAvgKyA14
NuhYK4DRdkwUcK+4bgQl6BVbxtZBs8ApYxe9DAg/eLjSejXbYqcGO8sJTDkRRI2rcmAEGrhFgdX2
VXQ5u/VkyWxieQHy0HoNoNyl9pabkpsDANlNwfto6qL8v37tukE9sHCZashP4SF3eZBiy6KWHS0h
flU/yE2/VZz2L7boTARPIde0ag3kKYjAy9M39X3Z1WFRb29b21V7IfJSIIdETxoaaIHmfZWXcoy+
q9mC50EYOVAwkrx2pUoPc64/qlncPkpkGH9JuCj9Npnx1G2QI3u6/RGru4daGPJI6JrGJX+5mINN
SlqMKozRLGApdznDMaZhWlfuEAveSyJZ3EEG9xlNK0wHAv4+Dil7baujpm2k3ESUJBrqFMniDlmr
W7g2QAvqaVnkjQYG7DRyYmVY0Qd9+ry9hivOFhXyf9ZwMdizEzBZ3Wg6SBR47Yi4vKjoc5JpdyOw
KwWecN1iziQtX3ImyYjQWd+W2gK99aeiR73cETnFkPlHXv2hBnDuu70hanFfc78Iok00NQIEA2Bs
lzJlu24zWmIlpfJFarclkcImTtzU+ri9imsFUiT+wN0IaLGFFoYzxSyeokFKsYwzojYPxIZDIIHA
KohKq3CHOvndYqo/0I1SBulcnHzOXVQGlak1m9sfsmY66DwA5ycq3ngLcf7FavVpiCt9uTun0DLq
g042pA1tKdvYkygq+HrycoEoaMT+K41PPoKEK+7q1MCTq7zvwfRrU/RYLx6t07JQ16YjTcJa8eeN
mb7U5BhpIWjHyEPtK0Sg95pfhUdCeXwhUMPE2OVGlymYKWYTehtWG5I62xt5K/AAa7a0YHmi31cF
4K/J2a+TRUkjdbAlU84d1csnFbA7szWiv1iSMHyea/m3v9jMM4nLF52dGFAXZCoiPHhyNJ/S/NfQ
v+rjXYGsgIqW5tuyVhcQBwSlT1iOziOyN1OaLU1+yC2yHj/vhE4nmvdYczXgLsMLAnV7ALAutnum
TpcQVjUWRBjzN4e8YASyMr/f1mLV/IFQaaDorYASh9ujhYOTmov5F5r+gLmTAyiFHizwUIO16TTr
IsrP1UUDrZ0JBEYNzxVOnNzFY1c4sH82sv6gKJITlpX0elunVbs7E8JZwfBFmdRDSF62vqb+KJeu
C2c36oK1W5UDOG7U8sEuBzO43J7anuJBJibAxmrpXrIchPnZs9KxzLXk5NdtnVb3Cdg88B6wNY0H
QSGyTJwudXDD6Sbyx2YQN+FQtl5cdu/DpGxuS1vTbAEVxfga0D5BaHqpGTiyZt0uI7z31Ew79eqM
ySandg40dXQ/iru/qBOj58xCJxhajwALwTkjc0xsUlEp90YUtUq98DoRvvXa+p1LWAzz7CjpE2vl
MYGEmJhJUGZOmEzmpgLpj52092YaiwLy1dv7XCJn6jaIAeoph0Q7LoAz8KbKd/q4K6sxbGyfJa8Z
8vqlKQjPv1h++AvmXCpn+xT31iip2Dk79y1zK8W+8WsIzaAL9Uf2qwUOkO0lXuXJD5Xim88SJkxM
IEe48Yv1Xdtbj8WLdEfcRGBPq6sPLDb4SQwU4ZFyufpS5PQ1QCARVQB/X7aCanrO2e8GFfsCbIa3
bXdZV34FkHQxwdaDhA+yIpeyWpkMTEsWp2ngTdIRt0atyMhocFvMmic7F8OFt21tlHFr4arBBPcj
KipPWsn+RhMw/GIcDnf0FWSxLiVjrQ8IkazqQ0lCQABWIr661cU6E8EdC8kBm2i8PAi0xPBiIMun
pZf1f/5iqc6ELB9xdvbyeABFkoMdUVgeJHhjdbXA7EVqcFafYs7ZSTOokWqVW/X3SfRNSMe9tuGg
xAFIImacr3EztRl2LUd2Drai9Juk5EHb1p1gx9dkmOj8xHzPMuPDvxEjwKswvGWwHVod77ueFV7c
KeT19n6suiZk2b74aoC3ztd1MeVmlf2IHAvQMT+6Md4OjeXKU++1UbXAVd9HThEWg+MrQHK5LXtN
Q5AwgV4IxDyGzPdMYMxsRPGrwJ3JOh0MRsPkWnkkMLg1d3MuhLNqI07GUSuhn6RJQEgPo3w3ws3F
hRzQWJS1XLsrz4Vx1t3lrT1nMUr9jdqGafdTj7Z55qC1ahAYx+Ikecd2LogzcqZNJbjPoBVAJBIA
m847YiyoUnkf2P07Te1Qm6pAikU406tPtXPBy3KfnV9blzowQ0BwgZLx2Hlxn7uYcmb2c1V+2vYP
Wh8KlNdLESTISkXHApc0qnrIbqNKya0s8oBJpmuQmyhkG1tAzaqio0qeUd0j5k8y+LdNc30j/xHH
rS8xlbhWdYgb++wVQ/Q+aJf3UdG8Sn0v2MrVU7BQVuOQow2Zf3zpZDQHvQXYNaC2/CHa1E0d3lZm
9QjgzaWh8KqCUIOLqJKUVb2eQgItnhtMT1f6k0pKTNXeTaKYY1UUoH0XWg30j/EXrkwifQCGNtYt
ij0TrzsS1n3Y0bfEeLyt1JpBLDUcgLaYSN3yFVFm1yiHo+jmtaVfOGHOTkN2HzOKytHe6gXmsLZH
58KWjzmzejR21HFiQVg5Z4DPQM3yztLBVHxbpcWG+UN9LoWLjLKMUb1QIIUZr5L9YpJXyfyLxjs8
wpfQSwX7BboxOE1aG63mIIzzjBZDxjFDvDcEhD79hSZnUtRLKbHeAdimghQCXyBpaAeX7/Xx920h
a7Z2rgpn1o05gCy0hBCm/am0pw6ZRJBSOECqA9LtXxxSdEICdxLvY7RjcG6vsMoYhLRIdRfAtIzt
bZ6IMnyr2pxJ4ExsxhULShpIaDrJBjqJdaBTc0z71k8V9T5P/qI1cmH3wQML6sD1cA41WdjyiI0U
dOGwH6CAZK7RyMe4H3ZVI0IzWDFsyAJIGODIUEnmzyqd5Aw09pAlR7JrD6CtGtDClTfBbYNYcdpL
dQ2jAchigWyHOz8pMWZGbBkFPQ08fxXdWFmmuPZsH+eaigJyTMpeH9dl5TAhA4pi0IFy9peVk6oz
DTsG6DgwhyOYkAMguGD8+O7Q+IfDQd2QXbOMChX4H98P+NN/9w93BzDuYuZ2+evg10e/cr+mzsA9
jH8R/6qP4XF/GeFc/sAc5927/32ZTFsmOpcJ0mW++2ucexnp/mccLPjwMDSIKb4j/pNjPmz5w1uG
1YJNsNlgXuzha4QtwBAbxtiUjXv8FSyDbfjXvv62TLcFmMN18ef/Dph9zb7hV79+xD1uPPyL3vL/
2BzdGqSvJ+e197VAu/98Fd2KayaDbkPkhJHgQJaDO3Ao25OugJkgWfNNyo/zBIBBSzAVJJLBHTnF
lMZWqyGjaRU0jCErKWlbiWrb22a5cnksjZP/VYUzy7Joy1yrYP1McrxJfi0c0ZjYbUVANnTpblO9
1pSSQZEUd1I1leBR2+eiJPFaOsFGPzCy9PjLNRusipIj1Ro83CM1kjRXHfsUMLu6ybSjAlSUb1Sb
gQZZUVrpm5IBCCyQk8i0nyT8T3GQklay933rwHPOOZob3brQYhudnEWCxN9k1rrH0PkxA09SylWv
GSvZ2oFLCy8ghda5tQGdb+wc+1ZyaGjTpJZ3ZpcW412PNhWQr6KGUAUa0pe64FpecytoIUJ/HJ7e
6I/irsx2npIM/M1wK2rsF/GuGUGprW9zQwQRtbaN54K4W7NUKOgWF0EVytym9mhXr2g7E2gjEsJ5
LdsYK6cHnpmnlkATwQb2mdt0gsmz5eRwkQzAgUCuhYQ40G/5QS0lMzAUliAbWk2qZ1tHq1bByvw2
O88msqPdx+0DtvaGvRDHRet1lBtTZyHJG6F/20HbrmoGrf6niw4J4OhUfSdn+2kUBKBrM4UAm0BF
w4Hvh2ksK30WFFrKWKGjvSs8Kld38jwc+u+sfOjLcgs02aM8N24HlJ54fiJ1c2cAwAhTrZvbmq+Y
5sUncIp3jZ2jqIJPYHnTY2J2AOoe2+nx3Lt6w95uC1v8FLepUBbX3dJdKVt8P2pkYnX1YizQi02e
aFYEoJtCG4MknxIp+wPEqV1kgVlTtwVx3tqb81wwj7RlFArymMCRAAgwApktummGx6ScKrKfkzK7
H9BeTe7leKCyr3YVQ42pUADPMyLZ+oaEh2hianUdDIzdojEJACz8LCmJWdslwwR8ZGvsd9Ksfjck
DfN1bfaSV+mDkW8YBSqmMomwkleOLtos0EW2NMWg/YE7uuVIS2NO5cIDj+lbW0ugrehPTSVKPK1E
okCXWXIyADhBwMv5u17rGhXoCgXSMg1glvaVVGFMJ1SjQBZSuy+fzNsUiguKik4VeelaujxD3Tga
5WAD4dNgDwkJKwAQjfejdqrNk4EpgDyeXFm7z9Pd0H5XbIFBX6/nkhLGwxuYqXDvJnf/yzkB87Sc
412cYMxp2o0DxqxErVLXACC4GBceK1S4gc6F0tClilLuFLhBYJVAG7kH/snLyxPiKgzRP88uUHC2
oin6Fa0wLQ4GSDRZ43nEo5tMNqYRJ7QEeHgcuX3UuBb5VtIft33B8tGX+wZIlzMhnOMxZVy6Tgkh
MdJPc33UBxGByvIL1xIQy5sAdgSyHxcAMjMd0RgPCQq4Mrs4c0vr0Y7boMkFE51rqmgg2wCoDwgB
Mbx1uT8Jm41ek3vAAExS/VhTw9olJWa3bi/YypwTqpyahRK7DN+JmadLMVaM2vrkQIw5vxq1HI5m
/EjayXfM4WPCfW/NEQgT6lMWm5NL2bfUKHa3P+Haby1DViZ4cEB5CIIf7r5qqlmdC5mi2aclp1m1
Q6n5gKufvXrEwETasNep0wMTmGq35V77k0u5nK2QWDIGs2twSYG5pNYrX5sUtPCV9Z+ynX84RBSo
rh0A1HxwR+Gmgn/mNnTM0sikZYs6f/45Rm+1OvtyVnq3lRII4Zs30hFDyEkKIVUF78h8cCV5uqgg
v2aa6MZAigvDDDpAjy9thki5hOYIXO8S5hkqC+WYWVRtXYmdsDtnMjj3lHcj5mYWGY7GfFk5yvWR
USDdoBssMvAeVfYwVlOk2YpN4BWBximcbwAw8VUH1bEBGqBXJUadPsGQPUzOxjC9vj0Cej+4vVMr
jmRpIkZjEfwhwO24K6YGf02tdXXpGXLsWs5jaYJNg7UuIX8lCLVrhAVoveTjwbaUpkGfaIne/O2Q
Hx2CEbhJcUfp/bZCa1sGjf4RxB2ohPZDEyEY8Kp0lyV31bCtyXdL8tUC+4XAR8pPrBe8lVecB6hS
UfDCbQ28aj6FI0cppfbUll6TD55sz35R2N6Ylq5iPZdt7dXGezoIZoZWd+5MJnc/T0DKNcFOV3o2
8NuptlGKaGtpe1CsCQ6zSDnOYxj50BTa2IAO3vgJoG60sj6U8qmlryYd/Swh/jyLnuwC3XTuyV6N
c43mS+g2sq3Wqa6V1WE6/rbpJLDK66cY8rzAPdEcBDgY5+bu0XmSh2YgChaxSgNtxkO5OUrovcro
FNIeNDO1KHWzdrbPJXLbZhh9CmxSufQkpd600w+pWAAMzDDFmLeUT4K9W5Wm4vmHwsaCAcwdb/Sa
kSRroF83Vf5cWu7Cs5OCR0eN30pJxHOEtbuKS5A6txH8IwMCejD+ILCsS5jSg7gna0gro73HmG1w
XM15O7gyNC42mlrHryXQgTVvUuemdWldJvRgtrVZeRGtULzSAcOxBzQ76GbRLaZ+Lw21Qg0jUsHC
M3dVXvooL+uv40yrBK/IiOp+Z6Fw7o9GkwMpJjFLEy2J6kAx2a6ZJEj1aHLuM6fEOFCGYJPtLYp1
f45Znhc+EFyLIjBborQ+Sabe+lTtSIl8majWUWltq/RrLa76TV5UMzmiB0gBJY1GQeeB/ypFW9lM
nfnQzJVEgloerSkw59xgG6elmraTdJpv7M6p6jvkfoi5MZyB0Z1ajzLm7hJrbp9ig44sZG2av+Iy
qCSftCUSQVbPqo+MNg5GcKwGY655wSorAI7H3HlZRZ0Z48a9PnpGXalVqEsaUX3MIymWZ1STpYdd
R0j7IPdG0+1mInej3/dz9Uttooy4Vm2qktdiuviOycgsualCNCVUqSNh2rtxxo/CVoGwOJZ9OzzJ
RWXbj2aksCYs0lpRTwWNGuXUmS3YmkHenIwglIqSaJMCVwBwuwptW3/GE1zzUIRtqn2adGr5K0Kl
4K1vFaThFIahOrRSjN07LazxMdVnUMvOaUN/tUWa/7HZQkZIgVxyMDFuL7lZNmmWj26h5Ic86PI9
KM9KpDGUogw6WM6fKnKs+EDRqPFWVgk1ti04S1KXVXn6M8UQcbcheaaVQYopEBnD+mmfBWam59pd
gS2p/bjozNLVtb5haCTW5MGNvqL4mqixmybKRpm0Bqxts6F+wDAxB+rITRM4vZ3VB0RsuuNX6hgn
XqmOMzqXTAm8ObM2gapOrQiK+B3OATqEK6plriPZdexLlj52bt+yydoYc6ykfgKQ+MGznKT/TAam
/MmKQakFXuGK/UhFs+n5MeWcECuiSrfTovBC8lzc1ciMbw+PB//T8bejIL69CgWBNaMZSI2ay2MZ
T8nLKE0uVWtyAKPixmXk9tUrCpNuVSsCja5iwUUK2JDRFYfH6lUsKM9q2ccRpMjmew/S7ST+fTus
+ApZL15cnAQuEowSvaMVAQKMuWG/0m2+C9kWg/g7aV+/pd5PsJN5piv78LRhIoguri4piMYEApCQ
ZKRZ0TxzuYQK8p6sSi3A27SHtnoj2YuUdV7NAjIObpKK2jSu7ntOHLdjTddWyEjinjD0J10Oc+OX
HYd1e0zBwQEiZikRBDJrFnKuHreyuBy6eiaLenTXST46+d2mFaRcRTKWf36WjSR1UaDTFDLMDrW1
OCQA/O+lj9s2smaEyAoh3YkKAMyQCyasKZqtdtmnsXrINbxl28/bAq6LDF9b848E7txGAGgAzvqi
xsY6NtKeuVIAe3QxxB2OmzGYttRXAuPR8MqD5GO4I3Un0Ka6nSdvAU8CeMnbHyTSmAsNSRKpidPi
e+YO3IkNqHtS9f8ngh856uuhteJlUWf8NDVfx257W4d108BohbqkNzDQe2ka0aSaA6CxQR9KWjer
gmx6V82n2zKus+HLxgFPF8DINiZ4+dcPaM1NyRyWjXtVN++Dn72h0WrcKJtsV27aLRXodAWQr3Ly
OKWQCu1ltYa8IVSelffhXfWeMi9qffXhOB7Vo+WjLOsLlFz8EO8iz5Xk7D+naI6bTaxkAyz61jlp
E/PawifG3iz8EfAfDXkf28atmic6Co7GqiVifBSdrCgrAOT3cheppUvR1EBhRAtJczBnQd+k6Pe5
k9eiG8CqC/x+SnTPMcZAFvV+LltyvXr/aMCdpb7OzJpmkNCkr4MSTvEBk8RAug8EuySQw4PoN3ov
kTGGHKR2rdj/nj6y47BFw7OXfJYH4MmGRVi/UkE34/9hkf9Vj89lp5GTsmmEWMy3zE+PxafspUAX
TeXD+PEND+bdq+MXhsB5fGWzrhYVR28ZJ0QMwqc3ehkAYWxRljku3Ru/1M28se/oZ+e/PGD2e75P
cBJiv3HJq3wwRUu9PFNvSV8OzNmtA3p19CxFOBBgFmJJUL0BvhegK1EgbdRvos7x64mp5cw7xlfi
Gc1lfBNgVWBwn+XQlRzpJ31TvcLLD+ZO2UxP1fu0B1ukRw+Z7BqCc3/15oPcZSDBWhADMH3D3a1K
ZDRKM0HLCsP7puEPIGkibyhWg6JBEOat6ghQcnhSgL8jW8vJarNo6GsJOuLF1gdyUKKutykPxlPu
jsc5tEPncdxOGxIQgeS1838umHOohToY4JmHYKtG6x6pXJUKZsBEEjgPJit6GWGhET1Mr3meuPIg
gutejWHPleCcmGQBpDZC17SLegt11X0d6g+d68bHNvZN13ZfMca4edR2xoPoKCz7wp0EDGahB0JH
ZRQNYpxy6lQnBmuA0EjbVxDy2LI/OW+3HdvK+kEEfP/S4wSsLy7VAaAo2umUYYckcKI0KInI/5aT
DrcqEosmOOlQd0F3GOeiVXNUnKYEGkYd3cnxc2e8CFRYvvFimVBlATsjRswM8DVheunSYeDRbLRJ
BQLUw+TbXrx17jXX3hA/CqnbhekhC7pD8ah7MZC/O4+9PYwb42Ti6VG6xUN7D8dyiAL9dGIbpD93
oDbyX0XEmVfLzH3i8s/PfFqPDEtWl3niqdZDqT2mkeCiWPt97N4CrQgsHECeXP4+SBXRJzeUyCC1
oZw/lSIG96vrD98PhB1gt6CmCXIQbon1pkOidADZSa9+TM23sduPSVgwgRZX9s5J4VYpdiKchRhd
YCo4PcdoD9Q1tN4Jbrfr5wCkfMU7IPaw0LTKnaqctS16p3rQavnmG8YDgvqYBdrpO8jhcbXGm+6Y
7gev2KEH/qTf0xdnV/i45jfSSxUYu9u2e33VglkUqJhoo0Z3MzKN3MegL7NyinJMvAap9sBog/bT
uU+fUiCHH+i7eT98jsfqAxHh+xxGvWeGt+WvrPiFeM635QTDJnIC8fq8NYx7XQdWYSZ4iK/YDpoL
YJPglVlGMjnb1LpeMrQOMioz9tsszOj9KL02RGA8K0fgXIzJZb+BT6FW+QQxMbp1+3Y/6AIBa2uF
dImGesWCtMHf2HrWlmPdaQkGdABl9c0pMCvvCC7M68sG9nAuZFnMc0dRtgMdTQiRtsWbYW3rwZ0q
N9rQp5eH2f9D3Qdp9tBp1RihhqhzK0JMuq4pcx/AGaRTgmqxAqiWh2l11U1bVw0ivw7aeDMDLBD+
lf2+bYLXrzxOImeDsTO1Sj5BYiOF6ZuETLaHjvtDfKSIv/Rfhu3VvkDkmq2crzJnkp3EFqJYiOz3
pXRXo93K+4M+Sk9+T9E2MrtK4UsYkr8tVbt66elAWwPCDfA64UJRorzc2zxqatK3RuIlL8ZOQzYC
Mf1ntLHfxh/NwxPiP49uun3ppp62ST1Q4B3prt/GXuSlvjS7xG3eiCsJnmjXZCtfX4X5P6CfL0if
3FdpkskGtEomHgZSTqhmuvbeui+eJnzGGJJP0wfbode52bE8fWrB6J7QnOzap8L9Mbrxz9tLtOYO
sUT/fAxn/nZTtEZXWQlYPIgHYtHE12cXdOBH3Ut+dgHQPUH+6lV+5IEpGOdC0Lex4qouxHPGr1mY
P9ZiiB+anZWeLIBnxrXh2rFAztdWcyHLhSDO5klWqbRlWPQ50BbWlBMA4YP8pfKKp26rbNnmdfD0
MHe1AFWak7Nx9v229BzB3q8cA1BaA5lvyZQudAKXBtm2UYQ5Hgc3YbtxpIchFVj8NXw7bAt1LWRu
FHBCYT73UoAzU4CYMGAl2HfNTr4bT0PtM9tlXtK6ve6lMTK/b20suOGv3zuc2EXvMyfaxIDISDuI
7X5hIgUdWPkuPcSBvUt+spN8b2wwF5wEgbNTRNf5yh1xofDVYUqpSgdIboMKaPHv+me/Yfct5qI8
4076To9tilhC9E5Y28fzZeZODdNkvYoVSE2bsCoeTPP37WN5/fvoS0S9F8uKTPpVdJkmo6O1TYwg
CEXrPYmd+pADViG8LWXl7lvaHxfqPtwx8JDc4qHd1SQSUPY9ctR8siuCMXACnH+kp1xtQz4xQ343
2N7sWv70q/d6UZPiiiu8/ABuHVPHLLQIVbmFVCjEAGLqKkf7szu+/7bDeT/58WE66J9qoKMk45aH
7EVXXeLJ+1PHPBohXywqe68u/NmKcP5otJI41ggQ6zRgoSn6LgLJwe1Fv/Z4aCEDuAS2FxENqluX
R8UAFhqQdCNgjHcWGKJTt8eUacm+x/T5tqDFo116PAhykOpAtyka3/letYwaRE90CLKr3nmMtZIc
DCMmj1pp6EDxzYagZyxy6UBF6ay1RVxCfmCwgcMM2LeXKkpOZQ+ShUXsm9SLrDJwJNGg1aoIvE3w
DsVEEnryLkXEhJp5CQxpD01ID1mdfgNwp+B0rIvQMFZt4JqGLpciisnRx75H9rFgd5Oza9Bed3uD
Vo/fUgf8jwTO+vOc1Vk/QEKieWOAATtMSXT++GMplHRFAGidkLhv2QsygLH3W0aXh+ALlqiLNxF0
cOG+0IHlAD6WSxV1e5IydNzn3pDizl+CDv0+fhiFaBEr15ICcJh/BHGaUp3kuZpCkPGcHy0M0bg0
d+tDuiu8b+ovNbQdNxKcs69OyFvKcQctK0pmtOayf279Iu9BgPTRYz3/2Peph6lnt/gpaidcfpGX
iCcl0ODQs4sqKLechV4z1H0xbxyDIqhWgbDyEFmgT3nolO1t01l+6VoSQlqEEAuFJZdEUouYdCPm
abwh2jPmq+X9JGqQX4kMl45PZCGA3/I1BnxpHFZHpXr4Qq7+Pt0jk0g3Q4j8zrCNN0DGaX0WBKOP
INkrfJEXXpeNLBngCBfL5DNYttlMSmp3gOLdkt4F7HkILB6ckdZLOk/yqO/8QZ8Ju4vDibntof8b
20Gn1X/k88UHmaDbUJ8gv/eiR2tnNngioVPCqzYsfGLemPiKJ3DXKzEU1vtMJren6TSQPtGX+kbl
kl3qZnvrXarcn5lHf01Q3k+CKYi+1XeinPG1F0AjAiJS4MPpFjw2d1C6smAGneMMDaoTAPY3A9o4
bbxBEJ/2GYjK8Or410N7Sx/smUguGq+7CUyCGkRmprzr1d/ozHBbS1BMX3nnXkrhH52pqkQlg5T6
qP1uQvZe7PWddgdgYiPQQ7Q99oJjueLRLyTydkO6Fp5OhkQZOYPv1Xbyyf18Fz8N29wt7gBm76Hk
/SiH6auCoGpfb267hRUbupTP2VBJlEhOTchPdtK98xyjfEvf0Ex2tF/mOGBb8LOUHn1RT8g/3xZ9
7ZEuJauX3iJnNiCf5ASsPeVbqf8ZRxLKiWBDRTK4S7+J0pG0I7RLhwSMb/FPSf+wiSk6/NcR2qUq
S2Bw9piZlCTLosU45c1wlMlW9oif/pkdFydBvR/9aa8eUMHxtZe/WMIlbQe4Rswi8283maUDa3Qs
Yfs/pH1Xr6S61u0vQsJg0iuxqLQqrPyCaoUmGYwBk379N2pf6Z7u2ut26XxX6qet3u2ysWcYc84x
yKPCVy1/Hub/tnhzfXfoHnDwB80ft3ZVE+mgDNclKpLySK3Ll7SepjuL/PiZ/rPI7SOYUWkr0UmA
S1i+t4mfq5Pb3GOd+Xf79J87ua3TWpmBMp+ORaiyTajfTR8UFW/hyFAVu44ES/Op3evZvrexmzsO
8j4Hm8OawlDm0BhmChJ6YQdETveoS/4dfP7xoW6BggpyMJPFC2xP7IfhIu+xmd/792/u+FwwDVIo
OS5CX2KKA97mHhHVv4Mh7OAqjId5sOtU8fUwf3tF4B9IKTewA2upvQLkpnr2YIEfzEGbByV3rM+/
c50/F7uJL7lGMrsesVgHHSWtDRLyXtRxzUo/MSNR3Qv0frwIv+3txmOa0k4bp8Vy+bJj3Q6Keb5T
Xf5uDX7aEpZwMDdy7Ym+nb7tFlkYdYI1FCpzZAZOoI6K5U5W4QuV+Eqnr6Ei8vc1f7oVVyQH03S2
jXDgxmGKPDFmomHNidf7cdLfeSrvIGA/Ptz/rEFvx9xT0FBi7Ky8dvk0vp2PSEWBVtEg42E1t8HY
NBhZ6bz/nrYbBuP3dW9cI6SNcjtPsa6Vt89Go4QDZ/vKvset9FMwRQlCVh2qk8D4bq7GqGbI+Qss
swgFmnI6pNEBh2ULKtd66qXcemgzJVJn3f/7p/v5XH9b+CakEjoEeciIhXNUvx61XuXbfB7RYbBA
+aFWwUGrQUA0GnPZrzGFxHaTUih3Cjb/jx8Buof/0+Z6C7iTjFWou+FHCBOfcfIGuSqsT6UP5zpQ
mta36l9Teifo+vHSorBoQG7iOpt382E16PeVncoR5VX2DhEQxofrO3HVTxEBqJAg3wuGkKsYyZ+2
zMi1ikNOFK2z/Nkuo1L/cpSg+q+FH643FGeHQUmUKoxbKpIsV5KxbloANmazlqkRKW39v7klIG+B
SbEw/vMvzVKLNTmxC8Q2lINj1EiQn6ZLo+0dXXxr6ah7SWsgObcU24NJFUjTCbljZH56ISb0CDF7
ih+BToU/D3NgChxGi3GSsqsC1lpHHR3vat27Vt7E2Zj4pCsChdM7Yd3Py6LtFRV7THz8+xsmSV/Y
DJJCNjo0UbncQGbjiCmpoIbOTMgcG1Mg6UpKO/j7y/zp8uCkbfRJmPjj3NzPZubgUJpxP2dtimdN
D5Jk2vN6CAd6jxfq3lI3AUozOGyel+tTKBbh8m70edo+T1MaGHeHaH7ygb9v6yYYlz01sn7EWr19
cSCeZTXP/J49uV6FP2EODcDbf47u+vR/iyEaB4KSrYM1MErhoGphLHHi+Oi4mMY7JfMfLdfvS908
8UbJiDWnTQlKLeFPE/THHhYADWnhiuphQBFBy1yLnP9+NX4+Q2hNgiESZkW/8bfF2OTlYGJ/5qIB
pUpGT5rOHpy6d9bR/9XhB9OCSQrgztY1Lr6dGmaJNBWNwbTQKH8B+us911u+09Fqt1GC2UtiZzv5
FOAjpiz8xU0eX4VH42mdPyav4ovesdg/bpv+Q/oGMmxIT/z5WWcmjXpWYU7rxEKPV7nGxI1Ljen4
99P9AQHEroFCo/ILPWEQE/y5Dr8CGyBBR6hxpCcS8nUagAJz8rQQBamw9JvR9e71Hf20t+uXBGXK
taZyO0fCG+TfvOtLiLANBfo7GLR5Nxp4fdC0rcr2XuXtx+UAT2MtTPqg7+7PLUrizB1XByzn7NIp
tp1LaUR/P8af/Ct0A+D6HErRVHZzSbOxIEK9qshzgAakSNzcuJPX/2S2UAy5fiNio/X8xkLqs8km
9SqtjqDqYZa2i2LisWgzl9J7LIo/eQFgsBbeEG7Fv6gqsmqy63aaEZ41x1Fc5iyqtI1pR/mw18zt
JN/+fnY/fp7flrsxyNlEJHp9lqt4ex1WXA27Eowcah7//y1z86CKNF/SasQB8nTkr4aSCPBGVHo4
Ybzuztv9ySTjySIvAYcx/OjNbdD7DqFkhx1B+u2hks7WGpwjB/V0TsoQ2qJ3ErufD/D/Lnc7YYtC
aDFmNcSTF8y22c22rTPXyO7s6d4iN/cvgZC6MFMsojAeQvqjSygoWac7W/np5P7h87hWW8CteXNy
YqlUvSwMWKO+f2qr0cfGVnTi75VF0HQx3kFhfnpUvy13e3LmMBV2OWC5yZmR3UNGUdsqbDP2/xsT
9PtCN6eXSZg8xLPQMS5XiKoUBSgZufz9gt85O3rzjhw1z64MMDi76jtvI4Nm7mB2aGdYmdWdSOCn
y/D7dm7ekjVN+iCvS2H4lY6XnKSu2tx5r//0898ENtA4hyfGzcYoz21tVi/TXnRw/iBFYxKuaND5
G6VK963oRncC15y+gzAT6aHSl/HTRBaMKie8mD9MrZS69/fD/cHAX5WsNKidQsoIZYA/fci8qA2m
oZETtEloFig+WtadFWz8C7fbvWbfSIdB9Or8U+75LY5r2dJyfQBwhtSsi6XFdR+l8fSMdLz2tBHe
MnP4bqmme2wpP20NnZ4gngIRpoXh8j+3ZrHcIbmFXMOB9i+YpLyuv5PN/PDM4JWca7c1App/OeAx
AW0VyxA3zgnoX8SL1eeBcB7Le9j3DyXUK6bwn4WuZ/z7GWaGSQanLj397BB3jqAy49I3Hjn7BUW4
527r+PRO09QPT8FEDxEEUa4qZP/S9gCrCAcB7DU8VbbMjHL6Vdnh3+/evSWux/vbrgxoyCtZj131
/Xqpdkn+pNenvy9Bfrp9AL0x80Hg8JF3/rlGkWQW6SaEmxIdd+rTBKFfl/oD+v1QiNnaDyqqmMqm
D1n0Xw8VU3wzSB+CwwboxL8mLUc7H+xWR9itLrvO3urTe07vxE4/Fbn+WOPmXvC6pBLCBddqheXm
qzTQ3pKtDJ0IjvIAwvc79/3HD4YRZuTvsBngFvvzMCtBc2gfXkEKEifpp9lGPH37+wfDFNzVnt8a
jGtGdFWJQ+x+S3DcF1MLjmYFhbrRxGQ/TPA0A0z74tq5ELskfWj4mtlRgnGhKeyLSE8DPuwyGSm9
q4yRydxFfwLg5NqLCwEBOvu2uZmMw8gjje5Ft3HkGq2HbuUcHCVWCRTDg0TdlT2CW3esVz1mvqbY
sGpXOAgVwXLpWcWDFJhE+wJsOVcoOHgL3fXzNk1cTsLezNYZDTEK7/c2KDncstnaSqwhaU3a0Gij
crzoYiW7UFOiull3WUzMuJd+orxaWWCj6gqRqDSsurVR7qr8XJWxaWwt4ZtAmpZXQCVFv5tmcCD4
drXV0as6RS3+gv3BIRjPtWh0Ng4HjOHquOA8y/wZ8oS6ExV4v0MVz1Wgj1uDuFMHUWUcKLqnQCDS
1PuMJa4+QyMLI8cAEb2UFej0wiDHfFLaqJAXW92kY+FRqJtP6qeqr9E0X5SDK8UnVBp8OTwthYpc
7jEfoFcKdTNdDeZ0PQ9bSvca/0IO5mICwE95ts2hqTFdT2+fKyvevbfjp6Y+JwwEyWynUxDCfzpg
U2iqndAfB/EqtVWRnhv8nCrV3LkFKSlIKMX6un6XnOFPoKe1sqAyr++zZquZjwlZF1rudsroQwvb
ZZmMF/3ggNOXpUFlqO5YbZrBS43KS6bCm4rNJAPZuawJeuk5ykYvtjP7yIaA1htdPkscb511nl1v
ZIZmh6vKvYbW/ci0v4eHbPha8qdeRLPykqJJosRtU0FRpNACwixALIpzyx8a6y2xgt5+cqoNGb/Q
cd2lsW7F5N1Gy6S5VtQ1af3Gjibqm2hMfeaYlMApFFtpbSXzaJ9Den49j2fk0+5QQfLd2CzW6OXl
DpQNbotuuWznLG7dK2tbCVoMsmI0ZZRvtvSNOUxRslQOY7/TW3+kvsKPmeoParQYwT+0HoDeoNXm
MwhZopXStTLVTarIpFngWL3b2E+doG5C10P7Ku0wTfFPG8faPnJ7cucdrQ7j6A+p6zjHwbDAKevP
xQPDlLzlM+oaYP1dGNQn8G7DdHlNcw/0BN2g++zsoJ9+CtVLJ58YCURypnnhdUpUVp071V+m0uFx
eV26IuL6OSB374Iik+YbhZdub0ZDs6tnCIviVgS5uZ7JW1uvFLR0F6DKkXutPpEqnoTPimPu7O1k
NZSpS4D9q2utddM5JCxs+Z6PAUuCBDRB4N6QEVQNWQbA5x2KDzo4pujKgX0pffPamOyTygMb/tyG
fXOeZ1erIePlKQ0e8y9bXijYFci2bn0IEdUsHLKHApNR7WbI0FZeRFUftXwl+q09v8rZTfMvIBJd
cxDKJ3V2tYpvELZvvbMZ6EpFt/x0YsYzE6e5hAdeTf06X3z0uRrJRjWbMBs3wEsXnFJv+BSWiwTo
5LKcExZTPogMGNrKIGv+LNA5Wa+MV6Cdc72Sjded+Hlq1/kQ0gr6T27XhgyvV9V8vcdp+UT3ZtUD
EXsHA+I5bVgrcaWWYZIEo36yxwmsOO4yhRn6mNX1kD+BJwuIjpvwMOnf2nb2ZrlqLeQ3kSTrzA6Z
ejKy6yVL7bNlPirsWIP3BhV1soRWG+NtjhTk0Ki1V8diCTPrcTa9St0obZBBLL16sNkvQ1tx0NU4
uyl7wLxOq7slJIuHIcBXRMF8VqIBvCuNnzewgPKtmDaj7ib62s72TBy7fGMbbo9NVtzr5q3GA0TV
xH6YIK4Ealt0eurOLrd91MbdsUUDfuoWsOJW4SnDZ0fWphrovWvwIIe8IfEYr1zIGSeGy/KwM8J+
Bul6iF2QaqORdbe8ZmMo0EzP8BvNrU1f0Wnn1vRQZIEmfWZ0UEuJLTz2Bten94YZpBX4EswXxaYi
ka28Osm3JsKWhZr6OsC1mdnz0mKH67l5H4awbjcafzSFm1mxrENNWriZ34sT1dkQgoXe7wfhzt3b
DKYWQINQGjvN9CUH0Zc6nkv6Ihfp8vFoQYWcQQGsMXLPMk8O3koZq93eQnNoHs3NF9GeBuWB2I98
qENzxjuFZ4jVwnLNXEBXcmdXh3rZJi02+V7Zwaigx2/XkGerOkH8FFTBKQsUenDM9QBGGwmWsfnU
OVsTDVxtRFOPZmFNcb9StxqeSPbWWM/Q3nO5cbCUHUQodla2B5hmWatuRv/+ogRO/2Jb+PXaI9qH
/c6WO8xTjdkvkllRITTg+xuzOeswj8Uq6X2yaEjs17zuAoBlfglPM5l0lRrHbOzQebSfNAwAWUHO
VnO/l0vMx18N7eBwcvjGL1AKTc27kuwqsoGmOuaGgxyeRFEB6sylb5W1qxYiYMprCbpOaoDLCHQJ
uNmLqQdSO+JV9PylmR2vzbcJWpmrGfld2Cm/mvrLsmBims+uezcdc2tOca969vI+YrqVvQ3lHBTa
Ma3m9ZBGREcr2qbE9u2jVe/V5EyWz8HZpBAGntVAgnEK/IK6/mR2n8kCkqVa9/Sq9q/6bjV57a+j
5MtqHsNOfCjt42IS11F/Oenx+hcIPS85Bw+oL1gDjdCoQqjAao8Vm7IO2PLsZBsNZnkIymot2TUW
OqV57kubB5KjpBq3fCvGi9aAyGrAJDuok0iFUCQ0+0g6vkKP5oxxmnoK02bf21taCM9ggUHCRSOu
grCqWPP5ZNg+VR+d8sXUH+oeDTjH3FjJ/EmdDnWfuSm4qEXMkyqw0a7a7zrEKEoFss2DCqKqRX3k
CHZQaUTlsYr4uB3EkxAPTKPuOIYD/Aqrtyy/snNyb57eJzTcMfj1boxou2HS1bJHpYjNUWwN68Ow
d/iteZWEaJzGMKinKDtEOG7W77Q6LMfHsdgpkgUjh8zpaupec4SQRvJA+n1bhg45zWgfsoKiQ2Ft
3unGTohn1I2jiiibRj4qSe1luHmGXHWGddKASVbcV+1dx15tATGnV91cQXHXNafR7TUjqHkXgCZQ
4NKNUILrbBAuCteW4GEnISVbxXpd6D4fiMtg1MfG9qh1RFwxTKucPEsrLCzipsPjZJ/loCEqexOJ
P2m+GH6V5F1bVsWwSpYPZwp09jnXC9J0qFe4RDvbcI7GqsmeWW557UwQX4Dr94OC9JSxp2b+kiD4
qSgk2Jc3IMnulF1SQE01hZ3mj4LEA9k47Wpuyr2dvRiKz/rJT5LVLHaTcTFRYDFsSBdDyc9cEGBt
TRCIzbGjQWH9w4JTy5XrnOGAn+JN/ZspP9tmcrW0DtthjSuGLuvQLoOmfirV3ey8SrqSdeEWxoGb
YTdRr+Inpr1Uy3GhL6aM+mFVWyt7CNMKSQKCYSsF6RxiApKs+jEclzirdgU/iOGBttApIt8WKjRL
ZrsC3tYeStDywFan+7radlDUxbyzg906uzI5iQz/c+Ymy4qoQY8Jb1mtRAmWs80wx1Me0Lnwlwnn
Yl3JW4fWDqwqln3Yjs91GkAydlT2YgRLThtD0RDlqFZGub0FXUhbbon6OZHdUp4kPeRQphBRpoRz
GbVq7dZ1KKHLIcR3356kZsJvb1N9r5JY077s5BdmjaMGEdmcruxkq4Pcjyx2IGEF2PBd9etygvXb
LUlkNZ+lDt/14OBJ2ewNKqKIoYWCZoIS/QwvsDd2c+TtF5FfafM58m3KG9fC61SmcCpoiPvtVrUD
9x86mPs18M+3+xyDeCpas6A5EKRDt9E0r9flVvAYF0O2mgsWeqgHrMGF7umyCUpxtoUSGjWmZFfC
4MhO9tx8BeWnbtmuSYKJv+F/RvDRgFFVGhYC3t6dy85VhnWpv5AmzhUBv4pe1u5hMhYPopEusS+s
grZVhqzp+pUm3VVKLViSDweJT8fAu2aanl1hIHkp/NZAZsNaz2xeVOmsdcyn0WWHT1bQ57FYO/SQ
XqOOlWmHJW4Pni+0LlaJUXhJ8yXnx7JyPJj0pn7gmHYeX2YRTdNGGpHmoJW6OCgOc60FwRRI/qQL
CJrZoB4dzhVk1+fq22kOTaN7VYqUk69qBKNIC2xq+6SN0/KxyS41VSBrFeXdPtMLn/erVi3QVhMt
bH0VDqMiJMSjSKl6GorMAAFz3IiXPnuqp2eJ21NjWl/snWxG8aVBIvE2QrmK1msqvjjUn+yiAM8h
oj2+oVTg9eErdK+qGrZUj1rN8IoMvdFNGqlL3PDcHwd/6kYMfWwIV4F5gOMCqvVFZ8ESoKPgIVcC
RX8neTAmn2ZzqRJ3Gb9U60BZWCfwbEs8qJ/NhJFU3MqUIU62QVaK9jQC+91s8Wste+UML2b+IUCn
Zw7IUMARmDmuuux79Gjmyq8J0g5F/YqU0yMQtxiNAckdXAOZ3LQ8JuRY2OeWQLMinjALWk5eZYDB
WW7MBQFeBQ8lzwrZtkjd7fo7l9S1+UcKjqAWbn4sw7l5ShAaUWNPAEETA5wGTuuqYNKrMEhftMeh
ABsz0d15DKRar1TUkDk7d2NcOmDap8g5h297SJFuPlfJxdZGF0OQgVEugQFqJ6L2vpxBmDbiv/dl
UGoyWGqk33ODovR5yi8LhjRafFp07nH7Aam7m9JIka8mvFeGAI2MMFALsqSQ198ljbkOG3EipYrX
B9xc7lk/e1qB35x+WdMeNMtua0b9cijas8qWwIQpbCzuLeTRVH6lBF0gHRhhQCkt7eem/jXXPlj/
mLpTEreofK2I7GLbg+eh2NUcdeMu1spgoeGE+WWthRRI9jCWB5UGafMEZva0Wy8gFiytk5BvrX2i
A+RJsy0qZWD83LAct1AcOSwGP2d5j7Dkc2kRIQO8pcVJqmvJHeADF9MOdFhmkCNCieQoMD07n3oZ
lca7lT/JaWdrlxm211L3lhabsI6wn7mubIpxzZQgAx0lyJ6Ry0DtE/gQpDomJBrncT4t4IOcTyNb
N8NLXWie0q7JtLEsC5Oph0K74NeZ/X7mqdtMazZ9caxCyEeZHPjij+KUAl0xxl8LWIMnfUWznTbH
arUdxTOlLz3a2xh9UkHKiNSl0yKC1zrFGGSq4Gz1RwivgXhnBZl7Gw487cMFIwA9e5qdb2PctfMq
E35jNWGZNmuihRAYy7NTV0Y1Os0t22cmJiLAxmExN683Yhlcy34SKjyX9p3SR9Blho3qm+RJNTZ8
+sWEgYP9tslRzp96/jGqQK8QQ0NjeXT54F9J+2S+rsgF3GYuV1dy/MLxTFDZadV2T/pQ2m+G/cB1
9JSNGtCTk1HGDjm3eoQDZNmX4+xbGasaYtlzAe7M5X1OAUthb0aZAJfaJsMjNY9LGrVko6q7Ojnh
P3bma02y2HDG87g8GrT1Okz7peWG1g6mxWfkXo+1EZNsdPFFBRJiAmodO0w6ZDLkW9OkmwzfSrPu
0wuAWWBetqvYD4JepvpNa9cGdrNcg7WvvnjXDAQ4oHTPRpjiIe6bXU/PKO4jTvoykzWpTx26+RPg
G4PlCdm6iGRAEDuCwrUzTzpcscmBP5xBn1oBUhRinapvhvYhAAXNdI2S4iwxw1J8jIi9rOwLCpZ9
ulamjbG8IjcMuC38zF5d44lUjY0+iasE840FmHWATAvFL2F4EVcr7JX2lqskkWruC/S0qgxI3IbL
k47xurrfLM4Fci0IjXlcFKpforeymExgAJZvKSCWBqOlmL6Ec2Z48VLxF+HXI0hRzU1rxZ2JIXga
DMkUlWkkEOO2za7JHkfraFuHSf82p2jI2y+H4/MtJHQWcI0mp8I5CinPUj8X/FiPJzvpPdbjjtqu
BJWvBu4ENTko7VZ0iGTZXoC8a/gqFO3RdDxF/VUiiO/AdC1gYNJnHfbJsDZAB+dh3/UcBhhU+g92
j7lUsEWlDVLPaqUlSQas6UWXB5qeKKBJjuYtaeN0oc8ius8h8dSi8cxWhNmCAvXG0IKqOtlinzsv
mnZss4NZOG6rPVFAWQPYFkoYZeTaeoNbcAAcY2mjNzcHBxbMbEc0ijjwQFU8ttVWy5ClImNC+mX4
lRVTM+QTHAc7lka9mivgE79s/gm8rwaAwME3i/a2bAoTZ3INageLA7SGnoyp8HXYtCJrXJvsVCB0
4yeoESqzAC+rJ4cXka5tVrlOGVtGcoX/UiSkDMKF8OJLDk6Mj9FelQjsmgfDapD5AJVlcZ0EusCv
QXAKLsX6YTAvSNK8ke+TXgGOEgsnuFLV1gj/M6MHAQpSQ2QXqfI+qUDN+unAAdjZ8yXXM1fYr9y5
ONC6UpadJvaE/9KLMdKA95p8R8AtK3geZXzNc+bTHMeQrYWzm69Rv7ZiaXNkxAil+cmuWDPFB4Vz
sshR7cAaN0e9nvqNtlKq8+QcdBYnyQLYzvK1vDhUy4vBybsz4u3oJMohaU3nl7qtQmHuRGZ96P0l
Uycvm4q1XpruoggXJMV7R35hCj5ItfMs98nwbghXN/VQjhRKqjUwdgmjJWNqvzToj+uGYbOkz7Ze
rCneP62LDGJKr+ijgDHLLmN+tMlbIc/WjCEGoFVdUYLEORr4d4m32MwvNrtITfPHOR5YzBDNDcmV
QDAaigfRCkBRp8HGd3iGPwV3ronvMulFWID+aH6wl1fWHJDUEzwXVUpov/saPbQYclaBn0PgVsVo
dIrkWKK4yBHWsOR5AEWFFgwCXedvDu5HD0+Gdgw2H9rFb5wHu9gBUALDGqIKvIzWAg3YuJ8GAkHF
cGkhfPWpqK3b1ruhzcNC2TnQtl2QILWvhfOEDuwcDe3VBnTY4KnYoofKzVUAyyTIxGfF4rI+wUIa
/arBe+ahco3V61BMaTym59HcLOVRqWAJ249yRO/chLKD9BFlaIZvZI8UgSBbXnp67YKZAQtnblks
6y7dycXP01AAbMOURWgjwSRCepWGPtTp2cw2Y7XEndZ7fbkzMNRU13AYfdSLsOkvqggU9j0t79P1
yQyezLUvTssoyxGxNusSrSN6FgMU84nyrCIplqMG/zN6nMGqFwjtivHXnLzbuOd6/tI1a4rYsAxH
cJECs9EAL3c2NpEA2nuZEYTXogkrtYksCMG3dYyQUlzXMI4dCjMEGIFiAyhBYDoIMBrxflsBEBZL
MGRvrBh9UkpfQM5d5OuaqS4rHtMRLq51jlqB+V/TCC0rB4noDGTYQdC37kCkTaejvuCjv5SYGScw
BSrIsTPzBGzVATMnss9Si2fEOUqLHrfWWA1XGVp5RFOmKpLtvKxV/HIMMs9QGshMpNqA7+prIa3p
Us8ArFStKv7YJad8WrXdScJHl2AnmoxtM6exiiIJgKT8SYGaDxtXPQC2vo+b3vRVp/12IBRnTwAx
FespwexXoar7REOhhyF1EQzBiURbs4lA7KhOcG3oh88Bnl9HPAunilAaclO0jJt5WBZjSMT4leYg
3Z7g7qc6bkC0K3J2ICL1MouFk4mfcFYs86DL18ZGjMYfqB6Dv9llZg6GVFDI0heS9YBjtS1BcFjw
PVmGC3rkA8WggRxHuMDFWqcZBAMRLfHhko4i4JoaV/2vBfpbKdDQcaFRl3RniaY6q4I0VltHDB2o
GitCQ4c4Fer+guiRiiwPEhluaiTrJn/E1XBrw3Rn65GS0jVQCMyV9FWrYsYOkhooWOwoIHQTFTbb
Uw3mK8Oq6D7IuGmTEzrTUKAsmmNGBISSUWtRmF+CpD7hrdcrSFmblWM127Q1YlRQo6zU38r5kKCb
mJFHC9m6/gtl2VF9pP3omRRFMYAvIjDzzrcQOw+oWBb9g1mpbg4C1KRuV319oeyBjNVTilZw+6KQ
89AcpuohA3IxpqiVQKF3jihw9V4L0hI1PNU3nIuc16lOD9xam63m5bz3LCtOnXy1OP2OsyKGMXdb
5KndKWHPk94HwxgrOpyOJ+w97z9w7ZoUoAt9bki7ourKyaeLg1QBYgdBoqBFs+hXKN9vehWKYepx
AEak2PtmfBZmsZ7IljdxXYaAOHsU29Iyi8r5adFPLa8jlUVMfWKYPmqBi5DahemoERrR9wIj08zY
VuRNvR4nXI88tEiTE+WUQ3R2SUKn0bZ9hzjYgtYNAOLhUNqplyeo8YVNW+yS/pCzClWwxKuXfbfs
R+0hSfYU8fKI/kXHeppzf6m12BnOhULRtnRuSDAyvNr+m82PqGAXyktPzh3QrjY/NvQw0O+CBahA
6PxJSfakALoJfEKkD1W970DgoFQB1IUUzABZIPQuz0j/xgH2XwvRgb0gSmq3MFgDBw6UJZtpQQkZ
v9xOPEdbIcIw0dTcwiTNfCvTwdcEovJHfaCeIo6KgNIZeyIVYnak3dYz+hbg6qg3VY9Gs1v4mvRx
muIXKdvUCgSgZtq+1AgolfGSLRVSIetIYaTgv1m5UukeB8cEX2lo7J3Jc2XAkn3aeZDOF5S3rfYo
9FPOg4Hqro7HSkHCmVAGk+DElvNktijW1qprmueiHIEWf5OUQg8OV/hjgJukymqCjywRIDaTvJjN
O0GFQyaAL2gwiac5kzhU6km0Fuv5Fh2eI4mWFPklvCDrUMurkognwCtHJdCaX33V+YrzyLNdjWAC
hGmAOOfciBvACsJ+0ocvpaDutf5dwsIoqDvMyB01McbIKSd0J+gVC0d9Nx20NxVVOsRf8HNDGg7w
nu0soDKZx/Z4buBI0/lXhytpOeiSMx0Y+/x/ODqP5caNIAw/EaqQwxUEwBxEUlS4oJQWOQ/i0/uj
L661ay0xYHq6/9R+ReGzzB3LUl2VHm0WiSdikHloz7wfN4aJZZfvojT2Yf2aZBWVUg0mVdzSnipP
CwCMI2B8s+QRzbrnCNgUekTpT5XGvdq+OMYbWKjXMpxU0mN+AvJIktPPrjJWzZRvY+NnkQ+qvVbm
b0H3Yvf2HnI3smr2UhDCOZSAkqZfjyc9Vda6Sd2YNxlTr2Z1AcUzyGTYYZQDVhWtnmkiCDIACkG8
ARsIdljc1FlZoyulnwXdn+rJYEbAQbDMsrxpS1hQThjiA3YUWH4fHeVupdqnRD4ZHVBGzBjqqtJJ
zYK22wJdMAdT1J1NPnrG9Aa8PvevDPCaWM3ZrRI+aqUIFo7FHcKDpzPu4iJoUol26wlbweHuKZYH
a16Ia+L4k0OVgUMA2o0N9id5Ns5s9l1ngTRAXa2bamVozHzA8qu4vrcWyMztqSyQB67DFQUu1zzF
AemgfjAivhqJp++H/mmEnss9X0bb7WSqR0ap4cSUdVBp/2L5nCseeCYlwe58Sxx1tqIZZLEfuMBC
7d1qg2nYJyTcmK9zv0rECX2tNvDEGS6vZ178mSYqkT1OBqta209L8yQJwomrfJtmLm09rICqBPLs
z99kUoxcXQiEio3FVMSORU5E5U3zafmn5p71lXwzlKBHaYDZ4f2eRNObjRKl2cXiHBVH0bsmCAVQ
eOKZzRrZGLjgzskC6x62Xki6hsM6slXjnHTcXtAuUIhcXYpfX6GO43mbdVu7W80W7uZV8jFHTM9D
7w7Gz5jD0Fl8XGvzAwVFW5/D+uhYGxU1DPnV0ICpP9srxieT4FB+ROUhzwlpSHW/yd+YwhICdNSL
VW5HhN1VE1i5L3jgtezAp68dUvLsIJekT3jdNH5+8239m1SrGH79b3osIEG9G/1JhBx9WygM2Dud
WdsxXTvMUha7kTagQDV3Uh9Ib0UEZ8nQAlG/mvMdgoEuPubgbzS6it/H4ONJEObAIYd0WNegoqrX
jnt9YSLhe/USVm28IuAw7RWqt6V1w0vY+ervEh0GZc3jChKKBYmtq+ZwXIjOV3yWrLjQyhVwfEQ3
Pl4T4KCjEwqXc6ewXpxxOEyp3I3b1yc589JoPVGG5Fv42ytrlrfbGqJpUEVAC08vNHdpNnH7hWzB
QUT03v2xNIkl8miHKBgtwDdSucKLn5E0sstCYkQq7AhFTqB3hzncd9nGao+J+sI1PpteUYL/Ue3w
GO3YPOEu9hULGer9Wl6bzitDiCxvhx5MltusXLMZRnNO8RutPySpPu61+a1n/UkfwXZ4Le2wHPTq
Y87XMO2SsiqkjTZvFxhFdEg2+innOZZOXobIx7FyT27ZgOPFxb8eVUgKUYjQyNlYalCkn0Z6TNp3
SQIM+X/v2jppKerQsnogG3EQlw0ZLYHUvafWV5dtF7E2TXRFWlAt7w4tHVToYAW1tomc80DLExd/
+fjvOQsBPHHoatZa3DlG9fxZpR/PpS/JfklPMMyassexi+TaXN4Kosnsn7DdhtVxLD8y5dnrHmT2
A3Xj3eAhUVYgqWyc1eDi2n0E82r7GfdWoq5SdBVlfxEXrdiPg99QI3NrX9C82PW6cyBH/Kza6mQw
S+YhN/Y5co8uu+TxXsnRR89MsElQm6wUM8kv0G8jp2M+xPqy09KzOdwpqtTcpl/X46HUziF1dJa2
zqT5Zfr8TkpPMfbGyP499G3SyuS125CWOtK8JL4JoL3kEjZ81w1ZvkxV8sTTllfkdE6Yp/JDJDPe
z+kqmmsfyAOUNUaKx1aQJPQrKu/MzJPRjWVr2Y5delJ/bEeQgtTr63s4+6PKxc5UshDzMtyz6i+O
/i3yn94xL1mnKLuwhxuk5qsXA0fKS5b8PPazl2IXWJlJ4Ts6hthmuYXwa4OZ/eGRMeeNqacvRb4h
Ko+tOH818FkdS9tlGoJZQdGhW6sqK7alQ2yebFBHfxv7VoptMh3q9JXduH5kKWtZj/yGdadDebZM
Emlk022VTyv7jrqDFe/0cm0Y34qz7bHMDESMp87XEj8UXoEuGW5o115afcx85XbmcV0LZ9epL2xn
2yb2eBnSh8Wxd/SbxlpzNj5FFVHLyXXJiKTO91V6y8Rx6Eo2WTy1jNn4MIt/hbg19UkKDe85NhQi
0I2N1DagPkeDkpNqb1p2mrsrm1ozupYp3NvZpqBzL7K7nL5btV82Kam4bFuetG1oVCw+5v5nXpsl
P481t4YUtE8mgHXXtF7cbtKRr+bspBfy1EuiiOrZm2gTYQEX4/DUOlTvS/IT1uheinMZ/rPLYygd
NOk6GakL5UImbWlco/6kGb+y2DbjQciaZzCotuOGlUsBeg7WlKTuBIQadoCSFUIOXuCgIGUAp8q7
/VyobqufrXhw2ZW1KFccV67NZ6AeEgn3PKNzw8f0Rgaeq+ZUQlveFcYpXc5RtENAoo8oLRGDKdue
2rZsF6bU5KLWQMn67Dogkx1aoggW+R4KgLLmEHHN0OQZxUbOjYsOIEiKFpRPeXU6flDFgGz/cIY8
q7s74b6YPxdK6qBfnfCw5IdGfHTlWuVSYMSunyGCIshQftQfM4e0Ug+qiiKCVPz8vdaDalxnkKtM
YlpdAVSArPVgM7A+mvwV49yz7oZzVuOLTT1HaGgbgdL9VclvPf6Y2cWk7UkDZBp6v6lkaPDXOIbr
kb0E4SOpidLvBE5t5Ecl2dbGRotfMpp46FxvbEEdO5t3uh8t1KLgJbr6b5LVFfsLVhPQnSW/GDmv
STZ8tVtbNDid9pja65RM/ow0Fl+BJ5TjJO8M7YUVVG43dmuWpAQSQM2kAolM95QLt7LZQp16BeBY
Vr8NgK0Ln2OoPBppkyP+6ChHU18jFZtcDYwmN8dVm/Z04ve5031l+qmanzLKXTX8NyNXmE2QhYgt
YnLDRmBEpcwSTQ5bFgEj94GRi43NDNUiYdPSa026sF2TGBkOjxFSM8UqY0lrVhiXmN6cCtxpTDZJ
FK9HtTgbNIn18jelB6xJAZ4rrwX0a3vuOs2+qIbuquBpStt5lC4YXg21Kti77sFKTdKTXDsm/Yc2
vTXz/dnZSwULSDqCVVPFx/d917R/iunlY2BPPPETTK9G3zAOK2RdDWILkV7FAP71N+EkU4yF4r6d
ux78b892A7RPEyv6WAy4sDNMAr1+knffivLWNacsw98JCIWexO5hcPLDE4RoBqAjg2mniIVYQ/C+
5AALIfKyrER1ikBL4ySVloVmobiIIT4tYfUo6CWmyZW7YKjfkmfn+B0/5wt1n1g6G071wGkvoQTq
9gwpG3bDuFPCY5T9Gqmy0rrvES11Qd3V2m9nFKw6qjesZnhVWvJXe8cf5X0jdgV7o5YZiLi4jaq5
G5PFlUcTDnb0dYPf3FXrqkvWnYZau7tLxWYxbNeGPF4kUAqTncb6xC4ojQHj1EyvomeggGBQd10D
2qgStmv8ZLAqNSD3B/SZ64izIVJXyMPO6f5pMRRtUIVflby3agSux8T4jpX8Cv+AYo8HaPxr5iPr
0II5GvYTQ4YJP76gskIa3ZWVP44131G/mjVtJRCT63yttC8xHj0z8QYy/iDt1/lsB6WlcevfpQYQ
n3t2yaAaw54vv96pwEB2HQc2l8CoH0udvkF/FV2+NsEDOlP3x6L1TABmJz0pDcs1Hdrhgznganiq
pCP0A3HtihjJi/reUbvS8L3Sii9HQgWX3VubmH7xqgxBypU1Joec9DoL7eYCjD7WOrIQfrSqMwZV
HBIbRMzySpCPhVwHY/Zi8ZzwOGZ1bfmKmuyh2RJH/ZviwmsA7KoYKc9zXjau9uINdeOlBVne3zAK
tvK1GNyDibVJ7Hrz1GMMFLY24vJWOJHPl89m4YLhsHnqLCkSEqGceQXT3XXnLHqZ9K8wZrkUaltU
Wgz0bSBX/2w6YsnaAHib8Z+BaDG2Ph2jOZXwzs/g5WmWj7TKbXuLc3giZLfTJH6LJExdZWRxRtyP
hC+aqeFa4awFHV19TTZpHi8+Rcrrl90CbmvqL1kUU/8w2GHmGnkYIdWNtPdGpt1GyIGgnW2Vr3D+
KAm/yV/CQX6KpxzEcLLxNxWg3Y56n2PjUKX29llA8xozD7Q/g5pxH6TpnDHFVLnlFzqJe5CrpvbR
jOrk9nGIKE+OvpMm3U48cul0SRXISZmwGITmivZJ7H67Wir9Gjc8h5NZE3jdF+gvrEsKalvADtTt
Dnbxaqa1OyIBKSMefjP29WUBabSBVpsgZ6elMgPAR6a/NO8SvKqznpZL30QEQiMF0C4LkI4u3Amx
BU4opC2T2+n2lhx+fuK3pv6zbRQVQdQ8GvU1LC+Zfkvrt0a7IYMtDWy+UYUuItxXTrS348grsk+n
uA7MEoOItnp5z3iMQvTAQ70i0mTl6FuTPIMi22GrpfsTflJd0vRepIafDs5TUpxF8yPtmETNv8x8
wd6MWHNlhX4OjgU6G6X/SGE9Dmn0q8Tyvo0an10RKG3RAkxM9PKvmvbQA2vleQfDV0+rziAdG+in
1PtVa+/aqHZ7mRZ6M9DQtHu5PqWEy+l7ErRjpd+yCo91BmCb80LOev0oYjUYxGmUPtM8WJgFZy1Z
69KvwBwRVr9arrwpNjQbDXY9cG3OyrdQF69hHunR9aro3dUuc2P7IQEnlGxkvE+/yzit8fOBxnK5
6fdFSvzZuMVpQ0MCImGz6LFVEg7VYAFvDHZlr9IovS5OGp67TmMalVCYxFaEILwLJy70ur9Nmoqo
NLF4jzUzT+MAgEqW/R7qz8cuh5npJht9E7sjSAyEbqnG+tUmZMKtSp3pttNmXzSsoURhyXFo9WlV
Q8WuR0SufCi1N7F2+6gm4bckQ8sY2hAeQg3vSzk4rF0qhqtU9bonVxPwpQlwLZfko8pxI67Zc6lB
Y4pq1y+yvplLDomRJiGvXqTeVE7LBg9hFFjZkHNSFcamyOp/VBHS700DTUfdiqvkgEdmU0+oupEQ
QZqqj0FSFY/d2Tp0lNYE+lQOpzkCL5nStvBskIoN8VIS+Jzxt/RZ6WFjJ5S1UvPNEIdf6lxzOrHO
+5JYoIeQKLhCsv5KPFQeEc7VFZWywFdgAgU3ISixmWjmSaaIQ2jFRGVX9ImaDdvTMvFBQvcT6rTm
b8gG9drWSbILrXxZZbYprxq5q46CHaKBUsi/hS7+xbnRB+Ewh3gQqvHLyTr+ahpNL3aNjFfW5Ohj
cEwWtbcgLnXXNMquzWv1swrlGR5PtgnZLCavXjA+SGVqYjjSPpuQGTgazZdJLeOdlNeDZwudK97I
izMpTbFPHp+zHufx2pnSuNO6Jg6GfoGwEnL9YiaqGcQJ42tqpjhQ+OdbXFux27aTeMlmHAJhzIoT
tJ4Tvp1EmX/lBG1K3D/x/CTiKugVuXspOg3EqY2sCueUMu2ErWj+qNSN74RJHLCC5c9k2eBeFXTI
vEN5G+bsvZXmuQw0vUbsGA8OTN7TzVDo5g0642GPyhiEUvkp4eYBrCKFIu8ctnGm1tmu2DSPXZYF
DGlVb4ZRARPPNWAjdp7t9XFEOLaEjd+oSn/KsG3DPQ3d2ranr0496bX8qFJ9uun1tCDvpWg/o5ee
gu82u6UGB82AKqdfBGTQZbBb7albVLL8ZZSbDjcz05iW2h1GFR1gOsnqTWFYi8sLjQIx1Av1thl4
K9NPmKCF7SehHvTMlo4Ci05i7Z/enVmWvcWxPKXm2kevESm7UZpoZat9NTRuFH1qqCy0GPLDYEP8
mAAWactKKaeTFZdoLBipkVSTnouIfUDzTH/kVzTD3bCtcTsGipQmbEGrt6Nk+Ev3KSILhSS8N+Ls
WivRc6K3qV/gIFLWKAzgAfVEZ9a8EbVzhi2qhqeSw1yF6kOX9jljZYz5Rquk1ZhaKzF/1kgnVEze
pVGv2gWMYrrKzktWsTVJO49PQ5OvJeirwsR2S1DYolLczP6wmtcMaXZmp9sxMTzhZHsx9V7V7xWR
giWg6YnIcaly1nW3s99h+5KzCzsivESBklrohqVTLF9C9AkdVGk6pP5iiVvCquFQaL40KafJvKr4
CSf7r6M11Qv0LhZRTczUUvM79oyeHVK4uV2N0cQT+OboP1bKD1YubS4gv7EvTbviWXt7CGizowX+
a7h3YDowCNEn2pbfLfXaZiF0Y0N7WOpFLlmDNb3x3PGl9MhPMs+IBkTFC6Rb4bF+Nwzh+HH5qG1y
sqtnhhIL45okYDM1aU7Pwdc8RuCvkiz8JfluKxyRQxvMlr2O8U4pSqA5FVSD89QqilUDvjxxUy/D
dF8I8o4pljWzRLUUa/LTVjDCQcq3kRc6y5MPU2ZuFkDlpL+w1dabFSjmwhOlhGT3zSiu7TD6MWsd
Op5kJ+/9hF5jmgpXnU0fbU5kZAejlFZT/6rHtiePwO9qt33qMZMcdAtLTPw0oi22HUC11KtiRLKa
1luWdr+mON8KrEsK+CS9PjOXFj2kKH6T+so3YShos9ysi9+aqtrU9iGbnaBPJV8fG8+2WQWqaRtD
L/yhWG4Ona3guWxUEIZkP5RrIrlctRnWll27jnGy6bAMxtQceW6d3VqE6Uodv1Vxi0cIAEfuNmxU
8nHZ+2oyH8h9+tB6IIeI29BCxS21V7VnKAXgsEptnSWxH8vNJgGB7JJDz/7L7B4iriEgzK3HDOLk
ZAOuSuiJC3XaD/Zt0D4KYdFbNRs7ezcGWhQxnaO52ESj4B5U3ApkCOnJy2h8CoRiwkafenZ4U3Pm
6k/Xxc5onEO3zEEcdRAekCsGeP7kKXQsc6Kse95rU4eeNqjek27T9O7C1rfNPKeBrjJDFZAOPy3q
fmPYKtNnZTzk6ZfE5NWsVIEhrrr6Rn2xzQ/d3MV9HcwNbjzU45HzqdrfafZvxESyCCyM1W+l9GsT
tVo7XSLoB5F2gV6DcmfFmWd2rTMBL5xdjXT0Go2IQMovZHWfpZmPCwxF2maePiT7m8Fwqy+feimu
+CO9Se4AERDQlJ6OojrSryPd3ECxWW6T3K6aX4nXD/qslMyj2b+ogqUmVUoRO6P/SwpyKkkVbZR/
aVisVHFMYb3M/MBdicVlvczoyb4sNtbK8Uuh46njDTibpM4CFSqkt94GjfmOikiFj+Xvsmanj4mc
92vJFLrmu6Md6P06TGZSfu2lU98bKx3oiaayxSpRgNktW4eLrxaXBqKyFPB6A6trf9iYvkqHw5Jl
XiXWRWq54kmjgAjxxyr/FAl+ScbeOHoBgRE4BJHApSz4jhu+TRn6v/rp5LNU3wzE8kZzG8xrlvyK
8acCkgsz39COc7vTxUVZvuS6ZUW17pbD7FVz7Wb5SeaYhz1GVYPpmjjuwWuxkMwgQgQ68O5/Wgs0
a36EKOUXgdweiihJP+ti8GG8++w6lFfyHYOpKdyonQiAAzqNpo2wedY+LPmv7UN0DI82P1Vovp96
SXVtspo13UnYMbOSXbR66wF1jiMIvR6iBUYui1H7yfmNM37MjxRFp1lWgabKhwoTqgnOIpxn179u
YVDUoXaThOzWPgxC2L4qO8cQaQUfThOdCnx2Wlu4vVUEoSEf8q7Zmjwk3HmBNN7H/mF1a6k5Dg1p
EnQpuIZmh0MyvcrqSe1uJbBtDDHD94sb0dK2jfGdo0utnb0JduV0XypLnVqLrhKofvguqUVLeu9N
pPDh60Cz3YBXOnHEozkGE03w8MTSm2BZsrdKfMxyEUh8uHVb7ops3vCfPSPH62FcU+0nbzayJFYx
ipv5nJjrsMGZ+2QtHmm/uICKS4zSkj5zMD09+jfaDI7j69RPB8I74IUnt8hhhWP5WCnfiZn5Sb0r
Q7St5ylJYQDMbVEoPHLCTfszDcyqslVUPOFaG/1xFpsOBqsZgU4rCTk87ia6EqsUnsbYj93brn+s
8WGIF6tH8Q6+PmPXbuI+gBNHMPoT4Ya125tJfZzn79x6bXoWPiKB7k1nJ4OyK/JPKw3rFllD2tzQ
/Nf6ccAg6hQ9INbNGj4mDqBk1Ci3Cgicm+68qgOcJ2M1dBULcVV0/TjQa9ZLGs7bQvStitOHPmNG
saMVp5Lns6o8Y3hth61tcWrjM1al0jxoVrtR1L26BBjch/nFMBjD2qshb3L9aEDi9/Y/Vm6gAMQJ
5kACwuvOv0iTDBC3sbrljAw9wdXhQ03ZG8gJ0jWqKpJ5c6FMOTijHyOQbNfg+frM6lcLAQfoSRBa
N4vqyWgYR6GvTi8FFkLZ/jLVmyMitKKRH4IA1ADoyztCeTCO9ZxfI/UTdZ4O0SiBNTGN8s3p0XtO
BiJDewOjVkjwPpyJGSP5VinvbTUQa4nSSPkwIrxj9jO4yvY0VDezIKCxYqoS8j9SXhj2r47xaah/
wFF11DDbdk9Af6x/5+ZVVPeCroBPv9PdFFswIHWHLZX3o2MI0EwvKX0dEhJiYvwcHV8zq714bvus
7c0iCgRB0n5BUTDGO6UDgDdmBsnILxHNSea+6L5r20MvQaW7STwK0hj0Zb+Tq5XMviOH7wC2N9c2
DvQ9eoS0fk01VCYGI6r9Yaq/ClgfsbqMqYjnkl0ur0Xnmd2HOb3U1W9SXFNjO9X/iuLDKt5L8ZfR
uXXS1ij/luGcqNIznbYWoTfiazZtN2GYoXtoUoT3a2kEpVRXJjhfa+5FHZjdl96vx2UmCeLckTqv
4E91jEAnu0BJVM+KXll3ZaGIU/Q3VfaBV5xho1c/JsNDBMMzoEHdqVh4qpm6Bt8va0fFXKWdJ/Iv
R4GgAi1v0k8r/7DSy2Q1fjf8TQPlELV8W56cbl/I+LFQ45eTKyXn54qKIatRqfxpTHsCTUM+nOvy
oTQXOimjfuTsVs49aFiyaiVl59Aow2IiAEyM1FfGR4buwmhfMkFMRLsySPCtBfbBi4L7ovsKDRIl
Fr9W9laxFiUBNT+xDgxPOIPdUg4+mvk1Sh8CSv2568De5Rm+ayIeujMxXFut41HC5j4HPaavJtzJ
wyZj7tL1m2mQ/lB+9emnGf3ggRn5Q4l9BZ+bTa5BhBorgUXaiwwmlUlnvhXlVkxYdLr3qKs8CSli
1fAAWtzOcZCR2037lsnIuzA6b553xTcBD0/Le+4ZAvuXa8J6gvqgxlsvRwcyBi05ZkUKMA7Y0cX6
0/50ymupu3CU8rjvURk0Q7kak32nn4pxi5tmhsNuVwUyjnRt1scE15LjwoJiSiXMY1B8Ph0CGrrX
athOxlEuvkEbl+9wRphZeUQK0KNCCDPOaYa6soytoj1aawfK6XReY/koRsdmi/S21V9ZDUIZq6F8
2HIm1paJpVBGxcYVFZ4Tur0FumzeVKX/bDzlT3u84ztVrG91WUtaINcPW8IVdZuyl7J7GcxPlMWz
qvgYSbr0B3Akl08S1YQf0Cjof18MCIByhwQea3ZsHDV7XT7THxD/ir2FDmqEwjOm+GBAt9jUsFJ8
y/MFrnVxbvaAnIOIFHF0BALC/rsGuIFEqHlQwYac5Qeuya2mu5IeR2wFU4jkMbDt15zeSLMATuyH
2aa+lJCeYvuyva40vnbyHKb5kPbMPzqzLQEn5qwGPSimictCVg9kEG7S5q2bipWMjEVC35hHfMxI
ayfGGqHdFcBuDTS5n2t0M9JJHhvaEncgPgMLl2+RpFHYA28uZlBFl88cGBWI5mC5NOO9DfdJ9WKW
r7LMJ8XI2Sn7QqXEyBRU+aERC63TqsfNN8imvQjeMNpe8P5yWXVZv2vIhy5hsXr785mIa5svXdp9
FWWQMGDKEn8RpsPCE8K/so2cXcZuY37/HxmyYfx8isQcFF9Pf9oI6cWLROzu6vG6QtBVG28Jpo/6
iUU7u5DUNtDP7mV+3gtY3KoKybIXtu0u7FMIuUc/BLWk7JOwchUFachTwMrHaD6ZABzh3gCibqgN
xMfByXdDxuruEH21SdiWQDL7ljKKxvc4+qLvVOUvK1wPMSM7FTmrB184yRp5tJ8gtSnMryEDw+bG
7qJ9gXoua301/TaRYLfJZqBhePoNp3E3msdC+0tRt0NiZtYYyApkVTu5NcKePBabUTv1462P/bTZ
tlqgOMg3wXTQ6RGMImm3Ik62ucqCld+isBkzdJifwwA+hMmkSPyiHRFYfanGXjNOs2BCR9X4PFDA
3OIoymub/lrN5xCjd8k5cKxnJFZgOQHEVdpumbehTEeMfa1VGP/QMw4YXZ0gx/SPnEhPPLu0EWzD
b1BzwuQuyt92OPbUJUs+Jg0nBjuDM+O+HR8huQhNxzk7aPFpbvuVAOPW+HUcGQejVlntczbUaFzE
qNBLeuupBfx1DQHVWJwbMtZSbOlzjTVYy8GrHkg+HOcys59E+bAU5gYTGgC+pTuplsdONpxw1NZ+
k8Ncxq9KtNPRE0zOPYF4jQmKRf+pHmReneB30p0O4SUeUIxtRmI9LP0ROpjuRnoEBCHlsYh7Dufd
Ki8xQ5PzcLrA1t7n/B1gEwEYfpcEvmOk/uvemL4ucb+t9CWo0ta36WXhiZyRevUr4k0FZRUzfxup
g5AoZRT0Iw1jFuf4uQDMii9Dv7bxR0bHcPgACPdLKbBDzoxxrJZdqG4bzJBV0FX7hkuTDH9f1jb1
glVFMAdsC+kwQTZN5iWKUM9pYA7qoe3PkobivJWgVTfaeLckpihjxYYDdK8/M9SHHdLnKB/sOAZE
fGug+rI8CNHcj9VPEeoUeg5+s1bpa+PkM4fIzxhoZ8AFgocDp7zjarV5v0a0lZzjEgP4y7tcpRk9
NDJu2oA9GhoWFICfGn6ml2AHKy+PkHf2iMiOffXDHB1J7yV3RF4dMpxB/aP/lYcKu/VPBHEGH672
e8HV38WohsfN/MyXYRFOglyQD5wPDG3Di7HQ6misdIKTnu2vPrkKaR0WgdazFJAtuKgHkh4ysv9T
uLQskmd57iKSZeQTCBL4wKHDa9v3J9ZkMWkxzYwHqVjbxI+ktAn6tBeMBk15ns27YeyzatODYqXV
OhJfWU6UicnngZljfi/4PzPes0GHYzN1AgedRmKcFg3/hv2InAcCzjp/cfT3RPrLsMzOLZ/VEHmx
1JNsYyKURzODPUY3D73yLSegtJvcfJkTf1F+VePdwV1SK8QzOJ7oEHQfOhp1DRndWMD26t6E7CGF
REnEnym/jMN55v04xrf9tE44p7re5cOTw+ryPEhAKePp0GcbMgv6jM4X9YSyXVB5oY1pZCoS8xXu
4rLoYf/slRohEzHcSGMbGS51W4PFMN9jE0U0FRQMnXwhzi4yeFou7tBVNW0KgJunQTaXxMUMfwaI
2iIH5VrGdSk1gYQX3HHOxVisBtv242Ig94ZByW53zfRpKuktMj5IYEqxb/Oc0M2njNIpo5dOKzEL
Y9XLezqKwSzX2gIUUZwxEeKA09wEuptOV4c5xhFjTz+C5ajRLiI26En67s1QhaxGTHsse68uD5m6
ISFp6f1poPz5ZI+A5w8vhHyUMpEx6m9W7QlSIsmLncDAFR2tEDrZJwWW7Zt0jWDToIHRl3XLYlhr
TXsSr6zyTs/IxJ4KmqmD2l1T+aQYKwsXGONn9oLDgvPeO/S7bvjujFvNJrcLKfDZdtZ03myB18iS
OlriPJ51lO40lcZRrzBDrOz2LJJtBBIXBboECgk3XQa8m4pELKc7ayiyhWewQMmnde7ba1Ju1HQ3
oqkt+dmnmDsXgar55Sw44j8tUk3IJwL1Rlym7hd1F6f4jw9KjWyQWHYapi9lRrGKKgaFw4I9CRTv
NE278to3HpEc4R7aGTZXjzzuUlvsZFKB8Dbdx+ptQrMxZ/dZPhQgr34p782IeLKvnF+NYosUAt05
C5rvag1yO8MDWuvZ3JF7oJFyxHkz9/lnIvwWm2C3wULQJ36OjN+JNwtSW2nDUDu+tXQplM/ao5HK
xvXYb6N7+B9p57UbO5Js0S8iQG9ey7G8lVSSXgiZI3rv+fV3sR+m1dWCCndmgME8HIyymExmZkTs
veJqwmCrZmJ5VdMXB8VvsVIiWBWb5I0tTQR0gic9nvnU7Qic3zCvmR/DJVqL3dwI57WGsal7FoPX
qOGeAF2gsz6zRJ2pUmsLWOqRE3K/cDpjGlkptb6EsGFTOhDaZmpLAS49FMkjttysaWcCUuBauyRE
JwqgP79/1vgIm30XZUtK35m/UB4SZCB1O3P/UJftkG9ptIeV2DlojjHhCKYE0klTeHBYZdw36zMO
lybitimgS7/lLOblrFEbM6mIEesBqBHe30kxlapZ+A4HiimuZiU8t4NPkh1Z8p96T6uNSlqU/TJA
PiRPyVqREqrx0ZZH1ra2hkFT0RKEnJRMpLYctnhuqPKS7SWrQraXi1GNsTEgn2ztHdTalFj/wNXp
p64587CqJsqZii+mvRZx1qymr6/XXIWYlL551dqNj4UUmVGC9t6St5n7prc1gr+nQnx32YDc3vak
gIvH1s8/en/d9q9SDMbLXLHD4NklrZaHF+5p1tpPbcg2UsBBy+eNsYRbF+GF5MwL0FPtJodlyIc7
cFapO5YkOc5AW6CrBvUKD6GkuzIVw6w+pu5KwxfVrjTvECF2jMjdoNKV+7Wn9AAXaTjtb+W5p69J
BFAfQ9pZEYEuUgxNH4gThmjnUzALV2bFzWnhvgbFTjqq83KJPlzTz+T+rXSS/unrOcvKOfkp3BFb
KTdmOvWLV89c6Y8SK4+epx8078ommDIya2J+ERcLJDWCOZyJGpFAd8abh6ZIUndkrmISVO4yp/4t
zvF+wT6yDe703athPOkq1JeZ2syM/MMEc3REax4kc45+68P70xPb7kZFtlvNSVnS/0q/pJe6OeLF
F0q0YtP4muyTq3nQ9426MJRJQvEfv/ef8irOrU/r1BYbNn6zmZFlluoHRb5o1rngLPauOvtWiAR5
oK2cgCt2hcBWQYg1YXH51NehU5HsVPn07VJbRycDT2+6RDlYESUZ1OIW5rMV2dVbNezInIoAD9ns
15qI2v65/6ysC9JrEtDMohpsB2wQGILNAzhLi5wtiaIZH7hkXYRuRqE+VabJqTvXVyoL8Tv1Q7SD
UBUlLukDlgS7NPeOtrbah5j0HjeGZUvfn35GtXfSGOjJJ2V4qsJjh9xQeDGUueFSSFQJEJctqzVs
ZxVnWIiwKsXXWNkhFdKhBEXpvzo52ldO4hmYJj+3w7ecLJ5BDLalxqHPVdIafBQ9JWnFeW0ongVi
a2vh1QlJtUcWukskmkqzLBRuBGJq+xmwOQp0qeyfJfnBqIJtEj7VHDNoaWM9f1bCHhX9u1YqG6Pg
GtYHo0xSfXfVnW+Q3CzICLBb6hIbfDZtNG0hF/mqS8dAjmIASIelr8rPUU8jwsLcddVbx/kRD/m0
Q0SaWALbasW0aQi4SLoqLUoR4rwhm0c6xoLcpUwiY7wD00jORqVkbYRk+OjlECsg6bKFIVMrz+KH
BrslGVMn7Xch7pqYX5CH8wBXs0laBOLqwlO1dSdor5kgrJXChL1gTj1E+676JiT83oEKSHhsvG5C
LWmhuOZeZq1F0dINt3lwdMhy1DHhKPl/1zz2FipvJk7YeNneQGhUWFcCMhmaNEFcRBvg2n8LjGyi
9biHcn2CZTqCz0TBUBe5HJ6l7FX1HvsuJAa0K2ces/GrAAIlkiYDd9aCQoPlfKrVW6yu2grvh11T
NI08eJ3ayVG2CvlOisGVsq5JtajSsUT2pUngerR1EK+F3ATfAcLvPazWlrVtmg+dmwESZzQF3rDv
pTkVyImPcT0biz/eLAgx5DSEmLM+SaalhF9EwCBuAjEU+P1c9IT0pRGbhU6qQ87Jt5wsd6kOL7Rf
J4UGXxO0QWF61AltT8fDcHWBJ6VI9BsDGQ3jlIuMpA0NorxHL1sEaBUkY2f6L7W8TJxd2rzKyVoc
62jxIhDVBdw0LXqq0n2NLG9Uxo0JhqcBKQtFT11Z8WBw6qz21W8+JR1f9CEbSoLYo1G8p+XVIedD
AArwoOyOekJcVX7V3kwNAT5d5DbBB7nwiVaw38RwaxGwILuHL4T5aqjIh3XVQs4ucXNtuYCVI1Xs
0BEN+9a54Y5nFhKmIYr2/gNJGNy/c9jzwEdKQETVxEI7gCODhIytFhiNZqLxrrctrI6Wcu0T2jBJ
fBKMTdhzE6uYvWejf84GW0EXWO6HahUivOItSTpwSlD2xaDiKNBBz1274mgW8C1PSXbQQKpo2cZk
CjLoZ9Vjo5PPsrvmMQiPQb6D88ZPedeQXI8VBrfbj/XadJeJcyl7bM2dQQms0Ik4tkV+HEFSinPV
5WUuc7AcXcrpPT+Sf02Q9Sq5B+WW9vKrsvkqyVkb3bLMP1T/EJDnrywKK9DQYnK9cdjNNawSmrhR
4fTqtlQ/a+WLIX9h3Gp9JI1bV3tVe5wR2Spzlhk6uXKfVdvWe3DYaQ1vmVhv8KsL9bMrFzFCoMFd
c0UgeIymXXbW6mAaRGs9fBZ6f+Flr11yRMA1scjhyhoqKgQogyMSHzhU/HAX0uSdayiF6aF8c0Vr
aQnWHOfYwEIysVEq9bmrVz3bgCJdovrYCApK32IWRmfNWKK7mRjqMAtHARN1b3IZZj1Hx07xmJ5O
pIJb6uzORKa/M2wdQdmG6VaW1r7AxerNdJ/DETQcv0pAu9T+NTe2jrnxqr0x6n7W6LND4zKWoCMq
16GCM6t+DCHvJZYdGlvLX43qRn+BCGyikO4wxWfP37sIq8lcmxLwT/6h43/Y69r0DUpVKj9Tz4mb
rYRGVDqBigQFq1gbMVzl3kcmHWOHr12bk6IjloFpgDZCNcjWXJ2EhDeNqajkgKFl609XWTkXYmx+
He79EcrboqZ4DVC1Q/8LXniruf81NqJMyAtTh8Ct/hoB4xSMXYT8OcWLbuEXzOaOtfVhNDXaUiAS
c2VchVqzqPIQEzRlfJTOjlkfA0ogJgoOoXswiDlrE+TjKdGfu+qj4vzS4NcoF5ywWbhDFBR3+8Gc
9draLblnUX4ghEfrKZLP045RQ+QkooRwtyEmjyJ9NPxraK1b7Rx1J807p9Qxo63WXlEDOCTZVA1k
0VFyl/BbY9C62BLV2CYviRiKi945xCAh1eaEyELjrpB7J664Awa+vuTyfZWSTeY8Bf2r1tlGZctk
d7NjoS80eZ8N8jT1F12JLflNctbALHUsmgbIDYqTmipNR6S1hRhXTEvoZK8R4EFoE/XBIglr+S+S
MRAvrMeEZAlVmJtzQzI1KaYFp5LgPKA+NxrsZxuTs68XifIB50NAU1pMSh0oW8Cp+FaTpRfUgt1L
MEpbP0tneStgCBocfd4oxCmBbvoLccjqpYT9xNZdrZmVZt9e4shaidEft/oTcN0ziZiq9lMnb9xZ
ytyEuoYnRiv8ecMRlOr5ozGUq06V5liVWsLIUHbKSWvtZefZE/WpZwZzTzrm/VqqXa4nnyaaTFOl
hMTpSIP4ldiQ4ZzpWEgGzZ0REMgtm1drzk1KxxInv1S8+kq24Ec+O1J7chE9lCM6DaaxQZyAJGor
io8K6GWKngOBvYOZaPDLY4UCP+cm2MUBQE4KaERBoYmYfCCt7MzDfmHUkY0H387J5OL0FZH9BZZ0
lDrkOBIElBrBUJOimygONXALMySjE8CXaI9DTJ4zu8qxiGwX0l8xXGTkPxFSsXbM71bGMiYF0lO3
qUPctXqIByr09pYMVUomRE3IjDsyGZLCe4CjRrLYX9ax8qAZzVy1oo3jxq/wNSBWYEzklMEz3CCh
wU7TgrijkQvToMsvUnPtArAA2EKGg9pQU5CmTSQsg4jbqC/gMBWFddazPKj/tuVxZAhWzZMXUf8s
Jdtr0P5vOTHMBHbjI3y4gyxRjQxwIVcOAi92OPx2RIp68D7QkzPZSI4xd7rjWAIxuPWlAusTUUSV
KhSTXoXGXPvWMA8rKvuEW0558mBu4F5RBNB/acad9lohrmari13qVGE01dgOveJdFrpJCq+vakGa
R7sWnmKDiKCKh3VfUKt+aodt1R8jJZ771VXhG3OMYJlEMIl0NqoUACINemLCN5nYWnYHQoF4Xo9v
CDlAkA/TGIFqpMDhJJlRF8kxH9DqxEvJOXbdsDXrlcF9xXEKW0pHD1I6VzA2R+UR1u3UpIAiE3ar
/VtKVb3SPyUsqhGFu4bDlv4MqDxJ1SIOkHHQipTpNTc5SVjCC1j2cYs91LHA5Tm8yojcT9UhSK7l
VdyRvpeKeQPNu06Efa9xoghHIXsuqKKpnQ8RDhQNnA2jYsmGbyYEHD5Gy6R9u9MQsqOIR7cVuG98
WbOgjWyrsOCadbNIpjjQCMuCR21jY9tkNFc1nEUHCB2xKflkb4krpeEybJqroncoiX9E3mPDzY8M
dMCZlMs9t0ZrURI0Cu2LmqIUFDOw6i9JpZ2khC+d8g9UmpNPxFCYzyMDd5AHRBhEx1GDOIY6iAFI
HogZwbanrBsMg5EU2Em0l1heZrowYvTlCCRy2PAeDk0zQpZvLjQvg0O1gyHU5kSaorVAL9ZxAKmf
CQwA1ixyO2I0BHPxrm/WsvGuGlT/nKNfwPg5RtQkjKXkLTLn2aiUiQnCpNFOcrHsOigL+Ou7jILL
s5K06Kr3XueArCHHg9OuDrZufOiyz6F7MkdA6KOfv/i0jJN3oY4tfOMo3CeMeWt+FuolMp5C/eDj
oBx1tHRaQGW3N9xLJ81os4Bx0KlFfK3YEvUng5AcmlDBrmtuoO5mmkRnvHVBHifIUy7j5AfmSYc5
HXzEF31ch+DJEhchNtV8pzioWW1nWMHAQXyuqzO2JHI4KBo9dJrB+a9Uw7DpuJgo6iro9uQqaT0S
OYsy/jKGTxXIQrjSKL2lDk5Ws7ehPKgZKTb1Q+Kmk+7JklrcviOT+wXU+oYb+0oJH/0IDPEaM3rp
XDvjJBUAF3d5u7Oggka5PrdiB8vbaC4fiTdUMDCNxN0DTHTMvtxziX6reKu5jz0qBTWyBYMctIll
NyNJarLzQyUQ9GnBy1RLO8VfJqAei1B6UweZUOEKxzKDtuwqznc7r58tIOIELA11DDhySmx7Haal
VzdgHWXrFMsYVeumIw91EPxjz36hqjinBcxb9b6WSD04oY0YfdG5LCF6yKZ9PumEY2/EmNXg4nXZ
gj1RGuK5ZG6FRCe2wU70J+AWmNYWcqUTJARKpLm6GwbMnybBgWhDUAKTWOGXLPSrCBY6Sx8KD3d7
S9cFSuzeq0jFWivgQpCsLFZodad59DzOith/eewaropMuJnq4yqgaq5OrSFet+hMNfI3LYgH8Ncg
bPnydP09QgSaY7vmKuZ6e9DUmbiqHNzv06R7kxFoVcS8MemJ/ihW/tIddhqpcIq2owc4WDh49AUk
P5gAivw54larFOQR2cXrqxKfBVjAXgvNw3sakpdGeBPfYMhq7r4NnkOfww21teU9VBVHLvAz+oBO
qRhgPiuLvaksFeQTLoU6zPbEXwNZnxZTyw6YSBSfCZKBUcQaypGLoM1Q8mTag1vvGvmtCj7kjv8r
ktkhaYDLcOlz5/G5hJNplSucyEwuKb+wWiZ1/J7wCQQkB9TYQGU0RniisfaMdNKM4Jbywwq+AmrB
epbYdNmlKM1+mbhwOm1wsp1zNYqPpvo0tbOaX3HlKSaijARgpkzAKOxq0zx7aMINT9lprrKImeqO
BH0GX1+UWKIDOXByL7VAAoKCsuFl9gCEPKaa6j9G0LNIzAvBSaQS3sZb3TFnLrxFi5I+GJMlVxbc
cOPpqEZnI/mj5RzhrrhPCX98R18bNF9pIOw1pMlNMu8D+sdgBFFI1oyDmxR+E1yRtyWc0LhODRQl
YXnB9p7r5Cg5jNAfQEgz7chUVl38bngSwL6tgCKB/IV20kQiz3BT1iudviouEBefLC8bgIFeWyJ/
Wf/R9CtKDwMSiKstTf1B8WgPUs+V7kHvL5D6dTJdGaR/b1fwNpmeYsSA0IXEwdAiTQqMdxS9a/mq
6+cBw7eycnFkAEOJ1j1GEsU5mtIGGz56c46Ay5DvY+110DMy5Fe1WlnkyzVwKjr0vgK2hLcutXOD
/wfjUhk9UB6rSfK57LBoa5DaG/Gh7r5gGVUYqoylYy4M8wB5WSGHjUCxqgzk64+It7AM+NYhRHtu
5mQYuGI3HM2ZDznFWtEfJFMfwFttTb+bSjB/aXEJjEGctZj4g9Cd61BIDCD0KZQmZSl2F9rdKdmm
Tba++ygD6guvBnnN+l1nEtzmZdAffPMsyn/aBgOoiX7X3EOfzI2VUz8LVBOrUeFKUkUwNzWaXjjx
2F2IL3eotWvi0uStZCv0hoqCaoyA9lgLbypeKNwUtfAaNuSWn2rtTyDQBhWhARtI26BZS5YGwudY
OeMVIscI34ktNgEmhC6hfQuReI9KNFHgR7JPiYY/TdSzKMyKap2ZcyhlQnKtzYcq/DJ6DJXIVz0P
2tKaTaTw1g3bWJbMa1B0AcYFJCuhfKXzG/HeWuy3nFNcLvjoa8pUMqCgY6s/uAUoiKUfLtL6SZN2
GcV7DX8prXPEjAauHuLG8gQHY6VIu7L/gwK1FE4Jkgyre1fVFXPvDu8iIiwyXg6yUFlbhGNpEAdf
HiItMD6oP3n4vZr0SnQYULXW1Uteb/ggk+DURc9DtXSD99yYOvpTGULI9pdIx/34rVQ5aftpM0ir
NqGpjb+W2lcRZbp8SQBMo+PqvtCji90WcIYsE3KSdQZWie5Hck85VcBB3GmcNyg35PYyXqq5MAdP
faMQk27gDe09BHQAvtzw4APei06xew6th8K6pCGethxvAPR7nDRQnF4TJZ067r7Jl224TUidWMgj
9z4YsAzjxaIytoK5g2xYhy3VdhoPqACaN3S1n+RYENru4BnhpqeEUZNjlPKdSQ7fO0kemUH3IrkO
lkG0F+i+i/daPOs4uzXvlBlvrDXZvybA00XbF8mysKG0fs6H5dkDOBKZ/jGQ7TlOGvmkoy92Jmb4
qPurGuOAOByzQkdh+tpldmJsMv/RorlPCTBhya408Qm1LeMZqldnbhPsiKIHw/fSlSjFEM1NEmef
KuckzKCjwbZVAAAA5K3AnKJ9ItNd4o6p+Ds41qZhTS5WuGrCKiGEqkRqCjgUHiVrL9XLzu0nqn9u
AZu2l5xqYHVACmbo0y6hO9YGL5VvnBx/HhprGTmNCoh1x16YYjqkopUlx4QKvlxoOweb29jOz1ih
CsPXqAFnUlZpbXsV+WPtM0h2oWWbre0bNqxZl2yeKF1CYSpCNujiC415nIYsAxWW1C5GbJlxqfSj
SZI2fw7NRSetehq3uCiTcWBDlKbfknnoSX1adplfW/esS9NKJwEnoFamvrPkZXMhhj97akGDSnYV
PsC66M2vkQBdZ7ORvqJxyaXMTmp4Tpmjpg2XAGk8z5VlSmKp4yYPtXAS1zkiHqq0JPLlF0vaDKCb
2AACoNZXcCmGhirdTSd+2XNCH9XqWRLO8N2S3k4Hgq96alC+TEjHiQJBUnJKvWNkbjU4bR1uvo6e
4Lp2tGQS9g4sA7VZRAFol+6IrmTuIRhKwmuM3SX5M+aUMnEX908qTh74PzO5A3RAy56I37Uc0h2V
QKRianosyWJ6AkKUNyd6wJ+ugcOoF4V3KiyEL0tIQKC2pfBQ6ywPh8On3gX9Mvb7uZucEzgbOL3M
8llNnsL86iDrdo49+CNHIxvuA8+ivVigPahcShtS7PXQIthEgt/OiwG5GV95VfGE61LA4CYeHB+p
MUUEVqADwNakTJgoILdK5SHMVz2TGKW0xOCntNHjKCQG9IpXcmZ5mCgcb96hEwrFd1c6el0711sw
eRlU2BTWjh1pZxLho9MtCzZ1cOhCcNXvibDOETDH4gcNcZF8VQgFlXnv68gzudxQ34jPYXyKqdGK
U/xnc+RhkPext0MMbV5Urrpk9OBGGs1DE21Crp0UGJi5Jlmm+qegH2uUjSIRNP1TcojFpbfWpPOg
7Omh0DSnXjhGEWPZFIItFf6GRoGFmr5Kyk9m+xa2jrdGy61bL5o/17JXp391aAlirkD7yOKhtI5R
f9U92H8Q16h7N1R/o7FGJD0kowZ6JSR7AvPYesmTTxFMp4AAD36SUc+a8jDgFDbqVRb+oTDahyuM
ttOcYDzz7Up7SIVnuV90pIDpVkMFb5cUp5IVHDuXzl1W7Rtxm8TVtKvod4Kiyn0UlVVSgl+dd0AP
ObIadTTq04Gy/ZJ8rDdoz10Chu7Ni+hTYn3oHJ86Aub0kidfjujtPEO76k7UE9dyxcjzYlJhKH4l
ukWKpqWfSWozkoXEkqVDWyxxVoMQi4EQ2RlFX+jMmQ31tgfEhomJq4G0KtVl2H1EwyGtrm39R/9q
DNt5QkonAH1xMSPM6GIDm8pTPiDq2WQ1BwFE1ZPm5uBH8UrMtPRM9CAJqxZYBwpu57G9jlfksdE7
0iW7sHZofFvKDDh1qM8+VQUVQBL99BsU8f3OzHLTqhR+FpaDGEjGEt2TaVgknHDttMo+lU4g+4OB
AMTDfADSrpys6tHBWO1MzfQwuGzFZ3D/yh+PLl7OPEjPwNY0UlUmedS6Wgn03UKeFV1bRAoIocsA
fSu1sHU/0rNKIJFrfrVBUaRdQ3/vtR2/wGk+sbvXxspDAuRNOdIcfdOi6vLea4NP4qBRg67hnF4G
9UFP58hyG5FA4gCtAwzPQKalf+lgmX3mJLp8/6K0fLYI+rkRz4Ye7pEtd8vWoZ0DmLVpjVAzm5M5
oHqdDwssVaQh1ehBIPaJjbWUn8wY1+tYRaHfzmLE5ToQ27jenIsSgafBTsXdSFg7wZlOKhpZs4jt
SVroXJKRQw9Hiw8+zz+r+CGwdr0JjeaUq8tkWMCAjepN0n5iHmUTByml+Vw9dqL50IAsoVFQTROT
nQxtnZ1ntDZdc4Cm+m5oAMe86xkNv23EvAHbE5VRxGA4xejR1VtbqAu6t8S2U495/CUM5wS3VUqH
L8wMMSPYGig5Nd03rR0FeywOoQPFapoEe4vIJMXGgTpKIYO3aLuzz/fodEukXsm74dppfARYpCl0
Q6C7zBGWTIKp0aB/twR3XA7p5ZkZK4POIlKHxcr7aqJV1SeIX2jCU+x6gZ+VTwttr3kjbsyioZfu
YNFA5pRNZYz4DdoDbypf/T+csfjcJP+PGeNz3WgQ1uRFinkC8BLpz5aS+LOe8Wsd2vhNA+06SDOj
fcjrdaeiWZ3wdqx0Xn5iMKIzJhC1TNk0iGgRu5jT/J2QGf2kkb1wXY/KJ1WX7NYEZW1jrtD+Es25
ttv3Eym7tKj+IOdymAbzJn3LIGdqV/bCvNh1xhircR8kq/XpKH+wmgus3LR+VFSR28+dnrPyjz17
TaodlqFQ6zZvukkTSXYFfWeJ1CdoahfFc7U6tHPOC92GZDUzsE9N2udqzbPb2RfPPLUeVWmypCGH
NP+91+kPja3hAv39U25603o+l1nFdGBaVACyhecoeMXtIPXAga3l70P93AfXUi1N0k1RFKWbsVS1
kN1AH7sww0GY4CehXOqT8yaztPGOrJI9rR24ARybLx/4zgMOvd9/wY+9Y7/9gLFb87dmv00pFZai
8ANcM3qNkNsaLVJ5U7ozjCTyd267x6qiJmuWLkqaJI2T/m0cpPJKKQV/vV/ozggQOTeXZj1Bon/w
339/pp+aC38f66b9bk7IWXcCY1lxMNPzJVW8GqSVq27CUIThkN1ppS2Ni/O3h7tpwJsWtD5NYwak
MK8si894TW19qn6Is2De2cnj74/346JRRVO3NM3QFNW8mUtVBOHjCDQHl0/FluLf6gCWe4cXDI/u
VD6SN10l0Fv27kG485mOD/LvB/175JuZtYoBt9u4XOl/mK2iL3eL9+8psI3t748oj03AfxvoZkYT
K/QddM1kBSC8XNKnxWAjmZmQhp3onzjUzt47zX/2bjLR9/K1vvdCf9oCVFkzDU1VVY1u0Ter1RAK
cBO80F16rg4mhbOJtMiRLE2Z6Wnwmh77DYg6axZff3/wn9/tt5HHpfbtO9EsL7W8cSlVz6Y2OQi4
dW0dW80k/TDRAy+KiT8rN/473QxoFba6M/qPC/nb6DfbkS9Q7/ISRs+foC25ywNGhOipnWVr4GuL
e9P8096jKrKhgr+SZZpx//NZndwIc9nhJZvuM5080vyQ5/bvT/RTs/nvQ9xsb3Gtm2np+mSMKek1
jzgdfv/78r1nGP/92/vqU0kuHXn8IhZ4OJAFf/Da4nTTbP0310IEiusA1tmUkgNhf0v7ElQyV3Jk
KRlb/QMkg/n8dq/H+c9Pbem0plcs0zBvvp7CK4Vg8Mc7i3BE4Z3o/0UTek00FU5JSdcl/ebvm5I4
DFWDlFYsnG2bIZd06TBKQ97fJ/enuf02jDGeKd/mNoi6Rgn5z5Q0gV4eUnMp+Xee5K8D9naj+T7G
zZdOsleLJY8xUOiPehUaBCigX+lDKcDEUIt9DfvU5VHjQdrlrmYXXjeLVXn9vz3qzWcf5Lpnisko
TlaeaMVX5w+xcufj/mlRaJKpq7qhmJKs3axUv/R8rwIkShERwXFw1srX35/hpyucxuWNWoaiULS8
OZZKTSxh1dKGPkbLhP+X2y84Dwoivw/z46pgw9DZpyRJE292jcLyazBwdHkAMkKnKkAgXXv634a4
2TWaRI07eWwk4YWQql8G2Yb1/fsQP76Nb09x8zaMfCiN1qQPvCe8h+nB7+9sTPdmaXxZ376dQjLr
MhsfoaCTMJBhM331DWPy+0PI41z/6+v59hQ3rxzakefqGqPg5Zdmwrmd03cGld2sWiobbL17Y5k/
ln+cRX4szu0WwWiEiXQa/Y/v6+ZaUpeqVEnqOJme7aLwK7WneHj//VnvTejNnkfRwhSMlEcthWuo
XcT8NAh33tmdNfHXHfrbO0vTsO2DgiGE/ujhu2qy83/xDAQbhqiJsq4ZN6+rF+sQVAWqxVgaG4tm
8ZfobH4f4ucN9dsYN++iUehtJiKam+qn+C3fu/thiVt7Vi8o7ADDfROXdwb8cda+DXjzYsJIM115
fChqf9YEPtLy2GyAxh0V+9Gaidt7h+s4Sf9a85oiirpq6Kql3uw/YlRHVUILWYrez0V77PqdhqCl
foyVO0/244r7NtDNLlSbsZwWLgPJke1Reu5QiZXlnX3ox8BM03RVlVX2UkW8mb4gijW9iRnFOQUH
A8k1qYo1dmV5rnw6d9bfj6/q77FuF7huhuh1fMaqTTqT7Y3gv/mADLr6yIpESK3ePEtble1QO6R8
5GTTtngZ/I/fF9uPr+TvAbSbG4mm1L0Ve5yhgnj0hXOeHWTjzl724xyZiqWIsirx3/EnfNsEIit3
ZKsaNQ7eWy5/Ycb8/z+CrlumbGnEcQQ3//z7YheFhdhAnB2NyXW3dHG79eKdFz1O9O038n2Qm6Ur
CkEBhY1BvLLKto2MzCisEkCHffHBxpTgX6/H/qiFOVbfusl/8YikkXTWtWiYfwWX36ZQlAonrGV2
hLL2lwXwCayHhfX8+yA/Zqy4Sv1nFPmfEzkMvmoMOqO43Os9WKjI0yba7BJPzFP4pi2GBZK/fb1H
VzRPnpIvb5QzgmCeiCg+JuEquHOF/Gnh6IZukF5RSOrdZgWUKIJdq4zbBWjLfqE0dxbmT2v/+983
//m8VmJBWuv4+2WMLZDcbkKdQMHbdGdepZ/WjkkqzOBermrGzQJVTSmB3cY4iSxdRaNbyMNjUflz
WZWBLiBIRgzbQR42QOx4IW05FWGvRR19xuOlBUtepuWxqpM+RVYCKZzuTHg+hofff+WPk/HtR94s
8KpJ66EeJ8Ny3jK8BQPlsJTGdb+PMk7pvz6jb6Pc7AVx5ZEPIFE99ZSSrD9KceUzrZEJr+R06eI2
+324H1fQt+Fu7oxG5UaJNT5UIZ3b7BDeuxv8PGkKr1QFlkdg+s8VhLkA8pxYsfXQ10hZ0hQB6p4/
/f0hpPFX/nvS/h7lZp32eqp2csCkobaiWRvk+D3uxDkdNWb6AQjwLPnyH+qLee8g/Xn2/h735vBp
BsMTsvFlIbT199VRRjO5DiaftHGaCTMMrdPwzvu686TWzWlkSa1TZykjVrSvxFso5VfQf9Tv703p
z+vwP49mjZ/stw3VaR1U4BYLI1oNW2WjzJD8761pNsdo8yF+yBM8g0sNbeZ5OP7+Nu9MqnWzyToW
rV5zmSXj+dmSiuWmCQX79yHurMrbLFSUAORLLWZRp4Nk2lOLS+VJW9SL/22Ymx3DqERfqRzmcGys
ZLZnD9YBnZN+H+TedN1sGIPQWnWuM11DGc2NoaAN1Z3MrHRvum42iaBs1VLUeY7wydqqJ7q0L5yV
smtfqo2zADVz7if3FsG9IW/2DcKuQlFL3pDA1zyIn/QZnLRKcedr+vHOYhqiyKVIl+R/7U617nda
VDN3z+0+n4bb8EhHnql//f0VjT/2X9sT7RJVTZUtiyvKP78lELlB3KkMkw8uNxNa+i56euF4r1pv
3nmiH+fNGpN0qqiY4u1VUsblEDo0Y5+64i7AyiFiDAHb+Pvz/FW5+fcD/T3KzYJoAiPUMO1wL5hD
e73QCHnhr7NrktHuYYqBaZVfgkcB0tH5Xrr6x9X+7flu1oWjdzEM6XFzMM8Zdoyiefj92e4NcHOU
tHUWiIM6HlhoogScWpV659S4N8LNoSG3g0WydhyBmlhN72lHXv7+DD/maHSqqpKhGASsf33Q3zbv
2LHkIak6krVTxF5nGGpUMoal/rTAQTptdvoz/kQOKnNRbh+xkS7v7Ek/H8jffsDNAnEcre40lx/Q
z3fOzPpAxbbqJtZOXwV7ZIwzJGZrff77U/88r38/9M3SSDVT1dMYiys623ouhIa6DVE533l7dx/t
ZoEost9Ves4w+o5Mv+HOrEOw0G3/lFy1nQHUyuaqL839hTH7/fnGObv96KBAkd+ncKJr1s266VXF
S+XxpVpGd9HyZGVk7qZGBpT7mD5/H+unuTSoyKuSpMqScZtwbYW4lQtpnMvO1/KF2Cb5/5F2nj1y
40oX/kUClMPXDtPTk6M99hfBYa2cs379+8h477qbI0jwLLB3sRcD9FGRxSJZrDqHhvHAopHvA0Ca
YlqWopjEYSE0ZrhpozYYZVvFJpZvK3MtYTk7bCcIgisaWZukUMEzbMpPq/occ2ZpypfG+rJsyFzg
xff+NUTwvn4czaybrr8BUsxuWu11RPYk6FD/G4zgfXJo6lWQAJNkDyOiZdknrT0uQyhztzFL48Fe
k20HBQXB0XQ6LCvkpdmuEBu60fdoC95I/xhX3Utz7R+WwabfeufUmm3o0wuCSQ7kfGvsbM3u7Hbk
7Vz/aQWIBW7bEMKP9AsaKzB56OnKg8X8NP2LpwvnZ0UL9UKCyn5b1+ne7OWNRD2UAjX5slmz5QG8
ufzPLl04Pkd9QHtiAY56Vbbbl4pa5J8lDbAHXpZo2aTz92IZcc0w9XwgKWpVmizFMSxoN/VLP7ry
xpVz4BqEdg7B+VgnGw6ECulCcvSGa2+tJmg27pwM2/T3k43LCsyx9xKZEzPEO1RMdeFaVcq0QN45
3HQQU2Qc3BDTeWaJugTBCCMoP1Yqziz1BiLRqa4rpi2W9u7leZkNP7ptG+TfDMURE1OGVcV5lYKn
wz0Hv6LS9tuheAmbL8s4s5NzgiPMfx0NQTqW08gldLTBkqFTaPl5GWPeq09ABA9Iw1BSmonzKNIO
hXHt1HeB9aoNN7qDXtuV4l0gq40ujm+veN7sgcai9AWtHArF3p2g3S4xlcbF9RpFV25TLlWQG+bS
LkS1EXLA1PCQzkAVOc/q8qo36NCReuQKOg+ufPQJ0XSrKaWwOzO8HmN16p2EZcfV1HyLmqG089DO
vkVSp6cx3KFBUwkpq4ySZCXYzXq3pToylWaqDGHeuXdXvZr3uqOhWjjcpfYXOtqW52fWB05+X9zq
8lDTukjn1NXLxyyhMysL7+JRXnHpNRhhq9M6s7WDERil9sorqaEaXeZGsI/tJNktWzR72rJOTBL2
u67MlUG1GLInZHGNe/j7v0DbRXvytfZIM+BefSKkXn7k9nmKKuxKWe/ntNdhYYI+p6xeIBpTWbfL
pq04gyrsRG3sR7JagJHC9l5SYGl4K9e0lXkSQ4/v8/XJZEVEXWyfX6rwkQ7G/bIZayBC3DFj6iZH
mwky7WfLvnA5448rTjAbQm1N5XClErHFM6LnyUYh5xRK9Om90f6S3Af6i7q1S9PcxsCtmXszAU52
fse+k61HiXqk1+hf38rUuRtxvmcLmQi0rAR1WISePi2P2+wdmncKWVF1smymePJJ9cgfg4y3hO7R
udAP2dN4SfO8fqz3N8OO/s98c1NuG6RiVmLpnN9xsNd1W5cpzJSF1euaSEtJLi/OSFh8C4bih1l7
l8u2TT8h7rG2atmcHZF0I6l/HufKAqapfCRf5E98teN1Qg9bKENx8d3n8PMBLN026NtQTd2wBSwp
N1I1J1e51XuiQiht/Wa4HFpKruCijmgqXYabHT0DB8FVLMcUy6yyti1Ro4Bu1YLWr5QvAvrDlxHm
FhQ73FQb7PBu+nsrPPFDiLOrsS7JfNmwAVX00KMCcYjH7GIZZu7gTa2jgymKxfOReEDNrcR3DW54
me49+mV1p5nmXjGoWvfzZt9VHmx2FZLh2sp8zZpnqzb3V5MnAVOYL16Twsq1uVyM2o/e3UjjY6yu
bLPzEFP2gVWMxo8A0fujlgYahwU5tS9UbeLc1ZHHGlYmai4s2fYfmOnvJxMla7GdWdOJS7bhp9TU
iYgt9J6MccXl1nCEBas1gRsUNlcJvYDJFLmmKv9a0IfeGv/RIGGvbQPfzvuBcbP9GknC51F+Ukrz
0Eafll1v1iBnuisj7EQDmbC7dmnWplJO5PNhsmlvveCaVm0vW9n95laqo8hUpXFwNFRx9xv0No89
iRxlUsQokBxSOv+X7VhDELa+VhtDZIlAkMzkUXZdOKnXotsahHDg7qoapbJkCjewvSn9fTGsHBnn
dj3KJgzL0UkTUtty7sSRPMDQVbIcM1ru/OQ1Gd7K4f6Lkdz1K6tybtZPkMSLlxomnplPeZh+rCGn
hfz8zoC7KtBXzlVzq/8URwhsYdYMsjGCI1tFcJClgfYRi364CI3AD8z/n7EzhPnvW91RnOnKrcAA
a1ZT387jMsKaLcL0w/AdZq6ELYi7BVy54NUqh/84L5MLnoQxSWp6M5yanrjbQyhBp635HVryxFyx
ZcXTxEeQ1swcq+zA4Sln243BzqI/ww1QS9R2GWyDHXQZy6M3BUbhGMLTjqYoPL04JDKF0VOT3K5K
iy3Od80LKYc2/FZSoZaDr9PVVvJKM9ZNz0iOw/+muCYEadfIut5xwdLhl+gQSK8gWbJKSJagDC/G
ELrAtYPczIKi8MOEDYi1q1Maez5xZtsoSaCyL8i8PttYaH/25a9GsOIfMz54BjN9xol/+IPOijKB
ceXwqtKju1ovfg1ZvV+erDVrhAHMUGJ1/QaYIDMPMlSNIcIFlnNbQni/jDTrFioqsLajUBIlTpUU
mHj8tG+npvFZhx7Fb345cEL4zeOQGp/+G5iwp0q61BlFrbKC6T10iufNRqNsJKz//hZmyZznOZSa
CuceYfSC0LLruAImTKR9B7u/RWl7nEcrjx+zvnACI1hj0HwuFTIwuUUlKepH19DnLA/YrB/YhsEV
BU0ZTlfn7hYlJlJXFqQwSQMZcwDN3XPPJXyoVja+mZ3VkpFLN3TSzjavD+c4SurGsWODU4/QgpiX
IeRUy5bM+hkVdw5nENWSxcpbj81uoFCV7aE0YGqEk/Per58GehnXMvZzY6bItH5wnmbUbGHMPK9X
JQ9iH4hw0l+dBTm+PJaXXmAmGydYKyacGzjFRpqL2w+xR7xwhZ3JvTVHg8Js6NZVk6FHVcQ3PhAO
TlEmk0+iTu15MdqSmDQ9qeSNfoMq9dFL/V0ZZB/wBJUCJToLePF4d1ut4j6u84gMrVmWz5YFc/Ng
Pi27wty6URGl5CXNNrl1CRNUcFmMs4BMjNfDxCTtw/CKxOR/wxD2cV9KRnfoMQPphZFm8sGE2ND7
ZxlkbvJPDZkMPZ2WADZCOkVJKQ0Ig6bdXjfXdu35sbK4WrNujHedjpmkSEWpkVCKsy9d+FBnnxTp
17IVaxBCGJM0nIBqXDRTtJsAsRsYYsyV28dcqailyXy/btF9Y2jCSOV9m0RyaBDHKIGPf+Y3wdNw
9SJt4+v+0rgoryGiuoK06V7dpHfehXT9COn8Zq21cG66Tj9CWEVx4YxGNX2ErXyB1g4u15UYp05D
JZ6xThGEjacbnMoqIhCMDUpNe7pTj3BV7dsb4wLqK9ywOgz7TXmE8mtLu9+xTA+QAVD3cOPt6m9+
tDFXVvNk0rsP0lTHUg3N0nUx99THatRTH8xxVkW0AxUhiPWD5hru5B2qZ9XKWWIejUdS0mmGoopn
MIM24K72MD9XRwger0MuGjmkCRB+Lbvs3GYyNfb9D0iYSahbYy+XiSBxliLRKNGln/yQeSH1m/qi
tZIP7MKncMK06iVlxa7JKLq5jbSWilRR1sGbZEJjj75XFK7M2tyKPMUTVyRdKqiFMI6jpfSHTh7t
i1aR5YOvD+pueSRnoegPnYqjbLZnYeOvrKCyEBXmRNbcjBROpPZOgqt6GWTuDZ2SV9NSzKkVlfKy
80DZqtIYlRkGWXJzp8EY6cdIeqmIb7ZosyPRW8ClF3vqZaP7V1lR+CsfMGvllPtC0sokySLsOHUT
B3FsTseo3oYHFEYX1AdTf1jxkzWYKQCd7AeaIQduVVls0214q48auqLIBLdrpT2zy+zEGmE0da1N
u7HEGlMeXuAoewmRb4PC4E4q9JXq07lmJoof/oycsNISlUP2GGDSxCmwyTTrq5FDGG6gqjxQmWC4
1+TIoFvXbk2t36mhfFna/VNfWM/LLjQbu01ZN2V8Fe5rweagh8AkbfCgCm5hA/WQ9gNP0/S1/EEQ
LPVIxdYx4sI0G/3yYCFCUNWyt0GwErpmfeQERoglmpzIQT8ZUjYK5KFvrqpuCkie/ttwCREkQeXe
r5DnQKv20qAPFcL4lb1uzQ4hVZbbfWylA3ZEiffZzZ2b3p6kH8qVq9xspP8zXKbwLohAtjY4PTDU
LXE9HW6VWLobC/epbbUL34YganngVswyhXiYhHA5Zgl4UjeRLsHWA4Wy1+orozfvzhq3Bk3mWifW
k1txlRtOxG2okcuLWo0RUlX3y5bMRgloXP4HoZ4Ho7wPOkN2Wbkud4Ww9a8Vr7mIi35f0Trx36CE
8JppNaM2YI0+eEenGo6pLW+V1KZuxVyZn8lx3x1oLF2VdVrcKJMS5ocnGt8afAd/QIJaTb4U8GrK
JIIntrh9uJalnfW+EzRhDI22rnm9w7DCQv2OmrwB4QqjPXKGgobvIxN2AiaMopw2WupO6tZmrV0U
/aMXNDsveW3DlbTFzFsXhbB/hlDYpfy09zs7YggbWJmhQXYR8QnKvRs8adJTrELwvLKJzDr7VHk7
ubr2ru++YPPv9AxAbtCXRdEcbVdbuWDMQtArpaiKrpN3FNxiHMIsNlUuyEbjXkt01llt9QErpsYd
R7ZkU6a/8nw9wcirG5KexSjqovnk1rG2y+Oi3C0vpbnJMaj+o0HZMlRZTPh4mWNXsgGK1RflSz0g
q2x1xXBI6hpeK0S/ervJdmmGHyZmbhyW0eeGkWDLs7/OB5AMOrcxd5BV0usqRkIkOwYmJFNF9LIM
8X4B8wY13WanV35aPIV9g/YSV4v0Fu8rPtnpt7x9RPbBV8tt0CKSlK3E2ffhHDTyWlQKaxblDNPf
T05kY1rWUeyC1g3w+JZoyh5lSNeXTXo/aucgwsmhlX1PrVKy3ZmJysfPNv6+/PvvI/n57wtHBknv
yShNoqbGCO8bexHqyUp+E8Ktuww0P1q4HyV/smOJzjfosts3NYYU+YOfX+kuvRnHZYh5W/5ATGN5
MiH12HnpMEEY/WeYWW0k0evvpbYS4uZmhKIyi5oEenwNsaqDg5yRFG2PIYgx1J1zWTj5X4cDevhs
LhQkyVimYsHKWI3Ea5e8eZ7fZ+HXaC0jOzcXNgHRctCkha9AmPTGL6Lgd6pcsb5XeK4CH2UyfmDC
T0GEY6LRNr2aTVkyOb6q47dYfmR3WFkdyvuQNgVNbnNT9sfg6el8yvvBrt3EJL9UXrhflbfM3nbI
ZWzMxwISzV2+r7sdlK3q/ciVcNhmL/nV47LP/c4unR8auMKQLqAnGCoriibPv8CUrFzuW07DLJoL
8/iVvm9rV+whJSYdQ/nj5tOteqVdGHv6uMbN54Tq5PaKjMwGKU4arcLNN3fvbf3b4RCvBNyZaGgQ
6WVdsUiXcNM6/7KShqSUZxZyb7X91EbJQxYUl76k74bSfmpUbSdn0loz4+Q570aDCitFY5chNAqj
UTaxW8Fdw+IIUOgNvHvNty+cf5RbzfdWgv1MwSKV8zzI2exobCzitS3L4ijqpvpis3bDLxb/gqDC
8qDS9wyt7jZZX+YVtRtDf+v2eY/SXw0DtJpfuLrfI+4bOs4vxc0h/QvMHvGEKHWj7zQxII607CMz
ccnghcU0SVJSHiFW1UVRmrek0MgQJLA9RsNBM0OaqZEJ8K1qBWtu0nmXgClIZ1XwJHs+6Zbipgih
cdCzXDIu9phvvTw+lDKl0FlwU48wg1f5Sh3ALCZzrsNZZbAhCpj9GFVSM3JAspwWaYzkMk5lFLWy
G6nRXo0eSuPc+/sIabDoFfiQ2H2pPTo3MyW4jfReEeq9752P0Ea1dhmYCfOUav1+poDVie77cwTb
ivIqb108OX12whcbxdNlr5jhBtHOENRzBMdsJFkqGTb5U67uvVftu/xl2Knmrc4j3EosWLNGWJeV
pWVl74GVjJf8x0YbX1esmb5WXPkaj6Kaw2IkCybMSFWOwVhWPFalBqQCfY1MaaOYNyYHdBRBUAvM
/BaCP6kutmlchxSl9dm2Uzzrpa3HYb/8NRPYu4+BDlMzYMoyKI08H9qyrFrTyxGeyZxhpynGQz6J
OabtCsz8FBqOLk9XHhVvPMfR2iom6c9q0xwkqbI0gXqi15wHN2/GrZ+FcHTHcXRlB/DOp0GLUPgo
/1o29Xd11TtbScKz1ln0lHqdf4Nr2H4PZ3i8HXIf8tohyFFQrJzM/FQaronysCU50lVZFLa7Lwq5
Sbdp4pLT62LjS+EFDorgZdei81A13ivkF4gjxgY6Ma4UhrDVKI1eHpMxceq9VcLE7vVD/j3MMi6s
y4bMRUk4WRxuBxyuTE2wY6AkIZEmVYIkjB8qY7jreMcfEuOY+2sdPHMBa2KenDaO6RFfgApbU+8a
i4tQ7fjb1Hrx22/m+CnTL+UEcaIvH7CL+G/x9E2fsLhN2X5ZVFqMEE5eOhdGU8PHKG8Lr71M23Il
EM8OIedfg0Q0S1Esme2KiDrkroy3ZAGhkn6Q5U9q+TIkK+fsuWBCFYxuk+4mgol5LDm3vdgmebG1
TLSeEZPqI3kFYm4Bn0IIsRHKBZ4nCiDKtNoZDeJx5n03PC3PzLwdjkYp81SdIu7L8Er2nuUEMU8v
+o8xTcuHLmzGlevC7JzYjsMLGc+5FKGfL0+nH9yOgsh4q1P2FxQ9IuZXPmqTCFQsWzM5rRgHaGlh
CWkOr1dirWfT2fRexgwZ+rJ2NClE3sAHL6N+FdYrLj23fiCAguWM0pHpmf3cplAPMsvz8LM8uNG8
Bx2VL7jHaQpSzLu0WsnSzs3SKdj0MSe3OlWBYMiysKtXxgulhh9SXXvQn5uj6bbF4PGI9C5j6oZJ
omkJc9QOdzl0ekgPjNEdwmUrIW7Oq09xBK8ujYpOAc6tZP4plTO0izpAzgKRmr/3hFMYYVfqIXCU
HQ+YSbYt7x8muRtPQeU3/BmZa9e8WV+YyK5gpoRsVqwyHzRn7Kuujrd2iHLcjad2G998dJw7dAEa
mD+XTZu78EE7xc2Vh37INsXQrRSw7Jcax4wCyv8cOnepeJRLhLj9p1i/rRCJy36U0r0mX5nhDZKC
Y1FcJvlzPF4mBZpnyKjK3sXyN83N6uknCQ6aVYUmZR4bcFg+2tU9CrCh93MZYt5sLlVwitk624gQ
RdArrxTfwOwSbcU0QNT1Lm1QnogeHYSJkT7IUW0yCnunIBGXWU+V/RgXP9z4xiq/wtMFndM2af9Z
/qi5gMPu+e83Cd6cO1mq5ZPdsXkJPc8mCC8HpK/roEet+wNBwIRylwc6AwI68bxfFKHv2pMw6OjL
W7KlvA5eLlszO4snCFOMOAkzUZU7qReBAJEfjFY3yFC41so0rmEIcbNAD96hAz/eRu24KY17GcJ0
PVhxx7lp4YotG6ZJjpfn1XNDhqZFFy0jXo4IZ8rhUYO+QKd8SPnmBytjNgPFlva74JcSNUvcQP1+
qLgSAqWwA3jSQxfttfANCkc2uv3y9MyEmTMoYXq6UPViqQcqCo9FjVhyYW7sKNyq+XOEFhYNzMt4
M7vOGZ4wVVwMDalswasGhLKLeBdSZbwMMeMNZxBC3DADR3ad6YxTqzWSl/s45t5nvC6DzPTz8vDM
giFJRaLvXb2qR2Oaqg6gFOabY95W0lGGvl6Rd0r4HKDbHTafJnlys7yK4svS83daYNIqcEAVfTQv
I/kCEpgrtYIhTd63qFaVh+UPnPWhk+8TRkG2YNYrA84SRRlsnRJJRP+qkL5mSNvaa9oTM13V54Ph
nK+NED3mmCoqvMijpiDdaE696Y0SVrsHw7jV4b8r1KfQG68Q/TUQE182dfp14YR2MhWqLAvo7qC0
uQz62NIkgRQ0mlMG4ju9/bkpUTKYhKWaD3kZwhD0/3DlIWF2DmoM2VjWKaBpgRodkipjCpvi92XL
Zl35D4jYYWupZSEHASBd/Bwl6a4dD2PTrgzfGogQ2KaarLycQkAbvhbpaxPsTevvY+fU2UgziczT
ji0WEhdKkSPGSlpJMRDlIWVYWvGuj5CyesnWqBjnIgxdtvr0XkXZsjgxvdpmuPvAKU15GJz7wPrr
Z0tysH9+X5wTG5rQPCj4fdd9iL0vrrly2ZybDks1Hfr+ZJIsYo5ldLLS6KSOg19yaOLvVnhEZm/Z
rWaHiDcQUyb/Ro+mEITLOo6H1MIEZbiOenj9V4ZoLn8DyegfACH4/CZMRMaOMYLDC71Y4wJpNrX+
4ZKk729ij8iAQPyyUbPjRt2rg8II9zUxUcaNqnMkqiW3bnQ5Dj9qBUHIp/8GIWyWpVyHapUBYVm3
aXo3OnujeflvEMLU1EFiBUoDRBh8TYoHV/7UNitWzM/+n4ESJqeqir7PFCCiihiZfx7UaLdsxBqC
EBs9xe9CaRqnLkaAvPqVmMdlgJniRBbhxHdHbTIHV/F2ZEZSrVC+wjFCQ5nUNXetWV1EPgqTVX8w
YbcuTOsQ50h2+cGVpLYrvjZNtLjjnMILjqDJVdTFDvBO8NoO/8TxW2EgIV08L5s5s4fTkmWo0NTR
5Ew99/keE7i5XJaKQfMnt8ykvynQ63Sgc0CSM6nXhnSaFMEmavvRxyDhSXO92BVhJdJQuplJnnBT
fWq+JXvtu7bzf5JMzjfBEbUy76e/yT7Xt/b1sLIDzfgL0BYJyimV867R1XUavzXZErYVBJ3thbPm
8ZNHi6bRGoEujmxBYiOyhZPaKcvQl/j9nHLt/hC69wNKknZzF2Z32Rpn5oxz0IzzL9rv4Hhy43HY
foy2c+NtY6DClVOocxybGzl5W3aOuUE7hRG27Vb2PFtPHPYJyduiLW+iB72MMBNRzwxRz90vdLXR
tgsM6fpxU3AHcT5n3d+n8ejdJ0s4lZYw/0K8awLDK5sIr3Pc9EbNrG1dkU8wzZvE/HtuGcpJTqCE
uDcoUTGVBRC90RAOve+EjU2d/PjAmJ2ACKHPt6Ey7VJAeqXkNQgV7MjcQPuzsmJmuhZ0XtEsW+P4
yQVEfJ1w/CKzy9r7/Tx+QOn1JTsMV+Wx2ttHdKRfg61+792QoryTvlJBs88P4c0Oj9xUe2/315Xv
558ijGtLP6mSWsgvZci95vnOLdASWmuqe++LgPDwLZNRntL9gren9DdJfo+9io0eMWq1YfvkhS/L
k/c+TgCiUZLGSy9nPLEHsWrqCmWnaVC1n+lA52sabloUISh7MZ/09tMymjatn/OwdA4nDJxSpaHi
usBp91+DrfZW7Z/DY3Bo9i8/nM34Fjz9SKo9lOBbclBwfOm74CbfxFfZs3cx7rW99ZAe7P3yN72P
XeefJLgvnSey1yZ8Ulvty/Syda6q+ku1pnyyjKKJFzbKZ3KUdEEhIxUlW7vUKnRjU4rLCOAIpOq+
vbKTzhQ1nBpGAe95LJMHxes6E8huW2Y0+vhbZ19/j+XNw7CjaXxHcWh1LV2uMV7Ouq2usH3DDWm8
Y/2qZMf1LUStqBk+uiYw0m3dNbvlSXu/c2PbCcg03CcbzmB0iWqZgNRwamRIXpLDkanEsLNLLfnS
6o/V2kJ5v/ecIwpR2yqUnlcMEGPkWUMa9lDEXbZp5goxQUz1FgoXbA4/50bpfWiPbQzE4NxZ36rs
R2ff+Hm5cVHMDl56ZMf1lWGcn6t/EUViRb+qQnIX01x1sBcF2zC/a5O11u01EMEPq2E0oC8CpLN3
pobuLm/A35eHbt4d/tghbNuKJOVWM6kQpsOd0V8r2T5JYBwbq73jBpuRy1cT/fWd9WyyxBpUObAQ
51CwqqWJTOrcTd9/dcc1ptW1sZu88sTPw6JJpHJyCRqCcu0+Unf9B6rrsIT4T/rOJs2rC55dNnkf
Ng4Yo/5tOmvX6U5CoHZ5hmYNOQERAn/aSmo+WIAUib+JzK1bopG9dlmdCbKmAm2MZqkKVcFiyZiL
CJlS8KIMnet3OrQcX93o5iE1V8i4ZmxBS4+6Y4MnC15RhAGj3q019CiIt4aFrP1DGz3b6d971xmE
MFyS5RdSMfAgoiVo/dyZqbftpaflKVFnQtoZiBBv+oJMSTY9Wpdv0Ted9/FNvGk/kTa98G60OxTp
t/rG/3bVsFlXV1q4+fVL/hqv+IUyO5gWIY9zDs/0Yg5jgHPK7hvqaxRlozUb/WBfyd+QJos+ZQf7
hhrv8ar/1VcX6mbZ+jVcYQcJjKhXxxbcRHowjRddo9gyXjkmzhyueFb8Y5vgKHpLIUduMsBJ/sN0
flnsVUp2ZWq/lPDWc/+eZXh6xPyDJvhMrA99X4dYpPX/6NJFwyTKKwbNLrATCMFj8jjPjNzGoDj4
Wplvpv7scjFXhtcPzA1cdFM+cHqo086jXjoUug1Zd7yVtF9D/aUZnz9ANMVgnUAIgTVyyqYxq+kV
cHxu42dJulw2YW5tMRUECDQKKGUUpt6qA6YCmtLfZJRG9CtYy5nOA8A3B4seaV/xgq/R2JbzBMFs
q9LOaeOn0VjLac5CkI2dKhmoNxULQBspV8I4A8LNfrj9S8P1bnmQ5tbglO79H4CwbcfqINlmmkyT
cO0EBRHnoep+LGOsGSH4UmvbdZ+FGOGUb2P6qYz2y78/tyRObZjwT3ZoO84Ku4ywocxfPL3b2KgY
RVx+q48ELLJ+HKy1SSrLFAxRqSvJq5FSjLLeDxzSkuSx/HsdBULwCYZgTNPASCNpYMT2YfC4Da61
1czO+AnA9PeT0aptq9M7h8q8MH8J9Je8R3vHX0nFz2JQhzX13lFHKSZKm0gyEruhSk5390Z1rWo/
G/l1edLXIITNIy69KtJzIKoy2BXSZZMXuxTqhGWUKUYIl2WoWqiC5mGc5hBxayy0KjHa6U08Si6R
9tma4VfYmk3/Swjh1zLUvEF/oASDqlHKGncEionvlEu9/jLIKwtxDUKIiL4dlLU7vblZ4Q08jxvq
QqPuA+dlmLVMZWqwm0qIhA3KLpyEtiGegLX8JVK9rVH+DMOVgvFZQ/5giGrHdWE6ipET2p3+oqcA
uqrfHO35A/NxgiHcmYo0d4OhASOkZTTIDpXe7+y/J91jtTs8HUGiQwOS6F8y9BRhAOEiuZ+NzsG/
hFQhXqtNn42/JyCCZ5lyllS5REiRuJrJr/0ay/jM1W9iSmBWJ95+TuTnEcWqrJ6mNorGnK6AzEO5
tsNoFxbShdFrt4FEM0ZtwhRBjeFKHdEM54BO0aoyZfHZ6WkUPEcOU43uiHqkMvxOuU4OVC3uZGlT
b4yD1m/c/Rhu+hXI3w+tYkQ4hRSOeJQfN0VYAake0mPw9JIevWqjfEYdZhsFG9I6B/9OeVS+ooy9
K6WN9PPvvVLjODNR3E7/CGPdqElsBimry4uvAudX0OydtVGd206pxpvOBDTk2CK1ZSbnihTbOL6h
75vwWvdeQ//qA7SGTN0fFJHWsqJ2gvfoaQmP+la1b7PoTS+ObvegpffaRzbVUzBhLZdunozaBGZV
RzX/2slrmfG5gAT50TQv0LxRPXnuiKXajvmYswSUonbqneQUY77LLBXVMqORnTWu47kVfQInJo24
Z1SRPcG5pb6x9WO1trvO7XunAMKAWaORWlEPQGDmm9CxtqZ56wYPSKWRxkm3yz49aw15D6gm6fSh
DP188HptVHhBA6zVbMSxPSXLaOjSh+RlGWfWKELUxCzFvUbsSdAqtAXKGBzP67apfeWl31wn3qTm
c7RGYzUPRQKWdxLeSuTJX04OWXKiNa3jNNRB2fFuzBsIeeCt4Xy/jWHnCavh27Jp80P4B08I8bkx
ql1d8PbtJld199qkK3epWf92Jqlgni15ABL824ws9EXijs0wyS6aNt/WcX1ZfyRPSbvhvzCOUFPl
Kh33OBMztN55iZ38FVGGYyuNx+XRmg/iJziCe5epXejxiDnjvexvvae03U75jjtnP94F2+DovTgH
mJS6Xbfz9zx/H9cOe7PzdfIBwrXLdZKgLGU+INJeENzYrEvNzW7KJwjCorIkOZH6kKHsL5QL49l/
8f1du9OvikN+XYSb0d9aV1vvi/xGo/iqqM68efAS0K3F0VnsIUwSFDVMH3A9/NVo9TZ1fi3P4Oz6
ooTofwDC+HGlbDV/8vfS3WThm1Z8iex7D+a+bI0cZd7zqSGbjhfTRf98JStyUI6a0bOS4cFODGcj
azeSttYuNYfyuwOD/nCoaUX2NTOyh0BLJoc02n2Ud/uC0kFV/bQ8ajMVkzrcGjR6/D+MECYCXwoz
tQRGunRvs28SJBFPermPbmisfrD7DTJSy4hz8wSRFhpVpC+mrPD56KG6ZSMPMxCX7M8hxZFymG0i
66aENaBdyddOBy/xYEYLKQ1A9AhC6SmsaVpzNBf1LXaR4hiq21F6U/JbvTl2zjFey3LPvRMhD/gH
TPA/OTGyxq8BS5XysvWlW1OPg01SybtsNKsd3OqbrHL3UlbuinL8sjyoc6tLx0IOSOSeqA4/H9Qh
7S01neqA0G/Y+J7BlcFauYyuQQinXN9SPTWPZOK99ZSPx3BcSRDMqHjgiSc2CMsqUYaxqxSO0fKj
+agcUQRUH6t/kmJTX4afbGUnvbreZtwGyAGvvTbPRcYTaE3YZOyxUD15KtVk6tKh3eX619h98NIL
2XR32nAv+T+W52t2EVAayEXFMXnkFzwTer40KV0Gs3M/W9GjpH1VtQCV9b1Ura232TjCiwjarFMN
lyFA2U2cVAaNY9uWTGEc3tupTNHJyuTNgkzZEMzhuCtG97jxqswLVUrdR+nedIvvoUydZfn3kqW4
yAmMsMZaqowUaPEIVmmyVXuT7oA18uz5gHiCIeySlG9Tau8q3OZK47qxeGcxy22faM9GFrxqKS9k
ktJecaa8CSG4NYvkUm/947J7rA3ntBZPzoqZYbpDVvANuX9owrs6u7aGtw9AmPQSckIkNSKmkb28
TIumpaRPDT/blb7xxutxLScz+4xERv9fEGG+/IR9jQklI7dP37gd3/vtRbW1d1694zyF1NUWGtXs
e7OyxcyGKlrIyALAe2uLL45tWVcQ6+Ly9fCQKfd9sxYLp03x3cZyAiDMTxJD9WbmAAxuS4HsU6FR
zZH+4/w9YTz+foIz+cmJH1R60phRA44ePevU24fxsy6tdS2sGSOcABqeXNRm2rh66WsYvfW5B2F4
vJfX+qRnnZoWaR09HlunhOrcmLROmtIbJ2NonQen2mj+p2WnnjXlBELYowq4e7xeJo4HXbLx24fa
fPPTy0r+vgwz618nMMJO1ZSG2cDkTxmb024weBN0/ywjrIyVmArxitgNuwGEaBgpjT64xWNiHpYx
5jdcjrG/HxeQPRDM0PNBG31t2nCTa+uifZP3lPTC0xluhod0Uz0YB/O52X2jg3Vlfc5a9wdYzNUO
sR5XdgpwH0nHRskvQyk+xMmwsinNTtMJjLDz5XVOMUg4wWgIFgZfh9Vm1elc8C4OnCAI8a2gqTjS
GxDs9FeoxJsE6YPoxc8eeFhsS3uTykc72y9P2+zR4QRT2J96v5VNPQKztsZkY8ukGAvV3GfBxCun
cKTuXpcBZxfVCaAQ7Ghj6zLDAzCyd6HxtYNlxkEEcu2RYG62aPml+HZiZYHd5jw8DHFf+VFtsldY
W0mxNkO3xps5u7WfQIirKjUCz858i2zPXbTvNxQXuBfB6wiNdvSzTek8XPHzVUDBA82MU6U8FeGG
N82v9Ohetdc0MvblZvwlbyCSki6Wp2puYZ0aKPijoXpuWvs2N9P2NR9+KNZb3F4uQ8x5wymE4H5O
paK2mGOSqlxFIX0hJueh69L+Zxnm941FXFq8bhuUYtOvRS/NuTuw83VKRaps6x+HvXGRwgywCQ7h
s0X6NNkkEf8ne9OGTbBrrjVtwxtZtLG+xK9Ubd7qF0hsrx0qZg3/80Fi0FLHuDGg82QZ9F/75jq0
xk2Vhbu2dle8Zg1IcBp9UJRMUQDKomMmHZL/I+3LdtyGlW2/SIBmia+UZNltuyf3mBchnU40z7O+
/i7mnLtjs3mtm2zkJUADLhVZLBZrWGuUgb3uNn2+IkdoLGcKccaiRb2xFCPk5MqNnnpdsq1l9/ou
sk36somEdZyiYIoWfs5Yuk7Sm7lHehW4jTFQgpriRs7n2SXgIj12Uy/fVW3tJVp/3yfGWsVZtI6o
pCHZBPAwoEhx6yiDPTzK2fAPkXKwgqKiAHJQTaYy4urraopW8lwSt5JG0th920BSDx6m3AC4RPOj
tt6vC1lTh1/LsVz6kA1k5fNArXJ0pTC/zaWU9qayFhmIfDFKMcgJIUPD8GYuD5+mofULdDu4Yw6K
2wR7wPBnL8hCFRSDraVBAUfgLCfk1v5BxTOxbAnOwt1cqSIwiEy4TvtnUoLRbtrMmUKjf3n7ANCJ
cUsB1RNtlpdyJrC5DGTUkapJvsnlpsr3ybTiJkUreC6CU0VvQisdiIYXXJI4khz52SSvWJ3IIM5F
cPF0Yzd6FCXQoky35exLPSAABqdJmhU5IusGGAde9uxyRi3rcrXsZjKmiM1jDXZH63aj9cHGMte6
joQL9kcKP6xUGMGgtjKk9FHsqAOwLvQV6xJLMNGPDNNGeZjTQyJ6p48xbi598dDql6rP16135fdt
LolEgr4FgSo0kLVNrvxq/oUJAY9BxvYJMEqM+hucBlXXJmjWgIRJ+xwzv9K+Z9oNxk1pvNy242c/
bzT9tovvr+sl3v//SOVR1PvQDseYPeK1DuRL4XNZvuf203UZ4rX7I4Pz1fYoVXbXQjMpe2+lX1b4
cP33hToQRlXB4ETBiXVpw4aWaTOGXJB0Tk9Je1JAuF6vbL/wOJ6J4E783KdGroXITQGO0kxf1WGL
1Acdp5U2Z5VdJvydChaM/6jCHXtgYfcNqVmqrafLxjoRih6DhJoRvT/Q19fFod7B80y61ap/OUBn
krnXdSMDlhIzsHA40zcViMJkeru+S8Le53PdOANP8jEhYOCCqd11kTuB40e6lZzaD4+WV7s1bh2P
Tl54Gt3iWQftzdrDVPgkPvsA3tYLuwEllwQ7sb8pp/AWhEkuBp6S00/pW3uvPNz0bkOb49/jObEk
z3+2lMdbU+cykTobUsvip1V7VXU/BLul/GzWbFR0DEAYDLYxFAmQSOViiLILAuDr4JgBGvyOGOHz
bJvA46hXPAbbJt5EGck4I0zBaDSPHNBIw5hYGSLLCTNyuVlQXSloaKE6fJTjD9I0brammehVfC6S
OZiz0EFP4lIKeohUy5niCkGn58FWNupyW9hrHYDCUg/LYLGaEhhp+PxikhdqonQEN0nuWlrs9M2h
HZ+z6WBpuROAKq4G/Xi1VqQQqfgbXRutYQawkriDn9l2kRcmpJJCkz6juQNdCnAATl0AEiFHmizN
T5VcX+PqEPk1QL8ijQr8NEx4cmeS9GmQoxORwU+ih7ZGMvpV7UFmsPbsEdnmmRw+AKgtqS4igiFf
wDQ5uvKZkNtG2Vx3MApzUbxlgqpSBmwGK5Xxb4IyHIOwCKAMLAS4wPkv6S7eT/tqU6Aj1YkPljfi
mC+eeRvdGLsV4ewS+yIcqIqEwZZiEI9bSWUsW7tuw9wpI2cgFM7lkB7r8ZTu0BvnrwLDCO0FpU+Q
3mCkmfAJFSMFGl4IHAdnzgApln/mGLiqyh9FdV83KxMIwr37I4pPrARyA+z3CJqhBOXEyXLIweW+
4JV8fQXXxHBRginNcyUpENMUd43ynDUaVYd55ZZbE8Lu3zNPgnm1BNjsUe4YwTEkh3a+VeP363qI
oh1WlP7fneE79koyjXiIQg81x3xLrdEy+C9XinOHdZ/MncpWipg3lrTBgaBT3648DIQGBlxccE0w
T8+Ho6ktl3XVJLkjhc2L1ksLlXpMrya1Y5u936rdP7ypyB95/OUMMpVJlQkMupl0Tw+H2zLqV6Ir
4eYzFCXGlwq8Q87CUqtTFy2DiCX5FncyTSNPHT6v776o1chiVMMKKr8qDifnyHMzawa5rnOMAC8b
ctCd8Cb82Wyj1/Ch+kB+UHu0K6p+qqiOoeBdICrYpa/Xv0Gg58UncKEchmxCo5aqHIzuc6AjhTCU
Klpyg1gFxoIxTu51caIb01YMNP4gxAdAOl8fbqraNGcNKifKS2hDJSMHlshHP0teIFlUlZ4STFHO
7bAiWHB5XcjlDnMLgjNg5TS5Y2k/kat3NPlOlvaF5F/Xj3luzrNfiOHiqjaWFFJHEFMFN3ohoX/Q
06YP3XrKqhdSHsBe+/dO6kIgd74XGx43AHAqCuB7CTM60rhbxfwSAE+jB/1s05gRnXnCsAQraZpB
q6TZkm7XJJOTJc+B+aJlG3CpuzFSn1GxCczdaHgAyAEVmR8ppdPpp2h8lsP3uX4qhoHKkbKivnC9
TQNkbr9Jwvkmby1O8zqe8GV99dKRzxisxgFIxDCHUQYfwai5obrGrSOqZYMy0kJ1gpWsAXt4uRpa
DGKdyMaSzzfyT/29rumwrV3DSZ8Mp98ru9pDojbwrhuW6EECGAgQy4FQBSEnn4mL8DAoMKSbo2cP
lKDfg2+qtwCUAS2X4c/i1tzkd6R2tF3ysFa7YBbEmzR6yTHEZgEIx+AjpQyzCeh9a3MnlU4pkFaj
FWcuiMR+YyZhiAY5RouHFIosgI2DzBceqCv9PnU7/ahmGzXQKKBlO+Xv78MLadx5keWhGpYS0mbF
7+N7Uvjj34NmM4oSTB//r0LcabGlsdCyFiI062ZJjh1oV67bgnBHzgRwCYZ6Bg2GFEOApbrS8tBp
K3eCwFeiVR3tO5jbwMQvPxypm7URgewSBbg29mbsfIAiCkAhMfS5EjisSeJuH3sgU4JrFrm+9FVO
PgAkDGhpeS0GEknB4DlaG9Hgguwld83GZdWn7YDiQ5S3TjP+MIE0nuQ97dYeZoLLFENBfwRx6syY
o+mkEoKW6dTZ7yO5W4Jf1/decFouRHBPhyYIF61mzfeh7cgzUAupuQsPNp3tFSMTBSfnkvgyV9+a
6DuQISnurKdSUzdttKD4pLqV9GAqJ7mkNTCRpsgL7ezGlJON0RrgfH5WAxm3A1h68LKJFvO+DYa7
DBgq19dhZU95r6T3plwoLb6uT/Hu3YzKC4ldIOxdlyJcbSCqomMObGrombt09aEeBVU7YzZkNhf9
BQN4+ptemNlbBfyuvVqpLZrdCxPwLXIakWRFxa/HHKQ+GGFCeAjmmy94nkE3g28xjFHDle9Ga2eM
2+vKfbXW/yENYiIMDHNzyuVDFTdBgt9vUaxKgMdaySloEN+uS1GEaqAfFWlqjL9D1uUajiGA0GsD
o9yN9kIkR582Y/OiLD/a4M5YXPBOWLfD5Dl4l4R/30kAfgSA8TOQT4TZfHOljuKLnKnQsEmUg0Jm
L5OnHyvqMedxeT0yDgYTJEjAXVUwTX6pXpcVSp0xigSkm4wn2R9c+SW/CQ7W0WicjlrH/LNw8n12
swbkI0AKh2QLRAMmMLcIyqqXkhdZxgi4DOdZZlVQUAMYzT8z8B1VtOnqZXBsgH09AkFK+ikXZkto
hv7xGyWOy/tEMoPHui5VzDNk+aB79lKkIEcq9dCkg10CnjbRRu2ZWJXyqE5Tbq34/a/nCp+O7mRg
WiExaPEeGbApmaknDUOVAGk0CHMNv0RWnlYJPkAJDInWMwZJZnlZq/0IYlmIxruDMbppgp79ICOo
ReNIJzv1W/Bdo9VBQl6XOPoucMu3AWnd7TjSgt7kd/pt9HOtM+Or47qQz2e3zHgoMhC8wyaVkIbm
Poj9IXiVbf+6XYpO3ZmaPF3aUgaL0YO0BowX90qT0UD5fl2AyHsAxwVdiaBPZ3NTl9Zn4uWYGeqA
Ilcy3ZN6OoRTsTeDZOUdLtKDAU3YmOG0gYbPBdt2MqRazSZtq1kB6hhqHMnjPyiCBC7CHcbbxbtB
reqzugxxkwRt7oWm5WIAISArYafIS4C96j9CmFWcvaDyIWpGDU2JzkRuhmC/jCc52ZO0pVX0+Q/q
EIZHh/QiukM4d9tbWT6aCir2efRWFNve3s72w3URotOLOP3/iuAnsaw6qiqbDSjV8rEpHoZkP89e
Sg6ZWtIl71auQQGwIJqwz8RxHjaQctB26UzcbfsgT1R6Js7sjf5ndjTcYxfRyLX8V2VLw11FFZ1m
cBy0cEAQCFa+6O+nOS+/Rr3cyakrA1KCUsmZc7cbvGK8H4YVixQay5nCnM13qtRPE5tAa0FwN9yN
nSPbXm14pb4S3gja0pgyuJWRA4K58NmYKp6tWorRZ9Ei9Wwc5eVNTbZtrCFL7KnFTrLeKwlFZbV0
JnMtghOdbPhghB5ozUZczoUfSMeglsAWUgEofgCyi9UhAZGLQls5EDNUYCdi5OFyq6xcH7LMRL9i
Cbx9KT/2eowZsJWrTAD8C++ERQRMLGPk4Q+cFgeSnrBxmLo/EOWEcryUHsPOK00X+OLok3DM2onM
0/UzKLKRM6n8GUzB9mOPA6TOIdqafEX7AIx1oXyL10BdxYv4H/V4TmQ9V+eUJExQqXlJVILOqPOz
fnb/O324YzVahW4NTIzSmtRc7mogosbt02Rn1FobEBRa3p8d4zMOmF3WJmuBLNl6NZbdPK680URX
POa8ZQYFYwFNhXPBVWU0TY0HtJNmaCqKB1WicyO1HpAWYrfVI+kf1g7pVEYEBPok0Mle2rkug5VR
bnEVR8u9ph+m6K5UUKDbNeP79U0SLJzCqH9+I1IA9YRTLLCrqDXYCK5q14ObdF2/sWdk+69LEVic
Ajwj1EUYg7XypVyVIBGUAj/Jiatkpm0qe/OkbhYZI4LXBYmO7rkkvlqlTD1iDgMOos6T3TJ16AYq
fKsz/GbWboaodYkOWJdOjZwpUh/DYq3IoAksBR8AMwFsEJvI4nauCZOhtApY4hjKauGrgKkP6Vj2
8Sfo6cdjDp7rY2Sl4Q9UMQFhaGNqF5OfM+N3qJPaVVUZ0PKNmhYFTTMGDmhKk/rWKHoNfLFy+rC6
DmNKajd1Be6QjLigEpqQlDLSDf6TtVRarOxdWsrhpsx76QaD6OlIjTAaXiS9zp/nrqrfg7YGQw6c
qY/ZaECFDkk+PdRDGN1nDfhn1jZFuP2YIme4HRir5SsvlQ52V71El1HS4wZHQXZbHrTEqfbBNlQp
8Y2KFj56Ml6vG4PQts/Ecg4IBlcuNhMbBplr20fQBK1pxgIV7qkI5BsUztm4sAqSwMtziiTD0NWR
jljWqNPOsZo0m1BlKcmvobPIR5lMHXD8EjTXzfLcDLRujP6XpRXFU4dXdLa5rrBonQHDaGA6ijFg
8LYX9rI+5KzTyg7naDuosfURz3kPcCGyBozyO0rnNUffICul4cH3hdQqzis4LwsdC+pD/4Kktaep
iNrkHZg0NyXqAk/tSm5DtJvnArndjLthKMA3wFKYh7C4aVfNdE0AH6OZU6e0NhNAZDpWg2PEK08G
oQQ8SRgOuYLJb87Z6qUsgRkclVt7HjeNVe3yWn+5bgICEShiwNOySgb8OQsyzl4lRT7UyZiOrMI9
uHWMSGWt71sgAQ9tYFdjxlsHYSzn4IIqgqOvoYQ5jq4Grp1SWetKFYqwQBUHyiNwL/I1dFMNFali
nRxj/Sutjh3a/6+vkqD0YqDp5Y8E9gVnyzSMYz0lMxpSZp+cANWhOuWjtc/ugvvY6X6h5ITJG3WT
UMmtV2xA0OPHRCN9hS1i7JWcy9C1tAvSFMopJ+Ok3+ie5CUf+sOHcTsgc+aA+ryg/XbOKYApNGfe
Jv64RiskXt8/n8AdpXLGPTHM+ATL+qiLOxL/QwB9oSN3lBI5HoyYQIDxA7MBXYA2xoFBi6uoF3r9
h7mC7y9o/blcU247oziLhoT1qES7/liatHCDw+LraKK8KajyIPnza08T50V7WmPTFOVCL1TljoOE
B0+mq1C1eUt2gIiy3eFVR5MYVZghOd1juvl7R3ghkUUgZ7YbxjEm15myXVggOvAW4++nRy6Xk3Mi
iZyYXc50KtR0V8izO9inslpRQ3BZXajBUhJnauTTgmfeDDV00m1skrpaeCyrlTFBQTRmIHoGPBzw
6b7yHM1LVYMgFEKS6TQqOdXGb512G07GikMRKnMmhzNAwDmHOOloLMrKOz3ARKLuter3606L3Q7c
jXuhC2dpBvo6inaAjDq4r5QaD+x9txzV5iEudjL5Hk4r0cTa2nF2ZoIkQYptWMFobKQsdPpadqpy
r6017gm90dnacdZWDuqoqz30wnAxbYOMJvWKJmsSOFObEjAOVB0kjMtRL/3SWqvriKKh32NQAGJA
1gU8l5fG3NtqHOot1qrtF9oTJzcRfjlGQqjWPNrl9yY7afbBLnZNWVGSriXUhFvF3osEA1GgqeP8
rTw2GCYpYeamiTw3WiUKPXRkMoIw7uO6EQpaJQyDqOzJiC0Drha3W50Rmc0cI0pq3MkNdtUHBlXT
mhIno+Gd4VRH+REQo2t8a8IFPhfLbWEiaQlURw+w6WOceTttQkqb/eT0b/Wp3lt/n6K+UJIL1IYw
1NNCsfByqPxKP4arN7DIX5ypw7e7aeD/VmMmAIN6tI1e4vJunj6vb5Uw0jgXwkUailRPAD+BkJaG
/oS6HHGSO+sWkU1Ccz9AH9pb6FZu9HjSbhoUeN2xAT3fimcU3s3nX8EHG1NfdUEEg1lAQELT47Jt
nehEvJ/qrt0EtPGrmvb7/fR+XXvRmWdziQyRgLGscHZqyJ1d4y2NUYoFAK6fur7GB/3/MMk/EjiT
HBewxDQzFOs2g2ts+1s0S37Pga0U0MEft6s9v6LcBqzyj0DOKvtGIWqrQKDqK9km8Ken8KF8mxZH
MWkEWK/rCyg0USQhFMTJOksWXrq0zJJTwIvApRn6ZxEeGuXGlJ7+RQQCfB1vZ2wTp9BSxok0j3Bb
ivU9Yu+uR9PeXhchNAPtPyL4wa0Qg45Bt0CEFD9nOrLgzd/DrcIhnkng1mnEO2xOclwuEV6kaXyQ
m5UYRrgROiZIUJH+3TZwuRFWKucRuO4Q7/VvObpGGySl+3/J0RgEQFUst47e5d8vprNwrNcSK5wD
nJfemX50cAs5tTZw7FQ9gVrMqR4mp115Cglj53OZ3AmyC7UbzBAmNm30X+l+9Gx38ctDdlvvOifc
GLu1dx8zKD6EOhfIGVxmdI1pDRAo++Fj/hwf0t3kVY78eN3o2HdfEfO7D+dsLY0qjsyxYdGAF2/7
hLYbA+oM7/+dFM7wkiKaFa1mq/cDTRcPAZjN8F7VdtelrCzZ70vmTBc7VIMuGyElOQR+6USvrTt4
8WbtxhV0EeMY/bE/PoTpFb0Lkwly9AcFF3y3b7yAzm+ZPz5cV0joEc4Esb+fKdQOhh3NGlMo8Ofp
Ju9O139fsGAMbhSzUbjF0S/I/n72+2henRsys0527bGSbvLW8ob+MTCORMdst7zRtefrAgX+AQI1
wAOzYwtKV06gHC8DmnHwxjEDCvQap6siqkcrMTS7LzmbZtGeLMsqwIi/cFspIAZv1ZwRaeWNT2pM
PybxJp0jFPmW7hAu6UqgKdimC3lc2KCXodSO6AV2wBlBF3szdT/+YdmAHoCZdHRVmHwnUdMHVUZQ
WnfCPscQmwZakrtl/HvfjZ//I4TTQuok25AIhBi2bxv3aQ8ukpUDKtz+MxFc7I9B+FRSkhz3j4WA
vHzqtdsiXjkzazK4MzNo/dJ3NtTIRw3kIx9k0Oi0VsMTBVSAJUBqFMlRlJH59HWA+e1AVyBFx44Y
cUUD+WdSbXPJj7utUX2bDHcu9m0M0K9nqVyxb6GKZ8LZE+vs2KaSNiSSDHub8sLHqNxnphl34JNZ
uRoEL7ULHbmwlFRNA2Ie6Kj2QLvdZ8ZxUt6Xai0o+SoGKVoL2J+6TlQ09HBOSIuGUOoXK3GQAg5p
bBcHwCw741Bt02DFNr76O9ZoAPR/MGsiVcsPhHbgc+2WxQRh1nRLtF9FsC/7x37pnFHbyZ2fzE/X
z+1Xx8BafiFKxqmVMXF3uVFjOKatUlqY90ie0uhRX9YC+6+WcCGAr8OP8hRbIAkFe9qY+Khdu2P7
lur+dS0Esc/vzmVNBd8E2LN4rx0oBG56sMEBpmBU0a6c/Beh1b7VaNdQ6xsgRk+pW/51NHwplDPy
UAGDZovBXaedai+fFAwhregleHRCBFDkYQ+AvsSNdLk9ddeFUVwHoB3ziidwhjr5JgF0PlqJdmgD
KJ1iqxUvll85DyMlh8Qnh7VZTJHtn38B53OXaujmMcYXNAO4H7dK46stnpjh+/UdFIhB+xcr42A2
mZ1pTlHSamToYsSSy9Yg+wH8T/N9tEYZJmgJBcYhLIRgpFAHzA4XI8utSmpgEuIZRvPH9EUZaOgl
6JujQKa7if3AzYB15STHwQs3+Wm1Y1mQ77mUzx23OlvUFlgneBfcLBvFzTb6u3I7b1SaPdvHT8v/
/nl9WQW3wIVAPnju5aXJExsCg2+GQkfZSV+GvUJBg37sAW79K6EjXRHJtuoytmGQIb+5WOA0DX78
J5FnqTEmZjGudEru69vhlFiueQAY/kAXn3xTnNStA0czVp8KAm8GSjLGvoBWLdTUmDM6u3YMaTaV
NAhRiLKqn7VdWD5gjbPddQVFpnouhDv2hjarkapJqYNC9k1VlzdNpp9KzI6m+j9cPKBKwjQTrgTw
9X1ZyqSKgrrG7umzRMviubSfu3ajtysoBIJlw5QWHAywpsE8yBchJwVNexYD3Cd9kn4sS6F+B1pB
vDaL9vUhZ/+myANfOUAcvsTyo9kDZ4qNmTSd3y5vE9DdkngH+Pg5rJwpXkvjos/7qyXCd6KyigZw
TJPz/QTAp8hJFIKtqR+keqELipR7qyB9TO2pkT+KJR/9pUnNEDzIsrbVg5CAs3fpUAIaG6N8qbRA
25W6Pj9bVplOtAinfhvFS16AvcpuY6pbM7HBujs3s2uB+EOiem6Bswm10O6uIIl505Jm2YzxnN5Y
4dC6KeipTkCxsPdTbLe7ucimJ8AUhs9SnU4R7RutemtR+vielGWuAjEzjD+mapg2oM/qP6ymBK5Q
lMu3pDTzBy0b40f0LRSuFts2WtX73J6dqujLj0BL7JraGC3xYyXrNkALDA4tYGmep5aQ1u3Varhv
20AJ6GhKxqEB5+03Xc7TxZmSptw38mSUNDNz665VLdCblW3TNfdYR+NhSkZguabJAO4o206s4yLN
6nYqK+WXDlq3CUVyLIsjSaW0WyqpvzWN2nyp4jE6TeFoPCp6HI2eiRZ7WrRZ4sU1ZiNoOGbTQ9dM
zbs2W6Hf1KAMcrLARtP7oJjttE1nUvwsuw4MP0OmFk8B3mn3DZo0vitaH2/C0Vw+MrSOyxuQNGmt
s3TB6A3VbLzZtqo99nXYvwVpqP0gQ6++pkUWHXLMqwDdSGu3VqxrtdN1ZMCcALp2pBWnKDJ9kAGC
/MFCVzC6qC8dU4zwK5LqEsnGfMGER0XnsPdJP22tVPETpb1NpLWytAAiBrU6XHVoR8OU2hci4yGv
6yhkXXbSaUBL0OGtdKyF5kf96Sm8HfaxY54MoDuCdeg+/4g8G7EFgBa1Fc1FvgXFHPTdYaIZgBKc
5hmmREeT8YZMhpdpgJcr1+ggBETRUPRMBOeQtTGYShuGAUL6jdFT9Tg7H0gYYFga44uu9lDv4gOI
GnZriak11biYZTBasPMy6qa6yyisiobzX1dOLjXjwhW0FTT/M5hnodCljjdR/3j9LhM0OAPUGvAW
tgK4LDhlLiDpMA5YFt2MgKhUpW/WYAEZMsrUxok1vck3SqqhASqeQlVz9cIYPufJLvCAjNv9Qmbz
Velb9ef1TxKtqqnh3Yo5XtC/8HdepDT2//SP64CekgBtv8aoKLoVzgWwDzgLEuIw0vu6RvukupQv
gC53yq52teCjMduVfMWaKpztxzaa1CcGDjiC06uSH6xybYBLpIuFHBISZDjh6IHhdCGxlKust3qs
G7fRj1p7SKT7Vt/+/Z6AoEnGAxHS0N16KUaVlyKMCXr/AKAoW4es/gc7P/999fL3SV4AUSGBpYVR
uUU/gUuWfPPfqcAldohuVFkpQYVEPZAa9/LH9d8X7oSJsWY01CO04RuR4mFWB3h5vNDSYgOGi037
HoyJNyVrCAprgri1qiKgD9US6pCkKPzB2M1Z6+bxdytZqSesyeEWbFIQsKQBasTlFLidGbvN9BHn
aFrILe8flg5XFTIrmBEEzOTl7g8JscuCYOmMUqbI601mhXY4tH20K51NQpXOBHEnv1VSfS6QQMRo
CpqoBpdobwU6jLKX6/oIirSo5aHyg4o+sioGP703EKOJ0PKIuNPrPWtLTj/RZvIDly/KZWiF03x5
O+7JtnobibtWlPk91cg9v9BXz7DjVV392hbZDOiBjg0I7zYEadgTxqAzKpNboKM/lo4u3cu2s4vR
R+blu2gb75BUfwKOHHlIdwvwaKwtQM3p9QVhfu7KJ/GPUNlECgOhM5CHp1M67HBljPHTdREiV3um
NZ8oyZdmqdMZWreYQjmgqRu96qY2r9xNgqft+dry5ZuuqsI4zdjGyu9j/RmU6E2TXaK+Ar3kuj6i
TMGFKO5QJHVuKxJ7k8XfyZN8m5t0OZgu5vxCQG+h7WCg9q29iVe8mFBBRGmIGtGLirnuy6O4aJKV
lz3w9QiGL3PD0et7IC85pbmb1ri4xaJQDmdJAiDdcAqSSInGsNQRng6BTa2gfwgi7aTrvewq6C2L
8bC4vqQigQTkqtBLJhYeIZe6qbU6atYIU7c15LKWsbyRtHsQDoIwfmn1XR9VK3SXQoG/AQQxZE0Q
Zl0KxHNXb+sUVw4ujXagLfgPdr1pVW/DILeRky1NM2D6ZSTfrysqOAsYDNFMy0Y+F6SKXEyXYvIm
kEcUn410QcPhM1zFiscWHOj/oQwxMX2C5iVOMwklTFvvWVUu6oibEEaiDkphV0dxZsV3iJRB9Q9I
C0gpwZ1yyphZZpOJ+ew6Hf3eAnBftaLM7+Qw555YPpBh9gL8Am8lfp+mMMoZu4M9uLOnHyNX3ZlO
cJg3GHRwF7CwAGHTQf7FGUu38N3vN47trYSKoszkxUewdTiPSi0MRemMkGP2MdeB1NwH2Qdue4x3
5Y4cbVp/pj8PKk3vKtd+/Ht7Odef7faZ6G7UYsmuof+C9Edi4KKYVlJmv5fw2hKzm/lMhFY39mAz
KjO8llJwOX77lmzM9x/GjX2HDiZqPnSH+Fv+UD51t8uHGdNQdxQv+Idzca4n5wDmwFbsTmNLTGYn
z/9/+j5E1nougnuwhZlcoEIKERbN3uuUmhOtPvLnA8aFftlb/bFLPevvk3dsMJVhdAMdSPl9kZwt
rTH38GkzngCh8WahWVLv1sDGRSHFhQh+99AjXUhsHrDMXOWupom0aT2JWndPiUV/yDT6ZT69NlQi
TuPlfu2OFbWRzMLtZN4C/38tmSJaZBMjueBHZ0Mx/FBuTgI1rCsNGqs70n7v62nF5/x+Nl2aK2v9
xEgJaFUt/OOcjpHl/RyzYL4ENI6b9VJcbEI8Vb2QRH3pdnE1/lIKNT6CAStOfdQ1TMsxim78GRmF
ErzPmVYFtAL/uQ06O5DagZMzrqOb2Yg7lWJKrVtj7PiaYMK3YlAYxHao9iKhdXnAgjkNg6bBF2up
gXnAsQgcvW2lnV4EDYYrGS2ChBbnaKmih7/1HpAMqAqwwqG/Db2Bl5L1ap5LPA+BMLYA/H5BHujU
DiCUvC7l640DKWzcEbMemMXm79KJJBg9TNAXlvXAsbSUIt5FFTqcm2FaK2B8NS/McgBpC12jRAO/
OLf5SaVJ5ZgxPC+rsh5infH2kkHF/MN1lb6GBwx1BUGWYWMoFcywlwuXGQMx2wEoVVV6iORHKdjb
4XNd7QZAk1yXJNTIwpyRZiGjAuTHS0mhatZWkQ6oxneq12rFQ5wvK3eIoJ0S2vyRwcN2BBXmsZYO
MuSppFE0OwMukqW6HaWfy1Rhatkbs8aT05DW8eYf1AO8MJp2bI18CRH6FswoYQXRY4xe8UC7l5Y1
tBBBngzqIXBCgwvmUKHp5RL2mL8Zw2zOnbjeNMWjne6T9AX+x9Bdonyo0f0sY+7zDhMFK3snwGMB
DLuGXUMXlMGaoC4lm51hpVGgA8zsJPW0pNPB3nmpn/ot6B7ovCEPEkKEkS49fZb8NaxhkekAjBIU
0gThEYpDl9LRqTC1U4KCCNhIaKRYdFzDWBBLwGA2ngCY5eMTxGkUk3L6jXJZP9nap742OC/oDcAC
omkDwTBKRF8yMzpSM2aumHiCG/t0dAktNgOdHuKjfkIJp5Y239VtvZIwU9mVyN8gAM8BEiFqXqiB
cod7qYyyM2qsW05b2t+8tWCNoWA5xRBVT3N6N7iqT26rrXYbbJvZs3dwN45l0BCtjWsfI8hHMCT/
Px+jXm5iuuRNlbX4GGTHFUKTgQZOiMxDd59scF3Lb9ZjjLFeVOOc28/rZ1PQwXApm7uYeruIlbSA
7OEt/TXfuEro1VS/799/2J+LP6F9vduOB9OiyYPll2zQa3XaQXR3nKvPLPAsQuprPakathelR07a
G+aGHe1o+DjLzuRJxwf1oVp5agr6LzHLi8sYQyTIzH7pxe6BfTCGDeo9SufPEdBY2mOxn+/a1kvv
pxVhAvVYFISME2sUsfiWoQL4U0XZAPjS6Lwoqx0JuKLD34Nc4nWCm4P5Px0hF7eNtlHWcWUrEAKY
oU5yEG6sODpBxgNw3wpG/XFQkaTjcYaCoIgwhmzlTnvb+tGrPlI04fZUPt2nbwDRS7Yog6+FtqKj
cSGUC21VKcoLGxjcQBhu/XCrUEDuNtv2vXq1jupWvTMS2myiY75XGEjZ9bMhePNBYzh2BGyAX5P5
5iuL4GYMchu96G7g18dkZ9+EOp0+1PvQmR6Kl9g1dvF7+hqfEr97vy5c4KAAiIGKgYV+M4iWLw+F
kQdGDfDuAlzPm6I4zsqptndVvoZVIfDuDDQKdMXAMQO8HecHcwtsAwZS4s6QPsfNW7kGtSQwfgSD
GjIEmAj8Ghf2eRoj7CkKJ7Gfm2KjFndpsLu+UoLQ2kQ3MCyfVaRwEV6ulIo2SnMcaqyU+TO3/QC5
U6vpaDPezf1tvFadEjlM04SzZuTUwL7gUevQB9GPbQVxo1M8kbtyO7mG4vYZpn7bhKaHzgs26SH0
bRcFVQ/Pyld0WK6EpsJdO/sG7hlbIA8YqUxlZMypignMEYAp11d1TQS3qknZhhpAggsnVh+S4Vcw
v/xXv88TVRsR2mzV5f+QdmU7cuu69osM2PL8arvGnufuvBidZMfzPMpff5eCu3eqVIKFzjnARh76
wCxKFEWRi4v4fhRp267vt8mgbr4uAiQscIf4DzxRzDZP7hV7MsrGCCFCSe1tVzoPllU8r4sQ4LeQ
kTqRwfmnsW/zsse8BwAA83iT3hcvzrV6INFGO7q72NNqb/mL98+ZSC7U7RI7Rn0LIpGg9MrhJUkk
6yZ6Xp9J4MwrwrMIXgES2mv7Kcb4aM/wzUcjsLxiOwVoifCdO/sIRhZJ/Ufk7c8Ec0aHUe+JO2O2
nu885PdjwKbXfJhXBDQFzsHeYCrp1n3VXscbFx076xspciJg5AddBbq/cElztmL2SPxmHSRb8Zse
fjb64wKyWPO9G3eVDA0reFgiWgedJ5vdgbQpJwuexc2HFow2mOhMwSoeYZxrVH5O9s3gymJL0TGG
hWKIN/haADXk4gKq5+OglBgJmro/BgelI01iLILsLL5/IoH9gpNTBofcRIkNCf17c4sEZe/NHsa4
GZ7ymG/7vQU6ytxrDrmndV5xp+C+RmWkvVmeuo00RGGXIhfV26iBYyIJGyxG+CioM3uHYEJ86Ycv
6rF+WrTND7JtHA8pRUlswPZoTRKnddN1i22HUwliXbwh4qeUzn7lym5nUZyKHmtEqphMAZAxj5tO
ChBXWCPF4va7CUONlU93DN4I2AFNyQEQhXdnojhPpixZSuIWokpMfrwtbpyf8dYKhi3ZkjsfHIU3
6nf12/qhEz39zmRyrkyrGkomDTKrTQzq2QpvsTjIEPfrN/Ft7x0dGehKqiXn2hRVm8d0wCgKGy+9
H+prFvlgKzqApitwN+GT5ufH4SBjuhXEcmdqcm4NhNfN7M5QU1nuXfehRpMCaJK8TtYcI7qNTgXx
l2pVjKbV/xaEqdcb0Gt3vu0bT+VVGtzbD91TJDEa4SnASB5YKMJUjc/0hlFDMJ9LRfRoT/7Yxr6m
f1REVjJnZ+nsrDGaZ9wLAIkif4SIGH8/8TCIQtppUBNUdW3MJYgep1FS3LlQgxPAGUU9REVWzxAw
1amXDB8qeXVlnPQiGQ6b0QknDMAfn020Yjy0ixks0mVZe7EelO79nD+tn6cLO4MeSGiwWB6wZMT0
5wsFymAQVRHAketZC8omcFzAT18JfVsXI1AFj0ww2prowGO9Kedi+jTNtLGpgROmrRclcPjLt3o8
fF2Igdk1YKSE4wM081yIEVZO7TCqvsyd7ntMIsN01+O0yCj0RLqciuFSL7XapiFxIcZys70zODtF
CW+zqN2vayMwYdawCB5P3PnIxHMewA5zMk8LMG2ajRfCrN+4payGJ9LExMuEsO4kRj94vmBW2FsU
lXzUROofWndgw5h0GeP6ReQC6mcMIcCdjpoyujO4O0JrlXZE6R6V6y7eIu95leqZH7rWG1B0wUAX
ScrhIijjxHEHn8x2WtYdoFTagpiieVzSZ9sZfdt9DaP7ov+1vkeC0wMGu981eWDsQa19voCx3db9
wmCqgzr46VRvZuLugBF77FtdYg5sLziPBrp1IKo0THBFbZAzboR5iV0UAB4qbbNt9F1tHYckyJ0n
d/gVYhhxWT1+XTdQNBoGMuN4iPMk70um9X1WI54eiieTxl6tRUE13lJZp4JoDUESjfc+Y61Heu18
DUmZ5UtTQU6dKgeniq67dui8NKt24Vhu13USnCkQLOqaisYr3At8yt8oq24yR1hHYWsxetYW415J
DJnJizQiqFo4KrBvrL51rtFEnE4L2SxcNBT4qnZj65glYvyjyuJokUmgkZoxQ+ClepEldN2MwlxQ
IATToI5ZWdHNAgyJ1+Tu/WS4rwMFFCWPbmhZvq8vo1BB4NChJLvB+cpdXtBpCWvgCDWn+aml+Q49
AI2nGXQ7NJYkqSCTxbb05Cavw76gyCoAZkDsz8QCR1riHDS78efI/LmulsAdgnb9j1rcaVY6gxRu
ivVcaLrtwwdNQ1rmy/EPsgpoeMZzG8AlPNu411VV9YnlMiRPotsbwHi8fjQ3seNIlk3gds/EcMuW
RONUWSF0Me34V+nOQU/1Ww00PVE3bx2QY3196VBYZU1aiCdQZz3fJbrQpW8zCu+kbyi50abFX0bZ
W03g21HsBB4C/0NNnL/fQdej2oMCtFevWiC5TL2+ejbz0ivD7qFJPs1G8tYQmR7Kqy5rbkJjv84p
pdF+iMca1yOQCVuQf2ysdDiqjQNI88f68on8EniTccsjdMEScs69tMukU9h4+8qtvmPQqT8Oy9u6
CJFxIwDT8ahHIIbBJOc7VNmxapAObpYO2sMw0W9Tn/mqI6MsEYpBVhiJA1bX5xMVC9X7PrGBK7GK
Hdq4vMw9TCDwXddFZNyIwP4TwjbuxCdYRlKUbgNdVMVC4xngiAXGSAKTgY7ZptbQBgMq90kWXsqk
cubQsYqTbTLV+vSg0mNkYrJoGJjlAlSeBAEkXEYUZ5D+RvWb/C7Nn2iYhwPawXTgYWZiYQxiMlyb
HUbFZKVsNIdQqRNBhFtKjCJzTXamwiL1NCdEv9qvcMnwKhu9vH1c3zeRmbPGR1RHMEvugohDTSO1
UcDq6zth9lDUxX4oZbNORGcWlOA4sowsBf0T5/qQyCxd2kKEFjaYjpS2FA3B1LLncDvrWhN7VVbU
/6yrJfJLeJ+ZrCsL6CLChdGtPitqGcJPlMayRYPiS9xq+1jVtnnW79G+6neJ7HEgtA9WJMF8EIwt
4x1G3CwzuPMQyNhFszVqc+8QtN45pqSJQxRhYKeYW4Is/Metpp1mZsUGS4PixqvrPa4uLyyftaXy
dOXQhE9OKgEFCU0EFg+bN1hzGb+WyPE7lBm+sSie1hrX1eJK8nBCE/kj4gK67miJk5gQoY5GoGG3
zGGTZS9lKjnDIjmY0ojNQXYRxO6cKpEJ1hGS4wpGtwWgwqHz020m2x8VVJuSudt93QjZaGW8QlDP
xQvhfKsW1R3jpUVcocfVMURna+XYlVdZwJ6G+oYs+QfJsi+zerISyYlQznuEva6HnQn7yA0XMIeo
R2mJZL6lywZQiuwd+WhMzUCYi3wVZ4hqpKSmyaJAB0UmD/EV6Nz64lh3QPCur6PIAIEUg+ewUanT
+EaPzmhdY2Y0S3NafIQFfTcyInnKCZUBtTLeOrgisX7nW0V69MARxoVplD+bKfHRR7vr2qd1PURO
Ce9upFrgkECxwwlxKoUuyH0AY6RooXHsYkVtboZ8qTEqq9UI3S/9Eo8BnuzJVZIkioziWLSO6NbH
LY1W30vIHdhpBsdFKR6nLJ8AMcoBsFKtYF1JkX9CgoLlrhigiS/XpWirzp0GbrCxuvvC7R/nOt+q
Rvg+gs/UX8IU4w/RMJOqEi91ebTxhITfxeoiO3PBI2/qkznVCEL8WrM8Ny4xEL4Kot70ylJyZV7e
z5DkAD0B9hicNT5sQ+JGG2cXdbWEHEvrm6195OYxj4/VLEuZXlrluSSm80nIEWeLXZUGJC3Qp3M3
LqAuS/W5vmEyIVwMVS/RMOdMnUF5q0FME1aHPPzy8dLQl4xsFoOHgQmH8xWJM6LVPUKdJavbwMrH
fWHnW10pvi4GyGzc96CmgGPiMQSqmcVKoSGRrRfkE0jDnR3C4Q6qDFJyeZDw3Pkjh59JWaAA2df6
7/JDhGkn3WZsM4kqQhGY0MBuXAQUfC+oSdD/r9QW8AkKjk2lRIAkprEsNLusTMEbAJmCjCNjagHa
+9zCiKaYs525qN9jNtEwosFkeK5QOjKVqya+Zyzdod6DZECineAIAaWClyMyw2gFcTixVtLFaZhA
bJOl35ehuwvraNuqyq5qpp9dbEsqAwLfwGg3LDZiCpMMeLsY9SjNgZuu/BBcdqP+vazD/TwlW2pO
2/XDJFLsRBJvGbPSO0szQ1LTP6KZHnHGJtK73UC3GD/vrcu69LQw9D9aXfBuUG2OihayUvRZaU/2
tDXs23TaWuQtsZ2N6sg6AgSeQkO1G1OyQJZyGT0ZepKaeZdhCpfeeTR+mAkN8k7ywheu4H9CLJVD
TIFrWq1Di2ml6YFbMFpydJH276766igyBlHBKYM2oFqHFUIlHj+aDciCWg0cRq4ck5Q1kvyzvkeC
JQNhPBtRh1ubxUnn5yukqLJ0PY6xGqJUiXks33QLzbDuYg+bdUkiVZCytdB0x44VX2NGxSpXcmKj
lE1rlAwOZi8BQIp8BXptUZiHx0D3Ax++DK2aZW2IQxuH7Xic7OXdSJ3x2FUTRvkMoCHKp2PVzmSn
K8bkR6o+Sg6XUEU0TbI6JW55HmCfFoYVkyyufEshN9Y0PyINKTtUAhlg8gPBGXJLSDDxKfYGubS8
pwqwB4jEyuilBXPk+kYJTAISwO5PdOS9QeF0bhLgxWqKmkagJSXucXGsXdt9H8rDupDfNeLz2gTK
A0AaAK8Kr3cZM+fGkhIXx2jeggn/9vscFJ+d1waO33Tejv5o3x4Z/qe8us7uWi9/fVKe42P9zQ6o
RF2Bl8IPAb+7gbapy8h6SJtS0zOoq1epj4lKk2f3835hRArtENCwfewxCt3LFRn5p3AngRpjohF1
8GQwVdeX5WhAcN+ms9eR+VpfIgnUSSaDC9CiXHNyFSOu/LbWvM6gt6QyPtZ3UrR+jJYVHSUIbS+4
67O0A3VSiI20ZkxpuB3L9wQj6Se01X1q9n0iG1LuwPp4uzkVx/5+EnKmKYY9DUlaYZrfJxm3qECP
9aGtf4z6wxxJruVL4AhqWMi463iTwEYxNudcWDbWyA22OYTtMc3PeVA3lU8+ELNbgREUh3GX/fi5
vpqiw3cqkVMP7Ii0nxSo1yzTLSHo6UjiaxLOkherSAxKWuiCQDcJUnncyz9E25uD9jZo43QbGk6H
pu2CWRsluaDLfhksIOgKcczR1YGaFfsdJ7vVu1M2Y2JYBZ76+Hreoukf/Q3at+ra+JF6UlwfSx3w
tnEqjbN2jIAOgfKBNDBdBcre2iU77aq9Wm6RiJrRc7G+VaKzpbtYJxX3GWrh3Bq6VDFmQ2uwVYAB
u+hokoJjf7/ULhQ6EcEUPlk+G93AeBxAhK55+aF/J/7iqQqwb5YWZNfjcfE/URT6Msgfm2bgeiFo
WUBgz2fw1LQJ28rqEI22j1X6Y5DhYC7xl0wAXkBgksGjC2/wc7VCsyVhO0/grTykd87Ns/UTHZy3
y1EFO6ePcSWBj6eLkgTr+yWyeeC3Gb0IAIrwV5xUzYxJow+Vn3UE5RjdS+zQyzvJM/+Shuq3cn/E
MLM52TNaRnbc1iN8xh1GnU+b8mflO8/oYMh29k113b5a++bKPSwSx/E7Y8zbyql63FEzMYG2rAuo
R3bfZm8MlrvyeoLP2upPoND/p75uAHobI69HO0PqNW/KcTMMfv5JAwxkP8gAoZdNDdwycGfRUlIr
Ui38nL7bmHv7qfPHKyuoN+SproJuO2/cwNg318ld9uZLR7cItxooKJT8YGR4hJzvQaLafeeWMDCz
+dBNgjfiSwUGuXV7YhpwCw6MFWOqQWMv6lLcgneWnWJwbV/7MY0DdAoHfXWPLLHnzqrEW4skGWCS
gToAgeM5fK4Om4cYR2ioBHFK+q4P5VWT9K2nmdi6TlY7F3g1hgsA6oqF6simn8sqda0O40St/Hqo
zCMOceMD7ie7f0TmAe4N9Faj/Iu3DU8dkcZ2ZBUTRdTw4nyzr/vABogwvHcTD2hQTKAJliPRvOo6
3WMe1/q+ibzqmWzuhDYo8DRDA9nE734Vr+11fq9fFeBJhF26SAH6euPVL+rbuljRwp5qzJlL2wD0
U+SQmqbXCdgfvzz6CzEKWL7B3An3hmQJt3FpbOnhFOP7NmZ/k+S1CI+hDMQhCojOhHAXUp1lYFiu
IUS5snb9tXZtXy1X7kb5pwtoAKZQ9Uo2oZLdBfwpQ8My8iLIxLBG/3N7tNNq0TsKe8zVdG+U/Tat
Hc+tx03RqBsnn78eMLMZj5iDjYgcrytul8COP4EPE4O8rSLexWp100zhZt0QBAEzG9kKMgDA9PDy
4DYqSWfQglZm5QOchfkmfp4cjO4a3NGNQ3EfpZ5uScIw9qP5NTyVyO1aZs7j3JQGDD5clCPm4o7H
0bRfM71+WVdNJoi7YrWqtfqOqdaNxSbue39EuaxNZDe5yB8yrAA6sIGjQxBxbhPUVWkyu7AJDOzF
YAbH1+Ys0JK7pvoygT0O1Ymk3ymHk8t8SfOpLjKwvJuZs+9UI0jLZavGiqTsJ1o30NqAyQL1YBR4
uHUrpmpuGtQDfJNEd9acfk9tMHY15uv69ggsD0AOUO4CN4IOFH7d1DTUaiV04dsn7SYK8fIuyVWo
kE1rWkc9z3za6f/EUSXxfJekAOwi/iOXX8V5Hq2iGKBeWmlvk5psQE6xbwqAK+3oCt5sA8Zav+7r
LdigHq2E7NbVFpgLpkZbSDaAnkLHFN9zc4lbVILCDuTCWdh4lfu+hKZHou+TrMVcsIsOrjTkMwA4
QtMvd7AtDZSSTpUgG46J0ZiOTfNPNX9e10Vwi5zJ4I5yrsVNMocxxuugCDgnBuA4snfNZasN264T
PThrBKnKrGod9FCe2tIj99U3/TE7FjftG009A6QuP5a7dFds261yZU+ecYfxzGRb7zDyNX+RkWfK
FpW7rNumBVsXSLn82Tnm+mFCzpU8ra+pWASep6AeZEA0zp0Uk1ZOrgN9XXrvtN9m8z1f3v8nEfwE
9S5zrLpqIcLKj074OEYPBX1cFyG0cqRWwUsBBhaALM+tfAAufE5MLBQaqB/zfPCaQW2AoKZXlKR/
sWIsI41+WwSJaBk6l2XPgCoaRVn7kVYHYZc9Rh06EHvtZV0lkbEjqEFbNNo7kCbjxPRTO7tO2dT+
pE7XM1V20fJrXYJg0ZDVQWzhIkcBRlPeNUzdQIDFwVNXq/NgoRmIZluCNqF5cO5nlPUf1uVdmhpR
IUjVUJkF4oKvM+oh6cLYRPy0lDcTeVK0mxEs0Osy2G8+v+0hA1lV1qgMt8d7+STU9KGrEMLUw7tW
7hO0b0bDa4xobTisSxJq80cS79ft3q1GdcTtWKV7xfEy8zvNJAt2eWURpFeAhUGKBXPa+KqBTVR4
u95C6JLt6bSrkYiL39po30xXZby3u491jURrdyqO2cvJfd/2k7GgwwGx2TT7VD3oBWZuADjcRfck
bSQbJVo+JJCQZQeZEYiXOfPuJhLD8h0kJJT8Km6KRzp1OyARJHWRy1PESO0YbBjjA/AvZ+Od4QyA
0MMxRHXi0b7x9HG/vmoiRVhvPHpN8Y/BMw12mtLOyZTV/tD+MOmjVX1M6fO6CKESNpI2DMCJmhe3
Vu1iu6NlQUTtHnTrQ8HIvnUBop3HccGXGecTYr7znc+NNIymJq193d1Z9Yvj/hwGcKQe9H6USLr0
OUQ9lcSleEHVrDh1zu4CRfNi99D1d6ZZe920W9dItCvAcwPyCnwwsmzctRbXSkfUGEsW0m9dfU2z
CuBnGS+jUAgbWo87h42O4JbNLlvMyFhy3J3zrTGidVq9KjVZRCITwq1YG/ZqVBoQgvpIroE3UHke
YkneTmRg6DZChfP3aCeeOa2s0QGUJZDRtWQ4dGXyqqhU+4uDguwKUlIg/wdsm9uSyk3DoQtxb6qI
3BYTyHpsCkqT/l/s/H9igHI6t+UxaywdeXDoYr2ryo8sujK//qSEEZ+I4M6jBdqQYZggQnMOIXnT
zG2dvK5rITwnlo7rGRkN+wIiq9Gxc+KyQH4tfpni9948FtUdkSWjhbaFPjMVjRU4+nyXYWyE9aQX
UGTqMD2iSDZLXj4V5tfBiFivEzHcxeLQqarcDGLK6a0c73NUFIfh1/qCCU34RAZ3Fiu9TxXkS2rw
Wid7Yk6v8SzLxshEcCdxNvUxGwaIUKv7Iv3uml9+CJ8vE3dAWjOLkHTB98PWCcLxe5pHW7eV5HjE
hvXflvPBOOgRp64xIEQbrKdowuDyKQvrTTc6G20aJMhhyYrxlzylCjEXBUfeHFxg8a/r6fN/2nWT
nB921Sko6BzZko3VptLnwB2CdQmSI8Lj49NsNKyGQMLY3ozO1iRHIoMDCEWgVxG4TGQnHB5Bi1Eo
apZjdoyflbFnYkKuA8alRM7oKZPD2W+sTclsj5CDac/b4ZjcVrfVC6oRe7Cyg3Ip87L7YW8//8X6
gaYU5I7omkW4d75DYZs1mWrXCC3iFx0ELsU/g2wGndCkT0QwKzyJW+14sdUlhF5d9TrET2RUvSp9
yU1dcrMIUjk4oCeC2AKfCEJRoOuLBrqAvlfD0POP8gqT9W4wTTJwd9H39YVju8G/ZE6FcU6z0y2U
6HS8/yIn0MIfejIECjDjHT1a1qGZZfH4JcciXman8jgHmvVzh45jyFPpvtiofvJq+BFY1sdju88O
7ouCgWnjpj8qO33XPiYB2vjXFWYC1hTmzFMZutmCA4eltOnGjF8njGk18expW1D2DxI3KD4Lf8yS
87WTXcfKrEPYoiMZVg+/OrfeTXUpA1GwaGNFqd9IoBOTUUx71BrgKHwaP2FIVZ1j6F4UFPXNgGKZ
Oe4NTHdZZI9giXI8cG7R5tisLQi18/K+Ji6Y7JEf7pf9/7RhOud8ddy5pZlCjBYrh06J/Va9Id3H
VFRe6cqeKMKr5M/Zu6jLL//6kUWnnlLnj7liP6zrI1s2zo+QIdHiqoBNYLJBke8ReHt18uXk0dkp
4+umUz5RG8TIkJEc7P62qp4L5+N/U4NzHInVL8PERFTllWnehJhJLjs9Et/EAydnJ4ysdIQIZ+5f
F6o8YhCap9iY2pzTzazHBxDfvq9rJRPJ/n5ykKIFQE0nhshRN17itH2up2Vj2/SYG8kxNpMrp472
6yLF9wqib8yoRkcr31NYhkMx6D27l5X6eSDqJlHnrU2rm6Q3/sYdIQBA4wIeqxfNSDEwcnWT4CgV
IwmsZtp0FvU0KYOl0MJPxHAn1hic1k0pFnE25iBCDWBUslu9ix7XF04AA4GVo8se6WTA4vCGOd8s
uPEqMQqgA8JvSuwxVntcWTftPkKG8YAL5AjMn/aRHmQRunDHTuRy+mFCGFGbGHJRR/F6pK/QlrFA
FvCL3rqKQnd0IokLa7pqRHNI2MHFwhKHl1SVmLvwMjz5PueL7EELs7HB913yD1j1xk7HdEBvyJ5C
TRLViG3iz16xv58crGxKlapgSA46fCrjLzT2ddVhfbHYZXpxCZ4ow3mksCxnLSkhoohu1AjDHTGO
57oqr2dy7KPAnCQaiawANS/WM4Ext6bBuQpXBVN01uDVoZP8Z2poW4AKMy9fCi8tZWUv0T6x/Dw6
xDFUBXNAzlePGu6iGCNkLVZ9lWjO1hkA5nASpDLz725tybJBMnmcbppSlpXKshszyXZxFAAtGoDY
B+NbHhNZVkgmi4uRiqYtCxJDNwf3oXOlDL8i9xHIlYBa0WbdQtjP5i2EZSAwwgGQTFQQz5exm9ox
UwGu8K3qaipfS+L36FZ3MLMR5C2j3QTr4gRoebSKn8jjHMUwm5HmtpAXgVDCNg5uOHm6+0ydu7m+
neuXugBHu21IxIqO2qlUzmkYcd7btc42T7lx5t1YZZ4dDxLrlwnhPMfkhIsF/qvaRztmpvqRfqvU
f3FbsaIEccDbz1hnz3cLc8kyRLW4reIkOdKm8IzcvDVmTeI22C+9MIoTMZzbMM0whjNvoUk276sE
Y0OcWhKfC10F6xQEszxjGOFMXBurcMIQWmiigUjU8WbtJaeYEr39G3v7T85F30wZaiixzvCARtR+
W/rniOXap8RT9dZb0GVcY3prkmIetCsjGhEuIgCZKO+ygVZ8XwhFIjfWOrZX6UsLPjQiUU28gn++
z/5+cn00o2tFFXvfa1q7R5PwrZuBds8qgU6vZPeIWJbLBm0AoKfr3G7h+ERjqkIXFblKzzTz97ZL
gpgo+8EkkgteeIxQSf5/WQaXRgZqSG8dA7LGQQ+yDNDj6jkikrMqUYiHral6MdhJDiFmjllmn4xo
Npak4ARgQ7g6sO8jvwSADbgJzjcIc4KJMwKU69MH8G+ED8H8ozpaqRdui0P5Fu3mY7mjQXYAHPgo
A8IK9TuRzbnZUul66rAcBq1bHK4Y6O3QyDxFMe8m6dUo2DFw2aF/FbNEAEnncUR0HmL8yUbp19oY
48OobNzwn6+fYyC3QQsDICqjeOA8XwZqKKuwACIywIFg0GKnW/XWDEHd0tp7WpAHPQQ0sGv9oYol
rkqkHlBSANsyggT8e76P1qJO5ZQCR4TJrUNQpVGG0bBJsldjaaZQ4DPQZQUUPMAH6IzjcYCkHEoa
anBRVlS/9CY4iinyxJKlFOkDq0Tl4fc4G772MC5mZxUDKnSNQW5yJEWcebwx6uZoa3p8HTnqcABp
ehgYdBp3IAYoAwCqAfwdNHVDIgR0SWQiopO1vQh1RznPABkK+tX5mnvWxiDk0aF73s/bvnc2GWm2
66qLNf8jgp2aE5c5VHqr1hZElLGT7nI1+0grJw4m1uH7N5JQNcabEs8+/kikRevWbYcILkkme1cY
OSZT0QQtZ0MiS8KKlfojiq3riVLESlKl7VFCrDHMvtG3BobiDTJOP0FEio6MP0LYjzgRshAwZsQ1
qmLTaN0QPUEi6OjY1KtyDLJQJJ5TEJMiQgTnKt7+aHDhz3rcLy3JZ2g0xFW5oXo3PhtVsnOipQJN
XEZ3VTumL2o7FJLwSqQluHEcdF+h6RW0xOda9nOWlMOMERaRblde0mKQfIcZjdsYTQ6gOu/BmbPM
spSOwFWjJxE9qoiDMKyD78JOWkyDbzNoa1PMa5sfhxx8TT/GWmL7ohz6qRy+B3upCsNMDHbsUwfl
X8cM6mXES2a8t/IkyEj4pllgCwY+c1SUZ1sfJbsq0ZN/abS1OvZDBD0xdar0inn2UsaI1hcENKuy
iVBCYQCGgHNIQ3KHF1aYbqSaDCAQ41CozruWZMFUfIvTYP2ci0yVkZ3/K4e7Z1GP7sZUhxwnnIKb
MqjKyHebeyXbOmSzLkqoEkYxAasLrksguc+Nc3HntkpMuBQg4a/L7qFU3UNfHue/OQSM9IoRNuHE
80Cu0KwLU2NFMUMd4brCfof/NwjP507xxqrDuLA8lSEUhLohXQXCUKQPLvAcQ9e1djYjXCn7HZwM
nhye4x6cXlLnlYnh3vBpVuqYTQoxs4Nhz27XbdFXX3lttWwwe/YvTMMGDT6bjg76Xh501xg5EH4M
Qlq6d4rik+RH1u276dmxCy+UZQxYDMK92LRTYdwloFYGcasU6J40c7yRfjfwFHC0tyz9yIZfZX9N
ZDyAolsHqR5cb6zbCR0159ZYx8mopkygosEr5tZVSs0NqLK2Xzd6h7DmIxWrCPLnczEhiKBixWRB
AdiYy7EIwMUd6PUnBR5nXZJoBcHBzZCLsHmTR2JVFumQcWbuCUdYcZLNSO/G4edgHSP7scSNV0Y/
1yUKl5DxRaARic1Q4uLKvuqjfAmxhI2ePdC2vgPl/zHVO4kdilIuOMv/yeGBB84cj0aZYQ3taNqo
fXtFTfJdz/uXOoo2SVkdEidLvSg3nhw1el3XUeQfGX0tQHogVL4oQleTosyZyi6dyPKG6VktDvZy
n2Goiw3G2XD4iwN+Ko47BlGiJwD1QpxuvRD1QKM6iLr3UJdBndh3+ON2KocLFBa9zUed4QKz5a41
3quvc1MSvDQAc0ZZgrDWjHOzj9EQNFAH3y8d8jAlxdM8GYGZyJJ/QjUwfgHPKsRZ4PQ8FwPJRYqK
HlIIxkF1Yw+NTpJ39m+KuouV+iOCp7Ara7VQcxAZ+vZdBf6w6/mQ7eh9825srSfL+6x/YdLuptp0
G5CTIxN4WDc/oYJg8WEDam0QdHDug8xVpBEWhqOZ0u91Gri6JGQUGviJBC4AaMdcd1q0wCKB9NLY
hyIPyOIg/637efue6cG6PkKXcSKNy2OSHqxX4G/Asx5lljL/Z7D3jQwUI1wzGwwcYGIDQp1H2TdD
aTsRy9CWY44J8yAk8o1RNiVGqAj60WDiyI8g1XhuecXULaPJEF3zPCw7G2mlgID2daOQVDZRSBTU
Oy6oz+FkEabx8TWaBiYasytEp/XGsu7xFgMnxQ8V863o+/r2iJaOkQABYw8mgwsOkyWL+hRjmHCH
gKSx/FmnEm+6/n20oJ2vGm0Wp8gdfF9LPtsqBX7hZV0B0bb8UQD8POcCYsuoujKFAGpt3fShzAPL
+DouHOxW/64RYodzEUbWqAntIKKNbhc3mC3JgZSpwB2Rehz7JCT4fp1VW6vOtrR3vaJO/yIwAZsQ
4nEAd/FYZT/j5EGcdJhd87v81BqxF0WHwiiCQrka88f1HbHwHd5/nsphfz+Rkyc68k0GTryKE9L9
ivJjEVr+kElwyALKDDCNnOjDTtGJnIbQjNYTlm0a3Lui7TZlrAVhqz9Txb6aRur3/bix86IH/qre
5nl62zaz7EeIjurpj+Di81zNu9JgZZrhqNy5T/QBU7I8DIHTbM/dqYdwT4Nyk744b47kmpIJ5i5C
apgdoRjH4MeT9oYTdquE6YFSd1NX6WEYy4f1TZWIc7hzHDv1NBgM2hglN/P8fXmM8msK7gTtaV2O
0F/82VS+OWsputwCpRKOc2zstWK6MgpZQU8mgjvOllbSpbKxclW9M9QIWULVW1ficmAbyE1PrIIf
Mbpk7hJFzCrMu+I2v+u3jZcH9+V27r0l8myGnuy+jzdt45myUYSS0+cw7c9OhYHBCEw0bncyPiy6
4cXtQR1f11UU+qyTfeKcSbOYU1V0EGNP+hXGvV8hr/hQuPZf+RIHiTUwgWJUD2flbdNXtGFwTZsU
4aF3Qtc32pyANqlprrtwzCWJc4Ft4PWL5y8CL0AC+EzC6ISxXrUMfbBYwVQ5fpnbEuMQhF8QYViA
ACBjjurA+QblzZS64LqHhefarnP6nQGCt6RPQAM9bWZNeUFrkiy3K1brj0zeJfdJgqgWak068mg1
YpaPdXMQuAcoBdyu/ns6O5+gL606TGYFtdG0eUiHYPBACa4UgNbKOCkEdoemPYxtYkNNkMTi7krg
MK0F5SCEet2G0GNcvS7Kz3VdBCfoTAR3gqzZ6EwtgQjL9XPrmnYG4tZDkks8qkwTzg5ob9B0qrAn
an6g9TddfxhGWeGEHQ/uKsa4XDyK8JjFZGU+5ZEXytiRbMG+A4Q8eq5ffqKH/JpgnvX6mokuY7BX
Ib0C7lE0uvI07VliWXkVa0jB3YC8/5HeJqCmUw6IMiBN1iogYNcgp9J4pKxduTW4BVTkWK7jXXpd
X8fb5AaDPrfRbtmZu1Y6/Vd0gLB8oKBnlIWXtX9jUioQ3ODQhk9Vgs36+rWHVMm/37+o+WcEczZR
rYIxKPfjfF21Er8m3p8TAVyY7CiLPYUjU+BhCegt0tjWz3ZDt+Fb/E3ZKsG6OYhsm809gKtCLhsN
0Oc+DhxxZMSUPSQb0Ebmxw0I7q3KyRB1GjLiT4kovkYw57EeKwxe2mDM1nhfpm9KJikDiDz2iTZ8
Zp7kWmJThnZfbMtTMlDBXuXpdsi+VfN1TSWeVGRpjOAC9RVGbM8fJEDCWgDSUII3+i4KaKH1G3tx
TMklJPJxuFEBZYEQQFY5c6AD4iyX3XODQYMZ5ybOtrlheEs3bb5uCrj7kRWywYAMCz83hcJqwZMa
ImHTRP3RZuPWc/3DXmTQhf8j7bt25OaZKJ9IgLLEW0odJwdPuhEcJUqicn76PfTufu7mCE3YP3zn
AbpUZLFYrHDO2gWEx5+YisGYPVDDz8WwKLY0TcQjifelG4Dg1bzaNmZsNepEPy5rpBJlnosaUjsH
BiLiR1g/sPmv7fKh1zqaxw+Ntrssas3yTrWSbjvXFcjRBKKy8n7oE2BflhQQh42JaAHUox1XuPG1
w3QqTxjnSfDYjNkwDx2eVOgcPI4e+dmk3d6yE1VH7PoSiloN+HjQLC0ZRWuQUpsiHFofACBm9lLZ
N0nxy2B7kijiVIUkOZlXguCq9ExImjvt2MfZoR/5xu7tB7cDnIqv6arczdrJgrn/f9VkKIasKoHE
LQYdulyni/V1RHO2xm4y7N5l21irjuLC/SNJskPwXaT5YkA1MnZviWE3VEe3bJnN1141bdCzgS6B
+JgZS5BU/a1ng5/q8hesWotArrZQsQQcj/j7ibX4aYU4WowHjrMeMh6F7Zz/SHQVNua6GCSWBScA
bEU62n0UafOowSOWPmh9n/p0t6AR8x9UETGFIeCwP03No8Yyk2yBPzRTIMWMFSVeGvwDoyGyhwge
DM8Q2MtyONYlZDYTG1Iyx/nZ5+Ta9JuwTdmRV4niJK/a/YkoyTiWclnKvkcQ22FOlNYgQHeM4dj7
xW3qGXe+ocLqWjX7E3mSp0pwRTq2BnleX98AguAWpBQ0N3nYp6q9WrshT1dRclJJ0thz74tVnA/d
gEeuwmWs/j4Rg9SAUgHKvOScqmkc7LYY8JapjIC1Oy1RQVOvH90/IuSgBTnX3BxzrBabN8Y23gDL
jH3R751ok2+060pFu7J6gk7ESSeIJIAdrnNoxJ233jq2y4TWkM0/nKATGZLBZZEz2EMtVFoOY3LM
20ddVSpTbIwn2Rh3dDd2GNTw0CFhxjYdVT2WaxLAJiFIe0GTDBiQc4+GYZsZiSFIsAiILTbRpDCt
tVOJ2il8mcAUBqTJ+e/HcTvNpmBP8dhC48SjIJoKaqMLATzElQjo5qo6J+LE55w46H7pLJTzIW7e
TaH1OlzZz54ekDI0rvx7Pgbe47D5MupUu2872u61qyC+K4ZN/c16/mvjgMLI3wCcANzRcntUje6Q
LB7gwouoeW2TcqBGsnxPl071GljRGE2INhoL4MsFJu+5xlqSzwVQhiGIV/sUtaakLRWvgZXDdCZC
MvRo7LxCGyHCKt4158FbDnWpeK2tONMzEZKhmxphCe+RTWGiYmJ+KTLkXDV0zmd/f0ucCRLLeWIg
i1+XsbdAUG41z0arbf2SYzjPGh7KIUWWSIUEq1o78fcTeTyy0q4Qeajc+jFGP2L9nk0KCEeVBUhH
zKu61PHFMFS1mHvugzmVmIp6kEoL+Vgxu5zyGFqkk3VV9Emgpe0V0J8Um6OyAqm0YI0L+b9zAFX2
4XfbqTEps2LqGKqOsPUlA1wp4OzwepIvvLnQWbS0cN3gIAnLKXCXMrx8/n9P7kuJKBjafyLkCy8H
xE4xifDA2Vr7MZg3djDR4kr7cqvfje/xtRWYzw21bqpdtMkamn3jvzJVjkqhpvyMX4g/GEwkXrMR
UygRQzOfopC3vmN/tJRdQ2Z1SVFCAvK+tLUeYkICvXkoosfLy/nbX15aTslBDJWHiNGDoDqnTths
+W0fU+tu3hRbfeeEfeA+eFfT3n9YKDiL7+fv8X0ceLsyfGfo4U/Dms7buaQto96RhaoWhvXz8WcZ
xEacnPLImUEATfB11kCo3qAeNuyU9AYqIZIriavEISWHkLiMwc/dABAjcEFfd3mlVTYjeROnHV07
XyDFcB9BPE1r4+tlASsRwdnBkHxJVSzonRcxjemHLnttio/OsCnv37r0+2VJKlUkd4KcwRDrNlRp
yNeq+1pkm8u/r9oQKXYyasCOORN+vyPJV7zY9jovXrvK2V4Ws5ISOV0wuRCZcVLnvTD9trGo5m9t
/WY0tMCud4V5rFVNH2uZ5jNxUkDBGnfivQtfP8Ub/8A2ekWNfXHFkEegthnUd9rz5KAHNLys5epm
AaAaTT4OmrrlWTN9YVVXmyLIaOrQrfpDajPFfl0W8Snl7Npx6rFeaGb9cpuSuoC8v6zEqkX8pwRS
wed+YCr9WgfwMCyCfSn7OzZe+YOie271+JyIkDxu7jajFpmwhml4NaKIogPER3mVkCdP1cmyrg06
mTFTghyBXLcr3Qx0CM2I0BIDUQNol01cxpP1ennN1nfljxTZ4UQCgdeCPyj8A/EeuloRHq09PYFF
/0eA5HCiAaQSfIQa+jTv5xxY2jF1kdNuRqonG9N7Bmxk54eTCgJTpZjkfhgyH17SQbEq+jpNd0T1
/lz1Cyd6ye4n79NWE3pF3Zememu1e9+9Npdtn7eYFrL/JTb7I41I7RCaD+KqBPzlwVg3gak9lcaT
hiKH7ylCzdWI4kSOdIT8hmXI3gujM4CBN4TN9EFMDkIO1ay4wrqJdJBIjVgFyX8UPRuPujVtvQTC
VM+z1eMKQHf0lgMSF9lfySPoEXNikfdIq5uJbcn0nRnXNnlY+ofLx2hVnRNB0jHSbc235hmuJy+f
mb4Zxmu/UWzNqkGfiJAOkpbWcVWJd6C/3CQd2pz+RxWkA9OMBBkKEUWZmF/Vszhc9D0bfl5ep1X7
OlFCOjXd0BYF+BYQ34xOWFg8IGk4zpt+Ubg1hRz51jbmSpt9sR9J8lhF2wI2XLAjY4p2LMWeyM//
MXW7vhBZz3n4wlxMzPeKTTfFOfgUef9ZMF86JwDBr/PfiWLPoGSPh4Rz92Heg5zn3ritw/RVP7Rh
3lE7bK+/xB0talpf/T2tvCBF+O8Uyd1FY48O+EVEcqnewTHQ1kk3TXldOVdqv7DWin8mTCz5STBf
z6A5LkVezx99uixGqBtLaA7loUX7VxZnW5ewTV3zLQeK+2XjVC625C6SqCyM9HcSe2tcG9soo8vW
3Iy/eJCOoXtYduV1dNVsihd9+xB/a48vl+UrnIgvOZGuM9z897vYK/rb1qlyuiQOOqoA5/a/CZJc
iWnHdV6LDQVnQhn9ArH9aH/8byIkbzLZjKSdeOMDgXqoj0X3mPibyyJUh0/yJUaEvp2xwhlv3F3Z
3mEeWLFMvwFSLhw++dadLa8qiXiNpddtUO6MRwbaqOkejQXNEsY389Z3gurV3EaP6av7qtNxb972
AQm/WDu0uqryCQrzkOtSVutPmatB36W8q4wvUXRc+vd/WVJM2oi6Nl4DkmF46WBwlHGQL44xgeXt
klThz9b37I8AySz6bIzHwYeAfhg/oswaaeEXCrsQH/lp19AFAkxHQNQjySR5kAYsZtxCaNG2KFvb
DzPYo63pkKQY4Agvr9d6dIueBhu97Jjvl4evuFu0fOIzUlmP7Uub0wIVnGsMNwJJ796+/bf0wIk4
6TaYdeLnhgfVNP2XPR8rXdXutoaOBeKnPwpJmR6ANRT+WEIhDdmceaPfsKNVhvlr9YHx9kO6S4/Z
vROoqnmrpn0iVXL6k9MVNasgtU+PS3tY+JVLdoqtEiHyJ7NwgYyMLD2w3T+9p+x8SjoNvWld/Wxk
G9N/bb2rNt71w3Nc3M3tW//3PKKir/OPRMmfN72pZZYGrfKaW9eJ5dXXRV6pgL5Xj9SJFOnMFm1T
9+kCvbLBu+WudgNMeYUjXN2eExHSqc3qPo/9FiKYeTPa90t9H6vmTtcaxs4WS/LmepE6ZUEgIy+n
vZvcDuU203aAffbZVT8+8ehqQImPhWbzL/UVT4yfAiULVSNp/XLXngrHQdGqBsvZDKrXm0UFj7Hq
kU5ESOvHAWfRTWDkCPQippx/8zuDTuQxmrdDqtBmNfA9ESUtY5OwyMkiaDMZLwV7H+aPkh9ivr18
mFZtDlRtQMOyUf6SUYGnNkLjstgsFo+B6XzLtH+5J04ESCvW+ykbEw8COv9b5n8ZK4XjFssgOwOk
cQBoLO4iNGGc3xHAGtASP4YjzRae7gDxNYf1YmagFxnbY2K37IprSbMZvPm9m8xK4YvWzhPaL330
3WE8xpExTCozaTJeTsgduG+e96Clr02piGXXRIBsDoAUoFfCZKlkB52bz74XWwjx7CXsm+ZQj14Y
IUv614aAxkGMo6PWghSVXCJvAdqvMRDWBp3GkfEfNR6gzypT7NaKMmdShDmevAkWnU954ULKFNX3
bVrepNr4oLn6PyiDbQEUEaYhQTQhGYU7LG1qTl4ecNZvdW96zRtHERav3a+uadk6EFbQuf6JDIjM
i8PZ5EOV/Nr1gCcTMt14yMnTMv2slo8o/qjMjWO9IxeCXr+nvn3Pk03tKgq+awsKxj5MfML6YITi
7ycL6jGXO3ai5cEA0Kpd0cYNqGhmff6VtY6jSF2tykIrleiTBPWWjPMyDGbdDnWCpz6QwzE3WYRo
ELc3qdsqTtWK63N/o74BEwWr+ztWO1EqArxmrumcB1n9YzTZ0Si/ml1EbRXjyYrvOJMjBWG55YC/
w4Ycz40oT/ZWK0a1aTp4lJW3lXWbdZvLp2zdagSg3f9TTbbMKE7LdgKQzMgzgcYVDQTYuXz6OhEt
vkuYV9QYlCKmvnWGkaDaWNkxymBp5SLLOjAPX0ZK5gfeYMXOvd6UjRNGU9aUG8NIVDa+Vi3EyCpO
ERpjgXsg13eXOR0cq495YG01O4gORghgKDptvhthjPaj/iHeWEcg42g5NbFux/QA2tsN3w+gUp6u
UFTc9bTfPJnX9VMRqBKPa7t38nFyZbgCC3CM7CMPFkwl1tZTTw74SF3bgr1y9G7yf0DPPV0MuQo8
xjgYmliMNGkMkybV4L5oDWBtezPnTHHW1spHZ9Ik26w4Wsa50M59aJKNcWVu/HAAnjMtt/O2uI02
evjrsm2uhAJnEiXT9FrfTVkmJLaPi7Mz+sfLv782Hn8mQHL+tlO6VTtCgPf0BhKQA7JAH2aQ3F0b
wf2yvxdHkNrXbGttYkWUo1xNyU06C2latDLyoP/lPS9vw903QAPvfOoc7/luCjJVwmF9LUUnPuY+
bE/2YGZrR1nUw1Vafkqd4t6oFIspwiYp7EEXqIvGNd8EFsrvOcITF5l2CdeyBn6/FZyOzsHWfuj2
90r/0J0vbq6C7V/L5UEcIYBpEMNanxKHU5u3ibANfTTD1GKvXqyFhV/vOjSvDHXNkGcYAE2XbouB
HS7bzdrTXKBpWIIm1HEd+Y7Lcr0zGgvC8T6Kt1bqPhkWagBjhJmApSLdJsm8eksyd3pr6uGJg3Nk
Y8yAobn8HWvX3+lniFvrZMkHLZ+nVFx/+vB1TFKqR1+75Mc/yLDQ7CbQaXXw2J3LKAAyk7RZygMM
zRo3SeP5W610Yi2IWq1TNZOuH0hg/BEw5IIQRAYmMB3mABcO0sw8tB2afY030a5hFDlp97m70j7Y
QD39BgQJT1UTAkQoCRT6rp6Tky+QvFwSLU1fVOILUpe2bU216OXyiq7eEiCxRQuBi2CCSI/Cfswz
1tYZD+LMw+iNX+31uj5EM3/B6j8nfLwt8uXgmG+XxRqrB/RErvj7ibUYRprE3IZcLw6TZ7+iaULz
X/Om3tyZGn0dw/jJmGl7IIdhpKrknDDFT94B0xECPssTvcjnwoe45YPtILDp7B++/4IDBGt9iJU4
Qio5YntPlCymjBfEEgEUyUKvNYBWFB0Wpzo6RFWvXz19ovsdT2zgbcsqafE8gEUSgRMeSRPtQCUV
ABgvpVU0tYqDvmaUgJACmx/ygA6RjwWLgQDY6QUHQ1JGR/+rM/9DfGvbuph7xeifLo8/oGzm2bVW
wZOAaaU8OvMvH4TilvZTYYPCtmUzOJUjeSxeaw5ZCOTM2bG3b6wqJNouqr7GORg0ttbynUUHR3ur
zSAfe2q2YcR2tXMYlHx8hjC4z1/iCYBIgawon8IM3HLm7OFLcnS/6MtzVT952b3b3LnVEX2wyPv3
/caYnpNhZ/zLyxZDE/+XeA7UxMJDnBipEXGtsYwWd/8wDRTcvhgDQbCteIitHQUb3d8uaFnR4yHP
MfusSMiY9YievNuo+LmMJJh6LKw1q6xzVRImQWyMxFkuYGjP9fFIFCeNC0ntJg/Lvb1DLLU1wvx6
MOmwd7ZvIzW23h2j5FajLbKitKBl8J5srIAHwMe9MjbZobj1MaVO993bjIhreFl2EX0A0exNsnm5
bIVrp8mBrdvERgYf2fXzz+2ztp0ce8TC6AeSJXTsFWa+LgDYUYLuHUBS0nq0zC97kFogX5HpHFOW
zhF9PYrdXZWBycrf+HYCAu5ciTHLyzgXU3NjWxBGGYwfEF9z73mby6u15uYwog77QZeDhX/ngjjA
1xa3h6AqvV7su1q7mVQi1uznVIR0M1mFg+E1ByJS85cWXRPtiNbnYFhUVa5VOQBDQ0oJy4Z/56p4
Y1IDjAxy2gmGReKbmKVBpo8gaFZxBKlESWFEWVtATwVEatAkPW3L0EMWpHFs2lSKZNxqIOycKCUZ
QlN7idaPkLSQ9yX26Jw8DP5HUj/hD3CzVK8PWalqtl/NGpxKFeZ54sL0pY2achZWkexaDGJZm1E/
jlnIazCCh8C22Jb82q0wx9e8zeNhiN+0em/k3y7b5u9Uo+zFTz9DGO/JZ2RpzOJ0gvLZSysKp823
OkQIHvzsd5lJtUNy7dwnG3/T793bWZEOXz2ByE+DJsdzALAhWRNDdW4AETsPuI8EFH/oQIt9Wb21
o4c4GFjsDqb2gIh7rt2Ix/1YlAy/3tZbR2P7mGhbLzEVYtYCUnAFAyQEI4miqnkuJnbcAVlquKvB
nfp2s/BJ+6UNTY8o285mN9TdmneBPU4/cjwCvCDWNM9TuLNVMwZ3NdwlppXgbKSPsDLAKHOAn6I4
CPIcgG58m9zQAdv8ViuopWi1XFtY8AqD3khgRyFXfq4xwahIb2UDokR7T6yP2qA+ILb/fvNOZUjn
MvE55vAxnA5ES5qZ+xRH0VelC9e6SlAm+aOIdAxRoy6SNIYirEGay6NDRzkd3t/KHafohfxR7jwP
jfVBHmjXS3B0fsx7FVvF6loCNdZDIUuYqbRxQKgrEengE2xv+oE2RV5teM8UNRuVEOFuT855zLUJ
zwcIqUfQZVcApj5wQDFQPGj07eV9WwtRvRN9pEMXlZmnxQWig/y5LW/d7m5abvT0TkWItnZBnIqR
7rxqyi3bX2AeGrnLAMtC0OrBgKHzLzlJYBaANsIEz4ctj+nZw1SY8TDhInrjZeAnYG9Mj9HjHNN/
KLQDKlOHQzQRCn6ioK8G05hNHZKybC/w3U20Lyv2ZtUM/oj47UROzMAbjWVpa+zNDMbL4b1dbitV
bL423nOqhpwoM6Jea+DrhCNqNy1FjgNP5b6nAN0v081wBWatnX3Hwtaj/u34EAXk4O3QbKINGDZS
+JC1KwZw6MAecQXvgsyyVGG+bGCuwYPC+ulMBTUmhdtdywn8LrHpuMWQUZec1DAbvVOZLvbMfJ+d
3QK4BI6AxaxiJKy/ACZGodDa4TqVJ/mrMSnA8epAnjY6wDu97uKGdsNVbDxx1bjDiigf6D2Y0bR0
EG/L1/MAEIFo4YQHJTiNBj2nhP/sSE478jQwxbDU7yyYFIdAGLI5iJEdG8+tc/8EWPy4Z00Ewwzs
YHgaMfbC6VzT8YVddQdry49LUDxC+pTT+p4cyK4vKAldmm7sNlAlW9aSy6ef40ot3W4ZZUWjQffi
2t+5QfEcb7KbaE+1m+TKOrIn/fGyz1QKlGIhUOrVwOqD/sylGC2hfhg/dHsMZD1NL1GQH6rdD4VE
YZkXVtw1z1d8GTGAOWSQOGIkg2o0CzAMtr0HlPixANGvqky8lpk8W1LppCT9OPq8hrwu7K6t62UI
wOxMwfh5hwrP1/I2pq9uE95iizEKjaqdim9IucTS0SmSpnTb8vcHtDetuYWNudvv8fEVda7Io0io
9VRFBfH7RXS+ygDBQpYSePQELkiOykSDe+ENQACBm8DeRmFWmiAviPcOe/SR6xqdtwpJQxInAfjm
spnTethXevlA4joA/aarv8R1SeO+2GhNHk6W4kL4fIuK70P3uAv/5Ziyg7Rqv4oKUBMHDuawIx38
UgGfXQCH/HX5BFQiLtieEOHogLuTM3At0Ra3Tdw8MOqs3ZajN4DbwFPV2D75eyGFOKK8iVv0k88C
glLlFkxU8Gs/O6RT9iMDcvn+8tH5FO5DiGe6Jsi/gFiF9Nf5yRmsLgKmI14VbmEHfW/d5BryfvVh
RGGosPKw0vdINwaXhX7aKAgVQMMonaOXw5C7P4tOs3Kkf/FKdX+mxnNbFTRJYpoUqnjnU4gAQYCr
RNoLE8CmJ2NOOak7uwxjQcHSuU9eHN81VvXMWtUwy8pOIYsggGKEONDwnC9i0dWzZWvIyBpu/J77
9kO+6IolWxNhOgYwHMTN/ylNZbT64pk4UgFLOyfI9aIJ9F71SlnZF6QIUcFCbcFC6CY57oaBOxQw
VNADED8eZovc/OuS79282fy1AaCHBxD/hoDVQwXyfMEa9KUA39/mgVM9uPxxQpP9ct/xb5elrOw+
8teizoCmOxtH6VzK7OB5wEoHj65ovp+TMmgjcpWNo+LpvyoGrU9I8eGQIo97LkbTfHTzuBDD0NLi
6S28nr0pwXH999oIHHoCjEiMsssnNdJ4H+UDLwKeRtSvf2oxYMeBr3JZypqdgaQUBobhLBBlSCaw
TE6WzjOkVHYdzGl/i97px38RgRcienRMkDtI62WWepPYTlEE9RwfUHEHRMxQfb8sY82SxSgWcjF4
1QO95XxPHI/7+hIBb8Ytv/vTQ+W9l+jCsCHrspy15cKG6LAuWDOyP+dyYrtZDNNpCmCP9NejAban
XNWTs2ZepyKktyEmfwB4xCCi8rXtwprr1LF/xMT52ywIEi0IxvFmEyU51NLPNSFzBBSBHmLc7pEV
3xYSgUfnr8fkzoTg0jkXkietXTsDhGgg9qiqQ2U42xzjTCN7nFQTTavr9p9CKGadywKrWZxUEWQl
bbLFdMUhs0vUFHh42QJWLA18KIYDBC+APwJg91xMMUUMo8CY0YcLCmIMFrJupJH1EqnwP1b0ORMk
TPHkuesyLTGsGYKGMikfnV4Uxyo+Xdm5OW8v6/TpIYjgFuV9tA06HkCD5E662dPyYbDgBGy3eh4i
MyB5M1MHqAo2ia4jPcJMtQoUZE09MI0hZYSwwP+UQM0LoC5XSV8EWdNRlKbonKcgJfl5WbM1KTA7
wV8jrgW5UMKsYUQCF37B1AbMCvm/WO4eSami4F5xC4CKRWClo3UZiVTJKDBuEhVNBmWmeg4s4xFg
RZvLiqgkSNaQ+llJ3GSAIu28y0f0JBFfYQUroeGZEmItTwzO7xw9MjiUMCczzJM0aEFyOyabCZhu
hX81NY+g/v57f0owy4DjBM45XA6SF+p0FuuTAbUAfPFsEW/jxOPfO7pTEfLE5qRFTm/kEJE7Ll0i
51tppM+kjxTJFOH5zx5LOEO/r1BRDECLg6RJqw1J3PhLgTJWskl5Tcvkfpk/Rs2jYOL9F2uwUbt2
kW6wbdneaqu0FzZAJ0DRPERtc10uKlTG1ZNzIkIyuIGRyO19iHD9OChiAF0BF13zpt1lu15zPabj
AOIKHJ+IqaVl4yRiwPXDIFXu5lsMBGCE/75s002tDSF3N40qWbNq5AQMty5ejARUg+dGXjL8Ny/B
7hlN0WNOvnt8Ca3uB0+vAFyuC8Yw3ilUXLMMcH6CkkTEJ6Y8ysXyYSy6eS4CFt237n3C3g3rQ59f
ekPVQbUqSZBTQzsfLEbSCUaOau5LZqC3dYhuHb8KrSZDj5G7tdCua/NOkfha2zuwpQJmEkvpgdX0
fC3zZSyK0bZhIvoQNZRYlXPIhsg4VmRo9qDHrgOnsQ2UIKq3y1bzuWCE04YGPASsojINAqVz0ah/
+2NtYRtNdPegnQKNYVN8RzT7Ks7KqyKeD1PU39WVvluqWOFQ1lYZHch4XTo4eTDec9kgom2qJEE8
a+tFaMQLLRrr2hjeWXttW8FlRddOoedgcgC3MrER3J7LqjytQ3tODjLaZox23pKWQNzTx9vSyt3w
sqi1Gwa1AoKQhgDsWj6JhPC4yAjUygi7G6v0dejTL5dFfG6dxO97kID5ERQbP7VOclI5sy3iQT0r
tmzxjlNPXkmTHx0n2+dudWj4S1U1d3h2hfmcuofL8tdiN7AQYRnRf+OgdHy+mrBXXeOzSFSaD0YE
RLoZ6OHdW7eorrW1bQO7kuWJWw1QqcKETq7SohgiT29iHPniZ1p8eAxA9YPiwllV5kSGOJ0nMtq0
d5KpRPamX+7itqeNFwFPeUeKWWEYq8rAPRNcayIDJv5+IgjckH3sI3kfsB50VKi/aGALc/W/RiKB
bQDD+z8xQt8TMUlrZVXkYc0MDx0DOc10N2imvTX+y7rh1ePioWgiMpD2JnZHAbvKCjQJHqPkxmOE
asYuw4192dhWl+1EjrQ/rtaSPMpS6JOARWe50qztoqUK/7Dmi+AF/1NGcsE8w8iI30GZqNkSswwc
lIIxyNgkj0my/5/0kbnh9bbN+kaDGbSAvi+y5xHs81H2t6VeYQR/9JHvys4tkIt2oI9Lnor+Pqve
SxWo25qfA4Y7BpQcPHlQtjm3MzvOh5RxvKtYpB/SwT34c/0PJibQUQnILPHskL02+qS7rHex9a2D
+keDTpylCwS1sfHl8p78zjTKUeepJKHsyaHpjDrtNQJJHoi3Mpobi7Ogjjw22UZHjw7ASeKCFBt3
ml0UJiKtY1uDcOPd6caxDtD5bcxBHKFP8NmL6/Z9QUWQHaKma7stBu/KKxN57rtaH6Z9zXV4sd6Z
ROKrByIrrRN0FdPI99P3MvHn/Gae7DkJYseok3s0WZHhhthdzkM8p5ODDXp1EnpuXccbYlb8aion
A2xw5bCgWwHjqpYWhzzuNIDD22WR05mDfYjq7tRMoa4l5MXrmf/KG78gYW4t3ROrMb23a/zaX3Yd
woSRsrEHRbRJ2DJtncrnY+i3sR5t6tKpIlr2nvvT0yfi/hh9r/6VT2yp90OHOGbLnT5D7W6J5qdo
6qKKRjapblhblE9Z68YA5euQwt5YVTu9JRbaEajJUl8Fb7zm0k93U/K0PTrg8bPiyW8ieVXdjux+
QJ9Dk/y8bDZrrgllE0HMgDcxuE7OrYaMleFVIiOnWT/MrqA+gCfG6X8UIvnz2Swaw4+QVHCziFZm
ndAhqR4aogIEWV00FHrRe4CWThy5c2VYNjQOQeM3msuXPTY9nNBDPOrGqx75iptwzduSP6LkDgQ/
Bp52KZKlhNnU6Z7y3A2c5YZH236aNpf36HOPMkiIkEwQkwIiyJT7av2YwN02NTYpK2lff42zb25X
UxvEyfNjsxSo0R/Rdks9L0y6nVVof31/ncs3z9e1duEnxxjyhyQPE70L07YJ7Uo1xvLZHUMMhkUx
GyAoFGQ1ATZWzU7cwVcCOwFUQkfbUEHFfTZ3iEC4jjqmi9qaXBWKxsGt8qUsMMloWA/czMZAq5h7
RCpMxRezEuEKWS40MfAqwSD4+apFBmYCjAwRLq9fGPmZJRiqyAbq6JTHH3X8rtmPennXGH8fbZzL
lS4CF4/o2bWwW54X71PDfeuSfovV/usgAGJE5huJXUz5ys/nqWZFU1gtDnXBaB834VQugQ9mhsvG
v7pjGAHCGqKggwTR+SryOuth/cIo+M+mzQJ0eYSFah5h1fJOhEgG3iRZ2xAXuvDloA1A4FE1RqgE
SLbAqiVKZg4tLOPe4Ri8M1UcHap1kna9IXGPRkaoEAMGv52Ll2J2gtRZPi5vh3Ch51GG2PU/2yE+
4yTKMFnTYwAFinTjVTe8pRgKXqaD5rIgz58qs6IY7VBYwGevji5tvNMw9AJqOZBVnYt0tNpk3Ecy
smVdyPl3v/XCUrtJVVO0a3t0Ikee2k2yhpFEpKGNGA0rtnXHmYo4WCVCNuYpH+xeh4iajzuryo6t
qWrDXMmHYLkAMYL5C7Dt4mo/X66xHiumi2zdAGW+GDZ3fkBrb8a416jPO5bUpbXJwQeh0Sqd7I/e
s4erdEmj+R9ujdMPkQ7V2FdLjmoCqjB58eBq/Ctw2MMe6cPLFqlUWDpbRgHUmDnCohaIXYz22QD3
QN5d695D0mW4Lo9FcT0tm8tSV3cS+OdI8IvWMtm5xxXLqsREspIxP9qmte4c8TZWAQOvS8HzFCk1
00eIdr6XAyxeZwak6KN29Mv0Nu1VGKOfAxmAWIEsCzZDQEgpJ0KyuuAm15Gs5mjZMr0dz1P0N14P
6Pp2zS+XF23NR2HB0NWNlB3CGGmnNI3oczUhKYkJ4W3C262djhs29dvLYlZVQnJVNPxBktwMNBE7
ampmIv+efrD5Bj3egcafivGYdApvuKrQiSTpYU/SstetHJI68+fEKuoudVCoANPEj8guF/ceAkCC
kAWj/OdGoC0N+HiFOtqIm6NFb0bftUdilbu4RSuoq993Xry7vIRrikEkkjzo1RGmcS6TMccfW0wU
BU1Htkj+7zgag2JWbS6LWXPtAkEGpTIfsw3yTi1+RiomCrVF45u42hdvp5XIW0QTGlwSD0+uy/LW
1EJ/GNCp0MCFEo34+8nt1WNeQbeWvAzSAb6C1zZDKGsCoaLUfv2DJLRuAeVFkLfLqLBaAa4kgmcz
QJxB3b6Z5myYaAkO2+mIybnGVizk2rXsAQZD1wExBY5Xyen7fZxXReahdjIadDGa3Qg2REAGW/59
Zd+57i52VDXCtVMGNCtsHsDOgBkiraXbVQa639wi8L23ZLz3uR427e3ooK1LVVBbdfEIM/FAdYCf
heHC832LgclpLpwhqWX9SOJDM171w0OHWaP21qzvG0cPKjwq/34HfRSkbdgLuqJkZ+UNU6SRRINt
Lre+Zh567aHirWLf1hYRRRpg4dm4hKHeuWKWn3RdlkMxm7wuzYNTvzYToL7zJwGS+9f64EDjWSVc
CYps0pE267Lic1eXwdw76VfXG9F9XcaFeddhdkn1BlmxR7gNG5SPBFDvaMM518sbO63VcgjzACiL
UgjxNFpWyC78TMwhGBszaDIVS7RYK8lPGghNUfTCbLk4ducyS7+3o6IbysDE3EH0qyRfLE2Favp/
OLuy3rh1ZvmLCIjU/qplVjve4tjOi+DYOdp3iVp+/S0ZuJ9naGIEBzg4LwbSQ6rZbHZXV0nX9T8b
6Nae27BGlKPbGjZ6VbllrHcyQt1gMK6TgB2mmbxkeveeDPzbBHzALHyuDffaud2mznS1M2E3NcHM
HxoHS1kjkJO9V9GJ+ZCKWrSCRThLnalpP0P7Dpp0LM39yWqn0MUrL0YkSULjmfIpvAcTmFpsWsMa
e5+klA4b8GTlewbGDfL0fYdVVXT6MUykocMnHHpj5OVYqho620m5sZvRgRazV5rNyrmQ3EEYz8X7
lS2UPV8U/7iRp5MJiSwXVb3twJ7NWnXG2YT2xvPl9UgNASe28KLAS8UHc6xGll30OrIfU9kYKHXq
5Jg2utNwdSWqyCyh/rXQheKsf8ELGmWSpSxEaI6TAbTCoVfah8q6ASnK5RVJ0lOAHjEyAhPo+Ytz
iXUWp12noPZZQFzOAT8IxAO0tVmfr6yN8H0NDVY0uFRcbWISXHBDI6ORlm5lv07dZhmgo9ldWWuO
1exJ+Wj0R7W/a4Jr5dvSZoJlIb1LF6zKVCNdiMvJqfQtvNytuhvFQrlvd3krZVcc0NAL8NJcJrRE
YHmigZRjUkqMZo3tAZPQlTPyzivr2uksdqSk9knbuM0U7we9frlsXJJhwjbwy7jOUTr9+AInaREU
M/S+HosSMirBA8FAQTNHAH4NfkqNN562e5IV3mWTkosPFLDLXDyKzphsEg43GSc1CkIs11Djhxl8
lX3LQxdDqXseZL5RBytIXVngXkbfcPUhXQEA4zyAxj1qR3aLI5GGz1NUeRktMJ1xU/Otqb7rxTZJ
VhAR0g9qQJ5+YbBBtinOHakgFLRDBce9aHchakp1ss/i+zx+DxhzVOPAytLp6ObytsruQEA5QQ/y
0dgW0dXAiIZ1ZOGeGNU4ukvSKvkRq10FegPKVjpbUlPAsGgmYOMoTwtXElWbIotZV7q5oqGZM93E
Iwg0aLgi7iExAwAnenTghgdCVRxKXijgxqpUkLIrlk9J7mdR7g0ABlzeONnth2wdgAfYQDnzY9D9
5AxYcZ+gf4WEfbJ7Lxxin3ZvoZG4kUI8lOb9FIrFLbiVohaiRsn3UQLLW+HT+nJcTqyHfaOP1fJc
IFDPjHnt1jzy+iD//sUAM7h7Ftlq+OWy2SdmCJgh0fPDQZ8svFbRELsFqvSHpptXETNWLgfJJQRQ
PENEQeEOB0844TPUFyjNsSTTfGz5dTdBjjG6J/P3cTHLhAxq7GAghQqM+NLqrTxoccwQvKyqc2Kj
UMGMM1xnwRo+TXYRLeA05LUgLkJhTViRNeaYoSWwZKaJ22Q7Gl/xkTnKcFT1LaSyBwal4C2LftbD
94/1krGDkwevIA2i4+ffrVftMSITLOtW64ws3KTR0c7Wqk3So/ZpRReSW6NOY8x4LTHZCkDr9atB
y1oDVenlkyazgtc+thHFpoWZ9nwtATDLA5rGpdupYKRoYxWslva1Ydc/L9uRnmhEDYbZGcwcoWR9
bmgKcMVMGi0xoMUdTGY65rxLe8VR04PeHs38gfCnXEPzepV8SpIXoWDzaVmofHJ7SpIuBQZDaSeQ
F4Vb2tCV6Cs7XXiZ2uCBgj9+0aEygwoEnYGFXSTcR/rsWgb3jJA4bG5WDrLsJgPWZ0FqYfRvQTKc
b6Tea9DB7Sb4RaMk20AxC4dMKb3XBk68qBmNXzwDQDwKpxTo/hb0iWW+hjyS3N/4jvgP2mEYhBL7
1PlETZ70+JgAbOpOlvXbAbzdEMvzLK3Y2pgncUq73oV9t+KuUjfSddUEtQqaeXjenK/e1MbKwpsT
oXma3CE59OkzpnBM1au5+nMylRttth85na7neM22zI/wacH8jzweGZoQrlt4b5zOuPuMUMWzz2j7
bWxNa3hy2YFEPFtI65fBrI8NOLkUqNlCfW559yUa21k02iWQk1e5teJGMjPoFaK9q6OQiSnz830c
FZUkmMeD6EqE6aXw7S+x1viDZPu1YFCRRYNM60vRrZhiPekWnfq2DFvV15M4Snzg1ay1hrjMG+3l
RQ7oIMbYxDrikPA+sJYSDWkOZekjkFXzmx4Z6Ott62Lb5itYqK9Tx0tB48TgEg5OvhEkPktupjA4
udRrnkKH3P9Jaye9spz+GIFG6/YQ/SW3vWt6+UrmLPtup6aF1MTSoAelJJAF09l/AFE7mf2DZXSl
2Lb8I0Lt5mx9wkuLIw7roK2FMFTRuxk1nDLrNj34ewsSeXgieJfvhjVzgi9W2shThWM7LfKg142z
YJBAdWCHj0n497IpsOfI1oZCOrrXC8+YmDbMSZ6YhYprNZ+0qd5rKcR2rrJxtnHiZlOHbmmq66PD
SBuDjIOM3bytlTzRNkbJhyNPZ/A0puNg3WZGnpUAmzQJuZ8axhUHUg8tgWB8kCce18OaOFaXlK+T
TZp+R6OhAq+3TriyIWY7YRa9HdIJQKihGtw0qov3cWRBdTVOpf3MgYdX3DHKFRBUtf00HxkrDMMZ
o7753ZQsVnZqrYIkP5my0Z+yTvldmaM5O4lBh4dGz9XmWo9qdggQoDNwOoCU7DburYn5rAj60TG0
BmOLKeIA91CC77hXq2EW+DTMs2diAtnsGW3X78xhsqtDaLNp3wbBCNrmstBMqJ7AD496xJoOWFAb
OreDMdLO7bqMt25YJZrujkqs/+5bWjyUcTkHzlxhpQ7Xp8K8t/qeoRjCpwT5oTZf9XNrPeaDUsPf
uHo0IiV/h4KC9QoKZVxmia3F2QYqMlV8pEHVqldKphZ+YDLM4MZW13WHvO2Dp6mgy+dhCrm2rGn8
pVnR9Jc1U1A4AfBdmqvqUaZBJkbtyA3km8f7Yui61gmoWULoaqxrCP0USdofiT7TB60BEs2p6wUJ
x9SS0dsBrwHyMrI2spySjLnp5OkAJpDLXio9EIDDoBmDmKaKw4xN03XVkFdIbcm8U+MXphx7M/cK
batYa8PtElvI01FowIzZoouw/P0klqFCFAwkwYWKgckrILPgLKPhpMTe1FmAAMDfLq9NEqwhN4M+
GPA+IMUXa9F2lFlVynrUhd2tfqUU1I+h2g5gH4rUHsNoxGVzkswMmR9GtfE/5J3icceJ1PLJXMqo
dtgS0MU05j0PTaXfBrRKgP8hQbJmUxKjMVZiY3IK4zP6l1F+otOsrjqCHCW7KSMwVzf3it6v+Igk
jqH+ZqFbzKBsg1B2/t0CEB8oYRVCz6LROtxCOk8mH+3i5B+AA+hkIalaBpGhYyAYgto0QXRbDBm6
2weFWwbBPrHpyqUq+1CmivlaDdktutKCmclqysiG3iHEfRfg0g1tmUvYz2CtHf2VsQNOYGlI4bBp
uOVEB5xQwFArNE/dqsHEpg/wafZX6eKgAz9emNJdDv7x1qGmmj2nTJ9DZ2515VhFjd46w6xo4NVI
lD70pwnFCGC6ebRG4yc7kvh9YJxYcJMAT55/WpVPA2swy+JGautE5DFJ2BaO5hkFerFN+w8n5NSa
sPF6PKVKtZzBora9CnhjrvujskvWSI0kDgvKBM0ACGYBOIhZ2lyD0rFSkA5SKwa6WDtCRWRlAEj2
OjizISRmzO7SWQ1hw9R3mMNyZrW+whgwyDPuKnBHhazZ9kHp8/K+r54uB5plm4ScaelNopsAatel
qnn+0ZpaMfHuWrTpEuVeI9EL8P8HO5hWCpkS3zgzIzxmQygI5KG1mOmugeRxtfQqGu9U/mRNK6U+
yYGEJSwG03EGyI0Fv8hrVKxyvYUALcjclNT4kbN+08XlxgzWWHSkpjDrvozHLc0YwZQ5gXg3o8g3
jQDqXFPsq33qVdrgVNTeX/5MkuI6qAw/TQke0kIiZyynJX+enwILs3Hgx4y8Nr2ust24CgOUfS1Q
2WKwCccYpC6CU2hpzOZogKgRj37raCTEkYfbyKv791Fba/LKVoYpcSBSbJC0o4N97oBEKeIyCtMa
zBca5grqh0BpFXeKA5csNIo2JgfyYo3eQeb1aFKCQAI1Z+QrwpfLMehkl8sYd8AKzJ6QqzBEY2YA
fe/lzya3A6IfELOD50dkEMnsOLOSDnbG/Pesm06jvUzZt0XPMHxmYAAF6wFo/Qu0UQ1Q7pgz4F/M
5rktTKcGDiuGvurlpUgSoFMrIrCRtmlbqQoAwax4avGFKjCUQ1aGgCS2LN670Y/LleqUNCyeLEys
vcV9YQ98hEnaq+5gVZvQmLY4YzemCmBPHfd4NmS/7bgF36F5Ww1r5SLZ+QYKBmIFyyQ2ehTnrhlY
kUrnCRtbDuSxzlMfqMsr1oAItv8+PQ9S2BNTwtM1hOgNiucLhkll22oy9jReI2WQHWoAoIFah6wg
nEXw+amx9FRZJCYrW+udqmXvqZY+dGzyo7i7IpTeXXYY2cV5ak8IWWBTKxq0jpe5qMqZG9Ux1vR7
ZKfLxFjyooOFnruI6e0mkMum04JWhjQ33op4FzYOj/+7vA5ZgDqxIjo+KFF7Pg9AhkYt21NreCCG
cRUXhkvMbGOG2paHZHvZpPRTfS5MdPw5Z2YapQC96uxvGac+Uba1cRMBfmivUTZJv9KJKeFiTrqY
KRh5weqC6zH7GTYvl5ey9u8Lhc8oqZuwXXav12jvaFoTOV04rNz5a/u1/IiTx2DJx4kONoxoXQcH
qJzQ2jbanR6/Gbp/eT1Sn1t4p4CBwtSfOO0HzlDNnErsF0kSVytGN6owA/Z82YisWK6hg/8/K8KC
zFIZrZ5iQWxCVtu0G9Klh6pK/WCKvITRFxK1m141XDVfU2+X7uWJaSFM6KXe0WyG6Xpgbs42ufWf
Wf1KMtz+4cqVIt9LjCKBkBR8KqKg5RS2VsZMRIjZQAkGWeFg3esp+/6LU8OLFoR7KEkASCYkGGo0
F2qfwwqxUBFEsYetEphLL4oTE8IhAs0DBkxUmOCUejop/VS9ClGbKNbGZaSn6cSQcJrMZEbNoIGh
ugs3jUGP1mTuVnxvzYbge0PB2TSDKhwjisl+5rdWvW/mTWBt6/5mtjxtnBxuHEf1d6rdTOBeqrun
lV+wbJf4Jjn9YqIL1iTHI/fjizlZ/IMCO9brujM0tVMVvg1qCOjHFckxaH00Gy4bl7q/qULyEsP2
mO8SvIWgfwkFWZBrGBb5VaK4iwLcVRhnbpyZoJvrypXEXn7UUQ9ZiOcBYxFRqdxgUFkMkLIxauxV
lTtoHrttY3ph+6ZY0WudVFsLHSODrb06l06suM3AJtGP2StQTwlLLdWeG5mFpdLA8COiekulNirQ
WBkL1E719HkYUKw0uqsmL9f0m2Vn/9S4cGQypazBvoxlG2HoK/ZfS7siaIBf/pjSDPLUinBeOuCJ
q3hY8uEGVcny1aDXbfIWtfdZoHkjiseoDJvkFgiDldAmy5aXtPxj4Awd1sXNTm6kFnWZEqVchDb2
3xA82+ONZW0YV70uOnD1fg5XcmX5dn7aW5KYE3uzhuPS17CHvmdd+QY05yMPQLHsjnNa3V/e1jVj
y+JPjIErxchB1LrE7TeCl1vaQ49BW9nBy0aAST83AhR/0OYVPl0ftXt10FwocqJ7ukbQvmZGOAR2
w4MCAyU4BCPx5lGBLqB5PSnDvxxzCMthyAfFJAvU6efLsc28xFy5slQ+ZjeZWie0/1bGJoXUqFHu
+va+DG5YtIJHkt1LJ0ZFLAbO9ASiIBjNGgywK5j8tkEt3t1n/OWyR8iiJgpTC6QFPeAvlf856qYU
7Qtk4umDof1g4TVT0DNRD4OSrviFdE0npgRPDyNCR1bAFIAXqbnpOu5bZPQijOtfXpMMqQM5rs9F
CZ8s5hbpMwpLRc4Batw33Q/d2NW2n9f7otwC3uzkUHye36r412XTsisY1CULsEXFu/5Dt/TkgNEW
8FQ7B2h5LpvHcJ5uNShcXTYh9fsTE8s2n5hoaWl2oB3AeBOt3Wi2gYxrMN+7RqksM4MqLbYRjHkQ
axP20GT5jKkjDGvFRpq5oI1InU4xBj9X0d67vCKZY2C2CUV/yEYpmth9AhFfjnwaoxYdGYB8Q727
i9yWlzdGUnqXTcm+z6kpwQfVimWhGsJURDCNmKqd7vCU8hUrUgc8NSNsHtqPSZHmMMPBb880UKaR
lyR4ipWngD/U6p7Rv4l9bPWj1q2Ua1f28gNJcOIdIVl22YRlYiSOWu114HaI9lLp/1K7OlmiiP8c
Y0tr+zBEE1sPXoI83XBkmbSq/csfTLoe1PkAewPq5wsxsYZnk50j0ruDruy70PRadd4qVeTRZk1x
fs0UOz9YA7ea2lJhSiH0MHTphjDqU2Pcz033/fCOmVEwkRiQh8eMmHB3Ebh821n4SkpXdx7n2eTr
geEUoKiEgHLGf1/eRInXg6wJw1MWHhmoBS5n/cQpiqo3ojwHDbJexuS+qcCbUkPccnPZiuQqQS8N
XchFSM+Cdua5lcqE4GGhAXzcWQBI1Ucg0SL7ybIn6FWs8Yh/FZ7CbBaYqlHrhnom9FeFJfHSKKa8
BjaqjTrwKmp0Cwdyys72+2bYFJq2Qy38QGnmzYnih2PxlKaTaw/aJrPTjRKmXmmtjTNKQiZ+E7DX
H/wVqAGcb4ChlAPaFwCpdW0LMMPvNHo15mHlUSw1glE/fRkLBsxJyE8x3dxHZo/+MlIst806J5lH
EH+thTDZx4SJ/5kRA+WoEMueYSYonko7AjDltax8VflRlGtoKsm5A/krEGFQ0gWEV5wk1CtlLEDx
Be8MtyF42JKUenP6ZAFcctlBZYYWVlvADxBOvnTMqqDtDFoNC/yZu8xX9dizm/ti+nnZjOwLnZoR
4kikgI4NdwrMlFtiPhagFWuqtbXIXp9LOFxI4VWG54PgbFM4No0Ww0o1P1QoLtKpcbQQhOclBEfu
G0B4+/wqKu4vr026hQBBLoN9S6NO8L4CFVQyj2Pp8vQFE41QtPoTQvRCfb1sRrqFJ2YE78MYY9gx
HV+KZxba4fnPZi6duWxXqo/LPyO8o3GGPlcjRKzJ7lpF6WFG63V/KtiBhPUmiQzfqPGkSOqfMTLH
yyuTnasTk7bwOGLBlGhjhw1EcHtrs+q/HiCtSu0fSGhtIO6xloksN8mFJdriTZNVSEZsLDFkW63Y
EQvkI8HPCc/mNnpEDqIZPyP6m69dcHL3/NxaWzgEbco6GpiwW9HRC+1sm2PaYIAWw8LFpKaoCzUD
+MbmjcmU3eUtXvFRsS6TqsZUDhW2uB1eze6hryFpHP42+2xlb6VOCvpPMPMDkUzF+y7Mso5TFXZI
izpb6rBgS9M//7CWTxsi1Z4O2fvB1GHDNhsva/D+2wHYRtWHb5tZhP8wBInRM6gyCAehTCBRmSkI
Jk0G5Adr7+2WHLvUcohifh9PempKfNmGZlOH6jKma49POnyhKA4g4HUur0fyaRa8FxDj4BVAmiV4
vQ7YYZ43yA7S+aYseyfKDlP4D0M7Z0YEFzfMSGOjCiNW+VDk7yzaBuGa9IMkczuzIZTBEq1SonhJ
c4widKx0XAoQ308oMC2m2Msb72N27DxrKerJzlITWYtS/1Ct2Ymq96Ram/eTfhAMfODeRZHhyzR9
grG0NFZghCb3SvInrm+U4e3yN5cce6zj08SylSdJbm90OjcCmDDK95j+LqyfUTO7Y7gSXSR3BshP
MfoJYBGmWMSjgoJhWaUEZobgtuf3CufOwH4Z+l0BQMLIV6zJ9g39ZROjvHi2oahwvqi5NRrVmpCG
NZnuxSHqQLPiDFO3EsqW8y3cEsaiuQk4JtIi4NTOzVhtVLLAgpm4f9XUO65dR+VzSR8CY6d3bynI
OS5/K9my4AdgtEHmAviIEG+yLAoXCiIksdnoNHDrmGsHM642l818gC2/rOvTjvgaRv081WuoP7g6
KgsBPlXWHsDs4GnzvRJdc/63qGJHZYGrhvtU2Rb1apq2BIGvvwDvExvq8GhkCQlTGwJhPYY6ksGu
yd6zeGa1Q+2huEMtltwGhFaGbyZ0HI7aGEyxk/Ms1TadPnf8FyhYEOzx3lrrUkqSELTdGfhTgRVF
r0TYfqvjY1JNJiCxiyZes42Tu2asHajXOX3Zr/iW1BgoIDAFiJxbEzOBtEW7Im9hLNPepupI2Ctm
NBDLfpfzmjqbLASgW8igLLQwCYpvI6I1Za8u68KUtfEcgJDc06PkWGURv8Go/RobhAzZaVJoYSMF
x1Psy+mMMrWOkwRI1XIsaO4rlHQTsg5io1aWM7ibNoeFguyfAtxj9WpPQFYSNiCcMemY+iAqhzYg
BG/pf5qaqL8bmwIif/kISE4aRAhQDUVHDK9zUQ4n7MHs1eBru6E5XLWYy1LGegN49kqckuw8qA0A
20MzCgQjIuq5IqE9ZnMKgbjkHS4ErcxdxO8gFXx5NRJfQiRE2DWXEXkmDmNVJiVAy2OIKDQrJ9Fv
hug2Nvy0rbc9X6PulbWgYAxzRJgJVk08d86DYqCQcMb0VeXO0aNub6b6Acw2FRndtNU9GiVOFr6G
6q/R/HV5kXK3+jQs4lb6EASWLbiC3EjvjqTzbft2qt5pmQCFdtDjn/q8Q8t9Tq4T5SYOX2h/v/ID
JP3F05WLjffQqLUp0PEDqsreVCjIksbTldfEbF212aXgMCI/rGpNFFTmqsg9QfQArkcUqYRLaEQn
qq1VYGkH2/Y7/SY2/kTcXDkPkpsOFx1OBMb5FoY84aNilrzEX2FEt3d9/GO29lb6Rx2aDetB6AJM
srY22yRJGBb6NgiRURBPSUYXg1gvUgBoM/sx4XdJiFE+oD/ZHWOj12lrGaPsJJ6aW/5+kgapBlez
2QKKVgfFVW2Yt7XeOV02OVNirbxlpSfk1JZwueGVjJaOBlumhqGcbT5vCWZbSggH8tZJuje7vCfl
nTb/ueyfMkdBwroEmuVGFVMwJHpNUmXo8OcQmhzRCO7rn5icWfEU2RMWH+5/ZsSXSg3Gk7mj+HA2
UZ1K3Q/ZA0cnDnV80Gw7afGoZ4ZjrlI/y/3l06xwDEgLDDQNsTp1PBr1MWu3hvqu8b2i3ZfWPzTz
z9bIzr2FzUgPumUrA0gHlK8m+xmztfaOLGif7qOQwwYBH6pWwT621RuCiUu1I59vEEV4/d9lx5D4
vgVEPHINjLKCC0DYurRpSNaoQD/38X6yPIVbDs8DEJP/Q8nSQokP/CUAl6qAZp5vW2+U0RAQgLpp
X28afhtkL+bYuyXfXF6QZOswmPtBtIsk+UvFcq4CHbNZI0ZhID5dN+85xDAI2pgDYGUvl01J3A48
vig1IEjhESAmCpQrRsAziugblcRw6yTBrApq3UHoKLE5HvROs0PPDLnVeSM185WOyPI6E/LkM/PL
zzsJW/Ws0gr8r7jZY+slCJt93q1JJcl6BnjjYogJJEyaAmTouQ1LV8MGQ+SIG/q0zQ3itzX34yHe
5WzIHG6Pt8OIfieJN0M6brlZeV02uAqbvcBsH8Kw2qf2sL287ZJYhnwG7AQYqgL1iEiEU9MyY3We
AESPfOcYKMiJZ5sHjw2v8pXGsWSLgYY2McCFwLko258vf4iXt4AF1Ec0jga8aU6X8a21MTHJGcQW
AxcIVQWkTuKDJ85CbkdKA2xJFG3LVvdrK/HDyv7R9WvlW9mCVB04c7yQMf8mNg5oPOhT3MJU1OY7
dMG3BVe8y59HZgIjAOjSAR5Bv5BIBBFRakMFy3FfVZpDTNa6Rack/mUrsosUM/EQwENQAZZczEqM
qowSu4YOQ4Ixz3DI9ugBbtAN3OtKs1OTYRPNmqvF6gE9w41GmpW4KbvqgC4Hqgi8Jvh2IsK80ird
GBf20ljtfWNqvCTurkuwtGKa9wdNAx/SsH6X5NvEgorD5cXLthhfEFUhIAdB8SXE0kmrzZIwBQ4D
9SOQgZiGx+hkrJQdZW55YkW8zCF91bQDB2IiDx9q0txy8NHEgLiYZI23TmoJy2ALFQHmR4RI1pvz
ZNKA1YAFgm7ZYm9DEu/zqdjRcY2ATWbKAi0HJtzw4sVL5fxEx42dabOu1m4WmbdTzTxwFbhVOQI6
9g+MsNCJ+DQlrArkN2oYIjt32340/aComgdlKqvdrIVsxSGkpwEzkxATgywbisVCnA6mkvQ9h2ZY
arW7mP3WauQkhVEe5yJ6DBrz0NPmqk/TKzsa/3Iom61kfrKYDIj4wuwA3BfmIs+3tbAaDIfaJuyH
5LlMk+0YsTvAKoLvV8Fwp//PzsepPLnzpqmyUsh8167WVb1XTkV+09Z27ZnEWhuIkR0yC/069Kex
ryBMOl8SmzpLBWi7dlFl9EujeYm49Xb5HMuuVzQFkXmBfnNRcBQ+W0iCNupTvKFyZccaxevTXWHb
DrUeo844FsXe1I+B3fiJjbm7IXLyeTfwQxVuy+Hv5Z+yrOY8mYAkK153qEhYIPoV2d4qnYNcpMfE
bWmAZG3YhuXGajDc177G5kra9PUIwhT0yyDOvNDLifoEo81V3gDp65YZRqoa4o5Z6GTqQcOYyeVF
ffVKWMKqEKg/hB6Xv594C3YWgjBxhtE+IHvK4Sebatfq12paXx0FIyUfZeClQ85EAJs96tpgBSjk
KAxM09VsUXeqwzW+AdmuwfNRcf6gqBSTzbYnettEeBL041AcA6qQW21kDHiG4anO6zX+FNmicMwA
MvggIxM9E7mDwrsAj37S206bt4c+bLeXv47UBBpOyKFU8DqIE6VZFtcB9BcwJtt6kfabpGuvKLmB
RZ/5g89K7ASgB1SpQ44nR27cFnPnKJCr/JclfFpYfsGJg6WM97W6ML1gfMU3Ou0wYcz/somvjwwU
nUEeYEN0D90G8WDqeaAAuYj3DAi4r5DQeXXaOEYz+Gyeb2OwOSklaG0u25QFg0+bX+DIXWbVBkSu
EHPIDj32IcSUu7WJIVlRN9+vtqImiU6NakAwCzVo4eYAYUfal4OKLTQfCbhxU1B4kufL6/lAdgjR
DSAjoP8NbcGpiy39SUlAhtAhJ03KxJugSDUHuQfkssOm5GkOigdS/zGy3kuDu3joX8ZCOyj9La0z
T2nXanbLgi79FqF+YBspBMKW/DiD5pitoUzYH/t4/qGM7btW/o767gbP9O8rRoPJA/BaG1cZxrnE
Dj8bQZealCN2QGkeUeOaPF3jlaPbYBK4vNmSUweG26VpCZJbUOkKd1pZ0TgmGva4JwM9qIEOYuA6
XeuJs2WbhG1EsgGiRRCBo1EkRg9qN4U1mF3jFlfs9+xYXuy/vSQeUlQ/daNN44Myy+93j4OjO3dr
o85UcipxIhfuB7xw8D8hOdAsEkGQpm9c0NW1jRP+KG5nmPV0P7zmrvpLzZxxG/3If+5Sh2wub7AE
KotPiII2uqlADRriBRqCxoeoJbht2XV1pTrWwdqn7hO6j3u8Pla+ptwY2jWYHV/eWmL/YFSDXos7
7DN5aN1ya3n5dnTz/exjUniXrBCMrFoTAmqUmeFs2Fha7RuH8ECc6Ab6WZlDrl+0Y5GsxFbJIw47
ebI4IUEw7aymlGNx013jVdypndExM8/cQppvJReRNFbPbS0X/MldYdAEx7OHreHQ+3/GY7rtn+tn
w1HgIOPNmlCjLOSdLU3wUKr1qAMvS+uee396NY/c4QfIeGkOJkYfum3zeLfGeybhXDtfovDiKYA0
GGgJm9ZdvgNjg9N4kxtd2c5GzZ3a63xtM25fIh8DbdtfK4dC/RoP9IXmEDUqPIHAPXi+vUNmk3Zq
YJu+2e/p6ya4Zm7n9BvcnPOh3K9+TskdeWZP8FQ97pW0Wj6ndk1y52ZwMzfBXtduuAUfDbuZ3dLL
rhN32F1eqOT6OLMruGw3THZOatjt3WoDaNqfe32rKOvuKl/fUt4CjQ5alIL/ZJRVEYUUtdse2Lb/
m1+rXuQRJ3dtt/H5a7x/jQ79Ed2Ey8uTdPLgQyCR+H+7gg/ZhaomELkBcfdz+oqJSxC8XTV/Gp+6
o1/GcN73tfLbsmPCTQKoN4g/8B5FG1xsxBpln9Bi8Rwl6iC83TnFpOxbuhZJVcmNdWZH8Bg+Q62j
AK02GAk1175q/Ru6n9yb++fACzZA/DnmD7a/jh//Gs70MniRE2620TH2tB/2z0drJRxJF21jSgWT
n8gqxfLZPNpNh3wM2pzBbTC4Gn+gyfbyp5SZgA6OgpQDdxVO5fmJnHMoTBWpjhNiDh5luasF18Ma
OFTyhF5YThnKRng+470inAdSJrRMC61xcyjFHuLd7LAX6EveGRFefE7r1VeKY3rz7SqLhfTyQDaJ
R7OK+SXYPl9fpNV93U5K444bbu2q2xCJh2/ckG28NrcnefvhfflpSbg6YiWPaT7CUu1zzQV6zinW
8kOpCYDBFqA3SGvFQ0DHZmZdho/VWY+c4/pTd3W8T75PmPyRRRhAtiy8pmI2oWnjUJEBbpfwW1bv
jNqv7PvLbie9hVCEwlmmDPS7TNit1Mq1NjANLOVt9AbXdNKt6YeOsbeukEnMfneInB+DU+6C63an
rDR4pU6PzBAE76jpgMX73ClQWm+0yIA7KuV8HYzVTkP7v4jWZnzki/y0owqg6Hymed2PsDMdWO5x
1a2YQ1y6BTHI/bDFSIftGJqPVfoYcU5ce/KZh8+6stVLLi+GTmp/kO2Cuw/kQuer7Ys4omkJrzGu
21frPsw9sIX4lje9mZtmF72qswOMjh/+VHaZW73FG5uvxDGp3+KRsaDrwa1gCr9gAHVgS0f8gkDb
DONdgLsY44pDuDYguQTnryv9tCMEbwzOWFMZwU5TdpCNtab31lpxXLnrfJoQ4kmMYn5i9TBBSAIp
uQnznnH/0zafLn80edw62TLhfLQV2uXGctTN4JV2j0r52hKv65hrsf1sud1oQGJiJWv5aBQK+wfg
ItqRoL9aEELCqzBR64mgloEwDYZaa99PYG5yc7gn98ptdayv1N/1Vb/RI5dl7rDp/MJw4s1aVizZ
YhAdmEBboQ5Av8iXN0ac0IgQ/IqsdWbzJckeMrKyVFmij6oWMorlXlhG1s4PRcVCwDD6uIURh26q
G20fbPRr5b3zuQ+A0jWzve9/0TOLwhc12dTbELxr3dbPPEAUb4dbu3V6yAfsmu9rRi0g8c/VCXlh
X4ZR3eWwlRl/UtOtoGgOcZ7LC5IctjMbQg7IeDt3eQgblb1PqrcxXzlpknbJ+SKEKJ1Xo9E3dtS6
0V6/gWyEn3gk8wfvYdqa75fXIjtuJuanoK24SBKimXDuDnPeZkpTJi0eJvgmxAFPLS4iYHi3xvX8
smKMfQ1TyOeWUWcgIFDxEXxvjIHTCvWsddnWvlH8/yPtunYkx4HkFwmQodwrZcub9v0itJmRRHlv
vv5Ci7vdao1Qwu69DdCDSjGZTCbTRIw7z9aNvKTsg1HmIIK4L29xo27EzQyPjNoY10laGVFWmhJG
xLpVTuhpr+eO43ZFM3uLPJKOkphUhlqY3YU4QUaZDQgsAakIXHK1JV2mF0lOs334W368v76l18gP
fc4ssfe7QhlTSEenypRZOn62Nm94Z3TKPGTfpfHvyeVhmDcKnRmmD1x5Tc2gUEnf9okdl6ExrKFg
Tpsy1+hEnCISGVNwSJ79NMhaUTNk9zOU5fVDnbuF+J2FZtuttE781RF9T8zMFEVOLEZOhBhQvXG0
2yqObJ3OJz6nudtT34npFkwgDfWsVaylxfN9u8SZXY5lqYq1DtnZBYPkVDe8U+S01u8GgIEr7n7J
Pm9FzewTCDpi3AV5ZZD3dB+capc7cJdqRcjSvXUrZGaGdZMEAHXBetSqoFJhVrXZjWvde4t3NPhS
UT8m08tw3odSq7UYClExLWW0K6NGGxMlNLL6Tem+BXb2qh/Ex+A67BiSAtEnhoNXTtvkCv80mX8+
YLbMMkt9v+/wAVX6HadHFu2H7KsDs333RcjXWB2JZ0pySSvxOVqNqJc38h/hs6NXJmPT6/y0+gPb
DBfFAeCUg37CDf+dbFpaWoHd0t7ybGFbIjRRHSAiOP1Jp8/qRrHua2LJr97shDKL7rOSoKg94FuC
ugAA1WUV+Oyv9M0fqp6awhWkPDCbOjNbMHcXY8iXldEi9YBQxUlocwwQq/iA0nGIG5qNO54Bxbdi
yUsZXgDJ/SN4tscpB9aOCihvxhgb44bHk5Y3RhoaqgFvDjS7wLmvysWjcyNvtq2qzDBTGUNeqiMn
LyLo5DxwUK4sa9F4/pEy7z+XOb5OeRUbFqpGWO381PQ0K5C3spQBlf6/JMlulTivzrZ+xVibYVHv
/hYe4VdKRZzU0QgophUoZgnWfMNkDnfMRZ3ijpvkdZInNQrtWB/QANLcLMlZ9jZhzFNQMvy/9mv+
oCuHQVQw+FMZnO+I5UkUTUVcaZxcDMlubFCd3YByXySNLEAG2/NG88t7jHfcO7CJjlK6sprFg3xj
F7NLMIiRqc0E6C3nHiv/KKYrdreU/vphCbObLlZI7YPfAsfJDjZ4PG1TFGh0n9awhGhT2SXtXPGF
rATQf+Vp/rSHaVgZwwegJZw8+Y09yEUcIY7AuvQHZavupBcdmeGKnlskWgjl7dx4gbM0YqRteZc3
geFo3zeTZcX+8wGzLcxFldPlAOvWlGMsXcDv+h9+H4U9pKLRygiIhZ8LlDqmpX2NBXIiVgTGhYRb
aa9bfCfC+064mqAGwMvgp4gA4z98o2EJioNql8G+g4AKx/DMmbEVO93GN+8vaTkquhE401nDNOYF
OgTKFMPsQ0df3kRaPQxu5q6lS5YN5EbWzPCrAhm6EkD4RmbxnqVYjRVRkKVQsqlfBhw1mgT07J2/
8qtv1cjqR3vJ4H16f8ULXhlw5QDbRHIfE1B/JdFurDSKSi8upqafYXQ5Erupz2wlryxlRF6YDC2t
pDX0gAVHiU5wQJ8BexiZhnlGLG5IPnIaKQygCJmc4kj1uUnsEfTGqfJyf3VLbgwdQegYhkT+z0G1
IibKWAboUBOU/CBUwGPv0v7ENyqoY+oCIM5xa+ha/+kNnAN2tRUfsHCx/pA+Kf9GuW0YexpwIgtD
D/GiHfGQKHSKUsCK1S4odJoAAlw6anso8M3u74J5AkvbAIm3RAxslRS8hWkdmaZ561+5QkoeWCZ3
m/uqnU73zL2hMQ1REXoY0Mggz6y3bgOv0QB3ZUSS0+hnSX/LhwaIVL/ui1lc242YmZMhPpasEojx
5c6UhXPE5RYGusD1dRGwrfeFLewXGCyB/KNgNhq9NrM1eVo7yIWGgh4G4dSpHlsb4SqP35LiboXM
VqTGsZwHdY/dygVadMyQpAuhErfWO7akuVs5099vjG9McnFQQ8gpvHM4OhFr3UbeC1lCS79e8SJr
smaGnivl0Gc8KpJ5KamHEtAVImCb0FOY1vssK1DBT+u1ht7JFc8NEHVXpALA5T3dQT/XR/qgBocg
ZKqeM4aPGEhdWdSSNSAfC7cBvGB0Xc0UyBLVG2pxhIWrr+X4yeVH1j3eN7il2GSqDfwtY6a43gsA
rpxDxuB4TvJ7tOvd54gqhWrJV/Lgn3OH+EiD3Ze6trCZ5tIyFTEPDqFJ/qsNT1L3wchKjWdpc/5Z
FxJtPzenlAIh7NNJhHcMCof37PtLWOrdQCf3FBNMGG4YEP4pwE/V0RMiCW1qp0wzeCs5dE6PmA5e
D7RP+w4xvm4ixi9WQpIl3d3KFX/KHRoyVnwDuYWPlKH+nuTM5JsV7S25CDT/AvAMrDkYPZ9tkKyC
zQ3XZ2mE/kVkxBzJa4dJ+kZd43RfXs3fguZvslEaWzGcViOV6I+IhSsLcVkp7HJ/t9bEzDZL5ZS4
B7gkSpoAEBcbbA7jNiTXrPtilrwQ0OimZnG0iqN/+ufepC2rel/Eavr+QW0DQECA6uhU8Z9FtbJB
iwu6kTTz4WJAhDoKISluNe2Ny3V1O5aq0CArow7/ofkCA0/os5/6PyfO2Z/LkmuxbktMmhhEAbJj
Rnt9zzXufdUtJTt+CJk5IqmI+qpNIUQVjX5XbIUrZ4SWsukYHS/Npt0i0+r0b8K3919UCZhrUJHK
qAXPV8cTNmQKgyoHcTBBXxeitb6xEmFtJG4ptMccAcYQJ+YmwPvNjDDMJGD7YQrJaPvoBDRhM2DD
uzcKx0CreQo+E9tPPNfXk13hdcdBWWXsWjrVtx8wcx19mU3j8fgAtidOeJVd343xEiW14bnkIdmk
2wCTSk6zlgpZMtZbubNHFFr8Efejp9XI/IPA7US2T9ZQy9eWNl0HN7FGmRBFq2S4e90ntPd2GpeZ
JHe9Yi3JsraW2REvoloN8klQyZ7AxILE0bPYfd8/C0t3162+Zodbx9hT5+fQV4wLJedPpfRyX8DS
IsBwJKC0gDFDlDJ+ags01SQqYyyiKb7GInPBeomWZOv/J2S2JYXQiUEvw9qa+KHifCqQt4isBBKL
tzBuXxksQ+hHQ+/9z5UQ9NyEwyhgO0xVp6N5qpxQtbArVn7wLMA+AV+aXP9DfVVX8fKYGMTQ3ju/
+8vSx3CfCv21+QCMndiSy/zqrQJWLBn1rZjZeY0xGMENkx14dWiEY05J9Va3TxGTzPtbtXRv3Qqa
2QMZUyWoJkFDFht9pNOhl569CTetzWMzlIq1ppRFA7xR4Mw2BkADsYSHAj3dEhuzTJ9J8XB/TWvK
m1kGJ6rZyEewjLCPr37VbGI+esHkuRUoq7xQSwf2Vn+zA6spPbBhY8iSHkyyBQnPq6Sb3kNlj8aw
Qc3TroaVHVtUIK4s9JcDafePGeE+KEMPXNGw+6IG+1PllDH7rMrauq/ExVsZSAp/y5mtLBsFPtI5
WAbvVFfN6Kx2J6DcklLievvWwGSLye/UjXi9L3dRoRJSCcDbBQ7hvHueSWGCCAfxWlWpj22cfxRx
vuI6pnhi/nrDE/tvEbPDJciZVpQxRDSj/Fr2qlNK+aEfOafoxX1aJ681qx/vr2opGQS0s39kzs6Z
5AvamIIvxZAU/5SiuBKSykq5yArawfVTz5BJbMsdMfN0DbFr2WD+ET1p/OaCrLK0i8cCojkF0xC1
RNMqsQK2kpFdPHQ3C5wduo7DGBQw2+EYxS8heKkzNMhODI5v9xW5tpiZVSYyi4pamfTIm2W39ySQ
H33eF7FogUCWgvGhPUiZd4RILM31eEqSNOKBF3Zq/HX/95dvrhsBsw0ZRsx5JpMAchhf1YZKnwxT
BsdwW78om/qSXxVcmb9WWzX+xEDCUAqacKfWbaASzUcUQ1+tVJSX0Q2odVb/Em7L31X80WbTSEXf
fgzZSly/eLXcyJuF9XxHmpblkFdELhO+erkBzt9LGZ1L0IreV+mS8aGlFDgQwGPDNN70KTcmPhRJ
HvElTvSouIP8RtKrPjbINa0NFi1Z362c2ZJyWRqGKIOcmnx10o5k4FxeG+1ckzF7gCc+GWMpgAxk
OO1ALLbZ0LiJ7tv3VbYiZg4fkPlZCmZeiEn6JxCngI78gHHM/7IvaNzHkC+ILf8oY3dlnXJghEcG
NQ2oFh+VbssBEsEDtux/WM2NoNnGqEXXeYECQZls63JCyWBr3dok8aLKboTMdmZMBMnv5UlIBUA+
ctBBdd7n/+XJNA07/K/O5nkRvSJR4k0XIAkbYglxpRpVWA5X0lVrA9jTB88vwqmdHIlnVZaRM/t5
bAo2dl2m4OGtBNGznqvXoecfk6DF7GW3Uwvf7PTkoRLWsDkXT+uECoIQ5q/q3U+xoj4mPtCG4MPr
wIyi3eAB2bh2I3llXG1xv/A2AOg7KqF/TDj4mVASANUgiSrwG9aNgL3yjXxYiSYWV4OeVYwAAOHh
jzmDUEV4no9QYoOxG9FFJohKGWq8/8n6buRM33Hj4+KxVvmhnzar2fv1myocUDu6f4qWmsIwa4LM
PdLa6AaetxiVYtipQw6NdQf9CNIz4SVyczc8lNv4STBA/u5v/LNneb/0xo0+14rGi2mSW/GzUyxV
QcXDDBFD2NmxiSkeH+kniv9OaFZusNbK8OfGIfcgALoXkMoYs5kTLogJJ8R1iM7PTHAq1VKCo8+Z
g7i5r9M/jRBSANgqTsyCSKHNUj9ijFuQDGj5lNlHK54qzeXSNZexUM7FSC+K4cjT8RPg1ewgD6CC
7JNWqjBuwKEPErDvtEKDlHQUt7qNRrHMqSSU/YFSGmzVDWaWKgOTS2v56T8DJ3wFCoHAIkVPBQZS
f1ooCqHVkDf47WR4jPNz47/dV+Xa789OQA/K2CKRsco0e5SUQ6etmP9fH/jTH/5cwCyMUFpeq7kI
C+Av9b4wMJJiSw7K0E5o1G5j+05g5FbkpCiIcyaz5A3vaBY5rD2BFgJENOKL4HUAdBGUOQ9nyDB6
HVg3K8N/Lr8UC2Sl40lxfMr9Uq3UZS/yQdiucZUv9Dv8FDo7fKGs96E4Ca2/BiM3VTq65T5ERwAY
P9/L4+De38ylc3G7xpnJxlwXEr6DuFG0KuG3lj4rgnVfxJoe5zFOk4tiUQE60njON9pBpcmFowKK
DfsXfRs+1Afh8K+LDT90OAf8lPhQSrpJYMFcJm8k3gEu2/1FTXqZ2+iN3mTx5yEbkkz1vBgi1Afp
paaKmdPwMXXUFSKJhQmmn0uZPVh7fqxZM0AO25QZFfZtZAh2bJNHnAUr2ww2hvc1K/2rU9gL7bUB
SHEyt3vrnD2SfMX3SDWZY2d5GFImx9pmb4mFR9Kuv7bu1JSi4izym3Bz/D1chYtojlb46cFQ14og
q7qYObaMT5nk1fgW/7mxMGiLIarqd2rrVrRH6uU1f0YDx/EhOHQGc9ZeUQt5mJ8bMfN6ujzIcjRt
xLBVLM9Br5O+GyzBFeivvUi1L+HDO2nuWl/Hkq8FLM90oYA/QZ4/FsVQBsWRoCERratOIWmbsKj/
dXg23RL/iJg5HOI3Iqf3EKFlnZNK1aaJEWt040rVdOmax33Eo/YCgHbMefw8MKoU13VWI9rsve5T
qjufIsTuzh3eP4aGflfj/vmc7oi53WK8HVBDaG0iuIx/ivO7GkOUwA0xGPc+hIe6Kx0iWGK30/w1
dqbFlf0jaj5k6BUyPwBVDAqMBreV86OMxM7ItWjeSqqVB9bSccTow4T4jmrgH1dSWWBaC5ysyBPL
LZgUK7cP4EmHvH3sO+/a8K3JMvHlvioX/fet0JmFVHxRlAmPeDBuREtVuH2sNF9N45mCD9QSP7RB
JB/TbOAuSlYdwTPvjGq18YZyD7ABM4/86/0PWrqzbr9ntrdFDVYBKcH31A1ne015xKgeFZq1dS+a
EMIoFHklPJHmUfgARiJ0HOFgZPwBqEVUyAOj0b4rlaPxGlDjog1hEndC/ELgz8/CU6+XAoZUEdIA
fGn6A3utm5RqDDy7LDfva2/p5kL+6W9Rs5urCzS18xqIasrQShhqntVrEptV4ypkn3Nf4/h6X+Ci
D7sRODv5YIAZdL2AHkM9cOW4NhOm/+usJ3zYjYjZLSWIvq6FHo4F+ABoFQMln3tljQQk93+f4vop
aXYHDb5YNUoJ7TFuoIjUzDFACy9YvcV6rdC5ZhPT329emgrrM0x1YVF6cZGIC1Jj6pFnudRWfMry
/kxz4Bi+0/U5Jojao88EIJBITIcoPnPeAfDTK2HM4omFt/o/EbP9AdIpHn45nH9eR7wZyZlg6TzT
QAxBVPO+ta2Jmm0QEp1B3zRYTYfGbrBHsuCVcIl1X8iyysDmrAElCvnp2XGV0dekexxMeqh0l+ty
9MmuwcQseh9QpgC4SQMa+bwpQsyjpEH72ZQU+lUqV6l4UXsAi+DeLOs11LylWwX5VKDCADMLg00z
naXSiIaaAE/wAONSabMFxqLHhXRMz0P7Wq41hi3tEIb+JSBgAqgPteOfdp0SxLMsxVM88wXZbUtf
POkh8Xexv1rvWdqnqRVIlXXQLANe46eoUY6LUS19DAo2gRmL4aGHC7pvCgurQec0FgLIBo38kVv1
lY7XQ4YpXKIdRRTZswIN3FFk35eysEPTVCyPggF4QdR5lb0L0jDrGuxQQ2IzVvm3sartUOdNVcoE
GuiyUZD46b7MCZMU+plFUUApBbghUNFA2Tgvs7NMSwY5iiqjJF9FfQ6BtBzWvSUC1Cb9ltFwV8ro
nQYyf6ZaelFbTE1p0XtGImxGVbCKKKQZOWolss7ZnitE2sRWzTli8cQzN51aEuIvDVjZRfWd5aJZ
699lJbkJiA3jdLArIdlVqC5J40spPgsCMzUC4JIWC04/StUV2K4v3pTioRp6g0tHO0RmZYw9lGSf
SAUe6Devf6x13eTTc6PuguTN6ypK1LdWcAKvNrJxi1sD3YKM8jrgyQE0hyiuBL3zKDxLOi7GY1rl
FK3NHHvMK3MYD0WHqoY1eKopYawNrYYZcYRm64cCrcnzoD+nwG2KDvVgK+AOGRKrRAOiKByGfrAk
AJL0kcm8D73NaaUIFOUEWmcuMAyU4ruKXruwpIG/KQZLbx20HxmDR2gluHLxopN922UUQA60TU89
/8BJrlYI+PiDp5/8zgOk5rmtc8sLmRulTgAEXWEvZW7mX+T2zPFnLYFAoKNGze9EuqTdtm5BVuzK
slV7mDj4VfV7xgHy71erXXlpA5DOHvMPsn4I+D3hfgVxbbc+iBnrPaCcoYAcWO6jK/WvoPNgSUYL
smmC05jYmmqL0q4bR4zzfOXNVsl6MIxvVKRioZAwuyrBSyA7bXAFq1k1bDp+I/ggW7clODdWEdoK
v6TKFb294r9o6VkXKWaqXOKDw1mWjELYFhP6KrMDolJdc1L+I/J+i5orNm6LkYkaoB7BOU9GWqQn
vT52ia3qoZVKjVGLVKk+Rt0uS96Io5bKGt7RQKcGOQcuCU8HsFn6RVqLqzkzas5KeIl4PK775zhw
FPVBFq5Nc4jLz746DvCQfXseBFPOzOjNBxoFquZGXuCjJDcDOWAlPITfQ062ZXeu2MbX3lmGvjbN
0LHvcX5Jw7OnGWPnqKDNLYy6S+0KuHHtpQDsovChMmMsTYW3YASeVtJSwESZhj7N5qGor0m+hxXU
8b7Ln1voIkK/OpEORS3ucbb8wWkTzshTK9JtkVhyawfoaI/0kxeZAB6OxkMJqV2/icdr572375Xi
etyEbMGAPTHhjXI1mIUwNC7uWfvoZWdP3EjaSXuOhmvYuWm17VuApT2FtaNJLhGeUC+j4J80tbxB
y9SRK62oCQw5PBYIkED0KsSG31048jl2loLeu7jbVPxTjKlGkCEne5G7cvoh7TahdCIh7fpXUmHu
Rj10ugJugoSyrzr6FJVHVpkVe4mULUaXTcZJpkquFWT7qaWFKGRkkqH15yqOaQl3kJEXEhzbugEW
ckZjdYtZMATWI+2z5wT5A+FTFY+F9xiiT01rqd5beTmYPjoDWJWgl/1CCjBzjGbfWDGYQJre8qMN
UY96e8rjDHdWbnbtl6SW1IsuQFHjAEslfIzVNq7Al5o4/LBF56M5lJ9tchUI+IVSKrRgPiCYmbIa
YPxgmthKvZMyqQ+s9ep4Za0Rca6m7AQloZKPeBlvVydI3Tg0JA+TxoMthHB2bo+W9Oah6ptdjagq
25Yx3M7JS37FuYDaqKEHti6YAho4U3WLlyKciwMSYyVglMs7quT7gr1k/u9MMFXNjhijQmT2sN9o
LyQXiQcaDW/zKK1xEk4mqWk3ukyRwBVnNwyfVyZGCvjjQngKslMulw7HOXr+oYhuGRuNb3vxr140
8uSqlHYbvPHtroqeh/gqi07iXYPK5Epo8CIGIgB0GbYFo4V7PraG4TpyBvO2GjH13tZawc4qW6vO
w3DJyCmH3Dxw+wYN3t6XxzZJ955EZz/dae2zwj2R5rcC9bZPfO6Cs9NAvno7Ssob8G6MVHpImu+2
7mgQBQCIuiqJg4Iel5zi6BL413wgFtLbtsLJpho9BexUiZpRRg9Z+MEp5SbgDI29cOBo4Q5Kg3jC
ByiMUYFISTNl/Rsfk0W/o9wJ0IMUmQU/WoyvTJbnlC/A2NtRdSKvxuG8iuW1hdLHk5pupOpN8UEi
vc9ym+MkI8LS6sHi20cBs1jjYKWyHcuSVUY7BvsNhd4VwrdM2QUtyna8nfVfbXcgoW5EaHpuvW0H
J69flMkfdYKZRKbABTh+nlHXnZl41iD1RpBilNjTNlI+OmIuOazqKMobFtfDKWmanQSqoYsnNj4D
jyjKrFowFNWJeldMH4rqEzTpDBh+nRdaXqFQ32emULyPkROPlpLBELdCGFAWf3L1oY8Nj5mNiK82
xWzbqwyOGw9dz+wyayC7sjWSTqMht+nz2mhUs8ye/NCIw50E+tPcM6u4N0rF6RJg2zUyVbqvisBZ
abTBnaENn7zmCF1Ka1/apJmHOw7oPGq+U3NH0RtaBAcMhtFMvpTDOREPBQbNxGLHSxWcx4coggYh
VHchtoJ8ilDSoHOWx6sG0zaBfER8T6Xoqoyvupw6HnM47cDS90Hz7RHJa90Z6sbS0WDBxK1QcwZf
oEnL942uaHBUrS6AI+WuafouSi9Rt8s6i8UuizCm0D6XHS618U2sEzuDJ+VaQDIpMW+KuCF82ZIH
tJ+qLqrGVA7gboNENBvcmg2GA5t6S3x92wFcMNbfNMVMlMCNo89aOXnaMWt2iWeAp07Krix79KLn
yLfk4ElIXod0p+IJMW2eJtag5dTdMa0s8GZGBEdiOGMQxgCzFK18HYh0gL8Njx23laN+o3mHVDsr
mWLrsEhRseRij/klivgI/j71ZDPTR5qHx7xPDCCe2HzlWXGtYU3PXHpCRxktVIkCztjKEXENOiKc
NxXREA8WUlnZC5UjlcRCzEhSUBb6+VZW3+vuIQ5wTQt7ZJUiuEGmOaJ8YN2L56PxI9wC+l0MC7Op
wavSOz7PKAkSIwjBlx48id4xVQWoSDebFJSayn7s3sYG5STxUudP6IwSx28v4o3cJ+aQAAE9fZWF
l6HHqP+w7wZbxtXrq7WdRYexEWioAqyT7XNUYnugMmUlrb2LLL8riitUbk6cWgs2SAjinjhIoIXA
SHPQ/M67c9Ju+tHtyQ7TwkeAtWzLVDDbMLdkDd2eVlJsm/pXDwX3TtdeFRljH7zR+c1+FAKqNq9Z
tveGy6CYGTt2+bEnMZUGHUS6xAATo50Uz9roAzHuqOJyjRSwLsojBf7thps43WrDb568ZEvi37Ic
0yn8Dr9HAXkz/4nALUnkG2mnyXUEKTFE+K14eBSG1tCqa+2ftXQnQbXNxQOJpFwxI6l3mCyUOc/p
sgicVXChxKjZV1AeFP0t4tmpgaLidpdydoOTwsUJ9aoQjpanbfVWNaEr+YGNZhXalxcm+DQEWW9V
aQbXcaDM2XfydyQ+CdWTrr8I2jnyepNXetpPn5w6GK3vyo3Sf2PqjHoF7twM6Ns7wUutFv4ILGEl
fyyleuIV2nbcWap/D/Ad5bDrEtlq0JOScRYDemUi45oOv3IV8KCPIsKeOqdAKnEH/MwoDQawGakq
VyboUqLosWCtI4Vn0mzDFizTtUdzXJWQxivoH2P7UNrw4Rb/oxM2YHM1hkgwUtijJp5EdPz5foAr
csvEJ9k7SKqdqQa4yE0RbhpFSLDA4PUxbCZ3khaHtG3sQQDUJkD59Fe9kAxFeC3CDHFIarRF+h4L
lOgvTRhh5LKmfn1mRQPNfUfKjolg+xGfmS5uc8ThLQpGiFASpbUwJudpdpO/tSV5ALNwA9qX8RII
H5y8CxMf3gVJzhQ9IRCi6rvpsQXSvJ5Epl688MG7VD2EiZNihqCwJQ69ebylkAScPG6eujmIR/GW
0PDY5jDm2inM/OuJU8L1wFwjRIHKX9j870GtHfLujXmuFz8S/g3AXEbWfAoI4rr6beh42ifappX3
GfctjIMjV78HhkCsw0hy8CuM8FZEK1MeTNc4b1SEt7iy2PZ8d8ijdK/EnwKOQwoqx+5ZiXiq4W03
6FaFBj9tZOgxAIOdFNKqczOgtXBm6zMaKr9yP3XDAP7HL22F4e6MA+oJOBxqaIgDmlaCXdQe0DFK
wnMsPlb1QQ9KBx1EduIFbhjLATAztlqAtlKvo5FXGGnoJCDe8EpUjYd2I47A+PF/q+omQniGu1Fu
ZDMqnUgApSWuNraXBFvLRwBkaEZccSfeE2yxHw05/8jbF1I+6GNmN2iRQIihC8eceDRJBUMLgZQl
2lp5VeMMPD+nDK+fUM8p+FTMUb34A7QPgli9JGZHZICljPYo4TLzQSQTmmERbTH2buTRlywg+mDX
AQ/lwfNoEGxLRFse3Ila4m15rllGx9pq4kuRt5bgH+LUHUZTYxX1sN2FAhxRNP1r6C1Uxbea+93D
kQNvi4ZhjWfFHkRKevqsoqVE6y5tQighzMTwMhhmwDrBv6KFzIjh9Pw0tIQwox5eqGAl5vXmEOrq
SKPgUCviZw9y+2r81FF3SDtgA5AEz0hpk7PE6HCdl8VgtvJVCbchtknBGly9fJEr1QzKd8GvrCCq
qcp8OhSBEbKcpmwCMAAXJ04BuPAqBLdcaLWVK5PRiQc7iXYYpMDYcWbzMqLwNERKBA+RZLQ1HWXX
sd9442cnhBgIlDdhGmxjzHv7TDGkwVarkyJyTgDXVYutwxAUNCkeGILwOGSjwQXnbNqqsforW8CS
Tw+V3CGv7FjCIeIaEwWlpyhNX3OOWaL32OcyLlczQrhXRCOIB8AlBv62HPGP95hErhTyJinxIopB
CQz/0sblJg94GdP2wpfEaXbaio5M6mNeVu9B137HjHNrjh1TkXl2p7+0cePk4yGtiaMIL/h2iyvG
3SAPCOov9RRb1zuhQ+BclruElYey6bZaM3zIlWL3KtCIQx8BNCwFV40tyL+JCMwzgoe9+A1iRxx0
EJlcE9UAQYNB0FgHgganyhDxYztZ0GxK6UuSz7GsUE98kAeFVmnwAjB5M+rwIBW+g0g/eCleDDkm
CXQlLswwmwIj5qiVVQ+v43Ae/U+1mlanPYb53ueA5K8/esqlLA+8+KByJ695VADiU6fw3aKloalq
lPEQyxOzUT9y9bcSATO+ZaDeM1rV7n3/hFSbkdUNBamOofCFy9r0XZpSGFnrtGX5QPTGCcJkE/fh
Q5lERioL20RqDoOqvfbYb7FJDM6LMFxJjLR7EfRH1UfK4RdJnUTtn1tPwJy2rXvpMeQ/+lwDdSLY
nbvCSnHFe5h0VwbgF+xk/wmvhBQEQu2Tl+J9huegirsgDc7Ap3YiNGzp/Gj6GsFFVuHfLy0u9nGw
9UB2hdanUf8k+8JeRPekr72oaoP6q2zlQodLD24S4U6Oi1NmgcVa79Qz5VP8H8rOY8lxJVnaTwQz
aLEFAVAVWcXS3Zu0alEJndDq6e/H2fxzx47dsX97rA+LIhEZ4e7hHqR/yGqJl8E4sujIOWPvoUGQ
uAa/iu21m3/n7h9NjMkA7MbXGVWDwa073dT8ZVkI6q0/q3at3Dny1RpuLaVgsIV2HvpGPEtaRrLP
ptCa5z/6xhDaTKUWjpiemSpqa1fslt796KSd9HxwR9SPGvTubnHETvIsh+vgxTqTYjHpO91gkW9y
df4rreePPg/KwxaseEn3y7dEaMkTnxuh3/OFFdnKmwTMMmjCjJzC17raU+pt13yQf4rBUlG9llno
5nbY3bklq9lr+kcWgKh4Ux+ZAwJx1QOrTdr65eKJHaF9BWBs7YLUHpCNJqtRfgXIk61RlLu27+JR
DxIFNrDLM64H3Oeom4VPlzjfxlklle68yErzoqEDO63sOnE4BINehUOdMTS1dyQTv2/XJDrHbaWI
Zds9+iPH19VX73VsoYOX3nywO1y6SeAudPvvWKT7obbX0PB8vI+87K+z9X9Q4kVlLo5NzbPBUOSq
wgL8Kc6qK3ZTsCUGo3M3e1FmrnEV5GXYT/lLX2hnJUgBY2uNxNIy9hs/ydeMYbVQxUOxbWkYaOmp
WCvrXfXGcVi0OsxAGEZSREIj1W++Sg8V7NxOpus377xi59Pe9QS30Hj9HonmEnr22gfaFWv+RKqN
z8hlvWALRJjjs5OrkzLniz9kiQYs0NISz32WpPmWKEOP6nm519n6I1g3Mwxc59xoepR5zY21QQxT
tUM51fGm+m+jXfD8XdK4W4bdPPnxoMy4sGSsOS3jiCwjaa2POLV+pHRPMpXbTnRdZKbViI7V+qz8
8ThPomdIAnqoU0AMmpHVS2+b0E72Zl/rNn8S0vykYl+6XJ70Tk/aJk3mVcTK0KJgtR4Jfl5YRAVo
nuoObb5YX01iyRwjJ+12iwbimEk1+hoBw0udKZ7H59Tl4lo6/YfuDs+14T36FgEszpDHQoLiBk2S
GhmYDLocgC+jsP8GpfVZjzXBy337tDnBUzvlv6Ys+LssKyEVhXoAbYuyZnmAjtmv+CmsS3Pccvdr
mhzw+a54NosKKDtrIuzFz6nJP9e86ZTRNotJZ0ISe8ttP6sGvHSYM2ZVB/hgwFdJ4eVZdirqg+Bn
N9EC23N3lZ7cuSL3wJwtG0w3e0RBjNtsVZ4y6TPHcck0/sEO1D7V29PQT3Y49vm2G5z7486h05WM
UzAq5oesj/2c4z0oBoxtDdO+baNaFx9z6YDxYuTI19r0oefVhLbawOH3vQQ1TEcBx7Cz8jHKSvvS
ZbxIr8ZbWasn3SWdZK6LeHLLZBqNd2XrbAXBWeTeEBMffPIlqKRka0Pvp4/eaLRw8eq/VPcHfV7r
pNrMPJxpDiz7d5+S11MU3Jt6nGfu2bXTZ2wlkoqrIjAFXi3Ga5YqXBIwA1Gefiza9rmwm49BL45m
k53HsbxW3fI4ssThad2284f+17YGdayzZ2tOuHy2cj8YM1Dx4O9zLgmXBojkPUSLY/tXJ3wrNFrl
/2zbRnGbUPXtu4u/CcZui+APNiEvJnDBUhhRUOS3xk8BKOztxSXgyBZjGhc+j1W2Xs0+f5Nr99ea
hpNn+g9EEj5mHcOVti5XbwBqqrKMjqx7kJKEb0/DWnvR+0St63EblqSsvC8FATyWOZl75nmuPeS4
4kUbs89U0TzRnyLrObSLRpqbjBxv3jczKTWqemno6CpD2w/beMNVeDdn3HCG1yfLWL02srwZQ3dc
bfNQrvWnVzSfs8N16HnTX1Ia29D1meL84TAE2iuRvrtROSfcpKG3ALX7bYok3dPkWPtFp00T3Wsz
rKc17160/k+6bXGX2gej9Q7D5r175ra35vVcj+VXavrvdk097NRBt7Rk2tJr6wmE25rDnlfaHEkU
/cilcS3t4OD3PN6bGkywpFYHCnboQUiPCYvC/jZNKKBGnrUegGQY6s++cZltss85MG9LUOZRUwJr
e2t/6IuOFIaC+rno1keVVV5Se9nLDI4htHU9F5rpcHL1u+V3nqjUu/SLPe+ybjhZ/nrzgn6+jDz9
22AxIrboeRYn22eN++an06Etfdr74M8kg8uUrp9LCo9W8XA3ZvAtxPjHtac61Og/pw53xFa8MSkd
ZIESQs9ipfuvejl9NKkWTw0VRXIPaznAZpe07FT/awHf7sJpHc/CkjdVOpFd9pep1qPWEDkv4Hy5
wn5at4p94uxRCQFumZ2Vu34YgIIVQ1FQVLvSy967ridRLm1vTd4clzLfW7lBHaivW1v8qrVm33nD
06atFPtGJWld7FVdHIJexu2cxkNNXw7IDRZg9x9j96dusji3rF06mjur6GMtc85mlkX1oh4NrpN1
y5LRKT4RN72WmjbtTAPj9mU4ZrkZpX4Zi6oO6xrsBJ47nMfsom/m92qmsBrT2iRYsTNN5/OTWoQL
fsW8Iac+VsI1d2Ly3hh/It/FHIsIQNj47bOrW3BjsfFhgeC9qd6ZUp6MRnynU3qU7p17Hl9cvfzV
zIDaVPDTlLq3bVG3wFMimmznrDlZjilG+2wP5XM7yl/aRlbvKJw3s3MiRsUDBitN7BXFVVuNdN+U
3ZMrVmY3JZyQk3YaCnnfhXoxJ+9ajezLkYZAtdH5Qpz+j9zMj7xNH/D7eVwX8yPL7eelOwVtSu88
HewMTod1bnNHcYgyOoFKDbeCca1x+FDrOJ4W6rrItltDvJhRN3ujnagV1ZOziL1uaMdJHwHz5N7y
CyKrzXGvKitczYYvog1pAM6DnGPZY+cMTI8B1sc6rXxTqbiN2xTauPe2jC7gqE94egKWugfZBbvU
JEfVdK5uap3Swr1qVIORpVvkbLRZvhDXASizE2O05CoWZnnuUo0bjBg2nzQ+rrEw8PhE87DvZ++w
LMZeGM15MKCvGyxPrTqyJxbIVuIOtTZp1vpoQAL3ZfpcSoOfpNGwea8PhefFxjBDLY87t3f39pA9
TMSwuVN1Fnl1bJZ6z9oLdZ6lwnDrlh8bK3zZ4L+kg37tTe1rK+XOzr2kynw9zIlFD5u5pBsaSDO1
b8PGxNqP57TVGghp/he8S0JL5E+eU71lmoyKxohtt2dOkfMl6ysaLS8Z6+Ipz1FpuH48zebRX5jJ
TTvnxh4iwa7umhU7xKNfg9GelQp+2Tzcpeb+ksWffppe2q6NSTiLiyo9CR1GYsz3KXDaZLjoTc2w
0vPbkutJ52uIBf19xQLSrKBrpLcfs/Vs6ho8hRf1g3mtZjda6i625PRgFnkd5mr6lXbWbvPadzWx
TtHhMtULVF/To51bsYEYzIAhyrclyUQK/jsnpqNiUxselayeUph+CXAOg3LoBveFuHqm8HQn5Hxy
QDVBnY+bW+5Xm0WiPt/XuZ1sQl3GSYvHDMl3QC2yhzW0SKULyWONqjJ4t4z+VDNsd/m2b70KhlM+
9A5YbKOvr041xf2QR+bY/HTLHqRaby9Lm58CBxeweiHKfo60oCbNK/1kQnteNvY4FnOPj8OlKsaL
JVjBCYrELrKP3OWQzf7fUvY/XbJOWm256rXxNpjVQ+Z7kW5Y59LNDuOi2mirNIDb+eoDDmgGWxMW
pEjxp667fbUxtTXZqVk1RsvCDAuV3pTIbrplrWExFUlRZQ9SNd995VxXzyxOqUeIOXgs00u2gXNn
H22ZPTqLxc5a/dKsqG2MgEzY8myMM5UU3h9u0FXBc9VlzAN9c7Z9gu2HpX72RpAPw0XEAJM24sy+
s1THuqV7bTTGuyWwwm0KXgKN/oE44tz21x3/6rnR7b0cuojF6qR1qPAF8oTN/WNlCP9a7RbY080u
2298rpn1iA9zA8qn0s6ezyDXTtTgZof74VkIJkIwfWEtoNzlj2mtAKk0TL/mm2/CW23y1uh+rAFc
uFyTvQGrlwl40Kl+yqRgG0RlJ1lDBXZmQNI0Sg/Vis9C1p/lyJDIO8t33NRHlTsvY70yv3kQcF5b
nubGec0nzXhsHTpLLae/H5o7nnPvd1PtuvV9NJbLEUOacPN/gD1Ei6xCw1kJX6qjVXcjwM2ItNrE
d19W03zv1fpWmtXZb2SCMmlno8eRSxVXXfORGR5myesO2WfotetudcE+ZyuqZZV0UFYrLl1Ez4Q1
MX2d2qLMrk7rAjYa9HFe+5ey4mlLoV2nBZxIRtt4wiMjbIKfXGX45eWHsTCgvU8TEpTJq54JW76i
HIlqcUx1KwzGORynF0GyMh10qM36aaja3bIS1ln8dYstdO0Z+PVVcDPm3WufqWQIXgtKcb9MgMce
/STUDaXKHQlrKUSYza9ZkT85TBoIyyKn6x+Z+xKPumAbxTGVa+yjFRmnMiTSMmnpRll7hF0dnnW4
ja2T4DvefeAFsAQjBw9Ix2zv3xFhD2DwLrgzftjGEeEzcLJBk+/teKVQM3/2conGEcAVsoiF4Whi
qJ2bARWBFpE/y9d77ctPZEaV/0NloFnLawORCQHENtjfbvUi18h2jpOFIv09SRA7tExc+ktbn+h2
zfyXXEDJWrGbc5poZFEWQKFbl3v0rmHZyrhzvoOewaZbdwX4Hx6QIVUtmgI0HANaq4BgxelnJ34H
8s2gz0zLVzVmSc4VFLgTFc4JGwjEbUpPRue/0B/ROJlANHwAE/958EBcHh86v4qE+pA8KJXTRk16
W9AaZEZ3cHGiUni9lLdSME14wAXIiv28jQ3ru3HK86aRGbiOb77+1x2sfTABr6NXaYvzUKOE6cXO
M+qYWYQ7wYjUVKKn0E/cM2DeMpYBx2l6QTUKlD7igpZFXTMeaoVCDOjWo4RIg4AUc3xY9fPc/dqc
8bH2T2lpxrbO9ZlCZ/TtMVDw8etToX8LXGSJokVdu1tHPrlp7C1nAWatwjSb+flEOHBGRPbbtD89
vrsSZMrtz3MBpun4h63xorqNjDw4DyhbZNNGDmyIsE958JuuNUy9N7tGIt6WoFHHdQGZT4l+8JdE
aKgr5euwoWT5gO4NF/tdIv5ahYR2mg9u/+EjS+vWywhpC14KtA3znO4dOh63yiOHvqnr4K7wOzfX
3xsKIVcOIUgD+JVM5PYh1LOE8B+8n7762U+fY6GFvvOz814M9eYodmI1G9H3BkfAODTOFxkUT3ht
7JqGQ4g8ap27B695CeCgmpGoPq4oqYZdqy8gEennNpShDZVn13pYD8gpIFkrlC4017S6Kf+6Qh7v
9hRU79kDlPOBr7piiUo0Ud62D9Y2FsWyW7yJMvGsArQlW/lszTY2mx9sgu6Ik91NZB0MHEXbeK6M
m6CN0/qZNgbmbSl2TnDIt0fsTZOSI8lo46Y2g1BbXovBUFx09ssorUOug1RJ86GkTc87GSkT8+fp
k8KLXjGff/mzHS/QFJlXvDR1Tm7GgKRONocSMpMxbAkL24y3Wf3KgPXd1Jv2mvmpK/UTbx4YWTF8
yLL7U61UX6DPdMXLk/70XadG2qLfB2OTELy0oAPQsScC9M1HJFCaEZFJQh9HL43SrQcKFellM5pD
jShr0nVeWju2Gz2tYf8c2MmTAJFBwVSMYxVamPZqCCbWbEXx4L80BfewZ1zbBlnBuv6QdyqrTj1Q
UesO7pwriDoTnQvI9Ck38JFnCl2lnhRacSoWtwmXUvtb5fq7O3zo/RwPkoOXMZotCD1brX1a1V2N
5j9YNQQ+/76dRMzWznOxlfEInE0EdgQCkwQbKFBZHWbNiOlsExvlWKnGD98O/hY5j/XgnYmaVmEj
fPwZ6zZe6L+DZQMpq5KVOi3s7Kvu0pHNoPlva3RRKcsyKectbqcFaH+NhFndSNJDmaki2Xnlzm2m
2+K1+8XK/i6ACh02UFVeJaSxnjweZ9m1e1V8sU39sKyw0HN/UBWvExRHbQR3GQRKzMI5zsAjDiHO
62Qe09m+Nir/3S7NQUNBnukuzwHaMBVgd+LxPJFY5PsRqfTJ3Glz6BdUXl1nu2hVXI008ZWO9um1
w+Z3SBkKvLu14oAwRw8OYhyjdbIgQfoX3Oh2dTO8W5uRAJGc3OK95pqQxbibwKz0uXtqXMp6rfyz
aIxnbxLRBkXq1iQCcPDXPvshAuyHmhkKQYsqH9FCNp2EyMO+U0fdX+IlZ4iEwtVSEY29GWv+UIAC
EkXW6M9r3527DWeDcYqmBuQWsynF+rXXMLLkKLMWopCz4LR6XHLKvwhA7aEcDllA2INeHwYJPAeB
gy7xPLjs/Nh5DGMRmbZ2MFbuywr5l8Dh3KYgjvI48QUNyxDZXJB17SZVPnETKt5U+ej2ApFfgy1z
O/ovGvVprZHGebSgtU0v2qJB0yotbLmxs6o69rJ/1Qv/96BNe2XUH3ZVXOZyPKVVF5da9rDm9VvV
GSdvU3GObs8f0riCK+xYD5kZqIV5H5EUhKiYdvZY7+Fi6VeWg+c7OyEIXBk0fOH7Ia5oSXEVelqt
7JaOxWFx+CT9HK05Q3A9cqKGszQ1Lip5TmltQ8zgD5Vp7nsqXdt+s9oXZlZ9VdtwHD1aBZ9Bh1lD
5+wMmzjJMT/03Key8QksSRPhzns4m1jnUkTY8gasGeqIHAr0vj0Ek+fiEeYF71ra2pElgTNMuvIB
ztS8VflwVEtN8a5/uV31rQE7A4Lnty7taL3WUFaosCByZzFcbAf+PXDeyrRPaHaYdwsUc8X47pf2
2VHjLkeuIrvlQaTdwzhlCQWPvIYV8W1xzPjdbVQDeqNkWE3stmd1HAzOPpNLPI407rb7nvmo84Lu
K6/HXWrXh8W1aD5BcXOwDtMCnE2tw1AV+8VdLmmj38wWvthAggIAxhfsI/klFpOYytHWCf92YnMJ
9qIqY32d94XjJI2ZcidLyn11Yro8+LZKsjuk5rgXZL+Pc6ZQ6KkrKprHOzzvW6TtdX+nAti7d6LG
bKJM2BEt5a9x1RPZNn6o6/pF65ykg2hFfAi21OyVXxxrsOWlW07DODKcp8d5CQQOs/0fc6Axgd99
1DoONc1YI6yrI92wvEMOAwjiXLgPLtKmauguY9+/op28a8YehOclQhqXCYVnp2nPdh183q94ohkT
BEAMpCp/ztyBB5qNCW9rv5z74p1dAgb+0h2OtMh3uCHua5+d2Hp8W7MxzIfm4lV1IrvtMPnmeyr7
zy6QhwmxuSicH8vAlO8vSMDMncfkoMH9W31/1dwiKVs3Kfz8oPveue4JCvbauBvzr8Xg9RwzLNVw
7vtyr4Z6vyxzNCM8blQTjZ3zUnXTozeDv7U09C3SEdubbuVUXQxze1VZfVnS7Ez61k5oWLb4y77g
y0yRKPQIbyz/ae3Itqucn+NM4JFGVS1lsRMGN55hXZy0ShzunjrQ9j0NhhiKQ6aRsAYCHxDOOhjm
wff6Z8Wtcu/quASTXLWPk4vNVt8WO9+gNe8s51bj7WVyrO7oa0tjaNcNj4SCy0Np3qzPLc89NGwT
DsV61ILKir0teJYrqZFlBr8ltBo1JsIgzeD3aTPknyY3DVqfrUQtYK9x1uQehFw9RjgLfNKEIhPs
Yh1n1/OWTft04ZEpXTgM03gcjdpje4HBCtgN6v4Hwxi+4wG8hNtE6dydmG3OmVeeprpBadHjf4Cg
R2k6QnQ/hiA94U4DUQRcCXH6Z51Spvnga520b+Xxf5ba67igSscgZTe6+iWt+5990B/mBShHDbHm
rQ84VeahI9hh6/CIyvO79IybqKGmbpp5yxa5RmM1owl9pULzw1TNzoEXL4k/bUZxGFHWNFvxZ2JM
DWjIPZ5e3WBQzbP7ysasfZdKPrrWtpfTkLRGFcHqhAH7DuWYPeVKZ9wssQwqdhWznmHzVQ7DdYPf
HEveBqaIKehkHajYCA5eEzz1Ulw9PpTVYWYuVOw03w0NSOtOX3Kq/tK4PPeWW0SlogEfNBsVCZ0Y
cjUbFLq3+d4Czj1Wxw1NvB8gj1Nt7GvWvoGSXsDyPfpY0zmkZB+Usk42dKn2JtkBkfBLKPctPd+7
WwOGmqFl94YXUzBytF1k+LTw0FKe1V7SQvvZ201cGXrcy4aG09ecnaVN1DZvRT6ZLahePb88tov/
aQSjdWw70GNRbQGF1mDjP2WPRjPQgbIhrp2FS3lKt2Y56NKEHF4VMVCrRG7eTNN5LHoag7rL47n2
rSgIGj1WmjbujQCcchlnfg+54hrQTSzuLhl7HBPzw+yA2Hda5t6fn+3B34D6LbsMiOxm7Gw6lGta
MBhfnc9Dk7YMzNUY49uWsv9QsqBw9+qtzk3dld+GNIxdVqrgsdUQyfslcom8ewpy79IZ6n49gI67
QbQwC1283Aw+RYGIsQfM3GldwOZ+ro2hswZNxPJYvpsKlobmucwfiqr53Wll93tZa9Zw+hfDYeqG
V/cfGt8ob+lMQqbvHru+fpSV+syleWitjRGlNd88m9fLyb9rMqDoKszW4dy2vHQZzNd5hRrqSrbr
5rp/zJUwz8ayBHEHjobUWqxfvj6UN1Nv6A1lBvfW9mMU4AN1WFmd33VWfd+5sC1oPPiqteJ9+zIY
Xix3u1Vw8H5x88RVzr83c7/NtxIYSi6/JZxnnXmJHKyHXGcBZmNvijgv+90a/b2tn5reQgolw9Gd
Dh7iT3XTckSXU+xDKFltw3u+z6/vlUvhtcM593a6sBJBv46GpEOt611bhGF5kUaVdVmEH+UjZIq3
G8RF4wuEyPIB38vyrx+86YITAgRUIHf3C9rU5qL0vVp5939zZizy1Fb7atTqVNfMhtNX023hXbCD
QXmaj7uMzottgQKLApJ05BW2J7bFg9HmUV5cHffoILVxzT7UNJ5jL2qVC76YRbOT1MN62QRzj73r
JljYnxyO3aL9HNF3b9N6Sddbm9IWlzcJ8jF8MYSim2St6azaadc1OgQY49KcnwRYyCwDfIRQSHGG
2LIQDhIM85zTdarmh2AXyUQj5N8JbtBW+3Gm0e7SSBeHvjd3dnkyJivy/QdYWn0SrPI8B518NlI/
6qFG23u112sYtYINsJwxTJxt65OUlGgb3j0esNn1HnRWLZr6x7b8oNyag5FMpGr5g/2L9c1j7iJO
NR4a8avDAl2grcgh2sQO+gBo5yDTLXRQhdDlVkPii8jtn+kr7eEYNKRTMvkPq5WY6wCk8FayYsAY
CfSSLMgDuisQ6A3iOykaZCDIntte7rq0isEBko49lBqUE8mnrj35ynt2YbpELQ+VFrWOCTJ4atER
pMt5owb6X0sPyIQkfBlvOXIkNzP2rv9jmJtEtx+thTvfu1kdHIM4aiJIito7BsG2V7ZIWGxNhK52
s7tfSy0hRO3mesZhAc5fR+aFPn/19ezs04Kbk5sM/ZuwkU0MYzSt6C5X66Pb1oOx1IyWCn0IipS6
C9l7HJCd4ZRxYaU8KWCFteU4ImJf8joqWTdoanUuwGPLJ3edT7PBqD/s6+IcjEm9Qa0vd11zwm1u
dMSZCotf7XGG6RzUl94+Gvp3O3Lai7g2sqPKptcZSaTUUdHeW7GWnb9iap+lrbisH03vjT9HB6Wj
KIIH/Jdwf2xtK3RMB0oOOPcBDMJDp6Z6rAPzOBBP9XxR2pG5rxTp2UbEtSIfglUtDaBNm8ssgCNb
l5FZbtmzOhKXljy5ldxtmPUJ5J45PagUh8ZrLviXvnX0CAWSucBcnv3xdSjuQstHPovp0+yUF3hV
j4IAXH9O9eGwaMOe83B1FkSsHvxc57HCY6HvM3ckQGRi304fqPVQZdIKvYzO8T6Q9j3k1ovyTtVy
qouT7YEI6OeyNNgrK+L7xlxG34keHexGcC2YDQsHqBk1AkC1i6kuaoo0B4TwtfDezfQlw+3SdI9j
fTEUmhgYMlYRgthH0Dq/ps7IHscCgIZ3RB1n2Xu+/GytYOdWj2p7bx1CRvU0ntHGZGQJiG6eSGLw
WIkScZBZ0MuEAWq/q/awqffSP0tjDdFyfKVlfipZzLTgH6qp+uUV5cH25OOgv1UoT1jh1aGjCh58
tAe2s6/QO2Bu8WhYwGKl7sRuDtzGFaU4nGCA/lNtXz3zd860bmBnJyeGFa1E5U5BKT4E62Od9lBv
X+mMQACBsn6ZIDpKHZIQ9eK5ZtEqzffQ1IGOvDvJhqOu3RzaEKsHx/HGvVQrCwaPAJ5AAcauaB+t
Gs37iyrOzXb024dyedjKc2my0VY+OMszsI8RJEb/ZC7fS/Bdylc065nxHmzp87aUz7430WofiK8M
PePUp79ttrekXIExPkt+A/YTcnVHIuLVsTIWwNMUqaokCdoYVnoMq5ueCqts3rJVC363uq2d+mHE
GUtDzzTPdxNGc7LEC7vkobN8bewN1t8FekHvftaR3f8e4Rc3w0hSWm+HH7qjsRGoPwN2+HTjvfbK
cDSRwfsSx5vytFjbky2dqF3PW/sLde+TCQFMfo1sXxeuhUp1TNzflXug5gz5e++/zcWjcA9L+6Y5
n7Z/a9zPtHlthRY66HmslFX9MQOc5MJiHto4KTizqSvatR3odFefU9BMgsuvCwB9uQ8yAF3Ag41R
dRvuVtl7n0XjqYrWLLggklsgf/kQANcLje9d6gzL4bKUedbTZPChO9jekNUFwV5oIYSa7rt3vorm
sYk0cnrluW24ohEQlB7P6wan1O5nEoc6uXcLTAx6Fp4Az2oknFlSE+mJDL4zo17/7urPyfi2s+4w
QlZWbEQGK3bQ5kPDUiJLLZXy46L8mZqc4+Y+cwHRZcegjwK7pSi8c9LqRd/nsGnGGwtAvffQj3/m
jdRUbjbVX1xQWYUhZJpzrbM+NUCBIQMEydrV9iOqGwOEeFr+GlAgGQs4rXw2Welxlw/LfWi34Nya
+oM/IbBPX//v1XTjn7buDcPAdSfAmk3X/8NTZA68yvF7EofXEcXIbKLW2NjoZVU0h/ZKrfa135Yo
rwJUb+PLGBanX+7sHpvW/S/v5B9MOngf/++N3B0I/s2kQxkGUsP8Ppo32o2SBaJhMUgsFgP4f3Nu
+W9/6/6l/NvfKg2tJG6Pv6WzXzpPXTQ2I+3AWLz7VvDfTH/+afWfz4VZEzeObzn/4dKgaW1uegGr
/+1KiPTWPzfGHyzjn+xivSz1dAI6Z50e0CoT/8W97R9MGwwDxyYPTxDscP5lD/hvH1O6VUUjT6jg
3JVPykt/kNT94/8+P//ggfO//sR/WKus6TRir0Hu3pohYk7X/YKUKmfT2ntlqlrSE7jo//9fNPW7
jZBpuTY2K//7twvMdnbNrueczGni1OKtv2PFfft3XlsmAnhDYdza8r98zn96TAiwtjGMwhHSsv/D
/yJlR9GyBv6q3lnhbLehNFGpsjH0f3+4f/rFLLxQTN3AycXy714m//aLMZapJTXXu3/I0xKokO3W
/yHty3Yrx5Vlv0gAJWp8lbTm5dnl6UVw2VWa51lff0N1z2lr0TwiunpjoxtoAytEMplMJjMj1gF4
41gCzPQYCwDcvxTULgJAGREeWmULZVVDIts2JaNgLFwoTYagBYg2UAPNLJQux2ktQeEJYdELwlDV
vx9jgYELIHRGGavswgyMv4AYQhSmKkfFtNDzKqBEEoEwSz/VBolbBSBo2i9y5J1/WLLApjkUNTJU
/ygqw+Ap0FxwuSp0krQxjmVAhEFqD1p3UEdykyloKw/GB0/FW/W6GfAcIDRGQOJKYGyqyaxN2LSy
YkwKcn4T4sNBt6Vg2tQJCigEKyQr+HSW+ARni6picKais9sVT5TgLEY3g1O8ZO4c/91Uz4hON+kh
/wQhgHRYHxhvsVQCql/ZkE1QuDEzOVTtBJ4aHGdK9UHKN4Vco//l30NohMrUtOAJoCl2uVgZybqh
orCHsPoY0aRX0jNkIgULxBvHEoTZpyiDAT0Wbi0oEqmuk6i5KnV1O6iqQJqY5290jZimZs67lCXM
bmOLmq0PO0jNfFdSZW9k7V+siA6+RahugRgJ3EGX0zV2RC1qHwYgtUidKT3IMgawjDmZAk7R9ZX5
w6LDGps+byKQ2hmqbDGzNuJwkLTUmlVghxcDPZLp5tRA7VZ1plOxRbfZXbY3NsYP8AjbODWqYyag
gOTO5+IDmH3VW1WM8BMf0KGGQ+9fEpFYyh9X8H8PUWHFAK2+pEM8AUHaI4tRbq7STfOzdrwdGCsO
+Yf3WN/2z9VbJGCBlOc48DuuBicF8iJF05hl1Ay1rbK5prOu7Ldpj8e38C2QHf/wgAuIskeXlpA9
e/7JNUhmNak/TX3sYajE6Q7yHsW8+m2HmiCIPEuv+p7ekpNyLd2SvUj7Tua5Rx3E4RA4szRIMjFB
sYK3iwAv2igH3g1n5Qf6QiM33Hl71GzvFJTE2ehL2/Wnp3Xz5e35JepsXMuzWfMz1ZwfYkp165ub
SSvQXiXSKJ4t8Pukfg1t/ogFyGR2wxj5AKnO6PvtTtHv7Cnc4oCRP9dHw/X8y+EwoSFepes4RP2G
k6Jq8Lp5ycAyK23yYavtrGOzi5/X8URrxhiojOSTHoyAyyvQPemo9/7Vo8C71t7WcWT+Hv+aQcYs
K9MrDBnNSg74F69R8O6UmxfQYJCD90C270gKCAbGkdqBHvjCGhmnoupD2HUGAOkHLvrpFe5nCq7D
L/WjP7n0UTA83nUFVHK4NajgzQfV+6WBqFouR0YJAxkTt3mpd8orWLqvzBvtqIkshLdkUJfE4OZI
HleUS6g6qstZOqFxUHt/Tx86N0HH0zl6AVnIvapu2pO5bd6jnSU4Jrjbe4nLWGaY6TT2Y+DKH9Ar
espc5PZDlAXeG7qrOcq1+hZJNtkFVyIqwtk02M1nUEpVS8E/dPYs1HG3Ry8Z2gwS38pCt6nD4Qbt
ctDLqfqwsJFgSAo3VQ36qObpoG7Wl5ZnuEt0xnDLNk0ThBC4DuoFyvWT/diLPCfPhRlUR2EHrmgK
bPZyRUsShbTH25cTT+rM7ADmmd6L7U4Lfv7NWP4BspjIf9TrKOgGzCRKZbd5aqAq2tqtQ/DN5Gsw
FhP4B7rSmmOCwfTH4ix/1sh94PAjaOqx/V9n6Wp6T34T1AEKQj++kXwNbY6oFx66mXK80KL9FT02
qKSn3h751C1ojB0Ig8wu7U7yVIFPEywbqyI/SsQMvAmzSYrrpnwupWM6fqzPJhdCJQqCM/CrUjYw
z8pxMA0Pk1mA3dt6SlAlRF7WIbj2vYBg7FtPPamLxtn48NZnFodS2a8DcIMgkK8SXC8UdMWx4TJq
G3uCpkp44pthG6AiyTauyW3p6h/l1jq0+0F0T+MOCfdCxOjIeGDiLm0BUbtmDjlcv1U8jtEukf61
YCwuSjqBaDFRVFlTGWffVmmi4J0S8WNrgGEKFCXFZ6WJVJO4aw+tEGJauJUh2XU5imFKSK/1GEVi
3VDQCFRo4RVsVi4E2Dxxx0DGgbDmFaANQFI6nFq+DqIoq96VyPkiCyyg3+WuxwKGMTEFj0N5MR/F
TSCB3+hsGiIRF9FAmLnCK4AflMl8JqKmIDgRPMmK9IkFECrjO9W+bsdUwlwVw4lUb2ryRmqBXXGD
JIjDII0FUj5KzfkbFk5MQruw2pcB2lDeUU4FYtLhiO48ukNTsosGKJCWoE4yc+jr3+zQBS5ztMso
2ZD1asY9gg3yBmxh7nBC/V1z1Wwap3kVzSXfJUCjDf+DYI1MmfUiWeVJeRU2Tljeyh3y+SXCiuqM
9oAxfZRQTwt2r/IBLJkobv9lhiKPxI3WvuDZtdTxYO2DF6lxDONDK55b7wHsVjGqbkh+aKK7FH0X
TeIKJpkbty1AGa9EK7k3SIsxWx+jalvPwQPKy69i30ZZItr/nRitZlfklKOeWnA2zkH8twBqgcyc
jX5dem2cxeCsUBtQET8NLZosb/I8d4ULy90l1uwd0SOtmxpjwSQK6r4CwYYDrpv6ihzRhDwcp814
a+yKvfmQXNHCTm+Ue8HcznP3bYQW0qa6oStIcTP2RPOsjLUJBty46IV3Ott78A/X9QnUcrcCqNlZ
rUCxthP1puV7E0ZYvLQbfVdeaz/jX/nVeDNU9rgFO9ltvCVv/mtgC6/287myBs1a0NjTvJ1H2bk4
c+x0l5yM62z/+sNz8pPQaviR3NekqozZyB0KXao/k7q1bHl/2znhVWcbDr1Hp5BjnJOr9KdIZIVv
P/8sJHu0KqHeDzTDEEf/SqtP0vg2iJKd3NNoTkJC5VLHwxJjomiWtxCjYAEHVUIFjgxCc1ESXwTB
+NM8BLkVjeBfusBEl9k5Vj/XrZDnS1DDYsqKTjQN9dywlMVBERddmpo+djQBRVvuqQeZ4KUcz+sZ
iirWoXgrsoRirAAter0fFIDy8YaTqP42rF7BFb0Owk3QLVGYkArtLpEfKpgx0DAfwNxU7jV7wCGE
hrfqhAd5FOWepH1vZ3eDaEPzvOMSel7MxVwWYDXI2hLQ6k77UNBLCRXxeGNtVFQ+ONadukXR12Ha
oPJXdGcRrSJriT3tSJxiakGDiwblxHjs/V1Nfq7PrWgBGWNEz6OGzlag5MMm819JsEs7gTnO7pV1
TGj+hmifqUCHnZUJGobJT6Q5uWNpG19Cr0aGLkfQhceoOER9dhodDZFoJW/ulpBMTBnJMTIuc7Jx
ROHZ+EBA59WCmTVsK3t9+nh72VKgHGnM7zEmm9UEj3dN2gGhZZ+dFOnTGu7+2+8z5idVdadI8++j
9erWrEo3CfrtOgTvyFoOgbEzdJxoyJwAQvGvrOQdVDl+/nsojo3Vu1orMDfOwsAGqEIUQ5ENHB+X
2wmNgCQFEyiKkMM3Wf7Zpc1mAlPC3H+0PioRkHIJNEiaRiaCgDwujGsT5Z40DfcdyhKkrnXXoTg2
cDEmxjshaSJboQ4o0Dij65fufLUVrJFoNIwZxKjwi7IGEJ56ysAogZqi0doRMGD8zVB0nZo63pgh
uHI5a1UxJqo34oBVvFtF2frej/Xf59gapuqf32fVqEAF6mVNgdN1NNEXAV4H0rYHs/OvGyPapbF5
NNpYdG2aTYpxPxeYjMn1UzriQRuYUviG+mQ/uAqlzClDFDAetAm9qyinGm9NZbM+VP6SfQ2VMcAp
SYPABL2yEyLtFGqKK0/6eUAZreGXAqh5h66NkDFAQpL/uS+l6Goz/MKOaQDK6s/1AfFy5shAEmKo
UANWkXu4NA4aFaBy8jAibSzxfqpeNZ52nNBrkUj+C22bOwtmOcT5oQof1qG5A1wgM+48T03JkmMs
YQcuwY2qVeF9ZKC2t5ijqP8GxeyAzkBqyEoxSIpuPVyMHikqsjXDE8RNXJ9hUE3GgUghKMosGfpy
woEQjKgZH9ACOCSC3A3X+ha/zzgMZej6dBjw+4MG4sakc6bsHHe7chAZhWgg89It4iNZCXplwFkL
5UG8SXlX8ra+ggzZTrlFQ5J2VPfJnSgvpfAxZxvUUZKgUmZHW+CokbsQmM0j6qRddG3uISkA8rPQ
wSvqhu5AOrVJt0j+H/Vr/OEc2P2JoitH4C05Usg4yWYBmv/5EGaPl7HZ440MH6LdJM5TfAIjb4r2
7MZF24ddOOP+PXbhraXH7Ac9BAIT4kSmF+CMCcm9pJcmmLmcmNx09UMwunJ8N+lgjm1E4+Tvv69x
MtaUD1Vs9fk84Vsw9rrj7qUenG4fuShVv282aI4Yd55gI3KPCpNQSBdZUPlhXwrmtGeTkKRxTCW+
LQp6DkGWRr3qygMlfZCj76oRbUruMBeQzHLGvjYQEMrgpKC/QhR4pyib1XrBsvGNZoHCrFtooite
HjEw9Zidr/D60d1Gt81ef8RVBswjNnXA4PUpuXcRtDz/wrktoJl1BBmMD84rQE+ov9fA7BkkE8Qa
LcHScQJ+hSxgGJ9QVo2K9nTApNmDZ2ROZexTNPCArQbEKneVem8NAnfH9QgmNWVTm1P6rAIVfh0U
iSUQcQ3dZWiVL6v2dX3uuB51ATH/feHoSk0PlQk6oaC4xEWi2E4TKIPRBydv13H4QzEUTdUQhWls
CBaadRNrJEW2VUOLUFnvolQTQPDt/B8INgrrwQuOgQIiGW+jcC7yl5P9+ihEEIyL9odSS9IkQw41
vNfAdpj+ykFTvo7BX5GvYTDb1SyMbJQhzw5eWCM5tFH86oGQ4Hns0YaUh5rkrsOJhsTsWyMLNMRF
mDW/f0OrtxU+9s3LOgR37ef8EtFkVBCyavOaUZtWMMLPJn5AodEw98aBrmezjsIdyAKFseQQekdd
kcDNhZCFSdHOp4CyXxHVFPNRVOSg5uJeqANf7he98gujnJ1p3eFYBmuJb3z0lShc48/YFwoTGU5q
G4DIBTZAyx5pGSSYt1FtTYKl555F1hcKExQqoOUELyTGUhn3E4oKJrIBG4KmgsLFDQJVgMabORky
JpaJ0BA6uszMocCXGkmIvZNZ5pnEaLmJjPNUx3+xRWWCIlIUYBsmkp2XC5ROKG8HfX7jeNZzFkhu
UIx2B1K+dWPjnQVLlHkBF24zCouiMdsZpVdcEKSPHVqy0HNG9h691fofU/y0Dsifva9hzX9fAHYF
OG6TZN6mTe4kGrq9veeGdgLfw70MyZg3AxGKrMMJXcIM4I/ACx3Ih9T6XkH9I1gdQW8OoZhQvkpB
QkGmmfZNFIjNa8Le9JaozNbNNKlH/wFQfXCItBq4sgKIrYMPGkTMILyn+7oHKX/s36TduO1A79Mm
IIZSROk1/hx/DZ6xUK/VB7mVYKFx8ZGAaC18jtvNXywjihqQLEKBJALAy/nV+nqo1REQnuxDvcQb
lV1fQ/hFMUdPlCHgHSQoEv8Hi3EiXWpMZPDRQ+9LymPWprtUH3dlXW7T3nByC1pA5kuBhlDc2tDN
mh9w8LgU6XSigtigk8+Vl+3WR883r8UnMR4HT++NDHE/vHsqkyuXIOwBa/BHFR/L7jSZDz268xtB
nS13UWXU+CKbacEpMDMOYtySjgSz0Nf5TunpPgQJ8KAVArcz/8w3E0a9ClwOCr6/ZUzBbZ2isQf7
k/rZe1FA/0sO7yTIkHVGfDdOgWAm+aP6gmP8D3icJ71DmtEJ8nDXgP/TR2ObVGYCNyeCmf++8DqS
p3QxOH3mPG3mSnW3UTvN1bVKAMO9PMzVPv87e4wD6EGupEQjhlNC2smN9/Wu/R3uJSc9V/tsD866
W+XBtK3ehsTdfrxft0rRIBkLKTKQ2CZI4DkhONNqtAyDIXwnoTv0v8Ew2zEEv8//P//y4leAxs+Z
uA3dmusg87qvmSGzwfD0VunSgIlUQXWDMgod4qPrCILZYhtpctoQD6m5BspId3q066zrMRTMFHcQ
ioYOAPwDz+mM1dFaRcQ4YRBJdkP6Q5U+rA+B6xjBmI+aVTQtGGwk0lS0lKYKLiFvlR9Ujh4yI9gZ
ITnXufq6DsWdrQUUs+j9ZHQt+JKxgRCGlNDVyT97TdCZIcJg1hwUJXWsD7Oft671qQP7wkEX7ZH5
O7/ZFdoCISA9F3+x51bcg1pCpShYgepua9d1i3pz41gNwXUwgMLMp1f6kAp8HNcMTBS/QiMZhWes
Qrbagn88TxFbR9ZBz969/vf62vBPIxRsIBY1LLyrMRNXdBF6R/V5cSrTtfx3zz/W4ZOE6pQIBBkj
2LFBOucLEiVc4/sCZctRJ001AwLCUsecbkzluqrAg/ArMf/iBU+RFzDMTTUoOs83EaQ6HWihevx8
oN2tTx/lRW1ob9T+1H5r6Fm9PBxSY0Qbe9CgvwQcpw456kcdL9n6aIf70O7s+KBd9dvr6Ph667lo
tnt5qE+tm5y0XbnN7N6G9JUjqppW5ssxa6eLb2ILVQrQ91VgDsWj1c2LtMF67uKr/C55plfFCRoz
zyCX3kBe2NZu6UFy0Qg/aKIQmme20O3WdFR5WbjqMDMfV0VGU6vFI22AXBh0DdzA7SE04kCq245v
qa2gXHx9KRRObRdaXL8w52lZnNNj4nWVDkUa5yf0UuTz8Exux1vyUrqvUJRzRwcFBW5wVE+Y9b12
WAfnlcxcgM92sgDvLRpZVtZhwMd8r+7A2A5i3J3k9Nv+VtuB7POcXINEUzTPs3l9W+rFmOd1WMD6
uGl6RQxYaT+54HZy8mMMNXGn/jiXj+oNalBcsNG50PXclYJgj5uqX843c0I1I6p7R4r5pjfydrKf
DBT5/rwHL9VWd+UjuSU3oK3cQdvSjp8f2m1vgxNaMOs8j7z8hNnPLIbfZU3V6x4+QQEVOEys2dxD
YHkrOX+2HqRQXoqdcaQbyxUAc+fdUHC9RsG7TNjagKFTx9rvMO8oA8asQ9fNhgTiC91C+BGNc8UJ
gi7g5iyddAuCHdHjBHd3LdCZVe969FnK5mxs+ZPm7aRhEsQ3PACUZ8KiiWFRBAiX8+qnhZV22YAC
9wYUXNDlVgvBCcCNdlUZs6dg9mSVbWaRs6SPQtDXzw1yoDfaw0M3P2E4p4/sqbB/+Qf/EU87x9ZJ
nkzR/PGChSU2Yza1p+hpZgEb2Qs7ggivBhq4UFRexLMRFY9YOLXRyGv+OToWxql3VRWXE1AopHA+
wDWGp6T0HTJoDhhpbK1yQqdz8lfo5UEcbCf0SPxBfsEzRtLjGTLVh3mCR1v7GF7iqwi6C4XjQwTc
Np34HUVdTnrzub4zeCc7elcxYJXqaGBm7hFR00Ve2VMUBMlP4FQBh5c/v8ijQGcdh3vILYGYoNJA
40zQRQACZ2V81+0h+3iTudmpOMT7HpTF1JavNbTSOKBTfxieoo2PA/oH+JrXv4MzXg0XXYLnCXRP
m98OOhroXlbioTwGlzZEeMEp25LfZi8wJs5iImWMAivL0DTz24uZooxmpstl5WTRWEOYG6yHo9wS
pJCreLs+Is7eNw2d4v0a+S/0rzIrmOWg/QkICDhVKYEKo/lOY1UQNYkgmLXLwg6xtDZzfIIArwHd
f4Pu4vVR8CbMnF9wcaMGq/W3J0a/bnoNIsSOBqa4Ugo2pfpE+l/rIJzFN8FQgmYTXAfmLt9LN5l2
bSrVbQMBbulqGH/Jxl1JroEsOOZ404VHG+wosAygSZ8JpgKv7nq5bQHjg8LOKw61EQkWnXOQYiRf
EMrlSAyPgA0xAkQOj+hDxwFao8N40wxnn9R2YAj6Qrirg2QUDJmgVIw9X6zY9CTN7DGi8qqXwNsV
3I/t3ywOOlxkLA/qndgceAYi4zxHVRjoV+9AsOsYSQ2RhZ9y/HPdCLirs8CZ/75w82Ce7nsoulVg
znbD7OwJG2jn5WViPBAOKDry0WiDRHv1JYBkhMngEVgZiCHO4ejH+9FsFds0x8ppO6vaU7RH7oKc
FEdlRDuB72XpBl5JdKD9eTv8/iFgZAWLDGoz2BmV1Yx6MggqHDCApp8aZLufs6aubpQ41D9AhaxD
UrY0rbcO1Qs/wRqaI8zXuwCaB9nY3BjlgGpAM4llyLBM061vQWPF90oVHI1Er6AZWkB9WSszFQIV
PZpswI7b23IE+jwX8Q54M3OQBsYpOVQgToCS0UTC36Ev159tCJXzQdfD2l1fWq6Zok5cw+2YfD/B
vZFUWmliafu0OSdytesS4zqpdUGSmguDCEHHLVxRrW8eVxtUKw4nWFCUn41+cCcNHXmjQgU3JE5A
YoHrAe91BCTKuJVdGtJUyj2kUTCcxgIFrNVCbLcmZvirSUF3TfR+ciB0Bsq3ycAh5sX9w/pszgcH
Yz4Wnj7RCoj6wzkwuoQPPNQNRATmA9VSlOuCtze/hm5dWD0qQybwZxzPfIHF+DPVCxChj8ACTXDU
nnJLQ/s+Ii4p3awPirN2loyMOoId5E8UdlBRh6qFycecooHLvNeCQkZjz0R/4AUu+7EOxXE0Fthu
EGugbkYnf6jJFo5mMkK1gHoIfDRoSDvJO5eVIbAQEcQ8rQuIDsUd1mjBr0AKfKNN/rbUy3/v+jEK
PEUglsGJxh7MVak3chTB2EEgq0CJFicmCIoFpz8vq3WBwqz/MJUpCef1z8YHjYDzO37JyEGWf9Bk
hxZRe1BAHipKN3GNDiUqJjEMVI2zpFdTICVZnMxD06GMo+57MDH2PqQXqSAg4G5khB0aKq1BsMU2
iKZdKTVjhdFJRX/wffAJDu2r1JTnkJYnSksw4UNb1kwEG5jXvGeh9wTdewjv0bQ+f9fCPOSpAY1X
BfOQa+2cDynoWPFi3qbRuwfVo2hq7ocYYsEl6jOgzLXt++4QBaAhrpt/7zHBGjPLldD5TPxWTBGN
khdqmAAjaw6a7Nl5PhzlXHCyc4KiCxRmN4STmbXa7LCsuuivpzQMAntS9ay2oYDVQtPH2kF9FhI2
gyjc5+1DBW7lD82DDFd9OdGRERigeYYlySAezvz+uglqwY1CBDH/fbGWSaIFE3SpMYVdfNORFDK7
rYCmi+cbsRtmSjOECxphHD5SJPFktBk24awIVZubvGyPFlRQ1v0i5eJQ3FTQEIU3ZXa2IHjaVYqa
45iOhwJs+marP3TDNB6yFMmjjTqYxTOU7RvdkVSwhoGbuKRg38uxke3C0KsNCGya4iQn1gA+/tID
eaZWQOESQmK1KZ9preS/IKgTts40wKfYUQT9KRSOBO8TOtFRpkqU5k0faY3mY6gIJehDkOoE0p70
bRo0JDZKPOshw0ESNBJNhQWhmWoctF9F2WQVhG/TNj1AyTkwBfuVt8SmiiMfflZD+MLMv2JJdZYY
Bbx5leGEAjnOYEFjKvRDwQqIgBhvmyA/XvQagHK1ONO0fiDVJHgH4bk8U1dwyUYymSpsg3Q/KKgZ
QEYFjXUEMrfKhwpJmsCELLtqvddoNZIUclBBt79uWzyXjq5AXIYR9aLnn7kMB9T0k7zGvVubbnNU
ISvIIkTJHn3NghOLa8MLIOZKnLbRkBodphCVVS3EnaVua4SpdStHXSHY+aIxMV48JEEttTmgKJSI
oCIg5U6R1v4WxAbhWVKs8C/SbRa4UnUU+8IQkVm4dDU5ZFlRMQrANCszW9ab3q6NMndLVKEILJE3
Ngv3PVyTEP99YwZUhxKlzCrWS0kCFNzmI/JDWYK0otxBhSYMhv+IxyybVVQybee8jE4JZMIzMFD6
dm4d0uywboi8LbYcGLNoWR91LfEwhwq0e8q0taXiLwKzBcKf55XFgUB8aayUFDssza91kOJL5rXa
RwIzFwzjDyPdAqRIRgVhAuZrQscCKHsgBlX9+5dgWNs/JvAncbiAIGpaePk8U40WgfVYdnu6UYQp
eF5ssERhTmhQOORWkWIgsl8gwf9i1bcNVqbOf4TGzvB+r68+zzss0eZpXYxJz3s058RYm0r/KYO2
Oa6ugkYwb9ytIxMw48z0KSobvaKrD3UIFUZkYUTQtEvBOj5Am9j/C5cKnoA524R0FghuLseS0G6Q
IEIO9xNDB5K4tLOclEBk72l9zvjj+cJhDqU6QlxVGZizUoW4SkXvtTY9SXp+6iUIka1j8a62yzEx
1hAPbWtEBrKNTRZ/6L5q2VqXQ7VpgLIVRBTMu3U40dAYc5CbELYwH4YxOrOhUoeY3bW0l8oXNeWL
gBjP3RCaSzoFkKppiIlGp+n8c+5PqAjoBGbBO+CXUzh/ysLEJ1BLp72KKZxVG1CHFEOXvT9r5GfV
/PKGzwyW8t8mkTna/XG0Kq0FYI8grMhliH/lD6EenAOiCYIX0TQyp0SS4SQfLUB5eYN6x4Pe3ZX1
6Kjl8/qQuGYIukljvqEhGGaGJEG01bIGZHGzNjj3KXHDznAlyKvpWYnwT+DLRWjMqIZC18exw0bW
VVeVSpsoaHKJHZSk2qlFt+tDm3+MTR4hOTY/Z+kE3LjM+ZfkRI6DHN6pTKFG28cfKHU/6GHWOYXp
b9Kw2PthvFvH5GYRFqBsM4UcUWXopzlwCZs9KdQjUozgJOhPRZzvhyY9jNCO6vW55+YvCuWQFsed
yTRwgUKS/HI7DEnZRGGJpUxBrR+VFKpmaMWCkMr6ELkHywKGWUNjsMw2mvP+SVy6NJcPiOMdWRoE
r718GBOE4LijITHC+BET9+fKB++504aQYQgz6JQeamE9KHebof4D92akUfH/yzkzoVorGR1eFQpP
3yYj+MCjKbdHzbSNKRGcllx39YWlkUustNQyq8O908m11JG7j87b1vJDHx3GskTZ620CjbK/WKoF
IntulhA1NigQ48SzFVCpayYYdVpBZoW7qRcozKkJ/rRMofPLTDE9+NK9bl0F6kOtbojx+N+GwxyZ
ltIlAQhrAdRCDEdySVAdKXS411FEw2FOyriQ5oJboAw1OU1RdpBq6Z6mwb2cRU/QK3pah5t/7puX
WsweY+e10iegpwBc18zyHTGkGYXdCfMKfMPAXUpFG9ncYMxMXKwWOdpukISLo71cPPfBo1dsZeMx
MndWHUCg/bYxHpMGarTy3ziLBTIzmbQcC4qyDTgL/zqHElsRn/IoF4Bwp3ABwkwhVN0jrYeMoxPH
R1oNm3JsBAhcN2EoaCVU0feDa+nl1oUGWChH7Zz5Cu4bHCa++S750MrNBEHh/DvfFmqBM3/HIqIp
rHzsqgI4lfyLaMDx3mMRfc732VIhQkKQBVWQloVqI4MhDyPSVnAKlhHfDFDbjVJRcuf7MC4hGI+A
50efxhSrPikmGnxiCM+NA5TkDM8SlbN9362XUIxpK73fSOn8lCpF0KGKnuQaieXD2B0t79f6Rv1u
AzOSgSsAOiLwGMEgFYlvRBpF7NJoE6QuoXo/VK9EriAdHom6nbkTqCDzMRPewbKZNVLMGLKJKtLI
LWRAIyjKNlBpK6no9UEEw6zTUGeSIUcEsbqRXycQZO6N4cGTRQUv3DX6IxWgE0T9FmPVM4mCgewl
1ogmP6WGWPZQpd0ZrY0RNMqyB9VoRM+wPEhsVjDuo6cEDw/z3xcbKSmkaZBHFWHtBL1i9agN+VWq
opr8IST363bBqeNU8bKGLhUNpKv6t9tpW+dI7KY68iwoGH3ZkgfI9t0hQXbSIYVuQ6v9xXda3MHt
ddw/dcKXzuISl1k9uQ5jc0RTCQoKH81jcp5u6810023vZCfBf2vtbNfiP0MSwLIftQ1a9J/rnbRB
p+IGxdN77BVHtwlKjPMzZIc3/TP9XP9CTsHV5RcyW8bMQRRe0PkLb4Id1FifjU3g4N65wRecik3v
NvZ0NG3lPrOP0JMFibHAn/L27HJpZl+4MIPQrHopGfABSbVv6LsOnVzLO2T5+/pAv980Lsc577MF
jFwodedNgIEylaxe0ZnYCjLY5rYetwXkLtfRRINithPqNaIsDGFvVVHYcykMUi6xddWNL+s4vD1E
dfQXgp3f0HWWnIkqVRhTycCxOkLhElJhKRS0Sn1nFo+x6HVOhMXYcoUO8ZIawDLUWQZxa+ivg1/Z
k/c5ie6g38NwVOBaJmrjEO7jVZJxDUMxSAHiYbzsDzcjOWT9B95dW+szKbfEeDXVw/os8nwsGJPp
/BpAUVrG3DBIUyZxXgLO69ywgDr5m6aIpEx4Q1pgsHnYHif4kFWz9F0S3bbQsS9D/SkqX7OyuDKV
4uTnymYaICixPjQRLHNK5eXQmX0zD63RtrWqbEmebvUGiRgabw3f3yTtZEMETHCP4tnKcrSMrfiq
WVpxjtG207jxld9N/RYZezq9+IEASbB2LFF/b/i00SoMEGwnNp6y3QJCgXgkWJ9G0XgYJ6V6w4QS
gHkapWwXqqOjKAFeO/xNRZyIdNt1NF74t5w9xlclvRqokEBEbDZe1xBN7ZVEMB6eN1wiMP5pAGdY
mxRAiLomtPUUwrhec6ahBDVK7VaLC6dXLcEDlWilmE0dJWojo3QQiaXBd+VesY0GQuXCM5cPg3SE
ARVqSJUxB5ru62HQTTC9KLgvla0ceRD0FnUK8vy7Sr5AGHuoC+p5Uzbv5jpwPTK3rPfXVhA4bd8I
kiwiKMYYtLBBrSYFFKnvMwlSutEhKxwj0vfrRsf3FF9DYkyirmMNqQ/gUDxtW54t5YNrRQ+59isM
bqpZ2TYVnPx8M0dLwyxThe47xjeZQy3nk+pD6aULUStkxFM9zJKpRSewdq5JgNZCRvGQhgdfxiQ8
Oe9bLQJQbl7rxXueokBAxEIrwmAsQg5AIozWfRDHQdU98V79EpqyliKYMu4iLUbCGENAk7pIiwAt
IoZLNcPurV+oh7NT1PVawwtYe9pWsGu5nm+ByJhFLpfQH9dhFpX6JEWQ/azcsb7NIRJKDcEycbRy
VLRgfq0T4yHMtOs1T8ccehpkjvFWmd1U0wepss0o4yE7IXZdPNTKprKO0SSYWe42W2DPHnMRH9JE
b0OjwsymneoGA1rN6nu9AxmOIBPHvYosBzkv8QLIg65dGNfzILvxdSDGcxtYdhEmrkzS01R7u0FX
n/W+tGPkbMuh/6RS99Sa053eW9usmK67SRglcIjq55mfuYcR/RC0Plx+1BhV1hQ1IbpKyFXczcLF
UIUFJVwdOHV62yk/UGGpyRsKmug+tCOL2F0ouoIqfFP7+gjG1KAE2ha9go8wbm7019EJdpUbHSBd
TmzVaU6FZvcuOeTOB2ji7N8VxGm2sSttE/SBTa/rzlD0KYwlduWEpsMWnzK2Leqa+/iNZqObpeo+
T6hLW2y9dUDuPWy5Aoz9Jb5vBbUMxMo17GyLmrRfb9Z1aHuf6H9D0xm6pvBvfdZx97faQfoblY1L
G2AMk9ZVFMo+vqCzHs3qJsxEz6lUgRWxt+HFGNn+4FzvyggtCOg/29XQkN8rO8Qeh5+Vm/7UbPo5
Ov4GJV2SbbrhITt2G+iwO/0rvf+QQbCWHxKnd2O3Fcw8Eg18r/qP4bGpnLZuqNnN35WWT7lyipvf
unzSYjw0jKexA9VFgLLtXZ0/D1C6RibLLmrXS3Onke1cD+CI97WG3A85FNZ9pu1qb9N2TyUuSZAe
iDeT/FnV3oEqOLVVp9aPefXT94+WfzNGt5F5H6vnUTpA29yPItDy3dbFvRLdofqxJO+9D8V1VKyN
eOwLfFuCeL0aQhx6Q/PAGaNNMe5TqM0a21baxxsvcWPoHgR70LTS04R6NGSl2oMMIj437p0Kz1o0
PavVVsclP3xMohtw1DpDsgWd0PCRIKrNnLBNnTq5T4wJ/VdxhQFC1NpXHCu4tnp0mkmHcjx0n954
VMNPXdq35RYa4TEUpKb7XN5ayS4ZUVvnhPdldBPk27J3q+pBhio9ROm732Np/z+Orms3chwIfhEB
kUrUq/LkZM/YfhHGXlsiFaicvv5qDjhgd7E4r2bEblZXd1dV67X9fJlwz1sLr31y6wpTp25ebSAh
43aTh/t/yDyWX5op1NZv2MlgCUtgrjcpfbPe0jnCc5HBHerQbm86oEPeePOjty92Eaxw01TQetqU
OdacHiLrMTkIr+0TbcNpiZafDm5oc6TLbVZtNDxN7ZrWHj4K5rtmvY1jnE5+WYcOdTkeCuY5gmH2
sPt7yfjacH5vXV7treGN6gfyvUpPL38HdjTFqV/g7HHM67BoQxvKjjTArCy8AfH7GbhQnFeCf2ar
jwFuNgbZ4Rmf6ZjLzVTvW3RiLJeVrkW8pYqLPDJ1n/dnGLk2Y9iP8aqfm9YVO/qpLZ4pj5UMHHXo
+22ahaC0jDXq9E99CvU0MDAH3RXfBWIs2VYkSBiocBe8ZA3F5nW8JyP0u6MU2VMGjQ730ajOfGV+
8K1Rhab0uicOKp0GP12uVhlzFjv9tr/p0ssFJgFdea7SmGHGw/hp1FbKnzH3SvMwiuNMQm1x2yYY
IOllbQQL89Uz5M4uoi5jkLfFlKh0Z9hjoJ/cwDro2Jr+Sm+K7asFlZVrC9eZ94WGpgck1KEi4spv
XcYObNBhZ7PA9G2Zw8S4avoe1qDukkXMeY78ONcB0SMNWiqaHSiywaegq2uXm3JymR3Pmjd0AVYg
xBiq4d44B612SX6AOHPrRNb7yjcTBVWM3tsYtLBZl3E+hIsRSQx89L6uB7kOhRb7nlWnhG7NIUob
1xB7PTGAEmInD7GZPliQGJTBlGlBgfeunzQVOipu++dc38r5yPpoNCp/+FjZ7KbUchEsQ+nXPNT0
m0YffZLCetRjwq2gUmgHpsECXZvcPOR91JfCZUVIlqvqfZXGVfen1Ls1DD6Xq5vm/mr5axYuXTB3
x6X8rKhyKT8m8BeEsJWgWNKegsL4osO5X64dlGacpzMHBajPfiOaiMLAvbsbhcceU+mWo8uwYq7O
ReKl3bZXPnjhUn3WqLCx2SfLKAXTZHqgbuurYwXonsPypc0Pr9RUgmnAMuo+FVv6Q2Fuo5ZAMzFS
vqNkg98biacbAbvju8nWMPnEg3Sbudsl06Yxr+MCKhalNXqgOFvcIxc482bP5J+qvRrrEWwPUyOu
HRIZWxx7LXhdft3GBtwbezebNoYWIKOZ+Ukjv33yUOMtsz97zJ0o59BA5HXDLqXySeNDcI6awZDv
2s9EnioBEWaPw0TUgNyZ5sKyx7VH4XbkV293s/5FU93XUn+A3dGh7gLC39r5L+X7ih6Fhcb0ruJu
l/qLjPF2KcyLtS2SbTpudOWby35kzym5k3JjyOMgdpO41+AeDTRh3Q5GsM69yS9muoUWWbGEXNsi
hVf9MSsuQ+NpRriwTbN+J/KQloEt3aX0MugR5LHUMVc6u+0cZcLLxAZ7avoSt3/N+ZXHfjR1Melb
fspxxjSXpJ6mb5B+2HRMWZB0N95EGfxcCiSMFcv2TXFY2wl5aW8M53S6a/MfJgaGdmcZg8vasGsT
CE39WfoHPEg700vxtfMg2/Zb5vySPuz1WyM+6Xop0nj6S80ogUVorf/oyxlru4uJ8ZHBN0A3pWrb
UCxfBeW2NaLsVtgufXARdU+spGcFwQlLvYXszU2ZBWZ2bHLsXWi7XBTHIQtJuiXLh2aHzXpYmzdr
iTOy0at9PW1buh/Fu8G2yN6l2sF2omOxNp47PVbzfnW2XQFVjLuQXxS5yNzbbUwUcj7MW58GKI/x
YAP39sbJ4veG/FVGZEFdpNDebT1uroBks+0lWG4hEuLZQ1hmP/Vgb6YTU3GJ/8pDl+5J/kqsNW7n
5DQj4+ZToBvvWCIs9a1JwiqJ4WuKDThb+pO8ZYPfDCH7BhtSG269xnhROWCPjUPuMXwvLHSWD1nt
Z1AYmTjmxqah76/Xlx8szW1piBzVQ9aJFZ5lh4V15lpAxg3+up4uS39exElZlatp25q5RrmxR8sr
tN0CnWfbkxDLxdfb4fI2f6T4QrSKwq2YP35zK2g7WDiBgUXH26MywN+04rgWnt7a28q4Ddq6LXjU
qwnWEEVcGyocX+0pYWMDzHjxVru+vBYKYH1JsCcA0XFzY5ulO/TA800flkkTEiwjaWxydS1weijx
zVqw1F+27XLbc4yA7tbRz2y/zO61E6mrdTYrv2N+8S25O9yxEJ5lWASIUkwYaLjMX+356Z04wSB3
ZfIrIUNnbHKCt+/qNBDT1my+rX9chTYuQbGrpggYyowrK7Zgb7T4coonLaL8Ty92Wh1YNV7WRhSH
hHipsRkT3MNeAoHo4TxuUnrp6X5a40rzx/yQGvCYih1I6014qJggna3+JChcgQugqLe1/8Tljh4T
Evrq1hPApkNcUOoRCrOoHRsvAeAepjYs7cPQW243/Da68hYMwa/mackRiY+Zx1yeVekApp0WncTQ
CyQVgBHbTkAPtfPnWB/T6ltFZBMPAGLhx/JF7OGWyJ0Vpg1/XXuTs18M3BUa9janS0Ey79X4LZxr
XyH5i4cip2wZ3QUvhJQn0YAURNzULSiacj+RLdNXvECPF9fM8EzxnSEKsTTTDU9MRyqJt7mQ89QY
kLmGT0RnuSvZOF0AIxQHWIHwiGjPjuyLtnXbtnFNdq/ob2Imfq9HidPEDNpEmo1qgB9xbfE080x8
6XLcOTjDHUCy1knQEaXL02c+oEHefa+23BDnCLNd8MD7sb1CectLMpw98mjIvQBuVu0/W2/9lYEl
lhcN419Of6MMWJXjB5q/0plDtZ5anntddhGG9CouXDo9SvJbLgfmXKX1pZPVtfC9VPKz1s7J0MCf
+MSmfQtfmwQYB3QWwl/zjRXWUekHUvyKssJqbwneErZPQqP/yhG4TEW9sW5poQWdiO3MvGvskVmR
pfSQ5oeO+7nYV+xOy0vRR3zo3XR6kxjB67EYpcf60rtTk7uCoCDEjTDZ965/tt1hUO8D2kDcwtfw
VpRhqcao7aFcpIWrHZvTvYLpnBiE1xOvcc5FFq2d49oVCpidoZ4lmO28TYOKE2+EN92U3Kqkcon1
mU0Px4Ra5r5fcZrLyp+0i2ru41z5Zj74+vo5r6GBpaA5SbCGd0pS5cGhE58ZwLPGaS5ifbx3Wuo2
+AHlWkfpFCz9lXTHRD6WGvt7OtpkZQuospLAmq2ATw/KTHgxFkENyJIkBTZeNI+0cIbpvub1q25v
Y3Kr67Bmn5Xx0SAVsvKTFt8YYYxH2vl2dWo4ed1BckABpcFMDAJY6XKfkpOi9xwlvZXFUCWHxyA0
JYoadQzSt/GBPeiF/XbDyZAP6IZ6SVlERup1y+wZYifKf7ks3NUxgDl3TEaY1bBhC9UEVh5osHZe
sCFoNv8Szg8D/8zJdkbELNrqz/qzhWK4lNfEMgFczmI92wPg7XiiTeaJFlyGc3boG0BsVgbzn0CB
JTwo1I/oMziPNTnnuHCKDyHe+BwkDkrQMIFGRve0OFgy7Zfr6ILYnwoFV+JseRetjg8kstqelgZT
FQ50XzyqcLZjrEO95MBY+ayROjTjbGRYdJq/DIlt9LOuzk0ajCzG3rhbEhchmbZxBjBp+C3bVrM7
zeEYAyMl1b4oN0p8we5GjReILntY3PH1/h/6XW76ZS6hwGxJHbJpa4xxTtyS7hLH5c3GJMEruZ/R
frXwmIsnl/BVH3FX1YcMXh/VWV9gn7ef0tyFCCTrDxXoiRxhu2mgnooR6V3RH2Htp9ajwKoiisMl
niZvYrgpXe3ZZ6Eg4QTJwzzD/qJXgnabyk/TeoP7QJGFs/MwiG9nIbbYGD8wCXCEkibWNc9ZYkF/
RfLXaSwscTkLBIo00CyrdgIYpZfbAZPuxnsJJa71XLe7tToTLUKxowxf8ZOhhRzmP6ungA/erLDT
XOfVpHUbxBiu1iE2MzR4/ELGvXjT9MCCkgVC0R8QkPJg6pt5iVFXO9V2tnGUffIzkXCRbln+KfEm
ygj6DSYFR39BHVhOu15CDMEHDKy+5acxvBnpe/OVO64emz+2s4XvGi+PuAaLJHSAcdN5wMBt5WmY
dOSc+DJ5Nhw1El5aRvDUkA/EI+dqcWGX4KYArJao/aE60ykYcGab8uzAfj41/JRdOGotio04YAJB
xkjBDtzcqfEfRz2T6nFm9gcHaneNKvCDN8T4qhMgYiPC/dUb6KLVxGuXsKTK07BuoQ1/Y5/5zMDC
TYFD8ZDm6mbqZKK4d/ITR9Ybm4AiEiQCEvICRvlU1s84HsbGdoVzIW0Jsm5xeR/Y8Cwkc4TNKHdE
gZOubVynV16iPkTpM6W+xf1RXhQ5UyyCzckctHCYafozIV5lOz7FTIZzoCkaptZvW2m7JHvrl33G
2thy9jpa4VkTz1PiWiuUd5IcK0oo4XrujghBu9Ijh8MomTtulmP0AyKcOcXI1YrZYqTZksXtsKut
WCkbGEiFSf+TqruWvKuqDmW+K4fNPFwHh/mL8bU4lxr+c4WKOmMjheHV2c0cnhgP8lsLkO6pzSos
jQzo4tIBqAlgAdW42BV0m2K3JDHPQ4ftuqnypgRS6O964lvD+5zhAH7Z4h+tdM8aoz4BVZGi/rE2
jgGs63h2u5Ni9se6gjTifqn3jWDuCjBZfaJ5HxD5aErU1IbbWLBiX5SnJ38KtA1S49jGrUXw1vYT
3Knry1IqN4HDbk+auDfAcXFkmzZU4FUGtrqlPHIkpUb/7FkP3gmDOvUNNXY6nCoLGtRi2yGCUoHO
eRMngKQC0YIymKr2Zjt46OQ+SBqQCSXmihQ9BaoakFxOY/FItedAiUfha6CnDJIUmSdNEeg80KYf
jA65hGZxuh7o8tWt+8axfG05jp0RNeZp0LZrNm9qrY5I9ZendjTpvZsbfdhYOyPdTMNzwkRj6wTY
wPOT1sIqxdPh9qWqdUz2frXz1pTTZqbn3EKpBqgB68sL64SHMp+94Kmo3AFgSPAAg2VBk+z0Zl/S
IaDWN9cvS/KPkaMhfuakABvWo5rwjeSL5xdbiyXddhUK7c52tSUClO/KQwlB2TV5w7oODl7l2ytE
GYsPqO5HULilbKfhtppgz7EgEGYHNGU4aZukfwG/TVMFjYFble70pPezQUFJMFjYzZ4+WtQZOWTB
GX9LiicrTkL9kARQdIra+RM6Iv4AsWVcjnLEJu6PRB+xItRv5XkptgSUGc99bg4uXaJ0/sJMgosi
1VIxWXc1NAStxl/696UJx9dFL0a3wdXAAXZs/VG13OuAyszE8M3mg4BdZMIT/fK2kEuFumI29619
gaMohMubl4RrhfKrbO+WpgUNTyH7vcAvb/EIZlwLPMfo3Jl9bLPfREeQ0C1DRI7dCMqHu+ipIeBG
ZC+MYmuFPy97RvbVnLhTLfwFHZu2xJWPykhPE181B3N+G+FSvCw/q0wRKQdB4wzKeBQ1/VRvZPu1
jA/H2rdyY6FwYX+dvADN2x1MlM1gHeJuiabmo0oQfhAdBUYiWDfKIT2Vo+GSgLTrE/ClDBpfORKa
CUhEfGHA10I38WYtT+Z7kBRozRhe0Xyh+rXTOxyit/CHkwXG5ecR1eL/HlOayH1UM47amMUcczSt
jbaJLLlL840zZD89/bO4OjrjvcWh5Dkqtjyw7MnnWqwRUMwTOMZjBg7XAN80g2LuGpySyU2xTbSq
k559dsM14xnsuiwvA2OkJzyoBPFN+m421B9fid85FuVzoSgMprc8s/wE/LC0cpf13/WLqjOPZT1F
zHgkwwMTnEGBf8jCeemKYCqvEFV2l/HWlVakoZjO+49kBDsCqnVOwkQYrsENb6SbkemQigJFDTrR
rJKTXEHZmWD/MvzsF0RQuq/YsLeTCoIStzEF7dvhvfNQB+nBgdV4BywAQjGTh9rBte3scrTfrFa5
lYhmZ0enJW50imXBq7N+mNoJMLeo7y0Yew1UulngFiKPDEuLRvPPAf1t98zVrCy0Kizz4L1JzdV5
3Mk1nlgeYu8Qt0dQa0/KIIbPFl+gIIHLzUaOwL3rQyTspnPQtEMdwCg06Ix1Q1GRWApWhugN6cuW
4BoYTPWrtcVVNHsi4X85vdmJCqba8XPUGqqLtfQonSMZTSxIEU9LkkCVPrP2Dr/1qJvkTz9eKiUP
Ahd/DXpJ4jFqMIPd/NPBTsE5c3EauvqfDsZEl2AM16jB/VCNx8zSA4XIkGCPuhqtCiMQM+oUqE/3
SNXVuhcv9Iz3o/1h8mi/ICGXtQhI9zE43ZtDQE82E/h/221AlTcwhyrVpsOKtqH25uvelbusOhvt
e1engUZmV4AehcOZR5Rf4toBA6HMIhzn2ueYnBkGFpl4HTmE8sppQwrY9ejg6uAHYeUb1nCM85+W
cXEpORnJP2FhLgp9BO08cVD0xezZTe1VbTCBGn0NluszKJFu2Syvq4dYQCzgTTXpJooH5UQChmga
QMul6RhmuF+Qhbj66TBRVuIwTM4/p/zo1NvkVB6b0Uc6oh2Ro9k0qKDpJneefzQa1S9HHIlm2DWD
gI+WPhsguX692AqClCB0WPWp9AojSPxQzzeF1+tsM0wB2B1GrNEz7i4ZmiH6kntZNUdWf2RIaQWi
oclGX4GEXZLbakfWREP4UWnjYyaxDiyctrfG4VFRn0m+YzAysXsZmQR//WepN7sOUx2RVz8EZIUJ
etGm2pMZ/0h5NRFOLeq7EllEF96gclBaXpuCGsvcYr0O/Ndu7qlAyZySuMkkCrEvSY9zruM8re4K
7mfN41LTD+Pw5EjEFdgEo9gW7Yye0WHCPWTWzXYUV1or3C5niEMjJVzbovIyNGkEqNeK7WtQBRTw
+NrNX3O5EYs/ZlZgwQN8ylDyWJ5wTg5BY0M+RVmiXQFMmTgXIe9WsRGS+br15tALQRqu56Av8fD4
OEV+zlEjsulWm6gi/zQHCikIXdKfNSzJzcYmSc4Wml29mMG7v4/k6lTYuarfV9PxJ+5jI8ybUWFJ
7YgJFQCdt/7VWDKjmbCoxgMOn/O0q7LPCZ/I+ZN00xW51yaH2jzKPgBu8jIATMg9dh8Wv4wAdRja
RzHxqdgW2g84bgbIt0vRDp6jtVGCDEXXY/VCZeyl2eKxIfGxNQ9Bl9nLIW1oVG+Z8UQkpS1uF6xS
pzRGZ8hCPu1og/DFkWwOAg0yugb5cC7BrNdQWytGCvQCBcbCL6jttvj4qit8hj3Scj7kGT6nCQCD
+Tjwe4haKoKiqiKdhyuDmaP+NkkI5w4RfFKwFXrDpgO6Ux/MBivCIB1m+Zjewh0GUNu8C+2g6gcq
sJF82YBJpL3OI27rV6+wCfImZPpH31wc+iyc9wF9jmx8L1Xp4oIsmzkwqB7R9VEsVViBPOmGT15s
WYavBXy+OT1q+UbBUYnkkOMoYK7UGHNfyS/NBqeI0m0tc29dN3l+5MXvKqivN0BvzZdwDibI7S47
a/O1Xw8LqPFalJsOaZTnNzSAODuZ2LRGh8e2N3XxzTFmZ6PRmmIC/QTxnIQdU+I7xmkQe4eGKa+8
6gVBSagotETHGMWtrM4SV3a6gmR91AYERTEBRk0UAKk3Oeum70CrGyeFq06RP85gY5JtLfnQmi8L
dLbINig0fJRmnG8qi22mtAqI5YQz/WOYJ9c+Fbnm/a+W/K5N4ZboX6oMZQhqXI67qYCAY57bX+Cf
ldqkFq5DMC/5mMBLIHaq5wTcYiIkajv3oJTqVovjMfo35QOoEmTJ8UF0C7Hzww0/GaRbZCcpQfY+
Jiq8hm11FMArdo7wh2TF/mcOwndF4f+mVUHR7jAtrQhi9ZeN2wLtGGhO4agFBqbSUBCmOjgIlN+s
+4Mrk8vMIzzRXm3g1jkP4Cpm7albY6Dpnb8ONIR4mjeZ9GA/TcRRCnWjPFGe6YSWupTkDINeU8dU
BXxB9CoiOnVhI37pjclT033opwMw+zhusnkn0DVkIDXxpK+uGvhQY/kgCwt7QMOhCnMMDTnXzoGz
cDCjpgFQmvDNCTMBwwKWRb9Oxqb7H4D4w4uXr/9Z/abNv9vluzEjNHrG5jI2UyD5ptWPFvOo2qN1
mMECF5JRG0xjYSlXdy2z8Wn2YPh/TRHVpAmxC4nYgZ/SySKhhElvlSIC00iwZ5VcU3XVsM1YYnTl
oFCPYTfGK1ZceY0NpvG0rDshz/34bmHOypxDZ9hm6qijfHEg9upssY+7Lte6R3La940eQ4mQ8ABq
WcHaZqA3f2n6ORlot2Sx3rG9BX5WpN8jSD5QV/a0M+mDTEAzb6BXrDZKUUWscqOX695KWLRkOzp8
1sWtsfaN+Q5pQZcO/2QTt8Vfhj4L1oN1e3AhUbWZpjnA5NFJFG1gAKUp0/ZrfadP2256wGDSpcZX
X26tBAToCpJy+HTGXdrjydChJcDbfeLW5peTHEuHbSAkmr+SpMbGXw72tshXvyrCxg7Qhkt5YA52
nI0t+DwUv6grah7A+dMQJ4ODAu4DHRFvBkS8WS11ib6lqFpmJCAUtTnQO/wjrBcxAGix1iFazOD8
dFCnBbRLebqVaO6swBJ2isI2hVgwUHzrjFGRbWueBRzPxl/cIEdD8R+q/fKVkNtvu7tyLQ0JaBqk
wMKI665Hb2ByE5AolRYVSAVgQSrnr1pP3fRTYW97pUFuHzQ9c6UdcAqwfTG7fQJ9e6QSmcYLuBLS
Tl6p/+thf2FiGmCBHabcOiBXCJor0wI5SKQodJNbCzMJj6n/mzDDgxWKvPYz/DLSe51Ao9tpomKN
ZmwBN/VzQoNNC7vB06p3vu5fX4F1yUfg7FPKP8f6OA+HjkUDXDhHRAuAR4pJAkhHrwiuut2MU41W
8OkVbgnQB905DCbXpp/Mtxlm7nT2KUyViB4CRVETbppiXy9ya2BTht8onltNzyaZXGeIVPZpV7th
Ps+5GfakB+cKotp5CvLhOBh2c2agLJwnL3eOrQPN9XrX6EdC9yuow0IcOjyfZP+GPErAvNFgQWUN
0s/mkGF+2kAr4MyE80zR63Z4+LKVqlHZgxBHdy1ZkYb1o0qf5uh1zUff7eAuXAM3ijz3G5xJ3Ro8
G+6vKD7vuXV81bkYIClk5abolkn934qVFTvWYP3XxpSHQ9/hqIcVDUdUtZiOoPV2RXejHCrPyuOa
vkNA151lukuh2maYIaHPBOCs724TSDS+HuymDI0xQAtdaaNH9clfQA5AMMxQO6qfsu5QoRu0gIzB
7skmxxty9L/CfI7gZcDJZOgrQBQFYHBtJY5lH6TTe4lWZgMGDC0fjMs0aGIRXFc2hQdT5/b64kFs
EUhDbsX60EEx8TWUINuWJNnjKlDi5CQBpj8S8dMO9zo/ErnpcZkb+oecg1UIz0I+G/8gYu7W9FsA
ubXIuXZKQJV+I0cREJY9DAJeBQCh3mxgVBGmIT05WGBsU8A7YBV8DWGr321zPy04CLqbyhfA6nJv
nC2vrOkG6lA7agWzgL5+AdRtIX5Z83LddHmGZlsdtm0WpDgxkM1o0afhMhjWJEyxD2AjYBy7Ae9l
AgI77yp5bxgIJ3Tf9boF/Ocx034tjFgPBb5ezjxjRPtt64iDAIdhl+3OWLtNNe9afl/yr6Zx/MaJ
ltSBjzxE99FVXpOY9i/KawgqY2ei6BF68Y799EZ7K9Cdbqtti6l0vFY/4Teb/AjnVgsQyQ5av/NN
lgaOAbITin9G4hSeJwV6myUA3XDPITkr1o+h3g0o+K3sI6vjpNwv6rvAtaKSzjfHF3hD8m5lMKY/
HPhYJGTX1CsWINGzXj9hOITZ0QNTBYLGwOgV8SvUBq+x8tYKcqDPtIwFbubM+bbB1BSlAkX/qGkN
FeQ5sLp7VcKB14wXpgU5ZjXWDt1xEkzsZlQn+eLWhq0s1nDt8DUTjxR7Jl4rmJh3MxPPfKUISEHa
jTuR9qRUmJMH003UEEWsxLvF/9CjRgsJA21gfJr6C10ZrUzeu/mR4XqVJkZzgYU4hi0EYK4SP//T
/ybIcGzOq2OJYJ8qNBJ/Vw0jKSZGtp6dNNV5TPtj3WBL21x3Q9sdyYqpQGNEeIsOc3z5Ctiv2lNt
S5QoywywKtMeBGVlopzrmZdz9M+TSW6LmX3JBRUSdHBj01g/loSCYZjvxvCPpSn06l50NEdVBT9f
1N5Te2mNc6pRaBYugaXtU2I+B5wIbdKCVFXbjJchrfIY6HYFl2E7KhBo6tT8yccLBl1PdXIfUWTL
VPkYUCyrE11freeImHmQppE1hK2zGwE7UcwOCkll0zVWWEmCTu1KgajQ1DIOU34zwZNFA5xB9INR
RpKhqh9xZhggICDUHTTkjFDoh19zfDeSuJ39uQ1IHtBiqzBrR97T8bzO7Dhi/hPHFRVp05gxy55K
hGXKQFFuewtWHzqJpvHMUZz02b630dyn8ETBH2eTufOALiw/t+rIjMZdROtCDtBbtfcZdFtHNb/t
djqqM1lzKHyBuMpnzZ1pF+hY4dWxlVLJjxZFnzXmgQ3rPpL/LZqOSuBWIcOM2jcF+Odkb6n92r+j
nf5qiBqI55kjwu4TMl1lRQv9rbMf9Lgg7wCiyfSyKa7HaY8pmAzXeONVKBdFe1vk3kzB2mnXERla
4kxhvJSRH3MMa5RcrLnV8kMhzJcBQz+oX2tXMzGGCEhoWU2IVw4l9C/oLrsWhMQTu4OZ2LnCDYdU
2tfAKsfSJJsBszoQrPEgMg0zzMjJv3O6+DovggFkfo4SEdca1v55A3FTBnAKNMmCxSrajbTtZ56h
oVBBXCdKE8wMWVZeBmO/oi5BrRgPowl0NC1oLDQ1WhY1+ymZbWGoLJljbBi9TsksfuwZZ9B2uvyn
UJDbhMLj6qsKCWVKJFghU+/+CogJf67dZG4Hx5F7CzHxNpZ8iMc6z7Yt1DPRkcDQHATH2uuQFWgH
8hIU+4CHGm2n2tt5p13teZijKVcYoxlzCnZ+irPhHf5ON4JT1cIuYVjDErlDYUBjErWXGE6kL1/9
/AZE7DpgfEsjjxbzSy9u/5F2HktyI0sW/SKYQYtt6qysLK03sFKE1hpfPwe094ZJEJOwIa0Xvcju
ckSER4SH+73XQwdopqSi3nfo/CfVLDed6a+cRiBp/JHVj7KcbNIiX+tWHHOyBhcoFzYbnTRwL+vZ
PrbE/pZMnb+0QHlcOp1pXhgBYDS/qyMOazNaiSb90oIQEZUwF4KNKvkCjlWJKJDUX1Lpu2uep/XW
1sryWDkUvK06BL8RtnRZyzlVjMBqL9rKrZeakRFXcHpaT7YvL3Ky+2IZrV3q6LkaXOadAA4zrbYS
ZQ0B9G2UST4BYH1M8FHYiTeaj+qPdXQUYd011HVMUJGSJCy8zGYC/FvTv8NZj8FQW/DrDTq2F2gg
rW01zJf0S3qLcsrGpcL7O0eMbGfYaQaVw/x0k+cqlpZidN34wkZCjFD3bqOQ2A9oR6G49x6BlFq+
hO4T0I9FUhc8mp6Mpl64zk3d3TY8/q3oR2t7bLJ0oWo3LuWiPq9XcXJp8azW1KtOvUmql5Aksugc
cnUfArHtkSasxRgUWLGQuYGE1FklhGpN8u7mT0I3iGPvLV55/aFI3nUf1ReR2zvyLmUrWhX+C8pR
pqQAWgL/CkzSBezAci3qtjsEGihechmxVW7cnP1gKk8hDVMDkoG18qaoF7n/0fbHimJzYP6Aw7Eo
yIYb+F0TPFYpzl/eJp24FYA2tv2d3W8K3VqoeJ4h3VW8nnP9M7N+lOFXzynahWRA4ytZS7eRPeSC
lX1uWquSTiNG3C5NB5Eaokg5PgY+cvEJ3DeTMCN/CK0fRoVYYmUDQ04WgY6wbnwLLmgVt2sJqOdQ
BDKkmqs6uAgbgRgzJojRVhxcGzlvPu3E2RpBvDbcaGk4GjWBZglOwVAvpdYCZpQtRNQtDa68ILwN
AbQ4CS9YlWz5EIsy+5JYLAO9WWqKTHMbWhp5L8NjAf2+vRM+W+YPao6Wci94wrqgHlrwGCr7Qx70
VyqQ9IxHtMsyCncSZZymvakLcduABICTuRDEN5HlV13hsi1V8O8kTAY2e6FsZOAYmifvPXCYOYnS
OtWvsopKv6GAg4i2NlzmSCs2vf9Vyd7KLzOQ9Srb1LxLMlBLOhnbTF0PHXlkKSCLwnrK1HeLo6u3
u4KajOWR6QIBm7X+SuvXdP/c1MFzYwB1L9JVJn+4QEA6u9/mROGh0pL495cdHhda5r4NeTn5aFSE
ws7q6wuFpJOU0WCIVctrjkxy1p6VPFIRp4TSlTxuoxu7rB5dj/ozcXFEcE2P8wuj75YlL1C1egNt
RSmmBP9mr32By7Zz7iWzulCA22aescuK8K4vfVrjPLjgxnlKxWW367vuO/V0nqKB9ag13t7QCaEL
iqQcGNYuyUKoCx6eK5DqaV8KyTigk3QMyvIK+gdccOgB2Ut34K4gq9RU/UV6DOPLgCZpElAI3s/X
kbVIOHbIbxC2mvG+UuGRsVYWIE2Hv0Hkt2EXQFpn1Rc5L3ZbqZYNxYU4fesoqXsN0Fyew3p3TKTX
0njXvXJVdrRpcuE00/mUdK33aLIZ3HINBk/vuPK2oO1ieBAhOSKvfs4OBbgS9L2idy58KtrBd0Yk
Lar+whfWvfuQKeAa6ntkxQuBjyXfCiA4bIia8D1vZ4VDpjcC+6ysDV27IEvhxY8Fx0oD5qu1XlPa
vQ79LyNOHZv9ZdFa1M6oexARhB1wmr0zFDZDVN5jsZfXjRZncB2YedeHZJIMi+yICTEGah+LVvdf
RTUjFYZaRZgC1yaTAIEL6JnNHR70275pgN26G9/8lEUKBD0dmiUr3wiuIW7jQO5QtlW2gWuvNc7H
pMqupYD29GVC/tGAkVE9uI3/nnAfZrW2ysl3myaAKL/nCC1S2n8J+aM2kBpDD2iLapFYzfUtml/K
WqopZBpHVdavuXzs/IDek9NbhzAIl11TrlU1JmtjLq23SF0Z4nXTFitP/uCmA3yZbFr7pdUyQgCe
co++yHvCkzZUV7bdZRX9KCXjoZWB2V8o6VUzMB/a7zQibf0zN5nt1IpoOSZB9ZgUPAK1r1pampRu
AopyHPcN13C9QEv9W6RUPlxhEfBl3vFd9A0loTcXMRGztmuyq1qlJkphyIgjCAoKSJ/hNWtfpo6x
UVrOniHFb18SNTCmisKiolyE/kpmSsxrm/p9BFBX9ej2LeaPPmeSm/J8EJ7xwBwQZnxdGmA8zIXa
HLLbTEsWQw2twSNQiPaXakfeCmQa6LSsN1fdD+2r4EGlat89SczwSBJVSWrqs5+eAyyRpIKeHkLw
uewLi7oYbAja5ObXogUu7071bmx56eoL/DksL/zqaMh3rvEmCl+JeCCT3Id76nG8awIZGNOu9ZaU
6FTec9qNUV6k9SFWpE1MpSTQd5W7JoqR4gvtOxcgKF1yGsEl4uyo3bXVXhXut67SN/s5VHKeCQcA
4Zn1qPLkRticU2UlGHsFwE3nPnXOhVytncoEWK6s2hCoyFtSBru2Czg1KYzmX5r74uePat2u/UTZ
gm7zhTvHID2o2/RHOQYp+NaBUKLTiEmLXmyr3fXCoUxpsXzXVlcQ2YN86ytwH25929y7DeeHaa/U
tDnoHZ3rukuDej0360JrXgvOiphqEvRcyBwL8bv4kcNCsckOURiGhbIygGu0QJp3WkHOdmnZyzxb
Klx1l6BbnXBXUh+Odr6nL7Ib13pynNcs2gYFoVK3Nd1NCuZTTbcp15MlbFhku4ePQ8HItS4C8zWi
0q3dknEJaWRr7FLh1lDeaFcPcI/aCfAZzbhVSkgnV7X0qtYZy32NkgzlzW0b3tdVSBGPEPMyKaKV
Yz7oOLbkvynelaoeHPuiUG9QDVVFUAaXsrljr6r2a2csu4PLFyrGCyxrjAcHDbEQ8jup1IG0+TAs
gAzSxu2PjlRy3A/ZTtva9i6Fi8Bdutq9qIIY33caOKy9BhQ1Odj+g6duZFQaoYHVTr+2yViVx8Za
WcUlTy+ciqywJ5V7oUk3AIlTcBfWtySSbGtiHhBbryk/FREcunKphHTbWETCs0KxvNIPpnjryi7Q
80X9hLgrj4SDzKvQv2lDe6uLa5OQOuAhpnBo+9GFZu90+k4Qp5v0H9nIA6uWlCC4OgAOyjGilFzz
X8rVRuSl41wMwNSCGt61QdguAfEgc+ouFDSYU8PaNDb5OE7cFeSE/EqJ33NhE2TfRvrgqC86lwzU
UF5KOmQ57SCBowKlPBSYw5CawqcLM8le18At643TrbWaNGZ06MiC8erP3zv+Vx2rfvBRy1eAr4ga
wXwQ4fY3HS1iAu3SNMAnkA/SOOjSdlu2mOwi6urSMZd2MY89P2++7IoUVn2IwArab7VD2uvSUi/k
eEd7ZMAYLSh/aVE9JES0KNb5QywsbHkzDnhuRf9I7Q547WuS3jidQA7ihjRqXt1a1W3dwIm4tWse
apdGeCM53/E7taRC4jlxJWfMPYm4ddYcfXZzeCVKGyHbdjyCueaDBXUmwpES3J+ylwGkVs09sESg
vsD84T98lN3eL+5KJVno9tFTn/hPSPNQIrGu3ezL75DBrnhMI3tnGZtce/N8g2rWFzQbgwsg72HI
gWxFHn9ZNF8CVVBHMRadcDBiEHbbwuBpx2bXXx3gqWTvlk5wJMpOAZDZ5lWcaUBH/AUcEeWHqy+l
e5L5EC7QlvRXQfitoHGUkz44luJjFV9K5ZVQfsmiy7PYRm/QAXoIs2Vrmk9evXMbWGnUOMVsR1Eb
2oMB4sWFI7DnKhSqJ03ZkoqDEZj3O+ciyj4Ti2BBNQ6ZRaIu2vJgjcN7W46ORicfIoCJnsBfBCBc
0CM6E6CNpmtP1NeFDKcylKRrsQUjrGjbPiL2haxG4poC71URyveR8RqYjx7PLNgiy6JTyctkGz27
FSKYew4vGCLkjVQa97U5+DxpTgMGoxTBttMItgzpgpZXKyd+KtPLWKAA0PIUoPjCjWB41lVjkSS+
JVy0rrRsZ345eL9ivDOEfpXzaui/OoKN7qbSwMgsxBxAkQWfYFHdSKQiybjbO/kjBc37o71Ok/eC
xCXYBv+r9raa9D0UT0w/QNmCs7t/Fx64tnUO9K9MeR9eYFn7CW2QT9L8VdWtOmlduo/Rs/vYPikE
zlcSma6V7pertl6G1p7GvYzLEDfKsCA1qGPvmWkoOgpDNCbbQelRlWcOotDaBuoq+s7pGUmUqMp7
S9yW6drOL42K6iARPtJbjx5B+XG4SpRbfvTdTfKo3cQgJRIgy88QAD31vgMawLOz+sFmi6sDsb7h
3Ef6RRkDM5UeLfcmqJ9KbmdH2tO+LPMvmmpjOne6dgk/U7YX4bvDFgPsGpPtcj8T9HK4pgQYyRe2
vSF9nOXrNP0uAOwkFzXZJ4frfklzDGrddXNM8rXHo0SFFgtZhybFPItB9cWrkmOgrRq4wwG82AL4
99YBJTnAxb45N9vsxQpu3QfvEXIs2RSNDu6fabmo7uoXwKDiMryRg4MEx7Wx16kLfIp7Pb8kQCzr
tTSwhyyK0gvYbMY9nXkP6WcG9aS9diKeuMUhYfVCZ6/ytuZAzjjQCIjvOjBVz9aF+FZecsQPRChz
YV6317wmrfdKWOr3zkfZtg8BsK3cooYofBXppw0LK/YfVTRteZCm9ACS39J7tVpDFs2pKIANRFrw
yntMnnSSQRvP5L21oLACjTn5IVNSIbsGeGoHjLtor8Ae5CAnf8iXNotFt7ULQmyqfSrXvLQqLznV
lZXh8ddfiDf1nLfiRvXhlQJ3Bs+4rFTaA5DjFg88AGL9hid24e9DgB8wet/at15AR28RrxsFksey
7FakCdwWMuUFeQgfXtXlQMC76cAZ65C2FsWtIS2C+9beOVeQDWPoNDt0rDsC9BsFhFgBYXRNhhBF
Q3sXClvBYzahaSyDl/RHL+5rd9eD6II67y0bEgipuCuEgy9UOyUj35xc2c1TWcnXrnLMso9QuDH9
6lUsHrMceH50qEtzG0vUSMy9aGQS56QJMRMqFP5cNusUDmsNol7fzogfDEov54QBBuGAE00MlUS5
EohETfLRu4PY/eavboA5rj7RXtjK18neWz03B2PfbVwyODMCAD+lt85ZH8nDRG6RWPUgvWBuPypO
/517T3m8vwVl9dqvzbV/CzHOuDSu7Ste9lD6Zj5gUozJknRV11SF/nsj++R1LFV14ATIZaIuQkG4
LjTE+hN67LCnhINr6UMVvU5mJE+m7SKJaA7dZBRzJPoRmn5E77qISCZlg0Q6L7DAhZ2YK2T6HR1e
mF+FMqiT3fnlnpRasX7ZHel8OL1fqK2D3SaPLgdwvssOdt5l/V8HOFLxoNFfWwZEXcs40q5kJb2w
8uy7o2AAVmVb9db90Mvw/z82OngpQ08U00QZ9HdPFsLA0lrVB9XbHPqOdl3pOuIpWZFP/xtDpinr
Kqo1qjEyVKa0p5RaDKkpr/yI92AKXtSHGjIjsDblJRrCeDoC0Tqw2bF3qjZYmYxJFGq4euGxFWCd
87Ix1I1HwqzNZw6DKSElDaUmGj4pqqQZo0VrKyV3pYKXtENGUretjeNDiLeamWFNmlHouqrKIobk
0bCcWrMamvsOiN59AAIjzoCCz+3sOSMjUag4NRRLkTHS2RCkfVMzQYDhCvS0j1Z/4Q8n4xltZlFF
f93sMVUrd5JLZp8HQfIlciGetzNM//iwxL3pGsJrlCavIzse+py+IGAnrnSg7UFxU0jRu+tRoI8E
kulkJv7N4Oi0kKUyctqa91bvKksArWCslUerTx9qsd7KdBk5b25yyVR90IgFOYYj/r6BjYBYkxop
IkTdc5e8o1EH59KcGdOw7n9MoqbTg13kvNflkY/LkZO1FXo/ZOmpZwQ/ZOH/3aMNdTpdVHRdlPlH
HHl3h2KRbiSMQhbri0xmnlL46W/np0qaurZPrYzc2y9Jt5YNVjx4XVJHAjMJ7rqEJjNEJK5tpmQN
ELAFzITq5rVgW8KMM04u1skwR85op5IuJRE3t6XzyOiile17z0Ioz/TPnDMzckHVJIck28M4lQty
Zar+QZv5GZeQ5Cmf0AcZPBpoiggh/u54duRCf6uIAvoq+HJBYgmaulRQFLDoE1iQEoGuo8H0ruHb
J+JnmygUkP0f55d0GMkfjvnrI8xR/4MkhPgjWMOERgiUHkz5olCA4pvB+ryd6Rk1hlbROu3A9JF/
QnTVGu5mTl/b4J0Wg7OGkaWY+/NmJu8u/ZeZkYMWUufbJP0QnCofKYXHgBpqZ2uG5rJswYLkM6Oa
3NYn5oZRn4SxjeyasjksoaeBDRp4DboL+f/8mOambuSMQpi5joAkBoWoqxbYoBq9lKSDzhuZUsQa
OnoM/dYoDegjZzTBWAhtQYhWgILO2y+lP5pg8argzYn3MeiYNG3+Zi+b9GOW6AYIBH4U0MRuRtJe
ToplihiNX2zc8jMxvc35cU1OHr1XcCVJpP3zaIWCspP7JMAIAhSLJtwLg/qG7a3/zcpoiSJThZTf
M3uSisxHl+goiZUQBuLQyf5q1n4NaHSTJAoHQpsSLQWBfSla3hZw3MFJ3ZmNNOkPJ/M2bLQTz/Zr
TyjVwYwdIW90nWj3iZdeIxezssh+ORb08vL7/CROBhonJkcuKNhDu/IMk+DWNl6uX7kJdGvwKg5A
Bgmg44zLTx59v+yNjz6zlEPD8HCNmvR3DkU1B4iVXcWIJJ0f2MxcmiNHL03b89MYQ1ZQW8CPU/Pg
ubKztD0j3pgd9aTKIw+WSfGDUbv+vzmMKf++kiH1qDYZhtnZVw6oOIXCgomg3PkxTk4mjeDYYqZq
KNLofJfCPE2qjsULbbKem0r4Mvp40UMvOG9n2K9/3FcndoYT+cQvHbVx6J2Nnc5DBRUYMrWEpWMI
M2aGP/OnGXXosY42piENn3FiBs3VUOgqJk1uu00Ypa+dMtfFfXrGfpkYnRlyHYa9MBx/lZQ8xrX5
kCXw/sR2HwENPj9pc6MZnRmFL8SxXDJp8DRuyyguF1kQzcicTu5emjr8d8ZGB4ZjJSKwDFJtdfCo
iT8UhdYL5NkT58kBgHZ+PHNTNzopAsNtqyRn6jIFPa2G07ZFviaGGBsJnTdjTJq2ZhJZwm8gyh5Z
851IoEUp1hoj+VYJaTVJp3Yl7IqmeYw16lZ6cWjt6qOQP6JcuRBqcnTqgPTzKcQ1V2EgbM+PfzLK
4d78zxfpo6CNLnCZ2JTMtZOC+iLjWJHtDcq1LF5mVBV94fO8valNp4uSZhmGqMuqMvKfSkcvnBbH
bG4Dkpkb62tFh81Pc8nzdqZm+tTOyIcSgH1O0WZExJRB6kNLfhhmWIWMy3k7k6H3qaHRkmq56fqV
iKG42PnVVQsNBWpV5V+18kPhAVnKjwUCF+q3AgXvvO2ZuVRHa9eUXdA2EaYjy6LyBXYNfNy6EYv9
eTtTex6BU1IduimKpjY6waTUSRQvwU5qVFtFj18lFIXPm5hyw1MToxPMchTdrmRMkP6CQHXweDbL
CPihrBE82eL7eWtTB8yptZET4hixHEs4vdKBjlHve5RNiu6+A2hUuH+RKzq1NXJEREh8xTQYWQij
X2xXjiBTPvyrFTKJtXXyK5I+GlAWu6EVCuyqkp59LQ1N6zq5Oz9n0xvql4nRONyybipZBQOt6ea6
zR+iTATLKlD4atU5hfxpb/hla7SnekWNRb/EVu9pi5pKvYaq9soE+kY5KTDW50c2uY1kTVctTVYk
8q+/X9BK3zia2jB5AfKKPvDvUkM7rnw9b0Wa3EUnZobfT+KANg2UyHAYlKcB48KMAKCRXbf0m00A
lcusN3p0bSV3Wb4Tq6ceYRD3YeYb5IlYRD/5htFOdvwmCvtiGKpLKWslx086+Mi7rgOMS0FcXusg
yUz12pzbBZMremJ4tL81EJtlMcyxA2Q0aPxlhDAXImQCwPeeen3vPZ0f6tyijnYEWhSmI3UYLClH
QU9HBCHMwr/ZdrLFkahaJOTG0XjtVnmrOMhfOsh3FENzaUGP5vxmOMXH8aN+YmRY0xO/adA+Mixm
b9krTw1MrH6dKrBBKdVZ6EqXV+gDlHOJzMkD8sTmaEtkQmbW5TAwAYQ1zdlR2kX4lBy+bqGwV8y1
7Jn0DkXWQMIbokFe+/chRi7sYqNjiJF8awZAqQBp01GVzLpY7ijDn3eNGWvjaxNUfyn7MdYk9IR0
k50HsiyGJqxQMxuQE0E4Y3HSGRXNIisy9CwbPwEcUXcCScNiYN73FtQgBJtpSb47P65hlv5wlBMr
oz1Wi0pc1BWAY09EjbLQqf+B6kQ6QDMi6DYvJVqZPjIv563OjW200RReaoniYrXWoDwBAfDyvWc5
j39jxaLioVJx/COnVHUm4IYWbDaUXM+67NBxTmd6pUyezxj4jwljFE05VZwlVYWJLO5QLUH0EbDC
P41iXHfTBp1+ocFE1MI3CxKEEK+abibCnnRv+MsyQxlaQI72ruhIAG5NjGi69lr64mOuVbu8C3e9
Gtx6WYhaOhKG5wc2OXcnNkd3W59HUe/BwoWgZa4br9qbnTFz1g7e+4d3n5gY/PDkGLT9MOUlxLBc
9LAE6HumGbQLlCq2vS3NrNOcrdFOsjWr9c3BFUrNfVIk9KqArnrwKkutmikPTIcFdCcmcNM5GqzR
clWuGlllz9SFSbuL5erGCqKjimChJkKKC6WNAto9boPbJpAgwkbFh9oQC9HrI9Gbzd8so2WINDq0
LM0ancNq63WVr5nQ3bJ2KwriXdDMLeO0p/zXBPJZvy8jMnBa2LuYyLJLu34O4Sv8yxh4mf1uQIwV
wU5b2BmJhnoLVKUmStf/ZkL+3YTj1qEaD0tmOveoRACEmut2IU1e+uqvaRp5RayXvdiVjMJAzroG
A9UAHgzCiwI4OPKapbHOAcdxQ8/M3uQdcmJ3tJEbM3SFTMSumUMGyZ5lmC7NrQawyZVvleyqdL7O
z+Xk9XFicLStS8H2S2Mg00jBA20RKocWEM7yL2xoJBKHZCJV55GNIEm4Fof1imze6FKxNxHTtdO/
qaKzi//XzOjUqMNY7lx9MAOnqOmh3tOOIYqPMfzx8wOaPJ9OLI3uXFXuScF1WEqlH0q6l+F3hvV7
FEqrf7MzXDUnZy5yYU3hIV6wVKOD32wl4LmwMrzs+byZSR84Gc742BFrq7dooLSsU0Qkg2wtl8p1
FvRP581Mz5qukXobqobK6GTQXDPwhY6jR08/0WkSg5UKm82GSHTezvRwftkZHQ9lJqJqbGAnDtpd
ZCu3YmZvgyyeuXMn73nu8P8OZ3REmHavS65JS7yALiLZlWrHENZ2JdobGU3E5oquk+f2ibXRwZC5
uRRkAJCXsF9ghS8Cba7b5OSb48TCaJeSeAKr1jJt9Bd0Xr0+eqemATYTvDn9DmLjXqHmO+MSkza5
hERL1nl7jAEbaiW4ZdPAABHU90RFuBgBuovGqhYaycnzXjE5gb9M/QQSnuylNIKt5gcMrwalGzY+
qzSD25gZzLjxt+XUceZC21waOtLqtMNR+12BJHJS7XzKyf82nJGT67lg9kaFP5SuRqJCehR1aXve
xOQ+OpmxkYPXQmxLRcHiiP2xdWDntx8lGNnzRuYmbeTXEdw1WssPu4jWbQLKKAKEQqG6hc3qzAFr
pm/1kxGNXNy3DV9S4dihrvusQKIzu30a9RsJtHpbXUfdJoZwEARzjjF58J2YHX4/cb1OrDJNMDhf
bcSj4vwY28m20o86Zs9P5rSPKyqNEhVNEcexrK+76DIP7SZVo7mRIh/Vc4Os9Hkj06P5ZWS0Yjk0
1FK3cItIO5TyupXylZteanBvztuZ9oxfdkaLVYSaqcZDm1NJqS5D2Vo6ggN1v0ZJJxHXugwh5rzB
aX//ZXC0TJIg+IboM3uWSLsN1KDrKkOVtpupjMyNa/j9xBsKRXHVYmhYbKGMotwVlCWEQoWdQo+Q
YHN+SHNrNQog3FCuTDdiSJK70pEEagy6gBVvGcL65w3Ned4ohNCSoDPkoceuLL31jgs3Q/s4b+H/
2Lz/XR5p/HLRckeNYmOYN2OfBZ+R/xE0NW3FrhvYYa344Ls7D/26Gasyq/HHs1f/ZXUUtLSCHup9
hFWNNjBNTKcBJ6THOxRkmeiyzNOtHrWHtLY3pSW8tmp200WiNTO7k6+Ck48YPvLEZVzTF6HLs4xx
9wxlTDNvXd1edfaPNn8UASHSkOX8sKd9VAcEjQiEBKLtd4OK1KVpztuQ2IZOeO0anRDEijmc+wsN
Ldnzxiad1BAVGsmSNPkDlVqZRm3YGaeyBbsmgcrFKWlCrUwuz9uZhDzqJ4aGDzmZRivtE0APwwVt
wu98KMzrOt/37nXZgwuQ1ll4m1o9InC35+3OjW+04cO6l1uvZnx9YC7s4KloEtTJv1wYi+cNTR5g
J+Mb7XZq3oVsFBhK/Tc1eWytq77enzcxuc9PTIz2eWH5epgqmKgDeKRa9SVV8swynR8FBc/fV6kQ
CkEIvMEdkKYunItcvm707/PDmLRhUgDXJJRMLHn4/cQTTAslNBpVkfAuo2uxS+7yUrvWO/PhvJnJ
lT8xM3I4UZGTRlE4PKLkRnf3OYonbkgzwDk+wdxwRh4md0JRIGJG22xbvy5i97OXuyM6ZT/OD2dy
8U+GM/KvqJPq1ik5hmzYSikK3blor86bmDx4TkyM/CuytLQxf3aETyFUoUNL+4wEureByJJmmLvz
1mYGpIxcLcoa1WuHJ5yjb8xBAgopsvMWhin54/owVYJv0TCHd+/vjkbqIy6pb4K9cy7U4ptTxw5p
yJauNGSGXXlm9ibviRNrowUqDTVkQCyQaN7L+aNeH2TrSafVgHIlRc+eNvdCmPbvX6MbrVZQ2IKa
JIwui+HkdgdPRTEVnTx0Ac5P4/RC/a+hcfNZIc06R5PB3OuhS83WPrSCcH/ehDSzVNboprcLuaji
lsGIoXjLVhUWyHFVi1i0s1XjlKhFIXULh/mxsPt9JwLldszm2huE+fM8pG1cGDcLOtF+xjV1n6ZD
5IUWCsLfXJa/ltgahQJo2nRFl/KVOSI7DkJcrdAf/QAFr156PT8jc5M+CgIMU/RT38CbAgTbUkNG
niidcdjp7W4M+UeKjzQa+317pGErWJ3EaErpyUKkQgewjIybpt03PAXPD2dyfS0eRYook1ofP47Q
vGujSsWH0GxZOFAyI2lZ+8+idrTojWnk6oy9yc1xYm+Y3pM7JkOnPFbUgZlIAy9B9dYZMo7OEf2U
8+OaszO6y9zI7RDMHDxC+9CKnVmiKaqvpaqeGc/kJQMvXzeZPJP35e/jCSupjM0ad5DDZ50MVJps
A6QK/mYwv4yMJs1uZQS/YozECIMP6eh9gXZ0Hcw9jCZ9+2Qwo0kLaSRg5wF20GTRtQCRWXFmJNPT
xSbBuRX9D9ip6NY6+scsi+tduqjiashfBfbcBppENFIvAswIYBOq3x87qA6iAFjLsiQneNTu6Nf5
UFzJN/ZGXIkv+QLNX9od/uj/pux8Ynd8dZa174FKYwKT6CLwbwLvvZefz/vCz4TZ+PI8tTE6kb1Y
D+pSY2xIHi6QZ3UWDs3kaeJ3E11E2/RAU8RncYF86sZZ0XiTxgjCTCw6tbdOv0D+3edp5RLIosoo
0Tbtmr1YPZQtklMzXKwpVzm1MtpZWmTFcuNgJUDMAM0do75OabVwfjYn77dTK6OtZZq1I9cD+Y8X
3bFHZPoeqbsWxRIaLT6Xj/bdoYTqv/RW7zZC//vz1pWp0/fU+mjDyX3gibXP6UszrY39oN/4z/T4
W3trlMG2Dot366/MFT0n9tpdthLeyoW+3xYvCAwv0mWxgz5grcylv98pr/lGvBUO3tyGnToSDCh9
hm7JEFjVUahGU7BA6UOIYgEitCjNy8iVnJ+EaQumNEDrIW6bo3XWhUJqwo4bIatfM9r0Vf7yvIGf
0Pw/d8wvC6M1hpnlwcfHgog4n//Rmd2yQ5fZ9mifXq4qY0mvvNZ9QkO0sTZaJ8752PR++WV/tMoh
TFkxMgYKmlGvDURpdVTsCbPhBdEet0UwTfV/iGL3jdAgTeyQ9nOabUCBy3HClaKLRz9mpc9PymDz
3JwM33xyDwNToKHnoE8gJMdGyJZ9SaCPFNV5K5PpKUP8NfSR+1RNVGjS4OCNswmFTd886UO/kvCl
8B/RuNOyfSG/n7c5N7JRuC+kbVTqA4NSzYQLzRAv6X53azRzvMI5M6MrJqs0S7ENRtb1R7pA0bpJ
Rnrjn4YyDvCVWM56nns4rv8sg9q2lX4Tu8r2vJXhS8+4wjjEt6KSrljN4ArSVeDSj+1Zb7ZGsQrp
GqpdSaY9Y29m5sbBehOovui42IuTa1oj19JtCs3l/JhmDpVxWBtIupKYCTMXpfXOyPQX1Ufz9t9s
jI4VH/1IXx8oz5Jgryw9fSw7tvJf2ACap5q0HYRHOzoc48LkdByOrlT37lzRDp8sNak+zxsZNuEf
DiCplokWgmzit7+fBYjK9mo/qIWgU7ByxGszC5G9CteS+wNW78yI5oyNZo2eo5Q2ay4Uyacnl3ah
1UcfATmbrsB/dcadjGtwxJMzTnJ9gaXHVItUUyffl+2bEt+dn7tJRzuxMTpHg9CnqV+ODYue9SIK
ikGpzkQJk9fHiYlhRk+GEYV+mqsojCCoe6+kCDNdWQEidjNOMDkQWTI13bBE7Y/ktljpdkK/Sdal
oflGCZVP352fqunI9cTEaOljVaZBRMCGMY/udb7rd8my3EdHeqwBHebRga7eStnHS+EYoWiHWCTC
tjNlpp8iGH/4+sk3jHyirACx5QG+Xn9eK4TOT3RA+Hp5oJuOuUKWcKltjWW/7J7NNY0QL3ptWW7U
mW/4Caw99w0jn+nboI0Kh3moUImlt9lSu2sPKP/v/I/s071V1shJ0SVOWp+f/+lY92TsI0cakEB6
kWEXPTJqXZDKDuVO/rK/kAiiOmNtKf9/hHvlGsVQxVhHM0iA6VfZif3RzTzw1gPLw752f0R41X22
L9ENlcFTb2gpeFcd7Dv5yu4Xzsf5gU9eOCd2R1e1VKu9rMSsudQeJPVIzyW6x/2TiZ9x0Mke9QMx
9s0hFVcVd/RstmrEo/Hr80Ymj85f4/hZyTkxImuFrfjDhaM5EU1dePnZ+rec1ausdNe+Es5Aj+fM
yaNzp9PyMuswZ+ifWtqieZgto+jOE+8yv9+cH5o8/LEze2JMr3VAogjVMIHdMlsaaB0ujRf+5aYr
4wrJ0nL9Kn7QxuchO8Tb8hGdzPAWAdft+a+YcZSfqNiTCXaj3hWh3DLBMIhUWd6YLtvTnlnGOSvD
7ydWaN75n7StVTbLrrCG5tCl56zOj2XmPP+5GU+slE5ZKnHLhMbxS/Y/pH1Zj9040uwvEiCJopZX
LWer1bWXX4R22da+b5R+/Q0Z9+vSoYlDdA0agxlMAxUnyWQqmcyMiD9ATCUBEN5dN97IRROqMAjG
rpE0j1KIsCmgjfMh/p2xJaDWYxJ9pb/V2uBx0SNWtWZiYDbziuaa5b9MiB1dXjGZv3Nhou/10hnX
8MhiEN8/RekBUx94e/Ehryv5pEvWjm+7onObDOO6OYUdKEOQORi5vV5Yfigg9Y6KgMQy2ZeXb8Kq
bWTYSbvu1THEbOEJTJv1dX/lBJCbvul2qdsR72HePef78TS5EDiS+Irs0/Pn+G+8EeRXrLHXTz8C
o5lcqe8pRKghou34A/VAAeimgVm42n0SelpyT3qvgmqOZBWEeRTGeRzodKCWyjO0jINCwZqFPMqu
Xob4aDlXffPi0PvLXiRDWc/lxlKzKRYrWpl1oFwSs58Gu00hQIdazmUYcRD5NIYLIhAa6Zt6ZWUb
x0foRNGqdzsqmQIQhxDbwgMdsXWMQJ2bEjKDxbEJXhaG56sCHQ5VL0kJxIv1icCdabtSnGoy4Zdz
vap2JScN7K15RMGrnv24vGB/Gmn//sJ8YnHH26Zx7DRrxUNrVPDek7e6mlHxs0BPiNGFKISCsa+t
idnOLpK31kJ6OvQnpMrNdZosdYMBlUL5kXd2BQ7DoZ7LAILQSBEx+HqzJFkapMvS/hqcnj0rU6u8
6QUzoUMLcaq7tM/Z0ZpT29o5c0jnndMpy7U+6fozBZdaf9CgnCC7AotjzL/28uwfEGgcwgaN0sgU
VFD3M9eIXkLrWNHvRndIklhyxMUO+QnHlaXrtG0pW/m5cnCOr+K1KTSq59G7vIsyFP3cJRmJw0RP
4ZImmECRw4b6MxmeLmOsjvCXoxCwgKkm6OtARHOOgVFetYhmYCzxs2b9zjToMCyBle6V7kc8gdo4
uIwn3KgN3npINhEjmrQIPMTAa4s7y/qhosdOL58UPFCwR3COSAKH8FBv0LhDnVsJKDsJ0BTlPSEf
kOSQOIJs+bgzzZY8Jo0DgIlexeMtow+1mrshhSbNx+zcFTGRAAq/26CnREgHgQPInc7XD1sIboOV
2UkpQKcPxTsrTG7KuLgt1OS+HmxJh7vQBTdw3Ha15ZLOqQ6ukWn8RwHvPoHiu2xoUuwSnyZxmxSX
VTKZCkxSIYkz6z91aN0nydpd9xhCySKXlahFcRiFH/3PLKiq6tyeIQQbY7Y6hV5U31R0m81ddbQh
c6ezUvKsI4QCP+Da2AYmHb6JrhxHC3OTIN/s1PGGTuVzaoY/JsIeVU3WkyvaKXsDtR6FzcGCEAaY
lkdAEQgB0OwR497uKrd0+fjKDOLcz2ptZ6lWlKj6BS2FuHjTQwcCiHFwGUfI6YERETxomhrG+3g/
73NHTWIH/BBl8l033wo9yHLQAkBHwAh/jcXPFNRHmOAc8X3qpRRPwrW0QSsKdEyW8zXCqOhLqIJh
WLiE9mMGiueEQiaRSYpQoqOMF6B/Ubgdo1M1l2QdyNcgYJosewfayFYJbedX5rxcXk7httmg6sOb
PSZ3eXLCyEHzofZHcgkzyWpsBRDxM/NfDaReLwOJV+5fIP47DL2iKg9XeqraDn+QfDzpWu0WZfmF
R1kUif/PHn7qX3PquksdhCUNJOgxPo3N3CMHvUpC2cyI0CB0e2sOhScQ3g+hB+qAeQWbpOrZTsNI
ch02kKIcvhDW7Q3MuoGb02tnzThbKWD08tZgTzTK9ibkQah17LTn/75FCLYOmolVcBzzM1jhAFrb
UAOxANEh8Ixu8BR676UsAxV53BaFy10gCUQr2uEIVc5tiJf5XDtpCeQmflw2Zj0jfPqyheGq+cPE
ltlYAAM25QO6rm6NKN5dhhB5wBaCO6ZDGi9WMQCiTp+d4bfen+JO8pmQQaz/frP70LCP1UQFBGPz
bzVD0MFQ9feIEcnWC1drnb40QGQJbgnuS0vixTAaA0QBKTTNlBKShHUieZAU7jtIQf+EGVDHcRB1
X6UzGo/gXQaaKjsl/aasaickqiB3xCTRRpA5gAZSXz0ZaRxkM87Xza7wjXdySFzk2jW1D3cDOp5M
E6NWX5hoPgPijqdDFhM8OB1GAHRfyX5pqezxU7BsADBVSwUvs074RIH0uVkPDgDCDvKlk7Unkfmd
tZFfNobkGrruAHdkwAuqO5hyAt+OyhMV9SVm8Oamx3xxUu5y6F1mhoJH9+v+mjEZY5HAsc+wuFQL
CnMtGxVgJeNdFDr+5PyKo0pSjhZ6wcYg7q5bYuA372KAaM2xNo6xfVSgY+ZMO1IaHkhJJU4nsYkn
qeipntS1BrgKatfz7Gb9MTO/XY45gmvFdt14lgqHlHNYt8CIuzwIWQFOLkh0DOOdki94tPylTsNj
ohHZI6/YNUBFBwIrnaIH+/w85dkEIgd9aCFOOboQ4gzy7CMafxb2sbRKyeVWEItWetp/sdbfsol5
WQ+1W4x9YFBNOyCh3Nlmf7i8iOKN+kTgnK+GUkttLLBmLk51Ce6he9pJrkeifUKjEMYqTIruu78a
hto87qNwQqArUVtpho7daFY8Q7POtALWhblfa6AwcXJtwqVQkzVfiyzEtKJqUOrYJlKU8zUcimow
rHHBUQYdbhhB3HK5peHvy8so2qgtCOcUHco9HRtnnGEI8eTRey97kRfxb2hbBM4VkryHeFAOM4by
18pshiSO2UiHT4lz4/TgHYPq7odCdsSERuhust4vGyjy+i085ychhKFwqwZ8B5VgNXst5sVv0u8Q
6bYw83QZSxTnNaihIJMERTL4Yc53bB7afNJqvYX0WIoBGrCFmu4qqqwcL+OIatDopPgE4rIWB/dZ
EHsBqIYyJMa3pvglUW9YA3nFq7jZ9+l1nt3Eie7a5H6yj9N0nVo+I6998bP9ygjE2Y/h/LQD+7DS
DhpmvOnRzh96iEJgArsFwSBEpgewel82XngsTA1cLoaB3hd7PbWb0GLaVpgrFuC6tGsh4tkpu5rW
6CnvqazBgwhPB0pnhACH/NV8m6dNnNVoHPSoC68JmE/dzsUEsZvdQlP9uLhNMAXJaYCk4+/2MO+S
6/T1F0RF7vTbxNf2tqu+5l58rR5kbcGSH8Z355pZrw71iB+mmjvTzl2wTEt8WbTMmA2EUqpqrTcj
blcXMs15XoIZtmhfopZ6dXGv6bIDIzJjC8JFn8nQonAgqxmQi4aG7Sp8etlbZAhc9FGchULfFQiV
CWUs5W2MJS8LojO/NYGLLxXGezO27oTSHQ3rxajv6hC1eMmVWGgGpCIs8GqbUHrhzOgmtNYOKlDS
7uA0jySTPPWIZJYgI0NwDcaohoUBivNTFRoxVeMU2w25slO3g4Cf43cfyf519ocdLvl+6IHKAzTO
kB4+VIGsD1vobRt4zhE0cMYRZbVPhzggoTeDprud83TZF4QgyL7BY6/ZBF59bqNuTfEEnRJQKqj3
yfi+lNCrkpLzy0DWndyEJ2qOQ4KFRsdrCwW35UHBnJuiSJIfUTMq0jhQAFgQQ6EG32Mw6fkAoV5U
6karR9OZj7JStty1CLhxBqpV/a5IQY+TB5cXUDRgC55KFGYMsAurIPM8Nw6NhxOGW2fc++sXarZu
Az1cc/y2CkLq+Q+m37XMHys/RY33MrIgFVuLNDb6qlEah/DQOXBnlVmrOQYunoXp5ept3MYocWW7
Me/RtbqbHOjzaubbZVDBodNXEmlqQWCJ4Ep1DpqkY9fPjrkSikYD1GPpjiUyxtA1PHD3NV1fK13I
FlCLdDjD1Ekzs3aM0Q8SQ4eY7GwIu6Ho7w5J0EGcLrF3l20SuOcZHheu2oWQemHAU+vWj6wZdY/8
NrE7yTX0zweItwv93OC9BuOriXLE+drFtjG2oYPdmU5god5NHvRrXdRZM384VXtQzkLxL/iBRjWX
PowedH09CC/6H4WfXRNPdS0MAVw2fF3ICz+I/2KmaaTgzoAfNC6dS9PSMyc/Aj3RPH+YVSQ7nyLX
IaaBJ3oQBEKniAs1Y0QrwyqBpmmu40J6yfBh80f3Fh+czH2fCrey3GyWpEZ/xOj+NvITlgs+ejui
Mgj6Du+lCMBgEEG/fF9hIiM8GvfJ9XJwduMVkgXXCZzvMagV3H+c4z/dAeQ1xI123Y/bavH73eyF
ssAh+ErqGJIC4QBunoTyJd2oT8A3HOKHhc9I164jv/8YGtf2w+so0KD1u44xecVR1i0i3oZPWP3c
C+uaoERBADvrBmpHz5OMuVvUhHlmGLfRRJ3o2FhAYB+jTw5GkNxWt+lb95x44SNF+dWNHo031BFc
+4fhn+Igc39fdmzpT+A2vagzGuV41fBG/8cQJL+6W8Ovnu+Lm4/3+obup9fQw0Yrvu1Sf76yJT4n
asg5W4E14mw+eI4eRXhjwQoohxt2V/y2PQxDmAf7+PFW7TGBFJau8t14tB+dvfVtdn9etl4Tn+vP
LV49bwPPWvTBGAmsp3d3tmfuxx+az9AQGn370Lza6wPitcyVhDdR1IYqFqbydILvEh/dnKxOwCuU
9Z6pHjII7lhFA3rJl8k4kvCRyartws8usQw8V+kq/sNXAkyaGt04YYmXKg7mBgrMsYoZWgt0vh4j
hzYzvFi7ZvZtTP3Lyyv6XIB22YCVlGB4ivsE5r1jxvMAZOwoifclJg8a+/1/w+AO6WQSVe9U7KCW
2Qe8yNxBwW5BaU/GO6ELXQWTASZYTyz0hXPGxKAg1ujqKs5d6KHysA+/2UF+ZE/2k7YnB4gYPCg3
5e9H+rPxo93g6bvOn13mda+yQyPqH4Zi4+dP4WxGl72FgUCsazbjVI5+3uFyme6g64WRPY8hD3bH
vbpbTjJ6UFEihVxGI5jA0CBvx51WNmtqrBlpjyTK2FGr2ydR76MZEUOXjN6aQ/dYqslO7yZJmBBF
YhSkobuJU4OBWS7PYVkxtzZ0L1b1Z1t7RcnnvzuRSddkAycE9yPu76szFCOj9cvXTzYepOYqU7Rg
6Co19ToI+km+Z6LP2RaNy6IKExUPZz2QXRv6ytoAPtUnfX3hJbJ7uHDhYBe61lQQTPCvOuFi9ao2
VjiBDdSRx/KgpI7kCiv0CVyIIAeEmhLqnechFOlnpil6jfBiIlxXTQBN0at6yQ8lWOwbkHI4TAus
MZfcaf+Q//HZCtrxwEeO+GL99Syij0VExqHFIZiKu6bFpARrb+o5P6YQcm5jM4jKxCtUss+H+QhR
vwC3gNNMUFFRqmOhGp4RmwcIX3mRYV4VGFmS+Kwo+IG6AEksoQZCPXdWtLjAZOGC3zdVL2QyPKd/
6PEGddlxRZ+SLQj3/Sq7kiRdBxBCExccne7iGCjGnqo4P7XJdUij3WVAkUNtAbndVtXQSCe2AibJ
s24V91AZltgkGlPVtxjc+ejmNuvtP0Y1bxHmj9O2wEyMF9qvmXHV97+iChrGKGhrP3XnaC6yjlJR
f8kZPnf7GCIzmofVxtxxMO57NfSJW5oPoe34vflmZ08GwaiG/dyh1aR/uLy+otNkoWxmIr4aeLUk
56dJiaMytTSMHcXGix7VvhaB3RUZkTsl+94JBrBgXAZcN+yvY7QBXDd8kwGRvKWkMkYkYM03FQrs
TsncKL6C8pxLB8mTiOBIOLaFyypedzQ08HBHYl45PkYV3VVdlfmRYV0xmp6MqZZEJIFJZzD8obCy
pWMxmsbq2MD8jnGowmdjfsj0W5tILBKEckCh2RNySWujJGeRmcVGmXWrYlReBRCCQFdG/q1bHD+r
ZH0toqcQBzcg3InRoWH81TBWJ1RfRorGlpYedPBNK/Nrh8Kh+a1Ij7X2HFbfDAWMWP9Ueu5WzlFl
kogrOPpn+JynxPNElMjBspaa8tqWbbVzer2VzNoIXWRjJLeghBZLyQYYmdJllxVkP4xxkKDd5bLX
C/cNnWMOZknx9TC4I26B1bpgC/bNSdRgafCAmlWPWaxfJ1p9vAwlXrZ/oSjHIlWrAySvV4G5ZK4C
Vuc7iFBIPjWCrwB2Bo0oGF3FvYL/BNtKnMdRioa4KWJ3uhXv0uZ6UourcIJ+uH6VFkwCKF6+T0Au
QhP0vQzOqrVZFtYemgV4sgqKWvOURQm+sHqODuERB/w/iIhceGKJDlFP6DOFmgJhjttYlbV8Cj1u
g8C59Vg60KGZgDD3JqjXFgVqU4ZVG1A2WSVwLpsjKr069gaN829nrKfRSYCmxQroStLsvlDrW6ey
bx2kJWMYB0qYHDIkhbTVvnAfOwPnAmO7sAki9vAT9EHMSnsap2KnT5IwIfQN9NaokNwxLJufLkmh
vq7nK8g8Bg6etdruYNA7psmIjUSfaVjzCcRtXIiuOHsasJTE/gCZzt6ce7wDmcmLHdu+afd4EKq6
t0hnrlY6O0aHoAK5/OX9lBnLbWfZzSM4+fEbovxqQRk5VPClJs4e/IcSzxG76ae1/N61DknCVRSt
wlSu1fgLKm55IznXYhDs2youBP0/Lrsjk16GZoJmMwr+8L7Id0Mb6GX8lRgPhq3/Q+GiR2hr2RSn
kNqq6FsI0vA6y9w4niUowri7QeFCfEbHfsSNFN2ZZeSHhRXE0SR59xImGp8QfGjHJJBWmqta4gzm
xuS9w3CTMms7C32taLSTuJoIDF2glmUjCYBMEbc3WYg+uUHBl7Goltd+Tu4awvD1r3eZmd47kPW5
7NkiV9jCcZu0UL3JygIhfnG6ElK23bDvUK3GhLqW7C9DiQ7RForbqaa24zk2ABXX5Z7BGZYR0vIU
nMSGEVyGEjnFBoqfN5yHmulslWIlLb1lREN6Ia3OrIUgLqNGWvHvRv01Y6ijMlMg9HjREKNwS+aA
FOVujOMgNM0Aczt+0cU7K1n8YmEebVX/so3i5TSh1gUOA5T7uEKVjQYwpaHwyja2do2Ox5NZ3dlk
fJjKRdabKF5PyBqiurDK0nBYeCwy8QiP+AfACW+uZePHaBD70q59oujnSUBYh2kU5kApa0o8g5J0
N7WVbH5BlEVhRg2PLhYOmcp/uLQ5KfSMYN3MBnP/ujrsrcTy42LaLyz0kgqswJMlCVLCU4YKpWmi
LXYtkp5bZi5KQq01giS1gYHP6cqmvxpdJkAsQ+HOsqEpw8BmhEIFGoJNCQUwpBYhQsdlxxMmN87G
Gu4gkzJSlnwNuWl+3bagmhm8vvmVjz/n8DQ2z3noFqlMDEpsG6rLuonpBaTz5yvYQPLYcKAv7xFr
Otihg9fc3qd1IslqhI5OPmE4FxyoOc+RscLY5akdnTso6Eq+JmJLLI3gy4vOZX7cTodk+DwbWL1B
e6tR1QjzJ6WT0ZgJgwMeH/4PZP33m+t+Xarwgwx2mE4QajfEXNwRRALTF2Yj8GH8xOEcG9JnqpWv
LjdHxZ6NxrHohxOCSHDZ5dY/81es3cBwnl3FVaPn6zRObwYqpGmyxHKX6qWOfvcmkzzbyPaH8269
TPpMTzAcMc6J449a79xnC8hmczM1ZPodwliE5gE82zjGOs53vk1g6kUjcQGsuEp9tcQmhfu8+F11
j3n9W5UR6wgt+0TjVaZZt9RjgQ5Vr9KORfzLyV7DUTZ0LqrXOs4GhDuoeOZrQrWbsFW+kntRkBxC
fzA9jOO6dP+PcjP73d0SFH70qFybEjeRGcid3jgq2qiugB2P+p7m6S7U00ObJ5L0WURoc2Yjd1td
qDYW5QCc7B8jME96YNgBxj4DSIc8NCBSxEDwXr2SXetE70FnsGvw2hzqaMI1ya5X2JcqyGNfOYQB
1OlejF/FvjzMuTcPXvs7RefCV0IW4i5iL5o4/+romcnS1SQE8GBhkid35y5YjE6Sz6y+/tcZ34Bw
mwcC094YVsdRyuNg3CSx6Wt64rM8YLrtKfauV6Qruv7NS5jcRqZjM1NlNazJTpSVmFa/rsbHZoAw
qFPulfTNmvDCNoTusBxNVVaBFn5sNhZz+2kgN8wrHEFvsfvIZdUEPYLyx+XIKcNYj8zGZ1gd1gMo
qdcJw/da+6ZBaPV/A+C+NDRHXQU1QyQD5m/T+NCnX5f/vvBMo/cJcgNoETL5N7tqtK2OZCqKXtmp
na+V7iH/knvbFI836JLDP9xHbE5DFuk6srN++cka62Tpeb1jUykTchN+xTY43Fcs6cqsxEQcskCy
U+vsEPehO6GtxkzrIDXpV1KZDRr3bSmoncymDTRFramr2dUumulXvOsTg/+ixCWeEsYU3+WxNAOn
H17GefnCAD9mRP7dHZP7oGRl8//LCHMyYcwYrW8NLWT5kmRrzDVQbI7JnPcUwQeLBWlPP5zb2yHr
PmqaHXKz82mK9r7LXi0Mdn/GV9H7hV5J7lgqwzLnbNVarifHTcP3sLs2oqee4CNpVe6Q3oMnQwIp
zDU2kNxBVZmdYvwXkHpYu6bxSNMDWfzWHl2V3lmFxPuECSgodDVDV3VkgZyB9lwZiRYDrXLMZxZr
e7PUrtSJnaBfd7i8lkLDNlCcYWnS2Kq1KkkbWoiXX3YwzchFNSOIp8KL6sciyY6XEYW7t0HkAsbS
auowrEtpoF88pzdLfG+R30lhexNIhpzXenq6DCgMghtALnK0dW8m1QhAFbwqYX2/fqFSZZDcUmV7
xkWMqCZRBI0DnOaaQc838tsp8rXp0Em/fBJ7ePq4pVl7CdZrFp1D2wXP1WutJl7UObvL6yZxDZ5B
TkEf+0Br4ITlfWsGYXTE5dsN8XhOix+1nHl5DRN/5ROo+VGMcJqgyuFiFYnaYVChB+vNUK9GW5iX
schPau2BYcgHlMjHcEFJ14n25tifapb4rWNLfFO8iZ8/gYtkeUiztm6RVGjOXRydqvRGhVJF5chG
68SJ/sZWLnfq8tqgpQ1baZ0+GB19ULPyyEr1g3VR0KshGszzHbWVR5M5u5kOV41VfGRNt2tq5TfL
DR9iC72rxd3PJK68uoweLu+9bCG47EqLm7wo6Xq3or1rDb9b3LW7+Wc/WxInE0eDzxXnQp0yoosM
1wFkx9FRT791kKSjSBnV+ptTPSTo7P/S3A3kFz4hV9s3n6tmoUsSTdjk0Mp9bZ6PfYhTS2RvZjLL
uDgXh0PSUEQ6T09PZuZb2Y3jfGuH62Lp/Lb7bihS/uz1gJwfIAodUAoeIkwVoazJreUUK6qiLGtC
Xt32lbLL0tM0qhCB+u0UQRsVwRxDSbNz20TWBSx4ZwK0ts6MoetNtfhHkaZMYrast6uGgWdpeiNo
pzKbEJoCBfruGSripddnr2aPRrz4Lm9lamt/Z+rn+FyMH1EFr9UVvzPj5NSS+HtnJ4PEV/8OvACB
WC3KViqGTXlZesiitDX+X+Q57Co3DlHzVI6StgwhBLoWbWrgOqranNM0XY0kDcSrnmp1UGxMfoYp
RCla03Avn28RDtoEISet2yhM810m5jjFcb6aYmunDO6QWIe4ljUpiTZlC8IdNGY6EVqXjfVsg7ry
XelkBTQZALdaaDskLKewIrdPyXwbjb/+t1XivGppu6FgyrpK2SkB05Zqn9Th5TLGugj8od0uEpc3
hCmo5vQRGFP5mGvPpMR46bWUpkyMgjd1FCDQfmhyKLWWJM1SYCvAqz9Mhyh8SOJ90TxetkXsVf+i
8KP9YQK1BDUDSqF+D6FvozdPbStz3b/jKhIEaB2vWocgNuKpHiIrQRfsumDhGJHKRQ/wiCftOqQ/
zXQoXxNtqj/0Pop+Tzn+yx1i6OBcNlPodn9mT8AsghEcbjELBuG22ICZoHSHFmjiZTKZXeFCUvxp
KN/gWs3zF1TgZMnKxVqbwD7scXQVNFl041c8bwPCJTuOGjkp+gOQ7JgnOj1qyZPT5e7SFZK7k3C5
Njh8roPHr0ghwGm0U+5kQbM4EoS/M1W4xAZh/QWbL3oJPdiwG4CQ5892snZ2PXXmQTefsvR6Lo6X
d1/of5jgXAnwwTXCd9soOgnVyXBw+3Ruihnj0Q/4v9w2/knVpyry1ey/v96sGfEnIGddlxhZC5Yw
RIjJhxhda+4SU3J5ES4gxqhW8k4g8UWcxmyRU/YK0j3QuYdvWY1ZHufdMt7U3muj/z4xDINWTVTU
pEARxl9vy1GdC3uJ0A29GLs5JXsQXAWXN0nocxuINR5uPGKyl7ogNSCyZW9gArVVZJKrugyC+/gs
qanb82pFu6tum314jL7TCLyqGLIK8hfqYf7t9mr5SR4tf3qzMX6Veu01sqPLhgo6HtfFNOyV0BCZ
Hz/3RRpw60R10ntG7usn5iffzXfMEx/wjnidVW4ZOE9KLQEVhqcNJhc5DL2hXe5gxDGvb5ge5MOu
lWXP4tX9NIsLGnSIaZGHgIi6lxkDjNPh8rrJTOAO1VCOS9Ta+Psg8AGrQl/8pjK1B+E317F1C6Ot
a3mU+0yQMm3tOf0zCJqB8mzHsre2611c9C6bIloqkGFAOQdzGeuH8dzX1WxgYRpj8MNwmPNtMRo1
9yDRQYovnKktDrfrPWZ7CrwL9eBYuy+yK2iMXLZDtF7bv89teZUNhKU6/r5dBl2cuiVGn515b6r/
XXiN4iUcScR6Y8GEEAfksEHtTQ3RLl2n1GsPxLztJCuKihxsC8I5GCQb5mhqEB4U8oHBjyFqd9BU
8L+wZBtL1h+xCXMJWqBmBy1V3tIcS9VvGwyeZq9LLHtsERsDjgqQSVKC5o9zHLsY12wBOLP6rtRQ
wco8W/r6uf4RPhPGUfkXhMu2oyUeDRoBpNHeZ+pPeG0heI/TMFxgDJKMQXhmMBaD+zJeRsDoeG5Q
p9HBrDWcGZtOeJH7Rsp/Lu+MyJiVd3NlLoV0IU8fYIestga6oHk60yJXnVDp0UG/0TpaoBD7iiqY
Q7mMKDJpi8g5XOI44PfA6zF4tZCb1OVdmDIJU5jQKCQJ+LCiSmfxxDBRvMQlHARpAkHKA0bryTe6
SPfXqeibriXTrjSmQQIqtAu9Pyvnj2rAQc63Ss1ja4wSpD+gCnBzslx3eShJ6EWRh+BStA5JYZKc
p/dMCcN8JMOt28LbrAVNkQIdVBg3a5kkhIrO0QbI5vrcm7ma4toEEFE7UFqhHb14VBgmXfGuYNSy
67EMjfswjF1ZzUWFtHiJIWrKSOZOtA6GGuP5X3A9lJyog6oIaIG5LSKlFmoMFAcwqzwaNDlFley1
WeR6eD/HWIeKS5fKz/xYzsCMvkTMVukEVoyhjjDbVC07jZH3dHxlcfN22SbR4m0BueMU9oZBWQPA
Jin8dBieqTW6xKi/X4YReTfm3iCaCCEl8G5wSUI4kl5dBtwlazPbF7a5MwoZBZDQErSdol3KQtLG
n1rHUsoSHN+4HXWxj6fGMu0D3ZDEuz/ZDB+9MUSJxyoC9oG/s5AONBd512Mo6+gc+jf9hvgMPGRv
023mQYRc/wBJ1m65Nd3n8sa8m+/nu3cwyx2cA9ho3FXC4b+v6/bncMmKzQp9WSr8nARvqjoqT0TW
HCAYy6dogPy0mPP6pCqIHvaAIDt6G95gFP++962DdVuchnfFH0/1jelCJANWFtdl0Mt4v0VHYovP
eeik5pCFUoGvaD/z/DpOUWwxfZ0Qt9Al2bKga3G1FU+B0HdAIOaHmlNM+aEvCRNwOJtvSl5iqhpi
VAs5QIPlmBfmIW7wrDyO5kGbIM11eS9FDoweWWCjdoVbzroQmywnD7WlMTpccdJsOOmNsm+mcTfb
xv5/g+Hyj7wBWUunASbMfzugaKpqF0MZX8BAoNRM1F5RTF5N3ZhiRnZtgroOe8Z2cfFkmz+W+Odl
CJFbWDZm31EdgxQrT2VAqiKdIB+P1CbsP8IOjBlzczRT8jg2071i6z8uw4kCmOUgL0Q/JgiL+Mqi
oug6Hh0wqD3qmTdSiMxOX6iJbxD4qmJCzEHv0nLNpMPHKJ06NytyfyaJBEe0cDb8VzXQmI42WS4U
G0uRjxpDrj4XWrPrSTcGzaiO7pKzBfRPSogvjl5JKi8i30YfNUYV8X6C3mYuiEQgXo1MhteSOP2e
Tvdj8UtXHy7vkNAu0PuiZRstpYQvV4LaIqmYjjjB8ve6O6bpuxa9j/2PQf24DCQYSkaPu4GnWYqm
Vgv/fe7dMTHsqJkwFByC+GsYd12xh0xLie+ncdTojpCj1T3o7KodnmgmCfjCQsgWnAuHmIkAvxn4
pDzQLvxk3jfl0LU7+/uD8mK3mI4M2pcvHDSbYqZ/nbrDP+u6b85ylegJ5gwxhgzpeLd2jgV7LfO3
0bmVXiZEZ2yLxEWmmdYTaCVWncU582r1nyGS5NjindvYwvl+xCzCbB0IZY9mTDDKurlbnsg3FNA7
v7lvQqipXXYWiU18F0NYpbmWrogtdIuTNg2i6eUywp9pHz4lQSZiQOUD9Fg6XxpbOqsajYqhMLI3
Pe2gPe0qzyCufad9jx4XL9039zXIot3l/TKw8ExvcLncw2xp2YTWBNzxeQmvxuiGRJKwIZDAw1Hb
YHBHbVRzAgIOYIy7XHf1l+YU+uxoH9GA9Vg9aZNfesQDhY0f/ZN7V+B/8mStZaJL0/YXrBu8cX+a
Oa1q51hdhQ73zqDsip7tjZqCLIcdLy/on5frSzvJfTZnavWzyWCt9Wjuq0D7UO7CzDW86DZO3Hny
NR8+tFeP9uAu6B15i/bLyf5QP+IXe5f4kh+zbt/fP2bNpsEOiOlobun7xIrMJUbIVvd0V+3D/RHU
C+CU22m3DShT3Sgw/O6a/NKOEQ7RPt2bz6bkvIo97PMncGufJ2PWqQY+iUZydPRAN49VJOlBE55P
qK6slJEGFNC46BaHTt8qJax0sskfjMW3B929vJJCKzYQXFgru9wc22btFJgwyVHdjH3vRp2MlFvY
m4C90jAlgLzI4nPXbIHKYBwCJqnTdwi7BWNNrplFryyr9NNQ99o5vumSPLDDDMMe7Mii7Omypasl
f7nM5iesZ2lzVoyuCMNRbZCTQSoV3ZEBaffTOKNsd7DVW+lrr3BhQWdD0EAIq/kGSUTVKjc0fApn
xTjVZNU1ekzxMnHZKGFesUHhjEpLKLItaOXAG8tN6pzwv/Zq90bSfW+x3WUomUGcM4Y6s4uuBZRS
1u60lmzzzo1HW+KQwpC2sYhzyAklQTaEWLfcNHcxe9RV5aCwu1BGkyo8W6iTIIAgZUTfyLk7mPmY
2FUNd0gi5iYgyS5zSYAQWYLpcgwL4eUBSS23YMj3mAV2D1yZ0u/Q0EpBom6jWbaTMYsJcbT1kQPT
UlAe50pMS1ul0xBiY9TG3NNrPYrdtDJvnIgG/90DnA0Q902NcygVWTEMGvWVt/Zl5UnLv3J12oJw
+zLYoTlWNUBq5x+7u5vmAJvkFo1vy6YNZevGBfAlo8SZCJBss8b8RFAT1Svy67U76/K6CZ8ptzat
R2sTetoyM+fiT5XgAAXpHoTlN/3RCBxPv6uvmFf4uZt5WrDsT/Zd/PCces94uJRsnsza9d9vfoM9
dflc97DW6pr/R9p3bVeOJEn+Sp96R09AR8yZmgeoiyupVb7gMJksaERAi69fA6t2ihe8S2z3vHU2
WXSE8vBwNzfzEpM6aBmweOuO/0ZzPnQEPm2Txb6v0OaTJBSWhmzYCaO0Ga1iu5TYWvRz6QgzUBMi
ASPD3jIn0bFay/oW4WuS/Qhq0Cg0K21Dl7zrZwMLX2RAsZOACwvVkFzfoZBlxcF+qHNX0OtiLZN0
AY6Kafs0mkX4X5QlNI06jIZDW/sPaEXnz6pDbtQnUByEnYVkq/Q4OsRXTngYe8ExvPt+l16cTWSV
zBlQA4KWxSYd8q6l7TATLKVQoEklK6+f/ncWFlswGMFg2c3TmSbQW2vfcTuunLQLHJKYRNDxmmhG
hPbwslBR5fqQVSFM5MX1kFLgZZ/rYmMObwMVViDtjWSnJ09KvpK2uDh3n8wuXElX9YAjTXjeayCp
bGvTkejj93N3KXr5PLDF6kwGJ1WMTKeNw2Vr4yHCe1ei1gBM8KT3Tk/WGGDmP7gMlz4bXCxWV+pa
yADZt5XxQZmewxop/pVZu2ACRIYoygPJCZrtL/WEegBJswwTmRB2qCtumGlWOPUr77QL3Y74+5/s
LFYnTDOlNwu8XAbQFN/JyCb58RHiUUftuqqsfAtk5J69yCvOY56gxQTO8g0gu0Z5e6ZvOne4CrSC
VB29RbbZ7xktLKNyuBRZaDlyvt8al6bxs6HF8KKi7qQshSE12Cn9zaDv9en5exOXchNng1lsP6q1
oprJjRHNXnPZDvurhEfbIH0g9Kbq9npxXcdXIwhFyW0vrRi/9M6GcXT+oDiI5rZlwlauiQ5INQrF
wglP6lWLReSvmn0bH7pD40e3rZcD8OynhwKljV30UCf298O/vJR/f8DiLDQmHYMxxQeA0SwYvDZ4
bKdTXsgrZlYHurw5oXacxTrsqCHUW3yiW6Be+hV57+nhLfGSJy478Ta87q3i0Frxvdi89isOdN4r
Xzft3yNd3HgxqGhIyrDOeMMBmnE/dP96XuZsLZe3HNJoWgxhD5tXB9puZY1bNXzY9+u1MoplV1+R
AZFMy9kIOfLyh2qsHO35I5ezZIL+DLG9ThF4LwahA3tBlJllnSm/ZO1Qqt5U7MfB0dRT1MX20Kzh
bT+w4AuLYGDG5geJKMgHlzF+FNa1yFB9tU353YCGLSntsd9U1TZTniIdjg2xXOZyYHGhvRYyw8/F
PuyOQ7vtm1tJvRr6J6O/0cZjzjcjOJ/GZkvMyG0Ktyf7PDpNlWKN2jahAa5IDVLQKdS9ma32zK6H
xy4SblVDeBuyBDn4U9pmD0ZNuc29iGdWuIbxv3DcFDAxy+Afwz2uLO8FJEI4XrU6EqHKoS0feqi+
ZM1BlpMVx7lmZ+E447gfapCd4P5pNqm87Vo8nKrrsNx8vxsvXN1oIASnNaRHcNkti0G9HCntpMAM
hB4xdSCABflWIz9LPd4ap6lcs3fhPjizt/BWGSS1aDnb040rAgYuVbnPQul/OaiFqzLUJgLJDYyE
UA4faeRAgsoW1AUGzxMm3SZStOId57+4OAKqDPJekN7gdfGFYS/GPmlBet3OjCAlFBJr/t6Jxqqy
fDtR9/slu2QLfa0U5SDd0MCMe3535wW0tFjIQAtDGwudJk2C/ABPrMjw+mIlPLmwXEBz/W1rsQuF
rEZaTczWLiRvyI6ZfB+vocwv+MMzE4vbeyzzespLTF1uEjvGOyYaVkK5ixYAYEBmD84JEs7nEzaN
em7QecJ4JZ50IrZNp3rfr8maicXVVNGkTadpNlG+oTPXMtfUhy4uxKcxLLy6kugSYyMMRMWLKF11
JE4MYsrvR7FiZCnQ0aBJAqRXWAqu71mzD0bZTo21h/GakUVGSFFFq0KydDaCLrSGu2MIYaM1N30p
qQuM2f8suqqcLzptZ3VeA2Y6Xr+qqbkttBDwpnbTU2ibNKmj9Imb5mjDlXR7wm1Ry83N99N5wbee
fcLioGpQpUA2GdPJ+D3ld2WOolm9z02/Tbx2LRBdm9bFSVVIMIJzHuM1VbEJSs3i6JCsf30/opVt
vsyUCwnXfMgwIiBnrwZCPUj3rnjSNROLCyLSoGLbEZiI6d2kHqJmrblgbVUW3sCIswlKRpgoY2Rv
XaG/0KmnllGAFUBKvCwA5X+dOd/P2yV4zNlWWPiHEqzGKumC1p6ajckKwDw3hXlTm35t7AYkHMrs
Bt2JK1N5IRL8yD/hbkeO/0uWf4zbvpSjuLODHA+CGDIgbq8lFjUsHdlx+agI9/thXrqZINMHcmqg
JJUvEmndOPb9EESdnXb5LtfVbcvJiwKOmXYKHX18+d7axSP+2dxiUvuGKnmZYnzxvqucCkryB/Fq
HoO7B+W2euMrzFUXCIKAa/o0uoULpoGWJXIBc90bOcWP5l16Gt/Beiz20HBSXUffPuo34b+zcz5Z
XdJjCtClQFQBVvGudPs/OnDaHqHBm1mRJdZizks+5LOthWuOtRKiXgNsERI6qjCtRNt1/85N9tnI
wjFPeZ6ZNIGRXNR7rUHnepU4Q7OmInzJj3w2s3C+rRxVat7MY4khG8BTKGGubYj5TyyDvs8m5k/4
lLVGL6M5gta+g+wOKCo31XNyXxxkp9jzZ+0OnX/xCjbsEl7h8w5c5hrQ4kO6dF6fungMX03L+NE4
tQVKZ2AIG92S3sVeue8qi91kj9+ftdnrfjfUhVfuJT1OmxKWy+FHTx+lKrMSdkvXkgyrI1w4524E
dQWZN4dxVIES+iFbzT7e6YXT9hgVf552w3UKZkJL2dCVitiaO9EX7qRhkhEN8xgzBlU9S77SbAIu
F2Hx0H0hKNSvnYQLt8KM64IcF7rcIIa4bLJmOimivJGB7SWmo6QnBfQ4cXI3lkdk8Nt2E5nuOK2s
5FcfPdsEHx6g8qj+LsEJJoAhRT83+nJyL0k27xPQ/pkA2dzExpp8Mnplvuybc2uLI8JpSGNka9Ag
XT4aSowE8fWgnFK+z/mhKp+jYDvKrwp/qzlIjh7q8BdTDdCB8RMYK6w6cOracJr2zlBDb1JLp4kf
yg4qS4+VItnmmLpaB2qviNh6/BigG6iuN4WeWG17nSC/XnKOOnDmBAkeR1HkZHro6qPXpOBw605F
Ijaq8p5Mb4w81PGx6u7S4WiIJ1l7E4UEn3HDOz/MY8uQXJZzh03XWXJVpK/jdMS7jiUHlh9ph7zE
XWA6Y7wp6FYrbhF3GWNi40FgmXLq0MoXzSkNK0cgISh2or01+KFIn8rpFxkemg46SNMpzY8qd0by
S+ofB6SdAqj/1CyyhhAEVvFbrdmKdpSVTWcqLk9eyuCHAIURePJsTo9yd18kdxJ/VcfaMccB1Nam
I+hoa6W2KzOcIWRKEv5KxhOZNZ83gjcnpUt8UdZuwh+C0i/rTQoQNutvBxNqxjtFuk+nZw0iwmg2
78C5URpvM/MKunONwdNUsRUdutDDcaMrV5kKiBTpN0V/DzyMx1LEuGtNtRcqUHP74qwOoRFUT5Y9
obkeBpUetSgkC1vemtvKaxxIrVnZobYaYpFr9Wg+VC6vnDsSopnye/93ybyBrI/GmAz5SygRn/v6
MtN5W81oNOg6O4rd26ldXFXECqynOwNiesXuDa2CT7VbrtwyH5jIc9eL/Pkny4sjZPDRMCvcM7Nb
qgNX2ZXW9ARZwby1iX1ruuZRuPVh9KMtFt1JNtJgESd0HlYm4MJJPvuMOXb4dNlFXc2bsMdnKDae
bjAdOMYGzrH3+PMDAlqLOeYhtZ7Zr+8Nf41Jzoe/uHki1gwMCqsomvHIaoxNLYBUyJ+/N3KhCnNu
ZXHvkDTvS1OfS3NWftJsdR95KUZZOt2mcYN97bd2sBKdr9pc3Dc5eqRYQzGj+WNpRdvCw6Otcg2n
dl6b4ynb6Ha/spfmrfLdVlpEsP2QKn/CRAvQ+Bt+P92uTOMcIP6/DTCyaF9KezOOwxpD0niLQmaH
VhLNoom8L9riflSeW2ksrbKW7RHNTW2yRv6rfA1TPi/jFx5jxjJFsLlMjXjsBu5T9Ypt4qSnwPmZ
bgZnusWtY6FCYdUetTq795D3dFB0te6+n4gv3wFeflCzoXNUhWbYF42eMopAZKMEnV0lgF9Cf72U
/6izq5Tef2/ny+GAHRBc4JVngL8MnVXnhzKJsjZNNTD3ZXptBcEbH/dkrevhK256YWRxAsE9AoB7
DSNVbNFZHMsqLZ6AExVA0q1qQ+qIo+qT/6t7dWF1cSKxQTpQKyY9yL6uE+VB55vvp+5LHLT4+4vT
FwGQWpMWo5ISQrZZWuZPjR7E1xkSiLoVsynCkS+zceWIXNoZ6JQxDSyZDhzD4ok15HKNtFrW26p0
03WbgTz06i/DXNkXX9+qH6P728zykaUpXSxGzB7zgc6UB8/YhDvlRWJ2eKB3xa3Y68d0q9uom3w/
rV+LsbNlBdpKSHnrMyvF+ZYMzYn1LE6xJbc4cFuTWE+V1bnqBo0FUJOz1hp1Vw0uFrINyzauWhg0
js0hhqrvhtn6jfmj94ZNtKOn1TzA7MTOnNxihAsvKulj0ZsRDJZQo3YQuFqKbFXU1rzChqLUynzO
n/+NtSUMvi0y3oEzB+ScjnxFN90bilr16Cr2/DSaNsZVjRgosptXtLCN/tolddHBIEAHhyYaGL60
I9EwmQiZcliPJBdt9yaD3271tUFePBUqVP60uQlRW2bojYaagmFaEVe1f7QbAoCZdCh34mdwbbpV
aaOgfR16zVqC7PLegYQK6gJzVLfkvW/pBJ06CrutLb9pN0CJe4GT/VTuJ1u3y6v258piKpcW85O9
+eefgihdUrIminhvmwpwHkAzZ5Zqx5vaIQDJWC1Bp+P3Fr9W7efN+sniIm412yAzcgkjpD/C0So3
XewVntRZiQcC6NGqr0bH3EhbtDr4fwy2+UPspEPyr9Zf5m8Au7AMHhLM9BconNl16L2BM6qivSb/
oaGU+f0ovz6kFxYWPgBgqz6HwDXeTCXYDscA5BC5mV5Duu5R7/JNxzUH+qqNR/UOaTMpXnsefA3S
Fx+w8AldStOSKBiiZGyNH/0rpNUBEL4T/q2w0Fr9lnvogie+uhtApuTghebc/cs4kPNPYIvYK+qC
pmVzLBBoEJiR70jq5vJjytfUMi+6BCQroC+Hg/pFDbXuGkJLsAbbIcBeqtGCgop5YPFZqTxevsJA
ISBDrtZAg85i5w6F2YTj7GbRn6vLCMvbk6fv1dwaX9AFcK/vmg2Qm7G3plJ/eXx/252D6E9nVM2M
qchr2MX96TfxeD20zSGka7w8a2bmn38y0w36hMwuzOTBkzw5SbyV14qS86ZbXh3AfwAMgvo+gtBF
rGGKCgo7EsoKLald2UwsNkC+ZkPDEWCM2jJjm/47R/2zyYWDq9FMrYxpiYMI59bkQAit6f5emrfP
FhbbQu4DiOZlsFAEx3HY5PFD3qxkAr88k3CSZrokkL/oQLQs2R6yEhq/A2CTNhe/omafNW8r7mqe
hS8L87eBJcsDH9DmaaYwQEwebMwKCQs9kwKn6NhTg1qkPSavnRY9AlJ5ktmwNxV+DKH9/W98Bqgq
NSiJAh76hTgDUiyl2hX4jPQP2ZKhy8ods7b44ZRsEuQxGrIS0l9aOkaBkIG6DQTbl5wqLO8CYxTI
bJUGWmVTC2kWCI7/CX/6j7fhP8N3fv3nNNb//V/49xsXYxWH4Lk+/+d/X4n34h/X2evbe/1f83/4
P7+4+L3NOz+95l9/6ey/wR//yzje3a9n/3CLJm7Gm/a9Gm/fa2iwf/x9fOb8m/+/P/zH+8dfuR/F
+++/vfG2aOa/Fsa8+O2vH21//f7bfOP8x+c//9fP5u///TfrtQiz11/vdbT8b95f6+b335jyT6Af
wL2qgOt/bvvBjuzf559Q+k+Cjn2Q6pgyeFvAD/XbPwpeNRFMGv8EeH2uHAJ1DR1CFVFbzduPH5F/
QlUFxPFQ/4SaHlV++7+fdrZAfy/YP4o2v+YxeMJ//21xewNFhVZqPGFnGkPwvaFaee4K81AZjUhi
sT8aCbVQZnhIUT3JTQkwhz50WZAgtCbD4LaBiZQolAmtT5P11xedfcHsNP4+kGCjnVl+Zm0CyNCi
T4UtvqBQ5bTuiiL0QZg92KHM3DyuopumrizsZgTWBbKqskQlF+pcORi6QFMLnSPNGmrQH9ey9PP7
DzoP+v/8Hsy5LFN06TPtI279dDkoNTQZEbSEvkIF94rMRH8mnqR2KpdbYJB+Eg3Ex20br2EzFvWX
D8MoSKgzCejMXGksAqmiq8ZJIFHvg6gi4V4AQN2WTZDEjVBSQHo4v1cRhQc9UCGxmvui65+rwNAs
kwOLVHbSnR4l+7Ftu4e772dEXkwJWuBlilIJmuARDzDsk/NNokMHvAdwsgJ/RPdAIy2zJJAs2gYO
EmBWtdimWfFWg7l07LmdhxM7NeqPgdHGFWFonlKnN1ACSAtBjwIC2AD4ed9/oXp+3c5iZ9BuQaIW
swhZZlNbBGBp3+lBa8hIpvfdu2G2ALcZRmbroIjdhkKBgPIU7yU0ow7qaPhMR9+dGcTttqZOnz8q
En9KxxZKsCmAKqy66UOp8XF0UjuNjP4gdRMYr6ClpjQxtfqkGdymTKMtDugzgbR2ScCuQKXYB7Fh
Yxlc8lmegiKYaNgpouMnA5R/SEp5kVxWIKE0yV3S6GvvjeVZ/pgEwAnhNvD+V4BsP1+mmOtwmRnB
JNCotYJSyp049sbyVS/1zmsUzaZZN7gBFS9lNmkrQeNHY9yngzybx0sVjWYmfBMedYuDLFXAxHVN
W4OsWCSeTLvhqjGUzQQ2+l0V1puoSsRJtINVjGbmFiHVbo3J3Id1IVtpFGl+T2p0XYKBwwNjNXwP
xYOItOO2U9MH0Y8/TZZkKL8+F2qibyg44p7jsrTVRrcbXoYv4LLcqFrLfCUDr2TCnahoyltFrdfU
Tj5oMz6PFJEJAXUtmklkdBhpS5eVtyavpDZI/aopAK6dDHMb8mRywdDaCWeUubLvtarZKUowWQPT
cqcLxtATTWT6YxIWeP0RqyIGUjSj5BZZlEFMgsQHM6ivSjn0WKWmbqO/pFR2tM6BcCbZx+oIGmUx
wynH60rLETVolelk/Ya2aeVpgk3HIRfPWVTtWY8mWmaiKAfKiRHMRfWDiIx0O3Ij8GgSlLYZcwPN
p/znMLaZ101K6RkTgOWlmR0onekQS+26A3Mh0kai3iBmKp10CoiV5422pypezIQIzQWheWhlSa/Y
oB66Uokp72lUBBbLSnioMXbDvEtfop7lVtDx4JglSb2V80Zxv3cA5ry5lksCbmMgaT9c6NJ5iqaR
cQXGOZSH1afONHNPN3JyEIH2oMZmgwUAyqFUEwGJaQFgmsrYQQ9wJNQ8uI+mqnSzygCJNGBWjimN
w47G/WT13FQtdDPKmxiqAA6YzENHkhLJKTUM2ZjqI9gKi70R3QVsKICooNxK1Ca3wHSeuVoALti0
cDtZl66nZsjuYjJmriFBRxAM9MQemTLYKbKejq6HDmhr422VNqAem+uX7YgyKN91QUVveuRPNlFD
kKcoE7pNa1Thg0o1HkGj6qWRHFvICpqvpOIH1azQ3VRl1cksysiWy147GY3ki1h01wlW0Ch4dpKA
8Kok1KDxcG/tcBTMS5S0tAfKDqDWIn6aWGZVr4nDnOeakMjCwZnZ7xHeqzI46hZXnNT1QTqLffvh
THNvJqNttNpM3W32Vhcb/vebYnkpzA8IEJIRRQbYEKD8RWKA6qnZDthFfhlPCSTEutyVUgIygKBL
vQDqwdakMumIPxI4SR2uXejnWe6Pwcog/JfnixPY/A+Kqk+BhDkgIYIe3MxXcx4eh/KxHzUX3zrY
QqN2S8vVdOx5kP+XRVzPKF5BYBfk1OcXQD4oRajWdeZ3RR7s5fhHHLFrszfIVYnT4AxFlWzQSLKJ
DJNu6qlLbFAz71jPUy/jZuPjeridaLYCnVGW4cO8DjLUwDRcTbiWll0RKkSwSdYUuZ/1XXKYtN6G
kgdyC2RstyHoA61uCPuDnpbAH0dBaEfYnR7XWgkaujI8uMT8ydkYvVztRNp7uTE0B6WRAzQjoj4h
jMhVpMlwRjaIl1xO9FvOVLg+ArI2CKKgRKKtEdQu6od/zjRUBmZYswZ+JTZv9E9rK/WGmXQkFX7L
M7tpcHqNRi2tRNe0HcAQAL9n1VZKIDxsRvAoHOKBTtn2gVvI2bFuR8kLK1XYrGjX3uiLTse/Pg2U
jHhaYueC8uf805TcSA0losJXI/VGlaSD2UsHAMnRHcWqzWTQfG/52aj3nkTlbMUPLwpWf1pHunF+
l0BPjxkL6wWFNHyZK8Jvyio4QrXVVrmm7rEKrIiaTY5HBsl1LDSzJaWku9AEEV3RV+gjESx1wPC1
lqBc8JP8+UnIQioz3RaiPm3xSSVNM3RCIgQrCobMklp7CYI1PwsptfXumY4tPcThVVsN5hH+pLAH
MwuOUXITNtkB7YHCydDIIwJ5N4U9OunaPgbJGQT10hbxYSjIvlGn8SBk4mp9+9BWwcoBujips7qu
CXo11HU+kD6fdttU06DrqC58LSIG3knESsYmPBY6CArA8sxbHY13oGElScV3WtH3lqGM4UGp6sEJ
qjSwkozcfO9bL34TBI3RUEJAsQT6t/NtBq4MlZQ1TkBlSqYFCnnZiusmhRirxH3etBRTk8VORhiQ
R0Kfn3B1Z8tkwPuGadkNSH1tZZKo8/13XfI1DO1BaPadJfU+MpufpkqgxEfTnnLfLGJ49QGsiqLI
t1mHCCWvnoo2ew56s1x5f1ywiloz2C/xEkERRVlE3jlTK33KI4EXkHgYjUw+mEaaO2omMQfq5ojq
ht6SwnqtF3f5ZpwvVMBxIFGB6s3cUbpYhQxOXBJSDz/U/5QoVQ9EgNfGyAA+kkN9sqK2Sj1E2Bsh
K6WlpCOxo7qFR8QbBeofiiWThtghrnybTOV7JSVrDuHCJYzYY6afMNHhBF75831S8T7thqGp/Fqq
r4NaTE4qC8kieNTaEMBhPjq/43utrveMFM2mhbRqozTTdui6fZ8V6iE1dIDWwGTICzzFTdDZujwP
Y6eXjNfv986F6ETRVB11EswoBCwW8YIE7602uCT9LDUkZxzILhKyO/IUdDB0DWu/gDx+uCVEBhQh
AjPQ/bXcqZ0K9vEG2DT/g+m8HcfKL3oJ2qftKSrM+ziVrii/6ZEDQROhGLa5pACq3q5Jk3/IBywi
Z8iewz/iRYNo6eP2/nRiuA7MZwmMnc8ipBkmjTzgg12F9+NVhr00Au73PI4KghZNfu76vtyIoDLt
Qmuey1EMjwPPJiuufg1ZW2w6JsJTWpdIX9A0/BmpUelpaM4ZkK1RfFWLdgGnaM+V5Z3Jo+SYkzAE
LzE1rRkEtNHRsWGxJuwcmhayGyqpcsvTMHGSnP2Mc0AZMxnqB50R4BcSRC3zQzetY3Orgk0im8hO
iQrEVynTPG0Ah0sRx8dUw71bgaHdxevDUg7aVG9GUUpbbgqP6QwHk0+AItB4Jf68EAACooxCDRKu
gB0shRumXitTpZAKf1ALzcP/UhxZLnQ0aEIAI0HDZYJuiJVX+IL49GNbAf/CoDCFtgYkCmdX9Xk5
oxFv+1FwX0Wt4Wc10hTglEDclYoGgTLE2WkTynjQBTEYjqUO12DlT0lo2pPQn9pGHrexMHWwsob2
NETZo6TFlVMnXTdfbmAvLRV+iOgKn9WlmcIXo3kPrRg4eHOO8NNHt2RCkGI2hZ9rCMPzJpCgsiMC
FNE02TZ42NtJpU1rrumC11aNueyNuACp+GWmT001Yw7Rcx8VNYAjkEByaiaZbsPG50R/n8KyOI0R
zd28NMbtZGD7N+JFz0j8NBCDOyoKvLtC4AXOp3qnqAnEZvJ8FdUxxyfLAwq8Cq5/dDl+jTWZhFf5
QMzchz6ifjTzH4ZWtvs0GyO7n8nXoSvmdICFWjoTqVeG/J6LYrjrpvaeIIg+yiHbfu8oL13+iKQA
ZIajRJi5zDRNWjREYxbkftHITxlAZTuVlTd1znRLHYvMoqTsbLVDRkybghdcws9U5Ymv6cID3+Ud
8t3X33+RucgizxehiswksC84cAzPrfMdFIIcP89AhuEHqIc7FZcbdxrK4taUmsipZSaOXYv+mzhQ
O0vLDPOtKbHBa+pn0Vj9KtgmzQkwyFVzaFTkTUb02ewEC1S/Y3gmJXF1aqCU42dqNjg6BWQ6Am7D
xehmIkHEFMhuP8hil3JIncuEBRtEu9U20k3FnmRTODxOBzdrtMym06j5mUwTNFNPtT+BadGOorZ2
pTbVvAEC7YjeICmUx1FgiyhO90TJn0BuihwC0NQ2HvPdTioFnnNpv4MH6XcsqDI3DHRuySGV9wPf
1HTSr/RCR+eoMQaoBOqGXdUa9dCPqVyhsrMb5eGVFsZ4pcpF4TQ5cu9pMZx0kMRvu0wh9qCDaWCM
8qdYWn+pXlguKKnPXfJ4JpA/seufDjyaKepGKwjH0YNGCauMnaZrkIarYpc2pHeCkiA/oGkvadhd
R8imWMqgNrswa1U3jLK13ocLnmAOruEGoOvKviiugVdZ0FFJM18p4tAZuukRyp0MKxeFDjNOScgA
VE/TlajxQmikY6sjSkXdAImChdcbwTlXjMqY+cUEfmYAYm6MUf05auKqMthV09SqZUoyKpUD7uHv
z8tHQ8W5U/mQr0WFFXTHKp5r5+clj0OpJ0NQgRt6zO2gYWgvYb0zjlHiAXn30mW4suIJMvB1mzjV
pFtMTwChyABn10MkJSNRpx4hrAVuJyRR/iMDDSsqNmZ2UhDH4HIh9UaUUWNpgUFeQ1lBQTocitsx
5aVVQx7cyo26e5yMXa++6WVsG1BKtcLeDH2pDnScDjVwmVylLk0NivAjMY60DJ70pMp91KysDJ7g
Oh3ya2OSMi9LCbp+2oLeaEnmpoJIiBX18gDwpHhCKkFtCisnHL8jJ4nfK5JmKcW24LR30BT76/vp
XfRezLcwiJLm/ABRQNAIDMX59JbaWOsjsv2+1BlPQJBXSPwkWxExEN+mYrBA/99eE1k4OeITwGRu
ukLjGx5rmkM5Gufr2uzdqqhQP4Ak5i4iJbKsNd1nGG6BHMs2lQPJ1hpdQfKkNT1lRF6LF13oqYE4
IOmF1xitf0BW4DgV7VUY55qldUlg53KXWRlDAj1KAmSWcxSdEVQ6aM3ctgTEQRHSflY4EjQpRiPz
K73ZhKH0UmqadOBBfwxoPW16Y7389fU0IDGIBzqiACQJv8QAspgkZDNo4euz9ys1mtkIARoH+lql
UzbjE1SpJLxcwttKmkLLnOrnpG1Lu+1D9IeIODkMcZP4ichMmyNkHFog9TrZi5R+TSnCBL3M2aWM
3D/iKyjIQGmDKTNj+OKtwCalCcJQ5r4c4xVuxkxcg/aj4RPb5X1+xwY9vuVyIV3FUw7PWwqIE7LO
alDle2DBy8iYpSe1+ah2er9vIgNUHTzgFgvMArKPXsEQcF9FxU3dSo8CHR/ZlfYOcZcehdrYp9Om
iDdVv2kRu+Q+ieYgtjupxlXaOWJ6D1Bxi32sa2R5mI8DVY5TeeWJsc/81EBFYOyHl4TuIH+CzwB/
j9Mm7XugGn/wdqg3ASkslUgovTY6qCjeORJrV1lZMNcISeeGVfYrgX4yxBAyyxRgDlBotU+6PQP1
fCv4Xi9RQOBsZ5RxYZF6Eugnvg7k3BLALxtqdGIhWEvDCIkBFvm0a12kzI7Qqdg2ROxjLfPyua2o
p09ScqcNns5AxIR+LJGWltYedQ24z+ERLRHo2wJpsNw6IA11aB57dVRcJbqOBpxo47VZZdfihDeE
1fEQtxu4ycWplTq7jfB/wR+hPG4JTiwtQaoxRkNWB0JB8V7rcmabVQe6NSQ0HNYey/Ag84PA1VDe
VKo97kzdVvJjpHo0AKgMZ9ovGKqyvoq+9vYwpmB8cURg4/kPf2rFse+FydGhxI1C3yA35nCnUn8a
PUmx4tAKNHTE21492Dy6UclBLm6Q3fTafCMFx4H6df8gMpRap0ceH032wNArjfpk5SnxEQnOIzZG
rUO/RvgDnkiQPTR9ST9ozIkLX1YOfHChXUGzU1+gD+uQ5VcOYU8tdaLohAlvp6sh2sTKNpaPzjQ8
JeVNX3vNAXx2Wi7dVmyaXI21Ls6tVUd/yH463heis2h5YgHiUc0qCm5R9blQfpniPgoCxH8vQeFM
B1RPb9lAUGEAb4ImSuWWFqChqXJ2lVDV6nSwyIACQG2l/8PReSxXiixh+ImIwJst7nh5060N0d3S
UHgofD39/c7dzMQoNNIRlMn8XX5afnWgm2yDItZykfhaH4IpR9JX8Q5FMWJga5r/XKVjRIM50Z0o
cFBxElmY16es69NsC8XaJpUsQ3iwUDO2RBpGJDt5ltrBg8tAdR7tbhNpi0gHdWscD7SKN06uY0Em
et5XTOma0nyHxmvLKJ48nsyv3NgPsZ73p3Y9d26VFKsXTZoVZ2QMAGOoZDVUOJr5U685SBZ0Ivky
Xzv3Qxs5mrgW1XjaNy8c8uXE+n8bDT9O47jRnHCZz+0AuMCjksP8VdT5WZPtre6fc31/z4esDm11
VrsZtkt/SEfbvRVmlS7BFudMv2nr9ncxbknu9FGnjBTfhW4f/dF9yVgQzmaH2mTeWgJKwAfHVaVV
dZOZepwq8pgbLRILhw7dsk7w7ggsOzOJz7syFC2mQ2PQ87PQwc7vReXwWNm/zfldeYdW9uHuFLHd
f8buDn0mH7ddwnfN4dpMT1MBdWiHsWs8b/E4fOfquVK/rfzL1RvGhrdhVl+s7LdptGHL8Nwsx1Rl
3zZq4fXVszEZAdwvw9GznWPdqC50UAsc2/KF2Ph7Ac1kmbAH1rdLLyyGl7W/BPJXsfwRlnVe3G99
+KkmvPbju71Rd0wqaraCy2CLq6EIh+kf48PDctlCu3pi+pO3CAhy9y5hiCp9SLLqeR/NUJocFDLs
vGfFN5j5HnkQtL31WmWxUyDEUCdKlR9//k+Z1nkeOSZ2M55EfqilEyrfOZV2Gbdm6rbjRdXOgTG1
PJwiHPX3yBrdD2fXU6jEx8AbD2qVN3cBmpi+YlvPTsdqy05NocUotqPMtEI126zr7lTP7PiasK8S
x+JIdxOYD1DCuz6nnVdH5uCm0keYIahr9L/1jbh9Sngn1KsuniYTlUJFPqXkg7bdBx1dtFqMu4NF
rsXDEFRht4Or5V+dFxy0kXNibI+zZJpy08duVp28zgvN5r3c43LXvoZv3drSwlniltxSbcMuxRTt
puvplLK4oIWoS5QgK8dqIwk+8G6B0o5S3KdJOpQYkZeVsT8Cn7fPEm6uj/0dtYZ0HqSEzTlkxYjR
bA89X2HjKaNi3y/2PFFelsmmj8ela5hn0oVV+VlNT/WGT3jeks78S9nK4b+FqlCs4pIlyHVqsxak
li6U9q5kJxp53DfZYdmDMNY56ke7CesKBEAxiIY6qX8Y5WXNmzhoHkfCfQJypno1RNx3EZRiZPCc
ve+O5BT7kPeJP6TdxFEX6sFllq891CkWztW5meVb7n9t8r3sNi71Ku39vwz6ZuR4/71QD0flbl3u
gTWzwfpnEIPxEtyzgHv+JZJW/RPDcVZvizKYUfYeeyC1ganiEdcP8e7hANncTcy1xPxahqM2J6JY
wo4PMth5lHocYWSp6WcfurkC36vJQMmaijGij87Uha7xZ6KszD/r7cFbX+uJ62K84Fsd+N8OkP1h
/z5TM0t57AYrtlEbnRu+mnc3Fwu6tVwadqKHc1VMfeSwwuD2tjaS2Z8Z8eliRcFwLI0P7neCw194
6G5xgiXIrLPjvTgT7qV+jGuNdVu8C9PDGavYmEwmGqqU+yYs3Md2eazVOWcC6VIBl5VF6vb49Voz
3Aw2VO4+qvJp0Y2z3MejVc0c7fnz1lRhuTmpT/CaMoYDqqF0VW6q5HZah3N9ntbfU/ZTyc+h/TWa
T5E/Hwbz2jiJMX3gkv7bCgXLT1ngVHGLHq2UeizYhqb3VlmPmXvu7HdNUkVpRgKR3NhpwG6Zip98
GNNO/zdM81Nb+XHlvBPrwLJpI60uEddR2zqxrexDwWCDeU5k1kemU0U7PqFxOWfWH7p7cSx9h936
oImHecUXvB2V9dyLm77IpKx4M7esOw+8bXzZxY+5McFO1j+18C/zPl/dXLAxj7mbnVrx6mkfmfVX
qreVAnKnprfxUxfMdLIBBUwn0qsp7rklx6GIc/5b9CK1todqI6ifyc1M+cRIHbvtpXXLcPWHcPHq
UI5J7mlh752MrI4+hnl+U/R7R3qWcMo/tsIOs82kl5zDVvyxteJxrk8DiXuIamU0dImg0fOKPky9
/aetXhb51nRPSv9Q5ZWyyIBQy08iz8KsPBa7y2ZNqyYEuw1UWmo0xr9K8cITNM1Ti/047/4t8hkx
Cz5wEWW07RoPndts6tfTLc+QQ3gXc0WUsV7NfQ/F+Fg4Fx35Diai3YuMjqU4ch4tHOIll2a8pEVt
nuPBSAzxUxYmwT5gzBGX1uhZGGVI/TrPVRFB/Rfk72ILr3PmZ1nG+LTWT4GsmCVL1uwpn9zrek9U
QNdexOMuT37tmE+7E1xV3rTncc/9m9bsXIYoM5PGnSnvhXbuOqtPWqs75sL4jxGJwXX2AQXuiQHd
hahvbl2TCu/dbO+G/T9690L+ZAvH6nTDxXH/0MDBLZw3yJ2jtZD+rrVf7MiMI27jvn1mNHvSZX4k
va/aIz1T+ScRUJ2sj5rGDDIfLWg4GZOKiTOkrnrO/IVzIHh153/b4ibo4kLbOA6TzgBbkxIXoRU+
t/VfPeYPdepMPHXzcVgZrIruR8vK0FVNaNrrgzOZvKU6U7DCG8A0czBcghivS65CaTxtsbZZ0csu
zkLa6aA3POoPr12ui7bdDO6psXtGc4Nnfy1fV9uJ/EOz/okDqwjXQvLmsJOyo7huiSRcnFOxGtAC
zfBtS/OCnDV1rToWO6KaxTsYDKlw/7P3RFDHrbScWvG+qHSUP0aBsPe6mDRRz5QYrnq29S7JqQn0
gojud7c+N3nJyLadHblROHoFpbD/hXyLepthiJX9DeHK464VF+u7i1oqh+ZOu4FvLrdwBZwo9j+5
fJ8ofRZ4uh1hNuJW5Ry9bnyb+Gg0j7Tw0T4WIkR6+KYQWk3NbdhuC9cw8Af6z9Ab41Gyib+Nrox0
Y/uwsbxwseQdAIxzZc5JCMod+ry/QP83T36YqhlTNffDeBsFY4/b9t6c+X6cdYea9wnAGlnimvnt
d24BbpYKaGVl8Ey1VntUtBWnoPtg9WOR5hrXw+4NbEvmfNhvtRvww/LsnjhZHgJrQPs2SeewbEvS
78J+6IbxqZSIYFi+z24+/3j+cK3H7YHu/rchggfNkFM653mXMm8GYDadhvKdTC3S5OurNhp1uK1z
fjC8YkmznAfT3OvO5ihy8w9ateK01vvRNH9VYrdOy47KwCzn+3jpBmGB+Nfs3PCeNRkRkTRmVZiJ
9DOqMMVXWxHn+0xFwRCmfax1ECr/Ynv04H6bAqYS9TJ4GuOLupOcs+lijG5kUXdtHkWeAZDp2L2J
lqt2Q6U5r05VeDcECVeEdAXVMC1FMHlPde87qd5wIN7czSxjUygcoqP+NpUTA808jTADS4YgSvYh
G0lVcigJlel1t6pbn8z+fvio8eq6y0Mxyl+MBTo2DBSlTk0sBs6F4zD/M1zKoXVxLv2mXcEYrXB1
VyQA97eklqfMUr90n3anast/vgYzRy7VaRD6syhSISx6mzz1vKIl7W5Jvb4+O6Z2Ney/wQY+IYb6
rzRp6MqxEemyTAUZ65UbeZ2S1Pbj790yr6aOTtPtqprG1gknaS5xnm11zDitcAmNdmtD+NdjDp0N
UEc50VRFApqSx9Voy7Mull97U0R1ZR4cm7dVGN1P4Dj/NiOIPFU8gUQ8YZFqmGipsxk5gd9pkn5V
dRdh1X4YFYJSSIkm1oR8U3K96BVo36Kq79IqCPPw6AW6vowMZzmZi2hOkwIAk4OHEcP/vdr1a2W5
b1BH0T4YT/mKonUGqd6XjEnyNDtoGOmWuCx1H0AKHm9o/im9GKgddBWJrnuDKyhjfXHskGowi0qE
MrG+uu9Bbi7HhRu/ZuJn7N1XXu+1Z9UTkNKMDWkffVI3e3AKcKR0dm9Fyyyp/gqIlZHzR1usn921
/w32/Alk+6YNJc/+fgvhrSMadSO11eUkcIorKsX9oCrzWFrNZZy2E1HTv4K8e7Ehk8O5eBbzoidk
CzlU2h5qVCrDbhZvu+yYmeUyoI61cH/SXWbwHdYn4zEnJmUvWF6H9a2fmw/Q+jHci/JS9GZot9p7
t0H7oOP75xp3+KmkeNjkm+PwDjWr/Sp2L5W9d4P2/FqD8iADpNfN3RW46xc/Y9UOW8HQl9kiBELu
q0kc5fiV2ePnrvknbexooQLxW1EjuuVTCQsTWn31uq0UV3avnxyvfHCIqPea64DEAP1dmyAWx+hi
bskwuEe739K1ML8Hz00Xq4m8nszvqQgE4n7rjTHdyCgMvitbLtv6IJXyr9a9Is0zSidmkoeNAS1h
+TVwiQXkYxjiaqMldA3EXns5H+3RvA3d9jEb6zv7cOAvE4dFbletailJ9GfHUMfR1tOtxC1t5d1/
ZrvnwGAkmRlVH3oVTWJJuig14qZwbO+WvAnbYkpmXoE4iTn1VkSre6YdbLP6EF0OSpfpbnS/bXtb
e87d6eBPzeu2iM8ZGVySsZ3C1QFfMvThJWg3HSzF9EPfWL/tyruQZwpWkL+Xbl4f9lpA8ZJ3y1CS
Fgk5YToUGEAAwisRS4HDOWIBX8mte1ckmsheC5J00PlWmQddsJ/XFmK5MqaVct7n5lpPWu2ezak3
+N5qCnt/0mJ9886VrA+zKWTomJyZA2FMXEZ52E5zNHutH3UuwofG97/s4L3X/CrybK0KDdObDpkS
A71XIigJMl9+Kh8YeNh4jcX+Cav0otSWAeUUWG4nBALGtgH/gaaQ0ajCaWpkWpEIMbqDGTXkIZUe
A6ly/6nap3TtOXqbcv871X19Em0lIr+XZOmPxNz5ZRdEswmOO3BHpJ2qT2Xv/cyyAKueKDSddYvW
lua6qIjJFkV26pbAilvfK8mxFzC0RFozxVCks88JOwbFGjsduBt+Tv26O+9oIh58d711lbITnftF
iJ135bbrYVkAK/I2US6uAp+nc9IthYcL1a6xb3OiGXq4iw2AatS6aHMpeF0ve1qbTEQQpsXJXa2o
umNUgzHSMDd7bOo18olty+I8L59k23eR1fRk4ftLS4dFGZ0V7a1v9PVyL32n7tgEd+NytYDyUFqa
emz5Q/8sTXdCgTHwMqX5AmsMvNtneWL2IzXAEBzcqYyHfuBQ2Neee1M/uWNVhbVs0YrV3qUDTnT6
Ckl6qT9o+I6MRYkw27OZvgIzhw295OZP06AoeDm81/2A4UNeZMZWZ9u2+fLloLS4qO6uc5y4JwMQ
r1DPDra7bMfVMr/pemr/Xuav0xhurvdZiTtyv9BMWrn1sFfa97Blicqtv3n31S1dKvWCJnhqX8d6
Mujp2xe3bFIo5IvfOh86pErUzu+LvT5jVRXJ4Gineap/B8ufcqZQ0mRPX7vpCWcrYZ3nEqwmRNrU
8TNXZi+KxzLbTl7QJePWsCkBo7Wq/wH+1q1GXgQqkSR/MsWfzZbBBSnSjJZMf+Od2oA8fa6+s5Xu
m2AgIAEzcTaGFRAkXa/DHONRoYxY6SykMm9LILBY+P4vdg8v5CJ7ccYMd5lmqcWqKyk98p3B8aBr
uFZvg2aFQ6+/QdWIsCitr7keUmtYf9V+9lJazvdsOG3UazI2JRfTZjvfhW5RibQJGdMXncwuXXUJ
LvBjVw6POe4fSv32d+4HzGCzHzbNZdq1XR1aVfzLjPadx/mw/p/7G2O3IiCrdIaXpVOc5UML9qva
NgzmEWt1Xd6K2sfAny0+QAazLmoLvZRlPvta+zNNOyRDICB+AhjuLH9aRs4y+Mh7hZ0MY/aDFgFT
gmt8jKX9rJN+bfbUka42v+pY9Q/+Mq5JVRBg1lc65DMcSQPVJalFwrHI+HgweEt/9jXtfe8OW+Y9
DiYBgLMvENA5JpjG49Jik7DVt79lZ31nBtwyWfHSOQSiG11KUXAb810LjU77VJUeaV7XxdKp/orV
eVWrCXjlIdwJ+u+9Wk4qd63IZUaJpwW/M2elkc7IbKxEoMd88oY/7kURnBnPftPcm7YVqKT0Epca
p21V2m9qTtzg4LscsGzoyuWLRsBsBL/SQrK6SRyf3B/fAzDbvOpBCduMCk9dgsXB4T24WhACHGjh
jHUPRtV/VG77isvn5M7jT2ag2a4NcbN6/7/Znop4K/HNPQZu0EMbDnbcb+1Z9mN2lbVVRTOmi8qS
V00gD2Uesdk36mp3QxKgxk13TmV+N7jYGNgXVB5tZJdQM1aziYsLomONzqfK76RNyb23DmDyNgOB
2yP+COPgTYS5auGyjj/2bP+xasdKeqc910bx5gf86G7PP9ussmOmYlEu0UW/TtmSJ2NGRoNTup8k
jJ61yXmrTLBF5uv5obHsiMik+4/Y+W/ZCDtu94pJTZ73U/ZG3JW6Fs9q0GNZzBRRY/C7BcEDlHBc
rQh1xxzTk6ZNDbrGAVlKr53yPYfbrmvEbpzoay4pBj2/u2WltR+7sfwk30Sy4H5zXaZMyX4lgDFf
QVj7wp4BvilAjBEodGcp9eoDG4ED4GoDLXCahJ1ZXIOeQ8koKo5xUIepXN4rex7C2d7/IGQoDnkF
79TKDeKj0pPdJaVzemmkCSFir0mdBVm0VGoGHXFegmaOjRbgmxOeLHzKDtFvjHp2krYK/gyA1HE+
TAYY0vzc52jNPCaA9BtN2l7kR0wxzG3RPAMJw5oYOdJ+6fowXsZnMbm049d2BIBZCsAPrxL/XDH8
IBSSuAJ66jvJ9TxZ6eTrb3tL2Otkm9g49m6HWgNez4Lf67Be156uablrF/XNGVPZgA2jYjiZux/E
Wu0wS9SBIRnG8nXrxJaMYpNhu93B/KUoQpmXLx7Wggdltr+qBnwYA8sQFbpz4ZLNOF+MaC2a7qTL
CinxAEkymz/KAu8O0DFjzrQeuecwNdVx7tdVOiFivBfqVAR3ClssgnEMJremHGXcUgSMNFTgzqhc
0Es5aaaZ48UfH7LcASDxOXsF89SiEiEEopf6s8jm/8jYSAy4moNWmFqSF6WRBquONHLtwwZtbGpD
opIXY1/mgtTCxlMav1Q9zZzWtOdWvE/qthR7Uk5M0kFIm0dGL76NUmCJmWkGy2LESYeB6lBtV7og
shLt4alWfZ7kI/0asy66B0s0r6bsxpcCxG1qLVD1DCqqLWLlOM1ZaOux1YUZ2ZoaARGWpwaK6pQt
fQC+5r62Kz2Prq2xwF4J3+pkIYdwfalh65qMhrD03Ffh6i7AmwmwMeJAc6wFgIw+sIqaF+G1NoUF
aHxR9eUpy0UGlMiaDRbff90nwmvMjcxKEiDXdTNes5agQLi414IVUhKnjzyPMlZklI8Am81inkvy
9yN0aiRZNsa3KPK/gzKe17ppUgNM5VEniFcTrThM/jiEXzUs6e6oT6kd/e5sVJ377jP9NMnp99Ka
1CpaMUBs1tk9ee15r+UXE3LstNopPOdpFHcyKvU4uPrVAjsx9jMpm+deeL+zoXgTBSRU2ziRtnpB
XK4Yn4ucOzyTrQfdajkJcshWBQ389wRw1LgPi857wCP2A2F6NggxCINi55qS9THTHPtadwPPWqwi
8ZpKPrujfcRLRh4V1d11M6NlmbtkyOYs0mVuX3rP+qXpZrKbdXNdvRFB9lz+DjRSRDu1X0qRg3rS
HLPxtoe1foOLhEW6Www2EcAP6h9VwLDlskSZNrnPCCDqFIFZEQrgmcNuZO9iHT48FJYMZVsBW+ec
oDajxS9afnUGh71j1XM0THbkQbUkWldT7Mr1hjnNOPZZX9z64mFpq+kg2vINP92WbJJSwu+Nw2bS
sRPEDklTlKnYAZvtsYOHrLFv2Dluant8rYsA76JnLqnILfqZlk44oMe+8ybOYu+Y/BgTW+niyQ92
dHHbGM+iI+vT60Vk6rQIVhbICJXWS7/7WTKbpMtIkRG6tU1uapbDp9DBqzM7nb0tMmdKXKakT5xO
qGmdMjvLaQHDQIaTYx8et52g9RnXiYV8C6smaoKtZHEg7Q9eOIKTUs/wDtDQnhh+aoLqWVnYbUb3
rpntY7eRyOkvvzNq5Ve/xZlNxsHDNs2X3K5oKov765qv3YJT2zF3+yZq/RLkW57Ww3Ra3HqM1x1q
vKw1joSgZiKv/Vg0xS9agCHdcKc2+bjcN90f7T69JjezHTMF6hRQDPBJxmPaebMiCOpx/M7gsMb+
sZr1g0EkUVjVmxeh3U8dtMhnTowzQjIr2SrjTSl1xIXwpk+PnRjPJVjQIadvqRiKVXp5suTuM1UZ
iLW9thdf1jcdwL0o6G7Z3kHV0b1b0FJqLC4tGmUQ9I1FJAla6koxXiexnfUq3snwZkINFVaPYD0u
TfdX05X7q1kmhV2CNQ3tRyAnTmeHOl3VH7252Fd7RntudAa5uDjK4Ma9ybPOnl//Moct3aleMysI
675wk6VVB1XP9RGxQEY9JXGg297jTIfrdVqa6Xp29bUD0ixidGiUQ1tzDgwYVZHZ1c3R2C2gModq
xvb2L2nA+5Xt0IUbuLBpjvdw3WZNKARfh5lKeNunj6WbekhQgE7XehqMCx7Sr61etNSrl8fsd9XY
ZSpRgKfGDDlWaNV8cmv7Z8B0HddmTXXnW+15Aa7S8GNGxNM04FOJbrGqTaPuD/sAfQTdMSyIVbyZ
vR3o+QfsHKnASy9TY5imY+9Xx2U2/VtQrqTourviRB/yE8kEd07ViOjEctoQOzuXa3Accn4FYf+/
7dEtLmXjp64owSMlGsc9V2PamMMDKbMf+5yMTjE/F5332QteTLZ2j6abLYg4eo49731vShufqtXH
oiuK0zgMMVLb/lAJ00gGXLpSI6nCGsRpyTI98cYuaWfQdysogfuqy1x5KqJmfZ4zZUadNl91e8CI
2mjVhX78ENQaNU9Tr2HhqC8Eo0nQUeozixhWwwMbFRSL/tTHw9px8QmVLi1JdwsKTrMdz0QgUIcT
QHlcx+4zN5zm0jbYJ9DnaVIy0rwy+8gnBLSQuUyd0W6jVctQFGxznAc0OhTo+tNMNLRTGn6o0ONe
mDBmnPSMyTm+L6bU2dD4bGjOMVBtbtgV2x+9bn5Qc/qpLpV7uosmvVILbq6RLde6ynnQ2N7UUv+Z
vd24OSapHoPOzWIX1GyIp/WDO5AjSR72rVjFeJMN2hti4RLJ20EAkrqOhuJsM0DtYFrwcuWJLAZw
PRrKwe+byGkoqM0aadNwdeoe2d1y9IwtPy/BMMatCywJMbaeC/6Yg7Cdp92V3cEc7SLyWIiAJYF7
mlp3TJbCHmOrBVt3ac2mWbVQoXcr88xNShHzEdyUQMSRbWWbOOseQv4ycDib+2Rl3tyc9XM6b5tM
5hY4fQFBVGzlChtYqDXW29i0f6SnysQ3VwqjrKQdRnznL4+r9B+debITR+tOqP9Euqsa4WXxmIt+
P1la/gvlfZcWJcijX1syJf56i5nxGBdO+18mCnQTcwnUvAIDC3O/qsa7YWzI8FsjjtV8lFi6WJer
6qnAsA1fN2NH74ROT03D9ORb3KYrGUToCI10shctKlxEZnlJiaakBwzVem4ydet2q3p3u7Wt86qP
Hm2jsyeMV2sf//+PXa+rx/ww1ZtIiCgYON5VzO4zXnLfGx6HWf2C+WhuTgDiNojGSWu9HGMbxH6S
ln4otIk5s4YjSNHAIoLuviSInTKevmBIFuW/oUaB5ukGnaGWQcz8Pw1uwdjTvUMkSt/kNFpwLsXQ
cQFqWdRxGWEw+TcoJBRq06iI4P6w1B1o3OpkbT2kjwGWE2kCGlpdw3j2UY81rzkEXW+dKKSiQWxI
BewefY8uh5R3boUV8Jw2Q7PDBkBTaa/5lKdNJ60zHJH5Lr/tUXaJ7W4G+KqWJ8R+jKZ/7urpTB7C
dhtKdakDpC26LTyuO2U+6bv4aghdpGTzYIfH+XJXmypCwc+9t/qUZs4Y6+4na527yZdHcx7AqxSu
B0SzUR2vVvey6f4eGlK2kMtcitmAq5VxGTypVjtYdfCfPgbEoy+k4803fE1QddbzAvh32ArgX58s
uXjXMnmwrQrE667nEO3+Ra12VSPlsiXlP/6ALF608rjuvTyt1fxRArSfS2RVfoukf1kxz2n6fea9
vdngLgMaqbk4V33/UDjaFJaNZVLytGlmQuhmWIqoAYfLbAWEWncVWEbJrwX6KTTzWkIJ9IV6Lpv2
P/Ou1MhHYcbNdu+q6wuY2gsDLLpoGuerXyCIQ4r2dU8Ky3UkQ05Dw+qv7oe7iQ7hQ+y1U/6aewL5
iezMdJX72bU11APdlNCFEsrifRTNDkq02BotHyeqskhoLI23tc+YB2oHv3DKJEMebElRwnZKxR8z
taVKEd1xUjFZOVnNtOgngx/PZLBphP2c4IG02lNHRhQ9NiLTQ2OaS4B8lPZ2A0AcMGAxD6zvfDES
zD5eKPzBQ9jk/jJYdeF+l/94As0TjVo4tuSAN6haoIVhSof+t+e91btN8aC1ivQG7SxE8OzV83Yo
HSQMrcri+a6ZLImR8Q19j2TF4sqp2rWyfe2wqI3+cDbM4AWFddQ1gfcwzj9WF3z7GUTz7xpxY1H6
N8Z36KC+1s0rGnLlBQBKC0VRc7LQMCRBaV8RSX/y8mDat/WXqYoXWTl0lUCG4d5be7hS+QkgmWZV
Z30aXtqeaHyGdiCYxMLiDdWHtJozd0pw3pcyrazuF+3uG2oIJgzaCGh7Wd7wmr3obr481z20rNke
VsJOQs1DE0deEVqg0vcSeDAUQDXdfNsZtIOTHwcbTUfdfi5K/ym3+mEcTJozUxARUIF0W13Sa4YR
jxufp1i64ionL0g675FP3yuTDVAfPS/Xz8X9gIYjvMJHiWS0d+amCPnprqT8+HZxFbA/zkjlOGgY
FzrlvMvcDE2IustCgd6p5mFBDGKKcnm1puIpW59Lue0R+CEJLb16XyooomXYn0euLSlwOIwNYsBs
QFxVXlu427D1Zo1ftF73FuMcvjWw4jFxXX4hgU1g4nX/e+3Nz8wtQao8/1vuWbKY5ny2zVUyavFe
QQzreS/0j9Va7z/decIhliednV3ymXoi87K3BqnmtGRe2NbGnApZHGrrv/9/PPZ+H5YcTNzLwdOM
ppSztg7eYJFIY3JNZNsyDTRn5dkVr0NeOOnkPe/DRBgpw56aErTAX8s/irDpMG+1i65ZKh0sH/rR
7vVDVXm/YcogmNzsOGToghC2uTMETGbClXQHV5luMs7qfySd13LkyBFFvwgRcAXz2g20Z9MPOXxB
cGhgC0DBFMzX6/TqQQpppV1yuoGqzJv3nqRXhiaTVl/mXHwmROnezepE0QtUD14UPjfeKouuGccE
Frpg9fNIE3gZ7L9c7f629/VvUrH8DLgxBVzwuJjIeI46TxMvj1Qg4jVf7jwr+q/2VcvGJtJRF5tE
iHrftfZryYiSwbxuWekwpH+TQII7wm+XreJYGyxwGxSaSPVpaXWWXv1j56U4d1MW1QCETlVV4Rtu
g090zHVoWbPivtfaCHe9nCru3/wJ7ahHUuAFad38u64GceZ/ukkCZVS6NQ7KAJAKYtd2RH8zsbBv
rNFD6Cmwx63lqcjnbld71Y/ju91epg0RvsmMndt8cbW+cC6S4hPuA5+x2HTyeUr0vatrZBui49Uq
BTWmD/nfemvm/HVN87ukG36yAgUuMKsfBloPUizM+xTKVtNQKFdLwlS/fjYKnIOL8GLZOD+zEUOZ
qZtEY7RTdAqNPtat+VhV+pwGHt7XtHshMvIK5gioEK5Wc1ZILbO3RXj9lBUeLseuX1A2N+OEWzax
58i20VpDenYs3u+5fJl5TRm6vXOifWgFoqaQ3roxGr0XvX0dW95X+IK/lvVhWrT7Pef2BrUak01N
LQ2AnAShdXKnB6pniDh93Ki7XLNKeOpdBlnT/G7U+g74+h6j9G9R3HItrRlPZWNv+yR9K4K1iQI6
E+SPZd2EdhpXCixB2uHA8dQcy6Ak9FQ3DJSE4p01mdAWj4Ecn32B0dD5VEwwzvMIEiyQFMMh8Odp
eHcnSvnWKzFdF1gstUZSYhBOBev5Pq45BGNG2HQPa3kou1lHPbz9eupbFqda+G6YQ8qy2K7F+jf3
WY9JmfewUslWRqYj0pYPqiisq7CtY9bYh3mhB9c3ux0GF3US6kxYN9wGCk9RqUdcfMVkRkvaTLy5
ybMME4ZR7rvWRrlrnrVp86haiqfrBs3DKjIt5r5xUlZYiP7JsRlPF2CROagC/LoZLmmDqfU0hAne
QgAlJq1eaWSMpf2SER7smhluGXCJnJesY1SrJMYZ07gTOtm5Au94Z9hu5AzkiSdKRNxHF2kHmnHu
+uSpioeDb5PG6o928RNVcCkvbVsFDNWZuaxDwnGZ2SWiIoYgezP6GQg+fC9xVodbr2SGZ+QsSSWB
xiFy81j2q0Y9JMG+CZIQZ4H6i4Kw51p1YibzvE3l2kfrKj+TxMN9iY2nCf8U7cmXguzOy1KxJqYf
HLEtsgxXR5MfgGise7+wn+uGDbih2Gpz/mxZ6xs7ffkxzBggsplSnPQwsxNtPGMNRmsfx1PQVJ/N
3FFwePJVqPGl5jCJVeHwu9juT+Waz6JT5BqH/MOxhiiHAbi3ZNdghrT3rrvwvfYpaPrqT9d6JJhS
NW9KL2dLUDBeADzul9RAufOIHXRB1HnLq+l6tCLe2h1d0X/1ZQqnEYW/HYmFhQ8i4YQNk8U+29rm
A9WYPdv8Zcj6nV3iO6+oIqQuYgd2WeMHLkqeGGNEDLlzguLocssRctb3qhiuXOxn0v8IND6z4BVs
KldGtw1H9bO4If5j8jCDhRkGZ++wU4rN7dk8cOSQNpi88ENljO1yPy8xkc2vHZz6KBBXA5D9nqwn
70SVV5u6DwnbckzYSdnFJt3zLs+wOmuTuj6r0q3RsQhnue2dGwq5SRHueIPfKnFoPUwSbGrBObvW
u752fyfFnGXRz+7AzbMuJRPj4dVxltiR/pZ0FxV56CAdm5FlONvbv5hwdRtbhPpUc0QkofVlAoxR
use76eGxIUoFzmf2nwU+vgwv+ilduu9gSM7KI4zSzzw98uJTjnPfqQcNXCkyIcAV2G+e88q6cldG
9VBFpo+GjdW0kbK4c9bgPZusNwNfCKVgRYnQ/rNn+sqBoaPqsRAmvnfJpy7fcf1Rrd7hgGm2AMrO
sPfnkzWfeGFZUlfwdRoGNAZ41HpnJd6HnRDzc4+2cK8Y1ac8ebT9AUOYj+DZGgaihv/HNVpmBH32
WAk05cVOqTVfWrVe28I4k36O2iK8jovz5BYJ/g2V7Izsdm+N/iWrSrBpktuB+XjVY3wfXe5G2yzx
geRwZlWNTaX7rrATkspQnKI1Z8kIimxnAAiPRegPsQ+RliVTP6A3AD04Qx9XQftauBkmc2TUbUDS
a5+jfNt8KlxmLa+5l8FuLvfoQk5sV9kXeUqPWl6pXWCUelMbwbcwyIs6hh/NOT+dlzo/2vaPX2L4
b+vR3nyyVc05Kr0PU6/b5slXTaEcdA3lvulJcEWxagJ7a7jCiNtCRq3uUflIK5mwfzZhsWLhRiPV
IdK+WZfnwej5K8bI9EoNEiGA38itqmc3FahMbIJKTOlGS222/Hr92Ry6KZ55HkrF+D27qvZ2nSa7
OpmYMJv91V0zk7DL/KGd5T5s3EPu16zIHO9snX6DJvSY/Jsg6lJGAzm6kSi6D+3rD7dniOPL14ry
5PaRTFFZuXG/ui9L32Bj8ktnYw4SW13qP3Q9JOrKYPjjuSOHo3nnFnTgdYK5VFt65xTht1rqXaps
ikq8fU2DakQSicEW2xB78Z61gHxUm+yX3jxVqbtHDcORrvvIXvoXiut4DtsPkZUPvkNrWrH4s7gt
7jYl0SWbgGSIrsX0ZblP7fUV5zMG7Vq+LFg61WhEwp8rrBcIERYhma5GWm+ryHXn/SjsZtsjq/qG
iiiX3zXFOCLkxHdqbTCheLuRJW/bGul8JzREdp5GCEUXy+vumjlgb8SYvpuAFFvD+bZ6Jn9WwYjS
DNMgYgjcNtOzM85cFnrcungcBq0/lMl101pnz3Bh9oUXpJjt0HUo5FpEq23/Sdw2DmmLNl2ZPlaZ
Z2BP7/hAtdNvJG6qpUI0XJFzakF6yly69VB4/Jl9bJ19Wt6PBcLIMAwvS4n4Kcjp3qr1Iegiw24E
KhZ+JpGKVzeJS88qYyXFl10wax7HDA1zefBqrm0xkjqtioFbsZR48+b00SiwBuHBuacCM7i8Wnz7
AOTncX4jl/PlVMObKkn93qDlmywMaeP6euH8djS8LKRGO79Ly6xhSLVe+ywp6F0XbsG1/+0qRZ4y
mY6EtylIIHHtfLO6sPn5MNrYgQuGzZfkNnUj9N161ZGBD+cF99dxsbO3mqnqRnXjbsbDphzyc27j
fZch6pcx8JcM1tIHWWddi1CTVh7m9369ZLXP5sVueJxWywbz6HMqodwtyiHELtq7Ye7/5QBLtt0u
y4VDRPWWtUh9zt6yjAAk7cQSIOBxvcb15L6Dd41lVxY7c6wJz2GR2tgZOdzAnHdDi9DnuftpVW+6
s+tI4rnKbvpbqYNlDyRrqxPmE8sfvm9/4yS2F2k/Izaf1l9uIZy948EMXjDy7wKrvrTGeHa9xKOO
Kk4kA65zjic3YQMVKWb+9iDYiY3CUbcnFk/TBgzcDJdD7eBjHvRyYcLNUkbdPTsWqciqtKiZV/kw
NmW3BY7A2s0V5nxXWfGcuvw+Kz+ck9Eqx/kw8z1sjZWP1fVWIiq823bKVmZIKDpeFu1HmVh3Wf0W
ZM68bxZMJcJKKBvx25ll/WHXIUvqKF75ZXGpWDqPR3lznuArbHzjdm3qV0P+Fmya35m++SYbN66a
NtwkTZGSrVTHoSgJH+bGVffOc2cmr3L9L4WuZmpK/buM7h+M8g4U1O4XMsy29vl+aKu3XgfQ1qEh
nVEUDsuiDgjyfGAlVrIaSWSzqvZ3TLFO2MW5tFdiKBOij7UIi5lzF1tm7h0TE1tqm4ZtZE3ZcqrW
6p+nq1cp7fcqM6dT99q8GDrEPFwAEapvsk3azljrumRLbwwZ08fol6cae7jG8K6n+cluuvZSzH+r
cVmjlMndRq3W38Hu1ojWrtyKNfina3RzAyrCrhQJc52kICy6dsW27+xdN9n3a8Z3rAb3xzV7Bry4
dEni5PTB8oqjnN17coad1azPODcrKAYRotptgk5WwE8cMo1MgDyES5WL39Wgok2X0qYSanB02lHJ
MvGoHZNdr8dfyZznUML8wUjyNjhUtHDTTrrnoLRgCm19szg5DHGeKIG/iL6kG0NAFMLSARO2N7DQ
sfWG67mDaRHL0DuvMvxrlOVXyQcyzoY8ppbDPzBHM5xGeCbL4ByWlDsH3P64W8bwlZnDyZyei2my
OBNpJ4z6vRlcY5OZa7eVeQkpcXoY7NUBTYnJuUc32jVwIGzh1XE+poBQ+uZnZA1sVLTukYqGOWst
Ge1owh+dPJpriJI9da+5zNBIc94djxmfosnMjQ/JDndzhZ/rE+QyqiEyHEZPdrseu0G4tLnmu1/q
d3pf/DkqITSM0eCwZmBfJ4RAaapjUq1W7GKEj6jqP7Ki/uutJNThYImtVVRvo9l6kSfTFpHTMKhl
uAwmRx2NeXyzkxr3XH0LI1t7+FhU/l5WR7XzmLvl7QNz/1Tz8o+2EeNr3wY7PvKLgeR1Nh33l05u
54X44QaGUpN70Z3s9vnQYLASMdT8i5etv5NHaiMU8q2qkWArY3gFQDmz0QOiMqFttDkLHmzxPGiP
mRO2N6Cg1MQEcMWQoqHAVI5H/qGRZ9bptmoJXLme/V4zG3UdGt/R7F6TZnxfs+zii7mM4FbscVK9
J1bzVyR9AiTc2Lb4EB3ysYSyWKBY9/0U5UYWZ86nbUsWJ672xzSKp2mey5sDlJ9vUVvOPr7EmZVK
mfmUB4M4tvOMjjdcJuaChLU9Ew5yFpltf282i7G1FPMhsfKGpY1f4sMqyVia84tVYyO1EuuPn8MC
GPjjzx5LWZhAvKCe7tuesbWhVbLJSQtlrdznyyg3wYz1xkm77uQ7pHfKHqiEV8VzFWI6OGvHvoPp
ova8HEu01ixwVU556iwV9xOzDM+K7BzBoMDRSQLhKNr1u6pubxVJkKYib2wlZHkHe/qo0hf4XF9u
0BOc0UOxhVBzck30sgzz0GU0ZXK7B9ItU6yrEVwzPK87JlXNbu6Wb5BLA4Zczqjx3DniziyMiigM
SpGVwTIrLLplgH95rBw+dWZIXhTWzY+GEfRSr4DIV4Uq4LuakW7uY02d1r3yefvGhap47j7mkZ2u
2LixMiXGdANgLdtWEIf3Ah5RaO6vdTDehdFoUsKyG4QVrFCLz5K5VpmsydkZAZwkqgSRTVrVDauD
NTf91lXDenHKlF2noRsDyPn2gwkaQpnd6ZSZfdeEIh6RiSEQz4ySjJrRZc7ybdtfJzrj4GtyOif2
SvMuYHayyVhrsBUzAoGaUi5Vrt+9SFMRJaOEQD8kZNIlmwWUf2dmWRMPhUnxlmnzjHPscEtAFkso
j4shfqyEkqlyOZ9zh056qDYYibIYlbRjNoGvu5QpG61VBdqRxFDWGjRYabdd/abdk9Y2KDbczYiH
7qFyxF+R37Q9eR1afMt+675jovxNmUwzbeLU1pL4E+PUfQ/tAZ0ZR1nnW7s2xZCBbmSMK9Hbed2B
SBUXI62e1K04xMXxMTWwCqBMdYyT5bl9Gsc+Pcrb4yJK81oOXHgsc8ZsMBkyrkxSudBiown+I1Ar
eZe4XDf5iorEfu4boKZZ3soUOsKoK2ayS/7eVE69X+cZjxfBzZbo6SZMfb618JEKAnAMTNex4z72
54Jsh2wYkvcHwlAEBcv6SCVOh9DPn7VbbH2yzdx89inpxQuJJzd2K/mY+tP7IJllIaXVG8MduGcl
m+TrcFcZWIB606Fq63vElJdWXEEX/xmNlhYuSMEVMeZ16mu1AEbC/02vYjCmnsHebTg/3jPbBojK
GLLG/h+ZwW4t87/9RMhnnnnGsX8k9+XQvWZt+KhLT0SjI8mb3Sk/uOvLf7olRSJwNAy9vG/t7OoL
QaQwMM1I6TI8YRzg6CiOcuADzyv/y8blj6SwMMScso7VNS5KrzcRKrduIfyAWsnb5fN+sN0DHijw
63C36pS+O1vDf72FLAglK0eUcSFsZM81L0RUF7ZEGEoP/cQKLSyXkur2VksABhC5/7QMy3uIEXbr
Om21new6ngZ1h62clG8eUvmvNiKknZwx4JtxXzsmw3Jef/bebPMWi3KV/UtGg/uF1wkOEV8dBtki
WvzunlLxp3ay6pgPb6Mtg83soLTQ098msX9lDmcoK7xNMYxfGj9tabDwDw9bNc9fYdsCzJPWYanb
LzNHh8bOJChBqp85tABr3DxKTV1CWYdUZuu9vSbx4BYg9dB+e15LVEH90EO1MeQmVyMgDAnonz7L
0fcGrZ2Y/Xs77Y8TPeLNuP7I5fUoiWXLKdtlt8VuE1UxrbEn6YoV3EBhk5Gv4UMN618AzDwc/OFo
Rgjp59eqtQFme8abZx+blrls4mJ5aRz5W+Yr1pZxudN92J0tZ/7SVnns8V6hNA8/M4yDw+KgO63V
F9EQGZc0kNtaMsR3LXkqxOhBug51PI58tmBasK/zo0NvG+bcRLTXtQwQPA3J+iH/mcYDdEsBB9Rb
yYOF6UMhLLHFmIEudAsHcGTnszgIxQSqkvV9omrYB8I8+P03y9IT/rjFRBLEHN+BqGGEMbn9OPsx
5/F/Mn11mfrs2TCpmTuOOL+cCH2PpEIchCu9pNHijkgHxr9qke+GRD7I8/lFhbAPTfGRu/5TjUee
gSL+ern8yJEWWlRnLzlJQU+k6wiODw8e5KmNMrO/LnPFjT12ZIxAMOjMOadFGtPz/vVC72FkSefG
Do+Ll36vC+0xSqyoZbdNyuLshaxFn8snp8mGGLYFzXfFNu7pwfPUKSHfs7k9Oihm074Ksa45PMfo
ptFsDH48kwTZ9JCMaBYThV16+XaVbeLOwn2b5aTL2y5iaJxuvfkfCvdGjSXL2m7YgDH/HTMQFeaK
yVhkxy7FWLvk92RbmXjf4rsJ5Go5cu3gsV0worvB3pT+04Azd+fYLGhQNwcIBlA7Xa3NtBBT1/J7
SiqSCRK6hOFmHb6CHakPa3rn3tgM4YDOT04hcye1M3HMI6v/+m7zaxn71jGxwno3C524SzBAbpa5
/iBn9Dh76OQJlpipeVGJ50EkvM2lOjIryvBLPKk98AADq5Dd9D9NN1kR5paDSZkY2eAbWawD56Mr
lid1JImn2Z2xYuIKrWcnbV+rT+216bZpUEBFzzGmO7FsRiSpavGvVjoZ8eIkj8tSv6s1uecp0hHt
K4gRmtAxBHkQ2tS7OlWkDCAvtTbz3GkdjqWJzwBls+A5wRox36wfmdUcPdP/gX1Cu6s5Qb0JT8oY
7G4gPEK1iuZ5zHDzZ5/5sJJnCha9rafHKeyyiGrkqhrj76y8H7afwhdqrJIQxRgNtvnYgQza9O0Y
Kc/ddRkfx0oUJyXbX3XTGE89rvCVVDeok9F9xBPwmDR8hJpXdck4Ri3VHINhvs6EFPmqwvqOFlAz
+vANnwjwPDKTpv90/ek7EYqGYuxYb5zeGZ3xMvdJucvmlfhf+2CKjBmNgRhUhO953nTnGTd60TOA
HDr6RPNz8MqfLGDgNbs704JCuX4uJKxG+46z3gcZw3imJUZGLrnjJuIZDBVvOCvgQ9LeAa41b/ls
y68C6XCzqOwP4Vb0SSbwtx/te/aftvYvk+j9eOE02M5p+DCxgwHr1dHPaAmyEMiC1YdnbraM0FX2
zwmIH8DTSx2MP5wI576U7U5UTHPtaYhFB/eiN6+j5xB1q199cJTY13syL4jgjAhRsXs8or45/Cvo
OUmZvPom2w86Yf9hr8qhtIchqga20vCFrCQvd93An5L27kCuGAAZsR1R6js8Nur/CMBeHLqR8b8b
lIB+1WurLRU1ZFioK+c39sbwWQSrhcVgKxW1gp6Gx6Bvs9i9IfLkTWOya9qXYAB7NnnYL0qXnF9K
wl2GMYYihoau99g4s4iarAV5ZUGj4EN5lwhum0AUKZmKPeP7fI83FeYbOVOMUTacmWK30IhLA+e8
XRPqqeGkeM2d3ea/ZbP8YNu/SpeQT1ptcYz310GPT1Vf3Ae1R6FFai7kfd44Nqg0lzw3dqXb645x
ecp3rV/RljqDivnjEToRGNKchpn9cqeW8BSYst0j6IA1BT+1xkmT/iwJc2E/hQqQZ1HTkV+UuAam
pQA5VT1UoEDqQF9x1UOjKu9zo3srhb9PG1ntyacwjnP4/XsKWtqXfG86kCp1eXCMFut534i494mK
qLLGJCw+meoM8Klthm9T1cU+VqR8KYZILU140PaNZsRagk1igQfLchIynsjUTkojCplpwxmEsVM7
bFaxRRFn6lt762fAzLqrix/LsbsNbQ8GIQHIPVC8G/DfKfY6shyLn227achis3oJfb4MC7su6Ao6
hmykDWiF+2MNYJDawnv3FoK0OO+6vUmE8drgdfcqX3PdBkW8sPVJGuBynRTGDhh3zKn9msBeKq+K
CCy8ue7Sc3SlliHvmtbGxOUF2WnqXP2UQWgjp1wjYZZhbCiz30+Fd2wV7IKwVWG09DA8BDy/dYK+
ZdyWXku9vjoYezgyZO5QBrf2FBvIaDu7H97yojgZuUzew3MAxWJfjol7WuD5ROVz5zjdZ1UED/ko
i3PyT8MiIbFMNBS7jHWcBONm17ifIQO20sBMVCdVTLBnh0srvYwq3A4gDE4urDvsIZkV16K4NqOs
YCgwksvI2sI0fMtG2Np88A5lunHvCJRuq6nvUwfIfzDq7Aa/ZccrKKyyY+qVcwNVKx6JbDZxsnoO
+45S3OGW1R5Jp//Dsx/yO4lXenUAgoyaWd0q+cRG91iIR8sS7SUlHBZB6VvB0gcFOJPqZRC06DO+
fdmU9/CF+S/z/NTV9fQCwtnbArz2GT2VWPVzrz/7mXdn0vlcMF5tG5Ead1VIzYN06pw7NURzO/5z
oIfPCRG0QKLod1qa186mAMXwxKWYEswnw1BusRmvd7ZJS2Gsy+s4PY7IdmXhvq1j2T0jERBRnsKL
VJKn3TX2JEzzqIM1HhlDyQ5sJtCzba/bZZDDpbHcr3SS7sFwSguPZ+JeGhxAGxm4D04HH+kt89L+
kWFKFiu70jFr1fQmHc3qOcMyX5eCUEIe1k8zbbGqQFsIwJRne2aW6isYc/Tr2bmxJCfp9JLTxUBP
8t0rIYaTMYYvK6/heUVqq6zkUDHJZocTnugxwWdMunJ8YOEjC4prBlcEkz6LYr53hZ5ZXQScapJY
fG7rRIZaJ+yqRDDB/s2wxXWuXuUoyhC0LTxAVywVCQpU8hWMH0JxOhjhADJJmZumb8OjGcCMxT2Z
xmVTMXf3+ulae+Il7+rkIq0cLlua/e0KxkNQjOnZVjiwix/wz+xdRLUey2bfiX0vECYylrwxhVze
wZM8hPlYncNh2DoJQo5xnUgHN6U13VAvYeRWxZeW6+Mo1XopGs75IZfeNlmcOMdK3c1wTbOAR9I2
/OUIP4llzHDWsKhAjFUnr0bbHakU91YzS5z483vXJMW9IK+2m0V9WwXeVEHsBPVwID2L59n21RN9
K7qry56L3qz/wSeZOJ7D4LqDdvovWYks1+BAC7eGKskcbi/D8ba+KyTcZ7+zNfFPYuMC0aZ7gXcD
vUNCRC0yq46WG5RrDThhkzx141RdeO3NieauXGbjIawJZJl9d9ZldqUKS65VcsnBCVxsocpzTrHN
9+sdiMBGlpl9JFP1nI4EitzOh3AhYIpL7fyaFZ1Ibo5/HLPT58x6HxZLApGdxrfSAa9QmlCaahR5
HxJUZdrD3eCouCZvvMXhNhy9sKA/a9pT3YjxTg/u/CjqjHoGlm02U453IV0myVlm9e0EocFlRFmb
Lsif1j9wHdp31hT0T0TQj3inTjYap7NazYeZgeX76wdfZI/ce9OASmBYwBv0VJT3CIzFFDSxyLuQ
qffMm1qLb1ZyqUPoVDGhRvmUiLq+TJhuYEiAi0La/BMaLZjB3oB71JTLXkyrfx+YPJAwYCyAM+sc
6a7/0a71xsA9OIqqa6DMobLn4maMLzB6rTiyWywuwdKm99jNvoektva2V961w5re+8t3Zxvmo9FY
oPPg4dkrOkPWjNa5M1hsKSmBN6u8Zbqa5hFx8HuRTvU0GyldWrhogkUT5mZ7Z5Sw+qyheGlDKC0q
7DGEG2ADuDu5cU51+SPXsjhQ+N3WcRv1tVzP6S3RGogBIwz176Z20ukaFu25NPQfxln6kAfu3ixk
eLJvGcYQizgdG4umqxXLAeswBoo6xSO3/y2HeVN3Dgpg8c1W2ensmTkl8RD4+yZB2sscY7qXKvs1
vW64m4RjvkB4IH+yOqjhqQ0myXKOYmx5AhxBvejBGrQduRwtIyOsba7WNaVb0qIiIMi8FAghdlkX
A8y2RNSPdOE6914bjYvOnha/fiIfg3EUNzMlOZA0d6W8/r+oidh3M6RafUpMt0s2ls3MG3HqSvhQ
7oKADSnABSY2Ehqv+W2UugaqwwfHXTYMrnkZgvveB+UCjJBVEfnj4Ovw/r9nxWItzvG/JKcYBU4s
49Xu+Q8gNT65kXYQU4Jt7RnOjvH3P9vhrLIGazzauT+dTAcfZZZNKPMNztIlwx7rcAuFaXXE9F1R
ha632dW8nFh8uUvxOuHzcf40xJ9W82ZAYY/J84ipWmvnKV18+4vSqLVbfXJb4PDmtLXhDPNsr264
frLT47YpIwXJlrCVNySS32kAQ15ndY/VUvxRa71pVhOcN5P5rdeOfwsHFuyYkIRs/OcpyMRpXbEm
eHC+VvkPHJS5t5ixgF5kWlNUVn9cp+KwWlKcyCtb+2Fy/s4F1DLhNycqhjVKWvN5Ggn5WUo0Fz9A
erUme4gDN32zZ5YXQAX7Cm3J2EoSlfJBhxD1mnrWnOPcGkpklFV6bEjOjADOCqxZ3eJIbZIBOUp2
+MeW8PzfvxFKjaeGHVd2mDqv3YigV1Y6v0jQeW1lkxk08GGAM+xiPbOf0TT7lp/SesfSYB6XFC5e
0+EGAh3C+aSto4075ZB4OeO7Gw/FDMmyNpBZ8BCj0LJlUW5Qil8hdOLJnPOHsR8slkcYyCFW/T5X
U7B3g+/B42rBveJjCAsfwqkThApY8KrQQZd68MAhEZZR/H2Hss6fh8po2YlS/l260XhQLYdnMieX
UdfPXrLejLmzC78/H5iaPeRWz/R3Lc/2UH8FwWweaysFoYLuqnt96EPgA4We3L2TosjDcW0O7Hzd
h6jLV7CnCldeMJ+94QZZ1um5z/Beq8GqTtpWv5zZY6XLV3dssl09058MbniaU+vHDXHaM2ISkPfa
IXaHGbm1uc5JoB9K/KEks/cqLJhML2R2AV1jasHun7IN8pAp8ZEMgDZLFpndZdivWcC6sypyr4HA
cIJhO6tYrUhEK1x+07obb96h+ow5KuALvy/NMJrn7GOw/DfDZwjDGhsyiilF/ZAG6l5q/daFGN59
aJChrf/5IT4cPC3ViyTqSeNrpSfPbC7FSDOR9tJ7dMHmaYrnuSsuctRf3jR91hVkfJTk6QG396wH
/TJRzy6qmydCldbL2NYem3qFcxknfS56fPNsWJiAzIzOS6VPCpkar0KPzcqa1vsk4M4ltm/Fws1d
FpkCZfUTNncRkMSXP5twL8lWbWfSJoUuHWRf28CX6gVnGtJ/FqiRqRnDYz0revLRuG1PNbLPPsAp
g0+N9z3z73psWSB2PjKZ/KmHodu7Y6CPlWAUaPke3v+A9WyVw8njhex7mP39jA8UL5WSZPhKQLyP
5rKyQE8gdAed5+37pY4HiOCRRrC8TqXzIKfcfc6zkHHstF6atKcsXI9S+X4Urtb8MIig2dmtn2Fw
wMLllx8OtcJ1ZTsPVZ0Y/wi2VZGigEvUcwlvMDzdTybWXVi0nONaT6eAPBi1VHoKrWwHHOZhmjIM
JcVyZSCMKtSRbDESr7swXDt1nuFFlL3qFCjw+baQEq4v7W2+UKiSGVGXscibvWPxY93WQnXtVXUB
65FuADvJPfQETDSz0z4AS1MPc0m61k/tZ2vE1uEWJB/GPMnP0O+4PZfFwY1Qmmc8jSNEdesBIq08
OfVjWS/NOYVe+D/qzmw5biRL06/SlteDbAfgABxjXWXW3GLjEqQiJFI3MCYpYt93PP18Hqrskpgy
qbruxqxMJaVICgE43M/5z78wQu31AL9bCZlPZ8ZSdBCXD15EqHOXwsPyMvezg8Msm2K7JafmYgZs
37hoIJY8yXe0wiwXkX0SHh4BTpqunbQpoMMzFNDFg7sUW1p5sSE6xL6Sff6cm052jcu+uTFGczWM
TDixXGIA6eLrHlXoz1B2TmdZAUPG9q/7Hn85pwtuY58XD5IH+dLo425oqNRF44c94wZzuahs0rdp
pFAK1jQXnffc2/EHoKH+aom684bx0w2S1nsHn8QDZSVqWvMaagwkiqqAdFX0OJN31bHoSVR2Z58d
zwyiXVRWrzGieNx4cNAYJgQVqe3dAxiE29wVT0wRQFJFdJ3MWX1wLWQD0OLLWYzrzMi3+UC+yxRW
t3Ng3qq2c1/m9DqDyWqlCwPl8EbmXbsblm6PMBt3iNH6BBa4LgC6UjSe4P8kWDSus5m88Y6o3V1Z
J5tl9utVSMV7jvbQo4PY2UxDWSi9tRXmsE4ss7/PKVI7z/zQYjK5Ned0Y/c0MeZoI3iPwus8dbDv
G6gy8ilv712oB+jYe2gaAeK9yscTwfAve/YIbKX8+eb0i22lxgVNX7eW6drNMWybXNyeSO6Itk4e
8q7mwC5JNB7coMHmot2UCRk1ojHnGzcUCerluKYXZHRQ19CiAnu+Rjq+slLoasoN59vMFsPG5AZL
eIvolvCiHSwM5U+/BE2zCjJ33FCI5NdJscCESpDEo7Ek0TLxNnmO3j6f8xm73HACes/2yBuCHckB
R+G29nUQDzczwUNrCVS7JiPsTcjWW2UTIYSLgaSzE0n9EeCWg9Db9WHlf+77esYZcy1jL98FnSYW
M4G90nFMRI4Q01GRvTbVVJajBpsxKLiEAwoyL5V53TqEjc9ZtbUqPKYrvHoziTwcTRaGiAbFJhrp
8Txmbhg183UA1WLQSRHwnLG/NUt/5Rd46AShf5AEz31IMfNFDf4IbaA9r1FebRuFzYl3RqyouDUN
0J1RKetsXkhLDSCEsvnQt7taFD/I7ZAF6YM52YQKMKwH8ML4QGJiODt8ORV5CNJsE69WG8kV2obo
Apv0g1u6hxld9nk0y3Ab6+Zf4PDqN2aMMYEwr3KJdtrKCR5QU7Pz3bEMcTp9jaNtkuNnelbg7ONl
uNvFXis2lK31hWaCOsVyuTjysPjj/EHN9MnMkt291yK+D5p+E8BUXvVqmh9bkR7IoDPvXWuHpKfd
BnXkgPd59Tp12aCiahrOZQN7jLNpgoJmImd2/WgLOBwitSKdxkf38ChMuC0T5yZ8GPJlASf2XY4K
CTPu+Davp+hDO/YjFnAmdjv2DPPYh6YLWvpKx2+ufYGkp3X64sKqkyPgP4y7POs/VrCNbvgRa8sp
31C4YX7fRZpwUE63WXEHwFwTZYD/2lkyLM1F7woouK5WgThZe2aPeAxAR9rOdYwoUmpNAOLxKzEz
nhmW4NOYYTXm1xHxiTlKUqvlF+F50ycaXX4gRsWD7FZWMuUHyUhpjFhapeDmpj3TnqzyYHCGCV48
vYmtrU51K1Fihaorb6gBILOvmrKDk4HhCgT3Yfk8zBLJ2nBYTCLkI/C9627WFjkzXJYEcnPAHPuS
oGK546TFfDpywvMez8ltkIVEfUx4IyCl3S4BwkMo52T2BRjlMpSfI9t8qqqrdnCbzz6m8igYBEl9
dtl+bjDaUijuPRN3mgTTtvMowbYotKcJXavpfEbEjg3ioO7FgguTtWCjNPUxMJVTWkTXuhFksMp9
RH9Wp039hE1xv3E8fFMmwq1tWg6OWm+hGaihlivGEr3J69cZE1VZFXyxKueTRxARiMDkbrII01qR
Zfu5yKs7y/LFfRjKK2CUK98JqkM4dnTdmndWw7tNai95MJBMFBY2wlXKtLY7QPizniyFM681ewcz
Nz7KXnzyLaPdQ2HCPQXNT9Fa3qYrYZaagZ/sqhbzztBpxo0z1TdLZhtHTYI776T60syeuPH9ob9I
CjyDscPGnHDsP+RoTKhHOfXmxLiN44hNoiVlZkxQmkIGv1WCY9FUDWy+BTkZVsLN8uJYlnlu4pn0
NDborWPOoTgt8VmakB402A2cI7SAaZEE80cLhxFYUa1hRnenX/zZ/xiYcIKZwIoLS5BYzeG6NmC0
UsmoC6wFmWxBXdimDBDuArJCmgCn73EkFxJ1UwLjATaEwRj4shrScZPLcKOYQD3wVoCQ0DwxLmLg
XvoQCBnhrzobv0Oj5/0Y6AQ37oz7jDV8gaHUfqgifPqYN21DGVsYwFf1E7FdzOyUhy1dZ1EhonOq
x15t23gxLpfoS+852R9xFBOSpq2OvN4e1y6hmldVmaDebI36MjaqV2COdjumqrqEuzfsQ2yKLh1E
Wyt4IEj+U6s8svzx43UOs50bl5PLyzj1/cR7HqUbMyvlvYmC6CyxpL+CcGTdWJgtDbL0d0JtbTnb
N8xZq+vFmtd+7EDLUpyhoWGT2dI9O6RtHpifoW6p5+t5KfwLezb9DW0lstrJ/WNOPPtKhOODN3Lb
LLcGLMwR1npD/4erAZ2mwABCJeRgOTO2cR5eIOddnU/71ruxrbzeDbCkYbNSOUSgbNB9jhTSLzlK
mlWTUyXiuGAyib2La4mRG9ZBF1Yj7mQNLE3RwJSW2MjuufsSOyOEcpq9e6+fNi7D6ZsBYyJidfZl
ZOGlZLhwL0z8rtoWt2ojmNdWVcAFQg1Mo3prziGuYG1NN+JUktXa3paR/8WRhfswsAlDGGP6CKXn
TDQB1k2UnVeL6Ibb2GrHnTlE+6JMXrOQ2JZZKioUOmYkgjPEgUZcJtBBLxw73hD9AHKftBzCsALs
Gnv5YVIr+JIjbNKMQJUlD6/KuF9nywoGnp1k89UpeAo9V33d4U3EHA4pJ5yFbaUEnvgBDSB6yYei
T46OmPyDDz0UaL6RlMttzzTfEhAoTMhrOF/CD5lA1i4QjGl+GjJur4msPUyYNbtrdNHyJ4Dw6g3b
l2TXQUc5c3srOoAlmWjrsU8UZnqrPCeg74ryK/Tulz1zuFONoywMBKKRuhU+sr0zmhr2k/4d5r2f
+rFN1leLx44+mphbGwbnlciwxOiRRG4FZTtFQ8CUCO3iEMNnsRzGEmmA1S2JSWuzKW9QlLRb37Z4
nGKDa0L+YGFnP3H63FlYhCKwQ9e62PG6F/Vt9TZUyR/dhF8ykSkQjMxmZwwz0nIuZVu4wxXo7Tqs
jPbRGaDSGYuttpHDblqFfbHt8+LSKvthH41EHhVJgngcNk5s44FpEDdj4UHjR6V3TiJXsC0D8NxW
YkdD4DpRDL2HyHUB9e1UAmbZgAYnyOksaoTnooFq0k3lMyOEgpihor4yAEavY16bXSKEc2UNTfWA
BH2j8vqPDnuWlzq/SdnyD0K491iuxneTGXwOYIJuSHb7ZJRVh3KpazdJKsuLYcAXIW4aD0wCXwSn
Ee1tb/r1vWfZrzDYzYMI2g1peuWVXdTuZVx26jB8mRfHXZPhEp+ZRnEsi345QjtAOVZ2N4uRlldu
u4TnpwS4/3yZ/m/4pdx/jdJr//5f/PmlrCjVcdR/98e/H8qc//2X/p7/+Zrvv+PvN/FLU7blW/fT
r1p9KW+fQeXef9F3P5l//R9Xd/HcPX/3h8uii7v5vucoe/jS9ll3ugo+h/7Kf/Uv/+PL6acc5urL
3357wR600z8tjMvit3/81eb1b79ZOvH9P7/9+f/4S/0B/vbb5zj/4/mP8ctfvuXLc9v97Tfb/l3w
ckqPGFg6G0sQiTh+0X9jOb9biKIFebyk6kklSNQryqaL/vabYTq/u4SQE/sNZcAlZ5cww7bsT39n
Wb+jrTSFItSZvxaW/dufF/fdQ/znQ/2Pos/3JWrKVv+rOrjvn7mJDhJeQliFb3rKd4WlzHe5ibUq
1OwPMLLiMlXzegiSiTforGDAbba8qGWkcKAZOwZHlLHdczm2dQ6bLEnrS9MwYoGQ3MdG53q0Vb5s
zIUK7V6KkPQVD50yEs85LeqVSKVJzVhaRS7eQtDPioEQzMozmDtpf4lCLYMCMiuSxrzMBOurUKbt
h4RYwBfHZ16HXBgW9x4WiqR0MHGWO2N/rHtcE6n7L5nfSlz52UPjbRUOWQ1GkmOHNAZAjagbfM/D
QqtoOlo3plQ3Skp/XmEyjTGtFdXjxgUy8y84amrm9sppmCQNeQzhnm0hQvSXYmDHrMLgHGD41qwc
SJVyh+tM3WwM4Crn0TdG+KNDzqtIPADWJtt6MgoKpXzBqoW4w1lgwRBa8bFPu8hbRykeK+d503Hb
bdPeOuj3eAoIlcLJSXelYW77ITHPamERpFaHqnr1YXw9MKA0qrO4mSzdIZVWvsd3ZpxA8EsH9iHT
suQqHMYo0ZtojZQF98Kius/hFwe7qsas7cKefGf8MHkc6JtEJQ6C64Hc0ovOq3sk9ELPsMO2RtW2
VAGeOle1sizohu4EZXWP17eFWZEJPSdq4SH5td9cVY3sgj96DKWhyWPOVslql0w0Mra0ISIhFsw4
ISBp4gZ6Nw2eD4vRHqRzcHha1Q5WuIX1HS3TUB1y/O6mJ5yY8nTV28HkaC/mrGWGDMKy8vRA/Q8e
uF98ENDgMOPDrIpYOimrBRKSLY0JH9IiQ9HuMr1zEZbX/OOXSd20M/JwQVCCUSc5pmyN2w6bMQKR
PccuX1UrFSZOtXZLL0k2cwJyBk95ts3PuT1OHFxdQG+BSz2IA5pweqxbsxKocM5S288rZDSxVcld
IawyvPIzb+xWC0VBhuyvxSTgY87or3x0XUO8TmDZcHWmuIGYqI9ubYsPNwOJuUjsdi1rhA2b2g20
F6vJgBQGVF+19Qd4zhEq/aUexsMgQyyYyUPqYZ70bo0pX0CCoB+lRrIrpOzyK1cxb3gcKtt7zQVe
hCzEcRia21HmabsrVIA+QLRDqm4QS8UTdjsOrzG6kbja1Cz6eksZqEUtto0iW1MqnWjCgTBv+0/x
OOQgxpUxVE82nX2IyRGfeufg5enuISITznmGk1BjPWVV26g/WDDdGxaGnQQucIkzsyssojYzILj1
mMg5SretPQ4eBkpWDN1N2CaMS5fuhR89NZPxkEbNMgJD1cxQF5z4KqrdGbHIRBJPTZXiG91Kxg7v
K6OjMObGT96Sr4ho6OZdjO1jvTbJePb31TD28aXXqJCcEC8Mm9dwNMFLSZCLCvuy8ZzwURYBJavE
TheVfaeOOAgAneFllI/roAkeOnT4zFaV7VyPcE/jLTIXP8FQNQ3FtGlF5SATq7p6wEikz5uRmQ2m
Sc61Qobmr7BOLML70mQaiBsRdBnwhzKhKK66GH2DIBniowfsDnHNjSnMiaUbSzzJakbXsO9dp+s3
beV1/tqNuyh4i1CkVDAITSPRnF2v/mjEVQNeOi2ZWayyIo+wbcY3DQqYXBKBCUTBpOV/Xyb8azXA
XfUFX+Xmy5fu5rn6/6AQMK2f1QH/zfwLflL8/G0hoL/lax1gOv7vpumaeE55yiMvm6Liax1gmtbv
vilNH8dZ3xSmQ9D3n3UA32M76PNdi79zYFHwXX/WAdL+3ZOeS5HpOPq7Let/UweY5veJ9a5jKlOQ
2sFR4Tu2QkxMnfBtgLVTzh7+B+YRBtUlbxAeSvE6TcdHDOjPzfiagc4XFceQ5knjlnX4KW3no2rd
DU6YeMa6mxZMVajhUc8AoWiTguRes1A3QLnH1IPGA/gORrqG4nHZMkwKU2ebZnydoiMNXbnl1FiN
0XgPoLkeG2386FBWD1elb2/bRtIH5/uReBc5jfetKXepqPYtgv0RDEp1cueb6FYwxmVk9KBmvj71
b1Ly9STDrjSs9vofCyUsP9ugN2QwqoYronlWZRPflYG/Bl29GpvxXsb8/CWCr69uMB7bIw49UEHx
e/7M9YSSHIthdK/LrliFA1Yspcc7bZAmo1uodkpAI0KGt0m8bmws6OwkvvO4QNtXa+XwgzD2GCL3
2kDKPkK8la69pSJYF1Z6KEIMm2b0ffZ4QTrxvQ5+0N+bLuoGO7RPDeNwiDf7xi73Kf62onQ2coTd
NfbRnYrxnRii7DDY6WEo8HhM3Q3/Opcrjadvlvc/KslvK0fb/K5wZIFQ0VLa2paUQkdCvyscDYtd
G6wXT52geBmxztX3MJXppcCrQSFMTW3uYRucn/5f8N9GnmXBLYiidclZqp/bGPl4hPP7ksC4lmfV
JAf9UfXFN9l0ZIvfFyh3mK6uRFHtNd5oB9GdkaWHn38e3pdvC2H9eWDjIXG3BW+j9E8Byd+8AION
ulrkrnlM83g9olcJl+wABZf1KLdt7b+Wmcs4h3xf1hYeCk8y5fqRaIeNWouJ8Pne2Szl8NiYzkMx
aQWoG90xMDu3MXP6+cX6+ub+s2o/XaztmFKyPVhKeua7OG6jcjthJYF5HOMFcFj04lG/s8mMfJHT
8iqN8u4MpO1RKMq2sWDAomx0GtKNPo8uqHpIW8IxEGIWkzggyDBYz1RSIWgGwDrLButTbUwF+BDu
7xCXcXGsYv9M1NgC2T6UZHvgBox8KVCMxntxQmi95TmdEVmMC5zCsrPeBPXy2ZhwL8ce7gsTW/tc
TqCbgfEkmhzddeb5bCiz+1mieb6SqUGaTMPrK2LvYpQRIPfEj2CeQeaXITdCs81Dn4Re5eOuUvrZ
S5tPelLsoqifn2VELI09h5+VVewFsa63sR3hZzsx3cCQ7qXwhvukmo6Gy9XHoWAdpofOj0kTe/76
sxumy3XxUqEDxO0vuVxSXmAh/Rsxke/XBGwBvL1qrEqgAC4Zj7XiLI2Z+cnFxZANRfLFGJvZqmyD
j8jRiovRSQ6jxTi0DZLPSc49crpHct0bQpZJb//5wvjLNs4qtj1aTul7rm3bQq/yb1cxjmYF80hx
DFHOoqV+bR225sCFkqZBAPda75Tor7ZpjYul399jLnwniWs0qnLlDeWe14AE02j98+uyxF8WrG26
SK1d05K2h8zn++sqcisOIad8vS6oQo90liuucSsH6y102PnbmP1rOraJf6N3g3SydxL8khWgbhoC
p6n3YdPJS8+IoN1PR9uJ7n5+kT+4ebbpW54yfQGTyfPfnYFe7lNpLbE4KpttKx+vymS6l1FyhyX0
ITTlVsbGRxWyGNA3S/ziRMN64PrAm+8823loJD4wtdz+/Lp+cPMc2/d4mLzorue/v3kQegxF1Ft/
ui5t6ZRqBBJn7YfUdnYMZ3dj7q/hQuGuFHPojeNRujxak4DUEi9OmKU3Rjne236EZD/ozo3EvR7k
r+6fDZjxbldyHOTaHnn3AFQY23//kJMlQKjSLc1RWuREVtQI43gly3Klj97R4HhYxscQRWaZ+Wu9
EHVNoI9c4XA0hHwE7l8ZsnAtZ9OiZQ1tjn5l76CP3BURR8BY7Au246T1b8DmaB/kVvQc5/x3rDXu
m9F5SBiA/+L+239dva70MHegbmOA40hdPH3zVkGZMNMk9cvjuOA/pnfGi9qpWnIty5fGGF8rGq7r
IarnDXgrotqe960KXsWceWgJ2YrHUAAu+3FMaRBhrVeNYApqZvrWwQ4JjI8N2wc6GnWDqcSnxq3l
ZepPRwzzSRthIE+/Zzyddp4Ao2A7SieUmeRiBpQnDrzMpnsyZpIlWuhfi0lcQCLeOG9xVcHCMoZD
lMaiQ9CONy2ICqoPXversOeN0i4OYuAwKG1cRaAyxudhy8Q4nHXasJeVV2JhC0RMW2xpvPliySQH
qOhZhTnQNz6dl2MFTiotjhW8/TgNemFfpF0WXrHD8bVE1JBDM9YfyoqRv8r4cW01P5cVRRKhh0T6
dOV+wBiay2onDhP/o64DsgCsHVosOfCLvjmymq5TwyhxmsG2UldiPJPiIhWwYxHkD7eELzyUOJSI
Wb2m0fLcYk2ZGoikU1dz842Poir3zD39bRoNj23OqYbb2nF0uCq9qryqUSuxMFUgXRiHN8vOVmqi
pGonDpvWy/ftolB58xqdtzOfotRxX+3Ivx/amtgeYKRB9txrOWWkNCemvAorrGPTrn8cbXIqUC8r
fPn52KobuwsZU0NGCceqKZ4R0uuJAeYKoxvejTlnXOknB5uK4kyUORemo5RLvCPOMKXYEzOCWBHT
L447XQHU/OSx1FkYTVlftCE/x6t40EnMd4UIhM6RJGwVg+KVxD3zzPb5uaPgkzft8rzoauBUPRqB
eBtmgZ9viMJqEoRxWoF93iqBd6Yf3SFW67kKkLUhDj8bTvAxVVmHziP8XGTEgC9N5F0kMTcHTdlw
bpDWsxoJtzijECGNHh7UVsBwXRmOWnv+3CFm5okuo0+U4fzcAG9xIFBR2/yjpPd9XjQoNsbst05A
cDmGKFDydEAuhTL6UxYCV0XcLMOECxhlDymU3VW7uA+i4kUB/cNTpTGDu7Cw3gZ7FJfhwtak4mi9
TONs6meGQXdTvKRlGNP3cHtVxGpD/X8fYplw1g5URl/reY/3kFNDYDmBY7dRsUTwC6FMN9/G2elX
XsesT38wNAq7ZaGEseUkrn6+GZ3q6u9LP1cqC69SywFyAYX9fi8qrE7UudmXR0VSbovVGDwwAq0d
UqW9a0y0N7o+Zch9HTasztTWC5z+woRQQ9dlFyTdZIQwUMgaWOD8/OLkX5sC1wGSNvUJ6rBZ0rB+
u1FSmtvmFDHtFDVHuuHfyGy619VW4yUQRtjBJ04uETo73UYiSrrHLpvK03I34xB9hg79+WupzVmQ
lHsVygflsdo5CyCI0Y8We1U5YEHFqpyZA3JmlLQHuePu0Q/c6FK8neVDG1AnpiWHyVysEu6JxxCp
kXxkF1J1HN/Z/nD/849ufQ+k65Kcj84TsVwfXN+x3vVDjEVjwdSa58IyHOEME0dNgSCeQ5JoQzM9
tKV/c+p1Gg4/npHy6W/HaC0hwKcWGWwUEh6FB4Oea4MZrDDVTVHzqFS0bvjepWVV0U/9/LrdHz0y
k86fKxdSKfPdejJCnLxSUZRH9h4c/No4vUAVA29EPymETsEFgB0dusEwM13Sy3KYLOaKTX2nPxyF
8IuEloBF03wUKAHOVWOxtfnpQTcLa1X31aUgqhS7H8qT0GDDGPSG3estzcJ3DZ/MV4m9C/hBBUAw
3vNwFS4aE1CXSbLTWKCMoKeh0HELifMGyIBijwXNPxO5uhEFzmdpwy4iEZzfEkMNu0KwAeVGrkmO
CGBkw+5c1MZH3QZLj/b9VLYPTlPd4kPDBuOab6cTNgtevZiOw1sikrO4X5tfl3PyRyvFhuPuUcuB
mrvvanSy1/LarnC0EwkwSEyZJIFJWt6F3NmF5Alx3qwFw9FxhPjsAgZ0cqtXUKmiO8Heg9ZnJVz2
H1HRi/jJpTB4L5jhQvDahFDw4X/RD3KEtEOxTyrCEwb/RsMQSYGnKPACj2zlsfYA14EnypVeb7qg
PhVTFJhlYoC/UyQSIo9v1LrgRft1G2up96iTfmkcj//OlgYA9v5WJPYgSBoys2Nr0Rh5bNnGyHMN
45rjtCV9XoQUKmVkL8wRQFl1+ZWOy3M4sky9ipPLImHWXvKXEa4cFBGyois0BJcltgiXTKEzsCYw
qRIn+3TCXmHsbNqJmns3utSLRIgZznDftvBRBgV1bCBGTLUI5UQ3HpOWJZmG6c0kW4uRGCurDWhR
GsK8DM6uUrg4iIg3lPefE52QWpEv2GhTIlTFNba0uqTxaFUkDgpNlIMpxAXcXGnI8YtukBWifhaf
VX4GYccUbmwqNGK+4Z+3pls/EcoHol92/a7Nsv5N9qbAbUDDYTG/4Pn9FlKoUDZ2BIVjLXIufGoz
LJaoq0KKvpJ4qDPh8mnGkoMobHx4oSalNXMvDKh4dxaqMmWNmn+R+Bqb8exCcXSXNNQh5LMjQIJN
3Re0+zHnsB3N1H8N++QDzoSp4pxE/vdSenS+ozBagufwfJLo9qGDe39AJ8HnSnqvLeUDGeIaYmCR
SkY5V5A7KBEEDw//Sp6wL6+VO+i4UFJEJYWrqRWLDeCFEjTXukK0fSwwZMGbCkiYRurV6HRxxQGX
RiMolGovQ/RDp73/a41j8fdFSFnK2O5J5MX+BCmExGCVA38VuiwbNIttSgvRAO2fK0H1LnwboKRl
lyAmuzqXBb8rvfwlLLOXMcbuVr+Cqa6r0o4r1k2WDI0nPCfu2DcZFUB+kialw2krwrYl2AszSM4W
MMcChuS+oS4l64gtaaIPR3ECpCLeGhiNrADvVTbLGxQuNkPF41uy0DwPM0zueE4QSCx2tkTHL4SS
u5D4LNAZUEaGrcITpZXU/9FdGgY3aYAjL3LIR6nxGsIU8XrFDsbu04MxGx8RXetkb6pbGQHjtGIY
r5i0x1sVuQ+0DQWGzvgqFlqAkMiUOFTsid+g5PZPoeBqPORYkAW5c2WuN+iOyl1mxlNaU7ClOdux
MGPgpI7PoAzWQMR/Lweew8BXJg21qQ0MNNjBx7Dg4EnHnAQHKPs461PQLnPRYzKfIZHqoOgihLrX
gDEuRYraheC/uZ2u7Vhb0BHhfLGEAjcG+MVnjUuVlrjjcTTBn/XuQZhLx0en92qUXko27QjC7Kc2
dR+M2qjXZOIau5go1DUOsSH1QYjlgF56IJnHMGWloB15pHclUJpJMo+Ej366MYbDkoQ53J2FWqff
gBIaCV+vy4txUf55Myfxpe0DD1MUeCEPtVUl7tjLc1KAbGIQexbWFLfegv6s8XkkRUH+z/9p3LJu
UtllRxx39C1mkQmdC5hmwFCpRCOBHc5w3zQkjcuKFt9KBsoj1tLPywP7Rzs0LCFLQjfwpOu+K2ua
ukuppP3sSEgfqB6QdGnGdxpTlz6nErhsKg4e1i96cYmMwo6+HxbuZRjEd/r/S0FpWhkfNdSrSup7
PLI0fiKYA4QtXW0tgTGo7TiWxMCbD66SJkDEABcpY8m2VmAHwZN+fWzJdneq4wL1C4TqRz2+g8JM
AQExDPE07eO70hX5ZzrHbnY8QfQzt3k0s4MKPYo090F1DBBm3iFJwD3aqr1SegKB0ZuPHmD5im7T
oOP0QRMopL0bndMW4BCoTZwRhalG2hj575N8eNQAVusHF+THfBoUHKtfg0Y/qjJ8Zo/QO6g0XfUO
jBkWXCmnsWEFgUaMLi/DqIs3wJWo2p/wbRC41Hc3UlFNaMyeSgMQmawP5i8JYNfSnbbi00CDYjv0
6Usx7tL4fOPKnVcDwlCk/3zBmfq63vU3FNLCUR4jTB7Du+dgNN7IBLPLv4JIzBUYSG31IkpbwGRq
d5XRGJTUzypc05bu8Jjb0X9d22WIHie6G5Rz/Ytr0ov83TV5mrlrSgsdp2u/ewmQCXJKzXZ67D21
r1OkCugkNLB1ArOoxvTi1gtaI5eCeIExHu/EyAsxk9NADT9n/X3nG5t5tG/+nWuTludQukvHNDV2
9Q02RUBlziTFTU/rVsTVXiOr0ssOuheU1HwkXry1tF+i5z7VJF3kw71qeGGL9NJI4zv9Pi2CHgND
0J9fm/OD3oLijhGlTW3nmerdtWFt6vl93KTH1GA7xUONKeF8HCEQ8PUb/Rrphaghao0Oytq7Ri8B
8EJhszAmmO0PYaXuJXMzIIyVbpRCO71L2+bY4Zrq4DIok3kXpiVWYfwcXsOWEE6M0tg9GMpk0Xru
wN0yl0nYdJQZrypR363NotHDmoU5HEPHJkwvW8F8LYpxjRq1X99N4QUfE4aHzSh3+uUU9ZVnffr5
7dHj278uK7pkyEcWjcDp9n3z6GynSrLE4va0PYlZJcNG4oUYRgqHXZMXVi3PonZ2pV2+aKxORcb5
mE8XpxeheVnQjMKX3PgkoY2Ge40G9uHr7I2ZaFcCf7UrMbCR1qzNiFu/YKMVgoCp+KAG1kLFLfXo
ptiTWojif67fETMq7KEptimF4XqFIXlhDd3HlL/g3bhmHnbJWXxJhsMTOuKNXvPjQA/757yPyYKK
QOfUcHSj5nbGPasY+DgVpy/e83dNRiGkAHMSEob5AalX7huQTBqjS10EtgMwqIfrweReNwx69QId
yCJdbGdTOhE5QnV2gLKCJGR+9ky6+owHxNGjf6/vys8f0w9gbdezGXeaUOWUEu875KExqZWtBLHo
BPmWKoRk4hs98taTNp4uR5f7oKefYxogQZUsSEboWcCdL170OOt0h7ibul2TQNZQZT7qO1TGw30Z
BE8tpCvIW5ceqMDQgRSYtG9uciBE5/7Pzh/n/18hST842j1GnQ6Hg2A2c5rwfrf8RmeuFtjIiCx4
AZl8z5wEvJRAK/ctMnwRTUehJ7d5/6ins6PJtWJ1r+cJesS88HmG8leT2NNu+n63lR6QhLJdE/Lj
u90WAxYD/urMddUsiCpeK8VpjE/2/TjfcDwcNcRfjqzKJdxS4t2fYIkquQtr4KOwRK8oYCjRUzPd
H2n5x954gsW1Jd9kJSsgIkb0jHUOerovZn5v0FIBG41VdLdQ0RpEGeuNQQ/pdQesN4hFORu9Ifx8
bf1g5AT5EwKmxepSklX2/e5N9mJnqL5IjpoIECItLuPkgz5d9IsuOdFU2W/gbe0pja4o6yn0kVbQ
1Wt2gWdTLhdtemjY+f6NC2PCDB9EQDMx1TuQYmhrQhTTLAGkAIzQkEAApJhwk4GzFIkXkqM2rRk9
JbSNUCN0sax31WIY7zXCyOhg/y9ABj8oD6hGPV/aeuN0Pf333yzaxUP4UFkqPur+51SOslsCsmxO
fJRlRAwVrzWdpGUUdTYCWZ+qM10rwD/QgJEGSFKPI4AMpYSaoiQJpWBMrweMmtYxMEuzqYOMf6vG
xJVMgv1YJvmjzruVbUwKrphlf72pemVrjgEciZsT/+UEAUjuNv0ldht7LmxLBPjDGLGdwCGAKHOZ
tuD++rZLqas055rM6I9txCbJ+6qRzcRwNrDy7hMjoarEdZM9BEC/XxnB8AvI0/R/cH7RDCtLozcO
ct7vn4U3OyMpA0F0GjaPJlgsa0Ta1P0A8GS1r1vmtqmChQB0qY+iMKOPUV33GDbOtTCLvcalEPfg
eCm3v8Y2vR9eIPQIm/LIFABN7y4wH4zAwaDwKCX9yuQwzicqoOOwFSbbAx0KO4ohP2EPs9eMG93O
jH35UjocpznVSa9xKI0X2JqktDjbOYlu48jj0KTDSXlF9fbPdLNFfa7JL/q/f/3Zlo3FEGcFiK7+
sbLQlCqYGYxEsfC50n1EGXEBFC7C0r0xtyBsgfCZXJUAAxrCL2eWb87tCuY36LVYfIL7EDnJ4Eqz
jCAm4Yl4d+qQcAvRRZ3mJI2d7j7rHRNs8pTVGrLqfTOwlbP47XTCYtM91VIabAhVfy91qknGz6kA
BGF/DQasDF0IGehAdfP6863F+cFToS53JcfO/yPsvJZcx45t+0WIgDevBEBXJKuK5fcLoiy8dwv4
+jtW6Z4TUvcJtV6kUJtNgsBC5syZYwKO0v7qHFqNflncqiie5pmiJqOxEtGXPPOkR8Glq1AF/1+C
Ntpw5PAu/R0FmFmYmU44FA8qxaosQtSGzpHVQlm4/A4++Edlscu6S+VDwT38y+MwBb+VjmySOTdp
lEOMKHu1xeisxyShTuyo0tFgqMq4VbsFpT3iv0ETkEEn15D5G7l98gk9PKuUjXwLyBtEepNWbmp5
OMp+WLU1cKfjWeqmWN/3snTss/Isd///4Qr+/RDE48HugGHrxH+rv4Xlvx+CeRVjl9biJ3nTyj+f
rAYI9Ny8vDVkTxLnHI7MhNTJuuEoeVQ7QIi/bgYBibidX/uWVz6vNjmDtIX7OeYVu3DaU62jx5TU
z8jsstmS11femfLple1t3tCN14gxNLRCG3YsPlzkXEmanlzCMnJCaeVrVr5u58h7zhWp85m/5jWG
Y9xQv0UaYwz5cpcv8l5HCuIZQzibznVqHv/Vk9CfmPPTP1w3+bz/Z2XBFN9wNHxTlNvG3yoLoydR
jp3j/zVS1FEzbRxvfpK/slAKnBHuN26ig7TAxMywzB6HAo+x/OuMVne5jXWlZlJl8BZEG/idoa/5
ozlyejg8R7kLTZPXco5FQfqc5GPsdkzLObzrutoRZB/aRr4zcfz3sXuWHTc2SzwMnJHSrhh3Zvhb
PqOB5LF1lU+tqyBEeahbTmzN4apb1xXHRBfzOWnAnYSp9H+/UmyR/O1Kaboqvao4S2nc/lqXOLOh
uZEaPcovHXuQSSd+IVn00kL+DiHk+x899VbO5X7bCWSM3zuHL9kPzO0Y0Pdl5HeGx+iBEUNGIUXx
FqvxH6dQNv/9A/9aMP7y02JehVNPvai6rvUX2YDcBVY5QTL961Dh1TrnFLEYn+RBIotBaev89Zuq
vKfw9bhMlFxXTiMVvlT3+etPiWd6Hl5cRWaOGyRXPD0qpgHpVelLJAeeAHmYEIZCHGqmXmLlQ9oZ
ZcEuv3M+VneIwhTM3C39eZ6jt9rEo4aFxcC16lTe168HR9ZF0tMk/ZnSsyJ9LP/9evxfP6DNKJJD
h1Gx4/5Vt8uIls1XIGZPNaWN1IOlLCBrI1fqiQUvpv9vH1LH+q6nw5K/pWlzWNI9S/1tHnhFZ7hL
FewYGMTkGEkWGcqUP2YUIP/wef9usWE/SjV0rEOaYVJy/uererU4Y9vCsx/Zs7h1mxk9sbqTT19e
WzdylCqPNzZYzvJ4gzfJKYUW2Lvzuxx6qR1/s/4vyf4gbWyyNflnUe3/EDQ85EGTPSkPqINj/+VT
dqAbyoqkm0fTkKU5jkp3RV02ENUrTw5NezqVuB5b4ivl84+LQY1Ri6EuIf2m1qdNA7thrWtFI2RW
Y7L/sfmdSpgF9psa8DbxDwjfXh/+jl0BizOtVF3HT7oZyLIguaivZQ0oxynyN1KW6lPJlGeSwbBo
LMyw2GDY1fTBeIJBsPYp0jJ89nfZqSkSaJ+T+hsoCkN5MT+p1ejuDDac/Srms0zkGFnDOZtYwM14
u/xTv/P3d7/HK4sKXrc4iPVfF+6/vbkmAtCEYHz+CKOPqU4L9IO2zpQDAMCc+G8PcSPdPYV31mPC
OGPrt2b/tTkzZHETDK6Ux/IwmTxpK/gns9ffOzKTp4U+38HGpmOn/MtP7GQVE+mmE4/y+M9X/BR0
+7LxkR29uUoTID5gHoD/kaTk7D52jaN8DcoeQj4gslv87w/I330ffC4+E1WTa4EUlrsF/974GHFG
GkBdikdZUdYcYpSjYd/T8NA/lIN6F0X65fdBpqKMSxog2bGrxlFNOcWX+Xbl4kJ+2k9u9PzfP5v+
NyXBxHCqOZ6nQpOgv/lrX1POzoAH2XyUE+2+onLzuEYz/Y2HDkm1Kz+j2UtTIAWuZV3jGTMS7/de
Gn6krFcyIvm19FIATMAgYo0aRNauKrENfPAVAUs2CfKdJ7W5f/gCfzt9pPPBUG2Ecs20acj/8+Jm
1QyjpRy0Ryyp4e9Qo2C5IJ5fXdu+yo5XjZZ3eXHzlNMyo4mQQliFuI+cIE97VRfvWYTHnxtEDsxZ
Uf76h8+I1Py3t7KF1sl/+Ctyau7Jp+vfnh52hHrF0BTxaDRY9h6aqffi3ShqTfnJ0oxnt2xtM/pO
GoLNeDn3E3mg4Ku2hDgAQKkym26sCKIFqrl9Bo7tt4I9KfVjHPSjBWjCJqJNH+e9nihB5DxArrhE
ahrM0ZcmvSvI7IDPZzhfE9j9aNnYuEPcUtnasM8a86EowT/gWvMbZfHZa3pNlALkiHrs23okfMJ+
UwAgI4ZsGuxSECNOXqn6eq282oZyoyQzm4xBM3xE+aOrsnSoqjABzuaK19r5aI0t429tdnw9uStT
yQ6gSZreC914bbx63yvEt0MMtLV4Z9d5CMHUJ295U9vDvorqk+hePRVgQD28tnCLNvpCGkrL9n6i
jz+1JRG9DHsBbDv5bWFC0TS1s9c+jfxryEfegwbbEoOLLdMIivh+wjBRg50zRXF0gOEkmbkbEhay
a+JwvMWPM32f5PWZJe2ayFNxrqpbpTV2EfTWQskeVXMb5cNWa/UwGuAyOuafyRbMHuv3eRnfPdwL
hBIFZqXcqw55nG4VeFZ+6/XWrrOLrQBeGSXj1iYmUyXiIUG7Z6kS1EVqYNxw3muyO+yxhgSgkSvl
hIVxAtuP52MJ7d4N7P4H2NmmK7JNEl1ZsN0oQBoM7cesYSqbBAnUykGxLqz3AmdM3mtVu7NA6pnD
urXV6ajir2KD7yUW+k1VOV8Vf202CBVbCH4iRYhoyLC31Qd3VE+qWm4LQzBYTi6DjkMiKqxAI7EX
H6OMUT/lwzdLh0FdSkwvQsW8+IpbbMeh2UyGeVN6K0kCJei0IRjzvAuSpaLZEXg912NEjpEHIls3
GVC5+gEohwyliMAe6ATvGSnBPuN8RF29qHCyluInL5/7/GFY0lNVz2FKhhE+P99w44esBpvdHlyd
qxVt0+g6xkkITCOElvqxWIU/zsp7mfMnmfM1hvXIHPfWyQyfDci3lvRUYt9I8HSuDXdSMwISULuQ
J3rjEkq+MNuFfAqUcGsaMyN18ut4GEq3CfJ8OMYrhIrRgYQDlwKcwtDoYZ/vChIF+sT4nosVrJl9
O5nqXQKsgDjEjbAH8oIYU/Jq9yL8cjFZsbO2WSFND+bea8URHt3GNfiGbn8ea/uGPeWgKOawg7LA
KG9bZAAoI3JnZEqI1h4n+Ows8r7gxCHxbLgDEnCkQPAt1p61uDo7I8pD/uZoCuEUkDVJPGH6T46e
sp1IOlYUIixoE5qlkOnO4dBwjVa2cBvloEes2HpQ15P56M3ek4GbM5W2Wv45swX/PBCUYU17Qr4C
dfqz5stFdQc6jdsUQnAlngEdMZ0BdOS20KPqmwmYZbwQlgallmymyRmg1j7ks4c0rCUb2+EOMLWd
3cAZTU6OVz44WXSxGOLrHYEYU6xdPCL3mMyzd5ywmB4Q4zlv7NS69SrzYg7qPTD1K35PUGuu9l2l
oAAhLQXmOOpBPzeKj+UF9w2BQWZWbKfaJdhWg4sZ4Xby05KNqKr6asxy3KZ5um8z5Yzhlb+QnrmW
76Xpks+ml+EEShAW/W4h/mRTiPVDnZZdBU6S6EFakSqdroUV3en2/KDJFTRUamK47BfT4I+p1JGt
Y7y9m0FV7hXP2DPGhXltW7tZ07kr062rDp+LOuCkSDChu2Z7NyQmAZV2cW4i91DV3tPslHD7u6Av
55slM0DoO7cTy9deogcFBD6/K1LSk9fvMTZ3MfGejLm1nTC8cC3LPVRfK1D6JBxbLjxQOMbNys/i
ZQ9zMuk0Wfpxhgrjk3jHs1bc9yWH2xJ/Mbi8L/Da1Nl01I3lpokUJJsVK3nCydD1xm1aRU7YRZS7
rto8zq7F9pECjQx08WtnND9unHyYLIqonvOxas21V4haLopFzp3O8RQrxMhXGP6gfnh8XYWu1tzi
IU6gbhRWaT0ifYgUsFYbZ04w4RnGH9+yPH8EzWiZh6YgGTMYySLAhpm0ou82LWVQw1Z7WXbrg+rV
XfRo54szHMjABcorqtiKg0bTKfOT2ho2BCAs1xXgJEFnlcvUy6jGQmxGb9GG0zDY/chZNGfvbTQu
YVmNKg/k/ILDZ35YPYKoNqtm51NY1Up2UEwje86iVLxPyjA+txi590qjuLeJY7LVazWqfQb3F+1a
Ne9ZHUymllDFAm1+sdiA0tOqW6GaCvXcolv8wfsCjUsM0DEbEO+gLSfYDXMFswsHpVaxj1wmJj+R
NFeuFpQgpRHa6xq12klrzJXWF6XDr4AJHLokIZ2NLtzhvI/iZzjHwzVNtPxHiSJ+TRxQrrRGQSjw
xnW51ToxQvtujX3tJf0eGH322vXTGrixvZ56zDNbPQE7Xdp68RKJRSF7aknuipRM6cVYmnAQyup3
llcEbSTAsok0PqRJX70oA8EsvZ62hxYqL/Tc1fWFYji7sjPigxg0iM6L0d6bjZdfCdtLHvS0VNFn
Z/cjT6L5i0QN7X5lXe7kpE6GKoSsVWhrTaM5qa+gJ7rTQkRLQH6Cu23WnmwmUax82dEOiCw179rC
RAkUHQ7CuqytW1LejYelT0j1dRPnYNe4D+EvaGHTi+SdVW2DEXQGELwfioLgEtML7LSLT23qEIEx
Nf0FI+D41cyzeUZCygyiJDu2Ity4QW9asoM3uLXrs0GVOFsPpC/xLP34PSxmcU21tmXxgIb90Ugy
HNKid6kg9ILSgEUoIhjpBgwUvRticLof0uOnTatnEAdLl2ToZqGBFaPHCEyFSAaywo9SLeXpJKbT
n7Fy7QbwpwRDU2RsC6T4E1pPdOTPbjGzRSJc29bdSWSFnyneeFSdBFAUDvZQqZZsa2iIl25DQgp3
kvKgkxjzKiB0njSjTNk/KTOdSWld+Gi+68OCnHliZMlTGFUA2ZpG80FhGn401qXfoZ7feEIxd4TW
zkRXpHEoWl67S2xL+GfyYfWUVLZrJTsrMpqtK8rkUorCDrC7ogRXmuQVwctOzciWOs+nkys6Blkv
bgIHi9kGHocF1ZpoIHZFjbuG3WYcbnn97JHCitIVOW9ali43LYsZ4TCT68CqhBak3uBx51X1Yz86
qAUMwUO7mH6MJTG/gDah3xpQi0hp1C/pWrAkxBJfKKWC0Og6e1fEbXnCHOoe3bQYTaqgWv8jmpjZ
vEoioVWSm8qUn0hI+uOFfEw5O7T1ifIpjS5QLy02guoGoFFp9E9qAxK40GJzA9hh2lt1P9zGTbls
jbnaWUt+60QWDhaC5H1H73ad12cbKzIv+Ty9sZD1DpGOMhaBO+bZoZjcS2PvBpDE2aizN92jnGBv
5KbI2x8rtW+6eupDYrRAR6jFsqmt/Npaxon9GQnMH7EC1saGCkEqpjzlUcurSdc/LNuGgl+/iBIk
zEpKWFK5l6oY/2QmRDcWcvBppNpypLPQicwiQGB27G+tdfddvuBgrQ5ZXF/GtXlhkR0UbyFaPyot
YgxR9mzsxptxmcnFKuadomcl+05zvm+T9D62DMpsUnVICA5Kdf1RdPvs1SnhfZ0a+26ZvETauouW
RA3Y08IbanP4S4PxxNG7aRhH5hBgls6+YRJAdlTcxGGq1ud4nKkM+843PftisNnQZgVhR+X8uEZw
6Rqe0Ea5Hcuh9omkYNFKG7+TeHyQobyCQAYAYW1YOLax7Yr6WK7DsawgLKRW0E2LyxoIuzpjs/Wc
knKiI986w5hGbOFaq2ewK9tqiPZGS8iGTMBpQZaaa3PlE2YbM12uliXzmRpeiTMrwrr5RY4PRavD
mNQjAzG2g7arTxghYTkPZ3tx3rVK31tOqpF+Z5Jtopaf5VoTeVy5HSLOspwM3E67oo/fEgV0eE+c
olifhoR1hto1ug05qJIoU362UY6OrWznkdAhtoXtMPbKNEz06lob/Qn4UBe6nPz7jK2lQAfFf3Sr
BuwNz/VN32XTrVPY6QP0RkQF2W1AGn2e0ulBpGPNfpbT+80UkfjSez8ddt4QE+2p6ogymcb5MXP1
XQdZRvp2t4SzL2HlAIzHSvyJ6/1xGZicmAKHNAkZZ0PxHqB9NuQcEiK86sq4Wch2SEkxajNJXQbB
J/J8h3P8ThPusySQLrZgVaLadiJ+W1Ljo42XQGQN0/zshhrum0AnWKHr8GGb8c4T2TW2iUMokzuI
uy+rDFtXnTKFQC32A2chJyr5aCjGoOPrW0uUF6Dfh04VD7rM90kj2HHRgt/cLN5bnXpZEytA7ApH
CouBTW7t9Hb4bOMeIMJwiYT96PTJVinSK9DCW80gUKDOrUdgyEWQxfQfziq+dX26S93uMo0gednI
2EDxOfViuEtW3G5d2RHM0N8w03iIJ5k/t5J5ENfiGJNYs2GDDOPPqDUbHUsPtQaREIlLsMeam4xX
Oy5iouiYeFOFJBhKSHi7N4lp7wsrgemEi2taxGe0TvtK0THEYzZNTO3iRO27qI0wWd17GKfAI5V9
OkZ/ppWsGL19tSbKCanldJPkMlYg/IRJ89aRfLQRFE+bCeQPbjDS0YRHEHAqbtl4I9wrdY51oo0b
ZRi43KL77EeJ6hng3SVWtZCcar6WFYOYVKUzJxRaeAnsaz4hddP0R0ysyjtDfBLEU6xDGrJnQrB1
Xcz7MeYpiymm27gwCWuvD7A6kTKnTj8UFIk7o4nFsUW18VmN2Aq9C53c/sq42lOb7si7O8ZW9VEw
Zyht7zp6MJnV2fA2fZu+NFPDZ55cUupscb/aXLxZ1feKJ2Co8asOyiXuo5fYYYw9JrvSBulqq3tb
gUecaY4Iiknih2AL8PIb9lDqkLncdKNQnQR9sqRhDjF/RPIgJRiAjQoBeLemWYo1VMEOpulsJAIW
n3g/JoVhbAxO5KmiVBmb5UVvlirQpmzLAvu+LQ0WB4cr05FTlEPUHeqvOAGlP62YxPQkrohUqNZD
Y5hPa5vTSMyvyNpbHP8H9gO3cK14F+KHdqtsV9fIUkrOlRWZ66/T8ID0eWv9+jAhNOlUKJt26fcN
JhBnBovD378d9OEnGjmGlAb1YxgyHZg9uX4EjJLnuRb2diAWyVdMelRPaz/jZRrCTJ0AOWrm/dQ1
DxBhjmvGvLcCE8AcRjZle35ElrAzj8ckmb7hJx5jB+gp9uHttBb7ujZ7KCFss2fdM6F9d1gkyd4m
wX02ZCM8ezrbLM65wRe4ARxG2hRBjaOrX0eiDpBU6CIUUiY5tCdeaOpIVmcKaDbl7o+DzkJUW0no
bS+s0QS9WYaaLqlCC4LAbclZYHCl+uKBf9eNOXwIKv+eDd3IfFwmCxADHHM9O6rlUzTaFNzdbrXL
bdnYj0n3wRILpveBoBI2MJt7bb3Xiu8OIKg2Rfd5dJ34efW1PY8qIVp9ufXilnR3561tHX/13sY2
4+MqWyUqYJID11JMclwsfxCc+SQFk5ETNA78f8LIq64OGYCfWM5doyXISQ9i72NvjCspl/KtFF2z
RP/QR5ePrgdLWZMq1IWRMpAOZ2+1LNllA6Ecs+FnUCZMUR1c88uKJjJGivt6nQ9D9yFJFQ3PZaaQ
G0DMuj1WF6/4iZ0UYSon55y9tuyCWOzrZRZG6RzoaGPeUh0zquCmoJxAAfWq5xliQT8p93kr0A+z
cJJ3cGtQPKksGbH90H1msbsR4DQWpL7G6+C5Xh32mglp8U2r2RgIm7khsakergJSsOwSgwfmSEJC
clk9jMTUOOul9iTa0WV/iBBiSMCMV2CEk01KnDsL6tBXXF/jZ6i06kZv141uRpRh1q6cTpTqfq2w
asztlCv1NrH/zM6TPRMs1ar7AXu4SGIk1fmgoRDblGSTaR0VuirGReoe5I27cfP8JsaLm0JEddLm
3jQIdqiLi5ijwJpiMjvUt8zmPZNve+fFSMsvVzQX6CGw7LD/Fi486ORtQSa0hn1Bmp306XXwNzso
17pR+5hU/HRKkItFmCcCHekrXxqmfpzXs0eaixb2yCK4iNDY2yeUfPQ+76HOkJgA8eujQ9AeyRgG
MeZlfskjAY+QzF/PDtRIIwyLkOSZ870iUpHbjy3vkIioG8ETVAI7JgOMSkcv911CsiPMZUstdhHq
slHf9jNrz1a+VdT8pk29Bw2+82YVE4lo057sr422eJvCQ88CgYLSMvkF27VGTPNlTDbb8PnOjtew
QX/VxfBMPGPgAeIzlwgY3nJjZsSet+gs5AexWxsmBUBaAtjJLT4OfCJiFK4cd6R0qSHJZ4HTWiz5
jVtmvwgW4wHLOjOo+VitBkkjUB+GDFvHGI76Qnh7fHBi7WZUb4Xx4uhsHXjOzmWJ3ZiLuzJJPsc4
viXqYdvwyl/SZZPE6nagcTJWcfp1PvWQ3vVs2Y90E/gYVrae05rBTR6UWhxMY+OniLV5fDYtGsT5
WKfpQTW7U2lIggqpnxRUKrWwA3ppGQl0rMqDscLZc9cLIGV/HboNhLubkThwNUGuofdsojfF6ELN
PMBT3atE8pjdHFh27aMdMG0oNkWLjcTtO5J2bUS6puBuhjdMSkHKnwEqiJVfwreX1mFNLc82BhOz
zazHyiHOqz15HTXFavm0Om7CCRXF/PZIBfFMNm2v0/0LTPNpDCneIaCQZZ5SMQMP1dGr10Af2/d6
6N+LIT7CPf5kgnpoKzNwB3EsWFNV3fGON1gVKDkxE01ifwCYDCIezKlRYGC4+D1ShGEH1whH61tk
jgFS1DeBsKMiNhYHBo3ztumLT8jMnJyEBHFxci8h0h7Rf0jhVmt5hY2hwQ/KSVjSuM6qt21LxFbS
DBWXXLPpYuY/Iyr/iD4UrcRqDxoLxyDqACQb6WfthcK8RM0l1t5rV/Z5r+Tt7q18/IqR4jFqId5W
PxW+D/maAy74x6i+c/W7SoiTGAf0YqqrD6WcwTNTKANKR9UYTmWR8cXsY9LH+9KlloC7nEqDSK3/
nmbQGVmzfNGc7Uji+aSlQYnHlWiVIwJKTjQ7+yaF5V47g8dWmLyHbuknN057zgZkmcUvim0B3nlt
mhC+4GdGpB4RQaE2lScETKbyyanv831s0WdYX7AoNhRahCc8FbV7rMVdqky+JaYbdKLLgCBgZDzm
zrMKQXiani2WD02NgOOGvmok3LTVjkTN+RN6eUxCFF4F35u5APlLAySzHU+axZENNiEut7HzEs2p
H+kpv8Nw6pJ3RfzkmhpAifGn/s8a8eJBPVfUOy/Ld0nHVqDYCxXUtvgUiaAWs/mTGrgJ4Of79cXU
MbeqXNOVHHLitU1t26XqPuqfsE1tyHJn8vGQZKvEKARLfkekeYCF9lb09W2NFS5Lf8zFPQNInDZR
kz5NSXRwsscsP5gUqA08mAyphBJrY6/jttDpLaNQA0e4jHyp+uB4ObFaOuuwmGbb8eoB9s9magx3
eh5q8ZAtWrqJdOPUpdU33OaJtCAoEcyKvpTW23Z4/QKbAWQwauklirUgHpgVQuFnZ3fD8OUCvuXT
G7TzoDq73Jp3FJDFSWC6LuFTZRysOZCPXYJ2K9dDEidpDhQyTx3+RkdwX5M41zbZFakziGPO6ab9
KsZ6COcMz9XEaCzVTcLe+TatFu0iupG2995Y/KVon7KrkUU3pK/duXZ7QijdCCMOhzjaitIA7cqq
n6Dvtt5Qru6RSfkJn9YYbgbrvM0wH1w0jFqk13o1Q3ZQD9Fa7oHD7pMi2hJH++yy7hhF1kYBL6cY
rq9Q4CzNsoOTd09WhN/b6U1jr89lq93HAOy7tEaj0ni4qQTcMQ3GxH0gzoahf4QLMVVOiUF7G6Xv
JvG4U8J0NUlvJ6W8X2Iz8qPV2Od19DmjODjccUSy5ebGSgisaItXd+7PJQ5he0LzIcuZWYYfoe4y
jvJtow+LGAZ4ln4PFjO3dmVDIT8UqHgmZPbCng6OkOsa/Dg136JT8xMbim1W7RUz2sXqu9W9QEE9
6sPCZxhuDI4kEJo3i5I/V8pISWR4yE/evrEqWIroNqmN2uO690pbHLMmpaQEW+S2ISkd3J/tZ/cb
jQrRlJG1Rqh2XtQn1XxHSgHHB82yXo+9xXB2QJKKUWjK8qGpVz+d0yPK32OlCVnL3ENKO3p1TpoN
7XdPVTgoO9spnuC7MtNs213vrTsj5y6uk5BGMQbZ720RIl+WBIe9oexMSpSKchkl/wDkfGsN9M/Z
ElpiwUYKTNyrmQAYbKDPLKD1BOh4H9Y4nekeHzqvoT+39prs5OJ4F3crdD7lYNStnznMfCiD6268
aQ1C2MmndLX5M28VzBrUVF13l1t35cDyMgGqpWoyCM/pzd5N1byWDOI8q/MLAgGSdtx5AwnnpbJJ
E/FVeI9G8dLNlzZ6SkvipZ5s+4ILOI9Oinprz8qFRXm/agxflMO5VwRJU3GgO1y9tg+9UQ3IWwxF
GUN90wLhdUHOOnuimb6HEwxOqQgxnnE+pIdxIGxtKYLJyY+6zoUCz9Hxxco8ZoKJFzKfH9IBu9F0
U9XjWahPdiv2SboEPESXrKID8HgRRSRL94ytrZblYa6hBiZWd69q/rHYTKB7QlP0kAgY8FEE+jbr
Tv7TjT1ezYYWa3D193F6FBoRIzwVt7Y33002h5obGQH2bb/WKPLL4ZIWyYVRyZmMy4+eIODB4RDs
aAS9hWViTg6Gg13t29NVF93GG+xta5qUGICNrQVTPlJdEWo99d/kfK1q/OAQCBStJi2lsSuznNf9
5DxW40h/Xwb6YARe0u7rrqzo6FhWSmDxoSpbMWc2KNsWMK83hEnusnnJv4gjYlXHLb6DPak2e3MC
1FrMNDMEtrSD6afZ90y+M86fAJISX5vOvjROrTJ82RmTD4PqL7F9ZzRv53xmmY4apPnO+nZjFOJm
jo3daD66UHLEcOzNu6aoDonVXj2ia+3ECScZJFBTXPUumZJPjpIFUda/lzG9ur4dPK5E0gQmuRcd
Yt9aancYK4eNrYMj4hNWLLtOcX5bE8kwIlqX4kZz2l1KqEw8fHbIPymVXF9eBxROwg72MgbFFtWV
NEsoAGxhzBNzYF69WEgKW+cmrKF9zjd6mWM/0fdipU2hOuj0wneYr1VRs1WGh2y03uyeyNb5NY1p
y5qvARKwgv7MPI8RUc+Tth46FmiSudjWK2QJbliioZ6dpvdLlH/oujv5Y5X1wgBa5xigXVwZY1QT
kyUlIvza4P1BznfsBqpxMvToz8IaCXxnPHaZn3KDTCphIn33NdN82Wm/W9vxZeHFR63HHfLorPML
8+Sjk2T7kYHsiIidTMa2d3nNpTSpMlBJ/2ibPzoq3jwy0uvHfaZ9DbEXahU0pygKcAcAH7YCwETz
RhX6h6s+dWq6Hcr5KCzHF2t1GfCrZ+2bINfQ1V764ktJq7CzinyvTc1jbnvfZkd0FMKREbRqqDsE
rZApz9ZJtU/aiVKlemyQIroabU6hVgFnGXqx7o/4Y2DXBG7xTee1kQFHFRrxar+U5RCOzWs2v3vJ
sh0KzLMcH6kb+Q2AEk1eIIUE+w4ixGT4DOUoouxTwnETZczA9cpPTD2cNJe0XJ3Vxx5zQozQIIXP
kf7T9snIy6r+GHeGz66pb0IfyykN7XkKs/yPuxDYaJm4UmoIMsT8TLh7dDqs1r6rtf5+rJTd0CRb
OyYLsXX9fsEIj0QhhWEGgLuVLUU0OaSgiFo6JwZVqXxIb36eKd8GwjRY0Ks9dbuasEsZ7p6r3GYm
EVLjn5jFTULc/Ey4t5mzj0S8VRuw5Pz7fMtz7pXSuM29fr9EPWRZmcZF5RGZ9lHt+y/WmwPBTSxW
sdNHYlNqdt10dUdupVwI20cG0zWGWnyOXYOuy6rm1o6s3USl0s8csoMIxpg5zSQeRpD9Wl9sFZwT
aan7Q8LKQiRP6yUcLCV06uGAhghdpKGLb0O16I+iKXaKNx3SIju17K5rLrXr8F0k2n5JGjBmWPUd
R0Z8s2RRnhtwFMXyOmZvKh+mGCx/SZY/o4UIOhfXyOWOY9qUKDReQJtylJxGQzKJOAmrizWdM1v4
ozZc9EjxaTW2POcnlot8UkhpwuqjqnIiZ9iMbUZ1cxGCAQjaGNkk+WniNqzThMSvKCzWaSdctPHO
cB+J0vjQStvZ6K77QEjqgTbjXu0tfcMkMPFT1ui8rNSwqxFBoJgW11HsYdzj5gesP9T7lELaV9vl
0anJGBkZ/rTKbAVRa1E9L3NCTyC2tevVm6F07nKtBeQ/ZgB7ia01xMpqhcH/0mIqCDNPUw5Q7uNO
6bLQcJc7Pesu4Jfeqp6DUhTGU10AVyMUGYWmnkGU5OKBfgrtPp9eocUjjMUz5DGdwMNG2dsz1gir
eSPiJiUbZiS/F8ppmfOx6rF75Tn4blvsVItmY71J51dLy5gBaCDgLI/nxkGTWaz+sirGR7HY6cYT
64674Q6p/lM2V3Zlf5M3fTOY6PnpcId9531yyxeU/FD049GpjJ1mTLemqo6o+tVdhPKysdrsPMeL
PIwfwYnjdmvvm6Q5qmxEeUY7Y4XA21disJ/m/FBZ87kYqpGkRjIjB935NtPunDBDA5j2o05uQLei
8YWc7/z/UXQey63bUBh+Is4Q7Nyqd1uS+4bjazvsJFgAlqfPp02yyNxcWyKBc/5aU1yVZeayncO3
0u4/hZdeLNdAB9p8yXn+kSUx6EVnfisZUTPbI/sekYwGpv5z2+6JpwGREIN+iTjSatM33fUvbV1z
w3c1rHhVQMcZN0jznUgDIhCA/CtpfaR+RBHvzDph7+cc9w9yLlB4vbGz7CWyG1bdPvoeRnFuneHd
DotT4+RXzBicDXVBYabzgivnQL76gSpz0NjQwGMvLnNn3Rss6D5iekuZ96nNbxadpgDJyb8o9v6D
kuKU7dID5MfKFyWJTf69EXJcDqKhhglPUeD1j9i9OoZFr7808KU/zMNiKE1GdItW5Iea2pcceamX
LJOM0JWkRd+I9fwHLVy89e2gh0SHstP+xFrpdt5BNZNY4e1DVWZAWXnyxwzlKdN6b7T5XkuyAg0H
OVY/DNuuoSNMpm88J8sinMAo/fxuxuFh7MdtKPUFx8TZ8+xLXwswpuSRf1h8x4IyOJm1ryNVjrNR
Pqs+eyuC5tyXRDKC2/5VlXsOCnmNo2Ib6nmDaeF5iHLqWLltO8f9EH2BgEJs/C7+m+RwKTM/J4DP
/WfNPg94IhhVSukvybxF/kkBtG3Sq01a5fs0FVfyIuMlehHSifPmmTlrldAwtyGZ6dBG5ofGtG0O
rs2lGq2SAD96F9nFMqrJYEkK01m2JgLIVAHSG9qnb8yvfrS2t6mjblMzDEBQ872RCEKs7Gwjh4KD
3omYMXewKCCJdvSCPccjOTAMBFNqrqnnwgCVMoy0TK75MR8ypstkBYO/HxNnWY5JDaFMDUHeegar
kUfCcM4aNCCf5WHvO/Wag+3NQX+i4bNclGn/XzyaNyj/t9FQT1ZCg+Hk9Vu31/tQzE9ELjbLRMPS
GeiYF+kQX3OHHBnPugpPEaLVJQGPPFN6PKk15S10yFf3jiOEp9qD7xpu+Rx9WJVNwcAEzuzNiPvs
4N0GcKYaQizS0r0ZnkQIRCo7BXOQ/MKY10LZGY+jiXYR1ZHMrY8S5eK2MO2LV/rvCLH1MuuouRfI
prvE/wZSA3r3HvUuGSOmYXSvegYlV25DBLr9O2BKwZT0BuzwZRr0mLomnDhZRIwg83aiBUua8pyM
8w8z+I7Awwu76NYV4Z7AAWwNvsZiOt2EEt8xoI1F7fA8dz+pdmFDWYFdBISB+UMRO8f/nH+ler6H
GphNWtm/xteMiGTOcSElFEF287Qoh/w8RYilqLVlz+4okByT7hoAavfwhR53RkOWw6LzB64997n3
KIXwqkPkEztXVNeQwdIt5mfTMilrdoqDREmBDGKmOcarrnFZ7tvJWlvedCFk9mjk073EZlY09ZPT
ekgp+H6mWZ3rfEK3kezSmtJnZWpq4Zq1ioe/EVn+MkS9tmjIZFyE6fBtBP6/vM3opHtYcmvnJ/fd
b4rKXofSou1Fj9VCOeJFNfaHXbjnGkRmrKOrQhyNMUru/CR8LXIN5+apbcsNH3jDua4cBnZkXCQY
fXlIGq0GgJMvFyEXouw5f2uQ73UgS+7AQu5Yb8Dw8yIsTFxJ+gj/ZZKYNuULI5GKqFtx6ElZiHtr
l7rzhux/DOX6Jc/cbToPFxe0uojqnaISiy+iK6G6sxJ4ongNk/YfxtJ9AqJf2Nkx5jttkuDHdPW0
zFzzxI0+rPC96nWdmduYUQlJ1mvk+urY20a3oBSWcz/T6dmfp1P30ID51i5GZLFNaf0hJQ3agm4N
VhMQyBpWcS1aj+7KyD4IXKOFSH4ak5O28crVLIp315+mRS66bT3UjCP8SsrKP0cLCiVx424ZcjGt
QB2fZA/VgpJnlbIB2FXuL5vmsRpNPEmWTE5G6PKIjSSTzdWfE+PQjTNB2XSZnwckVVMgd7O0X73e
poYdafejMFaKtFz4ZXarKKLxdHgYkuCIHALflBPe8mFilDCvpKef3H5+i8KcgaRk4h5mesQq68sb
k1tN6OKCN/fD6Ennm4S9c23jDfbqk8coW4VFGm1R3aydIKGcBfNEJL8LVJFLEapzW2coViIe2XJH
QNVT0UT/Cd9gOYoZDlqzvPiNww/R/0snOK+8tb/92lsiGYJkT5nAStfFvJRR9D1GG0QaN082IKdp
Uq7pYP3oU/XfbBjnwQaaeejfFrMzt1uDx2WlIBpTQwlKq02yeRK98BxS62KLDAUSGCl5KhicMy9a
IRTXdNv5a66O1zmJbzptNwJzZ1l41yaSn1MhvoagO/oEx/T+9F3p9M0HNA9GdGZ97MerwhLhMo3d
kzSiCnVC9jXM/lcP6+qRqR+Fsbm3dIiXm40sGSuq8aJq3U1hvAybDOKLgQRuVu4trCQu3iFIfJwL
bEUoGX29kFV0CgToR5m5jInNWLyW0BjtI4gMVeIpq9GepBWBqI13KQaDcuOS0BXVJStbZc/Kiq/K
gw9paEU+N513pVKHnObMfskmEhPzpqUJ0MrZOSXQnUe0Rjhxi+I+fnMYixdJE/zGmfFd5JSKm+Ow
dZpRL1JpvPD9s7XM/OlyiQpSUsPsLCtX7SfZPhtKnguUt0svyxFC9WqbqeYpHBQ+M0m/b8LbU6xR
SDD+sD8uetWXx6Sf/obR/5sRwu01M/4iE4ZcGzr+7SBUlsoGeTFmWMpZGu4yphaHpD133xTWSsh/
ufNQ+ycrc2w3nhHwjgb7wup+J+3BeOj5NpKR1+MyqsC6yynY+XG3cdwAyWvk89QN5rZzu7dpSo8+
CLk2nXnlJcbLAz5oSOvmAUe91Vd7aoFOmSoQmDfwSFkA4e/8mF60E3N0p0PpKiyDxzZ+ylVz7+zs
HxcLVpCk5JJrhp20GsB17YMw5WgsvJSGQ6O/zIl1zntQfh9T8aPzegExdY3yFt0L8oIgHj4NUX1S
JlkxXFfBVgr1pIv5HrTVWbXhZ2q5L/6YPGWKvGsdbbDAlovQ6FzAI0EVL6O9bs9VgEwfJ966NGgH
bw0wIzTQcJYFvSUKCCa3EXZ1zIHLsoMJiDhRSZAAtjLTcOXkVgTiMx9nk0btKNfiATv/JZ66U4D1
bXTOPdDDH31a7zoJf1ue/CG1TgyeXA1RYEPwoxicw1DteqkQiiYex/lA3Hf4qCFuKT7zAxpHzbUM
YJgCly3G7IZDFphEyIn/prSF/nAh72fRPpUWNxf52hvhKAQiVrNmnzw1pCGRYxAtqP9FvRlWSIZN
tpI+67GFIGbtPXmdmuQrtIenQU/PJesR1uJXylXfqknurIcKTLrj16NCM1ayAMhIWWjtaqlzWfMa
dxJkD6UKvcUlZFpyUO74n8VcgRVH22vSC8AT8bs0soFwZpXPS7VqLXVFnnWhTPjXn9hHp7j8AHv5
dLPwuRAO/lYzRDVe3b2q2aXhtIkNKntTinKXOOaQIqsIkJUbqBSoVappH9LmnHA8LXpqQRa9h4mt
k99J2YGpPXJuJnbNgGXVmFvwT043hvuo8zy4W32fWc6WTRDTghPu4XH2DujMiGOv41ZGwGPd8UNC
RoTueOL32I16PDaGi8SIsN2lW4CyVKL/Mp1q5/EOhPShDHG0d0UeQbzhfRqq6BL1usSiJMUmy1hF
gvCojPIzQ0+wCGd/Gxbi11bTxYDtqUwMVCHpuxC15Wvr5c+FRbNqR67GgdVikVn1dZRVsjd1WC77
Vhe7nm5B5A/grnQckTya63hdzQWl3d22j/v5kjRlsxIEkYvB2UIVP9qj99SqBo80A1rsSdmHzXnk
eebTbWSGbB2167zw29LeKXJ4LFtbYckJ1LY0i3Ol+r1T8lKkSSaZGJx/g8+xHgb605tFt3RjHuLQ
K8HEw56Wj0ywltKQ3KboW10D6lz+unhyvB9b3Thv+W6DVZJ/zeOlyh8CsAVdZovR77fSCm9cvYsp
84+RX/Ldgnv3Obhy/BJZAV94+SobVBVeuS8oMVHyz5i8A23zGyqAP2pkz1FfvHUKWNkCGms7eNNp
a9v2bnxYdAhhUZazScRLC+GeNXJTtfFK2aeHKGhygk+7oLRVIhIybmUAOg6TkqPvKsovawICMwwk
X5ic754c9mrqj3KaX9q4ecqccd+4eo+VddON89pyS7hX7uSsNpfhA7kYvGJnVd4hHNtVmDrvlLT+
uVb/FmuXFc8mCrTnYn6oXt2Agng3r/F3ydLa2AjrGDqD9BomobPCOIbuokphKrL2uWXqWU5Bs0Uf
RhwoklxCu/Ag+t6TX4NEm/pztu8R8IEW+GEETnKQh6lDI977/Ho5o9aDsqJHHCmH7X5PoAaT86kf
822W7Zz8dR5IkQGrzar/rMxCdYs+lTMTm52hk2Xm/GVW8WYhbIm0xR3zLw66lQrDU16O69rut8MU
gX3lr0lL0FSqaJhP9OOGl3Z6BKSi2NHllPVn+1jQHRlW7aF2bTg467ke63XtBJvC3xflVYWf0VAs
5FyvXPPmT3eTzoG+OfMRWbwZiBhCGE2239p6nSw+LAs7FFtOop4NpI99i4aH2dojyvsVcxTE8A9V
xUhx2HemaBsESIySfIG6eumLj5Cc2LItltMDvOczmVs6welPN7pdpseVgFlum3cW0wZWg8OR2BC8
lUh16vsACJq26a4Rxc5u2TWTj4k0ZWmAmg1IjyCoqdLeNTBvMW96UuntlHD/RRxfe9d/azHRUYoB
1HiQIucheE77pwGRXoAZTRZ/LE3rYvotcUCoEmdc/zZohXwne7Rzbx02vsnBnegiv2CYXossYBP+
MgJoZmdgpH6iIH1LS9DCxEtCT9HCAlcAPnAY9xMFAhbHh2g+W4NcFuYbZRMg/KTQFCtf7Q3v1mFI
7gyqSMTdsL5b71ZY1npMg2Wta36xd63LVSoECXzdMUuJSDbNbdG+PWwjY//KSrUYPewN5T33aTQt
61VqZnvBhUHMwGc7ddumkBfZZS9FOx5UrjaNxFTEzWMBP2V7r/sLci4cl1nWvZJIUygcgRysLW76
x0Laf6CmXcXZmxuJ4+jL78BqaIA30q1EMzFZ3jGQ09n17nZ6myyw8H6gL0JsaiywWUQSutNvqTBe
zlgHI3mvjX5TddWZDWaLgxbpeLRUTrlFFE0NCHKoKVhBepRIZswmwDz4rKfDMKpuMSXzRyj9M9YD
JLz5zgAyzs3gWPE0dqiR4wDia2iukTIuljlshDLPiSYW0fMOHlmwRuzsIyN67iiiztEYTSMjDdEZ
iX+jUmMrEMVgY17MkEAuf7tblctm4DSwDglsvRIfXAswWXzFSELsfOk2xXkouncSytfCHNY9qZR9
lZ7HmYG11M4+seEskJpEJfjMAHnEH1DVKz7Jo5TGl6bFojK9LTWOm3D4LB5W2vCjmVD0cGR7fc+3
z3Db/JYMqCxhXMK8StM/I3WRyux6YW/GgVFkxG3tLhs8vsN/mko6+n8WOZxuKfd9w297NYnGzvVV
weChiYyLpZfyVxHswZTYs9/MOR2vGgGONV6RWh8Umx+rNZQ0xqBdNqMP1HJTYjrzTUTpz+BUhH//
F5lvGFDXdHTxVvNGo1hUkc1iby8Cmawt+32o5pPBuFehH3Wz9tfGCt0i9WgxmVZSbQttwLwDdLPQ
RJNzEDk3qtteInrFO05uMjJWRhusRJ8x0MwsHK77mJhmNLec/igqBa9c3o6bwOjXsz3tqJK9qhax
scM77aLhZa0pk/bmuG89llzXu5bOfaoRvbaPtuxqWEDq7t2B+xNaxWi/B8/aUiCyZtYgAgsaiwyn
8huAkfy+CBURFJ2XIHkSnwl7T2rVywj3ZzW8WPDbNnjaPKbLJOYDHPSxJ3UkaiXKNL2Sdrbt7a3F
fQj/1CE3M3iqUugOH55YHjL9E5sJyT7NBiQMx0SnEPaKe4mLpkRWGLo8fbAc9gcVwxC67WZMEuQX
+YVgbiJsY0RrKFZpsW1CffWHU8NbKyZGC4xdzW308xUv7xoMf5Pgx4xBcLxg2vb8AF39eEu3IBJn
e5pIIIOJqCGzwnyvguoo+5z+Y8LG5obzrOZU12sNkG+aKzt7n8UeFnohlV7basCWeAnqFxFe7fbe
2/0yZwfvu/fRPJrWtZQbX/3JpFxMBficfcrjcZHOqMJXfOUPsM9bksqCPHmKtwM6QScofkOA3FWF
R7d05Ruj5KWamSe9zP4s8D0S344tsExhT7J6/LMjva+qbO/ncLhumhwxsdyLltGs6qbvXHA6I4pe
R6b8hyvlVJr22U2io1tXe/RFz7FgSOoGiVo2cT7aWPzERoFDFwZy4Xnw8UqYR5TyDCXh+C8U9T3r
lcW3SGp70vHgG2V1muA0aYKFWCdVLLc3eMvuWSgubdj+PHAlObhvmu5YPIFdug+kfRrD8jfpw3Q1
6YKPLJpwkAn9jq8B4E07n3zLEAD5W/i489Tknc0y/NfWvdgrT//y/8bx6oFllk75hOJ/q5FXBkGT
reg/m/DxgIgGRXnvonivW05L00luolUMLJn3HllIjBtBCYougRHTnECrqUJJYvXFMTJHgMkm9hY6
dD6B69dT3B5SuINl4qrn0EXI0iIT7Gi1nq1T1071kr5ctY0lhfUxXq+QSRzgHpp0vHhRyNZnTAsJ
q4Wivv/utABg9GCzDVEQXYpovXFRnIf+fCRJYJtSv+J2bLzW3F64xE+Nbb1Be/zXiPBUikd4fZ2+
AI6vA57YBK39MnSqvWfMqDM4paBbx16z9xlH+/GwaTqnFrM5fGe9/YhlmN7UkMarMLc/xw6dHXWk
MGrPtaevOfXePUlgS+1N1so2mRn0/GnFsw1cWBFwUDY/Xtu9kJ3cHkMjWBY0Nay8SL/IsSBUo/Zx
LMJk06ONlnSeNKRz1MHBJNaCtMZLFDXMa9Acbryh3esJvPAwDNmz3/qg/uaZKCMi89EVlIFY+0b6
2qcgeLPdXyuawWrlFZAXHuYy60jwNFa7XCP5dM1wRWJsvexGQHOnyrFdaVESqpmphPEukget/KO0
qY9yO0IW6HEERkFNWZQ1hU2+ky+LDLPH5Gpy2dCRZCkLHqEF2DpTG42zKDZuHZ+JcKW0WiG1msMA
PMNbJr15cNv4aFtYhYi03wxBEj8Fo1Huy4S4paF/DysP+86IuwPf45R5S7tmjejMlr3IPo4Kh03Z
uU9eDo4xQQiXbrqUTbdTXdiuh5kgEEWi3g/yPihAmiKw1EPVWJ6+YBg01lFRNas24/Wra0QJBhrC
zJq/srYBGSZ55uhmWO1yE69WWTUjlExfYr9Pt0hDf2n8cRHCGMUKpsff1zLUzxCbVY9KB4d7E7pR
+SxHTH2I0N1yWlQJOCiOVk2xsmusfM/UO0pUUVlEDpr5YJjjHc3l+Vp1vg1Hypxq0E+26DD/LkWU
O3h/0+Y78QrvnZZ0eNYGyQyR8OXRCSPvTRIisY5EHDzPTYo/Lh95OaJK7RNGtLVStdhElhs+iVw4
NxHVPOpZ8J+wUjqjpxo+E7gTfXWGX7fMtHqegaS2tpfaWzA7hltPAOP0HLnRQ6rjVZgZg5qtWyVK
70iESS5Ga6SrpkfDq/EL3wrNCGuEZfMsw8jdyVr7h3FAz0z5i72pEjPYNdbovEv1kCw6IcOtExYM
ZI/q9SQI9HLM4owvrrRWkVfHuMHpqJm1Q13mEKYbUzF04DxXhOXAOEbpTFy+wNkEX+d1lVoPrXbk
ysuIgEBBMfk+cr4BDd2QpDNJT8VwIHHHWUYBcSnzLKKLGrLxE2Vm8RA4ZD8Y8GFo06ZaaTfVaOXd
6B5PqXhAOV1IHN9IAkNuhs1TV7Tde0Jg5t2vYwliqts2W4patrDLUfzK6QqnnpTsOBnv9zXMJjtC
OkWZyEaX2n/Vo+7/6YZ8+qNw5+IrmIX/mTuNatfcdAQQtAPKRb9vLbhuJ/lrZq6dPa1BtAFnIhtf
C8LHAOHNqbmgRLHbTaLzmWkPE95m8BLKjZyUCNJobOWjX8OLGVviZJegt+uRhsXRsFF2KRlTauoa
3bg/eT0TrfHIKK+Tvj4F88ilmTBwmJs2Q6lFZBSYLsEHxSafGzTBRG1tZrNG2sOxAt9gzGKM0eY9
rEVh0gd4DHFkGNOYsdl3BmO1aHvoKnjfBMujUdF358f5tuu7WC8syPZ2K9Ej4qYPhrfCf+R6D3Qa
s5UkWK5k3hA5rlqcJ7zGFNDNKMWEyzEFWIc2e/gux9zceLRg++sqcmtimTuGonnsdr1Cb+qETXpE
ng8FlQRzu5nzDugyjhz9LtsojleiMtNpHeQE+676nORzMTv5yXPD9JvENURD+Nbvjsp8hgluzhuO
u/Q5ddkTN76JVrbTsbN2yYBMVo2bYG7CRcpRghMMLNvzPx3PZ/qO7xi673xddyGmx+LQvwwF/UNT
HmI3G3BhTbV7mKtm21bBq9Gpq7YRZ4/JS1C1ewU4W/JIPZdFaixmbODZkG8JFH0hnvA968Ydaup1
OKM98Of/8PFd/IRMkbmtrYvpP9qNBEsUc42RjGeRlD9p5wCKtdvAKm5Nk+9GNzngC/IIkG2Wdtre
ZgZ4R4lPa0gayp/rJ5SKTzNsRpFOTKeRrPZpT/AsOomYpJZH0L8BxwGsUx6xixNEks31tWxBFige
Go5dajR/MhpgBGoICZdUgzR3v30fh1tlEjtUkyrca/5zpFapelIGkzepZzZ3ygO+ggcOgHiHsD0G
jvMTFT7GMp8Km4szwK97z1PuLWoc0j57CA8tURroMm13IXq1LOzwXUmsVprHbGBtAJQuZbcm8f1Y
PjQQ+NuSpdA1D06VtTuzb+f3uUqC1WCaxs4UZQhFVCJWkI2lmHWN4NPvKwJEhCL3HodHKM+p8ZCQ
Ke8pyEFQRqNea7YUPzPveDT2CRe8EWXLrDp58UeD/rUdgQwIIrHGSyDFYtL1KfOIdtUXKZHzOyhV
83NenNpI7kPLP/VlwI3/zrYD/ii36SgfvoS19fjJ026TzmrVCHfh2zGvIxuunp3Pkpd5roqD4Tyn
UA+9HH6LzNjlmhaEAwcXhYQj7WhYXYrPyYLsauXKNOYf1Kl1sPFyig7WROLCceR+f7Xi/O6nR1Vj
FnnprfM4fsDWbQe3JmTokmH00H54wFXPOwVyIf6IVkGxy+aHIijEJWKrRW5h/WNJbayPYKQCvkbJ
0WHTiQ1EwMuWsKao3lTc5D4agASNw1hYiwL2sBWv9kOr6PRLz2w5ZVCFekglxkNfYRONLJJZLMD0
X3ybeMq8tT3Va1S3sMYoKcNrL1879voMj80387Ec98n45SU40oj5cM5FccD24jWfaB7L/GNAXNO+
dWSGNMayY+Mu7YVq90X/muVHAboY0BgZBy9JdCpBciUSrY6L+QGnU5fJN3+poA2Zr5cagrZ2bxGO
Bf80dteC2dYmxq57D7K7cPyNx+TjmoaxUMOIwYc8m3XvOVDi28rIn5wyX6VDcQ7HjU7YLcVX6zr/
2eZ/NFR006sJVZj5h2Bql0mdHJ3qlw+20B/TjBSy49s3qz+T26NCcN7VBz949fhNWoUZtaFikqcQ
xUEYsTeTMj1p7rDo0rPN9JBQ664Dsj3lzvEho0RDUDnBq9PbG6mdiwYrGR5Vqp3fjFvOUFIiykBt
5nYwtqofqnxBmsK9DL2z7YCRTzMy+Nw8iVK/cdf/hGG2H0X6xRHbAHj47SnGAPXKq/XsQZ5qDzGa
O4NZGp566ib0QWHW3snDJoJtVuNNBZkZo8cqrVPYJN270RvT1nOTXywEw6KtWwzVpiKIqNez7wA2
EnRLdAifSlGk1wFPZ6Kw3MQl2XDY598YvklNmBw0on331usKOVNs+ILgbgK+m9If9/kUhIBsyZ+2
XH2YhLAOSrqfmc5+VRObf7SCvgVu4y0Sv/GWPQwX8oPmxy2aU9m3xs6t0E16VJEtpN98RYnFcZ9v
Zd4/zf1wLGW9G0X4OpnVdxyOb0KUb/TZEx5nMwCNJZInwp9gocowXSCT5+7sgrMiWDsfrGPh4ICG
6HAER0CIW6zOrK1yqZWZqANuzdBZJqwzgY+ij7pW5DEDOq40Hd+nIVqH7nQcosDZC+lPZMMg+IgS
75I2yOwCC/s3IWtwHD6lh8xAe3ceTgaxD56Uh+hR7wizsoppnvIic2vFCWDLCJ4JK0QwE+FkUSD3
WSM+jUx9P0KxY4O30ixe+LO3IJQHioFPhcxOekwPlQymtcn2Y4Thuew4rF1zEms7A83OCOvGjQL4
0jiXzho2dtFif3CvUZqfCl8dVMnNS4IJ4EiHxqKzsMaSN5FP6FonFO14Fi/gZrvRM14rwEoGfmBP
25dIEPBrrFwfRDQgYwjlQosR08B0wAXpQStj3ELmlU4DeSr/jBAHh4Cp8IcDHvQieo5SN9nQZb9G
1cOlesws9zRiFvbm8b2WE62dKPPatgwIJvhx+BrDXudgzUb0bmXBRLIF/+iQ8zzKrQYyYAMMlldD
dYRFDesyr39m47GR5/41QdPOo/kQNhRXy3iuUpb3oPnt6jeXoScD8KHE+VUG6bE2JbWyNF/Dgy2i
cmNTZoiiDSsYWZ6wIVaDg0Dl2zY8juJW18nGovym1gb/f2eZa7zvqnQ21jTSoKP+i9pxB3d2URXI
Rzd85XyMFqXVifdpCST4o3PLiKzAwHPpBEcPMRsLLywvtpxOusr3TcgkXdY+sUpqmZTujqH4JNN+
HxvGMYK+4JG2P9uEHzDudkmYIy7iAipDdbdH/9Ya88q1XWzmkAkqejfK6Q9m5prRo0Rmk/2hiys+
5UUXsPJSypg4aDOZtTLtsr4m1X9DGYptqZNg6aMdTWZvXlUN6ZYgXXN2r7hoEJqWQrwXSfzOv18c
oT68EM2xh/a852kuXOAUuTe5klO3OrZVvXYM6nOq4clQJobKyPpQxoDzg9m2cL8mkp3DWJ5Bq7CZ
lP8RFbO0UQdG0EsR91KSCfoTR+h24p5IpCGiBvV7feRBXM8xJFHXHTKEt8vAGCryL4N1hEMtVuFJ
B+2qyG5GFT8bcw0wyDCXB3xyhM0Bft3StN5ZTX9S9kPZi6JrlMs+esBuzQMX3FTDiO2IeckbzcvM
YLywK/8Kl7NVYb0NJ8yrtRguNhHhtPmdgqD9QkJ+cuLorwzJxevZ/FS0n7ofbOOnwg2/gmD4CKL4
W3s15qPJBu/rVm1g7Fhn3qPKPhUdjmP68sKquMsEDBkaL3F4Esz6Y/BR18ouPxKG6VNaQHRiPJCp
RmMAShcnTs+8YX8SOLoEsHYehqQZZ9qHO7aLMvSXWUFgIyPvwu5LSJV2acDnVXN2aO3h6ieCv9wm
gKTfSA/d0YTl1Q0JTpwwx/OZOfObLogQC+2nxgEUwtdXt5wJDxEYZhC3nRYFUtMpMbZD362juEb0
CVYckJmaRsXNwX8Fm4niN2zIvAQtUA6uQRxcq6x8coz4pUeHHbn8UfFIuatIULXsgzHsrRk4ffI3
uRqOQV/dicd5VYE8sZ8davKXghSXkcrOKo3WluOeTYOY3nIuT24Cv1IFIbQvP/kURyAh7cOyLI11
YUp83MUoNzWK8W1UOeAxviQngyyGZUXgyFOmW/ZX51EIX8IOchmRyFJI4r8GBdYsW5wIykQMwlO7
8kR1G0XNRlimAylSPNuK8KhdFOTBAr+IwzrDotv60Nlop8N1LSUTPKZC2IJHFlTBegf88dp18Fxu
gA+o6jmYZHUtXH5I5gLMC/GXr7H/+Sn6djFOHhpi6zbNGvxF9j9yzu9GhYSe4pCXeDLf8jrfkY9F
3IumA2nS1tnC372gttFn/ne/56YiDi56D/i5Hd0SO4qbQrCDm9e5rnnbk7+2teVnjAhgJUqM1qTa
bKd83JtZRyFfnl/heAvi9qKrrLCoGqRz0mO/SHJmZT85eqiDfGs01okc313TuXgmgpcoHngx9JfS
/k8eQ3N4KUo3llWUp0QpZW7+b6bnSEbmaSJ/bjlFfOjOUBcrwkyZ0Wy0xlQJ70vKnKj2uSWW/Ne6
OZK+7H+OzmO3eSSNok9UAHORW+UsWZbjhrB/24zFnJ++D3sxGGCmZ2xLZNUX7j2XACzhWBspnHcU
Yg9bn2bQ8ZNXp+CCIvC3ZClyv8Z4H71OzIomwDH2aCwHy8SsTmZ2Buw40U/jyM3syn4TDm31NGhk
AycxS/MG/ob0/pi17wp8HnNo5BrFu/+oi34g64Ptb5E47AvNtN2Y2hTfYkiMyyIbk71Cf8GzIGHe
x8MGGgP2VLvAB1T3+zJmscEKhzqiMq+6nur7aYYFVUPCX42OrqbAQ88Kb8L2jH8Ab5OlNO2nDFQV
ldoAF2bENmxryBI4UwhJ2ImeS5Cxar1CHMBoWEvFvrXyZKm3Ad1Ai4BExH651Iv2num4sp02jJeB
w+NWz8cCsjR+y04Up6Bx91WR+sjSsnRTyiRZJUrv161VvQYt2uYukANLt4LbwYEExexm9qtPofUa
u7iTiHbI1qSPfsqJI2PAf5yYNbfXfKTnZvsQ5ZSuC83EiG8DkTKRygK7C04+EXaEBg05DBzj6Gic
WQr7/YqaIFrXkLbXOMdvnM7vsHeq5f9D0jSqtc0YcqnEbXUi5vMlTsdgozeSIaCTIrkZWBD6M7mb
ACuGVvV3NmDcxOgsYYpo6QbgdsMoeGCF3bpbMaIjS3hqAULEF877Wyuq8pDFxr5qjH2YDawQM+25
LSL2T+LBCKNDDj/Om8D+1W3daaHs8SfQa2Q/hvcUA1dfpm3rvaBj1ZaDS2iBYg9d6UV6UiMKwgLA
I6SydqamZWS1lTVJpxVfTVInxUlPxfdU8EOrCMWYZ6bGsgqJ7wvJR93GAV0gZ+BbBSiycwha6VSw
jcLi18umq+Hjlylp6hfIwFHGR5m+CSVeF5BQ/Kol29ZUl/kDcQD1d9t/1XyyCR2VMG2GaxG+lRJv
FS/XoxxEcbCsrADR6WjLthxWXaLIXC7DQ9lS6KCT8rHywiuMyG1Omsbb6l2fb5KK+cFssCpway8b
qX0UevGRcR3vTKPfMvGk2Ijy9ywtjsyn5UqO4m5r+iFjAbHCZKKDchjlJQPIuQpNCaKl58zozHjY
uWZythMQv8zStrqBDYX8PLLwxHoY9fGoM7G7TVOHes9HT9zgUJoXEnSTGQJg0kOZPw9Gt2YgvCm9
grqhsFkWY8pKnQwPumWvRoYMiE2zzy6mKE4tK9/olf4FiIG3yKPZZ0prOsEvI8gXgJQ3UlfSU9EZ
+lJGLj6ZaRQ4/Z0Ltc7PFM/cAE3NvJLgxXKdnJ5zPt6q/l2ygc84FlZ9WDxzoyu+sXI75RMKWp0q
0XCCL9uImoWu9emy6QyiCXsSi4amFrvaFkdNpa+9kbCysXREaGjKYaueB/rIiCVkMQj4b3r5p+fe
AWjDqzGwECwcbyVUB2nHHinTKkc/IrYgsmLM8kuh+EFGLKrNOM1TIZmEbDRoQZS3Ksr43XITMEYo
FViB9Au7iDhqKxQJflKffTAiSweZMhtnPafuS2tkgbjNjN5pqfMUdJy6G50XPFLpMguR/EzCYAbN
76NB5lWAxq/26D9ptt4caxltM8v5Yqjz7jFYP3WjHUB1SrpLE5Tdw20B4JW5BVO3J3nbRIzg8Iis
wHVCqx5K/YGkAOZytZdVRsIOiTHewHU9SOOGVf4f0PwfRxafeTZerCK9QmY217pfl5s0yvpjh63j
PQi0kS+3ZuxbmxNzOk2W+nRgCRkFh7psc4vha2HAg+xBhPz45SFwonULvY1Q5nUQnXSn3kCT2Lf+
/JQiQ/Y+AXlw+PJBZQpwmLYK0Gq1RfaSQaFeDZmkSBcGb3xrMurEq+7nPYwFs0ExFZdsw+pAX8Ai
iFdQwdnrp2HxDSCT7ixwexAwHTZ2CejFn6rxaswRg7a7NDTGDqLP+Yj1gAMhf0aZRrwBWj77NW4l
pJthB+SOWd1cRI72c2VUH0FZfxJzubNQ8rhjcITfuM07XM4MwxypIThMWCAlPstYczp2DFLEiOZm
ABQ3+dswCE7Ig/Imp9Z6yu3vrgnfA55bD3e4q5lPTlHBJyJxIyXLg0ljkNJFOq9Zxhx6SG5NPjCQ
wjFele8CfYDLoTZVkFkbY+XiIB0rdSHt5DphM62mft3TUKp6OI8BW6b6MwQwEmvFxomCD2uqt62h
rzSaW0FQPHCaheexBBLMo2Z+ue4cqLks6qswriC4hHvuvS+B56TKLxbvn52k3DOUAYwtstHb9lF3
tjFGJbPfG79fccVrewlom4BPL7z+twsybgegK9k/d3rHErur0XwVbnf4P5nEi57CSt+lZrsOSSSL
fXPdm7+mfKgy2TT1B6uBPUsaNFWPhA86LYnVakCson3RymKpq+x5LNCQ2fmqqZ7L/KKJesvwEOmg
kX8FkDkmZI8Z4np4LPQVA5DhIF+7rC4q5SN8L6PNWDATS6poVfOKqg7ZvNPddHVKzVdkf2AxoG7p
2jtyjUSngqnQIPLdPat+nUKmTt+Vfoqsiz6eBUJmN/iXJqzKn43gK62OLaIAQsDbflMCdamAYkNr
DkxWTx4yfC40tkOl8Y+jC5bdezKrEWGYTXs8xIvYU5xevOlPfROvdPs5hb9iJm9luPWAF8TTJfAf
9GHofsG4lPEd2h3/M1Hfi+zTaReFvieB7H+3zjVuEJGqW6f2Es0Iy9KpPVmMGxscfGcAY1FIIBVr
Gbxl8AmQ3gd5tIR3vRkdfmYFZ635Lui9NeNZ6e7ctlES9zS6X2b31aK5GNCdkcIE9wf4iM9CCiGs
4X9Jyma+97EjS/mGFNU2rmyFOBW+PUo/s6mOuke8QL8s61PeMahMcUVTYIcHi0QO2Ep0VDFrYW2j
2KKM5xQ/YAu6xbnPrFh3uFjmb5x92ZDRHXlQ9ZNTnWJOiCZi5fvmFbfCWRWduYsDvj300969EfeU
UApQ9WDkcIZzAXmvtvcc0IXjtUDgnXc3Hgn2iY/QeY7DA/6R1D1xvIB6yGMwaC9afvW40QEPQbKC
CT/QUu/1YC2rFf2N9SvMP7aFiyk5hegdhfxQrKCiG/QUeFRfWnRIJ4pcZH14CM0XO72q8HdwN1a5
89CVmf60yBHshX8VamU/gkq39LTblIdLcrYX5XDOKaSy/NvsH97sKIDZtDX8zXwwxPLS4sJT6A2D
9jzCMjK7pYppuuJqlbUn2gd0a6y9oA3oIpht0kHyEQ3hIW2Zw4AwBPOPqRxH8aLSOW4DrNK0Ywzt
pThJJKuh817x4hTO1R+2aQoZW9QnVrFnvWYoVV7GlIbRuzPCnBEne4SmV5mBnURKxxtQWztr/M4w
5ME6YkWNM+REPK2C8KwR0YiWpH5ILsVukLvO2ojgnJfXpo/3ESLnpnph1ksDu2vljzbdhu4OlZjr
4CfL3gVrTDzWgbua6kPrvTfeRvfopeKzEf7UPKGVvW/Nj9mn4G4DhmKdfs6Y2eH6ZwKp4xOJ1j1F
Af9i+q/D6RXh2va+nJpXU1zDgUkZEuHq3ec94aZll/JtaO9ZdY/V+9g+8mCP7rcqAK3A61ckSwTl
fkSlQVJbpNgPbcPoRWVrSW4puiYNgFC5wXyfTJ982d14dZmwkriaVrfQOrGFWhiZgTyIHwSgxPWo
RTEhhEtpMALd53KfeYS0aU9mQEIkd5WDDqt4SArXKPiro6eGxxDXVDvlS+ByaxvoBhKdtdIRFZva
IYYp5NJhhTSQH7m3LSRuUnpJd0GImiipcM8Ohih7hpkBIUyTB8p9r6R0NxgWX8AcBNNWeh89xng3
WmnBF1/jjDrOEcdLyP2f4F5U/MdDuSzyQwiaLEz6dcCNIs4DsR3BsXfeSEkBQefGW+pIHREvregi
bjcV60RPfOFqJnWh0y4ioj7DrIVSGpkv4bZw436m8QZ+mkIKRYoEOXlwTDoY60n0B4P9Xo+WSVW3
pL37Oq3rHaz4ciIUYWQVZIHWwd11aMqPSHspDdjcxLoiVpq75J20v0P/YZfPfOGbcBqWWvzdgmxX
jMp8TNqac68QYlcDb35zKkf0cSihXOB84zM17NoUp56d5jB8pUqSTnEXabt1GIgFV5VumuG3bBje
DWcZApw55tUF68WyLvcG12n5GZSP2oUFgEU6/BnUyWjAOGtbU659ZoXao09WHAaNd66ye8y4evSe
RMVGICv2mX+uwh+/fWmBPKev4J4x1GByvE/O2YqLh0+hWZc7nQD7YdwbEcEpChrfs6+io5FCPqTc
wm+7ElCSbSRyJX5Xo1iXyIQrI4aReyvCrySq1lZGIin9UHsmRnAx5Seh76kEWLmOn6PTMau/VHRn
mB7XJuwyDWdrAi10HozU2nlkUw8fhL39Te8Pcq5+bXMzD9wbjYHzczBcZosefSOP1V9f0G8qjj4+
JAMjMJTGmFUKw8KtxbhSF1gJvdr6m1j4i32uvivn1zKfbdHetM5ZN/7IBvFZE7+eGmjy3M8Jcihq
wb6T1AXxRYvq58ENftqcLUeeMaKCFwjZ0yvvI1KivKHJZPKY5dFmqMs1TqYtw3a+XYJXgv5ZlP1G
ZS9qRKM1vQ7hSyQ1WsdZliv5M+hxrO/Rb48OjhKyGQeU7T1HwNS6b5iZTsaYbwZcXX70wz5l2U4t
mM7puefm1ZuCqeAPwdK+3LvjB6TAfcWGM6akkGhFsUjBB/KePGSQkbZ38+/QOxviJ0w2yQBUjtsA
wmpJUsSEdJOA+wHPtNGrDTKilYu2w3t34+M88ssOPE5Iek3zR2ea6uovE9r8scTEUxzZAxgdUbvn
rP5EOwWh9lhaZ1kD98KhFvKqo/o0+L+GfHOIin6XV/VazBzNulnnWXCKmE72Y/zqjtqn0+RHLoh1
TVXh+eET7qyF8sXeauShdtujiyqmAdYiywrhbxKnK7OeVn0imIzfZpg4fCcaxnkUx4YAhEE9u445
BxVG2KA7tSzNh/bLGn98+geZoojJTnENlayNoTenqybvN0JCyvmIqoNmew8Dm0gkKGbx9Fn6jY6P
fb6zVsjVqva1KKdVV7FNpo+A6ToEuP1oWYrxG6bGObACxppsRiGAFrlb4Fgblq6vzn2Lv72g9ZME
ezBkHpRaVWFzzKK9nTTLMvA2dfCaMJ4faW5zbW4e+cRmE3Cgk+EJLjywSZ5pfxzIjIaj1Sv2o/hC
wCAxCwybr4weikttwx/PKTcslIaHVEKodn5qv96lEQaDLn81A3FMPGiH9jEJyNMwqt0E8z9izA9J
LI4+agN5blotkflheAgQKHekCrIOLsxynxbmFSTkYraYz0JbTUVXVDloyksqkdmu8rBQVcj2XWsL
QP80Zb3/jM8PM4Bn/2QyhARLKIHL0Li3WNrI6oAJNwmeJsqnqLpmEn01IFY+1lw3dnmQPNXNP8OE
yFie0nic19s8R9cpYOEO6XpKvuSE2j1wl9XgrGQOj0yOjGSueDEC77dJKPJfXC7osmvXHTqCcPzp
8ahIf3awzQkvJslXfFadN391imaqW9bi1Yqba1PbJXlb6Np69ryF4dzsVltrOU8cQp53nMqnWOte
ex+rWRU46SpqEDwha3GwtwAOQOWGrcBjta/3eUHmnP3FIOyf3ugrVeP3dDX7Gore2pVVcSrj/iIk
lytSspyzjb4avADNhUA48hT3lCeUByVjuBIsChiVXQXgFKHXMR5Re4+f+phuMx+8w/QWly8FVowZ
R++TAJR21YMpGCLXmcrBaMxo9sxQlm4JKCJ+a8R35iTfwBP3GFrvNqkz0NzvmmWdbfAdi8HVb7U9
wgFBJtK0WwvrhTex7MfqQGmKXKMKQohR/Ok42iI8RzH2FVkL5HrjJnLsZVRH19oYDqyefmv2nCpk
mE555ufo9aYUz5v4UeJroCTwWQuGoKkyLksfpX5MbafMvwJe3phtosFgC/ZpVF+1kbGU/HGTfGlO
w6cP58nnKI/VE0kci1Kfydziva99xm9sKvnnGE62ojvpVnnu4r5deFXMoJqBhOU/GzFoYG6NxNgE
VvMxSJ73PECxRowOMrCIoaF/ayci7OzbYLAGGs6BSTQpjWsy4bFSzTYyw7ueym9jeAQR9GKVfSG4
CzBXKLkUOkJYMj4w1MRXuKIEqpm4NH3AayhA0+8Iz0nmTA+tFF9Tnx3LxNkGRrvm86f4DulUCm77
ZjqyWtmYNhejZaMChy3/YcFN0yXrK3dmsiTt8+jF9w7tb6t/xxoqafthZ6SKx7xyjTeLdvSjnwOM
MuyG6UldwxwI0zc9q8gKm9iHEcgG9ImvDjW5OMOUt1dGDerUjBFdJMmhE9i5ahOchJ4+MTh+ymsy
awMj3oQ+10CY4efQkDBkz5woPD2o6wQpTQwzmidvyB5ONL1OsAQQQnTrMpm5oAZwoT4d90RCrdTA
H+Y5c+Vl6tBhmYMzMix5p2poW/xi8+q2hrKYbeq+e8eEefJwx1D1JOs+YRKvjdh2J8HE0XKYsIco
Igy0+5E/JsvIL6+tIQivGI+JC7QrrjaFlHemX8WSLKxlE7NIGqvVkCarHs7zKg76Vx2Vm6YVK8Xh
JOdhqPWvxK5hxdGa7JYVFI5lnogj38BqygEvs6LV6unX9oENmKpkasFnqfFmRuaRAefaApnazkWB
afyMyU/F3eyU8RbyM99k+1Eq6BaFhdcOjT/uzbVM8z9l0sD59K5dZleLFqnl/MZB+9YxhzFfpwmI
MAsdIwv24eAwDSBaCQ9qJi6jQKUgCwAzuIovRGCQAOWq9aiZq6qePpqYWXBu5vLolBY6d3ui4cMc
syNCg5WFujbgC+LUFN9MvobHOCMcSLx/Nyf3AucwRMqFWl6pD4BMOzAs6IRjgl26nWewchOkxR1a
R1QnTC/Ogy9IHjOzp+Gahn8tfuGyaP/YSuC1wrcM/B7seWxdRSQOGqv+Ia8PRIC/lChVVRFvLfp1
4Rds8CyL2aC+qe3mFUDIbx9B++4phgJXfKbkOwmJa71l4tqCYkI5FtwQExGnF43eqhG9R5Jj+trY
uViKyWlPlQFGojJsbQkn0d5xLsxTcQFKXte+u7R6wJp4jsLon12zsjGJxyuj4UXHo54zF8mcM0ZJ
z9okhE6jpDNhJGEw8OOHQftHRJFHG+UN+6D8VxdrNWyC9FkWrKYWdctW7UVLb8342dVHg/mKgd3X
Z1iTMDuyxDLN9V1SPobyxzH+lc4/jT1+3ywVV15ZXUUFAEQxUib2DxpS2X9FTLf6s13+VNHDBDGp
mmtp7HgHmITf6umaOfuRvlU2N55B6IEU2YpcFm03qJjqgd/9nAWvZsfhl1L6md3ayl8UQwOi7U8c
Uoeo/rWxlGHSomPaJinzt43lUqQAEq5+nLpnvoEiG3Ne53B6IQHlinD6fdf+SP4DkofT6tMujmSn
yZGVs6Bj29YQ7YYcHf8rqR0r0yDJ3ScPVH4E8mozu7GMF725waRwgH4TRom4iCIZGfm86uAl6JZu
9HCCsy9+CWYpK/C3A8fhbweOpPNeDP0hRTPn1CzQLuXeG/ycdedytIG3bwht7BxMtI1Oi90gJlTU
qdMGNRUYjo+SUXNmu9tuejednScQ4jn+rZ911cEsOt/7UOV1eP959WMPIFSRbYZFjLj2SOGctM6i
FdOh1X5k8OeNb1kqOBDpzRk3cmswrcY8kSVGSPBsFVUvjQ/4T8bFuOGgJUc5arZadkcCv+px5/mR
OjZcTNiAd4O7DzXxXSC2ZdozgNSLCIL0zV48BdL89jIMhrLYhC0uECWJ0Oh8aa+wm+6QFzLx7Fpc
3LwmflOmW3tAdBzYf1OkP8sK1GIwGZi7m9+RvSBjPV0/hkVlHDpUo+dWep+k6TEQ1LM13wgwrAIX
qwFaahF26ac+oAdOPH9dW5ybukWQVxQtpRe+w5haRaohNivxpj2Ly2Bbc2dsss7BwJq9xEV3Hutm
l/j2ue/sYe+Ru7hK0rq+lLSvfpoyR2UemMaQbmZXB5nOf7IZkKgUBBxMdPzkFX33irGgzjvCQ8Xi
10+mgwP4whgxnTJhksOrlNXAGxi0LV9eNSXYmVPLXLM2nO4oSdq/IfZQVLDd3nAr4jMmYIjrvPeb
/3FYXLpd8dVW1b6RTJjICdxj7UAAFoXGjdgYGW9BYYc/jUl48qLoWJkvZdGYPO++frfQS79PAIZv
Xq39m7zpbETwNxtikk7k7bQwPoNnGUf8VDsNgI5b7SEb0HvmYjBXNjTGaOhuoB8+p3jYx0l6b53Y
X/UGelNnQGKLamCLPHxNJ3Cu2XOzjPGrL6Qb7pVHDdoRcRJOztLfbYj5a6YqvARump89On8g9yx5
n8I+EqRszh9M1r2OtS8Y+iX2xQ9hfUHu9Ll3bDn5hLNXxX1SIZJSaFMkEsO0kvzRLXHC6z5TDGfL
CM+gslEVtbNQMmjGZM1zSF6RV+a7wm1wdjqm4mRVWjNgyLcVw8DRtcAfkV9vmbBn/S5vOL+IpauM
8uKVyQ0vPTbIQv4aqt3pPk+yDl4AOi2dTCGJJ6nGqadVoynrmgIwhNP5t8zBpk8ciTwjsa+eghKq
+AJop7rQoYTz0fjdKUbiiVeymethSDl9CQ6haotV2hfVu9ul8Nq0jBTQCoezcv3sSBwQTNEIqSpX
a5jdcs0cVryy3suQp5ykvCHG2jVGC09qat6shohqAzUGBi0KjjHrkovfhuMhquzpFJVJvG8aXJGD
GJxbPRRPJtiJcuFjcaDb7gcMyoXPpiaVw3jW6hhmQIDIBFOSrx4kjjCdIRicyzsq10jLSbhMkJZk
LmfsiFlkqdlatarQre4dJaKzqTtySZLDiBuYYy9IdBO4CXBvKAAkosU8MXceWG+fT42zbpE/Cs67
uIdnG4T9yu4sSoLIbu2zzC1tXTX2tx529hp8EyVy8xIUFtr0ksDe4EfrqmOHZbqYmrtDWK9O0AG9
rWmtTORyTlqc/RxBIS2VTzkOI6awzy4bxk3FQ8Q+Mzp7RVofy6G8gLs2PpktVNue4V8jKRHVMLT7
0q3XhpsAnmtPdoGyuOWKmSCFAsWylkV9Baa7bu1baX/Y7Z/ojQUecVSualVGr1n7rmcNE7uPevqc
7EPn7s04fDVYCitb24YpKafIMRgOa2SyGgmeTHmv48tk48FsfcS1TcTS2VbmR1Sy1Qkb48Ux3j37
ExhIGYVnPW4otPEiEdi3pV0x9R+vGi8Zsj3qs7M0n4vou4/2o9ezd2rTden6BNfYDDqVs7Oj4Rlv
DcgbjaCPgSvaZzFVriwsZ7TY1m5Waqfm1aH7BDpYBEi0MgTxKGYY5Z6l2ncGdHuACuEOPY6V3jRI
BsilQwmIdEPGaQCqdcpeO7DTJEd6w50hZNRjgbx52YY1R2N858YrO7BAbGKNqVK8kQxQq5yGhag7
yBkttonpE4/fxjbjTepQGI8rA/1XEgN5PGOzT2cBhl6tCzHAIBYrEgX7EqxLCTEPOfwlwDRpr3JE
gXGLIpUYuDVg5Ca6e85nFOcLvSaNOfuOwAkW20E+IYBeaDVrDUbepEMxHT12/BvHlusC9Tqy7mHf
MtlvWuXy7muLzPtAnIF7r8//pu5QVc/dOG7KQC7i5KDKFz/cQd5t8qfezC/zppr/Rk53rzzqUHD8
3IHetIfnbOq31l5N1rEtEMIDJi36zTzlLrZtWz5r3SorvkpmGY1x8seD0Nn8M7FjARQ8p+Zz4387
OmDbo0soRiDebfa7tY+yAO39rA7lH4yxCozuB6ExhD9N2YkHSIHUs5xXNz4rj7FQDZtGuyvWZLV8
A3EmJO2ptbLY95vjQwf1hfCCjSlWeS2c9TfrhjAXkhfiK3u77ViweRA/ccEd7RR/M6oob71l0/My
cay4vQlpVp4kuPix+qnYYSWmdcVGu6MQeDOraOE6/wLdWZeI0Cub1eVtsr8a+z7kxKjg/HLTN7MJ
vlSEU2dG+8CuUeneIsRCsd4wYBrYP0gG8tlYqV7C6Z+TH+LmXJP0kaBgOys89uzRISmRZAAAuq/3
vY060oYinHHJzbXXhKWY5zXg/8P3vjs+TbvmiKKFmZFGoM7NZSp+bZ4q47dX3xT/81wgZm43Z4ar
/JZoFoqG7KPLdaRa+rsBNkGkOMTjT515dpOgP+3AOGrVQbfd08REQtdnyyYwkbqoX2XSH0l+Qmu9
QTNc8+U13atqD0jXfYcuW6JI1ak2KLRFhhbfOjnpPsc5pKlhjnSzzXUXQkgp2bhEevOGVN1dUTqh
qak3ylOovoK2WlnQ0ZhvG0i2iSRCX4wdujJJ5cjrTRg6OH+8yluWbvjsVejxmZ3waxPZ6Gc/de19
Uhmi8p8c2veqq+feiraBoY4zU2z7yHwaUvmH4a4mRpDxoF3uhasfkDV+9D0k3ql48vrxSQSu4iDw
T2Xn1VstwR1IKYTDt331RHEuI4M6W43HoDWOVS4ZGyfqrooB/8JIFFRP58ff4ykijnuh3kYND7TV
k0WfTKR8DX50nc1SlW6CQQ2Ct8xAqhlo5kFvjWvah3vbltfWTQpUwjYdgoZKfUIJdhb4m0lJlRrH
kKGRfdL2b4YlCWgU7OYdJ3E2fu32O1FT5iNP5VlpcX7l7LRR5eYMtUICNQN0/ZhlxrpkVlfXDXJg
PLEFrpgx0cgC7xlvDFy2i6gSD+KF+Jb5qVKVr9lEgt5k4UvmXKZqJ4irBbJYkNbFYZc+rBnxQMwo
D2cB+MTpjiPFHbvK4D2SBHA5jSUYMaTWDo3XnCestrorGTflMLVZpfUa0al6xC1DHomF0A7LPyl8
pfHR2Kj3dOn+1r76mkyW8nrLBYDJ84gudVqQQEP2UM/mJ+q0mcwSn7uWqifjnVQlck8P05frYA9J
L6VV/GZx2GwEQpplbQc3Q8izHcn3YWzNGauBIUesVT1ugBcTN+eIUxRYDDOkw7o4c9G/RBhKgXyt
vFre2y6/gb+Ri8SaJSDEftLfhziMc6NG+D96nbVGmd7+tqUCpt1FFzGpVVj1+DE4bKTOq4Nqj1+2
8pm01y/jYJ0jx/22TTO+CRUxZCflKHsGLcGELwDXYHfhynEmxmvYnPOIKGlZMR4dLJJj3c+xT1dq
1p+IklkO3wV/apsdHWKJl2kz/TE/mKdNn2LuCss4gorXbeKy+rLM8EbMGkzUGBQyD+CP0waEF47J
yXLdH1uVVyWacpGGw8VOXPRA0LS6Cvr5iOFrjSaGITZmOAzVB9lxDA5oUcbY+vRU+oKHBaONlw14
df1oa01E3C8cLUVbIziSVMaL1u0ZdLwKTf+RkyL7a6ANM5gY2Ru9ThAeujCB9ORfluWfWV+vysyE
Ojd9OGQ3hh5AyD5biyraGJG+7HvyYqL6CaTpo86SnWFzDBFxZ5J+lBQLmciVSpkym/FL2LRv2QSb
vkO8YY7EggBzq9eDybKV6FY3t04js5igH1d5y9w/1nZmWiBjrK+lKGqGt+Ja1daeYu2DlIu7Z7Od
GePKW/kh6T+SbjT33BfcRA+ui55SWX7mIpnbR6CMef1HCh/2S38nO54CXGq7tG6e28be90TzZYyA
aEfmYM7+qooC0Q+ef6H1aD+Je8vVm6GNX2UDOhe4E+pgLH5Vy25bJMDs+idmHjPLdrbAlQprTUnn
0OOCC/T+NZb5R6ENWyzJ6JhJAtK9CLnCcJF6+ZtWab3UG/djZJ9Ess8hZIlA8UG75FbGzXArQURE
cSVQBnlUd3IERjQPU/lmsOc4cE4Q4OU3O2yfWrD2mBfomgvYELHLXCWQHNROhoJ38g9+5J8lPUfp
sFkXpfNXBNSfsuf77/pVyUDRJA8YHS8bL+pKPUHIYqCFoZVjUtcNpDVHRxYOyZl1L8aDeJZb+QCB
qNG1jQDMaytY11n4Qr8NKrwfWQGLT58k0gJdR+mYyPFz5FlpcPeSClyXadw9th4LbZ6uVlXqrsfZ
9TpoZ92N70Y/f7jFeENhIrZphqsISzucqaq4ecwYl5WLmWhmIrpOshIIqkF2Dd7JKQ3WbgLU5N7U
S0RqvR2b6hSJOj46Q9CSWcNNfvessQj39SD6guU6nahdvAe6xTJYJdNwRnCeL2MD9bOtmps2UbhQ
J9mLmNxCvRbUuC53Hz3LT4MNFLTIxirgK03Rqai7iyF6tD1h9h5LEpSUOlsjqwAn0F+L0N1rpMzl
5YQnhRFIYgDllMW1mPqzmfnLtAhfChLZjCDek5H+J3U6UG1EPQI/AG2HOeMgLMxYfighLheol1I+
fznquLhmDvwo3fQEUoRqLRsuUcUJ3SrnKQzVbdBhtLL8INYhQrIG+anpYqajE+KeGKUYcarGwpeM
wcMse7GtvoBqDfFdqNeUFBquxOtY8/rbah165lkbwt8Yg67eTHC1Bq7DpGs2rTL2UxztirggBNm7
jiNo3ED7zIt2Qx3ZzKudc0jQJU0kcuF+rF3wfRP4SacAi6PtJqUd9U6cdVTrG9Xrc3U2yE08oJYf
JrLxmjgsN3bmXz20dcmAfweBrLrWMabltJOXpmh8rNkIgpPJ/e2MYjNF8qmqwUznHOwGAlcXWlYX
/MfReWzHrWtB9Iu4FkgAJDhV56Ac7QmXZF8zE8zp69/uN3vBQZKbIE6dql1Ye+fmiL/xV9d6h4zk
7zm2Qm8bu+ZvQYtPoIJzuSlZl5xDSvrSfw2tcD/E51a0/GZh6/Awynlavl2DgsreNgPPOUy++F1p
he6cY/2v9zHAtBFNyeV+FGgk8dhJ+h1KV9NT7USSmPXXAht47OKHzgAB4puoACnQ+Pyvj7vxt/Ec
fd8HqLi5ns17DgoBoSNbxj2hFI+oNI4qjPrtBwxnBl4vgMPYrlbvemQDpHiQrldEPbLqRV5jeo00
uXJX88kwtmHAx8F8lqRE/oM86vLv4vXVOVkd87i0/rrpFpn/YglhNoKY+rSrmxaRyddjRuVn1Ygj
MMWVnUXPw9tPUfVS1LdGUEKf2DlNzJ/PvWzXL9K7E2EIRMctAA2TidmxP8Fr61JISkHZxMgsJR+7
VsQ7xwK94worn0OVN5ei6bB6iF7rH5m13WNVGEQlErvXKmLhZh1XHm0wBsHdMlV0IceCfLWUXsfy
/+ZGT6v2Hw3yEFFtLZ/wCo+nPGko75KQkvhlzRbDcnAQTRGegt5RJ5Wvw0VWvGuJ2rVHv4rFtfNV
+pwR3nlHarT7LiWgFyusLWALGbOcwmIk9AUMmMjwtacOP2Q/wy1U+SSO9Vy7rE/ZiuaRMt9O4If3
Ns3W55rF404QD/pkWbachBk62tT9eR8mVUKVlFdTpa1IMjjjFD0GiUxxQkKzWjrFuyBeNSA2cGq7
tkjIS9RQwgt26Te9v/5wwxfFRnjX1QFFg+kIZnniEa/zpLjw4ynexrjGrQLo4LFyDHc85UgYPTXs
mmwl5o24w2MdpL2Ck7EEXPknx4a4dSbs6+CotqvXQNvI0/LZcztY3k7hhn/TfgEXsIz1J3f7igHE
0H44wrCstNNQspjHztMESxybdWW8p9ApoxNsZH67rvJbvSUkykpQGd8ZwQo4HG36EZPLOvleHm6z
xGcEUl37ChIl+vInXPWbfKbkoUq5xHd+Xvz11ppNoRLUsK9Js8sD2ggcx/Iz9R3u0R5YyGcVJe2O
nrD3duXyJ/Bb3GW6Xbdt5boQDMkdjOpM2+W8ayT7nFmnn4iEqIHFcg2gVfCnLAfV2uI4gx7bOGh8
qAf1pxEFshu9CHokdFGs8Gw72OgYZLZZNX2ykqy2M5uXGKAU59n4ORf4Mqq+faaXm3CV1b8rU7AX
s+XGn0mduthSOOi7QyKBRedZ7rD/nWaOY/Vf02RvfaMZdET/Q9bob8Lim44b+uG4+J6kz6vBn4cv
z02ufc5Wxleg6cLhWnjrKy0E/t1EJR+ut+XXSGlmv8TXagBRWYVUNJNWUaeshXefTOY9cUkIVcLZ
yxWQvp+Q+5+5W4Wt+g6bjjBUdjODDey3k19tHn0XBOB2Y4WeWA9ZenKlGuETjKhWESTOtok+lB4Z
GKd6D+rkRy5jfsZKwKzBZ9Xk01/XjtMxyKH0UBtj2AQX5rLk8sPO7tmqHuDtGAIXGmCztfSdlcSy
x+7gocHeCRwt+HUyqn6w+HSeXXZpPYpLMWDDbWX3pIJ6xeAq3pDHcK4gkbgNTmbua3TtODm/EsrF
kLotdS4kTHzdb3RfwCIhpYRwg+Izdu99iBeEblHKKhQ9gy4azmzQ0kfBocLTN8OrPzgJqovOmh3z
DhxosV5x93iHBM3zztFY5gM+IeM8nezoXkYTvJtMPnk4WhXgMq6TxHikAXnX2nRbkBtAMJ8emIFJ
geNBVxQfToPHKyuL38tUPFnjn7MCj/PQ9+iHdkn2ae+QTL1lrSsCCs46G3TJ0uV2E78KcVviDcAW
aM5tXwIu8v5A2a/HEMz4XRz1eIMAlTfOXWtpxh19mMqWYjI4LcGfcsmu7jSeKcJ55ZNXbVHGuBCy
CDiV8/pLFZNBiKhPbk+hBMHpFfCzi0yTOB5DW13GrLZYZ/Jd28H5GVWEgEPQgKmdusSE6i3vV+zo
YOMbgC0kZcFHUvekb++cEP9WmUjqPSLnrXHtW0cj1uD1nwXhgtbBGawgpGGeHMfwbwhOmu9yuDal
T68V7d/WP4hbiO2WJlACb2mRg04r5kPUp7/zlK+XM/hEt/xh6dOjWjXfOTQb0dBdzE6HK3RMUueA
6+rkpAGroaz5ZHvzZB3vfsRCkVQEDEmMcCcd3ubQ+wrEct+ExUFhhNpk/YxnPEp+4i6+UF8DsNw5
0QPz3mm4xtwzNwZybKWh/gesevk1vt0W8/q3bKHHt1gfm9bQjWkuKO1Xm1Ea7hfXIWieu9kcvGQ8
c408zO14zMr+TIiOhYg+5Ig5dYzVayhoxYgvZGxm/Lg9+s1U7pw1fjV5f8m9+RiK9KopEIRl81Td
JpSBTqyWspM+PE4KuWHoqOad2uIkJl5oq3rIbLStXP5VsT1eRIj723jnfOWRAUt1wvj5XBt94uze
c5LTpcdLu8FpkfUPvR8f56l5m3znbmoJQhmgHB6ue/wrA2MTdM6KW8JAvYz15AseEJwhTLK2r0/g
Vz7yofqtkSD6nlI5OUBO7bYcPRu6QXdeiLhKDzX3k1uHE5SUyXItBBlysSnXTjqUB+9XJEgLWPHI
FvJIY/z7UNHeqOCE0COCaixYRPlMSJHz3rXDibrVu5L4FruavWEzAhsfw0E2MXON+d/VIeQPDjnn
9waX3q6skrOdnljG44VHoEH4jF8SAULLLWH6DfUmxviB8oebT4tfjan+FGv1nk/NfznAFxO2z+Km
WQSgkojwpor3SMgx6/jzSxxFhPH6W8wfJ2ZSe9x/vCXa2qb/ZkhkdIx7/yUoqqsdyFYww/hgHzfU
sR3KyX9oLESfFMU8VslT6eP/qr3xpxqIhCXxfWaH9ylZX+uBnpax8X8B1obVQvBj6O6X2jwo4J1a
BgQVcJH4S3exJn4OoJ8pr/u1OIydwzC8x3lwDBfiEfEiMVFIkH59+RSVDfkL2b3T88GPZLAveiID
oOMQ6GuOu9m/zROJbHNur9Mfdy7+9DeIhVMjUZAsek7j7jmrEny6NeYJh1B9rheWm+uBFskTBYCP
uYja53ahKXsGXjoGw8OS1geMon9UwK9w/F9tuDzDI4SDOgTIJjJCEW8V5hP5j6DbZ1vDFsjn4gFY
3VMtmi1z732fND9s3L9WiDAbm3BnKbp5Bx1N70zJ8cq1rweTBICjcnFDBkOKDS7XHuRJy48SLn4f
Vl+VtP8lDR2UaXwBsuwdxrJR9ESaXQLpsanlSfOPxh+1dx3xe8Jm5NKkY0OXYC/81sIb/mDEOU7R
+hykzT3C1nObKaqz3GTvzPG5AdOju+LbUibbRM1zmuJotmmM1pJBBBb8N3rL2OmE5bcT+79SrIpN
wBleNn/DhlLqokx2jSaRLok4Qs4lmzZwbOqlbAA9W6xz7ryRjmVRqdAgQtZmm3bwzy6HIosA8NlV
276nQ/Im6L3d1unyX8q8iSlKfDgzUSgdjBeBFWc7AXm9wRFoQfOS/4TiJouHDvY0L9e2XVhhYzIC
5P/eZ3F4yUoUgKRI8xeJQnOXZr6zrQf7UdcedyhnesBd+EfN8Wtm+XFohgrWBCOHQkg1p1s8TZjn
3DB6rOVwABsU7hrK6g46iE5h6yoI16A6x1E+CLPylixpnoWBsMv90YKlAaYD4c7ZggSC2VDBB+dl
euSGURPYmh8bjWvO9suZQOW/kJhW2FeboFqfBJepXW5Z66/FyIuzUn8qcBdZQNtwX9bEaEFbcpC+
LlXK/21nOo6XjzCmxoDnYZ944dYdQBqVAlN1wOKgyCAYTdzJqTj5nFxe7y1jW+0tX2WjgdhU8l6J
8VT3w6OKJwybpVo2WYkQCib10ybNa5Sj4Y9Me6Qi1HXQFTQH1fkbqkwxhXQrZ0IYJ+RUBW7h9MT0
fynGXD4jYgE8DRS13d1PEqRch338ZrYAwYrLn46THIjEmoV/e4fY3ppTNUF0ATnTW55V439TfAdA
AkuZYr9KhTtd4Z5I30yCwBVUHWYn4VTbZaH1KZaBh7WsBZyUJq+1dxPVaLfcOuzUWepmPwU+wH0V
wXDLAYbu6pFr+Fzjz/H74tqvDlacqPydcWNG5qKxnPg2T/gSAPQd8jOrZ57MHGrHTA6F+uvyzQH4
RhD0m1PtOTDiR94qMwC+/1dEUIHYfm+BEVAWE8A7Wd0s3q5i/Id9YoKGx4nvsgUhKOdAHiHMzF4Q
xjmEpWBr4FzwVFu7E9g4d11fX28VuuTKeZF72D684DgUNieHvU6HYMjJXBW9/+wseleVzorQav7W
QL7B3AWbsuhfCqzIfohU12ZUw8sOBAd4b+bM/5Yaom/WrKfQDB9N3U8HCS6YbAlu+ZUq9u1A8+am
5N+g2Lgib+99oftjkuX5puYxu2Hk511Cv/M2KrEYEbUYtrGhBy2X7VXlAHm7/NHHmnXX5kR5B5+e
hEq5znYMC+/kMEYdaIWrf/cKqHhVV/Wjx80CoEMzvDVwPv+haf6KDQRpQesQqC99agfLLW0+O9JF
RVXFXi4GF54qaf1N8V2pXh1Mubyi9GCZ9s1HvTZ8+LBQqtq7r0dyZtr96xTICAuqzQEfxxczCh0F
C3z1zj5llNhuSHvqjWoW/ECVfipu7SGSzSUtGBmYLnlSNfRkLFl/pR13nAP9RnX26Hrlo6lQZ2Qp
zM6WXO2DRl9I0nyJ2f6rMqyOvCz2tI3nd30AIMH2gmhHI3OSK8tD39AMa7svEzMrmZT8Zxa/sB25
H+VEPbvmGmqcesvWAqnBDbBJZJrJC+1m9YZ38imQxo3GwMNSV/HjgwfTxKcGTwBturh6V0+8UAsO
uKXO/GtVt8RiE6hU7SblJXCLnQ1yV3uDw0EoMHthvfFfxoZNZJqI+LmcYDu4bs8EiSi19Od1wf+u
Mi+99+XKZzisl49F0ebBEB1W1b4dBL7OiTg5D4WVaNV9Q3bfmhaPlLxFlZmIhk8mp/C1ajHWnasI
KXmXBknyUC9u/dhJZ/kns4FHl7zfbq0d55G2oHGjcsRcqZv5Vy5BjQtC9qSL5zDNt2usQhwqhDjW
EVq6183BZ1c200cpU+/Ipz374BrbPKhOVsT4+uRHd2pkkGALy6FbmDdPtTAsRTOju2FIgmNggJ/m
GLFjWvVW0jR8etfCD+6XYbr9gJErUjM5d7c3wQnyU/Ps24j9NGm6EOUSJKSvWwxN0NrI0DbunO1K
FLXwbtQYe5eR2mCMIOFMxYHFAOnN2XQVukuGs5st6wl4KcR6Gn6ibz8KcOdj/4Lo61Y+TsoarBNx
HnYN2FBsRMi7X0p/Y4PVPnQ5u3duCEQg6nAhfRA3BTEK63Tmkaq/IN97hVXYl/C+vAemD78nnYb/
XDrlapr5kpqCnVTVKYB5twYMmksaZ++ws/KlFsvCyqbg6theGD4qH/PEEi1/lK/YLCaRH/4rCo+6
13lkF4P4QWSaaUNQ1NIZv51BOXduRttH1ZsNWEtbP6ZKU5OHAakD5NrQyoRfJWaSZTXlXjLa4NYt
x6EfXPguEhDOsVesHbA2CPnYLFP8ugX0MnrFGyrizowdOMYJoEf9Y4xwrI9dGZr2pac1z99FQSC5
4lr6aXe+maU6cY8FZWVDf/FPaznyuut4RFiuLtZ5X1Cp830CEhEgZtZpatYIJ4+HYi1vBZTOyqKI
3RI8ppi3tNwtJk7lJqAnjTli4H77LeYiYgHuUfYLkUF70YXTn8Rwr8MWqT5y1+pS8KW9lV1ho4eq
CJR4Zj1q6xOvcP2aKktOyZdOBEu/Lpz12qfsx3YyUPh9E2XkuvEq6yT04rFdPLG9d9W2CSvMudSz
NuMhy4eov/dWNy8/VunVgm6ItPQPltU8dDCwEOPeEV3AmjsP8PPmnMV0rFE3unQ88kFXcQ+n+pC4
LQuFSr52rFV9rOWT8a8l9EdxTbwiJVeYl8KH6OWG0jl7MmqiXdagUt/Fk5+SPKqH+jfFYIhooVzc
Ya8ml5XzXYpqzZtiMJ584hqNg5SKQQ8gb9L2RMIdveScwNXIQenlEPBEqAFMk1CX7U2fWV0UnmDO
LBGqaFwYgWOQE0pkVpOw4LXzhW2CpSJkGuV/ATcz8UO2qrE5+KEhbDOuZZq9pX60fi80vorfbZ7P
DVFyZMr8T7wYbHpRTBHztc0rd94x2A9IoV7VAe83Jp2dcxK1lD87TbU6r/GYVgJvCrGdh6EuA9fb
p95Mc3ikKKTZzTQ4VGx/vY6cxOyis3oVdnlJI0vP+oKh+g4++HzD2SEvffWY4QlZsUnOjzSE3HgK
eTLlfbpP6gYxcRka4iiQeC3BsG5QzYdnG+vcIE+jOFZCL4z9cSV/e2FicZ3NTVA8xjl36auihLI9
Kb8t3HM0oChv14Wf0adKrWVLlXWhAQU4DmT4yq7W3BlByM722mq2COepbLP1K3AaFW3XoApZRvrU
G3jHxrOxd/XIR0Q/mcXy9lWnqpv3Xaeh5M65/B6baJzextDPqaiyXJ/YxPGpjPDzhkGbLZuE3f6r
m0O8+rOWmQmBinZRNuK3T24RBfTm6VNgJnNwrjk6/23gmrkn7URS/lelUur9MgRRep8vbu/cwrxN
6hxkmSJO1p5tQ/ByXQ6Dv+yUDTOCneGwnH2T4FITLIcB26sxpwFxxv4ExXalxz1k3n9ouyIGuzOF
an4a60X9DSKPnmmHwCHqzBqFxckR8oaB5kt03nWmpbgvDZ2xW28VoYQCwhrhKuIqyZ5kt7hYSrEy
rrzQ6e9aeNUQ1XNJ2hbZTHarzerm0JPTwZktZ0nIoYx2/K/j3y4pvIeYHzpwvLbLv/uwqI8FaVOH
+bPKIMW7gIDOKJUQdvy5wDaClTPsrwmBMlBWrJbuNF0KzDFtk7BzpTEC7pH1UJJKd52RbWph+KiX
lpWCb9/J6Mv3YuYqvK+CKXyjRYLNxTwuK7xQ2ZjTYlyCP1HNgdGJGySTgOYtyTTJfYGDCCf8rT0d
Gh+wXduVh5lh00X7iQkcUQMcTtslAFt+YB9KUqEepMj3U3PrTwqBaRsfGm198zyveGTIRkIyigsX
esWaeZRoO84vziKNzNm544U/yLL2hLp0MxeBjFtdSsnLW41TE94Q9+2ySQ2GJdhm9F6kbkeXW8n9
dpLebigMtZVF359s666fRHlw0qggOBQkcX+KPp7PfrFQniiSlUmmTezV50BClphjJD3G4YgvoCMM
uRAWrKqV5KAhbUYF0Tw8OG7CXXtyvQsAC7HzI3VDqDVxT2+HLyTxhWg9wjsm/pi6APaMzo9r3hPs
NNV6EvVUP1LhjGFOFuF643GM3oPFhHKRRvH2ahjY0HagEgVjtUf1yfZyVp4mblPCNhSOL3dhoeO/
uqlz1LdbJUIk/LdZFd0TG2+mkJXn8W5gy/8BM88dcEBE6pYRbDOAjCG9KqnO0Md7D9cfpRBRDuXb
4vu4C60GTCn6Svc7tzRjuV9pmqj/FlMsqLmWA4b1pbnhMUwlPzQa1WVx5+YLuSv9W63C7WEvVSFD
qe127SRxOI5r43UnFTR/onUV9wDzoVAsdaZ/u6lECSxw8tFXOw3PtzFqR08sSUhSp2DdxerQSJ2W
CE4YivD7eSNghhECYdP467tEPnp1Hdl2W68Z/Qc/mQUWi7kmeWEFYdZCn1gK9hcZ9EBbZy4HuESG
rD/ClrcPhtpb/RwTxAT+Tk/oJ3J9+zSBqcJUY+oG8bvJHwsGW1YebbhypyKKtplCZgRIav1dw8nR
3QW1LTHPeFnPaS4YdQsHD8cdUm3xU4wJ5VrpItizcHDxAeAbZrk/7vKoq669lt5v4hH6kkTTeOrZ
tx5pd852IfiTo0Zvh+fgDMsJVFO2czr+ObCprqc1kYrtO7cFVxcka+YYZoOqaIXjD5zvk0B96MA8
mjDyrn7IC67kzQDPhda2FlH6YOOQ6CvPFnKNsltb6vZYtT0MvGlwAS623T43bJY6S0lGkIj+lhxf
P/wpgE7r4VdGYlVieSS62zIk3Rw5fho+LAlp+Tz3vLusD5C8eNhwpCXtEz1/EyggJvCYsMK+yZP8
gv2veM+4f24TrTFF95rOBXV7w/ekOZNW3tqequqYpL78pEFPn0hVTiBN2mEvWugfApjgK50LwdZX
RXllRG7vhULwNAGigy4jcUIQc1kE01M2FzQgFx1X/S5k++XVcbzn+k7kL5sSnyOuJQ+SslDkEHd+
6Flo+Mcs8t0skO3LFPhkNlEh4rmSrjP6QPfRuEYXPtTO/eQNBI+c2VtRQRPEnooNAVY+b+ClhH51
SZIbd4AapyuXCsgRrVtsMyHY+diRgF+VSMaZGmWfh5FjExWeR6cy3bGn6vJoOC/IKlT9S9332RsZ
yPmAGYVq5dzET7NuftUVBBq2zzF15TcoV4U9825qquxK9W8HWX8EsWFI0S+O2FWC4vca3CjMGPdL
SCUeYny1BJDYH2wsv3CbcQbTV4GokyTF/BABzz7Ug8IA1jG6WxbUDIvUCPOi8XZTMyLHhdOfsU7F
DclLBsKEGPKMWi8hN5rjGqqEaMm6PpR49zDo1TyabtdubY/xppbsOZyW0Exq3S+s684rvS4S/7RE
FbY9b77aAWqTl+0eljRBhp7joVH5R1rckNd9DsnEhXhWuBYalSTpqbCW3N6wPaG5FU2Wa8UWUGx4
lU7yT7CUoriVaapNqz9uw+Vk5FC0c6COGfuZbV/Tj2e8+J+tSETwIAaXzKTJk0eX5Sa1o3fyarsQ
RGKRQvqRwjC23mdHDfz1XPIliDcwMF65kCLyK7qAinXKnuYpKU5VTxSMRTkrj1STJpu5LDXlyiZF
Mlm2dMpR4+Z3rzwz5qMD3nlqO0FNZYE+SlIH72/DK8ZLoo/JK4O9JI+xc/FH3PPju3F7HOKxslp3
CmfEfc0juVGBfYz14GxFSPC/Y0F3Y7qpbVFqcDXU+hCmIsqybrRGIIH4C1dcOdgu64bNeNvZfahi
/1WF3JiX3Jp/phurT+4TgtVzWp7mClvfXQ2Kltc51QQabuR2yLuSO63lNrQtrBSvzZjUZyi62MCp
77oCTx7vh4GLZxaA6WtnXT91XgaUxIDKpAIIgVfGMz5jEU/hI3oDCwRCz7tmCvxNyOfpZArpPfAG
lkc5qvJFt0VGIAKNORtCrE5QNk6E2fKXWOb5IVR2OLdDD3EtAoAhFtTPIkuHM8aE8OGWH7rP4qX/
XevE/S/ovWVXp6Ts74jUGndj2q48z0o5rxFotlOKdehBcCH46abIeXGWvD/yqNjHUsB80L1orwW+
gn3YIk2XBPIhMIq6eAhGoFadk2dbv8ZaxB7eC5DqxgpjLzGmO91o7zLJwKV9Plju3QGV4M63Odl8
VM19LDSLOaW95ZhSBfPk95g3b/ICCkUt42MwESRxfXAKJsRBhTaKF1VOwQYEx/hNm1Dx0puIhW5e
ezMwTS+cifh28Gc8lcKQUsVq3iQd6cdoxuHWhy6kEJC+kEtCd09B7XKXOHgIRCIQF8fOv3daBIi+
L8oj5ML4pcuDkhVkBWAIWuO216A7TJfVe50t9YuVo97D8Su2kLez+0D9H1g3IpFoD+/7WIGh2SZd
iWY5L4ZJoovWk1tPkHBsmT4vFNLhvo4Cd9/74/oY47v9EWBtvBPeCye6czDc/3FgDOAkUTPdpGHO
jN9H6ZdbBuKYjgMGe+s1r2uwVt9uINPfc9uMT2ujsnsutXRfV0sPM8TkfxnjzdXrnGBnphUHc0SE
554vpbiBWRd4S4abSFf34AqqMGYJMmgoGLGt6OnQDGKbVpfggrhm8MFv7IGoNfzEbOG+52vdXuKg
cv8lQYw/suntpgkx6NnZZ7eiXOkeUsivlMyK/stSzPTglW70y4+MeCOe7X0abI4D/iDNpqPtpvkl
TFfvCXpidS3wMJ24R5DtabCCl1E276RshDhVzJQHr03kObt1APJ+5/6M6euytDGbjYId7FyBGEhm
L7uAZkzOfFSGo+mpcg74qaFMzOl7WrKu6Pirv0nx0ngzzGgR0CpYmI6GBFmIEn4voPnsYi9N3rrJ
DR+lRDbqlpWEsEPbbsIV/E4FQ3M34RzbdXPMCNqWTblpoxXm+eLK9zbsy8MUwVbHEeFctVghgbqm
/pPAoLpm2vrHvgq8Q9t4/qHKI3/jrmRirWLJCpx+IhGdD1sWaeDlxgxmi6cQUZDQU8hTaE372vVB
N3EpvS9xDPN8Z94FMxT5/qDS22Lo1l2YTcE212WyzyKPsg7RZh88uuNra7sAX/2aIASOcfg01Rg7
Q0S852i6Ca+xOySHuIxctiWy4LVQm2DbtMq/1FRbXizn8f3Q5OVzRTCNe1vruvR+OpxqVBOdeuzq
0wWZLv/sSwXJfAAL5PngdIEeCwaJulyOFAHCUuTaIi6ZrtcDdGKO/dFQsWbz5h6FHWK7M+HsmAsR
kggE45QMffA5eCbcrziAr6LzV+rT64CrY9xSURIrPsxlt0b/+aNDaGNO0b0QkZoHaKZA3XgPVw+u
00xPmQr8M49c/+yrEURSoLsXUJrxqZYiZnOWa/vPS4fsgoyGFBF4DqvHpVn+NnULzYkexKM2yXhw
kinK7qqm1jyY3oJeSXsqVVhZLwHs5OtjZBbzNQDUZyMIsbaRzbKZKRnnALCUVFCO7GwET9KuLDmq
dZdhmE8aLnVRNB1JncCFLzma2S12CHzY96E1sNW2mazfddC/+YU/nEcZOjsbBqztGUh25BNws8XB
sEcQ6beRDINLXvOTVWXU0Z8HlCSMJ8BnyDlfjdt3x06o7qkdhf9fSg0Vp+tAYKg0vf9WK8WAJZxF
pdvUEe0nRp8V1MhCgRbIO665uqZNR4Pm3+HMUdsWF9/WWZ0A6mcGMiibifSvhZHtwU5dtQ+gUm+8
DmA8jpAwxcNasOUYM5KZl1U7Vbu76cdXqT1JGnwund8V2tK/ZhBWHCZTld8Y3IZn/NTuRTba/DQO
IxZKqme+8Vll51KZ+Qs1Ibxfa+6ONvLsg2wa73eHUk0Fnmtws4XSnBDdh19osQUxyoVcGjZtkohj
pB6SebGnBbHpyG6QFtROi298gz6mAQuxn+IZmJK9k+h7sDQFVCAsYUAJ3EKeJYDmNzcjhOeNeXQ/
dXQ3K3xAG7oo+f0po+fZFVjaxFKA1OxWqg8An8DcGaHo3gJFNDs4XbEPuAJN/GcEvw0amjdRxICz
eSqb8G2ieuRHTPn0NidqZWAOwXUm3ULAcgoGiG8hRSuHGctCyzUcdsXY9fnRQe/6wXCoWM3bILzL
eesC9kmD2/mq0+bBRBSUJPbGe50SUDNEs1tAM1WDJ6wfxvegzdm1ptNI2zWzMAnSMni0NUI9w1Mm
fU7kboU7xvh6g0DPAipekt43I/E47UOD4R5Ney5LgEM4zvYpyiWto3i5T0OaecO2dEx+DSSPDksS
kl+N9YH2TYaHEA9EHMfm3pNieTbV4J1KwiXndlzwM8R+xCHEfrgb0I4a3H/Z3PL9GqZDmbgSCBW7
qkQ13T4s8oIRM/EJ15lJLXx8s8rbLOuy/mgVjucOQNQ/TPXNwSkShssJk5UiyLXHs5l9+k5e/kq7
Wv2X31jiKP1Z/dLS/nAfBH36Njhly/7MwAYmo8ZF2viV94KgAroFrPSl6FJ7cFwzXdu6d/dBiTi1
ncDR8FDW4gGgvt4TtJFUqmSYaIZyZKbNu9vF2s2faZ0YDmtpqu8Ee+I9qHD/pWtKtam0P73lGRC7
aZ1YuNfAac6uowcEdkhqJZPdGw+8/q8j53FGgwYdNKN96QXQCXo8cGZn4VXf3TKKbZ5QYBU5wX7J
jN15YxFvvXpgg4MC9Wd0q/iLcQTbN20DDxEYnbO0vjz5+a19kE5ISRdE7H5aNyeTGk5TM9FI1KIv
UGwJpnFaNPFCrr0jrVY+3oNtUQXjr7mfmX36QrHw0yrgW9YQiN6GGAT83rRoyBi7vUe3GBEabo1J
us7XYyUXOJdpXZXnLJyjo6tqc24EQxnibem+sJRadqg889kbm/bgOqb9ytkPvrWpSF9qOtfe7KDF
tTZUHhZLnZ9bi19/64ohBATmF/aVv7V8l+1Elt0WA7K+ni3aIm1nL+mSecCdsRhygcdCIJqULazI
Dzy6AHI6ir54u9Go3q7jkwmJ1nP2UE1KSQuuLjIP22HpFoAttFpQFCim/oiMUB142/e/kzmiXaBf
oKdkpT0G7gK81+Kgntj8ZD7fplo96IqjKZH0dKtPY7y0ezPWPvnwwDsqWIXUVMc6G98HWP8GIm0W
VySjsuiqohB9MoSt96mX1EDJNdGuDmJNQR55AZK3WfrI9xPvS/bu2DFMvQKPicONxTkKeHDEfy60
sy871EJjGIVzYliPIuImgmOV5l9E32PxP47OY7l1JAuiX4SIQqHgtiRoRXmvDUJPUsO7Agru6+dw
NhMz0T2v2STMrZuZJ9k67jFsBvAphkzseDnNUbJQCuzplkKtLJgjNyvIwfC87m4kC4ozJ2zvfm3g
Jcu5Cj+JiFqAoIqAwulpOll6RZ2J17LmSDZB3EsLIrGKTD2oaI6WcI6GV6vFXc78lLRwOLoFUEzc
tR8K+RXAMYe3hraVIAFxveCd05wc6vSRnk5PRPFkgVLOFAWf7ew3D11A5Xwgq/4hKK3+wUjCOIaL
95T1Xb1H+9D3xPdCuiHKYMN62WWRTbJ5qq9ABXL7VFhNIAaNLKePwDJMOIKk3kFMPfM4VgNMcgrg
SyKXZwjl85Njz+O+xCnysATi2iyisQHzgIQcP8QHGOPzaY1zscG0H59bn3IhrjJ1VlZXsAVvZ0Jz
aiucRjz0ZVf8sogcLrEAJQXAor/xLZYGeLttSNpD2P4wN1aHvqmWO3yq9ZdyrP56F/DSQP6yD1cF
h7LQLNxPTh7fx7XIH8s1L5+6rF+OTU98YWcgKw1R7tdUTbCVx3wye14DdswefMrCJ/az2zmg/xTe
cCx+ZjOkRzx2LJOcID4BVZvusiXrLqFVtmRw+MoR5v1dE8xccKlOgNvzjd70SdF+NOmCHBpbBc2R
TaKWO+01EGTsVNp4hTCO25Ae0Uvq1Z/4xroaVrND/vZ2njM6gtLYtmYsVS6IYh504XG2Jv927FJI
F+A8DFEVJ0OXZhaAwF4Bmt74oUutkYkLTvJrV4O5Wvq1uundFFJDzvgkUX99sqDCJ8hcObpFflmu
idFYvoByzu+TbFwJvwvj/qaV98tbFB3ClAqpTP8OYfLQ9T22LzaO/RPnl+65CBBWsKhLFH8LhGNN
Nj1YeGdXi1qiYIzHg6PW8r9Aje09JuLyHy6t5A6pGfZWUzQ0Ko6/86pHOnPI8wqpaIVs2z6yBpdH
gKzFuE2FMzyP6El7ypCXTSgsqJBpRi+fnT5BxINcTOCB53Mbc9BN69OMLeCaHCYqCa8C7MJDlWWn
EcXn6FDKS5nDvCCwjC0SeOqFZL0ZAEnlZJaEyW/U09LM9YSZZy4uWZmdtMK1bI8elzA0TOGtAm/1
xI6gVNRfZSEfBcdkF3nTBGk3nl5cPns2h/LgENk9aIRdmFWw8dMqvLFGgpuNoRRFEbgQrlqJhubH
qbkm3APotOg89qZY48tK+bcHWyUanJGMjYs16taGEjWPziXWNfWx2onyBfxrvybTxQgzbylSqch4
xtMW74R3Y3zffnRQr6AIYfycEyH3dm2azXINAirSIVsm4ZDXpo0bDLB1nYMrlr6KYnIVu2wZG1Le
RIFHFC4VdE/N4N8YK/mBiUPqTcGq41yJo1RWTyL0sM0HOYXy3qftyoSih2s2xx3ejFxvKwb8jZJ+
vsejyaWBVIAHNW52Fo1/+8Dy+ifLKtJD7tlHhGT8FWFN/MX16q3n5AgMti0ubsLWAbXKxytgHuCS
9CxzYo8VTAK9bvTWw1q4r4NgE+Q3Vv2IoeRKrIsxPpcFoCEiitt2bQDLduwFkoGCuc5BYSBPyv4K
RAwm/QTkXQLFILXaTx6Z8twW/L/0tWavKzJOXMV654fVbeEvH3oJWXKu9EVhcH201w44VkUCLock
X4m2QB0IS9CstkKTHgSYxJbV/pVhBuLHPiiMDlwGBbsQ+yAabwsS95zb3Ag9KXDS8UBuAQusRDdg
XTaUSeRHJyEFUsQ8MRwQSQuhJEBmst9SWlPtjCg/zQowr5+5yvp6vHHS6oZWilNpLd9sarb2Eu6Q
XoYI+gKZmrq/Na5+LIb0kjANghtp75XHf6FCKEqkFW46O3yZrwvhbOD9QHwD+jWLdhcqlJGETXgC
s0ewQckyejFoa5ooR/dhUppuA46cRcVfUTPvv0IBxavPSydeZYzrnp7elo7apJiSyNPuY9iSR/Wb
kOoset7ohzYYLX80c/9msjW3nF3y2p7b25pBuahxwbdJC3qU5hT2P7BXArXv+Io2du/6F2Jd/SHB
Ns6SpaeTPoQOPIXHgKax66fwAftLgKebMWYM7+vrEXTFYda1lHQHzpHN9cOSsR1ypyDeZpn1yB7o
XFYCbwN5MoRHGvnIoIHR0c0tI1G+rXmFhdy3aTXCG6RGGyu3nigFsfR9wsN4jl0cH+1RNez95Yi3
IC0Ohn72wLHuKiQEp5LPTlLsKwtXhsGHITNJ5mHiKcGGLejmkwmJkK2miEw//vWr+Ms7+1tS+LwZ
7PmnC+R/juoeWp/DEQ4b3invJrZ+dKfeoYG4B7cZQvC2LMMG60tYYQxWdLyjiY9XaDj9E+izsxOe
7CXYxz4L8jTHKjMyslAf0+19Fb44FC1pzB145hiLcfhJA+gKZ2sXOYokZOxDJAsRbiAGlLeFEmRw
UgXDMT/FFnIc3s3bacpjNNhaRblyITk43bvokX9Da0bgqorXuJityPHTB0vP95a5VmB7xeOkMVNQ
SnFZctgOeYJ6brR3gx98FwTxvaixK+ZVAXXdqc4hwepordrboTb3vj0ARBb9G1nbrzDW89ae3b+4
DiC5WCR0uNVKBNxrCDjb5Hoodr02EfzbU7KKJ82iidepfub5skRLZb5lu+AiJlmyVYZgVK+hxE9y
4vLO9J5I9A3TM8lYIlUcl/deTOdMj4I5UkO6WRMMyvMALRNMEOZMkLRs5yhoMocOnmxNWd4J6+QN
abz8rpP6JdXcN3oZHyEpfq5B7OEjZo8RlOYiPHTpzKNkoalAMhnAk8NobvOgJ1rUB+fMpQnG8L4L
3eoYl9VHv/T3s0drmw41DM0E11ESNEcefPNTG88fchquJDBs7aF7TiYkQygOEE+Cn8Ziv1Wm6/c8
Jgffw3PaVBZXuTqIsUT59sp+HywoHvwuHClpXl8m3rY+NBxvYSluEvvJVeZlrWZY9YTKowL01tkx
AFyY3ngZw5AiE3gzmOoFmJmzL1CUIWnFTUSzy3NS4uPyF/+KNF6QDAMAw8tpaYrTYPe0i7hqE/jl
uUm9Z0yF+2IaTjELL/bepoaQZ9G9TSVHw/VsBkVdJgnVjWClvJE6sbf4Cvlb84Aj2qqrS5NoHifU
ou9XbzkG4ASOTZ3bB8NJ5pacYXZk5mKp5Wf0Eve+c4FOQBFXFufqjgwR6W7bQgEcspRpDEnjPseC
ekScDXZAOrJXK0sphOmITs3hCkoouHLQprojGXt1emX4FueZ7KNbm/VowlJ8o3RY+9B1ATTWqiBY
NJj6HOCovkxkw094S8gHLiafb8htjnfdKvzzEA/mDkYWkcUKE9MmoeP2qo8CmePNEQzAVNTwRnPh
fHGdWL8bUcy0Fzj1T+hdRawwTfV3lYTLnWgWjiozz2sbG+Nz0yEPCVs3P5h0JOSOxek5Cw/UUpYj
EzrUWs5OdZB/OXVqXuOeLGuc5PHd1UTHfyT2baaX4XpW6+6zsdE3/mLA7HRhcu9nfrnnNM+zVa4J
FOS+GG89lm4gtHv4Lar5ndup/PHbUd27kPAQ0hremRwWxyu4jpNqzLcpq9Fn25H5/Nz0Ba+BeuOk
+FewW2B3IX8bDVovK9cn0m6YHBLvRnbl69SIt8onCkiIOkIzfgsSHDJTW94uxO1VM3NO1DNWe2pe
vLD68jUwKkiwUVB7kNPrGFdPMrBXkOzb48z7aJLqDRqijIig0zFWpmpfmULtcSY8LMOsj6Sg49u8
gspNuxMs+WLoUfiSvzlr46hf0ObjEmo/bUo3FHEyFjRNlAd4Nv0BTm1R9Y/YTNBhppGzVB7uhEt1
tZZZDgzKugk48h+EBIvpZdMrYU7Sqe7vQg4SS6glGHgw+ARmBFjkSo95c2AVKgn5xT3lM0B2bIsg
v7eAi13Zqs6KIBQGwQ/HEEupQBM7SkOL9MZ/LKXHXdOYmcdic+7XEPDvwCUbj5bc2h5IpM4CdTLb
wb/ZaQq8GJCYAx4PkdvhoWYNQUqrm+5LD0ozESSuPj8PthNB1AwRKgonc5kDdRl0iATQk9koWn5B
d5meNasirosYm2F6jY9mK1gYeVoWTWV7Yy5m5hUtVAVnyLpxTPVQAzHwRmoK6EN+zcfB3LqeRyOQ
ljcSq1jUDcKhJ895smT+Uzu81LhOMb63+hm41Z0Jq2OYAhRN0f8QUXkeL3KPGA2vgKr4LWuakK8X
rtVS2xgOp/FrWeHPpE1ZP8mKz5jkAdOSVmgtg2cXICIgAbFVSRBA/GNRUC+fLF/kTVdcHeP6y2hM
rWjPGpPEcftsBQDZVcW7Orbqw+CwP8Xr++ho3zl31Hdvss7beyTYt3BJ86hQ6S3NmRzN/JAw4ii6
82gYrZAMCGvhrt5inLwbBzzK8IyIA0n9iYgNQPSK7ypyfmpVVHTwtUUOJ8Kfibh17eu4hrTntiSZ
506A/U/CMSIQqp76NFh8mB7Qb+tBvYNfabeMV+mO646qH+mL23BwsPmx7T6SjAAOu67rfrWpnPDr
5amgND2hLKtZkuRe1xXL9gIlwitW684KKfFoGYS2Tt6FkRuP9SdLAprsWuvXatdf+BzOwWCYvcPG
ijkWtYNvYcJXYdXuvpZx/6cGyztnRTP9W4TMCR2zKKFQbx+0EDxhkAsuMMUPh7HlKtgP4i7DenO3
4vrFRFGE6PWD6z5P2nVv81HokxcXdo+STvwYXHw5PXXS6Ft7AvqWuQNtCSvnFhHyQdlGRtK+pkya
8Uc66R4WdvyCMquhl4nvoGuPXph+B3LE1W2/cZyAWNyRvnN9cgFc9o+GzrptdZ3gVE20FLfqTBal
TG+Hic6hrPhwMrzfySAEUim7TYzWZP7FjCQyumcH5Tx0KCJXNb6RDklynVie5v6zQn0FHASzP4Y1
c/Lb+Ym6SEJk8UDlg5qepeM9i7z+cZB/oZIx8naTmxwSpT+rdKy32dx+sdZ7NSFKi0OqiU31RAGB
NNMfeJsHO6anduPNLfUYIDFaMnIJRWR+TA2EpVA6Nh1qdBTnxa+XgvjVyJjbuBkxGKVDf2aj0OAf
9BkU5ixM93OeNJewqjG8rEV8CPEu7MIruEp3NswIb+1Ip4LrrqaZh2/cr9enlKY6uL+tHJgTkwR9
hF1WnhKuQjbJRUSJByY7p0R2Y70c5ZoV0pjNMO+D+TQbzhYl7r9DKlMTtb7N7NYBReubeTv2Kj2V
E202AeniDcQN/myb5SMrDGp6Klu8TlnLXsMbQEWKqfUjd0zSi+5THES4fNULi/mF+UkH2O6I0F8h
OIYkxpKfQ9WXNz3qyzZv+uCEueA/IUSOAdlUb1SzVFsjQ+80wYzj8EOcL1gd7zXsC/tcI/BdhgHH
fldifjWlrdUeajaOljW1oZjYiXpONaRfRoGEQ1Yf4gMsMPN1MGFIZmZifO2pyfMjrPAWro4GMGG3
ho+JOzNrr5zVMCR2NPf6NjlkoavxaHKLs2g2eh8496FMs2WkytfVEadhzptNH5+WsmRxK3Iqh9O6
4kHaGUAmSVha9xzVhicFGug0MYwXkS5wI+zqppIvNFsGRIO9NT05QEr7e6EEFRaqK3HIejkCxOol
5WM8E0c8AEoN3nDvAbeYlOM8aD3btERTG/2Ehyt5nvoSDG8KpoSwUqY+7etixC1GwSNDi3+EJuiG
yRNsdaPROwfaxBY6A0xs6t2h/7HsPi1dEUeeE66fxDi5cVaYLTugA8trqfjMnvHicss+tn9O3aBq
Cfe3ZFA8VtS9lITUVwgg5Cz3MKmA2GqsuhuHp+EhHELmiCmJfQYazyxvNYlV9PJeeuPGS13/lhu7
g0DPxpf/c6AKHBo2PZWgyT7rZXE/5DpApg5wj1R7bq320SPGQth0cfkYtsOGrSuGem+S1D5lOczx
2bdcukEyGsdYm1X23SgU6Lis9T77ybUeOFCwQMxGZaZtg2NlW6+1OPLIqm9C2xlfCASPT1Nb++9V
6ce/C9bmfZxb5XmpvJSq2jhcn8Yst70DwHfCLZIC0NdeN155QP2iIarRUj66YcsXnM04Odn50yYl
SSHRXgIzGiAUdJ3r0yI9KYcVlDOzOPG7co56kwgGZQ8/jOTIGQkQ9Ui5nfNZ80qKr39Ksl99n1NX
UZQNxKcwvkPlp1/MYQ5CgSFsd82zGjzBN3m/1I85uH5q24bxTiyVvMN24X82fdG/dI4pb0ovGfBw
DUvzj6XuQj4DrgY6Qyx3LGuTP/zizZ4UAkrZsALcYDGOM8xp6dQz5nMCkHWCF00gKilNdzsMtFo4
8TwingzDJwPZXO0wWscdSE8fp4Xls1IUJUmPcqHflsQAz1a7E2u2bfWChYiuGY6Dzrh4e2VMveOM
wuw7Dgu7m9phBbV4UJFyus8I7Tf2k4W/CmBuVtGpGRP5PFieVeFBangWob/Xdy7gQYwcLDTWGQgY
AJ+l2DsmFhfmcps6OkNqlonzi1Z4jsHuOOBqqRFxSWdsephrTLtkubmF7F2JvfydLJwV1eMqPnjC
8YLPW+4r01usU7mbieOCltYq9KMwtLtnUamaDQ8GhX6mdE1L9KXI4QeGct444Xkx+AsyradpOy5L
/5EHpuB/+z3tpGP1SSU3w02e0xhxZimTnwejUDzI0GW/VgLHNlbKnTfQkOYnAtPuI6S6JIx4LrFe
hqDMsNg6aRaBoK5cNOcx67aBmNuLN5V0uvCPtJ+aOEdSjqcMdWyNCTdZuuo/ALcPZPEs/xGUqHnN
fSI+m0kYmiergOK+bFkDiLZ5zYhG/KdOd8wUsBwGz01p1l3KhhKaVcDoK1AQg21uEu57M9TUF3lE
lX49/Ph3JZATgowTLdzR0kG6ITIFghS3omYR2UwnFazeY0UG61eXjCPbwZJMajn7ny1uv0E9Yg+g
7Y0EefNKsh5PHJJh/bSkq/OUVo2EsaVY6eP4tzmf4mpd9mlm050wYA6asREYmzXE/F/RX3kCde7Y
/00QcC+paCjQWb2A1K+gkC3fCtEVF4l1oYK16P7n08DyHaQzyEAuu+atzwQm2FaTGYWshxeOr6Tk
WeaZxz4suHqF7GE/UVdrMN+Ny6NZKKnAehrX7EwyIkUVNxfZlJBtgVyu6rchCsJaX/MmJyiaR0vg
DL/UalQsxlMS1rx//ZeYJi9oBay3g3EEITrWPj/TxCFSCM2bIZ9OGjDAgzZa/9oZ/TVmJLEbV3l7
Avnef6ZDW7x2FLtsln6ej1NGAJaPw3lpmFG0oT/0egch/vryppzObtbxbbXiaT9i9Nqv7rj+NFwr
uLRiroHShcTca0QiwQLlUZUDOZwp9Ha928NjwJ6CXbWde2Yi+7pfwTB3og1W3DPSUlkxd+x0MQjc
mHHBnZK6zc2aKedlwX/+r3CqhJFyyG6WzqHWcDawmVhT1P8tZvxzpnWlK6DtX9O4UZ8ZTdE0A6xU
fYrJRqZeoRmYcAaeDSCgm3juz7kFgQex4VRJe3yXSZtcUkwUr35OdMSEefdg2dVy6xK+3uXOAOO2
a5xDSpo1wrOA6xE5ke1TYTsNBr+a8sISlWSIYU74c+w8KJugDx56+ngb48FYtDMybOY0Not5hmTh
3LdEPGHUeIepvHZe+cB052ZyH6+pdt55uPD5mzpsB0zBLY42e0kIo+HfLKf8L3N6HAPj+NOWwWuI
vIlD9jAB9ylYIvtD8a6tinYj9y3z+pfRZc+qvfwnKOQQVeX0IEeWA3GfPFII/ls19fWe9u/7Ydi7
LW8Z48pd7/hAi4OBNM2Ae8jpGGBDOC/krQzn0nhH8QruL2GuYmkSoVmCU2zunaEW5B7MB85lVh2K
+gyhbyoNHsEf/oTPn9e1pNtQ66APOPImsVmRhxjCqOuGqonNjiglDyOokdQ3j4ikdHcVnLhjhhiV
1rh8l7jYyhZwseNY43Edg3gzZukv19ctatyj5avkyJDzqUbEoKX0GLYwk0gRFogfrAFJHdIZk9pX
HDB5trUYL8swfI22x5GkLWg3SEqsZgovwWh9SQCggZ3WUF18niY9Oa2GWpeY4WCXWHBUZAzwFQsu
WAU9P3TWcjcFABcyPjn4epz7a/MnZpuU5qC6A56Es8yrc5mnv7ltpXvdxP8Zxa0xDKxWkKWDLTLn
LXM2gTAcN/jxQwQTwWtimBnDs6H+mP0OxjT9Mz7dtji29WFw6/FQkViK/Kx0kcHMXeI14LwNpHIc
AhM/SnC/iuw4gy7bsPe95eZPdq4TYCah7RTHw38SL/fWdRaYQjmUn3H4GAL3jm3RsgWnQJ+hfWgE
6l9ppcRsXfxksS+oWo2rQz4PX6FmF5FW+tJSpdcVy8kWw3exZCQfmcyDBptAt+DozXG0Xx+V4Q7l
ZwE626sjD14WhpjjWI/RZtQQbSxsH3++7BoM4bqgA49v3nj1bV7WLEzC/Ohp/+w1y7FrlldrKe+9
tACh6vPysTJKQsb0t/H1nSy951laA3YDUvsAAjBnxPGPmAi3FuBqqW8zj/6o39ZMYOHEPOzh+4Xd
RkMb7t7/fzHF2D0EjX7I+SeAGSOtlVXn6spFb2wLpWzsvqkQM7Cwlh2q6B06DX3BfPL0WmeWVfZ7
GTbIqglY5HqSnCkLwNwBGvRGtQIoCvgR9uzubzUXYPO79sGY7CWEnwcX/JF04sEZmn8zpXNcY4qm
0PWWdGiUELnEyYj0kFn1H76UeF+tJdwYQsYph+9oXW2qbde31h3WAyjKSNsOR0tP7X1qIjgkTmyU
Ov4d42v2jH3wRjYjlc7qhpfjyZLjB7GLI0mIhyYRDQoSl97VV2Hx5+yInPNrLXyE2i6+2lm+pG38
pRP57QT6Lh+GDxxr2cG45UWt3D8czcqt22Vfa+1fQvSy1hRg4Qc6q9pueLvK9BbOe5ppWFAwBXBN
AgB3DNyjeAi6aEw0Bwl8OkGbXjqx0K2ajKSb8/Te0rhbk77Sx2F0+zNK6mkCt7cxEuwEJlGcUPYD
4gBdXU6Le6xLloj76yXnYMsP3H0LGo1O/Pv0iJvA2e3qR+jwI6yJ4Aw8uTluyxuWAZD4u/TP9fx3
WlowW3TY21o6BTjlx9/ymqRSY371n4IoFddMKPJkx+aZutrgocv7E+fL46i56FVuvjNXwghDWDvT
0Q5Wamj3GRxD0Ebqm+gx6yqfvzMX9U8xudMNoGMaDXp62SAGzG+J61xry67Nk3Gt6FxoTlf6AzMy
bMkr4z1jOuDh8qVwj7LJcA+z1f8qIEokYvKjVMm+zeW/uc0nOpf6O7vhAAbOyt5nqXNWywoGjSo8
3ynuk1qJPX/lHXZBukPXvjSBOKe1vRxFPT6J+WozI/l97C2o6tCXqp0nsve5z87tPL5DX+BgXvmf
pD2gyasZ4J5nszYXmWJrS3aeq5bZezLktioOGUGIpqPE8RpDD1N933v5ve/n56AhgBA2wSXDmq6M
f87m6cMuqEodSaXj+v3zALTXtXMq1uKp8K2bsQLo5Nh0D4/ZVxBmv7ilXlKKkd1Jf2flRBY6TdCI
C/PQG/0mOnevgB+HlvlXwphBVCGFE1gN9tmOR/GQO/m2cZx+h3mdmvO0PJi0iPHgd2IrB0ixFIsd
B8s964RGugx0BTlhwCRVG9BV6Uz/1kGQOB+cxzhv+bmpbiF5NTZUq7f/bC9U1IKBpI4zCpA50W4y
37x5dv3AG4nG+Nmv8HIM+BUE5HK07TlIj4wIoHJYkTlMLrjpPz1weJWnllugbudAYsTQ2sq20sPZ
E3eK/dLgskhF4R9k9pEqzIF9gYGoAWyzSUD79SHnQhv6wcYbRQZno/paDP+6GFQPZcjmynIQJ8Mu
hCzMiWwpnGcvZz0ntEKAxjwJ3zqDguOE/aNrX23c4XWAKdsJyo6lDy23xd8MsB1oHK5nXnzcNDCT
sH/m4x+LyviAwprz8GQJsbnG274Mcu0fvTbQZUM7+deyhjr3CX/spue88cZifj5aWShPTCzBVwN7
6gW+PuS0GfxeQDkQC74Mi3Lsdq9dKx2aLcLxEQ06u5fMWjtD7vhrmcbwEidxzk459/DUcyJHV66b
51JW4YUxqI9ScnqPAVb+e0buftfaYXqfYIw/jJTQnZCf3IikNc8mkZfyrcQAQ3phC/sT7zPxmTMk
8/o4JDnxQ1gfe0qM0g83HTQHXVION+tQOMduGfT96KScKyXLt0Cl8pxx4ARqJ9QLNfIOp1rZfNvi
mkYPkvhYLeTat7KbC2qNswznRWp91rB2n2PPXs+lK9W39NyvDtfq3jVTTdxg7e6xZdB65A8zVoOC
yARNt8qOJm/Kz45iL1mVzfLPyUR3hNaeRgTs4mciEiGEv24mC+PF4U0dT8MugeSC54km+7PkA+xh
D0ctnJOzqLJ4x3tuOgFB4hZwXYm0FM/L3sHce+fiS4ME7Njp/agdF8tokUIrxfexWUaL6mPPLz5g
4mQXIKIExSpPqw/e8OZg6ni9WI2NjjtM6wdUdu/o0NVF4HpExKZmcHiZ4AmcUQXFrlS6vMkJgURg
vtyn1MWeM2CffWvFVbFAKrrEEgDxtgFU/YnfabwVshge0d1VEiVTjqmqD1R+oCRNH/KsLXdBkopX
EgP23sbnBIuoYHJo6Bi8p1uKFFQhIXfHet0O9UwMogPZFEwIX2WwcvLgB3uwajPegVTzm00R1utv
ovC+YafQ/YWfOPuS0mPOzUuW/r2VE8jh94zWIfVe3HmV7wjZCi1tvq77bMTuYOkPhA1hEYV+v+9k
6J8Yl7tHwgV0xhRY1B25xg+EscOTdmmoSrE/RCOxgOtPVVNwy9p/0f76qJW1Yr4c5Lbr8/+T2KT/
1vdhivhdNfgiMabiCVLsreqbSlyr81gi5a/QZYuDmqzkvMwA00PpTu+LclpGSvFcMT3fkW6nazgt
kMDlCCSAjiwKi7SgCsiR8p5YVfEUG1Y3Ndu+KIT6YG07QGQM7rOTvPltFtJU2vcniziHuzFZ2N9Z
g+3fETUi8z0489/qu9Z3Yvts5zIIHjvSletBNun0XcUF8Y5hKS/+xBbQ5SgeQdjD3w8q5DIESx2R
wVq2DvtOaipEB7NasAi2DT77UWZke/SVIJtB6ILg3mDswB0hGq4QF0tspAmOR3CiSIQU+XzX9q39
n1rwYa7YGM+pcMma0PK4H3VtHcuUL7amJ/m+hmNDNYPGLgtyM+NQYk/+HjMnYMzUg/dghf6O+uP6
ceHZQ/roWnZtnP9XraX8+Kk9v4+Jb7+Cwsrwewz9Puva9sD+LTuzR1siy3fkMWHLfV453hIe7dqf
1tATXQeNd+PjDDuFKxxvHHjWTWaoT+sF64AO2mTkzwSxyaZ7r0SjsEX2gFiukkJ3XoPWfo79KaUB
Cou1stS/udA9j6sW2lmu/X95G5hvIGvpU4AN5ZJhAPhhaL4O9crca4xs35UVylvHHfHYOTkufY7t
CbvC0p+eRUpiU2JP38PXp/vDuNaTVKN1JrjQvooBHtWdVwZ+HU18PJBSM5k30F2+fk8Xx3whs1Vf
3LT1hjRbccoS8HpLDTQtcDw/qq1O7zRruMjY9J8nLofDCfNFJDMoJSI0ONvTCtoR+KMt2alu36R0
NHVzll8d1+Fr7fCYQb+wT73QJQ/V2dq3Cd6/lm0sCbbaBxgowijLJP15IVObU6DvcnzEcpwSvB0N
3hJ8Q+OTcuPuCNvRPKeFax66kqenJUy6RWZzANG3es/mAqM7LuiDAeu9F9cCIq+BmIe3YXxK+ik5
rqtmWV85Fp9vJStQyIoXoRHbGrPvg1B+znDrUPs7Vw550c5KG1TcOMN7PQyXvqMEJB2pJjfDKNDz
Wv9IDav3Oy8+GKURMvHE2nnDyo2JyK3gbsI+YSWuWXtoReGTXm37hnhbfLRM4Z09s1aYxDBxpe3A
S9g0Xf8+SDMcZc2RkJxTRrB9QJ0dR+9Ys0TYeyJRe0qJ5GHC8nzxxcSmNmPnoCj228rEH2Ao00jv
N0G+j1d3eLf6TB8E+Kp37kzsIX5g7w3U40tAL9xlzjnsU+xiAakzai/z1rrDxRxvUk8B0Gvi4mzZ
bvMXT8L5ynuLI68deMcFhPzWMwHv/rH4mygqIAwz9LeNlei93RZMyX3VH6ZV/TeWsz5huBbsO4kZ
znSY3vFNMvEYbUeujQqNhApjaTG09bWrR4VXVn7MQclqqeA4qoeURXAWhlun0+XF8msqXJTwOPD5
QPjt2UtuYHZ3J2WhL5OLF/dqnZnu4YyMF0yd7dmxOn6+OMt2RFD6wzgUnJc0UE45JHTusjXeKOVZ
RIIy65WG3+RWhPMCmG1Wy6vn1DqyVKlJHmJQkrCqIii5gNxtywJPneEAhZr3ns3ev5lF/EvCUvWR
rCGHqGvDIk8jF4JIEx7DKsXIw230Tr0RXop89c4OgGrcQhT96G6m3142NE4mvT6ZEWN1p1cYYR/h
0n9Oa7hbdDEh4FCcEXpwFNFEIQQsjX3pZU++g6DUjx248lx3WXHfONLaxVQ5UoDl6Mj4xO2Suut2
EgAMOk0/3vY5A0M4BU3krTYWUCoTdgWqA3woOkQKND8QtW6/C6xcH2GUzriTFwvEOq4nfK0Gg9aY
Ur13BeCvLdUkSo/5EYqDAJllE9iEFfVMaPR/HJ3XcuO6FkS/iFVgAMOrcpZlOb+w7Dk2cwZJkF9/
l+77jJMkYmN392q9zky64TNg7rdSNdORQUVj9U6zZcEAshKhNW4TfsB1A2Rwxd/AvZVDiHRXi2bj
mAPDVtBrIutTmj1bMQRXoFEEqPyQkUtSuQ6pLV8XHM1L0fcdpSQEKxz+3kuQGxgRZktcoy6FRj5g
X5ISS14ZdiBtGIr3sJfqC84enypAJsHEiduVAvB2KIJOHkOaXnZk1QUL5dza5bJ3MS6RjqtpS4Mh
WCxcSbesNhzahTBWrHg91HlIuD4/FsTnfvKBSQAow5iHL7SRFvd3oOjF3YBbjN6eELqXZv/quyYg
RTsmg5pzXtr60QSmrPaZAh0q5Xr9UtYMoW6elGjS3DV0mr/pPPGOgXxwYuu8TF+INTbYsWR76bg4
LfopBJaAz2DLSrpfl9lAvGfO+nE/pZJLnT+aPkEwPhixh/4SVHl11UYGYMlPzI8ZTBGJ4bQZDjYs
fzTL3px/ka6CDlaroBh5lDSmRhAOSimHXW215s5HBt1ZzYNWNHrBaWS/seZbYagmNy2WlDZZJxZL
v2bLKeknhXtF88twpj+QvWXXb2z0PNxOeOWqmebwxmE3EIvm8VLa2B3Y3RFkUdaqnfvoX2PyN8SZ
Fb4II6Rqyuf+FQAR+scSp/gpYz3fIVzTTFtUFcVnwnpuTTm9oLyE1GOn/lNdJ/1HXGHS1iMLq5Rk
F8nXFlMJtm8fPFA7LqKusl4Qt3ggRn11gVeCzbq2Oo4cnTFdUH7I6OXsDcPDYzKn6li7dn8RHRug
QPfBvg7AN5NMw5nAHLqjm7y6yT4X+AdqC4KyAYwN2DY+KjLLWzfQCHX+IzA/Y/DPSqtYm3YdI6sC
jYG1hpyZwK9ra0e8cWcLefgjl49WhmIPdhP5jamSLljmNAxXG7sSKAHOzMgL7y97Moq63CSIiuw/
8uToDA54U8sIuUdWNsprJER8y6RnXUITSqln6/JLZapiB+AVfHxshxl8VjIE6VLDDmIMW1E7n29A
6VVvkcWIgT2YZuR5tnb86v2qheVMYiUGcNlqQNoA0fxDZgNdieuHBMYdeemwY991FYUZzQxIxcCD
zynCL7buawfSkqedZI/Q2W1UytCfZYT3yBsaX/XERhbtGexg+Ripm6bdJ8LS60HV9Vn2cXMjIfbb
DzK55HNN0XQx0APnNVSlMmyHWNyF3IzYdMjNuAIXnpUApmi4ozt8np/agO+E4djdgTPEHUdHDCGv
UK5d/uNCuK67o1g3wDMWiuND9PxABMOXlmb0UleFdwD94+741OuzokxsU1tBgQgek60O6AhXPfWK
NLd09lPIi3CbaJd6eL+CFaY3rBE8IKF8kba0pim6Fq7tnTIQoE9ea1hrnyzgQvreb8BsucrD8K/0
oDfykOBHI73z34TVkYVYxjajYkk/eUPF/T/AtErNwWUYpu7GdqDZ1bk2t7xDOP46SH9N3RormBMc
4T5ZNIfe8DW5ei7upgxxfISvMDyGlW90za0bjfY/K2NSqyysvugUJY/EyVxahNR5p5b9ujd9sbHt
1jhQbMUVif+2HOYcbgDluJtkblDvZqtbZVTYsLZmq0I9IH3YHA9t/Z/vT7RTiLhYRzggHsXH7Bg6
ApFzBhksMYkfx5ZNW2rZA5fO45wnP90s+A78Z0PkKttL4QE+mh5od0xe1ByGvECWHssTxqphRQAF
BslghseeajZvxuzDGChZbOdqoKWdBwMpLHTLJXbfmChgDx4KxOfKQuA6OYQD+j8oWnzrRSV8Nmnp
ACyAV63xXwI/zD+rOlZIv+OPGt0jJyiGDbP8dT3CKJlv/Xo20DYWV6x+U5OnW9wc6eDwr0WfPadp
cRx7LFRUrdwbt7lVlXFBfW/OQ6z13ZAsbOsibJZjS9uVPUqslXOy7YqARSvGD1/Fq6bzX+dY73Ki
fxiTevyJCdXI1tjsEzoJCbDQ29tiaaoSXFURCb+h02/5MMCEgmvU4FbpejSr1hbrCKo6aspvxQpn
wadpZTdIDVzakBOLkrxCWb/giboPo/3HxvKLxcBLF8NEitmSNf7BjO19JeVeAxhDr0HQCLEz9ibz
LD+cZfm7wTHXqXTh7oWCmrZ6XhaUhhAyJxRSli+Owq9X2myIXMoxxjq9sEvcKCO9MoUCgnY+rBwb
H0yIqi8whPpXbkXnzqHLuB4ZPMyjzPJVhm+qiQXvRewi+6w1N7SH8Ojrgy070kVTNcBT8YGtu459
KmLs/lHYOiTWbwpBl2mx/Z1KAyBQSe1T1VdXAwRKWoxHVPhDJFwMN6zuhhyfnr1HrlxiOIOnW50G
hWabhX+ZC7+/9Q+lOWwmY3piV3BFAGOhrdTdamHuaaB60yBC1iH2ntJp6Nd1fkLZgzoMB7jVl0aW
LzSXr2zbuw5diH5JqMi3brJFI8K6A1XPUzcAWEfZNf8KbX+Roh4XumP3QUl2YIqvIqsPHETbzHJe
Mqd6FxPw9LEAfVgNNigFsQd0eyF6sI9lsK7s/DoW8k330dVtx8PYww935bbou2PalCvcHO26TyT+
/GTEPojgkPOlUMIXbm/+TAO0TAcetja2U+DegdI1y84J1mMw3kK7/i1S6x4WfD8Rvhpa/zD+04M5
flLIukaX3satffUFl6soxhxP8sfdwJ5ZkzSMT/Mcz6e2RP/GmaeDlTk5MHXtTn4nD5rt0DUQKNiv
bSwtkm1SU8GiIxgjTG90UEawDcbWhxCQeGCb1eCc444qY5rcyYMIO18z2btUfgoqUgiQLpD9NWyy
3LxWfIFvQAbTU2Wa2aFQlc/5w3jFlMfPnM8B84Efqvxq87R+Ys/yYLgW1vxa+YENEQvZ6+iKIkDw
8PwPPG3VqplzDK1zAuh+bv+inLB7AkJw7bNt3uVN7d/sydGbyY/rixc1+gnhqj1HpetuUtVbq97W
cuPNigJWcFnL3rN/+8wTy76UBCgHy0GQANMizM46K5zFwLj8fFdYlIeQjmw3gmJ6kMzFRN3SA6iZ
tjjYqpIPWhdH4cV0FBxuKHmbJilSgsus/AurPJrsM5em1UP5oBsr5d6ZEreOh+hlqpIDWZRDEmUX
rrR3rqI/iC7uslXht8HvB1oL/vZokPjJ6lPSyZMCYZja/o5d2KYqzGsWzXf+NYKOOR9V5x0Li7Wu
PzVY8kcag0xiWMwuUGSj0qsg+rvmHTCyRtBzODowzJMk2QtRvOe0SlpjeUFRByIa7yJ2Bk0K4YJd
kcdvW5vV1o+9rRVETGhgNItcfsyoAAuPw9AEDVPP3PrAtuPtLO8F2EU550+9KrjUhp+VXx+zCVoV
VEUu/+GNRco2K6eX0NfUWbdHZTHaYEI6CRL2mLQ5NmryFEW5Sovgy2y833ROPwvVHkHA7RnaX4jH
fcX+yFei8dILqOiMTLEVSfvaPrDlbhYdQozdZEY4BYkckNtpWNEh3soNXWDkvzVSICTXRd0Q9aq1
42KnkNWa3A3yKEamdV23vJW9v1KUh0RF/xwS6ehHN7Mfd0nitcspBBw4NTXfOyneYqvaWormKyUP
Fp6YfJiqVWnpKx7OC/FXl2Uwhpta8yDPA9R5dAoK39lqW1r7a2O0t20+aKCMMoJm4B+91rlJPG4b
yg9M0kFwtQC8QqXJ05tJRCfMRY8qPZ2ionsJEv/YIBrIip7FFEfxVmCKJuQTbSC7/HmuffFGuTV5
hi57oMVsMsMXVZjgM8191ckdS7VrnFBl4GBBmHAI4ns3rsGcvaoZ2IMdEkbP6CTRLrc1JtNLprp3
AJkUrWZIQBiMVwSHjiByWbYK3CDetp5goqb2DzEBsMVDeUPQ/BWJ+aut0l3QH3Oln2evYoBPThtd
YnyBNE4YzsaVgLlUwyD6aAkucnOHob4nzq3/5XkmljbIh4VytXjL3TDCS5ntYz5KUdwNi7a0P/xW
YvAsIhjZqv3AqTkdqYN+KRKAlVw+v4sge9hWXVwYvHsQAJYZpTSjPxzgEhQ8gGM2ryM7wNLeVK7J
OenucrtcBZ7xWbfec2fzNbLgkVihSjx/fHd/3RbBBnQw673kCxRTtoB1RfGzVZ+bkD9ZHJj3Evb0
usvDp4z19KrAiL7gibeigC1dDuV4dKdabSkOQgRU3U+STj/KCPZ2Rth+pKJA+Sftzi8ynA553NPQ
OBDgZQPyUmMX6zLuV9CTQQmvivRxLfZN6PJWeQLN/J7XuCRhAAhW1O2rGJvDGFhPdhLutbLvhd1c
8YFhjyVaUjTN2zxal6kJv6d6voHTv/Rd/dx5ybOBZ5qFUvwWdZSHqKH9UrFRbvCSPsP1ePXL5odU
FfUGpRFzlej/fMKIacLaG5rtn50/VkYxplHLlMUGvkWybpzhfUCoW+EweZfYu00n/5pjMDpZ1Pz2
jYLgkFxHt332JoydaQwiEZFJg4gsxnFrNawXqxqXomzUQUjke9vGVQkMDfu+g6M55g0LDTba+mQj
nCl+N6uy4gENqNh29baV44lMGekPdMdJu9magAlIrRg3jwsfnXOJ7aBdnYigrf2a26cPbDAP5b3P
CUQZ9lhsncEDApkADMpTTGQl6wHkX/MS4sFZtb5ON5wj0P9EyLZSE0qL99Kzc07b/p8c1MECULRD
UaSsxiaNNPSAE9DEzXVlQKNwbZ6ZUNiX3WN5nIngq01ohE3nlzToDO5cJu4Wr3/ver2xmKVUis7B
xVWPx77AbRX33QfhC5eWaGNjDdNP2VjoDl4B0tnDVoZPa7RR6gvuTIGmtCpsPgsiaEtcCd/CLq6W
mv4NEhtTwyZFjUPGtRYmmu2ckWQPhtRHVUafpUubEEVv341y/6PVw93khriaATHQQqffZegeogbY
gD9TQuGZ9jeWTHyfRXMya+ONG4bDgPbIZsIoW/DEeTHa7p9KzLPlR3ft2K+xIb+Ljrm3M+gXkX20
g3NwQJ57jwLnGzP7pivbN1jGWM6qz2aY/mEYhRxCUpHIway9a05BStOW7/xFCFJk+A3YhIY5kD9E
8lVNsCI2sj+zsO8dt5Iso/fajw4PEInzCOoL/xgFxbqO+KXb6VvgY29m89OvyUYQ54WeSlgqdsBQ
ZQlGgKiCRFC/jg+yYNK1z5XO8EnlwXZkolzFccDHLcmwxDaYrebMeQu82QTUWXwwU3GmhuVSVWw2
RCsL/iBM6BRPElPdzbnzzFMbDsWI6EzXzIEx+D3nmDYj9wISGVP2w+aBAfcyj/EFUw85b7N8s9z0
mTaHj04aq5FewsIpPns85TxuCU+Mn00fHxo61fvmoSqFM+4lK1mlkl6SLvrkhTupuN4PWfNG8Mek
N905BxaPYx2FmzBskWv77L8+i5dg9j4smwRbHFgRv0AH0ya/kFVA9/fp3jMr/S0EfpdA6GHpPZC3
aAC8N3COHUdkvAV0St6vWH1ZKIFnGupbXNRI0v4lC0Cggpg5eVW4taMuoeyetvmMvK3TkT7o0L1a
CF7pkHyXFRFCc8Rx5bQGLVqi/PZVoy8uzlBY3tT8JDxocvOvnrNoJWZFwkv7+FrTduUCYsiw9jhR
sm+wjCyUcOtLyNpBk8+jbQOwtFtzyhYeDxDgyUG3rRN9DEIWzb2m2SK5RjgYysF/JSfGNabrGNDy
vevUcFyD6xhWj7NN7DKe610zjAcXG9aSGD8pkgRwgKB9Qdw9M/0PhDCKX72qAOvklKo5rubKRJ1U
mFJH4N9G299ASji3BS4rP3khEL7kWnHA6sqYD1PREHTN1cG5j7wtxSEfana2UtIMxagRZYwFDSsB
mOeu5bKkag6wrrY9p2AadTeDO6dp623nj7gFqIorMt52yIFHw+juAnpBiudUdv7Z9kEH0R0w42OY
2E7iMO3zcN+APCaPhUUS0EsRRRoXSP02hcGJequrAAtIsIQFU5K2GuFg4mR4HKcWPj3JXYwqpQ56
Gv7G6g2t5LMlwNRxf8+mbt0U2ILq0oLvLyq601UIpoOjd2BkEA1m74Qkbyh4ojjRY6suqL3gBolT
DGo798nwIlNMMIYZnrI8e0oc7mId7aic3RVQAddjfSXeMKqfYVfzu2LxNoKeuDIn6cK3gk9tAPbN
guwnqLr/LDbP5oxjOAKLov1z1+THGlggFUunvsU5WOfMv30M6YJIEKwNjk67tA5u20LQ6HJzBRby
Tgpw0aIvrJOxZNjL1B/JHmb8LBeLUVqk6hn9rcLnxZyXzJfPo5s+OQDih4SAiktOdNm4022OeLaV
D4NN7Y0Mx+rJjDKkzj4/kBn4xLJwqrioOpg7SP5PXzJkQ24BznLabldyHwBlS40e839tM5Ow+QEg
PWjv7FIyyzWoWDCmMylX0b5vqnqJyQK2a1DhhGepCYGWKVdU/0QIWM2FK8+TF5tIHgWwWcL4p+Mq
t1AYzxdd0v3OmjJH4XmrNGdEqRPoGwlAD8aymvE4Ab5dwdCljIL33EhMDnOeonW077qntqtfmyLD
GlVuKX79SiunJVShTsXof8TZRA6A5R5yOHPLvAH8glxshu1y6NNN2/FaAn3iSahXXiNWBf7xMif0
HtjXKmFhxHECNplJb3Jzkt+Uk3HH2UeGDfRbvHoNZYhF0tpPwoz0DrVUMSYF756WNiRvx0Pqmhz4
hVhlPUMcVJlsZCBXYRjvPSv8SlIJn4MJsB+rzzIFi+K4GO/zs+oV67hefky2XE3DdNJ4i3it0JKH
AsIbimWWljse2O6HjVFrYdUa0THYkeVm1eDHFRhPHAee5+LTa4szF5R7EvS3xCCFKrr+QgN5C+8f
a2bf/JIfTfE8AMMtZ0R5RkNIadE9askhOaF384P0uW+pze2S9Mk1hpv0WaJ68XBV+B3iOsKbGvVv
nkNMQs5wC+boGdCT2LDl/8+tkk+8vKc86jmlWSbjY2at819ftwfGOHNFvHtpQithR48uyjtkmQZ0
dw4jC1ciRHZJJVafvIZheRwBo0musjSCrggWbMHWf9pceFcUcYK4tT9peszWMhi81w6m9aElE7hB
C4qX4GzepCjvvrTvpdfuBfcq+CZs0HDusZrb0RuCVcR0Fj1dAdzSUhLaQfWS2CNDfIwnTeOlC+y/
3DbX84RnAkwvhVyouLq3flq3PuikPfUldjIltbEj257AjUueUBTGBXk3EnsBZ0vuR1uRz/1+SrRa
GF7wb/SKrZ8OG8vGKsa5zoZ0uk7MS7lNVU1riKcyds4whtaGM13NbvjXWNGu4H8IG2UhGIJPT3G9
k2gkHuQgFdXjyqz7fyVPb1B60CWCyEDVjC+9ribu7/5p8K3Pubc/O6jvnrReJlc+RajwIvHNRUNo
MfHS6VJ5AHYdeZb2lGOijd/zMDb3TW4DBKOCUWcdhF3zqa7yW0BusIaEmjo9TwmnwnY+3ig1+OU5
RE9GvbOK7GAZD35awUV2SsdHL3x7DZ2YX6t6L+rAWFWPLLlHmTwuowfuLVv6wPTBcicfCW0OU9e/
6AKgQVUWrybEc+Rk+43P7BNZkgNkaOzt/gp6KX0u9q0owjMY6IMnh8/ZwrLPVSVZmpN+oXwnxLLr
43+vVoCrs9XYhHsbqYzLA3ZZm8FV0SK1wNXHVs+at7x8r7L3jhzT07KRHeQ2QIlN9a3g6vJBHQm6
4mHa1MokvJGFOXm3nDF/Gk15jrkXbzKQvqsJ/9IbZQwssRB+KZOzw3tXIKCl2hrJWUURVhxJTdeg
J3Vt6WXdqxrspejSf1acWWtwSv6GJcFP3MfFNnOxnoASoF7Cmb+LtteXEqjY2lMMh5SLvpGA4k8t
s44y5aBcEqPNtgZYP/asNenZACLOfAqrgnxHwruZKPaLGIgKYsBLgQ7xzrdDzkGC0RWCr1OTiQ3Z
l8/+s5OyqUe66J9q6Q633rTCvYyiUyfrnW5J65hG6G0C03H+o/gmL5egFd8otrLOGR7HhTDTB7Y9
12rNjrU/0JpKF1gN4d7hYsKeAZ4OetWj+H5tx2T7wiH+FhEsF7ID6S7r9ItsmGKrOnhVA2Kww+a+
80mHRFzVnaL9sRvnZIrsnZ6LZyTQf25axRtvKt8bArB7gqjssLU49yOlldIe3mNLnaEsEvkxtiY5
HaACCZouT8hlD2wIMnUDMWbcq5n3ukBIzuiWq3NQc3k6v+E5fwLQ/Tvn+VYYxi02mm6bTP5zHbRv
o99A9/Hm30xXw5LahFtT0stDMJrbMEVOOy9Lr20rMPYmEOwf2SYHqi+ZwPfHY4GyXW4C8WMLzbvU
x4WdRtz76wYLYGXidWXC85bJ7Lxj+YBCWYLOJqPVgjzGy5AHHdur9P9FX677CIGmSC2evelIcyua
96B79tsKYDMzTxxsvBLTfKXDjvXU+JGja6RBGK5FYe3tNjlNjf82Gfk3GdUNKFBkG6OD8mexLHbS
/LOsjSXPmCcnHK9xAGPUE9CDQK6CryxYfFbt9F9Eu2fgxNQaQWUJuvoST5FNAZV9avTMMDxsk7Dc
hIWxads8BI8AGptJ883iFbBaWE1Amp8IfLM5RdejQaVeThPv3oLcP3kVFpRmSYlrFkHWGKcGXomX
Uh5rtj9+wtmErzvb9Vb6RnoOWIQH3U9n5alISFkA09p0bvNkcOXE10unblwA02HrHcTD5+PmwQMi
+IRfu/RAlC/GxL8jUxyNqdyOyNyLqUgPsaHO+M4OVlEx7wTcYbqpoh6h6jjHBvOVWP2taa3zEDVv
SW3dOaLZLlMqjd7/pWvzv85BQdFN/I6He517009qoV06oiT/qn3elFqs+qQ7AN67mv20HXwiOWUG
S5KdN1MX+2ejHJ48cH2wAFhW9A7rDTvy6BDx4YuE1rOZ6W1UcdXpBLuKwqgb7A71QWiIX9gp6JSY
+0vShLsOJsiSxfqP8lpyZRboQZNlVpZVZxdG07IbJE6MNEWbYhRlO6HIm0XlT18PJ+nLp/HRqjLP
30khNiJR9LEAYvB9G24Gnp7FzIvA+gZ5OhgZbZJTHQQ/j48wrclnbsCb3CacVIriuVf+Qc4Dhj9z
U5TDPaiiYxTLE5WuxyFM7xR4HfqCad8LWpItSNm4QViN5zjiXMnid4zcPVS+e2LIfaK9V25eRzjW
/7m9/dMXfLoSgWMTQLG7hEN+EJjakqjgklx1WysH4D4GzLezPo2OvGVO/Z1G5kkF/uvUq+0wEcmi
GpsHa/pRm4O/hHPwNcbNF6BbtgPsPibh7osh3nVzz/YO19Sg925DKrJhQ+eV+7gbMbklf1OeXglv
NsuavOfKku5KqPDDpZyE5RCNpWkBMYmfdLQmnnZ9ucJlfXRd4zVsY17Pwb2bwABHcLALDe8V3di8
6Wwyjm5NbL6Khg3c436paActymAFO30ttPtU+84P+2Q+d/XNcbGXpfmesXptpNMdLPymC9p9iTeT
ZaVCGiA8YTtPtrI+6ml6U8n4bbAxdptiAxx61UTOzaTncul6dD34arzVhr213ehExP+V8fsVjeuC
1H2qjOZTNuDHW4ohO5ls66LdEveiRutBAMTT6KPPV2a78/V06HKBRGa9O2N8CsbkUlOZOlfOfeiN
NYrxW19FP/ji/is8dYzIsy4cne3goV3dStTHwAn6PVF0WNPRxLW2oOtUf85tsI8wJDlm+lYUzu8c
2vnSCqxdobK70ZKscs0HyTJZezzxU1F8iKKlEq/oiMkBH6LTY9OE1Qei4kbzIV0w2L8Db3xxa9Nb
y94/u7wCZdQfe0WlTlLfPOXcnMb5aBTBa0qal/78oILxh26ZSaIp7hbgVYbljEufj1u9RjB/ryMo
jmqkdxWSIHypgdZLaXnbUITzum3kdmzaq6jTU1Niinzc6btZ/4t6cYvz+l02fcbaf/pgRfUFmmDl
OQBrs2Za0+P8qQxxgoh0dQPrizw4/yh/DmW+zuzwxZhDaJNzcUmpiesMI1jS+LQsO7kPqGZ/vCvQ
0/d2qd7mzsbcbz6bqUcKsHqKxHiu4cRyap6y0v3u2DgZTCeq1ZvUpAimzYyDCP2tXUtcIxRg4uLc
WjP5cM/Epamip6aLv6cyhuYGWeihR4F7+iyHjOO0r9Zhm94ymzsoPJ+bqYxs5yk0vZXbTPE1xcN1
MqlyZogj5CqYNKeHXp7KvYdTcpHBI+IJQS2sfsQts5Ly+iTOsxczwn8ZGikFcA5eOsBpNDPkzo7t
R/mUeB4hF+yjhB+jh8zi0wzARXtwGJCHOX4OuOUQ1iM7TwXK1bVdaKszHtpY4uqBcAwmkUQ4fgtw
2xzwyZajwVgCkHAgFQlvmVqB2mSGEPyZk2llGuoJLsSNpBpfNobKz/S4crvy1iZkqgIWwlOW1Hep
c4wPGQdERz4iZGVhiZ+8VnfuMRxTY7pxWpJ2iiNC+KtCwYuJLf65qifwlnaYbqmLffQ1e1tlsvzj
CUsfW+zjYhrOvWfc7VqsMaQ9sxQgnJuNd1ZiEXELDJBjpTfarT6ZQSPQGi0oZ+cIgvvYxPIHJ9uw
6Kz8RG3jhVYHEsk22hv3UlgO40eRd2eaclfEI+9dlTMDZ0a6fTxilCTCm7BHmcs/pVhNKSf7oUYK
Jho5HmyPzbqYFeuUKJt+QWcSfEfZIRBku/TcY3ZXtX0o4lzto855ksJvAdING9mUN86Fa1vYH7Yk
nmxFaMAGPdmZtvaY1deKBalr9Kh7TsYm1Hqz5XSlX/aZBzVsQZYLfsH7B6rOO6mLt3ymWxp6pqVL
buF+bOJAgr1DaatfWLCpfZ2vtaODbtUpvsIypYggw/Af2uElQ0XVO+DmOUsGoAGwFNNiLj/wsLNn
diw+NatJMt5xhwkd9JYulUSiNOrSP5oUfYqsETsDRPyqU3+eN1YI237geCuBESB+aRLKpJbw3i0K
EYM6hedlhqZ1CoYsc/+Lm9Yz8BGa1JTzHKdt+dybZrh3W4jzSd9CJ6Ye27IP+rHDSNMMpBcur8UI
hY0A1QNXRLJiQV1zwYMBvLF2b76OToHHBJlFgOKEaCjmaeM/5df/lSabMCs2zdUEC37ArohDDpZQ
mt0IEL/7Iwz7Kk8poohBvZp9zcwma3YBFQwBJf75KeyzdqgcnGpyKqPqWtazH++hWuHDDGwI+pz9
vvJ+1cAtnDCwWb6ib0tgcW2P4bLE+jxG3bOhHDp4S9PFDpCPdCKNafELYthpViqsG0mqInZwNxBG
YH8SjUfGPad/ogDJvJtSZ/itedgsBLuHXSGxG+SWkDwSZ26NSda4u66wnYOvpEeBGs4dn4Qe0n+V
HmTtZF8R+umXGeXFO1jY4uCNpnpTAVubWEf5uYGBfIc6RTYgYSnRhiICq0loz8958rD7DbaIid17
EicU/1V9lqyEr6KDaEvvm1RJeZC5ZUPg7imtsAGEMczXWC8WkstVwowOl3JNl4KBcys0A0XoLuLM
wqIYYE+jUXVX2JIGTFt23W8dj1gpXX/uxSoQXaOOTdkJpC4LQRetEM0iY+D4yejmw1HYItgKJyZs
hmkQTZx56jcgd6G4/I1hv81zQUMNN2x4tC3skw9nHiOMIH5G3DKOJ+lxRKXeJ/h71rSBOdIo34yZ
Q4vQKN37qFWHp7D1y+iEk4e3FoMmwltcjQZMSTp495zy2OPT0VfDps3BzkP17YlUBmHKXw8La56s
dNfMN0y2D4GLZqBol0LueenNiOBDF7nExcra/zMApoH9hiyJPBcYvrvOaffMuNW7IEO4eeQ/Dgl0
iaPF0NfScPqd1w3qmchmiI0do8cgGoumIP8d1YGAbcL7LYG6tJZlMWFqJnDT4M84kaZErlRJB4k4
zqNXwFYl9ayYqNOWFk/gLcOdL5W9V2Oen4bCHJ86bwAWkwjvKEg9sm0iLFkStqC/PdN4l6JuXRiD
DxREDSdPWxAZU/ZuyvAhtCl8fvQJFM9NzZdif2nRJxTTv4hmntbL2knYN6RZlb33RQYllt5eXK4z
6X8vUSZ+IyFPtEuKbRM7KHYcHYvGxVVuF7yqHUDgJQAe9htUnC7bZn53Jhr10mTCfG5BOcEz2NAv
w2kWCGlfrDmxj36dc8dI63SBrxbZ/HEvAyKCucpzX9pBwvAZ9NWbTHEI4h45kl2uV1S8rTLYkkPV
fMsHJU4nKG6mrkhIEeRY2LNn7JLGdDZVmFurMGMPrZPyAo1r3EqlZpp7HtMhaxBAcOyBAXUiEwyY
31wpInDqLfDklLYwLi4o7iH5uV0oYg/kd/U+Sh0vctM8exPbB63n4Tuv872PA6tc+Kyum0XsSfM8
u+7AYhipe5vyrFh7NDNb8CDa/DxS5ngaoOeedRjU72Gb0MAqYm4ZQ4SvpDAc6olAPGD+b5H2Apa0
D+b9tC4sn7mcYCh6pRME/iaFg3WtSa2S0glHFmCWfVW1jsnpldlFJ/l9rpKYSZrVWZQ6xIUj5ey4
zVp4x/Iay4Lp8cZvmDaWDV6oPzfB7MA9j6u1hgdJHDkFDJW3mg8dgv1A8XUiKwDemVG+87ns17ie
uCZ1ff5GnL/cONTubSF3/TqPUOfQSIWJfSoI/o/hUU+Ez6BwPHx3LoYpzEaLx9RxrGHBEezs8NpU
sHyeTDcx9haBf9y40Dxu/+PovJpbVdIo+ouoIjXhVTlakm3Zsl8op0OGJjf8+ru4L1Mzc2busSXo
/sLea4dTPADybdF1Gj7mxJUicPnB+Dg4xXgvnsvQMW5Rwg8MSNizviU/5YkBWr/CJOZvAhszMeYZ
kymbEP6mNpFOD3oUrX1i39c2PKnVwKlbrxqWb78cHPTk2sCQNo9a6FcmwtBJit9OdIwKKrrkTClQ
p6lu/CTsOVgjyfy3JLVpE5ru8C8nxpfbt2QUScztk2vJ8cstodvqiAY2AVYTRhkeAlJQ5JjHWHfQ
E77UlQ7HMaOjF5F26rUo2rRYir+Mkkgod0wi6FuKwT+YgDicEdwEyNmAGojGBbGiqHH9ycjfwJGI
VZ475trUyvaOes3BLmlbH74mofcxzWZaytXwSq5Scod51D0y2odDRExUiNHNrG6VhsHGFAaVh2xR
0P8z9DgPnsMka8Hj5SmjMtb1CfkG75im3HUNFyG8KW+UHLbhFEDGnqzSjX56s8hfnUL1QFKZmMe3
KarRSaBsbzeOLEFt8UWxIuzUYTQCAlqAIy6k55IWBgXjCfOp8WYpXshFHZbSWtFI1r8E/OlsVnze
1Na4VCgQugKUjw6aLk++HLAJLK+hcHJORtcMvM7CnaWewtO8vTdVEJpnl18p57/UricAfOVlsL19
MunvqZou2J8C5p2iXjdlcbYShEKjhqKGZR2b95GAO9Z9T6mDV1ZUCBM0jun+1e8AM/VUQZVXYKNB
/CdS/6e0hmo5GSPxbuN4R+018w74B+LCtxawGP9RV5CYQl5ZZ7nLnkf8yDnMKCad+jWp0CmxGbyg
XgMirmnGs09ghBZEs3u/vk4ShwKpt6RZFMi3Es/Cw8Zoom1YsIkk29qOrT23KbIA1mw8wk59AxrM
cq2U2YYakGmSNZC34FWOy0AsmB66arRj6WW0WEjxanN41VDY8wG6z8WokUmUHpSWvzRaB3VN758C
Cs1NkVNb+4Nh3KQ+BcvQLQ+kJPSsG8J8X0zs0LQy+Nat/l42CouKGp4ao/yHWAV5dHjHzki4IGOs
GTPTrkanPvi19TQ6QNei0GsOhWXshqy+BiRAofT4Nstun0RQdIpYP6s+2YD0B/TptLegUHMKl8JC
r6IvMNXRwzetZiMnxCwqOOVhtOtDUexxnUjAuiijx4lkBH84TkEFQQLe+xEs+s/k9qiUOnT/xdlL
h69O014GvGtpZh/aPPpVwn0e9MS/yEyzLnVHSpoDh4QUxJg8YPY/NHbeNuNQxzVbO7iAB6a17gem
zgbiZ/NNlPa0T3yt3AGLWbkaLs86tbf0hF8+SuCxb6GUhuO0Dorhu4NoiDgIdlTu9eyWOodJuA65
xdDkKjEFQnH8Rvx2ZTznJUfhNp4PqZJkg+2cG79MkFWxGnePfWsD+Uhe7KG+2IGNUWZgQFV+elW1
zBiuRKjJaudAfskI8Em8CpccHmv4CILqlykTYtbpX1eiw/O6VeCaEN70Qt8jVAm3TtSys8KXf+DW
5Bp1wkG/Mrvggqp0ajuOYEg/ibfDK6cfhqRPRqIsve5atRXZyw6dW0MTt86Zb63ywPvnZ3Pp0MVL
6vTfnon7AkgMfNqsJ+TbFMyEI5NkjVr7g28X4lIg14ESAWgcTc6iLQg2gLzJUP460viBavet/RBm
7H0D8dkCC0Osrl5UOj1UwRzCHlgi1Em/a9hZ8mGgd0sD7zOr0VSpGEyMnwAT1ozuYerW1h1kNHfS
2lKm9osRGV92YTCm4C2hD1Kvvsk/v8umM+EIb7nyT2pgw97ZDV4MvlolQDjAyNybifekUP6EU3O0
eogB4IFXVl7+aHoo1+A15Cqqcn4drqxVm+f9llIv/0scEa9ATqXbjLnWyYMH5Hjl0VTaZ+DSfOf2
qeSYo7XQ3oTt7xt32E2gmEYeJCkkqc0WOqGgRO8m5VUhRFqCPebjEawnImLRJaJeHlybwF/W8oxC
aaGwU5ERpBZOTDSPkx2JCNt3eAoXk92Y53Hsu23rkgXtFOjvE7TsAL6X0C+fLJfvtjA/HEegFstD
8gvcK8lm65zEmlU1DN89GVi9MdIHGk9xH7j7oGIiqMp3xmV7ZgSYD8JozxDoYRBwF7CAXmdoLDMg
MjXc2cVgRUd+ioOX10QMos3tGXly2TxSXduTfhZuUPO8GmqkGMtuk+5RaRPspapm2vC83ZqGNQji
73KV1+rhpRWUOW0zxtZz0sBByeZvZWzh/uWU735l7Ygc3cVheBOBQFZAUDrGu22tWVxujv/HzHoH
++UeFC4VAUqVzov0pZtZ/iKphq/ayhnKIT209OQtc8Uf/eBSm9qXwWZL4Nk/elmTjTfzoPVrnlCI
yEmhbWgVvOrhoM8escL0fzoVH0Yf68WkYTNWstpYhn1h4bQxHdI1HOM1NYYVwZtrs7I22KKYXLpQ
01we04VB7h9WpWlVDvmpdY1lWvUYqCbrS8rpTbfGHdc9Rtrik4rsUvqgqHXj4PCQLsgxvrYKFhL+
pt8q6pGxqRDTFdwmtWQvit+xrlEigvxELMtNTGoqs6ZN35ic+u6hzgGWhOOlNrHWzEV/CDCrb9jR
B92GIMRrT33tmBQ8Za6+ut7+ob04oGB+dEOIAp3HTwNGp+qH7Ypz2wTPesE727lFdjdH49pBESoV
a+P+f2/+ITX6tXTm/qP1jrZvbybscTy1AONCF91sQwq6DVypmSTPK0wgy+vPBb60ZZGbcyy0RjAR
RUkQm0CiKv1uM3mLS3PcIO1q0FdNz4watqQ3kIehspUoBL44yD1spr5qs9oZ1fhqYoaKi2LrDMa2
LkCFk8cJNzJyNIyg6Acl6Wa6Yx7jNDnLtrqnoX+uI/YXbqq/1wRDMniYicPzmtpwPhK7uTTZRJiR
2+YbjeuXn8M/GsXEYyWDv5zXWZCuGDP9CE3yiKxMg1Vq5BTvAXYuLZ6+S4BETqIuiJffzQ7Ihd40
5VI0zM8ZVnGBpL1N+h9/AP6TNXn+GNBvrwq2lqr33kMipzpJRaOCmw5Ch3IBFBwJQU3hvE0JpFov
m17imN+hmewLChNwTOCPnIRnAkAhIm2CmVATUuEHvfkHzcZcp2OtHSuv2dtsldcmkR68fcE7pzCa
URO0fSRmB+jRUdWuiJ0jU6yTSVHwP+21rpKbMvtXGzf0Ss1ugsphDh11d5Bur6hBN5YOgRbNDps+
+CKDlpKhYpFRlDr6Afv1JZhYkqs++Jti564cpvLcp5DE+0Oaj7+JyddQ5vpb57bfY1k+IYQuN3mM
XCt2ZEyPBcELr9+wIH/HPHhGfk5IbmBv90KIz7YYA/5Egr9I2EW0wnwx8wRd+YBnJs2Wg18dyaUh
rDTP1gNTDWwqb7Cd8T8p7Zu2lkaMwHIaqUaLfyIrsbYace6rtBZb3I8/TSig6tB3sPOjJ4djtGKp
lVOLkNTuFNrZx8hNOhT68VFd2ji4giXRt4GHEoSfp4waAb6MNVjuyluc1ve8Mf5NwCy7od4lkL8o
NvtdKNw3DRqDzYKkr6M/0YwOA3wM68JzOP5i/8O2SNgRxgRvwsNj4+I3iHtzibuTKGtCqYo/RCDI
GRBIH1lfu4hcCc6RE2AciN+YhSw92wDayP6gQsonkwHgFvlHcDKdVvx4gMneSWQMvjrb3eWVOAJy
2LMTeALN9JLH+k9WwUBT9p9byq8hYfjgi0wu/dYFUTRDeyR7LMajQLimxDuCQjuOQc7LNlHwDaQY
lHGwMXx5SlvN3itMlhTt1c8YlvrahXsNz7DETEiWNKVq1nKumLL+8kq+9tJMQFkg/NeDh1Fi/uks
HUV3cMEht4sCOkx6dNQUpXNjRsIHOjH/B0kETcSTj6irb1oX7/06hWrZGy9mIA+a4m2pyKYGCj5+
5/MjVHjjkzONb2Vlv9i++qK8/gzb9gvx5oHQr1eOEYK7Utmt7K7/N+YhPWx2ZUJ1ayuTMWcQvCqH
5TVzHKaws6N/3foxSQlxdo07halWnRnXvBWmvjKB/g0T1OuiO6cl4q8sKjZTUD9TeG2GWmOp1100
A31/ZeoVcrsee21xo0XKmYr3u7acnOWo+4zXktkagFA4svVXG+4hPLIOxKPzZARUJHCH/oYaRAPj
apf7ZBCr0GY+Pm85bVyEKC/PcZLgP/YJvYrr9qX1OQvDHFNiWRd/okcmwHwFqbWSPyKYo3gaFWxj
M/jHKumL14Ele3lN6vBNeiwZshHOSDPnZvlxeCIZEEYDNpKp7x4qpnNEHLLM6eENzXqDrPOE9WQv
uVkY70O9yJJx54jyJeC/6Z16pxsFDABtnaXmxa9px/TaO5V6v1YuAZt65q5lQDQSvybIjrZu2yeh
dX+J2T/5VbchE2cT6Ogo0XSx/dRsHohxuuuu/xVw0iEvcO+Q9/auC1ex1QJ+raT2Vh7Db2SlmMLA
WxnkKAHDUHe7MylUoN4zv0Ck6gVc2ajgfkQeN6zTYzjaHqvyLp1VFBDRl6UWrVUa/XZZpM4ZNeTA
/HMxEWlFqkwCIqqhbRh7/ZLExiUUDSDoAu2K89SbiCNKeemKco7+gnJRj2+VYgg1UQlNlVnwLPvv
Ik3yq9c6OzRGmygfGIbNKKKpu7LIt+lnxlXa0/VoNepjG+PT0hgaB6OgfbRriw1N1xK7jvpkA699
3zZgg1yIbqkxgwyR7i6yEHUbe4v3wcfY3Jo0yAT3PXtkECxNOLqrqhQArRo+yQqLN/NJ9uN945BW
RZYCkFr6bnPwoiOsh81IRgHKkO6U27iGJG+y4OA69pXbnbWsAsXjDR+pY7KRY7VHPM8m7d2LZ4e/
EfiUBSpFsFxJuQ9Tay1KH6lJAhu37iasaxEJZARwJNUxLfqniDZqp7dsVIPsUHn+hwwB/KY6oRdZ
+9BN40WbypduZJDdcjngV9KfBSurF276F0e4I31ljh0V5c6xs6oT0WDlBs4KgK3IQfFqQrwZzb1K
/HqDeZ0gW0e79SbshR5TIrouuOU2XZ3gwgPlOfLDOy4EKZsMlNBBsUgCGsupD7uuDmR2n0vWG0iS
X/N5O1B1zCRIb9k4nQ+zy9CeiPA+h/304Lp5Nz35nPaSQJkI7YfVO5+waf5VjYFGuUFaG1YUA5UB
dJnvA+kxyTBrhXac0e8kAVvpsDigtC0yob2QogjAqUFGWXyGBltNydCWFKF7p8bzkNQHRioMobTo
4SkcgHkA8a+dLixedxLOsNf0LFV86l6f80xmw8kC3Q6UZVu7xWUIu0vkOuzt3HiknE9+MAIcWn/i
Pi5Qt0jRqL2Vsz/w6uYrHpCwJkaF/iK9YLHbWUP/6vHO1fp0cC2LQq05YHJ4Yh+9Dn2v2Jh6zICF
2mBwDRhgurFPkL+WfXbU5DAf5flr5bv5xvfSM3kJrxZ/RIfFnqnwq2d4DuMSyDCCmaZ4CkBSsClJ
KbwFzMvJ4Miq2ktIVGQ0EWadsKKZHJdIF+9GBPvaQCjZ9vIHJ1SKsYLNfDDf8C3PuWG+tinTBYGa
gDyQP61JN+0ofnpS5RBCAS6Vv0i0THpY8VwO8M9FdK5ImutjimWtGRZTSbKEMvynimtbRtqfI719
U9WvSRcidaq2ox5dAcDdvXy845DZSqf79fRo5WTBSxK7OzY0JR0gTHZP6C9oKk+lpY7UUsnrGJck
5aXTR0PDyQdB+gA1dhJgXE/dH4VZGmkZjF8xkXyGOpOh4rQKEwaE1rTpc6pDLQTS4LDmLvemnR2F
A0yjRbK2wLSTLhs5rh0uOazwgD0S8my0vSuqE2PuI3nJpxIshfDUI2pQ6ik/eh1M/VWX8lIoInkk
3QfzYP0blj4aDlj7fps8eyisZtOpYbRblaZ/ddw8BS2SDo22qWbaWxTNd1gDUh67XY2LUy+RiU4m
U37CQrHXmGF07jnfGD9y2dGJGuOLHftUOfkj4fcJsbyQ1pRj4oc1UOblts1Ywoih/2XSbawKK/9r
m+psRBV7nwmpvrHFsf8Y7RjQu4mijMum5LfsqzmVxH23am8XMSLy7RGDer5TyvlKrPKtHdSeONmN
73jfaRq+paSYkEhzHvv03mHCd2vxlfUoEkLLXEudcI1KUHSWNK75ZH93DmqEUd/O2rgY5ghBDNVT
p//GTvfMtH9TloQ1jOaqqIrdiDu96QeTR8Anjhcbt8M344+vA4kgYFItehBxaDQ8+Gb7BkWQEKaB
HUiu8D6BKsBOQeMTQhvA9GReR718QCpFi1zd7HAq1iQdb9TQPjBMIQGZCn4YJXd1yoQXytECDOBe
j8QlG8ezqdqfBKXOEsYQwzJv+kxr/ZTr3obtwQKN1yrmd2EHsrQm6+Im3TFgKIRCb0NI2Gpyhm1o
YXUKUS76JS8ONEH8FoQ+o2bXBv9FU9Y1muAfueJAjDe2loHdmk11tkg1a4lL/aO1uk3Txys4Zbss
5cqFI+DmLOcMCAexsOOdK6vq5DnDOwJgMGHF2kwJO6rtHy/Wt+jRltE8l9GUWFCRtajo+S5UCTZY
xEeLROvWJWiLaT7b33IVVyHMqfJgka/T6i2mWFRQprKOKKK2LnLUVcfaR/Yl7HhKuwbwPzvdfSim
72nQj2YD+AvX7q6xICXpqiNTanovJMW4ZwZiI8R0BmK20cbhpFtoToWPQprZSUXX4OrYQ0X1D5YZ
zt0J4xeYzGEOG9hOVUVYL4vyRQ6mtVblN243JgrjyXK9LbvKbWFy/jDX/BWGE9HtxhuDfPmgjO8V
3DuUrnvhNck6K/nSWZ4y4yWbcRp3lsp2ITQAh3k53Izsye2Rj3UomeLiq2QKmSmCgsaAb9je4XY5
a+weUAUUO82PEeWH5McNDbhCN0O6wNvVBQdbJWvX6Y6EEuzwPQKCQUYaDt4lljCrfSt7VnX1qkzS
Z3KLJWek1Tei2w4tCmg/TbeWdE+6sB1G3XQ+tVWuQ6/Y0r1sTLz5a38ofl1R3DHNIfif3WQMpt6b
qHkbG4yuvj2567n/w/b6rAzsUEGK3WhITcbmUuNmDGuab71A5eZ9m0Z67xWYqywcjE00kic2JTma
GqxWK9dsn3uPKaTl7FVgH7qOaXCuII4upA8IytdJHpPKX0YptAsPTcLA6MuPFP7cCtp9mO2jTm5l
0q5bvcZ6UBC8jHXoHWncWvY2z5rt/voQ1ZgIvE5zjQon41Qa8akW9iaEvBCmBGqlhBs1doe0vYJC
FM7CyUz7M1oTEn8YY0HNxMUS/lXm3mdLdTizGen+gE/GZcwoqZN86bLlaJFf9RghMPDg3GIV/Cqq
ehfktFamViA+Cvd4+w/T2P8EYdm8tLIZr6wMyIAZ1A2dFlkhpvPSKbIPmrr41eP0lVHRre3zV4C+
xqpkz4EXKKYyrlkHuQ8Y9ihREVH5UKU4QQxkRGn3GrrNkd7yGqr2jJWlXzptxaAyW3E7LKqmxOnI
+KCuCNRDs77FL/0RCi048y+XPkDqriMRG/AUogadBE2rz7nBCXfGSfqCi+upSlmqTPWmG5qNqCj2
zVmW67XQTWugG4H+5aYC5TODE5m9jjrc8akbNwoFS9drOwwvK7a4H27drCU3pCCCq6hrFLHJLZAo
TkZ72Vsh0OPkM0De2EfhxuvENpzFCIxVGSGnW2hFz1Ok79k7LrQyXbrcjFFeLW0osSqxb66l79OW
WJdYEaplPJsKXzmEuXRwMEprLIWSw9jWb45ZvOHl2NRKG7Y+XP6yJXyFuc5OLwVa7eanKhDF2LpF
vRUNJYvy9tnw6VToIEjwKKw34KpnMh0oSlBPQqov9wkLuoMcmcjTfg4rVbJqnyyoGQM2AS/YzXMR
CBVoLrXm2QqMF+xpj8LNGB6kT0me76NWvtmavIPULRjbdxgt+KAKtjWYh3vkBel8qhCezhaCaIZh
HnibhnUMjHJ+XtFfj9Xd0RoUVfnR4n/4HNDMk6JRX6AG/sh+uNVB9sLl+s93eSpCc0AOUapjGiR3
lVY1O4uo4L2Kz8gIfoaheEMaekIqB5UbqzQqkBHvXp0W6yGKP4tYXKSJyD5uvadZFVq59Zub+8PC
chySc8qRJjq7hn6D4kHoqyT9h1v7jMj3VjgVRyzt62AGV68Qv67WXKa2e4qN4a6V7rbICacKY0hG
Pcj9onS+/A5fronoZuF73XsGs6DTu+fJUh9agb0xHlBjaNaGzfWGOS8i/Q5rmmh1gyMCakFv/zoV
fGH0pqhEVPYXTN4h6DxI54WIyWRuMxhNKlrmCQshl2bZ1Adupurg+P4zJO4Hc/n7JMnu7H24nYCa
L97U38c8bQ45EuqF6IGrltEDi+HdZeu8ABZQA0zDSRaF7/BEXwejfDUEcN2oumPTetUCwb/3PtoI
7xWIwIYxg2uCM4Rko895MH7INQicwtB+y2T4JmDw3uF6CzxUZKXv9Dyt5UdTgWqAgVyRQUEWQK0N
GJ0xQyyBQd80q4mPYV48qdBD8etR8Mo6GunMtF2nkRvaMJjAGJSjeKjqpW0TBcsw/uB4OXpAW+I7
QBsdFDENK/wWt/C/ZDDcGTeecArCitfsr9jO3oKW3CFFaMmiHNoLCQQvjm5fAgnTdRodjnXU40vK
pKtEgixQp0Qq3uZzKh8gV2EGPxbRK6ixwFB3g9tv/3/KpUZIA1benkxQKNWrggGnTXLDLDhFWM7l
ADoc6VnFxiGqi5fCnN4dDVLWqH13CHNyEDoDF3La6XvezceQaq+T0cHB1qa9N2cUR7H9C/v6eR5t
2YR9LKY4PU/5sB1EsR1b6zHSl2QNB48/3lh8Upkp0KIYTmgju43QUorpmg45wnrEu491uDS6v7rV
u21RhgiRp+AZZRfhed7Vdr3ohF3bWDqTfZriCaCpO02wj6JHZrp7SYwLDq8ErOFoYK1gfuXa6Znp
KfMB4btvVU3Olc7EcmtGI6cANh4GOF2fnEa/85dxVb/rkXPUmAzWpvPrW8nnaGYrArb/nDT6N/Vs
jAN7/DQszuZw8I1FaYtVrVXPFjDFZZ8ne/4KUupB8pD8p13mfa2RV1enIO3TQJDf2dUhb6O1MdGT
psVN2Gizx+oXh9EGWumzUxlY9SniXa56pevvfe7Vq6IfXoSL2oUjlxUHiaFzvd2tIqyba1Zdw9rT
A31rmQb70ZwU8CRPSZPimdnUbTjjZpijOmZJ1q2XoRByUCJBSab+K/4ZJqrDLEbyWia/2DknEqey
vVYnVze1zrJpD5USwRFgSLfWKqNE3OIy3oQnlUhokP1osdBONklCBPwYKFhlkTRX1izOMGD/kGeW
f0UhINS6J7ZufvGEG2WbQQ5vTYn3Iyxx1ugGOXw6zvDlzCEAtzrfE/XXMGNT2bfH+IVlvozH/EZk
IhZMwJ/MI94rGX/YI0rtzBSbELHigl4AZ2b0lkScRJ0A6TgpJNCo0bVFzxxjlVQEURu0e4Y7gD+T
eY+cIxKLaIqvQGJByet0rYDdARLX7jkEKI2iOWHq1chuXwDjXfVZCe2+i5INrRTwMHRzl8HCfMe7
L9Ol3QvAU+zfljAz5lTl4jSEipQuoc4uPyfVzKNH5zQl8jR6qFTQNm2BHFqgDMp5IRVm+Jx9Z5m6
qJ6LsTzIwLoNQ0jQbLQlm/7WOxK3hUllyIgKwlce7DuMe4E/HifQRzK31gmyVHu21SP5WUUSO6Wp
j49JsjlDhPphCBiPDFkde7grg5Js7JfsfzZTWikgDhr+hvTHFsWFbNuNnnbHqmcSHnirep4gWw2C
rVAevbDallH8VSbMs0tSpkrx5UBaMMSw8iOZbvAMsLnusz/TpkHXpbEjcfuY6PGhnNHgXg1Rwdzp
vkmMH2uKWtVbV7ifGeLuoCD1xa92ihemCFzKHX/cO/50jVmXCM48ll4c92H51dsaAetcRsi5wHFN
dbqJRHPCjrkPDG9vGgzD+4TdpC6/xr5kZQMWX+uas4OfW7pggA2SMB3ai7rKeBzNR6TMEypEoJ+t
diOO7N3jE0nyeZ+TH430u2EjiQTlaPgJGp18EXDB8RhvDBrtZaD51T5URNznU3QRev5akgjm1dOl
ylkne5LQtGGUZ+BIAAQs74AFXi1AxgtKUSLvXJ63OucYhP0JouvSOuTHjgUjsoCq2MJgpbevg1uf
NPgjOTtkCUW7AT/ejQ1WdUetCFIiSgXXWDNi3fNeAoIY1qDYPjS33sDuODVRf/WY4OcwXJn93fq6
I/1AkFo81D8jMzpEp++isz+tSX4YAbokcwKoKMH7WL3aD8wfIkXRHxBZ0dTwokXrs/if09Az1ADu
P9I2NpFHEWSqcwyZf94LVN305kYp5QIc/IZUz87RT1QX6ynvbkNVbZVTnNyhO0ROdZqs4sV2WqLi
klvCF29r/d2YhlPSJqfYJcMIE4ZrWn9xKKk1+slexyGHa283gFrxYAGsiWvIJXNfmwUjAv983fjd
CTHVS1vxfViZfu0TGHsIshuGMTLOnwIbDgGq/Xfw5sZC5N0ObeVSEEYmC0EyhHZt9Wybu9G3kuIW
xbiJwdQ3g/vsV/6StRwCNzpBFwWeZ5GOYD/HI1GAKXLoZBg/8nz4Sez23pFjlvnFemqNteP4W7IF
6yUhnTykkB5gCB3gD+2MHEiTL7d9CQatIbSxD7vnqPFBRmJo1lmejlL9JiWzlSHEZVJ7xsVvesIF
qiuAgmOkh5+Y2391Y94vlEwNZBTd9c7XFpaf74kXpKkR2ncxC3ocy7fXHXw59DR8YJ2xK5FEC14J
DBSGPRxcTZ4acP1GPI2LlNaEwyl/Bo2VM5Q2roFMC0yAxkFETQIElg4UsS25Xq19oN5flxjZS687
OhVbgk4Drkdo182FeBOM7NUbTfGGmMRzTpG5UmPyraestf2SbQRUoAYz8MKKUFx3of1retouZZEj
Js7pqG0PftX/n6T9LyhxJINAOlGy2YyXsWm3LHVERIUcpQmPO8IJ02TYqvft+GHQYq4nv7pNs+s3
aXN4KO6udIofKVk+J67jL7KKN8QZf9Mgem9AAq+DITl3GbpxX10q4fPKoBqLgx7VK8KnFvV/1Q3f
DvvtJrAfvaf2ePw2wnHWIxBhcwDgCxFrZwr2KZGM3tPO/dKMMXUXQnWvw5i/k815QryYki/RQZsW
1FKBCJ70gEpjKLQrCz+sJ5P2wHv15hfi2Wj8m2MQNSDrc9Sne1ualOyDHx9ZxY1rk2J5BbgAn1Wd
fIYIHTeRzFZGjBDfD+QNCdeTB80eqZcOgKWmDA264t1pePZ8m11bhv4Lbq9mY6qtJc8qDzF1nuXA
ljZBoqiY3XXrqeKQqf5RieEdc/K7ZImCRFR/T6T1pzh2Z1UYOuWK54uEHxTs9g+/oCQrUfuGOPjL
2J0aOg5u1jT9JCCdGFe89pZ2J9H0BW7MDTU+Sxjzx07iXeOPu97ruY644ryQlTcakkXGDJKV2PfE
/yNw8rexczdUixensbJVhHDRMaJ0kfpoQWrd2md290YNfEfBMx2h6/0bCbdeOmH6ALtHiQn+KOQt
5inuw2XjpC+WG11dVD3rHv7NEucJlVWpLoTWEbqWgeTUOUTwmiDjVE+QHtFPzw2F3zjAi+syPaZN
8V72+tlxUa5jcyG/KMPmgLe+2OtpJYiBAr1gDngBA4WFHXH/zdaMhrojReNbGFeAAWeDZ3zb2s7b
aBvvgBjUwiBrCLFWri+b0PMXvjZtpZ2zPpLmTR/ULoxRHowyooPsroFveouihS5rMFzBich/pGhG
QQpjdCAC2EIbX3XlMZbtPuG+zklf9AL1a6G1Z1kSX6IxLXF6I7PCdL8vRvCAbsSkJ9DBd3fWMS79
F8xEzrLnu02z4O4CXOAhCmESx6XLcVA2O5bCv1FR//qTt0G355A2nV/wjqwFvQnvJyI/s3jqcnXr
I9Jm9ZR4akvzXogYu6b1tAl1qlLukgV4lWMQAZ7M2rcMQEludQ/BQpadKnQqq2O4yfAmD8g1rJGS
a6Ac1gZqe9dgI+kN+qWh9VtodTRTcZ16mxLhiN9KreOIctrs+fIii7Ovr0gfaWzsc7LFUiaNZpVY
ho5fwR6hEfKX/e9toAjYEf3yHpfZvY/bfNtNvpgBT1CS64hk2GS2NAG52nSIlJe5wmhXFXszby4o
P2EdzN3+RPBqAtFJDZ8qsagJ2+js1Mm8kdbbO3kHxVOuq30mOyoedAPIZTjn7F+3rr8Kz7bWfQfY
uBbYBaku3vgoHoXRHEgaZPdSDnKD5/JJz5iDD+1Tq9R9lDZotK6gqrc4erXQv8VN+KyBOL50EIg4
4/JbZQsUyzZ6L39ihxuFD4Om0Y6mVxAwJzu3P+GchzsJBH/h9i6iN3riTWGK7lvBv0HfwRlHQuc/
dNpiUflkffojKy+/HUn0yf4PmUOr6ubuTNG2Dw4Qy3xKfgNdnL0EADGWlXCIVgYPIlle/bM3BXer
tx65YEjQopZflgkg7KEdFyCKOG0s54NQzUdPM3sxAvEdmvBEUo35unlQldy0OtousgFf2zFn0cGp
azYSAwnRdihSw279H0nntRw3kgXRL0IECh6vjfaGnqJ5QZCiCO+qUHBfvwezDzsxuzuhkdjoQt2b
mSc9NjNG7b0Z0niZC+tVYm3YiDG5l374TbDnx6SuIjJq8F2FoBGuJ7iPuG+lBwwv87G384UVffdv
IFC01YLHy7DN8JtxjazKEl4Dw7fuc2W7J07nEmuTcI4jpPBNY7PD0CPg4Ho0VWR5hGXamVWe6bP1
mVrfSYlaJeLDSDrifqVdgfjha/zTVi5a7yo0ue68g7bw2NTDd96rQ9c3LBOrgu5a6x/cSrEK6iHJ
2pRWAHqXGiJgHv3ytKhRglqPpF1SOkokbTtXMQwZ6qBZsvDAPwOkiLhGOygYAlbL4QktUzDMRPEA
QDOhMJzVI02JyrT+xikjF9ms4FjkcbDrYxv/R6pxxA3FmeFtRzkYzCDkVHvUXwvjAttHvvE1VKeN
36uPWs9sznJooNo3zxXfPBgd9PzAWnD3ZgCHNrGKzyCxKJCIH0ozOTl5aMOgJphUBAD7G3D6Mc+F
VU9/LGfYzUV1ib3iSRCN30+Gibcyyd4amfFFATLCR714GhCITteemJt0Sr5LcqTlPdCbskUJ5e7m
HJIx/uh1/eFW5luTZXM0VykrBqjXYw4R0PVWQ6kmszJPmgWonu8JjbM2Gb58wJh5U/rURBfxQSQZ
QDb0yI0Kxd9MYQ8Z8l5szW7hnjZ/hSV5xMr8R0yKLzaRERQKQlRuR3CL5fVXUS5/JJwBSgh4UKaF
e1eJNVv6jyjDlx4k8MZhy7kpEng9LkjRTTO0z46bP/qZfLd4A9qOlR1EygDRkEAgdk7qeiTPtaUR
dh8wUrdDcl/GAyvzzr5iDlhlA++9Z/NxBDDR4MLKiRM2byyyX1oRfKiY3ZJfO1cPLvW2MIc3Nwje
vJYBqHIQR0JJzi92jZ0DcjFp6KaIWabwXYKrGKefQcOz52Cd2mB7+fvfnxtjxUkEfHOmydyQ/MF8
0CDHsasAs0Ne7iWX6pve30/DGiG3m9d05DWfWAugxDy/riov49Uvl2AW8M38a0tuSTYdU1s/NC8Z
aZrcnXZQbPHS1BZGufxEvTUiXeeFRBLjW5mHP1k/3Ek97ulw7yMvzPEK9xm7ZTv+CbOBdFcNaAtj
I+4VTWM0WxdiSFUJTUQuK67lrm2Gn2LhhsBIxiLRos8H3Oq72XR3RiGxPTqGJI+uxN721q1HAIZ8
gmMfOYyX3KBfgQ9wSYfLENoWj5P5DvTSopaSQinyA2qoGWR5L7dpCa6dZsbFbB+Ywn+TWI5brgIs
OgdOCm1Oz+EwBds4yR4p1+bm2twg5AE2xJABeWvAeq27+TZVLUu+HASpmY9E/nktLgkviAEC+M6f
tH1mhfdYhgPxRS/jXuy4+xlE1t6rrAccUSF1b1gXzL74rASaTRbzeFYORIS0f8+M6ZkCr4vZtclh
7nKB+SHnDR0U4R7kzJGOuGZFFJFmNpiP1tTtJi14a3PHutE0ALmAQWvW9tcospe8Vb+x0jPvNOw1
2O+/a6STjaiWKyn/N4rMWfZnwC/aZb7wNWDbIVwzSkL9GrftjzQ954wX4s5gVQsu6EU13fOKNFST
gzt8qvtt7tHm3th8v0vjh/qOL3eh5dZdcKEHznDyxvANrhDqIDaSDFcEostrtXaBrn/82VsACvdf
pMu52EHSwRDWQ1Hs+Hr6/uhuLAe9yLL5E2k7/DSM4YYP4pl8DxStNXnRMP+rmlPSLOimtxMi3Mrh
XZPToq3UhE8y50zMV29sMmLlEw8+GH38O8chL/diQSeOUzbPIvuo3SHdhon4ZL8mN5DL7+rBuZuR
xBEoeDuWFtV8sb7w5zwtzY4qrn+dz/1potdmbIffjrgZXON7IgAeQvlACZLGuOC2aDMNPlXWGSGl
MGZnv6V13Z8MjoR4NF5i/JE2L5Us7rGc9AvlqTgpnt2eYCgYt+IeUbp48ApnuPINV3uZQCTEZkuG
li3ZsTdtkxjTTD4UBod7pEFyDHk1hWl43wEPw4pILhAAvHYmgvFbOCprkJVMY4MknPdOf2gVzkSe
AvNT123+Rf1HQF7b1DfVDP6rNEL1NTS1yCPy1dxZQ7MQB6M2jAiRd/43E067A6adcIyZ0mhpE2iw
dsST5fOgDa7lbTozV/f2LNVLRnaX/iEu5B7Wson9YBhIqFYmppkjAAP+4WxCDgaOUVyoO53qgznK
aeUQBB5eaWO6zHbO+hkYivfFfUac9JhVHdwip6c9e9KSwWrOH+UsmOmKvHuDydT8gihAobdMq90r
SBq70AIpsGErHHBXJkeOYYMY+bVrJL+ljL5ajm7mkfvYUjanedtAKukn7hgL2c/BCVPMYZ1JuMHw
Z6yqPMPpsSqMduCrWeOPMLKhgrJSJqBJVZzqI9T7ymeAkQYdeyUHe0geO8Nz39nkQyMzcOACCspb
g8GjbUgPD4KmhNWIufKJ7EemwmFPHxgXOIkJ6tV1lpl5XIzpDxclOmNIaN8yLyAq6owm/qMBZ2+T
NWfthjhHyraL99ZSiIfGybKXgsfbAHjIQv1Qd53/XMghyYjRBagVjtTtlxKMt4Q99fOwrFdMx7Lg
nI8FbTqBSY9nFC+8c7KYs0+2g30g5zzZW3jmpIeXcDyxkg2/QTbA84H1vE+9pMFe2oJInRtFisL3
ZcTfsABtOEwpdAp5QFX51wKW0RxZRtvQGkr3omer/pp7EeO4sGqkgd58skoUMuW3Dy7pjW1e40rg
sNQbP1mgLXia/caiGb72Ocn8ZUNciq5e6GjHLgbuOkjl7GuW+vkuIYuDpMqsdtUh3DNWVhjrhoAJ
vFVjQbI/DCmD6Qyj29U9WyI+koEkzoDxtUTTn1PKbBo5tk+ER+eTry37jh4NVAvbbu4ShzyytOv5
1VPZzD5eFuYxyHGZCqKQd9noZRcJ1Pc6UBxyW3xGvMUeSHD4U1U9of4HL54S9TcVIcT56YQot7YV
dxdwEuUxMA1uHlY4hgeph/XRhhwKCqKogoNKa+8eV+0bN5x4z85WQivGvWOiNW9ajwaYaeySXe6b
r06f9PZe9PCHjkav8DEUyiMV1fkQ6sUyWx9GWnfP0mqUwT6uyM8OdZ7wdwreB/2UfciMV8ps4iVV
Q/LeqqoFpslRC9M7ox+zeeMDnTZdX/IzZcBID/gXQ8SrCjNto1azV3LUkv1sQ2tWBtgNizGvggCR
AgAVS52xfjcW/d0tJHOslYnBBX8+h5P5VUtRRaQwwESb7RSBisDRtXjNtpmnO0xqzRbmCowTgp3X
GoxHt/BiG4G6TQ0kcUAFUFGxskGsIprUueQz48C6K/sGUE+j3lpH7wJZAlznTsBpwGHQdtYGV8Pn
QmPgKYWddpTID+yGrLD+sFofX8UkKc0soJPUnt/fyLHZYIVBsy9URm1YjZp7S/NfndJuSJjzc6v6
9tkoTGy+oBH6PPvtUt6fTjexU8rQQHhie1/B0pt4Ehc42cd+8fPPsMMvOQSglG2oIjimAuNbkbmP
nLB4asz4a8mLg7bmgqdX7+yQJnQf7E4tf0nR7GqOw4jkTBf5taevbm3EUbu4kZzV/NQb/qcIp39u
jARcWoxoVLJFjuu9+PDBN67yHaSn7FcKyyBQ7U6PCY7RqzMt7g468Eec0PpRShEeBvjdkTNl9h4+
UnZBFycOYvt/ikQSX0sv5UIELtQoDkX7ObSapVpf+9eR/+3RgrOyz634e1LpRHxgEu9DEbhfygrb
9wrV8SMsekzKFEzu8DLMWLy8XzvP9XZKmieZjgy/TU7P7RIXW1PLZrdQAsxHUL7yCLOZnrlMJ0lk
h5PH6TnuOst7ZIjNKFTu8R6ZJ99r2UdCcVr7c7EnzjVbR7t0uE3GzZ/Ym4uIx7o+pG3X70RA+a+g
FBMlz4A94WFeGxI4wAT5aNht5UcdtNfYrO1tAPfhOclqeU1JZ9BzJa5tKVa51H1kf0MSUvlcNump
pd/dlQ5Dt/jWakovzWixE3WCj1a7FzFWtyKDjjiGefEsjLQ6JYxr+86IxWWcJtLDwaV1mydFsDqq
dHBOSJFsF7OgnjlzbdznlYctiS1kl2EbsPS93U5rXaR1jIP6kesBB6Z3TDUgSNAc3haD+XKa7RgL
L86+SKOgb0oWNv//I4/19GDjCqde0/pVafkttPgoRqwVtuYfnPWwJqVxmHDPK/ehKn26iZJvp+ZL
P1B5s3EIQG+kZ3JrsJoQqMcYHNss5p/AvGQHYM9pkYZIjAPEZ1d1KMZuxlOBH8TXFb2l3rlzY+Ln
UmgAImF9aRlS1ys0YCATPbQWvklRH3K1nEfNVqRtjy0lpRDJjOSQ07CYBNKKyChxYFEQEKPKSNbE
U0M6n/DZY2Dg7vcyhIiBJd1KveD5cCSGHZ8VtyeeeTsD+fe7Ey/Zdxz+d5llvFexJAteW8/CM46k
+99ilkCdhfPUZsfBAhOHhqHYTFnmAkpjIU6YCntFec6PtYnTppdFsVcthyXTW3cqbF2/hkgaW5j5
pHByq/6IAW1GHELFmrxcTp5k+5w21s1l3XEq5QLfsBZNoSIA/chxXjNDTK9C8LIh35/ItrvlKVM9
FSk2AQAQkHxonS/2mdP9QdDwzpaUFtcDoBrFonDDme1z0vvGI1Nm+k7tp2bn3xELMQ0LWh5VfWKe
Lx3Y2nOfx/69VcQh41HKGCBSLFCctv4uoKuABswWiDWGXK2ZPY1weuLK1KKkoNAw9DcRRv9rEXCg
UmmNc7qV4j10e3JuLgm5pUOsae16AzIL/QoGUtR5brdpjfjvoIfPtCA7pXGBwIEhKBlMXrxbRgzS
HNakqsPVZjQmN1PyUAhCv6EPOFLJ8b2blbExAip8ac1VEUkE4iajgsQ7yoB1Hx2s/ZK+J6pZF54o
+hbr5uMceCoqSm+M/CD4o73mLxsWJPqk/5MZi8V2zx5ATk7Xoc1e7BGjVTjUGV545Dk3d16y2LlX
4eowsnNOXG3/85T3TRim3yrD+cNP+KHJoTwaAikuZHtRA4+MUq4xZ4Zp7D1WQY4MISJx57+dZNIu
3PxbhUBLFgruN47btzv2pAQ2aVXGMou7MUcoZCeYPsx4dJGprBozGCthd4mtB0pByOioEWc7wnIR
zDkEb2VFaWy8pU31HJqsG9hgAK7hoNpg1HAZeWF0+6L9iUX908DnquieQB8b7oKJXwTqhxGtAUWI
eyT+pMZ1wMVw11cuoIk4/5wMPh9qQ2c+iL7eVbUYI4wWL6PVx9taA76ZmqyIQpO5i8X5u25bEODO
MO7p2IBv76ofBhz8IZZ77gTzAz3WW6fEFx1m7l3qWWdE/psYxXvXqY/Yaj7BveGgDvuHtqBrrWBm
3GQlvjUUaUngM3n1k9DeqWHK+M5bX5oYFMoc5khp8BJBAz06hvkexJJnTbvdiShfzIEL97evsSp1
mUVCh3qwP3GREVFNmvehiYezG/Byo6P5zJFa43anLjV27e4QAEQlHaXwNWTzzQfGZJq5QbSGl69X
psdeg/pH6P4zm4u3E3n7xRRv7WaaMDlDSMP7FY52wq1oHVnwBoHlb9ZytHaU7hwWAzmHEpNkK71p
2S6tVueMuwlOhwycMGIgWEzWngteT9gGX/ShHYcl/2N44p64g7l33HmM6lyT/PURJ8lhHcbK+Y57
dI6mD3/9Gji39oB05Xb/aLHqwu1sfrpWe4rtBEPbEpI7UALHijbp8HOP0uv+gn+68l3pN5mbkBGG
FAJz6EPk4RXQFA/70v+iTPIdzJkIY9Y6m4Da5mh9bouheiaHzoDbggUwkPa4PrbhkWsxVmSzvNkd
ybgZG8lG9MM9p8FjPxpfiRd8+g5iBphVyJJm+UME249wTctjqTEONyWevrzLzG2XKmvLxeQ9zORH
SdCO0FR/JfrbfvaZ1luQyEhVjPyR8NFXY5UYb4Zh3aPBQ2scww/Iaw+Dz8dg6cd54bn1uXOyNAix
2LTULuCb05tcovX91/xIWLzFUcTDNYa09YUByhs1z+Ge5nD8hDUcWqOYHysuAmGwqvsThEanIsbG
CuLG/02aZm7F1cmScYe0QuOjaqnCNBCGMBBYWwdDMQPbt3DzL+TZAjuWc8z89Gi26UeOZ37rGv4D
kbvbQgc6UcTl06TF2a2JiPkyeRsCuiAwLZlFeR2nVO1rXltRiXWJGqHqvQKrBTq6xJDFe1DltL4W
BUFljK1gIP3qV1GGBOliNZ92U8XH4uh92gFrdLgq06RmmUBEyGAiFMo9x4cZaaO7o4XbwnaOUDP4
MzYJh91VWIanuV4nI4FtmaXxO7V7+Y4StZom9PbXXK83Y4tE4/Tlc9d6XdS0/tPUjEjfFk20qpg4
LpmC8M8Oj6WI1Q1zIIpOaST7NE3HnQ655pLb5C9TS/cXdtAZg5TbxJieq+UIciU9sQ2EHuB4JGJ4
y0vLWHbFCiFPXb0v/aDBN0X4xOo4vbgnwRdcMoLl8KsPiYnxFSgCOA3Ekq3Lf4RLd3bgkKRROt02
up72Y7FwmHvdr0+p4z5IpbmFfPOkiyS4CVFOW4vu4Mgl0zmV1MQRmQUHy7uVaxfhnFnXmxg13B9i
G8KFzIglNXMU1nra6TxA9KikSC6mgyNOm0ggVcLvYEz25jgfp4GeKsSoZhMP7qMLyHTDYAZeYAYf
rGb6GkyPP4ITG82WDMp0466Q73gfJNsYytYFymfFvA2lqTPB6TTCe6tM+zLyoW9hCiwvyTT653Tm
RDEr+zHAqmS2Q4QCQTo9sXAREIjb9kMBLdxODznUM6Y36yEbl5ajk/4ytXSnUeGTqkfA51ZH1yAV
E/vcnFceJuX2XIDK44BhLQo8zEOj8cxXGlDNnBBbprbId0akwjF4CGDyos/005n4W3PfAjO5nyh4
Evs8C8jFELoXl6DvxZoBxOtcJ5n1EOQdS5Mx+Dcy0tRs1++dHjlcUSvDXshDs0koZpyDn0atWHXT
j8F/algluq1PS2vLM1dU3KB6WRmuAQVzfFvlB2d38TaU+fDsV4kjo1YPOMD6pifGDDNvV0tsUcB7
u1CNW1/Hc6e29mCGbLQKtwn8W1/Kebj0OFEpTYkp45lSB+5j62JZYZ97TFMBXYimUOzaJIDplKjK
J24vjIZsF4vqYDPoeGdJ/Kz98IdxfgdRxKqHYc1+i7OxaPeeH7PTz4saHxgL6hIPvuZq5IqaYKLb
F2yshLUV0u3FQ1hPcqLOpesDoh9h8c5gnt64MtGYCWBYY6HLx+bAZApBS9JRnNZNti9zAyidmL1r
s6BSmTRrf9exgD4Ib9Q7dLKR/0bJo3DslMtLBCwbYcQFS165C+fKpeDKzRTgPz9rdnOPzb5sEQ9W
hwWGi9g2V/659Lw/dYoB9FrmVngUZj7cx51ffg5x5TMeaQXRJRjyIDh5taYFNsj6xY4AEJFEwixu
Y3zKoD+SSKyII0ziuFjj8DirmB3SXMwVk7NtQwhBpeRj806N2zvv/IAwH5DHv3OKIn21YYYQeXTC
7g2mfY7FuS3ddDtLbVNxWAuYmOyvfsMEx3g/2uobabU6Zajmz/OAdSwnTrbz4WxWO24hZvoJ92u5
mTG9cbnpVherSRIHn58V/NBUMNMupTpESAI2AioMf4d9J4xGJ/5tKfvZBLkWHOlUezZ4cjdZMC57
Ffcu7bb6vhlynCVElX9j6oUjtaY6iLVZ+9ZI/0patS7h0AZP3SLUkdFHPUlqkVH/JGaylKUWca28
tvgxlPPLnFZVFjXmTPnhTC/PYLpIJvDPAMJXcc9szvkBhXE4VcpdUTOqfJg1LXajl3+ONBug99UH
P25+O+HFD8tYXnL0122SiPBxqtlbTXpyKQeVE7KxV//zk767lTXSaTl52Y6Nrk/XQLjHGOvQmDP8
0HfIxBsEPftOSlpmsvTK05j+THAhrwVVlZNbkkKUlBoaNKVwMNjCzdDtbdz06d+MEpfVp8b0mvvn
xOAKsXLGm/49AfwV9p+ld8mLv1P1pubiNmrjupRf0kP4c7wf3/PffJ0IVsLUuggt39uZ1hKDpRzH
ArkPy7n17PFi1r92Uj9AgSElF+/z+iep7gbn1rj4UNqZMSw+LcH3REbPL9QeZfWf73VbbVWs2Ofj
uIhT3GcvS+2AMGelpbeFv2D5Wq6+wYI2CO59n6geN/4VRTivO+W+P+YrCd/Oja29uOWh4BqNmoER
lS/HO+iUDy52f/Q8POZQAzY2xWGFpKWozxkMYBxUL7NhPQ8pLG+vkme2sId8wO/cGhTp2IrrCdAa
glcUJEOul+yjWh8kpX7ycbLXhGM2eGNveVizMk5nFFgqkchN8H4hJFIX430XsjjvxoGwl33v2OUb
K4vXFn+4V01AMuY3pvffeEqbC9ktkInGcLYNQFSJvy+m8ZmA9UkSngpncUrTG/UilypPzplbYEut
Tm7ovK4AhThdgEIRdlS2uEe6B/Ml+0/wfHhRUnl2O+LQPPs3VTZnWDIbojdrizi/ZPZbK/kaM+KF
/S9tJLCBn0f1aOILE1SjZTh34/5SBvIq4rFjKJQXLruPOrcucRdfk9y/dZZNeQHTlpWwi7cpPDjO
2GPt4l9dxH/LuY3KYjjnjnEyc03lGW3tWYyIRaXhEtI04NFNEwh0rN7fmQxMqBbnoLGekiH8y8WO
LUjLvk6gkUjylwbma10W28r36FlzMWlQQmXhU2hoR/UX8shmbl+LxrqERnItHOOX4hOWpFTJcfnN
HWs/GqjjE09d1f6kxjHw/sZi4h6puquhCcS432vYLmgEkhFJvsYmFlG9OOs8X/6TWjxOGh8759Vs
EO9un/EIIEH5kRviOZCE2gYDr7MBVipLiLnkzA9DLxnj4AzN2ZGr1T0R3wHEID7vZQq/BT2KeXew
+/eJ4FkV/CW5BlQ/R7FF+MZA3Pnc/6YL1Vbb0gezv2qTil56YGpV+ZyxNgqGPopt/4vUcRN1iXjD
oHiqs/jZXjj26/FBUCMwZeMFav2h7U1unuh4tY4g2cudsMNdwFYhGPUdkFp2WkN6F5jjU83iPGyt
JxTfJzqu7wjHooiKgbGyInZe7mqq0mHtbhOFT3rgUzDOVaevQogn3EmXAH2SxwLsPJDhC93dgByx
NpPOuObU3HMR2Y1ji7Ynz2btYClJMjaaYku0CUD/s9MOOzn0dKl+i5y1WkXXAH7cwswualqp6Pmr
ku6P48hnk94Aa8FrMWh9R7i0YRaY9kgHj1wq/tCIiKAZHkrtPxQ2AIMCiTYMuK5RANcN9hn40U7Q
fYctnJWDxm5DkVTG/X8FVwYj68vgJ1NBxF6Xe+5wy4zhXjn2kwX0KY5jEpsimkPcm21yChrYRiTq
bGeEZuy/Y8D+Y/fq0+fsHp3q0xzEMcNUlniw5xO+U0v1wNuaBX2OLGW9aMv6wmiG1aO6xV1ANwzo
fA7FLiQnBhR6U4bBM/ewqx+LsyLJO4TdgQJfrPvtFuPIZQQ0rTO57w3o33OwttrmJs5MxnGOzn0z
dpwK7d/A4/JhdPNrUulz21TbKS2eoV2dVGg9xv3AJnD642Zg/+Yh33kGnE/dYhDqkvor9K60ffFx
E7XB5tVn5R/cIhS1UVNFzH9nWD1wuGGPFLpjtj6U2OMMfj4YC/YdKRJNNHzopmO9AnPhn9asRJT+
03YNOUJ678x+Gwv/NnkmydDhYfRoJ1f2wZrYPkJpcQUeGYKQQlpkRT4NpF57KF+9Mf8qdc37MttN
pkufCFYbx3lpbH0HteGWr/GNyiBaJSfnohAjly45t4X1YVn2jXTjc1KiqYpUInR6XAL6LBMbpmli
mab48Rm+sVms8Wn03wFIA/1TSCBsLb0WVw53Ym+sosX7t9TJA3ufzdBO9+XCKnWp6ImgWI6g4m82
voFRJrA7yUvhJbvCUrRMwHqV7a7wdbQ2nFT9KQzfRThgfssICJNPp/DMcGfnSHcYyEhWqxtFLRv8
S8AXGE5WOT9+6Ir0o+cZNQjm2QheZfOPy2PkUV5fW/mrO5IzkjaWHVbw9KERjoSfRZUOO0E6oM9L
ODRbVcN/aYrw1SQgqhwgDiAtcDP2G1pNtqrKuYouPE4Xqa2TPemnRhZPxeDdFTkvv/G+kEE0d3Be
TSqw1tWAht5OlqJ0+shOuh0W4/tQl6fG54xu/JUem3zAtv0ZLO9lANlLaoeHOfQ3FhhYAs5cskJl
3REGPdfpWsHGlQqmEf6NMOxNdvgBDcISdCwbGHWrAmI1UdCYDEHAn+NvtvKraJb47iXRCy9LubT/
YoQAcJSJuM9w20ftgGfBnts/JumQi1B0WdgiLKNlhQ51XFw/q7kbvmYDubWuatwtYVz1keh8fcxj
K/m0nTlmVmEVH5gm4zqN2DHM2cR70lwuHjAf+afKtPrdWPvdz4BxhtyeLw6BYYbPZdHE96TAw3nb
Fmb1kyPePngUVF5Y6PnEM8GyZt4E2TVNrYn9gS37CF4t5tahUum87QVWMjDqyHEOvyZzMwUC0lHY
CJ1MNRXyA6yL3TDZaG2OEnibYvi+XIMKUqpSZVcu4NnBcyeP9cVEEfE+nvyUD1AlI7DCRpK034OD
YnUDtpy3mShp0jwEThW+hZgliWiAmSO6K1zq/1DRwtgaLwKNfsfdfXmaXMt8nU3loHykObDQIOdD
a3Jnfq5k6n15IwD82AePxqqiJGQk9ISyA7hgs5oqebFMY7BakDAp2gv9En7aNCeMm/FxUgnmGoO/
cLzA5jtCxk+e1OB4bKKNjHemI2b5HTpVesmywbn2TDz7sFId24Fa7WmLdd2dS1c6WyFmurPXp/MJ
k3m1bVaMeB9odZqBon46jg6uqTtJQjbW+AjzkqaRkBk5g7V7zmvbvnia2r3S675dvt0E13haldR8
oADGYq4T5zBefZYUxb5QIlBfPWX1dgSkv3V2BpWZ8Q6/uQVqLBy6HlUsKVh3F376QhU9dfaxZd0Q
OOOb0sYcX3VfmFxL/ERzN9vgKpqvyPD1iZx4HEb+qPTD6PTIcKEtD61ZTq9pkOI55fJAv15rJaGF
0ZzKUmKS/0lg3BcDWILGYVFFfsh62XBMY9Qft61KHH58VrCvU4vMaT5gQwtswulJDcXFLGjzo6mM
F31peQca6UArh6b+cWXON56GlcfCUx0jzaqGsCyEYoFhYqdKCQ/RybACs60+Qm34ZfJ7qw00es8M
9dEmNLEzCeweCY7lLCULAc8i9j51ESMo5h9WVsBJXOWJZoWYGkH71ntEL9k8THtHw2rPF7Y3jFwE
sIyg2ZakJziPU654Zvo2aH4DS6PSnZ/xXvJ6cESVKe7pbiNqGtPdGuQfInDN72TubEKmCYoJF7YA
UCCB1RRCLdiMOBq7OnuI3falCe34SOn7e+vU751k1zr1OPcyAWYZR9bBLv3i3s94V6QrFYGndDn0
BcgkxBRepvgggEt6YjvAK4naNHN3Wdy0N2WU0w4UfvUQZrDPsX0DJQgDgr6CPEidqoMxylejIJOG
OwG3ECUef7mgXmo6cHE9rzvrurm6bvAyYnPasGojYqn0DzP3TbTGc9EBCfM8Nuheyk+Uxa5Du7ZN
v2bn7htezAg8xZ1s+l90nPS+WjnplZH13xizKCi3yw/Wop92KLtHq++CXS51d9TCd7e+MZt7vwwu
ciK6w4nGEiyf5t3QqI9w1oiwaf6vmzAmjU1aHcGFuJE5rygNny/4rp061IOKkeG5c8Tf1AkeTemX
b0tb0SFRVd09ypBIz/3A/r0hsRS3XN9HKmrW20YGLrsUu3ysGoRU9cR67ZC3BEWdlqkM2SmoPks/
9XdD7Rgb+iKRoiyA89C/qD5jv4dGlmJva5HD5+6uEsDc9bSwBglrliO4cQ5eaokzLRtdZNJjugk1
akzr2WfRhfgxTBdVvufh3vAHxxWqvJCoKPPvNFlgpW1Urgdsc/jASsO3PwY8AVtzqCmxUU6x62aL
fUecFruC3y90o2wiXJrwbxkwxLJJu+F81ahDGLPZPKE5FPU9slJ9AcWHH1tljCnEF9u2uwXWDMOp
zv9geDqZnsG/IgMINYIM36kKFXaq48sScDuCkl6RNEpLNn25psycBiHdls92s3y0OGpvxIWpTlVO
SBczTDa/bDrYZKUb2X19Zi/1Pqcl2pRFhQAWsvQuA10dFY4u9vkwjFEcO81DVy7taSnwJgguq7yf
SfIYS74SquR1IFuIPpCUSE4+vGLCtXd14hIS6PvfVk7fIWB+7iwVI3mRkE+KA31j0VZdJXYrLCH6
tZA4sExJSIxVTXnwSV5EVhlSeDS39SdofgedwgxhgaFGsg3PIypLUnzerUVBC98qchDjDsV3Pjog
45Fj8/LiWFVJEsjuP0O/TbZptdBdUnVsH5Cr9l6BpqOWEaXQdccos6oYGcS7mr0TH3jKuUJ6dnnG
MEHQmbLVFPuHVPmXq7FnAcAeur9L58QfVNtP81U64HV2yOFYBQwDGyyvEpMmAtMdZH5x8kqHBJfB
r/hsQN3qYxztity2E4hsz4ZRs1DtDGKIzBAsRKqy6+Pn0A5bMhSzn4IF1IYH3rZX/ksLcvAryCEp
MraPUxfB3sfLYM6l0TGXxO6f/3F2bsttM0m2fpWOvh7ELgAFVGFiz76wzpRoibQky75huO3fIADi
QAAEQDz9/hL87bAohdQ9ETJNUTJdrFNmrly5cu/p4l4NgvqRFqjq034fA+wWIKGLLnBpkcke36Nu
6Ae7AMH7AUokjQOANP1tTwvQzqdtE6ynrtk8lQNA98xbJ206M/Ak87PEcWFGJBH1YECLeeBfBlXp
RjPtoluGpE6HJsKiMGigFTCuSPwmTUSdjYcqc4xSi161t2tSH8lsvc3L8LweNxzmNMtjWMB+GQSz
ztjCX0Q03KHUE/Zcfs/ZGSlEDKm8nytKG4MbskpUgueV3/nn1Iemycdmt629C3fA34JgFJRIOVCH
b9w9UnwjYR0jULmGWujuInpmUaJEgkl3zgxSHd2RQiTYEf/eJWhSkGBT32kWrToypb6iEMIYFD/U
WjXXqCegR6GqNBnPdtz28XXnrTrIfUOqwDjzokhvdZXazTX+7frOR7IyOQ2joiw4TjsdLcChwhXi
ojQcmLUZwkhkIOIQ1esYYPrBpQhlRXdQaN+AYz40C2q0h0GzEfndb+t9l3tzmlEE1XJfqh5nK7Rp
ub3mTtnXT0p7qYZTP0ZxguNAFgJRqFFFib4KKmqVo6s83lVI/1CwTeJgt6+I0+J0n29TJHrHTbn+
ifjnUPT3QKhNQY0zwkPrdLlZ+403nu+a2CNuDJGAWX3u1kZFvWDqELNPit5EIXNejzv/LKJGAYO0
ofiKvKyBiQODdi39o3U7nNQOIR58zTRtaMdOh6SZjsCWkBDBLcTbTOu2PCu6nF+KA69R833e0Kyz
TQ1xEkUd3ea0iOlDc40YHmwipP89cF/06SAgrHO4cF1nKXeKoAJYIo+OuphMwzIgEsyKj/SAFecs
IFNxuiIQJ80SqfwTei0JfW23rMdJuqu3X3IKD0bCSYeMHYVUlN4ZOvMinAbJA55Ib4foTNV9AAev
7HZwzEaFLMIHWu2iDp5hPL8hnbh6wGUyyzr0gA3W8A244OO+SE7pjr6HyE9DxtVZFrpwfvcNeRlw
vaSsP4TBaL4A/1r3Mq4cP71vm6qCc98XO/+OXtLR0vqRz+g0+vonVUTeAe16aoluHNsWj85+XerP
yYhq+dyEjv2p4fMy4zhU0DYgahJF58UX28FzkhpC9rNjSEidApwoyqwD4dMHJGpoPtIKAZAkj2+4
vcLCXkZIba1OIdJ44xUIDXwrqh8APiJ3rNQJnXPoc5BvrI8wY1et1WW3r3r9Ze0i1E/rkgqKNkl4
KqXL7d75q3Roq/mh28bb3WmLcsIGa1OM9LGn8StYC+y5UsxitsbZCvq1f5ttaq+aoUlZ+xcoUJNb
3NO45gLxQ6/6bKN+dNBOXbkQmJIxz65Kcg4+WEbpBugOBbV32WV0JT2pu53SVxuVRc5V3zmRM99X
0ixpHbtwDinv3X+j3Ab5De1UXOjrjnqhYdzT7qCK3Bk0dARdGh1eqd2YIv+H8/BttWo3fw3we2Dh
Of7HHMqXf4pOkkiLBnv2VoUNuFO2sP6HCvbJsjX+ThTsjF5yWhKsfmNRWGztdkYGEMA+h2eruKMK
RALC3aZHjB/zJ3JkOvuL6nYz3m73fVjTqtGJvJuaU9+dZZnVt2Wgs391Iy08PgRsKDBYL3U+U7wZ
rD/B56WpfR7Ee1QtUFeB5+N+GtoGLRu/HuvNZboOqFVIHZjvX7pog5o9lRqgJkGIqu2J32jzLept
8rSLNESDXK3d9blqXOoNer1BTTUs1eZqH3QJvhfV0t6pgcR1MSLh7qD5t612n4yXeQX1m7Gvzzya
L12RREGktvRib9ZYB4Hlrbe3iGR0eXVGvd7KpTsFI7xq6ii6oASEG6axVJ/RK0ahVhyXn2HEUIjT
GvpefLBZu/rhemkAA3LIAKXISkgElW7K7+GOrmcobASlC5XG1Q8UBfWPHkn4rxtf05BxWFFkPzL/
l03oqpD+F32GMl5Cv5IPsPL9u31LB7oTct0IGpBliv6i1cM4nK4htrgfV3FffkZlzCkRz1bdiuXc
bZ+KZMvNJRlXMtGk7NqK8pSwRCXDYOHqttsEZ7mB9nAZ8Zto8MM0wRSrHJZVUkVNdIeQaNaLtNBW
j+o0UJtgi/scmz3dLatwdKNPrhchR37R922WAqhk41jjs0f5+iPhXMhH9rI1Cby0IiI5b1MqJk4R
24lLslG6TP0z41GAyFu3w1igOw+VITz3qjWy0ScZt3kyZxcO+tSDa5hdJDrc19/JR+jrNtE2OjNl
hjg9mYPWPqAsnyGAsIVkuUNMpbLRkmw8NYasQKDVxz4jZ/DJNXlSfTRj57Q3rodC9We6a+2DO2+T
6P58RW9kmnZ3DNOg2QcxzMyQ36qjyygGfRhwk/tE//RJnLA/Ve1SHv5h23uYSSiCPvVPrY/c/t4C
9V/pAlX1f3UVSvdo09W4ZeVJ5RsP9nCifZzZaIsi32rbU8WFx6KKH5R41nQRRAXFL27D1c6j+K9C
BD26GzLxnMmzmzD7nm7UHkNDQWOyJfFRUPZNo+Je9wRNeb6rERzfhrD6qeAJhqSmfI+1ZKMbErLF
hafdzHkCPeuiC3plbpz0ZEgdzwtOyXtE1Qgjs64DUv7oQP6A4699EreW+B06vu1yuimv8g1ywAw5
RCCt3A7VxZgT+l+FyqPQolPhZnvl7XKjLj3couKvzItWenWGwFJHWlwPbaXnXdG3j06wyzfO+Wji
mt1PHcp+g/xv7/rlT/pSZPomBt/St13axeCsGcXDdETdVeWAJDfU+zjnZFesPVZjg0IyhMfBKS7T
Md/f5ohUd9cVXUn1w3rPOn3eV21UnUM6wpmKoRahK9EZh2ZjAFYk+6qKckBNKq/dUIbg7dB0PaHN
+L57jPargsiWMr8WOIq4aVM9JnB969tK0eV7YaO0T682NJx2bwibvQjyiEU+RSsA4zuTo4bwLeij
rptF8HaHiyzc9EicDn6N/k9RbKUWHKjTXWy3zh6CLYz0qPm43qIXRNmt9keoBvkWPtiHdEwuy/yn
v6UbSArnEW79P//xf/7f//0+/Hf8V3lXbtgrxT+gV97Rlqht/uefrvnnP6rDy1c//uefYRAaYzww
E5A2VCdx9Pn5929LJIDlt/+rw51hlmAJZhXRZLyac6neKye8akJ9nSktBJhZM3bnOuykNvamyeBf
mfap8PrTOlpf1mU0d1b28u1xae+VcQWh77vG+K7ve/7RuDxNZgwWw71dB9dNFVxn29XcEr30fTBz
UudRNOT1PrlFKOW22apvmUfKouoXyArpD8oGV8gpzPeZ/y8vpRsq3eFKND8LVdPT8FEXET2hgqVt
V6K6MC9JvmmEaBqKl+g4cxp1zaLIk9vRaJL0u6dR8fnH4KYGeS820eXY6Guz19ebGNnjKDp/57PL
nB+tCX1LwWNxccJQGXX02dOWUu/VZnff+xR++t1TXCHQq7Kz3uWzM9e6Cc7KICSPyTrVqzmR40Vb
eU9GI9YMzcYi5NSgzupAA6rW5ga7eqEhb6IKdeG75e263yL9bllgNPFVFc0bokwEIRCw8xG9a/VZ
jG6x3sFQonyo6ER2iF/ON/9KsHV1Wd4BCFxlPaVJ+/TeQoP0GREILMAzKSB2TGqaC6PU2dsz4742
M6EOQhrI2AhpqaNdQc9u47HYzX2zpatIhZjIRn1rfFZ+k9ymKxojoW3X74U1eal7fxbrEGi9Xsjw
TDE8dEly61NDZFp93en17TvDC18snNXGBNoLIT1wsOSw/XGY/DgA6A2y8rBwGrmlbX7V18Fsv0E6
jl5ucZvcxPSYKyN9gx7FMnHaT9HQXfpsSDlI6VZfvzMmrY8HJYVuJtLK9zjuWh+dcPy+0PeShixh
0rOL53xldCLZkHm67HP49X8/4dtmc3l4kSd8qa9w8/mbx8OTPh9OFcefnsRfyu57Ocz54rs4O9XF
KSpnmjCNn5Pu+NZ8sd94wo94bML7BnGS+eEXfz/K7w73cT+XX+l/PYkvmz++9G5++BbpB54o8CBe
is3AIb/gNR51Neex+cIDXzaSR6QmDl+HV3iRb3n886vYyO9QhseLHUetQOSNmrz1JU94pIr378ev
dXzppKd8jV/l725++OJl3oNfOvyz8StPpwf5zcMbDPeHJ4d/zj+Ttzo8wg/k83y1SxpEKfkv0Dt5
Z/Hti7X3fFdb33ohVj6wRzdJQR6P9FJMWqHY3GubUG4XgVuVF+U2vImhjsTKfJLbQs58qb1L2IDn
TUOXMt9ejnl4NZIRdUI6vofpe2f5lbEFvsXuuNQAyE33/LB0OGoGGbnsPsuTy6zG0K240XrOdE8m
Ixm/6YIWMwmXE7okJCgQHrO0R+nOM9ouOZS6djVWINg9/RsH+YVVtJ6cYo3h4ejw9PnY0FRYldtd
kN6LhVFlf66K6k51WKLMoVUHViZzcJi6BW3cOSHFnVjFuIZPtO7PgapnckemSXn3znq+Nq4Q4+VH
sF19zvXzcRWeUxeogKT32Y6YkHHZsrojzfu1gSipWK84C290FKBNouH3Y9m0P9OjvUQgfFFvsjOx
WnX67rheW8vQ8zzrGxuGONfPx9VVhQmGSFOxmzJHeXVX7uPPou+W2h4SAcJWq/Vtw0kQJVOxTE3W
oZjbfgpDMqVBsHTS4rtxsSOImf2ncxYhfIwV9lzX86HKH91/ftXVoUVM7pNYzabozzOneyrpr1Wu
sKLbCIpZd9F73keFDrZKg6sSDLnp9idxvoKhgV3JhgfUam/eHtfkWT2z8jIua7RiKbX2w2NbtrFR
XTjx+Cke2fdtuOyp9qKgcqF2qx8x+a1mDZnabvTNVnPnDbgsqP6AzouATmIYpvtT5dEPnRDzdc74
edNvb5Taf9MZHdLLgb+7BdqWZyo2P5SBViiTHu/o41mW69t6G151+55LzXlsdvA/EMRd0XyiMLQm
ScoLmnRfOBt6vL79sYOArXD0sdm+XqSNH1j+dp9vldpUaWz8/f5T2bk/9YaqzK3tH8o+SWGYYQpo
wbBZ0tRs/KFho35HtHdElcc2FCUbKM2fmrFB4MRHCZgI9WeTiZCrGREz5JbICmQqstUqPLX0bUL7
wE2uM3+PH1A69gNZHO+cRoXmsld8GxTkZloJg7rV6BAhSC+zzk/iPdlx5S3ofrGBhLDLl6vRy0+p
PVt/TlPbffS9tqLfIvm2EXR0nq2J2BWNty4yk9BYMsruO0hml2m7e7LWQuaKCXJMWQ83/2XYn2a3
RfHRZoANmnbQxlKgSRfSn2/PsydH7vk8c6sGKoKGaqxmhz+fZyejz/hQ64HtxZVvwhto319xeOc2
LH706sw6ezRa+0VDF1toxmwbE9/G6/5UNoehyIzWJ/gk5Z3f0KLG32X3hf+ewzTd8UeDJMSEK8qV
ESnlyb3yh8NUpxEzFO2HT9M9m3Dv53izq5TK1JQ0Xjzi93YRQk27p8wr70AbvvXsWTXgu2+wDCYg
q71b2N78KHEaT7Kgb0/jdvxpx+AKpPWr2AciWULhiMT/++6V/3I7Rxr6RCDbOQzNsaVAC7ryLJzd
T5l0Uorjz6oLl8oAw8lRlqAKuYD7bFvdWWK5DPNAA3TJoUv51UPD/MINZve6+prI5aJJkT3REd6r
ttNlpGsu+83wLXPZZRYyYD9SypuEczg5tH9arfEd+wUbTqry+wcC+eWYBMu3N5M5jsaMcpUK3NAN
NLpjXFtH6wSGut8UfsK2TabNxLGc96a8UCvschvNbRL9sNzffV1ADsKbY2Wyvj+XiMVS9UhRnhhu
cC7o2DOH6uY+Wt+Wm35hccVLuM6EHBQ19yW+ypjdo6jHKa/7hSy1rqQ8PaGQIWt8whBiOzpC2F1w
VWP20iy8opL9rFDMQ5HcOml4Y6L0rKaTuZMSrNXRj2LNNV6QXdPZvdmWd92aGKDUkte8GtfZve/T
PZxg0IQEeB7mu8ftyeKvpKVRU2m5CJCYeEpDHKMUA8Z1iejv3UjkJEbLKYMzR3qP+zs9c8Li4u3Z
n2LdP0/JYfattga7r6E1PJ99p/NA9GKVfFI98V6XnSHn+SCzS3XACb0LgRnLC7sp7xqFZmdKPBxz
twfrBUbxNKPZSCMclK6cbbrqpsjjr2kW/ajTYemUeoGMxDuW7bXxuh77xCjfjYxxj3YLcvOjN7jt
Ybf0LhY2GxYljGzV908ZFauaDgUNZGVw0VmcBWfwWhYUwV80eym4YeP3xZ2v9Uxp/1piV+NDDN72
CyeFnm1Xj2/P7zSe5/Mb+DSOQjEI/yUKo2NvL+WG0GQFlsodHpQdv6kWnAGeNJZFz8RFAID6GVN4
FecaZQmKNWlybUdOZJnk32EYPI678s7QOjfFX317dC8ucoPzgsRXgKmEKRAGx6OjXlqbpnWX4r+Q
1b4TP77br37Gvj1F0PsssPVFnPUL8fuoxLpUxfCtLOiw1BYXre/MTLd0WnQzVHaf+gQ3plu8PURK
jNmBz2cwtKEHcYt70LPedEv+cY+PDA20c6WWE4r0R3R5iDRjd/47zDw8J6rkySHM5NH69zwSQx4e
D79suS+zS8LVw7c85ysyKIV9j6vvBLAbcsDtBS/KW+3JjGaXyrtXNC/ihcPbH974dxjL24vXR7jJ
/yWxK7M1fRGSHsJQ8UD4yk6JNeVFnvT3PD8KQyVmIrI8xJ884YsoVFNxB2Fz+udQFn7/wq/QdPr7
d1jKE/nden545XeIyreHKPUQn/LItyMVX7zf4We//8Hh3xx+j+cdvdoIaOW0DHNePcSxEpSy7Jvv
xJ2/v+r+nudEnPKVyGy+H33q47AAiSJrrGdcok+Ol3/k69HXIlrt0KZd6kKWjAU9gA887vOfK0C9
aU15RLz6sGA8Z5Hw4U5YdXk2gRQ84evvV7CpvBk/YNB/bo3Dr2ZUavKMdzusPU9+4xc8+RvC+Bu6
WHOyZRNAU+voJnhY+35+WPIMg3GAHg6PfTtnFwgA8XthKUXn+a9lPazP70cWhMXl8fDK71ViiQ7P
m8Me4X15aXofW97LNprelSe8/GvrHN6D9/v9BGIvXK+//wuelI38XzwCRsTOv/ziO6ueqgl/QOcF
LaoDKCEgBj9xUvk5qMPhkR/y/PfX4dt+L9vjncviOIY1AJqRzyNaI9Z6+ijuH4P1Vqc0U16KNetz
/AM3XEpAo8vk1u6DZewEtEcNrn7F/ITDZOAtZaHRXAA8OjDe/S/iRBmRpl7VBQ032NqjGJYMubeC
fNIteze8sRGeZjUsJpBUBUvVBMseS1m2zheV27ktChy34EaipRSUPO0AFH1peWXeg8JfQPQysACr
xP3vIdERHJnT1CdlSiocRvVmg9RSerXztz/F/NtAxP77xWoXflwlj1YTu+4232ECPcic2RoFEH4s
TnxX6tl/vo44hIQXnG8MZ3S0jmYbIl6W9wyrIzQdccL24TLeBRjI1aVOS2wSGBNrGXvFBd2/7tQG
/7DsFuKbO3gqlJQQ779rjF7sL9+4RoceFp0pA/F87i2Z2lb7Ecb8EnHVC1ViySuwCGg6cvPHVNw3
8fAQG4w4nVJju1uId0Qfh+sJuwGIFQfSx5a+M18vbKSMK1TKNR5ygMo/mq8u9tDKofPHskkH7vIA
mQDJaQgaB75/Rt3FpSISViHEtX6/eozRyBZfN/Z9WHeA+rCGifRISHCf0/+hphfJh3fG+OLCJhuJ
q28BvlxNeH6ElRRDgpIj1cBLwZfiVfzV5sF1iSpruV3fKx9sjgxItnNnqt6fKrIiKizAnzbfrbAW
xW0zCkcIkMmvsvu3B/fSEWJwXuQFke9yGvCFni8sHT4zKDiblg1XkXyn1KmhiV9cI7Hb6/gzKfnZ
ek0JPaUhC8GHmWeyHGw8f39Lw1u62OXjLLbp/ZQJ8JyfvoP8b6x+vjNOsWrPnCGcSXITJHCI5kPo
tkfjlAxUW9p6OQHukPXkYDQFAGcK2tHwZ8WSk7DIivIui+wcz+mD6syPrNBLqjfu1LY7T7FyEt0V
hEipE1yZjfPOYr8Ivg1gHd4a+9GlBZV/DNpR+9uj1LfdAjzholt2mCVsLQ1PUvKAIGT0h/8s8YUE
YXKSG5OeZSPU6AZus7iXAoHaWC/1TlOw4pMNZ7+G+kyuaomhag/mbN2zUd93jF1Z76N55vplr7oe
EbF3DOylKe7o3oefJmkySYfZzd9h0Z44UyxJk0ZziSviKL61jcV8BzeC6PkloR23ouT13l78l7EE
EYQfKC5EgI0IlOv54pMYRk1uNZSHQSlCBxYdisGtDkFpiZSbnoA2IPb1uoUOd4ssJZQY7FymrQCV
r1tDYTvlRP8GfPzakkOWcSOfhC/IkDlyyJDdX4XxuCqWKganXVElzNbsnehS7Bzi/LeS9YUKiFuE
sGGmoXlwh7NV5S53EM51FIggLXJJ8pH+zUkKysW/Abjpq7se2gQEjA+d+5dbD7RuB3jy2eoROGtN
7oGMqkJ+qOzAW4fuJoabkO3BhAnGY0efic2wfbi0qPSWCr9AgYWUXb9AXRRAAJChB6ZMMCgo3vfd
5nu/12c2ZZlz8BGmEWrAoqAcRtK08ZpLwPozcdcatTaHnCiwnORHe/DNKR8K0CKI6fTG/I+CoJfk
dycUAnktyYbatH2S7S3Wi36YdAJme/tAB+vwyvS7p5pYW/ZRZ8mghNvZbjurWWaBAgRelZu68J0v
juoW/hDeyO1dxxlsRm5yjw84QQ2EZ5I9bXftOVyIKVMn2U1yECfDFvJ7Ui/E4HPs5kWhflo8fLFs
Ds2MqEKYDz0OL+RH2wGPKOq3GyA8h7QUcMbYcPqMKe7eByZepGO5QUC/2FHA2JEJjk2ak9APHKGU
cslfyykZvemfFNVN8Sb+Cj/lOnbsZdw4XySwlxRJv7dwYZLLGrhLbjX50JJQLxqAE5js7xzGV24I
TqDiKAbi2nnHh7HaQcCKguJww4WkRsCbdYdbx/2EmwQhdv9NbmDZijQ/vOLGfpBcsVMyJm5e+hN9
eWdMr7gBJK9B/UMgz9BXR25mF4YAftS3LWVxVRTN9bC5b1akc2pOEq5mVnBpsUmzAthJ/BS5wWg+
8kW2uOxA8TlreIZdq35CCG1O3h6h94r9Aji2LllDUmA2OHKg0ozbrUWOGu7n6kTOt0Casnt+Jd3l
YCtktWmngb4Oz9dkIaS1QJ+vvtB6+CKryIjlFFjLYZG0E1VY8/c9glcuW3Lb5BAN9T6WrXi0vp1T
DYe5nJrTp6tkIWwIQcXET4nj+KtLh1FNXQMHlJv5UryBPuXi5abwS5IcpfOI3tvt++7xK1etdblq
wYQNyQgCiueGoCjqVeBVVblsAtzNigK7ZEV/6azmStvcIylxLwjY4U5krFhXRLZpMZ+Rok7PAJ7O
YFjOS8pqPwgyj6LruVV66ewwXxRL14CsBqaDE9h/B9F5eXKsi2dAygzGgAUZez56bqbMdLHNxaE/
K1f9QmhBOsaxbyQPRZksp9vGoNdrBjhdxNiwKYnOhig2zuP7nv3kuT83+NaN0InGgEGnw8d6PiiT
lfsIethhUJjfSzk6EnGUKAuVezrJAJLe9pv1V3mxcYIlJP+zX9NsXRIepmmITeim0ZqbBoWTRu+/
iWmJkVgX9pBkREryHJJNkn88Iazb+Ku4ar+YNeDcD7IcWYkjTsmKXziPAkZPjCiufrEIpgyWftIv
RpueddSxmYZY16HXXLa+1bvVY9MxW3SupkLttluznDCpBE6WuMMYOxcMx1bEc/BvygIzAs6eNlwI
Ykv+4/MOPSAMKP1ySXur44A8JQ6KKCnbTLdkswuXZTksmtRcSbqlpCGoHCSKNK+175xxY52KuRTC
AJj+g7hUaEdwq5PPkkxpZ4mCO1QS0sXb43zttHuWnhQuAScn/oX/vwtGt6ZGcgJCe4i0AtOqHOqX
S5Dnk/Qk7rARGL2G6uRopHiInAyQnKYj7eRQ7yKkwv6dqPMF5h2R+PYwNYakG+d+Snv+gYDW660h
b7xb4yczENADyZBAb4SvlV/DrX9EOuleDo5OyLdK3ipCw2/FLouiR0m5yXUku0Ech8p8jqiX8AvJ
KcDbqsFo/sPJlPH6HugczmoYIqz7/CyNeZMGVRjEU6RX9hIdo10EO6RJDHAdXl+PUw1lzg7kB/XY
okkl2359maEhLh6WScIrn0JEZ/NuBCUH+c+DzuBAhxQequIWIjv4fHAUP9MHPnZWOMe4pyQQMpf2
LrEmSvZgwdUBf5hFCFOa5JeczTjkUs+kTQnXJOdG4nkn0DOTwGpcwVaEwybn9H2DPoVJx4P1fE+j
euPhUZsjc0kue7M3RcVgTTSHv3Jui+s4MTekr+8zivU0Pk62ZvxqK6XmwSxuaEf+N1dDcmZaE1nB
iRAPD6UaFF54n4bPZPA2wU5If9EFinujWj3qDPd3vXrEai/l1hWHShwWWRxhZdLcfLqPyKzOxceH
7nsVKdQL3tk+x/ZBVgiY31oFsyJ4QZCh2WzcbtrtaiEJQQEJhJqZDfsHS17MhiTlJcaZAM6Yy2JL
EtOj/AAXx6cfn9gHJ8BheGdUx/CFjCqgUWoY4u0p1zuCL7o6z1D9p9+YRN6/Atlm4JYYiFBcwZTl
IOqZ3BBVWH5cpyflDmZcRaCNO0aOd1ln1Q0E/ndoeJ7sguNd8sfQ/KPzlvoI8uyjcrWQLI6tyRGz
G3okozG+18rD7fPYzYKakQWmndgySql1ou+TqnFPXRiZDXGsBDTF6mRipRBIpE7/UMTR5TpsLpDO
eGc2X1tjcEfkhlUISBAeDZlyJmhbvR9NQ9Y+wRuZlczH069pJ0xMJhu0T0k5xviBXGNiCwShmohj
BHr/C6JRxIazihQou0+usCOPz19H4BF5sVr0NXYpSG4lFSqXgnUwyIqwiP+3Ib7SFalFmh/JgdFm
9UWMrUQdEntJtFEU7wGiLzy+aWzcqlJ4FUjq4/mthTheSicHEy0Ej4g7YBOWWHafBLNopEI1R+o1
cigNjq7L7Tm6D7RUFlouYWisY6rLhYTnzySbLTZVjsrk9LP8WSwZaUhvEGzT/e7pnbV+cXJkXi0z
SvdC+G7HGHM9rDfW5d5dTHRrgdUKoqS/t2ZfHPCqaW4hGEjyK4ZVY/fDN7UbaCNBuCR8ocKubxHq
eufsvAB6mFhwU5jQMCwEUzmaWNOj4E+L+BVOKDSWAZZE058LkOYO49Khn1xGKCnZGmo4phg40u13
JzAfBYZyHNiL7zLxXt76MiY48yRVQ7CzCaz8w953XdBvEpSspsOBVuLJxJ3Hhtq9S3PmLv9QYDwV
q6hBAIXATpA6XfECQ7MTgKKx7k3NHshGgXzDGKYh8BlnXHLg4uwLTbinDflk0XK4Hxt4S+ISTnEV
95kBNHboDQGwA22MdBX0NsNJ6IBwZKeP5Lbe2Slywp5dZPLBoR4GhDQhCgdHTvg4rNcFcufRAsGJ
kwZVGokMfmUj8DaWirL0KaFPCDOlSgDefsX9E8+ZyKUw7ybxXxuXG1BITA4aMOIY2hqroC9QVhGf
gbm2QFZpeivZPgEwLb6K5O8F0BFfJqsEDLTAXHivk2sNk0M44QgZvT1fU7R8PF8EUgEeAn5h6B5B
bnXRepuy52TJuLJm9YNi2oWAN2KjMjIBPQUMWdY/xQNAoVdeRCupFzot+qsuGaQUHp1MgoFguIoR
qZT7xObkDqizutdEGIIQyEX3G+Ps8Bd5a/ExYzf/PkWSXNC9SwU57EtC4QdE734MVC2O7XAjP+9L
eynAc5v3c5tvP07pBf69SmGzkpXzy25WbFsiFbHd0WUXUUdALcHbU+Udc6nknLsW10+IpD6MqucX
aBGiOUJAzwU6MCUwguWcK8TRxI3q/Yw8PJi/YLqM2WacefxpRTZQsoWZ31Hcz99jcTdlcrClgvHW
Mg+SCUqqOzkqI9He2+N+9X5y4Whobk/81uO7wKfyNIHjh6GEpKks9Rp4eXZk7Hh5woyS6F7GPDFf
C3z/DYYTHteYjt8k2yTMrbfH9CJZMs0lYTK9ghQYjn/klRZ5NCbroGIuMXytif9K8cGEkmYtWH6M
BJYquHr46Zld+eEJjGcEBg7OpFBtYEWdGReMYewfIE3Re+tSYtm3R/kitSmjhPpKYtPHjXxxs9eB
Tmh3WDDKHDyESxIrcIXM0oNU8wi0FPfq58QBb0kuNPBaqMiP+wDtBLhuAEsoP31N8ZbeHteL6iMZ
VzAVmQBqejQxf74T68pbBXZUdiEgnS0cmvXh38ZZMs/8+EyOQQpwLTeuNhBvsOu4dbMGGQAhxJEs
i6gfh6ZAW7IsA+VhlGXsPEZ9fgFmddr7fAKYxnLmJLUne4F+5Wj/rem8w2EHAZhqkqoeEWx8vmH4
xipdF8yIobPdh67NoG/AlxMim4+r8/bnfxFqT5+f8qtwKh6wx7xMp3SRGA4auyCRdSF4lUSzTrI/
jahWlGhWE/ih5PsjdNYzyYULLmmb9HxXIG1KzYCf7E6of59VSMG9PbZXbwnAPh/aJXlUGHFHazN2
9EEYN3bhIK4drK9s1Z/XHod8JHjFHsV0yZro3YR8FHXNpjCRYCSusUegGG0yzpHXuJpShCQE1E5L
0++ZhFGC3I9DJi1r3s1LTzjKkSXAlY5I42M/fdDV5wNHeKlLPVuaRd/gTxXx516XdETef1A5XQFo
oUFFKx+BCgMZvjAne4cqA8BWiRN+OZSy0SSjIvdhqfJZGYgoS0zsjkuxpVInjmdT7EVdm2qp7Ci5
eyK0DMnASMgurAom9loN4nkg0wthiTsATKv325O4xfvA49CosgnEoxv4nH8D+QL9wdc4a1ALzLZM
UtZSVce1NtE4wQLtnq3bUiixx/wAbkrki+bYV/EGhJjWbIcHvWd1UsA38KWGA6zy3QDhFdMsbxR1
p5K4EXQNJjBybe2TEGC5Ii4ytKMo672m4fhU3iW8RomJysEC/lDhgHMstil1RNUbxFyccJpK65j/
DHg97va4ZMMHQdtMD4yxJtdOEkb4kGiu3DYuEpkuxG4S15Lpkro/CWAkaTP9TjYDg76XXSJZC8Vl
KGanKaEN1sUdZ2gu4F7ZgCzv46/CthO6ovBDa69/EHqwxMlNBxBYJRS3Ekj9wlymDBlnW7iNgiJI
P5WTJpDAj2VgASUAlEtCJkAuCdMSqFKU+fbReu06xlMxlIkBvfhY4ec7FKEbx1CpYYjq2ZCg/kgP
LKdyITixikyWxSIon7NGvqRpcVCZ/IkNS7KpY2vIvZRu3wsAXmQkuI6oUnUhc3AhBcFxdJIOZkDJ
ec91xOxPlA6CgHIb0KCerCMHBYgHW5YTEmbFd12Ro9QQ1iX7JKg/Gc8vYjj6Nv+eVqTrCLdRN9mc
jQW7+O05nDhtR6cclJrZ45hTc3dMP6HdHe3Ei8RM3O+enFM2rH6IA4PfPrNbspjMYbbDkaE/Cke/
f/oFqWdwiCQPOnlpWAdMyQNSN7BmDx6NKHLDnrqUwEKIIRIl9BXJC8KziQQuO/tdmsBrm4LNCxoH
+cKAcR5tCrNtPVXGXcipZDNg6qi+J4ve33JiyZiS3OjxRLFB2Wp3XmpggDBHxI8rR9wwp+4uO9PT
Cpn2SG9P9WtWCj/RMwJBGWDMowu1qLk3bFmEC6kgs7p7asYDA0m2hDDqJRSRKz/bMLPB/qddM/WD
8HyLu6mWdwAIiAmo392yr85aaCLslPCKvWPWbrEjau1322Ah5ApZ7jLgbs9FlSCc/EJF/lj4Pppq
HfG/BeGTjELVlx9pKEGRYXb/PgspeCVMIlnrkny0mj/HyT3fqza0rGiCKZaOd4RuLeHSwBFad2us
EuwUii4kiz/Si0N48zKIX3iaBN9TETaGSqBKcXDlgwimJuVT4qzomA/CHTXVNvxtvPqRvCvg9r6M
nna0XaQI57R04i9CfJBSPim27rvoUba18oVXzfaRN4TSwd/JFaoPV/0mJnlGL9HJzQcjSYHMYPwX
qG9QICAlWjUElXy1P0vi/sLo95xq//XJC6AekRvjPBxtuA5FpbatmLxYO48yeYLzSux7YPRg1aFJ
NDWbDfqRTXFXUaIUwrtUP8Q9vgg/azQTDsAOqQDRde5PMdQ5LpQk8Cml7nryzsTvUqcsqR8hhYwQ
cCSWlztfysUAoycSgoAbzvY99+8lWGkpTJPUfhgEIZSro0AM1bI9qcv4sEmmNR84SAHUDIIHNVAT
IWAqC1p8kEJIWX2t8LAIQye3NR9/ioMuFRSTN1UbDKC6l8LwYo0aI2FYvSKt8PZ98FrMA9tKMoQR
EAWJjefmyy8Jz+x2rRcTgzMkSEY940qwXxyl4mSqIuq48QVvg3p3kmXMet4tBG8Tuy7utaQwfRSw
nYoQaYofWbK3x/mi8g9zBrUOAo4XKWBqJdvsD+wIUlRidp7jLxpLLFtSM0SM2++8n+IglNX6q9RH
THQAOUY94Cq+3VSxSzRkMbXCUSE98qhWGsoCuSZ3DFGYY2+QLpDLRICk6WwJsQRK40iGXkqDZP8I
EUrSlb5FKGFCvOFDlqhIi5djSJK+71joY0oBnxixIAhHbBJDhH+0Mp1TIzrU/3/Ozmy5bStbwy/U
qAIx45aU5NjypMRO5NywfOxjEPNEAgSe/nz/ptUnhFhikoue0w4I7GGtf1pD+NBbnMorqlA0v/IP
SbIl4MNwHvxa+sG3Qr/Vl0oWV5MyoSKetJlP4knyOvxuTnEEBXK8yJDRF3hw6aTkcxVvatUnelwp
DRG8q97q6e5kcyFbyujIxM1KZqfPbtWktibI7DyK4Zc/tYEsFtUAGlS4avhK7qplzZ+1edRxQwUP
48DUvMjCCWUKethLo6Lgw6u+8hCk6SypbULGbaxVHedIQAFMb1Pv6RTAiLw2+aPvmT0lOFm6Ki1s
RoA8Cpa1bRxy3HJGKgD/JddMNO0faw/mBZZR8sJxyD7VM3ezTMsqnyOHH9xPyhGJOWlhnXRPAuxK
6+QFANEpQlULF6Sz39ShmCfA9JbugP9NmGQV/Bnvcq6x8qMcMbLrGHP2Hn0YJ1hGxIb65H1pfXDn
5rZe1a9UD0sjbfkUaaqxSVHObrKBLKBhi/Tw5fd/qZFHKhpxC4s6jpd8QceImZRMLEoEBK2SDOQd
pzVEopww8nPZAYufkY9KaTDGc5hNvQ6PNsD0J1S9PWIbNT06rfOYEyUPX49V8qfEAlqUikV5wsRV
Xkh4TUoluhja+BQTLi3+ScCOFoyiyaUn0kYja+bOaMWghC27qK4QOPGF60pkNGo06iPO8gUGNMfF
gehJixokQNlwHO6jcUQawY8rmc+cHOlC+iMLSje+jpdTS7jjPGkRpkmSLzSDgPLvWCl/KWK8oxny
wO1wIxCOMbTv6HZhfhAxArAb9kW1QFKRDAHoVDcMvrpT2etVWJSfeDdJrk1TCo6dh9vXqyH7TWI1
r5t/uEfZ1CEJaTXlb7BbVhWLUV/Ai7Fx5uQQRBHWHLpEJdKIG9W6Noqjofr4RJtY2figwkVsvC5I
FTAC4lW/SrqUM55KrWine6ywvlQDfcNheOjQP2ZwrwKDrS2XrDT1sA46paVLNN15cSM34Ex2m4zS
IujDiiOFY2pgRej/BgB4q+ZTq00Cv+vqVwPgLU8Wsc3g8CsEx4HYu79cIu7s9lu0HB6xt/ntMIVk
EzEdV4CyJEHRXtmRhBYIBZcgXyJOWju0OjWImhUayZvpIn62l9GBhpbeud6jKEPyDbPHyoZiVvtx
otKPn/VadHzKVyl0kADOHyEHh3b5yzvXVS317Pe5NH6uw50BKXX++6wuSQrGGPL7AKGlSrETgBFp
5iBb+gzWD6TBRL9gIrQbaeWC8ptyD4zCln5Et6NBiSUNHbNPYk5VRyZbOoEg/K61YuUUuBRaFYI7
5gV80rrQYVslKMf+RrDEM06Vi5APhi+b3E0/jhZfbSZZciaP1TPAorR1o4fZeczDt0zt/KASWWWh
khJ6EE+Rl4Ar/caIQ7jHdW1dF4NcgtRiCZYhAWEpQBfP37VLWkOV9iWFE9UP0N4bY4AMgGTRc0qu
INtEFMgwzlZAF9kDjKizHreHB5tZj2J+RToQtYDCFdEpp6b2hFxHklJyHEiR8PISuUC4rhApcrzZ
Ab5Y8Pfzx2Yx9quMFDYDC9QtKOXP61JuD7UnUnSZQ01AbCTgVOx6DWPeAxhCyvxufDwZeqyd/Ds8
5R6vDIh5xikoHFO9tpHYJf4V7Nt/vhRWEqX6MNm0YoHxXP9lAw++11tjMjhUgfVHO/a+1k3Glcid
ZEyUVZ1w4VAoi7/gFJNAXyWD8L8xR4gntxTRhNITqaAVfqab3sBFqNmUVqK6Mfeppnacv/kqwkjv
vbbb8HuSzT+YcvhFhISQLIY7fdHFLw2/uDJk9991SPTNDFnRf1KFrL5kGxx+JwOb8TeUcexLHakS
L2krzZj0Z2xSWFN/nzlDXD8hnPlw5VK7QLacv7blR98i5Goi8hl0pOuM1VpNYtbnRJ0PKcYEJCZ0
de91I+eNfe9pkI6Qvv9q7ACDX16JprM4P6wAp1aoEhCm2W60VHcM5a4O83xyHiSZlWDJbCD8Y0bV
wcWgAAZh6DUBuGu6tzey++TIN5KAS6qBLxhjnGW0eGoHjb0iA5NEl2IAxx5CBqRF4gB5heqCPw2h
jSC5ETJCvgxzFddQzlyX9gi92VpfhCeoIhY6P3C+SJ8nTFNVsRF1DqwnnmxWSzdgvTfqiKtAzcWN
6tOPoc4xu3VR/lfJbk/RmjsPkiSZ2JoO8csBvhO/fpJz1Kq69DiHlVAGsMc9TfOb8FryAmkMy1qo
gik7HTxGsMxWpgNaDSVNW1VU35SLJuWkVVzDmS7Aj3xdgmO4hED1cOCdnzPoivde1ESO4SUF6enr
mn3YhG85V+97Tg09vX6FcuVMgwkapuNROHMd4pwA5jBcKoo1puLiFLz6ni+ATjwolp5I1S45QYvb
pWujvM7SjvesOxOzAFfeuzFgwahlgMZTqyAe3FjfMMUgQXmUskSagYq9I1Vxd7XhvfgCRaNJ+BVz
ny90WUiqjoS2eStDkDbb7GNbB6+I1/4sGXTozL/sj/VvKbjpxrGs35j5dD/mrAPkmwb3gY9QayFG
IG/a+zRMf7Us64urEbUvb2SDcC82MrAOyLfDrYLbfrFSM2eOV9tjszopyOQpsgQjjAD3EBojN0Sy
4jVS5vbCNKzo+6kft34XSymlvhFD4b7nE3w2WCMlbMWK1rVYFYrqYdGSSPKO2ODbDL2/8Ui9/DMu
LQR+BJ0nFwwGqaU3c2gz4gPDcWWQUcr7WxO0w63IX41DBESBE0S6Z0PLSHs4IOWJ3XulLugOzGTO
+De8IhlMMZyvj9wofJa0YAGUFozBtR/6HcWbU36wKwf/rwAxso/kK9zj/z4cHrVA8xYnC4E0Eutr
96ivV2EhoC+jU335nT1LckH+TEKeenQKauyPKkj/ch8j2J/m0D5ScCLO6JjVyiwiGlZhMZGXEsPJ
UUX1oMZQnYeRuQDjWRMUJ1nKHu8UrkyNEVSX6k68rluo3lOAojoFdQJSvqjoVIOi0ugUYGZ9UWWb
RMkd8zcPzfw7NciVeuPSmnA5HNiHvPuAfz3/fS5Bk/E4ZZSeCa1uvUIREZPTBeCLQGac7B86wcQ/
SHVEFXorJ5EASRX/XRF/n1f2qyH2/nz5vRvsZ7HlXJ/0HZQTxADhCT9/LiZ6hF652rocWqkhcKX6
EMUujzepIbdPoLP6L3lQdcnrIBtRofQu4GrYQ/SmX+wjJ6+wou6bbUH4UfONRGoZMYbN5iT8mIPo
s+JpngQZ6nFVZIl4VVev/11hKuKMJazRZQy3hLAqVb0INwpHqoInK4fH6giEITxjtqJ3ulbFTqn3
l2/TxInyfxISp3urd0ikobmUq0gHmXDGYOofPYZsqroSPSv9hf5Vur8QpsgKrmn9LwBxTO2jTPFW
DgJF4tDOX3YVtf3sb3vXVPqy0MqemDvb733MOZdnGY67FU1IibqeNnlXa5hf+Uo2iadjQziUWTYU
1xI1SEtr74DfLDYFvQCcw6/SVEmpKHGtdoCCVNuwvJlKL1z3YWRvVGk+SR+qknm6pPh0QJ1q2quE
Y/I6rH1pB3CoY81k9XsxxpbzH2/tvNGvIn68PpQS1/quQTuEaIOjWL2CrFe6u437g9vHpPqhNlH4
Rkhck9refyVqlZGex2IDIHhfCke75mhbh9F3HuoOCoHRN0m8+iGgSQwbCf908hBFCREvUPVwiDSG
1uGhrsSqgyARkOXOsmX63Ik8/cv781LxhipLnSEnBwXc4q25rUY7RXuqH5is3mWKRDzgakXgLuCS
ylQa/D4Gzw0i8hsG/EsEM2XtetvZr/ziVuyrjnPhRFLiyj/gHqnezENLSibAWRdOt60+vvzwlz55
gEpE/DFcLHfO4pMXjeu1jDcwOvU6YI+l7rw2p4b6Q6AD0VSyh4nMl1zRAHj5+NkY2fFPGn8mteWV
B7vQ/QUceys0T8RCk3F8/mADk3Co1vqfN3SKLouRiyrTkiD/ZGhi5Tk5pxQMGW1G0iY8W1lICKyl
HJb76+WHusD7rAKXONgQ02QMsrS4IjAz7ZsoTFbwW3zWiLeFHlHqam0QFUECDyUB2VXDq1Xevte1
YY5j1md/RFAh2vqANWEsvfWund9kfvRmTmqi8SsCvczNDej58mNf/MjIAniPVOd850V9PuyDJjgS
tGiKtpyEJGO4xwkoWk4qsojIL+kEkxWm4J/4tpIoxHoY3Qj4RBZcowsv7hysVWSJUE/anGrn39jd
Wukqs0ab7CuA5/j4uc3td8R/g70lf5h4OAhMo2EUes8B2NvhnW0lUDnAnoJW0VMrdcTrCvJu0Ipx
++Qh2x/6T0KGrp33N8Ou+nZ92z/z9lIOqVp3pGUHgFstXmq4m6ad1+7nh8jnUBRyXk2f5QDsCY7M
gUeEkjfR6mPcDa/rbmTq5wFfLZoQrseQMlMqGSPIAWl3vfLbP//oaOxtSjXodQnXFy83JmyJ0dr2
qcQVkU0YtpoyHUsjsSe655UDDiv4VlZK3Tj1DFTM+XMSrINbXBVemnJlUc5o83j0OdSReILOn8tK
+8LJ5x2LEXJPUaiS0Iny4taHpiKuesYtA96NZeeut+2vAsiNtqZmU6NJvO0h6pIS+QoD9gR8R7OP
pzW5scn183Zw4Nph5peIayAVZB6Pnw36XKIoV3vhQkq4Pd1zRoOS1Q7fwR9RP4ksvkaxXFBhgEIz
UilGwC5pwfJ+COKxGRoWimRt+qG1hdefuW2pt72xWei08gp5E60n09uTg//J5SAGREqpf9cPRyTR
0QxjFiVsaPFoxE8NaRSmPBrVltBWwf/CjaULNwU9w1d1pz7FDYmtkRbQsDQU94KGh38enSOnpfzf
pOMFAEb2gl+fycabU4YZPqT5/ibtiXuyEYNhNz1prfJPQTJ+dEKLLFNABHB4E1Hjer9KUSPrNxgF
dtOrEkWV2ou1i7GWhBoUTBcENV2/jyBSSVzoa+vPxO6Ttbofdb7qEaIq/i50Qz5YE2COiD5x4ROF
/gqmUgjebG0/DdvxQ4hH9OUdb9QVy6dDUQVUGtAvoE8431lhvxq9gOnqJ3qfeASxK+gM7uodoNqT
hq7eYVSis9UnFTskZrg+Bngtd6//G28KJiZZRdHMO0ZMOq+vpzYZr9n50zpUTXxllKqyJSzaGia4
pC0qyvlBXJAEQOoz3BzRpoo84ZY7Gzz9eKMeJM/mfBO09kPAcElCx47EY1JV9zDAVHummcxIIkQe
qRDspPPfOsf0TVAfkAQDPczRu3mGWzyiCL5urXjubcVzqwbNZnMrO2TxUyB8mI3hHqcTew/9wqX3
2tuhURUOzTGvekX4pbaSCS7lPpN6R3wxuZ2P8h4kTruBYL3va/tTW+7v3ZyHVZ2RHYLmn4PEDo8L
9QkIhvBgabqgl+8iv9uSOsnLFsI5JjwtKSxSVcj3fcqjBikNceAy/aGeGYGjlER562Vlui69MmkT
ixURUupBRqNOERx6vn75Qp63ZbwSCis6I7hurQCNdZCHUmidJKFMr3oUZC98eIyorljOMokmTDSI
GD4qcW7dYAOSJlYLQ3iv2KwhoGnKjohHEZvLFDjQl728Ay8UWlicI0IrfLLk0QIuFkI1EOXO2CI6
xp+R7dJaPzHiPRZ25WQaO72eFqFxwthCgdiyv4sfkMziOqvmP5eXOAAbRLcxLQSZ6LKYrpqGETau
w8kQYMXPYD09JCDz4VFCYDH/AruNEPgIZyG1/oDoxgM64AQRLJ9HuBoPymngz8jLTwJ0dWeNNX1V
4oDEk9pjcCnlawuj7tFGc7ooY1tqQkOAVSgQLQ7ssCJk+WDiaoRh9U2PGgylW35AecN9PYzoIzru
aqk5B/hYIR3KZLWyLllnQ3l3/S68UIw6lPUU9RhCsCsvt8RsT5Mz7si+SOLqWxQSdErPttEBdIgy
Mnqmd2YXE3gioGTcszuZ7o01lX8Ad/4XMcFmM0KYVaz8TeWGLc+7QjpOj08aiJAtCayv35nGkL7Y
PSCZRGmgTWYTLe9ygL9dBAkA5vB0for3gd3WeIKZGDLRLlqP4yH5QyGQT1SMiaVD8SFoUyCs5mzo
HE5iwocJuhoV88f70PqQlk/6POlvbOIYVIqpdzU+Nnhul7no+1WsXJM30jhKljSC7Em2pINQ2FE0
IsZS/Vb7AOwwOiKiJIy05eRFr2QEWpw7JqeEs0juEHUnQe1vSudAoCnrCY7Kw88e7Vg79gFdjSxO
zPzbiNvpW8RzipsQUqQgIjcGVUS07jib5DjfhQjxlaivQ0xauIE2TUDVMCNQB9SmM/8jmtu3hLx8
PB16AJH83NBC847Q5boe9tJ1qLuQcsfxQX+XIRODC7u5n8m78jx0+bx6bT21l2M1reUZtbrstmBU
lqpHoQk6BFE4bVwv++Az/pLh4GYvNxvjYOOj4J18lD22Z15FUo43YQMmB0prUoI9at2BzTtX18xB
RjO0XIlsJHnfuRefneNhPDPmvGwOD13irZvqi4p8NcdPcFpWMbLWpgpnUTAXAfsxvxbjnz1vv4uk
FNjoOfiKcKfOFtUJzLVUf0ZfgoVIsqOx2zEpl3R/tYD2zEqkSqYm8Na9ItWk9ZNGI+qQdXkH++4p
Ms7aS//OQmSAojQxghT172lVcCKd5I7mGhGWKbsCzBQHINXQaQWoQ1fpZjhMSCQJDgzeqaGVhq2w
t2+qYH79H6s4gDK3vAbJorwYEyob4Z9fOFh9SFWXmf9CJmc0F7a9j/ams5fwQ/lgYrZVedjArPUR
LJg9JvZbm/RJWGRP/mshJRUbUsLHK8/1vFB2MEsTFApHFNtU54urfNCM+fJ4eBi69vU+736PRGge
M2jcn45TiIT7YVWUa58xm1HKk5H+oviMKDp+VUqD4YO43N2rbPSFjgzNLsFISEsJM+VePH+6bpuO
Oysu9wbpV8KqjjjTdorHwNwX7Wk15eMQvq0iooZs9hSSgktF7ggLFpGYtwOk8DVx8aUigoxtgBpJ
95GELhvkzrN2+TDuMbuy06Pdu8SyEX2DwjoNZLDDfz65Jc16hf/RKaUCQkJW4zJPONH+VXGjRAGk
qhgRWWuLb5pNJe4aq+8NOiwjmQkLA/BQaL+aWKNB5UTVWlNT5jX846fmVK2PyHM65e9X1ppxVC/O
Gx7KDokYQd7MSzv/nMPUW8GUBr1hzwUdyR4mo6SY3YQhK94QgG4kBAzBYhB+ZcJFgJGVP+AVqHfS
5I+kndZidg3PpOMXNEd+RSXlq2pk4OWK8Fom0Ypak4wsgwvR3SLhjnjhgVOaq8haq7jSH620GGl4
9bdT9If6RJuEHV2GRlSC29iIAkncMQYB2hmTZcYF7bUSFUGXgMxFpOgJhRXqBbGAFqCER5MpDy9J
iW6LfX6SJlKP6FIc0/Gd7aXAtxx0pUToaKF16h3tirlL7ieTG08GXtA7pKHnv+WMxBZu1hEJlazw
WBG0qRgw6SNk3MqkkUEHZ2JWIXAsm62AClAGA8ETQDRGIC6sUP2knaBb5a8xrpvoX0BbDnom9AbB
KlSdvdi/4cDkF7vtTitRuQKi8YFXjc1AQk2Zm3QFRA1qSDGNOIFQrn2W1kPhG9bwd/RWpmV9thBl
uURqFYewpecLMZuPWWodix4mYPVjHIHc4ChyF26c0t9WnN7wzk74Hj1sodxMvZiz+PBYQ/CM0EHq
uhQWqapTBkCjaYfWUOKWkAbplXT7SYJU90TuQ8FNfrdOw5mcazwyNL66sQQhCapR1V1tOaq6QNhZ
q7ocsA+nIPKQH+i23I2zj+/7Nv0Y2E627o+/JsF+IynMgFlM1mt1SjOtqseUDnUCFcR4Nqjs+Hef
ldsC2Z/iN42y6S8E8xwNQ94w7fcBaPedpGpKhDDSf+RUazEpYjDtgUQyqhs4sE9SLc7WCMJHFa7g
KsOMSSL28hljghrPvywoFJyg58CRUAssWlMr9fZWWax4NHGwOXt7X3+TCUjHQ0Voglahjgz7SHMF
CdAXEKXS0SnbVa6WHC2ToGpe/mc9en6giKWtUYqxPQNZQ5krokCHpqQRZrQiIn6TY5cgN3bZv+OI
TkLKA/BLVSIv/0rC61igz34mvSvqg1ADoRYLuItaJ+7Hvjths/LfkRGM6wlDs+1SVjF0nOnAQpPG
EsNIlBJqLKWCQsYGN5s29eRwQKZQGdGegkj7st7i1dx12f6mKxpnPTLUdO2OiX9DQd2RK8355hH+
lCcd/6d6POIFUn/gWr0Idk5TojLB/PnDUvxCbLyN6QfGdLVJLApYqjum2VArN/U3s9ZDjkzXquhL
91Jx56t+YwRktVXw3CE1iM1lRMol/31ydG+8447sY9YeQ1PLurzNC7T2fR5+7212aYSok3iK26ik
koRJ8GRHawGZxZXkMVm/XrTdbeQNqZhLvsk9uuRd63GeAtta0goHWbXp9xlDkCm+Z6CfjFE97tF2
8d+OW7T9lr0prEO2cQkOWTMEmM5yRYLQAf1513Gp8DdINx6moXHgZ3mrlDHhtv/gFO6Hwl8nTR3R
n9I2jDVNKebiz7oV6kZycRHFRkyVMUO7m1hH88DrtVoushpT4to7TuWaca7/W+/527kpvGNl65+I
UX15eV0QdAL5g4FDKhBRSAbw4ngElO12XtE+JAPMGd2oLkkVq0lacokJpjmJFtTaJLjBBJfJsaN9
UTOsSFiPNpWgM/kzNGCTQEvinvBNxJvBytfdjm9nxWu5G5OEvw19jqLuPLmkf8KwGfqe/4LrnKYK
iVFQmwxkEk2evKInRdIum17tZu+DmmU5zI0jOcOJNJRrAeGqVOctb1Q2yevRPhcwXd4ZOQM28l2Y
nGcJnrk3WdU88s5+KuYZmPth9FnY9sHB06RWqJQ0n1KC219vzQSb4K/jAv1dLY5GsOQ2YaMSHcwH
2HKp1CXcvx5BaVivxQkC0EQxhpHJR5u+oG05DuOm7obGuHuVtjMe6m+a7EQC6P2YopxAHgTY+Enl
voRLupJN5BnI2Hw1bvq5cht0k5ba48eSww/meb7m3EOxH4fG7YydMwL5kmRJzajSZmQ59cLp1Zhu
pLFihrks+28U52igHewpsu2oh1ZnIjGBMC39Z9FLkqIoqe26eeF5h6JoP89nl0hXiZfy/LGH3TGy
0qHpqLVROygKgYpANaExS+paiFevmmb/Pg73iMm/SVsy+pLfeLcW7iKpY7QiJc1+eRc/NxHyaMa7
jQgQ9HgpEiGatyn9rG5NnN+I6DqZ8XkeqboJGY0azDGAK5iRCWpMxjU4GedtwyRXe/xUWqv3vU05
2eOeBY+3aoYaSgzhlvbNy4/5/MaWQ5/kPZTYfP9n9Gy1zfdlU0+t6fHyRgklKVeGqiq908ghFcKZ
flF50UMyCsYTwWRU8XA59W4iKrP5U0eQwac4UQ2Xk4yI4SMNQ0DiSrMjw41NhJ9Md/V2+6WD/VWa
r4znM2D6U+yCCSK5WjNd/BoqSoQ6Q6AvG203KjLf3rXtA3/R2/FAxKuB6+hjheKf1PwUUTTbAsml
lzBi4VEOdEpBCSb0hJINVkj4XcTy170qz7lyPgaiKsY7mGF2yzBNdxdETVf3PCW3lOyGkrDJL/sk
/zai4ByJncf24mQXHCNRtnTzHaWUVokJFOdHdPiqXl4sz1tuPR9xxDJJwOkvufzM3Yc75j6eTlkJ
mJ883NK8mWpB0mukQ1oKBg8giS4igExtd8dVkyGMkhHh5edyLj0YIlsIPZSJMTLVRadjlV3iHMtj
A8bEp0Wt/1VweJSQkuUxPTojYKRvy+omLxjvpMzecNcyaYmwwY2dbZtNTzGBKpe6RA2jl9IKoF9p
1rwLcEL48nqH3GeVgMhV+6G4QQFUEXqyYjxAiRUT6JhmpUH5NkOw32Wrgb9LRp0QzWUKIa29MTxK
hmcXfEyLmTDMlVwrTips+XtZGVn9yNe/Jm0JGk7fqvi8eaCVzgfqwz6yoO1NwklkuZRplCuS7YQc
I0OKCTAEx03Q2ZI0j79MdaKCkAwvNCEH4qVxctM/IWHwJkpDZkVi1/P5TbRUYIGlCkigql/GVZLf
5U1sbzKGn2y8FP0Ni/AzU/tuWJzpmoGYze0Y7OuHxJ62NzkGtrpUrTgxTnTgih0mNOl1tOXAK3Ou
3x5LwIjHjwoTA9K4o2bqbT8hE5aaLxp5v70if9UGAgLgrg7QovQdtV6EEosvA5Qud2rPAtjUJY88
+pheR/6c44AY0mrylpNz2N/UkEJ9z9eMVmXLZYUV1mH2WlfxNbxc0z12TArtUCQ63G8FdaUSibxM
UdoN7y4p+HdjhCx3FqUYUM0maeuQwBSkp2y93GVUrti08SAMIxWMTo97lwwHGyHg4dEUlGBgdh19
D1MaLgXBjZzr63CiwYmmaEVURz784o3whOOEdCggVzjEGoAf8mDdd7XkTT6RDQCm7ow1W+xK5dAz
uBlfKmuFuFnguR61zdzxrkItVG/F32MsDsHHOY7T+zqN8Ta6TXuTptFjWfa/juE0r0m4jV5VPq8u
TAFlVhCmuX/8OkZWySvgiaIDXxE3FH8pBP2IEplR3AU2zDiDMZbLFw/DOveqj9mW75rRrDGrNLnr
QgTsxHrE6kl2iNLtmZkpdYaQcNdEtxbdPDA1Q1WrbdcyHwToEru5leJlZpSi/cs8uePtfwbL3Sej
XTYPyUotwpaln/B9bvIQWyjItzXYP7LV+BkfeHtjT9F3BrfgKj7k1yyvz91BAhZ1CnNzB9DQC4Zy
8Eq7dfnBJ5oBVZAhfgGpkrn6ZmZQoogxhB6mcRPIjQxMzjUE5t56gMO+LqV6HgGoh8LoT8EIHovS
87zaIZV2rN05rs1DGSvjT/DuCUWT7k9erj5mFgVXQTR9Ei+sQDRZA8VqmQkBCranIrYPHDuRmmZh
uPkePxcpBgYyg14S3G8inAAPFH1cp/gNqv9n8MaUfk6ssS4g1XwDSVId/GZIYIYi/oV9msBlxNfY
zvJPiswzjQOwU6aVEh7j7xlUmqv/grL85WshekbnKhaBNj2WTJdbdVkdHuPG3Tp9bag+2EiSZRTs
CvJfc56AJ0lllDMpPPIVp8i7Q5ubIzPrJ4AVyjOj6YT44Xx8VGpckjPgjr48aSgihFjy50Q+OzZv
SJ8SelgX83svnv+0fYTOuGAFaQhRjJioYUofione7jn2s1eSd2c7zj4LTS9NJ8jvimM5szivpBRW
G6CQH6FXMtxpIoKGOPVx+D2LOVx0o0pW+qQZf4L4hH+mZDujuc8go2XIUR2u5HJTZtEeGl086Egd
EKuls0NsqAgng2ehWwgBU//jekWZACPwBpvsg/pBe3/t8r50d5N3yPQdnyFgz7mZuS2RjG/r6iRw
AR/qfRZZhZOVg1bMnSa7yk8AmvXZmMZj/pUCXiWk5GpuzI2jxJaXl8+l0lhBjCHPRVHxLLfYGrOY
M72pHmqfiyXACJ1PNOIwDFE1PtIpf6gHTsrEj7h8G/eVuFbdOvV2+i0v8pTwmZ86G1K3Ui982PvZ
Z3WadsbJha9fELCAf/H4+iEK/Jf9TEOM1WgLoJOmY0qcN1OyA3VAz381jea5niQGRoTOlyKH4uzZ
9JXA2afO8VA+ENdye5hSXjYYCedF7pTrEcv/DOBu8rmllUIdabLZqNmNF5yKz4639sbMT462H/Oq
MnZ+JagrV83OQXRQOiJYrb7pF/6N+k/d6Vk3rV9AViuQiTSmS4FsV1Orpvu0fNCbo8D+4aEXTAau
cx13ih0WznHS6rCfXIIDZEoHuZecop+BrOA31YYwwRUwSU95BMd7eUFdKu9jmn66bObvYUVfNNkh
m6/MJrcwMkKxkJIb6FwS61cLLaG7lpVRXtyoQyEimaMYWN5lBFTHFJXonTINzAiHf8NHajYgqj0q
K6LHiNQ8v2GG2W4OcdcXD4qX0+mocDQxfskMtAknY2sKUETsHSaIjX9kLDBNvog1reEuHR4lGXCK
4UMyDVeq/AvNPonsqHKY24aU2HUXx/lcNiMEr5+b11czEst4TUYEkCdYgkw76SYIJTVI8tORaUe5
TbGAduJnLoMMJdb2n4seZZPD2skgQxBwaP3zdxeOQRPlwZQ9UAo/ypwqBYI5MWjhTXBTgsADb0V9
pL5PWH/SHfj7R53LGig903021eqN7zVXI42eIdY8HMQfibgOMzpQvpw/XLV13M6KrZ0xiT+pVSRr
V0Nv3JwhhxdzphTSONX5L0GxffV04VDtYvjbPxoDFxvJ1KaIl5yoeHUMomvfWQTp+W6GrgocbCxY
D+nWF8/qdnXjWVZkffSO3LUyW0Q1WvyeNFdFhbEKn5IkzZwgkuKMPCw4MsSG6AxuzeuA3QUAgYkA
8KbMgsRdBsNx/gK7aXSdvLT9j+OID4DWnHuR4BYyWKkDTDenhxsy9w2c+B9PI150zDQWyXXJoz3V
w8akRHmYi1GfymZz5YARg/uXN4clj+rQdV04calbl5R4OK9WFuPKm/f+EGws4mGIlUVwTwd1zO03
VVndShJaOc6bbKzROMCEUU+gv7hFsEmsPaZ7RFfXK1cDdp09GH4Q0Gw0GKhdiOhdnHzZsScJt/fy
93l3LEBTJvu28nFj7y043I6sn7so3q023q4ir9LJMoID+uZ2yIJ4k9hecRsV/IYx7Ya1BsN7vuiC
8lB8SUYaIy9W+9IDoEX2FmD/0L3tR/W3Y9ve5GTl3Yz7VXHbD+qTyjy67QlSIvQfuoEMbayVY97f
JWXlomNSi5PHHoKwyb0JIzzju/EzCb8P09gnG8aBMlMvDbdfLWDoV3O4Kq7Ahss4FoZfM3PCZuWD
aaKEX6oHuvwQEpiQ5e8NkM1gAtX2UU5bJgyxdwd4bXyX2hW5lwFj7bav6yNDNPsVQByFdzR+VaSr
51JfM2GAWD3QWaIZpDZwp/LNatfci/8UwCh2Uwi/XLEzPbbJBHYZbKgMTt2C1zWWy8B78wO5Wxii
Rsw1TcxCHhHGRQK9bmfvzfhSqOC7Yww5leb8BPRP3IA2jn7YMyEswEVCFokUufeQptktiEgNXjs1
7as0dpBrzXTx+Ez1C/ud/A6n29Im7tzOSWhkhu3og+IlIxh6T9Fs3JaDxwrKEhbJ3MthAsuTM4fE
tOuO18GY7T9mRfAeyObK6bacZa3fjxWGi4xRSS4JLouDpIrHtGkO7u494ER/V82so2hXz6/yIqrR
UkLskeBCvE5CxmwP7P2xJpVgg8IASONAxJVhFK1C4IQDiRjthWglHJTRvmhJcEcPbDaECs2opfay
8abU+9HlqraCm36HGbdIstfkOtDTW+VAgDee7R08rMMbnvBUpoeuvd2nTboJwc/XGm421tTYXtW2
v5CMA2QT7B/NyCoPZpFul6HP29n7nFn26mvcRdEtgR711amyi4uBVycknZfHcAle4/KGdQ99VuWj
ZyGAlceJCiVmOyhXRnC/ZKeEtxMURVmHZth4MCYYFIX64pBWxuGMj+efnrk81MojZR7bt+v7S1uj
5e0QYaSN9U7eELsQ5Q3wJ1lNFGDGKChGZ7Rl6DKV1q0LQVUxWsNmM27hR005h33/b9xZi/7XvC/0
62SJUP9ymy6WmtVO++PeypL3Kt4NMmr5KjsQXLQNQRNcXqjMVAFICEIeyXevO8n7mMzFRK5NHye/
CaA3nSOvcKp2iHa7K43WsgMkIx3uwQad51HjwH9Gp6cOcuehnd+ak019Oj35aO/+zBuqd6o10wGS
RSNC7KkoEbmgaUyniEtNZLqWxmKir/5ya52eiwnjMrBxsS7TD6xhm6ZF4fJcNMcS1pv0AzL5ReFw
H/xJ1umjDSVg9CY0Oq/tcXyUJ8sbnB92Viramore0z5ljQDRAtoxeeGuDvwP2Fx/8+r/lVbBMPDS
DavrqiOSnJT6btOPiFePQHo1cOLJFJm3kJSjP24IyH0wEiV4XzUzqsMPB+e30gWi1ZA4Zpsq59QI
W7FQeAH/OXbfDAy+qis2e8d1p+NeUY6jA8c/boEXlBe9Y7ub4KWOsygsIENVsijsrkMv9PIWWsru
T++ZaTFOZDjIZzPP3IIrd5vPb43Enu8vsE33XuIR67EHdYDeUL8kc7ea4A5URXZCfZMx9lGF3YUM
6Mrc6euM7EUGMgPtYi3pIZ5ljRTJncRQPOLPJzoFbhHFrKT29HFyVu/1ntTXqN0SOywaqCZfUClz
CZG64/Y0B+4pKlwioSgGfTQkFxW8pDVGL8Wzvfx+Lu8PKiec5hhqaXLPa885dg+HeV+yDgl30AAl
FG9v1Nl6zHozSQU7ppjxXZR2YpjYDuCAaE4hJOadkQV2Pe5r2ZDpu0G1kJrMyadxRYvzxR0Pq8MY
FrOEOHeKsR2JSVCUtlauMsg0Tydhopqme5sjmZesZiJZEVBAlokoK7kJhen+03eGqXPF+A+SWl35
dxZNxGz7x8GPUp6NFI6Da32etkcS3Xi2lYLieTitALlhvNy1115Xk35ffhs4xDtAn7WT+UzBKd9b
xTXh6jLkCQ85jybGlSYHKsuk3PxFvxU6B2/Iw2h6q3wuiSClVehDIMkjOso2vimSCqcs5gl0mEYH
bMa6Q6qDtUjcqEm4T+JIvdo6/B9hHCO6aYUtSD9J1gWY3pEjExunGUSZQYJgHhAImVeUBSa1jjN9
Vn6/4A8rn9bytkq86M048fAhmClR3KmisIbOo4JKPtJgbGaaMElo/4a4atHDnN4O+ewYm8gNBoBb
Lva0201OwmEgb1CKHJS3ghjuPt9B1iKiVMBoTR5Y3jPKA9mBeirSEN7puLJ+yuX/htQgPu+tTs+l
a4pqf+WSinT+XOBzRdYT+We+moG2hYRVUOIJ43eiu2O9Wofb7kYHjVGSI6vvScRR2kfPlE6VIV3g
/yph4PW7/vkZoUUFXUHrR/dAkuP543X+AWFe70zkSJ2Sw0YLnSSiXaXCG6eaFPhyXNIHCHw0+W4o
cyQsGbCpiDbOsNa+vA+XnIVeW8Qyx9ALsBgDMZ4/1+DbGEfy1fGtoq7HA1db7nMTeja6QEhjZT5Q
0X3R8Wq00f20Tn5KjkU2hJibFeehE18skNfW33TC1CKx7MMp6kCpAtx/7/K0uGfXYc8k2GdFukDt
MFNO8xIQpjD2RJzWk6BYn0YeSJvMlT5F+rqNOUIxyUira0JEpMIGfdd9J+RbQG1li5RjWwCUmAyP
q2f9Mjjq9L4Cj77IJ9mRRMLz94VI+liOk3N8q3IyYr5fnlDgIza+s+NVsdFc4nCFrdCujVJWM8+j
zL6Jghb9C6c/MTGSehmpRbhdr/bF+85y35vR5mxuabFck1UMXEeDp1xCmZhe/uqXViPxI5y/ASJf
hzbv/FegKknSQ+oeWX2nKYUG01flpOkihECa6aW8Pc0oUE0sY7JKEz1biJ/F3KRXhQIGIjyr6LQa
qTIc0CWNgdMm/8vRi7WvSZvdeHyr/Ggybe8JwDisJ99N8P2ClGREg/Jh1z0b1Qz7UGblAWeshu+w
cRXLJNTsFNSmwDwuWrQOPdM7JJ7WpauiVFI5/XtVWtYetl6iW2/YfQhJ21M1bado6xiVt3Z31Qcn
2t+IBhOXc33Smnfh5MKO4NucXSd4/PxHzwBPmAJZUiLllJam+Ed5RL3C+SHBgHJ77KGklrG4C6Qe
FAHmzRKMcuZKjg+Eqd+sf4/v8Va5vGPH0pPsHnrmyZ6mElWIsIZ0SvalolFz2mUIM4rdlruEImbo
+O9ZflKygeYQH47SjiqcLBdWPXOj7oCR7tVlminvSHSUiPs3FDcXbhsS6pk6T6gLrYe9KGG6IMon
txw4nn7qBgXF69g0OjxaD9GBESmVwBDm2DTmOwkaxfUSJDbg3PsbQmodi8uFGrvYNOAKYmz+i+eq
Ds0xTdpmRK5BGVUQcvZzVKFC2CJS9A/24Y9p7JgIS+nlVUwkd383aUpE0XAFMbR8I+u38QkWdE1x
8Q3dPVMi2GvcRoqRzu32vramP+U7VSqRqnt9kJfPgmWQhTnRYGeYvEg8DR6nxZ7LmAiGf70cTXdn
LnTOsJpNYs+o+rncmRq8yUsUN+yNhCAFLSiVOToblB+WIPU1/2MPuWw4d85rfQed6wrk1BxpnecS
r6KlxL7APtoN7+aoeKOWwqVMfoqs1Eg4zSWrEItcb2UuHnwxjimiodAN8M/ney0sjl7pBAU/lpZR
MLEhUFR24r2T09PUbQhoDTtBNJRmX57iOXFaa/IN2mkr+KeOa30EE8HCYhIFtVpcw1kbH/utlYxv
BQV4yfFhVE45VhAVjhoSLIcqqNdGhmTFOZvB5E9sE23X37Nzmut/sc5h5wmaDGmxXRJZz99XOR7D
yQ+igWHlR4FGt9KaClaXDlAJ2DqzZDU1Eoc2+61PVrceI/m0UAQN6tuLXK+JSsQSshFkuD8Mr3fH
9pY+7tbDWM2auUmClpNH5a5Abv82GOcrYQGRyLFnv4WPD2eMoQ9R7/lvIfagDL3WGXjHnA0oSiWE
NtIVBF+mFEOYalJL2b+uJA9x9VG2AHX+ZeWs23a+tXE/C78NEzYDZ5JkHlUcvDliMdLpqymZCu1X
L2siiZgnF9VohHSgm1FA8qRLAqs/xWTXaLUBhwoaNYp8Tcny/eZmF1CHeegEkOxHIQp99bkEu+3W
FTlDwoMzGmdzW3X0bwk4o4XkS/dDBAtt/jxQhn5CMeckFe0GOXtKjrXcX9XtefKK1nwe4gbkulGU
nS5Fw9IwQFk1neQgCmcfRjrYzP2lc+Pbui+/SafAyvg1uzpxdWlgZyswUYnTnoRAhIzPjnzg9f1u
OrYHc+RLXq8lV7v1t6RP/miT7euDnRjjvhpE1aRaUgIXtdwks5dM17Pj/lat/3S0fjuOITFKBBsC
BQ14V1zabcXOXTcXLnXuIrgD8hIcVC1QoQzYOl9js9+6+6ipsv+W+f/H2bk2t8lkW/gPHaq4ScBX
3+3Yce7j5IsqkxwjLgIJJBr49edZrfidGKssn6nK63EyjoOh6d577XWRu9Y+pQ5nAoLJRYKzYDgG
ApbpzlOXyX1KKowJ+3+8Kfa1BqQdDCKVo/IGn4oJ/Ei0DTMM3mqAHXZ/Ot7n15r7PoENfrGBd8QZ
1jDfKdBqE5iChSIaLV5GLSXZyJpRzMjhpw+2u/A9hIZQ6MxeUy6b+BE2jWrxxf+u+/n318+nF+UR
lwlKEIDI6vx/Ieapxi5q6WOrfa26oMdIYQ2yaCEGYEZHD67yX9bjTx5zVnpuJT4L0F1gVI3+WgU+
sJKsUX4MAMUho9dPcnMhv0+rx7J6aFW1iUnrplPawBK0MgRwm5SotlCRshwO8mvTGyO7HslqoTI+
1AnTDMW0x5h1qKQUcyQix0275eu3ZurjpidIC47+V+C2R9TM8yfouNV6s4jayp5m8p6RvJwKxAK0
Mkc3hgoJfac8LuSRBTEGIJ4nJShN6sg0KH+FHjB33eL14OOcANRtSYzyoVZe3ht6Th2yf2/E+8sG
MJO0GtO0yaGCc8pYjVnFZYemuolnIs/mLpjpAqIT0txvabt6KDJmB+6OyreqqzOxwUJo53EkIlfK
NmcW46NSyGLTBtdjl3qnkUizAcUg4yoy54uRn9XEjB2JBHwUx/YqxjrgFHbj4gyjK1iYS7idYTw8
thLF1iiF4tnSB8Bgi41CGLV17fmnAZ6NJO3O25tqsWC+I7S4yxn2Fd3cnNewkOAHw3fs0012Mvhb
AlQb9poCTLbIySnz6anzgPK08Y9qhqetg+4kjldgMdSgUFYmCyDve7CjyqtscJfrQnAWrCABgJp3
6nPIIOyMaouSPrsHI0Q/SguAQYn5w9CS/FfxX8Ou/Uxd+voKfVFv2QtUn0yMlszSJvVWkKZRHlRD
9Q9axP55rSFiTA1oO5lx92CdRYkr/tu26emyZHN2vA60KNXzJTjzCWeAC8LwQE7uz9+ckeW+acbZ
yrbxZrEszuoMBnJd43mzNg9C9bRhPN08t0AmNdcUMmJt6PBU8Wu7yo1ouVDo7bx2IOAFzA5HwO+y
pGki87VhNnrkpgpPfnHxxDdKg+aLafP84h0/ycYyC1e3MhhyY2jpRAqZUOLvvbishe6rwBrpZzV4
kDGt8CTtVcKT9KJbY+KOt+P1i3uBnsINCTj4YOTx7NnjJicgKQiLat1HsAhQcoQ9oDPVojxLBIxr
M1FJwYlEMhAVIV5tu/HHsNjeW/df0qIUKiqsOlvuLhZxcr23+YNUIOsVGHwC/dXOrkLnfB7mFI+o
VumMBBSlPSq5KL0vMp5HAb+NOXrq0VEpYgbXiAJPSt2TwhA9tymbX4Pr/xa4ZtXA8z1HWlYS0kG8
YWD18nXl3sQwVHgjIFO+6GZngzNf9NXqtohzEh2W/e4zAuzg0m3YonuQswLFAqwBhJOl6IzUpTo5
OoO+KIvmp81MFIm2/FIFjHTDyntk9+tOORAZsBi2GBd/b+hf80844JbnBV6cV2HF3pRi1438FQVr
CJgUjzCu7ACl9V26U9QH7lzMip7bYrZ5cmONvJZsohimBUAuSySxORqKrqGCGaFo0J/C6sIEgfEj
goRETPUcdK4ukUu06+FnGjKLdh1TnEYBu9DI8NKMWAk5Hd9VG6Q42Bhh89UdlPU0hyOu01ISBXbi
kX0ZHUTnccmizxamexhTbfIj3JDXl+w0goadkxhP9ic530J8eEFP9MtdtWlnLFnJeqLdtUkAKnGh
VpmeM+ETCUFuKdLCyk9Y20RaMGMkf1L2gkLLigSNh8gc1rlLGgNs1qVAT036qW2aPZRGqy8oLTXk
qOASramYcJaoPgbsHth5Z0x+Ipjhc8Y/L1ToCAhajNCc1a2bMNruwcRAKKzZsPRt7L5xnULcXz+E
JPpp8jCfb97PvfpMG1mHAb4kgYR2HSnnpiRL3WxBe5hTJZTJ7lR3FwA1QWo2q9vEGc/zFQfqHJLL
01CKWikECFet0n+qtu/lIyFMxI5R++pSho1qEyWOfkPSzBRushdHJezZGLsXJXHlIonwq251K32P
nV4CU4cIn0+EKqokNKB1J64LecetkQkx0qnlYi2vMOvSUIHdbPEneMJKneGnrMBVmqpKFIyo7k3t
iERqxzeZaQjD/gYHDNfm+IC5jMefnw6BE7fGjcuVhRNVFGoTtvpA2tN87V95bb851ZX/Q9PLcSZl
exQCqAmzNIGzwrtfDvU7p+anE4h2fD558ErpQTgm+C+E7DS50rXXeanvlPYQlh25neEjgk5DQAYA
EOMyYqL4E9qLcYjsm60pSykzSuq2ZFZdzelgPd+7Slr3I2Zm58dnNy8QMlYFxDhYcawymBBTAjbc
QhBodmR73qaoWOMd1IF0pKNjTum2uPiRl2YLK4gRMhoXaiPTact9ocCypr+858KjZTpuYbMl0PpA
S97T+TF8ChJ2ZiQBGvir+K7IV1OHKgKCxir4QCHXoheXIZjNuKE7cTZHZwMHDikEmJCLcWEjOXY6
ze6qIGjmJipuY7NF1zDepoNYESIZ7+gmwKLcAkmKaDw6SwX0yTfFWgtt2MD50TWfiYiZqhxAneEY
78M/eIWAUbjbiag9pVHmXl0u4zpjv9asnSjbwF9dbWfuJ0uVoWeRU5VKNpMHJzFbrx6PveU4zShb
R+YHkmcqebkvRrbmpR2lql6TC4acMUbqCTl9ySQkGquPCBaPFcda35M6jlIXmh1vABGhUyMBlEK5
gxFesR80K0auwCqUCRuL/EaB6qrbVWjKUl2KEWdHCQVIKTON/z9VSjsH14OaCgL3PGKpT97HoG8q
CGWFnb5YhvSAWlNuKbaX5CzTOjYg/SZAPSxlFcWltdRsl3hwoWORke7/P09kf2WAFLC24TTgsvr8
ypx5t3YNDj97JgOwnWvY1/zyy6bozrPoJGYUKUmPHrx2iHhHJaOQglXtXnoGgu8fwuRxw8VDBy3U
LRdjyhkhLHjnP7+2YDvk5djviltJMeZ99A3iI4UQgpywpRhChU8S4fx9G60+aIvQGMpsqcUr6gVN
KTSrt1OK49l6qrWnC4w3hOYQhoVmKM8vLTfhgF3rhld5xMdbCRAcB9IEEwT3r9QnZ7RjbwLiPCn6
8SFeb7FaolsQ5jjwxsDkkbYpjd271FTn4iJroN+s/BuoYo+yfomWwJ90E91KkD2DNaqkNNt+b3fN
Z1Cb0yp2vuNrfa0fUmrEN5wiB85sliz7AEULy3bacORlieaxLos9pM9EVlkigtDVFWnb0nVoUBZL
TY4EQrIZOyTD2NxtwQzqnppUxjU1zI6TmnbwtG1BeijSLIOtB25QldasoAHiUCG9zesl6AGQC5Mi
mTHTzsMUmFq5Ve5QRbDpctvIo+OFSUGaPG6lynSUuZYVKqALZKu9kQzeWh8rHFfywD2MjH0lZJOn
KbNKKMPBrn1PgxeOo3PsLM9V91v9PC6BNveCYZl+yqcBjHUGwvBCgL58GyV4EjdAd7RO+7MIrzsL
jrNcVb7K/EJlblBpMHJsr5/Sce2bT5tLljDjNhDAyaTaCUu6jIwbo3ZSgmkB9QzTbuMZdH0Ek3In
q+f8L0kVrVwVGWfGXJdofmLpiYNl1R1Mt+WaIBczEciURIx93jcVFbLfFvnAZoJAxNGYVOi4CHtB
AKDUMOEUIhtg3pSuVr90wyRNkg++ND+aI+trsjj5nPaNLVPVK8kaUojz66vFbnfT9xpjKZzDINyy
a0+2QyTlpSkRlbMd8gPzsCxDiVGdDIT0g4uHw6TPQ4oMhYI5XpfAW0YZYVlgyqsDEVWBogAcE6OL
NMiPbeei6LnV4ptgAgkgR4jHUoSl5YCImVvCiyHoaGReprAgdcrH2TxzQRgvf0JwCfBp/NNfdAl9
bKrNlseuGYt2LSs2FpZrGQqc+dJ1AGtChxTncIcqn76eVM90439Kw9TaM1g/NUOcLbeEvFOgHXhv
sH11vhY9Lw6L9rTfVLfS1+rFiWFfSS4LK+tcGG69XP9aF/5lPlY3NVuZkHvxCeTkk8b1A3vi+Cim
nCLQVeOLiCVLFtl+aSIT9NK8c8s6SlbrYkO1p7R3m6BD/Igb5OdRm/zWnNT6x8iX7OhQZaqXtq/R
nNCrGTgxo/Hp/hLRyycmyrmfeBqYOatXeWfcXMv4WPbpu7FdPSoXWjVdzLCOsvRO5By57cgI5A2K
rEM79xxZoOe50v9OH3JXBk7X9kV+q5XJ3Oc6af1z06Hb4dmqRXVnuwcd6bge3CvB06rE4PmIAisq
2TzeXtW+fyTlcaolsjcrEjcGLw3q4Km4fOwMMAHWIrYOAk6H6De31N+WDkrzA709BtgoNdCy2T9M
rnlA+Ws7M9Fp168v9PY0NVkHmR1oHneLnHq1769xjgKQVlp6hQmGHmCr3gW7eUanyiFBHSw6nq5V
WixrVMRhUfS0/oIyJSbnRbb3MqfNwE9QrpttLBcAivcCzZOc2vAwuBQW9gbp4oGHncB8I73FIxSB
vfx5LdKgmi/KNKPYBfNLFt15s72x2SjaiWAc6VCTEY3aI2m5RR4QCwI7NkD98L7zm/dvwFIPXRZy
Slr9hPSj2bTmrRbLsjZBSvVAV66DV0n1ohbpWUvLFgbNe9dp7GTRX/nXq3K0eKosZ+TB2NCYHkci
DlWV+CUBF6LsApeactuJjVhAQE/2BYFkC/aswxA0RqorIaDcu4sB8PwPQ0uluNLgbUnp77nObxga
al1NNmaYAGBKRK1jVz6tdvNVOmso0PfncdtxjzL3fVEO9/GWfTbmGWrI2bIL1ry7jJ3smgtXd+Gq
uRGPXX72ey9qXg+GdgoFqzbBZZc2p0HU7k4iRlOvn5eHdj9F3LDJ+KTdvIB1nDWOL+PK46Khr7kb
SHs0Wsq4ETtHvCloL5S5uzsVRstdcl/tdl9ktUzo37c9IXTx7cg1HQDxEx4tatm57CKmYpm8mXG8
p2N+u91uTpwy++quWXiydYJiJZ2sFRkrK8YwArYHEjug3E1VxSnP3HGLL84izfEjaW5ev7pD85GE
05eH7MPOxnLs+dvazbpk2TnhfmumubjFRBE3Q0Aw7Xsa3JgCCYVE5pgqhgt6ZhhBcRp+ikHADPlF
1hQtnn0al5ihAIdq9mBG3hm2GYG8ItLJC/L1Cz/4qOUi5TJYDCmOJvViQLG/9nfb/LYmzV04kgg+
NidaM9o/8KJgGGm37R4oOJb3psMAwz5qjN1ev6ZDOFcCIYD7iG6QBIOJPiCYdYuNE6y5mXBGtf3F
cfkOcIjTV2+MaEc4XGFYIyVYhFiymGMwtnLORfsWwa7abv+1yGZYlGXk1jEQg3H7X5CQ2G+QR2Mu
B+tCrPzJmRKtmmbbRbvc6jzC5fKH7h0g8n1MbKwU+jKOZL6Kyef2LsRfRlA2CO8nRcno6GAo/2GV
5hev37+DeyE+D0Ahql+CaPJMq9Xc6auS+7dz++tFlXxsd5AAFxjyObvPdbs7n7XhdV4S8Tgw5/Ly
C7PFCckyAKGp2NkOVh/H2YnTlEUdwpwa2NvNceGGRjFp/cfluuyClkJhR3Xnm+GL2Sx/SKKriaVr
OESwjJdNvexVG/aWUJZtSfdgGULQqMUs0jKQZZLLUEQeXbIFZdb4WCN5PXU7PJNBDvB4e5QERvIX
phMA+eZf6k/FGVRMcrxSsh0WbsoeoIDNG+YlnE4RffxxRNQis9NTAJpLzIQBSCZOJk8kwHa9d5ZJ
ZhUv8rVPW6ZX7vJT0bqfaVfvigKqIhuCihMAXak0nnDMsOelRERUtcUX4Zv5DG4E2j91GSLHyyXF
MmARlMv0xRI32A815BMRw2I9sMRsBCvNWlltzgJvgdO1uK4QwQH37N45Ul2DaktFJNZc6jLttz7V
6cBUDFvWDbTRLSwOUBkXnxwlxW1m0ce55/xLVa/oOKPpv2qVt4QyyUdfllAdEmfBAW9wdD9UjVCm
495GXQxPbXpfyxJLk9mKagRLE3ntS2nVevDpFf+DfEoTUBsRkeKxDQNFTBTrjvwHE1Ze8rhhOnHk
FTwAVcJLZE6OolUOFJOVng+m25Yo1mnDuRDarGLGgJJJw4MwVxscMkeSpgYizgAhgIp0AMiIO48J
mwDIPHJFh24VmABO7gw58Pmd1JN5Fs9npmVT0DzZpMsfQDuQo+P6l0At6xTUiS3dc1ltSq2LmMCG
qWGOZXsaH1+gPODajgrmDr4eMjGkPccLinzm56dnUPqbejRmv+GLZWjzyCLcY2Cd6RBQz24tWAEv
NODmRbsL5847E7ngqz0bPUcDNPu04PdJDZclQo8dXe+S5JO/+vfg3WyCNc6CtMF8N/vT19gvSIQv
lBZaYA3PrEjQTsC7Zdj0cZsEl4UDBBnDTGI3kmBRaXlhv/heh+UvyUgxYvtm5UbWppCWWERJua4U
8J60ymQTo6Rupsw/9arh+HMhMoR6MwsacJrpHNDr/Iba8wAoIJoLy5DaiImm5gJ/qQMQNO0id0ET
a8/ROeM3TeeIAtSYJd1Vvxad+ZBVzcXTYAsu26n4ABIFrr3sAmfCH+ICaMxiY2xEEB/YhtiyR1r7
I0tUS/D5LikXMCZHGJXhfDvVzQZt2FRJo6Ybgp0etxWNKaYd6r14ZgVZlJL0PmlmdY+lcFO8Tg4e
9QYk/eVrwzUBMUYI3GG/zCaEnMrp1iXSt4xZFmgQeaRPuJmWm4xGZGwrToWeqz1x/jhTiZRtA7PA
WiJqgNfv1YGem+sCPZ95lG0IticbTAUknnrLJrtVJIGcbawRoPC7bXtD/Qt+37Lnivlh0UtSZGQ3
niXF/c6QeUj3tlf+6GnSWTCdev0Kp7bPLDxdIeMaBk4UNdOCfRwXs1VHBWbnqmnFZETlZRyCrMO6
E94vSFHAuUkwXFMFsEYJFzPBy3Aa16aJHR7YBfVfhI+r3vHa1YSgYMRalGxWOv7ldaqMedWnGstb
In3COENZm40YXYV+dmZ/0qzrNdZXSTqs819ApEBJG84Mq0Qe+bY6U6YGaQHd1pzJMrlj/EuJf/9E
4Y7m2HmDFsg65jhGf6CCw3efaBegSo+OdrrqmmLr+OWWVSdJpaibYmKqilO+i7p/IbKyxE4RfEob
JUqsSwLS3jiVjVOJzPCRX3+mL7jGeqY+ymYyIwncQN/8fEfJMxhGwVBwXUnyux0gzwi8M4Er50y4
SJ1ysmUjblMNmIfYyDYecdqAoohDybMQI5Tcige6YBzJseowW6ZitDyhBzcsXC++5YvZp8bj0b0h
VPrlJiN+LFMD2jVW5ouivTRN7o4NPA/qTbl0qp60SmoaLeWcxTCIRJrSMtHuL+2PSOOKMhHH4zj3
5EDDw4OOMYEgkpmglRe31Q+3qd8UJdwTzjDZYMiyzF0RefcHd5YK80mcpardHkdB91UTWQtIbYGe
qcH27gH4Qc1leXdM+3JgksxoHxcjNhwwSBjbk+ffli0kqaSwMLNEo/jXkSKyJjNpcWVSPvfaf2u/
cWfUVAUOok9aBqlw7XnaQqLleJELsUwWG6A2vVwRsc4552+9gDiPv6MqIIWqKArueATxgReM2S00
UJawJ17gpMWMyBwcqrBl0od+RKNbOxGQudofBwnd8HBN0wlLTM6/0l1Icynw2o6UDZDR0fjrA2xA
WiQGFXgKRR6ws470v47sJiw9RsLUjRL0ISS6lH4rXgJNKpEPihXJ8YzcmCtJ7GJFOGDNLdlkT6Nc
2gGrnZDEuJ5BJxTniiFY3FG/uc6czD8wHVodgRIFyLnklWA5H4sMqqYkJ7PMXFYmJiuL19LF5DZo
99Mbm7LKpCQnwkT2lhqrC/mUtkMlD75H12YzPqqTrHz3sRmPJXEfem70joh+wFAIwJpujGMWps1q
yFXwg7FgGxCRjOC57f1s1t86/Tehomp0ZM+tF1gnsl5goQJ5OfDI1j+Oo6JWBvW8cmFjTFAs6xeP
blolbBD9tbmDjAEelIpXFbFCloXY6PPAyT4uw/AiTBV5QKOHoDIl/kCofVpA4RtgC4q8xaP8CpXH
qhIFYUogq03giV1rDTSxDnkiT8VtZT0X5dT7RFO2TvCM9DRNk+e6yiRDYNXegIODUBJ5aad1l/To
RavR7E5DlQhqgBhY6tYqHbeRQsAX+Aup8JcVRdEguYqSKzkdRCTSODPGwUcOmpf9E89XrwH8woDc
lclBE7gkZDtmXViKoR1bwcYTNUb/uIV2GV/GaYShn7pj6T8ZX8oWSgQ4Erc1LxLJzAwEufH+iist
2rE1RICp7OQ4nrOGj1z3S6qNbMqgEVKWYSAxxQFzz89Wi0brE1XoUw7Ck8F8MNSf+763ZvOm+dUO
i98SHKiylWY8JMKpHUDX/lyqXiONEO3WKVersL7u8uFKTOS9BBCFO6/iG+qPl2BrBFjOPoQwB0at
nab8vQ2ly9B4pv5re8Tsf72I4OYtNZdr2QsdSyvWyFy87jQDsmQE4a6gaaiqkoxD9e/xVvYAjKSr
CwFUqCrRP03etmZZYW0+YzRihSt4iumkE1yienHTBSdDjlFpO3yXQa+SvQVj67SiBf1kdv6j8ShR
woogcM1ybddDAuO6cy4cfxfxh5xNW/T1AB0WMDDjY1hSo2LPLbpWGAyPT74plv9nqwP+Kd+9coIl
MfTEZBUIUI/aDxyAayPoDqgePYLsEKRPz4euWi8DHHVsS6f3QueDbECwWrkxK7pjtFoFNmkKXFXB
L/qWzi1nnf7QfnD8zLIRlZPNj0YWyqwNv3pBNooqrwzcnQsMOkPrN1K91DO8EaxL0B/1sdyShdF3
4FF6UOOSeqpl69N01QG6gZoUu4NscG+s5SxYl0bx0qiLgCGcRO6zUlG7a0kKRPzjqQqzq0rpaaFZ
qIfXZNoquAmQFL1dVDA9K2nbOl42C117MA2wyD9R0aE5+OubgC3XpjeEShmsJcBIy7ccjb/enm6A
JoiKhRsiyw/4zzoJ3KZgfgNmzq4peC+pzXWU4jNbAkqEYLPp8DXcIF6HxILE56TFUFzkQf1QOiG6
rXe9rZa2x7EI21bHtf0CBgzUq/b+cBcUQF3HRIegSRfGR8LBSYWLJxTJEDKOtRMFOmR53dlkSGYP
qbLGcOkXFUw7kKxIZLhU5yME97CiPTRnNuqIi5EzMa0Q5HaOlLH/kgYYVmKKY1wOEiwY7ZblLL5r
aNUwK2pQrMQYQ9iYPdvPwDlCifVBHYPAnBExZ8UETM9TXbOMTyK009qq5UKkieHxrfpQKUFjKpKM
F4A1TNEGbA8dJwsyzmxKQDFpn9LkrAsR/Z8kuZqwStosHpcUIVU+XHvZeGrgBWsaJwbk66vHNiDT
1YOzKZeFVTsRNpPOPl/UbGOBD1YMpikSWlsB1OnsjmcshwIbsYTPSeiVGVdfpe+D7KyKb/PVcCEP
TuF77az/6i3CU3QbH51q+Kyq1jpNVpgu1et7K/uEtGMH2iEsVNUj1oiGI9ZyL1x/++A20Avm/k/V
6Wo0w5GlQqOp2t1tRMcj304+K8cR84ObitT1kegsBJNNCnRn6a+TbTDs51K4S9hmQJWUYou3LjGx
VRM/iMgkjFAHgMC3PJzfrH2GC5I5ImPDBjy730bheDLWwScZl0uP3HpkAaDHFn1JGcJasQo8T1fs
+5hxa/Qm+aLbo2UHDxTLxYLZANyC9NSvKI5NxPXNUN+UpjrTgh3JpRXr6bjnxQudLGI1SToTUgYR
hYFHPe8LqnCXZLs5oyb1BVID7fk94naRnNsjFBln5kbmSNYhYYRQCZBiqZ3gUuk2/1Km5Bt4W15L
cKkOd16Kpb3l0dGooAPVAxZ9AQgQnSJo3uTZ5btNjyagZ/8DHLArWMl5rOS0Q/xnHGJ9ob4qCNGQ
NhjKyEczB0Y1LufCE6whwrF2bl6SG0QoEFjMmYoKUSQx9niwwJ81fGJAWh8bQh48aUVo4bylTeRt
fH7Hm4BRh0+Emt0eRAOTiAXuKAAqG/IfIgtN2FcbrANhUKtGPBZ5gzgLQIyj1aUlV0y3hgC0ESmP
mJvT7icfgYDyHoBUdtbgYecCdNW9ao6m0112F3oX1B0VvrRNkJFbGF17Fh8S/YwA0wgMCSTTiNeG
O5CmvGLzCf7WiWDrT0o5TZ/bGeivNBo7J8ablTNTPEnbN2BKJFRHtilWLRHQBDrE1xn6TU/vKc/c
MJojx886YKDrsxxyHH1ccq2V/Wt5huyy+p4WpaR31aEthKj93lb8Sz3adBhMEYE71gwLm4FuieEK
CmQNvjQAE4QgEZo0JNqqKpdBoFQCAvP0RJxtdN50xQcatHP6iiuVpHqP7aSF02nsEAmQQ4ZN7fZI
I/PCU86+uPhBJnjVsEqnkuOOWUzV8MxsraoxnkZ14mTqiLYYMh2rnVLBqXS3WO9smZwBlshEowDV
aTYQCsPh53HS4AGuKE4xTFxcCIPWq/L5Eu9qf+uMobBt8HZ1rcUIP2VBjcwzDSvsgQpCc3dIOZP5
bZlHZDO3JENG16YfWkTd7qMqTUvmosqS15qMuTRMMMCmqtlkLSDSbLtisECEWrymE2OEaICc9cDN
nCh4CNUnZY1dT9ozQBTx2eU5dEueoqrVYKeJlJG+D5fPALqMigU9x5zqRnKD4yXcwcemoYngLvwV
pqOTMeCQjxcu4HXB7SiXP/TI0qG/LySCQOfK7BQ1n/0ZxH1koNNCW2zL1UXj598UySyO+vGhztRv
WBsSEBHqhwBTdub7k+ZnbAenHZbdHlYvYHqi/iN4KOYGa1C8kHMujHVROGK3/rDovO7UX/s3/xl0
wT+RniPfH+rWaMZffDfEyCkdfEyUL+ViuiuUNriKvew6fQIc0vSubbLLdoXTkzKxrZkBBYBa1Rzd
juBwZ9XeNsdshg8+EDRakmj5mL9MNfD54EOsWJvsFvs1wtdgpbMYand3Km5qXIFGg4FpH9Ehr0Fd
vYGbTi30VcSzjhACIYnWAO1ojtgBwRMPhWYZYzgXB8kpLDr2XZIFVZBZ7aDkpDJ8lV6gWX5d41om
RZl2YsvHhQqtjr8OYPqjs3Hn7LAyhxpA+XuoTJTY+/xfhiUGTljIK7KDNo1hioiwDjRJ+Ziod9Ee
IWhaigLRNqTe2I47em82MxseS4Xzenl6sGyOZHwOB8si6M83DXIk4JysNzwITVJhxhoP/90OzcuO
TYOjRMLjp4gXvfMgll8Ief0oVMpWThw1xx2mbFbb9GyMoeLAxeGEZHz4/LoCcihwZWc0oWjZrTFf
UMh+Fa5fOtmDMzo/sZK0MdttCdAV0kciDXMGlMII/t/A3zwE6vOyUv1QrTFpmF5Q3gTLwd2oCprj
/e4s0Oja4JXteIc+hpineTCch1lLNAc25+XGPYOeSKE/Ln63qOdO3O34E7dX3BiJfyt2mDPI1GWU
ZXgb4W2+0icL0S2q6sz4ChKjr03XPtbw/EPnaYEWOF6Tx9NyfLRz+fU2a/cqbhIy4PLt7p0xnOfh
HBMJyT5qptktsV5niPHicxUH8YIjHeZfzOHbeuIvRElIWivQvhmBQ1yEyPVqzpqNQADNpvxlR3Np
DCZrGiCWdo0LRYueukArbprF92W0is/WzhLXUkUIhyig3TmfwfDAFWBRLbEQQZNYDFjWF0sSqXpy
yUKlFjalQYJeF+mpU1I7MsyOeOmbneLpQu5N0KLKjnomeHNMbIsKsnoa48GoLJ2UmJITUVzkux7v
EHOb0lmeRg2JcAQpbk8IQCaLJCLPyy2L+qIh65JMYqZTQSL1apFxg13Cx5wZ/bvkq2OJuXqT848o
l84M7MCSH6pBS0si74oFd0u5A4iIv2JE2nLDiUsoinxzGXSrz05l2pP/aQiOjfvaFgdcZpxBGdSE
iSLmSFN5aPuEoca2CTSZ4Oc0KcnHdbcd3IZm1761pqaKXX5Q/xg72CwN9JWcp0GVvutn6wthR8Ua
WiKwcJg634X7y+FuD+fVH17fUQ6MsgFKULTKSV4DuQmmlQ/FsCramN0T292wl6EiZZLyver8HnTh
p1vEn633K7QDwdai8Ep9UCiqrhg+p51zXS2XDItAg5pZdt0M3rfXL/LQtsfEM6K1mrH7zaacxDzo
8+2wWcAfp81UHWfPH9pPtdZqZwS8WW0MHArVueLuatuzKAZFjRhQx9XLBx8sQDMyPzT5Phrm59te
VEd5n66p4XT621aA+lJBt20WfRKPve55XZiPq8G1DIDeO5n3zW/rlwvdLx/aq6gKLo+jyAc49yRK
aIqtJwvJecI/yYkC3Jiu5qhooPFhHqepQQBfQovQynDIHBGtWHOseE6+O5Cgzm+Jl2MsuYS8pOPi
uwYbrfJQ0HOOPgYPbzIpPPiMYWq7FH24yrEWn99LNAxVaDbR0rZ8bkZ9AQfFVVA1x4ilF8E1kJBM
QdQ2GlG6D8AQKfaEheQy7OaYeX3tHXxBmFZS/YiEAif7+XV1sJrK7cyhTs+8S3c7R9MDLLoBLmXq
qrUXUwvEbgkgMYBiUVOQA0r84kcBFKJlaw0qzS5HUVhBl3wDE+/Q5BIsnpOX+SVRUNOmvyFYrXO9
HGoApg/icWr4GPsIQBCAh56mlgPsGSoV0Ih7kbbLcHez7Fz06swRixmDeKo5bAbtiFNydivLgNoi
JwZgPKjShPB5DPj09Sxpay4jqmK8oUs0DMDYqORTJZ2a/ULWkSmQbuZSZOsEEzgaNvzHqlPF5UKM
lK7LLHVYkvUkI8coq4YT7DbiYf1BHbYh1CVWkAfYkSaoirSyGUMOj5+yS7lhu2T52V8PN4opFAat
mYi6HaECMpLTPAp0+1zgpkxtLVKaAraBmMqrV6edFU8SuBZCW17FF0ntnFW75a3UNJaRLSY0UP5s
nd8sgz44aRCjqdMQ5qRHrkbdHem4yGHTF8qVQhWX5rRK+U3r8RGQk3ku3QnIi83whDGPgaT+ADR9
zYnWxQxutiDkdX/tzP0LXbVqt2yXn/sdQhgo9QS4PEggY4tW5shPoICm/eoDhdkEPXeSOyp/VGsm
P6M2bMeLrB4/WXsHzGV4oSuJyn65O5rAMeLVtp6RgMAMFj22JdhXF0I01em8YZSks2VSNYrJAotK
adGYXD5/taKUKsmr4yXzHuYHoCbyIxQvUBIS3XjbqtNi6DVrzewT/lh3dc2KFvTW9l/dlGofkwrD
lqQZq85O+EwYYPg8XOxLdNNFRRoXsFFZo1a4BudP7Yh+IPHuZYgakY8m3CN08OjiVrcRdUxqxaY8
nIaiQyfIcRTgwK5HmerNmCnhihZD6Xt+CzDLavZIq92VsW8UFeLJklG7nnZji4PDXhQ+ZJt4XRi3
RcvPNn3wTV7f9Q5eFzJW+ICkKDDs14j4rylKHrt9t5uz61k3fkZd4kBpUKRdT3iWZv3WbQ4sSK+b
6fYgnDoi6ypFxXfcRO4AMIioHiLtHBF1yIxnumTWTbZs1j1ubOQWSeph0x1k6A6dTVTSlpmA3KSa
bPjWJ0tcltA5gkMP7fxjOva3x6uAQGDk82WsOwWpnvQCOIEviPWrpFg05ZZr4mUTSm45CDhAhzjy
aEQuIwKlF9hNUIMOzaT3pQvtMx3Qk3hdLWkN7HKin8BiA2xS8i4UNdluJmg8T8Q9VwGBfOTb24zW
DyDezHbpnRjNEKNJQ/b88Y+bsAyqtYctS0BxgLGEhgA6FdJxdyrzrrZhqEZ4pUiAwpJjWCiWYMsu
qJcoNTwCcqDbCDKgkDThhyNr5jgoA/fp5QOg/WdQgMCQA3paOlSzfGgWu6S8LYqR9NTmbLnJEfsj
jofCwWFI3idqajo7PlfyW8gAw56FLoi4Xn+FRRUh5VpX/Sqg9AgCMCuZQ0FWCLdEGTR4qGjpa+cR
I8QaKfW7UxF9rBYipEPsuDcyglmtAF+T4UKKUKnedBqKdS7gTSA7tCawUhCFqPmXSbz3wlgDn02m
WvJPZfREerx5FX4Yx+C3Mwzn1kMeHY1wiHhZvQ+3Pmyv/Fx8Zx04wiJsPgeboaycRJQKwBCxN7sU
d1hOPm0P3yTiYAWiTuerX4UY5zG2qJrG2MAPKnuJyTWFEZyrRbe3buEE+7Pd6NQTzh1U2hOhGFWE
J2iPUMWmKrjtZ9dBrwk/JM+nNPmqcT8GTgOt5b/ZqGSxoSg9TNywxXq+UvEkwQ/FFXuPi6hzzobA
J52KIZ21Vv9TsNRR97GA/Rh75F62RlGJ/U+xCQIE1taq+jihWoXh820hgbiMZx+SE9amNfL6awsd
d2NWNok0pLhGFxXLDzKtFWsuQQPqjhsYVqwxmB5W46ocBZ7Jgzw3RBqyI9yids/siF0D+yN7/Esy
JhpXpF5ogZgXcbHPb91oFlG+dJCtW7qMwAxKPWV+oNm7of28CZP9VFrVrKhO9QCvEXWVyoSG4/i/
UnWRvqqpoxiCSTSdv1az9XJrOvxJ7MkM3UiIvbsCBoFuNCTB6W4VflApINWmeJjpUP4qQxjKgVt+
sHA9B+ZxJzBS814+TriKbPJ44SF2napdusYl1nax27OCrWoeekEB6Cb5EL9ST5/wcf+rLa/i4Asf
+eWu9DHUnPJzP79yf/CFdUleFrrY/3zkt/w5H//+RF/TMEktSVHR999/5J/gk3/+Ib6I7//3x/jn
/g9McKfvhoeIZk11f8dFQErngvTR/koNX8K81tzxez62dKrMDAgUlvOTfqtPsjM+F1eHv1r7TKqu
+GaCuPP8orzgu6ZE7tGX2W/P50uq5/v9n/HX99+Q3/I5H8MFaXTmi77vjrPvTJsPn6URWTre7mO4
viucSz668WWx+cInafOfX23zJU5gsN7xa/9J7n4Jk3/zOb+q8swbT6PHEfaq6ywA3fR1/Ckfo+xK
n/f6rc4mfo8MlN9gT8gn//xSdk0eve+qgur41/6P//mqpj/lz/d/w+kIPdTf3n8S7P5ckE1AtN/Q
LM9sBf70z/Bt+H78jX++n/0G+kf4hI9Nql98PvmEBcCfHNkApks6wPuSnQlGExAQVkqTU96JoxqR
uT++6+Hp5cH6UnnMsgxoJSeHslJHxQ+zmX9Ty/0PAyiXJz5zPU1/KaNHhfgep2W/qPTsxVHnyC4W
rrOFnP/ePgPf2fr1ZoRHCy3cp/tisCJmQbthO+U8k/ZAGL1GYP+QhBlVS/EWgAepTHr9hr2o9HRN
0IJxqwOpIMVtcsPyqN+MVewP72T8rwhNgWU6a2R80829iyXZNBwvnKvkClnhLoIZUDUc6+D8IoK3
JIGeiBo6T/VqikBXSIwma3Kp74B2DQ1wUczulrv+VH8umkuQ7UXIr/9AL+o8+wMxTUDvgJwHFPD5
ERAU3a4a4Ki8Kwx4twLQ1pCgyEmyCCAC6hZghTL/fxEEfKi66HTpJpfbIbyauynqg+5itzPXC2f7
I/fZdVkREXKDhrCbN7RKU3anrjXBe4NDgchh8t2eX2sHWJFVETdfMIVYGIpEFpRg2Xd02hLwK3lg
KPxzopOvQgfOGiiAhMkWCITOJA2diYLzRbA6ef1evvCK3F8flHZaARy2pqx2p83jpHXmA2jABp+K
lHYD8RTXKPhAR6qGukrdMoQLxjH8MbeRlMRKYNSmPGmA5WLzX4ip7PXh3OYDEMm1frp4g2zc5C73
T6Jst1j81rXphRIn3XbYIBUqTTU7tsybFFhACWutW33QlGtcv8k94sA2BMmVVxi9JtyrKQxQFdti
t/A3+7fKjbuHesk8BYgPjRJjNjXA+MDqyuw+BFMFEOmLwZbMjkxJk7HkBKz0quiY88EL+I+7BizO
ysN+GYRi2lsEC+5SO/KGEPZznnYxIiBmM4wTxX7ab0WcllTFKXjUdo6nHMfTiismIVFpETxXaziF
96JkQcfNVV606rpCargA1g8EpWSqdnW82XIVBqsRl2rG0Bl7DRLwEyGndY4uBLhMeiWxHJ6ge/hM
GPJ2PFgRNrCEteDGUb7soe0SNDeGhImokJjVCYgwFtl2NZt1+ysza0RoVlNG62g2oIC0r8tg9aHz
YMRwhYKx7H6qRC7JJMDtdWO1je49a9hKURCrH1Y7op6onjHWWmV3cbZigIJ7EdQkKcOaEBrQ7Nhi
OHSrMZlAOg8JwFd9+nwLcloiob1l3Nu8SKEPNkDjD4Yu9CGEIaPxK4o8SGIpSgMEBSi1tcVjKvNW
7HxaybME0IXxEqHKcBmTTAlqTd31qZP29tUOS4u53ovdHjtSAtGfy/BCrGoNu1OMpoUrqjJppNFr
yPE+Du+9mI7oqrB1JalNaT3IIJ/frWrYBG26yvt3tZtc9UX7Bc+Gj9bV7A+JQ+pNW8PHbNTiOcnO
K8i/dDBgoDTjabs5k0+fzLdf36xfpLHq2lAcyM+EdQWr4fm1BfEu3rZhbxjDUvtCMFOfESPxkfyp
9vPL2h/ABoiXCFfoJWNSeFHn3NnRYjhw/gBlJ2kGy7y/DDGbixdSgm5pQZFWIkz/ZKcWmxW8W/z8
emGHoOFzsFYfIFxsNtvYgKrEfgeFzGMbFtsUwUkMI4oJLjw3v7wuSoImOdMU+tDOiFWJZehVpL/I
Vv7UjoxrJayPhy0gg9mexU70W54l4iG28+7cLEvUlmCaDob1G6wCjeKrzbDy3zOywG97K/vAJPrd
OIufdZc1kH6OvzXP8RlhY0gWQ7pg9ZvkBU1Au4pwuk3nrGgmFsnveNctL8O6oPHlPD8pPKI8qijN
TjtMJsEjmg5Gm8ts2AUILqLN7p1bc0PCju3DDYBhkPqkZ3aEkDK2bzO+FhgZfw8GNKdInH8yQifj
muR6Htk6vbAz9nAWJ6dtPnxNByi8ObPn2mNUTCILzuBQotMMgxiPuIZuWHwzDjyetnXam2bH+9P6
3UNclBE5DHzjqmIqXZdQEo2+wZAlF8WS/7MeSbNIsBPSHxcBI+pw4LO04ydtS+3IC9zP3WrLTz/K
vd+lZgzbuvhVkDxBZtWmvii2sAPipt29W88WOyCUOS+nKcy9ze2rPXSJZs6sxEI3bqi5+cDfSB0u
iTn4Y4Ol+kk0igcI/0aAh7siRELuw3ZlbNf+nfHxR4fXUkHjBxRHuRRu4pF+evHNVs5r91EOikPg
dldrs3noVoA5GPih4KkR0mti74R4TEYgV2ifcfRIMDmXv2DqK6si4zuD+/DPC8hCdROeFLgrEab9
NVzhmy7bauvJGDE4Ond7Bv32O1RWuern1Sn1EqSFlr/NunJPXTUYxcKBrb/7P9bOdLltLMvWL1SI
wDz8FSVZtmQ5PWXZ/sNQ2WWQAAkQAInp6e+3DsVuE2SI6owb0Z1lu1RpkDjD3muvARoHNFacRlw/
nPkO/zrbA2BMt+NvHbdNoteFA3u6RWG8G1cQdJr4TZxl5a2NJkHh5IaVlLffi9Jq3uTZYvedAQxT
zwGeQVwvt0Tu8YGbBZDdWl7v6Kiv7BQQD+ZSvDF/mfGBhxMbo2GxF3jRl9D38yZCJr1qKjDCnX2b
M5+gQsYQOo9WFSbcAV84rN0rWKThLMs4Kqwk9K6Cyvlm8hRH3Oe7JZ/cLvhKsp6XO0arzZeXD77J
FcZexKWLLAm04XDr8O2YMGuLol9Fm7BdPRr1B8eO6pmD3aC5wqijpL009GWHY4NEVIF6sr4SpKh5
1+XqPlYt8L9o2fNz0ViRYQvlHH+a4wO52KLxqZf16tHwXjhqZZUpgQKv2ng5G8UkHFK7h1TLaF1j
dg0zS56rIwDKlA/w5LdR/hHT5Rvp2bt4/VPcedO7oiz2fWBANHl5Tr4nVmlpCJF1QdmRdR/s9UOJ
CTN9hHQbHTRXI1dfUSURzoDuBZ6VjbMjoEUKSVbkAmZ1EWaNEuyJ26aKqkz8B136UrzsjcP4xiDH
jQV/O6agGqOI6Knm1EdyYUyb5SmDXkMJgMLzW+RopYOhcgWspa5XEtRyjSyfzqeYeVjga36vJSrV
sbhnQVrc9bsWAstPG49GTfw8ShFpQ19ePxNagXlPsODRoYfUc5Sck/WTQX5c+0OErdzA5LGFnwlX
SbnYogEa7Q9IarckeFXUYkDLBsUKtfuNhNOGjco3oytKGi2BmhmfXjiCut/L+PCEsWmeV8vcg2tL
nC02NcfrihORyJ1lPn/URS+rhoM1naxXt9H6Tbu5lihKlSlOV7qblXbGXIYZaGrhHK3KCecefQaA
qq8lb1v0fsVzKGg2reO7hhBEzXYFwWvqasxu0KypP1nX4U2+2n2UjrpjxSgzUwMRM5VFoneZDmAa
psleEk0VRgrgDuX3pEwt/K2DXaXLZwZJEH04TTD137mf+9XqetGXt5Gd3i2XJZaydH7Mps3kBp2m
7EZIX/sgKrTQCZj91wlBQf/TJ1COy1rzFTbpQhpeeuZJd29laGw8THE+ULTRW9G0MLQRe+GQAiHm
r34tbCpdcS708JTVdKUwzai6vogCLP8JHIc2KOEY+3EytJwMEiK+vAsmIsj9qmJZBR7nNtXcNL8Z
palrl5sVk2u0ALGPfVWIEniDE0NSdT+LwCG9hqpO64p6MiV5XvXgXi4LqwUvjCieP7Tj5pPkjnL0
jRdgoMTASzfdQIsXS1jupmm+hoQHBIqzqH7OuK/IGR7mC0JRcwCp8zGHjBBYmnsxdGRMqJrz5Q8+
ATmeP3gEvoF1OG4UU8AoqpFr9O3cekxJ80HJ+Xvfq2NrY5IE2DfaH+rV1WyKkcB8EcajHKvgOPuW
984qaTtkUUyP9n+GOfZPiCwVWgG0z1PtkrcIID6uSutRYp10wzcv4xNCEjXZOKjLpLjQhe4X8++i
pEpAr7mZSBCC2i7bLJ07ONEgwNHE0xEZiT2B2jI7TeqdvGGbnvqMizeN4X6qw+ioElAMpf8u19BP
UAmq45WzqNwEOhK/y2V37bTbv7Pc+StdwPak0rrS0HAE+1CwIXStN7vVeHfhZeucmO5JpsBMOxxq
91NWb12vi+UqRIqowTbZ8hjbvEuJ/tGFRMV/b7gX0H1IRjQ52flA+KNUBqAe4AL3eD//uFwrnPsq
gSyZxpCezuwvmFDbxjwKdpQG80dN1mwP5JJdKO5ijk+D7qP94B2qPeNP1TJdueKrLtamexK0JX8t
P1QrRJbFwQVDuKU8TzLMwl/+JicOlWZRxrToIG8x5h2cyse3UNYGKPy9JVlKqHR1GgvocOfdw9B2
xFYw1K0Y7DMc5ORa2N71yqnnD9kqfjQjF2aysskxKlrE3SKz8O8qZpVt/ZpvyvztdhvMvNz+7W1o
BF7BJTxp4AKP4D4S8CCCsLWmBNaCeipBO79XpAt6NaSwiAuSXKGcABaRt3Kyh8gP+GHkJQmkZ+Hg
vi9yMkeBppvScGqwrGVbrKAMS6GKqD25irYc5q8YJ5rzaLKEVVUzfmWmCDtgAnqOXt/iM41yIV35
ZEytOjq8ll6lC+3lbV5u/lNW/PVpRqYaWU1qvkLiOJVfIq8jPo2WUh7QfBhd+obxcTlPYbEhSod0
fGW49hi956n1K3VBCVDv0FFC9IFNR+dX1vpC6ArXUA0UwtM0+UjiN71Cs+Az+0uNgZ3Im9k5Fb9f
qiWWu1JbxO+28/IjcZw24zfetjFmiis1fcoDtN26h3TOM5g+JFrBWlfIlmi4zQiR+sB/qsVntyr7
d7bMqzdWMHrXZUbM32jH6XW7oVMrIvqqsYSsbqG5u8qVAJhdG97e6NA/en0Qv82qghwugAaMgn43
Ub3C+WJl+mznar0Oslm4zWaljwwZOBLFrNqiFP+SaGVvmV2tRgSRCb15iH5sDU2+3fE32xkNfd7T
lvvOb2S9rGCiuiT9jAd6pbgQUV2arB125gHiUPANz0eeXjC/G92qutpI6b4Ksp9dOHevHIeEMGod
LsAcs8na0GWabX8B659Y8ez3s+HGRHBCeZuTKriIF/lmQbaZMQM3mOsWTl65pGMhz1ZX/waGWtF9
S3c6NelkOIlUSWorKKKeg03WUoQC0F42PU8YWwid8Qzw1/Sy0Dw0DRD7ol3QjhYUnFJK14SVvXw0
TVC6548Cb4LsJS8AHpkUyNGmwWQ+QbqhdmQ3zm+rYNXpKHq7TwDHwIEZlJiVKklMmSJsG5dCLPhR
00MslCKmb+KfiZXcvvx0E/j9+ekYDAAkRh4befJ07a6Ehz5HlSiKoL5owXEEWsHCzRFa47gWRrd+
TFcIB4ke7KAzkVmu5Isi4MpuTb0Vp/Cnyx0GF8/pNSmWHLMpJMIKfDk+3Ee4X3sWuKFKVvQQjQPD
Q34XKopE04wVK4flRXa1acOrUbEc+O/L2wwDrJu2WzzgIDiTw/heyAOKjDGW1FXNCpqjIoxk9y24
ubHpfblbNU2Sdxt18o3o5bqL4xYQEiKOxqWypMttSDnFbpaTk6qfFa3MKHuBB7uBbRTHv8TptwlZ
lm9LRzDKvvv92VCdiearZalfN/MC/JJSQIKiDrNMmFGKYJCYR0wktT7ihVgZR5Uk6XLsEvdV1KN2
y6xU+ikdTrbFF0Rl+FbTHM1BRWDSjM5QB6GJRatseYNaur8SbK6Jot6ilGTzcv5XGa5mynOQFaKY
sUwmF+BJmH5IDkmqjXB/6QSiEM9mtp1kjP9qGeT4ccZFoAILBoNuSQaeswvr9XiW9bxeKT8JVtZA
dSpd9LzFOlu4+AcYPaDaGEw2VDoZBbavqQavyGs/2xHrF+sQ084YTzmw8BQ4Bv/sZo38H88DTTu6
nIMDVwgFY+s/VV6hNPgawQ0V9/PybX/+RKBtBI0RP2AK19a7jdsn7LMPRn7ZM+ZKu29yvJKmP0Zq
L29DIxRHmai22PQp2+yL7vYD4Vj8oMsT+PPnAbGrPtMXkJ+pgZyH+nQ3rMPkUe4ecePd+v0CTHBB
BS1ans/dIAmsKmjTVcl8iCdrNqxWPDUOLn2iWI9b73OxWT5k+DC9vArOgWyoxB0I+QGtEiXf8YkQ
bZHVLvtoz549GIlJpy2egBjvekbtLuX4mLf77OttmCPMvXSByTvn5ecysvlpNcTNAkU1YFTEgx0/
l5XCN67aHcBAz+hc7FmmHpIKCAyRT79fDldKq0pZqfLcNIxJWhRpkQ/DWFE+Db1BrB10qoLEZEPC
TO+LjHr8EU2Gxu5sbRkLyvNEjFhNJP/n8wMkHLJ9zJUiEwhI9IYDl7Ez1cuzA/S/F7dRhBO5kwh8
VDqMQrSjgapMamQfrruRowOVNX74KapQpCnaC5mDRtZtfMle8+wLxhySyQaTfkjS0/ERq3CXr+vk
UZ2HGKTxlpOWl6sWP17qyN4LVbQ11Pxq4anX8PAvKOCByDoqumhMeva5cD72kSjj5MpI+PgFZw2N
K2A0XzrHjszb9QJTqMjavnrJuglg3COALd50NjxdNodwS9MHcaQLyyS//MK47QxsAImYfs248tBM
Tq5xLxix6Eg380dYoddlG/9bMzRErp/EjdCwV0TbEvWdsUwNQOpJWNaGRXh13+2Y7IPlRHyvDO7e
13H/5uWNMZGL6tj2SbjFBVnOTtCeJ99b6W+q7bgrrEenru7VSUo0PA7JNSZQ143DMS2VXs+tmVCI
kX/qbEjZ8hZwowGciBaTE5WOvmBjvVml/pM0FuzECxv4DLLHMJ2HxISEIOhgSpUYu6Jt3cRjAyPE
Vjfe4KTs20AHNlgyrATVnaI2y+9Jm1QuK0Ly04U8Prj90Y9IAaPvVce12Vj8vGXbv3XovEJAdYoi
8ObByrDYxKgfPPJ4TbaMFxd961qPdoXCVrZZopkd4H3BxqVHOyKNkb7lhmG0nlqdrzka2Ml5Avm0
RSYPNVbeEsK4dQHqkmGEA5TCJ8FTYpwzk7osJ55IzM3ycMPQBehjegnqN12+5dzFv1BezgC4Yvjb
OCiR3PZOTHLOtpu8oceSf+l8Gb5Zj9sPuSd1p0JFqP3xBUotBP2Kb2vIVTe2bVgN5iUHA7AxrQt+
G/Gvepj/1wqbO1EyjEwIJtvIGKMg7D0l0kobWjC55XAqymhosOjY/o8i88OnDXDNAEVGjDfZDNli
Nffaar0w/reG143xv+g4RgIGcie15YGVIcK4XoHoOGKjm1Oagcdl2OfcIcLICq2Fo+MNhtXxQqqL
hUX87urZoVoBga51JSjqAAnLR0kbVIY2JnLOit6b2xUTDB1ykLBYNkAOMcLmrLzYSh0z1PZfHF7F
cIOJXaXGnuDuVKvuBpYHdiM9s4ZAqx0TSaMHpVORqECVtAB3Hb+5M17HwUhbs2k/6uKXT4Jsj3X+
+vlVMf/08il35vqHNffH801wszpcLxuv8az7OsivgqgGcQKdzrFL0PXwv2+XGkrGLJvubiRVVZyE
Dp2tjmgzFIlgEsEtMUO3hloLhoN0gOoGTHSs7vZSS50CIa0FVwq7lidouWio9Od/y/YyHvonAdjq
E6Kk+yrfJqvip0cM167VjGq5y3AqXTL6H2PUky4J8MaRRKtSpCX1xaav0BysV8IM1BZqG4OOOzFt
H1gzpqn6Wi8bQ525biGDQptU74zjpAmG+4OjWlh5vBpQ/zwm8fZ9bUzylUJo5Ip0Optg9zcmmyZx
SyizRqkaCUnxN6J9VH2ssPmXX/P5p4J446MLo3H2Jsuwtuqw3XruxsCjqvIOzNmYTEkpNBuATkH0
wpgFRiTl4ioblkY5otYqjZbvh13w+cJznfbJfFvcraJxeiFZZZP92y3cpb1AU8nFSOISK88j/3KF
ORoLX3u3TLFQYCR7QGiNnFIUNS4ojQg594oLSI75Mo5LYh/tIaotQDbEx/akJJ6vys3QuujfF2P6
IcznV/PQnVVh9SYIvwI9FEQ3yw6fQzcC9pLpMppUPxO0R9mihA6kQPwUlHZzCUhMY3StsMB0hZUN
4SiuLGBhKVMsGBKPvaILlERKZY3+04hDl5gay0u/4C5RXbvrkgtLY2Ihbk4oz7Mx7gStAKiYhliP
Owi/WdLvGxOpOiU31GBEm1+Nib0DXzSJ4dq9MVyBWRrxrUPv+SUOkqQgmnbGNXNvXkuLTESjp7a0
f4+2/CDQO3ky9zTErbl/obWKzpyxHlleLg/PQQsifbyIMHb0IAYuNkZVI8l9vLSfGtIk5Q6Wb7ic
gH6AnfVRKNlIV+0irJZRc+F5BOEf7ZLOFnl3pOo41lZyVyFqs1s4QXlgIFnKZQsAxyfbOo/Fr8EK
oeuz5SwdQcIWUHtA7ACCOdBRHyd85u6u9zd0PODcbn3XeAsQDtLqOpwY4zz+5fWgvA1R9dKfavdr
dp/xsNZimVyNPi/cAPwrQFOYfD90iSr3QnL8OIZGiAeeoNd4ZLZOpRmNc+QJ65t95BLuPyMmHMqQ
1q42IwOUonaNEHmx+yZHfStgMKCp+5iNT3LQVlkRwYi4HCThqTyY7ig4kohGIXMIujt+Q1aToice
m/hRXjCGTgfbrdwCoyMNtcf4M2vsg3SE8rJMMTDRVN6nxDDkfuJQlHFm28NTHPF12G9jMp6lydVp
kM4h/8jplmvuk/Gy4tJRErwQImk+xlGbZ0H9BAR14fw6/8mE9jJJoBBxJl1fEYV5N6Q1o8WK3aI4
T6rvdlj/FMFPAE+GR+FqG7+N5Ig4R5CaUqHl9hezTnFjlfWoX1HsargtQE/1gcTOOqENsAeAp0Mm
8gD46InlC91y10qlrdGUV+7ukp37xrAVmGmqtogpfNOiaq/EidMwJuf9ygfIOCyyxKsSChQ5lcjd
TItFayoNoOY4flsCnK++2Dl5VAzVdb83qPriClRvzoCBzY/1PWwAhc7C99cyFWcdediNelplMe6h
KFa4JiNqKPOEUQQgsRojGcnKNhoTMpiNy2e3CaogatqO8BghC3JTMFgnaj1NZsuCCkT6SExnJd8X
JiZAF2GlfyWmmWHKg+iaoAVk3KYYhhLjJYTD9sGDRgTGL4UyRobjBw9qKeM5Gm5EFzAs/Hn3pL9E
HZGPv6bYseaQxjEt3lCQp86dt60ITIUjDZYp8fC/In+zSHyXZdAppxYTJo0dBTg0m+jXhTV37s6k
3+CwJuWcGezkziw6cK7YTUsSUITW8HdVG75TUNSEo1kXjTpm0aNhiX6xa++/xIK8z1gFpbdMr4Zk
Rz90STlopIvTLR7oFontwEFCOLk0x3zoGxxOFyYygf3+FG0hHDEeUFyhWlF5jUjIb6SyHJPKNtZ9
qaQjU31QERqC2RYpJl2QmQrSPcgBv0z5eaBhA53wYtIh+6LmroVUJAWxqFaEPV64WM6gnlwpDGdd
CSKpUiY9Xu3Uo9ON7fxRcxbtjZTAIh1fEPYwecbFkTGtDCfEL+SzfZUJjhgb4neXxfrnHgFnr6Ka
vLAKzrTQiPCp5cDs+M6jybOhxs+Riu6SRztBDEFFJ4/HtCBDGtT9oIVSnIAWghkv6UhEWmR8Ztgo
HsfBK7gWp2g3YSQkR8Gixmn0RCZe+2GDk9oSWIcr1SjfgXWqOr51NxtzLgluYmpjSEbixNM5mtm7
OdfopYe1f4vV1p2qhpe/s0BrcLpGcX0MMUQxctLJGm3d0R7KBfZOhvgFUU2njDpFGU4aiAdMMl7g
fNg5GOSIZscprpDQfAsFfNesrobd7q184nVGiX4kTWw+4JQTsGK5xdMcpxPmCEJx9WdmAIWzs7js
ChWT/Yj6eAmRDKJpbn9WEBS4DZdxz79DUwodS+WSGhcLW2OtBPXK5OLJXU7AFz9z+RuaiL/2xWDC
VYapDVZBnHvHF7Xnr7pV0zES0fFp0mS5olKXGyFidW3YrRgtiqvUBePvOOsRn9Y3BqCDDieekoiQ
Oo7lhy9z2DHn8o0aysXM/kd7IKHzd3FaQk3iTcqKorQtSM1F9KjmWt2DLl+aWVOHd6LLYwurQ50a
iCKJYZauKMSKJpMSZo1ys14BuZ7ZAxwW9NUQ7iBFTqHgYj2WaQp1xMxPVRR0vtCsSBYZAOdMcKX7
07JpwDX1etfV+HZo13wI6jAOPciw/4Wse3s5kP7MuIQmEBxV/vDY4fmTL60dPOzPhlSetQOHsWfc
fDpGOqbgYMYrXZpZ1thTSIi+Sq43lfeoFSyfc53LsgFQTpqcwP8RlO6jv8C1AVt2rMiMtdEfPXQE
UbFGAwAkTa0u9Ze+OsFnZk6S8ojUtKoAUlQiOQE2Om9FSNQEUpWeoFZNUl8+P861SjxXiO8zmF/I
yXu8O7L5GIMY1HTRmM2/K/MRG7n1gMfELs8eGzyV+WbpAUTbsqGyxJAhsHdHQJ0mImtgVQMtPfk7
bu3uxmcqqJwwFAlZ9KsEy3ubpuOKwiZNYfgzR5wxqYxvIrwsHxiWerM6pqZ4+ROdQzEDZlLQ4uCT
RMDck0+UxZtNAi/jMd6NTzV8+6skbnxMxUU/oz5XP2PLWy/u1yWZPBwC4lkuYDgKSWZ23CxZJaq4
OyjwkhAJPtZ7EIqpwHinWD/U8fYhXuGZye/3HBn0RrFLkCGs5IgR1H3txP9p2+/RftSg+ZvyxkYI
+i9/4omG2JxwR594svytlbXajtt+Y8i/GhHJLtPk72EapYRKhZZ0c4pBzgu1EXI40Glm/MSoROUL
9PIzTXx/T57JNBl/rPc6cBaIQMvisZzjWRgCEvpdgGsklh6AldRMpTen6ytQtNgtf9a5/udtmX8r
CuuvlBEOkaNV9Sa1sTXsvN5mrLlpbmNsLt/5G625+TBCq+G3DVyRDugNa8e5rS4+uY2DXv/W6Jfy
D+Nl0D5iS0g32+Hlh61IT53WlV/zYLF9CyWkvVvFMkjxk+8Wz0TIX199jja4X7bwETKq0VlKpuVV
kxM81sJ5vq6TavXXWLOIs5Th3Mvf3Dlci1ITZi1lmoqhyY1eFHkVJE1XPKqRFANeQyS63ff5Mnpr
i1lAdajqTMzOZsUd3FCdoV9NQQLVdUfcZ6/AkMz0alJqHD3YhNpZ5/Oqmm+XtekL8wR+Nyw/eZFA
c6CFYpYqKzahXg3eoarH7RXcEMEv9H9ieqguUVSsqEIK0zGIKeiRkLBODFBGdn4mWTglCjNQnYmG
ISpO46A+rWSO5yHmMqOReH9iZwUSCPA9M6TishH6IAbGSK2iU/Myy/XsO0JSB2kAWI2eZXLGtHnK
tndW60c+FTaX2HlRTHWkSKpLlWmOZBw+vbkayjRJyailHSvhEQ3dRzWSaukuy3jPzQ4Y3pCJiBls
LADp+OzznLzPN9BAHyx8Kwbvg9QLZjbKly+ViaHe0j2uK+9uXtm3ymgQU0aURQ6nr+qoJDiNMPt7
RSF9UuADIIvUEOI7grvvdDCfISSIvF3oGqatz8GogbmWtkpPI+F9jqCTEiEvMNyj8TDt9fMkTK9U
AMGFLXfSfpJ3A8Vdk268N/niJl9b6TbDprf9D0WMp4fb/q0Fm2z7Oysu7lXbyNi1gh24roO7zgHt
ohws8uxtXdr/LAaRA5RnEoPBwVJVp/u0bF0jwQ/iOje2TlIKKPjbjIGYb9uVZM/7YAYTnwzOJauY
FKqKwZQAPvK0fxKNXtNEiEJfJSaOaEzrkvJVbknGQBzS5mVw7HR/8PB0SuDgUQA8dlItBuOunleu
b+Z32h8KD1ChmI7ShkJlEmB8IP8fmFHGgB+iXR2CT1oZwMflEf1JHUsPjaM5UvJAk4wp086qiuU8
3eUDJDEIUvJYVYSB/KwkI6fdh3YK0rAAmURaYO9gsO56902VVI+qBOSxZm2dTwjU314mUHuqto6O
WMB5LCq0CrEwgGZ3vBCLTR8msN/WD/CCkMwKhodoQQyLFqQBDtkom7q8jpLN+w7auWxMNLWSsUFH
5W/mCpQvyqMWNtUtRGDMyBV8To4oquKnv2iud278VTADWA/MWIx5X1GWn0CkfBqfRQA6SvYOvlXH
n8bjUE7X2028n+I+32SiaRj1MG5WDAeggzHcMhaATMQxNMREE69qSSrUW2oM7kF8EcnFeBx7CbMz
peIoHEUT45ePglPKK88M9imjWxlrT6dKVuVm7josmq+iHtib+S99w164eLcKl99yNPv6tvcYCSw2
bhczQECtLIAtn8PXlXBfSiPlEshOaulVt8VmfaNiq8B8XT5cajAMmgcIquvrcmF/Zgvi6IAGI0S9
BmphyuQ/CjBY5ruFQ6VFkgsfhIZDEx2jJlQvhP5PpgMiZwlfHtvlbZ/v/iOGgTxECmrk0U0+ZZF7
qeE43YCU5TiYsSAws0umRFxvWK273i+Ry9MIiVOULsHMKW1UlwvP1TJPLVibQBFmXMaWU4su4Eey
cHNfPa9ouUZbefpDptzGJhJVZ5xaRu+w58IygKguAYOmhTjepqTBBzw89l227XqTszka2nTNSeCa
aBBBCnLxNNvTlYabtSp5UEMFZBIOnrkDdHrgCjjUSWZHgyyiivAPGWfsvcbYjjF7FidjITddB4ec
PX2ZrHKKAmKXTGUpoQPsB8gexzszc9s8tpbxcC+E3iDkkfNbgk0lqmh+SlrYv32r+CjcR0VCGgy/
mWPO7GS8VXruWLbfsnj3rSXb7sIOFMp38uX+77NNPQuKurYtSMi2CW4zo0h9uSMNKJegnlFKJ6PM
2M6xMKT+wh9UB3aK4ZDqLQUCYNoI4kVqhsCbfU6LJnkwfwCkNM17jQHAyw8+dcKLgmVV0kH09zo6
BN0oYFcOQ0Le/Kb7KK2uafOBLxWBboRwsCLEqIowU5CW9RVE19Oqi2bCRhUC6OtFbjypbtqyb9P5
tujvi3V2HVSDiTyXN+eh901zbjs8Z3USaOohRxdNmkR6b+FKR1QWXHgX1IVnTiieixoVHh+SMYxO
jxdh1Kxab+E4nXF00aTSUDSE1qgnDxmcwNTKB27jlovAC2/SJcYajBfNSDHIfhe+ZRTGLy/A888F
n1UnFI6L091dbMfW6SvfMgHEKdGP8jI1DD4qKIMVcG/qNDIjSE55NWAq7lVhCSZQ9NUrqmdtysnG
wJKF05MHs32wzOPvS5w4fAnmDo0GSpuKcVYpnwgwe3P7031gmnKP1wK9aiaVzTj/2ziI74AxmnD7
Tdbmdcg0NEvS6wyf7v8PDznpjMbNDn6Zu3bu5Vyr1oOZ8KzwKpAjjsY44NL3mfL5NCE2mXzdSrEJ
+Bzp5hl9oLc1CR7KAaidT5mV/3jF6f3y98iw6/h7zLrM286XK++94HzFvHRo6bTmfOA/eW7n6O+1
7lRlm7b1uTsx4DcKEWntRQhT16TnNnM6GP1Wy83JXhHZRbM2HfiiCY94zGlmd2GdnnYt7J8oALWD
hQ++Pe3Hk6DOu9bB6YobXuN/0xGMAAYlNyYjTrthLMG4SiC2nlXkNY/PHEFGNLlGSAlefqZTsJ3k
bihraGapOBz29vF3O0aZNbqLZP7QbMJPHZ4LcpLV+EajMiWAYNGCaQTfMbDTYXIr0ohgNA0MdOZI
bKH5v0cm9AH6VKrny89q1Esn+0lEMVxRuMdPmvj5BlDbD7v7cou4CmMRIo7ywWPSBKJEHFPXQH+J
LeRjfprhsQi+MjPit3w7BxPKPO86Bmyc2bWMTVB34WaQoxSAg5Ci7ZiVvX4F0Sfcbj9WYetfNd7A
QkASBUy4trfOLN1uireFJyNElz1ZuAhIdu1md1U6CQ7IKf/izoIdya6HAskEHpLwVZcAj8XekLPD
0bEp7rnBdMluYYUqIEXW9XaNaYx8w0tXDyFuS+o6WHxUKSrg9lu6qYa3+ZYBNQf0rFwtANw8Sf9d
1F7GSIXAh5tom0XX0ZJxzUKmNeHueyitfV2MTyk+L2QASYE9PLULaMRzaKBUCaWF1Mtb8i/sGGXO
vBIET6qO0rG9N0Z9p2sujpfjm3E9cNEUsszPKx+lXurMooR0mH+1QdbuggV3g9/2H8XiIG/tUtd/
7l704RiTTUaLyszleK16Q9I0rt/b9xKrLLrqrZUkX3ScpmH+ZVv1j/WueLf31YANhK2whlvxSAwD
vhzyjpfL3ivMv88+F4QSwiwga0XT5jkjn2rI8d+710hPRY+KHdFwD3ZhcgAEJPykEZCkBHKiVnNq
nDgYUO3ZlZf2y7miET4SdHs49xjrTXkhNSzOVYdBjancm12I0weSCqLa/Abtnjk4mW+q8zTJOzIt
0+kovZOYPi0lWkYVkWMh9QrHDjWT093sQ/wEFDEI0+R2RBNA+oTVYYUOJLdO5zdDOhrTyrhHn9hT
PprBfPIrr2JsftM3GmdqUCuuh3GJy3n4ef+kUabGfHu3uEu9w9nq4s/nnFyQ9XJN+xBa6XuJt/R2
pTRH/rpv44EOfeROUrulGD6oDdbJqO7dxzVC3NkaNnhEtfbyaWiAj+n3F7i0A4weKXymWk+8/2Dt
bub7stvt0rfzxv2kdArx7F1U6NUWPB6JogQronhKryCY1QA1lf/u5ec5JV9wk/z5PJObJCJedgdY
yC7o8W/kdhNGIyG2CD7qXwVb6V1rPRn+Vdpf73pEMUsXrR3aFCY6IlnI51HNuYhG5Zh9WafRjevY
nwTDdtwq9oKbB22ejBEO+Ke4fv+Ecq7PBCBGMQ7MQ8zK8YmTlVW88KJi/x0L2rG3zOPR1AgYRwd2
n+b06rK3gESgZxZTR1oGjc1VWeokvEx0SVRpT969RxHBfBLxAgLU6ZqEdFEmI52LPW7jN41T78gl
J00596GmiZLUVNxEDbl/s7ReYoEcFxZ9LmSg224BoDdAO8wDSGC2y31YNLvqboy5z7weBXRB2Bw3
DaljOY5mTcRVFg/wDruKC9QmdeaqLDj9yzD9kVcIyo2BWOOJkunXMdN5hNWdh+cInNLPaRp86/oi
+1zGjGTigbsjbdzfxpeOrDBnVg5cjk0zPsWWrsPG8mZhNz7Cktzp8nOAmUHNLEAkESVi0jViBzct
rlM520sNH2yra8GUaaSjFePAL+kSIj1RETAdsaD4EG+r1UMcLaD3LdvsfbmZF299Z93PmmhI+Pbw
7EJDS4XNPQsXDBloiclXtxpH/hrY4HWxeVwuLOvdPAvX6VU8LpY3VsI16eGeiRcFVuiw961k983v
59n1sLbWDxXq9ruNt0W0viOHkGIeCuAwy4qVfRet+XJxi9jMXt6C/pmLiDbDjRxUTWg8zbL5A0LK
kqAM8tjffUh3Snz0228iQfkt7vMIQgSCGZt/InVEJtJZJhwkbfqP2JNUV4swfBJ7Pu64p4Q0GVDS
4lQjydL471BDx73c/oBasQP4lq9BLslhSnsaqvnwdigGAlXB+RDvqinwUGSInKbJmHg4rYc0X7Rj
s0ZVZLBPPIQqMosy0WmvOChPASw3AH6QLp7iEXeo400MM9dLbXtpU3YrVB58NopuGsfDfogODNAq
77ZEuzQGsFK6lEB4HT7CeiSAsEjEGgPMLZJLArQz6KUb8LYwhPFgprpTAVo9lrltZ0P2YO/YNfkO
Pz52S8mFXOFmvhWbd95WJPMS5px3dfxmOeAePjhL575JMbbSCLWxF+WtX9MzioeLwqq6JhGkuck6
dnTj16uHotLoP0j+NtZ0QlUIM3Oe2prdXgfDuLyKiqtquKDrmPisaiICIwZWKnMRjlCEp8dfvLfw
tm3I5MrE2cjvyQQtwV42UZei0zEd0hTpcPILmhVFWr2QEESNFw/K+XgJS8VHa0XdJOrMqCJeJYqS
HkR8Bd8rruRTNqLDx5mgv3oFQn6maGEGAVCL3I2Td8p7tGKvDId50uOdxKUPrmWHmo5e5xnzsLzA
9w92txzA1ZLK2s/PYb7N2+uuVU8/Z6otd4I6hHLAh4wgMIwebCyfcv3lw+Bc3UKXGcCvgaflYDV2
/O3jXJXu4sHDSrThcUC3DJdMIXDcXemGe5aOTvepmNxKOT/wlVu8XMQsbVHmZ3TVF57rTBfMHEe9
JrSpgES14+ca/cVu2FaNcy+XHBOFMjJ0VroSnCNlhXakbKmeEmnQZAWXioHiv5RiRvjq5Wjfc20w
XBreLPcpWYjTQeeImXvVR7xX5TvovbYQoYLUfThAbsa2D1sytYfSUugB5UEQb/unzgYOQTLkbey/
xsB9jKDIi83XhNjRh5eiRU5FoWwrhnUBBwedxYnIt3VTZ1wibIA+jPYdM2/NmmRBJlYrIoT3psQH
01ZkjDMOb62y3Bt8tMF1t1zTOIppsf6poJHIkmkPzvS29f3lF332OTlwQylXFX8zedF1sWv7PG0H
Ugd5Ltjk/qr/KMatyF16XnlKGFI9sIcJhkYdYKC5HngBKzrNkARrGuYL+j4rI98DWvXLz3l2oySg
rdiZJqRgTvNGrAWX5EBw6v+8ewmANeDAGau61kQDNx2sY5RPDn9INooq7w04R9kqDvwokxxpOC48
2hnkS6lS4IdsZap87aU/LnT+tXVRbW3qT+pm44Pf4LTYLSmSAAWUCwsBKne/NPPoWtq9JU3x0v7L
mIPybe/g0+Hjz+UrYzMr4zXjOnXhGc8UHXo87lUfMyNIt5NnHAZrHTrU/TqEFawndI7Z1Ttbmgcj
TsbusknFfdF5yGjzmSo/slalN2v574voYvt77qCBsxDaoML8/1Q8DeHT7tAPbz/ImF/mVoK3dNB0
HVaJPV4m0v9p7oqZpiqZLpv/vb/vpXaiorsoEzrXkod/PtMEQm+pqO1qHHY4PnBv0CT5eKsoA0X7
ILWUawNECayv54nXXIck7ui6Mw0uTY60ecZEACnyhRd5drH98X1NFlsbchZYY72jecNfSvbSRAvr
/CNT6W7lILQAwlBQQF7jgSJppTpLErhmTmE/2rI6xzrdstE4yNUJbfSFBzyz0jj6PB+lLfbtYTjB
T6MyWy7KlEKOqh7PTg4UiFZGsL3s6bwYwA90jtQVGkjbKYM77NQkuSzd+E4CW4hIH/7RvAbjPGg8
OPsZu6LJc9WrIYW0B4TexOBe+YBDAAMuFlnM4aoJqTRTeibhpqph5NKqzEdNPI1c1APuu3zVntJs
GUL9+WATiKXwts6wLUYGXABTmlAal2+p0kT8Kur203bnyOyLd0q9AhPMCGrMDAKHCz9nhq/6t8QL
yENIpwCIizXwmfOXpwzlWMUpwsRr8pR1jNH0oktsM5wVG1L3mQbfxhURiN/nteVy0cFzRkuuyxka
1+2tMp8kGjtUgReW2+n5wXOR6uFB6nMxkpq81qILMXTpXfKTKFSUVGtvaECB6w+Nvyz8VN/pmWQh
K+J0yzBe/YIYD5fZMIYPdtz4gzMq6R5OFkSNab+Ar26ZjtxhZgt0lvW3CjsD1TOGE9Mh5sLE1tKa
Mct4Z/RePf9FCQYga79mRce9sJzyurAaDM5YrgAUDXeqNIImDVjjsXj1M3O9h63/xdA6lgirWcLX
qnE0Bm2wGp/Fywz7NgZUJu+NOVbkQQKSsZHnXyLZnynPkHKA+nuhG5MnEE+Opno5rmh3Mmc/eYSY
Iv21Rt8NtaMmFsIKlVUuvpycosoCrwlOqDiiW5VC76DGZrxcXEkSI3aHB3L3inmVbrzJS2I4itIJ
BW+gkuL4RiTxK2rmC4+GEzZfChx/JQsMKrV3WjlqdlJ4kj4iSg2wxJuMHegn9AFGvcBwTYMVaWQM
35frW5WQ1BYY0qPLbC7ZQ525ltDcSjnIWCqiLJ/c4VHtlGHcJPa98YFkgird48FxWEm2amkkmJGv
oKaohyNCD6oe3ipp9nn3UcSquLAPT/t3Hg57BRcDbihWp2PnqNt2O/XvGv9t2/u05P5MrZkZpACy
CVyMHcBggENZc0hGJ1SijLYzo9DC/4tP/hX1xqXa8fTOxMwGKr4XY6wgx93jV10sbNbArnbubUah
QjikgJQKypBLUChgYgfPS5hD8VdGkFHfb7+W8/l3nRNGKcA5IUly/4GO68IXd/pwIAuhi/cbWBDc
tMnBWoDwW8EqI6qqY5tysMoeRLRfKY4bWtCyYvRs42CQQkNEVI5N+O6jYWKobtyLtPb0ZLVdMjK7
8ISnNzrHK7FEyLV8xsxTMYNVxvQGUcZElJ1igia4mw4bReEr2hhyRxfD3/SoIxMUG84+WJYmjXKv
HhlL/4Pn8pE3qNEiUOsEX43HsJl7S/Kn2HyitJSbxQ9ucNAKWi0cwmXwrOtSMwmpOGUIJTx6fyVx
NbEc/wmNmesoBCcC7uY+YkMcL7esi6310Kfpe/X0ZtJUg0XzXEaYIlUEvlIHAy9RrHUt+ZiCmiky
vi/Cdl9xfpx5j7Dw8BTDAYUIE6OO/6NPKcDJ+3q+7r/I/kzPpcm28c/Emi0PmHXyXDr0DDnca7/K
Qi7v6E3gg0X5+BSRNvsKEc/pFU5PEnBy6rkwd9AO+eO5MquvYA0WtiE0ygdTYSkHTp3aY5HaO7h9
usbzDUcGW9NYxTEn8ebW98szBePBfXw7YMkBE82n2sEBdmrOkeEd6jh13X+QDr1smcgh5BSXNXVo
2bGsNH48hzJSYI0cTqTpszHrb8IvfOIH5WSpTfWxgdWlInciu2UMzjUuF5OkLj7T682iOHkIgcUs
l9t7b7VE/MwnDUVlcJI9230pIi13yYmrrzau88GI63yokkirNN0QO1K1q2zM1ZCoIZdqRtIrZYhb
GeeIKkOJmrU0JSxfZzWJKdUn4VsXtufJa4VKjQegA5UfXJHC8fi1FgFGDjbx14/6u6Q7hWn6ebPa
fRaTT9GxcuyIt1CDG4xLMZCUrZS8DYbe/4Kk6L+Xl9qpBRaFSeiActCdEPo6DbDI5kuQhXhdPvrL
1Zd8G35aLNKKSJLyWrBMVyOOhcmbW7RO8gAqbVz/QBRU0wpvzrs/xtW8b5mKZRLnbaLrOQCjNCKj
fUmNelp7Y5DBFQH4gYspwohJPzoG1bxrlknDYoROtoRWA3tWuHi64xsMWXck80ogeKDP6GIQfUa9
u56x3YJ7BZcwrpOCRBR6JVrB93aRRUwjIL1k3Dk5gxfMGuQKEH6yG66uhsUufAsibBNhEQrioRur
3Oo/90RYY+8JqVfer6887E50NebhiKWElk5xB6v0ePl5ToO7Yz/6RvDzZ/7pPvw0zxWruv8nb444
1H3oafyEv+f+/xR0+kMzmQY8W/mn8RPbjB/oTdppfh0/KY/0EF9KIqn5A35mH1b6/Ivv5Knqv2r2
v1CKKTo/4ky/P8eYLq/5A0JL9/8rRZryI7BDyf/stsox5ScJFCFJ4Tu/4U/5p/nT8QdPZn5LeCm/
4G9gUqZ/kFxKSGjzfcQ/Wuml/N78cvzBb5Rjurrmp2pscUk0Jcp0n2sKK1VBoj/MP55/g5dwqnTT
/T/JKiWodPzB72z9GP/H78kX1S/wWeroOPSj+z/BvGL88ecf8Gt+sBuUfHrhtDEy9j9PbN43HClu
N7Y3MyQzdvvjFvHWHMBZ1pZf/BLbvXKLp0Vc9QucjxmNdiV8nXywlvdU+nBoem/3hkKvmkVkLaLh
1tTDQQ7nCrPDHwq6Of5QSDbfiawe95gU1NQKLs2KmDmiYcVBoXieJZgeI/KmYSrJDmiq7lvsOpur
dZ3nsyHb3bYZtWVN4lMNb7VBHnRd2sz9RtnyMoiHIjXvvAcTEtZ5JFlpyurHBb7debi6MYFQZvpq
99iP4woHU6nxcNzeVc2d09f/j7QzbXITzbLwHxoiQCCWr1KudtrpvWx/IaozO1kFCBAIfv08501n
T0nKsKprJqKnu1xVNgnvcu+5Z3E/81NCuxiq6kfStRPGy5MNB5U/LLGEwuSNzTLfDTdjl/y0G54X
3eZIvYSptrfcYRJOf3Mb79zqNk62TrLm9IR4Vc0bUrGYhX0uOFLXSbxt3mMZF320mbGZqJYxepQ5
edjRvHWctyvzv5JisplzIX0dQ4fnBzG092x1/HOrdbeRL/dG7iz8S97I7HbG1hy/oacCB651UM09
I0lYTrjYwa1ayuDF8NvShUeAx877att1dDcO8Bs7vEb5HWP/okCFux5LeFFVPg8XWN8vsPxCYdgl
2xEH57S/TCrrR1Uy220HfniTD0W/+qfAarthchFSWF/MDhlebY+BsFgYXoAiqamay7ChfIVsGDpK
ZZqZDnk+w+k5a4kDn7L6arcZv/WxF63QmOOkEmA0AqT5pLIXpeHXYWQAXu0R5lZ7t7weUuZ8Fa2v
MpbW827I7oKsavkBiAhq0z69tmfipOrGStfs0BnXdZbFWGo0xcpZw4lFfJLw7hKXX2tdPP70m8dV
lq2KvnBW9o53mceMvN2Od+mCfF0EPZpKd+wZU9Y8pLvnmSxLiNacZRgFyImohjVgbdkp5/YmR+3h
1gwjwOeQC5yTmOr48CieN804OZa/ea/k67pO/lBxp/mHCCXS9KlQl0pbcKDib4hXY7vu6CBor4W/
yV0SDapz5slMk3/4ZMwUmL9RDC9CAOijJwv2kZ31ibf44M/TBUPQuxevWTmLST5TzFwOY2A9iT8k
ryvdB2Irqy4VJZCDGpYFZJ5nbYI0WMTFhxtoe8SIEbbHMu7JP9M8PdlQv+YW/uOeHGsx0wTXUbam
6HCjgxJ3X9xLvFNUkG84dNXEm9Ao5txyI1A/GnQs0pw/XZ28cBGbd4TtXbFy/GnJYFptNjUnjlYC
I9oZpqXc6+aEgatGmUap1s677yLaqR7MB7LUxB3T2KYqd/Af+N+tIP/wRlLP8xC7Kf4OXjxDPEye
qMIYLtoYtB8uiaBwkw3gqk1EDbX1COFkZFh2o6PUpPNNvF2bSQVgmUE2svrB2wJ0u5iqqWv39nwO
plVqFYT41TbXtIzTwwSpwhDfqY/o6vjRJv4dJvS9kcfZ3eIHtkoPFhzJFRzBem3Mb6INm3wmnW3R
tY/+MvoqMyh9rJDQuhq5zZoJ2iccGt8JDAjlqYWllBziDfgKvCZOrbqmEKXVRZ3JQ5xWGEhOqo5B
qXsidaqXkkTQaJYQh8l4PMAP1u6H7+5wbrTnHRfg5F4TwCLBI50VSswjvGjY7ss6wqOESEmi1zE9
lNbR3k1fC8v6Mi5rSskF8hT7T2PXoWl+oWmVzd4UcYoaTpjuWHtvHrpm+V72CV1FPFKSWT80fpY5
exHFK0mMNIAr6FOMskXEFNJnlL2gbBwRHpgmXorWNoagPS5KYlrNKgGAZ0igSnVc7n5M3vLhb6gm
j5Ep8xpQoTJix5GcUefhUnOLunCccn52KkkyKIvEqCETh8Qxwn2TbgvoSVeZxsa1I7It/9EWZawp
5/i5jR7FWThvDntS2vNYsD45F0F+7NOIghYKcp0TT3DXVciDGDWZ0p5xjimhGSXpeNDZoQVlTNmA
1NXZyVTjxZjyfPPmLY6PbD2XCzgaQeKFDX+8duDAez288/txQQYJ88LOZ49qLifYWnp52f3L+UsO
th3kSY1PRtrRpHjQL3fMMpMCDhPmTgJNlVdhiEjY05hpT8dZ+IuDJ8mWuKJ617KsGYAKxfqfw+Wt
Qcc7xtGM0MWNkKjy2dCbhnIQLBedG7G9sm+gCAOTME4IOKeO2y1C3AuobIpiJW9HTm3g17IfY3/g
yQv1AIzkhYIkoxMZxOt0UMKhWq3zdILX1wnTMZBQblCIpIeLuBrbvneiKr+Tvs9Iy8B+lbMhX27x
MQr0jtp8EPioaMiukIGfxi9MsFoHvZ70kGf5rUa1c3iOm1rbcyhqlz6o0uFzBcNyonUvNveGdzsT
SjXiCi/eADaVlKoFLMKMktjnRoIBLBB4mPs3pe2iSOX61KrxdvBqZNgVR1218ofpru6ZJXH3QeD9
IkBR0gX9WouQWDIzYz4IwK5NKWmIThbdZsEOC7z/tnhB34VqHMU1jSQCjGMYYzOn0ZaQVjMMJuvn
p0TXI7Kg54ANvkACIwZTAp3/evMYcjyEIVHSaXYzYMkg2/mKmuD/+VxHx1rrg8SipygpnkBg8+aD
zBJMoj0VikoXMzRqwY9x8BafvY4IfoOpKz2VnstoVc4zh45RRunhdGTIwRGbNxN48pc+bIiivuyD
dHNvBgHg2WENKIDdmPw1BVbosyNMQBDJtTBhUwhLWFeEzCeejTa4Z8+7Ebz6XAwmBAcAWJgT7y/P
Vc2LjJj4tjREA7E0jP4sI0YXLpvWJbrGNxpgGpQRt0IZU0t/9p/TFul8jj7t99/xhIBj9IOUnljh
gfMtQ53Ef30uTqJuN9uETGHSJ/6dCEljRw+b4CEnJs44cr/2S5KCubZn4j3ZKgqPbMf2c+lWCFJ+
DdH5uDPilLaMHs9fVaeACh/WY6Nzi5IOQKT94YO64Z5Pm+eb+8RGPDEQLypanagRSV7feJvprZiC
5Fo9iOwnOod4Y7JrFyd4LHjTBvgTdsp1gZeCRi7C55UtLrWa7gNh4NI1aDaIcd0nk9w6cA5D5ZIM
9cWg7iXYYS7763lyb3TuCjMXvyXfAXkRSKH74TyI+MpZrBchBBEhOwfD8f1QxfLB3j2vJOPOWTJy
pqXRiaBaQjMRw8zleW3oUnIKkKHe889mfTNzmrM775V6zwhujAUID3hs9FfleZH5cwNNNWEM7vDe
fwUX2ovmgwjaOqlg396GGZJkK3wMc9ROicPpa8ZLI/8jWb4f44rxEuOmEQghYGIyMi00nRlTMMNA
kD5K6lGZyyRjeCPmRj841366hyfM7MKC4K5BlJsnP1t7s0XDSRmMA3A7EsUhI+5wyQgEmbquStGm
XGzuEcOeucpPovO0ufShmFw5BMkfH97BsnKLIVkWhLLSgimGGveHQp7liObAVLmEwOTHnAa733rL
lWttzRBQub5GkYFZwosWUZeMlAKyq2z34aOsLro0v+IJrqz2byBa7Kejq/Xg2Y9apJwD3i73Id5w
PRNLNJ/KQNE2ehbLCj+PbroFfQaH6Eu4gSlXYUsLiUamfnveAsGM1U6eixYSwir0WtTuh+dAXkbZ
PrDr6o6O9EpOShrzK59G4y2VrVr+ijNRWaK2WY6scnDX8RDOCNE81kgxKW0bKrFN+KmI5klK14Qx
tCTbGv2Lth8405+BN361cigAqKDUiHYDfw/jGAtxjLoQLThDaDi7el7b6PhFyWoD/iajqaMTLyjD
2MmrlJ6cFWoGZpgRayxrrlckraI+q3fvavgYdHuGB8kBZrglkOXFLTmfEHTCGGJV81wwXjA0YaZ9
Iomvk6DfwRK6NxJVgjzMitaJrIkeFqpvXjo6nbSC4HRlYPX5VYEGWip82zd1bf0whZMky2df3mtb
b4GsDWIpuiy0OUeV4bztR9gn6j5T9L6y+vJm8EjV8fXEX0nQUDBY7OALjxFcoRKhC7z+Yo8ixJhi
KkcYlRbD56/G7AlCkcChJGUCt6S+2mCHRSSCzB1+fye/+uE9JDsMJXnL5C0eLvG2ytsyjGq6MqZ/
MiAekxwKDR+exG4Ts6h1bVaveeJnVxX5ksqJSjROkwO7WX4682BacUd7D4qkB5MBru7CPSELdFXT
d36aYYknWxe8IsXWlxZPUW+JRRWK9bHeVugEj6I85zGnFSyal17x9w90kqaqpcgN6EL6Id2Tj334
ptyt75WMZ39lGUq2QbVnagKyCzsLJ2TsJJ7n8Ry84EqqsERikI2OynoP+pqo95qB66S1e7Y7LAvp
39oNcNrvH/jEy4sHZiSEMgBeFsQB/+iBZ8eZq65yLCwJuQ3gi4VD/Fjnmy/eXvILfx26ydpDS4tp
Dtw60GuWoVdaf3Red2+4IDSgrQWLqmXAha3cl98/4IlCTw+ISHUhxsUCuepRPZjvynY7JVFjOir5
JCi3T7d5V47f65hBwoAundtc2guFqYhUIwMU05Fqf0hFWEOSLYjj4tdVZ6sKUfieqiaXPkz+E2qc
1F3bLqYjYh/TJUoK9A9UpPxM9KQC+yJ89+HgHK6SobD7Ml5sF3c6C+peuz9g7UoHaec4BUBbFHep
7sCeO5DJ2gV3ki31kjGBssS1MhKCA1WL5zAVWocPEESMadv92ZbvtfOVoj/E4YcmBuzs+Nx3xv2Q
BjFTGYrYEIEWDwkwNmF0G0KC72AEyCCFCyrE0U35QjKeUTUk0r6ylbWKh9B+EvtFvYy823+/Tsw7
OzoK4JiQhBGJOxEFR+vEQpzX93zX90TmvpGYoS4xBOMy0FllkAvWjiwrFSjSZcN32SnLzEpojPi3
WuTdjpcdkUPPiVE7cgDEZknBiGIyJ36/FrNUC0M3sZKDfv9DvHbQ4qQksz9uGErpo1qi2jpFGOZL
F3iLQxaHctkpqc6psQpZeVHxxdQKBttgzA3l2rzlBTpApho/zQhHtiBnr6/T2TYBhhELANeqcLmg
CDhcsvmWqVqy89iGWrI4mtV98keCUFaAoT69ABdx0w0nk+2lA8y0i9z/LlYRxk3LhQtOjfPfvzUS
lYmPA8wMgCWOzjCrgCywaGz3PzEW4uJK7GwopeRBqqjtaP219XXlG71GN3wUkce48dII/I2MpdMW
G/oOzg80stz45KIcvjM3bpftvgxTU22rMuxyXJYhznDpvxFxxl6oak0u7b65Tzbem+2U/5w6m1AA
tjYQeo5HxD99rgD2BNoRTiLvqBSpeu6tcJuTBMG31JR2xD5IGDdheKw0CE8MO8z8CenkC31GR6LR
PoAxqZJWc/lff0eOGFR3LDKYk5z5h+8rwHc1jhoybcaW6QUENl2eckMzdRG7rgM6MmuMs9DMxSCw
iUMhSwLFXz+bnp0rfwxF//BowZgdPYbAxsWScuPwuWZ372DbWJckPQ54NaS48rWW27xLSlAJt8Bn
okiddRmk9rqdy+lClsBFj6ExUOAW9gJ5IonNjLrItoydl4CCHdOei4SsqlUyQRZMnLx8jrhOZgxo
66Du8JdqMDYeITfVmpJSx2yv64FR6rBxnuwoXbzDGySE48fMk3A/Yloy/l8I1fSmHvnDkgbJtMhV
/dAxwx975jD8ZsOG4cssVdDAoVFX/FIbheXKpWZeWfiurpIw/xLWk4/xLbdnQfDlKthky5tiEz5W
CY9cpGydZNZUt8dwodcltYBUMDdLj+ya7fYMl+FEb+o4VHYK2mHSvmAwcHT2tBMyo8QOp48CM8RX
FedHSZuYUr7TWafTUg6wEgYLeBB5SaRqXUcGKAE7/U8OEkEbJs+M1AFxmGTMIMH0s7sIXq6CKDkv
cid8PLO+dQ4dr6OlQ4OinOtFFB2d7i5x4f6m6DOTfKdaS67rIsOJK2czASJt8kHngHhL6p9EVBa4
/9I/GSDh9w914jJnXu5fHupocVsbRE7i4poQWKgNd8JNdSDokNJgo4Mvt93/K6uSW12Zenf+zt6v
phyPDl5glmFAFMPufxaHUO/XStJTOctMK+jflR1uf6BR/ICSVf/++U/0ujx/BAdanGGWhnfMerWG
ZpGNcRO97xObA6rRqM1grMpr7vBQkXpcbHtdpdLdgEVfo+Z/pxGd2OGqCft4e19WzVVXMHCHmFVs
Xar26b2suBUyphEdQ21+f2sl0F3utaoNz082TqzS9fOQExzBcVuiMDk2Zs73xTJILLHXwbEFCZmu
gRT0ZxEHLHYmXZq6KPpOP5tJ0ZzDx2WzuV+OxUqjRjk6qKctAu/TAIvPOEIyjhQzNOyY3FGD/QPx
2vGzHx3gFpT3ePBrxBbaqNRbZoIa4vRnxne/rCAlyjfG53iEqzg0pzc+BEpjPE/XPpFhPD8UlSis
FyJ5j5vXedPGc7OZ6F6oRIyi05ttfLZ97BFZFaxMwnYJ2gUQozp9jjzketlF3zS9kPQPLxdnJU/W
YLu7rfb1rYZsirA5//lPXNb1tBABoP5ShwLUHZ11g7/Na9CzAtiCs6xhEsyy1fIVmApkcSUlBll1
ZGCzTMv4LfHZ14bEbYNwlYt3buadGa28Uv9ziKLzZy4LJQSp8dH9l27dzRA4WDb96hGFs9gpUWG/
9DsG5aJhMc+lgFTKZ7Vf2O197vb7aw3eqgUAdOl9qPrgj/OJM6/AKzyj5gWIsdCCmMr6L2ODfAdX
qun8Aq9L2ilhFCaVAc5E4bFH2ANiKQvl1QErbyOx9OlT8NxglCxzI3tLxcoY1ricp4xSYbFYFqAQ
B4TyeMYFVWwEWej3JxjOAqf3Ak2VQ8ETePBZj01Uh6HA5j/yS8i2snCkbVHVD7mmXjICicu3nvvD
3YXYA6QX6mSCHXqaZPkttreX6oZrn7kC0zUZ3sovw4MDLq9rJcDuk/kWCrChYkuToG5Nqe26FjV9
KhgT6rNJRiV8fIB2JIBVQKkyI9X4yDo0Rz8giLEpxi9VOd9KwlVvqDPMiE2NCZjXhTF/wEKHFw65
emqj727Tfeek7AA14G8lLU68iEXVxXS5lLYaxoEWqnHvwIcS5VL8orRrPKDOQRPOuB7f2kkDZ4Jx
RgP9ALRxQNle08QXkRh35OjppBaCN2woY1wc3ltAoBfJomakeByvi5nsKwYQRRg8ij8kDEPgSud6
n5TXaKZFpHahubo3oSLQifZ99yHNhieTJigAdh7OOgycNgu4fSxdmJpQr9T/HW4yi5q7GtoZs3fS
psVOUThVPTNbbbmzFPXEPaxIFk2HNAQWPRz+zxe9JlHhq739dF6890pLinoDNQ6NjKvp/1F9kBez
lzlZUIJeQfyGTVVbnJLMe8VFEosfOyyQNk5MPqVwFeGRJpKIlyuHX/HtzwswX+n38UYBbEP85aOr
PWZkuG6/rKs45FCauGdChuPsBC1GoWtaySJndA7vkEYQQf+qnvAJrJgF+7vv5s4c2SmIqIW8KWLd
VLSKYFNHGLr9d8slJ04mbAh0RU36GyLcV44t/RSY5DLwxE7lWMZfEVS1yLsFmTK8XS9Rth90QBAK
PaktsztsgdglmwePE0hXvkImzbSGXSZDPkEY0nQK1u6AaS4M0w0ZgZk40qjHnvs+K3fYCHGJcELU
W0iqYGQ1wF3d805+Mfi8iO82QhlLIudJKmoh++pSxWzRnEvMJ89Bl5DBrJfxJKMuSevskuyPHYux
ZRFQPOk2EtimRWnlOL9nwJbiX2gcIPGlsfm1939CNMhWvre7FpXKLtObrCxvyzC81zxDpZZMdspt
f9+kAzUxNT4KBZ2NQbkBfsLNAI2v9L3S0uqUlh6h7jB1zuirU0bYvJtuEWS4Cl1o23QN0CC1teHg
4538/F458YlheTl5TAC5G94Y8wEGphzZj4oldIGHxBuUj4fuwXzgp8JU8UfnX+ThluUHiwqpWsC1
EqCbG5P0pyxa1StbS/6M0Xkaekg8HB0DfkUMk+YzN8krs3Pc+tmomHWG8oQ4Lh6ibVVWUxo/Z2co
8ZdpszFcphYOqSH3sf3mXxLZiqGkb6f07JeC0S23X7ZTd6UMVavhriNC/nzBfqI5Ic4CKRg3tNgQ
HCpHaA0DpHlRJA2xqS2blItaaI3k3WZeBiKi//2s5sD9gG5MMLmoaEZnyj0t7a5gfH19oUom3SvG
ro59mrNOzzutvIJ+oergtAFgwv2F0+rwcJ637XIR7ieqsqX1TbicXEGSPXwE5nsicHgeXbCN1EUm
U4pLMVcM0mqJlobUeXr2Dbd+nFfuvnZCA+IAJUfMZgLS4w4fzoVYQxe3dP8TUVwzlhNt0Z65MWBy
aHIdwqsUF0qlmZgcysme+ftWbX0jcOtSd/uZukY31mG7Sx3IWAGrP8hjEE0OnysAGcyyJnwO2pM9
TdjyTJQ1RKJ5JHnq6gBfYk+FOQxIN30XUTSo4JbVAKx3BAGqPtjc6M4S/1xZezo8wmfSF4sDrhZX
yFE7bg1pt9+FRWUcmAUfSC8pgokgTWPCzxFrEyOnxzQQPE8CQorFVX65yLLbeNpeqWgMkPR7VnC3
S0X525ts2IBbZgghBpzHyU6M9BQIw/cj2QReEWLP4wdnxpU3XZ4ZvFNkxDpfPBlKESVDsGz/LO36
57jg/Av4+BLoQY8WG1VWuB62E0bctaHW5OgXMdFMokmC1B0iEopR1nqc9Mreg7TodQ8Jtje6j8SZ
UHCO2EG6dhILF2IIN8YtNEPDEWX+R6ufEbHHQFIPGn5L594xc5P5l3LRZKvipfOTmj+1BeI76ljW
paIZnQD3iuPZWJjhgi0INGmcpwCehkbbA7+H3I+Nnb2pLsKbmOuiqtrbcYYzCV9Gg/+AECBxJwX3
ilEVFt0NtOZPat3UAbtKBN6DcEj+zKR49JqLpEtWZZJdOumjqj/dMuoDcvKtrOU5c+WTAGbzJelJ
afW5FcE8D7fI4PVunA2iMdLtyezUhruN58UbfSFjd8XZJ7srFFiFheKUeatmKDIJUydQ+IhjMNUX
qCwgSapV1WMCaroZfYCXAwdGCRm5JlgXG2HoBco3gqnxsR6q9+Yz8R7M++cKtcPNB0HkZLQ9qS8Q
DCw/BX0bO64+hVnz2chNmGF9f178us/4YKgXdfLqRG6t7Xou7QuVsoJjeKl/dFnwyWjv1OXjf2EI
mJQpCTQvO5z/rNDFqTsH6PmkMkUESp202j/1ol8/a0kEFyiGnkWrTNrzwcSvfxIfU5RIfoQMcw8/
iVvsAYgyBhrmkziyDe74HmoiAcWEONqzySE2Woxfphl0ZvfmBxhZTQDXM7hMAPgoJ1p7t2EqzcmC
C+eIy5Dxf1Gqjkw5GO3ov5UIo6uuxYyt3/lXdezflVaSr6o+eZdsKbi1k0f3OqzLtxoN0gnf6qpR
ARtCvheKmeyAZKWjVUZPF1cfBJHKjsRGrFMweik20gBRB8kacYzLBx1Wau6U3W0wxxRR8YZodnoh
CYpVC03hfL+NZ+zuIDHJfCtPCbxzKH5yjkV5JgpXEQW3CuynlrrivKXUa8U+dTL0Y4ylxA0/2ifW
UFecifvw/TN5AvFDJIXJ8xRKra5oFGr4PVfOL+XFXJECB6aU+Hg3Gskq/Cy9qDFASiNctSg7Agf9
t2Lk66/zhWzhaaWo2STyEK585kJ8pcWTsZ25rElMOZ5TufVmkQ29xXxjhOjHGxM32BDlzAGpQ5RK
W4edLJfZhAZ8UrWjcbSWvEgAzLF+/1yvIGRczsz0OILQd9PsHS75AM7BtOuiiLnUr1PI474Qno73
lDE3DRt8WgEemVxgT4VJefJT/isGg9ojdfNgK2pUOtOskayjypxBQYB2v02Q5/yNtlTPdFRcgPRA
YiOUFuKH4TX8Be8Z5i5LF7W7NdlowtLrmGwR5dctUL+QT2fj0fUiAze0WhHT+c7eCGLQc/7gIyMD
z/NHyCuQuiyBqARonOWSeXSEWN0YVG3dhwZStwdO9Tl+VHUrnF+pxybRp2UmAf3P3pvAcNF+ZG4t
hqE6adCpr+LSSyPTppxCwinc2X4SWVJrU12qSqPzGOQrEDRABMRW3iuOh8wJD9dDnu1sN3Gp0D03
+SlLLOFQ6m1kD16kAXbv0CwwbB8n7a4ULgWwmWlQOXkS5RY4y+Sim4NHvXE5gckF8QUwD1P/0+CK
M5li6M6dc2Y56/GOlwZUVDty6IROmVZV1S8su8jD90SDroJt/mlZTMR0gqBTfxY1IcWmIPlV9yhi
I5i/Vk1i2NdyDVCNLDP5caLpQIfxrLqzvulEd8HQzjzvK0uZds1heKG1gh/X4et2y9ytCqfcvofZ
dVXu8veV313ppjBFwA44EBLrKsTAeWwwqiPnfeymVRhSPzMf1j4Mo80HBcYlNcPABI4miqYaw2Ou
dUpVXd3KqBR3wRXMXXRPFB1nBjGvtSGMudmObiCnj2OUeJixos7TPngvRmKRTV8l3dHlNuKpq/JQ
k6MuxV0GO3SRWMaXoAjI+bOo0lyi55FhWqCT9eAzOtQQi4YTFsORqNHNaZc3uri9QNPLBQJmKU1H
DS6lfwrcHTF1UfEdgTzC0oiYhufuiWq224feVZXlE8q4PnpTFITWuuhE194AYaexKaL7vn0/Os4T
JnlPdoAGVtBpjrk98QrJzyqCZdstCvtiXBIfStHirVwbi96Y9t+LZ/uqTkFRcwseaLWIv+EZlFFQ
s0g7l/BNU0tEj64Xf2tLTt5ggyY1H2D7WAuQ6DyEBOqgWu08fn3GfpsyAopLQ2RLbSFzHTcyywGq
r/DfpEAm43QXtyArQ/LvvMJ1C7jg3iYgZx0wQkomZtPhJGG1UkkLCGf4PuAp6RCj10Tz29FL/rBj
/WiAbXbBhxQa2uU4TzM8xwyFF1VsOa0CUam9HQ5eY7H5Aj0xVQpbcaWhXNGgavYk9e7mCt8vIN2Z
qrQOiWpNloSkhhZcWGbi0zqZom/ASi6G2/yQnr3/KKRPofBJFruQ6QYcVzP+FXvkmum6MrgoZs6l
iH9alS7ZR9MbuVboLPKGpbu2Gwul4266CIoh5nOMn/uu7t6PM38vqeenduAtp31pr0C873KCCNYV
9fIKYfUalLS6LTZl+hGY4BuqYhy9Q2gdKtBVpHVRgQQ+SXOssojY8LROwm2S39Ye3wpAiq6Xp8NG
hr7Dq5iTsJ7QUvL2jDUVOkmF0wQDwDgqZMSbHeLqembdtDiEr6oELbn4wGGOgnwOssVFGkfAg7sA
mT74+mXHN8XCHuYeWWwp8UYhzAHxD4qYEZbHv3+Z7BdPcNLe1S7rfHBptj36B4hHdHnVQ41cwbPC
8HaOoZ5Mi/KmQnmwYkqQrnbYNu+CKV5V9W6/3rvbfxsyo4XPHsEda9+uf7TIvGeVXNjo7tZV7wQI
tZsKWoR6kZTVpUrYxJvYgb6dZcxKla3bVnif4ddGXxtc2GWLBHVYjqiKtt4T3ABO7mwqiQnI9vdt
y+LqchIVW5sY6DqvH4IcdTelO/VtsegvOk///h7fgItk6ujgs2aLIyQ/iWC5JCFyRf6VI2khFwWZ
1GsvSIn7jbzymsgQVqdvdZfEIGE4H+sD5z5qvWWD9YTkw15NDTmWRbWel5stjDhEoEEDA6LwauVa
8VMsyG29WqQNq3L2VTFteCnejhNn7KH7103tXm/ifXkJ6M7gZdosb+S0ErZlcpUwD8IPn3+rY1JA
HDQrgdYb5l+2gJXRU2IlFr9J5wcwONo97g6Z/VSn0uW6rFcv45gD84gvwow/Hz7ZJ02I1L7KfC/s
HX7AnENnqHV92/zOIbLY1Tbd/XsD7nHh+izXwq+2TJXKP8akGLCJ3uErX6bxnVfzdPaOJTpmWyZt
YDXIq/hLO8TcZA9pvcdivZdiWHkw3UigboE1FT/M+FXggzVaP0bcG/lxkgVLnEesU4JsiJTFHH8B
IcUEvCy2Pn6ednlp7TD2ZIUx4mE32JO8aCz2ZuHRkJhWdKyxamWD20vWK8dJf+vsm3TtMgbi1Vjh
VY4AJpeJzVxzQmKZQMfV8dG6LVKO3OLXkorDx3guhK31kcywbEWNFK27IbLXw4iGR2YJOCtmF23h
9tgXjPZl0PBbVjabUnlhXtzbVMw8aNWhn/AWfAVkEOif7V8GCFi5W29r6DZX5HxtL6olYypaMOg5
Ud/gtQmp0lgB0sDXUMXwq8PUQGh6OxZ4EmyVfzJZ9XqJbzrD6yVPPGDknLOqvBh/j26zJTyD1X1R
R9pq+jWaWR29nN8EJkEy55cSZ8s+YCV0UOlYKDwFeBP0JM/M0YDTO8tfNY6PKa5mqQ2K8b2OQIuD
PZn59wJ+7nDjNcxS+H/IRTiA5wbqRascAo8vkQE2YbJ0Nc3ooQcM0APv3nY200W8rPvLrEowxSAq
fd3qkgsYc1cOcw63J58gn7bh9ezgwtC2fXq9m3bEM7hbm/5u/rMuyTPaDkODcYXW9gbtXAWRqeuD
7NYO2KH0AP5FmO7dW3tiQYoehcS9WNfmo+DJCCpW2Pfcji4mHBhquBN/cl8Ozqrpi/ed1X93OzLo
rQADsplXa/W8uCp32av1pgPwa1IcA7VqfVLnvY7wBJhS+xsnGHIQtCG7bndxuDY0/X60r7iG7U/e
yCGOS1V4uU8mH8U7+zyPfe8qb5qBPG1YX90SrbyXB8O7MMDJw4Vxv4Yh0vEPd/vbzip856KeMfqo
aS7e8jPhF0/9jXf+jIntsPgSwIMx33VMh32EZqBsloxX5mCVJcXmtgIkvrL8fXzhJpQdwaaaP1gL
mWps0uWNsxi/LXrHwpGZrdmGeIC0IfWBVXbNe8zYunVQ7CIEAM722oHigWMVIRxWBJuq2MlUc+Io
nTsKk3A3fDd/hecHJYdfhyDy7Or/AfnfZNaeu+c5U5zApz3rqyvC7tNY1sVVF3RMeBd8LKbQb5LO
CW/HZRFeFrv98u3/VDnxB36ZB++K0SZ5XXpag3GNwLzGwj5nvLEmrQ7OXR8/jq3zNNqYoMwyeamb
+almOrKGTuOfI6gJyT7sOCB1eYEAPN9nrHHUQLtDFzkl+V53yfJZHe7Z/GAKPxSrMvFYQC+sHVkm
G6EvdRM47heDfYa4qkg0Lbcva6oe8iJ6NO9MtIPfdxtEKJ0+LA5usGVxIYNucKIBS+d2nxFQbDBH
DZrVFoUJEnUJLSFMa3iqoank5kLwugIqI5p80B94AFLH4OVGLIth4ptPqBGTjnb1VeK0CkfQyHeY
Yd0k9YOQorQN7xfZvPbK+sGIIBVIgyGFULXnOCxAq7T5oGnQvHM/Aget1EHIZC5EtC2NkXi8BnTG
DSocOWYm+LwLhhrQoULi5tRP7+rszrd3d4YVIEDbKO1zrGqM7B6zCsnu6x1Ha83lxS2Ku1TNtrLG
4uvedmhLCWsQayAv+FMXIOChilCejn+S9BcqsgpFgQVDnGHnuAROiJ8NquoqvNlH2d3sutea0Ncu
JxTD0hBL7ATGvpTGhjmGu7Jej15usCEtM7YSjGagyFGynvncJ80P0g4QJ1gFxBxFJ/bTgx8XPmYz
zgehdMJThZKh3zIIs/AIBsxQzUCY4RMJ7y/wIPUsHnZLXQfzwoUi9zea9JOml2Ea1CSf4oiIW/84
5suyo2ycRw/3LWj63aCLiJEaG4EsP5M22eFTtBptDL17uTJSYIhhLrJeXcY/SO5x2P3DV3W73OW3
RRo+SjFtEErgZc20sta+TnP3zviLAEufT0c8BSZhReG1HBG3gykob/mwd8+tbVgmYhao6RWkp+U7
+s8Unq5liTd5A4OXG7dd7i/ThjQ/xpTP/D1Aqmn82ufev9ypvxYHAdeEjwuIjGsp/9Qfyx7Fspka
M3oR4B3XJQbh/hnIxAyGDw4wfgzmSP4Cf0J46scJIa6/r/wRlM2sEo1EMEh/5+1JBtbsgYxNlUxy
V08wYqX1YsekPzXJltOdSCG2p3zzX1lTnQt8mHsss/J9FyAXAeUWm1HdLM4pb8cdAC6UtqSvsLL3
3yeFdM/sF3AvpelqHG+wrzy6THAsW17UG/u2dNNrd4wx16CiHLe6CHf7687fwoahEtIeFHxtlQ81
oLSo/i+/hpecoDWEIWJVrUd79xF57LcwY2+Ls4C1iTGGThwUuWaykN5L1Sp5ZTI9OwQY/hOk1t9v
z1fWD/P6ABST0S2TyGO7btJmGIQVbvdOt6bBFPD+wdRzcy2eg1gYBrRqRgVrv1G/JW/7F1pusoF3
ReymzZeomdeZM49B56MUyMYATD5frQ8mz89v+GzwMf4Jsg0tHupdJD1TyP8dQVh57kzbrl5MH2uH
aQKIp5a+bcHgZzSq6WOI0VIXcFKDbOuJu3T+wGf7Jq+bKu8/WR2uX7V3BtkONRc4XNdLKS6XvF0o
B3Qgh9tzWHL4L2bOcNnJiE1ppJYajUq6InhbJATBx0XAAp47ho3D8pNYqEIpPZtayFpSvGhaJfaH
IDpNqRL85IopGAG1sHwBVDOw3AxcDjMKtysILxDR7BysVJT5cUuNSagZlTZN9tjbT8YYiEGOSc5U
QaAbxjONl7X5IIKK4DJN36TykUG018Hv19VjRKAt/byUSnD40AeO66ZNca7b3Cy64hq3tjXyDxj5
hNcZVfIExKAACzMymvu1Z4+P3bDd4OXGSAS5oXHyhEKnP8jYz8iL7kW+K+i5JSkJAiJDVYz/vD1m
TUoQSfNv7mL6/PtNcYokwrNgM0ggF8Hvco7w8zlryqmwNu47GfOGZfwor/ixhNyo3lfAvk4LXcfP
tm8w5Y20kymJ8M1hEkoO96g8J0Y8ZcISXEhkgu/4PBc32NF6mqueTqy0AYBgwL7EE2nmZNzbKO1G
EHm5Zyt5mOrrRpMHM36mUZmd6FEjEYnmc8ZxOcGov39zrxwnFHTwnEW2xEnsOGxiSPe+be0rmyoq
u9d5/azmhBRHmLPMNIyhWAB212JH1DDtYZxf81WlR2d9fUh6SiKtqzGiYNoGLAzAASrTiiu2Zjzs
hO+GxRRDeZI0nR9qe27TnmpoF1AXsRvG3H0JG/aYIFTV/rLcLt3inaSGiWaToGP34Jef69oD0ZQh
LTwvLGRGL0rXUYhQyum/QkEDS6PRy9giJbNxBmc6XmRVOOBm5dT9VZaFb9yzzmLuCZNkESlFVW8d
vp53/NrnBXnsdpztQZjl1ShDwtpZTgCSIRByxGngbQXhz/QtmvInHgUCE11ZwNSwrOT6YwxAdKuN
kM3MsqGymepkPbnOnZ3R52/Y/xKrY+UG+JLMoM0qXfMvGAsA68GLMPJ/yjU4ExphDu45wsIpeYux
uCYrJF5EC987tt4NBhdkLK33d0kNwlBE+BVinG0nFDniXkpwF5JZopQu42Qixy7WjamyzQh6EoMd
sBferkpn7Ykc7pb2rbGy4p7Q0Pz3+8JYkBzeAxEMdidiKsTKwizg8B5o53lH+K/T42AMp0zQBxGD
+DCjcJbSpWsgXTT/Nop2jRJnXPVCm3Onok7Gu8n0NUvv82jt/q22EtkIqDLVhO/fGs98ujz5fokp
6eHcoeJDMz5gsO+jDWMNGay6CmVUjKmm9DsJttyJM9ZxHrwBUMdE0/Qa2zBLM40N2mTTMezJXFR6
jugy+sQqSURvEb8yh+ghbup5Wpmx9D54Z7wrDhGaB0QorO6js65lP4XcfaEs4xl84KageVoXwDiJ
gY5NVDBTgGx2fvqEFq28GjhQghu9BRGD5QBZ9+AmvGh+5Ab4ShrbEUaOLrxCbKFaOXjMhGrx6hOy
aOXHYkegD/WufLAJPALjyih4AKyZVCQ1L1CjQ+0WgweqTrTj4FEjXfnrK/Ra/y0rLHngqIBVES1z
vrbc1FcVo4m1dDDPxG+5pyHntYM3/Oeq7cuL1hNzK/4GWPAw1ED1ohvlMUDe7xflKalQi3EBHZe1
yYVi/v5fRtjMbWpr7kPn/+SONOJG6oHUpEPumBS8MmM5w1BSllX6YcFbP7b4gVi2JFW0RS7d5AA1
9/dPZ0xIjz//Eq3CMkKWQF13tGVmTMDTwmptw0wOAzY6NoELwMQu7y+9AMJtgYaIb6Kq36uAlLP4
0phYQF0KYV4VKZf18/gjxKSJmlwWZkzynZVNnaUbxyOm0+g5ob5z61DA0nwqalDr/oV6DRvvUqVr
BaHXCE8TRl2LtJgZn9v/+hvUgpOW2ah2IWRH+ulx7To8LPBBHtF+h4Px4pTcMByhHatmRBEnaoEk
svLxo7fFb46LccvpPOgchjir2E3OXxefwt9/ETN2P/kihPsgdIPuTvN8+FztFPrlEPsD7XlKvc8A
nhmfwC6PerSDr+0RPBu6gLS2C5BW+6hTu6zub5OSO3Sa+34d1367LkCHiZP366+evwWQGZL5atyD
wGP5whRIcKidMQMcC+4sr99MayVirit/IJNXMZV1yLVrbwWpoOuv4uzzfu/cJMs4XHW9Ks2EyRhk
P40iGCfJzi6c6vRa2dK1z+zEZMkavn09QaDe4Coqi8mMf1BngGnuw4iz0KSE1sZxlAVEkDU/koc7
DqWJFKlblmPYcBvKm7jbMBSzQ/6KhNDqwsS/RqD0z6B0AkbpbuaYbD7O4kHVLcVxXWpUQiWrasKu
+u+eB5ZNMj3DjjnbXrucu9inam4Ef8hU4F2pmUHPqzYoHalCZvQZbDnNgplhaIGrtmdzQlY9Hssd
B0ieMJz6/WI41YlpkQbM2kOqPffEi6dNAjfbxVhIdcs9ZlssUC4yufTKfdSQLqFi6JQUyCgwSixp
lUMyE9GR8Q8s+KiLOSzspRJUHf8k6KPFfg+SYlw881LBmhIc214kGSKNqiyQSwy9Di6H/Cfh+BDK
Abdf55lixf7GhjaJGX/dOWjKJQ7F9DXiAXlhhzvH3fnTuCFaj3QgpusJKtB10pQRTk3ULbhLo8X+
X9LOdblpbFvbN7RVNa2z/iZAAoFA6ISG9cfFoheyJVtH63j13/NOd3oTORWz11dF0+EsS1NzjvGe
BtMD5p61bTUCsQ/xjR7Pu/RDSoG2mDw4cJE6hCy0HrB47rabK80KaR3gamNYDiAdxHpbarDgvNsi
WLzsnPS2LBHnGl6q1hvpOZ31nak40Y3jfY5r/ul4YEckzRFQxcFZ3k7s6aWWlV8QuK109alnyu5m
eDATM5yzhgG5xU6HKdIU8Eo4mYCCPK1qc91O/M0tQ44Jvga0LXuoXd6LCyeDEs6zkBhkvB3+5l/q
UYyjP5sq4r3ndTcBnERbwcjnvrN9G1e2FjGMY3TNd2v1SiHC3pRpZpjYIsJP8eB5Dl2a9tozAjjX
PCdO3KfC405syW6Gum8ZKIQnh1coot4yLhSBNDepD91Z66+R+kCRPXmQru9wNBmGZEFHrs04wTkX
9Zt2J1Boz0cgoXdN2NG+u0mnOUMUzhXAX3NKAvlexUx1pKpKN9emHilRD3SMq+qAUJK/zu94fmnX
wMAVM061btUy54jWPu4Nl+wabv0IDp8e0D+G2kry6mhosrsFqtrw32mzJjKSDknWIJ8pGLA01DeM
1YWlmdgASNrBHCZy1Koy/P1u/SZc++sHr4Xo7hssNtSnxAdsD+N778CVDjH85LCFxB0Mm5IzQbQ5
69xg52LncLZz0l2QRj5+AbaDLXLy7mc2EEx90TTcyAjPBiqwYJ+8OdRV+UeQHLp3szdNXGKz9b7N
GxIELp2MOyTQvixhyuf19nZqw9dmG23eRdJ5NBq5/j9Onsal23jOjY3ziKjikfi+vG2dhCbyJnr0
SSFqEHr0E7zU4Y5nGDTnT7CpZpe9FeLvidwVTCEcRvLftkcRAvphDbsR8l/e9Usb/YP1DOr0ijk1
0IvU2ojBtZ+UhORqfyml1BggHeTA4PHfy+ynaTk+wz5Ue8pGIoTRmvtIV4xT2JiO9YKCXYESQurJ
gIG7/rvosELegX3hvIz/RGanexGzX+Jcl6x1GV7Vj0xETRofBxsFtvV+dZt/1fP83j34d2ovVHNI
1T1smUck3yaBtxDGR68Se/xrC5K6WLw9EGKcKA3tVjtmr4OweZO7znsbigzidx6/f25LJbDcQ1nF
zIMYTOTpluq4VXKo4cM/kU9EsY5zIqUyhRfnEssJbU40srsICkwNq7VlsjwAvr4L2b9CInIvt9EY
UfV5w8c2cNq3rDra5oojOt/Um7u0Y9HmkijtOeduwvxwmfbjCulB9oU5DDRMGwQP+YZx8aNkzVOH
RTFjV8apQZ+8hlrjiV5BIoJbyRoZ9Hco4GATKy7MS9LDa+AccLqe628PTvqK2RXhpdQGzrRDqcQW
T/NHiBEBQvfxdPgab8Dg9/v8jRM0zftsJ2KdGQNok9yfpoZDAzcvaIUvsXqVFz1KuUubl9au/1Ii
9RxAuHoOu8tYGXZwlupvREst2T0WFa8VhzAh8vCRwVLsdgggk+No+mTnx3aYCDlbOUEo51TByrJE
d1Ru0FSQ0SvE3R92ACrRBwmOlT0rJEGhE1pQtreQvuDlbeBEIctVhsQbQTkgM0Vrv7QG7ZkmRU83
3Vvzpl77bXWTRrvP4ku7zr+bfIOYCRpB3ffAobtN3pqhfcgnLCjgyAqdVyClBrmCsrwlr/Cz+mHG
XyEh6otPkrUrY/73QgVOyi8+AKMbIH1WiHzBfBa8T4O0pXMTwihFgHQm+uKG8XFGOeY6UWrqY4Xe
KmlQAKCEsHLq7tL9x5UXIJXrz+lIlyiUvaZQAkw2FiqwhWwX5LLFbe0dwz01YuXRAS8jpybWC6jM
GRGtFSAU1cqQuZmC2PJM07Jwwip5GE+TrjUzyJMPiLkRjs409JoO4lXnQNUTkD4gJ1vzJpD1Y7GD
rny6lURbZ7cZdvv4ZqjQVLYZvt2cMSCsWibKlCFCpcZFrONFJXAknN6rYZUxbChao8QKeP9icGpa
YyRi6Q4TqeYjtJNL7+nlCWlglEVmv8nQLgbpF1o15Fwb/nza8wpI3xE3M11PwDCFLZFVcY8oqcFm
cbFp8TW3/fQniakbYEdGmfWMa9zuqy8UupzcaYsa5OCwS7DNw6cSRGTaCv3WDL5UqrLZlig6pCxj
C0SqFVU5nTG5hIynGurdj3bYHN6aTUawD13W28Ft6+uyieabFuDtvt3WjD7JJv+hmKgq0qzLPno9
5cZ2feguu2xsgFuyPfNzZmIW8sN4eMWUnu1t1szf451muDh0aEWfpYiFUd1cN6s0fFc6q92VT3jo
VWokX/F3MQoSZDC0LZQSnTPfEGIYv7UixCYaHs68+YoA+bUUD6XZ1xzYCMsiBrbFIkXV4q+yetp+
sLwEsdOKm5Hc9pE8lPLAztAtgBWYt2CJQbhpzeGWK1uqZlm204b/Nvhz0UPaAR1nc8WSpawDC63m
obJPGc+lt1kgYHNMJCCnVXRrqAgOxr0GuX/QC6DZYfFKy2YPCmp1EjMKeUIJfWLoxXsNA1ZBiF5/
i+F8pLwil+mhBVmS6VbwoEIn2sy5UH5zfLgfe5/ZP677TjF/llDA1CLD+Y7M5H4T8xcr8ohuVcys
tXvFwGgE8cvkYxlYsEhrXsSop5wQQWxxzT9gTYsgrogTDFNv7CAPM8YIJg4/9caXCfQPcuxynRJC
BqjOrJ82pyfJGyhUtgW01R8ENcO9gxjAm0rOgEdYWKTo0mF9VAtQpn78J4EeRtJi3hIKy6KgW6gZ
JDaVRlgd9FixYz+hhJP0QUP4Cp3cPfXNmTX3zHMkst4jo9uNmJ0ULE4bb3vIalO60a2YbNXAw4Cn
kaDueMQYRbBFfKCWtuehy/2gDrRJnCOC+g2S5L8bZ5tlwBNseBmVb+OZcxNKTpTqLLgnF6qX5xdE
MFtHXVUDGdwozlRMuTMmm4sqCf/QD5CEfk09OJ2WLYTxUReadWDjYkvzU0budIUX02fj8Wd6HcUh
K9FGIVgDKKgGoVt3H0rJYeLHEnqAWKmztMrHrCrSN/Qodmw7GRrRK4c15NT5feEy+nvNEKUzD2ZZ
rETUKipTyKDHAUGE+NPP2+wTZsO0CMx+3QwU7tU22Owo8i11TFZBGwVvw7D/OA3ulRQfyHd+2qI3
08wqrGd81qi4qKfPL1/hCUaLAZB0FDjICJkKU5sWSycrV5vQHHbVbbBKv/WJw0g0zRRmwBmFirXz
zCskSasbmyOOjflxfimv2ledm1ZPkAG3SNj68sWd+LZ0cSwZsBayvAmwXVzcHAb9upv8ibwDQD+L
XEhakbd4L9gFfHbQXCkFapV05mhuishewS/W7icWQoWJKlslq2i0lPxvcxt8Vmj9y9f7zM0kRSiA
ljQrDOFBvKhN6TVNNJC5eC/Ftj/v34NQhSBX5PlLFkdjhp0Y61MNpK+UBogQOvGvs7jKuXi/N/U7
jWSS9fflKzsh8HB7IkXSgDE1ptg/ni7EvprCbj/kShfkGrCqi99XwGy8Nd/zQWjQnP4pa1m+VtmP
H0LnlB3HpIKPOadWXUJ0xkVETjKtzKX2VbHzLeok4lVfy7srQZWUSdrZgRD0S4g/wDCIWL7IMk4U
4iM4UarwumHJv/wprSfu17M38tAqrUAN8YxTui7nPjfbsGnTQ0idJF/uHiUDvluOuM/SlKza/I95
77JiyFnk31ZbDOd+L2VAl5urfZi9kQ9Rg29nisfzkS6W2F1eX8TVIYVRf2AWTyHarEbkajkFbEuP
z2kq9loxLjJCHb1zSKZYDUcxJa5TDQPSFod3XXQjeMsPrZx8p/18hoJHaqK0A4NM1UbBq4pFRiX/
tILIhTJ4Dhk60Gs9udnqe1T1ymMdMYqLDi05w0WevgVIUYKE+TBoRgl5tRqDXzZ5h6F/bUdX/Vmd
mZx1sQaC7OvvbXC4t5w8u64mwEkEog9ATwxajQwcTcL1EHn4hCCkeEy/EQ26zGyg2lHQIhsKDjqu
ctHWe6PndcmBmeqyX6vmsJbKv83o2AV+5Ix3NQGM3HYULX9vIYgSOyVLo/fy+4aQNy2N3MVB00d/
vLyETzATNLYkJCkaTd+Flp/+5eY1Q7EJt5Wm1CNBkUVVJZCWyIDfpN0jk88nTkq8HRZvRndKmDJ3
TxE0ClFXYCHJZNWlrLX+ZvJe2YRyyLYoGR4iHNVtHtwgJ6ByjlALn4d9TtQt+ggJSgEEd6wEhHdP
95po2yXpNI7HyfAxg2oUUCyFA5sECW/T92OSLvugQ/o79ZfGdGuC7cyBWLgYbEYsUGfbsJPwGK6L
6VskEVGZG5bnovjw1lG5hQnk0RMQqLRaPybV929lb+tND7a0KKLqW1KbPy1tx9xmaexwP/zHHPIb
FYI6lSU4a7b4Yewwaoq7lxeB7RGe7hMcdh6NBJ03eSfLmJu87+qVN3XBXYdcojc2kKU8lD8Ec8W8
wcOABiuZv4t+yJvL1K2vfUK+7TAA1MStt/5LQIgCkfwxgCDS8kFhhOLOVoUBPhRqWTvtDUe4GVAd
c4Sim/ys9hkd/F+PqRk4zZh4EH2KzdeEeOig7Wgso9c5xRrbF5XXcXviulhaylFIESspSdI7rN94
zNNWzJF6bAGOVr/oHy5j8C5MYpTv/ufSkdeIpsD2P0hEJeOSo1YrQmJX/WYVbTpaih4pDGo768jw
c54E2PsRBEQOxYNQZLXNr+Q3Femg4Q1niCmLfJw8HE2R9PGCksi9aJr60ecVdcbsTlI5jRjBcA28
yzwMe1qKKbBjwXlW6n8UZyj5i6mY2g2jrAJAIVNkMt5rLpoCuSxTn/MHpSOXelFiW9UnNhtVNQtb
+nlf/HNvqkRoWHPRugBUeYs3tc4ByyllmOLhXIR9djVN5WuNSZJePabvhF29jVflP1HzyrxWaa3N
UHyWnctB8/Py+reJlctbzAFicNsSyAoH+PS6sm61mhhaO9701XAx+jM7BM3hOrmOYyqYidutXC+w
CILu4Ep1etqRAzx08JfLqa3fp6RiI664L/HcyqeghGU/2aJnpxrUJ5MujKJaDKIE9O1A582PGdd5
KXI/DlnOZFDYTp2QHvxcyH2BSPDx5hXNC0p9ysx3quX0KMXyFT2tRYtj3dl81IqNFOcCE6k7pd3X
bh3sxOo7pRBQkrjdC/fsi2wzZse1KKsRU0Rqpp8KHcgB8VVm2xB8siek3DQ7eC7sCVkJXDMS2KqI
GJ8CS2fGEJGeQmyxRHiMQgSx5pRVyqO/CW+63QdnTv8lrEuCWUi5j06AmK9GyqMJG03/9REHiyDm
Xn6sp84MdmCoXB4Bdw6N0lKFnY113Tjltv2Qs34MxMcw0NsrdYT0kbRCi8TZpuvVp7IXwp1U3hj4
2Fs7zScDT2Gaj4bzWfWfhk0QcKo/K82/6jwpdLQp6WUzPmy9ePDk4Fx7SIqUFKLJj0rpkXwR7pDE
Hy6Gt1UdpinG7ybfAyrQXuBiloRa6gdImAdhCDZIZJa1G3IiSz9sC3Ox9+sbiy3zckhRKm0yxfO9
IjeHDdNjNTCGP/+oEBnc6aeNh0XVNmxD7xLK9JtALY89WLpJqVqh3O4EqmsnUAKStn3TYpQs882/
co+NWqWqjnTdnhjZ3TpAdYUnVTqUjj8EPa1BPTrolP8DQAd9R1jKTOCTtkY50SUg+o06XFvg4v0V
ciyFI/DSSfAUIxq4f82K4S8SVHEB5FJi+oIf53TBgLZBA0jcKEdLHJGaN2N1kCZXOvW0pXAdy09z
QMfGQ/EkrjizDrV9nFxeREI1uCzK6eUO7iUDZritiYj+oNclEfrvg/Kd8kTtucbwA1QY92LNWoaa
ytsiCj+roGMFEmuURgOwfObCnrlvyLlpXJBi0cEsgeKMTsnJRp8Lc1BSa2YdruwPEqI9ZlGWviFo
b2eRd4UiHOaJFKjVFfcTxI1JKoq1Q71zXmTw3LkXBC5BKgR/wOEuQaYiwoDdj5vqdtxmn7LC+yrB
srZHhWUo7ExkpcoLOJd3uHYvpzB7tZ37W58tUMNVpCSybjB6lbpPL5MpvPZKEgR4WX2ikvMZ6S2Q
m0XORlQlHIa9t//x8k22h9qTp4/2lvjhEElawtNf6r4Yz1AigO4M8wnz1/WhaF6v4waVI/VPwuOv
0AFKFik6Vl4XxdcMRL/ghoxuNVJdRGW6Z2NV2GIsl1uD3B/wdq7+qFb5f9I14po2o7Ih1Ikwy3vp
vuznjuTrAJD0d0QSRA955yDiQUSkhH/a9g8KO1BGhHTdeoWdnfmpuWlzRnbCy3fhFFphoemABa/g
BXWXJrkmaZKujuoDdijaTZfdDmDXKlwjUDTNc0UTrwTNPGRuHHiuFSPKTTIEcjdwgABw8pd8tXsI
2HQz6GxOLut/n7nUk7cCiSaTEtESQjMACC1QICYQRoyrSw9o0qW3hEJhEDzpp2CDxDPbcEXB7BuN
bCF8D1oO3QmFKe+o3DACheSGEfRrHNy6bM0yt7W4AeStE0woKbUIoUaDk5g91jTB55c/xcngVPYb
bBpcKXg+YcjLxi5yEiZguwXjW1a8Dgo9wZzRGp17P4S8al5TVAafq6b+MMf9a9s0gcOpuBHjU3r+
R0bAXPnJAac+KWgEp8ljoRhq5Xgr5kkn3bBff1NTJU4OJoKsOQoSKHJxhTpczo8n8U/2U3005qZA
d7JvASU+LdeKKonrTVPr9WA3QC6tZ4PP/pOzTclSpluQ1kKJ1RgvtX2KUFAOcwotozNLR7kQUR3f
OZu/YfMnltfnSDY/MzwSB6d7ZWXDIvIS6G3xusrOEKavva8cAf+5E2p/hZ/KbBrP/CsoC5T0YDPl
cDdFlHsD3ZMIBYW6iQA63wKfaEv1sAEBsevKAUio8OKOkHPNJroPbw1BU3YqJi1YnkXX6X5zCWv6
TnYdLQJCCK7zxi0p3WhW4BoUgiyo1SeGR496PXivptGJkOvZxBtiUjikTHxl302UH0o/0Ojyx1EP
GSLF3TZ+rQJUI/UUGCpjj3a7ck3lwyf/zXbiBFtZfOqForbJJ48o5WJ9O9AjW12pm7zFVUiUO00p
CXBt4L6Hvbhgu34nS9c62N6htuTYV1OhF/BRvKej/+UX8BQc1NXFoGpElAUmWCLdKB2LvTNW7q0t
PmFqZAUedh6CS7AJ9Q+2KIFNytHn5yNiAXkwj0batr9TXpy4OLuAuaEidF6+RJt9//Ro4hI179lF
3MDbtGgtZ2/N/MEo9m28rZ0Dol5HAnyBggrALPsf6tzLsLo2bv9epaUJ1wRXcCbR8RiEuXK7OL33
IQhwpUHjxi0Tnubijy4p3sjU0oi5zZiwmhAZsombO70TVjiJvEDxdmpAz3ywEx6Ee0+hRdQW6g3q
myX04gctAnuzvlUAvD6YKlPtdmo8ZTawEAUwUYprTVCG6cqbtOI/jLsKT5U4XGFneS57Mn2alo8i
xNJ1fpWbkegr7Dr0bXrRNSXHZhTJvkNGwssf5rRr5sPQ/zPBgGMT6mT5cpth6qu9G9ymM8cmR6dw
FWEnilUd2FTssC3e3wEfpoT96potvjWD7TvOt2hAZ3N+QJhu4mL1RGaFzA1kM6LHWlwX6h7nQK7B
4TYnO1gp+zYmlxPRHiFaHUAReUFzo+KbBkfeBFmh/AqyDBBZshJhcBSmr+1EK+hLFWHnfYunWBwy
b9501yeRL+EeLa/V20bVxu1hLA33i5xDQ3iktDAK99a7aNZo0pRLmzM3lxVCWA0rRR0bKp5w7q5r
t7s9Bq9NWLmzSMMDPjLt4AwWd2LWYiuPmBbFNQrQXi2ftldHXVk1HWFrPWUqaJrObTFQ8jdJLC8K
r+z626FsUPuxGWNnDJBWFTHWKPwMOooGD5OGprTi8VfGoewZOgDPZ9tZSnG5CsA2GWcPfhgR1vD0
6OkP4/oQjkFoN2HbMwMUyuuTtjD38myyChS/KTzFh2OXnlpDEqx5+W+wWX4g3wc9GalE2SoGynBp
mzVaIqbpHKASdOi0NY5KGZFT7GjwKFZmCKslSjkuGeTA57UeDjm42rBhBPDqhl74jcHwYetiLUHE
D6IBjly9EE+OD3HtqijVzkZEDQty11+i9+hIO44PRQoayHp+LGGnwEO+s7PIgiHDVAe9TB1lwJ7u
AikYTRynW7HjZQsBJ2Q+4Cz5H8fPikNJoOWt7ogQBFWQFqMBTplzkorIjsAj/mBJcq5L7/XL+8qJ
t1Er7dcnt3gnCsygEaFI0Y3t+aPCXGsnrtr2C/Ox7JRGNN33Aq19vOUSLdstH0CqJKXdgv9sfgMR
7Jt1iTNQmkEQC2TY6Y5Jf8hGUedwGOQpt5Xba0Poz5+zz1SDTz7GogooGrcjoigKbFq3basQbvDi
vMsDHCXKBghhimWVGUr2HQ18haEVdiYYVImVgjTEVJy5v/qHT94MPH3EEEKvMK7u6ZvRbFe4LRKH
MjVK/5XiJ7GtHRb9+DDhJCC9EtRZLjdhfNaVJPSodbo3jxukQDrNI5RMR2sp7aqrrtkwGhQ00auE
4mFMJL9SxvqXr/65UweKPonovdETnkj856FqgmqmEbDly9+pJkRKfdU0EjUIjyEDsg1L4iECSC21
3pYj762AiHMG/+dqFnYZJjrJ4BWccK4ZCXPGG8FndV1641To+x62HUHi2kgKUkI2dXp7BOZEfB4T
yNsJ7euwQSZqJVBU9ApzlAtumMUYs70g9dXiUHNsg6rZbueRBLBjaChomNJGtKFqG/jvasYoDDlK
ETCjZT7pbJx6Kg77ILbJlQTLQbRtGL27wvuvnRSIVWm2wwSlAUMrMEuDQSXMVk//WDH2OHptBD27
/n+xKgSQR2K7yQNd9MazV3tutp7XR16fjGDL8fTpn/wfKxf7Hm2icXjHWBVWEgE9o1UhJFCZpdGO
avA3qIVnegE6dY1+RZLEV4uKD3VdV66p4mxYJuGYFqINx+0llMotqNBFzYtGbtB3KddtN0cmKROq
saHUbyyTzQ2O2C3seIn/7nXCXUTjT5mNSm9xfU0yVVG6iutbdWN2lxLtwZB4gf/W2Cmtls47HU0i
tYaMpgY9nkKCtEvJgHy+MjoxEOgU4J4hE2ByRADi9nSXmuPEbZud499q5h8vxL/9w4rJEahINMRL
411gL1VC62SzuQEEMliWAjWM9gB1jyqaUjKEUgRT1iWC1NkyHrjArCRaCaWc12IgHltm0yGplAxO
xiXTULZSuMh1qjew6ccHDSsRayBwRMm2Op7rfH5Ii/0nQdYvL+1nCy9oZILjkXWsguXSznbtapWH
KFwpIN8JpfVBqHLiNUvUAcLsheFrCIoxzHohB0kDEFVX6IHJ/yD7kK7/aLw6Tnfqs5zwa0iF87KH
5849YEU7bIHMn+WUimy1xREUEuyujdDfKfhrz2hsstU1oF2ck1xrAgwlRrc79IpiRyH8bfe/peH5
Ldpm9CwOPqqBINJ6igGfFptEP21HCrWcENA7EJdP6nutwHIF6jLtL2JSCDSDT+V322Mbh1AZJlFn
zjcBaLmCBaVEUaVXilSlgIsHciI1clbLKd5Hf8UHiC2WnZXVcLCLU5IqReG8pmJpeSPnotHtx22o
Algogbf9oQ+vcqQgX1/npmbJzIpgVaaBZABOrfT+4Q3h0GcHyjzTmKJECUGDkWXTNmkb+0VukdVb
FBeRaWzKtqp7pUBLEmI8AJodi4ugex9Oz46rpu9sYaJseAE7gmgBqXWLAfNXFPIMGcF1Hk167uiP
BdNSt3AKrayR/ZeLZHL2hLb84N6ISpERA972Omx2DE1QSLzC15r0U+ym9CHIgZg1NMBG2kER+Iaw
4t+4Xt28dvbmHKYiQOJkZWGHREKIh95fip17oO80PsxEIqMXjR+lHspJwJGuooS95N2jIlhHo++g
xQVwfST1dddUPPU0FC/vH3Zu+sm1IZ6wUQ6EIywaISeZncmpSxqhAZpXqQdsmHbda45ES3uA9KFF
zYMe/0EnlHQEczAxKJVSlOkCacJjR2Eh8bbuNBYZNOf07lryFpCATBQvLMSFFtIaTPKRaav0KA0O
dlnyJd60LlXmGEDoXA5rQEtqA8vEdeUnOZrOv/InQ0M5ReDCybCA3GfdxItXviijqGZ2PJHbjN3S
hAoRSYL3hYvkPoHLkDIzdYFyXtQNDsRxG58c3VGJdVg1lZ3CBh8TKa1sPPPKeD1G0JSDxVOIByeH
clP8TY+2sbhdV3V3UZaoLNloe8ib6Wz2y3PvKh0SAj8EjJyOiwdauLvRI4ySI5uNw9KaaIbFKsr+
IYdcTJ+Y09YxnjU9QKsIIyZqrCSJdY9OKsRtCiQ8c9ftEcCdeHnJBdJLLJccGlrGcFL0aFL7092E
IYez11DW3kLZ4eDhaXNM6krtHQ7XKA1ai25YUTNIo4buSKGgFWJl6uqKeBWg395Lo6iJjHpyVtFD
ALOEJVqBSv6UnHvK2qtuCP8QzcQs5jud6ZppIRbVyjGJosjo7TXlyt8CN0sSTfbdnPVfJWTLsv8M
h+ZiWzTXvY9ngzdFtLxOcy0S2beEDr58m04FgoiiWZIkqEuIhx7y6W2KKDcPKaa3G8nVNTLc7BF+
Y2aV7FSYT1wzIiKSjgjvACCfZumgx8EAxWQUBBR9QqZsEzG3DNn3f3FxK+MSJig1KfNrnl7cvNmW
GzP79d2hLD8WYX5VrkAEIJoU/VIyAYT67I+5qwGwgTHQYopukMDJrDBlIRC0CCSg+2/AqKcdLFMK
NXAK7SimouV22+y2gGoZcTkqMfRWy5ZYTkSWR7zltEItu4mOccHFA88+RpIrs2vKgCydaDrJ5AdI
GVOZZ5yxVoKSkz1SyUQPQYYzKvVRTedb4JH1BrJ3vgn3Pmqg4mO/cXeWu7EwMrt2E5BOna3OeWie
OfAStbhgqz5yPdTzT58B/T8M7p6kfSuCJGn/EauSsSueUO9EA5kAfFaF4tFtydIngl4IQsTisbX5
2ff7mYVLXFewArBkCp3vLq+rmcYanbUf836z66NsVYVXTvgtqM1lYrVlE7yjqgSu72Ewux/y8Shc
XVouIdQz5FaGVeHldfsMrc2/rHH3YnXJAVjcs77sDM5k17/V7D47mlipp+hjVDprncQbh8goaCiZ
3iYKCe7lALqlJDvpMopt9NGJfg5/DzOQEVECXSlddGpLoqfCR2MY5piFUXkfJHay+CwMuHKaNOKw
JdXHuivp36REmKnOOVkZCoBfXglIv9c3WfTm6d7LdDiJiqiPzAoG5ema6Z1uY7o+xRD3yK+KTiDJ
sfYPD7W/ZtATIXZgtyWRcLBpyMGIZFKypVp5dYBqnfXyWKXtpLYePzXHoNWpEN23J8Oz2zrAi5KP
jQ/SDIlzpHawVk6dN+IoouzDYW7Igf0mhHPwSKNjFp3facIBgrAMCQGzIYf4QKLC0SPFVVwomlRM
mBREES2e3KnqsAQrSc5uQ/nQI7SH6UGgqBK5melwrzkeemuBk99F5G9fSB+pTFNrNpIGPCOM4OXF
9twLymhDWnXik4DHlwN1nLjvVuMqj29pb17L4m7v3d9ls4Js5RDVp5M2QuiZGmh1Osq9sXUWILQm
lL18Xd5picDhC/GK+cJVxbxYBE2EcBadRmCbZ6uepkSQxLcsUTdkiJEg+AWAq3MRmzCsuzt7B1kD
KvVbrslmE0KqaU9UB4OzDdcQDhfinqRINymKEIRrKj30RGdIt/P32M5BXyxoScERLGPsgiVdfBZn
n6IDbFfgqBDgllUHBFAAipQC1g/EBhca/4JkyoGo2PBzU3WvRn9Sps10oSNAn9Zm+QBOqZPTbt9s
VndjS0gOIkYbOOsizpdYklcTq/tX6XgF49t4mXz9Re9ys+2/So+v1DnLO3O8GSf+QEDElRrZgdA2
28cCKCHVeLACRvYDwuJh5/s7aQ+cdX/X1cVbSpMHuRNmQFZV2scIR0GGQqSRXuA+e3lVBKdYFBAP
2zVnCrYQchefbg3Zar1NU0A02wk8Nnmq7tVL+QMTiAdKMUgCYevWbgikWsRMX2A16KiN+/1FRH8r
V4skbSSekJ/TgMloy0DooPxmeTbaAV+GjDI5RKt6C60nDSW0cHeD346gGtR4xNuhA1IQlDLjxMMJ
eNEAgXxFfb5BKFVzCBM4cCdzkKQ2Tq/Qx468cno+VA6QeK+H8DjrUu2e2mipqTJomt8oPZ57s/Aj
0H0ixRFm9vQeekW9a5yoiW9E2A0VZmIfQyj3j6kLV/sh+CgDnzQrAtJNhqEozhHkKNzVqnSwa0lR
JKJJiF+7AUFHR+lOlJ8MOe6uh4S4f+lyJAz3kXZrQ7NBZ6Cs5wHKZxjIJEaqErNbh7xcS4CyH/dh
Hw9RY2kKbRWioNM1nulxd5+SAiyUV5C1HAt2ss8aMIMXQ2rf3s2yiw22FgvzkmbG1JDLJtvd9EF3
jhY6bSq4UFciEhwh4ACLg73YTGx2NAf3Wnk2pwyFjf6vYUlyhliyjrNMA6sEQ4NGvNN6kyEWdJOB
wTrBaQ4a9mMi9qzJCYulhvRGcPAvv23P3tgQJyqxH+QlgWs9XSk9ukiKEQAd4zAKhpvZkqT6SnbC
Kh7ezfGWwwH0EizFZnIyrU9ypU2Mw8/zuK0y6EtCqw5ZR4XUzeJJz+stThk3ebAiTgs3jmBWlvbM
bGIMC0R5zIJFnDT3X8sDwR62SGny23n/PY8oA3Is+HZlIzoW2aIgdpMDmyu7yB+jq5guTFyWzLQ2
pXhQshfaf80qVI6ldFhqxzJUkuct56dlKR9Dk4ZhKQj7ANJe3PF5SKPtdopvd3n7Kkuraxs/r3hH
xp8atN7aiVSZbPZvqyS90v3+B4eQ6k2R0CJRONzOLAZ1S08OMV1aAmsOzk4C9/LSGifdJGt8FFTy
+MDWXAbSPR2cmJ9u2n36Z2mgZSGKJP0qiQ5g5hJdMzyGR8mEak94imTq6rTYQB5UHln3ATF0ERr9
DLvWmWsWwr645pVh3DAiXFQrDBF4ejvZNLKI9ZsQbJVjOuVYINVInbhNxPzbHSEVjtB2vXDCQ1VM
NE1/U7kFDdT6mzpCaVIKcAk5V6SSLOpzANxJ7ifuoBVTX5AnwAuCDy6vddtti912AnRO2a16tKu6
uSrvldHOmM+7Zj3+Rx9AbgmpawSv+i00gtA6SRAZRi2/r3YRAZ6qFwQtqL2VCMrqzrC6UCwAFeN2
UBOgKHfRAmrSfYaraouRFE/RtH6HlBeEm/TovzLf/3HUHYGEoeUXRSct/1CwlSX9VyFlGtJsNQIK
bPsfrzPlmuvjIGGg3Tze65w784C1Ay0fcGAQnWgePTv/wvbiec4uOlTU1lqUqvxlybfDIdDGWR2p
ttUYl9SgzDkKIMSXN0Lv9RLp80rCrwKpWDnvGGN6JXwpD3nrxVIqpkU8iWI1/49XLk8MoRIJY5vY
9Pn2dGlGYxe0NXFu/wyFlFlHT1QHlzRVUgYQn/+WuvGzIskHgB9VfeJEzB4aEEMuSstLn4xsWU1U
uYknkTtL1YMw998AVZbcSEzYJEgssB27FAK2RS0bASa5O1NWt3a8KfZjJbeocCo5OyWgsa8SZ5Es
gcIY5bWQEUzktdyg0iqc52xO8ghkfuKOkmyMUJMojGVV0/Vsj9TUVgWdjkiLNbHUaGKUiABDrr+s
KbqrEiVJHKD61zSkhaJQL6EsJBa0M2lHQGFKBOXhxC0/R4CEijwdZ1Y3wJ1WjycxmIgD3XFtDkLA
5c5tOiQ4mD0EG0YN4qeXl85Jywbtg/GGnSJGIYaiaXEse/uKjr0CERaVoiFlebsLkNGBbaPONIiT
pM2QLCzHYjQEGo6NVqQmwUXizBntmpCL84qlE2U0VwaoRcMGW6m0rYV82PEm1yNAp7FNm/R0yCoY
z3UIPyMhYm4A+1O0u6/j7vtEDjyd90C4Z/+2RCuqJM4GiyxtjqZ7sKAle9bQJBEMar3LLvliZdLK
92BhacGbLvyTPN63xOmFF1FOluZRKIu6J4XixHXz8r0/SVUnlJHCGXUEY9y4/8uUfs9tBqJce9D4
pARIT0h+o9NQ0oKgazHOkhIorWiY4Lj8HaJf665HvtkqtJ6DRPIxO76Xg1rl8Hmp24lC1l4meZuB
MiE8hDJPd5cs246M0d43lrMvycxDgIfJ1AUvkbBekgL19kpW+ifQmw4k9og+VTyszmardKPkEKlz
HuU6d4nLYrgpKxQHzhoTyj6oL7yw+zQgfof/ookDg1OxMxywdnnph31GaqKzfosHor2wgTocy+qU
BBQqjluq+PPL+flLjGk2kfESg7p82M1otk3lV8dpp1bEm9ApoYFSbE6+YTUXcNl4ZfKMwN01jHD2
uu6D6zrb/EdNtJVB6whR30P7+PJaPCkW7UP+5fIWxaKTukEW10F9pNVpujWuWzRXirxYoIEub0DD
JA7CHhu0aS0jz9TqqPLSrZMw4zeuTf/2rwezro04fFwE6tURQjxdgKpw1lnOzGMp+uA5yK0Ld3up
mO/MiD2gomUX2T9Rdcz4wuzQx9Zoqlug0XkBNHTTv1mX2or39wJmnOC8f2xZPywvc/GecN7WnUl4
neMDEqT9pvs3p8u9Cqhk13+mCry3kYtYCQcDVWbJAdRiEbnxEo//Rs+1LFkXV5QsysAiZcDS5oCa
RaIRSX/VAfiJITWVyeKXUlxZSkCMJy+myhgtOzGyhiKI8Zd6vtQvOZ5FyYM0HkrNl3G6z51/zkON
EvW5Jx1IEu4D8KMfe/qki2JjWPtxcztMZPR8yM19ngNBkUL26tcvWvJOW8bF5Pp2/ILv+U18S1cf
YmYG6Pfzc+X38vvxl/j+ny98Gk9+rf/B7zN7kD9EBx9UwxWv+H7xjbGC6YBMRj/P9+03/s9PHH+a
L/xOv8i34xcM3eFroq386gN3iO/j8p4vhs0r7Bn86fjq+CXf//NFnOgnj9/zhS29GsYbX0WcAwlD
tWjj+QElJ2dasWOPIkjxFV/zxfFnmpSf/+H06Ij1M/zw+DVf/PONG8nX3Fq+f3n7OAk21ErzVTz7
1EtozhaVXNGFKEm6cX87T9P8pgpnfIoBmHkPERWC8g+N86Xbt5+I8cgv9lHzqQ3WF0KA+V1kAqPa
t2albHVvptE6nhXPpH7fviZboFSo+X6LSRn/blbjM9ud6/BONIv2Q9h5VuCjICsLArJIt354WM14
27nRhoEbr8jZO7wmzy25tCMhZUiyYYIMVdaZYiH+mSmuNAp5S3iB2fxV7otvbcVA3NbR6NnczS+G
1gPyQlpk08TYNxkA8pEpnfOlJM19i8O/2SV/WWdzVvyIIpxMbTG+n9zt5cvP6dltHqUr+m+fiUWU
fYsXDMhyrMKKF4zBKHJYqN+zs7twk2iYi9gPW/GRrRWDJAtLHHYEsTC7hKBHQglABaRzOw9tn+Au
9v7/78Uttyuv8KJdtR7nWzPovInfMIaIMF4uEObtNUOfJLdhogLmD2tvo24TNaKpKAq/hXghuJCm
hTLaEgqcWDOwc09auH+A9aSzlEpPppZZcWEFaaDnwY3T7kHvwi8fY1FSz1Ea4KxqqmM3xv1VAAc8
GKAuRxdgOXoc6mzWEDU5qQMIVy1A7KTt+8gvvsoYK8ue4iAsFF/wu1xOM2scsbsQ/QISe/XhRWX+
2I0xoov2c5kAQQ7Ol2SsPq56honWBF41xC9e9lvuW08FlCFKfXVmTS3p5+NjI9yF8TvofZbWgoIW
b8a4y+f1UcaQYiYbhKEx8Aulb4Nk03381abCSVWR03oyE6QHXLfwqL0+VtvLV3WCNy6vavEUigNT
ZOupKSzxWbju9a4DBSFYSREomtUybAjiHrigiFJAt1bFoNaTqErSut4cdefkNSDfUurGIRs/Ju76
TPP+/CtJKnToUuJ4iHKevpJOWSEhCDb17cZ3vzqFy0QcCB2WjMhI6zmA2d4HxUPtAICD4RY+7n2o
AEZilVt4M+kvKQqliXv5Hp6kveoe4okj8tVFmUFh8PTSotkZAkQt3q2cmnII+i4gONMg1BeKB0WF
gZ8SZgccQUZM9eaS7GsahJXsI0r5/7omVKBPr6kxAxrKbUqhCkRpJUw7810ktkWqKgWSIYZx2UIt
X5IkX4Q8yUCuwiVTFLMM1Geuaolk2DuFGpU9FeAotG32L1q82anMIcxK2uiad1zdau4qe1hAkRA0
+OJUEGbMWpMCV25j0xIqQW0q1/QjOHR+fMazNRVBg4+XtpQ0907sb/M12xHBTH+pCEzVeLRJaJWd
/CKNL55hcK/H+YFwRg+Dt/M1C4LbCCutNBqn5BbC2M39uYP32Xf110tcnkqH6JCFnELWgyk4OK5B
qWHgFM8izkygm0I9Wx9mjvVu+2IwrHhHCoPS/NKBxRcq91VMMoiVBHYy1L38nJ9t2X+90sWu4my7
aL3fOO6tDPilYcwAMqw6jr7s84KON/is8CQr0ZqYOi7wHxmQzRZG7yoAYrvJr3fu6p3oeIG/58+f
59/aAGiEUVWUYqsFM5TtxuFQM5UAOQrXx8AnqRs1CV0shU064d9Vionwp5ikvoGRDWhUaIHRfmgr
iVAjv3zjnt3lQo/Od0XQCzaVxUU1jBZBQ1W09lCUaMFszPfV0BBJUb81iBqsqpAaSYiNakF744z/
GY721aZg/gMTnyJQ9Qwx8cvXdhJhoZeXTDqwcnY6ndxPt5Q+qdIymqSKpDLIm4yix9gkMJkApJOZ
IbWl60FP91H98ICJWroqndSSsVqrGsWsjhOBfmlSIPkgUxC4sm1IEDrwmR4ZCvXwSA1+I4rjuU3o
l88RLLbGLAHU3x666RgrytBRW9ixBaWiWakwEe1AAVK34g9WkzcQxi0HiBgVJb0r7+BRimGDB9je
RSwrM1EYGNzra1nUZauJds7/HYvkOSDtgrGCsAqWcLB3qGqnwE5za6er9nic7Qx2rHdHfAnGKmP7
VqirH1IbMQRebIOK6CbEgW3MTw9h8Xma+xmU9OmVLVbvXHVl1uQer1SjQzCxsRhpF7yTw0L+/EcW
4DFsQPJ2hQ+kjFb1cGDIWu9Bn7y8cp+/LrgKSCkOaii1pys3ywhy9vJcrzqvNqmWFhZV2AreAqt9
3SrYCHKSlakYNjtIXftQG/ufvZalvYHxPauyfvbCIg1sEkfNJNJFUdMQ2RwU21bgLZwTugCJ53US
yqWhqE0kaJf5DsPkEGNX9z88wkiPRZeidM5HIj97GEbswwhosG0i8X96w5zVREJ4nAMlAVkpl3lY
MS19BTJCwJdeE600jMew46i8XIY04fOzWpZIeXQoM2as6XJ7Wm7q/O79bBME5Uw+Ju8BcUnLs7DJ
SMqcCViz9c2q/6oaR7oiJWHka0bG4SVJK6hQ6i/p6K2xR0PFkJLbu4pURCixTz1oU0EkhgTjlDlO
Rffs0xBYypm8TWm9Pf9sRO+z2/2vn2JxTnoMCih5zJCjcvbLn7pL/2Qk08e2Jlw2JqeE7VMmNLEK
UiVocolpB8apiXbirZEe23KD3tmz6Ll98teL+3+knedy29batk8omAEBEOWvqOImt9iOnT8Yx95G
JUD0cvTvdS9a3hKtz/TON6PQVAm5CKzylLuc7JOjV9YRXvBgPJgEAhgpLRAcxStjoyEu12RBdMSC
px71Sf1L1SGMHAJcFbniBmddex9dNLQBtvSYaUE65vf3gki82mM3dZCFHg6bJ5nqr/3wSkl5P6Qs
UtpkrGLdZkM2JR8PE2oiXfZqXKbLaChut0FzKZ20M7uMFutJ/ZVTjj0m9H2MYE/rr2O4ad11tIkg
D/l/wsx5a8PKN0EFLSJRIASRE169a8cbnAOfYmL7WhA6yYkb51SybmliCij1/ze20xRlTNw+KvNw
NiAuaeeqpB4udL039GcbeS0RThI3FBFtzhrUAPmnqsESCXBR8Ftn6BtSY/8NwbNHJtr9C/cTOqpM
6ChvqfkXDRVh3BP+1pmhbfCuzCIuuczQ7cF9jj7qK6dXWwfmEw3QPHRe5uN4c57z/NhMo/xDxQ5Z
6hAg4ckKaCe7nYAzc26wPA3+4rvOgtDgAr4KqHlH0FGZQS1LbdE/dj8R/vKzuJBHCtZ0+0gpqSUy
MPsk4VxLztlsIbmLxvaqHTf/2A4XzmsAhMTH+pQGp/3Zo/OrBp4yYjvJntXBCh0SNb6eJECiwZUD
jQxepGqGAumdjwoeS1sYrexVEddQA+/kMFm6w8Zbx+llPcn4BIPQANUPCmlGb1BCWYAmet+tLqpN
Yqppwl4N+82t07tvRDoxRU1gIBqgwYxyWc9nLY/ebpxgFH8ryP3pND4kDWzgYjEgaCHykohBOslf
orZPbB7Cvkp6uchADVOgVLFPnWo1dozkArjm8xfw/zEuAEDisCHAq+lwb8ML3NaiuwjNTmedemJS
WNMpodKHagxJFr72mhapErKnw4DSP/6OhFViAlewvgWhEYL0zKby2LolR/kxrhMkSB5jQ7mm7vRS
mF6AHRQkp5ewz9/UZfg6XDA+UceA8gu3MwlhbtUoeyoKlVIB91ygWAG0/82wgKWB+kWrmrrLw8u1
btvwUMbbo6CW/DAE3hF2X4xuJZ5inau6cMc/USVUZ5bGpa6X7F2l7/jrcf0kTk3+RLn8v+M6CVms
lNi4SofpWDcntxP+VQtWjDFVsDzA7clEuQiNEHGbdLba1O8N4ozOuyjFFKyNxjqlSqo01PjJ8+Rp
tHknhRWBEs/Hzz/J3ZmRA6IEP4OhEXiDh1cUy7YwTZrGfinUbpxvXjtV+UZRQOLb37wMDYLEGt9I
m3dJovfxdsAQ+Fh7hTX6TCxioVACZJYMhMma/xJxL3AO7sVv7NqPdMcE0wBEuZEM1Kmbs1VEcVhE
tUN+d2znab+xM9peUXydHBACVyYC+swErhIZBpcK6gO+D/Zf9JCjzL8tS5t2Y4AV8Dlq5WNBH9nz
JkRKizMFFfWHV5Pub16MTrmYPNr42gAENmGr5qghpcIShibeBXuUEgj4jIsV0CP09gyJi/HnI1hp
aTafmaSKOE+DmP8ODvzhw8GtB1DM/dAsVG7AVBBPi9NBUZsq+v7C4F3A0BcYk4ekTEkL15lkN8Ru
S0qfhjNOlFr0lOvkFbaPP0hTUwVsodNVIChq/+35fODxPZJWKPhCtm54lw/HbUG2o97pzib1VLdG
fTVvpIZN8+Bo4kI2hcSEqk1iV9eoRxvZK5ClArCMEAp/Y+9+dDIK8x0E9Px4s5Nxleh9w6wBrwKx
BoolZnhW9qqPpn+yffm+H3u0coi80Eq26V/cUQdEfbHb6jWbydt1ir5qtR+5rv9qEwcysCECI9Pb
ntoG53sr6bu9x8a952aDWOGQwa0KNDe0Bk+miC0AOCo4Ap5PuJWLCSqgHjX6b7LoMRZqVEt+PRGN
E93pRLw/rpNV4pZbFyu++Rh7aZWoZVI3UB6p2BhAMTc5bLDcoFMkWo+K7t1k0cjAIOd7uVarXImf
QHuKvFUTMboeFiY9KNDpBChq9Gus7p0st3BGAhgON30BYkYyqMPdcJGpqrVu9aFtcN+AeiEFYBhC
r9RHK7BgMpKRIvbWS3WTI2MjtILhaIQkjb9BvX+segnqT+hgJGUpXp6s02CbFVWOGdqRn30gPgF6
p6arShp3pRbFKgJTSF9V+HW1bExAX1kffgNepFvy0y1zPMqDQmqh8H4y1/dp2Y1RwQEHjiIsSRbv
UYyFjtVUN/yOkgowbTsh+pT8GCXtGrt6xGElmaZT4tfT6dH9AZkdGiGQrlBsPRlbG1ZDJeNso1hS
rEwhi/UI20JTxYh1wU+STANT650ZF6Wpyc7fiUGiBEiFPmtzztPp8fsIhgNqtiRynJMKQGVVWNP2
0caAdqRZLBsnBQRygitkz6O94W6uCneuPo0GJfXYtuUPfiNdfCSyQ16OKm/ENaPGeDKqANWeYBgO
vbmTYveLIHXHljjWxot3pvmKyKZKuR1Sbcj8vlYkfCcD+xu7vHbxkxkGFh5XBw0LUZPTcWWgMF1c
dMzRrvK4tLkTjBrqfP9OJkEhblCCXglHWuR0Len+ycVKWcOY0dQO/k2ZhNZf6DDtiTVcc9zfi84r
Ije0pGegYETnKpPUIx0s1cqAQatWJkiYQRMf0MSRzEqBapfqJILSHRXRUKYnJv3fpzwo55CuMUrd
nIwnVc9xmpsEGVg4QQzqUA637qYyJpTtsL9ND5s/DYGSfrPk1HUDDR1HOp0U91RTUh/hPJ7zsSl/
f1yn9eu8j6tpQUwMPUB2dQlF0y9QOqObKL6QFCFUe9dRzRL46FnwgO8qxAA4/13OQGDjbGS+grT5
T+HD3urqCnas2U6rsnw25ws2wDi3CvxFk168aVUhVIxVpi+JH+Uz9Yy2KWyGtWyu1iF8deYePrKl
ku9xOAvpRap/UoEAJnTwaxp2RyEoTsAkJ+1b2CYgIBpFSrjQZounfyLBL80rg4G0ZSV1VNFQaPMv
hFXICnyEccAx4egOnfUk5OL4oWLJlmhg6Wp7Fz2Ab3AoBVJ1WfXPUnesR1JAHbo0crUe93Z55efb
W6snaXCJLuTIcOaaPbJ5QVMkXQn8wEOY5rQLgWpJHWR7IoGInoyEk8Xl/k4/knZEwemvQRkNxoL0
GebRBLT1DjsqzlQLSPjMuB65l4LwQ6+Gg0BR6WRcrgdIaGp7YIbGQYcjOwI2RY36GVfnlbHYoAUy
cbPsZvkc9jIZnwBmqj02Dai/jLizsOkr4PqNSPWRyD90DZmP1iOX7STJs9w69IaNdI4UqWI5oFGF
Nnsqp7YANjXyoMkh/iRMjfK61kXfQpE9KXWbko6cuV4/30eVO5AcpHgU8ezkeuVY/1VpmfemTycJ
muQ7ztZD4lbtbhGz1JuzU8IIeqGa/+LE3KmzwYb5JgzcvxqXTzAPhSQkbn4Y5lS9nTud1dlGsFtd
LkX0BuI9oQWagvkmhxdtVWw2r83eJ036j7x4iuhwOxSfxgUZp/PsFkUwD89GD+1jCSsg8hJC5D4Z
VlF1WIRklmE8iwdhrF481OwAWcEOLJLoYkJhQ7uGYWTCJLo7JrvtVOwkXtvO1sseFatjgEHenkpa
SvPtXDnELMPT8dKP84nHIMV6p8XVYMgHZ6gDHyFg5lsnqijZ0Z1WiMENwnQ093frTFfTNrefGACY
jJ/F8rkwiOaOfRlvwmnPfYAud3Qz5Ab0mwArp/2KY2gGHcB7oW4AKcXLtE3fjOAsq87+1ua4iLs2
QRSqGUZtSOt+DJXZSGuByoq7RuvzMe+qZ1aD49eZufRzeuhBovpxEU7PQrdZej/el5GpBSizMY1A
JMZUs5DiUDJwccCLCx/meejIqgn0vVeeZNYnM9c3IGOARp8vBzxyVoO0gnvhsyW4ql09nFRu7/V5
ZUWFkWVT2Gz4DBLv9VCv8Mjp1UvTYa3OVIJOgRr4xwYQTQNcm/5Vv4BBEXDBiESeiWP74aByBwEZ
zvICWiNEMzYGadtpgxd3ywPVonGpGqU2s4KIcKShgauW+nraQYV6yc/qOjyCevFgCW0pzAPxlXr9
ybjyasTmuR9NdJo6zUukb7GH5rBGlT91/FeVl1zbB5ittA3MBoHgmFy95B4kcy7VIVwsgcc9tYiB
wjybyK8n3E+6gAro8UbDWJC4ENarDql70Wo+NoTBaRm/LHJckrpnwNSuNNc0zPBA/SmhvEPgKr0e
OOgfJeZYcKk8t32WTNVTgZGnfHyjfXb16tciYbkd606QgvN5m7mXJ7uEFBwA1qHYQ155sqtxlG7r
cK72XC80xOBtGwlRXLp1ryGnwdNDvJ0ShbyFprj8p4jmP+Fh4QuElriBa4HIkCiFJqhCEEPim8n7
8Vi8S+7ciM1RHYXOBY+Jr6FyBfXWh93Wrq/P3AMdXD99JpQEbUhClKtOpcZXby22QTwetRntkN61
tANxdLZzniMwJHq3RHCOUu0EKAKhoBxzV00VBPpODEZqJsq33e253DR6ZHMiIOaUI2whh7BPIgIc
n4bY6nL/JQpmAJ9ITUUy+PHIE9t5B5GAJzweeQVH8gDPQxEKauf2+MiTuochkz6p51u+oAXAIhA5
oKCrgvLm9+d6YlgER8bAD9LAkS5gHOHCGzZ06AHHxx/cgPuEgfVvvksMM6BrKaffrH8feQP//Zcf
jgvFiMuWz0aDDAYBj0e2QDXfwgrgW7Z/nkMD0HPzE57zhMf7X0fCwK8nySO8PiJ+hT0+ZB6gGCc7
L5WvNO7nZGtQ3kBbnk6D+0JZEk4MXwRFkfacBAJEr0wisCsUMjtOAkVFxX79LJdv1b90cohjnXQI
UibgW8Q+zvhPYRzSOtLZlay33A6M0DhFIgOAWHx6CeHT84RWlJMeWQFb1LgMZtbHrPHhLlQNTr/1
ysY1YnRMH4Mog6Ziv4POwpcYzj+mF3Pr+BW67+5PKBUpmTuFs79gRh1JKcepdSSr8Pw4tcLPPP3x
xRTTX/2gpjDjLpJ5px+YL+YcT7pP0FP4U2YZT5h+PBepmxnUo9KCsJNmNl+8L7OdJ3Bj9K1EA9T2
+j7FeavjRD+O7/jIHxxHdnyi55MGyDsdf65lUOiN7z9hKMcfmrE9WBHHMf1YFDwpGuozWgM84dG2
AIQZas3xkenPr1kc/O64UHhk2aC8AH1NjJvjF393/4lZSncPrJ+6u9X6YZH8WEJHYs1xCbFUrGn3
TQvLua4arbPjAuKPjguIJ6ye47fHJyE6ZFyGv/WH5q+Oq+v46A63/J5HZsr6twYCzIh/+GLpMhqW
MePVT38MiCfr3zzwavcfj9/yLvxQ72VWNT88vumPJ3dj4d/jEHh/fslzRsHXr1f9I70hEFcOjSHB
SBAkOwltXL/tyk3aFa/qde12xhvTlN0Syknp+NHeckTRFZRegoq6XqAaNWhDaNFSGXB7AgiKu6pP
r9ZZjX0dtg8PLgJBokEUbPjP+6mi1Lruvp9qTMnwksqbzV9V+3FY8E0BfZDk6OGGgLm9GMWPDsES
2TskB6zYRPTuBvqYYfqeOOIveyO6IQQ/QpVnhnY4UzkEw1xBst/lxfofJAqR5DrXeXukAwvYDpQm
xQEsvZF5e7jtuJPfOHPcMn5KdVKWTFZ8PjCIEx7wTnBdwqtiwao6RqT31AjAgMqxl5G5JpFyACjc
mXeSs64mlmROPUHWqXJUUD9T+pjnw8vTEjaVKQIGRk5RlnYNxaCHo69SVOy9NOZY47jvBhxTKHx2
hEKmE9vQO0bfUqwfgw0eg68J2nlIHJjEDv24itbF78BRDBrw3rTQwORVTKQAGIZ6/ellHWLOniHs
btVwNToAClylMxo2TIg6R2kHRqWpbOOraNqxFqkOZSxRmMRVV2OncOKvBvTjkJQJ+BbCKEn875JP
Rg+NFlSyJ1RLUsq7KGQI1yqRA4+guaATLi6DqWYi6ybVQCUi4qyrc67bJfyrSznW9pBUlpxg4C+f
z5d6ThvmxyvicnojnQXRwUBi7kXZFhF2Y9ddjOo2qghqRxaYetnlvrwQFVdpuJQ6UfC8MkzS73be
P2RaqKTLIUH2pUrwVGC08mFn/MjPZuLG2P30/omQBBSeBiCk0ocTyzqEjdNu4+yNlPJCekkSczJK
KIxVECy1BBPUT4qZ6BiKmDSwp4kqt0DThB7CoOiGJQXkZ1p16hvr//khAw1cSvpV0547K2dRA1TB
31VlcZXrqWq+E6DGC4GPqgUv+5MRJW0zbe9aVzCcn9UzdTqk6NRkUCSUbGRfBj5bFkc4wCpEFuxF
1Bq5BSn91Go/j9U3qdLDy4bSKThsnBAB6v9Uz6tawIlj7HKTNynBQVxmOIIiQFD4RPHOWoJ5B8zZ
4XoruaMiRSkBGWr3cmrLdznmM6R5XI5gDb/abrpBJInUa/Xp1OXduCsCdOStbB1u8jUNLpNMMpmi
w8Hpteq4fz67ywXyye4u2RTFdR1G6c7O5Gs/A8ScRVPsq/QNShSwmO21vJqCdNk1fZdfLIfeQ7ak
Lj95Ic4moz/bV2PthU8LuylfKPQLfBhxFOnjy4DW3Jm6ntHS/NV1O0krsIygJx7lMYpGpG4baNae
DC+KFtkzpaOCjI4b5z/bqX2hLn6RNf3TQxu7FwMKPdNcvaoCOjogSEQHFbxOyruBuEySVbMS9m78
ZlQRERq/pfcbrutnNRbbPQkjrFVNUm1JYQ9rMuIMcHvE+g94I+brZxXIQn1u2MkFHcmwTbg7dOAn
a7Gvu7pLbyQ2Idpnl1Sv640gz7ICkHZJP39OavR2qYJIsFqKLN0QfLVr6OFiziGp9XWz7V4ftgkG
fvsvwiHJaAYNVohEsMrtSYR8/YTeshqQrU87GZkTkcqPWlPIncCmNUq5sH2DefgnTfvkAt3dt9IM
lFKN7fJ+SW+FF6E7f9YWmR+ir+phthzEvw5aThXy2e2M5C+tJsRmMQY9qXusXl5u8j1udGFLBc/L
crK8An+Bi8brkis4lX/hgr0iLML2J4CzO9IIa1smaxdyedEevXDB6+6KGZchFBgp4s0gUpOtd91l
ABJG51vX+9s/CytEXXvr4tabVpdF7x12NO8/e3FvX4UHPnAd6FVQT+piLmKNMx2QQs690NPVYP93
l4Woim7qxToB1ZOYaMs27LJ4umn+XHf7Lxu4fBexv0WCWKJbIVjrKpARtPiPv75wprl7uhJwdAZv
60BLIDR5uPGuVWP1ZWdlb3QMTmWA6UHv35h2GEmdSBOmzK1GAHhOGevIJ2CiNiHpKDWFJVlvPqxm
Sp7KZBdJTXhChYe+krvc5mX/lwv481+NfAsyVm1rOkGnI0/todmGK9KlxDwBmWRAya1O/1Yd3B6P
zEy5kSFW8baGQKy5rkVi9uk+/Fpv8RCl9yK9Qi0WheydfyyD5fS2hIP+33tDZqpSIgchBLEBBYUT
2EQex27e9U1xq4xT4lWKobyZBjeRgSpGNvVkgWXHONn12fJWGbIwiwoWxFDJGvSLy/Tpr6/nI7Ed
olT3xnUS261dV9pOE+5vdVapJ1pU6Db7TABBrVj9JiIlixfaBDoDoppAULlux54VPAupdZzFqp2W
C4/XC8gfgQzusT81FdZ4XjYzqjpvJPZVB2xyWxEGGc/EvS2W99MgVI6a3DT0Ok8kf+uTitSS9heZ
XzdaBcOiI+QSmJd62FuZh44pqYFUy359KU+rsGbIJFDEoZTXEA46ucXuspZlA5T2hbiHUtclcP+Y
OBk69kh8JSDLDXob3kSIUfUdssKWW5VtPIbpE0xbifQv4xurRjmLCuN5pZvTZOSncZ7c8qDbWFm+
TisKp0heC9RERCU9V0VhotHdHVS2aATydzVYgiM0MNzTIZwAKzHYGocok6h8xzyIt2QYz0RuYhef
B6CbquvpxkXIQ6ROYwCn8pPlX23TsUirfrotkEJ6Zh+QqPQa55sA3sVSEK40+4UC7FJhbS39/fRw
EXbTR3tCYbn22CUSlJzqep//6VkbG+bTvriunCTbWa0wEnGcXOLBkLwXj2yV6kXjv8UoKbmctmP7
oqijA7Enp8JIFNXZSjXL6NquAsrp+9l9YTKNjUzAyUWvihZafaXzNyQESkYnfGriTMEvvJ7DO2yY
mnbGNospNQ861Iv1Wxfj+a6SLJjhirS2xLQaAcadO25cYipeyz6g/jI167fVJkQQ23ySaJab/DVV
yd/h6vs7cQa9hTCrO9CxKrBY3SlRt2KOFDsPv1Z72hUuclpVg2JUXRTVbs1873peVLob5j+N4Wgy
leFVXXECeU7R0fNQ2cOvMABrttHOnYkj3aFpLs8sJZ0/J7eZ2h1JJxBv5csnzQIEofdDMYO86GZM
brAaUEu4DklpvBa5KMwqBPFWJ0NxTgEUQdJHVp4+TQ9/egE7vKPLzhSRXpsiSxGqKkQeLizODncK
AeSc7f+f9gy0su4P+xQbV4VWP+7RYHlRD6hbhTUhs53Hh53X6MYVNbKIiW0DlUBit9tGX+u64dI3
UXmTNLH/3IvgC9UhVYzCodNYwgMD5o4dZYwGC7JjyLREiHolm6y4tFrCNuBa7s7LXRSzBk6UkpLA
lG6+hRE2Ew2/Jw55V4DxuqhXK4XmBY04DIkTN0z4pLNf7+2wvM57VOvq1iuvmCQeUr/BBK5Wohea
OOKC1V3Dp9kSfg5bZ33iFE4Pio2QtGjanig5yp5Phw4I894u2H7z4rJYCZi7cfpYDCy8buUd7BR5
J7jgLBc65rgzNJdmXmEtyfvZbIK8IldpJUbKAz56MfvJZTIjLxxhEJnb+wDHX4ROigb5N1KED0lH
+IW6bkf7pWIx+dRobZ91h0YR4/CYtDa9lp1XB8mF2/HiiHz5oNYYjXfYf8lz1k4LweEqGLaH23bG
L6mA0OdKFoOjEM71YV++nRBNu1yTsodSy82gSlNcJ7bSRQGObYJJu+RC2XVhXwJA8XdWiN+CuxIR
WkMWXa9h+NUNuFrtZil2VayWVdY2KHoC9kdCjwLi2DxZN950VUXcJnXpC3RBL9qM0Tp1Xe5s5C92
8Fs2qMST0QWb2X26RpvubRvlK1KEy+eE3jkeD+509euVeOpIc5zScBkihz7MzyCzoJkn3pzKRdCO
n9Kk4gpzYBxIvz2k1KGBTC5CNCAFl216HR+mK2iNNtY6bFyC5ivHFq8VwTw0c3q2O4E3WgBzyooU
6BKKfhDmS+tRrjc6gORy04JD17/nPRkfi35ReYP1KgI+kKuTtGHMHGvZT9SoJNwoF1tTGCpzVpos
aQgqDD1X/6ZoaVE2mDaIpFYQJEqspf0sfT5Y1rWioGBPDiHlhapcoEUMpmlh+danakb9MjpXSHws
XKPFu92iQAQuBcz5w/DXmpqgSKbUeaEDShCjyUJDQDYnRSChXRYXFBPQ8RJpluqH5xzV83Quq9ki
NfzzIhanfRVNEzIwEEboGhCuncpUrt60uF1R2UfddcgaITXLpKHoINNWFbpUOxSFSHGc8FqK1zsy
TDm2SrdbXhbiBApP4YGfEQ/eK4jRiYvV5vcqAEDgDwqSPKqUF3Pf/mmkJSgLvwEV/FbFGRFq3Bll
WMI88Y4qJ/7w6wVxCg83n5S6ms1t8MElbE+Ppm5Oo2bpiPIAUwmYUNSAvHK2+mQL15zZLeKWUiiR
pezE2k04/dWw3SYsOuotxOA9BS3cPJKswhkwoC9GOwmmkEwt6i17j0chXZA/OVPIrMkwiAX/M7Yp
CXU9E2gJ4O2h0G9RbAJlGu29mzpNMSQCO0yfVpIq4q/VAZFBhaopgsM7NEbsnSreY1t9EU32fLH7
0Tm6xdBa+KktF+gkuXTdZk5L53C4NWR85BmENNMcFZtNWFlp2YkbqA1UgHfD2NCdIwWR5emddPiv
79xjyx6VFYgaZGGA4aKTtZN7FGn9KXReKNUR7kf2TtJR1qpPNtwgSEzb2du1o+vgAsjB1x8J5qqK
SNA4tjCO9eIbo6WYobNFoz5HKETgXtfirKWMcB6KYMDFJ9EQgmd84QfE9nq6X1F9LDbEbRSwGbiK
1rbP8ZrgvGRoqqDkRNqZyvKLkUqNyy8taALdYS2+3wDn6EqdDohODOEhdxh1+5MrCYNxboutTceU
DAJ75WuprOgOq9Uu+obxEWHRS7xCXQth7SXtKg6A7NW0O67QI359h9lyfhoYTDGpUEL4JH405P17
5e9gO+JtsHf6W2+a3BdhSt2nW6kAeb3l7sacI1k9gbDe9JcEzNGzLuWZu6qwT53TRFJaheaU3bvJ
h8ANayqW6MsFe4VRlomZo11SbLpdt5INdMtwuCry7fO1jxIIrRz9RSlObG/h51PEzpt2IkSwSg71
RUWqvTfc2DZnTYH43o3csOQ2ltTFdlfkhElbhmsvVCTrQIQ8tlHtJfa+bmiqEviVY09Og9j5zvS7
1hIpO5l+oSZRQRUmPKhybLY6zrUnSVB/6QIi6G4AD+FCWZn5fRJ0CyazoQuUKogI8wgfhmm4KVZq
V55ffvEGytqhzVneWJ8wqabreICiAnjcighCOdwLhOjZh9IwWS/Aob8skozYa54/5ytAmYxAhSTT
3k2B1aDpRRxXr0Ro3oFkwm7Vg1sIzwuvtC/DLZkMv+BlHQIHOUTpsPWsfW129bE8hFeqO9T7BpYL
zfubbs9Leyt5DNqX6c6kI0kx8ZkTNjevoN5TtA2C3+ObvGp3kDI3V7ZD0+8wk/ERgO3sQeFmT54m
m6Njzt0RqhVd4lygGE3kfODlO59OneeTkQdl6O/yIAs4zqSZ5rseFTHVEVPKteROr+tujC+rflve
5EOYyQucuRHy2cJMaoE1kWMRYMdXb/JqN+XEpqvD/197kD7YzbuGqxLuD+nNePBcLH4lCgcb9NcL
xIhTPFy4jiTII/C2nNY/K7i4c1aPFXmVUvw6tj7InUFVnxBTjK5gVoZJ8NRkGSEK/9XGu91u10tD
xaNpBn7oHV3JZ2I1eWJfdk74VdlG0cN+AIcl3XIvI6at6Uh6MeG8r09LpEWfWO0VFYTb7TBf5HR0
Aph8FeSohKA3cy/GVukZQiyEyC82c/DJDWgQaAtz7XMQo1OhEY5xGoYQNdFNIzjgWjwMpECmV/t+
U0idlqaIKumb3EE5HkFM09WUhyiCyepqqudtontyz3dJyHTw8Dm5M3uSHPGIefsKi+7Xd+vYWD29
XTRdKdCGKFFvTwHl7TC3vbMfVkxBu+bS81MbJ3Z2rG7rrl+LzRoRW1MBQU/3sCNHX3b1njSuXtb6
DSyj6X1YAqgLWhrgdZnBrcvzl0zYknwpb6+Tvd3tQgefsLovJlqoJG9TlFufoc1W/zGxWwEU+llt
VcW1HDVMQWA8zPHldMBIx7N8dhCXXWcKeFd7c+hpayQTsFp2vW6YZ4xmpu2HoncbauINaeGULdzs
mRHWX6zM6q5wFKoucJK7YbbO16ML2FWS+LZNIyqIyMdWn9UzzSM/9xsyTJqY1Nmz6mlHN2fXeZyF
q4MQLikXzm4saPodHZL5JItFjcRi0XF9Frd44zvDf7x6m/4lGe98y9LDPxaMbsMoioBzu6t5nWm7
NDBD+ExGyWUmT54mZuXU4ROaWFON2TxlmYxd3vZx2CxKyA9tyk7b8mKV7x2uIhR9QZaRzSUT2zXs
ZbxRlsl9Os3sMOzGNHEsQBUOO3FYZ8O3KWFGJUX1Rc1Me1CJNWEoIYBJFOsPPFR++LErls99R4Wr
tW0OFpcYT40Eh7wyqdilfXZaadqHIztHYnP44L4YX4YeepLFRB0q3b6a4tm+qDO3vAkTBLz2bf08
Qc5hh+HqhwkdOpPjw7XlpCuy1qZkzkFGujFfdCDIQWX2fOKBDT7fJ9fwxKNrox1biBE8ufEHe1XF
IiLJS3yfQ9KFnqW8j+2DGkhF/cgu+CUNdb7FY++q86gkcQ2ZHmPYXdll7gAb4vRoBzJ4botP84Qw
l1v1DVjiYRdM++bGw8HsCgTuezehtmrlJPb4E/gCA6spyd/bwH/DoLEvYWzRhQShUHfcyq4zH4Dd
p6M7QdmIDKNSYxiRnRDtEe6Y/4l6Mm0gNw4By+qo2Fr+pVIKiZHaK8MHctDchPV+fkF009x0Q5Jd
dSXbt4dt7XOzP7gpfVkAqsuzbqBgVgdc6RAXyEsSefeV53G29P2SXqSd/3VKkP7rfLtcL6aQWyM2
6BTXy1NKERi3UgS9rltfoq95+qYuOEaTooiehVnffjxMhf1lbMeAouQ83NQAVv/0JjVeoxhq/kCf
qrYB6iT4l+aRPjfyXju3i6ZL3+vWi7ks/qIFRVVtYY3n81zsQlyl16IZd6MFCNxqkOw6aJ0kfKKj
Sikb3QUa35TYiE3sA2caUUdzU3iULChq++AhVCS0WJH2YCW0nrEXDBNeUvXNIu2pq/jV+27tiRv9
iv9d/baEnIqwitr+gJOtfBnTQ4e2ICHTVCKoNPLrroShOFVfikzrIyJGsg+8LA1w5l/fMCw/Xp93
trQliad34cJUWgOVsvYrGaeD4H19ODR4VFGzKLOa7jXlJXKu8KpbyOwTgNRA8lRWapnAhYtZdo2z
2I0KHW7G9mJtwX8MOAp6Oeu6a6KvaNV/SEq+GfOViUi/17h75tACXWFQKsZVZx2SiU3MAEv7CZU8
6ksrQ61hAiRLxbqoHPeVXTbhTThx05iLmcyN+Bx4EFwXaxS+TPfW+qrdr8uXupl7goUhaP6ZHD/F
vzei75vsNztnTynWRiWZ8pXmbj40fyb9pkl2QVNmFNjK4rpVKGLZlL829fgkmPEUdsr8o4jVXkaB
0GtXxsSWtB7s/rIOuRi2LOYxiIp2uUv53EJhaYxpyaiEuVoU+AgLl2d2RJxXNawnho9+1IpWVEFH
XKXyomc2TPvexZalLd8GQdpcb/eRTc9267yhlcO9TwKaoclkrU8A/XQwo2cUxNPYe4ICK7HjShVu
ioMoO3aXbct9W/vEUkWCfp9LRFp7CgZrvluiTo6A5eup2lBarWMpFaPq3rDFtWWVXAcNa7GV/rPd
kknxET4RTEdcUwzzbKZkkFMJ91L2xnGmDsjFoQCbSGXZBLMZ4dvsbr/Cnex246QieMFCqTH0GalD
m9phEDM1q4Q0c1OiGnxhXshls9ixCNOEJeTEe6Tw84roOiTEdshOgKIgBekoTnXlewnl9GLKLfUu
6NCp+pl0Y35rzXhZYTpDeSekjromtJfmikkM8uKmq8b6PfEzM3JO/q42dXg1NcxrNhH36VizR5rj
D9xYTRaupSNDsg3adHShb/zZWS+nmQOdfRVtdK9ii0uiLqP+GHvvitom/cCtuc8vvZYcKxhH96nr
DvVzzN8ziAdcWXc9LE/5vPnHdFg2lxt3bZ4VCXELUcya7NqCAyY5bL4V8cqLje5oYYtRd9fJXC67
LK6Hq5ZY+5rSXfyKD0haQ5WCxVK4XyxEGMDnOO5NufTTxZ6Pj+Q6h227MK1J+1sQANTlbF9+1kRE
Y9xxh9OkXP+J9r732ur0AnEVESTwi9XtyhfBfuoWljZOnzErLT/o9QYGuR48tuU24AxtQzbHP9qD
3zYLyeULaKTB5Wixcwg79UfVB812E6fTiwSVMCbqwHaVUhTKW3ZJU+/9o808cpKsHV54UfzBq0hl
6oyNyMmIzdA/cEd21hbblYtxSvsrIwXtTeu3P9qt6xRDu44o8bEX1ysfgV59LdxMc1Nto/hz4BKE
/FENDRuaW48v8LmqLsolip/kNGnAqQBYmpL+qg64JsISNmHWfWvsmCq8o1NnKRbYC+xOBXCAy4TS
Dn/GBdIan1ZZr24I6Ort5pvJDmoMZvAh4OemXyHOCO46/l+BGgftltDIAtZ/WacYcbpgKtzYry/W
dV+8aodqAFbCp2z9TfkEAkR2/B9G9c3CqHBu8ReO8IrhPEmT+UUVzePzP0Yi8dorD9OLqKn3u7EJ
o4tyg1h9mmyrM+0nU608jbsxPaPMhxE7egInHdKq2dNMYAqh4QHpSUlgiC+q0iOZgbTg3K04/pCD
+xN+QlRwSbUL1+Oh7Qgx+rkyJVFQheIGkaqaSD3b30xVD3FC8zPIx6aJDZElbJi9HX1AwS4knSUm
sgyWDCkzAxmAniYL+2OId5qRvKHNrKpUPWDXScFnQrFbNLoiofAHyE/YQyOCsqVCBbFDCFFR6dSp
rzNOfONVEAMZRV0KutmnwJJPDXXHBIAPIxSD6nz92lBzf7qyHs1GwYzheJykXe2m6OONk9tvkgG4
Afx+r+SCYXdsaD8W+HW8LmT5a+ARlLtsazYCG0IvGiTfwoVlrFYcPhG8RJ6k+mACYFH7eS77MVPF
p9YtPJXSVYOlEn7FpVKMYoz0Iuss/qCKlKrGKjFrJUohQmJvXU+5D1F6rWw7Ug6PLtIEKjhO8p2j
I/Y7m0HCA8popYUoTSnhRgo6vWnJJuI/DRYCY1Gr2iT6WnFHdYfWGCJtRNrjeucQCKcgbiW1PtoJ
HrkihkybU6BuwNLslmXZvBAEFlPxJ0WefzXEbeIXWd+JooFWxvW6uO/vPLtEy4Do9NrAI0D4GLkX
9Ch+ncw+UhUmiYUdij0MeCPKcw8T7qqwg3qy1/qdxiYYnGz5pgNq9JJ82VBUmJBFQX/DYNH2iAMw
haXro2653ONFKv8NNIQwwg9npAvAxImQTdR6/8k2EEm1dHAXqtW5djlq8UfbBchzSKIq8BPZC8VE
+NCoe3Y+G5zftbfZ0N56G2CSQoIJqm1LLtzpP0oeULZb+FxVFI6AcPRspu1I+G310ROhgCvES4Vl
+d85wkwBD2AXBHTXthFDOa2ArtG2S8Y+s94ImpgMwGFh7gh3UrOo65RKT0Li6SGCoLaccPD3xdFy
MVJVkiHIP1PNOGV0amTspBSrUUIRs+ikLWBZhbVkUe5D6S45kPwbA/TFxljq0vV+pJCcoWGIouce
XO6Sv6N7+kqNDSm2af+SYd7/PCm9LWVs3mkDQR7htoeT0k2bJhriYYuhHZuwCJ1sR3aLJLfZtNlS
2AbVTgtxUERM/z1F93faVw3RlIp8wM6g2u6vx2UMAR9OSsZFgR2kmBtsYKM/HFflL2CyOiv/cQAp
PhBUXWRTMX3k12Kve1Q9+B4XLaFdwOO+kzLqhIq0jLJVfLd7ubL2O4NkFh4VqqE3Whgag02n42qQ
cev4HiXEo5gW3Kww4TAKQQcrTqgbUL0HPjQC7oL0V1SlW6M2iMdxT2xDDYNqN2R0wUIDVFB0OYQk
MqLUIWA6aoNsfh4BFmHzry/UIzAxbxuAukD4FGICU//hhcqnKt+TBVRvp46CHZ2IiYzwAozYM1Fz
ja2imk5R/Azk7HsVSASWjffh02am6E/TSYmPtpopJ8eW8ydtX8kBrTTgZCb96wE/sg16jBWnNkIL
4hgDib/XociLyK77QzffIqxQ7bqRLpTFviwokXonlB3pnVQXkvo3ih+0/FReNn6qw/pNSEv1+8+3
7R67lIzMd+wAOC1nx8nR7M5ttU4U0m6ljmI7+PpiJQ97mbMY1wZwNM+MFMk4fEyX7M829MBvhE/k
KlEMSLfaHIVG+mN+b7QZYELLlEMCptY4XZ6XTjF4upNF4oOlZP0yZnzARRq6dymthdbxFGTeG50o
6sQq8RYrdTPkT1rRhVGmkteJFrM2mTDbUFXCGFKXWQ3z2hr+nPr2ab22L+3+k3CuigHqgM/FhjMt
nPXTQi+aWqpWHG0f6p42h7fCA6W54kEJxcBmT/4efBVLmTree4UWOgQO1vIEWZ7XrtoVY60Hnf1q
EgoIqqNm1EvFpCuW9Wnl6opfm4+U5xGlF9k5IJzMaRePe67kb8mUP3rrI4EtXYJelGhOVpG79H04
BxPFN0C8SQRpCshVSCVI0mZJx0JCqLXbEIYS508IGotzMUE2kgW6tkYpMRUhlQsjTAreOUAQjbId
qO9o+awY7dfL6BEKBKJ2YC2xZGH9w4Z4eO8DJwYfF3QrQurQxE35Nv4qV9WwAu0nCjk6aMJCqKEk
vagwPbxK+hCAD7Br1LfVwuhgclNh+qiA2ob/kPwfZ2e23baVresX2hgDREMAt2pttZbLcpzcYDhO
eZFoSfTA05/vX9rJsUhtsUZdpJJyFBskVjPn381I6qpeL56ikXpO7lVFrtK7nitjeiSrReNTVI7o
ZFVSns3k1yhxduXiUjwTVhIxErXm5+QmVTAbiNuHjK8sQ7SmvCW52AYiTE8dLgc2OV2xZDoQPskE
B2pB/8APlYWxIfEvne8Nk37qNUuyJFEj7j90NJ1mpCbEwmej5lOhW8Nz0ZZ/+M1ys6DyVltDmOGn
99/UW2uLsaXMO/YIgkLLd/CmmogOPAqd+cmdsQajlbDOCq4zkUrajNaTRKCojTPe8aY0DhRfvcxk
8p+rHFDAiq5dGWxUEkSEIik4IyPP7f3nfYMYCiIWFi3KilY7Ohww7xc7f2DU8Op+qXZn4d65UJZc
O6fgLfmlLQu4ZnXFalUt6bfBLW7liIxbxU4ynpKOS7Ft9pI8mTH7hh6LxyMkh0kd5B9hfXu98Jt1
PpioByfXK25LqicUJnnE423ELnegJQFjoc0yor2itZbRCR3i7+ppNOp5XFBJY1QY0+FirOlxEqKY
SYCIxBsM5Y8WY5uWq8yccn2RJIG+6WUkRia7IX3X+9+4jWF+fY6zMghioQSHkyOZ4PVHqvz10A1L
gotvV5srN4CxMUUOD9WyrwMHvjxHvH/RInA4y8adc94F8R9BKOyhQxGao4plGgj1UQlxG3cih8fk
67JJJwD2Gv9dVEGeAdDVHucvVpFvIMpf4i1ksbs4s2F2HIChyUDMQDs2Nyzl9qZiHOiZVQZHY2Gu
/DXgYgUfeVWRSnOmbyc6Ob3mDfkCJZ9ijalnGHdyeA5Xi+lbagf/XtVMPfLXBk+KmiSzLfGpqXJf
gIwlrGOcddw/EmZI8hXT8DjqqE+v8pnPa3A9KG2WA/ul2teob3Kw1OlZMpbINQjzp2bVXIfLcqOi
24IJSfLVNMOTNfxwxE3sSoyfqJn35W23d0gAkNdC3wQw1plkOjow8pIKC5WBvKxOwVesFseeJgAg
Ps7J99fLG13u62/psFDZ7PqwJJvqfoUmuknAi9GpS0CldBid+y2DEzLPe1x1n+RakPNDUVZ/z5mK
/PCzQkMGyOr3H82WHAdLWep0Yk4wKTNX7aAkCft1tlrHpnrYdhQF1pUEp8NEK/Ib443E4/Latdt0
deYq9I7mjCEqnszLGVB1Axd2pnDlZSXac0HdazqK+wYJxxYXnzYywjpDtQP+K8zIKiDUpOT7DNgO
3ugGb2CAxkw4RNjNNyOX6IWda9WmIXSGLNE5Fl2o3ovAAQ1pGEknffiGwWoQNzgDKOpLbsUMuHwc
YKLgZlEIT6x7vlnvPNgE7TWhsWjMpY0AX1zOnIGtYTI04fF+W6GSWP3MHPjbqqbaqYj5z2Z8AyT+
nJvK/AZj+jnYQzrLF2w5QRmgoi1cRJB+HXaope3k8Akglrm85dn/OIQzVkOzlA9BhSjAN4hSgi2a
j/dfoK+G770XeKDu81d1UTfxUtl8iCCitpD1Tzyzjv6REozRgTY1QgIydWVCCdwA5YCdOaQIFeA9
j43GfAU7W/7vHPl8hU6CBkQqPikJZJxS6bgAL9gK+eT4mf9jOUaUyETsJqhGX5+szbCNXdOyU+I+
y5gZkEONQlIzta4fPjRd6p7HK5j2YNkh6GlgZ8YBUwQQ0rNKfsurZTOOTNUzYggMr4jjaPYegpkm
RWdRLPejPqvxJqaHyIcvCfrYgefnKcaJmhTi6yDsmjvXZ0FYu1wwK09iQbkUM5frIp37y9Ivm3P4
F4j4tXBQmE6rOgr2dUY2NXcVzaMzcKMNOQB7O3M3wLcmqBoMXI6Bbcq41VmNMOKgpekFatTiQwQL
e6WmaRwwOJhp8a/jcIclQOI49aMCp92Bda+gcM57mkLC99Gj8PnGBHYwKDnvTIcqypdjw2V1Vy4r
vmm4aByQ/bOl5M+QfPn9tfhGq6hz7p+3d+gncpxk4hGDANs9fS0xh9awqORhi0oB3urUV0ZSTNmk
uCnU73CiHUzeQqFqvdsok6NTMqI38PHXT3ZwYw/ZJmzSInkpQljLfFXEjrYjBnNVvGH1IyDKSMkE
rJNHGbs121OhtzalhKNaoF9b8b5khapdGs7V+qO3hxdLXXOpwrxGFy4AV5dd7VECcopDAPwgdfm8
dbpvWTRfzm53viv2OFGrK2mEY1Qn+GXgplOcqEJv6ei0IV2fmnJGH4kOUeKdul//2Lb93cK/l0E7
Ank2m/SrVajL+K5WdkFroiIzmr8ILZdpcAw5s/luI4euhkDQ08a31RtSar5cUowVbcm+PVImVZvN
ulzckGxpjsuXMYXFWOGfxbdASDDCeoPjIwjNb6Zn+Y0RAzTUbjULhzYME2oNmAp61Z9jwy0gsskQ
xqoyARK6k3cYsQLs/kDYhONSSyz3UQGWNCpNI8a54u7Yxm6MIEgD/cYNkjfk2wIEMH71lg8HDmU5
Ym/jfA9SkCbrhIpmKB235j/M8OYipyFLJN7C2ms2wx7VzDiJ5mfCp5OUD0lefXd7+nNxd4yw/5Eb
AfG6mIia5ETi6S1DFjcQ6dBrF0HNckLvajaq5Lr97jKu5I0J4dDNJP446Nj+HeT3OMMiCMECIuPJ
cxR/VgqANIank41Cs5UGj5pxxCt/u/Gc4awPnOkcXxVEb8XzVx6nmN1Ubdl9cyvgfGyR/HkrnqzL
1dZTq+25BNWXcSEhFQpo8M/zId5+DObBvYqYFHrRrqfvVY4cJypbVFEhI1DS0JvPZlPWdKH17jIL
mWFK+vPlUGF+93sIVFSpzCceOHHdGlIjQ3lzJou5FKw0vwhRJl56QJ9BucynIKYFPYZeWpQh5KQ+
7rjRSX6MI92rZDdPPIqlgm1I+G6MPjszVaC0hpy89bOJdSNhTYHJW5+6WY9xdpa1YFas2kwYjA56
02oqmnWXNut7tDq3Os1qF+Edqna9BmEhiCU/4togx6H48rdkXjb52CEBeuDv5GVj7GFBg3+KCtId
JfFhG3ORUVT/75swRGljCagEDDAMwhrj3cm/UMR6a3irZqTGwFUPVI0dAvUekZhxxtpXlfbfnOH/
/1Mf9jbR3KSbKIfvEhwgjCoumL1LtK9MAMAat2I9FDUp1sNWBnp8YAYFxMmzJo3+f2CB0Ql9VOf8
8lze68qAazFJnBHVtng4d4fkxuONYPvVTkWGfmsBZnu9QELmjCyB8hJMiqruqp0obzgJNbFMY3yc
uvoBaQCldTo28FhqrmUTRLyMmOc9HCebdbtlpOdbY+el9yCkAaXTU5UE5EgzokcMtaYPUSEjw+Wa
z7MtIjMmVAOwubSurbu+qbbdU5IN3/X4Gk5jE5RdjdRUDzwQAAIErGBOWZLIozhhWQ/e/Ag4vtWz
40q1Xd8vOCXzGRx/tYkLO8wp8DigddlZpmHmZmR5C2QVPyP/izzXimjRpIFa87v4dU0vtOlLDWYJ
WF/05tx3dPrSRQ/E9k6cmz5JQVxzyojWmAn7omS4kqtCfhAB3PKBuDNYSgt2B3Us1Fb/zg5yo7Ad
PRQjYjhtHAiD7ZCSg4i3d//NtvjlKzlYfovnVluM5aWdJKnIX/W40t1CoKEe1MeFwDATTxkwvgck
1DAQQSFTdoQPrqyBIIyoj/868WBvnlIgqpHcdAE01et94VdTnY7bhZpLp5RGXOo9iE9w2ZABE4qV
bBcQecjN9wgzdPnyPmDtJ4yLdrYyaEnEHYV1gt1xkuN98wnjGI8VKS+AtgcAUFVuEsMksoQwAEou
3NvC05AGcB+sEMnscYgwM0IBjsKobYAjJnh9ffmYXbYtK8uP0VQx81KhHHzNJ75CfUVHR0tCPANI
BUiGBQR/We4DKtndbhPHNjk8JoGobV5ac3VIbaF5l7TGa1AYjj3xUDadhMJMRiXxaotwDjpIVIcn
FfB2xup7T3fQElVZF9fLOt8xsorAFSkHM9Sxda9ChTq13Jcft/3qw0TuRjZ+FVhboa6znbxZsNqt
uCfatQolX5UYzqaAvCENtLMDdBCJSvYhbBBeld5e2VDkINbY4SX+ME6Hk3emvgjYqroX1vG5NAoS
mavLsJkaiihzwZI1mSVgz5uc00p7Nw+xWIAG2ClqBBxUZxmIva3+lClCdsXHZdOcKzNiYeafTWNr
0xNX+RsQKWfyL2/44CqP+jLaOckY23lSQRWDlWN2pw/ONxGBWsQv8Hb/SVvCwKbER608qVMELkp0
otXXZuX9eh4+nliBbx24UPkR8+nWUUggw+tNDKzVGZjsFfcFZyeeQ7H6uY9WHB5cRJB0pgpzFhlA
NvqjsP1/3An/KzU4zc3bEudw7ZH/FgYhWsjQPWzomqJ2liHsgQBCfI47kQ0uBwpGWh30MkgK8zMD
EQY6lAcGpTtu+rUz1KkwlhIjjcSYCWerZ/PbCxhNNDonUjxSLMq8HKFzUXBmY/JLYbWapmSj6KnC
zbz5w47S9Kje/8kg2Ud30yZ4dsq0lzT7o7JOg4aaVtd+bfx/tya6agfKq4Chbiklbrhf3ws7Vttf
BygIiMZSLp1ebzVQC1jCns2O6cM08HDUCq51u/jaEnzp7poKVTN4TSfUlZ/T8BtZ7F50uHHxQ7HJ
OqlETUSonmSqbV3ls/AU0Slj7ZvnQhzhjAG1IxDl8JJmjFNXb8gceRKu3vspvUC28q+w5G/PLcgW
VBRwOQQiypsR6yDdFSpl3CMuw8gEGwyCB+BVgh1Kogr4gLAgILkNbAEmsQvTlMnvbY9+Fo3FlulV
tBZQaPqxEXTNIdVBGn+Ae/BuWd/zknwumQzqAgvvdnlq02F1X5kNEIg02ERtnZPlYbMEkytAvK9W
ZuRBKwUpsRYRFonzJSVpi15w3lzNYJNnfrRB5rrde2ha0/FsGHbut8xpik/DttpejxFIzNDQyjQp
hfL72/KNdIQQjJ+BVNRxREwecvVONqzG0ncjjd/+oRjBlrnnVuFtV7MDxgRHpvZdVJCNqoY/kUJB
US5xjYMLMDnd9R/SvmdRcViStie5jTLuG24Wn+gXLfp9vjnbtt65tpPshsqoEaV6OlHWKkQO9jQJ
SgRbYwkmGPxweEE29EnqQAfZ/Jx6haSP1ibY44+pa/ObCoeWVHumGPNWYIVsZqyEWEDU6OS/2V8b
wOkJMw+W9Gud1Xd1ujwK5ZD4SWF8Ill1C4hupzp81klqVvGHgftUgd0DlPXABNcG1MSvwLUYzpYB
NAq72F0Q7HQC5X7r/H/1mQ/O16zZxuhJGAotunhEyuWmcE92EAGe4xhtcgBRINcyVoUHt0RFw3sq
gU/W3FiK/R1IKbGX0za8arry6sRKe6O7CRFukg4WkToe+AeXvL+u/QWJcn3f7tFVsAg0c0nnbJ/P
H8mwwOk7XSBJuWj91raQyguae/8a++T2bGQiqR5elPCLL6/HS9+r99l88LbjR8At+2L0AqIcEGtR
1Rp1/I+zf7nZLF/0/qd6I1+IwUMUpgE7iMkU8UHR7JMvuS5j44JJU/Fp/1D5KURu8Vb/ysYz/svb
ekIDBG0nNMy2kwi8dPyWQ3i3TUnqIhDeCgyoSSI+9PuPeARZsgdcNF5RwDgPnvNIt1St8sGp4/JR
jyh5Z56z+PG/U7JS+/HYY/hZvZms7fz92fg8H0e/1q5YdTUi/4HI7wixhOTwUHj5rAVyEyELXpcE
zrjqoni3rO2wOTcB3opDQCe3IpIDg8cXk9OW5Y3SEBM4xSVClt+6pAGR08PBHFORwh4CMkmA3Q4U
sWhlTcAlsOb7n+WAXH8eM89ljYPJBUr/GElOvxC+ZrXvNkSl3bJamN/Gqd9Teo4T8YOxB7BjZUtu
Siso4TZyYR/vABJrB8M+lAmlgqjulH4OAcv6yaoJyUjC47IHCHcRs1zEFBDEUADfLAladfsHmA2P
KyC4qkDhVfJaT9fo8YfEW+4xu3Pbme8jqvE9uC1k1biFdMxrvNN5gxYcNGL8d617f9nybQX5hBlP
hpfW8ODSRMbrDvfvHtAxJ+sPuzJZuspFyRIk3BkS+uvWmb4PgvOsn88wg5KwIf15eYaTjBTNrPGL
D9aRZ4ddMADJuTV9n9wUhFaQI7tqz9oK1iz2wfzMhktZM6ztMI6YfXetilOCgmEWXVnxHs0McRzP
SPCTtMBlEOPUUxxUrQvSzq71wwKxC5dd7AEjFOH8rSyqbxkGNxpNblRU0VXHRTvulMjjYoPLM2Xj
ZPwTs6JJ8y7B6uKKWz4vnA1GAL5ew28VmXB13kXVTxs1iMRnXF1OdXNHWFN75rvTn3EX/wb6jYCk
hlRp6x/xCqNllgpfjMb4ztv2n9yu/V43CFy6pj5Lx+FyWKbP0cBCjBpqvTpADBaDCGcjvvOGNBgu
HPhCt9jVuDU3u68tGvTzwAHOtS6Pli0ARbLHc77BLmrdx37O6qo73gYhZPuLNpIFNC9wN/UJocnY
kdwcDHpIoUBeknFIqmlL1kjt6OfnbXbL7JPusgWxZIosX4frZBhGiN1BM9+7eOGJG1IUc6uCwrjw
PnXBOnCnAdw5wYzQrmWf3LQ+2bjVnkQDiMSw326QWM7jY9zCaJgM7ibw55/ByqBcj1lxG02RrqrS
B0uRcS/jX5BoVFznmyB5GjMlk64yzBl9MZHKtcOsN26WT/kCBUqezVM7m5ChLnprzdZcmQKHXb4C
KK7DKdqCki4/+apxowxZygU8LOfbHRii77EN6pFUU8dH1MtP4D0NawkuKsmqqwaXG1cCwaL8TBMO
yR3JkPWVkwN7uxNePiKozVW+dskbavhhp6Yeazggzl2avrtoo1NBbp2lpHobdzwCs2XQcTKYKQ+z
8CxIir+UD9dyUjJke9n95eLtuqvSbvfgE5993vjyto84qkTCRpJDnDjkDxt8naVIUmOU3JQB4WEc
RVWvx9hJl93L3LmJG1/TRaW3zGekMugtVdWojtNJr3ZCqcluwSuziVzIw5SYo5yj08ow/1ADBWGC
0NhLwG5QV0b2Fv0VfogK7MZJV4uifLTTpDLvp6AlDeBqUa5anRFoq8Azs4cStVIxJGM2PgdE7sX6
K5EPgqkJFzW6X3AYHJygaYXT/aiGFbsxfWiSiEwxssW4VCX/EpiiRAxiHS/lkPRJZ1HpeTpv50hV
pU+J+ociC5kIoP5BC+6UFTmx3jRbgbC1Y+cjm1cxaVK/uRgS6hiOvJXsXBizRMyaSiN1lRVDKBsN
uVLUYg4BnDBIYQW++B1sEofpae/HUf1in9nzXBdcW8lLB+KIKg9zB//qzNrleYBy8xbNHi5QLRuZ
ZtSaV2P6OOVEZDDyINgUN/Wwv22Z8MuUsufYi+8XTNIDEUEVOgaJBd5f20eM+eEzHuB/VZYF+12y
np8UO2kWSluMZKw2poqC26OH1ej4gPwMd0TvgIxUvTVmqQ9S8IqWFQpkTeo0ZjbwB5Yj387PSjvR
SMN8q6xxMtr+EXKj1APPzGkCsDjR2EOaKuoImNdqnAL6c6IxiALRbG7EWzJ5I9sQFxcEHfEd9Mb4
Cpwc/EdTc5XKj8And4jYsFAfgdRtgjQV3lLoaTsAJ6hIUVwvAtRLgVVKHrXNq5KC6cvnxX3e73ur
Zhuoh9VTDPT/xkVUCHqtXGBZHUWgnkbpjrwCeg2IkTlgpMDDnPG6XBuoI4aOqOqX4aQ1A12JodTC
xrDLkIzVs/allNxr17ueU3I+0aUK1oS2lfJIuN37K+Nwahi4AL+XvwbRlDLwCHfN+OWw2/svA7Pk
SnINBY/m/zIbAfCVNKg4QA4SqoJy8F6oaFMzKFUqJ8LN6BMijkbe9vTWH6aU+bQgpY5C2O7JArwb
VZAQe70pC45C3NU9UY6cVujhiBpeqOI9HThksHLGSqse7dHtMPzXB5/WGjhNGNnm/Nc+1358EDWm
vGm8/WFL5TRd1W6T/fKk0VdjTmsLLp552+ewb0dZWm8lUSM7hcufusMqE6S0XrNyiflQbjUNoo2l
1kChMSt/ELH++CKx6EE2s/5b5KJ84gyQdNJmla3dy2q7uffpaevxSd39aRn5UWS+PhmGKT4bRxOh
ogdrrUmmOB29ZXnKI8W2Mn6wA1vbIyM2ig+CAHfL5K8Wch0DIgIGhdMgd9mw4uDpdDapIZc3woLX
EQObaXQ0+nLwyx/vr0Kraz58Dfh74gRoE7tKePCwDm3fgrUO6gtNiNhSm4ofochWzD+8ohVYAJkR
tMDqBATUKGaFwclR6JJoql2Tt8wR5fyI3eCz/Gsy/Pk9zuDKo3zO+On3H9uiZ8ePzcA0QqwoHjwh
tr9cyk5Xdoiv54LZQQADCowy47e6Q9fYovUSqz+CCLwESbCuqDrIAeSIitVdtwFcAcWCaSj7bdZi
G6Yo33r02IDmEVamjOUnEG7i1J38HgEJwdALO8bF8IFDwVUEAZJ8W1+1ZN4EC56YlmulQ/ozpi8z
JbOJ76xRV7O0dDpSPcla0KwdflMP5T5dkk89FckgQ8jJeLkQKO3jxTpRYr29JlEQkq/FiIvVYcyt
0ySj2XImP+BCvdMVYzPq0UL9CAb5W5Qoh2iXJKTrsagxqItvoKXW0DzkFRHmLlRrO44QiL5hRI6p
3hqyPyJtz9+d8isd5QppD1F0xYGy1RAlH7TXCGyzdkvhbK9Mk7AscZ0FEX21+n7MBLpCRewL6BbL
qWFjVo+muC0bnMcJIj2Z0putXY0rr+3JXxDmJ55Nzoq4JYVlrTdHg7t0y/dFIigZeHq8EgCB40Af
IFKTBuTzPxMKMU1olKTy+HVTZnhsMx8XJo7O99f5kTpb30OIsdWDsObvR3Q/uZJtWI75nUnTh3op
Hy05p2C0lDIZvYzkl5u0ukLEeYUhm3gZlORS5IuO0DhdybhiBmKJpVXApOLJNepOx70splITDtuZ
0e7kS3L8y2Mj50iGRUWG5Pc/kJ1OfrhxqTPZtKiRQjTJrzduluImrQmfsyNtdfGLsZDHNinMtRM7
T6rZFHoo6Bbv7FVeETnU0v3c1TNtczBg8Cw5qmYuBuBeSQzikCbWbUAfxFxYppJWe5QwveFDy7EG
H1PvUXeqOl2YW9j21C3J8Cx/pU5aCcHscGbSfZeGNOBVdiklgoBGpYwouE8uX1PSKYVY0AHvpWrW
BVkVq5+SARBzZM1ec0ny7j6ySneBxREeNpU6Un+KdHj/G32jcmeJMKEliAHDkWUegKdc1d22WHWQ
Z/A9ec+JXW7+0IXa1mwTij15bWTzFoZqbxzC1djTm8c8035mNgPqFkI+bqXiUZBeBec7YJvOKCEV
4/3+A7+B6TGvKNJAGQIleOwDj+TihCaZ/IipIpj6ZIZXYirX02dsgbTrXIO4ZRh8iC+dA1dKsAU/
OlSOhIi2UuH+/y9CCNlrpEKhk1ej5ydHU3oBHgqz6E7Br6arkEzha0FoLofCy1RW9EHaWgXcFXTV
33i6xH7S/zS0RacLxdBnSxxsGU5AvjJr9Dv6vjJEwYiG57UdL2th2mD9Wdw8UrWPY8OtpkNQkzml
c1DNLy+SFe/jJLaaAzPVP2ziNUvaxpc35PtROtY0myMCFbhWKizcZ5BumG4v652k2ooAwCstav+l
goRi2H8Z4/KHroZVm140/f5RtwJBTlc+Y1RDp3rqvPRG4tWqYBXBJDScziLwnLT80SCjtKcl8y9s
AOKJpaVq5eiritTEgs7KgXtwuuz7za5L+u2diARK/gts/9OTIjn1FdkJNihARY9rjqa0DH8LWGJD
qgZyENWF6kMi+JP3H+5IhwlMjB8ujNco1pL4OAQianJm4RTVg81z1E5VjL87AHGgmyL2mIEebFfj
56hep691MQEWmz9GVpYusRxFn9y4Yv2xD7mguIhykGC49fBpHNoL1SdSUIlFGHPn922XXeWld73w
kdtNcJsu9Yc6+kNtjfJGqw0aP33U0w6c4y3ORwV64TSK/CD2Dk2pTlYTy5o4QK60d4qtRbRIkElE
jgB0gtwF0AUaXI6w+slC9jM1FdTUwsK0NxOehdNNx5vPBWcYMkshRnR2mDPatGxVXNnlw99EU51N
T+uKlJptCgWGgAALiotuiYkEV9L7BoYOqt48rnbJx6n0P2oUj58MT+8vjbeeC/p+pQQLhBCEMb9e
t34TTltvSZJbxeLpmaRTlCDXQsAdgmxaOzXqCmAXcyQBqBR9sfEVHf2Xbu7TNMebzyW3uMusNrqZ
Q3PY0CN1CwgPfdBRrWlQtgwTgAAFwAEiPQrKDLoA62XXXcKLlKlOhZR2vSjk0/XhkfJBs8ggrWLd
ewQAHA7/bVwk+Bm5UdjNkCMk3edgTp7UzyOguVQtiLYA7xaaGLtd1j3oRLTHwIIcAuOx8qEJArpG
3ErlMAGTmzL/QsbXbTzgplQwF5jTLTgK2mX5M2bcUDOVulmgTsH+IFSosDD87senAAEBaw45TvMw
blvu2+ZG/kJdD6ozrC4OF5zKZRWbAy2AX3EwAmxCpaAI00EreSb5LCoWmpz+X/3qQBR6w3QoYm7I
f9eXSWIFdLQqjwxRluyfUpvr8rHZy+BY1idlaOGn6Ys/r2+b3b0FDUhZj5i+jaryMl0B6K4D/oyW
7uzEUj6CS6lVuUaxUask8Q6NtF1XAF87pnyYd/6VTt/NbnPre8tHnWV5PH/P4vATmYafZFmhkns2
pIfu6vIG/vVRLiomMJ3YXsclEs/kYUVHY0QQEMrd19trMY27I7p2Z5ex9DtKqFK8sCTCWPbONO+H
YMer2IFb5sULaw7QCljHPG75eJ6+t60mQNSre7fcflRnPjSMpuQs0xt4/0s8vvJXXkhPnkRIewJ2
30FXvviU/aM3IGckUL6N4HQ03jEFNVRoKvWcsn+kvAlcPgjryM5ahjNjFdEBk0K4AKAvXNQ051Gf
PCXb4FqtisLxVe6p8VGNq3PYbpuK8xkkUmIrVd5kY30yc/LZugLRoMRF/JE75V95ids5xaIeSU23
5b4k0C/HUKUIcMEUkglVbIqFCBwpsmw+kKTKHB5OeHq5BSKpX135fFUh1RgXTUJw9CFD7M+gwL43
8W53BQFWEWbPuIT+kG26duFTTQU75PUMus0B0IRs5XaogsiMSi6HRiyZBnaZch+cmXRxL0eKlgvE
mdV5VRAPCDNI+CXxYtN3S5j5jK+vyfLC+wmio9Sgl/8XWBkUICbxbvey3eFkqTlJhvoCrQ2Fbjzu
PwSMdWdB9tcmGh8Db4rP44SVBf+Cz9RBNmgCjh9GasCZ4ko4f5kw4wFjq36RM9cNSILTOPM4VQCw
S/BfEDTNHfr9b/lGAMd+eo6Hjo/skbvG/A/YoIUJR0AiEkrxy5w6tZdlKJFSxHTED7adhxlkg2WL
bBNmZSywaxbZSZVxuMJ44Ha4rUq/3954XfIgmw2xlV1R3ZQZeR/xHle7MgKHkaeX0ixLlGe6hQkm
X9B7iFpo2xc4yMFXkNXAcxXISD2VP+JwIFS0dwE7oeKsAh/OCedcxUQePiJOjPbSx/nAZHMYymjP
iI2BwGgEFHBAbUaPVkFdt+ySDzkAyHltqh8Cvu1YDScwX3Z9InchM+i4TEUauSvNVdvBAzYLq2VQ
GW1HzY21Rax2bKYSH4Wzg4Mkzy+7GEZoRr9XBBwbPyp0c1T40RZNJohoxTN0oGdactmAcGNweL73
jwXvqLzVWiddmB7FDVTBvD7HnJaBJr3XJA/K4tGOGtGuKyHMoiIgMrqKrOSOS0MyUnXHeHc+m8V8
DtPpqQl8euHwrpj63wg5QX0QWKeI2zNwj2Nh2BR41gACqDdFMAwhoaJL9uf7n+PIoE1xuCKxBOVE
pApxfXi8dSWBg+EQ3Mnpyz2A6lTyESlYa1QPNh1ujY9QVQeKp8vY45jG5CVBbYt7Xh8NShbJARdh
nvOX/6JttblaPi682iX+NRapKz2+dIW6kd0N+gF1usNM0ZC+OAP1udXeqM0RUJzteXunjQfHUI7k
32scWLh5QbZWavN+gSz9aaqdZi+1DR86HmnhUIQLitMAC73Ev+WXeYM7F7Q+9nmQgOw2EYxCWEfl
M1LkW46Fmcgmms7UBOjtCYAQIUPi8Q8h95oqKl2O8sibkd9Irpj3X+NRXgqfg1BktO0+AMQqsZ/4
l0+UlU03xwYhEMclQmZ4imLTfKpC7JZ6awoo0ymsKqWJmEIIGmc17PyaXCII4zHUuNxttP+wcLGO
5p35Fqfpc4t4T+O12oUOyeHte0x22NGskhEiobyyHCyAJ2005Sf32LOAadFOmyX+F7bTb1b9rNHS
ikHUBamxTsoQRk9yLc9GXiiwc0SURZWmrkkXWkWEquaMCQTAg/LojOF5FW7voh1qEQFjAyrz97/I
N+qTIKa9R1imHpG4nNdLI3Ijfz+Ywf3kJjTxyDcUD2Emj5klBJCIyKQtEnyjIRf1OP/UNQwVfd5u
aVEcTCcMy9TbF4HgRxxlInGaxi5kdjiOzvef+I1elicmHCRkEg9DtY44DvJjnGwOsPnnmKnwdSiI
w+vKj14ano/EhKpgUbPQ7iC19PYCxpxwpPMKmW2CDVAZZ0gk9uDiMTSIFJn5DlU3TGOdOb9rRyqs
Jpe6eWGtUyVKwSuDM5QyachwzHUefMEufKXTQzvWCpypj9//sBaTfF1ivPqwRzOQ3a7cNMUcAAzh
JtN5hPlU1ZhhYrAdOaMga7W3rUMtkdTDo7/ukFHD2kNTKf3HStNoj5w4u9nVk5VXBgUAJSU4IgbQ
FoFuFnwAujxdUb71GZhtiUqciTrs1EONRTNQ7m72EUcuHaYC+tWV69QZR7oSlpw6dI25JPTi+gVy
gK9m1GWsORXjwpabmKkga4WFDKe1j68RXYnoHo0oVlqXiFvlsIr0WmRufP9FvFHrSR9CigoT5f0w
iQ7uP8azbuspW3X3Uq5LPxRX3V1dm4Y4Mrx8KZ9KNwMaWTnjdHa0mRQB/Du0mlw00Bhc/5mqH8UW
kMYjp7MkDMIXJVmIibTIEw4NJgXJKjQyBi9uor9E+oiWG5fq2hb+EwyR82esaRM6QpTEKPx0Mdur
rG/vGu9UU3AsRFmFGjJDnYtYk9v/AOitohm8fli6ezUFZpBeipmQ9UQovEKpwDtuTcCizLLHdVOc
l5uB7EgQcpgCteuJYy5JZv4g/mOcO3phxF1OfiuwcEyDO3b7ZZQn1yTE4iYBDpOEkoBFBqStAB4q
tMTEebhp9Jd4ELWj6tb+g4vyuKIPec1wemDErLjDt+wUDG/u1sFyJ4tj4EPlUeUIwwtM+UX873pC
whhTCsRQBZIaujWFN1fKjcjVfEdVaWPrWI3uhiOF6cX+7PwRdv1v7kBJEHvVJ9Hh8jMpaUd2gWDD
WtYRasdtM4LhtP8+OlQRr2iKaVUwrcLqJAQCvT7mMQmQl92b8V7zPOWyJqDQ1jMLl7l0PlXZ/FmU
I8pbCJGBpyM87EYnqy5vQVbxwprn8JF6oW3xG5F/apOp7NS6yFluVftIDi6FDkiwxO6a+KRmGzs9
IzoAPgD/YqAAYRd45r4IV1pXv+/LUCYkDIEscx298qjrVNrv84+tXzxzzJ8r35Ftg1QCFWrk38ot
pDQELQcGH19b85qLRI/SRHFm6jNrQvnJFcQkiJIkyF+8YxJtiyVWjWJ95pR6TXvSJWynZ70+u/nO
Qw4NOGyg80N2xPHTLkMZuTDfE98pbT+px1dBQAYdN9NZG6KuFDso5U2Y9ZdFvifWhUQcpjcB1mIH
X3OICI+x42KwxX3Tj4t5slgt/xnsBfUnZD6IsURGwtEtmc8eU+FpB2YLQNCmE+VijxiPc0NqG+Fl
NpCUek2TP4jdRmTafRN4lO3RVTa6UvzA/emY4mrVdh9ES1n8FnRtYZScnJUZ9a/MvZpvN5xMoTnS
57NwI6J1A5wsgLrc+a8XbjY6OQL3brlXQW4vD2nz4OVs3yF03WXvSQ7HspMuwJAmnK+qz0E9PsrC
qBAgLZMmcX4u+XKCJX0DpqSoXgchgvQARc2hybJygmLLzbp8kg9K1YgAdbo9hM+AfSOz2xS+poMv
3kLdUEabLRcawhfrryR+XnnTS3Uq+8v+wa9X35rgHtxZSCwolJMDXLeKSn+zaubQGhu0AkVby6eu
L09gTbQO9mdTX/4WMCX6b3VjvZp/OsXydVPt/x0wcs/OvAjJExyS7EYso8xcSroR6quxhgjAH8si
/ZiP/r1EBu9fu6EulsNPIZO9aoeIrXRw8WT9ZrOqutn9pO5MQouogXhm2A8sLzb4DAyEQM0/827L
6PYCHg+jSk4P4sZ0qMjZ3RUnsun6/YWZ3Zo2hheDiQKshfoi7xUxgiDG7Xf1n+OuW5A7JWJ6M36i
ln6E1o2hJcF285Q3YBBogvYXOQySSFkukvF63LiPbBoNiUhrQJnW/0j0xE8TZcNlzU+e5T1wRm4b
k0xDMqmQlbYRzWTXLCE5ewsioRXlsioY6TwjAx6UqTh9/7t8Y6lGrE/SuJKVDxJhhRq/9Ewao7Rx
pna4j8v1Z6WABy7lfsL3ShyQ6TkA4PCYgHqvNGXlpFqv8hb2mUAjm1SHllK60BPPtTp+yahcY1E2
5B+yxQ9fcgcvl9UDo0Oo6LkmQZj8MBN2TPOUSQMuAX89tS4vIM/QZY+b66Qt6kt/k64/jIb404Ap
fRdty5th9sI5uH17zsFBBFsYt8xOrzIyoAQm7kNU7z1WAG2BOCEN3zoJpc1xc3CVYMWxuQPkCWIk
18we+b3RZRftIbgSgnkQjpmLtkQ2j/j+p1vx4lqXNTbG5PgH8X73YOetuC39nfyDzDPC1s8gGTLw
Sb2y2E0+Lt/Hmie0ORhLJ9hsQPkNrkDjguqjXoNmoSBhRII7/4zTXXGXBzXsMGW7RGWMOibeecIW
ldMNkGrLaGEwxJS5OTYQIKFysnlvS80U1SwLIWyVe2WDQGK/Gs/WbpNiw+CQjxqgIzNhFCFOH9Vt
rx0yI8xRdqag1XHiYZzF/JGBoDshZTmyjaUBvowilnbG7IIrpwYgI0H6Z7QHH3Qibt1oDNubZei/
pfmQnWFIai8bp2DwG3PQ3WW9XGQBv8WC2z8LPYwzhj+XPDpUUZqnNhYIkTJG2C9kXpyo5a2C59Wh
4tHu4qZFCRDBitpQtl82QjQ7BcYuhnXYhuFv2zmYvKxUakLkOjcDA2e86QsTc9GdoU2lL2YC8Lec
YV8418g1UI460osNVbtweqmqE1T3tu6gXVQAr8N8I9UnQxycYX1Fs8oJCicqCY/+zjyanwty+Pd3
1LGy7vUHPFS6AKW1rMRl9WLkY7qJHd8ptldFKroQBYMGJNtZdVJDT2JycnFaj+9aGJ4oSJVQArDa
Dn2S01U/FmqZC60Bq9akUDl92x/FS+A8DNcc9mu1WMHqMHOuWq9owne7+ZO0arbFcBC+Iy9WWyed
hrQHMyOU/Wa6Ul50TWKMJOqMFL9sQCj039m6HZOc5pOKKAsxHgzh9pvUdUozE6NdG1ppEa2GAY5D
f54UGahtdb2Ov8+bZ3UbKmElkJRLUWY5E0u4Gt6p7BReB2V7KTxPzIOibE9HUx0f2HwbyGpiFJI4
0PApvK59qsLd5csU7x8E20lpKPmt9LgvA3LhBpEHiyv6O2lc0kDMDveq06SSE4GnRJj3l9cxhorA
ARqbO5ljG/L4ADNa+v06Kb2I0gJnnFX0FdQ9UjVzpg6c5IRYcTK4W4jkpL8M2hVDh3hXPNWUri79
ouHKiYgnpv2H+GYX4kODvFER4rbUnCPPLGhN5b7KfpX7GgyjLneQQkdhJ2nyFRpKNP+11BPZwiks
efdptf8xJ+bzra0lm04gpHGevH4RfjB6JSNVfKvtiKPpuY2Gb6aiNWQJBiEVgwJVDWmANQYNeamD
qP3arn9ri+QvBaDYfENtuFxPCZN2bhvKwOJSWo2sp5HrZKsPz8jIfI/Da5y+1z0VhE4WownPMQpX
4A7rAAZPlADMXWArTL38HAPuoLkCUKie9PWo0tcNITCrCfHfSDYmoER1uhQmPvOMfFy6ToO95v0F
YhfAqwOW74sEVPB1MZ78w+vvK0thJ3ZmIjaD2a0mQxNGKYatyjvb5PsnW6XnwFloFvOK+wIS+iam
tpCOKN7rEtaaLnp8cdCEKkg4b+UEjbd8EIsMaboGDDXjcT7ULRpZqpIgAS6h38RdwawtOi3NJ8pD
XdxIjPI9XRAQpR3aqC1LDebveixgWAh8z/mqjnAgDppvlaHtHqrYAa2ponQE98n2IpFb0yUXBbOx
LHnuICE5A9H5sAzzdyEjNtGAn5Kpycr3cUZrmpKTdsw957jn5IlAHN//uo/PCdJT1gQlw9tqILDd
r7/cZ76zbSbu7uqz9mPQEqWiMCRNcIaeVW8UM7mBlLpng/bUaq0k48BrIeRIWc4yoJyWcBy3IDwN
rCizKGCMQi85oB0WTJljH/bmQdjyC7UyABYhlWDuHJQB7pKYS9RCIfRGgsFklo9YkKs0vE389Qcb
1aRZV+qYDG4rMKpbkbuqlpkL9XmVzXjFAGgZeiBNqWPcnye+Xh1nr1czZ4wUsJ7HrQTr8Ho1+31E
ftrcVg+d+X+cnWlz09q6rf/QVZV6yV8TJyGhCbASFvDFxYaDesmWZHW//jxjmnCJvSpeZ1eljBNi
R56a823HGG/8tp3DKwHhGKF0JVOsqoYyeAG7tVWbCeU9Cg4CdzVd8AbPz6xyaAy4iPPl+xP9WAPa
EZiVNDmkwqOC1h+3fuGc9c6qA7VDxUTwAvGQfMC2F4fWPO0Lwgyf3SvCFHMKv4/DrxrbQdEc96cy
SDQ+ClL88sqdCAqwbF6IzpWie0CEx+48bzxw5rmXmWHPItcjBYDYM7XpiGSeOoftYvD8fmZkMSAA
mjECGJikOcMMjDEgTI5QnxaMp14+2dSqdJYTJMyfEtZxwFXTiBoRBtL5HuP+UntEjDyiSZR9Z/Kr
nnfTJldPSHpGC/tuGPbr/TLdn4fbmar8sx0Ds4TZzQ6tKfonVI2f35XB7ryRgkaFvIlyB6w9FW/Z
QFMQBV0jGonpPwjlYe4Okm+qBR+KVkjXdeIok2dneXQztumdALF1fc6Vn0aKXCnQFLQFyLID15CX
/tg/yB9s8t3A1Eaq16D5CDMKIXfRTWOkQOr6N1Hg0UShH2uYBhHxEPbrgIz17urW+1JGya0RWVYV
Cca7Ggg6jIoLrJytdT5hVK39eHnB8IKlg1IAZu1405f7aVgloWWA3HFLAqvRE5oowvAlxedi7GhV
hRXVaBixdFRalAFRAeMgd3muWWMIK8fXFRAZQSsCNcumP7rtyS4o3JDpCRoUEW+wuSVF8ga5SGpU
cQ3NiutK9gw9BE3DLjyIG+ClcvycqtmafQ1A4l7gTNXVRyQoChD+sU2luegpqA+cHWRz7HT8LEqC
EpYODfkumB6Scro1uMZx9SllURbPuzWVCYl9SkFNODmZJRNLAMrUEGz1twQK06h6rZYg+wacDlxf
EopRQetRlkJuYmZ0rT/2b9WrXBSnnWcwndb71J+mZIM5Q1kFMtPzNWxBdU1ZNI0PfKRHyV0IpC+y
Ii3da4QhTPZCd0uhQcNpHoM9+uGE6k7+MQ5qRlLh1kBGaYyxOr8vW7QT3RdKFEIOcFr4m4B9j0Ly
tvWYU1rCyDWiENhb1VGSDvlSzVsgeGTiMPVZSNQj0QPH/krtAH0vjouEFqRxC7zpk+JXVWDN6rNn
uvbBJPsAzqENPIg7F9mrt4EX7S6c9IcCv0gq2crAX/5Qp2seMuOb4MExqFkaIM/XHGZ0WgzpdgRf
jUsmahcfrhiI54m5bQhYUroQSlFkzqKPfsQDXX+6MoJ1UU34oIlGIg1KZF/qq2eu7+S86/ow2i5T
AnDAq6PeG4r6VOzabnxI0MCyywNoWXDIEYFHwRWkryPny5F8ZVeU/XN60kjj5i62n+OhDXEetX9q
5rkuuV2kvgXoPd6rQ1dsRxf9wtdhCodrRnGQZHVFbQcBwLijPSIfbDIcBOo7xlWoRq9agZm1gfxZ
xJqpnm7wL4o2cVqtk7w7s34nAYyuU/kLgULo0e5/fn/pGebw71YUgbr+ERjhh6rtbt2+u5XpKDbN
QxLElypRS2FebQJpLmpIUpW4f5fIKJkYkfFHEQyEM9d2fG9dNwRFK2Q6flIIhOfXlsOMm8OwDF/b
iRg1dNzC1atuRGlPa7dV+ZwSm4kLXWroxPdKzhUNCrYqdX4vYyQjEeDLF3YC84WpS0gNWIiEj16g
f+zDpSaOoXdfAzOhqbcwziES5o1iHyIlNVocxQKARMp5nQ3KrVhJv1Pl3WJAtD7ZktvFKeL0FgOT
DSR4XKGmG+/y1Ts+DpIqO9TwEZkrFjBwdNdSmrlFfjs6VGKMFHEcI823OIKy9QScHFGwRYQFXU40
Y+cblG49hU9gwuMJSJmQSIon7A2TqFEg1WBNGLkcXHC+FRem3xxLKfw6PNgOreaRJ1xSfzFoJK63
Bfk3UPm5EGNCfD3T6x1mYBO2O1X/0+y4OE0QAr5GdTRBFaNpQEyg1CS0BFrCHf0+4IoZol9Gbdxm
RM9lEu0ZNgE/hQmCjHC1XKPB0W3JTPl0rB5V2DpcXreQkqElTn+/fC9PEiTuJUkI9o29j5aCfRQw
DL3W093uEb/E88Js9mkiSTVaJQlJ+ZhNpnz0CdwjLIh666r2HFBpkBXCc+MfTmQEzIXpijihhIvx
MWkktTcuJ6C/Ny1CiFNFxGYb/eb76NB+3VMssOn2+7AcNZpoHNAMJ5HtYEDQhvbuZIDbFXBGsEgR
MaVIL7V7zkH882WSWzpMclMD4eiQDvaMxsk27iBoR+u0/fwEeVCOqRBExDmjdQZrioIAMRiE/7BH
obMxwgz5Fh8yNdgTixGt3e3O7s/ZkWMb5zL5ULxnkjQUJJhY8dyOAFDIZmsa9/dyzErQUNb/0Xmc
UnyAYMWSyxhptV9IR1uEW2FJBF2TEW5DouuJiKHhaEVnh6GcbkAPqBoC6IyM8jznZCyMBwmgdbdW
fy8PBrIN5MghKkTNBSFnGFFUgMQLUj1SWCQAeJ8FDVMB+RBuYQU1aevlk3EyI4Jli7gq0IH014A9
HFVqiPwzp90GvSluiAznu6BVoCeg+ncvFFEccULVqse7MAcquNuX4Q14VtWeyCxF9ZRXM8LhOjT5
5F30o/+38EQCZKsGpV0q6pVhIi8WpUHLYpxGdA7M9k/LzFRO4hUCM6QLj8FsVpHvtsUQzihyUFCD
ACCGk+YyKeJG2oDpWHAluFxljILVqLCoOr3GzCpDl8ycsKAvr/KJBASrHHN8ODyUEKgiHtkfxoTb
NTNHNImV7r9k7ccQeDjlgzHEoIvRMQJbliilkfCEaEHfEOTZRF3ZZiHRA7Q2/8VyrchSXIIDTjZB
zPHN37buftWv7Nf2dnc/RvZtga7oAeYPwLsBFD7iSox2JsO8X3foZopIYhAA1MSGuGFIemzdnh9m
6cm7/plKMe+LeADnoDzPpujy/DjnHlOeN24yI8FD2Xumy6W+FNNNb7ZBSUuK/LKeH+lOvzL9miS5
DWYS1cGtkKGQLP+WdR17tZOMLFqsQdYeY3LBXAmDqdwnrtiSPhxy4YmEOkbuQMOQvAwnp51gBt1N
Kz+9SHNwXhxLNUSk3GK6odDPc8qw/+e9Ql1LeggrjqZH2/v5Jyd9dqxgG06vhQI1RX/aHsKhClnv
I4ghfrwBexDoGoQxFB4BHMTKiVBMlWzfy9fk6m8e3w1EmmE2AgCLSDuOronOj9vtfee1jKushPi9
SmrHAjAGOgX2KE9VUdQA/ClNZOljSC2JGU6PKkdrNytoK3wEW6ipygCoTHPg/EJO5vD9iwj9uLPM
NiJBArGGBDYj1o+1B5bFXo1OnQ33qr4yjvlOVQJN0jT63PJaVMPFvVL7oW7t72W3fDF6g4B6NadS
tHXhhcxgoBpov9Ct2iziqBcXQ2idW+tjpNbxJR/v/DR2E4Y77O+hIN/ZHqArCwiQQbyoPoYMkzJK
SDLg0ch2wg1ilTQKACWLG6yZrsoq5TvMJiUoAAryvYaR8PKmODVq4jURS3lghDFwBv70R+lo2EVu
NuzaDt1Y56c2qsnU5+xVkUW3RrSJaxw9yXvtGTZCtgva3UA26Z79S73uk40KjBm7TyWUkjOYoeMo
wFl2XoimDlwzsh3QasXERh3IusWvowqeVEAciE7MOtmUlGEhiO5meiqS+DuzSCfpDRcUBFG8Ykgw
4ckxi7G226FOutAGEUejC48kWLWakkptkqL+TlHmutvEbxnEaVrIakc8tRhNh1itfnU2X76wU8ev
C2MWQUhplo7BMTzI206J7y3RDH2HMiw5NQHnVTMDA5C+qECAnUMhgKMquItfMsMkzG6qSbj/DFC7
nUQ/2iCuLvoanzEBpIHwIxU5gH5oIGpNczGtW6ZIZqQPeQVCgazpi5/wN1TJbGnFvvyhTuNUPpTE
qIFkMUTVXilI/GNL5nlTOFE3HlZbemlJkHwVa0NDr0ygSvGPYgf9IoZ2gdcXf2ccYvD+zeen5q7g
mSKQN0Vxuw+31y9f40kFCb0wJ6R8xDmnv42m6/NrVA5ZW17iIjYY3EW++2pbpKiCzY9uvvPWlV9Q
f9vc+Vn52aciKN1qYRelktXVEOBmhOdWAJPM5MuMPUOfT+B019q9DcbmtfaM5gmo3aehdooZawLL
CBiDCGUGmT+AW3j5Y53UkPSxAGiFHgUa2qRGk/qPpfeqvizh7LL0oleAHkIZgN0uoXKbghiwXZIW
xu8gmSMheEHL0LVRh8T4VU3g8Akv0Lzy8HFCSr58gSei2FwgQD0GiXq2zQ045sCwX+pphorxYM9T
CbpVXTKYeQ3FB3RnbCWyEjqO2Z3AuxHBQvrXhkmIAJoBzSYu/62ZEjHqaeBZ3xZW9t1GQY949GOc
dzhBl03VCmRkREHiBuRYhUZjEqCm7W+98qYL0ua6SRTygetRx7fzjLwpDJKaFLnzgQjbK5A6hvLR
aqoYsW5MwUCDeGD1rRh5dlFKM8ipu/kCwNFdVwThpRnxOPTIHi2Lb194wZi9YXhPjYdKVteeWqHt
BLojsoDU/4s+lLzSswhBqxuTZtPuBe7qHnktulDR1Czx/LrIKI+oRC17UjDqRjDIA54uAxigCp0q
8kmK7kc+Ph78AXofcGTkUl++6SftMW462EfyapCZNk7hqJrMPu/2dRcsr1Gy/YuG8FXcYBQY2eSj
GDEWy19dkqHfRSJQ+x8pLT8K+8rvQJSmxQjSQJ2CGs2GaDl7baeuIfAAhSG4DTrYiY59VdvWHkzL
HvggvkqxCdV+yNsYXipfYpYlVA2TliCAzp2qckqv5Nu1ZupiiDF23jP8g19HBADIKD4B3CUDQp8b
KG/pqXsV3ngIQPDrWbZ9t9uVH+Jqft0gYSaXRUnvjWIP3UeNzDZ+lCRLOOLzuPzTxI7Cw5/XdGQ0
vZI1sUJ7REOVYs0vlK2qD7FdQaBVxwdyhbqcT8kdfQ6lnk09rhVnLnRezseX/2D11KcIPVSFSDkZ
4vx8raxVOnT7bTmhZ4ODsVTdp33GDHsJKCjp7ITsFOFjnOkLJywUxrxBSuGCHj1RpYgu0PIhwqgt
OaBv8vIJOOF3uex+Sn1c5ipEa9s7Wrm2bhZrgbtsSl9CUQkbEFjxR2b7XnUZMBbCMiM0oHBSY0zU
BvJp9Kk+IuCTQf3SVYnj/XXmbqD2oRJKE0P5ibU725E8DeFCG8kCfDhCOHDnT5oRZUC9f29DyQIR
RDOi3exvAi945wPyUTPioCcEl8BHdZdI3HTds+JBhLTEQ0gfvQPpGyitM7OAOo5KSm4EoAQO+sWA
StV5aaGTTqqLRDgqSMzpCByPhuhx7DGVaRXsBo4zw2xoUxG0+zCCkgx9HMpfI+L2TYLR2WOUtcQS
1pQqK0jKV0wBFWYgrqnIhiDEaVMKjiJBSlX2gml7H2zcDl3r/zN2hMt2IyQ2SLZJkpBne76DvYxh
XSPo5AcuFok5sAK0qtVv4xrvnqJmtRUVxUuGStr3ak7liGWrqCPQxfnlNOSI5w4FhT0K7w4NXtuO
jt31Uti1My/LfC9cDUWqu2ys7huhAWeFpeMHgBVXargkWxYZ/o1BAUK3MvwUAM2GakIGkKzGN0W8
AZyBZAbzpQwbk3RZqkodohaSzxBGRsUu+fuuYYTc4uw+AqK9FH8uBmsIDBnA0R7fADlF9ncIKe+L
sSL9RDEs9B+Ccku8ahmKt0v7NSpo/g/RD9VNVGyXHTKbEviKOmZqT9bYiAjok8cUpv/n7fd0D3fT
fN+AHN45zlUbsj/KD2dswklxRcaKgAdMDtUo79jz5F1XgiZeZe9Nv08y6cJlyDj4oZQFUtDWSpxG
Cz4drZhkx8lLEbkDEmmaxDlRm6RbGxTMcE7IAHwZvgU1Dfkd0l4j+N14B7mwRUtNw0mHGbAop+5f
FNDljI62iSol6C1J9Id4+vn2zfPWXaq5XJmyr7ZAnNnfJK9x4EfC5E2pBnXAWxLaR0J9CiYmXGGB
YmIyU84BzayQ3zCVpfujGgdzeRE8P1vbOXX59LVdwSxIBeMTrZ2oyYrtXPvpezPvShhCCHMHTRc1
uogjl/iHwpFkRiYAmrBcmBrEKrlJQiViAvri/RehCJ1Bj1kHgeOD2Ds2Ajkturbco3P3pGZs1wAX
KPYKgKAmtkY+qYEpVT/BVLpd/V46tU+Lt7A7zrPW/iF8C0kmqOCg10aH8Dh8s1a70Z66ojLoLrcW
zRddIkhQkkXbwK2pJmQtMaIaFW4E9yQEGqjOGtMXQWUwFgUd+9+eM5wmoj3aeQA9omgF9M4LTu6l
N+SBkw717n0xch9BAoh2bMo0kHHlp0yZxma8I1xG8cfFrogTymMDVoMp5sqBRKAWaFdsC3vETPg+
cHgMK5baZP0Rmjz57uzFy+s/v3igmXBAyJPhfEOwen5sKK2WTR/Zy716fHbG4YdV1owZmzH5W9xp
yT9jWa9sFhA5D3wZyajBUUr6gqNTVft12FqvpJwl3VjbohAF9NhoWhM4C1F2xmypeHN00dCZODYE
zNJZO4oMvNgavRRy5v3osJobiN5AQ1RPsV30GTxUqig4FCyWoMPSXjKRDOKostGCBBgDznE3nGEy
fHHsBVdoYYT/CyjL6WmPArIOGl7M6oAgdmSbvDpy8n1fL/fiV6plJm3tuMK4irsm3pGoYYWqTnZc
vRcw0wwBCvyP8iRyrrr9HkHM5ctLGWipjpcSYhh/eMX00tPqT1HOFXTiVgNJ3wEv+6jR7BI9btVb
rqrlU1OlkL+GzwAffgjOJfZYsQHJRn+o0OzPHexmUEgqxT9JGgnZKTiG5P2SirBSAuJxRvBD2h+L
LCKUr/EioCSdqn+sF3S94IdK4pSA9E76YgJuWA09EhkaBaEJDD47YtuhPGA61/ECJYMY6akK71nL
15cX6MTyYGykSEzBm5gZieijsGiwK3gjQS1lSxL7p+ImYZGqSOqNKXxr2D/CIEmtTcAqWR7o+NfS
ONXdUyUDXs+ZGZxm0vmfN4/qinIhzQICtAGu8vnhbStaQdNkTxRXGSfFvGmDQmdvCWEpL2E0CQSh
5kA3sD+UXAqWJL+oeyTrJIkVo3HCkGvB50afwoexApj9Ak1u4VbU4RP2T5rLBq2NpmkTQ33CdJDV
HEY5KTWVFqB6aUoDJcYoYpsZloAf80PK//yO/JnKV4z+YYgdv/+L02ujg6qeikgV8iPnZSwNVuP5
ipGi2RBJHd8HSBQdm7uEhDbdW+ODam6SPrbRltTsYSkP0Lr4MLbUPHd7MW2vpPwKuu+10m8BZJII
fH+3iN3NTsa0yVGLJaNfMOJr9BEEOpcOuq9yrcJlM+aLeN7IY1geeGUUSCgpGcKt8OdD8aAxXvks
sRSmSHEvJRAE4fezWEKlW71BkemtxoEZxdceqMe/8ATH6RZpIdmrg2YlDpYYSv//R92uHnIPXkw/
PmhJJDAhDE7cUrJj6PIFlcbXSArB88YsJKUE44jjipCDiEgBEeOlBPa17wUJUwW1RK4ocPJH8Q6e
GoXaj/8FWUiXDloQUX2cAvoSR8n3sqlSa2jt8t5ELbAMGngDZg/rFo7td5jpzGqh7Q+kSGfY36ef
wQ5wcNnjCmoJgmm8AuAeZnQmmu+JpMj4eUxrTwBD7XnyoysJ1stFMykMHEOwZY4J1XxU0+0CIBzt
ROo7P0QvUpApAJrmryfIhshC5YX9fgNR4nKIi4cI6ocnjT/hE63ynG04Edumh08VQlC5iC5iaGSc
/rydG4/SqZ2WQMzIntE47ihMqtGsc290WsVKRrNP0Yg28RwtH3eM6RkRmzCJCpQmAV5EHdK+C2cf
Idrq9l9Av45rhlzrCkAaEUjghi6d8aOtN5WbbRVF7PkYaJyCECh2CjxUnLPJfSWWqqqEcQQ0tlQw
VGNLIm8UN41e9Mt2/6RcomtCWQa9ScG/oJ0/v6aWOUpbWubN+/1Q3c1Tw3wL1o7tpDRzTJmNQz6v
yQAGUgIsUmvYjO1FNWwedOc1+0DXecgFQZwD+5QSs/jS5/EbJ4Uxc71gsJHnJrWgj/P8enMQdeG0
s0S0wt5j0dSZLWyid5QYBMmJgWN3VD+UUYh5rgKi1BWGVtBNKjg0XtuKAO/lhTypjOnCuCgx1xAN
i46hGF4Vdvusb8r3iU+ECag8gaQgUHljK3NOqKPTkZBj0agOuXYNQVS+0zrz3WAX7wQakjfTXB0r
OIfvM7qmf/oEUFcAmQAYs2qMcbGPPHzkZ0zAdIOdoRo2AfkXoGt5SBU+xO1NEsqLsDyMsSBgE19F
PxOGJGnleZP7J4Fv4ik4vCEJHBcMcP3WJkkTv1DcBnsE1Q0xbRPOlzt//KJe7T5Yrtvws7cNjJbF
GKAHwK6WxusSZ3dD4/2FobkVLqWFAYH3WBD7Uz+VpGvCDxF2yUrraEvlWAulPrVmJxo5dbS7zo+U
MWP5jhYNqrYdSVeXLuuxI83T/cQornJ8VLXIgGwkZSE0nZToxhg03UTRY4XeBQCXZgbHxgUaKKfD
xbPnxHwwY8CRSx+30Rtwj8CjA5jCFFiIX8aIfZsw5Qh0npG82MzfYgneqRJuMHAg1Mdy+amJL0qZ
OsYiqGE6VPDFIIeIGKL0it8/6OzjhPVHRRFTQiANuoSZrJKg1EFATuryIL5FgSKQ4wadtTkcWsmH
iUuZ1BgbVheQ+cM4iI3U8UPpjPCmY45HJJaR7TenTCEr2DxdlCFr6+RDEJM30oQL1Ri0fP+iGnLS
1Y1cJMRXECNozIuwdBwarnbeVDpp935EZa6Ah6bHplzzyJf99fDvWOkHHYKF/EoFAPLZY+w98JPD
F6IO+jUhPLhN9RrxKx55fnjC4+E5j12iHybF/hKVGX0zUlJbb6f8Ai4SzcvxobBu/D3q5bhNUG7d
l/hbM9H31vsenvASvZ15oR7N+/BaXqV3SBhchHx++MBvx/ND9WEf6GoOF/H7OvTttoJjqV87fB3e
l4BZ7wizgIFDJIjm6/CcR/29Ys2Twy/whL/qZ/qJrtjf6hubIXLmi2+biRpuTHLy9vA1pkAbyTW3
v77v0quiuoxX+g0em+7XI08MqHR6S1O//uPRGt5O2+v0in/bxrrgHz1LEAZEXIxktVwTWvGa5SsP
POXrVc1U3Kdv+J5fPfyHXjY+HF7M7eeJrVdp/MDhfQ6/xo9+v4Sf8Ju/X25/PbwIsBFP+B9vRb0V
62P2EbuG34yyV8v0oPfl8av9lbc+XI1+ZC6Ll/JEH0f/cHVPn+jXe+6hC2A3Zn3Olx3QyZAfgn34
V7hGTDxPo6PGBwCjIu9ie3qvIT8ikvglkEtGTYueKw8uDqJQGOPqIH8i6S2BbW0bWemMVq7ourRc
fcyuakvJKrlXC07F74G6WOtQp/lV/DbCOEAih3S2cfVQ/XzGWIDHFvbm5Q92wpE3H4yiDZLCtBvC
k+ptmW3bZNfj1qmM5yp8Ie6iWQZmAryoG4r9/IbYF+yc/kMcFdVJVCYvo/x1FNQANvN7QefimRY3
1kkViM5in4iiAEBGXXpVq/xQCEDkgwxqbhwfo3IdbPbIZ2B66bSIygAG/r6KhltR7TTE12r2l4p5
nHy6T/PuTg1UKdUa1Cd6MS8vyOq4mMGCQEiPyAFIY5hcdRyzpcS5GbkSdWrFZYRnM5qLr2z34fCY
OEj4yY7x9dvc8QTbcXjk5/E3HkxuTIHzG7bh/z8c7AuPfz6RuXgyTzIaf3xBkOLbuAeod3OwGcp6
9Q02xFgHJhkcLAecH0zD4RG7wBdHSI/4Gg7MTJr1+nCoMBScHR0q8/jsKJmDfji7h2N19jAhO0Ac
+czxa43B0Km9T3jsHK/xGNbI7tKg/2UC+HMsrtb3mU+Jv/Ejlu4rC87aHr54rh+xwIef6ht5ka8M
TUFrx9wF+yv2RF6R1/9+b577CD85cmI8Ht7AvBtvbO7Y4f79fvzlqOr71Prlp2TlgXwYr8IjN+bP
O8dz7hD39fCou/jl6aFJvuMB5LO2vx55criL3D+s/e8vfshd5Nvl6+FnJgxBAbl/y/fdl8PrDjed
x4O7sO5657b7wjfLV1zhk5vgCV9sgcMTpoXxFkjGsjo8cv/ZDgen8XsvsCMOVls/MW7h8BNZZJ79
9gPeXlaWxT2/PUxaebw9ADNQDccuodxxtD3ytgv6fGCUsP8hgcJiwg5uHV/cm8P95Am3kUe+Dkfz
cFePbi83+fDVuLrh2h3aJXalHytP1ymskKG6cv7pjOpOm5P6+7DqfuLzm0qv5NnRsS0GhhroBvN7
JjSJb/jmcJ/ZFaw+z3lsov/8fs4T7huP3KQ/Hw/3jDvEE+7c4Thztw53zvjtw8PTjTqcbdwo9427
94dn//Pucr90H00kwC/y5Jdz5lnXVxdz8bb4z8s29URfF8o2VSEYWT4wOoCzR7WVCHhfs1uKHUPD
oYhpss+EmBZoeim1q36oDM7kxbC45VdUMtSEDbVXUVktQGAL4EjyPKTf+3S33noXIg0UNrmm6t4U
4ynWCBpKPVBCdg0tUdNvJR/Uz0x9pSe7zqj0UhkbE/BEI5vrwJk0CBgScJMe5qw2BViVz8d+wAEF
V5Hg2cAUbAfeLcUfaae0e8LwFSC4wv5QhzECQxRCRUGPGEi5ZGez4BOlITgfVNixmqha2eCQj5YR
8Zah2zoMddqul2x/91RIFuZSDQHTz0YZJe4owJLRJRY/BzNl2rBqwktk+qk5bWA3BGG+b4F5AZ9s
AHS0NcwAKAqwNEjRaJ6VTN9omo4GdQgYrpqTYIEq+b68Tai0HfuFow+ons2f9abEr9BScsb3st3b
rIZmuRZATqUSP0BeTCw+tocNWU/YpiavHsygaJfxbxMFVpsyVR59RFkY0H4J88xHaziGgVOH3Zft
vCPmFOKZYaUI3toIcS8DgKj8Bqgttb0tIp30rZxX9rJD+cb+lm3KN5vSgi0FVdZQcS0R9MADaLoG
K+WhvAIPrfOQ+FJfI67Y0/SRDCi8YVg4db77zh+TywKtb+sTYf6dob8QJyXW8EEkHT8VfQ7UddxR
4N1T9ovaN21VGXknKfVbPVsZrISCI6X2UczWkp6L4OSqYGkWDwo9jFekOTmkDFVw2dUEpSPZrTQA
FFqZKABx6npHvbAGgYtUOXgLAqtdtX/TID6H5RiZ7s44nvQegyMwlibGaEKE0ZzQZUzIMgMzOqBa
rU/C/sVIlJiOpeSeJ96DrRf1xIH08mrA0paNKhUdVuYfvlYmCz7jh6HPO/ErCbAanX2rgSWhyZB6
5zncvfH2K0RCkzM8zNNCUgCeRprzjPSIkWY9ci2WW4cufTTx2+eLbdJ+8qb+L3vHXaOgZDBBe24s
hVzRElWsbZi9JLg5qjgLtRfkTZkJAwr7qwnWzwotGrWBZ76PhqSLuDFtc02pP6ZQeRbg4sRrpvfS
jNWyxltKrmJQgzgRv6uwUJl7klgRA1EldjVZDTKWWqdIEwZ+gveS5oU6ZIrDjXY84BGBATsx00x3
AfAC2Ti9FHRQ4xEta4oaVmBfBkl3GwPOsfdAL3Sb8pS5F1jG7brpQQ5AgXaoB24Ay0VAPqz8u6YN
GlOZUaVma1lbXGQNSOk8hfAEVRixSnxFdE6oCrJSzw1F66RNVMx9+UbpmJqJhv6aMzVHBWla+X5g
fRG8QCUUMS/EfVJLcOD/RCSLSEbOWK/jBq0p9BLRkiJycYDGj67JStoURO/yoAK0YeUBLxCtxYzW
wQ7Z7BYFBTBiPwpobQ4Dh0SLJrpNbjEV7mx3/kSun+sCSMu+J2tF4cI/KoznK2cKs650TU9GMtKS
m1JhV3wnafIWKQBlWawE2ZQ8dm/S0VyzRjUlISIoG6y/kjlqZKK6CTnutcm148yv1ARXKiv3+gQv
yfdMSqK8aYQTzmIQDffy+QlBcRIGjvRpKE2dCOg4Dt34Zu+89xuUozUMrtjgdJsFYaiR8dFb5BiX
UG3wnrnfjKShVJ0wAEUtmaYLS/ozOIZuQqI3Qd3ViGh3qWaWtAgHtgnEMPAtl10BaCLZ4UhIuDbo
Oq4+dVWcAVYBhD0GaoT6Ne5pBGTtb8qGMKQC4uUvP+t6P9KBa7p1CxftsvWRRGRyzxZe1UQ0EU7W
a1EXBDyFn/V4Zhuq+3i0PDRqKN0xuoheiKlk/OFDl5hxZRtvmh8UmhiIZml/k9Cd2BeqSBQhuAZ6
brJuwgl24C3k9Gl2Xg2iixtBJGpEC6yrly/OA7//D5cnmk+MgQNGaoCPf15eYy2B02+WR0QmPzdx
1lP4LR+WUApvQ5ld5ZLwknIJaCqEBCvHBj5af/c34OUFi40n+O1FJxL9nOfvULSXqLD1H1pD3xKX
8rHaFbFw6Y2jBmNOFVmFXo11oYqsRrPgs/RV/Tz5KoCK1HtEaMozDaPB6orvKwndYuKvyC+oFN8l
EPLzDsq+01zU9g42Y+0tF/607a4VothuufkwMnDrcoyYu4O2MPtoQ2xgIsYVMHbdg6aCQRKx/kn/
OSl4qeEEOHz4Zgd7J2cXmmmC45ZPIkk4wAg/VchuHeQSrWj5qXK9jyzmRTLTngRYgMjmwMcqYibC
InHPxJuR46z5VIWTMi5n0CzuEe5/Yu3iq25mrBACVd7ahgwm+EW3QYfU38MnaPY6QTSZ4Adc5mP8
Ixna7tooETBCmEmb0caj67frb/OAcTG2BeQkQbo0BuN9iTCB+84vJpshmBLg2zDElOI+YqAMxMnm
hHLmyK20AVXTEPjsb3c7ciH0RLsZhGS35erznAd7Xr5ZuTrYTsnQxuFzKwRlW/r+NQPBUAyNMpwN
A2yYhIUuwaBL6vURg4wB5B6qmqkEULcsRCTORQ5NIebysbo4Mqv1vZvBtZb1ZlVA8Fzq+S7HQlJ6
x4klLqiFAV5nYTGuyMg8LZJkLbwSSQP6rW2uLeLvGalUUcgiDCjWy44P6dcM9J24+QW0v7WAtcOK
5KqrWHcx6pGYZRSxy3dFD2JHLQrU4ea/CgtBHDTfd2t/51oQWWg75zGi8Og6AJzxretwt1kYVKBJ
7g6f2rb5rEImdQEWLtlD/ihSjgAv/9m4gGTUQYw3RUS5rua6dmqolO5Pe2Evx5ONUiwq++PE1l08
sDgDZDtwN4mXft3iaW/zfVNS7St2l+C8mLqotSlqgoXCZVCjwGd2gKJuZ0MyD3itjl9T5sW6Df1S
fWg/YpZmyxGt2HwLhc/EKlbUB7MZyfZxf+N3iCfZXLuCqqbd1XcJwNyLoPOyi7rdfOs8/2MdFQ9u
6hQXjbW2BvtnPUFRiixauBlAyl1QXGy32+FLU9C3acbHocJoJdPi3UjTMAIvc+2VqL5FzejdTv7q
p7VPUJcaFPdKwws13906xwrWCKdeFAxllrgveAiJ62oyXRsT7mPJ2cYu9nEf/aA78kMML/R8ufd7
oTIiaDgC3xUZ+yru+ERGxKjesftHtJmpG/7MEKe88Cy2ChB4jFHRrQr0GDrrddfwJ8gU4qu4cvt1
tF9tLrdp+tPqveKyn8dvpo6MIDpl5+li26XJRV70M0xEK1wXk/QwMqg4SB6Fl/Y+a65tSL20y9Ls
KtmxKw1gyuR2DVEuW2/61g6rHzkys9bA0Sty17/O0eW+iV3YdgskQgpmXKNyZsSKyVwG21snFh81
AYLY7LAJol9Cc+Y1C+cjT3gN+iLoGxJ1XfuNeEkRA+x7lKcnpH0cHaKZE7PYcn5g/5IU7qgEYhkA
DWfB6j8rtigC3DfmiG6MO0c+jT+OfjyDk4ZE9TMepdbsJj3tXXC3280XI9mCcPIr+JBUArY5RmQo
UALN/OSTbGTbl/3tMvOGtoVEuuVJPMXO6jVTrrLLGpAVLp75ZDk4NTI0x76OOxuro/PVE+VuaI8i
oUKQhLEc6fZeFflCKBFgBvy06K/UkjRhr98X7CcmFVn+vL8ZGt6+a7D1cNt8xoIyacLKyB7508K2
ehEWv96V9qvcwiwtM53Pvb1Zq6KNdMJ2Pdgh20jNT8uuvg+tWOcBKzU4jHGgfH+x7Hggn00vVuH4
dz038UUcY7lEK7ODIlrnPSH8DimvVHPfUAcCIEVL08YAwVByfxqRZd8lTAL1JeTVYVRrhwgaTExc
HayBdZSTvYnEufMZ7gYURkZZWuh+NHuImhgDlbH7Am1iTZe32aljhM4AbWz8Xla3b4pGI8o1KlHW
arf6Ebds9K5HMZtCDg3viSS72eov7HfzX0jfbF6tNkn217DZb18rPQOOvb2KUt6m6THzDeG0EThY
hdnf9ZjZ1F9DiqgBUoklO6iwIiY0QJZBQioGOMe0k2p3YxDbvoadafRlM7k4qB73GQ8uOjmd0zBs
fQe9EGwhd0/j6qrv/swJokD9TaSQxqp4bUj/IsTQF06xkJKhQiM4e1LyUkRBNV2h3jOsUGffR74r
lCVGwtavUBQedR/tMUFhfut30AMUDEiNZ7TZS0nH1TTTjn2/rwpgX0133UBoHSuOEjuoI6/PnHy4
YKwqNo2AMfHh92TIXQ8aEIaJxn+ijNrmuhs1Liwvg4/baV6nVo3LC9nu3orz43vpfAkC8XGYGiTr
rWGzXhZMu2Ch0Vwk10XIfMapam6bXq5sg/BQXXjxrTnuzYzqOAUapOyROwGh9ihAfrtiMHPKD5Nx
YPiY3FE85JcoiH6SGrVUv5OUTSZtWLvY/FgCFhFfjcws8rTXLRv+LfWG4jrxgMYQfTGMpx2YLejh
oeDb4qtSFjWO4rdxgmsdGaeNoC/LawzEyFBErC3L0I2o5quhlsyYW+b25hf5iriq6BWfF5xo82tW
Fu0Z6udiu4H9LhsokdQ5NuuYeI1ZpmyAweEvDAv+I6l4X7ENTCzEpCFlEESej92Iyxi9KHksELom
vBQ7QdMt6t1uviVMGdZDm8frIsZgaABusQem4GBU9eoiqXpCOPenKKxx0fS30SqJKCYrAqln9x3s
Qhi5zOGD94trICn3O+APMWfAZ2ItAFuWYIsPS5yCQ7DQYNzyizHm6ZbpC/kaRC1hYIUBQ0Y0HnNG
K/buz6Hf+3CDagaYuqxOnHHkm76BdVoErxqnLq7Hsau5S+CPaiLDGwut9jXlQSKIEYQDvDw2/g9F
VXXPX4mHmOQmKfrbzpo4KkFyMaP5cNEyi3At6pT05XMqFkZfXoJcKzSfUj/cMc4WeXz52J7wpHwf
tdEHCZJI8r0mDlZkYs/D5wGFec3lTfGc7s9kgT9C2ipaW4s0P58LFY59831IGYCpT6MBIoW/IZKk
j1lz+y4jm6gFNgwq/7yf2dbdwK5YCoJK0bnF6k9s3ZnE/maXuJrFViiqoY6qqoFbxaHi2Uz4WNtp
fyX5FANs7lbRj6ijQO2x9YhifrbZ8i3SEIBcJqF2CSTrzY8c5XGSQ2ILq9HMUkCAFPpyhlGgi6Wd
uyFdngDYMDiDFjPOzK7jG2/GTeYeS8nKgiZSHLaQeQoOlCzsAJ/jZUciE9XYtax40HD5gpOPA+KI
UQk0pykW0rNhMiEldI6p8gIba7BusjG8hjr4wy4IJg42jJ0mOVVxomKLXGwM2/hKOXWxYW82Nvnk
wnU0AdKjFPbGFvdbZHw6sooUWUUIr5qNZtvaAH3rven4PJcsbw3kk8gsG+k/br5B/7+PR9mBiHGk
Sdldd+CTL8xhzEtWDvl/DkBEokePNrssrcVAX3L9KSM461HrlXRGXpIwWQVWolg0LLNltkASoheA
psblEDbTdYMjAQuGvBgTszWbdPrm1aDB2wLfMg6YCjRLyfMZXXi5L7bRmukPMZUDOtMOV0gQiHsu
lQ9VpBXDBvB8PThrRKr/M1ZsO5t9ZDl1fNVu9zpu6c2ija2hITTusZW7pSRcqoBQpmzOlBkSSY94
RYKqGVTJS2mNLzn3w9vx2+OKLBfZtP4qW+3fTV07UqdQFAVX4XaIiduoQnJECFRqj8NpIpJ6RS1C
g5goQt9Hm2J3UwBWu4z2JFfqnzfb0b523frzuKLTOKYZYTmLjN1IL4JiWwLLnUokQLDSiY0VEKOH
sVOoiEEzvibtwTAUpC+mRFUSMVFY54a6JFctOXGckwIau1aRd9oJ74rd42NWVMfttt+Cm5JzK4ga
mp1bXnU7ThozRddWlpI34IwvmTqkKV3Q9gGcMqV0U/IH/Dx4NWj4tcd0gHbL3YgDJFYS3KVmQzar
8rvRhmAQsEYdRhMhuAZ0m4/obZvVHaVa5t6mUbjOYE5fDQtFl2llYrvlYuorcrMZ0z3GagkO1BYq
kqtmYAuTQxODfbI83Be4bO2pwioZHeKTdDI4BgdeoKWC4XjXjbhJcyNsV8pzQ/4/467wMLL4rcQi
c7FGigZm0sjIJXaVBgVKfs/22SnxtGMsbE/5dst3dqmPqW4DRoW0YuSC4p4X2FA4kkJ+wdu+t13z
Eyp5NXvXn3GVzcCeMPl2F8jrbTBJQpbbi3bjND+2lOJJB5vvJHI/4pLgD9vYXgZeU14nHTMNkiQn
RLD6+TZm2dAy3lxvVk55qbF6fobD4BBMe9wP0HPpxcQ5pSS40k1IkaAZ3AagKgYzXhEg7av9o1v7
wECIVgYMWacJjqNNJKnrUVXKKJx2g1ZSDo7RCM2eREU+ww9G7385O7PdOpImSb9Ko6+ZmNyXxsxc
cNNKraRKqpuEfqmV28nlZOTJ7ennszi/CiWqIDUGEFgUiyJzifBwNzc3uw7jw5fC4Owmtd0+AH40
A9EZQQVewFHC7Str0qA3f4nWJPkHEgi0hYjqPVN4wNOGaf7nxg0hnG0knn03cFaG5EpMxYW3CNGS
jGIQY2bWcHOaCPOr0JqDsqmKt5MizL+cWGzuAVvdcCRVW1Ro9qe+ubWSFNh8glc0K6EPrYa+YN30
I+/CRLor+PHKqB16nGQOHul4v3HaSY0vXAmc4cwG1gipHLALI3xAWmbUHUxOmPRfYaAeloM6fIG5
kGT89SQKeEZXzUz+kbRaKvv+GS0wZhIb0vXCmNux4WoTctf0SJo5C/5CYONrk1IcIHWXoxi63qDA
xBqcWLhBR5UXoOeLbBj5bB5NiEYn9e1SkdkWHq86jFdglhPnh8NAgtZaUWycDejBXLtgEleCF8LD
jq8yU/GLTUkhTppYy7xWiRgql5KCliDavsvSZ41DlTWv5eWUhTxuQ7IuAS4So+y5UCib+IU7AaRw
2Jt9WbNBe/R3qCGlXtgD16V4GSZd8mSYnRt3zI6XS6w5Luj2pV53TIprI5lYHNbuaefNug3lh8TR
UB/43KNBWjS5/5b4PJEe8stNX/g4OnUslYAtEvq84WVCj9P+YNVdTaAlxKlfNPyUlTVCgii6ubCb
xePF9njEXzZHAWNK0s2afhU5zLQxS3Hu+1sKcjpf8bR+SrrCp7BnSaHKo/Td2UEEavbtzIB/3wHY
9TkZruXgct/m1D43p6nhrOTlA43wiwZGhYFwjjJ8xGPmBNBCu4aTx1Vl7vIWYNt8WfYxkLPDH950
GG+GfCkormk1upQETgD2gvURTcVGcdiQKZ1SGSOVZB8Dx+kUHLCpJgAkB+raDiNvhniY5qLP3UWq
mnOS7L0lBUOaBVwPM7dUnh3QO7ikkvM/DASXOByGIQKiV8U2uzecihhpByRne1BPOCaTcuAzNN3s
vbRFYvyBZFetURLTAjh2inEkc5+KSZMZB17L4nGgFAYUeR+oZByXemmdyyfpQkdPWZKF+VWEi2+d
JjqvCNzL5H6DZk4RGgIyC/NEsw400VGxk6Ek2mf8BnKKr+eXObDMl1C716NybRqMw5B9FICvhBTl
FQoIh3XRH3mRqqJM55NsuPnn4gRf/UgUj+qtI0HNgNfpQF6xJVKqbPq/PK4ObHfpNVZBUXm5HEBn
F9rszOiqKEOHBpiZfqzwxQDR1dY3byvc3TmkaWQ7yL5ozM4vXwEHNHT1OKtQqTQxuZFYEE2JjZBb
k76kKTqzCBUSEmgAvA8z4kovrONQJdeuBw7sOlv0gSbwBI+en+mGWv8oy0rpvskkOc4XDBZWKUgq
jRT25TJo1KtVRYT2EP6kyA/YCkYbZOHIVZnjjstHBUnjw+cuhIB2ZNLagMoBbUeiF8rGUs7jd6HR
QceoYHFg1RSNAivA5HW4ZPW7NOYmEDTKGe2bm2+apNg31gtxnxDq6QF64JFuye00dfJVTuK0pNlJ
M/+GkUEOInQmifm8XbXBcbFDurUCGHBTMMslJj10e5pI/QamWjpUXX3hvljgmb9JJWB+dvaanU9a
OP1BW34ljy8cPOAM8aOZ1gCBewJAg+TvbeoLWxmJY/S1m+vNmSEQVYS8vuBQMMIal9IV4QC9Xut/
yDD8MgIoq52xtEAczsJKbpkHOCtjcUnEBnKq3SuR+fbL+76jTzIesuRpmSwtftCwPqrDPSZ41SUz
qfuVWZSlgcLshxAF8HiilpO7VFlUN2f8vCMG6o6XE/jFzk6jbv+mUl/Yp4yOmM0ngCq3p6kC2URo
D93dPhf6GpOxSd/BzBKq1s/S7rHpT7FhvsXc4XBlTw8Lpi8rb0BeJtosS0DqabdOigcyBxFr3Wdl
gFfST6EYHZzuuqzcT70Do4WDlZ8UAJmj2NIBfuZflwKUBUER9JdSLl4GQMVRyEzcynktOD3RqWs8
vqE4bf3beROefOCK/Ch/1TbtkR7K8vZgJgzIygajEwM7mZEguQWnB8opO95fsIjcCpMzSS01mXIN
Gq5X9qgEy9TZQCZDh6NoiErq9qYbFmWsHvDYiINzaVluxU6McAv511a6UCaS3I1XEea0J7sNTXp3
/aMPsw9pp3UzF3/2O+c67Fpiejgdn+oQTHPyViaLAubEWX+prVWktLIRz8NyI4B4sILSUxxfpVQu
/wp34urib86L+uR+QYWye1XENGQ0btA7uMKhyATaT95uTGye41yuwk0xeyJcOFSRVwEgRBpJYEon
FawPrtmJDjeNzpi0JN1ZfH47Y0EcWIarQqTuxnrY9mgIu4aO17R/06RfkRDDS44zqCSX4UhGMwvW
Qb7gfonzT0FLXdAxM2PByjwcXxdcGGlQVpMpOxlZYhzXPhGZPBGGA3pMXjTfFRpO7ekdP9G2d48s
VHfnckMc51+6A3Af5642M3eV7tyufexFFUE5K0mzmu0I9TJnx4anrb6zZu4nguDZNzqrnNs0D08o
PkCYMmHyFdGv7ZnrtsONW3DzIVN5V9JcURs80Z638LsF1Vsv3y6nIfjSxEbRGbx+afvgZXoYWk6W
bB/7q3RwQEYwAGYVl2H1nuOZ/DZnQ4RSEJXfB5qArLmWN+lOamuF+mC9sXYCeDF19FjmqX8rFKAf
uc0eNYOHzcidzKPQWwL1O2SUZ3H9ZWu/oBYMlKlPKrIHN+g00jK/XYfgiP2VESLVbs/yFUOHY7Zs
N9Y7u0lYfY3HlZ7dCTHtuw6xBL5pFmoktx1LbgF8uCh0DR6Bwh35WpOiJJ7SW8OemGi4qMNnHA72
eA7a662tgYqpWa1aeeMK/sf49ErlgesE74BSQWcnPjQdCuOEl/J5mx/LD8c8Ivljp7rVyqHGGXtW
KncXUEYJi/SHkOZmBwRcbDjWFBT9Nu4VEyNipw0iaMCXjOmGG44mhMj7PGUGuayew+siKIJnMWUJ
Mjl3HMpjyU6XwCO5Wng5JrwDGT2RbHwdfQ7ZJuYecJ3gBNsEvQS8Rs5dmmclw5MNo+ccS0RdFHyr
q2LkqlzGm7l+cHOEz60cX5/gLUzPk9qPaWYn+Vr7EMzMKQtRTahxD3VOybtllDx6ikzifgDM0N0A
gn60YO3Q+ccPTtpTZK5t9wL9VJJ19Q4any2ncpa9A1Emezp1TXt92Nw7t8VtApzS7KSWfbwpzydw
UYp8DTd+SboxlJaeTs2tmYKUu6PZ/QoRNHXQUq6rgWVAOsyLZ/sf2/tDSqO8r4njEXtigt42LA8W
YQ3bNnhp3xOATUptqPgBwGvte/S6i2FjEx95ZimMP94HEGQDItdkAsCwiADC1+OiYCJv0ipiJFFt
OuvUUFTb82VXcaXEs084mQr0KzgyuVZAw2+nNcpv/ZbMe5l7tlfpvps8AtxtD9YClIH4vYEMCJec
+Nyc+OvZSc3ox1W8NU7q0wsJmNBuoxsdTf510xJpw40adFUrgi6MOeGPciDWAwrxtHxuZGmVG5XF
+kEzaw0VAFh6yPwYgQv5//lVUXIzC20nqm4WkDkBRab4eQM5EE+WaHkH4ociK9s15H9JX0sOoyoM
1aowIVAvmnO0t9Lq3sz0zNMTFbjHI4hO6cPsHDhwZVLqGexRT3rRJe+YscJvHHcdq2NgIXH+uhvf
tSwEcRffX46QnPRupSA9w4m+ksYT2B4PnDZQvFJwrfySRXYAJvSXG47q42V/AgNkSpOkW5TFRXBu
4a0Bmni8ciMxM9Y0ofPI714yxU9Fs1DlaFiRhmWLyS4dz3yziZre8rLQPgbbDI/qleSk0c3gfu7H
ArI8V7vk5BpacDxl2CNM+YYnnou2tgvYhxNsn8OkO9CrQTCKwo8OXMQvFxHIKikSzvkubIvDUDbx
uMFEBScqqk72PpZ+2KAQu2pa0WyE5bF+CCOuYi379HLst/G6FkQk/DgsqXYZbMGznrBBB5MTjgLl
mkQVNTKa1CKAEozxZo3QY6SGAzU4EUFs1gSFkzvRQKAq/4yTDubM4abrwf05dSFLOiwm7LRp5C/a
dt32bBrHbw7FZw8vh6NoTz+i1rS/nju/JuXIeS1NMGUvi5IQ2epxVUdlEJ60JAumay8tmCss2bTr
Z9Gfi24s7xeHUSVMD8D1BDmwydVzcydoLEsDeDXs9Z3xdRYJ80gDYAVLqhI50HJYxApZKtpoohqY
hQyqK4bsOZEResmw43Gc8D9DxIhDqC3XDBvxhDJwsb4kxJqU08bt+U1m0aHQiaqS5/WXphdLIswU
2HfWbN/vb2zDLQ1U9Ybq8sn/z2ptEtSzK0xwSUDcb0tKbO0znSU+GUJRQvbOOS3cQSSHlkCXCH6T
2aV1vkjXfrhBqIuN5cBa8GbuZ2apuzWpMfQpMwlGxE7BIs1w1I9Plgo3i3AhE3PKrX9BKKbCbZeH
uj5AWMq0WQLMb7GgtDtvyfdvZgNyMDOKU+rGHkz2x0RRZ9fFGKTb1RDMKa8oeTag6ny152koEOy1
IdW7tRctZyVnVo6jpo3NAMBq1epjlYTlDEQ3EP5xeSQtpslwMx/cr1S64WtCJU9SbSFNeUtBOG0x
5iGbEZlS0IupqIgKNF1oOt2bdZohFgOCKKOS7K0G1dFPa25nj6Cpf2wOC0/WDN1z5E056KhX7D9F
ycdsyCiT3zH7lj6D2kIGEmMFhu5Z57BV6qOePWy1UcFhOQHL7SMQFukpgYQlYJGO4tSmUPjJKivn
0zzyW/exhHwy8Hw7hDivmnFv/zvZwSRrtA2udgNyGGSElj0B/t474jRB9E/xEmT4otaACA4au0/7
qr2FunkPPvlBwsO7w5NQ4sDJDURc0YE6Kjtf8g/zQq20I/WWSNVCGLPG91zDOU9jk7iGLvNVdyCa
JYWwzwXtD3dlNWBiytq03XPSmx5g+kU/cIaTWgI1bPRBgfvw4uyozAFluIWlAQHodKbA+0AbhmpD
/s4mF07T49CiF4dnCzl/TUPFJLQOnIl/bXthvaT/Rw7VupXpdAKjPKFPfqkxhtTwbJuQLUCN/SGk
Jxur9Yb25KWZ6IzWI3VvvcEpwztWB3kHka2TBKtIzFdzQzQW3bPOQSxUec4tv1ZoPOJQ/Z+7Axus
wWpE76pA6eoaYaeFlIKRAo+L8dz+j/XY7fRtqZw0Duni+4ozn3Cyev1QGx5tl9FhKwke4vBKCT4N
SSWtUaspp48TnevLNlp7yCzg3oBGrlyzg/lIpOEJXdK0/MTMIE1vYSHFBAKlzkJC5rG4cH12tJ4R
6VcwhIM067SbN5a3s3JS1JEX6vzc3tdRtjEz1L3tY7JbZZTFotVGoiliL2oZnMElU91mIY7MLavD
dmgc1vHtX5cmKpi1WXG742tOi5J3xBNzNl6u5zfuzSHZ3OvxMGcv6UUDBR3HQ3kJOcYZJxh1Tjv5
rwBlm29hCeAXOly/bHOCLP8wDGtwOx3jEsMqFtxc0iuJybMsz4reG+lZBfjiHsD6EpcHa6V865Tq
Z6aBC1iC3lKwHbGxUCdNYaLj0uv4lKFAQvM355ZGX23OjD0AeOi+K48MapXaCY5LBE/99QHwio2Y
cbzVfeVcddNaX3XRFLx0Iqd6P3Zh9N72fsacpgiUG1g7ogpN4+HNfqB2CwzI9MgSe2p3sxOx2Drk
7gB6+uz9KY8c93Jss/5Dh6Isg8jEMqYZpvi/aQahODZz7qc+7yIJy+SF5+/dKxfA4domHEBiT9OO
8xYn9fKywoYa8nIxX1V+l1PZ0kCQ/pLACOp6hzWWfVU8soHJ2dRXhhqtGdRk2D8nE+FkWUBbnZBg
G0ArtTt9P2V38VpBJ+pubTd331RZn6izanm/l4eBtbiCnlnSzFjR7/I8LmVwN+967wlczqyVhQQg
7efw9ehpt44MKbnkNDqluohXjsfEHOgMbNH8Cfo3luSkwBGyGHCXA8wlDYolCUFI3cG9YzCFofxz
R9RM/EasEvg1Dq5xKb0aRolIGXviCorubEYnX15bJjeZs8Y55o1vlsUt3HyIcz4P0JrDWz6m0/U9
iyplIkTkCUYA/qxRcLxMdvXTcl0lTfe6IBRbYeqmIEwqmC0bMXNl34Ka6DwJfbo+husv2eO2M0Tj
mwe3DP7dPJBwKXQHAlDAj+/V17IHfDrT9KAcYua9I21a4+Xa/v4RZBW8HFsWEOImmdInycACdvJq
vWd198+CAwzLRIgLFiSfUkTTipx0n3Opu3RScvGAOopuxEzCCXJ2ScaW0nEAOEYyhTsToOSDCAXJ
1D2vNZU2LjzZOlei6yp7YNe8p/FON2PgHJkXNnqS8VSaqPKuT20XX9PESJ8MTfwhN/m7hKGlQDio
Xvhe0p+yaDucAr2oPeZ+LAd1BNPrPUUiCDg7nhn1JlveitCXlttnkU9rbEXUOoWqvr9J4obMs2uP
z5pwq2nT6DxTv73bIeBQcy43e0Z+UK9gDW6F/FfEqpMVX4HZEGPTobUscXpdWj99DbbYu60ZMSOL
glla99xDn3NzZmW3pTQVLyVSZetOjc+Q+c2QQ3Uyndgtu+EB7Ts7X4w3EvbuMjG8Badm959pJifh
8SQaNzZKcwXAatNHq+k2toTskHkkGYxBj+KBq/o2XfrVXr/tK5/NT/F2vsL0kc4A+YG9a2mEqIvR
IUFmDHQmnehwV4H+joRTTY2BKHxuCm00zs6A5NE5kDw68CAcxW9xTpLWD65ORfqOE7G5nrJqonbb
j1c2D3JD1T7gQTbvSAqCrSQSl316n1KEAJht38RiDXytMIl9afAtNbYLUL9OsDug44DiCf3Igtd9
ZXlJuyqFxV95QJF6Mj4FR5OzpZxZ2U3BGwhnyoBiBi7de9Y55WBJPng4nIm7kH5rj3w9EWhnjixg
kdlMQFZWcuqFPbB+mPE20xbaY69kCvoauQtsLWoSxhZqFrgbYOsAJ8tc8bjem2WgVU53RDSWnXF/
2w7a0QKw7CY96BoNrJBsHgKJ/xm1IPKVgTMIZV7g35bdJpS1cdjwyRIErxWqAJ/MFXGT3GdnrhNY
RJRbPOG4Oyd1rklzIlBRRjNO/KTZFH+aTRnuulC+Dhx1JPrvihObGFINg5Cg2Zo+Y5Sxo2REpTF9
podMd4/vCDDlgxEK9pgCLBSN+mcJr6yggH4Cl/LebUlpk5YFNNIOvnSOKr4CHqRcG9PRNoDS4Emg
mm5n3u4TJHD61kLWdjUe64o9tRzVvHJ5xdYVLxYLjoaK3QN7w68Lku5rvRc52Sm9NKek94Z5BBBU
IDgm0iWsSAChb6R76hJWpUdA7CM2VrFjeyAxy2An1tYibheuEGT1RqZhf6L8TadGUlGASoZeTazd
4eVK8ik88dJ75PQg8nKcgs7cLbM6YROjCw7jEv7hvm44u6jXPtN2I5gFoNbIYWigBR7ldNPVMOyD
jgAw7ixESrb5aolM9txNqAvTEGQdYB+M1RnodG4COJgfFJdc2liw7fbL2uN9myADj24iikrgrxMr
Xm/Nxox6g2rjIF8rnoRkiagtlhsnIawCAmzPZXHzpKnoVMGjpLafaQDMjR6RI2yKRqAAUomtMQFF
kwurP2jfUAqknue6/OPA4w0af3CvaTcyKx9wVfqNYbG+te12u0UDTFdR4YSKJExFbN40JE2GSEGl
j2+FcmRJmjdGhM8Dgrjh0SbwyshnlE8hG3P4VrvLhN0BpkCAzJKbsv5VyDEiAsR/4sAJV9ZvVxzu
rY7wwJM/8KAtWc0BdydwcHmkXq5xhrfJHEQv2p0CkU5ExS4B38/TNyY/3ex5dFX1xb9salE7nD2a
gkuPVJ1LDxlXtNGRURf1n8eUpdoJD7NbYE4pWB0mcvllEDnh0gFUU8c25MfFyc4BqKQUbUt65a7L
Xlhwt5gRqlJ9ER648ablnzhkfmDHgErix1mLmFGksnkGubGWIi0lyk5rDegZSr8bkmDM8puUkuNF
soyed0w551w1fOFyfLXqK6LTClgpmNyAEMLOD9uB8xuSZ2Dgk9paAK3k8unFWKQA9mO0P6g5OyTe
y91h0glkDZxthRhRZPmn2odB0lYACmt4c+GcCKWHtp/QfYaf0qlruCo+egYg0NhSA7yQGHbufNQJ
Na1WEpfCZuobJVvJ/AqyCOkJ6f4Ll8Eylh8LXcBdmALAHRktsI1EebqKXytt6QvaygPM0cP+4MJq
sXhekwmSRDHUngv69YxiEurYR7V3Il/Z16/SpLro5g7WVTTsD+lEizkkUypOiMZzgEkDaHQ4PS9q
p6jX/rSZBzX8mtPycfR4Axd7zZqsq8mAkAHiMkTWMbxsyvDFRXcsssBs5fTgzhwQXUnYHdlEF8GW
V3sxpEfEvXFHU6/VTiidSdxUzUVP1BLJ4CJArDUbxxSRh0yIBeL2o9hMqhnFngs3SpaLruuj5LBT
TrgQoEKPWKTWfr9wQkG44QPOh5q3NB7LjmyjwGxHcbB1OsRJk68Xjm/mQz9UtOkbgpJgPWgwd1S/
gJRMM1/MmLUWGXxEnMXUXQO/u1p64oal0rorC4vcDxG5MkMgiVTxoibYpW1U8ljBoc+OqOfxK39f
zpXrgjXzgiEe2GhWP3UiemijA0RQEWWSmhr2osN75bSWDT/kuD2kbv8GWNFcLYY+YYqQGLoWtpSC
OfVRvjYMldFbcIvjk4v9NMz17MCsNQmBh/ALmIU9DiHzDjFimhI557QdtBGodeFMbgibHNDF0oys
eSsexzD6jiooIC6OWOaxAYqnF0T3Os5MXT2YQ5+/RcXlvd+270VisUiwRgPOPfSMlFsSntuUvWtP
BZgEU0/9nn1oNoB4wcp954R/CIyFEnC4TZ31S9oefGyrSWQsXAw5EypVx45Vf9nmGXYiU2lvwSQ0
aZ/6q9sAKbE51M/ShmegZqIO8nAhCQgzgDz6ey8sdlUwcQJCB92R4rYk5HI+aMLeiGVkUQtf38BY
M8wU+SG22a26zA1TMQzqQ/qplNI4xDo7oFewyqi+OLiFSFke7zzRNHVaYlh4zBcYZAS6dNbUWQJt
QWnv4INnxiAYMags9Ooqa9rL49pgRaumbZoTAoIMqoA8PioytHFQyszE/rSE74ORfd14nAFFDpnV
Jt8QQsXZZCBRfPIZ7gpFKfNFZAchjk6IL3IEaaCk2PgbaTzH2YkjMmE7zSz25tJxe/PGklfHlNw+
KeN3JDvMrpV+xCyqFBE5QmyDaDlCq2RalUUv1Tp+lk32xsjDIHsqumvhCbNsJ4IDmYm1OG2Yt0GS
iE6+WhdyXhJJfJ8xNGgO7MskpwqwpVlj8q9JCk0AfNmtSKwNzGRLajUVeNQM+s4ZTuIVhmDUlsKC
ezTLO2TkgPkM5HSD9NUF/ceR6fCiYgeyhJF7oEPAoAWBzc5c1oLXw5YQyCC5PxQ+2x+ZUhhhdGRu
Q4GA4Gm0GmfREOpiuesjCNgMjuh4qwd6NRysUmVjS1I20bZ04ndyoTMe/0xeox2EARGZF1+Ja1ZB
1MHKvOgBfsJW48Ps29Abu+duATfKxHgbHFmFF3u1gVI4p8MDzlF0+Y50LhbuWqz2HUi9m9kdnR1d
Ler7iy4d/H1qM04ej5ky7CCWiAzVRDNNMHjY+/H4JTpln6AygxhWPH5Mabm7IxkdoAPzCwjpAIMz
H2DpXA30TehaaGBfjJXjVvEhbB7StYMFgtRK3xGK04ZjuliLP4Kw/QKBj3K4oUkqP6OLIJx8Urih
eYCPsD139+0hgcl51bXmZRfEGERh0MDKPl2nU3R5MW7+Vjthwa9Q7aMtITGLi3FtmQMBbL+HGEQJ
bGi6Fx0n5Zh1M0KiX8QHFbYL+dQQK2Mk/uo18+77RF0U1MUtF+yiDsOeYTHXvU9PrH9LKmdG17eO
mnLmharbcIam1AJ+2uz3NlcQKy/UUJ6p2GeqZ5YDJ7eefuCQhTQVGVGDWcyHYvYZlO1Ywppz0RtQ
cFt6ivCM7QPJDxKpR29VlMJwp34TBCh6v8x5Ljq82YD1tu2+KQmwzUoPRdPOdQtqtIEaXXR7BKbY
lvVDKvQgRRz6xmXAg7wB92aBB914yl9L/lVi1uxeFa99+eQiyI7OATph/WDboLbBDuWT/kwHJxEn
G2uPp2Js1Gz7XFJPXyR7UgbMxY0cupyDJ7IwHWupg60mCDwHe7Yy1hd3D2pMWJZvSFJBM8viFaix
P7Aiq2naith/sPxlKXT2DPheXYyTyzwng4UPtFlUP/NDiRUdG/ta2MUFDZSj7A29BzdYHni+SCGd
yAutiD39fr4dunXKq0BKhYMetVTryM6lak6Vc46dhk8MZ9drnXcWCFFSRINKRsw8tiIQbtVAFDE5
b96iFKLM2e0NEQwXv6uLwO8ONTPA3oN20IwEtcYVLxKg6rCMG/dBiuwK0RL35KD2yzyKGu/B0h6k
OmRGBiRKCLXCW1yUWxqn/Y2aRPjYiiRhYJ3Y7EepBJjDRP//b3PyPO9yOBWRf2+Ni5L8ygIHBSbv
R+R4mcWjwniu/0JEeiaOq6Ty04UzBRNVphmeFln2VLPwuhnAGihT+XPXgQ0RAYyVxZ1paCZJGWN0
v52VMFWQsCF68aaptUYN+x6QP42D530yMYTACTRyTm/dk71tUCyEA1FTy/zeDiP76e7TNHAzoDOE
nNHie6z3ixv9xNBmnr1KN5IlZDXyy6k9LvgBcCCxqyAnoZxcZIf+GdHAfaGJodlRLdQDVXc+hweS
KCwKjmbHFTinTa/khWGcN4mQXXHkGgPkEdEIDY+oOY7M7dcbXVLMFOiSwKFsYp5HWp4+7vX+2VbT
2gvnyfuGzWynLCVD7OrQdXeyfjZOcVvmGalmUL/vB2WsohfjarPT96kCUMPJp4/eH9GN5PihrbTR
rAVKckN2t0iZxcFmT/3GICEIRbqKyjgmFZwDGgzC7dnCtOYZCwZIJPKkgAg2/DSlWDwjNIkQe1m6
S+yEBRupG8QK+itGDPp3ReKCZtQkF8bj7BWrGzLut9wh0pqIIIQwPShPDO7NMMdHC+OMYzCgwet8
yOeo+rhUprjdRegDTKQ3tDJyEkxql/xW7MP7SS6ChYBWIMxPRmoC9/E2CBI/Z9qu6Qmq0lJeruXD
KfXJZaEJJCN29IzVnpdKnixr1YiUFbMmtwM6ynK9GqFq/Od//K//+7+/rP9V/DeB7bAhCPIf3akl
6e4m83/+8+frwkgKOVCX1ry0SB7L9MzuEZRnjQoI73A3wFAkvqWjhBmEZ2K8SuvToK0jbwKr9Uk3
fcnR8aX1oJ3zXevzN9f1k/oH15XC+9NFuVziI7GX7jBBF6rilBkzdCJ8wgBqVDYUII7j7rp3vobm
tLZ8k59u19Z/R3r4xAw4TBgQmMx/FSA1TA/tN5f206vM/DByvchDvMxPs/RxRIub5Ogxhn23pHhB
KKLltJZFYaYmtfMBCMg9cWb/T82g613mU/sUYfX3zoSIkOYCsSp2Ik7ZX1+ZNf75QTIFP90ER4cU
ZTWkUx6bZM9TXfgMxRd3VKFwl1GaIy0XHEUr5NZFpm5pcgRAoTGje2Y96mVTRb4qgxEmh28KZbqY
28mwQkpy8nlUT/nX1/nTokM3JXbDEGlStN/QgXssQjvUpVvma/vKLjpsU5ZmfatzQJuhwGGDgehn
EoCwBN2e4+7fNgqyTxhlE+Eg5wWn5NfXZXWg//78Hl/Xo0W3h8iBHMa5faWzqqgoDHfc3wAX7GyY
W8Doxk8kdv2rYwoIYsmKLTVNGKF+hp/Hd2uWxa3vaZO+HqfsrkYMqaO3Ot6lIwFPE3l6sloC/wNn
z8dr8/EdPJJvH/PZ67oxPj9ZTfcTUqGgYEyzMdlBGJESu0sTREJaMmgJPQ7JuXuzTztQNvLbPNnf
K+JZw7GfniyGo8ikZph8PVZIT1pqnmpqebIhg8M5WMRiYH+bnYkCF8JegVoOqaqQqwi+zJIBvm7A
c3fHuS1eNoYYHbr05i1360zx2jn7MLUnQZugUsAoAFQypE59p7MicY5McxLQAbPu7QFjqazFKf9k
XdkNoLx6ik0s8oIXvbSCh4UDJzZMOVOaA0S/jP8XrBTDTsTRK0cWAwZok4tlil5aRBEIn7aDwGUt
YCW3bsNx1mf1/RzAcLU6QPVEE6yCEgD7j6NOXc498c07dfJSWLEImXBmW1n7BDjzImHosGT29vDq
PG9UsxQZG/9NvPAeyxRqtcTYG7IVgwiLs0frfTQm46Ly+V5ylqHBwggrI+VdmrtQjSYSTZGw//4t
sSRTYgZuEYHApGBCdlV2jBhHy1r59+bEnvtPy5koixufH5NPP3YjqNsirsfq0L1atjsrqct/0Uf9
rq77/b9n+dTiu7gun6CKyhfPn/A5f1JJGf9d21jqhyjLSXL3+0c+4Q85C4X0+RPkT/n8/AdBVP6Y
5f4vcVyJo5Zf7Fb6LmqMLOrf/5wFUc8fzzqoCgRWzZaPCJ325o4ykc/5iLrp/F3TFrReYqc1Q7vS
FD9/7sz/1rTlK5I/rb+cP7HCp+dPz0K254+MDNN/vP7/CJJYY7GTfeSV6IH/mNDvqXekZ7OfQ4wy
GVg4bytve5Jg7JCGIOpMMsAJempHF+T22q8w0ym/OS9vigSogf+KtssED8YHyItXrDqUZuQGKafh
ZF0fpnz9ciiKm7HO7n59A/+06hPwPmxUceNI48cirsz6jMtWEIusopUD+hhx2pDyiDVs54sMLi/y
Ty2C01vTzLfAsTQEdAbt6FHC6pEpE2SLz0HFebRSsf/6En8qmtiYdNlDVMWIv2QZjyT4uhyXEEDN
9pWcmRZ5P/gowTrUjT3cB2YMnurISWfCoqlpCMt4Q2biIeLsBlXAvkBJMNR3oAMK8L+ArMmkQ4NJ
EhGTsUhzQgMSayJ1tXcQIemz66xXp0U1xY6crZBy9e3PHp2gTWctc8gTpTb++tAxQBtwKb++/59k
EXX/yGqTMwOa++RaP64xoIKkybPsdC8Rd3SNXoYu7bkccw2SA6GcwmglQagbdNFcd5fujRCZmtEd
ZaRd8ruk5SflfOpXFyYInW5U5lk5j97JyILokz3GddzlSEWmNnWBX6i3DPWlsuawwgdHcqxohMrr
zT7sbvkYGjrlFX+HpiKbMKlUugUxh6RLyVaHVJsUFeS7ZwzzSZAV+gqQLIArgdKt4IERrwAF2RkP
rd8868eZNveFDCB6irgeuji/PNKqpV01DnHMKF6IczGUkKdTC1FmR1JYnm5F+mLZsUViVlVN64ZE
p0FJkekWuxfQZq0pXnaXvYAI768vLdOv/iFr8LyEWimJQqwuXQ6qH5cBDBBAnOHgvlE+Jsn+Amk7
RqKoBHgHM6MSEhY1Q/RCuqGSgTy46U1SlTfgZR91HiNWAGIreZ80hiVBLmYdB/E8UPtFRwDtrI9m
YgQdyV0T0N8E1W1K9GOs8S0IL+KbwGr3S017qwQQlRysGvySonKPxGhk/Z0eNU7YofomJYH0oG9k
8aIl22Mb9f0c1ZIVbuE6JCoywrGVHtWLwqHWccO0AUgeuQcLXPYKgv2t8QAxUoZiooScM3O0NtG8
hVn9coshj5AZ+/v25DTeSgVWpumKxxJos1NsHbZ0TYTiMbLvyO9q3U1UVis2LwkavjJk6JAOEulL
N/I/CLs/neW8zDCOwIIi3ii7+seXOZ5mGqxx5KIfzEPRpAAY+lKu15IWBrB9Y4bZ2o7ZERhS06br
XjVVxNwT7A+o4TXA7u8r4J+8wVj/CbAUyhz4/gJTPVr/wc6+T3ns8qeyEqzg+SwDDjC8at8tG208
jNoAJz+pBEac6pnpTs8VVem/3OLC+2KmdLbmmSWmdPQYKwbCwym+laXNr3cEl/YPW4IYhMMFJlKZ
b7fM3+C0+nSoShfUD4sjoct4A2Ls41JYSFVGv1C7w8mpi3m7TPfcxZH3UY4XS3IWiTHRgNDN5kMu
QURZPhfWwZZbtsbLtlMOv2XG401OGqoiNdLeeDSHAcv6id74EsPlQSG5aIgQgRrz1OJEvrQjEnJk
6JBXY6pn7oCDlcF4tozO04X5uQ5Gfp08myJy6yChd4x6H9ZPZ2Ho9C4z7Y3nAPW7McfW+NCb+a2s
pRM8ypV6Wi9zT3QmomRONk8hIwNjq58KfFjEDZrIRFsKLDml6Rhs4CiEiKIKiTethjtFEEbJtpdh
EQZFaclDBCJUvamteK6KuAEaq/KiTgvKAuKeLR9WfsigFcE8LoVejcchQ5NAdiLh0sfX+lbpBe/6
RmWeOJZ6Sz2+k2kNaofDl9Cc3QWOJoYtGHPoa3RXfxfb/2G1ACRG7LoMxSKcjH/cc3M2DdFSrd6L
+bjcl0n70M/BfZEY9Lvp+ZnqZbqfXkgpWQ9AAwAwHg+XlZddDsv6TPxkHfTj+ltx158vzLfaqaEL
6spSeHSYJsdkqn138F6YFFXIzHnR7FTc6/pWShxIxfzBkMgzvdoF5e9mgLROvaXq32YlHK5yChfN
5df76ye7ehyVwU/AYmI/DkCgHl/XVNCnWgdyQRKP7xCdlrk9xFFIoB3EQ4L/RUOigY8oq7YixcqT
E8HW0cBmUMKsuU/AwZ9w7ChLFDtLPNXfJ0v/kJj4nh94cRCTKSaeNW39W0jY8yVcTzjAvOwn5E/c
E31Ze0QSECTblPbDm8O20HAtojt5uQRxVF16uwtDH3gRFIVxepWwPVOg8AT7/uQyQaZ+NL/tUi1q
c+jeiN6nU2ORhzQQjLK/hEn+G8sS0zKBhfbcEtD0yW/ei577j5mAT3jmDkOZ5pGG/riQR2+aitPu
T2+TU/Pa8zTigqm9TjmdHmFIVshhKFgrRV7yUsNkjQxYAVGV4zY11jWAqdqzCUEqkQsC7Kvfv43o
n64UYSFOuizxUXd7hMDMeRgs0fHgkSOdZTxkfh0aDK8JwtrmAS5sliKpWCEATB3aq8Xtb7bjdpm3
GVQh3tqK0MBOr3FYwpfjHuTXDcraFvmgI0uDaNHAYsWiC3hJ0hFRJ6wYnA/Czvrg3E/pA/Il4NWv
i2i6wPF/LlKM4P1ob4mfI8tyDWbOYLAYvnn1XVjCHmFMx1xtfi6u5PJUp254QIOoHuFp/PrV/lyO
seVk2sRlUPDwzH58tR0DW713PBxe6QFJrVGOVMql0yJ5RkfvVkWNY8o/yo3ki8sOEnM1LK0tyCxo
WZK3AG05DiMrnAS/uT7/J5REuD3AauqnGCmF2eM3mmbtwSBUAuR8zeSw+7xx7wEh9Ddr3nK2c+Er
5z/nL57BCCCHvz5hIOv4b1ufR0iEhSb4Z99RCj4FlTh/Ex/PbnN8BWDCxPcAE+lfVkxnxOIvLx+A
ijNicf4ouAKD6L8M5grnafhGxi2TLJeAMc5QBZ/j18If/mrkvXP+FFCCT/jrX35MgBVnpIKv70jO
CcDgI3/ALfjaOLVyNDuDGGcXF/CHvxCMrr+SKLf8eoReAGZ8/9yCGdfjcs8n/AlOzDoL4eAjn//6
hVp8/lEs8UMQ8hSTbiLJ41iSHBgdjeGVv9D8wDL0X2RxuWTETuU1xUmGibQmtXVGJQsa0wXh1wnV
zPndnI+vPbM+cdfwuv9/1J3Hkt1YkqZfJS3XgxxoYdZVZoOrQ92QVBsYGQxCa42n78/BzCoyWEV2
LWbRi4wkGepe4OAc999/URPxUtFq4NYvrZOYeEhhBOP1wDwdIgOWSYRBiPgM1O9sBfq9LO218SAE
t8wkaI02RqdgimkLcaYXuaKEXMo+JSGgLlw/oRVJE7IKCAS2lXxhnpcn2dhkrqlOOBcCnaTkbK/N
hUg/5WzSWnRoOpy5iq6twhxc4kPtYY95x7YBYcf3EAkZXElaI/m/Q/D6FpE44LR1+j/40DXuXNic
0yXlG0igREO3qcJcjXxIJrISqiGlGQlOv7hNPzZ/ZN9anMb0yUwL1o32m2MtSexJw8q2vx41Uqh1
QH+qW8kmgb19ksGGXGhXp2uD6rlaNgGLQJ9+J/xBYZubM30i1uOlRT0m+d49pQWSW3Bc6nOQTdkH
pVGXHyDZxhwnO8mgZ1Nhkk5kXRsHjBEpKuVftAWdkIfvM6+GQ13ST8qG28stFncaYBOkuVxYtdiK
U7HkgIdw8NtZjiD3uAb0MDCSLgtcjfiraJuOBCVE0B5JFnHoO2Ve4MCgk5R0oZC6DfaPMPalvZRz
V8ncLTjEfq0eqfkbRuVNDJfM8EQRwrsppFVC5EOuh9PxNuWaSV+DyclRFvPP79EPefCUS3RMtMS2
ZRN+qr5q0Juot4xmHGdYBIgB/8yDl0pcGt/VFtSWZHsOYJaiVOFhbl3JepXqXfLgxRBKqMX/A4t+
OTdePeYEHJqWxejNgvr8qpQboJA35aKrV20O7yX04CalyvIxbYyb0iyZ3lAmeTiBgAOodJcyHFlX
hlvDUfHGh6pQ367dt4gHzSZ7DsbyXZAFPa0KBpWRUNvwv0onhLcC57jk00j8gNwDQfIl2gRyJMTj
wh5ucIB674go/Od3wFxL+O/fpsE/MinlBrimo746PqF3WPpc2cl93tzHveVs1Enc+wp0E2qETboi
AVU2kwbqhdaE34YxZPhEjmz4Jp/rx2K23g8J8wi1R0xkpEIZNMrlIBakbhZgP+KIk0X41rV6FrOO
gKMl9GX1mkpFzehCE4de0WEJMePYto5v2gJZbYnu7Kx2zhJz3Y2ZrpFD9KzO3XI76vAFVgK1Gwcf
DS322UwCwwcdgFhU5dtKSS9soznROhZvmuHSbnX1oPXj27i2t333ZeiTvW0C6uzmxURn2IcnpWN5
GXjX7aX8LMTAahlE5t0xVMI0rnkHhym7V4q+KX2l49ON1FHOmCwHGIVN6CstlitSo4tLrUnBfjF2
GopnLYsv3IjLIH7UYt48UegfB8Obca+tSU0oMURjx4eVNyADECkeQCyWSO4kdlsRjPY2AtFBTspX
wK1zkUg7YJgWNAtzNXVBYwj9HMkFQ5ovKWbftMyoFMcZyJVUAhhh2B9Iy+EKAzENyugOlF2lanTH
s5lk1U3qItRHEd56AUwPlZrQ7QckWzH0YMINcNUtCsRiCgYbpoK+O4DpFDrYEmIYjNVJNkCi6dL5
7LpLewH+/dR5Y7BfTEWHXdwWF2OAkFLVcX0rG7FtEi0vd4rVQhmNoJlXNXO1zYl/xxUPZHSSx73r
tBbrCYgYsEvik5lAMoRcVd651hhBJjHwA1DxMWfKyrs0KTLR08FaE//r1ZCxXdrhqDoxZ22cG3T1
Dgw7y8RXvYeM4hbYIq45Dau/mVgPjTkEMdWWEVwWZZtCSMWOGMwwK/wyWhOGOLM1vhHTMnjtLCHk
UaUKUVfO8ta12/vRwK5uzfBYDdQdDUqM+D/jr/UIcmEAnFjmwY3Rt7sQZnVAeHxFvX2Z4RVfRMsB
usRTO3ITVRv24thiOtJi43lV8otxP/BgdBdI3UMDbzo4irAqa+jUpYmu3W3gVpo55MsaAsYxnsFh
1cDIX1Lo6CiViuyq6+Nl76Fh2LSehX1kIyTQVvjTIsWAMAlc6+ITm+aQHUujU+Gaem/YOoxNlUHh
HZI8IVkOVo0Zq+4Jg1CMGwK+rE1C60hOl/WA9RwnOkZmGBuxMA2U1Ox5O5UJhJhfGFdZQk73sFxA
x4YqmMDWKxtY1wybH1ehKd4xSPmtCKPRhveHqAtpRuO22DSJQZHNyhwDVSyX4ByGGkyI1eohjHqw
x7RkIZUpKgJWRrVDjJ/va55YInCwl5aIt1CpILjLqgIOhapEhAxumEjx8HKpNkFbGJu47tE2eDCG
TI137yAtk1e3OvGkNj8WxjGZBeIq0mPSMrq4eYSobugqwv4SFiqRJhmWSFwPid0RD4QJOm+IDe6u
Ccrqscz5N8GCw4FxcSFe8qsdeNoKmQksBx9Atb2oLJ3sh1HXLhyNZ8/ooQuUxE/RSiEkk6SW1eR2
1bo6Drr/pBide0Oj6FsDzhJ5l6u8fWXRc3LND6s8rkgQAhUm5HLHxKl0cWzkagG+V4XICYYZvtWg
4ayxXhdAAUj3A21+UuIlz1YA7tUKklfj0ZdobC4hW7yK1GhlzSILC4VRPu6mpkGEzFpfjQ/aGv3m
It6uicGHwaCoTHEkwzzQQP4hRhlCaAxzYboTt9sYssU1DMedBrALEQEmjQGpjTpsx2Ti8RMfeMyW
uSjA9kfXRLYyeuJ2Kycntlcc0pJA41Z8oowc97SKU6QhbU0xCLVYs0MnZNpJM8gpwb4vXPhxsDJv
m5q7jg4DTpkY6PJ8Pashuvq5mdAhid8d3pioqVAyhraRXDcyezdsgmoWTs+2xpfRbGzWRV5DfpNd
fvUDNOEqb1sgCThc7IeQcpE/GzyADfd1a4S0PJI1UMz87IWc9lXC1njw8VarYrexVpqf4/GMYE0O
W01HGbp6uUFJLDZNg8ZFRP6SVAZCgbhUx0gzWHoROMMoWADKF5ODoNF5uBaDk2LAluVJmdl88VOG
aZxYVTsvSpzetx1XOV3Gd6wLrDEk7uVXJcgPhZbBUMw0mNTB1mI3/L6BXxD2Vbk1qLdCrCMb5a4t
6IAmqTsYsQD1wsGTgpvRkXhXkvvjjvb9WncxqcC8DFdMKIwEPK728hnJbwRUrt5nE4cxI8nWJjm4
xBKKEeyoYJwDpypsv8Kv5gDrv8QRAjCLlwjYRuWvIKvAd7clMWIBkJPrV8AXS8hKka/5+QVYx1Cv
SzAmgkw2uGdwml4BBI4OUyNp1PZOKm1BeKXrEOmE5FSqMC7X5oLuhAAuaE60kiKkE7Vhu9B5os8W
u9FDWLEOiQaVdy+505L05OI3tcrmZNrWQGVsE74TX34XCQxbNOMnsHGceu4GqFMyITEX60qEFELd
WmkZVP0JP/Hn7/lfgCLkSquq7lF5Cg3u1U1XjLo10y4bHwTtxqf/lGZ4IVfPq7RJRFZY0HxWbTo1
i/hGJom53lzHafGege9REGecrVbPQEGeZc5uZOXzlGa3Ar0Lri/9kDh1G2B7MtWVcAcEhr+4dyvv
8vt7t7KS4MsZjsNE5TWwSDKK7dlRdZauUXp/WZvCg4TO+8bu8g/oZeGfBiXKFrpCYguEnzzOAI5E
A8qIV3oE4V2bKSPbATMyklrcjMqYhv1MWNRW5BZC9Zb7Kg6uriZjO2iD+DPILE7MfGTEpM7mGXus
t6aDZgCRguitQTZ3q4RObARizJsYA5bUTtvV1KiNzo6BjQK3mo2QkI5buhH8YniiXKnWeaxMMsdc
pf5g2jMBw3iCM2oAPiDCcl1RxIE05HI0dPciCZftik7hlhL6nUCTTjw9ySJSrODNzxfQmn38/YUn
EBm0z1YNmz+or8aBhJUlQZEzGxW1V5ozoBqzRxbTheSjyvU2YaOZor8VBuqKAUjEQYKjEg25EBra
ELoGK2Klk8TcOUSgkt+yGt8QS2guSNhJzF3HB4EYCRGZm1hEWmEX14CSSq0vUmtBhYXRURC3K3pC
xmaQCBiCOsmvwMQfsUR4M6w0k6GHimnVq24NH4k6mmBTneXQkcBLl8g10ajAOQNr9Xg3ON23BPhK
1yzKH5mLjXCrefWUSRJ+arTIpETQJJjNr+/MvxiIeh4jRtOAxAqS/QNXTzEyx+pCWmSYIW7ODpXy
+jT+z5Zm4vMvW5pA7ZJjJFuzsEnEgYyh12bFlDVEQoRoCjtMfGCHnLsoQ5BfD0RXOP3VMvr2xb7e
h4pyjnu0TNqdaA1lYGlm7WULG+kv6utYwwxgicm5E5qcDTA45cyRJdYyxwDGuzTFqE3Am1VrWLLc
TFwYbR4/lpD48WHUdCrU5OSF2Z0rxicraQaCzIJVeD0WZ3cKdrjjbNepKx5LP39YfuTDgI/bnmXB
0uN8cuxXu5QyUd1ERQBl6a8ThoTLFR9nRC2DgRLuiDj3iAPYOvQQjAWCXgKToTGl9Brufv6a1nn9
d1deGIOIGzziKx1Df33sJzXySb2yx0chZ0hUs4Ckq52vFdi+Z5UPq5hg5Y8DNOK6e8IMmhaM9Qx/
XAZ6ul3sGtfZSxKJM0pVyZD45y/TlX3ku5dJviY4Iq/PdpGf/EAlioMCZN8pz7I45IkTriPB2hQi
QIc9FQq0EbNkVaOBGZuv4J6I8NyBYnaglERHcBoB1MTVUsBcNVX8rsPihwWDLRmdII9CjHHpyMxc
psliECVj8JQ5umsScxLONJCMqGWSDHQoExo5OQTVFW5HSko1Gm3YWR4dVbJa/eGWR9XrQlD1jPu6
rw4cOdTyEBCw9RKmiIC5ZY5XlvxBWMVrMQDpuMjjc8KWaZhsIMydqJ/PowKFimBUGZiFeMmwt16k
CWnSsMngoN44Wr4goufQwjMFiGiIzwjUrr/+izgJivZo4X3//OboP2C8cnPgHiE+MDHmXQnZ32C8
Te7ESEvVrzdHWhDSJ8HqJjD5QUgYOl6cBkSYlNStDPSWdSR+u+JQJwSMsOFENM37Vb/YUVcshErD
eyhEdpVAE2vEdvbnr9n58TXbqBJMF6iBgld/Hduq6Ko1emo20enyyjBY37RGRZQcArOvTpDER4AX
SjKlCru5VKfyMgyJV1NzmieU+x/UoQJGGXrutqhNEN9jLbHazRUARqtndcusc6vhgHnfdWkA6yS2
oEqCEgjGs3KTxZCGRtfclwblgBOO88YLi/R2xZHXzIIisd6sstJUEyQIf53VkzW0mXKUuhgAkck9
5FhorQtRA54qF+m6tKTb9kp3q9aQlQuaKLy31ukgjZhEG/E95NAl8XJA9w6y43IMqICkaU2DSV9E
/4t7nMyeRRWRYDuXJKW6XVvGFZUeeuV95dXBCSbmFVaR6aYZxLOGQNGf36wfAWoX7BcOjsrUmKH+
a3JP0nTaqBKyfDZnzloKCNn6ZRhA57/nzNrLMzli7pDiCbdKrMFu/iJIOTnvf02ChjS/DJy4v3h1
P1QDjKBMXh98KLjP3JnXnRPmcRUKzrPUWsHgPMYKFCgMktvYuU8tLqQUmaUu+IgankMyoNdBD4So
de7ChKjpCLBWikOeq9dl1X74+Stcz/pvd09Pg2SkUZNDI6Ha1169wsQY1NIMcMEtPdS6a8rAmqrq
KvglhA6iRzIUlkNJDBEQDl0zUZX4g7Nb8jbQtK1a2AxYY1VNK8CeW91us51eLxa7Lm6Z4yhAa4Nt
j8KjrzK8cLu8/zqkcVtJS50psDsl/byG7mAzh7OrAWb11fd9wqkgrfiyssQuN23EGU3wKGRTHUp8
sdiUHJx2pKcOC1pz+H5gW5kc+kAxSFP5WgmaajgmSBBC9J4Iju2UnrudmlyHFNg49+tTUKio+F2L
LxZBWaMB2qYWbKa8eyd2mq5eADkgcVttTVMP2/gcb40Wt0hSjiAe5KwgQjg+1Mn0pbGRlTgToJ4C
cNNmQOpCtFVKXixREu9/fh9/GLJDAoIsprrw3FQkGNar+6jw+yOcFfvHv+rOlhtC5gYkAxIXpbVJ
xevL7GlXYLeIm69rD0/SejB2uA5JFMIRhNKYTlr4tb+mePzwqHpYPJPFygNh2hrP7KuXWNh1NnWN
XTyGC8ekhMXr+PdJDooKyirCUNRmMnVrdV7Un4n2YrlG4iqwCw30KrKl/R/K/5h/4tEl0u8asocI
2PFq0IUqZlSMYuyYFdKAUT2MJNmbg/4Ff5Wjpy1vZLC45tAL38zEG14K4QAr8X7ybnJz2sHReoqs
5Z00HjKNGxj7suR+0c++4gd6K33JUqlNuZoy+Xp1FRMMjj2jH1QwUsaBJRk9MGNhol0IJ87skVah
YAmVbgPUfmhrYU7zHzDm18aIRpLIIaUet+sC/L/fCQ3bVXj4jHVwE4dR9+qvf7+On5uyLb90/yXf
9o8v+/6b/v7/+rZrPmbxx+I3v29ePva/lV9+e+g+djEGnc/t6+/97kfxG/98RduP3cfv/rIrurib
7/qXZr5/afus+0skKV/5P/3kby/rT3mcq5e//f5c9kUnPy3EjeD3Pz91+vy3300qANbHP2SY8hv+
/PTNx5zvBF3n3T30nz7znpr4ufsX3/3yse3+9rth/YGvDcwYFp9O0T++/PmvNiNiGDkiw9CZvf7+
W1EyreIbjD8Mw7J11wLKYLuWI6Ut+/VT+h+MCDUUi6rNz/rr/cNaEZHo15v1b0Sjr5p3AC1VxHsI
hvhoox56hf7EVa1YUPfVTWTZIQJ9W992dsYcwTaOWCztbbVJNn0a3mX1EOzm0rleZNaUW8F2Lqsn
JUreNAUGalYfDT5K5au5L9/oXfXs6YzOcbA85jQv1EqnWateMrUGkfduLb39NFj1XZY63TZfohuX
5qHYZHo8HRdMc0U0PTxXw9AmhIzq2tNUeP3BsurixuIYv8A/q32aojwgCsvu36QtxJ7NZOTMb6xe
HRmlJIZfkdrlUq5DnsaVDjFcE0+7DhmpusnrsXpi2tbcW0PspNjOld2mJJ7mS5f0FvMfo+i3TY2d
FzXd4p21LP1sDIvrd1lR7/oqq3wE2/1WZz+4rouxft+ovfa+zDV8GTgaLyIymB7ctqMY6Os9UrGj
UePgUaenaKzgNLjXVta+L9T4MpsZ5sW9dsxg6G8RS5g3dt6OvqLY74cseTCbGk0OIxBTn28DmvSt
UVnFGZDU3lQJJzB+sk7X+hqmpc9Y9VhEPUbLTjOr9qTpRfqmcqxq2y5jj/1Z1uynQv0wgRg8BXP1
0IazehyHXLmyWnOjGf0DNSgW+uDvUQLlfLn1UuxC9SX1u9B60Kw52C1cckasofVutPt2209Tvckz
DJsLrNG8YIDV0eb7pKU0W5xJ2/JK0r2uBtVlMgbVPfLpbuPFQXRtYOK/iVVz2Th16zDeDc8EXBd+
IE4hRVfrh/985zpXL8VD17y8dNcfq/8FO5D0LP9++9l1UYxR1Mdvdx35jq9bjun8IUC+Q8FnGIZk
2P9j29H/8BAVU7NiNoOU0+Azf247msk+ZTC+MQmRFtHSN9vOHwZAn8l38gl2C834T7YeesLv+nmE
WxxqBlsb9FyhnLxWbyXZPKmdDcPejvTWe/TCue7IJBn11n6IKnUMrphZOnOz0etpiZm9xWOi1zuv
KLXuvREaKZFKWeOmO6JYxN0g0l2leJoUGnLCN6apOYaxXdt+T6KcejbTbGg2hpJP2k1TGZmODWvQ
Kudx0OvkOl7c1roZlBp+xNz3xG5tciSL7kJ6YpXFNfZFeqtLnozeOjFufFYwNZdWrSuRiUmrZk7b
emJU46ulM5vqQ+INRvQIVxf3sQudlDYnItrSwsrLPBQT9lf93YBlUBZsaqa2ZDZauclE/8FgCG22
nwvg+swgVL7rXSZKbhn09nzTx4UXdRdBkJXzu3BRnXaf27VRoRGp2/LoRGMTbiwDh+be7+wx6W69
Rq8Wv7ebsjkqZgOsHCl6yQ/Ou2zgKZ6mJEkCXyMByNou3lJ1H7zJM4J5U461Fx+9SEnzYz3rlDdN
YjH4MsNmcvbYgEC08LuiDAc/AyANd5XeZlsrSGLlgOwpGC4NbYjy/Wzq1Wdn6Bz1qIYhRByaDDyj
K23I27djVSXLRrcntlhbnZLpFGEs5l7kutVkD0OPN8wO336DNjRwC303tv3oMYcfIY5lG0zhojLk
fNDGkXTS2FNuI4s5YLlTmkTND3oUj9Y+Xpys2qcZ4p5TQPOqvSh6ZYwfulGTTGJcL5aywS/UjnCg
sqNE35F/bFfzAfuqYL7BNLOOuO/M9W0u0TTA4bRYdMNNVOdhgH/0HGk47VuzCi+tsTPvJuvaqsXH
1XPTF13J3YmoaW8IznSBHTkpdfgO8Zn5Yk/5UF7pTm3xJhtz8N6Tv7gwe/bI0PJ7zPHp0eu8xdMQ
k4zqyCEc1aCy5Hpvp8wq3teTiqamU8I532dtTE7H5EW5fZklg+1g11Nr6T62GH2fIjM2Aeg0xI/9
rse7pIw2dqLN1clqnDbcBYXCLUc8ZgVXPbbv5WXswRx5UJc8iGDwlzhF+nhTpAPT/Cp5UapOU04T
d5yAjtxcsmMVTJm+t9xkSej6hsG97TUgG79j0hX4VR90sE9irOpv3Axbgy9zNbfuYdErIn/nOQzM
hDxGvXfPJm1+nPsxzw3+vY1mYJ5utx6cgW6Y6+mDEUKATn1SIhzrwFzfdLaxYVTqmxS7qRcee5ew
DFeLWxKXm3AaNnakeNHWSvCiBumY49b27SGOdNXXMC0FQCNVrov90XNzZ4OpY1AcmxkmDRQyQ6u2
+djp7aFijc5koeSOWfoGSHpIiBk5EVv8xe1mmxvZmG1rndTw2W8rsxx2Sm1Dg1LJG2mvWzUeqgNC
+MTyY/Ybd+MtmcU3BCH1kVlnTfgxzmJLf1e0AWbqRLcD0rl2ScQOuRT49jJP0Jzw0FleWH7gbXX2
R7sf2/wiwVk8Kn21JxVjl5twHZedYtuw3raBZT9TXwkN0QiePaOayIzElxz5CuGTCaSALKK86SJ3
TykTRrskIkfUtzABM/0MqCLeWLQ26c5KKnfEL3tehqsoinTtprdS075dOsWpr505K1WKk7Z5QmWi
dXtmMYu2L2zDQeem1lO7J6AmNXauG4IqREs9MR4hfyTcTLD/s83C4OQNQiu92YyFu8DFHmZWV90W
de5HYaY+DoxIrG0P3Ss4zB4kBIons0vPuBkiH5jmFHPjztXYs4u59uYDuETu7Fun5x1rWM1ALurJ
JkwbfckfZ6Vpwn2O9bB69rpoUc/VgGmV3y1NO1w0Mza390sbje6uAycKTuZUzuYV9ERvvGJ+UYZv
xgoe30ZJgPEPel4pWKwtVlj7sJ1SfHedtmYsbo1VzVS0dTKylZQvBWFn0zsrrKr56GoG3PZuniHz
zq0zTceknx1mGFMQZbGfGXUHawyDp8Lxcy2p6pNJZvO407t0aC4sNTK6yzlb5viy65J3sFu7nSYz
Wbvn5DvkdukSROI0nXOovKWG6xoSI00AEmkVh9nCOVbxPW/xMshGneOlB8lZTh4UsBNmoo4Z2NNt
VmQu/iJDzbSVdOmq98rHHEgh+FADItixb5PQhh+wY4ZJcc3oJB+2gV3U2jaqtBDnLqwrcHBNk496
NvFHDh2eEd+03djbdkXbkpyYtx5eL+RYFndFil0ocVFN2e+Tsgo/qotu5ySetDGuJsgspj2snvHr
LOb/Qyf7v61q1Gz6yH9fNl6/TPFz+W3RuH7D16pRce0/HARmwCMCipu6IFBfu1UFRdIf7Ksg5mgN
AfxNxGB/tav6Hw4TRqj4sCeYIpn/rBspKS0DvbWnqyrGYbrj/Cd1o/X9GMhSmVChxQEYsTWTGvI1
1NoYA1aERVRfl3ll7MLR3A6QVjH8nLp7KJg+IN9t5NCXmU48f/1g/+NPhsFewUhUwb17OMzpTTIs
8XOk2DNliNefl8xQLzwjrPdqp2ZvRjN4YjCEQ4ZLB8Z8Sb+2NCe67MjLIzux6R5cqxhvc9PaTpXj
+XkmER7y24KqaY4LTfNm6dObDFHZS5IhxCvm6oMTtxc8LJeqEzX51pqd6NA7I0ogb2nP9qBWiLbi
YhPLX6N+uv/mXv+JAXxnFKVKT/9PKJgryI2D6OPYJmpCA7XZ92B1PMZZlHbVcBXb8dJv2cDrc4GO
edsz0T5y3uXXdVC1hPM5tW+oXX4bpOlyk+exi/Qs6UFT4wharx1acGY/60H0CRcgAcn0/NYz8+EC
w80D5Yp2VdnxvPVUWkRwJu0qNvvSr5ykuJzNwblMYzXb9EFtvFVrAjlgGFMwlNk7hTnX7FTE1hTx
qV7cZpfngMWJlWsHvbNczl5duxsGZTxmHRK4Morqy45M2yv4a0Thtd2x1y3lasnj+XaOjOlW9UAW
g0lfdroy4qrNlFihgbgLu3k6uAyNLyKjKq4x5p938ehdhr2uXivmNG1hGY/3659iysb7Yj4MeeBu
SDPR33RYVfq6HnpE+EWkIWROyHQ833HQjBeB4jrwNBPr7Kj5fkmU5bJoZ5IOhuUySZ0c23I+jL12
aozEO+MnSpNNU3CIufiX+OkwusEk+MMQhqekflKCyn0x3R7SLVo9wpEbv9dH7cuStbeE+XUfIW63
fs3Z+WaIqQsnG2Hoz1fOj4+ei7sZum/LIaD7x4Wjq4ZFeYYizlgqXd00edD5fW1ED4PdJeduyfZB
1yejH+hefKmUgfrJmJR2k4V5f+HZk+X3+TA8cvxpt0OiH9a/mZ6G2V0y4LgQFXbL8N61n7JBf8+c
JZnBd2bYxNmQM5XI4/py2NVxYr8MVQX3u9H0x245U17Fm4Zj+cmwm+Fk4Hy3GYB0n5hsD6extojQ
7YgaLZl+xReYdXuuX9mOc4kN/vPoGJqzWRR+RO465dY2Mb/DjEi9Ctxcu4I79POLuLpLfPv0MSNl
VKprGPWAjqMv/P7pS42Mlsiwqj+fPrw6obRpY0g5GJjXS6ZW13qUl9uuNPXrKOni6dAZwUJcmaPe
98rkbeJYyw9OkGv36785nybCe+9FMqonS3FW65A7pFP5NVpzR9NW3mqpwaM6u9FHj2Ckkz7Y+lNq
Rc7GJB1jWxQJHrd5Zz02pvouNmAbd9zBXcQsBALFhnFlcxfIhwbrzI3WLfywwp09P4s3HaTe54WJ
MoPP5H4geuey1Etzl41DcqumQINDTUUxTUtz0ue02WKSW73tcXbfRnOsH9OCJAXgC2BEOlUrjj8p
JuAbFVVOc0SKI0ar13Rv80lJuhfSwYtbT/aZ9U+lO7zAl5xP5Vj9gm5gvtolNVpsl4LJMMT0kY+v
dkmtnDVTmXTtMiBC/XJu5vfm2OVfSID1XaVNPydjNDPXzy3M4OzJ18PO8VPTq/bc/eptRrrpJoGb
Tzvmlm+7Rjnp9UYfrOE8whp4wJZD23Zt6ewtszzHMzO7Td1Fl7mjFDedaz5YtD4nCx4+dJj3dUiW
XxDX841hV9NFFJr5ptKOSOOCG1sbl/P6IXLL5Ap15tEZHP4JWvUvZhImuNC3JwdjE7wVLGRC+AwK
dCSf/2bKX8R4vWX8rss4+1z0Rnxth+qwyaj4tzW02k3TWeF+NCLrYSyHeDcNWrMfMWvfaXTZB3YP
48kq0X82bX7LEzj7XtZX17ipG29tZ5cmxefOc6ejgtP3dYy9BnKJaiivGfGaUD/t5SmzrWrvDVZ7
oUF/vi1Zc5vcTu3n2XvvhHX2ybKZDCptHB6URi39WPXG64yWdkMAxPwp73V/qsP8Q1XZ+q5pxuHC
sErvTlE6ofdb0yc9X56w3P3FzvkK62ImDEtMRk7Yslhg+q8tM4qlVIgvm7tLzSyz8xTobIYt+ZTb
MOu0T2Qyuz6WJQoyxCl6aFJz2LD1576G5fg9CVhYe9B5HOqp6e7B6N7iP8mgzGjqmzmNq+3ojN5T
Hpsusa7tuFkse2QjMUp6yxS+80T5TyzC8pjXc7QH0gmvGo7MndVbyT4jX2AHGbnceARiXXm5yjnZ
JIgkuSlD7/pRFw5PxEnAfDFbY7eYc7jtdTv49PN98RWDRC4Rw0yx1KS6g9Hyel/EwLwYUGjWlzZk
231FyPM9/KkrkoCUt/rICLrrAO300R79esrzrVdytKRLHzzHiIbV9HMz9UgGGjW+tYm1Y58Pp31l
Z0844hzcxgiB5qGHXcxUI8umDBN1//N3YH7PJ1nfAWcjJg0avpJYDrwaLRpzRUddV/klbe+wyTtn
p05Dfd/luv4ULN5OMZP6PrO6C5schZvMcx9hc88fXMw4t1lvzNvGZjk3ybTc1eqY+Vo2LB/N0Cl9
rWuKOw/XZ+KOnGq71OlGI1bBy436Ro9DUsKYUf7zAyWLu8m1ytlFmpWz+2+NRlVuvhaUTvukoS06
eXNUb+c06g6pExg3kZMpeyuHPQQH2rwJu/7p55fnFbma60IPwIGHgQXbh7QD328eoB22G5r6dFGM
o3aclKm9M2YjOmT0iP4g5upsGltQOWtjWcp43fZGtY3CtjkhZwAY7hrnDZrJZtOXSfeoFAE27agz
kEm2+Tm1EuRDifFZ1+2HJKthv44FxVkeqe8KgiL92Mu6Q2EhotICnrMmMd8tTj/v+U35aarK/E7z
4kOvO1eaFxqkCXJoyd/0SOXuuXbq//xyyNDvu73UgvEL74gpOUM8GZZ/fzkU28wQnrX1ha1oyXTg
aA1vZhPACVPjKhr91gVZBBtH9FC6DLI0pylvGI59wcuBoC81MzZZPDWHnnHpfVb0tEBtygmjIDJx
K0A7w/6cL7O+wRr/OZkr1/V7ZX4aMrP4xcJ/NarmzuJ979Da2ToUExtiwqu3os7cJaOoLoJ+1O4Y
WMCcXt7T+J8N7M8OzdRYD2FMnIxJthvkIozYU0LDN9U0Fj0AkF6dbLYrYCHn2p4Dy9n2BZXuzy+4
BvVAzuxvai/mDKhH0TVYWLJxEK5v5Jvzq42rKSiVajhYQeZnxFURnQhageZputVn7Rh1131JEFa1
RzJybBxt2yzFJkBTxvjgZtDti2ieLmot3ndquQ276jpBLGW4GYF83QOWxLtCzhH9km+96kDKoqm/
AVP0q7b/UEbG0znS2o+pWZ/1MDhFenedMLTPNXbU7kpvFt+uffv9WPWY4Ng3mZ7KMGyfFO67ztQo
tWJsroEBh+AQBb7eBVjaaNdafbY4ThDzQRQd95Wj7OOu3OkDY0jnyUjzzWyyZ2jD46LXrPyci82j
MaNypxMDXl22jeGcMxGdG8YubUJgzRcveZ+473PkQPHWCfzeuMyCk1Udw2lXT5vpwUk3yfPMJIEY
7/wmaGfqvHN2S362HyWcu4+N9WUEN4wo1KMAm690F7V3jXKeTKzqD5p3aLxPqvIQNInfu5fGcJF0
GCdAksKW3tpm5rEl/qjaAvO6Y+kHk6SVIgl18bcnM2g+JhM3K6KpmvT9tChvB4ar+FVv1VQ9VSa/
ob2M9PGYL+qdrdaHKs52VmncB3b5OFjGtTbnh8rMfM88hamDPq9H0hZDkEPhHQ/JQXVa3FIY3iwt
fSowVOxgFymEuMBfqpTObiQQt91XwyVZnxvL+YDl6G2kF3snf1cFxnWmLQcv6ZFQmdsqgcPvsKX3
mfugTn41TEfL0I//zdR5LTeOLN36iRABb25h6UXZlvoG0Rbeo+Ce/v/AmbPn3LAlSk1SMFWZK5fp
C81jQo8DhqQy3tHCrEBBu+GKoayu0Xw6Testx1JHYKF8Z3tz92AmSb0zJ2BoU7ltch/6j0Kt3dQZ
3FFPmGTzYhk+BitU3u2p3F0FRHxJ72DNH8mmEbWc6e5czH9LAdLhmD+zZDomNlGRiROU9uipwSJi
VJ+NxbttvtnHFAXivEK3s5JzjCvJN0JTXM04Lfq70T6BsVNGYLGfeJr+o5JSAPnEk9bfYm24OqwQ
zHqPI8M3qiTH+lMALG/iddI6zyltd5UCjf5efxv7L0QvuXMgoXEw79P4Nmm+/TEnJX5G7EzPmZSG
a3Ya0U0ZQeqcJKf3xvSmquekQyxDZxFX+M2OkWqdu1In0vK4xaHI0OutbkmbE3+ZX01y0rV7qXyx
X/SV23zfCZXoWoZwrDu3VBzPGHrqJnLqdWPdP0tcjf5opV4mZWQy7kkAiZ+lm98WDi9e+ZNB7KDc
BnI/uOY43KVMjdr5Qy7imyWIkf+jamO0FPKhMNYQk3/v0YrFTpCPaN207ECU2Yl/+ROFP9V1kIoc
f4LDqpJhpo841GnIzfitLFA1lKiS7hulOFIseeA4UTHpEawEf5aXo8blj6SYQvq56Tqk01OkK4ZH
ekKA0tkzO5AlRxzRhwTW5PhSAn+uz89WLrurcqXawEq6vdm1cjdj89ipwk376TKM6mlK5FAf9VcI
vdFa6dHetM8Ve3eJ7z23diIRDZonnllDPJ4vaGIFMXhLF9jFsZSeqvSZyVPSem2DT8OhQ50toq07
5kO0kZmaXFrZTdKTyl2xXVLn+9wvHlMBtfiVKcrJHIVbI7l00jIyNMmfdH3H8K7L2vlp3PVMAgt/
rSYraLnpzktpc7D7/KOysHPCvCP+qo0qypRG9bV5Ha76Ov4pl0V6o4xVQpaZcjY0iIwVlXdqPleE
qbsq3kNsUUUEtL0HCT/lxORAb6deQYivH7tJEb6x9T+LZi3vGRksr84yH7ucFixPDdaHSY+PiiPt
1izVSZN7/aVlWEQ0snxcGEoepdpuAg3/7IO1pWCYTvZeWrp46iznyCA+UnB0/6wI0AiHOC8ihD3F
se0H29ek6QsoSgGze3JkGcvBdWi9zJaitDMilQyrz5Fa+egogO192Q+fsjkZ7tpZ1W5Lon6UBlPT
/ddafEdPq5TblA18mywV1JhsAGUZ0S1P1sIGs57J7B2/zXWvXqqGWtPK5w9tMatn5gWTT/HmMAnU
p0+dqnoeZvN9sbft2sy64paFPH/OzgL/UhXNEUzvtsjK8jLg1r+mY+9vYlpCLeOqGKbk3wctn+xw
qfLr43nim6QClmaScmENqhXhc0c9tLu2ML7UJ7094Sy5cncazKv+90q9sc8IVY7YUHyP5RX1rBQr
fmwDAvUilwMzKX406vLvez7+4+Ph8dx/3z4+1n/PraYdYROuRiMyv9JNMxk0uWKMTLiYtAVaaden
xNibDNgD6MaYtMFu6feBu1nb/uNH2f7zx0NaV3ySx5f1uPcnzWDO3iJE7uW2VoMgllKkZtrNhBbc
4eVVihHBQxyQh3HM+2eTF6/S+TSZEnCf6SpG6o7KgvXhQveRkK63hzQswYTbodlz7yfjbVY1Nlam
o3XnCZUg6EYL9QZpeq0eJfVLILnPcV+2rEhIyq2KqUAEiYciEqsaxen3XAWIGPVwKssQA7bQ6AhO
TNe3piNjquIU1Aqp5y0Lp/MyNBvOwGnU1eQXTiwYjurLa8/AqTg1+o7R9hEHE6U7tcAQ7ctVo1tB
J6t+pUyu2VpenhVXtW8C9F2lnV5WNQtx3wma3GQRHHDr03FCyCNmmfgSw7fNt6sMKsyQwweACprU
jHTuX1zT3L4QLr44kaIXUZVj6x/rUds6AQbeenFEsvm9NcZzNWehIzq/nUZPyfPrtklHnHrZVyU/
zcx7i+LLXPQnxr7u4ixkxK5PqyNO09idSHi76rL2Om39j462q++/lUgDpHj7SKztp1G+C2uMqM4v
1jBEk83nUJWnVBpx4m7vmSmOSLWWroxGq3ycPDHZ/u7zMFUqFtHSZR7YNQa2G9XxVssK1fVtWsqw
MgafWUFgoL0jhTtYJzVQkjggysVrW8mLp+LQ29uJe/8JtqfHUPfTydfXph4PSj1EshyliRE5Djsy
E4cZOsEfSMQni3uWPJYoHaYoi+WwENrFIkEuLZNIXrzUHqG2NMesbE/E+ByNog1Wu6OYtENpN5pA
gId6QzKcqESmT4hiMDqZW1eXTaYc0rpAVb+aLndzYwvp631d9ER9Ki5apUBMUySwyk3WE5Rn30B7
v662b8tHpxEnNUkjE6qZVcmhM2ono2Ft/oRWd+9M8sU5wwkBEoSQhqW2hPKcvyp8wFnmFhoHRowV
d1mkLlmILdHZWu2LIpWhlTKqaFkalAZmgunuf7ZYtqC2Pwi5e1eaPHBEjUjfZK9XGElkvomOd9qr
VXsOFXs4m9pyhkbo1wWcOGs59OK+2W1IqIo/OqwP1N/GAG0QwygoCF686WFLzzdL9L20s04ihfHE
ZZ33ABlRXyUBgagcveJoFj6nNJKpX5xOjiR1vThLR60pv3RqdsaI4zJlpW/WLO2ZE8EaO1ChHnXC
eeKDubXXDelSx0KJgOGdzuhoVuM5lpVQ2FnAOh1ss3yCNBWa6jOs4NPcwpVUJ78T32GSuTTI/mqm
oRNbt1VOX+koyNscn9omfa8a2ELtk4ksfNJ77vaG0F5IEd16kPXmmkx85EmNrPm16bIDbCzfLKuo
kqSoZ1qWZOtB1RtKeCVcR7D8kWUVAhey2nyyiBfemDk9SzLLFI7K1b7HpjK83PJk9KQ3iBm9fXGy
teSlGduLMX6TNv2Sz7dBrcJ93qNvVlglXGsaEsvSPikiP5EBTNFjeo6sH9jsozVfL0BPb52+RfXW
nqbmw1zq45RvL8mGe7nZHx2RnSunu3OGJqsKCXsnTFA7tkZ81BghcTbPaW89w8KIo7lQ7mmRRCpu
kwrnUdeKa6aaEF2TYFIQfjkgF/XPvc5X1fYA4uuruojiQoL86ilyFnasvxiV4EjACtPCJsn0AG5p
VFEgVUs4tbvabjiWLIG59cwoIFA66UfnxAeYJWdTio9kooVmyf3fcB5Zm9dy8ORwFJtblqmrlvpp
cce4+8HY5KvrIZiL9Spi9bjGNXvJqTQ3j+0lWCr8wdazjUlXOw2R1cvutsSuVH7CJwkwjRkG1HJz
HvbWekIx8lSvT+lm/JmRk9f5nW7V1Yf6ZU2NY2YfFywYCPzu9OLSrvKx1+eQEEHfkn/CnDqsw3J0
mMA0WkWwthYYoxF1Dbp7e/AlaD3O8GLugmo8e6t2PjJn9g1TvBhWC/H4kus0BYeM6JNSZ3IQxoxM
4n6mJg4hV0FQSnB/4AJmQGLr7fc+DvMMSUg9e6VJmnehhMvc+D2knd1GxYQ/VtdWoDWGZ8XjlRQy
RlPEwYmuvDpLehll+aTq2gXKFUouyQP+/jZN6TsqwNdUp1iJtRYDWiYyt5XCQwdvMHPp0O0ZFnb1
rOMIUOiA9ERuN84LM+8nQy7darkl8cme2Q9DdfwuJ1pgthfy/RzJ4xMvxZPdvzs/cWbIaUMVI+rz
t1g9N2Vky8NVzsyQFAyk5c27ZFUvg0IMnoUUp9zOLMhHTGLQqVWfpYJLpJV8QW0J4A+d0j4Ny7K5
7Pvf0onTjjVAMfRaZzxYJh8m1a+KgXRGzOdleG1ZOaSAMKegbSRP2Upvmkp6EeMwvOrSgDQTopy0
4hExHo25fIGKAq4xHyFBBpKdvpnDl5JvvjStR3VsjrK8goCMYTaQ/miNQWxMJwNn46rCf53eMsW+
Eu3ImNYfqzrdwNZDaWLeoNpRH2+npXpOMBaqlq9Gcy7K1hykuDwYanJQiPhMLTMg8PHQUWxa2kf5
RgS03xrk5KrnutxLl7wiHrl533TzaZnzc2tk1wX+ZAWVppiLwxRn11yxbwVv3W/LDQ6dl1VZMBkH
ikmiJ9k+SxCSWj0A09yyOnlhBHvs0+mllZZ7O6YnG2W79bLFWEYWVym2UrfTyANt4z2F6VTLFGxr
xpXnRG1XXc2ioD2X8MCMr6mkHNptPNhJfTDs2p3j+E1S7A/MpO/MeF7GxXzKuuIGswwAGReXrA5y
aXyuKudaoTcjCfzUtKYvKbhu5HlUSsq93fvlXg5jY7uX6njoLIhtSv2+xhtGq9tFq9wSxaCV629w
AC6lQQ1XakdMdsINj/QMoMoeQkEQDT7UL4IYj8xucPXDdLC/2JN5WiQ7UhrlIMfdu1ONH3ZM/MPs
JgNoQDI8KaY/LXNUycu5rHE5spZzx1UwL9jLTIaHwJF9f/2mbfEBYh4uqvVXmxvf+nR9ruT4fVCa
l8Gm9tpXyky+VvSMayN/sVJ+OFR1Rhf7lVT4JoMEJx6+zC3GskEclbE50OqrzXAqMK2SR+Vsp3/L
ev6RwQLZWnEfcMAn1T7CQuKqENWFMRFZBD4mQjhip6+C8WeHHKkgV1bGl0zprBd4MrxK/zFazU3F
poFZvEso7Kibh7mTQ5Enz3Zl+2RV3nrJOcHRfO7zwcOYKcib9cK4zi3l+iWp8ZhJrZNJqb9f4jLW
7aU5kesgAgUPIdHp50U7ShOTg205m858JsP0blvmeaApJGNDZmsUdRfWvAIo4a+tTk4Ymt0lNfak
xTMEElRuL6dTQmh5Yab2F5GrR+ZdpfhoVdxZ9eSFTPQDcQ1nEORhzi5sAVTp3cwyo6JalDTfsb56
WwvHtb0wwz5NunoWawk6P+LEQ65nmX6bhgzzMu2VCM5ImjFu09en1norbeNsieza2OoRJd+FEc91
Miwkv/EpdqRDvJIRNJAiL3nCln1ZiSbNDGrFDJxuiaxfS6OG66wFI7pZPO6CvtieRCJjr8jFzF26
afAjNDTzjFvj2m2bNirN4ci86lXI1jmpDbipWEHjgZbVK87i3xrTOrXpEjkjLf43Rd/O8dJFMhW8
apenUt5O0IRvvbM8CxpZejwvz8HrzPzsrMtNs1m18yiTKVp3u+tsOzON+5C432aEd3B8ua8oASWV
Omc8mmPJVEE5FZd6XkPLMA9gOHXpaWyhmREqM8qaseOuSY/0vpKl3K1x9jqcMDpbXJWhfqoKLuEh
Oa+QQTDYwhZyJNsAwhMwxVBYrharHmnN98GRMRLR3stSYZ2e/0wLSYCyAw+nhEAcGMtHKevHstqe
mJhdRTaBw2EN3KXdAQlNMFfNs7TZ75ZlvTASvCuzFK5K8YKWA0OUQ1XeliVxp7E4SdgXaDiGtpWC
S+y4I5kXvX4oOF2rotbGsN00Fhw6thfFyZ/oxW9lkl50sRzl/seSpRcMlr/Wan0zhPrLGtWDqa9o
UWJM6vWDNmHMDyw7ZVh4rcYpV76ReO7ZGJ7tf0CrMfcQELjygZVqPB9bpz1benW21JZ5Bzoaibwo
YbGt1Ze8ZE+QmUtDwHSM58Wuv7Za+sxEcpfiJABbheydjwFw14LpirQE7V9hLH67PlmAbhrm7x3F
RMeyl63UQHoejapJ7yZuDnIpeGp+3EmHYUrDRvsjVX8HvfNjJAfEflNgGKHZQcSmDwLqkKxoITB7
iYcQr8ODZcdBvHv1UgQrknounju9+dGlCXbJDVchjrzIYJvsg3sQ+9rmrorhkDXKCzTiyCrsm7zW
NI83aF7gkVKoYNaJGuGQJMtBXcCQarYikxID6m7uKAdD+bF08ZNVVCTZDZdiplhZsXWsaep7AJRa
E2ElLaYnJSmfzNB9kTxJGCT+f9DKAw1xDAFe8R9i8sBJ/oNNHtDNf9+KoS19pcTiyiKk+X8gzeM/
df8Dfh7fFo4ft/F0QFIAw05NgQKGFBTCWiuFQpNJQDNkNbACD23cDK5Uwz3Npe7f5x5f1RUD8n9+
MSt0cMgssYHUJ8greBvWpy6R7MIVBKzRhS8nivDuNGZpd+oEeJKMpQ/xNBYXKmSck7L0/z60uYWw
+Z/vwQz2wur//TxmRA8pcUGRzlO6k7UnYbW7DPp/v/J48vGf/32d/15iGxbUWUM5+I9j8AB/Hoep
mlfNrWqCEh8/aKzxG5b0GcbAmnJ6POSQu12dHdLD+QHwKY8r5qtK9c9XJQw/Dt0KOdkxv4n9oI37
oXp8JfZDgUdQeyxjSs0dYXucssdbrfXUBUzmfpf67rzQlwsIyqQ2PiADx/bxArW6H9F/Xmt/advI
f8XYAgRp0nHKutaDIOcc+/0dN8Oo/nnbx1eP5zri5cCXYFwf85JOgpd4vNh/v/t4Loc8sf7zNo+f
5DiR0boVr0PBsR5nTk+s78d67Ns+lFboepPkuFu+3qYW7v7ahWJtQwvcKFZHLLM1EAcY/3+RJhxx
Tg2cafIkYdAfKJE+dEFlVEGuLJGYRSCP2DAt61u3Oj+l9horgTIhKnzq8zXEQ86vpr8wve6aOtCV
YSwKJk6kaigV6239O8ZMADfiD8RwrnJB6M3oGxYIUHFSktK3pjxYibxhBHbcKutZ6ZsnprORdswY
hGaDwonBrn9Tz62cno2mvpa9HKQjHkcaYj1vGiiqV/OYCgJmpQbTq+SUDHGQ71tQUdya89wmh1Li
qnT2TVH2haWe43y5FVb3Bpzy15DCOW7O0wKZAHr9KxSCk2g5b6INM8049FGZZ/445SRQr146CRdV
DGPnJmIQf+777dJQPMhVfkDBddKlr3gyn7WUCnb6vR+GLTYDsyp8rkjYDGB0WxcgBfELGdEBGfOz
LSiM/+A5EaX5GXztkOtbqHVpIMTFmKga5cwvUZDEyCU0JfFkipN1qGi7kkNrSF5L6VFAwmy7wh+3
ihFH8FuRurBAk2I020VohZ9uNulHVHIoLTvF4r7PI+QDAfwosm01fCKbsAXKHC28hvA+t/u3mO6q
yIewoYRJeQtcII+rbT7lGrP59kWzyN6ptoNeZG+jPgHVl/660dumynPeZZe9cxxLjYPEIZ90r8BH
z1Xl8QVbTFdp4sDCU0bpGJ1sjLT00TenGQ8FBFVOyY6hRAVQWjvs3BvknFRABYNWudsFlbiqJrpX
glASqhOm/HlT03k7cZKRzcGUvg3Q+2ssS1igvSJ9U+wXhR5lqh1/1pwgXSa/uuZHUGRcTFS0W6q3
riWr6CGTXvQZh0Jt9LPqd2Z8muVfbdQ81aZwX3o/tvyhqENzbMNJVg+tNnoSEtgMnluMyk5pJ4r1
LpDnKsi05txhTgOHyLe650bsrs0zLqVo/baEvjn3lqZzNwvC6hqTBb9bemNKkbRn4t6O1mIGXUWH
WAi/NgiPiW9MCVMLJLMY73XcfSGEiwbeLI8nlF9WQKLLDyRsEcRKMjw6N49V14rRB26Fn7GlJEB6
YvvRATdZzL5MSAgKBpGjDZu2JRTuDQxBSjO/cJhc7rnoCa7Gsw6IgKat7AkDW1BkMReXDIimOK/q
m6uI0asWQsCm9YTd50+aN6hoUoR69cPKrEDYycmYmBK0KvzO0nNGabfMdBV4gJJYdqos6PHodRZS
xMTwiyj/veYp44KrmthBGW9BmwqGlFcbEU6On3Jp9GBysH8MaADNJSNFYI5Vtug5qlcn3Mz4zjwu
0EZuH5vCZuaPyC8wMolTT6LUAaeEmIm5lIsJBxfmL40XRSUVpCCgWtufNMc5pbnsFXbloSmOHMYs
1mT4qwC4ijcfOmyRB1behQgLD8uaIqTufQPnXwOaRLFByWVCgedZOK/4QK9cnFUHQvBHFj8rRbjY
uzJfHz1RHisSRpbMV9acAYjslyChY9IesrzwrEIctmw8okfzJAvbo/jv2utIYXBpdVBQ1ZxTlPAQ
Hranba0OTTF6sV4EFhPlRUkvTrHi1W77ukEZxXqcgxeV5V+B+Hhh+Gh34yGlnxDxcJoGCm7trJYQ
UIAx06o8tbVzS6xPbUkxSZG4q9pDHH8YGMgOIO4tQ70URm7JlmFMphvPzDwlPbThrDSY6uvWrlNd
EfGhcbRU15EmxAPVMaZ56UonosM+JbjZ2+2vaobtrjmuEIi3rd6FYyq6YJ0BTqrzaMhvqWyAe8un
rrNDnVGqWJKTMozUuk9xbjwrFtOIDg23iehMdMMZB1h3tRkWnyvQq2JzoiTucHSESphheWyEkjMG
bQ72zeIZO8VBEZ23Gxgl3V1feq+tyMvOKkb3q6c4padiGgtIw5rbeHg2ReZGkVJJu//FeTUnr6ez
VAAELTGgOuqCMtW4BlD1wYbNGPnMs+ytTeLX1pOgD+0S09Oy/Lljpc/MFNhA9tHC3bpcC5AjAYHq
tAHtoYT54wwWYWaNZ25wxgfQGDUBwVSepcyIUqEelzH+mw7HdH3V2mnzBmsfQBknkWofhjYG1ZRg
UL2dsnIJbIQMlUoAZHJUWEGkfv1sRfa+jDW+Ws1n0qTftbE/5VZ9rAv7k/Gsh5kNhRvdx94Rm3gf
6Aysp0ohnN7NdPXWpMzS2NLN0ThPkJ1a5Y697VGpxTWrXlVnuubZ+po605eaGb+3ni6oMd6R7XlG
mwGg4uuJ/vBlkEx0FpWX6YvX091pz4VSIr7PKWwomKaFDk/ykNxHbaOQnZi9xorx1MfJVyNJeE+y
t9Tibajzi8isg5qJMOZCiI2wslbfGgUAFXJg1tAVAgLMy9ctJLXiPi/ZuWs29IFb0NQNERFFGHdL
QMvpxwDmTc92maeRHV9am61bl/y+AdxVnPOay6f9MKjrMZXBK2Z+zMnP1JyxM3zx/tnetONkHRNB
hYCTfgHNPV3ZLKb86uj6leVwv+3DKtVZHu7gYJ7GSCVZ1oMkrCeDQSRaQdhZ0rFQx1PXAJqYV7DO
915VL9jynetWwUQxc0Vu3/I0Pvcy47A29x0RR932fYmd09rkx0wVR9sGXEzY7TQ76IHDZ4DvIneo
JC+59H3WZKSDi1uOKdI1qgu6HlEMbq3/Qg2EIfKAK/ovYb+uzd1SPioq9LqEohbIOkyk/tNU3pTt
XsFLFC68m3XzSwCW/Bxbz830d9Pv3UFK70L8qei/6DVdfUIOK960ORrUg6Ny3T/X1ocmQWk6rh9K
7LJh9m9q5pVY7P2pvPip+cwwBca8Acqz7Dk/9R/ON9aUysNlory1N8NDGuhiX2ZDiQAqwLbOX14F
S6XujnYomH24qfDmv9PkauDnBfsTTTRBvOx383gvrGlj0FZgiYU489ZIovUhxStvophfs7lnqi3X
rDHN+AJU3J2MpYKKauIDnyWqySQHuh1vpLrmmiZutloCsQVqEKVL68OYlsJ7iEPKLF8Pfc2H0kuZ
4DVcGIdGfjWqZLlJ1tT96lJB5RVrGPOvS787kzXSaTEJ5tbZTmajlc7dnFwrZxYjuyl+arqEc+NY
Z1aYF5S2mEXVDCXsNA6LSWu8Zdf91AsDdX1d7oalS8FUl12UJ0XNqiflH86mXkoZzI2IQszDJxTA
DmvaO+ZhW8ACrVwc1LB4dVWVm+/KpfR/D9JqHtQKZWger7DUTafxM2OzKLba5vp4rqir4RCLrY8U
c+suUorABMur9btatMdhq7iQFuWtwWrr+cGrwfHw7fFUgeB4HeuY24hBtWx2jdcLubll8GLZCaWz
CnZ5ezzoaZGBS0EVUi5mmzQXdHrrjZTN7aYqCrp1KwZF6fTvj6eYCtPHVtmNaDDtaZMAcPcT9Thb
9JP0rhiRxcm2ht0uo5GpTX1kYMlhGaXlNV8RIFfM0zLiVP3H/3w8tPmPTFG157gwBlesshMqnd1f
YqscLo+vDKm/mEt568xCOT1eGRIKKIMi+sCU2z9SLhuvYuyYBjYpRjDUjVc9o8ze5XuSUSzXdEKX
o3JyJ9HE9NWbdZ4RIYR4JefPrSzFXjszZre0NnFzmwpucip+u7dLBEPymDHF3SqiQtIf2OZKX528
baFcO/ohb+f4HbbDuVyqIK2q9kXWCA7uda13S3XRvlUVA/I5+wObxU2KAmHuxlfN3F9B5E0dpMp5
JqADM7+pGV5pslI3z7fq12zHL2T8UsShSPZR0Z+kvtIu+QRm3yGMuRcad5Y0MOEZ9m+dtT62k6zf
YyvHhGccbiXYj0tVWPgIutfPVJvBreduvlgizb9J5XenL9Rr3SPglRN8TytR4ngzJ6R7NFZ+RlKo
KML8LTpDZeIbQ/3cZpxy+l6vj4Q/ptfRfF43o7gksnSXMStwVWlqz4qV5zdMvwd/IY8nGGcZ9ky2
3CHma381gaMAY5jfS7qCcUvcW1kunRS5IePDGsw8SgzpL4OUa2J02u9mLghNhAqLbQYRxQQnpunV
RqN+3TrZbauSgT/Ko8rPRfEk9Y4RZWM2nw2zs/xy6LOfbfu00esx5CcW6HGZdGbokLryqouJu3xx
emIq6vQKwJBcC1nF6OEFzL8JHIjblx40/lKk+NY3Xfrd1Htx1Ky+mF1nniGjAaIVTcnb2wTMj46S
382FlSyetHe8i9fXfeI9aJWIFrJ9ghg4CuG3/jdV1Agoyfphjl2MV1Kl4ZkxMSPf75nkkOc29OpB
1d7ByOdqfkm0Jqi2Un3Fqs1fstj46BGo3RLHSdzYmo2PVFUhT00Tk2i9U6JN0Ww265oxt47rUiWU
6S2pY+NJbUA3nXR+G5kAucpat16Xb9MbFeYdjpFxc1ZpesPxava0xkoABIrJN7MlPicvBQtI6rbI
tK0knX8sioqorhLdu1YzResxIwl3xxBP6Dp7TMIVPGDVsYn8d7NfkYOQ57s5QDAz2qbwYhwMIRcU
yZsuwx0ulsn8rdMtgHynP/uebaoaavyWJSIZ5HjOAHKV8iQldXatl84JtkEeXnGVgL0MQWO0DDSX
jTE8IeMwrqhlEcWIgRSmYnwSVZzht9RsR7wrlsCB8QbW2s+p1zcWbJlduipWvEUpYWnOamYnpVTd
TSWxmdytspvvoojHg5woeA6Y4+qtNsQwjRyZx3nKnbx5Tfa7Z8MyMF9Li4FhmVAzw262uyq9okJD
eBjn7XMC0yVpRXnJH+9sqRNBJsSofK8cSBXqbKDC6ZhXzDbXo7Ym13leIOluK0pTZ2huw4hBFsaC
2tuIpj6uHQSG+8MeaIA1pdSGVYarYLxLFNd8zJ+JLvjWLHNy2PJhCKZ9FioLhnfZgi5QHagoHnoO
hLSF34+01azmn91s6N+wHW/8NrOUJyMZ5gMuXv+sACpuNF6/GYg9phSPD+hx2ir0W75ti6+S8MCy
hPCqxA6GpqMK7V179Xjq8TDZmFRVsoxDeVycal38Gjq8CKB1e1Sa2amuWQdBTs4aPP7eBXWMz6tE
ExhruLFjJjaNuEgsjc+EhapE3dOWpKw7pWZcnvutQS6T1+O3MsMfM63y37nQvyaB08VDZ1ypUuL1
upm+2pK5XDXDuJuaSF8fDyzkiYfIUTqM0A0PqWnW3loWd1kmRaTNbQYCpjG8AFZF1VroNw0jy8jO
lTxsVGzMkJY6QPbmpgdmNtHm4CXpHBw9vyCCZ4FzTBJ0socUU1k5Vp1dr7fHg4JJ5kE30J21679P
LUJBUDVTh1PxBVa59t8NHauQaTCrawkF9ML7mj4aGYchbKwc4JFK+fSdUBERMcfpojlp1u+whDrI
o4K44uD/6DqP5chhbdl+ESNI0AFTlrfydsKQWmp67/n1d7H63HviDd6kQlVSG0ksEMiduZJLTORH
25/I89TtLsZRY9djetGZ7lPFm6cgaXh6+4jpiYbTUuz/+1JH1GRNyMdaEgTGebQ6/dy11n8eNICL
3hi6+Vaz3Knz3Gbxv45GNR2bJF6Dcs3P5fJgaI3c2Zp8uL3kkIz49/rto/+8JqgQTLJjasTcJ/M0
wBQjwaPY1QWHUoPx3e4rRtM8b7WCdEvqYwyjvqOt6uaOZpz/PCjF0t4XNQrS/750+wp3eZ3WoX+v
m3XeHIYiwJTv5/1TSfiflunh4faMsgMsOlSdbwealh+l851loqIAxd5NZoGDaXng7metVK0Z/15L
lq/w+YqeWDnFDKrYpyVbjlLAhkmG1P2IBIIO7oX83ulz565SkOCi5RNB1xurrM9+nVqzdl2oV+d+
qvHkjWF6F7j1GWOOu68FcpfBVvKxSQz9cVg21LJs++O8vGaGRb4k3YOE0WSAfIYxjmPSjP7p2FV6
NpPhEuaGeW81hoTJTgVA0GMzD0axCajkemhN9o6djPuDGzLNur0WyrQ8l2q63HawiVEZZ4rTeBPr
0w9R6w7q8RgIDWBLOV5iEb+SJLC2leVv2N+jiWB7Xw+jJZuVZb3249g8D3MbMJdqaZSVSbJRaCMn
N6q1e1uHRGr4VvcdxfNDHejti5qtbG/9EYld750+FXf15OYI37X1psfy3eUedJRNDQ6kLfPt1HEW
xZFkvig/+r+n0doqxuzqZqbXZkV/veXclKE2thGY/wKzepT/xgZq9jz7RKnC7FmkzOo8mUway43o
VvHcscRzkMZNDTJsbITwOE4vvJ4xeg2sgfOSLsJdjw+PHWzmHyaui8Wv01zcVBRbJLMGJZMNA3DA
+SXrPUGKzxvsXP1pVbzicGj9jWzzLrGG8QP/9LxSUKwfyqFjytzF/TEtu/ziW5SNNV38mABqoZUO
GVKmuX+Klqf0qO9yIJVHzBi1Z8+teBHzfV4O8/Mtss2T0BKvppv6D2kG9p7hV7Gv8O+8RlN8SRcl
yC869xhFevyI9bHxRpMTOaNrvA/yiRG0m5vTv79M+fdTacgdJ7tqG450NIg8L69aVdOOEzk+8Y6M
gbOuJ3uy8uU1xZ2+aZSKHucc4TTswCGGhdIusiwpMpLi3tTs4aWsgeDcvplCXloxiUPXsZ+lqKd8
a6tc281DUm00p+HbTT6x2optMiG7urrOxt3JE3FnzBc8WNGqUsxzXJEV16qV+fX2URDMjHAUFse4
7eELiA73p6jzfcz9bq9aNZ7w0wk8g111qspcrKsAS7KuEggRy2u1KsvSi3sCR3X8VDRBdfrvgyRS
8O+psRCztSzDwrp8SdnVERyuwNoOmTEUuzI2zI2ekZHJaX2ZqHQQWxnK4XS7KwSFNhyrpj4Xy41C
r9pSeFT63A1jkO1tyD6nyqCs0C9QPhuLjK27vGaUNTkV3UqeXf/pFqtv89pYjdIYrj7YulOiHSd2
YntYevkOBpN869yZmXMTfksL4pTur9Fki51R5+ZLKfpsU0DiQZpxxEvKGHgValirHVomMZ4inVAz
9u/BoR/wZNfZxmJqAFHWBUUExyqYcDUEcIyKukOut1uVo8sjrL2qotXi51Lo2cGerZz0UxRfe9Pe
5qRnHmYjbh4q3Yqu7f/z0qzqg1tyRfROcbXmwX+ItcR/MN2ZwrExSFe3124P/OCfoTVBDqIXbhMt
h6dkeXDDqj/oCW4TLZ/Me9uf9VOl9Euam8MlAql0ruV1YBB74XAw/nt5SvCMd1DC5xh9Z3IKv94E
ejnuiCFzr6cPTSPIY5OpHPJhP+ttvyFQUj0xuXuUIDvXBiUw62JZH2uFgj2UVngZG/c3Dav0jSkU
3cFU2t3TpMMEwvUjxMHod8anQkWFiB5gY5CqMqLiq1TPekIAaVTJXTOo7NnXOk6w3GYxqJn5g1ic
jsZgXZoy3/+jN5Rug+VbMwGtZKk6Yd0rmHQlZumNNoOgcPHK6ktglcNhffIt3n0dexm3Ec5Pw6QS
EkD+PbfqZBAiRc2eqyPTm+jd7ZFG82p+Zj0eMJHRN5gn8Tt/jmgxcE9rDwU2Xo+h+cjf4Ox1J7O5
IzlYDWll+w3xC1bewPp6chzzoYd+zzCPZ2x+st2cOl83GEyGd+XeJFWzixorWoULveH2WuWSm8vr
6NEIPvQ6yB7DsOufYth0a32c5fb2dFa5xCYUPnAaUJBJ3soqmHYMsHsM/WbwAfv7wWrd7tEJZXUX
22bupa5sT+QtGqYkcHQsmsnWtx/k7WGa+nytLDl5SYMAfTsC+vBACKFpkilImwaos8thGfJy64lx
dN/s0T8EY1juKfDjEyhI0GFCCG9FQpH07aO4KvV7ms94Dbhf6BTO3uV0dSwq4kVFmFoXWUe/2Mmf
m7SfPqvEoXS5NXjL+RnHFPgIa1nk/dWVOk3gSyScm0DE/LzS6k1RPjqtgbMnijmd6s359my0Dbxu
XeCuzH4waL8jQl6ZfX4vCI2TniH/Xc1dvZcT0Eu8VNzIbT84i6Stz7asV9kg3HvbCuX9WLs7ayqb
y+2l2wMcErziJRQd38/tMyT0F9RlIkjhlJzDuQiPQT/I/RhXw8WVdbYNdX1AJE+4UydZ/NrlapEm
fBqny+6uLprmwcoYFOSZoQg0T/66pvOK7tbM39h6aT+kygzWTeVrL6aFomqoQXzmSEPx5Li/g+hX
8QhLB15h+GjHeMPLLPkb9It3pRg+hx4uJ/0j3YuzFMH5Tc+NjWIlYgpiH3D8PcYd3UFj21vskAeK
jwkH/vtoXl4Ll88Go21d/r9fVxSrRpuNPXET882o50cUt/xhAiFHpo2of5DQwD1G5UzyfI7WQWnM
T7QK/uej8P9eu332v19XOA2t9w7JzduXzMtf8O+jqY8frX4iDhj+BXPPzVsXer+ZalT2si6Sx8H0
WSqiqt12ufUVVZZ9ugFhmBpQxhLIp8EoGYfjWVp3KRvtgqzP/rbklCaG0s6X1I30TvlEJgz+ZX1R
NhIoaB3z5fbUXZ62C7gAuwNb1oSq694nNxFygnnXOr7LuMYkR9siKFL7qe6kfaiWoJ7GJiJZj30x
nLQx0Lu1b1TY224kptvDiJpdI+0VkZYe8zn6e9MSiQhXbtLgdUSXTJxpiQHZ6QaQwPafpJcKZoBm
3tI4aMtPCDQKu2tsPmVjM29CmZkXLes6QDCDi5VNdte0GEj8doP+XFad7umF9L9qrLm+Hz4xsile
WqitXhnZ/lNt1Ow7KXM8dzKhR0YvsGexLj6FYAnJgbb9q5ic1/ROy+zgQwN7epxBWa1vT4eK77qv
W+M6ksN8osHmgn4dbsciSvbtRL9mb/TTrkzq6sMQlAtRN/AyTE5+rhWqfJCp8iOrKQuInW5mIKSM
daVT5QEhxzmP7jhvZ8NIPKvtnfOMWNp7lk5GQQ/KrdlC+bGXhwpgmNcWCRGBsnEvaal12y4VZbi1
0rK5C5KRqaBdHKrOYWFjpcaOXuoFu34SG/8Ezdp1vEAgKpt9ipdjEaVpYY35/2rc1xfF2qZOYd+p
hBl4mE67wWCi8B9lz4L6NJpM+SIb2ubtxWE2/U1Pd6HlrETbiHUxtNUJ1kt14ttQcnX7sKYfdica
TVQk30VEjgEFmRNRc8az85IPHW3By0u3h/8qy8IMO6CubeCV7LcrLzITHb60SxycAtRT/2OquDsh
HvWVd3vl9gW3B5zFE9DYhDHhnFlnkwEbA0aTikhWPCBhaaZ1npMtUels+VBJaZ5vz4eAc0WGm3uW
nb1Xurq27Pp5lw6puLDKSQ+RnuLxxIyW0IcFoMetn5Lm1Q/9LlwFsZHf8+yfiGWH1e1ZMmbNwySz
djvQarbWph7hBULbPyUePEC2rWOZbJvlWNSFqPC3z9a6hG+1fPbfU0ruiFMH/U4tnCbyVivXbcu7
bPnbby81GnW0aVze3Z7d6BvLV8VixFlbzw+FlcTX0GAqNgRd+JH4Vbpm9GpxYlDdO7V/ME2a+zER
32kgbNzBes/YWtMZjbfJgb1vvp7EpL9aVU8iTQ0G76DlswjfYCINIkLWcIxzLXr3Z4czmSafwfYV
dzqSDsXay+sOfwhHH8J1sPn3QwJKmW5uz2//YTkZLtZ+dIRKJ84fB9r/fuHtOZzVDag/qhVLOtlu
D3ZAldV/n94+qs1wrUNc2s6Y3rAVgHTlPMrG0SDe1HxWXbY1gmk1RqNAj4G/O0xIDAXzK90VIWlq
xE+a9HQDPRmCu0cS+FVR3Cojo9xonaK5cz6MNdvvwALk2w5YNBoOyxSDwK0DEoX+u220P+wvmX62
sF/8+kQhyzZr5h2mpGYz18Z9p3UR5UPEoNTYyJUjq2tXmg9pKWPPDvOzCYOZvGP1BscO65m/XwR1
LDYc8fA4Kc2849ZP4pTdO4uwkZZfRKuasy4EQ6VKvHQx8Dat7Bgiwn4usO8q32d4HT5Ii+UGrhMT
KiI0OibcQgHjzJMvkjKPDJK3wp8LhpAlaUB6kaIB5zueW2i650yQi8xk/mhDkfaCyL7YeAr5dTGf
iYqW81bc730HHSZEpc/kiw6+i3ebfAqz8Qx9Ge1tgOXd4A+OWGq8ulIfflEfotZ4WdaSHVVk66wt
3pwRllMPPNTm8rNNa5Ul300e3I9B9738SmPTZBcJ2rnWcRUxAQy899bh/Tw4aBnT7F7jQSP70Ynz
JBVDVgKwCZE9Ffuvc288p7m6Y8ZGbCQZ2SA64beo+nfWs9wztPGBbHSxy0wDLC2HIkv8mqHzoxXv
RTBNXlZ1ZBSrRwjI5K2aFfLez1B0P5WWnsuag6WaSUTIFlhub2ydADlFSw5NH3Mx0fuboDx5NVtt
T9jCXJuMuC3sjclCw9BIsjW1cxzSeLVEnn3m4Wk97/RkwPBcL0Tw9JGmwSc/d65oZvHKQbuqKoJf
7Rg9V7V4i9QY0A8wHXsXG3W7XNxu5tyLXPOqIM22JkjCeOi20aDfyXi8U8q8S4sGV9VQrSRa7US6
ALMOWQv5ygROTu0XDcO/pWXbGHFImpP6MlzdXYUm41PCC11gfkuNLGSQbytz0kgnJ3DZjVJ6wq8n
NoHtvhqLOySjLzvEVYm7ktucEXjBmP4EAtxR1Qb36GMdrptqE8b9e2nLN6EoTbbt9MQoOfFCGR+M
sj1qrKybOJvwMXFkGxc/Wukrr+y6YF2iBVCutI9kuQsqyhTcgBvlrBunQr+ryrTaWFO6U2MGR2RU
xFuibBditPd6u3hgv3GOfHS+um0JKyRz4zW1fSETCcsYtNg6XrMVbRfvSk+NRlXet0b6rOzI2EzQ
jD0ktpVdWPIUzAMkI4d0p0Ml6WDwW4NuTiIR6p/NtV5U2PnG4Le0tz62aTokwhKFLGNlYyYC0+vI
e7lk8eDQ0lSPuoyqbZkU7O8VaV1FB1lGaBtnDLH3NAZ94EYoo+mZ/xrLzzIBTDBklm2ARb8Oj2TV
H+La/ZNGTbSOZnUxRv7mHEktn38UHjYcFiSSQ2gIDYI69HcuGafemAlHyokkoyDCPBr7ySZsNla6
sZqwulfZnV8GFMy7zZsW1r+UK78smIcBP2PeF/lqNrRfKpPec0woRYAnyqmPE2JZVx8puT4Vdn4A
l5KuixbSMMajpdnJ+rATVsNUTN+B9E2CibrtkTGoNkbI0dy1TNyIusY3N3PDVcEuQrti94swOSf9
zow1jBhOy6I6NU9V2r6xefolePjohv4PO9+dBGZNq8K0skbRcgiq1dr5Jh/1mLTxi0aaq+7/Il9y
xtJsA6sJwZI4pLMIq43QcCzRDwekPWambBbLuKP57Oou2Q407w16Jbw6MvgGKegAHfoNA/lrUhBC
CFXbnYZRySg/CeNyLVD9Ac/FOAD1pJPrx3YzY0Uf4INvhduW1dd1cHQmoZy2wqH92mrbM6Orr84F
UyvDU15N6XZKsBr2+XM/Jz9B2TK9dpo3MzE7JALzFzCEvaLfuRsn0pKKtoR5Ni59Nj6FfUOQGCrM
YO5V0mTe5DvmJnZjGEGgBXSXgpaY6Cm8O22V+lRwU+dxUgk2QPgVpgOvMbd/tXF6w8mOXmrwFRK4
XdWE0psh4Wd5d5g7NqsB4/QeP4c2zBsf4Smx1ulVFfKjM6GqMOy7Y8t5NF0blyHEBijt0bPh83cW
ygA2Sn2CDppAxuLHMDBlhYTdxSKX08v14he4lgY6mvDPk+KgU0QD59UqYa6kCVLd7mv2urP7x3ZG
TDV1+wIofiPrVnrQxU+T7J47Z9UkTBJHs3yp8ikgGhXvDLedNg7dPJ4JZhlUO22oFNakOb30vtq7
nfiRDX5dyQJERHlcTfCaPO7fr5ps72pD/g0y3/K6PIPsZJs9xBbTICTa3/fp8HdAKJcWy2aYZu9s
NV65erqtMOuHCb+fMes6GfXuV6BirkpjIG2XUGKg09iTUcQeMG06Yqi/DJF/zfFepjVOU6M4ak4P
562e1oTCf0WqNeuhyLj9a9uQ/UaaE77y6Utfsx+4G4JNNAIpqioA51XzaTGV95LOeIU8mK0K3hje
2HbfejMzVPWncz3EtB0TGHZlWWPdgwq67RRARbxa9dXI6Q7IckT/1Hl0tbC7AmPPNxMKrAfWjSwy
kVkIUCN+eIkJ2Abdxb4Htw62DxAiAUzdOc2vAnb4hlrsGdmue+4xRBwwaw2zxf9B5ZeyyUiC0yK0
CiPMZfas3rg8YYyaeyGEu2pLpKU40t+SLorX2DEZw5YD5wZ9Ip8XztirwUS0gprEXIZe6/ojzvlG
PqPWrAdbhFc3rf6EC5I51xTet2a+xjdA8/LAMIcKxWXAGSd1c4WmJNnzXvWRntFmrJ8D+wqaSo+B
3OzbFtEizrQ/gK6yoOgQ32aIQgU386gyOePqimNUG8acHJKtMZc/uaKJXLRGTaahwFoDUaAp8jUD
+YgZMj+8nnK6CPyWE3ZfarSY1NQOQ8pN1A7DVVRcoaYzseCW6oTpCAwGi2qSsg9sVHxsfPM+c1mP
ZZnuE4zekZltm9JOd44dxnBlsPPT3/BY424hgFUkW6K/vjcW6XfKyi1s8Em5M+xty9V3ej1/N2H1
KycCIIJTsVcqY2Ekkf5MQoHwHrYV5r2UyxmoVhO604nyFozuwxfHOYLfPoS4trFfLNk6m1KkGGTR
14dAe65iScmTpDfZ7n5SLA5eqF/qNAS6ZjcfY6P91JjGg9LMV5aEKObG0V1/oBaEu/coOde06MlD
P77FkeQGoMS0Nvvovm3Mv9DUUrf/SNSiCjbzltYjgU+w5i4/YFfuIwe9nQXCgoTjKrHPOdn4U+Zs
G8lGPdW3WRk9BZW2o7l63BZ0z0BAc1eUGxle3+fzccIMjqsIEGOhU7RUMQWZA7xJXOsA6/iOcbav
VD8zQ5zlH9BecjNrbQGNDhNtqfty04zhJw04i/t6PdJm4GpDf83i+TqVZbPRNAwIbDZKSzjbsuTv
BuL8Jflz/Tzqx9Qt7seS1HJePcyF+NHZobWz+2WXxo9j6XclWSQi0dtyZBdsTxyra+2MZW5RjGl4
aXIrhNN9ZJCzD5Ev1kWcYe4J8n6Thb3cK1++0vqrrdiu3ZstW1OqVX7CCYFbqBo2CTpHuJWyO6oO
bJKR+V92ptEuqf2doplS1Ka9A9xdLMEFdqTUtFCL4/YvFjHUIZ7ecmQTQMowjrvqqwxDygb6ixXa
+XakHQXvx87QMCbbI2J4EuDW0bm4TcHkQCD006KCRifKaas5/p3V1AwUeGt52jLkdAr28zaAu7B4
UGU7nvQkOxthwC1Y9m/wErZT4MBcSgBb1XYqwSHg58zH10Hl08L5mJERDMyQjpF5jhW/hXZ1hpdo
bqy0toFYVSPpCYK+Bv920bDjtc2DM5RwPktw57pa5WPjrzqOi6sqla/RJm/RI0hGBPg8TnbIP1l2
jCQ6KyXI5gJQ7g00Urcm52E3utoIi/scXCMyus5MRjMCXpE0JCr6g13gUC5oqPFYIskDQIJqTcEY
iJx433MsA8+9pHiw07oTkI8qj86Fbtb04PZbysVOBFyzY0bbpKdFTXxc3JCUXaATsVxvZPDCNBG0
bEKqVNJQM4Y2hR1Wc8KWxnFPcPp1k3yjV7HLGRqasU4Xml9aJpgf/S6eo8vsCnefu1SzoNNt645A
N1omdsSek3DPtt/Vq/IgyLN5rY1YhzfhPGBVR+W+OEOBTb5hFctUtJ5Y1x64V+PQhT3im+xVgwbx
kLnv4PUVoWAXzfogJ65kiniagwphtuEMdVf1fa9DJOS0S3OQw2GPS697YMXBntIcZS0w3Ap2V1m7
h2MBprnzPwEAjsL+NlCIVno71vfzDJ/XceDKO4X44IACzD0lz1tU/haXkOZ1Xc1xv82/Gn0eN1PC
xr/LUA5N6yBSWxFEgyXVKCZQaVzdj3b5Yw0ApErl6eFI+iVjsqPh+Uodx6ADa7ksNFTzsaVOpdUE
CSdADNqyP6PcMl3rcBkN6XxZLGDbPqDfeExXhl0nO11zrmapVUcTI+8g+FMQlRz+Rz0LK3ChhKqm
CD8v+2xqvDtXX0EL2RkZwQGqrN8DBjnrNpNos3r2BiL62e2tq91xGIJDg85r7xzURk8lIIVTVZAc
0423NB3JRtgY8FQ8cmZYdkXQqyhJwEtsBiiSGOM1rOjc0l+ZLT5Vkcw38FlIGMy4lxsTZ3XwN57c
iw/RNWyVyQGFauicfR3k2ZJwmoF/G9JeNDcXzcz+yjEmIJyxyUVzeMeJfocrq96wTXU94bJm8o4k
0EAxKv7tkHV47+tcMEVv/cLdOEw1I4RyaplV8Bbue5gtPUykgrf9pq1NQVFOMKx0WsB8hGfGNgJA
mZ0+0ARz34w2BkI6kFPBjTJw7+gEAuUmD0WgyFqVOAxHl7jUfJdb8tHN0zNZtRwAM54jN4QrJV9Z
7S2HyVTcdIwjTa5Kw1IXH2uGn1w7Jd7koNMhPUdnRoiHZKoINDYWljDxR/run8iFYhlqp8i14ELK
Cht9flU96RqEGd5MGNaJccDdt7pV7vvfLp40gHRwpgfjt1z+uYBUt9dG6UeiQ3bUG5bQjvE9ewfj
S7oTWWz/r230iutpOMQO59K+BefIMZ5K0PZpqKddgyOOoSqbdM4aO6txXpvMYA/RWbwnwAMqEsvS
7LS9sJwCDYKMoHQ/SzejRVpNB9cdIdpnRJKVFWF8Gd+zEJXJzQqmrC387LwUF5lGDEea1Gcb/TfQ
sv1kmNnj7SFmnrALcByubk8bTlpkdSRG3klVBzaXu0yCEgoTQnVgQYJtkPXGceb/eKwm0DOxPeF5
ZSUlPL9wdkb4Aml4DLPkrtKz9tD29LaHmdpDsXsuF3Npov3B685RiXsEGjkTCT/ep3M5r9p2VBwC
TXodM5WtdaLpIOLmtTL1t9IttWs+ccON9OCsT4T3NJ1guoL61U823fYGmaxAMeI3gvpMTln3IPl2
h952P5zyDJLm3cpnfy3LzBtRlQ5MUp7TKPszIkj17fgEe7vcwzGu2ekPlJXl0ZNChd0omFTzUO6g
lHAvG9mMIDB/ZFb2RAnRyW4EmXhw213IVKBwszvNba9ymN97V+6cNL5aCgBMXJOdNCVhwiTHJsP+
l3Wqeo/S4h4Q19pKXw08jpeZ6LupUeU24bDkzqOwZNXHtAEmGzG7SEfQYK4LyUX2brM2QuIKPVmj
zjVXNXTGWebssLvsiP3gSs8fh2FK53x++VVDWMXPF9AUWp1wYeWkbw5D9Ngn+BGK8a4qis9SJF9a
bZ807FHbZh6B+PM/wTAblMGOWZkPwdei6H1wsYnE/cp0+3zVFvKtEoQbaRsL9gWmUNiLaHHZU4ZV
/+SOLhgNLm+4B251cuu53S7fVOdm9lYgmPlG9pCJ2GdgH3/XlE1gUk9ryKRD9D7moG4Mg70s+EWL
rL5J1C3iJEM9BcMd2tR14rRxa7FaUhCBlS5tcCbZecQEPPwMTLFhCTjGWbaA6opwHWgwETvBmiQI
ibRlaxElDMkd6kDF+xLBUVn9Z08MOSkbnGOG89X5wReH46eo6S5J0V3p1l4VZk3SMAcxPRv9mwzT
z44CBK/M0RCGOjgIO3jqg+YQW9OfmQqedTUImtHYZtVJL6jy3Lp0d/QyeDbBQ+q59pzZ3E20Jf04
mI9xckeBQOjVPkfkRHVnswCsTIGy05yayN5Efs643/zGcQ/ZAu1s0zOCSxKkIUN8cdWDAVX9sanS
A3YnqvWm8jpFu8Dtgi1qebmOJInOphU/VRRuYSseGUOgjKY0Gs8cBCrT2EAk+51iBAm95kQQ8Ivu
str2rMxpCLrR/lx3Tyq21+RS0Eys/mGo6m88lEfspLrX54XaC3S/3G8uhk6SfMmySmz6OLZZhqtB
vTIa2AZD86cp2alHdXXm+kGTD85azVy1aY2PcPZT0nLKk1ypdXc1RH+Qc0SCL+anXRsDZmECqPoQ
Aeflzty39rdeTu+VHPeDmWJbr9+y6ZgC+kRNnvBkBxeflYUawyfbFq+tDsi1a14Dx/8qf6bJfBp9
Z8126kzBF7hAjaSZMuG/uv15DqP7KbbSLeCf50pmEKsbogPV9A51FYoYuU4oCmi6Qftgzca544dV
WZvq1w+DB9Bu913BepAvx0OLoYXkljPW3J18CA5MwOgEw6m4xGYC23ou7JkfQyvnjb1cIDFBybEy
3mMO3Gu3Mx6AvrjeFNUgzSuNH4T5CnH80/qoa2cbjSHuWLZvnij6D7sCqZaQCDVOrc/9RyHfLrw4
DqnE2fOge44G421M3rrwB+rFgy0S37uPa2vXBCM0RzW+gEc+5DO6MDEijzLcnVVOnDpZDzDAxhwK
tfbV1rmLhdH0HeIp29rMTzfGNJznCS7pZBMJQHfDGMjuqLa+SrOmf8UtVzPpVN7f46lL7NeSdCQO
zgtnzt7r6vzqa81fTE3beEq+HAEqQHWf8r4J1b41xzsdwb+SGu/agLP3JDW4OQW4lan76qfoBzXT
hmtY/swq45oht0bSZB+Y0+fIQrub+RkLzsTj/MOM2OUcgRCZm9W+N5fzd8P4NsmgLOZ+eg6jn4Ru
p7WmQXq2/JphjgWayEHMzBF4RU47zDT5mlfqGVjPLVI8l02be3ZqsgFN3WjjF4ofnTkU2ykfwDNV
f4ySnWrIOhNOap8O83eo9SSX7GjbBJwCs/xaoZjjnPwzlvJo5JheUQZgW4OmLPjtIiFBkJw4LRMs
i17QFq6Nu4OTm6gB476EqtZMtAUqdAEl0U50LHLk9rp3O4YpCDSxbhLuhHAdkSB2FqyPTZ/CBeym
g993JncMotqK3kun0970LPzJWBVWdHS/u4XFfr4B8FgQ7g36SK3IBq6gK5UojXuz7e6MnqA7epnL
ESxId8amqgThzZq4cfUnWKymOToeeS/c3QUrcpgLgh3x0ZLjeyoAA6ANWAtjZihZBYMSo90hDhEl
yeBlxAemiJ0e++eqDM0NJEaWc7ZyrVBHfrFEFC7NUhdWdzs7jBBmzWNu5+tIkxpXwW1tiU/cEsZV
gWfZcx3N9Fz1CNr5vetjH6AEg5DBflC63q8Dv3/UuyLfdpl68a3hBdsoeZJ8wEoUnkxh30UGEwEd
vxxbl9ZLbIoQy/RiuP6alCjJ9pmtu4+zZpdFj5WmP5tUleK3Vx9BzyYFusNljrML5aOV50b2Q5OI
J9l5TdPkq4zM/pbKFnJ31BYUobLAQs6fNG2tYKtysbZ/ULU/CDo8DCFKo5GRdZs0548qfrCcUZU5
XzkK85qvba1mXnaswE70YmnuJsioQvuYt/y4VPZSF3hH4lTdmcSkNQpROee86yprvIIt0qq3a47l
6bA3bYR/pcc7tAMMpXa7lrYA9kmxdYlV02BHuIqwKK1jYTwCxFUrAWF+aPODE4PRUBRT5bn+BdEK
zrO7OMVZopwUwdQ35oeIyqEVW10IMhJkoV3/MomAy5GYf7soJIUF6iWE59RSAboutUltaGkGBVwD
BZhc7JF4xmJcUP4mm9on3lAQSELz2wqbD8FZ8ETB4zWfMdtIbUvujIULH51WsQhbhFkZPBE30J5c
6k/weWzN5lRE7XsRM2EORn/VJvabXXWXegy4CZFU88Ixu9iDde0MTMp+WQFGcTml+VXzoo/H2Bk/
mXzt+oZxHJJ5SoJQTdHf1IoQtsJyoMgkuzKQOgfj8DxAMWFjsNCVYvh3uviqETG0ltxv5EJJJOu+
qnKy41Z8YpIVeTVbYdnmzB5K/6WyXLpwQI0aNdPV2vofrs5suVFl26JfREQCSfeqXpZkS+7tF6LK
VUXfdwlffwf4nF37nhdCIMlWg5LMteYcUwOk35efwizuKK49jnXMMFJ9gEKHO94H15lEO+HBo9U3
bmIFbwMHnmfc+VnzW8scYlesiz/EvGd3LawAVmlG/8MPqb7mJWvOCk9MCOTQNtUqLpJjp6wftNDc
2rtEepWu7aSqAF/01doJg5+Gm7+wuOHaq2EDDvs9grlh7WTeQwyeae8Ow0+HCrodxNdAqfLodFd6
KdN6mltaFmZDSgake6rhxbfgydrFPN1Km1O9paj124FSyCqbqC47ZUCkP8PAQ2ppBbjSqDh97Oot
CGNitix5Gyi5YHj/Ybhq43ndOnV7dT9ZebsShvqyA31aeTaLZbI6X5mWvSZMY2yPFYGH/Rfxtz3g
oETu7Dv5JXPtXYWADDUFoozQmai85D8pid+n5gu2mWDt0qVfscb708v6bGTZvu3mPGajdTZhhbQz
QaEwxd2DpRX7Io7OdoyPNR/5utvkQv3pV8k1aEVZH2/EWz717pGI4UMvRIaUJCAykPJzTSlqXQjt
UMYUPhuXgSOkBe4B9RigZlHzsk99iiRh6D65JEeolOuVweV0GpD+NLJ+pt5uHSyrQcKXdGf/lz8N
7i2jnGm3z6ytbeyGj2QSzdBFGDAZ18D8aYiHDGMg9ubeoKOW69Swwe1N/A6HCBaTCa4FNIEXOMBW
Ejj+ffMmyVAmZsBHKqGl0ZmfVYdRbiM5adymvzhZteMSZOxYkG3mEpJsaBuRn32aQrScrqmocgvv
sQnFMba69FB73YthVPyqDOYDrEF/o8d/dicECHYXwB6JuUq0AQqa1OWcaCnA9G8gq5kO2PxMQ8jv
+MqI5kAvAurpWI/tnuUm4iq1rZlgMpEN34jHslfCZvIr0Xy2cANXeZT0rK5sQKhh/EECcI6EIA/m
Dvyn2+GuoQpveu3V5kuf0vKNlS+BPVN/N8Tu72AUw6olBCODvEOKcPE0eme9GW0CThAyu1566PES
RCMfo3Lc6DPuNbVilOrWScW0sh3yHWW2widXQx2IrQbp0lGrCO77zjkzVjFwJj2hIdpJH9PXuEwo
jJRvzMy6YyqGdzGgHsNR7iSnuqToZ/kdhT3cuj4gwzrt4GuDWYuiaOdAklzpQzKn0DDniFxKcFPO
+mfVVtrR8ry9MQ3WNg1mLGtX3jo/O9e5ILGLKhY8GVbESB36NuGNkEdKs7aZqMY5vwuXDKUyt+Nt
2HW31m34Yyyz0PakutltygmdsEVxf09O2hOoYGgykYZMAtlRJorHCdniupfZs+ij4xCY1EHBqVTT
b1mBOI3TlzZLvrrI+Ghdfmxuqr2EDWXZqVWfMrA+PQNwa0yqNj5WlGNNMaxMKz18yVoDtK3Vm7Q0
IJOTvpeN1DupvrO8ZkbPkszTp2YnWJ6yjv+gSnRIxPBKmWjllPxugvQ5murP8YeoB4ps2ia296Jw
dHruzZFpvkMgF9VDEFfIvF0MihViNngTtJi3ToBhD0TIbgABUow3NERvemB8FWP3PE1UK3Mrfa29
+LltGlyz7oo1Q6biu4HL9Cic+6lKP0SKCMnSUyB7ChR5Wb5gFKAJIPdum8m9RdrKRKetsyNnb43D
SUbmVscCswd6edZM7Suwc0V2AjlmdCEZJwZ8k3PlEzspCuqB9fKmqwG9uwD1Bx90rN9CQtKZ/EPm
RTCSZhtan9c2Krd1Zf/ITedoeNWfKi3u3cZRqyaj3eQddRbV67KK4c8lNhQt2qwl0T1VoI74Mq9M
ruF9k5AjRPnAdAYeVEtdBtUyxTuuygOhZrIBk+dlJl3e6RxlgE7j6l6N/JYwmFFljWAtBO8esuJV
rFNz98D0M3MmzAo09b7nikY7G2xZi9feN+VXqSW/Elv+GkHakbh9GGxKze3boPA8OLFxazVqNHNQ
QIOOe0XiBn15fdpkCkG33Y6btLfNddtkb8xM4FghM6So2QEbT4lqzecXTIqTo/CdT94LBA7mLOEE
Byiz/BtykagpcGk57rmWIcySfST1al0pwgoCrIrE3eqMvb2OriX+YboNeTWRhHRVDxsj77Z1nxPv
NmF10MBcA47BrEhXhqn+Rm/Hq9HlELvM4XNKiueIXJGfmPPCA0FsVG0Ia2XIJaMUkO2UMw464Iak
4CshcPOCbShYD6l3LlL1ZgrzvhP2R5GKjeMbf5KC3uU4ds66CdYdepiNbvfeDx9M9Dxv0iEcNfnJ
q8IXTFqY6rk+pOGXMJKBVf070vBfhklxATHOjywd39TAHJJU8YN09YD4ghJYHnCwLGXVXUtEgYgb
QO6+DpX+aEtNsC4PoTWy6vKDAlSXrsir505ywTlmUfJaF75lrskHfRUj7DlJa95o8RCgJvbpCrU1
w0ibVC99jZFF5zpX0fnoxY+8Ho/B5DVb25weVEvbUITk2SLlKCCu5buGKLGNHSPNj5Byw+16ncK0
3IlKdRvhOd0Ob/dX2nNF0iR9T42VVgRgdNIBl4b9M/KpjWj5g34sbpI3APPHjI6uR+nYYDYjD341
CqwV03up4FoFBnVzpiC/wDoxPLDuULqJmKjfdEhG1lOPQkEEP6qUYr+o3J+TzmIWyN2tr5jldtal
V/C3inbqKT3RB8IJIj8nSsl+HsFpsSm3R4nBfKJ9szOj5jpJI5yIKMxGMtHAEGc7q2nUprFZGCUN
4DyKepaIJRk/LOPHkVBdY5gBKtSm1zW44XVpdF+d5vj3tfwsGqrotuGkTEum34wm7YXe1a5RwNQp
70ban447+Z47fKYBTeg+0M2VDB0WluVOzxEouMBOxrl74DW6OI8RM9HUvYW5Nx5MmbMaHodya7Up
6HJ92GNLq3eVZiccd7NDy/V56/rJZ28EhIFkPjVWwJwShtNjkexBbKvImFa+D2jRja5Z2/xqK1Fg
2AY7PTrjq6cgpitJjS2WQOQCLL6dEc56nbI90KIFFAHOWTAJS1Bfr1E/TXX4lpnovc1ehISFiDOL
d4UVMaYamTL6j0lM89E7a1qsr7ze+2gdIGZpr/607kgxlpNKw5cgSmqV0EfXcFuAgrfmQVWyYk0g
o52O0J9zW58vtPgcYvB5eZ0UlAi6M6stPSwKxE+zbCLAV1K23dmGEmXQqN+W5PHs6qG6ixv5kQL2
oBBfX6RMj+SkvmgxrRrD3BH4ORc4wcpZhm6vQz1+KFsA2gbFkAD13H6ClrHCt8WAFOzU3IRBZ0qH
qW7xpTpvJNmjiB5YNrq2caAmLm6joIWK0PJoJa1/M/C+IGaHTGbnANq9ytrkOjpCNVJew7JHJhpj
ZswHU0xleMZzTfcbWMUqTLhUcgpNus+bEbm1ygY6YQ5VB6P0QDWl6jnXxa/CEP5ed4nPAIY2cr3k
s+sKJpETGV6gj0jQ1WLa2Y3TE1zCCqDRmL2dDE7JJIrzrWzG6q6WkE+XzbJrl3U55+I9utSR4U2b
NL2tOWLn+ybOrRqVeoGMp8dAgM0OVWrdj2ynwMWv6Vss3pu2QJ7YnBHIabs4MHCzzoeWDdJxlmzS
Otkdsn85x+X83YRzME68pOOQv3zA9rruZnQoDmjAoMutGRH6d7eYQVcmnGaugCq7K/mFJt83xUwb
HeeNn/l0vzFeskoFjbpstOi/t5ZddwanEiPaArE7agXXmzIDHsjkmZvLhjAI8j1kcZUzuzaZs3li
Lm4ripZk+s691GXT+nn9fStzvV7fLgcx2TUIeecHpbpR8YLGz2z+0dWhPcAiV//ZSBmxqB7OZhZq
GH2MLy8FcOjwCllm6GuHohgTBA9opK+Jmhdh93xVqSJtis6IzAqqrQ2iR3+giVXbIKmMYSI4YP5k
lje83GKqw4fQxg9Cs8AaYAmdghQo3F2CbfsORevOttQpm7/dXr7UDaKxMECJN9prxyxKGP6JCRYg
kLRpCEeEjn8aND51EZF88febWb6tZdPM35vfEumA+IgIn8/lPIhG6W07XX7GDTr8/KT9lgG1CMWH
ZOtPI1LWTVZU9OdYi5v6Lwqiv8mu0/CaY3Rt+SuT1jV34KfwdVUz9Tn+n89F0j4jVfewfFbfd9Pf
5qJleUwCq1bRi58hvbWw4MctN4fEAHRbZUNDdKL99X2sR6fzfXe33Awqu7hbNkM2s58rG2HBQhOO
nNZN+JHNJ+x8mlrG5BDxlrwZDQvP75Ppf8+r5eTyk8zfQbA7c430q/fllGx7HeRtAfFFV3GM4Co8
Bggc9stH6i4E3uXDVv/8NL5/H//s5k2GVBURhs3XmoEKuFtuFcFE2a6mz4gwgpJo1dR33xvh/efW
8onRTaDdW9PBD6t2ukuZON2NKkHHNG8SS2uRCDIlydHFsOIGSthXVXRr5w1thW7tQsjZScdn3ThK
ogirnOskuKbw5o0xX65RxTSyKetGFaURqSYHK6VnX+khWechGu/azDTXnRe2qJnAvdTLhvp+SDv6
/u/jdXRqK6ONm+Py9OUOI3SJh8gpEyzPWu4ox6g9xBOJ03qkmyfL9K6+CLxr5Ri0aSkMZzmHSEJD
VeMAfTWdrH9YHhH6tXeVZveJDHyOUPrvM7MOVnhQMlqPRropKTvfLM0NbnY1iC0lofb72KCr4Ka5
OTEvVWGg9WZ32RCHq04m/JnlWcvzsR41DyMXie6fR30/FI9RXmbdfZhFV1cU9imuOnkl2RJjArZo
1smxvIbzsREf9Daj6b2ZZBrCxmEmzkBYfywP+fs4OzpBgNQelj80TCyOOQGmLZoP9LvqGpWW8f1P
lgfgwpGkJE4s4PBJMgry74RVunstDQhPRTCJLiBEEy8Kn1p7ZG9TQV7VKrUS6yq17q6afPM8zs9l
fLeuGhkA6wwz7n45tmy4/FpMcSgE/D2mj3F6nueDY1T5R1WpP9Qio1vpJOO1LLeKutfNhbhpI7+7
B2drXG17fIoTkZ/aNjSvy6FupCvokBK10ZB6LIeWO2OU60fbYDGwHFs2njk2fNn/PqJVrPkCllTS
IB7n70PzoYHuVCp6+PNDljtiiyyq1pZvf//7chym0SqpHUJM/nlVHpMvStL05ZdHjPOLz9q23nW2
Bh6odKor1OXctfyHct7ULrxaSfJcP2EAcoPBuuqFY10FI/K6sMcK6SHHwD9ZVxjnaiaV0gmbjy0b
D1LEac4GBx3x9/SKNSu9t6VHw+00UJhaJVXnbLUJSGnVkw6JXP5F2XF8Uqjn6QojHugc+sOKmShs
7+HaVk8ynJ7qlvn65KgNpr8fTZto12re5LUKd6Hhh3Pp3L8ud4iCvGXDQbZjoaPF0aDS5KJUf1we
8n2s9k8Va/7r916s6TdyLk6DIY09cenhodQI2sBuPN0jC1hNBfEzc6crKoZzUFs/uGK9Ng0RWz7L
rFhFKO8b2unJvYUWY6U0Pdp4zUDMe72dIv057g1vVVT0YpXuvpSGf2gApjY+L5hRY2XV9sp2UJI0
3mXAnzTidGtV8Kv0YDVGpRNtmsJeVWTsNJnv7aK0/eUP3THWMYxVkV+vOiOpV16RfqmEkFFcvbmh
fttVKgCBH4PcpOpl96Sr++UP6enmwQwioj8Qb/OLvjBUW3cTk/WSP3PJ1PQz0Mgj5bd/GtFwVJh0
ubls7NYVzO8GR1svN+W8v9xjpQVoIcjPbfIwNYphY3mAl8b+fx677Jd6qgM15Vn1P7f8fBrvpuwX
+STEjS13/s9jv+9ZnuHGDeHxmThWmgZ1/e+jv/9pB4UaNc38t3k3r2nZ+rvlef/648u93y9sAtzg
tDFxxfNLorBprurRkJvR9f/7spdH/+vPfj8xNttyU5cR3qf5mX9fr/73vX//y7/v2AvjGsuu9/X3
0L/e2P9+UpYY3YMkLQytNt/B3+co6GBrzHeANEf1VFlWvAflbpVS3Yqy7B+1SHmHYPSdFWkEM2NX
IlmF5xYfzVjvH6UYyltPNWbeWY7ETq32pRuSJx9hpKRXfXTSHl1CwwhyGftuPJXFcDXHfUdYx6uy
tfoeMT2BwLFyHmXaU4SYfbIna6pHukDJaNEMjaiamizDx9pDesTjN5qc+sflVpCj36X7HJ/Qt9dU
2b1uJ0ytebRZ4VHeAjzDQkNn2ZXb/ZOHinSO965THRtWSZSx7g7eekJKul+etWy0LN8kjTy6FYRU
m/i7syHpzniOdWclfXK2+C2vKt0lCcayqG/n6MFCSaBQ76npWAGdWPZIT5hoIKA1yRuMagHwgYcI
RvcuH3NMzvMtrQji40C/yKe353q0l7rHlLCuJ/CeOpFPM65QdJjysGBw6Rw/S3/4CDPevJuzwBcC
uWhpNf4JSQhRgEbtvGa5s8e9SlpdpAh3GswLLddgDV3H+XBN+sT0gbN7mdjaTcu994HOwkdVuveZ
kb76rj9+yhgZEO2NJ49lwSm1jJJKY+ndo3/AqFRor5R0nVs1jdUDT8anklLEYT1Amc2a3o0gwwbk
V+abwwg0ajJ69LScROy8m6G2OmgHd8YrajRjL0VK1B0BMhXlkzYBXtmdrOUcSCNa95yGFBOxvD9Y
zEoPJWU9oD7hbnmVEHHWk2EQjdNNB01p1PEpeaGWbbB05MJ/LkEVzE264RIQTHpnjyJYy0z/lVj5
eKXmq743VUJljsj0/aCaP9CwahO9unIOjqAEkxOa7U9jB7gc94WjjftKKPr4jhOD721a/AkIgTT0
9h7RUvd/N9q8Ww/NNSvSdTdjzFqAJbhRIloL827dCskZ5akrEEyKCuVLmgXyD26nF5gUzTtNUPjt
ednu/IhEhMLeQ2lwmnWoXEzkhNGeDez7q3akTUtwD7Z7nZXYybdN/9T2nf99K5E/43zQzmEyluam
QsZGxJFePlozig6Z90vta96tosfCTwhJn9bZkD0rpWNziJlb+r5rQa1BUNvHbnZnZP5woQDR4KXz
d2gG2iNKofKNDwzuNUGKhuS6WSYS5hry70FLq1tjll/umIRvUBXVBll0/ND5CO2skjaYWaqvCI0D
kQQAVkLb2MmhrCieA1wdQiqJRkN/QOqYYaKGOsiYdN7DYLLOSiambWLeXY6BPbnzyoqojJlHEnHd
kE37MXgA7lMmeLuEGRVjShhSNasJSsKENhA8dP3XJq0fArd0T9KjNpkpCdF2HkaqiF9YPolrasfl
pa+CRyIECIYUtLlOowlU3CQN9oFgZOeOJnG066E6vWpRcUsixMjQHn1QQ927LnX7rZNlvikrw3yo
W4vwgSCB7WAAoi397lzHilUwLaAdsc7ERpuh9eSGRXDBsYPnZjzmXvhh+uls6UlHmjmVVMuxTpgX
vYUxsWPO6d4CDbGxhQFZ4W04eyZ1K2m5xl3gEguezoib0P9N38W9byVTFBBJITMhx2nhj1Gsl1pr
PflWXW9dpPg71nbOuQyjL7TexR0mPNAsWsgPGjTiD1f5yDEpfdzMGsUti/rgUwwAHQrfpFBpZ6ew
5KoobPGDBF+cX1rY3nr5VE4up61ME8QmTjOwuuNbwzKC6Ve3j7GZtPOgyLy27V/0xB+Z+LtfI+ka
RJrqHeIafr12QaI8l6zkuPyix96oD5jP+pWauZpGBq8gg0db0KvfjNE8gRN9fXNn3kCR9ZRJex89
0ryL88O6Z1Xw4KW+c4m0oHxhmOYa0zOJdQJxBATN68ytp2Zy5JPpV38IKsplop+bmWtgWbCy9bLP
L9W868y7oYjUGoMFsUSFHd2DScLUFSXZl5Xvk3asf44zGjVEb1fptveB+vt+IddCql5rQGKfND58
SlSCIa3Liz/oV2bxH0L8VWTF1BCwrJ19r4t2Yd/oT96UmMQFB93abxThYzMtsFRmRKHeKzhN2Y3Q
HJ4EWWxgzPl5a/paF/XatayZGCmcaO8L9ct0bYyXdUOfV9pzCixXbYgcKZHyg0wu9geXtKreCl7C
Wnfq4h7IhNo5EYJj+PVq6J+iFqRLKTxg4OyFDe1PLcD/PHAaRXXy9D2+x8DYjzDWAkCedvtRWeXF
kQkU+oT+b573vGvO/DW/R7S2ywicLVtvIHpioDL6PRpi2kCtnZq3aaT/YRKqtm2wOt4C0zlXWFRf
ySnDWpXhyF12cfZoK9SVULFifrnLMFhJIJ2pZxzjqHDvSdTNDuEYZngr+jNeNPEBLsPjv0j7YUot
egFmYyWoKSfrOcfzQM96LvfO7gfb+M8tLRjVGvMfCNYZIeXCTDrUNu2JeCxp0i8HSat6i0S4T0jX
G6ym2+kiZNarlL4OAyzWYe7k28bssuccmTB0YPvX4JILpAelvkVR0V5L9EooUYyXZU9UHj3knaZ0
8TJkdXa2LSqSxYxxaTV8PIOB+3lACvgw2eMazdf43tYoNRFJl8dIivApFg4BrGO8i5XYy75BBr5c
UTWWrH1BfWI5JpsSsOAw1rc+Cb1dPZIJooEpHKrsS+/t50IO6Z0kmmKXC4w0VW1DsLRt87psIMcQ
JUKxCdUUx0KFkcElq3mZlAlpOgdDD+v1GHc45XVy8cI+JTIDY/ZWzS95sAskhikTKfyN+tUMMN1z
zti/7BEUZR98tclL2gEmKHQ3/NmZRKDqU1Q8GpOy7iC+4A1crpg+fQcS3bz6Br3U2y3vbNnVBQzR
1vFAlCIqFawhn8zQfLMk7p4c9vJeA1J7c3SXghN65XXET+WZLOC2HeynqLb6Z/7pL6Ot/fOgEbUc
JZHbPw5JRCZK4DaX0sOFlpea8+wZRD20UV49EGaLptfpHvPcGx4MVuUvumwee2tUD8sX3PrDY6FP
9alKqyvI2ujaBQlTnd5Jv/yQyqjM9Q/DDvG3eVF+CgSPqDUAtISNg3zqaCRojGZk4/XdKTBT/Wfr
sHYPNbdH0mHn734JR165RXLQ6iZ/b7jqO5KZQeJl4uak+qM0/eydi4i3z6p0Z9qowiIkjgTaNdtC
MsxGeXmarGI3aD7Bi0X/1dvogtoezlWeD6SkVYG8F9gfqcngQ4yq5nEU+afnUeBDzAAN0i+SexjG
r5Q+9GfAleEz6CVt3rHxXj1ANIIPnJ5QG7ZPfZV3D2h8YnQI16Gu099VevMxHf02+DNMtw33BYrp
xpbDbFmKyrcgEoSLZB4dp3m3YRYAPqKl51Vhg7XaClRY5SVn25mIPUzxeX4PO5H0bHo3sPJLnXzu
MmYtsuwum4WfT/4l5ku3tkF9goVua+VctNJz7yZmiQFidVgW8zGyQbm6cKG99LWBVylJNKhJNfmR
eNA37ggJd6VpT3BZnAf8r+yZ3fiSSic9OZQWrh3Ojztdn35SysRLU9bwqedL3XK9oxmYQRIscaBw
4SvruDmZVfAiRN6ds2FW6M6XJuP/7/69VwsvzHH+9CpWj83k1kd9osNToqmjmg5dbzkNHSVo9Mc6
4b5R5JxtbSLJLDLujZK2VbFc0puw5FJpj8XWlNTAsnqMX/2YdGiYH3HrIAkVTUgdDglEb8XFvTmV
BvPXzmBOSt17lRRgnb7RdaJAcl+7oqdywDil02h7T/qx36C0FUdz3u0D60B29/SYJw/ECzkPucUq
hPXh+J4NyZVLX0lvVllP0jDfFGI0HHzBbxT6FYJQsGRNVBdIkqGe1Au1rE3gUDT0CvvRKT8ikcA3
Mfs3yzLcuyykaZ6pvNoqp+2Z/BbahfL5HshDfbNjAu+bfBeQ4HYfVQ4EKntqmFOwMESPim5dAv7U
i0C/OIKOupYH8XPIMEUgj7sDMSrWqiHMi3YI+01cirUN5eumZZx3ywdbdCEiWVIn1jYW2U1Q1Ori
aESXUGH6iXAAPbHzqcX+739uaJr6WVmVPC9/adTFWy5UcVrGrwb1FbbfVFySRAY47vFMEazRwiYo
h090yozCjwlYxw1KbABebs24HtfPdZk8s1Anwnc+NDiUyirLxGsy36masoNHg410uTd23R8kKaS7
MkCmmswExEwgthh0zzlPMEleSPPaLseteZCHZO197waB9SYoG1B57siQRHC6PMqdZLEtAGVS1myr
XR1ZxDr38j0Asvorm1j26/MFmOSuOreQa2DuPkR2Zn0VXfIVZ3ryQcea2uFQh5s0HuVRxTX6kcDD
hd7196nBR0FnaCfJncfVBkDdU533syevNJbOU+KG7lc/eNtMc3KkcKCRfSPufnsaEIy4td5JcigJ
DEPQSlmDCfEQ7Ftbi7EydsN5hj9Bi6JxnaJNAB1UEfcB7wZkGqBFNs4GiGzAOtIvn4c3IzIpvDlu
8+BpHVr4WrpUHIvmUpTgNkK9ckmgdYzdTJRLQVGGia4/e/bwQYa8fhlJBHkeIR6sWbP7B+GUu4lz
G5ovbitbcXomjbJfRaKxDJfxk59gMMqmBL29JVneWibxS8tDyCG/p8UZoGlsjLu0UuETbmOmoPZ4
W/bAjuBfcalm9mTVLIdk5YVPUv0J5ge5iZiuzWQgiP7v8pS3ALpV14H/zqvVCfnzrrRQFKdJSS6V
aTPJKnz7BwVUuhIz4084rr3VahuH47w7VuiBXFioSZYnH6FTPHfkQASrADgNE7w/XhG84w85T76n
zllSJC9qqbCkRlMz3+psPPxAfb9/WGnvXlRFoByjsP/edD/DqNPfmAqy8OYr9pIq+tl22kOf5e2L
b5jiUJXd89DbOOqqHM3ilIqHPAvFulXmJmlT6wlCgMU3wssJhNJYxWTGeiL/7op3CuI/px04lp0b
tDjCwCz8sKuvuGIRABBM35Vc8nCoJ9GrDIe11uqXiZk7KkFibRD+mxfXpDdBkC75RcgSYK2FM1KB
DJOJyLOoD3JEywEMLRFEhz5DFA4n1CFKp1QXvyDzqu1Kb5cqzbkvNZdajmG8lLWNDUAy1mvOrHnK
6u6K+wnBoRPQ/sXZTz8ApVNSGXvmveqqMVe/Kq9PDiontUeUptz6gctkw+p6Lu/aAefbTPKb+lYc
1NR/lbbNQjqYDJDRy38iT24r/YBUi6j1w4PJ6QYuCq+88kOCo828eId/UvQmQumm3WUMBZyiVnGv
t4NJx7h9EnrZHqGAWTu3iO07KkMScVzT3HoxMy6s2QY6PeFrbbZQyDQYNFbz+L0B+I6p1gAHNMiq
3hXxRkbETvRt1D4uG5WWBEgm7bQP8/RnkGT1Y5CkUJfM8jeYqO8b85EggVg6GZGPnL4YdywSi4PA
SfpWDIfC9Vh/ufA5gpLmhF5zS3FOFVX70NRO8dAnWQuFyxc/B97HgaxUQtXi4LyAZwnQgC5mGxOE
gy66Bx1yIa8vnJP2KEhpfFQgvWv9IUJeZve+dv9dPW1LkW7guKCF6KGRsW4Nhx1quT2RUDPY2myo
K6oCj8YQHL+/CrzP4zYKYI+0CVMXN9PPnLfpcWA2AvWQ2W/QXakVjLcmy4vH+Z3hvAgGYX/NNwp3
dL6CZKCeBqlQdf2zbYu5/tjKvVk63mtojkfR5L/6KTavut5m+8aDBJQ2mbv+pmVqAdcfJy8fqgYl
wwLtNEsPalhmncIvxJXqHiUgSv/ZL/59+uQivVSRppEqUN53oZ6Q89klJyjA3ikKcBkuaTSlD86x
S73wBDkeHUeO/iYZeoAgekGWpqoTQjb9cbyK32nFjIB2Ffm0ldAPy2kwjsAUEBiFW0Q21D2ojCwb
He4NWm6cXWYOT5j+zi4wVfJoznN3P6jxCbdc2wzLIEBq3AQzNNPIancfQVXapYSeXED1Ic1G2+2l
Vcj/5aNRiFLogtzCxPJ/t8MfjFnhr1xDhlU2yLC+M0RidLs1juBs0yVxcSD16KZ07v374syM4j0B
r9/DAORAIdZDRM0pafrmBGKSdb0VRT9d/WRqKPPqBA5oK6JHPLj6Iz3yjWcN2b3rqucu6/vn0Iz6
54ToIfjLT75n1ndFwWqIEIqUGahpNM+14Mqn2xhUorBDIzn/jGiX63TEgDfJZhaGy7u+UEQBVhgN
uiZjqBDIewO3E/ffb8zszHCPu9FB7eWpfYXMZZ96CP7iBNNGkdruXs5Td6ohFQngmby0BPggtyvs
5CKGQ+1ARQX5Zx2M1NLeOoVpiqXLcaxm+nGXAoL5f3cmhffDnIR7v2Bka6YflwrF8AK4TAeqqCiS
zk7f1usCrBdIpBQt5yhS8ggC47p80zEI1lYkIU232hhPYVENd3rM4lRFw+/ll5Ob9JjiOD82getd
Khm7EGjcBEFW995mhXYgcguvua9dO9AAHymDEq7a0LviwTL2UjOvZRdOG3Ne5leCqE/Ppw1szATt
iqLrApVnEgt5ZRm6IJmSaOB4d41GxdhTFl6ovJuqI+XxvOlmJgMVi36YcSIcCZJbmDmcsRjLN5oj
x5MKApyHCa5zCvLTD5dK1aqbUK1rborxuDW0k2zLaet6RnUFaslXiN8iwpIDkLgodMZDN/n990ay
DX2DTmNSvsd+EmxLOWEc98QvlUfjNkYmcKR+XzHEZd2BElHzuKze4zlUaTIaCEQddTSIlsi1gKyv
UgwaP40g2nnmIP9wjt15dlrsbSB5W8vLxgu+q2DV6Kn7g8k2kTf4jk6hW8oDM4qCbrRHi5Erni7R
ZXptt/8ef0ABEmyQWd2rQ7JnLJLp07eJRJAqoarqK5+mvcCPLy2TIqBHXERuYHAyvae2xjwxzIUE
6q8dasrxWM7FERIyNnUFBiKpJ8CTBuexE2W3ZbCvouBWNLp1T2jXbAmus69Y/RZCND9KdOQbuNDr
XvkjxEJmUoPO+VsSDwMiqdksvy2AZO3jkJKSqjtRh/AGHd4MOma5YWzSIZ7IO9QIjiQIXVoR1YRR
hDTX4WM5lr5bRgpnHsuGacLgjvz2OyxmUurP/zF2Xr2RY1uW/iuFeh7eJg/9oG8/hPcKhVwqXwgp
U0XvPX/9fIeRdauru2cwQIEgQ5EqKUSzz95rfUvlvvhoqMOPMoH9DRSwX3rBuAXzT72j5Mlb6752
qTPt4GVA/hTecMgFtrYmG8UZ4AHuQ6V/Sa1Je0NspK0Mxy8vEDZbaFbluUWzhG8EfB6O9bICfuV7
y6G3Juxt+bMFIv6PSvukX2du4Jnm6wEE7pmm+sqUqUtDMaZnvUNj2pNaNG/q0XaPdH7J9DWXIArC
h9pMf9w/5aAU57keqHX0q30DIIIO0E/qcmWZt4NkkXfaabQS0vN8Akfgoh9CwTNI1pgdc/dzjSxe
VQHIFIWiXjvyFA5xZxytsaN7nRdh/wQH30SpmlbnFHvpggid8WqroABTArdzO7F/OoGOOKsYIKOn
HgQLv3jySDnEHQVSckRLhaILJq9WdUvc1z6RO5BuBLaa7ZBhcp36hGDDDIewg2G+HRv10AQDjF5Q
TVjtBu6YZbOd76qRDylMmNPZDWsNPI6N+NvX4ew4k/s0EbiCJr1/Uiw33M5nUWW0wyG2e+SQTIAv
9+dqzp3yPMQMIQBLuZdJKX661OUUyz24yKymfZ+aB5sArac4F09z9o+Z43VM3PixcpPHSGdYE9i1
e71/wyqkO+KH1UYjmnQVWnTPaG7oa9OqaMo2EQOc4nsU+kfH19p9Zhv+mc6VjkqXYgWT2CK2ovqh
daxh0bQeJiHygOwHx50mmqWvRVuSSDDllr0C4cEcTRZTTs/9iwqGVEArBUriBYVGF9fGFlyWb0GX
E2AThuMK1In6zlr1R2QwS80TSFFY/W6OV7ss2iARJ214GDSzR+yF1y4vwxbvGnuR3v3aC/61NyE2
GdTcePm/v7cHRY93DJdWxQ1pmHJoATLcgCmSgjWYfvMcakArGSai81Rn+nZoU7HHy59vhKHG7yEh
Yvh4u8+sFYjrO0M5l45O/kgNgo2+jO5p8fcmiffRwMoU3fhjpif+N8tGzxvgDzyTh+dtaBSePYzr
e8RzzE7TdrqYDfTxuI6aZyPIpRAEnNWoEHVKA2GTSa3UXPfPG8CLjEvojkJj+eGVOX/ZhKQfM4L9
YCggh9GtsLit8buMhkqql9ThBGrSr+mpVuuY7CDCoNmUU9HvrVJ3ym0QmSVwZzjtqVxjpi18qKaa
cN2nBTzYkAbLKGgSMQcWi4C1JJBUXEMayNpDkmY4urCivHYj6mesK/52PoQBhZCJv3vI6pUQLQ9i
tM3YWNXH8DP2KX8d5ec9tgATVLWzc9HT9sdDOGJUOpq94x0LTw790ajPfDPV0fPzvDdvPJqkhJuT
GRaURrgWOlA8fTLUg8ASO/+K82ZMXxmb5d8ibTra8rmlI2jO4Bh/GmCkRh+QwyYTvbFSO50nqJfs
VYLL8Nb74tjJzfx6nf5KkcsC3doQUTzRcGVwyxk0sPjgtJoD2uby3Svab0NN8LMJR8OMjeSKe8sE
Z9ziXot9HAgCbkTAFC33XPQ5uZXvMprFp6FERx4rWA3AbJG7IB80881iCNzX+0+qV8Q8kRPoQGxA
nNtW0XE0U56XA13wKhEQutjgrtOOdVGo6wSMPtDd2HxUsOAxX1deA59wUODdEMjlIV5Kb8U421wP
nhgwcIU6trgJZdruPvUBkr8P0ZUDWKlhAdnzzIrgqpC45BRgUgPrM6c78JeCw+CRwA/6fRYiCPDZ
GEqAZgVDkT4ORoyMYqTsJDs7iu30WXHMYBWMCQr1hoS30DXqVVY7j0qfDD/+vuNTOk1K4J0MMi0Y
+GK8nJtTQuA+kIrui20xCfDV9NhVllTwa7DMTBVniTLP1dugDre6X43fKrwFx/tNshTJ/bSyVR39
V6RyfmReMNzPumzqh2VTYc8a0uQ4lEX6kvFBseI1bKILnEciPGT/gmm1XZbRzi+wTASBweKDqNBF
iAdzkzlD8TD3KJU81C5aztAurvcGmo71LCyhyFvrlaO8eiyh9xFg9yXovBxSlUabnX6gtwevxDqq
zKxVZNtv2kRNP09xdIrxa1hbsN7cflib8jAO1INa5+YhmfR67fzIbGjCuiyfbFcRt4g4vDLT95PC
y2OgVU+MC3dDVOhvbp2Nh4DOIuqpH4SWeEdRy4A+so7YxW8Ijjmkq0GSJB2kJCdTokXtNys9SmmW
4PImlt4BSZSpjr+xsrA5ewV96pp+ki/rJNCH7V4pGSWyCAFSIiRaVQS4/kFqHZj+5Rc1xL/BhLen
nRsKYnCVcUOPkQZ95qyVnhEtplNaZff8Mz3kNqgwzymmTH8QeJKot+R9RM6d7+vyoEht3BtR9uy3
8bBpWpUlUKmnROxk/gp1PX+jpmasP6p6sBss92SWNfUIoZCFTEoxObfO3DSOWR3lEJr10MN/DL9G
B98FkaIbN4Teipf5sApssU7AGHhVWXhLwB6njLn8DmVhuc3qWj3THfy1x0n+ay87Dzo0SleJmeuq
qE6wSrwbpoJvUW4yt4QwlUiJVlhmJ2JNioekjJ9VNZZotmbE/R54/bqXT0xsuWDjVNJx759QyZuW
toY+AuiKsjLcIDhlvW+wGsnDip8zis+GLPLmx30S0HsvCuy9LYCU2NDaJxzAuVRuRVwWN1NztvTY
Yvnp3D+iLDBORtcfuyL5Nkaj8pA4Sv0am/t53IN6rL2I4+TVP7U29LANICRigp9rS7yqK5IsIXwo
uQpjIg0/nDR+srqNXWjBp1mx+Ec8nh77IdYfcSRv0Y8zjaJoV3XjUoDtZfkRTjrNrTh+VgTTNTNt
8L+1dpdvbU039uRpe3gzQ2vZyJVC2WbOrvZSPJdzxce4/wyFotw2pqC46CLlpS2aJXZLurtTxcDJ
tfikeS5aQ2AcUEYgFxvorMAm60vcqLH6KclWgb/2baF+Rm32Pqs4Gr3Xn4hWcEzlfF8M5m5PQ97L
lJOLLdbFKVtDOnK7QL+5rtXsqMWjHeu6jMYPA6BOIdjSa4eVli3nqTXJjul13ssg5Dnaupks6u2Y
50pRscSm/Wde/LB4wVFvvgrVAF+UGuizXLriIA1abuObjqypF9/RvtCp7n2dZ0FSXSGK0sPTM86u
eVXbOmFz8JOoXjdUHXuMMSV2w3g7S0U0uq5L+thb6ovkphE5sAytZHyPpvjW2D694GikpojbNaN3
d4+KId4OAiNu5DLjdHu5HqDJs5mvk/mymQ8dh+b6aGQbc8iUB3ybwUPbB0hRoBZBKaUdKZd2lRx5
O7mXbO/z8WrELOgbD15Wit3ceu/twdhgYorX86ETlPahAcJBvDnPhnb8SX4TEdlSN+dGEYpuPzQe
Ik/Uj6rqvhcJQt20Uj54Ahz7iqGm3BknZ7wSshAvJ9Xw5AyccBO56J838Qok7i5Ch/3pV86LlY3a
61BZYk1+n3WM9aI/N9kksJ5CRtcLRlWKZrsrRSjh2TP77ATM6ZaquMNjutDPCsmANDUysoO9Yj/U
geyuo4Ko0PwQNlGh8eppZMaxTbJZ1NWPQnQINQTNSvBddGD5LlsQwemhaYzH+SEc5yh1ar3RWKBi
x8zyvAOizwVdK/URbXbyYDBig75tuishc8ND4lwuKDHh109lsObKzPZGUCHxUrlsVfjWD1pNHpk6
qM3bmNHRFOqp7BRnbxq5TQqilJ2i/6AppLakShnB0dHL4DI/J6cUaRRmlbd6gMo6X1BmCeGxxt7w
6ts6KUNYXYMJmGY8X57yQq1kO+V+A6T9H95M0WpblpPDcv4bOINwV5mU9E1AAddEA2aIjCzxgojd
PFGQP2gNac2DM+jn3qRExragvjLSdDnDXANxtjycWPv6GsIrfq2QIOemXZEpN9E5tOlSy1W74La/
rfQWp7fsszWG/jaqRrBPpMZPq6r04OhtvYoFt8zSVqYH0liTh0jl/JsvnvkLQLVhgo4QJAXDk3Oj
QIuYDJeWDydD10f2S6PwwEhT+CJOxQ9r+wbdfqnBICDuqLUQDQOnxbhvI6PTpcWiQKzYYrA8t5TF
DMfSvUsu6cLRqpK4bQYGyP7Gq9nCoJnshGQLAcYOqQFflSoZb2IzZozI8/bdd2MVMnivXBvblBoO
xKuD8qop+W3+DLLcMp9aAPORF5X70fKgg+Nx3Xuq4Z58G2VtE2n1rS1oj4T0VL/VkflGeILUabU2
mHCLZrIxls4ZWY9VlaBI5E21GjAXUKYmV8yB+q4LR32nalVwGYJ83UetujADSiSd+L2t7AdCUyr8
N1136xWP7XCvRp2xIkMmWlfkWF8UH9+Y6/T7e8UKzxKTWBL/HFu9wQ6O41bX+uDhr41bMNEelfbn
Xy9hstqUYVeenAR06lyq5T1jTDWBgupTzqwyJ+y24ezllXv+vDdmTFKiCC8bp0efVyAl2hpyXt8+
FnSkMUwb3bNGO93VhH2rnTreh51TrRQLH2/vIJ8mAPxsm9CF5REZZAR4dJjt2uoMOG/6qE1M2Tao
uUMWV2TPZ8qbSTzu2cNatDR7u+A3HcQKOQWWBZyWx76lIMK7rj0bvetAFqiIMVOcRcHqdzkQ5Li4
1y82jX9oWn/cdVZjr4XrWPszBrYXg7Pv9Hqny+lSRuG/A26dw7PnUDOZHJa0fVhIFSOrJjbjv/Ym
Y+LO36q7qHFRGNnaNypAsnmICgHbqkfRNkIC/W1MLGwWavBZ011Boees9MZt3zRLe23g430hxloO
yUiOqZah13aYjen4o8/0aIo3h+bjRPPrxbJprJumW2KPULZ3EU/ji0e/8ncpZ+s5abj3SHVdKTfe
qFvkonTb+dYVm0JdCY+gnCiokG9UGEYcV7YHfDzPDPfQfqFzZPZiXDp5FBJweU0EyAfytxjlyMP5
C37kLsj77ddBTOzY/GM4jKo386Emu8iS6EGXNHpIKwnJkKshyFXJOW3E9/nI5P7KAhr9Ukb7eqP4
U/fw154Syb462biroo4gBBa2h2dq+pbTD7z5XfA2Nk205LorkeKxR++Zx7jcC+VrSj/8+mrY8atl
fXF/7/z6/I75vVkIpToe7K+a1sXOdKZ4rbmJ8aZHBj3EBMpsn1vXWdkQ9Sbiz/G118HSa0R/b+bC
qSTidaMyjUhiZ5IZUYByZYPTc8eHViHw0bbDfD+/tanbkqZ5G3NNEVjoiS44hmMRH20B/iJRWA2N
LABeuiZXVile4QsQD557KVyZQK0/zbCu3wadG7DU64+dDAovjHhPgGhIKvD05DYAL9MuSK5BNXYn
p8yI81Ht9LXKtYOC7thUm/JWGFH9yojKTlzlJQl1/8mhHTK/6negeJ2xfbE0Ub0mfTydkLx0i5Es
8JfJuPi0IDb5JNXZVmffNIc7KHFyzifMh5c6CpMX4DXKFqqTsp0PhyZ6md/QuFJSZdo2mTz88/kb
9WU/IbKXMLbO+Rwc/Ga+U/kb1wmQC2qad1KGAlkKeSsfoetehylsnrMgrw9Dg4yyAF76gbYAgIsf
fHOxIO5sBbclmX7lqxnQjYrQLDX9uw7dfk9sKWNheajEzTNRKs0ta4b20pIpCfGS1wOvHqE1lOlp
pL/6oqU0yZDu0nj1z6Wc/raTUPYHXLdUxAVTL4FaY99mYburAJKdDCvdJrngs0GJt5pvj0NLPVgp
JCYayItY2zW3MTGBDGlq/LMjIkSozRefrSQBdM2zFQ6kDQV5sxwiFVRVQ38jaV1v4x4QfjJWaf2q
eQJIqJ6ylFLtfqz4eB48OOJFO7woZUErn+r/qgajzUpDqU5Z7Cl7fllzRxKAdR4nirFy8I9zbZHk
VXT1abzMRzjIcH81nS3zS9GNUKT3Aq+ClY/VrbYrbceZ72z7iTtYwbpxSzlmb2unc/bCMLLLkMO8
SnpFe8304UcLkeOPiEgXFu9fI5qWBQySIOmDl97oENmXPHwEf+djZQ9EZWQJicw5z6LJaNUv931Q
jWndxaVyogqglm3V6rHldnzKSM9aVbpefaSatu+JAHkNMaDt6KPCiIZygSTVZ3HPaaGRFiwFQqFj
IssRBQ/RJgneGc6TjMX2pIYRozKTHLEaAwhixugZH6MMpTKCn3BZ4a2HNWkk+otv0vA0Sywl4E2H
hdEw4QuZazToxVo4MUcm+zXsEQ5pBQwrD5HbnqSuBu0GwbatB98NU8+ws2StpZn0uEoL2c5cdsyv
leOr40J0CHIz2WiqE936QZ32Bt5ToocZIs+vVWX5vQgTdH4ZfviOQUqwhr6hMfTiGM6olLRJzX6b
Fd9mV1ErmmDv9MpOCTS8T1Uq5WBCJuZQxLSA3PJlUyTHsrTGC0FECtMptzyA7cFw16avRadCQo9K
fWNDkn/XgQbldTE85JErRcsUZ3HpGNtZEQwHbg22xnuxLJm9YDPd9QHX53X2mNqx8miVoj0hLblV
Eoozb1qjwjueeJcB7NQrJ9A5Yzj8mTksWUM/KbDZGvYxMBVQJJmbnpR0JPKlz92FQBgls0jVmx5E
OS5L2HllrN0YImu3OEZ1hKgXD55bfo+f5gqV+pnM6nNymwp/2og01t8yHRKjFzsqCVlNs22GgNkH
Vs1xSzhkoCHDKZwTGcUogNKM6OQolIrBHemI5YlTiXlIUyn1AbH2CzUIcsWxGC9xQ83nD469M/BS
XKNYgD70ebT2uUgOZNXnF7/QvwVd6C06PbZf53+A/tB+ZSXmLRjBOQu9GIyHQFKE/Cj9odPDWtqd
3jw4cUOPtQ421eRbJyDN6pq5Wbq0XPeltaPhTLRz99woTxW0ypeIyu+Qh1l3SnzjUS+c6siPgwMG
RlK3qlBVrNI5upvJ6JJqtH8sxUeqe/CuBl85zPWPAayjMVEmh4IHUkz+2cpOAgP+hrMVvY421Fbr
reZ7t7CiOhcOSYlRjmBo6mQWt96DoEThuNKGsHxvC0AKXifSh0Q+Sf1YOxcpMovHMkyk/iTpetxc
aCvNvviIQ0s/mTV5HwQxBruut6Bu5vZLTC29y2tSyea9kB4Ibga73Ha42rYBrpfvCFrytl+6kxFA
31R/falVuFtUCPyoEuf7G8C8GNKX3l673A8OitAEuLAxfoYIF8QHM7ulYhofEiXJUFUMYJsn9buN
nvhsIJHcTa55Izgz3TnohxfIaLSX3Cq//DJuv0zBhMqs9c8pY3xJMHvxGMNn3NlUIzWRWluu6eJR
zVFcq6Rv/xTTKs916+egIGsT/uggsEWPHkPYyuExr1XwpR/VF5Co4oNIQX8jpr7fi1ailzsvO4Q6
XEy7SLOP1oCiLAcCeWRsUGN+Z8g83lKjI2oNHA1hMO74LUAlmde98ixMxJTWOL2ir61PUa0hvJct
hKKiduZR1Z5dSGmkeZmsBW00lza2wU3YgzNeEjnz4mj9jj6belGF65yLEWQDBqTws0xQr+bqYyNa
/Skr23CN3c/YtXI0JbrmYnDzuhkOSvA0tR55bAZLrI/5YV69Jwq9SsxksUHB2+n4iWKzj7GF0MiU
7qwUCQYuAFhYGWHTwHGnV8XvfTIGK/U181EWKvkHnzlaYWsinURHBd5peKwL14xumim7WuLRmhJu
q3rlHZKBRkEZUkhmDi3WRCzpi0tuoZV8Yx3nH2OveHXVxDwhDKAelnPCrCZoOUJMQYqI/1LSZTtX
HknWQB9Whmqf5o6AC/GMZmN1KYaquRUTtzVrEv2Kap2afnC5+9J9AB9hjjRzikndZamH1HXQXPko
9e6fV8WlriAGvLm+VTxqhf6UK676GPXxzRI1d19CIzZhG+JkSOwvdUj9a+Vk5s3zvDM+yHc/lVVx
iYmL5cd7XNIWiGNTv7bM+RelQEySIi3CyceyswhJK4HI68LWlYtSOBK4sjPlWCePbV/pD03roD3i
r/qCpA7MvWMYn21i066ssu9zpxBs5aMW1GRvkPL04FWevu3CNDimCbLrfkzqbeuNwdUQAPeHjmSi
EojaRkRD+kxdQWPSxwM5H9JS40fVocZYgPzmlZzQee9fh6o8NKo6hbJjuNt2ahRA8x5RsZj81vPJ
FNIlpr3qgsNqtP39Q9cE9d6Uj8p2NurUE741n8jH2btT8Swp/BwKvUz1KmSOi92pREcrZouzRL6o
4opnlFCQISkPhWJFD7SGz5VeeL86RVA8yVYXh3kpZhR9fKpJcCsIS7gqZfTCB6u8kn4jDp1HLl5p
4ivyWxInnaT7pNuFTWRSq6emqNVLMyUngyq0WHaCTLLaUrMDbeDqyaeWOogKOqRKsrxAOX0p6RPY
EKfCFNZ6PO7ux2SEIYwhqmpZmMT6RC1ydAHMw9hUGbwdICX6weMha+C+QspRJGslV4wnUTjKxSdE
ywUqOi8A75tYYSlop++WYsvBFgvDef3o5IO3SV2cjtMAR4HQpWQTYgsL2wbWWOu6NoormnuxTaCs
HobOO4PBnR2GUPililDYXNVuZ2N87NZBxhSfOyidA5so0DqprX2QqNVqvoX4OV2GJAiLYy3vKFqn
cv+NshsST3q9XommKbLanWPU3mpu1g82Q7WeJOp959rD1W70n3kwLlurNt+Y2Dq7CAX35t4J4ckR
lIFz9OopQ7GAppgMIGM3S97D9HnklF5BZDFfS4O0kMxytf18WDOJAeMnOzsitF6rwFxXansszCE8
aJTpZ8FNcUCEui4qngdhQxCVEXKrcDjBUdIqRo49o8qSw9z/ckfUK9BCj/ORJrthDnzjlYdLFZii
cZjLn3kD1PbQFUV1mY8IjmsOE6siMPRJw9OTUinS9JxGrao+5Kk3kAlflfuy1pR9VelPhioHnlK+
12c1V5fjvcVenSIUKAFUydlMGSkQn5kPP1pQ1g5MJvCdycN5gzzLIA4QYJwxEhjsCuZ886WU1OM5
Iv/7cr/Mepf/s2Vl9y/O72gZ6NvMRi7zkR+zuBhbEhXCiZmsKjKsdUNA7EbPoqhiNtmukdgdvYEx
hSh/nXzzGZhjc2IeO2UoMP7sXpCFi5GE4I5YxeRmppm7DBrHvyVki5zsAvgkAt3b/JLf1e2W8RR/
evmO+QuGkqkonKZ8O782b1BHXA2Ms1BuiwT4p2jcXQoMbygFE0zgZKsJb6ZOlFrqXcgEy46cfgcF
4xRLNof4kI60mZ4BzwugcYxywN1eMhUryjxA60bjPPe6pcJMjFF1NOEJ4xgsP0xXALeVFhLUV8kq
rCLv0A1B+5bx/GhL8hLCzLnNwv80649exfCAS6l7diuTMlLXmzVMxSe7AzhMzYskEDpNDm0G5TV4
5kPqWdOutCok87SxoVXKTdS1v/ZqoGl7gPwYJ71t5YkeuThP4tks7RLZcZjM/jWs03LnkC6yKPN+
ON+np9IsP++JMr2pPlMqk4Lw/lKYEDI7sVhbN0YpLvKngorrXbOZRGQ23lUtunUj3PAyvz5vFEUL
WYFSwRaaBxAkZAShaqFLc1+8BnGu7BlUqp9KPnRbwtORGUZD8j7vEVeR3vfurwnuvDRqFmpW1Y9m
SJe7ptjb4NwKv2FF3pe6Vu0Y8ahoHbutMmbt+xS6npRCj6dMVN1Zt512FRu1ujLjEuWCN33XMxwW
8w29i9DAwO5mTZc8hgUSzt4+pJrnHPrW1M+t3Mx7mHjSs1Vs7wdDZJzBAxFEFCJxE7N7NjQKlzAO
XJZzN68a4+921edn08mbLWzubk0aIOOZSTNXNP4K5vW6+jparr3w8sY8RoOjnNKi0mgtECIxJu3r
FPX6Xg9r7hCyqRRkJv0dHZV9TqPfQ5W46yymW0EdeLgIPqvOoZGPhQY/je/ujfCBG3PxZiJ4d5me
3G36VmI9TlPi3/qq3RCHpx17SrVyI0aeCrX6wUqAqBCXBVIMPWChNTbiYbkxWEAf50Ngppxlgw3z
Qs5rhyz+7kdGvHHdEtW6wB4KdpbQYvnNVaaFx7Zr+33HhOevl3SXUMZ5IayWFgY7WfYhM9f3fUhH
cC785tf62CEjFXAFYhzyxjAMtX6u79OwiC5dQmQqnSMVsJ9lHDwTs/xAmvbiPqCbj7lx0alV+VNl
QWDuNFefTqbtRzRzmWnYCc+cdOzrg5En/cWElF2ta6+Jl76J+rBs+isMsOSM0PnqjIl+Njpj+Z8K
XKaM0Wa6VgNJa0HowlCRM6i5wTvvZY4+YpNAdSPkZiS5emWqrtR+FVL9k5Y+ixgvtJ/w0IoXx5bu
RNN9MjNVf5mKX0e5HCkZajecrPwnkyvIC7btXzR/ygATcUiV8pCOmn1T5RIuzc0jbgDvSc9L/xBn
CAszTwIjy8jZokuplnHVi7WXTFhIOiED0NTQ3GiJgpHCyjUKvRRPmtFav44d6paNWZjdUmtj5+qk
LPhSxWtXAz3N6/wavM9+r9JKIRZMvpb7AzU98Eg1ytGs88jkI70ZU4ml2VD9Xay4v/b6XvlyGFDs
mAbVK1qC7nvAMFrLCDCgcOge/Kg4Fr2Rf4yp7fC8DKen0Jngw4xtt1GQytKH6NQHBK9IBUqBetWA
95y41jVOY9SYaL0JUbIik9CgElV2G22QD8K36QrSkJCXHF25mQ/nzRTW0PEn7wrUtj+5jdfBlWaP
1EzITYU+HL0MuyovB+rQnxTPRlQyszMUQjDimiBttUTTn3s1mSj/2jSxrpxDwGinhmkTYZLQIiX+
LisGwPPImQF+a6v7ndcK8tNEr+1ecGEN4hmrYhObS66G/NzdKAWF1PfaEgWZdZglNKVGQaCxmjMI
9nusyaebX467jNUaqwy3HT/GknWJYufaY8H5tcwdBxOhOaiP8xcsScozysbe//XaYE1Xw/FbOpUE
uSEwEst8sKsHHTLdIow074ACol7GOZGK5Mvpb4HHhDlO+2ceRs3VSkmzlS9XpCHj8sERjrB6o/M0
fYPAuxcgAj4bk4bRqDv+lRrKRu6T2SvUP/FnXaMe4hEaRCigBrgwjoSLOKxut2XeOofKkrd5RzYo
SX99UvSSu6k1Oh9G4xOpiyvMYljppEQjBf3AcNs0GD3HBIcPJUtA38AFrpfxVbPlIEjPFDA8VPY1
DtifefwcNI34YsCIxjMNKtTBhbW2GprQkHOKU8kSbU3CV//CdFN6CF3xNXXvwFP8n0JzsK0U9Tcv
ZdWdMMnE5hRPjzqhxevAYDk7MF3ZchW5J2+yxK6BxHhgOjscgLMoO8JEB0TKVrmNPIIeWIo5DD+G
5NHuWN0F9SifZtoj02sAn0Gtvle6YKodN19uRHYmiJxgYQCKR08nvtKkfCUOwHlXQ4+OGJPg59Bp
xCrz3OBK9wyVBMXryYagd8BwLXZ2d85yxTsqEZLAcSyM07xHGa6ffEKDtvPeX6+Ff3/Nj03rQDOT
HNwh23d0sHZmZA2XcbCJs5m09CVgwo0YwIt/AF9nUDJAgZyAy/jxoH2y6B0WQhnyh1K3HiL8eCs0
Zd2DHjEQ123cLFw07oF+ub8DL+KQIQ0kfgzc4KHEcDyaOOKduhkOtLoADNvUqT3iFs5/FbcQTqOm
cP2bWnLqQmdI73M/Vj29EiqPv//2b//x7z+G/+1/5dc8GVll/pa16ZUeXVP/83dT//234v7y/ieH
JhxJbMKObZiGIAjFMPj6j49bCP35n79r/8sEkFxZHT4sw27AAijJ8AjBk+gCYsa/65ZxdmnN/yEE
+UCtqH9YDkEbrukXz2bP4sQpCJ8Kyr5ZpV3GYWhnz10VQCIy0/oHQ4FVO5TJKmj94mwxgCbMqqXL
kaj2Q65MEsbd1B91iXWzzksesAZmKDpS/VKXCzyIPc1Hngtoqr73hSzxOoRRxGjYryeEZ2C2Hfzz
dwt5hHwPrfafhwDq9eOAROf+VdOuMW/OjuU07+HQS4XWLNPqQpD9KO0W8+f6b3/7YOv5g/5B/Alq
cVoVfz/8j+c85b9/l//mX+/5L285hwSm1fkfzf/zXduv/PKRftX/9U1/+87833/9dKuP5uNvB4Td
hs342H5V4+2rbpPmzxNEvvP/94u/fc3f5Xksvv75O97krJHfzQ/z7PdfX5InFDHL/+kElN//1xfl
L/DP3/fZzzz7qsOP//ZvvgAa8s8N7R8qNY7OKWnahtDc33/rv+RXXPMfyLIESmbbUIVu6M7vv2XQ
4wNO4n9YjqqDZHB5cBq6aZq//1bnrfySoqn/cBFHYoLRhItLybB+//OX/3V13P9q//PVovP9/na9
WJYQpqbznRxbdxxHmPbfr5dU14BJl5FFU3N6bOOx1rcibyLg0EQb9QySFsSKwGmW1OMykQDk+dge
w3SFE50ro8kEoRCSMXvfjRRgt/OmhEhDMEZBMxJjnbVu+qqQAG64FJq1pV+dHQrFArvPkHmVtRad
WIG4sSTK1ofmO79h6CpAwqV87/3YBN+cyP+Fy015GRhUAITfxvZ7rn0TTv5H24jLgluLvirGAcI8
QR2TeC78ZxAgK5LVF7tDaXwuD7hJFovDes2AcXVapr69WS+yyl8vFqPrLheIM3eMaLPtAp12utsv
nM7fbhaWZm+8fkFHq9vv9+QNvIft9zSwTshEwIwExZc1qQw24NL7zMYCMKx4go31srH81VL+/0LG
uevTCe9JuVhst/tFm/qrxX7xvN908O03z2Mfb0q1oCNg31zL2RjE1iwooezz/nmvtOll//CwYdaw
Oz9kbnY7nxE5fFOQn6px96Vm3Awy19iQvnRKy3bt4SnAFADyw/1aXtZr7OHX5cL2nOtifdounCzd
LLb7gLBXCAre1jT9Z3ymRzAZ68V6PUTxar3Y8nCw+GFv+4C6W/7evl/cxuLmKNZ7PD7TNUHvTuo7
tQGO6mixT8vptPddccELvOL91VQv9g+fm5YmyeZ83kRZt9h8+wbwDsVfd6x6Y92VCWZqOgtlNkl9
JV1PIi4XCObex0Ss0LVtqj5cJMX0WvruNxSr3bv2f9g6zyVHtazbPhERePMXIeSlNEr7h8iqOoX3
nqe/g53VXed+0RHdBBsp62QiAXuvNeeYlf7TpVC0QZDDn7EFOviuE7rBr/p0v5PV8VjgQPZvflks
9+JGpNjeWQv7TPYD/EvuwTbkm//Eqe9tbcN5/fz0h3niN6zr0e+ngxZGZwwulkdRfRpa3785tCD9
z4uPX2hXupeTN+eV751iemMJMc/0j8+Ux06Z9SMKyZMJVCry5F8SYFPbxtk9HOQ+2/FhHzJCW2lK
ksUx9DRGj4V+CFNwXmNvkQvvbDSNfJq+9w5oHqW9DBwI1fOqoNAbgoJKfveuOR0OoetHueH5h5sv
N/rGv136ZNrypcC6NanhqQqjeKsDoGkXk3iR1EvIfirnex/Ht9jsT4fYZVJfbf3b7fJ5uai5s7m8
n06npBm3DR8CkzUYdye9N0rStOGWNgfnrem7zdJDdTzwvfXtpd75t/sF6NzR//y81FF1vbxf+hzD
pvTCROKAmxVqNzgTg9jG26AtLkU9Uh7N+cV1I7Xb73wHphTfLDrzi+/f+WPqwucfyzJCSf33i+Z8
ZdDsRqyKQR/dG1slhyMqCi+L+lOaadBTtK9gLh6V8k3SiCNqyx0cgkfXdQtTeTzsULY674cDz+i5
73wjU/jd/TRLdv798/Z54aP0zKnx/ZO3Ii2MksuSZksJUr3Tn1vsPO4YEoOyGP+YNXOcjIjCPnzQ
UyRoKeJM9dn7vd8PS7vfH5+PGCzaLTAHxOYW6sAgRAoH1m6jQ9boZNW10pBJPAiTRKHxYl5t4GyH
MdN8MyZYK92qc3xIcmSJSoWVsD2OZMFE5fy6ObsEvUx7vt9uT4iZGfzjhvwhmZwe15PWLSeMZf7F
92UZAOKkn/q4PhehvHGa5ImlUb9PrMnPg+azK6nSyPmy62n9WfIXt9QbJyuMldPh6cDFo6TG3r99
+kUbH7kgjPIWhtqlnJlfmB339T7UcHB6ZprsJpkiin+HVwQQ2efmEPpRvHrOjWsKJhsvAWcdqCJW
PC76jBTfxZkfU+j5MggWrx2HiRqMstMUYuE/7B6YYXw8uE+HNtHcApQuN74KQTUX6A083ktofhRV
epyy7AfwBH0qfm+wBGrcX/ltPIoTHZzrE9+xzDm5Tz5SjNf1NPl5YT/4vs93hwvZt6Qb7XeXu5HF
rbskkFW+TuEweVN9D4gTjGoPX+52/X/dKK/urrSbRy47qSZLnduZSoaVz9+rK3z9D5aj8E935jY1
AJrMlkcXyPN9Ai6a4+Xy7kOe26kbVLXl7eJ5c1nvvZPnJQ1d/ZYZsaq8Wujicyhzfq5Vr/pY/iC0
dHF1DetqgdNq+hlKRCxo567Mnw48JbU9Zyh073yOar1w/m+XiSAx//L5fvG0oj/G0nIe3pqh9HHP
IXIhtLGMW9JhtB7ae5uv7LQYOWJ/t1gNhuDEBxdZx3Npcs3J1oDud7F5CODE7t7d3fmgNd3RfYp7
Z3t48qfC3HLx16306t8WcJ4+dzMvK/dhrX4UifRAlgYnCudfwBMBnz4t/CglmaECXywwo9mbSwJi
9X5w23a4iscpNMv1o8m6+4WLErDTeu0zi+dPhO7TcidF54W0efmnSfoHZLDZO7+DpuoH/8CdE7a7
er3xHLW8y+3dT83U9975nyeh7dxkiP9yZy48q+1PQXq8LDz067HyvMsUtxvPaxJyWC2A4HwP+Izo
8HtUP/ae12qHqOWWIAOYgRKtGXezSbqy+gkJ6GNBTf89PxKTpIhOudvqsEAIxnRSV1lzJJT1PWJP
vOf/Dv/7lu9X16HYy7//hW6eUOAEtBvWeU+x5mN87wnk/9/5VrxOwoq/B3PqlCm0bn6oFmkEYpYm
xuKtYtjpQ+zmGNK3CB2Zamnrf91eszCmdaol9v4eE0Oi6Qk1+Pse8fL3T/99e1/gu1Oyflu1LLRO
YtY4Gqb8Z1ectUBFkbwn6HszQvHeG0QLHLP1z4uIQwsQeADvZTqDeBSvakbcLjkb0TDnHc8jJqVi
HBKmEEEUoBAGLELnowJvp+uPCnVymDBdhMRTx3Ha2cU1LUuLPPIMhnpD5jvKs0Nv18uFkibywhA0
p5PH3PLnEB9101V73Hmxz8x08peqXfYhwjWY4vQBg3pUnljs6qvVShwpohxCPKbQozhm1p+yXTZX
Az7zqhO56CtRNFLH9haDxCTopexJ7MzTM8nn+FNb64DECT2SbdjmjqBcZP9ttpC7GC5eOmYZcVcg
CZqVokibzAKMNNcHcwXM5gOgRCVSns21Z74AvCGNC81pR4GrI83Y6IoXxPOQB4t6wgzzgmXfuAaK
SocQ4sIpWHREZ+XwZyOOOUo5efF6umpSafCBhES6qXl5NdYN+lgCPMc3Ctla6xsFrJ4wPyBbGJ5B
N4KIBc7nSlXsrDMz5VRHi3WdEi276HPyW5do22DHGB55HDrHhFSYLWcp/UrsR2G6lSz67/bCZJIK
T3+rltk1GyK0tSJ1UM3S/q1051mMZCmPn8cS+Nz62veGQOtxAKonW6Nzt0kPK9XWPCf6TTZm4545
drmJW1s+dHSv712YE3YfSJU/rEMFKcGefqWxEUMSGpRzxCTNheDq25BMH7VF6x6NMIFl2OVIgPCl
E8eqP4l/zbSbDxowxkX8pxZYktiaZAJQI0yZKh8ueetg79ZNCYIa228GrSoePsOpNb7WnSWzjK9p
aj9RaJpfCztTWE8fxUxMX66hi0WzeKsTJ7jGFgrRbG1TQBz/80K7vqD3AGZIj+pMq2d+H7DuotB5
7lGGnTF1y+eohPWm0REsk4eRLPTXuKIFD9DqdRqX8m3ANn6YSWrwdIJW+2UabtNqPrDsadn2aVh7
6tp4FccGtbKOsRm8ilEPz1tSwvJe1sOVSAbpcXU4PGlTd5QCWtFx3a4gDrJjYcPRqqvPLCi1qzhk
Ffa8HyOyPac+/jQMc3qLG1ZQQ7qMtyJr5X1oReWBuIzomADbqzMmHsjMw1Og6ghz8d3jxCscnFx8
VXXEtTf+trvjEI/rdZFiujDpSBcph4hFSZ0ThYnNkt/EjP3QJn5XDJ3BiK5jrx0NQHUXwpikLUVe
nYKP6NdXypvektrQkuW7G7vMfihpKeBfHJqvRWOt7EB4e+wtA4cMSU0b8UKlxCeiIp0Xi/rgvmHG
Mnem4mHFNu6qBCx2TjSZPDKG4EH5vufjtRxbsKedBV7MF6+0uUNhby6h49jTTXEi6dqlZn8nbqDb
rFk7B3PJh7uT9IE/RZPtzRMCsVzF86gaVXDKMgyeYhM4DsFrWrATx7WUcKCyMB+NITIvEySXjRBs
lwERUj01cDRBjXkxNaI56KTKf+hHk91eB+Kgn/vFSQ9jEDguN8nJd1Ly2jAZlExF2PRj9tEQwLZD
GfTnkDjeJgU5W+GQb5vGXpP4EHXBIa2aFRTVnAdz+JSJdNubhSypLlVtBaDjW5ikFGa7+tC2dv9M
xFm0gTwtr1lvyxM+iTsdQvMDJYzjNcYcHuUomt+QX0IiyqyPjg7Aju8jYgvUziDBwd5PXfWs2tJA
bbtAIkY3/WiaIWLRsI2zfQlkpfSIz0SszEwErf20a1GsXf7uaXL/72OkRefbtGupbhit0jPXKULa
xoQ7lEzXP5UyuHRmutzkGN54lxJilgYjXZSmz10dqxA+2bi/yVqf+v9nr9SNzNNyOKuNU4deTyfk
QWxmo+pglS1+B50cN0Jq7unoQXB3cs4cOYh3CrDogLtAv6RWNh94EMv7xdaka56VIJuBzZejvhwg
eg53u8GI0ULM9MWwbrr0YKdEhxW9wrcrlQn3Qe2abh1gTt/n1Ujsj96myVm1Zn2tCWL/Ph7lZrTJ
5WC+5FqsPgVRe8ciYX0kJnmFukHCxBIZ5xl1McmJgJ2o5gTPuqT3pLPm1Qn9Gzkck32aURY/l+Bp
LmlPIseydtxM1FY4G+LhINfZM6ulnMzrNH4vmrF2x2qqr+Ywh6/dqsumRfeuxW19GjHNbuS+qp8k
afmaFgyNSm/+cgL1MhKQ/b4MKviZjjVeSgg8tgBb8Qen+Kmb7Qh+kp4998MJIxPD2AAVvR4SmyWw
p700aLK5S7D1bfhFg8fIPMJxocm9DrS5G89GbD6Kl5yYW2MEm2snF+a6LFJ/VnY8ncvVbTWmHuC+
+lmQBMZ/Eh2eMEYr55ykY/VGN9FTx7C+A4oxH8O0vACjKZ80akz1D9vuq0OIBdc0de23M5ErPtjT
T4nVpTvnDgApu/yB3yxxEQeRJwI8SSX2O6Kzc58NckiMgmbQDPxCC7Vlk41WDZQhT2+jlFSHOn/9
hkDh1cQNSwMtcDMFxUakGzg+V9x/rJbpTSm77dAM93FVZtgxckDMo/Mq8wQx55B5klT124QNvTWS
7J5H6i/JSNMHu6wrRHooL6hc6FGc8kFQdgKXbcj9PwjYgnuIzMeFowH2h6OnsNd+9O3SeWSP6m8y
lLJNwyTp2Ac13a8lQhG27NJqjo6jHLQ3AcqbNBi3JAga+ZRtsYsBTlKt4T7bKCZai7BqQeGK08ne
20tHfXF9dWxafatCPnVLWbZJJsSeCTXD09Xc+mWGBDYX4SRD7NQ0X2VudIzyOb2FRde7lmT75orT
GrIeL1pvYq5ch06SfwW9PN3SFDJXBJUwUaOjrkXNJVzZLVajNI/rIQun4SXqjXBvp41m7jTJmb+J
OjQkCYZcsTpRC6IBVuVXXnH3Hx/MKNcflhX8DCBaf1DH4kPpAIf/PV5rDtriGZRkLcWj9BwUBjg0
+M4SKTOhri4fVj3QCZEjkt1DszskQ4CZK5ODHzPV/8WwIBFPWz44InwnrisdtJMnhtj1cD9EZOSt
L4oN5BN8FMk8b4GCepWArVNLUndTR1VIfK/n0ZDd3DSNM8/r8i3nmTuDMb6rqGP8qkbQk+X9vGVd
AJVRyWeu5qgh6oNaULJqNlWsyYZaKefCqYp7lQ1wo8sI+zfdtnujTBCXNYy15tT5jSLlb40GwTYu
TfmJQOUR0po8bB1gfq/okg6NoM0vS4h1VcPcOSIcz1XtbIGScVH9F61HbIuzAUzoeJOC9Amf38wk
jqZktO4t67G/e+HYLp9/3xct9RHl/P7/vAGyBtEeE4XtUYfpYdWxp8p5AwQCE0C0bsTerCbWpZQ+
kVLKp3jooNfTTPCogDIL5FPmNFZ4fuNp/mqo/UGexWuWOGa4rYc1InkdTlqWA1rr64OB7eMmNtxv
viCDy/86pMRNfbNrT1vfZKH02JBGZO+opOWbQWnzvSKSG1YhL2BIk1ioQ+RIDtm4wOusBm33LLEg
Nxv0fRicrWeIXKC8g5EkFGW6104o/3bUl96Rb0Flpo+gTZuHEiCUWL78d6QZ0P6sdrL8UGf5TUfD
lYVQOLDIlsoSZfb5ONFGO6SAra+KVZFYKVWT+ucd4ph4R9GyPpfAPVlmkR7EmqGSw7PKGvhBrBlU
zSQPqurCs3gxjbnmF8laKMKyosiaKQF+ExOIFSLcpRRERhrYnu4zNOc1aUpWmOAp0mtbNeau0vVq
K4Z5VgDKrlqoM1VnX4wqWtw+jvY9RfyPeqiiLR9Dfy4JubyQvy58bc6n3tiUEWObpRAPaznNJtx7
Xfnk5LmGwWs2d0xwlOd+BLlut0H8y2lj7FUxmtWAqUAZG1j9zFl74kqTtmmfFhd1tNTDPATqPqES
dOVYue0rnb8nTpwtOHzpYqX1rQn75QDJXB12q/aC4Ftb2ohXu+w3/EiEVtU8X2u7mK9GYDjkgJWl
vxAipLpO70zXYnEa6Cc9ixDEYwdu//6yukTbKvyz0bSwqt0iQeHR1cYtlnOg6k5knxHyn61ah+4h
hkXanRdAvUONpadl9rxpnQjXud6pq/hn3ZWyq+zC0GvijsyXGqSLBlnkIjZMdspLu2SjZ/WGvIHd
upkjnerfynqFXaoQvJ5GW2HA1TqY32bDJKZZGv1xKJSdQUf/Jcw1/XEGupQoXzqp5l2ZWtgVIZhk
g2L6XUsE8qBGTxJz7NugD+qLrCdPeWvOtwVqFjlAwesoEwW0vl6v95eJdzvrKMFBVyNzu5uQrhEk
vuokrV1ZmAJ3Ghf1kVaTsWWR89aXegm8lDnIYubG6CkqmZ7IJ5htql1xo1S+FRJ7oawvJ4LzLKhB
YM8B1gTg1R0p6576LPiVg/a6NGZWYVqdYg/TC90LudZev0MjSObwgbxemniFAAcB12SSbDNL2tcB
YhZFkbLnPkkPRpySrVAs3REQ8wfM2RdJoV5RsiKlfOAbcpr74ncRvwHAATcn3OvBLIhatMqOHPNA
2sK4h1m2lityrBLfwwg8pFwVj3IBCzVsT+LnxYa2TL1pjLZOt3bueMDLmKSF5aTtOjvDqB+p7a2t
GyzLGncyanbvpRF2t5FLiofUktTFtzXarqzxUSIaZjGYBG5qq6H1zyFho26hIZBhScq4WmeRW5Uy
mKaV5fgNTg4tSH4ZZm1CZnIyWVGnYFawL32JWQ0CW/1VF8CBsRj8ggUouz1Qqn2YE+NelKzIDXj8
3/16wZsxm/nB7sdLvhLZ/m5kJyS/wK4poUKx5U6T/vr/digIZN9HxhyEshwOe2nmi6TWyBXF6WR1
JW0UItf2CdE857Kof5vrBSs2veyoJ9PsfFlcr+JYp9nztWpoSyqldFMsPdn265rCHJX5IaTscQoM
bJ/i0JAStyzUhN+awgx9yLq+RRCRobvDIpG+EyxeR9r83kXkqLDgJ6ud+aePIbfeTXE0sAAgREEo
pnKZysJolPhZYd9EgWTszRRRSTmh6/5O4VkMJ/ZVJwc1UharCSrLPFQg8Q+djlVpj+GHps7h9vsb
7NT5viLhZ6M2hfYip419EMMafsW1VVkZCJJkbjdbAhpMT/BG/h6zyZbstfRRt8uTAEorSu3Y3Fxq
hzh2Yl/K5BQaVOgEwqixAStRLyelRU5INsTp/xNGRtgfwLXMB6GqdEzHvFrS5P8VWi4FCShKhDE7
MfQIB4Apf3tQwS/+sCVj/B6lZVf6ObM8HJQNvO/CBnuGlIy2FhnradoMxzUz6iFgYX2Cu/U0rwTs
P0VOcor4NBNTOtW2chFUObERXGlqAw/I0QgojId9bswZeYyTgh23QCpKWb8/MAev3gC4fWRY1G9F
7kyvQ7pzuC3sZ9T7rnj8R339T4zT5SRGEOaTmyTFvvQ0rGTTRkX2lM0ROTdNkjwN2DNd8ULZpjge
qoHsT70bWG51zTYjpvQCeH5iQcZGDJ1FY4HKqtzXLPSDvQFiwZSrD8xGm6i3oh8zXAJPdaThHA9N
dm1JauOkLJvRzM27Puh/9v4eG6tOIdDLxJluRU+WZi60p6vwHMhdesK/V+6An0kPOXBH/Gr5cqzk
BpIS+YnluohXLcKGkj6NDkrjxI9Rpu/1kXJ4MycWYUmLdFHLNaNzVUbmoBtLeQYqSdK4Jypwppin
yblDK8NAJ7jgutXlQHknwcRibkwSAUuLmOqpRLBxjso3d+Lubg/YgIhdGFDHuTyJ0YcaeN+XJTBO
ca382fwd1lY/HHlySBiltWakBzbXX0qa/BQ7aBn+tVM72T2lWqR0fXwLVLebem6gBbwrajT2/dvu
oJG6e3aoAPjjQC6EqRo4G8UdwEB7daVAN26nphy3mmVWV+BAF+GXoeNz1Ou8uQnj0cgazTPs8TVT
zWkjOAnVGDrbRlIJ5lkfArCqnG0UYj42M7AY1I+wo10nKif/zCgM53wJPm0SMdYQJg+djPUQSkDZ
UhUWqBqiWeslOybELItZkK++LQnFwbyWUMUepJDpgyVp4Yq9At+Qu9aQNimWyX3vFORnrrA/gS8z
+wrp5TLWpw7f/3vymDfh+OQMs7kVeuE4QjAMpEM5S0Aj8bqxfJSd/KkXHuLBIQ2p1KrsG3cAjs6g
wbE849u+UazE/gO/CxN+GTP9SmzpMVS/uf4poPGGhuANzbV2qLQwj7zvyzNXikNE4vQ37kaTFP00
QUwGJmCf5HXOJHfOcM6TLMT+tI7zjkjmTGJpNYXFn5er0LobGvIV4WUNHRjupU8FDWwdlu1tvMpr
U9JlzFY1f4U1Hd1oWahU9hG1MS6uNhiQStcjcPuRRZOwoNm55vjj2FNn0tdISp5GMIpAv1h1pV+z
QOUK1VkwO8x+x275BRZWv2HOjTARKD2ITh6CXculuuAN20KznrbiUZgocXRpoiG8wByhPLJWnnpD
dxfmNV9AOINNOHXhjdCo8Ui85iezKBVNfZRdR+JA/f+1V8Lv+Ner5VcEJ42EiQ5g7lSP8TEq6oPA
SZY6rQJvWjpEEZl1FYvCZo5fANBktyxuuFrjsdzGBDV4S5+pty624wOF8HbP81p5KMP+h92oTyEE
wBe7KsaN2CuMZtxU5bJclqG7CFDraMWcvhyuqlj2iwKAOKZKtKDin8IqVCtZe4KgBgsdqAUpFW3l
LY7Z7paowRWvItenDtBjpWVW0i0S6drk0D+PEnZRmJTCVz9lk/OngLcXjzuRxdSwENzbXWUw35yb
xwpY4YVY1wJKlKrCDTbi3/wXp91o9tPFVhXCiSsN0sDKGddjM9/gNpR9NOWKhaObgzJe8znAQNPJ
xUX815tmnr0URgtzIGpcWV+l56oz6QVh/hebKOt23P36Qy110pk4MXOPV6fY8m2u381LttKhiNDo
wjg9pzwjAAEH7d4Iy9YFoUDzDE7eToob87mWB4hqwOf39pyTVYfp2jXItD0z6x1eB2N05Z7SWZC/
OOVi3lKJn7aBRu+mSDefaUN4Q6Xd7Tg0fy0I4FkIFj8MRZ83eRZlZC/jRpZKnpMF8vY3sUeCTfM2
DtwvpURTUftjLBYuIoefvQ7weG1DWln4bWtcBvKIaT8ikt8vWd55GU7zH6hZ3SRwwOeuIhRgr4Ov
zFDFKGoqbt1F5haj6ZNGCATo0DbaAhSz3uf1kpSq5pcC+9iOiSFSFt3yccRJB1gp5GBYarVBp+38
tMiEqGbd1zRl2dIvGoG7ohoTe4hL/LSbi6uY6pC5aiNjiPINZIz83JnAFy3+SU+2VwaSWU2XUh+j
E+zuJ7m3JD/WMc7UsnkDgy0dyH4sfN1QsN3bEd2adQ1nrsOoTg6QdybssWDdqL41H33/IHoNzZQb
vrRI4V4cVoz/eXjscYQ0KLrk8j5kTfyUym5HfSpD3gbqqjCxX5u5fp7Ahj46oO8onckgEFYbaaPo
0jZnSrkTw6pg1jX09XAywmI/AEl8gEfBxCTIzV8ZMgw8d+WXnhn2hlp0ehts3INFOyJ4sWyZFJT/
vFfNFY+HdfnlZCrNZmq1p2nNACwM2IfUlVB8cz7oN9L0cfKo3i0ZEXFOzDPOGGklDx3OThE1Gc0J
2QvGaVn7H2YUt+f6uzOyIAVqiuEqJo6RrmrHQoFDvrT1gMNjIiRwynX6KJrunAA+zawa8QhXJ0mX
KNISMbJSvIdTOPPMrJ2g+baTNxo5I0uGvn8KUYVZkvmZGvVTKdnOS6BH1S5rRmufqVC084X252RM
gZcvOBnHWekfKG24Yl4rNgvPkAOYIYrtq6vIMAyLGnqIT2qaYYciS8y3sPnLrWCPRFF1piAxPVdj
0FwBFExISIGQZMUagMsCD2Fnab5bD05iZMeiZwkk5+r4ZDgsqkyJJYbDQldJZxkUPA1dHQgwj0Co
ge3awQX+RVA6peGNVSa/xbkVG3GqDYe3Amm/fq8pNNv5rDVVYvqgHuc0l47/emqlCWGLZtS4RosJ
XbgIKS53O6btSIRWG2G8dodj1f4tRuGEe2fSp2ubEynbKKZFsOd61dcarkw1bz+xcy/IBdGA1VVp
PdRmYD3gaAPp/2BMi/W96UzjpbLM+PT3UI6sKzVgO2hwchru6ysVoVhW20Rm4gWcgJmZMVA/Jzcq
/9uLReorXSJt7WuvSx1Utuqpb/sPm7wWkjuxmIrpVgu+1a0yabioa5GN6d6fV/++T7ylzSAbireI
F0LTIaoG78eVlJzZs4d+8gXUaUym9LFACCFGJZhWHyaIAtUTEscuMd6msuvoppf1ZsHL+Rt/4cNc
0fJOqpKludXIb12m8KIymc/zlIHTLqr2wS6SxWe5XV6yONb39orb/e5DTZ2cbsu1xOJV1nxpDXM4
TlaOIMCs+zNtQIVsKjXzxFwzl/C8UhbnvmHkz00wb8TsJQND+aym80ZqDSaXI7P3rujyjaBWiiQk
6swaMaqr7Xdcgke9TsONeEG1MF44NXgF8S9Z0vhnGChS90wQBJTX/xwSPyDe8ffnw6jg9uqAkHfI
0jrR4c93fF9ekjIv6ZSsx1Sz73dEYZZ4aZToiTn3S72mTda08Ldj16h7QafIaGxq0+gZ2GO/EC8X
buBYKRlJSBI7fQz3ZWNpz1mlIvYxU/NnNTSnVocJNM2Nvp2wepwkkrQG0x53plrJD8tMRJzgr9py
77fgsd6jkD5InIFlMnPSisBEptASVmGNkIaEQW8TRah9lOPUPrbmeBS/WQ2xzIPnHKwJBt1bLDH5
/i+S08absc8kK2+9zP2uKCRHrbSH51CTm8eh0x8FOwqhYHpQRnNd/BSJq5uoBb7LHD3paegfl734
iMN1GA86VEyDmeQqjyFAQb6SoXkUI7HRQiZKWoXZ93sJo5na4NqZUr1Zxkx4wKQx9Vl4QNdUAgrN
+EdZ6wgaEVD0oe1/5DGaT4Y2/xClzP9Z1BSvGJF1VRprw0lfm81c4tq6qa2UiV+no+lbR/+9F7C4
8cxeqa7ikNwF6aZe0gk6ET7COFTkg2Oh76j5anuh1o7vMYEn+fRb12Cya/U0YKpMCdNYh7WELLnX
bZKe1yETtmqDdIPQFlsGUdFaG2kMSFhf1TyRGTFDUhLVExzyMq3uQ5hM2KTU9gn0GWF6aJ0J5XQt
ucBAt9JEcYWp+3R0ug3gigAU5PjKPKN5TPV4RsEamvsIewzF/nWsa8jGYUTPbjHPMASyBuNa2N7E
Rl9rdgRe/+u4rkoXzYgjBF5INMqhBVBu669/FRp0FbL/CDi6HVUEQPursEO8Iwa/5PUWnZPaGWge
pWj7YhA+LJQkRTmbrXyMB0d7kIpZe+h6q/BTTf+dWRMJH0pfvqCQ7TcOD6HvPXGsS9qDxQMKHWNN
XWhCCbDw9x1NnYJ62GbzdoA5tbIJOuwClf1TJSjJ0kv9d29pN6uSpo95Zn0jkQOxtdVC2yS6NF1R
eaHsy9Xqw6wGZxOPRnNS5NF4bWfH1X1H7Ylx19M886zKJDl4rQBptlw8hCpppMPCDL1mmsi9Yr72
Mb5XF+/WKY3L5SiOiQ0E5OYaxND09AYbIBXwTDF5LqVM8q4BVo850ghpDwvw8WE0HbVZ/zkvZvzc
kbJ2pOupbUOF9dbYHhI+UjeWImnHo9Pg/qFxR8wXerFi3Hdj7odSre0qFg7XPG0D7gxI82AJLTsx
/PtCbFA144P4GcEaIadjLh7EBFRsqt7wKKe7Q1bhqF2n+wLh3Ew93lRF+4Ykj1rYn8dW+U7/dToe
g1mCuV088UJiMfXYoZ0qvoeSgQee1oEndXB1phjGh/t3iSn2bBKPvFqt9I0YRmZw6qQ8ODaIK4JF
ac+isPxdXR57aNawcUiek8g/Sgmvo/2BY9MqXinpZXuoUO0Ovlm1GQEjTY8dQMUGISLPHoVqn+Z0
9T7vpuAqqAhiQ3oPKNwQyub3TQkDod9G8fA00mjx/tdeWQcZwqFJ2dNMXeOlYwdsdl28UKhY69xI
tW3pIXRstDzsJFrXAGaVH9oppPEbmtZh1qXkKZvGt0jtkVqsI4v4yocYp7MYTZb6j9MDPY9jIi7t
lKj1wKbDOVvWZ2s11ZMGVeHc0LaAo0K95XuNXucYmJVuIPLVqSTr2CiqK2a2Gcwkp8um51SOEl8r
W2tvKakNorPdCC9xvh5X1uOjfFEyQ7+KEz5oZutV/Wx4op6P6d9w/3Q+arM+iPNX68GPZpLMP+dZ
nN1uwFZQyE23Ccvpd2ir6m1MjOSAEcr+foJrfFzfQ0xQwVYbyd5TqMKRgAl5WjxixDCb0tg1nFnb
VEkwvOvjQCGrYeJSIFLL0MyeQ9gvD+2AnKmm9/I19Novo9O1J5BX2lEqODniBwxlXcXHL3lbnDMy
HPzRqetDSs3wBUTerVmZApbT022vnORa0Xa92eYi8fRf6dvWkF+LMb2Muan9Wnckvf7emdcjox5f
CrnSf83sSKFh0BRNP6IehpUSJuHJENqDNLqgFLUeF7Mv78k8El1Iz70OAutcGAnSkPVdap5TCa3o
dYgfiqOpY3475C7mymHX87EezAwccmfr1aVWSAodh6F6NKFkeER5my9DwdIRCUzwieXxcc4n+XfH
6qRCYYTqT3pzKsjYDSzkUxJO8wN4RMUVrLu0aW6Yau0XwvGCnV7Xxg6WtWsQN/hiYNhRVa18VAc5
f0mB1Q0UdN5CDI1X08ZM3ReNff+Xpe9/eEp1WVtdcH9dpZhAWYBrpmGBkrUNgtyw8f3bVVospIVQ
A8+wxUz+EE7lNQlb5Qzly81rC1XsXHI3C7MaxlBvVBhpQdL4k9YoZ72m1dJFLxhuSEGKeNxggzGR
cRVogKzWps0mUUuxEQmBLn0sll6hcNGZlFI4Jjah3rAEK8tjI9EcXhQTK2iBW7XOywm+BQtGLD9K
15GptEoVrDm5L+uIz6jelLrluIqQFgPjsY84kv4fYee12zqWbdEvIsAcXklROVmWHM4L4VBmzplf
fwd5Gn37VAPVQEGQ5FO2wuYOa805pp3OClSzUcJj5IhLwMPSVkR39f57ux4XmviUjqJh65mhPXUW
VbqwKAgwSGbn+RgdUj8tz1jmi1UFRJp+HSejpFtTMRr/Q/mhByOFDeSizjAz7GJ8IxzKg6dufhT4
VrQybLOgrLl0ioapcP3WiB+Tae3LJqZ0OpUkQM2ldFMsYCFL2a1p2CvmQvNQ5hgD4O9EgfCiGl1w
4oD9iY2y22mIfqGngsu3Wu7NP1VS49Mkxvhtfvr3P5j/qarWKtFxSnkpcOZKUtp+VAbNhYwJ/Ykm
j7Axmn6nZmN7LcmgXD5hCgWcVgjNuAZleo66tMUtkp4nXPMbQdSzzdTlfM8d+iOtKMY3oc25iAvH
80LzZCi5sWmFsXX17EcGhMOnE43AHkK1O0Uh/be26JptVZi7XmOf6plcJwPoSA0gntTRmYZL4mhk
jjggIaRIOaji9BeNAKBlefwzDNRdeuErIwvQSQh8HDTj10SciEtH08TAaLl+pLhJkX5MIfYlbJ6C
XCBtquQXtful4N2WJPBGFZRNVNzwwdHBQD1B7//tCy9ddOm0UwQafoRkEl2NBH2DdSSak6yiaTvI
xhaqldPQ05lykZLdSuXEWqQ2spOgOyNQ6uk85hwoaG8jGZJcIX7iDoJASXbrduVFbpfvNYpLtoqe
fq/9ktRdOW4ICk2yDVr5MHdEn/QQW3vg81Can9zc1b0TDjZqO1uUXqbxNlgUQDZKd22SC37LcICq
u6oThz8HBbiQbqnpIpcKnaa8I8b3qgchvpYRkkp9YpHxR4oMDpBaot/EbCp2UV4LdoWhD1nBOmSD
o9YDH10BQruXw02Vq5i6IhVsfRXzNYu+23ktVr1Ud/NGB2rUift+1IC8eCMqJCpVAeORfZx+EMbn
tvnUxte8R5j/lqbP0visN5/W8MyTkpSvpA4mwWcWP0TxlFoH8KP1+NC4vHkb8V9SS3W/rR1fIYBJ
BMBP7FBGUFUwIBVB/NpMEl7CK2iSnV+9esNfGZNU4BNgaFyrfjsa71oAgUaH13CozdeyvRr+szPk
p7UyvGJUtkOSuMpGdiISLbBZ1mTHlsG6yC6Gwv4Cl5yyS4pHoLymCAsl6gk57hrjxsYtz2O4Sqeh
eODV1LLHYDbYjLZ18RxioQsuVnvKfb7wE1zsot1Mz1myGgTXBJIZnpqeMvNGi9bDdFbGdT/dVpyb
EcA/UAqVKRrSZEPhi3itMlzrFhAz2tWwpNeldHb8FDDm1VR3UXkoM9r6hQ1FmsJgVnzOb73d8vp1
C4Fbajv0ySltRhE6ZDbz1PxnhFniO6QRzn8HM1RgXXndPHZ0/d03MV/Ep1zbFeJh0K9ZcerNu1Xy
EZzNGk4eMHZAMhU7e+tuaVer/iUOPi3AnWy948WxS8T8mbBTzdfec/nWG84KVQ7Zcq2WjiCs+OSo
Gx5q6dTUJ6s41dkqyk46qZKacOM9YnBdeX8JLQGcp4pwUetzGp5D7+xnABPRCsAZv+T+uheQxFnf
CcfYHVx4Kz9V45qAQgUo+EOcbOuYkx6bX5BCbqX6SVIkp8z+snjj7OdbUUHsyCYQUdloOmgWEOD9
oo1pC2QA0DEAv184FsU7L/lLhetVPuE4ZgDuxzLgfP8Q+0fFXsm66Kw3K1HoaZ/DLjI+GVm8QTN/
NftfE1lmbCxskuqwRjT2qvaH5d8Nwq7BOOlHoKrIeNFq1U5Q4hXmC7/qtQQ+hZNRuGn5Q8vJvv6r
lBjo2YMYbTvtf0n9a5aspxRSIdCFSK0xMtY1jFeCrdPH2m9UW+FsiqXRGyaq21/EVtGs87KUT22a
N/rMVwNAvZ2m7SSzso5GpVi2CT7UVkZrH5jdsEdKNexRipDCK5M44ofdSu1JdwgR1Pp0wvQoG1Zs
5kjkjiW7Jea8qOu3UhNLR4YkXmBIK2JpG8QNHSVAlnW8qqWzyYmhkxQ3GBUXmS/ISR+rQ3BJa21H
tjiET1SL8joAIkTaIfQz362ndVJLrt5Zq9A00bOGF0u+475b1ykjYCTvTJ9WjTCuZGNXl3yS4rtV
5I5hkVdLFz+WdccPGfLGKp4YifQXiffb2fBDUoLbCzLLLfFzagO713sHRBPYNmIPyXFGCQRXZxtD
N5Pw/1gKn5r+7oF0FVWUjLFt+Ze+2lKRPfCKdGB99Pyr8pXm7UEsUBnPbl4WnJoqZlV9Qqam98ws
Ro1cqBhlvMGhMeyahO+8Q2n0qOVXyLSD8jGLGd+r4TNlghtTEz6A7hI1b5OQ65Sjz6zzoJlSCw0W
znZV6JPdM4QGjbdmDY6Ag5+T9Rr258r/zmCUzuwOj1Z5UlLpGCAeZ+ItpcSJUsDQCrue4x2pnCkR
S/mLn9Cu4FPJZstJXYHCfKHgpBDxMeHkvaXGTeluUvmtqt9BhBbWxRy1EtWvNHjJ5z6Aup0I7Bqz
snQNXT5JmfBdSdJVtwgJ7VrzInrtKUn1gxE1E6Z+nbQVdlYNW3O7F7JVRYrmvmmbAwhK2eFk7lLS
bDcIhrEiVSZpUh2Su8GKHRMfiEQ8I7O5vQ7jTT0U1qYKOJB75DLgW8pUpy3oV6qWmN6VJp+2fRsc
TZFu1r8FGBy+B6zdbAYqlEVgCNYKONiXOh7n4fEVEpJ8hRfN4mBO4qaEfoDPrN/3oUA0XEt+ujSn
zJhzWEc+WogWu+YxSlbzhAOueGr65gVL7zmRBn+/BHMuNyBq8wPSbicWk+KMYgjgtKnj01hJcS2f
ZD86O1HOtMQYC75lwDdE4RU7nQuo2Ykj9lX0kPP5I+o/xeqd+bug16w7cXqvm22Pm5r91krI1rrk
mAW5SbupXFfptkteUvUh5Zve+LLkU1xuVXJZ4Km2dkpHgUA+8q8hyLoELkU+NIJuq2r7ProP8cZs
XLHelaorAUJ3fOzz1lnB0HwoNkwAHGD0I7RP9Zr2zyUbR+ssWedqYkPhmKVLJ8bIXZWomZ0l7sJv
/rJXbdTx4BCIbf1qQOg4vrQKvQeRN17Lp7iK8o0C8pEm8DMR0LKw975UdIPCFVUBVBmjuZUCRpZT
WWz1V8WnEfBs7DvpJARv1Mezcg3boK6xnBAnh93NJoQ1w/4Zu36zy60Nn3DxhCbOboyDY6T7LNvw
y/ppLa4oa0ITmkvMwUYtLn67p0sinJkVkVWclJn3c6tp/MXeyl91upMqq/4utHR3trhv3vgfpfga
v9MlnvRDBUNEFD5qYwN2FUIWDUgg8K2tf06mZMuAI0JiObynQiDizboI7U0qrhiCZPGsDR8R5g0f
5SdNBRo7drhGWmHLgKSq70TcysMh3TQtVuS1M1+cypzqpNNytTU5d+uBBoDG2bwGAmvUbqdU6254
5MIH8+Klre4F/+ZaAESJHYkASBv+ldgcBnT6/jGh2UBze3z334ziWI3vfCip8DS/kDw4jiG732eS
UWhOs2epnFD4jDDHiVtRvGVSR2QCYTAsH58q4xaVOok8b3wfIxbI/l4OOAXhygscpdRnIweWTY7Z
WlDt3luDShzTo4UdpmQgXwiqrcnKjm9eeNOjmx6sfLBx2Ub0Nx96dc9K4qNvZnlS6qP2NEjvMp1M
PILWI+o/NO9ZoCabkE26NeCHRBvqU1J8arN1XV8MN1iLOWK3G3uX10Q9Rd6hU0+q8eEPB4eLpeo/
wmzdTpE74JvK3pP+VuWu4prlPfiRn8dkPco2Wt8mczvzXFsbJBbSuQ83ECxI8Gz6G/l63aYnZas+
BelLI+/U9upfmrMwkcr2wZvq5L1n/Ej5MSz23lmEwPZZDKsSPnfHuHTE+hQqVz7dcqWPK34LFwfC
es0tzgbDrzpxvI6/rIRlc8NlniEmjN0memHcGtIuFS6OS7NppIyK/898V8PjeWhvlbJHcG9y2fkY
OR3LvRfTETKh2aDz3XE0nIqtkbxF2sGGwzFjhAWGIlmRz8yCWK9Q37N7y28SFzD9pm5rZNsAeUF/
rLtd394Lne3VlU/F2Jepw3aVmNGVVLwo+VVJ9uAhpPZmtR8IdhAYsJ4WaJSak9UQ9ubI5kYaHf4z
lBN8e/Pis310lSG1STPjVzJ4q+KK7IEpbnSNXwnuRnb6+xyQBMKJ7jVVXYKDmUcyecN/eUV09KYw
HVl4Gll6oqPnXVzJP8nvlPSodskWu2xiUB3ZJgQsP3um0zZHpkG+epFXfShrGAfUkKl+rG9pdMjw
VBeMiFVOKRw9KEE9m6i6Tv3q/cuvtqV47rsr0M8xWnfJlilBt9Cv2gNzXr1Toq3+zNTIF2tQ81CN
rzy8AZ6Mt0lxHQIuVwfsl0OcwASVNycNc8VrZC9ntWy/93gZVWtDM4NJI3uY+pcpwLj9KfVvAN3t
1ko2+VdkPjNpBlAAlrFSaadiWplXG+gPsXcqlflz+y4DHAB9xy5jhXmutC5MAgSYcX6rHLW086c8
O5a9G4Ecn1ZV99P0GwlyBTslBB68rCBahbq7t1P0v+CAdOlaae8idYnknCSbbNyQ+Sswf+fXdDZc
rvjyNLYgfrH1+us0rMx23/ovXfWTUlDHe8hYN4RXVhOuCZGd5N4f1vHOqI9c1kd1BU508O+R8Fzq
X02/SvZlexj6XdWeZE5Zxy4DQPNmiass/G5EiE7qPOE9m+vAsCP5wkvTBAycajKfmyJw/MjB6OtQ
0OJPS/phAujgnXMOHP7R7F4a5SAHG81yUulcoKRMMeV9hM22Tn4pU+nedPEAHo6roKpv4TW8pv7G
EziTsmId8+StzXbFX7F2KbQzEX2id7EJb/HRqanveeaw/T9h/YoNZ8zXUel2ZGLHW4J8daKE3mmC
cP335oYx4ke3DJLNM1GiVvGpNwQSENXLekDfMtWwDpQd633tSP2HqH2PCPwZNhbFf4DRmIdsvTmx
LT8wRJwmPEkciOYLZwX7bfbmTFjUdyxloNyEF757TT0UjMhOOBoGPJhNIu7nVzqdE/MMJSrw3Mxl
9aKuxthtFRC+gGb2YXYfmx1OUEZfEW/YeEzauzdlV1VrwRmBpN1ONG2B6ovtVWPKyG6+j+MoseuQ
8+mrxISRvGmtOwAIHPCxERXxM2KLgl8TJZBTHyyrGCvC9jUUOXcJZxS0TJesHCMv3vdJPGL76ITv
855nlu588Ce56Apoirippz2J7mveCJuDvISD8JFXu6R/ZLYVbxFUlW+5seumOcKTDSDkF/agbDaq
8SEml75fp0h5ECD7bzVNDZ0Ns7VjHXRkbc+xILw88RaLCaTDVq8ZDV/zNk1Xd1wCLJjAe5CQlk8t
4wwla+BU9QfybvIY8sptjS/ZexStv26GXapNbh+6hYLksFl1Iw82FkFxHFGjo1Z8ecWjDF8U+VF2
z2MHxKS/S9mWiVcmE8zbFoeKckN2tCnJg/jKkciRo1QxojgLbzmjROKuJSboGuIUAM/Q70f/xmym
CUequR9K98hKp2OK1G4cTxxW0Cb2MH0TbSD4rD3M+MNrph+ic/ZB96aqvvr4F4OJ9aeXzhnmbohe
I5LMcsd4i9i/USfqYc7uiuQ+IouQnOygiS4LiunfGGFZcBHb7fxSGlRFFPvyek8GA7zfZw+oY3mq
vY+xZjmz9fLEVb8k8Vz7vHbaVOTM/06Zjpgg8dGRk8bDfthPkG4yTkTjFfmpGtxGvkj2p1xaE2Kf
fNu10JLBplGeIBed5TrOHS/+JB7cUPf8Mrk44WoiEUrhc+h2WdT+aEfFP5e08G6m/5QYN4D5wbsg
ExFxVoed0bhte0MTNMQEjuOPAifPHOoK2aUJDskbaNB6W4u7rGI+Kg69ckI7skI43pQuaRPJrHE7
Zt7OwOyWuBloLbYx+Y+h/AzladCO8F4FRk5u/5o6Fq+r2nx23sN60y2nYB+qxRdkAfpO7u6BecNf
wespurdu4rrJ7kr6prQ/oVhT+CF35YnWRb3Xi++icdkOqL5D7z+7m03iJG+J+iPIjj9dgrTAznlI
xT2TvAdetP8BMFZSxCCMfDWZt6p0A3Bhzb0VXbJrKYwirA71V/56Yd3zFuBI5QPOMmTv1nmeE5ip
tvFlq9vH3bupGYPbmt69ol/rCqL2Okqi49d5Cayqe3R9XJ6SVijt0jQOFA44JASkuFSzIJSAAY7A
8GnKp+POkOkC7NWRAhmxv76fOuJ0lcUXqX8I04aZq4rBjW/G6ZWFqXMU8UmmLslkl45rpfrUfkx6
a0151JWcqbN2dIzeffLkm/ajrKCVvqocilXtKxBe2QhRFDC/JctplR/CoQsd0FMKRCcnCilobQcC
vm0aX6byY/ZYQI3C1lCTjeIx9ZDodK4f36XqkY1PpmHYRgvW+qbh9s7vqCDL4r0s8KG8ifI3s1JB
RmgV7egMmv6GM8lYuY3P/hoKmR+8VMV3D82BLpLq1NVe7c/vMvCdGrDD9JkVbBnalWW9ex3+L5/0
Cnz4NcJYEWPfTP3U7JgCdECSbEjILJVUfINHYVrtPHW4G+qHAZjIoPetdq7Svig3YqthrJCMUiT2
kKVOb66s/ltUKQa6lFUafQ8I3O6HezL/v/eCmTJ8iWrDpmQ22V3BGUX9Vr9Y8kfddGhxU1kesrc8
NGw5u8vDMyJqMiM7Ko1hhQ8DeFE/q4zRvadzDfq1yrUIGZ16kUXs5WWWwFD4yjcWfnrXaqQPQx1x
YaNk4fCRBuuWZPqxAjA3Mfsq6UdswQLmS+pVPOgY29KvJCliRJGJdV3caWXQYami9cMWrm9DtIVy
XWzNQiyPiOm3ABeDo+gZb9psjtNJbbFJ8IJvFcxGUA3t7RRbORkHuepGZKZRTCk0AmahlnYpwwUI
gbU2FTV2cq1XzuSAjGstN5QzOiQCttWEvu/83PJTnyiMlayggTr1CkdtAQY0oIqDpWflHAOPXovE
SJ9aDNUgCFf9ay16s/Zc2gweo+j3/4r/vd1Ki5HHxxRJ8SE9j/AeLQyEW7PMieiYDQgqcFQ75xLd
qoaJX7OgJ9pGoyOLIgHV8ItOeM44nVah8trUpJVbSFPWISLeFeAXZb1oWsZW8p1I1BDyz2Y0YcLn
6XnzAXvJltIH/xnhKgmEQ7jN/LA5LZ95brHCLg/zGIGOMige2wW9P6k9BI8qR+8nA936LXz75xan
JMMU/Y8OpzFHLsuGpUsaJFAUeebfO5xdQ22naYZ1jnJiI44NUQ5mZJ7yQYj/dS9lLwRdm37tTJsF
TAZjhrL88iitJmWbVGRNCKpnrqLSMrhHDm2gcUPRjeVREc/WooicpI8yQsHiy+N4i1usYKonVW+S
pX3iBRW+RSScVm3SwRN8Wl9+XX63VvujSI32KrEq1ZkIPW7snpQYRbnQVsOhE8OJrkNnUfRUhifZ
j0XOs4X+Rp/sJTHmiGg9Z92VPXE4JDphnJVSS2BwUgmdS3eDMjP+ilXo9D4iIWS4uvgsBs1NG/Hi
eA3on3VRJMSj9fkqbCIfd2NXwcU2qqflOXqHP3x94gHWzzmA4/I8zkJgX0oEkldnC0cWk3COPlzZ
wPUOTss9FDm06f987vdPfYKhywInyqC14+8Qliz6ilTZ4pIb8u3yNE6240QojL73CVjFjUlpKhfE
jT/fGwXlX/eW58aEIpQFu+2Y0JKAV/5cKy3WeE9iv4Sx9rA8rFOxWiNNy10JuS2Om+4lC8eYlmDu
/1ruIWcU3v/jXjy8GM17KLNb8eebRWzblAKoDSMz3OW5xMyP/2O8muBx/zZeDVGRZY3utSkr9Ob/
7MiLVVg1hun3awuJ2TaVqvVAgtT7FJsKYuhBp4nqk7bXFI+YaKJDOqT1k5hz1NLTIV9VLWnYSD3q
QzPfKyaZU30WGc7yAxPfqeVo0Qgj2mR26er0M43D6q24p/in3vyBTrjYpR4ckFg4ZZbSrviEUO9X
+rZEOk29wfeewhFMIMqW8Oa1ckHpz7r52IV2kwdgKNDSf91bnhvm56L5OX+QUqpwBCXqZRmec7PU
VhWKz9cxbV57LfZ+0dU/7toBlndBJj0MVb8Ht5OOJ7yX0arFHPx1+9uPxa5J3Tan7lcVhbbNPBMx
Fzr0M99U6RKz1d8TSaVXkQFuR1+8CZrwKqhEvQMz2gyTpX7oEcc0U1esOb+cNmAyaNsWhtli+xPi
kPzsNKjXy8PlppDg/kTYvxbdbKxL5nFZLUJUanT6VxH5qrsiRUU3BqGFwe6zMXo1PsVMG24OOvvu
Rb9ocgQHIQzkqxJ9yRHIEuzuf7VZnIIQ0bmKTdBVrFxspCqUzb0MKKrGEej8DjiUGo4lFrKUrJET
FyXOd9KqxsVUzZ9uzqOoagBcDC87RNeJCqPrdqMMpjzrlW4nEJW0z+QQrrzWmLR/8KroyGCXNDcx
TTqcUaF1HXS12wJNqzgGW6fFUBXOrqrFX2WakLjm55dHy/N5scsI5l4ZS+6MH3PtSfVw9+eJMi9T
3L4ARZCbRBR5e2IX5tcpBnPclCli0teSaevB5F/S3mW1SHeKmYmr5aHpm+Bky2xTtcBKunIOwxTB
5Gzb1ors5aVFVt27jUBBJ2oMVkCNWM5knyP/dBaxb0b/shhj8V6B+LHD1gzcvvd0ILToTJabpLCq
ozb0uvPP17T6p8iGJUgCOSebimWqkqJK6t+WoGYyc0nqMMn2qUTmimfG+zS1nrOx7g9qoP8QJ0ax
EIuGl4Wf0pSJj94XsJj3/biva3eZcCXJ2g4oBy/LHJzU5c809Zz7Yz17qmZ2nofJ6Mm06DnO2mCF
hC+5jfSzEor4iaOAlGWtrp6Yz+Rrro7DVQ4r+WpAi7o24sEzU+loFYs6jNOXoczkNSOzxGPS0vQe
5uD6ppUB5M1J68Z3oerC5ff9xFLW//x5yfPn8f+iJD4v3SQFWGStVkWNlyD+OQUabQ0KqqjkjajL
A/wovLp4oj7jtv19Z35G7EH19mU5nP/98yqsX4dKH+zI8DF/NC0bd32hCixKoMIbjFWk1JbdJP1f
TV+mXwQFPuRIrB9jMLxUvaTT3hqH+2LeifXKd1QatJt/fnf/PRoICVMhkos6owJp+9/eXWMUdax6
iobymBxnoW5bhLYjEKxhCr98VxmrlPkvQ18yxNOprtX25Ik1xzc2G2jh5UZQTst8Q6/0Wx2DcasX
Om7JXp0T6DOzO2bliPbFV4rbcg+FD2ionmtpuZeJzcfvPYNRtRoMR87h6dTpPTiUvwJoISuREfek
JDTjJJJ0E61PcerE0VvKeVbJOu+WYBq+5jK+iqAI32oygjYh36i75LWFGP7mmOzI/ecPzvwzAYFh
YUCcNyRFl2WL3rPxN6I7jV6wwlIcbjg3Is/NAoW5i8/vIaFXiKxyvBaa1mJ+K54x5aaXiu39vIlh
HiEKF2F16zZa358CHX7Pcq+yevq24hDth/ZtFNXq3tW8K9N/E1D7btJI0Dgg5zq8zpj+UEM1a5ry
XTpp+Vmo0+SoyD0VplmB07HLwv3jUibCTLSQXXqFnDBCJp6XzboYBYdWrYOLEGk62CH4aiqH4Jsv
YHymez19zaWmLEoSRy+oKZoF/Pbl93aY+QBDxvdebWZ/sEdLcNSspxxqR0No6l2PtfBeGuUX4Tk0
Tn+bl0eQ20zv7UYofMFdZtFCBVQscmw5dnkIpy6OS/C+dbaO5DBa6TOZKUwQK3k6taRMMpo9rB6F
JjH7KWEwq1tEDSqYOTuBL9X/46o3/2ujbsiabuqqprBLl2Vp/vr/I+BC6hCIR4NPbLpUl8c0G4ej
oRvD73tZGlX7UaMi/O+nCjkD2h1RB8DJX53yoKid5fOaVP8nMRX9onvfgJ6yq9Yq/hY5EwSG+SEs
wQ7eaPdBudg4eZmvnzpqRiNn5/lmeXYys2ojz5rlvjHqC1OzpceXBXUazbtBTX8SwkLb1X7R7Ine
4sC93AVRJCXUfaWVIsrHZKKln3uG0yeT9e3FrHVjQvx1YIQKp8Ss25eoJc9WQhhzK+BVC33VbeTI
+p6C8duQSwNJAoX4xKRYPTBQN3WW3LCo6AdMXbQYVSSlVJlUjLdBXrtGDI/MFDXJXgyvi14clcfw
+zmxuQaFWH9kBWaovDeDNwh6CAyBzz6DbipcKaNmGOYYONIyrA5BRolsGmmZ/vOFrP/X/G4Q8MCa
DjrLMFXr71vcKLV8zZCqcCPJLYXMCgsKJ2vTVsVeslNJHw8L0oxVs1qJUWSslofCVHIIY1lHeaYU
16K+W/MppUzB2RfyhPdURRG4rlq2KN2ALL8cWBUFMs5N4uJHXxQfeA1W47ztaGLlJ6oE3VYLr79Y
udKjzBrrlyREMNij2v0WCfUd66D2bd339/JuWUgWKN5yE/X6W0aA+TqNQNmXrVFSvNfHs9X249kA
8SvPSLUTMhqGbT7GJ1FPbGsYoNsAtuzX2TQ2KNYNOvktyDIUgFV3SKevMOutHymmbSpTzchlauZh
ooUvYLlCTlpF/4SgN10rUd2dUKhbWyw34fafvx/jv69EhW9IsyxFJTQO6s+fVyLnLUGGrRhv8kKS
V+V80s8jKd9FrfERzf6W5WZ5PqpdYXgxTetGHKXy2oJb3g1mh09lZtXlXOaYMyt7uS7DjqagPguk
fbbqvgiXTzL88df8/ET4DqjceG8ElXQmdFE6GzGd8LSE4C3GPsCl+QfLc8tPSViXT8l4Q9Uj7gyx
uNe+b64govNFaEgrDEJD2fchuOypSqK0/SZZIvhUdBPB19BLT20k3fuMNIjUk/Z/c2n0U7YF6yXf
47GzNpk1metlT4DEvVdbaP3VYG5EBfyQalBeMzOwFcvDSNVGZBqUAoOs3bVaGH4WLYmPJYGl57KW
i3MV141Tt/74Py4q68+8k3l1VPAkinPsCiQKZtE/v7QqH5j8cyna4HWKz+3MMLUqUPaJCFrr9/UB
kfiXn6F6XIoCqJC+2o4S3lg99bPFqUwLxYkV3BlKE3PyVemJ10G/91SECoIW0XOhEnQwJAo2EXWh
J7OWmp03Ug9Emb9aGLsUx+qVmI3Fjg+geOWg/6uvCvGi9cQcD0VLRSkUo5s1g6ziDEHG8nC5GRsc
LnnaXY00aSifWZL7/7qZkdPEaQMO52A2cXhOmkR7nqSS0Rl4iJa0NrkhC0RCaGBz8AcjeVRN/eJB
nbMFmUzRMpzoWE8tmweG96uczEmaBO2eUfHl50X4Xiritcpyabc8Wp6PFI+FsElaIqAt/aqbyLOG
2SSWI1/o8+xXmOXptkf+I61rhdTDWJpucal/sKXIkMFQdisU5cOa2EMHvvYmfiI6Uj+sCiWLPAnD
PiiN4YaT5Heo0R+ZRv8ZFqXofNl/7KCZWw1gVKJqaeTp/H2GlX1JkDUiUzYKfTxO6vQSEGFZUdWf
I0+Kp5dEHHhsTflVyGHsq4NanFQhCQ7I4JQ18vvyubYG8hD1WnEVoHarytDhD6d4tERBseMZWyDn
Vgg3AzjmxsvY2yAe88l+mItomYAOpxCLwYHiFR4bM+ptdUpKlHgy9UWDwClwc+y7okJ5HZsI68j7
P89ikvjf+0WWOlYZSZfZfJKT8ecVYZCnMSL7KjeB2uNjm5X5JPLqR8TLQAt5FM0p3kkmUfYPfvMI
wMB6vTxul7WjHUd64ObUr2U6J6WZsOkUTbXfavo0nDRN6E91Ne8QGar2YAb0SkIqazmZLKwm3Jvm
55ayR0Yz+cAMZqASCTBOd9lVMfPqUiZgQfqZLKaUX1qNaXWu61JphGmEfDsOPZ85EgCTGnGFRXWC
G8mb/NNyY1l5v6qaEgVPjvd0tIbiXVG0AnNLO64yv8XCMGnKuU09iCXA3Z9K0QIC3eHo0IZK4ogQ
Ybi3LFCrMeyRpsLePljjujBK85zNN2N2ymL5IyrLtVHWBWFApXgol7LfELZsf+a1IYWZ5igmJCMR
cZSrSYmEWBsrCfaG1e+9uiLMgGdaQwgOqX7mkedElQ9ASYaXMj+aoNVjYU+h2C9580GvSmcrRuYX
mM9RPY53P6UkhHh/OntRBQ0+ZcsazSZMGXjlatnqLJse3ETp/zh5SIr8X9eTqRoiVWSZCFaD/emf
QymS637AVppvZGJZwFjI/roayGsQOsKClpuqmX6EdiJCYxbTN4L4Lcx2stDPAPrmMvIDzVCeppSe
sB/s/YNBhe1czHj+jusOUjvaZLnumnXdNB/TnDQTJzBDphiK0gzYNzINX4GAu67BAm8bC8Ykb8YO
LmouzDV9qGYzzaeNo/Rf832lZI6UltnVy6TsutyT8yFzVHPuJ7Sw00psT37v42ye70Vjq7wTObBW
h6r7baEljZLIxyp8W3a9gdWop7ImazHrq9+1/bQp0HOZIrP5nD4wDQFKrih+Wwr/MdEcLn0M3Zmf
knpRWWeAXdcLAGtRYvqSfjUNVCIZQNQziQ10GyhZuEMipFcly9Lj4NEDREyL02ZmE1QK5BHPKO/L
o+VGHI6IQYfn/yPsvHYdN7Yt+kUEmKpIviprS9o5vxAdmXPm19/BUl+33QewgQMdUrtt75bI4qq1
5hwzSGWD0crw9xokyU1OCOFTvoQC/wLM0lxvZtHf+JK2VZT5zsYQbvJWFeN7QD/0ZrY05hLRiHzf
cd/ZM2abYhqLu8mlqUgUdrVhE/01cuvsQvtVZ8vLUW4O+n4oDpGF6Ofaqwr1Z3223HsH/P7TVDeA
8INFdp0UtzihonNkMWVXVjQ/140lzb7bqVM6EUiqvAtbWedrA6oororkvxrM+v88G1ybrFx6f+Cf
BBf1H0GCNmPCop1runBZ529ap27OLJOryAHEammWczGWF3Wk3hvBiOBJWDWLBUvzxUefWf2tsgs1
eOJr8gBPqRcz1g/k0xzj6XXBoezpkounKjcaUlExXQ52pW/KuZX2IaR3uJlbd8uVV4Bl4CjuhjxY
BaNHfzT4/yMXGm5Y99E+z7BPjUX3QdoL2i/AJKcpaaBkuPYJO/x8GXJnpfYIv3nI9D/nVeJmYFV8
ojpaJtKabIo3usj1yuygd9cjgbcVdmvZhtkL8SuUNmRfzR3xLpPvBre5XYYXigc0HGmLHnZBzARu
9qL3vfi6HBAp7B1mv7T3NCRhX3X9YzkH5X1czt9wC2pnzGP40JgcHCTxETvVuvX092Iaoo84tdID
LHUaztmw9ek+PPEUI2LYhL1MQsmqj4X7PKqmDlDlU6M5OTqbZXA9ltYJjMlLvxR5YiKpQRigjJWL
WjCCnYrIfCP84hjNzvgSmnGF4dxkjmiN7n9UGuKPq8nDk2gJXQrdsik5dO+PvUJQV3buZGZ3Y/HY
aJ9izeif9MYVJxFh8SbLjOl3Lbaxh1wdBRaKNnXeawtxy5K3GGD5c5jjtmY8uHdJk+xqo3FPXpLy
mOoR0Ph+/jUsQhiK4/g5KWCahvoC/vk3x5Q2tk13um+nBL/AEhBBOsoTfVYgyPGcfWt6xKZh9qlD
yNxIAQZtZPpCHZA8atLXXmTfbLTZCi6+otYPbtGvNdjrewW1qBdlSJ9oBj4TdwWpyDuo+i90UuLr
UkvfqNMU0Mhd9fbv9Yv65P5Ww/HJSpeYRRq7Dr1CYf1RvojZKokBRSjqqkkw2R0mPM8ITyg2Xa8I
tB+NxwgnNrvP6wKXlPM6KGG44omEA/XXkV3CwPajtyufukqtZOPqfUrV/NOFLHij4KIdO+FVSGth
G4OxLyT8ZZ4MeBTVUch7QUjI2i9Q+ggoORRFtHXxwn3C0FmpfiqI7Ap5mlvdtX3qnAy7XrfcIytN
Gnq+nosZ6DkG4FFYBxnaFjwgXkKQrGffDJhRWV4A9nhivDcsTxUJRV3m41nxbK1x0i+mjC8KZwtm
alNkUXpfkeCyMuD4nsYAAI8TO4iv3SFa15OTEE08uBDb8nBhsreHgubCRj1a1EvZpz+F7SJFQynN
ji0rD4mMmzu8GQDYBv211orgHKYGk4Oy7XbASPtd0SZIkUWrnZykfNVHyIBM4K3XLNEOg8gr9iHe
sJJO4q0E20RuTbY/GrOXc1fX4QYikEfo5r9Fwxp/LumeadGR9wxhWMLSHcddype/tc6GSc6GmCLj
hk1geJeUstsBIvFYKh2cBppu4eqytJcWUO4tofcEY1CafYYl/pO47vT7KRn2DGIKRg4ZUhOrqPGO
teE3v/6W6U2/1lsD+0UWTff97BU3ee19GnU73ZObNd03rW0crvUIE/O137RnKC/5W9CTeFd6JTdP
1pFx0BOsrmh0tQtcStbfY7CynlGWN9HYFg+NW1FEEOd0YKM/7JercJSFd+uXVOHFZD3ZIqsfx0Jz
bp2RwJgg88qPZEqiDVkUAy45HJllVXWEtk3hOs3SN7stCSec/Z+5UQueQjwH9LH2DoZb4WZjCrHK
JgTiTW7XDxPZxJc57e7CsDmWs9RfUAvlN3Qeomt9vrw/oeWoNftbTXVGGd1+h0h621it9+Q6fJRN
HTLbTixzH89UEKuh7LyNZXh3UURzPVlwaC6iMNBe2ge7lgw8hz4Qu4anMUiZ8rc1QuTOc91LVM7z
L0CiCJMSskDH/gn7Cm6dsM12uv6tNZf1tTL770UTjZt/v6LkP5sJNGE9xzKpGaUFzonS/Y8LSvqC
KbP0RqpRe9qai9Gl9AiEMZIu33dtLfCapcM6SaOnafaqe7OoxKsEVkbCxKsQrfkwIgbPe0u8FkNm
nrvGpQmxnJpmNgENnqmdAd8Ujde9DSwzBOzZP3O6PlavyQ9ncgZsmYqTE7X7WUe6Uvu+f/zN5GG7
0K7tr1Ml6PNm5n0NvPXlr7MmM83fZ2PVfBA31d5ncWMc5FTXW8XBtEyKw8TIfgZWNpzGLEck0lry
TDd8pn8RZvhuzIrJZ51R81O+E28OXcGJ5SsQMnAWiRy/CnSiBhEA/1Gnqd3p7+VffQW2K0xbmh63
NtKVf97T/pDLrs/mCTW498NpwxClHy/0pX8d0SEEyesSIyYd+9BbL4Fv0P1N9P6xT5nhDhqg5gyJ
LtxEA66FS+xBK9tL3keM9eibbALDF6zKxDz2Wty32Mim+sz0OTgNc7VCidSckxzEpUTytlUFvQ3t
e7J657ZZSN+OcF4XQhWaSi89u4SgrWZY+nY4yXDlVgGo2mYl42JTVInxWC0vptnTA4htfRek7pwB
LHltGdo80D3UH9u6iiHrT/W6gQW//vdrmgv3H5s4lxoF/gHLo2OYJJYwY/jnJ9rh45IZqKAd3tDc
Nec3L4RSpm7znIfxfmoKbR9PHrkAWoAfoivLN8vzP0J3tO4KWISvGfFDbpathWRsjres2apOWoYn
xW/T5rUXiIB/vx+2GvLY+hjWiG56N813gWklQHryYTOYY3psxNPUyfKpy/r+2aLiQd0vhrPK5kgG
1r0qy6q9TNmYy6DKL1GakbuXOP59oc/uhb8EqLyeUHQ6uQQv2bj0a4HAolhYlDHxBffMSHZ8/cVa
a2t6clbUP/eVXMpn8079V8mlQceKzft4PZXAHmEFUCZ146MzI50onNT5XtvHsBLFaWBIvPGXK4NY
jvr6wv6tOWeVVa3itvXuQxNJcWF6LNbleIYBctO4E7Vca2Nd0YbFi8cubEPfLj2YvTRfLBcKf1Uu
SWDpRL3YJmKTp0CipBpDj2YSnS1xUvPrIcPlrI10zGb1naHiKyPTB5/mf+spll4WoZ/fjc0xa5xv
6ppVP//rLE5tF1+hb+0bwnbuJkmHvSuj6dOvBxM50BTdNQM0FVF7PV+xU24Ct4RZ0eSo3CeKbi2M
dl5YGh8SycrOrvVmPwSO/jGGdCE6Joe0BOCyD9NJBgD9r0Qwn2db2JjV7TRJC18pogTGwPdWJKoP
0acJXVo2ZOrPRoa9jgRC7TqWR60tphs/mxlcLzquMUtPY4XV1xXZI+D/fl1ZWfLRDK+qPV14gbnz
x4FMkFlXb2d2vvjurGErXQLgKtspt8QLTe9GD4ZNp4K9RaRFLKhr7KE19f9Rwzp/PkcE4js0D6aB
BM9FgvdHDduVrcZeMPZJKJXupq4NJs38PRp7gsQ/BD5BsCTcVCOc4uX9PBa/3s+TIN6Whej3UjJD
cM3AInuZgU7GYn+OrfCtUQ9A9dPOjnAkpQ0gNDm/j4De1BCdWwwhfYrgrEB7TFAjUJPamqJvzRJI
mvHAGX0dr3hXfVZdgNWy4qpICUvZRIIysy/6q2QUWPPF+sfZ6GNJH33uPPoZabzNabBsNC0vHtUR
apLiMRojY5MPWvEYLEdR25VkV5HroZrH8xy6WFQmcVQ7iIiwjIOdaDhUGguPRlrdM8X17sbcuPnd
6MjqcePrJBUAkO2f0a0Qfkx++Ck38+o/9nV8QX+ulgbf3ZLJqEuamoZOXPzfa8peA34IrYV5Qh+P
/o7mYg8JiASfpJz2fpgO77ltRuthMvy7Iq2rU+4RRlpWGn4Mb14t+98nm74KDufE+y7Kmw4t6w9u
a8KTUaTdMSr5huIVHKvwvS8lWA21txui8ZGuevHeNV67mbT8YYpIEwri6av6UlGGvYW17T93oieM
zCWCABrcguDovxY+NnVIN9nBJxX8Dn9uvcdTzFZ6gfdqiuObDXByC7Zee8A98KfDMkeH798ir6ue
KaNTwPgWMJdlMBWHwR1BI9sJyeaFnN/+mR6kuYJiat6o07AZ7W06p9pWnY4IK29m+FOrIGfowxKN
PFID6BEMQwVLO/qhIMH9gi3GB3xIQ3a8LAg6RixSKnek+QFGytxmb1rxTBMx13aSSdyhUolcHVrt
2mudrTplCcC9UtZPWux9yRnyfPnrIIfapbGN2ul0gtZ80Ky+NXjDbYM6MjHndOWURvh1zoZ71uPq
hYGAeUgleQtj1M7vFeuvkQXJBnhucpaEg20ZnEQ3duR7L6bfHtRaNJg0jTzhPTah8M6+gPhRhigN
bJAiqPrTgE6G3v5AGYYM0wq+9W0ZM9Wpx4dS4szs6iI6NuDx/qNX6/xTP8lTnue8I3VdSFMIRFd/
1E1tXTeWpuvFfoxH/VAuUShTStTyoIfOTp02qQlX1NHKD68yO57z8GRaM+/u6qJIb7rO9HbJkHy3
6ircqhEzA3LzPjIOmaez+QECuBq1BQQ5ZdXam5AazSm0PIjFJCct5P7Zw1rXgHd2ZhnsOxliurTE
ZfaYgYV+Yz4woPI28XKEqvsBtUW+0nUm8/H4g/mx/DSUOtOcc/ns4EKrS29872yGmbjjzwH9omdj
tJsNGU7jUS7zrDAdb3UZo74tYBVYk//FDOrpfRgg48XSafchPcg1RO/8oCD4dl/S98r1PXqAtcgq
uVUVs6bpI75CTnNXVCfyMkFe4buIdM99aNoM5adVn9WL22ndrijJjVKnQPq0//gm/9D7qG/SRLtt
Gg5TTcGO5J8rUB2Olu5Lv9hf2WuFS0fPWqCKiT5rN0UHArjgZrkEJdyuIMFKWrjR/x8VA8CDl98/
/32k/mQwikdl9+/HcgMp2/2AkFivS1JkLpQP/Rl9oLjKSVIyDAxkRhsBhfvcBNHJCBLmujarteYT
Om/EvXYhUZaBM95mvRf6Y6/b5DqYGJ+NEnPgGHcul5I2HJLMyjaKPKB64Ebguvsrc1RYIIXbyRnf
szSG55Mmr23f2VtQDV/GHJFnXlHyIWZ1jzo0qAMBqPV97iX+2uQugkpdvUeLPDtJYiLC5io92FXO
yqKGNeGs80UtPy6y7AjLKkCGBGRoMAt50NCOrGZRGg9p4OenYUxgbyyja7vaNzUpfRqQqBeWr2NO
QOT7v5fl4n+eMw5bHLXJYVhpWH82ELMs9aWGeYThLjaSpMYGEi6duyDqHhvbqfFX2gze5hF5jg77
o2rj6miM5vwoPeAtklLQI5X7KBSXX1Zw+Z0BLkUbEdBhB84qMDGfVa5BYgUdmmUVV4t1PaYvTlnE
t9eFPbhB3DQ8VLXu3IWW89NkWPfIsOKZIENxkwd9eICgvsBFOXOdGcD/P47YxeP5ypai0a1Rm4nW
emkqQ8dmmlsgIrNb9aCHuxVx2+TVllYOqtuKVhhGF7kqThWxXXe+wLD175+w9b8bH2fRkguB9BQN
nW7+8SivK70swyZ29l7oBLej7sFFigL3Ve3rIVGKDcxtF4k406jI2hd6C6yGNkW6Nk2saLo7lkel
fG6XEJSAymt8SQZdOzSkAD7PBelGy2pTM1c65kO4Iym8XKtxgR0ShjcNqbPBWyIgW6F0Y2JoRro4
MFQNVjbCQtiddAcJ9hDOJiirgwlCBWk0mahBA2rHj6iw6NXTYPYiLOHLJwuNyySRsDSQHE7FtmdM
s0l9kmDj5UUd/X5pXImywC6hCsvB33gBTWNTceNUYPHfDjO0PNyqWGlrpNXMSWBG4F+82iScyV47
S3ZEg77CJXH7fSydYOsMtkd+CEQot2AkOQSJ89Cwc4ccwyph5wCNQkMgnRsbGl3FtE0w6Kyuk5Cp
iXEojv68CxP869XSw1CnWsxpbID2YdWrDmpg3KUTnI+OkHplTPEFUQO9lwE8ZYOX7v0lcsuX6aOa
zKQNAV2lh+vW6eGLjZ2Df82rT7U0a36DFMdYxMJXgyaH791djArnu8Ok+EKmt3cf5Xgj1AATNTyD
mbjd//FDVcf//qcGdD8ymuVDOtav1GiQGIqQMKFBrzdBEpuHIumd09+PRE7Iy6Jgvv4d0rkkzjgC
Jcivo+OC7FEgI2ixtga4R/tgdCl/Nu4JUtRyRIImeclHu22CJ0ZZr95VoaxXT6o2KYf4i5iID41o
C56hu+vrOvequ+sXWXQUJ2M4ETdG9MQeKST+Ydk0+yAsfh0VenoM8bH2owXtFGbwBRVRs7eWo3F5
r7GG82T6/U5djohu4YCO1XgCvcElY1S3QYItPQitEu0RatxgKH7NbBs9WBhuDr5ZlZsTu2I4RIiq
7EA8T6iZHjNfByE6DmTGxVZyy5Sp3kAwdPZZOXv7c5h4wyc9dnNr4dtWDWv1Ejvyc3E64QuIMFDn
3m1TzK8KHh1b5rwDAHmXlWb3oFsCWgH9m+IfZ+TXdg914hxEPC4gxeCFBiHJHL6L7295LjW9Pqy1
T1fz8kOW94xy4gXnqM6nyvxCMZ8xWYHnQaDbT93XdiHhtavUjYuTmk3x2MKnXA3zMfGNlljKRVZe
s0lYU14a52Z5qYnB3eV1gzxnOS1YcfYM0lGewAfvBUkZIaFt5zD82eFKu0JUa1FN7HuXf5sOxM2r
xwaCQTJ/+jHBCEbVvDJxtY/q/dZ0exYNbdgptQAz/02GEoFgamRQQccge/ByYoG5NfaR5saXnC2K
I+aOlkABILDAMruYIOLJ96CFjyR04psz6NLZ403cjeuOoei6qUCUmzMJ7AGgrOtGgCtovJla/CST
lgY3ahueRQiwy6E/XMXbZlaihNOCJ7Rx/mbOXHK9FzTy6DnP1+2m1hfAloN6BNffVAskFeRRkd8V
7ViB2yGuRMlv1MtoaMnOo13cSDmB6EgqvKu6+aJ0Sa0dzWx6ujuxKOTVjqLSA5eAW3OhsXRgNQJc
PupjUeIK6j2yjvLm3A9ewG67IoBhMrP7WO9wpuZ1sEuNBvDforDl0zpHsuxom5iS0ar4VFNNtoQ8
DAb/o/M/roPNkA/8qJ6VIkWbbBmFd3RdVhw9wqt6VaUP5vyCNVNbocaazpn7FBQ1d+FCb9J1I9lA
lxSbJi4NvOU79Sup30G9JIhx//1p+qehkLLUtW3+Zzu2rbPTcJeJ6N+GLX5g13Yb1do+zYCLTUb5
pWuGDvWB7x1bCmXmBaX5CbluDgp7Rz4t0GQ5yZ1ZjcO+7AODVpG+dpLMe/XrFoWtIBNTDp3xAejr
pzNFBF2QTXjyJ9FdXIdGrKn7t2Myjt7G9Adu+Yy94wRiWZv09qBJyz+ZWaidBtHN6FvBB+bwqVbK
FVI4VXo/ueQ/L64Q9RL1ZbIZC51+llbfR4Pu3KaTK7fRPNJs4Bm7tzWHJ59VwryQSTBvzXK0D2JY
Yo6DHzk4+Te3pCjKcoAUGgnXag00RAElC1r4xlx0bzLQHwK0OAuBjQdYVRn3V39nHNebsA9qa1PS
z75JGu3igfW/7aywhSegCWg4mKt7PY+eHJOUv0FEtDVHkbwafv5gptTTjBlxfYki2zSoPO6EhpCw
EV18KEY3wvSbfV7DaJTMz5i7d6U6KwwiA9yI7aw6FVKvaB52fIVp+Nbx+NGTqH1JU2lf6gsGxTke
2AvkcHXc7L5fXgYCpW+uQpfrX2YuB/bkAZlim44JfJYnn7RLwEss285GZ7Elsvs6sIy15mZuwPmT
AE1wF0hlpRhlhyYJ++Ze6cNB/oeSlzEBF+PfpwjCY+ekG8seilQnXfwh9ihJjyHUNgkPgazMXcmY
9Y4R2IvRSxOo4K8zxuLWi45M8IbKbjsQWbcdnBQ4qWdPz1Nx30cZ9FkiOS7qT1YZsrG24WFwfXRr
vfndKSZ5yQEPhnZGLozBbZxMjHAbx76NsNo8p2N2UFUikGlr1RkdrRErd9DKY3jchIHUHtVRgin6
eoQliSE2sCvMDlCNxgeZRN9UrJRqQ+nwTnO8E7dMfEvQrKQiOGX+Sb+nvVVXYCXLz8bI21vcq+bL
ciYaonZzbGMbzZnmbc2T+HUc6aQpycXgnVJboADKU6SiqvXMQ1Q/Uwc/YOUtD8PQZzRGJFZEy9fo
Ay17jXYaAE5URnhIgT+TDeu60PQGlP520Jtb9fv2jEbWUfziNjVPwgRIvnqeCq0f1lzd5slkNgI2
wuj8XRGS2qVemnE2X3Wn2WUg8WqdgsxOMxsdXsYUaCBLXL0k2mxj+iG/QkUYpaMiDMutvcgT45IS
G5Dwt6RKs33DcrG2uqY9Wp1J/5++cA2eKH1LQFu+pL1t70vy4tkjkdlrqnqLiAj/Sue37YDgoRRI
omX38aGPbCLEcAmsut6miZxO9TOpdfvEa+KnBklbRK2m3arCRHUc8G2e7HLC4dK1Ow2/I42U0jte
j3yk4NPongIH5qOF7nIf0jH7MAN/68f5/ILuOT+XOmg7PrLqo060LSkK2a5NySf8Lde1ClIKrpdW
q34F+nbDU5jqR9SUqCTyxFjTCOnvs46tOPHy/oEp5j22xOI4gT5ZmrnZrTZ4HmyiYX99Jv/748MU
7uLv+vstidaBQZRtIsxFYq/bfzw/ZjZNtkUm+d6kwlmSL5h7kEm283oKQ/Xiji4ow9/ntg3Yymm/
jEn6Ve0RtMRNb7Mx+hqF0rkzAJV/JK4N/iKQX3PSQh9zUqfOwsJmbTc2QkylXXUr/N90Yzdt1wmM
h27/1FExq857ZbksDHxrhRahVGASe8cY171uYqzIv1f7mowketURC/QKwitUWmKZyHkRttxhGIAB
GegvWs541CqLa24JjmqQU8upKjsCSSPFbXzSybAEk0fNlQqn4IV5VroKEkEaIo5kfkfdoDtWGw6+
W7P+Ilr683bspQ9CduFBYCmQ+cSucqnaVHlim7bLzWQh0Fjeo8js1oNm2yQIkKCD4P9RURD+OlO/
zXIm9WUsuWwq//qZqpJynE+Y3lj5RgHtTVva3BPh2ErUS6+ifRyZB8E6ARIb9k1wmWn3wM6oQ2Sb
qunSdh5ZMvMiy7VLU76bBAqrJK4utF/l4v7pcGFszDxlrL9EH1Vdhtuu7r/wT74P6BVWhOH6O7lk
yeV5n54DbfxZCN99kFNwZgeTrFUwlXrJdErT2ehhdDdLhJZOZJgMQjzJRuigVo7FsZAtxLiiaR4c
6tNfuT+m19lwmoYGcBnjWrHUCZnJdvb6CO18Yxtkrbe6pvwEBmGsMHUiRwwXtdN0rBj+oFvQZ2mG
I0rX6plSkbxazXoTjFRPodV2a1rx76SJEnOoZQ9NlUG6cO3bqyBslPYHfgDjftL8fNsBSjgiRIpe
nTQ8dOx6mRQt/2AQIQxy1eo3a9pxNIODtyyDQfn1es/zCGrBoLb9fuydCYZ2/sz8SduNhHtsEPxD
XcU50Z9qEznsLiCtmzth+YrcfbHSaeXDCl+NI8Jc/j9385+NTL1NNhUaHL9ggMU2ef6efby2chav
nAkBRz3HxJDPN3rILDLISp5XixBS5mV8k444sOui2zRIWvCLOwM2lvynlueUYFPmGuvrv8AsunE1
Tel4n5QaeTNYZ0LXHw9m1EdbaoV6H4IV3+IrmpBG0ZkXyyUx+V38oMUV+DG+Hz3FsJOoXr8932AF
DW5jl2CfVVv5r1oVVMc8tZPzGAV79QtCy+jXtT0u6e8oNWfL9o86tEBTrwliRDSs9MLqhcfbcx4U
GduHoj72rj6RypnUu9kLo+fcY9HVJqN7uGqAhv6jqIvswSBc70YQm7MbSoL9Zr+Qu7DEckVVmL0V
HbUjU2qPdBzz4+rvClvoExZTWCEDgeE+1sJ1P6GYHrzRvkXebt+KNv/1Upr4OuHTdHFzKoKkvWuW
cFf14or+1GOhpBXLWAqrCYOQ1gVYRcEKwtMpUrjXwQ/lO0sLuqAGAsa9V2n5m2b5ZKD6mIh6PW1p
4/Kip/N3HLTViUcn2jUfQYq0KcN5vzmroTlmZSKGfD3bq1OnFM6BSOwJd2a5kBdsCKPL5Kz6vH5E
7kgtUOnZOUmRA8tCEGAvCgsLZ06XYC7cQ6l1PrDSLqhf6jdVXjMDfsJcFsDcJbvYhrOSJoxxJ7jX
av2vKcfU7WA0wIDraJRbdVoylNpf7T+p4VjNbiwB68bLNDJ0O+ulMCcArDRR/WQIn+saQ5fETr5X
z5lxNqwVAdDdCdKFu26zEQjmIkApHRf1Ht+ljnSya8vT9S82TdadklMtu8OQUIPrWZi0wE7i+bXo
qn0SlPZNU4UILiw7jtaqxlIv7lJttZmhA3NV5aETAUVEDRs/+SmWPBsNHO72lhxdNAnNh02RStZx
WJ+LWOyYQPh77D/Yu2DmGCRIy2TdaOTvoo3YqhowXKy5jOd+pAmXveCSPEY6F0bhhTb3eTe89q3/
s0I9eJmCTJJ0COtVfc5FFO1oMDvPwRQkzLkm5rRxp1x8B4QZ+nvqof9aTMCybn8Q6sz1mxRc4nXA
4p723vRJO/AJCeddGoT2nYy9/uR0SblNE2rDnvH/CZPGUWkttFJ/04uqfhX2Xei0zVo14nwtfzXq
6sWOkADnC60jyZu33iO2iYV73OCaBS4Tcr7tOwIA5KzLgy6Lat8jLnqJiMoxIUI/49wSt7Xs33RU
UQOxSbgAmKsn0fQtSTA3h6a9bxf5lFM6C0VqHI8DvyItzRxSQChPURl89nTXH9VLZczWuisE/zIW
6FW6aE2GZcBpVlH5ROSAWqr0ukY4VXTdVomYLKcGhVgn4tJMpDqoC1Vb1vIO4c15zB5as8kuYUFp
1Cw90UpGaO65zVdotwLiECxcN0C62WpjnfESG5mFNN4GcBlMXSSNzSVfF/tqcH3x2uSr3eXNDd7a
kGdmCxh+ce+pF7dclSMJmikqnbXK+hK5U97Fab5W3jjRlM2DGbnz5nrZ9Yu/vXOrq5PU1qDGFRix
MKkulU5Esi0Ztc3es6h0vCHPnwfEt7dtZDCawTpd9NzkoJWmG4/HgXLJ1bIoz5kDI8uGrvWm+67c
JRORh7HlnOkiA+lfLEZFgFZCHTFPJhSpZIH1G5QHacm+plyMaeA0irOl9T/oX20T2Cmvht3AzcyA
bSdZN4DkrLyd+rxl3FcrJyQjVT1TmRCgB+uIVcEf9KDXFaDLv4702jIO10fVjBl85STyOV4+YhUo
pV4Qyb3rcVpfaMgfujDMv7kGFLBOdl/KNDZPOCkGQgyy6MbhFr6Ns37e+BH4hoZp9TrkCW2EIELV
jMruJnprhJL/ShklBGcTedNwb9hB9ESun7dzJu6owTDuw3b0jnqOe1ndfn5m7bUZ25WjWf0e0b19
y2CEW3CxnY2NrPZsssLdgEiJRD9buwmDrLjB6EWt1XTWQxB+94IaJQCo1KWNoU6i+lPM+veCTfNZ
9d4Hr5NnFGZIsyrzcq32ZuMn938JbbqiQF3GlBX7mOvKy+TOXxt0/K7BfV6rVZfQMr5V8FG+VfPd
MLXOd3AB4yocJ6iIRUO9YxhNefIGGqyVHT1cxS8083cQEsbN1aDWj87hulIN5Bc4TJuGzAFzvBQQ
cji2Zua+WvQsYI5thsIl6nFMESLIWj4Ku3pTnxieH55RoVueeyt2HrO2uL7vMeXidx7fTQNQk/r8
Kq1aD6bMX4oiFHdVnX9FPMeTwyma+y7oP/UGZaSrG8HWb3TjUusdYrfhOI6k6Tq+4zwy8xcId9Px
24SEX2NBeJaRzFaTiIY7vAHFWmST+ymhrjED3A5uVjzrCQJlq0hea6e33rBRUmBJ+8WnitvVkuqn
XnwpkZd1B9QqRMMiZeT31qKD4qbUbE+01nwsJ3Mj0NxBNqXXjud/qWixo6rTyIuJo2mnmhqNhlMU
xG+hHhl727Oc/ZgG1mtX1jdjXxIpO7IbV1I09k0usWAjzGeVBlwjGscw4B+7MUGN3iCKp+xiSt84
jLOClnWmNdvlJ5zbk3YJsu7NQ610YoVBw75c2+ryD8yoWE10lm5U5q5ppePJWv6I+mkZpCSZtCC3
svoFUx/8lrj0XsrxrVkMLbI10tupSOAmh2F2Fwnxo8uclCGznHcqjMhxgw8/zBHqBZ58SLL8SZTl
9M4z6M8/ZU+6f4lnpt6jLbHrJMK5m/86Kgb913u/j4Iw5OlMjML1zxV+Ul6skC/Fsoi4KRmB9UkT
3s4G+54yq6o3YfRvXYSqUeehcXGrtrvBpkOsZtvkSOnQce5zrXygs3y29ax4010uxrFn7zhO33i3
uyhJcE2iTAAf92CrvKqUv8yaLSqpF4uxOUqpcRoGuVB2OFWrOh1IJpvlS1x57slN0NGMEwz95RFe
+bhTfV/Cii1L+5Q72LnVuCsQXb5OynK55atgO2bmYrgAQBUDTXoYezqL6ki9RwJL+jAv76mj2A3g
0vsGsR/45AUzdgZvbnajTluzuiHf19oA0Ks38TJfQEMFdoJt0M5PQ7qoydjgpwhvsDTDENBRoroT
qU00x4udqLzwqUtZna5r9ATijCjn/inLZP9kVeNnrTMBCMOuf9LtTu6rUQKOXH4IJ46UNA3WdMUc
E+AkmmE0dMxLehQOk4M82DRv26bvTn3XG9u68AhfKg1j39lzs7FqvbnP0orxYz7ZXMiTTX800fa2
P6Z3vYOSQLhm86x7JC+lKVEjuhk9WA5RSczorE2/yAy09N1OveiD8few2HIB90y7YDb5KybCfjIz
3TvJVH/VgVQOyKn+Fqdghr2xGTujPswCNUilz8t2vYYrn1gPmjB/1oty6v8IO68dx5Eti35RAPRk
vMqblFLpKivzhShL7z2/fhZDdad6ejCYRkMgJVU60cQ5Z++1pxpPO5dz5h9WZT7MfbAKI8v5hvNv
rbhLQATgTFaatdcanzIlbuJtihN6o6726qEjl2hIfVpJU7u7161lOcAMV0vVQuvJeHOjT7iZlH2L
A/p+owDPtpmtCBwCB17YY3Ur3LnedKCGGJ8t+3HIuKPwuEdpkRZ+h1LC97c9qGgDp0ySk9RABPop
wFqOdZQYmTku6q8ox0iRsT33DUTBKkW/iNNgJI4Yqe370FsrS0lLKYwOcxx5MLm1YH3vXJu2A/5E
NDdloo8XJ309+8+asMaHWid4YGBAH4QAcGUQHMJlVz2XWjUuRtPIH01c2+vEatrl8uLs/rTC0bat
+TYEDqWpfca327+0tJeG0u2/pMHI8DV6VkMvWwfarsfNsLMXStDIOPqECHZjj8L9KmGp7Ibccg8a
Qetvebbk5PLp3OW+rWldi1iwiFqWNly1d74BQ9ifPfHIypzb0yJ6Zy5mML/PKlygXlJtMe9G32dL
yHUr4vRiTF7zWHo1PNTaNjdJYLMWmwV6WI1MdM7M6Jlb15u7DDzoeujI5ugFYVdA7bjAQ7CV7/VQ
EqPgtGKjRQtYache1XphmF3E5ey1thEA75La1p5GPrS6Db75iL1ibzB+dxFJv52DSr5KrI0wJv8n
RpiPNjW6D/6EROEMTnEbNA7A5TKQhrBUe2kSie4biz7b6r/35J3u0FJQgy1GGBFRbk5uFT4kRuy+
EZK7pUcUHTtmAzu9p9rL6p4UB6JoyGo347PwOnowUxruUjMstl7funsKn4d+0UIj2YH7hEb8FJkM
hTjO0lWsc8suFgFQkGDmCM2+e0dz2fj0DZLB1R6gK6QPyOjosiwIq8qyAXazAEFya+1EJFDahQ71
V0WbDAKH+dCQz0ShtCkCecRQZfz6nxth6D74A/4eIZZqUs+ICsjpvcD2ik4wUT4dvsVZJfv6rd9e
YWZBeqp6xJOsBv3IaU6lwe9HHHLzdXbSA0uL9EcmWUmHgosaUWF43QAkjeGC4Bo0grqWrXB5Tm2p
54IAHb4mSk5a0gI3fr1cqSb3pKQgtn2phM+vWLa3jvjf5wR2f9jo5N0V8HvV7UZHZK1JMkAm05tv
mf2OIwJAsBHYL15FRoQ9F8MnNshHT6ZusKoqJuZjxyUqTV5oOfgbj4jqowR3u+tjEMoqpnhICu9K
55QWgr0bOy7soFnTc12b/XqKYSoYjCi4JDCWjXvzWZpZ9KBaDnzictuFWEsHx81WvhFB7cMFtE69
ZqaROfyjMsIPUewcqwSmTJwnM6rmh9WSS7R4MO3O+mg7R34JS/dXZxPc4OXjdB8z6tCaHtE+7T2y
8NS7sTx8H51u/CJniKWcN93F8qCnqEHjJOUmyZBURQVpMeo0ar1pPtaOPhNm3b/anHUvTN3jlbCb
7Jni1zllHrqfBtf4p2G/m+bbEBjJB+HsycGdQmOnSmaeLmWcflQWOPCCCmQdEVR4dH5GU1iQV2AA
8IIUL0InP9YwEh/NTEZ0CkX6IQUWrzLpLg1KHbSj2u8+0oenJCLFYg7oT3Ox6Q6jk9CUXbZmtRWg
Q7/3LpbBySrsWjRUzGZ+52MbYVUOime3d8RRNU4JMC/X3Oryk5ugywRaQ+MyKOTOkvl8Lz291ijR
jnUR8nhWrfpUecf7DSfUPXTi44RmkO6awa2vY70BRzemxOay9rKQOdSfspANJ2JS/lLMuKatffz8
YbBR1gtAlI1Xk+Xp1/ahqLxnJU0MDcZGeFzLdRENIeDOrDurLXTT7aEFWo/fkolheCg5+1+RkaGM
sxKX7mleJ+Ei8lLtnTRuTwHJZ9jUJuvYa02wawb0b5kGMzvGi3Mb2tA7Z1FEQpdfpt9JQPRToX9H
FdZzy0RjIxsM+HIAYnx/QXM5IK3qHDadvknMKbgkWk2SQtQSgbB0EOKcmV4azieD6RQZyR1Q0+ZA
LGjxu3DKf22MKSFeUvgPVpeBBczEeLNqhDUZQIyNRGbpYxEMkktfO3snDwhyzOdLuyjY6uVB900Q
/NDtA8vL195MFrSqOWY3hBnSE2updlPTC14Cj/hwm4BwRfi4axonWGa0zXPkaEutaRLodla71Mr6
SR+0CI4/z8VdTT7bMsXEydqeKyuETo4IanzSJs1dB/GnOjxKG7HWCvhSfm5YrlMA4yFnal3OTNRX
bsSHntn9c2zhfFRgEPXgL0K7piQlmaJ/F2jA6s1mRupGpvR9mdJz0Jz+aAKS1lx5mNpVb+Vvl8X2
R7K3LL07QrSat85gCdqP9D7qyBrOkdOSt6maHyz3kBi4D2I7Cl++aLkevCYcx4TCEvjTT2H4GhVO
sZ+X7ol6lQF29JgmxFOYXv8YhA2AUF0/Vg2MpsKZo9uYgMbSCvR4Ux5/CYNCXKMqmdZZnn6Fmipf
5go73xQihsmoIz9tPUF5VZb7Au/vPqCqP1X0YVd/O0IV8+6NkyTtyoO8vM69ZHg33fLccKf8ctdm
V3qCTaQszury5uXTyUiT9JOeiMWtKpyOlAWP6kgp9czemkY63c9ha+kMuEFMeIVtPAyON+xZKkM+
DcnMq9WcrhTm1RDANPyFbxYZ4w5CVrdT529fQBqPDdslxAXIy9i29FIgGWy49JSfrYHTxlg4WOrC
6irjuOzpdaAhybjhZsP7PFyionKv9wVVSSzuSg1o4efGW414+FVZd8fYDe8yfw9zyXbsfHFkmRJ+
WZ7v52Zt4MN9LyOP7Oe+5YJmiPtrHSNhLBjEmdhcLPjD4py0wS3mToLQqhkoBSPr5piD9dvvHHK2
jPjnlLYNU2XhLhEBBoS/BXxOr5pAAcaQyjKhT1C17dTVd7JEKxKn4jXyWFaQXdfulW3KGp1dNETl
m16J7qFk5gAJ3X4XcSCfRTC+idi2vudD8++NqjgXGjzY2XF/5VAXrCpmSF2zLItZ//wUY/69GArz
q2ETyzbrU/tiGehiTGl159wXhzzLMsTnjYM5T6C84bcGfL1ocJatYHkuWl799/uyQR6Q47zFrLx2
vhv7tzIieyGthvDNyRmTmGGjfRRa+UEagvkzc/UtsifQMn5ztv0Ugt9AWFeciX5nI0M7jNKg6Kuo
OV0A0gdWF/YhZC51G3wmoc4A6DiPLWrOuPvFKvyzqieUbGU87lkr+49DnX81VfPRwFMwT12+Ubtx
hZElKqs13cnxGa8zLJZqjH9EdrpuF0OPEOXXZQcxfUm0qcxeK/IGyTMqnYMRj5TUCPUPTkKpFIaL
0EM3vhmCJsiC1ivD5CmKc/ujKgAHIF2on9vEKXcpVU0ZvFZ699Z57fxthhq3igriQyZu6FeVIl4v
eeKNPz32XRGtXcgF7ZG6/87pzkWK7ccMfwjfQUFJiPk9er4qEHyy0gvPtklGYj+5LJ1Hq131yOmv
fuNVT3eoeR9kL0qfw1RAXspIP6s9mqztM8vAS1qJc1eQU76mwfrW917yoIOVfy5Iz7yBKlpplsFc
Igh/+wzHH80kStbg6LIfhB1uDK8RC6mp2jK/ac9AxohTiBisSmyC7mLNgUn1pnVp/ep2qN37fPI3
tHSu1dCXFO/c3usoN87eMqZVuyYecrexrbWiMfea/4fSHDcGZU1eyO2UIKtsm+WvkpZUdMsLCX1J
ZqXp13HuB4Cm6I8ap/A2CsqFCHwie3eBOPdHKIny1R4oA9zOEw9qeG4uu9H8TKeiPJMhnr32HUbD
xiJJWO2mXtecXZtEotnJLyhLixuo7fnsTHIhftAGMQfylJycespOz8pHEhdEIpIuSr6kPXVHCjfn
rLcaWfdZTz+GM/SsHlK3du5bfPzFSuSZthW+jwd17k39XPXNfzZho8NERs4x9n4Od9noLzBZ220Y
+eJ1Com5nFO/+KkXM1iY/ufgutYXtwueJzecPzIHQGYVtxmxl1hj0l6PH2Yv65GLVP1WQcQwdOhn
tySWsV+aF5jRjNVUQRhVBwydbBAY4EHUkRPmk9iXBEHHwjHuYswo4waJzJndRYMQuSlO9BxfesDs
iXVM++JEsX9EYehtYZGbn2bxPET87VpTfCQyO6qBvXpwXH9e90Yu92pX2lnwWPfpsU4bgs8wJ5Yg
PJ4bGWyVwKFe9kopNurTFJqf7eoMf7sU/ZOq080xrPfVMDDnclhx5E2jXfJIZ1KdGgX6BMra3IlL
WLlMr8UQmQc9lfZW0gk2Rdj/jqd967L+Q5KTPUcgFj+MkWkWhBqd+JqZPOTiyIo9fLGW/lUincc2
GI9KvqEeNFEM66wMon1bm4c/M8wZmQs6ZPNYN9AvHXOUl6TXjO2UJf6z7chqbXet/TWMqs/JGIJf
LVGuTBLwztIj2Op198iFzLw3jW3TKTalYbZrMdJy6nVbUI2R++FPTHrDsnjK+VAeppiugBIA/Pcu
BZR/SDtjWmPIcx7CxdFdGaN4K7DieGOIRTmMX5tllbzsDbKNX/F/H+/3tjx1P3o6lUcyUOSm9aB2
1TNrIK9y9FVJL2yTopJ69lKgcWE9/+qWaZudxHBqQSJpA1KAgjvANrrzdAof9TGFRoq3dafeqx74
MI5DHZdXu6apmCN1oBPpjTfC5o8WzUaEbewldg7Co3FqrJBOtQYJfK2Xq7iWQTMNq+FW6rPbrIc8
3hUe3mXupz8sJIzgKJbldt3R4GqDzt2Myf2nVt97cud2KcRiCpyalCClhwlSU79JXc/WFtRhKi6+
TWAgGpPcWzdoIiJiJVy85xhCP3srfFRHgVL3yLbqHqrxIXURDS04tGhpS0XjgzCoiwza9NcEpU63
LHf7VsvOvet0mIlYGeIczj8Y8NHEXPynJO7hniU2smR9y8cWbwO3Bsq6SJmVgDkKdSqnIak3d/vO
sjKntUDD0oCHqM4VppHGsUTRrydU8jFrMjrXcunR8cuk3JNBf5H00TVo4SRuTle68dbwRLlT3t9I
0yIMB/pX2sHuH8zHMBvivg5jhBeeKKDJryys/ibiYSQZ5T9bOEaGWwA2bzuVyVoCff/DW0zCK+ok
ONhpMdEthenIiodcJjWTjuqKbLyuuFGZ91dacj2asCoE9B4RhFkN7bzPXT/ZJlmrbyqtyz4D/Lgy
oJcmLDq3eIHd5zlDyFt7WnZo5ualj4RPqherPauf2s/Arh7SxVLtB5h4Wk98TQfzh12wGLazm5Kj
lwv1MB0kcESIE3kEtmAAOIx7GYrotGwJiztKkCDsVLvqBfWWqW9bzFVZeB6Wrb+vLm3N+xe4v6+b
v+h4fekTBM2Tb47kLMdheCxo6q3tiI8iHnqKOurV7mD7ZG+19BwO9CPlShkgLXTaBK6QkqYVw8uf
xubIyFm6N3ucu+s/bqE8Jcpno04wuQYV65hm+Gr1TsXARyIJyxAMCb+ydllavKgLcu7NNuaLmeD1
aqfO+mgogqMu8Tf1fTEczKSPNyp6Je21F0m7qsb2QO9jCJrf49J1sbqbnfYzwVQW+bVt+6f32k7F
O7yIhnR0+mk9w5N3u8UCs0BVymqF2x7OtY4WJcF1th0yr0N7EZXvg8WxHtGvvdjLLp0Ayops3uIV
m/dOpzWHemnZ9bDt3gyv+9LORHCEs/djGJzp0pvNg/pkGebWu4552Lo2ekpN9aSW51u90YdLsnTD
Jf1oTvssusRTf5Z+lP0KsvHMGZ79avz2nPCh3fM00Lhuaje0CIdC6FLVFZFvHak8tH++VNmT+rnH
knCWvs4QigTP6oPzskCDuuA/McU1Ng7TwVNcYjEyJDeIdqIzGUZ2trVl4n7VW0RMS5845VRjoZad
RRyWLwJ7IilFzNjzJAXMHzBEzS8JBMdN45Kfob6zFtOiJtLsUcho/GKSd2kk8TNd1l/aQDiHs/SM
/ZQCmbVZfAm8vHutBv2o426CwaW/jiRXnMiDoIJa6vmyCqOTN7DIUBeWKHWehl4w6VNXdt3ARlan
A/TpRW82WG61j3t+qxe/k8Y7gejOBXMNGcrLwBean7upw2grrUQ7BAtzpLDH32rVuSwxsxYYHBqa
fj8xoVnZvoH4ernzhqKLz3ODwJhxi76xo5EUNWBDT6EFomS5h6k9h/tXZ5BD6fo9+A13Cja2Tacx
8ZLvixHjt5cyeUZbtpLCvNWx712tKmtQ5MlmY0uWjV6rRVdzYN4cjnb2w/F2ZW003/H3tfc3jHDH
Kd4ZPP/vN9RmxEB7tI7/epPQd0matv/3V/nPG9TPAaU3uLReeKbcjh8GOsWrSqvFx2gZA5KScJF7
a/OL1aH2XJ6PAVRsMzM3j3GJz7oja0i9342ZzjRVWuwZCrfkkBtE/rq6fBrndK+OyCiamz83Phhq
xwHZG6XjUieOhUPfv64+Zk3QNkUs8ZC4oMHk5OhnK4pYdvteSjLw/WMXNtR9IRaD3XIU4OT9Lmyv
2zjVmD0mKQKweplvjEZ9DXPXxG5j0fQ2+4dJD/z74s719Gmfl9mf3Qzq7L6GMzpF/kKW0SI0Kl6w
Npyx/9A8+R514fgLGOG68mmVAv2FBVCxmIqm8dPshHluXKME3MBNstILD/Nx5FMNowvN7Uy+9xrZ
s5Vd/9Q7911LY/lGcluzQ2ZIm4ST8TGJmJwmGDDWYwpYoBrnel11Xv5sSxs2+kiib4hQ8YxZHlee
79m3LkkegDOjYVKzhZq/vTt/6mF/8GX7oJYE95rPdTifXWxKWktEZGm1X8xuLE/VAhujCm6u7UyR
pUZKZmX6T1QvAaQWO9l2yyzSwy9cYTecLb3c9rk7EnnKF0okMSh5hL8TqX2Glj8Nv6gtSv3gzxYV
N6v/Yo01CFsMcI5vIRLfWRW6M4bY1rCan0aPBFdWRf4F7+N6nspPTYWToLjuL8AJY1EAlACFAg9y
XzWC/JXKu6mHRnp3dohHVtdjps9k5ebtqhnpzqn7iysGQU3kfdcmfWEqLq86FAtYahKnnS+VTMz7
sTLTRhWtsN6j2d9OgsOEAgl7qpelj9YIvieJu/Jb1o4bZzG8+iz4Vq4Va68B+U07Bx1R5gUFRkeU
tWhK+E1SjGlrSTm7y6qE7vWi2moxaB/Vrs00kFRLEyj/WL60UZL9wHiHy4sFB0SlgPq7nqKTb7v1
/ULoOGV0Auf4Z9cGr3+/O0Qkqos4SZ40mx9YTDXzq4KlM+4hAwtB6CCILS7q1oEv2T/FMfxddeUu
gK5vEuK51ZU2lMYPj/HdRVVdfjV/FDN8SA+rBzz4izVNOVopxAAlpiBo1xFm1Hy2jyVFFlhNwsS0
kc7s/YfyEZskI51R9aW1LOzPIO3+uZsWNBgFCQ0B8eefeYDgQcRz+GerkBfuQv0TEKpqk4F3fLRl
rB8Gu8yPbW6YV9UXs1AQxJUIb4lRCnoF81c5G82zWm8TmuisOdMQC+MVAND1/7AYTM/4N8oH+ChW
IgQXhglVTPPs/2l7a2gH4BsQwbFxhL3Vx0q+5r70yNhFcQhJSL5GbiOPtU4zSL2KdHhC4+J/Uy/C
VHaeqg5Z0/Iv1UMD7XQGzrmz0WRt1FMz2S1T5ZjX+7+Rucm6tZEn9SIDMTB66An26tW/31292hLL
dbRI9Fl3HmSpeegkJVwyPKdopEY9f1EPtZOQiCsyl4OF5+KRbmxMcjCX0eL+DqPzkNWTPnP/V6Ux
zQ9J7X/9+zUG8GqscersDM+weMEnGZ/qpJhW6i1jF1MVFfnV7ZyXyKiSi5LtWMh1jpWWkOgxhzik
utJ60Z3Z2TB0tbZ9JnR8t9I9D2FuHMxla1yeo3m2NOaR3+G6OSLu8Z0TEIUU22Xj7EMGb+tuocCG
HfVD75MFr9daRiWpUaH4GqcnIgcEe6I2jmgR0CBzj+r7uDuizBsvZMzBAYnieDcsu9A5yYQrBFL9
b7brD9+8uDE3Ac1+WoX1dKJv/AVVTXPWGN8/1Qs4sTGaU6Y9BpY5fTJy8VcK/grB7FA5SBNRHenv
jRjeVJ9cM/FO9cWEbyWguyFrEin90CRcwFwO25Sqm8lPsa0FnESvlMVeYfiztkm5DYDQnCTDmaXM
mFN56oRmf2o9mhwXrBBLdkISoX6KXZrlYtt7J8+NYm9f+7giGz90NpbbfMmdIVjlWgf8PPf/uYWz
6H8994/3LYbkpmhJvc7ztyjjrQM24TsbyXEiJi5NsikWWW7KzWS5yAwIa21M2AACkgv1hM3kdjzc
SfN6PHAoF3BwUD9wHaQr+zQPYX/h2l/dsSNGiUs9dRyCqr1soyRa2J2OQhv4UPOpOt4Nz6Tvkl1s
Z+tSpwQrTDRVJtOmRRyuieBbDDe3Lj36ArEBhAog8bNi4BSe/5W/r39WT1kz6VKhfmw8QrXUcHII
JnGc+6rleDDMt3wsxTFnFIrlu/5ZJHprUJ1DD8Tv4W+DILIf/24FJfO8ttL6k7bYDO1OJCwhJvOE
vv0u9xbTDHiL5dOuT81ypdTf6jmXoD2iGr819O/APrryo5q3AFWwf8cSey0U6HtYQxy4ZERwRQ88
6t06mqaz2vr7oNXueBRee3/H3+edNScIuc91aGzaxqZvumAV1QNsJW3TzwRdePbkXltZbpT4VwnG
kKhi46eTiRc1L99hOon8HeB/+dgWxY8kc4p32cXhMQRXtammtFhjW/c4qLVyb1deQyU6VR+AQlMO
k9FnYeC174mR358vC9/bsijeKGem5r9DBW5e1U46IvoN0msXlHQDeiQkYpygFsAh/Hsamj3DR/Vc
0rr9AblFBd+XwQuEBUhMQ0XbeznDx6r+uLs2Y73NVkVJCGpDb+6LK6OnWS/TD6DDDHCkDeqU03Gu
q+nWLYPRLmy9K22q1X1veaqcCnstJGwnlMIo23x4qySbWKv7MU810e/dYNKfsYT9nulOfU8mlj+T
H4sn1fDOQlpZhiHX92M5FvOh6qsOFEpvvlNLb5C3T8hsouam+/47EsHuavPcpmPokqQJ+py4rfcm
OV1oI/jzloZ2olWVv46NVl4SAQk6LpHuOLCCRP2Konx+FrFmvwzJwG9iAfbVbY3uKhLSIoz+nAbq
DEhH5z1BglyoqaoS9CbU9S74ROwLTH9tS+zaonQZ7TTlDgREuGGd8OdXmXI06SzMZJjNn6LrcfPb
rdzYpI8ehtQBEJyUNmsll0g9q8QSl1Qu5Ehzn2RV/3vZCCPnvoE84b6hXgoHsTH0alUPP6yevELo
XOPFWR6SLnGZgJTGyq8zgth7h+RDlTDUdJKrq9Fjr8nddhN2yXBU/izcbY8d2t8nH8wY+E2W4vG4
bSvHu8pl9jglWXliVQWnpXe1G9FQu9oMEGO5RFIoEYWs/Pp0P6CsqLhhJLFecpm7B4hwXMyXUYWD
EuolE4e6Es46h2tBFYlfFDm74x3HXp4GjVyg2r5hw0n+XB97vWhWTPKKY8v5zWiWy09cx9ELN8vm
wZ/bD6kbnGLqVVszINBkjlV9p1tFjO1ylXPq1DtgaXVX6nqnHvxuYZLC1NiM7vitNA35aMB5fKR5
b5ydrHq47/3383KwacUKv0b/YpBWjqNNS7xwx5qlZmLBrjSseOX7qX1tAxKMAeuk+47+SQc6NAGs
ci1Si/632i0Kbuc5Y1D1auYRrz7pDnNSO9mr323ECXgb53DrjwG4jrlFM2F0EFTRjfxymy38AP/X
MJMBWOlO85bn5tc0rs1j1EQAJzgiHRJWjn1LwIZyBDpXfL7+k9rO28I6gZHgXmOHTK1kO9QMFAVA
xhLvWtf9tPI0PJqFzZeR3FPGNIamk68YjrYJTTn+r91dBPCCH2+RoBK+B04+ROsxrprab/c29dN9
stAtu1Usw23YM/qIe+9RvUM9pdbIbmr++QdO1M0PzbBEL6ooU5TvS2+iqq8ImefDhOBCrTPaaSRU
anDarboGVpkWnmqqbpyZxvyaFRqLLsTGtQLpGaahHdTSoTLM+hL4tz6I6VMrU3BiOHRdZVs++JNl
b+iXVt9SovcsBNp55dJHH5uC63DVO6xM7TcADtYVS0G+KlMzoPAKJE6O8piF1bgzvNoGSAOIUS/F
p52A7ajGqTvdQYiZjdxqk/vWe4NxjmZb9aSUHsueORLjkZqVfaxtWkWOh9LAbu16U5op4d13/D2y
WeRADAXy2Nn2caofvXB0XjD1flWixt6GATk6wAQCPR+OuojghVXplqw4+V4RZaEMRW6R3XRG+1fX
r38jGax2+lzXx67IytfRCyDwUvmWE6xXZO7dDcBNtwHkW+ID0tf8IcJrhtT6psLz2oX0Uc42P5Pd
3P1KRDusAjfWvoPkAcfKkvfWu/I9ZCSzj/AT3lWTSUyzI2+YdvlgqDZDU3Crj/BcOoXW/9SCdN2o
YVEGJ7zw5uab300uQbSV8VIOKRw0AZXKLmexUpc8XZXNGl2ZzTDSyfKQ9K2VqtelPFXiPPX8iFfh
lIeRy43ZaXdW0nhHKTPnCShLt5hhWdaNr+pXUw+YR/JbFMpLL7BLhxZorjrBTB2lqChcLTafIK2h
8Xdol4/1RF+SLKcm8QoQ+G0oT/ZYveUYGPyVlTXzabE5r4okTJ77hrGT3erxMxgAlDWLw82at2pR
HiZx8agRvKpu2YbmtXsLN+Tqvii3Iv1omktK/BRy6A0WeTlZ1EJ0UvwkL5IXxfpwFuvu1JZQWya3
PYkRtcSM7FI5sETdAtk1k3iv3FnhtNSQpXEAQfJYLuZjEsq2DkGEMBN0wfy+8LnVRre56iboW3Tn
OdnaY1DScFdbs02JXGFd2s+y/K4O61ym6bXyx1UtUNNGkUwea1fMj6ONFvL+G5dUFZc4aIOXmt/f
jkpxLTQ+PhQUOQOmsXz81xYQrnXmkOmyFOpnx88x5+YNOqcskB1WPwOXxjLQhp0eX0orfpS++UXJ
dDUjdHbdkIldYvTyraDLURhECwTR8HvZoE02/g4SHLX8d2S+Wm8re9LRP+I/UL9PZwZXz0ittY4u
9GhBTnhubTqG2ICb2z10tfGTJeEZITmWg/FHq6/LUo8RGBKQ4Mu4uBm1nXI18KZdlRveG4F4X5qa
lT26f69/duNkwmqqz0/O0ikOzekrt9ZwH+gDhqHAAjpXZzl5O161MqFozHo0XaO4/fMwD+Z0RcN6
nZM4P6nnQXX9eXFC/HTK9W81eY5qBWuVZvtgNX290oPqqkS6EAKowQ1zeO4SEkGh8genZCkTO9rB
e+Ixu7vfv529SxDzM/1l79wBPAy61l3cgd5Pmm93jghW0etkdN8okhLwomjbp/ZU4Sl9ybvZO4eu
8aOXeU7vmc7hXKP7NFxT36g4aLsC2avXQG/GudF3lpNbb1QTazWPpirUjlVpPhtm9+Mv4yesterq
EkevxneD7rZ/AoCtWsAVdim2ffovjwYGibMI6fQhPWvWXeCn63ImGNm1PPvQ+2b4UKfZIpUSzVGL
0muEcuDOGcpo+2wIC5x2jiYyZIDd/BhrtXZORJ9tIdp/uediBFz69PqlBXjyw+4MHUC+219lVkw7
rUSZ2RkvLRpmBCmlfutmHbitDC7qaMUM45Eq3iCMswgeDuwofiD14CfBs96lniCHRhV6GSf/Ouq4
Jyo7Ab8S+NpTzMygF06wBVnX781FRODD3trcQ5D9AMoAa7R/8H/KXGfR3vj7wvHGo2pOeMAmM1/a
DxoprNCtBUKSRafWj9JflZpv7LrSfDAyiyTTJIEUVGirKhckUucddy0WtKt8cB6t5LvsWubYgQ35
RD7LHg6yN8QHh6VAmxcvkS4fIFo/jegl1rT+HWy08/NI18/pC7mps+oMm5lDI0D6oSPrEb0zbc2B
e1I3EuI+PCDiF5syosM6lNCKmK2nLZyEujMlsVPWBoomGHJpOCvHkzvd5ydO0L+sjZbT2/K7l7aO
R1wMOn6/9nE2pLtx4zrZaegK48Q4TJFuYxVhett2eFkixsXd6BGJzHd5GBO+r5cB1fLmF5qsWBYr
CSco2BDfZR3SobPXSSveoVg9JWmebPoxcRFDlqTuBvnPwtawKWMSrUKJw5shaEZ87SqITHowsBy0
HHF1E04vtmy9vcxaGFqDsaPEOA2WOR7t2kGEndO6h8u61qT5FCZDtmpBvq7DagrWIyClFSfzazZH
TDOK5nvRITBPPjvjE7gpRIJkZ+TjurTcB8KKog3Aa9LTGe5iKTA4RvwCNYj7CZDh4Gba+/L3Ii4Y
wGAooXJqE3UX3Rabhdk2s1kkNfQxjq7PP0X9+2TX6cXSun6X2mCDXK3cyqJ+4caDz5HMFBNZnpP/
QNxGEiCDXp8bBQZGVJxefWKW9enVzpW461XMEaAPGfwSkZ1iADdrMQ/faJutyhj9UpO59W6yZxZq
EyGfjR2QIDK5N7oBP4Y2fy8i91YtJniPW5Wpp8Y2MWo61m4/wCvWbrIWJzIRxaXsp2NAk4TFs47T
eerfewrldTW7J63Mftklp/pgmhvdsb53efkShTlg5E7fZbP/Kuas3Fje8kOZOIb8hREywmu20ugl
L/X1xIVe6GYAezqq+EPT2C3RP9kG0tVLU3Evi+cJDGGsJ2sWmvko5drFW0R2cArv3NJ9bN/1C071
6NpxSWswUnYtUyIGrEB3hG/iYbr4zUQ1ZBL+rVtveQ8t06sZr42elqCXa4yVS3WxAsX4YcNCecAB
CinMXZFQmvGh+py7evSjLJjrJ0xj/TLKtqkenoywefGMBk1sB4eSy/F7PSCGyoYUywz9Ad+E8xyR
zgfruQbOzq080rpPMwWAHNIi6KP/Iuy8liMF2i37REQAib2FonxJJW9uCLVajYfEm6efRemPc87M
RMzcKLrUTipB8pm91zajvWiGexQ1DXVR8lgKogSdNn3Hxr7F2TP7VlLPyNbXKeI3m6PYX5KZ74NU
4HTR3qfEOPdL80MlM+waO3owrIFvxGb2pSPra2WNYctBFRhWxbJB7dkfu9I8qc4sSb3pjv3M8FFf
46qXPA5yG++Pbp27kaJqmpUfrV7gH8zyanYDCgqrv3PIwfaINHqoVRtf2pBiwxiXv12n/u0IRuVt
LyIPi8QhWkmHy4rNHLvrbCkJ5AcIE1UPnVnNXjmY0en3M4JJRh2FE+CzoYKpwk+3aNtDinHFy6Nm
4VrOo02XlbC21IRWBHT5SKlFYthbyvQCEYWgoDV3qWzubTt/UDT9Q7GWkHYwee0zSmgoUWQM5Z29
TQsCUoZZvMC2SE9Zku6s3qHkahUUlwrCWzy7UbJkGBbIhtCx4WmuuVsa+VpKehMlQgqqRH+LeExp
ZNHROoexMJgdGZe+wWcU6uU7kfH3Rq+kvsW9MYimDeKMmCFdgnQIl53s2uwsovcuBJGDXsRfSO71
ISZ6BQjCVTZILpOVn6rS4GE4KalnJnwd9tQEkN7u3a59zyE1bholA1fE1Z89o05YXlYWXFz/CJLE
drh6800WtyPAgenHiUSyWdprHJtfvLNNJqvXZQnPJML4tjEWgapkPFi6J6K9nvhZ9kcrDtEWRMvE
46b46jSd92nY1R2z9Txm8Y43fNIecCFpD0BnEfCFc9B28Ucp1dGbVPFhmDP6uDB87yJb7iTaLF8R
jPvaLN8Ic1AvNXouy1A5e0DMEfmHxJk0JswWtDsgZZgiKNhvN0oiRn8Gu79LEnO/qKmPnWc7r4Z5
ZwDUAMf+lDV4gCx3fMqMSzOmw9YNtVch9d4rsMNsRKh1fj8rWxUAOMbefkC70Cf3WRkD68AIrpj5
Bqkym5D6Ko0QhVzU2uzpWriKYuLya/4tafaw5AzyhwFEYedlOLA3pmVdrLZ/qDJzn2oz89HKemcz
NzCC/dJA1wRy7CuiZBI2NQbd7ag866n+rsoY/wkenVbD0Og2LrEiof2sLTVRNA5pDok7HvuBanwG
MzXU83C2ed880Y8fcSiD2cShSGPJAlVnEFWF8ikMvdCZ9W3C7NCThEOHROWcrTH/Af7zWKrGGLCR
MLxcxX05toK8FGuJfEPUj9k4BH1mXR36FQ4gflpZS8iMpm6crsovbOgP9K/RqW1Bt2A70L0uVb4t
c3ksFv06qoir2JG99ghLj3eMVL+rUlyJnZwvhKdvCPz6wjTFtWPAHSClEEbtazK2O31mXW6GfGEW
ckMvYoh4Sc2PSFdPTd3ngYXt3psAUvMGnB1MBotm+2lJLzeaKg/BSYKqKe9UrcYESg4t7yXnKzcR
WLWzU3G/SyLbPRMP3cY2nY9yTUcvsFRzKjrPVhY+2CqTaw1k0SBoBBHPkUocXbOePViWIpVoGJCh
LgiDgWYN+F7k8zzZUz7Ze8RcD9yDhHMBayORPPtnt8lTn4Ql5umy9cZFAUaJABSI2nSN6o+6HCuc
fRn52ZM64BswSVCMF9+AzRE0keQ+7UnejdJ8kyew8km7BdZtDAsOhuVSyOKj6KFQmUyZitZ5QGrZ
aB9RWDRwySkSa1w/STcG2QB9d6TicejkU9iDQmmGfdprMKfUjPpjfBdjCkAvS+xLNrXXeuodYtb7
V4ZXw2aZyFJgv06CWauCKNMp7aMhcry5ccSGmfsxA6vAWi5KPIFEIGAcmOEUTfItdqdAQZATOGFJ
CppNqqArCyxdCwvLuqywl3fxRpcFCD535Emg5X86RnJsOZBDWkr1GfEGa4p8NhJFcrabvQdo2KD2
KXaqYdJKilgEGfz1cIEc2g7iPSG3xii49AVChWcMyu1sBbYSZ5xcEe5OSS0gxb+kcB3mbiZPOCaS
ExuFzQj3KWdSSS3OXN7s+MlXvIW1WEGsSB3UFBsXz2Aun3Y8jHGQ2emVgJj2MIwSKU5aUTRj6p2M
nMgn3nBpIKQ1lH5jS2o1vUxYTc0zlunldarbc2TnPLxm7vZBtz4HJzoqTN3PqZv80NYQnLdISYQO
75zbG08EsTy78Zo++2eqcOqWlpJuDNe9OitdjJEb7j50I11V8mTu8k1C7KHfLiLx2kGvAOkoLvc4
nlOq8VxX861GxKdvO7g2kte8xFHb6EijJgN5R90VlEdx7k/oQ4GK4iGLjAMy0YthsW/KaL28Ce8x
w/oaBhgPWk3qHcduWcNNoyTO8aIYChpXELQe9K31xmxTkfjEMCPwq+Nrgk79zcr9Erdtj2aAKVyF
hW64rHfLwLfXoVdXW/KalegFxsh7Omfbih9rqpPGoIfazo6B2bNqQHA9ZTuti4mEZuth6pQL5C75
6mDOGzWs72gfwMSfFIBs9Euz4y3knmay+OukbKj0vP3LAMM59eKvqaCFt6NY2zBZO1FQwZc0yrso
3TQeGWeUNBHRbdLAElFqdzTF5LKqrbYbWXmNwko8BxWf77L4QYLHER9582ifWsNq+aSr3EVT/Ndy
iwsBsWzlEvVB6RGfNYq8KBiUiGkbvYUMxA0b+D+9jX2tmLlKQ9BNdXlouRVyF8aJWXELW/qFvd5T
mT/yKGAZQFnoiqQ6DizTsVS3RDvkT0KFCTn0iQf7A1W9O77mzC6qattbe4Ctf8KIMFeFofrWSQyb
gI1nvV3IhNe5Wdm7Mc9Qr70FIaClcOgCM7FfLGj7fo/uu7UXd6drmYnw3txwfnE1rjey6ox/57HY
Y8Nw92M3bAsr0c82THJFRiyIiqX084cVSQqO8RNL2NFOF4ILqHkCA1yMN0Z3NSSC69CwJ4chrrOL
DRrLpdOrOuuQ0aE/WlUUzAMK5YXGaoEGxzWjaIibCKGlDfzuQvC4bZieRnq+uUGMFnX83wvrjKwu
30hJfHJr1/INhbXhPDaFbzUAxccMqo7hdKc+Vt5mtpteJhj7CbUZqZ0R8RRFJdZhkn0UbVVsrST+
sEZGUJarX11ku6uDSAaddoTpA6VIlrEfRuGLazgfbdm9k4Lh61JWu8JMXkI8MP5AZKdXmtGnJZ1H
hAQ1cIh22kyykFuEaOcOtK0HjfIiAR5QlFD4IlJLty62MmSLnP9j6GzRIiHIa+8Q+3ONqvtsTsOg
EyPelViMnnSQ6LtMV4OmbONtFtKG4/veq3lIiNKKoiQ/AlgjZyRVWkliq9n7WujqXjYJ2lIOL9ck
ZDnv6vc2JispsUf2wqyz9kM5XasknD0wCtO7Xf/lIOUhW3BgtXRmtgN3esKkh1MvHgmyQUxbx+xy
hyzHnNJwnDvjc9d3V7JoDBxz9gfuwiIfnKDL1WsWKwX10N9mGdirQyZEVYpLF3qHF6bF9ASGDcdt
2sA84fHZJ5tKs2s/gbpzUeNXZwK5twjJYhi5n1HARjFXwV444EycFgIjs7l97WQGC5z+MCvAf9Vq
YBh6gEmHYqrI6S1t9wmN3nSIVsREVjjfU0ZwD96O7gEOnW+EiB8jpAyGUVHkdtEBhGGgoXudcT7G
yYouKCy2POVbTq/hYVX2+vU5Xszhh52sF61qqlAQeqz4JYNtCyMu58XCYxBvRZmuECav7TtcPZUF
O0TJHlxSY4SZbUma0XyB941/g8rCUgZPtKLeuHkFDjnq3QMzmO6IKPUfJsqj7PsvjPGsTWl7/fKm
cV+0rdqUlp9G0KMnAPMHAzSih3/IXmUJXuM2/3BPfWvwUDalZlzJWcuPrA3OY22xsB1qO3BdYJjs
pA2s1koQtQuEkchmle22/zTzRIPpHOKwe0On+tgoMWx5Q15xRm2seNKvSV3rnlaZpZ8UzTd2fIZa
mooDxIJFVnfploftn5Zl2tBU2GbTOCAhXjAu/le2o72hjI9gtdXfLgpSO7Zg0PMkWttgszGiwOq1
N6irrOSj0N2QAHW2ZvVlGW1o6GBAI4CGjPIogQvlucn7lympbF/V53cdgyw3ZntnK1V+csn0YU67
PJRzchpMyjppZv8kQ9YTgjbPwStELai2xz5M0PrE0RQAuwQEySYDCYNyp2v55DkWukR9LHbVOHq2
Ls4l8p7tBBXJ0i38V3VEMpgenqZJPuRKbKCRUJ+Hqec5ypXumcqUs35lXRhlEnOr+UOe+jHvX8Ev
uRsH5L3fwYdygDD6UPrKTSpoodGt8H6M6tPQ1mILQwgNaLrp1PG4/uvmZNbbxTxy3GcMoQqO1AGb
Ro8PqFTIxW552JrdNpoGEdR19+mo/3C3MQ3CSOD1M/jgZqRizWKYYhg+vbqffqqhLSGZEPHWxn3E
JNRuDtaCjU1l2r1pBUUkeiNjM7dEoLYrswDnNy2NOz8CoKNQWOCvLKnB1LCfXhCIfycMTdH2d77W
kcLH0wKk3DksmECmfQRJgilh0ZBZ7E7RV44Cz9f7hst5WHbo/bzQHe+5UxqenjImG1B7BiaHAVzZ
WVr7glcfo4HGTWQoxgtMWEGjpj6W6fInXp26VkGAetpxVOsTCJh1HkNmOmxMhZ+/koMNM2MPd3SM
EJQxmEvXaavWl9G580ba9dEeSZmeu5Qnj2uRlWhNzyNjXNqQb3eQpje57bAxG1xvRHfbrvuNTrqj
AX9gvsMWO9J2ILOnfWPlrRcKjS/cqm3Wi1yQ/AmmV4TIQen+LkZmAmwnXJbzi+sBrKN9j3yX1PWj
qlUnVtkL5Qg3Rgg7hPzq6VRodZCbUQ0aKiIQGA4ZtInmCensRqbpHVOLhdzEZcEAYR0KXGFusVzT
LFID6Yr72mQ0NuECXXRVZ/bmCk+f4kc0AKcKGjJgJIvJoftl2f1Ta9fX3A03AGpx5qaV6hujyhyZ
EiIm3zkYKvUbbTxhd9KWONx4l5Uy/gRoEzAJYCq8VCjfgJlA5ao2OJT3S9VAqrRjPGnD8IS4lv1h
3YtNTi2N8glptGhJvujSd6wWBe0I6TkQgb/Stm8ejH5nNFg+5yrCna6vUxN9IOKRnYBVoE/IxwPa
v9b3LZepmUKVONbyXpR0A+CKGWTbchs6Dfq1xiLEKnMfFrFoPqPexHMz+ngS++IUo87Eo1XAq2eu
8j04EqRq8pImS6CUqyathSgQlclLMct474amVzcUXWRgl0HoTjD4/JAYR7+x+OkkbvKsaaCRk4lR
hjo9sEdfOYhU9XHZvwy4g459FI1oDE006VmmBpNNuvmaqYbYeLPKkxaenS7QrR198JiU3ctii50m
6/oMat1mBIkBZmr+mEqC76eG8Ebms/RtHuEahpKgSvPPoVW+1Ml9aXMCxvUR7HqeyBAJFFgMN8SL
rpjJySmIypzSdzMDPlxBA4FDtTMXK76LNPo6TeK5GhwiZGIS8IaGMdd4HEiV2ZJMUvpCp2fFwTr5
GpWp55QYfuuuDMTsUltrxkNnYy/REM9vizH5zJvwo7a7hxRoV5tUemCnr3O2+nIyiqV5ibfS6aP7
oayJ5rV9hRs3YKZS+i7Vjl6xg1W17ILc1Vfb5MVtuKgd3BZB0YajzzhllxjGton6eqM5yk+xFNdY
4ihJBGefbmYHJ1yYJ7tAeWy1NbZyTUUkQZuCq7J+ENbLfZOM72aMjkVE6qqpLYkw4MxBcfKvWPXy
VP1wzjej1inHNJy3DCN/TNiTfhs29+E01yctSzPQTE7GIGwHggnfkqv23uTYMynqcDHcPBgzhPVT
nK1pL9QS+lvWkHeIkNzasNzDClvKvajRvDb4V2eL6qHnW+1UvjHDQKstXlu3PECUek3AD1B1xeS2
lOz4MxMpkRu+l4v4qHmzvKF31jn1S5Y7pq+SmuvjSDX3Taddx2W6KyeLB9pgaru8/lFBtJdjvcdU
qjyGGH53pdEGC3g0rySSO4mKQOTddKQK+IjmyfQJGM4Dp5NIhvgZlguzLqlAizF50VpffLknC8sZ
8OFsE7vKicdERC0FQ1mu/pbos1t6ui/X+afioG/QdJa9/rebnL2eRcccsawBHeSIS/XeakhvclIj
3eraOZ6pTZ1StLxJaCrG/LvRXS5+ED1eU3DOgyfd2Bn7qozAGUiE5abp+p9+AzVkABEL59+ptLVg
ss5VWZF/N36pSLpwpeSnvgw/sBpG/rLCp5fSuBoa0tDYwDQd2lMgWxZSDDb+4BYjwabFS5JL2IrO
FF6WbOBExGLv1ErCRvcadgJtp4Ttv6QwR0k3IvoCWccCbNB0ojcex/FU/xtwyQKLYIRAKIFPvI5G
yVMx5QiXxzpjitG3vbWdLKp03UQzZbl44SOeZU0zGNfGCr8d1qBIQgbGJ3SyoDal11pxfcAMaqMe
ZDsyCiJADOomCs342xmLYROlkcIp1yLTMuavLJbdruPbGvEJCQQcdgYyENcSM7Rdoo79DqGnidIT
wfHEFttL0KxRi58TTC82mEK0L2zNGsXcIztiEztS+Y1huZWnMmei3SNKTNnRPRcso/Apc83S++4I
0D70LVdx34cVetXuj+pE9AKu87HGolJuRvtkGCK/ajkslzC72ui1YJN2dEcD1bcdgNaHDqjYIghr
7cKpVm5TcGlzs0hWhDHmDIqUKFd3XLTrPem6QZIMD+hQBzJdC1CEc/oO3gd8vGjx2Wm7BfjXQS+z
U5ZOpxlBjLprKtpy0RuovqvsyUq3xQTk2FABwfEYtBbBdizqzjiVjMMyEg9vosdm3M9wdclKrx7r
rWvrr6aMXlLVT8nu2hmp+DEKnnhy3g/dhNtkjNkAwAWRQiPQD0maoet1gOj+sZQID6Cv3hNuTjRf
luwl03Nf2jrZ5rbjm21JhJ0JPCE0LRsGrMZYQQDyLnQyO+PSx9zFJL2j7xiYw07t2O5DZ2CpMiFy
1MehPgpkX8nMqa5XDiC++nXW5h/5VsdDuIeXSpOV6ban126JVL0sL5iJj0uj2kG3loSkVmgtE9wl
yksKWURTC55MFImoUGl75RwGvWuiSiCgbdvZR01O76QfECOABlo1nG+7w71NYlTq1F/GpH8jC9lC
7F68ScqdMxXWPtdDNriTGUDzKkCpWTvdCp+1dt6HnWpsgVMXjAwu/bLGZWBH9bQhPDSq/qm4tP6O
c276hIQqFHgAM82XrGiWE33e94RCUyY5SOJ5JFzHKOCh8KXTN/LO5MYcxNY/PXG/054TztAp77NC
uRM1I9XSLD/rLqKtQHu8TWR/wDhLGFuYIQ1Woy0jcJqe+6nHtg+Uy/HcDlBLNP/ra5ZWqdupm9ka
zoZLOWPKEcddigSzkC+NG8YbRiufdcWiFD00Q1IzW7BQfMF6fLLA+G5SldAL4KsMetunhhuJykGn
UhJ5ASjyx3RA2cIVxJvid1VGhIA9vxk1Kstu4IoUE+MKjfnnEAMli2D+bYbUeMkQpMSN/s6O4atq
6obBiRIgdDBs0hY8dwavR8NyafLyxQKyA4jdCNBQI09NPqsy+c4IIl55Qj5i1gUxC/P/aarmjW5d
SwsEYVw8jCW9y6iIeKvh+hcVqS69RB8GmOYUMpPyi5QlTePskLQXu8JSdwO58Eh9WZozqmJ3zzFk
sLADkejX5QrLcPMsoNz0kpibwqi461KLb88tEKQL/TR0DI/1nMO4Y2+dMMJnsNnIVeG/VZRkuXfF
AkCqi0/JqAQFpNFtUsV/W7bEnpuuRzyYWndhlBplADpUxDmCrInTxLIDGNtKDNQvWi57v3CtY1cN
Y1CyqlMy66sYyQJmmvWuNFxOmsNFg/IQEJFKwQNYKdL1b2XQnPVRDVKBHQbaOqIr9Drd0+4ephaM
YYlcw6Bu3Eyj+6HNDBALwieuzgT1sVqfOYnstrZQvnS7+nJ18a80vgSIc18fVWTrWfNkIZNRABby
/O9ZisNgb1jkeB3rn11vNU+hq9aHWlEDERbDvolOvcyzAxohxpxKYzLBdwiOUMO/STaxJyADpFHv
iAbudyGZCkhnB34+vBGm1bfbueieOyCbW0iI3FphkBfWV8gdCZrFeFxSfNoUNAdH1yI/bp1ne/kD
kO0P22rrArwn7IwIa0b/aKWi2EpU+VrMCaMV+FFJUhDDfU60pWXz/KsbLy0cnXYRBycNpmSmqc87
I7F29hol5sgWLzbFYLZ0+TY1qyOD54e6s1MUFWBWe+VHrpvSGjQ9T2WG3GHB9gYlgb1RFOXcoHQH
dAwLgjH1QZ+aT321m1a2UT/VYBUT89TYUJ1NrbUCPHbGzuwic2W/CF+d4vLDCZOHEtHhvyo1QJBb
5h3LZcL7Wg6k7drK8bAb/9g1HKu40g7xJA4Zo9XLmNXRRYZLdHEdbiZRpyxFbAvYv4aikAKjwqc6
O+96NNVoLenUTBYbfYoyu7kp/Jts2pZ1R+ZMmeePWtttkAtVd8hGOz+bRR0UtlLC09JPwBz7vW2Z
7WMfocdzFUrG35drJIQs0ESPZdZzAijqvpKhsmulqp//+1dOmH9YaosWYrVnlcMS3TE7ulOZKK/S
UxQTkVs2J6D984XY3b0bh2ggbBu6MZyAYOjW20WfxNs8lSligjo6Q30Qb46e+fgUE+THqxVFsqWt
caxQDen65eYS/vWOT7rYG3OqXgpUhz1s7UvpYLVlYWawGowJlCF94ymz7hmKCfRFNiuMrOvKXS3H
+2YNnB4ttJG27pTbQRjNAbq93Nj46bnioXXTt1f3s4EQ7Mbgv/2GbuH9y/AMXKdiRgcfwi/KTGIG
TeQJyJIJYL39PwQuWRcCc+H3a424nxfkvb+IEDZvOmw/FO5csnjGkuS5tpPfV4y5+AbXv5mysFFS
J9n3IfnhoaPkW3sVdNyCGfP25T/vb6IMh7LTuH2q5Ofm88TE9vvqJkK/adLDIX9NavzHN8d5mQqP
PsT8lLHy+vvPjIQhfBWCFDxNW/7I1BSe4BH11CO1wO3ikFfQt+UJIWEw5/Ypp2ti9Yj/VpeUWmRx
GjvRt5fcUM13gW4kaxt8MLaGJy0e7XOjF+IeVTQ9L8zKoE4jhNla9Ldxpf1QTkbKgd4OWJ1A2Kyf
7zNxJcjrDaOmG9zM+eYwkqhFDuxvhrdoqIFHkX2UvabdK0a+PoIj/Z47F8Qww829Sb7Sqn3Pzosk
zYa9Ka+LUNJp3jgtgzmcO8Z2d0M7N1c7BN5nurhzB2aXiSOr4JacggSe/CdlfKjT/hxN+qeK1edz
MSbND2MCI3os1/4NThW5RRHIoSl/8SeLoRb0q/qbtMaP36gwdYIFmbnxcopqZZXSQtmFhq+h4zaO
pYpTH3txuy0zklJ+Ff6N6y7XhUoiIaXv7yzY6unCzl8aBLrIsRP1ItIiO/IITEBLOsd5dawUt2AQ
/HS89f8hcCwQlgPWqNaeveL83qXpLi4AiyoxJkq3qVi6ruF+qbVqRRZKC6Uyw22nCHFkeKpeEOuS
bTNL89XRqamKeT6LZAVprzGYwJ2HML2ms3QcNFfKOuvnURia0XxII2Nz49swrDmpqtud9Gx0d1kJ
ESQZJ+VamdzpSov6k6VctFFZVDGEhtI2quq+mZGHTZA1f7lEQ40WiyJYBqlNUrgY7HJDaI4DA9GJ
7sxYxhcUL1AYAH55bF7CjQRevc+q+OvGgrFx/u9oONAm5EpxNUk2H+24uFvWV7dPFbP4KQey5Wfm
Tb+MEozHr4oucF7hZTrKJre2mrsMzyBZWDGHVv/sTmskazeuGCk0hWy7dDAVMUzeLg6bXbK+RE2f
ehqO/102LmujDm4nEuk9EdHp9QbK0GrkdPGan6PN+bCVLbqi3zNO/NdrVDN8xyoBoHLJgtvxpVl6
dbBsTFeyberz71s/Nu4EbYt12yrRTRVJl8IK/9LD7WUt0zw6N99F1jklqND23+1EsTNEzrbLXYYH
WvXyEmbO/0AgdePQH8d2IMN5phrRemNvainv+NJ3z+HwOuDMuP99K+aEf3Lo2fdEnMXYBPhVart+
gwV+/0th5DC5l8BOfDGi2fn9HEa3DV+lu6smuD5F6zb3aLZEYFc1c/SJAuYGZkH/4HPGz59Cfbfp
+Lt0VL3K7NK/rvH3Zh6y4uWbmIn6NXPnMhgBv7BsYilzE26LyfzQk2a4u93efex8mHrR+p1r0Und
sPpWmKQHxeQcud2hilM+TK3MHwuK6KtdV1+d+9pGQrve7P9YRjZIE5XD76E/jsn8wFx9LATaROIo
dBzrWofKoNGKO8Cfls/Isfie8+OcqKuIpJsPN1tTVzrWUVrLlbMc/V+sOMqhs+gKcdosBzeyEe/I
ZHjiutvfLjFntQFWVW0wd+USy1W0WHNI3w0WOPrj5tryJRr5RHxz+4y+wcQmasItWz+f3KVSdl8p
xoRAyfX5UM0sayABNAdzbe1dIxIAW+aWHaCm5syJxjNkMyJvs/I/H5DEWR4kvJEZg7Zb+dgB2Lj5
9yyku+sfVecDDo/5lEezPAzRnFPCPpdkTX85TCRAdYXTeYwcJsIUQvthNb3ezEwNol30b5OXghjd
3hKOFUQSwLSITbsZSpxOE8jb0+ZOYbIcG5rBAGL41qPZPdSzVHcIuqyHsqlJf5vN/E8Vuyvcpn8Y
Qct5KREUvkQbde6IP3jF+OelQz+9/T4WzITHWJinKbMW2e6aArPFRA7If8Od2mGADWbhSFuRP3Km
40BR1ZM0idQlaA1HexiwqRPMRt7Y+iEEKElhUNrHdmD3DGjJv3HyftF5bnruUh7ft1cTPeA5ZVZU
1s+LoZ3drE7+zDEa/h6R950AzQd9ZmCQv/5GtqQ7KRLxprKn24GzLfaJomSv69+8/YHb3yxdpGBx
N3qw7JLHwVYuN+Op0hrqIS1YZiq1K95gpqO6xXeh4LrbdPS0wOBXaK7eI71MErnu7XvjTtMT9LbU
bPsl1i/96qkSGX2Onaz6xrkZLvjdTSJCXOu1zOkntPxccXY84rlsHmW+nG8Hot3k9mFslGLjMA4I
6p6vPW6QD7JDCwk71ZUnCA17U8qZfrQhx1IFRVit1hFX4RQzSUi6OIbjjXVcPtcd+/m8L5pzI7ry
OQePFJRcuFvhqsVzyTsAnZeez3A+WTCaT0w4zSc5U+0v4IVvRMNYpapbZ6LGQkIscY6AdqOLOiX1
R5m1GV/rWAe3vE5NVT/KOs83I8OeO6V0jzdnUW2EL/rQqK9TD31q4ZAOzfArriXiv9VveAttq0AP
NIpotiiLJFHbOVlKZSXfXMP+gqBl/KtfS8Mc/pmifNbZdb8V9PUbVbjjpaL3PplqQVT8iqD5dfn9
Fm9zbF0jBepQw6x0laMvz2HqgAuBYfSnMBuyEmOARXMug0SPm2/b0bdqaLJnB/aD1c3YLp1cCInh
GBkAmHuxpagXdiwV+33IB0KP+0AgEgCiJsWLub4kJUdhvs3sC6VDdHSZYOATMYhnM7LlvchNnewE
SIOFm9rG3pLa2UEfeYEnW7RZ8/vi9pkyY6D4+33oNs1BZqVrSvwAsq4K083t5e2DairaESrpuE+r
aDrhlYUcmEEfHSnxnHRGB9i7yXa5VR9CHalIUyhI7DrfyUJwWMbJ/NJImZ8Z/H2EqfU5/Zft256z
bC/KWEUHQNP537+BKzFr2XPLnggjjMSoRtbTeSRGke4Ftv7UOve/p67Ia5Tm1ZLeRS3BAhZt1Vvd
xW9ZZ4Q/Dd4p0Gr2ERqCyWwZdr8WEgNuNEX+2rva7oZhuX3edp1DvuCjYcsDAnVI2epFjN9uVeYN
rWcBzVnY6S5J9TVzWvqGHiZXci9AcAEi3VWQc/25XxV4i9lHOyGB5dFRPrs2m2wIXiqgfWN4cDvr
Xy8sqngLWwEKpnI83VCVzaCYR2cJ2d2t5EpHGngV5n7ElMtMi8nhoELuE6sf2y2McvP/To91V8jK
/8yOdQzbFJZqW6rAKo4N/H+HsDSarJRe1sV/EkZH02gZjyfJfYRbf1v+168cRq+/n+u4kVxjaV5i
KgI3SkOw7XF5zwIHLWNsFg9zVJB0VxXoskYnPC10UoGxTI2nW5nd/H4StaR2WKMjEtWZrspQX1W2
kqdfn2OPGDdQjdrYMH/qPVVGJRS+8ToB4rsfbh/ybKHgRa9VF+797fMZUYEXK3Y/Hf7nJ7vSsq0x
qDiwq7A6NZZwtimswkdM3o9Vlrwaphu+OLMNOnL9FVuI0h8LSCsdkssNISfA2oBJrh+SFpVm1NjN
+fZSD1VrYxpFUIVsLJRFRJdY5cPtV3qsvdbYPi+D2r9l6mjeDcagv7BUIkuu4gh1AGsU9Mm/EExH
xUJpmN1DM4Ku7EaWYFb7VmEq2RLWhUl4/RDmiXFnOSrfsZ09973+/osRtPEko1XBgZ2oGaujBuzs
/yfu23D+z8uDtGFXUwmmB4Jv/V+Mnh61QJFY83AwB8O609OVQcjIUBQivhq9Tuazoa2+vjhDQJCI
RAbKuuaMsXopZq9uJBkwGxCNTJpunWAtU8f7rf0KyNGn3yIj7Jwh3JoTrWOv1d+amco9pSIkA11B
/mliulvTChoaFJLV4AYPzFJ/i0AT0W4wyuc2S5fHW/7MZBejrxKpsk/XJJqSqDfSRIrtlIsWHiVU
DTlFcANQax2T9aU25o92OzpX638Rdh7NcSNdlP0vsx5EwCewmE15S09K1AYhysADCW9+/RxkqVtt
IvrbIApVpFiqAtK8d++5tHif//v+MsQSvvy3G8w1DddzsDsZhI8a9pKn/u3rU1yEzf/7P8b/rVnJ
5obtu0eNu3+tJyU0Yr2VNDTwheDQoo9Z+050UUGkMdP0DlELbVofr3+GNw6hDMlucmF0Zp8UIsAy
knHBKiOADzPkOJbebEUDd8tJYNOjOjZWzMrBxxx58PRA25T6E3OGAwQj23AfD3TQ/lha6vqAH7xq
30IL8bYY/eEbxRaypN3vLOsR6LDBWI+Yj4+oGLj52oMHAPZeWn+QDkJ/jA/5sMirJC6pcL5T5sOQ
qINVLIvwnj2kRVQG3Zi4txFEBAMbYtwLtwgg2Fr2xTbxLk1+9hkuOpkGFFBuj6TncBu084NBOXg3
hy3TYxpn95lDRy/w74MkDgFhj/a9bcK1sttN0s2vuEPaxxZ90iNEsbfJJW6GzErCDusQnXgjfAxu
tGn2XT2Kq6tn3rWsm2mbBkY6vzV5LemM58EF/e8FtVP9mJIcsrJsO75MoXsB8Rk9151p34uc7gXI
Ut0dr6q4RCakfzf305s6Y1d6DMTQbAjV7N7msjlHnYg+Rs2lhCr9+S7uO4ao2bmoaomLqPMCMYep
VZ07bfVy43VCoKjutHLKd9h9q3su/6mqbMKM4nSroH+R33x0thE9uroWP4TozFfmrFEOjONwyyo2
Is6r7S/S1NJzU+Thvgch8QTgi11eJMJ9RLbqIQ66bTr2fO2a8VMbg+BF6MNLQJ92HcCeOriR3nwi
aX43D23z1QbAtPF9Zz4LY5RE/wH3g2rxlQU5rjUzM+6tOfwWz/lVb/3+ghxwuGAEGI8BGcs6a7lL
jllpcVtjzFypn+mg2jpW817FwQlNWfkqans4xSkXcWCjjbiB0f777nTNf96cVBER4xIOpwvbNQzx
95vT6BshkYwVJzcYyousnPhltBEtW23zYKq8+huJpBwNcf5F9IHtkzldzpeLXC0Lq+3NNN9lnUPF
baLVpMjOeSQnwHu0nhpATQY72ouy048pG7IpSvvdmENFMNtq3CMUMI59DR7dXKoV6rRdTiM7qte6
5mBpWvpgEUy7J/UoNPL4qVlUzYYRPUgZkpcma5YPyEkeyCyjhpnhsldb1Lrr7XUXIxBjVQhAxC35
O6njX+RIih2Zw99x3/nPmZDdIa9ydOQD+ocQ7uGmtc3oLlqypBVd1i0Sjf/eNPwPGJyzDIJ/GySF
RUfA8HzTNB0T2fzfvwcGzpxQwqjAnNlEq97O3waTFbptnhh6mOBcryQG1Ey/SsrTnAXViydEjr2B
vM/AKeCgBAnG8moDoddDLU7lLWfVwJwogUkmfn6PFXWjqDbIAr8UWR4dVJKbbWjZ8ea8N2tHO06x
vWoNdiQD/NdDCFtsJ0xn/LI8H7D3W0G6tA5k3vxQpdJAFBa1nugne1wo33+caUEq1i7hECdsjt55
7tFpqTWlOgDB2sGy68//fTUza/zrYxS2LnTHMzwTYdy/5prE0Gt2bAXtrHahuuSN434zSuOX6VyO
1BH6lCDXaE4W8leUvtwu3tJGbVMO4tmJZ20dznQcjZZI86LuuZWp7q/UdnCgG0u6Gunr1Ry+5YNR
HbrO+Shjiu6baIlAUs/5sffBffXTUF2JG7ikYCOAJLbkzs/32dJ7UQfCiqIrRb1Vg1D5iZjRz/Yo
jDurp1PeRi0mg8Uyj8f+xdK0CXd4NF6zFmmhE3nWtiu8YGdEUuxbM/f2lF9wxKf6o2KU6HHJjlHL
PxP0FW1DNGkbrcHLDfY1es5TOqGABdutaRvyyRe7QpVyqZUhcGuvuFvefE3idcspGJvI6FS/SLWK
JtkVB9p6jn3ANQDii48yCLQPiJc1peHpUrj6sKriYkK0laEKjVgtX9QBaXKyu612iPB19xPix4ZR
sE4vxZ+HiN0vH228vV2Wc6V9tUbytNSsGboChOcYgkZnIo9VXhM6xiUfw9QRt+tO/1SVuv9Q9B8o
FvAdLsNCHSDibFsPUZmW36VV4+8i6RJS4vj6mZXKETuE9UnLmuakN+gcSNijTKEF/QaRfEjJOoof
G29A/IIg7eLMyett9XVb1LE+fuvLvsb8QFn6N0dB4RManwiipnmmlTPvFRRd/cC4/Dx+ZX9lDH14
JajwLy9GY3cGBJpc1I86ne+t//tWsf61rhWe8HWL6chm0+Poy530l1UZnd4U0r/eHn3N7teukHhl
y8k3gH4xGzTIR8nuyPZqOB792X+kT8sq151f54PVzvA0MCC+hFGSr1RFAr4/vqpsfuwY9+hKZPZx
YVIt/fXsQUgj3ARh1Xy2q/o1L2zrp568dsF8H7OwUveNvnQT1CN3mLdACYfNkJpoIA0h34P0scJH
9N8fgfjX3OdB6LEMwfoe4I9n/wO/SUk8sp0kGI/SGK5+bzhvJZP5qa6sfl3J0nlzcfXvwhogqlhe
xYMfbxydHAr1qj569KERC1ypc4B/ckA7O5P5RYFyXCtCkJb57/0If6jHtIey1fDXv6k/XoXGPhu1
JUKAxkZWub/ui3DxtSFl/ZTOhvXONm69nFAIhD3AA0s6fMbwF/F4IaaxvPy+imZ0oVy8Xx1Y5ZHR
RFs6qRF61Ny4WP3k0XMxiZZHrX7QhyOK4ejRZkWKNHtaqj5L0YTdY7RXGSNzjZy0XzR3USryl9SP
3QtsqG+N1eUvMlrIsMwTIGKa9jhXAUqOwLpTB92d7dsjx/P+x0bM+hcslYIxixWfvbrF/8r8xwVL
99vMCuQlJ2vQSmAydBgCzf6i53G07qycbJlIhjsi633aRZo86RH6O73YFxUIc0breadIZrIq2yd1
yLrmR06XWWpd0B6NbhD7QacH5aNpv621tEQ7F3nmfY9n45ixDoFjSikZW1MFXnJa1W0G2JzeUZxb
w6bIaVX89yVqmOa/FgaeAIyKlgKVguH86yJNUQBwnxpUT8c+PmE4b57GOdm6NLSoidRyV1pNhLqa
gzmiB7+1/YkBD7dDR4bWbOUJu4J4+gz1loChOjH3doMU3nNIC83cvH4vR6SVZKJ/oGunH+2L/hJ0
ZvrAB0EzLgvdz55xD+NgPA9sH+qqqJFNexxNTA5ndeCNl3vyEb8rxp1OPJKkyHqPcKN5nEcYdEbl
0aYbVa8a5iU0jIjERxz//iVZSlb4/45G785frKAhcaX2pofS4O7LAvnQguJZD4bWR9sOLd1OnS9E
lR0sa3w3Q1ECS6jwlXTkNkeA/7Ql2mjaKUpTk6AGZeiOL+oUMgNxnRqGKil9dyNruzrhc0fBGIw4
q6MQfo5OM2vW5bub41qY28C5FMGcHG/TlheU2I2MLv6KxZqwA8DLRTh1CIGS021O5JafAYp4wzUX
Y7lLO2TtCrClnsMZ4w6bACTb7BrTg0qyYxzCa9DXCRWhkskq0tsrKohH2pzUyyrH+NurNEivTuFS
LNRq7wHNwXSyNNLpmsSQZy+myXk1yQTZ5nZUHGcSn/es5v2nKsOyJqvWfLv9R5J5/BKNbc4Mb9Bu
To38UKa2vZ3rBh1dOpxFNNfnoRVUSJd8EHVQz5P4dP79VAAZ/LbEyTwcLWApYDJbAusFguxp1cJq
2wh7ivfeLH7WMgteYgPsj9HircUu69/11ni9lUHsFhq/79M0FonYLXzSnbp0TW16hgPrHW/TvZr5
Wd3+uth15D064/WT58MzU0sfx76fEjLRO9aCtIlH2qc0OU9tlrJj9Yzu0R787lqynMPgBU5SvYDo
OzpZlT0+0BEQF78aJqq6i4UrMKFjqdzY3ptyVpX6TnEYkw7gPhhiyjxL+XRM6bnHtrMHiONubhdD
7lg40V2U/+y1yJcZA8FWzhmce02s6SS83FYsUbSaqxnpLsL8VdlMNLJJU/DD7lDLwyiN+FkxxlrP
wTAsI++gLuY8xlESxfLcpzjlsdZY7C297rkXUFIcABjM0gBekeYHtJSnYmcLP/hk0YPrVOyEbu/D
vr5KpqHvPuKj5U7sce9gB2/nVx0A81aXU0gp0/6seFc1pNJTYMov6gyOt3lIqhRmrVVrUBHabE9W
ZfI2adVjKDUu3Sqfz3qX+kfk793aoWH0OMUUNZbZPl7Wy7jA6Xz4P6RBxVG9WauGlRH0/O1xdNv3
rqjYl2vUHhszHl9NHVGdin5WbyHWXUnJjHWMmdbaGi9Ys1OAWfUCKpH2qBJjmayQoZBJvXfkNIHD
KKY7/IntJo9Jm/c7f4Ri3+fuRhft1YjcGllPiLlIzAB4MD+uAoo3N7lQW79V3Hlv7uC6d53zQ5bD
dYIPcVEHyim/HlnDpF+o+lDYrO8S/v+bZAhxjgrbERs8ocWZO2e9SGlVucQEP/60nCldlTpD37BR
1VPDp4K1vDYwFqzjOAr2vdbVF3Uw254ldgrg6IzFk1rlqneh6Rpx5hyKsEx3GbEKJpGak29/UTtw
hbaDIgFIrNuUedK+zBrxlKNFrHhpsvWdl0fj8px6NZTyJ4mQw30/mdXz4m8xFwox7M/q2aSx5YTD
WtN670GNXp2OBl3XTUjTsrdWlRrtw4nwwdtmQHe7em8U8WfikPA6D3rWrboxrfbBZJKsaTbOGRAh
JWVWRYXREGsbmhs1dKoD8ACa01WgbSu7i49p5z/9Hov0KYN3NYm/DE9PEM8KSL90fDM/bPaOMLBb
+vVXMzGb28d4+wTVhzkNdn0RfFez5o9sILm0qqO68xuaI+fb7Nr6abZWGwaSi+GnBslj6+jWsw52
VD0tAgNLfBKwUbFCDSyzzFfhrI/3EyDMrQFs6lVk+g8T0cvVl/M1yZLsasio3zYEI2461fapaLMD
GVksStVlIM/+kxBYWhgdrbnBrRPg6YMzHG2Qu0yfXQp+sLPt6uKzSWeGQxySe7HYknWfHal8RdeG
YBASOZm9YxeE9ZAVO6qtFgKheryQzWZuPaS/jzfKmaYFD40fa3fwfQjK7FvtjthAa1UU+r0CLMae
E57DCO3WaDgDjl8Em/PyaIxQkKlH6rkQs+Lt1bET4XYRtm5+/7B6NMa5h0i/X2iK0UJaij63Y2Yf
YqLrdkoLh6J6TWSuQNG9oL9Rv2oo6rZqCFCDgZWP4X2PoS/Aw2xW+lWNMAqqG+WCaCgW8WQrLPT3
xQD/5yNiMgxafD2yvGpkL6yfvWoabr9tmI32a02eRXl1UAGtTcR4BU0F5IeDLBiXZnyo8vgHH2zz
RA5a+Fhq34uogqVlycLdNxOeAtCgGDftwSNyUNu3WrhRY9/v9xgyhw6VAYXZ7bUDKlv3fghRsQjX
n9/rcbwtkipiSH33Wi1JEJ0stHtLuPeBH0C8dTWXlmqI0KXsy32S0EFXp+ow4ofY9mJqrviGh9nK
PiceFWeyGXsMRXq3T+fZw0hrE/1L3Oq1laipXMZA9RStw9Vts1vO2KLCGh0He2TzPtUMbYvlI7aT
+E4s3YoKkc9dXHeHMG8QVKdwtoZJPjPh0BKkub7soCm2M8PqqfXcuhbRHIS/vunc5ie401jPBVnk
qxvktU8GDDHLMKAOuc+gbI6SOJllZAics+c6w2OWDXvEGPk3PmlrxcwD4FFqX9UHHHsDBkqtWTou
TnbnfJh2SerYaJE9LPmG8NTrZ72fvqpvj9JU+1QjIdxM3LHM61171RMMyMv/czAzWj1zHO6aojJw
6y8YWs2Ks6v6S15ek3LuJadowNsnYx0sfSLEJbdPmloGeU20Z1MoN/Ec958XUGrUjmQ7FJa1Vpdx
EWTMUC4s8drYVkVQHHX8djubsKq3LCT8G53bIRtC4yYVCxAS6xX4obIdrLsCJWQCj/dbXjZfsaBC
nTYtY4fO8ib0JNHIAA+KoXQRgcZRZDyXaHwiW4+OJB4arHeF/TwlzVMQNRiMFiVJWEmb8SjWCVa3
nyzV6yLg0dlVYwys2G01pA3OtgiS8EXmuKBKzDZcT6Aeb1diBahH9xvKGvGX3IdMxpzwhfVpvp0L
Yz5r8BLQH4IUkMvB65Bg3k7x0HzyXEqNVsA65lbDDfHYbyyZT6AIavO9MPJ7VUdoMtIkp9H6FskE
z8k8lY+GDmmsAO4weG3s7ecW5GZc5HQ4egwEdYEYv9Xm7BIY9XyQEuxXi0gFxRYd5mpZthP64Xqe
fVUscbfM1nTE28tv0ZBi5lsgiTY3yHpLqXTr4aOlDxkZ2BtDv9xQPa63aOkpklWa/KAs5VwA9YQ3
8GZZC4xmAGJPDcKsmczg8xgv9jc2fAgXrOCa5kFKWKjtXPtCf6iXe16YfXjK7XBXdazMYwtlemUD
AXUWSi0rx7ubNiBh07YKcx9+vBVQZ7ypNyYH03eKPuqXwJHau7ardQEOx9A/5RranFITmLGXK8Rp
LPNQxvOXjsD2NTRC/9BOYoRWYbHF9ucXi6txHbYx7tcxz/ae5YirzdB8e4T0CUOw6neOYR+sF4DA
c1Np9bW2mjdrMNhM+9Z0raLVrUSKQ9t+6MhA3IJ2s8825I17X6sfb68ik+1OXtTgbwyWmAMfq+Ml
IeQJcgTKfZJkpjNxsUCjrL7f80Yf1Nnv53+fAk5FbjjrIdqKGdJJrY7Q1gLCDiyQUsW6ncgMqBtW
OeiS+BH1oiN9TPhTFZzVKc7AnAhphvVmghfrYSRH7X2nDo07MylGoQY01TDb/e2cVuwxQNUGjQdJ
P97js0phbAO/fgzT8tkNJ/esTbn7kJYHPZf2cSpd2rVY4L+Qq7qTMmje1PN2ROYDnZovledopynT
pheRm/gknKe6nZvj7+tYaSbadGQVB96jkF56P+FxOwIZC0FEzvmjVyPTNkB3fK0h0d7ULHMRPkQT
bc+t+A6PpXoI7HR68GcHQJWR66tRO7pdP+9UsU6SW3or26kCnptAvFavdlUUHHXZRO7n0kCBb6LT
nq1qAGlRes/gaW59pQZtgg7IkH1AcEHsyXYXKt+hjFK3+ijxZT7Ug35Qd+Wk8NR5mLPMx1SDk5qv
HGYqN+xfXsJJIuFI8aRez0yX0id/RYjyqjVZAh6lt17BcmOXqovgFDP+wYN0jjSAl2i1grGuWap0
y03Yq/txrujZEtI1b6ME/40cesSJwga13h1dqNdEQE3immvOo1Yn8jFmUzvWRfUaD87zrTicjBaW
kLEedg3mpfXvrE316PcL8dITVs8RxPXUlVLC1/bF1fC70+x6xUlkfUcBZvl7Dhzhq+mJYTVN1ROA
4pYe4Z/fkhfqKDWQai/fWRb000PMZvRiJe29ZTl71x2qezVmBCHVIGF3rPhHCCHrKRJ7+KH0WEsA
+LrjmId6gt88LzIk8Mr6U1mlxtM0IHwpE8c4qedM+C13OtJC9aIT5/45nZxvpg2EVlhJc5ym0ngZ
wC7vYsPUt+rUE3UC3bEI1+rUJFXhnmL1PSFyBmtT2kX5wF5zdJyfvWVap2Th7qsDnSfL4T8WLc94
g0PtPB7JwPMIZzA0ypxYlvTd5iYbuo3nMnitTeh9MHIYOQIXOqAH3mGnPoQMUxhQKKAXt3FUev1j
CRLj1ycEDvF2X+QgYBHshUhyoSMrVTUegy+ycV+IL4nmYRUQ5/nWiHwVd6b+uUHrefvNPmr9rXJL
eBWdGAfW2V79vjplkd7tMYN3Z3RY4SG0+3M0hRqJW3r7ZNVmcXHH6U2VLAHwDrspAT72l4vfiN7q
aYZKiR4ZLQ3zQeWYzjUu6nvNDaxLHtf3t2tZXdbqQMT41qu1z4Zh9Qf1O4ZZzWdCyn/qmjftUV8u
+quiAq3rpnZC8JET7XHgVm8VI0Kpe9bq19yXCfccIYO7D6FFHEdde89FZoCZX56rKQStu2E2t+zv
8TxEdXTMQCInzQIprR+x4hWPGTF0PFbPSjKpH6fTtPxEYbXbwMogeebeq/q8XIMOTtkMePYRxrzF
Y/ZCJc797uOuTmp9foVasZkli7ReF8HBmpGrtpUFE9WcvqR6Ge7mqghRdi6jC3g5F8zABPsBdsij
elRF6PTrNtw3Y9Dc2WX+K2Ic1AJSrI5cjr7mC1xWCuAaPKyE+C/VNRb5KLsE65OzLppu74u23inE
9jL5SyfHstzQyqawybTcm3FycsP8EwpWs9aGT3IO80sYEeKtfieo+y2MQHkiOWfzjyFWDbtR08WX
Aqg6EJ56Kwk+3o7LLpB08HqMZ4z+Y3pxS+8ucNvHW6YcdA8oEQOdJEwHwCzYoqyiQYvZ+zMLK4+A
A9zo9q0WsLNOnjc+1kB+Lrd/gBIba9rQf6FmbF9li6nYToNDyIe0VzmsWKnUpTRSfz2Q9WljbTsU
2PHA0PGE3UBLKoaDVtbujygkGHkRX6pD58xMyCpKQiuc9qCuUbUSSu0Ak2mKu5CGvba/FZDZcBen
IYD2/N/ldoQP/+wf0zQHB4eRwTV91zL/2RLyHenFkKGPMxGLHyQMwBtspq69G2Puwx5J0s7C3rKC
GLTPcf9hFCZby2Kpfw1ZEi97IHqwBDa0CQUpfHBxXTOQFu50KH0u21Rk+VEP5dWkXfignqIWKHeG
U703kz+dtCHzHnrw9SsXQdCHlYvv6l8FNxUis4YN6ZTdCe4Y/emlBuO60MXBdm6xiHZUPdoKrRdu
RYN7ZksyDQKoKsKamAqJO5IldC3oS1F/IAoE1J/UgaIUzvyQBvJrX9EtNWIrWfDj3zXPjY6JHopl
UZ0/AJk9kGmS/GRS4QH4GarS3pZfbk+Fpo17rWC3pspLUWm/E09UHdX+1irHlfDoTKRAAuBwWwzQ
VoTfV4cjWET59EJewosnjehDC0pKO3bhcpvlE+M42nlbhOS+SNQimYRMNRJv/6lMyILQgGiXoWgI
F2DnbRe9fJjgM2r1pF2KIX+xIt18tbv0qdP86d5fBt4qpaNAVk1PMAlTChVK+7ltiWUup+mHN6Vf
1BseNEmUIxjBtSzFlwmo0rmFl6d2xhZ17X2QAMF1UCrGRTl90Wwv3g65vq0x9m0dilJ4DiWBfSLd
3boDmf5Vi0ex99yCMbS0u+2cl7C7EpK1CbTQ14W6kkY4EU8eLLCkNMorvJvPWIvtu2pqfDZMWOu9
5VTQnUSQG9Ur9Wq2NN/soACro2UXM8EdDvUO+e8ypM3g6HdBBE0JN9y72zFLsMOE1dMOvtiWvQ7k
ammiG3vIqD/yRX1bslR+1J0Ykn303sPLoqpMwaPGY4qHPfhGvPLFIuv2znAE/xqg0cW7gda6LHy5
vE1QZTqpfEY2fCLQFdJbiU29JRpn38+6ty49vlj45S22IA9T/tJ2ylCdrpJUFye8itAREivbwJjt
vmTJtMupCV8MHUi5hGtRbjSdcDYKxffKwiAHT6eWOhK214fmDuSxvu6XjkVquMYiVcNnvLQuSmzd
I2s0LA7zyU091AlLwR4h9p4M6OrgNnidNVcvXtKobVYU0s0HbyaNo+lhCyS470MvxZu4xMVQL5gf
QhK2EtoSlPKt+UVJ4Q2LpN15mquj7ZbcZdUU7FjMwG1xmMIx9sNkwhqQ6PFz6GMa10obub/nr8oB
Y/aapJb07tYNkrW3AtmygvkvXv1iegoZC+/SdICcX4uj0ODRhoNodiQxYIJZFrvqMFEJaur/Iaqx
9H+OifRpaOIZOqlSui3+qakhPLNzC+Atx0I47z6sXkLsYiC22DOpMc0rx6VuowqMJZWpDT5248A+
82TooQsQ0w22Eib+vAfTB3c40We81+KnmZQ/NXP8UKusfkq903ImtXGlXKOaN35oZmQfbMGkZHmu
t5DuCaSoivh/KVT9fwkBfNjcDPaWbRLFe+vB/kUL4ZlQmyfD9I+3IV2a7jPihnKFvnp495vFt5hN
wZ2bGL++K+oNNOwM8Bh7NHCjbshHCLfztRyLC9n18b5pQxM92mCyPbZwfdYV6QqLOkKrjOc4buNP
erHUS3Vs6wRx7emZQYuYpyw+A0RgJYqj6z5ECr8ql5djB/WKFmJJsMJ6wuL/2I0M8nWmJY9zNNHA
yBrKW2Pj7uagf4eA7WzCJT6yBXI6xmkMT7VeTyQbs0ZhqXqpCfhz3OFFzz6VLmJFCB0wLZb0N9Ov
gNNSMjk5FRlgeGPlVqXBjFn9FDoQ1VBJeZdk1AXMOh5Ffz7CHpaucVg8qQKdquY3SciEJGFYVoZ5
p8Qkg6ibw8QIQ+Dyd2QJ1DyIedGI2J6LjaVRsEn7mmwi/yccCzZ4OHzwVmZeAz6ZsSpScqgkuAAT
E3ssnLhUl4mQBfF80f2vPnV1lZFYEIi104nK0TvN3YYRxE/1SCP08n4sHHdrmfITJjciz5ezSON5
G6DY2oi9HaosdFbLH6TwHm6ofBa7cBh3qshm5nKRN2Ek0hF8/eFvv42ITi4zmEJacQp0lnMpBn+A
JxTwZV/eeSleOd7tA3TObFMR/00+KLfeGdosF37n+68J/fV1VBcEF5vC+zBQd1NYEThYoSxvAfmJ
7W26SOzculoaa0ou3/jblHzDV26vhmr+SWvVOY5tB+zL9Jt7SkHJihps9nh7i6mDGPhWbarSqt+p
lYY20AQogjdtSHIkoCYGlwJx5ET5/oBGebqnfLT9XQJzIuQ+DOFnkFvq2aQwv8qxSc/j0sEmU+6Q
WZm98mY0T1pK7wVu1h2briWIZK/qMb8PqlBTmggMoqY3TqaaWkbYlhREyF/+70We82+RoI+MxHAZ
y/DhCwRAf5c+kRwImb/NopMzid5fO276qwqlZ0W39XJt3IZT0T803gwFs2tINaBR6VtQH8ghlnsa
2nI3Qy6kvkO1/PZJ1pGbrjMnhX9AMgHYZ7srzuq852ZeK8E59ExjJywJ0RX16c52wOYbGASfqyzx
1nOO7izvJFnf8BDUwXE/ZDbEj04DTcVKcD01XgVqn8jo44ilEPzZC9UqbCdlqP1wqqvWFtbFQN5M
gSiKT3UWoo9d1vaWaEs6Ur73mhJNMiJ8jDDWbN2GLGoRWd/IJmleXdRLhWPOJ3sx3ylDnozt+uCg
RPUDHzZelV494bIbJ6mbCOeuIhKlHb8mBUzfcgx++FkPfkUjrJDIZVq2i//NdojZifAYnPMZ/Cwf
XnRuo9TCQ4huQ/3IbGgQfyQa+mrA85VM+QGIp0emAHz1vjEtNGPZwfWtIwCq/lPZ6j/gXfefg+Ve
kgvNYPm1qa3Ni5smciW60d4bqYi3hSvHK9aw4Srzt4lN7APb7frR0wkum51wY4N8Wd+Ew3XaYODq
r4ntsEUr0AHq3l2RxwVMJ6JfB8N+V3cK06SzdsFJMWI0kBP65rGq21dpd+P5z6dvRpFUB2IBZCU0
7LfIcdyd7k/j1hmKY7wMY0raWVTO0gFYlgA2CWF/KUNbTrPXbK3aFKkd8YfAygwfv6Ye+n+TnJ5v
2AAHbHmBbZFgL/chgV831ul0l9gpODuP1a6nTaAbCXABqd3PYOZ6c7ntEUTTlcQ37HYjOKt0RBDx
UQauWOM/8U5em0FfRD1G6oe6I3GGMh8tW+nEnyDyIpmO6BZfTYMbxor1jV05Pe0dP3qeGzQgQfma
t9ktcdWrTHmfFckLa79+pXZXfelZ7DS0ko2qGNZGkhj9Rh/tvtslGYyoNhUfVl2MrwUCtiV2LT7l
idHtVfur6hook3HlQBsSqwLq3Jh25VOedtpCerI+BnY9vjnpp0SD7qdNBPpMnSaPCS1TWCVs4GtH
r660d/0Pw9/Nc4PedqkOLv+ebYSI7cL+qJKkb5NznrqQs9wZqRBNa0/QA4pssSHwN4H84PgfHqFU
R5Uc3ZZkgEYI97wUyMeyQldr9ZCylNcwqlE/qo9a3L+ohrZ6MwXxOWS3zxWZZuldNztkeC7rWMSY
GuFw7nNWuxTYMkyuNjPbSmhdxHLX7w72LI1jqXkQ2Tj7/WMaC7GVY5b9SYNv89D74QWPDkDKPvpR
EswypuEAKBuozNh06VrNNn5ZeNdqKem6on4YZNoi5Z0hGg3Tg9pmEdsnDjp7CIRTY/ZBCpkNynjL
9ZLgGu+I2wpKFg12kx/RkYiNUSTfJG2Ol5oaLIqYaatahKob34Xs1sypPotujgFBT4whEdF0N/dA
ktRoQhh+Ua6F3L8rDD3xXc9QgEYGZ5NB5GJZjflxSIJDjSQlR7/tWXs5Oc66Scr0gkMDC70BU0qn
LfOBe3R/2wL1MisP6n1k9GRpmo84S1yo8MtOS6lF3Jx4lXbiltQxem3A4ou32+8mSfB1djGiN0vJ
yqtFeaq66j2VfnttILUQ1IG5h83LsVjeHFwDErcSp8Vp23xoZXcMgVK9kSP3x9PqBwaLqoiAvnY7
G6tn2ZDKkeR3anmsDkRu5es6qNYeIe97DyrHgWvAW4km3IuOUhmG+u9dAokn68qVybX8pIfvapuj
fJyMT4Bi6ddv+pbtkCpHovgw16Uoiz0g/CFZqw7MkJXGKamRDoyzKZ/wH+zq0u/Ry4XGTlk0Qwqs
e7ShR7W5KqMldCwTZDZa97Ox9BIS54sxtf2LqUGisF3weh4ZPV7f6lRQyQVt+sTZkRdcb28lAiJB
4HLExtZK5wMN4R6UVQb2w8wmggJnZ6saitHbmFQasFQgKVmSn2NPR+gaAFSgAF4/VMXUoZIch30R
1e1mDCr5Hkbf9WX6a9nPr9qpmC4ThiXXDZ1mV+n1uLeNYtxNuskKkRzdw7R0qxzZtcfSsaO1Elkp
4VW2a+zI401GNUY1uzxDAXsOg3FX9WF7Vi1ggsXlRk96G1hNaV2NgQSq/l6gETsGywooEs14xgr6
1ukFBrWlsSNirEquHU4HpatXB7fpg8vtM7ipUF30Mivf0QqiW6R9Du20usD0oQQiYBa6lGQ6w0xP
anHtYPVhcIo29sQApfrK6mBb8PDVc0otIbr4Ds19flafq6gybi9/lO91GExHrILILceuOsJotZ/d
SauPNVs79sIgF9nIvttJdDDquv65PMCM56HZGHCwZfALrRL3c4/5YqvPUmw66IFsZFlO78vkNUO1
SVGZGcQgumsVEE6d+6n+RsDk3otD97sU8utEdec8RtR0AexAli90l2z4JJLP6lFRhZ/LXH9iXJ/P
tm3k28Lyyi9aBNnOfJFzRQQYpJ8VOTF7hAL9wSv/P2Hn1dy20mXRX4QqhEZ6ZY6ikiXZL12WA3LO
+PWz0PR3PXVnauaFBYByEAl0OGfvtZ32ZPQ0PlxnWO4sUV1cO/R3ngxZ+1se8byFj5Sjl8ZZMwwb
LCIl49a1v9Du7K69YFntzqBUC2QBOLGFl5+bmv/4/yNIZ9b8nztRz/JcT6cAaeuOa/9radr0RdeP
eSSP938qKZZPCR7PU9tn7alA+bUTjRuvxjy12FBnyaPluD8ztJEfoGrTnT6z71SnWao/DKJNHvxi
0CGPI61SXoLBjcttsABRS338zEQJHnipgZd0AfcZKH/2d4W3MQE/bIauDS8O2zJVguyN6Gl0+uya
UMh6mi0CjReygej87IXoqiYIaf1h6jmqpWvbh/WT09zXsQYdnBXORfPUWAMQWytsT4R12tueit8m
Qfl9gMsUbaLA7C56i2KZIhJOnXAsDvfic9H3zoog1uIAozQBGg03KHcLRMNpUqzVI1rqWUUI+Sbt
0/+EwVJJo+EWj6jYLR7x2JeLogGjsdn4dC1SAKCuF5IHaGSATdS6L2rEd08XH2yqzMOw2KiMwt2X
LVWYnrauYc3z0TQGEL7k3yyIkniD3ir9CIf5jX6f8yy18AO1c31RL9JNm/uRZspmiwSIO4ihVsCh
iYe1p7nD1qVqDpdVkwhfALSoRuoMcmPlw33bo7chH0rI3zI3kL1UAGW7MsuONH6zR9Zw9dYxIiYq
zyquvTtUx8ZMr7PWFlepTXW3IfIbum8Vlet87lEe11HVX0zzY3Fn4H9pNZZ0nZ6l2FcTA7IpdnIR
dvJE5/9Jnf19caye+HrqXMXNm4tz3Bn+KrUMYE6tEK+2Ns8Ydr2rAdTmebZn69k0tJNy7Dbmvmjt
9jZQbiX1pksOpr2khC8u2hzUwc2zTpMD/aQ0Z+ahPh7ZI03Ws5/I9MmCMvoi4nZvAhJ493GdgiQC
Tm16PRoR5ROmPlZtmtIYN1rEvgzFH/wupbth6d1sEe7z4OeFod807g5cP27/QpoEmtmhno8IIwKt
Aum8GKNyTamLnE2ei0tcifwxK7FB2IiJbU0iCFxShj04nHu9KdsHM6++IbMxv+Rivp+p9al6LxVf
DCySmv/aa/iJndg8m5B3PgLfEpvMhfRAs9B4iAw6kYs8Kvdr7+BKSu5a3d2ZQZOv6zSPQe2rpb6s
2UGq0zGyPrK4s59B91zBMbpf+FqaQ1rp6d4grxzWnL2OygflZJZ294vucfIlHsiSxBTFKDwJf+33
i3YI3CgJJ6n1zXNcnpEW6UbKokL14FjzYiErVtY0DQfEv+OjemmtukY1FhIxuCAsuhGm+F2rEYdE
D6s2q3pxl4Zr5mUN4wgt4zUWUvkeWIZFaC2aG0Hi8dWhGHI3TVXFKR2ZNJVvisQPudFtNH0WKoRt
Vi55GBQFbhQ9v0xd/Big5Pk08OHmy9azyZtXys7eu2QPOhXLjs+ts1PbOwVsEvJ7vIZ9ihrrdGdq
Hu+TK2JITM3DxrDbrzQWreoTQZubBuM+ncfqWrT5SHgiR/5yrfCkS7wHUgYd9c8+oFV+/fvDWh8n
e9/4bz//9wdsp8BekWntcew2WuZS/i396tZmifvU+N5bkdTV1xqtxlJDdw80+ntgqq5/snybbmyd
/RCxZq58z9MeA8vuTy1Q5W0bVtrFhEqzGtkOrqEYTA9ySCX4w3ZaK15OGuUHcwaAD1uuPhRt8xEk
tvw1oc/v8K/8gKnjrTJJd4Tqer9Xg080lj9RAGQsh1aunNtfpv6JWSv5KUNiUVIrbKicE5BWjfJJ
VE38NWve03mYvlkYdwGjF+kB+PPJ7ksQvMaiHdBxt2U6MgH1+ZML15Kjlo6HUpg/3Lq3jn8nqCo2
NlKnSxCPmn4zkyI+1lXTHAilMR79iN+r7XLmJougPIWajOv0idLAdCR+B+d/ZXfThc0K3fjKRsJF
2NSIqRHMF9pTB+B7bZHtDGgwHoVNJ7soHyhCknZEWcDWe17cSrsmbWM4ezj0LmmO6i8gAwbJ3ZQ1
5jEznffUTLb3L9SbBo9cPkoGqdaf/bajomlqaAVyONkLIrQ8hVSTN/fOburRHhqEeaE1gKUM5Fba
WfFLLvzngHTETWTk+pM6yrNZf5pYt2lpZ+JRmcGZ1igzESyCWLmfZ1keb127rO9/+++xsIcPWeNv
ttM+q1ehT91XEiZErbifvvW9f4EQY1zvDXfCNk6Wa/wM0gFws19NL9w79S/fRkgZT2n9cJ+uhgBl
RTFExRE2vb8Jl2oITcZl8hB/WCdzpuEmnkm2sTT9pSXbbDd6gJCwrFK5MNJmy5r4m1elEd1o2CCO
KJ4Juxqf09k6R6EzfAEaK5rdgDyJMZIIjQUT5fJdXmIr8wGnVMCDJmtTszH9o5TLcTYey6H+rHUR
XkTQ5BcpLCj9s/BfgxSwnsxB7Zs9SqaZyvfGtdLkpNrkFfLLuSR0RBNZ+Tqk2Xtkpu2nNhTvWqzj
7rdY1mq/E+5WEhlRCDu4F/atn3+Za0StVTX5K1Em2RGlX/5g6FG/oeYafUC12E64nl+DWaPnGIVL
KTb6IDhV282jO+6s5dSY3WOndYDM5wxYGiQ11fIAzLsvbcShoS+07VSY3SnE6vGEVfm3DQXGU8Yh
Uea3rkTSYY3INmPT66ho1eOhKunF0z0Mznf6TGqRYth4YuvHQl9Zbp0QGWPkFm1UsFCZjm581InQ
aZ22fIlhDIoSLJmjy1Nrmje1magr7Cyzh4FmXuCqQnOLZOs7VJzRO27cyTG+IMkeARITDVeGZEUK
h+2n6nuLKUfXafc9VXNjOwf+b/K53UfYncUB4CgFMOF3Ny+lYUT4BWUUt3dPgTUzFhkAOuvJLN5G
PmWkpiRWQ+bcW2PNrqlp+0fPsIYD+1XJBrhzb844+mtRC7mOCjNjDYTW3iz0D+Jd2oXk1e3qttAO
gYFJ09K7aV+UmcRAuFRFl9PYp8GgdolUkepoJm0GAwhMa9N6r8Wi3M6Edu3ETEB5SVmmsH7o0+Q9
lbEZXXMH70OyjH0Yqh+datbPpZXUdHf7rjrdnx9Kls5eUpP8EkXRjmp8+ZXq87TXajnvLFnqj26M
/ENh2iY9pmfqRcbh3t8ckSQ3hz6VxbO6UCSFc3Cj0Vtps+NfNcK7NvGChmM8yh89DYJp3rbkwOTA
GKpM6gt3rj4hrcb+vBg466Qqn6Nev59pFNvu/0kHVaxazzu6TiHGrjQYQNBjSKpApzWxSa4LsZ6M
trthjElPboE42fZM7zIV/HoembkbfAXpd0bhVdQvCT7RqN3KGr+UX0li5Grd2xrVkKNb4daePdYD
GVZ4iuLOVR0RV/bnKDaw4NY5YsCSnOW01KYH/jQUoTT7GvSWdg5G60BnQq5j2pMvI+wXOsuz/6Ku
BSPAUgBVLPl0pC7rHu5MsQ46kl2CoUBuORQ9tPd4+oijlKNmLDdOTPOWDrKFk+6bVmONmEVZwBvS
sy+NH96a3pu/O3TY1sInnSHsx4qpfvG3RVkN4aKLAK8HUnsrqSePxEbSE66a5y7X4Wlx2SE284Kh
2lz1bdTszAa33ZQEEL87K32cqik5070hfHXwhq9WGG+tZc7/108Ii18s91ah3mffFpB8NUXGZ9uD
hg0jw72qF+yKNopo3nBsG+eZn+FmhRNcO5R1uq4cntiityvywC69WssKwsJRG80Na/ZEXqGWn1Wt
Dx0s2mEUW6Rt8OhFdujs1V2m7jd+jYLEgOYwYHw8RMRHHInvKRGYwl6UeJU+0qa+Qaz9Po5ifDG0
qOPvKY1XIsemrTHP+bVhEDx1KVWYQb4RiKVsUH0LfacyPCZseUW0cU0nLXml8cqoScsp8iHcmZl7
Dv2BEBSLslLlp9qVoui6IkGGTrQPrvW+FrW0edzp9hiSuENh6U6u1Ia3DCb0Y89XjYjEMbdRl7Xb
oLatx7xp2m20HAXLNXWkrpEuPdyQoG+mbIlnXES7Sr4LnDU5qmtqYRNWA9+cKZc4F4ioGom8j35f
BRShEU5TTdK/dFH9kRgARAGfPwIbIzHCbs2z8s222rCOE3ZDESDDTWPZMY5Z73mRGLyxrs53SJv1
E/4442bT3lszOrk/crLySFrICJ05Kmxmm83tQksnxWKhHAXxe0jO0hfXYLqgwnzXwSXGLA8S+CgE
HN3dAVoAQ+NTNLwYNyIiYOYFkCrk8uLGpCCv4pbicRgTseAmEf2fUlJeJC+NOsjDHfEYz4w4upGi
zsXk5Ayd8ZXazjN5T85zMGQObUwG9LIPDNRBPJu929UYVcE/yITKv1Zb2ttVvdaGUTxaKZpRPQne
m6ETyJyx2JZoDfeDL7KDl2JWZ9P525DarqkL+/fMQbpcWd5KPPhWrT8PlzhicR86LBAqORiPFSID
biUv/Mxy8pK0Fwso75MjO++586dz4hCnXtRpSpzDbG/iXIs+5m4mQcT1AtT7Az0CkuBWdVg0q7nL
i1d8tvkOvDFZoktwvAn+aqtrj1MZRRePsPqnOhi+zGPwwqYLP0ZdFdeGNedVHf19qTsvP6a9uIoo
O96XblQ3szcEIDeXxv+vRsjdEpj2nYJuAz6J/HKZbM0ii8BMZ8UV/Ji70YUBKLYoTwYa8YOujeMq
ou8cAuMPD+VIRYGwd+0bAcfrojTin/3il8U6mj/HAqmFy0JvTxeyf9BKNk259D40IkPv6mvbcZyz
Gc4wmWg//HXRWy0+1hl0x15yBz5oeriblQUSWcFlWl6IRGTUlBW2mqZbsqDlLUOdc5beSNFl0RyE
qUeMBymcD8PAio2VzdKxEc5Ty85IRDbauGVnRBShe2AlYr9EZAeA49sTAte8GdIWx7jtKEEta9xq
gKn3z3UjTn8NqfNKDRHPyqwk5Cb0/jQur1jBf+WjXe6zTIp9Z7qEswDCVy9epBOq6lfvlLfIgzWS
9zzLyqPB2mObjTqEWMoosG8BLPiqT9Za/S8seMQAubTzNfEW9b71qOXTn5ex/EHhoLvVZiHul4PB
rlYg7FDNdW13VEX+hhA8dHqy2N4F2S0xs8U4PStdZWxL6/4mbd5uEwT+QE23oFkZ6D2UxhGVmrJh
lW5sXKVzaBeFGVNQch2zAbAHZ26qyWMZzm+q66RwQHj0wytxefem2CImUpcdPfthJEVAC9KEyZUt
+MsczMO+MmY8fhbRuxptkkaSFt7acbXt0IdfnKinaTjh6IRmfybMRp5xpMn7kTq1grA4GxPk7Zdg
oaxNOWIKV6T+Mwsxa59UyG3ue3NWTObWphC51vRGfqsdbW8OofwV+dUDKMF+L1PWaUpnErg4Sti9
zTsF2GC5fnNSTzuMmlEc7NGgHZV1w21wYOFVxSSfQt3fo+/3b+oFlCz8adfq6NN3f65hc23P9zXv
PGk/w7B6Q3ltMZh69ChaNszqFBc7Aa7hRLE/1C7jovJImw5fkaJKsEvlXw0MKBqZ/znm1v2g/8/B
8lZosw8h4/Lb//5zIWFqX422xlIbP1D6cX7Otf0EJLp7F1VXk9+aNBctBXvRdBJts5PlH0aXPgwh
D5VA/AOzThs3dOiKU6aL/iNND+ny1Bl+4h2yDEqI5myQnxfvcdaXm7Zx2mPblSW8xuxrqfk41Xsd
5njtlvtBvJlZYr1HQ2RflC9ancYs61ZBp7O09nElJ0F/doyXbDn5g/7x0/2QB/BvA27OZ2zHI0Y5
8iVMorUXxpx66cwyOMmWkKZq6a5BG/XOOUQ4KAsuy61gnHC2j9UdOFOKQ++hzBKN96iki/hHIc2a
wSMLr2nTs+M740UL8HWT9tN0g3im5Yr5oYbg6KJ0qYKxPidj1jyN5cBGmESYlZv01lcfg7HSo449
RD2vy/OL31XFsV0Uiw3dT6phLM5aDHZhBKx6qgqNWI3gNRrt7Efter8taOc7vIf5xtBliqyePMe2
JxClswsduFtICCOtF9TyfvaMsatgZXejOuFv/3UUkvlzvxarI0qem9KYmwMP21ndf6JvNODQpGiq
UyOIcWrl35zKL7/zT+zDpdoDIvYWOYnL3OYc8i61iKG1g0OcDHzLNe1Clp3+dW6N4p00ohVN7OA1
716KRTxh03y9zmNqI2hCMxF4zwDyCIMqh2s8sa9ECIB5SoFOJy/VkHaIk3RG7YSfHR2mCPZ6G8Kw
XM6sop02We7HxL3VxbHwgU/f271/z2O7KTCMkcdozC9tH1WP6jsKDb3c37e2zYisTvanwLGHX8tB
E9mjOsAzKy8V0sI7mqTOcuasfyAl8+xTDiiDi7qOfuRIL6G5qrksIc6K4EvL2yjbRTZFKUxundQi
UMdIb5rul2ySFSNS8yODuriO9NJ96vFp7AWSr6NVoi8b8sZaT4ke7Ife0HepJX7Pum59a0b391Bm
fw6i3OJOrB+DGRFwWNDXUcVfJ/812K1864nXvLQBCSXqMtk81qrOsWJ5KXKVRZhz52WrQ2+8Bb6+
K2XFMpQEVZDUenIRVcuIDSCl38DjD8gIatjWyx7J4rLrTf85ldD+n6ZOblXZz568+ZzP+vaOM8s6
CxFGNyNVIEdR9YtxETUv6mwRVye5D11BBOn4NPRm/iJLn6S63MDdW1pkwlHd34oIpfYs5NlfXtRR
K3rumtiYhmOqqmye3/9GcPg0e16EhDnj+TT3iRVsFLw+cmg9iiQKHt0cgZjhGnR+EdGuhx5ifOta
hKkop5YWwU+ubWkcy0mb1pPpe1cQcTPKrZDa6KI0NrP23Gcl65KAvv0yL2kw9zYFFd21Cd79/h9U
b/jFk11JFmoLOEAp3IaSaGUnILEjdFAZ7mPLoQ0YTt2vOtYLkq36B1c33b1IhHH++zLbrVWtqnKh
VffYrJV/kO3WHyehOjVMER+knz7U0AuRUObYP8zhjxssWI7MtvuSl+w87x8Z2T79KiKOd0sNXl8p
iJzCyfkWMU2REiCktfWSk+9BDm7jcKsn9WtudS8dNv7vbLqWZCLDItHVbx40gtagk6LjbftKPDR2
8uloXfw8A1C7FLOD6Rbf7p7e3UBqBjOkKOOzJ0rvPC1nyurTWoF7ykIHBwGaz0n1byuTePe2iJ2z
7QoYkHGbrShy+82u/LjfOEZKELOqRsZg57Z1RUv/rz2oMQy6ZaBst6oZUVNjaLVaHNsx6c+d2fbn
ZnlRR+raiEX23EQetWcw/2SA3rpaipPqWYxLp2L2wwE3itkcVOOCT5DVojCrdTfzYbKq6UBNMPcY
XtlemXD2ao2uJ32J9Ysgzr9LdnWk1vK+6yfnbGzOpnSORPc11/skY9rxHoEvPtX8h17Kn3PsuYxo
xvt9GGvn1vm0UAkFs+X/6AanXVldZKGQAlzZJnN6QH569GfJDqZzMMrr+XYKRf0qHSc9kAvi7wOY
cq92bX2oJ4WW73fRTOgCZKpfumpZTWm6tY6UrbLWY/K2SBgKI2jlsSHyrS/li0+/B5JH2e1HXxqH
KKUKbPikH0mzS76xedhNME/V399mAUIzuxofS51qHdmu1lYjEuDr8hP6NP/M3SR95mPyCV2fupMZ
Rs0XaxpPFmo/WH4NWYOs3/CrQCgj53N4KYvAOGRCzz8cZlVF4sFalu94+I+dPhi7iV32s+VGCJ5i
e7j9KWrTpl6B8Tqo/1WYZAYF1HYi96eCJ7wUxwmT2GqFXx4jO93EcQ2uMgSsGsAmrehOnJyKMnlM
Lxm1RzJW2udcDb/6Jg3fpsgnNKtGb9fNizwtbaOj2pvHo0lIzaRP6zSdSKGJI8YhkRj1Ruh6ta8q
lDnBkqhidkjwq6wqd9aAFE8lTOka8Yo069i4Ap0BM7gZKbcpWspiwX/xeHbXXmC/Qd0Ywd405StT
6/dG89untNM/7MVY1BAuoYX9YnghOSspqX+Umf+9KCznZxy1+w6t7vuALrOHovGCTm88osCwVrOf
OgeLJe59hd4sy3S7h45lSnkEKBASEFkP+36SKcnd6CirqhVIAIcn9c8qoRTYex4MQ0/2lRjq16hz
wHqbt86Faw0FHR7o4g4vC9CpWpA+pOlM6oVNopdykwNjTq7qdAKVce6qqF4zQwRbW+rVaca6tJ4X
+UloFvG+DSxzA/xIrpWy2kkvfxbhYVJfbaPwb5XwvVseFdXeggKBoGjAbmilUL50if1EpX5VFdFj
LtYtut7WDuiI/cJU2zxZNYXJhW7gx3Fwuv/NowBCXgT+tzjyzO/LQdO19wN9sOMPAtvxjBQ7c9GZ
z12WPS9nNnmxqLWTlU5e0aNk6l41VRMclDBMLWfVtbrry13cZ1v1RQ9tIR/BBa49dEj7+x6Bkrj7
UPSvzoytw1jGU7UJkUZTH5IRAcxoSeOWDqTY/hJ+xdeliH6F1tfbzCHs2THyp2AOimO02IVprbjX
djEJqyOjIDwg9jxj3VZ1gyHTsA53eIXd7SrfZpA3YBDiyzc2wI6SZ3UN7HZLYnRnHgPIXY/UXZ4z
q3fWldQpJwCLxJgjkrWe2uMWz053G/wQu5MX9fejejlKpGDCbHvxNtbjQ0bH+gtDW3dAuBrv4xzY
9P3zxyf3nRj4JbS6fHfs0r1CXSZuerF6ZYT17am0VGBKETnJSYP1ZeceThlkzEB1H7FSikd1FM/a
c5hDRlBn1iyKgztmZvWp49vfOfQo2JM+qyZ/LMpzQ+LzVtc0vPoLUEQjvfTRLlrtWhsoXhwDPghr
Tn+dsgBBOmQ3z21K+HQh7MUGzaqhyocfOajehSJgg1JgqK3Sbtzkg0TzlDJ58Oe7cxATbCLpJaHX
TBZfbIlq4f3+HYAXE/u/VQdGanczTW2x9vXXeIbvEIcwZO7su7AkzEmr6RYtxcg4Idc6TOOc9HWO
iqzLH0evPcRDPK+UIIG2BvyyUqSLDBXiCbRt46rGnJSeRetHxkWfoIYvZQFVG2jdCI2CbRyBDsz7
pktZTi33jBDCPhmx9sNd1OKeBgPQrn+yvNdWJTh3yJMJ+RmLmc4yaA55Tu8eqFlir7It+YflQimF
5ko+700984gem6GgFR2cPhf/PHuvon21JnKBl2GkNpESq2bTHfNfC6teWTRLUPay95SZVe48khqp
Ro/WO6ydfJUbVJcVb4JIbHstFzFz4PBiCW84/HnMDf4amLjVlRQyd50vVcDEcba+FyHfgey8Z0t6
qJuIoChWK+6myTXSr6Pq3U8GnVCrcNyqTnAjYh7/SFCnUDripWTSuEZwIZmBOimr5joFoXcvNvkh
WI46tI9KI0jAV30cod6Ae/6oKPY9lomGv6uRD4Xe9FdG3oC9y6Jr4dFC+ibTqxK4OK0l8XMy0QZx
Pu1RsGZrJVU1bXpFqJkM6sWE3RXQBm7qCI/+dFwMXavcJ/pZ9OYXfUrM62K8olkaXe6fV1O9UnTq
D6ivradJosOna2f/3HpN+/v+uenF13kxWYusZzugD5QxKMmQ7jFsHeGTArR0ntiNZIfR7VmVLqc4
o3b3FrreMYCVTrRRX63NIndtdGZzGQtyqu4yx2GePLTaS8Bf42trAvV+J5VeXgF31YCvIqqVHVF9
jDrv/oiMOKnjbpNkUbRi5HZPfKYtiRbVeEMevQ0BHD7cO4ZOjo2IDdElDEKDfntlXIpeG89x+RlL
+zmXVg9wht2vFhTdV4ocS82T6lWntLCtXfmneyaZJJXghGZkX+YNIMCM5/LeXgIMuI6bqjhgemku
6igop+YSLtfm5VoQTP95N/Hl+t5xgTkS3n8nPwEX08e0SidiR0UhykOHJvdhoGW5TcvKZZ4ipFQ2
mvM1tcZXkY/6b9N/bctUe0kZ4NetRvO0M9N3KwsYf9QzEAbjxVA3UScKEE+Jw75BetaDp09yHxKW
sRJtLh5suH4XapbrDp4WpCDyu7d38fIpB6R3iSarvpT/HJFMrR87ib62fFZxZHPojK+B8dws+qdm
bNWJesfrB3PlzEV10PI82wuLUystmxvsmOYWEqODVHFpKttiSJ6cVMsJ6K7Graj07q3qtWRrG6G1
h/HSv0WEMa1DF9iterf1x3xVBnNznfO8e4sF5uw09MhAr22khL65tun4r2PSaK9aioW9lclvPYjs
t7v8k4iBndGa7PX6ft7qQ+bDVuhe83RyLjpz+U6kOw/5NMJl4GN6TzQbe6ihinyahK1/MFhiPQ8m
ZVq3rW7qrBn04VAE8LfH7POvkESTNC6iOvxMlyJTWSYoUHSzpGIZvTfgc9+DxCe6x7Cjh1qWsAXS
YUBPJSHT9c1zglIXZ5zlfULeW9fjIH+Fib8fTaQLi/QvMxK6XXNWXUiKJXwqED8LaWNGD+p+3S11
SBT+81qzKmtbxgBsRZn9/Js+iAT9+12/Ek0Fmryy8IydlvbRJnBY/mnzfwJdvDYMr1MF/MQZZXzq
68h8NG1jRxmKhpyXzTfixHELVc4X1gvTSeXrlVj56l4+qPEyyiryYmSH1TyT5MBmfLZKWqzSStKG
ojbc1XWXQIwtxlHb+AObhGBJnpFdMp1c2oYrYMeoOJvNpMH3d2Q/rz0TD09SJ+iiKwP5j8jg5HcO
w4WJ8/J+w99vbGOb6LNBIJ6DuZodESamJIPdmrfjtXXRrkZmHOEVn8HCIG76iUJi5eVBcBm0yt24
ZItv+iSjQbPMN02iPVZR2xNoNMBVbsNimS5KcN1Bu1Gwumpyb1lWJ6/qerpczzQSZPLAcLepH82s
/PvwiKFOvFpl8dIMYwTaOcD6LNxzi6JZdUIjWdBDLYx7XzTLwW2pTfV9E1Tw4FzAd3QkWuRvXgH9
6O8LzPX/fqremApCAu0MnWQuIZora3rTg7VHSTwBQ6v/VN2dAWtzH8fU+pANHqbcj9YR6khmxoJC
qMktvYzw92F+tNf9gFhUDa5qmB1eXHvumQpxgluiCXe9LilkLM/+Ip08UGnKV6EJwTSNZbNknVhf
gEFiBXfM/npPOfznVL2LTvXPu+aUk5Teh/R3jZYqRxS8d7LMHuoSxARBZcE7ZIjk2Jfkcqp3+zQn
j2c439XU2C+MQ1t1SmwbCKy7E/8VHxRS0BJCsuSmEQb1e7YQzHQxeGEK2EgIlhX53zKHzWSxshpz
OHiVY+8oAgE+w3H01BnLppzymjoDcXUwlyKZOqOcd/BpXBhxd1FuSITk4bGqMzzGhCSfTb9PN2qS
Ezb11UAbX9R1Wm1Y4QvdPZuQxalh5dUTu/+bJaLyPWrG6TSEk762l9O4ockfu81GtA5apxyizmpY
oqIm/sOzJdsHniB6G0HXbXpDBvvU91eA2cNPlL4N+iVGkqoq6kdPGECeUqGtvFqrnXY7AJhkVGA1
lVgJsWxVR0I2wpxhQwqIuJT5S4hv8zi6gb0KKmD72dTlGCgsXOwJtN9ykhfGt/DFWIKMhJU/C+GH
Jw+F+EkdkWuPT2+6IY6m0byIachwIG2CEfDBgAR8a8uWqBR+sVfhVGeV4Ty23temSGOAoZmHiirY
BNyf5zLM2nUXu/XFMjIHx6NXvEfV6JGzzqJNdTm0os/WQdbTxTTJzcjjqNl7IQziBLnByqA1vVJ7
NaTHPV20iha3YGZRpcrOi9oju1vJF1JiJFnivdSpepG+s3LfEmrjtn0FsP/nKbGHJt1BNCM2vnO+
F6Wms2YvxckvmFi0drRW95lJJl76gJWtOieYAnkyUS5mLI5JCr7qUXtybPFDoTetpo9WddSUGxGP
Hyp3lY3+d1ujRne/1f8sYWoKhnLZ1yjpv3Cr/AAItF8lnf3j/3bV/i/OBV8AaNdNsktstkD/SnlC
YaVRt6O20uQvuFqK/d8WcQTRG99y/KhK6wK08I7YvnAt9ZoiDBta1TdQHYR/9RIsP593dyRkHXqs
LYWkvTY0IT634ne52K/vlJXl+l13NsaXmubNqQR+4W7mOTg3Iwu5nmL8w5Cwqs6S16Lm7oJSNJ5C
CxcePVRvW7oMzl3W96/gg6aTHfvsC5d327Z61Eb7NOOXv1bmPJ7YZu3VDsPDeULbVbGf8qjWNiOq
w7WaA8i7jNA6dGs6DABGfQb32oxY4YJDwdDY7tzGg4w4jjxFiH0f7pDDSs7o8CVLxsounBXFyebJ
qY36yQ36Yf9/f2NC/7fZxNe5Jgwc0LpDOsG/ifp6XRAB4VgE5lIj2aM3xBwhY3GWfjFfo6EyKIXC
d4iDPgInpiPGm33jqBxlXkaFrp7ygii3U9UYT9VSOBJ9lD4kZfepzvpcJA+aN3zmsXxF4Vh8bfQF
HcFYzUFS1dOPonPfm3goHwNUG2cytVmQ5fiuEIhH2NLRr6amBzMG3cVcjd81cr43URvop2rJ5qxH
6tuauUMA5e3GPhmPEXSErdvHz5Ms3YtuDXfMVmO4bFWbBnANAaC3KSMK10Yf03imfVSit7aFcAjB
pMILbLkLdYwCxywXwQA8yXjIX+Nei9Ym8JSjMOP81UjsBHe91T71mhNs677sWa2iWk6wQ1xt8E8r
BFfNQ9Z6+qtRzCx0v0uiDZ6Vx1SPcdgMk/G8qI5onKL7Ub4s5rYfBDqUL+ildZSQbv2C5N7c1XUX
nUvPjw8kLBiXnijoU26YL2To5I8QCK3rDLV5oYldpdIfi7zQdij3yC5dprXajf2zCEM0i4CW8mGU
l9h06gtdlaVQ2mgnUxAAHxl29qjUXdlIOkQixoSaUhitEYosG5awuLJ+YBhbIMSZnfirGecNYVBB
TSc0MXedNmtPeetjctfHo4mYeBv1LgxFM6O50vUdDRfHkufBkQmbWz4FjXi9a24O+v5+pC/CwdxE
r+7j4fwvwt5kuW2ki7Z+lztHBPpmcCck2JOiLMmSpQnCLfo20T/9XUj4/6qLv2qCACmV7SIB5Mlz
9l776NVec8hNr9gMbTrdmtz98ArR3NQ5E+PGRgd7W197bXEhIMKXb8mDvv4KzmYY/1c5xWzi8TDW
/XhO8unXMtC6OHOpfrLH9Ci/lqLsrH0JBWYTDgPW9MjQn0uVXcroWt/WTg/EdbbQJL6q3dhHAIho
9HSm8jOoktfIrc33OYXsn6ZhdLIZXtxmrX11kPj+UCqUUx3q4Y1ebir4SfFGDNEu0+3+Z6Cz6LtT
jbhHYAzwkv6tUZR6i9+NAJXa/ZjSJL5YiYiZt3CmxxjQ4sA5zou+RnLGJXvcLZ0QM8RiUqsrrz/o
mf1uxfZ8jGSMdtRZ8N7lAA2Xf7XpzTrcEh2ZL1yHxYGrWcBAZ+hnPQ/HI34yeHKL7FK+NHu793vC
9R5iy3yXLu+yI/d1MCbvpKr5sDMR0e7GclBvMTGSsmMmD3oRaLtKjT3G3/lnSdCYWtLNx+ybM1MX
GcmFvXb0XE0tgjevGzaQ3nlU6kL9cDLb8OdAtS6qQzu5KvJ3y1Bbphv0uKemNX2t746dZeD/VOLv
cmQqHFqugJMfVKUuH0WYbidiVnjGWDnIhJBCt0L71Dv158AOmr2VzO65c5L6SCNH40ZlIsOg6zaq
eXUYB31GbpV4gKVCgckSB1IuulMJOvF5aCi5dK+JupNLMjqy2ASlbfMieSmafe8jxLp/mDBzJXpv
YoA/Q9o/UoCgOm5bxP7LWdgRZ9AprfMQ2e2TaRvDXWLCA7d/Gkq1x+aEnD7HWnegF++do2yE7Gem
7o6/OXqpHH3m+0TctvYVlXRsroJueFFN2be44YlHe9m69yWqCW1OnzTwuttgIvhEltztwO0vXw5D
Qgaw3JuH01xt5PaPjsGCaZmZJtBp24YCJ9NAy/FojlV2dbvhVBDcgkgP9j1c6vn6IDH4ZEWG21XL
o4fZ7Mvpgl1SvGjtVN/kteUwat90ZobELy92WGhZf6LwZ7bAqFQhFKhZi2lTmcTyUWY6QhaCREIu
WrIdvIeUIDRprKhw7x1GC1inmC3r4orhw3S3oinKHyBsw20+dih/s9w8Jjx71vrIaIfsnaIkgkGJ
QoOvBevYMmqRB1SD9GWI/kOfNQybrszUe5u06Z0RH2YPObWaEMcaPYDq5clZMZc7h2H9HqoYiMlU
/yahL3IvLqt+ondpQhu62CdBFfpWWHiHJGf0qpgxfjWFVgNRIul/AE/Mf67zrkP2NKnzSzCapi8B
nX/CG3WVTqQO/vbzWIxvk7Q7oUsy/SLL9xmIEnKbQvsZd5ryKav6jbqMR7BBWM9DrX6NnU96Mjp7
NR1V0KyB+ZD3yRiwPQ+Si+SDSzCaPHPrhIG02cQHKbQSaVy816iWpGrLtpKj6IinpVnyMqNTATlB
eUN/1Dun3vghX0Xdh0cYWkO6WXF0uLPWqGKNDLpFTfPvFRB4p7+hrTygTp6nu/zv26rl/d1uu4xI
cypq46wQNrMbyEFEYfHZEVWy77seYZ1m/8qsZFpnwsioH3TDy8BzGsXHpIlTEiP8ksI9evPJpzJi
GjU9Wc6To0UQy9qOUAwxabu+ANSi0X4HF/nLEaiEtyQOotuzm/piGZ7YNboIvngmQBbtmBVRCdqk
A2pWFvWZFsdrIdxyJ6sq10hzBDrujKe3STZhpI+XHsaWtJjjfq8R6drtba7x+9JC+j5ygu/Vkydh
euiqCDlZ2hIjYekg7rok3LI60EpKBwx5XtpxdZouUv9hEJckMQOERfZIwZuRmqdrhEePCHQM3HQX
0uqMNwU0JheQ+8KHCRNGhXNOr4ydoNb1L31UP7SqvcQSucpduFl9AAh9tyWw2tT3uVJyU4VJB98Y
F5WezMVdaBj6l0nqaIDTguBjbeWsTRfYkgbkhRf5ZJyCAiaW0bWI2j18daUe5Qy6oANHre48lyZx
IOG50czmMGo9Qn03pwwjBqx6nwOHZEMSM/al6gUP8ixMM8bWDj7l3KCHiLayPdlK6j62tftgW3ny
lljOVSq8aiBl5aR9xouRfoyhkWxYcknXtqr2YMDYlk44J7yCgdOAScUjxFlFPadhBzMknZtH0png
bCtCvOmG+NHOZs+yjHkT5Wrj2G6y4cRrlOqZNqPHfuLg0gl+K2OrW37yv18hb5MSpOoixJnLFygn
WMNcGfx7+GrXlQBRWzvU+XfSDb42wmtenMgi/zdLnuN2cDZaPOETD/r0cSYEddNNyALc0kOsXjfq
ccxoBcgxQx530dGBk7ZdE4qCVN3o4WBDm6bZmpudvU+kTgXW/oy/2V9b+1ZY97vMDdZkAK3xrKur
0WVzmt/xLwvikVxbgi+C8OeEKqpxeuNN7wO0tvjDfASbxluuEBQcL8gGnib7P/SCfayQ1Q3K/ST1
giWlDp60woOTQLehD4iFx5NgrsGgebm0F6vqKMfjajzsRAL0T5oC5mw6e5piPVlqFj4pavPQaYRl
NfBI4G7RsXa0atzipHmpI0e5jIvgL1Zd52MkYdPrT32RdE/yOVAgsN46zWxvLDP/wYa4pLWyxA6v
nXly6KLNMILus3i4raHrgT7k9yQrL5BfzP1kOs7KiPaCsjsmBlAoq4wAiAVTfYStVV8jkkJ2Dik6
qHGNB8x5KD5qu9kzIqKLbxBmcxwgQmwndUPyLhNq6ClFruR7dtPTrongOdZYHimzyvG6RuyqqJee
IG1ox7EDasgd/8OKU/Otj/QeLlk/3eTnFP1kD8N2dowsPg1MEEPr6BBr4CV4NNau9jB+ZBaIRaIQ
pj0iJQ8Mp/0r1h3rJMhN2CW4bf2anuIxV932EtFv30bYobfJZOtEtbHoU54Qv+ch4ayK8qccLSg2
FqHlVaWHynEg5+EQx6iRncz5EXXpiwmt9tW29PughDivIk1fv1YNgA1GRs2+4fIMXwTXAwTXaKNo
ub6XzmRvsSfLA77jN1Eb5jUFxLJpzaS4ISUZfD00nSNFcb+beyVcPST9JL7VQjfvlTB+5LQDVs9+
FaBrUxo+48hyv2N/DI5sEtL/WLWsf0TCEVeoQrh2VNWxdMP9e24hcrJKzE01n8M4+TF1Ef1NdZ63
MqDUaCIVupjxJXC1YCcRsfR9EZ660D5GAu2ujnQhs4WIzpIsPJYz+VGZdks9Lf26tCSNJU2DRjhI
JfO+roO03WYfc0SEKAM0+h8HvLivWCWPqy7P87JxL+nIEj1P+mK5s40p32ku1nkLjP9tYVi8EIZ0
6SeCHQEU8E3g59sV/bjXp9kDQByJi5v01usMf1Md4/o9aFBxJyVYZx7L/UYbuvlgi5gufRczxTaK
iEd3rMO0QciVd2O7Uif6vAc9kjeIqIjGui9K0VJTOl9lkPX0x1mYeeB0nBoZJox/qcdbwf/ydWFz
vy2awyUu5H+p4TWQnGM0m8xilvek76Zj8XmcYv2psmrlDD7C2zF2ckAMoBpwBz3+CAeQmaJ6SGau
Ltl3COkn7qCxkSpSZ/lzTTTG8uelrvm1cFXvJP/GoDSZu7jmqyxLwyE896FHpreXxT65wPORR4O3
XzyCJ9DkFqM/1rjJhrw3h0W0K7rGvQQ8ux/kD1ItYzoTLM6FUmeYJN8sl0xfCS6IU6U5hIrQdkVo
BQ9gT1AHm/BFLIOn69LkHjWYq8gMUOMvDW6Vr8CPlpeRsB8g2ZHzJMA0NamGPUEtrFM919WnUqSP
kk8WjoXqG85NSuVl1ULvhGEVsl24h4qJfxdSoPwBUuQkIAhO+jpsBf5HkX7A4VEPoVFlB4nQ4W3G
x1T9PViuHovsEaQJTPF84lptlP47hrGeTjB6xv6+yldilyhMVOgGKpCT5E/noYJuATzkDvA5Yg1r
erMHtThJBJ48CIsUQSlSCuO+PMkFpnYmmk+6xhWVPKmF0l/ldhdFpriUjv29jjoBwD1FBQsgbJsl
o7fL+jo4mLSpvrDbuMY6u9FCa6xLYHrVuV34CmyIvI2RK8Ohi9TxcVpUi3FVikPd7uSIQExI6lTP
Gv0G0Zx0BAB4KzehYZvPagebywyV4o19aXMQVslAHaUh7RW4Yoqv9PTeWnMoD0pXk9aCeuxqVTqy
fnZFYNi+VUWQ3sykG87rCs6oYd71/UDM6xTpJ7n4KqrVndbyIhp+ypooNo2tk03Zh+XhWG6ZJiUj
QaWlHtPdVoxXZqXO2QWh9mLlyvW3UWfSiIQADCCzdFYbasWjeQV6yiJPFn7oQRhZ6HpxrEEOx0mO
a9kdWL/IjhMEdy5sD00vB8rHZbkVrYpRfsibvUQXj31v+YYZwD9ZHl1h77D2ehjipdStIs/Gs+ga
ys3onOT23lle8gA+Eqfk3fDXRJcAy/s62yuIA1fouO9KnY4bFXZFseVW7+WkVhv8LD/LbpyWypv3
dRK5nD6nd9mZ9k4JJmPjjdmxHRt8rUi0d1ISMomG3KnWDU7xWfoKApp9PksXbVBqJT8LFfXH3Kb6
YRUP9HHEGjfOF/khCrf4HIup9cWktiv1WTYc9KLVtyl5IBsaGB/yL5Jct7Bs97YSV5/yOn0ZZqdc
rd5FGr8o9fyOtUns5W/LEq2oIqT4i+07JND1D7WLFt0DEmKuKGfZsi8wLcrW4qmLzror1Hf0Ri4C
r4o+IM6uXQM3xcckMZHeYnR3WWiu+smRL/0kHzsMmFs0NWl1zrIqOKA+bLarBisGmcjAAuLg+i+x
TaAApHWKA5L6nCnSVJLCh/7FbnqNEDUn2Qqn+wTfHkL+Yi2ZWs27DVrNMD956bwivsm7Vy9UAyZF
spVPPPmPILw8wQblHWl2J59IxRx8dw7VfYpM/pI5RYdsolP3fVOheokCLqusHwCzDOWuFd5wxdds
XgtW2V01Engso87CVH8pRed9Kyf7pUyRbRQWysOZtIRT6aqYGJir6QYdCvYQ6SnT+uiaJcgn5bBZ
G2f0oAPPDKGNX3/LoTIuHIQZfxy6IFmC6+uHfHarUzEln3WqvG8jzUlDhyDPCK3aCHxcvqc14UEs
i6Yr18+eTd5u7bCEWHQqQ3X8SEZqV6jedqPq1n6Zq+qlttJfMi3Fjht2cxX5rOnw0zMr5ZseuTw8
m8a4k0Ii4dtJEy53D4rMomrAOcxcIAWbtI1r2Fe5wJWwwKET4tPbrAMr11E9P2k0v0hADAdLrpau
fJEFigSvlvDuLiVbUDdGx167pXV0LO7zLjBehen+MqMxv1fQEVPN0c+yPnGug9e7V2qK8ewN6nli
GwRAJduXmYUQLk7he2RKuWUe1lTqZ4+Z1BdDnVqUYcObwnaS1tOI8HgYm93E/9DgpabfmGjQ66Hf
tcve147K8oKxHStuXdrb1Cr1bQc9ZTMFNf8K7qot/QdivmGI+eaCZFdpr27mSBQL/4quXqQnu3/v
ahAK/I+uhsVNYNugui1AYt6SpPynfk+UMW/Ab0DWubDsjTvxsItlNpjdP7Mqi3NXMKZqKmPBixL7
qSISeq6JEo6YbjBh6NoXtxosPMmvXH7tnaHQs0lrw4K6FlSa/pIFzCSwlyLxNqPkXpEDELjl8JU5
fVGnw4+kE5BG59o4dt2CCcuSl6y34pu8gFCbYViIu2+wJsOrWsztvjeTHhACoHZAPsh2PeB+tksj
Y2bfmo7B1vbEsGkg9MGBoy/VlOi7g0IP9/IlOONi28zei7y01iKNYVxpF/OtXi809m97oEgwcZYi
zemsbIu3SSeOI0O+OWaptmF+Djak0skpM013PYuW92ZjnLbouDb9GCIjZcy9l1o2gnh+xUD/DmuH
k6q0JY+RSM+0mKNbGKn0BdCfEDuo1fQYGmc/twRLyb8Ruc1GCmUKMBG+q0Uw83qiZKMm+WqqMB4T
MZNuxdkQ1/Z7l+o0+/9qqzWgP/pVQJWCenxAOWk5697cSJ9X/ZtJxl+BTm6Hha39ZLZhjChGtDRN
nP53elLE3OPAMgcfmmfcnoxceMi1Q/5xRTklBc9uiC8qSj8TCZt/bkYfuCCpt5wu62dEX9yLHvqy
Td7GoGXrm6k8dpf2AlzyzwbUnW2QkRVYhWB22sB9B2g6bAvLEZ8UbW7YmgfauZ4THGbAINueJNN5
wH4uD6VLzIZb6h/y2mimuLtNPR9o49qY9p3gXkxQKmm7N5t/v4esfzYGHVqmFkJyNh88iv7WMs0D
B3otNuSz50bqbsC3KOxC/b6cGIG+nlhJk7+ZXfXVJdEBm2L/kOn6fOrCytyaWpRdrSIgtYQQkJrH
4CmJQNYZlnp1zYWvunTApqpidmF7P9cKiGf2ThKISM0JkX2WhE6AbbOsrnmWX4VSkQ+jx81z41BV
oELF/1RNrwMN2m/N/3eSKv1rhA9/i4SHIN/lrpIOIpHO+8wZxFW+JQ/yYV3zPlAZcWW8GP7Xs0iy
tMsMSUlx+vF//49rQ9Znyqzalme7JB3bfwtU0fln2aSAZZfW4g5iVD7eXLe1/ZSSckt8R3RZGyPy
w0QjcRQ9rOSmVd8ZXEAX86Z5P6D5ug3e4GcI9Z97tX0uZkc5WpZNhsxUYNWQ1eAQJe+WsPwu6YvX
sdJu6/PDKH9o0ZMcDEXDQKMCXMDFw3l5wcicgu/AugopL3jOdfBdVUUMwCg8lpe0O9OuoHEYquVE
LJPy0o6aD3zL+BpZFU9x/HLk4Knz3lGS3M9RYG+yELxTJSgh5BesBs7kh473fZhRwFItzM+jqsV+
KZz5ech9eB71m+IsTbbcSW9RZxpvc3mK6tp5yOJePE463KjlMZjVSbJNe5fPpy8+paOj0qHrbH9Y
EIxEwboPxnwT9XgAJkgACS4170Yn4hAWBemYXn2T+5wmq78qQwcKeYG0VzOkFw/AFzviqN7asGZu
Xdii1+1dAfsv7i5TzJNJKqW75lY5qJgyVfkekmq82CRoY0ZXKR13uzC9O91nZzTEw1qnYshobykD
mPs4xRcp9XPpCD3lVn9qZxu4SS1y9Iuj+ZRl5e+0wH+/jXXt79kVhDnYuuOpnmui/DRlK+VPSyEA
26EJez0+r26zuMTHFUzwFzrKYyPSxd0rHCS9jnvv8rHfELYQ/6isHSIp50e/OKjHmuiG3GrGk9x9
8yznyhuTY9kYO8n+lnYxVTPIb7LVRzS0NwMrcEgz6EHPkvKqeY3t9wnw2LUQ4itHfmTM+EDaeBsu
9p+K/i5WowXYpdjzAPsWJ2cOU+Eq7ZwR5IYTzcejmUaoLZi5ifd1zZkQqGD38SpfosTl7aW7lrdx
o7zbcTOAZlwQl+ptrbLa+rTa72wgMRdpzOvKWXCb4b6xAqd9iAey3bVee12xm8bciUsbwIKePjRT
2QoX04vT6iNgtSWSwhXmBWL3sJGfJWqGZjtyqdPNwDcgD+7H+tHzZ867mfatNcXxlxGuxCFtFXGs
0tj+DPPxYe41lMz0j9rI6je5PQFakXZyx3SYHMsev6EEV1oQpC2yzf0TsMBj349JrsUs46jmkel7
5Qcy6m05uMtBGw2icVbgTV8SkkQRj7mXEO3OJbmGDJmz0bnP68ZySGt6pEHt+qKO0CJkY+D+hkeY
eqbs5V9iL8ge/mRn0JzS1+NDzduPutL8xA6iXZLJUvdsI92NZ8C7khb1bFRv6y6G1tgHADGSgwKr
eViplyb4EYRSERSCDrjE2tSvBiwVqz4sRlvHCo74TB5I/kOBtvSs5EsrxhmfN1mAdZaoNTFqHWLt
pUe7HOR7WQ1nom2djxYb3kkbNfMeOFpztiYCPZdXahtagMU4m3WL8EnmC758GQTYZNZVSsclsf1j
KzjXfXuIq/qwFjbccI9dYtmHqSU9nl5gpeDeJxtrXDTLBl1njIB55kshsipCam+nrWD1s0wmbFZg
DpcvSbkrU6P4k7JBCh1CZaCd29Q2dGCdqm0M00eFmFsmkoqNtRnx2XpbiJZ7it6cgNXiMx84/ftj
xVq0bH9Z1Bi7GIbjaa6nuixu3l8LbLYqrlaqjTgbVFgp0dDb1o7wQy9nrmKKh5n2ku8ip3lpa0v3
zYyeGt4Y+yVro+kwl/Hka8tLNr3FZRpwC6llZ7+Qh6Dfsza/yf/UScZ2W8IK0u9r7DgRYBhK2+48
kOD2pe6mR5lukC0ufdPCpY9bB8yChzWkGto9/EzjM8zu8TID0WCM5KjviHZQn8yxdU+GRntslIHs
iKjS3jOkU4w0YOGutpDArfu3QVu2Z9gLFYeoAOKNxLNRFtN/NLSNBWr814/TMlVS11QwbqaJgPCv
H+cQLbGA1VSeYcg9JtEEfcHS9LeQ3jB6UiO5lzO0SqjU2SbKLXEUY8fDZTkYi7hpyEKYUGGf7Bqn
e5A5BvIwLLEGdtUxlOsa+9QMJhlSmq3sE+YZZzs3n0plnB8w/OzWRTNy8ubUVcgbj8xX50fc0sMh
mhUFZi6Qhj9eyqGEmBmD/vuFpZn/2LqxXNm2B0PMIASJdeuvH4URqmjKIAmdtUn6sIzpaerStY9P
/vxA0VNcAgCJXDH69Jq0fBx1mvuBnSM7qOL3MBXv41SG35aTsGrzXZPpjS+TbIo2L3wlJ3QjH41l
jsvkUALAy8Ecr4pXPylBLi5jm7p3Mh2SLZwYZdfXJP0YRUzcdOeFTzBoqmOtqfOx7Ra+UMGqkGnF
LjSJG4p1NDrFiFqi5O86kB9avVXdoNKYdW3aGohxI4s9foi0fx6wFqsUwLNnea+l8lOi/mfXeixT
hm3EBobPWE/6lfYhrDeBbY0x4WCcGjFle22wYcCpdfwlzTCbKlV1tZYwvH6KuoduTD4wi40nw6jd
PRYURMFl7WDTLdsn6dnwxq+WZloIeWbrZYQoF4LZpmfHLMUwQGAoTykguyjW1C+6W7dHFauwN31O
NFqB/BoXKYZkZTc23ZNCTtQTlcPod6qqXzsA7tzyy2o+u0LZzXYwP6pK+DVUlekLfYpuYxXaU0mu
0KtTuZ/oJubfx+FFBVWUBLP6GFs2YU5KEW0ltHPCYohoTNt6VRff2U3zIJUHwdTxkthU7gMBbKtV
qVGjeYd2dGaXZyWPymS9S5Rm77nlMYjaaofCrjiMtjtsbXqQ9HL+V2yo9TdoE9ZJouAVOltFkCv7
sJzSh5g44z+dDXOfbSeHGCHk/OXDtBxY/NT/2IaRl/uPR4PDlogeCYoDz+W++Ov9wExv9HIXTGns
GPF5LPt9VE8PYTx8CidCjyyUQFGOmMuAB2G3xfxoJ0zi80q19rrXBVxKCpReCnP6jfO7PCtjdVrP
ov+9J386Uqv+6ffCtPhO40q7OF45XUfdqrfNAulFC8QXYxXlbVBU8o9iXAxY13YS85dZE55DJWUl
Xqh/fenNR1sLdF++7IzB85mX/GgbBGXSpNkOaO9J32vW6UsvXyJNA37yI8N4HDDfbjEh1ElxYOI8
PspDKtiiZ/j9UN/RJ0DD592DRd2PAxF/tMCYk6YxQMflpUfmAB5AXcO/koZAzSC/SCa6aw7hKWnK
dkWkF6b5rjVxOX4qIBf+jV7uLhzzRrWcHTK7QcFMPZ51UXQ3ZfxNx8AxtfPsriNPknAVTRE6WLB8
9oEKpSdVSjr1UHM3WU4bqo6QfOjN5CCy7NjThaIlgDXYJCy2Fe2/4ZmdZbqdRZisf57Mt8vZif2u
orUl66qosWjBCUsvEWY7yMdkqjteRr5UEek7kYtg1xFX60s2n2y/RV72+z1gIc5mMkJa14yfbqAZ
/3xoMZ+1QVue5fsJDlQea656imbhHAgugRe4mJUznWBSbFbVeVjMynUbP6l5R4M12yLb9bZ2FDQX
pTCsV4+OkyR/ZrFdHolIIiUFSegmr6Hzj4uPOWe8ekkG90VRYrPdJcs1hD7trroxYmGYRr6Uzv4h
opWaWn1u5wt2ntBC0g4bqZDRD+Kuldlr26tAe2aikpUlG1oj8JZer1aRZoYgQeeRgjmAn84dYml3
ik+KDJmo+1S/cgk/2tAI53n8GjnVSBCc2wLnFsaTEzS/UkiWV6QWqj+K4FNtD+JLicXHZ910HnJV
0U+6QrpHNIkvgmi6vVgWUKMROYDNLNs7Ih0PXkQDUpQuGmXIug+Kp6ZvJt6nRQDCgGrcYAZlp1rG
xi0D3+ibRlK/91V87rGS7Ys8NynJaRXZYCbWfpF8qWpM6kY7ITdB8DRvh4bbMGFCOdTvo41Bn/TE
fB8JoZ1VpVL9LHLQAoTtW0On8VAPNKUy2DRfTLFE/ibq165TZx//n3qZWuaMo5H6K8YiG5j3r6X7
NOT5VcdEAmEvn/ksICShNPa2Rla8pt5iKEPL+xuIVwbMX4WiPceDsH1U6t5RKqn0cn5GQknLOuRi
2K+DLahO4Zl2IMRcGhIS3iBBa3lB7olOoNdOAgeCMcUB3IhxZ8uM5cUQ/ccPEIGNO1oM5p3h2QZe
eHonAYvw+lmt3uOJ7oXTVYhgq2Z40yqU353ubfqGXUxAV+iTmWZnmak3WY29cK26TasKxEMatuCd
9Av3QKF4DG6xchpvbkMXNApUcZGGbfw/0K+C+gp5q9xSHsS+teDmUeWB5AYBJyzsuYnYd7p51BmO
Xhza1w+rnIVUG7yiRHT+Lu01e764hsMIEIp2eiuVOcdq39kXB9/sMXSA8gwk7xw9Khez14lzmvBM
ptYn2a8MJnDuqUMyqDWfdeLeQJPPzzSJK9+oSQ9AWwVCPFeLx6xzTFjsBDHrWqa+Cx5Vcom3atHt
SxlFitAdy8iEfrNZUrfbKK/uUc0FVvGYolhpX2jsVEv93DbkmkKmU2+esHdr0EQ00HUNI63cmFF+
cZhjbaTAj/m/ezEspmW5CyoxFISB1mQ7SP4/c3/lEqj6qwD/uaKSFCJQyGsnO4Ia3czK6lmicrFf
bo3YLZ9pNXebxurgSUlWYCSYFetd9CGn9IbZfhlsbrFSeZbszRrttErX5DmsXHpUCXf+AuH0jAJ3
eucxWaUMfLYHGuhofBmlleMldHTuL8e5YWLswfoCJb40cuOM8/AtW4zX2eLDhibIjTAp7ja0KsOH
q0IMwqL5cYK+vY7TeEXb/FDaWvcjqfP1pLTLfesFfpbq2aPM9I2RGahA3x+BG8XbVjYGgASi2QPz
/82wIVHijXjrkQYTMQcsVCnYNzmeOW4zajE/RWt+m/BlXzNkIbscJuReifXuONo6DiPKWMFNt4dt
MYO+5Nd4bsLL9eCpQAm/yW3F1NntxVZMMkqWgYI84DdyLhoplNiSFLAjE8zcStRbOaeNcs3v6Rz/
hD+cVQ73mKM8ZiHqBQuxyfOcT0/LxfZe5nW7rQsCNJQan1QlFu6oOiWXYXrTdTzIcixYNzlRqK1Z
XeXL5WZXLNFv+95o7qZGXoObt827PNMy5/eZfG8AgMYy+8Ga1n/qsSfcdNtBNLr8f6sO6lSk1TjB
w+YEEtm9x5aOeCXXq3dJEcyNpjzrQzg+rArqInc6oBcQbDQ9g7HsOvduKB6r3PitkahMJ78ZA7ZN
A6oUeFPyG+YlZhHTjvY4pG23G0YLgAMSBl82v3s90B8tpt3NFJxNK/wh4S2hqg27pFScnZgd8xkW
QXL47XRIaE3EXTZvVnVH2wtwHdjft3UpBOad6Tuy70UJSKNTYddMT4fmlLU0/2oE9VfXdrTTqnAP
9RZ+d4OU/n+m1dAp9rqrn6XYDFd/GIfed+BQydadjc7PLMQwU8SuZWrMdxzc05d5Ju6UFfEwzUZ7
rEJr2sp/c5qx9xAhV6jjnBCAzz5pEvkeK2R9H62KToU0749z/hEFzqu+eHv+VOyrCHHyxYRlP6qs
pgAUpumaBU6xU9CtvUECf8SYyapj5Lcgi80HMH/mgxbiucHvsIf85129Ydj18WRyy4ekazEaHpim
WnVfH1dicrNo5wtn/hZMZnq10v73wdazlJQ73nON8bD6kL16/h4E6ALkc5ZNLVGTctRbdsYjtvrd
/++f0ZBX003W9FAnotnIdIuwN6+EqT0pJuEehUi+Tmmuf11OQlXXtog4jJMkLovSd2hoP2K+xboU
VuOJhFC8Q2zeJk5KXXxau2WpFeSIE3gUT80QvDPheAR0KkJU2ffZLKJf7eR+05V6OOtNU8Eop3xW
w0jZu5MAz7i8zHKX8nk5G0yz3qRLwW3kTfXgBONhznLvJitLdWwUTFwOSgfT+CoLQ0aF+Sl0RYfS
KSS/3DY0v0NZeDQTiNWqFVgPZlN8YTdbP2plor4AW/HHpEL6GrAiLWQELzXqC/PI8GRH874HHHUx
4266yLM/DkVd6H7QRb/+oxWh/7MV4dLpMNRFYGgsm7C/br1a+qy0bLz+vMrfBjvpt2pJHmc0xsRz
ohzYrqFxJEPoB1mfw5o5UweEZ2GajU9kjOWbTftqa0Z7KQbjsgoNKNyuSuEVl7Zw3uR3Kj/FqOSt
YPbeAiZFpyIrwPiTiXTqeuBoizBqXJRQktpGCPmOlCNg8WZ/1oY4vpeC0FaASPG1bvTyZic2SFMV
4wGqvWG5KcENjUhZevXSC9f2k6gBc2gT2cqcNnv9ffZz7WEu+7fnNKg+CLkdX2yPOxxNzkkktfUa
Z3CKlgCMpIrGU1fui1lTb3Ns/JIJAkTUqwTCGr9kvAAp2PFWjULrokfaxVrm/6g04EovqFE2vN6+
aeGKZnQan/pAeUqEE9JKDKnhlz2UKKqxPIxBiXYgxPgCvYy9f7ph5MU8bDmYdUDIa28/JWmanixm
0zuYnNbeDZt652Yq1vCBDZqhDeM1TopPcdsWD3ZRz6c5cphSRgy73Fr0aNMhJoyGgbCmaC+pO36l
6K19LeR7rEV1RKMLn2JpqHn2pB0skAzvHX4qchNpPhKGVLGBQGZA2Bv33FDfnRRdVU1kwmwjNw67
8UPPcLA7ubqITflCnPc6F/V/eFp19R9XreHg6cAUYOpMbtnN/PWqbfTB6JyUmXJVVQlInOkiA0u1
uGIIU1XQ0+3OISowewkxsfw/ws5rOW5k27ZfhAh4JF7LW7LoKb0g1N0SvPf4+jOQ4G1uSTfUL7VR
ENVbrAISK9eac8xUKcqznOtUxFhtliEJGxTn2rGZ6ccG7KaNkZerJ3nOp7UaZkQIRWrPEsxRjGJ6
PXkJKv85xbci4JydWtLsvIAgi8AP3avnzE02NaufnBHsnoiFt64Dy9F27TzmoD/gXmJj3AH3LQ/o
POnPAIkkMjo34GVP09vS7CvIIN16Om1QG0UHO4E7awa4SDSQPBJK8oiQsN+bXneb66XRNNVHWS/N
7xpkWY/ympzfwXPai8jay9Q+OVlWG/ymCTUUknI4EqhVPiVjMaLVdGJfFysQJCKl1S/ItvAYCpbd
/dIAAqfHfW8ehvBDZFoNa/Is1K1scvAxEZ2Ky1LH73GpzOIf+Q/rzJ4hJe909A+rZTZjh/hH4EmJ
vYtS6+jbgXuDKoT2NmDxRYbcXipNR4WgYieS/xX5NsaHg3gunF5zwll2vZbirXPqMwFuqHHUSh+L
VRDjc6Gjl6eHWtXuZM3GktLs6sFrIV5Qx02GLnbLImA1DIcNvaXlGOvjkTGl9jqY8U66uy3qN/mo
XPZoQzSZq3IcgrfEz44ybTSMgNaUU5/cRSE6mD7SkH8YvbgNaTQr6qlUo957r+vRYlSROmuG753y
NLnsu1pClJQGr47MHS4b7cnwUrHzbEPdsJVUD0o02AelyoOb7yo2ZCpDfEEaoA7OsakL73uU1Pjf
CX7whtagtMNgzWX/rjkiPXm9f5bmOhxjM/izf81S8z1hU3fOqxCuoJeJg5UmETbhzj/KezWfsp1d
ElCeNsZNMi6aFESXE5mPs4v2xefhxSgkRM1JP5d4t/7imxNcz5nHXuTu+2i51Ldq3F/wzplr1fEp
NtF3ZRATbq3Gwx7GRlin5WG0gaVK5EbsJHRo0rbCQkiBux1Risr/oKqr/xR2EP3HGEIYLA0/jSFw
EqGpxunMqNg1tfnP/2dWTHMWxZIC2FLrPe7eGLFOAwuHHYrDbCrzSa3O3DujGv1LE6KylQtLHPik
unjpE6JRwML/nsc58qIaUXgET6Eu9Z/Lkxp3BnnzEkCIxHA4mCkiaXpMT6QJfas5WHeTK3aLPC7G
e3vhpqbAcvtVkUzpY9chGLbGMfrSA21E8ov90RhmCi/vaj3+OJ84hfFgmR7enzB77VBsH/vGwm48
v81oq+x1b7j7JNSXUBgOEPwopGdqPfw3AzttUtxpbUFOZIN4v5tCJkdqFxJVmo+bkTiqjSTbLTw7
7gbjjqwcpgj7Oqmcv/pMmwFe0z9C4zn10wGJCssZjQPHoJEwilAhbZJflUZMflHMpjooPgKq/yhq
7N/0AKZuc2ETw+BArUMg9/N3bEAqqgdo/yeF1K4j5gLzTAjkWg7OQzGAMyhbE2QNAeyTYscbAVZp
eUvbVjn5Y5GtlBYYaVOjscyMF96kGINf0lcdQ9d1EYy0xG910btjtoxFGxOYkQggFJhN+WjE+U3w
FHzQjSp9agmwxKobP2sk3ylclHA6O+tOtclQ9bqgf1HZq0B/9vq/XVrHLhy1p7xNq3WgA6EnRds7
56YX7qaiHe4tK8CJl9UsF/PRoGTFurI7sS57+3VpQ0DbrFH/f6mz1IJWOa4Hs2U07gj36BIN9dld
8lTvDRgcEIN5DxWPk3/raEgjubknB4yvWeM2raSJSKqq3RYglFVGYAWAFSueOCWT353NWX2ER6i+
l0ft4J10o0Mrk7M3+6LjU9TpMDAP8ox1K5NiZVkjCxw5soo9SnMLx0Nsp8mWegWiOLLs5cUHTbDp
A+dBywiwlX9T/qXlr0sIo+5Ncy5bEOx6JTi5BUywwVSiR0ju/s7j+tvEukf6tdW07SpP0unYKcke
qUD/BNSXpw6TJmKzRQIEdK0jojxPQ5rRoFO5I9LGuqZZoz5WZk6ZWJiMFZRwC67LOOZ+oe7JaRoW
3rN0lUyql+/w4Psr+Va+tDHxAUt3vIpBXcpSeHRHjZxXVlB8dZAl9SbcKLliPg29de0HTb+TEI7a
7uZwLLHqtT6+hineTPJs4qtiIjCiy1oORfyijc13OcPNKmdLFl37H/fU79NbwCEOOjlVZV5pOe4v
kbV49jTOquap7NKL1tn6i2X0yo6uVLuVt0hrF8pO0f2Ptz6p9AEpMb3ROGcI8HjVlI4c5//3FnLr
wbd1vGspg8vIacg1ml/k0ahHDjInlpTOWsnTk9X9mBUc0OaAlwamZ1wMM3ooZrKpfDEHHTdjwI5K
vlWKSLn+eVmRasCfnhymaczbJJ4ZpqYjevt5VUFC2tS67rmnhHCIbUFGIrP7/Htl+RFNidp5RrJS
7ZiUxmdzdNi2qJq2yS0B6nJs73gO5N/tpr4ivrfeg6IbN2GYBXeOA3CRrKryZBh4tGfggWHoww3Q
2JoYzeBqd/Sb4Rl4YOUQDPqxle6XeNICj8rK9KGyHyMr4iqOE/64b7e5KLUble8aRhbpC1V51Fsn
4aJHB/P5ommVuemYNq1BBiX3eZXq+whI1IqeTUJHksHpyq94IJo1f20+N2YC6YbRjbhTx+p+VLTv
UiBNXpi5hx6pbzWZ3YpxkhTQyt2MRYJNs0HvJjzakypShZ//ZlamGDctVd8y/M/2aTnGG9c2EoNt
+CZ3U0QzARxGp9Powc9ftl72wxEoXrdcCfJc0KfjJrOMYGfZvXn489eu6b8/TSweJnO1gHYBc/0v
FUPfaEkPhM8l43ae9hKZHV5AOPzjCNO5akHjbpRYM3fBOCprZGAVpHHUXoGmXSqrLsmPnPxNx6K0
p9VVbC0MCS+lG368lfcORvN29RFl5pOYNpjOuJJ1fKJixDQVvklnCB8YD8KFnYWCNk/olmtDLfJv
WQL9M/Fs/b5WFHEhKxF8DsiSx3Ro4EslfnwkFlB9rhGsyaqV9iglSpsP95P3TJ82Wup3fEHVHg4c
NCxkBooRxmc5g6hSEEvEk4TLc8RVKme1tOV1K1nyZlDDY0TH870bMSmsp95KDpBdGEjO1ow07spT
Gjc/fF8v7z0cLK3ltE8AnBDTz7nL8m1HptgFD9fX5R2unycjGF/biZ1Zwkhhb04pFKe0KDa4Ic29
Pb+FZ5ofKpqra/mnulohxs2SaFX0hANoBBXiOzecY1kMyT4g+JxNQczc37A7jKVBtUQltED+LuTF
YFme0W5FYxy6CiaXNBgUfYj92BryXRog97cZlksPsKCGoE083ocYkhnkzt0cEq0ee80fXlhKj7KM
pdXtb7F3lvAN9eOfL01pAf1pRbLo29C4ZSOpsjj9CjYw7JQeoWP0Z8wNQ5555zYYBXOZndTBqg4U
cUwtK8OZYyHlYpKbpxgm5cVxmVr5xIPh+jNy2okifprUMeeRkifk6zUfRzmm0lxk2bWyMBH2U+vu
FsuQFuNfB+q09kKnemhKPTg5bR2uFmVzL9ItQguFFB4KC2YyKQEg8ZNemspBdT3/odOoOvQ5rGGI
6BE4o/aUYmw7+nVN7PPLnz8n6/cul2XBoaPRhf7IsjV37if8T9Ffwm9s8KCV5zRg/DPpfXNWUk1P
z2rvZCtnZm+5HkE1as5nRyZH09oZenVNeyE0bNtXfwuj5PLFQsqAfbOsvjyDbo1f23zhIlnc99Tt
QE78zcAMHaBOm3fjizjJeY8f+K+WibslwLqyTQo9v7SMlC+uPwa7wCOdQW1zd+XS8aryh1C1IQSh
d8B2IDfhaJjio/RSmlNWXtirbv3cFhvc4wEWUUt9g1GxQgtif9HrHEFwE72CCGW6KmLAenX7YOex
yhVMPk5dx3dlEWmHUajlxp4l6mW+G4KufUxMwja4UEuygxpvi663O4fNJK7oNyGY1bRHC9NwDzpr
2lkfBrrs8+ZPU7xrZOfpcdlUh1l/LBuR3TllXx38vP/LmnErMrRKnk/s7seyp0bYLyvLT7qI52Xx
YVkLjR4ZmyEaf4OfCx1yXm8lm9rEbB7sMo9giqIfP6SPbMoeaEgCaxob+0L6VAckuFBv8iiaj3Kv
eC99JThGan0MZhg4s7rs5joWwI+aoSZ2LiR1obYdeEgGW1O3ftC+ZUDfW2R1z1baJQTMAYG3XVbA
qdDGzWIuLUtIb2FMHLfPejwFKn9A/3RhoMYqxdIwesNGSqQrkxiK1gjxsuZAgiUsqbBHfs+pPS+8
+MlDxSERQz2REAciA0DVkv82pz1pxVr0ZIU6Pl+IEgXDpTT4d46q3V0jAgz02dqdRrG1SpLgq/DC
Ybdo36L0hwNQZL/48qosQajRafauH/BZOmlB3olon0PDGy8L3twjMXC1eP/QjdsrWXmXoWVtczew
IWMnzYkwjsPnFxz6FmlVnt6tk5lbYM8zXiKey2vGnSZPadB/1u5sD5D/tWj2CJTw6DdaBYJdK/R6
E4+eeez6UT0Fqf5xVCcKIYCmscyPWM+5ISK1oU/GAtQXwb3ipuZR8vtkC5NA6i8w9i5sHdpb1WOM
FxO7tXIWzsu3ZFPtp9E/yl5PaDVgio0eme0Ima3s+menYzyKu+4QgCUKHnCGfOkwLB5ACW1R5fhk
rHTFY5W8EaH3JOX7XRHA9S4jYK/1Gl6eB+fKq2+d2sNQC5EsLRUEPoR/tJzqVm5IjQC7/jzWy/6R
EUhmh4G4EWW4tCRKglaOOMpfxaC/xnW9ixWneWnBQtOSHXxb8DAje1d2aK20e0dGNdwJB7c2Alb1
WJBJTWuABWpWUlbzi7xcI0Soe7fsQOBKiI1r2QApeq3e+jMJI05Jbwmj+uxI4bxnbxbVSW9r4UUm
ZciXOQolbZk80z3U7vl14l1SRd7GmlLj0rpmtIGAdpALYJGX7UdSrgd/FZkxSSgLf2jmEvU6PLUy
1x9g82crF/3vweFy30VjJ840npuLyhx5i2xTeewddGAwuqtnJZqDg/u6h+XsVesGYxMxkMa0lz7f
bn7blJaGtandSDaTx/4Sibp5dkcr2HlVr5EPN5P6iXJkv1KNF+kDtwrrLlAgb1b6HDY6kfa0Tg10
LUnb8shkgbzGQThswjIILgQP6TeNSICFs9qRrqlQmCvKYHxjB/5VHii59zUjp/ZBQ3awkiwKm1SR
qYyGU4+tlo8widAnhvQN5fYqzNiTZiqdB7Oj65OAmHiZ8lUNjzpeISeIopIDkrUSefDvHzGEtZL6
mX1Z+1z25FQGdV8ffT/y33INNAe/Cv7QKDl5pQ52C7blViIlsq6kbHBfjBxTuKxgKR/tMwEmlXlr
FHEdZ/lfMAb5Hc/FYoOYNNrIawWnDXqeSFzmTkKEKQkvTD1eDMgAmEQCLEoQtDu8Kvu+nWlLvXZX
1L1R/hUJEh4kYKSIeuuW5DulR++lpna6l9CTBOgZgcYdaxvmp2HPp/m4GInacU7xtUgfaBNQa5VX
fyAriUAMV3ZZe3sLxenagti1kWWcfDHd8/I8tRKGWSRDrWVgmVxmZZBZGxvFVlTDS6WXZDhEH6lH
OKfEQbAt/Z9zkVMn12VPr8xWJN+e1l1ihUvKlvy00sJDZ/L5J9LoijlBP/t5ep1JYPuszdyPo1C9
TZFvn6TIGy24f829nZXwidV49Z58bINr03ej09KbBZW9vG0tN9skE7BuDdXpfdm9urPey5vVYPLI
wLq7YlyDYTmvX4KuMx8nHsg0NDaU30G2nizUN80wdOg7/JD3ZEl7gNPv5M/GSdLvKlvfKQORT7Kq
tQWQSc0WT7U9defP8wEyos/zZYNSj7sT4SEQTzsibtlTyngn//3m/NYd43gnm8segq5t0z8QF8r3
TETd1+i7/L/SUyPDOGAN+zzN5rNJoSnrplOMSxK66hYE3oyM/y9vIImt1IQ/Fde2a6tMji0Hephl
iV+2+1FmmKOZW8nZr9vyRbVQqala7L/Ko9wsleWcPPJdsm1E8E3euRAXWDcrYS43Mjqs+pxC7lxR
nF8WdxD99ghsSA8HmT3FXtr0ZBQYVJP4lBrhkz4TKuRaJBPgXGSTewbVDCu6CSaG4H73xon8J1dV
oQbmw/aTdEOPSxOooymxTgEX4o6IkeqlGsXfPqnpIsewjeL5yxCO9kq3nODOq4PxUSvqZ3keSlC2
jbqwhZrhihf2BxgU3f1YD8NThzb2ATLvo9TvjeBGjm2oPdAW6VZy0xGalbEy6pBx4by0LK6gpWA2
wmdzKg7+xChfNhBRkGPKipTyQBV+VzkaPeFeaV+z6smesUSVqtuXMO/MFWT93QeZU1IkemFVezvW
3FNZRnefDcMxgaChlXW8SZETGFWAiltNvWGnxSQGypJ0rkS7rMPejYNp5dZFufJK13jL1VDsxqzt
dpWUJvoGKEQiSrIyQLWbmdWDFNp1YnyzEBasl/ovUZ2vjtPmt1wM9aXOIDlIznsYhet0zMInJWxu
hgIsE/WZvs6NOvhLrcJ9bgC8Kqy8RABDJGjoFndo7iRWu43U9rroboYQOyCR4hoPn65hblUOB91z
qL+zQtybNsE7i+Dmz/sl87eOh8M+CZudy8VDZtCvzb5A7YCaGaI7A79yjqkz8nidczvSWkXriAGp
C9OYOaY5vqcz1C0WxrPFvPSi5oMCpkEc6XJHMADmec+8iMalM53avn2idPw4Ffr5jZuBKxQj53XE
6c5+sBrftU7paYOylcwU4+aRKL5FqGVfgL70l7KPi+1YVSqKAucmYLb1QFfeWWOgesbZj5FonMzO
wuc/fyDW7KX/aS1w2FMCvsYRZLHf/nUt0CybacJoDueClHg6MxV7rbnG9pzhCG5Reatc8bUe+q+y
1GlEdIib5HHUovohsirt5BTuD7nLNDIrPA5dtYtN118yiD9zgdIsAoWkNeF2tB273FqdgYZ7pBdU
9TVijH81vkLv1H0zuc5KnhvbcjpXmQrluCz0l7Xk6cvDg59VlApujoFz7s8vPuF2PIZ1aJzliuMV
Y0cTMZxO7HIu9pz9o071E/Os6C11hn4LPPg/VCfi//NxOgAZUYQ4NnO8Xztqnlfhf4MndVqkJWaj
euhISETIYvh40smgRcZ7CLfhhvMs2SzRRuAQksOo9Pj1JkHAhkiKuc2m3AcEdQVMbZ6i+SVrG1Y5
+02hWX8pjPiUV5UpkLHSjyB8yt3IMtvLphPcu+zqKy2KW0dvVmZRjO/8vDcN6lucAaJq9eEk9xdV
Z1mb8EuhKPTtCnd4D4P6cQgz78GqMSaUiAtZI619nwFdblqgE/Komo9MHWmFBZ2U4QVUPKkrAZbC
92s6gOk9c4K5mlVbT3NfXdAxKAsZTJmN49/R9DuXneczDmDX4hhat5aseydr7K1WqlCTZ7dNaaIj
tbXaRxJG9ex4YqQpH27UeXblQ+h4mt/JViNfiX9X+669xegUbuSMOGs1cV5WnD/fN5oxPyR/vnFs
Gqqa0OhZG85vxnDEnqJXkKGe+aH8WIXO9Ng1ZD86sbtDw1HvyPaVj/nKZQwGF/KNKFFU9934VvfN
3wWeDOpu705itGD8plsXGxKJ3DwEx16b1tL0Xuoqbqe5PFu0HabmHpWJoa4c3tqWdh+gFXhmP5mf
Z254oXpPZPH5V/kizeVelYgPZUjT6Pne7UOFKDhIiJ+4CVrvH+UjfWBUvQTerZEjpH8XLkYcN6wu
VQBMVt7ordDRoBHl5ZVTzGCw+AZnNznJbGxvDklF60OWa40JDc3BR+NEzfrwQZq2kfHcDK8nhGew
/mrgGm1D0XjrRbofGjbWiyzZybu/NY1ba2PtGkLvn0QtAqy6zL6KdhwfMIYtk69cs0/LU5iRYn2S
G28Misp5MtSVZ5FfvSHyzWdzqSnbLDkl0MofA2Sqa5+89rwhuM4J3OCMVoxdT2F4b3mRrcmCH79W
qmOvfH2q1oDdoEI4WXaCLQ94er6M5YuXhTjyLfuMjI0HqlHsldzYa42Pql0tHuJwvAPfo7xOqTue
8VhCC9RJ/dAUNdr7LeJ3cOfBY0TWcT4NxDsgYsVUXG0a2Alj6qmvTZDBQYdTuVzFCpGXW3llZJWA
VTv7nv2sMA+s4m/T3OKdiIb6D1vf75hZl4mta9Avci3NoQn0c5NRT0PRmgLKVzW4yXM4puhVC5SI
kVZeIRLrX4eG30xry/gpj0jcLAcWXAA9TC0H4XzoxdG1drshhdE096Zshchh0d3L9HPZsiKXhtGA
mgRswPKTdE7jpEZoZLvqeYkXyHogWLH/rNBe/Vse5M1zB3nuETa2tfZzLboZemBhNK/0g5SSzLoR
zOvVfrHPjBhh/rwS2L8t+S7ptgajG8fhf+1fl3xqAvxJFVTNXAPBXzTvWY8paj1MaoDHD7nu8j6r
mYYpLVj50Bf9xW6bVzLYW/xXobmSC5iPbebclMQly7fAO9vlrSb2JCBoX41QrVYeJrSbatA2GNr5
+TE7PCya13FkVm9enyl7JUI47vdkwRF3jBdUEZkNBkDk8+7YY9OL1l9Yfnczbx1jy2prWz7ZLhmp
gIQEvad50qIvdIw7EN0W/iqok62h/d3ppvqgdOlszo2UbwmJoMUc6hTzF4PCc2k8aPEuI9ZrThkS
VWFfStGYK+moMBouiylIq70L9OPP34Cu/6Z8oTeNq5GSTkcbgTri5+szKrQsbyrFv4wm/7wk6sGt
OSK5xCNKtyFGWo1ON/yLz/dVEUxZ6Mn6W9nmoWppTqWpfpfv5OPTT4qK6GoVLhLPGFO1j5gAsofK
FvYpCkGS99gjU/JdfmRufCl0AMiemX8rlGuOLIo2+WhcFBpB33oET7Q4nPa5o4TbYvdQLqFQqYMK
Eq1KPfzSuHPuFdXW5JJbJ5QCp5PSOiffYL6MvFDZjBqqRGt2CX/6hfU2YQYx56nohBDSguCHvSFU
VlXTa4fAYFkThXpEygOjpvfFrokKdS3X7mmYDqlRBg+Z3x48zxgeUCHrK1Ui6JYWXpCu+TQTbNSt
+eLk9bdgdrhEk85zn4BVpOQk6FhRSccKUfXZQw2RUPo+9rRAthpJt+ug7ZNjbjcgZtuQEtZq6B/F
5oOOM6OrdeOFJ+o+HhpzCd1ImXglKaHPVbtC/Vg8OuponpixoQCd032OmhHWX/rMh10zRo44VLP8
vbASdlgK+8zYCTDumcxNkxgvHz2hU1JDCVqa8tlo7P2S/ZCSle6qbirvIMF8lWiPg8eTkToh3nPp
ZkdnbBkT65r3aLNRWjUw/VcLXVbRCVc0BlfQVRL+sQT6cxudOT+0x440Ta5+E8O5V/ighj6Yhfz8
QCweF7MtRo4B5XFubtrQfUz4ps5SAyI3d24AXHOqXYT2mupvJge0l5d2O4csvR+WbRxJwoi/uUw2
wEI79WNlZ4dwmIptHLXmIQms5qkYIuZ+JreaNL42SX+rrLFYD6pSPbSwRfdFKKaj5k/KnZFV5abt
wpudoR1Gd8HsmWfU5yqcjZQeGEnVq2q08c5Xw/b+80iI6tHVq7s6Q5XYOSopb73XHru2MncmDuve
JqSXWfpe+qagAP1jT/F4X1Za9yJQflpG8mxV5tLnUWqWZQ246FZD11ik2W6OizzJxF29s4g8xyN2
kuL8zMJVWdkR/cXA2klPo3wh3N7eVnalrz7PySOzassz7cWjpij5NRIjQdhZYp8Xafqf1x/jN82u
C4EdhYjLQwZ0gvvLGL0Qdk1JNrln4IPZlv2R9eTavnEyUnIPZH0nzzmNtnKdY5208XI3y1u6QaJw
iFWTYeZ8m5O8hJhKEBHgiLo5hxisFu/RYL2IQujLmaJx3luvbk/LjKt2L/6EMhq7pbIdh7jE4zY5
JCMwRJBmcWkbH+lNrifFx5qSmtlhdDR2f/+xFrszD+mnshgxgcUYkuAdmza8+GUpjkdoT8Vsb8O5
+zBmHf5AzCZHuaPWnIm+sta8YMs2WS3p78jzg464uYjG5pjmGUrSRnS0B0txlBYmaWaS0dqzvwnA
avHuVKxjEK5ogdhERhDtPtxHoxPutFlHVntBtJPn/JQYnlgwAHOcGv6BTqsnS5+El7qPTIQOdVsU
b8w47TMtDIZVWQz8llRzCCxpziB1TmENJn3LMEY5ZVWaET4Kw2EQPwK9/9CEVRGRRxAUaXhiTL51
oR3dgYhZ00cIcHhxSr6YTV5sHYvEvc9z8keSUDtG0YRLa/5ZtVBX+Cnbq4xs0GJn+BrHUHxkboNM
cPA85lZqz6kwZpuuE4JD+/BNrUn8aYj8UysL7YEdfUxD6PPV95GevrtiUI961CZH3n2NDdNRN6Hz
vatxM+Ba0Lv9gF4TdQE5rVZZKVclLE9/vlF08Rspg2tD1SxDg1CKRujXbkMX0uuvxri8+F5mrmUI
EobOH5aVi3sjHWI+HI18H7d6c0oomZGRuuTqleabyYVkJgZUfmalT4IycSOP+oQ+Um6qTCqZaZmW
93H+8yc+j2IStxDz44BlVJSjhLowOL40dLKpUNv+ofr3CO3vxzl8ft8KI5pOckI9ETPyoZVRG1Jl
afrtkwlqp3DsYh/NR1b5LItyO8GFHnpf9ISa7idNMxEK9Fgi8POQKCDBeOcF4SRdXZVB4b9sZ9iT
kVY/D6E7j7lT38ZvaTMWR88m9nkZI0P/B+hl1fk+CDLjOpEGtM89oV9zfR6Jq1gta+9RoXjC8NoQ
m84MoDwTRLzrC+T/NdrFL+0Yb3srB4KgQhweC6Xem60bbmW/Z4rNep/gG0U3MGcUgAwLtlUVP7Uy
4GZMyaCKxzelL4b70hLTgx6W79Imng9xu/Vx1R7yPNc2i4jEn4gvSVNtl6hZ+ChrgQQ8qRf5yd5T
FQXjIOSQwHUedTaSD/nY3cnAGltM1E/SHI6Vj9JoRvdZOubHUimVXR7mBjgKFfGhZzMMF9VWkprl
UY5P2koA08u6146C8ATHAnZ8r18AUQHd5eG0+Z+wt8H6FrO+nBMbb5+bqvmefzGtVKPNbtRx4x3j
PbGqWn5l6MOMH0NopGzTYCjNabqoLy4jrcF+RefAOri1Eh1MkvJYeZNyK2PXJn77DdMAa8dzIzsF
IOvXi9GYSTSjdRXgd5E49KaH6hhgBT9lODUWAYrOHUJWdSHWEjlUW9BfsO2r6z7Vvoyup+4cPQJZ
ZLQQSgiIfUBot9FFC1FBQ0jnlcUXqqriqioJ33vpYyxXrW9Jrb1IGLaNfWZtNK1+tGeLTKia3S4L
w2ijkEDx9MtRlvLQ0gaVTrZx62Z9X8sXcKr17JuMX41M7KFCC0lkmOV+sRgZCwp8O55m0b5mnzse
Jkd/NQzvMW5y68UpEnRaaWIdyoAPc/BRxk5fsoAuiyRBZRbanJEn+mEiRuwU5d6xG/v6GiKmJLHs
b7kkFrrzilqke1x2zLgAlIPtrKQRwB2y9BwXpbkOspyRZHYlSLJ+aYl1ksoCtyLTWSfVa0KPSAnr
X+W/vGRjDdwdv7OMCJUv0fxklkd2vyOITrksv5Uc08sX2NHT3nCK73bqVoBXVXs9Tro/rFSlya/L
IZi1U2bzCAgggG0CXfVb7FQ3y1UrIlub+iDJPUZOZlccYN/lqSN3/3b0oJRhvJbhR0EaWohR+OcV
qXmL0kI8/nnhpqv182MdAxdLtuMYqmuS38A26+cdFlv5LCxbRT8vmwRfRVtstzn7j8QNmjvTt2lq
07Dbpg14HhOyCFJ9lHNGVhu7OOXb7nzaOhq8e0xW7JvspowvjjPFl38Fgu3Qjnd5afZHW6Ak1p06
f4D5CT0MEtmZtMN2LevmZq7/G9wjmxb51TajO3Yt2m4jOWEtui3iK7ZW4vhX8tBu8ZxmUgEp24i0
rwnqwtRDoU+ARZd0q8m3/KPcGgn2HwffSic87fmDHzv637jkPw9AHgLkzmMILhGTSrdxcIN1mvUa
FQ0ilCyrdmWRW692GjvQVjNxHPXQfp3TFVfKyChSLT0gWo1mnWJPwIoOtPRl9MQ/Ypy1jDXofNVJ
mr3vO901L2cKOl4j2wrBnyZGs5f2vCZy8UBUXrOXGsrSML5hOs0PZJ9+B3iE1D9183QTEBcYFzhi
TL2yL58veWKGUGnZmX2ek0eNNt7XyOc2Bq60XS4Q38hZrU6/aU9ehVhD8zc39qQ2b6UhXmNMAd89
cLQGNczJ7+n2WiYQvdmRG01BuartQH1K0pq+ssPuT7H0dwMaddWTFNxmGj2e2nQvsDPSo+129lkG
ltUBO6oqKggYmaBkaST7yJZWXZusKvNbOV/1a0DQaTbZVHrt9xTk7vcEnbjVNf+0AWCpsmm+9B7A
AjFjheSLNx9lZo7weNRQOWqWuqoolI+aKqJH4jTjR9jq66Koops8xeQ5X5dS5Aox+BtYzOEV7c0P
GBjJj8Rep3Fv/ujb8OuEP+4A+NRY2KB4C4YrtklEIPV4VALlkGVdF6yTkd9et4WOJKE4khvFYxSc
1Eb+QqGSaHvdyEH0zR08EU/lf3FMfwVzcQMbTHtV2+J3YwZm/LJHoSPXNEocOKRXj/Z+8eeMCmnZ
WIqmrTJGTJfaMGBoaZOlQ9/Nh0BhoGGjLHleZp2uMXyPVDM8gMHxD7Zdqs9Yw55jcI2eQruyHmrE
vPWwkw0+2dOj2o8wAodfq4TMoU9lmgN8nIiEcBVMbbWpJWqhozNzjGMnfS5zWPQIR/qzfIxBevN3
Y1BP2ypV/84730H0YSWbGJzXVkgVj52gP2aDnm2qIndulc0MLWlWhY1QQJ6xh8m5aWOJPTlzT5+n
olB9G1N7WPsZ4pWUFJfibrk3Kv1CsXQi/OJInyeHVDz971hLgdC0kBDZt7BwzwvzkOT3FU8Vp4c1
5uh/LYPU0gq+pIVbXQJz+nhpdYwU02CT42b75TadL3xpMJn6eW5sqP1TZGOc5nYDUFYXPgPfUN80
FmjFsrKpstr4PUi87wwMlW8jUYxwZJD7DNMPxWcJmQ9Gzih93tyl85jNHfX0ZuHmTWutuEvmDmyc
QxZahvaq3d4jDosv5NrHlwRzzClTGRL/e8qa8N4StfrQ5Zh3oAu3dxWmx7vMJqepZY36y7szpxIH
p9tepHK9NENxP1JeqVZAN9SMDO9AoxS5i/ZtQXO2Uxwe0PliGJwBj45bosUPiV5a+5pubasIrwHL
6zB1PSSNJAX1phtvFGX/x9h59jaOpdv6rwz6O+cyh4szAxxSWbJkOdtfCFfZzZw346+/D+k67e4e
4OAWCoIpBmVy7/dd61ndV3n7//wc/m/wSX96ofk2//4vln8WJSbKIBR/W/z3Q5Hx/7/mff7Y5q97
/Psm+olZqPhd/K9bbT+L83v22fx9o78cmUf/9exW7+L9LwvrXERivLaf9Xj32bSpWJ4Fr2Pe8v93
5T8+l6M8jOXnv377WbS5mI/GhCj/7deqGW5Me/JPw4D5+L9Wzi/gX7/dv7cf0T/+u37/Eb3/x26f
743412+G8U+Tf5aDVlub6bQMC/rPeY2m/5OGsmIRSqfRDbXmNTmM+5BV6j8V2s2qZUKF0gDbUlBv
inZepZj/1Cz60KhSKOYSxPzb/7z6v3yK35/qP/I2uy2iXDT/+s1U/kbPtVSFuEBVpyRva3jAiAr+
66glGK2AkS1B4MFUEyeVoF2jZrVxEhXFPzM4r4X4TjFBdZWJJRP2AvCle60SkqtV+0Gun9VUIXWR
DEUFyASOcMvYOoF+lCznubXaivATci8grXp5Nn4OcbfVpgFW6MWocsuNBq4EJFsd4bHSHm3xuIi0
cZUsu1qG/EgW61ZNB2Rghy6JhDcYoJVXZpCmXvJOaPFagcq7KsEArsrGOKtmxNmP6A4DkKWr1Bci
1Ukol8m39RmMmNRVpHxwc53EMn+IXXmkAq+05Lp1OxDmXFHJcXk2h7vRaYEBRcgK+UR/kqUXI/JX
VlzTsY2iiPdF/zvmu+5QWfqLH/nEZLblUTbHVyFPmETDbuuj0AOWAgHaJPeTXgAUstjeVG9dFMge
yXVjQZ4ADZOMKCpkNswwj23xc8JIQqNw8NAGjbCTTSQV9dbOXkpZ5xdRvlAJcPZ1TISyJkXSllP/
2SGjI22qGfzX/swREcYFE1GTTL36sy+lz7rtTvQ1T1FDPWkOigbsY/rEA7RbQdKjm0iz7EKhVtsk
rm/L2x73LiPlT0NXVZdYSVJkVLKiR4QCGbmgZO1QPtkHGqbmhIkznLVypSRhDGKj3GHoGjhtq++D
oJ3TnQdZf8AmIXs7pwekpEvKlbz4B5rxGyQgp1ZQqZB9g5lDJc6MYd9cemCCHD89eltxPvepeU/N
ikAkyQO2+Bh/hAndcad4GXPSYMVNn8J30upyJRMY6CnNrVLiKKb4mm1Lk/L3pBm219GmdiMbPa4F
EXxHY5/ZIt1TBOCPIS5a44aKMfD021aGnhMQE+NtJjV/QR96hJa7hdb/RnCOhSA6vqaCmWLa8C0S
Q+5GhXLYKJHyo0RULE9W7zp+f9OUKshWB2P9elAcIvAyEVPdVSina9fJcMhARQvURbI7IDZbGWVG
W17420kaM48pfL2eMJ64MomzW9Fm7yKLX2wakKAugy0s1wy3gPUYEnt7KpReQ8dRdKsqMPejRZSe
plx14mCPTLu2abLTguqVsLJnHerE1lZkbyStwB1rMzy3005Kuy3VvK0DykhXWjKTux53mPChs/sp
l9ZgjWet8QpiaDMZ8JMJ1CarlXjbDukDnPHGTavcS0UNUUw0e1NTFVfWVJjLRv2WVOjBrXLEZZO1
4UbKX8MUxycQ7LIvDK/MLwQeN9vYaCnmyPqPwnF+IOZ/jiYABFh+3sU0rTrtZ9LGhGXpv2t+8MMK
19mo7JwOtvy2o0ZPblTuGfkjSPO12o4PSQTjHOMuEQcKIB+YtsdRnYq1X6ivZhJ9FGIA9AbkFE5V
8ZAqYtVDEY0Kmbp041Z2fLULRXtRG1GtR/8jzxxrlcXFO93ZiaKrHbiK3sirbiI4YuwpZirycyM2
chz/bE3/o1bSDWbdR9iExzpIzFOZ1YSdEmFjCRVaFd9T4tmMnS+kc0LtdGMb0qdqJY8SxdJbXc7Q
oSbh3ZgTFlU2n35u9vdpoL/1E1CoyIhfgrzfdKL/kJhzb41Y5alPJHEjOPKcjhP1SAFolQ4VzTYr
TbZ9cciYAO6pJ5I7JD7jKrX26hgO1FIAKLfha1fR5TKLuPTM0fPjqCVHg2hjMjB9Q9ibNPJXcW1Z
a3l0niviOgrD2ClDuldNB4SYuEXvc17Jzqs69jtoeNWravOW1XjlPKtK6KTRfao7JYMPtckSSkad
kcg71C7OSRHgA/gdxyYxps4biG/clRZOMfKlSJBJWvmgtBeTvpI3trWx7/ugd2NQv/rEQfWekHJ7
DqsfrdYNEXVuUq1+KAAd6HE9bpMQIUYmCF+MwydJhQlT+ONmpdvS3TRU9Xm2qzGX3OhQVwy8ccao
C7e3sggkHaRYsskQJ0rrop0vKMND07TbUOToOwQ5O4GT2wdMvUd5axSy2OsVA2xYFOkqdUB302Xb
ppypraC5k5opfgXvY6wy0suYC6Uobgkw35BwgaHtEH6AIMOzj8W0rqr1EBN7T7ICs4a+eLKtxvBk
eXgb8bBskHw2qLWimswe/By4Q7wMFABXiaEmEcr/qPhFnXom8u6K2j4On45A9oKUr0wxqKzik5ZE
qW5FedMNXXxAdsMlq2ZInlbSahCB8BDzwjMMmqOQbbThKDlcHzPPCQamvSFhnmnO0J8mrjOFX9u8
ERMCnHaygltbpI/yVPaHZWkICXtRu+KGIjpRAHY87E25ZcAQOc3BjGjLicxUrkOhcUoa4e6Tg3Yo
1KE4LH9N+RCm7rKMH5ukkYLotF2sKG5qm13qBnguD23WIHxf/vRllpe/bJs3ue0Ti4B2aTzHygCF
h5b7iqq59ASLm0s9jO0t+mjpCb4yF4fEak7GvChsaY9cu7wLnFB9aGo+wK75sIKu3GlC7U+dXA6n
EV97634vtzqyz2TszRUkXVbTZchXy+plGQ/YcFJLzdzVWPAKfG/d2B2XIy3r/7blct9yozTtfVZr
vBiNgLNlh+9tly1yJwbXuPxZTHR1OwUZsdpvAjWzd5YmYDQytjky30Ka/Mfi8tdy37J2WVxuCiel
CTpEc5CtR2I0/sK8X5Amsg9jHNkJQxdVhzY0EU2gTunRBqS7BwSqMzGS9NPyVxYaxwYN837Ztp93
+PrLKe11HcjV1u6dozorqGYHnGtbZYg8DDuzVXfjhrFR/uxb1WnJkTDxnbp2kyd3TVsQiJcGg8c1
b9rkxZg9O6hv9flA1Zg1LleN+M7QfOXrQKbclc80hL4OZI+c3e1+DO5MEK9eWNqppzVvtk0x/YFe
r3FIK2oX/qRZB2tI8xd+d65uxsFTNXKt1AUYvuX+MNLU9VjIwW5Z1CrpquWBfjXrwbxWwXBd7g5q
JCZTlCnrKJvyF0kwIsqyFSnVxh1ma//GaPhq1nF038614UwS8Ai0Tt0t9+XzFrgpzsvK5WbA0skJ
WlN3y6Lsh/4N3qSvLZadlmPo8xZqdWuYNVb5LHcVv2CkiwwtLD4VEKJurUTpfUMM9lYGe723hFZc
yCWXyLZKuzfAbYwSghLlyviobABGSk+Sz1kJoYx2gmSXnuhPKuvKkbOnYDDfzHnjjgt+x0TkffQx
fjhSE9xORX72LYurPmFW24aE2jtaJ6Yr65V2kCTUfKZ6WB4pRtCIC20y7o2ucTaMGQTnAVs5M9Kh
IzgA6NQ5ZSyuey4C1yZxzGcZiMWK5kR9UzvyeGS4jZ8yKsSjU0e/L5s6CwS7KH9MDgOYekyVW5/I
s52SSPkuSeppxnVRfCqd5qHNmxvJxzcZAzU++nWePwIs773IMbt9GMuMLiwJtLlo5O2yVhoIu4gj
tKLgUPPHbNT0rY5/DpYYi1auy/sqITJq2XdQ5iCNmm8ANajssde0+OxH4+uyUjBDvA0U2D3znlMp
d/dcsdxlabmp7UcyIf37ZeupbXcdEVrX5Ui6pj5lJgPtZV01G4Ymn+zcZb+YFFPPnICsLWsjSyE9
MR5BwSxPAhvzOhy0GjcUj5tGDcGgxUwmWV4Ajs59mzp8lvPGZhwVR9nXlK+npdF7uSnj+oNfqu4Z
ltaurRRUuRuKID/5jpp93eCtz05Z11VuMdTmn7cxKLYBipg3/9pTKq5xXRIN+8fOy2GWLRyEvSc7
Vuff77IaWsamT5L3Pz3o15/f+3wtVxnVIanotdWyRh+IEln9x+HmY3aDuZ7iRt8va79fx7L4p50j
3LVULfn85r2+134/0WXFcvP9WnISTTwLJZT3ffivJ/O99fca9K3ntpCLHUkX5yhWq30AU//GKivt
pq9MCladLTF1FHG0lUqqhQdSWUtF1DeNgzsOhfgwUt2KaebixCWi6I+9ZT8qvabJ8vWf1iyrW1XD
Fohk/esQFaTdvaqUJ2tsIFYwqNNulu1kyMYrhur08vrWJj3pj2Mv20hT8AoKodzhN4Mq0KVpe0Ie
REzzvCj5rbaeKgOUqVydLQ3xajaDAsrZZqHm1YVSOW6KsRLMPuz21p+qHH1HCEpg3iwOtGvezqFE
LU0vvKPmnV2k9vFrkYjxh0py1OOyw3LIOK4fc70djl+HnMm6VljhypmPttwEefgiBjn7dQyt717p
iIRfW3w9rcR8C7A8Hb4eBYfijwANx+HrkHUWfPhFPf5arIb2k1Gi+LWxbQbo07A3Hr5fplOSPyBQ
I//axU+72J1M1Sdy9X+eVS/S1JWp8+2/HmUIKSNQS8LWOb9Ty4b4jPAamlGPvmh+NxRprFx8PvWv
fRg4NS7zquxPx5UM5kXzAPHrvuWNIvqZdm8RO7vvY6f01dGm2/ru69id1jEszzt5V6tTE3qtYqM1
Icl79/X8jAzTU6Dgkf1ajrXAcvNRyr6O+fUJCgRjvQ2/4uuYZj9IbgNeYlul0XCxsQ9FpWhuy+k2
1Pn88Q1a23p+uXJXKQSjJeam6EySQpxO3y5vatFDOVneDGxBiac5xF6MlbahoZScv95xkpI8Pwi3
kNiG9XJX0gzxkdDJV2HZuecQLr51SnRzWWVSCWBSQbKOcultu/RKKp7E1/KpkKMjbXXF8F2nB8xN
e63Yfn07/IwzUV6cc01pGTuA91jub1Bmr6uOZNsyLiipMRdt8jT4Oho1I+B+2rgqYE97bWNZm+VR
vr640WNDQYPhZKptfr3ddNdIHsezrwO5peb29RjL5kYH+aKJlLfeGMgmm9+v5f6G9CHCccLZIFF/
lLgn5u/kKkJ6eWnhBXoZPoCt0NdYE45aKMJ90tvhOSmBh8Wdf/blya3DLcOc4orVgp7fQM/dGQVa
Yf116Iz2QjvVXdZ3SVxcGibCcDTmTW3khljmxzMe7mwrTeDCM/0q5Wpxm5miuJR55vEVofuenibm
xXGsnlroO/scfPF1uQnVFAoBJlQtGiyMN2F1NfE14rltz01LnnY/6Oemn8yrbPTdkWLSTacPrhPh
CU98B6lU3Z/KWVVEv1NdAZrYGfkYEkLUG4RLjPYtJyAhzGFlStiLs6AT53yYS2mDcrF6yGo8MIIP
7NroE/iFIrN2B2loro3aaN40WlCHJDKntdx2JSHt8fQ1N6XICKZMCk6vTVxDIDm34Us371WaxSXr
fHEqrd46xQaYjUDxllVKSakMB9S5pehyM8TBVhu1F0cZ06OTMeTTY5089FK5FX2cn8zAeZbKchdN
FTggqnER4WXUh59LcNeuZqIwyPXKixQrhQESf8SD6lwmKXHLzsKSYkq0CsWrKoJHWw6Mg7DuCBFr
JZQkSURjq+MNiUZ1LTvpXWFBYcgtH5CFnBK7G74gqp9ul7cwhqfoWcjzKRVUd42GkmHQytuahCmP
kfG0GXEZX5VpEzJCxyZIMFQtTcZKHTPl0tSQXaYyvkaFH11bX46vBm9jDZxlNdp8XKmuttepHzov
EohfQs5siHGsmSqsIBPjglSZqfr1F/Fl6ppvqqFHlmcMTrGpyVT2orZtN53ijB51f23Di2zyqLui
ofRdBe3RLlUm4zK/976JxLy1RLfL8n5wgzj1d306l8igypB6Lq8zQu2uSaH+ridPQ5Wmp65ingAF
5a2tC3UzpjUS9Co0r61cvDtknaZF8uoPQUQq5DSt48y2XkmTvElrIJldkccramyET/Sg36ECrlqF
nnDXOaQLc2kgVjlkJm5YO1WVrXPkYNgtadebdSC5KoWkTcb0H+o9zgsmU9JJi5T0frSLu1AhntBo
JvUmbUMYoWMSH0rq4s+hhn1PlMGbmvQmFdYE6+m8KBlbg5gByrIvmT5ke5nghnUNYuIVXgiIEqt4
6G0rOcUR+d8FTfVLbNGpNLqcifkw1behVXQXa1AEZ04hvbYBpf5IDHST7SS5p4QFo7Q1AAqgSBQD
pNEu6o0nW0kp+6r6dNsF5AhhfY33U2avyRvcTdlKrTOPK85n7gfaKZMriAJJOHvc9G1OkME22BpV
8A75TD0RInBDy1PfLUu0WIuVPCmdWw3SGuT+p9U30qasZO2EzH3YjB3V6ULvL13Vt7v4a67OfL6f
J/UQzAlLDh3qC4nGpBqM0XD63iZe7kxS5Hkt45k/9o3qKp3tvEzxv/dYFquKpr8+yMwAv7chE+nX
4309CnnU+TZO1bfvnf++9fexVYk6ddOlh+Uo3/dXSxXg+9CZlSueHdBd/nqQ5fUtm39vs/yFnL7Z
J1z9vu//9eL/+nqW1VVtESop2ds/PcHvZ/21nzU1FG51ztlfz24+zNfmyyH+9Bym0T72/eFP9yyV
lfnm70+6HPSa9gJmqK+D/u2D+X6MvFScjT0OH//xcv7YZTlCHpEYhkbW1lc83Xbc5kqywvw3vMsR
CqRy0od7xS+1TQC8+ZB2gCyNspVWZtnMfGDsZoEBryWXfoh27H7nGIXZ6J9hFCeITwv1kUZtvjZH
EiHyqKkOpR+DVbd1cQUmIzz6Mf3b1ATHpor632GdbpF56u/wY/n5Orq4Izsay0rWMlDRS/00aam+
bqt6esgH5kBBq4kPARG9mx88DMMnO+zCF0cD4xRLY3vJlMDeYWMnVLjj97msWDZhgvr46xnPvwO9
+TDyUIAP8seHCXD8eoRhc1oeuMfWuDGGvr1bntbyBIUZ0o7gMWMSCyphdm+c0oWnCyGuy0uUVRCU
y8tG2J6vu6TTaOMR1mLZlvFJaIo8Rt3v8/tmm7r1NIJEW0W4wc8ggac9dpkUc7EibhXYk16DruCV
ULzbr3dpZopUGJtQjahuplrdfa2JahNVuXMEJOIcLSWoNp2V9/dtbTE8rabop2JHq+UZ14j66aLR
mgsQB/dNWh3whpZfNyMgbmqcQttTOo/38livZTPPz/mMYJmc1IB825aeSPrhyZahg7QAtmwcqJes
TjKqrsLBwYq6VPJ9a6NbtfAkHzEukR1HiAbJIYEKbzj3AxXL97SIp3VTGw9Ip9l3diPCOK/w98Mk
wes+7gSivY3VWdLBHEZuZIoytdC2kcQArcMYfYpzaVdVdcwFsctfJ6t6jWKKMKLWPItr9daQmb0n
KTHgkqI2N4ad9HeRXh5ks0LUFQfgQCx9uDFU3EYDFmY8A7J2A7FYw65e6DdkTa57O43gfMTyLmsT
5Slr9MOgaFAkOE6VDsl9Mo7pKpuqbVXm0x2X1HIdp5p2cygS/0ElhsxttIiBVE7poE1r+Am1w5uT
N4wiTZpwjL7tjoxUTSSPUEKCx1pgoBGTStoPfcsidCPHedB6i2v5szaBBjQbUbikbFPmdHYkypxs
ub8kXY+6aTp3moRLUUtd/F1v5ECd7IGc67zZKtbwaHC185yh52ov8jXRfj8sIyAHYg5TNY0fnUTz
k8Jzilh6vJqNdpBtyDHZYNZugT6/NoOHNntFjgR5RXZCD5UxxmWbcVd814ieVB3Q2dp0zqR28PiJ
w49WE4KHLWdFiSR34UIeC4lA9akkaLPwg00dNyZDf9mj+EWHmnqjN9VQTTRy4WgnIOy2oO1b/hM/
Gj1/pD/0VrT2tCp7uo5F/xAEw12MmNWNs2TLOOHeKsre09V4NZbKocDs22XUtAcbg1PyYJXWZyua
eFVRkVtPmcRHbOSbxsGg3EO3NrShRPUGJk/BEYfqGuecfQHfGa9VOt19yQinZ4bpZYPzQglzp/QF
dCKb/rOv+SssmMyuUm0Pr4NP19DWti4PG21MDkYbm5RZvVCbkMKM7WpkwuEakXKmmz+e5RvRG1Qe
cencVFzR90pUqhT4JyZ2VpQ8yyqjqB4m4EotT9CiISbNUZjFDEHKpgdiwkZXXzIYVA3PVQJzXgqk
6Q6QL92EwptkhZ4VWm/iWUpjV8SF81wn0bVEg3kNc1+5I6wRi1oxerUW02SsppvJLLuVrUbQPUWP
69IkBfEmhVksEHEeVHnsfxLlYbtDpMTPoTodO2h5PxoF5AtsnXSNG0xyK7r7O5NJkYtqUuFbqkmr
tvJpAnZyeJtKEGW7KfBk1U6uPQl2lurvhGX6P6rY8qqkSn+ERtJ4tik03FODviuNUeyCUM2vXRTv
VD38qMY8OdMAMFeTgkEaNTJMcZSW3vIWlSV9fAS14AvnN0tIDNLqzk+PadcTcVRyhRGU0dJcTHe+
EnjVmDqvlS9J7kzRuZ8m8jWqnDA8q+20A2G210W5PnWoH8GR1UC4dDJc66p3awazcbUim6A+ERK8
HhCvbGJTJlBNio1DkBDDWZSU3P2aZqFs2Hu1wDtsCHOjwR57ZuxJBBe2Nsos1p01hs+LLNWPa9vL
uqA8aX+5n4L9SypQN8ulRngDCsLbYKxzRFlFTWZC0QCHl5iW2+D5GlW3VrNy9JDEBv5kiwJIEtS3
ZmuepECjLSMH4wm2iHZsx0eVUxSJINT9y9yxDlVeRJcEM2StaiuJeEqgQtlrNVgOIa9lDoeIRVFO
BO0gSJ0IE9opWgN7EevpbrID/yoppYua8FkaRqBV8006PpgTw2cbd8Bx0SeT7sGlJaHqW2W8J8Nm
ACuwIpaz2wmdKNk0LIsbgtpIPh+mg4W4/0QLF3AU7ThK/L4bQS975qsTbMdAeyJjjosq+WknOEPU
f0sifOqs1EFYBfqt1jbiRjHzdaSR7KTWan8sB6k/orF7BSz4UtIwpXThz7WP5E6d9Z8xdXS+zreZ
ozBoKsvwUJmzCkSRzLvJTBjxmHlw7KaaqaRa3sNkni59RylylF4T7UnL83ugaSWdbUncFbHhTaQ4
bpBLKZvMt6dt4zBdTEpZ5hTuy2daOz+0HJGPrk/WhTh38lnzCvR9nr8Yc8YG1zYiNp+rOXMOVQ3S
D2ZxaHxV9WsRQwdce+JFZkFhPksLFaO+rUO7OGl4AW+1RL6IkdGbWIsxDB8KxSivmTatjABzI1fH
e2JuklUfWTKJqQ8yNPBLiGv3bDD/Al914bnqe6nN46NSiwhSk0HTuDW6DSw725PS4ECr4JzieXil
onVrlnV1Kv2cqHcofU0AvLQ2uochjh66tjpgz6lfR+N5jA39DW2JsjYM3KuGXzZ3ItE4CZVw/UUu
tDU1CVzlUTts4sSX1hWli+NyM+DNAuTwFIWql5l9fZnozlyZgqu3fnMxqzTbNnahrfIy7+6qIHgw
MtG/aorA4TxKwX5ZZIClZ5yg8YVIIGeIsCB64gWlEsCtwEj21ZbXSLRI6ttrWiWGm5P3TlB8rt5A
PVVuzAKdZmvQMgR7Xx4VQYHLTo3wPUVm0ladtbZszETxQNKRVJXGYUhVBLYOFg0c1sgkciCOQqHs
nft1zacKfE4QdnswHEFtMJXJlSdzulHN7KbRShp9TPc8S1PVi40Hw1UQtwfRWL7lJbEICaE9La2H
B97MyCvCLNtjFE62uaBLifxZg/kjVW4ba8reaMgwLLHc7rUgeh8Mx3+YHUtS00tHGj7h2UZxgI7C
Lt3ayaVrXIK6m6qRC1gyYR7nkrxZ6KiFdhajoR/5bpCR0LbH2ml47fZ8erPC/JFWyjkApn70yzT0
ejVhnp8ncLUFIXhaMm6hR2RvJtylyck9KcsDXOE9Us+it/aaEJv+B9SIMHRTvT7LdE3fB37UjGmC
XYOz9oRLfddYg7mXYVu4amPI5zI9SqKBjmOJ28zK/HNTEmpZWxXAv1jxvVxXacQZYKiTsEh2sSFQ
K1jBQ1Ep3Znsk+IhonZP3dIaLpmpwwIqJPnAdZRRSJEku8gOxWpUB2hgKgWosUiMk1RuF/wjEW0b
WUyQZAPHOcSx7Bya2HC2GGsUKBFhyQmL2MnelvwVVGLdTUVj/pzR92jl6jfHIPAjactpQ0Vdfdcz
60caJRcyBcf72Hjv1SEnrZKRgh3WzZqMloIREXIY0wGdZthijq7KPbOXcM3CEutxJx2NHoTn4Jv9
MaY1sSmc6N2eA0KBZjqrTHewJU35qpc66QCOk9Gm6TN8MwPdOCj6yIitBdbez0idpi7RZrehtQqB
d63VAbJXDSN72wUDlkrbD7ncOvIHrEivwU98O+e7uIt6Wq7LAPmY5NyOzh5x2XCf5FpMRpcPKqYc
NY9UwHZVa1Tuwi56LxoNFKaQM5dKJNnLuYWkra61bVEEH8UYGkR3Ab8Lar29Qe6BAhkLND42UAmo
EvVdH2ri1k8kwyPOAo1ng2k+m89OgAc1T1Sab3qS00DtBrm9mRSzvgeXeIbJF6wzPy32VpJNiJyY
Akm+ehmVqLn3U2Pdy5n9YA7aRlNhIqh9XrojI5V96oeYluPJwXGVX3Ni7TxLMscbW6fMpddGCBnD
Dm4RGF7KTlEv+iTbXsxFNbWk6ZOW9nWwLJDQss/H0UzpWpBNjHFg8CMUlSQ6b7PytiuKQ66mu05W
oxeB5BupH6g6DLDJkQ9aXYEE24/y8AMIkrgVctHfEPV15pNnxtGF0RsNyastReN7qLcbyy9vEjmI
b+xK0q+t2lreFNmIPonXPkr1q8ap9xWMl2O2XuED4Kv6YlyXlpq8OaT2xFZdne1g8teq8+T3TvkD
0XfHuKMdN6k59gzjEpWaFtfppKPgNwry60Ta0TBtlcAt9Ug7qPgP7oy0728s1XrryGJ8YjSCFSty
gltJhMykkOGuDaLHXOK4smN1GOJWe3QipabyRMONVJyiJbO4kX3L68mCduSqOQwm5arhzspBgkTV
KiCftq9kEAOhKg6R3dNCVKdTNi+lU3EmKogsi2bK9ppTMZeyIm2da744NCKH40ka734saRjNS2lP
e4sQ75JPu2dyY/XvZHRTPI5a5BIch557Rik6HTwkQoQBG3qOP3ikYl6TEskFYv5Bpb5rophhdKjP
N2N3iLMPSdHbPVYtWH+geJIEV2+RV92BvmOnVulBCpGGGibySISCah+OB5qXyU5pUOkRGBj4DvjH
7tTVE0OZOPDvA4RqlEudVS07w1EHwejmsamQu5IobhwgaKvIhUOSvBodprzDjiABoMdGEe2LcoP+
hFRvZJkyOtIRaHLpYM7rAlK2g13hHwy+WliAwnWgVEBYiATfhOV0afLupc+RdtXvehVdomE8SEO2
QgzzZPbGRpupccK59aP8QonrR8yrHDLKy5J2pAjT7dRxuITOQVdKdSWl5gzvUGESFNU5taBwmnqw
nSBnHRMeA5BSSChurHKi6g+5Mh1HZPC7GGTMBiEjlPWEwNPKtVvtB3z1HCN1Bm9t34CdY5i8SVAK
Mhk5+63YWDUKP9HJP80RmpFhZA/QpZQ25dMTtbFtYsUbxZvaNag5EjvZwhJGv9le2uhDLtB4VuZH
bosdVvvoIARUV/WNhAY3msDXiNbaVUpdEYnUvja40d0ut/a2o3TMJ7FCdJ3vYoq38SLNII7J2qZh
QMNOtXeAKp6GNu23DqNsL5VEssIibLGGWOhzNxUY+FXi1bCJN5tZPKw4+X1sp79bqIhdRfUjty56
lAtZdFfZWr4ZLX8b6OmwaQIdwxbuNgmw8dqCgUkomDGuWwo/nqP42YpKu3/E6ZmGzitgz3ViVD14
ohuUX/V+spJ1YzbPQ6fF297Hb6riBvTsKiT6sqX2g41yo0ZHfZBuGkMpt9QwyknrDpBZ3bYkqZkx
NmAMo7/EVWIgv1UvSjaLY5nfNIX/aNgdmFVqxRhPySZ0jOYUgfL4dUMzysNMTI0f0BXhAzL0W6ux
3aKCLSJsueXCxI0g3NE1SZ4+VVbU7DXCEBmER24pnP1UIx0p1GeG2hcSAI+ZlNwPoiT3yicc1XdS
ryEIAR+4vw0nEjIH7UgcsbkjHuRnyg8FZnoF2FJW0MZu9LjJ9mVi/a762bmHvrVLGkh0atA8gadJ
t6UVM/eZb8YxQ77aB4CLKyCqSQPsU36q+soT5HmtDDqL6HPwURO+9qTXFE+c3MdHhWScem3fURZu
ApQzJgZCScPoNpYblSFx5QqK/scENpJvt+WOyFgg/8t90eRogINYazZOtOEd+53c9GIfcREyfXw1
fsgoR45MxzNIT9+Y/4+r81huXMm26BdlBLyZkgC9E+U1QZTKwHsk3Ne/BVbHu913wiAJOlFgmnP2
XpvX1ZKCnVSSj17rOh/obRgJknln9lj1LafePV7OtXPj7ws/bv7zZv9+cwP0LYC+Gu0uv1safsY6
kaknJkUe5uKQiDg55jVFxLKw0N9YdnUMRn06hC1QRRwBuDQGPAOFqfnS0IZ9npH8UXLKQ1D+LZZP
UejVJirNal8sX3KmYCtHyakkY0hm/LuRGgfTSYgQwTG7VktyfSRF3hVkn8kzcPkdA/SOaMrxvhtM
VR4tVh0CuMhWM7Q0kAP9ckrn6TFlQzQo46GiRZtmBXp+jN2TsEijljaUstpct/g/V4p86vt2ryDd
7rCmUREjURjk0tokGmNdUNU+Wim9L2ksYmSbVItevbpxWm7bUdw4q/St1WFgz6prxnJTGwwdCiqS
ETbCuMTtj3lilWlGluNnmJk7k3DeMqq/WOiJY9PEwV4lGRxta+aNJenuJM61dBX7d8UtfjtxmLy0
mvpmODkpFUHBDtNqtxIoNX1jnZE7QoWjMyzbKDGbuHB99vcNcUPlc6CTbJQ5Ixp5rduQ7Vz6EefK
kcqKckOAuiQOW/o3WSHHNOzcN2nY6bbVogU75aYvgVt9PR7AFi1c0SDNnssJSH1HTvlm7GoBuIIl
9vISJA+TlMZi7zqHtmDbp1KVzu30G2O9BdTgWyON2OOEodWF8/tSYTFYP54ZRrmfzXP0SRkY8oc6
RIcgGop7sfw5j0fUefcya2X6auQGcyhwlq3J3PuqxvL2eADWi45ovWZ8Il9wPBhTrjOkWPbnzJ6r
sxv9W5PjvBYRyyDmo/oMOZ0skuVzJ+nLJB0oeCYkmw7u+FEmVPhbkZl/31xNXZADWvZOaYEKBp2P
3TxI5zkuFiQVr6Ar9e88nrpnptZib2C32sxsdN9tMjEf701CF1OGbYsrSS7k2w41qEfKKz8CygLL
hwtB63mZaAIibxv94hhu9/erwUTpjdgtPuuItdvcqsXBZvR4QvXHVm95qnSjZ0G47KujR+EuKhV7
25nd/Do2wdPjtelXMAjFlcnJWLZM7yVEt3GePoMg8uyklC9pEX4wkCjrQGNZ4bKnRkdHqs3YshLN
6QyQxC0ZXsVuGF5i2PkQ3paoKD3ayWIa3oNAfoUzkOkpNn1khw3LM626yND9MXXpZbZ694ftDDn2
jUa7ZH0D1zcmnjBkqvohbO2gx1b/Vjgy27VWWW2HMU0+EnX2Hw+oqwFHOufUKbb4BqMSNfTcT86P
1Cze2HgkL6akkAcfBXnlMKtfVnd9HB+ckOWO0iVHtA7JPQ8oev99YhykqyJ1nSd9wQgsECjvcUCr
XjNNyi87JmiRGW3YZ2NTv4xZ9Po47uJuWOUx0S1FPItTp+a08Zc/Qvb5Rg0D+50g13ZLXFG0iwuh
vgWu2D8e4FgkcRVj6Zx13JcXJa4BSizfC/++axbM8rVEk7yzI11nY9nmnzmbsscz3bCTnhz7+GTW
o3NyHPFc5c6lqJr8OWfEIzweMrlwZ2X/uOk6LAM6rfr1uPX3wqJukdRzf/z7LADxh9CtoO+AaSrB
5gRPRcD2g4E1f47BOuzSmLWobPT/vIUj0LyKit3Q8ggadRaUCp1kwuX9H/cZwV0S33h/PMdgVenL
1EDRvzzA7oX5JAH+/f9HNgtSPNIAgVY9HhlUuveSpXGM6+B5QAGG9aGjSZd371U3xUfWOR2yYm7m
kOJ8tSbU5nGThJF6lZV8qQ3qpHdZ3B1CE9+EHWEtt8Tn45V7ifnCAZzmPZ6DGrFiSUsOyOM5aae+
5oRy31ozl6/Um5Yxrnt3irQ6F00xsPDnfVUL7rtZG/gwlpuZqmfrqlTYwi7vW5vmliyD8rlma3CX
tKEeT7Lw2h3D3JAMijzJ7oLZJ51X5fTgSWHPZrTu+uD8ONoY1wQt0NuAyOhaB/PX40GjpI1mLSXk
x82oon8Kn2H6+9lZU7x2jjHczKZryFmbWCSzCkjankxZx9l3DBn7WXzA47jHxgCHKv0AGN6cgsWM
W7nOGpVRxyolJEBYtnSQY5stWc4fFw8aXYblwOPaPxes2DEMDzqxS8tDHheZOiLGe1yVU5mD/U+j
7X/d+fdqLahi41vY//NEvZ4nisbxJbXBHKS5OpKAs7xp25cs8OTkZz2w0NXjvhTX47SKcnDD9LI+
H/eB6h3+8xS6B6ZfLQsxhkdPa4EnSFJ/ppWZc2aHDFNnYAjhpjSxZzzuS0HmrmQ9hB7MIrxpdBrz
pbpTEFMSqGX7SVdlhZxoaTvlyslyp+hM9dPyUkLeLg0zGidHsaZwpHxJxV7i/BY4HRCMd6NMKI6I
ei0t1NjRXBA00e31knAJVhss/0ndW5HO1l0fF8HQdNeBSPBtIwvz3wfSVCOOtTXhA/7vM0oHR2vC
h1s/DoTIt6+PlzLaUiBiLSmrL8943Pe4pkq4HpCb1H8fiGa79muBCOdfz3CTBDNbkrC9+N+Xqick
y0TiSu+fl388pGiQFLaDjaB5+bMe9z0u5gi4k4nEz//XgaTHtEETE87w/z4DQaG6tvEG+/+8yuMa
lW+GJxUq7L8OKCP2xDpgKfmvA2qHlpM9HfWX//0SZ0cY5D6ofPfLgX++xCDD4dpVVvf3wOPo4/NN
ik1VpEmsfx9AVEzJsUVT+s+DH9faBQqlz/r87wNDM/yyrTja/+sJKcKtXpry7/3NHBl+H/ZnS0t0
T3Otj6JMYj+ksogcogc/GIA4m/qt3dD/rGawFGFNnb9onacBcFio6ZcRI+E64z8jQsebWmoOYTos
kFt6nxY9DbbdAepCVvX86gIk0Sz89nGCqU1zcBJ22pKaO6QHbHqIGl1r3zOHek70STbUru+Ng25k
8JiIE/TcmzG12ltFZ6IxHRpVbjQeS8T72Iwbc90XeYFTDkdmlNGwwjzoa7PH7F3uShfKS7dEf4ly
U8cuMPocYYv4zOrXIBDzwgjS1qako0r8c0TNipV0jTu177eTdI9rO/qjUSDZVn2d+eaAj0s+tQsV
Ht5ssw7ctAHIiaJnomAxr2lkV6vCGWAV1OqhZkBcicjaD5jFoybNEEYR8iQd8cFS9jc79nd2/99A
7imtUd82Sc7RUiPcN26cs5GdN3/slKocEU46GsryRekwkgdFSMnfjV6L36FU5CsMKX1FlO9q6jfJ
SFxEpDAPdMmY+NQs8P7qr2mSth4ByLCZlfxPX/S7soheu1Lpfxn2jPfwpMhbaDMJmrEgVCp0xKpK
x31tNYRU48iLWFzKWr2itAm9KD0mYRleC1QcGhYzxvxglRKOCVGTsdpCoHxg89TvJ3lJMlUBdrMk
N2ENoWW74psIQUmT9FHyF8SA91hkt91ncW5bVUtXXoamfRsqo3vmDBrNub+7hqi9ycSSPDlUsLRN
WAlr5eZx+VaUdyfvFtMgQb1xgO9cyZM/XW37gtQUxk9i1jLKamvJLH1R9Tpe2QhWUUX3w66LI5tg
3iUSrjX5ohh66X9lK1slUxVnI6JezjMb9umbVmM6Cmb7h0LjDz19g0QfguSSQsXNSYkOmSBb8nFU
lW6yo9dgeI+npiJoN2wN883j6Oi4rico1G97oaiHKGvgepMaubRyyCAYXeuV74ftY5tHp8dNutb1
Kh2U+e9NCIuL0d7Nzq6s7deizv6YymyeH4+l+PQjs8328jhGvuhbVyXRVaXahiRCVj5WTHudOca3
EbfXuuo3aol8u8vsYlNVGmmMYrSYHqNWO9cY56dVYED5LqUVbzKVdvx/PwByqJeWen9EW6mdxaC/
R9BSNsOEq6QP413ZZD87F5PqIBcAwET/FSNWg/zb1UChs4EubeYHRziXqU+vmJPDRQUReDazuhfl
FM6zH3pymLVuOwfBJbflIbZOZpccwtmk5zC764ESftNo63n00UK/unX6SgH26Ij2jysST32SCQqc
cYqRaW+pp7k0f5hhZNU6ZxZMM2f/kJu+It1g5bTDe6XJGZBqckspX61cl4qFI0l3y5pV0YhXsL0b
Uoifg3ZaW4ZxXg+sjCAso3fFBp7glLf5cBV4RsJesGrZ6Os1hXNeS/ZOYGxUJd7FUfWRiOgCY3nl
hsm1IqMEsecuqoR5AjdGjuwsiLFjdzUqb1UVw5M12m6bhphu8/DdMkVwK/P4TzMS02LF4zGxCu2A
XyjCR1+vheHKXRtK00cW8BLL5lcSEX1VVe627fq7VtgbvUPsNOZG6yNwByBTAog0yJWczfyUVLPP
mmjvZqlnmc6Xkruoz8H/Ngnn0Nw8pwFLGpLdLnFlKTzUhMNgRAprKihCiI4OSt3cZMFQ0PVGvFrp
BFputTnyrKY8dTWpYayp7R2ZXMiTUu0wYyE1ixGBf6AoHvbtX2QRb40kPLdWHR5qknRJhP3Mnexn
PG8c47c9gkNnGxV6eqJ1HgTGlUTBvOrK1Fm5fTTTCIUcrNBzVeL8tybXLCfNVSCLYxDD0U3LedtM
V+AJhu+k5bh2nl0pOi+ZweYY3YgDo/rttnbhlSyhWEKoP4OObGhRviWj5bWiv9t1sq+lC6oKF59e
W6UnA/W7JKF+S2bTKoay7c8Waw2yVL/aeLiOKLReLIfgBYEULgwi99xlE63KyaEg4aRbKuz1XU3G
pxk/M7uYBYgZjn4ZyhWeYJChUbYzKdeTUJlhCx6fae9htxPab9zh+sXVsRwrNZT6RhwSOpM0VV9V
gxQ7vaXCSDQBwDXHsUPkiIhtIpkpx6jyCUoc1iT1kbFHyAkt8XXogJMPpFIj6qwqv5hVfyzZ6VA6
wxy4GmIQhWbtieS9lGnih5H+q1LCxS2N4mpx7Oq2/J6JBQ8i6y1Tg58dXTh/1tTtbDQe2kQUqJH0
TIMXSZR43EpBvA8o5PFCrhqn4NwM3hx1FfPBjE63dE+PW7HQqvPjWvj/1x73mb310Qw9lSGTbm+a
VGdjHj7xp7jbcrk1Lq8VFWZ5XnxTm9aq0HEvBx6PfVz75+JxX4ceTBdlfJhKOp1WgFzcRvZ1truh
PVsiWvfWU6cOxuHxcdSizTyh92L9z+cMB2AfZM19KmKrkMZ+Tocq80t45MRylzY4EnoBDe2twZ6f
xkT5JrlyzX/3GdLHqha/MS2vlFDDowDs2aZkX5ZPynKBgN86jVYOGjb9bZoi3tSmgUwEkkhkZ+2+
1VEYhk5GqiAlDC9qwGE92mtKF951TvJdpjNbKyIK7/ZyXyViEqkVMKq1rbxScR+hecTBDuJTeB5d
/ZdJweGGVEfbQWcyV6Y9B8+aWe8FWMBtjgITkXLci1WQDnBpdPyNffI6qkG6GePip5u7zkGZo/FS
xBoR4sP81LS/CiVTTyhRq3mFR8Ril0gXQ1MLFj1hxtKQ0sZXzy4pbWTiz3o57GTMMCtU5Rql/fQU
dq2HAX+8ddDxIlpi9zBWNR8ABRvQGUS6UqPVyWS+j+O68/O0VjduuCxpifzeBkKC7g7q0odWjhI6
rjLWRWJ8HnqM86SfnYWkPd1N03BX9ac4yz9HirRELrrVm+xG/F6gSh+34mgr/kRTY9xadeKn60zZ
Ta1/J3Ytzk0WvQyTKfYZxuBr0Wmpl4au+hn24wGurVxNVtjsNZGpnlGHrWeHOAgV/jyfuiJgNGe8
PS46iqaXGWNwNJrlpw1PEEneCvbYl5a05rVlg4mvyXYOQlEGHz0JTbqgMj5Ua964pgtucAQ6r7Yx
C3Q3SLVVMsblPq0Hyx+0CdRoEh9r9pEl0K2eqG/MxqtBVAG5WkZyGOMO9LHD2iaygAJ1ZjOvjKB6
MjIGCNTDn1FTdp5hVuWtWgiFM+LDVYJNb105rN/M3s5+4oA862qcvNryxaWZesHl1h3GAu1bmaeX
oTG2TsqE+KCEKaJ6LfUkO9E7rMfnyO7jDwg6hqHT1jWxfXZl+KeOrYZoDLRO6jA3m2Qw6pPibIow
qT5yLVH2SX9FfEPmScTfBV4rfkspvRCKiZted13oJw6RpZSWxNYc89rDet4+5UR97BoZVC/gDom1
l5NNWr1zUVsVNN0QK6e21QcP+MD4HqKeUQEguEYY/jby7Lfqzup7qQuLHt9C0MtOUNYCL0Jytu9r
AjhqhOW+pJjq0xdXLjnFSdo89wfNM6cXnsMifAJU6MdB2d+XezIAuzfFlJ/YgNKzoBrOGlXCKkzN
rwE2/CmrKgMDP3sMxJoVRLlzBgMB9ozJq0TEGM6ssukBDsFVR6qlxFP57YSDBbVGxSXjtG+PnMi2
y82l41askga3/qBRDdYFBbexD++qbecHO7JhAFthdEIl4uyDogMKYgHPX7RkDQFlC9IqOYhhdo4B
cuc1imN7xTJZAkLU8l0Y16OvZ9RIp05WP8BuvM3O2J+s3NVXdVYMFy0ibJkBThPzLh0y+9OOxaUl
IDJeKXOwS3pypVANvXD+l/Sa9YY9UJjtYl0OBEcW2S5crmFNz1BSETYg6JCJELXBWiTZQNRadTWV
tNsHJD6u0Hzbu7Gh8pe1IICUOBlupd40uEplsWbRklzROugwGqzgNqa8ozEL4SvpMB/QMbtrKoRQ
ZxF7BJhAtx2SeW+stZRicTqtH4lUEWUjQ7bVUVfYW8ZGG5xGWvae7WQOW0WMdXWft7tkdAB4Facu
T/mNLLNCt8ioCnCVUb2nTWW+Vd1XkeKsmEy3vw7LZjqj6WxP8y2sO9XLc8I83WbW/bRz232oVN0m
a+NPEEPDvScTqrSST6wD6k4jXpHA5yz7oqC+cYhFompkO1TuNe1uGWzbkRd2WzXU32FNVPc6sj9y
en/IBRRWWTQp/Sm1J4jMpfkS0NUu1VZ5VxVoMIPRxSstTzaGPog3q+Ek7VOUDbgz3sVUmW92rH2a
NnYRxV2UmYJgW1Sy216PzGcWeCxB3ORs29jvESZdpCBGd8i1k2sJP576FkXVpJ2n7NwTmPOFzzHd
5JKUAUKDWLHUXb6jklCifi6inc0aGxlEr5+azOQiT+4TnvJzkyrzc97SO2/7F7UpIflY+lqhgNaX
s3F9XLh5fXI6DWw/qJYNmCF97cxxfRNDx24O+sHetqlEOeUfUSa/CE3I10WgfSfQG5+sS4LuzBCd
+fy4iLv8HQDnCYyzfU9mNNVdA1OrJpupU2Tsj7FmE4XUdL4exeEWnb3+qufOE8DEcK9PdXFwFOKb
DHXBZIKz+4zRJoRq5Hw3Q3oZHR0adqj/CSMj3ziOCYqVrumdLcEvxcIl1y7a0GwofoFzmbb50LzQ
BlLQLkdnpTXAnBKXcRiXBgYTs7qPA1ovrtu+Gg1xCmbFb4PVGLZMxdTeSC05y9kQ35Bbu1UXkqUl
E/wgq7BKVQSlanxzAI6IREd33c5e7bTarVFSUu4WTEmLrrJNavejSkbTV2PiUxr0O6PQtLWBhfc7
Hn81Uu32Nr7KvZ25Oz1y03dDq5RtauWzj1Vk0y26xh5Mj4/y1l43UjtoaZOdD6bVtr6G4AhZM1Op
AiutKdLkxLCBNJ+wr7qDYvb4KQ2h8dpOA6CGxTJLyyHQKTOPVSuukLqcg0WChhdOQf2cmskuI9j5
CYBP60VmnryEgKpiGBeHCdXDOVvUtlhf0nOvjGta0isMxhdRh85Hqev9usyAt/RxXHm4OX1ay8VO
DlMECmVYj6nznM1meXE11yfBeN7j6chf1GJAKJ4Gt4gdgpRN7MssO8Q0s9IJ6zaRp7E6VB+EUi5x
MANigJKWStAr/RFNNvHXhanf65JiVViP7cHpwmEXZ2W3KmhQrLQ4zt9UGGcHVamS9QBTlyC24Scm
1bAZ3D9S7elCZPW25WP6phzCfdI50p+d1nmvmotOZ/ocaQij2NMiWapBOpGIuxls7Zm0q/CI3TXZ
OiH1PXK7aUlAqLmNbpV6U49lyYklzZ2+snbIeVSfUi9kYSFceoOcJgVic2TPtvfIH2tz59DFkpZY
20c7oQkgem2SEQxNVSJSlBcH44CvOZC4enkwcasZjh4+dZas3sh6Ys+Fc5vBCCy49Zkb9j2C2JBG
XzZafeoQekI9oFpMQFr4WjrDJqkoIs6QXjZTO7D5iPP07BY/mqioXxO9b7alQmzd4yIyWvWXKXbp
4rnpHFNnxSqKzQPSy0Q3eomBoPTxW37c7MvG8EWUHfE3ZZ+t1ZAn1prPUWUfZjetj52oYiKW44xu
AQYUnDT5e09rpx8a83drk1mn4H8RfVuxgFaAzU/2T8Fs9V9XUM4i3B23ejK1F3W5yIZF6EUHEByB
My+zsrl/XENIsTahTl0SO3omG696VwzIz/gR0KPW6os1DMfMzIiwNOI7pxnymYXDWgC3nzUJJQVp
3IktgrGXIk/IiqjanSvLeo+46BfWqRhkMj19Q9NM/i1dfI+F4lxaEhuCLvfQK5GFFHfZplMFWQSm
o23snP+13iEyrxRW4mi7A6etCSHPTz/6xMcH3N1Ey/faNSm5BhHUl6pRCF1q5M/p2EyQwQM5U/7p
dfWYWvO4DZuA0AfsMkPQUiSmyNxrsjxNwbwqSst8jicxXg1z2lcT5eawRV6ImVY7x+yc1+ko7D0d
2C52gx9JqIW+zqx7rOpGvZlIWlZ2KIfvNkiuGZzRbcUZvM5yl2oNm/uUXMQqrNqNVKjhzgM4rClW
XqJ+Yt/MbsXxiAty9oppBUc8xMIbQlv5pMXuZ6Fbvumw87ZDKs6dRrRBQTXlM8lKTPXz9DOsBw0w
+VQ/aQH12GA0k61b4tocIzt9C6QcD3bDMiVn4tW0LPjoGGTzwTY/tGHIfMl4TpA5gEZij9HMtoKu
tXTf+m4iw7zCHp3HceSpub7E4CIklzbfgxSUU6O+e5Xt8INF9XBVHYwlpT05qOEwSUGPvjtK6VIR
ihRKAUX+E508IWHLRRKM8tRVJbJvJoOQ/CNwSKwMuzoTOyjGCK1DA4YPmk+kJQEqtuU+Ux++JKvo
m9sHp6zI7DfRG2KTyC6FsneogxaHynIRCJsyYq+YPmZ7+Swtcu4n2V1ofSyLLPVsD8l7ZzT0/ycV
dVtFmg67B6DapQHvMdbMla079dHNknAvbIfdzGiq/Kh7EzmPS37CR1I2rNLqsVu3ujZtEs3tDoT9
Pv/DEB9E8dE6Re5rcQOTvqum91AsQ4VBEcId06uZBqQEdKFNaACTGYuf+WRAaPAllEvUi87oEaEF
NrEbP8pOo9aUF+Z6aOrqrS2JD3SZdJGqaZ9zG8RXwjPjKxyvcTdMzY94cR4VKFGJ/azcVTh0gReW
yXL6IYolKWzYTcWMK34kyCM0kp1IZLUK+0Df1pFqefXAr3dqn3TzWU4YYjW3Np+Y6ZELyZgCSGZ4
LqmMV6MvbvSLJyyCiRc4FiLt1LJvoBO9THYCwLPqizYjUokhnGr/ntUlwnMmHd9w6P+YAr4gjtX1
w/ijVBk1jZgv1TFZM8K0JsIrFT8nM3T3TYO5IlKDCAofpWJdz5ntl0AA2RT7TvKDmrFDbNIFC0tx
bGOyS8MRM+EfG37oSmU/N3mfr3IdCCrYu+GTjI0IVfInCuefYTpZZ9XAH1qgKTwXfVJ6xPmQ0aai
LTKrsfFLV3/lCx1XeV0267L/YeVtsBIitq+LPfuQyPa1HvWZDxryY7ORpRE+p17cCQM91jv3Mo9l
y/yNUQAtcsBMD34UUcl0Q9O0L4WZr6WW46laPEYGkNQ2wmhbGaH6zb6KGayUn9hJf4V0MG51Spwt
O4fqmCfNvVaUABVyfhmLYbg0balv0cyxyWDZcMxBDcRqixApHM9KkwZ3uHxgE0fxazjKaLqZDGFv
db+kYSepr/dh/SKiIbjp5fxMIzPxe5obl2TajiTWUZaOh6dcyc1PMZMaVgMOvKcKcQZF38gTmXuW
NyaoatyXR2q8YlL/gy+cPTH7kOShhuSFFqtJMuoMWg9SHKHSoWV1xdiTTXe9R5ChCKJCaDNiFLBn
86WuWJRQ0GeQFxPk/MQcPWAd+pYWV3mzA+3nmA3TR6LFeyclpcFRkukjDuuLrLRoNcAD2/QPr8Ns
4LNy7GDVjygg+jr+HUdd+pESgbgBUaFsFAbbdWk27Z6qIRAACkb4pgvzzqQR3nAab42CDQdEnM8o
IFen7z9RjLJDKsU3EE1odgGodlNLsAybXyos4L3qKCYRPYby3FCsgRw9mlsqFCD89Lr4EmQocvJX
3TbTol+N0cTvxG0HhpSUUN32gtCScaeN5Lujjs62KMt+VaJFXdeVae064ZBFgwdyK3nPexE9MQyg
UXHbLSmzyK1r46VloVLyb/6iDAP30vbsoKyPwqSOBPau3Q8jncYgZw8UQcqa9fZnMFrlUcSl5WUk
Qh7HWVNWhgiTTYtU6DqknQUTt16GVeenXhWeTffgd+vYqzn7+YjRpT0Gv69naHabCVtkSDiifLZt
8hToGwfrxzDLxpqCUi0/h0rpbqEe/5k1C4fxW2RTH8ztqHvKTFqpcnZJCenEBoysBI2UUrWkJ+5X
ARXm2cmdez7lldf0FtZimRYbsGGbzKErOBdzfzXdRN1ZUzqy9XZfLVnTDJPmNlVG7VDN8zvUDmBD
FX9nqNdvgllhnRMGRiV9EtekdYxD69C8rfARI7qntiN6gC6t8ZbGOUovYgfZprw5bmV8i047941z
C6v6sR6NDwTa7qQ9hsfHhW7D/y2IYi7MxrjoWvx7HOqGDCuCJTpMSmu9Mo5lZFW3x4VKtVYHcHGx
A1SQNsGMEKODcyOUehtEWP6syhC3APHgNlbAo0Gq0bpIfnZwE11aHJ14s2F6P7vxnL4U8UFP5x8d
JXnmbr0+wwa+5XVU+pg021tqDx9QFOJNRwY0ycqcO6y1jnXTQPrFRzyjN7xNkT7ehuB7NKXEFMo0
pOpIFdkJr9wZLJA11NXmUW+Ji6bxB6OybyJh6MSHChM4hEhFJl9+Rojeria2TMfYsq45wLQDfTa0
JZncP1bHzMLntNM7ZLudsqlwH7OJKillt/FPa7SsXYnpiBLLPdBl9Z1TQfaarlYZlQSYKNiFzYyJ
A2chSzhzW1uYx1ttME+FTjnSskkOtBNrOBnDpjJZZTSKBgJxSvysyYI1tVr77kYpIquIHMzGpn6l
TOQhZhXBSrWTsyUqlKNIit1g4VQ2ddJkkCWHpp0Axy7Zz40OtX3+4nS0NjMWtw2b6/SkUQgH51Qe
sf8RystfTNpinq7jzaw3Dr/5znwZGusdPtHoVxkzST5XT/TqakZp+RlafJKMTcDe6ubNzIqapu0Q
7HqzuUCoKZ6zqWxWWo8TExDoN4tzfI5ufcbjwglr2iYqyvYZ2bnxw8z4JQrES7D94t94GQOMp0r0
ZJiLwJDopBcHplmdsgzBGJN/x11znay5+hNh2tGaIHzC0ZR4ORH0GlDjHwXl5DVbseTWIlcY69q5
afUzuWZYLlvbuNd29Q3Re1sLM9iB+PpBtI7cCFS69/BZFjZdoyCSp1pBlywtsrfgA6GiFSWLRwmR
REE7C2HzbShwQ0+9XGS9xG8AEbMubZP+yiL9O9Zj/RTRW9vYJAOf7Saod44VzZ7jtunGVWl2sPoH
/Kgz0hnFa7+oDclMVPcsuYKVDLRDMUw1IT71L4Cv2Wdh1/YKYAU6FmLat0nTxudgTn/qIQbD3ohs
P4d1B+hUAqvqKQYrlkvff3DB5gJeBUV+a4G0K1GjwSVpxo3Tq9q6UXW00QlA5bYIzFvUi4YgDtVd
sQPoDBN3nuP0WKSgFZPnFDcUVGqVor/g/8U+wJFhe2ioGqEkg0C5Co4tbOdD2Xbh8XFhSlvbOjhP
z1Vf0KvvJvc4xZV7VJdrrZwVz26W3PCQX201vs8Aig49sl8mTT18yco5vSi5FSCkisa7K/maNaNh
PZNKZ0ew7XRMZWB4mopoHPLR6AHjyk6dM/4MW7yogWvA2bBVf+44QbJZQSwSuB14YRXVTcH/Kwad
dEVNF2F/TH0MkUfpjjjhcvXWjm6ytyb8XyhXIa+ZIqO6Yx+1GmgV9OfSw69hb4iGKH0UA/paNAya
miZ1fBioGwW/+qLNZy+0DX1HZ/NLk/kxafXw2UxQu9I9Ju4SG5Y/BOq0iTPTXKUkCOxYwZbAssOW
io4a+0kh14sdwGOU6e4pe6l91AevpTVyZlaFjTNf+TUPC08Mf5Kp9M3TrDQYE3KATDyPtqU7/tab
/+PszJbjVrIs+ytl97mR5XDMZpX5AMQcHIKTJOoFpoHCPM/4+lrgzS4Tg2pGd2fmQ8pEMRARgPvx
c/Ze27oqh5atNlBfmlYDiZTm4040HhMo7ptIqkAV8S8L6zkJcuUI0XTfB9gTx4rHmsFRv+6zYHkW
l+NoyJfXZW6vKLtWregTDQWcgWBVVgoju5Hxvcl81Ri/KCLJV0AmKi+OWtiGiIdKmzM+5v6/g1DI
NPlzYob2NrwT1x2JdJqpOhZKGR2ByhJ0+uPbfZQH5Guo/2smmTTRB3QGZHx+ZRRqAH6IzSNnKpbL
WTd3VkP+1GBQPWIwDK8pyTlkNLK9gWk27+l7/gwG3lDcynhdGvJIubW1UPycOJNEp7poNvPs6N+E
xFQcAuDeMnFC+OLMnjMQJlHluLa6OBHXbB3iGgj298TgS0pGdeRcqxcEW4S3dmUMp9+STf6dHfJ7
Voh8m2/29zs3TN10dFUIjSPj23de1HPKEYzgd30oFYpZe/b6WSlJ+Q3KDWbWYOPkqbrPIc9mkPKX
5gi0VxUURUhI30YG3/JGpHyv5ICGc0BHFusOwK3R9qrAmU6RaXAknerjx9f9Nnn29bItop2kMFTd
NBHRvb1saqeKFB2OJ5U+XQM8Uw95lO3Hbp5WWgIkmkb/7M2pHV2IeX2b47m8rm6pJKrYgI2Zi0jx
9nXbWCn8VI+gj0yaviFsi4AMemsqnFwgO7s2Ni4EWJn8wr+De5akmr9fUDM4bOga6R1Qlt6+YKKG
RW+FIW8U2uS+R6Fb3YVqh9BF9/MLH6r6/t0ZDGVUzmVyaaOLs8fAGO3YaGKqtcgfw4PIpuI6b6Y7
X8XtoieFeZK507OcF+JJ15kUobnV2t688gf5Be+HuE3IQ2gUTcH4mkBOYGhz4X59/71bLHkGX4K0
DFPKsyvUbMM3W3+gwcJJao8bDHtRVhywFgLn0RiYsOvdgDmIbz++35bYnrPvAZMnRBHTNlQN5fjZ
C/cl2ikqRcBGpNTr42dnyPNH1kJmdUu0nNbpJ9V+DkpFf3Dg0vgAyAjD6Gqv1Yv0vprksMqMKtm8
/rEDvH+vWepj0FxYyf7wFdqWMDW2aIfBjmaePRic05ywawiDb+ZE0OHJyNdFHeTUFqZlB+uCign2
rhvWCsr8KNXyO6TNBIw1anLkjO1sQBip9+1LSX5GQ+938/Hn+JqX+OZ+1qH1qFLy7mxjuanP7mdd
HaWhzpnHJPMombMSBFQ6+8IK5brRiQQveLq2SAXTNW/gpYj64NEX2VNOUtvGHNTmBkF+c1PoNAWm
qmYMTGsd7CPVZDZorSvKJN3iZCWuVgnX/ZBtKgT+P6yqIkuAGdVGTwR6/6UWbfJx9fG7U5cwubN3
pzsO6fMGQXoWu8nbd1eYonTw5QM5bIxHA62FEjQ/E39Y0TBdB4nYB4navHTSlXWYfI2M7FMOl+eR
hsLVx1fyGmt3diWGKXRuVN1h/na+bkhO4lmkQvJMAPBWMBrmVgBqGAQZKgEhQ9CoyLZQrkzFaK9i
J/+qN+ntK8JgjpUNRsly69MMIrrD2k4EVn0Z2gGCZ9oTd8YA1JyHvZy0cBXmzXwoh7g/IdmtcNsq
2VonjijTKiRQ2AWdJJ48wB5I59Uk2MP/vPChv76V87fK9qVyRpOOJe2zWx4UHxPMpenE0QBgBTfY
XneqHekA85GJtPKgNMNL61T6jpA0MnMX3bqFJ/lVWWGPre8JLWRIKbNbfQmvVIl0q+hCjbF+b6jO
pes15fubxGSr1einUHAY50sJM8hsZtOgQzfOd4XDYUxN+nu1iWeCb0v/pu8TbBWZFe+msX1ktuQf
e2qsrUTHSRDRl3Hyzeeig/IkLQL8YIR+q7UoBGtoQMnzybtB8UtDWFsymk0FaFlFOklKt5YUTxPA
CEUxMpzbV5tul7YWh/+x3GdtEiLtAFmW9nyDowWVok3s+RgPOfTMPDA2NbzuTVjlMMp0WGUB4qYr
k+xd0g0a2IdhGO/jaJq9vIedrGYhjFVpfuqLPr3qmv5HRsHu+iGGutax0dMp0UNoDwLAnrOHYFDS
c54YQA0PQW4DOtGiC3eK+q7MM4QG3s0gr17V2D7ONtMGeZwhojDz6GbrHEp9BqlfI4qWgrHr9z4V
sLaNITsGvZojACgpiibtVhBtgez7Jc0U475QNG3/8bN6vmpokmxKwaqtMovnwpyzVYNJaydosDDS
myvHGwtevNPEjIgND6pNFNgW1Rie78kg/ne6Jhuxzob5hczAyo26/vvHl3O2xS5XQz1FyUEGGh/U
+dWUTtyGzJJITCxVG5SOhbwU3WuMAAmr3NLF7nqzvJCQfp5Yp0lTWha7giGx/WhUIG9XTsPGs1c6
qA5NiGV3/tyPa44xIdSNRTCg9N+KQca7kM73voJJ5Sw/8PH7Vs9K4b8vYbkASeKvbZ7XFiakaBJ1
ShLsv+GQucZwLh4HC9uB2jo9kdn5WjVDHPwgdCzZ7/6eeH18DWc3KJeg0bXVhaob8Dagbr39FBrD
qod4WmIvleGnz6zTc4ruZyp5zD9+obNyZnkhA6CwDnOUVFRNP3sSwikCPFETLBtYMfmAyadO4Nae
oGbUgJ8r4VDWND80aOEfv+4f3qBpqoDgNF7d0Z1lbfztoDUITpysZYo7+iVzluUdpkpCVOry/y68
1B/eo+3YlOmGXOp29ey1Ut80ODIzMiu1YPKKKhtPxmDE+yj4LLL+i46W6bpqYn0XpK+GNd++Keg6
uYrtT187iS9aC2H1yTLbDzQ77tCs2s6VWUbYJpoRa60fwLsohm6dFL2DxSLbElDieKUaaXdJ2mIH
R1oIBGwT2MV0HCgBpyCDWLXgBit7ESRohwgtxQ2gxzVT1p3VGkLncYOmj/tm5Yda8rUeBZbJQNsn
ZDuhKR+7BSByIidlokGVdHeVxlIsJc6kolDmtR9U6ZfGhJhuh6jhpJ2AXUrEjZGa841SpvOFb/Ts
zMCdhDXC1A2eWRpD5HC9/UbzlvjamJhsD/qCxM8x3lk16sPe/pTZ6FrJ807cC18sv/G3/f71FTWe
DqS3nALe3UMLaoRsaYoYteoRWw5PfdY9Cf7/xy/z/vZZEr+Xak5VTdU+f2NxFCOSRVrs4V3knKPq
j4FZTfieoIu2/loPek9pihsd8cmFN/huBeYjtYkDtRAkW3yyZzdu1AnL7hMkJqVCqJKjkH8Wzf4N
6qfRixwpDkNnIjG0Ly2AZ9Xr8sGa0tCQyxJfwpH17HXnyYSNLgFGIkODTmSRmGimJc0hOqxHsx1R
sFhOTweNlTgPK8Z2tdNv2rHEOBYhpRrD5sJxT/3DR8GeyCZk41bkbZ9tC32OryjWwPfUTZ5hNUtW
FWKyg1AmB4CXfT+RY7xPRZVehwzp3Mky+tUcVMySioLplK8YG9hNx2iw7gDthockm2YXAGi/+/hm
kUuReXZTWjwINr0j0ho5qb99DDIgYYxftcDrDRMHbQa/JLCH8YUwl3rSBEhUshfLNgm8MBGNWxgA
A1j+Km+O/R/rkLAsr3Z8ucr9jpkUeNPJWqI9Z9IuI8WUuxkeEwV9x4+aCGBFF1yoQt4/x3zMqDJU
gTKYt3JWRWdZWnYOim63qqcnde73USMxm5jtE/+MUAf9wrrxficgntbinKRzenBM4+xmU2MoA304
kdc+j69PMa3b/6+n2DRZn157BbaQ598L0oyRFlQXeIWN528Kus8TFhRYbDVWvGCNBCRfBcJOyFFj
gvHxTfGHt0jTQOdT5f29L/SHtrUDTaWtxi5zWBaqTETYhi4tVO+/Oe45nVaRSifM4gT09taj+Rs1
bYWEwpoD7QDMVmHkHhb+iXlXTjxi+/P/9W1ZnNw5bnGXU03bZ7e6EWKmiFuHURTMGFcpBXBikjpW
l9/ZUu68fahYgG3bVOm8IO48f6XWyqaoiG3fpU+RP+T0kV/LQcWabsNw0Dcfv68/vJq9dBNNR7Do
AtJ++zlmQ1FNqKkW+tg0nLpsXTS02MKRBNHUbv4dvv1/7DnL96stPSBG6hr1Liubvtw9v5VCHBGj
SA9b3yVz0U0hHhEvLsnwLWM0M0vYS20W6sbPYbwNYkxvxij9nprixmz8+qqRBV0DK7+1YpXN1ip/
9IN2JZAIF04QXi/D7JEU843MG/O+aM3G/fizer85csX6cpKyKFMNeXbx/sTQxyJYE6p3Wq2FQsB0
Fs396lXnSTBzthLBwuPVtHuwPRdL9T99dqbtcFKhW2m8WzwW/oGKOFNx+7jzt9YkfrwWbbkJti12
hi1TcH8javkgkEPvdeA17qAn38uu1U7EAtkXHvR3dw49YVW1dPpZQr5vuiVZ7KBEccjOLrobPozX
IR+tD+to4RO6cIp9tyVyONFNwkDQF/L46We3qTInda/zagitker6WsuW86nMgo2WPAwmpQpmu0sf
+PmYAB4lPS0JAsVZSiJqg7c3a1fGvWKiuHGnxtCfC0RVK951fOUU07DOBJL/GFelZ3dZ+ENC1Gvi
gJ3Odr5UbV1eIclpjlH+SO7piXlJQFaC63R+BJk1NK+zsYIvMwOn+vgefX+g46ItQcnMf7hVzw85
Y6c1tokmz+3CEjqePtyNTtbuNA1ij4NFc2WOpbUpY/Si7ZQR2PyQqHV8oRP3bhPgIjD6EhTPpspx
5Gy1JDrY5oygUdIv0hT0gne2WCzfjh1fqEHOp1jLl8SLabxRqQntXWHsc6Yv4ooZ8MyYfd/9QsVe
6IG5nfFEuHNmgKRl0QE9PLz0IXPxjAbOIbb68Og07XXT9h1tHsyJcgbspWdVuwtFmJ9KVR4DvqgT
Swtm5qyjGYDtNemd6auqlN2GBC6yHPPy1lwsPyEG10NNi0oPc4FePMkfwplmFec09TBjIlhf+Jrf
lV7clkwsEEI7jC9A4L29NyfcumA2h+XebPEem2rD5KEnZsfRb81A3Y9lpm7IMiXAUaUhyQE3RFms
3eBoTO7kFJ3K1rn++Jrka638ZuviopZjg2Nx0KYiPHtgmmDALx2yQHY4x/Y50ENEhV/tjsCnGlu8
SzPvhvZ3sBki03ZpyapXgN3CvDvJzrjTNefWgHuwgwgNCDkKi3vW2y9R3iTwIRGBxf7n3qyz1TgW
w4MmCLo2Yi2/pZMGYt90vpPgIO/opuA+RoxsxCQgNTOIAjHsygnlLGA+uGK2NuyyurcpTB+QOnX4
KhRyuYd81fgEGgLG8gb0QrsyIEm+NkiYyKiXbqpxAF/fM+Fgc0b63zvl7SStnzne9mOqgOXsJ+eg
zL6+JhfRcO0MGV/Uc/xtyvzJUq5Tq832tVOHq4H5Fj375hmPQnojkoiQVMu/LsP2Ogst5YRrlAwE
pk6M3OksSx4hCe6PFop9pZV9fICBeGsqZf1zNVTDcXbM+YC53DlmZbhFTo9rzBCf+kH50sFDvOur
KrpjZv/LgvmGNuiQJk5HHAt6ExOQ623RDAEpGva4aVP01oYWL0rm8vOQdTp2xkXwqPfBwe7j1Ktx
x6+waOHOU7unMKW1rrDL75QCsWMzJdNT2OBImDp5B+L7pRrJgCjJ0T7IEq+LrllA8aQeHEJDMQ6x
k1gu8DAs9nQrTnIBn8x58TML2mJfVE3tCRpQEJ4hnZNyKK1aRw9vEF5gFMkVi3CJ8UxeY3tSHrP8
i1nP2dqMLe3aLrOTvQhTkp7MaxId/CsH8cKsaso1LYdNEkjba9RKbFuIzdexncAwL6Zdl9gvMP/M
vd7HHFloYoxM+NxX/HUMJFPOmnE7LESRwOqqr8G0StBZH3tRnzACNIzsB21bpkj7mpCzkOj7cC+1
sV8VdL7oDaPPzULth1JF4aMIC+5U/JrHsiJlaprL/laLxr0PhgS9sTODoNfAsnS2eqtZ8bPmTCNc
X4CO6CxXACaCo90l1ae8fgpBoHsxxslru57CjRp09a5KESvbKgRmZ06T2yRtvhpZXtw6ifnLNMLi
rm0gB+ftbbOM88pc/LKyyLm2k/mzjkAQ2TZONbW5DtWRKI4YgUJXwOyexa4X1vQACKfBrOZ7HNP8
a3+yEZuH9VcldFLS2SvpBtW1Fh2xcfYnFRrNKashLVaoJAnOdsKdZqjJSTg4XZpBudTne1eZODZT
BjrLjEw5IZxvgQ2FKyhhC2sCGXyBSr1ehchwIiEBpqYXt6D3rWxebzkXWJy6BMP55Xp+K2r9YS6F
KSlql9y4EdUNXa6eCkUz652TIHZEFFB5OZv/zdjitq0S7kcj+tQbOXnUSv7t43X4vFZi5aP7p0qW
g6WTcz5tJCkwrS0fAhSAKxjbPhTwWJJ5QR2gb3FKI6sd13M0Pn38suefOi9LicYMnREgGoVzOUls
KxE2fV52Bs4wZDar71Ic27Sw7xEZf/xi71rnvBr6a4dpL1s/s8ezgtBPI9k1oUALnHfFEaStfxWp
ZEiJLptWuQ3jACycui1stCRSo0+oYOm9sAmf78HLNVB3cALVlw7C+dkJ0EAXFUUHF2xgvFZkVKBB
4eh/nzr+882hqfnXf/HnH8ziara99uyP/3osMv73X8u/+Z+fefsv/nUd/UBRU/xqP/yp7Utx8y17
ac5/6M1v5tX/fXWrb+23N39Yw1hup7vupZ7uXxrmZK9XgeBo+cn/27/8j5fX3/I4lS///OtH0eXt
8tsCggv/+vdfLTKQ13HIf/7++//9l8sb+OdfXl18ayMejb9/2f/8i5dvTcs/dv5BA4SmHnU7ZTBH
zb/+Y0Cnxd9o/+BYza0DWZNyhZbqX/+RF7TB/vmXbv7D0GyTsyn7Hm3I5UFuEKMufyX/ofE02ZyS
deobjsp//e8rO/1dAf39lf1ZevXahf+tUJI0gDSLgQe/yeQ4bCzdjd9WDDsMk7SKgIyJmXNTtHim
IMss2Tpm5+pAIRVlIMVTAk0CP4Ha007qtRyaB20y7Aun2vPl6++LkVJlPiEsdB7Lbf7bxWQTClpi
bxBCFUF0V9nhhlUV/zo8T2o1c6M2ww5xw01rzNoKDiueSV9sU+Ulc4Lu0sHhrK/zejGmzcoF3V4V
DEveXoxjlUxGCi5mxsTAKFZrdnVW38+ROGg9ypo6e8lJOIACkEeuPeem18fBuNeVKf0UoPKuu/m5
UkPnhM9MHKGImKshkT1wE42KP4welYB4lrSf/cPQmMRezsZ4mnoMddYUQJHvxLBFYIscEIX62gir
dYG49jTVjnote6yJAwTvJtKkO5ht4smyVm9bTB7uYEeAViBzNtI/TM6mrKOHYGEGFPgJhxo5RJ7i
Amqz9uirkqKiYNNGYblX6vTKEalxhRzYJUuHKLBQku9u9eLC2fC1QfHutuOjtW17Eb4ZZxsVOJa+
JUozWGxIznbC6QVyKxAIVrHK5WHjH+bGcUN28jVxy6YXMRhCiNp6hpnPD0IFIBIpfsCn3VEYAjIz
whA/RaxmaBgr/1BWjGkns0Eeh79Yic1orQBSiCG9bD9e/+Uf7pPlQeSQQQcCIYQ8u08EqA/SARTX
IQTYyXdt26nAqzlksiIw8iqrZwONAykTOxPWBss/MbWpmn9C0AUvY1NisN31SteunXp58DRDOQBG
JigsBkKigaTrdZUkXJBkigoyVSj1rzHFqq0FF06w8mzjXG553WHDfj3EYmE/28oQViGFmHgrad0B
06cq2iRo0o6pljyHOfIIckrroPrklDgFR0CqQdf1j4NJslpEhgUhBMpR90Mqwdo5lKSaEXQcb+vS
1EkeiIWbEGK7KRQyrNJcrDQnJ2TOwuJMPK91oU3D8J7P/ewWQ2Ig7aXNZ1EUnUkrzVKJUYezJ0aj
DjYemoLnk/rG7BD2V5ydZDpFm7zgOFeQb5uQPrCZVFjtbTjarlDz6JSMPy0M0CoFtpTTtogDfOh8
IZ4qstLNzGLdJvc5nggibtcc/pNd3jduP6nd6cXUwHWmfvMlLUPpsoZS/5hBtu8TYdyTHEsHJtYC
qrAaH85otFiE+m3YwQhuE2k+GQqTTBUHaJaaD0DzeUCNpl+xTgGl7khvyKv5uU+Uq9pvIRY18quN
C/jBCtWHKUDVPDjVg+VT1JbFribm7gbXKkN0TAgrayZPccQ47U04RzSc9PbckI8rim0XzsJrUvGs
WINDbm50xUlHbADFqitb2WuE+a0LIbItxpGHMC5PjjPUngkTxhuKcpGuJ64FI6uGW7p1lvOrhX3Z
NfNObiD5Ezez0KuTimRLXUuvjaotVjhGG0+vZvuGicfoKQHZh/qI+UvOXfZVUaxVmqML8tsi3rcY
gBXVWZFRhk/Ukht2XNeXlf4VMwacvCQbyCOe5SrCi7FWdLs65X6CwiWoEQ6EmKPMXHyeOkM8k8db
cAqonjrRGkcKNpx2fnzVZNUTnkHSIoyx2H+8UrxW32/uyOXh0ln02GkX+eRZL6oPrHHuLTrcekN3
uwf9H9tEYBQzAvw4pwPtUCfv84qITry3BRbzoTzMfk94EE5RpxS9V8uw3Gn5cFcQp3thx1PPqkge
f9rujmApoyhhxzt7/Klva1GP9PudAPAfKnE05/eDyV5rhzoVJZE2IaaRY2JZuyUrBHlRGmyIYeAJ
JhThwqf1fl2l7hEcHiieONJQ57wpBizyJHRfiRRXr76jPvuJSEy767T0Fh1augoktYlfYKFQUhu6
xnIXCYUcirlLV2n51FRFeCjDfF4B+9BXmMouXN775YVOs7l04anQTCQrby+vxyIW9ILlxZ/AvE7T
dm6Qd8Yi+JH4ZNk00KnXiTp1Sy4mg640/M6m65patcdgNhAIJslMpCViXmiGn89sl2+RT0BawnIk
F/cqAf2tiMpnnKC5wuB86JhnFDBF5BheqyKeNwjo90WXWnu03QAhrfH7PLPv8ExBfEuiq4G8K3g0
EWi0IvmaEvnYtGnp+UF/Qc973tBeLpKHAME7UwROaudiH8OuazoUmeK2Wcco2SGBJZB9yOdD2FOI
LUe7Xk5dtza+972AT+1N5RMGkvlLFsjHuS3qfV63L0XKtoPtpXuGLMecKtL7XUUebDyU06Wn97WR
+ebxNVCxGCh39EUfRD/+7TfOdEjMghkHixeFGxRSGxibH6O8UAi/1kg82Be68tR0wVMI32BLWgOp
DHp8Wyt4l7qROLjKWZLYmuTnOMzFZ/K2bsxYfIlRxq6MFm4DllIYXWgFgeYQk8ogR0FgmIcQslS0
D+PiwQBGvytspO/4pIpdg63aixpD3I2rF1prcpNGLOkZGL31qOXBvlFQQQvLAion+q2aYtycNS09
DSOkgSQzNllljdcMYk8cOsy9ZiX2zsBU676Caw0l3+YTfTSbvJ8NoSJoV+3o6BujeuTu2wV9lxwn
LCFuD1DAjZLG3JLm52+6Eez6hO9LSWfYF+h1SIAjzUQt2nXSdDu/y/Ij/LvOs8vigMu5dxcP003J
jx46DRz4LFPw00BkmmBG4g+TaNO2BPUomrwy+xb76dKBcuJsAyS8d5WkrHd9RnpEIj6pqcB3badw
ZFsr5l1L7hfik71gWIyGibNFukTiqF1+Z8tNcWxPL3ZKZk3KOHyDZ4Q0VZhuwVKmhUZxlfioGKwu
NTYXVpHlnjm/pxYE0HLiQfV//hzUdPXCzBQMazpPYny+IvJQ3xJmceB8Pm998gf5EFK56hmkEw44
/oRuF9D8H9QvH1/K60udXQrCFyQ9prUsuedz7JqGetsukL0sq7t9BIScqZDEEdl1zSbTCP/UdWS9
wGg3vRN8AyoCdblZZ/jctyIovvkxFnxFa+i2COIll93KzMhvyzlf8d3qmqvgViOZD+dwo9QrHven
xESH29v5davDd+dzv1AFns8BlnVGx0oh6dhbDM/EWRFoMxbKAjtU3HBu9+gTHN4dGaMzAXWDqh5T
i7iTnKC1bphbEgH9TwqRtKvBKQBVmKwo0qGaoJmqr7SpHG+m4tlGgHjI0obTaGf9UgbwHUHfrsMJ
iXlWxI/VPJD9SB8b7SLI16lqAHyG/TIgeCCwW26V4dKkjYXm/W1koFjSODOjtdDss7Nqjp/eRibE
BHT4bBYE2GmdZtNTn6+tEfPlHGtHiKvPptaBrrJY5FUodGRHZLiqeLqfY9X40flZc6vTG58mcgjb
Lo1285SHt9yDXtPQyB0yXK0MPIpP3Mc/ulppoLvF12PvT0CKGh/HLEbEpu88WAZuQJSKPhbPP8si
YwHqg+OcGsGncbTv4PW7SVGkX2wrvIuAE7r1wAggCNNftG+p4zpto8hyujZJAqrn9qoM4RfaKNlq
7O5MmZKdFeENxB1HLvAIm0vxD9Uy2orn8rloCQ23fQ56I0U9ddYY7Mqx/66OEUF48wMvlRyKCdI2
it5xP0a499I6xlY3leFBpw+ykoHdeLIlOXOBtogJ83lcmqe473/EKi5jah9jXbAkr6Q/UMAZJCwy
2tsNlWzohVePVlnXZND014Hl7Mo6uxY5mnAEYMyaSFdi4EQWW5h+9oNWPWS06JHG1DOF1Ulv4577
s+qYRDA6GWQEHDTVT6UyGKvXKNaE8m+1II0TE3JS2fXNutYhpunaJFy/GEs4K7VYAUO3vaTKEYwP
/nM6MKJaIENOZ0HgKtaa6uyH3GnWrVW2iO2HfYtSHxvzLXPt7/Ci8b4L5xakhuoRNLjz5/IHEiHl
ycSdLGfcjUrAYIabyTWTbtzNKoHX3F4PrFZPba7e2qJVj1g8r5Oy5XWlHm2clncV9Oa2tNgws0Y0
O2K78y1AXUJT6lijqZH3DlBy34R520Mmib/pJeTWmiHiaugyABhGZbEPaKY7hD8pG5qnsdDuC7Zr
YEQ2kAFR1Z6aVeOphkJycMa7V0YZ3r3Putp/DgxMvOSZ4QCxXlJfNPughLrr10xgyU44jcRve4we
iq0sZz5SgoNbukNM1qHOIygLsMUQsJeQ8OKpcJBccJgvWubsw4TOmaJFwpUzADTd8tm4wwPPJVSm
aaNRKbt9yDRwtIZfpPKsM/KxtpLgUDIwOYZVviTUfGYfG8HEBL0SHAKSo8hk7NzCJJ5uPw2cEOgw
LXYr21gVLQnGWPRA0vpW5UIKy1asrfUeERmSVfwmHn7A+iHkDfPRqvf90mkB4W7uaJoZTBcnLFG+
ta3q6lfSwPInoW+IoUKqDglZ0Gr2CSbxU5/7OmfVtIUiOsSub0b9i6HfGBgic5b3CxODP/QjNYRG
aLY4IAEZf3Vv/Fa9+qY/5hPQHzdAdA2fh+TZzAH/WkSnV/ERaVU0pMzHJIZEE002TJqonT07BFD4
8Yb4p0La5GCBY0pS478zOfY02uhVsKgOjdA2BfgJbwCPSvpL+FznpFDWJRlDmu8AN+sJMJFWubVw
8W7zrDll5BmsKnvYAsFsPS2UwhPaVx9sxYWDyB9LaZyJbNsGR14E12/LUtoQxhzpyFULYUPHHf1x
1zGLjP10XuNubTajoA61ZKy4hhkyK+Nszaj4pWxyog/ZvhR+t5sPjbXtIq1jxlx9CzAZkkehahtf
H8Mr3ey+X/hw/1D4vBrkuENtdfnv26tm8Fc3IxRrTy8HWPGFL3fOROgfEXrSmlbhpPOUAc5ZNYET
uiq0Ce64HAl4kJ4+vhTrD5snhyXGZQgYOPa+evp+u+VG8tcmiwxvT8Kr3iYjDAUFcH4/Vat+ruY1
DR3Y6W1UHgd7VD2RD+UpAmC446SkbSw8CbmTtg+isX+wXLePkYMdHjICHc06fgiN6r4xQGSqJPwV
ETeEIdu1bONmjzpyF0ekYdjWGLqJIyBfV8mRHLWJmAsHOoWar2pbhzZKWVY6Q/sNSDcNrSrQb3Il
keQ6zr8w46qbSSdrWIUfD7hpjzuxvjFTa507LS1GAY2LZAJ3LDr/0C0zYPC7wO35ScbprZeORAWG
bXpVzKmXtWlB+k/5Y6hYS5qkMO6a8SqpBPGseKGeLAhKqTY+1gw6rkYnVDxVm76Vsrx0/j+X0yyl
G81hgwKOYzYC8LM7JBvKQpMN3ByCvf2DRkRmN6rNMQNn4FqVOa15Oq+CUm/XtcWAPsqHX/pcgFdq
iNSTZDgFAEDnzgBWo2FuZGNhvSNO0kDHAGaCaeSz1Y23nZw4kSxt51YD42sPLXd+xn7U5gw4qpLc
w14e53L01KG1Vn0CurlL/JIHX7mw4mh/aMAsYiXU34yDUNUsYqbf7kQfLH8QiSjwrEXdEcT0fWmK
nzCs39XUuORHisJr+4pkT4dh7qgTbgjiJYHNgTKINchN/Dhfj3joDrGkQum/BkncPyThuEvnVgKn
026UrArWRQiMi+NcAcYdEtDUk47eg2D3OPDrOO3zcN/gmvWWfpnS5+pzNXxqAlldEOpozrI6vTl1
WAjsBcMxXTXxHp0PAqSDJgbZICVmnThrFS4TJZ1Pd1QXTzNusbVvg1jtrqyxFp/bfv6EgM3T23F8
QfP7qXBS5xnEz49RluY2Cj+Ddryv6EkOUV7sDQOGUTvLeoeMlaBzTo98usWqUnJ1NSvdp0gW38y5
8RIL5Jw1KDQiWRRnmpbrtJx3eUo7tohrKBeNcwT20bq+T7EbDz0fZf9rCNJ6rYdB6pmy3BJPxDPm
aASxd82NkjRuY8YzksxI3TD6rSB97zVIbWOHx2/WifMyKhYJw1FZ36p+Hcs0B10DaFtM6lMaPU8B
7D1dYTMmrTT1Wkf/TFTIfgC/5fqidDnOgJ2mgePiJP2m+ADuWRjQiACTmDPu0CIQX6EXetVscWQM
SoLIx/uAgp+So9sPs7jtLJ2oMLh64MxgmsXGrgZdSkQRdKs+XPmFkC6zdm1dSiLWJ2/iDawzGi4u
SkObiotM19x0wFcpzSqdjKXT8I1QElJhasT1oTN86QxWHARFIJhLZ03656Nq9qTbQoKNls5h02CS
bYhRabNFJxaUV0EVXVlNdJ+p6rRryCnxOmyXgDQerAqvTWZGwPLA4Y9tM+0Qlhw6m9s/nKHjAaK0
EoRKJsIlAOH0UKHOlFKcJOea5JUuWcYofXQLKwfrYtsoJskf+SmubRit6rAzZvObqOlLB315i0+V
EUb+SRfVMzaAjQ9nCZxwWR0gNEaeXA4yUtZELXTlrQSzMVtfy4Y+vejT3DOM+KEZVXo50iRdXr2p
sgx6lBJmqIHcsYMXa5vTlslIuSFriDxZao1RJx+lN6ppnYDtcgfGsPdEnOh4JMN621mtlRJ3SGiJ
bO3bIn4y6jLbZh3rlWJH8K2SeddVXJvtFPM97d753tbbwp3SOD7oAJb/m7Az660T+b72J0JiHm6B
M/t4jhP7BtlxAhTFPBV8+vch782/k58SqdWt7o7swwGqdu291nq2LG0iXL1jQ6YIDhege63J/VTN
CuC1mmoazoAoyUKDow20ZU2n4IJJR7s1zeyutef61LhBeU2TtbxO4kE0pnfmodchc1pUr4bVLZwI
eDwHNSy7KqeVIrMijzRsYifHMNPbIOOxL+wGVGKwhnNtVzESUG3OnwJoKBK6C3d1ek5JxjjaDYbl
PMH4r7LhjhCoGcuzCO6a3AlAuHtPdd+5p2QBU5spILbEAb9biezvAhsNYt4uFf0HZPh5aj9bxpzd
mRlsoqX0Tz45EjfpUN0BhiN6inhoZzFvC7SqB4GUCNRpVh0MA1Fmvgj9RHMEhDE7NDOwA+Ga6zGD
mBG2lkViNOTIAncSMAby7n1r+mTyWaEHMdWZsQi44vHHVE5mHY322MV27/p7X6XvBoDAI5IBdwpN
tUA5BERqtP4YA/0YiDAW9j29xcfez2CWZu6NafbJzsg8g8aK+fYrMYok3C/aTNp3lcs5qlKXNzmz
u5PgfNCok2mQjkBaXLcbpmU4+n7PdFmBf0iq6k25HYPSflsOTIat+HHz+6rjXJzklnHjEiznjG48
cdw+uGX5sx+tHCgkyVh+MtwLi+ixzDCbHQOCZ93PussWAEYclZpeRb33YIrJZFrum8T1DoVAnWxJ
kJb5PCxhMbbqQfdTDp9kM9lUV52ANBQ4X4ig7O/7dn1cPcj1JqcOrSbkimxakDMbC2yE5XTNp+Z1
oBUbcXiXsaenT90g3tZ661FZb5YGgSh17XuhsiaGFMYNm0XFntAxnZ0MufNw94QNgbQmACrwkSAt
CrZ91dbTzut92iNt/ZUgsP4hbdLL0vH4Vi45REIRVMS0EIOwqopTXpO60/IfwwD/O0nJbCv6ZIvD
SlrVYXKNZpd4Ivua0/P0nFwiIrSCY99MMpoaMvMrV3ytXIivWuvxRHs6OZPNSJVuZrvKnHVaRfRe
tqiwZ+LLiWkb/pVX8ceMZdt9sZ9iRKW7y+DgvwXHPPgLXS4khmll9nHPMYhxtJz3C9nZR1z4D26O
dv/v9ba/VTH/2fIdpCakm7BvoJHkr//+Uq/03ZlMf6ocQ6EM7An61rrRuXg2mLgRISZ5COjjDKIq
e16zxpTPzar5Z9DUCx2NJfZbX3+2V+a4MiFqDjg28Fq6EV45fc48iWi+8ga5I9pQNh7IbiIaZtTS
eWUdMkM3H39FQTT1skuVbh8I8EdODYHoktMVRh1H47WVAcIJpX6m1SAejNaYQzH6A/TuY+dlyclW
DEj10jrY0+zj2EeZWqj2hk7k2RtsJLacpu9Su+CuLShcU736QKtKP9fQoWpMzf2APTQyAU/c5AO3
VdvymBIFPtRqv4510F0dt0l3hgcgocnT53W1rccWFDBKk+FsZ732qloFSDvHnt7NVE1rAabB3BjK
IveKb0v2uibZrpPT8uZuiG4vcck+Gjpsv0kgLzDPHhK/NG4s2tt/v8H/c/LuoMHT8fOQZuNto7P/
U8ai3hBVb5p0I5sF6yapMXGa5gFzdqYW47TNd3sPMjDOGi+75JPU7pAmW1FSE24E9bM9GtLx9t1S
n+REG8CsPeeeA9waCsuZkWxTqMGhacj2FvneERcU9aZyWCZGfTz8/WL+R2vVxsNMUW5ZyCN8czvI
/p+L6UpNTcgHOYb0kkivQVxzd/haifrbYCfErVkkHXEXnChpu5xmFzPntScGrZfJ22Jp2YPTozf3
tIIoDsAAmAjquy6QD75mnvrt7kwEVu80R76nBjJ95PTFzlTNfCBrM9ZyxeG4q16nwfowkZRUJjVR
AKUZ0JT3TUur6VRh3QohqoUJOCJiT8toIPX6AECr5qyzOs9Z2u3byizQ2CoLQIN+Q0+tfHAD9iKO
YKduwSFU93L+hyjxj7wHDm+833Q1cdG6W3TPf7+6PKP92AsmkQ7jg2ie+6vondcUCw1q5eLZsk3o
GXTEJ825Jk7+AE+kn5/tUb0VWHt3pREsx7/fzf+hMOMjMRPlWEmMFNaQ/36kbMowak1DSmRG9tIt
00vW0Cjv5pmmX65FaQNaMZ2JUq2CmTpMI/nJD6YUglnDBwNq8vfP80sB+9+10MGQvwn66DMhhfrt
kDvhkE3zQtK8Meh38oH7iHpofiHWLiu+VUk501pv9R1XM+JVzeISugz2Hj40TPT2qCXZd9lzFBx8
dmltqUO0r4+Kht9DZ7intQg4CyMDaUtJdnZScrbF/wBJ3qJvCumFvPd4qnpj7yqUbCbVfeZrsXCq
h8HsHiRi/+u8zE//uOrtqv64asa/eP1IfmP3+e9dGBAwLxN0+Mhhupy388ar9U+Bm4/7IahwBzUF
6XZ9hnR2tYtYq0p5V2Xr4zjWTDia5lQXxfOwOPJWkoQS5kyRAD8CzQ1sTh3Tis5mJDU3s+PJH+wX
2tbJvsigMZPndcjs0cbsu0y7X5dnqW8TKqJ/TYv/ONfy7DOLQRlGy29TEP73EmnnV3ktW5zTifem
e3SVF3e+U2vHtHZrFS+rc7UTUsCdFtVLt8KCs9Ax/Hq/tZqk57Rl2+qCcdxN7nrSxM7ZQkH+fiN+
N0HSY+H99DydgKJtfftlq/4/i1vfQVMKJlpf0pm+0Ak5ZLpD7qK5cgqXHBm9ItLznGEeb2KF+zoc
F0VhLl5IYSQrKkVaV+M9LMSsorngfFHNgsQ870HUnneQvskxM8D8UQf/CizZKpP/PkIe68o22NtW
5j9cR3rqrRgpeJGXdU1PXr7CFcozzAELdZbbzdVdmTlXfy3tcNMx8NbbO9dyUWLUZyvrrH+8yH9q
eyhkaNlgDITeyk3/TQ5SEgJJWh46rZGsr7BkB98Xsy1iBC7wJpRxo2WM/mfNe5bQZqlHzLfcYyDz
S634ayIdrIypPLn/1Yv6+33+H111j49n4i3XEeP/YcM2NHsGBWWj7CGx8ibD8QomocWB5uP8cWl2
LnoSTyVhoRQ+9WncW236ZdGd579/jl8Sid/uGtF9Jqpnrpt/bA2w//O8uYsunLlmM4VD8JqsgVzD
Pptvl7lbj1oZVAezN+hAO36JrSkjccwWVZi1iBHndWb4oxvWrneGx9nYRh627oFz9PfjCvfOKegN
rJoTHIqgHUmHLM2Dbrx4FDzeWl0UW2qIPluEVgutF8FEueOg/FXTNJrcjrIOnYR/66f1Re+9Hl1K
TzhuGRCNVNpPk1k8LJuAzZjT26rwEWdafhPBHKNXXDXPfuKQL1x7w04k/RAGiUP0vdZkDLks7Uzs
ufkv4cCfrUIcoViXXW9TkPu/CweQhyQkKdEwcKuqOvkvicdh0wEG2tO2pd1bx3ZnRblVnfVZtyMx
1/cJwrtd22cJ9Kyi+8cL8Cug4Ldbi4Sc7AJ0ozzq1u8vQI2RbgYnHikxMXMrYhQDCmXPaPFJGOx7
JsnsMi0aXHDbml0sAJglHjqhW4gpzTF/s93+scndz5SIK3LTg/TBAgzZaTYs4E66sYc8kaG2TC6q
giOaEb5+LDT3vmMtLcbiTDSteXRrjt4ebEO0IY+VM/sPS0ZLyxbajeWzvy2al33JNToKlqzfSQ8o
OZA3/UOJ1ouY7InDYubin5bZEv/96f+VrvPfr4h7RdwCcTjQjv6Qt4tcGYvoGkBUleOdtNVOLgO2
uAtGnn4hIpg1g1pjO4aUT6SBMEiabbZpNZ5kC2VcyxT6HMcNe695TKse9GSXy127dqSQVX0UmO/+
JO0DpYtLo8f/iZjfOOnS/7Aq3zwzpdYfdMGmmuWWDl9hfB0bJa5T4Ylr0Bq0t/pNlporRt7SM680
Z7LOHq7K6y+Ik8ojWMQSuGlZ4jMjRTf0FXiWrjQfJ5ffKMy5vxvE+rKisj54sOvizF8+eyyXozne
973l7tPOiC2btH+6PEnsGoMbZcPwWgzkVDOvGFyzDBsGoxfDHF4aUAwNiWmcM7RQRFqgzlbrNg8e
vCPTT1/w1drnFiU042FkOnR8d4Fb5HsietWB6PLGEk/mYEcguMcLOmw0i357JHatA+r0LV0/6Oyy
d9VdTchqoN/8/78F1j9u+/84Dvlo8QIXzwbrnv27bqy2GxE05kw2SfpIirMf+tWnVWt3+WS0kVNh
TYalc1kx4XXdQBWWVzd5veSwlfijpNI5+bhckDhFAzTJsVdPuRJhNkIDK2HMEq7UnH6p6P0yHwlX
6XH/Afr8+7P7RwAn+RkUC8TSeBwQwMn9tnIjEDGL1kkoVLOgPiBBnk6d7A+eMqtrftRXn5ah/zgu
2g7al7plclvtZ5Na1bmmua1u+JjgvVOHns1av6Kdgy4q/O//+JTbYey3N4x4K+a1FJekEeq/KWyz
ntWwB32OVK6YYldTYK5Rw7Sj7wBPTudwAfSG0wIIqMQ7cqh4k1STwOKpGEX+/cP8uUL7BILgBfdR
h5LY8ds35ra2XAKCAThZaFEb9HuHltjffwWpeb9fMEuJvm2pSJvIEfs90Kv1JUCg0YMpv+pjFnKw
HI5UGgqwZQ2XoTXg3lS5fbFqJ43z0eXFpEmiT1PY5hLovZHInwHkyJvCSpObrqC2Lk15RuklmzCr
GvM4WMYhoIjb4riG4SY9TJQ5xA6qzyZnNganrWWlbRAMWomJoH5evvN85hcEUcza5rYN+6adw0rO
wUWnTx5qbjMd9IG5Xb6lFNDbH1+WpSdP37DO5vTUJ8V4Q/RivveqHozibL0ROM8MZaCaqvKVhAn5
7gLvDAMQLYj/hiwC9DBLHjZbksPuLiIedPdF5RXo163Lt6KgbFs4mTNzj6WdP6xWNxjv3Fso2GLb
EfZVMcmwEKDtWdCSnUOZbqkyO280qYuVPWc0Jl8loqFYBuZL7/F0ZUnpxbkzmHAQ9EdHItgvu/Q6
VJzZSH0pDsFilvcyWB/aDnDmKtKbqluuS4VSAVu+3NctH1ziUV9GZE0kTl2natZif7GLXVcw5ayn
gvU7r7PH1D0zC21OU36ZmiC/nUrcWdqUPIHBKSNbibsJzc+pTnoS6wtOD62eMJoqbOOS5+Ts0EcY
8iglVX/vyCG44aVwj9paXRlDGhdvXo3LXGHCNmV7zoiUISrdJ3PYSueYhppztiiazh0LcOrb2oEI
2ZT7OJf/en3/XGW2ndHCzci9Zh7/u5dSTXBnRo9sMYyO79aS5nf2On3rPM86ccRqQuP74ObLeRKF
dUiY5UUg5bUbufQM9YqV2yU2sStQvrMUoOAZdXEmND2FiqAg0bbubxhUi+OM4OPMA9NHdECBkvvV
9560LYMToj9MGsUCoQBkFHkHdC+3WdH0t90kLu76LdBIBw2JsRf6mwELHZCgVx7twbzNvVw/mqq7
nZOge9ACZz0wTKlI270xreFaLdEo7OSsOzWe8/IHDqBiDUnAQMhEgOqeWE7jLgFM6EOftedivEBG
rPZsy1WIrca8E6K17gi2txnV34qOFN18yepbw+vq29VsPtLKuVV0CREBqfZUOO0D5Id3vVfLAS5T
KITk1d5i4qXh9ETjrWE7t0SALBz+SL/qe1B8DoVzpRzUeQiACB+Ne64wmTBamP3WtmuLIpQodOKC
AEhYQEw+5/paCJP2Y0fF5zRjFKTk3iwDThDERfpu7ewZwUED1NmFkTE33qPh1yiIic3bl1Q+NAnn
2GkCirrOTU4zI20s0s6l4fB4KRFCIDu8yBn4RWJDAMJhXv3jrG7hyf5zGd1WaDpDVrD1LX9bq702
BVImeJ7gyJAI1J2M0Ym72vjam+W0H3tg2gDSsh5Nj683TGXdtNjlOWcVu/Re0CavEdAuSpVgPFlz
StLD3O6tNfswybsFy2N896yJ705L3+ukwOQFa4edlFFxT2ZgAZULp5QWBybRKGJo740ieaIM/azI
K8mS9EtTofxex3s2soNG85CUd9AeSU+q77ruhJV9dTHzRskrDSsYMLJFuArKEYe04gRKEEnSy4O2
cBdS1WnRAtKqkcawV7P22fc4ZFygSKGL1EnOEk0b7GeGXtre7vuj9IpsP24pAo3rPFDfhknO3LUv
n2avgmSZ8eEHl9HVDE2onJ/rJPhhLr0ZFsxyNnlUA4DL+e4t5H8NzKdwPVD92xAcrQ2MsVofVhOP
PJXhpPP1MM9tSXKL8fI5Yd7jfWnqJ1VOO00iCzC8hFgBlW/fpf7eDEzqx95MgRMPF/85x3Gwrxw0
VmDEHznzgHtY4WSqJqOSTHDUdD4eGtp4mWW/9tB+iF5QJ4fvcSBiMoarBXFO6W8L5EwAl2uot1q9
a52njocjTprl4lcd+G9oBCil0cUxKK6wxO6EU+to8JwDOOfb1hNn2AZED3RFFeoifUPTd2Nk2lUj
jCa0G74cNDxBiCntgp3vPM74AqeFXqNMRYRZH2AbM4mVLT82Gu0bK9DrUjIOBjVnR4NC9eHyb8Xi
URQKLxbgb3B73sKFHHcJSDlwYvJW5JJGa26Rr6tld5mpvePduyQVxPeMH8NZrg+dBuohofpR4CEr
n3o4J0TmLdV4KntK76Yc/d2UyteUUevaFGe7zT+0zLxn1m+xqOY/iuCn3RcPPCSvgc/VJsa+Cyj9
ydQ0wsGzviQ90+iyLCvmd+3n3AcTDJ195kLQE2SAcLUB4lb5dRMEiBJytsbwfFfVjRmN7r0/iHdD
aNd25lIZiAMo1KYfLoEqheIkQ0YtAgV5tQS4rbzpi7CyaHnmafFz7mq+YLv6IoyoB9INxxzYydL6
UWC5Is6y9C41xDvAoac8wanvTQxXem671fM48M1PkeM9qNzmt1CyRMrnfSlUck4U9SLlMvrq1fo0
G4dZbncZB7NBKI44xZtNAQlWXLK+tSO9e8vW6mYdGAN7MrkvLOcxJX8jdv1Lobc10ysmgVrvFHuN
9my4kocqvI2nTQu0BUnEuqmBqZDr0Zudj5WwcerXEYebh2UtGDki3a2sidtQTMZrQNOwSl7XFnOK
zkAybKsBxWKJ0bjO35RBW3nJn3+9rtzBbNcyZvUygUvJdW4S4moI2Nxe5Xz6GSRjOHod3/gAtJL4
LeqD5NFsh2denlseQoizfYMQxgbBk+rk3NjcDE12d2k7vBP8hwVa/cDwgSjNoFrDKvN9nZGlIB6G
TDX4n45VlbRFIeCkPj/cKse4FoBiBhaiziletVZxW8pHFwMQfevgXeOlDLgeh0oN5h53unhwllEP
a+Bmfqb/LBowrk0uX8uMX6vydZ8V5FwEYD2rNMgPE6ivpCoeiNle2XjwRCPRDNN1JWFgBa99xDtd
YsGtT6qwuZhEvZs936Ju1l89t7yosntXjOjC3PpqaP372PtWRFVOwTh9pg0rVm8utxWrFRQ4/KYF
Nxqn2MGf7B9Oc1CONkWoilgw0+JJB5vhVdlTINOn1rfsSPas8r7i/CYCAB9a86kL9Vh6/QsAst3k
a3TvYZHB6OzAEOc3LYkdCG741sXKOTEJ+PWG9tI2loOKk/Z+42sPZuMdl5nlFlJ8GV+bWuPBhffK
j0K21BqoK4jpcWmehkStnG2El9xSl32oqCTA2j1iUiM0MLZqDL0iNK/ggIe4LusxtktW+L0XIIrF
isdQDqw9u0N9sIv0wS3utXrG46hBupGrfIKAfL865RRuMTNQEe+00SniTs9snI7VRyaAsNAzDOKl
83Y1JKCm6I6os3EkTFkRrSMPmyHae83vfnY+j6xulTvDRos1p+fKhhWrMbeOhDc/JcXwTFwavsCk
wZHcMKIdaLPTG/qeEwuHMWqvXHLoVkeTh9z/SvZmEHoSjWE2ai1iTyYSi/VUVeY3fFtWDMoZGTwJ
R42NdGes90uAjAgqVBoTExihwkgAIFtzPE0Y5n0V7Kxp35hpGzozl5d5KYmxWLqLiZuVtilMRvur
1vX068zis1QKIXnOYpqs0axPuH3M3kfKmc7nX3/jd5m9tHbrSomyKWPNAFE20Sebo/2ZSvq767dF
5FIwR6mx7BTegpAq/fvUpLgQZ3mzZla6ycMXDMGISTA4EQs1noKBSFNbg1o01MFP2mDnWU+eM5+H
aUBB5WisBVLnpkLnvTXK8WZeu1g5PdLv7M5L9NdO12zWyR7lz+S80oSjc0qeNE3CgM2q+cr84Zux
4IjBLAFeSPM32doBrvd7XWUiUoj4wgAg8oY0jrADU+XQdip0l9lnQEMXgd+dY7Y8z0YK/MOPq46G
yTCsDOds8QhvdUryr+j0iIN+8Uv0boqH0UizmR9ivia83f7Sd3HhN+9QsWKthlkxYVqYgv5bnZCW
gNjuLG0F9gkqBvBYEH0DjpCxtb4O5fIWZAmg9yX9Nnfp87Kw+dtVtsnfklhP0EyIUnG7aCHNEK+P
nZsB7BYpnTlULau30RiESzOsPCbVgpOrI0Zp/ekWHclkCL3MhkOjq3oqJIFOz8Uht5rtRRWzjgAJ
V12fj3da07qhUCRwUA6hhuXtFqukQqNEWKzgs2vaVz1Qwz5J7nsfP4xcMw7PTnonxppqLvDt3SAf
ycQlNrnSPsnZxxKUsKHaqP7YZEi8BW9HwfdUjBZmku59ndknpay/aTZ40KHXndDM/S/NgK+J1w+r
zvzuz1kZT45T7S3mzDPSjKKQce7ejXn61A8M2+qlDLOZcMLUZpzLuHdPNFGJnUE8DShAonL80SAG
vJ2C7NNcbsqe9y8x7INusprxCHx1E/KbhIPtQeMRLpj4G5nexYlnkF7FEtZLopyWkhQIntMc7ktK
COTobPLChXvIcfaFliuxXMH7GKDFKEvdR/hJ3RM03WkAnhu2pnyfA9wsCK+iqRRUVeQaMA8hN21h
kzCFDMKAz8YRvUkELcoCSmGXZCFyHVTjtKHXFrGKgtyXQ9lABCBO49qtoAEFVAn56lnsoUAgn6tS
30FvgM5NVRk6qbdhJpb5kDafqTYjAreKR2MiESlYv9tt+5MQMn1vlchTFxeXjVM5vMppQUqAFVU6
44y16lE1KcXaThrz0sSBvUDnGzLql8ZLT2q2oKnSwNl7OSsaC3pII4VmcW2/EUd4zhgWnU2/A6ea
d3mEoioqq3SMNkbNxTQeirZBGMioZEdG9Lmnp468S1phU0+HyS71k8NEJW+PFh11U88OaWGZoeU6
zb5XPw1SoTnnuHuYgirm0DjsyvmtaUaJJIYTpbZM+3LChowPRKAK+Q6bHIFhQzI78LsVkwfxLqBt
45b082jA9tFm3ZGZ93SpTfM8j/58XdQHo+J0b1coIvFr7ImDAkGsPPCpHvrfIr1OnFJDc3FoJLXY
V1y7+5asUsK58GsgPcvRWMGo/ApmScwH5uJfA5fTXCIFctg0hXWuv9BVO7tG6bEirzRyvCFC7/Zt
EeVZ72hGoGEOcxlkBzMvvpctDz19+zDgmw5H/fuceM1usSp7b9bOc6Xyz0FktHrX4MbWJpq7/U2D
Em8TF9pUPkCN1+aTk9BdU5g960yH2l0VlIjd8I0/iP4VVlo4yudEpnrYY+iK3JYnosbYtSTtN1Um
hDoPzoObZmlodVDa0Rpfh7QnRIFb7ZVdWHjBkzYGM4pXFgggTlmGUX2ce+qRhTAEstG6sSQ/dkaa
FKQDI7mFFQvnzibCQyGt95+YCxOOi3W+q+gYspplBZNqpKYVL/tzaXtdlNbemxKYGeDHpXD+6CFn
oA+NXd1CY3QqkO325J78EsXs6qTwdmlla+28HAmUDHFIvE8kOyN0KN86vaAi2o5wmVIHlNx6lAZl
VDrGT5HRzZTQKelysdxOy4mm1j4xmBfWU/uzH7KcvaCICS466jxvhjT2a+DzRZblVzDHMX7HYQ+R
gl2OYF1OZqehxfGcTGnoBc032cFGah1Jsodf3adENu15Qcr9ZNtvQxkMnCcpXFbD+Bg9WlTekoCo
EkMR29jIGJ8jSjfUp66wcktoo92I3ntqN7scixFBGQYTj/THkC5DpCb/WK6rxW0Xr20hjq5TIPUd
n5a2e1SO1bE7JtHoLC3DHjTds660G0Eq6FIwBUk7nJRZ1n3hMOnmM34gcikrV5VH3VQnVNWcp+vh
6lVGEeekPHbzGDcj+2/RD9uBLEbZLMNeFWKfjgMGk9BYnJ+dt3Zh1ogydmbrUjgkv0vYUoepUYdl
mtHWk87krN1DYfA5JmL+pMZTWoAw27VdM1NnauogrnIVejQZQXUuzdR+aYLgx8ijFbpeN7GBWlxX
WWVH7l3OFHimEbWiTe8s50CasIv6AK21znbQKpJLcksSVuUDVDCCq22TXdeVOp3jrzg6uduW8G4d
A7L8+qtdUde3QIodNaq9WthLMz0oDxlpFpoowmEh9XGkix1b5lxwVNa+4HMg+cIMnglOUFHiLB+i
6O/Tfn0xSZ48DETAhGuGOyTJOkDgpncL2p2jp2RINy1Ev9lOch1Lk73dR7Hbkf9XzeVT0OsxZTmI
Ff7nSuh01SEmdx+1meo2F3cMDGFG571xaZfhNng2LE5G5ky2E43w42y3/b5txy9pzaQutbzLhvqZ
4AdBtKDNmfHStg2+5Qwr4dEshzgbC3Im8hJD0fpUEpkEnGl5LyTrnp6i3siCIpJt+SGklscQWU+a
QTdSI5/PBy9E4ZI/tg0/ebJZQ1RxENY4H7KNxWKJn6OdjTF0UYm0bYiDuS7D0W6uc8tB3F60LqRA
Sjd3kbH4pNCk6fc1CxbKYYdE/iZdLpb3PqHyP0MYeOs5fZ4Sxja2xiqr6pbuazc+sGG+JVtLonDq
nMOGwyHR7g60LZ+Hyv9oqve1p1iugvVtbpIHKnugd0N67hAG7Mf8mTnnwc3BW1rrhHhAumxflFo+
feLkvbLai+0UcyhtAO7d2FPnjFC5czqSnht1mnXlUPWl0peZ/aXG4pfxnVH6QC/Y/rnp0TMvALpr
ciK1zIuXa/k+dZjFEApOnK/xQOPsxU1RafKY4EnKvDMLJA7qlG6gl7NDWJ+2RXICMlhU7XiS1ty9
bXTQ9U151yTGR4m3dxjSz6Bm9GEPD7ZO4Lsvd03G8Wpoo9ntCVYeMZbObzXRMBH/DrMGGxhzrp2P
nNAo7HtLWx/oeY6w5dJ3TKULia7Jqaq0O1V6942Bwrc0MJhoRn0z13lHGyYiP2Mrs0Ffc6tXtfNT
DwpTIj7mvHFj4qWvnYeim/ES+/T9oOxLOU/2lcncdeV0QZxScWqCojinGvG2SXqtlBdE4xo7HQxc
S09uq0Bb494nfchKHoggNUPqIcnnPIhxW3X6u06vpiO7JGNcz1dILsXJt5f8INNvPF8SJ81qcIpv
yXxo+/ZLZagtYoAw69GRn37QfuZOztNrsOZjr0BYU2Eb7XsR+r73yBr20co5nNQzWnjJrkqCo5g6
qvZq/BRyvnolJomyfaNTZd7axJcnxfRB/1o/BhXDGRcjEtFEBQV2VUWG4uzvdJSPxC9DTGUsGgV8
9Wv5inCPI4i299fxOwfPeW/a0xumkQ4fctpcamVBcqbcRAtonovGWfeTteVp6D+77U/rw/ijHd0N
mm5xSzuEJXoTMaXFtT7kb6NsvaszLlSnVudhdavgJZXqBmr6Gynlc2x5+Oa1YWgJ8cNbJGrx4iAo
80r4tq7Fu6tRtFVIlQ/4cpmTdz7quq9akeZbenC+kwMpx1q/H5v23dQ7GQ+rb+5b16LjjRshaEng
0Sxeyoa9zWxFZOY3RksfTLnjl8EsaIgRSUOAm6djyb7lpJWRyNXBph+CNHadft6RcFJEySjVThJT
DE3YfJhGT7uIWoqoVmxnVuJYxzJdipA41WPR0TEWWVBFKbZr+lcI7fE9cowKhqu5SLbVjFpXM9Xe
bjWc5t5K/1d/og/ealvSXtfnj6ZoYnLevwCkh60cZbM/7VxUVIxEzTrOGw8J4TyAQmTQhnbqxhl6
eCDDeSW7lrSHGfO1wOUDOkA8LBXSYB2/YZQzaurKtyBRLR9CY0/125jI6FeP8BZU0OKDKls/O3On
Ss70+hDPijfNcIxbz25vpV4NB6GjUKhdoilWrJdC0qfgYOiBsbCvXLR/XlLNO5tm+6lcISGtl3g4
iQWMGLnSSslqGh3N6O7J7f9w5GpHfehTvh5A1zyyVdysC8NHlOut7z6Mdv6QZ6QX+EiUKsQS9Pli
FD4VnQ5mq0OznjsjOIg8WB4Duzl5BiuxpZZy1xp0yhYc9LulyDncJdqtV9CuFundMtpyr+ng8DJC
bjHM1uLNrhwRNZ78UmxioKHov2lRopEKa2kG8neLEtAJ9rnvXFHpnxzlfR/dZF8HoDTNVXwQT/ao
Bnvcbe0pNhEYtwQZUj0/GuBEOpVeTHaOHLznj2GaGePsCjm9kUxQ7rqFiR2jRuuGFXLnO52KRvy3
2puZ1p+at/bMT5Da0722N1V5d/QLcektDkTj7Nq7bNj1ZotjL3dImFLhVNLqBH7OrGRAOOeV7tld
szuJKWylGmECUs6xDyTHGqbtS6ZD5tTqVjrGD2v5f4yd15LrypmlX0Vx7lMNIGE7WrogCXqyvL1B
lNtAwnv39PNhj2ZGpkM9EYoTqnNq12aRADJz/Wt9q3vzFDs1kMj2WmjTHun9WXHxXI1avZSp/c4C
YW8YIN5kkqWibrjF7JmmI4muSxlBt8b4iPLVeODNYOZFldBxQNrPKu0vWExAQfRm7tfVRTXRLiAo
qsOnznob4aQTt1S3PaXOV0C/oEcegHk4TjcnMwHSWewgSBKjFyugPYF31oYbNw5mHqa52MWxtjdD
OA15jamrdsRd2VNo3jf8De4UfRVTfe1lJXauxgAjb4iYY92KibznzMK67BfVPNZWE/FHqKFw56B6
uA1uUzvP8Hybg98O2ktiRtPWztzPBhoYexlO+rPibxkhFa3ZYP0wsX20DWGccOqwMiWNTyk8uJDp
rZqoEJsTVtmKdbz3kgroSmuw0UG8LRz02vQU1N6D1fZ0jB9Ls2cLzN9tiGxkI09pN76dTa5nEPgB
XnbOE4U/XBMmWazkqbLbBxrLMY4EFmwqHSjOMCiXJyc2OiZ4jEI98z3EWuUXg7PlPj3WVieesRjD
fyAvTYiwrloQMjqTAYCUq7DV9sOEe1XruupglaR7yp7zskoBDlq5IozMlnNFzSp6NVDIxjTyTSRF
uikN8TSxaQ+93ALLVtBsnuvMvEvWtWQufXNELuHpTb6J0m/EkQoll1WtH+zBJ2u+03nIdO6aSWhN
zAeoyaiFG91mFmYtCC3ZxseptkNsedAfx645ecRSgybE1jv0LfNXta6jITigi9+YkX7RpAEYvytP
kSCXWlrOvair27Qx+20hnJSpTKxt42FmaXOy7aCVgu5b+9DrlzjkqayHE+wMVkx8uxfhzS9ZPaHa
D++W8OKzmqydNnnhtjKZ5sSD9lkjC+51mpIRJwnb0LRw5BH3EYaJ2jXKOuvOsBmXWUVQLC7+cXx3
zf62q6aPIFcVzB5AbTjAVnZmBlfiE6hRzYqOgHjbd97LqLEASPneNUKsGLRqJ6b0e6oJrX1Bhtqp
5j10Pu9I+9dXq9JHw4WTP+5tjquqQD6JHE5SRnlQvbbDDnrADl35mC1ObYuzLWl3OjMn0BZozKhG
W4axkW8G2j0aOxlSj5jP3pzZeeaje7LtKbqIYX70hurcZo7YDVJZrNI0f1bqx2r1gmAFydLYdtiy
ztckCN/Gut4UnGhgiXDLlg3zfgIOv6ooYxBs8uoY3qGbGSwnLj7ZPR5IbVdH9l1gR9t0FMMWoYsJ
g61JjEMxB/DphuMBABKka7D6Itk2w8BC3XQ7Hege8F1v3lImCMjR6p49cj73TirO3jgdmlqzrsii
+47m2S1h7BfDTSd2hPaqlazPzcTuGY/WUYkR616ZPpVFQlYw1Z/audJPPeqsKBrO3XPxbSbypIoS
qEnEXCYZ32dNfnoZXb4OaA3IRG9ROvZ7atYJycBWsLvYYuZVfiQTVAM2WiUzvUMGgIUR2p5+XmdF
NwdzDNpUE1ecRVz73ug+5lSqYAIRSFtoD+DQuKY9tkEY+smJVNGZ+4tHTswQf3SNZEvg+wlIJdkl
+x2PBCJEnzyMEUeVlIuFN4b4DpsmvfhxjewZ+g5pbVXIQ5t0tyyeDJUjpukV5Yd2VwIwIAgv2EOJ
2F13ncVjwe0ORZZ061QiqRoJ41M7sjfWmPqq+OXi8dhFtRVyjO2+7DipzkEBaQuOH+iAeBnpcOac
n8akNfdx6EuXAbeZmtpaSkHGxd22JgoD7ND7DpMNwXp505XtO1DOWzwwQF7pQc3zaWQUxjG5jtxv
DRi27rynDoov4bgtoc9vxmNMc6FI6LV89TQyjMiPvyBfnD1iGXv2QCiPBoRGy3CJxacHZ5SWXy4c
x5HBsA1ka92bpU0FJloA41YW4moLseSJpJ63ZQG5RGGWbkE8se4l9i0brtNocOe2rgE2lQcIEwrm
gMSbO34Iuq2jc3ohEMVm051LRvPhntEZYKjIjB9hJ8ALa2+wTqIC/Sae2Xd5voykmVT6YTZPfloN
TzEbBkqi+tWs8tfSxMqtF924Lg2Ur9rba2yiV3NPuM6EaM/woPJTvTQPKZF9h7H/GgV/g39l6/by
W8XC4Goz1kTzHxQzP2is1M8Vy1IXjRuY9eU6GyfSAlLcq8bb6+4Rav0a7nyySiJmjpz89m5mvVnc
0MCAIubjzQ6q/Ddm7wWVsJbueysZoQQVsCGZXpCz3vjTUPdq8auZi3ilonzvjfO64G6fdGvn9GHH
/FyhZATk1E3OocAXfDmyrZ5qrCBdyr/O7Sfuuh0tueWaARiBrTHZSvnaRM2j1iFEx/hFV2bB2ChL
nbeAvjWwFL/yohrf4A8cAFA/ttVkHoPQ+Gib8NgmDGnSYvyoJPRDJzmM1WVGrlkMQzF0KkQhJlVx
mL+n8QidSS/kOmrMg5zuM9G8YFD7Lvh6nWa7hunU3o5hxJhSZxRFao4nG4rgBK6AT73fj2X5lmIE
OEhVUpPFFm75Gabykl0Yip1t9GdHp5zONj91c9jFyH5NbbVYSIpwE7R8fxQn35VJ8rALItbW5qH2
TtQFi7aGQl6Q6NCI0nvNqdG1XTyrW2uMtI3QUMojZ1Kr3pEEfmfZraSe3tUi3HSonLSbWPnamTm1
RK7EUtQ33yxinzjHTGy/i4bHtMF6xwa0ymLht/ANfcsQO2XV7XYYXkZ7gjimczLr5nRXt59y4L7W
S6qeqBjEgWSGPpr9AyN8DPHuRqv75gxBq1CUVJF7jYiLewflzY9Tpn0F+ZLA0N21cgbt3svEiUcV
+z0VPzezeI3d5otwZL5rigu8qpfe9e6SDrlIw9ILWUGuZ4Lk60jyTpjLDZfVpPGpBWHCjtTFIKLe
wftuNpr8Yv6ko7oEy1SEYzIB6nhtpxnqCnNOaDDxhvnAgVMsR556gfkGtrceJnJJFPT4cB64jwYT
wlx9SLQULZzJpt1ofod7cWX3ZbLT5LoyUEJML2R2P8vXOJpPOPqHVSESBpi2e+cM7KPJMaBZDkwP
PZlxaEJs7qrI5+cw45Z8xKU5duQM4BBkUbebxfSF3aO1EvxuQVJuYfF4sdvtzSYj2zDh701cBKlw
JBjaTZx1eb54KWQVZzJ4XCM9qkUjZMZ9JAAH8cEqSDPXU3WcsuQx1XuLkUTOXC6w78JR31hdh4Dm
yoYtjdzNrn0mOo1jdijXchj5AKP5y86KLW5nJAEcQBupt9am8ma+S8ID0FA5BxMOs2r6HR+Etm1i
DzdYm76B73O5vsBOtgAcZW5xy4D07eKG5VTDU9s2KXgiFxaTg8+NIzS7aGPkykmeBkbhS1H2O+cj
0SrWK5sbcOjSo4e1yB9r5kYq154zFVRbVv/VNPKsrmpGMSDDslWQJTdaIJ95/u5aHaIZ7VDvpfQS
/Fizs8EBWHJ58jwfLLywhobYm+bufS+LaRfgGOFk2kyIvjbGgq6IGSQi0mGGt+67yOGcO3Nple6V
rVnLvCD1to03Xkabdm8MYJds8J6IccHCV9VmbgFYy+eq6XE+qYKXmnImWnK3p6Yc3GM1vGakg9Zc
V9zJqCMrGlYuIpipVnG0yB+FvvxliOPNm0wt4Zd5saOCqMTTkG0A0eVYkjAU9rQSc6NP62aYUe8b
Jtd2zTeXLwxXw11dM9mYmI6n1bPuFcWWjRwBvDlHN6yxU9V2ssePykVv4KfMbdaSViBAmTjhaigX
O9AFV28UzE1FrG9GED9YsmFQUBC4DkeJUhyx2AekWDN0wsDG8mNbnJKC1uVu4rMNu/xHivBlkO5P
FnAk0lvGU1VcPDaYZTY4ft9s5gujhqCiXLG1Y/lqpoXtJ1PtD/DSmcBTYk3PJ5I4HCxfMQdnzZIh
Oflilbquvo5S3r/QLIAzRdAwEuIOW5pncCXaOcfkcaD8jMs/EthvqSbaK4N7MHB5zPRTwq6muEmj
LlszD7PQEsr71CjQe7hrI9oE8GcwVq3pzG7z6tUJcWyEicHQoMTBxjEwxvDBpXlg8jatKgyyW4Op
5EqXlenDGORVW47yy0Hu6wEl0WDuGzAQprSNa9FVA/e9F6/6EnZ3FFk/Q9zse5kwWW8ask7zC1KL
vu7yDydFUBv6fFllFZ9ymZR+ljjbvtZh5YDamWNbHkcej4VkdANoFWyQktYGDg/jouHG4Pi10hyJ
3MCJn0c3O3/LqQ4SfwaHtG6tgg7hcgmBR6y8Jy5zNnqI8ysboxVu3rxcWW1xm6nk3EbWdKoFLJ8s
xOMg8WTlhaA8kGU1qZmM4XcRQDE6xF2rwI1izDsEN6xnqk0PuV4s+1mc2O0Ox3y09mq8cZw8tgz/
4zPe6MxLTpgZgj2J/we78wxA+xhkBqDOeQ/Tpm9UfcMqr6/iDKAsBhXglylHaQtATsKmepvLLtga
IRKUPSQbkm4cxmX1IvCu8v4v7VpG8w1o5B1aQQ/XeNI2Id46C+xL3vEQGFfwgDSM4FKt7bC4RGOs
r7IKo0JrNDhMMBP4emfcTMFlCKA2qqgnMKTFAkdDTcEIng6cCs2e5ESzyaGypJiwMkFcVO84wyJX
vRpykn6as0tLFyHFZSYVuzVD/6rehBBMgPYgtLa6wdQDq5pP9J6Fs4BIiU16QwVUfbSEdlc3CdXl
HvDRKOQQaDDzx5r+asCYLFxIUrrbNAcCz9zL1vvsDMi2Gsq0XY6PleLQAcKPt9EZb81+7DYjVicw
pC3HELnHT39vGNgZFAvpzm6SnjWBbTi1JBRrjF2yPHpeMpeD4aS3D94Qbtra+1zA2V3iawOGw1GT
wxYHK5njudz0QbrVFEpFlNfoQUV/FMLr2SN3LShoj92Vjso6gqWb4FZwpmC38DiM3jnl+W904nFe
OvG6gYkE0I2E6g236PeaR2oMgnDK8YMzCT5cmyn2KklwoOF0f0qa5KUFr7AmZKFtkjzEEuTmVwHz
L7Q8Jhro0Gx0o51wAmgq7oGCsW9rKrFZLYKvlS7WI734trP5LgxGSlOSyh8KwsmzOXvrkezC7+1N
4NFzAIm0Xcd59cjlOFPfgJRTwNJmubIxVdSfTjO9ucFNa3PuqjPSS/l8k9ehhxLIXLdIgcOWdHVT
oEa+Q9+lFWOAlJNFFOkIKkq0dKrwtsJQ5mDJVyk5jnRqp11e0NCQehpKtxqjbeJ07GECBtEZlarY
3LKTEOVbGGHctzm2IpazA2QhZTSV8jsg1+TDk2jU3mQH6s8jdocgNdtjaUfBqmaMLfoaR4In8406
4Kc0wXaFD1ODEiTmJ8dOqTrDVluRmGNFN7ZWW1qAYaHXF7ps/XRkXbETgH6YgO4aBztHJizqGDLF
TjfbpX2VbSoipntZF9w7MvvBaA03JVFf6HCPLgb9DrPexRHlTTU6rxzzfsHbxcnD4G9tdDMhw7HU
fJV0PgIo8QBRPWWR/thGGD87E0psmll3rooZs8bNBbeYWuvwlTjsIPkaI+KThVhryGbnYRNfaLrd
mjew38V2d68YC+2BNH+knvXt2MY6yq1TlQyfeRo3G4MRNQcE4jmgkTaYoz948fVxxIe+4miPI8Kw
tnqj/6rLLjqnKnu3A+RHB2cbvrFxpiou9esT2od7U6bqNupRzlwFcpUW69dgwkncZxm4ffEhA3oH
Wo+1LE6XcW2S30axZT3aUX4lJPFLGagzFpHQj95lCbRALOaYn/1BDMdZlN4utHAitbW6Vip7Gmet
OnRsbgdbfEeNnq3J68MVMmMUAVW+D6CoTqjRyK+aewPuwzrlsHRAZtl70zxAVe3xPDKq7I2+P4VN
vtPmCJQjci9wPAA0AJOJBd8rK8HFVPTxDncMTxD4JnS02jfgDgjbLxnoHrjsjezamwED0oYk0lNL
qIGJPw4rbYEs45XweWrF27a2H3//AMPqrmjz3gY4znSKal4Gw0FKBOVwIEpc+nNLU0NE6swXbG5n
N7CvC4SgSBuMcq6rNobFdDZTAntTi8qbdz1xJl5aUbHaNqN5TZLGuKPC/dBnHZ2VDCG3ozEl29l+
Ae8H11MXQMgcsbj88XK4qGwBLi0biqwaM86xiwbkNLvJKhwft8amb3LUlBKMecgZiSK35pBJnqRZ
nds0TyATOfIlnAzLJ5KEh44zG1PE2sfrH5OXmOdNqYLdb9pnKbJ47fCj2Eazto8UlawDLTE3tWLf
bOgqWgrmUcSSByvTTD8dSnoYe4mdoS3O0NbPrRzFY/EhMAX7uICC42/MZVJdkyh191M0PESoKDtj
dpytXUPWUEozDrhEL7EWaGzDZpgDVRsTTcdIA8HUYbrLKuRVNTv5ZsTImI/svADMhxpJtsQhnBTj
ESuVdjAWfP6sJM6rlodckEd4/0fPAy9bbVTKzI/8wmqxjq0ssj2HQB813+la1kSIPNgggaiWBpv/
aI7VLghStBJTz7ZVQaU41cbnQhMdUxbEvLKxmSSUYm8NNk+IYph904jzx8gTa0+/rduBe7vx3lWi
w0GOw2cvryWJYP2tn3pt61blcwdg/UpKGfXHdW4T5HnsipdBTeMDYW/EU2p/QrYYz6bjPvzms1eW
+wt8Q742mPKGKPLnzjAINUIF6UeXZ0LIx6qHBGraGkEpDr8Tzr/XuWBbYHRcLm1d2n4wYM2f9IDV
nO3sK0D0Q6rX12kEXYzBlC30zJkj0U3Gh1Edv6s0u+Ri2ZHPlXtyQ+winiz3qdTtl4F6YCS74MdM
xlcRc5K05Z0psZVoxKhXU60bN56R/2QLqRrVFPv/mHXXmniCWmLYKP7W3sms+1ZR/1Gh4OvsDI7O
Yn1kDdNv8DNZuDYizy/b+QxzPHvmlWlXtL6dYdCyNrvua82Ilp36inkfcy1sOKeiYBPYJ/I57xxz
PSZGyE3Gh8hmp706DdkF45ZqiuY2I5a6Mbqg8aPMbX07o5MSxbA45WG4xaRaogwOBvN889EezH4N
/7fBJtadhRwISQxim7sRql/nxr4s7kko9M/sII8leTfSBnZ+HgwG0xWGcLNEFOqeAJyYN1qfUZrB
aTEczdeqY3JaUre2KjPH23D8zp7nxlo7VlDcKyxwTVRqu8pQ6a6Ke/EcZcbGg+0/x3gIAo2ZI3kY
pnwIOGJPpt59mBNO9V277IEcCH24Y8yTjklh4iRIBToDUSfKmBo12rX1MnUTFfhN+oLFYRiKcJ9B
U71NO3iHAWMZP5zFPcDT/iLI7+1CCuY3Xn5OHEzgAWvsOYF7hWGU08cQWL1fhDkOd2FkG0NW985s
vMzUEet5lW77sQImttylHvHnWz3GBzf8ShGxQ6/TT6H+49Lyd2pw880dvkdnkPomtUjg8eiqDwoe
AdLkm/QKebSl5qd9675muLJLnYmmlmfVNsjMnzIfq1unBV83OKbwxwEgqtlb430Xs5PuT4OHblqm
WnyLCENSPFnpdRAfUaPGvUWbR6DZFHCOzln32mHFgUQD3tU/TtI8JZxkdmPNxBQ23NoIhf5M0qvb
pwAOTBsUHibpvfabo0K5jslYBU9HNvvBNH1UGNgv5OOLvdYry49iBvl9rb0pk8j/oiZaVp/cJYVj
rIxIy85OO6ccLVS7dZMwORjwr9gHBfmOAxgY1lj1F4+jWCk8sWMExOHUZHDVaP2pd3GWtpx8dEPs
B+6FvYFJvm7sjVta8Y5KBMOXi5OdW29LuAEjXeiW59+ldrUVd1vXBiBYg43dJHog2VOV0RkE1AH4
5lvePw/9pG7DrL92OkQjvDD4VNk+g07oX7gZkhpuRsZkZlBLI9ZyccWqwXhVBPpDIqIt2Jtj3Fbl
ibtvb9ddfWhMZgNW4FHlzASQwqYpvPE6niC5Ob7JpL8BC3zkXATyv4WlLlrL5Sa64JNq9gWS5AkB
/j1OYq4CRWcrddBEz5L3OhCScTfXE7kV9F+v+HQ0/QkYHbdrlr7WU2MdQdUjwdkXW6+GC66RERri
or61OMJ5tMhbkeRvmsFKPtERcp5Zs/fWpMJd3PZX1L/knLtTsVWecZzMyjnnBQZwB22xi1R9EgNd
f9g3izUsEOp3bPWQxOl0qAZIneGY5zfapz1DH0XDm87hyIQISYoxmyDBURp99FDXTJilGu5MUyRH
Bw7TMbOYcskGvdHMU8qgJcGpmE5k0+t7dhjduZ+xMUTjEF46qA47ryPxyuZ7BcimA+Wfx4O3jQJk
e097r5KMiUaVjLdx4B4o0a6e84QYJQmAZdkjVdOX8VMmwaT+rutoUuY9ciHVAtkn6TT17QXJgaL4
qDxHzAJWNoLHit70XdIMbBAKO9/Pci5PceZ+jWyaNuCwCbV4sbcZPDpH6HksN1jtKQWwOcZ5TvkF
PZpwB8eiRuuSjyF+hjgcELtS+poey89GQgLtIqrDJ0RYfCcRu3MZ31FMREyRsx23EgCSsGmfSZ2v
uhHgLVf8reU147VbMG8ljc7KY7PucK7t5ilm+OuOOFBQX90JiZ5+qv6YPXVpIX4KoY6qjn9RHtyx
IRGYTLN2eBMTl1mQHhMXVkrXvDRVOtLkw8gDdsyPRqyCKYnDtmPKwo0gt8ddwVZ4mrCmFw+OENad
skc0EoN3iBkpWaSeW9x9N1oA4HoCT9V0cYN7Ncqcih8tc+xvTH4Du+pv+PQewxqhSG87bI+SRjzd
utY81VdAZD5xwm0mApnvJgt2E9qfTLn1JzE1nxFrLdmwl4j4wss4Jo89xOOjhQGNdEHHHN1xXxnW
b6YMTxG8/fl1WP7fVOocPYKgO4ZpQIOAPWtE/fhDWFp5nAo2bRpBjm/B+aafSe/mg5tcw6b/VOnM
xngSnt8hd57MAqY3TJONcJTxjgnnkIriOKbD9Ar0zUfAnZGC4gRmw0NEofGWjF1zKDzGt0W5D4My
O2sGqrzugCVTIa2UZW9dCoTLu5nx21kDLWMj1HQIiWHOxHARGm1W3A7sVQ0HG4M4+8B5/EpFYmHa
ZHYqykUutLxjKVR0yHoiK+pITySrZANWb2Zzt4p0SgqMtnvlMB7hipVA3qaqPACXfA3yNDmS6yl2
VdMUWxxvZ075/NYLLNqgF2zlOCX6O0MakT8rqwyppOIhw3yAJFjUvsThrJ91qOeKnU2RFhknSZPj
flkl/kzfkoY00Qn3EFeDd5Jg1QmVUCsThfdFY9mPHbYmzFoQwI18AiBAGTr36kcmbOcYY5kGRi14
C4tLFvQPbRBQlhhwx7bdQC2Hmb/Peu765GPrYIKGgeF2qjNxFDQ94TZ1HN6Fprym085kw3KX6Xwc
jgnHMgZknyPL7FWOwBrG2mWcGTrwUTobmdR423TrMzc6LCoTahyVHytNL4iTK5fQrpM8igrNnLMn
/sDy1aMhbxexWGuKIkcBgHWbuQy5SOjiF4yOeUITfJwwz0X2jw1z2rRN7ltJ5Kyb7sU1SZcCbkJl
4JWsKGelCaWLfrlsJLQ6sK52/20AmVjHepLtoWqDB1LUinkNFmTpYnsZi8cOGuEus6cnjmtiaxHa
2gxMUNYQ6Mn5At7fTsNieGmqZTOln7swgiyM3x2eC+5w8yonYN9zYbxTO0r8xfBuWV6QYdy624Ut
l9uojw72+KQ6Oc2bQ+Lu6hoTwmw2HRV2xGUXHK8rS2BpYJ8EDXCraZrCXQIz0Ymmt4U/7U6L26Id
mZEhpGYmto4stH1pZ+mxZbHT6hm410D57u8lPXUYiHYaOJQ22M/a7yMT20KcAs/uwEUUOnnMRcbA
RbNRyiKdy3VAHtlNWfM5uOAl0DePrl48yoA2Mq2HaIsej5KuhS+2y3EKnlv26LJDQclb+C7NZAR7
lcnm1JWNca8VuDe6loRzhN+BIzXPqIIpipoa8zxZMVIpAYGR08JmjOHgAAf4/bHVncbkBPRyVXCb
cOsmnIzpJ7ZjwS2NfepUxMNWAvy/nzTeO22kDVVhjCL7tpZxl69rPvh17Wrzg1ATecJoiwzVYxq8
jtpknuMSfwTW1OiK745RhUa/3zBHwo9094YGpMVG59RPlSVXThI8RXV95TnkmZi3G8UhP+IUsy5t
gaHVCmzE4j7DUAGqaUXk3ePY5MlTmVKOgX01HnFPybjwp9YSmwAj186aG/vcpMmhp6VGVL28q+m0
WpfTcbJj56vHDWbV70wHp++MdPVCqgDHxFaXvVNL80cAPySKsrOeiH5b1S+qytpLQCnhfqgCFhqb
AX8qcWEVSW3fF9QFriajBStFkGwixHjvJARCaZRRZxgWnv7at21+q5VRsk9HvV7smLcdZRUPgwOR
cB7xLFWolJdanVw5+3B+8X4v+xjDPtKPon+6A8MnwV+I10/ctcvjI9b06lrFQ/PiYI4C2TlZt33E
hSJa8LlGc5+okNEyQLJ1EGXhrQizo4jT13xI808VGMc6BYajjeGdniOalBbtC8gfwXJQ+feUon9t
lsPOrjsa1TQGZ2b9d0nb31H/8JYqxyHAuWaSh/jDvD/MPTZLkQ/ArDhyFE12dEzwIMDgUBLfCApC
CfU07Fvd3kfUnvm99zLNGrtIfJel4e7qDs5kqCad2Zt5dUBDr4al9YL1a9Oy8z6XmDD8tmlYaats
+B9+I/dfKmMcjES2dA04NJ6nOf8Mu4PNr8cFsuSk1Q+j4dwIjyQJg04T4Mc6GR3EU5bvg6BDLRX5
lke12vGrVZ4VA8nSqqtHG0mQ+8YYmxc9xhMaKEQG1aHhNw3Vs/ksn/CwyCNmOygjYhS7MDOsm7Dv
l0bE4oUuoIYQBf8QJuN3mfEUmGIzP9NneHQPrSWLuyaj9CGTXAcU2WQn5nDvLubKIycTJjAVOJW+
9RBuKWMOJ/umzsgPSyxnm8wxw0skRnCwGjiYKtM+ezMd8atiEU1BOO4Vr/JoTMbp97fa8r1J3ebQ
LAUNDEfv6mQar1idmVoXnn07kzexMPGfsxD3lQ5ymj4Wv+U0csqsQr84zez68M7UmhIS7cZiPrV1
zZxONtc4VBNUwanDSfzvr0v5LxWufIqw+EwDYqFcqnmhwvzddVmi+cRIlGoN9Oy2lbW7D5e2PyIk
ZxGSigjoJj0bbr4DodVu24hbP9flQlUkP25qUH5YM4oe731KaTZsSHfkOZrsO3L/14B6nVDRj4tw
RhvbHEEmHN6G3Hwkw9VvVVdHm9HsHiqeGbWEV2rLFud/A+evwZ1nzll7oxnDDg6h+z+0ruj/3eXr
OjQvaZYG1c36p8vXbiYzhmO6fNhk5NnaFLu5rDoaZybJCs5jdo7QVp3UZAM6eCjfFsfj3+/+f3yN
/xn+FLf/m8rW/PW/+PqrKCc0x6j9py//+lhk/O+/lj/zf7/nH//EX3c/xfUj+2n+7Tdd1FddNMWv
9p+/6x9+Mn/7317d5qP9+Icv/LxV7XTX/dTTPaiHtP39Kvg9lu/8//2Pf/r5/VMep/LnL398FV3e
Lj8tVEX+x9/+0+H7L3/oEub0f/z9z//bf1x+zb/8cf75/Mj/mz/x89G0f/lD2n+2DRhww8/vr6w/
6xqhS4yb9NvRlswFnhd1G/GN5p9tzwAsDTUNAvEff2qK7ve/l3/WaJSQGiBz2P+EFf/4Py/lHz6y
//cR/invsttC5W3Dazf0fyYnQW/2HHwyNlkJSwMj/I/3EAAWIst4XBCcZwawhlNQtA0CiTyriH+V
ZmjuktbWfQmZdW0xmPIr2Y7ncHCuhd7vaa4M1qzHUKgXMHyEvr3zCuwca2iZXwaGD5+nY7vRiuBS
amgdkx6S7SrKTwcPGbnDbtoM0/yldzSz2DTPrnppYnbA+3iJTbYXnWOzm1fLzNvkjptiaX/QIAJX
gvpZy8WC0p7Ztp8wKh5i1AvWbLoO6+2MJQBXkDw2gwzvqsYZjjSVoMe09vRmBaJ946EwXYy66jYZ
5ee4GnPCUA1gbi1NvkGQeTdOSr0EEcZ0XlN8/9R3Ffn9eao837ZHkxGwEtmxzY1yyzk2eUPWQyPX
S71/wHosNjO3MNhUzutYgqNDZS8587lhu2LD6K1jW980ETAA4OtPQx21Ow6Rd1k8e2fHq8M94gJD
0kIH8GU0qBbgn+ifrnoELSneZFEdSmWemeNzrkAz20BpRa8qEuMMRITsr5u9RUzQj01VsfMNjAdh
eg30v/5XRC/FoQsNC4u0iTIcVNNX1QxHrPA8EkcsP2acXZwhl+uyjpJtEvMqS42yz2wcKBML0/fR
GoEzq5NdsP1KJCaR2o0+HTzVKx0C2o/VV9OVlhW5lQHvoTM7tyTIE6yZ8WeM02KttVpzapHP2fQI
0pzdAJCrSsGr0N6zbwZUFIeMw9VStbtRpnh0gZqv2zK0/H7I2l0TkdPWc8yL3pTN+PN7zmeB6h/i
lPfVdQCaFrhvDowE0Kfmqj4IC8pFO5VUt1dZtY9skoxy9J4qMVBh2YCycZMiXM/6lB3jiQLPWvGC
sSDKS2eBACC6Dk5gnJpzpwf9W2gbL56qYLE3ynwKKoYW4P4c1mx39uVkRiSQjVT9FBxqfZdYjh/Z
+pWEJiiG0X0TcqZhKAoh+PECs8Xfurw3Wp98miLTTq5rgFqVvHdIVi3Ha4WdJe2+c6toAbCMYpM1
QPAm8qPcMvQSER8jd9M28hLi4sVEGzOYjedPvQetPUVxtGvpjIV3F+f/i7rzWI5cSdL1q8wLYAxa
bBNAIgWTSU1WbWAlobXG088Hdt/bJMhhzvRuetPHzrGqSITw8HD/xZMk+p0N8e4nHNJvo2pCO0nm
7xGPlV1nUTScG0T/E+ROI6rv5xA9Wy9AzN9Bddf4HgzsSHqPVBuXFc2MmJWzKDkAIH5Egu4HD9Af
ZhpeD7L2mNbdSS8pGFIlwgIrMM0t9yTadQVc73xOtB+4TYjHqUlvkh7MNFkPqnXLdqcCmNL6Bexe
qYtxrHk0wgHoOMJYjeRf8Qz7pTVLEDLdMG9OIjXnDa3tP4lq4KskHJU43IUwDARUiWIlOps5jbJQ
/m1lUFIKrcxsesr025UZlv4Qa0fCVO/6vZ9BWZs6qoVyZddM0jZCYzJGtxW5g0xyq6nAHKLHhkwH
sce0S+c0xbIusoqdleXoHgv1Th6QQaLFDnU+x90v7UCpNSjsOL0kGjjAqX/FXpPtVmhe6jSMnNjE
disNOZ6FcdPIUN/luH+BA1juYBRGNq3+eoO/ESQiCw1LCr+/mq48BNaIblJl/Qxj+RFzIYp93VJc
mAFipqlyH+dApVha1Om6hi6/dTsq9S/iCj0RXzlJEdDZRvoR9/7N1NT3TVw+4DEg27Vm8beMJZDC
EZmMvqCKPkw+hGlwMExZQo0xJ9pMZo/FfEX3Gw4U1Lpo/pb4tKg6aIlyjVlIqOduYuR/QovsNM1P
uQGbvpxhT1jpU5gL94Eh/6zoxVC26E80ra7zgc6dyAToS6UY2OF1GWuHNBXsockelaqVj/i4EDCi
6bFBtWTBLiMXyhMhG5XvrUqMHIPqtu80QAiVT0vW2pVqcRx7dO5HHArwKqIRGCXyA7clvXNU/fsw
uisH8m9BVe8hn4Oz0GhwWAOeG5KfsH5ljorgHD22eOsk1UDLeFIB9VnDfUk5hfAG8qCdaFXQWj3U
svDQUgeC0yjczktGbdQVDdFihwoDkM1iL2nTAW2wGxM4OXRHJFvHX8XYfyPY3SFXBUk5EnZp390A
dPiTKs01ItDHFI6GFlOlE9P4zheK73oElowoDUEwU04ZKoKQkwro8XLesK71DQISHCbLuAmEljpG
e/Cp/2/KZPiOkOJfcEf3qhz+KGekjQtFPyAx4T8WNZf03Bi4uBnisUuF6cZoBu1ORSbFicE+1xpa
FVbvwgXZ97251QzqGkgtzoBT2DqJlT/EfB+ldMHgSRDfjXp5lMoE+YzxiLXXdYLJG43O30Np0Uun
xH2nhCqiXWUTgE3pLbeyaDbqgQY8inrVPIeSM5TiNVo3HcmHQOWNnvOm0IqHNAJ4JFbVz06tjnMk
/lRxa6vRvII7dF/pYPFLn/s1QgtHVvamsqhnjsW2ycaXwSxKym3MaYkupR0uJkVlQt+85Sk/ee2E
s5nW7ysre9RomkxpcxeiBuOBA90B4L/H1cCec+MqAScQgJwGBee0aJxb9ehmurwLDBSMUvFsDpNg
aw0Bqk7PIV5QLkxjZ9DkXRIE9QHapjdCw9iUIVA6CRiSlTxqOWI1fVHd+2HqiVL6SNub+jemZ2nJ
DWVpSIP1pukpZfTbT63rJPVxY69veHq5iN6ehCqQyOLaeYu44EkQpkPH1eHVSQpRfjSHfagW+8TU
vllx8NChSbVh838r2xHaEZwu0UR71KDTgvJ3IwxgEIW7Uml3Q6r/Bg0FxhXcbt4o6qbRAdvzUa6c
dE7dzE7VI0lbiidLmTyrb58tg8osBinwdhFZsbr5D3V/ZNqj8hExQFClIo+YEkO4DeFshx4apnx0
u6kS0e3xxWfNjM5ES2xF6unJ0PJ7HX2YnBy1KoTnuBO8PIQv0eswocTRuJUU6IRiXx/oSXtVO4Jk
mRyMjBxJE3YGkCP6+JiAiai1KiUwvxjw+KGbfKDZ9CO1FyoVZB2arULBKWW+D0EkLU3tSX4W0Uc1
dRewi9PpPOhFzBRlf99CqVMwJPPxwEOiFTc87Woe94L5PA8K6cUtCOIH9P4mWqlQ/Pvt1JwLA4kn
iz+QFgdfOGaQB6pwEfSsvUlPsVaAP9HsMpoBNZpRWvQXWT+QO0+JdtVo6ilSJUcFXyAKXmMeuuRJ
AUegy96g3g+z4Khted8PuaOFv5vgTsueq+aI9jSMWfXazB7T+LnMbrEbXtgCNwjT4M8Mm8gEhI6w
rTBmW163N2pNT6lG9mcQ7QlqryCiIPknBASeIlxWw4uedd/rVGmpYGyFPN/JQeOh7bqZseQJJqjR
JaXSb139bRqezf6QTL9UiWiqIHYIuUe4ksM9zeQUAG9YHcPM8mrzYdJ/VfmJQ5MPV0pxb7V/ff+8
gKgsgEx9uB/ru6XhIsUgUbMaaSP9PtJ3YrtT+29j8Xeovocqn3DVqX+kmg6FRY7vb2g2A/lAdMEs
YUxoTh/8rESTLbAPwno/Qjim7qOk9E2m2R1R4lH74KoDz18uEuQTunGQPghZzc8gfhqtvaC2RxET
hlir0Vm50cIXDIAc1jVN7vKW+ziVEAje6X33RNPOAYW0aWTdVnoQ0hYqwskjKYHTDB5S224vklCg
T1dqV+0UHJQl9tO9FIiAAXitVlZg7+uOOqPZ2+tbeVa3RsIFrR4mCXO0PxEG61PhFCpL9tiDV8TO
kloSygfwrBfTuYD+sZC8UA7blFJ4p4Xoe+rz74RchH6lrWp/YOJQEwb/lYsgvck1YGG0sOxNccvz
4bbiWplUGFPZ1OIDWh1UM9uBr70O5h9RcWVM8W9kUB0kzmVHF8qbBowhi/Xg42yOA/U1qL3fhk93
+KRNPgAftEFr2qqK4mja5GkBJuoILowUSEMaYfg4PvtJ/L1ARwAk1YPQKdfNsC+DcypxNAxAWeCT
LZ1s03ycoQlb7Q2MP2C1M22G6KFXsz1J/b7ovmn6ndzhRIl8qGDep+FVBcTKDgNSuNH4McewCioU
JavWCyftBVWog0mzE6DFPl2kmKTSHiSBzGt2ChEyQZYBqgxfQpBdvmQ9dEBLUIOgMkd/hVull22h
CB6HqN6aaXsTSAC2Sg0As1LlqCtaFrQALvt+3mlNsPPhyDaLtk4ZbmMu0bQS/9LJ+hEUzG+sXXdQ
ReYw/zakSeuoqf/UlDrYYY1GbEkVEEWCEfdq5TiiHhOV1Ys6G56kZeah7a19N+JOL6KkgONSVhsH
oTdKbkSlQ3k2xlUO/VhI/t0rXgyhLspHcINTCDmyDhMNOv+hrq1928W/xdwEBRT6nlYqpwEgS5Nw
wbLCSDBQF38UUcORzfa+acRjgJUV35f+8svUSfDtLBPjSZ7qqxSIDL5IARITgKKkYFdkxnGa2Jq8
Gv3hqrMWjx+azSWHVaSiOMUImExFeBTGwJlUmFzjPdm4XcARsBC+VSJQqzV9InAfzWhsxyrewWiG
yUwRuXocssYxGoUWxxGlNSQ3Iq/TAVvL+feSNK1IQpeLe2fgFFxb14qSbZUYz76ovkJoBWg5p6Qp
xG+VQQ0jrkpK9gowGaSNplz+TSXcRr7sPm6obCcKQFsT2Jl45VcjIqGCA44XFK5It+rPLE5LTM77
9NbvLQLjrbhop2m1R3/2IFogLTTAdWnpKr3w3Cv7sSkfZ7GmD4xcYug/5Y1/UgOe8kXXOBFvFUW/
zzNdd3XeURvMNyynFytXxBaoQSom5M6j2OwInUHMPgWBfggHnlQpOXQBdDPr86Pfo7kRTE7XTtDN
Gz4mKsxTyYMaiiRvpVTYGrSeceETiAJz/CehBjCYVwZIlrYHBteCvxd3fVg7wtxDhscjwNRI5VRq
0j4Il2YraS95jiOYZUSoZIaImSHGd4/qOoRFRFDLuITjJT6GQwq1Q9cWdULFK9RfU/5TWRzvNMuR
TDRd4YMniumNk+IJ0WJDJaNAiylwc13P/RE5AXDc06M2pKdWGWR0L5KHqOSeGBElsFGPJWksariU
PK/geKQsiwzTLYJNCJWie8EwlM6ZMT1XwGzOOk3nbaBTjBrT7C/gga2kB1dTMf8NxGEHYXqnVcYP
SSm/+6ElMnOlkxjV6A5lixhUEZUPnUiCYxZGfpB0SXJK5oA4AeBnSOLHfJooDNFepRoLoVBAIyLL
pdQD1oBSUVbvZqmzNdVie0QZFIe2qnZoYj4MUqFuI4XgO9el+ezDMoB6qz8miGMdJQvOK2QH1HyM
UzmKf1WRW8JSogP6Ni+4B3lDTR+jMEQ0pRutwrMFYsmISPDvpBl9EovGWGTAp00gho/tIicHREOh
VARsze8wuUr6is2NoaNTozMC40D5XaNgyCGEWQowSbx+Uyn9Z3nyXTnyYzGSEiSNJks3ZMxFP7Rl
KDdC/KDT17h4eziF15E0ngZHdiaQWhfaB5+UPjV4rbqkUNIVRW3tYlfjguCHsODscE8u7aBBu6Ms
t8GvzukuGH2s3eQ0CvV8kqpqy+cp2sowr48pWxpVByBHztyBrnO/eR7Vh7p8bILA+XoWl67HWw+V
9Vgr907eREWYp4w1wEDRQNZBWfp6hA+2c+shVv0HfPdC4hZDEKk6d3B58d9CxXGp77mC3W0Rf7Wl
W1BqEBjqp/go7pojhk1f/4oPpmjrX7FM+pv2j2i1YLYLfsXk5XtjGx1QY3SrK7AsNhaIl0Zbvmk9
raYhc0vTDqZet/rmvghkX50YTTygS2IXfDDZsAP83C72slN6tZ1+z+1L4y719w/DYj6EAZGCmK68
8iFsDDH3S7aVLVITyxFzTVOCWvLSZte6+EcFrxPStfp6Zi+Nubj0vJ1YCGg9JrSyne61beO1O80D
zeQ1F7qw0tr8ZllATJVoYRF6Zd1c9R4MqUyp7muonZ5R9LGRO0kdfEYRq7PHv/rWPAIEto2Hrz/u
00Et5N3RlVAsdenGvP04cNEq+DjIjPEo0SG8g19Ka/7Sp304hLpqyprKCLjjGuKrp9SbKcxGIYab
jMP1cJhs3lF2ZRcn45rH4kFxk3PuXdonkrLeKKsRV/sTsHFbCgGGXMgmuLx0neJRcHVn2ApejX82
Blxfz+Prznu3MxlQAWZGL0oSEWZd7cyBW9ygfQXl2R0w/BJa6LL7ylU908O82c23hZecIq90hZMo
ImPR7M1dsjXdr3/G0iN7f0CWn4HljK4bJuu53kRFL0+G3qQonOzbfeT2PyUHkmRjBx6sa3cJBpFj
9XvjQpT9dL7fjGst6/FmhVt6Daa6rDCMHAclPLuE82qjK0fUY+fCV/UufOly7N5P+NLtNTQdfjm9
X2u9woCdUfeh/GY+tg6vbw9p2XaTXeEjtw3d5nhhuA9RQGc4kzOq66aExvRqfZGdU5sSbCOJ9K6q
8HE0MpR7tuV23FVoHAmLvJFryle0Y+CFuggQ4sJh0526GHs/AFC01U9ZBSSpHVIpqEFJABfC17QO
6tspeS5G4SBTZ5/Pwj0KtuRNbvtz5tpRkueJ7B2fDkcyHJpK8MepAwAlQbRtTO/Bx9mhe3FHfLjk
+ZUy9DKuecBWH7yJA0MxjRJdotcdAVzMRlovOipblJ+2utO7tb6h0LotPZj9l07jh6j2fmxrZZzW
aWSEijnA6dDuzI4iy1MZXrJs/XQMLiELA1BLU/TVjgcJBpV7QA5/sJcIg8mV70DKZNnhee55TzgW
yLcLYUZadvV612OQScnNZDda5ipeD22GN0PlK4QZaaucyz0CNHb/czneyzp23PeJc3nPfRJXSNlE
xeSiIEFU141xi/aPNMEOe70E4aLD0Y4d2HsJV35v4xdk99+F4k5wtEuR5WNEY2TAsZaOwp+pvUae
N5HFKCw5URpGblz1gFi77Eo7lF431Ehty4NXu01tUOuXAulny2tIhq7I3MXEmNV5j42x8kXak7bq
URzkwergR7LTH4IrfTPbiORDSnMuHpqPF+WSGQPGMnVycFld5QD60MlxbU4am8qfbN5/G/0wePgq
HLPawXTHzbaXAulnge3NkNrqrIiFPEugNDS7oF+B4NDWx6m9aPC1UQFnGzcRmoi5L/9b8/uvL9VW
8+uHkgp5CinNfgunNrWbv8Eu3WYe3NjQlhD3dXAtPV6c4M9uDUM2LJUXzhLHV+cnhRNZwH3T7PCq
dYJdTnLeGxvJC3fqMfXmmwu3xqe7SLdAr8kAs1Rx9ZUtqqE69nqaPdlp4Ml3VBf2CK24S4sDLdzX
7Px/sI2Wv3YdJYw3w65uiMzQJB+zBHRKgTlzNQZuC0SfBKC1S+8S8Exe46+W++jtaKtICGWRAm2e
LZsWHXNWkdoahCwHIiyQ62hTPGZ2euxYUhQFzlp8c/Gwfvq9hs77VWJRscV6n32kLYUPSh5LjMAm
zI63s28jhmKrW5Hi4qWIdGm01UsLjSOKi6OJEQovZWqJ3vJSpqlsI4W0+XoDvYL2Pqzkmy9bBQRr
0OA36XwZ9gLXkpMdFva2nTsA1FGmvoHIaUtPdCts0wZ8UbjLvZP+iW8vHpxlET/+EDJKki6yLnF1
cBq9yuIoypdFpgHCdU4ZEGtBEjwysCPi6M9ff/mnN50JuMuQgIRJrO37NRULa8j1EB+RZcBF9VUq
z8WP4Ajh4noANgHJEp0vR3sKD8LvC2N/Fobfjr36WKUOKD0b5A+wFKxfSzpLwmfZ6d/wB7K3duwi
nXJxhj+72tm75O8Yoy7vpPcfDGZeznABQN+AD+5+6HZya9y1m2QPCeWp98rX7TXY2v7rj/3sWy1Z
MSxgozw69VWIQuCmEpuG3Yyp+gYNALwk7r4e4ZPHAS/bN0OswhFLLGKywRAg3+xlNps/43HZPJbX
ezWNxUvvzeUvXG/WtwOuIlItAUsBnLPsnZHXCPqiruBKnrjlpHjC9uvP++wCfTvYaqNOIYgBSJOY
ox3IbrnCCHuH1jMurNMnw0gy58/QZQWcr7jaHpIVt4TZVLHHLURIL/GU1zLEpXTgA5qWaM44bEJZ
FjXwN6u9L8c4tKUDEnVAHe+A4Oy67XAFFfpibPvkbpR4LeuyKJFhfSgh1TngCIRnqKgvLW2p7lCU
ygKI+silXFiiz9JXCpt8kC4tntXqOmSXQdwZJVSb5YpqrkO8vDbWNjiA8QRItNFfFLc/TZfTjU+/
UaJWTXkDBt06eW1RLKPzgCDFshEzGHZE7eQxsVsXQcBN6GIiX3uXlvCTE83H/mvQ1Yb0QTfFc5Kg
8hU8ZPlVX1+6lS591WqLDElrKdXrV2Vw4qzOy1tpJzTChcvvY0maraioJGnc6myR9RWgax2WASmr
xq73uWmXQiqfJW/pu/w7pRNG0xXNokJliuKH1BDQj5kXS8nfM36J7lJwNx8g9NHE4UlHgzNwQm/Y
XXqrfnrg3o67PIDePHAQpxOAevSKHe+D3XS91IyRKn4qzpciyMcSsa4p5L0iUUTRAMyvQv2YwNms
2+VNczs6S2Eo+B55+kay0x0mrJeC8Ce75N1oq6hfiKnfqA0VsSXqx9+WZHtJ7+un8m+1z5zcM66U
S/n2J1nKuzFXgV/1Y3yCeLQzZn1F0kCH9SXcVo64zV0xf/kfFMIvfeXqsFmzOY+gqMnwPd1DtdFr
u+v5qN40juBh8ouc+rN18VH8yQl/95mrAzgDemiHYRnUz0+mCcOkuDSTS0RcXaEKMYurmdqNQWXz
/a5sEQei+8oQ6b7ewnrcdl7oqA4474L3KCDiLcfQQ5/n8oPis9Tv7djK8uB4cyImyUitNmNs1VO2
oa09d9cwOZ3Mnu96t8LZ3KUntQuvlN9f3+SfXRPvBl4dkGaizwoSXbPB7ORXS3Ifb+sdrY1tsbdO
o7u0w4Cn2heG/eRB8W7Y1UmZavyiB4gOPF/yve8pO+tOpcjQXgPsvnQqP8ky3421OiF9XBnRUPCJ
rOkLtqoIvy1ri+pHh42cTRN3/8868eUIe2FPKauzUmdJmJdLTYUssycAZeVdu8/oki02Fa5MdobX
NCVKN7SuEOa5MM2fFJLeffnq0CQGajYtRnq2UN2OgICLBo9jERU380K28enp/NfRUVYBPa9nCZoJ
A1liZetisyUmORe2zLJMXxzP9Yt3QlzExEhRs3UqCrieVjy8pV1mL1ouewQpoW9duI1fW0FfDbms
7ptTqWXcLFR0NTu+8sln5q11P/IwW6z4HPVmpgaZnH4t9c/chUHwG8M6SpH5CVzEhW9fjsNXP2QV
mqoo0IaA59trMkf3cZPfhw4ffqaXtL34Dv0k7367bdRVMDKNUJCLnM8uHUSnrhDM5f9nZ94z5d/7
nzH6zXbwTTolW9pKSnnpYy8s9LrvACaDA7sMPxwynZx1pviJ6ItreNSAzwgsXNpZF46Jusz+m2VO
G1kFMsXshtUtiPB4L9uq3cdbqE7ONF9Ld+Vf/4WbZ6dduHLkT0MTLRZpKX6CeFiFJrQ1+7Kmdk8Y
9D2AMUuyjI13DT3TVu+BT5/9TUulWd7Ix/yP5aAiv0dx9Ua+Q0zneCmL/iz75Hnyr5+zilY4bsNi
qaFliQf/kG/7HVoRjroFbeVcisqfJhFvhlqFJqlDxTbFldKGrvw8oLtths05DKuXCyfns4uGUsry
CJJVyumrk4N+gYGOGeMsXTr/IO3w8LXDawBjh+rfuWjejLW+xOe0SmQkspbK1XKJI9OCGx85RBB7
RAl/0ZhBII2ixlBcas18dmYkQ6TsagFo0dcbqSpQ1RarZTpfWzMN2gebhHJDta9YPjis3y7M6xID
1hHp7YCrrRKGJjX7hAExvoF1+ysEcAYqPdIjKBCLF+9VqS3Mvl8Xxl3+3q/GXe2bsh+1smkZF+eW
dI/koJ2f553lIlCrecIB0bjjP1Ps/xXR9b8lqL5jvp7LP/l9W//5055+lP8nqKxM739PZb1fKKf/
cSzqPz/eE2D5U/+gs1LN+M/loQ+iDVTT0qT7f9RWSYbAunQcVN6VtELhqf5/aqv5nzr/GfK9KFki
NQKi4r/YrbIIuRVGqqKyl3Xrf8NuVVbZF+gE0YDcr6uGQs9SE1cXGUKYOhptQnAzqpBIcXeL3co3
AHkjRAX61NoFRXOSczwp8CGK8C3D3BrQtbygBaW+jYCijKg9Io2XDGO0lU0kVqP2PA0IWkI7PPNV
0aFuBR7JKf+9HYO/Qtl2pxDVJaUeAauX+q6wosQNKcV4IcKupYLUWJ+gFXLjWwacvEQaabbNqIMp
l9B0n3y+SdRTDWA2OqIrq3utLkNQRW0d3IhygqSrhAqJEoitrXe+vp1ORY+okDQL6iZMIunQoGtR
5AhJTlNbf1M686DEMiYd4hmuL/I0dLY9GV31S9f96vZlkSSL/hR+HQt6Q33ttby5fVtiV6ti3X6T
YGywCK8pWzSWDXC4Q3zIq+hRK0p5kwYT2iAS8uhWFm+Tfvo7i4scyTD/0C0AlGGdy7iy6vGFyPoK
AnwTcPh5bBzqWMzh8g/LDn+bHITR2FQBXkk3IwRIXMD6wjXG4SePSDD8IL6vTMHHv6D2r9DCGs96
2x8tPLAPJdqqG1grKM9WwQkNK/l6QlvCS6NtHxfN1VyWwUM5wjYa8j8qavh2mAF6SvH5YUsDZI5H
HN9681DHFmamvquJ7U+1bcwTeqBIwxZJeVdrmE9Ei2u1aUIrBDsy3tYY6dkYNFeeqPag8KwA+sGs
acchCXKcqQOUovAfeRMXbv4xHe+Am6uUcZklYFwmRVr0NJY63PtZynylmboyT2/yuscJzw9/GE1f
bGWlSXY9YlB2IiMGHdVpttPKWHGiwiieEJNut0qCuOVoBe7QkVfrqMlcDxEyyljFAHHXhbtgjOML
N7W8/JzVolomohA6tAfTUNfYnUasY9oDTX5ToHi25+Q4g6BftV3Yb+cJh0osmJlvkNnZ1GBbRBpk
+Q+4a/3Fe7jYdebjUMLwGdv0OBtEl4VdoutD5I3LHOtoneBlErtfz7G6ShYBOVGdABENLJaCODXd
93MMp9MqkZONbgwlf8bSEMo+jNlbeFh/ar2i8CkIbjoL5jFB5eJOxHLyoS3rBwXeJd5u1jcNn0H3
9Y+Y/CsX5gWMKx88f2FVZLx5/RTO2fxjgPmoTJiilGXkDWgBCdPg0EAOaciztkoHsXUuilOcBa6/
EAVbgx1XzxMCqbHv5Oh/bmrshh+aKHeFrrkSK326rYza6zBcwjQhsrNmho03xvD8dURTvp6ndc2P
eZJUHdwdoDuwG7q5OrGaEGvR2LUmXuRisUdWSrpu+9ht0Ax3oS4bWwnxZy/Lh2KfwTq9Dkr9ucBv
/ohrsGxf+DGrxOwVmSbL9BZArpCWra+gTMarZtL85hyUvWoHiIQHZT3vO7ER9xGGbhpSReXyO6dY
lvaDEDxFOgxHU+q7rSEYl9KnT37OMitciDI37AeIUmtIGZRObThj3MIhtISTL4DlbwQIvrUUTXio
jLIdSQ1+Tj6bJA9YLiGDR2TxTx5ywJdmaN3vXWaI6KEigAFmgIxg2fZv4j/ECTMQSnM8kzvflZ1Y
XAfVfICMkvboxKshquENWDMTsR6l7o0rC5zjt3jZ+bFQbtqk4p6dceCctOBoYBjlNNgBCzxae9Cj
JR0xOKg4tQio8klhpl26vj6EEoVMBUwUF5fI+r5C1978fBjIQckdJp6NJQCoJu54MDaMZEgh+mDF
FKcY7kn+mJ7QkkANwcQOpeW5F/UPX2+1dbVimUheOLRR+RF0D9b7XtK6wCzUVj2jaRVfaWo/2oEu
o+4p9fF1AhsHzR8R/pQczMdMzT18sbJtUfqCt5Q4ikwdzglAmDYeUDef+50QF0zeaCb7MCvcqAyh
NcbztSCEpSNHmrJDely9SUPl0pR+DHRsTfoD9CZ0AHWvxdI3U0pz1gqHSlbPRqvHnoXXFvLiye8Z
uQGEBmAoBgnFu6mo7xXloaoQnIa0vje0unTmKc8ecyXMNwOQl42GCfNeNiHFXJjrD0mLAjeHYw1M
ix9Kjvt+04p6msAMjNQzvwIt1ADzkdZqd32lXedJhn2k/9OQ9GJf1G3kzTyIMrqzp2BKz3U5f6tr
dbodR7TGaL6gOTJkbq9h4lPNBUKhAcllBk/49bCpuLBs1BRmlJxgZoau64VPWaLhu6tw9SWrAnBn
VlmfAOo7Z5n+EoTRgbbrhezgtfz3YQz2J5koTc8PO5NgBsQrMOWzbA3pDe4ZOvLGEkldrGaLkC5O
yiqy2whc/hzy4CUx4R0t/9YSqnIj5whHBGEMqXBAhAuLQ2ofQX0d+ZjqNcPikZ2VXhyMToAU66a3
fG0jDZDsS6P8sRzcXR+J1xWKJkc1rmtEM8fdGFgvraLcSGIhXFWQd/k7QPLCarxwKKXPppezCMF2
8R4G5fZ+ozSxMls9jcMzGl/tYyxa91IkUYWtESLAAYZ8FiGUbW0sKqVB/TMofUDi+hC7hTWpG9mY
of7ktXr+ev8qS66wXhEebDIPMZ20bZ1LIG8wyrnZq+fcMK+qoVSwAEAZTI9l7Viat1Opy0cFfbMN
epTJTZXUWESJRrZBEsZThRJ2dKcKh6BTxTtIfK+5j5KgQYyK4Y3f1JGTlGbtmFKewr+TNuVyDIaI
W0XEpubY1xUSGktSGhtDjXCNku2oJ5B36DCUCiOwnmKT5KTNLhTcXuvtq+/mrapC+JH0T3KDmVYo
1PtGOsspHK9oKpEKEGG4VyhJKihKb7pMwn5lHjazit+SEYTiRp3QJJAK7ToSYNF1yDZtQvx8XEVu
zpZfImUTyROGQaHbgQ4+SotTiRz5OTJiLcxftG5e79O4QtkzGJIrRGt+vc5YXC/qa0KOam18q2tC
uVVD/RI+/rNrgbevqfL81S2Lb3+/A+nWSQaK7tI5K59iVHls9PA6RDpD4dqfC3xGBI1Sn18oW6EY
v0ed+WsWxO6KB+0GEy/lFCG4GAnG3rBgZAbpgKSLarro0aEeuiRSvThsaiCGLlL8PyIp2HYlWrYX
9uuq3LTcbTogBvInVOZYwSUev7kS0tKaVaFCNP9117BaKmZnQnYc4yFwITTi3LDkc1Jt0EXx43pf
i3e+jwyfdieoyXTT1im6TrUv7YxIx9Z1YfPimEGjW5Hu+q6DcAmEAI++KL4iJP7QW7i5SoiiTCy3
uymIUUKBxLVDaMnY5Lzqv/4+6cP7ie97LZeAmTT4zFWY0EZRkas8lc6WMXtBPA9HPQ2gcmbyL6k3
cftFcQF2Y/aPnaplhiO26fdp5swgbNIcCojBhd8/42sLLRnf0VNKpnUrFIp2YSk+Sa+hqin8WJF6
Nc++JSF6sxS9XqItZw381HLQjlKrpjdyQntrVBsgj36CUL+fM3GZdT8JClxJMYiu0xAKQaRf+i3L
tKyPswEzgT6Mrlvg7t//FrTxu7QWcpnkS9jW0tjtR1GDh5Boez+zTsaoBttwSWYDFRvgRIaOH0Z4
3k0NHjbijElnjSQ9Hj855ffCgOGgjp7UoXJ5YX0/uQZ0EAg6HC5DXYxnVz+U+lEgYGx1DnQY5F20
FeUI1TD4v+1cm7evv3FJNI9iNzzjjP1Ux5112zUyjocZ3LrqcuL68QqgwiYtyHaqdJakrY6U0dWd
oWAVdFYEoM843CRe5WNaUyNBtaHAhdcyfHluHytzEzQnUIPMpOvXKoIkpNomqmYqy7CGPXlQ+u3X
E2Yuo79fWX6dKvNCX8D3KoXAd7vMGKSyNXJVPOMM3LnZUAl4K4jlt74PkDbqUgWtW6XaLlhR26+K
Xy3VNLsdeJNmZmYc0EQ/jhD2tng9gFdVcnwwjGSLWvIiHzaiPdBjRRX7KqWT5BkL+/LbOInSddRc
ReheQCUfcT0TQOzVi6Z7Mwy7QEN/oZhELqjGLL+9/hMej6QlihztoZDXLjYjBsnpr5DSyzbM8uLI
2xIbD0nf4sxzknBLt//x2AvlG2FA007gf4hTYJs01JQo1aQ7VdCcsKo7TLP/EDUPfofKnjh3Ii66
kR1IGqiqJdRV0pDcRGF8a/UDAtJlVn4zZ0QO+lx5KCQwPX3ZYnSUi7MtqbjBSgGmOQIqRzuhajD9
iuZ90KO3OxXSDykCNV3JiocKpr59XWJsdrMNjre4qPmWAxmwtButDi4sM020TxaaReZc4E6iK0Dj
3i90mvdVEnTDPyP7XI7hdYVXvUHxQau+N2jvIAFYlnuYVtyfLVoZtZBROEjKFyxTXD1Oy7uxwr0l
DozrQNFeVJ9LvVsequhDDxuks8UN+nQmMtYjYOnMUNwpX1SiBhVW3qSHLgLTqhii6CNnzFp4niPr
D9jOyiX/RMI5rwy8IKfRHjqp2Ddl9QMFkOIo8/os5FNJLnPTCdq5qxHVyfws20/y2B+DNt0F+Pu0
8dzfClHgGkOFhTW2lZQ3e5iOcS95vpDBz7MaHmlJYDmhH3enZJFOV+MU17alLpAaKG6FkY/e2wgv
W6j1lu2QxKhCo2BTF74j9uVE0lb9jCjAoZI1IoFkpL/D1Eg3RgBseEZjCd5KT9vawLiorf0/r9eo
LE7DL2Tf0XQC/ryNompycusn2l83KRbOUSrjtZRY6HVk+jVugJsa77YTIQmyehZk1bWCOokWIP6L
FWmwzbscl7eicQtTAR39+uOzngOGrFCtTX/LQZh3phr9Qv54OI2a+UfAhhI8T/6YtuLhvwg7k+W4
kSWLfhHMMA/bnAcymSQlUdImjBKlwBwIzMDX9wHYm673rGsjq1KpxEyM7tev39P6/M1NOhHOtohy
OWnfZcXGPquxTJlGQtnlODz6AWi10c4/WqG9u6vlW2D24YZdcuu+ahc2BNMNy/j9nalutxli8ws8
jjYcp++26L4N3YLl7Ls/YURJWgJMHoDCgoyRZzKDPrqAHXyFmLyfOLbnVgPW810ByS0B3EQ+Inng
Zk22rTmfq7EhSGmuH4D4bDJFXRtmKQl/DYIKr02YuMXM75HU1/VAeDpW+O8eLjA9tl8Hk3iD9dHa
z611g9xhy6n4HShJ2Fq/G92y54whJq73OvxUkpggKNnewg/Dsb51fE4MGwC3tUs0FKtugGTInpXJ
xqeBuunctoGGje9+SO5DKauRMpTnZztigMvF81SP47HPazIgaxLUVUYqnoyAYen+kNck1wcd4QF4
OUOoYg9yppivmucO1dGE/Bi2lvlYLCXGqHtit3O/35JxTcYh4WklCVdX5wl90TjEJldhXBDsbAIS
qFoEnM7syWu0im/am+dt7Ap1dgBqkNNcE0MyQMRDiLox7IRwOnakFQc44YnA3iICAENKDfPYRvBr
lzLUmYX433Tx1hrfnHsYFTGCbkuacxb/IlTZexnbJj4bKs/3JCYeis71rh4RVegOiFwmFYLKQZnF
bDvuOEJyD23KCcAl8QSCTjdvA6891bxHNgaDxytRp2euUmsbaRJ2DRf8ouWZb2Xq1qSxhKBrFgWt
cgHaCqBCtuCjZGBDtjiecFaKwnyZCUVz4vHmIBAdZ9+KYMhTVkqyB0912BJNmbbTrRryByYK1q2P
nvhR/Rf20j/GJsw2gz9/0RG7JtG5n0G1GRHX+PK14qY1Nq3EsTZqbCneDXBM95YhgJBCg7YZJam8
ZO3JiSsQWqP/PajTiVz3yoEClT8JaTyuFaPLj9v4s0NOyBxBoTNNRrzWeb3UUssVR4xE10TM7TFl
GXKXpKa3cSwdnGXxU3Xfo1FtZCjz09rl2GZtHrI2Pqvlwgf+sEBol0s7sByw6Xn/N9R6T1B48qAV
aaWpdkAvMOJY68s+TrkJilocm8oaKS3tbzGPptDovsXc94YLZCyK2vPo2aTi8NxDKoBHmrpApFue
umQewsGj01xbvMKUxwoQzsVoiltdlI8kZHzNtK4ex8EnL3oMBAFBSc/g4jkzt2Oe21wr0+c5XW/F
ea4IokuMow6c4Fmzn/PcdOXb+t+G0Ot5/vbFQzoBEPeL5I+2s/kx7eR1rMxfjK6fzUolr33EMSiz
rCbOJQYtPkC+ctKWFenlk5ad4ewh52yBjxY70Tfz4/owNRvStdu8uKx/SmTlgy7D4ZHs9Jmtjc67
unb1RgaO95xl0YceBHpeqv4gxR/QKGfySxNz2zOvf5ljb7+egtyUvwqf8NsqKirww+SruItouWqZ
NO2grmXMHSAeQQVMXDrWyeZKOhSZ/6fSHllvys4JLqn2ZlD/b3EIPhMrQJbdQY0CAXOL/fp5o3iG
FV27jAoK69t6uQ6quVcAzS3V6u/eHDSPJJKgLc42L9Jp+gq3viLPrnu0PT5EmLj+awdN4NJjWw7p
K97y2PwGULa6zr1tb0xwmkcx2vToNkgmVFu5Scy7ChpSnwzLIjOGSLVR59a4LUp7ukANIl3QnE5p
S/yi6tAfUnhBcVL8Qvvk7l8aHFe3UGmgnR/WS3HO3i0d1g9l7F7h+7wEcp4uNQk8SZ8ll0A2NWGz
IePj2YC13sF6407Fbt+V9WEsCY0LMuO1jsDeSBfusF0Mj7PbhM+GwX6I29YnDhEvz5ERMeAZQgOs
+M1XMddLzKG8e6kiQ9P72xSedVmLJDH0wc6YivFIClf5NBrfXBvG4fJo5uYGruQ19XPAX8FjIyBb
Xz5neexfJ+W6j0JQUxVDml9A6XJc+4nMP7jKvsKENBqGOhGABxHbA/TZNZHaLX91qrwFVGVkhwqo
876dxrdSOPIlq4uz1YTbDL30XJT6JZeSMHLNZanDbcHbA1W8/iXIlnp0CU5MPPJ8e2+mYk+6Qx8u
L0SzwXz1l2sqkCCgxJZgnUtfZyCnxHhsSCzELlR0J1VB3LLId3a8svo8LwFBIIQfvzrEu5JLjxCo
MmrkSQL+qcQ2bUhqIix9U+lkuCdpPfxup+BYO2ZG3v7wDD463iKbT5dccTsR8EvkXXhyu0crGhPy
6UieXZyyG3TCe616oikx93w+nOzuuazq7GFU/nHt2HA8dCkUp46cvSJ5X1/zpq5uUwTmMmx/8yyA
6cAI9Hm9r+l+ztI3xW6V7Ndbz2dUdjfmm3Qn2HDArESO1vT5GOKlt/xbx29XQpuPngfDGwGGSt0E
Pm2UMCQAYP9ZG4311puDuNvETQWeoMmTE7EY3W4Yfvox3U64/uKlzsaqyNG1ADMlZnJan5Zx0gfQ
1cznSNNksf9AenF2zsw+fwxlszGHONzKTk3wx8g+8EesEa4mKZyR62kOM+s2aesjjxTIGrLDwN9W
l6TzJy4lkgWVU4u9H7UeNMBk11fvE+yya0hw057a/6somax3UXlYX1y6d+VxLGgFKgczIOBLtvqp
CukAcVdsephYl3XybLbtJbEA24zmSM6bGNLr5DrHLlkmSMvtnMOivdRzvRn5XGejly3zGlTOyj2t
x8pyB14hfaWveeTqU+sWX1sG/0suWXX05QjyopLFtWh6B07s3PHOseCcoR1JCwBIIn94jsGUc4qG
HY8nqNhe94N68rc78rYTyxBNJOI0icI7tcaTaOIvWdgAc8AHcs+q/G4lwNZFVRmPMr9URd2d7Ez+
mb2RxXe3KPYjSSq7zOemqMK43WZFI3cimiamuF15WS+oOeYplM99tpWpxrs5nbDOWzfZVlcmtHqH
Snua8rh/GaTJmRrgGGvVvkThidRBt66ytyS14F7risRfl2wtd0E09j64S1ckh1KQUSjm7Jc23mar
6AlRKXn2G9wUiRHSgIanuDPKTRbJ+CIH99mE7bavGgjYpqSAXgsk9H/j0PjBYV7ms9Qi9l4lBl39
Uj2ZsiOgwaCZJxPgg6gJ5yQ77W4qe5yJQLz4plM+9+0rWejwZIvhj+AaIn1SU7t7vN2jIvpQjFOJ
f/bP5tA1n60bU0I/YwLWMvXeuzhKdmQwv1JRZdsIyMWJyrw7rjo9uVv1vrFmIgJzZ9MzCtpXZSeO
lBzmaQngI+tvABHSeuMVKNQxbwcWUVNE4SQz25c56PBxggVFVaxIAEvH+JjVTb6p2Dp4SsOIlF26
D8vJ212YFsNl1R6A3e2bpnbvZk4+hFPwf082S+nQZAj9s1/nfP5ZtHDeTE/FWwUhZ3hcO445eUm6
dDhmYMn5dPZRykye+3T6Y0zxn3wqonM2FpRRVscZAE+UQI049sa8A9Vkf86owjQicpamdBEx9E4V
/UVm15VkwlH+IVMi76T7pvlEt84d/wRuQNyaMC4tZcyhKaMb6WXVJnVM8yoK/02PRQhdjyFP77jg
yD3l7LUz3aswmfYpAMBborJ2I8Qf0626g2NW5o5o82+kx9VYfjPPPxm1NEB12C+BkHDcxVx9NZKv
cX8swyJ5ix3y+wbwYq8t47U58vTLWjU2jM42gxs9WEs5ILOi3M62UZBmyhH3GNoR7B3utFbZZ8ce
O+nda0v3ZsZg7/r0aqBt7is3I4igmafDlHQewb7xrygM02OZ4eiph4hprrTsLROr6qDJxNjnrjWc
12sHsrm/tVWH5bS23UNMsAWzdC2P2nR+C4MwEukRWK9k9jznyjknijsBiMB36taOMoLB9hgGUNHj
vZ+P88vMrCtwLXWHz7Cv3X6mJ19cJl72nozDsA2NLDuv4kMwdCR0JiRGTooroSgC+DZuWT44cZiT
/Uq0pxnejGrMnhlBxaFh3nmgS6xqxoF6iwhpq3H3OFCoGmIiTa3QReeKW70dNMesTar+YhfVL9ur
oyfliY/M9dAGl853KMxXGIQNmo0rb7TmDvmcHcJldWlHIhrz0mpOhQiDo0iTV3KK3j3SP28dfdUm
m5qSA4BwvZ7AbvB+WhSuz/JlmEJxMIyWXB80g9t6CiUA2HYqp4egvzPtJ4HEDQB+d9kPINzNHkWs
3Q6uy6iiS+y9HSxCXBVwfmCG0maqUzurB7crmQbqsX5Ksps2wo88DbNXuyt/sNYrtu7UNkeGk4/g
0K0bOOV33Hxg8yz1M/byEwjod2YO2RcgYf3G0nvPT1p6AeJTOYA30v0+uw1oyZu0s+JdXE/Wa1qP
2BXyCGBEYyOUsMTuNr9UNstnGykD45i49UUx7V1v4FmUk/ArMyt5z1xxaQqbFKmsr54bmWEwMv1f
gwujQ9q8OUTbf0WS53z1w/wcjvI4tYAxIy9OHrWfB2ed54jfUk9nvvartFsNpFu0r1HBtOQwxKN4
0oQxelnvXf25+UjCfUBi7YcX5O8+7wvXzfKfpvm9mdnJZmfwo53991pE4bPyjT1kScKXUyM5FNxU
e4ioPcJX/h3pkxhW3HE8UfLvOC4zUg7H7tD1XGQJqy/umHHd5AUh1S0MDqNgmcFy80PkF5h4J/fz
dmrgPx/GRl49nKSHeCKOFS9RcclKAARqfK4ygo6VNbJKKw6NFWfnFrPJU4qbkADZwTmbnqarob/5
Yprlx5x6p5kn4gN832NZcETdeMnL1OO0mUMyQOXc/oFhyvcSk4k61b7rRY5qw+bMJBegeIIdSpNK
s0/jKLhkrJoO/ZjfZtv5K6YR/nOLGyDMI2AouXwKSNaGCtXlDwGMBDhDRCg33TR+mJVByRT4G4K7
o9Mw2EdBIZ/jdmCiU9hcJX+J2LtPqfc10d7OjctsK6Awb2csWtrJNgZRkXttG784MLwlkDQIUKVa
nn4FhcN/tXeGVKfJCR345uJiCNHTN4MgRiHeNIP70uJveGqB2sb58J3sDLarbR/mpm5/lC3b/yIo
zEdeT2S/TAcPot7GLywwBuzC7qALEYVdyj2EaL0JU5rnYkwfJ6t+cRs57nsd0fmo/AI+/VvKGnDi
Ch9q8vA0S3KCwYZ91XbxtS5c9Icug/Mn7rpFjOocupUcsc9Mbr2ZUUX4U0lkf5AcnDq8sLXf7TGE
4poYdgN6MjEFTOlmB45fnCMdZtAHSBgHvJ4Xu8LKIdUy14atJrYGUjA57vRNrsFyXW4TjTr+bGZu
7aGtiPSZk0cjdv5GilmhvzNH0qxdER3AyWHb5+Y7luAFyzG6B5BP64Y0W5u8/Y2WxYE0ajA4vMB2
xswsrMYSfS5Mpv5caVHvvY6oxVtjtEF8QUzNSjhdBWprIifrAn7nLbejYwhbC7w4PXiytK5Tow8h
kDi6jNDE3mTeQEUSOez/AZXc7ycB6c+JSYTImWqF0XjwY95ZlW3h1aEoS0PrskzTc5oufAQ1jQ2L
xFUcv2EiPZk1cxODR0/U1dUW7aTcmcFwBmUcnbGg/tXkO26rXhB8QcJwBUv2OmvYCBWRklVQlluC
+5hBGsWjUChSmPqKY++N53gsnmR4ruMYl2KwiVpQnq0KsXTKeV8OkbsfUyjpItyFavhShNFfVEIk
q+Y7QQ2cjwx8AW3euRnhB+rBEdu8SK9KCwxolqbSDcUbp0cd5n764iXZ+xyM0aaIOMed0T9JCnu6
1UPJpbONDLDCOhqzrWk2O96Xr03j/s2C+p0M6FfZN9u49fUuNpPv6YSgkEZ3mz+5UaG094ljfelx
tG4aH7Z2AR6bYJLvfuvVe4iKDnZoaGNhnGWkVi94AZcj+CLBVvLKKe9aJAlpzTATMzM/trYhdtN3
Kon+ULHpeWzGcuuL7FUu0ftTPH3vXCpB4o/V0ZkDY2+31ia+JRSmey8Uwy7x3K9qNEtknpSs/rr5
k6fNuR1ZNDOb9q/f9+UJeuOjERGTNaQwY30FM8BnZ6vgSwVttx3sEG7sZD2HRfYUkL9/Hke1bUpC
PjLq+XFFVLrZWSRGwjWspz1vr6Nw+YAWAvFFGf5vC8rQhUvh3e30o8f+RWWlx4BB0bGDoONFvblV
vbqYrX3IUMHhnzQ77n97h228O8JgzsxdGo1nmwZ2L22/3bW+6raz79XbCCzvNeVbVdWtzWwXOrbb
nJh4b9DYDr5hSmrgCpkFWs2m8GKoNQW6qetf4VQVIIy68pRGr8Y40PqAstvqOoACxLLe1JwNO3nq
TRp2Dua2DYbkoY89Mn/xnuTldPWL7jpF5zlIf+nY/g0Mi8GcMI9N4/+WVvynZFrjG6jyhJV80bkK
N7aXR1voFd4G2nj+nGtAPFb/I3Ps7AYBoMR4lloXpQZGypViANdF185TlxSFIurs+pj4rbjbSTvc
DWYuCmWvUYl9aptuvM2GeEyNLD7mueKBVXEVcyyGQ18QLi+0JffKdeS2krnFy9v5iMdewKmIqRCq
9IE+q7k0tvHqDa35Rdk8PUFC2Y9zLy++o8OT4Sb4yKCOPIhy+DUaipQd0q6F/7s1dPbYTAeLyc8l
sPocaHxFwjp61innKF8rOn/w9q8zm+7nqXPjY+N58Wlwa7YcoOKEDsOFoAcGG8iBreHCC+5xGOP/
GU2E7vqH5cxzuuV2zpeNCRPTcRg+r79UoyJvI3bNQxSU0efvWaX7B5iyd1l/qxZlu0v6edpJm7T8
9Rewg+TmVyLBAC+CwxBpfcnd6GfaqPgBOZYIdkSRnT8y2Stdd0Awag26OEBcSTAw7ZumFMkb1mdV
2wzmiAIdAoVNfpEKklkgcNMnM9nof8Vu139h2hYN2YsEfX1d/bGZNQ370YheZDu94q48L7sCm176
4aZkHDgYxV/pNwhIkmdaNN29ubW/hmp8r2s8aZWsmErSkE3OMDwa9qtlxYQE2KjYq/K/Gq4bs41O
Di2LgTCbdXNOH5W81RTVDuHM2glPJYQpYEbYksKm/WUlem/ViiX1uipxcwbjo8vbHI3ZQj5t0g0T
zyICVh9O2LpBKathqp87QCjrT0BqfI0qLJ6hZ+A69D1wZQ2XcZNNB5WScqlCbN8tla09NE82VATg
WP2lLwjDbQETzJ5z68rhXFRIK66nvqzer0pEJ+DnTJmXbzEOxp8gNOq92UfxJhM8PUhk/bLapPCH
OeSFJhiA0Siukc2OTO0DbO4NVP3pIkz77opxurZDCaJlaYXKLlaPIZ7PTx8ao5Q29qpXlsx5PppJ
8qn3yYRp8JSNP0smVrsI6edS5m3MUE/pjYyAVos87B/8iL82Q9Ylx0tlBNnPZH8bsN5Do3lNs1md
+Yf8qC2HqPRhGcszIOvm4Op1DKsQ/aB31K3Ktxg38c27jr4M0cAkX81nk5mds0y2/ara67J+i3SB
HmBl9y7o5q2v8ZH5Yct1s3ytovVAVHSW/+CF0W2IcAxCgarpTRV1ut9lO8w+5cbpTUg5XBO4c01n
Zyj3mao6P6zTmirMvrPeynjGc7xXQxm8w5urGwrqztY1L2VJBe9XoXfsJubkA4Hxl2I6DMJXT4hG
lyVp/pr3CenwSyVTRp+apxxDtinzLN/IApZ5reGb2IkvDkNXbR2r68/sTTCP8YfXIuypuBrwyXAq
ECqXkYWkhYd7KtKqvwYOHDl1cKxAXyxlDzva4PiAk0M9xoH+EnKL+E4Xv1ojDO8hcB8CZ3riiEbc
wREw8Hi2t6OT/XHjltQGCY16PXgysIm07wrvOMaufP48enEWPpVFcycnnZFHkjpfvTE7QdArES3d
W3wwmD3wovH0Q1IG1Q9m7/HV0O558LrqOmaoGa07DMfCbdyTaDEAuA6UzbIY94nw6Z/zT0W30viy
TPFV58O3wegiZnn0w8u1Q4Dzk1ONf6beHB9sjS89FT/Xp808l6TGThpbkiBOU6QKYSFgOa+zWDgR
PUptA5tlbB6YzRfQhCqqK9k+L8R0E+73UzjmhHRp9I1xV07RJoqL+Weopq9pxmkrDTleqgk/1ioV
2NTjzy0RBNS+ywNPzvBPFFLWbXJpaLn1EMETNaQgfd1xjwcHl6YZPItl56r3EVYaWAfmw4Scc1hH
YVOgnKuV5m/jsuXEY8C7NhyiTZ03FSgRAHWrKTfx4HwMJmCVxS5vpdq7znBUQLPyXGvswxAm4Tmm
BxcBVsURn95r3OJOL4fsETes3DpxwIn1fBwEheDFjItv37RByM08O8dVkUdKKE4oXpt1KKW1+cbI
ojms3r2B2mAzqxI6wHKPIfaEO4HwcjR4MjN/G9NjYo6/U0N98wvnu2/VCfkbPv1TUF1sZN7RCsfP
SWigFMMHoVu16RJrL3O+PE02/J54Tw0xvzt5lW8zbDeRr/2jHUz1cf3WadHghl1+fA4l4BRI8dMw
MKAtF0hnuXqTzVH1QONY7BkZVD+CHPeHnCMwFnJ4nTycmVP34tBtnrJ0KEkmrYM9a0u/Wo7itbJn
TttoNkTOFn3/xaI3W82AQWLVu86sn1Qp4v06A+E6BU8P4g+2OjMal3Uyo1JLqevfg77+WAUtSLaQ
5YUaN9JlxdeuTLElTghgweLF0Cw/nE2ncOi27gE61lbIOT7YrWQusHxHiJ2LjPqlbGoPKFyUxBDr
OPezrg/BYvqNnak4eEUhDxxKhtpcHsvaWoNzeByvyicxSvR2ha8TvJZrMey10KJRC0d1MnpIBHyd
q9ew2m16A5OEArXIM3c8UkMKPitCyIVOcxdEHV0jOdhfjKJ6EAvba/noMkEeVoC3j2xBqX1fJPgE
ahadbC+B3qm/8v6yXj3JxDz25NlDKKWEAm/SG8O+Wkwucmb/r7etU2qTMmxYn85m7Ai//XrkMYqw
ug51Esv+aSAv7EofPjC3XX5OLAP201RS5iXhbf2xUZi+zdqmQEY2xqdV9heWzR5snApbVi/6DbsZ
4oCoTV4LY/FzidDIlg48vuo1k2HOpBaIlRvp9qtosqcG1egaNWF6Cgx172JzvOeuew/VJktD9dZV
818L7MaZ8Jnhd1+Ov1f4NiOizXoLz3WBZyfTv0c/c48RY4h7ilH3wasY0QLkSSxx4MGVnSM/eY81
vg8QkSwcDi5zjox41c8JF7w2gI2PeL3Ii6iJk3VT4iqDDgreEPpPSQM2dL1YehJFnxtuD3Y69Ze6
u+O8s255eUUma55wsyWHei/oj2zkCWU+5Lw2RSRAleiCPGyv8w9d1pLoVzGF8I2m2XZ2z+nnrXjs
MAv/5hzRmYWzOOXgK4xM//Szpmbq3RzZYDyp0QHh3tSMFufgZoug3aq464/JBHdJ+PlR5UN4wDE5
H7CZN+BrmHxq2/odFDaQyHCW55y53zbJYGsUMXJcOP1NyTi8mzX6q2f7jLGS6T5U9q8hzJMHu8FY
UhK8++BnHZVG3hes4Rb5C0Y1hS0n9TCZDM58mqPBvFnLL07bwvh7kSZSfJjF1yHlhSElSL5ucdiP
Qlc/ppnxgQ0J7wt59xBZu/SNIYaz7xZsrcV1v8eOpF9jSCcQJWn7Gu7eNP5uD3m3a3wIOuuTatQ1
8DORkGxqcIDaosHco6cjG9DVSWnv6FSdz26u35xZMtjjbFZnbCOnseVnFfh2Vl9E2vwuhk6ddMeU
JGdkAYT0ovGMnTyZersxbKx94OCTkaoluF5VBUS9MIGvDoUyjF3vaM9MXDyw1mMVRFsxUoviBLyG
dv9qxWzuOTaBc2YVIn3OMP4Mt74ZffNtfRXZos8J1cj9s5VOp3Iew8eMvMJoZF5ifkvcijGHaM5D
1TKTX2paq/UeVQrJV/V9Ckmmrzadst9Ln/LWGU11AY1yG2HQuCp3P59xGMMYcjrJh0Eo/LNfdjNI
XqMBgBu+e6DBe+mFDHGTtyl2xjsu1OvkuNdUiTtfNMMRJbZV11g3xEV3E1DyMWlnXYRmd5/ShlcB
s2K4kfV2BkbJrqF/Lg18DlnR2tyCnPSGa/AW6cq71jCKt6FEEJHst3YK8lviKRb7yuzMuA/blBF8
5WLNjgwkJZTBaqnkKCHZU2NKXDTjzoyB6/jaeW0dwzzbnbNTfnorSsM4+i0CCZhbfcRw83vWAru/
uugiqJhj6G/rDDZ2AEVVAXjQqGBZNC0b4zwmvAo1ps2LT7lLeENHX7naK4gCuGoMC3qMX93Yi1gu
PZaNiuhh5wvRt28O7IDr+gLrS/hmtarP/hR+/qi1mI5U+oBpSB+rAjhmvbiUlzPLzB5njdGerLlj
SGKfS+GTeGwuCLC4uwU/1wZOVTsjLwh+NNt0aV54gMG9Xsr+rTRmcel9YIIOT3m3t7+BZDS2bInQ
jIkk3sbBVJxylUMqLtXSnDxr1YurL42fFhA9LFFl/9WzpbXRnStOerDoNirT33YFN0vi+fCHl26g
UOn4QAP06Q0WZMUcR7DR2xz31slQASAfzw3YgVNbsIf5wS/yesdmNVlZLR1p7pEL7lsqeuLswcvy
uR8Wt1caGsnZZ5lgcUkZB2n2b83Sfa1Fsg5m8+R4jw6LKpi1Whsjh9Oz5+ymrCyiyFF0RUGQ7HMP
enQqq7NytEN50r/U2i7PaUdiX9kzb1QoZsO31pL+qQnjaR/w+BsUSc9DRyeXa2C/VSyKwwDN85FL
yG3RYwHlPIhRnJmQDfASsSr1IQ8nHtCNLFN6EyhQTRBvcyNKL1Vks69KVelaY7+pBEbpwSzJC0vc
9DkxiREUsj1yeo9EHly8RMtrnKYfWdqMRHq34xMWFZkxElJ+/FtWIWgM2uZLTKJ7kDnmJdUNIm9V
P8rRfjD6aTkM4oewLJSREXCT35fvfjx+zHZf8GYdLvkUcIsJNHqvuYnArDeNqZvjpOUPqLXZQ+OT
SB8FYPJmruzOVyeXW+1zfVpis6Y/Q6/WWAdhT+OdkiFOD4ykZnUsWK6CeZ3hinDvZaHCl7WPixq2
i3xmuK63WGzi6pvM4+A6jpM6++HAkM0CCQt13ekHD+cbyNTSZxfVpoA4JTbzFdwpD6sDQowGCKKl
MrMwk52iQdQ7qUHxDUUKLiTD4ekoi4Gcg5aTJRFxEd0r7xwsyizKI0zk7ilPz2lCpTuKn6XTJbvE
pl2xK6mwys/bud4PUnHfzGN78O2cRDm7eqJ3jVA7rOxQq/g44ldjCfqn0LHY/f+7A/9l44kNmiAM
vZBYYYI//mEp1y2VzaRa62l1HGapFE+mlbJGeelzzKZtT+MWmggS2qIDtqU8ra4Dq86CY5gjPA+i
sPBEb7yy8a6c0I0byOrNn+y3roeF2poJAGFKQO0wMUsp0jPnXxZG/tt3YCXaDBxvAVQF/1wY6cYa
pafK5ifTnqFxpUF58BNVPUpN9zPDo1PkKXQxbllR9eqxSdNu39exolkZ3ZMjpH2YWmf80TjD5nwC
bMggwBB/uyB9EuRwvBuGX208Y4zfpl6ZWztN/8Xab/0jeYmVLbJXSIQheh6qADjc/2vsT4Aj950w
ws+VrdIRaidqQW9KbDkvhSiiQ8blyc4CMFuHCAZRt4QWudW/bpj/59J7EIUk+kfQeCL4Yv/YMO+b
pk+rQhpwnun0jdKtv5UMhian7HcaqjsWjqncmmNbQcqkCigsIrDYr8COFIxMLUYMp9byCpVYtev6
Z56gjmX+uDiD2m2/LOmQOQBuM3BPxIg3r///9byGN/3fXRg+vwfKybcsy3bsf2w50auj87Sz8VQB
rYWHKJ9EpZ1NaI/eaS040HZ2MfZhVAgenlFsGPu1y4dlxRSuDi6G533IytyPZeO+mTUljL2Lo7J6
K7suPZTBW1T39WEaxLQJYpHso2YGc1HxlCpTVeImtMo9KErjLFUq8ZAG/a5OW7qWMvyX0Jr/jOZw
QhOxhUUIFqZCz/nHepnIvdIfAu0+MQGi58NlfBvS+TIvjfBa660nUZCqg3BgnTMNvD5KKuDsEqwj
u0ol8+N9N8xnR8XptSTh0cpwjg5l/Mf3PtZ+xGxDdf6Xk/SfOQAhn5pgbxLFuOT/GZqHkmnnbWg7
TzUpAXudwDhQrM3jM311mN1sCGLc8UKMjtLW3SEtUqhJBhMzcG2o8f631fgx8UfPpc2c0nOzeOOy
aHWWx7WZqz0cPs3iLfEEfPJo2RlZ28rGguAXJDbTH0s8UPDgIF76Vy+ojT0957/uvv/Xb0pcgwlE
C1P+fwCXXEbvccEApeEhv/USzFRTNX/YqSa3op8dOiPWQtNB7MOovpiGOxykNea7xlPFxvZ1fDTH
AZmFhx6+2EBv1yLof6g7s962tXTb/pWDeucG+wa4dYBLUr1kuY+dF8JxHPZ9z19/B5XsW7Gciio4
TwcoBLWTOBSpxdV835xjnsSsVHlV14oRbSX0KVt6IBe+pY+TEt8S2V8ShhYyHM7Ni7CICj0T8FPj
2d6LeUiRsQoTJxnBoLTJXKpp+3QfK6yOTdjkCz8yHEutOajPJkI/b91IrCAxC6K2j+rEMVP2tR59
N5SJJJMmiXI7pepzUZTfkFZp9OpwFWZ4sJeY/BX7NPpKFb9YjvOm7q3taRP6+5v8hZnUFDUZR6Qm
kjQIZ+D9zDsTPghRDGXk3w3Vlqlsn6UkJoJD1xuavqq3UztX9rdBLZvX/my4Dwg1pX23yici0NM2
rrYVjDW3F8MHPxphWqYonLPWHC4s1b9YJEy+h3lS4+VRDPFsqRbETqITgvsrTHiF45ZHhhmuQ1th
ejazdrEVVFY7uRxb5jua4ZaWJa7fi7lz4aF9tEPySUBogtBjwUJX+P6h9XIpT0KX4EOTEM8FQ/it
sWrloCyLWhEJAZdMfGhTvVFCiti0lnYxC3KZbk7Tv16bgs1jyy/4gs+DFllETdIw59EqixZov7Pn
gyMLh0fGrNIZFHzTWWaMUFkawmmN9B6Q9fyqSZnhotlX2Xn2JUgPAq9XGj3fMai+5mR0O/j7YjcX
WtALpbGC5DYc5ArFZC6a37CsYxdhH3JhByP94oECXQQwbsxYEl08W7XY5OWa2Nf6cdb7I9vddiLy
e6vA53Z6m8yOk0GJ49pmlnnL6QZLRah+L60mdXuXz175JBf/fF9CXJ1h4MCaNybK+QKDl1tQ0yHW
jqeXUTYK7CyG9G2YVMtRGnwb6ow1KSCUf2fenGp8Usbh//cj7lcrHeu5JrJRFa35i34/4oRKEq25
9XJMpmhcKQIrbqRsIjZltNzBYXBCG5cF7ethitnlz8LYnN2cRefcQSkHHTQlGNbATnwIfKFbRZ4m
Y8IvDqdKhVb2LCK5cVBrw7/00X/13UI0MggXAHcg6WffrQIOkL2Irh91tZR3Rtl/SrLcMm1PrDAB
sccA0EQrKkhfs0EMdp6JOafuZWoIOFcFNA03WR9IuDD4z2lUVQh4Sb9CNKmu4/YplUm9zROPXNFS
usssDq9C1Irb2dv2598BD15TGZ8yc+X51qpQlVTwFcM8BnN8rzUKHcHe+u1p95QF6afeDI5BD4pG
HeUV7QdjGYvsIfND3mMoOZ2kv3OS8m6dObjBsJnq8XDV7wzMLf0Qe7e//8TnwO55RuB0bEBLgpc0
a97ej5pmyFVK6K12PIklOw1tpBpTL6rHcImmhMb2pL/iUPAwLqXH0+AVffWQatTFTIV0e0scoys1
jDf0OOPF7z/dCcL8fqsKVk1iFiX6iUSNc45B2xa5PkVqeH3SauYeDUnUA9DLEy5vjZy3BgNpjm7k
pVuF/V1JrPZpNvCM8ZEOYn9owS7cFbr0SUbrs630G+SlPSLPVtjXhTY4IhVw0WPH3UDb41Lf2301
BLY61sYbwRCwzGurkwEmtppXtrIkBM7x4TydRR8aq1BqzY0xi+p+f/O/ICPMpEsVOzMBjZjWz96K
ROtVYSiaiKI164No+vcZTksqBrLqBmheVoHYPpiVH+zMSfY2p+ZHEqvWtR9d4Lsw0TIMzr4Ikm10
SFAGn4cNxvthggq2V6daDq5P+yqf6vimSGF55LnTkulNYNWwrhRqWPFkHOtMYp+QFgE7ufAwFCbG
JKwwnS7B5xNnX2SEn6Z59ngX0c7eFG0ZIv0Y3LYUH5NC7xfkSETL0y+TglBOatJgwfaCdlkT3mYq
xVyj66a9JHSmM4ZG7Jx28flottRWkQ3HhXKvzOLsOk+Ax+ojUDQsO23YUZv3BjsQjQZXHRUHkabM
wJQnxMApsczJ2vSYBsrn01yS6fFLEmYUJCrpkNS5dBX4qauUreBYGZHwfpsQkNDuDCl/aTtOcy0d
APtURRFVLFZR+WTpIx7cEBXtBFDCjoNUvxl645FyCvLJ6Og3Q/o1U5OjgBKXw1JNjTXbY5FUbvzM
XJ6U/FGD0zZSScnE9LmbaOFSIpv8fWqYt35H5LfGN0cbA0lyikl5U+AnxSRchFtEdt80sYLR6HEQ
tYKvYdZr+z8fpyAkZ980SDpRPV+ZcXLE+PAYp6cKrJRaV6lKmE9CMLgpDqib4pEiDeGHm1M/+TSH
mG1dbTrEAhc+y0fWF1GSGicmHdYDM/DZXtW36NrSUg+vBz9IbSkb9cXJu1/04hYfUbc+fYQTyuVN
xp+44sBaOlUsbax0uh8o55L12iy9GM8pTpzpwoFB+kgYQXcoo3TXZxDZhypGp9VK1lcaDCSqr1SA
HD+t5ecqxbbYFmX1KE3eIhiQ06cQIdfKhDo8YL0t1BAuEG1KpzCVL0GDhSPIC8lpo2BjdNHFTc2J
4vP+fSfCnLUYGhm0KcU8A8iMnWd1ee8n14Eu7JGV5Hth/sWQxuta1NG7sWqVWs6HVSthFyDfwMpR
OrLa5U5ljcYBox/+V2lciEnTOFYLvPG0QToN6NNBUwAXZGsd6A8RRac21mAniBn/ZEy9elCw6N1o
wBRjS3RzudAXvj4qtj6GpW1l4WNqpebOqKuvVqa8SazrK1Gp4kVxrXd3ClKUReFN/iHR5ftB4fjb
F5w1VKFGtN3FbIVqBsdIMZPs11DA1lmp5kZBUe1IyK03vPBJ2BYbvW0eT861QsWxKpQ+4pwO8UAZ
PUhz1mOMwxr5c1UcKi1fGYrVb8AaSk4eJR01wAZLVlF4Owrwb1AfglUVDfmSnjddlUCvDkHZX+G0
5yEMTX6bywhLZSuCeFngPy6xQmjmoBx60g9ZnWrzuqXrs0qEsVhOTNHubGYckmadFdeVqA9bE527
G5XZvs+RAycRhsXJKiO77YHOq2m8q5qmXXcBJHqVS9jRYEifTkXkoovVQ6Fdd2EmLEOjrjeSNn5O
alSWw0x9SIu6scmeoJwcYrKUhkDZmpV1M4rZdowoO49JeXNqdgy98izKLY3QxL8fp0+T6EHyia1d
43WYT9kSD/TeN1S1ViezcY44xy1pNfZy3i98bRqxmasiqiW/oOvibc3Q17/KIXq46RIp+BTWcz7G
TQnIrAm2cC6Lvl/T/D5X6V0n+bUfCFTClVjdifLIOVHdD/Q5tk1QarY5qjuaEfIx90sRtZqFcUPV
/WWYgybPq1heZQOI8lS4s4hMpCM2rUKK4S6oMtvo6S5emOA+bpVBjYkcLGXob/AT5mrKT7gkvUnK
KRGi8pqKLvmbZbEvQRntRmlEzSjBXNaQ3jllFqJHQL2sFiLOFVYpNKmQ7KoHWWuUhzEMHn7/uZQP
xClaLECnTPaQFiHe52C6AE1oktIXvgFziEzNrG3Zs6qlXgtbetlouqz2Wohz+/Q+dXFFx1PGKDnX
QYL5FyMp1rpafEqYR5biTFrhmCrRfvPr3elvoeVK11DUAgQCM0LIM7xFG9N+TlLMgL66RFgR0q+V
AWiE1a3eqTASdGRIXlIuG2g9iFLGk3RdutInjf2iR3lSAvB04RBAxO3ZZkmlfWbAnqYSwXbpw2bJ
oM9faO3YHk+Fs9Pmvxi1Ned54pT7bmGWo7UUmvypbdCMOJS9zL1f0Oc6meWzFOVFbYQ3bWWX0k3D
rGuF+mMQJN8LcRMl1G1g+cfTVkxUn3K1adanyTXw6NNKJfOAF9WqO8c/2r6hDduGXbCLByc95C+9
J+xO29lOC2jOGRVaa1Ng25IFA0ZcROAa4qtt46UHEIKrlpbZHVs5vJARBMqxSZBpNJlxTDiEqVmz
Rs2qX3W97rvZ5L/28jjcjbLxeKKujOLnvmv2aAEtJ9VaetxJ/iwr6qui4fUDXZi7Yjwt5Nxvlyfj
V2Q0FEKUAcNGx14tbbWMwmfuWgY900Ax78nqrsB0hKkzmiNaBVNZ1VnvWMVWEmSHA6D4cBofqVVm
S47eDxFt/rizpE0YqiX6NwbJqVGgq8JGpiFzOO30iINBgdNWe4MqXVyMtBsD44YmYbLmBsJl2YY0
a8qDaKAcr6tRWeRJ+CYY976ibGuEJHCWFCzyc7c4r1N6i+oia0C16pkRu1oZB0sDRxw9/xqqp4Ws
Xxl6Ww4Kp/d75VjXPpg2HZFc3JFpP/NdTv9KKRcNbeSqPJ5uavTYNfpZL+BIyGG5MPq7Ri7vQmhl
8xFNQpfGfnQqMD0ML3ibioXfoKaRq9SygUE7yO7DzUlWoZr+rJxKTJHPW7LWsHlDo4uYZRiTvUoz
Zi2Gwd1gBNIGujWgG/lallp1ZVTNbdtW69M5NdD0exmy+H0XvqHYEJdmqqsbLKK4aTLeZ7/dCyqh
1uqQHTMwzwBOkn2G122XyZcKROdHFOqwqiFBC1d0OGQfKuYaaadjJFXi0Wv7YF0bYE+nGDVjrQUx
7x2eYiWoryoJRiFLVL82k1r9vr37o2iH+zzlf+dpDe9yHf6z9IfVW371kr7V5//U/Gle82KsQj9o
6v8+/bH/lrsvzcu7/2B8hc14075V4+1b3SbNf/8ffvLH3/xP//C/3k7/yv1YvP3zH695m4GYv33z
wzz7OcKBop7KQvTvox8O4df+Zfyv/4tQOfnFD35PfxAolf6lSABq5sRwEuHnE3H/Vjf//Mfpj1RZ
NiSEKsqPZIiMlzX45z9k8y+Z4IH5m+fwockG6zhJCT/+6PTbFGPYxBoUwP4k/+HsQE7ZUGEnrJJO
MeM+wabNh4+f1t5SN5OqSEb/uV7M6X/hgt4uLe6ltKhWQKUuhUTq7w8zH693XptB3O6nFdcrF8iC
rZU62j7o+8mZV7UKYajTcohs9rCMDDQpW/nF2PnbOWKCcLliQVXCYZ+1qZ+G2+SLwI5vqe3Bcizr
L1iQl5zlP2cHeg4L5W4OXjXW9UOKN2HF2kt5vDIwFh6UxLXGBe0IzlHyFygBWOTm7dGSaRybzPXl
lFbKCe+Wzw+3fd76kvpEsXJT95+ZjqtX89DfaK3tv2TqrXHEvJLiu2HLFdo1GTyv+HPaLU+lWWLH
x18m3VXwx0c7wuVKFhz8D2TUdq/ZjYXFwJVecTzFV+INcvviKdmU3oINQLT3r+re/do62b554v9v
h1e4jyzAWbKMDTfao7N7wsKmSDy4HnXklr9u7ZWjddTJsjpqxyq4DR+FnXE0Xttv3VOp7yZ1ob36
j9ZROWJdl+xR32WdzS0kroxV28lNh5ybPbTGPZ4zxXdl3S3XmNgnOO4Cp4xFw+PG2LeU6s9Qm/s5
M8w4Sk+TyyqfJlTCoL5BfyOjfBkry9xHuL5InvtvVXlDXcMZqo1FCm0jY6THl7RvF3Ny8Cgpa/Yh
pKfng+ZG8loS201sCq7yRXhFZrvsZmodwQUNT4/FDrrp67CUzMOwjGCgoYCxrQpnyUKIDm2GEtep
lyIugvATsfM9cT3fIrZoxR3a5la7joXpWllDW+nJ1eakQ6VNtz1OFDd5vw2V2yB/DarOHSktoqPv
dkXyzfSRULm9uQnL+2ziMFXgq+Ewvqo8h7JRC/DHNRLXu2sejVV/H5GVJr3ByO37q0rd0p9SlqNw
P+qbfNq1nZN6q6G8NozdmKE2zO4G5cYidQTuUh/e1spjIwq4JKmtInH3D3W8p0JuiAej+KrXCwRi
kFq0byOnGATNvAdYeyYUEw4EodFfBeh2xXV2S+TfIT1CCs2c/sZ/rOim46fpV2Flj9WlI8AZ//rj
C3JWjKsCQrX6sYMNYoAus3Ppxkt39bgxk4XQON6Lr2wyjLeSLQSfv2LOWppOsA+ImOng9Dxm1lHq
d6QWipTrQlv+rOg0+hcocY2FsdE4MAL22lfoKbbKRi2cfFpH2F7Vhfc2OmNit99CZoruzqd4Uu4i
9A2JC08OmUgF0u8oQ4PUXNqZGJmxlACq0++0GD8RzPIvYvUQG9ddd1WZqZ2It03Sc0RBHgYSiWHR
b0DhgDciz9yWqse+L3GHdnYZ72PhBcFhLaNwc0ud4yDlwNm/gZD8wO9qtxLKLU7e8ltGCLdW3ybt
S4MOhTpYbgv510HaDqjX5K9lvJT1haZ8pia5TN2Cs7UbDauQd8kpmRDlJe+96FSkh7XPHfjEHD7m
Ws8Xakw5aamrB3zymuJifP5pQbz+fu58l3nyvpf841uddRlIjOYi0dls31P16bVy8J+7ZUfk9pyX
Vrrs5G11fSmZ7ezo++Fa59FiVSB0kzFmwfOc5iy+hAt/m94k14qLyNIZHExJy2AhOdA2VnwV/0Ho
63xM/dfZ++MHOBvCXSP2cRtzs6ekuqdwEbgIcVu73nQPNPQ+XXi2ly43//lPK3cw9I2gyT1vTGt7
K8nFTH+EGS5t4eBzJLW1zYULzrWD393f/Oc/XbAeLbCXBDjxgCHf4ClYDmvU24xx2S1uhIt5tu+P
338/T5I45s4TRY2zep2QV52MLNN/jjbakvjTRb8kaG91aeCcdWE/XudskBYT517Wlu/3NS8n2CSu
O3tOsyUCy6mc/lP+Zxv7D9e0zhqbCXSEDrav/6yu/HV/CNzOjjfqMrm5eHe/fgX//1O0zkalVFC/
j0aeIuCABQWUg+e+ohZ30+OlS134vs6FI53U+CVnlfmemg1Ys1W/DNbixRf911tW8193dDYOfcNI
0g5N4mkc0rNyeuK5XMNBmbikcHUxIPvSEzzrWUUgD9MK28KzsNa3zXFYixscFXbFkL8U+nvpEc6V
sp9eMamuDI/T6Tzk58TfdCWthFWyvfRNnWlKPg6/s5YCh+zRKk124eYBYISD+nSXkC3cb/6D1+v9
Gfbjtc5OGKwA3VBRbjwNi/ZAv8iJN9KCnvjm9xPUpYd3Nl/Q5BNrOBnzwzO38Za0gpVE5u2ly5zl
VXy8oflz/PQltVpotKrJ+Kvc0ZlzUHMIB0TNpnvJoXjx5rvmpe3R75+hfK4BAi81MfFya/Pa5u/K
g7wZl8pCXAeH3z/Ds9z585tDLvT+5opGH2v0RP4ztOFNugXRsQ/WlRMuL6WbXrzS2frFzI4XveFK
0abjSkB7md6zbeZceqnO9AAf7+lswhCyYaoF+fT05G21yZbeNl2Ei3il2vnesyVAn+wHLiVLXxgn
qLfeP0raLaEpJdygSRpzuo6OxUJbsVryvdmjvTYubbYuDZKzyYPil5gBgJ+/ur/XlHATrPPjpTfg
9y8aKrr3N2ZSfFK8/jRL+euYby5k6apW9f9skZTFs5kjMoxxQGDmP2d7KupOuFU32go7xeri1mb+
Kj5ubf5eUuRzTUaCQAt0ojpfaZ4PwxtG/nWyU+1hgXoZc+jbHybhfhyUZ7NIEw9Ab1JuDrrHkq2x
K33KlvPqjJpypS8xeHzy54e6/v0LfuG7O72VP01eHahePJqnty5cZ0eCO3jrmsOly/x6kSZLBV01
Oaboyt+PkbbvOwCs3jxjyds5gzb8XOxeSXtyqQNfCnD59Vzy09XOZq0s6UeFICv/uXH7RXsb3Zl7
Y5W76LL/xzd2Nm2JQ2ZMYWP5z/Kq2sBjcXEybrKr1B3/kzPFL/ceP93Y2dSljgYSZZ+rRZtpX6+E
hbISl74D/8i9JPz99Xz107XO5istbX1iogTmj1W2ofyynbSV+ly6JV9a4chITUT74qQ138CHN++n
i55NWrWcV2VicYONS6GLQ0z5Zt1S23bi+/rOpOx3/fvxf3Fgnk1eY4PeNzSNefU2V7gCHcz2rrxJ
N7IbbX880z8qnv9vSzyexer/vuq9Cl6yl5/L3fNf/5F0/JdkWahlRJm1DsmKyKvxo9StUM7GbkSg
qCRLGipkhsGPUrck/SVxwNLpf4q6hBqbn/pR6lb/Ql+AH8VC12soEt3YPyp1z/u/fw01Y5bxID7D
P0AXU0VQfTZJyPiIsyi6F5mO+NZ1e1wApuToZTjeHQRpe3QbQEuOdX1xJ/B+kP+4MoOcQj8ZlwRo
vZ8MUXSFqTzcAaJc9Y/pIl/NAxxlk09qvH/xEHF2oP14ubMhbtFK79ThTqSgeMMxwqU4yswBo+e1
RfHspm64vLjHunSLZ2s1HjWxHqa7ufRB4oTd3c0TY0k9Ko9Su3IAqG1+GnbX37+339SWPt7l2Xa/
9NVe9cU7ddVtqIDajW3cUHVzxrV6e+FK73cHH680r6k/rZlR5s8gidO9jQ/SEhmYO48aP1kaK9A6
K19aXLji+6eJp01CeUBnSNI1A8mXeTZgGljzSaN9np9muwoXZOy4CNddoKsrqpoXlJDzP/av9+J0
MX32e0imZaAZOemmfrq9qQCYN1Yv8DL6+Gs2hE6rXThV/OoKpk5OkTyLPAh3ev8ApaYS1cl78bw7
EViEuDHHrxce2Puv6Ps9mKZCVp/Bv0+t8f0V2ChquMFfekd66l/oF7N9wyV+Y2zHTb6k1X1pazq/
QufPjMdFXBWtPYP22dn1Gs1r6+alXhQbcZGu85sSabobOjg7FwTieJ8CKjmXjoEGvb3zyyK/UOYc
WNp/MjHH7y/bWWZQpMkXpJfttmvj6FEb1GZbs0feAUeVRlh+ATIqbF2my/ys76xWlSEC1CEBZPrw
WYu07CVB3b/p/D54Mc3SePEz8jYIbpKI4s7RsRbwenJR8x0vyDrH8sXoeZrqSiDTzTLA0U3TIfZM
DYoCwb2vlpLKxw6owkuDolVeRchcqm051pbv5nmjLyAaZTfgD6xw0foU9FzYo9rtJFjw66VwEF8C
uaxbCulC55GplcczK1EV1PKqStLYFfPGCg6ZrBZPeaQmHYy4Pn3xuyJ6TXR4fb1CFL0jZ6L8Fb+k
bODT6KTwyQRb6ipRzyfShwZiqjoV4n3vJd0RvENyC/HRWuozt5u0pKzxH2sl3WpG+cT2wMYj2e6a
RKRqbhRkhyQmypqs7j95Cp78JhEC9CSxwU83xOpekx9VZhTtjRTSVO31gDOnoMvcMrTEcJealUmn
ixwfb1X1Sp8tg7Ya++uiV8zKDmQSHpZGrpvfcp2cD7Ikg3TLOomZufLhYLi0smph7QeBQbOv7Uxh
nem1+hzhLaAGVU/hGnGn/JhMreo7SR/QsCiTrKrXTMgwlIkAgGUqSGPS42fq9P0Q9kqNRtHT3vRy
DD6HJQkXtpAo4xxn5JXHxq/8ne9J6VfdkiA554JpN+ok3HaqlC7xzwO6L9D+2YXAToDGWVNvmtFK
bpEQBSQNgBzhuE3voy7aaFWDWAuI1xWtZ5FspLUCCh7A4SpVYK0KrBouivdpZTV6Qm42khmtE0NH
ZjN6M8ooQYtYsFZ90DTk9hXyFwEq4LMxCPWDEfj9TdQOEoWXvgP72fRK/AqY0rP9xCqfPMOnpRyJ
Yfuli8B+0Smqs8XU1tYeMmFjl0yJ2zKJ5WYlJoS4lXoX3relB75AlToBj6SA230Kw8WohY1Nsoa8
Q76m3FfyZH3pm3paIMUlnbRDQ/PUahH74zR8HTVRpDdkIERBMk6WNbDkaiWMmbb1tUIp3UmDiW+3
bBRei1zqrsRG7/ZqpOJYLNspv1crVbmaIl41P6UhrkkINgujtHK7GMH1LDxBTmNH7SUyuohCtU1e
HMlGajWQ5io0BKRZxE4OlvA6KfhB20lLD2Uqd7cgYeJ1HgB2A5pW7Ocxhr28nXZkIgmHpEiJBagx
tnpKqn6W/bB6snq9uhM8Sdm2pSnMmlajvW2CPPg0xewvkgixqymhcaV1B8cZPQUzLU6/TSJV8p2S
dN0ql/18A/mHXY4i02QmPwMCWp2qbjTNulcvMZi/zImbkWrz0MooWYZQFx04l9pVko/9DrrIgxL5
PsLWRpXUGwU8zpeOsKsdPc/gC7F/9c7PauLNwDZj3SgCp4RLtBxMZdqMghk5oMnGRW3gm6x0vIhB
maA5NXVEdTokuMQcU9p3IfYbLxvcRI3qQ6aRxwaJ2B+uy1quXlSlywnPlYi1GqXeeo0rr3g1CgLj
nCrKCQMcrMB/xk1eQKjwC9hOZlcUbjOpRoCHNRYWYmo2i67FSZj3NWkLZjOqTiEkzaJOSPORCLl5
HrxWXhpiJ2xyXybuFXKxW4kBUL+mr8D4enKYIZ+jOoftHq5Z3ZEL4HXtuPYsvfnsD1bR4IM386+m
pvuxXScoxE1pqmgxB8QrBYj3nbFKDOQCUljf6Ti5S3sM5RYmY20c+qIo7iayq5/g+hcPsSDJBb5z
8HZhnMufvSjLVrBiDexzCl/9UJIIgZ/DvJrMKFkEYiHVtJQ14znsBSLEIssj7GocxnUhz3NEMXMm
J3yKkqsyPYN8qkPPxTte3XZyOR0NrzWXqiFrL0FvlpEThq2f2SKBJyBuyDkkJzMASSWqw/iFMJLm
LSdX7WUimBmOfNy29zVhHLssaHWI4x0MfTHM2zdRmKmfcqd+otoifxblMlmRIWgt0y6EhVKSJrmD
ATY+ENFAOq8niW9l2xo7oYGZ2o5a/DgmsbJoFAsYABDtZUV80BpIZOZWXew9CeSQ7BCYGfcJDtJF
Ksvj6CTE4EGyG+DtQu6J9qXGdzDW9UiST10FV2kdxcxIsWxpq7CX0RTINXBQT4o8woyHYkCzlhJR
BltSK+90oZIpm/va+DhGkfoQF8wG3Gb2pVLjPl+Kng8pWw1QputtWG5T8qW/9d2sRlT77FseZtif
Ce3AUy1a9TfPUKL4LgyM/pvvk5xlTQGhN40m0rHEUIw0PgPkFRJ7EBZNA6NltIINxPX2MR0j74vW
9gjifdTEnyulhwMERmJTNCrMp6CKj4TUSmu9b8SVShLPdZHHCPAUgpX2eWSMS5zCENRYrQAjYpGW
v9TxpD8LOYEPE2K41ZgG4rJvhhojiifR556TI0WvTZeRTCC72WcyhQmlyWwjkb21FotYhkurv/II
bSdtELTSsZTNaqvqY3MtKFq67cM4wx+b1M3X1idobzRLU92EXpSuqrRCFwk5OlMDW+5LcV/QxB4f
G2USP7Pnh/sxdbx6yBKDyKknD1+KgmFFoyjYCQ08D+gOLRjjJgTzLMTK8JBII4EF7IIKW1FjmRCB
eBAWvtIkzPpa6V/LRWbcsoWFntSJefk0lqKGanjsScETBRyCAUEDzx0Qg1VO1lu5GNMp4Sa64oAz
NyYcJEjLVyVTmHY00Drzc2yjFv1I5ROm3Cb4jmq5vB6NNFpO/kS9DW1n27tGo2KJ66l0MlX30AZT
s49vMjEB+ZNmle80gn5K8Rs8O+oieaMPcEIQHFdC5UpGBeAzS4Fxgl0BqFYyZd2p8lBLTmLBkB8I
t1mLhQYZZ6qIrVs0taXvYqaPFz0amm+yzERldyGwY8Q9pbAD7qPfBy3SODuw1PTKAmKo23UTAj/S
C8Jk7JaUmi9TZ06ibVpWAQnHz/cxDJcnjBX+lSzUcOmkCvhPrZVtPJPWvNr2sw4Bj+E3osmyGMIx
1/IohhoqmBqNmq6qlNUk1uJzkU6ozAq9gwTZFPyAnYK9R6XEGuIaVq0DgMtkz7EkJb2WIPvfFUOi
hs95ncjxl7GryvYwpgTDb3ILAMU20pHmyN2Mdgc2+ZYNLQpVnDsAr+usVB8JuDC3OIU4z/UEdDqi
waa26yXPWGQAEb42sgQHTzbKYBl0YmIuq9FApNPmXfkGoFoAMpcXD6GmeRttogzJro3Q6mmrTbKC
f08pE6BGJElshjiN2J6neajZdaBmUO/7etLXReVFOE9YfTmYs+A9yf0kMVeOcYBvrDPkAglN1x7x
B3qEykc6qMDEq3ZjFUQynL3I+mypZgEprB8/WXyCfQiroGXOj1OO+BkB4DiG2R8dyatlgfAByK8V
zgPTFdsLzfo0iEWkME8KU3yUCnGWnGgDa3NRS8YmyORkl2DqAr/Vs88xDMIAm1bB0U6MJI6NETwS
11YHZ8iHY9mBBTJDg7cE+V4nooW+lUjacnnFTQc1Jl9cZ+rLNO3wQyqIh0NE5+mQujJrbcF+z5Qe
pbyI4PcLtIAqKJ28QZYD0aY7QAf2yDfMK9DOvPRi3YM1yLP8U6NINQw0y3odZBWJTyD7hLcJlHbE
Gry9mYqur7EHz6e4XaJ4hX9aY2jwBhDPYRUnD1gSPXKJBuIcIn6iHUgPM9NKWRdCS2xPb0VkLkjt
wmoTay0nGYR7ROxAU4QUSCa8IisfCOczb1sdCK0VIL3OVUccBXFPRot1zfYdHrGKmH6R5TJIgDQs
IHqTvfLFbHVTxupSwjKIcb59NSoeXw/18YmtrA/snPzZxHyw0iKETe5F/dTeCVKtya5ZtbBCtai6
j9lqXiGpJe0e2BgplVOJ7VQvoudGRXmXjyEZH0keHASN3Y+diwS3d5OQb6WAvIc/PvZrEsgazRCh
bFjWB/XqBAPcaL7WC/9Wf6wP1tVcWDNt41tlVw/W5qJ99WNd5v31zmpOTTr6mt58DcHm2fKiPEi3
8X5ysivWz4fLbd+PZZP3VzsvaiiS37TNV69FoGaWsBWaRaGW9oVneOEq59JU3xTSpNVeSaPi1fZI
TbrVt+0qd0Dk4aYPYA65sGwvVyk/llDe3Z16VqXMqlDt9OmruBoJ7QCdY0vu+OD7jgVqxO45H1Ae
NWOHipdzuuM/Ksr/Z3L1/22le1miIPTva/d3xUt4pnHn738v3qt/AXahK2kSV28BgJnTxP/WqZtU
6MX5NzVFtaibU+z6UbxXlb8MwxApUuIOIu7e4IX4W6du/AXQAl7ITEDgFaUr/7dY/0d1F53/d/H+
L6q97H/ev3uaDiMDwjW+fgnNvEn9633tqxgJ94znEkmZdUtJDjx2zqQisFI2t5n10mI6uQu15dgQ
lkwUUAXD6qYGc0uMXsiLIwzTVaypk0R6X/pa6964Hds027QaWZfBGORXgSgeI6QxSwA3CqFUdxBQ
lG0pHjp21fCL2SC01WActC4sH8A9EaorKJ9aTkk27WM46PpgujHhty/U2jDU9Nlz0glEuOWUJHAr
LSrRlB9USSsWXUQidFeZzCAtqL6uxJHoD2p8PwqqtJjU16Eqx//H1Hktt800W/SJUIU4GNwyZ1GS
ZYUblCzZyDkOnv4sQF/V+W9QomzTEgnO9OzevdfdbxwDRPCty7Tx3rfZ70TK5tROE7RbBvw3Q8p8
ixmb0Smt8qd6BjWq1Cf+ZM5AkRz9ipbNaXCT+0Ti7bZ14wxssrtYflvr1HbvgFGTxz6xpqs/On69
Jeb/u5+f/ycrMRq+9A7mSdMwIsj4XXvOiCU+6HbWbVvPjY+5O9C3a6iXNLQMoLx9TNlP3ODy70kT
/vbJ3jguP3IZkyJKmupBa6U8EIdcHruyxbeekClMFs9DOWnqFsaBefAUx6BIdR7Rw2OR7OKSIrt2
Xe2UkT9xWr4q54fswWQzWg1QvryW8WbSNHNVNZq+LWWubqJU6tZaUs0qiwPtfh5H08wOpeWetGKH
Q0O9DVOU7kH4cCgfcv3JDq5Wm1Ey6JOy7oHvOc8qgrU3dlV7cOaY9UwbcEY73j1liB2Aack9ZRtB
fVhyg5YLbCBno3z7lA6Pej5FK+IK7VcZD1QrjSJzUP6KtUxcTAaM9lHpvA3Ru+1vTFVnX63BfPnP
j4kOeeGsQmqGLoqLbjNiFyakbcMsDtc5yMm9MuLmcY6VJ2TK9LZBlphbMdNWlnfR8nL58PPbLNDn
1CDvtK1JbBPV1KyhLujdyvX9g8f4/wF8nH9eLmXs0OZYXimYYFAPUIxPnHGDjap62gT2MRfMPQUB
iRVAv3e5rRl/RjM5Fk7QPoSjfU1iWzuBHtEPiWMwsGcSGhvNFxddxexS7kFpV/j5I0IUuJ3iDUdh
f0WGuXF3qmuqQvu7RrJZtePZHxhOFtUQ7jOU7s3QzykEU/bFcbAsMvCRtRuepyTP74TZgHPobY0X
3DbDLXnw/ILgEfUqugQW04h1I7rTzyui5fghmecEbFq5u1og6ioreR+cVP6GfEBMdS+/GFyU5OTO
j+zYYC6QgViNcasNrCbCmgu4WGSGvyROnSPmzuHO2GSnLROH7daFI7zRnUl/HgZc3TYwoPmBN3+7
1w0YMllnXCKom5Vn/KJ4/tUZnFMKswnvLNXlO/Xax9jmxaOMGCGYUTb9/MhBImdSIRkOP7+qTJGv
x64hyJqLV7p3t1bPc5TUKY9z8ein3bcXazOv284PXuTWj2mJQXjaIExZByur8nvRxPYWHGa20Woq
0HHCtL78TVLXHRhMgCDNpCpuvS9A7tlrfAntX5n/A9rRBCQShreQgvxDoQOuG2H4T1HO5xY4n3UZ
jJI8PZA+HiHyG12UxR9iWJ28/5MSf0R8eF4TnuuRml7n1gsspW9OG9U2KiHzkmJuvnSp/w1WC/qP
rca7a1dnbMHeLaqM4qyI5QXV4QyvXYsGMIR3wQDmdSSekKjv4Z+KCcQZzL4/QzD3tr1BlIdDn3oL
+g4GcgA8eR4R1cuB9sdy47Q9kwIN+8PaHevwiPBGmEqY392hvvGqTWcWyt9aHMTPWiBgpuPCrxud
4MZ0Ci1WIfFc+OnbmAAmqkOlXcn/066iC/0JIJIkttkRUHhq4h3tbt1jXHnrJvDJUURouhOazcNU
Tuo85fqZtGWQVEn7j2TO5rF2JOvdsnoPedAcUMEOnOKze1eF+S+o5c4K9QUcJgPDHUE3th2VrwQe
VGvD0puD6dibhcq8XExSlyG3v+ZkwNviphq6QWvmV+NT0Vt7FpCjnZbNQ+xNzUM9sqa6BQSCTnQj
wdCMv1cJR2lOusVt6HIOgMqHKdEE4hk95cXJ2v7EUdlYua2q1stPz2mcvsSsedphEhmr1BqqoztO
j7nU9bUsrGYj8zq8th7jEL1dPCw3n0SwL1iSjaD5g8AHOsAsT7anOWvyFABMT3XDxzqMyJ8jOifV
2idr0M8yqS1WRpZGxnOK7CNO86uwC/tf13KcE1+Zq/UogpHclA2KVFkzB5zYFNeWHLVdNZTWSylr
fiGpE0YR1XfOfKyvslSMJatffjRxWE47XNtDBF7A6ElC58OLcumemoopC8dK1FHDHzcyEqQbHUOa
vK9jT3wEbO6aGF6XV6AYx0c6WvBG3bq4qfniTFp6UZbat1Nr/R7D6NMop+pNtxkicr1wZWljfEpK
1zgno0WS4JjEQA8q9TyE+i3xFEh6K1b1t26edPowu9Ck/0Xmj3PLJrDxaju4VvjqyCI+Z344rjXp
w4fvG5Ln0xLn2eBhFZjy/OCLrHofu968BIP8IpWBltv/fhEEAUbrFkqTtyBwGNQ3a7/feWGRrRfq
DY2t5qHnFrkYZrBLlDI3IvTFPrbC7lKPsbVpR3P4DMVHVxRncgvEmzcS69WbjfVkxvzNKB3io1Wj
2ucu8eQUriEFHBDDGvrqu+PxP2nII7rla8dqBpUYTDKuRqEQ/Wtzj8kvflou87diRL+jVtaPXp1P
OzsQb7KbxckKtEJEoNVMgaiJ2bc837v5PlFIyOTlKdfjM8pL+2ynE87vzIpJVK6BmJNzsdbDcrqr
ig4QQ6tPZm5/8tnyxImZ4OZYmLlxoD71qHls/WB3bbkFrKt2NAjNdZ/55B0Nrnv1ot4+D075KzA5
ay3rXVgHxSZMgv2yMhvz8twep6a7xmGWv2p6gmNQmdOjZ6pojz5rA0GDB2K6L1HbnG3Nrz9BfSFG
WLp5mfxpuPgm051BASwMO9lmnKzpHunax9QTGdJrvviuq37NnCiS5TBm14R80WvRIv5T3JSv0ojf
e5sPhDNYtFViVb3Ho34GCA1jhwQNGlXl38rtrddohskYA2mX6EL2q2EZdI39IT03jrMtRC3JcQ6N
Jw1N/IkQqA0t0ORuRQHwgE6Fm1ExBd5AD9tEth4+T0NnXEMNcmtc3twkdn5L0i1WFQG9K8jY7ZPI
yXFHY00+fds6lqF+IFik+RzHamcFNuL+YNY7m27A2KbGd8+3C8KJHwcaGSt/qonbyxVspTFrHiO/
8vdtMJLaUZwtGrfMJhZnpsXV1YbcveOBs3y3107LduJ2JnjLcRLbrAOhZuTMYAZl7VwqVw4XbvyQ
Fb6ZVkCF++sILeGUFPR9xoKXsJLje+oa844gkuiUo2ouW4XWC3HJzFrsfVOjcura/oFtodo0vZlv
RFyZkBM8KIx5qQ6Z7U17Wt7jffQqd6tRYN5s1dk3V4QMyg0Q1pLMcA7Kk921dQZ++WaKH0GPQbce
u+Kla9kyqqCm1R0CW2+xpJzCSZyWonm5qDaBaqXqdjc6/TaFCrvqiFlnM/D03QIEZuC53LWGZOEp
grbcBUNDVLnyv+cvxi5u3oSjPdPR/O2HsTgujHYrJswjquENumneUnTEyaXloJUYbfw9weojurv9
JdjbULHmqddsFFdpltke6uJ/X81v7DBJUsLm7///3zDGs11L4IqW0T2FNunlRT6WN4q+kqTOYluw
WAaAysnagIq0RnXtDsv+hDpNliHuCHLqiZUooHsxGKlKaCdGH2yMgUiLBha8E5IisdQJVR8UH9QZ
q0Sr1FfjxSQjzscGB87yJo7rFy3u2bXnU2g85v+MSWZQbonJ37iNt6viqf+1ZOmZutqjukHsIqit
FaZ2Wd7KXMZyO4ANWbPuD1EbXpZL25vhpZ4v//O9VpSHKMnewtKoaV7n8Yn+29EVVXFFild3eteX
nszOS6q8YO0wjbETZlbclosM4nALK2UVplW2Xvavn01s3rMieJsbLWYT27AAQkoegxOptdbVb3Tr
Wk2FfV0ehnzAthUx9zqZknuvtKlPUCB/Rb73lYeRexT8r7uoDj+ALSS/asYMKIKSaJ/C/Hj1bI7Z
zA790SUYNXPwP8skjB5wuzTbJkxdCKp5/6zoNz84Zn2gDO3oEvzSyGR4yoJ891M4zo/cpNjJJsT7
S1LR2um69t6NAZOfmbrUqhHVNi3MrQrpJaR9eY57zY3XPWi+fiweiT6KDjhbwnVnWg2MKGf7U3nN
72Fetz/fWtSELINDqYkEijGIwQ2ZgcFTEGQf/dh+8MYNF6L36mdSxNuDcOlK22NXP08G7XRJ6Gjc
wXKhDCqedHqmK9lU2m70Em8tbX6M1sWt0rjGr9LtDI4E+iYb++7SC/6RGIdmX6Va9hTGWQAoNSDn
8od/lND3QuTfDYGl7TtXA0mWA8EZo+o9syywpaZ47r0MXp2TFMFdo3FEUEoQwH+jxXVLLaDprel8
0ZGfgZdu+5LnOWu79i/2PPXWV9O+Mz10kSgcj9LPfxeTHpw7o+O2btowwV9REmgXZfmbrRU3WzdJ
fWKy1c4hASwVtJVGFuGmxkxFoOYOKwiu8C91toi+2k+a0E/K1P6qIEj3utPntNqJyZQdYzbuED/E
fStP9UjqZz6ZatNY07gLRhqF2Hw48DWh14LKobvbEWa3Y0g3EkHzaCT0YDU8iEkmyk1GgmipnnLR
fwoTMMKEIZLk7hUxqACbyjRfS+NZasVzExgvBCdhKKSMZljaDcZNHAavoR0/Z3H8Ujr+n0CaW0s0
DK1P1aXyGH+PMo77dvMU2CunIfvKtDGIh5IodD1h966fmjAm8GtQ277cwq+8tdHEWDWpr1uYvWFZ
nRr6pqomi8sAuhVZtYCPID/ifmJxki964TzJWgf5Tknu+/Wvoo/MM6FjF99Nq1UN8WjtVlDKSq9G
AFIN7pOm5gwd7zWDzmfOK3P2+mTb9oX/ngo2lXz6x0nC3hReG64JtPvjZ2CRCXAjZz7y3Os0cJpt
4dQSTgHbJegjeBVfRpRl8NUIKrTVB+0i6yL0SYereulCPZsH0YESetuclMRUOXCbjamBD2zZq2E0
H63RvUXCpO+X+moD2j7PkKPoeqw1EmQ4wcbNxgsEyF4R5YeirW4idioCtKR9wD6QHggyE6QhGE/I
KtwdvngNU8a+HaNpjy5RMs+NnXxEExkpoZp+B3SJVmae7HxXC06d1KDB5esq8/UHLyiNh17TPxsn
I+isnNFIfXD0FQPRehF3ZAdp+wQwfdJAy/TYUC4VcttYGeVx4ANYYrTaZLTyQ8Sxrf2V0sjexQ3G
FsFuB1f1ZolfTS3zc2ea28LV85eREfyp8x69rPG+m4JkWw2cjRJQ9/gQOQwaXjTTWdsmQWVaTPBM
jpBCZ3cdk8m5jq3xMY0JVojbccOhVSe7YKORlfkkjTBcEaGj1l050q7ndEkRSLIj6Iuelv6WPHhn
BWqNPikAnjRKMe/kSX5QmbNzoumpIKxolfl+vKnqo+OG9cbU6FlXo/nqZZnzK5GTs7PrFM+EZ5OI
F6aYUcCEX9uVQ7o8gRWiOE2lZWy9MWVevTbCA9oVZYiVP2pq/McZ418cj9F28gAqmyXABWkPzA+z
BhlDt/O0qoQCynhbbIMe9LdWYAHDMmwirWmh0XQsbi4+qr404K/4nGnJJaYcjh7T5NQw+nTUdbpU
DdLDOkQCYVbfgjjQDjbQk54Kp9AL8NsXvef9qLJyZufwikydsfILMz2k7nCoTYdvdZhgG4+mnoqB
h/QYuHCW/7MClMMoNgD6Grq9NcfwrZQ0tl8I/bvXkV48wZBYpw4FyYB1o0iQO2KEPtf63Q11sC3r
gvZU351GCMlCTDmepDlKUrcOjUEPfmjPXjsjAyu1tnyqfNYF9OTceB4jxtM8HDu5GX0UpGYdvQYu
vcufvdZ1cPCa5ERv3LwSkPmgBzrRECb0dGdHwOFNqRbmSYJ9Ks+zpx5Xza4jufk04fNbZ1oTYsEx
kJBdpCwr60+uO9yCNiXh3XeO+BH2ljCHkxeE+ynuKINk/8UWhdOHSHJnZEhjiIxzHpdbm1bcIXc/
olbnBDkVxvopKtRJN0LtIxsaXt+EUjysoW41BJTUSrgEXg9vKPbpJpX5u6a71bl0MO94KQgnHTS1
XdkUlUXCk5+aybwV9fTmpXDbkujf/BoQopW8knr4r9KtcEdjM9mrtH0IlPbPymR8zS1COkqErWsf
mI8ORw90EC0qoq2R5kAnWZQvSZKTDQxGADUWIkIFv50E2/1kDWzqrQye7Ltq6CxEURnuSziKpPQ6
DzKBfDUUElpPSb9XGkW5FpNy1uOE58f0TmPYPNdlOe1C73domLeaOfN1BrBnNNxfSZd9x729suDF
kgrHbVA3oAehIa74wOZ7xAGXJCtuTUxSlIvwR0RovoaTeq3bOSo2986BBcmijrN/E+Oo+DRRpduq
5jxokrbSEZmFttabq0YREpwOqXYqhvIwgYHeJoPCbhqc0QOxNwLjTi3tFoNL349gB84y2uoUrqeI
NUubejyL1VQCJ9Ll1vTLD6sm7tbosycI24i5vilZVjidDhDziqLCnQFbPbQtbD/eFB1HL8DeG9b3
LCXDe8rtC8FqD52udSfDOZo1SbdmZ1SUxXVOboE9rrQ6+UavhzQQW8munCQlkyXKe5T3N2rdP9mE
z8IitKXxHpK5loq01FhXTR+cdWcYd5PflztrImXNc4vVpKfo3WR/WGFhXxTcIGQRd1MbQw/KoAJ5
4v4apjLdWqn5wtO95thnj6T9UtqPI5Z7cmtXUSnQ/Kmc12ZLq1JhId1Ebv6HJeWzUtWeqqvYSGw2
a40FZd3K/u9kV3+hdKxM3NjrBMgw93C7N5l4+qgm7+JzaCN+PXl4SOsENT9Jd2lS9SsNY99EBKaT
1Q23vvygy4aVIrL/BmMuSDcxSPgQzj2QBZFIkfku2MTQdkgM0QKZr7RMvsaFZ+2r8qUqC+e3XrZ/
LbSxXe1Xe8uuuwfIf/aO1+xvRQClW/hv+mDA9u6TF2FUxamcIg4zAqYVhbVc+/S3EpH5p6rIyEQu
bZaJdnYgOsnG7pt27czENY+AWWKtV66RkPBjOt+yQiS3zL8ECn512IRwWPT2NlHRCxjYU1uT9NMk
vk63pn8n95UqN0iyNR7Rq+L4V1Xjg5dZLX7SVG1Ul3ywNH0ztkWmrEiemoJsu2mlSijVeeBiylMg
2Iyom16aoN2PpXgcCKm7pJmG4irAj/p9EO2ydRgbpDSDBOqIiTs5cqxW7BkomF0ZHTXgTJpX9E9R
+DcGdjEG8hBiH99GdUacvHyfI2IxoyD4sSynFHGA4QC8bXxCCY9TDQkuZ+vv2z7dc0Z7MJLBO8rI
3Mk67PaoCji+csCEXqngfcx4c9tt9rYmGuCJHVHGgsrO15OXwbqD3u1OeenkB6IkaaDF/q4Jx3jt
koqlhGV/2CIbV1FgfcVuUq7LRL9F2c4fYBraTexvM3qKK0MHh95l1Yeg8FxPxhBv3IhfuXTIw3Jk
Q17UONq7xMCs1xVHLIEThxNEb1tnoCbLHxTNqnXWw6htvaLb0udFL7K8y3yCcIoKj7MvtePU/U3c
WmzAGZAd1DmXULHxin4YgDziNC6ry5ilRzG3kjhNX2Ph/7FiBMw0aLNHPUpPoUO8UGkC2AoyYmYb
ZBm6J+XVd+jv4F9hAgH4bWEQ8RrASF65VfDpxpCOe6iHvtGkl96w8KeALMJpFG7T2kXBK6f2VJIx
jSrvvY+F3z/wbl68ulp7rId0zJy9nLLqJEYfo1SRHT3o00flxsnaL+5+AN0dh96D5YzVzXZ1gPcp
0VPSm/2dxQ4I27eMm+oejeWuTJREKqhrdtQYHqSjMFKwdfia/DIDPdl2ILUxNvAB8atuPWrtoxZK
tEwsyOu4IYTMrz2Tf+eMK9PR+APX67BtIUK0g3qba6WsIVlRG1pQwXZ1z2VQnF0P8+JkYpPUHWMt
eC/3VeBtPRNRroRdTp1qH13O1HWv5CFI/oRiqnd0D3wo3/4mi6ybbtPC0kYsQ3neQz4W8TtYz2SV
tHxiOSJmVuCtJGfKla/puCpND7U/i09mGMx4pRR3Xa0l/BB6vJ+yhA6heK11618KBIkI7XufQrSJ
/fgWRuA/IvSJssxotRi0H7G2xj6lop5OR6MuXzUKpJXlx/bmKAztH9bhnFKhZy2UITOaTvNtqKrZ
RpkfnXTCmyxPVxf6yIg2o0/UudWPl8HUupU2b4wzZX25YG0azszQkrQKJKLQstfl22Oc2Mdk6l+i
3rPuVq3aneNLziA5fd/le4XcC+JW/VXoUDBoOtigyBPk6ytjzXCCe6XXT70yhZxbeVTqYbLhSZMN
9PPiulxwgb3rhS33emCW+0JW3MCdrT8RKdmcRJUTMDM/dM2RTDFaXEU03KdUmq9icvMt+gUKlu5j
t5Vuv01kCEkUBMSxzSO6z/Dksdd2J59Yv01W9uh0GiuOHWM/SIshO0/TQKM1JGb/nM0dnr4c8Svl
PnHqRsrxawbq4djEvmvIXRfbDKHPaZtDiz9umgoLij0knCWGsyxhRy1P57W4CpIxqrdw3/tXoq3a
ADJyb4Q2vgaZ3YEfYVXDuLuWA0RbI+jddR2NbNP+32zuQIdzP822pw8zU+7K8xx8y3BzdwuWFblb
49BjDVergVQVzEP5pJolGUlf1YAns/Kc+Al581Hg5Ly4U5o8yYm5h9Yd7ORq97G6p3X3Xo61Q35x
WD2Z/t/ZniFaF4/BoOrHgCCXGN4Qe7q/c4eyeq8JcneYbtgH4dL4AZk70JM6jMoM7hTV2xDwChGC
mncWdrTqS85ryyXs5Dkgpa6ZNaLAFMGJzEaAuKp9C/Qg+zPA+dRT037x225bjtKfPRyraMyhuCyy
ad7N21UTbCme3StRse5Vwtg5V0F5qEC5ns1JB/+SOPazNns1hsg/LKGuau6AeQHDiAZe+XiIqs1y
Fy5PYULu3Rk9Z6CAG/JGejZBeZMc10NPTed4BCE6vuMAYJhZusqRw9qnZvF3plcZp6IJSJWdL0kw
lTgYxw40VRVC5vWRAjY2EvVltHBEbIyE0EIDKwOqCw30IonzQ4bDBIfg6N9UNef/cfiC04m3QKnK
P2ui+7YibdhJ5AlY2OkldX3rZojJvkXMBTmKRTx0Ro4SjYo2sVt6m+UZl4uG7Lkp/ZpCqzJSn6Yh
uAVPyxJumfg8qk2cmc7Vbk3MlyKztsGMsgylUT/HUTutf569hZlbOcytFIlvPAe+jzZAyLW9ofIY
V2IGEiw/r0fS9/ZHXUrtlAjBOUxXn1/3Ztcpi8A8uzwXWInXYvaFkGq/F64+nnIXEwkHHbaulGkX
lVckAca4VN18lqYTfm+zxGzvHCKlZsCHAb9zqB58DzdunJD73Kocl3zTMwCXDcOXF9PlVjoTK2XQ
eGebaZPZEdifYA9/BR0sBGfWc8dslosrJXZAN+vHzg8OPvzNa5P61urnV4fL569Dzv3nUhdvy6ch
aZ1o29JNXwdeZ5yJDDdYLfmqDEe167wOnzGc0Wtify3/i82J+hoQoTi7jKrZdMShJrkUPQHVy2rZ
6volwxjNDwueaLkEeMfjwojPmpr4wyShVAlaWMVdAJixRqj++SoOmDVy0+3yHiy3y/JG4K+u13oM
/IJoZc5xFcJcnsy3o0CZwuY7kUkcyd3yKYTKNbEfG61JgGX2TzClcpPzpa8oooSE02FL61EjXPeQ
CUgXdMdQt03rVQ52uxqtDhRMY/81dWfc0yGIDl2cuTT0Eu1KvQ5yzkJYmiKh7RFy1VteExpiaelz
30ixKeNC4HvA8p3q9M9wzuyXmwM1j+4+HvHyD9Hl4iFtEQJbOjq8RvombHVxMMpq3OVMJbBS5Z+5
KxvOkjWFFFrvSqUAJ7C2FSepaYcf4ZZy9NIO9GiWZZcDXXL6+QNZj38T0EJ7JwvaTdqmeJggcYde
Yd8bNhonbh5hjZQHTHHYLf0kJbA76y6lIawVbhv9YGS5uZXckCsYrYKqjdu3xO527M0oPFatzG/M
UhS3KO+8deNo67Ztyr1mR/IF28UT9ojsq5yK7c8i1/vV22DYHMMsfTw2S//kZzNpGBY/GZU3rnvb
tNlqOiYKHdxmdee33zGD+Y3fHgYjaXaGbhRHveCE3fZhQLE1K89qFr9HQk02DP2Hj8WxEnp31ZRi
bawi9eNjW7xQZT/aGzz7m37ALSZCmjmLiaB0IUsPCcsz3ci/gTVqrz8feTnm25mRC6dVfeiCWdjJ
55jy0+XxmKVcL64moDU0ui3rnoT9RecNjYFAvppLL0iE+bfmljv8y+mT6QXYW3gUDJTmce9gvaHx
9uIH9S4UTPQwBzkipY9XR2hil+a5ZNjV2PR2b74Mwn1YdktsLMzZ8M/KjIhHfUQYJPNwvC47JgDH
kWE/lNhEM2Gmj0O0sUemngCdbCdixX9e9MGi0luWiOUDYwy4jqSGkT/VQ5sCn1VuuUyByjZ9x7Yh
on7qmJUq95MRGi9M/j4FSdl/BU7xFIwoceaU0xuz151B1nnWMl+5PP/kZRpnTrzvRjMke99myGkp
vlSDCN4m87yJOfyxQctXOtYqI42dI+Hy5GS6IdCBh5+3wqzju3AC9vEGvrdfG8/Ilz+/chiI4WB2
6vNnLQPycGSzJPdl3pDbtGsPHaM9jFdaa1+W6XsR9Y+T6oYvjs07y+7Gl8VVRM6PLE8tXbQvBgHm
DRfRiHekV0eWMu8IpG2iI+z/Y+Sv/e24WvmeZTSdnRq4AgMn1V0yX8o23Idb/Cl4OFuNAt5rMsWS
06uTYXE4Hist+hWRodpycN4a8pTTsL50bT4xCMmopcmw70rp86hAz9rb2nm4H6ZrzKYUa6Stt1Z9
0oyYIzfBmnsWfxZgZ8DoFFQ7Y769ohErUex6RyOz5LoLLe/U2kOx9xMcMVUwzYNIDi5KR+YPyaCR
RJv5005Wur5v9CNKO/M28yeqG4gddgJtO0YFZ6vGd9hAZFweZJ+4z7UV/2m0unpO0pIQyNraDbPf
yhnKzyQS1sUy+mczjegR6339mKgwXWMHrHeZ1r5VxKMeGLMs6Uy9ZQx6UVoxl5rPD9NweFaoL9fl
Z0iEeEuUIFZdivel0W0bsrxavaK/XkSfhW2rN73Lx20S+59Lp05Qo2/6kglyCx3pPtSDi+EHkSGq
3OqWS6zs9CroNwSGcyMzejbrSDTzleHihHAK5z8PnUEjEinLPGiZ+sNJ3MKD1pFpaA0z2ACiQD/1
uAh1bzc5YuD96f4ILZgOjDxExxpw9ra07JRLwBLlBwrG6VwSRDIdd3Y8JOu2ChuMISV8Uu/2s1iG
WHyH9BeKBCraXKUW+dTQvefdkEMW7gYYxjf/Dz+1cVJN2D8sjkfGAXE50enZxyhWVy/OMOpBg9pq
zEc/MN76ZaB8vKKZ2Md6kBp7v3fqNMGImqn/Hmz5ZExd/K1lwQvQ8PR3lufdzpUMlemGm14IdjoA
cyv/q4Jss63vunr1hzh6c+gTGbMnkCR1bTUoE2qPPQtgA2Fg86eP1cTbuG5WbofB0DBTpLel8bdc
ovl15OlPNfzajVGkd9F2JHy1hESEkXoJp2z6hGjFoVHT7RVBYNUO8TF/Et3wq5l0SLdlemtiCns5
oMYbs3lwhNsy5AmEkzCKnm1/on8ZttBhrWg6x1I0a9BsoGUGRm2r8h3zc3cnWkC/y2DKVjDvjUti
VMYl0/SvYbHaeVmxb1UgmY9mQNZsTRcoAoWk6Ex3rbquP41ul4Jlh4vBWdjyabBTKQNUyWZfZBD3
q0YaD2QDkAHsM29p4WrQpHnviMwe9CxY1UVLZwTrja9n5ip0w9+NbZgHjtdowl73aM3tKpcefVNr
Hd7L/i9tdk2v8lvPdNuKOX59q1VHK3DTu8MYjOEhzNLb8eVwN0Q3PY/pztGY7rDaZlO4mvvQpCyt
mGh2A4LdNmsKtAzklzgqmn2jEroytDIH2+GQTbccq2cKO0hU0WbwvU8sDiPTzuKcZak8CFqiGjTF
EFmgdY/KG0z0rOSaMwTkiPGN+kPfJdK7cqdZ+8BtmbHDIrzCX8dqOEPfc/QXL7yD+NXXI1kBnK3G
zzZgRoogCxAA9b+q6Ly9HvuXYCRFG6fdOvTxFdE5+CMmbd/3rnuImx6NNpTvHeXrcYySs2n1qxy/
6AqzbHlgWHIbBi6KZFsy51h2zWoS+DxonG0iP3qu0vBE9fygXPPU40XUp2hE0PuEemGfsE7vjVQ2
e19PMSSjPK+MJLuklGaY//7afiVxyJMcVHllv622/G5/5f8Rdl7LjSNblP0iRABI2FeC3kiUV+kF
oTKC9zbz62eBNRP3Vt2J7he2qFLLkEDmyXP2XtvAehUZxrX35R2kCJh1ljbupsRPggitnNVcOtyT
JuHGpIc0tgESeWzTA/Hzh2G0tUc4XIs++62wU+1s18Ye9G50j/RZS1sw3ZJBZzh8YmcDVEsCJZXm
1B5a1Pa0ur1lmaYLUqtfUd7KQDcLgS0y3TN7adctvK11HSdbmenGIXebIC3Ek9yzoI9BmXfhQRPd
j3ZMo33a5gk2MPoPo5HdVdNUIJnhAFgj3ZqEvkXtSVWATWE7u5q1QUeUb5Fac187QWRzF8jJJLRN
hyOGwGSkX3Mah/lTkTqUNGm89Ae6gJhONAgEn7StYW1SjzeYKHJrxTpKtxFFc8rrvpr1YQBNUF9H
1ea8NZgh9OWiVbxEMcADopXPMvafnNJqgnJY0r15MwhO/+hJiJknYyCFSXsyNWcnKHxnt7lKfUcf
S+rgz3sGjVGOFtNninHHmSPeF0VD0K71MmF+CIqOn1V5YPgrwUjB653Lez1yAaXZ8IFoJQwgt3IS
aW0svI53KMP4CIvGa3Ao1wkTNKt44Ji+sUoTuWBWyk28kP0nSPxThmrGQfuuEvs1kVh4MCYzUIlW
fdf9BJxyZlARojzPaFX3DYT5vLj6vb+ZU1KJabsFyOS/UEQ/9CWDwygaGHZrrAVsbFRB6ffGbt5P
anS+pfxL7CXVSripvzHLRJ6G7sGyceo6cl+35TYV9k6ODirikLnRNLyMSm/WOlIMQ7He+U2G3w8L
BnFR9q+JiglDTP5ou3a0m1yi0qZieOtt62VIG+6yZdvICqS2kdPsUZkGecPZbfCioBGDTYNJIHu2
nU8vbda0d5i2GOCrRdcE8RQ5u5FYn1btspzOLo5tY5VlubUqPbnhDsj2oSHXvP/1qK/pBNPE8PJ2
ByUisEpj17etdpSV/UsptTUr5sosOipumdErKTlhJITdoE5gRJ4/+/QGN1advQ5cSJsGrbhr52LN
Ff1q1SxPWVW4fKHO/WC5O4Rjd1mfNRvNDuetGyOkb3V7fXuGHPu+aZiwm1WHTiqzGGCa9NztYU+p
cShl96nrzPpKFVJMC3wtq0qKZ9U9OxEDrLLxtnSmIVn1ZhVI5WCqtvxtmwfZ9ynqLyEihpPh9Bd/
ah+rkaQyKlyVXBljk2aEq1Rv4jPlDBFZKvyuD3QjcRQHcmrHAFkD8Pqe5mTrWWdRcoL2yPjdTI75
GgO3H9RMSobjMRsYRnbNe63LPhhNc7EXE/gbbd7CpPpA+MrS2cXNKpXDU6JagohM/2q1xq+6jbKt
7ydXrm9iH+vqPY67e4FU6+i5jBVKTnffptkPmqT44tqRQd/SZ0xxz9jDMK9VmR+5X6+VUThb1dxX
eTduEg5kK6aiiilTf9LqzOSkwgiKURaftM6qlXi6Q8M5eKSfko2EYIHjTeDNkcJvy+5VhdqGgR+U
9LFY42Yu8HeXTzLUK0RwdtBNBBdhlyZQmGvm5JSvSDTdTVNwW5pptHUaDThn2uPRjk8j36cbEHBq
2Qb7/eOMvTwQJo2cziy3dajTr7ZcPA0h063+LkU9u3IQxq4aAGI82Pua+HYwFuRbpqybqyaul0Nx
T+O9zV9QIqSUQtFjzr7EHqmrdcUS4ZglyRndRMdLaYFLU92dEUj4tOsQgQ1BrdChdNqaeCjGVHX+
APnmcx71TzG1xjq0zlAHQAsgOT64vnbs9U1l+/1G80iCaMBN0d5B7po0Vb8Kiz5hkpygjJPfmAyu
DESBu25kF/aSbT0346n1JqakX73NLHQm7Yov9VCie3EQzpAZPAF9K1E/3TrK7jv80zrr9cqA9XLq
/QQHXXgHE+Y5Iz6Kgbp3p5v7Xre/uimeNtKacDerAi2Y+dSN7nkRtO0LjpUpAAkGfQCT6lGSL4V8
XODV3ngV5x2RzYHroRupFaWQdVXjSDR9ytQ1rGKulx5LQ6iRiNFUgstkWHRZFguZMCAvDXRpjGsM
IQKbj74tifAsSXY6dNP4w4rCYkfolVWYW2GmvzLPTDBWIa1m7b9zeYlKbwTX4QP/1BDYlgmpXW0P
rl4lGsUTYWL9o4yN51Cf3voCd6DOHbwmJ5me+cRXWIq2Rfpcim46FG6H8MR8Yt5jrLuOehAd2sqZ
SJsyK/hRsnjHDPezaOM+cBGHDRqCLdpJOAk4pQRdmKK5eMuNihPyovUqBDMd4jp3xRAe+xpqi5aA
HGSCZ7QTMpSCLEDtox/ibs1Uk5sRfuEqalWyNk3js7KL17ZEsy4RebWpv/NswALFgBjZ7/NAr2K5
QkTdCXlA2xxvZXNxZnvP+4yApA7PaIUVNaxxVR35tXUyrqeuVD9DTFooQF8yR7BIdyBB7DEQlTOh
s+MycRoj3GqLvrt87UL0Zmn2FrXWvRcW9pou+h5W3osmaTfhivsY/XrdafE3w7Mf3FhoQW3XwTDA
0s/znpuFuMAy5NfwXGyPnpbscx+RnYqQbFM+xan+ycLe0gV6AUKJOWCeHp2KcyBXDbSIDEPgxOhx
ZRSFeGSMkkntwZhDxsnhg+tuAOoQxtr0xUYYOROf+aVzuujqOeJ+6Pb9bMev2GqCHCZeoCdk0RBy
6G9lxDSsq34O5nlKDSAZCf+cNNA5yjGXAZitC2Y4jxXJBngyJyc9gvtqEuuh69GmSedP1yTF1fWA
dTUE3DlVdu/Lb7lvkV3ndyjeoWcVyAJ3btJ8sNoxFdWm/Nhm+geTi2FdtUDKo4ZuCOyqbRWTCV02
LwVGWM8m1S4fWNHo7Fpr9IYOryZNGY9433z0zzMzasif34Ree7tIASuAs4TQ0e1YlOJ+0/qds4II
samr7hJ66DMcbfqEtnCiJW2sYKUQ9IbUUeBnOWBovBeRJo+ZHB8mIujW6KspRWlvrMJlKSosrdk0
TOH15lrnJj8oM0qU0COji0gtFAPzkmScHaXhLiFw1l1dFtO5ZeLLpqTiNFvPbvVT83i/y9zutllE
0znrnGMxDukGhSB5V51bBaKuPi07JE4SXQQafvFIHvuPMLTalZ71ap9oVkHr51BDegkUGeFBjt12
NWmC2dxYffhGM2BRyexAb4im6hSeWwuXoVVA7DCjFnRYzZR/0UUr7a7kSLOXDepP8w3OD5f2RFxM
5yccyYRc50VibpKE/AnoD3E4nhPVvIVZamzc0d0OwC84CrPmMbm7CumdLGPwkb8QxzTXpEuPEhGq
+wVaukE9xGqlJicJYpxdqzQ2tgSkpEGpN9RafoUL1U6nvf/QNTViR/7PKhXcIMVqyGcQLAJVExiw
aguwKYhibn+LA5s/O/FJWx4m6qSeStXODsnPRPWMK42ZnCod6otTWFvpS9bsApk9shnkgOm0c1Au
BHERoiry1tSWlJ6ymdc9K18DHKayEHwkpEdWfk4hMqxz2nOIhg6c15KVxsi4G6xyNavjpHvtwTcH
lkR2h4IFJy6nH4afLovOMe1LA5YLk3KcoGdiV5knjDSMXbJfjDlfC1fbhI0V4Wv0v+aZYJGZO9WT
JJ/54kUX5ryWffJsy+o5JE+PFuM+7/BQQhFSZXRoBv80TzYAjElNW+LMtwIlRDKF95FTrOY2+lCc
mAeyxJuYL0iqxejSoFwK39kIsiCvW5oNGumOgDtmJxyvoO2ohOcOYQ9bINfzjtZVTkaw5+zb14Ez
jldqOqOhMFzn5Yh4FVnypgwNViM6LYx9BweTyPQ9HRj2m0o6K1GHG3MR0Iel6PlpT66Bj1jOxGPO
2lXjjLlSRqQfnZ7Kuu/aCNkBF7tjUM+6nwbHsxWmdOc0DEdPVCz2qfPe+gatxwZrNioFpjMLGare
SoEVnpNDtElLVsIoyQ8FcKiV6fUfZd+/uOSU0t+b2u0oxvew7t9dIH4rbCkKq1/IdOlzNJ0BZRgD
MzdoJHPBVJqs4COu75reJMmQA4IQwhK3oUBLbXYM/L0vk8JhVeVWcVrW4tNcxJSY9VO8HM57jOiN
GamrIeb8POna3pSDfhoQsf5+qGfzhOAIWQXELgAUn2GHt5PT46l0SFYLMdJvxrj09uCprng9vkcE
xQZ51N63U2yvCpiBm5gdIGvn3djStzO8R99SF9qt8cHuo2xt5BYOXU9mgRwLeaGm2ZRkurNLjmPm
ryF5CQDlWbgiIX1bJUVBtBUNxnweKT9bjxKhQ9PVdh3dzu6Hn6EVaGjvrTpz3KPb/zEutXSr1e+h
X0NTgiG5iny6S9YgAtMue+Y10XpsFnyHT8Bx1w20p2S46U2NArBTl9FjlCs4ldpV95qQLR344imV
1gNssxdXeu6qgJTgZqa9VXJ+GVOMn4QcybVlF11QcywxemfAfRETBZ0UhOmhHEWt8MCoKqeb6tMn
dcWFwYukEaD4EeXw3IXRJgfXd1/68/dszAltqbp5XTXjD+ais+eV22FI9I1l2PQQjAqFT1IcIhxL
K+blzSFOfhoaaRvwyXZFUbkbp9xn7AwbEj/5A7Usu8TpOpG0NmBSPiQjAjDdalC6t89d33j3vpjZ
hTjR+O0I1c14NBigIyrYFgx0M9nTI+Q+oyWAaLw35xMMe65N7gps/wlKgwTJo2FxXq6fs7ll3po7
A2+V9ct352wVOnN0n6OipIRrMeFm+a/BVN2uSlN1GO1x6/TW2a+TpxbG27qpjee435b99KCldwzL
GwrV5tEHE5R21xoz5bUeeE+5SjaaUWbvtkZryXKprgucGL5MgjKOWkSBebOpQtYWtm6D6XkFBlJO
b5rs1NYuct4DbE9MeBRC9VJsEiIAtrF0vuz4qU8uoIV+Waa9RpTa4KPwbPp67YuKchB1Hs6pIXXy
gGJwS7XdH8LOe8eSzY6CNHTlhNvBmNpjqu/6VCMnrTcGlEblp1AjlbX0h0ttVrsOsQ+xvYAwQjU8
cE5JGgcMd8O3KQ3Kv9Auv1SOgztNvLM5Vu+gLxCgRrBHO75Y0Qz1B2vv9xWuuSkyXmsOrttQ2gq0
UXVoi/BDE4obNKN3WdI7D59GUHHHSTD6FkFjS7mf49gJnIb10h8ewzBUu9Yuy42RNs2WHQF30q/E
2ajWwIit8TsB9TA3g4Xca8RrP8VztRkO+VHWzjWp81dX2EQb+uVHPsQKTh1+zyxKho07RCxY40kf
OD3Qnv+exMMeNXy5rhRj15BRnCwanK6sd5sqiy0kI9lP1UaIQCecu+bA/cBEtH3EBxoFnGn30L7k
S1HN+O/0+ctJNOOSeda41UKCBe2osqh3OMLN6eSv7UwZeyPzP2dmc5QmdFR1EiZzSRycZhIlmx/D
anQfxhmoQY4KKB3oQA7zL602jvHE6UqHq7aOoDjOw49OfBCRHIzJtJ4L2vxsorup9r/1fo254mUy
PHmce3zncOFmNsZV0lkIF17TgVDE3tjPDN8M9i9XyTtVis8cikmv4Hh1DLk8IXbFjMeumv0reJoL
o9CVg+R38DOOyorugCxQJYLkbWkIIYb8PpdPRmeGV7SHS8MXqUddinWS6PZpmU4zxI7va9M7hbb1
xfXYPMdV3+9swdkrFerCWLXyp3Xs2p8tZMe0DdpJzRtgemQiw7DM+W0wNQzlvp56F4GQ2dJZpXeo
t5wpeWlfObwZWK2JsW7QAVsdwrjMWsB2s3XtTbxCJuHJTlmqw0D6omNj9/NqQA0j38jdNYP+rOb8
kTW4wanjxFtfRPqJMePXjGDUdJELtIzANZO1Nlb06qZOczapSDg9l9F5sNACF+GyoatxR/x81FDL
GkNV01fv0c5F8dEatTOH3x0ItJWBzHpfNcoO6iQi3dOG9xVL/hyK2kMPoBF2H/xqc950oem+4AUI
EVGu4xCn9cA/hNy1ixj0zsQ9t42useb7B7N2xFbmVbptWnVI587Dx7Ki1fS96zgFe8yzVm0o9mVT
sbcULhfFaG4bC7tf28FAlF7Q2Vgh7LzL93qUyr1L6NCKORBZjNCK11qTvyHZ3HF8AYyYomu1/I7S
XJsqRknxWvdpBPoCcK9Gj1GT9UNS+pc8ppYY8hdd8neP6qlJx52ltho2ukAU84spq3xhFmDlB3Az
xXQURocrEfEuhpzhDRX/olxuPhJGH3g/XetgO81Toz3DZnjXrPAVNAROEJt1sMqe8qYhjBLUfVj4
mIVxOcIDUKQIlM2DFRLtKLQOoox3Z4rCQNah8nXZZH2Asw0ze+Ox7zeAC+vkc+S10twOFXR+jctw
YzTxndeTdmmH6sM91JN3X+fthFuKm9kDDYsA2NpNIu8CzQRvS39211BIBW4/fg5Rr9h7Jyw1oqqC
ScQvUSY/JkTGXKN8puco1mneV/8L+KVHvKr/zhz0Gy7pQlD7l8r5QCO88XxaEC277b7M7rSIV4WJ
2UpPmp+QvCN+Qv2MmfaVaRCtC1q2XJSQ18JpF3bS4tzm8c7BOlzf7KEuTagy9a3DzTHKNqTRDRvm
eJ+l7mtHq4A2YJhm+3hyjkbvwvNtw+L4G0mksQcX4Gs3BW5hnBmSCdztoWUa4WNr27MlcDqfpHNq
7EF7pX1+YZVPH5DFcTJAMY6WBKaogtV8oyyI2LePED/PGqfGJ9tO2S7m7E7YwmbTmPTN6ISCC43+
aTVRXkSxlR36sYEquAgvbk8tBkL0RTLtKUoJ1jM1LBOdVlyMSp9PABazrWubEWs2l1KL3vvARJJb
D1V5IWrrA0zpsE5MY7wwA452aYgtT5ndo+pZy52ypoXkhebaxhFO58VFbxla6TJk2pbtIB/mLvmO
rC65DmnfBn5ZuOc51JnYe4FG2PXRA+lw/3t0bNUpiGCVnBLBtpKqSX4MZn/XiZIQYN94jCHE7pZ1
q7kNq3tA8LusTtDytBJn4zJ+jpLxFSwTMm8V34sYmwrrUb1hLYMHA0A4Ke1th46vyUf5UVm1tRZJ
yhw+SUF+KFDPQmRf9PaK51ttWtWdCcQq9jhK2ONel8SOOoWyEATSNnKKH2bIOECPGPP55aUZPPuw
vEhc3e3hBkiKjwZwXPKcsZeXYbNm/8Ntv3ykVerszh3N3iL5hmN1OjJyQjCcqfvQC+VHiMBr7Uxf
tlPYZxsV6iEe5uJAQKl7cV0LpyMI4bXZoGkFacyaVBndcPgNXaGe1deOYBgEyDC5bxYD1physlVa
WD3KkZuiRYj2mevUg1bqyauKjuMyaadZbo/pcDFAwIPhRW46GFzKLjzv1e/vrXGapJd4TgzzYxil
c/X10TmGcW/Q2eUP+C/o2/+HpWb+Sd77TVKzLdsGYq2bhuv8lSIALxIGhfB/Gb7FCimdYxUbjG1L
+zSllnMYVf4tBdZVm7F4TpHsbGzkVMBFIsqS36qbm9qowAuP9XA+px7jM7cT6aFpqviBO30lIaWs
vfABv8O08ZzSXSeDXRz+5Q9ZUhb+k8Kw/CGO55vCgXvr6K4HYu6PYA7PGdmcK4VWrnEAErT6ziya
x7jXNjXIug0trOawyPX1Knr2miFaMGBfs03ZLBOgLxSEHDIRPJQ25XE4UuRDKGBbc8x7LdFOcxxp
/0JbdP8MquBXdlxL2LqnQ0p1Yeb9RbGbsDNHcQPH284X6a1VWMUua4py1+X08zMsQN/a3iQhQxM4
yrPoUCoju8AMp0+qahOPLe2aXeXUM5LJPDxGLv2O0jaeOjc9FoskBskfakjPPPmL+vr2UNfx2gmj
Zl14YXhk6xvvcA3QFTU8WkEuPQHYEi2Jx8pZe272FOvK3PiWk+FAQIlipcxedB/UUG/p5255uH3k
9OJDALmAvWPRdAIddqEVPQRdX807GQK3KimcFf3pKxNVXBGeS9yprdAvWK73Xg4TH2mk1rpa+7as
QXFXV099p53CPEGv6aSYivTcp1PRWXdZPM37eaaWrWv0YAhquBPNV7ra2gnBTvo4OmZ/rSiDMiHa
f7ln/P+5ZzzXE1xsluA/hKT8dc9QMcZ0vTSYImzxSdWAM1fRk+yd9pLU8h6jxcqMNafYmVqdBKLl
iFPrDNluADkwEfZT5IX0s60O34mqd9NCbertEi0QI8HD7engwK6f6wXmoPePzZBnBy3WMMbQD31s
Fi5y6prezvJatgbLmDajT9/3lp7RzPFT16onR7rZpU1slK2K8+si0SxmzMrCZ4iX+KV9dhyiG7Cy
39+Wa+nO49pRBll3IHBWTCqTk21Z0UaGPh1frytOiDL2Wa67rx7kvH3r5Vy2xYgvKM41uro5DCQY
JyPB28tzuxHntBmYCGB7e2qdpNmr0XubC//hpkO9PSAvfgC/hmrHAn4cFpSaoYyHl0pD6y4cfX7p
W+MaNoJj+1yg2rBMejIyzDBIwzIPMtwU5yhV9jou7fqDac66Ln37h7eo9MYBBpkzYkMbHY0tAWc6
poncv6ik/E5Jne3/7+eqyPmXnBvnfxYkfyFhkvFE/BX/sf66u7XY4UBkAKnBm+pvOzTWEBkdUr1t
uryjFev7XiHaiVydNsPU+RdfZMOTkCxGkitMrJC4gWgca9y3HoI/NzHWhiZexiHpHwZNxvfKfncd
u3tsUppyUZhQfbUce1LjQe96kp0sLf+qp/zLr9UFZaZ2sgeOsnPLRKRWk3YAwExoTYzG+gZjUR1K
zskQuzQZ880U5fKe8BnwLF71dHuohgFkCOqnZ7OmZpHz7KEi1e1AgC7b9MtaMIsW3ZRKi8NkG7+S
POnguccotKv+LQLwB4OhsGkg6vkrWEgZQPK0dv+8E1iEhP25E/gs/75ukxbGlsZr/+dOIIQcbJxV
+YoQMtwmTl2TrFVUxd4VG72YPlI9U7D0YoIlyso5h3UIQqPsPgHot3etjqIrRWCHgKtibIPWgh6n
G106271GWTo/pqmRsVZzrrVazJ4LNZDF1T264fztJr6+PYQDTfXEiL570sQ15Iy++QIJaMsAnkTy
bpiDEDokjYyiRY2E2GyyJnU2OOVSB9OPiau7SOjFv0GSxbI2/fc2idiIS9FmozRt3TL1v7IYoTmq
3I9Jq8eDZu1ugMqmGsMTqjsVJHXnMRNwp1NlDzSmraovP7PR+hFV8cdo2+0DDXti7LMeRhVxN2vR
o3bjVp93basPp5kg66MCn7iveyTjRm89TE6frcj1i85xIwp66IsedvAq5iLfbp9xuU9PdgFP6PZU
Jml7r1Wh/t3PhvWUpfW2s+rpnMyGcfTI8tgJaXfL7kMn3cAW6zmOj8m+PwxxXP7oJufRqt071lx1
urFgRgK2mN77cPSaSe39cAS+qsHSy6qYafdwZIxQf08sWhUxfZBXvKzVKtHVPUr58GyN/vNvJ4OG
6ox0lxSUgIEIysdWDkatzOR6okl51MumfNId43s8uPF3BXclkfOOkY98p9lebkRnOHumNOu8c5md
xfpkbnL+IYiHnnAhXYLIm7sUQEeD5TCHS8VghziN32tsUqHHa1yjuffR+i3GqglNTyAbgBk3utrt
Bp5g4J8oeRfwxnyl09wRLDdY29vTcQHHMmp/EB7hxItWUywPMOChvF0EgU68ghZGo8Tv74FryjWm
xOrVtzHJLqxFvKCczJxO29wODl3jBDLXJOCifD2mM6+oqTE5ZqF+S2lLrlGWhTt4h1z8Q6p3OyYo
BGJ1k/qW5/O9IybrC2pSYLBK/UtdRf7V/1zkwmaI5tlc7ZZDxt+fK0AHfrEOmwwQjBvHO01GhCNj
TtnHcb2/YdU8TLEOfSX62S6Qd128sIB1GYXV7yK8NpogZMD0VIhkQodjtyc1zOFZuNMbcSpMEOGc
GacbBnPonV90CQzQvN3RLIzuRSv1/jjjxAPnFx0gu8uNkVUCYspUbCv0uoxIknfsfTE4M3NY00cv
LubkMSSyquKSDCHNfMXQx1/SNrq4jJj0eMVGowh/5XDtr8FqrWc9my5jLnoaP77zwHAdyRjLBqWC
efaaafX7alVjqNY2Iun17ULJbRCs+GHwJpSwt7LaoL0/GnqwVMICRt19oqAXZKTSb43l6e1zHsPN
vdYkcEzxFkVNCvDYdtRm6H1uh9n6DkSaJIOqIqTTsDeMV4kMa2ZDnhpHw07qxdNRpvQ+7N6xnlvR
3rHUgIod3A8EV19lmNYPusbRvcrQu99IvBqUByQbzHocdcUunD3Wi9kPge9PCKTJ6fYM/nzyL9uH
cYOc/7lEWi57s6X7LrWqY/9V3qloNgq3IZKDNsQCPm/ydcpPe50Bea5CV0Y/gdZgcB5IXXBBRTJL
J0MyNJsH0zHuZ9NIXwZJdJZZ3dd6ui9VDISEIS2t58gRO4IbmLLBXgAGDYSEgS7iSBs6KxMLFW/c
XDdPfZoGjdKxB7ruCEUmWSIqGVakZmdfR9sdXuqqWnULkS83fPvSTyxaAnVQWj7XjGYf3dn4vZ72
8dxff58WWl8LomTCMa0LixgnET85BtLPuWyPxtSP/cpJ0uJcfnP7OL7cHm4cTrunSmJB1uma4WXQ
/VVcDvWbpKe+LVxWIMuN6resd54dHztYbMHrGxFmrAjoihf6HAK3xSTE71WvbaFhP1mU8reHKbJd
SiBCdW5PI2POkMojvbPh1x2Z2uRrvRH+pUOyikrHy450IeLVzUzg5x3KqnaEw2Mzc10wwG6Pz1yW
o3unJZJ5Efgw5rEPv9sThhwvhfY5W7YkQiHzUPSb4X1bOG5AqlsMAQM9RGUY+c4DUQnnIF2Ap4hO
3fIpGSYd/JKodhPVNrUsA41uGXlzrbZHinXrEUjJGmGa+WIKN7prHQRwWfvb+Yl07t2b5/wUhrDR
dKl/S0DJ3Y2L3jMh80yn2+8Pe6/IOJs53MzoqZnt2c1uCE1l7Eya9yMKdzR2dwjCtf0/V0zmElXw
nyveNXWHiBnPsZbCQLcA1vy5XsaTIaWVEbEBPmqbm/bezVAdVOox5nasQbXua3rDdDexyM7ewbCq
dN9HVyGYfobxa4xyOoWnJo3y5E6DeA7z8s6PvM3vVcRAb2V00BlmLKZgCsDj1dScAz3cg9OX23/+
Y/w/2fD8Mdy1jk11I3zH5sX6K5dBMVWljdSlKz/RkIyiPXmzagZjNxuIWbPZklcE5VE0ClLFsLOm
BkPLcmjS6wZRYzcdDUa+OAw4YUeFjybh5s7Fp5scFHBbJIbybXRhJ+Qxpmvh/MStwPQ5bT5+f6Uz
9hoDPq0GpDhscyNsIZA0JmTDUW1ubgM5c+cMFCLJIndKEuMsCCJb/7Y1uqgdT61t7GzdT89dAoG3
DlFxmQkMyYhp5zMdFXfTz5l19uanXDLMSUuuHK23n7CzTBfjBtVu8i9cm/i5pqICM9DgwOBWZ1WV
6oiKprrTpt0Y98BtK9gVRrTuTD+7yA5tAOfNflNOtkkKFG3xPvwZZyGD4Xoa95pvHxTo72BOa/Hm
g6ILUHOXx6kog9vSnb5EdjjtZ4/J6g2STqrgD7Br/gnzUALlNLvejHKtScc8bSN7f3taw0/7lwvb
+/Ok7uKREsJY4kxtzJ/IrZZC4b/iTO3YgY1PSEe1sDGlWhzw5u21qcVCmmZ5WdV6pF3ThQ4VeubF
xWb9aCEzDlJi4FY3irYm6eIu1LXSnZGBDxg1ZqGFxAbjbhAxMO1p6HcN/cBtWlKIYlIIgzxtRzTx
llzB7BivclhEqkylDErzAzsheJ1wEMcqQ1N4uyQQj/3HhteWebQbJb4F07Pqb4tQz2aNMyd92nCD
qaPpF3S0+SQkf4CuuusglDDNZjEhnRFTE0I+k6hDWM4un4vuIVXAlDPVwDm+Gaad+t5htAy/tAEK
nUyAdtKwI0XgIZQyqEKhr269GrT6kmSf4nnC/XLUxoqZ5/JRNDnW2hmG6lF5bDnl2XQ6D7xTBPkl
Uqc+VIGXwPrIja+4swcOBSnNeFRefviZ5O3zP9/z4s8s1Nv77OkcaVzAyobteX+dakCtubld5T9n
83US7vi7yOPwTe4nw7F9ksftfaGouYYsfnXNeA/yUX4YI1yFPr3+viSmBG9J2o+cPCRtKTLDgmoU
zbcmpE1Q5C0eGenW35BGwpZ/aAs3/0R/80ORPPqk5WN2rGdbbGBkBBGL1PcomgguFxSNnOzqgAxQ
TYnocnvwlg0W6Pg/vwrUpn+t47S2QOMbAmGxATPP/asHSssv4WhM/3JqC1RzBueOdDTVp51DYw+j
j5KQnm2R5m+y5b3BDGZtXRMHLJzoeo9asoJdQOmiC1RhCbPwz6ZcAoguwuvab3bM7pTnFlDSuH6v
YzZkWSTyenvwUIIerVgB5grfjaLCFMgHesfprXei9+WJ+n+f5axAVKnzNpVthq4GzBXuySa4FSTJ
Up84lvbMcK66A1VSMKFTiLboFxJgFu24ozxGeHCQS+SUqH2AacXpgGIRqnD1KQsEJnggiet0/JW1
jHH6MXkfZjvD+FH/mJqSTCuhPTKsz87lHL6PiliQnPf3YiXasMv/D3Vnshs5kmXRXynUnglOxgHo
2rjT6YPkmqeIDSEpFJznmV/fh4roSsmllFfWroFCFhKKDBNJo9HsvXvPbfiyYxoll262SoepnZ/U
sfZDUycgJwbGbdSU1OKjfIP9Vr8vPQ1SnoFjqaoqKPdeK267QAf8F0FFx2G6UY17Cg4/qtkGV2hN
wTeEFNY+rGAqoS7cdRrmEF5yu1i+1sm6RtPXr6+9PjbqJplLdjT+f/0hgR9857ezKSzKLprxNx6Z
eAmES3A7N8qAeGTovZehSTd1giO1qsBt4IquT7T5Hxxc6hMcOKKX4xNKr+rm1/lW9XJznWbGeBsa
qeNFnfvLb+tXcX/16umcBnFuD9qZR4bevqt8b0+KCHXIhCb1r78jHsxzOY0qmPj3BVr3e/Qye+SC
kovAtFhB0QieIF4Udk2ReSxRRPkZG7D2RqVee5uSa7vNW2tT6HiVbS3rLorcGIG4JfquMIx2S1Qd
fRZOv7k8JeusDfylVJk3WT7ml5qWNG5Of36T5up1OubSpWhMxEZls597VNB/Y3snaTKdm0FrznIT
SeI0tc0KFKnuiBE+K5SfxGmq1kT7HZJSpQZsCA3Th7GJgVcSkrwvslK+A0/Rb0RnJs9GhoT8tTPm
yc8tcE0YiXGzSctpQ/77uPem0Tvze/ifuvC1dVbr006XpcXkd/lzw7KFMWG809kfn9WwzTbIXdaZ
P2I+Km3tPoFlvirrkr6mATFj5FShDPfj6FUQFtl/aJ0UgSSkAlVq1c9M5XZIGXAQX9PhOeYu+tIn
f4rOwOA2p7WQm3WMZ9f1Wr/f1CJqNt0oo/sp661vxMO+D2HTNEpypUH4A89lXlW62TuvwNZIpOPu
F+1Yt2QWBqvfZ5585Ueh/Zt2rApCkiUjv8k9eJNxn6z83p7uair7lKPhGiocmHC0eMkAMwwA4bXc
6c3l6yL4twKdbvKU//3P/N88E6tWhRg7X/OF/vy3v8x8evcfkUr0e2DnsXl89y+rDJD7eNm+VOMV
1sPk1wD+Sz7/yf/0h/94ef1bbsbi5V//fM5botL429DRvktmUvja/XWQE4iyun/MHglvev3Ltj/+
9c/5v/gV5aTaf2jCgoZKQYSKCHuhf/6jf6mb+c/8QUqaLLD7k6JE8499dJZXTfCvf0qKSZQTgUa2
ouiaSQWbn/2OcgIN/IeNBFsm/InqtrCE/XeynLTXvtyfZw+aYMImigVJmWYoggbewdmjtxpfrpqU
wqfpwe4YMP7BAm5Ckd56ZYT/FbuDnLOY2wL7wEVfcBh2RCnB/8gVUgUdyqS2vCfsIre2Kep57C1t
Gnsn1KtM8wbVcsAXyejLaRciSoZ7X6JpPM1Fb/0YLUs1cTADtBos/ZGBefOSJOJDiBkNpUzYJNqd
USlyNSOKZ6WjxvqzqCw738k9qi9CSENQXGpmqOqJ15i+AJSHswil3dSWKHo8zV/oARENC8u0bYID
IaNirYRzJFY+znzAAlNLercux9Jt6xeGuUWX7BuuUqLEsPt6fMF8HcC1yBHkNW0Jnsc2oWo+1NTw
1bNIbokUxQSkaStuMgDxLDagARYlpUmXEMuuWrYFZ+OFrXDJTq21eUgvmyrvasi1oYIgBk9tIUcl
fUO/HfJtb8ItQY1WoVOqON6wume2dmPy2e/u1bq0Nn2b99kKuyhDUEyQf+I4ae5Npa+xW48VaoVG
g422gaQhWy9VUyQmu75UZKcmzY/ukUQZQSQVNfHgBS5Li+Uk6iSbX7KJpb59gk8edCT89D6F6lSy
IoOYEQUb7xaPFHtVL8fJXm5F0EQVlbhsCC4pq2btNzLL5k+drn6zs26iTTRJlKPaQlYKllY/RsGf
QfY89wavTkgOyGhA3kWyOj17leBZeFKLKdvAIgPECpHSHd78EcJKY7Lxt1DbM/QEDNFCdogBIoVW
CiSez/Q+tek9cjOi2g0Gr7kZE74li0hLxu/8OPs5qOb4HPtBHW6aMOrJC5jwiJz7baYGS2iOYIh0
S48vOnMcBLFC5N4QVTB/8AbKviMML8MLFkktYDUnsezdl9lsPAwtAG1nmpnWkxNriMRBowTjLbA/
u18S04vWHcWrUb1EtgTPIxmsorjLSKvAVNhWMSqrtFVRiHpIYRvHzvo8dBXiSlLKVgn7/L6tmu4u
7SpbppasRtaOFLXS9WXgCmIYnqKonawfEMRgfiRkrcbnbOAEBhLyKcQpVusIMRdkL5waHJ85fyw0
P2KOexMb5Z9pGVZirzSKbDh6OfrxNs5MUWH3zqTbQQbGRGHMax61JgseQriaEt5e1FfFUvgB7Cgs
sF68pohlR6swK0P9QmnwpW2Q4okBQpios7WZ9MTSSv3UAZyj9OI168rQI9ktGtpxrkSqCDJBYPH1
DaeEqV8GAyk3V3MtvtjoyCKo0QywdinTaj1ybJWg7QIzZt6E3/XC0obtGBv0jHiSre60NJK+D0MB
M8JM07ByIMP6wRY9yaReNIpEsXqBKM6TL3LOx9lJCGe+2hmF1BXfyi711LMQqWlFZGgrhtPJV+tq
ZcVhbNBjDtPxoR7whinkQgGVb4B6BLpEUxa0wIkaBrm6G7SCLI+M92fHw6BRlTRE1zi5pU45GEC/
2SkITqjpx8RhTQFOWd3ytyAXEdrzQfCKtSqTSk9/KzWIgIto2u8Q7o42beKaUoJuo/RYybWwymuJ
/Gzggc2kXvdkVdsXE2sIqjFSj8NF1AA/fY58EoWpg5EMs+5QNEbYdFLNRnLRJ+MqbXkTlqHMYIj1
4tineYxqZJ93hUd9iPUm2Kg94Tiu6BA5PtptqBv9ThVKCKsW74OdladFGuae4Qw1HEgFt3tKOLx8
DSAxpdQmWQVOJWZN5gsb1fNYd9adWgajeTIYCatXYnUiuErl3v5mphIAyQGxiLgdtBIzvT36JfnI
csPaSmId62aYNeZV76XRVegJNnsQOuDEZ54gfMQgZHpciKD15X3go9V0DL8qvvWaT7Me2aDQrhst
9m/oGha3DeIhosgTqepOgEMZodOYKJsczWBKu7GRhKyFWm+iex9wCFN6TDlLVbZJ7PYCSUXY0taQ
p5ktU43T2qxtE5KMVHbBdRKpEUR00mK75d/fW/3lxundZuv/W1imonFU/us91knbP4bNux3W/B/8
Tsu05txLXchkW1K8QRTyf1ss3fhDCHXeX6Gwoqw6731+b7E0+Q9qUyYJGOyW9TkY8987LNX6QyAt
EQhgbFQmhm79nQ3WfOT/c3tlykI22F6xTPGbwNWwDprh4LNbJW37xgmBdtRsbKT6oqmBOCCifXNL
Ln79nf/IWg5XzPKaDeR7wcOvoWiZUIDgS0UpYi7SvCm2zeG8ngVbzAkbUpXoEoBBHvjmJ0LG5c+R
ecKOiJRVa9heKWxo//1APhv9oOzLhVL8oY6tmjJGeE0/uNAYzmNJjxWTMefjU9Mt19KyW1apQ15n
f9OtY9da/RdDEqVkCg0JF1X6gwu2vEAuhIRplrMy2dIbaJnQOVfNgtbZqvJOi7V5pMSjzLvh94+T
WfHnkMpBoWskVBqvKEPqSOBX2AN3oHb1FXsRF4Tuiou8EjdHLvPYmPNzf/NccR35kwIL1Em2ubJX
H2EyOPaywQBRU2ZZVkBMfsfy/nXE65HLPKjb0pvrA8TemOBGKtNasyni6O7IZX02YXjB6MmbGv9Q
5p+/uSydZrfZqhiNRLsIr2BnOt0Tu/G1uQ6/YffcHHt26vxsPjw73kF6EgIOknowQxtcY548P7s8
O/OFiw4mqraO4mpOuRwWW/2G3oJWLc38zJZ3wwoajXvsd5hn5MGvwFvCwqPr/CIgld5fc4hzv5L1
piFBwNgMVPnyfj+OKK6iceVTIQ6zh0hqfn02/vJhKu/b8fPCwGkSdaZu6oqmA4t6P2qSFFIUeRkV
6tPJpYy3oRripFvZAcblRsdG+7jivR/tsP8zDSa1oLx2vD0IvUW8M0+wgS+SxaI8JYuNANKjY37y
hpgc38iD0H6lIr+/QLUJNZlkJJ7shN7Xz7CobI/M1k+GoMKt8VGYFU2GdfgSFqTSDCbYpsnbSef6
kpfQtZdh4BSraWdfyo66iY51wucJeTBb3o158BbCWTDCHL+tIxbh4+Doy65w5ixwfaE/Bxt5AUML
t+ex5ze/d1+NOv/8zXsJwQhMW8uVBtvhYXL9Tb3G47cwMYQ4qUOQ65EBD4rm8+x8d5XznX8zntLb
lRAlV6loVo+8tFs3g7/F7O5ihPeH6vzIkzx2fQfLQA9pbFTwFjogmn9fn8f16ckSoPjyP3ghPnn9
3l3g/MK8ucCiUxpv1Biw5xOx9Tc4TJav4833kzCRI/fzs9f93XgHr3tDQaOOfG5osM0xRmwz13Mw
J5rO6OT/wXifzVJ0oCq677mTrR+8GWaeSYYyIhYDQHWmoyZqPOsyKIcjb+CBcu51FbN0ndnHRo6a
2OE4aplb1ICC1qmThE1Mouybqa8cs27iBzm1VIsjEq3tia3g1lTrOYkiQnRDsd7R6umpIUdk2bUK
IT/MshH/FqqRLJPWZpzsOW1tSctQzuSo66+VZNzVFkSGSIBLUSN9Nxjgioj6STdjr6GmhJ+BWC+D
3KliH8YgxtkmyQY3Vyz2VqmW7IGnHpm4n91nFFXz62LyAZYP7nMMI3LIO7txWllHADnHMDTNPXTi
fHHkDfnkjUS8pbPKGZquwPF4P2H1LkVpgyyWTQ4hM1jPdm2/Le7Vc9nNXRqqqktKwBVnsnV5pGH8
2dx9N/TBu6IktA/LSuHj8R3y0UbZkIe56lbKKnX6zbEN5Cdrus0GXzEVmzMC//f+OodGNrpw0vku
RikKENVJpODIvfzkY/huiIMlPDNTwmjmPXls0UkzoqXXXQLB8NFGH3lo82f1YNmmnIzimfEsQz18
PTSw+P2AGtlpnH4VoF4ekN6uq3I1L27mGj4kJMzL4LtNFapgmfNWR36B+VK++gUOLjXW8dj7Fr8A
hnPsT27NASBcQtCUnWpJSo5zZLzPbu3bCz74TmE2oRinM15yOjjwhchjceNlukUufCE7xTJbR5e+
c+xrNZ8zP14m50kq+hqnTfng5bDE5MntZLKaL8WzSgQqguQF2CUUQ/SVDAfqIPtzXVuY3+214eob
dpFbsBCu4tYACYF6rARCn2/dS4GO4S680JbV+ujW4dOHISwZ8dm8wTYPvgFjDH8uJHDOGXd57QpX
4ZuDpV+4/9k3R51flQ8P/814B5u+EgpU4o8oGLRr47LCOOCWj2a4SFfKptpI+2nVXepu97N+ph7K
dJAccWQ6fLKz5uT75wUf7KyVLCnUYuIX0NfDaeZ2m9YtztTNMUXLJ4dsTtjUBGyF5rWl2wc3NoVA
RBzYbKnjzAlmcm23LiAqVigZQ8z6yBz/bIVCQaUhrFDNX1WKt1sHbbJLPaRq6NSrfmVMSygyTbVK
XMupVqobDy4912bdHlmFP45qybKAeEnphC/74brYqEkUZwb3spouKBqufMDkX1/Yx8UKMggnMM4k
bBtk++BphQFKrKxjBMA4CwWjSSgEPtZqoSibjJaTnOrHlqePH7W3Q1ItYAa/2YVRB4VnUDNk4xJ/
s9OXBS9Fx+zk9VjPb2rqBrt2I7n/xZXaikY5hueoH4pZSTYjM8soGqciVrcmMJHTJ7KrRojbUEUe
kxGDSl/460FfT3TvX0dLFqo1NxDBuOMSeX+xGD+H0itYpApncPUd2moOLN2JvQKU61oLQg1YkRGc
HZk4H19ChqUnibFDaKb5Kg18c48jOxy6qeRrJ3rk9BUyDcqsuLCxxQcyYj+PLljgrQpDv/76gj+b
TwaKG1unk8ku9ODb08aGOpjUfAn1rfWNZCWInTwYAcaV2gTfeAbaCurYkSVHNT5+C+bG7qxym2ey
eVjc0wLUlnIS4ZNoRLsl+L68bSfdxtNArCPRn1ob3StVaT2h4hK7kEL591wde0cZp3BhqK1KtBnN
mjK2NCTfsVntEk/ctkNyQ7LfVWb31xXA3CqUL9kXk0MCldHIMxeDSXFqmbJ9rShIPkmmyCEhIVBr
F21sSufjMFmryTAwEVH7c0YQ/d9CmxqkXeW3g2lXuMywoJcqiKTUosuE2pqoSp/eyKhJz3qiwa8L
TT7fA81WX4xXCfCUpVqHu6aB2k9DrVtFIcnohWh2GHlp2UVCX8hd95wHwPvQU3phnbkS6cpx3l9I
fnQHGyhekvZ3QQmEdmcqKy73lnhds79WFVhTEk5GwnKsUnOiatiQw3SN9/vcMmc8unrVKvJVRALx
0kjErkJMtrT1/izKpu9BHeFPq74lnnyTBUjAGu5fg2JbNcsTdI+wBVoMWp4Fi1xvva1VJT/aWsWe
mF3yRbmgyfBDNauQTCnJCeIRKFO2DmLbBulnkagw+Y8GPSoRg5QkCmTTBQQ56mD+8QpoYbI3hXmq
1+0iNxqsc+VTKTUcIdoHLAPPSk79TM6vwKTtiH/piZtpL+VOXKmD7cLcB5FqJfIq8q0XAb6jpPcE
x9ZC2lrC5mnyk6GY1s0kPZtjBYsxrB9AvaINJwZA7QJuOwSCJk/tRVEVPKogegp6WXdiZcB8h/th
Wev6DWSGwBm19rbpWjeCiWY1iOtQh/tOUMLADPJyVdC0CTu9XOSB2I5Te1pPQPJF4F3EjX4vCUI0
O81LV/KQPpSAjoSmnyaY050SVAFhBTpRkfgrYKiTFV6qpubQxtfdnqQ5R436+xhx3lopY7Te5B7V
VTvPAfJlDXFqD+FpnxK+WfpXosquLT54xAmS+xn09r6EQbpo1J6EQTIgvQw3kSb10rKVs6swi9zO
KG4jPbZh0+Qvnk/qt1k2p5KpYcEt6e22enBfNyrigsZalTQth9g+C0pZ33taeYN85r7BG7Ti4SQk
LTbVmWK29N2FeMA3Bkxi1K1FV1OZ6Hwo4mqa5G6iDf4yD4h2wJEH4ax4UkicdK0BA0WIRYBbW0Zr
P+MmDElPkKJvb7jl1RoSkulkU3fblflJECGfB4zRrSQfmERMPO5WRV+0MpFvL+0mm/MelJCoAOBv
g5xWawGDrosEyopkT1guuCDsrfwK+zhA+YgB0duaPZM0Hck6IGCYLE1TkbiXtOThzek4R/oRRpCZ
Y4PS2+Li60X4k72RZVOEY+E3ZMP8UN0sS82OFCtrwcdy4zs++6cVoRO4ZfJs2zTttJKSpnSjxr+k
IamdWFHakmSYmYuvfxHtY6WXX4SdC20dGhJIL95//qpKYKDVQAHCHxtw2Rp3poA/b7QC1sUgqiV0
SASyMTkj/bAjJISu+WifAZ+qdzoZgzHR1FqqNq4BF2KFhNUGBOdf5jmcktaY7gDSgkSY6BMTzwiB
Oei3cRzXm1DlIFlgnF40Qf6EK0PfBZPx7eurUz9uz2yZ8rE8t1u434fIgKa11IxAhNYhqMtYWgUR
B0Ms2d9TScXDPeAJCIxMOks7/XF2fGpRgu2fDLcm8MEtG53xGA8z0qqtW5d22qlejBdgMvorQjkF
mlu4xFBX8UYF1veCqAw3MyvpyHbskwMD2idTAD018PogEX//iLICzgKBrDROQjwwKJ1QxFl+DTQ0
yBFKqECXblo9f47AM7AmyaSWmKV62eczuUfSikuzqpN1TnDuLo2ka9zVRJQKBJiylsRPGr4/Bxja
7aRkt1/ffsP+cNahzci+irPnvMfCz/n+Vx9js9XTis2bEnVJuiH3etA54baKzQa2bS3t1tTrlECO
8BpR47dhyr4HPV9Tsn3IKI3FKi0K7AnZU6QN5ZJz8y7u84uZvLo2GxUzTachkcxczEpbgxXjTHQD
JJrWvORUGm4UIPorxNjyIi68s9RIf+QTehfNg2rRdLcD+mg6YxfdGO8Jq0iWpZptlNYgQTDoifDK
ngMriO5JQq5dr/ZyV21q01HBEpw2uhKHzF8bwmNthuR1lPKwmeKyuysCYE7jaGA6LCsQYtWQuja5
Kk5YKKobDWIdt7A2WH5DoASiu0/Ssruv1EjrluGYFj/LqtnYKMSpYJULj6TzDjvOpJJUnE0O6ytw
IuU78IVVVqQbFFdnZdGRk2D2j7Vpfsd0ARTZQzlpXSJZMUlK1WIklvpTnjXXQZE1K5AY/VLvjU3Q
Sk4Rthd6GUfJglposJS8FFi4nD5EQt3X3nBOuspJINKfVRRuc1l1fb06QTjv6LnPjY4AwMRrYdbX
iHLPmmj+xBNG1efkbNh7YVfKIsdrOFDrUwm1A8SH1tjo9c1A3nRfbqLQeC5VPuuVZjtYwRc56pVk
mNY9WTyENW4b8t7o9egOawWOEvyuYJGFfM8Ojq0zL/F4GeliqUiVM4SPKmD/FvfkKDJHiPY08J8C
K4HaqJN9EQLKa4yrVB+uQ7Ytk7BPmnjYBOKU6IMzIi8H6LHBaVj3a/gBJjrQULIAuPrtpsnsG3US
MAZwkBT1lU9ouVf/9AFqmWbm5um4jdDWmaYEsSxepwm+f6vBZtTD7892xoiTLRnuPY5weda7nflc
DfmaxCKEU8LR0XsEWLL8mhOOt0b0QoIWAQIQD+qUIL4gHGC6kjYgwhMCwhb4AFcAyFYF0ZtZLdZF
Pjqtd53036m33AjdW2UkTEyI8GYH+4wSwsIF6ynCoGacduqm8G/MKj1V7VMCvDMfmIEYiBXu8z1/
cG94uKVNZdkwS+r8IRUARvmK18CMvIKsk0k9Mae1ZJdrAd9SgLGVpIoQO6CUJKVLhYsKHmgGDKvS
3Ocy+QfSQL1QWyn1XgwBezTembTaeySPKGm884DmCO+JUK9d2uoLIaGzfmG378R05kMZVDuu0sZu
8fQYi0CEuFmidVtYq3lNaAsCCgE+S4CkAHctc9laTlmx1sdb+D0vyHCcnmUxoNtVej/sijQU5HBA
HNuYMPiyWZW6Ds2eGlhxB+JnBbtoBWgBy5K1ZJmwZQpm8KXM/gUX/rlt+W7e3mhERoPmczMuSmTh
xo7TmznrNIrTB/rei6C4CnsyyLrvXZMtcnu4zsdo2abNJsTkG1L4J86WYLeKujSh9Vq2GYjsQ7R5
I0d3xLa6WtMRh9qCGpJf6lF9akJ7YnedOpNS3GfIvBoSnmMB3kRo54ZKbkrumwg5ga233bfIQnVm
8Z4LTXK9ojzX0qe6G4AlwsZSgVsxsTRiwnqoaxZVppjYqzZg0pzmabyXq5c6n9HgZ31Ecgm8dHKK
4JctvOKxw05cWpdyddFBzsSUY2K0mLQXRSYawnrSWAgj+PvRjL3Gd4cJ1c7P2+IxCdsTzGGbvLoA
TdsAQWrQ7PukdIx8iIuSt1K2KLsBZ6WgAtBHte8MsOlt/qCq1RXblpMKZrIVVTs74XczzId23pOH
SuDkidhCJIY0e4oBBHaxWTnWKG7VrnS7olqr+lXeFqtQloBRpuQbGA/xVAEm1ljwy+wk8LHR8BIP
OA2wthNeNieO+JtGbs6GqmTDSpt92sH8wCklfiKwvEDOtBTqS2/whvnxQpYJsI6MCN7oeBnr3TIP
o3U8yTfkgpHLCnnTavj5tym0rnoD/yh+K2KLoMIPP9ELrjIkWUNfLoZCvuNk5i/gqJ6oyCeWRKw7
0FZ2Wpm74B4WVvjQlHf5KO37ariy5dtCgYXundUGoGADqHnOuanirJop56XPKacnJ49ZDe8bL+B1
GoXLwXrwO/80J9+5gO2VadnaN5ozteyf+4Z73UsVufJjcorPpHcSkzx0+kG4Ktv9OJT71msf7KJy
/AGiTIXobtEq+p1qCEezw+9DOV6VFunbVumDbIYdvsDN5VP0DVtXqOMqabuTnoxee9Qd1e62Telv
cFZsJQu5IrvLjYLzOoxiwqmytaRqe19GUGsU07iCOmruhnx8rGLCo3Q1F6tIUBiWxAhbcwgIVBBg
yivRXVZq80hy8TY0CRRhM9CqTbeJ5hCzhoQDVvtnQwu156ocONbqQFmyVvGWQGfJgWIx5mNRSqoE
ZQ6lDhIZdTIpmkc157OqSyPEAGFKxpgHg2Y0IK8aIKdAB0bWKWxR2VEgDfJSwJOjoMcR2Yy2Ciag
FsPdftSbnGnq3fD7bisVsio2mUvckNgLZROh0+iH7L7TpN6in7ZhmxKlO9gSYNSy69f6oAP9DND2
53ni8IWZ701LCDmaerdDx6fGMiQsr5IWZqQiYLKsoP1e99B1kFTnP3BwU6pQULomvkLEbQJcI5jO
B7u/KlqpXJeQnq87Wy6cXh5MoNRZs4YdI9MlGaHdkQzObYrzFyMZT+2GdRuO0zawstCFXJzsJ0VN
rbXVNJG2RDvoG9d4P7L+x0zWNVY9RGU42W1z0aIRJHK7F+m+E+jUWYCDFoVFW3rn8GD9+9GurEvP
C+09BSWi1IKw/15YcBlDAOq7bNKj88A0AO5X0YRKxWuRycMYUPZmC74j65P4woYhcJbpOVLkMNDi
vTSnrKEsT4rTPs7HSz4aZUMOlRac69C+Tw07iN1p8O3l3NbftFrun8Fv0zRn7BUWKa3Bd7zEC9Nf
VIpO/Bma1WEGa6trqG8qUTewFwGGY2S5pHA1ALTu5PFEyozmQuka70wjkU8ARq7Ss6SSXlQVOuoL
cRxT7oqC5J01HPrKzRPQHoDYaF/tDJDbE9jezBLEW2LjW9q4nlAyl2IvtPERpRfp1JGiG0RJx4kH
a6uyWnw9Y9NPS3gNEHTwD58FAlU97tHRgy9uF/5l1kvQkGQFEgAAOl/cd7Vfboa4DrEVklF/8vU5
4GOrEnenidzEMgTNb+PwkDnlYS33WkWLZdk58orcgTPdIRNqje/GlU6PjDYfWd9VdOfRBBI+S1Ns
Sz1US5FUE1o1rGc6Ad662+a7+YvswLOmoxMR6bI7Vsv9cMo8GHD++ZtaLokmpEZ7Se2o1BIM/UdQ
tkeO6R/rBQdDHLTSfETqSZdxTUSlPyoOAUxrMheHpe6qG6EdG+3YHZyLuW8uCGdam0MMmNWChGTN
Mgzrwl6+yj5yx/+WuseacB+q4QeXd9AqaoReDRYQGIcm5conHM8eAIfK6Voj+SsLr+1hgNoeHzlZ
fzrqTOGTqQzo6E7fX6bREZ3Q4mDnps7SnXitrckAXB+bHq8T7sOEfDPOwe1UxqBjSWScfldt2++R
Q/rOeqAP1ixjV3KOTpa5hP/VeAd3s/daD1Qk4407Y1e4wyZczn0bsnnQPx4TQc036avB5n7Dm7ki
6CVqysRgBhaB6rFTvhl4IY680h86UvP8MJDKzt16fPIHVSodR4RJfWJ+pQHU3ATk6Jx0T3D/HVRm
KwJEtUVzqZ7U97+v7m959P6/KcTnKte/9cizx++33e7sMcW7t/KJA3+rD5//+C95uGb8ASoQ+SNg
Daplbxx4qv6HYQvaNrpmc/vpXP0pD1f+MFCN0+Sno6zyp3g2vw14qoJvj+dlmQpOBITr5t+Rhx/M
ASx8BuRPdE0m4U5z6fT9ROtAPPM1NnyyJxqCsjTMs8muIMJCJT/Htuv1m7ty8WsGv9WIHyzqv4az
NWyFXDS/+0HVrUip/VQTbYG2wLutRuvUC5dfDzF7Hd++O7/HMARgTYpkSOzfX5KhTg2WWJLlCieC
U7tMVMf46e3CTbg4HxYvOGOpoT5Xix0XuD0y9kFpbh4bhSYvFY8OacbhKxXAIwKnM+OXi28Ens1Z
64FRnHj+bemfUeRZxvVlAu7bHrtjb/NBzXkW99sWk2iW4LDwHqrv4zjIsnE+sEvZeddcBhlwCYIa
lY6yUOedqgleReN7ok6XX1/zwVLFuDoVVI2dCCV340M10ig9o7dmgzPINSRwPg0wT4Ie1qpkT3w9
1EGX9XUozKjIbNmAUFc/mD1hJ3D3INle1sX4JCJNg2MW3IbycFn4yW1Fr/+qTimF/e1RZ2WvbYMQ
0BXltZL8Zi2Wh640OXsGS4q9kbJg3/oUey3boCHe9jGWHXunU159/nrUD28K2g51pkbqQgVoc/g4
SwDBuCs57xEMlmfY3pT8GWobxIavxzloIc/3lGkD/52ULcy4r6rHN1c3VT2MkzKLlg0U8lSNV4MK
rw9nWgVW+euhPl6SkBVNIOiwBNvVDy8m/TizKFWyctoWevhjEPz8bwagOcEmFbPNoTYmpkihEe4W
gckq1lkCcS2t0mPE5I/znasQ2HnR8dtosA5WTAytYSK3GkLPxLBdJSSeKjGGcGGqo35kvn9YnBFb
0mihxk//QbcOdfOKR7DD1FLk8qHtEMk5Se1Cta84XS2aTKz+/s3DJKTQOFWZCvMX5+2Ww5QyKDoF
xT6QXNe87FdeZ/ztucb18B4hWOABaYe3TuoVnLgDz4dGrbRvgOLHRGm09eOkhSQTRznU868v6pOH
pRo6E0KF2EtL4mDFSCV6wjX7/DmrixDidKFh4tPJBPt6mI8LE50dDYAW0kcbe8fBMI1cKE0dNvEc
hGOTt9S0ClJrQ9If6cn4GMBpUGxLvVgGlg6I7+vBP5klCAEBvzAl5Y/nQPAUOpFvhHlN47UU30jG
A1KJy1G7/XqYjwuFgCsjFATW9MyY/O/nh2JPnY2NncBEs1CiZRxpBUCgvO6ea1Op1AUNbHKEvx7z
w6fcwlABeX7eC1FiPFx6IZWo8thSyAOm7EABeIRR3WzTfnxUKKJfpn5SbyhY1Efu6CezRtOgEjBJ
2X3ZhwsVBL7a66C8LvFwr0olyOj9gBO3vCOH6k8WRJZ33m1k1SqWjoOlZICBOMlyGS/jKQON0aRe
76a55R15CQ6HoU3I15IVi4+YQvni4M2OFInqfMoEKUZfwnEOxc9Wi/rI3udwfhyOMv8Wbz8kMdCo
NAu4mLxU0UH5KC3yyThRaYSv4ES3R+bG4UM6HG/++Zvx/KavNfK+UTQHe10B7nqnltdfT79Ph9B4
qWaHHzDngylftAUpiTZDjNUZxTO0SuEC/OCRxeNwknMhui4bvFc4AOaG7vsLUeO4jaNMJgNF+D3Z
dVlPg9b3fvZprJxOKZxY2rw6JH4tgpHb+uHl11f5yYPTsWvi0eJF0z5c5ZCA7avnaDK/DtYKVD5X
SSAGWRmu7AjOxdejHS6Vr1fLLoDlEjoz3eP3V2uJHiJ+1sXLfqpomSOTq5eDmgX3Wdv2Kzh3r3oJ
Uqqicfz+9dCfPE78GxjaWQ1BjRwqp8Wkc9rQCcaiom0+BeAk1sWQpZspbdvHr4f65JV7N9R8z99M
TnhaqWrELJZTrj4Yo+2WY31kcn56I99czcGNlI2UmNyJzXCPbu4U1hqZiV17WUMKiKliFZn+Q0oJ
8PwvLuz1/Mn+h73wwahTGDcoZyq+Ah69uCGwzF1ejfaRSfLhleAbo9oyNVbOU2QjHNw+mwYAZCO1
oh9EF84L83ujRufi6dbGz6A1RPENKYDryRRHFrH/pew8lhvH0q37RIiAN1M4ekoURVHSBCEpM4ED
793T38Ua3T/rRnf8w66qaIokeM5n9t7rH//s/xq8MLLSVMRDDFQtPBn238nBadPlMBlQ6FCn3Ih7
OCxzdatm9Tecz1c+5FvH/d1D2y2c/P6fP9p/PZ5/vfRfB5qtRa08dMS1VM7dsVjClz8izv/LYfO3
gfhfb/Cvj1ZAstGJ1qUTLYEDRyKEJbdJVPsL012D0IWJbgEABHALyY57qYt2ZIByuxsAzPMoPv/n
9/x4XP71cZM0ZP9jTjf+rtjNCdJVz4LM00b72CTjvhuXfSvKoyayPZqD7//8cv/XR/z46WPX5hwy
/55NNl1sDdrCt4si+iiaeIPKh82S8d8+5L978cdTZKnkT/MQ26iCH//+f/38HY2MklHwVcaQoieD
8Gyix+pKbGB5D74y9ZpfLwh0DWfeVfSU//ld/l8fqoVBi7+BXAL176opE6iCp15pPIKH9eE1djq9
CrUibdbnnhFPhJpWq5pwzsfaePnPL/2vc48G0mYy9QhhZPZr/VVqAI9I66qHRWbM9pG91R9dL/7L
d/ivc+/xEhzebCMeQu+/hwAVCLCK3LyWxCDnNZUdMl2yoHtYFFrlLZbEBbPj/++h99dLqv/v11kY
+hoZEvExfcHOGT3SHhnIfznO/3UL//Uaf31yxE8l9Onr4zX6TyJ0LgNY3YZUNhee1H97P/gV//7h
0VWiHOdoZXBDAfLXYcPbsZO8SCT22o3smQ0pw34jWGZ5qS6P1tNMJlLvSjIfcNjPQB6CvDYlgRtx
EtQGsjKVXtv1mtHhmG0cxx9BYeMnMmFlv5DO9T00+r7JhyZQrT7+hVoKHDS/vm1bKBZiGM3ykQej
0inTJtAd1t49iJmDZrOxjFvtVyHBrSX876vUawTp8zWrZJ+X/TBHe1Prv6L1tSCddlkepPjylIMg
ETr9PoJUqVYv2XSUoOc53ybqnzkeXK2LD7OUBaj3yabJZPTKG8Oo/QYdjloBagQxt6bbWLs16uIZ
RbYZjSZILMIfx25bttKt0K/KWG4nsvf0BGWyQtgc6/V8Z5DcrcjlvtSUS9K2/qBLod3brmnKp0yy
SNUtfNNMggF8cjVrOopZAjCSZDoQzHTGVLqNrLcBnchiVMdpIWNsEmfYLZqXG4XsWsNMCpIR+YSR
dg8RxGtEsmOu8Q/RZckpsh8CrHWVdcvaugTcgJXeqo7YG9Frb/4IKQkRKd0kycJi2s0/zmz8GMwr
9FlcCnveSAa8YZ2FF4xPPvr2aCXsbIS1QXtxzUR/V0xjpxK5pGP3VscPTYXILkiCRzamc3xaYP6k
GU3dpG1Medw4Bl47YiFNOdpHUINmfTpqDwkTOAyHeCG7RHPvFJdJ64PF1BFi4UVuS+hgNyBX+waB
TmOnPhnLxBhjEyEAK9+hNutGt7ZRYosAqcvq3JCZruIFsRqKDqM5OeZ+0LYa7yFFMwQdXK253lxt
yDZLei4iT22+EvBsNubE5ZgghF82FaJtlvbSVknDQdKDTgcFS7ovAsPoodo3SdeN76X4NefPUrpZ
+Qt0X7FI1lfS16WQwXpDyMSFCydpk5CatIq7lI13q4DV1TyENvj/0JrZ6JAjTyaMKd04YE8f/OLd
HO/X7rVtH1CFyJVnAhGPq/5KetGhfsSmd++VfJkNxedzVfQ/U0Q6GRGhEgphngUE1DKA9minpcmt
6CNyi6AKP+vOtq9foiTxVfNC6L9rtM/W8JKvT0NjwASVwpy4Rngjiy/G2pvmE0CtvWpKO029pfOf
FQ1lmjfYoL7XepdDDlhIH096H1ifV0xvtXHNxvdxQWARWE4ZzOKWwiLXs5Ou3lb9Vk27bp5fjeRp
XncUF6aF6C1Yl9e2RkkiZ75JUlq8m2gtnPbeDRR37JHVaNgr8fiE7JIv2Ox2NtTINC13YxFOuBsR
AubiI5osV153Jbz4dG/3zwIJfxsRE3ZAJGWRQaV9wRwCruvaOEDRZh5YZzA36Jx7hRkvQzCETudJ
STV3aI/mMPoJU3j2vIN8TGojHPhmbG4Vy82MncE6dtgUaZjqryCBjddc9fIEqZZvOKcCDZO6p3HR
iKdrZoZy4LMMPBilK42/5WmAIRxZIJGd6EdxhieIs7/L2vQs2X5Lld7tyTMMcauStT4gL0CBb9iP
jGhK66Dt6nITyaTYEqFH3lbDJo4f9NwO5yXtN51muo2K53TNfo127hkWv1yh1+48ghtpCnMzWcl2
yAxI4bqnx9HeSLBO2HN0caTqqcibJzXnF1fJECPUNiQU/MymnZxp0WXu4w82E3PTEDI7lcteW/Vj
lpg3E0liIkdbVHMKobWI8OaYpFCeyEoKiQn8wu+FkMvYc6DshARTSoEsSMBhMe+60tmm3RmAwFMO
Mtde91oaqnzz1SOQ8UkHU0j4dPbKYCd2NJ7v11Z5sezQHo5TsrXIwcI4hwYjkMcwd2612MjTIUrC
Ig+Nr8wI28s8C6IMgzLZltFFLTimM0StPwq6gR5yXXkqMzSjgTAudvvWDmARt9kXxNKluHWSh7De
ZcK0mJlnqXvqMzfhrsoLL523eJgJ+yvj8zodeNRsGBidL1mHtoKpAt6dHN8O1q4EtbFYNjHEetv+
IBCd8Of+akzjOR5/9/wZNRX0iPid8MSLskwnFRrw5CxPJCHVkD5AaKLN8zvssSTCLkwJxXtddOGI
J6aHnbeg1hJNDU+LZ1N2k/E2ZEe1XwI9HQk8A8XZQIV717K3LPuIlEunn8z5V11tMnPjjOQNEiXO
YfdM+rzgcJTGp3G6zQsPeeOVOgJU7sTJvnfGFoeJk/8qmEA4qJazX4Nz0cefKEEqm74SHT87gYgP
mfgUyiEvseKLCcrDR2y/a6q3qpBeYuibLY/nn2RFrvrHzDarHnCjuc3Yh8TFlfGddQNukxeiqHXt
LHXXWo3Am3pE4oCujeA2T39YRkZm5cMNenbiez3LIW4Xt1vfJuWs4x+L1fhAd+tnyMPKSoFPxyUp
deNrWc7Arf5xC1nZd078fjeVPhA0EEA4s9ir+4SDulhFTlMqAmV8i4kTJYrhw8T8w18fD9bJsvPd
LFGtNx86IGBlwsKeXdQUOK38iObbV1Ozyasnrdpl6T524AvhZ+p6sB7V1YAjLzPKYOd7i2rpTTXi
8zQrL6ZykJ0vWXnS9NPSW34/G1vFSdyqvjVwPoay9iVzeXLQj3ZNeiPr9TlVnUPqFDsEkH3POX5V
BLap7Eb+57klrblelKsuWw330edU1ORurcHSkh3cmrt5tThpsWc0X4W61Wya9ehcLtdZdzxLg1HX
QZMugrHaOxYXAXP/POb7A1BU5L9GY/ZXsgjkBoRNCXzjIycPSYJTiMQybCTggQNVUXHVJdWVJxzm
zWe3npX6Nmkns/yKClT3ML2FaoY1oaOyxDmSkuetiK05Ku5ifFvyGkwSaZ1odCmF+uI9Gr6RGR5Z
EG/y5rhCPZGuU/ThMNhYiGoecKaBKkJNSu64rBPnjvl9nOPtaoN3z6qLuSz7VJlDyaK6Kia/6jiE
Vm0zJacsqn0omm6ndU9VPsPm5sKBrZfiSGDx5y1ZhoC4ClLbuA5dFEor0kEWIr7cLxNFUfTZEiDr
S0Xj28DEpkLZDbLpT49ahU+sokTo9D2oxkXZ673sZ9OXRkypLcRhiYxNAgDQqDkgFiVQ9GafLNlV
W6l2hzFoi3xXzOUHiL6ayMjxyBQXEOvbI19xxXQyZKEyoTEfxBEK2UtrTxui938PyXvOc1gf1txA
Vewc+0InZFs9SWB34T3t4uGnEubOiE4SAPq+SkhI7D7T6hJP1j1PDsPaXHPWfMPyuAT6gJzJocEv
C6d1Mt61JAdMlXkwNzV3NevLjENCsQTnyi0ZSSaRutsSa6Eqy1/l9HuFHWbnCKiHQFa/VHD0FuhN
Ow4E5aiR9QdmwPtcPuv1a27lFGXJLpsfGl8HBXnBKao2JZFU5BLo+fhp22CL41F5WaavsR12g36U
o0DjtpMWXfFL4xHkma0zNQ0NxSrxl6m1E9YjnCVGM+brMHGrk98bhW23wrbVK1DoBNS7pPnYV3ZP
Y1iJtjwZWUyIEcm37hTlztNoYUVVyETdFL11KFPtICPoDVbHmYI1M9CrG4VvNC1HE2WF06pXeZVP
dtoTXpoIX6BNJTq92NA1hGobv9VL7qV2HqhF+ZbxYVho3Str3JVo9opMeu76/Kwpah9UWLffbByy
MJATtqOdK1cPmfJxVnhAMNTyGPJD7NU99JXTWKubdMbcAM+rAXzZ2umxtTsvLl/j4ZdT6+xmdFdk
YS/epm5fzsh+VZqcUKBA7dddwfVY6ydHpUdS2PeWrIvS6qDPNoYe/R4pyauNtYKJtN9qz/MQYZMx
vR4vE+4sCXaZKBV3rUkuj4HK5+W17b4M43dVb6N8PMZzHMjltuuwEC4WBjiiPRFhjNYNRKlfZ7UX
EaNs9hPGFO4O+9mWbP+ByqpTmb0gyBSsHpqzuEit3MXZaoiwaRx93vV7XKWbOZ49sp5f+cneEVOH
CShBd3Kci+OUT9hAqV0I7oyr7zYZA8zKnF8EkUSbAS9OFaFZlOIAoOHTQFgG1E5XMj9LYwq79LQo
IzLcyFsY+EsZCQfD0Z4+i4656ky1Ij1raOAtpz6lBug/FK0jE7HKAKbKBUxnEtEfCOdayfuo7o+F
aW5refCLxtwr5XHJuPaeEIOCX3zWQJnrafZkQDKSGMVJ7U87tQcHvrAQDHT7OEgqehecOuA33UJk
GyJjaWcYXZvmVRpF6dUpmuUxx+mdtV/zKn2TW/QsNWbu0nl7hd5sKv7fiV8MOcyDIuMJwGuFCeg5
MvlOgCy/tuXyJ5ZTT785pONniOOfHZJbZe5Ig+zeFO9H9wtSD08kfWnl2mbypMSGayXO3iHNn6Mi
y9qwtk5LTA8hNo9rfomvZf5S6dAt8b5kmpvix9HLR9KsP9G/mm6dP0GE0NX3ddqa8fMYX1T22jAn
N+sQ/0R5DG7RDgsS6PO49RHLJO1pNqiVaYabfGPh+S0J5lo3KSriFGo82BadFqW0idEbEDIAZjWm
01yRNhmfs5as3lBuLvRierElNNcsIGc9xE733ADbkhzxWGetR0gwZVbZHQ1lp+avk+WNzk6hQNUa
b6HIw2A/RmPQK9s0Wje5NX8Va0L+aiHVdIsdnk11I+HwGjYV6SL9HrpiZz8EwTXZB+VpsX7NPFmu
k/lRexlJIVBtPqY/iJE9Bb+bZtZ83HoQ14bXxovnPFisyT4ZnlOIe+CEsEUotK0l/xysdOgQ620d
HsFPnHX25K8A15bbGilBkvwSttcobPrOEdgN6ZcyPqmLa0OuWMIpP7fYtYvqy+IA7kCKiV9S5Vni
rNGaSuu9zb2O/tOitJ0PWSl2TrK322c5wog2uN1CPT6+9MNdogjG4n+Qc7CwivmS1iNpVB7Zwn7J
hKfH/NO8Taa8l+bBi3SSv8RvqbhODGNyZ9ln/bYdvhYGMUSuR2g31ddW5vxM3Sha3C76XExp22CW
0NRHl4OOqnvcjwZzAMCvSyjjw8DqVFcjHSNhWOuNQcpKUEj9MLlDIgSJcyqVdt9Le7Hiw2teu5hz
a/Ie+/jkOuBoyr5A/7lx0TERcsFf+WUEnhUfREqH5NCZ6wqXrR/HoTFd0uV54ncy2SQHM6Ofgx6G
BibyyV8AK3XGfi5U1BnU8+nkFoV2ltvqUI5Uo9VLZaeyO3cyRSFTgYyu9DbB00qz9nUFkhQZS2AI
Dlc8TI32Wst7o5Lx7dikX/eBBadci0tf2AaDDj3MMbXk4jiDtJqVTazORCFgJxq4jTsaHU0J0Nbp
1VPr7GOtxpn1k0UnrekCs6Ywgm4yZnCrzHHA4KMHWRn91FL/B9vmrlqLnSQTaT60Bofjx2wRdZ+J
gz6UAbwZTm4TRJU4S0iFZHnwshkenrIwwDDR7NPqE2Lu2LtR/somAT/xDEN0Pzb3Xr04Gs7nON7l
DJ5T8VuPT13bPVOu8RZxc0DvJRr52mJGWM3mUORkKBp5HWqPX4vhdXZOWn2azZ7RSnRykQ1gQqH+
d5xWhCIxm3CwzfTYE5TBmxZrUIhusNziEXGtFz2zsSlijc/w2/geHGqvQF1MmO4djdolNxftw6h1
5gOdEHhZKmWMXhV7tLbEGzTeFNnN56QySJP4hyH59RNgkO/+nxCIcsU9gik1ll/qErQv0W7AttZu
BJu1Rqv02ZZ90XpT9riXeM/lM2aUidt7FlJADDZPY66N8q7Tkuwg7BRHdVxKDV1Qo7cYZC0cjQb7
AmuuGHeA+saV0Cp5te2EyiTSbNNPw0nXg51Z1gGR6dzj7sN3oClmfpPEbJYAJPX6WpBY/sx0Fmzg
VIr2qYvMYTs6hvoio20lYK2DwDqixwiqBq+mFJPc1QwqbBI1A9PbqNqtIyr+dbKV4acorPL34ETK
cBUTx4mHHXKxN9JaZt82Xpt9S3T3C5qeKPJjqc2/lHIQ+XZN4AZ4jdFOoTxInatUrJpIw2fIvRRU
q/44Z9jdG75Fn+Uc8aS50zYfpiW6zdoxd5wWqUD40Zfv5jjK587gPcVlNW4jzbav7YjrEG5DErRV
RtZG3BoK4z0jmr1SM/pLZQicGZLUAajXhPmRMkQ9JiaUWKaKRXk2nK51mPgRjyMvCVeXKcvg2cYy
xacH7pK+rpRGX9P16adsF5riadBAkBc9Ljx3zKfqjQSLEcgw0BkIsWk77GUb4tlY59olX5rm3MAn
ei40tfq0I3Umfkg0nF+5o/0uDO1hTO7hAJ7GbjXSsF6nlEcfYyLBWSrXKEqHeQgKCXG9q0JKLHCj
QG9fKpuDzep75aXJFO00KFatQlW3a18lDieo2yW7mNROYAofJD5Jy55kKbP46S9EbFQTpMuxmzTP
tLhFV0z8n3GvyFdZnZovu4uSY9KmFnP+qnKYF+Ty9NY1a7tJhFHF3kiM/WZlhsWYVedoLibcspE1
k/0it+2nNbErTqecE2PK7Pml7sp/LsGkPUt1pv+aDdFgZ2wmCLSl8xD6VDpH5rDFm+4qQC3XDBWC
VeYFY1vUhf7QQpM7N6XaiE3aQMhlbcEqbqOrCY3+0Ct6H8rw2Al8yHOMjJFIh8IdjXiMgjwbB6BM
bWLVuwa1kb8UVgvoYW0fr2mlTrqnmCvqj0IZq+5qjFJR7uN5FftMrQmOZWKnnSrgC50nCy2F9lQb
5DwaEQ0ZniByZcGyHa3Bggo2zFgOx7wEg7mq9jSGowbQ1ExS82STJP8uZ6TQpOVSQnFzCKkuND2Q
5YLK0ASFwTmLhs4zCHvwjSwyDYDdUvJmT02zsZdaJQiGm++AqYqTU2lLUo5KovN3q1NWlBs1eTke
u2Swu4McMcVyeEgugyiaXxEtyrXFW3MSQNND3WAKwhNQxoidQKfLPO33ZlwYuxFK+AjGimftmnWK
tcUvitk7cRiW43Faw0XLWEDMsdCiBw9j/dMipmg8dbGUsF11+6mYY9LxOlOy2Ai0ef2jZmYhwk6h
Ne7x6edd+2Ja5XhTevNdHdrFRUnQ0niU7THK69wv9PFz6RImAfM8hHGl1GioEzUw7SF7mggZME+D
U5BiImPhgj20sqQjnoflhhPHNc1PT2Ev198NMf0/NNh52A4Z15shz98yKBV84tr8sGQPDFhWVT4Z
6ap9qB1TdDMhYX+GD+Y2RakuR0Oq0lfqM7YDzVpy9adKQ6hNNyjMKA1zercnedQgBnTdG0QWGaLk
yACx6deeNBZcP242NhYHzZpTTiHKPWNqJDKozRGJLHKfhIxfWCIki7FtzF7yWoeiSAAN4fmm16od
ICeebKSGRZnY1Hv8nuJ7WZ30bDWivEAJ4E5s+1G5EX6c7zgCuhcMhYmNRTXV9kmSwx23pSL+ZE83
3wm5SKmek8eQDYDMU4amY6OCeHlpbCKxizatn0t7wdZcl8s3YoyG/fUqP48N0aMMqlIiwIGFf0qt
I74ULJ5htZhUUbEiLZ+TNgIC7nCO07JPmezshxnsthep+HLXLi5AaZglU0EkPmofL8TdmJFU8kHF
9kmuH7E3Bsx6/FhF1f4uBXbpnUokXO63IBgz2BKEt7F6G7QXlTgIxqDmfAV+F12NFeN8q88QeTLL
pjAqOu6WuonfSou5U90MuOPTmFO+cNR3IxPVNjMS2Tk4uf6SwvdjAhGrrQWzpJqmJiAbyVQPjaTP
7XZsYmfktWfjPTYEJk9HCAtasU3+oT8MMMXcBldnS7GWMMkQlVmYZ9WAgQp4LcGDb7fjohCGMxjN
Hsv6yii2bzVx7hCuV89AUuAd8ZjoUfPFp/5AE44oVZhKj6S2peqSGmenTSJ5txSR0T4pelcTJoV6
jOwu0fbNyUq5Al0zFoP2kcFZ6WkZANLg1C+aYjUfzHcNvVMvlSMeNKD1sz9Q0eTAi/si2xJmqWea
LzBIJgV41to0ibNHAY1AAjuw9QldWvsaO3mfLfRZyvrVK1hlJ6zNzVC1hWfH8fw96smYeHwm2U/X
5MobUJrhOSfT4x1dknVK5Qd6uiieZ9MZdm2icABnHCVvkeJ0z3Of/O6t0XAJldtoLddVIRIycKNl
dsmB0reZFWlnu9Dbz1hr0oBOCTQmm8nNktCZcIvdH3lnnlWCJcblTLKlU547jTkHc5pb2k9/1rRj
6zTxqFJqaUTU5fjeZbkMRWccW704Odjo1YbppznVX5VUz4Emk/40LbQc9VgTPTDZQJwNv2BPLhb5
bEoUcYXaUhGa6sZYhpKogXp1YaLMG0dmcraUib039O42wcXEkRoAWf1dmajs1KLfW51EmiKpwCop
H8JQCZDi2OkUn+VOmK8fJSjuzjFIDSgQyG1msZCUcpsNsCZjCshB+DhqHzEeT2VRBxHu1laqsLsn
DJbGl7nvPjvtFc33phiOPSW6OgF7JDbBysQFUqLX53FochtKUPci0T7HCay2wVWmP4MglqBRgmF5
jSL1HVEsAy1zozjCs8ZiY7C1Ud/WYTjgF91kuvzlpE/LIG8sNqgV6/m6Ip8iHn918/aRMDfJhWct
EgCVbB8X4xYNp6v3VEXaIRGFpwwHu5v8Lk43cj3vnb69iqTdT9RjViP5xJqFuvhZ5PgJu0VYrSTa
DIQAD8tmGrWtILTXSCdGprRsiNzpni14zObeBHWUJNQfkvFhmkCJ++HdjjK/Hkg3iUn4re/snuYa
4EstfuIHF8qK+VxF7eKegAwmIB4iL1F7n+RcCkO6ZGJFCClBdGLOSTBZe4cgKbNq6HWjvWw5QWYD
xzvb0RAqCyWHhRt7dewrB9VWso1LW6eM7vyCU5JY+aBV+O1O48lSszv+8iATv7QHrImJWlcGndC+
odUGCmsdm5d10pCl0G3s7rPZXOTxyBGLcIuN/pQFaUbxakuv+Zy4a3+ziKrJWhTp+SlxDOIe+g8S
5zBoyyG5TZeYXaOpZjvLqo/DAIDcYVLXD2GiGZ5TK0HeCrTJdTA4LLR1I2iTOxEqWqG4sU72dGG5
0nCPySaTy/XEtGMzZLIXySb/+7qyM6wfYy/wAiXqJzaHfeIAPiSaIR42RqsdBQDm4qVNnoCj9vJb
Vo9eJr9Sqfrl8FzRIOty2K/8wHO8D6MRWELhR3mql96NTQJG+oy57BcoV8YSJzIIw9iYyY8avMK8
9yULDi33p/ZnqZg0N3SxsavYDKm532ynwoH+anTbIlpPusSIUFxTwa8oI6ZgAAJltJspJ8VVUJUo
U1jnymaRWPCutr4wmrXvohP3yrB8OUqDvFs9WbkL6z6s96q85/llJZFmWodPyBle1EQf2jS1/LiT
P6rQSShn18UEZ14EfW+Q9B+O9TrRBvXLuc934/g12iSArSTCDac66t1MVZ8GHiJF1U/Y6WFE+L0e
QADiZ9Y9j6Xsk67mCf6LbHpOho8xe5PUFaXZaSDdiRWC9meOe5acUeD0x7huLgl9SmOwFCeKQp0U
n+lKNh3AMT1SgVlpo4BxlvvKfnJVKreOrhNPZIT4mWrUq+AoLzZ0FQd+cnojGdyNtWPFipwdGEdq
Zb2PmvysDGbYaI1vLdVbVUIi1oedFbOiT8Dr3e3kbsXXrjg/WsGOH3wnsSllwzXop7a/W/NxlvdK
378BViDWbjh1TnSd+/SbsM3fBKNlxK14mXmoVawddHZaf0rIcpGRmjw//uYHyYx/RY6CW9EsqPwS
VKISTHaMzsHKPxNpm1dEhfyuuob0Fh3X0Afs93E9Se3Vsd6R60XOToY3ZR/H4rA4RyLWNjGC1GHQ
QzjbgDGfp/Xap3d80L9EUngSiRYMkLsgISQPHu14FfWdqa3enMaheYhACAkRtIxLBVP3ozPObdYG
mvBriynxFPZacumZOnLaKXF8GpCdZ/kflVQydVa3I26EmpAUpDw7KXvCurmhnt6q4/cy7ZxpJmNh
Ci2qTjN3KMS22rQ36Y+qmDHUfSpoGrBHfQ8UwJE5syBE7mToLGSlwNH+JMgQk0rx2X2elGY/Vcy1
ysoziO8rGH+PM/QHlZNHPPXjXm7zjT2PbkOPs0a7nlNJbm7lnD0xIo70m1is17Fuwjr5lh/I7Xg7
2itzVhNt0wYKCtA5mX0G89YHErGZP1L9pE7OblKI1+wIbjJJxEFkhb/btyvtV5+anmIGI9A508n2
mkF2rvm04lh24kOxwEdv2idrbb5ofKjQSio2DuxY9Sz4szRhDPK4XRk0WlOokYjUWGJfUh/qk85C
lK2vRb4bY7HQ0pcf1SAGFXTROqSBinpFCIcZ0p8mf84Uk4CqG6a9gFv9KEz9j+RUkVeagaltVvmu
iuVNtaqdpBHKJZnM+hGU2EngkMwpSfGW4LjQILLRsfOzsZDJy59Ws/TOm46cKs6wlT9ZTTbJ9NAl
1cwpdP2eK+1LTs3SwYaJumS3WGzZWMHkibXPm2wXJ8i/KEQ1rQ40lMlrWVFeFqdGWn9njM/TlvO0
eO80En+qQI1+LzODMx5jLIa+2StfavFYj0mHR0hZOZ/X9hpZRkhSqbfSHRUJ4y3zde31Cxqut0z/
Srm8OhFouYyGD7iBTQ6ERImoU61M3dtafI0p5SFV9DgwGe0bX6TyUXJ0GHk6GyR5M04qLYtRUMEk
LPyFmA2+3PFVW5DM1fbFVPSEU5+M2FJkVxhaZ91wgpy6Uo+ASHTaNs4jf2ngcpdXefgaBIoCwZ58
BekoLp1EU9ysITP1w7gm95Ss10aJNzbg79p+SdtiG5Gmtc7T1lH6/Wrg3GLE4Bn9SEZCsi/kgqVd
Qp7f9zigWtkCZQQlCaRyupnczQadloo8uXd5FbaZDvo++HbkIQ3UWvLzSqTWJP22FCYM6les05Y8
yx27AyCNqSx5jqjOGqRQ/CTHLr8uxnQQXR+2EyI7PvGozzedyi8TtJ98G6e3pTQO6QIRXmol6lZ+
eb2rZfQqsrZc2nHlcu32+bgg0aLHHZbes8hkSizplgt1LydZ94zzwXTpMOlaWqiEa5P2DKNpb5km
kKgmtw0c0G8CtDxwWWvH/e6N9mPaDZ7CjXblc7Vp5nBK/OE6HEr2R9iVHFd5trimkn1/6bKTk9JN
BLG+jakPuitcI2JUjmw1PTkNbOlFnnjOyZ7n/OI3u5crEKfh/Chpz9WwoYpdDql1zG+sJTJpK90t
+6b+iT7MxZfvMpqwu9669ltnupnlxzUXlt+Eve2pLgFIlOeX2UdRduP91nupdmEcVX7KRDf35P40
wD9D7EdEGFq7sUPZMF4SfUu4C5srSt3xDJjoWJ3asAim58wXHPKpC8N5z/r4GP0UzS5/fWROtd8D
sq9Q48h/Xt+NXe+Ne3qmhv8SbULzJgtfXn1MydsKwCYTwm13ZmNAcXbUN9RMxAaXF+m9u1LVoKnK
3DW03wr1UMxuc8B232zHp1LfxemZuVhKGhjyg36vphAZ09QHq562rnGz/oe089yNHEuz7as0+j8b
9AaYGeAGXTh5rz+ElFLSe8+nv4tZDYwyMidjCoMuoLs6zREPD4/79l5b9GIvOkSsi8p3I79jLOEi
46o3RHUoHsP76jreh6tR4dbYF/v+nVBcbiMBhSKDOXJTO1NhZC7zCiKf6G74LX77VjiczHaFEz2x
i+OTiPwWU7fbPVWVEz4wTCh3rYvi5FXiTuZGsJUSirvoJZvv1vRWap9NcGfMr5J117bP1nJR0ATK
osyTrR1p91Lu1BRem60sIXfxjOmWMo1FdKO2b4PP4junC6Xx2Bwg5F0oM/aPk+5wuaS1G4pkVFYq
VkeFSzYkk9QBo52owu5xJrQ0y5Yqgjh53XhMeiShpVc7tG5yV+S1bASte7BNhHeKXHes+RB5Yltw
pEVbSq8p/xvRBskmuleNEN+eNZQqI5+AHx4aN7gXEEu6AYeP25wncfDU4Pkd7rVb5bCkXv2uRKwA
zPWb8AGSmcu+VWcrECB+2Oh+DO5lOlLjgRdt/BCa3QGpUnkL1X2Bin0BRcXNdhragPVT3Ah8O+ha
0M/sp2I73NWs9/mH0R7rdW2GxkeGK5PINo+p1l8VFA7onjSc3epSL69idH+ofwegPPFkKzn6z/fA
8CnGj5PfshOFHwabrqJcs2WXfsjR1XKKZvcK2jhGYudOt9pWWa4byRliH4lv+KTGuzC2+zuQiPtp
j8ibHUrLWF/RYL7MYs0/SuyJj/pD6AXPDJjpIAWbSralp8lk43ukJgG4E+HjyOm5uuuQl3e75Fsk
bkYOcauxBFj7vRA6YAOyDzHZ1chopJvGfGsUOwndMLXLdy7hZgCGnvKS58/li3mH7F+8GRM6+0IZ
LjKCRCVKJ34nHeEsyLlrApLSbLE9ZImb8JykVn1G10zzDSWQyENfztXL/Go+gOIlDiW4qID7hYT6
uvyBBQRe6bRPJN4rG+VKdjUfq8aReYQtNxcNgqvOoPo2RKJycI9vgpotrdeSp8TfoB/09C5o33V0
O8pmpL1Y8LiZJliYlXJT0R0U0z4SINLTpr8lfG5mZYcidQmITB+dIDjCTKul+67ZieJLFPpZ69bM
g1Q/sw3rqWX6Vmdb6Gsmdt5yuVGu58GLpI36yMOgfK7RROA2ZlzV19xAtq0nXxgvHByQl8PGNN+b
SzZhtzNQcO4W2aAWwDGdWLk08usMDTAjMtBdjZj2PPrGwRf/IRE8AL/JNG6179ryas2vXXmpmZdW
DcH1JdLR1udvZehbTnJYkI/Nm2FbULL5pGyv8M8V+fJvyPx46srN9sv70mELtSlrCFsRluyLcCMe
0uv8sb2JUXl9BtfMQ92+YXDN+/XGQtzITzGkUBZU/pRjUQbmK254sXaC4YRF4d3gTM1fXm+adjta
d1V1I05uPHjsbQpbu5OwvkBvQ3R2IR8yjrr8n6UdGLwimyIIs9KjcFjCrXxQXgCxUtPe6sYuogxH
2aV3BiSu01WXfxc9lQu5224Pp5HBPyy7JbnvKi6sbsfE5RmFt/KCb+NF1h+sg2o4IzMEU3RrowMd
Z9eaWGzCO+4ihQ/jqLO/2i/KEaFFk3vinulquOmSm0HcCDjgMrSl0AXWt0npmkrc3ghYfi8W7lMh
9SQ7NX4arxbNYx5DhaTOnMk3ymVLCAm/Xu1SV6eevg+v4pDd3qZ9X57mt1Tc9dB5bf0jl5wp2U35
Z0UHyivWXN9YjNCgf6qYP4a0sMXyQWTJLwd3JmcEjGm570zZHtFZJP33iCunbSZeYPpNkHjcC4TN
KIRwGtvexnifJH4wfqxJE4IrkXTd+ZoPPtJNjtYLqj5OmsNHhR5Bvlcv2l37HH4EbylqvyMxxghu
N1RdXhOXM0tFiPOj2HKntWESnIXNlB4QNOEK+QZk0dpr8i69T/Yyv9cu3PBJeWRh76fLjs2taCP2
mDfxqyXsa/ZO36jqti+FY7KzdrhVPdCdzwN3zDZlLPwhbn0o0234FN8avuBW1zp3Z1f8QoYBhoPl
YUXHJuBPd3PvslWYtmiQhufFh6eY75Zv+mXzEb+2R+Ea7SZ32awWR4ulNRm9ehtds67eoMe95ESq
PFm3+aP4oD/Dvstt/n7+E29Yi5/lF67EBvGK/dgcrGcodCGaZwXXpnKri149uIbCseqegwhcz1w8
DN0D3LwffFRtr6U3Ve0nxWWSouow7npO7VnH1SLnigbZ1WUxQkR8lqpNrflr7DFwYNVuZSflUqwA
Bu3WYe8Q2W1XMgL91KfGeAMnnxIw7Ang8xg1riQ2uGvWqn5YrG2pvK7XxkN00CJ6DVMMB5bPfoTd
OHZ8LGF/Vebc4+vW93bV0RkYGqKQBcgUCITuiuDDlKtmGytEozWmeq2Iw7NIFkAugEO2KL7q7AnU
REJQUG7D+kFhzm4L/TIWPomzsBeTkaQpHsGW3mgFTxTaNu1TsSpFEOrqcDL3xpBSPTVdjK3fQ/5C
lSuUMrBsfY6QKk9uw2ocua11PTcHY7yLOWXItmj5sL03rELN+yqMXDiCMBhVf4Qo0TwI0yVeGCo/
DZKIgW/0IGNqHvAV7QptH5XXxVMMypcVQ/weckMgypt6fOJskQ4bJIFssaPAR+mngEplAMhGAD51
I4zJvugRmHa7tt4HBWU5ltngqimvQvMyQT3Z79OW7OcfLzNw5LvqI2X4TG5U+Eh9OFb2PaxiDgSQ
fKPKYW4hdmHg+Jw4ClgxcZWXpbcKonJOjtJDx3MPtmDuup5bh019U6m3QBpHSunPzU3X71mAejjv
WGdt2PZOjluKZIbMvJLpKI45qiO+t88c4ebmeZCv2N+M83VVX/dIp7m1aF+JHNekg/4wIBiWL+AM
L/rR+pwVu31C40kNvUJa+9JQJ1YVLxWYnvVjzdVjZUQHs3gZ+2wntVCLM+W9RvSlUIiQ3pha+9gW
g+8Kczw32Kt1obhVYc/H9owYra2eyjd1pezvlmJfIlYzUQRWOWKouLlQ+8oeCAk2HxbOUl3+EPM6
UjCs2DLRW3irwEazO4LZkT3oNynn4nozv+iWO3/y1QszPiZnwR7iLK8sWSbToblLWJFk0JFjnO8i
vA7tprceZp619lm0FM5oA0qtiFXUWncBgkXQeQwF8LNVdmFDmtN9UHLY1NkzcC/R1EQ8Jb09kb7Z
HtTuh3cpsgHAKKYXCNdZ7NeSb9W3iDdG67lc/LVqXFyM8wMnfC67RNSaT0tBedMRKsHO1cKvGdUd
DiHiCUKDkc2ls9BTMzC5BK3vjDKzJy5MtVymglEGTl1VV5MCI7sc8QRxi1spWedohUHxRXlGBHlo
BknADtZXhzmKJS9ip7JEaXQUzN561oQECT++q0ykfNcF+9RSuDCiEYRDsWqxkaQ4j7kMrWRvmPNB
Rs8+TK1wMNq+S1j/auO9SdgGJEb8lnZJ51liTKEU09uUKABNuzrWtl2GotfB0MC1YG1KXGIqosAg
1zX4V/XULS/tEAYvUyKjOQ/RSjLug5thiGH4N9q4QxjUPQd5VJGAI2fXYP6lj6gyZa+Hs/mQLwOH
jmEcbqRqzHxoHig6RW3ZazPikizWi4tFD6adpIg3Sch1Waol1bMapwEAVSpAyLjJT8GgME/zQc8l
UNEhEPJNroFcgHAizVdanXO1MfaCchQ0aOocB0LNDyA+3UcjNwxWhPephfDBgSIcZ7Zgaau4cYE8
xJ2oWaC5IPNtFDAetnoxUFOWUAzKZsaYjod4vpFD1pNlqEInFTPjvjaE7DlL5dAJ4wSlaKIXfflA
qAHVqYirfB2TTzdGy8ea6HMU0STtdBwtjiCVAgLdRGOLWbTIyVB4Qparv+eTKQXcoxZIUNOqwNFQ
i/W+Iw1mm2h5fjEZ2DIodSRduZX6OjN4GpXPRjeWlzTmIjlZRuVQqgLQ4HIKqy0KbT6pSA4r/p0S
VRlRPCt1UhcWM5A404zDU6+vzDEoejfchrERSbiQ1LWGy4uAW9bYoE62CPqyjvKoGJ24nYgJNRcO
cVVkEEMDOr7vMw6FLdjYcMQSOYihfmxjTi9hJbV7eYpwWiYkqPqVwuUKEVKrFgtBVpx1Jgr1Wbxt
R41NUayaNRNO08DYb1WBG0xFqmZ2aLHeT88tMobuKpSVWvYWOU97TihVa6CYV6qNjhLHHgdOf5Gu
tE/lIKkPkqChdBtKY6I6FYe1kzUBYtm60n09zUEUl+jDPogSSnwhUMf3UioEZoEpw80/tOVlP2jd
McXV9ah0icmhnViKzTIUSDvlbqmOAtktzE3lwKdYGWZIimiY5ZyMVRmjxazqnLejwBLesmm22tdK
nvL0uq8ZJlTd5kY8hGXeW7ug0HrrMDUG0teIqHn9UecKX7itRa3QNoPFDeKjQrezZayjdriQ67my
9nVt9TGRQhO3PrllDDIb4ozoIkgLBTXbwMwEka1wUYEvZZKQ8NeFeqz1bmJ0WnyRWCZLRpSb60Av
E0WMPoK+xhWwBH3av1Byo5ROyINmrdvWSE2wDyGyEp4KyCYm01EjapdzMFBoHDNuQPeZVQzlVlWL
qXy0hNWsS8jeor0urHWsoWk5LL6S1Sz2USghEMKJBeK0vjCLZWQHKw0oQBhvaaZqwczNwTLJ7OoB
pMti9zLGiqoU3zLGt0RKX0/pypS8ojPGNYNpwGsCtLyUxlb31SwlvWgypvleF6ZGmDcSkKAwKxzM
VjHeaG+ps3n7Z8/+KS7AUIBPAq8CI8wsKxknsIIhrwXkM+sRaHyaSvSwiNkCBAzFcm+p139u69R2
vrZF0VSXdFmksqme0CfkqQZ7jt4K21nbwyNqmeDr4jVNtXuCl0l3xuOJHjdn9uNM9+e2T9kEP9om
J01WmYYVUVvBAl+gDBGwTcy1M0kpVcYJpAvTS0FQ2zPoklMf/9oKwbUSAgd0P7/0ZtgJrK0ZvdnL
CTNcGLoLavYytMpdHE3n2EG/eyZtJVoAegC1ewpDqBRFLIIR0ESPPM3iJNzn+plu+90D6aJmaTAl
jZW7+HO3DWpeAE+j2+R4p5qHgRNzxtxgTOeYt9IKOvoKA1m7DsEpKbJk//I/14f98oKqTFZzGQ0m
u2jRVY2J7Tf3N2Lph6qhetow7tj5bQxDb2+IF90k7ez+eYT85lE1Nv+wMyTJVDmJ/PwDJJOABjjr
Gg7gpAXmCw4AN2w5A3B19eeWfvMdaPBHIO/SrZBmTjpVNJI5BObZ2MPz6hFYypc6O2iij3bNM7Wd
LpV//y0ScsTDMSKgr54+WtygiBMDqbGzNioIAx6MJ3S3WDRlcgWKQTiHefrNwISFB1FWp+zDB3fy
gGhX42FZGDWsVbjKRVIggnj75078fRu6DieT+UQTT16XFmCKmdAf24bOmblEbIDIB3/0n1s5ZcYw
Ki28AuJKEETwe0rI7TGiQZag5wTwCviUY/l7RHN/buTHV3Qy9mmFCRHgL9nipzyOTmxEs0rW8ouF
bTeLnoNIe6qRM0jjsDOtjOgD0xXIiSOOKkdEgRAiaqkzjn7Qsai02m2SJyuwfg7YeKVnor9/82Hw
UerMbAhGgMmdIMoi9ItowcniDhop36JNm5xhropdUSHtFMrhbAz3KUBnhZLIkm5QIgNPyrv9+UsE
jUo5sOb7YNZGSMwNRE7NXqIQO1MHx+KoN8JVYkiYuqk//Pld/DqsVJEdo74CZvnetZNhtSyRShQK
lwGEbt6qRn+TZ/KZkfvrmKIJlaRSlS/SgvL68+M1Y7n0+syYUtgnV/11y6srRvPMg6zf2M9jinVB
1mXWOougM21d+L/Mp2w0lmqumE9rxDKyecfGbN/lpdMnpDeuMZrquWlNUk6bZAdBZPuKc9KgOlkn
n7056oj2DNb3XuI0YkXK1lDqT2OJtz1StFrTvrVlu625TSlHw0HC9Zz2FkZVvJl/fom/bGpU8prA
forsN2BinvZwium0mVCgUxmf0TC+wIXdqClhG4g3y+XM6/xlNl8b05gbQPUa7KVORquWBRVmH3xK
gA6vuwNHWgdR79O5VN3fPdM6pa6gUUuxjJOvsNCtIdVROtjiSEIMKvLIMYL5ttKE+y4T2Thxhf/n
XpR++Q55sq9Nyj8PoaJQzBz2C+64GF1Z+Z1rsSHDB56Om666Y5vHzcUD/NEzb++03TXYfAVJQV1k
s8j8fjKOymXRZ1ktAXVxzKxK3Np6cCmRO9cgrEMbUHJJv1ieGP37y/xbaPr7Muef/1j/DAyfuYnD
qPuv//jp3/zPcgW/t6e/6ac/0/7Xj18mN2blxf/0Ly72/W6+6T+b+faz7bO//v5//87/7S/+m0B/
P1cQ6L+VfdGtf1sYl8VXEr0sM7v8z+T6hyLuPj/+8f+at/d/4Ipq3rrP9pc//hfJXtP/BViZadnU
QEWuEOR//mP8bLv//Kcm/Yskcjb0IlQpvrk1q6Qomy76z3/K+r9EcOjMo2xzJC5W+GlaCEfrL8n/
0rEhsdWCtQrMi5n2RzfTDdd/zWP0IN3+3//+FS1/un2kVVMEqsC2WwFIDtH+57Eai1kz6MuoEtCg
eJWX+8Pe8vlYNtb5MIiTqfVHWyqgStEQyWJkiP7cVqYnZYjxhRg0m2zLfb4NOUzH6s14UfrwFWzS
/j4mE1VrS+G/8Y1z3+X63X2Z2k/bPz2zpeRZJmPwo33RHghw3nDPupk93Zs+KfWf2TyeTuu/NHc6
82hpJLRglkmKSC/D+IJ7cx+3ltuSKrdhZ/R/b/Fk4klQpi3mIqmOetG7a46IsEohMHJtUPz6aOxu
vwz6f4+mn0bPb98oxw72G2DsrdMehQqY9TJnV2f2q6N2H+1MP962duKY5KE589XoLa68rd9198y7
lH/7Lr+0fNK5pAAG1TTRcunOVDjQzqPxDf2RW8Ot4HJXfzV8D56pvT/Isyc89M7sUGY+3+Unm5K/
XvKXn+Oky+OmIUKSqBDGtIRh+hOnxIYKhYMUD43ZO8FqBJ2cjVX5fb+bLJ/gAjn1rTuKL5sUq1f6
sIawx9CanADhTvQyXFG5clAfbChF7oMDUKgF4Ebggz/a/vm1/7bzORSx0yRn1RBPg9uh6wYyhGei
9Xb5oXqO/J4fI3cTLz4kzyBZAgdHEWZNx3icLkSvcNOzMT3S7zr+68/wSxfkxrK0/AxrDsuyy5xu
O90QJb/FHG1bDMjCPvtFn+zof7zsr20yK3/t9kFZcouELp77SMqwL2yUI0pBh5Lc0xqQITrKQ+Wb
Z+aR9S89nbU4D1riOkuzO1t/qC/vGutQDIqy0BxYK1Ayhg1pFJs/v9DfTlVf2zhZBbSu18sOOj6j
mKqvA9XwJnRJArRHp7+Wt+cyltaV7Y/PtI7vL8+kd4TaFcWP9ordmsJV2sgp7mQP2ILfeGee7rdD
5UsPnqw7YapgjglW5Mt+cIZj5XEku84O3LjfW3t5kzroI17OtLkOvz+8NfVkdyvrYQ0wmSdch6du
xy5orCcM9Tbnzm19kHZ/bu/MIDm90iqTAUMRMwJysWyXhu2mlvKL/1sTJzNdj0cNJzi9KE6GbSIT
KNX6zFOccnZ/fGAGN7lcnakiR+b1TX4ZF6nQhUVbZiMFdem1iOXrMVf8YkigTiq7GLmXpmXH0swA
0R2HloIEypQBETqRBdd/82nZoLAnw+Cj6jo0+5MR2kxzr+bpyNM28VbojddYWO7/3MSve6+TNk7G
JYHVqSG1/frVUfu+pNC7UzcGwV84as8gg6Vfpq6f2zo9bQlqYeYLWTBOcYTLs6t97N/H8pk4ci9l
ZcTD5ALZOvc+f/kK1lYlNgbrDSEHypOvQFsUJeis+a8nlG0AvgX5d+sSJdngCV+NMw3+8hms7Wkq
NyCioXAhtP76l/FD+XtK51rSKFehuuovLYBdZ17ayeGOIbE2wdgw1ih3UzyZKsUqNrDsygyMfbBv
fXJ0d+uaE59f4X6ZJE9aOhmCaVpgiG9oqXOkZ8NbtuJ14yJSsSsfI8G551oH208TFq0B0+ddcQUh
Qrb/ueuMTA4KAAB/LQHrq6Ja6gEifFScZYtADX+H1x9rL79r3/8uQPxHp64BKsqaW4GR96TxBHBP
NhUh2g1OBs21tO22y77f5Xf9ma3L6ZXhLy2d7BshyZq6sErdk13HpiG8AYnpYgIilm7YT1zXb9Zs
usAVtkBPzgyd330NX5/yZAYddFGdhpSnlK4Wj0j47Xr8UHzDR6/pFnZwrr31WX55pV96df15vnwN
hJ+Q6UlJlGed4Erbice+dA2ps2wsnv6fn+634+dLYyefXm1YWlBkPBwC4B8JhqO3Jhiea+YHK/+X
h1LARUgGwwUz588P1ckm8DeTdpJdvJ3xs+15i253MFzk7E6wyVxQc9BCsbScecLT+5W/xo7KIrUe
lfmvk6b1OtXDxKBp2e920iZhyzlyeDz/kL/tyy8Nnbw4UZvHtswjnf312pf/22Z+35fcGalc9jHu
zZO5LJiJ6OXSgXbAF7mLE4y3qQtyzYau9hHlB8re68EJM77z9w/j63zzpe2T2U1YKuJiZtpeo1Fr
/Pk24ZDIHGVnRH7jnWvvdysDFWKNo5pqiIZ88qitHuNiLVPdaaRvsfo41k9/Hv6/nkfW5+FSxpS4
y2GzfjI4csuKjJHC+I9xqW3TG4Bo8YW461zVMw/Jq3GtXMfvf270d+OEZDA+AmM9gp7e1yoTyd2W
CQJGXY/dvuWu35x4drt+rpmTXVlUD7KUGzST7DRP2f7VzPlR/+upgC78+jgnJ50AnZxSpgkYD3IH
Aemh1P7rCHIFrSJkl/7n3vt1t/mjPdxgVPYooMon7Sl6CTwRpg2fWXmJmtbdRR6afae+RwLunD8/
Usdbv9yvsxcDnosv3MIcnEVZ/zGKvkzJotGPltAiEm0KUgcvDWRECCBMMBLSkhuqPRft9L1ZMvBp
ixlRapTqvnidZuRmQYC+M9SaimBxxl93wFQ+IzM1DLO4iOs+5j4bHJHTRQhNko1cLKiR5kKaUOya
aZ1vZrVG7gnnIfcLAKiaU6a19Zpg8ccNlIBCTwazuDXa8JLZL9wWwxpE3szg3ihVJhck9+UTokzW
z43eiKjygeLcGnHyCF3+oNdUmq0kSi8jq4I7IPTWpziIBjQJvdsqpYUWXwvBOobJ8IQfrbzPc/QG
m2Sau6Mx81zgVmrzYuoXIN8t3pJFGEBPM098F+LE/CbJYbtDBpFtyzS4rFWz8aYFpQpFWZxEIyRl
fIOthbNd1nZpIfW3xQrmgOBwoIIiIzNP640SNlwShNrsYE2eXCtZGeCBGWxHZTE2JHjV36NyUWCc
wFECAD2oI9OhrH/qUWq91dGCO14KhhqjiSBoiCKjFMtKEDZ4ghdRqyYny4McojJuwhTmqp9XTe5P
OUxLLM39k0bItx+QL2sbeXbbNEsvbwtNiQv4LiYRb1EFqgSqaBFYvGRF4DVqUbALM2M55JI6A3LU
MPxkYRjuhxluYy8UsyfPE0brYUwMH+6E+dzMcFlcYmb0TTFT6CxEobmM4tXsFNRHrJLppu8CEsEM
zBVEox/CwiKbzFS4W8hXCLU25naRJAv8ApOx0WfmNoor66GDlwuGVnkSMy3DfWc16IBl7mE2czos
9aabBGUDacE4FmGYPJV1RESigjwPPH8BX8c2m6XaJ2ZbLrtEl/qtGhIsj6FvcNBgrfjNKLlUcTUj
ZgzxhBhRFrjRZJk2uE4DSJgONyaoQ68Kue7Lc63Cp0cqkhrXCQpgCmcEoWO2UFZnKtMJvDM15DK7
y3IodfDxJ7rdnoNlxD45SzcZtsJWYJXLsbCoMv6wUsXcFy33cjNv1SI7oFy0tQigdSl6SdYdZqxo
5lDi1sntPMluo2Y6tgLF+oTkLqINoMXI9WUTZzhG2ujaoh/scJbdEnLUjPskawNHCwtAyYAKjcSR
KvWuWETZ7RdY7YDJ7EZXMN9aF4OSvSCT8gS9KvZyiKsgrefnQRp3BVkSJbaKrjQ0V5ogVqULhCoU
/FKl7RYxQ79cvQ/LdGemMeMOzgaY3IOoYK5TlwQntxGtZG3N60BA5bFyzC0BER16qSFz2tbwRkxn
fCmYzkVgHMOI6JIx/9kGuVvIyrM6j64ccdtV9B/yBEiln7KLAlIb8KOLpFyGzSRyZs8NZT4WvXgx
1tl3XUADrq/O8kQ+yLPyQTbOS4FisyrB/s75sagxYEJBHqsfbKkGH/iwNxrcgyq5TNK4jQjy0iaw
Y0tqXgmixblrmS4iSedrH/0FX4BgSm9KAk9HlrFuNfUhlQvGaxF5AXHzKbbixuofw1DeZZO0nfLp
uy4W74Yg7qQQqSKgPmxaJaJPVXkrsgasiJB5UyHJCCGLvRaPV+1kXGlZuB+NztUBrUcmnq4sFTgc
AQHH27FDPIw0Xn9EJbnTBuO+TKpjB91xZe9kFFERaluHLMCnOI4mNihFhEsYoTHWAtlLrfKYD6ug
sOuCHg4HDm5c3NxmgqfZtRZI9nQSo0ttlFCcTThyoWpiA5JVmN2bWI6li1GKlKs+SUveDmAxVZ4f
ajm0jr1BHiooBtkvVgqFKvQXeiiwZaY9D1iS6i+16MI3WC2siycQ5ge8frwyzN7VrWZfivJtPQOg
B+1a7SWre9bMZSvJ4tVUA2iOMwHylFhCpRRVijpMkphugORkZXANYZE7aSt9mVdLY5p+b2De4t43
Mpfa03KtSKMMfcV6SOK2vmRkQcEttAB363QYYuUWqWJp14sMcwBJdzPF+KSL6lOXYOb3aYjhduid
SgBXG+UDwofFKTEb94Fy6NXuTSRMbGiS1NHgL++hFXkDkCQhJPO8bnYZNShHwRYbSHguqrx9NpI4
hu2LajYSHHmdTrIp9wQBU7hYT5RTFPFhClAga9WIdHWCPE+k4ibqomrL06AAHmDS1UK+TTvc/oaY
bQ1zepskdGxljFlQ7qlEaFAip1A9BkhTwOSOOJr0TGh4H9J8WFr9Dt8FfI8MFMncyuUu4GeNEZZX
Q049weKST3xrwvEF3TVe3UKHJQlOFDk00m48+k1DvkgDxBPo6zwbH2mgwWdDtEQ+i1K2j/lo7giR
8RZI9o6QSTegFsF1dBdB0XrACJGhi9eS0WG+lC03QV8DcrKZroMS/cqCIbzniCUExyQQAZa06nMp
17u+kvaGLHxOeF0aqZt2RpfUT0DxLWfQQG5VgbKpiwmvZtHJ9jw0+7yc6JNlM7ay2/GoHFkR6f/A
YYREeOjMm91GroRrEVNDFCq2CXKtaauHogtu9RTDZ1XA9aulxTVK0nGkMANAqCc+itDRURnRMPm8
BtmYHYvLRh6Ua61X90lq3idwaZ0k+9BVAAZh8Uil5T6Qg32fwdwJ8ukz0YJv4tIAWcfMWqvFBfpa
ICTyAOojCu+mxLpGSbjJw/otNuDU8l6Y7R9bEKNIhju/LHnP9WQo9yWIvhZhb7EwmLoM3msK825X
dy2W0tVeYgKsqaGowuF2ibChz1kMg7I8IoOBESFhGk7V5iDWpYq1UNsP8YgnsmlFbI2UO/RSO9RE
gTVIbqDiPyxD/wRI7dk0lFcUUPCkk4aN2vw4KJEfNqbkJApXuEPY4X2b3prGcPUCxUusYMMZJQC4
ZQdwErRvWB2lsMc4hFjBAEgBPUt14EDYuZJ/RtUH1/gItkMqXbXTojvvQS3sofA46/omLQapZKzY
teFbknQpgE3GMFJ4lmLaCtYf02wi4M/sJHss8xXM7CLMDoXxzcpZLTQ2o3K/PIdqfujzYsDS3bzD
lXPRcevPTBLbriEsW1K1SzVUsMmnQuiRswQ4qhEBMpgGUTv0j91EMsqaZBtXRGgYxt0Q4ZArxXGw
+fG3UTMw28zOZDb40EIvR1BbqSq05Oi1b5td1OtbwrLlTRvFcCYULsXKxenk2IM7UeLn0y5TOXqs
pOkxKkE3zrU/hrO5V0xIz/WiHUqK3tu00B6qWdhHBYmRGs6lODsaS/mxLPFzPEo3Ui+8CkXSbjQF
R2I8BIYT95KnWYEzESohL9W2zOftVIhuIjZbXTY9TUpvNaXHZWD4Y1Heo4680jV0kVm2+LmCWUGB
3I0DbnLrpse/UO9iQ2dtVvrKyWYV0GXaXEAKvCWj4SA0wSHWa04MeLanpPYLbLlqUECDTe2BVJlo
6UjzeCb+5EmCY1iKwkHokfabnVsP5SPCBjaT7Tweh8Iy8DknI640bTdb7L1UftNczZhzCROehZUZ
bQ22WrePariqYdSBq6I+ZoJdyHuoSuCWiuWlcun32L3kMFhDAIBhW+N1PGQMz+GtYoh4rarGW/pI
3RvlEs0bq16jVJHz3bJTdMdUfWwq7P6tIj1VpfE2J8GnYC07sWX/Y+KSJkn2JQ7qx3ER/dYktmcW
QKlMaWTDRf8MVKB9cYF53Ugtt1XaB2muP3Vl9pIEBG8kaiRKW8vRUCbR7pXuoiyz+6aD5GwqGDME
XkUvjLs4bz5qDlHpLG7HRFE3OGzogSC41ATpIpZyd0mivZGZF7hmcEQWpCjAJAKanr+0bYtPOoK9
nUrytzpXSUPCzLNpIiYMCyyTlElQ4+UbITOO4qiLx0FU7pJEdHLQNav48mYBhFX3GftjLP9xqox2
UCh3+ljgaWyTl7lS99ySb6UQj1eZVjdhvUDkZqY3MogixvckIIczAgcfWEO1Law58KQ64XhS6Be4
EIBCmMjPGyKjNjz3ZZFhFa2qOXblRN3qnexmkLut2vIlNatYoNryomV2jZp0G4UAWgpdgjqdXLGd
0PEy9d8DquhZFt0B2vDFMtvSs7dRKUuXKf64KhndOdHJJBFcENkQJUu4G03TX81LPoPSqO8i07pS
JShZSjX6RVBqW53THCL58VJp6saJCRTAiZMTYdVuFdl8iSxYaZ01MvZHtg6iGDmCMPtdlYROZ9TH
Umnlo5lID2qtsY+ZhSstHz811KeuAm0gNUKvMOODUFWrgRJnqfT/STuz3caxZdv+0CXAvnmVKKq1
LLm3X4hMO82+7/n1ZzD3wSknU7D23vepUECVl0iuJlZEzDFHWQAkr69ckBxhBSpaqdqNJiE5t2jx
xZqLl8UxAKgqgr1p+OPGkE0ooa36nMXCdiwVFM86tLXMSzdqM7y1A6prDklp2RTNOReqsxolKevy
gZDkrm3EX2og/1JKmMljotyEkE38xH9UxBKNjdiAxtCQWUOW3JJ/dyj3omkvCXBhqRkrlB94nGUb
rEBgG+d3slmsBb84xHq8gVBao6PjOjpmxkoRGt8hyWVXffKiCAIYpSRSfrHP3HYDBPCodbeDGusI
oOGiARIr7L6mTt6mWx18etuWjlQ2L24BEUoxKzphk3VVDf4qCNlp/MJcDjHAO+4noDv1Y+gJ8L2E
58gHpNW4z4XbYJ7UcBsBNbdWuIKOorXyI+Rsbecf2T/91aj6dxB3JLhUKtGnMK7LwDp3A33pvqFB
lBjJahR59csVzbeurH5Wk3+Nz639JkEeZ8tuXGKFE/5qRhdufJa9WrW/pstjDZv6WVZhPWAkFZba
biiJ/KRu2QAfHbjpcE4bZxleKB5vO8Q4q670HVPPHGN4KIr0RjceVXRfrTisUvPHOMSLoGI7JF1z
CkK4gjiLqiKqdi1dEtNz28RXqRruNIMYqdWqZZcmS6Ddo50PZ09VbuPkp1hiQ1dDN3DFe605j3ib
ZNo65S/pkFmaBFSabjN1+HCDLTTEHfGDnr82PJSylbt+lwJ9oAd2aQD2AXW1ks0wgR314AX9kxdv
ilpcZuWpL0iou1W/HPyPVsqlRYEiFZ6DC5Ci6u/DtrdzNIulslZ1YqhiZbndI6BOXDpJ2YSDE7nN
Gv2b4HenkQ2tH84BoRTIYIOIN7VeaAxbhIzRqKcByMig415yQkpke9HPoZRXSsOuqWpkx9KFl8kr
38SkhKMsDV3SDfFZqoMX2ez3+MTTMl+qZ5RVi2i0HmWIT0mOEKE2BwfK6apVvV1uHodUV6AR41Zg
DkuTIYCdcM3EjaNraNKMzhiCHxSYd0fdhZXG9ZUpyUvCrz1Y1iYsQIQ4xkDltIWgUd5q3UPnnzI+
X9i/epmTJv5DjlB/QNkeT/ZDyXHqVm5zLs0Q1jWd/rdKfyyLd3B8y8bkiQzvuaqbdQnFDCnaCp+R
rkhJM93Iwiv/0oSWY8rbccDrwz0q9RvSwg6ipOreBuYb19PAg8Q4+KfeaLh9lP4WOulC7JsOKgII
XaDixtNAW+GiSsbqWZSSBxG+JjIs9t4pXYFm6o5LNLi72sLv3O1u3ToiEsBuJEx8GJLhLUYO3IZP
omK4p2Ky12rM+iaX1K0F/MLroAPIJEuYqYA0xwZjQ2O8EzGaG34N/DjoXOu2l23y2QujoD+naziE
f5j+O/JAPpC5kmkqEBAXEmgtkJvYTRaeUD6ekomKbN1waX6OgBqif1+GkfTgRsahIvvRmTu3ZhdS
SV8RhBSGAVGciWAY5aNl+s8BsmBRlGjofiswPRjk5Di6/p1nlofQilYoa55CcTh3o/7Zyu5ti3VE
MKoUyoBj24UiHQ2xcWJFWmYilESpwHW7GsBe0MECyL/4yDL5qKgHD2evyuM08lExL1IXjkjlk4It
uoQ9WAJTAb7AR5MApttq9pWW7qoh/jnCWgVQ4v/sSdbUIzmj4t0TX+hQX0POfdAm3RzcgFRbY/Cj
QptDgi/aZIHxjHff+rr4rJWSDRk8q28c2IGXihQ0Bwu8GgUWO+fS1Osd/FR3B7d5H3WY5+mAILhe
rvIxYifwHASS79EYrfvsxQ1VQGbdMRJJ0yTJp0xqqTSQ15n8TJUsHk4T0j16PsT9yAk5A05GED0M
UndPn+xiwK+NnPNjaeFwI9TPJqy1RW+xtNwywAp+eK6G4HbwAAsVvMwIeWUdonMXiGx02fspNNlH
za7YVN2xj0gs6nH4ylf7pbVI4TkkSqU6eZH3nnYQZNq+JUmLE54hTTRP0UOJb5LcbABOC+ZPOfxQ
ZcFpB+ExArK9yBKyNX49EY6IzSX+DKdw+ZR2L1LzqSQBdLjePyma+2LBfCKd+MhNeKGE0inVgXR4
4K2EG3LJn+RTb1vptus/WlU4QAp7VEgrGNJbJndPRVrcdLnx4ZcfQ//U4LMHoTs496WE0Rybpux/
ovMGKdbKSI2xIk/ih96601NE8oqCE1yj3UKjf5WSdwXckd6y0LqaTLfQQ44qc/C32bNZWmzHjX5X
j9EtTrIflnmKTPmX50oe+nv4KhKZbiN+ysmAebR34TIyuZnU5X0qFkclQEuvwxOt+ZOWoH6EdX5i
Ae3JmtGc/ilFaMb0NH8MG26zqDaPMf8HwsOHsUrvLcG9E5rhziAfRTP5Amg+6QGDBKBhefcyEyVq
w9PQT9hQV9h1Fs4fkUSWBr5Ake+qEN5D1P6STW5dAVIOrIdLMqdkT41jTqYuaCK7yQkgBmsRjNnL
mJk4EpHpXfTJpAU1b4sY2frQL+mXQ7Meu2dRA07uE5C3o3ubsn95UKrQn/oSjSY6FikYrfWecBuM
/oNl9b8Sn1PTk2N7qHHL0a0H2vrucr98j11AOG5H+Fq4LCJe3vgEuHQjBJQPcqndFGpyDk0gxF4d
fOaNtksDTi+BnQSAKgYcqip/hK52N6rRg6SdquSTaq6N+ayYsxV2sEbMHBdWaQhhs5NQVs0nenNg
icnpI+c+kFJaNyfZez3N66LbR+bJInU+AmMkpmuXvQ+0ovQgYGnhk+uKS587hSqVr0PQ28iOf5lN
6VSKfCtrCfBicUVcAui5s+lpt3NfcqJcevZlaa3wM+Ke+AQmiEqIFpPtKSGQxKG1Bv+/kiP/V4a4
j5hrIOVNcldyRmniIchcK1oFDJxf/Rhb96deyW8kCNewUqJlnPQO/Wi7Ou48Lq8ckF3s3cSV5MR+
MDiGVhK8+qd6ApS66SCvA81yUoyMDMt3KlEGkId3rQGYFmGMY1jmrh6S22zUwMAjHg5Dp8ywsBkH
eLTjqc+1c4EBxZj4oiOFpP0FfSOr6qPINRB9frSJS8u/MYX21IB6U/yQ20z54NfhqzCAm8bKWAA/
5dtjjKlEjt9gjOfDqHRnrEF3eQJ/oar6V/xtuLfzWeBv3nvYDkuasmfcY1aMAZsj0EAvsv1hIIKl
uNcTPmVRhPWgHO1KKzlKlUeHqFCv5TR0lMQ8Tmx4DpgNnsdgQiKbQvw5m/7foiYATBXjPcqkO39y
WolaHwiv2ikHXYvWGL87ObY1oqA5YAIcQhxHVKDej/Com/DWz6L3Uay1ZYwyjiETCBhGRaIqCuRq
HbRydmsWJBoEPKkXqR++4uxETkMVz22VS/hDCokT1/jvkq4jDNeTfh+mPYRgabL8y9ufsa9Uh17B
cY5Y2YkH7zX3ClKb1IoWZVwlTt+kJBalJNtoWd2TK6Y+mUeBt0JaJO65AJ0Es6BbWB18B7hit1Zd
b9i6rRVA8tWFPYiI92JUwdR5Ohz6uqgWxmCC0BvllFs0tk9dSZYF9KdyS9nMvRXI2204CatzZ+pn
k2LW1lVkyESkFrelFtAZPII5syCNc1UkJJWzZivJ+riV2Lr6hZfip0pX4UdSW5Wta+6tp3CTFYZx
XYPGIC/ClVtW5eK2GIePLqeWqXX9kziYU5ZOwyRMieFP67BDhqBtoQhUj8Z0ccK3ldOv8Lsbr4o8
R1IBUZociwBl+p1HyZbdApODREkzO401da2YQvPYhWS6I4MoyQjw/hGpbbIbAJXuvYQ4UimnPKeC
1rz1xvRoxlq273wx38u5CceU7P2K3DH00qofqROB0NJcK7inmKjfZKXgfwwAqk+d4hEfppPfj2/S
RSnJNKuboP88EbCPlGHhovrJeXSxHa0sv1zVOXtAKvrqykyVqURLmS1VkoMXqY/tkN4BXLmRkDjd
GxJ/TgkbyMVR2/9qWn94D/1RX1ejyXpJQNsWCsbAXdfS7ZiR9iTRAhF67Ct/GRpYp8cBFMRgzI+h
yUyykr5f6Pys9Whgv4DbB6lzMwzCk953mCAmLoc50gcLcrhgPleByIHpynlLJ1leKQ+NmjInRzFY
Sn5Gf7HPQqpDS1xZw/RiiSrvZd+Tz0NY6D9kaSy3bhwb5ItpI6Ry8RoqVrHTvKG6Na3aWheBnOzk
1KrZw/EEclAryqfcjI69q/z0aQNxAg19Ipcw1ImGQnWQihvwl4a4jNoamaXu1IQSTtmNTpyc5CNY
Ax/CusmxukK+xfnu4jTd5ximZGV1l3Whu0PFqRzyFsY2JVxQWjK2LbAzzJu64Q5kGqHC9ZccQdLk
ImBvxVNvPMqKP2MVp4fG6N7bEl/r0NKhLJtdvCgC72UMcU7IfJCduPeMNgbHbPIj2MRa1F9MyzL3
gyLGd2pAAnKg+LwHuQrFkrTlc65Z5UbsI+DdtBnYrCWXhH6Wmjvs+J5LKYYo0vRJbEdUb7WVxpSg
guL2pzJwrbVujViXKaN0aiM/XtH+UGGugsOBOQIp8seqxDWS5qEYwFXcv6RCGr2Kpo+JTEuM7QUp
8DDNQ3NAGYG6oeJutBpgSy6xTUZx8zZ49EhgOw8ed1AJOPscurcv3qB1OqeaCC6FM16MUhrFWu6f
Qhs/xHBt9Fo7CLV7H/bdC3N/2VtduHF9DFM1ChqR74OI5AIfFuRx4ppaf866x5fceoxF0H/YRkMZ
1iGzkuMERI570wnO59Efy2JX4HnuDUS9DaFeCGCNv7LLJPlZ6iVsuWXKWhGHUBsmyqaRKnffikBc
VeupLCrsJMzsUccikeYJbx8YwR5DU/xcg2ATtfIzhlmrVC0QiGa7kgyMhGl8OsLFkbNKwy7NY+sz
2/K5w9TNDKFcm5J0aBuJhJ2MUFApOxz7uCMntbijsHjbFfQFeApNDqbK4GExGTL2RrmKNR6ATe+1
FhTeYtB0ED+DHkNM/5k08YpActEYuFA2Ue3i5RgJZ/zdU8gvXM1SOilSDCZg4xdyffSoBa8TIB6g
GEWOl8aLiqUCDwnikpkuvdF4KeIqXYuAYHZRL2MtFxMNuCH3vWj4ITX9IUlaDBG8N4HkZow6t6Ku
LtHh1dEb3oo3vnen+MNelB4CNrPOzN+E1noeAzbJvNYey2zE/bK9qYt6nxMcCvk5wJdioWovhti/
Wx4NAPhAqv6LJJjOAAWr4zPvUm5zqSUeOt1w8hpfJA2EqlRgv3xQuMBVFKzNodu4E3w7DYWnBjA1
NS87HOND7GGLbZm3YyLfYtBbAkGWBxs3yJtafM/VCC5scJ+1agpMjt0D4d5GkEsIX7hOhZ8WH56a
m7pSJ0AgVUu/GddN3tmCLNpVRqofKJqZPxUlSFAht1NCbPAnGH0EdlWam6BCp0I3iEnmAAqEv7Ho
coaLbFYrUSmpw7XWr94M76UkotdKCvdGmawCGTKLJMWrhKxbWsQAj3FBGYsQjY0YhEe2umfNeGmk
UgbgRbo/ibHB9X/QUeAtM5cjEDvs8MUgwZ0e1ZGGltAcnrif0tmJFQw3hqID017TvwCGMmwFR+oh
TYKHEa0X+vS4PB9HJYHTTJXPFMBOtk9pFXSroqomUNNTgBkDrqAw6gbsqXBjLyezRSV+Htr2Q3el
rafI0Cuj/UCNTfT4SwYnmliJjiyR5rR0UmbKMYsnaYF0V+JjP1jJxoqNX5n2LrDThLlkN0TGLMpl
6q5p7LJHjLqcoh9+xIJxV7j1uOy7xyZ2qQvQiyJ5tyYGAEpMmSYN78zQG/eNUsYHKeIKEQAYvxHI
bt4MYrHW5OCdYt6vXpPASwckD7s8UQFhCbioGh9iBNi65q1vRkqzhtfRuCt2xd71RBPro7BxWoOM
R1WKbxIWE1ngEr5II6XrXCC7P9JQxJV9KQrUPsfIbbdCqbBOyMxpVfAWytKBNqdVFRlwQiROBpd6
UN/15yIZyO0nD3rds1lXd7IvB3QjFAe1QUjtYSgWD/l7FiYU8OPuWBn9LdkAAdCDdXBL3L45mp7N
dNra29c81TeDTIXfizoRV9g6OJHW1x9gyXQ/6FJr73W/e8p87jjY0NH5Q5/MthPrhpQzoU6e1PvK
yAfIxiOMKDNhgqcs8rImi9feuRIG2eXY7cqkOQU11Y0pSh+19J5qDCklqaOujWkasa7Xqh9Vdm6y
CaIVI/xMfHp86pcU8zMtJFWdqRhsqN2zqtfZe+JxP0kLH2qKpdrWWAu4mnS9uSs1Tn0xaI++wbU0
witF6dng3ewkcxtk95KZi8x+scToy7M06mMTRjmLYq5bvhW+xklXbnwsuA5Y2slLGjoOtZc/hf4Q
7ANLe5BTzNBJ1xGFNpgah3GyUTNdJscjW2vZMEVblfAbjbVSWGPz5IyuQn2zW5uJ+wTRxrjn4t07
aVTg2xBqb7pIpcALtGBleDL1zszy7VROVAw2zHblU03F6MOAKQjyvzpKRE6bVCFcWHSqzn41WUdZ
ZkF/QipEziC32g1Xvg7zCDwhFJrMCKmHUyOmq0br97FQ39Mwc4xqlJhm1f7A9i0AJN6foEwpyzQw
7mUhH259mc6RMaVCHigGvRS0clG8aVaD7D13sALdpHbYET+4buJh62I4bwlkEcP3TIpLYKXkVju6
vBatPrzFnYl3ESHZShUgOZYB5bikMc/05FgkN4BaqX2/L1L1AEzKkYMgcVTdaBeCFJa0TSV08gg6
sGPZxpbrI44xeBLF0MJYi5xHqUIbFnP8ZbuwQeQRlA+yGJ9bayLqBqscTR4GNMpSjl1x1Y0eArOE
jdbUmoe2xVkjaLHjVRMBG3YVYYPkbjUL8/As0TBeYeHg3B78CASyZJrgGY4UcJ2okVktsqrR8QmM
ocgOP6vOOCbW8DPLrZZbpoporWFNt4ksLvwBxDqKFHORaLWxLivMQmT4Xouo5qCgmeJZTDiYM7F8
83v/sQkZ3qKgtkrhv6JJwEpR7aJzo+UVClqtXdDO2dJgo/wwU66aFQnxatSPZlWfZTw2b2iBhzxa
khYQCZj5j3/QpvcWNuJj1eM1FWrmvs3L+5gMyzKT85pC/rCnYW9LO+te6bJt0iSQO4ODGletk2MT
usJ4BFOaluRoWWk3kgUVjAvfS+bjKDREdA+KJcY0TU/TlaS99nX+wH3106eBgSAYoXpef/QdlhD7
pK1SKbQtuvStM3907DRsZ2IND1RfyajXH+tMEIgMRIF0Lw0hRFeG+CvuXZnLx/+LXSLXJtRViq9K
etLU4Y7K25uYU7VXFf2hV4z8FneIM9K1JwI2cZXIVKGSsiAzOcTmkQ6AiJ5M7JGzRNgrlQIUeiQZ
lyjWTT/AfRXyKUeK1oP4Gpxefao8SiA5pQg2z+anGKug27yKHTQPf/aWu+f9UiMNJKiofbCklvdR
+aDGxKpWVh656KVnlN2r4aY5AXCce9mSGcvmdqVVet4CriqmhY6L7mVUaaA0Zu3zYU1DF6A/2W6W
6SE7gsxahw558nVhrxpbdEg3oGv0HNtcXRl50gH82THNyJQ/RYNbhCzPhZSNCc/UHyy8dtAYF3fq
iluWXW5opFkk237Fol2GO+FEKvrh+5HnioHfj/xl4JlSiCtiY2CtyOkPQs+gNyw1rwlT56K8fw2B
OhyLWVGEsvanlqX02Gjj0kPyMAER1rTe3QPOW9bIRIHvbXi2tWdflQVdGXUuyqtaqpWtyLfcq+v2
ACp17W5XlUOv+VJZAg9axevmSqv9ND3++oiWospgZUDJmbPpI+U09mYJ7zIX4o2gyPSC0WoaZj5p
JpV0WxReAcpdnDVfBpypS9Jci6ke0OlkxeeEDBWefFUP6pJMY/KakIz+fq7MFca/P+SX4WYfMvZq
A9tMhmvogCeLFa3HrsWKNb5GJPtLsjMbaf7xaCUVk5LqpA1x2lZ/NGvzpH+I98C9tZ20ClcCQk5/
nb+MypVHlK98Q2u2HkDKKv3YMjJGBCjE/W0eLLiMAfJA3twv8r2yrg7T5J3EneNO3kq78pg4no1d
7n8hIZ+/CPnPtSP5Vufr+Kra+Qusok2zdu3u1bxXnRqYfrb5/vv+JU2ZjzZTZAl0EutjwwdOq03m
mXSLimSi9G1LW6XQ0Ld/VKkMy16/7IPP2L+2fuS5lG8+/kxdN2iZ3I8544dbIlCbNPMKmxEaJzbF
mraAZfhU7mkubOzJCXrRbeX9NfXbxe3wnyluzURAhVGGcZNNn7/Gu6BFyptd2eqvjTCT46DqDemH
4RkR2lFORnzw+P1XvDbAbBcaPLGhKM8AGffNsTh1ZOa+H+HKPjAneYE8bbOx4CUFJmjJyByOoatv
PJhT34/zl3Rpmg+yhEQQZo3MxXq2vw1qJURZGMq2S1ZrkTveyrWR0tnGmjK13d5cJ51c2lG/jjjb
4joR9FsccGro0oOPCTdmUzigorL2UDnUGz+5Bu66dEx9GVCfaYKr3sUgFwYADVt4NZE+9p+mtEMz
ylc+2sWBOIMJ+tEfG8psWnDj1sfQKGVb1fchvi9Re24pSMTC3ZWPdimIQiGL6gzUqQrDbrZlySb1
BfC27N0jHk5LqO4pscwh2KROaCNFsYVxq78Ynz4R/AL75+33P+DS7CR4Q52oyyCljNkCA57bFL7F
G82H+2F8UfJTrz5/P8TFd0kJHHE8IEtJm71L5DXUPEyGEPwfJJyOGuqz2DJsxG5XcBQXt0T5y1Cz
JVB5WoOTM0NJVZeSLFDawtarVqMDzh1WZp5gl1HjSwBorX83A3w24zEWn2uSe0GgguWoNPOtHWsR
M88UPXYIn2pyA2VTVfwC6leCx1m4k3KffPn3b+kv3srv5WtoJnRItHPyPJyWp6YzDBS4069EqjTl
tlon63Ll6e8dmzuC28C5KvC/dITIQIQtGK0yUv/Zp0noI9N9T52OEOElhfSlrUYCPtp+naugHPlC
vEeop4GjNCF+6bNYoTKi0rDCRkIpHR0Np9+0i8apDt7y35FVXjyc0W/SNi5N/ER9Nq9luqLDiZlt
S+/UQm+83UQfkkjNM9y/AV/6W8PJ3vtluNmLHKucBYYFOi9SFLcmd7XNuAF4tXXFk7L8dyhTlxYu
9GWE2kwW8a87UNYGFbam+Ib0xrug78TgTunPV6bkpZX7dYzZJxMzfUC+zxiU8bd00DEl8elZ6q+U
wrhnaUt94+/8K4t4elXze8HXQad59EUOG5RJGFbSZIcod89RENhmBw0oKTFO8VZC2j/9fz7kLIzr
fYS0gcx48jrf4s6w00/pRha4S+qLiVaAnXr4Bkl/dWXcS5GHwgnJo3DN0+br3S/pCmFsuEqf+dZH
614/W0tpjQHLCmc1G7/HawHr5c/5z4iz3ZE+OWxLWZ62rNHLRIf3Wu5wkyu84LVRpJ950u2Q8W18
X32TrPKk1xhL+AgDKMDSxRlsae1b4Sl/DUNz8YPLIgxXOu5kDok/P7gRhzlFYW68zc5kjhV3+QHD
XRty2Dr/TJ9oSTCdmujlWhrh4gf4Z9w5GjdQMrenPQennr46Fv6D3HUPV77xxUX6ZYjZAlLlkT7B
1JXAtXQrFfzeBFY+mTa1reD3VhRnd7gGXIsEpz/71xL6MuxsCSlN6/X9NOyE7uJdLsZnY5Vt+3V6
o10Z6+KckhWL3BTkOSTif368SIKgPELgRhRBe6WQlti9TYYcfk8ZUfWql+/f6MUTXgFtIMP6hcMt
Tm/8y+5QGC7KFHZ8TkmEevVNmTyaU82xTs+BcmNs2CKW5UpYq96pqWndBQToI1vE7MAJUvIY/80V
6Ovvmd7Pl99jqUH2r0tgLrTPecuHLa0reQtljheaIgNo49M5LcsG4qU/x2hkiVbIyZVHQoC0xsYX
J9EaVNY59trusVdSKadKPBpr8LkqhPwovvM6bB9opqh3YYIacZSwSyEJXC0Gg0ZiPVNx5U0bDAET
UX7USoRXQ0sB3NPwN1JorF0KGbbMbUY3Ui+V4UayUI/KBk14Fd4Mv4TQowfY8KVrGYWLa/LLo85e
Z0t0JlmhwH2PGo6FFV5Zm1dm7MXQ4OvrnE1ZNS3jGtj/lC4ZVuoyhSmB6w7rA1HX7bX18Rdc6F8f
jysEorrpajbbdMN80EIRL5bfazE+NU8jVMSYy5m1Kux6hZ/XMt6Vu8C5mtO7uPlMl5f/HXm2r/Zx
6wYW2g5bPqufko07OgGeR0jZrtyFtjSfrxNcLm7lGtcIwwDkrGizs7Qo8KGhj4fdQK+ekL08eKOy
ixqEGYl+VPPk+fvd4PKn/DLeNJ2+rL6YFTNZSLAyggINvHAQ0nrlCtI2CIMfqRoi7TAXilk+Ryld
cXGw0a3uyo40vcU/91pYvRxc9OEC7JbnRhyZNDZqFFt8Vf/sN9KiHXCVlH5K2Uk374LU3fsIJq48
9jRn/h6T6aTJ5PYsc3YN1uRODTTcd5hTSCrtaokZWfIosYDNg3UuFzTs76uN4Jjmg2Ic/otInkeW
QJ2RZoCfrc1OtcoUJC2nw4ThJUddIpxOFsg7l6qTOFW9uDre3xP5z/Fmx5lhtn6vVcKIASz+57fZ
zUDHTbyYIKLDBkjFZ8jBdnXUv3fdaVT4+QqlBh3K/J9zS6oNPSkjXnIMKSt1TDh847Lb8oibK5/z
78sDIwGPYy2qWFnMEzci9aeq7j2R/ClCLCd2wJGvvENPJFivjZPgfD/exRn7ZbjZvlCXqpjSgUDJ
eI08HuifshbWiXMts3BlmL9yNZEHmUVjlhiNsZFoOliUES0lskIfqtTiT083AdbIOQbBVZZeOTP/
4iiCTOCdsguxPrA1+n3b/rIz1Oiqk1rRRhuxNCFQtcgetZXoKMyYYv/9+7yQf/9zrNlMMdpCGpAd
oxU9uzd01KvL+oRp0Q0NYPIpfop/uC9oEffmnXC4MvLlmfPPU84ig76XXBcUMGbo26QnoSIwfSqY
T41Dt8Om5GxJH69Rsy6uxi9vdnZE56JRqLnImH1JcsUkW8C1t5Ha//yY/vOtzo5pIx1C1Y9U1Jef
w8qAMRX8KmytnO5ksMeSn1de5bSJ/LWnfnms2Tlt0JNYk71Axm23Ngae4F2WU/qt2Op7HHOvns7T
a/puvNkqjCCPtWLGeOp6eNLArIP+O5WbyukcOkZ27drfxWvlP09G81IVlXqtSLaHstufmxqWcUlV
mdJoWy3kI+thsqZPKMZceZmX5iVRsWyp4PjwjJgNw42OK2+ccoe/xU8Rlc+UOvgNVgd4vtUd8b8o
RVji1xFnK2Foc1lDYEkkUGGyjlb6HAuIJK8816WD9+sos7nfZ+iuDYVRuqXy7n/kh2FFP9xOONZ7
1+le/DtrZ27is3d/1cdlemPz6fJ15NlqgOlUJpXFyFPJm6CV5LCPNwZQ8997WrO5yhO/NuJsQVSZ
HoXB9EanS2TR/yh23s5YAZoZl4AKMB8Fv3bt0P07fvzzK84WRSo28YCmVbI17afa3pbpqydvGn9S
eF6Dtl78lApIWIhiFsthHkOlNd6wMkNVHk58XQVbzlBp5cTcNaVDMgsHpF2Gd23HvrTNECn+37Cz
2KkIfUVORoZtHRqj9xNROzpw/II3TNdXv+GlvfrraNOv+XIKWgbeaYXIaPGLfM63ik2cCO9lgbJq
ImNOpyGLv3/9fplcHlWVgCSbZLiUaXf4Mmrpl4jZPO6PdCn2J5qrMFMIov626sr/vMjOhAHWR0JA
VDWEAH8OBebeUsfGl2xKObltibRa+RUEmCrdfP9Mvyl8fy3Af0b6DQL98lCCGEYgK3ioply4a31p
QTAxU7rjKdKkn8Y6XcHNsUW/2Vy/yikX3yj2ZuQKaXIX5y5nACfKLpAiyRbaOrW7zG2dAXO8FRsw
rfx1mmLjGxQb4HrCri79bg85LQVAZeU3g6rle8kNJqEZ8iBcToN17OWkGwW/QWILtCdulGTp+w1K
ygrmnkEzHh1Sg772jOmP5rC1a61qD2UppIfRrKtDoEbdVmiBCIxhWuPqbgDesHoF3TP22AZNHKcr
r//iiaKpk2/eFIz/Zll/ef1VV7dFWPzr9U/wdE/Rn0IHnfQ7/Y+0O+tP12+zF7eIL2PO9lwrLOmG
rJhcdD2rDpiJei/TKPaYtLq79cFr7BR6GzdUj/Jrs+3vDB7z+svQ00/78riJ1HWWHAbc2ovpRmWN
mwrJk9UquIkPG6MGlaLEqO3iurbHMjiYUHaW/80rx21makISdWn+yotcTX3NVURC6NYmhCZFDbzA
nnDkyIRvrh1xF88bi1gB2jQ2W/PGJyMuVO55ALdUyb/DcHaVSP7q+0eSL80ilR1putcp/GMWl7TI
/IIh5pGmi/MU5HlviBMXdIqv42fprFApn+6U8KJulIduSafK7bUj7tKkomSDNofEBLvj7CdgCVTm
hTHCs4214liHE/5BF/HIRiC6UmhdB8pQjSezhlT4/dNf3MK+Dj3tMl8mVavFRtKMA8qAVfFU+O0v
dYm66rZdwBtZR3726dGxl66vpUjlSzfp36cB8TPJGmV25rVZVXilS7vcFEnIS30p/YxyJ9Tf0vLe
5I5EV5BLcTtfQ+AV+nUFmsTYXbu2XP7205n0v79idhYmpUYqg/7g3zdCmScv+mWyY0e0fUe3x2Us
bqZfEThkQBfiLlsVe//tWs3hUtRP3gSegazo3MxmAWQ2SEBCpZKeIUVfmlUxiWUWufcR8mO+/9qX
jgzVhGxsMdkwlJrtIIVYD6nrdZItYo6cWtj30iFceY/fj3Jp0X4dZXb+yjV6T9lsp4TfQ+W+Kf21
Xejicvm/xzDnYVpVh6XvokSwCy38qXnwQPp+Z+XNJhGsOwBJqyLvP75/pguVeEukuMA2RGXOoDtj
tk5EbPRKf+DVBcDEaVN41fzkvRmQwJimY/TjSgWYMDQmAuH2hz/C0bVAYRaxdKU0dikc/vpDZlNW
cnvd67qRh8/25meBJj6pXtKYiK35L0K2ryNNG+eXrcHzKjQKHiNJXOTLpFgW4q+o1p3v3+zF2f/l
xc72PsW1orGpebFKbSHY/ZEDB1Hrs6ZeiRauvbfZRleESparMeMMXr1UKwT4As7Id0F8Kzaf3z/S
5fn5z1yZLehgjOQkSxmqAl0R1Nm+HJH6IWQalGox6k5iyVcW9rWXOItKgI50QxgxIuwPWJ4vMkJk
SXpVlWHx/aNdXtv/Q9qVLUeO69gvUoQWipJeteTivWyXq10viip3WSu1718/h+47bZnWJOc6X7o6
IiMMgQQBkADOeVdN8CCYCXOAJQdBEXLEnjpuDkSg0yK4exCT6rXZCe6jLip1WRy8H5nVN1Ty8rQL
LFJ7iY7ydI3xnuwSaH+S57ptx/ivWmLzeEuzTMm5ETYGdVUgeKKI5max5EBJdokIPqQZ+1bBBC1u
XpgXm03Mr7W/G+2gYuri9BLK1BF8hBJhqBxTf7im0/ZCMevLGgQ1U6U+nBYj00dwEFWEQb3Fxk7N
NhDA0ToNYEh3iWvM1B5PS5IpJDiJQjUn9G5hfzpMmZghQrN6GzaKxPJk+gguwuiUdEhMSGmVH/bM
cGO8S2vMjBNDIkimDv+QlWfVABAEjBQIyjEBDtA9dLICJMNJgtOrJtNH8ApJZBNM9EFMYcbeiKnT
sX22VaAkJLISrUyS4BYKMBo4SwVJ5vJqAAqKaE9d930pZ/88jQTfQDCtnLYUFqc4L/1gu6T8yWc6
MWF+3gkS+0Aw8g/sCd4qNhnMp7kFcHcMcxsyQ9gMSijgo3IG3hOQln80hEytFmuwkMk4yg7ghHsG
7F9GA8dIjrm++8LarWQJ1tDVYViqHWSNNjJu5U+Rh25i3VbDt9NyNkPESo5gC+2YV3TUIYchOTKX
HPNmqS0bNNo8QSshgiFgpLEY2AIhi3JB4gTjYYDIjZnkAEmkiOUqynr0M1BImTErXANZvo+YWw2y
iCcTI8QFjI0ZmREjLc+NJxNQUB0QfNKXs3aFCiEB09hjV4/otLQxudeZuU8AaHJahEwNIRw4La1D
JYcIZQErVBi5VUK8Zhi/4gPet168LHdRTmhRYlOc1Ab5Q48oCsQAtBKgk/MrCpnoWlBxZ0I5/+Pp
TDvTyYgOJxCOvwCz5Bkwsi6TXcE3fSdaEv5XinAuQUtvJGqG3Qeijpe0vRuDEyYEqpmsUX57f94F
CQfTxmW3VLjzHJsSoBXfOloBvIeduWjCycQEuJM3KaRouuL1AJdtG/CujrEkhEpW7e19YRVCF9NO
x3qEFcQAresVjE6avzsA9GN0/CwjeGs+WwnKgd4T4m0VGe9gAXe496258lu0VZwW84k0ihenybsZ
vHGpruQwp0gyq8K6ocvpkgDxK1SbnZUp12mVwLzD5yxs90VlfQeyfygRLrGMt2eSlewJOHgdA2yc
HyV4jqE/tAJdDdPraQ1lQoQcrk/rdrF02Hk9gZkGg7CLVrhd+/O0FJld8K9YqYLCwzSQt+jTc171
FwwAu2H30DGZnW+H7n9Pk0gKBIBLezS4IBNV017JPHN5isnsJ90P5Aq787QSfMTclVE8zdigGOQU
k7pTu+uOPeTlw2kxsi0SPERTAdgJPMV4YZ4x8wzMdhQLPBDUB6fFbGcI70snuAj0DoaOwfiRoswz
+r/T6PG0AIkRvDVProxAsahWpToikaUDEgpw7D1wrkKgyk9AgDtPlBC7Y1pGhNbYGQWIVvl3p9LA
FHMdgS3hPDn6R7s2atb3WYitmUZcuqc7wF14OubfE9pIJEmMQKzUsWaxAIKD3WGa7gPzwgWHApDN
ZQ3JMjHcSFZ7VISzwZQaCgFt1E0TYJXBHWDgRrI/kmP6VkVbicnTGPA/EfYnUX6YYJBoEZWqHlAk
9x2RnVKZStwsV7IAkFEYNrfrLgaIH4coAX2FqQ/nhT5xDm2q+rpLGqg0D7q3TE9pE/oDuUwx7n+e
zQnuQFHDdGhtHKMa51Rz2F4DCB3w3Xw7+9Kd4V+PYAgeIa4p8My5SsaEt/5FuaZMlYyQSHyC+MQD
3PmRLQBv93u0t2jprwiwmWNve/YYn7ds4jNPBnI1veFpY1fdDiZGRoDoHNLbspT0s0nMjQguocWg
VtnwO1BS/nHIgQG1RtaaIBMhpPR2ai96zi9AMWB1taLak8p2B2BOnTY0ySEVW4PAGTWQBhhGfpJc
A43fHfou6OrfY/YdiZbEvcnsgKu8OqRhZBlLyFUCmYBXN1foEfJQdIuRQp5WSiZI8AYJQak9Urg3
MNGd0z5xSoXZelHN29NyZHsk5AZLZeiL8RYZpjgIxwHIWNcYgA3OkyL4ArMtGrrwFJGVrwrgeAwN
UFwYZT8tZWOUw8GQAlpEAP+gm+jg+Lg7GNYEhNvcYvTaTm7VjnmjWu3rDsWHwgFeHkrS90Qv0KCy
3Gd1/5va0w4oOL+qsUOnhwZEpQj8oCNKaEl6NbbZnozVQ8UKPLDZ309/6tb2rr9UOBoTBXkDUzvk
GOzZWF6cGRWgvHKVOZKsiUyQECgBn5cVsw1Bg3k/KcAks2MAjWno18kljUjbkkDEp9sOBQGxYEnR
xBS75yltVN1M2r2BB0lS3xogdDi9dFsWa2rvcgRbqtsZREsmNMod8L0Uv0cn36kV/dK6vUsRYkoU
NQYLC0QvVhHPmgAADvi9cryLk6fT6kiWTYwsQF6M7Rjdy8gwr/G86pXO6wTwWbI452kkBpZRjTqj
MiCoAvy3CpS6HExtaHyNrS+4rtUGiadQRZs0OEN5/lyBF4/eUPXVJld683B64bbc/lqM8fGwZ62R
9yHPNMGb5IE9wM2Ml5qCFU59yOaX07IkNieGGL0CqWDO3wuUDHScBsrfxUNWZmfuEP+KVXAhRmp0
bcWT2pZ3sAMHbbZ8o+4BYi/rp5VZHf99JcqcgOswKtgjFcj7GXsCC5o7VZdJ8nzewglOQR2TpMeQ
F5wCuomA7OomduhaINo7LUamjuATbKeNWVtBzNT+pZjHYWn2Y/ZLhVc9LYeferG6uLY5wStMNcua
HJS1vkG7oAUHJApKCRgqxj0A8xF0wLzzlf7qlUixlqCNjgowRohk5d8ToER6XQ9GqzqeVkyygOIA
Dk3BCUt410UY3oXN3aB2uIL8Sc48R6YQoNXccqaaRyOTgOlE5TNNKsgeztNFcAxGSjJ0n8EYavBD
hWbsz8sNCHLdOJbVEWSrJgTXbIximnNPB142IHpedVTbp+WPuvlKk8/aCATPMIdli4dRCNJm028t
AHzqnQdkTHDZPp5ePP7JJyxcrClFzZDYA0jhUKIHlDXHwlyeTkuQLZrgEqpK0VuDuwSLtC4GuF2l
iQKKyfFG9sor8driFJRBq0kvDEjKkKwvZuM34GipUok+MimCTzDKBrh+PFMvwl/FYAcqSAQ10H2f
XjXuwU7si1hMyrJ8ALMUdEmdEHWLb6b5J9QfUnDYGF0HoL4fp8VJgqsIrRFlSWli/BrBNcJFlx3q
QUV7DZ4q499mK5s+lKygWF0CfSHAPTDpiMfrwnU4NmF6z0mrzlNJcAuJ7qB0yUMemFOWGDMkYBAB
P50X179mKnmRkGkkOIYOrRpawf0cCGvdEmxKYcq8EPwop1WSHCXKP2MVxdlsq5HDbxE52Jj0Igcd
C6oM7BG8jGdK4l+ykjT0OknLCYuXA1LeiZ/16SY2H8dSkwRymd0JzsGu+/+UtOesg6mjJ+91Mf9K
orvxK007K5dKhZShqnPLBIEILJwAH5/W7gJ2cnt4Pb1DsmMrOIeyBUBQE/IdItTNgZk65d8sYx+1
GHJzDhXA1E7Lk1iEJcygaOVcWn2LfXLM+zm/qfXUj+x7zIJK3JFknyzh4RqkLoCi5XIm+kKm6z7p
val80gw0xtmyRpTNw8TRx1QbA2aG6Mb7ZckyqqA9pA4fehOMnqCtdWLZc6VMirBTfdGCBDoDaEsO
Ymh9eLYzFdjNzlf2510X0Y0DiEZRLIbx8oo+dSP4ykvg1h/i0JbkcxJtRP9N9bqsFY4F68T3JLuL
gXXXoKvvtLHJhOgfnUKl66BU79AoRqu/J/V3VT8p0Z/zRAhO21FAIqYrEJF2qW/GIIhECCe1rHdL
pongrzOFoQ6X8966XPWUZgjKGhiTybkLxj9j5UX1yiRJ18HGFGredGrnz1XxzZxlT/wbIAZ4B1tZ
meCtcWVIq3yEHMPoXjUgxQAA3mLsblrYRWxHT2OvXmT64M+kuzPV8Be4TST+Qbaggh8HHWkLWm58
wQQAvygFbQd6XzJH1v3A9+VTVrRSVHDikwL2xIYjO2nzU4hJ3hpMxucZoOAWqmgBBAc3QLA+ujHe
41W4h3H8ynPvasdEvw2+PDC8aBBjLnft8k1PftfxpT2cd5pEr62NwFwOKywX6E0Diz6Fabmrs+ez
VswSvEI6O1ZjcoivwrhTsj/M2pdgoDlPhuAWFiDrt4oO95blF2GSe1kFVsYzfY8lOAUznCt7cbAn
C0gn0xgjbwCUKr4yb7jeecEnAGJDCQuGPaHl76WNQWC5B1fjV9Kq93MiYjKaet8lFgOKSp4YF4lj
gMPrPrYu9Cx7ZKAqkezOZhKykiYc/n5mU+fkUGlwvpv0lw3+ZbMAmHz9lZ6x9doJxx/MaCa8Nnao
r+8Gu/FmsKyBqezMxRNcwFCMM2YFIUUz/yYNuZgW9JJP923bBFPWnxe4PwGxoKWTpQYsm6S6W/Y/
9Sn28+jh9PHZzN7eN8gWsreOmg6axnBEmYbRUtMAgn7tFnh8dkrq1rInBYk52IJDAB3KMA4q36UJ
MM3dY9RXAVEfmP14WiuZHMEpKAXmSt/Oa2jNPsmeau1VHTU3ldaZZIIExxDnoc6xe+AYlrsqq1yn
eBlBCqm2o8TyZIIE35CCxK0HcicGC9oavcSgyGDRjuRXvfGFKuDqINn8Q1aJCYDM9bnjgaGtQRJY
gkwJpKitI4Oil+kjOIbIKLPZmrkY+yZihwW0DUwDobFszkSSfYgIWX2na6XC04Ii/F2j/77RehfY
VWfujuAXOrNqCgvEauBve0mWAUxZe1qm3lQoEn8qUUdEYwdjHEZMLfgEbf4xVUC4sQF0KnWmks0R
kdc7BcTtdYRFo/0CFlV0k1bXIftZ9JJWCpk2gjsgrKs0pYUcVv5JDdDx4NmcWBJfwI/gicTQEXzB
lI1NBrIQ5FOJ+aiM4aGeR4kImR6CF2AYkoddcRH29zF+oOhS78v6PBsT8dDBOdTqPfcAIPRqyusC
8HggF5rsp7NcpyOc/3KsSZPyC8Ow3NXNrwXEXr2FSV4wVp4WtLlogMbQKKAHAE3Mf187GlVxkgrN
0oB07MDj+Vw7mJm2ZY0AMimCOmmU1HpEIYVx9ldwi03jrxL00Kd12YyiK10Eb2YWTjbkCaKoXoD3
yQT19whwXuqOeKHVI1nniUwnIdeZrUQdScdj9ngPPEa3sh4sS2IGMhmCR0vAPVSBpA9mABK4VHU8
UNW4hqzivS2FQwYBZuozDFo54L2X8sEiZ9a8mP5CAdxN2ufTmyMTwn9fGVqN6jBb+LRcBKygvlNd
poFdWvYsKpMiGFqnGdW82FDFVMsLlmBXqHG1hF/KQI33FRMsLQPvt074gFSZvw7Vrd2DMG76GbbH
WAZatek3V5IEK5vSWEtz7m80OtxbS3ppd8Zfp3dm+9i8KyMa2ciyxBihTIX6T8RuwujP4pTuOIP5
WnrxkWyQGDrnRW1D8P7i4lM+T8vfcziDok4yUy1ZMzFwgg+cKgZs2TcZqD315aIh2eH0msnUEGLm
QvI46vhMMKlAPg6S+ZG+AmP5tBBurJ9i5vveizGznSJtBNMZCnMaCdj0qNLf1GFgpJ8lQUC2YGLk
1CLMFjIIYk71C8+7PombL4zkAgzhf32MGDctgBWabQg7rmekflbimRTkoMmX2ihWYoTznzRgPyf8
abpEDwomZOtu9kHRBkrm1D+9OZJT4wguIGnjmkQlFKpQ+Z0cDJM5uZs2M0go72bt+2lhMksQvcCI
ZnGTH9GoRn/whdW+puSbDpbp02JkOgmeoCsycwLdOTZp+kmVyo16G2AMP5h9bwyyF6PTKoEI62M8
WOYuHQeAZeBe/WDXf4qMBopeuKYpy3BkgoS7dR46SqvwYQtmPC5oGV/sm4zGKNk2Z62epgo+Ych7
PdRnWERP/kqa1EUDnjeHmU+Kn1r8lRHd9/OkqUI+Xc+DgmcQCEvNPzRuLxDz3CX5W9caiW84bROA
hP24TzSyUkfnyYEV34P0swFnxmjfxxMnNr4/bX6yneJOd5Ui2PHURTM/UqVZuip5aAf1MNRXA1WO
pwWd9t6ayj9kJQhEvmx0ePhWzNY1K6Cx2rWbKn/OkyJ4CIJmxbQukfTa8XKpO3EAFscDutYlqyZT
RvANTVdr+dJAmRAPVGC8xzMBmCz17+cpI7gGNKdnycSvvEWbeqoTu2hTdtFsLTlDEmVECLasbK04
TmACI947TJp4vHkjxBTOaW34mvzfkVV7g5ZdGUCV0cQBMwOcT3RtzLE7TbeTbbhV/ZCMtgdazrPS
Be2tPrSS11d51oYl74i3gRCw5PsOQ3P6EJ9n12+oNysxWj8oU86LFko6PwAV8Uad+1eFsC898/4b
ZbU3mqqVHJs21pJwfJIkndyo+4kZXreZHk/vkcwU+O8rIZZZ0YHw45MAP6nUIi8F73YLNILTYjah
gFaeVBwLjhMV8N08I1WBFNUcx5sE/AK1z3RX2XNaREfWQChxc29YwyvF6jhVdMYP7JiFwPM76Esa
GArw+FJJHiwTJHiGli5TldQQFKJ1bKCNR+xfBnk0U1nVTyZIcA4DMYas5nmDwoCmCxJpvF4vveXF
mSU5uBJJ4pywQrRZ0wksfEhUT4tKsJ9/d/CmoIeyxwSZJCFtmC211FsLR1aHAejjtdHlmDw9trKx
n205FKwBFlB0DXFQGKOmAyv4S888JN5ilF5VvxT1JZlkU8F8Ez77vHdBQsbQ05ElxIQga9QDzGtc
5GocDKWxb2wagTUYrRWjMwTgHpZkytsH+V2wkEGoRZVFAy+y902yI3oKhrysvZ1n9UuB8F2O4DAI
LZluF5BToQm4pTcJekDr9Pm0u9hMh0BjQ208lFBNhDDkKCIWm9Gl5CTEjVF8JBlSiO5PChSOtJkk
5r65dO/SxNsyqUNSgy4ZT8AzyCej1E0AkrtEX6oPrsQIth7lTqxMhLdead8S9sMoSj/GC30Rfqnb
ZiVI/+jTF9Jqk+VAUK1dzPFf1jQj/UrcHMN7p7dJtnCCsU91gSEO3gNqmKnboiPcGYgf9+zM/RFM
O6VtghZJPsaL5iQF7oi7psr8Ula0WjbBsmc1DWOTT4rEvfqct+GRKd11TKRtKrJV475qFZnAU8hq
0kGd/NgugOH5FRc/Cx9U5wCPhIlgXiD4BxRaVrmRCRZS5WUAheYb/stInhfdcM3ml7QCIZMhRMO4
t5t06LGIepH5zPxR6JNnS3HR3yLQJze72ishFhpxgb3ijfvqRQeyeePJwAhMYVL0rvmgJtxl+y6Y
8L+YwFwQWeL+938o68AOLrFObn3/96eAweTjdi6V2hoGt86iwYhCot33fSOpU26SMFCHIHKhJxhg
84KMqUqdgTrtP8CfYCZwE1AAs6MRqJcy9NjNLioKfklgK6mORUUk6HkynYXlpQpg7WWnB0mAlF0/
dgHZqYf2h4x5Ziswg/5EA5Y+ZhhVsTICbP14oChZARHSfA7rv7J52jc9RrSl+GFb+7SWJBy7MJ9a
0mud6k/R99y03c6RuUOZLsL5KinteovvEvJnL1WXgFYmJn8Mt1OK4LTnlSkjHLPBntHSHUKZjGUu
MX83oayVbVsC2MhgcboFItyPZg1rTMoZgd7XAc9p5VpAQslj5dZyobkVLQPU0k3DFqJHaRDMkoE3
2F8yxNq6L3b5AlYuvcTlutmfXq+3BE88pWthXN2V002zYVh0B8KUy+KK3aAKv1wlU1A9RN+qQ3yj
XNDLGLAXl/Fl/ZhegtWvvdU7V0bJ+BmwBjmNRTiTCofI/bSqdleAyVypwfFdOvZz0wMGVVtAJ95q
VsFcLWLFIcuc6ohp6zSYZmW50cupfj29GNKvEFbeWoxGYQO+Ij6G+/Ki9JjX76qbTopY/MmIuLoW
WENNTcNGi0YUqeNkh7oGdafyL2aOl6iPStzvp1TxTQTSektF/44tOhA2KzRGM+Tk6zNG+gogb0xX
rf6S6lqgZpbEjD47YkGa4ES6Vp0YUAomkIRzKG/NjeCIOYx3sTePp3fp0/EQRAneZKnDuDUUdcLA
L1Ctkrb8ZRbGsx1lSBlZea5igkOxFH1ExQiKZbQZDiTt8kObtBMAA5fhKhmZ9jxinS+UogTCd69j
iDZRSoys9E764zy9hdAeLSOekstl8kezir1sqf8aWuU4WzWMVZdhZG4b6L/WI6b+GmBaLEuBsB53
GKYutxXYy0/rIxMhpP36kGkNwYUG2MP0pxM539r0v552/2gqjuirSaNM7QJTUWvyUNWdB3Lv/aLq
ntLJMhFudR/8KBcF7gDOu+HYwN7+6EdJZM8VQCcmZAfdVTx4/X1pebmvBB1oMKYn1a8u2tYPLxup
L/mcmAiihQMxxxZL8LoHwwD6efdYIMnrQfEz+6pbeebd6V37TAIvSBMORIV8oV8qffLDn/a+uwOx
KUD7Ew9QZkgr3cYDma3Ek32GlRdECpafkilRYudNQdt08Tofj64zOy4L+OVgCBLN9COv8hIpXYxs
bcUE0+l1qkwMooFo/4sE0+GFuOFLCj3l3DRcjRMmJE7kO/VITIbRURA2NUfjkO2NPTgFDzK0/E83
Eb6ayJVByU41w9D576uIjyb/dLIqY/LTSd/reRuEmerNUtZjfnxFbbgIPFQYyGCpEEvhj7Whs5MZ
LZ41oA6VjuSPxQhWdoLnYV9rIiVolKrwWKJUgZKw/PuM04mXk1mRlWU3DcjWHIfalgkqaxHlkYGh
lIFofcYuIuTineHAgvA4wHQMfY+7kW+C+5zcS04K1/DTCvD8nSCNs0EL8HGhk3rKgH/F0Hy6N3f/
MPG04FnvfURgN/F1yXvrlgfCUqOLhnJiTHGCDZymfe9oyuTbZWY91TQaPLNdflm1phxJbUQXtULU
o0THzV0mBASVoMG0Qbv+UceSYe/bMIOvuUgO7Gfsd+Aw1LzlutrH+9OytuKFvRLFf1/ZLfqQZqdw
YFBZSA+Zle/KTqaNTIRwNIxuSBnj2mSN2wdAm3Rz9Ix5ILAB5gLolPWD3LttHUfbVMHujkOC+rKw
gkOm10zlapnjXy1ahsroso5ll5Y33pFPtriSIixe3Cf2QuuYN0K72q3VuyPZhdfJjT364TfbvMyP
zZG8UQ0lVwzToxlIIzATkh44CXu2kw2w8yBx6nOEhaZtpqjZAKUT/VZznhM8YTU/NCfI8FrhlN3u
tOVsxqz1GgvB2dIxagRmY26l2FQPV8OcvrHFEQdsf2wXpqAj3skc7WbwsDGoo9sEZDvwth8tVqv1
cTaqCenHBXklXhZgnjl8pn7Z+MlzFXmRjMti035XAoV8p13MMitipFTK3FtXYZ0VgVKOsmaazzUr
RJC1XoLJjgZbctWekbkFy24ODD8BvY3jtTue8DfX0svhtrW8r6NgvABAmwFQAnmckjveTzt2jz5+
X/HGO/WhC1SfXip+7/0/6M22QvJaU8FOp6oYiolAsrrPj91VfTPudeKSoIVn2IW+sQ9fMICYOt54
21zn15ok2ZIpLtpthDKAVsCA0AfBG2PH4YJiCCAOiDFSV1Mb3UBPu6LsAOvaSV4hZLKFrLLV8mSo
Z6jem1XqDoV9UdmDF5rqAfihaJYZ9opZSHrBtw8q1fBYSAxbtd4u6CsfTw2ammY9TmDOHgP7td/3
0UXmTZ6+6/Z96yUgENvLeHv4In7yRSuZwilt88XMZwaZXcy8LNvXKqrK2WVCZVeEzXxgJUg4nU7L
zAZY09yMjd30mAUl+KOVYNzpcEHWFHqg43yUeD7+N08p9+moOpGhEchsfNq41m45UF/5CafvMh80
X75EnGwthZOaGJYyMxXiyL47JsGiullzZc6vNShj5x34h+ejrSZuHKS9L4sp2+52tb7CYQUHgpUq
xpvw8analXugJbraK3ifkKz/131d3AeuhAlHc2mMoYm4pS567Rnjnyq/YSBG6AbZkdjMD1aChHMI
cu5UTWP4AH67G8LvFhSj4MKm7aFivuaZaBIAfYpMv7fGg1OWw/3D6iiSwSaRw601PXZHjq/W66Ov
HZxgQn4XN3iIdluTeBh78BovnTxp9JQdFyF9VjN1rhwLHwACOvM+fkbp0c32rY+58iVgviLd0u24
9r7UYnm/L8paN3PsKb1eds0jpjx9wNu7RuNiZgiUwP91heTNhuDndAMseCCR/rjE45KpoDTATazV
Fsax9CPLa/Iq6iTHctOELFRJQJZrEM0UnADGIuFw0ZIKpPHmQU/vmiK/J/a302efH+1P9rISIhz9
Ie2aSc0hxCqfbatzmRTVXKaGcL4jpdG7JYIEO838WtHB3vMj6SUhd9ODrdQQzrWFTgSbEgjRnHK+
jgvH1ZZvmPYsDsNSPZ5esm2PZWsgm9Rt1HjEOZuw6XtFT3ueIOZ/lxcxuFM5B3zyXFz8P94yNu9q
K2mCJwESyKgNFNJwpMO9eQiPP4hb4HVbRswu1UvwHWbZ6EytIInso4Niu+kbq6PtxpdlD/472Tna
NAzb1E2gfBJHF/PsUKMR2AHhKcL+V4PZDgx4uR2A7CS7temQVmKE42qrRbrUKdzDPwzJuV96aQgo
aJd7RP7SzWSVoM1ndTzd/6uZcHJT8EyCbfstpOV3LBgOL9lR35FDtJM+ssm0E87v5CRW0fFMYfS0
XRK5sTcdwC+P1q3AeuXazTKRm8m1bePdQNdti4pEAV1cKKYWtf8kC+2+O4y7+KBK37tkYgTFjLg3
rCz/j5hi1x0alGxB+nz4ink4qNiCKVhHxUWIV52ealXDc59/zCMJ4gfnPkHyym+YNJU+ixqbGTqI
fnAHsCgxxFctjE/XfaghMyhMMzmo4JA9jrRXb0i5JBc9zak/d9qj2tPeU0aaXIwD+o2TucwOHYb6
lHDsbsZa/54t0T0M23GNuaQ3YAHXvbFq8czJqsw3lVRFCZISzywsbQ8W2CeVOpmbLSn1SttUPNop
tetoyUsyK/GRZIbmpWX9p0sJC2JwfPvzpKsXcaXpbpr12sE0gTZyeun5Dn4KPauFEAKDPcchcDlw
7XU09k0j5V2X/ddQLTxUr0QIYWGkRZe1NW5DtqrPwbhUWqCHZF9HA/NPK/PWgPlZGxSYqWbiNU+k
kC3GEnRhPbSJ890/tLjGIX4A/ow7vI4+3dVXPP2JA1nGt7WKjqrjmg0T1pBXfsxGnDZnFRDAJx+V
NE/J/2RRupOotuWo1yKEI1I5dt7GPC6w2eWP3MWO7VkavMy4AnV7x1euKun1buuUvMv8NOmRt4xZ
fcZdqGU9Z+Mur9Ofs427JAFVmhph5iOT3Jw3wx/woVHPVolJdXE6IlPBUENnCzvYHHHzeqx2UZB4
drYzZxeRaS9zPZsqruQJHm60hmwZO3vCxNmQeaGtxFeKqpRPeV43izvr0ZS446SFAfpkB5myW3Fj
raxw+KbJWDR7gLL5lbaLaZAF8Y4XZep4n7qZP7qysLGVoTkaTgce9A0dAGAf7bSYLaWvOAy6klqX
40Q9MH40TeMx1srsdev2vBYlnPp4KEIjsSBq2Bmg8dUuQ9/x7Nv6SA6OP0kyz81g7yBDxyMwoiLy
9I+KtVmtK4TwB3wjPgC6+ILtjSLf5f3vMoy9MDJcbQzGWL9LuvFw+mTy1E/0OWvRgqJ44RrRROBM
fqWNj80yozOsZTbGHwzcbatoZ+WygunmLq6UFZLReEm1MgfiOiARf0btXRLG7lw/h7nk+ixTTHBq
89DHRqVjTRlmBZS43GUZicC9lT7rTPOAROKdXshND2fwaXYUfOBRBLVGsGVWNEYNT3U6+4bAC7gM
xAoHp6+M/WlR225mJUvQzelCLQKQzuQbt85tckBRC7eHGrNLPvMLT/a2s6kZCj3oeQKxuSZWJxvS
F1ka4rJK2I9keHTwX9kE1uYFHL18lBq4DmmmJmikGGOv1DEuX/GxONILY1fttEteXR4CMGjKHeem
Ea7kCfHINoHQoNuQ1zjfq7jeKSBPTVXTi2JDEtU/N2YigVipJr4tMDrrNfAE+WvGiOfbi/Aa/wS8
S0b5DkAkoCsYnr1jj7wSWXYuCO9kG7htL8RSHQdbiPxUeOicCB4CSrRA+xMe7c2r5WCqXnQ17wwQ
0pvgrXiU2Ofm2VvJE+5L4ZDmQ84bdTrf3i8+AoMfhxjydVl0wAik87M+wlD38XRRhAdDNueyba/v
2gpXp9bGOGTTQ1tnQAmvTbXbtCy9eAZlz2k9N/OmlZpi9O2ixmIxb4io0r1Wm7ezg907LWPzNc5Z
CRFiQ2hguEDhbUgo1+/t68GPDvkOevWp25UouqKIfdXsze5WFm3fztyn0LCSLISG2qyGLOU9NG1A
98VjBnK8oN5n+/H5xQJk4C5EL0T8bTQO32QF381qANosHQtdNRqFP/0YEDurCosmQ4wYvRGFLFdH
cpFEaMrL0BGuBb3iy98SNo12JVNY6HqJDCsPKSJhjTHDqKoxC1ih/lJdKUuzG3r6/Ss7uxIorG9M
l2LIdYTeOLyujtXuWHqOp/aumx0LPAqi6pwG8qrzZqvjem2FQDXUyYjnJ6yt5SzdPrTs/IB7uvlt
aoD/hVsfu3KmxIpdNkyLr6NF2O1YE0oubtyfC7aFsSPDsuDwdfRDCro7jCq4b3aj34Cb0F9A4JGw
g6GEL+BJjV27H1+aepBw+m1ssEWRPeKWbqu456gfjcpOjNKx5mL0kyyb4O7tqQuMgfSuDc6oH2So
wsvaSJO9ZJv5nxVVxTsvukBsS8Mcs2DLzZKR1iLJyOGme7KM1455OZW6ChrlsXd1+zA0Rz1LdyGR
od9s+X0LbWkYrsLjn4XWn48a6/UyTmEL0WQf3wHK41D9aH0Vby3xxSgvAW3kzB+kCX4XTFgkrP6R
xm6K3XQYLhaPO4kKL+hS78T/2qdlXekmLGtuqoppdG+6jU9cGvFbdNigOxtVH+couyNvBJUPygne
AQ8bRuH0EMfU3s/nq8X0w3YITtsK/+ZTOgmnApUXB5T1ENLod1MOKGUls2QjyFsybBVDDAYu/LAK
IfNhjl4tcRKNfjpjfHH6K4pyiRb8K0UtVhJs4Zx1CaVZySUsmf6tSWvXzh8VRg/lQCQBeGtT0DHu
oJna4VNxgn07dh06SacMIKuwvXZuv2e9cwF2aomz2jxHtkUgysLVEy1dH8+RU6BhOwPxlg+qWxUX
sn2147np2KBJpvx/hKKt+GetBQqbtMQGy8H+N76V/izjStF4CbdG+Q8PJk3q/1OVkp6pTdt411ME
pR6zNImBMzYCXshF5S3vLwCsGiDi7wqMDGVAtsMFI/Gl+emmxazkCvlpGOdjpqqQ2wbabvxZ3itw
iQGvWC+Nq/b7fMEyz4fiRVZqlCksGJDatWzgbLJ+NmZ3Kjq9iriSGA/fqk+nYaWb4BXTdOyBAwYR
vE9uOTSHeUd38h65rWxtbTLim7CDGIYyE+QQ0wX3DG+YKS/0QHOHQ8eA6en2OxtvUMuf7DmTNjxt
XXIg3UZvKUVUp2I8z40yLoxCRZAz0GK97+PYY6Pt4+0ED3213+SuHd8zK3UJ+rxGgDy1QWx78/+Q
dl3LdeNI9ItYxQCmV4bLG5Sz/cKyLQ8zCebw9Xsg74woiHPh9T7IZZer1ATQ6G50OMfrUMMWqtP2
lr9/DBfhVHIcWUuIj8EmLFcJvqUP7wcTMQZCZ1ZITurWG6qTbYAh+Xqi8y+9FlZW3hpqP5/9+4dw
dmNqgNcVN8sImO+9BpCr2qdvEW19V32TnBZ1luhC/TK48m5+SO/MGZxf1216objMqIg82NYb+8MZ
8UalkmlUWNgWEAjOTooC96ENJDdxc5R42MUWbsBWRnstkn/7jjQ0Ct2cR0/rUCO7sdBVqGLmW8cz
1HAXuOykviTkLtLxSTvVEyvmpmVBldUi6I3VMbz30XJbUYdW41QZQQ/bZicpneZbEGuaxxK3Mhjk
WBEkRTc9kgVCPxlpPMwmcgZlMHEJ4gyGWw+zyulpdoVhsQPpK9EE8PZpriRxdsUinTmMts6UHO9C
w4nU6yG+YvrNqlwjpehZFZnLbSOzEsrs6ao1pCwIYGhnAw4iBhmevuzpBfryXNbkY1LMO6DUg3JS
XPy0imvjevK7QPyA2QrjURn9Z4vZEay+Ab1URl8r2OKlrpbXJDHsq3aSiZ91NgnkIiy+LbRaBJGG
uvVgWUvlFKlsosbQQGqNUHr2rSel26NPH63C1ZXhTjug3xQYEUjc4pDd6G7nm8fOzdAlmN1Ii9s1
rnj4Y9N1IUXNwhFbkXnNxuSHpEU9tiFsqsfWaq9BTSfiodtctK0T1UIxA00k3HHnSkJDPYeMvh+C
uOr39iz/oP28SxN6RafSm0Lt5/8eAqNoAzRNzL4C54Cz3Xk/DZgoy5B0mPNT2OjHmuointitS7qW
wZnlZG7KeWIy4ly5TBo05Wn2vkw1//xStmyPLQPdVCW6pdq8T2znUFnSMEKzrGbNB9UsVS9u5+xV
qwblZumrWPR82LQJkIM3JnKOKEFxFr7QBswdZhUm/4LkirX8ZcHgLu7kI3XyG4nhLT8LDcQ8CUaj
8QcX6Etg0QoLpNdxJzqMrbAyfn9ognZ/fh/fiAJ4N7qWw4WH1tDnspbjvEDklTndpNqXaZSrATU6
6yWbhtkxzEm6Gvs6OmRSPhwkZVJPZhu/NukS+VEOAMPampSjZUeG3+lFt69K615Bwn6XFrYS0CSO
wBZsxddUHfFWbvOfsRLLN5k2fA2npnIGHVlKgnnKnbpMs5vVLS53bJWgrwN0dUw7U9lRCt4JYs9G
0JdSAvAtAk8X1kgj2fhnU9rgv+gHwzUWTQ7GmbRu3mgADO4fawPDxGph3sdpOe3GMSsOXRN+zfMU
hZi6rN0xRttxp6PUNksNWCe65UtbjKobhkPvZLQF8jhYggEXs3Txz7SevtM27o4lpvATZ9BAhaFL
JsosUWaOjgbW79zRl1FPXDUG4mpjZ9+kulR3509tyz6hsKSiKcLUFTTnfDTTjdYrQyrBYCpROAd9
o51GtCoLgutNh4SpfEzaKOhxI7wKxlIltVkcQzXul5f2Kb0ZDt21so+98FWbveowg4rP6dwOLYto
5zucX+Lmu3AtnVNMgCnFhooiK9qqoHQYjsaj0HAsx9rXsSP2fJ9HtonMMAj+WS23p7hrROotyMss
V3PSy8ajg4P2cLdyjdRZKjQtEkfehSck8m6lIPfpJSp43vlVb1rP1UdwgQdB8cm0enyEOT0v7X2E
npBJRKW3GTmvV8p5HoRspS61ENL62dVykRmODmQLN9nreEORGx0NUaw2hL7i2mV0Lw81eqPi2/YU
7USATEIdYxuyCjgSOV0qg+26fJwXN3bbR3pdP5LUMTzrHgy9/YV97G6z++ga11IELLx5jVa7zcUd
oVHXLVhUsNtG5yiD6ubd/8y6x2kV53IXI6pBZw4RTfyo5Q8d/ZFkgg54kc5wHhfdh0tksGvawfNV
xwwdA6K55a1YZa0xnO+rFn0xCgoRY6/46DdKgqUMd5h8gxUedeDwAFotmkS1pm2X+34+/JhoPRha
EWnYPFT3YK391o0AcOVEAStyWSd0u4vun0Aj+HJsHIWqtrDj0par3LzN59vz91v0+zkjsyhmOhVM
3UmzQ97a7YkIQ3TzWbg6K352sA1ttNqOEGFdkuN4xwZqlsB41f3ON3bLI/K3XrPTD4YgIBNo4adw
1p6zfpwhtpWv1fQHmkgSRQRlK5LB/n9lLGIzNrKY6QPpVDdm7ahAXDT/5Jm53kDOKpRhhYyZBClz
rjqqfmWBfwTEw/+fInB2IVkkm5TMu4GVyKnq2RU3dot0jbMLeJrrcq1ABHoW91N6SCaRWRBeUM4u
ZHgajkXNVkFGV9JVZ24eNTXywjnCP0tX6fJDTvtgykNnpNZBNlQ3k76c30qBceK5m/uQVOCfxUck
00Ol6EFOq31TPckZuYjV0xgawXl5/xKZaBYYFFD7QS38oxpKwxRVuT2OuGERQ5dERyZikzI94E3u
0kCYOd5W+3/kfRrfWjLTkJLpLfsIbgI3umuR32Kpv2lBg+r3BBsMDC9xkx9Twk9vA0Dl/Hehb61V
q/umKQOJFBWC7WT6ScqicAH2/1KM9YybNxkXelT7/9/e8lUHdZrlSSdIaoWXyo49+wen9VilK0Iy
U5Ry2dhYS1bQZocCIh7E/KCAIg9ZOdt4gheWjsE4ta/AoK7MB7sEncH5hW1cRvSwqrpu6wDWkk0u
sINwzMramAsuZ/0qZyn46Om8hI1r8EEC+4LVYfVyTdtGs0dvrnuE6iFmSV2ALaWpgy4H9dA09vK4
9JIVeaTOhE0F29LRzIbGaRRXDM5otnFTA5sFlzA9SC/Twxj0l9XlcMqf85N+mz20D9OV8ZwHxiP5
gwgL636XzFnS1CjsOQolpM2W65leVPJNRy/Ob+1WlPpBBmdK0wnA9ikzMcDJ+DHmTnTqrvP75nn+
ol3Sp+GJ3lUeeZY85VVEFcH2jbuCHyRztkYt8TYzw3D0zBBpXO05je57aXaqYXd+iSp7Tp0RxHMj
AsyuG6LobYmDN1wMh/62v2wvpavyOdzpl8px8tELc9ffN2i0VYBEJAtuyOZlfD9HnjZRGxvJACo4
8mHq7Yi+EOuqEvFtK2y3zi2SC7/6Zq7qtsQigTvyZL6QJ/M5OkaPaPcZX1BCuYlPQFr5Ou7l22r/
J/PW66PkTYCi5FJNmbNs/e6CNE7+Wh/L6zh2un2dOtJldDNf9A8Ae5kAY5GLWii3fDXSSAaAdGB/
AIDG3dAkVay4UpGtb30rCIPCj3w9cnTfxlNW/W7/SSgNeTYDwMVkl61y99I2kbmoItR1cyNxrORn
PlaCvPGGe/oggbuVRjT2tplDQmHbh4HmB1IlJzu2C8eYxkOitYfzd2TzLq5WxN1FFKozBJ+oAlYx
vZwzuh+b5rKZ/DgMH85L2mpaXi+NT72Uw7gA8xuiLLhBVq1VqSPfm4Hq0eDPLOj7ujQu09KXU6ao
KBN5RjYbbrKo1I8Vw3Z6pP8EaCpbsdOHhXE3UA3DrE9nLIzNQxFAOcVe9KgAkafY5ZeVoGC06XRX
C+OcriqngCmeoCCgYfRtywgiIT3VptWCuwNeusLmhTid0Ooiz4qIHZSc+V321a76oFxET5KtRx3a
qv4Rw8e4YTXIEjig0bzSuyDyS+76KyNyazfyyaH20iv9r/aV3llo5hNOYG0lxj7I5tRDkqwe6AFY
IsZE9yYpPdW6NGL6VxZ3rhX212r5aozXZX0PaF4HIF7unBylvHUmHX8Fyc2cyJgtLfdWC3szN8sX
BWCDSj965++M4CT46mBSjNIkSdgiM/xGpRNebTq5Py9i0wDoBtLlaLHHIAqnT9WcFlP8JmLSgb+a
uEqZOr2xOCYRLGYLW8kC+M8/ophqr6I52iiaUbBuEdakGVNU+F1mBlgvelq75TfVW36KG782ozgD
BQcF/dmIU7kFEjUaShmoZxhppjfAqe5dNZ/9Og1vsoTuqzjZJU0oIo3Z9kwrqdxaJUwxDlSHVCTc
p52+Ux7SneRbpTPuyC55SYRZVqFEpkur3W1anVpSQdGOmrsGYKSW0kn8JKhsZ94pmOcBlMIfZJbQ
t/W+tZz7zZWx1eMcIocQYE7T98n2zyvnpjcEtClm23RiWvw4et1NAAazMJCJSM43bVKAPlf9Og/0
JcnTyKEzqiXnJW5eB+BgGihEsLkMbhfx8s/H2SiRPgWwGob782Ok9BdRQwXTJltdtRjnfxfE7d2g
tLQxQLXhmZ3Z/UWrPt7REZPqU2mQE1maZt+0xuBZcC539YL4qekbUT/6pnlZfQMXzhSkaQdSY7E9
tY663e6lKT2CZkYQY4jEcDFNZYchjSss1dAedPrcZxeR/P38sbHr9CkIZqiwNiZqUT3lKovTtGh1
VENEnNcnPZPA2iVqh9lehYnnJXwiWgg5OzLPkd5FFSYS1TzUdrVcXsQlBXn01AtUcPsmI5T8WxJn
O6IFFAyozP0aAKnuUDXfhw+dUx3kiw7QRebr+b0TLYz9/8pwtH1fW8aMhVXjt0YGHEMYzKNAhnBN
nLq3ZYOLbEPImDxr9cEIkn127PZDuleLLwzvpQlEKC9smz7rxPs2cto9ELQWpxHGOXP6heBmEVT2
zu/cpmtZHRSn2ONAzcUYcVCDYTVArIlvcgTwe4sOt0YDRte2k/ZSlIrS4ZsHBl+G7nB0agOn4+OB
paYaFTRl47eNcTBICQLpebkbq+Xx/PK2bdRKEKcZZW7EVS7j0ACzjwbtLGCQE+OhE1bsWUT56ahW
gjjtkFMVUNkKBJkhfgbDyazZ7/rIGQvQzQCzJsEs0BCKqPG2nyQruZyKoJ+kCekCubozeMpFi2EV
NLK68Undi7RRKItTFj0327zNJpZNmn3iIp7EcIpyBMLjSdQAsf0iWa2Li+ALRa2rbMC6SGAcJSf9
EfmZO7jI1EUYKhaBeAj0kS9pwUknlh1DH03Qu9FvMwH6+PDzvC5u+mWG6Qj8eeDj8SPnednQAiDV
sL7pqDihGmZOEnekdCJdihxMBBnfzgvctlgridweAkBZbe0Cl1s+9k9sFmJ4tl09SO8YymH/LEIm
2X4O/SPP5KdN8jSLqrGDPN15wVaqDggt3OJycmxfuV3YzB96xrxxL0RXFqzUlLnHkIpKaBk1b5IR
cPzFGi3D1wSDU/WDii5qIULCvwg0gQEKI8Yg5T8asLIvZ1IYCOvYQwAwxG8OjsDBdVfIVQXLl/NH
uekI0Gz8tzjOXprSILdqDv3skeRHPhDPGxFvwb/cuHcZnKm0KamJxO4AW1J/xSzJuKsPjVPsIiGK
zba5fBfGmUuz1818VtmBkZEGRRuT3Zxo2ZeW9oaJAVE5XnwLQCaZA8hZ47tZa8J20k3Xt9pTznIq
fQFwDrbetHkAj58jEQyjzfu+29tR4yatyNUKdYYznwrJ1SxOseYObR3pK1PS6CdT0vClc+d9IYLx
EC2Qu/4mmRtlfoPg0yS/bDNXSwwHwClOq36hdHLtStRlKJDIA6kDF5RQ2mJLtfG+08EI3R9TQg5V
9E2S5H3eiFCKts32P1rED/k2w2jV9ohbiAe7B0by67GaToAfezx/+7Za/XHH3+Vw6bFQrWQrLLEu
8NapHt6nF7bzlU2GRkfpCsSJOyDoXisuwP5aCsgn0SN1c5kMdgIVKsUgJnczCzPUonoq8PoApeFU
v/b9vs0ezq9x27mvhHA3MlYAO24MEMKuPwOOjY7lqTqwIRQhu8ymnmDCF8EfYa9i7iZQeYgVMuOt
wxq5GetRuwwuAx5W3Mbp/NBhwwCDBLKva7M5zsIBY3ZefLDGZu4xuWFris4nVHR90rSwz1lwoe0w
fFm7SPa/LC6wZpDvVP533kMiv834/y2PM99S2xQZCg0sCk32CHaLYMBiw+sEtenKkw6p6GJs2pr1
CjmVyWrTrNUWEv8LAu5Hhkv3nW8fC+Sq+324CB4SWx5qLZBTn8EyB5UaEGgYO7SuOgb6xgQaygzy
uVPjDDYJ4xET5xDReRgJX5z6afZLL991MfBxf5q4hibmevdi6ELhbnL6aiQkMUEl+utuMGzj5RRj
Dr24kIJi158kQWFTtJec4VaUujRLttBouGswt0L0XLCXmxbt/bjQOP0xfqGTRvuCQsSiPWZ660fl
dB0bnSsNsa9V/cvYPVV55MrhtYJ+obRNTnXVPPVhHNQL0snDbRTmQSy1rlQcm+VFcNJbBm/9dVw4
l8lGnJsUtig9RECvL4IJJAiNz9opELgC//NuGQOFOs0flePWkjlL31SAObWYGqcXxVO0L5HxTEa3
O7IuLRpoX7Lv55cqWikXR4bDoBpLgT7vSKEX4WB+mWfzeixVgUYJNBjt8h/PO0wxPFyBzQLWHTBb
w9voRvuDdXB0LvkOQGmBOdiK79b7yNmfKdHJlFc4QUSU5lWkJgBpAxCNa0bmfGEZxrOGSSSvxOvE
IcSyBbu6GcuuxXPWqCybuhpsLJdxGxEoUH4q4VzQBwTKDt07f4Zbo6sr827InGEyCnVY5gbS2Cwn
IJp2ZurG+htbB5taje7pcClqPzpvI8A78fFApSWiXaRCpt1NDiYAXMxbBv/nujg7RIfaKDoUVxD2
aLv5ie3j4Uf6ZAfI8T6KyxwiJeU7qiYJaMpL97aPYZD+yHdJYF7qvgF2YHWvhq5ISUVW8C0mWuUN
gUo1lPkMgSzmWbzW7RS3rp0ZVFz203QqjvEOEGPw1wf2ikyMxOuFwRA7qH/3ap8GunUlW8Bfgm/I
NbSAGipYwGLXjBWHjtRtixr0u6JqLzOf50RyRmdM9WGoMpxrHbsUfXLhYS6RW5F3lZd//aNMzuou
vt2e1SanzZKWYQRpo5tcRXvWua/djaygc/kb8wKitXGGh1q9RTEyg/RD7FRP6uy0TwuQGKIn+2UM
EHe5GCtffOLRbK/dss5Acbi+HacAzhApdqR5bM4caPGYoN2BZfJp9VJK2mXd01Mb9ifZHmdHo3q+
+6OLaqFqYCPSVC3Oa01qSqNURWppdOsnRqcT3VoecegT2eElu5tPokrCv1zVd4mcCk3GmNE+fJM4
+izBHx21u18JfgZzJMp/bBZeARr8zwo5/xWXepzFbIUk6GuXMFAeNxuBBDSCDCnz8kes0xM1Iv6L
YX+XyilT0aQpaK4gFaPbD9G+D6pHCRcleWD7SgPpIEyhbZv1d4mc41K1vEoSJpGlc8lfb4gAqWNj
vDJ61XwagGJX5EnYr/xsDd5FcuqKSS2U1HMmEt2YTpzk+0rCDFEW3eqdKcwyMcU4J43zW3YyNPFc
/jdxVt2xZ6YO4Fg7aK5+R3E29xP9wKiaK2jU0DgXtshpmiiscBcB8caPxzS/NOrZEoRXmzf+XQqf
PkaLddfnHarIk059G1h7GIN3EuUH0N2cula889ddsCZ+GqI2k0wKSxjUTmp3tdb2jkxySxDAbd9w
wKdrMgAadZkPahYj72ophlo0SHgMB3ZQ9MQynJrPMpwiQiehPE4x5pwOAEqof/liesMyqvLNj+rw
1vwXmA/n93A7Qlwtj1eMsrOoHOLIQAV6GK+SY+HKjEzXpcffAAXY1Pp3aXxkk0UZEuMaFsee4+ER
MAgntpl2kO5/azPZ8+3TLVNVVJKBXwhAMW4z+6WQhlAHrK7ujP5wSI4m5kzYoKqIn3IzbaSsJHH7
mGR90SqJzAzzcNHDwy5BfWDPtEj4pth2Au+y+GvW6iChUN4w8S/b4+zCx+9qd5Ad4qk/mCuvrsU8
dZuXTdWB2YUQXwZSMHZ6Fb1oFoqjSoKaVzGgKFS0oFBPo1nQEbf5CnwXwqtHKKWkalXkF4v0WdXv
q/AyL/5PEdyTGqPAxpRRiMjj0muU0NHQywquDf9P7pWKRCXSesi08ppXYeqthCXENT4uu2SfHG13
CbQjA3YT85Kwzf+s5u/CuMOZtZjSxXwrSDLvPOy1oD38BgbE9vn8I4dXvKUbmwx8vX+DScqA5gu9
KCj/YmQ2kqd7zaMo9tgaB2U4T39vJG/lI5vKeso2Ur/O7ugN1ZzmwFAlM3dMPeu1/sGeRcUuRnbm
GLpzIJ+Gx+lSPYGDVuBvNlcP6kQgLugmuLC46FLJh15CyQ1Z/QGAF0ua+5EaI1LITPe88my/x1aS
uKgSUO6SvjQwJvkFwBf37df8B3rd7wyvx7gcaEZBXTjVgHyVHZkibSoabhYtlNmC1V231NgApA/E
F1kTFIV2aTfLd8MWYPJtPvhWi2RfsZLSjG07LY3KUiPmDmk4Z8p1tMJWsRuXo7sYS+90WuWf39pt
97qSygWW8jQpcjjiEAfbwQBdcQUIE3CZyodmdqMBqgSuqVJwnqKVcpHloDZmrTN84JwMfj+aTtr/
lFrM9KqDk8D31Y/nF7kZyWqY5AEnpIJolTs/kM5kZaHqmBWX2mMU4Y0Zds8YRDmCEUDwht5WlXdR
3CHmIy2UYsYhAu0RvR2LuqNa9miC6VoUh23GlgwYzQAkB6wBJ0mPQsR7LBmMyfeL2Zf9cgfgxJvM
zZ34SgWCEEvoh75odGjT763EcvrSdaqiFCUa64Zhbo9tZ2PAn8YiDRFJ4TRkBr9bhDcPTEusJ9dV
rlleZbXJ7rxebNsV4JKoKtjHGXLMxyvXa5NilSYi5il3lfsOAS2aE/og9mxfX5zixXpo/MUPT7+K
91rqiHZzsw8JgH3/fAEXkBUYMbYHmHNYtjAYg2nfHe2AHjGTKbhz2xd9JYnziUQrqVVLODg2TNMA
7mp5ZrkA9YUl0cpHUW1SJI+PXeawGKMM5YO3F6v5YrjKvntOgG01PLGxS2zm+cMUCuQimURp5Rb4
3H8LBMPt8ZfACnjSvyNwM6X0vqNvT4mVwc7MOqyLCWenXVuBfBkd5WsziFyy/42HwlZEA6xWEN0o
lopeb+62a4msDeWAgcRhNw3IRCpBf+yAf8wKEfNN/wOocpL6QJG471GtZJzXwsCDOVk+qFp/Anfz
QSCTy8uIT6jJLvumuskJrL4gfXdbL78CibA7HDG64Q2XdlABlRmPmCEQB/tblmH9FdyVtYd4aSyQ
QHoShikAC6pSEdLTlglXsc0ECXuTfCIkQ+8A2CRLTLYlpK7AUazF4d6SMvmLsST9o0BpN5ezEsZF
NhnR4nlk45DyMUvcZjGeGb828WAE1OrL/MboLd7EzY6s9RrZZ61UN6V1S4w8Zo9qDCwp1CuUg02e
NDyubTSeLPJX0L0Voc/IK8TJ2H8RryMhCWgrYB5zkaNJqp50dcIKCIp2kVr7cNB8fdcGFqI5Wp3m
Hmku7aFTLhmjeeSJypxveFOfdBl8Swob8cMwEGcMB+x7n6q4urEKm955LNsNPk9kKhvfsoENyeT+
xsK3Ih903/8tlx8MQumJdNJU/ypVM7SaYbiZiQNmlGA6pnedK4Nc2QSpB7L8l6Jmxs205Vo6ZyHB
Z6TDs2PVc+OgofeG8ccaYADvMcT5RpgAqCaR29nKOKxlcketyXSStBIrJgF2G72hUaAHLGMpdKVb
UR7eylApCx0caMv5qNM2NYtxVODMywuKZH6pXUSgg5D81jPB3ogpHOWStqwdGxDMwhbYTeNoIyFq
MoRptK98FA6qtzQGKhyG/tuhAfpfXFn3WW+0FiKYacaoo5zvoyKWgXGg2YFW1aET08zwY71ZAl2e
i29x1uuDYPe3rAvg4yxTQ3MQmDq56EIH6WJsa/iqFPY4NS7lSjQNtOWXNPDUwiURMCjyY6qRomP8
X2oxZNlW1FGm+i7W6ENuJy9zbB0UKf3LauTXZhlFgN5bp60xAw1IPk37VLiutdy0KO0wTdqkpqOX
BLg2bXNo9PahNU1h38zmTsJaIO+JujMalD6erxSHmSKhguOFRth7HZno3WhGmEDqeqXtTgZJyc3Y
d403o3c59hFrKqGrmpqWenlZ95cl4HVTRzUydCnoapgIZm627ApArAGAqOLnEzoh1eNJxwFgWri6
IdED0oqBVByIfT3PsasUQtyHLR8JRm/kEFUkz5GP+LgdfdK1LbL1mKNEpOwsMYqkmG48avbph2w7
7WG8ZkDniYjae1PbCFRKUUAQBKL4j2L1OTZnbQKUR0PSq3HULQcZiNS32AZTkLoTo75DjvPYFYjj
z3vqzRWvRHPRTx7N6qhQXCWaXLTxvZQHeSF4O2pbRkRDVwNIAHCf5LfnysorI2clz3bPlodGpuEh
dqtb+5R7WuhS6qXPyWXlTk6xR3MhYi5GetsEksf6cOvSyS+70U0f5ZPZo84msm/MdvL+EgiuREHW
X4OF4s47SjBVOmiY1hzlQx3/paDZH3WMK3X+YWcAezu/1Zt3DfxPGHzXTVxxtk2rbbBirVnAvQPl
MmXHUpsvUhQKci2b6WnGMfW3DM5eG6WGrPuMWWPA1V3AEQfmFRuPqG/UvdAxbR7rShantX2qzJKk
QlbtD56OkNVHx70jfdMD2jKglKOoj3JTV1cCOV1tJlsfqgQCwfrk51Z4q4z0Z2Up/vlz2hRjYIAR
CXD4F57hLSeFoo8Fhl4jhXhK376Uqvq4WMWP82I2L/1KDHdUk4SGLwD7YKA5RBsG8AKIN9XGQ4kZ
2zQnX6hGZWQgx6shAQ7NedGbb0owMSkY7cWMJvjIPqqiOpE+IQO8DF1aoL7XbTo5pVQn+3hIjBvb
KqtdrxTDqcpNBXCDtRUdlRApWWlual/vQTyXm32UCjZ+09oDFQKOHYi0mBz5+FWj1s5TpcNOTDSX
PMzTGV67WAh5CoDiyUmoY8SzOLThuBNsB7vmvBkgQInQVQMpJ5vvi5GUKikGCV4QIN62s3jFLahf
3dkCoNFvQSltOfm1PM7syHYZNnENeUo0uG3zapEbcFDCydn7lFyUmYkc6c7GSzDrI3cel2AhwDkn
tzLmq4YkEWgDO+xPq8cIJlLdGnzeG1zJyi7JVhH1bRbByWbEJYPx1MzK3fkd3lzwuwjeA2hgTq0y
FSJMsCT2xpfYtAK7+j5JwqGDzcXA2QAEQdcxEczpUIRugq4a2GL8+S/WLztWd6HHwAka0JQUxW3u
il5dW/YCwRPjgtQxHcwPOqmVnVuLjSClUV9J/hQqF7GIbkskgnvXgTVHLlW9xn3N2+dq2uVUuTVF
1JZb1+99HZ/GmVDIQoNs0sA/KVpQ1te99DoAMW3Jlh2wZd2BVofzWqFt3jvwk6PcCOX4BEellL1d
aTOWxTjZ2bMxLh0zdxdPQot65KNt6muUOQp6nhktFINdTRd4FmDIPyb3mI8HOgjIZ/CWj7xG2MS+
lQYjq4/jbWRoDF034OPkI2D+AAnKWFpRMffVkxCUZ/N+rGSx819dwZyocV9NkIUapcuk5dTLvw/7
zI2fdP/XVEKHct/r+QPYzBes18i+ayXXSpdmBhoQfJCn7KQWOO+JP07B3PhoHtkjSQTyposYqYqd
KPISrZh71RptV09Ew6WZgCMll9TrqsZd8sg3W2FJYdMmILpGNtq2NECdf1xll1dDimUCk6xPg4zM
QVklXr0Q3wzbSzVsg55kewvoM05hgMiiCjWXwC3OWnFqjL5xzm/69tdYNrJECDEsvhVdy7okUnum
9MVQBWq02B6ZzeTxvJTNhg8C3m2DqMj4gR7h46KluJa7UsdTRptJ5vbSlPh9RZ7Qb41GrlT7aZHU
l7MB7YB9+ILUY+YVfcGcnuhFuxVjI4hikHMaOBP4cKpmtQhjBEq0jQqy+s2Qrki9XGjNcBzKyDu/
apEstvcrfR61peqQRcHrOV4u0675CW63h141/DEpQ6dPY4G8LZO5Xht3b80iSweLQl6iHvOS+FZe
OVH+vZwWR0tmR2mK3fkFbjmCtUDuwraGZCJMgsAwB9B3JU/PFVV3Zgak7/OCNsHmYJJlDWUc9Fnq
nKReBej6WCAhnV4Yt/FNsm+ui6/GDd3L19KtfiwXmF3Js/f6jQjD9Y36jw9I1qI525CGaqnGmsms
4Vz+ZFWH6Jtx7IN01rxfxEzoZ40bNLlHh+ogHbMYVHq/x5e0vd/vu8Ddotkepk5u8CkkOdjg8cRo
k7eMAj+4qUWgjTNApAKksk8wWyP445AZGL14wYMYk0WmDzzjyi+TFDAjTXHRJGnqJrXeBucPeXN1
K8Fc4jQa2nRMRgg2CD0qlvUkL/UpzJpvfyIG1VzWIIMwk9vESgcbdws0YC9J0KKrIC1b90dzaQTb
uGnydOVdDhclhXZK045ZGjZmR6Kd3Dr5zvJYrVNeTgwx8Py6Nq2NhjZdjeHdfMKyq4pRU1P2gls0
w7Wkn8tiH8oxcaj2RdOrP+i51FfCuEuRz0kepSWERZi2UJvZWYA8PIeLS8OXVIlE139TNVbiuDPD
a6iw5gni4otlN14pTgzkeenJcAD8it6m0C/FCLNb+2kgA8YISQmScFzs3mpZ2bRkgjpq5NWW411l
9m7RDaVny+CcGaOKuvMivZT9AsQOsM6FuoISSxlMpg54YbQl5fTUG/2NOZn35496s7SDlji8KWSk
6eDGPnqWGbPZVRsOqAw2AHCbwqslVEFEmM9XUVccW7lLnXIp3Inad1pWnAYpO9FZ84nSBJmWPTVg
ZnJQ/vQTpRYoxtZJwUQjVYy8kQ13//HLlkGSOotEC7j4hp3RAEzRvqkk8w9MxVqK9lFKpXaRBTyH
xSP0KrItIHIhVJ8GQWy0FRWupXD+O2mspdDLBKMp+Z6MeWAtLx0q0CEVpCQ390wFcQMGjMGWzCdc
i8IY5XZWZ09CBnAXqffGVPa7Pr89rzUiMZwPlYysizA2MXuKOSxBmADMoDAqsqsjsjsvaTOjY69W
xJmHue0jCv7jmb17QbyV+OXioXsN2O5ef5D3lnYQ9dFvlt1szYbKMapJxAkfVSJWukYFv8qMHo9e
PkwX2dE4VBca5jd3eOVr4KP5jXYPpgF8bLASyr/vFbM3Z2PRZ+SSAURxIwNUxLe8ybUcejffp754
vGVTooGCjEpkMBQa3DKlugCXbtgvXm/IBzW27tUlETjITc9lv8vgYW9VxS6lWYMM/ZqA0S85Whfs
tWvsMKEqbpnZsrNraZzbt5e5lZd0WBBfDXhqDyqe2ONPGywKR9ufwCVkoqVsF97Ne5HOsL36dHqr
dXK2KkfhvABC/+IlYXhnq8vTtFRf6iS8ChvNzXpp14zLdWeK6oWbafH1ijnrNVqNpi4L5JIg2oMW
wLO8N1S/H7EvrAyzNXxaIyqm4F4lJrIozCis3iCKJrVyE1UL3tTNxeKxxn7t7m3abFf+/KN2JFaf
/VsaZ2KQwy6LpIE0+djtwsBw20s0W2FQSMsdgqK7aIZweytZlhCIajp4IDlHWFdgAlIorEukXDZz
AWIleycPiT/EqOVM2XEeT0DE2Mvxf0i7rua4dWb5i1jFCJKvTJuUgyX5heXInDN//W3IdY65EO7C
x9+zqtQLYjAYTOi2g1yyBW6OrubDt92AM5Yrd/PcWmOxQpWsc+I2O9SL6drg2ZjSVADFPSQbKMZU
SWN3SmUCqswKd+m+d7XqgV7LCbUDaGr9y+6b62M2YIx9pvMwtug/xEftv+UgLU3Gn5cBuJkee4PA
3KwjkcMsn4HQe0PuZHDSxzroVWgGfJvdtAsUt/tOOwigpXIZmXsHboCZ44ByYDQ1dg7g2brqF6qH
LU9f0zUTcduLgKjtbM6d2pZQs5goULcelgVkpbqECFI0JcylKLfRRYXkMrFxvpi9MgZlwJxTQ31J
fyjR24NRWiQn57fUk9ww6K7Sfb1bzbuo282f+8zLVHzWv3Kkmx/BbOcAVSyEeu3qLUXmmPYXTcbw
VYUbP/Fjs3Eqc3HMSdhryXVtG1RmLwu8c+YE4gu4ONQjRlvRZ5NcU4Y5+UqsfsgPaTZozIaWIxmS
YQJa72U3/SH3Qi8NepB64Fr8LP6k3BB/u7FMCKWFZdknI/CgFlg5RXWinVsSkr5Wuy+/YhIA7AGp
kyA96/+dG7dAzQolWfSdmMx+ZnaVt5PR0S87+VQ3tihMaI2FgRyUuI4t5w/WSz31R2f6G5PZzRUV
wGSGVCqujmRf34YYtSgOip/fCxu0+HbzG4nZSXkNQb5JYK2t12GsHlnPw6/wpsW3FF3AfD/wG4zZ
xjQ2BrUOAaYPyCovxzW/yktRyZD+4g/fzqZ8PipSq+CAO3c2VoNsTEUv+Ubyow5syCXE4o3Sl8E2
fdl/8s1yA8VsU24XkFpOYZYEgdlt+WQHnbu+mA/KjX2tvka1Q2lCIEf1d/Nn9gaZ2TZTTaypSbFI
qBZ/UgLlKfELaAkPnnw1fvpVdhH5NX4kjCw9FZhGBY+Ntlf0iSBDNv86CLQkNPeOBLpp2nxbNs7f
HDwbhMjEwOw6YnyL+boI7os8bfDiBO8iRKKPsku765Kd/jh4CUiahMSZvGfTGSLzVSdbV8vVTmE6
/uBDVXY+rCdyWCsfAtoOuCX3mumLKOiFoMyhUIvVQn0PoPIuP8yegram9DF7pk2xir8ixyr8sBzv
crZMJoEU10tOzAEfVqqVxGnXOHeqKPTDcL4JtTnQxypoJfVusBPUnYmImU24YObVVsZzM5Q64Cn5
XFXtaoiUU8atvAuoJHl+330V2S4984xP2K6YZYMjcwjddAPfuFaiHoNbHZqa9M4QJB1FKEwIXGq1
NvUURSshSmQ0XpSKBuB40xtnK2FiXzSCoh09poeiCqNdKrXNXh3W8m42rfIO+svpc53X9knPO+k0
x0NeQvHUsgU5Go6LxY9ASssgaFa32cnKXg8RVeZ4aCDR4Nbk+ySBXHNGZ+L4JPCwnBvjDImxFauU
UB6kob58zO+gan9MvfGr4UdPmis72W34QAeOBJg0SvxoLP+uju11sQyJDB3F/JWvUfbo+NkP6H5D
EfI2d5OvAjzOFYzWFvCwmgZYm/FZzy8sMw9XSUkRHdPOeMyQ+GoFtbDBA7PDblLc7OUyHveTopEG
kQxtW2bpesqOdOm42Gj07/ocNJMjeHsg3GUWqncZiHccFLhuzCtb6JKWGW9q5+CZLap28UKpzW4l
q8R0+yoVgu3iomDmE2Np6FWwWUZCc6mi2J6rxRvN7DDmtuXECAycv1jKBoRZCki9eytqAWIgz10W
0MUJ/woB3a0oWUCAm63p5aG9VF1SI3lWw6R7TJK3rUAGlBe1Qw/7NwZz0ywWZjBSCauQj7ZDMHS5
YhpgwUQW+mPQgVP/sKXd5e/GcxRbROamgZbuMsZGs3hQGYAQxhCVvlpqxFONBWyOSjqLIjLqYtmz
uwVk/EU9dtaSLVjiUoNPqA7iwLghClR5KXmk0BkLlscmXFIdyoKkARqVpS/pE+j0oxvvFVC3eotX
BNO+glx19irq0OCFYtudJMxNQ8JmtNFMhesSV6jkwDFmfj4EOkpAmr/sl/7u8j7y+A4AaKIQCqUX
9PDTU7h5wcdyHKWV3S3veUnlCsRt3kAH0BB1Rgdpl5V4LYgcMf9k/8akjmyDaUaTKXfQu/cs8pi2
36zoTbAoan0fjeU3AHOq0ScJybsSAFIMbgrdlyEtjhYf4hqnale+jAY0tzR3ul0zkEgIozAROnMa
owg1taoF+pq7KSp5qo/A77Z4HvdUUE26ng7Vbftcgb1CFA3R/3xp3cypnKx1qQa5h9kWLagKlNn0
VmR3ndRAT5mmF5YXt1Dxufy1edcOWmp0tNaYlD2WWW5D9MaCbCOWq+Meze4sM3NkU9RkzbtLFUuz
FQviYRilY1C60ArbbMbSOp+A03iPLIG/3tQ/wYdbP4jJ2vkHcYPHfEoZX1A3Y5yL8NradTc0ETI6
4xHk2/d/UB3gejeM1qAMC6HIDzMQY2jPrZLBZGiuvDpW6LzTdvEesirCFyb38NGOWyo8qSs2c/js
lSRybmHcMlIqvxugujMIjh/X/jcIzOkb0DPRZkaJT1d01xmEQnXULlP4tNkiziKVNySWBZBcG9xA
MtaR1bhxagzLe3EyPpeS2vrhUFhuNWJE5rK103vmwxHbIDF2YY4dmUkPJJkm48BfrkHBTEwHItol
+jM2LhKM2mSeDQpj3dnGa4gm5MvruAygsh1xXZwkamEDYB5iT1fRAynqNOV/KR0ZW0SKsGrmKjPS
qrWKAttuTfl1EyXIp63rcZ3Nm7qTnUHXPM1UvlbZKhr455VLQMb9G5n6ks3HK8DhE8v0Ep3m/WC9
rablk/wxTm+HmDhoigb3xds0NSerF032cOMG26RCCrShgi3PQj4aDaV6iq+qVblj9stNmUdvhar9
yBth4Z4f9v1GY+uyQxIhsxll1GsMSPFRxdzZrQ500pe254rKULzFqZSeiLZd25jeOf+sk70U9pTC
ZGrrcyU/FcVpHXWvTEUULdw8whaIMf5eC5E7QpuHl3xBNS9xqAgOlT9bvqU3q9//7dNwA8kyDKid
NlRajbWNgbQE4Hza2f56zAs8DjW03iwvwkiP5/K3iMzxSJvICEkERFoQXr5oe+tA4/Xpqd+Jxu15
YcEWijkP0rrMXd3ge+oTMd1YMRCPDMWVmSWPeWuXkJQN7/+7d9kiMvUa1GrStoHCMth3k2fLigpH
B8ur6E0gMMh3O9qc87bILW2lBkkT+M2N5pHooEHrxCdej/6zGi+6yDWrPygF8RLE0ND69yywM5y6
0mtKE+KTzoESjOA3dsmRPrxir4YqSO+Yu9Jfoqs/qCDwkhhbZOZ2lfu1jmyCRS9YtO4qTmuDt2FE
BwHmzJH9ih3t7fJm8i5XFST6mg4uGvg25nItjKW3SYq3XtOkV1VZfotb62eiZqKCLN9Mf+Mw/qW1
8tDIVeD0au+3FaRIrbhxm1p6SspGCZYo9v+3hTF+Zil0NKGX9BFrRa/VUB663rxLR/vhMsz/48/+
XRibB0rnVJrLFPkS8xFH3bdPk+7kX2cXbYutM19nXvqjEVCxce+GzaaZjHuZrWSukwKYhuIM0FpI
Ttq+uIaORO7GN4oPGU7h8AbfMtFNi8Y4i8gq+znL0kzTgYbMn/FCf4MGQeb2aHCJ353ouIuPuWh6
jf5LNhpDP9k/kGwXr2FLJe55QFaStDMwGO2YTbw36xEcvKl66qP8c1XpMYSVu17gfXgBFGgvMIuH
sjSoP5nVWnHRZ8uyLp5tPRsgie9TUTs499z9iwB6zPP7VrZae1FMIBSYrXrscqn0M/AgvqnNJHSl
vMoBqBXoWKKioEePOXuLPY9tqAEro2wlsx0mntnnORTltUM9jBCtaNtwDxrPB22AKdkiwjLuWjEs
gs48A6LR7Ox/Ac+zxA1yVvVQXS1znqCRhew1o+53lw8jFwgzh5qFRep4tp5/1GIh0miW9B1ZLJ/U
VDtEa4GJZ9M6XMbhH0Aa+FIxLhA1M7sHgptqaqTo15MuMd5b5uqftJNXdsYKhCDCTgG6Rx8OwwaR
OfJZarRFuMR4iH/71Y7Yn4rGqW9XR/INDKKgRxAEbAcSusmjKOnBPQ0bbCbEKEGBkxs1At+6AinH
Ut+XPZpvL39S7tbh/rExIvw+NXm+dX0GAkujBUbbH2vjOZPvjPb5MgQ3orBkMBHICtJiBmMdYain
ZFkkMJKF8ZcKFOZO2zbHScJ3hB8QpG2569mA0b9vwpfRitGQo8JCFj2w+0cjf9SW4+X1cLdlA8EE
C5WhNWWmYz2RVbghaR0TauKXIbiFK9A3GESB0A0+HWN22jxGRmEmcFNklY59E+WnDrMtTm6Nyt5s
isgf02x1l0rr3cEoS90Ju0URvcv5H/P3r2ANMNNB7hvC+JNucSSpcjBZ7WjYQMFqeZccaFDA84dX
ELInzBe1JBN5MNt+Z9lNnFx3KfOtjaKO2u0jCDGIIz6VD4nivAa+D8j7MEsLE/QA5RahtDfhTvOa
66xxMBT0Uuw6lFhBNeS20NyBZuG4g3LJqYG2GWhqxPxy3N8Bygb0U2Cgz7SYGw/92/qaQgPVy3Il
dqJ+aAM7IbKzmARMgbEFxYZFG10tKjFLvXZT6Vi1Eu6KOqzBE29G9bEqJNEcDyeBjXYwTYfYoY1e
/A80xNEqWWM527qXkuhxatTCkZQQY2CxkjutvtzhcRM7KsQ6wH2RfV8n21XTfMZcmmS6VW31mBBI
wcg8dAJXwtk2TPnAGNCrQomEWErTZEDpZzJ1+JJq8CxkHqTF9jJj8I1S9sO+cuYe8l5V+jTpIHst
XuysciyMIaVgnJmhfBPqEG+Kgy43HGKDhF5v3Wm8GsPvmWb/51jm/KfSnd94omitSzOmP3UwG7+f
B3cxvlw+Nx+Pp6JiUNvAIIcBDXW2gc8cQ90IrXb0iiRu76ImJYc0tm0/i+ZGsJiPPvwcivHhCJpA
3lA0ozehdxy17OcsLf14qINkmL2/WRVNo+oqaGvZeU+5QLetAsZjT8GBwLinM66f80UQsXz04VgP
9GtBXoK+fxRpzjenxdxOFLZYjySnzpRcLaUoYcbdnA0C48Hhjtt2XbGMpiRO2U/uXGZOJImIjz4G
63QhBJPsGkikwP9yvhCzkQdpTVCWTg9GAGKdvYE+mL+ZEDuHYfbfXKI0VuD5PRRhMNlceZh6dvL8
xZY+SZrobcffnN9rop92c3LkOrEyqO/CrnMtkObOsQr9P/Mxna+HuXHKrlokU5lGTzb7wdFMDLQ0
en43GOgIafq3ok380JpF1zp3YVQl3EZHPZw9s1l9KXeK1MhALY5ljKpyLZJVFyEw+1RlJhRphnX0
tF66X6fpqMXK/vL5FEEwuzORNZKiBItIVLBq4oE/t+XXyxDcs4OJb0xZgq1WYbPcJJzscNZhbTXm
K2cSO7h8jkr98zLKx9QIbGCDwoQAS97FUCuGDZh9Zd2SurIm1+iW5CqO5MUJ+zmVQdOQiyafOR3s
57iMFeRahGs7Bq66o6pT9a2dX88LKA2fkyucXtcK8vsxAlO5K+KS53pxHX25eI7CVRBm6wyzwThE
3I9eB3XtU5y31WHQ7apwMEO2HMokzj5d/sS8QAJVCjpXJaPhBH2Q50c51juy1ph8pK3IgVx6SeFo
eyrmnamO9Rqfohw8jvkOQ4cCYOpez99t+MgbYOaAh1VNhjTssLk2+vW6r/b6CpIId1qeoi4HyQai
BGtXJKc2FS2Zms1HZDyCcS9j+lNlkJOuMKM1wfZ2/uRraHPIxjfTHX3ZAxEaORYilidOZYYu9Tcg
tfONu6ysMpEriZ6W6KEYzGMr7yvthTSD00UP1XSjZ5iKkiaH9rIIvjL39tlAMxmOforLqkvhqetX
2bVfi8JH6TMYWnAJW/jy0KwOnanz+p+rPz1S4kwBPvcIE0UH765GB/cYd2eFaRwZKXwROkdoQk7z
1n2budF941G1+OlKrxwDAkORV4ug6b/+sM0baMay86HIxlmHp6VNJfmbFlANjdlwjJ3slUe0z9z9
d5Z77PMGkTEs5FRGq8uV0cuKxKmKPciWwqkRHRzqfT6uC6o7mPhCjoUwXjFSVhuPPliT8jj44C9G
g22/76CxihQBJKmECRYRHuMNE71KsqoDHhrOwQ11SF9zj4olkCyQQLSdCQlbOEkk+h1/r5Axmnkt
mnKNZ8SypjsH0T7OQS9n+9YIc139hRJl/Z2h0n5FNPfp8gc+W2sBObMUVoifZs3GeNmk3cR6qbx0
kZLvlTZR/KFJXnFzf62TOnQl0BudYkUefNNMn9ZqSZy4ipZg7ubqmoDnZh/VjS7IrvFuXfCsgDYS
uw7+LMai1TSTh3GIR48kCLoxkJq334xBFxjYx4QaEkEbFNaKo07TqipBzj7/YaSYudEgFa5+yTN7
t4D0fxIMlXN3G5VjSqOlIbnASqz1aVpZuOARrnwyXk2c0vi23ENhwIUaxVO9Ew1tcG88gqZEzEuC
dg9X0Lk3NiYIy8kaXhbmY/NJ9js3u09vJbf2hwQcTyQovOTWuLvsB1XenbMFZbYuJQZpRgoK+qPX
8HlBa6zm6feTD8opLw7KE2gWxhRDXaurBuMD4hriihrQ+F96s3JmZ4tUr+2e4MrtMdGsu7mX3FuT
Y3mdR/VOkEwQniqeD4a6AqYewLJg2e+R1ubmwys+mhRS4hV3Kj6BHwftS5nkVKlPi76qJ++VFHky
gQFzKk+wYA1pEVB9gRqbbY9vuyk25wofewy0wAgxbJz9wCo1jG5Hbn+do6Z+Ut4u7/D/83F/gzLP
SVsJ16mioOmhPigYxk29+UTl5eJ9+CLOj/Eu9u0amVtANvMYlEt4vaoEzfnRow1Sq1G/Vc3Q0dXc
kduvHTQoL6+Ru5s6kk2yZtpwQEwwYYGA18hNLFHOd6M9OYUkanjlejj0cCtEA/0FGJfPz+ZEkgS6
crDQukl9rVwMJDMrf4LSpcBG+EDIX6gaZisVtgE0WvIMDFI5loJYqImqe1XN/dGMBQVJ7hcjCv6/
StvTWZr2ocyHpstT3Crq13FKHSO0vct7wre7DQRzPatrmdqFAXeNBAbkDGJ33ZPDr1K8fBLbnRCP
LnlzpCP0WhpxiiVRsrrOndBlNKFxb4bf6neD4hbgFfIFa+R6z80aGe+pZgXBYwGYVOSNOq7iOdp1
XnOAPkIgGijgnqwNGGODdTnNSd4DLE0f0uLapjre/bUBuQ1j6SDs9VLGmWCBPGuECg0mUE3wgBus
mSS1PMdLPYAWe+6gXz8PMsTXxtqFkF73F4YPR4zcMWR8CLKS59uHaWi1lbQWk3Va6JX6CPndyo78
pcsOf7FpGyS2FKhIWTdFM5DoM4tuWjZAFabzqI4Y9KqFzIa8pwZ43wy0ockmsTXGSDQLM9lyrg9Q
pp7AytQnnh2UQZK9B6u9rwcJegIeSejIe5ESrwiaMZlpqvNYqzQsNbzpK8lFAFs5jf28ZE9VDdKL
y1+W51RATKLTCBAhE5t/HTCTlZMR5FaJZXy2MUrioCgvKKHxgkD0EkLMAANRoBtlzGRuFLtJSmPw
Qh0GaX/TUimQLeIpEjiZlr3ZCaqCXLeyAWTzvXYLzuqRAv6aUkq9wk2/UkJpAnV41G5fLn9DTisT
FoYeBtDIyxiDZivi6UQqdSbAo41omP505itlT0WpqRAnAQE7Ojd8aBqJTgX9cOzrDfls0OCjcqOB
PPb8/NXdqksYWxkxoKwEWeUr/eMMCuAdekTdIXRU6M5Q1YzF1bJT32DkohPsLMd6kF5CaR5+Bjzp
bF9TLHVD08zr4JHYOKK4FTuzkd5f/roiDCZQyEpjHmniG1LR6VNZFk9r+xeRAiJZMAZCjgxXK9sm
Uq/xVKLqj2WU3bFq0shpOiuFuni/v7wWTk88ONtVlN6pMAVVHjnfsaWUjEaN6OFGhoymizR0NyB8
pRIcxVdx9EotgLGQMzx6GW4u2ELJDNWw1MHLDxgQBmK1m0HVurwmEshdFoz+ZEEfHcNBPN/EuYdQ
pKJpQLQRwzoYaH3RVLShYt/GrpruqqkwrqR0lq/SohUOG33svXmnwjcpfzzuITYCk2pImqStNIDm
rH1U1jlIVDzG7MLvy/JeSaoDmGq/jmp4VZJORODBYdZQcPLRcAOtAHDLsHMVqzyAIb/CNzYf+84v
fioQ1CyOaKG8q1Kve4uuep+2wFLeyfEBD/2j/nDZqjgilOe/gDkiCRklkuT4BXRKsoTCSuVkJQql
TvO5e6geqOSmeS0H2V0cOVHkRYMDZxCgU1Z3zS9iWgjeid1+EMbfI1gg8mLi56R5hIFitOg1heDa
4tn1BoJV7rGKVF0L8NF61fQlbmoQxWJMab2ZlnV3+dvyrHgLxBzYLs7kdChxYI2p0R8yzOUdl3mB
1CW+uKBKJfhsbLXbGLR10gesyaiNXdaNN0SuHi+vhg9hgr0XkzJ41DIXRqKUhbZq9CYu8MIbe0dF
rukyBCd8wWn4DUH/vvE4VmhKKyWz8OzsM/gCAtUYd2v7Mo7z3TiY/mUw/u78BmMMXy4tGywIBAFo
PSoHgiZXz9BjdBAbcyG4bLmfDo8v1KlQzZMtpoZcrG3SLwPkPCr1eqgLh9I3XV4M93JAAexfCMbW
DK1U57zDaiidNkasnfWFkndXB8TVL8J0isq5GrZo9O+bjUolbZ7nFQvq/O5THcz7dTcj7ZtCwEQS
Dj7wyhbaFo15WdK6ECTWKZpkoZZckONSqJGDB/q+zupnOKZ6uVGM8sma5s9RoYrYtDmh0hk+3d7N
ajFiu6xWg29Lx8O0U7abgnivCoN3PgyeXqDJpm6DcX1tNEx9SvBuULVTrfy006elvKvV2IuXxUEA
55sY5BKYDTUL9o7HyPo/mGy0K+EJJlXwHDCbyR9utFOyyxFSLHgaiahj+SaKrk+FoCkHlLXMgUsa
kkh4nvxKENAne+pl11Qfr0KiUyScwjcaCN1YFiG6jEjifNMWQ5LqqQ0pGjK6+w4tFb7ttjkSq+Ab
EXZfcz8kwmgwjyMnhYDwHE6T5kmyVcBRZqHpOvS+SdcxWLGmvagOwjWTDRJz9qSpNkY5kvBYgDV2
ux4patpZKnpK8h5CGnre/l0Rc+piSis+WlhRDwkjG7OlfnjA13PsBY+D4lZ8zkULY45Zt5p5kSWb
hWk7goUJRXy4W2UYNq27mig2M5YRRkMVLuU6ghUudqBG7cltf5sg3lIMzVGwPEkvHFWZnSUenUhP
Xi+fOe69s4Fn7tG06JpsbAHfgsm4ijvHHj/r4Ku/jMK3fwuCwlAAMHHLMds3on5f2Cq+ZjuXkH/u
HRA6HCNw3tfF62SMD5o5XmMgcLSM1FmWTHQfcT/yBp7ZzIKolBsG8OkBWWDNi44JUtDmT/quFHoW
HhhKRRinRSse+EqZ+1XN+sXO4gHZ2rQhDnqBHDt56NOrGSTRvfkAbhAHBSuHRCNoYksRTzD3U2Pm
AuMIGrhG8DY7P/ujMZuYO0RxITOyoEWaJWru5LRxh2I/lopnmo92rNxl4f1oNZ5gm+l3ZB04WJzA
PgHmKF1nk1t61xcNhNOom1Ne0xDDes3OghAk4NsvMl5okacLWGp4URokX0wLlFWaiqa48+UOobR2
hWIN3mzW+VUSj1HsLmY7Ze7YFb1r933uDCX0qi4vlV4PzErBQk0b0FUD6DbjYeNOm6rFjMAAoeFB
assgfb7vq9kJB+RocGLJIipzcr7tGSKzr0rfT2pHEQuNHDCsDp2DSbB/7w1K7KpUFYqLKkJqNCYw
l2KeZaqRpx2iaqJiEkld9DuQaMd3WrmS68WMp+cmnAuwXWAe/ra2q/kYhWtruMpIhr2Uo3lEssz8
eUw12VFTucCUvBEXo9tWY75P1ja6jkBZaqC3IllRtgbl3k7PLXmXDgaoEaJ8RTeGpqyqYyt5vjPl
okDjnty5lr1Wx8w2q+9aXsAnKqEyXWMyrHqJsvJbX+fj20JSMFpKSzZLzhp2+PfgC5cOoHJZblBL
rW66FSzWMaGsUESDr9HXKD+MEWmTo4KHf+I0cxcqjqyGA26T0Sgf+tHsBC8jjqqDotOLTEUulr5d
GHcPtr9czdNh8KTSQZXKzT6ld3XQuOjBeOhbh0at0rUeQPklEI2B8QxoC82cFIKjYuoFoFHFVhxI
EAczzFvk6akZsia0RWFeTUWj93FOk/adX32hc8jaDeWs1/zcl4SVVPqTP4BR9UD0lyjGh8xMPKar
UpB+8Fr7oMVvPRoASApNTMG54EUftFUZDfcK2iCRIsTv2MTcVZwlc5QpKBC/kzc17nwyCky0/aJv
MibHOFx2L7y92gIyB7GOhtLOiNx7Ta7iofFZaZvdZQReOfhsTUyAj2b9glZSUXl/NBw6S5B6aN7D
lB6l+vPmCvLIwskywbLYq3Ei1pxNEjA7XwkgshToYD5BstJbgtApPBJ61kOti3aPcyEjdQfJANzI
cGps+VSDwrmh90Bdk2eMIID+MnGN7FENMCQrbJnhLdHEEwY6Oyi2QNLy3FTAKmCliIiR+8hrVx7f
ekP0uuYi4GLHYlAYg+GfIxAzzjR9sXovxghekPf24MxSWgnuVU78q5sgeMN4Me6BD+wFJA6rHmoX
vWeQ723+UI+fZP2+tn/kmi+V3yJFNH/LSz5uAdnYQU7yJm8mAOq7/C65MYPysTyEOGrB4g+7EL2I
9s5cfX1v7iC80f+BBDwnFtbxasVEj4zyx4cyezZY3WjNA2jDpfAetJyYWen6yNVnNbh89njjIBg3
BIUVfBYaunTmeEuSFUpVPlJ/Ar5Lgmw22S3FY3RS9oSOqzduaDvtF9wHj0i55k6duFDuxokU0Tjw
nsFnv4Qx16lKlaKd8EtylAd1DK0nPn3DkaA8/oFMOe9y2KybTXYWKDipNmTdMK8uu+0TeFRPvzr/
w5c/6LLk7ecWjTkoUIdZ6zwEGm3sQS/prrgvcPRB6YDAnxK2VuK0As/XbDGZKK2d+xS1w/fvSXXQ
afhLu/O62z+QYhBhMY+qdS6bQumBlR5aUPsF0bF3okPytH4WZ8J5z4qtobD9YVpi1VOpAEzfSd9o
kq13tJ15tE6J+JoQbRwTJKEAohC5BBa9Jsbv7S2EOPFei76XuRPvaflBvdGeLp9J0Ulgb4lwMiap
b993LnugJyG9zSAprwcjuK6FqS66N2zkYlG/CqlgHaoxTEQxYvbSwBuCeoA2AS+Z6pbeimSe6SZP
3fc/2D8RIONyTEPSVKhNUcDp51pBZLVz80fwQN8q7lJA8VlENMJ3chiFssAERlnlmCVGVqKulU0o
Ih7eb0pAb177oTzZfn/0zXvloUA+OL+fXoivHue7pndED3+uIW1+ArNoyYQiix6ZuMRSPEWswYn7
B1IIYno+CDIb4EwGASbL6KD2nW2GFUAqawyUBmM/2rMyCMyTfqwP9oJsJcZqdUw3GoyfHnujQq4A
z1xT6Ysr9LGQ3dyPyXU9Sq3XFGvtQRl4dgRngn6fC6hsvIbxWVDM0lw3RELdNSRg74UkPahvk8bp
avJc6Jgmt3K3WV7Dtn2Lo9extrwK2Sp7lfZtjcgkvcqnOBb8sI9xP5pZkEVCi4KBkTdWyVsZoBNe
LprhgYZ/AAH3pKChPNJC0LuUJNytqjqLKB44DbLnmDQs27wBorTu1WxRDS/6FN0o6KKhrHN560TX
HdpTaW4w/SGLqoOchoxzVMYVTkkVQ6RXN+AKmy/Lz8nFOzl5z1bb6MlQIcz6pAfDrTiO/Rj/nQMz
r8WuilMz1QH8D7fZhL52MbcZZ2Kc4uDoUJ1M84MSthybhtqtq4F7JXvQ9uN+CMwjOYmDD/6CfgMx
X3K1rdFKzYUC/ZOpVnx1L+zK+3grY0E2iB4gPwOJFsJEHWubF1o9TwbabCnzAuhCaz/BHA1kEm9T
4dvm4wmlaKBBlDGLjd4dxsnO8UhGzUYfAhXDyL30sfC7jtK+7hIUhpK74m29lh35pXz+iyvsHJpx
rkURNTLpO8Obvy0uwIPYQ4nvtbgiQerb3n8fAkOtEhUAZBVlAtZHZv+01NTQQJYTbx0j1zbXPRjl
fxhGt89kUVL+o0c/h2Jsf0F1uaujjHjoG34A/eQpIeSxLsb9Zff68SF3DsPsXTjEdSu1CUGiTdMc
kAK9jqT7dBmDuxRQIeMORq0cgca511LAFqNKNr5auSxX02i+NEn8FV0W3/83GGYpY43cXFQBpslt
N23zoF8+axASvIzC9YYWdMAs1EvQ4fT+940PNuwhbUP0p9EgBoMJLua24C+S1C+WwDj2u3w3QMPY
DVeHFI7orfTxCsZ2bcAZe1eqLG0HjLV70ZT4K/mUlLdW3yF3qaDT/OvllXK3bYPFXPeR1axIVVoG
htEmt1BPE4FexygYvxCAsC9uSw87pKvpgsgS6HV7VLRvk0iog/NwoJ/NgFIPsp0gNWVeKcsyW7lW
2r/87nT9PiMFoYUYeqCic8vJ0wELna7wgxhZgi7eubUX0aLHZhrhDY0qoeIpDn1fjs4v9YrpZAg+
IH9tqK+iM1+hGqTMa69C6S6OkxmO4p2NI71ta793Rgjk1LvOCi7bBO+qpHzuoD9Hi7KN5Mz56kgL
FhVVHnQvVjNnXawnKIVnqvSIX3DoV2hXTZ/aCPKTmqhxkTP6i7OGTn3UyW2UygkT+zTYQ7WKbOQI
r5rckQ6VjymSq2kXP1reajjtT0igeMtJ2NnB8ZBnuNSCN+cdXDFLlMym5kl7a6f6JugfH0p0/lEt
+lY9ql6964XF848vpfPFMkZkkhiDqWAT9Bo0wOl+t6MmO7sSQj0M/f5BDkYEyDjPRJ3UQk7wdZf7
HvrKw65yyUG7pkKASJofhF+VWuV5VH++QMaRQWURhegSC6SnZH6ixLWtT14pO3ziaaIzQj/XRzQb
+ryYPKKvpPM9rMhczJkkwXYwAST72kmDfk73DIUXR1nwnE99aMKXjmisSwTLmGzcjrm1NCE+aqJ7
efGjqvfm+DiprSs4lRwvqpgYYsNjHlVXfLnz9Q1yPaDLvdQhHZklLpKx7aHbhaB+1N90NCggl6d8
AY3nf350Yg83qMwFAS6iVFIgsOKl6Bkc9Z1Sg3USdcf/bXHvLmlzAEElkRC8QXRcuIbtmM4/ilxd
hWau2rn5E4lR+sE+GMzvpbH57Twic05AneGVUgu6GxMX/AiSQjDe6fN4rHsdomelJAotRKiMK4+6
rsFNjg9K56K7m/5x+VG51huimZ8rCo7gJgnd5QG3cfgg6qHhernNgpkTok3gt7U1LFgqPpvmvVGI
+LC4Nwd9YRk6hgkUyC2d2yhB/3JTTZ2OV+TkG1frXkVWUvPlF9Gp493AsMvfSOyxs8w4XNQW+vCo
/1EVcB8EVcm1tusGl+ozFI+iUtn/szg6nopsGh2WOF8cpLhXvapwLdInkEIbq3xKJgMy/8PfnAa0
m6oYh6b3L7O4ELWDNKtxGpLFj740nxa/u6kfcdYxmfCKPgNM7Xd34jcy1z42sMwtGPVZLmkEdbEG
82zaUDjlf++mhTfZIDBXXouWgNpusLC6wnWeYqTdioW5DE78fAbCXHNT3ab6Qn1JF82OLp1q86E1
VyfMOrfRnv/HrWKMoksU9OrL+Gbrt19jVsX8rqA+BeOn+qHGRRf6IksU7RPjk5NBq3RJpfs0ZE5d
/iSpYByI+wWhy66BOAJvffaqGY2+MLo6h49SImfJE1e1Yz+JQ3fOIbMQJoHgI3IDhQ0es6D/I+26
luPWle0XsYo5vDJO0ignv7Bs2WLOmV9/F8Z7WxyIe6Dr82q5pgmg0d3osJaIYYTWiIk8W0YjYRFY
pIuXWA4fpHBMXmRpdQMJcBsyQph9oDOpGMLmJlTcZLtuIk8cksnK5fa2jJXQ1PVitLSx3WBvn4WG
O/ihdiXlcmjlXfSGXvA3dLHVlqo1r74wzoBb9w9dEc4m4XQUY3+nFnFqTV2qmzOHymxQtK6eAykJ
UXVtyUGaWqM6vFY8/y6F5WCWSrntK/BrI0gBIokySKXH2F1idD/5OYx5gGNLQexAV1SmmZOktkN0
QsKwYbSlAxnvqmzjVo4AUmd+oQhAWs8uiaQtSaNpkZiHxJ2jk3Kbu/1G8oYD22StvYwEdJ7+WRxl
UTgjNAahxeJIhbM55tcYcQe7pWirz8ze0FU1XciiDEtTaEE+BJDFAzkAQ2te8aifZpHquy90ohKl
v7SHlGXJizEqlPG0Mgww36BRfw7N1DUcwPLZ4X78Ps7AdSVFqmrfMZvdV6/IYq3UlSxiictqH9K7
KcLoRp2YgsJNjLBv1c58CKHT/kafhZEBiFU75virCmjK+qwcazXzJm66jfmOMQ6+HjSQ2U0RLXwA
BKKUpR04mYtkBEDT7gT94PoYie13CchQa8+weUZrw/pzdiGPUpiUCxSpA+K3bdyr7YGgEgTfdBtt
asmm2IJD9Fm0xS/Yt5WWG7jZhVxKdRKjCuO8hdx0226lH6JskjIqxip7gisluqkzbDSeZcXX7czH
7lIqY/ABX+g8pJLmJRkF/tCNUAYHBiXgLQJXZO3uuor+kUcX+QGvzach2d3oSb/1d42nHSukNycz
ARsFWaLuxIrFMKZERT7fyg+hVG7E59MAo/AQGm7R9e6gLnLVPKqv9abGiHPrhd/8wDSY/WfkwC5J
pR4NnThh/kOD1D7vrSr+FY3oagS6Z8iVzqBs8+ovQDzOVEihIvlZjIBYTd4KvYHBnU29VTb+FliQ
2Qu6H4utsZsbk13LZWku7asKoQ14sCVieyMTT1wV3OWBI29R/opT07gl+S5tO9xePtR1M/RxppS3
ykQDHJQVnmRZGXphcJXPs0XaN6dGMCO/ZNwT8muXzpI2QrqSFlmOJRpjjKFuEIWF36eyZpjW/3CM
H4uibA8/GNo4CRCTH8aDsQcgMtKTsyU8/RVv1bmyUPamjhplbA3IIn0Ukp26iac+kOlxNJhuUHK4
fFwss0rXqI1O46shwXmR7DyBNsDkaGmK3SbWTONxxuRo5nab1rgrNIZoxj2kHdaU5anfVlioIj6J
4SbPv2PW2g40ZO7G3OFYirnSK4JsNtp3MasEd4WULHRpkRYRuVwp0gCBsXSdA7+UoMZJ334/OtFV
xHCPa/Z0KYz8fSHMD/goLiMIS6M4vsEwsihacS/FHeMCrF03vCsEkDShuRB4+OdygmxUZF8CFVOL
GY24aMAgwplV53DRdZawMktrt20pjHJKtVxMc16pkj0GkyNpgy3ot2yiuFUpIjquTzDVaJg8X9Kg
dkKrTJCCAWJMkqVmdkcGvQKPu2rewiPyx2iVYlUhVs9rIZQ6r0ECMXnFQagkHOfuu5F/v3zP1gJQ
zOT9WRRtFiu+QJcIfr+MM2swQrsuIlOovxXjldLvZcCOyvnmssjVq72USRnHIZDSIu8hM9Ct2r/y
a7MxGxDcqDdoqqkri5ssrrRmEKFHTA5F1iFSFnPm/E7TashOY26bApUFJU3PAMbB5TWyjo1S/ymW
enUcIKbhO1McX4OcZwQpZJNoD6MDHR9AuhqQTHVKMSpxEnikNpGSThtT9CWzmB99oDOMiE0ur2XV
y+gSGkzRXQYUCLpBRua0VtXJnikNHpUxqr5PeYQ8S4wTjN4NFRZEUdzSV6ycVQpe3ceFaGqVyZjO
RgggMsREL0UtmLLG4gZaaRWG+V2IoG5AqoD+REP3Ol7Ouhf+FAFXmiCqNTBSWbzk0zUJNEkxWAZQ
omAKW+2GVUNZ1cnFF1D3QQebTg78e8nOhxaA+3WnuABjDvd6qP9V8na5Wkr/UfLz64lsqDbXTqiG
VsNrN+jLsoc4dE74+rxqFZ2OSxhtL+sRa5nUneiFCnTFERGte4IPCCvuNSmfL8tg6QvlCfJQFQu9
ViRbNzBiqU1mlLGwG1dFANOCKA1a6GhUlNnP9DmdJZxWW5lGHu7ahvXKWt2phQjq/aFNchdLqSjZ
tXIQytjm5cEKeZ5xr1lSxHN/FhlBFE85pDRN2+zKREYn9RBwnioPLG6cdROCAQbMPuk6xhgpFW87
lLb7COGAFmkvAaAIkI90Gil94dpBcCKx9CJFQPph1Pdx0P3SuoRR4mJ+AaX4TVWnUtPj2NoosKKh
tKTqNW84S45UM6q+1WCX5hGYaAYQ5Bvp/bJarru8xfop3a+jvIjlHnoZb4d0p9+G4MzZYWbFHktM
j06u4Bj8tohIYci5LHpVXYH9iT4GwJ6h3H9+ygBGnrIes/C2xEUvoiRcNVmQMXzRas4FXBR/hFDL
A7lNrU4Jcq3tCfUycYrHDOPbtUOyAgAiY1nM1TLNUiB1z/mqx8AiqQPzO81N7cKqMcmBOYMrlqTV
S/JnZahmn29fCHRN8DBAkJw1Zt6FO6CR2LzIiMLW3wALMdSNR0Z4lOQOYsgGCnbklBFwsgjXINKp
qsU9XFYKcuifgoeFOOrq9+hOB80YxNV8aLVSBpqqCAQaI9rf3hQ0216WttZpRUht/lEPmR7YzqKo
04sI4kjFMMSAm2gqB0Ivg8QG4Hc0NOLvm2v+GR1XDBtHFO/SQsntWDx3JPQ3i0aOwr08g1MmNe54
1X+QxcAWWuNe1gHNmnQq4zAv3ziZJyq1kKnUgj9MIlary8VV1Q+vaM6/u7yj60HLYkcpe8oPXINn
AdbVv7SRieY16c0wRScCubqK3KMuWeH3FinWN3Rb46GcenFhxiyOPNbdoEyLH0pzFUxYaBUCXkBX
q0M/5TbG7hnWc10O4PMx4wB4HpnSVt3PUCZtYF0aUmYBxoxxCKX7yzv6HybsQwj1upvirgWDHISQ
fEO/zYEsG2GAQkZiU91jIJTVycJaFKWZYR6i+VAiJtOdAaGrWsLe3yrHweVdyRLN+Db1CsY9ZIkk
f18o5hDLxQgwOuyjXu60OnDyoEKDF2Mn19WfIH4JQNkUThu9kJIn/awFE6JZJMDua874XiWsahdL
BLV3slqhdI5nq90r4i9hAjMrN7MSJatZSnBi/VkHtVuVkaVy32AdBC1Rc4erubGU1gRbuzUDN3sc
Tb53WXMuq8/xhVDqXmsFL0VijJVFivTsy1xj9n52pXL+3hgMYGfngLEZpys/Vl4v6/+6bnyslrrL
iiAPiRxCcJ1UXqLe1ErhaFjxZSnrfg6dWxoZBCXJrnMVbDljbpIIWi8rmFSaA0BTi8oWwFEOBq8n
C5g3EzqP2hu1nZPt6E/cyxAYOIA0C1mfQi70J9ew+BTqfMtEKStJgvVS7oOjv0t2vi1uO5d/mRGF
DRvVubz01Q1eiKNOdu75PIyJV9CiQ55fldWb3DBye+tREWlmJkOniOWoJXFyzhXIbyAP5huYsEkO
eaYccQo3fRF+S8F3PRagosg7cwbc/+XlnTrmP23nQja1Pn4G0EswQHZdzrNZDOFV0he3uVRpNlfM
qumXxWsZ+Ik5DeqxM4rtrLS3mjbjGaUc20R7bTrxoUJGw0SK0kH9bi80KgrmmmwCZsANY0m343J8
Q2dpgbbs+nVWEtDFTO2xy7vrdNSfolGP7bCtwDIyJO+xFgLbtwI9dP046dlx0uabtCBflgqmxKlo
iwzk2JwzvbbbsCzcvpDRbIcnN2Nn1j0LNB5ImpgI/jTSBUblbtZyxP6DJb1gvXYBp/I0AildssbH
6Dr5cfkoyE7TJ2EAFAK4tcDIkXX6JCIf/6iFim1IM9Ds+ifR580UKSQT5Q8Ws8BaJLkURtkN0C6G
othGZKRoAOeaOXjVN2Gvv8KPoolediuMb4g/uIH5BGCtknpyhJU4xrkEwUX6K4oHoMIEzhzclgHD
aa75muUCqZdG3IA81ghjyEFnttSXdlQx0GLXLMNCAg2lX/R64acCVhLryVYUZ7sfHpWBsYy1iTPQ
4/3RChpjpmxSNRxirMO/Gg/FLryu2yNq5K4IIJ3qOf4FxH7jgVm+JadwQRcNKnSr1DLuIgVrI7Nm
/rsAUJXUuhKdytOc8r188q/TY/WTNwH+vb18C1Yf/MsFE/u/iEMqJSn0oibbuk1v2nsy9duAL3p6
+MuKJrj6VHTe8ECkorm6ytLPhLnC5qaHGl3t7+U2cwABZ1Vv0nTdOwROlvUwXZmIJQblQya1tcHc
DsnYQaYO6BdvdotjdASQD+/BcWO7BVewlciUkcqU7YTDgPUt7xJaF1bD6ar6Lr6D2ucyioOe0xLF
Vvl+p5fTJkuVh7qVPMZ5kt/5pEoLOVToICmtNrQGzlNGiICpuxyNHa2ZQ4mQn/0CKc+qgVnIo5yp
6JPDRpQAxtPsR5QoewC3oH/L2PJ6/HJ5bawtpCy2kfl4QTUQFY7PRXEXATBaHlmWmrV/lKUWdYPT
+gJCxNvmPb2RcQdJA17XWdVWIg2u9uVFrfq9pYIS27C4gACybKdmhIKSJuj853gf20i3YaAlwZDt
FRvCYNVSKwBFhJtV4W8pRYxqcIEaCYdWkXAIHSEqu21RaDJDD1ct2kIKrYa1r5aiASkcOlvNoAI/
p5gM2Ed0aUh5ZuFJ7HZD+f8fPsdtX4iltFFSyi7lJzh1uYhRfjxqyX0vMxzRiZXt0xVTFQDSY3yW
kOOdn5hcqSkiKx8tk/bk5EhgvJOEpY92osrpHCBNokjXYkaufFKmGdELwHLxFkLHWBCbyN7+DSQT
spZ4KIAsEiMfwLo4/yC9luM2BOOnnQ3NTZHGx3xq3WBO3D5JGcHzyh2EKPnE0ofxK5Xy820vpwWG
smQbzBD7Spasnut3OZ4jl2/FilWBGFAcqxhgQ92VOscpBpM0SERRfxeHn4B69bRcdzqJfypVn3Gc
a4+tM1mUWUna3O9KwPvA5fvVE+ksUO3GFtsXpITswGXN8K7cvzNxlIEp9TAV2xrixGovJVddw2x3
WT0jqCX6+gikOd2yzCW8FvmNTnI0ypvmRrtYsFr9lkwEhBt+L3c3vpVwzFDzNLtI3QuRX8ildAMz
K0E2YJANckFly28UV9kC7m077zPcAMJqGHj9ewUi9JevQAmtHyRYFPFUA7jHJ7IlPylLvQKuHC6j
4rbXSEGYoyXtsGYzt5iZKZJr/rzaD2lULjoLjTmXR6yW34EM9gSSroO1q7b4DXMIgiWLuuB5nihp
B9oyyMKmYjtJ0lt0Y7SdMV/HKw4QO/ixLsq61VqYzRh1IqMd8jsBk5tPYHIieqMLNNiy4qK1ms+Z
PMpTlHI8j2jdAOXXte/1DxpvS4Y7P6t4GamuKljAmy86U4ishJlGWov2z2RTZqaWa4zvYLIGGnvq
Yra4GFtLkpkxIG9yr0VKmJVrZ6opZW+4rBfGAGYcb8HRjvakLMNZ6r2BGhBGAV8vG1JiTS5pKWVt
6qKp8LKGsE6+52btR91lPyQ1+T5J0bs+/LwsbC3ffrafVCzT+pgWC8l+plvjxdAB0OnGnIXWUJsL
zNrhXUEzS6cCtnQf7MLB4XUzQt8/ExCOuceUKZIbTUgKnC0uTLTRnn8PQPvXQAwBpwmTcI1cv//e
ZGCZnftf0ei5dDROJ4rX/V4wY5ge/r7agsouNpmIfpdvKKYgz8VpyYDIyccuA9TT6X2TsImWzvw+
oYNafo6YwElksy4tj7I+VSkYY+ZjeaSFGt4Rc2yCw7Zya3HVQns+cdTzASBGlRLrIpEwZgowIlJY
/aZ0B2BQiYXlb2tnsHMneCXuQ9oayVNfAEsYdGn4fwpm3q6ZyCKso6WsU9SgYNzMWDtQjC0MvtwT
wI1sC9x5L/dYJ8vaaMocjUhXDmGNDfgNl0Jg5gmwNyt7vkIBiXjxj4mXaCKHKqvQPUMUSL+K7qbG
7EAnQ0a8yw03OlXqCu+SxQP7Lj3R/0RA2glM7kZ7uGwt1l4+Z59B2SY/LPii0bG3ZF6lvCGTMfET
SfeRS9rtWbvLlEdZJ04dVU7psOzaHm0uArs053Ru8kDiPA65B9Y+r9VGRNB6ArJYkwmEAKU8mh/6
SR3y2Oc0+5aW4Y82FR0jNuDh0qum4O+DatwlfnwX8tUdiOyvpd64S5PhXgpVm7HZq4qsnEa8QGwK
mJxzo9HU8oDUnEA2e7S7Y/ONZHrIRR4TeHZWkLvu1RfiqLMtg5FXYqAw4i7/7ktORjNKjol0L2/J
jAl6oRUrm++ids/cdtZSqXMW+7RIRQ2yCelmDqq1yiRP+MmVnILDSTMVa2XECxSNSDPhUQ18Hrqg
oCppNWrcCI8etJtUDncBpx7Eug6simvdVo9QStCDZxm8M2bYpd8uHy3Rok/meSGdOllZaac6CieY
57H4hgaCzCxq1rDq6pNiIYM6zqRJk9IAvrZdqKVvq2Le2aXPIaAv8sy5vJzVZwQSIgpIwTCdBOzp
c01VDCWvhYkngCIArH0ZCxOn6EbfklOuUPJwZUN0fBDghOZHmLA5HteO0wAgN6aGVB3UUNQHdFI0
ILYXgd9zCMDk0G7eZqs9su3wqn1YCqIcaygpwxh0EEQcXvqzvA9dQOZZGp5pqZPdswkWVgPepUQq
uA90CdywJSSSgFdUzTh45IFFgyZOYgqi1kqCx+4nOyAjOkjr6FIuZQkT3cjCVhJUW5GA2Sd1ZhuX
ZsfjfR2lDP1ZNfNLWZQXFYRAyis019njy2iLGEvirEbCINTJrzxicJfRo7DmtZfyqPsnJShGBzHk
9S4mzDa/6TjiHcusrVxB0JgAu1JS8b6VDcqqtUkT1LIUoaFSyAeza0QP0Hg3MOuvl+/f2v4hqaVI
JJUEdH/aawnDyIPfOyOFuMGZAejzm6WFR5EqctW/mFw7k0ad1lgklZTrkBYCqiTZozRpdy5Yg0/t
HaXV7Df/4/Ko40JCT+rHvkBHOLIUoiWYoPUhELUaRqzB1MVOuK49RgC0h8QkTo1HxpV6HhSN1My6
jCW2GOnue0vaRFc9cMyrG5VMHDNj1pXLBiIIkjojIEkAxj43oHrezqkUq0AH2vm3rVvsB6vcyk7/
XO6bF/Gt2n4F6m9VqGIAJhPZLbSxUUazRniDjrZetMOwtGo1MvWs2LdjbYlyYTGOcMXBA+3iQxZl
N4NUAVF71Ym2PukgKsiH7EkIc/laCytUdMK4P5RTr7thy0eHBoTuZsGVolUEfPJUVxN/e/lziO+j
bNvZ11A2tYj1Ue77QbSjeDRBULUNtG2pPBgthrDLirH2VSsAMALQUQHeFdHl+dmGui/XHMCL7CZE
08coHqqpeUi7koF6sFYWhJkBH6kEPkSiSedydB8MeUIsi3j3TE+Zk3nBQdmJprj/AhbTquosZFEb
mIWJonANZAGX9zC/SSi1HAlpuXYMtl1ktkDmNsUDe8hl/WJq4DDBtQTKHM2ZF0thPMqhQASTKd3U
1jFkwzk1Umt4uZOBG5bxWdXchURqqYAUaVohgkQyHahazRXJ/fQ7w8ud/IqZolwJZHCImnCCgZJQ
Fjk/xKo0MKJH1te7JEWpbyXP8AJL3DC5tsh3f7oDuozMK3QSsJhUfBhqLZivfJ/sZHmYnNAifUIE
DRPv19u/i7hBmPkhj1rZrI++BuxZESkQwGkB/CnxigOgRfesE1tx7hCk4bGMcBC0h1TggiAxLP1S
F09PcpLllYBOzaZGW4nhAUYhAu5NQb0D9OznJyUNVVAjjEf7eY/8FJB+u2Z72UqxJNA7NmR1kjQN
KlW1sVP0ZoMW/vfLIlaIVsSzVZDNXJQyVY3vNL2HjNOj76kG2MW4kU14ut4ks/75MXVIQSXdFs8M
0Wt2UQGeEx7aeN5+4gbC2EJfJRk2EJxPJ172AAQG5IkLNDCLpHPjHet6rWU7AT79IZOykfUwy+KY
Q6bs8YDakACWIqmWmoPFp2weFBReDPRSpNq+m+ofQ/Koapzl17dCd1eDQjViVpZW7ZmmKGjIRoei
AIzz8/1vBi4rArXBrbgnjHcpSv/8lruanRg8MKwwY23Hl8Ioh6+DEaNHd4VoG2FzpyjlsUxGR69E
hnddeySB2QO0ljwh70H55nxRXVGPfh3XJJrRPcBggxrbwGue0OLClCF+YtG3r135pUDKxQpqNfhF
XgEmfevvol29UU4sdCxqoPXTWiyMCtO0jusNvsTCSJwN5kVko2SAdE4HecPG9yfXmzbQy0VRBiaL
2ijsMgirp9wJdfkYR8m2TwUv8kdbGJVN0ONVxriURAUuCaVsjlwX6hxrECp7+q65/XfuvrpJd8wS
2Zpn1WClSa5N0iVa941Y8ZN5xqkp13jZOvMmfebvR4uQY0+bnjV3v6YjKE6jdRBzWjKwcc+VchBr
xW+GSLRbPhs9wGUWZhYJsTflzSbv1M7FYHxm66CImPiJta/krKhtBcQ1gO8VYK+hW40ys2NbR9pc
qUj3o+Huva1C/qDHDZLzuuJ7vIiBhqqVAGbEOM2VHV6KpXdY7qO4SwJtsitndmdMf2Iq+KrfiW7r
cUyKuZVXqA54OYBPE9BhHiOE5zscqEkkKlHennxJcac+DVfcMbFIRMGNX+AQWrmO5wLJ8hfOqwTI
R4P5eLguvJb0HXz9XvAwxGSr+y8EMJ/d8bk0KhBMoyqQ2xTSGqfe+pwO8rrUJOj2PRBIo9jstREI
bTdfSEp/PkYQjWM2H7sK5j5dpS4lpoyGPhFSss4TT7CVciQGBdNP6sjof3u9rDafDQ/EISCUCFig
9Am/D/BzU8OrA56+finfNuLAO2DnARxNriHhNA/6Q5eAJjENImlzWfLaFhuY2D8xHJFB1PMDLYZS
yLIQFFShUKquMmeJ6TeFyrgWnx8vJ952CelKMEAg+j2XEtZtUUjobLJVGcllHaCIgApsD0HtPyRi
M9iX17SqpUAV12XwXIHDhB4yJwxYNdfG5PQEd/bN6eo3gNnoxDwCe1bSaeUdiOUt5FHedyg6IdRq
yCOdB+JjTHwv0H2Cly90Anw2queyKKMqB/nIVX7UnoL6NHOT7gCsvWG2Qq8+iI44WsGO0Jap8hOf
PIL04gsp2c8u6/wbKKcMFa7rqkigruidjF8AR4o+hHAzIBnL6nw4PYrO7TiRBQAu5IUAUUWDNgmF
7+cNhlewt/xTtukeZc4cBjQgdDZA9IpXzIQ6lZPZkZ1aEop0yZ1gV5b2WtiYQf8bWiryOXguKoBK
QHKBcisil8iVZAStLd3rt8FeAoy34KlvpG30C7B4n1+MZ9JOQxoLc9t3A6GggLRT60VlkU4TH1Bg
hT0/AfOZOeC7UvQ8F0g5FHAZVxjmgnaNruC292QeFpBnlhGY6k1rpuaI9pbJHH6gbwnr5cCl8Bcx
yvknUC6myoxh1IwQa0Yoi3lAYGqXTrYNUPD8Qtrx8+sfATPoG8AMCQhz41RuX+xw4DeK6tfY4d6N
7gh7VL8rkPr7QlXh81meS6KCyzCZqjw6SULGndA4NTKAP99GS7C6n/EtM9vw2YWdy6Ms+yQQSxFi
ZY2DsXTMc+4SKzooXnkHxjZ2M8lnE38ujroY8zgHgVJBHA4O6LMNCsdg18nQJwTSVlP7jmjd+0J2
6rMpOhMrUZ6lMJJ56g2YBxXQmRvQ8dn6oYpAV/ql+/jZW55Lo66Hr/Vax5M9Fb+1NvdGTjG0RcBp
g243MmuQ/zF9C0NBJeo6YHlpl7cQGaOvpLweQe6pkNIX+3GweoLImBKWe11FSvPcSYP82pgKxWhg
1SW3B6KHpTeP4Imz4yfyiqyH6+5eHgCoxoIVWCm4YVsXkqk4b0zzoosqSCa9OrOd2lp/oyZ7hOh2
T/D7lS0vb7iY+TpfcdznginHzYtzickHCCabi/gydoknk10j+II1/5wLOBdGeW5DHCOh6yBM49ys
/i4VN3H6xoh8Vo3MYicpzzxFwyzwGWSQBgbODK26tMmLmUyZ5rciz0zWrt6IhUDKqimVMkp1DoFt
XLn1FO81Ifr1Py6KsmRaHOoDF0GGeEWKUZyZ2ijTOC1xgV+hPfj8dDw/KMqURYPCp1UBefvM/B39
F+E7UcbBVixltNqr8hcXbHzHvrzQlVzZmWA6TO65RqhQ7Cf34EVw85/AEOH62Y7kPbygRzyF7I7H
0j9Mwbcy/an/CNzbn5e/YSU9ef4NlIkr6noU2hHfQGI7kJXpv4pbHSkX5OuAYzS5vC2EW1SvNMX+
gjln6O8pPlm443So8nSSIJ0EPER/58QKwFLVoi+aRx3wlml7PsfT5+ulbA9gB/6RSNYrjuYQbeb8
VkUjzi7wUlOw/MgsKzSAefmuvu0rdEkzW2NWXfXHJRIpMyTnJYCywn9WjcHHFIjEyN5pHgbqWouz
FYai/YfBJUVIUSWVK2rRdewnEwZcyCHXsHu7nm9MA+OIyMUObrfVfpUl0BibR/aEl7B+uT5EU2ut
8lYAdA5EE5Mr6YUlDG6sbtNrgjZBBlmbm8BILX44tqPJxUz6jZXHITnwjw+gzHAG2qnE/1fFpEN+
jSCMdFHPj1/glV7X5w9hlD2uM3HSkgar/e3ZwGzZH0MXUNpgsk76IzvMJNt3/lw6Xx1lj0WtqXu+
h0A/1J/ySrtrerQYM2wEa1WUQY7ButOmxJMRCmTOLK+BYZ9ZEXgUJKfGA5T5Clx3nR/bSFlkAxML
tdpCYNbwt0ZzlOX2GMasuaj/CAf+iKGnZ8UacNJtDTH8DiykZvLt31tYP3Ybxh6u3/kPWZSdjVMU
s2IVsnoX84eSQ1qGCVD3eAScGWezSnQMvaCHZ/kpH5SI+LRJ2CEOAYGcaF1e0boh/VgQZVOmWZK5
jJyR7EWbZBeBohYdjHtWRWWlafJMww3KgIRC/Y8udLvOIYNIY/kMTXRqMwH9ChrJp11V2MLN5F1e
H8NwGZTdiNNCTlpOb+CO3UYtzM6QnUj6HqSHoo8YN4x1WpTZKLo84ITQx7I0wPDUzyXAOy6vZgXf
gWwj4nwDVSMgP1JXqkzSTJ6k07si2uAGI6MyudOB3zBnZdYv7x9J9BNtkuoymEM86GvSqviqoORG
Rv/47eAKVrjpvXAnsnB3VzLjZ8uj+yPRiwkkWR7LU8zJIk3p3S9ymUFWhy6JcMfs0Fp9h35sJ/1M
m5RmVLLx3+08NcATiuYaAzms0tt/eLCPDaVuWsehNyImWaHf7fYtOKrQb68iVmnvomvm+bGWRl24
RihgEkWII7lw6Mo/3f3hvmSSR63qvYiSjQB0JhDZUN6LC0LQRZJdnJX42IfZXmAe1KrvWoigfJcY
+GiJIAk82RuelE3Ju4lDullQlsU46vUXqhirhmMhkbppchto9RhDYmtrwEYPbFLyD930eYid5IoU
38nz2ijd8oqVPWDsJ+3QOG3wszlHdiQveKfggVjQPjPsyKp2fKyOxoLweWB5++TIatLD/p3MJ4A9
wJG+Z+xRgVWfuZBF/r58HRR9oKdE1hRavidtMstwYjQg2bPTevmVcMNYG0NXDOqi6aOWirUAec27
sZkscm6FhXYF5JVtzqu9hAWjyTov6qpNpZZGRgSB6M43i3ynjSwvzZJAeTFjAksPaTO22/qq5P2N
UY/by7vGkkD5Lr6LYXhlohAAmUJQYCoRE3mWdTCUnYilQdCmAjJ4L3n6Dd9QbqID2lgcvJe2rCLE
usVdKB5lNDidT2QJcwvwJr3t7whZaG+SRFFzze5CWPWXC2GUvahVtZOFBEeUV0iDZTxQmYUHNSid
y+e0Hu3+kQMg9/PbBLgBADeSzOKwCwHhMG9G8N5LIIjJr5gbuG4ldKApAMgN8OrUgfEV+KEEGWtS
THE3H7JduydJqfqu9ViR7mpkA3xIhDQo/ymfJrtFJS7VIunQVMSXAFLwS230Cn/mZBPDwYVgZUCC
vm24qtjEXFfamNWPHrlOqTTr8gaTc6KfYuh7ElVQYIMXWKYuQj+i6gkgCRIQk4nAFi0yXyJ/W8sQ
A9eAwFSgDRWwuOfnKJaTEmgpAtN0C1iFq3ozuWhmMsMds6RAvvjTihaSKOMxTlXKTTpWRIZyi+ap
dDOvcfnCnHwzuUmd3Ju/98fEZcb85H5dEkxtpdR1vRwlWGJtA95wQBIalZoIeBFDb3L6ixiZKW8p
qdn9jBpbQt6ASaiyqlXLXaY0OBAkvQKWNclMaaaPzgfCTTocUuYIw6qxWUqijE0Vpq2c6ZBEHlIY
PPGnXQb0SJIyKOLXLwQoa9Z0KZAyON3Iq7ExQyBBJ1TBw9PJiCfR8P+TzBj6VpkzbgZriTQtRpuW
kjxqUKTfEazBm9ypoitY0UvpsXoQV7rjUJL+0Fu67X7WClXu5dMCT3icbo2kavkdtXGMSKXO3F3L
KRPt95S1u6C0KhWtCHypDCoSMqe4meQTlD51R91MjrJTeHpuAQAs8/oT+2StPouqNyaOLzrK5HUY
64V58i4bJOY+EEVYxE+5H411P5w0CwB+wnwM0g3BzyJFjybvTQPN6xHq6Qyx5Gpc2gjKQEGhBz72
/9GvAFWyg4H4V3Mi9KAlR9LNA912gwFwfcyxQ4blUCmTpbcwjxgTamyOe+zr1hzz1gr4wGumyYlD
QEv7woax3LUoVQKZKS8bBDOPPvdpiqOCSxB0Exg7AeQ2Yo6XJ5h0gAXZPM+MIJUs4NPmLqRRZxol
o1jGJO2SggXRV8pNkMtmNDLzBavebCGHOsS+6zCo2yIlQaqDim7mAF66Vxokqt9klFvnxBwe2ieC
AKcHZjmaLOVlrZM+yFDI5mmC/LQ2TEHNrDD4OdaPjLNbC16XZ0c5Gk7MJL+dsJukii1kli5ckZ4L
DcAsqW6P6Wa4/kKbB0tjKN8iajI/NRXWxnsZsHUagGl1sdkhvoydHMN4jEWuBWPLRVIOJq/KTi7J
UY5vvANw4o2QmaeUtFs+ciyoMJYwyrlMXV1mCqkqp9vyQdn04JWbrflJ3HyhjsI4PZqmE0ycVSej
pcNuXQwxndiulWyLEWeH9Ld2sRX/Ys5wk/t14f5pZP0Lm9poEuLoEjL9q/6ggfOMZGKqLWGcIcVJ
Zo6aoSv0zFEgAKuzNLCf8UG7DjYNBlZqzZQ8ERgInGSysFjXXfXHvad76SI/MpI8wfpIRVl9IkMk
3QshkgQB4utf4LzBUy+kUVZGq3k+rnxIEz3gmx4qi4z+YGSgBuAB0rtM97CaJ1wKpMxKktZqF5Pl
kZCWTDcJvuW/yg/5u0bGjbxBZpFHsA6QMjGxL9WBP0Ai75Vb0oMtnaCDfjNzMu8660pQpqVSun9K
iwTOAc7IjpI9mH0Iy6JgAf3tPkyOzFNkCaUMjFhLyDkJ0NHKKfA8bzzM6vgH4VY1yViQYft38h3D
pq0+TRaKQ5kZQaoB20DOkdvwO9Uh7ckZ6b1+HFqMypL2a7jFv8IpOlNYnXpEa3oetLF60h/BDSa7
wfQTaaiPa8v/8QV9ZWiPTpmbru+TSpmxtQS2IQMgZ6c/Vah+EF3lpevox/+2rzr5noV5Ay+GXPWk
TNWAMz3He0+sZLPNgBlGKDNzL83uZN/qdv5VyqIEWE1QLO4mXaUO+DKXQlIWJ3OA3W10q94QN4Wp
/8RiBqmsjaUsj9IbPQzPSVj3pJwYj8kD03jHS9phBTOrFwSjeUAiRPn90xxGO/aBUfYKMGTjcV8Y
PCLFKeZsxtmtLgkDjTyvytB+mpKzG2C8Wx5SCNRcfZNiajzw/Hty7/nNX+A74SYspFEbWOcpJ88d
pMUYDCiRBn6bd9WWAFAgXcoIYVaD0YUsymoTbPAgR80FwShp+ks8yeM8ccNMJbF2kLLVsl4ClJqs
SfYmJ8OrzXCUGflmArCUe2HMOjHy3XQwIQMlBTTqmHDk6bEDrhmSqvo/0r6sR24c6fYXCZCo/VVb
LpVZm+0qu18Er9r3Xb/+HqZ72koWkfStbwaYBqaBiiQVDAYjTpyjrQicdqlQ0XAVhAkS6QMwkUUY
MC7W3K8smzxUdgMJGUiSuFafyW6arYWHR4d+arJ+fjbs+avcR0rlCDyK95LDACaQ9Qqm9MHWcx0N
9I40+TROSHYU4jbycgA7h9f32kOrgLUlJ8kDCc0jOEvOtqIG8dh+UCXyq9CyHwtZn+ZQelxRc3Rq
ORfsHO+Zt/lh7NhNGDXhHOpjh6pUFPkLJAExy5CZd1AZRck2l0FkZNdD+GHWkuKjYFN4GSDw6fhe
UKi0QCZwvSmtWchGtsw069SO9GmfYVBk8CzgQWnKIsw4eU65tcdc6Uq3RGZmwF4LZtW6xkBMfzej
itA9Wq/ve0BvrTF3eZTosV6lC0LVOqfe0oWDqynDgSjp3Yw2jJZHd5K61IIDfikIvz0JfzaV8bR2
gfCHnGGRVMgUlIe4zYEpaDAhCyEjYJOAQ9coSls4pc0/gv8ZZjF4VdtpypJgveBO+DakQ+mMkw38
NKKs6DTxchYNLAWUDgkMWBqzRjKgD6NniC6ttwazh4cf8s8YENTRlc40dBYPtifSjuBmvBur7EAF
2LWWqtc1eqsuvhLdU2I8mkGQ6B7A8L/BU9LI/+Zb/lmnzuQsfTeNUhZhnRWkToHvhVbZw7AD1B6v
aq3AeCoYTPaCQ8n9jBub9BBt8pZRqSZSpLA5uf3pkrt4K24K2pxEFori16e/KKRyTyYIealUPD4r
yyk7x2mlJCvCd4Y2Uf+R9kK/5y/oFAKnKrpvOaMaiMCgMaZ8NxbBfMz1CpXQ0kqjJbRUoQTTc/yx
QT/lZAbVDmoyMrwImw28avkEUQrVlw7kLNWOqCVAuPv851ew+a+c5VHfRfgVzS/KIzTg27qTu7gr
MFR4cJzaw7CLPdNth6/Jx/IZhHk7/ZC8xMKyOf+HgIlKtw2daodcb8eqq5U6o+7lAc/tJrl97u3G
6ctZEJi4vozr+X9m2GCvYDJwoHHJ1DEplyyOqZeCu4z75AbJAVzIAqkCBlOul1J2kbF2EkIQGCk+
an50RNnyKAeU+f8viiZcp91YY04KhqulSNWxIlquNNw8GDtXfb6QUuyM0BWhV7hBb2OO3qabg2km
jan3PcyV8XCHXtIjBvIxaQAdk2I0BaRvCj0DbyLPxhj9mhtjhQSBl9XCTuJN+IvsMi/0ya7+2DmK
EwdK5MxPmBWJHpXzAjS36KK+XBW3rDMuadqNCpJgWI8BdV3Oi+aQT+EvVN5pnSH24m/hhwW9M2/6
OH+S7SDH7SbwVqErMe6aZ2a9yAN+Ak2UDbePnQiybuSBNpP6Shx2qWu+WbKhWKYNciMwrTNBKUGF
WDKA8L3UT6d7zBydKY5Z9YvYEUIoeY1PPGz+NQahouuvW7XGWo0DjFHK1fJfCJvi9+d3zKQh1m4s
MSdyABzJbldYomck/0LLUuWdDnh2/c/0vpLb1hpzIiNomyZtB2uTC2GrS4PmB+2Wk8uUtbBExI2c
m8UxJ7JIaqVspn+/Wf2jeAYJziO1l/2YvMUrvPqTaENFJplziXGOpUtLmNRI6Jaq6pRT5pjt4N/O
ArgtOM0AzQcI4QAE0Bl3HGI1WtDxAmbzBQRXybPxpBw630I1Eagv5RvVX0NcPSG+upjfsp8gy+wO
BUqb7/TV/34J2/GU26GSiha/pIes/JqM8zGKl4OqQRcQ2lrAen5dK/k0QQFx14WpqOZIP+HbY/nH
OuO/c6OB/quH9c5XP9OGRubOR30H7mngE3NXCm7vOzfGgw9LVzAUbZOL3Mwm7C7LWBHJQNSxIQ+L
l+JYrLtC+ihh7Pu2IS4YmDJv/c8S40hF31WQCoCl9rOxk/3uKfGNFJxK4QPeeijBl/8kgV07ogXy
4yoUCTEJDCIdEExch56cVHE90wKO/jCfAAdCuiX9Q198qZ88COWHuJ9vY40JCM1QFcNSX5LZihIG
ecnTeDceqVhAm2EgRRgSuJEV+mI6ZufxzFeZayOKDRVjOCqt5bSUFG9f+8ljDz5p0Qek3+eNY24M
MW/ZpVVmqKYhfRziX2Xxs1lXwQ3IdcWNAeb5SmrSGyqmqD2rNN2mb11rBaem0Tmpnh9uOyP/vt/Y
YqJN10B7Y9JgSzsPPi17h970SLPwZtfemYg00wHIYz8/TX4thj3xneS/b8aWQAZbbfV1xDcDgcSL
9pVmGHRInmBAFXoL4sIAb2d1GVRWeCsreIYwO2tlmZ3KE46emX+aO0xqGXWgLbPfF50gjHOLATrS
YTBtqvjPBdewiScohnVVb9kAPDfKR9WqFaqcln1VBr3Fg8L8oBUjJPdAEjKe16F5SpeikpzE1u5A
ojq4cqphmitXfxJbO0ITzU4Ev4+7Exa4LcDJYUNTlnHiXJmhg6OnYPsd1SerVFYnVq3AStPP3ZAL
hUt41gwQ7gI6AoyBwbLqAE1ZrR0J6cR6uNPc9mFGK6B3wPXg2zuc0dKx8PiS/wJLwTusW8v0l20+
QylJ0M2ilkOSPw9zeCzNRXBTiRbHbKXUJrg4wAftaXLi2upyb0zzx5rofmb03u3jyl2NaioojBMw
UrMwjbow0tZs0B5a8eXatPsnT9KX2ya4jmtsbNAzu9kxpW+yQZpgo2n76EsFXui7RpFNv9P0Ya9J
efVR00J5JzVNUuH/NBeM0Oa5O0TdiMk3EHIGVWJh7NEcx2BdU6B1slH6sdYdOjC3fyp34ze/lO7W
5pf2kPbpKonuBmmdlnxVm5cse9JVgTIS9+Lc7gjNDDd21DKJU9uEnVHx6gOF8a3P1oN9nn39L/iK
6F9jrxeQO4JXFvRTgEYyHisPalwMCazN4VmfPsf987T+vL1xXFCVQZNLkJSgDKMy3zhO6zKMDKX3
ILSADqt519o4+47myUHpJx8q6Mu969rc2mS+VqTKpWyHYO0pjM7XMDJmxIJ7kzsiujXBfKg5mw15
SbEs9cMcgIOaCoL3e/VpAVssXgWX3l/q9V9u7yb3UG42k/lgCllB87RiYVIJnSDz0JHvtw1wy5+G
YQGSS8CsD4meawfsDLuIjGmktBiLD2HpnWW9UHgPRYhUvSPXviaL9pK7KnDpwxENHbBkJn+jOo9J
l3S9F71oxxQvRpCq1H56b30gAdomx+lV2IKnf/KN59MLCdq96LWwb+MBPBWlOfYYlQDXKHIRvFjN
ezpeO0FXRtTO5IiSQIsWarkQuMbOImm83tTcLqd0WPPBQ2fa9LO4e5jBPhd5YzeGO71rq2MEIovP
aY7L19HsRd3VlmTsmnI5d4s2BFKWHy19mR0rHvy67b6RRJu8yTA+mWuY7OzeBGsUKWTd7SdLPRYr
ukymHteGG5pV7ZbS9HzbTeg9w24frWGAAsw2Ccgirxc09fMKYuR68AbIwVrxr7g4rOBrQOLR6aIc
mBsTLR30bbSnZgExfm0M+kprXwzjgBvdaB0zaHZU27Aijuz9TQOJpqHs2rbmmI9F8hFcrSPMDWZx
XIHq86W+95dCdiGljJqYsuysGZN6VhIJDgLdtTeWUdGkwmOKgXf59ULnPOu0NMauKqjAZ9HsT0bq
98O33nqJkt3QCpIJLpcBraD+zx5z1ut0WaqlgD2aKpVec07182S/hD/QQ3Lx9PVqYELwayZn/CKj
cGT6t72ICxq3CUjPDHDEY8mMG3VKnKeKNgy4f1D9VtpThhzKm1PVXePxoK7VfdlKVFa6dpdpDW5b
5/mwDUZQTSNQV0GOc73beZrFpBi6AVNnDZrw47Q61rBo+9gasl3RFkMA7qN34URBrIobVwGXu8L2
QKpWrSVtajAgtS8/Q7zKr4H11Z97R7LdAqM632ivCWCnQK2CMvVaXeBj3ABvmyZ9lavgRLWYjz6k
cR+ObUMH/OoDJLIfqF7Eb87Q6uEv6ue84G5jVtEGHRgYytgFR2ltqatWgUHvoB3xMb9259BTdiv4
uI29+iKmWuKlaluDzHeNLWVqu7BAUtNawMM0leqGhan+o/eldadJZi6gOef60Z8FXpx8k7K1S9i3
+oQF1sPkaHkCZdnc1XRPTQ+T9i5842Z1F1DQxtpqkJioBNYoaGUtXPM1PFC6R+2kfP0LeiUactiQ
tDXHxN40LYu+MmAOlTFwjYOR+zE7UYnC3i2CKBCKWPPu5a09JgSioKRqvQx7VM0EItan+mFEIxSF
1tEVz0JxfBNPc10GLgEzV3inX4cAPTVG3KpRDy/pO2dcyF0Za4l3O87w7q8rK8weKivanvIAK3TW
OtkXTzEo45qTEWSBfRCRpXBS+itj7AZGBjINOrUGFuX+mx231mGWc93H7FnzLFgYx/OvbDGhZJ0H
W1dM2JoD8NwTVz8NALZ/kNxnf8bMQlc7ynlEI1lUf+P1dq8MM8l3CD3gRaE7SnZKQDnwZMlJS4eq
CmH0tKFkeGdKcGh7lU8dqUNT/ed78hL8CgutSMiQA23F3F5zjRxoljG0R6G/BFJzeYw5ndypDvNO
EmJ/L1Vh5ihemWPiWtgX0aKFFzeSXaPwxo+ZT8dtoXOS7+SvoMt/KoCt0Z9WX06DSAWMyB0y0OOI
XIz3pNv+EnZsGkpRaFCUWDh9IxSFo9/RWhqt5FU/qOaQ+BbhxPQri8xBBaBHXtaOWlRzj4z3TXEc
LcUvOyLIiTjJ35Uh5qwC92GSXIGh30OJ2YWl4y8oQnlHByIxEKZDIxAlDfrvN2FcS7MhKxIAsujE
7PBVO6qBebceEl8CT0xSOcoRzMwWgAqOcFiQFyEMAzcx/gcatyxkNdbwTmhJ23mfyS7cTfdULYd2
eJIfv/nChK9xXsqBdPaPRSYmDXO+2EkDi5QhoVKk3z07IJW05XUZ3PlvSFi5G7yxycSmec2qsdFq
9NHL6AGAcnB4r/roZEt2iMrC8IplqQUJpWhjmai0lpk9rU0DcL5Uel0YOSoGR4ahENwnPEzJ1XbS
w7LxnUFX8zFfYIduZ24fNAvSyBAqUM6RepTyf9Lmy0oc0LxSOOYuBXJKPvTqF3lqPKPb69Wd0ZwT
A9NWoncu5/1y9cMYp+7MtZZT+sPC5DM02j9rZXlIw4eyGNy0/KdbJldwAdFjz4bErWMxEZhog1o1
KwzGYeFAnCUYNeIWk+3UienG0hPScKc2MFO9nMvmPTiUq+UyAdnOp7oYJ1inZ7j/OD5A4wrQxsmD
RPv7wLZbc2zULetstOMB5ihcay0dFYq0/5GglUIlbl5x9soeE3OnyDDsqIa99BDROVs1sJ4wDxVk
u/4Yv5g7gPl7twKnMRqI/7fvyrIxgSNbQcUZpuUj7lWnDMBxtwNnc9CeRZ1n3s1imFCBR+kJ7Vi2
OVGoi11GGmLTUBK3jdYvUQRyeFOGrPr396xqY4rxVi0viJHmHfylRUtfq3E3F+a4q0n3nHX9I4gB
zAdw4zd4Co4OpKhsp61MwbwZ737bLpfx2dwgbR7T5VLACx1WAo/pXhwJBLvKgii7Jo/SSYeZbFR2
ofaLhLMToWSpKqMoBtAb+U0MQJcZxUpoo5lva9jJUhUGAn32awHrCaW4bffdZ/R6/qJgzr/KgGHW
ZVQtQIrMXGVWE6+FRuGvvzGTzRliYRr4XOhgp/kx/iRCKHG/18Yec41FfRgu6gp7KcgLlLvf+YhY
F5AHFED55c+6mLtrDtemsH7boaPYyREBJg4S4D1ClNnGHXltd+K0jsfoeWWWucqsXC/nRblsZ/oR
MotedU8hdsXPBeDEb6Y/ohQy/ejP7TF7GF7F6+bdWKalmahiWgDts9XusAgzI+kj4CNk1TOV09h/
H3LM5xqA3OhHu7GC2zGA9zlRN9VQ8bJU0GmwMdWuwJ0qVUCLGypa7uNdpDUuGUHOPsYPjbU8Jmv7
kheJ4JDwjqOloPYCYT0DYYQxK7fmSkpSAGFcvSwVVLHJfaKm+7kTTUBQd2QP49YQkz4vVgQYvARD
mp7uVkA/yRIJLgfeJ9uaYE5gIqdTl2kwUXcAk7SPyqSd7BUjnkrpyNnHVBa1/nhzVsrWInMGl1KP
SURKWAz7u1UfVC8N56ew6l9tUh3yAW6q2x6J0sgpi2KfWdmX217D3VUC4C5tkSDMMXlVlaGoHmkZ
pbs7zz1x7FTzblvgYTOIbKEQouoQvoFC0nVOSfowBcWq1AIrmD9ilAY9LQjoqSAaxQQ0FUsKk38u
LNdu8pDv/4IEgRPGr34AEwnKepzCrMEP0B/kX5S20PIi5UJ4qvhAhSyCBfNKz4BlQBgG9WdZRyfj
esG6FBYDGYzWq5X0Xp3snQzYvyd3U+wkBYYpJiNziRmdCtM4mlFl7wQbznksEIVeWjptvmJm6Np+
bJE6H5rkd/JIMf+Rj67ojMc0pJdNv9z/pj2jIg3VHcpERzolZj4suxHVhklwpjgOdvVjmPhQjoU0
JgV+DEm+g67MidF3uL1ezqm9ssAEBmLgxdKjx+eNFUDvYT85SLy+ryAgcoq4+2xBQAry0IJN5jU4
rqwysSJS4oRkc4yG7NEqfDB4FDOqtEf6NAIvw9w6dbkbYn98GRO3eRQ3/kT7Sv/95qWmSnOYxyNW
LZMqsO17bVQEFwovOGGJFsRxFJOK8TB+BMHYbqxqnJv/FaHWfbk3AV9e9rFoO3lndGuLcZNwXrQ4
knBbqh9yvAkoD0P52i+YWsawu9cdb7sML9e6WhrjM3M3Dku6wBydb8XgBMAQmYsI6F4qp578fNse
/2P92UnGWcZyMYCVhLMMZAVvR2J/7hpDdJlwj72GYisUwUHjaDJxdpmgpKkPYeslYfUYj+ERHnLO
1ejp9lr4brGxw4RTIpMRfg87VHKHzk1RAlNKsPUXwgjcjUMBFDOPAF0BNXDt5bGMgf0ls1vU7JP8
KEGVJBggQqU5auH31V130oEYFpWxuBu5McpsJClBGTk3MKp04I42ZH/Nzq0iC44XJ18jEJH/b2nM
NuZtXBOywAp9Lin77LcY6bvAiTipsgJwHIQe3tzwXZ1HmtqqICEAsb3mp5QBFnIy0Q86IynGx/Aq
uFf2mKfonKArtpSwR58V5QMV6qD67dByv4/39a4U8oBwE4ztCulOb0JhpbcxNLphsfObcqc7mdPd
UaqcYbee4C0uCLyqRxOAzNVHY+mDyF24H/K/DTZYvEcm1bWt0A0mYHSnc25DYB7FDSX+uQPTnGZg
SJnGkutl1k3cJMa0UocJj7TT04MH0QjyJ/HjiR8fN7aYj1iqxtKnK2xdQj8Elun0XnWSdrLT7qJA
1HXhHXPo8kLF1iB4RbB9zhXT/2hAkNazksXcT2NU7uNiyg6CyEXDLPOEQBaqaDJkEXGjycwOanE6
TdOCxOxCMQR6qK5yR5TBPWQnQb+Lo4OobMndyK1JZiO1NlllJYJJqqpA5bGi5Qjy2d6hsCc0qE1/
Hve3l8kLXwRoIA3s0pT/kLm2y3ZRIOKE0cMOfI/da2Y/W9X/v8w3nS34Y4O5ri0lmWtZNXEH9LmL
LxqU/WnoiGAl3EwaaAbgt1QZT0t2vluJpFAZe731ihBw43aQHoxYDZohvS+XMrCq2JP0/K5tgYkF
cO32NvI/3cY44y36FEVVFuLTjUF/mM7VuRr99hcdBlz2q+4az4rIP+lfZP0TFwJmKkwFbT82cZcy
eyk0aIDAIiqi4N6RnbJ0omMa1JK7jCAs/u2o7XTWocH4jtEgSDtjVEUBKBfQNeayzSTFaOUc5m3l
BQih3kLzpCCibeVlelsrzO2qNVapznSRAI0f4sFJPemeIjZV31DAeSjsKIrsMfeslClGbFB7Ldif
Y1e5szCXfAT0CNPP5HUUEknwYhk6trhuDQPRzGR20TBTbQLQCvC/DnQcaV04E7mXZ7JLorsSbDUz
0PJmFPsGrcaq5QH0De4kxyCRUwSIX94vQTVIszUdY8KKzBzSvLfytgVbhVer889KNT/oiWjMk24e
67EmpoBkcKmAUEVmFosS9ygrJYqx0DQJqrl7HJv2Qw7loyHvBPkSbzWYacJygG0ycf9dX39dW9T1
Kg0oxq6YQUgLd54F4YbGYnYxWwtMlr5Wdi+ndo8K2qI7ifZBUolj5S/JlD6rk+oN8+gLQgxv+1AQ
AToEKrkaTv31mrKepLLZwSJ9hgAk1tguTSBaf8yBx/SnQNoVUKRQD6voWc4DGQOZ8sc0s52LXatm
NMH0cixP6BPf07LI7Dph0L6obgEmYhEwlncvQeXUoFko0L+sr/SdNaV9gepaHi5QOrXdqk7RNXwP
wykQfxDYMemDEkjS601NCxRC6xFVe/I0+SZUzqPkOx02pCj32TxFlSf4irywvTXIXBRRk7Ry29J+
sJTXbmxmpVNEgE4k6kNdyL+mfAS/pxbuk7J9kBTLM0DbC3piL0SrZmzXUyIBgdlhLlCFtsXt38Zz
sO1Poy6/SY0BHstNOcRPa/T6BGlNz4zXT6aVBRguur9tiudRqmHj7rgUgjWZCexdWrXrUgLcGikf
65XsiPZFy+eHjliu2pnObMtunZt7O0q8cA1djCsHC1WI1RRXz9Sd4NdwVg4IhEr9DTVHU2b8G9i8
Si1nBZAdJXLH5Vds1Tu7lpwmgXxmBzqy9jlTkzu7f9UmHbMJsWsu0nHQSj9PU4d+MsEP4iSfYCVF
IZJSRoB9igmV42CkxFo1Cumx8OLT95AXcUdnpCKUj+I2GS99ubLHfI7W1ia1X1UUHo9K4uCdDrTb
b2ykdkLDZSfK4YUGmXMn5Wq8DgMWSPtXzZP1c2qgstk7VEBMw7Pz+J5R0KslMgeP1HKdAtdNtzTc
xa66j6IDDWIkqAK5Pr7joXdljjlMll7NlZnAnLYbT6hQ7ZKDtPsLFmqRpzDv2UJPKztqYCc8Q3Sb
yodqXvqVin3TmeHuTtQIVOmLgLn4tgtjXwydOQ8TOMwgkpE8SxYocEAqXuuab5SRk9r+aH0C3Ylr
GrO3Lr8KRK2wTp0O0xQrRrfzdHCgSeys9uDINnHJcKdiimyov05l9DxHEAw21LskG4NC/1l18l5V
Jd9MI0EU5pz3qzUwV2lnW1Fk99i0DPytRnlYpEdjANhprtzbB5lXbriyxESWUJWKcqV+Dqmqk/wr
WSkeBmKk2o9sv+7z1+oEdH3ik2+YJnPKT6JrlFNugHkItVCElWlcft4mpOshSTsz0+kjwTpSVldM
dNwTYUWWc1trtm7rBlpDeEeyWk9SA+2UrlsBPdbKg6yEn2KrO+pD9+n2bnJyLl1BmgwiJgOJHSvq
DHarrlksXBqFbCu7ue0mV41JjiA8R3gal1LmNNCAOFutXimCkMxxGR2NaZBlAC+vaixQbkj0PjOs
CLZtCe+rvIVybqvp5xW0LJ4ehuvr7bVythTDCCrAIChyYAaKyS+TXF4nLcKVhCoHKZyikKpgrbrM
6yLbFLkp7zrGMw6VYNlAZw9v9eurHxpxwEwVM+p+lMoGMkwRTp0b7WbU/kBDGD8ZfvpJ9NriHY4r
q0zskiTZKKIUVn8X1pudYqP8dhGvLAKj8qIfBcCzRgquojFAdKvkb6LfwGvNbH8DixApliKfB3Ns
PUSkGe2v9FFxcEBLIGjVnTa44M9s3cVxAaMTHU4e7c2VbSYMxWvYWnGM9VMAHeAOrlo5+McuPOSB
5Ks7Kw9odk3lu8N74crphccE8ivrTGiS1VwLNbr76cGwYF7dW48U96nuBuJQdmRQFYMVsunEz2zO
HXJlmnHuZUzGYl6mfxd+yo4tWFoUv3gQoap4eJIrS2wiZUDuq6WLnIPhhWKjL45tYq6o+hi5+bHc
VX5+Fu0tJ+xeWWXSKTxLy8lWsT6rBhfr+nktZEyZrH5WP0xrbzmxNjlRLSJXFPoTk1Qphd2EEvXl
ybUfaC+3xGCNuh+/0Tk1c0fBtYDynvrdJIudmZOIYM3o2dOyLJDEzJoTqQjTuBt+Fy/j/FQHDQZs
EoxsLvI9VfkuBBGSl0NeWWSWO+RhODQxLKKy6KbaKUb3oPhJOR3L5j5ywSjy8XZMFlpkckjQzppy
B7pMTGuO3mWN+QMFSv+7xsQrvv0fLTKBWSqaDC8ErJFiO6Xs1CE4za90ENaOz1T9Wrir9Ni/DQt/
viMTlOPEAP9n29PvCGnqDN8RwZAKfOfNfQGeTPOHYIkCg2xC2TYm1T2EQWQpXr/cgZP2G5U10doz
AadvJdpSeuTfLBAtScCf6O365m1V9ktPSPd7gWUEe8UOUK+LLqqunKmrCumZebe5vbHJHI4YhBsT
BhXoGi+uOu2iJ2px9Ef5oYer5i7isCD55HXXjK1V5oCkeVGZUntZ6b/uGvmQLrkcStilu7t+uf01
eUg6ZIEGLbqBB0RhOYWiJgW8jSD00ZU26hFTMXDYBKKVSooFmzv00cHHtYshWjzs6RtFeEq5DrX5
CUzMhzJhkQzx5XaZfHzgaTe+9s4SmPGZ5hPk+faS+VFhY4/5uKD6XhqVXMKu7C7mHY1DdMmD9687
/Z8tMh82z8Z0SLqLxcsZpRazT9SdMu1EHVi4p9zovlkjE/lULe6MrPv3s8rmHe3USs8mmLdxTOHA
XiWI7txTujHIBD5DSfumN2FwAZJtqFa3JKpI+Yt3YZpQHKIkbipGnWVmH7uuM1MMCFBnDZ/KE/rr
0omGPUrAr0nOeoc6m5tY+8glpQNgrSfwHM4ir+wzuyolZoFJ64ZGd/tBCdaP9GlIsSXVQXcHQNqF
FjmZ15VFZluHWg1BdnOxOHoUyUtlyIwAzcWDYG0cjzHxTMNUNRhzwUPNWMKR6BILMvWAi60BTUbo
fI92yJGIlOBwEJJvcUIsesF4fZqEsn2pzKlfptlAlTBDpVS7KxbXgCgXLZrNQ5ApXmnRzMeTIZsk
jLK8hW4NM8d/IeCzw+FA6y/y0UVVA8onO0w7jH90owO+Cqeu3Pf0iq+Wy7hulLZ5QyCL4cn/6B9q
kH/NsOn0Or04A3k/OfqP2x+U+iJzbaKpChJkEGjbeI8yvjo0aZ/gv0AMLQ0JBrvN/GSsk32rjuNh
TZT40BrpIrrC6BOItQp4OyCSqBaDwo1ZZhOacZMjzUMZrT9EuZcGti9/jveKjmeR8FNybg5TRccI
k3AqeDJYrl4Q3qh1maQUNUG1iAsVLL2Xq8uHlh2oLfzbW8q7Obb22NRnqSQ1VjLYo0PURN5TVnIw
yftljpsxBeRSNCvKOyTA7qLCjRYcJB7pBmzqQZEeKj105BpAiDNHl79XYeis0a/by+JFNd3EGVQw
2AdZRcYIZlG7LBqB+ZI6TCLJrWNZIsJYnjPiDyuIK4puEFbku4dpaNsDRmN9mha3Ku9KnADcSK4B
UKevGJ70k0q/pqhiCEkFeXu4tc24pFlMBlFX2C7TT/KQfK8KFXWnZnd7E+lfYR0fI2XU76lgJCsg
kkNTY+gmJEu1nEFcJ7O/WMX62KzkmJjLO9RmTXwrwH9xyHRk29dukRetEckNEDxVgnwpIkXiT1Vq
fL29JO7GbazQQLpxvmoawI0owYqCrroV6cGq7MdpERwqkRXmHlBCQKzyUm49w7qXVkyFha+g9PRu
L4WXWl/tGP0Vm7UYdWlFeaMg/Nr5nSK/KPqvNX1sktCbuwQsaGe91Z01vc9r1AnTh9X+0NiGAJjK
O2fbr8Y4YmuWcdMSrNRO13/IIj1p8ntoQq7WyUT9cR3yPpthgzLqxglYQspDHzrQ7AHbteHEnRPe
QQADk0ch8cS8D7znxJV9JouIqqmNJsQQzwSFBrSdcdOtmMSjzEyJG+sBqZ3kQAJaJGvuKAmuWPaN
V6YEPwnQBJhboRVZxm8tAuJtRUe23bV4hMvlTrNcuV4cK1v97oWOIjbnbFedwCH3pCz4PWjEU3U9
0fVE6GLZmIBYALCISccjWKaYxLbqOLcvBQ/Kz5/5U3TUvmC4VzKDkHxI29gdAAgYY0dXPkUk0ICU
QQPThwaE3N9rNdhdZUdTHxr1MKNWD2Irwdnj1ZHNzS9kld2KHHhfXf63XEHLbW27a9Wvtk+5yECh
Beao8lBnQsMXtNONrWHBEXFfxbi6kZ1gtAT70krtqVoGKJMVUhw0kqG52WoX3trl/c4k5JTmaFdF
4fCYaPNrOK8aOLeH+GFIoc6RqpZH8nLwtaG/H0NLPUiY0vb7VckcKY5Gp6ub1G2aFaoWqhEGGsqZ
izPneuTEfQ+CEnssXeSjd5UENo+1AZyoAs7QmdMxPIATY/AqU0t+SlFr+F0j2z8GRfas2ZYETXZe
fNh+DCaqo00tSyH9GFEU5Dn0I7pqLwiDnNwX2S1KfqDyp0PuzPFsACHvRgK6LfsDhcZj6PHwfXb7
r1QrQgzP4pRVKSKEXocW5dVkAt5qKXU7VkuNblZ7QF0T3awONGnC+QLeqkAppkAiAnSmqNZeB/d0
WutYHoAcomJsGOT286A6Sy5Y5wLVzzOhZiYvD8TC/jPINiFagyQdlHdqvEMp8DODhkpxLlC0pfzv
Wu8IZTc4abVlq0B9mipmq0F7db1C0PmSzILIvNdjuPcAdOSh3Kcvi1ehwPceya4rY8yN3LV9PhHt
sjrZxdCfW5wNj66t30l4cAtckno1EwmurDE382SBklQNLx9vAaKnDOZXC3cFZXlMxXKnvETA1jC2
SQXTLyR01ztpEkRdqwVAp+xzyamixAgdG9DMZ5DwDU5V1BGgS/GcOlM4Dd9aYzaelmnMvqCQLJ+y
ac0/jOGcfe2jUBeU4njB2AbbJQROQPVHgTbXPy1Mk8aYwhrn/2VxLyp03oTxH9zWFMCsg6rGgfKd
IG/l3ZZoBYNoGJBfpOasa4VLrSRLX9I3zRoQJAwtdKnLx9iNZQzwaV9qn3KIao1fZk7Wvcbm47IX
gRR4VEdXP4Jxuayfi3kC1vDysKqeqSDe6GaHBtFCElIdvUnVIWkA8joVeB0NavZsuCgjUKmNM2i/
5czM921RKjs1skLXTsHy3PW1/Hjbxd/EdXAQygi2+LB4HSBuXH/XutWiSG2NzlvnKXNXaKzdp3Yd
Cm6Pt0EJZoBKRWTXgajW2aA05HKFSUyYkfZ4nLrrQdmHQOioO6imnsWlKd6qtuaYZuigZYsSziYS
BQIkRHcP7Tjn9r69bQYyK2IuxCjv2mikcua6Y+Yo88Vu/wHYC3TLaM/oPgoxQUbHXELhlCf9JFdB
ibHMxFuCmkJr5rBMngZw7VXH1qIN5vv1CDJ6kJw7lAd6MkULFu0pcwwmTJF16gCzVOhoPNTxBWNV
v4QOFRC3/PdUw5iVMs4JJANZQuBUUUKZgYh9KUBBs+uhzDz7hu4jOIqJ9kSrZOJc0iMWlRlMqmbh
5Hnn9L0Ir/b2iGNEF+cNE7ooZ6IMdn3kjEWbTUkZQCs69k6zqPus+pzoPxNFdFmKDDFfDIpCyzpZ
UJxXBuV7RMm1YwgYNUbt65EIXf/WKa8XxXyqJk/Gstan2qtb9DOVda/3xnmaY8Ez9c2rhfKZbPaO
+TxmXdjAScNMF5kWZoqL+CwPNURS+vh7ohiN01Xr+JqqcePfPu9vikTUMKbVCWZCaKrDJKe2VaRR
F+OjpWkRNHMZLG05O2utHWJ5+RIr8JbbBt/kp9Qg6DgMHTAoE2+0ay9JSr0e0wXZ8BxU93QMaghK
oK2EpfU3RXzGDrOjUmP24AuFnfIEwVVgC39rWfdCOZS3XG8XS3j8QpnFpANC1ysiU5XnEZlrL/zH
ftCDPIieu3sAQjz9fsS4XAihUkr62IPnLl2d9Dl8XfainsXb40139c9vYI7EHJZylFjIVZMEBf3x
c5uIZEq5joKxBBWsLWD3Zd8Vtbms1kWtIFxM+VMX6c3h/3H2ZcuR40i2v9JW7+zhTvDa9DyQsUiK
kFJLKpd6oeVkKUEQJMAN3L7+Hqq7q0JQMNgj67I2y1QqPAA4HA7H8XO8okmOpeMme+oT8sOp7bVV
PD+3J1a10opIJB3Mwiw3fr5R27m4MW3CQ/kUUpRX5K1/P/dPG8D2H/KbCsVMyENggdeKCmcORUwv
AQUrSgoe8BuaM3lCTFNKvRKHovzi39jgWZhfamawSP1jtso36ze5s2uKJi0z9ADVe9cKkg9itCvA
zPGYAMM4KiCKd3kvnlvTuWPWJiEo3991S5QJCIzSLMPsioPpZZuS/yjcO6vo45SvsVacC6QIMgBY
eug9Rnfp211SBbUwrVoikLrF88yMGnc+NDBDVeQrEeY9XA0b0rFwawtnX8Wl8a2pvuknUogBqmCb
+hjaSGFwqM/Mq7PUO7kCXs+J8y3d+RDdXHWVd7fG2TiE7ua7DvRmPC2gTqkyBDdMuXHoxr8ptsm1
8aUEmejOAombtZqunQtzp+a0a7iZ+FMtMkviul/clbvkOrgN4Y9lTNZS3ZWB6bNaOdQbKTotAKKe
s0KozuGlckakrTP9vL+aYBJRVTDD17vCu3dRPrI6GLkhUVGljz3kNc1PMwfxPK5+fXef22iz9AuY
5U3HBnr2rb8QZtmgEYC1pLXj4Ege7BgPJSBMMK+nkaI+aAKLsZbEnNl7M2e/A3qBWSNAFxItQJDV
clVi7wVd1JJwXwd8k4FnzDWKfVrJDyzfG3taXj8VrB5KH/b62NoVNLKu2G29JVGIvpqr/zt+yLNC
C2wpOOMRWsC7+nZKa2DseJPAGl6fIOzCtwaImgAP2M83W7KrRKSQI15dDmfv6wywihs1dMhRYAVV
p7aQeJH1Q2ZyZFHb7phdzzK001W4dZ/CB3+Hp8Ld2vl0JqjhrRdP6T7+z/V1ADKeEEOvVQkqQlN+
h/TqrjbSW9mQ58sDO+OgoYPEwgJsHATI+mOhk3mKSA+zWQb9vhnus1FtLls4t+NwOTfnfho0OKPT
+e2ChYyhRMPRZ+ju/TGaaXpx3/sJ4sBjtjU2q61N88e9vesBAI+iIZTs5jNBp+OdJll0VmWXuDdP
Ow8qAUUcTmA2n2JrayIZXOMLOTu+U4NanPRSObVpinQwa9h1WUonakZ+r6QFEfTyjvPhe5kDpeiR
beBVV07YjnGlxEqWf24d0dvpBOB+AY5cr/yjyu37PXOQk4JrPK+fOlqvrOOaBa1AMPkN82kOC1Y1
/Sol+ptD+vOyq6yZ0AKJlSeOGgOYSKsyQl9NNFqPly2c3cen86Q5Y608D21v8A7vU3ltHdVtBv61
I8TWR4TibAsy4amHtuFa3jB/8/dO+dfyzCM/ea+0BG9yNmBkc4g0b6shKmJva+7sDaiZ6Soo5lzw
OB3l/PMTc52XS7NrMEpZdr/wVn8/uID8GCBP/8h0EuR4cD2cOPpRg+5wZwr+OS4z9lg034bcCEf3
zFuMIzW8X82CztzyAKr8y6TmJBNukt3kYWzzKwTNYrTbQ1kQJeZ2G96wn9XTdPtP2wKCjdVKm/Z7
lgOcA/gPig04RUGdrJ0DZi9rKodkXkgzhjYFzoB+p67/AynMc3Hs1JJ2PwlFMUCqICzR9JvdS/u2
+zy/ugaopKvmwfy8/tD6nrREG5uWXyJqgkNKYWzzM4hzLG58wMX6TXYlHtZOt3M73YNKHSDAIF00
X59aTxwULN4irAOYssVP6r04/efLjnn28wGkQK5ng6LT1zaAsGVVGr5fbswJbYaN+4AGqRW9h7Nx
H7wPKOyDuM0kOkTELAkRxRjMN7e5QNtEElLXc4X2ZtgXn9aS5HNb+tSa5vZd4reO9DAi2sothOK3
LOARcZ8vz9vsvnqcOrWihccyGX2f2RgTriHhcyJlf+X1zbWfSPtr03TV2mvRWSc/mUMtLsqRigTN
7fNmVnhSD66yTfGc7GbiMraTn9bc7uyaETcE5SY4SpA/ai7ujV2FFbOhEQ6JqQAp3EzU30t0Wc29
NqvvIO+Hh7u1AwKb0Hegt66Hx3a0ran3g/myMaNaGc6XA/ACOZKRGSU40JvVKvt7P3lrUvMTZUvT
RvcLurfcodoiavt9lPh8vMkr9L5E/1d3gTHXnVlQ5pzY04yBU7smhkmgsTA+pSBJ61RwJe0vvA4e
Lxs6s3CwhHtbCKZ8cNTo9L6toD7gF0iH8X73zz7bGRuMJ4MEWrJ0k8eX7b2PH7O5AKkxHtHQpaD5
SdbzYugy3NsKi6IpInmoPHZ/2cT7rfbWhJY2DoAOodg8jyhz48KtdyMJI1WTq9BaK5+fyXpgC22M
DnCjryWvt/lAOg6OGC1c5ef0I7nhhxno7H+G4jiIVYxr+bT2DHnmLHlrUZtApaAfV7bYaNNPE1BO
dGC/gETimF51L6ub+n2h4q0tbSYbKzGrcIAtlNE37CB27ZVxq67Nq7UYfN4L/5pHnfQnyJjqSPIa
PuZCRRNXL+1Vj/qL87Je7znrgwFAnHNeBZiHlmpUHa7shevKjV3+QQMnTtlake5srACl7UxQ5uDq
oEd7Qzms4R4sNEeW/yyz60R8u+zlZypmWJwTG1qEp5RYkyxhYwBPEjhFS1R3SOQPkCgpt/3GPHa3
A0UKbHxmaST4Zs073qO25gwAPMoz1SIqd0QbpN83tRPmFLnw1r8Vx/aIQsxV9TChYuB/cm6dO/bc
thGFe6rNq54RHkkgQWweslt5xX453y9PyLk5P/062nxkrC7tykBkGfnXoc13LbTrM89ZiV9nysoY
tY3nY9y7HdslWvY4DnUwsHnUM5eZvbWususWL8jhI4/D39k9zru9QKJ+fXlw78UC5sk+Matte14B
jW7PZmdeieEp36UpbjoM5dHk2O/mMlv2e3Avbtca9ebPfZu3wC50VEA9Bmw1Bvw2wE1j788OLjcW
M6tIWBQKXG0UQjeAm5GygRmCDuLK4fdegGMeLHKImaIOfZev0eIkiTVy5THh4vTr4+xzcRjxpD33
5TAeOSwaje30ea5kdpF3227F8GzdAtwTV7v/BJp1NsL7ANehvDKnu7qXG0RVw1jPblVH9o25xR0T
IR6s9O2W3w97ib11u5renPPlU6ParFdNG5pTglxjXm0znK9i7JbFIrJi7HdgtyIbdXBSrzj3e1Qq
Jh4QcGAiZp5R6Nq/Xe2O+WOtFLys3Yif3WYuGl/jfey+OniRvw92jhl1Vsz2dDgQOxqjdB0yNmc2
usOdfgXN0YVsO99r8BUEZENncTJnfzdt3QMUxNeaBs4lCj7IQIlvz3VkPclKBXMkmWCKmt+t5iFN
w8imd45YycXPbaGZOwLqvGA8AAnB20klxK9h6LVUza7yIck20nGuE3P4KWr+Y7TzH+Gg6HYlYMxn
8/t5/Mvq7GIne2h0i7Qccb3YhCbUeJLU/9IISWNAgatI5eSu87M7z1N/VLRAk1bB/U2Kx+yoM+rv
o2uj0MsCN4J+MY9o0Gbg7u+LTZ8ZVlxOw+qLyHxUXPqy2omcuEHZivnLgg5hK76rvXz2HqsNTjFI
dUb5y1redjbCnK6J5ugmWDAHY36scPfFHdRXgLOWeJ3Mn8LHZldd19tx47xie+cOc4L/5VsXcEXo
j228zeWVOrvXT9xDc/giLLswKfFVLO+L7L6DbR/sESsR9ezxcTred5kcMNzpPMHmTXft37AxVs8t
qkmHBIBFcH/ctw8W2ZqoiXxdq+yc32V/OqKe2vHcN3vCMD7TERuajtHI8XjCAA4yri7P5PnwBa1B
vI6aM2x3ji0nPi+dpmGmwIZ2VDQ/YTQxP9T34Gbe99/bLO7vh7g50tgF83xUx8kWFAlrzIdnV/Pk
K2hJEbiRchowfIXQe1T9lWLPdPiyMsyzu+XEhhZQuMtJUVaw0WzL6xBKVBE6M/bGM+zNus7sXhza
rRPXN6BXfb1+J3ghy7yVa9Zs5d2edfH6hmMaIdTRytajoxIHDCMIMH6LxEBGw7TW8vJeh3A+j05s
aAtaV0Nt+hKJwJxkNUMkntqvI+hqLdBchXezvA5/4HsQu0GRsMBFYfhcQXH1A6xe2vfQVtWsgL6i
Hs7jufl7hv/n1mO6m9kKvJglOxvlw7WE7/z04mHMRaFj7pV668tuGZCJjdixswaguR1/D2U0Q8Ob
b0lk3CQkKj6t3S3PHhk4n/5tUotE5jiCBD/BTq1M7kS2ERylFf5IJisaZPldEudAebDNk2JaC09n
YwTe4iwTT0secEZvBztx5aaewl1G3RR3oIC0DmFsDFH3FczAN9XRRP/LeKXMSJbby3tpnsX3TvyX
Ye3gCarAgcr3fFFTBKRZPztoBZfIcX1knulKeDobGjwT5XxUuR3cC98OsqBBOoQCTpQ2n6FVFXnt
Y0DWiB/XjGixIWQT68kEI1b5SdDvfrcXztPlOTu3WPOb44zBnmv1mmfShEPAe8T1ueycF9MXadS7
4VXXBldtbzaby8bOoHVhadbvgJxPAECydnL5ou4d25cmmpSCqOyBHmLpSx+y70ZOWDSl1e0QhF8d
0KQQCaERmfxgCrcUK7FWwu7ZGsXJN9GxkqqeIEtD4SuzNgPfUh4F1T6Ik09zxVElm3EtSzm3lqcG
tbWsbJb6ssdEu2B/MT7bLnSj1t7tziwmONSAYoRiAljb9darvm8GqLQ01Sb3hlvHBLmdPzw2wtjB
U/8Z0v7r5/D/6Iu8/+e2av7nv/Hnn7KESClFxvj2j/9zy37WspG/2v+ef+3Pf6b9q0/lCyJ5/fLS
3v4o9X/55hfx+f+yv/nR/njzh61A1/b4oF7q8fEFvf/tqxF80/lf/qc//NvL66d8HsuXf/z2Uyp0
WuHTKJPit3/96PqPf/yG9/cTr54//18/vPtR4PceFfKOH+9+4eVH0/7jN/BJh38HsBKoA0ASAFeb
yRz6l/lHFn7gAmaCM9YBBR3wl7/9Tci6Tf/xG7H+TsAea+FsQNcQcKD4pUaq+Ueu9fcZP+UBEQDG
M8cDad2/R/5mjf5as78JVdyjA7ZtYHM+Yv+KkAZakQGSsNH0/DZaKVI3GQeJw9HtiaLIlVhtN+5W
cZPmXxM62Dhu/TT4YRVdhYu5DMLa6CAE7DZu+5AL4eT/Swev949NCQLUnyfz969vefqt3h6Of30p
LfQMTt76MijFMfdr/t0za/s5H+RKYvN22/314fNWOcke/dpOUevsi2MOtqcGzWVDCBo+q7aAP3CT
3cdGMBs/MSINVDnRElUc08ICoqdKW6PaNH2VwH/+S1vH0xl6u6//GoQWM4pACbDC8+LYEFVs05xO
exZOD5Wbjw9AJq5M1ZIV7Sjr6iDLpr4ojpTa/DGX9oNJPej+DMKNy05+vjyWpQXRsj8he+lMeBs5
ZigPmxvDLh12lfROh35ErwnWcBhLg9ES2Zqh1lL1YL3K7VFYT4ElzGKfgOjbQoFt8E0RBaVvZGus
xIs7a666n7hA4xm1oKlMjl1DfRdNxs00Aeqc+GD2z9IqM9xN2FhEFvvRaQrQT+CJJnd3gZGMw63h
gT133Jh+N7obqVTtBSsKzQvToJ8EVh0GbjdIfpRFc4c+8zC2+tLcKDqMMRHgZr+8qAtb2NfiSj6Z
DaMkJwdjTL/2FrMjCEOE8cc+XIsPSTBK6rodP9qp621Yz/ltCDbA3cc+fZ65k4XLh8aurCQlB6+Z
xrj1iABHsmG5KyQQC+6uJ8FmkKSdDDLn2NjAM/100naU2dbJLM62WSiqrv3gLGkxoi0BuCvGKjum
vJvv4klaoNzmlCjwfmyitPBgD2TIrbLPQLad5+WGoLpj4Po/rNE7LLmqHhhE4iaWVQaHsEFcKCSD
eG5rfKN2mNymQf/98iiW1kOLC4XNuBJ9HxyEXyIHG6sKussA9LFcsJWJensN+TNa6/hc6B1mqA1a
+THMQavgVN3nsO3Kb5wqSL2XcmfLga2J/y5sPA8Zw6n3mmnJHeENIDA0RLMPJaffBO3oClxuYUl0
CHVpO2VHlZkfhUPNrQGyiBiIxSCm0qdRR8diZQ8uLIqn7fDOopNMZBccbDd1I9dr+D4JHLUNcsVW
6rZLE6Vt8xbImtyAoMMRZJfZU+8aaJ/v+NNlp1r68HlcJzFkCJImcwoyHCjUY764xRTIK4skHrm+
/Plak+yfLuVpm9v22sY0hzA9tmVpkCC2E1/6OyOdwv5zHQRZ62wl3smsz2nv0PYX7xpifm8mGUD2
LW+V/VRXs+RNxEBiS76z3ACz/pUa6sm6BxBDKLG//EWXFlKLEV7C7JwYlXkwSPNrMEv6ZLTuN5Sa
pw8a0IJEyHFNNQB2PgzQdDni8azfZ9yyHnlu0A96ihYhwlGkSZDV9mEsnOa6Nrzqd8LtemUAS66i
5QlTb3Nh9dAUcszWidJqNL55U8XWasPzgXsmwde7eys/qUjrBvnRMDrLS+IkKUgCOsE0ccooNUXS
/QjHnA9/zI8n7hT1WQ6S6u3l1V8IFzqJWlj7RmPYuTr2rQlEqiL0pSzDB6cJ6GPlp9lK6WXJjBYt
nAYvLT6ESI9lViex3wEiRPypva549R1coGsX9oWVcrWIgUsJTU2z6A79lGXqugrM0qsiyI7YwvvY
me1qcQPsQtXg53VywE0RxFB4U3oskqBee3pdGoEWNVzQ0QzEMMJDNrDO3/aG8tGc0if5CsxzaSG0
3T7aYAdpeQZfbgltv1SWm6f71O7wBLn1ekHED9m3dm+trPtCcHG1vd/7wPcPfdcdiqwpP0+GNx6r
hFkPLC/ClUC+NCJt7xOjHfwK3FIHN1RmPHh2F+PoRrs1Kx9GL1vj7lgaiRYEUrSxmqJ22W1ZFc+G
cj+TRM6MfGAO+tBOdLS0YGJgCjclzW47xr6S3N84XjlF8/t73NfNmj73gn85WtYPLWcjVQVNj9ng
N0ertuVNUJtiLbeZ9/OZWKZz+FEIfRpObZiPfBqeAR4Vmz5N/lBOZcSJEMgOp35lujS88p/nq95W
2NtVmlAhs9ucmV9cHgBZdscgYBy5pAMlVhF8sVA89weU6ysFxeGPrZK2/YtsEtymeXqUeQIqxAxN
TyBt7uOxHK4GZk+7y2aWlmn++5PsBNDeqcr83H40iyG/b4oy/RqEmbmyK5c+XQsCObTkaqd30iMX
o5FvQGjE0DQ/2O3aLC0Z0LY9dWjltB5zQFAUit/tTmCGamrYKxeChS2vv3ilKXSDqilNjyotjL3F
OycKx5btW+VQ8MrJj0WWV6GSk0VIwtqcoIkGUt+udjfjUH7yGC02ECxq464K1tjVFybL1jZ+FqYt
dNMkvyWzElCbOewrnpu6leRlYa50nGfqDUENrhB6iwMxjJnID3hLMna9T78XKlgjvF2yop3vaH8y
RAhwxTEHQDa8wbo4034YcxjeuU4RZim46izu1iu3nKU5m7/HydLYw9S4lWvR266HyIvTA3Wco0K7
+9DuewUtnHw62oozCt0P81HReviBfiRmoak3QHX18ucvzdY8qtPPd+0i8a0Sa4KsKDYT/tXmmX8Q
ZfGtzXwrvmxl4cTSu9IgMRWEyIPoLZK6dK8AHtzStHHjzBrl9rIJrdX8zyD8+m58MpIhZ9yZ8sGF
lqAMHRRQFbebaZv3Xgjp1KYdpBzBFedw9ftAG9FcuUmGCuiNaJoAxEV4yTG8PfF5XjGQGpG6h4pP
WhBWbTKSj85WTX0V/DD7ph8/BZXnOzdhkfP8a571proJUMELgyjxWigORiOxBfsjKYVaQ8XOO/DM
afYKczgZHQccr5sF3W+rTn6xoevJzSQeDdXdAHv3LXfMfaBaPIYnwKNcntClNdOyjN7JAt8YGb2V
pvEMyi66sZ0UkiVVufbgumDhlbH6dEyQuPPzPjSOKhmnuFdGtklAo7rP6kmthJyFaXsFzJ6YcFXj
DkU55rdNa/3yRU8jE1Jnqq/6yKUAgs4T1/r9GAnD81ecfSEgvOJuTmz26GTqWJkYRxdkYI/u4FgQ
MwuU/FjarDfH2txzWZhSejv6VO6hgXEPoWWUoQpJ4nwe4YeW/7WWcDqKdKqnxErZsS9lXXwLU4d3
d2FGZZXGQ0UTyANfNjSne2c8+xVseWKIYN1R0KfF7ZynKWp9SmgnttxSD80Qfhk6XG7D+W8uW1vI
CvUH26rsiz6fPOMIojK+8avWiwsP629mxIxNXGvjuhx/XLa1EFt1yKqVo0Qymsht+q4nm9Yqb006
5JsaD9Jbg5HwY0fEa3fAyQQ2StSKerx8bBQTkUyC4SnoLfrl8iCWvFkLA5XVJCEEmuSj7XbySDJB
toXlqpXlWFh8/SU/EUPTdYZLDmmYCSo2oxE23rXjiJ7/KnrAiL8PHsBTcj9lngjGTerJru9XjC8M
TSd05NkEREY2lY/Ea9IHhZGiyAEM5kpquxDedEwENwJLOmVVPia4OF/beLcRcdlkRTTUyUe3qc7q
z3vHkylq6YdghMZRXHQul3uzSPM0aniSOZsPeYFOw9YnzeSFuY+p4hLVZ9lRed0Ij62kt0srMf/9
iQtDoYRznpf1I7D1BApNbouGBWWP40qMWdj1eu8F9Vxpjbk1HLrJJpuJKBKjDwSAR6VYVCj3u8DB
v3LkLC27/XYsboYiGh296rEIAZmYY3MaOQMFjYHbBT8vL8eSDa3QUFSerH3XYcepQw3jsxUmhM9v
EDZB0iJauNtlO0vrom3+xAlCBsetH5lhA3FmmE4Vl1nR0JWj8vw4gGh7O1cjiosqt/mEnA3KwlUa
tjEXXRPj5s5XPHfJxBx5Tl3LS3tE4VA9jmNiH4ogSX7n7ejc1CkO0RX3Oj9Nvo7LY2pIvTqwmseC
TOAVDTrjgG6iNVXP884LEsS3IzBdUOuOtPFvhrAnnG/gwj3o32sg2ETUtOC5vw5Y4U+APNbgdXm5
vPTnMydo1761yow8HQY2eQ+TMaRq2Fn9mLc9RC2DIJ3vuEYSVhvbQPxUV83AiMeAAp+G4JOHfMsv
PlRNh8DP229R9JwkE82R9g5uiuomWh7RHklXfOP8Af2O9kP6w9SOPuG3DHO8A9JxR7oUHeBIrbuu
f748kUvLp8UD5teJkQwSQyg6O6ZFne4l3o5iao6/BpgUgeGunDhLa6aFBTcQbQkSghwpO/HjpChv
lMRJIzlym9mUPebfpwESV10y/bo8uiXX1yKEdCogfabeOCQEr6zX0uqI/dWpAmhjXjawsH+JFiIE
UN2tO47esTP6LpYcT/k7noxmFpXK6daULxcWSW9Vbrqx7avOTY9ewtms11qTqiluSBt6ahd2mWe+
9NNI0mHn0t4BCc7lwWkdnP++tL5rrkHq6VFej0Cgh0IG0GiVleelO4M5BIyVBVfOTQpgjaW2lkl7
xe+mWmbQcVV1xfJvaPdvvI01NIKGKy60NN16sLFyyJskqjymVmb2Udal7R6KCYMXZUNJVo5IrXHu
r2FrwQUgF5TG0Dh9qIsO9ZOrgPiVeuJgInG/yVD5rYz9dHJzXN/dVvll1OaZO6qoMpFKqWt7HPzk
aSxBRHtVjJNZ1fsRJEX828AFL0EQaNboXJhGSVpzd3mllhxEC0S4/yZhV4npE4Ihl+5Ny+vOEbHM
gZTgN9Q1SI4OMLQpUTeuG5c0a+WshT2t95ql1PCgm1nQY1sNJngd04zAJRF8oVluVKkwf7lBBlLm
XQnWNoXTx26LZJ9XhIyrvEwLcZJoIUzUE289EaoDc1TWffOKsekgulPaWMadk9gDu3azsp2aYz8z
KBpoimFZdtOori6fQz9D+TUa2441qIgDOfiLNaof/gBTd1GiSwE8hE7EisFa3c0LQUkni+hHp2p7
x0kfeTOOUzTW6SAjP5T+x04lXcqGGo6qyjrkT409hUcOTFS+FTJtkpVz6bWT8v2dGF0rb489xoNE
ssnyDqbbV6LfOH1P0YzU0UrQm9E12+QINBi1+8OU921WRTz0B4gUlU5utEBPJbQl6ES1EjEZUTcK
kCvvk6a3zCJOFMuhKuFnQuUbgqgXPtcq9BUoedMyS6Gv0IcJIqBtG5kHkioFZqyrzk8CUcToeCgy
I+YctOPfL++rhaXSIaVVSpwhtyf/iGx2tDfc9xJ323Vtf3/58xfi2Tsp42pwQpay/Iky8D5G6Dfy
vgDhAvmo2uRqpSSzEBx0Ts0+FxMRhLOjMj2ow40gPIYOtYDE7TDubFLdcb8ZVlLm1+rYOd/QYqdn
p6KRqHAep0K4jrfzFGvb+8T2lU2um6bu0AxLbBS22v0YeCVgi2wU7h9tWxX2bTsMZfC/fc9wmYvy
wOCm2HSZGaZQ+SgItb4MWd97Q+TLFGRlNyNlvcHvRO44L7KF0KD3oaI5dJjfOrhkRaim1smeVNJD
R0ZVnVcfggG+t3KyLoSswHlrYMSZ2YBEix09KqE0FTRfxYC1gTz5k8QZurIYS96rBUYAgprcKlQI
wIrL93WZlU4cZI21BoxcGoWW0NGQyHZEte/YJoMBnfnkgUyudU0Jv3asuloZhdbX/OdxrPOZgWB9
yimfrINdFm4/QF+lEqiLSiMIfxdux4S/6YdBNdauLspJPIfNyCCZXbF0QhnQCvowfy5w6xXllrLB
MNtoCuwqiIvWzMyVL7kw1ToUNVO0aXggwGNnec7OJAkID4k19l8ux4mFLaxDUHkaIA+xpuFojGP4
CTipp87pXmqrnqBpnMgYHKErGdbCmvrzNzi5kLKysMMmFOnRr8dpiORQqHzv5VygeOcgHXKuJktA
RWFlIywEQJ1Da0ilsqBXXB9qA93ssTMEFo855WgUDySY7FbMLM2fFpVQ2ORjItIAGLYUCjMYCdKv
P0bWBHiUCMNMjtcEOL3+AdzbTZ5+0Cm0MOJXiYui3Zg+sjAx668M+q/po1vL4WMHva7vUCjSIptK
woNI0/rJQ3Pjc53Tz5ddbmlltOBRVEmVz5I4hzowxr3Pmmtgr+STkulaD/9c4zhzVPha+BhHv2mL
sSwOhi9kcutIFZQ/0saoFMRBQqu0bhCHw7SL0o4S96tI0aTWrzjE0ui0i2FK3GEYG8c69Dk45g+g
sUArfUNGVj1lHQ+63eVJXNhNOoK1hcabk1OskFuFXYwU5plk7ecpwxza5hpAc8nIPL8nWxaURVj1
aWoPI+lc/4vdOwVjEe2LSXzPUhE6W7fnTrYWj19xI2fWTQe0DqnLGuCxsxvhi3Z4KUmipj2RiT09
DRZAclHVodUZZEIBrcMuqpI060DJN5S9C+Ln1g7yKEsqw33oCqvvvkxplxFUIs2w4lEvIM+M5tmZ
xJJfc8BwzTivJM1JPJGUjA/j5KTup7ruGXRgC9UYiPRpKYrc3yasyemd1QnL/t/e4123nfx6MNCc
b4zQu/spxyStYsgkAWMqStx2rY1F8Vjwzc58Jb9NqqRZH4MHv+5ueC38bmWbLrRPoHPq7QJxgG9G
5fHqYJgJaYvItUs5fXJr6kyAkpUlOswlpmL4wVsfumJR6lu+e1ePecOubBvX3ecR7ejj70nmpW67
veyaCyeWp4fEIMc9kDP/gY0mvWVjwKy9UMrKV1x/6fP14MfBu9cUlv9gG3g+24UuSGUBpbGrzeXv
v+T1zttJNTy8iY0tTo6E1bkvIoEWBHfnQAM2hEpDO1q0jh3T8YqPpeo69UZQmFRKw22PECargD3l
lfeNJnmVR1aXrvXkL02aHhJLa7LRil8fSFp12xKXpp/gyl+7bbzicc7tXC3qqWRCkZaS+jgJj3t9
lCrC2J1PAKi75ajkjCwGywp3jibpAsfeGL1jQijOMEip8H4HuvNvzdBZZv8NyE7lurEhzETAg6TJ
FOoaoXC3mH9Vxqry0OwTNKANyRQfiiZSHoSAbmXRGtjlQKINT0UXmFO665MU5cfGret2iG235G7E
odJkZ3j1brDPtxNrUYWMRrt2yLTi/QvxX4cSu40Ie7tU7VHkKXsGP72IXfQIs8hTdfmxHfAOMewD
uz16dn3AuTkYf0gbV70fftlWf1zeAQtJjaulap1jZkOdGuMBzxQ9uTVUIJp7tGemiR+VeKiEuA2a
wKooAwnyquzmgofqwOEW9/KuEB66ASVH2T9CB37XHFM20urp8rCWLGiBye98o+4n3hzHsLKeoCiD
xgwiuPfzYx8/mz05LTNSAqxS9fXRq62vbQl5o8kDyvdjH64FJQEpENdLJwJlWGP6mqToM4ymLvPd
j6UtOkrYSoPRhG44PQwF6DLvvS6sSLExKc+CeMZ55j8+Ng4tDpkjeG1B+yMBD++5H2NT1v79FJK0
XmndW9p/WiTCu3BdFlLQow9aECcqgpYx8GFYDG8boRWsYXgWfEmHCoM7uG6MRCWPKuNZs0UBNxdX
DrHstdbIhVNIRwmbgUdYyYzsKFT2bShtczvlvoz7BNA+b5iuLy/HwmzpYGEft9sQI0geqyLM4yLp
GMhsC7KVfFojtlhIxnWQsGsCdErrpj2ktFKQaa8MapGfhVekoYdaahhCQscfxYgaqU/EF+VKgve9
jw1P2/GV0Wc0DXPyyMcJXOLUCK/cClgXQ/I1LeelGdR2feL7LvcNEj5WydTdgCY4vXmdvNTq1qot
Sya0vU8LQ2AC3QC3vcaLeYhWy//P2bc1uYlD6/4iqoQAIV6x3e52X5Jue3KZFyrJZEAIcRNCiF9/
Pudhnww7mNr9lumaQkZIS0trfRdWNTAPv/7r9kStLWf639jF1BRKoJHkE/J887GcICGw84xVW6D0
tVdYbHvheVqXE4/fsqovd/mcAXQUTiwdyOYsra2zxcZXxehg4Ts2j3Gjk/MwmkT8IA3vyZ03DF7+
bzhlxfxj7qMG0L4a/K2NqVt5tSV2GBTsvjMjoSeQ/uOTs5S+tokrHoYa3cHbX2flPF4CiBXLezKN
Q33y42DauXrcVx2t9rE18HzM7Z2M3smHhdjBfxeChNSel2OtvdJw8H42VW//oiOyl9svsjZX12D3
2xHJJtydymhQT32UlOW5lKoOPguVEX3v4G9QbS3nhdbX/1T2lvBhnFoKHdpZPg49E/XP0UjLH3Pk
L9ldNgAv+zHybEH9u3pufVqkfs288VOdFWHzIcpq0UO407Ku/MgHkbOHqRyk/bdzZd4Cu9tWDRT9
+wQ4wT3KyaT7v3l+//8fvQgl2rWkHYY4fCPhSLMHqVHgTvOGxPX+fdO/CCQE6t6DQnHyzYTWTRdH
ujo55gCj8UMpm+jT7VFWYskSkNwVJpcVwuyrwIX7yflJ/1rDIv19ue8SEMz4TDs+tzkgeUWvPhtX
xuRIqOjtOwdYxBHim7jsekvfFMr/kH1mVcLugJzeaqKtNTKW8F9Qy8oojMr4cZjLMXyFJzVh80Fq
uB/sWRDN/s6GEyz6dqhU8MfQk27UxwZwgBqLIfCuhcVszAEZ4v3MvonaBXW+a6MMMeJTB3w/yK1t
E2eeSP1qIEDMF3Agiz+ORROiLHX7G69s5CW+2OnKjMAU5WclE+855Il4ybnuv1Rh4TbS6ZWgt4QT
t1MQe32eF49jrCBelxX5kbDJnoKuGQ9Qiex3FjeE3fveZxGYQohku3kU/gmmTtjvsAEPIPQlp5MK
SbZVK16btOvff4t+6PUTq3pPnru6kzql9VjFqY6CwqZxNG9mjiv7bwksnhwthjKsvZPvlZUPhK8y
5qATkumNKH6dlD9c9pdY4oaUFTdZ6Z2qPpix8vyfvCu6U59kqDCpZquVtdaeWeKIGRnbPnIDecyH
pIlQjXMok9xLaWL/iVIxJ/eSQLAkh7a+lIWfZii9YdGbpqUMGpZeGfe7Ymyzsk6nBEIMu7bxmZP7
CCWBoDq/b+UsMhuI0xdJLobqnKlCiL1CfeOeVI0b9qUE5On2IL/wOH+a8kVQarXv59QT7SmGdEEC
Cc44jPw3zZqkV6nNIya+N0Mu3F3cFKorDwS4BJb6IdVNDiFXM5dfKMAh9g7ORWLM9zn1td0XnvS5
Sn1PZPNh6pxxw5NCkjnBBZ0I236cWy5MdR+GhS6zUwlAb/1v1ImM78cKFMNvSNjpPB4cD+uC3cHB
sYUJZx7Y/K8qNMr/qxo6XmVHL0Y3/3UKY6+odsk4RN0dB9k+osdhVNb+00whzfiLz62qX5FG07E/
MC198VPMUMmje4hDAIsfetABYYep1UXxvQQrg7yKwOvKfwLYf5QPKOqEqkzjpu3oRwsNNq/etw43
MrTOACA48gFF43YXqib3XlqUr7vPuO/wYAdV3LiTu6xrwuK+Fokf9Wklmoie5tlkyQuup23oQNQI
zBQcg86IMXpstOjavyWNMn7sQH4JP8OiJqvhaqJd7z+UmICu3lch1J8+F16eDSdCyjIj+8QDpOdx
aNqQv6AVFmR3Q0cG/VlLXjbdoS/N0Jgdbsl23OtAehQfmIhcd7t4GrxrZbny5mepaFmwvVJjO7zi
XiPgeloChBIkadZ4rIQrWl3W/zdVxP/JTJZwdaiek7kcCnIaxhpBskysY19ayQv1YObRL3laOngD
iJ0dHPK7tOZIoqpDAL/0+uPtLbAS1ZagdR8Fv5aib//I2qzbaW5R7J/a5p06LWyJWocirCRJZufH
yIwZlOwAA5F7uFXLjRNm7fcvThgRhDQUjfReQ8OsvcOFd1CYQoDj7983QYvTJQQ+S3RVWD5KhP35
6BJWXMBhwCK8/fyV04tcX+y304v0Kmq7ybenwcJkqtjVTJZJkILLPqLOOQgabVRw1mYqWAyUeBpm
Oq175EwwfYgJttAe/P4tR9iV44ss7rr52GcmqP32bESU75iEpofifIAcdDneQw9oS1RibcIWJ8MA
TB6kCrLxlFDewr+vyJPkS23D0h7Cuay2eFFr07U4GppWsKZStn3r6kCiQFQDXJaKXHjfb3/3X2aA
//vsgcrlf79HprWO4Ois3pKRxyN/ULLSkv7dMJnn1b7mpLa4QlnSdU2fZjms/jA8iSqaJlJ38jir
osdCcZJP5b/YXJyfBsSO5qNFWd/fa2QSftrmfhk8o/hgijuVJWH2BTpj/WuYVWa+cjyQBXTACNA9
F9E4nUXscvoX8V0+PWe1j856KqhsIb8PHUBC9qKDzt+0a6Ixp387Q3qDwtJoIKPdx2w45Z4qW9hp
zcnQQ3gGL3QOFcpqXzKIZSnABAYgiXYcaXbQPyCLZuVjkKAXGh5c4yw6ZbpQzk9d04/1vLfISIb8
oJl3Pd+0G4Y2zRKWqyOAk+CnpxUlQ7fvkJHYOw3kODkJnvdA9eIu0/+VA9aUw4r3Kib+phpD8mML
jk6950lN0ezIYYDdHFBdEMjlc+WIO0EjPAnqh4wrJaeUAJXY3HVVCwTrQ88H33uhVU9RMgwVG5Q+
FKjutB5AdX6GHiF3GogwIOFi+QaGVl39xH2kTj7KUTH+w3aOxANmEx64ZsdI2KHvmssAtUfdZrZu
jqJLVPtXjPTYBzGJy1hGh6yCAh6opbFuy10EIHxzMAUfjU5nGwGH/TQOo2zaj/7Ql1mVIoODa+jG
+vxjNoqz+r/Lk5ZeARMw2byJEtuZxDzZSZqAVVfE0NkyIFUA5L6DdOGHRGRbShG/ct0/bYpFnYTm
jrVTaKOTFlkTfbARsQzydSqYyFFmULXLUp0YgbYSCRVmJeV16+g9bF8sryCH0k3twQm/ho4NZA/D
YyyhPTm+vW9KFmfNhEJxrgMoJBTJqF8o7VTvUumZHG7ooYD50b3n0TAT+962MLvfUTbTiaFKDj+d
LWf4P4elaMmjSDzTUOhslk+QAyqGp1KJKTuUZWe2hLH/fD+8Snv+5zxKSjElCiHksey5Yz+rwY/E
1zbXWf2p1xErHULFGHeI8IAV1d9uz+zaWy3OpsEbIdzQoJY0QyOmSI0BfzY1JMve1eaJlqrtGrp6
dma+PuMaxffGL3K2g2qq3VLn+VWV/NO6XRxKCF9RTQs055tBVyR6NkU8+PEeypIubw4OKXRU3EMg
V3vBLh/bhtOdnVwMEYzOwhxBBlGHPzGBdqs4Gh86am5fQ8hrlKkX5K07oj4zxt+rMZraMc0QQpMy
LeuefJkQegt5qKMiB3oTUTBTNKVaDXrHEy+xJp3DKeG46cfafwhrWopDEU4lOTWkqvyXyuk53jIn
+nOxOEoWhyY1po3ruqSvTHIcVJDI6ScCPSRSShje0dmIEyPSC+mDp1HBevRR4ai3+Jd/TkCiJbUj
i6ua563VZxZ7w86O5fDgYpUffIZieEvNFud3ZbEuyR3MgeXbjrw/Sz3hLCja5MlLWrrhzLz2FosI
yKFoUZeeYC8sb7072rNLNiDqyV5UaUvrT7c33Noo17//lnUCtT3BzYiwly6Yml0WgdYDeQNYzwzR
AyqxW5Lha8Mskmdc1Rzvy4694FoxpBSaMofcCtgsMvtX0kbxxlm1suyWttK2ZYFuZ92d9SArCAv4
VdzBPaYjWqUaBsr9l1ASpw6dFi2f0jmKhy0R8bXFsIhcwEACSz8BzUf9OvkXuGwX7+sKF8V33W/g
OvHfD6XxEoBbUf6aV6CySlh8fph7XK5vL4O1X78IWzZGAiJ03Z2R/eUPVhfdsWKT3ljKf87UoRb9
399u+8GiFs6LN+JFwQcqrnU54UErqU54+eP2G6yMsaQ28LoavUGL8g2IsOFvl8yQkWOR7/4dSJjz
jfW1NsgyF5J0iGuvmV4ta9p4L6DTLu/6soE/RiWS9n3iLNGSXMDambQxyJ9vtA6jl6yVjqQB0u/L
7ala0W2E1dR/vwc3k0oKwJU+ZMNV7g+QAd+Rh452QM7jOKrK9gnSTPrSuDabREr9Rk/7WJkakCJD
SngqIN2aSXWsejE3UJ/zgyomu3nmqnkG0G1AYff2T13Z0PEibvDIy8rS0/mbaeI4BdfiM5ug2RAm
lqEOg7Okb6LDQLst6buVpGfJH7BginoWG/kN8B/9ojMEQFGH5SHzQR2jFWgsY8XeJ+gRLbkEzIBT
NpXYFgLgBr7PK4N+FMOZslXhXZu9ZcxQUdHi1kpeXSCqcLpzAM0UyQFwI+YEwLmNjfkdqg2doCg3
gOqBTKKg8n1F/yheBBVjSh6WzvivmSmq6cXZfI73gQdD4fu6ikS1gbFYOVuWLAOXDHFv6649Eye8
r0pEDtUZOFPEp8bNPUlrsGW2ovDK+liyBajMY02bKHxlWYJVEXrkwbX6e1Na+srtCBPCTQWGlfJ8
tKQOGChIMKXq+FU1Km++kEnrZkeCsGIaAgMVHcc9V2D7vlLThEO1g5imrMMjZhkeWiFntfyivGjU
d2AqQbBuxynYg6eITkW+UUlaCYdLygHccopWN9AxlzGS0a6EKY9N+gl1cbYl5LE2xCJUibAYFbog
zRk3YO/BKXmNVyD83/dIXN75Gosgg2lF+zQr27Ogud6TFoG2nXCVLX3vfYSCiF3P3d/SLN6PQzDS
hJ5BOp1fTVTWX0pII9/djpJrk7TIPa50haG0kTvzvhIHMTWAVDMkvOjSb4morp0ZbBFLGpr7Mx9b
+aa0VGlmwTlXAcAF2bU7jFrL9T+4N95l0LBKYfwOD+gi+PnrHybDUX8lv8+IpRsn8cqmX1IQmoqg
GFMk7pwZbVOI/XxRkb5KPYRxmkTvXn6LzKURVcm7jtEzUQNISGiUPZHOY/ux09XGlXTl4y2ZBlmE
U9ZGsTrzuiN7CZBjeB/AWawAm96JLQW+lflaamY3VRLPNvezc8eh9L9nLvFoqnWBZoKMC20OY90V
0eu71uOSZxC6uWsiVmdnNtgXyP71h8zD+QnbPX1/e4SVOLwE5qsEwMbOmOwMOJu4U1VsDnk9kAOM
St7mrg8Pc+zYxlJb+0CL8AC43MRmmWdn7rlvXThnxwT1wB3Ir9Xh9tusZN9LHW3VJii0Djo7Z84L
fdQgx6LYJTIph43pWnuFRYAAO4KxOMMHAdalhjAV7pHQX/R2c59v5RprQyziA09mohJaJ+jTdt6d
LqZsz+u+eRyEvyV8tLaGl/kEH1E+4zp6BZyu/kKk5F0CRLoRSb4bSNKSr+jThXWzv/1V1t5osfdZ
D6jr1aTi0mQjmKvX8ALoSr/zcks2PvyKwmu0RLNT5VWjgxzmJe/69pI1MKE7CkO8cqeDsfFAd0Oc
MVVFnqARESOvGa+Ak7H1q/etjCXUPRtnVEXQs77ApLp6zNvmI9dtdw9MzsZlY2VtL7HuCvSXOfGp
uPBe9lf17eJUBvW48fPXnn5dKr+dq6GncRAl4fQGeaT2n86Ew2fE00JsLIG1x1+Xxm+PN6iBuiwS
7q3RbvqbC3jC9aEuLrcX2NrTr3//7enoxs+GtlRdsliWMh3gNqDTphnkxupaWcDhYtebPBgczLjk
BTxaWe1yO+M4YWru4Wjc+wD4vO81ljt/bhyUdLrkjUgR7zt0Ve6vvP/3JWfhYtMzP0MupkzwZjLj
fQeFRx9tJfsGuiHQCrv9BvTXcv9D2TZc7HVw/YRnBWdvzvd1+dSEtq6PQgBYUB3GHMvg75L4nfwg
snCqHiQbYgE+WuYl5gACVkAPGVo45ZF4YZjsUVSNXMpFCGijmAoCVwoId7XPedlF3gdcaJMkP8Ch
sLQihbCTgqd3h+4dS9EA0odEzaK4w6GJLpeLqZc9Ze0Qfx39fhruORgJf7lAavpkoxJuM6gGoXjd
dbprL11ZSP6obUngHy0MgJhpE1Rj9+BCS9ofKIDV9YFVHjAMud+yGD9xSoI7l8vpEan88MNlscoe
8miuvvIAXiEHcmWj3EH8ScSAxc6N/8RZkb3SgnLYUbct4Y9IkuOf3pCH9ruZRSs/mwAUnSOpQPCG
nMjUsQ/WQDz+u0qgt9OllikcbrocTAfBvzpQO/AGcVeDqhzbsWGSSE5E3PxQvZraU+dRXKh43PdP
DOpkzxozPp11rWzfHWgGFbxLLqqq/ADA1Ozt2QggyVeISjfVsZFU0fGgoiEb3E6jYQmuogn79j4r
oNuVoiCv6Y6qKXd/N3E9Rh9Z0M2vrGnm5C5XXV8e80DQ6eCSKJrvpMTFMoWaXAkL3yJW/j5MqKYp
n+beO0FOqgcVIiWF68TdnLToETOQoaqHoZzcs8XdKLxTI5DTbWqSbu4UhLUpiec9SJVgQJoSfLcj
h6o0VIgU+FYGJPcp6tDW1c0YPk2h6adDNzfNt3iaRnbfXeFGaQ0uHUtpiEzhWNSyVB8cd/wv6ZfQ
PJ0C0f7LyTBjTeB7f/b6OYCekhrn+RsYu8I8NFVg5UWjVwoJlhy65lgRg/s8Fmb+x0CbJUwzb4Lb
4FjMNU8tD72vediL9kNjZNfuWOuJ8gDenlVPZvDzcQ94bUVSMUVNCw3MiCa7BgSI4FjEYnoMCawq
dz2Fs1vh4il5QmtUwPsY7E8gnajr3F046VaecCh1EJbqIDL1owV0Z9jlusdyzZ0t5TGYPaF/gLfW
/ZMEhu48FQl1T9s8dh+sP0BuNZz7GJefErfFB+usl+17Ay3LR9Ve56xPmOohG5OrZAdK97grFWPd
uHcBAK930RXKvIv0iJKI81j7VcP1rkxnM1QfZyB+6i956w/kPqr7KcQ7zqOXEnM9qutCzhUMpq5a
E57GLeHQtABJ7x3p2399hPZPvCK2OCUFfDP3qLSH/8jc4g/QQISiTCzq/uo5CYePNvMl2YVDDP5U
LR2GzzuAAXZ1gf9/L3jYBioNIC55AsmukC+d4upMJpGM+EEQHHzsq6EuDyNknuQD+viO3E0o6z7z
zpvFfWiCQGGPqWp+aqVXhzSVBrofX/okgqKsVOhlP82V687e7Gt6wJKvi32QeA4OVIpUnzuVT/DZ
gS7sfEwKM8QPrTWoKcBlJQLYLW8h6Sf1iB8fmNkP7zpob36qRI8OaNZRk8ACnRGNtpsFgxeFYX/4
5BtafbYC4qKemHUClL+AFF3RAPx9cf4VJmyT2p2mUtPPsQ8tKSQS4FM8ep7N2MYhsHJaLhlHWWQg
QT91/C2MpLYHRr0k2MvSthDqin3F97fPmpVDf8k7UpL0ZRiWwZsWvlJ76NIHyY7V5vy+xy+6RiHM
FYuwGBIQQSK7k6j5vESev6XbuDZHi3RLl5zppK+LM7symXQGuCis/8p0GuJyI2lZm5/r0L8lRTow
fjDasjhnvfWP5Hrjbl3wzpw+WKRcJDbQJAmb4G2iYXUOjPGOQxKM9c4Uw5ZTz9okLdIuVmjaElkH
b2NE2/aIPeXHUn301DxvUajXJmmRcoGrgmZ8NfO3gA72ZLwBcspDZjYuvFfg0R+SoaX3gGTApsp2
4m9ubsc9Fa9aI8rBlw/GPCO6j5aUhzrwvo4J34Jurw25zL+0TwFhNRzUDPvK8OEdfA52UNkmKUKc
2yG07IcI7dvCWre/vVVWvtOSWCTq7grp9eM3FUlhAIi19ZA2PMdZMEJhfatStfKtluQiEkC2uy5B
zdKioDolsYiDe/hLqi0JubUBFlseYqd+NvAmfstVC+yP1gFstUei539uz9Pa8xebPoyykklXgVsW
gzK542Qe7V0RE8g53R5gpZizJBNlhMdxmOfmYseoOghAb/8GfaZ5hQqaOSr09br9GMXiXdSK6Jc2
2m8BhkVB1mSZwWgRmAemGEdsoFylcb7JWeR/3kBLWwLjZJfEY2AuPM/+0WMUtqmwvT6Gg4Imyjy5
/QSrnQ8+y6d3vtQiIBA39WUthLk46PKA2o1NYgbQc4vrsLe/0kr1ZUkMggKfC6uowUupsDqYoX9W
vIvvoen0XIHutL89ytqmXAQCapVg0ciHC7BbJuVRoOH0Or7M2C4bI6yEmiU96OpvCtM9479RnDBA
BfB2RzqXiis4xJJ6THloXrmrjxC/3LjDrg15XSe/LbkGFsWm7eCn/WtIEszfHPxe8wFR9deIEBTp
U+X36YR1vrGpVnbtkt6TR1Wd9cmEJi4T1J2cFEIf1Ii2wMYAK19q6RfgqOaTrcrxko8SFqV5GU35
aYZBEDl66Fq9j5wbLf0CFBxJ85LXw4UUPP/UQXnuq5u5d6rnOtloMq9N1fXvv30eH/ck5gG49ZrY
YM5fKIQ/vR1As6j4317UK/FgSeixdTvBpGmcL2RA/g11zSODQOle2uRTULOnuo3tfmirLWHnFfVX
yAj994XgJdLP2kTdRTvb2zcOqheSwd7jxD2ofNZsDz4Ric8Wgoj8G+cBjT5IVwMIlOZx7fM0hrO2
9+H2y69E96WNgFGA3YjMoIVSzMGDGvVziKstYLK+eKx4/BEZ68Y2W5vmRezoUA3wy0FRlNE139G8
e8obzCyN6M+8znaoeD33ZHxfj2NJ2Wimsp8qtMEunMjs1Qxd/DVLEvfsWRpt5PIrO2xJyeDTRP04
NvYCA4byhRgNeADxpXtAotRsoejXStBLYoYYkarG3JHLHHefZj5nKUC03jOt4WWCBP8SJlk6TFiu
STlHLzCR3fhaK+fJ0mEA0oxeB/vn6FX2FHp1YkzkvGch89G8Fj4E4T3o4bKPtxfhytJY+gx0AAJn
c1yRM2TxauA+6Q7kCh+z6QEYRtGs9Gz0NpFkC7+8EvGXZA6uUFgIUYg7E/CdUglxU+bh4b96lIBw
1zvISR0KCoMQuKFu+sVdbxh/SNyXdgSaZqPu62S6oO8va7JDpQ0smFTUQPfqNBkM7ueQcCVBsken
wZ+fIMLf5F9RFaPeY9UkTTHuIfBVuvjgWMDFK9RHkettfIK1D76ISrxTs5IgabyZMRf6wgPmVc9W
J0X8POsIlQZUP5T/N2qxXaz2thXjnH2TI7SDxGks4bx7L4ErZeADXC090tgnCaY1Us03eLUL+1m0
CeDJu9p2UvzQrK+lgShQkgPBBEgxih4nwMevreqqi6T3ICCuA0dn1rcC1bZMEhRO8qHwmiiFpsYY
Vvuwr9z41zQDb45py+buAl2YSu8bYpoKIEYJ4YO08ztv+kd6VegBkhTh5gA4Pytpcs6jCK5UKXBh
Xr43NbSUG/RaVRM84FZLu28WYpMwjIwH10IUZKZhn1JOYnKmDl/qYCDWC4MpqOoU9E6CXOHrgywJ
A08ngzF4LfeqZNS+0hi2diIlURjqvxTUe9FBzBpgsS4shLbqBaDgwPsMOkJeyp2q8wmSW6ar6GDS
koxR+wqYKbysdnCZHIPHKZYV+yI0iM08VZ0s2L0XD4Vk98x56EjuxQiCO35p5oGUivIUrHvu+64r
eweZaqvyDyjq5jTcW54r6O7qcIjUnc/g8HDEWU5h8RBA0qN+aMphGnUKWSJo+9Msaf0QyAVue3Yo
xolkP2+vurVFt2wfkDa0MWH12XF55+Cbuif14AGhYs4tdAs31vZKBkEWJw9RzJXUF/GZRARl+5BW
gzqiVyiT/XteI1xyhLqxj8REHEoWwMDN95Xz2o8NxL+eGghuTfclb7aAHn9+lXBJ95DO1dLWgCOE
Eyrah1zGnXca2wBOrbdfZW2AxXWVI53L40g0Zx3E/jdQe8v+LW4h8fEuPEW4tLWgMPsgITxxX8OK
gPjUje1YviRVpbKreiyuYrdf488LK1zyLxRDIwK1sOJiaz3uOINIsiyzYldwpPBDPoiNL//nkytc
0jA6CKCW3Mz5BcKL4NCBGXu9eklS1nuaMPiaxNi0irONlfzngyv8RVL7LReG9YG1HRw5zxzqfClp
dHtAieSKcGt+5CG4Vp3v2q8ZJMweaLWFd10bdHEygOqQjYXw7dnFdb+77lRoPH408FoETSLZwR96
1/LmVMit3GNtwEVUyAMTk7zX9mwN8BDXAZuq+WiuLlq45/Ypi/1djOtf1FRbhoh/TubCJSOigUtH
X5exuGQij+9UnpETylvmAD807+H2klzZWf+L9yDAVu4VtWfFh/Leumh8QZq/xQdambMl28FmsLrU
PbdnIpof3Nhf34hNuCqRofrRheVddM3mUS3aWPkrO4wvAoUWoCB1lqsLh9P1Q1gE/CFr+/yhipCZ
lvHmOCs7jF/H/23JEzhf2MC2wxnQYu97XrsrVV3oVFEzozI/0pMtyH0dYMfd/k5/vhGF/LpEfhuQ
Oq+oszmsL42lwd4BeI+MA08nXZjsegaMXAIVxt3twVbW3ZIS0ZQoRenZTB8yPld7UkzkjoTZ14pX
W+XitddZ1LszqirDbes+qC4v6u85GYPwmHRRBuFpq8FBRcINGpLba815uOWxs7bYlzGjHCddQhDh
Yn140ti8b15nhyVye9bWnr4IEKTzaeurAkXCYmhfaFaKu0qzcEunaW3KlvlCXA81h1Lo2fkQNbMz
Pnk3R/VRa7gxTMycE9xeNw6qlVdZEiNkJ2GmhK7TGR6iySc1Qy8ISn1IIDdW88o2XTotuLGoywDk
00vGppjcK+jU6Byan6oHaRjt17CtATeZTLNRT1hZ0EtyhBV1Zjr0Ci7SNQBE46blfRdBKP+piY3f
3vX5lwSJTEQiqSGifYb6GJTmTazz6HsBaPN0uT3AygJY8hoMK5gDR666QH7qmpUbh7Y/qiLX6mQa
NLLe+8VmCrE2Y9eV8Vu84fBL8XpTJW+ODB6sZVDnznUEeZKC0I20YW2RLWKADImagzqoLmI27FWp
2IzHWHTRlkDL2vMXu53kGfN8CFNc5BRWwEkMCZxR8hpCD7e/x9oULfa7m3NbKTTNL7oC3X3f9Fxn
cAXiEb+bahh8bQTjtc++2PcQkGl1DC+fV97N1ZMCWXmXQZ0YErs9O0H37FNdh+HGK63syyVVgXgC
1IveFq9UFzZKbSF0dopcE+ePTkaJty9G6vP72/O38n2WXAW0/lHMbFj8ET4P0XN4hRxQx/Xl9tNX
vs6SZ2AHodlc5OUFqBV2JLwl+2Ziyb2o4E17e4i12br+/fc9kgQgnENh5eK8mMOyhj111ypwGEHN
MsiBprk9zNo8Xd/wt2GMYAk481lxgQ4Wdfew2h3lc8BRi9r46msDXP/+2wChTJpQARZyMfA7hM0O
uK/RMLmNs2TtQyy2uWGdhq+3yC+EcrRm6WhgcxvYqDj0LRr175ujxV6X8Lm04TB5Z+QpY5dCWwn+
qYCx5Yfbz1/71Iu9zgntTAVZ9jMZWYUjN/QfIB6Qgk6/66z8fnuQlZ3OFjudd2BL6CjvLzoayrg+
6DnpzB3TY826XQjclfsA7SE+/jTcm+2WHuvK119yCVxdD8b1GX/Lu8bUu5wORSrZrLagnivff8ki
AMzHV6V1xaWDsx2B2ncThDvQkhN2muup3Djh197iOqe/rWE2WwjecSBx1NhBCAeFw2JInYcL/O1v
s/b8xV63tu5dEc/xW6N48EH2Ux4CztTDT/X281f6L4gR/30BiHBmHmF+8NHoqvSPbZJBoB0wvbbz
oLtdd0nyRCEROX7xAXozn0MixgCSIKwdjEwF1LmzS5l44RYgZe19r3//bT4NZKxbWVXBmU7oi3Bg
FE8+7tz722+79vRFTJAQllH1EAbnsFRuB01Q8tRG773TLsX7M9QMI23z4IyLOvSMuQTri7ay/nL7
x68t6EUsECFgeM7v6JmP3qyfmYfr606JGq0IrtWP24OsBJxoEQsa+II3oIcHgDSFALVMLXkC1/a5
j3sozgbtO4+wJZeAwT4uaaEh9FFUHagpGo7N/mdaJkPw/zi7siY5cWb7i4gQAoR4ra13d1W729sL
0R7PCBAgQIjt199T8720NVZxo94cHQ5UWjKVyjx5zm0MEabsaSiNaK+qmYZ23wC0KnWDtsTgsyxE
8o0rDfkJ9CYs18kyhXbbQM8AaVlmI/4B4RFNn2PQqnwD/od7Xy7viePU2mz4cyWkp4syR+8t7ns0
jf4Yebb2JHKcqtCyfwEyvYw2QfZ5npCIAQUdoI85KwK9732QnV43A8uquUBqdqwG88qAYakPadb1
P8LOb4qrICWgdfrda7Ah7SgxfvLZLEv+mKep/4PNut5HapFv103BuulVFSQR9Oq9R0iqtbsckdHe
99eYLRxih6HdOTD7ChU/r/CP0g90cW/As0JAB1rm8ruoRFw8iWxAH0GGiCnapayHVJ3gdbJXA9TH
7ha5dOwmLvGmNFUgm7u0xzv6mamu8XbCdHgWcqPNDCA3iAob1CyHWN7kaRsgVyW6CcC/gIOVaurB
/fIDAPhujRjEdXQtdyLBEiezIhUvOjLTIwi92vsmqr9f3hJH3GKjYFveGS09IRDD49VDS7YDEOfL
PCDa0+Aa9Pt2LQfiMBIbCKuBjk4ycDi9imZaRpS3A/Rqt6EPHHyv5uv6HkObgN+YKPDpkIqnca7F
4Qy7qVLoTGu/biF47a2smmsuVkQBFfjcb8opOqbcdA9hAtoA0Qfj88SatajVNcT57x8ucdbni0Cf
Y3QcBS2eyBIDf9/WfNuqPF/xKOdf+9/yMfpMfx8ihCR204hGPP1rjmIw30KB50/Lg3iTgZ9td/mI
Oc5vYDkWPqDbpYiod5o5q+Y7tBJUhzEbWL7yfnAdYcurtCxCnTnW7WsY6Pkuz5KjSNEVILUwD7oZ
DtcnV22k7Fw0dCRB1L+yLI/N7dzXoUScF4xwk1FbrNGtu1bMsngdhx5tQRHxoiG/88D4wF+zCDy4
l/fDIS4Ew/593+VQTwEqIskJSuUVCE081GT7W2RXvWRDRFhyUJzJakZDS8CqBwnPGN2KwcsasR39
JvqSJ2EGUUbwwKVbUwdKo1Y8nwWLVVOmFRrBSwbV6bAWaLo41FOe30MVbGavUkBo+QEPINPdi2RS
D1mW6WUTsaFMECf3ERgLUUompNmNqgcFXw4irOxmrpIqAh12j8aIyyvgOPg2RFejwBBFU6Zf2naK
nlRavrKZky8qLF6XGrLml0dxWPB/qP9LAblgb05PpAJD1b3QUvwQTDbJp67R1ykLhtTyRFqC/qjs
s+4lVbG8r2Iveq9BFXddTPAfpG5fEDLJQL4I4IR2Aq8K4A6m8hY84vn28io5zroNz0WjOAqQoRle
BMuTT2zU+lOUddGK73H4BhuZK+o8yE0rxMuYmXMHHED0Q/BViQWoD7N0AX2e5z7j36eQgW5zZeNd
U7Ic0oiLc0xYJzFojRahtIYo56YcW29N2M81gPWKGelE2JxFyQl0UyK6l2jKQTqxN/7fl/fEZR+W
/6HoEhrjUSQnn2VvKIh5j2jCgWBfGJTA4ahsVU/GUYqzsbk85R7kl7zyhfFouGsbjdZF9KqPZSYO
NCi/h/1wKDrkya+al82yT3oIh80AoYHTAqzLbV5UGwok352eUAPOAsQ8l8dxWL6NxeVlJ9ogBx1o
SutabBQaOPstg9qjgFLaMo/XmY6NyE3rbgDkoclfkAFs5K0OM3+88TzvyjeZDcWdvRLgCvRAv4CW
IgSqzbR4zJQdia6sItjM+kAExtAdp/ULYNg0e5rBEjuewH7F5itXyAo9FGgXu8DMySnkgLODSKYD
8rDOIVt6eaMdhmIDb+doXEAPPyn0i+fZ7QjpGN0iT60pynpFrNcSTA57tyG1oAJgFN2Z1YtJCIW6
E9p/vC56uTwH18ctY0fX8MQGD7ssQD60MyDYAFp4oCvBhuPrNmz2nOwUnq6hppum+QNBpH+nkuL1
qp9uA2YhS15CbSbu/pGRqn4Zwqfsxlccwcd137cSk2DLQls0KlGvBqqt+U4mbAgfQFyJuOfyAA5H
YWNi81zMdVJ04k0DtbfjUFnckInXd7FZ5QpybcB56I/vCLAnFyAP9U8Qj9T+BmvUABpaBV8vz8D1
+fPfP3yeeCRvIvA0v7X+yB7VuafGmGDNkbq+btmvhN+Zy1p4r5xC+4GrzgcBMktX89sO+7Wpy1XT
1bhmlvYl1TP3tzNUHrKtCkCV+iUCBs9seuQLuxVDc222dWvPGRopPRPzU9uhfxf39w8ZBfnnhczv
l/fCNYBlyWiQbWscf3oysd/etXUXbflAwgNyIsuKw/vzhR3YuESWZ1kSl633MhrwQoeL3OM8TY+K
N1BtAK/QpuMiOTTjuEYse36T/PeNGvwHngiSfLyxi+BVyukNlNwgQ09BzfIkx+B+abwzx63cBsmC
tnj0M68x9bmmaRk+BEwh5AGu11dQ5tebNG8eAN79ZVCX3CCRCCCtCe97H5HK5Y378zEPbAhjGC1T
lpd6eGV+pHYimvpdmWS/rvu45QBAOYMegqEKTqH0puLAZsWqm5JH8st137c8QDdD8B4aMsXb0IDI
4cl4ddqiad6Lh2rFS7p2w/IC2g9MPqZieCVt9CDApyylGvA69eoNN7hpvRoUjdM5ZXXdjOjvPm0W
XcqaropO4GhWj6No6SefwZiu+7rlBig00wKKBN4L+PuDBtFhEnsm2ddtZNAncN0YlifIQf0Bn+wh
pALF/4Ghi++wlOrm8scdHSSBjTsUSxNOAzK5T0C03M9h8xgu404JdRQef6rOEMqZLs9RUn1HLUKs
TOnPzi2w4YjVxMDzCFaNkynr6hBCDQLsH6CQiGmxFi2erfsPvsYGII5a8aBKRu+FtJ0+qPDcBK2Q
DpAT13vQSnwvULe7u7yIrumcb6QP96ZiHBD/uO9Akeunz2gRkf+M0AP57BGPeivn2LlRlukLuVSp
JqF5paP/DOmI6PZfRJCI5vfZVOoRNQV4t7oB7iEJ7730Om2ZwMYgsiXURMyFfxIB+CKhu7b4w0tU
Rs0ag6PDYXLLI4x5MWkBgZwTXfK8OzCVLcmeGE5X8ruu71seYPS6yhO1oSeQcEJAQyxsSW4WT5h/
rtt9ywe0qH+h2lIkJwUNYshqgHaovufS7+ttFwWSr/Awu6ZhuQEFoiIJBtjwxM1APyHXjjwiA+b5
8iT+HDwFNtCwVU1chjFYiytUgkFvo8FCmcU/cMSyFzC9dCun2DEJG28YQkcZNZgWabQ+NstBoHEn
f+y6tGmuSnIFNsAQQhMmA7GOeml5Ot5okfxKQ2Azl5Gs7LZrBpatA77oozHLgJYX7K3JLScElI/9
GLZrQZLDmdjowrlsC0EprhQBlfH3kMJLyb6DAF7cVuTb5d12TeL89w8OCyXycfKgefiWxwmotlPQ
2kSbIVolR3Y4X5sceZaklwpKBn/lgC921cGL69wrQcDUGn6fRHOcfvM1R1h01+ZJwtZKt65DbFm6
DnPQVzcg3QXdRT+FG7Bi+uVfsR+S4PsYUqACIwP6q5UqumujLLsntWSUNJN6A195uQPfmHgQOUou
C5/WmmJdQ1g2z3wBiYd6mk7wwtX/kHk6ndP3KY3HlQDAcRRspGHud4oFI9y7mUaqvlYh1M1PIlHB
SkHHMQUbXEghJjZEVUFO0EGa+9s8THT2hfAl6PbNkvJ5xe4dW2+jDNXEWTRqLt+gv0cfIPD4RXmI
vIEFbiH7ByTVZcNxDWNZf5j3oJgqA3oCxnwB/7YQKToZNxzCQmoHFgI9BJtugC7j7vJ4rt05r+oH
Q6VDGI4y9su3EdrQ8RbM0ZF6AAfCIFe23/Eks7mNgWfxa5pCsogPEu20Y6znz3nLTPGUQprqPhtN
8VLoPKo1wqew827HHpJHlyfnOhrWxd8qErFY5ulJFdUrKoniLuv85wXUrLeXB3DtluUPKOSmNVqh
/BPnlTwgyEh3o8FZECLMPw/UrHhTx5PGpjPOdVW1fjPWLzMA57czKN60hqJQiLg5KwqGy06CCvvT
nFUm3xTe1ETlygq6joflHzChfImF6N7YYICDmMVifsUDSnPXBbY2JDHNC2hs1QFA4chaPoa6r6Mt
SeLkNgsGw6+bhI1LJAzto37eB2CGhens28oUUHo0al7x047tsQmNwdw0lEpmeD+VQNCLBnywkCbY
6E4KtHJJEN9VbFfikliZj+NY2/TGabcUOgE5LxD7ZomhKSWKOw7SRwXlF3YdE1lgoxRNtCg82+Ry
osQHgyUjURAuW69gZ62cy9bzb+L7D08om9mY9YxG3Ncpns7A8r7wHiTBIMnLEZOUmxmkgdU9ivM0
+bsDCV62peB4ynboPOT5nfaq0OyiKm2yr6hEJ/3h8m9yHPjIchmcTV1kUhx4E54F8CZlRgjIcblW
YnR93/IYImhJlzRdcmp113rgQxXAsMpJkH7l5esawAoagOFLoAvUdm8UerH3ZgbZOfi2p5+Xl8d1
9Cx/oMOqMRBuwlNKhODHFFEPjBTk9VCxijgIi6474TZYEbQkRkF9KzrpRdTxY6oa7++x8v30IZpC
vfZWcEzGRimKFtWMuVQYhWbTMzQbyXZO4uimb/2rsMqBjVOk9dKBK0WEJ2ingPdQNGkFrugs8Fe2
w3H/2DhFkwYiBp1n90agQnirs7zZjBFkCcgYiV2XDWss9I5DZUMWU+Si6yzzMQ8PaiCHPJ8HdldM
53r15XPliOfD88AfwpC2C0CiHsT9Gx119wA+ikWd8ekR2Ce9JVlOIIZQ403DQkBvrxvRMnT0V8RF
Gp21Yzw//AY5vmYjU8hTC+LXuzxtUDQjq/TnrvWjv08Pd2hKRp+Ep7H043mXcgnOwjQGA/DlybhO
smX0eOgkSUAAXGCV6rZYsvlWTaXYDri/V4ZwTcGyfGaqhIF5oH8D3NEHV8bsPQV9EFx3hdrAQqmK
YITcXP2InBq6BBva3lVlpjZV2NA9j9nZ4UM6pO9WM4QOXFNgIwyZh4ZosAs1CG067wxoKubszZjJ
bzesbXgqNuAUvkcTS/6ph8De09LndzQjSbv3isXrN8CoiT0H1/o2hJjKnvaDeqUJBwMiG4nanTmI
GRQn+qQFcHxgywFI2R6gL68AD3YO2GG28cYYvCVjzILs06S47J/IUITqe2OgHic2WZERfdOMNE9X
4lXHJtp4R7A1tECa5sPb6HnJCRiTMbvzOm+iV7H2BIH1elH1EJcFZFNPkpbkZR57MOlkmj/NC8SY
kA9Y89wOvxec7eCDu8iDUqSJroc3EqKpcIZwhFFoxw4W5CVRoTteZVU24lECYlT1iLxPFK/94ZBD
T3feGoGgdeMvXrTyQHLNxXJE0LBcooS15UvuedXzWLLgRkLxaavpmcfclxCTuG46lhMiOUhyyjmn
J6U7MI0T0HjFGwk2h+YmBLXKmpqE64xZvkj3yIely1A/jk05bwGlNvter0HMXB+3vBDA1NPEShOc
lAnNTd7MfbefiOqD/eU1cnzfBjtSykGA5g/DW7pIdjenHqA+noxWS4UOR21jCWlX9QJM8s3bqJZg
PlCWdCMwrnxSX5ZAtPp03TTO1+wH+zBD26hC8OTUxKR66IIx/1qGq1yPjsvaRhGysATgs4LYD1Dt
00Yt4+GMVjwIM/Tgz0m3QZCTFYflWi/L0CFSAErouR/e1NSDAQho3dHD6x0ipl+vW6nzQfiwUqif
hHRCXv0lFDH7QTkb2TaZluw6harAhhTOqajDnGfyRUYl2FfRdXNIgSXd9BnksC5PwbVGll3TBuG9
rlB+mGNVfZoXtBRuSKqSx66n6sflMRxOyqb3nJu+jjtlEJ8x/zkHNzW49vN6WwZoHvVV4F13f1DL
vEky0GjS2O4wGxVqtaCaa75qcHDMN6BIyeftkCckWiukOxbOxhNS7vOyaYrlJKAPUO7DOGs2ZKaC
7AQaca/zujaKcG6AYCZkwYMvHfCMDsZPc9mVd82y2irh2BsbPygKCkL0KS0+K6bo0yjTJN80hV8+
5CjkPy1QHb+uwTOwIYQYqe/A6V686B6sGgp08QpZlDtv4Wu8Ha4tOf/9gznqKC/QNwbUiy66bNqz
GKQUeRf53s2SL4u5ck8so8fDr4TKcRScSBRFAGuw6EFO8fRZ6EweLhuM4yKxST1Z3kwSAFgBv1JL
dP54JBDTNqlKqG+szMLhhm04IStjnytB/fd89jof/UYVyw+F8VW0HVoGJjsdkTQD+qQSV2aLbWih
DMDp6xkSPFRIgP8AFHvpv2R+IeRKxOVaNcv+5TRl4HrjwUMaTn45bghN0uCRkmSKVzyM44DZCMNx
ZFJmzbicSFyocCe6kX4alcjZTsrwykqqjTTkikxZVYNwTy8kAmt42kKHADSnWb+/6nTZrJy8zJKM
NEY88iIuwWLGAVPeTmgkXdkHh0uxkYZmAPFMHnfpQwsifPR0jLt54v5OIidz8KK1zldHacCm3aym
wC+hv2JeaNflYLkIx20bRX+fybYYh0RKq+JuN0fmFg0Rf11eONfELMtv53hOmryeXsb2TLeeJn01
7pguoSujczZPkO/KvDX4m+M024SbtBmrnmtkf9TUFN8Iwd3Ph3jtQe46yda1X6g+JeHSTKfBK/W2
onW3Nzonz7lnVhbLNYIVybdd59Vn2vCTKBbIxHOQocmu7B4Hnn65vB2uFbLsnWRZ1IZ10bxpmLvZ
yXJhXxUEKprN5e//+YRRG4AogUdPyaDIKSwMNIKCeISCsTKT9zcfaMgQ26NcKPEISgaZbXRci/xr
n6gWvHaXf8CfJ4jn/+/3GQ2N6TxAsE9mgb/e8LSPv0L9hK8UJf+9Tv6bQaeJFei33VQPU5B6J0KD
wqAfoiT6nzCLtLmFoJeMflQQZgIf+xLNMLGgib34iCKFx3dRV2Q+grewpeM+RRo+9Dbx0GTDyswd
cCKwDf4+dSglq4LQYXyBbHKwrRJQd5Ik2isQ57VJ8LeS0HrjRci2DTGfy9Rf63P4s4lTm3qRyTjk
s577E8Tl0EfBkxKyuAPZt5ySzRSsASVdw1iepKql17azRllbNaY90SYs8xshWEf2o0Sj8NPiIcRb
2WfXMQp+X0tOGy8aRcjfe+Z1m+g8p3hI10LUPwcS0Jn9/eskUFkQUC9+B/tseiNKlMk21UyzFzSU
Zi+xVvPX1vPZ+2WT+LNXoYnlVQDcWJKkGslJZj45iAhecSxycSi8cU3zgp5/+Z/MwvIrUO1K/QoC
JCfuFdn8JWXZUPibwKBIp5Ehn1t538S1ib4zLKM85Mh/5HfE0635lJY5BHM3Oq08CaxVsUwQUIM0
bQWVBqSyphsOuI8PJsiujMBxY7o8+NIGEsVR7jdz9pN6foA6N4+hbTYdvNm/klSB2kBKXbAW7D31
/AKdJDDSkBzCc7tGzQlbeWw7TpkNmvSiZNQVmIJ/QaasBgIYZLU53SiADfq1ZjfHUbNBk1IO06h0
PL0Av/pZlyxB/3DR7c8CLn4CRqU6Xa3NO86ZTdwYeotIqa/j906a5QYcSqjMQhMw6ZsV4ImjfElt
pkaZoJWXg4fiRQf+PyPJb6FVAsXvGbxpOikLkMuGTyma+cDv/7qE7fQYJRBC6spwJWnucEE2cLLN
GA88rqcHijtAyz1YQztQMHDUt8VbaqDO9r5Qs4azcY1m+SDjtZX24i4E6Tbyeog+t6WXJvu86I7t
mFwnTEG55Ysk3n99H6DMIEo8zVTuLbeDGdbEalxnwvI94wgiKl774TsBtct+Lod9ColNqBvnVxX8
QMhtudIioUsY1NH7CEaqdMuXtm8+Ax4UkpVD59gFG0bZ1WAp9pcFvvp8u+m4LTdZmbabzEN9seRX
6hJRG0epQD7Oy6VPTmmR8Nd5FpPa1KiSrWBNHRthoyih3YfPIuJ/b1Md4eXi/ZpFHOyFCcrt5WvG
4cxskkZIcwdgDa7yEzDNxc95QI5Ke5m57kK2MZQ5hxodQDjzS+hTBiWE0RizA3C5XMOUuH7++e8f
EiEhrZBi1SV/lw3ULfuZm9tWK/Hl8uK4TpFtyyYDf3xf6ofRiKjZ0BjK9vmcV2joj6FIENTIhF0e
yRGBx5Y9g2A4KpKAe8cU0I7tTOZ5E9bRnioMNvtgqGae0Jupods4hLrO5UFdi2eZeWJmnhQItd+n
DBrNr13DgZcjBMKVN5cHcFxjsWXmSHjIaWSTfE/CEhx0zfgpTmWxqQekxbRiR1/Jl8sjOdbPRk9C
U0+V5eSnx7aSwHxJuYfk1aeULuOWB6iILmhUnaruacHdvWI5Dtu0AZWtKCEP1kkMKSLyBobeDFwc
szqiEL9m/o4NssGU6Fpc8nkUxUl1XfMKuZLsFbpXcmUCrq+fT/0H2yGgn0ZKh4oTKALzYN8OOcQb
+j6K5O7ypjjMh51X7sMApcq6gk9h+M7yPtoVvBt2ZQvyNN14T8xM9Mp5nOf3YRgmod5rRA4NHjmB
D7TS7PH/wXPn2mbLB4QG/EN1NvUPFJ30/T0HJeB92KWw/NQ38ZrakGsvLPtXsR8ImUjzQGOSQe9C
jzO0T4FRCpeVjJ5rMyxjPxM1jGcNipdWIAXSzuxHzgBNqlI896BSc7q85a55WBavq0G2E5Q1XgSa
P+9o0hU/k86skdI49sKGQapwYinEfNITaHzCgWyVT4B72kDaquT+XRYWyZpxnxMPf3gZ2VhIISjk
VYH1PWH39UEkyZPhR01Qmf/XJROII2yHXr5etWo2MlInvIJEsClPtFDQMIdeMi7IANQt9crmuxbO
MnWWzVPqMzM+YCYBXG9yKxgE6tGNcV0Sj9o4SOn7MfrpRXmCIje7qcKBHrtcXnmR2AhIWiYGMsBU
nqQygA1jO5QYTyMDGYCmyRd0UByv2wnL2tE+EnJOenMK/XMuL0NDXExA0HL5665TZVt5YSY1Ca8G
rj95YkOOO3Hyb9pC/+QzLikFvTxIIq/sucMUI8vgUyjfNNDlM2/jQFSxgciAiB6gOpPEK+8q12ws
W+eh6oK+TPuTyn22CSdEKtD93MyBqfcqLvThTKcAseFmZUKuVJkNd2zDvIWKfKcf8g5ZsjlEt4cx
qb7NKWSm0fG/h2x4uof2QLmnUQ+Z02FVeMI59nkRPlwyeZflDECn/MR8fjwzoKWeKsBBC1JjVhXd
1oTL81QBhIImNwhhtc2wcrs5VtnGRlamC6t05tkJNEWPssv8LSv5qyJIa+W+GjfTnAJUimDn8hF1
TtRyFbru0ShCQ/0si5kA8FdCAvEGwtGNfG8Box4eKsgThvsmopBAohVheryhRnZgMspi0q7pITh/
hxU8ADnZF9SbNI5sPt+A+b7YSer/k3pmP8fxMQwBK5t1AZRgCBhZXK7JTDpiVhtiSdFyl5Blzk5q
7BKoCrxWEOQA9Vb/v6sy9ard5ZV2XMih5WraOOl5KFHE74HaPmasa2/mEuE+rs/61ySydn95HIfv
Dy2nk85GQYmhG97bCM2EFWQ6D2KMHoca0m2XR3B4GpsjMu0L3i+ibZ5B00zKXT/y9GvPKu/ndZ+3
/AxrClYyUrQPUiiIju2ZR0FYABU4VFQPl4dwGJmNqwyBppyMZ9KjappwI5C00QIaHxAwbXeeMttF
quPgV2sUKI4tsTGV+VndGoSW3QOJMnR8k8CrgzuezFH/tTMcAmKXZ+V4FNkwxlZ0xEcXeXViQXeX
SkBe1fAXQowHU4xi86/38InZd+ew5vKIjjNtAxtzzeuKL139TCuAEcidRA+GBEUQuqHR8t3KKo8f
OhGNcq3dzDVFy0ukyE4PM15ibykLvlJwLH7nTYCUlVH5BnZ0D8KRz1MUIQ9cT9fGOjbgkSQiFAxw
ulNr6i68IU2poc4GSfRvl1fR4YJsbscwBC2f37byDUpBzVb7yKx7ZLpNI8SGPbmP6lWhKoflBpZv
mOcJQtF1Xp7Q/1C+prRgJzBE/7o8DdfHrQAk72podjNaPEs0HyJQawWNDwsFm+/u8gAuM7Icg67A
SYtnZHlKvTQDiUVblcWz6pDuBSg4EYRdp9JLbbij1DzWxMcymSLmcpvjxJHNHJfdQ+T5az1erjz5
f0CPjPbAvvfqYRybAQwWIAfMAYbe5mT8BMhNjXfOWTe+IihEhn1xo/rXXnVP3rAGNHBsmM2t6M0e
hXpHF/8IwL26WXKZ3TSoEq74Bsdu2XBIHXUcvUp19SbCCV1f7RLsTNtFT34o1PvlA+HwBjazIqsj
jXSD9I4smbFuaf9TF9OuQkhNRXc3drEPGGaFBNSqKLVryc5//xAWVgXP5ogCEsnSLNR3EIuETKWc
q3H8cnlKrlWzogQKyc1IyTE9VmDHDZGCbJYT+H4RbqEbdM1tu9bNcgNmUcEQgtbiKCYQEIF86jhn
GlATjXBkjJZ/QiqeaS9+lUv493XTsnxDAuqXfGqE/Nn6/bhfAgZ0jqYI5ePRWwmcXZOyvIMg6KWf
aOgdwdKv0GzAD4CtQSBAnu8+yo6mITd+L1+G8yvy8qxcJmxDJdHEBLldv5t/VWkrnnPwt24rkqkb
4QGpXjWQCwDlDtoamjG98caKbqHy1G1SnXyPgdFecYuOM2lDKVPZkgAsjPM76SP1lp7lRGkY1ys5
XceB/A+MUidNYViV/UQ7gTkg4V7vQ5n3m5rCoC8vo2uIc3TxwagiSNfWRTJmPyG585j7Q3rTx9CD
1FParJwN1wjnv38YYWb1SCD5WR95rtobYqr5vkJH46bvh3p/eRKOkNKmYdQiiAeQ+8ZHNSDbcpZx
OyPA0cyEF7ICyZKOQogvrb1aXHtuuYkx0gHxMpr91Ojg3ZOybT4VFLRxl+fi+rrlH0Y07/vo0OuO
Ydqjl40Upa/x0M3SKxMjNmDStGmTILsdH3XAHsclfeK0QGvreZ34Et1NEXn+f5ipa/ctz8DiRZVh
OzZH4gMtX52vcIZej43HVtUJHStm4yehFSaHefL6o2pLdWeQGCObqE7nfy5viGMGNnJyzmoP4tRC
H6VGIho59uGJqugVEvXDSgzqOL42dDIFNFMsNeFHOk3wlyZ+ZUT/rKALu50B1vj3RTSd0z2XJ+Ra
L8vkgc7sARVSy3vvES4fSDlMqBgJNcfZSmzgWrLz3z+YPK2QQuzTpvpfbIDIfVdl47zvW/Z63RTO
U/swgI7B0SUiBaL0DIq5CiDgu8Ufyf7y110/3zZwCERV4LapjhUrq/ym8hoYiIEnrl+ioASv+OVh
XPtgWTquwjpmQT0f5zj4mmaQVkMv1JUFJ2Jd+py0UyGYno8gdf9lGHTbAcdYcyHnk/KHjL2tHs0X
j8nOm+cjJFbbexIDhQmqf3achVHbwKw+cf+8Qr6NlTR67E0kk+mofXWmdp+S4B+p6+t0KXwbCcml
hKz6OMifUzi9F5J2u2ZaVRn688PSt2GQUMrNWI5Y76jBtwplPglZe/SrPArFybbGPdXxdFjJ1v75
wEKR5XdzSBPZjlMT9kcTQJ0zXCiwNsEk7z1BxrfLh9U1xPnvHyxO9jhLke5GDFHrZQMGE1Vt5Oib
6XNzJt9dMWzXMJZhp0vUiCrJQRXgYScgvU3FpqcSTQTUq39enorrVFnmnTYp2hrR6nakyaAe1Tjp
977l13EL+TZyEa1PnfKRxzqqBfR7LWfHKYdpX/7pfzY83wYqtqooQMZVDseWnAuLFP1z1fk2zTIQ
mBWLWINIuLbBurXPj5SQSm6ObRr9Pc7I5oRD/w3JnTVMlWMiNnAwA3gUnCSz+DmVMAdAIvQ2boIX
UtD8QQXxCjLJsdM2erACU1UOiGp7rJbhlvjonY+gm3R5K1zfPtv9B4MIm84fuTfg2yAAR3Yc5Q80
7Kylef8cEkAQ+PevyyWDwoOh1V/nXw4pqfuiojeeDB//HWjhw7e2JmtduK6pWLadjn7pj5VsEXJC
1QjCmAJdCOX369bpPOiHdWIViMhiaBY8tL433pBljD4nXbL2QnL9dMuWKXDjpkuq9ghm5UWg2jr5
YJlQ5XWgKv8/2L+pyTpjePODw5c+iM5bXoJ+tbXsz89mn1uXNIFjKLJ6bH6oXo6dv0nanvndPvGn
uWEHQ+u4f+BkmPtDCuXHaES2PAV/2CbgcZ+u7I/rN1imHoypZIHp5F+N8IHimcBNqtlrNZnPxQgK
Eog3geSLQGZ0aq+zShsvaIpKgSCEy78AKAs2LcgHDnhQrSUqHSfCRglKExUZdOrjZ5oNXrhFVi+a
NiFYBm4vn2fHvW7DBNVcKZJ5TfwMNnJoAYny5d/QDfmbdF8t/eer6/y+jRcEKcvQ9yNbHkiT3LYx
8FVJvUp+6Vony+gZizw8AxoG6tYglU/G902Eoi4J2FXhrR/bhg8BoDwvTHlUWvT7FOjHn/CYzdor
xnGD2HSLJiegjOwX8xc6ZttNC7GKrTxfgEXI6WYIwLZ+eb9d62RF6SQD9V01D/mz0URmT8owKDlP
6ZAX+8sDuCZiOYFxYaMpu0UegXlCe+H5ljIBKJLmGFXuICZ3l4dxzcOycxV62eTpssSjhi3xk0CC
xxxoVZbX6eD4Niyw0oIpOeT5cyp8GB6EzBKyW3wyVysL5ZiBDQKstAlJykl5zIVid1DBFV+irIjX
YNLn9f7vo8b/DwAQpR4/6JF9hSp77n9XQ1mZv3Po4unbLCpBjjMuJk5vlyAcvae8Kbwfk4LRHCqQ
1H4V44A+RIhht0ODfLtPgt2YC3+5n9Fyg39LFub7eejR2LQgWeptwaSozBP6GMrmJs2qvNlSOgfJ
dvBYWT9BZDAMi00juc6eKTKo/EBCNfhPVRQX7FsY/Ft34Umd4H8hM9AmzwDOdXgFS978H2lf1mMn
zkX7i5CMmczrGWtKUUmqUklerAwdY2YwBsyvv4v6dKVqdzhcnfsSqaslfDxsD3uvobmBfF2Vn1qV
cfUR4TCyA51dP/+nxhDicFdxWwZ4/Q+C/3Sy0mX5RsivLOXQurX4Rc/iuY7zJ1qm7nPbLfDQJn/2
J1W/jNHwcnklr8AVXBvr2DG/iDJXOr/6pnCPRFF+6Kb+c9CCiJTiQb0H3FLtJ8fE+ziuDhT0uY0O
Lpvj39aItaeNZoBOvEAH6wpa1G+xCnWjAcydzezM2hhaN5oyZT1EKaP0pwjCT25fsD3kVvmRZHV8
kg3bqhCtNWNta7HKKr8aMYaR02XI0QPV48IcIJQhzORFuVUYWGvG2tzCSXdDSuvpvht0to/T+iHK
fZTUJnEsfX/jVbRyJNvW1QVDihnabPzXHPOb2HHaXT96+6LrH8HqwrU8rjZQWCvTb2MiRyC3jY9s
XUIRcewIPYgmT1grx/xj01YwWtlYZis7nY2IVH0qRuhCjqA5s2nfcDEdNCGvl8Nn7ePLKL67kE+u
guKkI/Ofs6m9ck+HrHyEvj77fd3n7T2gmfwy4lS+GEhGN3csHql71I2TXffussGPfgrb2KZv6Q9I
1vCdqHh46LN061axNjjL398NjnRqbwqZDBIDuYQScgUOqn+N6rDNXjc8VninzFfGK1r3R9YYQp5I
NnoP84zcysbmuNYBK66DHvApWszeD1fVPGnCXpcPvafLauP6uxLQNtJRmAJ26pyXP/I6jhdqerWv
agjVIQV112Lz3wjptUizbiucIN8ECbQgyWEsspdYsbu6Fy1sP8jGvW6lIzbAUUSTDzG9qvoRdUV4
nPzl9RjiAM4a93veQLj7qvn+j6CjJODf9mmQkCYErZsA197vMpIGG/OxMlA2ZJHNNB1VJKsfgoef
eghdnWCefmq0cjfGaa0BK561cau+dgs/8U34aSQR7FV7Pzu6UaM33oMruQ5byTGNYxiWMFX9qNJs
/JSR/DdEGMwAWbOwOovO+EcVdeYg6nLauOstW91fjnEbd1hOuEXC4af8ybrwEySS/xgPj6s8Zx8k
qkdI9UfXmX7AX/Df+0lZzo6Zsp4mI0P5a0wBDs4jL9x7zbQR8Gt9sQK+M1JngOqVP+E2D/OtCmX3
qZX5rmLI5SgIMey8CQ5D161m6zink6zk6EXBnXIAqQN7NTLOfvbhLXZluFhxP06x6PSk059uXH2a
QjidR3DKuO7X28hD6jruqNtK/ATFxNlNc+YlTiPkxuVgZee1gYbQxys7AiQjAACNGo5lBm72S9bz
argu1G2IoSiNbNNIOz+CglIcqcgqu9D4xmVnC5C8Eus2pBDyvDVAZDRKaoIc1IFgOjx4kwgHhK4q
VdPhqlVkSyXqohyqFLKWCcCEVXkHXH7nItqdOb/urWuDBsPJM9E0aJOE/fhIs6V8EHXj6fKvXxsk
K6TVNJCB9iX939FU6uFG9roCKMM1QN5d14YV1Ao3Gtk0xk/w4BWHuuDfWuK+BnzMNnb1tcVqBbII
MuRNu5wkYVno7gavVqj1+GUKaenremAFcu4KyHlmnZ/kI1C+MDoady2qUfu52sz0vWl8/WUbt6GC
krhB40O+JqmrMhKJmopp/KKjoBqfJuZNAPYZCA6jjKsUaz7AHLKsXscmDQO2DwXc3PdGMTf6GisI
M/wkeKtM1WEATFi+lozOM9m5TBm65aa8MuQ25FBOoYNPLwcpAVm9piCgDbLzj5fHe+3ry/Hw7uIa
d+BO8YGUP1xfP7xBB1A66zcmc+3j1h2gpGQqkMAzCaEukhnloOQehjPDlbduG0tI5KKxl7t+stBW
AQSnHwIUITaKo2s/fvn7u5FxjIJnp+nKH6mU5b4xDfF2Me/JlSvdllMcS8dDhiYmiTBTTB98qWlx
QmluKfs2jtLlxiSsJOrfhEXe9UNCtTRTU0nvAEMBxYioDywKHnJkuXdlXd3XU/AQ4Q+d2nrJrWx0
tsAim2NPKGPGhHcD0gMROZeyc25drc3GVro2NdYmUY9sCPKGjInvEXIK58A9wNPk+XJErPx8Gx/Y
9jJk/tji5j3WgKAB0eu5Su9UpWDM7pG63bRfWn7uX/YhGwRYZQR7izHmF3zWcqB5XVh2p3JXSp5l
8X0axjL/NHpgBTaHzsljnZga8phwm5/b0H2Ce3s5jIdY04zezN2s+LNOFRniD5GotZmOfuPL5hxL
Frkfh8xz/M8dziCaQDCCt/FOzo1hsChA+jUxjtfOzkHneBOMuyZIq8LsoOWa/awqGKuLvpuSMoTc
8gn6OoTsZjc08hMEZ6Ly+wStfAgW4+2oFo9hHdfxOfAGE30eWiLUh2auPJLtgzgrm48O60v3UXLZ
Fic4zNL2D4tdnf1gHi2rI+dBoH6P8DkqwCDJZhl/EwGsaeAdw8PK985xXvphfEtyr6X9xjNiJT5s
sGQNlYu5Een8qwCkY59G8XMJQkLXE/ccAWS9c6vstwBOeRf27Zaqz8rTxVafVCkLQ48FMxJClPi3
OWVdd+s3Q/i9nfo5GA5BFNZxd2ShSyqkpkLkgi+v7pXQsa2tR9WUImxFeCehpvVhHOGYRcfgOolY
1wZUIuGcjqREv+oiYLflkM6Pfq88gAMX9eHLPVgB8Lq2HqVplIloIOkdyeQNrVH8eAMO8+GjHwa3
ClB7EbKb3BteTOjuF4JjIaC/frl1+pax+FvU0n+fC/WCTATJyfkuycz4XWqQrn6OJp46xZFBKiw4
t0oV9Sksx7C95/Df9ndFkFdM7oaJm6egav3uIc47KDE7A4fRFlh6xhxCUfZqP04wS3+hKprNnehE
3D2FuorkfUlidPtlzCAdm50NjKjyQ90rNr9IU2bTuezB5IcehZzyX7GYaHXXparC0MCpCq8sDkqp
cyI6EoPYIfmC5cZHL2P7XFP8jnmqgtE7ZnDDKf8QMGYyuZCop/iGTlFcfeQ5CLefRuhdjR/ycMAz
AnJto/kJ4z4QH+YexYoXlutu/tqiYmA+sEI11T9KUuw6e9GzMQh2RZdWEBbI0qZyEtNBD/dzCo6y
/8lrQwG6RJ/l0MIGoMDfd1VPP5eDA4m72fS52IekpO5zOk5SfkmdXLkP8QjhyJcGhoUgmEIriO45
9Kv4OQjNDPtiyHH07DbEv+0Z4ileeGjA3WLHqgMu/xwIB6jvGFeebl/pQmePEaHwtNEoBYCLoFzn
VijH5P+EDZ2bXVhzpRPaNbH3UFMysBMtaq89V9IPBCQEVQrhkdyjvnsz0Tp2duhJoH6i5uo3+W5C
ekgdB+xt7DZrQbX6IIYImuLVvGC7oKLb87NWdV7/mZtoYPLoZ+PQnQsX5YKuiuP8QQNvWe+Ewo2b
7PtIgXAAof6y4j+r1pAA/oDjjPoo5L4ydvIK6KHs+pJxXx0bPvn1vBsrGB09R37gBR+DEWBzBiRZ
ZoanIQ0i5Mn8TDKMYzhLXv1qhxKvEl5HvtxBszaO/jHA6IuPY5AF3p0RcfYT60gD8K1FBMwvl+Hc
n7A6B099q1Nd+a9ZWmbzGboy0bg3XPXggzd13Ew4TGvqgxETu/zgAQNYHACD5vkRzgSUnNkIvN6t
hIPrkoGIUddEXqLvHmZwTF13VxRFn+f7yk2d9q4zlCcT3MKHPU/F0N5lIcT/TxyasXzfkdx89gIz
sK8eKEb9IZwEc04p0L3hDZKaiLmydub6FULZtD1UjijFgQn4Dh0rD5pNN6OqCnUKvbqra6iGNf5R
KKj7nFrPEeE+D6Mmux2LWsGgr/f6+aCyuNL3jQS65xzWjU+PgWtYe190snkORQxOUOWK/JfCYT1+
ROIQcj7w84Z44EMNl7TwbhJ5pO8iBjG5aRcQgiWs6Qy4S1Q2YfOhRuVNjFBia2kqD3RyghZ6pnML
6CeyBvQTN149fozc0IPBml/FGnkKaLQqvU9Tn7ywDohIZwf25MAn8FOG2MGQNJSf3MoJfxR8GIoP
UUB585IHTRAfslbH+rEui774DFlxnOilD7pCUjRDTR9xr5/jzy2ZquycoebQfYeuXpMPuwG2XeMf
WL4V6XNZj2a+Q03UDQBgZEVwDlohnKPAANNDWqRedi5qI8IDjAFrlK08PwiOCKlQ3hGeQUBNBZ5g
Z4HKI7/J3SqsboMZMiJ7vwXS/U+cN71zB8JgBNR+I50o3XVFM6Z3MwdX80lHftbfVHVWNfKEXHDa
fQsdBTUIhw1gQhQdZS+88Iavc9lFXO4gpan4YTCVVgfXJen0FV+D4uXO7yUSfCeUafEKO8R8LrZS
sGtHsfWWHiMOj2KRdkk5jyhFgnCa12B/pvmfy0fV2vetW3ILpEZV9sR5zrXp+vuycLF26dRG/LrM
lQ2gF26YqRFiuglIywbFsxJ2SncOqsfxxuN0RRPUtTH0gKcWEW4S5T0B521HF66OkOJVEqyauH6A
Re0NSOblDtuq3tVj9Ft6+iYFe9YJ2HXZMxtk7/OctDjop8R3kZBAFsfZweBX7Hs9XZlUsSWKW02l
csJ0TrQU8Qv2dVYccPq4W9nX5bn9lxuLLU6MQz8uOp0NSTghMQrlSCgEF2w8lES3t1M+fL683lYu
0mRZh+8emgQ8y8wXsrxnbtHv/Hh6YZA/blX6e7mPgY+LDKd+rOgmzHvlpWaLEtdCx2GGzOYCNmMQ
WMeeQXvwBcCr2uJprQ2dddmTdK7oBPfrZJ6BN43K4CD7Qp8yTx9i4mxl+1dy8TboHr4sYMKm9fTs
V7CW3EHBPwRhhLDzmHfioyii3xPkFC7P0squYGPwfQZ7wrTNdcKGvoatTxj4dAleRrwtXYi/LwRi
w+8hqM48b+zIHSEyWYj6cMO89/MFoJTWd4utRq8Be+02SbF/XwjEBuTX/RwPSpMhaTueHSHR4oNY
DiJ2Nm1xt1awI/Bt/PfiBmkQ/nx9VNyHJR4cOmv40UAOFUSP9iTS4IEG2hxaA0p7kbKnAhfYjeLD
2mAuK/NdVOVe6ZgiDodHXN/i8uRBHLFlO+5UjX+j6tpHqROP/RlvSOHHtxOHyvmu8aGizzZ+wN8X
DHSN//0DxqCoHQ6x7Hu4J475mXuGp7deGkGp+/KKXB1ba+OAizZMlqPJvfMVoIRyfNQRe9Iu3Y8s
eHh7z+kp3E0QdIHn/VaBdW1cvX93C1nDYXZqUtwLLFKA4bN9HUCvhcZYN2EZPPsz+5DFaA6icb8v
d/TvYU5siL9s4kz3ZhnJyMUbbnDxJi5xogS7MAvc7x5cKGBLOUClY2Nk16bOumHUgjtuK5iLUklO
5F6kBM67bgX3p43X8FoD1hVDRs5QIEOhnzWyyA7U1poQaSeXbrnernzfhvvntBbITZsZgY3fzDsI
9+MFtwWWX1kCNsy/DX2/z3loEgBP0ojtWorsOjRaozBOd6C3+dMt9CmyONgRyK0GX2XVFANcaTXL
t1DBKzuXLSLMssJAaSMaklHNBHJJDbSXu2rYgx9SHy6vurUmrA1kJB6Qg2wekWeGWwue4xlQNUge
BHM3/I5iKFD9udzQyvK2NYRLhnyQdkud8ImxF+L0xQMrgTrv06neI0dR3LvRMGzcPdcaW1bMu22R
zsMwidIt73UDMU49j4+Q271v2xKq+KZ6GuotZeK14bP2CdEWXkUanC0sawDfg8wzHxfdKgBNNm6Y
a/vff8gCcIt0wTsnd/7yUhYgaSziVWFIEuQXbsSQ3rRjJw9zHn9webUhPLMWWtbe4PMSmSsxtQkH
QMMAA+3k3j41cKjcaODvOU7IRf97hgC7ddKaufn9G5GNQJN/mSGD9xTqTCiYpeFD49X6dHnxrXTH
JgeUzTwQf4BKPaplodjndQ5F8WDoom+Xv79Ey3/v0MSmB4xtmA1RK/sEHIQZb/RY8wiAcaoDJBbg
nc3lcKoYLF63+Ahrq8ImDEDQxBlkVeX3dd8NN1z6/+g4egJ79ZzPVbarF7wirocwfhDTSzdtVW/W
BtLaLkLiNGkcaVRvfDFTuQuhVRDUh7nDw/mfy2O51sQSau9it8yDkhFfY67aXp1FBKeiKSP8fN3X
l1bffd0HxQX5gQoLu4AwixiQiQrEpm/U2m+3tgPZIMPdTiJMRmLSZ+iH629RiufOdb/dem4AAg3U
QT/g66wlOxCguuOcQjT5uq9bIS+qEktYiOK+jKE0uqOOQ5t7JLCIuHLorZAftZobH3JS91IjqbsD
mRgLNw+MPFzuwMpebFMFcpJHeeiqIYEqMnsWqWzbe4PIPDrKj8ONnWTlZLHpAnoWhSwmP33JcRvN
W/+euLgFLqwKKJwls7wSVkRs4oBmygEndsAGyYlznwde82E0BdkYq7VuWHFMoBoMs/g5fSlD9iQi
/75twMKELlYCwcxvfQ08/3WTYkUzTNqCsItjFAihqnikwTjv66lLd1UMka/rmrBCOtRd62ZtMCVU
NQ8ybH+qonrCUgivuyeHdlCPwH2D0z0kPh2jFsZ5ExG3HkXCe6MDK6dHaMU1gTePEJr28BtsnFMe
8y986s1pNIsoy3Y/1uLDCnA5D+2A6qlOJIVuqZnVT4oc9lMMT5RP182EFeFLVQQ1Pj+79zs5gl1q
CvEzqCdv/tbMjpfdXm5l7eyzAfO1ZyCvRTssXuSt9zRt+U45MJ1kwvkyOtACKnFf+TDS6PcizxJn
6uflhld2dxtA36YZ3qKqkfdQHmlbSGoEqINHKOxsPZhWLkW2ijDjqJwQzcVL6YOckTvD1xE31UW/
qXXpP+2YlrBKvs5hlgTWFsCFI/soz6vnPPDvGebqGMVwD7o8VCtrzcbTa8KFzMyIpKJovijU9naU
ZJ8qvinUtDYXVtDXHHU1t/TFi9Ywr86L0TuAf7+Fqlr7+VbI6040savaIYG9Sb9rOZ5bpoBgGypN
wcYFeK0DVtD7uPJCbTaYX5SOYnBlBAkezTCxl8sTsPZ5K9jDQUVuVU19wmrWvBJB5nKHwu2Vthkk
sEIdQLhMi2EQLzIspnsD+zGwJli88ehZ2RFtGL2vvGGoikwDqQhRsS90GuGY7lKoklJQ4tgJ/wvS
BJdHaq2tJRjf3QhFbJSXeWZ+YUj4HGiW1TvqQiYCiCt26L0rSSDExtRrp48w6f6I2xv5U+cQsfOA
Vtk4o1YWrG8FMwPkoQxLNiZTnU43zjB4O4nH1Gvs41i/PE5rTSx/fzdOY4o9YnLk/NKGs0Gi26f3
OKY+u7AG27ggrrVgxbQq4PVYhMH0DF8DQEZzqAWbm9Jvom89pyndyA2sIESIjZ4XqKsS1WjzYsB4
FHsNQJo5hpPSfJcbuOScShRE83PjTHI6+105k7t6gjLQwXeaerwBDALl9ICLMD1eHtmVWLX1feFI
l7oo6+sElzCxlwUKuw5YJBvztnKo/EfbN07xqEaB+pl6dXtiIrjLCVLgI5//jA14ThChTFvpbbS2
NofWvqACsFyr0kFfzBzdtD0BT17znr00kwaA5fKArXTJhtxzPQ1e4KFLskV6Jy+aJyk/vt1gVZ5V
e5Oj3gcSUXS43NxKn2wMPu+aigNl0SUwmqqO0kBBK9eOuvXA3d1Y+iubkI3C56VXwx+mF/d5BL8m
2I9+Jx1aQKXB3WUNpAcv92RlpdlQ/NBzNFSJUN6Bui/ZKQXkQbMcbtd9fRm/dzuEgv0YKvHpdIdN
O4CjXF48BRB2/X7562tDtPTp3ddNVLVDy3B9VVqnZ7hyxzua8h4WEhP9CCG7Lbrx2hhZZ79ppxbC
jvWQ5AOqynDjJofB25yBtV7Qf/cCypyhdhlx7khYwUke9CoGjvVZGJiA/z8UP9cixDr+W4ebmrXD
dDcOqEsvuoV+zG4YNtP9smkDSPnTyc2PyzOzFh9WzIcV1WkcGJzWCppdeC6Ro18uqadm3uKurrxX
bVB+DWXEwXNTnYxxFh1gd/M7riMoJhTS2yMHle9iAp7x5e6sTJENqTemN71fII+Q+3LRTymhZJNC
KH+Aacy+AxOgqeDXnHvh0+X2VhacLdprtHagcQC7edATvbNudPHaQ0V1Y2dZ+/rSy3dhI0XmDBCi
QrZ4SR8r2JMAEDP/ufzT14bKjvi5c4FT50i5xFW352UfwAsQ+8ly2Y8AUz9ebmZlgVEr9Dns2crZ
dC6wMINz25bhgdXQdR9dFP4ut7DWESvohcscWhjuAscB0WaTk3n/9pJk1RTcx1O7VS5du3zYeHv4
Wxjo71TmzoTBd4nBAkMeKqxwKZCArPCOnFvS0xtaeUhTO/6DA2TW1UxkECv+vRravCryylCCKkzx
qaxle+qEW2xM00rFjFr7AGpUXTYzF9DUtj7D44Idxqg+S+VFOxMLCBG7/Bvyl6ftF/laKsCG45uo
5WiSYTiFe37zZPHdRPbqNo+Dh1Ch3rOI8ft6+Ajw1hbbemWx2Mh8DW7n0ADQcmcyVGfLAeljcA6c
+z4qNeB5MtxIdKwsext7bqLRhzQEIYmuo2gHH4ADXcYSrNLDVaveBprn4RSObo0GOK00kphIzuWw
KzxFovo181KdLjezsnnbqHIW48gRYv6/W1APFxTp+8+kwF0tctIbZ/KcjULMym5nQ8zzgVbU6zRJ
kFz2HsLQpJ8ahavO5Y68reS/1HlscPkIWX/oGnXRMwC57lwfdJ8PzSED0AJmDEXVfm/h0qVv4JQs
6q+66/32Ew8InMAOldEFKW490schO4JM5jmfYZ1L/EcWGlpChAsiIOTPgEdcBZptxsKu28eKioHu
4FxTpwQIOg/m59fdBN/2p3fHAoCFXlaELah6czWJXQ6QsEQtdtwST16bCGujIRzIqKlqaFI2QWdO
/jgo8VywuhYb5Yq14LA2G115aeZyDpKEW3wSC/9vzIaPU78pZbXSwH/wi01IZi/r+B1ABuQE1DOs
1kItdhHrtwiZK4NkAxjxzGXIlJI5UT0FPYCNzrcqYOlW7n3t80s8vpvjNna41G4VJCOH5hr8Ltgf
d5zozeVgWNntbVwiHM0XB6E8SFQe3C+YHBwn3q7sgF0GLtuBssKzhxXda8AyLre4NiPL39/1J5/i
6X+EvjIAZoDO+rMmUfoUO124sajedr6/BLiNUuTMaYF1B+anxrWsPIcZhal87gAne2CUp/kjaTJ5
1wA2bvawXqvYTQZUtfMIPF743e+F0zzXjinzry0fW/1FVXE1fpWofbQfvHKcvSuf2Ta40cyQCht7
nz96BPoGr3NnQlD0awdI+V/NTHu2pdm5toas9wpkBkiRNoTfwZDF/JIgIOW7cR6yDRrl2pRa2wTc
dgNBwOhNqCebT2PTPJVQjTnlqSk2lulaB6x9QsKxHPdqaK8QZ5h+tmns0F1aIjF6xZqElvASHe/W
JJ9Bx6gLr0kMy8U96ZDRk20jH6IZmhbXNbG88d41EY7R3PlQgP3fNaDV9T3cTPyb/48WrI2CTYNs
upq2kBMxLxy5yVMujXduADJ5vq4Py1XqXR8kGxqHCrdJQo7QBaf4Yw5TlCPYgVvUq7+uJEyEvTnQ
fjEpJ3WCZDE9lj32BB8P7T30/LyNzOFf731oYlli7zpRz13pF1BjTcQQN/va4MOlDIOd74af05rk
L5fH6q8rFs1YbxHCuACISLkJ50bcMj3hZC5g0LAxFWu9sCIaTIoQuGhDEz/q2JFFmdn7QpNTxCpy
qBa/xMvd+OutD92wQlsOrhNGMIwHDXfOwVzDhzUKdsDdlvOPoW/MbT9sHkZrs29FeesP5dh4MWa/
motb4mrvVjIc1gOEMjYufyvT8h+0Ye4RnfOiS0bwSDwwZJwIlYJIqY1p/2vKBrLhVpgbR/LOFAUU
ICq465S5jr6Bn/U97IPwFLf1lykbw7vUAZft8vys9ccKesNF4EnXYOeajXyApBPeMhGqK6/Xfd6K
+NJouPUY3iR1KBM8e2GLh4rz5W+vLGEbSyjzXnEz4KUn8iI/kZxkgJMM/ic8rNkxKvPNtMDKsmLL
2L2L+HHKYlEp4SYtG4r6AJ5hER1VJ10Gk79FnuO6/lgR78dOgauUpIkhGnBfqFG1EUS4VU/8UzDM
wYYz5NqMW5Hvk7iYAIV3k5qX+s8oJg8MSiLJxkm7NlhWwKtgQBLTg2SByfCE0XEZ/ugjzHuTh2rj
urCyp9ioQV9HpB4b7F0swAWzQ3pRLgGxvIij5b+aHLn5y3Oy0hsbMsijEUph4Hdg7eJVz5Y0cICJ
mWcuNsZrZTps0KDvV11DUOR608BiqeaJZ/DP5Z+/9nEruv2yzPRUQiJKSK8zR5KW4ncWt2m5MTxr
37fC24dbcNF2mGwI8Q0f4aFAv0GScSuTtDb4y9/fxZ0/c09VTuklEjLiZz640vuS0SyODk7jyeF8
3RgtfXvXCnSiqTFBHN/JlGQ/86IzoJGyttuo8K8sVltLmIw91k8a4Alc4RxvXRdiOKYW0YmPc0YP
UIUtbrLBUd3puu5Y4V1W1dyFuO0Ai1yRr1x0U7gPoH2/VaNam3IrviE055etR3EvSfvykYzdlJ3S
Ove3cD0ru3pkneG0hTFeQRvvf2UEkKOfGZvGl+UROYMrft0lzkYJ1j0fwZVOvQScHGAI8q6a6B2M
Gd1/YmHoTZBnxfh81YTYWMHRsEU+os9eoScJgbvFbphH6VaZYiVGbIAgdQwUhesau7n01Q/l0PIf
U/j6mBZ5d7zcgZUVHNpB7rRIB3JVQQbYCZt7qAh4+sgjcHz+kaAVVWAaydSjh0lBin8rKbmyzGwd
XuYNM1RpiZvkdVOfyoZmahc4jP253Ke1YbOCnnbhKNoRIm1vOU+4UdT3g5A3oFy318WhjRfkVW/q
XLjylbM0AkAbFXFvr9PMaTf23rUuWIGuh6rnJRtwCvbQyBxzR9zQ3ml2fdtmG2fTSiyGVqyPVQEm
c+Hi9EOZYhzh1h7X5taP+LcGGnrX7b+2wq4CyD8dyDgnDBVEMCc8x0Mhr65Md7g81yvr1wYKUk2j
CgpQ8vXtRjJmyntYrtR+iWKrG6BYBZG7LcrJyqTY4MC6DvvCISAjvalZGQgOveW3deFfU/92Yxsc
CN2JtK1A+0+Y1w1v2S/jjvTUoBoGwTu+cRVdiT4bFVim+ZyluYO1FWlzy9Nw5ruiFvEWdGPt+8vw
vTtzYRPHRZ0vGjBxGj9KU+vPMPBiGxO+9vXl7+++Xjsu453Os1cT8/GcS9CXTpCQgJ7E5QW19n3r
ot7WaVpAgwF7E80q/aIbWGaofRH2Qn+9rgUrtmkshzrCzeFVIKd315YzjI+bnNS/Ln9+Ja7fZGve
DRDEYoqIpvGceFAkPs7t9GMkPZws8Go+B2D+XrmKrKNcZagedV3hJqZsTXiq/XDoPsAoAHCry/1Y
mQgbIKgqFwrzTtO/QjqO3Ych7T5m/nWAHze25XUlnKCR6g/UqyrL6YvvI5tApzrYF32zcQtZ2S1s
MKBsSzSLayccRqE3rRV7GuG/fo6icIvdudbCsgLezTQdCl9Q3bK7ulHNsW2rb5DP744e21qpaw1Y
kQwpIcbyiHevvHDcA6/pXkxwX0Qx7LrjwdbTHdOOc8Ya/YoKAvwkajnEGrpDJH66vIbWOmAFs9Ey
ygaPdK+auvQGSYMHVtXFA8TY/7ncAMNQ/6eYgPm0YnlkWTvSQaEBJItu/ZoG6eM4FEH6DPMEqNiU
gSHRC5typzqnHdlKJL15bv6tXevwhtbU0BWVl/+g/lzB5ScE/C9pU5kP6kxivAdbcN9HB96fTZeF
yjv1kav9H8wvxwmAdkUIuw9gQNFvUf7XRtraDmgzTrDicfUrNHHCcQdl7+ITBIH492Zur6L4ubGN
CWQQX4bdkUsSONa3IOjKMNP7irruj8uTubLj2CDAcSq6FspMw6s/1+oJ+msTXE15a9RGcmblrmIj
AM1QumnXEvkdIkAyvauLwTThHZTRAqV2KS0VfXB5QH1z4lD5gujfdd2ytgk9pD31pa9fFQwwQCrj
0A4VXtj7GyfBytTbqrxhWOFHQ8I4yZH1zcdKnRxO/mBxitN1HVjm690+J10HXmCx3/4QpS4+9Z1T
vcDNagscvvbzrT1Cxg2kzeKpfw19JtnJuBH0qMLKIV8atWmiszb11j7hawOVp46Xr+2CLx2QcTxp
KOAbJP1PdQeOtKzhgHl5uNY6ZO0NiscsZnkc3REvzQ/tiJLtKIHDmPhm5mwtUuxoDyfwuiNeJ7JT
Q3BUad1ld3A7uDZzbYMBGQSs+iwg5StRsbozkhePvbv5fFu5Iv0H/ucw+HVCgusVWijMu8nhE5k/
+lXJgg+hdPLfE4UbwsbiXZkNG/pXQzVrIIXsX/k0FRCkQ8VCEDXtPPggXHfToHaA127fNrNWry0H
iIiBi3PGmkr3k0aZ7/KaWlm/ttAuiyKQRfPlIO3lXH6gLeqJz1AsgyIq6ZpSfQFDL0+RWwOJDs+J
y42urDIbE8gGyEdmUEV8zcKM3xaNB8+eln25/PFlcP5ygtrquwrHUm2g3vKqxOzdtkR/HpeolDOk
TKN006lvrRkr8GXQQxFBpuWr6CnUUYkH+a2977ObPqu+BSZtr1wDVtCDOAZxD0Hr19Zf3J9zLW6D
bpoh/3ZtAc7G/rWq6N3Cc/8PZ1fWJKfOLH8RESBAiFd6mX28jE93j18IH/uYRQghdvHrb/Z8L2N5
1Nzo15kI1FqqVKrKyqz/l+sCv5qbvPV5hhXSN5c3xWIsJtYP9XtvLvqiPnLEEzQJkOz8h/lpXCRd
cBZsvjyKZU9McN/k8Jpyb2iPb5E5RHj2nDvFncqaKYmL/qpeF0iunm3pj2urgSJT2tfHoJDZvnPx
doHkeJ3E62g1i4WY6L5AaeQHeaqOmoT6NZMzhCgcvpblsu3G+e/vJuCOeqqGsK7hutoCD0hvSWQA
tbIQcpYrd5VtAue/vx+C9Ogm6Xhz5BAVgmh9rUG+7gfulQltE81HG9fDi8WVRz1P9NGVaXxLqVhx
Ibb1MWxbkyhuhE+w+h1Avs65ZLgQIO3+H4LZtiEMs05n7YMLrMALrEUbDBzUtOdg399C2Wstg2bb
AuMuL2Zdh1Dbao6Bw8gXHoD/QwacrJTzLF83IXZp2IiiX7r66AqKh4BKnfCGQqNq3l22Zdv3zw+z
dwcoKHzq1QitjsRB7ZwK3/u35ddWuE3uv8zjBem9QB4nWnl1kvaAhyZ93IKn8fLPt7giE2HHK1zW
ItblUaTIZmkHWJkhVtEtmdTTEk9XJrVMAkCIfeRTjKT4p0CC68qL2218dY7XBNSBc1xGHV/4ERnq
7nbK+9ZNgJVBVuu6NTICdLfPKTw2V59ULB8mp+yTjk0/2lJ+ns/iyZcHsQQ4rmHLhAZTLDspjjwv
01txzpN1fdPsUo56S8TCr23F+f7yWLZNN4ya12ExR2wuj2+CDl0W/3KHXN+XffHp7WVweRSL6zB5
/opBIJUJ+mOk3kH1qB0HtLZopB/RiAwgxRoI+ONRmAmOoy5EilCmwgEOwe08qWjaSlzhSUOBNL88
kY9NHG+XP02ccUQBEKEsj0XmK28/OcwDggKJ8qu0gzxmUvtlfZdXs7codAOhCQz05Y/t2Iwrv/7j
zWbx+e/vHJQr/MXjgvKjliAxILj8n4pz50eRVUOCmlr4cnmVPsTqYhLnDXo3DkSyFwe83PRFFHNb
bUQH7hvhgLgncxAUNFFabobS725lmX/KW/rt8qgfmw0z8XIo3s6axy6eHrou9gWqCg9TD4Dk2ztH
N47+gvTbsmKjtoNgOAJCwbtWzYX4MSxjdOuOotnNUlYrU7F93fAAAmJYcpZueQRqJgg3YIFAS1hK
XBZe+fMNs2ca/Ducqeqofa7qT+Dmc9O7eAxADn7dZhg3uRtCpyqlQhwZbsAbDncC/8ghBw6F6WiO
f1VnrsrLQ1kWy0TKDRIE0OB6Rd3b8efv6G/oNkHsXpmTYSZQDsV0nOSBtPdpKg9FqUBGH6AQ1jdj
dXfdBMzgfB6i2gNB9n3aNQ9ThlbGEMmYlZ22WAUzbZ7wGiTIxDsCQLokPCvb+NEt0JHtg1FoYXV8
X5IxvaqHyGMmVE4vkxodnleIIfJpBJXFGJwgw84eILqQ/3fdcp3PwTvvAiBTFom4LI4SD3xQFI5E
Qz946eaVyqflGmGmaSspIuRER9gGdOSpGp+7EsrrkQatyHUzMMwb0kkzJsDb+8zxqleaywCavz0X
V+V2GTOMG4ULJL65nI4DL+SN1vSbdKGeB47odiM4RH5HyfuVs2tbLMPOQVPfzGM6imNRpcvywx3a
SNwx1oXFy1x2ffXvVStmwuOo31ZMe1TdQ9r3U+FNGqzwqxpcljmYyDhBfCQmR+0elQKAjan8puLV
17ZACua6X28YeLc40zxNUXZ0NasXdDQExEsfXDAxTbeXR7BNwbBy5gkyZGk8HoteR69Qdhu3WilQ
+Y9AE143xHnod2ZHNZKseGYuL8A0PQ2gJtrPNeo3NTSYV0awOPLIMGw0oc5tBlTy+X02lLcBNkac
lRCG18szsLhCEyEHyHYHNrWM/5BR/Cufwkd2pv8WnvfLI+OLd2ZhuTyQbSKGfctcZzpqe34McoiY
fpWCE8ADymoQvy8PYNtuw8LB2gSNctItL5MzfUGdqNp0Xj3teySpVlqTbFMw7DolQgfoBsyPHYpO
92oI6bhpSBRdB29nJi4OQmw0Yuk8HlVZVJiCzw/oPb720v4LCzcsOg9lr1+EgowRqRE+QQyyvInd
YQ2BY1khExCncu1C0ofql4wtnGwCt9DevS+8ka7YtG0Aw6bVMLuQJ8YAhazANzy4IL7U19HMeczE
vaV+43h93c/H1Je52rhtFLcJnvvXYWMYPc/qnbvo/AyUuHOQHUUFlmn04AzFcpPnY3RdKZGZuDdX
OW4ZgxvohaLh7VksWfALcY747yoLM0nydFBFUgytfoGG4rJh0P3aii7zE5/gIX55CNv+GkYsXS1J
0+bZURKnKTeKNsOezP217tTEuyER4kJQcRqeUwE/LZwOrL3uqlKsxQWZYDcoD3susAXDc5enT7SK
hl2hoj1iTb3yWLU8Ik2Em4jwshpo1D8XCnTbIExgd2Bx7FTSsFnsZDx8CTuI+Ekef4JkdFasDHu2
rr9rMewv3NugodPiZN6Rgq4oIY2utko27YOMy29hlborNRLL5pvAN4iEeSXsAiHBuajYyQwpPeDD
6Uq8ZNud89/fWV861Qqydjo/ZcofbmQ2fWHF2G1Ylx6uOryhYd6gIk8bJFApnhXniIY1YxTdQZlk
WPbXDWBE4SqToQuWg/TIo4YGTwNauLIfsWqZXHGvtiUyLmk9kXzOfJyvNylKjXp+8hY3jdB1WpmD
bQjDwod2BPF4o/UxUxQ4/8kfWmcHHQpJRNKqbBX5YzuzxmUtKj/w6iZajhMSBzcqb14LvsjPANj8
A6LKtR5+S/hkguCGuSo9HUz5iY6hqDcZLbxNBp6516Dtgh14RNQdR1BynYGYoDjGaBSjuJPifur5
9yKsxjwZR77cXHW8TETcgEZap8oDXH9ND3UKjWaPflvW0Fm4/H3L1psMeWndOE6umvwkmH9E0RUp
3Fiql7IX4YoF2kY4//2diXsQFplYHw7PS9qqcBs0A03/ndLOiTcuHvntr8sTsTgqExbHXNcLQG2f
nVy3oeqlIJEqX6sJspwrRmIbwDB0Ivt5QhY4P5Eo67aZV7pbb1gDp1ksw8TEqTaqS1yp2VHT+lU1
w7+yRukziKsAwLNVOkTbFAw7L5a2L6q2dQ5d1pX+TqKCO24iD22I28ubcE4vf3ApBYaBBy4cyDKk
6UvQeb8LKGntkRJ8PJfugXG9hWS32HtBu3J0LbMxoW26TKteuKV/ZA4onIYs+G92VgmabR8/z/Dd
qeWe8qLcq/1jNnrLL+j8dPfcSdcALravGw9tN0UpUnmyfxYiYv8A29z7m7pMod131T6YhHYSXVUo
4PIcrAvgYOFFeC+cNslmZIYGvGh2NehlxgqqXJeHs5j4X2g2LwtjlO3JsetEn2BLJjCdgUSvhIDh
dW7WP6/ku/3oqobwVvb5NzDF8XtIzzh3rQZp13UTMGybC5lVIzoiTkVbyVuSQlzQT6FJzpZiLS1h
sXDfuMYzHkZ16GvnkJVj+yj9dNqm8TTf6nZKbyK2xvRj2wrDxEHAOFQq64Nj4YD7FNzPAj1vsqd1
4vghO11eLssN6xtmnhYCLRZLDjSTrIqdCzLjJJxIuF/68WFW2Y03pmvRtWXZTFAbH4J5GifsDPR3
ITJYjuWmgArwjRMW5cZrVu3dsm4mvC3oAAeuUllAi7ULt1qnww5Sk/oedAe/Li+abQTD5qG/CE4p
claI7PAIYE40fRpnyPIsQbV8vm6I8yK+MxIhXadFe2h4JCUqwDcTlEmGjVb13GzKallrYbdtyXmC
70aBIE4KWJaXn1olqp2P07A9S6+EkCrfRKjYrEQ+tvUyLB5wOaBW8644QVC02AGfzR6gE/wVb7k1
tpiPadI8ZuLZSBU3Cpw5uA+78UQIEuhNNj2xGJUgCZ3ORA1OeFdn3m8vI+Kp79C1fXmjLP7fpLsD
L3EcuhUfn6EnTPZFip7wKGZrIjK2rxs+QJXtkkFnrzypCQAeqIaO27Ls1fbyb/+YDAirZli/GOhU
xJNb3791OICGBbyWLfdfl9b1P6FFrrgPoB9SQU1Oq7t0ANMyA/PpDzcHo14WVmg268rqmzfRb91S
o1MvzpzrcDnMxMJNsecNS+7RI8HDoklwS6DlvsebZs2LW5bWhMEVfU8rNLD2z5AgPjPr+d6YeBHg
4tcdDBP/JsI8k2PcFieBgaKkW/wlUVEDzdrLm2cJ0EzwG63QupYXPjlmFdi7Mj/3NmBUG7eqAo8X
GFd/DV7Ub/BEyles2LZghrPwiqz32ViWp0aUIcpf/lDzPRPoZV2ZkeUu+ovazmV4vmYB0i+Qe0rS
cHjJyrr7zMFtWOso2y4xBOouL55tLkaU4EaqghqyV57cCmc+ynK0UhTAw675I9v3jRBhQFpwYnPk
HJiQN0EQjs+Lk8ZfrvvxhlPoOrR1x0UzPAeO59+M0XB6W57rPm64hKAsO52xmRxRwAW1HeCgdSev
rEqZcDheyckRGjbhjg403Vn0eWiks1IXtKy5yTXHMyGhNwCD6EC7k2QTdIPKOVvr3bfcYSYWrkA6
FlROcfiUzVUtf2dxyJkH2e/C43o/8xah03WOwwTF9YwXoolT/4d71loO8xwRX+e0oGS/aodNNFwK
x9TKriJHDury76o8u1RvdsTa77cEFX8B4hjI+GSM95Zk0Ja8hXB37++otyz9Xe9EvNzmE8vmKydj
GHIBzjqkGWvnH+iEE7CAVM283Mak4WR7ebVskYUJjRvKLiQLnfVTR73+ZzFJ5YukA72URup8ieW4
UUUMr8565mcINBqgxJwtRw6xnDZjXUZr7tF2Ag2zT2OtJFgmvaNooRyxRZ/OcD9XfTht4pSSFUoP
2+YZ5j9MgegLrCk6BT2aZMWUe7sJJUxwcwYhZOy127VXbV1kYuc6V8w01rF3LGIRRI9BidrHTs/j
spZX/9ghIOr6M7oNmF/loqycA+nrbt6mDmBTpWpSd3/5aHy8IZCK/PP7WdYUoBMN+Mn1IGDVkba+
79vIQSsqua7HNTLhcwF1W6R0IPbFqMeeXL+m2acx7echaRc9hCtn3LZQxs1eDUAQkzDip3QIuv1Z
G2Tn+PmaPIPt6+e/v3tkuBAdQd2pBWMkEW6alNEC6F+k4uugLZHJJkeK2Afzp8Q58gI2PdCx8sub
bBqcNZFS2wTInxNgRJIgDXx5H3iT/1jIQH79fzxXP47jIpNFDkiohnYFQygS1HIfNuh/jERf79Iz
zbhU1fwIXGaQxGStadd2bA0Tz8ow5nSc03/coW8LCIiKsEi077nhFwetZmuwUsswJkZOplWR5n4n
UWmK5HfowrCnDAS/j1nmpT+uMkATJ1cuOsNmzOXJyQLQkg5RdZO96QCVbbnCMvWxP4z+EqhVoIVR
XlGdihkITy2QVYcGgNoq+OEqR4fRdTM5D//ORrSrijYIVHXqFrzu2krU24JVr8PiXTuCYeMQ2eVM
qKY8Vb12NunCv/qE0c0y8W/XTcEwcxaErM+isTx5BQuG+wV0rXJDHTSd7ChEdeYVp2vbEOPChyBh
XHk9lfeAi0wPWSPmHYUc4kOKgsFO0TV5WNvpNWwe13vTFTQuT8R16zsxlO5uhGDwbeb1a8GwbSbG
fe6U2uOB5/ATC31noxqebspxBAff6P+O23aN+N82E8PcCVmiOR+X6sTKgoxwv3CPG5C7Vw+NWzlf
L2++xUWaYDm1qMKdSYo8BYF+gabDS0dYflXCODLBciQgaEpw2ugx003bNwkUnIH1gyDe4q05K9vv
N65ygVb9IXN63FFx1/tJ1bdhk4CXsFvDxFq8fGQYOBJR6Bgmi3h+4wod2OezGLCc8ltZpa9vdD2+
5+Qr3sQ2G8PWeQAwwdx04plUPQOUO8s++SpYK5NaDpSJmZt7xwtAFiBO8VL1t0U1FI9k8I7Ma/69
fJhsAxgmXjvLMoHKWJw8Nz82YoE+xDmsku601pb1caYB3bt/ulsyQng8rQNxAoDqph2AAWNNf1e6
3yYEom2+Sn9uG8cw8X4SddzUUpzwNph/gEqBbaAZNG6qWZOjzMAPzLu8vXLXDUNnrpdJYNzFqa2g
g5n4pef8V/DSWXG8ll0x4XMd0ZEfxFizwJn+AQNptZ1d/rUFdcD28rZbFssE0Ll68Oc4aP0frEUR
EGixRzDHy03lqW4TZ99AabaG+rS86aK/gHRRSdwhCNKD8tGwCASxRBNsJXxIkoIJKkFCLfrZlmWo
kxAZBBD6AmLuJQ00qC9P1WKgJu2cdsKhTpdseNaEDbupH/1PXrjwfy5/3bZT57+/CyYkDUuRZY44
LYGok6jqiwTaXjoZQi9eOWu2Ic4TezdElwIdHbXp8EyHYNroEHIUWZTd1kCGJ5cnYVsiwwmIBXQK
LS3rk0Sp8IuEKuUUjNnhuo8b9h9UsQMus4w/E+1meOeKYfJ8SGF5FL3W1w1hmH5UlG5e50ycBpTK
/8tLQe8BjFnjUnkrmv1dno9MpF3KmmWqIuX+ACTXl1uHtPHSJfHIFqYTNrNAnnqIanQoRkteS5I0
eTHQXSnCbNwOqIG3+Z624PCP7sD5pfj0iCxfEP4WcRsguVt5U5sfC0L8ELJzLi2+RE5L1FnYBvKO
ZVfrBFIAZRbejAjuquUG53hxq6RwXZ9z0LWhK0NtSFoD3pnI0PdI/bWqezQW/swoU0G+4jMsp8SE
BArdOfOUx+Kke2R/QtrpnRjWxH4tAZoJByycERDkfKkPEiRNG7A0eqAsQZyQVJALuGm6eDVlZjEn
EwGYViLsY7QdH7RPvyEYiZJMjXsnU2uVHotvNbF/mkFeTJZd9ZplQm9oLpz95PGmQEJnAZ+/R7uf
jQRpwuWzb1s4wwEFuomzxi3lQY3hf0BFf0/Hqss2vd8+QWgCVNaXh7Ft/vnv75yQDLuo1lTxgyCs
3IE1mSZzg97C675uOCB3icK4G0R1mDR8P4/l/N0BTuGfy1+3bYjhgdzK9Smqb/IQvHGhu92/aRF7
/0JeLtidLXYbNQH5eXks2zoZroiiW8np40WcsnkaIuQMR3GGMHf6yiyVKZVL4Gni1PPLQ8BAUe36
CGRTNHYnsV49UhYLMZGARdl7RenX8eNbbQh1omdW5PXWgbrSyn7bRjCzhRUjKphdcQojPeyjMiS3
gazHzShXWfcsG/EXAjDqoyUei/iRZ+ktGfFgrSia0S/vsuVEmfC/AFcvEi1ZcyBnwj2uwq8uccSc
pFw6m4UCJL0M6E6/zvYCw8QVJ1EO1nP3iYZu6n4lgMrqHXOcUe4uT8fiQ0wQoBYNSCfboTkUjvcJ
NfZKJsVUpUmtpi/VGF5ZQIj+0spFdxdzUp89yrxbPk8dk0USuem4gmyznSrDzos+JD0IluSB4EW/
m9AsAy5/JHfEGmmq7UyZxu1J7WvS8gNwAqArngZKFDrV0rUcm+37xquCqHZJp7ngB4XWvs9aVUW0
KVsw6K0cW8sCmdA/dGv6VRPE9YH2UA+jE+h7RIdHSwWXePkkWWZg8toFTZ57vZvHjxMkVR/cGhpU
fj36K3ed7etnc3x3CXUZd0TrnyOQyE+bJEJjQJ+QcJ5W7MD2/bN9vPu+lIUbjmlbHlgQ4/moZjD3
bNDM6a4kOG3fP+/Lu+9HFenk4nji5Gv1k7p+jL6HaqUr1GLDJtIvrSD6Co4neUDHprrNQucOXS1y
5y3+M2VrsATbATLuaRY4fApdUR/UxMTLkC/8SxC0Z+Q2+3XdATJsOBgp6K7zrEadR7FdUFbN8zhx
dXP565bMkG8YMBsaZGa9KngqwrxwEpL1LL7H35Z6m2oOOZS954H0ZkfDqZ1eCaDp7nXkDJEJ/gti
qLNlzSxPmUDCuSfxHtrq4xZiUuPGYatgC8sOmcA/2nWtAOV58OTGpHqFgtQdU0vzq51W8yyWQ2xC
/lKQVWpINeSHANmVGNrV3Tw/+oFIr9LY8iKTxm4QcV/44RgcQPkwBDvO85htJGvXSky2JTKsXENq
nbA+kqfCwXt60ritlV87d0u6Kl5iMUaTw67gmYN2aZUfQFbj7tQIvCUJ3e4pUvJzHZRrDSi2rTj/
/Z0/ATfNuW3Qzw8Z7ep75YfufVwjsr1sLLZ1Moxdo3XTqSfqP6FZDjIQ4zTtmRvrKqmreiVatsRR
JqCv85awkPMoT1MITUEVEXXnTo26lWknvzsu/xa2oH67PB2L7ZtitYxwpVk5xo+EyYdzUKga+TBo
5WwAX8mT2RleIo/L/eXRbFtjXOVTOfO0ll5xUAAl6FuF3OT0A/IHMV/p4P24fy4yMXskq0PRUeod
eBz/IsUXGYWPsq3H2wEvz5ajcxt/iOjqkbZMyITwBQHv2z7MgoNgfXn7Fh4yvqzxrVgMxgTw6aXk
IopdeZJRg1Y5GgT/eZNabmIAKR9JMKxckpYj/ReOT0EvDlQo9akLfTLvGqBzds6ZlTtVNePXPW5M
gVpoZwDSq8rw0AkpQFaSd968hS8b851fOYG4veqE/YXgi0CK2odeeMBd1gGJ2Hg35bL428tft1im
yWZHYiWwWFoe5DTW9wM6eD5T1RwmVAteC+Z1T95ynUS6F/2lHksjH8LLY34PmuVpx9q4eQIGa/lM
5rT8LtKR/XN5TrYjbNz+2aDREyY6eUDBEdJemUurbkPBd5CtLJrNJg2jzwS8ZT7E3iF1on0AGcRE
QOSJ1u2TLOsbRuBmzqpPZRNcV60zMX7KG1XdhYt/kEuAtHrAkOz+sgCz0l93yEycn/YUL2YyhAem
Z/eEa7IcE3D+arLilC0GaSL9Ms7mAEnQ8KCnVIDPa9Fxmeg+VvOu1JNea4ewDWNc+QQtlIDfl80h
RccmNNIrtT8rvPnDldxbkQn046GrheSwFx1okAPWHGWuMZpfUheq4fO8qlprcZQm4A+KaMXctFXz
P4zEQOUreleW21rmA7Rb+OtlS7GNYlz9rHLakFQsRDaW85+ihIOZyqj8PRQt2ZTDGozBYi8m3A+f
nJa6It5BZPT7WdmPjfETh3UIICal6z/0WfUVnforV6btFBj2Tz00czRhjGx9OoebMnB10vHolxO6
vy8vm8XBmDx4EprCIeSTvEMHBZpHWk/iJQ+Vs5YH+vj3UxPEJ4auLcdeNqeuyLMnUgTzXd204hM6
e9bK/7YhzsHT+4gydNJWak4P2un4dzpm9EY4FZSt0NexRiL18eGiJpSviEFRrvO5PmWguzjGpRt8
e+MlpxOf/vXhQlceex+fLmri+VIohqBFYnAP0su+F27z1syn4dD2RQvEPsIkVrOnPgWg5Zrtp3/x
4hU+Ul4h8swkDONqS8rKE/dOiZzFSmTx8fmiJgXeFMnOLWJdnyiyIPpBosUBxBJFKPjxuhkYdg/k
kG5UXNED1eCATTMwqJbDlX20NDbe9iADlW3HQFHRhbhyi1npfXVunb78223HyrBuV0hItLqiOcli
Is8Fc8WnilCIEICIIann+svlYd6ikr+rgTQ2Lnla+zRC+bo5uXH9E4qCn6dZ3E18Treskp9dpX9M
FWhz0VV2owAGYXH+PSrx38vDW2ZpIv20H2YDFLPlSbuz3hdF80hDNd4jsQHJ3SsLwtQE+01jiypt
3hT3577qdOjuMoinrOyT5RCbKL+QRUshC9acSj/4PQ5Fv3PIamHB9vHzsr3zXwF0HqHOxeRhyLoo
S5jQMD5vrte6EW3fP/vNd9/vRnBssrANDxOISfZscfQN1E5Ol/fW9vHz3999XCMVUrUBqw5B7qbQ
OwD7/Qzlr+s+bpg2yLY0ldRpTm/ImBi8gSC/Zmu4YMu9wQzTpktEulnl9Un1Pm4LJ6/95EwRCElV
Eq+JcttMz2S+EyhFBBEYhg+T19Y03NEGpZDHaQS70e1UhbRZEkABwq5M0FHdNlGSlrWT7oCV68rH
rO1q9+tY5bnzMumRrwX9H7+UIKf7566hag3YotPUJ+bz1L8BW2zY7jvwTnTbeSDxowPZJGfrUkRp
l3fSgqgBUcafI2ZLlgpRwQd0OTgfQfZOjxDHhgBPlAb6TZPpLYmiIBZ5I2hNH9O+W2MWtWy0iQ/M
04kBxpE3pwhiBjeVjoJ9zdMEHJ3X3XHReZnfGYGqwtmbBZEnlhMoqALP8M1toGaz8nnb7zccRLiE
bY30XH1qA9o8y7GuXmWafYL4bLm/vD0WDx0ZLoLUYa9DfxAHGo1kR7zqq1CL3vEeHnTmq/oF54js
g2vIRAaKXDNEs7k60SXk95KXdUK8CKV5pzsNkODZdSLd5PW4kjmxnHKTXC9QI4+zuWvQZMejLa0A
5RJcsY07Aoq0NPFtPThr5LIWP/gXYhCkVk4USnEYoBSKxh8tfy4gULryAoqMQCGn0yCBAJcnP4yg
vJ5r5ylgnF15wAx3wJsFcc7M6hN6lEFPoXM3pl/Alxy6SAaMoJO+fMosa2QiBEHoy4OaDeQwTGOx
LTIAQ0d1JXscNeGBQUgghS6H+jCViNQmTMV5QDOIEFflLaiJCeRAwmcVMPKnicW/wOhRAnnIv15e
GYv9mXg/MrcKffa+dxjwzL/XPuuGrzi9uX+fBh7rDkuRxyumbtsEw9SDquhClVbuYYj4/OCeq5Ob
JgXD1Mom26ZyHvedL3TLOaxyzwXWo6XhQ9oPHOZQ+GPzOlck7b6AkppdaRUm3x7acX1Sz2UDx5im
nwDQrA+InocVq3jjBvjAXZmEe8PEi7puJvcRZJn9J+Eg737rlU7sf8opZ8HvoaZzuNzMotOQ6Jsy
6oe3hATdvxQrAM6joRe6+p2m0YyWNaagHv0PiT3ctLTMc71zHDLJLxQFKWheDWpMBw/7oQv5Anri
qfnme5kfjEmx+E17T+Y8jVYmZjsChjNhIBEM9ICMpfInsusaLzt4rsiuKhhTE3lYcPDtVb3yDkAw
+TdDpyp6wmt88VYiTssT2YT0TZHmo0Sn7WPnAXU3BWcB4DgHjb+L/nnJxy1f2K1Pw7veFa+XzdOy
YCbQr0PWAiILpTrJWKlPYDgIn/Q4VdvLX7dc7ya4L0s77gfQiDto5pfBM6XQ5wZ9u4JmcqtrtbIt
tlHO9vrOLsH32+EVnkUHZJOcfeZNLnSs5/Eug9r3imuxDWG4lkw2DKAc2jyNoFPZj3X+n5jAo4Gw
dq0MarnRTYo/NwboNxAaqZ6w9EHZM7injqXZHvTnw10aOs19H4XX0YXS0P9zxcLc1YF0ESR7MyrR
t1D6iehL2anmOnEWGhoPEDd0Mz75fvPEFDoZEi7AeeRIoeqVg2WzFMPOvbrqJhkNcI8p7Td8DB4K
Nxp3AQ36W1JI3DPNQ6MhnLz0pLq5fJhtpmKEEgMTae3NkXdQ9QP6u4+6nv+9/GXL6TIRfqEv9CJ8
vCCUioNX5rAZ4pZSJoua/F+Xh7D8eJPgr6vQfNHViIOI67Hyt/QZHb6ovmvXrhTbAMZDARR8ZeRC
hwx9BZqkW2ha4mZwRF6uRLy27xtGXlBox/dz3ZwQy49kG3lRKF4cP72ygEdNWB9NOcBeclz+Fz3o
nNH9VK1WVG1bfJ7WOx9Fy6mORBMiDpXTlG/nCM+PmC8Q7c1xva4EKLanqIno48r3KRjGuictkGpT
IcoeBcFFyH3wknYe0HdB2s5JNwv5RXvesV5n2bdYpMn9t1DRu/3YNqdJefwb0O/i6Zzkxe3yuZ7b
NJnSMN5oZxi7ZKrR13TdsTb8wMRFGkDOjx5kj2rfjgfgpNi1c8tWbN4S8plUgEMZkwhEQdFBtSDR
m9zfMvaDvajlY4Sk6UoGwXI2/sIBKhG7fQFvPOEdt0FTRrwhfdzcN1mwNg+LbDC4xf48f5kL5Ume
K33gbocWXujKpx6ZNvJ8ACCl7iWakP8m17/3C+fQV3hK1mmXX7dLpvxtATCxC60dZEgy0MdtCr/y
nF2uUMq+cgDDOQRtC8msAKUkxQCoTHD4S7gIV6w1zdkMy+QG1DOAXOWE0+3rwd1WwpGJiNF2ETvh
wwzu5GR0pX6ZvPQVUeH9/yP1azsbht8gkxrHEc0kJ60d8cmVI9gCm4EFUTIJlV8ZNvtGPICnnzfE
JZLoA+/QjwuWursybuaVQp/FdZukgUIOogmyrnuiGdI8ySBcELrUbRGu2M/5DH/wmDFhhArMfRGv
h+5JoliZ8Kr5nHluuh2gsyllzvfTEk7bZlh70dqmY8QBLnFV2gsctriGmE/L8uZnCbzK7rJHs0zG
RAwCcdmV7kC6p66Y9gFk5G8nMpzOFdgCcYfu2mI7N2tpJMvpMsGDBcudVAa4lTST7qehA7qLNcJ9
EH631tpoWS0TPljOkIPG1SBPJGy8Klnc4S7P0+X35dWyfd0w/B4ZvGwBQecJ6h5s0w2pc+t7eu23
W7y/iRtExkVy9NZ0T2CLKDfAi/xSpbzPSH+Ks9VCmW0PzlN7Fxlo3i2A243qaaih2QXsW5OQEhl0
h6MV5rpVMsxbpzSunRL+t2i6YT9UaGA9u6rrPk7+/P1qVC0PeiKeB7/4FWh0wahhDaFtMwbjesdj
Xi2BivRjF/VzQlva3WaT+CmzDOWSChjauIbI7XgOLS5PxjagYdskYBip0UhGTuzrMnIQSSt0xTId
5//H2ZUtyakr2x86RAgQAl6p6qHaXe2x3WW/KNz23kwSYgbx9XfhEzdub22ruMGDX9oRqDRkKpW5
cq1DPbMvaCUaj8Gy9fq2DGeiBgfALDNAbtWFefkvrbpERdl7hs/j8fTAHXls5y0kt+V9aQIGpQqy
Bgws8mmNyngMhDV4MFZwx5B5L9sQKEsYaCIHXS2YDH04R1q44iB0iXAM5L1OHIEQOhCHyYujW6+W
By+NtqCkFidgwgiVE+cV7/v2/NtdDhNe6Chr3l4/EbZ1W832jXkCy9HXnqi6M7pj4iSfM5XoLrzl
q2QwJD2OBdIx10eyHQbDEaw0ho1EJuNRt0BFKQGtmS77RZT4yef+c4WTIehW64xtLMMjNL1qxzyA
RygW9RjweTq0MvpKmXenaPF+WnoUa1Epvz4x2xIaHoL4SIU3mndnWYOQVgr2VxeAbJcM0PnqY4Ky
1ab+mu0omA5jaGcNgRJ4OvD+JzSU+qEeu27jNWBbNcM78HIMO3Sr6seGDgHOAmhx1tTDarCK++xA
avppPdvXl80yFxNNmOuoducUYc3vi6EZquPUDFvABdvH1ym+Odaq6CsAPkDKoUuP36Gfd0yyDOWd
6z/dcnGaOMKQZXNAOUNckYfNjcvS5tCDagDurO9kIovJ/bpvoPUHvJ0GbZ0U+rbdmXQRtCdh9f97
S+ek+HR9DMsFbWIJwYoQlV2zLlWl04SV1XhkMdS8a29Twso2hGH63OVT249Oe5aqZlB7Bps2cv7o
+W90umy04/3GCv8hTCaGzWtwtU/pQtozF6M33BKVVfJBQlkG7zzo6brNMxrqQUefsNyZOGgku5QW
P0mTkv6rI2re8CMBgU57I5UOnUPBZ2T19y2x4SGg8hvojE7yadJ9fdOAbCL1q/pmL+sEI4ZfAKIZ
JRsnBtIcD1E0toL9669qDqbn67/fdt4NxwDJY+SgoRN9cTKfJCgG/RwyQr6MC17Xc10PGw+pP/uf
wEQcclJ2Uw8Gggu0Wi4z8reHeJnL/FDWjNe3a80OxGNRdxBZvdS316f2Z0cRmEyCYDfClpeIsIOe
dA+R5nxJEJI1W7kBy9M6MPGHZajDyinxQFgBXFWjL1nB3oFozDsP06SROsZbO9TBp8B15/sQxFS7
3Gtg4hHLWDTO0I/yKULuJaEuAkzwM2wYm23VjKgBouFpLGq/uqBeGH/sKY+cJPBBKXnctyuGwwia
Ou0zv6wuo6iCY15m6h4KuVv0lH8O4gKTVrB1aEmq3gMktFLDwamXFCnD6Nd6z61poqyND79DBEXJ
vhguMMGI0Hn24tZvq0vpZfnBmwC2EiFw4deXyzYhw/yb3guKRabxYwQtwk6Qv4c51T/B7J0fabWI
uwICnre6W9JzBkexYa22M2A4BbTeBjPpWXkZc95+V2Hb94nKAv/++pz+fGcEJvSwi6OJAq+dPU2Z
+LJGiwoY2kcn9YINp2z5/SbqMBJtFY08xxnr0GDiO8J9BbZlqyPL9vPXYPHNze0R8M5wSJ48oab6
DD6G+kbVRX+CTu6WvoNtBCM2CCfWR1yBgcrxXT9/aSj6/l5B4prOj3zoOP2wbx8MU9f5VFVg7MHD
aoRyGoBg4BRuAhUc3aqs/74+hm0rDHOXIXeijAzlZfF5+QA1M35iC0G7/r7PG5GB7GUahWGFe6Uk
ND7NdZWLZxapYB/LamDiEaGGJ4UbRtjsAG3E0oUsdYzX9PVfbzFuE4bYVQFXqDA0D2vGLM35eWJp
fEuRqb1D8v5Dj16Tw/pfEGnbl7FHk9A/Dy9A61Os8lBe0IpRJLlTiwRYFqSDmdgKoS2n91+owkDz
Hj+/vHRdVh5dp2j/Qmo5ANH91O87VSZ4MFQUNxQiv8vYTkH6HJERXJwHKYI0/Hh9a2yTMIy8i0Q5
9yCcu/D1weQN7RlRizyjJ2fr0bwa87+D2sAkF1SyIA2Y2sv/Kqvki1L8gD6y4jUKs+5CmoVsCbJZ
bNAEEpZgaIN41iwvoODwD5O7YOfTOmLf9i2VYeLgLAy9aGTiQuYmShMNgZ2kDoVzaJWzJbNpm4Jh
5yFLh1ZUemXDST8Bjrrc+bD8jevCthNGDJ83/dBn4Ba7lD37VJZofdSoCJ8q3Ex16KsNb2ubgnGT
q2YeWCrBjTYX46+S8iTcbCWwHVbDqGtEg6mYwHs6M7DgANarToRrIHoRF+yLOU2YYJUr1ndhBr9R
QwQZ10QHod9Syy32KcsUTKAggZJRudBQAEsZdDeB1/rf6gUdNnPdVJfr59SyASZWkJYykzkROKdy
fm4hCX+AZlmxkWCxlCkDEy2YL6AvrtoUlUI47Iipuwjg5qRf2uZuZtK7WdY3AqXHcZi7Qx/gfGUg
bT9en5pt9da/vwlJFlr5rosy6WX0g/6YuTxEb1InQ2gQuABHXh/Etn7r398M4uEmr6uel5cynJrP
ZYaW8ENVZpvM7JY3ogkcdJYWXIdtpS5u5/zsVo4ogOIua2ZqfR+qJS+TzK/3wWsDE0fogUGoKjIi
LhN1/eMyDRNLlIZKG5Dd9YZntK2YYfKdC9RbICigKz4So4nn9eIlrGuld267YfeK0CH0mVqfHlDw
TTrV1vcqCtx7Rvm09cy1nC0T2qfDqeoWSbMnMkChg3tg0eOETIeQbure24ZYT8Sbk6UisqAjGA7Y
G9EtJoLwse+pvnOXOr3ZdXZNOF+RFyz3Uc29CGQi7io8yru828IKWrbZ5OlLmUNpPyCHkg/Vt2iC
sFhctvHXfb/cMG0FJqfY9ys4Rqe4d4JQHYMGIsrXP25beMOkSRnKArreoE+bkaEoPXEs6vKmAEnk
xgm1RLgmXE9GQ4Q8M7okopmdaD4fpzWxpGb+lUMGVgfDfQoBBrhlvfEgsNzlJnxPBgC+IKOKW7aK
/pqWtkzqmqRHNLoIUKm2G67QlvoJDMvmblmW4DSB5SFkGGYAKiMFQe4cGKavkCR+XErEDqiBANLb
PoZ9md7u2zDT4rFfbodBLl3fjIepcMlXQYoiOowULfwba7jGuH+ITE1QH0RZ+rwRvrx0wNr9Nkdf
jN2D60dN0mb0Q1PMxf2u+ZjgvtTRft7j31MXL+Whm8PpOMU1ey3K1NuJLQtMBj+F/tf/2ufaJBD2
xad5rRLxxRFnJ+7kj8AJgVhUkOPMmox8neKu3NWeEJj0foGTCXdEfvUSUpejg3SIWHvEI5J+ur58
Fs9jIv9I7wQwYLDRl0WuTgvarL/RwA9+XP+6xXhNNr/OSRc1pUimrfVxaBQnqY5+9e2kgeLOfxbd
T52Xv0STb/Vz22ZjBPnT4AMP4SBekSC6D5O6ZDW/Bd2mM28cbNsAnnHPAGhHwQ0jL1Hfzo+QIkBZ
N2v6sN7wdrbvG17BVyNKkxTZiJo07C5I8+Y+9MRGUs5mlYbpQ/xDBWypUczhs3uHro3OvQHYxQdl
VteFiZRdfoSk0ZbVWKIxE9oX15BjivhcIXsufnkr0jPXC78bYUJEv4xF3ECPgG1dRJbJmSA/6rus
6jpdPqUotzoDgH3aK7/LCi2P6tabJtfl5xkPWVIfUDNze7pxAdrGXf/+JvIoSZM1A2sEiEmDeDzp
snZuaTiXeIlr5T6CFuujDza3jdEs58OUBa6WHN2cqCNeKumOl2gppZ9oFYt971gT6pcPcQsVd6d8
0gvV34DGhGYIyzMZH+p06Z6gLNj1GzOxXYAmS6AMad7HfpieO4U7YorRfb0SiuuoCRJVzD+gfCqO
0Ph65/blJxf4o+suybaCpovooPkHFXMkfkQYNDfpMsTivnGqJvxyfQDbsTdcRAlKGuK4JD0TQO9u
puXLOiuPNa9TDz0fOTYnt9rHcQk+7X8ePpGypQWHn7x4BRScZOOxDyPfCfoPTJ5AjSz7OGoEjm2r
629NFBJ6RwgpuuP1lbLEjibcLxorqUe/h6KERqqyCsUHNHSSE4H+ysYItkNmgvyIA87zNs6qiwTd
1iFDv0RRzX8jbwZd8yrOzyJqT52YjjHP5x8hHovXZ2Z7y5vIP3fQlAWDh3uicf9uAZyjwRe+Nhem
LSBVQIWUhxXi5IbqQRblr3qCNtb1oS3n21vD2jf+KK85TnSQiksGAoobPofZB+DC1d31r1uCYxMV
GLls4rFTgN4eSXOIyqQCHExNcwfSwq91Vg8bQaptEuvf30yCVxzMLO4a9Mu4Ro/dWqYaxM5spika
zDPeOLi55YVByhTJ6zi8U5PLNn67xf5NIkF0/ZcUYQJi34yff6dw1qBHZukvyFwkAxMy2a+AHJhc
gk4gqqVVorpUGEH16ucUZW3CASMYx66+Abjl6KTz8zI73yaf7IvrTAHhKs+rAmRcEDhJg8emVO8K
Xzkv4VyL40Ky+1a1023Wg9OXxi7ZuDAsZ8LEC6qui8WgpvjEs3n6FKH97NFt+tfr59r28XUz3xw4
XYJueor9+CTdmX0sS8//ex5Rc9/3dSNGcKGFp/x+xnLlBDR8ntcM9behdKG9t8/qTRhgzTWvIRIJ
q/c9aFlAI7CakrzJxp2Lv7rwN+vDOFiyuxFepa6ywEs6XrXjx871R3G6vkSWu8CkEMQLpGm7PJco
W9TuZ2hX6WctCfZDV/XGU8riu0wewY6HLTihPXEBACbPD6Lz5Cd0Ng7PWV5T5xhQL/qybzJGCMBk
TbywctOzzrTIEsgfkoeJLRDgghZIupVWszia33fPmz2RKd7rdYWMFJhrvMRBzkBQUKlAUeaFxc0r
dYsb190CTdoMxHw7iAiNCzXUn4Bsaw9NMIwPvtikErJ83YT7lQB+D/MYBmdW5e5D04F/LxdyK86w
fd0wbgL++DB3/PScO11w7EbIazQuRDCub7ZlG0y8XxSMUdQ3QXouc/4rmgdgtQN2O3R4GdJ6/Djy
6TncbieyHGJTJbibdNZPARQDf1cVEUH3B6h6yPdA9IiknPN9qsqBCfwbRM2WIq6gDbpWLwlyuMdt
XgSLsZvMgdpzWrcZivKiq+nJj0IG6ou2fw/N3frl+qbYttyI8glogrMo7grQs4fjhyZEUq2gm7Iq
tt9v2HfjIjyJq6W4/CY4F6WbJhVAxfdS+n/t+/1GYF/0SALnGuUYN/Cip6JjPbKrLpPs5vr3bTMw
zLkBeiboB5Wdi4L6/i3IwFnxcexrp75FM9GyVQP/8zZQE7TX+WruS1QWL1FbtomOQOmW1G7n7wt2
qQnQ66p0TEEHWF0onbKP+LAAtcky6Z/XV8n28417W7mSx8JX/OSh9JfkY1fdFOvTft/XVxN/47/L
SpYSS1ZcZBY57FjErht9SCuwgG9Eon/2FdQkAeS5TucoB4wCoFWoF5Heu3U9uTytZWlEImKXrUEL
7p/zIE071W0PW5tkQCHIHYf1X7V2Uea7vk62aRi2nCOxkjVVmV9Yj9pOjkN1nEGWBFEBMZ1Kr4Zk
476BTLMmNcKObMovfG6KA8/b4NC0WfOwCLRzeJWkz9fHsR0rw7i1GBbAqQt+6uoxukvLhf8IeZV9
vP5123IZpk0d0KfM1M+BKXX/lqMTO4lq6KcCl9HBRcTWbayWZRYmBq+l1eRDhwnHt6uy5qCCvipv
Yz4Bu3F9In9OHkPI5p/nCsQ8qpAg57m4yygmdM6OwwfwtjTvCwiYfq/DznsJ3aomx1CDq5nAxewz
e5MWUJeLFDrusouahf+tc0j6NWzT8nh9WrZ1W/ftjdmjks8yVZW4PLxZPEJ/mbsJ69UWzuXPnp1G
69/ffL7mkyiwF+ISVLN6QkJUPnhZCNUCkAFtOC7bEOvM3gzRDayu5bDEp9+SQ7IKvucztMsAu3i9
vkSWIxwZFu+O+ai9nueXEJBoL+KOl6zCy6N28lPjqX1ygNRE5jHpxKM/OtmF6Ak6kHV0NwZK73rQ
UBOZp0TdL05YFBcFDeZjBad42w7s0zwG4YZ92LbBMHSSBunEgjEDPR0VN6zX3pGPrDwuFIDSXRth
AvGiqUtdf+jy37kMHZPombRrWQ3IhyPp0ca8zyZMNN4KatJo741PZOG/ujqDaNWMKu/1SVgMzqTx
o6kkubPw7NIgLfOxmyfmHtHlL/INc7B93zBoNPeDKdNHRtmlWXxUg9umYHwo48/7fr5h0AN0HsEo
E2QXVs/9e5GV0WVC6mALlmVJVdJ/sfchwhlm3Y5nKMPlj2uhLiUQYh2y6kDQXZ5MPrjiiarEI5Wy
gKQo+slRl943OdPSq8VNeyHySxCn7AMntZKHJvOcDUdi2xrvn57Ko0zyPkUGOyj7Or6rlqHtH2tI
ZU079964yhnIfuJcYO91F8z3adwqdHstrt4CI6yR5r8L6TQ0bFynIPTKAem8yCkonyu8Nx57XX1i
ukC/EJg3n+N4H58sNfF5g8xo4S8ZdMlVFVcQh4zS6SYe1NZeWHLx1AToSeZzp+6Rr/AG9bUG0+XK
jzK7ZXAMV/TGylKMTMyjiybGZPcJMzF7vh+4vmgC3CVFIE6O29Rf2jEYxIZzsVxVJmhPxoDl6mDG
HULa+EFna688G9VBRdV0SyBPsTGOxdkz0wuoePIpJFpR6Wke8nR9QrFoeR/rQGwJIFjOGluN6M21
Po9QhHXGCUPoiSaqku8yLX2WeL0DL8Dc7hCC8W9fxpKaWD2f50s48j67gFmTylvhKHc+Ra0M9qXH
0L77z+l42YLON4DjH9UyySQdhU5UGEJO+HOaolGfFvnwruqbfXVgygxPkEdTlqYxrsremR2QP/Vo
y1w5wFpaH5RXfShQ7NpIZNpctsnFt/ROGTeg9L+ESIgnS+n9iOPhY+bJL4HiXsJqqKJ1a5emEh9A
5fww1c4+f21C+dKK9mWEbu2LV9PuSWUj40g46mHj85YjaDLyUe2ThgpMDGibLMGlLRPmedA5npcf
4Iwuk8Hl8rjr6jEBfcgdtAGU3YBHRhv4LFR+RI5i6zSsNvMHv20C+lA+p1NUjCgxNepb1wEYVFfB
Vr/YnzOOkCT558lu5BIoJ9AxpFz4GY3ZN7lq8kSN/rt4Ue/ClD2KfosCwHbWTG4+VElB806r5mHS
wN+N05xoNnweZDNBHAVnjIXuYQmz9+4K8Cgi/WOtae7bISM4IJKmHOICQNV7sVgSJbick6KkWxqL
lgemifTTMp5FUXNkp1CkXakhoF3lSfrXVA2XIYTgcwP2hnnYKS1MTchfCOL6sHP8/47nzkt0hFTr
Vt+i7Xr9lxovspCFloO4iL59rHCZkqrsE3Qz/l07oBSGPtP7mgIPX0fqofWLLSUQywVoQv2GfOnI
mHrRideIenIOtaESiVbPgWf63X50/SxY7j8T5tcFXSXnvGifQIXXfejatvTeF3nlLInDWurcXx/F
YrYmzo/X2ViUjYrPk4R1teCpq3wQx13/uG2ljHdCA54O33FUdAI0coyObBrTe7CcdTf5iGjO60n8
4fpAtlkY/oF3VSu9Bs1gzRA5Z8Dfpk9FnOc3+76+jvomTJBOSMesB+akFanzqYXY0Hzb+8G8D5JO
TR4/KIu4ZMrn6DQ12Xc6AkjsaUj9IILfem3azpIRGfAFIt/hKPgZLS7FeGiKCFFOPs7jB8jk7ZOO
pNSIB1jsMr/yHIE0D3eXgwiZPDdrzLPx8rBNwngZqLqsh9FropNS6UtOoOrUxeMzwAxbwtKWAUz4
Hi0HdxCah6eSt+OBevGZVmF8//94mFsMwoTspXwefWR2w3PZh/AfaIrUM9jXooB/K5T+cf242gZZ
Q403x1WhtZNn4CxBnWkuElSY0gQszJcmZv6NG6M98vowFpszgXlaB1G0dO7wJHX/KnlU3YW7PYcJ
yyNZ7dIpCMITGavikktXvIDzr/ncSAkawUWXm9yytlvEROURnqdFDTT6xXH0x7Zsuo8dXwk5atAw
hytZQIna8ud21MWZy/JXzrYA8bYFNC57CkjJMCuwu6mOxx9Jj8pLEjq13oespSYRH1Jlc0e8lp1p
jBKtrLocD5tM3u7bfsPa1RLl3TLy7hWPGXCuE/TpfMvFTlAXNZF4YFr2uhRKIU+aQeoQ3NuIS9gm
Q4Bl6U0c3tD5zUQEG5/Q6lUfwFVfFAm4KsaN+o0lqDcxeOgNlsvC0ulpGsBTg1CuPagBIMUuD054
J0GIcLdrN3F3uZ9RXY1V9+RVxa9Io2sib8cU0PzNTiPbYhm3uI7ZwAFanJ4A77rvSkhILcPk7MLf
UhNel+JNIqt8Jme9QEqBRJl7yAnRN3wcuqft/LptDuvf3/hEmXEIq3lL++Q1MX8B136Wg1R4jrfk
zixXhwmwm1jX0Gyg7pk3UfdKKvS1AP8tP49ZqTf8re1dYsLsmGDFShjvnruI5OMIyiDt83duXuPe
StwlHqM+yQfUEe4nUIv3/i3QRYMCtRdxxih/oHHZCQZutgB6Etd9gG3Whg/gyxz1jm7dsxdFH6IO
cMUBbCGfWzZ1G3eZbd/MO9/VLSjXhHsmldsfZYzO4iyA3Mb132/5ugmwEynk7LsWCUCIljWndOLo
Js+rrfeJ7etGNW+Yp6hVo9RPUz077wQ0Eg4B2P+O+367ccvTctZT2ublhToAPXZR45+c9dW97+uG
zTctQR86OPBf51LOh2Lxw/tMNnTjt9vuXFOl15Wx4HyUANchKUq84BMUw+KvQc8iyMKD7bYS8VlC
jfSW6KB+WKb5dd+01q164wY6pnkuWY4DW7UO2taJ/15P7sv1j1uswUTbqbrNoXoBH5ODBvVSlvNz
ysPl3cAg5bBvBCOMnyiB/c+MnQY2fiZx2dzlteRJlXtbfsySIPjte94skKDoKRVF7PzIALW7LdCL
kM/uu7YEJ5CLK+2ApOIvJxTvCKl3bolh4R4NkNkPa+8M2LqObnigWPou8xrwqlxfNEs4bCLt8sXN
Y7f1yPl3VJ9P7AvtlhbtxemvZdRbnGCWzTe1eieUqlA/KOCcRa0/pwOfvoAfP+iTVqJEsnEF2AYx
bN5jDoJutydn8PSUibc+gfLSJyfB3XHfS9pE26mu6uI08smZOtPzMCKlIeadHcXUhNiRtugBao/6
c9RBRAKck8gGJaHnxBvJDMvpNVF2Yz6NPPWn8pK2kZfMvlDJUOS/uOpedZb6Seo4EpzEwTuHFVu8
jbY9MaL4JnbKPshxvNSqzfV7T2hb0RvX79y76yd49U5/SK2aSr2KB1Wq3YGcocyefWqY54D7utoC
ndgmYFziaNpqCn/g/Rl+iv7KoyD+0GQMZONzVosv+2ZgGDnrs7CtesygCasBHQEg72aq2fCKf14e
34TcyUnPagD88ZzH0vvOuikc31WguNYby/9nB+KbkLs8LOMYTH/s5IV5k+gY2VHiNM67Kl6GO2eV
WdizSL5Jjac69HuwviYoo4ziEeh/9TGMhm6r2GVbJuNKjySVtT8RduJNMIGQF5Ddqgevxr4fv56u
NxcHSUU1BnGFr4/cOevGd85Iywef9319ndP/ff36N/58zn2T5s7TTuCHYBSEUNDKG09dcTNwNz2I
Vdrn+hCWuMY3ee3Q+ljomc/56+RAnnZlD56csv7irTmqqkHTn+/EbVI3SB2O3A3egQR4i7/NdkoN
M47GAZx3vhOcZL9qV8zPvxOJeEr9PQdyi6bKdoYMO0470QxhmLFTR9P0O9OL+hlnXvbp+vJZvm7i
65qKyCpbFu+/fg5lPGgDIurY2Jw/Xw6+Ca6DkqFwhknT00qrUDrL38SVP0k0kduV5r2P1GPh9s29
j//ZNx3jttZ17KJ4TIITZ4W6R3XZewKWRW4o5FiOc2Sa86wkKRaSv4I5Fsj+SnGwpRSg3/+yjHIT
6m/bEsOs88XL0V2R5a8sZ90zClHeTwEc4sZ9bZvDP836PxCUA40B1CZPKuLTERlFklBB2SHu+D7k
nm8C66J4qiFA6wYnxDPVg1I9aBkHVPCOAegON9I9NrM3YXVN6tbIsq6rRJDEcD1PJ21fHdb2CF21
UzLgcE1lf0EkOj2Wo/h6/YDZls8w+XRAGAOyAXZiov76m/yHufJrO26SptoGMMwdnCCzK2awtykO
3+Wx6isnsjj4BCms61OwnC8TbgeMD7gsSZe9IjsDFjeHaZHUQSh3acX5JsrO43QEXHAJ8GDqot8T
IE1RHYoONFP7JmAYORWNQk+ljyWS3RwnTJZVn8wjOkiuf3/9zr9jP99kvOvDhqxyLeUr6zyPHB06
p3Myeml8ceKsu4vmMgwPjtLP14ez7Pi/aO+icgIHvqeeEIsMCQEjC/GJuHHXrpt9Ixg2r/uCxbxc
1BONhkszTcshlrNOCnczoLWdKSMiJ9DsgfSRBEDJQ3IXObD01EebeRfbCnn/CEX+E/uFKl3kDy8j
tL2SPuN1UgiXfUT5Ub5cXyLbBAy7lmiDmRaelq/SC7JPfV3/DFse7Mp5+Sa+LiKF8FQwqSfi1QUU
KBC+Ohz0fbt+ugmp8wJgInJokV/KVhHwN8/AyTNXkK0XsGVpTEQdGvI91YQFEMBsbu6jIQ8BwZBc
fbr+8y1BlAmdU703kgFp7hdVzc8EEnFfGla9cxwApWun826uj2KbhHF1O7lXaOWz6CXUNH8sRe+A
ZimLN0zY9vX14P5frPwfLaAfOo5x/JJ6aBJwptL7MHmbnIO2r69/f/P1iGVpSwSNX1Yoo0ZW9sDY
uNUEb7EtEyEXlX4sZpXyl0FDEwM1/Q+ihUqOs8rBXF962wYb1ps3mnh0HMOXvAy/TLm/ICeAw08l
RpirjN1dH8a2SoYFs6n1fMh4NWfZetA+zvtaqJuoRqprYx62AYybeRCcQRGHxC+yGYJjoHr3tZGN
3gdV9E3Q21jHwAqKOn5RaSDu4472P6fM8TdQTpZI3MS8ybGX2u+gZ51X9Xik6fxx8s8lwoxomJ6V
U5BjBu5YZ8n2hZkm7m2IiQxTmYcX2kXdg+ry8hihvPy1jeN9YFX/X+i3EHz5GVHhBUrp9L5eYnHr
No4EV3+11XXrrmf0D6GACYJj4HHJpj4SD17DjvkQ/BUV9Ych+uABfjaN0zMpAjB7VB9UFd17Adrf
QOB+/Thb7NJExI3T0Awx+rVegxGBwDHjK89GAZxKHvSOc7w+iOVIm7R3RJFucLuYXVLJvJ9q8qb3
COh25k59E/rW8CZvWemHL1XZ/sy8NDsCh/EaLmIfST9A1v/0jOiXZH6xFNELL9LhZajJXQuFui/7
Fse0975SkedF5fciivyTOw+1TEaV8a3DZVl8E9OWLwNhoR7Edy2B506HsT8K9Ljt81YmlM0FiWC5
VFp8r0ZBbzw365JyarfgU5bCqG9i2PIsisLBicvvpBPQM0mrQztO934B1Qp/mZ+dUd7xNrwdM/a4
6jf1TbXxALM9/Eyuuh4qwcMwN+I7OpO+d113HxH6PgM7I14zfTKm0+3kT8eWyJ8rZeP1o2DzAyaB
HevwcdcRoPqi4732EacHv9tUPOgfs4Acumz+ka3s9DjkMlnBqYIPt8ybtt4kFv9tctwVjM+0qcE1
BqG8c1oPh0EwNMOl4itFKi0AzvOwrrOuoo11ttzaJkBucOd6EH5Dzyl1viqhPrCs9264139uqbeF
jbWZgBEakLROc5CVVA9Nw0jCOOC+UwA1kuu7Zvu64R0cl/sUj+nyex6rNklbJ/qQoU744/rXfxdO
/3A3mMq1ZbMgsCnr8ruuARxcj0NVz7fVNN7+tomqgAR7DXtAX/10EMt4H/bycabhN5ZBaErhkgqc
rSZsy21hwujcMPZqh0j2ir65rDzU1QQ3Bf4598ekVLjvTjeRdF2kKy+aGv/c9WtqIk+HQ76gFBbK
LeIny46ZMrYcnRmUqtg7R3X2vWn64ElIFC6ub5htjdaT/iaMVi73QuS84lfsx5Q96CgNbzMnox4E
or1yK+Vpm8I6+ptRiAjGJlw4PXmu+ERaANrAXrSFybd9fP3724/H1E2XBh//rcMaMf2j5HjJ7Fsf
4w2PBLk3O2mEj0d4w3eF83ViwA1XADntHMEw96mIQAxZYATPr3nCnfADuJr7YysBIb8+hwgL8Qeb
NKnqmrIchCsZPTVOe2L0wUPpWYX0RgHzIBh5P9Z0A4djSRKZYDkoYtOh1gE9EfjHTuJd37n8AH6O
Z868v4bI3cjdWPzwv2BzfoE+slB6P5jPQDbqpLJO3CKlB5r19JkLvUUfZRtoXdI3ZytrG78f8rn8
PreDvB0WKAaOkYLSiofQYQG52PUdslihiZ3rO/QMLbXGMEGq71kuboGZrM+gltqKfGwTMeycjLIP
e+aRV5GlQZy0YpiSrooIhD1A/8KiYSsIsk3FMPXJn3WTgjXgezmClqXxh/Dey8syCTuw711fLYvB
e4bBx2EUQ2Me136toFVHytZ5F0zjTl9lIuhyaO92kJkir0gJ9yeGw/uwGsn1n25bHcPY80Apwmkl
vscyF5/mVucn1oKuaP8Ixv2e5ihxd61TfJczaAJzvF81oN2nOt5EAViM3GSgG+MmmwpADF+bubyd
NV0OweAe4iY8gZW5hrrEtBFMWPbZRMV5QV8OPRTCX/N8dO+axoGoStU0i7PhRSx+0dSmRTtdzkvf
j1/71PFuCzeFPHjlRA+R387ogNP8qMtxWTXHvNtd22/K1JYlbaI5nOmPKGbspdZgY46gnHcTgfp1
wzgsJ8yko+Ozjt0MJvHqzKy6m1HnvWn9qgIbKmizr8/Cti+GictMd82wuNHL6KTle3SR/w9n39Ik
J850/YuIACEEbKlLd1Xb4+vYLm+I6fYMFyHETQj49d+hn2/Ro7GKN/DK0QtUUiqlVObJc3o3WfBv
5xvQJKSbKz04A0CQzzC299CzOvzMPLVVr7T9euNGn912lJ7D6bsIJaWvUQtK6cTxN3HEtvU3PNzh
OvMdCIr8BAftB3flg8j16FxI0NGv+5bf8HDSa10AdOk9q2V4XsZIHwZc7Bs71OLcrw/MNxcelPXG
LIxK+g5chsArkYPbr21AHKClsc9+xm675X0WO5hwOA1NRwzWpbfKU0V9FhQdZcfFj+jGTCyGMIFw
EiK86dBlznMfoz08DRHYtr4nsmTM862byDbGuopvViseQe1Tttp5bqBa9+GVk9XznR4w5GAroWdb
JuPiZjOto0L36XM0jtXnaAqiX04OGO/9vbR+5TehoQmE00Udes6yOM/tCIn2vGkv3YCHmXYQgQ7o
Rdk4MWzDrJN7s04lBKaKvuyd5xx1kwO65MAFGENnvuj/d77uo+z3Ta1Z6TZ0qHpvuoHPrnMPKi3T
/pMz+eUWsM9mcMO79dgptOJw5zngIyqSU/l+yp3uOEMcYONSstnb8O4W/XyqkZpe9Lz0fzWRGz3t
7izzXSN9V3pLKND9mj4XPcjSA0/339SEFr++Ie5GWuj3EyAmCi6qFYlpkNISZIypfnCV0H/nWLRd
ZUPItv97K6kZPUrzlGcvXQmiLQjUsYcBMMdf9/3h9/YlJvRNT3zxUJUMSojNxp5/aB2O7NIMuZOe
Ofnp/iC2FTJdeqQ9sMUjKZMZ0Rpygo5uyvcOGAWWrUfl70MbYvLP8Qz4ftnxEEM0C/k+tgDkyz54
l5Vl+qh1Db7iuoyvQVFvZOZ/n4qDhf9tlpmqdmZNON+QS2LvmsYrCbo7F/VOKdUV70CULkqIm8X1
AF2tOe3YseLl4G+cLzazGXd60U59Ey1qvrXgUTzXffrRyaroKR+LrRFsNjMcvy9AJw1ZFdgsq0GX
/wrXQg5rY1PbzGU4vRrQgamLAT6jwoouR77KAkMxoXrUla9PQVqMhykd6+AMENHobOxDm82MwwDi
BbVyh2K5ZaU+O9HyEHS3ijaXGHF9CiiaH3xtSbPrpgHQ8N8bpC3coNfNmL1kURmf3Tg4uToe34sa
3LnNtKXmZNkIJrYuntKi5cGSPo8eoFUQNmjm4zSE/POsa7GP/YuYJHWx4j3oQKf5VoOnMHEo0pnQ
XEWjFZTZNza0ZbuZoLrZXXi9UM9B6tKBNBABlvwbczGlXSeQyVTHRhZBBClOn9vUWfh5gXQOGAPy
YIuz2mYG4zQQS5aVHsn8MiG1JicdALqjBLIA4yxe7k/BNoTh8plw3A7s/s5zCb3dP19FgaD90bzP
crrvIvsPmI6nPWN0QKm8AF5ZDIdUQf/jAJU+x9+CjFtc0KSq4xN3S94E5J1g0UdJ+Nd0QBm9yHBu
0bVyI7t6PBRhe1nElH/ft3KG2/fIxQ6zjOLnqHSc2+yFX/sqlV/bFh0890f4fbhH/gOmKzOm56aL
Lmqqj7wPTi00kBM/1+eVruT+GBb7m4i6KIKYlj+46fcQ+fdjJqQ8dC6kZeq2CPd5icleJ1sZDtJP
yYW76L7GdVofwzDb4q6zLZIRBQAT5vU8DSoIMYEneYQY4LHU9KdYeXWTGJCQDWPYFmr9+5vY24cw
gUKXQPTc1VqeGzCNJTQLs2OebykhWw4rk8bOLYcpmGefvEPXLD/OxFengWy+HWxfNxw94i2krEbF
gBHjLj9oF1djFG0VrGyrY9zr7RD2LF5I+rz6Aa/xXM9E8G4oUNbbt0/Nqx0vHjfXMblkGQG+B81M
kCCYj1BM+3x/ANv6GO5MBKSUy3l2nguNcugxlUHZXEoFneCNGVgGMKF0avbL/6XheI2O3b+iqeqn
pwwxcfuwawYmlk66I/ch+9DcusnXDwuvyKNTbin3/j6hQUwkHQPoumb1SN4Vdf+ejyiqaIlSI0uH
09qk0PWhf9g3DcOhCcLtOJdO8YMUpcrPMlvCPolTpelGlGgzhOHJkImboRvWNzc+hfJnCPbi4RgV
td6qEVh8wWShE0XqkbJ2wHUR8uKU+nWaRFXoJdvJaZsxDF/msyzcGMWui47S7IjsPUkkOHLOXKO+
Da04cMEQd+dqGZ7NI6KymsTZC/JlDoTZeyfI3y1OC9qZ+/a2gC4gOvvvk7VwHEibEbAKrfEzAYkV
2ng+FOBRFChhz6q9CDp8GTuRgM3o8f6YloeCST/XaoogM+6zlxma1yCWivyk1hBgrJf+s0i7+rSU
xeNYOxAiuT+gZc+ZADyKa2rsCxFd6OKBj7ABB0bDxT54HzEBeK1DVeEtLbmtdeE8pcOhoNWWfWw/
fd2Eby6+tnULPwRL3nNRReILoukavZB+9un+wlic5T9Au7oQNeSt4jLh3vIXoC7pkaro/ZJtQvls
v99wdzb3/lRAHOfWEnCiq2JkV8gsb9Hk2X7/Ouqb1ZELwJQlKKAuIKqPDwzitGhRRZZ3yeNf+1bI
cPZ5Ao9tAAe5EUBcac8rqDOz6tQKbz7vG8FwcaSpC4bELlK8RfjZdebqYd3+TlruvJn+A6VD87fX
oR+yTNLO7f7Opqqg8SGuXCDjj/fnYAkDTe64FpqWnmKa3OQArieEsWkyU7A9+93yV9mCxvL+MBZz
m7i6zKOMQ5WgeKHCZQmyytGxqUuR1CtRy74h1jPrzY6KXSqHohPkVoHL9kHMvDuFnYxOotFbuGyL
S5gAOyHDHHCvPn8BmLz9QrtKlgnaH/YRh4Oi+N8z0Ipr4crUv6w7tnfdf2gQ54c4wKF3f4ksxjYR
c3qiPXTjO3LrlP8TbcjZgQaA9FcDlceq22xtsQ1j+HYx1YXf+rT40ab1TdS6fFQd+R7RuXoE/W6x
YW+bMQz/5hAvj/o2jsrEjYI++il4IPh3yFVthc6Wy44a7j1HNbTq6w64FTf82gaRe4EmXXzgJQ5B
ZwSrBfHjg1MU8vm+dWwTMu5zwKTnLgaVyUvMm/YY+LQ7go9JblzdNqMYcbqm1cxCIeiF4oV0hFhg
9E9agMXTi0GUk0O0aMPTLTGWiXpbgkLnKN7JW8MhXFO1z1kxIvzh03lMGTug8X1fHZiY0LfWZaM/
SSJvqpuA8vZ6QEqWbosOwDYP4/rOY8Kg+z4WL23T8AItYJD0bPwgP4RtGf/hFaFz6ocsPd23veV8
NEnkuHC6GBUznI+cB48kixT0SXl/bnz0Tu8bYh36zfnIQSS1ELzrbwDzTeW5F0H1EEKNmz3NhOwk
JyQmi5zOvTLlugwvZEDHihwr9ZS6a/W2qLYOeouf+Ibjt4ETBF4r/NvMoxB9K6y4/B94xGxfN7w+
QuxK/CKltwCoD/WX75IxuAaOCp2t9JTN1oafu36U13mYojiSqTqniduQ/yX5+sd82aQltKDBiQmG
45EKVMd5fesq7zsFKda5XNL4ywD9+UOYAdmlPf/Jr/Ai9XypvkhWz+c057/u7zbLMpoQOTzS0Seh
B3Gba5kfy6i9BjGZN7zF9nHjqhdcz5CCDNlFZM23tiP6MMabDA4W85hguNaBBFDQlOwCkJdIyCjS
04oerNARui+zawq1qhzFosYv2K1Fh8QB9WL/GoudCqrEZJLrOznRqqjrW+oO3RN3VPtldwsDMcFv
FVSM6xq1thuAqTMgiOMCtclMZHTjlLKZ1nDuKIrqOVjc8iX1aiSEIa8NnsseimiH+/vSZl3DvXVb
+ALJr/BGq/TxVa078LuL50Kg9/4AtgkY3j01hQRaPhe3SHkoNjq+w/JEtxF92Pd94x4XzgzCsxLn
E4l8X5wJENTlQ+i4dPm+awAT9hb4NZ59MS/R6dZOjzmUv78g5B029r7lWjVBbyrkPB1BJfPiO9pN
kyL0UXWMQjkm/QhfOziQ6vxjJGxzQ1kMbmLe4n6OGBeSv4wQ00jGbloSvyJLkmo/O95fMUtoZWLe
siELwYDNgpvLnOZ91WUhfQ899Zke6ajG/FBBsb3dWD/bdNa/v7nFARkcQ+5hOmtmMRk1+zUXFJLz
UDS9PxnL/jXRb24QhfmEDq6XFomr9gB4Rjod/UJmO+MQkx6uaRzIxuWE3XxM5kSo+qLjrH2Ixm7r
DLGtkeHjFHq4CM98/oIW2l9C4mRljv9zzBB+7lsjw8dJyqulZrx4yWoVyAdZBTR/DBve7wxtTRic
H7V8YeASegFPtXt1AAr+FC2y3KBMsexXE/qWtQ30MbK5epHYmJ/msoUfQofpR8Oy/KHtyy0NKctW
MiFwAZ5/IBuq6E006JY+9pny5AU8z5LvO6pMAVbiZRlILfLyBTR52ammsvnsznO6pfBi2UcmB1wg
626KRMduqd9Hn9uhInWST5H+CXJR8HPc30uWEqwJgWNe64dVH7sXnVdfV6WFtWXB5fJjq8OPalB/
RP37OtOf7o9mM8n69zfHh1N3oeBkzl8CSGDUoD6vxjyBgklwvP9929Yyrm/oqg3B6NHqhcwEKiGa
ATJYzgex9P1z6Yz7FMGJyQRXQhGH41T1b6+l0W6Op6sasnHjqWxbJMO9cfCBMg8ksy9RWCzLoZ/6
ZUqyoor3neEmCi5zQwBoK+7f/BH3oARtQJULlYTVpnrb729ZzwTBCRWkWSVy/yKX5a9sCj5npH5I
AbFZe2DA7LaxUL+3tvcfMFwnRoXnUY5gDSnuIFqcZM7YN2dC5wJ6FXdVUjwTFEchci9k3ge3rO/R
Sp5qZM4epgGi8Bub9vf29uJ1em+cogUfVpuiKfHWoUvksuYUXuI0z7f4b39/jHgmGC4CnxMot+oO
cQ6sIZu6/1ijOw8wyOJy3+vWd89/YbSeiX6LUpJXYeWUL2wcU/8IzeD8k+Ph/stRDYgi6V0CgApn
VOu2wCm2DWb4+aqyrHXmgQsQqcqsyMvLPCsoU2mW3kaKXwIJpq3csc08xnXuSVZJh+IybOfchRRV
FDSAC9Uq2rgObd833D2OOrTttly8oIWr/QBVHZBWMyXb233j2D5vBOwMMhksh+jgi9dU3nisYuB3
zzVU7zeQKJbvm8i20ZlzrkrcsjwvYYac8X8a0rYb6TzL5jURbT2Ua0ZBC/4SVIE3ntC0MnZIH/SU
fibjtGUCy0FiQtoYpJVDAjqym69llKGbB4x6micwNGiqjjxfPOpA3rlxs3jDZWyrZvh87fmo+2lZ
vJRpOoeJjFc8AQsh6H7cZXYT4yb7QUasGxBH63ZpEjcY9FllKA5txKA2w6wTe3NodWFchwuV4jYV
1LlAF75pDzSrm28Ap2xpHP4+NvFM0jhVCMBHqonf6IAehvX0okQd2kGyk0Tj0muHfQFuZEc7+5zF
BL1BqXjqPeR1L3Mnv/VVhGdgDEL3LeFt26IZrs475BZWcOOLPwRfuzXSTUGu/X94Gdg2suHsoecF
QwlKwhcaE+fQ1cH3MO6a7xWHonTdKHa+v7ks8zARbrjJJ6iFU3GDyOF3HPLkSQyaHQq9bJG9Wg54
E9/WAoQbdh0u3Riv8vo0BHP/yIYU/G61ZEi0E8CgIEkCRdj7M7L4owl2E+DZRgPclL0Qvy4cyMwO
l9FvVb3hLbbPG+5OcDnVSvbsBvKB8kMmh/yrA2HFfb5ussVR8PwvMkDhrohI9Gff1/F1SKtlC/Br
+/Hr39+4elS1k0SHxP/SnaQH726Y7ewh8kLjJqd+jWgRSuqAmcIIVwiVhTlHgzmELqZjjUB1q1nJ
NgvjGs8WpcBsAz4MnTr9lVXu1BwqFKWiDSPYfMLw7RisTwjfgE1xe1c+Vuhp/CgB9v6nGuatTWob
wvDusQNX5uwt+Uvptn37SaH5Wz2mWQR2gQRpOH/L+SzjmJC3fpjdMm6L+gVF4L+KtI2/oRr1FQDW
LQyu5ZgyIW+d6+RKSZQa81JED5SVdZK6bDgoJvuHHmjyfV5tot803iC6y4foxhqPXVnqBjg1aAzp
yPunhm0ehlt3skZDV56yGwlV9wQNPCAlsjk7CtXVgLN2w8ZDx2aQ9e9vPLB3qopWMg5uiyD5Qz/y
r6NLyvd1D/Lk+zOxeIcJfkvRdxGhjdIrEpDNS8TUENVrjkPeBO1Wa+5rCu83zwSTVi4FNW4zOLK6
zS0E+wD1QG822hJTSEfStQ6E19X4eqeDpOfjSiCiaPm5HuPHsnC+UeCo903VOAjcIAvTQqrgwrxZ
viOLBlNolw7LTl1r7z/AuGas/UgglVJoubynzQA1Jpnrdjzq0uH+IS+01yYZwrIx8TsCgckZKdwz
usSASCkjQaaNmdq2p3FecDJEEebnvdfFwg+RLpcHgHnqwyLiX06j0n0vABMk1/v50nklZ7dJQEkr
8ZhynrvOLTeeAJataaLknEDjBKJD/aIVWVvE4qlg6mcPzuVmK220+tFvduZ/mOkcHi6E0fqlbsKn
uifzsa4jLFvIdra0eCZgrh/cJnSblN9arw2O2VB+DUr8Z9eWNinpWjbD0sUMimu37oALANiMNcWW
xJhlG5m0c2TuRa4kVodR7wOi1/ah1X3bnqOwvoJpVEUP92dhs4IRCkCjyUGGxa9fptlpDoJ540XV
rjxmc+HtIzr2TPq5DOWepYSw7a2p1aiPHi9BQUwR0H6+PwfbZjWiAAgvl3lWdtFNp40LesO8gCSz
nNFLef/7lieRiZdjAlJ1dFyQ+Chp/6fQ9dT9pUa0zx2CeRL6GIUgoDqgq99BdXRBuelDU9ah2uhi
s8zOhNG5EjKiM0UUrvyQ/8lGqGU+lCNkhM73Z2eJ+k2COoWTsdA1qNoz2o4HRbPha1uJzz0ChGMZ
y/7spE68lfm2bGsTTachFOOi93tdSkB3VuBykQG0Nwv5zqkgJHt/SrYlW0d/e3UXCuo98Rp2hvNf
Au/7g5dN5YbH2KawetKbj1eiRG83OBBufhm4p1dWvxxncKK5Ho5966mNi8Rml3Vyb8aJ0rES1Knk
Sw857FQAkgD61v46jCI8zk4q3vsD5OjuL5jlFDBJ5iLkFHqHUdwmfZM/VG7r/3+AINksAdpsYkQA
Dd4CYtR1cJsrH4mdKu9WLT1Vb0ly2qZgHgIO5SwkIbvpePmSUQ98i+QwLO7OB5nJMtd2YB4pghgg
iBjErcoFAXYfRPuuWxNA12vRBWiSp7ceaNwzc/WcqGGcNyJmy9KboLnJkW5ES9S00P0q/DNQ2Kn4
mLYp5xuJNUsu2qSLy1fWHDkH7OaV4heLxvBRj+UpHeS1V+OJOVCpp+WwdzqGd9dTr+rJ8eRLHXuA
E+iG+s5H4aGl59d9b7Ctl+HhHFLaM6ma/yW6paxRgGjwGGA7zbEO+9axnQDdDUyxWwCRuQEJz8yR
x047dO8CGXe6qoOsg8qxfEHjywh1DF39Apt6uC9dZ0qriipbai6QmXilp5tTyLvE2+0ZltPVJI4b
B1eQOlU49QQAG2M80IT6evyUyvWV2qfixz4bG2E6wI+lAvoNaihjESftNJHHCfQLx/tft8zCRMK1
kOLydABxj7VFh9ddewRVwKeMRe/jdiAbYYltkNUb3+wjqoQz9XEfXloKFj+3RFU37fNfaevqg9cE
P+9PxXKumtA4l3Wp9CYvvPTl/OeruGc6te/jfNhiVLV4m4mMSwHr5KIZwwvSdP/Mce4nOcQ27v94
27cNT5ZF2k216EGqvqBYWbQ56B86tVP4zjOBcXjmqDwgOv0+RXn+SUeTewaD2FAlSE0sn/ZNwXBm
AV5MKR2Njq8GxPxJmrMpO3k95RtLZLOvcS/TpYCMAwH0sSjp91f7CpH9KtWmgrxtmxoXMyRaNeid
UDYU2Zo6E2NWxU++wAqdGTgtA+CqIee48Sy2zcZw65ah7RWlaMgotdArIxP7ydiSPuTxptdZtpQJ
laO9T4oii6ILerD6A8FhBZrhcV9Z8j9IOR+IMiRrsh85CSq0Z8w+PVToYds6MizLYwLjKO3KxpVR
8NQr1z2zlvBr1LLsiEryVhxmW591G7w5lUhOixb6beQ9dDphgQEcgGPobKGAbRNY//7m630ULHRI
Z/IeEwDS0k3r5aPSnS4P0+RFf953Odsg69TeDCJBJJHN8RJeIFCOM1XE9cPi6SIZonA53h/CtkqG
V8tlCMq40M53XXrph6bI3XdN1LXnfV83fLpXEU/jInW+I+B2LosMgcevt5o9bKtj+HPGAU+bFxZe
gNuFxIxsiwTQ+a+dt1MYyTORcLJz+Ch6xF9F531ICTgSURba+TY0gXCMEJJDrRJyASVH868c61kf
9iMXTABczUsBFVnlfO/GQjyoomzPoKH5ct+wFq5rz0S/FQr1GlFQ/x1uNlyY8XtZu+ohZeFHXQp5
Tom4kamODixl5yl0HwaNXpK8RGCzZGjGmLyxPjWi24j7LVvBBMu5IJNQ/ZiLXzF3SII7Y3oI9dop
VWzCLm1DrH9/44t95NNmamL+ay5LjybtMP7BQtqCvtRD++j9VbXcUKZ0KoQcwqjoMvFLdaLkifbT
b7iZomNKF/+zt8lZYRvG8HkxBJpHkBe9zJxBHMUHoxMosrImvS0OKqv75mK4firCLujyunnpw9RL
OGPy28yVqxPHQbtw3g3LPjkizzXOgTauymlYRvpEXMSCAuCNBIwx7sYR9goN/k162ATMpQTXYN+4
/oWmYVhC39QNSIZWsmgocODEOmffiJu1hXzqsrntnrK4TucchB0h8CPHKqJifGZtLKo5cTsNuZhT
yoORbTji789v1wTb5WEVqMgX6a+y5FDB0qpSt3Apsw3Hsn3eCO1V2NNGckWfIBYzd0eVT52HrifS
78r3uCa8rpVAELleRZ+i0InqOuGdWuRXiLBqHiYLh87rhhltE1l94a37umEgfFLTp1YEE5jFQn0s
0Cdxf6/bPm6cDYApgUwXHeVPbKk+o8V1vKDIuYWvs318/fubX676jg2ijxtgeZzQO1BsqPohF5FX
fL7/63+fNHFNTVa6RBRqEePaBobM0se1NNcXbvphHvlnGfvoApZLUSVhs1PY3o2Ns0Ex0i7dzL2/
AzSQnDtSBo+7u4Tc2DgPfG+p/S5G19Tcq0z/EWccxKeLajr+eH/BbBYxYntZ1nE9C0JeVE5bEENE
EmQntSf3tRC4JqhOQcdydkEj+BJAiDVxK6j7dI7nHwOtqw2//v1t5prIOqTZUVsZIu9lQNM38iZN
SIJD43T9lTjFlkjKa5bhv0enayLrQhmMPqJvt0wmMKJnX5FOadITrN/KJuEx8+StHwWU+76DQWnS
wQkQFumWD6Qexw4PAtk17iNS8jI9UEh4/i0mKvkx40O4/Em80fGfMq8cPASWY9l9JnTuANGDGoLE
51GCRfoJqgVNJfQh6yAot6Ao0nXZk8poyYCml9pDA0VA0m4ez31EK3bWfaOd88qs6W9slt9ftq7J
ZqdTMBmugo5PLooMyD46h6JRXwrufa+9fdpa6Dj/9xHBoqGUwISgmVZSfYgWfe41ulq8NSTeteUj
4xAqIG1STEEKqFcVK/pXP1B0uos8C+uNQ8jiUybajwUFBFHYMLzg0R/KEwhG6vlxnPS0kT2yfd84
crgYwfsHEYCnflFoOtB6Pv4fAjfb140jpwyV0mk0yx9LMf45DmCL6aJyS8LCtoOM4wY8i90ygort
KfUWdgVtagDalSi/SlqenHYTKW4ZxoT1DWiGY3XjDH8HTVvHp6VzdJzMC/fH8oD9FcUfKRHNt137
yUT48TyCN4Su/0TSwJsfeMz74tAIp1YbhQyLQJNrYvpcNivcWGACS2SoJW9BuVm2uMZm0UKg+Oj7
C1TOQM+qneKRx5WayNmFmFdGLywYOqaeIlQ/WHGE++YlBzlJXkTnfZNfLfDmRicgh0nTSuLlt7DP
6QBIXQC5kMO+jxtnQVgEvm6F4NDZm59VgJupcjHCvo8bx0BPFJVMuuLaVlAo6yEklgD+sWEyixOZ
YEAUsrhDmy6+6AUnZeqBpgXZ8C04se3rxgEwV25XRYyxJ9mDfgtx+JJoTTdOL8t1Ghr+z6mqWUxZ
e13VANPJJedV3qlrN0Wgbb/eOAMc4dG00h75u89G8LnNdRGQS8zCcdnXGemasD+6yHgMkLC5kHZ4
hlBjcYpS+hmsJluUKZY1MmF/xBeeg7wfWtspOLRkoX9wgSg8CPrn+5vTNsBav37jVlLU8VRXpLqy
vM9Orse/KiEDYMq2FH4sRmCG32ZekQ8DGiOvs3a8o9s14CyKt3odbB83/JakJREzWOevEMUAUwlz
p8dBh1s1fNvarKO+WZti6KmSvCR/yxlMS30ZfIyC2PnWaW8LqGUbwUgqMJWNcmnD/NpPwDfj0Y/3
ROeOsUo6qvcOYjgxUTwWaMpPkTMbwYSJ+xBpiwm3LR6Syf1dZLOD4cqsSWPVhJRfddy3xx5CDYcF
m3bfxw03TgWSw56e5FUixj9RgewU+v3+uv9xiwVMJN7s6sXpxZxdFUEZLsqAA6PAAEFSF2QJ94ew
LI6JxpPRULcM3Y9X1kBsUHrzP00T7MNQuyYOj/gB+GvBXnB9recSiFgnSoTDYSzdf+7/fNsKGQ7s
+p2zMDB/XSGD8o147CthagYDySZfq22A9e9v3GyGTk9ZD6q9zmXNEzCloTmeQy2rlNip9+dgM4Hh
yaKnYVlUZXNtBXAlvMIQKgWV0r6vG15csBbI3zksrhAm//i6+hNFYWnfx8m/V0eAh2Ia3aC6urM+
M7qgOpy3W9oRtqU3/FblS6PcuRZXRQuZKI4oOS3Buu05475Eo2vC76B02HvgramufYcSg4iWD824
SY9msauJrhOLEArtuM0VwgwA9PuqOi5sH2G4a0Lr+pQ7vMqwOFqVHe5e3O4r1a+/HkD3bWtZfhNP
18elDrN2EDj+xx+ZpvS8Xo0TvHxj89gGMHy3n8US+NWUX6McQTM6Elyq0+MAJqPT/RnYDLAO/MZ3
M0maJtMSTKZe1h+LEPjirpr+vP9x2683vDZCRBv6asLyzDiWoyibD0sP1DvoyLcS7rbfb7guK9pO
SIeLK48Ans8gM1Nle+MHk44uQyOmdiKYl5TqmaFL4KDD8c9uvR3vL5Dt1xvui6Q5FJ3ytr2yGhKD
SoAFsgMv/I/7X7ctv3HvtkUPWbDBya9qis5kPXSArXoot7e/5eebuLkoUijTpqt9a5Q6Di08DOdP
L9jp/gRs319zt282JzTnlg5PDHxfyxdo2pFDM2++6iyrY6LmChF3teMM9TWbxx+Uu/9AfWM41v4m
O6bt1xu+S0CPB2XbCvcub8GVgBJ/5+b7mOpdf53Vm6VRRIOmdKTllfpk8ZOM1u343QeXM9nH1Oua
tHLpyOteKRzNvm6cQ8jC7NM0IIl337S21Tf8NoNeTRSVobiKYKmOTEfnV//Cg+DzvgGMa9eNZUZQ
SGmuzENcKLGRrrSJ3oO9eWt3rnb8TZ7XxMrp2Jum1gMIGFwYWTJrYFwi4KrPa+NYpbp+A/BsWynD
i8Es4DruhCcG+rT1UfPhBx3Gs7/N7PF7pLNrouUKUD0MOHrEFSJ/75QGKMVdb7LZBbSw5Av4jj0p
xuN9s1icghguLctowAM+glmy8Uvr6QXvjM2qpWWpTLCcLNTglw7BTNan6ioRzta6aMrqXc0ArgmW
65U/kFaz+qodEIe8XgbxThVw12SRayHmHkRxzK8UKbwEVWNk7vGc37fuqz3enhdhUOIV1lbXyGX+
1Q3r+N0Y7VQ0dk0F1RQliKBWKQTM/bF4XfiM+uzgqy3yC9u2MbxZpTHV+czlVc2IE6Ua2sehSrvj
vsUxrmEBYimUziJ+TUE7m83QB8gllOTvf9y2KQ3/bZc0AFd4VoMrfl4OkBj5CHZOmWyr1lgGMCFx
YIhPY57HeEFy4KVEg7539BTJxCNiH6LJNYFx7pwvMUeMguUHCf3rSR1iIvcXyGJbExU3j0XBZzCR
I8k/y8PrmYB77Nu+jxuXcNY0y1inVX2dq/H0alqPbQbPtpVf//7GqVw/BNNyTtor8boiEcU0H2d/
+DLwTSkXyx1jUsMJUGFGoH3EzsyC/DMBw9AZypzOqgr5bmiHYp8DmARxaRBAA3lcw5QSzXRpt/A/
w3qzlu8Fr/REv7krX+sVb1Yq0vmIUAvPDHeK5E9gENrmi8K9+U2tmlcnAr6JX2gkL+szAWP2Yz+g
hyhNFrZEkMkVuoOa1BhBIo2dyNRUeQI0QHMqFNYmKYsa2VqiY06OfZEX3gnJSiI+eIucmqvUbcMf
o0zxSCD1TWaanQr84kh8B/dzPfFDH4K3PuE1fuJZoymWHKU/5fmBuLTIzzTMyj+gYTFAEjUYluYs
W0Het4SK96ST7bVHB7F+0oizL+hAKqaDyJ3yFIdBc8Pzc/zhyjxfTlm6eH+5rco/hcT1P7RT6h3n
mPif51wuUJVMiy/ZWLuPyhcCoxEVHzQEcD6qunTcxGmK8gelFViKI0fwk4Bk1FkLvrhI8wL75806
fIzqUZ9HGYi/meDsAh3aaHwAydmqytfH0T+8q4C0Y6DthYFB3fqHgp42VixP0TwnUugp9pICIL8g
pQACkK6tLzJYpp8sy9R3PITYJwUapzOk3tUJhWzYgDGBXrUZ6rdJVHeQz8nY+gBGlfkTcOTZE13L
+eBaFWhgBQp4OFRxzfykL1P9Ncvr7EyIvwwotnnVU56isppGvTMdWyhHIswpyJhkPuxO/ao4LS0r
nkiHanXi+nVI0QHUqbPbtn2YQGFHfsoaFw0c7hI3Z3QuzP+Ps29rkhNXs/1FRAgQQrwCeanKurku
tssvhKvtFiAJEEKA+PVn5Z7z0JPT5dpRb56OPVkg9N3Xt9aPEVs2DMAg2SABBBQWDYYJ3tEOkFNB
l9CsNyTbsKTsqnW67wfPr1iEEkxPWRyVMpXGHezK6QuIJpQrBZPuRKhKKRBOYP45mqyn3/vOY5FZ
zGtI91Wg3bcMpxAeUZwDKjcTb3+SSQ1JzoM65CdtmX2RLgteUVeKko/V0J86to7lEi/1q7ZT+FuE
4SquTSO3rlS9oUkZ92CYuQFOBBNPYrGz2SZBRvZCdclxZYH8JY1xr27T4h66MxqLS8Pa7VSvgj24
H8RVDej9S499KXC2hyHyimVJ1DGYZlxV126c5xuXPry2Iua31hMafyEbBt8PjZzZeAXUYuiPRlTV
7z4Iz9PvbALdVWS47cHdA2fRrBkQMty0y22aoU9UjH3F7wyZ8CwBaFL6vPXAkZV+TI0vIomRS+G3
rH6wmoagIJ2iCUs4ZE7/6rb/7IWb2tISxAuG5NXk5XBFGqBAACyfqlumNioBdhNblEe1nKadGTDw
LKlfgG+yoVTprk0q3t0GFAqbeyEa2Da3deivXc3Ii8K2pd1FEu6gmKTHvxu1ApgQchfhMQyM95FY
U+svrRe6wkaV66AJOkLCvUCTsLdHzSBP/UhX3KBkAYkzlF8AWszmCo3bBqkhyKVly7u3JYDZFhxV
6yiLqYFo+jFMh6q+hThC6JD6TqMtbZXE4pEkDCRbWMQUde7GMJGlRp2rCz1MEz5bZUEIAs63Jd2l
2Zp2uwyz3fHAoglnwZMRhDBVlRJx4FsdqgOEEsYeKDKqDnFrbJRjIyw6bmCGHPaBSdIRiJpuIAc8
7GRsDuE+TeeioqyK7hqtm7QAibHweRrHsnvxatCTLpxrky1nakrozsVb2BUSu5aZKwlppu5uSXSD
Mjeq2DXNnBuemhiNsXzRyzodFVmG8Gb165DUeTAnLbDc6eQhPcmdiNbS6SiI/hJGtCtQHN65MWdS
dNl3lvUdahASgNbpu4TTm28EJHIdAK4t41drDUyS3yXpnLA536JwDX6g2YpYDDNny3LThyF03EWz
rfQEet2erLtlBu3CnEc4/nkfbND4+CkxP5h/SaFqc43+fttH+RK0i7K5B37bIWo4wZ5IDIWwnfZk
rI/N5hUEVOQotysabl7vIt1aV9RpNoT7OQwtL7T1lpWgfFzYK3Rc7J1ctmz7ImcDsCQKLmlzOaSb
K/QcmHWXwMEuhY0aZUrAq8T8wOpUd4VtfMWuwjml2y0Bm3/RCxqJPQ2H7VCnuAY/ofbq5qsl88bt
UfFUYLUkdQt064Rdp5Pu1tiWk5ridMixkjmShxCU5P5rOyrtDhnNZLPuMl0N9iEV3IBPzo3xjNga
DBU5AYo0Zn/XSaDjh6oSGfubMB6EPxsoauv9UmUIi+mWNfMBDExsuQpqHXYb7Ehu428vslS8oNsk
lz3gHMJjg7Ztlpx70bpnS6P6GaMtT16mTM9tmGeujWyHGhp4wqZgjcuSvEkkkyfUEibFtrdQ01Jo
GerluQoX3R0bi3WTtVwU4KqAga4GPDqTZln9U2QaASRdqoYUwKFG6Ytcl0rtwJ4No6+8CIYDmZOR
5A3c4lD6flLPwJvwBLsrsmbHdgRTfOmydo0PAo7F3y6m7cebNEzAL4wbq65kH5phQF+Tu/YIohWU
mYTC8xWAXJiujLi3osAtMdHV0FBqdt6F83LLHIEyLnhUAv8IRGM7XFm+hj8jZhMGpuRJqfFla9vF
niLQGmxlMM94kkTGG4SleqzJ3SjJxbJjI0fGVJBmriDwgAsLKfd8Fe3ZhcWDpTwXdpnkCg8ChvW9
cnO2nRLu27caKorJQQObZXfhOivE0LWezY4162Zf2RSm2S1kHVT2RrMhC5dSt5BVOrkWkoX7MbaV
Os6002TPGTgOfxoWbtnOTZtNaQENj8GPO8l6vVyrJc6Wv3syxTdz2rnwtsKlFlcMOPpXHOHaxIem
iqd43RsKmF+co45JVn6Q/bilXxowoZlvUdop+UUSKvzXqg1Qh5SUi8Dd80V1XYkly2hAXTUFJruX
0EHob0BEMspHAzRbtos6nrgKxtq164HosOpdwSBJvGEdUMsRzztso/oNkS0DqHJfD755pWjtmAdf
KzrmLmDT8oN7huyCJZkOBZ6RpvPBNyyWTwLltLljrBP0ZNeIRdBO024wb1iNmf5KBFCmD1roGjCb
EIzIy64PJ3B7mVolUGUEtwDxx4oNLivtdnakpnE0ulrnEVwGJhZrdlQUU4a9Wac+u3NNxEHkI9eO
+Csmgb+G4FifoqJU6+K/V2E6LiCzBW5bg/hyndO3SW0TgkQ99GIC21SWQM6UtNrxfV9XyYnyjgZH
2qqVl171NtzpDeQpZVSFNeIAAwsyVt7A+FM0EdZjFCIM9gPnWYodJ7SjT+RME3pn4n5dslKMff8G
XGNWX8WaqkdbzXV/ozEPZ9BxiZfk5JZV+WuooWjeo2PWYCqPPmA1/lIAXplCRzYY78MgjqsfgyW4
nZbV47ILuQSJQJQN6nlN5uRWBHU/93k/IPc5TbVH0F2DNsruAiuS0xIPVB8dgG7RPsrQma7LatFt
pnOPARkcjZRKSpevXlI+gVslXuN9Q5ynM7TpQIZfl2JoNX2lZunCl22uA2DnsK7SPlABLtGTwaEl
Xy2boUabx1tX1YUcIuRJSxel2wGe2JM87SX2BUlrMzxdlAaCHcFnGwY/l8BYfp1ije169QbDu1yN
UDAtIIwmEZpctJqKF6arILKBLSJC842Ma/KCSjOu9lO7RWSXggP7h+bjIH5y8JSA5tQjDSg99103
5lAIXJ8hxdWYB63Hev6tm3jkfy8D082XUM2JzkFpz9ubzNZMFX0yiXXXgKCq3iO3tfqVNTSpd1jc
VOR3RAHzKxEDN3Ebqdii12yruL4TLb5QztduHK+8jYC4ijq9pU9RGPPxjddxO+7iyil6Rengpz1X
vV8L2kNF8jZKarb8lgaHXaajcWanunWeD6ZfdPNieRqLvYEMiC0JdL7tNz4g+ByDsEYixJJ5RPEB
8iI67g1vkIkeKJ3WH+OIGPwmZhULls81Z80eaf4knheX0eExTvW0nTI1WuzhqAkZCV6pok8JEn4C
57UGSEuIr1x1WMK0eao2pI33TcRgUlSBjf27ExM3HOuxfdzsOt/w32IJgRaMDLaBCj8rP7o8oqif
9iAnT9xzYxBsCtFOA7/JcO6byNsOBQV6e0t9iH092JtYbqbb1XNMijBIEB9zk/lx21G47C2PqnmJ
D0uWCV3IqUNtSpJxccW42rpBzN1mXTLbItVySFbC0iaREaekb0GE19dyIVcJwLG/dMjxfUAoFMhd
sIw+zBffIcUbkdFvuy3Jhm96gzr9waEwPpFhQZII2P0Gm4MTIlcS2x/hTUUcf/HtAK8ICgA1FVzp
QZ8YivC96CiUBFAU2TdQwVB6lKHNRpkjAtKvM6gF57t1YupbRtKh/lbXSfyYznzsUYP07qat16g6
heHItv2U0lketBDwEItOs4LWZ1CNhurbuKfzcG6dzVmPaRN+tTD+zGnnMSMCOmYkqDawjJKRkrgl
feScCbmrlEnpA5IGWDShNQIzXW0KqJRq8W8wEgKgVXDK+PbF92Ej4cDHpMxElU5lttZZ9wx2sORr
H08oVPqOIhDQMJqDvUij+Y5vMfMlnrF5kqmxP31I+wc3k4Hdo+sn1V0PsOo3xE9nvy/cYSczhSrb
k+wM7Q/Ij8X4RQdQibrrtyHFwubcgGWo7kAOcYYwjvDIXRWjTsJ4druFPFG7HEkoIAs+e7YFpbEw
YEPVgp5f1YRFhWvYl3Ldum4nG4S+79PA+u6+rxhaGg6lFb+DxhbZkUD6MddYk68h0+yBQ6UpZ9+i
EWiONxhdZouFDvGNHOL2Nsiile8ggh4FO1gZrHPrgBP6TzTnuzFYl9+VPkeJajKgm2OIz5AxCNa6
KXvwgQSloxZEPQA6u19VcxZJRZ8YmsdcjCHPtSDDiGfpVa93YoaW+46HqKBcHzvQZy9RH+pchNAS
eLSo3nixxZuK9ytYSr+T+dzeiamHVUWBVVekOx8D8cL605QRc+XI3M551UmktlUcz3YPFfrJ7AD3
rV8lyCV+I8xKU2IxF0NpFCcovFQH9/sDmhmT3KXpvMDQk0zmMZKrqx7FSFOg+0LHHcnIxPc2mHCd
7LAiUkHixCZ7Cczy2U+G9fOW+MChfSEDhVSDbGB16jnotYumWWu+9zBHWONqYZPAH1e/wQK6LhbE
pRZXrh7xWkl6JjZaAo2qbsRdxb/TAWl0N4zxTYUk6JQ1FgsZcoHYW+aEwS0KA32PPbQtLaSf2num
krS6roJoMiXVCcwJeTE0iUQ8src+Ia1Dq15vKh9VCreZ6S2cjwvoKMODQWDZQWw0RI0yaxMgz1W4
lHR1Fg8CAfko9xk6dgLsMrqYQmLHXAEnpQ/VEM7flzrGPYnGYdXP/QoKsFJwCskDwUiFDpLha3q7
eLRpng0b2Q1oG8b2uqkVlrpcMyP5hfAKwlUzob2kI492X8eB/YlSz66lrdpSL/1Z6opj+5Kj5roK
KuUoqkyLxhCwDWGXn+/yV49Usow0QWEBoh177eaWHTKglF7PVnICUV10l8Xo8ORAu4BmV/FlVGUf
RFtQUOBn3wjwfOuO67rpTj04lESBbRh7R8kISi0QVGKFXlYCdwJpYWSvaD3EpoAoOkJL76Cnoxec
xmr1doukPqrKTi71NxHN4qtsjXpAdniOJJmVLxISe0foQ84PG0ML1gR0TpAV1AE5SdS9w46hWLpm
a5OOpw5hFmGrimcFjpegQ9Lcj4jMNwCZx7dgrnLPRm/dkNe+Ub9U6sffMJW0van9DOI962tz/gpI
6sS6kholqRdf3TC1b6aa3ZMUBgLibAqWn6aDz8ynmut7G5htxtoMFQUPsX6CcUwUgaGa6+0hypYU
ux41pp+gTtBPzKITq+sx+0rQ+7iesxpfBPJU1VGgS4e+iQz9riOgQC2hTLr+UDZokfz0Kt2KRlQg
2IWSzDnIuZbcszmtg7xriH1kmNncgPl8HRAd4+aOQkOlKTd5vpUMy927DDwc3XWMEgxtFL78rNcB
bJW8Qkd4Dqe+xIVhv6eh2uZSUG53LYXCMuik4qGoagtfASwb2isMa5bHgcBVcBvjt9eaDZABapFG
Z5U3W0EiiZ7X5rNFIgoEdbFkBE1BiU2Iv5aGz3cEc+59P8Omw85FBbxnwopVi/7AwyQ5wT6XFzUI
6N3JkG06T9AK/QpZe/sY18xeN9mMBL5TZCr9pOUPPq36t/fN9ve4Lu1PgpYdEjU4qkJWEUyqAjjr
5j//882v6w+eyfVNLw06+54uh2FbxBUOPj3OqXFLzsY2eAMTf//YR1lbLgu8UulZg54B9UjVyh5C
wN3OrVLfYRe4FlgrsN01pxO6qLbLlt/DUAc/wDngTgIldQf0H5bP6EroC3Tp8Dyw7dnmS+3G76xe
DSmwedBiM0mb9DEx83yNwoR9Q6tAXrsgJV/xEsmhadP1r2gY9R3BFludEzBiP3v0KaOjtFn1k6Is
VnmjRvUsadd/oRUZv1dLD6+BHOccBuNI9mXjeSxzI9Y0uxFKtdtaoFsGY9zqIWjLPkTJmBt46Ali
r5Hq85VgsfS4zRv6lda77Rf8U3UY4zSiBSYU7tSkWJgYcF/qe6L5xG/1LHskMUTxGZM39Li7rFeP
KhrYeDKOjb8dYaLohwTMoqyCtmQeYdLyHa0WXP4wrVDGnxkAHyBjZOQLiJXYF7jp+SFOqT6H5wgp
JUj+0TMNMoO184zyU5YS9wtt9+nrMDRxje5kkh7UthA0wfoQhzmj61dUMxKrYfG1PoDqQPADx278
FTZ2bVVqBmL3nA81OQVj07CScGw+opsMViEIruI40vO2ViU3VKHLGLcHP2U82CsNoEAeoRvj9zG6
TE9p0MRBPq8IMuU0rpjebRniGf4zeQw6kvECqww48IXK7K4FlMqWoB9Zn3Cn5R7RYLryoAMAqzWv
0GfrIDEHd92jeuJJ4OeCEjGgkKnaHymmBDHuDhcvDEIeV50EBRvIvqUBB0KKj4SaTN8iAg8T0HFh
9mD4medEz1NS1HC9yAACUNBF0bI8zqSfjw2Ytg+I03QfNhkWZAzj4ESNNng9xerpGTQdwLKu8RA8
EuBnj2guosELjxr/jd769Epmh3Rw5SH6rnYW22EARcUAfNgCVzgOxsMHrEzH4DmVfEFvQC+36MCa
fegzjn3t9dwvBgG/Oa5zgKxfKNo8dT2kPAvAPdp7i95nMXFUvGB7H4tzhnAFdcw5QWMsSH7CuP7m
xsIKooFzvVMJAvqB+6DejciIg0PnMhypDlL+UlUtvrYAx6fIIV+tKvz/DOKeiBTQDiwMkOPQ2haa
2Rn6fm1N0N5LM/6M5ScItmfUHeowlC+EEpqVPTHqEe+8/Q2Ki0Bg/1OgWx06GBKmZvG9Gw0SAIpA
g7vAIv93nyz2EaiP7irRiAdVHfG/HRPqF+vU8njOSI74CsBdpUF2ZKoOHgOoOg03gmokrCLIhvEx
jVg/Ale2+t3GIXuOPjPy6A4oiSJZ+2BPTQXPwwgZTA7ObkBVx0Dg0CCslTz5CKOR0WDq5nyv92rp
2M9OJdEX3GW0H1TQYLyFR3/MjEbztIkzrPu1AbJTb2cs7k+rSpaSLHNVDmpFKI4Tg0/ci0x8ZTXD
TIljBHPPm7g51U7TX1XaBD8iPYl7Hln0T1ICNZCXlbTxfEzsBJ32qEIPuAKz6wNm0fVvmBBW2mLk
luPMwupK9OgKfdEhWjegiI4qkifQEI4eaNC7k0ZjdiqD8HxRrNna8aCTDtlWv0DF2/RpC+8ZRbLF
4CiBi/HGkvsMfNDzvg9Hu+/GxF6nqoPOKZKNKb1CrYuOBgnC4VvfBHO9A3opRR44m6dpXtOjiiQK
inC15CYbWciPgwaRsQ9wMclAWpYTp112XlyS8sc4U36V8QYFlTSEQNilZfTZOT+8ru3IsAObYX87
HFHcFlIP5qnjQINmBmzraw7d3WwuK8bIdRdgA9KDYOtNAqnyJhI6beVqo/pxQxt5OEgwOexohgnf
04aC/R7Tj+qA6AuXwKElaU8gC0yna0Tm5b62S7er0M/vsRfAg6oUULLMcgo8DMshLzWqoplo2BZQ
TuLDjrDQ/5qXbPyCheRoxy3rf/S2r+edRma1I6hwH4EN53cM6c4t7ZsepPnEJWWHGqdHPRahtIf8
rr7f5qaOy9YE2yndJKLYMFaYlJkEEpFGoNeZhZNZizGKoy/R0Iy7CAThT3YdIGlm9bkwh+X3WDpN
UKhFQS1/zOs57KnGol2Iphf7KXva3G2YjsclopgUJYOq4l+iRb4aQKNi3GV1Ir9i+oLqQswtct81
hbxDg1pw2QGxI/es7oM31Ts77TJAALd8EAlQDP0yxzcbR/M0T0S8sn0oanboY7X9Ggnu+zEA20Ob
mxC0mNDtpGEepFDA2XME9zsD/ju5i/yEJAkxBa0I3en2yGXbfo8C1v8FgUY9FtCAEftqjA0pfdWn
7uTWbXiVDv83cqbm7j9TUiRa9XOPtTUEUWBlA2T+813asOFbJNCvqDNuj5DqglblQpk64qqh2Dv3
6bGkJLvobcwgh1uu6ZzavVob2ezqFBukeYOyBuvRlH8PeBXT4zzHvTzqJEEFEIAr96yaXIFJbOjq
qHkMKhphLoN5E/YqB1BC5MaHNdyaJo9UQ+kwB1RVPc4bHi4O0HnMp4Rh/DCHcvsFSTO13EdbRR5J
G+pvBLXqU5Km9usQDNzldcrrALjTNtjy5hx/MPpWOwt/okpiV3fA0Ma+LKQzhzEZMF2AAhv+GSDb
VsPqX+kchfVtLzDyym0z+SsNMMePCB/5MVYeE18q4v40r4j2ZbNCCAcZJYb76KDjM5pkvhuQABuA
/P4zCJBrv8U/RAuPDSrf1v2N5MmIn/3aiP3ESBQcZAvy8jVo/F/LZia662U4V21uGafHaTbphnwt
C7o3m9Y/qtB12UHMeOCh18EjSv0NJanXaECYRclzJKp2qMWGb2LTDQJs5jCYNumsn3yT2GNo2/oV
7WnzBHcifgwsxEQUc7b6N4h4UBfYtFVx0WBceN9PHSkdCm36ipG9v8aovQ/yNIxnyK3HFlpMgQJM
R+XVyuQLF8QcdWXRrGNLsCxH24ZgHahRteR2xsL9sfcRQh9oCEwpVmuGox3AGFOuDqSCaGpnDWi5
LQN4JRNkvZ9BqixvNXSy2uegTsLlgEGoeqS1MPyp9gEGhtqF6ptsFS4kkmIwBC1TMJFTBIq2pMSY
KLpVTU3bq3SbK/cdPxFOx9inYsNchgCqQZJK8a/p1K2/ulR2RTCwVuyqfsGUKatJld2hExN1RTa5
6Fu3bUS99mgd9cdsaLemDPyG2TFMul8OqJvQj0GHvBF3GVXwJ6g6MfrPag/u9nzYcBsfALRwrwkU
FwATRJOWug9g6e/hvS7QdhHpmB+cE/+z8XSWATpuwRZ/Esp0AbfjcuxZGFf9tUSjfG+2sxeqU7ja
D37/HczXJYFVVKmhOtMr/A/qt4lNUphoego9JR/sfLxzPpcUVk4ny2zQzLnuY4DsTh6gB4I2BuBE
3ee+wCWNVY9IylGA9dc+wEbY+RXA8fOR3O97j3+BuGuoWQNNcUC0be4R2Gz+XyA1zzDhf8GRXUo3
IvtrMtQ7wJElYNCLTN1NiGFreIjquNdYmltrZHMpapAubij7HELxkqGKNCtS/pVr4GbBubb0bChS
9ZE+5HsX6gIJX4UW4LC2F9cIDKwAAu0VPudhgiDp5wCol8qNDCVeFGFj7hrrouwLGMz8DozE8d9B
lX0kJvbeO1yYNOYDc4xRItZ4QQafI9F/ZdGY/Dd0EO/dqguzhibOedyWwigoCt0XFswt/RIGW//B
juq/Ai1BKJX9byhnZDQkwsc0PBEIj8ZHgqmrDgH28qiROkh2eGjc+A1gxD/DUv/1wPDnLmDw6JOj
gE0BtUfudO/P+2Juax//i8W69/7AxVo4WQKXUBYEV9SD+WOhdYcc0ryBKth98hUu7BxUYEKxRAHJ
j0FHDyWTpitm4bKbte3V85+P6V+/Oo7p/Hb/gI1S5ORC9kJdR9nKrrlVSKNX5lL3gWm899XPf/cf
vy8k5n1souhoJUFO8XkLsggAZQwa4ogin9ngwFtcWHiPhNj4FeB1Ew5As8QM8MoHv6AXl5abRWXy
EY79vY9+gZIXTkMFYdX9NYGbRG7VvYKxAmb44ULfe9/jws77KU7WOhQIrtUG93vepdE6/v3nj/3e
01+YOObMdWiCDn4KKHxUtSBVXtef7fjhruB/GCz/T/RA9+nCyA2VsaFVNyN6iB8iae5p8iw0+Rsw
gifgPF+FqY8Qefu5Qbr1U+90yTjFZhGCXxxrF03Wz+V5A1gDl3ic4W0+MMN3Pgm/MHTpQgBEJz1j
B69CChKlEm3rWpDo+Oc3eO/3L8ycVIphABmeeQbdzgX2rY+6D8LqOx+cn//7P6wPE5YqNGMbn7zl
0QO0Dsf5RDDkQZN4StBR+vMLvGPjlyROPKq7em3j6CTrkOwBehIJJl/RMq5fJjP04PpPST98tJf3
3jtd2Drk9JIuAlXgycdYCZCir79USA/HqZo/QxiDS3xh5KZqQB4yjbjEURUXHtaY12p6+/NhnS3h
3yzkwsAZytpgSJrp2mUj6CbW0kb8lwjixyUTRwqVQLR4rtUnZSnwMhc2D7yKt5720/WSKYU5KB2K
QH1EfPDO1b3kdgKKstoy66dry7F+bNBcK5X8cPX+PW9yyebkatcuLG3cNYZO6JP37S+Mep/Oh+Vq
OaMrqr8CGXlMeXfoxk8VT2COvDB3OroYSLUIzS2uJmzjgzAFMIOPZI/Ov/Ivnz+9MHb0lLIuqFa8
0rbcVQ5EaqJD5mBSc4uqFBqRH+5//msij/e4sH29Dk6JBO9x5g5y2IEGeYHb6dlcnUXxVtQ9qQ9e
/3yp37sH5//+Dz/DMM0mwRBO17TxLwa7JeXkP0dIjhe5MHgMh5s0bjp3zVewsURufFMx9gr+/OTv
eJP0wtYFYVUAELe7link4IAnKiobimKtPtzHfO8vXBi8oFOWBZPxN5ScU4YWjFzegT8obdFN+fNL
vOOA0wsbJxb+ynQgTzUZqAl5qjEY1Tgq6u5S/TmGEJJdMjmxNlBQ+k3xV2CIHIizMqToZP75Fd65
Qf+HxQlgtB7wTnutKXtmYTsWmFl/igQAT35h0hK4OaZobK+XusGSB8++xh/nPO9830v2pn6p2jkO
OKKfgmgZ1q4rYAv6Jldy/RRbLp7/wpQNSKGdMd5eCyXTsq8w6j4nUp87+QvbbWzQYQikpmtRQ2cP
nffX4OMl+vcO58J2OQQ/Gc0gjerQQTCxqnZnkToIk5vD557+wn6Xmv//03e8+dXDVxR1/GEB9t6l
vDTdMx6n6mq40GxVN6BBerUyox+c+3tHc2G0Z404pzbMwqoYca1eMM4TcG2f5GIl2SVvk0m7bqg8
LqbY1LMlg7+qBv01DFP7uTzpkrWJAJFrF67sNdnOwmoMmMbh/Ik/9WUvaZvAPRRgpUYit3DiB0Md
XGC8YD9w++982UvhxJFlaRsw1fyGdA3gHTW5t31lPvnk5y/+j2gIOD3bzi3iU9/j8oMTEATsOaB+
9PnPJ/POzbmUTiQc/JOU+fik634s9Jkn3ntQNa2+/vW5v3BhthTDmHTsTHwim6VtAdL4xRQyAUsB
AEoQWi3+/Gfe+woXxuuVFyCwWqKTk4A6AWz0+l8s9r734xfGywGpIR3GtwLTYKKugGzCogqmnVhl
+PPTh+df+pdcLrmw4JFxM09zhAG1rOvHdTAyb8G/e1Yu2Gyt0FBujkorXmCfzWD+hHhv5uUD9/HO
613yOiVy5amEiqYAXNpOy2njbdtg/Qxt7d9/fr93UtVLcic+B2Ng6xQHmISpulJJ8GuMh69Js7EC
u3XfdRx9wNb+Tv5ySfI0K2hV9UAgAj3hOCnqqVP5hLHOFdHJDQGg4oMze8dw6EXyLcgomQtDB1TF
GU1oOnWtePgCGVi///OZvfdVLkyfztUcrpHCX0CkGAoH3ukSAPFPMZ2RjJ7/7D88C/jBJ79iwUXk
o8AmUwOUyY6M4afmIvj5C7PH8iEQ+xPF04txfTG18+XUuo/O5r3Tv7B2wCHBCrkm+PVMu9u6xooL
6f3div7N7nOnf2HyLbSjFpGBCiKHhlE87gz2gqdHbB5hmf2DwPHeS1zYvA4wmmhaAJhySdlVEmI+
CG0VtVujKPhcWL3kfJrsxNPQTPgTFYjtju1GzJNR2Lv78yG98waXYokdxQI0wXSiBknYTCH6E4CX
PwqS31sI+NKf/8Y7ZnDJ/KR4sHEsBKV1PoXT91Xa4LYWQAl97tcvzNj18zgFdMSvo1Xzy7VBcohF
xz95Pudz+4eN9QD8AjXG8evA0ad5VyNBsFoCgiBQRISfPKELS64WTNmwbYPdgGRV603gWPIQbxCj
/dwRXViyFRrYnnTgeIkQcDIOhF+u6wS4jM/9fvS/D4n/P86upDlunFn+IkaAGwhee5W6LVuW97kg
POMeLiAJghtI/vqX1LvIGKP5BS86dIQAYimgUJWV2bOGael72ETtQI/pxNRuKY1duRBs+8cw5Kny
UUWCSmJAv1JwExAtPiNsuUmWHroUhg3HrULRK4nw8X7l/QQ8pTxAB2uN6NViXybZkwhROV02Nb49
UFB4TAj4q7KkeVwutBXPwzI9JsXTiERgDfwyNk/dzICuuxBE4jPQiJsW1yR5QnSKZMpfDqBohluZ
cQZWYlDSrHy9bYJM8yWNdLrE5b9SUaLgAgV6u6J3ACNOASS4PwJbF6YN9y0E//yQ/yomMM5FLs9P
0STzcwAg/TYLM6URfQUYdN8TWJjXFs+174eo5BjzFU/FtsKG/apsAuOu12AT+YS9K4seNVWzE69M
j8Wz8wzr9UEZiYqaHq0v/moZtk9JG1x7B1ELPVfnkrrbXueeYcdJN/dxl7ye1KAWBy5qTM+0BSx+
2zIbhgza/YIIMuEq88AZ9o7kBWpUolSewnaNPN6yk0zqJ+Z1jiuqXoPwDJdBz4O/CApxdnPbbRKP
h6oM+/0ojYJ8YGwp+NxRiY0KGKFAVSav65f7k2TZSib5U6IjCMUHhP8C8cRnnaPgBcW+5RY9R3y8
YcuVGOYwA0gS94ADH4skgNPtPNTXr7mkS0N/eGO96sS9uY1B7NsNsqoDMFtnDzKddmVffSXQOCiU
9+3+BNm6WCbuTRcsiTRoDFOMAeh5deiT+BlsX91PIFe9o1ZOuIXaDnNl2HTQDgzsLxP6IX4qDoie
kCNQA2vK87Z1NowaFASuDtRyZLQNICKTQ/tjvTD93J8lW/OGKasl6x0ix3bxAM+e9hDiS3+gKlLz
lTPJ1r5hy94EkHpbF/j8IoeBVbUujqIHVOD+51vs2ASVAU3YAjAzBYhVNfQZQEHxpRR15x8BhJ2y
bcediSvLOHxc1E7oi56C9qcAr1K7b9pqWtmotjFEv29UkYKjibWo6MlA0/VOt/13T2fOyQk3URii
tNKwZpF3SCDMpYcKLpQFAwU77R1w8jxuWwLjUoaYIk0LhCpeiSmZRNaLh/17fwRD2LYOlq311pDj
ehwqvMAvCIsAqTtD7wNoa5DU5zSdPt3vw7JNiWHEWEweo4JjuJQAhYLmKEJ1P5jitjVumLAUnU+b
ahouCacvoAIgiO2sacnZNo9hv6xPkfvIR35qax/MW3XBzhnJX8IchOb3v95yjpqChhNqQdPe9dBD
pk+QL3ynEG72QsQq0vDlfhfLnfjf2wBUnb+vsKTD7PgtSqwAEs8eGk98oEn9riqH40ILoZro1Mzb
8iLMBJCFIH9TjpehL1fmx6Zjn1FAc7o/jj/vImbKE0YlqKUguwc5xwRlSoe4AM2XEuPKpfznpWax
YcaonkYoFQxjKISmWbVDxfQDhdeyC/01XdTlxPnTOpim3Hft3EGmIUW9NAppguHBIcVJCfECIrjH
vA2P9+fJNhLDotuwzr1OaozEGZGVDXMQ7AkV0D2IMDYJHyD3Z1h0VVZDHWjp/JrYUl5eQ2Whc9Qa
ENg2AsOkVVl7MmjmRbiznMmRV7o9p0PrvGjQ/dyfJNtmMiwbGES/HFHyjsWoQ3IM4wHpwbT0VnaT
zeaMi7ks2iol3ojmlQv8gAfe3yz7mJD0AYWqIagTUdwNnohNYzHxY71qCpF0HjpLPBp8AVphOqFm
d41Q2rJvTbAYrssMFFeD8ysYR2cH6sb+BHyUOutEfyFp4z27eMvdH4mtK+OyDiFuGpI5xsKjPoZ8
eeXn75J0PKC01dsPg5IgT9H1iqHYejNM3qfQxZmKRR92nvKHYEr+SqkA40z+MnpgKiP1ptgkMwFl
aTJ0Wkslkh2R5AZppAGI8I1hQ2YCychUjin+oPUONLj7eOb13g3WnnJ/vp/Yf6QACx5EXeikkHuk
ICXrSsD4ghSiQkgEKGgyCNQu3V97i0WaADJQHwQBSDmTW9JD3zcVOK3AFuUgC7itfcPis7FlSrSB
exFp/kF5IOCGfs6aJKPlxDIBY2BW8dsmT9IbonD8XPdljvQWo6dY6WiblZuwsYyg/AfsocNFa9Ze
OEvn97VGBvD+7FgGYKLGuBM4KOsY0xsom4Y92F7Cw1RDsaUJ12RPLEfifyBiivS+P+GkQoov/Fbl
/p7L4f3sDz9jFX3uwuqrWwa3+6Ox7CUTMDZH3hKoockNFDLqESdu9kn6VbriUNlaX+bwjcsMBraa
o/wUFqzqjKgEHDHJXMe7mTsx3RSuZ9HS95s+wFZLQS0zkAuqs6+6A83qiJLLbaZggsPgng1tnUwT
lAPneR8UHWJBFEHLbZPv/f7palAMHMcIayMr0J91FGefnATl3Pdbt21Uw4xZETlgmfJAeIdkdfEO
nGBAOcrIRwGzSxfCmW3dGBd4n4NTMw2q/NZC/HSfaXHiYYwS4NHdFlBnJjKM5LFOZNVVt//XSAKL
1hGVtNXh/vdb9qgJDSOgGoWr2ec31UCZCjXjSOa3qJzf1rpxTzOXgADTJ9UNbBQF6lj96SOQbtWK
o29ZYhMc1qYg2fJy6V5KkniHJXbFoUo86n4tLGO51ExomCd83XQJE7du5mzXIEhzbWhwpdwdnmOQ
FK9FKW0DMYyYghCpDpRwL0mLTYRiVeg4zqDAb/QahtTWg+GHB67SiI455NJ7U3VEifv8kPj+JYxB
tXF/qW09GNbsyAF8GFFR3GTOn7oYXK8gavsX0iLl8X4Htp1qGPREQT0D+kx5w6NF/iy7yVfnaEKB
/Ur7tgEYlgwKJRYm0Ea+lRwiEJmEnaF+kYN4RJXbHDwTNAZebBBZji34OqU8z2PDj/9DVsNf1vIP
70YTMSbcovFmGowXCcCzPPkSCfp8V/gByqd2iUD9wAV8unp+QdEC6GR2eljYLH0QljcgzHUzsBkf
3aRrRQhSIlaX+KcsS6D7M4DMXv0celHP70Pkz5EtRyk4AJ+0JN8T8B6grLwoQ78+uLFXOj+yGZxW
Xl84LzlRlfgO7rfORVUP3MH07Alw2AJXA6a1kIEK2Y1DsiuhB1R/Xihu+nhXNh0oQ7smjtyV4Jhl
65hot6mfxiKeG/eSlcULHYHWbiv9ZdO2NMFuYDweYzm14tY6MRgrgiEABVmepzRdiVtZ9mW4/P7m
hu+zvAUPjKxuWdGH+yx2vWewlU+7Trbhyr60dWGcP6AghxC5U7mQsOjpcfLDhafKDeonbI6NiU8W
GkdQ2IEDPZnIcJtZyEEaz7+ChDJbOX1sK2ycPuANHagMQSzW9xo8s8AzViPK4e4vsW16jJNnodMn
1VC6r2kS5aOyi4KZL4/ytSfHa8LrT6ZrnD0+OPJICW4aMGxiE31UWfxM0pGc8qJ7UkkG/CeM5eAr
8HgMYQ2ePzUnjyBHmEEHl36oSoyXDA6ocUEs4hb04A/hS1sM08UNIci8aRZMTBxIWWeGjTjcRkjl
7OoRPMdeOiRQCkizFWSCZaJNUBynfjNIpy9vAeoFwH1BdzmBqnTkI5y9bRCGQzK609jUUNi7FX6Z
gC8eZ48zp/QytNFaFxanwcTBsRKaA04h5a0fivEaJtU1dDx2jcCeBaEKwCHuj8Sy4wPjWGDA2kUy
gfeMkMEzX56p4LreGCkyoXDgdKmhnzIMNxBUoH4mLKEm720TXCXMRMIFTRcMQ0z6Gxht6n3QoZAx
zyvQDbJt51lgnAag31AOYby/1b72gVAY3xeQAd1PVb/xHR8YRwIvA5CTKw+OLQqJvzhV5H2LyxTn
vxMUADPdX2JL3CkwTgUmULIN0Rh5ExypU8ohDJlOJb0gpw3aMNp9ikdQqd3vy7KdTFxc4LCeJK4q
b2PQsGsN7B3Zw8WCaMO29pfX/ptbjA9JGHoQGbk1E1Q6wZaYjv/Mee2v1EhZTg4TE0ea2M+hv1Ld
Rte/pikvTlUV/0o93JP3v9/WwWLtb74/8GQFCHBR3UTGfwUxxM3oABLuzaEIUxExG0gABeu2vOUs
rM4h+CEekwF6GPc/37a8y+9vPt+FKomAgFd5AxlRBKLOoTqOUEU53G99yRD94fp69UjftN5yKDmA
6XG6MKJxedXAzgNfWTagfMtfwB74OMyfwRe98rK3jcWw7ilF+XFfdc0tA7H2rs6yv6rW/3x/JLa2
DbtuSSTA1IBlDqvqJfLFL0ajX/ebtu0gw5oz5kMqHkR6twiCHa/AUFq27rkYVssfLT2Y4DhENZAi
bLLmVkK+ANzjSGEPTQaK8unn/SFYrjYTGpdI1UxwCJsbGbIPaR+8hLp7DwbRb064SSmPMBMex5iE
Kk/mqZsfQUXcAzkR3hrhxnvNFEBEAhWyDuPc3zzX875REU8f52RSn+5Pj23+l9/fmMGIetAgTkJ1
ywadHcCu9zWOAohW8WQNhmIxNBMXB6yUW9W4DW5O6jzgjvteFO0DfJenvu0f5lD+Gv3uf8BnWazB
M1z2ea5rOnFocokoHz/MNeqgdirTdbriWNvaNyyZgutolFOvbjJu62OL+3MvXIetHNm21g1bBu9v
PbMmkTgnwFAYYJ8KULyjJGbj1xsGDe0A8LrxvLpJXDUeaMp2oQQn2P29ZPl4ExqnoF4KEYtuumTF
orWTOV9VA6rR+41bNqqJigMR2JwjEVjdZpAEQ4HFQe2OLv5B0D1Y6cH2+Yaf3bWVFBC7UrdRdPKB
z+KlgVbDtgvAxMUlixyAVANexCOqEfo4rs5ODrWh+5Nj+3TDivGAHAnIx9QNenHV32NexcXO7xFY
39b80u2bQ0LnNCd501Q3CFx86dOiv7Zu7mwLdJgouAlqSZHvjd0NNd3eLuqFPMdd42ycGe/3T4fu
Z5dMaaRukxvedBdA6W0NQGNxdV+rwN7MinLUFEFQUd3ALP2jD+rLkgJvyfAxkvWzcLKVnWPrxjBZ
Atr/DvewuoE2OdnTNPgmiu47oQ3w5GL4CHGv46ZVNhFxau7DcYCuU7YDPe8v6CuCwrIeNNgdt7Vv
uNMsRaTSAS3ySfigRWVhR05+BgbAba0b1uuVTR9HU1TfEIom16YtyieZBu5hW+uGKz1miuiwD4sb
vOi63Q20h/4TybttQDtmkqz1IoKsAmQ8bqwFIeJTSTRtr9BeER+3fb9hwXyGNGUteXQCQWp7pDLt
z+ukH5YdakLgNJ2HsXUn70orsAhlxYmDgyMTzd80cve1JudtYzBMOXcLCS0gp70VWQTudh2jTnov
p4Ucd1sHxuXLAsiKyUpBLWkKbqKLfiGyvJaWtFCXMBMMJ6NhmL0QXx8O8q/OC8nfIo+gKNahFpCF
4XzNIdZyps7PQUtx8vPkry2DikyEnFuMkHEJ4eDFkeOdOGSUHvum/3K/8T8716Co/v10lSH0LuKS
ilsmAX4cQTO8A4kemHgS8sGN8zWOlD/f/ZGJjltESAcRZbjeShlA+S+4KShqHMBL760sva0Hw74d
CM2OHZQCbyVUNvN9BFrPSzy7TreL8rpfyXtb6oMjk1stn+aw8pMAJboDBB+dc101Lfsy9kzS78Cq
1uI09Hgozt9qVUDfbIeoHPcK+Dl1Ay7lpI4QJH4ZHdCqr1FN2cZtnAvemAjIjyATANk0CnWh+Imw
vt07w9rBZtsh/u87BAz64MeHFMxNgKKFfYlaAGT5PgILQfY9SZBD52Kq9Of729E2GuOEUI4OgEuT
04W3YIJKQM8NaT5wNdHq6/0Olmn5b9Agis0TYhqpDzEVvPRI4e7zbEiOLijf7jdumyrjoi/BK7Eo
iLVIy/vuwuMMks0DsPWjOAglXXLo4sT7+35floGYsDqGME0VjzjqFAH0SeUptpfcll6C2Mbva15B
gqWN/aG7OU3XgukDmlDlCboQrXPc9vXGXa9KlXuTW2Gda+C6NddfKOiPV46CP99mUGD6/euRA2Rj
QaFfqif6OLnlXroDrk36WaXR8wiZpZV+LJvVRM4BkuuGNTgvT4tswgnMqd2eBCNFliL9dX+abD0s
i//GQUUBiM8TGcanUur3ygVFUtvmn6sxX3va23aRYdwTsAZDrAYX5OryazujSmPzazIyMXMoL8Eh
GOHrk7pj59Jt2/dhuRrPt326YckCsORJjmy6gnGteQevWr4gOdmuuCoWUzYhc8Khue7GOT6Juqoh
35H58NyDFJjusQTCtF87Mix71cTNlTLG4ybsJlDGdByaX57uPug4SL+1NKZqN/kTRBVSL5/+ub+j
LOMykXSUs0nxHpStCaQUriVNIRRV5w7/i5SDD/p9Wq9sXcvymIA6JQkITBLfvXp4inCq533VQbfg
/ihsjRsW3lI3AOFAF1xZ67g7uPJfeRM9b2t7scU3Nkf1CInTyeWnibjeA5jC8zOkSn7eb9xi0CZw
TiQZydKS1pdgqHokn/zZueqqgc6WX0Tl7X4nttkxjRqC1GOMvNZJzC7k3DNkuaB1tDb3tiF4v8/P
1OrerYGgg/psCZVUN7xOcOxO4G9/2fb5hmFzyDFo3tY8A7sdnCxEYvMh/zaqsG/XuIJsVmBe1FkW
1NXQk2upNPQqwjw7IhU7LMpVfOePUAHfNBQTRQfaNu4XncdOrAF1iJqL/hSm8dqT1rISJooOFPxu
5Dd8usrc+zdLQO1BaHAsRoBn7n++rYPl0HpjChB+7HikcsjAI2K6h6Tai+bwLTd7YyaWLnP8Go5k
GVx54+izN6AqPWnWIL22r19+f/P1dQcx+T73GYTToxGlDhVkOosKpFx02JgPj+higm/6cFrwlBY1
1Ft2YAt/HrRAsS9Y+1bm37JNqWHIHIJ8IANQybnU7DkZgCSFI8OC/AgxtdP9JbacFdSwZhSKN1D4
6ZwTy1CNDunSBrJZsQ/RtW3tG8Yc4K0DVcmmf6cgeHWArvQLgM9rDpjl8qSGGfPEyWrETft3EE2v
n6gE3twrlo2EAoMEpI9QA4020hnCbfl9qYmX8ThNJxS/pQX8pBFgLiDImr83zZMJoyNhJyBXVKN1
IPPZow/Gm/3YJ2uc3RZbMLFoDAxAkOYooWiXjdMJgsHQSfO68D3YINrjthEYd7JX1LnfNYF/pV6L
o3uEVkw1rz1IbN9v2DLNeN/lJeEnCC904okGqm+OTFeF+56MGmqS98dg68Yw54BPIYkgJHVRqYJA
EgBAmiW7OqhX4gd/zqRFJhqNcp4mUDfBKmtVQzPFBbY96Kaffd78rXXwskxYDWIIoINWYs+vBBB/
ePCGhoEDpwNdjzqZrx6HWi/QlXkzdJCm45CcdHgGGW6W+FC6g2jP9E/ZzhCea/sJvOsyDCH0Bj2z
gnzqXQgd3XweheFxKLpx+kBid5a/4GdAPkz0i4ss6w5EAeUcVxyU9kqNh6LQafE0NHTYRj4RhcZp
UjoKsReRcry4sIMplN0PMJo1hg7b6hvHiYQ0ou/NUXbuiZKIT/ZRgLLsA+jh3QK4YjDL/Ht/m1kO
XRPUxqEeCGkgxzn1MvrcJvRxEUO537TlSDTBbMDkhS6D6s+ZQXzm2EIcB3HcSB50DmBi2eCR5Mt5
rTrbNg7DP0h8PB8oNO1OqivoGRJh8nNcKL3NDzQhbZnLWTgmsXOaJFQFyxjXhrNKym9ZaxPIFsRd
5vU6xL03QO3Ji+SPV35d1a7llmxzYxwluplrqAZhjcusCw8qx/sxSIKV+lDbKhuOAVTVurSbI+e0
1G8i/vcu0QHK14sf3CkPYz6sHB62STLODpVCxnJ04RwQYLb3QUbf0SXXvFAf3d+ttkky7DlzRga9
5LS6wu2YDqIE1ytHjOZ+47avN8xZNC3B2aqdU9vxX7qKXSg7+n9B13ZbtgFFPL97BIwSiNMOERQy
Wwhscw3vFWitlavC8vUmp5tupqR2k9I5cYHAvBjGj4kzI9swyhWEt2XuTfCahkAvSk3i8soXHp/A
gQxv2Yu1p4OtdcMbYG04gMpHlVcmgaVlCbjkkyn/fH9ll0b+cKf9B7UmHKfwobZ10v74ZQmNEYeB
oTk8LNoX97uwff/y+xvHPosST/lJJM69D67XnaBhnH2pQ6GDjdNvmLBmKcjQtC6vBKqFO9JWwW6p
8tn29YbhisgjALkM5RU6NvJMso4cUxSJbWvcMNoeSX6mSA3huQwlXH8nTQjJ3MTZlu0ymdxY2rg+
hFrLa9Dk+XtoFDuPIQqhD5u+3QSrqZC1bRlBlVfF4NkNyqJ5505DsgkBHJlINZTl5TPz/fJKUc22
713E5CcURx5dspqFtBwLJlItaLmewtGvzq2LbVNGELLQUIztIGq8uz9FFh/VRKvpsK0z1LgtF5f8
CjKg5AHoDgZxdkgZAIEc7dw0ah/8nsZ7t2nWikEsN5q3jPeNvUHtPOzaYZR46rpngtsMapqnRQTE
gXvkAJJxf3AWszahbLKYuc7lLM8oU6b7kszTEefgj22NGybNZUKqyEWRFfQ2P/W1p/cNHddiAbYv
N0wa0tfIw40uFNAnhPKYG/2C8Ow2eFBkkrqRBMfb5M3ltZST3E9QWj/6Lvt1f1psW9a4hz2ZZI6j
YdEZz+Sup7h/vciPdiEqZFfM2tKFiVtrNTSQvIhJ8MUgBpCIuob8Y/8JRMdrRSKW/WmC12iVFgWd
YnmmYEYhAUwBoqML/jEQ+pDqjelJk9kNZBng+yjlfCk7OEQ8xblB+LTt2WEi2EoFEXTlifnSBvRF
Vlm3c3iyxsZl2Z8mq5tAFGnGw7Y+654/QTJY7vxuI6FL5C6dvj0dvDRMOzgSZ5pCawOML1/TeTXK
aftyw2zbvgHjN6gfH3WMOth+AjFCIehaAZPFV3ENu6VlBwFVFmePnNXvFN72/VB9FTV7cCO1jTQx
MnFsrKpG4bq6PkND9qse4enKGZqtUbZNFCh6hcS8mX8RVi4pkwCLW+QfyJKRbzbvHBO1BvFhDlho
rK5e3fYnQWpIz6rh0/3DxzL9Jn9bCTnubMqj5qJ7IpMzz1p4czxtS109NlXSt82jE9Zdv8KsY9lL
pkgojYdZdoBjXHoxTt4DzjqGMJgQvnu8Px5bB8s436wEgIRwfseoRgSn6neEQmYWqMLP2xo3LuEJ
9Ig8mz3soxlcOmLG4bAVYx+ZeqBQ82WKqrK56hEiTBMRL+VSy7Ltyw0bDqCVxFForq4yZsEpSdzk
a+MNxcrFbttEpg1rjxW1MzdXqeGgTAQPPpRjxqTcx8u7ftsQDLc6SCBGPTbQORdw2s/lCLGlsuzW
6swt95cJXhNMcJQh19njckQsPOct/ZwVzeOU+LeGrMVP/7w7Icn4++5M/BClDk3TXNsJGwjSzcmH
ululkP7zLU//g1WbZR4OTdrgVYNaeYEKvnKpQUUU9fv9JbB1sEzeG+MKhg67FOmza9A5Hnx3kdAz
adLkV5qOxeO2PgwDDjqw/+KeyR6DmScHydIPC32EovnL/fb/vNDURKixoKj6OBvhQQztkwYobqeJ
fwEV0nEo46cuWYsN2ZZ6+f3NXE1B5CVISTVXHih61EHHP3QFgP0rBm1bCsOgvSYCIVLcN1cSyGfw
THa7doy/DiniCPfnyfb9hk1neL3xLK6aq2Jw1ivURDVxPp+3NW7YsuxlG43cx1k3AAoqOGDAIPLI
3TWEk+3jDZcaqfCwGfy8vYrcqasd9dLs1M0KYMdN32+CyyAs1GvB+/mSSaSLVFS8sCmbVuqt/3ya
UhNcVkYQu3I7WBkZwxeuI5BLho9R8Q+y8GtvWMvuMfU9VcZFNnVuc/Vm+VUiRfsuC/Fy9fVqtsti
ZibGjNWum8Re2Fx7IBVQq9x/WlInF+V7ENWp4ncIkGzz7qgJMxNtNgLRNsCiW5IDX9zshIMs/NZ3
ATU52qgqXKqHVp2pbPLuXGVJ8O8IQqy1WKBtwQ1bFqCX6SH9PV+mEIgR4g/f+8b7Juf4lfV52441
zBloe+iRdn76yF8ZhTpveBzKZk2/3mJvzLBnSIZ1ANzP6aMuouKcBIE++N0avtu2lQxj1qIeRay9
9LGc/G8lBLJ2cIkf2rL73vfYtLOIV8JTlo5MrFnSyQ6GkeZPyGh9TaLgOo3krMfhC/hvN9fvURNi
BspbUGyxWp29pYispOTD+la1DWH5/c2twyNfNlPYtBdBPap3oKdlzl6PeXf0Gpol7yUY/K+RN7tr
EueWk8TkamsdoVvcqdmjzJxs3k9a+fmxn932vZxI720KSwETaQzLEQ2oS7oWTNwgSgICrX2uCdlG
AERN0BnKLLo2qrX7uJQMvjrd/4NmusU0TLa2FpWhTQjBIkiQFggJc+rU0z7Ns24lHmxbAMOwA5c1
UwzaiUfQ3aiD10ZkR1MiD0yyNeEW26YyrJvogTQZad1H3uW/srCFqEQ7FzNIjut2H1YaAvZulDfH
+yeVbUCGuVMZO7kztN6jHhc/f4GD9RqcqHkAAq77XVjWxISdlSUU/ITu3EeWOkHyAhGoKj5not2I
GqIm8qz0PNUxBaYkRp3sylEEcQ5nvq1empranoqGAWjFs/SRLtHIQELfOHbWsoKWy8iEnNGSuwWv
OL1m4Zw84R0HSa8EgcjSqei7rkHIftsaLMv/5qQinSxAV1WkeGi5DXmSdKI3MUFZ+cu29pe1f9M+
y7s5B86zvugmfuIKXCkx2K0O2xo3bmxH5NVIxjl4bFpU0R4mBUjkLm666Of99l+jX//N4NH/wM7g
P5F+xBIHNSCqEE9wwVKTtIflZSoBgski6N8ICL7scaJ/DsJm3DHiXwcS+SvPbds+MIy+7Wcvn5t4
uuioh/IX4XuNOkya+rcQN9b9Ydrs0DT13AMDmFT+I+vC4SMYlcLxwRFe42zzpE1I2kQhmV35YXf1
mgphrRboK5TdTtxRAVic2ej3wzHX8VxufBeYKDWcwHMOOWfUhzeAZFBfefvI4183zZaJUaNqbHTQ
tuG1T9wPIkWQMZTIoWxrfNkGb8xlkqlXaZB1Xf3Buw2sFzshi0/b2jZMvaeiipupCR8h0AEW4hh1
IH6MwNz91i0b9T/SoJw4A4i3kkewcTUQreEsPiLLVD/lekjV4+bdaoLTJqgIiDj1wkfalvJhGlNP
PFQdIfH5/kAs1mAi0VxHKNfnEAjdIZw8vE/LqoMeW76tPp/+BxtGmoSPS7aw0KRuviD7UMqPg+O7
jty4h0xzhhqoIAkPr8pxmdx5oFxl+xx+yTYRMAjJ/r5JOTRM8r70nYcyz1H7AQHN3ZDHvzZNv4kM
a/t8ItQFNebu9aTlAcDovtiWIaCm3qdqva4uEq+/9rV+L2SWf09RYfdt26cbxgvcp07yGCKHu0Rn
4tBHSbtz521pW2pCwcAJ6KNeLw4fk95JDlwgpFiQcu3xa9n1wfL7m4NHj6xVJSj2Hwj4C7odr8Pq
p9cBHLttavzfm59VFbq0azA1s2hQrbTQA86SbEP4UZPTjNSOags3Q/ONJMFxRPr8HBZbnSST0EzG
fSG4ks4DqBTn9+ChDXaIb0Qr8DXb1Bv2KkaJmddNAp1ExEKDJZ2RFtCOuT/zy+n+BxfGRH+RSbOh
4fh2ElcyOLDGn8iei1yd0lWmcFsf7PfVzdgYtpoXGnwjda6/z1kETAGrnKdYyW23rgkD82KhHTWD
KQ05Q9DhvMLaIVOzLTNPfcN0JS9dxlMfzbcZnDw+yyuUJgmEAOQK1snyejPBYApscRF8YXotS/cM
8aT9JEMCzm32NCfw7PKuX8kO2DoyLFn4nROyQoUPRIXXxWFki6M6VFe3qw7rbpDlvjdpzfpJCqga
xOqSxFCE8obTAmybovlDHmz0tHzjTT35tJ2meowREBgBIMI7JU12jtPq033TsBieb/jWCI8o1XZC
XxE1rne6h1nn6VoJnW0ZDKuWOShOUGqrr0qwE7JYbQ5YqqCfg5o9NSNASpvGYCLFpjCdaNz57Rmc
PyNKDFEYttnVMoFiU6RlF0Io4RyUOo93U4Y407GbxVqVp2UBTJTYFKCsNEza8EEUebObgJz4N0QA
c9t1bCLEErdJIE4TqYvs0Hqrgyvx4a3fn3fL8ppAMKGgV51kFfSwAy9+gIbcS8JBG73oA0ZtcOni
OlvpyXK4mliwvhkgTOLk+hqQ+hlRcXYQGqiJVExqJddnWwbjcvamofWhqNOdVVe/mwo4FnOjNsak
TcXPUjiQeJ7d6FG18bPXd+pxdkS/cqja5saw4EW/w6V1Sh4Zh0+EYo9cZ7uq7TL5zg+Dut52Q3uG
LfO8DGWe1pigMLwJESaHFD9sc41MUBjL5KLdrjggWnSqDx6HhPWD55eaf7m/VS3La2LCRDnxISq6
8CHLnIHtAyf6GDLH2bjAJhZMgvguL7wgfEimGfnDOvXKp8JFonLb1xs381SGYdLQpLl4syihzYQQ
S+jB07jfumUDmXAw3hdZOdU0ynavKh6o3hjljjaBd607MtYrS2y5K01cWNYpBD481DOREEUtQYhC
UkpnvssZxCTceSNyjpoMZ+DFg2KZysWFOn2IiurswySqrfvU+93J431ZkZCDtVkIpcs9aWoaf/GH
0vHWkum2jWpYM2PKAT4vQZUqBaXPjg364yuN9/2ltrVuGLFuUSNfdwl9oNA+5+eKt+kZAit0TeHL
spVMfFhWYGs6fkYfkhD+XB/ggKBN+TWaUS2yaQQmSCxb9OJmt8c2Qm5S9LN/AJfzmja25UIzIWGK
pn0yZDl9dRvBNzdA3Zt20FtVRfM3mB7maO9MZF5Lfb+mhf/wLjEVP3WMKCODrO+Drqam3ClUsRW7
cRwo1BFinVYHYK3nj3ldM7abEhUG3U7ngT46NTb42a/YpD9GzRj8W6nQUwd8JWDG4TxOP5RbEfGe
o4L0RwKHyAdR6qzgIE1e+Ckru1IeRZ3H/AFFMPl3L6OseiG1T/+WoL+sTgG4s34gcJK956pKx52b
uX4PJUOv658dsPT/oLqLhv0s+ZTv+pT68Q5AGdI+DXMqk6OWAMywHaUVDekuCSsvOSjaiQxPxjpt
oChSAGUMNHzmAFj5gLEE6Yepi3vhoyRb92BapyhGjtSR5WNZfQ7mXsWfKWGI4ehSRdm+DGbW7j1o
nylsMKjL7vs2Q5wHP/BiB5674RmUffi5FMR/mQWkR55R4gjPrVIi7z8rd/DZ+0D4gA65tOfjh2lG
ddmPqHKi7ABQMnj0vWrs/H3EqvFvmYHiVFeZ+pamLEkvuqQaEsJh1RR7jzvgRBtAvV/uS2fo+8PM
0izroVZNxZciAuXYvmcs9Y4FSV22j4Iy6FYKU2zmtvz+JmDBxQw6kIjSBw6K/WcOLhvejeJSh2ui
bbYOlnPkTQeQmusbwlr6kGGs+xY+DD0w0DV34/9xdi3LcuLK9ouIEEIImNa7XN7Hj7bbbU8Id/c5
AgSIlxDw9XfhO9mWrSKC2Y49kAqlMpVKrVyrMNlpn0dbmReDKGPnd4bfVlGDuB2HU7NSkOwb3ArY
ygdLIVOlvkqgcI6Go+RieLAv8yJWrE5ZoGUxhfwmtfxkIi7YIQorcgqirtvKsR0R2wYDzoMH0p84
4jdGxJc8Bwoz9NiWvPfvzRvaGEDJVLbgsNHX3OPll7xi3gsFAvdrmLRkY4v+/tgPbSAgLbOilouJ
boYnt3RYgylNQuYfMvAjhn3Zervy0zBZY/qrrZqORQ1+UBLdpATPTOxFy6Pmmygx10pZGZgq1TjF
Sxjd4hDNKH0HkFuu8vQ8UKgAPd+qa6Ho18MgtNGAUOVLQJKOKRibPsceNefezAP5RjoccitH+oQ+
mEsmg4L8/XzG3++tMLG8O27TMuLIv/5/ydbmdpZtsQC4xra8GnXgxASBCKEVTEhwogyUGJlpt8rv
LnvYfj2yOOxTId4QY2R7YLzv/ppTps9JCE3o58vjmsNy7xaKykr0GT6Bc4ChlErBVIH7LeBWuyDo
eIP4ec+2SzsU7djFt7lHTZXjVYe+88AWl22giBxGsLGBguhMF8OU3PpO/UNmtI1GBh0Hz5fHNfi6
j1853OwpHk49wcU/8ZXJDnkbyvAku2kaPuybwXJpXYk8yCN09v9Ig03GPnoc9al9g1seTVK+5kFL
fAO5dZkfW45euWMBANzGg69j99hQQOANWRd6BD9epd6fdC1mrzA6UITuq2qHNhYQjRh9wiD6ff1R
OdICpVSAY4bD7qJ/aIu2ak2SEkQqBv0e0MgGt2l7UBRT7DOB5cQxmjC58al5zE3/ohNUdRDCh9Pz
wV3rb3lv2kKara9986hK/k1NzXicBY62oJNiS5XPcbbZxHMgsCUNXi6Se76uDpHmg0lU+m4W9anI
NuGrDj+zoYBcQ+csgsjjvcJ14cChxnb0wCmwzwY2AhAFtJpqX+mrjlbCa4HRo1K932UDm1iux5Xf
G8FlckftLjikGiq5Vc39Uwl60o3f7zCzDfpTomhl1sQ+eLQz1pqj5nhiK65FrCkrLp3Hxi29UJcd
1l/wKt4RrVroemP7H3IwVB8g1aHe1nhk2KjxuD5knfbV8HlQTqg4zuoNxOJ7gOeq9iLQ5XAqInRI
PjeH6wusM9ksftMmC4vv0Frn5x+tlwnln/YNbjtzogY0w3jZCzrAwxe5pMmHpliGXfCcMLK8mQJm
xrKkRDTVAyTQKZo8TpG3xbzjWhjrHKYKJRfcWdn9B0muCri4jRnfyIAdg9sIv7VXN02mJMgPMw//
y6DCeC7BaHfatew2vC9Hp0jcdz27a6QQL72KwUQ59GCm3De8dQTHEyVghfjx42nwBS3+7bGuTL/P
eW2AH0ma2aRZ0qAuDgrhuaz0YY56em5aPV/2fYDltT26/EeAZRpET0wBmeXqgHLdn88Hd/isTSmH
/Jl24PBp7jRs3kB33P9TxrO+jnyFpO6bwvJZoXIqQRLU3MHGTk4oPiQHboruOJVISZ9P4TjGbICf
EQSM5QNr7r0P6hhN0u4EebT02xB24XHIKu/j83lcjmD5cEWjuUcjXnOXbfPepOBwLILNbNRlCsuF
pYK+rKBFc1criYlqceeQCtxvXbJTCTm0IXxmKFsZTYWAyiM07/T6ujWYcd9VwIbrKT+YI6Sg4o0s
vfrIQ3VDgXPnIf8LXC/RURdRCj8Dkea7WOoEwmRLvu8JM7QVTon0ZzFI+BijIGiauf5j7jZbahy7
xlY3rUAy5HVqwO5MCP/CEjr8b6zMUOyLn79A9vJiyXLpE8SGVVOzBAHrQDcLLK4fb3kv6YOSRr3G
6KpGVSItvfDajNBW2+VRNkyPqyoEKD2Y8wNh/v8EUCEfR7/iG9mbIy7YKD0W+Rw60F55X9EaElwZ
KTaP6OKXbb4J1/pYXisqgbJK3Xb3agoNQBq4oWbS6zZs66io2Bi9tlQ5qA5M/pKjifPSjj0/58gX
DyzhzRFYgeEE3F74MsabAFDH9/wC3IsKz+QLK++yVP9QIH7PyYjm4OfWdtjDxu2lwaLNUDXYTFU7
hMdYIz6IGr1+VTL8EWjccJ7P4/qIdf5XmSgkAri3LPA4zWpoVvU0DaOD7pZpo1K35g6/KXTZID5Q
+MZRSUn+Ai358M76aA3X71OW/aGV8D6O+U51+dAG9IllLBUBfeMdaUDxotJJfYbMBN2HOwltmdLU
4w26tIISnIBBDDRlk7/tzBa1suNAs+F8Jh2aCsRH5V1NS3A3Vcff50nYf6JUbRGnuwxtHcjoBDKs
yUl5j738Xatw42hKn1727SLLtZW36IDXfnlHf6p6C80s+WYU+1BLoQ3om0u+oFRq9M0QFAxaHX4C
cn4rpXaEDZvOrQqTIiekHa8cTX4Q177LkT2krz9AgPnuDd6hlFud2Q4j24i+tAjw4FhqfZsXTb+0
ACeWa2KRfUV/tvff54ZwzWG5c9r2iLBjp4FNMJe0yYZPQx2/j8rNc8KxjWxUXyygogS1LHkXZGpv
vATNQpuiyeX5z3eNvv7/VTTCM964DMYb73zI+lMF8dPruBIE7hvdOqAVWDZBZR3pe65Q/mBj25wp
IH07R6c//3aV8KntwhkdiSgBVgH4GLexlK51sZxXJ0EjhsHkuHuARjkvsS6rqPfzZXEcNb8wuzVN
Y8ZpyO/zwqr0YcKkLFMg1CbgB46686QiR7GUm0me40iwEXxoIeoH0CWa65pqKMHfriyBfVS976CN
Mwz6j+ef5VgzG8uX5yz1eRLpG/WKerioAECRa2KIFn89n8CxbjaYDyTsfhNLAoOjtfPzj2ciDh3x
8zyF5L6gDX3fxrJhfZrHBWmQ2YATBMqVyDPaUwLg/c7R10jyyuWQDfeMLKm+6Ul7DEBpcK6ilJbN
G2ZwRCQbzWfyusdT/DTe26IBXD31xvkMmt3p5hNQgj23hGsOy7EBZk0zyov5/iP3ky0KpoAy/Nur
fuelygb1oVSa6T6YxisrBg9v/1O51KcwIn670wyWh/cjp9VYl+Ntlvxbu3Khdjs5dUMbzaeaVIwk
jgbU0wr67kfi3dL2paAp2TCAw9dsSJ8GOaDoimW84+5WHMwADkIgmPOdo69n96stqrIuBhwmxO83
IvvWd6D/XkPF873j+ulW0QtPTkUchOF0/wFPn0EOfIzaMdiFNEXLx88/HQ25RZzFvr5x34fEsGrZ
cgA+VPy578dbzkvSpTZsyapbzJbvuk6GY6aznVvSBvGZRTZBmfTTXUrzF+XKHPCqvNE97oidNnBP
LHXVlygg3HpvBUL7ReodGJnLc9CADzscxpZvOJYjNtg8by04LkKZS8D2ozR/CJHk/4mzfjoE7U4K
yNCmeYMyTe9V0Ge45xPoqoF3vw4DSMb2mdhKrWcdTXEbNNO9ndYXIUjPngsP5bTnozvsYGP4dCJF
j9LfeNdl+bGlPDoIgJuu6dS+hND33sDOOHzMxvGlIZ4i6txb7hxkkCeBLpZzUjQbJXdHOmHj+FI2
ZSyE8sOtHdHlKak+ziN5B6qLa5yKdxOoNJ4vlesjLFfWWQ4hwb6c0BqNXjciGGJcu/V45hrccmRR
NmW05MJ/kBzAg2jmB0hVbxnZNfj6/1fxs8UrqB9knr5VK3oNnNjkGI793/uWxTp7ezCLtZqw8S5q
dLpdIUme+o9QABS98bbu+vX051+f4006i0xo7nFTLctRkEKHJ5Q2u400zjW+dfKiCWbwx3I28F68
9Ilq+qybvZcCG9FFQSETjqnG6SKg3yIa2V9Cb/Py+nvvZTaki9SQrch6au4kU+1V9XP8AkIcsH75
aXHKgk0Bht8vEfsF1zVGed+S0aADGZB0TbU4RHyrfev3ARqMgD/bV+k6Cmrwwd97JsiDjjp/qwfc
KLtlZ2kIFb+fp6Btpn3qEVzuC8g9maggp9rM3/c4ALOhXHLw0wClMDx3azQBLFCuh9AQJS8hMX6z
pUzhsrTtwouGnMM4mDsabt/xLH6/9rjRqv7TI1uyTC4jW44MqhO0mTOJrTqu+moadUACpZSNHG7N
1X6tA6Jy/7MJCBRHigbcJygBhmcQoUB7EIF6ii4oR31aaHpconpXoGa2lKjpO9PMrdH3WE7lW6lQ
PzBmDnaObp3H2Euq6k023XUDEhS81skLOFG2UOIOZ7BBXCTI+84LpuGu4jg5rlSK4C4YjmEefXq+
W10TWLl0PwDii/65/o4+2fK9KCXkWrqSQ79g2GJSdOxVm+TNeN2kZkPEi/LENyHRdYAbSHJrdGSu
Q97qy/MvcU2z/v/VqdaDClL7cIM7ASXXXRU+/7PnOj7lBbDvjUIX0EaOtHb5/2br2uCuigVpmIU4
gCTwvtGj1cXyH9KMU3JAHaMojwpcS96hiqv0rKJEFx+8dEKd+/lXuuxlOT7jssuVaM29qtduIAlV
97Sp/qzbqt7wTNcMlt+LIFcRtLLxwClY+SmegOUwddWcR5mCwvD5V7hsZXk/DRpKzYgYb1RVn9JU
/6GgTXzp2/glw91u40scEcxmg0PKl4IXQ413NKbot+BVGsfD0nTtviIAsyFgDCRzM4MC7z3lUOyq
glaAAX/rHupYol+RXymw65np71UHake1jNn1Rx4I0UvxsoCR8bklHNa2IWC4dE0BJSGsHaNiCV05
2Z2lFxenEJ3TGyHSNYd9omdzpsNl6e95Mqq3NEvezz40zbaVLlwTWK4vc452mIQC49Fr8S3lSX0N
x7g8jhyA/Ofr5DLHOvWr6MLAt+Ip8IzdoWWWn9N40JeqAVgC3JjB0dBpH3KR2RxwbUFUMuV9DxaZ
wTv2VR+f9diX964BGfPzT3EcvTYTnPTCNmobPdyreKTHdljKU8pwuvNJL8eo5/es7cQ5Wf/1fEKH
H0aWt6su8mqWlP2dBej+oxH9QvNxq8nDZRg7XccLxCBJbe5i1WdRpioPnMEwIvfNORxbcd73EdY5
r9lgUtqsJS20L51yAhKqUBRbYCjHV9g4MVqOjVfPVN9ylM1eaBP3N/Q66bMPUen3Aa6Dn55/hcP2
NmIsniaVy0TPD9PPB12rx6pUKcbxc93qo6/kR3SAvX8+lcPqNjvcLD2ajeGAo3gQX1ANnI9B6O1D
bjAbPIaXiWVCb1l/F52sDwKiyIcx2QkPZ9xy9lzJoEzVjBp1LaJLO0fhdel2Xr+BXfw5lJCCBOXY
5ohWpC7LQ7vW7vO1RWLfulvnt8nTIs1RPL7PnPX/SUMfb69THt72jW75ctU0fjeZ9XYTzzBri4Wv
V9Go56M7Ajm3nBmUw6yvsgILLwAJqQq8CKQNuNWnOfv3+QyuXWm5cZ62xCvEsjxS0EnLhSyHaaUh
eT644+fbILFZjVU0ZjMWB+sfQnap7M5VibatMgP39vM5HB9gY8V4SFNfp/7047UsXSGNnu993Te2
dVDPCkgJ0mbjXTZIy2LTcVAtRP/sG9w6pGMT5F4j6XgnEa4yXTQt51mSrQDqWhbLZUW6dGKeWyz9
j9ZpNDpnkCLcUmt0jb7+/9Xpj8DPSJG3891kUGuEUGB0mNvgv88XxhH7Q8thUaZEBU6t+Hhq2uJI
c7+4znXvHVvChy/oQd3X9cJ+QYzl1BdxbDARtFME6DT76BZMOxHmzIaMqU4JkFxhSyKutdDobumX
bc0ml2tZftvPVQT6oBq/HWQC/ByPAWSh4gy7P6qTXZVFZkPGKoBg0H+1GkIpfzjRqEPkKVADf25n
xyfY+DDaVH2NvGG+t230qQKxDNgsk+xY95t8so6bqQ0SU83k42EPhd0+Ed8oE+p72tV+f9JpGYOT
DUIGN6CWowUN09OCTpIk2JKyd32b5dyEgY03Fd181XjJPxITB8fZK8bTGG729Dh80EaOsXpIvU7S
HK9+Y/Ytp6JCtzwW8blxXKNbHh4TUhdDucwAIPjpCRLb2XAO4oEu5+fjO5zchospry9jWfvzFdyB
7+Imv60M9HwEc+CcbmmEu+agP0epOVZhE3gtVihNABBHY9LXGHnLBybHD2OKP55/ynoa/Kb+YZPB
tRSEvHWfzNe8iaIDa8j3eQy8F8Wq+k1T4NrVwEM35nLkq8xyewmZsCQBP8gV1AzvVtLZ9T1HoDSo
InZeNVGGYavd3TGVDSvTve/PXsDna9/KM/X8dy10Y1bmdZ2Hn9aG5aHbh/dmNsiMmRyUAHM4X9MY
3jIXQ37qCrOxZA5XtGFltO3lnEE/b8WHpsGxT4OBXioRdafJF43ZuNM7/MXmixNBMvbQB/LesrgU
F6i6/RfZ+D5sIvsFVFYsy8KgZ/u2DfF6jbP8L9ChbBE9OrZvYHl6WoMBG+xVQXYgIG5j4adcA7Ou
2/uKUFymbKN5xuGMNj0cDeXYNzqABpHCI1tchQ81sEeu8ZLh+elGhcs1ieXxtJNz5/Ue9mgL6Y98
+myUOckmfLvtFi5DWyn5DIr1KQyVf20D/o3nuKZEAQAXz0OJa69a7q2YD0CW6vxrXNXo3CB50oGY
F+/P4TH0kmwfVhd8ZD8HRh4i7REKSMscgo+04p+WZsvbHLvJRpWxouX11AbDrS+mE5Py0/rYzJK/
y6T6GtFxw6cdRrChZejgaGo1jd2tGvEm2RpQ66wMus+N4MgabDwZZAd804ML4CYrc6GQn+0X/pFL
eckLXALy8UMV1w9vGS/7plv3wqtcWqSVJ0TfUGCyZgDAVtBfquhRBd7XeVrerdG2QeSN9j7I2Ygz
OQ26i1NV3KiPzrs0z/6NaLF1Y3VZxkreeTSbKWh8hKomCT6mqYjeeeAx2fBv1+iWf2sNQnc2V9UL
0JcfqB+NfyXlyP56bogf4JrfHOS2mqgY0142XVa9tNK/0nBVDJ/wWvyjTSKGOVhWfIp79EegFNWd
TDwcJ93/Pc0TvU3j5mOyIwbYaDRJ6eJFSI5epIzEZ5prekxrH3jcpg42ICGOKWw4GproBElF6r2V
1TAeW7PWuGNw1g8kKs7PF9MRiW2OuRnCHTxRvHyBWGp/QAM4ipxNB4kYBHtxWqIU/DD7Zloj0Wv/
iZKk41EmXnKl/6b9Mn9F3XA+1ZX4Npl5/vp8Fkdcs4FqbR+iw8ErKnxPfWrleNYh3gPiCc0zQ4iC
ycjFPukWZlPQsTDMdZYk8q3wl+xTnqIH1CwmOGVN/u/zj3GkdjZyDTytUxF7UwWdNVq8xAQEV+iX
KoNLXRr+TYyt+tANQfjwIjJu1Wlce84KDEZo1MlYLN9W2dhfpVcUaISvwhNEQPduays6iIE3UT1Q
8YIKJQGOBzxrMfKLQ0L3Pt3YUDbhoRiXebl8qSQKWmA4VsceHfdXFFuKDZ4Sl+dYOQAdmDSkCvE8
XA7xVcjojpoTKuxdkZ6bmn96vgUc5vgF2BY2KWlICuv3Mrm0wdL/LTL2JiwAL3k+g8NjbFCbnkiZ
JH5TvhCK6keeePoMGHK+xgL/CDBUEJzrotHxxjHqOBpsmNtcdJNPwET2UgUTUMdcSfCRjX7H4+vz
73HYxean472I8au5fBH57OGWimfZiic0O3alSt4ExPe3aneulVtt9iqisalLlh6u8gLKAMwCqLmY
PvV4bQOJYFAELz6hHt0FPWS2ummsiqQVQwqCwpxCDwAMP8Gx9OXH52vm2mWW07eVnPyhyNGbJ0Pk
s61CO0yspu9Nt1MggxHL6aei5OjylNUNFPL3sVcT0sFo60Xb9futZL+a4ggEJjVWx/jqPZWNQKWN
fWzY5mnv2raWt+ciLCGKEYIySKBrFUiG8RhUZAvc+/s9G9gAOBn1flaCKuImu+zbKlmosvEihxFC
0VtdW7//gMDGvvWdENKrogYmzlL/u55Hj5+aIZL7nrYCG/8GdZUoneOgvPGRf/OZag6yyD4/35+u
9Vn//8rT8mkCaRBIKG6U6DPl400W+bu4jm+KxrfnU/zQmv41q4Qew89zSJzniuKcfSuhvgeiZpCl
5c3bNCzkAXn/dOjQRJfp7qUA5Rjws1tEBr/fuoHNZ0aXugnEsDKP5pB2/rQS8qimiT4mlP33+Ze5
LG85d1w0gMAUbXmbS7PeV0DE25T76P0DGw8HKh6F18AEPx8Jd3FHopXcFnzDvp9u+TUAmtHoFT8W
J13ytxCFDa812ceEEdhMZiJfMj1Bqwekrxy9yRqKJQCRQTojm1qzkfU6Ft8GwkH8FfcP6C1ifVoo
Uf24IfjYRbvWx5Y6laWfFVBdw+h8WFF8Evzi2916jq1pA+Diqs+mmFCEDAGY2AGAnuWo8rE/NmZT
Cczh2bbOKfG9rqohoYNbNS0/Go1SUxF+KgCuLMotrJDLBpZnQ1JnMNLL8B2VXOYDMkKcneMWcNy1
Suusr2JTLzuaUcQ7fEHTm0Nc4vxn6wPJQNHH8tzOrjksF64gkbKgYQtzcC7BsrGk/4JlNj3pJOSX
51O4Fsk6n9vey/NStJhCLlH4QC8svzcAwOzKygIb04YWhhF97Yl3ZXX5Kaf0GEfpn0qG9wYguudf
4Fok64juC1V2sSnxBX0FfEJei/EMNrXwVMRzeto1h41uY30ShEPDahhCpNE/VcaC9go5zdCcwE9s
2n32ttFttOddHfEMn5JyxL0+0X/FoP/9TwjU7kZgcqyWTXNW+o3qvDInFz8Lb8Goj11bn/xsC6zl
2E42xVkZmFRD9pVcWt7faI/CmBcH0YYVXIOv3/TK5eKK4bUrkFiemEGKSORgNi3ybF+fXvALlo3Q
zGcUS0OVQhl/8NCnhy6ynT/e8mU28FbWcp4vOh4PUzdcVSY3KqIum1o+nJZdmPZQXMkOlOGJS1Hy
Py1HkI6JvNvYNq6lt05kD4qTASCWy6UW7Wlh5Ai17Y1f7xra8l9dSaB0IKt2qQJ5mab+PrfD+bnb
Ok4ZG6ZWBUMad92yXAI1Xb3lbd+XZ53Xh3rc99ttfBrAabQzFYwa8v6S+9G1jbbItBzLYuPRWM5l
oYJ2uRQpsJv0a8K3lI1+VEN+k/LaaLSRDpmIWxhzKi7JGUTnB3CHvykO4uSFR7ORWDs2pQ1KC1OQ
CCVEL5c0GT6GxvsYBuEl8LqNgp/LtOuyvYoFSZwCcuJ1y4VM6joRcwX995usrw6yqzbu3q4vsDy2
GSaaZr1aLpwH7OSBTvHYTGCDriXb6o3/fSkh4JbntmWVsDZLMIWCpjXLi/wMbc/03AdxfwYK+ZtP
S7HxwufaUJYLQxwuy6oQe3XM5zMfW4DZt6KDyxiWC7MxVpCTbJZLC/bs8zKl5bWJ8BxGOy89TCJV
G/7s+AQbsIYHGJL784IYunyWwXhOlNzYrQm2zW9cwoapMXCajbxcD3i1iOKhqNJfczAuHSHCJt4J
KH6ole4VEtHvsjKQGwgexw6zuc5UzqOYZB5mJRBPRA3Rf8cBgTkv/pZ+omOD2XRnQzyDFTca5ws6
ZVFpFf6p7ppDTaKzqdhHkAJsZC4uy6xf+Mod02wUWcqEf5FF0Rx6IZbrWOBN7nkcd42+/v/V6INk
pUByh9NnGr/Og/nC+z+ej+zYuTaYDVeyCvS3ISwQKvVX60UXf8KrVRZ8qrJqgy7PNYft5HqIcZtl
kOLuxLH2igvkDw8Jm7/USb6RZrsWyPLtOCmMX7XZclGpuJI4+DBk4YbPufao5dukGqSmgmMHic8l
AccreRPlGxHW8bNtBBttZpRQizXfVTU6QHll5rOPF93ntv39M0rwC4CtDmU1ziW9rvgl8Cl/TPPx
RrvhDwBY3gWavSkac3o+lcPENpItgiwaBQXdfAlymR7aCp1Ci3/OTHIuafi/53O4Fmud+5UToGck
6zDijAKhyv+BkmtHDzNSp32pjI1XA2VngTJnRy4gl/0uQqgRLENgNjaRIwzZ5GZJV4ZhPEfzBdSL
PjTRWfFxLvqvg8TNOffkeMDjY7lzU1nHNqsqCFUnGbmkQ+eRQ6W8OH+ziHLoNvaVwyNstjPuiayM
R+lfQP7mv1Hr43zcifzsh0G1EZZctrb8GZ16QcEnQi4oInkHCFvF11GZrQTQNbrl0rnoZxWnC1Zo
bNIzXfLpO+jPwj937VMbmCbrce5DQkrclU3svcTpVCKpAVf38+Edq2+D0XJQbyRhiqWpCIp3bZPW
V5FE/mFMN3era4p1F7/ytDnzpgZSLOQioW4BVctPUJ38o253VjdtLBrafUByEvS4Z7Yxfc+Ris3H
ehw2ey4d5rXhaJpXc4D7CM403hvTvulBipTeoZ4Z7aN7CGxMGkfjMxjFKTZQgG6sGdyI94WD+OS5
hdeA9ptczIaiGdDLVUaPGB3A4x5H/+X/fawV9cEfUZ96Po1rmaxj2RSqqaB+CytL8n3lW4LqVL7v
umwrlRoaJ7jiY5NKdFgelQ+FqSjX08borv1p+W8fG1OZqsLoJRCTwpefRIaEq2t2Mg4ENgJtab2s
4l3uX5YGz6ZjWXrnjgbZ+fnKO36/DUJrZdVBcIrj7mZw6tMYTSGMrheeudnHxBfYCLS8r4ocAH9y
yWlC7qyY+u9hR1W2sUUde8fGoKkgCMGe6cUPmszJn0p1Y3vw+yB5/3yBXMOvC/cqAAHgNpimKJNH
rxP/O2VaQNdse3jX+q/TvhqeeHkLpGoRPZhvuH4zkEHXl0JTMl0GnwLHuu8rgp+n0Ry8RUlooocm
DdUXELNBTa2vOd0oAbg+w3JglLgoo0ERP+TMP66SmcdK5e2lY22zkbm7ZrCOYTKMSTrLdq0IriX+
GpRg7ZDze1B1e6ewfBlIZB1HYRY/BBEZSOzQqhMGsT6Dy3BfL3Bgw8mqoQPNVhM0t9lHI0fRvMll
9/e4sMdUbKXajg1rw8mMjLMynaDMXMmC/sF4BObisgHwbtdOsiVLOUj9SF3l8SPvAIlkeCEKS8E3
7k4OI9vQMdp2BRTiSXBJ8To6VzG5U63/M9V5tK/wYgPGzIR2+6pm5pGGkIOISxRlKfbS+fnaOE7L
X8BiXm4mf/KDi2YNdEQRS1u/OoHF62WQKt134th8ZwT9/OgtjXHicNDJk7QK/+zGjv6nLnZ2ewU2
0VnfmnJIch1cVtnkH8cxcMMb4dpR3bFhYfnAlB5LMz7mAuD52ANRj57iC5qilyvxeX43Yx+/mGL8
0PXxv/vsYjm2KedGIcWgF2hSNIe80vTMmolcTFdn1zAqIrFhG4fv2VAxPqD66ZVxcDFS/SMZhKCh
uLNVoHQNvt6tXx0VsRJsGMJseoA2V3YfeyhcCXEIJBgxNtzPNYOVbOcRC7I0k9ODjRqi8XPa8OVY
zt2WpInDvW1cWB+WWnbSLNe+UgqdH6DsoZm6NPjjuaFdE6z/f7VEJJFyNGEaPSCvJC4zRYLKZgWS
U6/Z4opxTbGu3aspaNID7xmp4EIy3ULDDNiUco6QnFXzRiXSZQX7rIZcjUwlgWh57MG0qHwm5FH6
ZVf/b98qWYf1TMapSNAGedEBnqj6FLeFWLbqkXWb8o2uVbJOa4EWT79CcwNO6wKi0KOsLoAzf8lw
Gp33fYTl0zSLAk563ExEzFANpgtDYuaJMOUHHy1X3ka4+r0xqA0LU01ULEQisWG81l/TCrV6H/0a
3/d8BLURYUBGTl2BmPFo4+atwZv8h7nrwsNS+lu0nr83BLUhYSpCRafq4uiRFvxbP0JEKFVSHpYA
ONnn3/D7Q4/ajGg905x1HaIpYebDqrN8WpFzUWk+ZBP98nwOlxXWr3vldLkpErQWlPEDIIb0Zpbe
e0RLbDaSgjW8/XrJpTb+y/cGsJVRnKiEN91haigkggmnp7oP8AwX18kxQ962sW9dn2J5N+OE4pmp
mh4QZZ0K9LsO7QjGnJlPO3es5d3pKOsuJqV5yLwLm2OMx/NHkQKoujG+a0dZrs2gyjqGUvx/qq9w
dr/4S/gtWXbiPHEn/NnYKir8iFTrhZfR7yJe/HcpxNPfP99Jjl9vg8Hw8InLf4RySTxXb1PtzWeZ
BNPZi5ty5wzWMS2SwYsFlPcuQefhMp1P5oTK4R+pUMnGKefYQjYoTPA4ZRSqwRc9h9+qMAsOxVjH
G/vTtUCrm79yNc7LYS4XFj0EBYL1CPlgVaL/u9Dm0OllCHd+wzr9q2naZYrBs7SslUmEwCPPIe/X
lTt5nqmtcTm3GvS2bQSJSHBThQdDhzY/gfUQ8z3fRy4bWG6Mh68qZ1UXXvsxyYdzVXuq+idpSMC3
QAeOuBpbfgxNgSye8xmRuxygj1rzt/PC3/e5Fx+8Itl1m6M2JiwNEp6M3YRlwdN3eewTVMcyvHue
nq+SazNZriwnD8Uwudaf2watrHMPEdNKSAS8lcNg1xw2HkygQQc1sRRaoyvgJm3n8tRHc3nz2k3a
fIcpbCwYFArnEaJt83Ue/Hd5V37slYYQUPCIo25rQzmWygaDaYGeHBml46NHM9tJDNAB/SGZOno7
meepDQgzjfIki3ryEBUvv7KW+ePBgyz4PkV2Glk+rcYcoD+/BK8hBWvQYa6HKX+3aNJuvVE6Dupo
dcZXQYMIPTDSNbgx9uiUA+8fGM6CTN1aHuhzEdDy1pB4/Ov5vlrj9W+yApvrTKHtq4g7Qx4tj4OP
cYP2Px0gSpEUEttCT/ygoAZxDPxhXy0ZZGY/f55KDVry5g63Fzn07wlaTzEPuhz6rN6pC4+H0J/n
AL0+GNKZFz50BroFdDanp0GO0UY4cRnI9ne/itRQJPxBWqY+A3n9By8wuFjv9XMCxops3Inapzag
jDXh1KJdDXNNIPf4zGukpre09wEUQoCM+336rdTGleU0oBIcnfyBzuPiMJu6v4YC/GrPd5njHLGh
ZfMojRlijz9WsQZKGv6mq/DC+HxwR0yxwWVkCjKIvyv+MMHAzrhrdyA1H8hlDHY2MVMbWmbypinD
cQHbcrS+8OqwYsUhYt3WJ7jWx3J5Ni3+glOQP3Lcv9AaV3n3LhA7MyluneLU+z/OrmVLThzIfhHn
CAECtplZpO0sv6rd7ceG011tC/ESIASIr5+LZxZltZXMYZsLkXpEKBRx4961KVYfYs+yFeDFXPqo
qd8l4yj7nQK4awcsk6YlqGGCQUdZnkf1jZdyejWngr6NaroHXHKtkGXRkAxgOeE1u6HTDVIHfUWM
uJR+khxKvFNm2bQqNNixmorcWDWVr5plQZoxFLp8OxUJ20tqOiZho8k0kzHcrGA3aUR6qjr4i3g6
SC9FbUSZKaG+VaDJ9aZmOn+nUN8E6CdPyaGEDbWhY3kERqmGe9NNpAqgTTkDbWd2k8qOI2TDxtZp
NnPacXQcQ8n1pKBefKYm+AYRp2UnFnd9Yfv9xbWaRH7BSvTL3sK5qC6MQmwy327UoAmSQwVeyC7/
+gmIhYPvuNHV1uej3qoO3H+RFMeorqmNHNOQ0QVhjYpuYkmSSz4N6k/TFOZhRspgJ8p0HVDLkE2k
oc6bV+jKAOGBVGuANztkbu/7adfglgmH/TA2NRHzTbGx6k9SJ6U+l/1UH6r+0cgyYcREtRbNitVX
MnrTe/N6joKDbaXURo6RdAmStgujWx946tQgv/EQxNWevrljbWzkGECB4IWbkuhGkdR7a9JRPCZR
+HRo4W2smKgHEiwJx8JsmDRiVP04xfMe9YrDrsLtOfHCrvjazwuV7XboNVrDesL5LUWd/ewv7UHH
aUPFQGFboFWYISSW4l9agUdpZbv99a4J2FY7pHmHVBLNwgoqtNzUMsuHgCBFNhzMr9rkZiGN2ikd
t26nPq7+pImcy/M6GbL3rHJEpDZATIlQqnooQKHUQQcbzUNvZaHrryYY/xhIEUN4q2x23KjrpFpW
LPMhBtUYCW8U/g/NT/NKg9ex6ELxcOy0WmbcDM2k84autyacEWWBBz323gRestsh5piBDRfrkzAY
l3wIb7kXxwp3jR+xcw0R1I+HJmDjxapQmbrkhCD3KdJPkMnU/yKI0OmOG3UcV5u+zK+FiIAsIbdV
KYgm8+ZJ9mN+ou1yqNeT2mixHhLDielG/6abdPoC5QZ2ipZY7PUhu5Z/m9cLf9G3dZjQyF8RabW6
v/AOYNlLBybk5tglZmPFNlmOsWy66BYCpWFisPKM6mCDJLWhYiJgUS1VjsMDkzqhFbBEE+A0ffTT
+pgSPB5evy6QLHg6jGD9QIJBrd0JGCKwIk6sCPxjFvYfrFg+BlXsTf4tUcjNSySgT21w9Dlmq2OG
6PqIClOHNz1tjCiLVz/6QV+f/h/PSYcJ2GCxnidRG9c+PlHk8kO+rvmVeCixtjHvdg6R6xNbvuTF
KZUJZeD4rWhmBGh+zAm5lIVeqkoK8aUQtBUHN8PGjbGiZWEfTcstqcORv2sYkKwn3HZtupPhcaT1
bORYIvwEndUC+bCcfxNRxx7CZF6+jd2AXHdbVT/uez1HIolaZp2gU6YPQhTIkiA/hyBKmw0Yzatw
+vizUEZBJL22e43Wrt2xrmxW+01aRXF4U37SndFLw//62Wy91oT/eX8+DjdFrUczK8awhBIOkFgj
5CWaQuQPJbgg7g/u+v+WiXMyM2ggeebGPT4+VB0gFGlpzMU/WjmmNndZswBKbMBmcQOsC52r6VKd
WQxuxWUGbO3+LFxLZN3UOuQR93S83ngwy48G0d8zepaPQRCoDSKjoVfXwGiut7mNk9dJEombnPKv
Q4KZ3P//jl2wMWQ0gQRCLxY/4wYvQjP2yfknNqde8Da8/wnHEtk4srwIEGnP5XrrGxnGjxApYvrj
CJ2fg+GYjSUjUKJvyKD9LMThDL0gzICzUztPfofrsHFkIjI+pXUyX004iYswxFx6A55RAbLRW9Dk
x3SmwWHwq7NtapQTx4T4WQ69GPQ2dMKc/dQM3+9vgmufLVOmkjSGVSn2OWdPZIM5Ttj6s7eLvHLt
smXOzGsKsvrY5TCA9EVl4vn9BtT469jftyLuflRh2tU4pgCQqywndZ9NfP0bQNFoJ/nl+v+WIYu2
XpkH4psMO2xOfWyS29RX644NOG4GGy5mAOgeQB2b30Ll/zAs+j7X0F4t9bscbLsnRYM3owAb86HF
sknGQJMGbcViNbfOX3v/ks5r0ZpTGOs+Br5Bx2gPvf8hh23Y9GKcySYFoch2qKCoUzVexmpwQ9Z8
+mOhu1gy19ptX38RhqgQeGOgpPObDKcvpHoG91TygHzrheUs8xVscWl2la0dr0iy2c+Lj/Ujz4fG
qPla9eVwol7719aGMvsB3vPNOUUv2/2lc9ijTTFm8ibQXc1yfiJeS29hGdGHdA3m1ymdhp1D5zjS
xLJ500KQiOYtzRC+vc4Dlr8uwG24k+92DW7ZO3Sn83BFsvJGDE3eNn09tWA6SooP99fn9+BRSiyD
5/WqcxqNWJ+edW80Ut0PZCimU9NSfqrYdAEbIOht0+nmERQ77n/UdZ4tH8DgJZWYcjBh90hdJsD5
iagU2by219ZHLuH+V36/9f5/gWZdGesppBlqM6a9jPH6XYNL/kRi2sU71/rvd8e34Waz4AOZ18UA
/eyrP2VcmdegHhmPEdqCf/lXKzHTqhaRt+YmeZTi9Rc3fvXgQaz32PvVt6FmIt8u9Do0Nx1Br++s
EwG6l6SJy+f7e+BaH8vM8dxopnhqg9tPmi6oeFNAwto98vvfnyPfhpn1yB63spDBjbOWZ3rx60vC
kUIQIarKMfd/3J+E6yBZ9k0HpWviI2nHl7Y9Q1jjGYXy/hKQg/Bw3yYc472uKAp/wS3XoJEt0Sg8
kVZl9/++aw8sE9dtM/dD4fm3Jm/Wd3Moqh81Nf2hOgRIL6wjqiOg/dcSf31rMAB2/rKmkLa4/9cd
K29jy0y7hujxL4KbLPO3DVMgPoeSybkM+mO0rajh/fr3+yGVfoO0XLZ9gW//vJuib0uCZp77U3Cs
/n+gZXHshTEV8N8Qrn80DcL9vkYscmz0zTJeXKMVX9YiaEt4UnT7Qa2m0qeA7yLXXP/dst4eYsNV
mqb0hn5LsDSLWHzxaacP1VB8G1FG0UC7CH+hma5SZG9o3MTk7PUVtDvvL87v7zY/seyW40rWSd2l
OPjTuyYIPpvWcGBM0IkEoYoQ9DmnplbRyc/jndvUdV7ty7pHaqItyvRmQkbLS6MCSNSteICfpjLe
eym5PmLbcynY7G0KL+i7qAJI8MzxK9H48hJNTb/jM1zfsK2aBEEaDAm79pIDmAVWyoeeMxQwVzCQ
39+d30eAvo0y02vYmqXxacYQxobCD/CkZLjY5IYA8yUmNQUgONgxQ9fXLDufaQtBbmQfM4bR2UQ/
sx50sLwKn9D/sZ6DPNl7YDpOnQ07S2q2oo9Lp8iBRdENnHloq1M43yapnyo0d+lxVP8wDf6tcgp3
gsTN3P+LrPJtHFqfjlCCq9sUCRjNPjTrKCsIuYJKBljZPs8KMpIdo3UcDBuRBoUFqHOAqAx6BDRY
T9z3W3Zi7do/Livf4990TWfzRy+8mqkR5TakoVk/tcvfMa6Bd10SB8MNRN6peDuHTfTx/iF0eDgb
ksbkAKGOJSBZGRbJIx/y6TGMvS/HBre8AVQF0YuzINVQzSp9A94175xzyg+eaMsNVDrxjCI4Z0IY
sE3ntBYfElA6kROo3shTQ0B7eNYeTYPL/em4tt7yCXSmsMoeu6JnCZp7yF6AAWG8xYGRf97/gmM3
bAAaGl6HoSyQPKki1FXQ8Br4fyxjGu/pubrGt5wACCEmOck+vSVR0f2VqLj8gcbgPfFxx/rYwDO6
VNTk8JsQ9wIHwpV7zTOLx/71As3gnS1wTcC67nWTxFOSxHhpkkJdZhVCAACvjx2P7Bp9m9gLs8ul
N1XgNAPRVRfrtxM6miBvAn3tY7ZmS23qGcVKHx0sGUyZkIsUhnqf19WTasc3uf6/dd9Lyso8rZPk
BikN7zOrQmQrhqTWO072Z57zN17W5jNjSdpFYzKDRn7TDaP5+E/C0YsIbehv4GWZL3lC/zDj+IcJ
x4e4kdcV0lhp4qeneuXmtIm2FEX9tC/e4pqv5QFMzMjCuxX/R3LKQGVL5IbIPxi52jA1NJJOusbN
jz596PjSooCUBkx/x305rkkbn5akkx93gsY3FrZNxvT0Ss4GF0oJzYQmGh/0KB+n9RNASHvABcet
YmPWwpyn1YTAPlNFWP7NwuLfPEH0N7N6efTGXcl2h5KLb4PXWJ7OBVnQ9M4QduZaqAtVkIToo+Et
M0BosTT8ZuroE0shrAIRp/I6IUlZgJcbkEmS3XelrslanqJJ+kIBRhpkAAjoWw+9TBA3rfJ5Xfru
Af1A5R7Lu+MQRpbTUB1RYEvp16uhwWcdTfIMIoG9RJFr8O33Fx4JiVuiaJ2DueRn6A6lb3PxICBz
ub9IDo9to9wAOptU2RkYEMB56gr2na99VUN0Zwi/3f+CaxvsEGAJV1+UGl9I+IBu7OSrmRAGlClA
20Uf7tROXPOwHIGHax+o9hUixihKilMIKH+1tM9BEvQ7K+Wah3X3s2SoQ/QXYR6QhpCXZggmCIvm
0HCZ8o+xX+0sl2MiNvAticFC3A3bcmlTIQ0cilfLQB7LOCc7bsdxomzwW9ORIWXDtuWb/xY5gHt4
ZexV+VyjW/k6ma4ozehx2+4xny9Ae/qXrZfv/mFyjW7ZNIVguGjjTcZECAYZqgXAc7DJy2PXvw18
0128VNoA8oMn8tK/QqwN7c1uD7rnOEE2SRqtFdo8pi7MAHqOTsjVgU1WzgAmtx9Qx324v0KOV56N
fetNm4O4vwmzDftvGiUguxg9kUB/rGrv67RLG+iajGXWMqAeOL+273QKgl3TQ8jmP/ulfzvOu1zW
rt22jJrVhSR8nsOM5nn5kPd6PUOt4a/7C+WagGXPWhEOdRwT/uTDm4v2eXsJTy2YAw+yBvo29K1p
ksmIccUaTUmWAyZ+Rt7/ce3i7rxU6p/783Asko1/Y2VP9STDMMPp4he11euBmNpZJNfgljVvPFRr
2egw48PYPcg0+TdR9R5vjWvwbWdeXG0Nelk9PQ1hBsGG/iSK5mt5OLdik6TNbGy053lhtnXBD/l4
BnvDB1QKP/XT8M9hJjDfhr/N66jrJsEx0qSFokht/u5Qrz/mj2z4W5jAlZIiwgFCv9uJ6PDJ3+91
ci2/ZcGUACY7RAQNVDmp0FS8Ii0UtQc9tY16C+cJRO4r5BlOTGB0TZFiQpJ8j4fe4eZs2JsuQq8R
isF6o/kj+OoMGHZBkwaKJehan+Nx9z5z3Mc2+M202st1D6etJSMQgPDIWesBzTBGH8uR2GxpnEGa
C+hkkH+k9adKoovBq+V07ATZeDeNviZoysE7CAK0eL4JJwXEO1icsMFuKMvxnK49fI/nBxeouH9C
Eyh7GMZ0BxzrWv3t9xcuYq56kGROa5D1befjJEXfzNrIx2JevOt99+k4SLYap5l1IETLAphY8mGG
+wdRERiolr8rgFhrn+xA0BzG9h98G1gBphUi0RlKf38pg2CuHgBiuD8H1+CWJcsyMnLpKbx0CySB
xoMbIRdc6v3RXXtg3cJzBBEdCGFgk/OmUbjCygTUKNVam9fDtOmS3/+MaxLWfQyYdRgSFYLdpYvm
c1+CUHQt0n/vD+6Yg41uY14LiflwCbOkMOkj9cT6ce45eDnKg/02vg1vE1Wv/E4vQcZAjnE2oJg+
KZLs2IFjcWxgW1UsdYnEFDjMIBz4oPtGZxNClvuL4xrcvoejoAAVw0aQ5lXq9JMsBsrwfx8b3LJg
dM0bodSElWfy2ggenJbwYKOKbyPZWCPyVC/wPyad6UOlATMznhh2TqTDNdikaIbVqgdzTpBVyuMX
bQx/LWe8vAkw6R/REPbPNO1S0rr2wDJhNlShntBQm+VAOr0jyaqe+g7ig/c3wXX8LRNO676roo1D
rtWw4IqBp6ehiKbnqPAv9z/hmoBlvgQVcOhlwo82IyqMbEJpaQBR+c4EHKPboDYxtUNfLyrIEh8C
btABFGfSel8P/XUbxKZIWFM6kGpLscx/zAVoaEd1kCrWt5Frhg1Bm9MS2hgxWIzB/ElPBTpdjzln
m/2Mlx4gPjPI4fIYuQ/OpXlDthg0LNdDaEXfhqlRyJNEyZrDr03yawI6gXOkdhOsDhOzsWk0rNns
g7syqyR7En79lBcgOSTsAx/LT2m3R4jtOP82PE3EqZpygeOja6zSTxLOpG2ey9o7ppIIBdBfAxVV
Etoi1AoyPpO/1QoOh7iEetGxA2qZLwc9LIVMRZBJMX+ZxcpO/48A12ValuHyNCx4vjCgksYuPPGq
fU76Zk8c+vcLT2wAWjIVQTC0huJSxyOAMDSMQJGsPXnzckyZgtj4M7KoZeAg6UO7JWB854SAfhEU
5d+PLD2x4Wegz4jmoGtrflLBAuCcBC0cfNueJNV2xf63nkJs8JkG9Lpu62krKE5/0Ba6lF31lCOL
0iZ73u0nwebvvrHtzYsYmkhNVuiMrxBRXSTln7gnYvas9VR1P0KeB+U5jvLy2bRlun4wbVBAE5DJ
OonL95X0ob91HtMegpBnMBGZVO8kbH9/7IgNXIPSeSmUN2DmI6iamqifT9AW20MguEYPfp0zj9GD
i45eP+vJALF6qHcvSJwfCreJDVUTMSkJSwGGA2rqE8r/9UMR4HV77MBZtp7ThbDQUIDD8ZqifgQU
n171zmPHZY6WrYPwOzVNiDBylPN86mfwJTUK3IAV2D8vh/6/jVcLWYIHZzr4WQKZiYBH0ZmhzeCQ
IyQ2VE02RSvBtIbqeIsCCws7Ck1rNEAf++vbJfXCUNCMX8w6ksCYb8qbBgqQD5DvFTunZquw/8YM
bUVMiTZebCRaRzQkPkCcEk8fdTm8jVEuGtUpTkHBcH8ajk1OLHtP0hRstxMwFxtUXqL39jIHYjwN
PdvriXVYlw1b2579nezBbUg5Yj0zU3kp1115ANfolu2qoO39fMPXzBqIRz8dLksKyaz7i+Ma3Lqn
G3CzUFBN4wQp+YEHE3kovVy8vj+4w5vbxGd6XEovykEyyCs0qpq+elKgqzoFaBCvO0J3DpJrCpYR
56z2UOfq8RXKwj/DkolbMizHACLExqQZ7U9Q8cYCkWaas5/L3zXjP/cXyPHXbc6zZsQjYamxQHPh
qzMZZPiwGsZ2Dr5rdMt+eU/XUqnRh9ha/1gxaF/5zS7rnGvwbc9fOAe1FJ6ZGjgHEgMBnczgoF9j
NNPcX5jfx8HExpTJ1Q/RIr+kGQURXBWy1ywhKCfT7wkJnzYq4PufcU1i+/3FJBqEYh0NN9eANg1d
ojWxW0ZxuT+44/TbQDKOnilapFOKTLj/3vjNmVb6nVTJq/1WFtf/t6w3Qc0JRKQdlmmd1xgVxhE8
c3XazU/HpmBdvkw0fFgA8sqkQojX1NM7Gq/XLaNc1wfZuUhs2W/lmzz3coOLwCPqnULz/9aZgRLF
ziY7/L8NIRNBPJJWb2aQgH2xx+vzJHL6fclDcrq/TK4vWCAywSCcLqYADYReOwDaibSvD8D+Yo5h
BoiNI5NopUWeq8UHQh2deMoepT9lVCAnmAR7zHiOw8QsiybdALBJhawpni3BuZ/Ev33M9nSRHbf9
fyjMakg8JSPCoLCN3pCoeMWhfHqWEnAoLW9jGX1rTbGTW3Zth2XVFKxNug96lok46Xz0LNG+CkB4
FVHRZihPdf1OKsD1IetmpgkkMj0CH1gt5k8RafYmRcdDK7y9C9S1JbZ9606ufYx9rzqRfkkiWXxG
c9FeFsA1umXddKrLdKIY3SxCnqq0m877yATX2thWXc3tzL0OqGAOXKJAwvbS+FF9rtODfRTExotp
XaxQZoAuGeBT8znxUv9Egdy43Ddqx+rY2LC8GdEoOM2wuaEUH6Qq0zeRRt30/uiOy8FGhDUkHFWu
oJZASHRL8LhNxPRxq7YfNgOb0ywZVg8z4Mg1INsPYiEoPylQhdSgS9pZIoewLrGRXqJYZ6XnIsoo
lM7n1Puq1zhjHYB7m3tK/XMZRU/lGr4ZC4Aguqrd+bBrb7bfX9zbuRm9qpNw6TMI76GlB1Rn0Yl/
72+Na3DLqvM+9Ly6iXAfbS9xMUNZHQjeY8weJLJMetIUiP91S88kDOWvKWm829T25cnbQuP7M3DY
XmQZtkg75UcaLUB1ST6pdChPede+Hmh7rIpKbK6zufTUiPZjcFYVdXPO51qfINzbvLr/9x3Bnw35
kgqVbGDLwmz29Zkb8AiqaWvRoB88glfV/rXq2Gkb+ZUvapWi7btrBf7kV6RAN2u8gK/q/jQcu2Dz
ngFiNA+R18M4qrVXV+nR4hNRAxOPtS7UHoO1aw7Wra2TJW1YvoL8EiwYj4alwwq524bvQWRd42+z
e2FqskgmiSok3OBq2geDkKYSu6gF1+Db7y8HR783mHMQf9NBo0ZI4w/zutt143CxNvLLoC0wp0Xd
XXUYfM7lOr7vkduFWExzKki6V+dx7bJlz2AeC5qRCEDY0+JJCxTJKYA7XkT29I5ca2QZs2I6bodc
oVKuou+qnb5QNe0l11xLZF3Soi/VoCYeQUtJP/COPepAPsLOiuoY7IXYkC8POZ4FzOF+FoHB8zwH
sK6wFsf0sZHC/PX8ME+CiK8AN0USQHPIMKFOtYi+37dfhxuymc5EOyjcbzWCL1Rpn7G9/jnxUWuA
TiB5D1645u0Acp4dl+2Ij23Ws5xDYMjfIny2VlkOTuefMVmyzpn2QUgfFS2Y+/eUIB1n1saCNXIy
ZSAQGTQj+JiaBbw885K+q9EWvJP5ca2dZdhsJSO01+fuCqqs50pXDygcv06q+nlrhAjEMWZ9dCD+
uv+gX2IqpUhrqxB36dZu3PgD35mDw/BsIrRkbYO0ByI7CwGbf8WbmT7H9S6timt0y6xp4XW1R7b4
eEYJbg5RHGtMGO8cJ9folmFDt4LKICrQnx6Z5YGHATuXev3jvmE4BrchYJxHYB5PUcTqS/Z9jtCV
nkbgxLw/uONs2ugvOSXQRFsQfRGvil7JGolDUVTzU1os5c4nHF7PxoDJoho2AQ4AeHRP0xtJZAtO
Z9V36JI8LRDJCMW586PwmH4ysVFhrG1pwRq8fXEryyvB3XNKJsBSQYt2DKgNpOKvhjADSjWptgIq
L1zB3Vp76ccROsTHLMHGhHVC0rErNM26kUwnIwDczadkryfbteOWETPuj2iwR5KpGVf2BksVn0Lg
SrMS+Y3LsUNlXdIGbbVLQ5BiAphn64kP5EUvII+uw3nvueiahWXP8VpWfW0SP5tS8xE8fe9ZPX+S
Qfj1/gxcNmcZNBfa62fUdzJSq/UDMDH8fS2X9uHQ6DYcLGxHTrqtDw/s19U5T1B81MlBRgJ0tPx6
OGUEaL+X45aupJrwWmj4w7Jd1cf++3YFvYghe3/rrZYlMktFM570isPZUZyh+6M7ttUmOIOOYu0p
heLC7KPc3SP+uoRkHi9dtQuIcX1i+/3FBCqRFJ4o0ISGw/lNEbBeE7OuJy9I9+BOjsNjw8LAFt1q
EN50V1lCXaGSwGzFwbj3QnD9f8t+Zb7GPeSZt9AFaZiwUF95CmaaLRV2fw8cwYStlNkPUaQHkPln
/dChbWOJAnOic1210EAIm+8JY8mbla3HWsCILZ4JgRiFkioOVN5DE4gq1NoE9GJO/uY27s/ItWSW
NaOuTxlNMKMuzNVjFMffw4VXWbWdrPtfcGy5DRCrxiqSpEIAUEGt/NxUIBeMFqj23B/d8f9thFjF
WiMWhcxbb3CjgX8xQg5DvE+3RMD9L7j+v2XV0EJYlnBCeNT0K3/NGUAF6CrYKxk6IgAbJaaXfKQ5
Q7QtCl49JCmTfzHN+1NRjP61m8F4dWwW2/q9MO1ua4ZQCCiyeo7STMXznxBvCQ8Ovi3di8GbgeX9
4G/5vVL/I4t2Oi/Fbi+ua/0tozbo6l0gV4CXeRDxc1Vi9Ei0xy4zGxzGF2OipkBqFRtRn6km83lC
8vD+mrvOpnUR82mI0C24/fMVzV40ho5kbObgtcc7cyweIpb5NqGJvVHg2TGLEnUFoEkfhmrodvb1
d+4uApdO+uu+ElPExJR4d85++mrD/0HcHSrfw/hYxZKeV5P8e3+lfrfH24ese7kag7Ey0Me+8hLJ
6EvP5ql+28l29Q5+wDLicKZNN4CgLOvrOgAYk4uHjhzif93+/mbcL84/Jehk8odEXsNePs8RtL0D
BkGvY2uzna4Xg5Nl8Fc8B4AjrYL5vPVi/cw9Hht825AXg4ux4qCKBvSlafQ/ygef4jJFyeXY4Jbl
zuOADpRuBvC4LusziIa+1ovYC4dcZ9MKpOcW6HWQOCOUAwc5oqHq1CDbb1IOMOMa3BbR7QAAXGfT
smIGOZxl8PAoYL3nXxUtp1cxC/4+tkSW/crOX0wAdOF1Hn3yMCcsfeXN3nSgNwHn0kZ8VWkDMUGw
t2WkW8KTVmjubr1+D/v6u6trG90y2hyCJR56E/IfIprfhWvzrPr2Ayh3/hry9sOh5Ukss51BuxmF
asx/sFb8O3fjl1HvCgk69tVGfVVMBgkti/+7VzS4cd8OSyGOnRob6sWSRHAfaZUMZaniFKYQJ0Ri
6On+srhW3rLaJKUmzD38deYlH6gEwnGWyatagsh8RNr0/kd+d3tt22tZL2WyWBu6dNc+h9Aiox1/
4MNcnYceJN33P+HaAsuG8yHnYLau5DUp0Tp+IkGMJ0c8HOLP26ZgmW6YF5L5RKY/mmo1p2qA6aIv
HTmuhLfn+1NwuKHEMuBmjcC5Mg0dkin8m4rYa+UX75ksn2YxZctCrvc/41gpG/uF8sHCcGDlVXul
OiVQW6bddAS7iWWysV9VU7Z+3KRgrI+6CeKp5u/ZR6fFsX9um3CtKB/KGNmmNHqQXVJegmVX6ctx
Rm1qsSaO2mAIBwzO6uCrYsOiTzIaAu99C22QbsfcfpcR39bHuoGFCNMBZcbuqto5I/58EYRc5yB6
1B7LFj29W1AuOrZalmWH9RAUNPL+b5/R05SjRFRz79ux4S2bljOXeAeM6Q+JOPoEHDk4xtdoJxZ1
bYZlzSwf63BKtioFOr8exShvYUvQ5T3tkkC4vmDZM3oJ5NB2sAJQ948n46PYHgZz8rYmPft4f4Uc
9mxDwEIgUEMUirprM6nkjDC0vfC80V+1D/bKMMnlqazb/AiFDE6WDQhjXOUdL7bXa4CvNQxtZYPm
O5vtWC1byZJAaTkwtZ/86EWfn6pQiAcTgNVn8o7an40Gq5AfV2Rouita5OaMT2iu0Rt7TBRGRxBt
2xJZsfVczHWzgPD9ipt/Ym8rxQMPBDKA3z92Rmmx46a2J42NAd8+Y9k4501V6LVvr7mBplyRAJEn
p05lkkbqCS0ggBv20xuto/IBLP39TpTg2iLL3Ptolf9bemFdAGawCeK2nIK9t4T2887EHDeHrXnJ
gxR4IWTAribyyGviL8G1mKvsvrW4/r9l8j0ujaoqeHcVA+PnPE3lEzQqgvMqCrnjVRwGySybx2sq
pqABx9sKcD056y+IEubLdrsCAzVc/A1xc38yrpWyrvI8mmWwJoiqTMdBi8XABCNXuidm7LhEbIhY
rhvdRGporzz1f0jP/K3q6pP2+9cDC29F4b8fQMF2fyKOXfkPXoxDQYcQWGU+gcFULDl5M1VL/4d3
DHYDc/kPaGxcZBpPY3udmz4qLihJB+PDOsZ0r4zkmoNl9mQa/i/E5X5QX/tpppm/TO+g96Ce7q+S
42DZiLEkrNol6CXJeDh/TAL+uRmqp01NIAFHywRWm2OfsUxcrSuMj6XyWpnRvOFz+Aaqj95p7pCq
KchssiKo9hpZXItmXe8MvcSrNHBiHIpADQUlbgfa07iDwdyfjMNEbMhYDtaQpaMT2ejMrzT3ngNS
HAwUbagY8kyQTpRze90oXN/zWoV/dgXaS45Ztw0Uk3kxJTrq0BmTw1k9Cy7r9ZGrsY6v99fGsfg2
ViwxAxSjJ2x07+EdxorkgxDxcCmQY9yZwnb2f3NH2SAxIAB43cYIpTcYAxM10LLkGvr1cwu3eH8S
rk9sxvIiH8Q8Hc0LmhHg0OsnmpNrI/WDrMOn7SAd+4Rl2WE6JdW6xiSTEpQYaqzqU44z+wU0lPkl
7Ul9oGcMLspmDBPDCsn7HhcfT3n0ypPgUPS8XUiXa7cts2bBuAIQjZIDMGjVhU+4r3W0LK8K1u+x
GTuMzUaN9XkwphKQgKtBUSAH0f+1lDXP7u+C6//TXzeaFpAf5KJpr5Xq5D8miVmmkzm/BpJXO87C
dZasmxvMAALq7FF7DaW85it5n6DjZJjCN0V4MEcRWlc2Gzp0gSB5cBUj9HrMCMoQPuXrl2BUxaf7
C+XYBRs2hncSOOxBj3ytpo5nRPb5e3T2H8yA2LAx6acSxHMC0W0jv+YczDCD3KNRc/1zy5Yb3qcN
HvIYm6HyUAbAPHdy2Ft61+i2GQ+5HlMUPa9NpNX82oBjpT1XTcyPcJDBfm1oGJnkMk5gYPrB/G6R
p77tEeyXyy59p+P+t+nBQihvJpD0bK8NjR/kkNf/m+MiW46LxTk7Vf2644oclmCDw4xRRRo1yHOt
xWMtyksSQJwjMORbK+LPx46pbc8enVpSQBq2GgWqlJSj/cfrmdwDi7umYBlz3ymmymljv6fo1MB6
lX/JQv1FlTmDeGuPlMARJNvcYRVo4oUAfc416SBEN6uiRk7cuzVxPZwp1+aiq/gDY/zf+4vmmNR/
4GNarNHsec016kVzXrr8XBXgjUE6BzBEHLfrsc9ss31xqVYAtsZ5RZrrHObnvJj/SMoQ/LvrdeV7
OoqumVi2rivdL9xv5ZWZZLnOejlXOiKXekj1qWfF9HBsJtvnX8xEwa+qGNqfV66BhuOgkM5p/xZP
2Pfebs7fNZXtxnrxDTOnynjQ+srChH/rA3pmVQVEDSihYlV9uj8Ph/OyYWQG6RYCXi55lYZ/zhUg
Cf5Y75ETuQa3onAQtwPYTRUCnHRVZ8NBfN2J3XyIa3TL0Jt4pUOS4D7ahNCgUSIeWiRNdrLZrsEt
K4fgRQRyRuRTGQWlHkuQypFit+HE4XGpdVuDB7xYV3APAoo7fzSDnC7be357yqcq9y/7YFxHcGOD
yNZpXYoJKNls5fSzHL2v/TLx04wy804k7lgnG0cWdj1oDkecn42nl6qNUan09/ooXP/+fzj7tt5I
cbXrX4RkjDHmFqiqnJNOJ+lO31g9nRkD5mwMmF//LfZ3M5t3V0qKRhrNtGaqKOPnvJ61drYsAQWE
Ljoo2q3XTRkdTfOzUFAgi6F4eCEgnXv+nR3PpYkgRwxmGafzWqKl6ZU86QdbiuOXDGwvmKm7II6w
P45KtA6AxCEuUiwZCMm/OHzcA8mIjDx0NKGNIVAtHvkCuEkLND/Wg+VbWF1icD33KnamzNtFsLKL
AWxR9m/TYytHmOlbaKHs+/k5nfuCnTVvQ0LNQ1AlC7VxuxBzr5HoZBXkWC9c1XPfsDPpllGrtRrr
EwdBb0rAqPUuNnXoIlTsktbkueu0M+zGA339XKPUWkCHFF4P8doVSRWX81cARsgF9xgyKFXIKJ/L
ADAXB4JpBaL6JeJfIcbePn0Xn0GnQJTwRwVytHwpshocRVhcQl36+Ts+czp7mjGvySEmNdY+iEsU
++EDNZtSz/8K48f28DtTbofYBWbwSQ6iknpIcj60xwDqEoevPfx2rf4djU05UmW2k/fLoUcGU09X
61RfzCjOxIQ9zRgY1YuATqt3BAPSaUYCs+1qOlIeF9AUhF+iV9hOaWfI8zz5zeADq2BH2Bm0N6Z0
3ZhAvnZIOyv29GK5H0TVCRjKrJH1UQfrhQnBucuzM1/b1gHxB3w0gkFCdXNaLraJz330zmpps8q6
EYiSavSfuIN0XWTirxX/YLb573sjXBXJqAJM0tj2NGh6tUA0KZFenYXlRQjH//ZtYg8bYz3EeWcW
rkdIV7TJPMBkuQI+NjD5pbrn3FfsgrGQzUiC2azHPJr6l7WW86uK8zfIRnpfujxAeP73SRFOcmCW
a3IsqvEvs3ht8p8V5a/cTBHvzDdkAETrGjONNaca2kubvkZPLqVB2yP+34ak2DOFWXDfVQpZ7lGB
3iDd8FfSgbS6LfPHCGvXn/+Ec1+yM10WwLmNDOk0yEoxI0Xbc8vo+OakF/o1fAUANP/9EoQPugyn
8BJIDzkZo2WeRs2XqJ5DwLB2RiyKtg8DsLtg/90Ax71i7X0a5m+fn8//NmOx17iUWikvF2hsq8J5
gIZAYrRxFyH1Zz59DyGzIO0J+5Lg0Yf4SS/gyQzn4isk6jiXPYIMvd++GtsC0PCu0FlRtOaUB+El
hOCZi7MHj7nAyVBVUXCEru6tUutN72Orl06vXw0r0Kz/72ujNnkgpguUejiiRE8YgpWQJT99/mbP
+J49hkzzshnIigkViCV12kPtKB0j/RxhzHAh/Tz3drc//1d0p65u+GIlWHVE+NzmGN9P/ZeIc7e3
uzNcIRj2YOatkLfxhwvALenri9TX5558Z7C807ZbOZi7eI95vRlAF9oVIJf4/OTPffrOYOugXMq8
2BBR2zbv5pil14ovHvou7uqAkaoCXv6oVr//XmCT85GDjfNrj75HihGAq6qwwJZ8ixHqjesxkl8A
bLgwjT9zJfdQsbkQBGIKIF5uPazuuLH1T6MPQo21AtfZl85+L1EJsncBqPBAjhvlb1sBq4LUar5g
Umde7B4wJsO2WtgAnzCDFv8xWLRLg1BfGqqc+/RdtDXFIJDdAE1d0mpJ18ge7QTOjq+dy/al/7JV
5N8GsoZYfew10zc99Ib7BF6n/4paOMx1TxJGgNLT4bpuaNWBl7+3aXgdLdWPz5/+3MXZ2WvPKoYl
CEic/seimAeyVhuAchzVy6VVpnOnvzNa041YNSIIVWT2ShQRZVPlCQIL+xqURuyxYWJWLmQ+yBW1
Jr9rHZWHsP8S9xiOfw8Fs6AZ7we+Pf1YyistATVc7aVR0JnT30PBWLCwHPMOMPg7UGfUYiGvaz57
CZqJ1QXLinAN/0cuuIeCUQjLGo9jw0KVgBbyFYTRWLQvMOrjY3MLfNiFdOdMVN/jwValeWzCAivT
OX1elzpzbX8vc4Ix76W9hXOntTNjHkac6wF6B8IWVz0Gl51tstW71Mw49/E7Q2ZlThtvC13YYYjv
iho8psB5ti/hfBEIcsYU9qCvvobC3hpjc5lbQb+5Wbp/wsJd2og496p3tlysHck7FLwQRzb3hRHH
VnVZUZfPbh2SwF4Sjjv3I3b2rBuOoVbgIX+zoFZqKVmTdf1izS7+j4BkEzRQnoBMje5y77ei8aCS
iaE++tzfnXn4PdwL87JmAXMsdl9i/iIw1TrkcoquPv/wMzawB3iBIsgBYOmzY+Svj8zql142N6IL
r+cwePv8K85c0j3AC/umaxvU6HyqjjHIqweNKW8YcNxRNpS17i4sGZw7pl0CPYcjXSXUto+UFR+Q
o6yTBo3vz3/CuVPambEggx+qHOtH2zUlZOM7mAC05U/BegkPde6Utp/1r5jc+j7omgcK9imjygca
FP5bLwZ6KPVUXSLMPvczdmk07eeyhoI6iPij+Rs44A266tuv2DQ5Pz+ocy9hZ8+s4P0qLGRkRFWv
QPws8fe8ktFXKLoQ2fbArmLoQegnczijsr+bm+gjXJsv3tJdKg28/yBLyGUdadS+txGsTBRo0scL
OP4+P5szb3iP6mJ92UaxQriRrrvjg3+aNbs1k7hgyWeOfg/pWtfem1rI6xyHPJ6xuoD6Wk5xeaHS
OOOo97xfampMPRfg0cSpnGze3VGH6rqOm7vNS0/j0F04pTN3lG1//i87sHlp58jBjJXvvcqm5b/r
CHMlLOFBcgoCdYfPX8a509pZtJU0siNUrI9FGPyou/zDK7/YRdkrQIJrf2J0DBGUCXgnGGvKJPKL
S9jGcy9iZ8OjXxd63tRw+rh4jxf9OK8vOhb3VpZ2A7NfqM7OvYadIXPIuRcLVv2OuqpPSxX9HWAp
aZT5x1hfmoid+yW7oKw4Emq6/RLkQ3dBDGoCmn9sVMhdzbPyqznSHthVV2Kepgh0YPPA87TvIVIu
Kq7APBXkX7tMe2DXArKutuCQP+qYWw/Sqo860vnx85t6xm3scV1UAjMJxS+IuzXRg57FB3XlMY7N
y+cff8YQ9oRgM5nGXARwGxig54lVwL0t3kUg/Jl3vGcAAyeuT1evwjuuyHtYmO22cnCoJrxvH2M0
uj7/EefOaGfNHZKiOAJn1rHMq+9gbgTWACmMyMmPzz/fD/5zHv+jKNljvHpd1Cw00CFIkEtGf2q/
5ho8GrOYj6Z01RMntfcsSB0NEOCz6Cjz1oG9eh7H5ZdvCXkdo57i3wXH3gcNlgm7dwJcCsBKxs2I
qXBVH9kANKDsIBlnmMjrdA47+w9pYn/CxqfH3lxj2rsCtAVNMufYr5Ndz2/6SYKbB/sm8aH1UQX0
mpsrVkGqT09g7UsjQDx+BlUXPnERkGTwllhjPGztXRtr8pPSor3aJq7XkJVn/UnH4fw6xB19ED3r
Phr8Yi+DmFQ+JwCfl8E3RUUgj4iXMshYqKb+j4kbq/4WtEGrW0H9y2EqVhZVZvQYGSiWgtb0oPhk
TwM4SJ7XoOleaoodWfBtgQegaZZbWwj/L66b8aUllT4qiCIHST82ZUqgIIJplZoMxD2jduwS03XY
qJk7B9pDNfkACdIIbSPSObRMWT6WP21l7XdFa5CUs1mLlFfgWUl0sa5FYvzYU4mgk8z0wqcHsASo
FURuFUjveE3Z+igGhvP1oDY5pzrUy4sCpcCfXAtQdupOtj1woSUkyAy84xtkrzEfkvXMf4smXm+5
x6j8BRHvQd/TnFW3qFqn8KBmHG2qRhbcgCgruClITjOwsbKfxHe0P4I0y7y4AJoOWdWsw3hTk7W6
LoIBkKVYq9uWdsxmfCzmKQHDLoCYqja5PijMMapn/HfSS/jMa3nLQ1NeeeXkhoQALvQGiQVMNhxD
8EYNutQs9T3XhG9D0CuaAOk14lw5VtN6Vtcuiee4gPGoof8uK9T2iWnFWifCjyBC4HUUMvL+0t23
zopT4ZtIJeMyQ0fD9GH8rS5bZExEj3hLDVOsTLX0pXsuXDs/O4sHc31UrFcUx9jfixb1XkqXAiyA
YMq0WLaPsOF5IIVTHy2YZK51ROWjEyDdO1YD/kq7YgI/jmUkuiLUW4MEp9pnpmwtzci4jP51Mxk6
HfTKyj8ehGdUQk2HhwQ41v9NmGSvCqY5JCAcD24qHpfL1SIoJd+1CYLgYHH5+IFMVLNrsY5FcEA3
eH4seOUwcAxE9QOwyKi8iq1jP8Hgs1yZcFAfWH7k3TNFifYMuN9sElNVlvxpwblrMg4+ViwYrh6W
50SAf+xBk5CKrh/ujI/bVa/Mu88jv/3bmdb+WuVQ3ZX5IE4zD/D8g6LBiY44oGQox/YbHF0e3sas
xn1du7G5GYOafYh+k48dmLh1jcAmU9O1MlX9iAljOVRPSk38r1HzQt34xeSfrKqtzeZ+rIJ0amcU
wtJVCMR6XdyaxCYW/3hrX9mMzSCJ+FaRAW8nwP90C20q+gBnAAgRpdM1WURzzdbWHNEXCjIp8lye
ZrBMJ3TYYNSFP9XfazOHSSG07BKW25HfdK2p/KdiGAe9JqqDGygydE6H4qFjWFy8VX1r/6lL6uEC
gTUvz2qQwagkGNX06OvRFdij1G69BuuwAWBnjufhpFyN3VDZc31T8BGnFbTgAc9aLTbl4bIYn/ue
cJcWYTO+qXCMnmUp9CsWCKLmr05o3H2AHpQ4gValv1raVRRlmju/X1Mgjcr7YNbrKaelU5AWo9BS
Sh0kxP822Bj+i2JZ7cn2XvxUw7CfRR7iFLW3Xb+5nPQ/soWLJSTI1VEq8DkmEnfphUP/5y9rXHla
4CavJGTCM0xVA/VmCxqUp20ZPMzqiHryXsKvvazBdmc6OTRBks+uXK8H4E2WEyuHDeyjoYmVGc5p
n+UghOshzUBQHXm2IcvfupiDx9lBC+hIm9hFJzWJ6UGocH5BDwxEgRBOGx+DXPIC5NBVOSUiFI3L
WoLLQULfi9OaavqdIxZNSTFSMyQNJE/uYmAHr/najr8sKeojKsx2yOJQGZrImVU/GuBiu8Pc0aBP
0cnwvNciLo19DEa/EUmLthhJST0Md1j+GuMMzJfjfC+VCe+BKROvDtv27xZx7xRBzyplPOpMwrql
eprB33fPODPPXjgBmqqBWX7RIIU88bno33k58G8IXXNGne9BGGdVy4tcyrBIeFSTKdNeELCrhUG+
+GFW2MAoE2FLsr5QLOXyHs5Ibl+lQGTyh3EP0TNyC+UpqWSIB3EieERl7tVgZ2+9Z8orSa6NF82j
BjSh6aujgHxtB+65AJEQFHF+fs8VKOjqilBysKUn4EuLaLrXfoBOCJ2W1lx18VC1R3Tw8h9GhVVj
r7Av7op3NjFQ/lc1ZmvXVkxd9NxFHRsSrTAsJxKT84TmYQ+rAbD1tWE9fQAar3qC2Bd7tTPO4dAU
ub/85cKY3s7D7Ko07qPOzmAN7sf6XeH2+K+9L/BUQLPyv9H2G/72JCybQO3pQ1DXVkmASdkBqQuU
4xSSq1tsaQ54ZXTKM0a96YHTwEVJS8rafwDzpB/fgmoupOAr0lCTlWrynl1pw/520I6D4sArfgJr
bsNDB9GkDx675mecl32cGKoLl0ao0hzQO5zeCm/x3iG5DXOsuQ2HW9ENeHhOp/Zu7In96FTtaBqS
rtQpUqmVpJLAHVY8rB/b1uuhl+45Cp44wUb4YIQ1P8W5zzIFoXLwPK8LghFvQx1mkhn+202t/R4Z
3DnM8oFum2dVXnuIbddzy8xvkLchIZklOAhKWZMx7cDekPGutnGWRzE/dnFfkaQM5NiAmhEk1liX
QPSM4xyhWgFVdA2upfo784cGIKLCcoiPolTxaKJqBQJSCSeCFFKa+5rHwTMoqtt/nIKzCJbWW458
XLi5XR1Ew1yBQJTMgTIqWSNINEExhfJfIP7uu1s2VXhvsxUOgD23yAhbIbTihKfQh+tz4DgIIliy
2AKnDheim3u4JMi/J1hXJyTzCi8GjXtcwZHfG0A0xiyIDF6pH+V6eZhirqrDiEdcs5U0XHyv/KK/
mZdh+gaI7EqyFXMBc+IxN296nViXtHDgkOSFUvVBh5Ov0zjuyrSdsN7vN578Feq1flhZUd1hvFOk
c80B9CyJx1yigtIUKe/BnnPlhBNtgonzWCYTmmd5qnGqOqnMEtCsEY2sDgONe3rdRExcL+Pi3qOq
cz/asPR5pkrbZwrBkeWJLNVQZX3e9EecHFYE4jZebjk8pJfyxSEF79G/fKR5AT+pkXHqg62wY80m
xRHc8uWW2sC9y7ipPjrAzZ+MmZsbCHKQuwU7wDc9CArzFE60vBdDVT3F3hyYQ0zWPsgmZJ5Ps6xy
LHFUBg58Cme3pE3g2l+q4HGexiDhqtLJLnmeNjSA0yQDw2FEVdnVSdF76h26lK13IsBiskTUk3od
cz9/5qXU3yJ4Wwt5mBUtOIIaZk1lx9SUOV+UB4g+d11qpJC/QQFi30G9Vv0WpO0eemkRQlVP4FhM
BTzdcXS0+oFkfP3dY8MuSgvfQ6JoEchvsNsX4kmIB5J2TraLJLyh7h/FAoa+ZAr7/BvVefFUYl15
wiqMQSiAlIJoUhZsTeACtU941bgIBBXgN8ckr0GS+atfSv6bNcP8GkpQheneW35TFsYfdSH4kQdt
cexFjtw4X9vX2TqeeJED1e0s4vcij/Q3ieoEBMHx/GIUwOi4JkKlY2c5SZm34qzxaUjQXTzCQnS9
vBUVCEjbZlr+QkETWNRnGiVFzTz5A1x9/m868SW+4gEy4FT2ZYGsxnQYDFoyYiOQlbT8k2+sZm03
uutSzwSJaAc0tHTTdKPCdj5yzsYfYmnDN9uhDNRm9m4Zarcrvy/rBxGq8rsCjMVlg+intEBi+32m
mI5byE9krpnUNRAWAvCWMbyPCmA5Ugc8+o2pWyA1W2xlFQN4lwmbZVYszQoR2g7CeQM0F5cMysD+
W472R4LKYb7PZ7oW6RCgTdti6PLSrf50LSgc3jYUy7gY8b+bgID0Ek0N+uCw9ugSAVLhJ2ZreJmZ
dOtJzpTOB9sY8yCwKlIe0T/APBYSm11qg3j4pvsIRh92a31PhMWht6oiV7rplzdZl/y6j4cww5Y8
e169eLrv9dje9bTtb5C16LSYqvXbIEpQoC69/uUPRJ6kpThtGdH+upCszXrb2B9ky42kj6pKcRI9
s67Rf7gb6zgF+WF/HfoTv2n7trkZIO75g+Kd3s+9WG8xupSPlrPyMBq4oaYF+EN1DbjLcAgJKZR9
p8ialqSwnVkQ6+RaHRhx1Tum5rTMBihO0qw0eZG2ACDdQNemuUfDCdfNOhJ7Sd3AP7QhilqwRC1v
sQRhJZa2KpzfojcHHRjro3kHre9al/zkk7mKkqZrYI4FJ+DnjPMn1UuRoBFdH4GZENcOGrQQrtKg
+VVcocSXFHgilFXgD71yI51+9lFvPwD8N0jBVS0PusMdYw5hJxMk6u4lxmFPveC/aKugUhxVUl3Z
tq1RRi9R8AjrBAUgpahZ6q423xQfqztE5OCOu3C6HmE+3yem4J7RkM+DrOhCoIpYDEzHkNReGJgM
8QELwCeUS8RLnMBOIkmqnBTBi86d10OXoiTFVeP3vPk1Ml8WJ+V5RoOFpZuj6BrlL6oNDumvJROL
Ij81epzXRkIaJ+EhLf+ixDQIaevkP4++JEsC5OydI0NsXgvV46Yiz4JMu4WWivhOsM7poVjuEQtZ
W49znaCVweAiVln9qJdgqf6xs69N1pMW9d1WDJUJtVjKvWKDFOYGe5swtpgMC8vKHDsm6JQJvKi+
ASv5jWx91CpYq/Xl37KjOjzZqM55KgYeDVfB2pRt5rU2aG6UVvIKiG3E3LyrC2gITt2WTYbItY0h
Nv+ukYmiLK0apYvvnj/mBcipZ4nlRdD0TvkBDI0ad3RE4ZG4fC6Ct9CDCwA/DmIjylHAFdpI4pik
y0v+VNMRqRdcrw1vGFyXgYsOwjnToUe/sVZH/Dckb1E2Y6PZIOeiLeqi27VoPPWE7CKOOAKo375O
k4b6huZLZG4op5F/bVqs+CRCN7bNIP47e/ccYproV0H+Ij4NlAzR1QwsfHTDinUQr9BI2nxlriiA
SmCwgFBwhdAOWWKcgFyQER8lbkUFZvRoxtn5NUpP8IXN0cF1sW5+6EK23X0shvmZNFtyDjnyjp42
R9dfmXycvaPwnFbZ7LT7XqwB0n5OGW8PfIX2Cj4rqIoTQ84yYMQsYi9rYlzvJGjy6tmNSHHeaYUd
4Kd6CJvfNC5hDi3y9hxMibbMjzUfI4I0A+7zoWY1iMgXv5nRLh05vddRV00/YE51fqgN4eUV7Axp
sDMNQCNFzCd9auaWP7luWmWCbGN8k2DaRMZC6q3eKNpGHjw+glUsAdPhCP1BCHCqRSYunOkVw+jD
ZHWtp/mXj7cypRTw/D90zWv/d4BVQ3bL6iAHzlQGFIMs73qdUOJdm5lhou4GVKhc+DmB5qCuadIY
5iHpH8WppWLOkGcu5MPWY9QeVC3gNuRkeJWWIBRcknFAFwAEJqNosJqOVS6oIkGHKeXTJm1ny+6N
jQb9KRHCMQs7zO2zK4h4kXEn0gIF9onIglwVrebXupyx0FFbhU6RlHyYDtUE1JovvSo/lEujPgzU
ZYD8LZZFxDf9Cukr22ChDlUGLFCAARgJn3U6NROJ78K4g+Vt9ya/liPwV7BFPfqHeYU3RHBc0XSg
oDx+UUO7fsyEqreIgY8Y4Fl7FxDAtUZR+N9KAqnHG9ss5sGqKHyQ3A5T6iZ/URkp4voUISsNEhGE
QcoaxDYQf0u0hHQ46rSKoJSel1BJLSB/VA/lrUXqXZ2ET+BFzYK+IeqU+l7HeonB5d3Z4mBCJKUG
XrsAQbzMn1Drhg8ATIprFbV/4DZQDfjCa1F9DWZIsSLpoxrjnswGEnGZ1OjBou9oYfmULeF9QUq0
GPxeHMhCll9kCsvfckE/FXuD/G6FPHR+LCNJUrOGqCTrqocsCiXtn3wdyJ2/NN56FaBX/Ud0AqUT
gN13VTW5Y8wiCHkOllWwAhqyKiEeitlb5mx+KixVKffLAL1HkHiIuF2fGLR1hkxOEr0WU4nhJ6lH
duirnEPrCGRnr/mIpiU6plH4ygw8qxMTwTCRTjet16DVK0hvb0eHBoDoqwlkC1sGAjy+OS7oalwh
iHcPY1/GUAycRu/W5AqIjiWqUKMp+IOXpsM7jtHdPMAbTd8kXDk/5SOWoEC2ZLeTRFD2uggrNCNU
eY1A9ymZVxX0J1fn8QeVa/wkhqZ6ZjNDScvRfRyGuvwpV+7/sl2DAh/tfNTJiH/uBv0KjOeVG9Dw
6MMeNTkWN+ajP5kIjOHABEo2Ik9APfLW8WZtkCvI1kuQaMyPsHH16LVd91Jge+txZovMsS0UqPkv
X6mYpgGyldcROhT3lEXyh8DAMuVzRaD1aAgGCJJJrM1C9TsNalqtidn667oAuV9qxwDu1wYeSxhk
S5IFE8hvUeh0g/3COuwQyxQy7WBswUBmjfbkAdLBuNN97BdV4lcl/YWFnfyHFdGgsGWEIVoChi53
YHrOT1HY1nXWrNYXyUTR+j5oV5I6mTCE6dD1MiEoC9HFTGu7apqtoBlsD2GkS3dXL+XgpQNmA0NG
Os+vjhiiLN850RHUVCY36xcN2/aue+A30SubSfw2h3qq3wo5xPq98BrvqP1uQOOs0vWDqRR/8oBq
yOaqQN0/Bm58BCeLSL0hbLfXpPWfpWC4qpa6Q+6Kqs1ywOawT1Loo7Vrs62w+eKVjjOfU4t2GJrM
Ng446vcu/wZf2YKRaFktOciRtu5KIp9bEcaHCf42WFFJ60NHXRS+hMZX/TWCfGGvm7Hom607vUg4
jYm9jo0e3NEDeblIS9rhWTHgQScGlInw7U3Mgkflo2FjJHaubB+J+jAIBZtoR/wNlHUQd6gH1N+w
pK19BJWg/katw1r+Y6oVdGydmFEJozHnm9/CjuY3iZW9dUHZvxvaIdjWnUO9HHal/WGX0KDiGe1H
vbDlTyFl9WBWNHGXBQkjEnai8Qs8krYrGkmLj61Iz2Fl4DEn3hjcoS1ZPPQt3byQBxET1SBg+QT/
pNvaPA1uxk2MfP5LCh+xvpyL+CMHvg4saEF5P5dbShGw+tUzyDuTfrLiFvcWEhwCGrxIWqn7p6nQ
b0jRa8U4BpGn/QWHj7ymD2314imEnAzVlvcMHj/07obZYNYUtr29M5BEFamzFp2WVgL022sPpU6r
W/JsVdk9N3NT/gzYQB9oB5nTtDKe/z2H8+heoI3UjMmIxM1e5eUYvY9qJOjoo7dQmoOrAvcNeHE0
mWsRkutNR/xNeqH/C8O/9Xm2sTnUvWp1NiL5CK6aGk3HvJ95hTZhM4KpYRkDMl7H0LsowqxfXfQO
QTXENYh5Qn+2KOnUI48OBE4IFWBGq7FAYo+treGWKWpBCOQwimDLjEpKF7Scr1wdIDR08IiJbTqN
R/XYeuvFQ8QydKY8lwwhNMHBZVL+A64I9YZVWtCRFdqUQEgh+XofCIJqmjPa36kIVeyVy+vyqmaQ
hUTHKLzGYIg116BurR9tOQX1MfeGojx4USOmEwYiqI46UBxeEpE8N8vdARzqObc+qIADoFcxR2hl
K05jMNxXUdVfmKifG3nvsA0UpydEBIAGaeiKMADut458hQYeEKVgh2qwRelve5n8SKxDKYLEyR/Y
35+Poc89+A6jtOpGzcTvwmMQkr8gt/D3HBn/AsDnzLH/HwILHUj0GzBGYtadII/3g/aVSkIEqgsz
+jOIkr0Gku6HCJ4UIAnR29/IX9AWnR5kZR+mnH8NfbbXQOqpnWbTQvGFASmGPm74Uvlf3QHaCx5h
KANSv3xkx5HYu56444qqNan98liBVeLzF3wGLrFXPJLeCBRPO4SQG40SzlDvi06nFK2O2Iue1ukS
N9eZi7QnrZhpMUBZCTA95nSUwdOM2RR99cN3BmxWUE7OIQy4jloMyLFhNK7Ysv78hLZF6v8Bw6A7
2yWxISghIBxYra5PsCh71OjBb8qsdRhEiS6nowc0/edfdu6YdrYM+pAJUgIBmGpmtJYwTA5m917Z
CN20z7/gnE3sDJo1ELGF7w6P2I37B42sbPbMT2ZBwH3xSp35DXsCC1TwQJHqODgaubyiMO3Saby4
jXjmvu7JK4YYAjXlYsIjIES/aqs3yXZUFxYUGREH93NUfO1N+NsD/AsVaPKmMqC3DY91W2Ramh/R
yC4sCZ1xfHsxJEdsX0xLzI61hD+qtxwRyeCIKSqc04Vbe+47tj//1+PXIa+qboLjxqzbHviMtL1Y
QZEWb2i0L12lPYtFaw3L25oEYPJDElDH9fuG7AWI4Na39vvn33HuLu0s2xVKlmMHyy5W8Lgbghqe
1+SCwPm5D99Z9hSGdMbEAerBMR/TNh6am2JAz/Vrj74z5ZoAGOP7S3gkqriSCyq/pbmoTnHu9e7M
GIds0PwN+FGilZi0MTZhjDf+7CRfL8AxzxzOnrWCYCExMiPjRwcC3kTPk06Dpnz9/GzOeKE9aQW6
lsNCBB6/pT66SAxVMkCesWNJN+behfzi3C/YW3CnRdW0wB8URv7uJQZLYUW+xpogyPbL/mVfxisb
0B4DzQsR0Fc7bW936S9ty515u2RvvLavGeHYeNr2L7SEsAmanhOIqe0lpbpzL2A7s389votNRFU7
/P/HF/BsGzK8sO1dl7eXSEvP/Yqd7c6mZp2rEQc2jv6ExzgjN9s19SrMqb52j3YWbPwuCkuvDTcA
w9PklmwY9AcDWhU1zyVdtjMRh+zsWJrIN5ALgYSNAatoQ1MRyTeJ3ZVpfengyS847HO3dWfRmglR
FlivPUo2eX+HOm7+0Eb9P86upLlOXon+IqoYJCS2cLmeHduJ4yQbKnYS5nmQ4Ne/Q97G0WdBFTuX
F41uq1tD6/Q5xQ5U/+O5YCqjRZ9MCeBrq6O8Gc/N1e3adFbR6WF7Hj4ePFO5LGzc07vZbLHle+C2
b01syXiHeD1mXMnjCDzwMd7/VuC8VwQ5HudO1rrpH7OuJnIZj4WbwbrZy8e4QQ8D66Asum1c5/b1
/+/SLPWGBD2pvXNuATDzUewbghZ3BNnij+0vfBydTGWxEFO2mHEx03PnipvFQZ0W+7DpeQFDK1Jh
HLvAMk/JZcetYwF9RTQulkAA4h2x9VH92LOuc5OtuKlrKGDRs/d3MV0B5yWzXgYIPuxMgy48lRRO
CwZeVXfhZ5RzvqGNpMArItvjgfh4KWUqhcWM94AkTi0Yr8rbOW1v3fUk1KAyV5qP25Os8Y/KY5GW
sTdzYKHPeOQoTricCT+PHC/Am+reXVnjIpXNgkzmyPAug97yHI+scwdd0YR0O1JOGhdxJYPxtJSh
Lz4DLtLheBQy0cyWXNZp9bB/Bfz4lsa4ksZAMOCBH/xOaJqOjYeIN7emUT0kDvnVeNXJjDOU1Pd4
z3S+UrIaKxveSfoOO0xspcklXoj78+Ieo3dkfP3quzUjHuYKrPGM4+Ixr2hi6GZWeEg4b4eSbuxK
ImdDZlgtkRi71eVT2LQeC1li7qh2aFYjriSy3QP1NFYcbR1lyc8sHT87cnxuOidE9ftH4bCd/eav
iOh/L+VMFUdK7VV9mhr40AQZmz6foUFWnpvW+v3/jzW3whEnvmSfHCTiUn4/5j1lky6zFgX/gnJs
o713PU4AdVhzXu9s0pq5UdkvUjdqFpElaHT3gMPAuy47NfGYng6NXWW/4DMKskaPDE/N4VUYAOxY
/GCpiqm8F1GW0SahrnPO2gkSr3wsAk7JU5w4DnY8cSx4VQIMWjVuvZCBgSOuenZbLIMADi47O6nO
+0pW89gchGdQVMLMgeKBF/eFSRzr0GNs/ei7pHaXIVuGPnYhaMG+pGicDBYBJNyxmVVyuhYUT2bR
SM54UiZ+iq6Y42s3U1I6Q920XISzdmqhNyTtyouhrVKghOxrhofvnR1as0MwdYdmLUPHSrQKrzsv
7XqqXmsJnSlOkNN+OeYmJXlNYBwibyyB5APCM8SBUlw4+e4v0ISPSoGROeUExv6lh5+q4UE6i7y1
uzrb2UF11tdt7138REPLAcgdYb21nBcbEtc3kwFgzyHPqPQX5mzKuJ5qWOdjPVzhbT09jTQyv26b
1+wKKusFyYSxAA+CouayKlxKWp9mCrWoqq1fPdIL37KbvauzzlFKFgtAFQCBJfgW1PmcUxVzL8Td
9sv2L9GEqbt+9d00FEU6JD3er7F7Fvw3A440kLmDlgT3h2s4O5uo5ijjKuk8mDFkV1xj/ciU5+Ff
/V3JonugU2N0kwx1YOPljhT5sU3NVTIcoLW6wPcaHJ2AgwzSeQHksS+OqQQwVQNJggU7H6qhBewZ
nNvEN4a+Q4uLTJrn7UnRTbmS13xqwabKXfhrsHE3BEwBbS3VslMktFYzHxw1VDKMKAYXW9Gtc55S
yIm0Y1AKfu4tcsOS8sHDSXOa73jj3qC38FDtjakUGbYVe9VsAugNdA8IKNMMTV0O3VPT1sSXyo4R
TV3aNbyC9dgGKtQyXpEwJ2jj3FgJtNbG2L4AWu7bocmhaya9y5iU1RMzsrz7ZZaj9GmCXaoFQubY
wkWVbCctOoCKaep+VRBmCSarfsX7qnM6NnQl2QEPTMo+5+2vfhLfoJ7H/cwDWHDb+DrCj6JKSXKU
xgBWdyzjLR0gD5eNpXHDWB5dJo3tPWx/wloT+KNvKIlddHNrtCaP0RQmrD8Ga6m/MlC2dC3PrHqr
doaC9EwG6BQMAVSwXsB9LLEa14f4X5lKnjFluSdmdHj9WbeXAABYgMWyPN059mi2FarkfS3RTWRS
O31DR/SpQEUFoXCPJ5svKz/E/o/QfEYl0chHAX0PACz/jGl/NRvjZ9Pgd+k8Xq6r8AI59J2I0Cxj
KpvGiD0Lb0Ld/CrNOQYMx8PZp3OP8UkylU2jqMmSzkNO3volOlsuCVFJQI9RDr1X6u3pnul+gpLs
jTm7KahX6Gthoo9EdNUbyBaynXTULFtEyfUaCoe9N9rG69zgfE5HKzCm8smjdeIDfwJ0ZjIFPSF7
hTXdb1n//27himXbJWUZm29RjvYiQ/ykDDWR7czU2VaSH2pOhZujT+/NHcS9aGQfDADR76SFzriS
9SYn3E5pPb+ZTmOe3HXU7pJ3B62rB/W2tQyIqDhvSVKiBrg2SoDbYmfF0g1dyegqk/M8zRj6ggoy
O6HPxvNA+Fb16SG4BlNpM0bXNRioo803PlvOFWDvIKtDX86x3UjlzQCrlRNTzyj/8MRrcEADdJdZ
BzdSlTWjzDwZz6Qz38DIMPwsXKu57xOX329HpK6gotJmyCkh0J2I8j8eH+6I7d2B72g6/YUSo+U0
9acmuqOyuxvbuPVlQn+00zESeOYoie3OFYGUIHdf4z5F81MG5EY6gs5i+5dpYspZ//8ujwlUedCM
PpFXo85IYLbVFKB7dedwqDOuJDI6NBY+1w15xev9BII3aaBXLt25B+iMK4lsgyewhZxJ/GfOAdL3
y7mwX5xiSC6OOUbJ5MEz5zlaOu+3gV4yf5LUQrtM+nbMuJLJTuJ6FTpu3dcEnfx+BKaxoGzlnsiI
9/HBRkWOLdnCvbXN87VfGT8rzn67FnTkZ6f8bo9AEi6dexUtCzpehLSPJbcKJmtqcLFMri3fGkJz
oLBi0NJ2HW6w2w7T7G4qkAwql05NTMP9vdYU07QKWhBQVkLcZRDCLIbmGr0pO6us5kCjwspa3ow0
68XwVufJjw7dwkU1hGZDnjwUhOd2T25Jc8JVkWWsc+JFiHJ480Chdt2hW+oiXlzgdIwJKI5tr+m+
oSS3QU0UpJiQqOZUfjeurcw/7PnYZmErye2OCdSDxkaGFjhjYhBM1MeQCUyFlBkuE3QGz1to5Z+s
7jxkO4UWzYphKyltF45lxRx2OxqBkK0Yfgq0o+/s/JrahyqANAvbA85hlmgZupyhMzalftd9rcWx
FeM/qLEy7aRttTIc4+ZKLs1r3LKd4tnfHP3gIqSCxkpuzVNKTBmiz/FWhJ4/nPqwO81B7UP+99SE
9+4pOX15I74VQJ75JENoIvnC/7pX2df4TgWTdfO8eDbarMO8vomtxh/Z18T9ko57B0pNHqiIsi7h
i+1FcF5X15+Ksbo2TPScVsnLdprphq/s0AU0w/HO3MnQG1H6LaLkCvvQPUhIT0tVjjvxpQleFU4G
ZD02fROTJM2q8DMQEPldegzHzCwll1u8uKOHe8HExpY/sOHs2nus3DrfK9u0YVS951bjugY14wnc
V8UjiM3sS+EOzs49Wud/Ja+TLsqHZIBrMvpWJffoSUQXmk+qY1vb38rXuyOS5+UxS9FsHDI5o20g
lr/tOY5O27GjcY+KI6vGkfd9idixoO3gorXUwTdo64Xb5jVRoyLJ7FHWoxvDvNF+qacXYj9v29UV
T1ThI5KBXWZmSCnxtfpihtYNqDyKFwKOm1NxVwXxzr6vG/865e98b0zVTHrIFocsA052rM7etOca
nefX/78zPXV57S54FQ9l+dyZhZ/Urx3/uu0e3bDX/7+zTWpQKaJNRoZQk5v+cAAFq4BmlWh3FgPd
2JV8dUC0ZEIWTYYg2AWk5Q+FME6UtTvHBt3olZSlFKplBUXQVOwKYpB+bj5tu0V3jVLBYmjbG5aG
w3KG0/QrvXuQwXDxOT/Xp/EY1T0zlaN1b2ZWwSRcU3GoWHr1qfaO5aqrosQgYg1im7lCMslzK65S
0fhzm+xM6cdOd1WMGMpMvVez1Xh2no0f7rGDg+utx9x3odgJysEYiNUrYZfJ/OQZO6uipvDvqtpG
Pbhsmxr0FaHDhiAdy6fckl+mnoKzwn6z8hEU985nC+/PPVoet+Pn44XeVRWPKuLE6KvFbyHZy2SB
vy8Ps9RF9+jrtn3dHChpu+AeiV7PAqtNAg6dmy7bKR98fKUAPdC/c1BPUORGm64M3Tn9LUr6JMDU
XxjzPckj0EfZO8B53fCVvJ0bl1IiMSP2cJvK6yI9tL+CUezf4c9eW4O9uJShSVhoNywY2dj56Ff5
zNNK7MytbvBK3noWb2bR4TqRzd5zbLQFYqqtdpJLF6wqRKyyhwh1FCw8IAzxh6gBygN9YAa4Bkhz
ZRB+PTDQE0kWtMkeuFEz6SpkzHCqFF3m+EEsLk6la/lldk4T7kfuJ8EetwP2433AVZFj1pQ00LxD
QkgBNlCrv6IuR39tuXMz0MyJihrzuNVkJYq74Qz1KVDa3EjT2Vk+dCNXdt9WzE4LLU8Z8uGWiEe3
u2qinc1Xs0qoCDF3Zf0oeph2Ujtchi6YaBcMEKGCNsPOJ3SOURI6ARMVbSyEE6+w9/5Bh/T2fOrs
KhkMiCRAxwKbQMxy0NlHn1mR7zhcZ1pJYgmWDos6WBzALQNC4SlwRLmTXTrTSurORLh8ZAiTpgAj
0JOkO8umxq4K+Iqr3pYgERGhSduwpfJkgELikKNVtNdYRlVXossitKAE7k35qbD2VDU14adivSSZ
e7EIOLqqkzPIc/y6/0nMBPy0e28vmtxRcV4tSUvbAVVqWDm/G/ojL3407FBRx2VKWnZTVll1u7rc
iIK+b08SHBrbLtcc/lwV5FWB0otEBhbEEWLvTfV1sapzU7lBRbGuQGi8uO55c1raG+HtcdfrIkjJ
U8im89KYMc3UKHzwS/rTsNdBpjOtpGpkgfcPlGky7MEL3D12LNx2k86ukqeCLMnIF9gFe63PwNeG
mt0xy0qaFjUdJbj/ZNj0l4W8dQ4eO1RoF10aVoKccK3e3NvjKXWfDo3X5f8eO/IRTFG4RomwBVXN
hGA/b9vV3F1dFc8lEF92FsPwfF3ejxfp3W/rkQbXxgOYinaCXbMIqJgue+TmQqDXGLryh6xWjZXW
Z+xGMnqx/SM0YeIqiepkQEIQxxWh5YA8aEZDQ7L3JPS3zvrfeiAo8P51fOHFwDctoLyYA/cCRASn
7FzfJefYj77Mn26dCycIEv/zpWP45Okmfjn2g5RUpd04ATcLjxX9FRMgajy2oqnwLeiYlq2XY0Wj
oJ7EUnAd8YNLgArdWkvJxUAiEQKPfpJMnJi7d7vSxY+Sqx1StSe5KULe9ne8ZC9VFoVmKtGjD870
bY9rthEVueW0IBcYgT4O0e4WtDy+8xoP2Lm9oq4mQlWUFhiCksrNsa3O1AFVrtnnoYjrY4JwkO36
N0bB7osXFAcOqr37GATyC/287RXdsNcZeXdfLkXb9WBixKR6YDlhlytl5rZlzYVARWONS8rHpoZl
OXTXKwc5KhXPEjdBVOne6AJ+ye3v/C1rf5C/VMlfr2icvCjgG/exOefX8Q92P/kXxrNzXZ+za/5U
31zSL9vf0nlLydopZ07TVfhUW4ZN+sneW950sWn/OwtV4lXgLI1RXgTLVwZy7yz5NkALaHvUOuvK
HguFGZblHNYX+pTmb236ZJbfjplWEndxe25aBUxPaAtu25/ESYIxPTZuFWsFHWOvqcBWGxqkCieQ
rGfzGECX4th1T4VYDZaTlyAFwTl+5PfMKUNnYjsj18SJiq+CCLZsgF8XoS1BXAcYfgeSsm2P/32m
+iDcVYEimsmUgqtShN030BX9yC+HSyNgoRcs9w/lbXlLg0d29at83fncx6/rrgq0kpOdVeZ62zHv
xO/owQbp9YMJiq0zNEBe/0T31V1zZ1xld+wU/cx3fuO6+Hz0E5WMHmOjxKEca6mHtcPPctPzC9pA
Wna9BIyl3Lkjrierjz6jZHPjRWKQBfhjC/4ct7egZDzV7WNkPafiAlRqOz9Gtz4R+9/kNrzaZP0M
LeI4FQGl0A3wogt7Ab8vRBA8bn9qkPCtNz06ibyteHRjRzxYqjqoKjt08+WTnI1wezZ1jlVWgtoy
R25EGIo9PmfxqQe1q/nQpofwL66qdBRJcJUUrBVhaZah54ozrso7U6UZuArVGrIiHcdY4ICQFt6p
NZwTtOAfRXMtVwrpbedolkkVsDX2bDC6CIt7bLi3LujLQf5U3phZfKxeqWK2aNwxNLtjreQ8MI0L
Gh+rV6pgLQot3Rb8cyIEDb6dXtbxTyBrx2PK3QCW/xu9Tmri4agYRAiyvyDumk+its+y2tNa1eSg
CsiCMkXPo3bdQKbAsvB6cUtn0AP0NyAOc8XOoVhzFHGURJ8Wu7SWbPV8NjzYDaQsWnLR1c4daIHB
6GidjgWQkugNSNUY2B/x9oCuenabLuc020ktXWwqiZvPcT/KXGLR57TwSzyAndncgmrfzYtje5aj
bOU4BM7mNGH0Qv5gzp3cYz7RDF2FZzXQLnb69WwjydMMKsX2rjV2Mkpneg2qd4dXpyBDUa1bYd/f
Gs5VET0UBytDKgJrrGkP8SCMGjQSnnHbH3tdd1W4VSohTAXifjxaOMR3ozfmHqseqgCrgte0NSAy
EtLUONFuwBXk4GlGZesqo6QSk4RpMoeF88ksjh3AVEiViJvMggw1DmBxeba4db3w6mI7FTUZr2Kq
sMpGxPASFGnsRwjVGN6lwb8z8QwuyGO7hYquGmoIihsCh4fKrL+BYfoenWB/RmhSbP8AzQlSxVcR
Gq3ZiB9gR1GQuBHw83swOY1vVGxVmecRIOcNLmY1qNsNNGENre2n03gvshYNIO7eM5Rm01aBVmNS
ZWXl5fhQZp/TYr5w3WcLZJPj3puTxkkqkKomDCTlLgLTTfqvgBFCyu3Ltvs1K4sKoYpMq2RGhz3V
qhkkJ/M4MFNwvUprLJ63v6Bzzvrld2uXOxkkgpiCwJONa4ZGWYyXBoD5JxcswmEi0Zi6/R2dj9b/
v/uOPWd91eY4OFt24OXXoP/atqvZuFUMlbCAlCc5JtcuLwoUaVJoW1ABOm+w4sn4Ycpet7+ji1Zl
Ux3yxkshHSRCVs73FFpUMeivgZd8QM//ZVpOO5/RuUnZYInjlV1rjaiDtN4PIM8hBcL5Xm+Szriy
tdatzVlPkcxgcw8SOvrDsrPOaeJUxVNFMpUxg45g2IBLObNO3vS9AxHztus1w1bRVE3CeGRDXDSs
E7CKsdxHMeeY5XWy3wXlNFIhbLKubtVNP152cmdR1lxWVR6uuoSOTNGkq93eL5bbBKW4DCDjEWo7
hQ1xoMcCmoLbv0GTwCotl9UNDrTu8RsoEwFevPwy/+LRG7IHv7F0c6tkbtGVUGsaVvd/fe0D/vA0
P1ywu1vzNPufDaDBd36H7jPK4VhCuQE9v/jMqqzQfxU2iNKrb9s+0kWQ/e88NwWtIyeF7dy8iuV1
sndz19lVstWSjkOLBXb77g3MyP7U7dGU6Swrqer1kFpzWIk7bJkh5iE+QOtDKzFV8VQOCrj/H/Q8
f1qqq2UPD/rxBILz918nz8ScUpMhN6HDCoVSv62vWM93ouNjf1AVTzUkUWZAWAqXYpZMD3U1f3Yg
EbFzyNGNfE2td8sAk8IpaixhYdk85MZlnjwV1dORyKMqdgoBAUmeFqYbclvTp2g8OImrn94N2ch4
VEULR7G5T0/VGIWA2Z+2h/zx4kVV2FQ3jkUCoZy1FJ+N58EySADtOWiWUPB1novYNk8OHpAf8iYH
lUHj7Ult62ZBSVIrM2hOIkxx5JSfa3DZoE3QJSdbkp1p/ngLpyqgypBQcuVJjQ/0nRPMdf89QvP8
ySLJcj3MUX+KIb54te1EXbwq+RtBXQRciR6+xe/74RM/1h9FVUSV2beQOBhx1UT74YWRNRfQctkJ
KY3/VeRU7kAo1sBdIrTIH5eF89j6Y3FoAaYqYgoqAhFOyQhXaHj/aaWUv0rTWl63fa0buJK+wDag
JY0icKR5W9ovvfcMAdudnVwzj3z95rs8S82pjWYbx8suSf+w0Vv8wct3ygY62+v/39mGmE5V9xmK
KTKCnkjyUFiX2w7RBDpXtlIUDRKbr6UOMDVCciog6Rstb+rqWxXX4fYnVt/+t2ZNVU6toi/yVAqM
HZqSJyKurfl7xq5G+xgTAVWptJYOCo4ZGOpDyDCdnUz4piNP7bzXmqJzvZKedd6mUH/Cm0tBoOja
SIi20J1Z1USjCp9yubRK6MdNoeS/8uSX7aINcI+QSDOxKn5qznuocUusYINxR8EqVxjNKZ0fPPAF
5eWysw5ofPMfJJWRJKNXQD7a7FlYN5jSTiwH80kFUTWAG0BdEb+ANDl5sIdeXAwDE3uPvTrnK+kq
oaqFmbRwDyFLADriiykBlwR1dqJe538lY6Hew0bbQvm/rW+m6MtiFUHf3pX8GnyLp+3E0n1Cyd3G
XRoPNAIA3jSPeXEh8RzukVWdwQDT8U4dWuclZaclLtrNa2pOwMje1z0NyuQCivY7P0BnXD0TT0uW
z2DzCEee3C1FfpEX/ErwZie9NAsPUzI3E65duzGi08vas4RcErQzfWTyKa6SY3u3iqxKqiZmk4NZ
Ts3r3IvBKrbXTabxjYqtwpEkhyoY+hQ5veH9Dzr/4PzLdtysIfjBgqyiq+qi98yyXeNmuIQajDn/
2rarG7KyuTZlPpSdi1gZs6th/J3hfXd63DatG/L6yXf7H3QDZeQWqLtmy7mG6l0TbtvVhIgKpIKg
jSUSiSEv7KeX3Vbza1L9hkD4tnWdQ5QE9WzQQNgldqZFyFMjQBrFmV8C37dtXucUJTcNSYs5c/E0
OkeG++A4AwNnmCXftq3rBq8kJ0k6qHGvmT91dzGelhPvNqpfjtlWMrODRlRtNZhOUokzuBZPEDM6
8cH1t81rHKPipjxDQu11xU1Z6KjhoNTZOSxpXKICpkDx0Jikgl1WJM8gUAvLqbqtSbaz1uqGva7z
74LcLkBd7q7BaLnxLQN7BXQ0fx7ziJKac4P3SuEtMI1jqU0jP5bVedu0zinr/9+NuoGcm9M1KeYy
lqfR6l/dZbnyJDn0jIj2mH/N11DjgGg0iqk2+T5YP0vye4Ru0/bQ/7bmfrASUiVBCehxzGWIjF9z
CcJSaIt8zRpu+wVzbqCObPq5Qa/Svv5eMQ5ZabG415blQmYGCg7g/nuQss6C7aHo5l7JZTDxsdaT
eMlvmg56kpPfG3toWt0EKYlspEs2TevcZ5D7st0WOIQaRMzs2CKnsljJxa0qUkx40bSzZzYX3Pdy
9r3urb2qpcY1KqYqckHEOhGcEpj5iw0pxFj2KkUaz6hwqtY2StAvYY+F9qO/RFA3r3yaPWzPqGZr
UQFV3hIzt7KRzZ7jXUOi+AIa9xdpMt0WItqBUeg8o2R1a+WJ0YoBZwRBcLi3X+jAj224KoYKN6o5
rdGzFFqDdWo890TxQrLtGJ3XlYwmDhcS2CJQdTjXEs1cTns7ytdt2zqPKAk9E2joGON6auLTXU/L
n4sX7ZwmdaaVDEWHS8RLC5v57J6n5nM+/Tk2ZCU9watgSGeCXcu7GPPXWezpPugGrGyyFNBDgzsw
bHbnLv001jtnXk1gq8AmIgGv4zMWfEYsw+8IrgOyd3/wziouoYVXfNn2iyZMVGyTZNUUzTOGP9hf
o/zGXqRP2mPnDxXXZNGKeuaAxOkmwLJKGgrPuot2D9i6oSt5mboiRxvHWL6RKev8nJRvaY42I+Db
D45//fC7Pdcb42J01pKK1965TQVaWnSU7qTnWoP/YE9U4U2shbJp7mIncix5tkY82nA7gkB2Dxqk
cjpPY/p9yvieXpgumJSEpRPra1uiggwlFIhHS5q10m9FjccXWsizF41HT+OOksA5dAAdYfUiTGjv
U9u76MG1N3hFuB2vmnRTVQznDkrH6N9DWjjFGdyYeH+Mj7U9UxXoBBrMpC/W+V74XdW/2Pnz9pg1
gaoCndo4SyBej1Wej8b1LIGr4FMcTEn165j9Ncbexaksl763Z+TZxFOoYVdfXd4FrD4GIKIq4qm2
B2+oXbhFVHWIuwr0tazz9sg1s6mCnjoXxJidAdP5yPyEGRD83QOz6EwryTugEkGnHidai89+24kT
xHKPnSJV2BOUR4q4dHAWq4EMCMU023h/SeydM4EmV1XwE1TxBBkndDSJWNwKN7/gCQAyk3WaIE+x
8ws0L0oqCsoYwBpgzIjIit85dnzunbcuue7YVwv9WY24Mfe2AE3DOVXRUCLlS0dyGf9OkqQ6QSMs
6OM4DUSTVH5ls+UyyyGT3dR2MEVQJ8ODxx4RqC4AlI25i0pioyMDpcHu7FZPxcFilIqSityhKZgL
u8TNAmI1l7KyT9vpoFkoVFwUaI2SmkQILKe7FN5tJ94svncL07hDhUTh2aRwYw84Fg4SH39Km9bP
rf7z9sA1rYRUhUVlRbu0IsZ21o3Gm1076FMZ/X4cfg6uPNFoBEqthsK8Gwy415NuyIJxdHfurpqE
+QuTeLf8zTkeDSuISYU0ii85cx6gwwlug/yyXNhOSULnvPX/7z7hjW0WtS4mpi3FRWGbPh1nf9t1
OtPK1jwwc5FFgsU7da5dFIAc6Oocs6zsxMPEbZnPOKUb/WPUf4v26Jp1/laO0nlGJgeMijgyTsuz
EZkPVXECHiLj/bFzl0o01ZOijyKoSYTpcmnTB5NddnuQeE2GqbAo1nBGKp6Wb17tudf12t/Wii49
lZN7cN1RwVGizUcIaiEcmZFc8CwL4srbuYnqRs/+DUOXOrmTpMigCfoIy3jPzc736M6JVDOtKkQq
ieqW0RrTamXPg3ctxJcEgPtI/D4UjSoqqvLsrDTXDpOovumNH4zsDFvnEyU1W880Om/tvEvrzO/j
LoigbF3s1SJ1TlGy07Qis23Xm67nvnrGM/TH/GoqAqf+ecwrSo7G5tjHc4fsF9YdwctGhQ6qY5aV
LKW9NOacwDIWw6YtF/QedCTctq3zubK1Jl2PM+0Ar+RFD8rfyyp9mZNDBQCigqGmuAK31LqTNN0V
KW9d69CYiQqGoqgqp8xAvnsOqKU+ze1jsreofLyEExUKVYK8foyTaAgjYwHkbEi+EQhL7szjxxFI
VHopr4Q4EkIQ9yknznxXQuIrstzFz2Oa+2CDr3a+8/GcEhUXldm9CUX7dAy9vrlkVnMFCquwmc1D
OyhRBQjBL+eaMmVDCPYFMGq7gdEf4xonKjwKT+4Z+MDhIdtg0KaI1kbrQ40IxFPSM0+IC7mteAwj
Ufoc2gFTynb8rQsaJT9lnzvwCOI8GvPST02okRtd0+/s/ZoDGVHlBoeaNqO94MSSWsbgL0VKbxM+
1Q+VN9/NpLICOxHPQ2PRUy3A/VpPxPSz2bT93lv6Y3OuQqO8XJa5zXC7m2enuWkGaX1rDGIdeseB
7um/m2EXVVQKtx5DunQ+82RQjHudmZpcUMFRQnRG1w7r3VHQ70U/X2Yp6hjzsSMfUemkeEcp5E5g
nkWfkPBBLPPT9sKsCSoVHJVPE8QVagSV1yxLWCF0T16/2xars77+//0pOM6tpo+whI7WVR3dOdPB
OFE3WUnAIZXyIUy6PEjTJogYP+gQJYF7SqAmOFYIEh69WKiT+Hik+bbtbF2UKBkM6SOkDjfGcJlj
30zvK+vSG489mhCubLF9RHmb2AlAS2b6Y2T5NxqXJ4ckezTN65Hxv/VHooKiPKPorM5ADOK5/zcv
5+WinG0SFIzRkOfLl7mneySdmrBRMVKjZWc9uG+HsMEWKdh4UeMUtT0FOtPKgTg32sVZKH6FTVDV
bHKf7PVVarZdFRa1uK2T1DkdwjT/LJdbc5Y+A4kE3TnJ6wa+xtS7VDKKeoDKO8xLQJ0Dw+vlWY5J
Em67RTf49avvrBcpmH2qGC1ojaxPQ/pkJZDsiU/02BWHMCVhm8GFAvJKaZKAmi1p6SfD3bn66fyi
5CsDn/OITtkJL0vMOzWA1vqjYQ3nbb/ogl7J2BxhKPIa4+579wLQyAvHiC+GQkLhaDk5qOVtf0b3
I5Tc7URcZsvamWQZn3ozBuHhsZYMogKhMju2LchQ45BmAFwwtaYfVfJcNP2vQyNX4VC5LHBO+zty
69RnN/UxRU7A2f4NSFaaspHLMoaJOQE0OjR+O0X5zllHM6sqx5TIxiTnCQpyYE2XLeS35EPSdMGI
94dE7uSr7htKvlppK02ZlWM4NXecgzg/Pg/VxRJ1PiF7CtGrrQ+W5P+gpHjreB3HXjWCjkU4/MqN
erzyiz0EryYsXSVri7QuUZgwhpDVIDeXxeXCnUOXcKKSS5WkFqLPMXQun7l5U8b31XTsCK6SS9HF
Hu1ewPPS+DI7X23reTvUPy6BE1dJUrn0aWvHOVJJ3rfjU8sfEmh0kb71LXJflS/RuAdt1syripPC
21c7Oz3i01yuZvJCum9FukeIorOtHIKb0QVN7OqdcvnhFRb2wF/N7jF4NfJBQKrcUo1IMq+IMKtd
9am1vkX0oWPfe+cPHU3oxu8c4zV7lar8lxgNilkNjvFTbF4YNthK8ZzSjuW57eSxg9p/CKfKrnFI
jHLF1D7y6DfvL3fpF3SjX3Pt3U4bDymJrWnNWTd6hv7KE0i3/ZiKk9l437cDVTfFStomEZ/ypcQn
BlDexOVTM1/Nu9gs3fiV/RbXTtpTwGnDmIx43P5VO8lnMnlno9iDuOiGr+y5Sz+xwclx8gNk9a6f
x298MB4rZ4+TWbMwq7iouljqNCmQAMKYLmeSnGn/q+TG5TIAKj+XF4fmQAVHic6ZaovgK7bd3bHC
CgbRnKvMeto2r1mZVYTU7OTxxDkuVtRKToRPoYDA6rZpzQSr+KimZSM1zGIMc+tx6lF+iXG+BxQf
revn7S9oJlilncq8xjDlhOzqpvYslhnPxHHgDsaOec06rUKkxoG5S9zBN0Upb6BggjZpKCAkRZAA
4TtGuT9ks8+64rT9a3RToSR0ZqUg9+A4YZm08gIuWX2G2Poe34xmRSVKLovRKEujMvI3nCVaH2/p
Ish7707kw7eGOlfgTkxPjct2dmVNbqj8UktCaq8azSGk3qfWALAH1bxiOIM+PmDeMSVlQpT85hA/
B1AGJbLOBFkEZAXTgDPQIhybDmWXTsWUzh5fELcQ8MRl70Gk4thMqwArWuSinF0MHAglYGHGU+wc
04gH1O7fXYGNFnQbuwamEzOEIu8VH/fwcZpsUzFVaRkXtd2jVtJ1w5+xqP9H2rc0x6lz0f4iqoRA
IKbQ3XbinMROYjvxhMoTBIiHeIpffxf57sBHJ2pucWcuD4Ra2g9pa+21nl0XZdp52unItA2/hZFX
+YzJNMpChkXpmyeompzC9Sb1Xw7tpUkYxbuwJRNYfc/FyGIGsMey7FVLLF5roqnSTdq+3IqpXrie
G7Jc/OaYHoVvUkT5OhSO8rYMKZ33Xrr+U6ph52hric0mVCpE3mpJhcXO6bta3FAgbrfX1HDvyd+2
mYZrLpqJuWtx4B9SV57CYR2Tzp37RK0FOV/fU9snDP+cokHrXqG2oxgFs1BQxdUsImDZxM4aWWKY
iZ0iE7yS9tuzRPMwR0nEwtjrP+b+g5PuITgt22BK9gndZTMJECYzN0uoG33hMv85FtWGUWh3foZl
nUwM1YieHYjpYatbhidbqWIx3OZ1f2wXTBhV5HGp+hGela/NqdRFkq533W4Mts19+/+rmDCH3tgp
AjPqlH9bpdE94cFbSsen6yZk8V0TTVWk4HWDYsdwlmOVtNF4GtFDeWxoI91CI3YCdTaOJihAROTR
IUR/7prFKXeQJ5Z0bsKowi7FNapEdnKXsQKd5800er95oy+o3JYnrehZBNGws8kWKJVvQqn8HgiL
iuEkPTT5uWt/lCkFLTKEEvHoGOFxogZqv6UNtBjKN9fXz+YZhncP1C1CpfELgvlFpjpZVZWkwc3Q
PF4f37L1JpSqHVQ7FCEVv/yyHe+yTLM3vdvt3Y0tocNEU2FnFoJuEtht6kPpzr0A83TJ2iypALEJ
yp3LpcUGTFwVzVnZZAEeNuvZm+5YCg7dqFpOVDf3EBN08ShJIEmysL33YNuabXv12hvRl+ORZrMC
P/hGp/zSd+T52HYYjq5oTyeqXARCru6CIfs+cO8YfYpvyvYNywBm862ezgACK2t9Kp09+nHLDcEk
nOKBmoJIs/onGcQtGX/UCt0gerhtmvpmWX1wJjQnOu+x/Nu+ZtyYqzIMg96BTzAVXTzvAx4HvFYg
wmTAu52DeomjPfCJzbSM/J05rahFgU9peZf7v+fqPsiexu6z5z94wU75xWZOhotzFlZDOQbyZ+Pn
ULUcdXVeJfl93aAsP8BEWzFWD3nBfcjG+votHcu45WsMkhRgQAlCPUvyYY91zxKqTNSVkN24EI4i
m2zSbxSnyw/L2Lsnl6Ees7Kg2IlYts9sseaV93nFFPkgxNs6/NQtW903aD79wKi8VGW6c0y2fWL7
/6tPVOgZ9qJI1z8HBq6qTJWf22j6TbzoougeGYpF6tQ30VjV4pPAa4DS5+Btbv2faMGDCjKJJ/5r
yli8TBBtx8t0jUrx2nofm/Ghzj7wII1RJL3xuHuanV91AZELTc61eqKKn/0uP0s2nDj14rl4Dic/
Zjl5EHJPn9W2MJsJv1qYiKqsooPGWRPsuz1j73T9GIwSTMns93V7tX3BOC9Ir0LD1IKMAcGU6lII
PFFoL0zfzLUfJFEdBU/HvmPEEO65pY6iFo690NNYDXG21g4WuoIMF1ni6x+xeLapMdgCywepUXyk
BSnsSXT591RMe72/W0r4S2nYVBfM56CeSa5BSTGT31742W/Xj/lwTJIS1v7vnR46wvNuxejNRssp
yOy+zYa1iQtPBafrq/P3H+CZcDB/dEuSZ8sEzBa5mdvqRqbF7ZSlh+7RngkJW/ul9kBgOp176PK5
enibkTIhUNw9NvvNgF+5glsHKMxXWKA+jNDaxwsHGL/op78O2c76/D3NeSYcTDtVPxYT2AuouuRh
k3hL+mEcvrLiTRpmF0ZuA7b31G77lOHXWTN1gwT3LZqTnBNX+kZ19X3kTZ9HtDjrtPtRdeG7KGeX
Y2tnOHlLXB+waDAjlm55BnxZJJJGEBlDB8r1D/zd8TwTNBapdnWbAoQY6xh1jxNvgujjEMzdnrTC
36OUZ7JmrU7E2JBnAPn4gHU2tLkMS3S7TnjydLzizfUfYfMP41xQ5uvaLREsbOrfNt4dd170eH99
6D+07/8NHp6JC6Oui6dCH2Ov76qTOIv4zeflXfs5u+tu8otMsseP3nvywX17BoQp+U3iT5/UTXmB
1A7+LE+36fvb6p9NosiL94rMf78qeCaWbKWrm4/DH4KKt2MFMVZ2B5mlLtq6CXfSusUqTEzZ0nOR
ZQF+dFe55wAiX7ofd3zVslcmnqx366pkErMnKFl3kz5HIk+kLw4Ov332VbDxo8kDRhFnnjx4aavf
YOJb+q/XTcE2822xXg1N2oXWMx3QpEzCt+D79OsID+rZjqfbltzw9IDJRg+VFj9GDYglFeUYT5Gz
M3Xb4EYOD3ibOoJOW4BMxRADbZm7t7LJe7LnJliDv3mJcfrveNpGXIBQwAuJjpuNebIsfxxbd8O7
QSbQ5vNYoPkhEW94sgfHsmynCSrLnHXtq0mAP825iGmK3fo0iZ3l+PtdwjNRZE2hFkF5n/+Y+wDn
UXEbpOzU40RMefW1AXN/7e8g0G2/wjjj81GJKs9TkDFJQUHJ63hO+bvLu84DHeW8GwZtnzFy+Ch0
0OsuQLfpiZ79H93O7C12aSoXLm7u9NCYWcGGE/KkGuQH0bRiJ7XZ5mz4a4OrYdig1nTufSpj0LQ5
8RzMkKgti6OfMJzW5auIGo5apiIBCMOeITadjHssAJbUGRpO62i91j1DNXnAVQaQhrp5Lrp7IR+u
u5VteMNl26xLc19heBBCxgt6ff37JtAxOabWCb//d7icAYTJBwfj13V/s5RB0um9twKL2ZjIskGA
tN5PsewDRblvkwufdgzSYjMmpoxRxwEGHCOjUBaDa5xnfbI6v66vuG3ahq9OTtoXZYHn2spP48an
F7L8Pjay4Z5FHuJUOmCtG9q+q0b6Ioa9sqrlwGtqFk6NR0uwV47oJrwjncZbGIRN/KcJvIrqAmNZ
9nqjbKtjuCth3Flkh6Wf0APdutll4t3p+vJYTN0EkylXRxRt/v05ktB+gPBUPI3tya/DC5XesR4m
z4SVBSNdmnrbXWeAilTYJV1zzFP/gypzpkG2dPMk+Ofo3xVSwzZxy9wxetvyGJ4adAVoXXrVAzDS
xNAqi7m+H7KHtt9r17GkQxNUFrmtEKLBD3D0vZde8uFOpj8Ry7zgftd8LJ5rEnGpsVqVklj+YX3u
8ZqdhT/L9OAF3ASXqSgg1QoaDKi/AFrtv0V1ByXBnbBgm7nhvEGFbsO0/Z+HYfILwSa4X65bvm3s
7f+vzqxyJqqgDZyqZ9PbaK4QcppTvR6DyqJI8O/hM6hed6Ik+kzZ9JK23m06eztGaZu5kVqrlYWd
8PGQN49r7DdrjCNIwlB5ur4wlmjDjORaa5WHU47hGcgKvDFK+mZnZMv1jBl5tYEEMAdtAHoYSy88
1zrs7+alT4ZM9W9BF5ZdRLOXB22fMhxXzqunI2iKAf+Dh3J9yUqIMjcx8Bwx854PLZSJJhuDsCya
DJo5HUp/OpC3Yb3H+mSZvokkyzpMfdrwG1tcE/J5jH5x8di6N4gLxya/ffmV+c+s8OaBYZe3nNKA
50xnx8A+nokkc5vBcxUu4mdXsTdtf9+FxeXYpA2fnTOA6tAZuD3UFoAGupfh4GXBN9w1lVVURDli
ZCdRHAezAuVpnOYHM6AJGHPCQhSNJ9azgDp4F7mfGO9vrq+JJUWZ6DA5C7xjNQjAY3MHlG/s53ec
Q5RSHos2JjBsljl18VKN3aRLzIZf3Ps1yWMKJKiK/9sK0ymj2VJh2cUQJv3UJ8hNh5bFhIXVzAFX
eQcPwkKE3q9CPkyMYfhjlVsTGlavabOUEdyn7O63cx9SNlZpJ05aArwJDotERbw2QPDC4Nv1ACea
Gh56fWEs4d1UE0zXpY/osD084+4UhQEkZfbmbTFFExmWp6PMHbKlVP6MwwyuTak+fCszwWGzj1mL
DBNf3V9u/aWVd1iXo/HQxIe1cqL+pLaIiztZGLSnXUu0xHITHuaKOcgghfBnVXCZ3ILL/+aeH+u2
8kwyraYcOof2MMa6YMk6gn7w6GHAMxy097yxgRICcNndr7ntTksUHrPD/yLCSo2GUWynvz5I3Po2
nOV1C7e4jwkEW0IhRTRj5AkWTpxfPd7idm8EtsGNvFmx2tPrgt2Eb5IK7zXul6MHdRP/5dO8CIT0
9LnI1PyYqgwSpZVTrw/NFIm93jOL/5s6gmOnF8iYOxoc5fpLPU5vmrDdSUW2obf/vzpTrN4UTFMJ
oIMPdgO3Zp8EOKiu76ltaOPMmzM1/A/lSzE06nqX/ahlG9o872ZD06qOYtX75ssw5w8rniivz9pm
LMaBV9R1RqYC3oPLizf8QpLwkSuuj22btuGZoJFgsxARbu1yfRN62WNdq2OPRiaeq+QccldQQj9L
3S1ZzCs6Tu9Ct3Fk0o7a2bs6WtKFCezSoctcXSNsDdMdvElt2Lfm126R0LJAJqIrq1IX+kAIAwvt
/kTF/WOLbebb/18Z+iIKDQoS7CsSXbU8c+95wlVsNxfZht/M6dXwvYgIuB0wPNJFNaUxyGVjlNoi
VE4O2Y6J4qplOdaBD0fdjl05SK5bVp+ODW04Khh2wbGRYtWRMOpMgbdC7UQXS6nkD0XGq1UJoiCA
JC4g81zc4jGz+UWKIXaKPqbpZbcQaUnWruGx+UCjIhg3rBZui7V7r4b7sL5nBfD5l2MLZPht0UMU
chECeA5vXLzEBfP6bVdTb48w0WI8JlgLOOvGHfjcA0FV3QVVd/ba3zUfPwV7LxOWfTAhWlR0ZYPQ
86fsOTd3a/3Fx8kXnvv/kQqJkWYHJScdbCXPmg1v0kh9mFqRjGl7f30TLKVbkyRLVfM48a3G0VW/
16LhMVy4Tu+V9JO2c95T1uKV9Pn6tyxJwMRoIcCF1aJxsoQqUbwFOZwsw70ahG23t+D3yik6j87Q
e8fgo1fHSDG+/xNhyB9+XZ+7JYYSw5uXbohqKTd3ACPJyQ9GFadAgx1LYcTMvFGoZb+V97Y3Is3Z
/0MNwrYuph/7chLLgHWJxmdeZPGMKytkoeLDVQ4TOuWWA6mnraMByOo/Efro0NTETdW6Krn4U9Uu
W9Rm8PJU76HP/x7fqImXcp2aZUWIWeNOPE2/t+yC4IaXM3FQaIeamCmwfv3fUgpu3tLF1Vg+ONUv
3NXIMdVJanJpubykAW1RNSCttzwGfbl+V2vH9tq+/h7gqImZEk5ZZcTHGuEH5PDZXHO0pG5JIBLh
bZT/vu5bf48L1KTSmutRTqPsUT50vwKAEFe83divD/kWNdm0Bpl2FClz/NHWdfNQ1s7y3NRedQhu
TE1s1JhneNX00PjSjjlfzl3o9NOFux2YBq8vzt8DDzXBURUZI+4DOHtW2zum0DEEAm6vD/330EBN
Sq0Sk8zqatRntBw/jx75AIzATSDyW5U3h24rUMb6d1QucqoGAona87iEiZd2NxJ+dn32FqsxIU5L
JvkKWK8+12BnjcA4xVp1Kmf/0MkQssX/nnlbM0iS5Y2GRuVy6nmdjMLbGdo2820/XqWqlqxVBKX5
HtRx09uybU9QnH+g69GF2T77anivEFPqlAv6lue8+9INhZo+yWkIojsqmnw4dLyl3Mi3IymXdO51
c846ZBMe1kWcOf7H63trsUxTXrCTha8kZIoAaWTZHe27CDy77K0c2vaRBns4MEsKMBUGNY4L0aRq
FAAGN/aFijWgmtWaUDRht87OT7H4rykzuKjBr0SPN+W5Y3earKex3WsStTRQUZNTy+nqZR0XobcH
qul2wOD+4N7wZQaA0n1TyixpAr//MLMnuitQZ/k9JiRqGFMRDQXQptu9YHtzI6iGX991i1+YiCgK
ZJtDtbeeR+V1F7X4PAkINOKbotE7rmfJaKbyIG8ckflLPfxAIek2zbt3QIe8R7Fzjt2V/ZLuCi02
aAUd+z2Gn08dFYuq3B73NP9Wpeok2XoZC77zW2zLZfh5yUmxtIM3nKMU2B9xL0mXBAerKjQ0/HsA
8g9Uc0t/zoj7dpXydzCsxwguqUm3NU3ZtEI+oD/nTv5ObGpIZS33iim2ZaH/Dn+rGudmHDF4MbBT
BmrrOqgeK9V+vr6plqARGufpIFirhoxYF1GiVNs84DyUe/Wp0EdRLtRERYlVN0vkTv25Lp0zTAiu
pndczOK9JirKyYEg9SoszvacCtzYvVN6O7Uy29Cby71KO7kKtTcNYF1RavnU++SfKN0JoZZsYJJt
UVBL4gaMJUcZIsvVCW9vKRod+j1Of9vMDT91h472hcKihDV7DkGp2EI4d2fBbXM3nDSrihKtxhgb
1TFYSzY3aG2t4w1ne90ebR/YftSrZQ+cqFnkNnngZtrpLgjuu+ht2+9hIGzDe/8efk1H1kJCtYfk
OmRCRZYA2TI7bxe290Zu8ScTEqWyNZdsq9IIdnHQ3AP5ng245OAtTszpziLZdthwWiXL0KX5CGzO
ULwvO2AZVbVTQLENbVSxlLP2jVAYWjdpXGDGhO3V+SyRzIRE5e4YML20/bkEmKsLLwB35vL5kNmY
UCgcC6Y8mgF3a6O3uKWeUNtDCKP9cCw5mWgoVrB+0DXwYqk3fJRN8Mafyw95tcc7Y1l1k2QrmFFM
QizrzzPesrkfxYv35djCGA4bhlBZmfmGIpjFuZ1iZxNHWCH1VOzVnC0WbwKi1nUaa8fF3J3c2Qrb
1L3gBTBWwFvsvspb3NZUKJy6ntKgwRVDkAc23mxhB7f2hX06tkhGjp27ugETJ4ZH0KnSPJndi0f8
UwbUxfUP2EzfcFhvVr3jEgnzdPsLl5/abL7JhmOZyqTYakPwpvtljmgAxA+DGoOn9nqxLOdLEwlF
mmgmMsv6c1/9Zlu7tvMWgKuZ/oQq7xu2B1myrI4JigLkgvWOXv98ReomltCe2a3GWFzLJNiao8Hv
uM8V9LP900xBbC780/VdtQ29WeurXOULqeuChOrc+sWtM+vLEO3B3GxLYrgtYY6XIij0Z7YMbyXJ
PgBLl0B67+uxmW+/6NXMOwHtzjKNcGXHcuugvGNc7/iSbeZGhlV1OTV9h5mHjahuaSTRoRwt/alH
l8yxKoyJjJpg6xUb0v4Ppmum2T9tdbDAY4KimPbFIosAz1ukAuuUV740ebGTo2zmYqRWLdJ+rZmn
ztPUt3Evgygp2+hggcfERfWBzlbovvhfedMW4KvHLYSte1c/y9RNVJQDVhM3byf/axVVgOp6Eo13
aq/b2jb4llheGWPPx6Ca8tH/WvR5h9a++QvJ5Y9Dhm6CokrlZK2oOv9rmEY87r0liOlaTcmx0Q0v
LVuVB3hJcV4cVoPjXuBe07bdeLk+usWTTFxU07QDpEek88JrN4hHsazJ0nRoo1jKvbxkW3rDWYO1
g9gyDfQPgIu62wBNc597mQ07Fx3b6EZajfLQFX09+18dAkEMrsYvlFR7NxHb4EZKlVmJTiE16O8b
DiuuWT/HdZ/txV/b6IavihJCEoBE5S/zqCB1rCM3AiSoWbudnG050JggqRTI4tLPIvmj3sA6Ezof
Ix2+G7K+TBZ3j3PDYkAmXspbqilaWNm+MPDoveFrGt2i9N6BwdJXp0M2avJm8a5rKyVJ+9Jk1efO
m8IfjC76BIy2+HT9C5bjpYmd6iFlU4KISP6YqkC9m4vIvywrd2NnEkXCVSnzmBfB+frHbNtiOLQu
lC98go8tTfCshhqCn+xdnzHokB+EDFOTT2t1uqkYs6X45rV6ejP6hbi45fh4/QdY7JYaDl3PVSSr
ss++DVkwJBpA7Vj33h7pgG10w6FnTvvAU4h3xK8+a0HnJJ9RB7w+dctZ06TPIsFYRT7L1ReY0adF
ycTj7Rn1ZpTJi4+FrhLpeAe32fBuRLjFCcKw++JHfRlP2n1XOCgyk65IcJ7bOfNHSF//7Q8GL92/
05oOVlA/Zh6eLGbvWcnHLkCLnXDirHRgscMX4OvfzEVxe331LG5iYq7qfBTOijPoFzoFJzccbiMh
Xtjgnfs5vY2mduc6abEAE3vVDmsrCFj/v4B+6lRBIjf2ebEHprf9BuM8nUcQCAQSiH7xnCpBMrqf
c3ampfvcwROddO8ubzE0U48QdROXDl3Qfoly/kuge1AMzd3YqH+6gP4qi/y2b/Ze5be48Tcb2Jbx
1dEmUGTErb6vvw0RODBvlrnjj/0yzuUpoHIUO5Zm+4rh9KH0R82Qor4yD4oA0mPlQ0dw/Z5Dskdo
Ytt3w/OVQ2WEEF9/U5DdAXV/M8egZwmTY8Zr5PLJyzw8B2f1NxJF/7DIJfHIM1QW2/F7WRaQ04b8
8vUv2X6H4fmR7BwkqHF4idy0OWUKqk5Zu5fUbQ9YJkQLRQQNNvmi+lYOwUdO9GOWNTebZW1Wleni
c8jERaQCvTns2IO9CdrCizGripnKbxkIPtHVJad7nnrOoW4IaqK1xFK2hKRt+wJybdBFyYqDD7kR
cQm6iZ29/4PA+4uPmJAtUksCoIcfvSy8ugT+21Z5v1NwLOc0uM0RzGgrk06wZ5EOD4rxnXhpMQQT
vNWFAtQ821cVSF7jqmjrU61rcrpuZpZzBNm++srvIcQErExK16+CtRn9xcMlf/bDvAGdwyC6t37Q
EGeHycj2KcP5u7LH3ixN+hUVSRlCPdZdGjR+0aps3w1TwxuSCDwf7TBqWkK0iezyVdg5k/bS78Cw
V2PS9/nHvGjEqSBN/qi6as6T3t2ty9m+ZsSFbI6y2lGj+pE78+12HMuc6aHru38K8nmfhttmCkZM
KKUTOtIdou9AFbDEd3KBVngc+q+bwt9Hd03M17ywTvaNj8aZufzCmUNiUuCJ+/rgf18g10R9zQDL
d/gk/575wbvZmR/GeXovmvG276YHZzj2auKayK9piMIy5St/Bk/gcw95w7iL1IMnnOzUVen99d/y
B6T830DgmugvySHk1/qp831xGxfsvqoLlUuSjpcF1Hx9vcjavfSMT9UnP4U8thcL4D2dWEGRO/Ie
+1DX3cUdh6kE9RC6IUCLJDxSRghXnAn38/Vp2vZzS8KvXLvo0gGpvJy/u4sKbrrUTW/CVsyHvNk1
sWPeQPhYylV/r3yQ1oAUvrgJFfNu+CSBaUXn8eXYrzCiRrSykqYiWL4HNCCxB5hZov3qGEbNNVFk
KUACjgDxwzOdSy8Owkol9STrnYzx9+OOa0LIVLFEcpoK58XTRXfRwQwUqIj8W+6uewZv22QjJJAi
jdyxr+bvJKPeyWcFiHLmPUpPi/YjJML/bUJi6QeGVzv3eVT+nNCsvjCfuLEqeQI6iMdarXfpVOO1
vwY7ve+fnFH/xHF4Z+stCdc1kWZ85FU1kol9T53wgtP7vRv45zzSH9A6/4GPxTkEe8924aoC8mFp
j4k2uiYCrSl8MuvObZ46VQxDkudOsF6kpLggNVFe7/w6y86ZXFsBztm1J1nwOOU5K5LQrdWSoB26
2Tlv/f1W55oKjuNKQkmXLnp0/OAuE9oB7MDBHTu8pMH6QfnBx77Mb8t+OR1yVBOX1hQgPS99fK/j
IYl13rCTk2V7EuR/vwq5JjANqjteRfOMP87g3Ql/gcFaT1/ndERjNyJx6opY9nO5Vhfo4a36C4+m
Odo5gP393OKaaDU/7VmgWwfkX24HQhv5Fdyk58ojNyhi31xfO9snjONDDukO0kIJ+Uc+hacAxuyX
5WcRuUk5OsdEu1wTs4ZTZFpn8+I/kl6XSeDKp8FDuLv+AyzGbILTUs7yhbTaf2wrLArtRn2a1nSH
8t42+GYTrxKZ8jsCydd1fhxb9i1vIHkl6UFmGNcEpsmlb+c1p/NjV7d30wIehVQfTS+m9iMbIWuN
x475MU9THkOXqkmKrNuTA7Oti5HguyUci0355XFxx+nEif+BLeDEvr6jFoczYWgNbgOQkRvnR9UP
n4ZWPfEWAXYh9EY74/u6BPY0Y/kePND2U4ws7zHAA2UQlE91VA59kjtAdySRI46po7smXZfXutJR
SxA9Zh7IqfNND0+L6fH6UlnSvIlMmxQbhnDt5Wmg4fp56MHYHyIn3wzd7+sfsK2OkeSdtXVBMyrk
SfprmaxRVqmYumn449DwJjZtmHoK4keJ+Tvhm7admg8Fihw7achiRyZp19h70K8pOnlCKfxWLlmb
NCnusTyFerquipNHR++fTk7HVIRcE7O2umNeoHItT63rD5fGoeqOB+ygy5kKkVDHSJWuZ3map/Ks
o+Z2UXunDssmm1xeNW99PuP0fBKoKmWk++Fp/u36BlsMNNg++SqAug6tCkbX6HFuQ+/t0sx5HDHi
Jb3f70GILRUl16Tx4llbTKqV4XfgHGenvvGJE3Z1Mvduzu+Z3xRQESmGnqBA1jZp3WWJqDPoYOLW
FLZecVnk6gVs5ypr+8FGEXCtwyqARJA8TR0QVty7ONmFsGPklK5J+YUb96QFcauTT6c0O0eTX9xL
tS73hRqJc7q+ZzZzMHy+8buydaO1OtVZWF6WomTPSxGsb66PblkgE+Hm9nPXiLSuTlnnY5P8yI+r
Nf1IW//YicaEuYGeDLzCXl5BhGx68p3w8xT0D6rPszjTxzTKXRPqVg66ASJYVifpDEUel8wBbl1A
2+uYFZlYN1kFXgoSUowfCva+Lcrp5OuB5TEZ552zpc1tTEXJwq1BIu3w7En5K2fFOSvBBeDFIHyO
mkS5lQCzX+g4bStOZY4eiTbJGr26yah9B/J1pawnftDkTHwcGbJ8XLLCf/R73YKVs+3WcEwi0lfk
6brZWYzaRMf5ruvmxSz549qGA66QMvpUZynfKUnYRje8XnJvorhvZ09NPy5xwPBW3YpjwBLwAvw7
hs5rG3X9VKinNO1QvZzdOf0HedPbw1BYrgAmNk5XfbP0NCx/EKd0oktQzg3JbnVOujnxJlb51W3N
tA52yqM2wzMBc8MshgyUMN23uh/fLy2LOe7SbVadRVffZSGY9HDfzqP7dtgjLLKcBEzwHKXEI+C7
677JYGtBJg1emeRdkPE3eV3db5dRr9sj07KspomlSzUJODgSum9E67ugXf/hnboDyOOTzvea0C3W
ZnKMRcMS+gz2/BTmQsZDQ+bTUIq92GMbfQvcr1I24WrIy5rjfCTSKYfXo1yQhFktxz2xa0sKMPnG
+lyCSX5h6eM0V8tLpZ3C+dSjgKrzuAj9Qh+7vJm8YzL0qlFVWfZEXPJbV06Lo0ebna/HE9tvMDwe
TVaABBa588gnr23uyTqU/LOqWz/83WpF+p0obdsMw/dp0FYcOq3DU0kl3g2E6019DEqSvTqbpVRj
cpDxkOdeHg7OI2p44fuQFkEstd+cpGa/gyVPE7qimqJ5T5Oo3633/yFn+ksZ2wTiZSRDMbIemlOq
5ylPn6Tvpx/yJcObWezIIYwgLtc2yhEnTVihIPwHKP/8bV5yRzAY5uwO7t04tKt6ARBWu9/nqQ6G
OEy5/6Uvae5kMRp+e1bEDaQGSg+lOjnx9wuaeUt5qvpCT2U8oxFQfo14VpDu7NBaNMstnyD++SlE
n2xRxakqguwlLLiHeLSsUTMkDkhvI6ieoogV1Te5DlJwlO0kfctemwDCwCsiBwCw8Fb9IPd7vSKW
1w+TTi1TqqmduRIvzRK82YSl5unUOs3Nnxomz3diusWMTAihP/TKIWkUPPZivohl+sT7DY6X10k+
aUAKB3JJo+ISpHtXFtvPMoKULoqC5ZlTPHH8rLRp39V8/rSG1T1XxWWUy95x3vadba9eBcO583xI
iOvxqffc330TvGMBbtfM/QCO0/sq25MstW29UYRApTmonbQTT5nInvUqu0srAn66HqpsgxuhCreb
ZYJ2G3msIpXH1C/KWPv88/XBLXHwP/RrBQtmBZnhF5V5dzoTv7ah22n8dGx44y4SrCAJ6EXKX0jX
3FDxsBVBlXswV5sIw2BZi7bJywgctfziC7QD+zP/ySS/X/Pd+rFl+U2E4QwYNkIMGnKJZCH9hQOV
ZrehW8g93InFRk184bBQr/HckT0hWXzM/GmJp1re46e1sRPozxIef30zbB/ajjyvnCFwSO83NcMZ
mtfvinzE5RDHqHwRXQzG+AriW3t63LY1M9ybUzxgloryRxwUI6CREUSYw/aemy02+x90IcUBVGmP
P0ajfu+24RscOP8JPLoDCLGcAE18YRtkwh/8cn6aib5ZqzK4mzesv6ag4vVDtvMV2xKZXh0MQzZF
ijwBJOUkzcpJMjTs5fpO2wY3jh1T5uYVpjo/oYYCzbZJ6Xj2vD0+O8txnBpODa2khZSrxgLVwccl
8O62pFS5QBcK5/3E9E2m9nzDstUmwLBrwFXWhOPyRFcagI4lHUop4qCah/RTBIwGu7m+YJafZEIL
Iz3nvKXe/FQ506kZwne8au4LZ/lQo+l888Cx745tvAkvFAHhfOz85Yl0K4TrSIpa0+6Dh+13GC6e
ygjv6ZWzPHE+rT9Dp1m+E5aDvZvjkStNlv9D2pctx40zzT4RI7iAJHhLdrPVkiVZst2SfIPwbAC4
gfuCp/+Tc6XBZzZP9JmriQ4HISxVKFRlZTLYZOBF61IuDCCT66u3cdxMtCGI/FCpmKbwZ2jneRxa
YR1n1S6YeMMeTcK3ZiFilGNNfkZ0SKtwPgDv8EjL4b1t9kQiNzyjY9zfpB6Calyq+QLSqDMp2J1u
y3+LnI4NQeNij5twI8wyWeAYDSonrFrv5xpmrRFJnqFqlFt6OFWtOmWD89ObfZLW3V7uYWtihiOg
zUSCfphsSOeOYAYLDs0cfPeW8n6dGB/0jvlsHQDDI8hotEk92tOFa+BlGFFWMnfzXgf8xgEwIYdk
mdhMVBtdtOXFoWclDeii52p6ksLdmcAWYMDEGDKPLVEFdPbFmed4PWSTmt6diD+P0rt3ORYuU/e9
n2Vg4ypTlzU7RY6tua0b9+lOzkVIZV5j3G5s09y2D51N7rmvfpI98OHG3pjYw0l0fSGnYryMMrqo
DNLGjR3utYJv+GcTYtjNUyhCiw4Xm9pB3LpoGFZ5FNvz/Osm12KiDJ22C0NrUOOl54WNKpbb3UmI
jR2vf33rzzfsfoLkaGEHcrw4RVWir7T8DiDC6xpAXv/+1u4al/xU48GrKt5fmjlPUf15WkvFXem/
Lijm3vbsNDU2iQLyLidhd7FJMzyI3C5eUb+4EaxlMsXNLW6M0MnpBW0WX7SFg1Ms7ivkVT5w6afX
V+n3JxT45//agM+p8nM9hBdg4mu09RU5Uv3NH9c//nsPaJvwQQeS5ZXyne4yk+biEv/v1Zip3+El
1fv/D8H11iQMQwayrKgEC7qfcg5+usGEBiF7Zofrk/j9ObVN2CANcuougEFfVOFb2QE0xe17zS3+
5kbWnFwfY2sC69ifPJHjALM14i14aRpAAVCnomBVmnbegVsfX3//9HF7HJqIBLy92Pnyw3YASfcY
1DOu/+Vbq2NYMRSp6FI2ZXuZxlXhtObqPE7VnxVj2Y3rb9ox1/bEhN1eAFQsksERKs4nSyQk2qU5
2loh86aepOsVhd9evHmASNKkuhffdvObgk7b5I1rpwqgDBcqySLv/SIedNHoZFF8+vv6Fvw+srFN
uF+X294yy7a9wNJiXKG/gAKOpaoO1KtOYRZ+WeONVQT9tuHW8PfTcer8BdTUkdfjTpNvNePPTodh
Rn5XWllaquzVGvyHOt/rptnwISasjwV2aNsEB2x142jZOi0FRHt9etal9x3SCTf1fNsmrm/qKC/G
JvAu0l9UQrStYwFlwR0r2ThgJqpPoWyifDBjX/KuW9z7sewaJ/G9Gq0H1zdlwwxNGF+TFQ63Gqe+
ADTxODgqOI51UwPdOb5cH2BrBoadV0XNOq4wANoL1RmgQVwWGdN317++tcmGjQPkxudmvSjW89SN
PI8LIBzXA0UGjASIwfn6QL8PCmyTXg5KwqomaJq4rO8ZNxy/Rb587RugiG8NKxF8/ddACF9Kb4De
zCWg7blYQPJRBfK5R0L3Zp9uIvcW1ZK2rTrnQqcle+4iLo8VJd2Ox9pYJZNZbiB0iALC7At6icBa
N0wHt2weB1099KG9k/beOFAmgs/xtC6HSjiXgo1+HU9UF3cTFGl2YtcNp2hi+CQq8iRoXfvSwRvJ
0nlWsxpjhbipd6uDU/s/vax/ygh4GK+frA0LNHU3JQXBnDv49gX6S95rtBQwDhU6zpiKQqo9ku4N
QzHxfWGGlI+YZ/cDWdF0zMNUNdPLmoaba/d+oOXr9cn8PpVhm4xzdMqdmQ9YvaEpXhe58Lj0wtQL
u8c1L4PbGEonYsf2txbOsH05RdZQss79cO363p2C75kG/RGeA9ensnWWjbu9XnILWLXG/ZiW4CyI
fB2c4GvRuMk09jsIhq1NMQw+QrFdUJZXl64sv5RqesrBoI7er0c5NY+qDm67okzAH7Q+A93Xlr50
0Px+sJeSnrJeRjsPgY1JmIi/ugb9Puht7QsSiCnls33Mmvll3WbB8CiQfr9zk2zstwn1Y207dqUi
+gL58izup9I5MaggJBYymjtPvw3fYuL9VJlPgd/0+kLkqL+yvrPOteUNf10/UVsTWH//FABFvpXX
YVjpS+vz6KDtjh2HbGzSYXGXw/Uhtiaw/v5pCAiPF2yBWC0yE4wf3KCQaen70+n61zdMwgT99Ryi
P1Nh64uDB3fTwroHYp+aafrL0+VOFnxrkQyrrtsMIKl60BcWcedYsQBdvWgbX6/AYmcaW4tkWDad
h6p3laUu8+L3j5ls3u16yne80tbHDZuekHderNqZL8vK/KHI8CL5Xipyw9RMGF/eRg56VST96Pvq
NQ+Wk+O6P6doSG2l//GbvcLoxhaYYD4bjB/UGnL6IQPn2UH/DYoSL7rrxc6Nt3GMTCBf0yyMcs8K
P8IxOK5vDtBUPdO+Oml0JV8/qVsrtQ79yQ5IL0YipM0v2uu/oYQJgCKETeRRD+A52M2gbk3EMOiB
VQS6j0CgEVtCqRUzgbTnC9oF/61A3DYTw6J5qZqhnTGGt5B/1iHgN84888/r42z/Mt04tiZUL3RK
mzaqB0grDtXR2+t62ogHTGlPFGACcN/43scUyudJf3fxulwPrMJuj/p7TdVO5Ln19xs23XQSVIh5
4H2wKTiQCAoqu+awtcuGRVOfoAQwYA4kmg7VFN5ZHSRgZkBiMMz1Td4YwkTnOYUOQruM3A+dq3sc
18VvwY8cJc4e2+KGSZtgvDlUhQS6lf0I5giY/+DBocs9XuM7r6MNczPxd7nVU4ZVcv9dIvz96yPM
H4PHDC8AsOPs+I2NPTYheEMxZXk1ce9D5u7zoqwqtkDLsvPxjbifGLYMtGJdlnkzf2Ru8DWKisQj
5Yng/bhGlQBGrlQfZRveVHyzTTTeVGfzKBpSfrj1KMi9W3l99S2LMmcP7rd1osxnt6XAOxqJ9sOq
aih7JJmbzfpUNgTdGTEEeyYFBPVgs+zv6yd4a/mMa5szxruiWdqPKWJJAb8OHNmxAp/qLMeDgKsa
B/y+exQ2/IpJhxdkdevbbVB/RHAk607lOGkK7J5TNaYVYs8s2iNk2BrKMH8OdlhJZlp/KMxmnR3O
91o7hxRCulJiOUhNX1/DDSsyAXrMq6eRoT3iYwqml8UN0wB5DC8CIJ38IaS7k/HZGmWd56ersbMt
Tmq02H30XX9euQvAnJOSmj6GvZ3YAH1cn8zGspkYuKgXXtaQpf5YmiJeh1qwVvnIkj5CckMOKduV
ddua0WoDn2ak2rmdciTKPiKtDoL/cFH75ZIlWfVntuy9NjcOuCk1CjIGu2cgGfxgsosnV53YQuIR
yVF03cfrfCh8Rob53bZ8qw/8NCdAdYnjt6X66PoyliA+L9eXJ2zIzsv4/ytWMoVIkXFyQzRPiUtl
u3c8lGk4j+dWjIdZOMfOqndO94b3NlVJiw58IIXrRe8NwFm/IEoKDGejSLVH97vh8UxQXOe0omtV
nn3kuKb/Lcha1dfeGZ+ici/+3rhFTW3SYQotKaEH/cHcVsZUqFPnRpe1cff6pm8wTdgmNs7GZ6Vj
dda7S7QmVTy6HKoWCXQg5KAObQXt4iZBAkwFr3AVdfVQulUWlYnrOoMVxYFq/Ka4UwMfCiRcOja9
E7GU/RmscWOwc9dv7KMJrauiweussALTVlST+q5VDriDiJ6dPYL7DXM2oXUqapvMEb79PkjJSuhL
W/MyASU4z5l3GkDvWSGpBKKsKJlDXjY7786taRlOBC9OXrdLNL9Di8nzv5AMLdPfR1vr7rYr35RB
bXyueSXG+t0Vtfo1wKH/5CP6s68fna0/f/39k78IxraYUYnq3lVdFfygReN0p6HPfHq6PsDWrhgB
BdRtwUsUdf27xcoYDHLJSs7AYFp+6T5UwV5ZecPEXCOO0MQTOgT27d1j0KP85U5zyF6oR+38Jzow
Av7tttkYzwWXchYBll6/S089rNeGlBWqmwTMCbjgd6srG5eGCborBRo8tUvVe5OLf704x/0qu/Gp
pDxmtpPUCCJadmOoYgLvcgCVloAO5cVl/R9r4nWNirqGHBfHeeP8B3GX25Lw/wO96zKbscmT71HR
Rd87aLZ/V4FWr9d3Z8OVm2i7mnMdwM+IdwvrdsjnWqd15Ny5OdGHTtfDToiycdYcw+SbkUZyKXMB
UeKg0zEWqrVQYrPAddouvdhjQtsaZv39k2nO3NFgUWnpWx5Gj0NWpCIMPyAZdZs/NpF2XNnINImG
vmWdO3cfDDybIu5Z5Vi3PU5NnN2gCMkHV4ZvS9098tBCiM/vZk3iLJh+XN/wjWDRxNiFWmVTVVfB
mxMIlTbgd4lZ07KYIJ5yB5ceeoj8xU1deofrA264y38RZZ/2hHKpg8Fi/ts49tOTYOXwVgTzuEdf
vLXlxptB0YxA2124byHvpvZEOjt0HlapGQ2Vzzmf0ptmYWLsuGuR0lZhdpxyCJt1zRRHAA/uWMeG
EZrgOt522lcZRY9qP6XrRijwJI8kvG9ZtFP/2BpivWs+7cLgzlZE7Lx/Y6W03hxXcealkClafB2P
CH7t6WseQdVlZ7m2hlt//zSc6oClJKOdHfN2pF8Zc6uEMencN8Anp7wi3j/Xt2VrHMPgVRChJlyO
4ph3xfeuQflQuuqezc2jnnfxMxsn2MTYubLIuCsmcWQzYlEwcNFkxc9cn8HWx43LPgBs3s6WIDvS
cfkhB7x4Crffe4BuLY9xxc/O0jTtjFNbjGDfx+VnE/68JmbtyPu47e83rndPgrBA+bJ4wwUS/Mom
Kd56IjpnxzS2lscwbzhbS9NlyN/CgYP+qiqoHpJqVcXdGeC3S0QjE1w3WE4d/ctTpnr+1sziryCz
T54m997ue/a3LgpDGGkAIGNBfOUF2VvO8+mR6JpEh7zyyRKP0mn2CFS3JmJY+IgaV7/MQZFCEfHF
FfbXkHgQG5zv6cj3HNVvdwMzWcf+ZNalnitHUb9I69wD/X9Dp1ij9XhnK7bWyTDmWRIwYVesSGfe
+n9AucAb1m5w8p2QrMjSG84rprBO7dMUOrBuByUyPalGCj5xlJxPepr3IDi/Dd3xdcOaaw7mBGph
CszFO6qaInkSFSnOwczlIay6BWmfyU9um4ph3WHDqxxpkiJd2uybD6d6VE63RzOxtdWGXdvEKxrf
r7FOGXkWSx0kcxXtAca2Pm5YdT80HN2oOXZ6atzzsAwqhTD73jn67VOARibYjrkkLDzp8jeIzVVx
Pbj/JpDA7XMc6lbHGpesV/0phj1g14blmWR6pe6DgHdVkSonupsKx48H8E0wPG1GqHHuGMfWpAzz
XhBsOn078TdbyTtQixxAk9uAsVZ06AX2ou+gQ11853TTyTKRdmUeCXDHZ9b3gNvIu1UA+6OtGB0M
N+VfsUWGqVPitk1URNZlfa2tL7W1WrXo/uhOfYIodMfYNzzK/0Du9ELdvKPiSPpBxBMubTWjR3T/
9t7aFcPeAYsf7KEKrEtWVA9icpICIVQuh2TIh6NTlidWgYKpvyWvgVUzDB6mzrM6cosU2UmYDFe8
qo6jP83Rt+v7vrVehtFX/gDeArSGp02o58QZSZmCmNk7LcCgH68PsWUshun7XRDU3hIWKWQPwzOI
Mb1TV/T2nQ/UX0zL+sbr0ETfRTnlJLNojmSxHrx7J9QWhfTFECScMPHR1YKTP26akgnFA1rbA6sl
vFk30OnnOOv+qYr8yUpood0Xza1oj1N643oxAXmhLPSgoeyYtu2UPbZu+SqD4sgaIk5WnaH5J9wD
Yf6exYRGJjgPlZhWRWMZXtxVChR5V9DxptwWd762TogCToMzpM043YFRYOdobM1uPZWfrua2LMCT
4KDBPdTZnc15ivBVxGCUe8bb66SzcC/5uzWQEQOgg3V0l6bOVjDHt2Lo52QJPZF4DfRvulamrA/2
kPFbQxkOwh+soLc8jmOYD38jWM4BYs0eWMjurKhy4lD0368fwq2BDN8QzJPjzX2epxBQ+EYn9nfm
WO/d6J68xalir83+uT7Ob/MHOBeGi7BsGqoIqXC0+uo8rjyNroLiXPvjHVXjD0CnX3rIXl4fayNM
MFVjWTsVYduCpKv3IuYe0FSeQXW0cKs99oiNAUy4nnJ938XmBJdydJO+zT+GXN62HyZWrwgjp+KW
ylKU5h7DwpLxEJVPfemBiiOXYIzNv960SCZWT459Zs/UQi1pyomVFA3NHpWTTcNOlLlxsEygXmg3
fT11Nsqjip203+WIbcejmvVZ0xxaXXKPq2VrMwzzHxEKQuBqwkCtJz8Cb9QfHfUjvhNAbX1+/f2T
dxFssvrRcrO0D7rBiamrshlUlcMsbjutJmTP8iq8XWBoqTVlyyFgC4ipB3Xrn2/Yt8WDkS28hy1w
YX94vfLuLVtXe2zX6yL/D2MNjUzmvSGTPZPoI05Jbz35BZhC0RadUujG7xyjreU37n1rGYJQoNyU
9rT9w897D83Qot9bnQ2vZML1LC+3rQ6k0qmPq2PO3SekUr+6dvV3afG7vvOP46L0zkw2DMLE7Lm+
NQWLJ7KU2uzLLJACHoW+eLJOiQeCyenWJ5gJ3gONg4Mlk1kqRDgcytzTKVgRnFugyjQyOfjwA9W2
A0cODpIKHd2gm3kqe1Aj7NzmG4Geyb+3VKCJ0CX80oIm3pQXwZ1vV3ctzesDyKR20ppbe2EYNYRo
uB+i6zgNSo3kYtSncKynkSCFzev53Q5DtuM+tqZjXOSNnHJ38XPsuuU8zDr86ZPxrqzmFKXqW3qd
sSOGiU/AjucQccV+N+0XRPXgS7Y4NNij47yE367fFht27hvXd+O4vEHKERI0VdEeaek4CHlU+6WP
muHGaRiW3s+kVXaPYxu11TEKMI0ofw+W4d7X8nx9FhvOxATx9RXNy4Hjcu2AbThWGe2PhOm32z5u
pOu62XXoaDORajmEzyrK9F0jtbuHftv629ej/PkeassSgn9YnjoHtr6bRp7Yu6j6je01cXvMk1Ho
TThCeSWgatT9yIAHm6t6pxa5YQQmcm+0ikzIiYq0s7w/pBdcXHtwi7h2HBU3ZGr624zNxOwFvfaG
kGAaJBwfRaWfS7vHNJz3vtuTTSH/lm5+c+WZ/Hn+DA240nbkD7ylCT2HMtLy1KvK/TvyHf+bgtac
+yNopW4PanSU1aLIkMnx1YlkOz20iy15amVZ/jOo8F8yoDOKfisCX9r3A5657Gc4LIIdoN6J/+V+
XvKYKCWDQ8S4lwYhcGB8CJf60OqpGQ/jEgw0KXMyh2vrNbKEAqRj/ASaIESMACIFTXMq+7J6r0Cm
VaeUjaFMwhY6EodxyB0n9R2upkM9htw79FWl/wIKgn64S+aU8cja7l0TlPWSxvbmu4JOwUvOXUg8
UKXrJ/C6gHZ3joaJRomtC7s9+BVQN/5IdR9PC12sMxqqtfjm5j5BLoVDzToumsH24q6IuhedN0T9
4bIxt1IHZJQk5YvX/1nlPa6YbqFOcFB0zVG6IdJVSVCHixtD86t0nhrBRPe+jCW1XsXoav+hdZx8
TEhGWRCrAtIvD/CE1bP2rWZJJTg7yPwUhO1ChsQH8eGS0EB7LNX1POYna+QNvWN92xK8tmxZ8K9h
3ZL5b3dpc+el0x73mwR77kHprxi+EB6Q4QCqoSEtHAD0Jql0dMAWROGLXzeiOoD5piKPHlpPCZj2
eAZYRiBon32U2sqdJ+AIWRHrBXCNJGgVnR4AehAzYMX5AkkPBXZ6cPJR/OKh0IdVEzQDurwIpQxP
oO+p7m0okY0Q1wKJg/qHuauijYwkXGfpZMp/CiTIoe5oxcfyRIFT6kFP4zXYZd/LHURqIJmI8iPr
6nq24syuQcsZu7z27DK12kUEz9YY0EvEXahtBGHWQRXSc60FhV+5/Dk5zfJtWqzunM28+6q5PzXw
SJmnYrft+yyGNFL+WiEARW1YkBYqZhEoxlPwT7fluELxPflLZN4YvC39xJp/qrHg0d/ooAYn/1zY
QIqGi4R2AfF6bGeIV90YL8ukuxOvSTee5WR1Fwupp+q18n0w8KqgnkhxGCOrG740QDsFMVUEB6j3
XPfPwAtGP7EzsB7F4IyseFxFUv1hRY38QuiyzF+alTc6ziFVVx1VTjt2wEFHuNxUy08QYi9/VoHn
Fw9NMIMBFrmbbDjbQABmp0KHlf1qz67o47IBS+wpx6LxOBq5rJO2FnT44Q0gD411YOnXopxncVB2
6B7JpOm3aoHmxx3upeAXZBT8p3DsR/vOma3QTgIwkP/gne1f9FL77Ps0RYWO87Dun/slbOU9ytfO
cKzcyhnB1toz52HKBXW+9AjP8vc5RH75YOVzkz+WIRPDkYhWLd9RP+rbJ0vUDj+gDm6/t7VNIDFf
ilrGLvpj7Jdq6BawTroj9U6+PVdD3DgWVnChhLRxB6JHGcu+CMUDEayGrFbTfe2Yiv5iYQbdFPhh
8HoJp2xR/szqV6aXxkpylIF+8N6GWNbQWcQ/hpVi7Vdn8SkIF8KxCIfXQeoJdEeLP0dtHcMaK+8U
gJmBYvczsFQJLTsr6UHm08azO8KRWJ3jP3bjrF5kJyLnZDl9wGPKc/1Xh8Xs4wzNgfZBqD4K4qBx
o/DUELZ8dRzXaw4dsAXdIVg6K0u8CS97UG2q6PvcDv2vEQxWUIdAw6w/w+FxKZJ87nnqkt77B+vQ
d8eRV16U+nwGA6cqG60T4iicHdEFPBriNiqK/C84rxa6lJ1NuyQYCVL9PqlzncU8El5zN0a2Gp8n
4gfe2h492fo4OqBUzI++q7rg2eZDM36jhQg/cBHg3AEOKucvM1gAedJGamJfoeAGaMygBbSS+qZc
omNUoFf5KEPIqyV52LkENSQ/Zw+9O7v8hP4nKDwCGRi8WeivAmAWl0qXWsHgsyVuydC5qQpLOR9E
MdXfWx0hxVqCTME6ZchcUnhIlXcx8Up2Aok42HDiAnLZtht3NR2HY+mAfCRlTMDXkgz1aZ20o+tD
k2GORP8PDLbrDnbBgg8rDOzl6Fp98X3AbfKGeFkVTxHptP0yocbjn6d5VvWhdFjmHuoKvb/npSQN
bnirdYcTGtYH/4jU22ClkdvXy2s4Wk3/EDU6A8wOTAlf/MJdGDLehUfveN6E9QvpWeO8ETZDRAlI
HJCtU7XY6OaOZhcJfw5mNMZzkC6XQoVuCgyK7F8JJ9CLtqQ3uyeg9FVzttpWA5A0QTdX4D7zcPPE
aNml8lygrww6lM3I5wEflFDnWEQXVgebAv73qm1/qnGlVqMPVh+K07VETfhnNWYFQGAlqxuAd2rE
MsdRa/xLBuev7moIb3VHiFe7eTJms2ju0ahf/yMiDVwMJMWb/IeflfWr0/Py7xZksF2iPC+gH8Mc
9W8zPENzXgDFHs9FofxuTNDFEqjHecLDnSZRJZpvJIsK9obCqa5Waj57mQANz3P+in4tFtyP3RCW
R6it4XZuC7nQI3qW2+ke+192j1RE1r0nPMqP/uR0f0IaBvnSuGtbGSVqcjJ05URrkiCTgS9OHm8G
cJoVgkDLxwGRQnmMHK2+T6SJahRAs4zfEzvnzU6mZSvKNR5KKKCv4q0IQ0Pwqj9wZkdAl+TBy9Q1
3s4QW1G68U7yIQ+sBgePAL+AlGLlqfyHV9Tly/UnxtYEjCcSNMtsxwUeLu206EQyodg2HftCQEs3
D8dyL6G+MYn/6XLI/L7IkHZBr/Dw5la8PVBh71U9N+Zg0vlKNxjzDKnM1FJ2cRd57j9l51rHrFz4
zh5sjWC8lEonKKuq80RqN0N213h5mUzIDZ49LveyUhsPGpPYV1DUifPZEmkfEvsMhQCRCDK5p2Dt
1hBztZyub/j6J//mrWG2NARLEXKaSZkOvX4cRR/Feek8AkN/ZEGJdMJe68TWjq+/f3pcer4L3+hj
PtKfUBu2gulsF2W48yzbyLKZ7QsRJ0GDflgBwAEMmgXReanax8qzDy0VberlCMnAdLNT7dzaG8PK
c0vqUo8N5lIEIYiyiycbwK6DL2o0it0kr4Vio2HnYg6Leo6UAP4AQhfhmFcpSHm7nRO8tR2GnTfI
drVCLzJVivV3HpSAgKilVTXWN76UzTaGeWggzUuZ/OHT+cmh/Tl0uvOKf8MW7Tz6NyZhdiGAT9nh
Xt1JIGYsdso86CUIsFPvnKmtrxtGTm0ofoOOBY7WUfkvIQDRjnEh+TdCTdz1dH2yCDx5+8ZzVycy
EdBSlY0AzTtYqoqb8K00MpsN8rkLHMuaRMo8TzxxnKMnSwp5S7Mtvm4YtBbj5A0FFt8JIkhbhk6z
0h5rgEFuXH8jr1lEC96knhapiiyC0ActdnMY7ak6bbhws8cAlEF8Vj4e1bPVqSTy+vpXHYLJnqDu
lu/MYMO3uoYJI7yDaIDEDs+1eNaC1PFiqTvJh/sspM8NOGuu+/Ctk2oYc+m1IMFpbJFWiLMTZvcg
OevoTVBNGpkNBaMUi6gRDqRggoNUgHydw0nFUA9IM3+3yrMxBbOXYFkiSCxB7TGdRCBikgGCaAVq
Jym7sQ9mK8EEBHMYapunrJu6h5KxE9qiHjO19MDI1zloT+sdt7pxD5ndBOhxHZqwhM+YSQ462uYL
0UdF85+ZrM99PeClvofO3RppPdefvEdtC6umq3GXXXSOop8dCx9avMy6cD56AJfIbLgtJDR7C8CI
SDif1zkBxAERSfgqr83LY6ao3DGUrckYpj4yCF8NHPXOWZHXtcnRK5tkrp07rWVaLI9ht4dM3IBF
/U+TgWCNkN0An1hphOZeMsv8uWc07TvylI/u3WhFr4UvdooaW8fa8AA88wRrFSIFuxfATls1uJxj
ZVmBv2P6W0fbMH1X4sLIZGYdLUv8yqroCGjUmtZqsySru/uM7EnLbszEbDOYG0QIVVtaR7BfQQqp
zfsz49byet2DbXhjs8/AtVw0I7s4zXPdqeLsWHjxJSixT+6xcCFed7g+zNYkjCs94y0nEg3vR0Cs
wtimbn3wMz7vfH0jLDT5ehVy3E41IwhVWdufxtq2n7mcsh9L0AsUy8L8dNssDNMH2sHtO2hRHWug
/L41bt8mPJPtbdVXs6dgECGZGwQ7RzmGCZn7IfbYuKe9vbVEhqFL29ZjUROekkaoe4Tm1jzGPSRY
ZbxACq3sY0+W+S3dnDSy3f+6yHyoRRiA8SwtGYKtS0MbWT4JD/i7Hbe1dZwM69YBIWXu4mlZcFW8
+NCeT9su92/cCMO0M9Xb1sywEZxZ7he9LAy931P14/oh2oDRARFurA5EvAskOO0LMtpoFmXhUFgd
MBy9VTdH4TidU6bdiHcH+HYr0OzxU1CXEgYZIINJ/MQpaSB2pvp7Lwb86H//lh7yQX1ZKHZsVhI0
EHqQJ1T96ZGTliWVG8yJO0Lz7/rMf38GART772BB77Vc1LZ1XHKYvvYLdmqzZnocIKVxQIqcHa+P
8/vTAeTKf8cRUcvLMWvYsRK5SkfXARyjhwLJ9a//3mOiJv/frzs+EEk9SJ6PtJ2s84RkdYKkGDlA
b08l14fYWqh1Yp9CjLApqOOtBGUQG7kbe9LEekbyvAdU0Fq8X9cH2VolwyN04DZ3wUbHjlo7VQrO
Tf2MBpR85/7dmoLhAhzwz+hlxl4PkgaxLxr2omnQJi6Srqd2GbOdCHNrFoYnYJbFRhdo62PTFyyx
lAel5KjiN37d8ARgHPWiGaW3Y84CH+TCIT0TRvcSDRsnyWxKcOouR5xS4Zy2kXWYSdA/6oDlT3NH
opscJTX7ENCEZQekwyajF6T4yoDdPEvF9likNxbfJPmlWRb1/uqGbaAaj7NnOUnD+B5Sf+vrhhlH
URv6UwTfBHEO9jb4sj/zXNY7d/nW4htmDIKHVjPUbY9u7lV3iozizh2z6S7ri9vuEWq2GpCWauYG
OXgGJcVTQYz5fcA16l/XDXjDxKhhwMKfpgwiiOzo9LN3IF1xV3bq3Ev7796Z5Y4r+n3YTs3+giBD
kTqb5//j7Mqa40a59i9SlRAgoVupF7vteGknznKjSpwMaEM7Av367+n3KqNv5K7yzcTlZJAEHDgH
niUG3mFK23A6eIqeyr68KRtIpF5E0BDPcW6uLK5bY74K57qeIeWt8U2daYOdJazYAVx1zWZ9Y7db
S/xqF/mirtG69OPbTkyfRVEXezhkJhbwgtQPYGTx/thsfMeaaiCXRfcylNneD6ROYc7r4e6oaK70
0sZ3rNkFiAdIZUqV7Rktf0Iwukyg//TdUHqMWP4LNqzXIKAbU2xNLpjBhyvmACsUpkH8VVaivG8H
Mdz6KHT3RBH5sUMhsaYWNEXWx7P24n2W93kqhr64cVzTVNW+/8FOWwV85eGEhXDn7aHN9RQAfoJi
rfyOC8ubMMxwmye7DznoCbFW+yWM17DuItl+lrha/BFrp+SpLnDbfVuZDNfsMMdCGSxmYHg+Nt1W
S4EOpRuH2nr7aCD2rY5I+5wJ650/1nrw73Sk9SHNQMc43nvFHKcSre+CouivYAMFWvn/9yBwxvh3
6zTUavFpg9aD8gVoiXzfzjWgMOCRjB6AGVEFnXrtruzoWzN6taNjn6LAM3UxEl6VHVxGqwPx5+Fm
hg572kl3TYNg4zlrGgGO2nlfhQHUEOsM0XmbeQtEVOFgdOUEfmP7WnMJgjKLTVajfRl88ub7AkkV
f3p/uLeaXqXpFW7uoQCEppXEno7be5VwXV2ZqVuNX/rrr9R2nOom70cAd6Lii2+Ptnuj+Qffex3g
th4Ad0PTIfvs24epu/E/mCyEl2X+r7cOoh5C+jGP91ERjlC4C+K0gH4CwEbzx46SxZoqAAORIAxA
EdlP9RztQh0t6bR00ZVsZ2M/ClchjBrO2hAnzPs57pCAjKOLgZFa+tf3p8zWbF/FMKBJldCdAxyL
j/vQVscGzr39og95X14J3K2Jswrcto5NrAOLWUn1fiJQ5WfBoQ7MleY3Ouj/sQXmCQ5cFOqlfc3T
UX4zOH55v282Nus1N0CLrm5xoRzuMuED7Ymsxjc44mkOWUUS44srj9nonzUzAAyQ1it9fABVR0DI
0rgvkpBcK1X+2+xLiDU1gCF1AqDn0rwBqO1ukHKfVeKFyX8idoh4vZe1t4O9/I41166hNibVmi1Q
BiGNTG8Aju0N0IfLqadVqofgrliurUZbo76O64nVtZ/jEVEtcIX2bKNrFlNbL7/akbspZq0/oL+a
4ZUblUYAyXiPyGx378+qrfZXAd3F0GMNCd5c4ERo4hHAggJ6VsDDLde8VbZm1Cqoy4Xli7F4ROfc
SdJsh4g7Fop+iKch+Cqglc+1rAv0kKTkpCuX8iVKI9J/6p0+dOSDgb3mBTSlz/vhMsQ2W3ah/dos
wccibq3qS1UIK49sQv+QT1315phMaPPz/eHdmJhrSd+m62oAJ9F2D3OgFoca6ho9ZmPirOkAyN4g
v+77YheO8hYRdshQvDVcPvLpGh90Y+KsKQFCwBgya/DyQ/lSTz9M8yD08/v9stX0KmCbcDT5NKBp
xWG2Hb9G8Yux399ve6vPVyE7MDItBJy03WC/gLad2OpjfEkoGfw7fZhzFOZAe2Ax6H6bBapt1W3T
HCLmwERXVwr1rXFdResiChOUMNXeLX1zUuxGBH+iUO8kOb/fO1s9vwrXZvKi0o/wDQQspNB7ts2D
aob9+41vdP0alWZiQWPTD2g8VKnrv3Xun481fCk6/krcBCkXngnkPTkt1Um5CuRn1cs/77e+0Sdr
ld2i49XMNfrc1N+rvE4sb1MmrsA8thq/DPRfr16EvYy0RocL1/AEBrS3feROVXNtum+1f/n9X+1L
H3s6kPDhro2+tOKk/XHns3H3sZ5ZxWng9xqpDWIp84E5q74vzR4qdvuPNb4K1KVVFuIqPpLZavqF
U4jfOR8uwItrPO2tnlmFa5SXF4OWHqHkHQZC9xHgnn117XB/a66vArVuiQhig34PujsvOgT2z/u9
stXuKkBBWQnqKEe7nRuex5Y8segab3Oj6TWijI648CgrNF378ScF6deBXrN23ujrNZJsNHoyIE8h
r2SvPS5Q+HCY4msAmq3GV5VsPBnHRHEZSPo6VVFSVwfR6SsL7lbjq/ikUzwBx9SFyHrvpAa7Bhwf
fe2kcqvHLw/9KzhzLmY+OAR/TOrXXPt5Mqj5Sm6x9eKXZ/7V9kR5gToBLx7ZlzjOb2z+KQs+BtAV
ayf4Hk7WBI65GM+wPFbutSpPSxbt35/iW2++CsyhGHuw5hpkRZca0NxkIGXN4ZX1dqvLV3GpDKyK
qUDjta5uLGjvAb8W8ht781qIdhxjaOdMaLqgr4Xm4IWB5RmdRUd273fMxhnaGik260pNUC/AkHr+
p4rjkA4lU2t7sGjqckx4W/6K/GtyoRujsEaMSZi05Q0p433o11ma6blIRB6ZY1y6axdLMabif5wJ
rnFjZtHtrNoaY9EfIgEQrp52PP5eqp+u9RMFdZb8Y+doa9yYLQQr66XEfJ2725lHiSzAjpgjcs0m
e6P8Xxu9D7TP6MCLcMejx1rYWz4/zdCJ1j9nMl052d4akFVAh6yOihiS2buhuOUQX6HnBjoyH5tZ
q702tGPEYg9tN847Ce+19TqQgX5V8JXwx7QsPwTsFmt0WAXmZDXXeIxRP6NGJJfgLlCS19e2go0Q
XEvO4pIP6aUK+a42YNf68cPizK1awnPXdF/e76qNBeR/eI+/1tUOSIqReCre17KyjzarxqfJLleA
GhtjvEaBhf3ShaXChRK4XO2067yel/vOEWF3JC7E7/c/YaOX1mgwXIK2XuCUAAvIDUfYMhc33Mkg
8WtvOeANmqf3n7OxXvmrjTmCjVkUaSr2eRf+KJfYHovAmNSAf0Qm8ACZn813AyVXDvc2YnCNDysW
00SMW7G3TX0D96Y3MS/fpB6OC5sf4pJcO/TZGqTL7/+aASWMAsAPa6I99KubNBdgTEfaNIkzSFbf
77mNSfb/QGIwKbEgmUV7aBD0JxbF7LZuq+JKTrPV+irac0jvZWA/hHs/cv4Dzyo73XRVHH8QO7MG
hkHEZ65AUg53Xj+mhRcC2RwcQbD72Ba+9nUP/X4gcVSxfRD2sGUD1fPULp7687GuXyXYedWXcVAI
vhcVofPJb+2CI0+aW3Vlmv5370PP/9/Tp/Eh1QpSKt83wTLuJH66i3o//Pr+6/93zEVrqFcwKGVZ
bfjeVeTosm9509zlEd/5C72jUGwyEKh8/0lb37GKbrDCGw+a7nwvJw8cZBkP4AL7/3ys8cvS9VeM
Ed7aAb4fDOoeuY0PQk/afkJlXF3z6/zvNTBa47smnJDNcEph+6GIbv2wfgui5UhgRUu95co3bD3i
0nF/fcMkoEdfKI/tIaYkshtYvff3jlTeeQkC+gjP95ZdSQ22nrQK6KkIbQF+L4MMbP4YtuWhbGIC
L/PiXFx+eH9Ith6ySstda8qW1Y7tuwlEI396yeboqWjyR0WZf+UZW3NqlZ3LILC4nQnYvrbcPOWs
a+6ptLhBef8TtppfxTa0zskoIjQfVNnwq8z8/hvv5/j1/dY3OmgN9KoJqPY4PWP7cIJltSRs3gd9
C056SMWYKngQX6M2bT3pEvx/zawRbOGlln39gsT20zDyU8ZnuADr5t5n5Er9+N+7abRGfQ0iy9wU
2fpFlOpHVrcnKOu/4EDjfPFEJByusx/rtcs3/vUtAviZoQI568WPw3tojo44kSVHMg5PZX/NA3hj
3Neis36JfG0Km2Df1bQ8dT31E09i23j/Cy77/v8vY6I1AAyQXlkFho/nBQ49nxckzfvCq+pPqKCq
7+8/YusDVgFeQ7y240yM5xK3YzfOCyR83lDGvN/61lAH/x6CuYeeTDHqYC8cLDYl8X/O2CWmyVQ7
4Ar31vrH9x+01VOr8B4hGwHdbTKe42lZEs9UOnXVLG/pRavg/Uds9dQqxCE14lgbVfasYpznGSNI
auJi+tietwZ8ZX43D8U84wO4haKJB+47xHq/vv/qG1G9xns1LBbSX1Sw9yf3xYfg6lyY53jub1X1
0fe/zIC/gi2oe96zMYzPTZvfuFhnCYSFr6G7Nrp+je4a5WKzlmTm3EK9KK2nsk+dhKDK+72zMXfW
Fu7ZLDJoCXXDWQVTtm+00WkEcOeBuqsHOFsfcPn9X72TRyEkNeZpODPvfsr+RNcu47baXUXvqKFn
pHQbnWVM/vHDUO8LG+kPTslV8NoiKq0qM/QLCfexhtcyu2ZHtfXeq3ANQgYZy8lH08pLJgvjOvXB
NXMt8Dogkeuy0vbnZsnvqJlfQfnOkkBcu4vbePU1MAvLpVB8Ev05XhipPpEYEqNnquc2/Pz+dNwI
1jUyq+s0re2o+3PYhmdPD99m0A85DNVa7xqFZGPGr/Vd5TgRPyv97gxK/8MMNa3Eq8LbUYEg+P43
bHXSausd+qqAkhHpznasuwTGeDYZSPmxLSu8fNVfwQRxdK+eXdOfhxZS+JDE+TExeq0E3+r9yxf9
1XibFTFIYDMaHzp39Py4uXHBMJ36OGxSx4r+SnBtDcEqcoUXXtwBRXcWbVeZdAGYwaazDvw3lnfB
sHt/HDb23zVsS1GYFDasmc6NB1oAoSjYgq91191aGdzRgJ8/9phVOEucT+akpexser4Lu+Z7Nfen
tgkhVw8RKQ6QwPvP2eq01RZcoQYdhrmwZyLjnRxN0tWwDOXXyA4bza8xXAOkgOwoIEiFvLGCUuYU
QK9Jm0R5VX7lCzam1xrMxcENmwYo+JzbqLu7FIeX1DqC/x7m2JcPddIayBVChiBghbLnyXsK/TYp
NATPx/Bjkb3Gcc0Cas11ONhzWcQQKeLQMSKRuQLp2Vg21ogtPlFNtMayQYiXySQYGOS/aTFcWTi2
xncV21nYjuGkdHfuZPMK4t/bxYlVEXPtmmbr9VcxXdcumMYhC84lyapdVjGF242rrW+cv6ylXDW8
MvKyF/QMe9DPF49mA9I45fm+bMWNN2IfpfWVeL4cGP1H3bFWdOXOOc+5IDgXPoq/mhyh/5ICf/5j
CPWxiafnLNevDeL7/Rm79bhVWMOcsmk7w+gZdcHZVWYf0e4+GocHH3aO//sy+AJAlvVKrbAxTGtE
V+cF8bjAfxUZQovvU1HePC8Db6+dBWxMszWuawQnurUkaM9jGf2eoXoX1PCMyaFsfiUGtx6wyrXZ
0NNO9wTr1FJinRLLcVQawJHumtvNxraxxniNBII4rV9055GM33zCTsVSH1FeQRcR1PRIxldubbae
c/nAvzZbL+pbajr0VLM4KH5F+9oMv6KKn/j/AInXHrM14Ku4l9rLoiDo2nMFVEkyTn6bFm65tiJu
jcYq6vPMoAyEnQ3i0tjEDplObKkhbQNL4w/O2ODf/cSMR5md5/ZclP0vo8dxp0zzMRXqaG3G7kJO
TVPqCb4f5ibAWh7P8wvO475VEGJ6P8C3BmAV4FnloKrNm+bsxUt5khB+vPPr/BpdZqP1Nfgrq3gG
cV86nYOJ/+HDmJfP09K4a2YIG5N0LUoG/eNGtPmkz42Jby4J89SVh7BCP4n2ntGrlK+N1GANBgsr
XUPEbRnPfhwvFqbkC8HVFk5gE+h3i89QxFWfPzQca4WygaBohHDRcjau5wlxlYBjqvpgFrXWJXM8
8zJX6eYcAg+f5uHif/FZzRKYYze/3v+AjZCjq4Au6n7gsS70mdBiSjsL+SUo3Gbw+rlKKNsajVVU
86U2PeW9Pvfz8gi/mF+Xqw4c9h8uldLHvmIV1cohO8NGW59n5INF0538mt9PEdR8P9b+KisvomVm
GsLCZ7rUUHXWE+z1cEG7lx0EN99/xFYvrQJbGq+dxwC91ErvaewGeUBqdZ+zEtaQdfX6oYes0WP5
FPpDAGXMsw+Jyzsby/Yz9u1sX0JWeAd/2fyDB8ZrLFnIpURyG1XnzG9eqZhuLncRlzykB43xyqBs
LFZre/QOGsoh+D/VOSzHOSFU1Ds2edf4CBvjsVYmY1U9LyMr8zMW3EeIptwqvny9nLS2xTUgxEbs
rbXJoAMdD0PP8jN0rSmsX9s8jWPnvQGC2+zeH/CtR6zCWwmvGMIoUGce0buZ2DJFVp14Aj+8/4Ct
QVgF91xKMzfNos7Wpycdm59Fab+837Rg/yO3/kf2vBYo46oPl7HzzN6WbsmLnUcBxX/pQEcn027m
Iir4jmoPvJ5Ucxr30CwH3YlZ3CHAqyxIcDLgg3zTdQ2TKomhsDF2qfRCT7m97bJGuqQZihJaWDUD
0GgHpHwgzyGveoxFPbiQ/HIOe8lvH0g9Tz5qObfeuMvbwYbfwnaoux+uyedGJa5dquwtKONxgNPF
bGHqqSgOtE6Qcxf5nAiok8k2zed+sH7CuSP7sQnK09yF8I2HXLI/5F8Cb9Jdn1CPcgWl2YnZwE/s
5DLJoC0XxRmSIkEEDpmKWjHzNObS0xTC5EaL+0yEbnylEykBBoJPVzp7fv67qJdmtlAmFhUF6rJu
PXK8WJZ7/m0dQgTkscAr9cu+zRpdvsHSKYAekODCLP2DBsyEeimJh8orcdU+tvmSkCmMmydUZ5nt
k9qYikOpqiTwBoUuvrTiR8hGeODZuvOQiUKIO4++zQB3GP5cjVSHFajrjlYEFjyCOJMQiUvwn3Qc
8/6htRW089MyYCKUaWDJEr1qQ0tm0mIpTfQyxNrKHz5vok7vKwpJepuqCoYWbG9yGUNgmgFg19UJ
AeC0LpN8ngzJkriH3m2bzBBXCo+qLCsceBeqgCXusQOQoAzAqlx4+KuRqNDqZBR5RmF9Pkhh/hRt
x+PgqQ+ZondqXLxPsbAwwwxgxpcl/dL28blbjOI38cB89s90Yem/xYNwPYxYodM+wB0g4EbSdNHd
tLxBi93Pv0wjyO/jHWS/52hIFP4nWSdTaCCSeyoNZWw8OK+S0DuGQYtwVeJs/AY7AeMg4jyP0Bs4
NNwp+F7EjKIGd8wsRiYFJpP/Q5eVFzdpxQSXvyOf5bPcSw51uQePlEFV3fm85Pyn58mRwBBpamn2
o9WLimgCkotTL9mCV/nSBsUyPMKlsWk+DSFrBnXoTS/pnzgE1D5PA7FcKGazV7t+b3D4Rh7dRVoM
nh81WHY1VPKbvht30VBm5iXiS6NUAuks43451Zk+v8c6NMX3jkdhZne9F+mRJI2JIhxyyrHVvEqi
JvfUsqeyL+xyHzcwRvk1QSYvLFItGrHcQ19T8B8t7+Ryqv1liL1D0c6UfYuJVwoBM0YvXP6ZnQ6n
W+Z3Y2R30A5WEByYKRXfvckow+7a0A9VtGNLr9lhEq7NPgUsi9pHillFbheguc1DOLSeOXYzV+Nd
UTjPQILBdxC+XmY351+6OXDeK/TUuqhP4JwgE3ASAlxwFfDOmk8tvHBqaCgQPrDXxolp+Bb13Mvm
tA4Gnb3E3NH+F+ToZRknQTDQ5qbJ4gCVY2tBtoEoYw+33WTQreqeeviq5jJlFW0RAjpTqnNJDG/q
el9Prih/F96CQ42k6Ro9vuhgmmBsADPl8lDxcWp/WgWvjjuPh/gDsJDB2VNdloR+p3qM8zMOAwdv
VykpY/j8GbOET4bMOfsC4ejangosg1zuSq/w/Z+mLG2uMcdnM+j7LBIG19yB1QDuJ2DaWJxveYR0
L/xSsRTwNiAwP+ugWTHSxDJHCp0uc4DAZI2Pi8Y3WciqJntYNEiwNCVUKLo7fhG4lpCGML73BrGi
0XzpS5qFryNsCMSunzM/x+uW+Qsc6ZQ5LKpdGoA7GTn1I+9iluQ5g1p3imiU5Iutyjl4mvq2asoE
au3Ge9OdIWO3K1gVg0SSVR3Nf5CqBFEwc7EcVVKNUMHvUriNQ1xlB5WVST1BnVEZ8OODoIj/oXVR
0WepIh+er9AAnaHtFU1d8yeoxqr5Go14vX+iEB4ZP4IRm1Owr0do5+8jmFyLveNYjl3a8jwavxoK
wy8Q76AUY9NsGIbxbMuy5U0ilAenkQTiCWPzhOWmKx9w0KeWZ0je01qlHnHa/iPzMUeJzupcFkfT
983sEgzsAMAofGPr8WcojHGPS+awtieWjjzCVHGyyndEK9Ke+gEmEhk8AEwb/tbEl7Bi4EoN86OE
HUd1BMY4iB86mGfWX4G6IuphHHQ3pENQWWHSPMfh7AtYSsVyR5u6Vt+zWcbjNwKnjBgWlbOcwbdd
snBgh95b6vApaKF6VCXWZOVFO3/I8vxxabXw2a6kYC7HCQtZ6B+FRblVJ3GOvalJDOQXTZnguKbL
8ySiFncZsK0YbNfeoACUcfwlK0Kqy08OkSKL+0HVjbB3C/bN2aRB22ogG9JY8nw4jV4H58SD5FU7
dInNgQT6Hrve9x6wWuJbUr/qGu8N/kCBgVJYozm0PmjR18fFoPwIUqHylvxG/NI2TIrAM0GyIG35
LqTFXOjgmRO2QIMH0EaH9RyMT19hMNH0LsE2z7DtKK5ym3qQycfKCfMCtuuCrC6OYmlFvtMjm/Po
BBcCHLmlRTT6uQ/bg7zgEFJlkfd1Glt2uaarOHt2DqnrAd4KcH+HkYA/R892qEGxTXofeeySQCh/
AeUfTm/8gLVeuR9x3SiaxmE+5+ZUFTJHnclGgZV+l/HKzbdxMQfinFELK8BkpADWTknVK6BPkjqU
EaLdRZ7GjfvQsbjtkoF6gAbBbCfWVYNkyLYj/Nhsx5eklWKe6QGD6aYnpXBS8kuFneQiocpUDEMh
hNxFJR96cJujYqqPPMp0+8vaoGPtvtf+Uid+DnsX/yBzH30M18OfAT4UAmPKEWu6XU2jMAgOHf66
CFMNPzt2pnAUauqjggdgeMxgz1HfZ20l1aPEKtD4uNu0cL9Ipilv2vsih0Bun3q0kjBFExQLOrzu
pcElnOcV8F32G9d8Yy21MNyJp96/8bkKTwS3mTEo/aJgBqnn1Oq5SgwyxxpimzaTJEttYWADdAuN
Iwtj05B2E3nQFTTbj9hWeLxDzmkzujNlNmVP8Jix7LGMkaeWu9i2JXuLodGSP8sqI8oliol5WPad
H32dbZCHL3rs1PKdLgFSizRui8iy3SgzeEOlQkxugU/FGOrm00II0z+jqOvmKGmYBxWeJILbMwp/
M7dk/GSlP5wMJNYQpjX1uYF/JQwkcngJyAEbKaDJvAg0oBCRL/+YPubd51qVBYPN9hJ0w21QRES4
gx4rBl3TsYgK75c08UWDXrLSZXMSx12RffKQPOg/g2uDdki6MqeN2QUcpghBGuceMOgDCb028YeJ
EpOgp+cwxDHFVPNPGhnZ+DsyGgkxBMLNBJGaxfBa/VMvSg8aSSzxB7j9FLVY7H0VWUn3rYBiNtsB
UNPY+ciZ5H6R1NkgsJiPYTj7/NbOeaAfABMavHOgVV59dYUlsOLQS05CUJhdOWlxG2LBtd09JB2V
eva6arlT/iAgAq2gkh2czbSI+l6OhewA0s+Klpa3gZhHWh99JU3enpSM2/ZXzwJUgztoupAa+7jQ
0dSfevwHPku9xsg0N1UBIOSClCAcYfAJ8IZqw2OV62lq90hnhtagKJh4Xx7haksqcxYu7AP4k9CJ
lYCROPgSnXDD26ol1ZLEaoJtiPvpLQXsb9pSF3aH7JqbZ6HHgo1I5rM4r1JnaO5NO0JhxyFw6DEy
l6fLJRHKd8WS+cOAdDnmqjwspZjhClxOObKDZNTzAtsljtsVKKghS+rV74X3ECpPxQTflK/Atnf1
awC+TO7fIPegs9nD4dJ0kMSYK7ZAJ1hF2dLfil6iarstIxe25DDxgUbtocE+2Jnnwqd0YThCrDRo
h/gekzPYQXBqiwS6P4O4g8k8MQqjAjXlp0jPA/+6kLbFcPpRN/9RhQwqh+otbvnB4TAPWvasRKi+
DeMcwTkpnKQSSQhpUYpgJnMrYL/UQEXsrQ167PdCLUjhdsIoj78SORfVUzGpoXpslS/pt6mFj9y5
HKYs8A9xOQvUZbAs46JMK4O7xTCpqF9B1gWOXwApJRPBxXW0g9tnWfGd0f0wy53ODIg3ITfNiOLE
emZ4qEJLKgpgVhPWzxCEYJ4Cycgw0+wCi51P7yEuOqGWgpUdLlF2cMeZxDHjQ9TMSZX50RKnk55c
+M1gZVi+V7CRnb4aX8PFFKTrWvtfClXGpdlT2E5hbYeehcSe7oybyjsZVQv7h/oTy5tkQfQ3UCqu
SRfCRyXyfQ1txDHIWvZEYSoVz0kJqUFXJk0YwJonCW0Tl20a5rKxvxncs4CiWiLsgXXSxNz3owTf
rqEDRSBkXxDsVcEk32C6NJBnMl4Ed5MSa/KOwfwFe08RyAw8Lg33pX4XT1FsdQKnapii75G+5cvb
vOQz1vEQpUhzR0aeZ/1bEPcqJ7hT1Nr5qba5Rd3l8jJnOhlxdNDFDwp3W8OpZZhpHECpMCeffeLq
wcenRuGFwoiErv7t1R2cu9KsN67iaV/6oIAgL2h68bnA1lG0KYypFDyIsMwO4ggNEkyrApYt/Ls/
903wtJAK1QGFERr8GaLYVPAnZ7qHSWq/lPOYaNlHxSelnPN3jsMvRCcojHh7F9toQlUrlxzHwcij
KC3eumjATExC3EK4x6ID01Ink2TE+4GSqBF3kZP9VB3hBMaWr6URUqKIb7tCd3DPKcbha8C6dpoS
NkuBIqzqwguZuvFJ4f0QNWyLfmRx5zXBAwCCpffgMZoXPThn1u90ntSWwr0tMeC3TflEopc6aovZ
JG2xtMszZueM9b3IAW+DmXwhcJRw1wY69hl0fOra85K5n8M/mVfCsG9BZTO6tPdb+CmlAQ6CKMot
mJHpOKVusbY6+Ja4ckb6Vrdi2tUK1KW7KhqrDuY9Uzd5WBH6IIdVn2tUI4r7ujbCx+bWZaNs9k2G
qgxkM76MuUnBwsQZD25nfQRTAlcwQ36HnhcVY9q6qPOOYWEa96X0lwkpDhLHaoJRlsxfasFrioSq
zSZkzDOcw+hvKZ2g33JMlvxP1sCixiJx74b+sRiw3HyJZyArP0sCTeEyVcNCors6YPAGQglMmvDs
d8uFZgrvGVWhpCeTREUladO5r8IiDj6Fo/YRVlDUB3gKHoAMwna27cLxfpReK48RvO5onQzFlOU3
XOJ+87FaOs+6nfIFgjelYMsqkqAAqcuHkcGuZ0gzR0t3r8kYBF+CGscAR9rDNazY5UURhC9MqSV7
BHKzjdUOWsU94ArwoUI7yULCse2+NlIhEUmJQ3/So+j7sMXW6VvIJ8mmMc15Rm2R9adxtAZHtVUG
Kadk4nZpTks4zI4D1QopPfiAkTJDjhoBzHExGFsgc3cI4DaPxGNqfdf5iP8g8r81nMLwKqmFppmC
hhIc0lgKUycuKQ7/kd29DBEYpGPqZ0tT/yJ+G3d8V8C2yQMb02PBRcEXa0w/JYUE0RynRxVO5pqU
XQ6MGNRLhy54RQz2JYPR/egZwGTAQO/CtEfuissMmzfysUG+kPOUA5cYQXdE5x7g/B1SzfLNYR1f
To3uyuJRhYy4785U8KK6eNUx5IaQ2usOYgo4eRKXJNvtwdTX6lsOqcpGPPpxBt3sfeu1ufWOPanj
3MFXGpdYwX7s+cjrQwAzi9Ae2UQnhwMkFJ91k0zYMUJ9WxMBBSX8c/UFqTQ2p7RrG9WJ/WyhvUaO
EcoOXtwspIaWB7pxmuy4s3YiqHOVJO1Ypsghp/EzmDWFr19Bs4FIRlJxnKB2t0WLAzp544GlYfuX
EYXh02j1/3F0XsuR6loYfiKqyOEWOju0vR3G4xvKnvGQRBBCCHj68/W53rvGdjdIa/0xCq8h7w2e
K88qGSR2tLFhJOxH8MLwPz/pl479MKrwm4VFrHPIlJKmNWrlymZvvLUR2Sh79LUoWGrSIIOC76VN
u14O0Gp+razfBHa5hzhUL8a1lzyrvUZ4f62qMVql1VgyP6bRMAded57LkQ2ZU37qxVNMeUb1Jek/
HC4hD1F+a4kofF60Rs309PF3daCMh552S+e3GZlp+PFrTUIu4EbhWC+UwZZzCOs9KUGNhZhr78Dd
1+XDSdsslPlrHtRL/7ooMTV/IBktWYG3y2n610wNZWI5xkrxKkVgq7so4OZL9tBWSBT3bd+4y6PL
zcvblSTT5OuU/vBGrPvcsxevOPSscvWWJfReFV/k4AYxH0e/hdV45hfmFM1MUKzuLe1eyH3g151L
b2SCICRbVADe5eVuycsn4zn6thM/oDWvc6zOf2OsNZVMew+D7CG+hWhAn8mtPw6NtXlgb6KUwZoJ
FiBWJ3didmnZKuR1EhVdevTLRoSZAzXAt1H1SQPNRxDaS/KfzeJc/XFbDs7/pDW1VE1EbATlg090
cvg+dHlS/JUNDgakMUIbEtYX4JHkGcDFmn/xsHbrCxO0Fz9QULL1NPHVy1czc5HnqaznLdmvGnhP
MpjVif1QMKHYp8KL1vlLNAH3jytCJ98ldZMMuyEvZS13+UpLZhqyn1DtuwCjiCdIsSpefhUBG46X
8d0u+WO/rO6yv/l5bda2uBPkaWEbX8d/eqxCcOOkqsIvexur5Y1U61qvWWJzXplL7kZUSWXRXE/x
hZvfeWm7qYh2tCeqNZUjM3C6lU7FB1vnFXWstrajzOpYJu/zdlzkhWdWH7zNqfhYihsSXvorbaMF
nanVXcHKoc7QEKQROa7Trxl/cAtA3s2q3ieJtX3kedd8lvXMF9Vo6Vt3jSSzhIvetZSNZZjE0FQk
I611KpzFefXH6GrYHe88v2oegmlgl/Bz3V2K1o/81A3G6TM0S/yWb637i908/BPYZLHvEnueT6PA
F+Bqz+Kq6p3uGJLP12YLR/101ARJ2XyiZfkOjL++tG0g1yyXo/s5Buv83AZa3w92Tl+jXKgLScd8
8cYMSkkf6NLRh9Jrh8eNfhJvb+rA/NRb4CcvVLEF4X8eiZEs0XJwaiDxXs37rhhqtaPAc/iaEnc8
Jx5NqjuRN9tEi9uWBCmXePcNphNMfxDs35jPEQT4AHw4DLuGlwUIIjGyP3ablYzHbS2d7RJPJO1i
AuwpmHUJTJRpovPSvvDakU2E6IPCxHyS3YcIVlpJezzsAA5hT7fgmETjzl2L9c+42OvF80NmAeL/
KcTsjJbXxOnH6OZzCd57AkO+O/oZHd585ddZwR0S7XXjVx+BsGO8q1FhynRyZNw+SlsTVO2ponnC
60/H4OIHjfdAl2fwYhOeuaW2aER3YkbxHvKxcL9rJ+bIK+c2uXiKFzjFIOuCdAXWRn1ta+hjPY1A
RnLPixg6u2TdgkcNyRU+BnNDIFjQCgoU3WXsXoZuravUm1z6Fj2UqRernmpQa8Hox9ix9G96afk6
AVrbJOuqpQ7O4Np5nYnB7qYU91ghM0frgpxUt9D//K3X49XUthwoVlbuL/aQ1d+N8arELhbb+ou+
x2nbbVTuBruJZaah+3SU5X3oJIt3nDwG72MSEFoKLhPhBqXjQi+U9o5cfxz02wJTMa9lcAdcqSGI
Ytt5YbzlPiNUtWDCLGkRP/k3tIPqx3h4VEFg2TuJPg/mZug8nZIWSNv4YgH9Zblr+O6RBaDIBdhX
X820gqkU1Qz5Bb8YqPOs3fUfeFxSX+YaP+xpLCSbVBfV9fJQWLePCtRibHZu1Pknnxz7JouiObp6
flD/1yxFqw9uW/PURoXNpijrcFjOM5MpPZrGn3FudKu17DgE+H+SvhH9j4rW8jX2QyVJIzWjd8Ao
Th1f4lVVcKhNsKyZtGiKu8RyGe99xYNyKplw5DM1CMGjiMs4PJgtSp5bPZawI2HLeJ9U+rdTo27P
Ammqu8Gn//QoDDf/hTCN8HaJB2rYT9zYSebbru6yfLPhLEQzRTQwd+sG2ko0tscNjfnknSzx0mZ7
6E0A5iakBLsYtvqZKgke/7Gv3ccSyowWTW8ddzJpyhvPZTmfYLlUHIdhrJy938il4sPjlksXWLBX
Z86912Io+/nelJO/nGN4UHl0oFxfUTt3V8oagvCp8Ayv9oDcot5PbIH8cOnHzXEQWpAgs4XbNReC
v5uZSb26ZhFlOtLi5vzSbeL8lNEQfi9VWObcdrp06yt8IR0EIB6VnVXM+U7m42Hzs066VJE7TTdV
F5BMk//Wo67YVQcG/1dFYvQ/oedo2JEwGuiLZ4903QJABUMNYkjKzKOuaZsGXdxs/zXwS8jT3pnt
6d1YkeHSHBDGNRcKTFc4fb8cnAxZ3lTupqkoRepGMJ07/kp7/RnCXG53jCKufFLwdZBSo7KCzABg
Tyeli/YrXzicj4Alo3O2+X/8dGjGdb0PFy+aspY7O9rN/Go2C5fM85eVaW+lWRLULB29EtKjnf3g
sfU4z1nAbwc/t2PQnkTrL/pc2A1l6vnt8NorFdefwxY3vyumvPFvM1C1ccqHyr5ui+TXcnsiAtNN
xt7VmeZGpy4yhnufYCXiovE3UgRs1R9LX+pr7y/zB47Rjh06sXpG83nx/GMY2+VPq5pIZ3qc6cne
hIdAoUCnnI0hELdTrVaSKsV2kcW2py6kElTdgbQA+XdyXH8gapdG7u4oRydYGATz2blM5En8FeiX
nh2mIj+1JUHWBxVD7N65iJDOBdt496eXMOvs1YF7hxNN/bcqYMxDSHF5eGraKrG/fT2744dfVI44
oLmLGVKk8B5oPZ5oMOMCsna0C0mxh2DlGrSnhpuboQ2BDvzB8iesoXN2dP+yekbTaLV/m87E7V8i
1T21b9puzRxScp8bukRobq7avvvPOM0YHhtjwvohJ7VyPlpQFeVp0WMenmTI5pq5m71GmcADeLXt
sZEnt0RucOg3PrmHtaZg+UTd8eafx1zxT44RNvzdVFeufe9Zcx3xtBRoBaivFe1OF26z3ecNY0uV
stVX9b4JAPuPzCNhlRVuMHT8bp16ihvT/HHY3+LLuuTKy6oe4QpT/1ouD+0SA6KicQg5KnMnSa6K
MVy80khfYS6IkrJuzbFaN52Mme8GeMQ1ojn57ToRBbfgyM722S81D49ak2FNhzFW9xX3EL3F45h/
VvAVVxukYbyLN811MfejI/cOOXU1+6RMMN7UFSzdlDlEva+QNJ3sGs7lOO/6f1PlUnl91ESgjR9x
XDZq+Fi179biutD36Zr7Sdj2UCO8TliGvJ+xjHNGG5iB0r8Iy1arIeamb6MlldipaRRESWhVy9X0
onMeq8DBIKklSqG/QidO9MCi3TDQxzHAdrhaW5/FDUvMkAakg5RX1CNWgg8G9Cyrm45FPWaqjnZM
NMLdTctN8c7WW7xTdDwuOyMS8LswyX2u9MIpAYJdx+vuaA1CUWCXjeXvXEkQ/ImU4uSpct0tOubz
ph5dnvlyHyzDCnJZ2JafabgRAEZdU2QO3V+twCysqZmaQ6VPjoia/qlD7j6lsZf076z7yzXaHPmX
u8D/sJNJbM/tELKfi2kaEOd2qzdc50hgOmscJ5h4XqLVpH3dlNZ+bKeIiX5epveGSbY/2QmQ5nlF
DmNlweQJn1ebivhdYaL60t8m6rtyg7vKRBQML0xceb5v3TFqP/QUT1ylcR6+IH5xn1RvCW8v+ihy
53QeqoT+Mgdij/tX1d19DV28cJqVyr7qzm3aF7VV/RmphGivrbpVxicyB/kwQZubEypOYpIVdoPZ
y1At6HnvxKNLT7NFrwKaiMjddohFeCvoXaBLnhFVMFpFoVfv6zAsxMNUxQhF5tnmKhyKijowVXhu
n94QpeY84MqHiOYrq/f+RILjbvSF0+yLrna6U+ihT7nbCIp/Ab+M/621SO6b2abjvl/oo3qqmyj8
FVJA17zHEFQ/tT/UD/NQOh0gReHaD5YTcQSnA38IAEDuqtcNtiFG1rR6233X3gp5o5zisiOlMqUG
YahM/CGG0d8+uygPijLjMS+6KDOuKra9O07Fte0MAPLeVFbbXRP482KXRIMVnV170uKHTXJOrqtN
3n3mm4kzDv7Y1y9oGkrxPkURUo8OwU50mNaKPvmlqJL3zm6T4QHmd/ksR2veDsoKi+VtWB3TfDdJ
K2zAaRlZqMIaE8VUd9utG7/fIgCojo9dx/kKTd1dmf7MdASxKuMnupdwEe/aLZczDG5CGO91gfMN
7xtfa8jNxZTGO5mlFv2ZlWbq9psfldVBNZ50iWHwjHdcZsXHbcHGlEdKhRj+XKNCLx1oECS1y4Vl
3/vGHoudAMp+0/StR2dIWK/YhYk7f4Ryjv5wIrkMuGNsTXs18stltjVMZ7QGlHqRf7lX7Kv5ni1k
SM7W0uXOsUQMQ7nnrOMaCRyyDyEf1RDpbSfIUtf3scwBkNORKay673Qh6/0wWsW4D4xdTE8G2Lr4
alkcrauVVzfUsAeGepGLXO4s1wyPFZqsL7xedpz1xiC3npU/TcDS2+xdVi/fJmrQ9RY9cFvxX0Md
8SBtTIQP/rK212aINmpZ2nx8tv0mubhL3MY7r7YdL/O7vF6f6L/q3zY+lSozQ1HuBk+BH1vMed8e
Q/PJ2dDyf1U8lf1pYaMW+wEF0VcbG/8VYch4j6o2+Zc4xfQ66TF8HtDOvLSipbeT5hn7g2IVxi5j
mu0v2x3sAltd+WTI3nnyWcX/5aLuCjDwdnhfqyqJf2q2bu8ouyByMmhFFnHg5uKv6VZgSD1s1T0t
gZG5gejd4wb//BeRLUNbjjRmRwoyG8aMXuccM1IcComS4URA3AZhsaiwt72Doe5PXqM6VrMHDJxE
0SmuSKpwIGmXDGJH9hwsG8SVzeTFxrWKhhYLR71Psb/+KhLet5uct9hNYoYiGOpJHWkwrZtjMUtj
dom/NM/xShMUR6p1N4d5/UfgUDr70wLKOpnCzpEHw+qt8P3nwWYq2wlb1d5l6tU4XwodUfq9bA1a
kor4Lj305g3A2t9Pjtf74Mxa2790xYFJZ030Z5r90TnkmEbGrNk8hmvGxGA72b7X2ZkDiJjsfHtA
olGgpocHmQumAHgW/5116wYG+2oa93niFWHGExejfimXYU/z+wgVDCbyGFTVOO8Lhj+VES7QB4fR
63R9aeepui9VJ8yhsIS9AwCcQfjLcVt32+AW674Jq6aAvA+34ARm1b8jIfRAt41u7TRHK0TojO7G
+8HcZkAwR+R4ImZdIkwEK2ssQrthMB/DYD/lUfmkkrmYM36x0k5tGwG0P5jiL0090AhM1jSi9mHn
mt3qL/QcI0+rXuCy66s7xF35CIks1XGspJcfEEbV7cMSDbo/aepBD8Xm5AD7klkmTqbydYx48Nw8
WR9bk7gl8eNLdHIHG9V4QT74swjm+ZL3tfPqKsc1+1JZcAmoVWw2LjW2mef5ZZN6Sov7pCXrL9Xk
ydcn0M/CPvtRaNpMKBm/cTJG8PBbzRwKKEUPCDzjF18zaDZ5huGnTVtQz2kW8dB1Vjem6w2/3HnS
LCaDJkicrK264GGy3SjFDr+c+EpBvwwzfG2AEGariNgkAAL8tN2q0boRpZFhyWWFJHbBY26HvD5q
dCHcW9LqnF2xeaZ5dRch/nbRWD439KPs3Q7gO5NLwt/bN3V9Xlpr3E1jbd5YFroxy6sNStRq6uYf
07GKzxNKt3E3jG59XJI2+qnsOBYnemkUGW9dzvpRWkrt8jb3g30iHDWkLjcm87+b1w9OC/O2o8i9
OKvc52C1afy2Lk1uvPgCWBg8KLdt/lhhIhWMlM0JA9ppTWneVNtDW0azSlcS8eYdMCLfjkdK0H0c
UCHUJsu6D8qaMbk0xa0TOFHDY1NE8GtRpX9pEg13kPbWf0se2a+rCZtLVXbJu++AMzFg++s+ynNq
RM06ev9VTcOoOHQI+lB7hfGjprnxu81F5H42db5axaGtSZM8FYU3W8+6QKGatY00PVs7aOshUAYB
ZNhWlc5W7tz5CPjCyqW8Yag42TkGdxxhjr5HGIacJqji8ctRDaggW62XyV7C5VU6DsXd3CURDG0X
9Z+Gbu5zAD1Ycj+iUkrdnjdAISrxdgadxV1bBwOKmjao7gHfhz866J1jbnXR762GbgF5Hcr2sDoB
NFYYizzezRqg6LhaXvMxFgiLssYemrcRTKFMYx8iOlVD2/kvANHB3RBEFTWfFu9JCifPH9G1UHSH
iqSM6WwXLI1sfpG3/eNwG+r/qEOyaZPJ49rcQzC143FGWZmOYafLIzprXZ3zdVTzg7LKwkMX7GC6
9Ika+vG6AppZLtNn3Kj1VykXTDc869TR+Mnc/OsqbcLUGiv9ola3jw7lXJP2siqreBZNJIliTALl
7gg20N5JK2EUSK3Q/W4ADNOIzY14SoLwlsYFKonCkArLNNKcFDlg8XfCZ9TsxLoZIhBatFKOqNvH
eFbti8796MOba12lBSO2yBCEB+NBk/5JB+ayJdR8OL33L6Yyk/l5DNc/yVroX5W91H9cUbgS2VTH
UjAU+Xxp83ruDgMVrcsFNOOmGarQWD8isPAyJwpkdCpwVz/7xgoVc6sLuDxo2/BJOvpujpPu1+ip
KKFmebWn+U/Ji7Eeot4Ko9NNGnFHNsecUZ/XIjPkh8BIFqi/owWJnalNc9FeniAXj9znvI/cu6F3
rN+esqy978PCmw7FqvZvvzRkM+mZ/szKUVWLi6IXBSjbeF0ei6Tm2qQu/gjbETGaL2Xt77sahUIo
ZWAo8du672lqgO+sRPsztIs/fXpo2/zjsCwT+5Bow/1sRSTVbdu/LTAOLGfnJ9H5hmwJqjaFdWY9
RsWvR8PlCH3nPiLaDz/RLw/RYYQQeJmtxf3kGfCvgS3Ld+UGOZmypQKTZKJFMcQpPP1Sjj1+uJO9
djsB2b+bIgES46kkeFphVPdz4qC+IcUOg0CoSoFQ2jTOZ1/Wo34ccrZGYJtow4TibmYfD/xowN3Q
+262YX3ZIo5WjlO+yTVw5g8LSeUR7HyBuXTX+2Arhrs6CG7rQev3X/0ylT8NSQ+f4wTemDohRHe6
Vv2oMyEtx0pLGNhDiQDnbZkHPR5c2x3WEyJV/zdZik0aIvnKJkZEgsu5qw9A3VW3a2XtkMDc6MDh
c1sDrry2mL7dxUcIutprPmbabbdnFqTxTgEE3wXr7cjHHrub4UyRecX9rhATWPgsSappVqe6Q8kz
xpmlpOj3mLUZB8MEf8XswnN2wTClFbKxMjN6tVI5qGLPp1wNWTdOI09o3/v/bG8IyBFXzDFTQzLe
yelcb9y7Gvdkavwl+AiWMvwxZHm8KnfRvzFdVI83CYdJW6+TBwNktkBFus6XcFB4RuiOn3oRDVnu
bBxdsglO7YCYYRFjzlyhGflEvXqXoE7UOwfz5qWyj/JjAShxhsA38LyopVZEmpVDEi1ClV1u6Zqr
KlrJkog5a38UkrEpVZNEq3Ura06OnX+jCVBtDW3ql13/7c92qB+iKRePGFlyznkrHH8IDam6b2Qo
akxpylzqLOenPaw5VamWqK2DbmJnJ+OwfdCIbpMj1gtQhqpX/mtStYCaOX6CMVWIYvaj05KrXzM2
EGLc8K8vq8SiMawNU8PgDfp+FoXs0mArCVN22qJas4bbDpo9qqZXAN76K3SQyUNrgc1Pid1d9CCB
Ejj/HhsC/t6sbuPon4oVQLCGM9oPQkxvldv0d2XV5U8JkohXC9EbD549tAeNdvFqdQKKxprqkxlc
RYJFGH7L5AZX5+GCCqmbl/vKcznu1rKZTnGMmyErult1jWna4MQra7y7Qo/OD6U5PFUj5063Lz0X
QHJCd75HnAFO6oTNeparic8Mr6rdh7x2Km2sYP7rWxsaiFBGdhpbo/5tZOG4GdUY4s5hveb+mcXe
7mP/ANa+nIJeM6nTIdI4GWkM7n5mBv8TRJP1k3BheZku6ibOOmA+k+FYgqmzZcO0NjcSRQu2KvVW
C78K9pZxKaTWoVX8QKUU/3z6S/8rcxbuR7YSXqlYzpwKZchC2grHfHOfOsfZk/4H97tfnyV/2RtS
wPpD5mvz3GMfso5KLOG3iNljU4VUE/1nG/9ZWmw0h4XWk+/JrGKvIboenN6uykNlLeDcy0bM0a4I
Fu9cGc6dNOFYyrbV9KdRu/ZV9p4es6hd5EkhTRMYZPvC3omYGfqsumK+9IuI72w0LG9lgBtOy7Ya
MVguZQnXLeyPWSHxGDyanZVp9Z1nr/0buhnxu2yC+UmoAbgRm9UJvUbwWkLz/4dgU9N0oBsSZkY9
Jfe548X5sYe5lii6WxvZVGzzmZaIQ1vWnSbvMmTCyuV9n6Bt/I51eYepwtmVTZnsFnqt91tOG5V2
DcfoFOv6AWrP+q5Go27y8sl94GCPdzLw5FmRA+xkZpmaf71bFn+nNhZ7N2QcZx8DMTbcFEAMkTol
qBcPALXWBVgKrQv8uOUSotDJ3+NWgAu2he0n+y1JFGLkNQf57t0kjM+ui3Q0NSCdr4zZk0IUkiCu
2IiDji9Fw7QEfab1rgin7e9SIPCAV+/9bBBT+Gt2QrZhPjjzIOwyutp5hwgOMgSYxWN6aNJAR319
tCQ6w7spgiJFMg9b6FoLHEkdTBOBDF4QPsu2lR7uDjw59uQZ/yR8KrKZGqqxWw5TzzuLKTMwwUXO
/fa8eZ777IGDHBQigHK/dujR05Ux7eal6GvQU8+z71kwCtpN5OSFr9ssK+eXYqDM+Q0j2Bcrr/P6
kCTu9MrMutzHKxs57j1QK4/1ShyqyLNASjo+X3+bzVsAIo3wBrvXlInccr79NUmQsIbWb/l/q4sX
VTyY2mbrgHtxRPHGPZW8VxWNlHjdpt6Kyixo6pvwiHPXmx7QU4E9omHX1X6m6zOmUrKo4ldky6V6
2gy0+UKO0oISppJmYPqL6OQdM9lKvrZoNvOTW+btSwns+By1dr9r26T/T0jbzXBdFP2JvX9+cOw4
+LabYXbugsifyjfaj+034PEo3LebZKfWVhK4Z5pnHSx/gGb9wgxQ5KVz8atpCgk6L2dMjWYw82qn
+GWdZUubtY/+wxwovGuwcfm0+9E0JGSjrBKpLKV+DgvEtiS71NdlXIYHDA9ceDmiaC63Mu73QGDe
+Ix+ISKps0URldw7m7Go4qbDx6mvjLlMUPVmWJSTHGAz64DbkrTn8xcZ7ZW9s8u1cPWxbfytwrWp
TXO0ZhbBk4aZcOFVa9QVsndUkVlMdHW2FVs7HRCZ9Vh8ZEewvltLmzfesc+VH3bP/PogzNOGfDst
O5tfIHdpLo6UH38EtHcPGEoF9P88RmXMmWznn0lvsWK2y/aoOktdrCkx3/VYofAZg3wlVQgtRkWM
Bv8LQmM3qp7jweM2t5dBXzGTrRoghBi245DgJEqdyMOsjbwg/KFpDoYi6MvxLpzj/2tJMERlQaf5
x9FIzAn1DEQIpKPNk0xO9UqzJkdWHkPNuR3iQ5btIfXEWqHRQ1rxhtlQgEQzX/aQv3x6d6HTRX+I
XhEnhlR5dazZgj26vcUdw6598i174bYIPb1XAx6NQ1N4+F0jrsL8Upa2OSBYgF2zYvdZGTJ1K0jF
Q7U2PCqOM2yPyMnGO07Y4tw1sCY70dsT8P+IODazB0sc5kVvRyAj97AClz+GMSizpzlyRIRq8ypL
z1jQYjO084vQ/MMXtcTiFS84MTHbVgflqeTrecU1Gj8qGcCqtUh57pcg6V8jU6tHYtxrxHO5z7fh
0bz+Zgk44xTKc9rlyLiY/7jXKIrAoHoK7TicM4/p+r6CGfzVAwc9xWhi0WgyEJ4VlcC3ZFnw3N7I
8ldEgdqDUwTub692ivdkQm3D/MuXXYqg/L3wxN8DKSyfM0+As3PneUIuCv2FHYUnvQCuqNzvOCjX
izsmYH7I61DtSt3DDQDXOe8qj3HvN35PGK+O74zIq5cKF9Mx2SScjnYHLJnw6RC1g8bemcHfB/9K
1bfoVuc6uR+KwjreAop/oc5gNJvd+Pdqs3GlZT/A6vA8ON8WGbYLJ/I8fappSC6m9MJrpKv21BdL
fgVmTu7RiAVPrU5aRhbsSjVI9GgdhtavXqYxbq+jNeTHBj/Xv6m9SUo6MLt9VAO6t3glO/QCNloi
5XVAQEGw/IndkWep6UqEMGa6ZYjXkDctLM0B23DT/PZ9d1L/KXsCOsItJE5OSPBkFSLDpaYl9vTO
n9oA1UEjinjf48/5CeDakXNivDp0uA54z5vtqUV++yjYhjNWVl7t3nMDEjeSQPzg6kJxMI7iHMV2
d4zDCu2QaotPaSOLO5HSX/x2J3Gjbrzb8GXg8VkKSjJg0UcWd3ah1JdVxX2LVMi2rwHGqaPVYG7Y
OfPa1F9+WE/npsjBRwxnfsplhBgwCzxsAgcBzPU+twtO8bgJ3dSrHPyNI17e5AJasDn/OTF5zJw0
A/MlYBI7o9tvnjy2vqjnFC9lOe+VrZ0E6kt64nddewYmOwyxtEXhmvQEUVcWlooVk2tG+GjzhQY1
jw5xK4TahXGpf1kQotHjDZDhcE5kHO3Y5ifqmKZ5iV9ZWdd/zrwo2D5uweSfNNa4nOh4AEYPcZyl
tTViQd6aqopOiVVWeF6TuBSPqg0Y/P0wJtVpG28S0CLS8Xx2/L62TxPs9KXBTvHchzKYYcHHjcPZ
ieO/NRWtMq3gBIK0kXWRnzSrMdh4HiLfplUH2VCHjfcB+br/12qKpHrcojZPKDUIPC6pBL1titZb
sgjRP7w8VIEdtLheQvNNJ4JAT65EgWsAVcR4mG9DAdpLw2dMVgMg1syI56W4FpxdtLUxLup5Nj/c
jPN8DwPgvEdrwAZVowSxWCHzmgZ1lbwucWezkbKgYDNY/feww7QLf4S789h1ZGRI5Rus+2vDZuHP
Q76Pmxqj3dYsfgvIkdiIUb3Yyl/akugfs0nsaBWrZ3ZTac/ZGpXqlfGwXI6oXr1jsVJ1vluBKK6c
PpXATRDlzaHqbR43UyzAagUi+RJypq5JElb1OOJt7ss2iwqNaSlORH0HcQyj06GAjlLbxOFp3uQN
7HRua4tE0ZD1tvFk5hEY8GPFYxNfyzXZxE4u0XRdER8/hoN016NUAJqzRKnP2bjk7d4dcNFl2oxo
0wtyaVE58U8/AA2yG24urvqWkD8Le1rlMs7OY8jzLtciq5iKnD2wm29nCD66HzOAPA/M8Z8zitCT
SfzpXxzPA8cL4t0viSUqfHb7of1pc73+xgLQDkd/9fp110kx6Mex6HAvlSLaJW6kHsxk8EaWObu3
tdb+/zg6kyW5cSSIfhHNuILgNfesfS9VXWgqSQ2CG7iD5NfP45zGerollTJJIMLD/UWs9ipnH/OF
moSJIwfdjNKEqHmlRDXhT902yV9SJ8z4uKQTPuiiax5GWeV78MZG72auG45bZIlw34PQjn7h0onY
v2CEbk2J3DFkW2pyaeFL1kE5t1+DyfqB3EjghWdFDEl/EFlgzK5vDGdK7d1jKis7dYfbAimQ72Cc
o9sUSbvaS/LP/w14T9KLAbr5EietaDcXS1e5fJNmJFIZp2Pw3+RPxXvb+qh1/bqa23RtXSqjVE0x
d182OFf2T8eSyNxQfIPIY2o1JkV+WsmxjzVldcFkfslF+jnXVS+jg19K/5RU4XIvuql0PzD8ivAv
oVa/Tw8YSO385uSFjf5Bhpm4gOgISdruqtgJYkpPTRNfLQQpcbsUoj2BcUjcG3yEWp/QFBUzwNnd
PDxrY/6jo43tI4l1rz2YLO1v3MjnXk3ZhfVSLmAPdgQ+Wh4TaIjnvERVlX6Rs27BRQH3iet/kXzd
XmlPck/2umz/bo7olwrgZrbTDKrxFFchRnFvZhzpqS6BjprUo8n3srfGu3ThMscHz8GNy740iefM
VJzhId3bIo5cclPt71s3zKOjxwCyfK43N3exJzk/urcLqNvf+MBLcyjwSssHkpiyPBjyjxlpmmLM
XhKMzS1nbooMnMkQZx0LpiIBEIFw+IE8LX9WgnfljiujuU+mxa9ORpNO3HXdxBeUEHj/sABaSCNp
vukGrfzOWkohZrDEhy5V7nj6RbP3MX9LhtxrHwp0Xywu/MNDHHTzXSgcRJVAZYVBOqFY3mNxmR5S
CAbijx1LSoGpxgHSalklzLZzgbSAGeCGP3+lEUkk3tVi9sxNTC5zYcFv0f+LZgOcoWEhbHvOuGcZ
JuIz6W9NzsvGQIq+2uyQS2kc23wojlNF2vNtcBpfXsir43/arVUtwu0Std6sjk4w9M0P9SZi6q7C
vkb7K0yA3Gg8VfSvOYGi/g69CM13iaXI71p8NRMpk6CfXnHPrmw8iuntDiWWjW7P/TRPT2ptEvoE
JoHNx4jt4sXzTCmOY5/r+TxGzfQYhX5qjiAJGr/cC4ZC3a3nxjhsGL1pen0Pn+ixJezJ0LfpgycI
FMsVx3aDu5XU+o1vSnwU3dK0Z1eu3jsHcVd9udBTJvDxSF3XOMTndIUEUeVUPfES3y706g3vb6G6
7wQjzmXggk0v9RhnhHeHwTEPnAw9Frre9dv8eXFCGqk2mK6xMIO5y2rCVP8Q6ELxbaLOZMgWpfmp
GaezoK/vx/y5Jp/JqMeIVZ3LyLisGK3cCbEPQJyYv3irxzjcg/glqjEACBn+ZTCf7E+pB1yyO79u
df0rq1HYn9AwF/eU+UDA8SpHjUOlFnbyzCwrZmwSxrYneeV6kyxfPOGVq3eIBJHoa5UwyHjOC+31
P7MNmXiEXOf1jc8wKv5NNzSHAxqswazE5VGMKgLuUtfhgi966zz2NgU9tux1i/oBrSBgl0dlbABB
Bv9o91+I1BOlTLI4VrfuJY+Di0s+pfmRvCX9bQ66IGQuxFDmC5qVjzrvyx6KT10UcVXtytBaAC2q
HsunRpC2vaIsRtXDsMyR9NgvgBdXY5j5MhkWaDjr0Vpc00QyKmdKlvxXEsUTdxZnFeAVpx1s8N0w
m9t6yGkNQwDqbZucZtWK9GYKvQFgB4OS7M4Zhj77t+IP8Be+bUr4L0V4usJ8gHmueh/AleUfcRf4
8jOHHhGkO51yPH74qhZg9ouCpTaMOnvRxPYKjMFf+kse6LHL0fYKGTnH1orSS190lluPhJ1X1s09
0BlyHtuzM9izAr2bxfkOG4zNjjJJcnVZWpBZ8jA35JV3ku4K13Zn2vBUeNW67psuCxvuuyqSrkuG
f16Sj27ys69lVXF+mwyU8dA4qJmbczm1POETok9/zet+dkDw1nP6vnmzvCP4h0y9hLnHfOGQdmGN
+uC64RDf+PFInHvXYQMY3jssSsOFiTyqeWqNE366dsSCoRYPf3w3+El1nBlRDq84ruP6uWm7IbjF
MRbRmqbVUpwyx5f6mc9kfSLCFupjSnhxOeXM8l6iJY70XlcFEUuQDgGYk66nJPZKxnTM/hN1aZB0
7SmN4gKlOZqTSzU7A6YUMEseGbZmqD5jyw9OMVi7XnJlqqGycy8Tm+KFRxh7ECWq1EMXwH669/ti
KS8u/qP10erMmO7gRbFRR11CvrhooVP+6tOcTM0Trre84TH3tun1tKxrugtRVPkHXMp9yGHtdNFS
nOs4JD8PvqBiQIS2wjiS8zry9FkMUd9LLkFBQ3zsa6xJ/M9gWGRPvqzzm+FixyYp7qOksQKTU9V1
8X7qhV7vpjplIROasssslVX1aFOMpjGfxkuAzlZ383pWhVT/mpXcKAniKY3vu6ZiTlRrfHg8VS2O
pyXxKJsJ8L+SGOnine8YjPpM5eYnW4f4WoDUrPdxix+dHY6xNad0nN1Hl3HnekwInFAvdcFj3RXB
cnWrmEz5PPqa2VYwMVn0nMT97ddph5tAB7XcLWht+VFXLalNAeZkZ6JBvbMbywdQKboXB9bZb49a
i1MndzHRxmPRHutu4npcSi5akFELI7a8HbJzYPzQO8ISQL0DdqCLh3QEH37yTEgb5w2ZOoVxmb8y
4sEXHSWs1CHKNpWf+VKPWF8ssskuGzs6o77dmF7chf4fuvLxrk9jMAjL7CHmxmWTfKgat+g+yWac
o+s6s+lnzFTz0kYJrsMEjBblZWURxVrRVR6Xa5oddUbKAlYpjiuS9MT/8on5+8ZXW/dl0Tm/W6fE
mGVD4/yW8zrqG4+Jygr+XBPdIHYGzX2CIoatDZrDsjXNNqldkvALQ5Aw0ZvJgIlJusvBir4DmiLf
W7u5N12U07iXEu3pdTsXb5e+4QZULnbNF0ZC5ipKRYdIxUBELYmi0NulTPbfmYVXD+w+VAULjG3T
oaA3JWimzudXg8k84M2KHmLtIlBhruXoq7NoV06juurBrA9zgaNxZzH0JFg6q1SRrJzd3vwWTjG4
DW+GO8z3fTTEI3O7sU+ODNmy/mxzbsHybMkEJw3pdQ/lqgBn0iXXKFqlbqgva50+u4vf6mE/Llja
TyutSDkzZx2WgbVqbuGeZBf19itthQpuegaw0ylLZptQ+IyTvhmSivxbgR7NSLKq/wGZCrARECq7
S7M5/kpW4/xQlPGZTNwh5WFpiUQyS98qZm19iqY0nWk8lhUiHQ9Y73TnUGAFvykDR+r3Zm4T5miy
JqjVOmNmr4SBeSYyWFTXzFLUYmnDD7EL3bz/hZ5IUR2uVLkXzaL6HNNpv3gHehFuFQutwjysxii/
esGUQi5tcltXlftqdT1ZXYqsnn3YwxhOmJPhIsp+tcs8Zvep2Kawx6I3CUMm6SEzExbBJZ0V9HQh
aScaY6QIewkCkrzBMyrSuH6sMauBcM9EaS0OhF+q5YI9qytOUdxKD7V5NGRoY6u97mUqyGSUi0+F
ZhljPDRYhYrDZFSsoYFN+MraxcUWgROWbi2yinke1j2qJfICdv7E5BSRXA4xj+3iBmLeTqtVjLca
1+YHpvGsfzDjbOdTUsrKvlpa37s6V2u/j9ucJIYGa5TsCn9q+1vQPoTpqtSVwzkWg9N/qrDlI8BD
GwYYjIMg6m+yYCQgMQ3VSvnMW4wFqHCa+dvOmERu01b7yzHjeazfZEmNdtT4cgg0hE74ixQHH1y8
1iWeOeHh4KuSwTVfw5yLu174ejrXju31eRjR4x85enp33q9DuRCcxb5Q4SgOE3HytJ/ihndH9XcZ
UqGv/Nc2PDgjLI47HhzTMHbNjH8OAfQNXz3WjP8ciTLLtH8hI59Sfn+tHeAq7DVx7V10uxTru5ub
Zd1PgyMi4jCZkybcT6H5nq1qphtiOIt7s+K0/AiHTmf7PkGEuJSEhSXUI6f7CtQ4/kLtpOfoKieq
iafmTXlafTPN56VsG5I6U/La1R7jvBENLYeaxYQWWlLWfjJgDf9bJSbSfS+mlSBiO20pTp/Rx5KK
5auyFuILSh/+tmyT3uIirOXBX1VYk0XVUv9Gx/OfxZzFw92mQfWo8qbDSw5heL0SzgzOZHqdf8Ts
vGsL6NTeA48g7N0bzKG9vyI14hNCz8wLLNV5MFbmFDKVv+lzhbs6KpWtH9LBmJq6qSTZlcR1zKXK
utJ1j0ua+nTsepQSNFwB+YpuesP0cAjeo7OSm0R55MtJyJPbK++2H32lBr/ELk4DDGqoS1xpHd3j
r56OiGQG6qLarUNNZdvOFf+S+zaf9qoxzQNJZPPhOdHyWjvC+86dyP8TR2ht/xyhk+ma07+T+yMu
Xtif1JaUI2YA8nXewCv6QJ4wwVNberRuS4dL51I46N47jRX3PGfoemhs9jZanepROzEB0tmVRXD2
gY7hZ2EzEVbTyA1TFOOBey+EsnQdq1C5x7zwxSfpaxidDBbFt5fqKjlljAr8HY0qB2FOzf+GNjld
onzV/xapzXMMdugeQunyn5NTF+2EQnzcT1sAbpepEAqBPxQpYEiQL/dyjdYXr22df0HmzOuejeLJ
s8LV+C7GkiOf+bg6dkr4fzKmy+uOn3qbjkJ/uFsZW9OBcAtS9ur80vhZD/qgVUe3CLgYm1X1z4mf
Bo8dWZRbTToQ7TAvmfLqZvCrgwCq+bRptBhX/NBF0hqYkycz3shAId84NY5BsFCq/BC838MV+YsR
8AD7B19FLh+MEHS3RR/Ja2EM5v68dl9GYlXLETDiVsqQ2tX7ukphOHhALAGg2F+2Z88CrhEoZ9gs
MzHzNJXZexB4+UzwRaPBlZlLoL1W0XvYQHvYhY1yfwWtGf0T1r1l3IEOxs0LqC46tO3Y6t3gMT5s
uiZ91PyKYzrXuKf5fX0evihJkJ65Zr/Dri8+MkyjDOvXaKYo6aQL3mbuIEdejM7j8EBVaLrbdFT8
eAKqjzyJarTOViogFNb4sl9NwlAeJbZ44dMk3NIkTvAORGg6qLDChtFnovD/GrMN5VewgifgiTlG
nnjLNQZAB17gNdCDQCpcAgdCbpmcXFR56DIrn84HSyF7FjaoppJ4Z6PyAdsPQX74Wf7wSGOli/Ow
FEWOwk4X8kAoZI44jk3z4g4gofY9JNg7my+Jf1xjdqIc9RC4LmcyPgB0+u3cL/2uak6hbbv6KR/g
pd6ATlQjqghXCkYeSe3uBosuD5PGfXWD2QVVVKwxZFZJc5kmkDVPJMzlGx4sN8B0Y6y69CvGoF1R
wZigjsUet28Dt3+ocFlCU0NHCfb8rKn9i/gaz+e6ZcdQTGfupN50tlPIRHynRNX83w/I9E3uQsa4
3m9npKQ4RkVsh8vC+Jc8y+RX4oRhOXrFux1lJ6sh+52Qc1RLJ9njuvzoyA/N07mSbUerJvzgv5FN
Ds+REKk5YGyT2c1kpRpenFzlV2EjRmwMqu2Pzyub7Focvs+r9PP7DkLyX/51vRw6b/OztRgPeBgm
EoE7gsNF+YSbUKdvzMeI+fJbOuWzhQISn/Gn2vhIj5PjTMwDAfJwLnEQpGXfn9MBYtEB+o3zAwiY
+JRXS/sdAdZ0V2ZZS60e3awilT0RcfiuQ5oNvjBNaNwOc0zaX+Kp4HTBPodHn9pXFLjD0R8HzJmw
QIw6TDJgUXRFq1ffhH0W1dcRgALGNzwT0QGgrhe/yzpiOISz5V0AFj4pgp7qSFibaLdJiSycQTuS
DChT7lzqruQpJj8BhhaVkgLWs/6lhMI5npMCeNNWlfAtFai7D37R4o1YBJtNqTPT+KbCFhlchVT0
07XptbmpxphspkpTrpRdoX0BB2gs25LPuHOXL7B6yQWOywIsjleW1PrgAq4y5ApIe5gyu+9QZxBi
eym8O722CKvugHuE2RQhN8ybEeODNm7QmByIAMsuXipk9RQr2duM3HCWg6pdbLxk/46pUMNbDFRo
33dp24ABLvkKkyqJPjK/z3+qlYGdNbKU5yInT7OLRFi9tqMu30zY2/GPqpag/Y3Liy6sI3zX77ie
tqxO2s/DeSXcbR4l0qe5g9s53nXM646kp6r4bNt48y8MfuND9q3FMyJ3ycioyonC41Rgb+/If2L2
xTSmn1au8tqumxWhBVl0YmYVyEuhbMSk0+/W7hW6rpInEtxtDuO0wjrFNspV78Jx6Z96vHLcAnw4
FA48YedotgTk64aRPENvn5HNmLnd73a1hEBwT2EGgNET7HFdoneMXb78mVeC7dcWezTDMGCUZ/Te
5kn22tZ3m8Y+76Umob0nXhzJx1zC9j3FaCDDKZ0a70N4S37O/cB4d/iFJLJ/VVEez67uixPmFRaW
eBEK8h+sD5TEJFfEE/1wuaUv3Ly+kY20yNW1QzT5KXOX8SwCF1HBBFWhj0hctXM7Yxm/9dCbn5a+
juq/va1tchBupOovJ7PkUORYRFeIsjzj9TTU9TkiEqnv4LYxoYErZL7bLHWvOJWwrzCwLIJ94xiv
PS29hz1I4lcsDgyasT2u/tjcq37zPma6b7un0BZM50n4JeT/jMzeVISET24B99hxwR8YXjnhw/9k
6ws8sMRBoC6zURM7PJ0THn62JGLJmIszajHIip3KAvWBMTSfzglxni1HGtf9pYpU08L+C0Qn/voU
XHBAq857I0MQvmGRoPKijVPBQ+RA4NozESGsmzRE9W6nfuynU65X7G4m7t382ujQYXQX5AQDFE/7
RJxmCR1yWYqWae59r3wQNhXrqWzyXBw6u9VmnWfyi46y8i+iL4rTCGAewxGbh/FlBon/Wa8JTseJ
yv7RFtE2iR1D9913B3Ic6ZSC0TV5qu7DBInlZwRelZyZkFOqjgVegxsDj+AWiAwTq1jU3XgxwSph
G0ZuTqxrmSnhT+3K9ghYmT5AhLBJGHx3OTXPjogdi5fwFPRZfcJ215Z7SA4AMWY3G343hOnlI/gy
MTzim3OPTDvo2AQ0dPTkdq6PlqQpGcS2jG8TUWguEgiZBJ8KOptt7Yr/vBRx6t0qWyCYQ0rcojI0
g4Iw2iA2f3QFg0csmcZGPMQkontj/0HCDt9a4ZO8KFRIbjvjiP6lo5Dju2yatT4UY8qVR4wOqyxW
RTUdlpzAikG6X3d2asvhmmsIgPsib9BeUj/SjEcaV3YnhwkNX3Q1l1cVrBjiQKUusAWLmM30aQ3k
Mx1gIe/TgBsF4FRFieUbVXzHRC3zncIk/+QieeIGJd61BwRAFqTtKcD3pvTGcxoW/tPEwKzac2tw
EBNw2YyyKY4EPp4e13qdzNNzQ7oCF8QI2mEnQDUr/H+AC49ygY21o513KggCQ/yCPkMJYduoPHLT
Y6Dx2Ufx6REPcXZFk8q/2xXp7sJwEk/Qc8QdEWDiX3ENtgaX4mYLxSeKAzs/F7HB3Ez9FAbHXrg0
BcKtsSRwEZXm5M7DlB1dN4XKzPwz606VatWjRTd4Vk1q33S8UpyG09g8WL+T99rjdMAdqAAmBP4G
xEBFZRcDnm/94E8A9U7ALf3fUk3AwXXrqNeqwWRCce3zGy04ksR9tDLaXZi8HvH2puWF87NoHoS/
yndVVMFX2OEkAya4bBoajd6lzRkAgf6dYxIineIDsZbUzN6W0/CQek6OUAVi+4pUFDXH1GNghJHI
JqScQ1IK1H8BsTNOoXu+tPJL9z5+GvJ7UvKaT/49RwbxMkjruGoiw7cQ4sCp9oSytqBVVqdHYr7b
IKfZwDAW3OWMWjlnn8sURwRWew6IvZ4bHMZUzlRKjGd7BrK1zvcFqamrCUrOwUiNuBsqImL/BOih
5DjmAUf0GK3JqzZD9lIB1PtMAEYHO93Fmy1gjfWvcd1gDv7Q8d/KTtY/7gRFgV+bfMgiJm3gduJO
MiX6TtcwCQ6bINTtTQxSdxe1TGFbvECvVPmiOeoanP+BVjZ7TscswQjW9MZ/BbXu6Au8G4xr4Irp
lJVwwot2NWQBpvTlXwgQK8gYRkPfbp9g++grqV8Nsffviv0r7UVixkaURkTqD0WUY1UwAq1qJ+Jx
wIlVMdfXLBFLELNlpxjSRXiUnQqjG7ku3vJ+GUuCQzrAhKEAULd0cVwPxbpwylUAzbmg2yiqzmLp
sxfTlfMjStXEkQioCW0ac/A4C2YQkhIpJ9YFfA0X4pYKTDvTz8cQ3Ts4CsXA9LCtg/uiuOBsZ5hB
DNhwLD9bH7cohkd+mlZhGqq4c8wekZ7npMUq9O0kC+2Ediw2NPImGsPfYv6orqsVEKzQvwAaRghM
mSizOSIaiua4NGb50/YJFkENOxPTustKao1SQJOWtN2t7iT9oSyd4QvwLA94ETkA46Jss6dj6SZH
RvNDWgLL4l9/FWLlhAubz7FH8+LnRJw8MFdhINIOnfueFmH+45O2Njvr6dxjYZEVN4rI7HqWPG0E
Yp0Gwvxc4EhyaURaZFTt1Oc5sDga8RLDN2FV2pTdWDP38W7MhzA7ZT3+t2Pv1UmxY9Y7lfe43zFJ
div+rosPw9jewB4v+pPqK0t0eBXucg19l1gPbhokEv5yYYc5FGRTP4AR/071xN/FHQzH45BMCOiE
p9or7E0shGYQ622rqHJONF02fW+GBWiVXDcl0IvcDnWznyJ7nS3nAw0nPyNFtLzKHJvAoTV0MAgf
TgO8Q23bbmIW+VzdTFLyDYArYfJgzcRdKGeh70w8BstpaqiUFmrG/BYTR7fweuYa/j+tQYR1BPtN
cefPuqg/NN+CfgyZxHXPjSiQLiGsSn+vFOUanUrUiPZWREk8jciZUDqvYQj79YZzps6eeA3mjtOd
2nAPF6lLHsO8xNmA1bN3L+z6bXS3B+sngPyklm+TptACl2Dc/Y+1b4JlY6TkNPpxM/IHADfJMnuR
g1eP7mF0q2EdLiGI0ZizJttIJGkaT7SCHUsnHgxbVxa0x8QWBxkw1R+PFUairr1j4VSRvtiFh/Vx
9HrYxzpLkIFxgXL5X4ecscqDgvkubi2ytHMEqkR7Qy1SdOfRg51ngBdbW6ubIuQVDFFF8EKfXG9s
CcUSRmT0fkOxhAdq7wvyv0SRcqax3UVZ3OW/Kvx5iqhJ5/oXcD1tVx1cVh2Yv+7qoh/4HJPFr9av
mUEfMcVJ/u4A0Dv/IaoGUqZixZm1r6JqXLlYZxA6J9on38GzOLbkBUc+OUKfCVYr/DwwlHhWQwzL
FA/TxNcP9Sih/cDrARQfv+aGeRHKq9w7v/c184NurrN4NwCOSn8Kuf3vwQ8KWZPemImg4vcpmir6
dh2YM2yIgJ9/mIRmDKCLiecY7pQf3LfNBPxXFaPj7fwc9RkXpIBVeZvORSTvYlzpsOjNEAIlsSKM
WRQzlHn0DZsr2QyZeN0IEAcLNjbCjE197Wq+gM3gYfyUL4lY0nXSUdPc99XWmctmpMddCrcG/OfF
mZg+AM1O1ZNlul38p9BZEFWWuVgfwxb08GVpfMzXDO58eU+gnnPErYFoPasBVtwTIKsKm6vb1eF9
D+HcuU6YD6AVw8sPX0XYesuT8kPkNhcSToGhuh2aXYg/rb2k8KCQlImSzyc15UH2Ziol6m/pNkuY
HYvWo0iFR4hbBN9TcudnBibB5AKfimkKuj0P69Jc55gtELvFiafsYD0WFcJ5CJu/I6/pHveLnX5x
dwJLSjI5VMAbZjrVHXRDQksaDnR6HWsUOTR0GSx/sZO72XhAAmpdKFabqXtYjajOHRlcxVi7ti9j
gKN/rwO3eEfEp8BgHRgBklT4OJVBLpSI0oOQB2ZDjvlLTjia3lAyAiQT7E/MmYo0WljqG/Gluz+D
qMT4u58CAw6ZVaFDdfZXbx3AbPmBfGSc5lFW+raYPqq8bopP5BGH7H3uYEc5ChwdZBdGqYS58edo
WElEo6ggho+EwW8aVOfiZGNCOhmENXsIcwB9v1gIMaSXCcQkbWgl6WWBiHVte2pjBZie4K6iD8cy
zpQP+TijplgoEslQUbDUhRlvJV39kvKC96B4qMqSmjW8EpBPD8HQYkCYDu0yBv45nSfUp0X7yn4u
hHfBAirdqj9kvnJ1Q2KUqJUMUwYyYFCpRaDGE1kB2KDuGRdtDkSa5eFgIKBU3KQFCz92pLuC+QrT
MXI+/Frjctf08cGwlypltMEcj4lFNrrcVRgzO4oRbBdgP33ZJWDOYm957kmFMzF0DJeTzwI588/N
nTG64VBrH50t0ebqjdrRFVsBDzaWMF3l1W7IRNotCvUCK6Cp/7H5BsfiwiTTfabbxW4ZxvOcnzAd
TOHNwgi/Jhe2TbPRAGgjOBTlGYjYUCj6skVGnNpGXCveX8LTYeD96Mp13Qc1jc4u1kk1/FogKLAf
i8xDHvBIwkb/h++uT2+oqRbz4BuL1ee0dDhPeHANn+gLjDA/YitImZ0M2MbpgmjAN77HB4xtYPSU
kc89n7aMdwFF6cDoNsDdEM6rmuESThqVpE3oaXdtQI192xTJPB6a0hVLfUSHHpYDG41QqlBc5uZJ
j9Va9XdsVhDjs7bVlJR7ptyQNXZzoxifuNE4w4tdSU1kryNKUPO36lNcceAl3LR7YqXDxvDDcwnx
1JGMvogAce3CcEOmUBr8JNQfzVzfl17fPazhylnig9RcLmPekN52RTQ8hUAL3due5r8j2S279t6Q
uP8ZB7gwV0Wr0v30axfIT+OzsfMgQeT2t8uEh/PZGx1Zg9QI1zei6YF3tLJdvJsqAybwy/eadH7M
RpAkp47ggdtjcPI5TBezDN1lBBrkgd0YyHGk6dgX93KhdrhljykhmHbsG/1tncYpPoVcHOc/q1eq
YQaXHAU+hKJoJ7o8lAO+TQbAxzXCFn/lvtuyLHlf/APNBEQhX92jz5oj89r667Q+ALvWFd6JWiYB
HiOyYeUFlBS/G7Sl/rsF/83Ap8zRW/uYdpP+wy3D/ohKngIlzpC/70O1tOPJDlH0SlUN+c31+Qn3
klfD34sVJWbvK6zqBwsKRz+LGkntF4ViuYG1gqY9uQg8AaDOjP4JcEqznAE74ZGjwQ7x4k/0z/Mu
yQPcU0XRJfQ8bt86CCCzIVYNvS+IePnz5bVy88p5DJ3JyLvQQxjj+GebQb6jnKvHd7xdBeL0BonF
woDVg6jREj/rPI3tLdEF/54EFzAQyCs+aRV0JM4p5eYTXjThqjF8w0oTD+fFk+ByQ9bWUWlOuk0e
hQxJG6GoxPYtZ14mtlcoEDvI/+k2AEiWnzBREz2viTmaCxix3dFOPlSSkAFUQlOAuHvqyB6vZNG3
m2Hz6TsnMHmsaDnw9pbLq+CXEbDi5FhvHH8kitCzB9z5rRy/YCRsmRVfVmycaCrE98dDahYtv4Ri
UnfyQL5Epzll2naQIum2OVLS6Nse8En8Y8IcggQ9KHuabkj/hZj3LFxz50h82Ds4TTS0p6Yn9gyd
B1j5tWpT1LMQWtO4sxjuPtukNSwxY2vNUWBurrm7A938Ti1rXhZch/jveYwITs4h4qS2JUacAVLU
gRar8sEgAhE+I8PMzZk1AJxobEhzgjueVw5hVbcivBdTw1QtJdnu3piYYd04Oym7lCZPziRmlXYe
fFlhS4LSlAxnIkwQp8M+bvtnqbEw3Y7j4GUUDIn3Q1dQeP+kVxjv05KHZU+cW4L6rBYsQMeqKhCS
3Bq/1522FhBaGlDN3IsqRzPjcp9dcjwB/DwY2B7eTbPk8aEVQTvc4EA2f/oKChJjRGUWTGo+h02z
FhmpId+NIrBkkMxZiLTq8CECWLdeyQdIfc/gpWgPEr8Dnl+xEkIgWO7qiwdWrDzTcJDUpEOePeeT
scVQfrvAKcXVMipiHOWip743jodFXM19Nz/CH4he+6a24oiwNldvKZRgZgZVwxXSTxN1owhVgpWi
ND1Jmxox8EOumR8R8YlVba4ISeVyIyh67ZVzNm+f6Dto2NWAyy8lzRW/sjmJFhxbFkSKFG300Lo5
oxhZqCX4PUZDVV9kPec0sfGG8V1c6h1JM+0yWJSWxrRPiGYdmKCX/gWic5Hdk4lP++dxGtjffUR8
4xZdyoZZxbgypuS7dHAIVJhYxYVpbTl+CYdR2l9/kTznDBMNW3hqzIBQ9LUd6xM3OzEf4ggm4U8j
KHQeK/6ffwJ+S3xZRsmLmooEnDAjbDo5blfiUWHFDp+LLwNIDG0br+GfYfQIBqimA/xllmRgYVu7
8sjErGW/xyW1uM8DSPNvvI59f+y7hQqELU8YhHZLMFrvUOKfklhm1hlPrFnzR+NNdGhLYIn2jgzn
Kt4G6f1gLN6MewaOJQV1Jbxm3ztB+sio0GXSCg24O8vFBvMDQwThXkb8MuOhmMlG3od165Zn7Ozu
I3MjFd1meUOpq2ko/9p5M71yWgfjr2Ltc/kIExaZHTWH6LyLx6qmsu+5dKpxzPWPTtv/kXQm23Hj
WBD9Ip4DggCHbc7K1CzZlr3hsWwV5wEE56/vS/e2u8ouKZPEQ7yIG8P95DdEULrcrsGtcDcnHvgV
RkA/rADsFW6zNcI0PXo4bpYsBqW2Re3oPkQuySjMssfm3/VapSzM95Oj1Pvg+/wjkErttyTPE+fN
aMmpR4zcRxTGpdbez24/t9ds7Gigg88lGod9b7mdP9mMJg70pfRAg6HYWSuOArsLb/M8jMI9s2/c
Y9Kc7G8Pe0zARSznkC29Un5EHP4ktemm+sFwD85niEcoiWHSknIKxBQBSuqJGg057Ro73mVUJnvY
4PtnJh6yUsxTnn+Uo4IKTd8ll92OEWl4oO2BvVjS4JMC+hNP4y/pxf32iMy2f6fPpxRvuU8M5EfR
9kFPVSM7cEp9YodVAUJiVDyRW9hA1HNSPqxg2M9RE6f+LZIR0/vosYd5q1tfe0zvPWtbHlu+OMhy
KK8wLF3qPRFX45tl4l2vjZ/7X4RrIHT6nc7DG6bT9Csm7peeVBG4gtaemm+JyTuh7sjIuvplqaCN
/Sj4zx4fy3GWzXWO5Wp+CDJtIf1G0GT3GShdTWeEz57Q9iXNZeyNF4ejkLBGdrCC7CUsK8Q1hC0s
XG8sZ0IeOl2X66Nk0NdnO0iMRRKLOUYxhDv8/D40hqoqo/C7MKtjxmNjY79+oj6rc/+O3lSvD2Of
ag/KUjvQ28Slr/9y1xny3YAl2HtELa25VReTqrBxs/EG9DCYgaG/0WZenmy2bIEMmP/U9czCVI8g
9lGQlqCBXs97Uy+/1Exz7TGEQVqeDA2f4c6vx0BcuOF6WwWAzjBo9QqGeJAl6j82fb6iABlgJBBU
yGVcgFw4tR94YgShDDHr+ZIE/vRe1QQNIT9KaRkMq+zkMYsUZxKwm+SEvPqbtZfunwpurs6eQZDX
EJxSKc9mYRWzCT1o2yHNHP/Q2qQhQiW7j8TByZDusUDE4pbZehzvajyIw3M1Orq80XaFlCPcxKAx
Zb7U0cM2rSYPvExI3CYdYKlLllMCcGmqsQA628bumwKk2FO+2+J3PUBJmptHHJNriQt5jdRbJsep
vCNailsVvd+zlEcJ4fqkOMc0D/4UCif/laOQxQ0JKf9LhO30lUHbLx9bOgTUkfKI/M3Hu5m+o4I3
xSkpVZw+hTRuNMzBzEzqu/VpKHor2N98Dq7r2YI1Y+U6x5gbO1CEWiTZk+t3vC8yK7aagFz40YNg
08+nxV/Wv0wYrOZP3yJk8XTENMK+NjET2z6kl8Y9hVSJtK9chMjkYg/K+hA7s+cChfAQJv4bPTZW
KMsuPS4t4KiZDV2Uh68Lkj7oco/3bWGxKSUdVcvZDi8hCyAW48CdZOSmEDwCbk+vBAzT5kKQhihs
P+ux/bmgdoY4rEiGrQc75b24Cd/CZMfngsgA6nN7lbvbQJwF6Tgc+BQWtgj4aIPXynG3U3XwvPFK
qJRXxeQVKr14OVTbN7G0PgjXBnAjNGdoa3/FxCjBxmCFrKdIqpfHKakm9y1afARAhbdKP3mV4t01
YTYOTnk5o8EKzyAslfEQCkKTxYKeaWWsr2xLyE8o/AiUVi7dkDx1vs8rGYDXEpzR3CuXQ1LbKj1O
fsL8blSAKNN7xKAP8IqEOFS+3Y7zEJCmObgLvS479uAA+HZpOxKb4ZDO1ydYump29oNLkcFj5ePB
ac/82Yu+x8m8rK+bHMn3qgroCBjGFlI4glO4pDviCZw9fpHM02Vh+WnvO0dX7ovUi5+DGEgCVkt+
I8DeU7/XPw/wYMp7OYYFOzcC+z4uGV4sRNNsHsxX/q4guoZREZtrT6zl1YPE75y9rIhPKLOABRW/
vehLLG5bHwTq2oSnZfTvqSohv2LFNpHNlYNC2fb4oMvZG811SBteJuzP8wd0hI2iJs2Apg9uuvCP
PhaUzXhvsKtjxUSnaNoN5yspycI0EeQsPJosg2w+9a7NnxkiycNm1TjlnLRExNQpa9VQHUAipDiQ
/Lbtfw1hpFr3aLKhPi5jzGyLhxOyOEz5pCkORVrNyY+mk73zkkPK8y6k41ByxUTo/5Dh+iWZWUCX
ZVnncXzLIS/Hu2luB3yJGXSDXwOZecPfz9Ie0XNdvcg7FTC4cCLz6iP1uERj1RwnupWImzlRId6G
KYiGX6Ip/OchBAzwxhyp0scAe/HsXuqKffATc81gPzqDbnopQryJuOkYjfYzaCFpDmWXb2AFMS35
w8pFYwGHwV3gko4ht83JGyFRW2qs6JPMS5LBimwmEogPHD2poNp/Ai+1zXkQfOPPFTvL5ZVTBT8O
5rZOP2RlRRJsrADImaWZFophkpL1ajaQJcPjGa3hLVYEys4TP3Z2x+aRVO0UTqgDLMRT7ydPrY5f
WEQpQvDk7+ybaSKIxJmr2J87xexp7qltuDyKNfayt2R7eR9hMYTFQ6xATV43SjSuiTAABg7hOddn
2UNYoypgDdUzJZbyV5TFTfve0MntnYZBBtFzPJNk3XHLT3s+cxaKp6SCPPDSDcSpj1FdINSGxej+
ZomM/ZTkE3a6CS5FeRfO1ssecMMSeC6Umvz3cY4n9VRKbLNuNzrrOTIzR7gwdrjV7oxrDdUW2XlW
OSM6mc6qB9LtjVRdBBIyskdTLs51+htDrBeyAbNC1dW/Tpe5Q0EaR1p18Qi17FULY9FSWkYhnwzB
TArUkxi/D4y/Y4MTscKnszf85rt9wicFl6cntQLvFxOShM6koc6R3o/ln9F1GvXM6wLUrIBXmh1N
YLU54piw8giKr+1uYe6TJWUu4+ClXo/mqZ2F0UKHcEoB/dnOG9i5aHRJR8eU8zGwnBxCCpkqU56k
0XH2p+pQ2aYARsrV50X9BGyHr8+wdRW9a02ZKcBtNofTnaBbgWmCPvT2w0fOm77ol2FT1HW4qI6d
GPgmMDQ4yUCRpWUFpuiKzV4xZ/jZd7S9hi/WNMCpyvFUpR+iBcoBiZGBLrDYircYysI+cQA29FZz
6mo0HQmUmOCmbl+GXvKi4iBoOEJpPV+XhE+khTt+9LGqNtl5QhjD/LDOQdc8uIM7RI+G7oz4ATog
XLSMgC2mmGDsxDGAnF9BEy9y/xmqzKLPbLJh6leQNtj960YAeMpNAMMMSf3fvceRxLTDRjLQAdn1
BAK3Mw1V9V0N7B+8H6ZwYFi3HltJ6VaoaMe4wCEPHSoIOQgXrHKSdg7XDG8V5vvs3RbA76HooLY+
AVpgvbLbMvMYgFkqy8Oo/Bk4GjaUH97AA8zwUwRPdDXk7pklBryCyW25w2iSP+QCHQard1A82GNl
N1bqQUx6omhJt2Xr7lAdeLJof+MSM1AfCxrBMJVdkHuje8HsOf3AqcOrG32HCD/QFO8pJGK0GsyB
mgI43G4j4CxeWfCw+sqjHZ33SSBo7UYsS0QfE7psSgEeYxUO8/tIqjz4YdNtFZ5ShPLdV8TJD+uU
Oqy1AtroDmjk+AS0VF1/bRtvFi3GiZXvZWIwkBxw4HjyKXC11OMOqDOllFzpuu5SKCgG92tUWgho
ECiPs+oQwvDWBdT7QR/AFr8uotZHkAKIsjNr5QSjwfb8X5LRCuduEG52j0SD2JR1q2vuw7zq/3B6
le6zx2KGRt4y88p/qW06xLEF0x7HPc8lBM0aMRpI8UPjY+2YQ/jQR4nos3yC+vHzm2VqZ8gKNynU
BtKN/7IZQFwDN47s0dFvmaVpT5Z6Nv5LnDngPy/CV3zYPDslX5t4VOU1wDrg7rkhkc3j4pp0lyDI
fbRswiJJYi4qtV7XP2+gNP0Qh1tuD7hrU3/5WEbEzXEmc2lgxKX/JUslBxjchDjaLTbijr/6CLzn
3sXiPNwhJ/Vw8MNZJ8BFRrf0X5Mc/ne2C0OnZzZN501V9hekfTp/fBvvLJDsza9cKX7tVTfzH/bg
r12TtCeSqygLptW8s7I0DL8Ra1FhfYxmH1WwloyJn3hcpPzmqYDbwzoOhYOqqjqcaVB2g4oSgTil
5YfqqsT/Xsbsssc91VII3Cau1PQ0Yjet7maKep3v7lBit2mGlcCRDThzXggTsRAR/lh9+e120tUL
au/RHxGdzn0DzozNW+0VL/iX+aazwicOP1JLsH5SAkptyzLn0wcNlHFxXzYTj5Oa0jh4jyKdee+2
rIF7gKtw33FpONGHadr+vSD1ylLXqVjlRZXHpqxf8+aSiBbJNJxVUV8pi8VXxX0JdzWqFPs11KXZ
PWQZjUG8cUrN7bgxKzEH5gwnse+Y1bq6oUNAsYZji0rq49yMYzc8A1QK+DsKo+RPndNZtuupBEW1
wPvfPNI6VBJolyHxFahpkEGphBYEYHGGxKHf3vqKawC7Z7k19LLLYv86MJ0AknWwpsSs1dt9E60J
Xin2ys216JvRw4WzQME7Vn4bRc98e5jzbTAaeQ7QbKaTzwkBHTQyAx4AinHFtyyfZPNpsQVgqfLJ
zr83eUWBcqxwSB+ozUXiXZxBPOHlXUcXnY1tz5Emb+BttRSct8Z18Kv6XCrZ+0YFbp2KBeqangQY
6YjVR+7X35o8zT9Si8JGINOBesk03kPw/iRi7xa/lpat3Y8onIDQHuqSTmEJr5KaIPLydNBNJ+Ru
b76FmY3aO96OGO2v8+TabzD0loqGMOWsFCSYRntls08QhzCE4PZeBc3fyQQ2KB0KFzgeGPsWynik
moQI6Jxyt4OXxCEYs/JZXhIySuvPShck5QTr7pWpAGWHEFWq/yEhB3ClP3lHlkweAC1W8VgjMGHL
ZzopuYmBUMM+RDkTjw7CTu598DUek6+EtWe7LybiQD8QKt3lDgzs6uz9uLYpruotA8GLspt+M7eA
SKEFR+YzBYI1s9xXxI9AKRDrLqZ5FuTAQX3css8aqs2Is8GSAmbwIZZR7ygXyqb/XAg49bHXE8XL
O1w6GzqXibg+Yo5jxwDnd032ua+qryGpMaXl6KPBpcY1/RfnJ4AzOnHss2Z+l8+OJNz6tK0qxx2d
olgHBebwRy9rKORJJpll33lUqxycj5ZYWzEZL4QGaEdosCiNtaVMCzEa/TUmBE8z2uzcAszXPPSz
ki8Zpy+PZcdUehw7UKA3ftXz8DchktdcleKRgAIouUnQhYgSs8SbrMSJmHrgX9jpCmX5hFMksWk/
xoPsH1i3mvaSQr6jwlgaZGCCFbF/jXlRsAK3ILnJ+9LhTVx4Cdcz7S+s+rMhoxmvI+1q74doctD1
Z63Ce7Y4JK+ymuqM3ajHvHvFQ4kxLsoS+Ut4mIz4n+vBp9ttEzRXSlghOpOsvjl9go0uSXP+Jjca
B7ZNpWKBocMaFhfn3SZlEOINIFQWenpi5cM4VXXAkvZcp4vwkCQEdeAi9337VzokJ+4yJ4sgKlch
YBlsfyy+7gpyZRAFh6aRn77XoaqcJQUvyYNjOqxMtpI8pujrvEhxqmTy2vRzqD9N5feigDBeRKRq
uHuxP97ZuYnzCy1d5Kfo4eN9gGyCrszRzNVs6kecg0lLnPHStBSdrieuNNgwYgvK+dkZA99SH4Z1
aoyuqnAmQTbdlkHGfZqc8aJ2XlUFEakaJgR/F2yBQfQOChxSbEfQOMPrFOqt3AILkuxrGDcrpi+M
bkC03vy2Q9o9RDG32Ctdbd6C6wstYIZCxoY//Y+C4dpPLhMKFmQknCi+eyRouDL1eFMTZ99mUFUh
t3Z+nZLdfJustDNmwpT1+5BwjrJVBG2TmCddQF348hl42VLlyIHb/TNqw4ibeh0D8uXWNnykI2nf
h7Jf2jI6ZmO8vTWCrKM618yA0igfa4f5ImqrR8qJlDf3l5ZqI985JOSZKvDNuTHrMyOY5/z2dVdT
O5PAayqRPvDE48hpA3cGXdlYyqPWovH4Qk9cE9LfLFWAnO6WVE7iR9zD5YEU2gwYlYqxW95ySMTN
faYNwTg/DLa7a2VZ4GvuNPE2mtaFcD41DwudPQRwsWGB5X7zO6rqWS4NXn/kHmrPfArhz6B3K/Pb
D2f+RPadXzzMTnimhT37s3rFdmcxAllDzFVxchX2167vcetSvxi0DxyjAdgMQNivutwsu+TuWWNl
WzGf0CY8oxh59zY3+QcYLUx0Jh5xqKHnr/aJIqqg2ad4Sa7wb1egKPRcUqSHnSJkh1MiZHNRHzYd
KKjh9e5Z+1KWMaat5l9mYLIvbuHDdTsMVI63wx6n2CRAcs6BZJsceV1E/j9Ye5ZJ7hYHUzBR4CUY
l4gDF5XJ5cbBWPYWEKxeDyycQJ7nQeDGdxMblvQo0QWpwesE64gmTWk3Y6eduO8xC0FWjWuzBo9J
h0scevcUjJj7nFz+KVA36dZhPH+JRRE1F0fRXHrUZIvd04L+Jt/FFC/fCZezPEqXjkxPswh3WwLO
bj4AARsNi6QofE9sZrPbgBMkfKmst9T3plx0d2/GPPX3Be7W8lCpNMqufrjqjH3aGvzhgHYQ2ZxY
1Xei7DZiVLmBD2LPlO/J6ljGG/7xmTDUxvDIDrBKo5YLAQvVmASYRlKn1wAxd+XO9xdIFFKRyjHR
Jr3G8g1nCElTFAZK65Agkt6TgAAcEEe1/zsJjDlDG5naz2529Y3vuNOhj/WePdiVEMKJI3cEF0GW
ba0eSD7wXWrbGbRiR54CWmieU/4Vi9l5UF07p3cYpNrwHh80HwWe4f4PgVD7SUs3761qddi2yTUK
srswBST/qGpUoT2Ej/DMgpefOuRL9dTUvlT7pg9x9CDuS3sBcznYL58pZoC9HeAL/hgxvX6HFMtc
WI09JxLV50A2GF2DJ91mGRVnwET4T1ymkcWSZHiEr+zMfvvVeG5ffS+UlD/BwDUXkgRF+7IMbud9
JjiaegIPlYhRsXBhF6ib9Nrn3dGUcskO/pT1v5KCo+csvDZ4nTgnX4bYJyyyYYknZti1/NnE2uaI
tZX2Xgpg57zM2zkIf8oM0MZPqJuGzYSDLC3plGo9TNhJzpuxcmNCzSYYcG9PNoKgnSjQZNzMcfn+
u4qiGGG4NcrW1d821qgqoGenV1eJ9BV7L9OCCUGQHzf/oLmWGlclHtJtU98UW1sA4W78FKUJUuLv
/2Cda9ehPR7YKeOq6CJycJ+C9lJsDw27ePG5cccmqgki6o+E4i0SdRt9KS8SpiiecfMEhSEZn3M0
TbowKXUd7B0UBJPesPPMZDDXSjFXwpyhSaPAFdP3+zTJXe8545c34qKWuDUOSwcT4w/p93F+S+za
Zi6vhjLMf9slnpEe2FZWipSULubg1+Zr4MwFRxBWd7UzJ9QsRn7g3CBy8HCS7ycY8SklTK0PdvKN
cyfRmD1228KGA9V+SerwvPfy4uKFfqjZZOpnTaS+O/dVDr0zCZFRdegl4g6Mfp0eyGXhCwxhDxMb
KEIf/SdiFd11aFQX2+dcZEBsglWXNGsclpL6AMTlpJhOgVtJc8KxNvzkTN64iEvKUzfY4WcoO77p
8wZkvUdlSUgIr+wfq/MapCq6c2OexPucd1nzs2012ckQk5Z+THBsXIM0E6+0eCl59L3S/Vpozwhf
+tznkxUQaLc5IWMbt8QeqmNAUm7TX+gX5Nzn0ZFEhbJTWrLZDLsgqx+YPeTDHIAU3E4yFv24+Tlf
6ogADNZ1XsJKVax28BEPJuvOQVtHf+eAENyhcX2S1+u69lxERt/+Dlokb2zhLJsPOYaSh6yNwdVO
0RYjCPB1nMAqMftibmOP4S+uoei4bJuCbyn7m51kWqihmmz7pyktTMBJ1DDmNc32Tkg8vN64s6Yn
/ln7LYzz9AKy0LZvQUpODZQ/NTf8VppiMljFJ7p7V8MFfdeMYPd1PLNSEK5RBE0cJ3jGtom3VY88
sveJ0lw0Ij9NuAJ2QW+Yj6Bjvw8YFrsrC4YxwobvaCR/FmwxcmGMidPQ2ZZSznbERY0TNQRaorgn
DyvXNvxgOTX3Y0/H7z5lUVVfqz6Rnx14he6ErW1QR04s7pSYRyGf8r4LamaTNJJ9uI+KMVSveRUB
j7QxGZMHmuOj4KhSl6jIMODVElA1gBHA4iruNNnaHn9O5vQn3W4J44G1W3MB3tZH+rm3UimXNlgN
kvHAuniApKwICO55OSTdHZMVXYzWyPiTtQ1T6w5vcWVvHlaTauM2d0P86NabdLSkM/1X+HUnCPag
YnREbEsBtrrZNeU+AxsB2iR+tHEDA0Yro5XEs2tO3IiKby62p+AqrMimizLV8lbwO43YvM2d9PNd
Z23v3rGExGh2ITDZ0g9TTfzLmvmJHCMT3XKkuS/uHsDPlOU3p044YdswSN3DvGYT9dGsbMp7Erb4
tzhVptl9FcNIOIjyscYmfGIt0tATeUUv+ooYotNo7+uljB4zpWuQnJRN22znYnjzkkus2NgcY8v0
9oAYqLrXVQzQUlnLt7xzyAjytjKwEcKbHzk5Vctev03qFbM9NxWRFEgLh4HgXAwyr0ml+aqYgsv+
HMLMp5uclNt6ML0XctugZpscKEyeuXrga8+Y6Wcupqqwspz18D4qW9+jy4zjC63GdEhyxvEfTbcF
l5V0hzmCYnrwxsb9Lymz3P5hhmTBy9K28Nglhpn4DKompiF6xHl6S/qAzHxmRy5ZSSDBZSISO6r8
VQGaUMclxCMQHBJPJOOrzMjxPxjsn8svDt32MYQ7wVI3rP23yRnCB4tQd0GrwTBQUO0k7jG96Ow2
a5g0z/CC/PySttMWPfZ0nx2rgP9B+HkyItSwg7tWWD/h++Uw/LApVHPwaXpWyw2dUZsrw/cwa6Dm
E5/YFR1ECmoSKQehm71hWGLnRUNtDelyD2fF/5q1gOtMeUb2s1ajtntsobK/rUFAbFkHrC85cFsm
zcYl/cRpxx61Ksi2wGwk+9cMfeZBeqD9M1MS/6EZJ0SkQXi4rChtLsg8EnmnaiFczWavpI57M/0x
dFGms7GZ1oX2CN8jELJXobfFfw36S5X1aOXVqJafUbi52vKy2CodTUJx5Ejdg7gsnGWWTLUk+RkG
mu2IJ7bLPvrK9FE3Oan/uscQBR8O1WEnwtGdXwUGy/o5Ayw2/SWvhR2mgG/b/SSVuDWlsKDBnrps
5gtM1vIhy9vC0gm0QiomfQG80toK4N0wsC1dbDzdkK5ZOjB70m1RpWvnsulrqPJNaFl41OQtqnP7
T6QUOkqc4cTdPKG7fKlRmQU58eEAsj3qf6uC9Q9h9ox7LUDbadhiB7XrO4j8kGM7b3qmzVRcAja/
8SnVhR+cx9hZ/HO2hsReFp7U31tAMLkJs41lkVv1v0hHsgEBlqX+epUT1MWOcqJO3nP8ivqBgOUy
4/ZZU/cLC+/0LcOzUuz5RXGHD32fc0g4Q5Tfs1exX4x7/L5Dn3RqU/FC3ydeWVkK7Z3mdZEum8Ou
cLsPP8vZ6KtFAODVVftOtGmyeJNSVlk+mxcQfC4XFahVkX7L9cQ6DlEs/MAhVYZPVebIZyLVZsB8
I0AuZhAU+/G0pEHAWa2j+gPaTvMyoVIzsQONeU+mCXctUst0UlWDPbKykadORHXqi6m6fHgzgm4w
0bvwANYwndhh/CsPLVw8KFSZSfMdiYUGSLLPcZXdj3q1ryFfUuJsHAPhqRYIQVBdvHU8ULzNVaHJ
aCRccF8M8Z6rPtCum88diYYN5PeQ1ZXu5RONpnV+X7hbmj3AucXCusdcy+cORnchJoXmfq5nInBg
/iY85qpyFOMiPZfjztVZ8DQsFV4mILn5GyU8aKOTm8JOmzrMcueshsbzBzIp1nqCj6R0M5z4LMUh
8GKtFJH9niEfwO6hzT4meUrFhuIkbtiZxrV31/gzCVwPL9U+KfvAedwyvfmZnyOBKQZbgRwAcGme
dITU4D8WUZ1zEdYXzlEEgpN8Lw3bgm+0FKXdT9Gh+H/zHQGfcMfz0pQg4cuwSeIXlCsMrPCAas25
Wc7uAFWrsMl/C1+HIDyk9FN4yT3CiJoeydSh6mDxryFpksDzbyLP4PjgQaMw4JU1bZ7Wd2yJy/Yx
xsgwvqGq9B2Nxe021IGZnb2bCtnEYqAzbF7vCN0zT+Aodp1H6iqcYYu5u6Xij4TDthzCdBTj82QA
Jn5pOUDx5mN3MT5ad+G0JMDuO8vwyhtWdGbn953MMEKGvP2eNaUSlqEMz9gf17SxWd5tuJDS342t
ND6TEkP/NydJ0+w1IcbNbI1yjcsDPohO7wmCVvO1h1EHcRcbQjZhnFdlvOzrWcsV/XCsxT2TMetU
wGZBd1lZMC+vLNzpZzUebLH9RFUI2GW4jcWECVIuYg9YDleJiDW5S8xms3/a/lDoeH406VdXZBhX
B0ge+n6ZHSV/ebJdfmRl7xYXhr+c6gEugrq5rX7Xpbe+hR1BCUPV1jcCTDDhXDnM038FTej1AcIN
sohaEWQqTIub7W3LZQxric0YbhETtohCfH2JN2G+GkznX00UcTcKdLWYB/IseccBwoCCh7ADg8eK
ud26AuOoe0kxdZNCKqrk1BDSxRdHifUWhOq9MvqQtO54Na+olbmgc9P4Ei61+MhCVdbULcNY/K7W
crqfgVDJTSDQ3ZeGbsTPR46b/Y4WZMuBecrkRPwOgMUumHmuie3nfzikgzLYAhLBSJYGNZ61ipL0
uGO39MI8wAbLuyt+qdMl6I+uU6iioMKm2/rojHCDH7xv3VM9t+3wWEcNNxXPc7C9Qk4iAU5FPLtI
VKeNcSVKIhwQsJliLIIhqhHlsuaIVI3KmwLq+FWlW8S2rIlRgzOdU6rbasrWQRZFlb6fug33k3BH
Za8cIyydgUO40Ru/Tmgm7RJS+GsrFXYHL2PddxzWEP94BSLb2VXkPSz0IqSSk1Nx6QBbLN5gxuL+
L7pZLKeEkCyKeFDo4RYVC0nnMZ7MC+m0dXggxSU/PMExtVO47G5ukjeEpkKXbHA4CvWDc9CVzCkU
MrvMyISC+DuNiA1Lqnk23bNPCPNrZSXgwUlnBfaQaATFx2yE/3iINYu0XY7pNwJ1pVxzKdsx39BG
ND3upPTsF99Ynb2CoF3NRzFygb1AVcDqRMyKhxsRGdGfdIxR50nnLUNG4+kWHi3OdmAukCQyDwZA
WEfP1nZuecbuIKuniS5O/V3Q6mE46At20MA/nJD1MsuCxHw3NutwNvYqoHibXQqB60JivxuyQJbX
tcctfSpdpphXGU0Yj1K4o+bejj6QQulA9Lh6GIDNbU2FK4+p4mD4Qm7uhQav2a7678IiIX1B9lO8
2nSVAVEp2mw8ASkJOgKOY7cVmjYLvblkQdIrpSwMMIu28PnR/nhvDCKqOXLTLkff9fmpTsVaoSHw
7jPxI14cjmL2Tou9x9FE3BIY2JwRCuiYzXDuLME+hswlaGcAHo1mUOJ5zHQ0gKON7MA5s6YJDiHj
ieD3wDTeblw5ICUBW/YdXezUrHF9BXlEPofDG1fcZnUGZWeuWUZ7273QOWSSgVR3RjXoxP/LO4W9
gIm4Tx+Krgy8fdJ5vTwJ69GUCcR7xZNaSaQPMp+bOQEKjECr+aR7mUcLLrz+Lh2pH5e15DdGVQaS
FPwX0X9nBub6bZIQzA8RtLE/b4yFn7Fy0y++X8yWIeb639LLp9ewa/iKmGFjSyEUU94+IYBwMuPU
dHYDeNtiX5iZKy02NMwmcNX/3TE3gE6VCWxGDcZ+flip+WIIyoN4c2148V0Kve8P4EcWLgVot48S
fcDB5JkXKBEagWuv2qb7FVqTX9nApc4BvJtPM6xn2TTzUlwMW0N4QOizC0mbA9A3NDRfrJgfUfCT
8EcS+vY6kG1dbgnA4D9Y58lUZ7FXcOAZ2so2rx/pCiupUDtgskdwnSBWvsQuQIwjbrW2PSSF5MZV
IZBToVLlwXuG+TY84LsiuxdL6/ziBwy/yQh2AUZgzjF8TZmpb4T7MPbhTYV7gQ2K/8Kid1BcXW2/
V5PGp4dbBioy8Fr/U4jKKkJVSOTqLio9PhoMXlV17WiRBefgtvB9iJBSrUHtyXZRBkS9sxPMVKQh
HPFXLs2M9k1MFeoJ0jWmYBEvSfBYeOAk9kBLKe6C4lveJBQCewfYHxmAxptxBMeLUZLYZ3RlEuWw
jR2H+KAIFZOtmbA37lgSWPrdukKwjOBPp7E+N2h0vOheWjEzN1nZRvfQFeUPZ2iJCgaMUOpZSBbu
ByHbVL/4I7gSCHEb0GTJiCcQ9NyKkkBMz/dQLUqCKj3eHt9bCAMyqBXP8ZQBHcH2oLBkkys9gpTh
x7AL2vqBu8oy3yc9+IFt17qw3NosfkaW3JxQf9SRwr8JPDsVWf1diAWavvlhhP1EhIep2xCTlm8q
LxiZ49lQPRdjFvtMaunceE6I5uNh9l98d+aC2JgMP3cGNQ31rp5q9cw5xBTpY/0NYF225Dxs7ep+
x/ffpnddqp3ktkSW+p1iYpFxn2I5goaB7yzZo+m7vxYyFAeLfIhU3OVE58J5C/zwnieSt7B9UN+G
zGmnb0UWQVfLI+y/FY2Id8RAtzGEfgvmShxQvEfpOm0ALMJI+lNgHaz269iobzbJI/kzqAlP3EKW
c2/IBcWpjnLO4TCEQbgrvLxSdyYSsAokrl4+3STCxhyvzfSaK4nEL2zqHpdl7mZ++zFEMyAepGbw
S87zj95s8MO4ZVmFgWm1/lnRkMO0R8SexMc8Wb1HZC75lG25JYmAXb3UCca6k5k6wDWKhgmPB6uM
qd2Ac0NW+JQjK4Q/EIloOQCjAETZOgRVDqwT9QUfRYutOVXmjYAUJ7vkF1W8DdS7bS1P8wbemcz6
X0wYgSK2YSiopIZwdx6aFYt8HuHhvlIoaS9F+S97p6glwKXdYrAjLeT3vEGou7yjtI9EosOWg15j
n47axwTknOFGmffXCfsBV4LCDZ9LlhE9YA3f+2lcL3mMgyF9d21gMcJ50Cq2rOMws69v8k+jDF27
enaqcEfEo+MVPrtRU7NgLvynsF/ddtcZlgN3sXWiZ6weNM+UjDRvUwLqZj+MgRNS3cLpwQQVR2eS
qSTLqdxhe1aQLcPuUS8YcAM/cqfXFfkRNko/wL4Put6dAQKpELvqxY9LbFZBYbr7CMfZ8CSXmV8O
hIjsGEgcSqcBjVc9kiccnZO0bjazyspHTEgKJjddW738RahmitGpyyDft828PT8ADigMpkFswtuN
MH/SHoNmmy9sboHT8FUxfjv/1nSGUKlTZvgnopJcPLXWY+ns6Mtl8/H/bnOAWeRxYprw8h2IKPe7
7RrzNFYVJhUiiZ44okHUFsTR2NKbR8nF/0g7s+W4rTRbv4pD12dXY95AR7suEsiRyZlJirxBkBSJ
eZ7x9OdL26csptRid52IioqwJRPEsKf/X+tb3wK7E9226C2mXTxt9EfGwmR7XQDAgZ1V9HwbMU4c
JuXIyZhyBPyGiVXvTM9zDpeIfkTrORTn561N8/6tHjuEv2VLb3w1xpFquTr+pgc59VBT4N2rxTen
jHPKrkTTygeJt4SfyEuiogfXzw/hAcI03WaxoRAC2InCWWmTWXWovCLUh66Pp73ZibAtWZYAQLXo
RrH84tLIfNNAtKk3krAYLapBBSccQSlO0qVTy8Pkg+BDxoLi70ok+CteRnVy0ueIPD8KsFRsSe20
wiasthlyd22X2qKne9oQtZFcNqV+NKePIYiL3RjIVks8VN8WJRh91tN1BF6aTNIGY36DOpAPhxI/
Pb6E422yw2sJICArh4hHSfY4wUgBUazzpqnjuoR7RBLRcAWhAamGqRwdcxMT5LCG9JjeQbVDFGI3
AkmTMfUGYxkpRbiLaASMpBfVFBYUtqvjvujYnS4LtGHajZG0yLqoZ9KGN5ic7jN8rFigYtOi7W6Z
XXqbU4XP7gSJBeOThf30ocAtOvPB1QOoBhI0kFvGXfVa5cqos2ZGdaBSpiLwmMlshmLwnlVDOwAu
nlIkY1urNHqCRHk1df3Q+bNi2YtjOnKpuBIDveJCgLPZbdddT0sZ5QOEWzAEwcFv+0alkKNXc7Lj
W9AvsyAf2voc8ynfl2UyvbC3qQYbUTqt7ICUPPYkwNTzAr2ql4FLXSkIIO/R3BHGVDdatY0Nik0p
1tIg1e8SkM/5U+E4BPeCy4z3RWgJOrAVbiNNr6xdZ2ujmm0MvSEWgPAfqkfLIJdzsNXLUYC6LGI9
e64MpZIrzsBO9IKqimI0afB6eZObrREcUmar4TGtJYUSuuetBdG0RZZnHsIUug9EwONm1e4Uru9X
nG/fqZI5RsOeoi2peFQzXdL3rucoAVyhQa4ISkM3ZgiMUZ9U1m1XY4Jjpe7BLFNPdsIJyLettUQ8
yDb72sXQUM74isYmQjNVEMnl2ilb1x2d8WP5MTBVwjuq1FFJsnECOgCRSpjyZTd2NkCerquGA1KJ
VExYAPh+hIsqJT7acGA52d0moe4y0fAwC4torrm2mZ56ZcLsNeCubO7pNhTiIDNbZjcdGAEdG4/W
BgntHhQe1FYD+C0aVikfmXSMT/qqswzLIQaJk0ExbmmwDZHCHESf4NFKhiSzFikCdnk5sSXp/YWw
wq7/agPL1kx3tqYAi0Ym6DRBkNLYia1Mmo9+5cWh6YTXuiiOnhNQnmTbovJl/8FoxZUSBHA9JkxL
S4kbQgyrMKO+VJ2j/0hmc536uZkhwEIQPVIFdwgkA9FMYsNr46A0wyU1NDcmceewKQrRPeLEZvTt
UDg39lY300F7SkJUtguFE5mKVAlRXE+VxaaF0VROUq1zfqVCXSZjlzVQgiK7og+gp+SJXc+W0IsL
Cu0t6Uk4lAYi3Ek5JtEP+3O/Z78yO++aDf3VbQljqM9KDpvKRTGziOyiKhrjbVzWvX2LPj6M9hkq
1vKiIZylXg2VOdDta8rqBihFKz2MShhKKOjDI3SxdFJ7T6s0MQ5mKirCi9XBvJ7jkIqe3yhTehm0
7GTdgFeWrq3S7OWmGqShPtEkhANKnfSNBlscIaCtQgP3nCnhFAZdGF9JZ1BQ/qUgRKm5SEeGF/Si
sfa6DaUnHMqtYYln4qTV+BqW9iRvIeRwBZf8jSpZ4zVXrWUcz0JdCY67yktJuVPfUw1DOF1J4Pvj
otQM5472DyaGnO67esOsavdvRZrmtD2zplN7jHWNarzrTWP4rh3ERw0ynaX6MFMx1BYwQ1vlzIl0
DgE9dgSCq2dFaltcn1NEc5UMKHZPjVO/B5WeXSuVUjns9BHbd5hkMS6gMnTQa1/FOuLoJzZ3wbjN
pak+JwPxCxPVVTbflwrgHTgy/LoaUvNSqMZ1NxcEBcwjMvg9msckvoTJlJf7vst0wJKw6+XbZMxj
dId9F7E6w3qseGgqGw1vCk0VsGCnyvNcqpKOElMW2RlOW8JRA7y1bhunIJtrDKnh1BGx0seeYqmx
Eyek59jTSYJEIAXRSPpZSJCc6Izi0NiVQ26/+FhLY1etlR6hWqOiWI4jYXiKmjhf81lDEYXSyTf5
nVRzWKPgI8RVMYVxB7nIvsVJ0FJfZ4UuFWN4LmH/ht5M3gT4j85KjF2PRqyiDscEzSLP21vgldXu
mAqmc90eABDG0HXJNc6A4ODwibtzuj7ZIyVpEcBxqHAwQO3M3tEMTGdFZferiMPOQxdExRXx3uaq
ZwNwrqLWvRBW6tz75jA+dpyQdJIAAChQUUqi/Uhl+NlmToPX7yuBvRGaUWDYJlCRSpkIFMmWF3yG
Ow91+yLz0j4CNW3KSZxzypUMfBLfUtrDb+DG6ictrXTLlVGY3BylC7ek9Wq3iL9GvGFRoOwgOLGK
oSHgJFW0wUWaNwQM6w16dg6REH+iAanCQLjCu1ZK/QzsSooJrg4AkDdT/Y5zdDxjT0+4y9yQ0MCW
Jx/fhNoF1tLIKHMCksDoc0fAtzPhIUItwk/OkOZT/IszPns9pJxylPpy/M5JKOBZctuHHlULzBjd
rJ7U0KwOWQDGg82MGZy3Pu7wzZgTGrhkZ5gQ8dYxlaLgpQ/dJ9pwiVmaJqRdWYWbidRULuY6gpWx
yBGuzIeJ3ZgWuX0111DCG3hRbhVazjezxJHghblln6XMP2jLamRlblrCM81sEx0lCwKnURp1Q/yY
+1r4HGhmss900jXc2pFluaHtkmGdk1m4ruSxw0kptLQ2TqwM1oqonkQ+hFqXbRBusqbDOpPvAblo
HEETwO0erZigpwfVz8OVpYkUo33QG1uYQcEIBtPMlUVOjZ0lFACdxMemjjgBM20g7NO3GotYDi2M
ltApMnxfvl3sy0yZdJeSQWZ4Tpqb1ZZWAD4V7GBUjPOpgheIlzNV6YX69uw51ORSt48T9Zyg+tGT
IChBn1up3WxnxHlPPXgX0yPg3QGFUku/wZ01hHcDnqjU62i/Fgdp9eiauoZrvkI0T3B2NYm0mX1r
o/eIoJfGxkpjWyxF0rR0zWNczUdxESEi5OEYkLQJrtaxFWZBU/j6urJln52xX1AN5EkitTlryCnh
Z/3RuzDULP1KYx5gw5BncK2Z2QhwFUZzGMzUchZ2aynfdDBDzyJWBRiRQDefYcV2sGnmSWIXxAv4
KG0VETLOQZyOPbpTYOrgD/CDAt4hL7srq2vTbClUFXlHj9jR7N1YT62x8xNknkvHNNjJxBrCq+VU
6S0rvopojSZYJYzLpBy0l2aw2nyP46aJDkXVikdVqGWxs8wxu+AgRXcekzAhRwA7DLRbnMRInism
YmjqVicGmwQCcUBUU79OGhtw8mqFEuy12mbaG0U1RmykkKsi6BHZs1IlTsKmlTMcoEtaqNUyyjiJ
L+nGZgdbDSvGIIlIezmWY8DxIWRybofIkiQ6p7CYLeyh103Xhbsi4ajmidaJD6gY6oPJGW2ncO4Z
Ng6pTPiLkD/4wBFLJbxzcpzRrzg98vE8D+iYUcQ1E98btTlFUxQGGt9M0JZofUJ05uo+dvS4PLSl
mo3n2F+L5i6JCx1vchmWdrqgm1sVyBNhqq/ZlBN6i93ANM8sKfBhBpR082d0U4m4syMdIMZQEmOE
1xtrpgsTgEhC28lbJkhQ4hmluzFXnBiWe6zMHjMyzx8+XjHsIyXM0qUapoWg6WMqqAXEKPxzAgmE
sY7QfcLejCbAWQRqUqrL6dvI7fGkWT/GeFMcA0uq4WfbBKAyxDEFJ6c7gI7g2+E99edk/0Ta44Dt
sRldiD6RSTgt0owHRaV65pUZwOI7MXM6uXfwqNOBTQZfPvJgKoOyEHkgG90Zg+lAv8sZVg29M9hZ
qMW1NS7lGF9uwAb6HFdLLjfzoPfo2YveZN4N4gi/hixk7K8ao42NdTc6wj5g30YivKCsPsSExvrm
A9FQKrk4rEfSiwcKk7iXya6E8BQ4SbhI2WKRkClx8i8JfdTgQBBP7k3KGER7hyJTvtRwTRQbYkKb
9EpKy+YnDEUl9WtK0xMqNS0BNvBYarKqOPFPxejSvCryQ9qwfdkx22XZc+gXwljFWazVpodKJ8Zz
5itFfZni7dOuRqlO3XlfhEV2ifVAzrR34oluIdt+BwEF26Fdm9JWepgI9tSWtAwIuWa0B9OKpGAt
v0OhqE2QPlmmDxpa2XByM8Mg3Z4dVkrn1orQj7FY5QYGUZyrhxT/kfmmtmEur46wsmk5zSWPyctB
aBtojSZkp57Zh5Vc0vvIUgRuAS3O5QiX6whKqavrkNGrrzKmIZDwaMzfLZJ62qUYwpLFXzHl0zjK
7NakkROvUml3vddFCfo8ywopG5oDqFjqfhNijrFwqq9zZknKToZsMFUlQ0cEB5VWmNN4VhLPGWTt
X1ShY1xUsY3NLKvE9NKy1WYHEXcttiVrxBnvFX2YYJWhrbcYmKfRlWqOdl/jMsWJnrHvxVxBmZ4a
E54tVyHI4rJkP3hUvYTNg0KsDSVe+jBnJQtRT0lebb7pw6AO20CPWzDwkdP0G0Wjtw1iICAYW5bk
AQKzo3EAErNgqmH40C5VRsdCkDU5lFcHhjHBQ0Gd0DQjooTqMg2wYlM6xEwCD6GAiGsE7NGSw4BT
L6eUNNwtSGCZLkKjUXy3FpR2lmRrVAghdTprZ+TMVQgfqdGTW54du5A9bQGX1nZvLxo9jYIVhDvc
/CYCK3LAjmfaBe/UsFeNKWsCk0uWiAWQVe1B+lRglrGdC+CFEe90ASuFMITGrliAtdhI9R3fWPHQ
R+m0pm5tdcsSO2q8nJtUMTbMWwoSKU5Ol2rhw2iep1ibQez59b006ma6r9A59kSzi2F6jYbYYIdV
WMBoeKrDuCG5JLwAD6OWN406QxO3p2rStywZgU7PxoZHQje2KTptgbC7Gi5Qa2rFxjIB5cDHI9Jl
5Q8Oe8OqzjRsNXUjovNIYJtwabDnziYU9VRgTytJlVzYUW+HZ8DlY3QNXVeECBaM4AXnv6FBlB3C
s3gAY3kxE8c5nztD11qXwBHnDoYmIB/PFMJ6ljBqOfHWETscteCAt0kmulYELjbx8d9E9UWMRnrH
wOqeAgd3H197n3wtg8QOL/H/O8mW0Lt6XmWVKW9g+AzjkoAlrEDMkENxmCmJohzCYJxgL2f2WMva
GjmHkKrKizBjiFqg+Moz3MJ+fmZlUTzyRJAIIL9uW0p8Tu5boLOqbjnzY8jVgOIrvE5AqTlYR0s4
GCek+SveWD0fUDk5mkc2RV7yEVXTM6op8iytIlShzQvquld9V5vlPh6sId7XdkKm4owLs1g6c97B
zmQr+wpGCq19nnX182yWQ7/0yX7uubEoY6BxIsSR3s/TympDQy7ryQZhkxIpqt/pJrSUb2qpoH6l
iRoPVzM5JZMnekMv11VNqWptp6xYC+bKjryVSbdtr9CyQVJ67nOSzwtmkxUBHeVtMmntO55v0ID4
/axLv0KGhOytQ00/WLD5tzFKnmEjbBGFXk8JtfuWUVIHMB/S+YZUMtT+WqewrXpI6YGyp5N07oJO
INjU4HCkuz4Tbb6l0V4rHn1j0a8QYlEMNM2wKPcZToyNSQyhzSYeagyyS3xCg0bvFQL4m1py9K3g
iF3oNLrXk50V3bOZdSk6k95+skuCS+tcq9Zmk4tDr1c2OhU46zdpNJWXJiEYjHfwd0uGBGk5jize
WjJ3jxA0FR1e6vuCrb7UrstSBM8Nc+BqRmG+M5W+LK7YP6gXhi+ksdZlwmFNh5j5ltWhg+pubnY4
tC2IiNro1fRdb5nOtHUUCjVbYs23lpByszWghem67BUd71gOn09vrBdKdP1tGZLsvsWPZb5OzMZn
jjpSTWj9+QnEKojXwpaVi5OJomRD7uUmroEhrZRuNExWD0XqXpmHzW0RjtauafBYu0nZoz+N6C1f
C+gsOlDT2Fojh4qWuUrGKPxta0VCBKqazOl3SFk7hSN6aUUX0J+7aJtrhuRrIKXR7QQovzKO/G3Y
zBPxmSj9Fthpo691HMNzHUqdI7OIkHgvoJkjlTcbPUR4weDpiWelu0t5tR0eQBaHFVG0IR50Yana
sCkqs77xA50+AhBD0BhUBEj6q7A+nY9EXlTlAs9r943oMQlFugHTD3JBac4FlYTGM2lDYBmOk4m0
0Cqf2dw1k4mHiPJZt8KjOkEa19VLqvrOPkywPeMYnB/lMOkHYltRN3C8NKBKYlQ54xmH0ZYovRj3
HT1EplXBz1IqTXkcMXAqG7iJx70Rxb6W5lpfQARoE4hGfIhBswG5Mw/7KdfjwoVGg1kDjCs9pa0y
xobDOZcEsDUAX/0KWAkw0z6t1urQ1Gdg6PQ1ziOoAgC57pOKfA7yQOoVO/7mJkjzulnbkQPcoubg
xixsG219piUocamiIK1Y6JEt6IcUcAC8vE8mKg+QRjSKaAD63VI1rAFhM1aG+yAFkl1VQ3ZbTI12
TlmvxhwOxuZ+mKuCvLLKphtoo2BWaY5YfV5sbGxZzjIlbxjAJnQTUtx7KnQLLR9KFm7fAUZPIjCv
EOULTWAiP/xlUM7xeXes9rAKjJSUeWpAtQBJXIP/HTd1qQ5f6a0CA5x95TkiP2LrG5O5wc6Ub3EM
xdNSBtjRvCGdRbI12DRnT6ICz7jS82RAbklKqOEqpVODa+XUx6kg79V4GcT0yzbo4glziu0MFj41
xUy1LZCWeY3pto90QdRqNRS87ZZTHeGV87iO6qRv0F9Hs3+GtWB2Do5NvtJdxXzLtsBsCNOcYttP
96DqO8JaaL8vgFcSEKNI2/RUu4xeYr7NMxm0xhmSasDWtW5eIdwa2Zjx78qiT1F3Viou5rKKXR2e
37dBZaA6eV1NG9069pJrgBDko2Js5MQ/+jMp1Sid130945ktidHyL4sSBhdYnDh4B7/aXOUGFS+v
yKJ617fjLbyZ2LhQ0hgfyMj8TiCDPkdQnkAVebFBvNSqBcgLCIEKyADiTvTNDnWd2qQLbBG4jKMy
nxmqOg2cCI4uzd3uMAl6TywIKrzAaB0DMVFJAnRI/g3x8bMl8i+Rg89i9AS6ym496yLhZCjM0snu
EHyqUetljWLazQoaITGruPVQowxtcSUbXClDLioAksQrggZbZi1n4NaL1FmYBsywxigbT3BM74o9
ucZzeiANWZQP09D0/FZlqxnjzlQbWqDbupL0dzwbHEj9jM6xr7GpEXVMG2EIsI4xyDF9B55J8fr4
yVmypUMF2HFyhWM4NzYpGuwLAEaIaWexZidvdD0nCRoaCY1RcYYg8veGQquubb/89h///K//eB3/
M3ijzAd8rcibf/4X//xa0H+KAhp9H//xn5DL+d8f/82//s7JX1m/FRfPtIhO/9LxOv/6b/i5f13X
e26fP/zDMm+jdrru3urp5o1zVfvHz+c3PP7N/+kf/vb2x0+5m8q337+8Fl3eHn8a1cz8y19/tP32
+xfVdP54BH8+gePP/+sPjzfw+5fzoi5eX4sf/ou356b9/YtQ/wHA2jIdx9AsDRCCrn75bXj784/k
P1TFsFTHgayEP8uxv/yWF3Ub/v5FN//haBhcpKYYJjRIw/jyGzvd4x9pyj9ooZNmziaB7gRy/y//
794/vJ2/39ZveZddIbNuG25G+/Jb+edLPN7bUeOE1o/rqyqyEstUdf789fkmoq7B3/4/EABjBcPE
C4rIleWqmzhxrSt1PS9b4MZL6X33aP66/IfLcbc/Xs7WWXst6SBvOP75d5fLdHgqpjm/yMvRC93K
DT1tm20R8p7Zy08udfzNP9wZPgUTHICK00UHHSg/XgogkJKy938xF70HyM5NEk+4vTt4hLFd5+fy
279xPQcfOHMD/6coJ7dm+NLHAyGfSZW56PcYwNx2I5+m1bxMl/n609v74cVBzaTdbumqzmtDbvLx
9nw6xWNuwfheTkvV47hN8JLXL9WlsonX5mc3x6d48jC5muFI3eDoynM9+UxGUDtgHuuXbkeDZpmv
ChdGLfLXC/+uXqouHo9l/pQerAv1z/nkw3Ty/RfDWDu9MPY4ldKjahs2I+njbcpesUISAF6MdbBB
zrSmc7+q1/H6k5f3w3fJtogv0lGkahmqdfo0qURVAQL7F2VHENATAi/XXPOdPBEM7X5yqZ+8uA+X
Ov75d0NgjANqK878km41N0TL5Ppe5Mp1vsS7HHjxJ5c7Pp/vR4FqUAbX0YY7ho4dQDl5fjYnsSwv
preYnBX1shvOyuDu1zf02RWsj/djNoh4J115I7vdM52toV0gS/rkLtSfXsQ0Fba0+JRU4+Q29Kke
UJWob9paXWnLeJUbVMqvte20UpdduAhNb6jWhuPVq1/f3PGX/+HxfXfdk5tDVF5Ik+v68tY0N1P1
FFioZKebX1/lh1n4j7f03WVO5iolVMh1IUCLI8J2MD37iqnjXO6MzYSzJ1v8Wx+FpTL9apCHfpiF
AT8JtdXVN8P6KmkEILBE7FYt/vc3xY+2URUbrDKmffLOYIpWE/2oN9LFt/WW4OzteAOW00Oytvps
Yfnx+7AULkS/G389Q/nkWhkgcUXESFByAjHMW1FiwzOfP7mh00mCYwazLTO7xpyrGay8H0auE5gh
cHrtvfV6z9EW+qbfdCu5o/aZfHpDP/kkWJApcqms8CYL2Mn8PhqGSWZ399qv8i0F4KW/VR4bFpNi
hSHK/GSWNX74zNGrG0jEJW0BtDInjy8eZrbi4/QKkBkq41M4ffLz1c8ucDKOMFV2HDinV4VjgGfv
jks/YhoXFTDi5yvko58+QO2Ht8XqyIJlORYPT7PkyduiXGSJuAzelR3SUn2Vr4JddP1i8H2sSW9y
i63zXq1QHhJnfKh3wvtsov/hkzy5/skzhag7dRnX7+Onor3vHGRwxSdD7IenenKJk2mDMNsKiHnw
XlJKtso7UFufXODHr/DkCsd9wXeLVUZpyM/r6U1skgvCGTYgpG6nFZjcle9Wm1+Prx/mWlPRpMEq
DJrBMI3TFzZUWVDjj3kv5WYc70GYIkmX3vWvL6Iqp586V7FV5lqYbqoGFv/jHfWRUTkFz2za1dts
2W/m9bBnr+slnzy647P/sHKcXOf47r57cgGB9xbExzdjrHwwQuWDX0HMToudjQsyzNXdr+9L0z65
3snnZuGqD9EevLMffHeonCE8WRQ79Sxbd8TleK71ddiSc7EoVsGKltQ5wZufLNI/e3/fP9nTMe73
UpFp8G5kEYWSm57eJn1lqhovv75V9XQzitDmwys8+ezriujAIQneEXytYd7WV9OTv6svm0Oyrrz5
nYBW0nj783CXus7dJ9f+yaj+cO2TAUEy4xTDvXo3Lz2NvWK1Fu6rf9t5gZt5m9z9bKX+2Sz24XrH
/fF3nxFl2AphNfeKYOCCInVzU15a9/1l6vmedPGGP/N5NZSGrsf7eEH1yOv+/z5k4zigvvsNWkgh
JQWU93lAZjNvU1w0c7RV5vfK/HS6+cmE9v3dGieLnhpR5Rqzv97sEoXv+Xh2XCWIzNvn15/vjv84
3v5ilBrHUfXdzdEf+nPUpPv47s+3yQlxFV/obrykAPPJCDk9zJx8uNbJ3ENbN6JTH7wft3nZLlnr
a2cHneSzxfYnKx9PEWK26WjHo+HJVNBnLZBiR3mlwuZqLq7vg1yqO3Spa+vi3xoOf1/qZMxTJrPh
z1TfSg89X3aWb+UKAyPNyS2+5ZDHqC2Sy892Kz8fg39f9GT8TyMhygjS39vptoweIzygZfzZjX32
DE/GueYHqTVb+ruBA1QNwstQCTaJftHEFOeNZhWP35xiWCfJcff89dcP9b8Z83/f38mYx0Mwo6dh
Il2nLUniSLSZyesr9oAM+ejO2fU3FAzTRbGt7oy9sSEFbPPJr/DzVfJfv8Ifq+h34wI5WAtGlc3L
Kr7KVeLEF9myWDtL6Wb7amuv2oN+TwrAhrQl9/Mp578Zln9f/mQekKkpdZKSWMzafaovWkGhKHFH
F6id+WzNXrD6bGiqP1+v/77kyUwAfy4y0VVzyeI5Jg+PNuNOP0sCFx71Ekw9crjGM86cLZk2y0+e
9icf22kRzocfjJuJeWFvsCtBhzSs81W/Ma6CbXDl7PSl9nCBvM2rXeE1Z8XZry//81vXTFvlEAB9
XT8dT3E7mQPTUnJveqhP1wa789jTrqJr2iYLe9HdWQ/R/74ywRbseOSlcyFVg+yWj1NvInHsEDfy
rkKVUobbEo8HutpPPuSfbWAdk7OhRg2Wjqd6MpZqLe20yZBvx/qm7lXr+iHZH6tkyQrl0bdPHuSP
E5OqkARom5RaFEM53VvSWG9l6Khv8tYgmOkIMFhYLtG8B3kQT8lVhdZlXOTrzw6/P56ukCV/f92T
vaYJEEk0Un1TL2F/Z3AIvGCHD+8CQa9zLd+H23yN9PTXN/vze3U4MFrU5eTpbh0EkjZWjfamzOdz
c5fXL3K6/vUVflwtneM+74/iuWJTlvv4gaT9XMdmaDzH22Cjbv6npT+Kz/ycj3sAODeIkyiBmxyA
/xge3811M9KOdpyC5ySdcOtClNXC89TXCwdAUSGC4N7pAa17ZqyEvq9vS5j86fTVAEjQbe0kM601
drRSvHZ5YLd38aAL/ssMl4Nwtq2ZYRtBiJ1LoF4W3f/qIdCSguRbr+posAxncYF5ubG9fgDtJm4S
SKxH93UMKb8EYNHWagaAGVRQj5wuD+vLrs6j5q7Oyuq+pG8VPYLbQRgNqa9Jl1OW9/4TKXemugNu
AUNzypHrr4Ghg6APoJIRAZ1YOi5DpxRwPdUK2llpOsO4AjbY7KHXI6nCHQVSKpCRyFayF/rWaZMY
6TjP47wywnQ8x1g72HBo7C7cEK/ALdsQz9I1z5Dufd0AuakUJ3ugftsgoKsn/6lGFf6c21bwTDBX
h2NBG4kRwApbeUqdDo/Ykiyit8pK3xmtYLpFCFGt0pTQe9yDOdZaXgQhrUcE74zQ1M93aVvNyyQN
ow1A3NzfIfOMJeq/KRGbMD9a4DsrrS7oKNvREb6o28BfnHBHjjPOyLGHIbvWyPkMluhgOUTAhzkA
lMlvAAkqaDkcU3DpsSHWXC9bxxMUO/twrdTkklxGEjVUsCjFNDqxm7cF0xm/zBxat3Iioxn1Tz9C
LFxEaquED1i863qhzWO4zMPk6NU27AAfrMwtiCR5SKbfMqxhz3h6g+DTrUOiJBexbig3RlDN0b0f
+3m/LIMQ7bvWN1kDPCbMrqtQwx4yNpB/Pdvomm8kjWS3RpTbb5YseJngJ0prEXTdRJB3a8cvHU3J
u15M4WumqeprDjTcX44SoKlnZfRHXWJ8jyIWBUgcOjZV7LqRh7KQJRq9XeTH5XktB7LzFm0uUse4
Tfs2yyC9aFEjvFbPYBthEgwjUj5HoZrLHPasjXWkqvxvmqyT7AqPReBc4Q9EDoGTqRf+gFEcRtcG
7YSvrUWYJdnGIs4QHyANZ3/fyiLJt05A/MwyqCM1/9b5pfpIQJNa3QLjog/tWU4jQh+YdSZqt0TV
dgSL9JnmqXSCEbFIjP+XDQAY85LkNuQTeNnb/N3HwqB5YIfyfF+jPoF1jqsHQ0qkExfbxE3rIFGo
A2tdEt9ZXPYmOZd7GUiruyIRSqhLhuckr2IRmuHXGqwcBMKZrMSrNrMyvqAsh46B7SVSo9sIyab5
gHqhRUo1dZ3vVUL02qWoQwaoDCHgWjCld7XqH1NaSpIlNgjfxHBlqGNrbvI6TPKLxrCqjPCxNjbv
4G2h/sxpFz9WkTLvG9sgacYB4z+vRd1ZD1WPwdIVcRAgY2SGMM44uwXk4QXK+KoRiKrufD+YHmPs
AW9Kr8RH30mhhI/hHGtYC/subTYpzrnqQgNzCcUNcTsuNp/rajKZv9Xt6MBe0LW8Nx/qCZPOIlE6
I/IyPcEOVCPeQtRdmlPZgNjBkoVThsaEkzwUik6GBU4RYVHv6Y4gOkgFBYJHQg7CpcicENRwnfnN
CpkQEku0tFa8y1tKz6sIPBS0nCLuOqgpkTOcIcnSCVkQTmOu8P2IwuVVOeaChL/6HMV9j6pHzGXp
5qWws3bhWF2tof4ekngaYCxwxk3zlIKJn2coffW+7L4i6MCLhVAk7Qd++9EYuwg3lia+JTWEvgWp
u4XpgR8G7L6AWplclmlLrJk6xHmI/9CBuUceZmqJ9EwfYXfraNj5P3yAUNAw8JFLvuj5EiHEWTvR
lRezNR6I+73oAnlLLtOwFL56XeqoCoJS4RBCdrBLbPaNo0q8/eQzmZq4Q7fkr5VJs/dDYLOXGtR4
PWrGRszt3iZH8hZl2tpvshd4hu+D9HFJWYifnDTu9ypJAUSQQCNNSRjbxlPdLFBoJOiyLKVYNQ0O
k6AndpBheyPq6iDJYVcac5OU+WpGGZak5g6n+6U0u0MpCMfuEAmCh7f2A+MAHF2IRuS4rtrlRaTr
dGQz3NGz064KDERMDL4bZqiQiR+H3QForpP6MyFpj7jMvvbdtAyBcORU1GiYKc7lJILiBqNbieEe
VgtO/jdgWlddmXpiJJcACyJcXSwFWnOEfNtiY5O/tdWMBgyp3yL4Yw2Yh9xcsLrS6M7mXUcI2IuK
Zu0iNsKZYLdEJYB2uO/M+EpUrFZO69QrkfCuYEehJNJbElINJTtDeHSU6pDXHBTWfdyxH+icZaF2
F2VnbRUsCy6+ESRrU8og9GX9hru+detEqGtFVsNSg6YoUNNNyVcIoKgMZf7oozSt1iGsnJ2wEzRN
RY06sKt2mVP33+CFiD2+Ru2MGASLSQ6NzJYaOLBip8uwf9ncn9WVSuaCekjvyN6ijSR9NQJq3Cri
qpCAGBeVlgR4S5xk3B7XO8ZKYbhq05b4pRwYH3E4OYsZ+HxBdOYwPeUjbrvWCAEJ1LIEF3H0Tvrh
cEaFat5PaQ+KJc0PjRLG8AOjkHM5NizQ+OMC6ybHSMTK/5e9M9mtG9uy7b+8PgObNdlJ4JE8tSpL
siS7Q0iyxLqu+fU56IiHtCinT0bvNRK3EcANh/dhtYu15hzT6YNE86QayhJIQagIdW496erYURQt
b209lIRbSaCS6t4PvsZFwHtU4RHQtkaV4wyDkJ03m1hNfFhAAzwMx4D3jMrNJvxsfGnltE5PfTQZ
g+7kfVVfwQJfbElJfFQQ4R0FHNnHTrWDQ4yuj8SjjGThDW2lxoV4m1w1cECdcrSfFSODPR7EX0HF
vhhTtxt1ycOe8KWVmw2p7Vy+eUmVdx+Ke2zk6N39Y774twhkwEqG3twO5tsODE2HmJRtTULxVVP8
LRUbsQl68J9q8hyQq46JaXkfYu0HrrnasfXgIFU4gqVkgjKphvsSsZmHZufbMFgHw5BJhjSyXQr3
G2DxEucE3zMoWS7h5riF8qx1CJMEELsaPDVYTGBMfXU1VpMjqWJy8FDze/BFeVKlHMFsfvcL2VGs
ntyvDqQthAXcEt3G6Ib0UcaJ55LGwCYxmsjIHNSLqpYerVK+6Bo4y1OLKz1XwbklcihYZOpkozbD
DcCYnGBb6aoT2k7pcrIpWlsp3EQo6A6zqC8PzLz8miiLEFnL1j6rzep9IMgSJTgRqgBtUL+RGw5L
TYOLGCA8No9y2By6GIefHdU/jGJG21+U4SVO5qeZXAEit23NfIKDXLlthcWbq3sopkUxrkfBJoql
5tAM0qtgc+4ACM3eUiPPcJMMKaCQHqZyLBWXeelfGA1gsDq9jGTsg1ne3eqjvJH15FrpNBRtBkbK
rJhvTDVQPTxHmD1KTT+gtg5ugGvlrwTDYL/q03onS4PCEdd8MHvD8OamO8SJaroTjB3uA+mYrSyC
k+6bBTYxQz1Qyv/RT136nR+2Z0l9mWpTPsx4hn0eDeZFq4KqQWbSKQpVQJ0Nc0vdK+9Q+nIIHQM5
HXJjHAmpn9iAVsv1urrZbtNM3UFMwCRBQLWL65QgATHLju2DT9RGxdotAXAOuisXEMUjE3TCiQU+
WjS1HTa6Mt5QVYwOEHGbTViBQSxYp7WEgw2C79eSsGUHJg2FoggsuYFh0gV8XOyEpY8eCen+UWG+
IT1H7OU4MnZgTrKbCDDPgypX6IM1nFgOXuu3SJpBD+hJ7nWLS7YkjSR2IFQEeAaw/IVRWT7C6u9v
ZpTgsUNUI1rJMW3Mrxmm1WtmpfKmQrx7BfbQvAKPK+0LGQa4N0pJdi/jDVjUf1A1o6HbGnIh8CON
OeSJWtqVWYmJYWzTfoviH2ttXbSu+ZMMWONAR8DUuxEu0C1xyuyDYAN6fT49WGSpOIs1G/6b9BTK
1pd4anrYdJaNMdhMNrWphF5bjnd2kZ7yergPyeXeaE0R7kNftnH/WcRPOTJAeydCJQiloQmaI/tN
kjqTFKLaFZj0+jny02UqCBsDCMFYOUJgbQKHMA6cNdM6fFNUNWlvyLNIv4Tjwk8o9XZ6zecy+6Fj
OsO/1kFMXyZgzXQHdtbs2tm6Q4EJvJE/62CSGwAMR0U7bZLSjn7EIb7b4wAIJ7goS4UziQQSXeON
XWxVuSWjiXDrUlL4uyQCCMOvUliHLp4kKdlIwRA3HH2CluBUK/LNR8GDzC90P9SHrw0JthF+g3JU
WArwdWbKIRVSpMzbJNPI1AVyxz73OMgzoEaee5HshxRr/AUccqGfanualGMgErXTmczKhhdPG8MR
KGlRNdJ4IVVqlI64bqnzo+Xh8EZZpgFYjWq+1gBOO4JuUrIPVbLc9zODaftS7/LsVCKD0oDeaaLU
3YTsSDRyERaLBYBPcGXmJFpq9j96ua+oSrKPi5u9lMZFfqtIuvS98g0/8bqAIKtXUuk0aICQvnTc
8jX+7+CNnbyQ3jmm6HiHFZHN42UKmrQ5ZQhqUF5LpTq8kCo0Xs20t4cFdVoBPkmVwHeomPioT0fL
IuUCeqCv3dVVwBkFEWIWHtiQF+MlhPbRvFOUUPJf2FpF8DKMsosxwOWJxJFjkvDHimZAgG/2iSZc
8Celck/noCdbLNeAzmOHyuILwFYBjVJzaJqHHsxNJhxzGJsdiznWRAd9bzGBubULdLMG54qDDMo3
fR/7DvTjMsfaw4tQwrx6qkw9+NEL0ItnCqi/qfJ9LOGsqvUdMF+TRvXz0hHkjFBuxz326M340N+G
m3Pl2s9NKhv+mIysCo8Bqs5V4dIsSPUEuvgdWKPb67j/9N2fC1+f1U4gyC2gDiaSO/Wzti/HDt33
vfKd+vtreRHdam5DGTHa8RBV3TF32jbZnpPAfe46GCZyX9RAmsqoSMY+ltvsUmtGoanfCW2+Urfa
Jr6rfc++mk8Zqslx016ZVE1c/AROhFZCu7SKM0/xU/94+QGmkJHfITCkDv3xB1CDAm+axM95eDsQ
A678kFLc3LN/plP++WVZjbOqlqJfH2f8Rd91B8ioKzsA+TxOl1skjLviXP35U2mfwZDq0PmmGwfb
ZVV/TnwJTJmVPKcHsZm+hlvb5cxVoHglf+lfK06WsfgQ4GDIi5xxVccXfimiJK+eC7/b4LAhXS49
Zrn5r9/O1TCrF4WUO44cdfcsF5fpQd+m2/ZRvbWfiydZd5YXZOlS/Ps+OINC6+Rsqpu8H9bqo9Ow
nIBP6/jCB+SuqVeKW06w5svSnRk3sVh0Zbv94Ng/StA0unu2SbIM8KFKzA9Ahaqosm6ZxicF7BA0
CVHrw7N2CeUgaBwy69302vfyE2uqca26uFfjY3fu/flUBGeOoZFAd2bRiNOi+fhRmEVMpMDcPf/U
v45Of9J+2LcQufLcsd30He/OQXjUSTQcig6VgMn2zkxGnz9LSzMxfuGSNhFSfZJs4wXGlDA8t6lr
EVCGdOuqOFauCfLiNrkAHhzdLN1yydPPjfz5lrNgyXCJLZ1uCnlLH689SFpcYanJM1/62JA2rgNa
oBoToLxRnNJNL//11G58HHE1BdUJQSmFnL92w62UH8HTn2mafO7UrAZYzT1pNFPQJHmbSKd9ssmv
i6/9Sb8dtrKLgewO41XxeObxfbqJqH6XT0bRFUM2TLHq0NNKjsOx17iJNuAo+qfbRf82gH9IXely
0ROKR4MD682ZcT91VUxZ5Z1BDm8pgArXrw3CCrhrWv7abPxdex1vfa/c9O8GK5d5EOe69ctX8OHj
ZDCN8VCb0o7CG/zxTbFnzF5VXb8mD+GFtusv7O1iLSgf5VvQGwcOAje4jr3x27+/RnSg9N5ItVw6
mKvXBcZtwZmhedWvSXpYmqZb7QBM0WGR3Ktnbujn5yh/GGv15oDqTbNKaV6bmEREuffa5TSfZJt/
eUnUHnheBuu/jolBXewqvwpiAo4XmoFePHsHW0jb7WffnRw8t2VWP7dgffocfo6mwI+0dcXk3Vzd
QAKXAwqFyhvleI/IqzeoFk7vVhfl7bLLSHfnlpHlJv36nvwcDwUvsCH2GrQtP14dwKAWzH36njYH
kn0dQZHlzP1bFr/1CNqS38QqwVyira4ImpVql3Lz1nrDhgCJjSU5AGq5rIFOsAcSeTt5EAKGAwcB
3T0z+O8u79fBV+/IoLKH18r0nbP+QbpWCObdxtf+hXSZp3tAlfv08twNldf7m+WOanzeum5qFlTi
1fsigHk2lOvekubC2i3iH4sD52mR5Sfbc6oUeb0U/RzMUBEpoOplJVo9vhFrttWT5dk+VQ/DQ7Yn
+RN8g9Nsh21w014RL8A70w/nnul6KlsPu9rwQDDv6fg2b/lFf+AjtxzCxT3xtBhRmhf7x5mHuLwh
H98gJhIB90BHbY4ha3WRnVxMZcuk0j7lVDUuut3iD0kuTN0BN+JF23Nqqt98hFhEFGEKzosMp6wm
z2nEYUO05VtRbxv7qkQVS4FXcmnKWl/V78Uh34THcPfnq/z8JJcxlzkGbw8muGW2+6XnTmhGZ3RR
95YGz6a40NLescU+ks/MZp+/h4+jrNa+tmIKkJT2LWviFzunytEr5rkZ89wY68ellnWUciVjgg8r
s13ZOLO4rSd+BVU0lgZmLQU3m7U+bsaYCklk79/wxYKqgEfYDufWsXNDrO6TXMz2aOrD27IrCXTk
I74H1ApaoNNvwP2ODpWMfRCema7Ojbq6cwTIKLWd92/hGEJ9kxasFnlM85lRPh2m1/dv9fXK4EES
sIo/vTV69sUy2BsAQT10nu9Y+mbcpcbjeZvXuYtbfVS5khMLwi3N6taprWMAZ1Tzzzy3M2OoK2Vu
CA8nipr+zUJwHYn7pFI2fXdmjN/ePhZoVUcJoBg4eT5+qVIDoyaORhY0v70NSHtBFecfzI15CQ8j
Sb76P0XHZ9eVz7Mgk7yqsm1F6ff53ExKujVG4Yhui6bmTOnf7XD/qbvifmq8iWyb7bkhf3c3zUUt
+9Pj8+mAlws20aTAvtGrd2b/3qZdY47nag+/u6xfB1mt0CnQrLQ2hjfj0rzzd92OfoirfiedZat4
5Xlh2KeVCzMtpSoOcIaF+G1tIiJisMjiyfyBtsIrbtV9xh0UW9VdtNTndOKfpvTVWMtv+WVKF5Rg
OSeaP0YFWgwynrbx7Eyi75V5f147PhVwlNVIy03+ZSQCIrRIG5erGjbVbb5NdkCOKIpVd+ev6pMU
dT3Y6olBNuuiWDV/xIfkSvbUU/Rma9flqd3Q8SHP4Vt1To157pkt7+kvV6ew/+4brm7xLff3y9Xh
kvKaQ3X9P9C/f1q9VrdyNfM3HYidjheEbEa34FbeSi61BeebtOsv/wfDfdot/hxOx3ZjsKDp661G
JfuzSTzRD3FU3MqR+d/yTUs7qAlnCiefLwx7Dz5ATPLsoXj3P95FksqLILc4LmUR4b5Xan9mXjz3
96/edoDnM7Tk9hXmxonY+O2MOu3Pr/mnkwTlpl+vYPWWE5mUhlAmXuP6ulCR4Vo3Y05Otu1KovRC
9enPo527nuXf//LW5fS9WjlpX2tUB2K0t0Zy/+cBltX8w7aWy1EpIFEx13UNW97HAYKwbgZ4Wq9L
BNaoiaOw+31K+FWwdJypRp/7jH53QaqlClWjfibLaxOEnY2gLgvxOgV0nrX6ouhJBFcncNlLHqfv
cKBHzgiplEqa2Q5bf8Y2lNcgRs/tc5S1mF5ZLv2Xn7L6yFo7qoaqxo8hYTtUA08MR4jJtDTb7/H0
nVh0F8KlUyzxw/pdAYQ0QleVZ/dNuk2l4FCO900HYnfRXtgPf34qv5nePv621SZM1sbIAJ30Cr9Z
AbOI0PKRejhSvicfuNb7/DX/ap2z+fzm0RiaSt8cp6mqqmszt2KQ7IXk9tUGTWnO7uDXmz9f1W8+
HUOjHoRPHA2lpq3eNYtM0LGVhtc4KQ2IroA/q/YbPKHrMJqPQNePXTLd/XnIz2dT3f51TH21GZNr
NanaaqTeNXHwT7dQezZNG11MA88TbEFzgNElBZtq8Pc+8Evp4s8/4NP2hfFZ7DnA8Q/OC6sJLxYG
LehcfiX2AYTxPn1crCp/HuKnWH71DX8YYzXpacpc5sgzX4Nna7cU4ZHb3Flv9mO8NbzRbR9Ig5nu
Os7HdyRynpnQP7n+kC9pSPlN6pjYoo314R9VDJjDzsRCbF7XWKJzb0biu1TB6ToAOb6Sjtk22qa7
c2fVz/uN1cjL6/bL3KhHoV7Q03xdajqaC39tRxKEY+8KL/96Vsu/TOsf7vEymAktno0Hnuw1toRI
u1hOhMF79HcBqdR3Js6XZY2UUJJ++6ex8a+APZfRa100xXu7xvH8SuP5j+vyLb9r67e39vK5XP/J
/w/BPXz1kIv+G2zP/82DIn3+ldrDH/+b2aNof4mlxUP6HmhoihP8m7+RPbL8F/sJQWuSwgwlL43Z
8h9ij6T9xUQGQQRuD6gNisF8HP8geyTZ+gsqDC1N+nKWqeJv/jfMHtawD++ITjkAtwJYBRlCEI1i
sZrfpKCVhEj7F35FWOyKriODze3b0m/eJ59oOC/Uhqhq3kh/HLPiCTQ0DMIoDSLpHbUWWcWoT0F2
B94U6UWUefVoEFlEIpCiMh2D80jzQzOrDcnclenrgQuvLP7aGCSJgekChB1K/dFCW6FPGwlMvx0T
ihbpedC6JQm+QeFki1DfcKywNY3aSX00H099VOkUXbN8GPsHMhQt0mEVppR7qeyHjlMe+uDnOp11
P3fQkkj9qeA8kT0bAhmCF1VTW++nmXiKY2YlOWEaEFv8+Vu74CwKZ1bbvEZ/Rta3+k1DrFp+gfZP
KlukVKCfJ18eUe/S5K613VRXNeaOviGiayRcb9xCeyQcDC2aJubKIU+Fb9aRLPi8bpOR3nBlANEq
e/4A0UK5axdUkfeBZoI7Y11W7RM79iVovdPKe6OVUkDHhSkHu1rJRttHh9oDQiQBiqze6yIi+J3s
GV0ZKtuFnKgaAk64IqfPiI59InpqQ5JgzkWVCKZL8IuF1QFQ7Zv2UtGUqdER7WaCLUEQzFqxU9En
K/PJV2a4K6AdJ+0LuY5KTAuLpIEn3zRRTmkagFwHJXti7ydNit/J+dbSSymrJfTPxDM2zUXBrsSq
d34UyagjcTORjlVNulxsatK5w2PcRKim6gyU61NccNq7YDkiM9VsCkbO46RdAPcaIpG9NKV6eJIn
8IbbWYEmfZ0hiGvc0WjDdjvqZTs5i+hT3XCT0UtqUjc9KW1tf4dBbz4B/u8J8LStXiDgLxBTN6Qj
EjpHzdB0OzUqwUfpYwI8YpC6dh80BNA41BGkwZPkqgIKa3OAdzmI4MQC2K1GmxHNs3YP8zoMt4Rm
a7VjFpFlnoaaq3Ikpl3NQy3TkZ4CylFsQWeVvRdlZvQu520n8VQgjrvQwyrJE509914zpkWwjSEZ
QsgeiE3y4oAVcmMUBYHItaF0aPuGsHOkWUMqq891MjqDqfaPk6KTXzzjY4kuui6iYc3XJIYdZdEK
FKufaW9DVluVo9USet6miJP32h5Cezsm+vxdbcek8JS6n+SdriNo3+LR1goqnCqSt5hFaoA+XDjK
0BJTnYeSTv8UgvcSxihb0XWSkEbsEk1NkFNCFL0xeHEaiR4TQkLurdlTEUZVhmPgvgigsF/qIH+N
Q++XmXTkuc3mrk3mtL2HnBpUg1urmKh2QV5I0tWQhF3uzL1qI4cnoXthW3ZsWApjZ4dBiLCzNiI1
OzXw84kb01F86spVXMvoM8N+sl8KnlOVOVnIJEhGV51ajoJ0LCG2ZKrEIearpIfSxtbsdgGG/Bi8
QlpVaPxt3FCgCMtg8LrZH5FKjajFLv0QIPATybDCOBJQTspr1cWkQXoNiqvo2BNAo+1iEqkIBVVj
nSK/Xub5lg8A3CKHgjkKUZ1FiorAqlpEpSPpMD3n1yZOp21a6fVAMSA1I4MQQ8IziIyf/AlZm56a
aOKiwk/b21KPZvNlaGAvE5tWAQtc3iJ1kaWpmUj1wAsH1GxLwBOhrG3hE7A7JYq2a3TiOBPHlAyU
W47oeLnukfqPQvYQnwFcdKHWD8GuXTIrHq1EKYanRC2D6ohoN0m2C5YUXaNqV9MExlTrpCf+L028
tJTfysQhtAn7lhOGKhpNB95sMG8GjGqtJ801AE4CgUSZ3svcjaSDg8vE4fm1UcYuP2W0d0Q6WtJx
iVyKCidvS3RNrmRVvnZlxWq069OhMU6wdg37KmtLjczOYmqzkVA2A2eLkstD/aAndZ+/D7pCCvBC
ua+LO6ZD4hFqIVCxIPGcU7vc9kmjoyUnXhhNoJzJRnsVy7E/32XsqfovgK5DWdsEAaKtF7IAVOOq
6Cu6G/WJgOPeDr00pCc9ecz5IPGvsAIW0aXwYxP7CCDMEblxrXUQkYZS+Oq0qXpIvGfOwR8PP1Qz
aYWzdaDhAmcMd/5qn27EzRCAv7/WpSE33vm9jbnnAc/29S/bmZu/d4y/gtM+j8MWkuacWFr/iNRW
B7tWm0aSdoMrgrp5aCj22+9/HmAlGFuu5OMIq20xB2VjNKPgKlacwPKqq2p2jLfmq/UNtuiGfEGv
38XfjResJH66XfQa5/EYqxPJ37+B+o5mLocvdkSrYtnYwc3P9OIKBg59KyaByXDnx/5FUN5XPHxC
X8KT9arCcuic4aw05tM9NtnmqTb0LpBkn/dhc57GdhTml4SRGUfVi71g0544cXrJDyBXKA7O1ahX
RxGu9+OIa19+2k2VZErZZXyI9s3X4tLelJvg3tiWu/Br8vjnB7w60i6DcYKmegKUxwZPue5EkqLa
YZLqLpsNpYHp+LcIJ75bWoNN9xOkWGyn07nj1sc68t+jYp+mXm0ZtHnt1Ysb2QCmSwURvp840XRf
YJzr2qsiPFMg+nhe/mcYlCls9UEB2ev6UOzbvVaXxaVqPzd14qlN7dWYOc/cwuVE/F+nuZ+jIAbA
J0q/GvHYeqfetmosEuyS+AoP8RPJJXRyLdQU0dN5G/j6bUS3ieaPZrxNvZNa2+rGqSlhXeSOH8oI
NtPYu12qn7mc9aP5OQJ6LIU2CYOs9S66bYXTZBkH8nBvEvJ1uizyMGkfBzJD/nzjfnctFgmdCClg
Mlpr6RcMcMkiauhAxh07JqpEhFFYZ2bIlXYBwQI3DEPFwpuSl1PbevLI8bqiNjjIdOaIwCA9EoYh
dl48r5HgYJBfEzp0kaXRl6kar9KzcIL1K/hzfJShJnVqXpC1dmImQE+A6z/EZLzeqE2T3GUwuVtX
11ny/nw/P00cf4+FnE6hq8ahdnVkHAdt7FPbOCydoNkjaANFsbdQ0EgLIBF29+fhfhbyf33vNXC3
2EbhNcIN5fyyWuWyPCfDkezvfOgtqXYtatlRvNHIIbRP5DukyYmvsuRIFLTzpMUeSTh4kFxfIgbk
spnUECp+2+YtoI84istdkIgg8wYRj+K6E7FFEhpd8emiJ3i7excKRztSvsf9VKQR2QBCkcS076tK
3bcUmxOsiCRUE07d17nKjmyadRV6Kbl8Hd7qEidBBURXefnzXVgpK3jBEN6ZqsrswqovWKc+Fo7s
HOAGnIRt/VQeQpTG/cvSqOpde4cNdWv/P8Xk/9Zy/o/OC/TfF3PcIi2yl+hDOWf5L/5hMBvGXxYR
gAKWHeWSv2nK/zCYLfkvNmM2Lysn1QUVzDf6T0VH1v+iAkRFR6Pg8xPC/F8FHe0v5gueK9+sIKKE
Gsy/KeigilzNrDraYtq0TKAUxBX+ztXcbSZ91CBwZh2qwupabjhClcSg2wGnqCUo1MRpV5KQY941
FEuW8JWy0K/khGQ6xwz6a7ms3ue5P6hm/06UUwAOjGMDIa/TqE4ebqHoHVDTziaD0pHr9I4K17VG
LDdqUCaf8VazcfG4qu+L/JAEea6Qlh4pSrqdZfwvjtQEyFtytW3pSIZxMHtKKqrxIePDpiTgx/Ko
PPdWUaQup8WWoy716MEF9q4TIE8gcHrq5siW8MnIQX1bh33QHMaZ0yMU/t5XX/pCdOU72+2o3+lq
lGjOECbmuG0lnHAOqtySAFpuQ34L4AExQA6g6FYkomrcFBpc6hYhufZboUpmQ2azmTWYcQV0pmGO
oV/INjBoJ5wRzbsF3A3IDIktC4+ABhL2tCQepaM/cDgFutAb6SHUcvTNYV/6uFzTgMzxbqywMCeB
2dVorvucZB4Cy5IoIyNyVkrC1NM2OMbpEMdXcWtP80MRklgfvIomo6iR16gKCLGubYyxmfRFr3Q8
4MVYoA+Ukrx5Ln2d+hzcgRyShhoKFqJaIkLpexDGg4ZTtx8AaJR+hJt6bLRx2nZN7sdP2iRH6WVV
62FwaAmAoibdFzPRT40aZXvCEhvFC21Nqj0o/sX8WBtqTKa60dmcT/HTkuRkS1UxU0gXzXybMgvz
muARnu+7QVTfomAicc5piF3O4OITkkNuaF4qywtgkz5NfCK3NG0S6yZckP8ult9aepAqPp/JmSt2
RoeEcsq7lCRcX2UNsbmzh9q2vYIoOg6OaZ9q0PJlGZdeJqJYOBJ1I8oirSDKaRSRnl3wjhIYiTVd
Jvo8ju1db9qzsceM1NUHTJnjQMVxGiTSliNZ94w+jdtmL/sQWw/gMTiR18TrqM9qPhShFynm1G6U
sUuK2xFAf7Qh6y7QL7SwrBPSzRXV8tq4LAkPyvs5MeCOBLIKG6kO6pB/z3zh9gnnyZ1eNI3YVik4
ig35atHwkkyqSX2GSFuy21RJVw9gBmTsgpgd5/2AaaznpbRFEBLPEOfzZsYdZhKuPIePtj+k8nMF
W8J+9tsm7u+nOanHFwABgdh2bR3dNs2g1O402Hbk5gFspcPQzIN+0vWiM72JAElc7zPbldlphD60
G0NN5/QL8UNpeMjb3CeyeybT9MJvIv5MZWCt3Amc1cQA4eyK4Ip1WQxHxCJTFkCEIk8gP/26KzZi
Hm2qLx35BiU4g84ymn3k+xP4TCIUktskYN2GNSJ0QqAbv4LUnYLk9ZRirOLHgJ3jqUlKUyOnrE8f
gnJS5M3o5/EAIdIksKWRTQowiBRrIDzQNuRndfkvPVVpk/4QEhSJDDnquzcClAvtIoyznCziMs0I
Wx9aq873Vjf5vGOKnWTmLpTjSdsItVfJLS34zd+UZKpLF7oAOc7CHC1B3i01n2/jGJfUUrIqi04E
O/vpUUtIMneKvCxJHIRuXL10Qh2D+6xdUk37UbMaQJMDlWzC/Ua5q28zmBLNq1lb1r2IMfq5Mw7M
E/GTsspcWOqPwCM6OOmk7RLClRvN5MnER8/OkNYEJnWGkMxNU2gWcy3xPd+SUCMCUNQETw9K64+O
yMx41yd6dYs3NwUOM/sxO0UtwIJL1i5un8DolVMWSumwYd6qI08mC+1E9zPEEFf21gm5fn7ht6TH
ObpQs01qpvKPUNOmF32sReT0RkkschuOtYdNerirNRIAJlI8bhpbtTonHMoiUBxyyn3wEppvSN5M
ep5/WaWENHuAa3CMyriD/I2RBG3znPaalbu6IsbZqzWt8WlMFk2yN8WM5RIPVmNC71QEsYhxYMQB
hbxusiOnBrM0oZw2S4J9hijN976vG98H8DoBIUuhnQZ73ru6em+JSZm+NrwEbea2eoONIp5DZpP2
q6X4CD/sm0CEt20sn0hmIxw3H47mBN8F5/A9UTG3lakNlDuZ/jgitLg9h4jqtGS6SUNkttGUYi80
KdpDdqiOPgChjehg9rD4PrW5fkOc2g64x5e4UKg/Frw0kqAuPPgzvB0+PSfO20tJky8S8p4dKmXD
wQo4VhTyQ50sRI7Jcui2vA3R+KUiftab6crwIJq3YJSeyf+9jlVWpozWQjip7VFuKP63GCAuxFBr
j5jDVSfBDXCsySLLKX+dLHUWO71SWVZSK9sGaLOhJFShS5jJ3VDaJ4v8FEeG5w+VJS83+khnRuhB
54KB2JdB3u6IujSPaZnZO1kpgi8Elw9UMvISvzgUh+yaxk5IedxvtZ0Iyx8BdBuKyyPZinwdmz4x
SBFLgosQatLG5BPmbybGMwSuopFLrAGNKttrsJtAstL8ahonKsKsDbdFFBlbK9WvmOzbZ7Y2T9Ik
G24cq8chS+4J7fqZuZ3u+GBDx9fDZ5tS6XVIzPXOL4aGPGCc+bVZ2Fuh18pbG4/J9RwN7+aEwtQW
ExXL1DxKWXirwJ65NMb+S69g2U6KXN0l3Tjt6oKAwLYsn9Mi0W4JBQwfWGKyYxsCACsovT9NrZSc
8rnQd3pvc7pgeXRhEeHRp85llt3FLFWm18gZ7WlVJsKWxGOHxlTy0vQCyWRKzyS74tAzEMNTxFtK
6iRjFbqxsSfrOcSlDvegj8FE1TZRbRlhPKRCsZp7OJkp9dppsR+1aat00Q23brjQeKcIp2KTWJVv
GV+CM8jlHqjGHnrBQz0rL0VY7WPi5RylAWegz8elz+7ZKPbnKozdRKnhkeo5Fez8JgmpnAXmq9bC
SRD9NgSUASBg3A7juA2BICphmD3HUlLvhzD4kdA1cfIx03c4grNdPNlPvU0yokxfwhxmPOpqsRv7
eEcEkQsCHCv7YA0swGjNivpOD5STP5cXTUDvrfDrxJms5kRCgpt2S9JqHEib1tAxn4R9svWlRNAD
V/mE+9IgQlvLjJ1MLXhb2oF9r81RQYIYbnOhKf1doLbizc5D/y6a8i52R5WcpT4ulg2wP7VHu8zl
5GtXtuySsBtssyK2pmWfQ3oZlfALf2KL2tdd99z15fjVjKzklj+S3lit1Xp5qYeXYVurDiy0JbS6
t95KU0R7lU3WPp/s8qojqvapb/0J+liCXVum3AtKL7lp8w7O1oSt4Iq9aKJxsbJMfGINnKidu+bJ
Dvw63edyPovLsS8nAjFTf8qYzuaicYd4muttWtPoPeTso1/qvFdlV7UCAs4tQwrSjVZP/Z0+hREz
f9+a04HPsIda36VGxHsb5fFRhX+mf+e0bLYXcSsbC0tFK75Fk2SwwqYiMndEWhG15lVTkAclLc9a
MtxGtgGDkTMcfInSJQOzqALUx0qSkBEVTWPUoG7qyMgSXU2Gei0epqhuWQlK7SimKodIUdUWxcO4
nSmUmku9fy7liM5qyrnIm7WMsDCz6doeozzJe3stIMl6Czqktfcj+xrFsTpffikk4zG2SCnUlNF0
ZMPG2i41HUw2lj8tevNH5a7O4vHaD/CJ0rob39IhL/d0QBtmxYT1dyilbRZkhktFjfpSotqHwcdC
qcexfGQ6uE9NLbwFeVPd5CScndgK60zDIj7UvTgUnXjKsTJ7Y0UUdxQ38Fg19aGt9e+UkoxrxSzu
ssKSv4dKWR/Z2bI4t3VBVGA17Al1BQI0Gtez3D8XS18IyecmG5LpGEdR6IaGyK/1NmtPWdlnu4YP
9pJtbMNiGkbEW6bD15JKHCyNAkMIDs332aYVxRQ+u3EWhVveSiBKlFHgRs2xvm+1LtzENBNvOU+I
zWD3qJI4PbFxzCxPs8sEPBClvYZDj5COTcCG0oGqmbFANNLBGFVexSpudnmVmy7hzpdpRSpsZZr9
hWL6BJTVFrQyTRRLfLIoTnpX+iQyyxYT73+Sdl7LcVvbun4iVCGHW4TOzUyJ0g1KlCzknPH0+4N2
nWUS7MPe9rpzWbZmT8w0wh/07GzqPv2ydviF2sKAIs0Yb6PcH/ewMtA2Utov3AshEzM36fJY+GN3
k6naL4MGOYSnneZrTo/Ft11J0UOgKH9Jk/ot1/rHDpEtW46K2CHoG22/t761PmZ+URkBCyrQYaI9
p+JNKX+TFY1XXsDnFE2Pg25wywxhPzu5ToaN8sNOiPSbsVRuaqH9QuQ32VkTAo1AhKhsdn7TJ9Sh
9bOgJz86uXlRc4KGWJRufVU+WfzLVur3SL5tB6lAwk2ail2ClehmFmU3EcHQWeiZOUAZ5s2kFzfY
mqHY1f1CS0Wy56E8E3ed60lsz0ZECKD4iWLriYqUu4ByA+6bvJHiWZb1PRxV1HiTWfF6pa7s1lSO
WqBsy7Cp7CHS9rUvPrVBtKU7hzYSUkAYrrfttkYmwu7V4mcozRXJBLIbPo+IY+hkiEHEDRjTlrWj
BNtVKZBoSIMGsad2/K6MNHSMiXdyiHJHLOvnKNCfMf2MF89D6nRF9+S36MwnODHjE1du89Ho922I
UnjNBbsvh/S+nTGWTOAQJ7wNHnp+mzKmtBsJ8Y2FSR8vhoVHeB9bHi23wCmz6UscdyexrWUPw3T6
vQL20AOoSdKjp7qt7gG8iduiCOA8D7nsaWL1k6oG6jamco+PtCON4pMaW3fkgig/Nbfw8x2sjFGT
y6PgvqyVchMPebuTSVttTM8pWjToQYn0He8qNUdzgb6Ao8cy3qZp1hkn7Oh0/qYIQLGoT6cigjab
ajllmg7hIz+NTn1m8q9Ckca0IN7MmnGrTgt/JufXmLXqoH/H8yyaR6vQNqo4IfA8Rdm+Jlt2ZBI0
P80md5aMLxoeBYgq4Ylo6tZDYQynPkjPU5JJNhnFLlaCL5o6eZCbQjufk+8UDc6NNn1N++Z5SpAU
C2ehcGNRTtn65o47r8RAMxI9GgQpuS3me00+C440EKNOXC90WIfcrhBS4zJth/xcTpQMktR/6osx
9cosf5YEHE6pR93jW+fvMbQrd1UqT5tCTWuETqzihFxkuSeKq7aVNGBG1RndF2JVxC2rOs4IA816
Xzd92ThSpWoZFYdR2Whzn0DlbrMmc2Kr9ANnxob1tZpKkj4QJcFGK6ce0VK59H+0XTJ2nok5o7aD
ssKbiLtmL3pWWI2Q4xMp2liR3z8IsS8f1bmRCGAEbOSoVT1FqLmBUpp+CyzadhL70QtAh9xmuupv
OhwELepMU0bTqVS7TaCmePAUfbPT9Db7nUqCdsAfuNq3CMYg/yR121DuOH9yNENHadHAMfmfSNPs
jtTUoYllHoV5CLdIffQg+FMfratZ9DPtYM1WjLR0ljRnVRa6FxrZdbGNE4krWzbAG+2RU5G2kRVZ
R0o3g3VOEcPe5+mQcKLAteCmk6EAowPRuhUbWbydZd+6C0N9ih7KeGzGfdrOymmOUGrlA+f1YUSS
c4slu0jDnHhmKwwR8lxKjmeim1Dnok4wSbZOOkd5PsWUOGrH36Fv5B5JFeK7c4ECWavMmL5qrcB1
YMi2IMT3YE+mUyRlT5UCBKmUteBLmg2666txdBvUYvMo1cF9MffHKcKovG7qfSETrE6o72zyyMfH
fN6w3uTRuvJjigd80gUsltQx6O3RlJ6Bft37QXXTtQouLl1zp3aAjEYNM6EYp6kx2yQFdtGGWG31
RvuVopcHKO5HXwvfQYAjUDrWhzlMRS/Wi68EBLellBceqkPAX6iXoXfa5I5cZR3JHrKqrazz7un6
JkCdCUddxZWNTtwQmp4x0ybC1+NvdR+dQMkgC5WhC8ua7PSpOOuJdRAM1HTqEeVU/NU3dUo9MfOt
4h4h3pbSXp+4UoBIlkpd1zMLH11Hk6whVufBbmtDOSSyFN1a5AW3Wi7jVkpRAeW9KYfeVav8OswE
S6p2RetWVpeeBtRGvSwTxRtBVGNHTvpzb5GlCbiK81lQKEtCYaunxalTw505949KgnZqUN7XMhi7
ThASoPjpLsRNw2kj4Sj7zbNStoiizDh4+vTmPJ2OjEPvHUF/XckInX0cukvVHnXhzmrnr82Anglw
lKdY4f1V5fZFqIVboGCtXVJjcbC99O1clLdxhFRflLY3XW7wsvnZklLcUph9LXr2M07JBlq28Sh7
mFZtg2l6gImOxloO6i7DYNvuEmEvdfKrIMCCbNDNnHXhB3jL7xJyUXu6RIULZvBQF8mdPxmnSQc6
F4j7OTS/jtjYd0H63KTyjnKpW8vNHpHHbT4PgS2LOS7o9W4GZLX3feS2DGM4T2r4W0aA648wU1zd
N5p2z7VzbwjBc4BOnaalh4IKQKAQgCTZdIuWYr6NZ/KSyah/90iBo4A1fZFnsEipfzYocjYlJNul
ANbnX2szvFcqo7TVXNirKRAxSbilMfYLj1VPGBVOYLPRhmpHZkzYwvJqCgiDInP7EX93cDAnMeYb
wQnpfVwCRmUvU8FX4+JukNXHNNJqG1AfGLNEvwNsdKMowQ2SVnt1RK4KTMy+LSuXJ/hHE84PCRL0
m4ngjU9d7KcqOmHXeyxq42ukmN8RRktsqyorioM1FboxcGhMiLsAwZBbiYSP/GRCIdkXFLvxE3nb
+uI+AITvJCGPbikZ5ZempQAvFSDtypoAsiqf07i6NeP+gJSS05rjLi7Eo9UTZVX+eKAlujHV8ojw
lqeqVFOIJOk1V3AlxknMbG6DrxmqAmiGlQGOxmpnF9RmqTfag1b8aKJhS6D5jAHvdo6L13SqbyiS
nYIUIOXUamzU9CmJcU2fVa8ey9u4Vm4rMI48hqNLydBNhPhEzPodsdn7NPaddKYek7U/jEETbFGz
OIxySK1AbrbKMEd2RmaF/uVtG4ZfjTJ6KpIaseW8CnZhUf9VIHrpLfV3QhzJLTN0OvM0c6LReh0b
/7VNtE0VhE9KY/1govFRD8abqGGzLtGT6J9CvztlkuiMmVA6SqriCBAKoQdM9SmXqYaPefFDzTTr
QEe+tgFDApkbqJVLcX4/Jg06TlHJ/60hPd3P3Z3hUxCR5eIuGqYNQDQLKTwgOn75hLLPF7VAFEwu
qnlD5/qXUerCtsOXySlrrdioQvBAPehnLpjngT1LJmcsQeh8jHzpDGIxtJEXvNeoHzlT1e0W/KM9
ad19F47sjiJ4aof+heMb7qLS2pqV/GRG6b6bEb+rR2HYhMYMTHHMm+GgiVb8GrTydAbaiuKambSR
7FaymbAkmXJG/7nZ8FnkA/0VigQ0kYiRxMrJ6aT9VPtecnoS5xczELT9VEokAoo/qyedgvMjHZz5
QS2m+aykXbO0yNjkKqZ1j0LUSXsqW+Mp08X6J/2HvHWGqkSO3RL9foPy3PitTbMAqWqzPVrzKH2r
a7X+QaHlta/QEUaPmzivD30vVDVe9jBCAb3PfMefors6lSM7bIQnNCvzLQI3GywGU8cAohoMXXc2
h8rYkZzeaiXE16abZAeqGflDhoF2FeFfKhjUimMDALSsPUu+yL2gQ70QLY4J9Y/eJk24VxP1ICn1
I11BtqlhThs9T5Q7xHdbm0qpSB+qSkEYiiHrpEPxBj6CDq+BtHjRPAhFadpFWqG/ZX6dMjDceDp/
12PjtSBmdrow0RylRClO9v2vdEVczM2A8cbi+KpHxssUmsKL1hRbWku1J6rzLmsRbJKk17pSfoUG
9tUAql3FoHag9snXaRxFp9Sn0I0rGUs2n/Bb0mZxry2J6YhZ+qaOWL6xV/ZpNz8ZIbbVWdq+tImA
Drd8i5fzTVvJkxtkjQ4cOMWvPJCww+ahR4A2A8wdIWivx5iY5eXRsKJdAbrVlqv5hWrGbWbUP1JR
fIw0UGxSV7zO+iTeSHW/A4P/6I9zQHWBWv6o0BxU9D3E5cM4VaodjsQ1mS/WO43ShdepLULiWhm5
Sd9PWwPEA5Kc5Z06oek/jVgFIsutfRfrpeyQG3BW5Uz7q6ii/GQqKEh141Dt00AOH5VyiB7HfO4P
msyhl81hvDXRoKb+W6ryXzob2aU/GN8GVA+xgKr1AtWrysopF4fxY1/JwY3UCcWxsRpywAZIBBeo
WqVQ0rGbtJENFF+tGuUFs7LoCLJbHTOthjs9DTWK2p3sKVkWfAmESDm1ZhjupVlhz+N+UEobHmT9
RqNOuxeMQr2bMbt2h2EOE8EeEwDLiC4iYqjGA0KjOT8PYgGgsUgnqArN0Utlk3oNOqHdPW24kbL9
XLUld4TCi5iP1EDsVJykPThwCp8VWRUw+hgEdMTDruTKqVKafHn88pPSF8ZBKSZ5Z1lC9lselODY
S1N176ORptlhlDQMiuZgecYEQGCZQvMJZcJxn8x5tbeUcDhIOGF7CeKmz0JgKK3LDSi9KEknOmlZ
60s5Kr9pkWDf+lI/7LCGaLaSWmN8L9E9a4LcQOfeyhTXL0sdYdAJxeip5CKOtVZuHb5S95wphfJF
X/Kwxiz5oAh6bsN8bikqCBqGwUOp7tWu7Tw8EKIj5SxxM6CKyoOs9OXGnAmFE7GJgUtLrW6HlYxU
TmHyyEcGsHq99LGfB8PqCLKZwUMIBjTep1D5ja99IdtTiii/o6J06UltQHw+aynW9lKK1iSa8wEo
55nwjArQs0QHBzJJMETfpV4Mv9ClTbyMVkTpqhWXsJEM86/AFHQ3TRTtuyLgQ16h6ekAvBm/xmlV
EJzG4jnGk5P41jQJWlTtVo6N4a7W53h207KI0eKnGraZujHwAPXWXH2m9jDVt4JJ7SSwDbmplz6p
OS0yyMZwkNsGOaKx3eWY3WMsl1PDs9tej5GNqLv0QasqDVNCXCoQQwv6/C/JV6RffmMNh07p5m+i
n8oqOsZ+892nOvEFCLJAO6JXxsnu58g8l6kSIn9ezfF3KU/G7zncec0jnGm1o44cQYPxvVWPmd3g
AFDxA0gk7H7Qm54KUkZwPpX1QGCk1BLvhNErvjeMilb9Svugn+1cjur5iLw/F0JNK6za07cgomrD
2SBlCbms9iEFmGnDaQyfTXL3wp3UVAFdkfPYeF3hN8JWCiZL3xid3APVzgeiqKFtEwTHu0nxwHi3
qZtaFAShsORq5kXAnUQbBU7C0nqi32dXo1aQYluDgZ9yE5g9nTTZfxUBspZuJjW0a7S+ILDS0kb4
7lPMRdwU6l3o+GU61ptWDhTzMBuNcS92S1LYk/9YS6l6Z4AUAEFQNWnL29BJE7n4SEQup6kh32eK
MkMqkKkp/8KXnralKeQLZFhH9X8TZB3FVS1ATdjmDwF0KHq9VKf8maCy85VE9SSVN9ptchSjEPwz
0WgNeXVNek9aVp31PjCjczFSHP6hwe/QzkPRjeO5SbT8WxN3w8gM5JSGicRPg+paaT0iykgwV2Nb
0H3xrb/kfNJ+I9xaIu9H8bA5MgEUQ8JegAZEDcmJa4ARoNuLmVIKEJIOHF1rlltNbHPoIH6QFJ48
UFrad5bY/qUKMn0PcRYnEej5/OyD8Lc1s6S3aqkzl0abRD8hxnSlh7lIZ1FYAJ5m2ZllTQ9SS0wt
Fm3WHdMoIm4tqIE7UWh0o9v5PqgcURdMcdP3CuIAYpnV9kyvF+1moRLP7EysVQML1te+Daysd1MA
PWSP6VBGtgCMGEU03e/OGj3t6jRh5hPuZvAsaD4nsZy5bHJK1prClwP8UprEPQnMJWwla+RAzgJc
buOxkAU18DQ8Fm71bjYEV0fwVnPw8RviOyNGStojs+P50gDlt1s+hEH3zECsFm9PYSTGp71+ig2w
l7g+9GjHZlQNH+mDR/1Z7oKe0GYWZCA9us/OpCkHxmPQ8JBxlFEkgUmpHyDr80dqeFAt7mRJJ2Tw
pB4PlE0PrHCkj19llpfHjfAzLNE8O5UAd6iLSAjMO4Vfxb/gs+Aa0uooVptaPG2GqjDve6FIVRcU
jw5fRE5C1KzDkiJlElm0nDIR9WMH/57xEdhQE5CRTTFUaWS076dgSF9jbW7mPdrzYfWUAYqQNq0u
kOyLTVCGdkz45n9JdXnMzkiaY5TS87eMNNPCjtcaC5KGgKjPs2+GsARDqhAGMfE4KtG22PKnX3uh
jXlczSFExjmMa90x0jD80ksmhSyhiBv/Ts/l+deA4cHsZrKPtHcrRPNLMxlBfPLNHicdrastgb5D
NYhnxMP6n1VIruZTB4TDgaNIw10VlH+JSSXIDrFvi2y5oU1Ii3KdQUpRlYjsuWACxraU43xwKmSK
B8gkc0+AYzV1ug1kw/xqDcJkHdoB6yEvVftccDLTkBGrT9SOqAlDDFhP5oSAOf5NGqbXNAwMfq/a
xE5TolBFnVqvYOybE/gZWYe04YF7WcQdAhNSYQRf0LgbKIL7Jx+HAEwjibwRfM/CSHNDvevva5Hv
adPGsl5BfApnPRDmR3zFIbUMIZ0RpxgNOXCUNrMEDCtqiq/hIN30it6PW2XyzX2ElYcDwosIGyAq
1MDJVHivRtgb2gEzJUv02p7H7YYmmXgXa2k+7iqklJHO73KKP020SEUHajNzMtNGGj1x0K3gW620
tLGFNI1sTgu3AJ4N4oPYS+CM0lnvVU/lYVv6PqE8blTOhf8Y8qAAKZ3Vztj5skpnF840IVeiKBql
1gAqkUt7yg/3WmLO7XEQuFmcavaHxumtmP+GFjhEsdqqZsmJqOlk9zIAh5PBm3GwsilptiKU0h+0
IQcc+Li+S1uSaGts8ESQouc0ixC4ztVWbPkOPnHxVKcj94k50wboxjb6pmhCpB7J0PN7HDGolsNd
qOlSzW1BPabrObmkzbRRRhl7KJtnZxY3Zi22KKVD3Uy3MJrUZ1nmaqf/kvOgpD1nzxOiKZkI5kV/
ZAdl5kSaxDm126RIwKFkemhi7WQSs8+5JNXOUPbqDdgRw9+anI6GikQzNwdlbAbLw347mGiuh025
VyOidjvrRgNEyqwXpEZD2HSuyHenLJR1IrAUKIXmsQ2jQDqEBQU7B9HtEj0aSGXj9FwONULgY+Zj
L2UUjTQdQGaNCfHsMED+U0tVABMTl3VWKs7ch+l0Ben9Rw/sDfQayLEE64dulgT3xzQWHOxbtnqu
+0CKfHAs/aa4oSTlLDI5keV0NxqCeV3vBedkj6Ehuk352UTf8dviGms6nddcoeyvQPx/fgkkAQ2Y
vUYPdWFEv/0l08JBUosk3mTjN6F+Zdtcmev7ARCqRgkA5qApWqLIRK3VAF3ZcL2W+CpXzVzhNIxk
YOo014SNro2yQnHnjRj1c8MoxYR9vSS701Cd38CVL5C11jIcf2aiATTWYdxAIbdWixb6qlK0viW6
jVfvOw//DQd15a+L1u20L5/Nf6Ypx3DW4g+rIsHDN1H0ZcpvFA1EUo6U2rlES47GZ21G420Rkw6b
sR+6n0/tPclhWSMY8cs6waTQIWqtSBYYX/VlORiiKxgPZf+7LvB/D65pUn9YIgP/PhOBW3Q9wVCs
tSGajmdXohfpYVVAGDYBq7tCFvkwjT8j6FBFVMBxoLTff7GY1rgcUanyCmT5SyQ9p4qKfuL8w4+1
GmW1LhaVnTKMTRIu6XtixZ6iHIL6msjxQvX4+4JgRVaDrFZkjvPOhB6quOoW2zxsiGe8gZPNVSGr
y4vy9ydbMO9vNlmsyFFLJS71Wlf7yfNV30l2wO0j3eeZCz4aAsQsXLkRLi7Tcn6AFwPdl1c3wgSE
1NKnWHGj8g5sqy3gmMQpePx8mS7NDKQ+nxI5Iw1i1/uZmfWYEhJHGL8s1cRKOUAkLv/FTN6OsV4l
VHG6MiwVV5Lr9EYWKfcJAHTdJEjMh8+ns9b4W3aETlgFikRRZfSiV9o1iZwVErxXGNaneeP/xvgG
w138kCCqZN/K77+pK1xjCF1YqHdDri68sRnpS2Eq6QF9c9M6cxP1BHX9n4nifJjYajuACMPBLqcy
E7UPaXbvK78AEn7+8RZmxuo06agiQumA64PM1GqXq+YMjEISE0+Wn4zyxbce4vYxrH53yMR/PtKK
TvTn4DIUuhCyQYsQbaP3286HHIoEgZx4Is7zuds8Z8/BeWEUlTb5x2PHP16Z3HtayscRV5swB1Mc
WVOquIVx1IvOK0uyvfBX1UxX+H5X57b6jIDJdG3WpcQjpwZEeJffYnixWHh4MdgIyMPXybSXtuD/
cnsMng1jzbmJK8gwPR6LXtM/g/orKH0n05fP12xZkvXuMBcFUvSRCVDWqme6FhdKI4GCj5LEnak1
xQA8Px/i0jTeDGGsDm9W+0WeYUkDzeMnx8rWJpIi6CP/ZhR2GF0S6GxrLnCfZAGFwFwF1drR7erz
b1W12DMG15iKl7/Y3wOtWOX6XFigRQrVVSJqjAlZ6T4wg2LzL6aDAiHBOhRT4q73RykmcZfUNFTc
kbTCTkaL4melAXFSyvHKl7vw3OqIv/1nqBW1C/J6BIAFK0XVyMQHw6Q3r1SVCu6oaDaAN9DnCNAk
SCRaAoNWz9fC14u3+9sfsPqi1AaFnBQl9RYPbNrrrvy8qONLD8ph3Oqv6eG6XcfFPflmzmu2aRNi
MBTxDDeAzdvgubLQQu9H9/NFXH74h8P19yjmaudXmNnBFWMUoFi2Yv5EH8RRpd+5diNnlO7zh8+H
u7gzIcOj+6SqcGhXl2GPCoccBuxMnyaFRDs78+8/H+H/s1R/D7HalgJmfir2umCnIn2kXtCf86ok
g27u9NY45oV8jMXowQr0Bwl7YvC2NwAlUswZw/MYpI9T1V51rFge4o8f+e+ftNq+eTK3WTjxkxL0
SM3fmTfu/F380N1e3zUXHwHcPhQDsqYJr3I11gBpKKRub7nyPcBJt3/095kTflW2vAK74jbdGk+f
f/CLS/pmwNXRQODHqKlUW27ZUouoczfQuis3zeU1fTPG6iyYFg8AzoiwffmAWFEa0K0R2O553KLe
AY5ebUIScOnai7pkJB8WDkqrRCGA9+eD0EgNvjCGJ+cC/HZbBPNgSx3bnbbIrdr6q3FlvIuf8s1w
8vsblThrbgz4bWxdwAtVYhabMjTNK5fpxYvlzSirNKzoc+7JmUmJVLRF0AApNB1g7d7n+0Jero7P
Pt4y2ze5C8YzGAzOpuWme6WwBRuATlY73TnbkpLfGxMSDlJl505zbPHFWmT5r8lgrORV/jf2Mg2O
A6L8MBa01WGYa/yT45kPOji9Wz4ZLwBht3RrT+rPwNNd/THbg3m4oQbnmF70+18djTfDr45GaXZR
AMlMcTFVjbLYif1/KI7xcYarkyGDpcd1XeCV8KofqufvKVJtpN+tg4OzU185h/LlDfqf76mvXguw
6IKBKtSS9pqQgBxrkTz2ZiTvgbp9Q+9eu+lexMcBgw7NAZNzLv8y7iTBNq/k+MpyEj7sLajV1IMN
Sldr2Qk/82n8C3FGXmxuWzd7mHmV56PulIBt7e6LEtrL+4w0vbNIhVDpTBCAxPzhJDmQeQ+1U9x1
d2C1ruVkF7+QJZPVimy3D8orFU7RiVWGND1ogGnSU5Q9fX6sli37YeZvBljtKZPmEziFQHXF5i/I
xn1y6oSH0HosLOPf3BOw9lGQgaX/Qe5i6HrkAE1GMrUXrb2HvGMP+bXX+tJ0LGJ7hVIaniRrT7IC
WKlktSzkdBjoYdgDVDuv3UcH3TUfVbf1wgcffcCzfFUj59I1aIHnIe20yNrXd/sUjCgPQYVyszne
StZOV+dNo1wzs7m0HxZ1g0UlhZto7aoEaymog5j9YPigy14tADSf74ePZU8KD5ZExU5G4mXxUnx/
zZaFLzZR7Kde7U7O7NLQEO0Qhy96tXZ5EL9eq0hffIwtqndIdy6OkWs9HpqwVOsrQ+FSrVL6hnb+
pDrWcSlMmadk799Ksyfvrh2si8v196hr1aZa0qC9sFeg3Ox7sQGT/ygl8ZWPeXmQP3o5ukpNd1VR
UQQ1DisjZzc2IPdF+LCiAHHdujLMxU1BhVWnmIuMmbq6tEW1hsRoLBW2ObvVEvkulIznz7fFxXNl
wgvGbM+ifry6JoqgRTAnI9CWlXGPMx6yfE1xWxmFK8TCfuiuVcPX0sJ/ykTY6/1nwNWc2qqOhjjl
qZW3kMmbA1w1b97nj/GjcsNWvK16O3+AnPfs31zLzj6fK7pX70+AKUL2BbTN0BiFBJywIdU8KmOO
ryOO48tXHp8lgVjfwH/PFLPN98OlWYwOnp4RVMzmo5THL7OED3fcPehK+PXzVbx8uP/zVbEQfD9W
LYejMAPdcJVb/TDu/xht7qPTzNlWnvPttXf18sb8f4tIFfP9cEVvVvM0k6gUoeq0OVDCLNt+PqWL
R8xEMspE/QVo+fLnb6JC4MtdpecUQcK4v0sz48WI+x+q1VwJpS/kQdge0tLS6TagvCIum+bNOEWc
tcEcWqEHwPE0Y4+Mn63pztvey+6KX0BsYwBIV3bGcqje7wxZRmZf0VFtMqkwrj6f0VVWOVBQd1GC
0WCQVl6chofEN0WngspZwpm/VuL+05b5bMxlSd/MszO7vk1Lyyc1ml/yJ90Z1R2M38MS6eA6VNxa
ZJ3ycThe1dFbZrMeWdWQMIM9TGdqXZerQji4aaNiWmlHP5RN4mFnHjnNyxJwKX+l26taelcGXFfp
QEUEeZRkFrEuRZgGkpXd24ZHb9ktyz9agfI/7ikaCD8urrM6y7mEKe+/rlH5opqbkUrAG+xKNFy2
1k19zHf6LRkgvPLdVe3yj7WC9yOu1jOQEYFWMy6zJdUNjlATdsr9Ym0p767JaH68N98PtTqK1Mfl
eZoYqglbnPSOYfaUCJtyaG0dOYLPj/2FqOH9YKuyjK8NiDk32CEPDrjQyJ6fhNdFy2+ReszoOwNX
wZBIuft82I8XGqMi3YmBj2oiHri6BXQ5GHSUXX0XqSIbudJCev3vBli9s50yIX2LF4bbq4AnimOM
6u5/N8LqYaUeNctC1mdekvyylPshutKVvfKJ1o0rZRi1FiiFirwIIJt5thcNpc+n8PHOf7cKa0PM
0qLErWGgDvDwtyb+0v3D6PdXxrg2Dfn9SY3lgZXuQJsZ/WB38OSMK3fBtUmsroI0QLAiiIPAU8ZN
Dxu9PIfpld168ZBgg6ov2QK3qrYao8njXPV7tLGXy1zajL9Sl2JXuJEeGlfYzueu8pDuuPqGXPp2
yKYRyhCRirT533+7LulDXK9ny1VSh03QGPiwLsVt3R5cSGIDyBtg/ldD+ktvtIm3CNCTxdMG6MH7
cadcSwVYWGBPqCEYm2GrHPsj0tCO5Ejn4v/gRHVhDd8NuN4kUjCnQL9kt4UQltKmyKW9bz59vtsv
XKvvBlktYhiHyJiXYFyy8jdG31tQfseoRYpdbE5W9+2/G2xZ2jfPP2JvoZBnITq9lV/nNuh4CcCk
Um/QqC5tsplkN1Xbz8e89BV1kFEW2qIat+rqUs0DALFt3CmuOCERF7+0krCt5ysPxsc9yfanfoKT
rqmRKq32RmQg4qf7MlaofsaZ9jdze20eF47b+zFW20HMEsOPks7iTUIlZfEKKSwv8kI3lDzdlhxz
3iRuZm2uptAfH/n3A6+2CKiuGaAmgaK6tV5yt9oaHkJp1WkpTTVXa4TL3/Y+UHs/2mqPpJNfBzBX
A2/cSJtZcUt1R2ZrA5N/Un00b7z4Wfj1+Rb5mCO9H3LZQm+2ZSkP81zKjekCyIZaKEPqSQ89E667
4OHzoa5tlFVgwQ4VxjHoNNfvcM8Nf4/htYTvwj31fjarDW9hOD5HGKG6hbppviS7wKtFVFvsEHKc
02HxZKHMc5ivHO2VdvRS22VYy5Cpv+Hy+sGiRFX9sR6mAm2R7ZLCVOGT5pPI2HiC2OWDxL5pnVlz
R9W+7tn38YxT3yG6R6EcCugHx9QqKvRuoHDmigL4zljA/km9iYv82hwvrd7bcVarh1cRYn9jarn6
d5oRGSRL2OC0PClgqT9nXA8ekc3hUXc/3zTXprdaUQDlFWyRQXOD+TZsH7X+hzDcfz7ExV3zdmqr
0LANy7JRWkUAp2x3mB7JCJI5meP3VKITVBecxFWhFV5zmLo2tVW82NbjWBqJIrvDyP3SnYrC3GnC
/vPJXR7E5A1YevLS2oRQRKepG/VRY3sgkJLixjB+R17S/nyUCy0kdqGOBzihu65+QExYQ5XOSgk9
Avq+6CD+sSsGz7gR9+Mxejaeta3oZgCrn5tdQthyFF+jr5//gpXm858zSPkW2DdGgpgHW6ubuhqJ
X8K0993xp4S06Db67rvp74UHwPI1r1eT6gsflhMPJk5C71j5UB4R0efLIOcSjbujK/6ATnrodwgl
EhIpTmibRzhCV87ChSP4bsj1EQRHMgjtcs34X7sZknx3rUB38Su+ndXquElhpMTaMqvxp0iNGlo8
XcAe+Xtat/W2232+aJe2zbsZrU6ehmSDWOca3fU97qaBnW4rrz/xuid2uEGK4TF+bfEey70ZVdjk
/wCLWgZYvbjvfsDqDFrA8od6NnEnsRqvD5AxnayzGk4Ll9bRNWR8hsb7N5MmYqJRo0iL+dn7J1eV
i6lTMnaqf/a3CKIhlZ04muRkW/J5e4KF7NROf4bAGtu+F7xE7rXy16UbzzJo40gyuvOUtVfL7E/m
UKJvgrZJ56BKs4MmoGDdjJMEAq9PeGoBQXu0fn0+8YubC7C+ZHJaSZ3+VKbfxBp1BnG5Fvnbpdt5
k95N58BTvxU/1Zf6ngW41hW7dFrejrZaWq1DdkM3ctNtGuneEoIfGTyyK/fepUvgzRh/9vebGbV1
Y2SyRfQEBxXJALiqIbR0/xpS+kKQZpkS66RzwVEfWU+l8qMulphKVTYoJn6NpC9ZcT8hXnVlhT7O
RxVpv9OowgkDm4/lz9/Mx6wFLabdIrjNofMUkBNoT9v+XrpfguzuCeZsaF+HwlwcdanecSJMTV/D
zYc5bUpL03g8oDtlLSqhuAYpqLlcmd3HHfE/pH3Zjtw40+wTCdC+3Gqtvfe22zdCu9vWvu96+j/Y
M2cssYTiN3MwFwbGgLOSIpPJzMgIeLewQ/5+4Z0iQ/Q1xmgWypLRbM2RHc4n3xb3ozU77WzKoWkM
+/9Bt+X6EQHMLOjxdShWYqKL7kPIQzBUEEIMnB6lguExOGhWdhqd/jFyWVfExhlb2xLXPjYqOMzR
5ETia0OgCVVJDnpjtv8kuq3HvRU/by/p1ooCwCTDKchwoJm+tjaE+gC6UbDtRTXuhxoqrxxDuWQj
VMkQZfljgvpoQonx3V7BWHsAQrmDbI2R3UDSXsfljv8pWf0DexU37qW1UeociLJelxXU25zelUDN
YkZH/lV8l5R99SvwSNWjht6UWWMIyxsbE7xkkGBiVLEowQ6ESB3k25DS5ZG4gOVOpW77XOxAuYwE
0SH15RlORwff1Twina4wkkRKWejaFnUf6KAgj+QAtsj4FGdi9tcGh4vhDmcNDOWaWf7sXN2sMd5u
JrbBoSdj3d5IVyGAOAsVDLgqAFhu0M6qpRFJvpI4AebbJAXMoj/i/PW2jaso+mVDhjAN7l4gUaiP
GnMADqgZWAGgluZEmE8LRkxOQhCkFFnreXUu4AfmtXDicc+TGaf1uYCSAmQIdeDkOTAgQTxgz+NN
SuDDUAjxyjTBK1v0mhEMm0JoZ/WPuS33qf4U5KwG9nXXifwSDaV1DbmGoIlUhhWBKUBIFSlxZA9p
cYUqzae2iw7jznB86CQ66PYKTuFiqhSPN9ZUzNYyyNBFgRIFEEAyTxkPMDCqzRVWfCxA9A9endkO
2nJg7J3rEAEfNQk5vw4JHYRX6sPOTTZwYZESzO9cmJo778qdeDd1ZutgZN8L3BrMtYzLZMu1pU1q
w3bguQdZaps50uzKjQxBlprhFjlzq9SUeEVUPHRMFGL8hmqWc7URtiq4U5yUw5koUaSxghoillgK
M58CyEt06vu/PSEyQFrYJzqvoelLj6+14IMAUxAWUuaDvcoDXq+/geIao/a/bhvaWr2lIWr1BrD9
YHKzSx1QG1nlANaa5PO2heuAAlcUIKLQ48V7lM5kNA5nnStgQZBeZ+Wuqc6l+u22ia0PtDRBOSHp
fokCcpw6qsJ57ZCBalLbaeWHYDhDODBSs+vgtfaH/JhF7iL1vdwMaOM6vhBX38NRjw9zJwumHoCI
p0gNbnfbuc0vtFg/6uim0gAaEB32oF5iFRB2DPiP2xZYy0cltcBI6RiNx/KlLfeQggE7yC6pCIky
/j5QWRk0wx2FOkxQB+QkJcJ2mLKncPgdgIPhtjcsAyQHXHyfCJTD4SRgvUbhWyTfi2XFCAebG5rk
/yhxQEeEfgNEAAoF3AADmQL+aLnC2bwQVuLbblxvM+THAkT+MHmFTJwGb7Vkxl6audSpoEs7ffcx
oAHybcAk/vX2gh3UTZA3IpnCvbRerkoVpRygvhREREph8eCKNiNfcm478zUAuQ6hayvS2koMzWMI
icAKVBt5zoFaJkQKwc3U2r7g8Q6gsLZmhenT6BR26EJr1z/LLpTrWdnNdVaOOLF0l+yexe6YFbBV
9KDfdqrBDna569utmZE+ArRd7dBhoYOuMV5f9lCMVkUo2GFoc20PNDNDADKLDDfi4IzPIBN5iY6p
nXkAHduzox5DeDwSTHfK2KYblzFx9Y9pKirWxainahASwK/gCnbkJDtMANyjb7IXHBEElCYLjP+1
Ka8+M4C8eIFoeCR/ZdKL1S3ANZpME0w26VOTu5nyJhi/JD50xgqkzv1kSRPYoAXGy+T6QMLRhVVq
C0MqBNTyMTh1igw95g6iJT/YUnYsI9QO7gJQvFcKjKQhCK6lrHWykn+GDvDr7aOybUcF/gJNbQk5
8nrDTAJ4r7kZXDKt/BiqIJlUntWuYQSXjWcGWbI/VihvKhAQyqUCK53V/B4xp1EdYjuBNh0K7YMN
Sp8zgQjxZnwIgIX6//OQPoI8WOm5HtxSMuQ8/eHdV8HRpgmM7c9aR/L3i60Ise5AmlSyjh0RljKn
+juIURhGru+a9TJSR8zPxx6KWnClF8oz6D0sXVPt26u1eQ8svhSVbohyDgmJDH6IOoTFM1BmoHmV
Q5yBrzjWQ5fcvdfH98+uoFINcA2EAyhYwL7/BaRqvH43uNm9uPsPz9z1wlEpxxRMSY2RYtBgvXbv
9TP/m0yZRB5kHNxmP7iGJ1kZntiKVXv/GhVNIvKfBaUTkChPw4rPAJ9P8KKOA8R+WTWLQWXs8q/3
3I3FpAlRuAHEbLMEFxsHGgMTuLAtEGTbgQOQrT3h0A1ecGgPkTe5SW/xO/2iuuFFO2Pi4g1NvX3B
iJKMvUrTovRNYoCHGX5r4F/2FTDazx+3t+r25aoi8uOBaVzHLh1i7lBBAPPKYEUXAm8EYfs9lN68
wo3s6ttta5v+/DFGFypAnVPGSgDgeaRXUuxwVQSlpRGUtaw7nOzFqw+5MESfwJgftFrHIR/CBzUF
R5uqu1M4oX8XWYl8hmiIVReM9x/LOeokyjnYHgcSI9FkM6cMA2ct69bczslQYNZ50DCgFUBFyFFW
K2OAMoQT78cTmK6ALTTAeHko0HHtrRnNM/QDzBoo0dSroaLdoNrH2JPX5T1yGBe/gQqgoKJOwPSP
38DttKfuNfyEmAX4tEHcZgoX6Ai9AjN6ms+YPQJF12PGML+9YRfmqU9LgMCFoME84AL7rLRiF00K
wMaMV/9nxOygb26khTXqo0ZBNmZTD2sg97Jm4VVNwTEYvuTDz4KvzVA++gbLQeLA1d5F8QL4dOCr
8WBZ34JjL2YRrhBkLSexBh+nKVrZrnhEAcPxP6XJgiaOdCBRtoEKLuNy3NxgEBhF9QJ689fkNWkV
ciAtxiYGZdhUm6MNQrlflWVcWjPZzx7SUC+8zBfF883M5o+p1Vnj2+0gsbnB8EwTvzYZKWquFwC8
bbVSJ1iA1iZC4ipgeoFTvSRgGRl3oJFGm2Pvm+qO34kg+wfBN+MauAZMYdWXP4D66MAJKv7I4weI
qQ1Iw2G2Szd5APvd9+F7deLt4S5yfee211sbbWmT/P0i99HTGoJnE2yqXelCPe7dL0cioSI9Nahw
mVDIOAs18nOsC8vfrbQLg2+EegBlA2Dc16b5VI0FJajgbg1NiMdO+Ax61qYm/wa9qcG5hDomJI4x
h0YFrhAKJXzIoeIHUHvqRrvKI9gs8QOYaN6uLXZbbPMpRSh3DBDHKgBGUx9Rq8Gn13NNhl4O6QBg
YPvwHJx7tB/ewCf0xuodbUR/IOcljODqIBvnadT+nHVK206YT1MG7kGLZmcS/psJDaKheGdoKk8F
Xj4LoLfhkxG4+DEU32uVxQ+y0TVRvuD//88CdfKGLI6kscbLN95HuywFYk+3a2d2IJ+JcLO7veO3
IvnKGvWFUm0Qw6JBgSFQ288k0p/SKX0Oh+hDHNofUxkfUz48lQVnj2LlSZVyAmvxgfEbiA1qX65+
A3XsNOjzoS6E39DaZL4XSigu75BQq39iHuG37NZW4Iq78BerqrFx6JaG6VpRMcd8C7U0RHl1doYY
j7g4OxpaZd928HqWGcLUZKLj709KP++Hka9DuYMdCe8D/4XM94MFusSZkH+LFulVoYZ8FCCGATpE
jJkMNii4RdwurN17PeRF/RJxHWbAXD/lk4SlbmpT9ULox7qxK98DqGLm75JqsiE/rDWmApsMZkuh
J9sZ+YJt+JDVNFw1YMG3WFZIZFhE7jaqJwi0wUrCK07cB9AXxiBUznjobd3Mqw9JRdAqBdot4bB8
EPjsAVa3IEVh95qpHUkmWHmGMx/UD4wFTnZ87F+6O4g+xODOZWQIm95iNyFFQMdIp7tSs9SDjlNG
uUjkoOYy/TT6n7HB4q/aDKaGqACTJmJ89AsyuljSHKSbeZPBSKp/QDwDOr2MHGPLAIBukBMlJS9F
owrOfTOVUKwgpy+Z9xWy5LqNGAu1Gd6WNqj9rhuZjrlG2KiRxqAFbVZnw/nQPMmJ7liHi+UPtdMr
6IfyU4oFm6uqskSQFEFPk1md3AqWAj4Jj14oQC50U60OykHvQSEFj7g7/2C4lfVVn7Q7tzvFRww3
ocGdgWXiv2w6QcSYI8qT6EPTHExdpEmQ68S7PAInluJHkIMUIRyg2LeD5dbeBokruPR4TEVDZGx9
klOlVkaxg3+xkdkl2BQySKhz0AK7beYa8YxIuLRDXToNhjYL6K1kjn7WzB/k0R2YewATUektHeiG
eR3PHNr8qlrTN90fo5gZXTun5RyEafLiq7ZxyN4FOzsAZn0iL0fUd517SCtEHrTOXUwvy6ZhT96w
K6H4xeSOIN7d+iHU2Rv4dI7BaIUnldvuG69FvSoEqSQrvdg8EhIGG/EdwWkjUtmSMYI1uAD1sqPU
fP9Uz2V4GWXop9/+lptHQgYmAvAywo5KfcoO2pV4IJY4EiUPgEBsD+VsDS1vCsPjiAHcNmPcA1v1
epDQ/WORroXlhQYpdAMWyazmcMa7Hy8z1U0PrAVkuEYXwxSQHAUiyJ6duRe+8VAPNWINuoXBnW+A
Qz/ibVD2MshmNxPQpXNUzGwyZegTkLAjAa33SE7cxJM8wZF3/zGmLNaRCpkYJAItHQ9TuvBs+A+R
+CqySEy2HpK4KAmlEmAksk6T51Zxwskq1G6+kFDGMXaNi2prP3ogr1Cd+aXZ6pl1E2y9e2ATg0t4
iuC803gOoQYTdhMA+TBYObL4CsPReGkpD5MNLDcgc+mBVZ3dvOmWJqmjVnI+Zig6ArbYh5+d1x87
d3I5cEeRVgTrLmA6SD1SAIbpkyGGNfWH6s22CGU6ztLfMIRjA2aJ9NYedsG328d862ZYekjdDA2U
5EH6B5uGBlkxACwT+Rvk4hj3z2aOtzRDRRNJnlKoGWK/iA/lHtI1nnEkb5HkLJvzoT82LuRC98MT
B0xzflYf2eUuhp9fpZlF4iXWQcdDnAill+Yt5N/q7H7M/n2ZFPsTUCMUHBTMQ1L3UNtASrcV4KNa
/uIg7YN+KON+3Yr8SwvUBQNdJvBBNgkeGlr00UGhMZPz/e39sHmFKzpOtUAQBbC2vk2h7wdcUYmE
i1Bupb3VPutQ0XMg6H1MIMoADiaIOzVe5LK2/5ZzC8N0DjZPvqynpDnNQ7iqMqDton3e9o2cH/p+
Rj9AB0Mt4YaRyS9Y7IESmh46RJ0QtEbJNvRHPfnZVmiBjGd9kllJ8oY7GK/BA5VAGcApTH0rqCHX
dRurWMcH1HNd7Hp73M2QxkXt0TIO6SFwp8fb/m1F5ZVN6pKp8k5TIijBOOFePSjH+Em9x8wG6XoQ
1qxpp4JtGkomjF15fbSQ8wGljZouj1k3GqcN/Wu9zCrwTOVSaOnx704UrKpjxKmNULy2Qn08pRk0
owOI4O/aaWOlTyBNBjd87nD3rMB/vVPWxojLi52itX6RlIRPthtzjHLPAIbK6n2nNzZKjW+dYniM
L7dpEPhT8D8JBiZyqTs79NE3EuHhF2tE+pmgx/BABiEgJu0l98YD5lm/yYk1MYeHtj4eapcqWPB5
9XrqpM0UaU5TMDOOVW9J0XOlxWYbsXiZNnYm4snCDPX1ZFVTwhxwT7t1MdED8Z4ZsJvCw5iggWc9
JNHai2hmd6zvuFGaWdulPmRc9hAcqeCefgY72IWMxaM8e9A/Ait2MLToML7j9alf26MSBsi/5Mk0
GClaSOpL5ygutKhCKB1ag6u6iQtUOlQmGDbJqV6HNWITgHA8ISEBoJG9tdisWdgLwILAR+Op3BuA
uRqW5EX3PhG3sJhZ2NZOXVqjEgaIyQyFnoPHq3EgizXb9b06gRwSTZUK+Zh+3x46CCHaZW+HD0zj
5BjccpW6nBR1qgqxhKtyidtJhPQo5P6AE5m9zh4JaxloAVj9i+1P+s/yXjHsGvPQQPsZWzdo3XqA
wKPUsD4huQxu+HVF4DD0qjroINiI6gpiKml1ahtQAPjRXSlB/66Wot0M2cdIHb7V7WwpKmczNtFm
HECjBEUjHsSzX4DxxSbKgUYfMrKJgsqCWvEwgoMu/1l9xK+8O3rJiQyKBJhfnFiGN/cTilXgoSNy
HDQmTZhjXeFCwg6eQbYNLz9Q9DxK55Q3oXXtxY/xsQaXN14VmA9jhqXNo7MwTh1XFdx+kzyBCq//
3ttYYzAvyWb6Th4x7MbNRhKMg7qwRh3UtBPLOcjhqox5Rv4SvIs/hA+og9nzt/qYHuPX6IyDa5Wv
ygHUfxh++/cploZpHEgmYSAdrB00+pnjIZmdpSCVU5CYmKEUnwJtZDUeNs6LAg0S8PMLhI+Ephes
OF4DIO2L0VRwoVzpzUffDoCm0cHQnz8ENnOAkGGR7jgEhVT7A7lcuNycLP63iup/5kGqtnSE35LV
3LHfatcmdcKqiXIxJuIEheZ1S1q/M3zIkTtlN34PfP4AwAfjLiGxbB0TdDwnMEAP9B3hvqWurihG
ruVPRYyKgX6QsDM7dzj9DyQu12dgbYc6A2EagMBTAmhFkzqIt6l2VEAIqY/AKK64g9pc9L7Zj0br
yNz4XTWa3MymiBV/Npwls+gYbgLrKiIB+ZGL8AOtLQmaml/O9n+XzuT/ofKzUWP6mnn/xw6VZ/Hg
ROASRYiwqO3+i5vL+4ubi5V5bGwQOKTrQJ9K4OHSqJsqa3zoAtZYVah/ZTWk9zJ1dztkk+9C7Y+l
Bfpe6mUD/BJjBrARdr85qc1rD0n3LNRcSdd7xg219X1wMWAXipD/AUpm/X38WujHsVBiR+hC3sJg
hafmQW4KRvYy1qkLCNapJuzIQcG5t93cqIpgFRemqYSjwxBaPAYykhnkqm5exKKXCMiFhwi6eDXE
kTH/os8miqGvUx5AcRRaEKhi5AAR6SERvBwzr9OYzM1by0+kTlC4B0P01XRRPtWxHOUqkeDrwV0Q
+jsxiHMr1Ca31TmWps/1LUkW4Y816pCm5Yzknc+hUjZpVqFcwvwSpp+zeux7xrbatCQAKKMgToPT
l6piQLo7nThDix1Vv0AQzo6EfK+Gz0l48mUWNRr5dNQWRnkZBClQhhBhj7KVJz4K1z121ZSH0iuk
6wDD7zLsopLD6PustOckCOL71DdE7/au2jieK8vU6zwGKWICChGMoAmJ1dY/44lRzb7Opwgr8R/X
qIAmKJzRi50eO75aWokByUK+dsas2N/2Y+t0gNlCA5SXXBEobqwPJniRC3UoIVvU2oMzXBR55xPK
MasEx0zzDMKAcMfCOn6Rg9CfDXzLkiBKuAJBdra2KaLIlVcdFIX0HwRU0D75B5Q3IEb40tVmvs8u
ELpwOGf6TF/9D8lKLMHTHppT9Syeckd12zML6r+12MsfREUnfIVZ4osc4tM8b49hYefRWVPuby81
ywi10rXYhPOkQMOkrfLZFaKw32niFGMoLhx/3Ta1+VWBt0eKARI5kFdSBwOK2RWRsyYUzfGz70Em
+y6z4hTf1AcGEow6b6xX5NaBgEIhchkQoIIunLqvoDGKrA2gLFviDgn3u+FZufZGvITWONFilBQR
rU5q04RF2A5RSbS8+MQqu50SvCkBmpHx639ZO00BiYYoAmioUd8J4wpJOsWQdiMso8IpwUyv09fA
c3Nn/ft40dH4vG9ZWe/W5gDnHw4ESqZoilDL10XK3zIs2nhf95bYGo7SsZiBrpcQBNkg3gVlK4Cy
Ml1o43iwkEBiXQfpEcaTxwmEEukUvUVt9pYMwTtjHa/f2sCziWQ/gEgKWS6VKmGIYOTwWEA42dcR
8JLdIxA1Hm7bvebpopm4rJRpo8SHxycgZjpBmYEGmlpEiYcoYi6i6qaYkJxwQ6vx/H16LFBx5n+y
rF1/sZUx+tEw85GsBAPoIKv4UBu7LAIClsHMufG9lv7QCKWuhCgHWKR8Wy/FY61BsVsoH/PHDBLv
t7/VBhZq7Qx124zaJOS+OGCCJrRmNJ+lzpxdxQUyI/kCI+nPemf2kLKrd5PL22DJ5x5UwOBzq3+7
/VM2l5UoDyJ24fjRlQw1qNI20MCcE0AVWIIEl6iOZpZ9v23lOlrB34UVyt+sF4tClrFTVPWbUr1G
8fPtf3+jXQsDhI0fowPI4mluDg7QaNT08enU8By3qmCmSW936bzHuHASPBR+BkorEPJx47GYft42
vrWE8A5JJe5WEUd+fb3WozGLFQ9Ww4yfzTF6C6sJVECsXtKWFbAQgKcUYGjS6llbkQEhgB482FU4
NBmz6BP6WGasNPZtXzY+FJm0JsIJSPDAHbO2Eg4T1/ExuKn0/HfSv4Us8oYNL+CEipIVMLhIWKmb
P8+RnkYzWCZ5A9p/xV4rPoo6ZygobgWmv+QhCS0SGDMpK7rfprkAHWd0tXtbchsvtBsOlflwh2mk
N9aLZ2vNgEKCUu9f1qgLTBiEXE6INaHs1F3GqYmdFF22u/1lNkrjGOXnkVygdYN9RkfbcKjKaawU
zhbPk9WfcDFjIlMcTH9X7Asbsq6siEtWaZ02wiDBOokoDhkgZljvhUHp0jopcWhnzLiq7X3DXaIa
JYZYN+M2cW+7t7UxFsZoVuS8Q4RqRMwoTwauyvRB5QDKrlvGs3jzUwEeQ2rvGG69Kr0nTcPPFQiz
5PD7JPzCBzNvu7H9lRYWqM2ACzg3wgpsgIT7szGLh/4YgXkNAxKmvIueVBZOhXyEq4+0sEd9pHBK
0wJtPg7D0MEj5Nes9C4S3emculDS0E8tMNPxqwBou7iT+nOiMz7bVuAFCu6fFaWrGkHUciiGy6Ca
9idbTKEoMwWVgwaH7aOyeIo7kGoMSX0uxknDO1HhZrPjVZ7xXbd2jwEYoAiCFB6zY1TY6uMpBitv
qdtKXYLD40mVf0XzK+PTkkuKWmpIb/IKCrKoCgMRuj4P6GYmE96hAbq1va0AK6fv1Wcy8JO5mLR9
vm1tw6OVMbKTFwW2sYGUe6YZgH/3gRvkUEVBEUzXOsbCbaQ8KzPkZyzMpHkO/Aqv4WZsOYePf0Rt
YGnTc1V+u+3OxgvJWBkiP2RhCKOuYzwKWLz5CYNDHlGHaAZIHUMwdbYwu3hA4iqxaBCYVqmLIAia
MeFQS3KMXb6fM1f+RVCGvtsZGNrHqQhNdbZZr9uN+Wj4CkAykHhgYLl6m4kRiB8qEVd1vO/3FQY2
Mw2jyvvQxeBtf8iQHvcJIHpm0Jn5S/UzlZl6XRvMAaufQFdqxFIWlFoEf1jloMJuQTT9Ljg0ADI8
AhE4PxQnDYgGIbZb0fUt1tt0KwgClY0HMf4jiiBUUBrCJNamtiE8zyhyRJYO6l5X3gu+UzyjvuDm
ssmmDyJnnD6eC6M0HHFUNA5CrPjWvZtd6vviQd8j9NhqDyZ1FiJxg4+JjKb94yENSQSqJwqjGR62
tvQR8Lu6B8le5OSAroKaQf1ezk7yqVjiMbCZ4GcSZ245SiXTaS7yrdbBdrxPHjmzvvP3vYk9BI4E
jMLlFhMLuXFrEpA95IYJn8gVRyqi6yyMHKRzu0NbmDXhEwQlVgwwXz1ZgW+muyoHTtd/Z8SMbUf/
2KViBpeEbaMR+rZwHz+P0Cirdx+jNdkc5OQw98YIhRsRF5gYwskCkTsF3F7rCJXmgdCWGUjwivJe
DyYz0COzZa3l1suP8CMSJjxgjZBWra30YVv4ragRn9QDtMOO4ffqkrsh3pxmfyQYybOcW6XDu6Ip
chj5qV0QD/QvTc90eAM6hsLE4rdQd8zg8ypmrvUQ0LFowiQM5Dbv6h0CBNFqzF9xn5sqUH82K0na
uHRWdqlLJ4jrWjJKEHtkwi7vHqaRN2ulMGX+kbGBWIaoDQTNQkUY/IE4ODjhJ0S5cO9A8ABMAd+z
7yqKc8I5cYPZZtjd2LgrB6lrx1DjcoYIEZhLAuSBCkT1MN2kZUQTcXJw7figUGZl6xuQHXxNvEDI
viJtXMpoBubKPATbGAYbMaqL8m7zKOGlCAreO+DzbECiBjOrdkCVObfdJf8wFY9IL4C0j2EDFdD1
ljaGQszTvhbtroncpsXcj/FZd3iK8xeepfWwvWcXxqg9G3SiVIlGHgF0Pp7mj/heOaV3hSViHNh/
qvbaq36cjhXj7bWRZCuAV6IxCLgFkGZUUi+IsYoLHUubapxVhI0pxc9NddG7fRiO0Ip+boeEYXLr
DgUoFSNH6MuTj0odEn5OMCgRFBHYRtUDmTyOQEwt3+WX3Kmt/0FdivhAf8WlPeqsgHjQh+ahglkt
JGiTEx3Hp+4sfRs8tAasZC+kpv/RNxC1L72RRf23FXqXtqmt22khCAY5Hzyg/Mfc3k/qPtOZotBb
wWBphPqIrYEGKETZIwfFttGeT0FtKj97aEuNBzJqCAxdBI7m/KwzjsdWNWL1JalsiNNLIwhleBei
LAsi0s4bEQmk0hqd1Mm9gmVv47pGhwkUuRggQl2CLhR0rTBUvo8vyR+6V8HuPPU+gv4TXqCkFRGf
2Vfn9maF+iqITiWAIWmgClEJy0AIAVigrZnzqddN0AGpJ3JZK5YAgJmnPN8OOtsmdZTc8PbE+B9d
4+HzLpuFFKsKVczX+K3BVZqc49cKbavWKs88U9Vjc1kXBqn9M6D8w3cdlrV3oZwAFJAae5z11/sv
edKBz3FYMX0z7ixMUjunzIcom3jio/YNqiJm0B7EexGaRB0eD9wd1z0wFpXhI93H4qI2GgA5w8Xl
Iu2SUxO0pzYSgjIz1Q+SD4BUMvdYBTSGmyqVeWG6Zyr7HlYJcobwBkles2fT1LOco/LmfqjGDisX
Olqq2YX26QOKwFi/zSD654PRBAZzo2OA2sAeaTGX2L0TuobnAO9qM3uZvWhvQD8BGsgTqINeWOkr
60DQIz79MIbIDL6yOUJW0UA8IXAyUFWQQc/kibU3v0rBVxfGwlfqgvKFBhyWM3zlds1vwYUkbQK0
rhqbzQ9CU5Sa8UUAF7817cHVuKshkM2El27eG4ufQN1Zk8JxCkpN2KnAIQaqDRYy+Kv8IIqI88v0
Tf6WWgaruLy1jTAiAE4f1GA1ge68Jr6RtyUmjZ3h8DXD7lQYfQt/ArsG2GP2hFFnFgxwM7XDAwww
HjJ3CszwOsMaoOUWRRlMAjCXn4gwR/mEhTaIsMnzfMG4tVt6zAHrDfwjmOpR7QKECD2Bq4yyaNV+
TrUycviH3uagm6T9TH51j6kbJGZwLp3eaQBaPkauGJjhr26PJuMT8xtvVN1AlwkoOsaReA2yPGvf
/SYDOmoIIsR5wVURjoA0bXGbEfRw9ZMViraWemWOWuom6KpaFuGz/xLez3YCcareLAGkBb38YMun
8UfkMuslG1sKRtFGRdcWD2x6SxVZO6iahqS2NaClLjtTYYUojCleqZo1gPYlhqxYm2rj7Cxt0hUi
tZcz9KZrFBWhnFb1dwEqYXXPaHRupesrK1Ro19F4q7shJl+vDjxZBxUTCFBit8c37LSd3FkRCram
Dx1hm8XtvBURVfRKcGxwUhXgsdZbJ9E1cQyrNMIQW/oMfIFHKCb+Qil3wJiyIvDWii7NUb5OUylU
VQnMV1H+ntMHRXoOhe+MC2ZrpyxtUHdYG8aYGRKTyBHu+IPuoRBz4C4caMXQYZBACFp6rIrFVjVz
tYrU804fAzVV1Dr+Qiy1zwCbd+CfA43+LnTTGJwZvGH6d0NvKkALkxcgi7FnKwJADIjXwTOGcERj
GdOpaEetBTRz/IBCK/DmgIa8jGAYAxrlv5CDAPaysEaleVVKJMDEJsZIvPKBlvwXPVD+e0YqC9rh
/zDPA3MiZBcQ12Wi8r7eo7nhp4GiY3WL4n7293rSg6L5kbFryD9CXdUwAjoBwDQI8ozOIzm5azof
MXT8SN4JcW0qWNo5fMeUmRk/6AH7xmJYpIuxghyioqjB4iS74TPvCOa4q2MLSqeCYqomma2RmJK3
G9nX0k26KBumEt93NUJabdcnHdW1eRe8aEeMrxogiFRtEK6IrgRJalL0LnaMRd48/n8WmaZInLXG
53IIMJD6i+MfYuQBH52HwXHw4YmugFkUjIOxsrDtGPel5qlBDQEipuv9MwjFULbtl1U0utFvLEVH
t4nUk2IpHVQqTeaNvFHvAXs1BmbRFSYm6Rs5LSSh4BCDWrc9yVZ9l41E6anwOKfcpWBwUKwSjNBP
3VFiNnRIDF3tZCJdigcfD7QKGuF0mzjUofbJcypAfaAyaS6Nl3gYarImAO2ZbZyruENsAeiKAjSK
PgpNMBPKfS0XEF2w01N0IcMmGOx2uQfCN8ce9bhaVMoYdUS1ahziOIaxuQ9zRxOGoyam3xSjPmfJ
dNI76V/j+9YG6ctx6sask3xJgpRDJv5MUgkwODTLUCKtUsTxMc9ni3FCriowMIldI6CDioFrzMCt
92rSBELfARRuN5NZvOcnEstDW94bj/xTZ8tu+yNEMvmv58EMEZBvzLlCPhWyCDTdSBm1ELyRMISd
hlJ+KvzJuJ8iXvNuO3f9/TCpQ4SdQHQAbMFXJ3LR35x0bsgSvC+dISk+8z4GD2XppoX2nLXRIcoK
+7a5q2CDEQWkhAA6ofIB+iBqKZUyNOK+wmRQxk9uYIRH8Ep7Q1o7t81cvcwpM9RRl+Z58OUAZvSq
0c2smx+LXrMmtf3VchWu/cq3+tbYhXPBuLKut8raP7Lci+WsG6UIpxzq0pHsP6aDgSFXVf+mZBrY
7MSn205e5/zES9A7ChqqZqQhsjbWl6h9KgnIbdN9dRl+KD/jL2Z3wuIAiUV1V1r+hUVeuvkBFzap
NEOditzgJ0wQDo0vWWmHxqEyjeasZ4z36sbGXDlHBZZcTkdoPWLYSmkFM9ELU3F57R02h2g2GQu5
9dXIxJoKiDsRxqMy4DGcWy7LMJ6np19Uh9WhSoBub3fSOdrn78NpyNH5MGxWgnOVFeMDAvQHOL0E
opGr9xM/tWI5SYEM6Y4XGbDrbPpkeHZ9EED6DFgcBudx9YDHZ71FJkPrSr4JCdQ1ugQ71av34quA
Rpnm8N8bbBTF4h5qTPBy98z7ls6lYBE4bIRNsO0AIk3zR/pdr6tzjlnzwSISlcUIcofAS/ZyhAE9
RbFRfGQc+6usAiZ1GSBDNDygaIYB97W7VdBGRazrvh2jcEx4CM3qRXP0J8Fq9i16r0yD9HFA84iH
ditRyxLwDKY5kvxBCCsl1jh7vpMgWWkUqCLFrnaZvfZ3ehFewRiTM/mfrrr4xKqBMArwHpDTV/vG
r6VxbuoxAJF9bxsodsYtSE4i1K4wZPYoP002dIahNiEyTwp5ei7zGMoy/fpONT5IZ2MKnKENHGEI
TL+AQlmF8QGoS7VSZgXaeAwD7jGrGdGOPqNflkHIIxPRU9QbqEdxMbdZ4fuwnPWy3aOVkzSV2Qwj
eMRZnBpbHxVgXInsWYx70FonNRdUPAY9UAAtfmeV5PkjhsJmzb19Njcd+mPFoBwCi5cYpQastOkL
Rh6PSEFMQz8FDSvD3zSEyGaQhhzBx64PBWqCk8ZnQuA0s2gNXGAaU25z7c+4T/e3XaLj2dc3Wlgi
v2Rx+6VlBcRFD0tKZRzK0HfGumbMO10hhICAxLARynoQEpQ1pC1rG4Waza0+AKRUQrMlNeuTaAkn
3wOBo8U9kjcL9zA0uwCqu2wAwHV8AYcelhFTghiCQmuVuij0NMbDZR5DTFvZfGo2Zmprmtmb+Iqz
Uz+CksrLvt1e06vNCPorGEQ1y4DYLyDUa3/1umrGdigSR60ufXRXV8c0ZlUqriI1bGD0giS4+HrA
T9M20r4B5ADzKy64hWWLT+AYafYpPypUEXlAn5iRk36lQLuE8FPLKrJcvMVoxHYxgyM9UKa/9AWD
XWjVIDvftyBaCY8y/mBszeuYSdkjv2exN+e0k5NQnhMnLsweRbQH0ZqfG1T+ObgLHEti1Rpy+dpT
URT2bn/DK/QMnAV9GfI03PQq4DPUWe/m0m+7nIOmYVxabVWYhbTPwU3eJ5ydz/J+VFRTKw8qyPXb
sHpBmd6dhRI5eHiU2tyRet7t426vRpKlGZcIyqvTXJuQRYpFnrwPGKHp6hyTn4vqDloU4PkADdp6
rXg5mfQwDdEzAzY3GEwtur+9IFcGMMxHZqYw0Yo+79XrH8ZLzF+OkcsLB1HVbNQgrNsWrjjQAWSB
9BByK0RxPDmu6u8lppUnKNahrJH3Zv2cOMmPYCc7BBYwe8ZDDlZiE2Keux1bwPOq9kgbp9IuIR+K
WvYrQiKEmabSJhgl8E18H97Bou1Il+g02LlAGg+IUqwK+VWI/LKuou4IEk4Dg+FU6twM6hTqGJBB
e2ngnPGpeVHusgvhwUmPqW7xn8W+xQQnwZCmFqsTcUWTSVmnL2qMYqRxmsN6Z8RWpgdepseWoeKP
bt/wjxmmTJL2w+AEJygNjKyC6C6CMGMTun4UP2Q66rTFSyk/NHJqF8Hwf5x913bkOJbtr/Tqd/al
N7Nm5gH0DKMIhfwLl6SU6L3n198NVXVnBBVXrLovtapKmQJIAgcH52xjtP5WKEur4mejku6LhFvL
/pfRbznhxWpXaxidFiJKP/6Os6CqnMKMi6Ih49t6X1jMKozsG7p3OeAiFGmFH+c1fUNSR4oUhvXo
ylvhjeymJH9IX+s99EtXqnzfup5fY1I9QxXIClwaFytSjasymRNsB9rhbaFh3VuTKUMfMvoSyKP2
BLNXuakTOhlsdlYLfstjDLpByNsoxRTlDJB5Fy9ZatMI6SI2nZxvohB84STRi85fecxlXPkaBVaj
SInR9oOJ5GXgggVAURczRhn6TGcagQRNb/wcWL5/PYjWqBD5RwoOfbdvoKqsG4eMh1KOJZFgHx4U
qwJZUSTKkQfjDaTPv92fQQfoYsDFQ7F8HQ/llKEiW78P4y4Bw6QtX39+qu+7VqVkWTwWwgVKCfJi
ffh5JERT++ViM5ganLb3kON+YW6K2+yBCoki794Jtyi1mZDJgda4aMG94q2Eet6qiTR9nvM7BkqX
51NZUjOKMm5DuSwCq7dUj3OogCmtu6+VoL+vFQyDMxlHBHq034jCteBHOTyHoaDOcH1izBDSS0k4
lspgrrzblZHERXoF4wb0xpE1WvG2cGLXt2eX8tYzr/loQwLD8dGRjd6cKLw+hlOFif+zr3e5DhGo
n6fyfRcKYPQiwYMAEvLnr/z2LAmKcQPIwhlLqfVvstBrqrtqWqnbfKtKSTh3zsb46s6fjdGLbcvB
Li6wyvKYu7wZo5LSPStIKT8lCWjvvyZ69C01/xoWIE4K48L14Nuj9QI/R34dW8FrDI9hSNn0QJKo
brClMtTsX1hA31LK5ZD0u589qaAyoRTETWyxR7YmgymCSBzIyOAgKU+hJI0xpiQNCIytA0P4mynU
cvDFvSDv+bIshiq2mEFsHF5OUkMeqvzvRzt8zd+v9RvxUQgGYSqqwBJ3KVYutIxb0rckf6wMDRY2
wofCEPH251W6vLAuHm0JW637gY/jtgwsf7gXgxPAGpPyHq9ZzF7dC2dPtgirgtBXylxiV47yB9uz
JAsPVbZqCELroZfBTEIeCv9pFPggPrgEGUcl7gN+WGTWaDWVnlJ3jNnsCyA5M+cP46Vp3o+ZwZn+
43oovbIrLodfLNFG6LMQQhWZpZ0ibje9htSYw2jNVrj7a64x378dMC+06IcCnIbYujhHUikMQ5A8
Mgunp8WN4Tbzcw/UBa/lpZVl8j3Fx4uFCTbwzRBEoDbVl/svFuSogM4qY1afJQJNYmZASkBnpT/8
AeTKXO4zv+Vem1P4IgakXrklfX9UDI/OCa3+qegKLx5Vnnlsv3pizCARzJnjrAxQIpAg4Dy1ste/
mlqXqwjpPLpQqgQCLUq5i6FEoJnEUEupx9xgRjBQrx0Jh2L495WoAVRCTgMTTjACIbu9LDdwo5zJ
0+xH1jxy7xVfmHx0rApph5IYWDMyXOQ7I4AfsySdZn/Wm2laOaLoo1w+qoYiFcUTwcIePczFRx0Y
SajxYxwfwWsNGB7bP+OGp0PvkpTtCsznewi4HIt+4bMAHk7ylDURxlIBNB7imQjV7eyvkXevPRFY
/ihaIQ6I6ORdjjJEeZlWoxJYbXVsfbAiZ/iPjtBW4p+Y6O/ykYHGQr0IpG6F9oYw4uVgDTtofVN1
IfbexNc7qejjW1EeWUkPwbT4/0iG8S3A7kb1CGIu6FdeDqeGWciFKoIoVXGm6pxDAd5gSwp32lLo
ZLpbk8f5nkzREbHlYKKBRbKs//l1oShJyIYWeNJOpr75QeX+fPxcyfAvh1gETb70I5bvMAQVb0tw
cR4dtGhMztagpA9prNWzfHXExaKX/H4K2xYjylBUciHej6rUbA9WsgtcFn4S8XEt+71yMlw+5GLt
Q9WbjZgeQ/JHisdKQTCKkLFkhwBg+79QOuWxEhb7Gt8NnSiIDCoUc365UuZUGuY4mYG9cinIV3pD
fw2IGgjOH0p7rUt5ZcuhnwanNOBOUWpSF13KvuUboJP40CqUWI81TxFmqI2yeln/ysXHleXy/YiH
7SfM/nACwPYOvuWXTwYQRsFmEl2RRD6y0GhT9cDpIClTbhoYK/JPZaUrHmugyfbvWs//eR//K/go
Dn+8wOZ//xv//V6UUx0F4A5e/uf/7qL3umiKz/a/6V/7zx9b/Kmb8iM/tfXHR7t7LZd/8uIv4vf/
Ob7x2r5e/IeZt1E7HbuPerr9aLq0/RoEM6V/8q/+8B8fX7/lbio//uef70WXt/S3BTir//nnj9xf
//NPEBrPvgP9/X/+cP+a4e/tXusmfE3Tf7hN+pr/ar791Y/XpsVvUfh/4YrHoXyugF4Pt4p//mP4
+PqJzP4LGQokIKnwFQ477Lm8qNsQf0n8F1DSNHwip2BV6FT98x9N0dEfif+SsHjP/94///0KLj7W
74/3DxA6DkWUtw39xYtoxsKlErggUBNUcNC+y2FVgd/JVcEiyTX7rZy6Q7IJjXITgpcKawbwKDtE
AkoHLhvwUoqP+FlErlg8U8ubDE0+EOX0igtIh55Y7ojo8MYHMTmw0iMDZscwPefpa1fvlUfcMqPk
Ia1rUvAWz29K2EBOXp/X5iQfJBSUg9lje5GIQICg0T3oBUWHT2aLIIRmis34+qBuo+A0F66kHrnC
g6uPjLS5m7x4CInPuLJiKoKDn2QTfhXq27oEFx6kRb1Zc/r0wb8C9oSSk2+MGeiiKH/HPrr6UuEK
IIlCe8RSAsBrZUIJG1WioxI4pyYS8+Y0JQOh2r1xYnO4b+Bs8QF0BNeqgJenowmnYfiQ+uexq91I
9aRx12qQ1p3lx0pO9Rw3MyjFZ7txcIbCKfvEQTOA+MMDBz3n2it1YWAJG9+k5bbp9u3gKomRs09i
3dkZ+zb2pr/aR11Ewz++O2qzqFLBpxPdpMuYEStd1mUxF5x66JSLem6ASwqcMalc0QkTIqwdaYsa
57fxFjEqFLopKtADPFE0OiXHzG/qM2idOmOj7umvynd/5Yln4f7bgIvEoCxHdWJSDEjDfQigyIbT
juB1jg4rkCZLSYWUSxx3s2BE5I6D1gCUn/MnvoerBRSkAFln95xsTawRvI81Q5J5W4muNHlw7yXh
cCy1B0VcNatdXun/nDaqCNDDRfNgSXPWmqlX2ZYPTu2wma0YYsKJA4tclPhGDxdfiChXOqvaolVV
RmIwhZWvcQq/jC++v7nfU1hkH53KVUqj4c2NVgozBTOU9BFdTYiTsATkiSrZqLwFSxN9xldstpBD
7/3dCLktPRYIw+h8gTveAAQSaus3SQ0CLeqhEPYGchU1pgaVV1LLmHyhzaQBMEq0z+Lwn0HuIqgt
Dt9v73CxtrVZk5J6koKTeCweJrO/o73ZMCSayXaETaGbMT9Qg+UCL3QVS4vQfJ5mfBt8sdA1FotF
jFE1qExqWqpY/IfQEt9I33wn26K4bWmGUBJ2m/0ljOlXHf2nr7dY9wkDx1S04YMTLxGlNubUisub
2ZB8l5tOE28LIBHwDClEYCXtKtiwAOMkhiA6mWSgXq34W04ltebOEdo1bO9okRXxm1F8LUEx03Pp
NRhN/D8WEtfVXeiig1C6aNiORJgNKK1MD/UNNR84UMmOjGi3vIwu9UzuWt9gH/qcoHwDPLPvQlOj
VAm7CwsdlEOGo8Tr0pof045AZx8cU6BYCmOAzmZv4s8Ej+07d4NmRe3SpsEkEPCHsR47Z+jN4Bi/
R6B9nFoQmYhyajYDcNqH8AOOz0DAsW++nm06czbipyjQmdLoKsJx+kjyt4OARfheiARFM83XtZvp
qPzCQ/lomEkb0est4T3lCQqhE1b7Ox/fQQ14qGweseA5vy8GS6tIdAOkAWSLwtziZFuClwVohoOp
iDss8Zm7r7NNAGIVtPvjxI2Ut6zaUaNvJvJS6VjJbucf4+zAq4QbXYl7SsZDzLsy1HHEt1B5bKaH
3NaizRTrzdwQJfyY5YM8HGbpUZmeVvbO1XyAFqX+jD+LxDWDv5w6sQLd/LJXNkb4RPuV0VZ8H83J
5RLjL9SIFvnrty1Dt9TZLTgtu6j2cyzZGn0nzuZhx+OKELfRh1FXcebjKEcAT7wmQtsaRzNO2BjO
oyth46vD8P/eOWivXE4jnHxZGTnsXNGOeBt3BNGTRGguk6iytJ7QFgQ/2lJ7KDfMLYfYsYEyy1E7
Mp5SkRrovMIcn1K3AJRN+hhFwgygu5P8HaxFHyafB3kzSGZ4O5vsttmqginctiDXyLovEtiAEmUH
CgO1+CpueEe1CtTHCiM4qbc8S2AjDVOE0vz5Y391o3564kVPDCplbKGWeOL5pk913kP1FvJrPWTR
5Ef6gA5kSnqTsSmYJZQMtGvnwFOAQb5jvOGmBerypX4twbMCPGOltras4i8WBYTvLr8GLlBJw2eY
G39sTOYGWISAQBLITXQ/JA1PUO8+xS+ri+DntQic1+WwQtNC/VnEsPJLZybYbU5WYe8Dm9/AERZH
GhZnZfCdUbcbHCkhupZ3SkFyRC5wOIHQVs2eM0vRGowBoT7ScV0XnYm/QT4J0tbke8h+SV8Bk8ce
o9mdeC96zSsy5nYc6QBU0IY8l+u1UT3wsp0YnZPnevCEuKs5w2zV6NjHkxdyFihviqTHNbAx3WZN
aWR5O//2+hdJQFbHdRDTzdAaVUqo2zejSyYNYZQ+lCDgraxFeigv1yIP+RiqA4zb0BJLDFB2z6jQ
uTrFbmfyugIjKR6egaoOBAMOmNRg9r3OwmaGMnNhpoaTgPib9Wbn1fTnfCKLCBhlEK/O6ZOruwi+
xofEE5CeziSE9MBtYiNPntob9rn1DhPKaBqsGyveqL30BXiOfeSb5VZ5Yp5LO9VF1uTtymEM5Rk0
4vuEW+fU0mzip7e2CJ2F0IgtxCeQbXxK2MET4YFCI7JIRoSrGPk8Nzsz6LWJeI8OypqG3rVLxO9X
BQz45WbJlFKuJ/rN8m3tDjvfFQnSQKxRCmxZVezjr90hUNhHmU9CEeebVmmMSnsklSq+TLP1GWjD
NB0gW8ynOtphe2AhIi3tU3Y7h/aUm2F8C++lvNkpvd3oM8HVDjdHGRnOvUzQOUJ7/oWfLPlGJgH+
5+gEEjjBVW0IxaaHQwsH8CUoSLgnbAXJoj1ERpcDoy4dQOFweW1ZIy+dCbfVwkAO1X9WkJp7Uzpg
qE2YR6OwBJEc0oWeBgQ5DA71dNZVgVAv9tnXgd3zbTFxIkj2mxrSNIQ10ACnrRySzqD3zzghw5Z1
xdbQqK4QRHDeO6PwSdEYUg5jxnEkAW/2OzHYQgaAKJSYWaCJM98KrYUfFjAIB200Kz0ucCEzJQuO
PL8x/icTeO1w17V7H/wydmUbX40bFLVFhQ3R214CIJggEiMQ3Gn6C/+rfeEVMKCPIBlXkxrk53Us
y7V8+2zAJdqHGpgFRarhnOiN4fOLeHwqH1FCyAtDKczHrWIXRnt/lGOda3XwBVfi1rVFeT7+4gzl
+q4V8uHrgbH94Pg1QeUGkGuc/BAxv1MgzBmT6SZ+DWfCG0gbFYN/4UF5b3YQTjGqt5/ns8RefQXu
8/kszs2mDFQ0hTEf1OtQD5xJbzFwNYTAZeaFRsgBoNrGLiNDfhHmXUa4Ao+9mlMAL4JeA4hDgPAt
3gcrlnM0Z3l4gohKd5s3YILnOYk6QwHM6ITbF3ua7WIgIzQOYvjWT1YhQnMAyqIBSeCf02wCBijW
MkANWMFNfJUJd+2gOZ/g4gVpXFmiH1mEp8bDQQNjPSsaSfk23XAT2foIXYxRVmRaQz5ci17oUwCj
j74k0AHLbl2BL8eogxKcwvnQmRmYwDKZA9zHShjN6DHQaJzV+6jYYh4c8t1KFwDNAoagdEs9VE0G
jmqavrJarqzei0ktDjuu4+Y07xFSWQ+WI1axw2L1tzg2dCQxtr9f1UZYivrQ9Xkx4uLE4vo4lucI
I7ZG7jJPVM+yJZFbuf3xLwhdXLnOnI+2hPIMnZ+ij4iXPnm0zDXtpDftlipncvpwkt80dxX7eOVM
vBhxsf5TqciiacKIXEe6WS9qpC4hlIBRWNQGY8xBvV49Ga8UPC7GXCzpvGp5Jm4xJnJC9rMCu7Pf
CC8V6MkWBKlPUDB6qg7wV6LZ5M8LSFgbmi6ws7vbBBMCMOkwNMBos57tOUOZIR1piof6OYPwFnuS
n6HUp2uQN8pdTrIn1I4qkj2NevA8nABkl3YT7t2BA/S3WuOIJbWHk6KuyAD36FFfxWFfyfAvXtYi
sx0gmfXHPsw+WZ3GRdwq7rqHNCac0zq08je1pvSQ4V2Nzz+/raWqw3LxL9mHfCKn5SjgbUHcLrXC
ZxDKEx2J9Qvdc73JPaTQewHLevWhaSa2yBMVgPhFCFJTWMRSZwoU2bYT+Cg8+TtkavdU4RO980O2
6tl+rYB5MdKi/qVMdccpfRKe6lRvapRZjJhHHSw3sl3v602qDzUy0hSELFq/NJq/Kzf19Y7PH3VR
AGNlKUvUFI86SATY5wmsEyBq0SjwBSPZanZMcF3HVXZ1K1w5WC6efBFLh3CW5bBLw1MPSk2nVyoq
3aNP/BrNCUgmNu9++ZnD5LARLFohGxg7n4y51DNUlASsOkMT0DQHzxAqhHxqMaClQ17tNU/xoqJ2
gzpRJgIWm/Are3gpRf3tjS1Ccjs1idIW+GSNOQKYm1o4DZ8oEwEuuoefd8DVU/Ds6yy7sIAD5SUE
l0Lcrye9FmEgYqnzHYeGTmeFn4UbxBBbGwt96OlawQkJNyxgEo0xcKLh4Ovjmj3A6owWAVsWlHFI
E8yIAUKKwdXTj9BAgnoF95J/sgIkCGrdZyHT2gUESDDBo8EUrPnndU2Lq9EUQA10/EDWUIGDuYym
4HypnUYDOfuSPCSRDjB4e0pvwlOOGwhjalA/RhO3NOfKrkEd4e81XYY+sYoKklU/SrvOaNxAn8Gc
sdL8dpiNQbP4yRACL+kPqY4n+PlzCvTlfI8rvye8CKYcMwagxtKAphFe5x9qELxAAzSqe5GzKsUU
0FYDS64/qpLeWPAufZAdKCX2bulFANg48DOLEfk+5AT1+InTUZJfl7e4cknGxvw9Sbpxz84oNSv9
QOkxydqAnQXETP1PVJodDhWbMUCvJ5mtwZUGiJSschGuvx9Y9IgQQoAM5GJxtWnJT6OMG7IKea07
KHh45QFCPt1oDBUJXnyDd2dPJUNPBoA3SxR3IvHVL7wyNla+1PXo9HsmixyBG8Y2Ag2KVjdbd9o1
KH53hBNvaiBlhmPaHZR0h5ZnD/GkbpuaY+jlOlquujhBjNUJNX24EcDY6K2Svit9hCYq5w1vFaBt
qV6tEcKuZVEckPr/fm+LjVDCfCiuQnwyKlA2wReiQv6EWrtdWBUPAMyaFOuSnvBnDPw94GIhFwkK
C+DwoB/6PkM23hhs9EP6bj89cy+4y09ADYODiTbl+C7Ddc/AIR3y64JWV26zWKq/p7FYqrCH8Jkg
xXOnBYGpkwE5rcAZBDSf0eIWejRK9JagTkzvKfFLV3L6LO7z6j6SV9xNxesZw++ZLM7xRpq1ghvw
QtjMBKCE18tDZ8/KsUYpjI33vv8pYPMOcIxJysDIoBGvTVtGnyI7UlFh4aEWH9goqaCpdJ8k6Phv
c343ojg+eQIeCYY5bf+sUex5f6epD3wz6Fn12A8oktxokfnz6v+iQX+LU4BgQAIKdnUQmL8MAYM0
B1Ve00sf2GqvUeKJOHDNoaD8JBYirUbK36ayndb2zDtiZNTxYyHfZlDAgoYYepaCCgKux4YFIutq
6ZOurR8mtzwTlVRN2KjD5PrWxjutjf69Hze4jwkk5ghqzSAHikYx6PMt86GeutCMQlNDmcmYTrVd
o7Oo//y6ruap3O/XJS3CVt2kAIEWmBF7nPQEXxPYVmYvwwmAyJAn7A7pS75bG3UJp/1jD56NughR
oTJwXV5h1Naa9IHbReWhkTd+DX45pSvA1gm8BZ6oT9iOsbzh9BLaQPZaC+BaCQs8pf+slSViOm96
cRAY+jkspnbnbZSh9wNlizvU5xUjhXjP+pjXrlHnYy7CT18XbKzSJcCh6pFY7bipUCdE6qxXH5le
8KfA9wLeyEIb9T8qJRqkTyvf/Nq9CExY2DHBKQkQzkXeHKcpw/JpGZ5m1DAbi3vmYIYLH2y8fXpJ
jxineg9gi5I45S017lDuViZwNeafTWCRPyujljeljHcA1iAEVNF+lg3JzqjxAXoia24A13Ots+EW
IUHSgqErhwarzRgVJ/TvZf+U1AeFjYia7pVm171KjdtrbqgXkTdoppiYAuaDrB0W8Luse1I4t+ac
ojJCJ4Alo1+bnHgMwVLo7IqG6D88BaZ8zwgrlfcrk6fSfLRVAp1r4CgXG5Rri7iHIkGKeBbJPYla
KDziHsuhYl0xLylkytps46NBrvQfQr2FqWxloHliNiHKW4PgNOpzCB8Ck8JJ5WkbGKVRlnd855Mc
B92gl4xTa9vcTsuXla9MT+7LYAdwPvg/MEQAQBK8p8tIXKuDHOVhn+IK7NuRQiKP0bsBnQq0zHXV
YR1u7WUtwa2IK5dDLjZX6PNz0yYYsrcCJx5wz/+CtDUm7YzUHriGehCuhNCrX+j8ORcnuexHg9yp
GBQeAbXFezHyzNzowz2nAH80PWf1fkgfIPgscbdjtpMR5pArKw8ae89VyECeIXLd/MrLT6ifJTeB
VQ2+yaZPIn8/8Pei+MqU2541RZjg6dpwt3YmSVfrdKD8w/lbAiQfp+bldwq1Mmu6Gp0lfsd6/jE9
+KhGthYLmEVEALYogl3uqh67SzzUdtLTtON8N36PwShFaQcdp4r4v/y7+BO6dRJk/PedK4ykOfA8
mbYUSUAEs95HmY79lqvGqEf3gVvE9ylSHPC1EpIc+0f50AlE2qsxGXYFWI7KrnR6pz0VcI8fnt7b
N/RzxIGIuFzgn4ZgtxUV/9y0lNpS6PEJG0FlXEFwW9ljSpttjSg+QAwJpecBV80iOgwxQVsGMEe1
sCbVrHRAk+DVsSk+uP4wDNBqFF1IEKPhXBPABjVWR7GfwO+25Uwtd7iyRdJ8h1YwekK940d7/DZ+
0OUY8Pr7QkQlOd7EkRVXJthaRJC9OCvtSXwsWXCPi9cxfcqK7eB/VpCmlqpHdJqh01pvcM8by5oI
43vrb5LeZUQ7UU3Ar+DH1uHXA5BmZ4hchVELTlnZo0LkyB6hcM+AnKlzpR1miY7ZToAsmKDt+1s+
NrUS5Jt8I96wuGqMXhJvxsoufT1vdBUAeif3N/Khh4/jc75RFB2gR/GXEBBJvWOjQxebw/TUoxP8
Kv/CBAI3rmCSCZQPAJa+1bwzmo7wgZZVilvMXgxRZ8V42xaP0RtJbDbRAR+jiPHOTa0hkUaiciek
E+nSQOdEeNv5701/glE7kQOVzKytRK3RvcfleypCyrVB+lNmrrCr552q3vTlezUh3nEPw1MPyFBq
ReJtXVstIBtKPNi9UJCg2gnSUwY468hDGmdEQaq+leTnSf1AGJfwohQdqCc1t0qFTPJ9HN40LQKj
cFPPb3l3aMJfNPtm55JI3YEpUduMSyMdH/x4siXtDu9G4cxBEvRRBbFiPDbdjd/vtPA5FAudol1n
rUNFB0LWEzSdHvzRxqIEGIBUdtronaznltLrxYw7KWr+aHJDNBg+kt700dyrRm2WkR7dKTAPcOrK
nhhH6i3FpL515UhAkpFLLw49HlqwDBqGrHZXzKKuBA6wpcXYkHzYxR5AO6wjRb9GFXdfjkjFrVLd
NzNU7WcgisRX/k3hN3OyH7SjVHUou56SEh1+ITzxG37axsk+USIjUI+B8FrEoSEIJ0F8bCGxw5lN
Z/V40yMAWZk+ZZumfc3HfT6UJBB30XTLNKmh3bGCAjQMvqYJU++qtvrG5IsJ0NxnoVeMDoApLmZM
pR7tpix02JWhVA4vlwk9Q/E9DZCBD7AeQJksyjdtExpViba6JpDKAWKI3SM3j23hl1bgfp1tZC3Q
u8ysQj0bbzgeEA7ZLcBN5N1S+4j9whBv5X0Zb4RDKcG+BXGoKdEXNAageePeLfqIJEi7oxYXZUwI
TQqI3yXHkhqg641vzIAdh1BP1D5EOd522GV8/ytsQMBGlzXAvaZ5C4/z5AX4N5akgAqNnuZ/NMmx
4+87WbX6qMPOwvrHda6SdnXx2lWzXUqHOEI0A9KzMv3bMTZm/0McUZUeCM+9cmpo5f0u1RXUL5nb
XnyUGFyySCO9dP0DwCSxhpawV9SnFihlWA+WpHhTBtL3tLwuRPs6egj9D7k89dlrPeh52pjtmjTi
1zXq8nDHcse5rvJQ0ACteXHoTaxas1M80upeDJSLUWoOR5SWAEcaIyOab8LWFFXg3IxENgaA7iLC
AmIEK2sD+S4nbHnGVAGNy6yyM8XXStEDzQQMMK1sZbxNO2sE/zuHPkBhRMIhE8yiumGmSC8bC4rM
hPsMYLuRbhGsAfMzmJUM9Ys5/P3xaGkOgHkBWfLlmQizln7oxTk8ZSqUOhFdLfTH/NfmE5FGg28M
UYEL4vQE/lVA5gDzhcXHeTmKqvocOtoqbed61UL6PaFFZjNlfaIJBRei+wIdLrSZyl3fASevR68s
8HPi6Ba6CFZURbW5MiCRPpnC5hFLPlbldK5eHyAJBi9ZBZSFr3zorMjGBH1U9aVEb9icVfTbgt5f
/EDXSqOuPJiLAfrAHAGBkWDRe8oAc3B+ziyvfx3c3KCUKaLctjR+kYomEWdVoy9jaFHkwx2ytqoZ
2FRDUoma7DPIo8E66YORn2m6GTsDTGnQnwfqYgpJYEm/fp7R1eootJcBsodmFBU2uFwvGbxn5WJk
6Dsp3QnTQLYDFEBmc5M1a6S1ZqtH2S815cBFuUlNzKozcrS/oS8cmwLvQJQHjC8Z6SpQHrybcbcJ
gty6FAF/7eudzXSJohi6RqpS2UfIlzadbIRAvCq03dylhgppAAN4FhltxAeEtwwiU7GVJzdYWAUq
vJC4Yzw41+oV8sJfLZ5w2xRPf6GX+/3mAEYmxRRAHYKHmdDigpqUysiHUhadogfRE3VUoxxkhC+Z
GzupCfTlSg1SoJtnudvPx1vcR7m5koa2x3gDjAB9Gyg/9HNRQMbmH7RNK5IOIp4dUTObeecMddRb
0KuMkn1TW6NBMpmjcOSJABTpI473Etcug0kfEZtsKo23tgG/SOnfpitTNgdYs7BRXFwJO2A+MiHE
8u+tIrf9AYrfVDC+e/afuZygGYzCN0tRU8O9b+DoKSDExvfP9WAFwy6sbOCnymDH6WJrNoKRWQIe
m3lier0SnD78VQ4Oq2WohqX3ivHzPuGvVT9ATv/P1BeFH4lN824og+j0ANthTLOIAGKDqGfTGdFL
2+2Fwov4Uz/vWJycyb1S7LFBDCpSk0XurO3SBOfCaK9LSK7ObBHx4WIRipmPlzoAHlvPltKYTbOV
R3PsdF+BiJ05AQ2cQHdBjTfwfiseMlfhdpLgcbnNwVY10FEuz00VfoZrGE2enqbLL46Orgy9UMpr
XCJKwrQPxjrlaXip3fok3kepGQI1bA/AViB7gW/Kjjq2hHDYyNFXtyfByQBfjPUZQHXc86FL0ehT
Z/38OYVr/ZbzeS02jg9WPD8XOAoUXlfTD0iooiJs+153Hxo+nKI0Q5t2UX7fwfSofAx6I0qMajCb
yVMBYTMgH1seYPWGGgr6bZmRoT0ak4QlRQilx03Y7fjcqUAw7taqxNei4PnEF/EaVuSdTF1o8EJn
nOjYunA+zQxfOIoxMNEEmiKc5IQCXhsFeGUm+LJGSuSn6jnPPK4KSZ96DLfjgeLDjKHt9fObvVqU
P5ugugBcpkWRlXyCL16ZzQO1lNR2Qu2W6n3fGlxsKp3ZNp7vm92DksKLrDvK4dOICwEySrQQgOiW
jYKxhNgpamNI9R6i4w89qE7gSaPlAZsUbS/N+KGrHadtxsGZaTVMXYuq54+wCFO1JOV5K+Edj5Yq
bxr2ZQIlIj+VBYtCI9C9QD+WOKytHuXtGi4FzIYiIW941ADg3V5ousgBb2mJ+a2/pXKjgyuDoSfv
tOdW2U5reMavlO77HtNEBdKHEkzsFgFAjDVAiCZktDPAv+V+MlXxiJRWVoiKE2DAfUlLQSYRb4q4
JaoxVS6AbVWCRLVxY49Fniq6cu7WJcSmjwmwgWjjawBxl6RjdBUpIlPpc/PCRCsVwqupoSj+njj9
Dmf5mF+gztDWmHj9TnlIIUp6RgMOJ5ZzYTeQnKdEx0IyAUtNczPpdTFBnRWYm1pcCe9XS0kglyoq
XFABEl5WlnuNq0ZGQqWVCvzLOudQos0X9U/cgGs4r11DrrYvzgdcBKA6SNVKSrvwJHRErAFMMmF1
NALYwJgNNNzMrPWGiHQu5WJxKwiHqwAY+pggV0IuA7TsyxevSG2e1zJefFG9qzYDEHDe70NjGsh7
I0I8FmXOBt203KC2BsMa/uwqnOF8+MVZWnRyWIH8iOGBjwbqzOCsqMYF0OSR4M5WCfIC2FQqPj+f
6n6nz4i5rJVP9xEKAqSwcAHn106Eq6n5+aQWuwhnOysWET4IjpzoNYRpIGoTvR7CiglSUCetQZNJ
RxUvfGCt2BFlO3pC9aJqd/xmQHX25yh6NdmFSpMEGwaI+YrL0uaETn058QMq/2iqzFiNkN0bOEfB
TSWG+h6E1RQgBLXcjkSwtJDufhEtMSs2v4FUJoR/Xf5GAwa73eGSj1xwZX7XGiGQ6RAgl00lnb/O
/bOtm8sVG84BPiHkZYUb0VNTJ0jtFIoMjwEPuWF3UNzJ4Ji9IhN0YmhFYogd/wMUVcT0gfw8HWFt
OotO8Mx1QcTKPUX04jDkIWAZGmkJ0ZmHCDXLXLqR5ydgWOuW4J/A9sHSAjVZ/BP/p/tgzBxSMbOJ
KqaR80D1BCIu+hLqQXexLtz9PNcrpf7/y9l59TaObdv6FxFgDq9MynKQ5VAvhO1yiTmImb/+fvTG
PW2rfFv7HmADvdFd3ZQocq255hzjG5yGv9y6izOCif5WOJXzT+sme/ODZspuTq3FjPO7WeTOf0Gb
/HE/+3LFi7UmDTo5ys9cMV3RdtP3uvJAk7D9FZxWY5Lg9FloBH6NqMC3KmaixtOBr1au0t40waOR
4K0x1gamoWR/7UA8VysXW5epKjOMXAdwq12ePpt6mKJyzGdHzXmV+92SEI7FdbLjZz7ev1zn8uxI
zzCyajObFb2ztZtRbbMf5KP0RhpX9xQdMxoQDGyfBMtNjtPklrFj7C2EN5ObLWrDS44h/caPoLTB
eIvkcnOAGRfyC535HNCXtghcnqewRhs6g4cOs/W4dtvODpd4MJCMLvM1AF2vhSaq7s0OjVZPg57j
2FJLJztLn4lIdDvj87G7upj8cHb5epf/msRNVnYWAfl9fvt5CDc80e08nVZTC87rTRPtiFCy8yI6
qordPJ2RdOnu6Ete4mfpnRhpriF8yNpuiDe4V6+8Dj+8ut8+3PzPv6wkYZUTL0pA96eMpnZqTn7c
7+3kzOo+tBb/frmflnkoWFAkMIBoIgPK75cDISPMaGzhXlHvpXYhAm9YJGsMMpn6jtARp815V6Q+
ijq03qJBee+JZ/9ELp3mRv8XTfKNTPLNB/7TVmyyGsg6AU4Yyz4/75evX03Q4rUuPXF6+4TjORSR
nbYQWNJR0RyBV8iKPY+IHmY6YEldcKMx4snsIH07HeO3THPo4Nd03HXWjic8vJW+lPZR51XNi2TY
Gt0/Za6rNR4zlWdx07eeUi5KcZFvmITUkn9azH1AjyxSO2s6WxjuW81RrXu9feh7R0DbOAuAJdUP
UBVttYXiFH66g+VivaR30dnD4dTsxKcK5GYMsdevzhvpMLxPko13R8Adod5XeKTfqf5Fy4VB6GlG
4pwKN8BoPWgOBneyD/vM03dIbRssqYiYttONIdnBsfGzJ/OupQL167XlkuB+wPlbjoum8Ae4YpP1
59+fkJ+0Fd9+kctCYKrFQiS5ix5O62k4DpLFdD+7ClU/XvfL7MpW+lPp+e168+r95QlgutmISsza
NEdAYFC3580rWFLweJH/v1GtfbvaRftb6mNTCia+3dn9D9KIRWsWWkseWlre+yvnVeun11sj340E
FrjpwGK+f7tmNNqpCwLhPhK2CVOTzli05XvBYymvi2KhZgszu7VyDnxunDpRj+/dQViWqygSXJ1p
dLMoBK9QHqIJGIujKgurvjF/yWdfe5a9eeR6Ojb6nc7gcq7X0+pxGpeFuTBgfidLBmi6sEC3C6yF
BNPH3g0z/IYcZ7aRQA21rwyQXNHSrFal8XJWF7Vlc+6MQzqy/knaIlZF/s+Iq9k3toqmz05r+1zj
6yWyojXmEz8DFO13kNjBneUTOpvfKtFiLD3Eh/l5GcYLZh3MOK4JkX6qIuBD/XNfL6oI3cwCTY64
ryFeVIw6oLMThnILA8UEapT37HDNwvETh4dLzjQe/EGUfBdLZ90QwcapUrgvAFa403mnRs6wFTaA
u3UbBVb/eNokd8b9eCtPt/wEieyaz+Gfs0RnX+RO9W718J+I4WjfAXB9s16qpbiOlkxfusMMgqCj
hpF58AJ1lTOsurLVfKqiLquAL19Av2hN5IqIDUUzWfsP6YO0lQ7gg1xjGbO4Nbb4od+xI2dvraMu
RMaeqOJtxYUXRXzPQj7ogh+bh2Il7TrTq2+tXfxEA/9G91mnzZczgammjeVxJ77RO9oyvULyghTe
aByaWT08n2tF70+Nv6+/xyUu2kg1wdQGi0egsEcnVbajdyJtAfwJbck749naxDD7jcDhGB1tT0xF
iR+563CSzQNbxWkW4WCLknfVQPWTPxkK45z+QKit+le+/SScC6uNZeGe96JBijYwEl1KrsWQoHCY
olrexMkkxFg2A8GYFrwKBE5RgAV2ci8TgZPxKifk4GS+HiG2x56Mrzo7vQX672ZWxJRIsa+VST9u
xV8/9cVSpdbqKA2BKNyL0SpMfY2sVn0zepDmfMOJNd+YdqMFFQPUKlKKq+mUP5z5wKDRF+fUh3PY
tC7KdKE9jYWonTL2zugxD71p2JBb8yrZZ9MuLT9KXVW1GaAZdpVTXY5ngFe+kXuj4Gaob0zR4bBl
EGW73Jwa+8qu+HcNiZoLr6zJAkCP6bJl0IiNdk6tPj1E2iYPdh04XU+GCXDaxvPorMhuMHQrD725
5Egce+mi1q7IfX94fb9/hItKcaos5XRSkSvJhpMGa6VyYW2a2SY3F2ZKDmzxKKIBBblVHKFyqJzl
Klfi8Lsj4tcq10Njj72Dz1mt6OnOtvjgEOrzywC2YMDKiKdxoW8Dv7fukacwfjh1CDrnrTFeCx3o
LruNb9R6A5UdUflTz7jiSnX66XH6vkJ908xdnodOgB34Xztr5sxZUyp/pOVS4P3tdnG06LCJN9jY
4/dgQG6+Fadjpy3b8j4ZdupwV4S46QLaScU2wxSu3M1ytcwfyQQQIejoIZ2CXsJu1Dzl+gE4KaHs
HebNYskJJU83+OFpOYnjlWX3h4Lq25f66/DVdYNaSfxuaIFaapwQvA2KOnXV0D8VZUdFZHKlCy2r
P9Yd9E1M9ivwt8ZFFVeeykA4T2fhvsoQbxUl5JzGTfXEBr7I22Q5o1CxaT1Lger03WujfCjvWuso
4q2khraWwuBWHRUtPfSE0y4Rl4OyRRxn9uCKHP0YcFRQ51Py73QEclHexdEr8OBPD3OCPIy2r7S2
IAnLj/XkD5Y3z63oYkM6QnLzHmq8LW3knIs/8MWL0R+JOLGbmuVSuvOy6k40VnENuOMTyHKWF/x3
TsEujVbp6IHCs8suxq/Pad00d+eYOmNpBsuTvFXyGGmXXQYbMXzvtVsBjYkqLJuaBjux4otOX09R
6GbmVp91JAStYHeMF6fSN9CWRKeTneqZnXLqG9Zmfp/qu1R5FYy7ovplVE/C+CYgIzVDg+LmqRPf
JHUlShs5/C0M78q4TU5/8v6jDGSnmUbbqjchL4kQmFjbEMsldmuiHIKu1T8OrWwr1kM/Lkqmjgn0
qYgv1Pln60XrbsPBx+CEDbwobqrGlbPXSLvVsxxwsWWX8UOq7SoacyO+q7AGOvTYx5sEcPpZ+TXX
sp+J6UaLifw20X8RsAbo4P4sbdTgxbReTPOllA/i9JYw+Mw59Eh0OBARmo1s64A2sQH6GXEk5l2n
HJLsTihei/ow0EqHcIm4DvtlvuySRWluldNHjK1UuI/FZzMQ7Gz4k5TrChkS3qH6EJdbCYonW168
afvfVvDblAnNaP4M0bsePxToD/uIcO5f556f70EQn7GxGOr+JL2Z1oOq3jRQVLK3KX1LZT9Ft5Hs
9XSX4069keL3mb43AVBvb3ttkQewFqRjfC0swvhhgAft2CBcWFYIULzUk4wqWZRGXwj3/XryMekv
VetPafpytDe0dRW7ReE3xp380lEMN3PfpO6dk3IQc8dqHxXpdZDAu+tr5EizkpG9q3+pFBZSO2G6
Jyg7IV8LUEnalVZ/UiUy6E1W8ob+V8xssDYFFjyFQTASxHWN6ai+EaB+xXMPceSJPoeOwWnxIW0f
ZPGYK3s9W/GoxA6zGi3acyC12iUzJ3A18aLsPJxmVn6U9K32YFyB+qtz1/z74o0KlaJHlOnZsoVf
dNXPU6kFSTt3kI2V6AwMV5LMPi3PoMc8bWlQop+emHCUxlpD4aU5J307Kr+T0JPDoyU9QO5QLTw8
sp0fT+2tJIBbprUabFrsx9UCe5M2IjafwRta8lghu8+R7lz19/w0lUFMizoKlRMJb59l0pfzqB4W
WquV2TwKSTgfbSTG2EwEEIXMcvdbzvvj08SQ6TOkACxQeZ9yLL4mbfhh15g1vf98jItqSApaoY1j
rKogrleAQV50bQsVZTf3B42VYif1lXHUTzinb1e8ON8Y+lBMpsAX70Mnl12hdUTDrffK0qIfNdsK
rL3kSR+Re03J/JOr5OuVP//5l1s+mvXYC3n8H43UjIIMtP2A+se4gVSHxQBijduEqz7AdWHjPO3g
jl2fOfxgp/r2KS6e3344R10+ccfFdUKnk8MYmhDDjXQ6piX0IDw+ESofDsHVuYQZt5NtNXnhCQhe
rxSb82/715v0z29/2RRrmsA6jTX3Q7+rXykQjsZT8KL/FnZMO7r1f+Cn4xKRekYI2pXX+Npj8Dm9
+vJjRINs9tLAxeejqTZtm9uJ6JHWbR7LfbBJoSjp0f/Kk27SA6T5D63fEi8HKqTyaIkuh+GhJf9j
MY+ZQ79OXOve8kZf9ZHSVvyFAfPVKJmfFJHfLn1x7qny2OrwAjA/ZtomLUi3y5XHKYCL/qLqzwGe
hOheMOnFbrRwH/abbnZ+b6T4l1QvUc+dePkB6JTZZhhqjzZ6qvqyem/Kj0P+kaIrSs5L/lY8/KrO
K0P1J+S1u6TeSSiI1a1MvNhNhPBEsYMd5Zl2oH3474+T9lMt+PXeXvRKFCGVO8vk3nbv2vAkTsv8
oTlUx8nyzzcW8o27GO0d+vDSVvbZM9suurKDfDiX0HHd0ThWJy+H+XdjHMuz3T5TaGR47ionA777
qjD6D9F92Gh/OeOzWZmVHz3lz3SkJumxfM7nTihZ3NmblW+vpeP+vHSwTut0kEmSuGwCWO1QyIFi
nQ5ZvVWAHAt4Z+gHRSN2MNMN623YvbalfUYq3wHKQ3P6n9OzQebzv9/mnzQ1JkQdzoi6Bljp8vDS
WEMQSfNIe5ZXtt1WlO/EZN1Vq5GiX3GlZcayZW4Ro8+xL7G0kxIOi6te3kb6MgF3O0bvdXVkcnJi
n1O81PKEYquJm1B9giIbmtu4WybylcXmMndwbmh9/diXx5NTLUSBWTA7LM72aDpB7qWdU/7uEG3r
9llwlQ5W1QfIZlHhVUy6Rauc7dCgpl3p/olsGbcuvSDU0DYv/v2O/rwU/XNHLwc3spYUtWpwRxs3
0GzJXHUyuuSZAcL4t0X0s+1X/82S8Hk6ulyAP2UQIlRDkd/ze9c2SAiW1ooz41164EOq2tH5N96z
LNgr8rYSV4W4RLtKn9Zakdwt76KTWwOTjb2z6p0zQkfFpSnfScnWlHaW5kmZk+t/ovJPJq1gJBbr
2A3YS/BmwKWLTY5Uy7jxZ6MQGsCMDqL5FrbbyXDPmk8YX5nZIO3Yc9pyU+WeZi7Ynq16NVabetw1
TOYWwmAb+UZo7rXTzsLpMz4pyoNJ80gYZCduz/BebKlAme6l1yZYPxl3za8362L9DIYMK1mKKRCc
SJR7olfUrxWAjNxiz2QwSOcKpTz1MTSEdXy6G9s1UiakUASfy36OPSVcqwW8bTcMl9eanj8+Q0yW
yF+WyCwjUf7ipxTHMe0yzjdM6nN2bMBsXkpsd/8+0hyEHPpAKisdtmsqqh/baV8vfFHACZKZGgqW
k0MSr2imw4T2uptsAMYurywnZApZOQ3+EfSa/0W+43y+/+sJ/vK1L4q5OusqYajwhuvz6jOnTjFY
k19mcf70K73Lnf+N1NH88n0vu8ujNtVpe+b76kdA9e4gI9NwG+HmBtIuz2hj+hDNpIymptPLLnhl
Uh9LNHjpLwslvhP9mXBFFP6VJeSnve/rp7oo6lQpNUeUTdAv/FPkzL1Vw9Puevf8HyTqlXHPz+/C
P7ddnz/Ol+KpKgTytgZu+6z2V2ufu1ATSo9X9o8QgtN25GNEwKvzHv4ZnElchqIXMFnZBM8NhQMN
kZkVeu1RVH46xH69CRfNoEowg1bTQBbUXrAIVLvOYaj0Jyeo6PAXjR/AYKYh1Xspuw6vbKBvIycL
7yNoeKGXe4W26md1+yKsAeThdNIdfC2pgDQe/50fuVff2vnx/Ovx5ciNcnb2qFwy1qNJ0dpOB3BO
UPTZOkbCLU9UR4Kzot30vR2pqCj90VpEnSMLbmWt1O2MKrp6CpuHj//2OS6Gk3ncinohwz2uIUaW
aI2Qj2cfZ8IUXMt0FCaUrGLX6n/1p/ofm8b/fPuL7WeQClkflfF0sKpVP8sT8pqurbRQdSh08THC
/i3ob6W4n+tkQDy0IbCwml4B7hdSGwIkJ1b9ptmOPIMPcr3I56bxQpBXXYCjVjDcwFg1qh813ql5
YE6lhDeDepP1GyteaXMt50QVMPi+XBfZXZXurs0aPlfdv+4rbgt8OgQQoc35/p5YxRSdRrn5hNLU
ZunIIpjQ8xsRk2DFVo0rOh2fLedV2faJbE+qF2cOkt6htAcUaboX9l7gKY3D4mqFG7Sbpnd+7vlT
vxoOTDBggau2Lt3ddoV+C83TczRBxMARsVb1t3SEpjwHUtxNxX7wqvou0x4nkipJpD0vegVrGhDQ
Wbh1bZn8eT/68s0vnqgorRNFUGqgHWvN7z86caaxCV7LuYDpz7MIBFJ0o8O1M/aPA1MDuRphpDi6
tb+sGX1RVGVboh2Q3MYNb2VHeAv9zqGU70JnhlqL1zffv6cmIH2+XPRiD0yFsspMkgEPOcysxJdm
ymWWrzkPPJlAFCgvb0/kezjomGOcdjdXoWo/Lv9fPsDFNqgaea7qQsE68k4ugwvKDYrRp7hm2gku
A/9/325+nEl++cKf6vAv639p5aox6NxlELPxaRGFftbPtWvLCYDXirExeSSozmFFOtPeOKbiavD6
39OraNEm5L0r1Y0Go/ThOjTjJ7PM1x/js3/35bN1baUPQ3gGtJgtsvY+ytx+9EZprWS8Y3gOb7r8
Rp9htyNHEzfEJd6jxKiG9ZA8IycwVdzDh1R5SMyVbNkTE6NfQrxMhJ0puyohwRAgrtKrfuzGfb2h
FxvqOJ1EKVSRR0lwE5Pl8JwEh4Y5joeH+rZmESh8eVVsg/EgZB6VZZjTH0x4ca8tWWjJf9gLLFmc
p4BolTB0fF+zzCI3u6GPMdXG6zE+VIFXGORcuvIutXbJ2Q8JK+ncALSvfswgh2crQaO+HBI767d4
PVbSsj195EHpB5TrEqbj6Tw706n8h4cZYX5SNrm2Yo2euPWqfU6lvcK7Wc6jvFJxtYH+X1r5WY4B
Wa+XSZ+THIrw7kYxbqrozmiW9aJZMgB18yG16+pGkVb6aX9mQO4F2a/wfJunq7A4GMy/Ma2d/AY3
sc3Ki5BX0f1Us63cy5Bi1m4UeejftcaPM4YwNlaPCCjDxKzQDG2dNncARagEohupnDyGo5EdTul2
nPy85ultVnLwVnVrTbox5F1MNi/nFc3nsGNofhEuSN4JxYWZvFokSyCMCLA8bBqCiTB4Pw2ENYS2
eT/lTtg7ob40eCFM6IvxTqKGn4zHmIHwv7+3PxbrMDqgl5syB/hLvbGWqcS6TDWuXfgT2lbDtWax
tfvFwkLZMLqK5fWlK/K3OQteLXfMn8qML5e3LpQZQjjmkWRweXWhEFEBl8mh8zaQ6iA9i+GynE06
G/08MTQ71J3bGDflSxi56Ut2z5x02NaiF5/XI9kdQxc+NuGvGm8pwU6Kp1EUpcTCuO1uehKwFXU+
+hyf1JyEBd/M+DZptCYwPej9s7GPUqgRj424Pmt3wrSwhqUxvbYRkZlwfNS1JexlawUOQoCFX3gq
5ylrAcXuZoIOkN6W2InJVSrvm4RIGrcsXuHbIc3uSl/H2mSRQ7uMtKXCefVqAvaPDfOv9/Ci0pfE
PDOAiAj3mi2vreeyRUhmsa+qz7Me6P8/He+zcfL1gpdL06nOBDVnxIqZ1ZsxgL/R1ToMLcGmBh2L
0LU6/upXvKiazo0EnLTmMZllvN1tXGEe1OFyjCjFbIsn82pz9P9xSVjRKPF5Ny6Pz300RkRk9/OT
qZvOTPxBurhqXdhqy3hzXQVy9YIXJQMxI5VW1oNwP5DWIlDvwkn0LUwhAjlcHkuXfDV3/seazFL+
+ZIXVcLJGPCVBXxJomT84LG+U5a0ePdMnGjDNUdmTdBBnCtLzg96lzmI83+uenlgrqtaGlKFbzoD
9NrybRIQh7rpe3fDOdpWpHeW1ukh1j3xSLLFVKOWxux7SwUB5kgkya+FNj8g4T/AclE7L2d1MtZx
uxmn9RiuQgPRK69qk4Py0FM7ywIkhi9R/afJH2T9AAamjT+qOLQT5bmc//BAJhzJBNFSCO5GLDBk
x+kL1hQADOdqmbHdZCN8+61QEUPy3u6YaLOc9MciXRTpRpzWcXrDXmU8QVQ/IXqb2UX5XQOWCYXZ
+Zgob10zOGeh882gtoUytZP8QcjpDBmtb6UFM0MMLgl7YrMq5q2TBKFXmszidthbE+AJW6XZyF2i
Vqz7Z6lnFnqyjfT2VC+McF1U67zOWe6YJDOfKbdCvwqHnZBs8mjdTL1bs6VFwkODCKLymmlhTGst
3SNwvNIFgAr2d6lgzdpEpP2k9ODx+l4qCHnbWmbEYHz2Jc8DLbn0G5J5oWQpm+p4SgisAciT8dc7
87b4ON3x452hDMuIJyJf1h2cLg2izZPFOGQgickzFT8zfBNHt2x5ImgK0TMmXxBuLOm2HV5jmX1A
v8+FXVbelubS8KdNirx4KSFUyvZC6iSEx2SegtVAvwP2oICjIiHK8BMsca/FXl+UmBVXKpFK9Qc0
08BF/JxP7gBqhnblb1E6hI+a6meKo94Yi2zcGCJK8Rr1CACdZm0Om7La6w1w9Mcw1+HJbE35/pyQ
ddkehPMxw1yfI5XO4fD0ladpbqUeTfFeiH535WuDdTmhmMRo0XlXuwlzB/LitDkb/E28wBJowcvK
TRzlqB2CcNbY00FuRxt42Ylqe6lsgtWoOeINvUfKsAxN4DVDqDkvyv928YsFLY3j0pzEaG4hdCFA
dfNO34mGg7o7Qx8z3HTvaWQb/QbaSr0+C7a1tGSH4b+xDXYjhwfgIF64klaawj86R8cSXV68lA7i
PuLg6Jt3weK0wTmmHiUWAHAm5mzbSD6AAsVEdP3Jz28McJS9dn/C5YCNa1hMMIiYOA03sbVXD80a
0s9wL9+UxS2sl6D2Wsi6j81epebyGeb8bvJF8TBuc086HlPgsNd4fj8dm/iBIOrywkAn+ZS+fTma
RH0gxY2FlHOYi+JVPdf4g93Ka1LtzFdBcnTNhQaLYcQeT6AYaDGTwrWomjWztHJyNEevvBIRHO+a
h0Tt2hP0OWn4+0f85wNenNrHVi1zglc/+xWG6p3Mkly8VawiqPAqxmW1DdQjvxU627J8TLki45F7
KXBOhgcJiXCxwZk788mKs27rhfIS2VUrutPgpnfXxF+wAP965BiHaeSrixpxouC0vy8/wUlLZDkJ
kkNQ+TX5esVjWe1OySpv17K8OEv73MDP8qJXwE84dKuO/oFKkHcz9rOdwHAKNgfeHRf0WXxjrrBC
rQ0Wa92D2zM+KI/028TOzrnTTnWAFZPdlDt1GWyiaaOL+2ryTXMlCbdW8CSAUcqlF0t9ToqHXnw8
pejP9ZdYp8loPDK5c1ORM8DYOfoZ1kyzl/PXEHiWJR1R3niBhbhF7/0ho33erYB2Sf3vs8Cm3N4W
qGyMrQiaR5d90FyLXNt1Z5JPaRAN5sMYMiICUdOY2u0ofEQtmqHeTsE8VUFILZs6IXYSBfVfVx/k
0586eR8D1tDzU9psIvho4VpQV2a/KrWbtD6IINOsdEfWiyysTsVRie8S5UnR5qkYmsr8zwTqorDD
P0q+znrb6lyCUUNIDopNrnYGmVFYFtYjcyXHAJYraL8i8bmD9SRpp6151pcTUrGGQJQhe9bjjXha
ApCWVaJrlhCtgt9qtNBn3dDGUlb810q0U3L30A7rOn/lO1mvieqJ/CkcSs5wdzYP4sGKn4tnVfAZ
2p5Hl/n6LDtCnoT0pu7t+qV/RxNtGTNfq4DBVGFLH2/LkbtmR7En60v9QdvJ7+M7glG60w30O/3I
/0cFRmfWPpnHajgAz7EmNFlrfXgKrBtZnd3KmumQGKKQpoMYn4kQPLnCFkvFMS2GxZ5kuGXvKuJi
rJ5P2UvbbWJt3WODSeLCVhI2d2ud57/78VavVpq26eNtYSwr9FLmIYqOWpehtWLA271m8swhc61j
Jy9Zxn7hlxUMZzy5jbwsJJpK+T6FO2YG7yfVDYdt9pyM+wrePfOG3mkF1JAcDpqbvvolEeWt7QQe
Hr1bSkO/LDGD6XAjAk5YIprCU3ksotEfxAnRoIEb4iMQ/mRI98qWtK0B6FxqzHmJ0oB+ciiWgUSP
uG6cNv5NRppzbrDVcZo/JzcpB3yI5o6VIQxLsTeJAItldqCDNf7Oq/U4EkxopMsyRcsrYB3C8lry
6090Z+jvFjoyzXmkMoI/LqlqNrm+aMlUPy0F2lugkB0Wbd7mEx/U1Qu8qOs6uZH5N6EfHMtqE1Xu
pLnyedEKBB9tIO0H5yc0T7yajop7lKGvvGnOuatO7+zVhuxn7eacv4X6U5PsT/mzFQac6za1OkdC
hBGrCqy95wxdeB08EMX7UJaO+TY3GQzMENtoMr2IjBTjdjR+6cFDktxEfic+a3iHs52M12DsbvPw
j9lNi8TYgXKXxgexWvMpyrTw6vShKlZkoKB4XKmQh9U6owjcqzzZ6fQcaQvIW7K6K+KH3riroJbL
vgVuLAg9DIamukAj2PV3wbCVrEfF2J78vvNx/PfVU2XcWeJmQAzQRLcqy3K+tk6PWXscuk1R/5GM
YZESIVm99WcDaiKhk+1reXqVoNV1SexU3dFqFoF5CONf5xMtG/joY+fKE6A6V45YKB4nDGSTucsU
LGvqus82o3U7Wk9ivhFpfirrPHiLw0V/ujvXqwa17YjCOXhVqjvLejVph0fdUahW08kb4Zye8tsz
kc75eKuqm6LfltlNo7xHyqrs7crcJ9FK118CinglP2IqktrduVsCCq3K9dQylo5vWo764cQoeTMR
TKURvbXMk30ZriPwHxq0z1/qiO++22f0BpQTSKolvyrxyEOr2vkv2h/KeR9UkA9ZtQ7R8KiQb1v4
UgDsjbMB0Ca5JBTyXlR2lgnaZFWb+yI5iPHagGiQ3p+afX5igdbwMiV3FtvEUhAgfnpGT1+gsSXZ
R2sczkkCzfCStBsLDvywTBWEf7QtTi4rghM0m4nqVSAneksLqUHJDP5Y2BToQSeM4uSX0pXCJU/0
NINzKDrwoWOcnwovW/BRqL8k+UloXkBH2GdZA2/gyrD62YCQ+cKfFKAIgxc55t3DBMKjSCS3pqTK
cYtg1YPbSo9N+3WiPdPPZnwTAzG2RBoB8X7qRCSpui0Y21rYZNTeGr+azfiZXQ0snwTIHbFu+QTv
rR7eW+MuIGbZaO2qYGiDWVuunoxuhYMqlDZn4fdo+ui8UDsTxCSskHlmxovY1GilqdajW7lnLHdI
+ZZWtDCU2xgeuXkw+fbtXao5VvjLKO7OZKIps6tQFq8dYv/uic6Vhko6OmpJmcHC90qjllWaTl2Y
HqRDy4QMYy9gXZYiF3LAqzE5MdNtlqJr9dgPJ/bv172ox+RWbUTEkelB3clssl76G/nsYOPJJDOO
/YXzDW3Eq4f2Hyap3697UVlNYog1TI247mL0LLRG+xovF5CXhfBMrUr9B2QxfVFEV0din92i+84P
geFVO21jrpTF6UVI7RinSreVCVSAPWR96HB0GOixkK6v3qe/D6LfP++FNiMkA91s5t8HJ1LrnZbl
DR0VXomRLhWTsSUevittjb/PWt+veNElF+Oxly3txOF2RALNFFx2kAFbEroH3i9pccJUKOL1zxfX
2H8/5Kp9v/TFSUud9CjNFb6srLsqYiZAWoa2CkxvimhuL3A14lUg8Q3FO2q15xjWcuT/L5yJ3z/F
xdn/pBh6kop8ioaKDBs3EdtsQ5z3kH31vlgv45G0GHHcXqv7pfm//P2QwpWhCJjU/Ba2j4vvr7Ri
HwZ6/Mkz3pP7/FB7+UrztWVyLHay6QWrOdqwEv3q9r8YL33qu//t8hdfvEl7UsnLhLXgPXqiOlmf
7uPfJQuB7p3lWziIdlKg3xIPZ+kpKinlg1nhTr3FhnK+bdv3k6x4KmeS4fyiaY8RXYkah0mI4RTl
VxysodaSsrZUp2Wg+UrYuw1RQT241I5Kb6RnDSC3CA6lsB4ZmBfBPkgm8KcArPujaO3HznDys3ui
AQLsmMQjxVHkx0ADBXna4cwRTzv8Xc1wGJt7E3BvL7+MAw3y9l6Z9uYibLGO4HTYNxw5z7sa2VDc
u+YJuLOhrANjI1f7Rt1qcyOmvgt13UnGY1191OUGJKuDEmx8jA2mrewjXXC+l1vqeRwvqfrRlr8b
xvoJOdK/1BJZVBg4krzVepIdFnp9Hxtv53grmgdlvFX0pSgVthw9ad0hyvdFaNmWtq3Cmx4wLtJH
qlufY34vbTjWl9qmwilgsF9TUrKh0xJ0zk+gpkjUiz4qhIb06DJbWAxreQWMHK3dJn1rX6Y7UOuy
W2zJdR55kOlJ+uLNNK3kQ01bjvL/4xy45TJ/jGFn0mSw4zcOBee38K1/x2HT/GlHv2G+KPiJQa65
o6idLcuPMXIGc2S8qOG0D54CPpE12tnv6iUEYN/a1Ab8djA4kAlZZ181F1ayFs2Vodnln3nlsAaX
s+gZe2pxo8bHemQjPztVcEzRabdr7DnF7bBQKd+hqaXLfksMbRzQOUjXnbjsJm9A2vIiHU1sq5vk
xRA8RmnD5LUcWF5D4MOPwECJF0sit7MIlcX+bzli6MooeWrcFNs2hNu8FKhZA9vi31b/WOUts1v5
tODPhMCbdbt7lQmKlomsWJDFnISLvPG1zDWnfRHdR8lWwlKFv+eV8OHzPv0/nJ3XbuPY1q2fiABz
uBVJUdGyLecbwaHMnINIPv356I1/t63SsRobaDS6gUKRIhfXmnPMEfK1lV8bFJZwAw/VosjXfhaR
pr3opBtRdaGKAfvZOAgTtX0fmm9Vvs6CbW3diyUzOoRGRJ9ESzpaNGa5sNKNBSJROYSkue4Q+FHu
yiyRGdVy9Cg/Y86HncJ1f1t9Iv8bU6dCdCzmM+BY6HDxh9hMzf2xXmTJauj3gYj3V0cT+yEcrhph
r1QPSAaLeHkgaKNZFsTk1EupnsOh0Oo5sGDVomaqHElZjZkLxWlMVjCH/CmnIwDV6mcyiPKdOu41
zKdNJ5avayoV3/gUSOFSCBA/WAsFVDpiayjFh5SBY1uk+AVv9INX8WcYbGo4ycqH2aSE+P34+iLp
/tzEAAkReOuKBXRCju3Pgsbq/VYLyibdIyiSU0d0GbdVGonwthbOze6my1bZuGg1N+88Eaa4Psf0
boerpF0Hdtg7gEGkQCp4EQbzJLHTCm3ZRcHEGfesn3d5MnoapVyUWrFO9/VAOt9MmccaeJTHPBwF
fGWPqVvo0CoAmfR0q6HAd35/TBdv4KTuU/K0Go5Rl+7bwR6xSpmXGBNQwM5BjCdT8AE/Q8l06C8R
54L3X6g75ek1/PaaTuq/41CX4jFv0z0Q+WhXSzNY1sjNCSp7muoM9Dli5TTa/GAsOhNGQMG4m05w
VdH9Pf7+LC7ey0lNGIqlqg89S0YBt40W6HJbN+HM07FNsBWJqDRHxCoZ1YjDFzg4qJQFY825h3MO
xMff7+bMJBsVNeYEKpbDBlasJ28mSssik4Ms3QuLbCO8h3xyC2lNitWHuJOxxBqW+XwsZ9Z1+vb7
lc/wS35e+eSd5MGAiKJOufLafyDq2twGwhw5h9bPu6fw1b8NPpqlv26Q9BA6uUyA6gDAkzl4ktxf
ifvCYGvY+EvSqa/khXBNN6XfYorx+22eaR1+3ubJ6xqHUO0ajQc00fS7j+EP0T22tc1eLbKQJmE9
hpuXWF/4gp1ZsN9fy0khPh7yZPSTPJ3046P4EFhb1Wod/z8hhAllkbzBAabyvRFYoTCXR9GjkBDV
1s2JCziqT9Q/grjB2NYclgEdZV7PQ2wVu8OrFdyKR6ZrEyShwmm7NnESlQ4HBkcp3kww6pRN0uGG
7iVxTSrYI3LdMiU0Rm0nKGCRDKIn9rAKwvcRvdW4EPx7TUTnxsErrdrsqnVjVPYBkxPEE1AScxyg
yhr7tWGeWIuHEvN3OMbGXGKzG3eH5raN9wrecS1DhlYjXBjlao5yVbey2aHZ94M4R9iAJ3ra+cz+
7hDywyaqJ3U/kgOV4UxnLhpNsrV8l3MYFpNBPJN1c9mTk0Cjl6OhSVVsED+OwrU4wAqEy5p9THkX
kqNyk53yaUgYPQg73vUsVWK3NzD/TrCuHV/kuHP89jZqV0q8icLbA49L7l674FXOrwKKHUP5U6Uv
UVHbIYnyYXAHI0PDP5R0x8Kr7by/a7qr0CdFgTlJ2np5pyJIZhLZyDMRPykSJfXJJx7lxIhZUZhv
UIweDnOItz6BbsW1YT3m+cz0AUHt9qNGnF4sUkyPDg9Ct8WL/gjlU3SYTYbz4N7YKCRyQtwVX0uS
aifT/bUv7iLxOpU88eDquAEIy9Cc66CfxnGb9baZLWIsG/Pjn5o8T3hKhduGeAhTSut2K7tWA10g
eTCtGyv4DDpHIb2tImTL9OoEX5d4kypTmZNDp5K9KFk14nI01gHtfHs7ji+Mg4xxUfVO9RmKV4O5
sMZFP0As5Uez1RYbX7/1qYTtChsEqV2oCd4V8HuwaaFmUR40cZuyLFMdqyf5WT/iF4tDq+8ezGWU
h7O89UwDYbdXbkY4oGCPnnzYNjihHimd6+bJj247XDSoKyQvV/9QlAaZN+Lry1x1kPcxkJSIpzKz
aUHgg4gn4OmPXz/FhB9SJ2mg4L6HfYQirwxaCrN20r6EnT7x1EloUDDdtEBKXSV18sodQpGVyxJB
ES6tG4Fp8rNwfNCPWzG+7pI7XG6zBU4wZBDBaNduj9ZKsvJZGn8I+qrBBlfaW3wIgwprBlIuwaHl
VsVc3I20WVSuI2lRMJEWG6+y9tG4OyqfIY4HQgTUfYtsbJjodVGNL5yggcc6PjKmYHJnaP5juEKQ
ZGozDcDIjyhSDV0/dsG2GjiKuUcPcii2UkO9RhaXv00PWwNH3NRTs10j301Q+yG7E03vOU3snptr
ZXskBFxHmnCcp1Yy67EsGgbdNiv+wuGNzwGTTOo2wplxyb4HU+uxGMfdbdhLsSeTJWLML+zX07Fx
etR/3zlPAAXBhyVXIXVnv2ZnMB+yuQ/NhlYx3BDHO4EmDPsN9/erfjGu/rqqIpsSIQJfiXQ/68AO
iy4pDELMSMqnI1tgncxa0FgtNClhFafMP9pxycRcOu59ogUaYS5HlIVP7KVB7apsiMSo41gybjkJ
xU8VQ4QNBp6rYn2Ai+XAeqVRJVbFd6Sb4Yn/Uq2VcK/k1y0pnfzAeBYwyFlRx+ez/lM97qPokbZp
ejOFgXnhLPlEjwTVMbWLh9HL3gj9WfVXwuq4ITwPzDKZRw+jYYfYTutQSjF/6su3UEFUXTpZMB8E
5kkODs8WCYHYvU0+q0K7qOWFf5AvVYsT8PD3w9RlBrsKfpnaySs0hdGy0obDr2eVT8euxllS2eGI
cwpZPEbuYnbTu6LKsOXLaI6j7M/F0n66ym93cQKPFEaU15JUpuAPjtZ6CLjiwgU7biEkLEh7IQgm
J2peZWYSrLoC/+oFkv4MPwV8KX2Mb4ZhfURvMBEAO1fMFr8vufOVm/LPUzrBT45NZQnpVCLULlKV
HqDuyPqwfeZlzBUZnVFS6zP7HtAwh4tYXSiMztjSUhj9c339hITY1px9ks71s9ZuIWofR0L1ZGBJ
JpwwTR1TmHWVjSSN7kcjBpbsBkyAUqhKmk1iw/JSk3GGcPvzhk56McEK29GQq/RLTEM419DM/WAp
Bysm0xLOevOGKdJAPrULIJC5hbmOkrVguD5gP/1shQZpPs2uOMcvoXxnyFs/7+2kA8vDsmylksU0
LWcy0pJgo5U4JXUMdoP3OkMA+lhlnkpBJ1yPrlrgnpjYWrrBiwHbDZSeTMDtyrqFRqxVbtBdamSn
G/hltX9xBL5RKrS8l60gp0X0MYTNXRgK6tGRMBN2KCFKBjuIdo9urjoFan91nkHuS+Zky4F3TE6n
wuWm8WxvDcWD9AMZSSWZeD/3VCUfjEwWaBAwGNA5sUGJwIjynQKXMXHguKkqXiistDzyoEwUxb5P
EA46JJBJGFABH7lS8CfNHZjWfrbku5367gtf4dlC/dtNnnQxAFKtjjpl6izjyXWxl64ou6YoYLKZ
puwIfPZwspGY8mAh6rRsnrKrYXR2YdM821Z+f1onfUoyxlqkKkGKmJP6urziBMZJY2vU2Ae5pTQn
5ZNRL4DV5AfmMfPrkMAwG7zcUv4N6bPWvz2Sk97lKCoBXMWYO0GsuCywRig4AImAg2AWwMjGVyl9
lr+mhGZ+EWs4I/H+efmT02M86mmKsCIlNQPgU5MncTemYDETBf0jZ0XbzFQYk6fP4qJ8U3KauAOR
P7+vi/Ov45s72cldWMKYHmRRSPaaj8I819lWmK/iVCBupRkIHZT+zpjjP5ovD8jRsAp9H5o1PjmG
4V5qJ88IxIhLpL9HuqRJjN5O1sYgD6F2GMdkP75L8+aDKZO0Tm2zXVoHTOUOA8AdxNndKLuC7lXa
rtK87i0ulymNv93oTu3oiq1NGeQGg+MCqa4rlm6evCTUOXG11FZTNoJFXb0pEcrKCz3e6s3Vom6v
IsM9ZE6sMLO98OmdUaL//FUn68zMhURtwp75zVZB9vceRPc5ErcMqRKq6tnwDl7pgyJ+khEUU4ut
hiX9FJHgH2QAri6xrdUzO+iPh3zyxgcpG1tLHJJ9BLBNnUcYXQ9TZVOH22Zcq82DGFS2JS8kOdxK
AsyVkZ7B9L26cpuXYW1CLpolSz1cSubGhDPRb33MYEtj17YrtllJWkaZA5CaaTQDVEOgZIbhHSkK
q3nUdrPfF/AZTipP19QJcSHq6O/gr8IQjqOM1xNieqb5d8dpSjs1DaPbvVTl7CKn79zjwwbImLQy
uKSrJ2vUqOoyjKY12lDBcAw6lkqylFvbCVsmVcX8eJyN4ZI5tjhnoG2NK8QCggSkYIuzYnvpfs5M
BzHt/HY/J6tLK8fETBNxmo6loAYchMERgbpCnMIU0e1RI3cx0RBLxgmsfUdaDsru93dwxhjy5z2c
LKlS0JO0VKYltQwXPIQSJ8jOM9TFqAUzBFlDv8GBmtyPRViuOacpREdta2Y27aGUOkwiEOhgvzds
mFSowlYxjoxoaBngbBnb6AqG1RrsRVjU0V3T00BoF75R88xZwFM0NMsiLQLl5klNlqWSFBnm1y/o
LQ9FVsVYhxG/oz+0L/VL0OCQY2trxWET2XFyNeauwNWp2wv9XMme6Y1qLA7aeYbbL/Es2iyPFsYu
vMIvQKGyFm0tcPryTmYbYjJEQwu7UJlL3ZUVPlu5kz3WT8fWZlAxCm6vQ4Ng77KNz+TK3E3dYHdj
MkConEPgHE2sIdpVNNo1+SsMrpRb+LD1XOtd4T5tqeZB72fCp+XPhdiBOSIzJVkV8CNppYgUwOfo
wsM7V+HLskLkLGJriaSNkwpfV5nE83Fib5itQYRtqVsBJ9lVeyXY0O+U/2wEGue4dpV4l4DqM/Nh
Vp9iYLGjSfzLPFl9VTYqpunLU8iuaHOUggFOn8Ekc5LJ3fBwwAOCQ6lop419EDBFCOtLj+BMN//j
Hk6aMMUwyq4PlOkrzJHzpXNGsXNZmg/am+bhJuhCkDnY6qWQmHNFBJlzEu6iKuJbAhB/1p4BFjhC
1qjJHni+MsEpl6CimfZQjqty2gCOICe+28JKXCbdWybC0fVIyHX+hXXxmW74x62cVJhde5CsWtQT
rBm2tatUHKYrud3UdFsWdNve67VVh9+rCUCZMJGbrO8u7oZnv+Nvz+Nkdy5hhlhawU0Q+MIwfZyL
6eKozC1jlXtJvzmYu3ypY1UxO0BUDIuFkc1/3wvPjZB+PIaT/TjrjEOsH7Rkj/k53KFgm6qrDN2I
qMwm22rKSljd2qJBeOZdOtvPHoZTBCH2vLpuaF+98Lfu6JgWQZJPXAV9C0V4CUJoa66wHZyUgdXF
7/7soscYj8xFWFJ0+D8XXzTKVlXo6XT0wk7DCfBlXExmYkAKDjx38Nzd//YLv13z5PFKXVrHosI1
WWIglDNUJ57h4QhDAeVa19Yl27Bp8zjpN/HE/uc3nmwuuVFIWVZCPkmWxVKYoQ35o5LKu5SvcWDG
9dEZH9RHNQUVX0A//H0tndEPsLN9u/jprqJpBEBZcG6sxk6WOenhdb7Ja7DC/I9l63QL8soU3jEE
lQHbO1cIlxRhIU2xPJMx4DRWXb8UqY7ZfdLjHNL5hW7u7NY/YV8W8LFhWsbJ4zHMetQz34SIlWDB
s4EWxfl18DKngS5LKHXt4GwamksBkwcvTe7kfHERADszNJW/38PJU4pTeRyM0KBr2I3zFOpBOo9g
L9q1a73T2g1uhUsXzrTE6irxCnZMOsmpLw/Zz5Zi32/k5BzsfCk4RDU3AivN0vFtXfVOna7goNup
1wfzd30Wah+6+uXkDkvo0ts422l8u4HTkLZGCWOzTLF2y4FXdXxpdSZhayG7icmGWKXqVQFhHnOa
2DaXMTq25gGlFAJLTVqomxxxOWGWVvs/QDbf389pbRUlpc5Y3ZrOxlbyNGrmbpX5Tpp4vbpACGBp
q5gPCdpBG9+naOSAjPEJn4MgHfBwWaXWpVV7buP6/pymGv/bNtk04qjIAas2WUJPeU7wFIFEjBt5
66R31ewII7twx4/fv+YzhnzGj+dwclZnsSrlQcFV4Q5XE0Hoq832d8ri2C3CYNEABBBu1DgNKeJX
xnrcoJgKDJeg2MiWiE0IbGleXcdQIxhBzSceIPjNmG4PjqK+HKl2HBnOQraGlFJ/gOAYyjyscYNf
iLAX/DlaItjQlzcB+dyhq1hoaXVlGs6ftkR1wtirO4At6VB5Jnd96S64PkIUzem919YBz0Orwvpd
Jy3SpxYrmewwqYLVRCUiExJ6nN3AUo77S5u3dvZFf7uzk9Mi0GWj0gLQjeI9Rj/InE2PF363qc11
0a5b5DC9DRN9nMfBTS6OZIK9DuRAdFDMZGUlZlMnkJdXB+U5GvcDBmnpY9I+ESLeOXl53TFR1Jl+
EpIw8smL5UOLeXRCzEd2TeR7+XDI1iGK8uZJ5dWB5ugwoeLmtgy2YmjHycrQXaR7yQuxZP5isrwJ
xJmS3DRf3v4oW+dqBKmIMh+txwzTm85W4oUlrY75zogW6BIz86pbyclLbLhHak2ETDckv+rW9nks
rsxqKUNbTlFbekjNID9ZXtqvReKgsN69pxBGlRktsH3MNQcbtskJVJiAyvYz1DemsWmsO7Nf6cKy
w0ASe2ggVi+Il5IrLorIM7V7lAiwmWKwVtxnvKTaIMKwiAzDeB22lOj4EgPkHSnEkNZVdRlK+96/
y2LAvepBhQRhrGGoHfcYhxA3wersr4PDk1Z8Zm45brL7CLlOuf/9Kzx/Yn1bEicnltmHVJ8hi7V5
IiaH+FLGRXTtxm1KjLktzxtE/GQCsftcuPD0eZ9WEt+/kpNjyoyPflskAJ+yJ4NK23zH19ar+o7v
M58BfquBd+GKl1b/yXk0VmEsSUd+agkv+ung6fQkQz4XXidPngbn3xmvVrhQtJxRurPN/fOAtZN5
S9IelRLDsKlCm1ibiSPAVPXQzwLoNvfR/aXsm3MEHS6oEc2soLE0vvrDb7u5nPR6SBBaumdhtcDq
uVNVThJ4kbVohSufCOF1wKkCH6BbEXSNEzIQkYCegbkjixSKJiHOMbHuUCLdgGD4yHxCzweJUUk8
S9wBxv0LQP78y/nvXX91dt/ueuiPvi6J0/BQmpxhcSDAa1tBwBUCt0kuYZnprEWhcun1XLruCdJR
Q29LCn8ax6Gfk2f93XCfe6FXMdpl9Stu928Csc72qd/e0an1r98cajFVimmuBLGFOSkhlLBmlnjK
RwzbBAb2s68yXl2YkHA/q3cJKeojDOj/6ZuwFMuUAe/+cvNW4ipr6w5WG7MHCDl3IHb71M6n5A1w
H1wdZ5aDnOb3q54b+bFE/7mq/LPgoEYu1WPwf1c94In6gJhK40WjlJznTCRB+2mUD8vRE/Gfw4uu
8DpMDYtbpHZYpz9frBXPH9r/3NJJNdIFhZwoJoM01F9C7eJgX7/0mmdRBWruiNqDLFzE/A7cCClB
PdvZJPMmG8z84qcc4xZE5ZCjirmAnNX+/XGd7aFVEQMOIqYV+tmTjatq/GOcBkxmtAllK5ZTVot+
PV4hcF1MNlfjQzkf1uHbhctO/erpDv3tsqc7l5ZoYpbHXDZZ9jSULlL2nnEQYdCOhUqUiFJY+9rz
pdncV1jW39elFhGBsViSJ0cS+Fma+oevjwOLX9LepXwnj67cL1BNVskuIkercgh8J2nDyT4Izobo
pPZ2CZyTYkkfCjMN0ZhjdQ/NVF9BbYIyHihePeDiHd7q8rXWbnrZS6tVGngwWrSSXY4ouXUI0We4
CeOdntxBqL4omzH+2m5MFZaLSTCfzLhLt05+W9zWlnkIy/i/p0EYfuTgY/HRHbVdjvCaRSbbWEYU
stsel4oBa/9gt38a3YNTb4CqRq4aMZOE30AowEKX5rK/qrpPQo5glSGGKhzp+EkemZel0UJAXFqW
r3TNXlyDQ6r6FZngdtNgUjw8J8mz7O/akVnElV8Yi2O6QoyRKqsYh1qZsuNV2/kP1r6jvP5MDrPj
aAfdU6neIeS4kVsHdQFbdPI4FIxtDphP4N5HfnH0Cq0+VR+IM5ZKdnBHV5EjuaM+H4u1rqHT0z+y
HkOQwEu4Ir7r4yx8QhVnl+oC9Wq7g/UNoXfgj/b9faQ+d0iZsv7V4DNrNd3VauDU0D7Ud5j49ahJ
LQN9iRdznou3xHjKxaoCDsiYIJcYKsTRrlKvRn9hRetuWEndc1uvE+tBRVk+5u3s2P05UO88x8eH
SNVmWfLm+KVrHv8kJiGhDo4qqbAG1EjfJs8uuDNv+lX7VsRXtbZrji6u5R1rEw0YDKrcEZ5HbOuB
xyOPdIzgpWdI9wKVk7JeF23rI/hDEOiFLUL7q+mf1hW+2KrIP9CBT9aV1Ol1HPsqEswVdEUr2RkB
H4T1pAivmv9WoZWrRnbyanHoSEdckvEuItG9EnpiqUAoHMHW26Vf3BwVadY3V9FhrdXXsfZeHR4p
uZ1Dci8aNW5wc7iJxe3APBhplXyICDu5xZUo7ecNphbw60Llfkwe2uhZzJdYH2CLFlx0+rj4a09q
xwyhohXEYkwL3ZFdYPjXmRXOkgxjLG4p7cjguxmbRejPa1QalPv6LYIjOV2xkdevwV3Prg5hduMv
sjmaYhzRt9kwM8Zl3LhHFp1I+3JgVuOPj6XKhmKjhSjblai5rMrKXPfSYuSjYQpSoBhxW7TggcLW
P73j3zdh+fyLtSbPc0kF1D8BFbvcPB4Ph27aMIwnMXGjw7K0xBli4q80eTNaE8OjetizCiTVETMN
wQpW4mDn+8vueF+A6Y+t+WuZ/XM3Jw1kiDVeS3BAvCeNip3WKQ4oT5Tprt783FWmnj0rViqiV0fx
twcMrSEZHd5MDd+h4lU6bKAu0NpePCHPbauKpFiKZmpUvaeT8qwk2yU5Cjwl2Jag2Z5gzvATqd46
O2TeNM5heybucaGPF97P32czT+T7lU+eiKJIjEAbM+aQZHc0ERVl2D4sk9KtssWU7N4G4FvFeCNK
bxB8L54o01I/fSPfr3/y4Zd9kkiKYMT73B3n2lx+bW/AOPYx8oijY0DwdHw7csN9u9Cc35fm343G
yU8/+Qr1qLDK7MBPJ5lvbFa+gZbuRqBzzkC7uwR2mcSGIeIGjm7Wui+nyGrIR8uhu0G1haNrvBDx
EWmepBAxnXxTtW8pSiRpG4e36fio2SOxKFPg2+/3feaT0kBnRRWfF1LhldPFIvaC1fX1AO8I4Sp+
LpYHtbNFkMiEomcXmYX3+p3yAhmYmePN0M1Sa5EelvIi8+JLK/er0v/5/n7ezMn6iSwzHlt5LCbj
8gPlZWoL7xAX18ojGMGz+BF85uDVKDvwxIFAUCc7yMswwC+8zL/BWj6c7w/lZB1JRqz2SdQXe62d
wfmQVxOeFq/CGxglHnDgktgmvECZmP6L5u/vRTxdnC6ZCpfoytOxXV2mRtJUWsHpVS2n4GqcWaTD
GqHTpNrANeZd+KzsYV2QMJVsLw5Rpvr573fwz+Wn3eVb75kMcRSosVLsMWfCMErMXJ8w68FlSD1y
cVh0+G08h/aAT+ZKYbxcNi4t2w2ZTBeW5l/hNF9v4Z87OdntG7knxlyVCma30d2Itq+bla9B4FSb
cYPv2Z7uQ3fSpTjsqyuD7wnd/aWZ4dfy/+1pnKzIoDsGUczUcC9Y26NoY8MqzUVlZQCV4YUtzlVE
Vl6gbkSMjVG85ibc8dFO7kAZtPFKxHxM2Ma3Q742/ZtJvoIAiJWr30qNm4Vemaz96j6j1MbUrequ
hPZaqGx5H5ioqjYG/NO7Qbki8GPjt88lIMRA/dbanbgDudMSx/J3GpiEFdxZEiEkIpkD4mtIkr0t
CLhjfk30s+iaIBTmPShf1McxWmugeYym8LcUPsPDc0g928o9yltki/GsP+66nLjOp3F8FcY7ATLX
NUlav79a5e+DnDVuqoAyiqpzQp18YNRjRF+aejENr/p5tcyeC+2PmK6OV8Of/q2d+PZIQIcEFyRX
t2bCSyd5yhU4AJDsteLmxMfUjw0J7qTLEdYUOfHjhTs89xVC+cAalSA0mB/Kz89APSRhEBXcoYw7
cP3aRbdMS1QGNrcKuUyzVrfJjE/6j6ibq9fKLYRcCOqIHcjzQp4akBH7KkpO90lwCP0h+yYkDfb/
hdW6xgGI9Gqs8RXpllLklZfu/dwn/P3eTz7hmAGCLHbce4DT21xSCFGx4QdT105OnXqFq0jJ/7Qe
eYfDFXLprfmsXdXzqpohQYFrotzgnCR5RwfP1AVi8fHZl+ycUFwT5pzD5PbCeqDn+2vXYTANCmIh
RDUt+bTNZflaWtsk0X64UWZHWzO83r/Vg+DJOoB8b/Fd+cDDJyBHiEiLSprFn9SsxTA3X1Cz4AFD
czPUm+49kzY4E2s6rqz1yhRv+uNalJ4zawfKLkrVvCrvWqIfS0StNcjyddpsUFhQGIv6LK3sQLgx
igVAYN9di8ctNuUZPaN+XMbJNdyaxphV1FQR9zdZWvPniBOYFMwlmdPQCbFDO161iVsgz3CUJ9mm
sdwKWPus4/vmSHbgDMOUx3RBfU5EHP8m4+51yuQGZXaSN/x2RiyZHo0rmMp4VVryrJQ9RZ7KKJ2o
eBZ7i4jFVWgMi3lPg2bNoRAnmKqZ3A9sPMfv77Qpx1j4LFtSKEZStXFlwvzHRePSKswYbQj+mGLp
JGmVs5zCyF+QFh9qzhC7kuz6403DX+bbZkh4xrA6YMIZ4M+kYe712RVLEakVjEqs0EhwutlFxbIj
mlYO8JHXmYjgj4T/PD7nd0Y3L/Pb0v/TRl4bYerlaBg0VusqwgRqyR3A81BwDLrjoRIHyNo79KiN
182UFWoXpX1414OpxUBEL6GG+xRWaHvNdbnLd7gF2/rWJKj3Ac0JZa5CeXWN4RRU4IM9xQvL7dz/
VPRNoW9avDwPg9N3C6JgAh0tmRfI615eYwJkKXvBX8R76Ba3CI1kye6mzMVpQN4wiyIoUsCeaFlc
gX0yEHH029ZY6XwIHMTlTFeXtfhey25FV2ttDGBSF74W+gXHtIUWpy07scs1gxAHK9DCifoFfz19
WAREhpSohkUmzZp761ojnGSNfB8uIC78f5KXAVugyIUu1jyH2hJNLbQUKVgMi/ZR2JTgpLayzLZw
GFGq2aAmuH+tOQInqgNbI1nkc3OYDJnMK/+h8leZnToQ7DCHGW6EOW18EGNGN+OKpTlTxfch3tW7
ymsXpXtcY3FXQMbCuyLbflnKGMu94uLjSTJA9xRRbg0L9dFckxrQzJqtQsDKn5hQYMrFl15ZMyEt
QALVBhRJXXc31icCtwEs0yOk9q68lhf1op8L79pe2BwX5b7wyG4svHx+XIrjvKM1ncdL7BqZd+Fk
jEonWfTNnCkIrxYGFaKHjTAP/iR/ipU8Lz4HFMbBSrk+3MY7gq77F5xStXhpdtxNPj8kG2qliXg6
2RqIw1okQEO1c9T90YYBF+4s2C1CwclXhwdSJm3x+oDF8FW9zNyYXF3uHDSMDwr+1BKrsRs+c+Rz
G4u/rGR2H3pMAgI7WCBfdOTbxCu83quXnFlRvBhJhZVucPp+KcjRnOiyXAjUKtsRxwpBhLMhe21e
JeSks8oLXpobPnVHfgpe8RG/6hclncNaggtwj0HYHjVMvNSd0js471SENu+dEdqqcyvXX/pe98a9
+JPSLUY2C2SmzSbA71otF+QYulZvK9lDfNgk2CebHFFd+Ta5fI+Yom4OTn2PZHwZfdaN16cecn/C
w6jtfJiF0uQ/ibxKx4aAph4junJm3hlcYZjJ1QJWsohvfk4wenpNdsfcypzyPcjWjHPx9Dj6TvHQ
3mGAUOmO/154iSdcCHv7m9pA72WYkiwTpod/wSne0yN5zHOpiSgU8SPpVuK9QrQLE60dbYsKbC5s
OYPVwK1u2w/okm/iwWGIz1e4JQP2wll2prb5eTcnnWA1Jn02+nW052Qaie4ihgffuzsCTM17mM4M
hPvGBZxQ/6gl1iQzNkoloNBB3kZucYDRRfmFHSbz8C4hQc13oFwvW+vCU/s6Un+Wtj/v8wRIp1fH
lSznqSk+6jiHRFx9lSmzcvSO8nyySCb+rncTmk7Wj+KJj5eK66/Z/y93cJocgadL68s9T6oiWcbD
HWePgblD3CJLJH4t3pPGUZ6Nu2Z+NJzR6T7UfslYPuUjx/zVxgEalrC+wdMxcvMnfI6q0pZwRshc
1J8yiBCuJ87wxnHMhqw5iMQvvOr/zyM0JTQJ0zRCP3mEUXk4yG2VR+BReLt9EmyELdtNRx5BcMXY
3u5e2GHsaHXpyf0t6P9a8f+9sHEyRxWS0D+mWhoBtOCAaM7arbQWXNVRbpgVYQFT2YfRGdJL+M7f
RfG0ZP657Ml8MO2UsjjU2VSlxa+TtYG2yVfSovRw8r7KN8rnsKFqaLbCs3z7ez1+Bqf4eWn5Zz0e
qlKfyTKPOtvkr9m1tuHjiTGf3B2ei4V2E922d9afyG0foxt1Hb7/C1+xsyXqtx9/2hEEo5QUI88c
/w0S1W74kEfGPzOIhj722tfjLbsl5SnmO2RKWOWMamQrXKCt6NPv/Pub+ecVnNT2BEKKuUIaBUtu
nJcZVdmaedQxWSkwho5OiiuptBKHxeHV/3ICZKuzrts3AHuEGP21tuzfiYSjXVWUyUYEH+a4Wuef
1q5fZuYL1WTc41e6mH7RccamZNxrLxQ2EjIopPsJE3T8lclSL2hqGq8BMafsLfvH2mSnWvPhhdmc
nR6jt+SlXV9CiM7CbN9X4AkmIPpDPlYZK3DKSyo+Jia1j2fEcHd8Ge7bP+VWBoWPZkSS1rWbKxsB
NTHGRk/dNnjRlvr2SOTIrn/mcWDMIBdetjEc8aJ3sjq9hd/e0gls0BpmMIy40H/JOMUHo7WLa1RL
DLhv5MH2H8TOsTZRSexztFWus41J7uz0Wr6mzomr5hhQTenpJScEwdcIFCFF57MOHArsNrQ5ImQ2
zU+9cUvdxQBKXfyL3KZza82kP5ckwzKIGz152L0/GP6gFeHXr5hy7qXHCYDCl9TNtvWF8+hv7RF7
2qTVsTAjApDUT66W1pJJqiktYLRkzDk2LE/wnsNnbthqnRGbHs7agekk9vyLRNjgr0yvLVRz0cFN
ggj3qfg3iXObcsIl6IQHR4sc8BKC56e132g2rkDquMkBXnESLlycQbLcpsi/tD2f3ay+/5ST168X
//dTxi9QFWk8tit3ze7wYAGu3hpvASPZx2HXf1Kxa7k3tpuIwlv0Zxd2zbNv8NszPcFZ8qPZxWHN
MwWlwCGSOaGrojWKnQiPJM3ThcUQPkAX6+r5ofPwFdXyuRZeH+t1iofu5BTYPf9+S39TgE5e80l5
lBVlYCoZt5Q9QQvr7KNHnqqdrEfwNFvaBu4lRPPsnOb72zg5pQ++fFSEliv28x7+HUUsJkUk/9EU
Y3WCR0vlgplNZb1DfINNWA8eAyS52EoHF28nHG8uLZC/RVE/H8Lp+Y3AuzbkgVuaZnZyh1OpQ8nq
uxFlDt6zJk6+0U73lzktav+hd8+qepUPXphTNlIh1ZhDv40EpU5s+hTHJ2T8d5KwrIanUFiH+VLx
V8bxTiuEWUFn3vZ/Rg0354vJbn9Td05+x0lBoKRlVQ4Sv2O0cPBzeLwxsjYyYvH3BHDC6EC9+3+k
nddu3NqWRb+IAHN4LYbKqlIOL4SCxZwzv74H3Y2+clmwgG7g4uLg4NhkkZt7rzDXmHDykuKEpwW2
fKsl68aSzP2pXvf9J2eIGoud1qB82RqMixyUbvH7iQ44LbjZxHm2g2cQDVsTwvheENcV8mJXSt16
jTxfXWf5thL2OGYUpvfDIl8+8Mv9H4PY/72biw2AUnBjJSl3k25r5v9eZwffCaVw4AkzCbbjMN35
j0tGPf3YA/suTGHoglKaZpqadhmTapEoj5qULEtrcCVANa0bSzhy4nE5To6U7IZgzQTmYlOy9EQJ
ZcLuVKrOv5+AvOwsfz+B/72NyxVuhPlotsHv9yFCvSAd9hLck2YaKbkJu9gzSleGO0wr2V5oHcTt
lp18aMygATcf1i1VIwnq8xpS90+f37cJ45dnZFwsWxgnjd7JPKPGbQ+Uy1TzCT3yoF31pNXIrMdV
9xzKz+Zi9LTsBSng9a0RO5SbC/+Oas//qe3D8fef92YsW/mXvksbJUotCtxTCC8hZjaCmetga0lu
EOwSwUO0kICXyilCFcUOHSME5gL6wvrf7035fuX+571dRLldE2R5DeebR2PEh8Dcm4BvVll5E+ZP
VX7TDXcTlE31xR/P6XRT9mC/PVE4haCwouMySRRTpNET5MubunJMfHyifeoTT17HEcFhBRbCDQkj
vZ+adn/r6Ja9iNkmPCDoehuX4yaN3HdlogkRXGblXfOy617YSbIDt8sGIICrHwYADgVsMDSTF6w7
/hkP6lVb2DNdhZ+pCt8+yS/3c3HQZWBFtCYNlyeJ8J2EH4rBUoWvxZWPT7zNuLOf2XDpfs/uWz/l
pt+FoF8fx8WpF8R53jILFi0EAyKpHDc062bpwQP2RONBPa95/GlI/+9xS96BheqGhWwg8/19+H9Z
xKlU+p2VG9EtMBIK1uTq9Gf2+eBVwi9G7N6F1DGo736mOwwp/GbfoTZPg+1PBjR/O39e3MdFlpTX
I8sBL3CY1c1rTnWN78YWtyp14d+Wo9QcEbZc/fvb+fY0/PrrLyLYqJ/mRVYakZxkr3rjhaO36Oab
9gTcSvXg5KOoiagGwytb3Kgr6n+DTZH+h/v47gj4eh8Xp0+vB0EjtdzHEl3g4BvaSACHwW0H2Prt
SZRvC/MhQKdWmete83LyCVfnFvkGEnHd9JS9q5c2WcfxntHsdt1ou1TYhD+5qH/zltBmIeLEMFVV
TeX3mf5ltehpp7WpqZa/77NHaQu7ySUII6GjVmqDrIZCAmv0h0zjmxCU6xqipIg6i/QvNtNg4FEh
KbS4A2i7GiLb+kN75HgkR8Z8KPX6dcCW/++X8k2t6M+LXmwHslSXU9PwY+Fl5lv0hInlhO+/Y99V
jeG94EYkqtZ6cXVG0iB6P1x/WXx/Hsh/Xv9iP4hzIQwbSf4t9CighOJftg5oI/Qe5HqDOZD7ALEX
1fZ1goJK3v7/Lq9fVKzw/qjFqeDnMw2veQIkN5QEjoLwv3NKGcOX7VA+y06+DtSTlL3+cPW/v4g/
frx+ceCbwFMnM+eNj15XUTn0IB+bzPu4cJTAtHMydCCtncjaKJ/AVghBNGGr/8h1+/YdMIZOcss8
PC4CF2d8EFiT3qBvSfCWkR2dFHddrMuKtLoj/ZivxtfxhdKVsPab878fgfLdtS1F0uF76KinLxva
VQ/GYJyaglRwcKeHwvByYz3N67Hc1DwAERN7JAEU7M/TE+y9Ud61PCkkpswG9esqcrRf8K9oabXJ
2Vc2Fen1ufYMmg+PKDllf1F71r3777u2vrlrJrYZIWXUEMnAXxLhuWlGpWzLW/MIgEEvztawj4Jj
p5WgxikArpo9oHs3X5s22Z1T3yGjCjdV4tDKNPZq7kQYfjrdtBKQXSDLohHypIC1XrWn9JQhh8bO
yXCje0VNbcmMnDY70hb1sQMiF1a3KmhLBdJO9jS+mc9KezUXjn8HdRiSAFVxHJoOhaO/tQwk4OCi
/FIP5huaXTnylGnXJo76WF/PzUrftPdq5NENw2gwe1h8ZXu6wSfpHkxnumtOTefKuGKP9OIes/fg
iRYkXkw/5mvKEr1dbAJ/PM6LTSgx/KIy075cGMZivdLe1c8RFSjjBsi9XioCW9OL4Rw+F+/dUwNI
GPpgfd2yN6EU8NDHLuCjhdvi2zKMjquaCD7yMmbSnv/94r+REuqKJoqmaCLCUOTfv+TL2VD4s974
UY1H23ExSD8AxFkp+3HfvsGFPLIoiWC8Yf+TdvjvKXlTV1XZ1GR4CeivrIvIQRQLiw+I64JedPve
JndahBP4cbljQeb4U8D9/QX5HC0Flz5L+U0Q+/JDc7/TfZrsI+afKO9C7ZDDpaic0Y2SGyB89k+/
8JvMjF/4nwsqFzux3g2y1htcECiM/hS2TwMiugHv432pb6Ni3bE0s7sesY1cHAzajeFhMGhpqCwY
FVNz3d9qySNi1hUm9dM1oVT3aUnVD0HMN5XeP2/zYsvua7GvK4sXIVIbHY7jW40DG3ewlLGalanb
xXqpAQ/wTAjkyW4rhnTQzjOdtaQhkFMdjQo9zeHZzYs1VNSSoOtHldo3TSzuE9WraeGzKBFX/Lmn
R2M5m4HA4yw0KrMr6zS5AjOj1evERj4dVIrnOlMzMSyX5LrrTkmACqSTVymyfBDV/SYYmDZiwCou
mAXw12QDJTPYPhMdHMUehHtMdD6oECnOqFzVwS+BwRN5wQrjgYaiK+7dpthq6irVfkyUv4nn+XGW
snQVFEwKL9WhQ+bHSt6U402lelPttQgy+nVDAdFlxGcFlHW20YMmFmaSy74Ak/jnBfuNtejyTX65
i4t4Vh27IunSdvkm4enis2kcp+DWwGpFGh/QuQc1XDrpqZ/Y1qtdpl/BSyzQB5k+AMmIMRKGPQIo
/1Nmi8zJwkBA8W55QTptYgSlXf6mj8UqqA5Zbthyf+pF1CkFqCoMNW4S69hDsC2TDVZxWg/XnC0w
dZGHYIveWw9NWtl9eZ9Jb0PlNhXJJuZn06+p91JKb220mTkc6voeezXzMdedIX8ax+1C2gEjiTPV
MiNyMODfIAEUgl1TOJgO0p9X3Pl36e5TKG8SRv0yGKbjFqswVT9FQW9r+qOaqq7ZXw0o7oc7/y3y
tNjlFVCfUJAPAHIxVyGjNHzdxTZFLeBGwzIplFXArbct7R0aEMyoeD8W4/4uO+uoidlHMYQVaR5c
FBFwTxIUP8MSq5qPcbuDtCKvp9StbM26U0M8Doa7QNrnBpx0PO2lY9M9abhYWk5q/crUI7glhDc/
RKDysmH8efb9eVMXO7uRN3Eq6KyiZbdjD7GraY1mKb8b1jTc0d7gZgcytnNU6CsYXQmLbumk/BCH
Sf+tZfvzRlSyM0a5TNMgHLtMkucoF+JxTGmr9Pva2CqjF26BeFu3ODw0n6XkBNq+Qw+KvPFgAruG
WZRjYFQxfygiDEupJ9ARMqNtHbjj2TjX4SY8Rp9+tFXkXwwu5gTXSFHF46StcCAzj8Vr27K+0Ct5
XXEVmXbGJhovzis1pdpNIa7UF63eqAaytRARLfJA/Emk6yH9LLhgKLz4E3i/80w3zYQekVi3mrGN
MYSb4UUHWXgzpL+S7j6Zoe0xXmtsxOIhDjtHms0XS3oQijtNOgQlChnxWaq2aXgfpL8MvlyoWEwB
pPBL2196+Kgmn7X0q0ztVv6ALL6u/Z2ZreUsBAvgpk/KOYDjgYtsfBe8ZtOJh1N8+qUt0dET9ukh
rp3uk9FVIsP5tsWzEmi0eZqAPFfbpdqJVhy+M2hJt7s2dTDhqrnS/F3UKgy4PCUSxswrhpoytgan
s8P5zFX9a8LFAAjfdOIdBYK2EqonvwJWa2zF+LFjpCBr2PjVVaGoeNUD9qch2ebPGtzhrjmYDehB
gal63NE/leIYmtAR78X52OMLaV510p1mnkbaQPNZrvd0JpGZdViZ2RWlavY7ho8x1ROtzFMkqkbG
1tyV+NjSbLXr26Qkh1pOvvQKt8quPFqoj7pt4/ibbD3di+PKD+yK2hdKabQu2/kzgO2BKKbcCwyk
oDaqXGZQrmhcp5bT5bZlubpDZ4xKib6FuUnlnKGJ7ozE+1Z4mc4F1nkbOBLEXsGtvHodPCyJyB4T
LFwkxuduFOr/VCvn+qZygnqTa6vqIOmO6MXYwRa0I1wAztMTJwcSpTzGQ2it8wtgbOO5C6bgJN81
4r7f4WBJawjfOUTOrE1Pv8UTBSNO8Ot30dn67K/YHLXP8iF9qJ7o6KQF7wYovg0YTike9IN8hhcC
JGQ1b9SthpfvWF1lTGNcq2+0uAhrUy9ptrXwiNx1em/ex5Hx7ldaQaw8yuS13Tyb2BzlVwHU+ghE
BmFgt16eJD1vNIpxjEfsfKPqG0Q7ueXorZ3BQkAHlfpngqVhb3X35im7M6771biyOC03PKvys3dl
B8uFW5Tg6eqZikyBIykfHVS7/LlubkafOo2DJ4yUrft5QwZGZwwFHY13+Xl808/UbYi9rPZVaw6D
tQqla6usNpaAKmso8UmO8QrEGoC+/oZ7T8OT1b8s/dJ7sdom41Oj2fmbdDVTg01ip5jOTcWULlVe
A109TZPoMcFEjwGQa186VAbGUasWsduzZnpzbJOiyuNW6+7T16J1M6SZ1tVQb8HwR/GLED2igWc0
jqub0moADNq4tOJZVbztVPMa2P/1U4IW7gGtq1Q4CiqsZulvlxOy0u0gOSIqNxm8hY23EY3ucVph
QJrFL1h/rRpJvNN5kmH5Hs4bgBMGRF3BpaYnUlXAPrJ7TRkcQc5UM8viFU/lJ4UkkePacNqHpHHC
G6KxJn9ONcNNTKzcr/UDskDzIJ7qTwkg1rjXHWONUZUX3FGGsjJ34gnjSFGhlgBRP+b7EtVp/QS6
XxLXSnPg05mwfGgA7DXvhmV305m1QgKp3CzSJD5L+va8r9EAj87ModdJmDnhTv+MU24xenp77Mu1
GbwHyhVQSSDmhiuO4ibkBBgRNAghxgoPeXJd5ltRuY2wcbsOjsJrxkgvuzappJjdoHhAbYfDbRU7
OUg7AV/i3p1hK4Do0JiSHt97nqTQoPEHaQ2YHBI/sksIHW6K9oz/tVda3B4DH0UVenaiZdhRkfJo
KSdxXAs5RpXH3nwOIhxVmUOoSYtMP7ErIXU1C3925VGnpDhcmwMERkKbflvFa4uTKMFONmfr7h/k
7EbRrwWR0Olo6NcsMXHYYWIbYdeJ30Hl92ejZyOa35Cm4STJbHnhTLGjgdvhZ5o+FduO4+NWzZlX
htO6wbPInpFVmtGVHp0b9UpiyCEiJC4fcSQgf7RlZXnfOMuvu3HNE1T6j6HfRqEM3KVz9AYj6GOI
zFKa32BHrhqsuErg0GXpis9W98vMCSyZOOo8/qzZoT5byzxhzkvcaWNbZCCmZyCl6vHA1nbFuMsR
xPL3TMCSEO2FXsfDtvax6fFMWvWEOMXItiTYZbOfO4rimzS5Th/FrXIt9AQ/TmF98uIaw427s/7h
93aFaqG2iwHQ7gomOiF/Ee271jHqPbtjGZ1wZ6aYK6l4Vhz5aYNyW+Nwmi7unU88LnN68qO9KWyr
6J1+je9v4vGAg/3Is0Cf2T9grKxbBF7dueqPfOAxfFQA2bDGy3WGZNpNQROWqyF2YGsGkpepDv+5
0HlKdOr6TSWshJyY3DXlq04/aMZdlbzNxa7moWY0zs3rNs/tQLvip/NdpNOiFB0DJh8Yi0VSj6L9
2afVhY1dBWx6sBnenuIHOT638UnLniTxZmz30uyYH+mj/2GqDkgj3qDPH0fNqm0r9cqI7/zidVjQ
a3m/M+rWbjgIhgY3Pu3W0ms8wuSziprGYhS8Pyv9FYyLVQTPo1kP8y4UDzhsJSFOXPlTQAZQzOsZ
K8uUZqDZUhE0Tnp9NtRDH64z9dks9w32FEK/7qWrtt0oOCIkgVetxnA9Kq5A4Gh5SedMzA3Ah07J
P23yEFPYNQKnEfo8iip63tgZm5wWHoMG62oTOX1o45lhC0hGJJ2am06Sqzwk0rkPnmTxKimZZG23
k3AfipCAHVRm7K/8/0wLlXkIwTE6px03RriZw804bAP9CHsTapGj+k6E+Jxqow7oKb5Tx0PFhBDt
+WxVsFtI/k2VXNOQqTCsCaxnCd/oDks3u53Wpum1ws0s3OgsvTS5EoX9PO065PFYzUpsd5Bxyhc1
uOL4WdBYqKX7kMpht13Mc4fkLicrZcSJmhzG3+OQYs68qYE1A/oX/BsJyAY3GQa/zO6TkSStvF9u
l8oZ1rAN9jDCIpPP+Q/scX4qe8pu8UnmNhv4zxWNtGSmloz2uP+wiIuDcmeNayPeF9N7kW+b6UbR
bLVCTLFqmDxoY4oYdiljx9Pbc3+dtoSQ+7rLvHK4rsS30nSbN6m/RtZu5DczrZmaeIJZUkoyObrm
g87GIuNuzuRsEuQuInTCI4SW+o7/WGodnYNyqf9Nb4vcQjuScuVEMPWwUhnqF+9jAdEc0RfcLkgB
8mOSb9RsOwUaO9uvVptsQVKYdhnI3fJ4H8aLCy5cgQPt+TLYTMVu6j9GY8IEnrHEDdeYh1WrN2vW
eDS1TpVDCOk/erwR/XIdVtT02B27wkHsxB9R2G7Vs5HdJMUujtepcYg7wke4qERcjKEm15my0fRD
1X4Kh5SZsaDZT8Z1bRVUpFf4CWYUf6NzGjB94sr9Q5Xi5v6WzY7FfgqIzC9d5EMKe4QiubX5UPfY
Jr0hrjDVwWtVRzdWtPTHYSWLrtbdCQfmMzJ2y9B6MG+K+UZXT4DD1f5h7kq7iXBVuorkhTlQouNH
LNdKntI6Wr/tVUc2SD4GvBbZqLA0Z3OM3YR7JTiyaCkC3sLyBxOpKDsa5T0GCcq4rguPYol4FTcn
y3go+01WbBBJsjImfESakxLzTZWIgjhp/X1RraNqLSIYx1RucoboVJWuj0JPNJ47ZTuP69h00REW
ncf0bKpcgShLuXxmmo4monzUBCbFZuLvCp29clJZNCJjv218BYGQm/azlabZQ//RZmyiOOlm0P3l
5ClIcQNHl7GhMTjye9l8ES3We7n5lOPjv8usyt+ZOrmoQQwg0jRX/1Iwt23LXij+bpRivYOL9Zb+
pF37GF0dlJy0oTtSnXWZAKhmD2N3+AfQqaivKfQIWaQuvgadQSXBadS1rJxa8yEs7xlNFWn4/9BC
U7/pqFsi4BdgTgvQ+1LjI1V1E9WmFN329LSz8qxPJx4N3HSp2ZELI6Pa4AC+KHt817RctcWc1ClC
e0xeLKqr/vvozdjJ2Nq8iEYtnKbo9omMJjH3ppxN8UELvXVM9KLe6NaunbeGdZUZmIphKNORvDrM
l8Slx57Y9B//fhHfidSWn2RpoqRb5l+c5FzN0PJwlVvl1LkA/wUJIpwr4NgEvM8W8CBZyQPD5Dih
7gkvVGdONpAqdY8YKXoOZihwPzzu79rZFvBwtBSqArZLu+hWBaIgNqOcR7c4QwGJKHPcTyidZEg+
oJIlLgWTCockhp5q00nufLq1xennzuk3hRv4xYxhGngTAf+/bN4JUiQrcZFFt4lBWw6jLCwq0vRQ
tJ4fUXpz0vgUtetEOAolM0nGOVc8ZmWo4tjTjzML3/Ql/ryZ5YP6Uq6nLE61UedmltNhMfXhUMdu
uUfcYbcWPuo7CPdqSLE5YF5mhtT1Qx3rt3LqsnykGLQPRYhmTOxfFJyzqOyBFfJauIN831vbuSTD
DM6B8sRYrW0MAfrBdqUQgSGw6kv+VfeQEGRPmGOiBVsT4DJ5BMhDrU+GfscRFt/zFaxzzKqDzdyd
iGxfAnS1sQv6ao/bxFOzka814xDmN6D4fHZ0u9c3Zv8AHUbBYfv3FC5APwbkLJRuK1W/ljATVbV1
Ujki7fT6GCB8cTEgQzBUcx6T5zla5Pz7I/qmXL2UiaFpyZII8fr3SvrycrJCGPrU4uVgvykemc8F
QOjmJYvUiWqHdh2WsJMTDNwCsQ8HGjEXIfkPtyF/t099vY2LNTJyh3mzLNgY2EW3CDyoSIEsWvqO
HJVh4MBoih1QnRMykHdFg+AoU2WCAk3rB4sPhqWQmBkfyLz+/YS+ISwwILXMcFDLl82/KrNjLUpo
34LoVqB6gXOpl5l7g5H6YD/QV6NUi9OII+rnIr8ppZ06PibT7YRg8xNPQ0bIAv+ZAvW/70lfmo6X
C/rrPal/flJF2wwWzmNgOSa3Tbw+t2uneCBWx7nTh6fxrPmv0kdtbHC5LsJjMZ8EBmxbTJ+xDbCr
4Kjnn4HIjLAtjm6uovA9Z7XHsxvYKAiAehFwFkbJSHF6ZZOQJMVnPff0YRcBDDPZVjaycK1SOdKr
rSGcc3O/MJqGe6UhZT4kNQHZvn5FqqC50DWJODRnrM+YNCuUKBmrJcNlNvHfT+WbN0UDkq1XM0RD
Uf7SccZaaM2mZRW3OQObayFgMheDKhQLL1jQMNRnprb/MeLo7AjqPttmHyrznZgpkKGnP7Xhv9n1
/riZSzVnOOdFUWvcTOOfGR+GCaE7M67NC4EhoSk7OviIgu/dWKhptR+NgcylYfDnEvnz+hfNQC2a
syoMjeKWoIPadmrcDMHJbzBT5/sKyuKoFOOtbAouUrOZwdOKj+2+N64F5lmvEpcmD2gun8lMcgly
14ZaQki75MW40dzu6G9X70xcMsb5oFwx4IivTfhqUfdM7svF0nmdfQxIZJekoNpPvZP4jhHsxP6T
ILOsQDFa3nAbPQO3GQCqqkDcy5fuTg+d/HOx7wbVmh0V0iGVVD4XZLTJv/KMfWBCbZFhUk77qmLU
dtwu3CRHWKRh/15M3yqt1GWyXhFVIJiXE5JiMONBRTJwawQlMA+m06WVWCzwvm7Bb1o4xRPMHX9u
b3+zF/Lmvlz5QnGQlQj+k3FZOa4Vk+aOj7F1SrB1q1ZoQO9oPil3kzs2R8u6rhvsZtwp7Rms+hz1
owC4tqqv05SjZMDadP0Td1Vftpa/1tWXu1t0Q18OjDmFiC8GYXkLCK2j0OMfCSurV1zspX49SRs9
vB6iJ3BZGkW8hyHdhtgHbUyi5GjXVTNtg6vsxd8yvL+nLJwMK0W0e94qSpobBumZaQ9XvuK2bDCr
YF275QPjypg1Wef8pU72AWwkPGAQPysa5fKdnF+nFFt8xsGjHKs+JvrtKXRQO3TbguM4YID73yvj
O0WIgleNTi9KW4CPF0Fe3AqZJsdxeYsylxBz3nbMtn0CRIifSUsDwzMemQWDCuh2lTMFjmFhQglo
ngoFbpjNbz4tbiIHMmHYJ7FB8Xk1PFq4x378+06/X0lf7vSiC1zmbZSW8u87xUK4b3eNvGM6P/xI
NrC29haNkxdlcuMMScpqkFbzTtoZO+1X5Vk78pRNeIjEH76rb4TkrO4v93QRi9VRM4bmyD31TyKi
fmBb4LlrBxjEsu2AJVnP65DCcrwT3+dP/4lEY8MDCl+oXUhn44fhwL8d+iDmfL2di4+NpiMCjZLb
ITsW6qXIoN8Ts1fJJhNcPvt2O6ybe/3ZuEF1RlXl1O71Q1+vCuxZxz39ECzFZIfiw1r9QRv7W1J/
+aVpIjmMyHmGQ9LFOmua2R+S5UktMgLPOkxwBO6utduSim/POts3r5nu6djBHKZjHnv1bbVTmKE1
VsO91XsIeGkAUF8rGau+a0abf1fwhXhWT1kYt2H1lL/le9k6yuJDL+6U5ioa7OQwqK56O32M6nGR
PuM5BdCC1MntGBCX7Cp6VnGBHodrWX6tsC5mqLTBMrgdKHGAedkQ0ybv0Dbh9v00lqT9HSUiAmRL
BnliInD7jUT5svcUVmcIWZ8hCEXghK3aXN+ptH2oOObt0Y94W+VWq1CRMdEMgX6vcQqZ6/g1Zu6H
2OZegWdpT9BHenCGXk5X1IM4mR9kKAN4J2u3/QfYcNAltLJwzcPRZEUAGhy0aZfNDzMLk8rUTqNS
SA25IXqa+hZ2/N6iRmH7bwNEzR8ivW+5Wl9+snUhPcr8wZCthJ9Mdk7aPjoJ7k4cfhQcHP8wfVSB
2zDG6vl7up6NTYv2p/3ux1u4iCRGNbbaJkkXzXEigKDHhoEeaeqMb1KMpCXyoaCCRZCpxNhMChZU
nn/acv8WIvzx4q2L9MBoTKOMuoSVTJ/9hdl28rciQsnkQZnXp3VSHhLzgBgXMgq2MFLh4l1H3kLj
Dm/oY3abGbugvfX3kjvJjgTY3Zb3P0nolb+jcu6SUIFJTKbb+Yc/j0ZkC8LcVwUcMBeKwUTPHJEl
S+9jYixzV56aY4ODmnqfJydC6/mRBPPRzL35RnsxKRZQuwDLYmN6S1T6ZiVXhbZl56uPBQXy4Wjp
NkqDyBO8f58S2ncnOqq931BZfeE4X9y2puqpMZUlTAF0E5wP6GyNyStTT1PdBOhquDZfp/v0NKyD
G+kd56fGEabPkK45RWXKCZtOxrj8JtDO4W2xNluHJLoVV8lR3E5ed6AQjS+fETyCx07X2vw6Dpiv
rgUqYxx+UDBNjw4GX1BJFCxsf0oLvj2vF0WkIouiqGMp+ufvs6ohtYoYBecTNGYKM5O4zHDPHIj0
hJyhv4lIg3IopvCr5WalHKQVniN31rgqnmhidjU1SYra2yijlIeR8qq4kz3tflF0/vtNKN8tc4Zx
mB42qWipl9Jd1I5DXXfDEvnBxoRKA1bnV6246r31pjB6q9wbHctD+GxxgaBbsmzQwhqyOraacklX
ypsAfqfX9bDN6seCvtQE0kbZFPpOVdf/vlnSTZ7bn+cTk4PgyDB4E9X/Ee182Y3Dsi70IZj6mxqo
Th64T6G5LaVz1cYsIqA6tFgT6UXNmJ+RkocBv3GRjs0kHfXMyeAEq5T9xQlMb/lZqNdml/BtWE7b
PZb+u0hMV+BnkmeaHcgvo/Vu+LVbn5Xav1PyFxFJWaqiJS730YTV8ZvFiE5k4QLH1TQ4UKkpOUXf
bjT+VIOBmw5+KRMyOzRlbNsbV9dx41ZHlvq5055lksKwUnYjXNrcoLmS3Ejy6DUNYb8MqqmhOK9J
Nn1YajAGG/2E+R8YpcjaZ+2HXNB915/1+TXS7+bgHuPRQr8TwRvM+6k+p4zyjeGb0D8J+q8MwZSF
+Hem3t5bG6C3G0no1tRo8dgc1/2Y27DkEzgUeAF5s7UArJm4MzGeUh8kAa2mcp7SveE/56KTaq9l
E26ZDPQVelkedVijtLXJRWegzUcmczGMpOskjM+QyKxpJzO54CLhKg+Z6JSjbVDr5cyabRWoULom
LyQ6dfT5vW1W9U5/jCtyDUfvdxnVLzW+GfyTjwrG3MrNBse8NvAsfIH8FZKm+KE6Gh6VcEL2TPs1
ErZhBhC9U9+C3oNMk7mFKn3hpK1QXZxFBDlX2RbC61p9G2EymI9Ta9KWO0f0iqUk99TG1XAXal2D
OhoIUsupeA7bFqdP9AOf4RG1N/CS8b6pUADdKzlQH5HSbnHqb8ZXGcNlG3X90X/DKARJg/Y6KzvK
Rhrymm3PV55ezeMq+FjuPrAtfZXLFEVWc+OVlAcmVO6oCBqozO0OMl093peY+vSrHrK2hJ19Smzv
AoIy8Pq9pwoVxJ71C+q00XpSCpWaTouryfv2WniRUUYtUs+duMrXxWN2C/WpvB4/RWfyIaBfdWKI
qGsztAgRkbjaJSbwtmHuO9lxB3+lbjpABeZj+zq6SDGK0K2Fq0l3xR6BPkojQE/FOTec8QF6dkuj
oXqjQfc6Tm5K1fmWIeLsl8SlT/0p/Vic0/qVflIMwJDpoc02KeO0DFiReXfM26U4kW4Y3+Qfu/gm
8N9n9bqD0Vt0m2UGeR8meyjQ6MFGJjGm+9zytINVu/TUcmxieaflnp8iVJ9xilcbIRjOP47xmj+0
C3Spv0l75NF2nDo9gmOG7NA1+sDPfkPA2ntJKMkny6UJrLP+7eqjOtFxuEfaH4UMAtjMBfSv4qq/
50lpmDu61CV1EwLfymA8B16BsCrmfYiUBbA7PlHFkauRF7uJ75FdMvltMv+p05RwJOkoohlGSTNT
uWDmDpB7uhEbR8xspfUw+KOjjIaixWUW4B3mb/2anjJiNdFfET5kwOBoc0CplTmzk6cRU9CX4AxK
4b67DTMoVVFDSESCx40Edyx+Cmggn1EqrOPaVsy9FG18wfbjG5GdwXikMDZrDi9ctzZVv+MLDPxt
jK0CKq6sZTLUq4PFU71O18zcmALRngO2BCs6RI6osxj90mDqmTvuPuMrQ4dPZW/FMhFV8JduTR2m
OgH9xKlkNvZJu0k6lEa2gFMSwIffXGUdd+Cl4b6LWYaQqvm+EwdtkfrOX2fA7UsOTBtXDh43GaJm
7SMNn3SyuEp9oMlQPgvhcS7JBYSrwlz+eq6Mi07BmNqZLjcg9yTz8pGvRThKCB8Dd3q3VG8Y9rSP
5rJFIPJUdr+CBJdq7M9HwOhppsPlj7Y9/yxgdaooxqpXT4tEZrRg2dBi988hTeTOWtB+sXbK06OM
hAexsc9o2oT0mcElaAkyDjrBtu89Wdrq4ypyE8bnhMKBVB8z6Ng91zQYQ3LglnzmuhffxPhhAI4R
0/LSboJrbYGcL2Z8PCDL5tCjVUJbC1G0TDsbjjcYekhn0x4thbbtYb2Hz6Pwi25qCnNGpHwOsL5y
FfUxRc7uszeFyCyq+xDigIDBb4TI8Fc4bOPgduFzoqJWXkPxqSs2k3WXTrs8jlEmXEWst6XZK/i/
ht4zKgxCJXrv0YNZ3ZqMinUPZQeOMLHpz4PnQ2AJt25Krhs64Rp/ybord2m8N/RDS//03yHBNzUz
SGKUyYmyFEpElxMoY9WHehzpPXMSszdgp7SKb6M1QrZlA4TV8khu8KOl4BL7X4YhXy+6hLdfwpCy
rjW/N7X+ZnEs1u0U7yF/07u6t1iejT9pkf8OlvmJi42gCChcVS4bqpE65nUtRcONRhLZg9Xt1iOc
bsQfi0vgMi/xY/61pA1//cAvl7yo4lSl2kVyngw34bZ7UA6LONWwjXX7imwXxN+P1/survv6Ey/i
5dQcM1PN+IkLDoEoR92ZOgknNa3xls0S7WzvhtIJ3Zf9k/mgtKSz//qtF+UYU5uRnAT8VnGXn5V9
u1mGUuTDz1XWbxpff77Ii6ynEJO2j+VwuJkWW8FVskvYMfQVqk5KUWG/K71+Q4z2m+fP3hm6HXmt
++8P5nc/+K+fy7iWhfCfAPtyEiZvZrM2ur6/ydGFEBRyvANE5rF3EbO8yBtOeXxK1U2vnSCY1rG3
DL+WoVcEu76k3e6oTqOsFsFxyh6DR5qL7EQ7GxpUtycCvBqn3MguID5RrgA3sG6WUAEtIxObCPq8
+Vx8/hdp57XbOLd12SciwBxuRYpUsmRLzjeEy2Uz5yCST9+DPo0+VbK7hP774gAn4TPFsPfaa805
Zu/gdVeJL3hJblnmZ9bkv3/lD+g1HT+MrjNhxI74rWEaZoWeVSgpMaOk91jLhxbGa+WZBMxT0zwm
7wIpOO41m5j603djAppD/IBM45t9s6nGVOtlaf6z43Jq1126gid9Jky6WKEYOzB1DYnCpohCMS05
gmIjXIh6x8cDjvQHD2IAin/R5zPoBi3xZA+PITpANgx1LTJyWxIczWk2WWfv7QdUguoXdXsLA/fK
/Hp+FS/fkj9/yMUK18SlUkT+eD6qXrHPIeArXrmf0aP/fk7KT8Y65c8/dNFxjLQsEyOilY6FvyTw
Vrztac9Oh4ZzaCpiRaEkT2Eyas9F92ZONz4mn8I/NcKTJOPVVz8Gesh+eRuUH5HyghpfIRuwOBOj
HS1hYnkt80I5RdlZ3wUCrSNu9IChpo+IUEnWfncsWrS65nNnwduuc0/AmZPhSECW5bUVteHwZPmb
kfpOQ8V91udhMOSf2QrWtOukyw7nJkVy1y9GgXylxuC030Gozfk6mNgUpJ8DWQiG0ZOIwOnoAwrK
R1Z+aA0qd+nWehblfNGTagif0D7Lnh88VwWScq5z5MBSo8OUSfqRaIOazSNMNWD/aPKCBFssfmTt
BhX6lC8x0MkEFBONTCXtiOq6Lo+m+C7UE8pYc1EPa5NzphXcEy8Y1S8EFQnpJg+fcTAVCb1ICluK
qHx8yGIUdZxIs41VeHr7zDFTWYb8A5xUuRtRTDSzrwAkrlkxZHAAkRoeOstix8vJFAVRepJ43YP8
qZywGVD6z9ConqSSqd0Zwk4wbYPFgD7teFs+so70v5QtzgwooKVjLQnxmmZpd/ACi/dDRSwtLkpU
c/yBdhNj6hWdxPx1lh+rxM2AdhqOVCBoZXeKZsF/FTp6h7BwFp2nFXuHeCdGr1ZznEPWjXUFDL92
e/6HqoX7hxaS/14QQAkXyAv8p0HAX1m8tAj4i33GpELCg/NC3Z/QnMqXnYnTxU5hD0QP+PA7fMrt
c2AyG3qtwrdgfMqJjkwo8qQFUk/GjKm/VxpXkrwxOZrDNo4ofGeRqQztVjgJtANk2Zkd3OMS1s64
TcVlXO51hQfR/EpiYoJRJJprMzjmeH6M4qOX7noST3n9OXc12pJpAKIniVNKOCDevMn5g5Ing7rP
Nmrg+fEuIaGz4cgrAGgOj/wtJuOiv6nB1Ahu2R7D/oG8RI6m/QOMNv7ho0mkq1tG9zVa0/woqYfO
2OF9ix4K5TNc6boXceuDXUA7fiGWHBOp72SKWdwWm3DY+MWV/Ur6cUmVSaZXJRh3DNr/rrVC2a/j
NDbPRwm1dOOqtQsw6lVmwdTmEoj3GXrc1ZX8x7rSpDE2SzDojRnzZf1R4oW5JKW61vXH5LG+z1bQ
fWwOiJs5iZuuoY2V5MoP/Zruflty//iLF0uuYlZRHmdszMyE9NodsSPRGl009rSyjPtagZGFlmyh
tdsRzXR/H8YMUzp4JeEWLEi5qU6xJ50Q+8XoKsEOd6yLy98Yt9DQG7JbcdnndfXr3wu4+lPlZuqa
KEsmBSot6L/vUy0MQa723CcfPVcFLWaXYIbb1C8jI/fEa8glxNaY3gFLaxjoIPmuwk2nnvRkazKv
jPlqOQkTd2aTaIFDOPEfSzDnvK8LVinOlsNwIyMXSG8T4WVg3lKOL4X6Fp5fguZp1G762NM0tA7P
afIuqU9XhyHz/vP9qfz3912MAZCBG6OV8FRmSktL2GCA7AB5qD1DwiYoMUgNLWc4/Pu2/ly//HFb
L16/aYzhJM2vH9LSd1nbluvcRXfPaw/bALWWO8JuY85G+/rff1n/qRw2DYzS85mD2uniezO0savD
lL8c6ytr2Kv59kwqtwPUH8Xlokv2FSh2bc9OFE67sl6mZJ7d+tNzMryQ9ZQ1LpIJW0M+8SWAwW2I
/jv66Ka7UPBgkI4e0cHE5Ngol81uIdLzXzftaghcFew38Y00vZsXleQzWogtht+cbIvodwz6BdGG
1xiuf6zDm5bP3zEc9RoB5QdBD4XjHz//4jQwZlGrpz3PO5vAm697R7URDUZujkz4ELGdZcJaUG8Q
1tj0eOVgi94KDn3ETuSa1xa/H0bFf1/NxYlhSps4bHOuJmFBaFx8y/BHFZcdxqYrwWHXTzwl2M42
+1Elbwc+RrWmVVRatvQgIf7HWiCu6U4SjnqVnfUTo+DPe2VeDApFPT3n54irM18TOl3L9rYg0g/1
7e85EGfO/5ns4HcurmIkFgfQgoduCwHkHVzH44ynqK5Ukz8v2oSBzOrc2dZ8sRhJlZ+3gc8FAUAg
1aUmdjKAYohtHzLGuV8wHfji4//7k/lhRsxT+uPPXqwRSuwHVjQw1WHSE41LLL74YaNH6Xe3PD9W
rVtmu1pfniUEsL/FbF8CxdiWtKQMVzYdg545Bqk58mvR3zZ3xWv/q3zyV8Zd+RY2i5iOKkUYCGNG
ZQwSSKN61z5Thcbe2lJfkLHqGETVXZeXX83xR3plVukWOAsZO8UMka4sENr8BXxbEU2gicY8Esfy
//eKrwzKZGTp0B8NWr/Fni0LS+PDaGwl0nrJ2nMoyPRhI8t00tXXxA7l2YSCcJ7WbEqSzUg3OLdF
8gPKI5ljfrLP+1tjeleAKZxLwSNq3A5oIRKlvk2xXTlKkZJ88UAwlxWs04y+I+Z0v/8s0w6nwwp3
rQeDXPIfw/EMNB+qtkGWIyGKk/TMRkiDxFw6+dWU5J+OSJYIb5cBrCR+m/FFaW1N2sQsCkuLlNqi
PTlEeaqksNqAFM070zm7muYasqcxLYPryQpxrXHygzNAVzjJo0TnfhI/enF8SrtOO6fNNG9P1kFx
lV0r2+qb8Mu8m5fhxquZT+l2c16aa5LBvOJ3MLhGsZXp5RA3gNW2IMoCJzdSJglrrVNcHTD+1Cuz
gP0R6wyBAw3F369LjPWulvDgsZMBUeXmFOWuib1c2PrFzlLeBmHbnW9SNV2oGI9XDKmXYoQfYBkO
DlOa2pv6ZcH0JEJdH2zIahSZ0cyWPEeTXOn3vz9lHtz3t1tl4VBBiBu6ocoXNxQaphkk5jQc/Qci
l1BYsfFFqy7bDO097nBJ3em4Z0fYRZxblyJFvKgWnlh+nokDVnsS0ExOAfxrlF7LFs+kq9qiusAp
2zKtOOjJPiAD5HynFJuJTkR0MAE0mXeFuUuwLeLXxamlMZyWshN1vfExIxipqLD34frT0dKsUoog
2Bi6uECbFgVOKKCESJckgRD/amOyoAXvE1ZVrqWMiZSy5LwroI9QiOAZF2frrmBc5uW+naz/k7RH
sIdpS9ZipJV5XiVP1hlfT4BBDmVZtqtwbIfBvVJ9clrR2vdmkDBWlitV/2TG5tcvoXZn0fkkN4Xg
5Va8goH7qV+lihZ4Cl0k50m7JO905lD4vqDMIJw52PuFuOfSqZ+CV4OIHmk3a1Pugc88FbhM7O4Q
LoVb3/Zfp2E7cUbZo683R49oDIXDCikNafpcckQd60NirovAy6CPf4JI71fjGm4KrnNWXMN8pNOd
Dt55fBf7D0tyo25v9Xe18JmTaUBj/Urx/wN3TlfpVUmiKkpEgV62saVyHBornH+lYeveUN+XioPv
EVd1I6yb4jDRrMDc5Wokn1OMYYTrH8vz5srb/0Mx/9dVXBxBsvN5kttWnhEujIAH8mfcFPXLBqdY
GK1pTKGAXyAKKe1BOZ27/f/3bbj4+uTOxwjVcwHiZkw3GZ+/TkSnmE9Mzg8jcNrUxYivMiJesmzx
OIPsrnq6chd+WNj/uguXzW9Z1axc4SLUOWWxppYZGB7akraKtVW0jKtTn2wEeWP6nmY64WbwP2sN
J8A1PfBP9RUiB1KX0S7Khnl5tpLykphFQZpffaI/zslq6L1coeLmkfgYqAN1mWsbpJTMhxiYvkQv
vY4nAaV7Qc0a733aQyU1torNFJiy3iz+fad+Kpb/usCLwkft83Ya5gsc3FZmpmuDLQ+4PNuiEG3i
fVoPi7xzURoFvY0bySGaTCve1NBg9PtiOXW8nE5XrumnBfzPm3ZxcupKpdGKnKdHzAyxAvTWbYSf
IZPrHeYt9In3VevJEpimO4h0yaLvV8r0XLR7JX40wytCpy8Q2UWx9NcduviiaintCK7jDk0HchyC
CDe6DUIogxAe2GIF+YVKWYgPE/w6YhMWJuVNMYd56RT0BNTNKS91fxvyDA1ss6gez2JK3zJZRckt
dib9THgs1AoSVfTzvdxB/dc8+IBY3EEm0Dnls3nWn5k+pxbuT08gmOCu/sDbaGEaD39nLeoTXOTY
vleM6QiIjtmJzh9yfI+lkwjo3EN1UH8gxe/7ZbUV99rauh2feJABYUjJbUYEW8wn6ct2JB4VeWty
NfPvem0bfdWRy2bOh5LmpIjPgv9YIA8NTn7Hu+mBibn9nzx8RSGpnM+FmKGL9cMPCjA00den26Na
wOs9uWG3Gme+Sna+j4pjnz4byqsMNSb0In0NDSqF1JX2NGn722vK9Z8OJIxZ/supu3gZh74LBCEG
O9YsfSQaD33jMTq1kAqqLoPw7jatj9cHTV9Fyp9vHad2jrAIiWfhKhPDizP8aIptEXcAfhvzZNGq
pkJ/bDvq0CNzY3LkCTEX55lDjfsa5dSrruyQtHSTi9wA7PKEJs7DsbjCYPvvB/TtqHR5ZRfHaz8f
RgOjILY4ynIk2GeqYgq/JSnXpDE37TslNIp2uP/SEwQcqTl1xTEsZsI21xt8yLfnl+SmuCFHr/og
PKp6kNf4ivAMfaK/J2A9fmx2hJuQUabjDQi3YemhLMgOJRkdOOYTyA8k0TvJAWuZ2MDbfRTLZY0l
pnVAOf37134LEPj6tZh2TU6HIlDhi9rX6hNpyhoQv1q97HSHU0rdLJnhwnu3Hixxfxb2vQmIBXg3
+RYMMii/yGmDs/OWkj1WdTfkili0mkS3Z7RhPoN2wpzyikYjaW6YWTpqfR9bdowS13i5Vrprl0vp
fPlYSznm6aCw5MuTnjmqMNaaGqMeJR8AIJW4ulWaurGyQ6lZtxuKRlPHl3Ljk3hm4Gz3mN5QJZOE
KN03ICCWpbmIPlRl0XQ3db73yZer3aLzSo4g9RrgCzIVQmAUG7Ir+W2GsPR5XZGXg3QJjobHOMGN
b+b8v980l7ER//sBff2Cyw/lj1/4dQf+6PLmZdxWsYCfl5N7ie5S2PnqVk2Xgr7itxUIRbTnEekQ
CLDWGyRYbXaM3D1HVbIYCxpSCzqBvQUAZUmKob88lzdlvNJSbwzetZwi4TUyD0F+GDpXWw5zDITD
rGegQH8SkdkSdyWs+E9jgaNtQatWyq9sQN/swV/PUOKcoyKQsPSvwvOPXzj5WqLWZ3yoEYMLHyHf
V0t5WCECznBaiVvwQu/zoStze7wQpSsAsROZSV+51d/6+JcXcvnlN4ZepDkxNfNodO4P0c627IYo
vdZmHMP3d03CffVPXnx+paIHkjn/SdWLmgVNEQ820CbCA430aOnvr53G5bky/PY6/fdmfz2MP252
mydNWGoFvs3VMLr65owliZMK6r63aYXR1Zk94vknXiM6YmdXsWPSF8sbYAMGbKDC1q/4Ob6ODf+6
oIuGmDr54lTEs8eVQjalxQpCD7ZGZxuM/msHvnWqLKxfWsvSM3eW83aftQeMuDH10wj7EHm2y1yv
ehfdgcnQQnmwZFeuNo3uoT/s2kXQXntR5j36X9cs/90wEK1cVsSIp0bVu65voW+D8+rt4XP2iude
fTMT0P+9Dvz8phCrblHbg32+NK+n7RSaHNpDyNM0USJnfGDowi49OtaHQdl6PQfh8qj19Tn88Rcv
fmWdwfIM4zJEAe97qt2essAlZ6f9HRh2zU4gHixEf9CvH8cb6QmBKrKzOWizv1Fp7aFEzJAHVBj5
r506/gNo+PYAaJ/KlFAowi9P3JEg5F1YdiERT0jxQwBihjN6TGM1usm31Uo7lDtKik4iiZOL6UzH
V+5K5u3i09AuR1ymgBGMY2SROFbbFYwe+q7ymv09oluZOefwhr5KgjB0eigBGyqekQEYhIFCkHG5
BeOXkMyG+EHdpf6v6mh+1F9ELXlLmHNNUi6nnxfONOtqZnbZs0BRfNVS5Kzkj5OzuxyN45Btat1l
PxnSDQyGHD0nSoCMTlf3oKQOwC/xuVpPj8NNlRyMEH1FuvWRNCI/HqV39XyrGbcqVh3Dq3K3m7b1
+HbmIoPbtH1sTbAjB91cmc3KJDbW9+TVNSXJt8be1/uBQUIE6aqTtXVRyYotrewSYfgpNT2FXQXP
zWcsc8sIV16ItR3vkCutDVdbzS0+0nKYRj3BrMIEod43z8LdWUONu7QAFQnBzRepv2bRu7bGKj9+
rQAOZrULXofLxkU5drJaTiLv8fMQLNtuMW6mZyxPJXJt9ZGnbYXLXHiItvVh+lWIzxxY5Fvl1bjT
GK6rOzXZIT6gzx28oLQFDFziQkCKwKOo3PNKYIJ9bUf8+YqJHqFhqpiqePHl6Vk9CrKghCf9BrCm
odhC4JF4U23SAzhxdAyQF+T3+CjjnHw0D7q04GI3hcPqF5NryYGJQvTXvxegb4EuX4/b1HW6XKYJ
xPfioGCNslQlOu565VQQ6C1twCXpkpfJd+Nn9Ejjq8d91LqDvqQ6TM1Fj87xYOxHmOQ2NL2OgLJ0
Y1W2OsuJ7MKa9eYNhRhaANMp36ijHFAOV0YB33Ao81XzeorIEumZypfzFrPXGtm31Og0VWuZs/W7
9V4dBRBYCWY3B4+2vwrflM+KXvNbsc74XHGilra4Ck60m/99C78l080Xo2qg8+Hm05Q3LgoMMYsG
IzREolQ2JvPnnBnBREK4DSQMx4fc/erElUjk8KP60N1kD/UKXhx5y81iesv3pANP0obB4vg8jvsY
6eHv9hNeYrWGVDWsgfV2DRSKpamsjVupB/7IvPrKLvRNAfD1CyyOi/wMU/uGfTC1QW/aZIxO+mvx
mO0xNJsfrKt5RALAQpKdmGljuBQfgrt2K9/nMXGzizCmPbhgdBI0KxK5JW2hI598tjamqz8xOxXi
xSCssuw5/ahg3+f2NXnqj4cc1bIYFlNifm/QSn2f6Wp8pujBgSGRVtVswKNy1gmbZWwtosfp2Xjm
4H1oXlNIJhsU/OeEenobJV5dbhSTE/oejpx+a96Lv2Naa2+dG9U3kTaTSEpynyRW46eBBnevPmXx
3b/fm28WuvmuAyqaGwYqC8LlIU2QpUxQVSE8BSikTnir487rIDtL8BMXyiEPl5W4zm8pCcC1YNpR
14Ww6nJ3wB4S3croHo+3k8cTIFU0yV5Rv9NkCaivHggTF3koC11epQWa7cW/r/xrI77cqA1LY94p
z4kRl6P63pfTrq3b6GScmoYrY9ulxkNQig9xj7r0YbwVIUBCfWKRIIsSnTKNNyCOz+auXYYrUrAl
MIWL4jBu/WV9ZaH9Jg2Zbyyrgsq2wCstXh49pFIbSkGywjkFFCULLOLR7SUHmhmDJnJq+nyXbWXC
PZM94ahfzKe8XNP2mspNgsoidiMcsthwQvyK+WfogyHEtmLHbxa0UtOGZ9T97k7y05mUiw9sFwV9
UILHZyMRqeera9KIb7D7+QfNczaNH8V46NJsea6Ks+hLVXgSvcRwUnlBODrM0AqWyaLZRI833Wf2
1hUErruCfujOKO8PgrbBzvOI2T1NVlWzjlogj0uMFA1QcZy8TMuX88Hr5tow/Mfa/8+rvWg9+oOY
GFrF1dJWVIgBYGp1dvLMxifXvZbmJtFBZyyS11E51XRXRDex5vwjEtFZ/nhRrHRjojxEyQhm9g1W
2BZbVZsdNdGVC4ir8yP89wut/3R+ot7kFkvk4n2b9Vhx0pSikYenyF9mzO99vqhkdUYnmMa7c3Mc
rIX/iiIFSSaS5VR2gCwSDgMIvriBDqnDMlTcjA446d3NjYjImvm6v9AEW4Yro65CzTufZ/TtcFc8
y+SR8jlIDmXkpG8nYEuYjELbYOwlO2faZfImHYC60UKkxOXAKDvEb2rVPjQWAod/baWg/UEHdGRS
prvxUlgXV+qCb0iX/7xy/+eOKHOL5o8TZTNNo1l2Wcip2ffg/xir+QiJ/fum2CW32qPxEW9yT1v/
+0H8cB4y58VQNRAAqWg8LsqRZIRz32uCcMScNQJvMFaUS445e3lwkXg4Eq88ekmc/5F/LWao7SiA
SL2BPzCPwf7+pVlSCkM11foxQ6AZE/ADjIkBYygPC2R/sXSbdptCOEn6UfZPFuSw2Yi9FFEEakiO
+sjRS5RzQElmNnG8DvAQ1WuLYqiEZDxhvC+FlwkhtTQ2izNkp4J/IULwg3UovAilA9g0bvkkCfC7
IWkGg/DC4AvhCCj3VE9BtYzgWyLuTBqPVEhxN640p8AMtZadplwb2inkNVCiOTcgibz4fGhbNzed
Qdir2q7OGTi4lc+80bY86ni4XVvgtOnTfMg8FzdkyLfWcxjdTDADZKi/BHtE0LgHemT9cyAxJN4a
0UY831b+OtX3YXYbR79z9UoH/ZuCnVETakdMyxTGM/n+omcSDIAQTXHSjzU+s/QUzvEdkFBtaQta
imbeNuWC99kdSrR50DPsTMnrLS99oYV8Fyhu9Nr+kmTUKz3jDj7XxMYwF2ar8VQB9PFQ+/d3uFlp
vs8p8tdeo+/95fnyzTkGA0bf9xc3i8LSOPu8JGcEGeanrmx0gntDL+xtH5HB0oIlBUqcSG2wLaIz
wAo896NT6U9SdjPREx6mnR/ORAcF3nn8qAHd1bbic76Hz7mlPH9ob/A4+b07JB4Wv750I1KWzU1/
PsTTfS0/C3M8z1LrD8bk6TT91Y2ve1m5huOARy9xr81Mv2Ya3z4ck8KFvUmVvykwjcwIDMnX+ckb
owOo62JSppNQrvU7mPRwmDJO5CyCOfHLGKDtDMUeYBEfLREQ9gVmNM5bjM4J0AF/KuONw2YgeOpW
7J5kePgIDRELULe/jqf+ODJs1Gn+HsV5NhR6/154vqFavl6/P37MxeEsSqPsrCM+YmCS7U2G3rp7
xk8nOVNxANWf567BeFzEk7zqyCTeW59Fe4c1tas3Z2xzxpe38mrepvT9fMYElk2fQkvSRO7zxWcx
ml1XpEWhfX0Wy0aAZ+pKgqtRWwULfd89VbB7b+CUtoanhi4OAgP/Sw8G5GgST6C6ygTYHryCm/o3
cU5GaESnXGP4oq+mg7Y2Xqx7Hxv3UvRvY7YimHc9mKPxVaVzIerbHK9ohGDS6UnMSuA/2+gqCa2k
eECuneEnfSH7RKxXHPZD4Ql6QHFLbiWSCGTnyO9LZveH5B54LTUUwCue+3uPZXhfrUWnvav3xggM
292xeBrjquPbbGeafuMSMvAunLEnLxmyiMHS4qtfUxHo1iJ+jKa9aR5mJ7Dk6QfxBEQ9T1bWmyh4
guFmz6a+nO4Yuqrv3VpDHoJ0C9OPhoZ3EZonnWYBVXO2kDYBtHzOuCT6wTDcAiyzVAeP/JV26Dfp
2jxH/+MpXrb76zyK+0lItWNCwES0Hp6xIbEdTNgaIHsQ79d5tWKTJwHPXblv6cwpDlHkbyprXb/q
XkT5SczeRmUvIysL0fUsZ147bqbWecciVSLD3kpklpZ7dZu+mmQ6A9tVkGvYAO9gI4ziInjvficl
gCGcDR0yJ8pCB9BWGV85HHxt0RfLgiwzuYEWCzHqm25eGn2jSbpIO+oJnmGHePXoDT6WQJ4pb1n/
ACtEMR6YSs2MnxiRzI49qS3cFiwI8Zvxhk1UkPk3q57Rh4HEziPvAxsoXvie1rFpi62r5qeaBIjX
+CTY1Znn6kyiXX9OyQYvvRo4SuW2NUzX3SA+qP5KeAw/Oyw0B97wkDuOWSXwomAJbr2i8YGsD7GR
bJF4CTXnadLuS5JtrTV0XxLH/eO1o6v0zZH39UJA6WROir3gGz7FaibRqAVdPQaftF0CaZPNrpD4
tYmfejVayNKLxUtLrgr8+ETe9DVZ35vKXxqnGhgTbp5So/SXX5TwrVftqbW1X2zlW4v+FlacaFHs
aDZiHJJP3Qs1Z+rCYlBYdDm7ExxBmqAItAX/QuukEHq5ZVAD7oS5QMHJsiQjQWIX02yDMf5XJm4+
2bDJm2YV0QeIboMcsO7wTjWN6Rkw0tZU97Kxa4Edc8KqT4EOWx9sPhO2CJTo0xRvpHxTWRum9SPv
wrjop0WnLAud/YCE+VtgSqQbGdpTia9Ix/WTkItFksaLbDDSP4Q4QGCSEzuCdyV1u+f0kT4UzTvU
xvkHGF+59JJfPRs+SQvdtYP6t5Y5Xy9PSWF70E3aJBcVYm72BEwxbT1auP4Z4T4Gx2Ab3/M+apAj
7ua4IHnZPaB31LQb7kST3CbBqR53nURy9UJXlkHnFf18ECNPtU/BVHqsShNZQqZrRftU3SekfUT6
pjxf+Rq1ed+6/Br/vPaLfU238qSoJUk9smOwm9HQQwsygz3VjUEQDCn2LTBm7qWXt3gjvGpYSVO8
yCO36ZfCW/jYfqZHnrb1KZnO9DmcnWatPyWCTbo0T0wtHIBD6GcjR8Fo73vGI+ZA6SEZXBOc1Lrc
0HNzhF1jzMO9uFoDZbyyc/9Qv1N+0MHkYAym+hJRZ/n1oOvDpKLzDC0vkVaxiNIU4cH0hFkpJvEB
BPKu//xPMqFytqPawyVqPeZIwQ/qlaX+PxTZb3ecRiqYISpBBOF/nyeqHHPoeLb0IzQIoj9STgNZ
vvVH24IaMu1H3ENg6NrnGf676RUni5BDuCWvRLNS5J1QHAzxVrat5EgNwlldc2SSg/BdTxuiAfLm
OPlOo51qcdeLDO/L51BmqXVSKUYeOZEkAL4EMc/ErH4W9qhD5maEWOr9WitRRcF+qyWbU3c4rVtZ
oq37DA+MO6XeStJbYGUk1uyGbFlVygpO7ck8zVLOjM8NJXNJWT0PaWE+eDjqbs/bkSkNQDiiX7oF
XPMZ198Wu6p60uK9OO4EmJhn8KsjvHv8ouWDhKAnQ5gdVw9aiKwSNnK8HCOXPKZa+N1wslLRixoC
eUMFOQUZFtTCNofHYhbFUjSb6b3q32sUtzBpdXUpPbJcXleyfD+Izt+8yfyDPjMOo8uDqGW2pTUJ
5lwP+h4uQVdWHQGVNRZtCfdL0ruKcu1N/vFb/eNvXjROBAIYFLnizRm9bqm4kGLA2uXrUTqD4INJ
s9CW4rt1hPi2hGSLEDHBpm3cSxQVbXvtXPzToqdpkPjAAENUv3yNs3lvr0RuANJeF5gujuoDWFxK
vgEsRI3cL72Bzk+V0Q6b7Ipc57LBjyJV1EWN7q5FM8CiGfD3R8R5WomqZEqPGQbY8j4eTjHsDeZQ
pMQP69SJTwibCdL6NMbXNv845weUG3qzVGx9lVeLFLvklSb5pSXm2yVdtPl962ya50ZMj1HmTMqO
AlsdX5OW4qoz6Pivg1UOPgM8goQHwPb990og7zGf05tE3l3iKXWi7T1Jcf0WatFKC+zzk3D/79Xw
q7f5x+rz7SovVp9aDRSfTO0UDSl2KYTv08Mk4I1d+OjwOzIws2hZ6kxJNsK4uW7Nkb5LEfhwGB5y
VGI9tr4tf6mCx1VLRJ0OzswaUFgtNIejnyK9iyTpfDVCfmsRFWxzkuJD3O0BtGvEGdAZIeGDhEWO
GNKbhZXBd7rwtxn8NouHzHostFuxX7dgdc9rmrOJ6iQoCckraQ6BuCXthKkjXRcjtOvMM5uXiSiN
jPMGMTnyfR2vmdjiZXbbByT+o/J7LO7V/hTme1Heq+WrLngTQUumJ9F5K+W7KTmF1MYSAXcqatGM
Doogbar1PMuklCKUjvmx5priyzSiBkOcM/YccMo7ufpVxYnTckLym7eI/yEnNgUZDonRMlTxiMMv
EXHTHXjqmDCnM1ygOb/orNrC+GwQMiEpTwJjS8AuOgysicgKiTHwpuKwcNsgV1MWYe8UE2ISy9WJ
EOmcxtgQi2KcXyY0p8EKbWFO/seVDs03NuJcs1L9KKpiGaIO4e/vb1KKmy7WjYxGWcaZcGfck1O+
rLx0cvALsy6Q2sZEyHz2D5I9n6iuCgR+2un/vICL9dGQCj0xJS5AvutJbq5I5FLxuphAiWYW/TUZ
2leP849vCdk/P5jdGvkSqEDK9L9/cDhMvVgIdAZbHAzC7aS9p0J2E+mlHd7zo21aGnZdbwUOqIlq
2uZ94DPbi25N4IwBrWHjYD1Ob+CmyqCFtLGpbonQcqUrz+XL7XZxmSgtcSmIpqpB6b1cK+FVRkOi
a0dFZ0K0iw20hkDBoRrM7klpJceeMDnVGds2zCPN0aZdKzpaT0+dVLdVej+LemMIVbmTVyDLdl3p
jj2mbseEo77wMcN6Po7ENwWdtbzgh4Tkdaqc4kgYQAiBzntZGKvKRKrhIC+8K/f07zlWByDPqBc5
VgmeJj74rnI3EK0XUdG7BkAreC6U+Ed5i2OMA6lhLqebgdYqs/dFeKc3hMmh2P1tGCz0Wvg/2OAM
iQkWqESN3ooxzwT+6HB37P/51I0qkv+WgC7OQ0vxDXln7BjAEh5xgn2dfPAdFHb7EV6JVpHnl+fi
qVEkQtZhgqkwo7p4ata50hTBH9TjUK0iuhg6MVx7qvLGZj3pyAdixoqwj4wvdYltfnibSCsXHaSj
8rBzrG79743j+9TG1LkeQ+Wsyt5rXX7daCyUXJq4HtHD5f020P091rct3dJGWtOqMBfSqmxsYzln
hdrpwKACRu6cUli99NBXPprfxDmx4OMKIAkTiTEKs2pBFtC/L/Sno/NfF3qxCvSjcK5SmQuVXwnx
ZQ7WPYZA3u0xWEfaE4dW1v0e+F3tSlzKF5Ysk+e0F6u5Ypb+Ppfjnhk0e0Hwq7IEHvLvV0g2xkZT
lU7j6AF693lMlka3ycxnU1z7Kp5l4VYivZHvn/frNDM457FR9dGTCzp3wJ4hGAbCZqCdyScXYD6L
ltK0xCYFTs8EcHjllb9scs7FAXx3osthrv9gieN19yejlNKjckCBQlHevpfrmMDufGEAs/XU++Id
UagTkkkHT1aDgpbu5B1Qra22vuYxviyx//fVzNUdpzaqhYsvQG71urViIT3G6+xIN5jxCx538NP4
BaFeQHpeXVvS/y9/E/ENVIdZcjdrdP746Gu91YpA91M++jBzu70IksV30AkLDzgYIF+e8ptrjXLp
Uhb/n1+qaljb4Ulg8ftWlDV5l/lldhTv5A3tr53WeOGZCE677O36d5QS4gqeYG1BdascvKx5u6In
hTYbyOQD7VCW9LmZc6+FB4IgGSAObEg3E/qq+i58U+9JdAx7t5SXHL+YLpRI6mfM62zb9hcJyVKB
G5IYHezMj2BY6RrJrm4AGBo9KKiPR5o0fOoH6amY/RspXRzm3WSQT8Jijq4kiisjodymNROgVT57
I2ZZf9twMkhusuJhDqNkYh5SjiBHviXQiv9bIAOUiu6lpQhnBe8lzKkVUcR4BAs4gRQMZxhyK6lf
N/Upz49k4TSNXStcTndLYRPfweAjjoF0RtLNBD5p4UNCht9sA0ZhQv1qKU8dOplBOJ5py0znu5Y8
sf/X8JH/PLk5VghPh4TG5+LJ6UFbtVOepsfiM8NSCyQTLaIs3UxkoXSelezS6iUiBIIJS6t9mM17
qX/ICAG65lH6X5yd13Lj2LZlvwgR8OaVMLQiKcqmXhhSZgogvHdffwdUp08pIXXydj8qK6IAAhvb
rDXnmGPhRAxrSKiBfxTATI4YkMmS5tzS4qAvCJFN9kB45WYn9/iHHWN0xPDnBbOmCsVnBcFTRIei
EPq9GAfEV/RY1joAyfguRaVJJc9WkY5Aoo7kn9pki/bGFyN4HhE/GjLzIt94mhQblRU3gTPZJsSh
qFNw3u8aKdTlGu5enU5An5a0j4c1SVlpg7FF/OIlVJJq9MdEi0+Fay5xGejlvkaMb24Lw+sygppJ
RHHCdirSIQMWlF0DHBcjm+ghmGLgQyRM9GOe03PBAcSgW2NIwiQDjent7JBiZMuIgYe7yNzI2uEC
BT76FalvkQXSjDU7Md4l+WWAXXlVFTlvh//z0/DCUQWkRyPOtXtUBtO8DvX4JNE7CFeo9qv30cuP
1lv/Np3HleTdup2yPK7xsOacqn+uzA5haotPfu/ZjHWJm9xSE4Nj57v/mgMWAJL2BFMp3uuryLvK
L5sG9Jd3+Olys12RIQlBZRRmTN0jOIaU2Kdni3TDLeStJJKCznnXU1y4sKblAeqMcCZeFSnPMd3/
+dHoulixqJDPqy/N2W/FqrdivHTSc3TSQdGIHYYO/7Z6yF6st8Zy/XJqKYS/YvqJaLxiAotgVHnj
G1pU8yj/KGkH6eCijmf0eDsSAZb1kspA9eQzbBYckaaslx8XfG0mKNh969tm7hDVQixidGCWqvEk
kwH1982LPCvx/PPDgEUqsqQhOZhrvtpaDBu5Zv1Rl+YmWWGqRCiI0kAqSDIEO4j5hnDpCPIRoR8T
1Ldni86nrK2H7bXtwFy4OL+ZD0v6p8VQPmet1dZtfIp9t5R3gwGaeBVrv2UGGHVJ0Z2I5/oy61Zy
6/Y0R3ZidxOgkMUbGDhJiF14Si2O4ayyfWfjZ9Q733oT3mP1lqmqFQ9wu0D1iwu9eVfIZjVwBpru
GVDCa1M8hVdtT5MoZT54CfeS8KySWCLPkU1CoVt9ARftFL3TM1mTBd2/QclXWifheCh5RbeGi1qB
Qxa2JTGsyw6SbriSCI9saLfv+RVnc+Mn9+HDqCwy+ofKTa5dGwMzsdH02MH6iDjl+Jzp6c7WFJOQ
A8MSzIjdAAltbKRfIW8xADRqqy/t9ryCiuxbHLlWVBxK08ZfJryzJ7ARWtL8ZfHPQfCssis1ty8I
gvmNzTU/WtELtVYFyal0gC9TlrZWkXSo4rW6FO1ohYuE0v4p2onYpiBGTt37m448ml8FApa0/9Un
N5IEzN+26hWEQaV/GiiVOWVOzBrxywG5BLFLIl+VLn0sMUcIKTeU8wigOzU/SUhWpe0JJIFONF5D
+NEYFJ5S3amUiWU+Uj9A4Pabo3UWKQtTpsbvkACcIw3J+EbskqOkgcQfGF1fH/36kLQ3Zqp5g8YV
+ndhGW5KEPz6eCpi3vfZckz1EOce8Go1fS6Udi2hnayqJzXXYQg3Th/jLFUfJJHQzu59rF80InKJ
FOyBaA4VrHEQZFMk3jvptYMMvd6EdnBtwpjL8T/eCaUWDY2oqNBVnU3/Og6qpk4vyan3SWQjapOP
UXPY48mE9RIk3yC9vI1UcElTg511gecAzwLcM+kfDlRv43cCO+guJ2pYIIAbaLjpCb9IMxkQ1V0T
0s01If/crsJWCRmXPp2L/txfW3WZy3rCnn5oHsZyFdEjqyoF/qArjzcJyeTWaxDtBjedxhL5mhMV
fDpPUj8IMkdgQwcQucyf6mqrNusunQxtbii4rUzOE8U34BPsFK3LMROpkffCTRjbqbUziRJkUUKx
sJga+Nnu2lwpfcjAZnOLJn36ZbNjpyVI6vkCN5y65mVlGJv0fCsG63N5zOSbzmKwblHJjdqj+S5R
mRM353hfqFvWTkMk8OcuTOliMHnaPVB3nySGQ3eTkCRt3VoYAMzpnWXstvslAd/WecfJELwN+U5x
DNAGve8C6Wmpef7gpY8DW2XOaOV5j2FWF7wkv40LZXGpXJiUw0eePYEOSv1OT7xrXbpHNkGgd8bv
2LATbUWslNVvWsTZd+UmvNX36TNeUOAbfbcqRhBjS1lbXoSt0K5aDHoh9awXuvR6jCl0X+iI68lq
DsnTDvtbpfvRIgfMPKGGzu5IwvLKgjmN77899tn4FyvdF2p9IodzVr7YCWLbxM3XuRd4iEdL9RD6
BFfe07Ii7TdG5U804o9S5TziRXj+NVsWoWMegtD9+43Nz/5fRvpso5SeM7WuFDNkizK1akKvRUui
o9SPz04Bslu8/BSrQ0xrYArFdRndZ2GRPkW78GRgNJqiBxwIMyP9sHNxp6Ln8Ie3qeU9YHZ1icc0
c+CY6Svtsb/f+dVvdHbubkiowIXiRyc/IYiFpAfrjY51kZP3OFknWgZNuDQkGEsT/7VAnGtQplhI
2mZU1nye8towsOKuNMmNn/BW1DBLFgWi5FvCM6Fr4VRhhtUz2osUNfDqHQlbvCiHRnrIUB4L51Vl
XalszEu1/7wN4BlU0qZqwnxfRYOzCyNNDycSVrmTbcPLbuNsrVg/gu6xzhDVbet633Cjyikh9Anp
B5pb0Af3Z7KFdOLdbvggCCZWzR8hWhTtKFuOxDHp/5Xz9nGnCOdFjUA1mRPFbIZUuqbXlZKACTpb
KU0jcquGYHPmuB+x7kW4k0J1qdL/jSG91a++Zo/EtndrIAkJ/WQeqBRME+r676Piu47bJOj/733N
5jeg4lGa5xoY1sP4jExgsuznnvEmCFvKar2OAnTyKEm37E7K15iUC8CUbLWxB+rpGgnG+Ovvd/Rd
K4sqjaVAmTI4es9l/H5UGySo8YWdXzq32Csrvv3WRf+p7GsXvTgp8TZ96eGJs6T392t/u+ziiFJQ
MikIO+c7ybCT4NbKWXISpIX1s+V4P3SvsrjudxqIfYe0lfhnoKOHXZqk+pn3VfNDvywhFJJOAmNQ
wSSwiDU2RavAJGKnvzEahhNkzNAzRyeEAntNdzU3xH0MrM+3POtP6tV04giL5HR5xEVCmynal78w
xOspOVYrAckT8nPq8jj58QFYrpSvzGgflMuzU8orIYVYdFdGm3FcR+Ixl5cT4U1guQKkcgiyj12T
POxaQOnXvt7vWqvk6vz7tGc7Yj/syL204uQ03NZOIt1Yau4m2YWvga4zvvFhPzG0RdxPQ7Qg9CB7
Hp4VHXwxkJyFKe6a6jbSfiu2eF5Dn4LBdq20Ic3plP88XXx7hqpqCjKT2WdbF/IghmTUnUTV61lt
rI2sPo8S/RWiVcTsqI83mv+qJiTJP416iI6yw9V/VCbBmTDptwT5PaBYV9xHwHJpnmgnOQbPsE6S
Ow3BJfoq6sQydtDMG1wsE8g+XBMY8o8C8VzXo7hoxK0s9XbWnDCy5uVNbL1leEHaGA/qi6Q+ZqOL
uLgneapyUOPqAKWREFRLizYPmnL0Ou54IuFJrdZ78lJ80m6IJFV3hvGsPQr1ieyqZf5YniR8nofW
pZB+q9iw88CovndIYPOthrY9AQj0rMtIIsSVgT0sbd6UCgc5evTJUR+XP+vyZyrddMGr2EDo5Swj
gYpFGH8MTqg8hdtRRmyWx3abYYYdj363NY11MHB6NxyjPKnF2q839RaATMMMs8AdAuVaOLtTBgYM
Z/a1P0zFrWjE2QQuZHtOSYngwW+oN1iQFhCRblva7sS31XC0LwitYSep9yntt+pRZvwcL84ZT8q1
eMVpCMy3KrTW/ztEZjNo2VvtKGl8gOeX1hGQAiReKeNmQTTrBj+0Hfxun54/iiQ8Oa+dcEAsWwMO
IXKVNJsHy7k2i81bJV8G7Wzz1JnKOewqZrFwXZLtqGz7NyO0/U16JxCatCBtBTL1KkE1vAAeXoZL
/ER/n0i/ncR1ErdpOIiExc8LqLWiD01z5hY0jMQoGpflsb3j8Grr6xpBB+iNd52xtZm66tfIxt/P
K/9e3JjqBZ8KHLVVaEEUMa+oNxwik9duT1xWyLEOaJy6ltl6xf6PrliNiFnOtnin3Aq3uqc+BTQ+
qGyft+LlkLc3Vr8c2ROEy+Tp709H/aZgAc/yv0/HmHWY1aqXL1KSJCeEWs5lT4aJoyGYyCCj3wXj
Tz8/lRyXTbfBv0wQxdlB6Er5mNMSgz6NN+hV8dsSNkNRJvsxok7iK+8wXi5I7apCjlW3Wv7Snk/G
xa01OyDmQbnSyPx+qfz0G6aS16eHfE6s0Q/6lBMq50/r0L2TH0TBVvc3SuuJ3RrsshxsfO2pM3dD
u/LPJ+H8XAHu4lxYyKTB/wRBpUHKwegf6scwPKp4BhWy5Ot9m5waDld/f+rfjkm2FQZeH+JbMNT9
ecdxUNdJIUbJKf/JsDAOxR7hOhFXnOa31gNR8Jhyu11xwMLKsYZdxt+vL0////lEMYkDkfUbMu3W
2Vsfgs46n60wOZkUIhGPBna0yQX8KsSbbRt1L2q2KKx9f0V9TUP2ni329aNvp7f8413us1n9MSCv
HRqvG65spOfWzo8pwyLYkZ3gRH+bb3yEKqi0oOaYO1EzzXeqrHKw6otNqz6MsqslN0buSumqD1Gn
uPlgI5puQGjjWSUm018bwHI4Of4Am0zyRJ95fb8sORpe6bx+/wrZQaPNU3QM9bPluAQEayFdY78v
LdJ7yaHbinWaIh7R3sqaup9NR8EleWiMtorkXQX4zDnZ/zynTzcwm+y10AhNI+RcqrBBpE0FESGk
pLJSsOi9FusCZdACugyUzOXfR8/VK88mdcksolgsuXJ3i/Av2ffr6vdZs5XJNMF50u1firv85poh
cK4PmH4wijz2kIo8aX/mVctOUbNGCMv4ZJJjmR0bDZCSbWT3Xfik0J6MLhxq2cQgiwk9fdoikCmo
2YWACM1VYrceV0VxY0ZePTiUOGLCuLRFKa6D/J1oPWV6UtfMhN8V2z+JCPGW/fmdF2ETFFAlaXdT
JJIXA8c9t3gZQA0xNCmRdd4EwkF63lM4Qq38TNHvVV2B1L66OZ+pPf55ehwkqPma+NXn49Us+6I5
Dw297vSHwqQXng+wi6tmF8VY+lZNthXrnfja3BDAtSfkQ1Vd+E3jPrYcWd439VIfj0n4ECd36eUG
a2xUbgYiEYBKXyNCfPvU0C7DzKWOziw5+7TUiDqkoXKULrRFlT+m/ZYkGawD+C3CZ+Rw2FnFEG/u
Fp2Fj8gHCkrv5Bk4knVMfDn8VmVxtW8/65uIFPRhE4C0g1KBWMaaDfpBRC/TmnXPtES91pYWl9ty
S+7JMsYetLhW7Zs/g38uh4pRktnra+a8YZ8PSqW2SQOMN9xA30/sVHNJMqNbn8WuPCw1EK9InkFO
m0v5Gd1hOu3hZIJJHf98263oHlz56mdNg/kdWbOxXI6xoQc6DyCk/EhaAY5QdS+E91a6utitK7kk
gBkLcgl6SkdXlXfTbPZpxfpy9dmKlZSjrggaVzdfkuAGNQHBhpNrr6ZPwBmBGEGXeMGYgIXVld89
6yl/ufJ8d6EmRaVeeBPqix7YlKsmGH7gyL/SwWk8SmsO+55HwGlr0C/ptZV69tn+5+pUIFCAg2mY
r4Z+rhhiMnB1EhDKhW44NRJsHzHvbhx2MrHx0hR/w2lfx5E3pYBn5JvcA2clM3MlGleqEoBNvn0P
/97P7IxfapSPiqDtT8ad9XxJ7jjmaTKwQggdzoX2rKXawdnL6Hb+LLA5UdWlEAlbxrAhbBfH0dRW
QYvJT6lW5zLyLpffkrqS89cBX/Mg+xhnYRXBy7ST58s9/AYT1yzhReRPLyScmLLJMdQ2JC7qaSST
AFHXDcTWyRvJVk4UHUhzDjZES97jSQexioFZ61khPMiwJPsJoDjavfLQ3CN8+Q2fwnzr+4VKZCMW
PXlJ35MuYjSpA/EuBK7lqKJ7djkjYPCjcPFzcnCQVkO+zj48QVKiiwqEXaUgfdKi1ZS6dzkoRyNc
BJyIJzuX7F3gUOBq7ogzru3Q2lkBFAcAFJcNvWCGLIlhRUKSKuGbjnHto51vpj6Gz4eijnVTmUg1
swWo9tvIEAZel+CJmpeby05aksjbNsSOxAVTOLX1p1x+4GhPIdV6oZUq8TNKAiBzL/fX5CF6LcfF
EnsfTGJYv5crRxB5dgT5co+zDywTsrJMLe6RSlfcIhixZcGFUiuCyVgI6ZreS7JuiKIiB/N+guio
7bGptxT7L1c3xtfuZbb0iGpomkEBA51HNOHJYs73jCgna34QTzcAFUfPh6pvGgglijmP5mzYOI18
ZdaZb3a+PJTZ7m5UWykuMx5KLnG0sgPVzu/VEhEfPrzqQSskvgwouYJNoAAVv4TOS7PIKtdaiiqC
JTz+2ymKOlvr8D5bL1MA/k7U19BnrHWrDv/9NafXB5R5PkdTnUKgwrqNtm22QlStEYf+eSJ5byjf
KuaagpLwnEt7DlCIzbKY8qTNLdMpTDMHvW8JYR55vOoidS12qkdNV3SMTX4iBG4l3CdbRFrLSHCi
nxSByEYebzgSYe6djpdBf2VbOy+w/eeR/3v7s28lttr43FgQdNl2lNB7ONAiLX3UTVsjAnBRH2R3
sn4S99E7hWgz4Umrfku/YkoEpGK1KCmqsutHYEwoV+UUO+NBWyrIz5iJkfQvUej/LH4iA7Hh4L+l
AD7b/RlfsHv+SYTXQHh7DcptHX+UIq7t2j/6tF/ezqQzRqqtWmwE/5wKyiIeEqsR+5Mf3UH47Fwh
2pHDccmWUbxOtB/+KYKQrFORILPLek61HWo4JApEWpAgCCbT2NCtWda/lVfRK/EFwNBJn3r1R2mr
IrZNOhnla7SjW5PjdF72e9LbswPUY/2Ogj3NeEIWb4OTZptP2u9oNwn1F/4UMqxqrgx//sT8Tb7c
lV7TtxxiAx+PgjXPxO86+6IzLarPwlntT8gWtIb3+XFAACBWQvW7teA2uerqqmZq2g1+edjstiXR
snRYgrN6snSpkzyW+BRUfJZbS7xDutAjhaTotx1MKpGkdcsAAlmRrsJ65kfTfwbyvxef79TkeOxF
M+Qnd9HGMFY95nX6g+T/opcRNyAMMCBT8sqcJnfOe61dX9u9fuEfTZtl2H3/5+dbs0/pLGv5GFXc
QcOgsA7liH9LRNbvrwVYh6UtPfWSrSuAP50e6CPQnccIOYUnEfD9W9DY2y9CdIv5EYk3JmHoDS2q
Q77JV5kK3js1blh/P1R0EdlUwaPhDNI49lJ5Oa0PRFHQ3w6unfivvFNrtk71AZ8VuZf9JE5x9XhR
qbdRvuyipd+6abaXxpeIWcobWDsVdgDWtQ34tevPRjJdgRq5N9cn/IVNv7Qe4uWUENtododm10lH
t0Lokt74Tmtc+4ym2eHLgJ7IOLqJ7U6d2+FkJsaxynmjMdVvezSXF2OLp6oiV7TpNqbiQEpBIUxJ
FWJMhHr2yuz8xa3wMaSIpIOSw9mfY+yf01d+8SHktNr0RWUcVxnZmJpWxIAgW/N+VuhwbWuYfArU
8vQtrXpgw5hNr3py5iXtf76uTzcyGwaZYDQJFXhuBP4zBcd2adTrAfiSvz7D7a4BiQD68qZOdP+b
7mAz7MzhkcXiWht9LgD4ciezAZEnmdolKo9EWGGn9vGlU95fhAkfwKLLH3V6V05BVkgwUEL7TWxZ
Dts4QCxppwSnmA+jujzvYI6h86t7lzmcVuFONW8F4d28FOvryMy5lPTLHc92NW0qG3qh8OzON/k9
i//yvFYXMXHmhPY51wL6vj1DG5/e1PRBfaoLl9J4yZXp+UjpwfJx0YbKIlUfqmgrqk+Dvyn0HaXW
fDwwdeQnpKVwvbY5fmHxbfTXIQIv58pZcpr2v35F/w7imWSjyTK/yTPuaMqzFpplV+y18dFM3qIu
g6Z2Z5CGdSu5Oo2Jrtn27UFwSnUvhVsqmH+/le933Z8ezmw7cOn6sRu06eEYa6lcBcINERsCoesu
JXKd/hSbccKbAJYzqn4YmI5T5lROmMhvCuPK3PYFEjB93SYe3wl9xmItzYZyG0epqI/6FF1B2Mc5
3ui2ALZ/GDA8J0S5Vw9q9hZSiN4JqNv5262GPfKU6RYX0M16ID92l7u6+FbGUFsQ7rMPYT7266dQ
nqhTvb7Qc4BTsIgcER+5W6wpmIDkXRWrhpQGj2aiAniKU5pAc068Zjb59oF//omzse8XZ9SuuslR
TEL8dyPaF2U5hl5Ksk3rmarTqE6KUhReieEA5yIXleTDYdMNvwBL2lfe/ncD8fPNzD6NplPJHZeN
/iRXu4LdmbXhifrPYYUPZKWdL85lZB1NbrPmoGibJtxhx+Fw3mwl4pbGzWWC1jj4h6X42CmODNOq
ehKBifHk/n6nc4nwx5SBXBkXJPVA6mGzcRrrJcGg9bmnM2++GAccn9ivGacA8pTarZjQfipPF/rw
1TYQF+KvlARjCIWPFzIRXOxEaK/vCdF04w2eWDgv/Q1n/fIBk80pDh2O7hg+NMh49H/exuPfb/4L
IPRjWH+6+Vm1RPWNeNAKbr6npW556iv4KeOZB+6vvIp+gfTU5AJBd7sggs23DZMbtbP5GbhXYmmZ
ZtsC5d0xIzywydjKIdW+AZsfIA/NPEtYUFOIDhkvA4D6tS3styfQzw9+toWtxlKJA+TMJ6G2mwlU
vBoTG6SYKIag2W7OwabF5wNyFVWtEXiYnE1psul0SAuXWHduh1XarkJ/IyP3BAehQJ2LKZaWSyG4
VfMVR4jrGZ7ff2X/PvGP//5pzlersSj0iLum4uQjY0BGJG9EoquhRdmpB1vOoPwPOHHdGW+Ih8zV
FBvto3T4/9kxfXp+8x6begkSv5Z49+rSQIWO1m5dkKoE0X0o0Y44CCS1JbvcqaaSli9jc+UGvnuB
0zbchGMoatDMZ1/OECgQQqaUPoBiQLFW6lTycc4hQKRj2D2auHsIBxtgbLs1cTpO8Ahf574+6fLi
QbFs4N4GHbWIALYsOLAaEhdkQYVgJ2M8/v07mdvTpo8cACIWWEM2OKDODcS5VaVD2hOsCNkAw+KZ
2nK/LoQTcb9agVdx3ZZ3areJIO8t9IPqJR6VvwwhWgwp6OXi74T23qhvRtHT0yuVGGOaCmdr9h/3
NvuGq0GRSqHtuLeK2j95WOcFsd2xsAlHcmk/DJXM3qLwu0Mmf1Huzhiv88shNe+bi2HDQSXjsdYO
NNAVQr6FsgRZjZKWqRShIy27qKBY4yyG5FCJ7yUSjRoBXoaQd+ubu1RZ06sS1Ne8e5SCQ+3K2UGb
lq/XIXjThvvu/CPHvSy+hdlJCo9NxKHuwkF3bL2m+8WmryM6ZJuy0ZFfBbZZ4Tak9gAXKLxvw2M1
nDqW+kTYJvq1QLVvVhj6n6AIqTbQMRFn+/WQ9nOi5H7H8McKmAq3VIH10AEBgfIRwhKUYFf5jbir
YQ1cqnsTBSuWnivLx3fH/z9uY7ZbD4TIqJJAwJvGJ+iJbrOkgXT+RX78Mj4xzJzg5dpR5WOzMhsx
f1xztpkJz0PWZYyZU0H4a0kkjDtFXVF+s5NxD/3SJYvn2kW/Ox/9cdHZ9kIxKyKia6tlB9VQPoXL
k/LF2l2/7imSA1rzSFvVPDGhbo73TuomfxEJ8MRZkEZyRYn0/WPXLVKY0OArXzxjRS5KgykH3akZ
cJgy+bGtWbEiE59nJ2t2uJS/rm0Vvn3udMskHXct151zmLK8LoJEazomvCmStAIGATGWoI4jsbOk
NWyvbaOuXnG2nw8rPROrup2ueDlRk6TzbK7VNZXDdb9nevrx93ny28f6+RfOpvTQHyMj6z9+ofaM
6MFtSbU6VpTsq7W8yG32AddyQb9rIVgKDc+PTiQ+1Nk1i8YYU6tUpw85FG5Ion/Jf5TChn5sZSzY
WscbAqIr23dRY/f1NvCIfKucniChBX6VMtuVPp5iMHuEg/pOUVMN/ftTmUuvp9UDh56sTXVn/aua
ppJ99XIu4qkzyQC/bEz/yTTdLiIAmvLIT/1gvHf3kCTyIF/4xaKhWKK6bQGI0u0zl87/BZzOk1od
e38jdMug/1/krMjTUJhPCtSHJJWgA+gl8yVOoLfcFWU19Y/DaqV5wlMx1cI1kmfgznxE9QUesafL
eAVK5AZJAPpZkpJrAHMke/66ikn87jBufb6j2cJWZGUQZhl3VLKq0V/w0K4u1YVF/ln3dO3oq177
/bPtpKkFuqSOXI18y8cBG4Kb+PagOihVhXpfNke4RdpbaSzYZaou3xFKsynSY4qwNpZTvyWmoJLx
wEjC4SCHxBlMT0oxyteJT3HOsIRND8zkeyms0E2JudPGy3M71d2v7Ky+K29+fnIforpPm8xzYsqx
opX9KUDxazcUvqZChuDKLrIE2R31TRcReGT+aqGf3Rc4/O8B0DfHc2on4f7S2/Q8DWOhvTVLmtgk
/JgwvhaATSDZA0pKDRvINr+1025ixH+kFE4rFU5RVT2c7U68skh+u3Z8GgkfjZ1Pv2fQ+tiKet5N
6/krbSt0dNd9nPLRLbFH0aZzmvUUJt28NbSNIFv5qwomNFvpa0WJaWWcfySIm0kw5zO2vpi3xta8
NJpfMyStRZsvPvKyHrs9Z3YP/fEACYA8AWGra3Z84WMZPLpvbohd3QQm4JFa+/eZZa50+phZPt/P
bFHlSMpJOebBTGZZ/UIMhndZwY7zSVYXfzKb4JV9vQ42/r9clwgBVZfBwc/NJGqVlnWncYqBFUhC
npcaS7rIpIssezij+EbcCC4D6WGyJylXXsLcaf6fH/3fi89NuUlTtlFScnARNzDGo97F+kwMsB1o
zwkyIPrw8k7EqbIXLvv8cuWRfzuZa7SppkoQCUzzjvU5lZta1POpA+vnRzleZaYTau7IusqBzq6G
pUyWYLgSRNc336cqHtRPOnWeHnnqPZFdRN2jUScIvmn3KjSKMDrq5TanNPv3wfHtV/P5TmdbS19L
jbLLiuk5BeK+1U9RBKZG7RdyuZc4WkVwc0NAG6/IxkEjj08lEiUol1h6XpPL/d/vZo4++OetfXpu
s01nHEZln/nMSYS/vk6bH6n1sLOi6uz6Bck5F92puyU1tKhBwb5s635xn9GS0e+MpFtIoJGASGP+
nsDFdGLHVZoSa7Uya+RNu5C02Attz0RBoxqRNrDyPWgXUbjxydbr3aEEL8mJ1mayhYn69vff9iWn
ZFrgtYnFR+MBMPscQS2bVZBmsBdPabizCAQrSG/Q+1cDvS5NGGkV1D08EfZfGbIs/4mSGkqwwCMp
/JlVFPXF2L0JHVwzVXV6gJxxBRqoKNyAAb6tijvhvsrYCG9IdDXEVdXyXedXCyoflaovkxsHcTZw
JMYgbmXy+zTLAmcRfMNiZHcb7U5PlrF8xPyrHZIl23R0gAlHNyDjvYWSSmRbcM0a+/0N6MxntHHI
iZ23QgkgTSw9RNwwVZ9ZrnLVtkY+Ewff97QOla7sheEGNWSpbNTVNbLDXHX8zxD9dP3ZbJr75764
VP00RLN402KkxrZtW+1GUzkQix63gaqspS/L9j1dVaQ39emdxlJaLrXmMPZrP33wu2eFvPUsJRIP
lJnk/X2sfWxn/3xLBqI7TqyyxNT75eTS9HrcGnlXnsTi4ilT2IV1h4HANrDI1PBCXJOFUN+WAS1x
vVpM/zy+jEZHYmBmg5bX3zl1+bktSPZIq6V71JX9uVs2ySFIt8l4bEdiy+wy3qjlWsv2u4vF5mZk
vSX0rjb8W/ilToUdXy+d2L+pJtyZvzTObqAvcmk5mtD3HMAXVBLY+5jTmjeGb6Z65fj+jc6LihHv
SjEQ3BJlMxusctFeopiz3al/piBjvmevlGaqR61a9xylcHQpKWigs6OgFx0esqXuEOQJsR4hR3mL
nd6v1xfk2SgWl9d2CXM2B+Poj3v7WEI+fUih4SNxqM/iSTuYI2nQ6w4tSW2cevnYXtziVFl2Gu/4
vC4ktRR4mmwTwZUwzYjVb7lYkIgxMiH2K3z7dKDlu+E5OAUI3MU7CDbSuAwRHhkZy9zw3L+fny/P
JRBuXq/51CnkKNjCu8DJ/rkN1tRY5Bd9ez0BncjmL3shfiULIKugSlFsroI9S0l9LtRAPPnQXqwN
E4a/z8GLZIc+2lnRg97s9PqnzASnYsgwrAmZPDhGESKSI4oaad0qFMg7sNunyG48zNwDxl4J2z7a
Z6y+HvyeoFrUeyI9cich2+kwWraEH0Y8FNQpNeGpFW+kioY7mQq9ft+il9aGdTiurReUeUqy1dSt
b7gTZZQ5ZZkd+2XkBUsVLcsy4AxF7MUOAAoFn+EY3CW3A5SRJw5gnTAVYdPoRqvQVK2BfjcdxWMv
FokwoTAzuuWSTvJS98Z3lEHGSze1+jnAiUd6rNDc0fxKjqIcuh8YiIhHKuwR5gAA6FtlI+6sZeFg
3nIijB/4bE8ps4hbUj6z9QY54oL0qhReVMNvkID65A44Az7YkYsvzpgaCBaADwVaYmnZ5F4ttU16
ImWOiC8aqRxQZFbwtfwTnj/0X3y8GVVUGw6+fl4RIKGcimfllvOu8Npd9l2ALiYlR/RRLY0N4QIU
fovwpUUOoiMZaha0Ao5IBcvXwbvsCvDh0isToHxXNDZXSzDkE2AnLP3LXjxQxOXpL8K9ZNhgSgt9
hYalNzyNBRgHKpaR57PuSkSYcorScHgho8gfh8NCKbdDXntnz7g9Q3sL7Dp28jMpUr4r7ZWl6mVe
+bs4BFvzeWqIaoswvM1EiFfKAXR9m9MwiaEH+L+QYgbZxhpWbbjOjQX8LeNsm8IKskmlPJ2lbaw8
DKA4fDFfyMKpootasKpEri49m/Fjrz3Io2Zn1WuWgNgi/cm2GDe+XWGe4Bj+O11Jt+mj+dwvg1sS
ogi4vu3I/HGRdwjvI3iyyRC+xqg3vrQ+JCbpd8f5mJhN0U3VDZKjO3GnkVDB13nI9wznAsCs73Xh
iXF9aVyCLFV/392fn5R8R/aUFT4m2Zq1RUaOYnohMtLOFi4/z7Yf4wE9RjUzyjHvIVjd9yphB2TE
HseMGAt6kOIPvXoN0DH1l/1ZdCXrFJoAVMJnwTh0vJ8uvtBt30XhqjP3hHAStSc+UuZHuNgEB5w3
pEZW2WNu3ajifVEBv97V0rsQPMjwBAw2/jdm/RBKj3DTz5R2Yk/WFli2RUJaxei5ljzCE8zQTh/6
hwJTWexGVDWpPaevqQ9c4VSo67I+WN1GHuBoLiMKsbrjG/dZtW+GlZxs+bMWlklIONeuvfBqbrrs
UY5/6yXwbmuTiu+Ctku6n+rlvqe2LRDM2GL4kChwg0wbLEj6BeIHp66RGD6O55V8MuS9WQNnrq75
X7+pn5h0Buhk6Dp9i68Eu9Y8F0pXiSdxQP2ik433u+md9BfS+IYjiraWuxuxXRW+O8ECEEDAZnE6
5HXsZmzNdIVsZ7WreLg/u1cJ8N/srDitTLBWWK2mBffnz62dosZ1CclanoAG2vMUw3rUnsotlOV7
dfT6whY2nN8dJV+gDb5WhdS+dij+vPqsCqmpY3Yek1E+Vdo0pnTplu2dyHKM1RS/QBjYiLKfa/4c
xztZ3pioGdXKi4l37Vz8zH5DdU7ZFuyqll1qX14oSxHZjSoigi2n/Q7QOu1kmGh2vCS2jo+23I9w
5Qi1Bgv+o5EdlLFI0Eu2P/T+LOEIrl/6jf/V+i3/L+Bcsvm1mPTnL57VJMdzdrlEhSKzk0SS6dcR
6Ma1Lq59AOnhLz25C7XfA67lUMGKMFXDCSB6Kc1V4rM3GdeZf6vnx6h3lMa0K1IatedKTlnnNo1y
a0WinaLb8ctfsvgyiC8CwL3WwHcsraNqtGUaantRva3hM8jyi/E/pJ1Xc+PcdqZ/EaqQwy0RmEVS
VL5BtdQtEETO4dfPg54pH4niND2esn3KZX9fcQvY2Hutd70BwReYYyOimoRdPuJS4OrdNk0OxR8o
QWH0NJ5e0YWlUId/i/qG07HxP8/nhwCfryJ8svzeriRPgBgnoGdShnsNR9Mheu8gOWjlume0ylXR
ZlBCcIQynix5JzcPXEzaQWyWTMVE60+oEdlewULlbfYlxanHCB+c04rdlBuLPGveUEl0oM7R4Zmw
lrix/Hk2rE1zyadNLAu0d15ZtyC9S5E9BVrQW9bN8cE18XRsd/kI043ck5mxKbhKsVpEpL8oCL0s
okWV/fZ91yy9hGi6hrp303M/0wMn/AWrNsBj73iG0c293CwKPeUun/f+QsyedRgb5GW4p2BR9/OM
87Xf+M0TuF5TrmPVOZ/ngeSG0mNQzDnxwnhrPCTMn0kaUJY54j7JUxiktv5nR23Ugl5h5xhS2qxj
BuuVuszhQpkFfpHU3h9ka89qBI7cxEI66wbc/8M/1fnV1HeEn3QPRupKv0TzfiDR2SbwLsswJ6nx
mjq5mbk4m2vVmguHbKO55p50L/JknPx9XOgOhvQf6T2egfA6Iygl8l2+OvGF1NVMeJPusH9yJwTv
Ncc7T8C/Nti3d9M/B1KJYx+6JV/YkV5x0j0T5wBjSwmQPZpO+UnyAf8eh0Y+z8bnoJ3DDxolfV43
92qGYNo3qLEPp5TPWLSV8S3vHxHK0yWcpUXnz03jo4/YtcvRbfZQqn9jG74c7k+rW2fQtX5B0yZp
3pQhbiBU+X4CCr7ZaBKjx/uUfQwZT2aLuVFA3AuZnHYxHoRu3w9PVTTPLc+6Y/seZAPV2UzELwtN
TbCTIAPr1BAc57hvJdsGMckNkOQKtGWySpwhRR3j4x8xlsapaAMlLiTAJZmYc2WjczTXs0kviElG
qzwoA5mGNDqoqG66h/9fntF/fv2i/5UzbjZfKaX7FibrUz3eVXhwnGq+oi3mCTlautgx8hUaN4cK
tHynbCcFZ6nExzFeRfWi/WXFz010n9QLcKTAU8sbQLB0hYfFA4LAD91GVJmkXUxtTyze8pGs4MEC
//18ojC+kz7CpxOembUr9EcZIU4Ph5fou9KRWuzY6hVBa3H0pvm4knlZOtdLLzbeT7C3NNB3VKG1
2bpFdpfIBJVRkmgzgwdgzGpxH3ET+cSpadFbRY7BCJ23Mxz1hFEekQYJ1N5yQkJOiDfvEgtrCbRG
srhVkMFJg9effpnCcxysQ3IvTcL6VrKUgZXPzw2Z1iT0rdNndYdXnOrviIOuxQX/CRuslOcS5/hm
gLWqvjYWH9Wqg6LR1S/i+ZGUWAE2UC6vRjtHMiM/TISsxgYPExJMQV59Wql0ZL9uO+0DOU9VLSf8
/nSv8ndaJUekxr/OczLyvVR5AhcidsoHBdPHAtA8O298kjlP8qrIXmWT+CEXvRNUNrLrkHFZ21jG
evfQfegvOPKbeUYQKQKJeciEoHT0YkvWIh44a8OOlkz075ircT7F/jGCR49jo78lMAXpcTwvqapv
WfRd6Uq/bZAL0LO1MjlKo1GaWGy49Ih7KZvBfXYmSRzGnKCe6S7WPIvmbVgkkF662S1ThStQJ5uU
jaiKNMg/XV4xWZLGtovk+/pDpMKHCoYk0wgmHYMR/irEnWEtszxyzJF0uKC3y+4Fe9szAbxW5YxV
wTDeJN84W5TvDa+neB0Vz1Q2QrSooVZYB5+ZVDCs1XI7Nve56VhoZvRlIX00ihPCbVZGbqptoj9W
xrbT3fPhFnfoCh+Gv3DKcoS/M5m9XnyGWRQJlhUWMvg/OcAibq/zKFmf4vtRW/jCMcnnorGn0oUO
4wvED+BjUd77aOQJaO+LtY+V42kl7G8hL38Nsb+DY6zLwrGABIYrVrCc8Hrl+yVP3sGYM/HiyQPA
ae5j3cWIJbFsC0GMI/4Je0f/pYzeYLngLZDT+g2x4zv6GtpFm3w52PyOon2quKmA1rTcsyp+wfl4
xKQH33e+lASCN81FPtOCPdlQWuipJhFCC9zByd8TcVomcAUTXFl3DXGuERqIl0k2j611MH7G5SYO
D4rxbAabLthEHw0n2nAIrBUSqK6QpoB4iBjhSmCXSOAAllsnTzpknJshldL0rn4+M8y+J/dEoJyL
WjWKjLozil4GdbV2/lxbn3aTt2rwehthvcJHmN7Pf37rYqTbSFpCmc9vAR4iX0RRDiMBFMMdqgUR
dzDNbl780/L/9eddAIVlIjWinw/y/VQRz0LEesG83OCuybjMN12sYw0QwjcLpGW9b22SsfDamCQp
73659ROvflI9kQm8coN7eWknNqGE2iRBweACmjNHxfeKJNTG0VRNTon0g906ibjwKeGT0VK6Xic/
MqJNmMxC2Mct3GbCai7UHOk9LfRwy8X7CnGDxRBVjgJTQxD0t4H8AlnGzVBZSZ1MH/QU5hRCP8CB
FNIdVsaMtjF/xeQDdv6/weyrTfPXn73YD21YiC0fl3wfkc3oCiAVDmm8C3MjA4sSnBY5vTkTdVvs
H8jk4yAJbE2dlZGbd27d2ycEh1ik4lOQ3cKXp3victvoMg4kqkQWwA+ujnnK8qQvfWlKNmlwl1mS
PdYVe2y4K1t5P5u8lsJRP7Aft8YltyREO3Sh1Vys17crs78D+5+rYTuIEkArUtnvewVqqiJ3Zizf
+1iO8KjiBQVsA28LgJW0znlh2USrp4zJHDKBQMFwhcI8Bkl+gz34ETYlZhPTq+znIpEB43HMH+Vu
U/nLqEMUSHiGznifJyo4IzpocQYS8O9XrVw7ZtDG/NefcFFcjqEgjJLxd4f1GHfFjmUcIshW6XPW
Q+2eyassWZzTLR9iBBC0kFCTY9zZzhr1CWdWIB9UIPcjG0D2Un2vJ8ugfxr6jXGTl3rtxPi60otW
IdaENmqrM4fUB5Ns5/xadl71hjRU3AZrc2W8lOWBmGJ0LNzaLXFD5h6qjBNpe5y3JNLZ4VuYDIBm
zUcMxwuOTDhrEOQnjFFghN4N6Usn3pft/zvNiG/YEhU0KoquGJcHeSOf04LJmnRviZSoU4uTUWCE
+Wc0jjN1xPR3gS1psoKgAnK+6ro5EvDGcPITgOv4diruyhGyrRfWLm4kjxSJIPt948J8bG656Fzf
DpjTWNAHAM3+3hRfDpyy6Iv01LYsNnCoz8+EyJAbSR6vYZ+sbQeY4GZ3/ZFIvrXybimLEfIWYIqA
NMEO8Sy1KMYdhk8I6MPmhTDkcRsyqzvf5nxMZ9DltwdF1FAsibAuyL/fvz2hDDojOIvy/Sh4CIb1
aAVVsXhVa3p8lek9s9HpDXfmXENXGoNvcjoBcMMM8EIvhtis7ZRuxqgayQRtW33L1Fu79mlRbiqE
pRJb8iNmOhgEo8/zRr4H8awJoDjU1SLG+AMId1SeCmHffUpM7BL5oCm/SVpkSq3lU+gWj7l19E9c
ECC3MhuIm7sajYrvadZeRaA2eNIKF33r/ayurHFlqk9ES/X1PXJYwzVw9yW6bY9ImiiNkxsiXvo1
0fy4om7clX/buot3MAmlVOIFcFyxLpmTBjveCsRQxbY84Q9ycSHG5RYbgHynxytGVFRI55k8PI7q
pvydKlD/bCN3wtglMoV8hLrCc2U3nCeISq7tYCspS9OpcIFm1ENSFjmluEgNHr1YDypLaBVFSe0V
npgv20PfO0R7asVeZ3oIqQYCB1FjJwhQgwkKz0E8w6oW4QOhn0GxkluPxLFCnE1OkLfCPJWf0CJM
R1PEd4oy1/zx4QhRo0tZHsM3j2ZK4ST+/lQcWtwnQDReLIVxDv4Sxlv9LC55MxVCTLI/kvUYsAX5
4ol3vkv29XxYUEeQ5izLrp4vGmnWkXr5h7RLX9mdpHVQ75VbxB1jOuK/v8XvS7+4Aob6VJ11IS2P
IylY5q6UHIEgH7IszXkRE/fHfu04iwT9A6jUxEAF8T32nM1BQ6QtIQGQ8tlYPVv9U6r+ikFhgoMg
AXUp9+fSI8saY2dpJXET46FIyX2QJGZj8f0pmM3kl5CBIuDjff48oV0tvhnWoRqf/BwrmrnA+0za
VaO7qbRM+0e53MrWks7Vqje5tC0wA1FdhoUe3kdHvzzKwppOQS9KzE1mwv97Dzs9J1W0YGJANDMv
uispOmObaRTlUa82VVEyipsRQYaRpMPdaKfvhRPWL1LyaUivo538zrx4Dhrx7/v6Sov3fRFTgfTl
gM59uRiLpiyP4ooW1viIxqUk7gtxS2gLTRwIq129CS7QPPShkVFt8dGHy4lQCC9uCr2CbaNDKXRv
rGs6bn9uIoNxhijpEwXr+7qGJFHPeRKWx8LaEwNOlKuN8I9ArgTNwoyKItXmBBalLWNXWHD1jAEY
IentO15c0bxEcFO1T/9e05XqGUUg/F4Z4szfcILva1IYNdVEu5RHphtB5Vk0DjmOXUAOqr7pPNWL
iJ8e4Mt6tx7HFazh+09fVtCWr+mFIZZH8A4hcNTzcxnOTJI/YEA3NiHqlub68ryvl9Fa/5O9pcdx
Pfxp3ipaitATMEDMNmecrPsVWZHns628/Y22dqONcUh/Ndi09X9MdalSsGyZUkk5g9T3c/oRRJ68
JpZrezMJ/toLRiDF6cZVhuLmoh89x3Wa5BkfWe/F2u98MoIJLIeGjQBgA2QLWo7RHxN5Tq6JGuyK
7NgVvytl5WPlimcYCcCx9lQPa/zk42pZI+OduEOGCxytPjHXtqmVcRylTusbW+gfs7wiZ+luih/N
X3VzEZoY6q7yZKWC/J5RizGDkdypN70FV1zRDlp/+dYKvRfEscuyvj6LeBWJRXVUOZifk3RuDd4o
OxJSNoiCsAT9Xra78a2g6TEKgu6oKQpoOMWOujK+Aw5g0s/A0y6CpzJ1I6WwffDtUn1Qo8HNlYNf
bKUOv8aD2q+rahHWC9XfNvq9grD0dq99xaGEv4doHFxMwYb+d/DzlzNDtWLjbEnElk4ErlOWzcjs
y4fpXZmVV50hwQT7onf4K6uMUVy0xLKLkmkzinchUSgGpvQtKGuxY1A38smg3g/tHl3IaT7kf5rk
uc2ZYlGInw68bE+6Yzbeh7ZJcpTP2M+IMBoO7obqIYdEl2JlOyKZJmPd8u9KrSAKtZyF5/sTJiYk
E5VPif9+ztcisCQit9siVtj9V84q1Zh0Y5ph/JwJ14l4DvWOhI5mlS4BjnqqE2KmSgZ2Q0+J2Bcz
TX1SYUAuRqCidmPS5U5WLv26zXc5TizwAeCOYIV75+d3Au2EDNPKv4/TXXu6H/y7oiHwul5FyTKv
3DSm8SPNpTeA7F9bUMKMcLMWLLHDdm0UK9JecSxq91n0EdeJE/XzBoORrjsUjM6NR8LLXuFllNG2
pqDZxzm2SuKuU56S6kUtXwyIJCfYvthcZRBDhgdgSY3w4b8iZRn7a80J1XeYYxKyxqNm7nvtwIyn
W6ZAaFmw1jrebfpcygciUmexhCckKZn+HDoD3lo0er8LlIYMx8c1ZXSbunBJghYT12XZ/wral1yH
7S0t2kN0073h6gmuIvKTJhanSETo9xN8yAKpyMNo2rlEfedrGYMydpjFRQepxQzWEi7fQIM3Lo5r
xdzXn72oiEpuE/YHP9sRfVjknzGQJKOwOZ43Nn8sbs8RLxaj6vXtxK4r9gMWgW3QPbGrsDh8Lg7a
WlQRL5+t6hgR1EV027OIWqac9Y62qXfnSYZ+xCR0mBX+rpGBB3DOsOhn6Hv+/RSuL4RQIi51jCl+
GP7LUp1RFrIQHFQmYRTUPYV+ZJbvYYeJKIlt+YhmGn8tjDWdSaA2IATwRqQKvnNjLZMH1GV5QVWh
8zHz3yBh3zeC4VdSL/isxSzogmbtS1DN6I/I53uz7pX7KJhnCAyepFX1ADNvEZm4UtzCLK/uxq+L
uKi9ktOpo/5hEcQZTPa3yQLRkCPQztnNZpIUmPe3DAyvcJjZDV/+8IsvoCsqQx1VfpN608BwO+W4
5KxddpExg/c1FIty+EjbuyZyypo8PSyMIRy+wtz6DdpdyRsDdZOdr2oyfyWb6QbR6wy7lWyTtHdn
ijMcTyQoDAf6Sk1Y3LpLr0DLrJ8kdJp0EBDjMrcyks1BiAXWj9QtXgGmzgUX1z+Iqz7IEbOxm9f3
FQzj+09OX/eX6248h1FXJv50fQsGphBOh70rKI9PRpbrIx0Cx8Q3oYEL4ML40QZHbXDcEzdTj1xk
i7Z1cuZ4aw5O8hzVmgYs2wGH3CqZf+ID39d58aFXIC2ZVrLO2rFUN/yFI7DU2FBFujdUTqBBkC1a
wACGqdPgAfwH6zMuxFsCSPNaacd8e3pN3IjWZb2TkfehKnxiR+T2+JTl5ENSi/TrenzW6hWWcQVR
wk5drMScIhpP/GiHeD/X5rLhqto+LyAM8GDvdH2Twn4cl1CHTLw0UF1Jtgip7rzAdVecaM7SA8zb
OQxlPb9L3HiXUPbRTvKPiXfkthEwxODBhbP8hNu54BaOtjKSlSSS7qaCMgO3i8U2Kw7xJ/TPAFu/
TPQUzUnneAZofsH/lzhoRgjSeV6TvSnLj+pzqDxWWJAMONcJ0Fj/R8fkl6d3cVkYlmH2vsXTyxuE
NY6Gj5mX/eo3+M4tglU+MZyw9qn5aF32GZ0wxmEn1PH+nxtn5M8ZK/vpy0IuAFJtrISyUFmIxAc9
ErI6z/eBMRPpvdIZqUc1vPL70w4e1i+68rqwK3+mPQW4435OXj6xay0rSBbE3e3Oj8rvG6u7VnRp
GLVMrmbUotrFbu/yBI2tOJ3gyTyUt7qt6HOSXvuSMKFZu0y95A/c1HBGzQ/DoxzB5RYaCWsOs29u
t/+BMxVP68t6Ljq0RiaCdDBYD8LKh4ZMDtmutsZimo7mjNyALXAuURlzwP5+v3WVXJkyWdyrkmJS
fqJOueTJi9q5rkOD/KS2XBhQACA/OafSZcKsHJmiovdfQ8OiMofG0zX7Tq5nRCtHxrzN1orNJJJ3
eeOO1a7tH4P8M81QFWZOl4ltZlG11WCaxcS5Yi/nJ0cpHfGJDJM/knnIKXHH8FUrAScVCWoyoHqL
N7V6rFWIfnMFNegU33JXbvx5/5Adskd9T3iUWhM8Z6cmzZyLTyHiWbxcB8FRSJTIAfDcMoJ4RgO1
6uIHI/8VJYdSeCKYG+SLQjyOnAZOXLs3W3QfsFy6Q0ycyukjuDVsu+IBwi0FFVMWcTsk8OFih4qx
oAUthwhV33S7TwmuBNP2na0RGx+DUirRtnBkf8uwCenyCVtZisDOPPjoiCxFua1Mv/bNWJrKcAnS
AqYcl1WPaAxClSrlMd7oc8Mr5uViXNEOMPq73SbK00F1UWPJImkXmkUc1c9hY+ef40AwgHA6u8IK
Z/SKbF1WL+Vw1LxO8Yq3MzqvGrx6M6arfrrAaQPkxOvFpUraNlsyqG5V4lfXZAC5oaghp/zyagr9
7tz7E6w0Jq+TVb3S/zk5hfocGcvpzLJOS1WbBwg6blzO12o9ki7/88PTwr4UEXVRtlyJQcnxkCJ0
BrGId7TxTiYFs0nLmOhu4hXQzZTlvw/K67+MTtiEvzqNoS+QtPOgR1Uhsw3hWWP5A28LebCW/2Vt
xJBSbevp9sevX3vQZAdO55HEIX358ceVkFVhzq+qc7IA9Dn5jGBRuPVU6uCGIc1vs06jV5FUSsgk
5zpz9H6ZwNPA31aw5T9WvpSA1Pi/xS5hgaHIFfwLSRNsDmOhIO+nZ7PhMX8y0qT79GEKg5qgRk02
UNP8/MwE+aFQsL1QbURaYeR14qZX1n5yGMM/XV27aQdHK3QtrZvFb8owD3IHT7FQcrV9vL1Vd187
oOWvz+OiiDy3gpEPgsVhyBnIHIzTDegb0AoHoneyCcUSajgKNEQjsT4T/mSclnb3OxEdH3XVeV6h
fvj3xrjWCsgyt+c0cTGwyLg4DYJKU4RSMKa61ngRNDdWnwjrOdMEO/QhyswaaQ4FWOtvIwlogmMR
Yc5YnBhha7rSwmwHlxiGx3kpw0ctPeLZ4TXZ3QPG1KLppZnX5WiDzzB6bwyKrh4tX5c+HXRfviZZ
zoVTmZhUmNWmcbkvEsGN6KahowWu9YExTkVYNnRnZD5YvZApDpcTap3MTYg1I61Vjuv1jW/8ihLX
kvGasURLx6VCuUQXSBBW5bLngU4Hfqra8lNxODumkw7wO4rHCJrUaJPSTGerhl7/eJtBYEw12eWZ
+3UJF8fMkAh930gsYYLm6qVq0lSmO8gWhJj0IBtvPprBv64ZvT8zn/ApchuuH7Qp40ygyX0TED/J
TGvgy3XLpHPxETjr2yC6q2tmR7/4XEMUHwxspOnPSk736JlESvoAwegzZMPxE0cLoHkyZu3Cad38
zl/jrhN8pG+dCqubXUY8hpORXRa/qArJN4AO52GVN2TEuwrGh92i4Enh+q07t2lQ15q5b+/ooqjN
jeb/vKPCRamzzA5s8gehIXrQjkDlPk/706v5Cw1CsTXu4FyQufVAs5QBEr+Y9Tx40LNZ4eHqvoQ+
od79+5O8VjLIdLVT1DfHJnvo+76u8z7OMktnX3/CO/CT4+jvqpAOahI5nqc4eCxOOwHV0TbBIw/G
5Uw77wkexXPif1JTflvM5V4K+7ILT+yl6hNhwKzEKBgLlWizBUBiRXJmnzxdXJM/gHTA36m9F+7x
gM2WeRjbFhWM8++nc0VuwfdlipM1I80l0uXvT0er6kmBzYJOm/DOeml4MASaJZ6F9um3ZK6EYpWT
/gpKnE3GXUqwSY/YLJn5Ro/mA6gzNSJMLDvX32AYSHdMScf75LxG5KugrBN3WrYPjQUi6P4Tzdrw
oOYwLGhA0cs/gCWL1VJ/GTx5idVr+a4v7xuiXyscMhaEiSmAsjlDspkBuUx08KjeVkSD4lFRPp/+
BCIGU3aNvhDW9ZMMeCtgMu/WynPMFMcYXvLuQdH2Q2zNLEjXxAdY6NZ8R7+1w65Akd+e4cXJ6edN
fG4SnmHrQWZGjRE6ubgp7GSOVg6ibrabGMfP59+Ew0CP1wk1VdCkYerTRndYrylIAW9cRFckppTJ
okIEFS7VCNIvdr3URqc+DofqiKjAI13FFBet5p5aG3pL8YmOZZxkzIHLVN/QZuA8vzB7LBh4fejF
0sdyIaC6pHqr5w0R5kvzlveaPFXql6fq1wVefAlKYJKeJ7JAUpxj2ZEp3EzoA8+plz22C8amaLGb
+ZSfUOyGx8CtZ7K0MfD0tpPXkxs45MC0TjU40S17s6tlBaW1go5eNOUfnBCjCi0zjBnFyLFD/4tp
D5WzTODYLOxd+KpRRKpl36MPxZm5k50k2DdGyGl3D73KPbnpeX6y/vz7O70iMOB9flnUxR6TglyS
FINFVa7OoNhuazuNHuOaWo4L2WuandDRmFfrIXyCN2VFRxj2hEOvsdYRT81MIAnSlpC8O2qIKyY2
ZWXz2oY35u9XD9uvy7zYdtEwyJ184q22HvPlhCSF8RkNcXefrMAUX1HVJqBVdJkl7NAYOx2aJKlf
3UwzuWLPOT0vanPKZOwXLkehYi8XYm+21TEAL8PTW/UqwZ2ws7d8SWAyoNZ4bx5lhZT5abDpb8ic
ZAYzU89rsUXfvmcuXkPEb1DHpW/kQain1yFfJKTjQjp+CR3rJgVbuQKgf1vzBdwhmZWvjtOakRzM
pfpggVTFO5y4o6caYVdH+E6lPheZ14Ke+6vcOgrSA5wNZ4qVCjkSZS/WN9B9CI/4k2nGbMrRhm/R
PN+8x67gouRAQGKH9ioytbx4z2S9yG2SltNS8fKdRjBMW/FsMFdB5AhIeglJCDW3Ge6ChJMbLy5x
oRlu0njKLbtj6SfLzPq2louTZMzbQURBOtVnmUmViPDnRGKNG54Wo29PShuopl2JDs6dSGRlDT5w
yxTv2mn29XlclEB9NUqiONTTvle4z72ztiAoFQmtm2w6Jwodudwypzv/BYfV4njjdLi2cwDsdMKp
ZQNrvot+1KpO4fkU/30EjRvXLqAdjH3aMtw1qnWCu2e6D4ZjB/N1UzAex2dLjPFJEOxbBbt09Un8
ZymXFkOF3Bc5/zMV7JI3kqXMkWiryhpmgIvDUY+31yaqHKKnOcWz5ekWaHj1KyJaDG9KxBUcABcQ
kS+JrZrEeXX8G69FgXVCk0BIgzZ8iNljSOBAjC9nwgl4Igu7nhvpOsfMookehwa/DvR4tn+XN0tM
R63TulDHaeZSyI/1+f1Esu2NN3etdgBkhAGD7z0LvljtqfcNJRrOXIONHddzLT8MdnJneNK7vzHg
wU0uaWSKT5GDyXmmfVqE5tDzBOimpsweyPXQzu0bi5q+mMu7+euiLg4iLcLlMs1YlP+nchGHofer
7Oa0qOX3yWMbkwemCpGdTye8g+WJuTMbm0wf3PXIG2HErKe3OuurN8vXNV1s8UgeE9MSYwpVFL/Y
3uImizxpxoTPFbR5125RXsCBnSV8a8zh6Qj16r/R7FyFfiAkoPcAFDYBh78XzHIQm1njs44KHiAT
X9nNRaeL3LAmJwG1eohByX9jYna1Ef76u5dghxVnVZkmnDB5PvNhQ+8A/+5UN5tryUx99aFxYXm4
om5Dyja6Ju6YlitS+81v+pFOj/rn9jDZtKaEGecl4KcMgFBDcqqOU1xcNcfUdx+tUg9IqQCRhjQ6
a99VupZ0Q+bAjrIkKh/MHf7sbrdQxV816Z+GSwyiBGx7o5+5QnflMtCZGmBrKfNdXfQzudXlfj0G
09owYqS/Jmrcy81tLuHn8xBGeFWScEPC0lbTVwYeYjGqVI4q4t4M2da0FQbSSN2ScFZg1tNwqbmd
tasNR9PWEWwRGmsmX+Ib7Ho8U9LsM2boL+7IHOMzpFGyjnL+oUZHTfo8QyvBaWMQ3bBcY68sCUvl
jEKGOD9jZlW7fMC3Ur3rzjvCcW6+pCs39N8TkIriWg5sIYeFXjUwISfgxIRGhO2kPq+Kx6x9DeU1
ntAJM7xpgJI0a62fYTykAZn5REm0D0F945y7Is+dvKrFiRfwdzkX9auR0SSyZcpjU3oBfqreNAPv
znMlXeQuNUwNVMsA0FhqtzSFfxv8i+1KThqx6ijbiNT7S9f8Amzhy59kuVhia2GH8VEmddkhOkfx
AvNZ7959AkJzR4O16saehp5fQZy+MB2mCF6tzJmFZPXSKr3ezeS9Gex9ESF4mqxF+PN7hO03jt6r
rw3rOVEWNeWnPWA5oEKU6V+PaeC2iK1hl0xHrro0LMdAze9Oc8Lfvc3QK7Fjyirm4YTd3eofrx1z
EAH+ax2X13igpHlS93p5zGKntmZ/Rxt29iecT4UoJw2svtsI97XW69uvXny9BWhCDqsXRN/aFcAM
6RJuKr7O/RP0cNUxhxXcgMlVky9ztEvhzpKWYbMysciZJ461DKsbvf31ffvlOVzs27A1pBJrtZLC
Lli0eOSxbcmW4BsGdwxssgSncb/Szcbf/3874VLm0eSxbISyBludr/apj+8jNJannZjjkfK/RbmK
SC6OQ9a60M8CgdqOJC+fEPSbJ74kXqmxeTEmVQoFJhq3izIFw/sxlM99eazYjdjV1PdStBGwZUAa
zGV8sv1tdGeOvhOHTty4EBOtYZ3ko9t1KGVOCRS6OzJswMJV7OGqZSpsRYjqwr5EUoiHRX5ykwJ+
abpLzs/Z54mr3ZjJB+EoD7NccwmuWCSHHGZXNO9w9irnZbIlvkxSSCLHKuIM68DDEaMwlhxgUY1/
G/w5CAmrGp8Gy3JxtMK3SU4f8/CBss/3UZhPznwpLpgwHkb3VP4p4yV9SsX8nzu89nQvgs4q6gHu
EeG5nQfVdhCGmdlhUlNWziD8asbnWFoM9cJUbaVfdvpcAhCQ3gsTBHZdPzIN0V5VjMokMD0YGQRa
wKdVbqVH/WWb/TjgdOn/HLAAed9LkiSuz7KUqPC6FRH/tif0alOIVRba4SJhXh1tjWwlLosPY5x1
+9OTcbDmFU52v893jcdj4e57Qn/eeNggIZhc4mhyx6BhoT+at6JSfmLFlgguBUUZ0NFkQnJRxtVt
e8Y/3ihoHBNk/DIm+8SGHs09l3D2S3nIXyYjfqmFxlaaUD3nPuBYuDeIqQuAAtO5gbf8eJhu21iY
ofuWuhv6xZ9H3/clXh59RjVojZWzRLNlrFQucy+DwYgCnt4arGDZPCQ4sHnlrR/+G6L47T1e/PDF
6ScwfzkVqcIPk7hx6o9VqAIPb09RO+vzDgIYtRUYf7IGA+K1TQrqKMEjxpyFuofBBE6f53qBN4pt
hd7Zkfu5JfIpYuQAh8w14QQc4vi5Tl0EtI7AiEnZhMLWlD/r9LODdJOI+9B8jxPVbiDwVC9kTg6O
8guE3snVG4XaT9LZxR97cbAOadyloiUVR30b3rfT3HbpP/AHPIEaK+6ACa377wOVbuqybp1+UkL3
wMbjf7k8xDDFFtSu7IsjiHCcoWm/w/ORRoKApCJeicJzmKgLBR+JrJ2ZQzLDf8r/DO9fTrKjfhqI
WDXfm1TwjV1qbm0udGmLT5W00TZF6xB9l6KuRDo2s9zOo6pcqsgnEEY1diY7/gscI9wTAqSPw9GS
5r3hZPKsMBInQB4AE30LmcJkdM+uX0LiHUBPMDGpV8PJ+YX3y2AuJNOOSgc6pxQus2bZZs+ZuD6T
zoyXnJStypgDCqi8cXQvfasPp8Gp5WWTbLAuE/2DnvLVnN4oFmqc6wJ/3fpTlHT2XNS4sRg3EJGf
48TpYfNfyHAMA130xYceZ0qZdxWsAPPRQryheppi51MErNfMU/Qd6iI9RpFr4vjLzsM0wLSNeKHS
bA6ODMFsGX1iCHZLA/ZTNv19WX+/wS/FYD8MHJadUByl8qXXF4VPY6t6vTMiQnYSTCXwihGcFji8
X5X4FQYzLoPEOd+njNelhVzBwF6dYM5Prtn6/b+36E9Q/GJ1FyfAWYZUoIBlHS3UXYDv1RK03hbu
FYe9mHsnc6aK68h0uflb4rNm1hxtmoSLkOGk9wTwTOyOWlgEyCVv0Tx+ThQu1nbxwVpVm2NcDdsi
47rGLs5YisTeCK6YnWYSpi3+7hzSCx8LJFVggOkyVRbgq0R6gUeHG1VyOgL8eq7zV795GZqXFnLy
jBnlrdZHmu67H+fof7beZX8aVZpRDxLvGFNLfyVOlACK2Od6FnXrKLbVj0mXj6mX4S/+/f5+QpF/
n5FFQIWuSSjOL8qkPCuz0TejSaZ3L7Xrxs3hw4Sr6nx3KuciooKP9lP7NJ7q0C5FQmJvom9/P6uf
f/t/VnAB3ZRjn6SViMYx9HFUh1HZfgwjB0uwrXtppvvHDmOiQH5V4jefFzeGqPQbzhRSOZO3lg/U
NNYFGpEWtuZcGI6KsBtQ+AQHsf7wSS5Ti88AvTzGHfW2b1ZSvRS1V0lbBLonMNI1bD9yi8fg0E+W
kQVi7gLNYLqVgrc8e6mtQ7bFJ6rqV3Atj+f3Cp/HA6hkLe+oZC3+XRPfqCkXAJ9nR3rr7YJMZso1
7LafCD+0gwcMsXAEwfZT7p41/5mbkpjBX3wr9umgDdA3+WcCwtfOz808cMfo8GG8TYMsfX1yC4qJ
Pvx9iuoZ1VIqvvTNTn+G9CY65dxwChcH1lPk+PLjmG808YX0oTR9H7KX80G9awQMJxm7q0gvKpTK
mWNR945oZBp8J/8XZ+e13DiWreknQgS8uSVAgFaGlM0bhFKZggfh3dPPB52J0xLFSXZMREd1V1VX
YRNm77X+9RsUO5XpkEizOOkHrIHMybUMnE3ZUH75lI1RcTs7BOOoioEk/2y4uc5UuFy5KBZuhZqh
KPAlvheCaaUOdSHR6cr7xikyOzGdcT/nLWizsxDR5/hhX/e++gEHzS/9l6vOaOKXLTVvBLGoYq5a
vH+GDxsY6s7Gzx+DCkdyTy1XfbImQhiU62nbLfC0rf29tbGC+4iw2nI4MkyDfjus8I+rpJf/gjf3
A2Y9W+NZiZyHQWAkE2ucRxXAP97cVg8rP3HKDe8tlKWlumjIhMaTwOaIQm6zZNxMR7Lhv3g3rmwU
80bw4zP9cs/O0LwaRVGtzk+K+ckO3VoRvdXlHbKBub/ENWeDsZuG6V69rs3DZ6TPvxfwcz52dkPO
dqpaUFQ5GVmA6g3CBlGRCM41zw0S3CPNVZmttOfOvJfau1T6fSIwoufNnjpPHLwKnltlDxGZvEvL
rlCumvhiLOvZFHAfci7JyYPRrcX0XlTXgrSdsxtD/07255iLq3dyfqf/dSfPNrwu0XxdQOrLncQM
gTQOBx98W9vnJR/9nAF1dY/90QvPtw4AeI4xoLg+Z0lHmlgmeg7tDBm5catiyKN74MCPFC055gEO
El7bKm2M9LHCoXJf/PvR/QRJ5uvDAVWI6xV/cmB1oW8yC44v8uI+X0Ihb1IXhVwxufXg1CjVEM/G
HakOPUcu0m1/aQjLuLhroVrkC4zxpWXePfx7UT9BtrNFnT2Goq7KsOaP4K6UKid1Ywgb0DafOLBm
R483TxAQG1hkpjVbgaSXrCeSBp7hsI1F0FmQfOEXBasdYC6dSYtiuFf1PeGffoyuDDcfghyvTjEv
7lxf7uRZjSriXyNrxLbxEcgfHHDjaBOArP2ZnCCGWxzqFdwWL9jASZlhL0SZg0vqpEQUfAwb+oFI
UTLgAQ4R6g34XEF8JRNJufbAL25e/7tM47Ov+bLBtoMa5qHKMj8jQxJxnejsDC5NCDPtCHOuG2Hx
SZuAD0Oj19YrnPCEeFWTWI3nuY15e0Jj8l/Izy5+fF9WdlavNsPk913MUwdxMVYNgeTCZnIqxcnQ
5wS7CfAk1r3Mi33YeYdB3zbZMi+eyvUJJbxJV0qocWpfnf5frvK/rOusVs2GmEiLeXfDjxluIkQz
dNzmo+gfYQmHtkFWxkyT7irXCPaltbbiTdU+UoqSPm2n4TovGSUv/KuJW+qFR8krBXvXwhCFEvXs
HNJ7sxLajhs2G6Y6mvKUAqZRzqRuIHsRY0jYnQxtrWUguIa4L6s1oQJt5fjvU+3CAsz+ZhEg2LrP
8S1wino11i5dC73/M/abBHYUD1Vwr2K3AilST3azGqmmivEa/U71HQs/7ytt9eeSzzbgbz/p7ChT
5j1SZzZ1zPh2rEWtb7XWk6k3ddQ+GwQHg5Na3PRQW6W+U+FI3nq6dsjYpDB581UGwx6mwpXdz/j/
tYN2Lj7+tbqzc87Pg2606vmGu+omQPD8NJ+wJCOS1IS8ZZE5kdtds5X5OaybvYRmijbzMYYO516b
qaiFYiVz1Vya8dGigh7BzgwTBiFNsoyPwaNl4xYwZMsSXh82kfim2PHM2JSv7nIXao1vizn7GHAh
7tpRYzHzJAjtGNQvCc5u4HB08F2YE2FzGL0I+gbEKN02o50gdeuRzLujCfbuNF4uu7U0m6Y8poQO
vP777Pg52j27W+dla3zyO1NkgQQhDNqyuqPWCCOnXijPoevJf0DfkhUnGXgK3vLwozFIzbsr7/FP
FPVsFfOb9GWXhTMQyAjsKgoJw/jd1PcA1OTikGAQbvyYeUPh4Gali8UiJlFHXcMBC90x56g/4prf
J65OuoA/M+iFZSBDM9mpbsw/OWcQ32NQLyNzTNaB0uDriCH1UuyvQC6Xyn8FXAu2kzl7WJ2rEka1
y6oqaf7nQaOmZN8Du3zElRo95VonuJcB7LUEn0t77derfvIxvty30ZisPAq4qtV80oCYUp2aR9KQ
rdS1Wq96AMS0wyMJW79gCSho1wV9q5B3okNsx4vIbcJNozpyc43QfnGv/c/t+ISivyxMjfVALVQe
aAqmLFX3hnE4tQe1gni813CLwOzG1n4TWbpM8HeTX6vkyDhUuqlxfiCgwDPw88Ic6emadP1SrfTt
jp19kGZoJZIUcse0RWlik6aN2y4BINm30T5HFTAtTt1eJSxIZFzc2X5TLhhTMJfWDuGKEJ/4ZtIc
yo6QU6qegyFDc6edRCccbalfj0xA+MvXtpHPDKMfO+mX23n2lZqlmp0SgdvZYK6IR++2lPdhsFWX
yX3oRHwe2NHvFOjqhIixmw/lYzVurmI7F44bScJSjHEHrpsis+Tvn+nEud6pky4exXHfWHtDfZeK
h6bZiOhL6VuKbdOsG/897m+SjPCwkvKItkMYn/o4WsjxuBCmvx1MRO0hiPfqm5wfodmVMuFWrlE5
ZWnzR1m5r+HvFzSnkv6O/xt2EWl8GIUjg/RJupHDddceK3MzSe8BnTV/3mBrOPtB5UiRntkJmmwh
lgShrE7+22wYnALYj5h9axHiV2QC/kbm9CElqBR+GfUOZDjEw1hbQokWJkqQ5wJsNhnQtu2FYleZ
uy52etxWYHMmxHLYjf48tttI8AZCEJBqVnskXhgP48eVjqg05uFWBxvutEjh0k7s517Ze126zQ3A
il+Dua3yZyF9zpWNDF8s9MTkLUOGoguPCLaq0rWCNc5cp+ylrY6Vcoz0jVIXNvQN0irzYaNEWKg/
//sg+DlstSTTMHBzIZcI849z+KyKSyUXRjU/NnNR1PC8AODxWi/+jI8ZJ2ayztAYdbvMvRaJfvXS
Z/1L24/ymExKDj6GykNuD0K41AAiAHBgqyyitRh4lnJPzhs4PyPLK6fPxeubuDKhoCNE9Iews0kD
q6xGKz+qRLQgtq1Xsm25c6EqGYtqRP5h4hwHbGiTkHU1vutnHS/hlfWfq5/VcHqayeI0GvkxIHIh
uJfrd6m81bS1FLly6k3JLWSERQ80vhS82LAHBkoM4cJsxftuZvbwi7Vdqdx+Sql4GcgFsSRJUgir
Op9q6lFjkShTITfQoKdXyAKmm5KXDyNBw9XEBeIZZMA5f81yu+aDCO06umuxOQNYzAW0A7qt17cp
8Y5+Y8fNXTm3m9MHEfE4sCQeGg/LGXFOzAlUVhOyMZq7UXhROsNNgK3//WarP8vQ+cfwbisi//mh
C1MVtHu6dcqPoie9JKtpKyJpfq4QSzLu0qVjED1F0bvuH2S5Z3CbLFTH8uZt1DxhMGor5ULJHYsu
GDKrOG/v0+tUpY54b+Ljtogbrx/3arZKfpcibwfCu94JxS15f8JCcP/9W4z5ePp+EHz/LWfHlyZ2
VqNoeU6hJLnYmrhVBAyR7iX5zVw3TPkJvq18kszkZaLGjlJs8KndC+GrL/wdKIdMQSMvgsL7/zqS
6PFtZC4M5r/gJq8q5g5T6aE7nh7H4wnW7mN52xYO+UA4hqT30iP89eI+/8UoIW81oouYL6y05lb4
0+Oocahe6g/rVkxWuBl5ST7xuD/CYKPhuyN3f1dWsAox32CsEymO8HCNf3ZhrCljQEfOHLJ1rKnO
waFeSsOTmuanow81DjyKwp+qP0dA7/ZYDvJZ+/9FbtqFw5nLotmXVRyTpB8NRwz0Oyqn+gQmJFBk
iTeqnUWrXF3pworIEFIIhY023sK8V5bA/mRwDLvi9EaC0L9fjp+mapbMDiaKc7Qpp/O5QLvp215K
yqo8Rqqb04YauKDgho9kAS9o3O5gVyj2+BS/iKRyqMgSFn6xWMh3002QugIwwbu1l0ESK6fbnHKb
6ZFZOqO0CFtXgkNBLYvQFtaH8AaC4IpMUCOn/8OZOJ7WQrec4qcq9nIVq1Dv37/sQpciS7PMW5J0
nDY08ax1T7MiiKFm8cs+5A05QHtabgoz5aaNl/KfdE4lspkir/rnqbflnJvvjFfWcPExf13D2T5t
iqfWyrSsPAbCrlD+5sYKpZMKVBXcm47i7/rueRTuLdHrluhSGFF6MYaD5tP/163Ah0BBh65iPHJW
g6XGSemTGBKH0CNLuOsIS0O8SsfzoS4JqMroAMiUcZOe7VjG170s7yd5L65E3GivDd0+Ffbf96P5
wfxnNWeNW0XN2Q5FWB6riIQwN7Mwv96cgPBbzP0HZjJOqW99BPA45ZoG6H+QrVrPMF2qqBkCIi+C
ORdmHCIPcXzJRQ/3ODYL4mnu0jZb4Iug4QjKZlzKvxPa4LLyMsYGVycpF8gx/JI5kR1vA27uZ4v6
pWPREmkctMYojtFT+pDeTcHdCJBKtTNuRWlvpguDCOfTYxt7JcSY2WfA8iJybFL4U7awh765M5Xf
xgn/dfp28uWYOdrRlSpN/1ksfF/lWalkWqmOHEUrjvmLqC2E/lmcVidxP2bLhIx20266hfWiONpz
3TonHaXSQrBmaY12WkmYQ2jrDjE6yPzLiVCBLcjXr2wfodGO5AUmsr3/Zp1uTOJIUheTjWhtTQsE
Qi/tLtfd6A/GuUq6WIZbdUtVf9fFd0K8VdO9yWdoZ/hBCNv6t/Un+n2tz/0sPn+8Zl8ezhlYXLb5
lBg5D4djj/L6bbacZ54oxRZZpw4DcF4aCeDC4KsjrUhuwitFxOUd6D8r+LQ6//J65IUSxvrECno4
a9hf4MxCCuIMVLtlt5z5bsMtlrqEt9CBRfqthNLQJtLzahP2cwLy7Q0497wg7Z1QX8UqjgTgQeZG
0cU1Q0dyZlLvpzdLKu5FfTV86O6A889VhcLnMfrzYRDJBrjIsPt8M1Z7JR6Fpi+OxLRbDWY1G0Jp
4hCi84Mv07zB825+pxopUIEXVe9quDcyW5JJ3vNi5P9QBustDI8Ocl/LHkB/iFTZTiY02251YwxE
AILqLMgM6mF6B+KdLKj2WK3jFFmNvMB1Twv3jbHtd9IypcuVbrX3gHgLMkZxqzrqhyhE+tncVLEz
Hq7svsaP+kvG/EQUuck6As9z7VUY4hU5tHJxVNXtqXeKdRM5TefVpG2pb0VzwzbB7N+ye/WmGp8U
cVzU0ZNp3LKP5fLrtFT9tW7sEwKz/L6nOiDVJl4mV17Wi5+LhvoUOIoK/gfRLxWFzKqmtjiePiBM
EsyySJH64bCP/X+sb8Gy5/EcQbfswaRpX7N8utBQzXfpf69/zuLLuiptfLWaP9eRpmY1DXfsnfb4
inDeeiTxZ5759yT5dsjnr/QuF5A4Lo4e0xKZEuLXcVYraNEsvq2Tgn7qJhDuAkzkl8HSXFtcLlsY
OsU9FABe0mtt5M+J1nxh4gh1E4gJP7fvJ3NltmFYaiPvxr1/X97UxFEgzrCrrbiO1ir6lDkQNN30
q3oVXDkXLswlcSSSYNlToUD0P+/euwL5Ypj0tLBeQqS8DZWqqp5L/S4Y7s34TkoeTqdD1O2xyqVy
c0qSnDAUil6l+Emd3ucPphG3bXilXbnABmJZOEKTFcLj+JF7lWvtdGJ4NpfG+odcblGCyW98HbgQ
4I7DOzhObF4bReAQu/IRXCxNMKiZFbHoZCD0f38cfVsYjWI2+fHkLxOgvnpZJ6vsID2gkamFv2bs
ieWj5r/maEq7Wz3cjAH+ZHahLIXfaNUeicaSicxmuvgpYAwlSH8fJNWN/iJ6MX+bk9OZS1gKQrca
isdRfiyCVZKvTsO1z/ni2TNbLyk0sXPOydnpl2pi3EZ5j2OwLdpEOJQWsdV7MWlgTeyz8QXCBGQP
hOQkKlXedKKu97eVvMVpkhjAKzvghQqElHO2Fpz7qcXPP69c6cC6yeU8hmu48NjX+8F+iJY5Q7Rt
Em1bfBdnhfat33i4rlZPsxlTbhuSK1tuOcKnh+2zvrIm+eeuDCCJJ5A65zuR7/z9UYvySbCUiDUV
AzTQd0v96NRdnW+maTdTcTeQsU3qAlKXsVKHB5NvT2s9cyEaEV+aq0ffVq+RrS+1C1/XpM2E2C8F
w2RUVpvnrCkmF/NFxzf3VIIzHoTlNK6iYUsxJeevc5RytLBgfY+bvvsQYIUvumushUufwre1nOG2
sjHkcTePCVRvPG17kMdgmyibAWUmIke5t3n14X9p5Dre5U7mVciXIeowk50tqOcc6W3rwxpbNOSt
OGjvyDtEqmPzBpqVHZKzFt8U1pLzWUOB93Tds/LSifbtF8xvwJe72ZWNIkYxv6BeVsN2XPaMNMj7
CDBJjLFdPXCQFU/G6S+IjcrR+nS17BJ/okiyzLGv6LqJtYNmzpXBlxXIJ0UKza74dCxXJWQvXGm2
7BSRthsvRPQl/O/+sSzuiNqg7x7ZGpTGS9UlCcWARBVyIul56Dd6tZ3GFws/1NEr6l9QxOPgGIiH
wk5X0tO0LzBrUhaTSzJCWdkztaX7LW3FpbwZ6DV2A3PmG/iyvvFSc5DSNiVrU/yVvjI0o9lLHMV0
jRvjBi2d/wc0KMUaDvf4ckSObS7H2FNfpdDNpwOCkqlYivVtDsjpf6o0rIXKEJkqH5gC2Q9lQr4s
8WEuk10UHUwdli5hBGWM9sVHC0qgY/JIyF/YsoNu+j/Y7gmFG9xe4zNf/paot1RdN5DAnE/uC6R8
xAiZkMcxsa1WHQR6RAjga0xURw6R4lH3/+r6cvaeG97UdlM3D41h4xyAj96Vc+X/sRgd/zGISD/D
LhutU7KqhuWZjUTOMgq5zcMD1p3mX+hPxibVN+1pZ9R3ebOTXYM5DZJUHKR6UhKvLOWnAzH+MaL+
n6Wcdd/CKZ6SRIbySkat+GGq7lSuKxKF52AwxGlodJjCJMuUSHEHn6hYWKbK5hR67R9QZed0bUx1
YT4kU3rMNqmgExC0ziqg/CRFWS8Ws0la7TOveUi1Q1vgykL2o/UQFIRbo+Rbx47e21mwKatVQzhg
cTctB+k2lFe5yWCrc9Jf1z7fC6QAzETA2JluzBjSuTeYHgCOTSWoySQ9FY3F1lsvmuIWH9ZyHjIs
9KNBQM7pJswkr9EW4lpflOu2sVtt7XOc2v8+sC7g6yzHgJ9PYWJhJnm2mTR5EeRYys0Fcp2huWl6
aBlH4dm3dmp1IwfHbBafSyLac6V89yErE6bXO5GymzhQ2YpzD7gZWKS1S38b+zmTqXLRnA7YgMXa
MWVOT6iQp9DpQ6ld5vmVH3Cpwv/2A85wCEqV4eSb/IDkySeI01H0W+MZ6a5tiJA5NUZvwc0JekcW
vmrXkq4usOHnu6dB79Bg2oL1ft+KW83KoJX4xSxfYbxNcqrkqPfEG9012F0c5b+Am+T83gUevJ1x
ASErp/adS6QU6g5O1HN6tr/sgMPzK93HT59APkmVopMQ3HmIdu79M2nymA4dOEGJSaq0GOtdDwW8
TqCcDLeGjvFBsad39Ek+Vdm842Gzpf9Kd9FbQiprRpOM91P4notAik4muzqbXLAS2YvVGOTrsTmt
rGFX+sS5EhdEQbg+4Zvw0b4WKzXfIUbpXWMTbqtoP+BHbpGTyvAzG58xFMLSbkR7azh1dQ+PmpTq
TnkY19GtFJOHYke/w6tcnAstEWF0BMtjbo1c/wcrQhZLJRHV4igAGEk78V48GDucHzb+JjJc+bHf
t48G4W/u9FvFS2pHn/ROdzrxVLMNNAAsDvc1IMr+aiN/6Tj/srJz5kTaR8akxqyM1we78mBcWhy7
ra1/+B8G8hyM3F0MkquVtlcy3AwhRtrCh8Yz2kQMfTa5d83Y8oJqByc3etZPBOcncSnuekVqiq5g
yK+ZnphRKrvtMirvFNTGtROioEZQSEZMbEO7P22n7k3G7b5GOkM/nyvEdl0bBF6su76u6azuKku1
jH2DNcFf6jlYLBLLYjcnx3lZxktSLk43dbIL8BMxVCfs1qdrXlX6DKufoU3f7srZmSIZUheUMliG
sDI91dZWp8mOTthcPgJhyppTYusXfDTdU91iwp8oTsc5W2X3DSlRIoYjsyGpkt8gIOyrX1FDSGjQ
bIbkuVnGmGekkKeD1B7lHZ1dqfD/uaflw/lKZ5OlKmKUp7uzp0RshzvzEGXLE6B1VTpVXS78hMhN
sjkmYreNJwUv6Tp+YFifh3+E7qER/goxGi823zgidM24v3reznf//N6QuU0WAuJgixS97xthltLr
0efOT0cgIlgpbFyWirVuj5pTjE9+zgi7sF6R0xcP2qYbsGLapbrj+4+IhJz22rF28VTQIe6KMukQ
Oqv6vp4iFpO6F0/FccCquUYJG5HZRcSvFzFD3ePd4N8gFukPCnaSf6+9q58I/Y+78eXqZwMaJU3j
WIozjgUDEodTDo+qgVArJeoqL5iQvBnRbozXmBTh99dto+IAImaQzOPFCskjDsiYXm3y+iaK0WZu
zH6rK7A/nMzwmISbsLmnjFgSwObG9mft/1Vy0tyH/esXnJUFYSQofW7F8w5wKv4UsHrX4TsaYk8a
wPdtNcA1ghpXG26BTTGGQzYM7XQx+8Qp2AT48IwjTl2A05FdYnm64jD2WSWdrW823rVwW6aS+pFx
pIX+HEWigTJhhm69JeG9MWzl7reh3ar9SspsEsKRIA33bq3dFJxUmnfSnicsYS1KUyDSWyN0Tck9
GUscQKZxF3SrWmZUtVZyqDDkSC/E2AmIlta8DMr6Q1x6srI0KhfXoiojpOGm0rdBdFDL2TgyL59T
4553q9PgIt3icASF88V0B/iljD3MpSwgaBJ0R1BHe0AMkFXbJGb3Zm6o/cr9J9Cnk+U2471F4Vnv
6z9jTmoGzvN+w6Yh/LWCq28pBfrPh2wZWEgjUmPa9MPoXW9rQ/fFATpCwYjVrjMMk/HhU0yvHZfE
4wgZtLM9K65gjQvuzFIzPaB2I3C06NFMjma8SoM3ud75omcNBBStcIMVDE+ViFvqnqFLWmx7BoL/
BUNKxr8Wf1tn40LF7ODS5UMlqg8JLjHV6UHivVeXMH7at/w1uVf7RUX6o7ggYmu6Scjk8l2ZQoNU
iGjbo1GHgop1IaAOiUa5nc+Gz/C4F+pp/qPMvuekwWuOUaC6yArXAFiUknuT9MGORn11ehdbqpYj
/vqk3lkeFVnnJL1bYl4wbEiiz/wZmp2ZBs3hFDkn4XGabPVFpaKVFqfKKZJnSZtnUxLSIDx/mHsp
9hSiOfGJEOhdCqZbpGA25L2hcpkvDIcctTpDGmth3kbr7GXa4FXA54PqBotsaK0ogafN8BRVe92E
hq7WFIYUXySizZ5Zp+xgEmH/Ur92oxOLixFHV0B7Za1Ft/zoWF1l4aZMttq4kwbcduCLZffRYFN/
Efj1iNKSruyQWYvTbvbtkFfpI5GaK5jwh+JG3vnPUrKURShqGJ8u+Fc+By+4PmtvsY76mzhH9MiJ
s6nvtEclvbP6vYq538kpCSnBPo+Rm49cAruOvSoti+Z2PEHM0Ig5Wf27YblUcmNtBhnIwnJohpq/
7+wZRcBJjruZd8JL+sc82fVfI90n++K5wZoafS5EV3Yiilo4MOaeaBAnOyp/UR/fSHc9aVWe8Xrt
/Lsg+SR/7MuqzqqTKenCNKxZVW+jsd7oT+N+HL3TL/MVnlTvIGZGciND83NkRPcP/74nl+gm365+
VpnkfhjpQ1znRz5URASyrdqzlIAPcjm6s1tFt4AyqF1D8y41j9+ue9b1++VoJGbb5kfjSC3UAC8u
QjpVHEgit/kNa0OZFk2+ih45Bt1u9lHEm6TxrHW7aRJc6FNb9ng+bsmrawuufyD3j9CLk91iScd8
4BpMcaks+Lbgs7KA8PQJDSALTp5mzy6LGN+FcRDXPiiT7b/PyUAxs1OA47crj2j+N58fWF9fkLOS
IDf6pKo0rhw8xXfdLVCh/4ekMU6b8Imk2RX+AxvjVVd+XbnuhaL12y8+O8jbUrGS3OS6kMRSpoRQ
wZnNdgBEvq0t1VvN+x9HLqm98qGSRHDlJ5915karGEEiMvaw5rfD/NUECNFseVrIlS1hT02QTryj
nt2UKxlnpWgRrcinceiY1+GbuCaEW9m3L4iZQAnD301h563butZ9qy6NR+Vm/tTFBUrNnbQxNvKt
csAiGB8vdju29rR3akKXjGUrUPgKWBUvRmEtv5qaDelODlb6XcF0HkblvBkyq2BEC8kj2PTQPDFT
YDy5t8wdc/PpRFCWQ2iXZt7mL0Y7D82O2mt4bzmilz5gP7sU8ARa5O/WQ/qoHvx0iQXx9AeIc3tt
sncJZwPuw+QFtEaHG3xWZ+t9pKfVTIfsXIKHn6SFhiNJ8TiFBO0uLNVryWz8MGC82SZ0IEcTPFoD
LB6ifG2hgroC+11wBCIQhfgDeLoavlqUEt9343wyJEHVM0IxxzvTsGeuW38U/TtTe+lMr/I3zD0T
XVwQe9qKe39asTfaMlEiRy1BcDKj+rRudsYnQMKUNgvsGtWtxqX84tNJPgmP6p+OuNmAvWSD5wUe
R+wpya6lA0O6YkPVZ+5zq98i9dw2vwkdXpov4zsEb9VBvNKrd9XJaZVjSBhK3GE00H+AaU2Wa46e
AfS4sWK8QUFkPHPbr2M6rOLG0Lf5TfugJKRYtgyqb+p22eCZsyveyt0sCIZJrm6L6T7hnGS62d0m
heNDVlRWUrTF5kcI3jPx7TQygTtc+Zwv9Fnf7vfZNhJEqEFln/tNGemCgleYv7DOZbQTvCD6b0yf
Lm4gX57w2QYymWIYafMVAUpzrxRXtTnHTNUkdzOw4ZOeQ8Rb4DbTscwlaNYVgE+5tABLVFX6ynmc
fe5NLmgh0hLRykC5b6GYqvc6tE2iix0Vjg1l4bgc3zoo+u9MV0f+ZKk4qE7ssHJTfHFNb0gX7QNT
CHt8kYAr5PeTutQyvMuYvS+vtX7mvKmd7/NfV3tWCFipKoeJir88OM7pwzKhixMCgLf1QgId3BUv
/t/c30z9cZqGxXB6oHI2R3LDbaElnPPe6LbyuM+iZ36cmnpwzGjke38rNfsRJnymYemxY5KD7fHC
sPZRvA7aZDkSGGDwAcar3r/RoIBhuGqnJTg/fxuPKq+hPoWXJDynxF1iUoAUIUt2+elOqUgCcbEw
ALl8kJXDEOx3ofoSRg+G+GYyu8i2Uk8Tk2/qeqMnblS9dPmf2kgWMrYSvkXg10bK//jhToC4ZXkd
DWCput1nNLZ51Sf10pFiiWgDGLBCcTjf/qyqyMJYNLKjERyU/LZoNs7YHPrkObbWklP+6raKh315
nK5M5Y91uqvGRQrKODzPm/x1UOridvxlPcbZaDWZ8GajfcFVe9bwoMaV7WSFY75gnwo3ZRRIavEy
MleWtOmd8s5/FtbNqxi6aFLy/spmrF0qMciwV3QCIOWfweadak1Yo7bZET5eP88lTdOGiDdzMQVb
7zq3GH/L2Vve706YkPn9y9DcdKFbsdm1IMF32rAT9PuaL1rHh5FIBHxlrbzFP9pREexidRk5opkv
5PYv7lNRvs3YzgcOu3Ud3SJ/D+18z25Kual6Otov6CYkPFpOKW2Gbmnq12VA0qXt8OtPPitA01gc
ldHkJ1vq73DXILRvGT0WxqOV3abli9y8ic1jp++gITfpoVIOuXRMCl5evDY7NabZQbYjbtL6tm7/
KNFdPOBMM97kvN9CtaqFZ5mS9lSOjJsh6Jd/ErS5I3l44LLaHx3HkPZgqX/F4q+BQ+FQvNbibdhv
JNmJtrO2WDwidlbrVa3sjPIpJYtYCzmH5HuB0DRtqXe29RFlv9LplvFlwHiTuJdQeTUVrGogr2LD
8p6fPOJgNGadwWHqfxnTYyQ9jYZnVYcsepTGfcRuVr+dlHfdRFOor2vpqBSErw6HrN60ykJUltlI
d8uMMM7WhrwqEDQXHqpFPbqRDngulfCk4W3g3OuJE1khjiJvCZnIH/99dl2YySlwwJhcawaKjh+1
SxsOklimVUbnlpYPorCD/a+4SN36j3TcNe1daT0FkkuXHuOqUsBfX+GAhat55+qUaf5T09yawx8d
APTqeOAnCP9tbecfcja2WZOcyoxTTnI71dZhDzyU/RJ8wcckNt1XyYOYHeTwpll2EL9pere6iusk
emq7iu8Mok4rzdba9b9vmvHzo55BTCLF8BU3IdKfHb/DKKEby8T2aJl7nBQ683eGrbHMWLxX1cVL
1T+bXrBtveF3j0XUQnwc8EyzS+NGJy49D5BhvAxO3C4oFOKHYJU6DDnAqcQ32KsK4SxAFoDpRG2s
NOi5zS1WOVr44EdPeuzF3U23AjDIiOVAa1L8Det3arRIeVKkjVXvkv655aXLjGWD1zA21K6lPGsY
z/fjriIBply1M2Wf4c9T278E7fYkqjiGbInL+fdduqA+/YR65yReKGc/VEKxQVhDFertsQGBzBma
bILxV2N6Wf+IgRZbIQOLATgN3ESBSfVAGGtNSFrkgbeE+7T8iNpVMmtqwo2Z7P+9uAtj+u+LO6vZ
4MhPYlUq7XEEAE7lnaR+4M1cLs1ubdRbXXRpQ0RCZwwYJPWCQmGwR2VZeYn5msX3/17M5zTpe33y
fTFn7xPT3lM7lFp7nKKdXrrAegzrc5wgp2VeM8IhLpttKkWs77bdCkqzNcusNpqEynEj2To5CLPj
OPE4vXDLusl0WaXXFZ4XaITf13nWPOaBFihFxU0L6kOZ/Q3yJTNMWdgB2R7w7OTLXIbtXdQtMbtT
g6dePcAnQAQiOEPnjJWHS9OVl0y5sEfM84T/fcnOeq+2SceAcFNeMmf+2uWFOuFlsBmGZ1BOrXQ+
Ezl44W/F3B5mkeQWt952cPHbBKycQCJtognxuaM9JT5TomBgwZ2HJokFx7I74ep2jXx4+dNQ5jxm
BhI6CZbfO7TInJRCkaz22OWvQr3Kml06ktXmIRlppJuqXBm/OTJj17JrazPgk4rgH15sHNmlsMGx
EJNA6dCRwRu5EXL3Kzf1Z6IJcYvif5annVVQQmD2J7U12iN0h3gOXG/fJhfbUvzc8zXusqodlitS
0kwAi+U0/J7qA45IEoYS1RInvkJzR15H/RmNduP06T4olv/+Yi5/vl9WeAY49n5y0muVvWXqtyVz
rQSUDavAsN4PpMAsGRDE9fY03Ehsq71bQWrS8deqUcBV/ZW7dUEz/v1unXUXol4UQ6yY7VGS5YVc
0/vj1PSkoA0J7lRwZMTNORiF9Bj6W7Va0ulMUMAaJ7x9H2xkUhWbtOKo1T2y4APnSD85yHtLwysn
fYHdydTf413z7xt4gfHyfdHK9zcwNPtMlgQecb3sAcPRWRvMbe+ZCKByxqY044wNVmg1h6XfHf3w
oMOD8cJiF1j3/x8EzXkxpqiSs2DAvjnb/wIzTwYxFFoO+pFsY+mhoH3FQKd4TR1/PTKgqI2dZN1Z
j7OPf1I/JMFNgJbDVG8nzvcrx/uFSfv35ZxtcwhCQ8EafZIp1qE02yDzNDgkmADA2ZZjUuz78e7/
cPZevY1zWbTtLyLAHF7FoGTJQQ7leiFcLhdzzvr1Z7DuRbct6xQPGv3yNfpriGbYe+215hwT0pDc
rvXJA7zXbGXZDnesE3j3yJKrpEWP//W1l5VCshiuMUW7eGBiPYptoXCPxPxOpG7EzKA3Xmfa+oCR
MVdW0NFDJ4vXgvQ0MtA2b8mpC2DOVg8akCGnVFnlNkvNpsXLuij2hygI8k4K+5MgOknz0LJaKP7b
6KguVqIKYNt66rZmtzGiW84+J7U6gJNLCFdnRspIZFYGOAuv9rx4fttNP92puXr7JMVsDb2cjCno
Tyz/bfl45r1eNW/4xs/h+lzfS6pt9R4hQxYWjRVhaKPp8US9kejuYcYC/PXmFO1+jA99wBqGL3VJ
cHZ9/fp0jRflh5/pXaFO3Lbx3ao36LRIlLaYzc9ehH41/VYjR2czZUjuTNuEnnzya+EuXa1hTdmQ
cPMb39PljKwb00GLejbOwa0YXafYcUbn7wR8ZpiTgQjsDtq0cvTh6JKn4Yq6S0yVAY+GYwtZLFV/
V5QvC9c1f+vfnt6n67pYTUcYsEktJ/1JugXPU0yuJD2jDfKbG3NagYwQG0oL25/WPcgFhMhEp7Go
cgI2TyPaPS/6QfvPlzirOVk6t6WW5KZX+HwsD5+u8OJLFARFkKc27U+0XZwfKLK657PynIGdZHV6
16dtTCi1vumeMcfrzDkPlLfEQ5a4Swxbk4u/B0KUWPHaj9fGUb2t39r7TiN/g66QE5AZ1XvGq3IH
rHJhZVO+H82/Xvrl11qfy8RsuLk5flCa+6HG7UUga+d8r9V9RMw0Cp4tiJJT+mLROgbOWW3D8LZI
Zip7/pzVB7Hd+Z0NjZAZnnInxhtFtuXO+/droC69BhcfcVJICTyeuD8pq/BRCl0l9SJQeQitxp/9
LPEee7S+LrJIcr/989oUjj3VuuwMdJ6gQ25UA+tvX9r8FaW2BwPU1D/UEzKTW1xjU0jmJwCRFYze
4aT/8klBhu5l3QRl6eJor6n7Ejf8KDb//rOuUIS/PoCL7z7OaRVNCe9OfIPpJKrez72FNXFXvCXN
ajyF79UTopQIpXXiBZPXWWCsPbOmeQbabtVZ60G1xUc0b2GJgdvNFr6+K+6o+foIaWEflqRvXpJu
8lMDziurgvLAMXTe9yq719Zyc0s7Qt/P9sUWf+OiFWj+w79/9v/54cuzfiJUk2mFWc8oDqVduc1o
kLHJZnMnvd0QIISGrU9WSDKW1uL/y6v235++qCXlrA7DIeOn4/KxyD/889Y8385jr4GDTPIrKbEL
6htyP2nHMeU/Q+59in8YwbOJxdDaGYAQsvDQPJ8ddmFNsqWRnlH5FoyH2DGjva7dJKHTRQ90egui
m9t7aYT8siukVUdXnHLVmdSt0h+a8SYTnxZeuO9yki8P9C8x4tNmKA9yJ+gafxzOCGoqaa2NJ6Xe
BvoqeZBdOdkPkscrHz/53TpKbsj8DHn/HMtZ1OUuvVuX5kg10YQmC3m3UKsoKS0d9ZnoCCBiCNPS
dKX/qHflWopX/74D17daJLcIgmnCfvNkZmonGP5Q96dq2vYeyDt15IvbKBOpIc1acOXspihuiD3D
lt+Tu/arXIcY4dyFy5jfom8v+KfLuFh6W0sYjaip+pNOIjfZR+N+uNN/aHZxu8zUVZZ+7GL1jFuz
sFjKepT2wQYjR+WWkaOKGwVDVojWB5i6wpBmxQBVvTd3tMVvw1tGR5xdJGIUOHd01SaSjv75ZCVb
MXKmhEEvkqmFm3K1VPt0Uy6WwyGs2rOgt/3JNE9n8nTEcQtlTnKYhKubMv3BOLL5YXUPqFcozg5t
7AKuSv63JgJsZkvFwKOp6sUKkAmWkbTJeX5FVv5acZRfHfAcaV2QQQDei7WIkGciiDrb4BuiRyW/
lpxMip+FBfPmRXjKkWp3D9AzMirtonSUfkvW7eTTml8tP97r5/NP13tRIymM33prGjiX1Q+JAAxp
LUk3CrGTo0ebXV9HmzMqb2J/pZOR7+p8w2AQD7Imu1LvjTzlbFsQi4qROqFrmzn5Olu8p99nbiw8
n67xokoa1ChLU6nvTxGCKLl/wvRNUrfNZTQ2pqO+ptu974Zf+NLpaZJgLj53vJENp2NbYEBCIiN8
MMJl8W9JlJru8EqLhsGZIyneIL3rcgzQ8q1vPStEbp0DJ4/aj3+/n/+X7+i/L8bFR5umgS/7+sgf
oXkyWbxY9CC+6XhAnudQUpWwd7n+8MXDcMZ2NLwhmKF2oqD62XYfQXxskWnNjenEN1ZJcdAULxNP
zfn3sNEe/32pVw9iNFkJi8Z1aX1LVzuflSilk08X4lZ5j1BhOUZ5G9MDZmEDpr0ms7mRPM1YqYwV
FDtz2nCjGw8A0vV+TYN2odK5QruH0Iuuf455vOLC6M0qUKpzNTcY/HUHlEXNySLY5fVtYu1D+ShY
m0TdDZihn/sTujSwRKW+E6N981pEpHa8mLwe/gZjpJXc1z6l6GrUVk3jxvjOBockFApBmjv+q97s
a1okBBjVHFOG7IcSTCuARJLqoNbsh21XbHOGewSv2As3/VqVitcEE7EmEWCuX6yzoVzGrShJPQbm
7OyWPS0bO5DW6qGJbXQoW+HW6BB6/X8Sn0OCCuGjMNeRvin/UFYrayHZGn/UzdLNv9rB+HxdF+tq
16dlpZxZ0OrAkUkkSXbneqOeDxAWaZLZ1VqwJ9GLQ0+p1og0hZyy2tNq4sPWTUSYd4vlcLFXe23W
BAXpv3drvpufapFSV8bzOZb70wRis73R9GY1MAYQ62c/xHn1S67yVS+LK79xkGT6xBLGhjdw4JO1
DTIGo7wxAMKsOrYG9RRPu6XOwRVVA+/spwu8aPzo0SQUU6DMj/PMQp+76MSn6dYo7nv5qIrrkIbG
KK8y5Z6RMuburW8+t+MNIVYhI/y0eUitI/lVuc//tqucqnas+/Etc4pbWXZ967HubmMIxna21FC+
AjH7euXzRvvp1qq62jRpJc5lXnTM1RtZ35Ohk9cbElSQ+IJ5QOdLbWfKq7Hf9YqL3EcxVgMfFY6s
aA01fnqVH1U6yjVJUyu82XAP1dv4CKva97IYNPDMPJTTW73cNtWmIG1529zMpIalgvyKbnOGe9MK
pBfI5Pxvw/XTH5MOWagno9oT1UEowwsKlyF+MXctshq335SWcx4ZgMu7JPMUO6R4vI+c8Gnh0762
f32+iIulvw21Sgx0LqJ1WhJb9GhrTF523lIHIFmaqrs458B4PyImnofKd8JHMKNM7SR8lrIPmvX4
rsB+VDei8FqWv5YDRa4e5j9f4cXi045REKkKbysYYZet3yJx6z1EZVusUBWmWMezU+mvadozDWqP
zBOmn3xXSr1v853KGdgpH9h4uVQE08VvCAbUevJKSPY1m9v63/fz6sz089VeLElDaCr5udLnjlf0
YPEV547U7Qx/paKGBrupUYGLs2F50mjKPXWsWjmHk3u/uCvHPcHJebspsEVXyqNf3gn6b6V+THKO
KcQgutG4aVGnkowm7ZEXGvI2t/YWSI34JwTnkW6puMWKo0pkjB7IYS2fozvp2aL9rrtKZJdH5Dfs
LvEzayC5TkFvy/2ug00YEYBU/qgY80ZrFe04Ks1wGyOniOGlb0R/LRRrkF/La+VcHl0eFz7frou1
soutLjMErT8N9ygjUzY+T8TiFb/k7a5Hj8egC7oQk0BbrTZVt83CBzxfgEpnbEYlu0vP7+qU4/MF
XayN0Tn3+7HjbYu35SNtAaxe5bSXzE2UAri41bNTC/mossG0xuQQu82RqZsTHYZ3UA/n1NHrzQBP
dc2/FDyPlaebAFdPOp/PogTl6ngN2jKWQlXUTUO5uHlBV5dCMVpsf++t02QnAU0znJdZKCfqXghb
m9aGxJuPUhV9BhYwoGiliSd2q3rJe56uVctbfqh/5xjfHuqn67q4h6PZydY55Lq0FVGDZvm7J3EF
MON2TuoFU6Wt8BZ0+a0o3Abd/8PB4epZ+PONudgmJALZ9Wy+Mfk050MO7FqTm9OuMIHCpKTRzNi/
P71wN8ZbxR6PDVhHOmNLR/JrzZ5Pl6Fezhf1us1ic74P6gNBfm5d35Jd6RX+wxzQMbQbbdxQ25U/
A2dxtnmtBfr5ty/OemMQJGk7MdMKnlU6cAFC5jW1W/XMwWRdTjc+HUFIpvdzAG/5MIg3VbmVPpLX
5aQZ9fptUJEOM/ti9HWxgOcxOQRlJsybdiG4lkiDj8VqOA1o3RVzk8H/ZXWp9oHJswDRM963Z8jr
59/6+Oib7rm1c/2QhFuylHzOTLMHDf2tP90Fyocl34cVQ7LYzc7Un/J2ptPeW+fYjquH4tTot3p+
8EtsbMdSD/5fZHjXOk8o3jiOyLLCEeDiADglfiklUjCcEtR2UDCYrVgQYVZ1gyoQsshG+Gin27J+
UFvExhJskKTcVurirEW71gz5fCEXO3ldxtokjFwItH/ZsayD3v8cpedKOI24PJWbkETUdlOxRsXx
aze+FgSm2bPtT7yPp18MkM1xJ1dvwUTd3L/goc4IdkudJHwzso8JkvSzhVas3jCZfFRoVAivXbWu
MZGlh0HY621oB8pTCOPBh/9p6cdW2Q+bfkluc8UJq1A2zf9BfPfdHxzlXUwWFH+moriKdQjah45b
3tndnxFt6dlGc9MT5VreqYzn5V2qED64gQYFDNWWNsGHCeUV+uvjQBYVAD2kc4THpfelSgHU7sOM
dLBjCdMWS93wWEn7uv/dK1uhYVrVSc7spwmJ3TrFiuqImptYv0od3lqqr/z6Xij2s1j8Kb8P3Qbg
oy3C1q2x31b5dtJ+duqtCn1WGtdl7Py77rjWK+FQLFr0/wwQ1n8H4Z+LSWM6j2OsgqBU6Dus1fr3
uTmYgWdID6noYEHM9LsWI6J6TPAn6zdjvMlovAcsCjg63VJ3IHP36bEQHzrlSYAMVcAPOaqLccbz
a3ixOehYCBjGkYOpfgOTBXJhdX3fiWwOHaEPkJTPG3V2sc3iT80+f4DQWzi/mku/eVGUhWbU1MH8
m/6BdyNHiyCvlGilIXLUV8KP2McTuGJfNxhr2eEjMRTKDhf8+Z1vui9oFq6LtwpW+txLgomtnncp
o97N8NQ9FQf0rTcIfWHGYCCIOm0V+qfpR4wlVXFb0lvLF9miGZVverKPMNDt/MCV8qPEbOcZZ5Zr
upjvhUf5hcxEDVhxv5XVNUy4okcete3mnFSna/atcYO2NTs7BnEOr10DXnplvBLXUeSraX8moeJp
ibN8bSP/8qwuCowuGDtRH7hvIBadiKBhcTOnQQLLnK2FWbDGJ4Fm7INBDXCrpU/9Wq8HDAAkFUSI
hPVeHpCsXsTgpcX8vJfyzq5GT1zn2zOranXInnJxpZarnsmNtQu2vcvC6gygmFAS/xanpe/rimFV
+XIx8zv26QPL21QZVSUVEW/UEQA/G40jYMOYj58COnTAEinSqtCweaz67nAeVhQUMVEn/DdSD10p
tTNOolCGQNw/KdJNZR4hvTd4BoLZ4RPeVC/jqyA4ZkqcqlsSKF5tpWqbMDog21XbM7Xk5TJ/TqEt
ErPQHkjBHKCfUt2xo2I7Xc+qlmaHVaHDwavoLv/a2UKq/1bFW4HWdqAUMwS58nGkkzhh18xEDXtv
RTfi6Cr1zsw2SmtX8Yb+MJhzg78LfJL+qIV7HYMqFtwaiS4P+vZcHc7WbclEWppedHTKvXLDPu4L
rkrgNnKue4VOeosR6Gc27aTpXVC2IRrIG+FDvC2nFTwSYmi14g//MIwejZl+eI+IawQNmB4q4UGC
YkZjl1ddtBESh9Uvn4bNYOt3A+dQYJERXDcbn67+yG/S6guZ6RPZbDpNuTKCe+2ZcVX/EIJjMdba
c7yP66NPr0PBwbuCgsIyjW/k/MZpsDb2PsltzSbKvD6nMbQKSEmo5UfLv5Oam1HaxdxR/9Dgi623
yBVobaV4OEzqbYc+rgoDQTXoca0qxMXnLY5ZNgpJ29cSycisMJsKe2HOMcIpa2M16o4OgnpyqxsT
nL0iYlVdTZTB4216PkC4Z+c1CAdlZAHQmZ6qJyirKXkklScolt7qK6UZVnXsDBgakCVdehrOSdGq
wZnxRzgd0dCPjm4bL5PujO0BjZ6GgdrWaS/y+dvxm1xjXPEpp0njIUj9I8U3uFFfhHhR26Jf6UrA
SVQ1GYK3RFjyRVHVZELlJ7VyPsk/uxow3N8vLbN5LyVvvOlJDZ2B06hqdfNGibxBJfDiDiMyfus0
52MIVy2bGCZPNneZhK+opO13CrvjqGyshyzeBxIeeCeE0VDacb3iSZSojCSEHjSF0q3Ueo0+x6nj
wbPifZUdcrh+VAX+w5BvFZgfFa/BiuCT8hBUrkKo52vhloHTNMc8tXHkJV2zQlNpqrsxWEIh/j3Y
XeyhJoBNiI66iKjduliX26QcxibtJtZluLN8v3OipCY9jP1RC10ig3S6jU+GgT9Z2ibi7aAwo/Xr
n3xYRc2LbkMcTTf+KonWYV06skJmS7vt+4fWHvbKbxnoivKz48QaO8bUL+zG0lzvf7t6CHL4CGVZ
4y/4upL2qlSXRTlBvEbBwvdSrOd03Gy4V8T1bJ+meUde9CQATByXjCpXLNxI2T/9+MVMqdDliMNp
z4+Th+UGsGjPP8vy58TEZhttlEpxSBPo7hJ05flGD3a6ZjPZRkGh4FwX88dynSAombSnkBH5sKUv
Uq//l3mhKat01GFxk951+VkGo59rdSRNpxLgwTs7R0vg97a+YyafAe6IXfP3O7DE8KBg6thGnjaQ
YffvgvIvGPTbUzJUtIqyMveKL87QQZKNY9DGZ44TDDZqm55gMgJYjj3B1Rv5mCDZh8kRMm9xVM8U
HeF5DlPK6DoBW9af+AegWzaMnPQkVl6esEq0hO6pymapoX11b2YCA4lT4r7RD/n6RsWhqI9VGp1P
Qbw1sCcyDH7Vn3qQYnOKIhANpmw4ixArcalKuoY94C7crivHQGxPJjU4wVfMgi4+STOSqrKtgukU
oTmw5BtZ2gUInZmWASyjte/mxXYi+yrYjeLrmdOWL7xb5iPmmvEB8Sx+SjvTiXi5KX9aOlkJNjCT
7h4ver50VLjWRAdCBYZqDmv47tU6C6FY9ZIw4uMFlFN7ePMhPq0NT9oLR85zNJ1fhO6utl7N7tXg
RBFbLIL3iflc1OpKLJ4qR/Q0JI3ENkeA1H1HCzg5vrTsXDKbvkYcYKjeRc/DH/PgPwGAj5HTxVjv
FwdTV868oKIUQzTNOezh8kMJz4oiWANLyViQNzxgvyyNQ7a24IKsUmRrk2v0FKwkbFl/D9+TRiW+
XgqvuWIFU0xdVOehisw0+PLhB34zSpU8TifJPOgE+04EpVNL7OYxblni8F5qU16bHXz5xYsWW2CW
gTJpLGO8Z9R+YYWlHVim09yr2pFd0HAbp7kBVNpX5NWV9pKW+eoi/vlPvlgehEbPTSbG06ly00f1
TYi96QleGdiR2lV2AWMTbdM+hUt+lisnuc9/t3nRUqt43IEy/93CHjsqoS+OdiOh3xZJ3GEU0XLw
Xlpdrp2CvvzmxX7FPDTrU4XdVl1DFzNWVPk2vOH1O4AUm8cbM6FTEZYmtKUWWojXRnVffvtiu2oa
HrLPG37SfM5Aomv425EETZaTOU0VLosD28lmLY4dEJeT8TJ3owl4JJULLRl+Pxhtk0PIrQNhfu6Z
W1v9ycQ9s/wRzDXZ5Ybx6Y0wL2q2/qz+/0WJSe4DVuicpc/1t8PdHAQaT+jYF5/MtUri809enMlC
sZ0KdNnTyULODwk3QpF9fpzjNdXHdJVoLttSsoiDu7rd6GzOhGQhtCLs5ut2cx6MQpWEZjphcnQV
L9lLG/11Mu/QysyRQtOR8L6Vr21i10exu2s/Fj//a3X75yu4+MPHQLOEqOUKek/x2JwTV3BD0wvJ
f3NybT/3GXtCu5v0R6YufIJ/O0nfnvOnv/5is800SHhK3c6fA6Hqye8QjgJ9DpLLt3J6w2DtT+pC
gmDnb7FY+s+18LD04K92Bj7//RcNnU4vQ10X+ftBRqkZNBWqEltFmU+8ik2EMi8f5MJxM9y1rAp1
7kw/INIY6+V38NrACCHpf1+Gi42/7VKFYDNuB4f5RGKFyFIKIwZoBBDCdhqojhwxe57XKxPNldYf
EalY0GgkVFYHnwFFyjRyXraS5wA73PK8//oTw8XJHmlRo4gXa3VSiaWuFgVvi+BBK5DtgL5DcucX
z5b6rNo10i2nBufEUJedYp3XN31/S65O5EMOXpxMXKuUTLDB85apmNhxv349IWt4Lsd6Th5ums0Y
LjonFcC+x+4Y2nMJoiMv9W15q621yhbbbfK7/V9g6SBDDGpGIK2Kyfz461VoJckTgq7OaAnKBPOH
kHpDcefHW81r1tFaoceEBZFtzAGYKsY/gWT1SMjoAoG8W6pjrhUQX67m4nu2ykBmiKDN90RF1LMP
dlDCbiS72+ak/CwFJv8tiy4+4S8/d/EIxqFRtSHk5+ofDZQCmRxZ8tHpe6wiwx4eiAuLf+vJJiYA
rtjPZt33slgFb2Xods8xYSQbCa5SydqTrT6g2AFz/0WjYM7L2tJeyfUV2aoMYv743QoGgYLD6UH2
19BSUAHh51FdUA+kgyPDoP7tCwdbhngrHIR7iGqQY0w7vherHaCN5ldkeka0J6k2Fbb/Ltmv6XS+
3IWLRQTdUJtHDXcB3gUDBOLwUI10dpzZ5aMJz1vFADgPcJR1Ka+tgdPLnWtVgBXSlelNGwz/0MTb
139flXZlaf9yVZfrSaSMVq7wYiZ/GFtK6k2l3DO6KZAvnG+hghO156JqVYDXJI4Gi5TQGFY7GWjV
Cu9F17hJsJ7RdQDrS4yyq/HFeEhIsVdW/Uo7SMdY80a9X4nWbZN7hE/F6Q409ghRjdJt+jE4QjV7
QmW0aOb9YL4O3V2T3vvj74rHmY8ryxEWXHp/B6Hf3kcaUTNjxYAsf1FhEaTQSL3Pk8Ac1LmiywFC
HdypcBuN4dVjp3tSt28qb/SfRlQ7mfDcKXsyPUhKbz/GEgJrCdGSauycupXyVCZrOjYk1OJ5VukI
l04u0xWcdhAwHWs8SCaKp208Lqo/rn/HEInoWEOI0y4VtqZBj1+oTbBTuN63zc/ko6XVZ+O4nZEv
wtZQnH+/LtdG3XNK5X9+8aJAzOM2ilKT3Exc82Avfs0MdNfYxKdoLb/rt8Ed0/bGeAqPCAJ2S7Be
88r568uvX6yiZpyrYa7y6wMv4VpB+8ASDkkQFK+Pz59mGtczuMlxdJjDcXgM/xTpXk+cEZzHR/Wg
v7UnIUDP4YjFQ2re16XbIilkUh+TRe9lmtNgghJWHTilbhOn9CkBlpOLjDPqGBP6ldoB+aRrHVk9
Z44a0Em/qtNNzBKUuUyJ83pV7icv3uA7hvyVe6blavXtWVhr+U1NZkm8H5LHrLuztDuruDnLnpAc
k+Yl/pmn72JyS/9vKWzcvPqF09TEAQpVCFHl160naoK+qXw2QMIuKB+7ByAgN9GxfvTTzVn/6EF3
6fsSIxBlzASX04NsRauMabmU27QaLWGmJEKQ3IVYZNbpb/WtuJ9AWxUPtBrP/t6PXcVHRHOsRkCu
e01yRRDZud2LdsH/V3ozJgdjePUuau9qvY0fYPeITp6tKJRAjDa9nYucGcFl36ubwAnXjJgqbYuy
1TrbyJXj0cmZdBe3I0OXEk3t1JDs3R8mAu2EbRASw2xDrVjui12p9zGG/vfOXbzsQZuMed/xuk2g
s8UEpd4qT4EvKutw02IwUcF9Fp6mLm7Q1xTSxPcwblZJWPmerRL0YZPnIc9ssPHfWzWNXkSCK012
ij9BswJs3sHTnEFAZxTf+sGP78r+OaREpu9kPQ3Ntq29IHRL8Wf3W9x0pgcZRoNYD693tVQe/zXJ
Xq6nn6720tgeSkOd+iPraYqRTF7PEipJ+jWikXYhp/v9ps5+yNMOPhM5ULjG1tIBKpUs3LMjhPIb
Axc5vwFVV1uO32E7J650G5OnKnnvaT079GHeEYAiJoc2/dX2h8H0lFXc7BR/M6C8pw/U9d5ZPg75
s1Y8pcZNCvo58V+XzkHyvBl++0Nl4tf4kiTF+osl+jSUU/1eU/1IzmeyOifA0BXfurdoQ/+lQOzR
3frDDvM+EuWYYtyvN0m/tiJbqv6OXeVpm5vPdp4/QDRZbJDMJdu/Lu2iugjLtpfNhEtD7eTof1S7
OK8DzgXa2v+RBx7plC9LtYN0bWWRP92Oi9pBNQZhSgd+s/esdzoVBE2dna6nInA1JONzu4Ii34mQ
3nhiuV7YipYexkVPil08sGKfX1cPbH8zYneN4yaxW2lWYbfiazXDbuM9jUPbVNZt9rZwAUu3/OKc
I4bnvBHr+QLWCZJPQEjMqp8SGtTarsa/OmO4lrQF185/hB385xXULzpSjUgw6BhSr839x8F0OsIN
xjvICIKxDac9at4zFQuOkHWJAl3ZRtVPHyZSYm7M+EkhSP0p6n7o1T08YVqqFnobOxY2EJCa7qM1
XDFbKHuVeZG8fDEVka6VQqMcGMHFXRIsuesbQ5zvkvBuxF5X3YWRyxqmeGPk1Qy57EyzLZL9OMUr
t0n8PKbYAHEHOrChRCf6IW6SEgvDrdrd9QKecqHkALFJOyIU1kvHxWvQGOvT5V6uZdnEI1XN83w0
8tdRfLhN9pGL6zVI3EH2UuuVyHgL+64jC+tVyiRYTm7MFtJrghbdVn5LW/LuVYIdiCLtP8RFPcuV
USURYBahmKI6F7AXJdCkyb5RW4CsQ4Qi9hnXf8A+DXd5HfIVUrPasrEJfs9H/IRIMPKq4/3Sge76
Tfp0ERfnR6XGV6rw+vNMG52zwS7/nXs1aJAeK7sbPmfxsa/cYNwIvGZo1OaBcyhuExJpGPPOUtpf
HSe/xs6zB6DgUZkww7E2/8P3+flWXRw7jaBtk1jmVs2fSvdQh6BfkoNlp9NKf2futwl3eLz+/aPX
mh9fns/FOmxm8Nak85Sf5LWJMtZO613YrGlNRsnxzOEy30y5l2G1ru9FpznRNIPUbVAnCgg3bpdG
BVd3LOYVhDgxsjBYHL4Wf3mlFXJmDjn64t5R8C2RDzACHIBIS9CY5GpkyNLNA2S8qn6oCOlCshlG
4rDyDxA4Z1JMzs7Iv5kcq5f/5U6ZIlpGUxKJV714PKYqTHkkcWnhFhEZ1SDv7Gu1C8kPV7ew60nS
nVo45avRnEO6noKBIuauDnflYWn3vDamtVCL/udaLp4arh5hLCauRX+CINMDEmyGV6N5CdjZyxtg
Rt02fIbAJHWeOlvGRdw8AU030n44OZyoSazizegPeunmCeKkpY7NlQ6kyhoKe3ZWKPA8583wU+Ux
npNaHdJ2pi/OCeuU5+HJzKxtPeHxG+8zGCrx2gTeKr1isp/95c16Kh1JnlwzxQsfP0sggQl76t1/
P0bj+5mMK8MDrIO6u4LFzdIgT5KGW9e4IVkEW3GN6Igh7r3UbGMFzz+8fU+qdiz9WbglIzi9je4N
8PCCTROw7I/VB7kwq8l6TjpHMTJOFI+eGYYsGPyl5Qgt/kGMfiuN3VYu+e4tWSyQrEPPONAvgpfR
Sbb4S+tdi66iDLkfaiE2DYZUCikJRz8iTZ0mKJaaQwADsD8W+Y/M+HmenU/ZSkkInT51HYeI5iXt
b3m3Fo7MVzbA+QZZhigZpDegL/v66BTxPKSDzzIUM/EnKk7tDzUQl2RlIS77FSKMSgYE4tQwBMd1
rYNzDImPdew8WMCwUjHtwu3fJBQW6nZSwGli3tQBhmvjfZm868sRJ1eKDC7Z4In+XTrkyw5uyAZz
FhMWsXg7Pecw1oet0e5jyvBh45c3w7AtmLXgEvFIpsPwFN7yePy7eejJHunmtET2oklzeZ2JD2ei
HpVNH+4G+VfgLDrR/96/rwUGdgRyxjBE8v4p+sUSF/XICRodnqE4bVNzPf0x3lEOkPBl7jK3QpwN
t2Irdrd6xTlBeB6ShM0c60J6lIxDhJslJ9ITgCy0sg7W8e+R0/G++RntSCJis6COld4mGFheXB7z
xlP8Y4oFuRRO4CxVDuwZPQM9ejtXv4P4IR/fwsKFOXLW7dC4G8SHyPIkYRPkf0G+g9fkh5KmFucT
kG7tSnyQC+ZoZE78HAzbh+Ur7tFdSerdYqjPld4NN4o7ZVDfIF64fKpBoyeR1gwZioWJP8rjeKlL
W6V6HXAIcTYbsDAzupNXsvrcGQ9m9aqMh3RdLNVYV3yU84VolmiJeF++iRf8XB4sy1cgUMY7fW0B
/9QY7Po9mubnyrpJWzvYvTfveXmszxsh2Zl8ptvWbtN9KyFuPO+L6SNYtJ1eOc5wWYZO0AKOdfbL
ixeJTqGhlJKZnar4pTL2ZuvV4ExmH1q7Qw2KGl24zRl++SRsbJb951ciBlSReDq4z3OdLF6Wdpkf
a00QzPVK4lGy5C4hJSWaPcuzSmcAnOKlBfhSAR+k8ALdodXvWfSRVCQbBMGIGlXFMbF3Fl547wOC
ciF+BA5H1UjlGLomKbfEt1PsfELAlpJXr+ygXy/+oiQMJX/S5ZwlgwAPZ9wylBpeI+tGQRFXBae+
dKv+3hc2wLOzbYXS6j59o0+00aJnKdgU/V0HWHAMyCX0ZNOLh60oPy2txFc3USRGc1sFkZF8WQw1
YWIK3RyJUPyRvCl3jGpHMDrONg7Pji4hRLutlN81prbclWHfZ2hrkKqGAgeQk2Yh4x9IArKXaF/q
9yMS9+7TdV30mdKpEaKpJ9NinvjLDCVOQ7XyonDbJSg+V1bhGA/qIyrP6XfVviryFtmmyBQLTm+7
m34ERKqgRUD3Idxpd+IxlRwjIqbVNS3bUpyodA3wt+Ma54QBIGkxWPFKzcv1z5M+pDFzPv3FhxPx
pde1X8x9gCnb94yzGqDcDcfQOzE5mo7wxKUqbwTIs7hYuzzi7DlzjpZu5BWZytcLubiRolzKYyTV
OW79gSsQ1VUvQkgfq/UZuWv8MjiW4FYnA9WWbxxhqy2fz743Bb5ewsVun1SFaOVZNR86/LU6aw3l
mWlQ8EE74Lo7gCGSTVavvlCHXan0v/7wxQc4dIFe+D0PQY93QrsGY40fxE09CAUQRWcHfbOKkV7d
W79G2S1si+Kn8yJbNbYkR4ZQsjGRFIe4okxbLXbOvk9hv17dRbGvW6JST0Y5t6fAskGLsdWIsZ8D
J8eIHnnHZ2p4oDBe2sFtdEhGrMO7MF7rS1mRV98RMGOKRR6UBpDp4gEVuVqYlpFzQLun3V2IG13x
Ag1E6er8wijOlb0YBQtjapo51nb4vYz5vyLoUGfS2X8u4eJRmVbXDZNMzgBrZbEKaRIqdtMwnLQ7
EpWkn827+B7ytHhCSEtuVIzQm2G/tA1fIQd9vYyLZ1IXQk+uLHcCWKUb/h/S3mtHcuyKtv0iAvTm
lS68SZ+VL0SaSnob9F9/Bku4QHVko+PiHECQWmpVB4NB7r3XWnOOCY80t/8oCRyMMTTed0tc3U1F
1XJ7r09rf3/3q0pLybtGoHOwdLbJo/tlmXa9QsDvjl5cONXb7dLpX6Rj//yaV6WTBdM0CgM+sUGg
WZ0x4lgMjSkR7J5TKV+2wYy8uW0D+teD6d9f9apBmQ4TB52CDwZNzWy1oKx0RGLWpPuLvLuUWAa9
pQpovb53olfSOeTko608XCbRCz7tjZz7LV2Szrk8qbUtW6S8IZA24FsxbVqZpHWQYt6dheXVdmFg
idUSq1fIBAK4mbZSN/12AbB5suyayZ6Aq+p5ifRgcGYn+5bIGFlcCYFPcJ8e7MP5EAwnKSDQdI0D
qCn9kfOvNqzli0Nv4tZe/K+HLZNNmGp2kdFKV3vGVFuV1I0JN8eAwb83Z9pBdvkWepaX74FGUfRf
NPwNNulWOLJvtGn+dcv9++OvdgpLQMLb1Xy8QcDJROtYurgBc13VYY1kzS6ZST2QMj6nb0F7Dyta
61es44kvmayZS/wZMZZ+ouBIvKuWXLO+djKqjnEXmIcFGT6vScAVrbWCNtMbE5ph+6A9JqkX36JU
/MtUlAf8r1t5taL1YxXkchfxHm+Nh2Zv8HkxejDAcnDxkbw7M6+XQmy6K2Iqk+3YxD30RtHE48JS
j9c8OArBQS93grCtwiMwoaB0hid+f2iK3XCXWI8Jvw5VBU+hclZqxvvB/aS8yJIvB9KhMIkNclLm
mQvPlcO800WeruyF/CETHhYHDNbf0GnnbRiHTk/xoXKXS/mjzu+itwHGgNGd0pNEZdnuLuK9KX2Y
AhhR6i/tTFbgqDPutYeX/LJT1VNRMEvUVvBDu49bfRbp5oNxtTaXoigXwyVeSt9cXk3zWyihHdnD
hY2aQ9nuA+Fct3tVupOEDKoH769Ed1EuPKws+oqov5V+eROSx6L2ptrvfsf9rxqDBwg8NyhWs3Co
rHW3ysON4Azmt7KSxLWQfdXhccRzZqw7FAm8xjuh9EbjTguW9z15VZTFb4olbiPBvskds7tvL2u/
VRCiyQLyF4sqajUF7CX3RbrpUW7kXvM+80BnW+JWGWOPHwZnr08zPFyMHb+2+Czg/7u4SvVrdlle
ljLHQNxJR5vpYZFva3Ck5HBaozsYn0J4GPSnwdhY8brHQlm6WnpnoYQgZEawWbRi/tQWDHgyf2Sd
n3L+4LaYG8g3Vo1nL4cbtGwncvIo8rqoMHMNJpGp8j5rtd2Ir8qIPQofTWxRuuiWZwXredz24mtn
B7eOAD/Mq+BPiLHGtsq6gy/0WhIWRE2SQWoVHwxjQ4bcDI6TJI9vHG/YzVrioMlpeqTeouh3UoHg
sh3EVpkuWg2gkzS3/Cv9BTXRbJfEhtsjnuty4PryrrbIvlBTRTW5PHUlFitIqFJgj4Ut4qBekIe6
yUaxEsnRfky+9VO9ydblqXkilQlAslQ/ldJHGu4H9Sk+DevLTvqVPPUjGUI3zw/Ldfy9lf+5Tg1N
v4H4kd7L1bqTTO0UqeMkLtiDGPKhstKaA9ogX3BCcbfMRjTpIBVuZBHle1Or/ENPRbNW1ImWR5G7
uLb+uJb+aomKCalhuSqbDxJI3z24jhfTw2t4gVxDo+3C9LNpjzoj78pD9mWw2j0jFdP9+FP9mEhO
3N3yr/6wkf3vimhrIDYkI+6aPBBaRTjFcW8+KKdiL52Mgojx+jg8FyRnfVXahiNHOC4xZtjJqOoZ
jkwjsIENitoqf2yGc9OAnEPL4jQXp6vx5b0YsT9rEJI8pEQFaZekxmk4HW3iqPPLMmXNjtFOg47X
kqn9XYb7GjKcPT4lb/pLwHrw1rHO0KN6IMFjID73oRNtTX2w+g3MT0mwJ64uwJA23/cYg29pd6+L
oT83hI4K/9L+pcUfVnTcpzq1HorXaXKs6RijReCxwKV+Cu8m7JbHbGdV2I/dFBkzC8NrHdhyDuSe
QFJUJ1a862+hK41bV3X1fg19FdRjH1nIOrJNSscLTMcmYxk91QOigxVncpVIlowDKgFTqbwKIrJh
4++QpsoMDs8pCP8iZ7cDTYx9lpOkW2HIZQ5ItvX4VENS8zOi/OyKqKmWRdYxNXcWnAiE+VbbkRnt
ZDvpbrwnz6E1FhXdULtwcmLik7tViXJmRhUaMFI4T8G7WP6So/s2XbeoU93uoa4W8FXqlA/pA0vl
jTLyzyDhny/1/5pg/99PdnVavuhNOpVyaD10wj5W7gwaC+Ya3cnIavgF61KWVtUm3em0pQlMwMsH
M9cTfsuCn2AAWdcmGvxqp8GmsdXgENUOYAiGf8GZWFtpcDkmaYKX/sr9riUpzxa+hD2ZYVpl68fL
R/hAcugO0rSwyV86JpkOcYYzp89xpdwQPv6ofhY5sKjRrMBDA2Xuj6jlr+UjDVLJrHoRAIhHrAz2
etpCq2Y9nS77ZA23i8S3+/8elYAbuF4xrz7z+nBRDbIixAb5OivjIb2g7SzJXGQ6s0fxCR1p9Cxy
x6xjxoI+Ppjjm34HOVzM3UvsCJ/pO3wAOHgxgVXj7sLoGXVr063IKO4wofH/oudtQbJf8YIBgoqK
RRwnQvX7Hk/aYIvIHFO7IhU32UTzMWz3feNSjcdkzFsgv+3ZJDTpm+w1QK5kYBnVY1Gc8H/n6Trv
n6Rm3XcrZdhdABnI1oMyn2dzpYXUGhc7MjdodisCmiBd+V15bpuNkiG+Lc9hup7SrRRsjcwp5S2k
UcPOv2FOozkb5LsAf7YQ3UctwsHv5jXZJAjR5PJccm4wnWJ66eYTFHA92UgET+n6bg5X0VmwFu1s
GL7G3V5XHqGigCh0NYguzaa6rKVwNUQHaC9J7AbRYZx2uZCzqt4ZcFB7bNyYsGtH/45UpwpXquEC
wh759sB6THRrR83agDSSgk12WZmc2fF6d7+bh2ykneJrl8NQ+5f37KtbMakpt3C3tB1JZ+QwCvaK
4iCsDkr71YtsiDZ8kFV+ip5SGodrRGprFKVht/rfOFwxsFw3W5JHACpmHHMFNxXupGxTW2ujv09Q
dwTmhyVvq+jQNJ8SnnzgKsVqUW+Ufv+UD37Lm7i9nIbe6eUDiJDQWunc6E20tp5rpm0pLDnRlepn
DjDyBQP9Qu2q0fW+J8/G0/R62YwHKqx+Zb4y4yAl1VP7tXZ/+aXgE9/3d4ha8Z72s41lMA5W2oUZ
9qoXuTN+DG/sExqKN7m1qx2XNOIutmcPRWZNlAqTfngCkRdvoHz9ClU7eORgxXw5yP2McsKy++dk
XXL52VqgJoiItcbGj+qdvJbBzWa+xTxRnD+Kfv2VPqJn0+6M1fhsEaEaOSYglYrIFBI13ItlCwem
iMSv3dNMWhEJ4pcbRGZi6KEFIslq3AbrxICqQuM0fpyf53cZvIZGpokPDITlS5agKTiiL+6BvL5H
IJz63eW1+Y4fC3GdZUzx+YG9iq2gs3nvugC/gp3yy8dEuKrJ06W0lbcBgWi3yoanAiic5ue83tNa
uVM/G8ju4cogjyD3dI4BhBLShHif38PzxEL3GQIJeabnI4R32XES/Oo5f7yc03NO7S7vuVXsD7m+
TjfVs3WQ3tLNxNX/MscXtaaSqu/kjDmoqx34kYWGQG4uT36FLSB9E/HJE2clL9a8SXjXZOsE5M+a
Tvv+20hfynEnANnYT257Nz8ZVGkr3U88OCCLFSD6fWsRtK4FLNfr7lXXSZUFfa75oR8ZDj5n6Z53
tm2giqyMkdWj2XAaNy/7pfOOLj9+jwElQ6idIyi1KGsi/pO6DPAOm9PFEh0dLqi0atO3hFGkdnnF
4Z10K3Z1+jzVV72V1m16J8c73nIcQ/p6eS7ET2inaKAqavZn7Or+ZWNC7ZdX2XvG649UJNuqk4/x
z241v8EqE3nRO08lseLtd/GOd79/rvO3CrZGxESqRCI/e4SWdALYhg+KX9JVO9T93/rn0Ntl5Kbl
KSDw3dzQ+5ZJw/ONb554RjWYlvVqWzJL/frvzUb+UUWw10iczBkkqZLOvI296K/9TTFLxcyaPnts
/frZWuCFdvRJNyOxTTc8RN/q8igm34SaIF5mekDwxMuUHoxbKsEf2LjlB5dMRSOnx7Tgqlx1enpN
CINI7LJHPf1ufBZ/9S3bN/tgm+6qB1wEqTPei5I9Gw7FZcqSlJ/SzexlnrXpWTVWxrCab9ycH1X+
n2tC8QHoBSAm2S//vDlTaEhtYnBNHF8gt+vk8+1qzVYPhXXC91CWMNRGu7x8VvomwcNAyHn8UAi/
YIJhf1WUNwvcQo6CITwsJJiid3sYFXVWsQXepZeDZnmVtR+yvYYmEosDuOt+NTQenk3rVy7sbvUt
zOu26vUXuvq1q7yIc5BM2eMgbkfrNPcvkugLO+TD4vkyQOOLdMeSBVdRNLeKPXOI3XD4SOvfYclr
A9Ql4nm1jLuctV93M7QJx956aYKXgih5EWqdcJHdS3sHAC2xHkw7IHW6dET7ga1jyg7CsC2se/mD
wVke3k/y/k9X1e2hBpjEGnjaEklDZm33JeDf0XbyZct6KaxAoMg7lbI/sRMvo+lWPY3vBeBnFxcx
0g46Q9nSWrOa50tzB2rKw2BR8NK///fb8sN0+7/7Z8CHwFS/pIr+84FQtMzQmkHi/jljsqcBgCSp
g7CxixU/ITBMX+Kzy36VcnhYtMicWf/7Cn5oLq6v4OpsKGlWrHXWnD1OxXHw6PNk1goSlMo0ppl9
E+dh3MZOLm85tFW5Uy4zFOA4JuoxXJj50sM4ljOOdDQblCRIbF74sVrxwHRHg0Aq//9wxP4QAl5f
9NV7hCXUqMJG/HPbuIZtWq7C6DGkIar5MVoJflrBemIqrCh7uXao/VTup5vEZAPVtCvlRzFcVbqv
XL5EYhuznlAHrM2X30m6q40bt/iPEuQftQ0rEeuQaWioqGRapv/8kS/CWKVpgQED0mhQHFVOC/iv
1N/NfLSMdSOeTf11cjQYO9UZLRMpfPPki8JZgsbDtKhx53aAX7wyt8p+qokRdpq1kIPJduPHDhHD
yjgMsHa+YdcE26wm1dixrCP7bgzNAyFJSZr3xH5rVrS81rxQY3WsZqdmvyhWIz6vnFMAsultcQ/z
5umWfeaPUfgf3x+nl6Hq/Luo/lu8tCTMmqJI8b1+KDblcQGdEgtJBpEjkcEYurcyffQfq9LygRqk
QrgilvmjIRInalRFrRHfZxvrNRa9/rF7z58xv1EKSPMR7SigakG2S2mNjNWQPtvxfAn2MWvSLAgn
S23ssNjOzE/IpYkw3bPsJgt0J6VHvJGltRL4JbSqp/Cteal28oN6Mk+cI0eKdDVaaTSjxwxQIBgG
mqPZcC+G5zT4nOZdFb9qAIWM5qzOlAL8Ebiz8jnGxqZf3Eo6jcfmJr39x6DcvLofV6t0pAe9Mlfc
D+Vk3uEOgnqlYvnjbPKtejGKKr3wAeo28LiICHwmiNIzd7eznH8MX66v46rIH+aiErWI65BxAPMY
InDssU83m/6EC7XYA00VD6ZNCkDq3xq9/Fxql5uwHEigBy5knKullmjJOZKSKIGWtbbabQosqEOF
5BWWn2OM9GVCkUjHs1PYYJ3XVx8EN8E7+O/l9scY+M8t+OsqrtaCUcvnNGzj5L6vNyJcSk/jw130
bagtpCN0rUklupfpIFQxCqiUmb1yizj3YzR5fRFXy2fYZWUj6NwK0Gice/Gv6c9/+s50BpmEYeG2
OZi20MacWwM4ZEWsdj9WA4NmpWnq/6LCSisrn6tLFt9z8InTh5beR7qtZ0wr7zmM9dGc1600u5Es
OLOeHxKJGAZ9w7QQAFQy+UHyoktb7GJywbAYK0ETMQXaX6rKv5RfGvJi+HA1jzEBaAKJP1tC9aLL
Gh7URd6SrpfXCYswYWj0u/LgWHb3wkyyw6dWiJ5JgfXaYRvLxU2UmXYR35tj5erBi1lyeAhaHxJF
wzWovsrGCPKnoYQOKBoUyW5DQlGd5jNBCzhv2vIk0jOoH2PpMPe1XQJEmwLkb/y1pv42zdwZLc7z
0jnsP+TxKYtWAK3a2C1FB+n/hF8HmT1jK0a15CkU2ql6Ge+08jwIW+mCOtgmHD6X7Fjn01y0qHPp
V1Bk05UweFa2oUKgOp53WrVTlG2EhSwGGRbOD73yqwdIFx1M8TxQJ9SPWXDstPuZ9k/2kJRfpA1u
5sPlUZgAbu/zGmyqTYCd+Rg/QX1wi6Oyom/YAz2+S8RD9a6meypSoXoOgq3K7QgZUCXlTtQhkNIy
qb5S/ocu81V5HwNILlYRbYXim3NfwK/N32q3yVH7Hi0sJCjKxnxpF8BulseXzljzDyax6tXQXtFv
UUdFd7SvTNGutnW0UhiG0NDz4tjFVE3q5Yj8cyWQFE/LJhrecxN5JaKOJ0rN4JPkb0p1VGvUpQvZ
jRm3yzFvynwMH81EHpcd00uiVMUATIJ5yyKFJCHwaCTiwMRmaWTu+F0d+zeC24l9EuiMUu0JXmBO
tpJ/X7TPfBMmT6W8D/AY14hXn6p8xUDlq90JOV3n2AFXLvqLDCl+aBzTx494DE50FaD5Wg6nKdSg
43byiQrW3Zo0yh6nr8N/p635qp/GzFX1zZ+Emjo4KHeNtgiykm9jOgjKK82DlGTZbzoUxqF6TmkV
PDaNHW/ISGNwWHrpHm53Sk12iuEwyRwLtMwL1sZdifgy9JiQ5ZhhSlcVVkX/ZQo4UF+68mksXfyV
6WEofXo0Pf1ipV4xkO5retbbBsFtdlCg1WXZncS8dgzclOZyOqyV7LCEqtSoPA0kJZHyNGi9LzL+
A9zsoF8NUi9/k5BjP8ieUZJIS8C2A/MrOw575TkDK2o55S/WotGDAMpoD26a9NTU+7TxmmijD/7C
lkZERxMRF7l1BGNoSq75CgRRVZ2pPuWVLcROpO7Gen9pCdO2VTqsgVsr7z2TwIHv1TwI5rNYrCXD
i1Q7fVBq2LX2Er/8InwNDJiVzbT0l9pfUzCyWD7qIPcaosiDAnOTwx5BVOjUEey261s3m15pHg+c
JuPjf+8dP4/qyw5mSow1DNKvfghFoziylK5h5cyr54TBljCq/qLKb9iu6m2IbFvtsdBCcjsb9FHo
/58rj7dy9Lgb1bpkFVV4V1cDjWcg/ExplTtLfRSDO0LLsoPFGMD/f7zkZTP4qxtQDvGcxmoe3zdu
VD9Wm3ZYpeFLoXtDsQI6G7uZ4OIdGx8z4dDwvNI9Bo7t0MtPnEByAwTLf6gUOQsX9PnYU+BdK2CB
rEeqS8q//77ef9+eLROLEyO+n3zhvmlgDqtJcg+hVCWG0MNHUFVQ8Y9psmpZkdHrb4bMJ5fBwSvc
4r10AvmGd+2HqPXP/vzXVVzdtWmcR0PVuIqeVLMQnUz+Uc5em/mCucKRO6WM9FYXw6G3rFf+WGJG
XptulG+wGHG817THQfuKiq1Ye4L4erHuzGIjksx+Q83yr3fLxA2mAz1HgGlcnefyeNJCFSLdPQu2
4sTSyYrcVjxWviXsuHUho2paxgZ9M22fNPsK6EV2K7BZWw6v1+eJvy/iSu5kJoEKWCFlq7Y8nVOt
W9bnkrUufxEpCBu6u1Sm5nFK17wTbnFWif3Fe2QC++QJ68bj0B2yPrTlcq8OdznIUlV9iOhzkjzZ
1lss/BfkQbkjPC2LZ3zfCt6lc9hnMuElq4/T5ZGdLD2V1t0E/tTUc3LYEmpJzBLye8mNAKmZHaKb
33s5Kf7X974yODa9qmtRzqtVvdLelV1i75lnUCYO6qOK09naXKQ1J46QNjI4rNGVZT/PP4b2ZE0u
DmgeZc1TnIE6fwTW7pbGoQevXDqh4ObtZkb7V/5SrBfoBLA34nOhHbRqQ+nWuTOJC05xZGu2kAo8
WuOm+YP4v/S4+Sc0N2v1ZqTkcib98XVxQBs4oGVdvBb7zmpmFLLOswY2h4kC+pLBLTEhLakZ3gx9
rjoqnMNSW7wJXvzXugU7PtWraIJo/lNa/LWKhX2hT2bMrVZOfD3js99IePoUNsrzEnHQbbTn9i25
u/V+/WxzsOD//blXj/Y8mVJrGHxnnuBvHWtzsWtVL9nP/uwSnvMCByHE21Pbv4sPHRH+l/5LdSPN
1xmpUNSf4QEv0GzDg+J+q6GOV+7ffpG/7srVAxgFkRAUKXcl/+4I82UIfSg0R90Sg/k7Ctw5O/QY
8nu/D37l6RkX64iNTa725OwgRyyyU69t6vFQd2+pwdwmXmu7jLgl5QPwuGJuR74XQLr1KDvKB8TG
e+Vg0oQfX2hacJ5rdJsGTsFrbOzKnHLcnpeq/cT4SLWWKsrYzu+CvNJyl8MOExBGOsjAe32Zogz0
snDDi4RE0rmCjFR75uUhPXXEfRc6R6MnhTEXR5epXE9m45o9QakQnvXSr5tVdhgHh8kL0XfqQymQ
C8i0fThwMB1/Na9y5KTP0in9ABIRAM+BOHW+lTyrLM3rH2/DkqiEYYpo12spkdCJiZl0VcwOEZ0B
Da1D1c0lNk8R8yvEXvFliNZFEHtkreGWwjUIrdcfmlUBafM4lntygbLmiRcWtg/ODeFseqpyY3/4
2YLn+bVErpFTCwSQa4DvUKXyotCI7weH6W6f+yMCgkksPZExXLQVmgf5PPS7slnPgxsZO4lfyYlB
iTEMDM+RfpTCB42SA5Omkz2Vu//e7P/4Lq5v4t+Xd/V65f2UZMAdl9drhO8eikDNyF6ixZbnL6P1
oQWnrNnk3XsnrtpFxHtx53qLzkh9I8q3n/bGSMTwQWLK7GTVLp92Ifn1yBmxHZfNIdB/C5fnBDhf
kNyHNcDYkFbD/NlrRy3xplutBeWntMCSEZgtxDFVk5Y+Bw/NX8uUlVRK30Vmel/DBq1BcWxCeQvd
aha2SElYNath13es5c44+4mmQew+Rsxjgw/dmNahFfhvkSE5pjgcxVGxc4asSr3uaOGqIf/z3DmR
FLmJvsQFDfjvMFfAP+8DDr8sRFbyIYjH5vJoJfdSthe99lH+RuPS78dH60VpiUx04pX5JX4pd/M3
NV76qH3LdP9hOF78i4YLfz38UpuTZhzlfpd0T8VFdy9EnsXICWJjM9GwpHgZgAiwq+HawmRENegZ
k81yV923dzlnYZxjsXKqL9S0NtIAs72fP/nLHHGtiOPfLhj/fqK+LXCHY/pMyEhn8GdLD0YHD8rW
3wbQH8GhMlfNpwpcinOo5QrMWsw9h1G+u5zDmra1fpNPe4FIB80VLcL3GOIfK3zwjAqY+IsnXXbZ
j/7MQ7HNABkYnZrxLe3ady3eEuFywQ5NfB+EfdmVrac4WkWNI19cS9m2mLh5aeYXnREeydiMwmHq
U/IoB2jXfC3Pyj/rYYVIcuzv+dulsaoLP45X3bzrjK9EvdMY+DHfqNcif77fZ5x86AFoCLGhoK8N
jEYFjmKUmg3Kp0D7rkSAN1Rbl37V0BuAAB/dK6Sbz+Xn3D4N7DRDTDt0cnEj478MvpjYjNJTH5+m
ZDV250Jy4vlVN/Ya6kEiVUs/1Z2apbS20YQTyRF2GoLyyx3msiG1pQ+SeVjgA3iFT7DXUZrlw0F7
URIfyaFCamB/gAHdVkzoz2nlzMPR6Bq7MA+SRnz9elIYn58G8yygCXmXL76AnIXkywcuVGYTFA5U
bCSW9NWuwdYgHi9wMsx7xOhJ81sSjrP0ZtDrmzZx/CECdNP2VmAinJpdpO8X2ZkZHCm7uFpk6Ibq
8pjU870aKL4I34oscvINBLsS+YefxPa3ZtZOSg4rsTeFM1UEtnwr+buKhExMXsOPqf+MKnbvCSmc
oxu+1W3CW5WWcT3ftrBygdLWDAll0RIn8c+XfwrazAxnIb1vXutv5gsNcuyWVWYb5Ft1fhLLlQpb
jVso+C0jMN4CxgIEOwh2Ft4z7rRkjI5Ot00rr/o0Hmp5K3yK7+S4kMI+bqLXTHbw3xLFnnAEaroB
rB1mGTiL9Qx7eI7WcfpRjkRtfavBGlw2PSITEgno7rvJR+Oxnh6yuyxd9bojDJtA/shNZDW4/NNV
DncpNvDkgE/eSf0hkLyMoPAmZMfGnmxGk6O0pzDmAMHT4YQv/70PKNcVxPWtu+rJWlKYyYkcZ/fK
g/Z5QT2n1kuUVHcX925TwLe3EUXOXKQT+RVeCNLEtpVHL6l2S6fcRu5nujFJ5TnX2r5tn7WQWY7N
YeKl/Mhv7Vk/Tl1sWJrFPBsUpyqRh3a1yGuZFEWiJs73Ur9rBd9oVxk9H/WLADASgAbO5Qi6KO1b
dD0ezUQZ0bxO2LpT/463loF1z20DZ/pqPCY+Sx/KNVwUo2AwYQsk6/fZWSQfey3dhpRO9aHcdHhg
KYLW1il9Nvbgre8IzmVstTbJaH1HGDM5ZeZPBIO8KaQDXM5YQoXpYy63k6C5AQp8jQU5+M7ql55n
Z0g84XIEgVbSaFGUjelq7bchvV+wRMLwUW0GLe0L349QpniJLxgNW4RS8bEIGjfzSq3u+MQhdMsO
Vpc/I16bMe0z+nPkX+LGyrzoQ34YG386w7aPJX+m0VbYQvKAHBexCnoNta+Qefw22i+rRgcaEEyy
7aytHcWbgMnhnfDdZpgXHbFHIgYjBsYIOSartCWEYFNQVcaRN+dexnNZbCX1UCWPwrifhZ0s79r0
lNTbNF2V0woKlUE9GEZbo/KQBF9YEPDIlPi8zpW+zUr0VMmnEGDrzl9xqWZkoZYEFDCdpi9ZhG4v
P7UindxP+mxS/Dj1LOcHSUJv/FuIfCqxKT22sa8v0/PtXENcXeAaKuMd1qyoshMR/FncOVJuC5KX
Vr5e3tftW6faYfigD/wWtOkWhiKfEg+AQHtnNmM3fqsQIwFHHPlxsck49EFBzLWhDQKh638xSJQf
a3RwuY9aPzmaDxdf9Eu/gO1T3tPjtAN6iZfsEOqmb1R2+FE3vvJgPKqBU3JZGutEsYlS/OZLG5tt
TO8dXhs52qExnd1SPV1EO6MsFWhHUkN4TU+T10/YUlB7qYeQlre+HVmCiYaAxVeRNL0RMHKx86Bb
R7YEHtrnCU0dHbUEGoTWVeU1sl4zvYtAgumHWXXDYpMRUtVvFrBXYveGZ+L7GUmFWNP2g+7WDo5J
E0N+Mst1jPFpflWENZ9kkFtKJzHsvwcAc4Jgl6fu3DIZj7xWPlgmrUpbp0dtemXqiPmdlHo6rRyS
xFVXx8UCx3yQPD6pnV617iDo+wINH1TldhewKB7jFxODR/TEpCrEBSQ2fsepwtNBHaifGcwvRpk9
Tn8OKWn+27rQsJT2rfyF/EIYz7W8bsXnMNhliYfwssu/OooQKX9XBIIvhNe+vTBZOKI64KHQbOtR
LhtkMF5fPdHLNO8lNrvi1QSNn+zK7vvSP4u0QoaEqls9lIs1gRbBQuirA95s1xSfbkJLf1TcrHK6
KBM0pwEd0cUf4p1uMKeLqc73E6r6diN3biMuih00LdvIezA9BUgoK9d/7wTSdUn752MVUReBUMDo
vNb2Z4UQ1+WFj6W3vNSxK2BQKwkjCYrhm7S9H+2z60+7qj8sczLwDfNpCiHfIzzYbE8GxQrzjbek
hMXOxIPsFd4SnnXji/7c8ri/izQKUJEug0v+52khlfTMzOt5vof70a1mCb765F0IUHVIP843g89s
ask+GObbXcPrxtXytSUVF6pqmEAGrzs5qaJQGLacp5bIDcPkFLLV8g2yOk7rzHOCCzNPXV112o3m
Lvrqq6r5+pOv+qrqEAqoBaqZehTnHSTmmtEAahZzM94rxOfUNvAfTd0UdP/6/ECD5aA+TijXzsTp
ZfNn2aGoc4BLFhQl8BEvZ1bXR+ImT9FoM6hAMUT7gfUS0iyrfOPFW5nKQTsAp9PDrzJhQHC2+i+R
PzdDwzhNvzrAu8ljqB7Z+7iE3lq2u3CzLK7wmYG+ThDJWld/DKl8Xot3wXQGn4YOzfrkSMwdfDD+
ulMYpm3naiXq+7k9j+lBo8eHzdnwEshKxTlQQIZ6C+VwlrzL4EQvdC7I9DqIZ9A3ANGMe/HMTM+6
U76Fu4TscA5+LOO/SigqmtOwHDrTgSG9O383JIIh93wqPrgZSuLMhp0+CdoqZhpHNIZgh6sZEJ3D
75lA0vAG6M4D+zNKi3hlfVmMMB11geUxlPBi6kJGLN+IskuvONStMz+xXZ7Db/2ePaBek4mJe/Bz
2sqH9MNS7ExF4A9f4OHyIhV7tfMTC0zupksZNd3V457dgXVP8NNym/Xrwtin6V3Xnov4WI1+zEqq
g6dzq+mVYW3adzakAqFbgwkURQ8UikCxWzn6G0cijIrsJ6W2hJyxdRHuAlXUDdO7gqjDqPTl1YL4
68a91B1SltRyHzajK3C6apJjewECcGtwr1w3Qa8f4KtDfmoWUizPvDoo5+h0z65i2o+S4AA8UlER
OFa4Mn9j2Ir8z01MeLiwzQGsakf9V7+obVBvh6+0YBCnB05NgsVwINyEnVQVnf+LBebvl/zqTH3R
hULve650QfePG+GDAz2QRKQmZAnc0dO5x53H7sz5oLg1dLp1l5a//1cfROt7NSxZ3ZD/xMhwnel3
9BpsUVYhoOLlEe0cHK26PKzGMfDRaHvVcXicYGvW9uVUn+Oz9VYuS++CfV1iyZg4x34nftzcb24t
hcsy/deV5opWNJbFlQ4OXBwGE+GEF6R3dDs/Y85yrE1Z32jK/RB/XD9DV0MboZ0lOTWXX+Zz9ovH
eL1wIkw3fyVI411YZZjmLjeqlh+i4D+fSd8cxSshh5Zy9dyOljVKUZ7O9wCvZIzX9XEZq9xB965V
OGv+TCfmqJ7iEJwh8uT+2LzJ074gWUk7hQ/1+sbDuXzc342/68u5ejgFQSqCrMqWh5P5WuJIduhd
4iNrN8XEc0UiV5e+/vdn/jB/Xn/m1UNZ/h/OzmvHcSzLol8kgN68iiIp78LHCxEmg070nl8/i9mY
mUxFIDWYbqDRVVkoURR577nn7L12IWUSArPxLJxogUMAmfedI1AI7rs3cIqyatetZb7Dw3iJnow7
Q7EHkdPn0SgWMvpzMlw/Jq2vhy93tgzCxxuX99OTqOioE4l2AgR0PcrrzCFJCy2ansQAuGO/KD+r
V47CLW8scaUkPH7W5kK548m89y3ZxoEcME8CpdjgQlvqK3H17yv6sRZj4KKjlZZUg8TXv9+NWvKG
DsfsSHdWdXSC6CysuvtJAVCi3NikH//+vG8YpOkH+vPzrt7FsVILqUn4vImGQ57SBVmYR8NSPZba
mzIyPew/jYfLSrHwTVYujy5obduL0Byj2WWvD0jfZS6mOQUpYZkz6k+xY1Iev81oLNOyquddc+Nn
+zYhur7oq5e5BBslBBEX3Q770RFsP2FCB6lO2Q3dCT+TsQjfypW6Lbje4YDuMeD1kiIHs6oVLJs7
KjycaMIWKeiNdUb6qdj6835eVbeCwIByKLg0NXY0lyf+Yk8pawOO9SmrLLZoA1uAzlLA5aLddc7w
/1tf/7yGq2ZJWpiJl124homvKPYbhSPrvl+mza8Wy41KVOg7iYe3OKUwZn9YYPAnq6aE0ZsB+VV5
XUuq2mQhn1s/T8eXyjXP8APV8WxWm9a8j8lqHCo8ER1JjNtcOFdMjJNgWbhpfBDiR8YkC2VgArbO
FQ7J4za5bKp+qehHryM4BZadPKPn0dV0d3aqsDByx4sfk+ohxtVXG2vBX0n+ysudvFwrmcV8wnRi
jA3jVhlOuUQqabsQO2RsdDHvsZp54ZcgUBpqtpZ8KEM2D8OlP/VWKycolibIV7nZ5PlKH7ejeB6h
k9F89TUafE7/mXcuEyf+6oK9stia6kpHulYn9+LwNXKcrTOFfol+rioTdgUkRtQxIS13oip3teei
ps1bi652Rzwz8hWnNFcS2PXUVgeny3+RCHFRiYLoSZQ9R63LX9R0xROkY45IuDHi/JWE++9AKk6g
2fCQCUUj2oN+XbYzUqTSHtGo/Jl4T/9CEjYpTrTE9sxdVq68YnH5atHqzOk/uMikaBmXoZUBBIJv
RtIrCjVEXsij+ZtIgSXX/4zS6e8hPjRIbaefnxzDlj+c6549O9Vv0FMeGv1DTsjHEw5jD0kU+izN
aA8XJGeHBaKMgQl7slWko0GO+kWBNdDtZ8NpFttK9txVbvGiPMGfaApb1I9gJTPN7aPPJib44XGU
N3X4FdABEDBn3WF3kzt6NLT1cjaJbhzdzi92/uXAKpTAgs6j+KsKtj7TH5iDyPIOCZLSX1K9ZOga
qm9D5AhEs0Y6kEHAMAjaqpjGkf8kagyHqPpxkSu4HwrhI5699MVbyiDD30qlq8bumL6HlStqT1pl
kdFMtEC3ETgwhfq69R4DxPRYrCsxhljhyrOzli0k+ssK/0QfPSbKKnu6NdT75vOaVkSyNQSQekwe
sf78vW1IZnyJi0srnJUd84hkQWpImGCAnrZaV+f/JntM8k4ZuPTYAJY0sDVQEggrJcDK9pLy8ONL
32EUckGnrIPPZB/S+PVwqS6l1CUcBo/BFKATYWNdtebc3xORDC2hPDY7Q9qoTDJscYGVo75v79Vl
5sr72WNSu6irE+VslttLficrz3rzkMifiXD0inshccpk2Qo2UwrkjIgY6KQ1OE76NYO3y6vYW0mw
TV/p/dFaxaA6OxhkTqwYxRAvLi60D57DimBvTkoP/QN1NZ1F4daI4dt88erWmlcMcBIpq6zJAaWQ
nIpmGPA0BBJAppB6kBv0TxM39NLDL7Eb/fTv3fmbJOo/nw0KEdGwhhbhqhooBqmRRv3C6iOill4Q
26vHiN8mSc84fKIs7BN+JQYw6npiiYwekKKFiqewERi86ipNxFNazAXNDUnIauaS6tI1/PdF/i6S
ruvKCSkmYuUBlX1NpsjD0ctzGi9nMqUDuq4zBxNy+JXizH2TPxRhlWrnEkdKtyAPO34TICv5dggx
QnnM7y+MLrfhk7RrvtJ7YbSxX6fH7lz1c+PNN5+h/gcvyhvMbZBdZsJkqqCtiwAVY/ui2mGStSYo
x4wnvrZV0CxGuzSq56pKyNHbDoEONegezV84bET5XqTY34u75u6yLPfV0dhcXoX3sXwFu1zQczAX
w80ToTBt+N/vjowLBj8MUvyrTTGoU7EMs0A8d2sam94r01ZdxHdM9vZGR49YrXSMq7GwEhsXoXYh
ohYbntQQUVW276SXut+I+jLw3cLfDeJ6SNwgOLNtEeYdueRzPzUbBrZ5B1hp4kj5JCRDoPigN7uJ
tgweSPY2LzDg1HBOlHekPrRAwFhyow9RW6cx3IRhK/k0we+8+D3GJMsI0cxs7c48zWglEw01qUwX
9McDeeWHm1K/84m8bjdB6mr68iK5IIci1KAfCYligyvyuHkrPTiF9Y4I4tj80PxNny7ocRi0PzgM
b3r1XkD47W9KvEigH+a17d17jnSYnfI9/yphWdw4in2DhUwvko5YTxZI8TS/xRIb4lgHTSUKZyLJ
ujVj8f5Z+FK+RvKAKw7L295nALwQAlrCxqpAK8NqO3XU6490i4TAQ//kFOu03aPvpklUfNTjDjNn
Qis6WHQDcyCHxUhm+/4yU2QeWL9NlHh0HJzgEcEdc5ThWajXs1f1VXZJNF/GzwobLE0JY6BGW5ec
RslGQt1J5G9xCA80+ykjivdbJwzpGg74n1uhI+lSJIGcgKviOW4NodHKQeCEUd5LyaMOjxy+8IxG
c2s1z9mqW4kP6WtOy6/Z+KXdPoS3z6I/HbxQtf3PRVyVyYbo+3kqcBE0Dt0Lx725198Hjm4xWHM9
dElcxuZW40Gdvtr1u0gw9cShkHGkXeuHEtG7JEJa86m6K1wWOa6P5CXs2dYtyR0d7QvaE6Mi3KaI
G91Ls1YeJU580NpzJwL5GTmguvK74kEIaY92GYp7K/7VvIgoLolPNjhBOqo2R7lDWyU5DO/RGoHH
GdVHFC91sFTd0+UtWMoPabhWDOZ7Fu+qLyxgEaCt6l/+vTD/eBbBdEuvWWOiwOLD7fijzzKEup/M
JKDQ/mRdXAkRmEy2dInuL4h8uO/NDIMdEo1I3GFauJC4apc9nRDWw1ue2W+qqOmxg883JWfhBST8
+u+L8Rk9NB7pxHQfDI5oeL6tpkXQAtmkVd04c6AyjLBWSdRx4+Y58tC+y8wg6JiI5BXUYPTAhTcn
qLD/vk0/9ccx5khTWCDycsiwf19ZLyuCEPjMlsspz7nBSxnswHo02BPR0yKdcYFgEALEfHligbe2
wMCWkR+y+x0qOt13IBuwMv7Op1Aso3Nk/xTZ5Mc3y39f6k+/6J+Xql7VIqXimbgKh2mIANsrmPz4
NexXDULMliE4PS2I2RbkhQsUoLk2W2scOutV4qDVu4nx/2EhmfLDJ8Q1//m2symZPBpqBsxIPhB0
kG8EjDTxtvRWkzqVQa2fORUBiw6mn7HAprOQK6dRYXjdYmP9cFvMSQOCTFXDK6BfVyCe4ZGT1vJs
DSf1o+hpMzmVsbgwxwbnlqx9W2OoPocUMGpzQBRNeS/bE7X5Vhn+Q5fx7wu5esgLPSnHSvCFM5Js
qAmXejmoDqmS4lKim27Jwm6UXGzbJgj6xc3b8P0H+fvTr6rFmFO/2uazqZfTZV9BtZOrlew9qPmB
2NJowXRcgW3DOfBOMljgqlVS3keZm2IsABRw41H98WKmaRvocVHjv3+/VV0eKaWohgKtNWA3nGfh
5QBGUCymqr7NXkkr0GINDNzxUR3m/dvU+Z193riK6VP+XvG5JX9cxdXsq1CrBH06VzHJh1MkT3vc
3NAam7f+83LgRE3TOdDmnG5ZpvEMrKgAgtdbG88PM8+/L+OqE5z0UTL6ecTxzA395ypehcCia9vk
/GIFC+UTrosZrxqKW5rvlvB06wJ+6Jj9fQFXD+asTxqz1i7TrwH/Q3Tq8DKJJbtsw/jksq0YB3qL
7igFawQW1qiQlwrbvPJcMmyDqdFR27Cd2w1dYriopj3pZ/79U/2Wxf7rp7p6emUlbqJZmwoMZ71T
tMLpU6YW6rscvg45pkT/YZ2qHkX6I8A1RodUdMnlZU8Zzoc53Q/9g5MBoHFa251pD9q+u5CB+5Zw
4qnlhwG8S0KW0bglIUZtNrFx9IuzQXRCQjKqehc3hyidx7/IJ4SpWEJNwhQ2R6C78Q4hfjfDmq3D
DzqIg9sO67JfRRwDSfy67DWOrLtpohfM4/FR7leg8ytjjV2vkOyW+J3Z/UAxTuNhUFdluE5GVO3L
ML0fL24RbFLZNdM7wd+TFgWwWsdZ3fDPOCqF+9qn33F7Bi9NP/e/7vVV1zcR4uRSCPF0ryMgFkvP
f75Ah+Br3gfinvC9cI3sAI0mIldr/BKDXW0sDOUx8VyDiC/PvlWV/nDKnh5QnThlVUbndS2aHgo/
TqOCXmG0Yq3IazsNp5znxYwxr2Nqz6M2paqhLr/x2P0+Qn+/Ff/7wVeVaJK2QyZGMs3SnVQiP3KH
7q2ld4mnB8cg/K+tssIsiIz53ssO0RvPguBMS6Z6byjurSGNPC1I/7qcq2Kkq5OhjEJtPHsaXSPG
d5WlaBsO0e3EJjr5ALjoqNBCxsQ3l5eeTIxEIZEmLLCccJtAJ9Xb+DP+NLEVNusegJzKacbB2Oc7
4/Hf76z0w4iLn42NV0J7LYuSdvXSDvWErbw0zHfSx16Dwks+Fllepl2nDokyCl9iUpchJcGrQobt
Mw78Bi6NeZeloj1DT06w1uyJ/hJvNEdUwNgJ0rHcqs6Xl9lzj4UP6SGv2Stzez99EbSl5q3F+A5E
F9Qq+eRv86VJeY2DkkQPbYlZAstDQz0yN+4mO9M9zVNbqqEeWPFd76pfKgfwwcIhKmrgO9bYR/Nl
cNCXgFq6fpGs6yV+WCO71w7Bst8JT5dumcAsqr+MOzRlkmwj0YOgM6AuILGk+AAYuRSc0kZhN3uL
skUlM0BHFYiuQLhr9Tm64SF0dYwGc2QDIHhQF667fYWu4PI0HDsHoV28iDZcrAr2AjqLnTwjsEoR
XWJ4IQkN5ZZCuMSLQJhXQAR6u9IRTzA0VfttXB/425dsGVDvHbNoMkC21F675EEmIACzp5C9wc5A
YTcS9FTYarYUOqoTRLlmQkL0ujPskgX+NPVSWjtKcHsRZ3DfnlADN3cJbc0PMnQKIGH4nVbGuDAj
V5GXyMvgCKfknftYLnqUhQ7aJOM3+DJpHbpOWmQNGZxnwB6RbYRoMbpPCaAPONpBy1d4T2chZNUP
GZ5avzWCQ9q7Hd3q0XjMVQsW/acyzvPqgHz9xmM7LW/fXjLilIGZGhr80KvtmCB1rzIgI5zNYO7t
9Of8KOyyE7rtIWMbpC/v2W1ip+eCRCX2Y1btRb4St3jU5xeM7AwibjXR1B/f+z8u6WqDNmcqMh2F
SxLJy5jd1dmLKpPKRINoxM2KHX6Ga88O8Wnn4dzgdD4P86M2rkr5K0xhmqMHJ4cKp268Ns/aFuSZ
lx5gQ2u121YXjgJOgqHnQGolAh55rmd7wXholdhJeG6lEjbHvNcXE7Hcd7SRSQvHLcc766tba8bP
Kz2NMFNTMLR9E7nJXSVA+OPYYC4vq9lUDEkohoxFRRbT3re6w/8BwTGtmt9/8P/9zKsykIcvaqvQ
nI4q1A9ApKExrvRNNW105bJ6Jsilv0P6b+FQoZt6DG6MBX8HRX67AKAsnJcEQFi/YTF/HMXjLsvH
YVaQz3Ron9UPnew3RhmYuV4ITm4YKfPs0cEFfsSuo6FJcpN4HrFmD668ER6KHcvb2XdnD3Q5T4zr
1/pjgTTbPKVrfV1sSXBZQsrZmytl2axg29CStqN1tynluUHupPDUELku0mZcNPkCbXJ80BjG3cIq
/SBgNEWJ6C1lOumTaHXVcRC6MfKHiAaLQm9wCtVJF3wtJFVIk9G5LkLFYqQ1pZFM/b8br/XNT7/a
ynUpldWZXtJi+ACoaQAPeGgeAnSFwWP/JVoRWrfncJHeDB37ZqkCQvzX177atKswaMLqwoigQgk7
AaQ7xALqwYgXDXsT7j7v5NWvMPI6gMjClCasTl7vyI6LfrI5d5HM/GmDd0SKJqD7b791MTvQg5SM
edM/1qpgh9rO1189bAKltseg0QIpbvuXZvzslsL53yvkjweWP35IYzrd/fG89pknpFHPrdR2MyTu
7N8ofqGczb2FvFemsnjJYu7N2R6KO/9mt+g3HOr6faHaIDuIG4vx/6quaL0mM1OPO8rY8Ivhp6c6
scG8b/LJZG69hB2hour3fxW8Ozipfunny9O4T79Qrr8wqSWRzttUBw4xlVUit9bXEUtL96s2trdG
/t+Svn7/+rKkodlQJOLar359r6uq0g8bessMLQaLIbOxrI/1XWHhSrQaQFvIeQPgh4hbuV0arJIJ
wfvvX0z5qaSnGfPfV3E9phrloDb8ilevsvNV+mm4vWMuybxTv/R2Hjzn+J+3NZ74YN2KZ81fiaVL
1TR6Voqo8qP5QAYkwYOkiWWj4bYaYA/FXEkY7rGQCKjT9Z0Gb8V79P1trLkqY/aH26/Sj62cP7/G
VduAxq04BtMPH6z8vTLMVbryDHs2/gmOw0I7AIek20pch6M5eFwxfe5gOGz/fTN/PB/RHie0hupA
Y6j19+OvpX7Sdx7j1KBcaGT2WtoDcxnvlwKllUFn8QBxsDpruMDmwqfniKfyUX8kUdMGDnzL4fhD
w57V5Y+LuSoN8iaQhbDg+crGZVstlcvTDtHcPFmjefnk2VZoPs4BtrTYFUzYkszNTbpNNw5KP+7b
f17G1SvZdUYV9zKXIb321OJT2BKXMJ2UTd1iywGtezJIU7zR8/xBEfX31786q8ozUUzFkc+9bIeZ
zRjGnWoFVWV0VKKZvtWo/rGH9+f3vNrDuosvFReZ375PD52+kJ2ELDgK+N4ORCY3xb3K0CZEjP/v
Z+7m517tXkUcCkVZ8rkFuoRyxehOXPDRB6bM9BMu9G2gCDf37UPxdOOTfyqHZexgEgnHU5P+arHv
5NwMhmkixJnT7MlpOGNw7VSMAG1ESIujSve4TX3LMNZit8I9fTNn+6c23Z9XcPXW+zFTA3Xsp7qB
MaikrP3yKOofSk744E4XtqN2EM1Tg4BIxYbW7UIefeVsVOvZsJJAaREaKQOp6S0vtxP1ULaHCLyD
3ycLgTIDE+utRV//qb1J1CVJrBPCkpLn7xViJrFv5UWFzouI2GKPIbN7kIiGPV1k23yKT15rG1B/
xMScq+9kaDfUXMngyPUmd5o9Prvq1Hr3Mw5KmgsXQN1W50RczubvNAQhYEriYvY6O9EJikcnHu6S
T5jQmc/PQ9XoVuLZUB7EhlwQVO9HRVkJekmL2ykILcBQJTm55AzqDtxPyemORs6TtsfJ4r+nbo2P
hnnKvx+hH8yEpjidpZjs0IMXfy/rf9QLiWTUoFvq8exHZHlH9+MiMTd1YAtT+UPOlX4vKg8jfyQ7
jMHsAeEvkxLlDpyUJWfRnKhPmo4tUoqZuaU+RGreLiuTVQ5VXzG/9cAp08t0XV8oaBamhF8sGdcL
fG6IaVh0Pe0mkv1ADX+ozGjtnqRf9Pp3/TMdlnBvnOCS+nv9GdezHd2V70G1Id9C8X+Nl5OJRQqE
D8dVl15C/tU0qKOW1XZgFtRiNbe7exOUA54zrF6iM4NC2c3NY/7LfIlF++aO9dMXwhaJTEQldNT4
raH/4wdoY99ThoF3mGT6S3kqW1dABdmhq9s30bEPX4yANqX6WpvHKkUSiR6SXB1L1qFGXMR50X/G
yc5XJu9YuY7xRloNHuBbe8j0Vlzf9j+v8motb7JYzyODq1RcHg7USDEhO4uLI0QI1ED+bbpxwoQ5
ur8WkfJZo3yjTPqx3ffnFVy9t7JUVGkWjazuTjtbw8GUBDSq28u44UHFOtIuiQEdF0wstKWqOL6+
LFZtShtAbhYYNwpo7+GH7yj/n4L7z+u6Wv3BRRTpGHJd3gVnBmo2Bzr+qtv767bEnMNxBvAHazCd
ol8kTep4CW9qVaYd/PrX0THXUnXLkBT0q6qnysx8pnVcgz8RtpQvDP5OUhN/sZ/ZWCQtCIH+wr/c
35okqj9tQLqJ84wTow6A6uqDhbwa+yohMDpO3PRiGbpVGFYouegjG4o/f58lc5E8IybVnZPg55wt
ZXmJK1PL58NLR4v2ExcRMdciXJ+4s2V+QOAkkSW8iK/dBwoW7aC+4tfcdjD2wSPTsm8BKiurCy0s
sOvv5grDJoA0w6D7gYl0rQZfl87GvHixbiXX/N4bru8zcUg6qUh8W0anf+8dUqZHqaez2+ktLcWz
ZHcPgUMpmSsrqV3FxNO4yrj3fBeoFVopRwgO/16uf7oCbIaaQdNWgrh13QBra+SC8lCIvIczwI6U
+wbmyDlNV2fqe+O8ncRmK8SbhIyvb22eP5WSf338VUV78XJjEE2i+YJwGuzMmjluJ9aBReJ2RznB
e4is77K+NT7/6VQLKwSWEaHMMnLJqzJjlLOywSQjckYiNwaR7kJ/lqxkKW7aOcP9ef0lq8AJS7e6
GVf0U4/gr8+W/v7RMynvI2OS8lUwEcBImnOxeyqHPcouHzEEla0EJtNqXskq5KZD2QHsg2iDRh5Q
UlR+9PxzjLkLg/SEZ9mFNdivc6x3lIXGVBxqMooJ7Losn4ZnIeEQAkdtblSp0g8r+F9f4+pVDfui
adMuEs8ehM4vMmPajxZIDEvFYnaePOvmWXgZl8lru8TTvpq94g4E4kYX1V/EokWj9+YBSfzBZYJ8
gzcK5TlPtHr9QqmaPpOiaBDPtEWBQAj6IhFIDLJg65nqJI424B9h8SQSpGRJKZx2fEwIDRKCVTRz
mRfmiNOQa1w2Os8kY0elfs1jxTaruwZi0PApA3EIikUoIXJ4b/EIN8eAeTaBfSIJkahovCVmwTxb
DNp2mjwIj4N81CTLSA5R8issV6lOnPFCakBlTDhOhfwVc60tkwMZUUvDgrkcIeeT59K6eCNd5rGX
LUTSOmqo4wgh1JwXtt7YpeiIq2ywCqia8t7EthTt9eIVe01KfGA4bOPLqSOQcpkn7238IRtbkv0E
8GTaLiAxBGEXnDfwHq16FxVbIXumuiq2sr9qhk8x3piGPfNXdb80taeejj64GLr1snvh0BXaSJrS
YBXqLn6xSz/XX8KnG6vSD/sPXCTQTsB8dEi5V6+nlBRSMAsT1K4suvWaKHmMj8AmoMeAPAOcfMdd
cQaBlua/P1n5oZrn9EPhhE0LdeD19FGXAlnNG2WSo7WL4AXqB/AtixhhOKM1Oy9YoMLJ+rn2K3hB
ZFNMiBYPl7Rcz6PiToezfbH0wR7DXTE6Wby9+A4uhfw3ZqJQSVHXTp4Gi3QrQhJtllKOQONGbfW7
zXS1q+hsoSirJo3jtwqQkAWBWUtHy+4kXKDnllbvvZveQ0ScdVTOTYeThbYzYZF3zJQHMneZitWi
paSq4096toiozW7XVK9BEDBixOJqOnkHIXohjMjV7AwJPHEvl+eA3Jh0DvoUGzPp2cGvLCZKmBEf
XYG5J85F1JJr+S0Ilx1dZ1qa8HEZhWf1xo+conOKZlO0/VxuDxqtOkGl6/SoCR598Pc235bqE/wA
5uZT6/Ozf+sal2Qct3tS7z1xLbjFUyQ5Y0va1YOpPCUU30OjOYq2ZtULzXsxg817H73eKlL0H4oU
E5I29hZx8pBfjzploc667tL2Z7LTVd9mnZl9MLGkzEZsHJnrGGOJ19VLoXYkpojHBvIYwLcUccmc
w4JfH4zPXKfP65hvqkbwsI494wsSI50FRbIquBT4lo0Xwihj0QGHgmqBOIyH4dOTbaGZLM0FTyPZ
ic/CFl7PLCQ8ilSey7GNmUhdPnztYDScRPmNz41op94vI9Rgm2/kGObBqkUD7lkBR+EC2+5sqbKY
ZE7pr+X0LMtz/+bb/O1IwlKMbt0EzGPQy70Gc6VBJlYzL5OgM8q26j+Wxlsrn2VzJ3Fi9o65uQ7H
nQ8ZqQQ0YxDPFjYyHPJ3T3umC6G4mKNL4GMCxGVvitsitLg66t5JFbrNCB8pOaqsuCaID19ksEqV
WmDybV8VAUoWEzrcc0bvliwmCXkD5CNY+lRWjCSUb3RaKuRPJwvR7nfJCrYIm6jXBVY14SMkxYID
re+gidFhSsf7AAwFARryr0n7MCLBH15k/znuN0jfLU22gsEm12jq1i9HQhlUq6XbrDzSjBbKVVfu
QtQrbBfB23j+XccP6UvejXOlfC4VGCQy2VNsChJ8Rf4dPuPeRZu4vbfhTQMZjG6bwWTgiP6c4+Rs
7b+SZmdQnDptv82VZdQF6z46zIqnwNuY3tYYyDdlRmnNTkxgHpCC32nKW14zjJHsOjsrsKbCJRYW
VUJrcqxnv7rmiCx+vFOBg59m1CErRbLhbAc2Y/NSwxqiMAJeyERG14dI5Drb1b+X4O/Dm99Pi0m4
rgj6QtWvuuiZpsSCb9Q8LXa/qKv7Fg4uXr4p4ZKXJT3qYEMepslRq95oXkhTzfLXyjl9tG7qCMU4
fnzfd7yszom/lM568OBXzuUeKFS4mGY4QBn2+TvgT5YpJJeAx4hevfNACDxKy8htHzr27Rs34tsu
eHU1V4Vi6UmNOotG6dzjBCDca4uiyZ6lS/QAGMXWgjTXOCJY0Y4J/r8/Wvo9JPh2J5hSTmZY9pFr
QEZmlrngpbI0acPzA7a6ZI/PjJxhS/4wnyd56djSLDGwDlHWoSFEPAH6zEfbxCCZPDgI3MH2orxP
f+FHcMfZF2LMUIwSNEbrY8LGREyHc1kJVn3E6hfxll32aj0PoDSpdLKUaTEbfvVtbcfys9gQNec/
NcY2w2Ij5o5MutblNfLfx2TLfE0zLY8s3vBOS+0Z2LT3/KiEuwEcnbwuwYxrjx5PTVsvL/Gbr5zk
fKoldpHuxt2BXV0GiSegGkuAs+UlmNM3o9k2pgDqQl4IzbZdSJRAQeIQfmr3gzhnISr5X2VRam6A
R16nS9G8i4T6+dAAM+VeADOLO0+SFPjaLm1B/H4S/jpq0vzTnKwXWPqkRfPmbxoS5HyncU0Gaq3d
+Bt9fO0GhGhWPpJ6xmBD43UvDqq3xzMJgo6Au08Z1lOwk5p+WSaYlkFbp+Uxz/N97EOhyA9Fbb+p
MX5z873kD5uawDS5mdcxeheZ6Sfznmk9/CWQi1aACW9b5v2tm5aI3gu4Wh8iGSGw3i64gUl064Zf
JZIXraS/2bFlp3coBlRK2NUww/uWLvLOfMvK56mhZJZvnXYWFuu4WKRW0TpY5RpYnJelEC5ip3uH
vsDTUDoZss95/UALaj4FoUj0R51gdPGPCMIiOosuIXIUAOxZtCIATw4nTbLNzFIKu0p3ceCGn8J9
ve8JT/Ztgucs3Hxmb7e2aLfSc+6qC4l8rXg9XBbDU6evUfc7wgcaFyt9RU6ezKl4C9R/i9kq8Lam
sMS3hBN4sGZ35E3/DhhozzN34n918/alOpCYgZ9t0qNTMLv9bHKoIC5itm1FJpLNYdN2FqW+++/3
8fvoY1oK/ngdr5aCWdaLpdzwOk6gBMrSl+6hXZaQG0bmPO6tScv3oatI54csXUpI0xRYiP8+os76
RmtMtZDpCoTJXYniSgYJqRJy/XAZNrWxiptzTJCC+dALR4JKKzYmkSk18kurLmzYXl2xglImAS4J
7Mo7yEZuSeWpI8tDmL1dCDb1/mMWyt1brUXjh2oD1qohmnwJ/ve6A11lwWAmqSBzrzpbEF5L1klm
AhDEBYQxwYDZ6FdX7PFzKCzijX+S63XarPHWEjhkdA+F5hSYhdNnjwIJqGW6U8BLx+oJe65an7rh
LVax086z2I201Wi+UtbpwN4izMzDus7Xg+jAm4GkJjnA2IA9kgF6hjjSdcFqJParO18Kp44pHxCh
rsc2haS4TgkQq375qRP4ZIsvis8G13RhDeWacYdK8AQm+2AbRM+9nrnFZOlUtmF9yumM6cwc5XVC
G13c87ZOdlOaVWN44yH8XvdyQzX2ZYUoJ/wR12ejRsi1JvQjhY05OEaBW3rsfDLnpHGhvc3eodrX
NSfTo0pt1TzJlPsRfFtIHsHGP/8+wwVCByZzbSqHHEc2fVTUXaWNFRHXESYQt7SUd3qr0Qjak4QJ
vMFrDVv/s0HOB/9YvMObR6w2kL+p5x4t69OA4iHTF9Ipy5eTHsanIWoZh4lJ5KPhQbeVca6uz/Wj
as16qx9uviyK/r1owGuL8AM5D+D8by20pleyoOgUJLSEydTO4NnZhvHvXAhX0jmAxLbAHqtS+AW2
KWHYnGSMoyu79TsnyvKFtPnmVOhPNL0s1dbpefnt2k8eksRRH6KzgKtRQPtoLPQT9AekI5JFuOXx
3yvMd4MpPy75VPCwdPqA38RYapcp4kVOp28R02CareXkVccAFO7YXAvtCewjS7YVwS0NInDqT9ng
6OMyS14lEOsLTmKoBKpDCVkelw7cZU7KLVbT+b+v8/t8abpO1ZQlmjum/k1jISo1PWumT1ynYLWr
UARIMVMePCbRgbpCtp6DGAgZnDWOf2Qw/Cq0x35YU8JW8QEzmYiwbXJZPZBMNVrePFuQrIv9cVEc
bo+QtW9HRZHBEp2oaeme3A9XtazciVUVjql0nhVAFucNWQau6rB4BPmqix4zqECwv2byQWl2Xral
daTId7N3hunRvWzct8b97ClzY0u6gzVFShUlltckzhjfG8YjX5Ooi5HjN88T+UDZetJtao5Rz5XW
IhRGhzywuETHUXJaGLP9aaiPgphZF+HZU6ga34PoIzHuR+XJRH1bcfZTEA8Sh1LePTYKPADHE240
WMwfilpKa1WnwW9KzEuv7ogxG1Itm8XSOddX7A6U9XQIjRNS1mTiupAR3NipYjhSYwek1ugI6knn
wGip3PkMC5e6PTht5naIad6H4oHg6wSsmOpyWDKtcOa08psOmNiikkL8Jm9khYlN+DLSHRhHAMbd
ssm3lxk9GXBVBN64GD6CaXxQgISl8KyYzi18b542U5frMCmccGKcUItZoX5/mTwPW5hYdFc85a00
Byu/uFKQTPnkvuoK9RItykIG14gqKVePtOa6ECJuKC1a2iojszcVV2DQnTIErqZqLoKGEmhqLSl7
PTj26Q0Fi/rDmQYFHpFboHFljjbTn/8xD5zlnpzlHjdcMPaK8owDcEKQFMzEYZAQ9ZMhoEFpLTBZ
gXepCc+m/FDUkC2MUw4hLt5kBdh5obISVy8trdvR5njR5t5H8CiwxnFY/1XzJolWu2fITi5i61z8
OxF47YX+YQa7AxA1+QqyLnKi3bbZOSoeuvZx7J+1W8khv4ebV8eWv77s1Tyh7QupSqToP2dHQziw
Sw3KWq2WScw6oabz+r8YO68dt7Fti34RAUaRfGVSrqDK9ULYLps5Z379HfR56CqVYF3goHHQRlsS
w95rrzXnmETgYZjXIB/E+ZbknQwFXurk8lr1Le23NLiryu2gVAAh5e6pd2p7U/MjdOCoRwWZCyfh
dN1dWdX+toy+fe8lrG+BAsKIWt6aTzdJk9I6nuqUm7TTvErxmnkHg4TFbXqffnDpkWDg2EIgqt/J
ytoAUdLod+ED+JjnqnHF9CSAfRNAUpaNa2Q/u+ogN9ThpUu+jMFDWudwTxJOOaB7jlXzZEYeAB8g
i7CNKs5RNwMtSuY+4nxgKDInrqQ5S1sgH+577cWHMp7EJZvwOqfVYBz0/ORDLO7j5wSxukLWR4wi
Iw+pB/693H9v6LOAokWRCViB6q7+HaZ8ujBZXJd1IVdL4Yuc7lB2D4WyDmB2Syqp0Pm9AT6F85Lm
pvotAD6aqqRa4b7WzddUe1Na0w7NO43HPMVcYzhD8So45pWGq7lU3+d3zyDtd3nD+LLna5qQq83U
BcPy1E2upqLZ2GY0Im0mDVmeALpC3FC8tsFzG+yr4mdq7tLsUMlHGS40vaZtqx5kk8sLO1C14Y2g
rkzWCH0UOjrSDRb1knQAPOceZkKR0wkKr5LGzX6VoXwzVsemAi++Jy0NXjT0pQO6OAL0ZiQTiD5a
RqQWIe+ws9ZyeRIAwlU0qtDOGNWhgP7jkOsTkE/klJIrNXecKma3VzhiRtY4/1hVqhfGfxC0MVGK
j5l440MbfixH5tLKzAqGlHfjC29ieNMmlD3XOvKXejK8EhKCBhG7NlXW11dD6uNGnhR5ubiQewhm
8UkxX0P1bsP92BPZtQNfiX+wre5GphLCusgOQmHXvwu4CPlu2nBlrzyUl5bUz1/pbJURwi5o+lRa
vlIqE9/IxoSAnNIcRPtS3GEYW4ZAL6uDCN7PpcMNz4QlNarZ03Z67HLD/v2VlG9zi+U90aGEySwf
mvHX8P7pPTEyfIVjkqgn0v9K5Aztz2D4oRZ34P6f9VuQSMfUwRhiQcGkbDC0g6xvG3LZ6mcs39Uy
6jZ8y5DoXBLttDbvkmv0FPXCRUPjDxtkicRgBHG2xOlJnM5xHiqnUvCWlrm+1uVnodnhp3DI6VtW
qvknUTb3ULrMp44n1I02bM54AsItLXQoTo+psYt0yPRQYrx4fkb7lUP0XXccNpktaq0nsUHrP0Si
v+vSA5V5TS70XZvHGw5bh2G9YcjaN8x8sCqSQu7p0y7eSXr1dpbeVPcLr4AtEfoMC2jghcd/392/
soezBYYZNaoQyRBpxp2r6cshCJJslS6fKgLyoLgl115e581G4MXULUXb9sUWSGvZ37RwkZqXJIc5
/ZSFDwpuoGWIOEUcqGBO/l7gDlpoU31gEKrmta/x6s8FSQp3UmuJCYcYp34kMGNwkdxCXLHYLBrg
XKarISoi0EBg6HjqYWc4mmGP9bPCCd8zylf0aH5KNKT6I513q+kDupJPMtwilAHpIza0UdoHyThE
rFXhDkoP0Ol/XyjtQnVpsBYs8jOKTCQNXxcLvzS1IdcS5YTfx+o48H9U2Y7AV9mVfuYElqjvRGCb
wsvQbUf9AWhUzlFK/Y0NRNuoKMTVaK9h7SIUdkk3IiXvtwp1hZTeSbeg0E5uGNMNvPFdjDP6dqCK
EPVfqwMQUZ8CcqevdgVRxY6MRZE5a+ApkrgJAC2Z5Tun5X//2EtFAwodXUFmpywpOGcrY9maZamI
scKscnBnRBPK6r1mSqCu7uKZ6bNHYIEKX421Ud/Rypz37ZI3gAf1Nk5u64IF4AG+oRzvOao3ulv1
D+aTcbt6lTFlzzYNBezY7fDkv1ZvzQMuVoIKEpMzyE2qSdbIoDlUSREBVv4CpjPp7ipGBITH0LJ8
EX9iT1iI4nZ9qBq00oxgsm1G8GBc8i//fSW+axGWfffTlThbkCupGeRc5kpMu4JIj0Pj6nxkTvCM
JYNTQWtv/D0SjC6d6QSGNoPJANFwACWMe2MZzMwZYl6pC76La86+1tmSF0hQLqYVXwvD1b2/m7cc
/HhJTRd5qoW4jhcRGVe6xuEsXCn7VxdqEtYojsgrTsmqct4FM7BspHXCZ4cBgSuHQdsXgN5M4t7c
sHqTV8u4kgtEzAhHJaaT0tFvd9zvFdnaEI7191ybmS/8NCISWu/V+CMODvgP6+y+l39WKVnS0Vtb
t27fjQAXUT+C09UdQVoHvWGrwg4HfSKSCbk2suNMikThdn+SZl/BHHGn/s8U3WrlkzZ2TiX+VIIN
eVPTSBiyccj8fRldof5c6m4YimmA9zRMVJ7n9bUwhkGvx8HyqvjSm7S0rTp3wZ+wbweu4W8YOEaT
pz4asVNiuYQaGLiVTiIzPYLCAj5Sgrz3STmhFTz3m6uznuUJPV/hP3/BMz1k7+vRqvb9pc4V7dmB
OTdsFq3d4CQfuRvfG7qlnv791ixr4b8+culrfSoZUkAA9RwIy4gn2GAWdP8aUNfXSvjvrJ3lLfh0
7c8EjdPYtJGWsfEnEhABS1p8G/c9Ago0QNs0fawfQo+A1neShEmZ9TLPjLEe4iqFhM4stp5cUQHd
fQT5WAWkG1tSe5OpzugTxNMg1aNwxbLoKj9yEInbGU8xiUVd7NQPgaszFcAubXrACiTlpdYPcbxX
FCz8MeIoMn1pnvTKYBXXYOvflW38asoDOqWKrCra+ftn+hkjIWG5oTuEJBAFJeux+52shyXb1p0w
Z9xeU7XJF7pNPOC0Z5lLM3A/f8rzVuhFMzHkU408wCkNbJXE460XRRDJYo/IVhR1nQjW7LvDAfxJ
CMUhcBSLOQrniOkZa/j/w3J5aSX6/K3OHm1lqPVG8k16YJvk2WA31pXtdNs5K0/egN++Bjv6ru1b
rvynq3D2XJeNLittxpXH4okUwoK5KVvNj0Vd7Dv+Rkk2CLPwfs9uSmlpXXveL9/5T59/9rwXeZ1P
Qsh7xTh009C0ZmosvdN7dikKFmK6aPs//v0qX9xp1EWOspJMZG/njBWjKrJMjbjzvSf/Ic3ADW0a
yniaQXmgNbKj3IblbaLlvlJxXSzrP3/ycvc/rSJG1Myykuny337sUhBTV0j1gz88qsUPRsjIpW9a
ihJ0vezCUMXJoqHyi15yWYWfQId25aimp+rHQL7Thw3Uwm5bDzu/eihkXFRFe5MQfU2RAeeI8Ckk
dv0zipGVvCmi2wjJ/rW1+GJdpS0MChltqKadN23zHl36qtKYuwPGLn9BexwA8GH30nDnWv6u2jGo
4RcRCgAzS94Sjh1iyEKQBJqqZQr0rrZvybgzldsYyP9j5ZiQAaK7+pl8e2Q7BIm6vuhFJAUcZru0
chffJgTwuzheyzfhofnDuASAA3pjYoSeKpKkXiYO+wuOvwJpEnPoAY1AtS6VVihcuaMX98pPP19f
jpqf7uisalHfNepyRxcoO9FGPcoUzAsNAkRDd7v+WBi11Zm7cUevxUVQ9Aa6rsk3DdkKrRXAN4iD
baRuY1sQHZwofrOX1CsDi4snMZbVxZmngXs6PxNVaZxWVbKoI25rnNvUNtU2x0GOWt4RkV3W22VI
C1XvSrGpLMPP833z8wefvd9SMgqg4zj9J2ycvrt8JmtsdNtD4GzJTlPSCAHTuiLQXC6Pyw1eBoX3
5R/DWmzl6brMD0WG8wVija3AiHsTyeEwAuNKXvZ3JMciAEThzBOMpP7b8EHwh0QJSlGl/ByBUFkx
CDDzgPvTGLYp9XgMfInaD8w/EW6DvUjc4w9StjnGXt8GLjxW5GCazEHg06qMZc+K4XpMpL4GsXYS
3yc75yTaEAZprdDe47CANM7Ukqiu2BK0nUhcq78ZEf47Sw4A97DvHY0ZQLHRChtoFoN8sJjXVu6L
Fwy5qWYuulPE4Wenx0yudSHI1WXAqSskHm4I2AWhO5AfSP/VGt7IPZEWPbyj+EiCrc6RcFkmwhLn
bsEMna4cIJRlq/r6qKkgKDBRKUxKVsY5kE7kiq1Wia6e5NSR5MNq2s7tWjG2cK2F4KCQ4cg9zYt7
vdiK8n7OXrmtkrbuVOQw+B/KxxH261pFRFH/ng2XeLlZfB0Y0LMcoW2eENMO3hj9mduPUvEC7xpt
82+V848foJ2tJbHWG2pWr1T2whKKNaIQ+vC0wyroUkW0rsFZVAPHD4ileI3MeC+Wu6DatSOXUz79
e5O8+ASaaIpVkzEnb/BZYTC1UaHLg6GeRpOjrAszw1jtmxUHD7p2qrCR+82E0qSnPWdliwwz6Ahx
gSeD1nVdOEnsdc3LUG7Un3XqTuqGd+ba3vN3WPz9gv33Hc8Wl8QPYHIW5jLeDPJ1XN5CbReznQSc
Bn9ghOlSd5P+QYl3gkTkvaXma9UtgMpE7Q7NrQzVC5q38arYhWxHiEBj2daMQ4mWamTiRZLjle3i
QrnFM6pryGBlBnvfjlYMxP0kFfjGwqZDC7tTUjvfMsGwg93AQLG1kUPo9mJY9VF7kSkeX3lLLt9X
g5miIqFW0f7++acNqyhmIfdlbKCryabtrxyUkZzo0ErbbYincDuYh25hirb9R4/Bhfsfch6w5bul
AMEojTx7gpCjQqH5HQ8A+SqrLD0o8/9+/i4IBbhS/33Pvz3cT9+zCyZNGU1B/TvLKE7J8IS6S87/
TC72RgVjO24Pcom6V/TTWJhy8jE0hzwb4ukeVcOW6dIjmrKHEw/s+FPDtRLeoopLp1tRcuKbCQAl
50Wo/vnRiO0U8hkIM795WcZZ8a22/ffPubABf/05ZyIh3+jzJs/4Oeg0A2f0ipXVste5gqvlu85r
aB/ZeKvi39dekqufLH+tUEqlkEq5DTReksFFCsM50ZuYE8OS1o/LLts90Ei4pooCXnJpOTYQRJHr
LH8XwIiREGb9GGoneLEDgUe3EVpZgEHVc4PIsHUl2VHZaaVt7pCvo2LlaDbJbM08iomdVrtMfu20
hzq5HUJGzv1RFDYxngwmMcJm1W9HEZnPICNXtuPZVqB7MVzNHZVhbeistssouk03ebLJ563JMRcx
IrJzmNEKsNLAGbq3lb9pCwg6EyoMmFTAOoBj4ZcwmHYCYXabcKdwzCZucTt3Xgoe2vZRx/gMPV8D
4YTIWH3E2speRxgfByZ1PWk2U54guhs5HKbP0ruhg3S2h1/RjCzwdRbcgb8faG9gZfs8/KjfSxsx
eZ+4REKpxQYpOm2dvj/o6SYYdkoZWKPP451sGRwSozX/Qe1/lzgQXVEoFK7a7cXNKrCQocdbZgTi
TGvIaqAdVbNAEhEHmmhrgCzMD+Q2GTgZ4NuDvMasKtJZIqKFt2V4KaXDkO+EvRSCHX+iNB27TZG8
wtYl4KrRPSIViW8RzUeBOTXoXQb2KSnWq8ckZakad6NLP2pf5Zt/vzMXTujLO/PfE3S2vDfEHU2r
OtJYAiTVrYQ7obOBTk94Fm8Vb9H3Ml0/1dqClji2m/i501yj3a0qLhmiIrqF+fU953tB+/VLnZU9
JkGk5ZzxWHO9I3lnzLdVsi3vGhsUtN5azSm0QwPlBOAZR552kcqk76jnN8z+5Udo6yhNWlvTHGHJ
iZYY89cjd/Mh8KRrAWAXtOH/s5WvIMxTE50XkQYU40pJUSnBgkSyIiGndQWeoNKDj8SlY8DLCKs3
9spqsS1fW3kubTXY2inGmEWCDz93i7e1GIeZUasnvTi2YWn3417Rfqlm6uiTB0wcrwbt0N0CBinz
rSBvq4m4lxGbDHSMvtiJiUcynGL7OXP1BwpHAjs5OnV3V7/p8iSdFRJ8U2M5wRKJ/K0jMLBZ10Uk
L4VEleJMc+vMY2q0KJKJHpm9kJh5W+1okTvyhzzsdWI97Dh9QVTLBGFPWk+GcanB79yqDzhxr5yi
voNVJO6kQRW2UlVRgTD0dQ2vsDhz9EZMSJQnbGBHGR9mdYH+C7KFSyQKtnF6nDn5T97bIcSKDTbw
qQh5tt6yFe+Edf1FIKbg20XTuKsyki2qf+aoZxWiXOrCjISaBpq/MyY7i7eh+mGm5AQXN5zH1XgT
FpDu3lXUfArZF6KOKJ3n/yj4R5lWcgmsrXpU21Mal/Y47vPxAS8Dxxdwo04e7If2Zx+T64VrZ5MP
++h5cOF/MRSYkD7lZFMzunNjcG8SUNwIy+1rpjtt1tvxVq82CXnko07K4LtB0bcMms3WI6A8059i
wS0hQ0RbUnYJU6Slom+05kArXsr/mDoh7tJBmG4N/uuuduJAtX1EvOAgucsu87ApA9EnkC0buHNO
F1Cxh3bXF3+A+mv9j84/rqJTFj/hCvA6YRdL6xDBSFFtFQp4omD6zNEF5KhkYWULRBA2lLbk9ALH
fg4Lwe6RlWE96vIffUWgMEimaY1AsPOKRx1CdsMQek32ZWGlLskOU+S1w4YWpsKUackvAYcVC6eK
E7PxXOPF9uaaZsy6I3fZivx9PZI2adN8WKE7vtbIvXAo/PpMnC3ZWqf3vS5iXupUYmhnp0aRizGk
J4reC4jDJRSSmFyURa7PYRHa2io7dsMfJGy6D0HRI0/i35vI6vupkFKXbWQZZiDENc/Wa7/xS+gD
GFRjzk6zjF6ftB6TOAkU2qV5a/iBHUan2YvUtwIb43QjRU88cKbV3Kzs5awgTDZnQzMc4Ic8D/Jv
7Zimf5Lgx6QQ1P5QgsiMnW5YgFVqdsqErfC7H2+nzpJqT+idFdrm3GuZ+BG7fFMFOzV25ptiO970
R8HR3kY0iABk9QFp8zGq972/+ZC1HWHCGssNnvpgY8T3/74m2vfSbCn/FRaSxf37zZOnDqsik+Jo
mZ/EIS9bZuzHYUscNKpfugvxi0IA0aratzrI/m2e3wp1jN8E6sPcuEVzyIQ7pk+qnco3GDqUZj+3
e4Of1fk7fWEu5vvlfEEY4lz9KuCOivfqsB+MH5P03CU9ZTmZrZMnNCR9DR3RcI+yVziR4AybEhm6
Hcj3lXF/dcD4fdz99VeftdbnUB3jMeTZbFw6KiKdbVfgV4IZwWKjsydbyviE5XqtX8VnfN9fvn70
2VJZFGU25nm2KNaieYZnt8elR6FFWkRA/81W13ONMDwd1kHygXjYZXajWiAVWS2o5hJCuhWB9qeq
uXK5aZQfV9NCLzTi+YrsLEtavCl/kzQTdzeqmegvJn9IENjHaMVPTiUxrgdgQbmifeTSw78fxAv6
5K8fenY2MZJ+6EKdD62yda3Zo+RMGvxn4UUkV2mq7jAxjsKRB81jS4Z1+x7Di/HrTUJvMIXyjP92
YGJbPDfjTfuHNCvmJNPGn61ItGiu1oxqbQirsXrlFH3hUPX1iytfN+SsI469nYPlWQJDkJMz/RGS
yLnIBCOCGKLTcs2IYr5SCFxwmvG5psaQmjnZ6pvjWiCwSpAFldVsu8w9K6hl9sgVKw4qklvBwtyU
wvfAOFBZuogI+iCXCH2Q56ZoTku3CD9aMt8H8m3chMP78LwaG7sNdSfqblPkMhqZPgtR83Zo3hcJ
sIZcdSCZCAw/1gpcbPAlyts2PC7zaxRTFa4re2o2EJSN0GkAixhWg4Zi2vnpEa9swS4zHnr/z1DQ
qNoV3BfzbSh3HXZ02vIIKto/aowVxuFQhLtbbyEbw2NFQtL32/ltvIvQC9U7XpKq8ypOMczBzN/G
CtSR8dzyAp/+/UxefhE+XeKzLazXjCmq2tUC+QhICAIoEzph6KFC+JW74h4q6Hs5XOl2fIchksOA
VRIKEU4cXOhnz5McTW03JBofSs+F7PaHKXvoV1tGKuGGFdpHhjTbyZ1JicLGT9k5GNR013hU2rIZ
fq2Dv36NZeP41HRR+iQ0216WTiNyV6SM+mZGBzfPdz5Vkaa6q8nKPwAjDu+UaxtV/pMTvZQ/EYea
VO8TiEsCe5IudRr9QNCzQbqxKHxIxFjXthHtdRouVIdO+ruXvCGwyLSv21tT2otIYZ6ATTbDH/Ot
Sl/LYEOmd+CVx/Z3dFvW75CgtGATd7e0agYQb12HVPDaPVgWm28/HhLkQtc1mAacVQpdufK7BZvH
O+2vl71/aFmE/7ekxOvm2qHj4i6s/vd50lm7dwqDIiThSjpN1Go1MAlHkqz/DUjMmyF8roZ7WTg1
GLTrh27Fyz6UtoogrDgNK3LURmvSHBMaTvQ2zJDDtVsZ67pw3zhx/SuWjyG4I/UeG5TRPswrO4MY
hlvCeB5Js2YatoJzxiSGm5XNp8TAPVl4GmfUn+20LkoHrgOq4ZtO2F/TqGrLs/ztOitAi5hFaVzo
s9mGrsRybEZkQ9J11+tXGQBE7eSaOytAMq2OlsQDvu3sWL8oR2xMrWtMHlUDnoQEXyGO71Ggi6Ou
TQ6M/cNENGeLLoGD4ZvGyUDbLxv5n8LLbf3Nl/gHg0DaK0m+iQA35KfkZ9V9yPRpeIsVZnQ3ibCv
frJhmN3jv5eSC0or1IfYhQkRWnSI5wfgpA1XkVGNwFHanUrjMnsrt2ytWJfK6Webb8TuONA1QPT1
S91GvQvzd/2EcR2LnGAVjClKd4kb9/d5e2UDu9Bb4UzO2FYR2UVW0nkbWC3NiPNkrZxScud4udPq
XolBdQcbHLtwz9Hl/mYwQnswehU0b6ab2qcUzzftBi6M1W3JTHOuFkrShWfj89c67/rGsRwatdIo
HMSF2+lHtx73PLfrCqZS8ku4mp5x9fPOD9a0KFJ1bNHZ/opuos1YbpiraTcS7a2+9Qi8bexrz/9f
Ff7Z8//lNy7r0KdFVk00IV1FA37R/Mbnt2VrBY3un6L4Az4vYGdtXwko6qMfGj+/2cjKfdivO6RV
wKYes3fBlW5QiTaYyMcJBOLi+PkYTcSZHFD9jn7J/C5INALXUrUf6w9smyPmcZrbV4qRSzslcjlR
AT5jrBTOV19/SFO2cx5hRliq2k23LjhJOeojtP9FqbAQ15heXKPd/G1anV89Q1qWDax3qFbPtmdf
yyojGhZNMcrr4NQ7Q2XT67yRsS+HW2p50snIY+vLG9FZNQ4CzvxNaL2eqVkOxYF6O5xe//2ef0+f
AKGEwBmcpU6bDZrM1wthiMPok5wmLyhjU3UlrycxGDfmxMDaq8vdwFqU7eMMeV9nLYdC6+ZtwI5A
GvQirOTEUeL6sZRkjT+hJyST7M7w2WhvrtWPF197+kh0a9C94PY9O4hkvqnEdY5aI1aW/Vzyd/Fq
RaV4J4h3ZD95CKDZEAxXHHc9cfaVN4GdeR2JX30ulIPY3Nco30wP9TmH3isb8HecECQJQDEIMNGn
cj49+3KVItH8K3qJEfzkUvQ7K7RtuxIIY7yOtduosGX/jxm8DaozsdWJqI89iQB4cW3yGEj09G36
hbLTgmh2NNUBHklF6bNbiOqaQ3UKlxVdLYirDefrQicW5C65Zi640HX9+ivOHlBJH+JWGgYW/dWm
QxJ8QBWC6dDtYJc1KJvxoS/IYwFqp5PX5ZWX8oKp6+vHn72UpanOmalzEZcqxvgRuf5dlP2s49up
P5JZyUkSmQ1qixkLdQYUgTdj4YciPf8ZsvP3jG33q3xDWkN4LAWLSi39nWrL5VQwVq/ui2sEpgue
lZUoU3CrS9yVQYvm69sjYliJ8gKOyCLA0/obY7gX21uS0BQOMDyM6OR/CKnTu5U3bKRtXL1n5tv4
JpknID3xtLu2QCtLlft1iSFzlAJlsW4jwzh/DpW0k+QwahdNWrtlS+ihMTTr1CH/szQ8VfSG7jFg
3FQkmM+JvXMnyBTKIZTeUgALGbRjcqZpvOUogri+9OVwVKl3UfdHLV4GDTcSQyvRvLKl69/rV4I5
FEXCbCNppO+dXUfAFuGQDRymMdaQyAdpQzuFyh9GzIHIrfeCFvTHTuElIao0Jfu7dirBleOtaN6A
SlONB+k1SbaiCF3oQfL4vyZJXxtM9rehaNUvOBk4VTJuFR9YGGJpZ5jE42W/xywEPWIbCgIiAFLG
jUTHDBQtSIOs3kZwUBIVI7b5Q5+3U0db0gbJKTvVQ5pwxneHF7aJZErQozqjYvklfTZyT259eaMC
pVi50bUn7tINBruLaAVzjQIC76wC7YVkaqdpJZ7a4t6sXkeVlofpGcld/lCFO7H0pmGb42pduiB2
4/gYQlDFC2tgy1Y50noWnwIsN1hTF1fgAtSesmMjUnAj9VqOuPKPmbXmyi6znAfOHksIE+B3JZGG
5jdYcDFni1w7Afc5U8qmNBhxTzDOpjKjo7UICehzk2PLqKcbHtP50Cynlj3N/9pDOcrIDv5G/SYa
W9jPu1G4oefmdOHb1Ubbst19/6ILoVOEqYbekT//VOBAhOuScNSX1LRqtSfnhhM0/Jn3WVqPGMqv
t0UuCEFW0t/tF/a88d3Q1Qe5VvOQLWf2Uji29WY0tpLxlJXPYeMq0m85ddmaW9xnGsHsyVuePJbq
LbpokXSs0RvDx5LcDSdpMe7E6P43tiSBV9v4aBHxH0M5uXIvL10iTgSAQzj1cw5a/vzTJQrjpu3q
Slioc6WTvdReNbyXgYMSsntWK2+uUCMTgeigw5hODBBb5ZbzwvTR/ULhrex4n6pDcvB5yWqLePBd
CxDm6n683Kfz+/j5Sy7r5KcvOdLBzRHmQZOZbhPpza9/hbaxGjAR1iLBQ7zX6WaWHcFKwaM5WKkU
Yj01ryZcetrrCiSOE07t/gQXjMyLynyqmKcxv4VMx6TsL1ZtCzGlN1xz2I7MCBwQZ8m1MvXiw8HK
uIzPTCAn5ySORZtQiP0knpgdMQMVfhH9SfRFnNnDvOnofFU2F91NxrfQGbS7KWY8ObEybXIGSbth
5QrxR+AxFcr2eDISdROq99UHZ4MX8Rqw4Ttge8l8/PRdz4qHqg7qETsgWSxe9SNFv6pFiBP25upo
+M9x81KNjyue5CkCTaChR5Tak9zao62mlG6Olq2rAZ++SRIKfiziielr9xOGc7ATFVeXMxtTCZYK
Q2eOeqOmt2gPcuSUb/rMi4HkWaIN28curboWIuNmiK4wdC/Yf5dtHkmIykyTMu/syR+bWTGEehRP
OZgsIui9/sHooDTdkhUMJpktf7QaGhuhh7yRRbQYHjTJxdwrYR+EqOHqhYv5ZKW7jfARBNuGXUNb
Y3SA6Bb6Tm7MSPkYznY3dQ2O0x3GB5P6y2jXbbE3WjdbnI6c9uO9Wt3r2XpxbUHYajlnihgjJbuA
/bAJsiPbpppZ/Wpjyi9NwSBxhB7/o6ldpHeOkGPRuxuUbRe/0odswtug94aV0/7GKaA8iXheJnNf
zI4QW9PLSGoSwk0YCRDSfnUA6nbXFl31wu7/5bqevayrogy6WuC6Nm6S7hSBTdySDg1Gz78x5p7M
w4KHH2Obuv5FUtciips2A/QdwhksBcSWHT4s6YVgYRSLNGmfoKOnIoOMWhJ3qHjC1n9qKpumzarz
cMXa/14S/8YlnK82HJ6W8fZqQQ2fVf/N3GnGaAJXznmW+R+y7kUfgHxm3i2aHkX68RedkAELWpN/
WmWeuvl/zLWXMulf3+P8FRS7VE/7jgJ6YhaVUkZzuIWhCAqUYtqBcKbMx/g5I89CRg+Myn4L+vbf
F+PvOezbl6A5uPh/NTgHZxXKEGkES6Q5jVhvIvIeNhCXAgkCJt14Ha1X6DaQjDUA2UD7KVfnVcu1
Pv94uDEqSw0tIo7aX1d+UrfSIBh4mNQl331yu+7XkO1U6P6Fm8lvs7nujY0QnxoYT1boVfhnWgu4
crqrjddB2NXKsdeoNH4Nzbp8urqiX6iEIO2pRKHB6sAVenZ16kzOi6HoRMatByNbp9MdxrRik9AB
WVOzhqja09/Cw/hImc2IaGx4sHXtHmZKAsZj1kQQ0WDncDZieHGN5FEiR+xqbvqF5tLqy9c8Gzhq
QCQ6UyKaZDmKSVD794sMgZQDN4vc7oNF4kpZcWlx/fKJZ/ctnbRWmk3SjGSE6uQxJJWt3ogWTRHQ
h5EjeOJ98YyxuX2M9pkb3YcP5ct4r9+HsPSE5R37KfycW1uCg5HeNco+mXepRs20BK1VI9Of7Jhx
QYFRDepNQrIhDgJiIFs7KyiR7+LS0RvbrFxzPz5KG9WHkEqqCPmo/YcwngZ/U7QTtT3Uo8bya3ee
j2j/yVAvR0cbnXjaVM26Tu8k7SYNN7W8n+JbVmIt3jMkMPR76mrQEZaqBF6Uq4cYq0XM/c5VyQLc
UCibUD+kg71qrnQm9AsP3IK6ZHFCzrT6dkSVdGUOugiOGy344Ad/v/IQQ3ZoHPOXuhtfhUN9zN95
ES1CPFEWbHGbP1JDtLmNaLWZrKZwSESqF/Aj61llcYZYoXtaHgeGbbboyODPxhvZizgoUaKgoIcp
+tS8DeSgrJwCqQs0vhZqud2Ylnmq8JW7lTO6htc+yZuG3JlHzR5goyVrfJcvV1ajC2ARTPz//f7z
lKwmTxotbzJ+f7wZgLGtGNvL3ZPQP/jRFlAz6T9WPzykw17jTDzeJto+62ZLno5VuY6RWQuW1LkK
PFumuEBX+FuAjc+u7ltx7GXYDQ2vETblptDuVqqDnqnP2r1YPQ3L62vVm+CQF07/k9cY3VBGR8AW
u7VGfTbxYi9cGsLbA/Llgx0W5oSZPl6Et+geDJhd0f5hGEsC5fBocvDMmU8W9lC7Qs1n2QriymYr
jvuVBG8T1Oa+5yUx1sOwl/1dObmptJNHD5JwOMasMl4h7RNaKfjcF4IIJ1/XqDdD4JSmY1Ze4++w
N+FtoueH6Fj7KYmWfAem3y7gyzsMJIaICoRU8XVlePP0WjFaxF05v0nZQek2cwf1lteNeg8IBvYu
99/3UrmwvQFHXNFnY31XvinQp9lP9cIPupNmRTfwwE7lq69Zkmmt3tM1XiQwE7ezk5cW+aObBdQQ
n+bQhrTMTBKovmSJt92vhVZH6sPHvO4XQ8xxYgBzYnK5v5aod6k59OXrnq2hU1broURpc/KP/5N8
tg8BHdNbOsu/UxKsabi+4IYZX/yNuQbNEXkBiWeiNRC6dm1XviBo5DX4dO3Oltcp0ZMc5nd3mohC
N2A+hDaU1vGDIVlmDffGOoaTSSEVe8EumXa/xpUTPflv+hNib1jS+Rqs464PYSpcWfgvGAuXb4b7
BQqwIX2fNEWL/qmrulP9yyS+0ssPUuMKyhKX2Wa2PNuYarPazj/UJ6ptUAcRPV6qfcyWs9WljAc2
wXH1pttB9rcELtfG7A23eWEXJcD94QV0vUS+DTTR3IreFinQi3rFgnVhnvD1R5yVsIERhAM+tQ4v
KqsrmW3IwRcAYHCUH+my+fSMiAO6yiT866s5q3a+XLyzcoLIxCyR9eXiQcnLZ49YZR1k7Rp0p2Ku
SZco4apCjUNQAuIYcTEWiISkUTfsPSbb7Uv5xkndUU64sRTJRexVcIICc5MiO2f44hjBOq1YokWA
Mfm2gjlZ4fscwYrYRAQqxHls4ACWv0EbkG4pXztVXup3ffmBZy9ROMxdElT8wPLVvBUi+EpWrLlD
cN+HbneCr+ehBu425Ke4ld1vknbNwGhNX2unylZFNCdh91b2S37pfvIcxJwRMPmQM/TvpUleXp9/
3Yez1yudxylEe8EuA5VCeEXKHvfo460ssktU07fNk+9IvGh3JHrEVG7PpEVt89GdIlfeLMPBZnfd
indB6vP1qTw7D6ixvGrDJO3+Ov+rHbpP0UUszdZdvS7sXG3AkVpcYTBoF3ovX27ZWTN3TrNSrcQS
cixEc9UNHyfY0vSymiW0mBSWStzAycTspP0fZ+fV2ziXZdFfRIA5vDIqWbblWH4h7ArMYhLjr5/F
6ocuy4LVmEED86HR3aZI3st7ztl7bdPO3uq36I2XsTLtQtmGmWeFbvab4lk5mPKL0S5dIjag7ice
AtTXR/4Rk/cvzgsYXrA+WRChQ7tNvJrJNKhuMDmLsDmF2n7SnCZyp/QxMf3vH/eV5Y7o4nORcVKL
rGwqHvfJZTMtKCagj7hzcPKq9/wg25l/7Xx8eQO3ZAobvFeUNmedyWQiyE/q+ZNLckiQ2THM8mmP
L8TK/ZwEc2aEbUAPFZ4N+Z4QnhrDDWFEldtWZhTOAPEpQxcxrCOWBN/ANAivnTUvOGZ53/65xqXQ
/6frJvVJos7LNdKuolVjPADbnmJ03+zl08gUxlPYVLjMzk481MEqrNZ36Nd65KmtVwB7g90LoWzb
kNyOTlozvRw21NO1jsOFWeLnCz3r5Kj0vxNL50IrhaurVMcCqjs5yuSLrR8vaeiuCOSYcxf+FJwG
EvREm4S+RPOEfKNBlZ5/ZxHWGXuU/Wi+Mg75WyJ/2U2sBW3MZPpr208s27ifiyOvl7UJRy9UfSPd
tZOXqh5SG3oaMQjRRVCCaM7tchA4krabAd6dbKiBHVHQssdZFPA6FBoDtrPkW8l9JgTGoaMztWCh
NH2bGtv06Cqm24xenqFFfzdf+Ya2jynjPSCm36+ZS9M9Xo7//qizzWiw5gEINdvC4Mib/E7bHXun
qeyyd83B4xvF+zD8MGldvhi4AAx7BOGC5bFwiI94KB6HNQdh0wOwxvkIoFTP6Ro9ckourY34KHmR
r8HxLxXBn674bCMrRmonJeOKueGPp3VzG20KZ/qV29oG9yp4vdX3t+iCvAhPMj1GhFzM72j6fl4/
fWucxHwITwdVfEwZc5WNL+bu6+m1d0M4gfaim5xX8h3/xJzMbwcbulcLjpjZgb4Bpz/iMkOob2ym
bF/m0OrZL63xOS3XvZ0T75KuOnbhinADgYYD49Oc6cudCDXK9LTMHTLEi5t40xkbHcsUzmHrx9w/
XoXDyuLX76UBxknEYSfKyAvOW6lVLkGZjqrowUxWhYivmankn3a+UTLR7sNNi1hOJZC4LX9FRQtp
qqN/ZNpTRv609loND8qJDMaVqLvH4eVo3SjxUzEj83ZPOiW94p6St7rdR1gVwBhP+R8t9CNVtLUE
Wh+5Nm27bwXggTXQglVGp4HESTrQ70dpa2HYQvuXlau4fquEoDeClONo5ofHrdIsQX0hqhRF/5Wk
vUd0kU1nSVQ2Or5A4VbgcK+TD8m/3RsHXILE11btPadDoJvvYb4l2FiuHVnHnOFUMRF/8laZdkjl
KobXJxwgS4RdKjg49nR3wWVrQMMlSP3qTmVZy9khi+9UKsTsp9V/SNqiCOF/0pgRvSVYBDYtWfdY
1nXiVpYpW0NmOKKzPP1xTNZjusrTh4QTCsisyY2emDnpq7HYzhaiNGJVi10o73uSBMC9QhtPNycZ
OPG+lYhi2E/WYRSDvHuek0eT1rAab8N2w19SCS4tvLwIqs5XXgTnZ9Hbs3gzH7czLCrjCeh+HhgN
dmVip2eKHnxmBawaRgFQE0KipXizi1OgCm+GdE9IQeeKvv5QCsyqnYyQlOpR1HeZ8EvvH03a/BOz
y1DA4evJ4F29Jn09TStJfSUbtlhgrwkaU7eh7QpxWLEJUJvdeFiF2puY3M5YlLOPCGPRuDBS8C53
d6hyv1/GF3Y6Xm5VYQHD8UOmdnYoH8KujrrRiB6UWz2YvH5NUAREeuvkwX+YoBVv058n0ZUsf0E6
w2GkBH2YnnUHcNuLhWZM9LOfxa90i/0cmJVNRgLHnEonUuHqseJr7/3ztZ6dr6ewmNt4CKMHMn6D
WeZynuZH8UnPbf39KPLBczuiCmmfIYCloaGCIdDuY3l1/VIuGMw/X8rZGVrTK2M4ylb0kK4xsI3Y
l35YoBYhCmNlZbqOjrmH63aqfRC+Sh6AHLvSYbgg4+ESNBVhIWj0rzpaccxGaxCi+AFDLJaj+H4B
/22iAXQ0A1hsI+afjui++k7hH01XmH2h8I+A09wk2YC6T2TfaPfqI12XlHE6/BZfCJKfAjPshFAE
2mrTzXLqJ+LCvJMsgvuuPdALBdOnn3Auza2YUZWCksbcxal2tFdUkYXd3ec/a+ZT1EqUzbuWXK+3
/vb4I8PDZQ83R8Wu8yB/iGoEhH+3HaqkwryJsCbQhapdbvj/cKlfC4XlUpmyU/dDrDbOTgRqboQ8
jDx+YO6j02gNyj3pwa9HWrj1zqrwSfuq5SBIKzBgZqg6hx9kIJL7+dcBziDNj4pHVoZRfrTERcet
LZiskWtvhXZxjfxznWfngGM3KkpbHGPWCPE8VHVMVBhRyb+Vj1aFhmwTW5PR96QfP9xM+1uCa46t
2/9SBCfRI8SPXgI7HKDyltGknd0oZCIsPHgSKCdfdo3KV1M/rD0VJYYeNIp/Kp5B+tlORrjOuIqZ
1Aj3Ub1K6hVpp/9DnSgu593PB07DwJHBoVhGUyKfvzTKpCjTVJp478QABMkR5byMv3vY4rESsCmW
OcdxLxne8wiWx2Mp3Ols75JLwyaf91qzbnKfdIZIt48nr+x2oeBxg3jjjienxutybx3ylzmY5xUH
khwdhW4ndzRA4+qu/1MQg4kLmS8rZQCQ3Xlf0M1AuEJXk2a912HFROLAULPjYzHh6PJBQ0cezo/K
2sqcwcEqigTOLZoRl4+j/EDvk38TNhyN1a5n5dlq8hzVGC/abSL8HrP7+EW5JwjRyTfwO82aaJtq
F+t3iuENx9Up3XPCLsZdom/ScjcnhGb9ntPtSGTMcUULtLk6tlq+CedPgF68vEyGTPnLN2OKk6LK
LV1gbEWzXf5jvkXvzU4F8fGsbLn7qo3jM33520MoUcpudB++ixq6LcU8FuxrHY2/c7IvF0SmIAR/
yJJfJFlFPzeLiFU49GBdEe5GQVu4ff2YV7fh/WltbQfQGTNNQnG98Eju9F2v+plGz9ofD/rPRVk0
rFDlfTQ30zoCfrXPSW2/wxGDYwJ41NMcQFhhGKh4YAXmmybI0GaTa86c8mNFGOVwO8Ja3tDpu/v+
+3xBh2sY0n9/2vnbXs2p3tc1P63dELMQkHmEZSLbJlOgDo6yX5S30Pv2CXFffPUauF2WaoNVID+p
dUbI/vk1FteFETiXZFHCMxqUZIIkPp/8jYKznHXiksjpzP1iYmRKp6vm6MsYtXoluM9NPOxOhpLb
agQMImI7JAMvN1CwOKnhSo3NojJwQWUboBIL9I+5xtvpRvyAvRceV1s1u5F+lR/z8aARg3W80hK5
fFP/+QVnHdAs7oShjHiBW0TEeHkp9W2NsL46ULGPktj3G6o9FLH8rd1OK+ERd+j0Igl2aCx3FVDn
4/dPmQijC0sKCTeYvMUX+GUS3LZWVnS9yBt8CqaUpAJvNAPQMZzkJQMasGfAjexsTQJ+4JQx/WMX
poFCbhVb34P5VqZrSgPBsgdSD6y1RW7QvG2J1DL8UFqTDTTMQTuuinGlIrtHiKGs2NORc8wbISB1
pIz2w7wtQGUkopvTlhxoIXjIenFvRLflLfByBaG+RZzgbsam2Pg9AxkqPKYRbrwafyO2WNW7efJK
1Sk5xm/KxrXmdSo/5oiMAVg8S9JmelUbsgxBd8B+dVrVZaG6eE4GX3uLYle+He6MkYhNG50989Kc
oyR8OcQSEsqa2CMKsiTiwrCpW9JoVVbgkuxp9ITy7crzWL7m5xvKv4/j7Gtfm/T543YWqKaJtkIi
3e4V/n9K+5lx1CI8Hd/EFWZbBChX/vS1N+HsA35SjIiBK38amYsZLBi3PIF255m76HGRNHeZ07El
na60PLTl8Hz2ky1dBNSo4eL+CqLS9HiIDFWeF6eKhJc/f4C5UUxPsX6iGlgrPX16DNToMXKkpbqB
WIcudrIEdmT4Fuv6jSlHfFwNPcCEXUzsRsR/VBXXuHLtqTEezPTNtK2ZHrKCdJJMx07BenE7HV8l
9aFQnlToQmiBVg05o6fbQl6NCUQVPyr3U3ybiLNjzK+cMEqENp34cSJ95uP7W3+hlQWaGDKFCMAP
t4V61tKQhnSQ9MSYD8YCzPMHMpP4hSTQOWEWNCRJ1RJjYmJMd6KxtaxVxQAKQi/uESce7rTTA7Z3
s33KkK+E4aqe9rzqY0WTn91O9kNtPVo7ccLsCGwsAcF9IFZ01XXbKdoBoiRnSgtyIP1XnuwFpfzn
n7UcGf/pdBadMk5Cq82HLnbGKFB1txGoad3jo+Hj+5FXUvIiDU8L9pnkl+D7m3qhfbnwnpePMnMz
6pSzArPL04k+gzUz9UnEtVrtYwZlgILeF8Eqwx87Czc9ITos4yNOBBvLHNB6TqKyVzlD6ArgZYL+
mhP0AkHh82Wd1ZLQQYtOz8KZFY4dNw6XjZMmVB/62bCyoAuVDt2HWnLrdX/fP9GQUVL3iGYOLKjs
teJ1m8+lBfjvjTorKVMhPk2VyY1aAFKC7MrZBj3COgGCnObM+P1BRgMNvD4iJvH7h/S3hXW++A3+
TzJMEkM42H1+RfRaPmlH8+/dGLCETDftPr6rxDvZdNr9/Ch1W2ovqV0OQ+1PWhYchwVe4hfuEmp9
c90zx0KrjqwCWmrH68whpQmuq8YufbkXdDitTmMBNp5LyseEiHf9JM58uReF/bpFTEcqtLSNqvdC
+KOGvydaYQaZJThKlQTYpq6/ifrmCM37dNtr+8QCgXGwioOAteb7u3j5VbdoEMK3gen395j6z0LL
m07o4ipaBNkodJHjtO4cI6KwWycHeTv8AOFAag75nKabg4cmcRIKa+mncue2846j5ai5c/hMKXPl
AUOxubC9E9cAeR0tKGXT2TJMlSOE5jxGi8/bdbrLKGTrJ2KOvRYnEkoOOIMRRDydaO3eFtPfHY3U
Gkya/KFnXt5t2+mHWNHeON5LYdCvTTkYjkTWe7whIceUID46MlGnZAIZe7n7ScKYfZRhXkhl5SzJ
ijTIsV+5ZjHakbw24OFFz1JyqEBbiHsl3GTdjlnGiZODSyLSMuftSxfVG1boGmUtzPxA1XxFti0m
57aQ3oauJjpAWEzMw6NHLp82v00DYl2FLNHipW/uiuNbjp5HgG5rJK8U8O/iXNu96ClLj7Ney1ll
d9PzUX+Y6/eksqCAC5tuuFPN+1l5KSEj18VNZt1PGTHLV5/I5QeioSNDJLJIpj8vubGY4zyWeJPz
xq2WGlxoHTHbJ9GKgz0Y30Xoh1gpADg8E0wKdPjl/6O0wN23lNGkhuggj87eCrUdTUHuELK1Xov5
jE2nw/0lrlA1mHi9KtKMnGVa7mi3zX8AcsIhH3cq7WSQJg5An7ah47nk4dqK1NkkAV7vaSCFvPTy
KkuCBq0X0nbOtsYBRYjQHdFJJqHXecJPc/YkuydvNfIJ+6U3LToU577ooOW/1Xbj7egLryVSrhty
qBQ4hW5O2m77wzR6pyU0mBBgmoblUXY6hc7vU0t6Y9rclpFFlPT9NKl08ijVESsf1yYoYeAWQZ3t
GnEl84QCLKBLJE3JOeiEwA6jRe6P+lZR/QgqRJG+pZqvcqwNOyKfXJBR/Xw4Fjc9wp7W3MrxfdM+
TuItwiyrdiEUwu8B/h27ar5WKC3Ji1g8yuQRcPNRFXtV5EePxZMAr491gS5U+iG1e0v00F1XMUxG
V83eEOI0e6PYiFGQiXcSkI9bUg5AmBygmxxZQ22BQtF6oLzNfhGpCz1LJzLUsjvqioQ4EIVJrbKC
F8uwQB53x/CQ3sTzawJ7wtB3iUlMb7mTu7u4u42UJwX2slAwm2nfsvDxROAX/xRjDxdUiHCZXxNd
ODqEcJ1qm9BaAQRO5HTU/3cL5ES5Cy24nCvx2hzs4gcCsr+mY83C9v7FI9q0TVFNlAkAIBf06Lso
B+MuJhiUM6dXHxATDkHqwxt662cApR6ua9W38k3ZveJ8x6pzbaVfMBss6ZUMkCSF0g5B/ueVDps5
N496JXLcc+Z2BbR70XejGJJt7ZWsJqNzjn2g17/D6D7UAMjNexDVzIuWV5032leQ55fedPRkwYOt
alkAgnC6sg/iofDSPx2WXC/rNqO8OQ40w9Mn+SgiWjCpq+/1jozWgtSsN9NaL7HgVz56F/cxTcEq
JXPGI+Lm86+z1HiM5RCRsEUf2VoPaEal1VSyQH04m5Jjyoi3bAWnd6d4zT0r1pkcFT4Tih0K0C02
lb+pJ1cPNReU7ot1+b9XdlbEJSS3Zb3BlbWe9sodmzDOzTaxuS1xh8jHYlczaF/4vWfQhCDLetOS
THl/DdGpLOfr88PVv9dxdriKJ6mPK2q6Q7NMDgP8d2pmy5vTI4n38WpKt220Vod1Ot7xOCs6l4DR
3BLZPaZ0UorFjYLKUl+dGr/KNhqRa+5yUE+Rp9KxBB/1/QO9oInntukMdSVpEeGZZ69rJnaYR0a+
CQMFL1LEoOKYzqBbdFLId8qBD6K72C6r1Otoml6lOXx9oeiA4BukFGXRfCkYJHVsMjMfBezubOIR
P93JU5+zh2GABjWccTPdckAvUzvfnrzlWswX7ff4lAnLtL0r3fkhDSiRi6uMs68PkiuT+WQD6YPV
fH5KTtBkG2bdLdQ3zM12rnlS50R7Hc2H9Du/R7e1Vdb9K07BwZNcbZu8gVQtMzqRG6EHrRT6ONVJ
Gza0G1REA85WGZfQvdrdCsqTdnyNjDsCbabqnTkrldBysllaDQQxZ41Hkt9weozUj7zY9/NGizeM
v4+DZ5ZuNB8okIaPuLYnVvqwKa0rR9sL865PP/2vtu/fo21VH9M65KfnO3TmWWsbsj3dhON9BN9W
v40PKWUtlhKPMJrmd35zbRFdyD/gAkwDzxaAy6/7+jiEZiq1UXiopXulWfcNkNs38+jxr+kNSAtj
lw8VfQvWc1xJJ6ebNlriZ5FTT5ucaby0pafUJYw2gGtYN7QfN+aKoJ9XnaHXye012zL8momtsY5r
p3mXe1sjybIK5hGvnH1yRDsPRjzFJ5RKvvYDuc9xXM+MS0x8x3T870MTNHJQGxvevbJ1FCLZaXhe
675eUFF+vhFL/+ifJ2Fkpzk81oJ1EHsXeRWjP+IZUW9mN/FHcQPZUxmfKcuk3pdCJDVEUtvKTf6c
PTaTTdDkTbtLnOym6Nzot564keTiTm8YUWJoXcRr6TH4my3vd/ZEDPrxHtF7L3BzniOSLZptHK4q
+eX7LecCn+zzbzo7hmbZsuDT0DrQ36x2ixmp3KAswGf7i/79TnWGYDK9qPJp0jbQdgmpOAXL8Z9u
bWunjS+/yrFLJtJiC3ZjVMNEpHJkNiZ0CMU6ArV7rYd8oQvONVsKZgVLlWQ6Z2fPYVJFs5lM69CM
PnxQp3gecQ4xWbuB9FA9hCeEqr3BNAqJwmMRbUjVHVHfW89EAxvM0tAGPaAOmN+RqRI0Lr6kDgk5
wrb5XW0yXwXCRdhxsZaVtcgedw1Mc2H0+unyv8wVxjo9zoNuHQaoIuIP6c68Yabuqk/JRjuUTz37
7i/gUw/tQduGd/rjqYHh5yoFmH/oOZHTB8mdQqaW06J1aoIBP8u1PWe5g5+/m58v8exDJLVlE/Yt
lzg/LLlYqhfdZ160JUNj1a+qCgEj5pUAYoL8Qsf78ft38vKOt/QBdQvPMxPfz89X7rSj3BRZiIrF
UcAEhrslHCPhlsB2YHYUIROMPFyfi9sai7dvXPn9f4EMX3//f6/g7PwiJmY69vSoGLMpsLYRUilu
pbh9GEQH7VZ6ZeCWLw3GFcqDnBkuR0u2NQSmbxLfwd/tvXr0atHTs6C8zxL6H5wM7WpbIpfp3dba
pOFWJ6+1X1cvcFU9zQn5G2K1rlP/+FS/QHm5Td6TPxA9kFHnJF9BDHc1OtHIgzN7fiZJfk0RCKX6
kK+GV8wi9StQES96VP3xLULvDLQ3dYiy009MyCxCntdIiX6fVDuG/lM60Ovy+yVu5MqjW7bA727c
2dLsBFGrhykND6LhJO+4LNzyiWGD/ItdHtvP0ugkuCO7xju4vDX/95Uxz5S2Y18cOXQn4QGx44h1
Bg/S+wlLmrXO0dn3xBk6w0A6q2eOmwYSecUgxKa0ZAMj/am9CTfHR1pFLt7vTrEFLh4OlAYHQgv4
7+8h0qmvqk987AegrUG7aZWVHPstsjoK9WxbDCQIuO0LLqDvb+iFosqU0b/hTGLwwRn/bH/utSGe
q4aKcHCydzWjboHHeAzEdI2yHaUJOBuxpPnP+ey4PSXrAYBwfTcnN7K2gHyVP4sz6Hrb8oJm/PN1
nTVxOfs3s9wV4cG8qTonpZ89f8yhoxOc7i5eoHGv6Y6wvnZEvnCi//x3z/aGqR+qXo65HzVeMzFg
GKe+6fv4SfcGjmT49W3rdgHStHC12EnT534jrU5bOAKi8TSAxdloBKCgZ3SOvzm0GVdyFv9qL88W
gCyqpIqIGvyNL9SxoY4zecR+9NdpESFLad32rX4iVfEOvBuyhj5nCOHKGL29xY3EKBG/X/dxrfQ1
vzZu6C7hq+XAzKhYPu+Idr1ezzNEnoOV/yhRvPEdY37ZY483bxvlJwVRXD0qRE9n/ilcRcdfECRE
SqQdLXYHx5Z6Y72LJOt0fhzfpn9EEWQI8j9af0/xaZ8yxFTWCCbaJOCz1IQvww8WFbxoXffycDGx
taB1msPImpLpjzhmf99U0hKgQtYG9QT/a/qjcj/dNoWdQaKwOUNEP/KjC9k7rNw592RtlRoO1CiR
xnvmQNLkiB0SjznbmkDUEsLrj7RZWdjd1JvTj+8X3sUXHHQcFjK6hJTXZy/acZIaQ4hH6zDdR+/J
od1jdclcSggGsbzffeIAsaBjF11Z8ZJ8YQ9F7KpA2lKBBlnnLbdONKcWFIp16Awau89zu2m7d0uA
eFD8kapHab5De6OcoLMEcujFiiN0NtOyikRRmrT9SbKLCa28Lf3QM1v6iWaqBED4g9bcz9knTj6z
i1XV3NR/6c/HjzZa9adt9jv/qH+2oEmB9wtuK2F4XcEspWeF9Q3H/BphsFIH+rrzmz/We8MzeTqJ
NFOetNxLUyaRm3oAgWLe/vXSiK954QnCboIfYy0OGxyfIUf5RZoO88/co/pEKY8QVWzWAIAHRurx
7SBtG+O+Oq7C3sm3TeHJindstnlyOyh7k/P/I6JTjdNAjasLMqxXSnZ7izKq5kph67xMna9zJpjs
goBeLDwglUKw6I+4P17j8un7d+TvGjpf7IpMC5kXRKFiPtucxzYxtK7orUM83ZEA0Bk+n73Ta7U2
fPkZARjipuMD9LqF6/VUIs/dyAGHNWC93Ya2oIz5C6LNuGpTT+VfvZcicUAAVSHK4zsGuoEhOzJ7
9ilv+CkR4ofKH3hq4i7cSMmJVzlpJxDSoaS8jzdz52qgF+tArILvf+kFkyJqo39+6dl2r0+5pA+n
DnHvXzMB/b1wo63yhsn0MpwCKB77S2CqviIsFlPeswGM5maJ62Ow4uCP7a+lW0oXWgKfLulsgbbV
dBpPp8E6nPz/IEWxAEDWpD8cr6pguGYx+3uE+PKwgU5xIzAhfhlR18a8VMK1dVDB25n7TgzQ38yv
x8gDsp6FdzxrkGLR0hxZ5qxgbqeUdsBeM9boCeLSnn3OzzttFa2Y4BR284qged4BW/hQVTcncV2w
09rrsPYeKig9t0faFtEB7cacbmRe9dK2nprGT9qNSGVD7IrfIyDfTISna1tz9HvKhYjl5Zu126Ob
ODqZ8hB/GOFdfki31Axg+tMXzoo0sjYENyNeVyS/5TT0Et1G4pV97MJIzlzakuj3yYFCqnT2fOrS
lCdNpVeW7mDRA9VYzBFH+qUrqXLxDENdIG+bMu0VkO5pgw9psR9VcyB1bgaBqvfmX8mHXFy5rgsD
V66LUStDQhmU2Hmb+nRsZiGck6WH94yxm1J+FSH/fma2tqMk35TA8H32mmkIOuN5JJc8U16qBh06
HoHb5g+McqJi7TTHHh0RQ3Oou98ctzVkYOpdMfz8fuX9PeCdv3b/Xu7ytfin6VCIeaWlo2AeSrIF
zds+2Sm6Z3VHpylu+/iuFwKz2daWS6EEWBoryOyLXk5yDHvpiWztX/XoF8pLV/oKhvz0Lmfu2K27
2mXE0QmrIX3mqxwOAQBoSXcpquhah1FQxoEas/sQovu7BzX7/1ABfH4MZ3tnj5lXNvrYOghb3KHl
drjHnbI+/bI+Mg3S5y564pNQwsUl8U+0jTGwBofMIXEl/Pr+DhvLX/pyhxUCEXEWg7M477rmXUi9
OxjmweAUrTFuXUXaq1avYmE9lURRPGsi4npObDj9rdCn2c5nl7UbHgN99nrRz+tFj2JpQSx74l2x
m/9U0prz90lc450fC080gua4V7GYZtVNjraRCnoiLt7vgf20d0lE2nRfcEp6Sa37WV2d8OeBxhe2
fbXBxmzGi5FnyjGeLXO/o0iY5h/4owqO1dRLaq/Ob2LZn7TALFcYmqnLjf7ROLFN+RJIYJ0x0zV0
lv4VGAHCkm4xA3edMMLzZSRratRKo2Ie9OlG6x8EfU0uSp2t4rulT5A+ZvawrTZpYecbYW16S8C2
4tMgXIztfMjYft60wk5LtxjsI6QOTFqG3UIVsOzQDHIix8kmqTguk7pg0EXSboSSbHo6anz/+Q9N
r8tG3yOQBmD+m+NOgyHEJNQN5CdUSvd4zYF+Qczz+RefrcRBr0NBzmTzED4tnLU24Lt82uprkVH+
YpMVVyFAomsltXbhO6dADWK30hRQZF9mWJE8nE6VZB6k21oKuoKiZr6DnvA38wUxYYmkq6je5+GP
HoF72UjKuhYOI/Rx6AG9nf7hrTmRsjIt+ZnGxsg3dboTnrJ1+LOXg9xyyLcrEqrEbMAXvrEI6bAe
GXUJq7DzI4D63EuGohbyO1ctvRbTEM/kyiK8VDcpvEfQy+jyo6E4axy0aSYoVm+aS8fF761VS/eE
qeXoCBSVjDsktNWelLvyzxO+aCZdHRuTOPP4h/upDsBdfb8rXDqF/3tB50CQes7nou+4IFNkh7Xj
V5R2wuTinlOqDeqIio7dL+FpnEena1bLsMBc8dmKf8NbDfufXbqhazNdG7J+ncfz7QIqDiBN0Xkj
zntj8ZROatYlzcFqvMpYl8XJzY88ZfWPlgs0nNZS+4hSxAKtHUNA3MrjRqsC1QiMCXntRmaurTyg
ER9+mhEsxeDHMd9MzarK3VFeaeF21BPnKMD/8MKhD1SaIxEpPqVr7ujt75WlF38fIw1FJ2V687A6
jbi0J6cknAzRuTTeIBqLjvdzd4tkdA7/SMxcq/KAXLuUn+biXZEevn9QX5elrMpLE1iEXcPX/Jzz
PeOuivVQq5eOAKlb8rxiiju6OpWjA8NAwlDvyaSn6X5yghB0rdD+Ouv8+/dVlD0ikmxE8J8/0Lj5
TXWYuoYOTbLP8aJpvtV6k6eXAd2vbF84WverB0QGCdmod0XtQqc9MuLzv78Rf2dgn75jfy8EKZnC
EBFz0tkXVSz6Y60OQ0OHslGeSfmaf5rHbcl6xyb1H+9yTQRhQDfSyO8t0w8ND5dMU27a0jfqILX8
xnpkbiEdtJsjNtrn0+Y4HcJfrW8F4g6xFM0CMLD0PtH0c/ZJ9ECQtzGzGAO+2u/mRrizRqRGtuZ+
/9O+lh/LTyPvVkMuA9XlvNAaSqk006PYHLLQW3rB2gn9sRfH+0lhSK9ljxpdgCToXNNcJ8JmJKLK
D9V1FvpNfqduGUckz99f0teOI5fE5J3kN9YhrtKzFvmQiInV53IDx3DyDJRPefdi9XtDBw22MrrX
qdmfwg/8X9k+R9AS3uvqg2ZsRFHwSiRO/WNOg7ZQf0VYlYveW8BvS+mNUEV0B5M5BCaHstuHyEOO
6YcYos+9bVTS2dDFyE9R+wBRMqe/zNau1U80hpOIiUsNA/DKe/VVrylD0SGKRaQXD5X1XPgnlpas
hycWWJG+dN4U3Uvo1H2t8gqTQK/5ow5jWxV5ufkKmv0r/ZtqJt7pEWCVmt7M+m4aD6CMv7//X2fl
Z1d1VpGm01CqY6nWh0wK5sLp4EKujsptNG0Wk7gHuCrgbmrrRlgVIBASf069K5ewfPDPFtynG3O2
8kdTCqMo4xJo4sV3XQAX+SDDRbF1uijg7HTHcqOPK3/0y4yel41jKmA4Q2ONnwMeCHJWxF5mlQvi
LiZVYvIXuif4G25BGWTqfjohympuWw5hzGj90+hEvjX1zvfX8bUxLSMF5VKAwcNal7Sl//hPXSJO
CEXTrGkORNIlOnWQF5VB37hdtkYYRowyfkJpRfboEPzMtEMIgiIOASevJl97hnBYB3X0I1YRuH1/
Yfry4M+eClwRELkqLy2ZgWcnCd049UTltc2h/MMhfXSHd60gdOCeD5v0CE1kNdesV6Yo2W3dvcn6
/ogeG476ISYa+WQnIyMDHwxOBJC789J4W95LLzNr2GAWMLU7GelVET3kKmDOrVy/kWqR0eoE2HLc
6kCmYrfWPREbavmhilBsq7Wa3U4iSLz2RQc1NNEk0Ax7SG9r/cbS70RMo/FMRBFNFaxnafQyVj7f
V+gbVy1NV+6NcTYmmUVJnEz83nyrAG8wOYVy9Pf7kAs3qONJpk39dD5I8cuS/OeEdiNi0EJ7LZTv
kx5ImMgxFirD1af2NR6IggFWNb20v7HN590C2ZrCBJsnEuyI5jg0wdiR6IJE7J9s3v7xtIX4HAEe
x7LUNDsMkPIIp7PyrgmyL3xruBKZjwyYWiiu5ycslRQ1ZciLRa5L+qmerCVejnsUOTAW4jtGWriA
KLbGDSEM1Cp8QcnPOyZO8ii76aa4nkNvfn1qyxWhwMQhcUHHP+rlZEkzAmI5MG7L1i/F2zq6j8V9
NT20860ovOAtUNChCXtsd2X9S3JPD8UM48Xm5MoHJNxEVZB4dKo4yCV3Vui0+l2T+GK/QqPQwBgU
HI0Y4PwxymCBY5N0NAD5CFpejC3V7alaRRB4BcNd9vkhXXB9HU1nyQ0fol8Vyq7m7gg3kDxx/EvR
IodkgWFc6vV9Ez+MqD1bMFIkKwgaCVqvHfnMlZuokPbsCe/ktGnQ/Ee7+nbaxk8IFmUq/mGVuNc8
uhe+GtxKGpmMdhnPfDHQnbqo080sE0EdhRs4vJmFd92eEZKgsF8taNj6jujaBlcNStW3q3//aztH
lzDOgmomnBBRzfnHVEiVpDfCerrv4eoXQSltUpSvyCiihgkVVodxa9K7RIWWE2W2Ykx0XFcJKfT3
en9PviSatA7IS/XDGJ5IAm5b7GlLRSwqroh6xCMTtP5Ja5DxBGKhfg0b/Xm65ZENfsG45QjhC7yT
ZFO7QLd2hrvksfpDd7ErnyJK6oaA+SU8TcMSg8YxdibmjqmnGI6a7Btm7fLDXC4UwWnYxPmN+hei
QGf//1g7j+XIuS07v0rHP0cL3ij69iC9pUuaKk4QZBl47/H0+nBYt0gmS0WFpAkCxwKJBI7Ze+21
gjVmDQDUNTYUDU1PxccXoF3G2a6V7whbxBZ6MUbH3F4BC8cXrFeXpkawWXoxQOKEGhzrmjuToEpE
GGAxcb8n4bqo1+kenTRgZoDA8R83Jz/eg/XR6yt4BM3heYDXpG03psK0g1xaYWlgMX1gwHyXlTrT
uRnfCtZdOLc64n5ZpGKL9piVTTSW1LLbqFiUECoeslUUH+v4xvKvOv1Y6v5Kzx8C6xYyGnojnBjd
ok/WtB8dTOJNsCciYIyjHybQclCcyK+b4XoyjZYbxT3Ce74gSKHelPYFxn9YQ9FdPQ0bLVj/fY78
GPN4du1pZfNm8u7MxJMbIMPXvX0puTsZIretllyHq9JfJRAt+U9htgxBO6oQZH1y7Q+j2dm1z7Yp
UiB1rlNw7WoJnLYtt8pKhXBgXutb3KU+UJyd9hTHwDqYZz4zW32cZ6ar8/GbhPbiHj3H/oOzKKLW
LQesjeOkFt08QrlBmL0PZihHsxLF2qW8Su0FrMfsexFFP0irvz+Bj6aFs3s4e/qhGTnlaNXTE8jU
r1X/GKJKBrFetXONPdAqMOfjddIfNXfRylPYuh2tsga3GKQng4UXFO2NqD6FPz6d+z7Ymrgz0NLT
ytIW6kPv3wudya/Wo2i6Mx0fFNEnkJmuCTrSthYwSn3TOysbe3kLiu1YIBp4lJKd1+xVokTc7t5V
nqLyM1DsZ/c0vU9v3lWjCy1fT7kn93H4WW+VjTRPN1CejkuMDZ9Clz/OEGeP4GxRX2WSYiW5eATB
DarhR8udZ+F3xi5kbbJFZGwJPMBVXqzhhfl0UJgWp+8Wr9PV8S4ZwH8hPjo3g8VmWtdKx+vZrnTI
DOyF72xhAyq1ZQN0ZyL/KVF7WFftOmmW2JMxg5k41cf/C7PG+zs5t39pQaUnqcZEhaMS4ADxzQrk
UIBoR5b1+V6+BLGY/gyfiQSeySvZXRvFDNL373//Vv44Ur15IOdKGwky2n1e80DqRfIk45lAPn2e
P3yrl7K/JMopwzr4//w3ONM7+eadC4zE9vOYq7Kzs699AyP7PKhm6VWwYe/9aF24G/MEsbMDtgbT
KYDNzWdLhY9ckWd/wPkGqwm6wZf4A/LhQp5bXxAC7cGczwdzNZEBXUbXUJV+xf1EdAVrYqJ+EVPD
NdAQsp1cZavuOVJmLsKj/ScYl4/4vLM7Oxu/tKyQazvkzhAnb9lh1d8t8J/fieJZmwvcHTGB8ESb
OCY7z2xj3nzySnzyjThnE0ifN2bSTZcnggYsOJOI+bPh5y+9YT48RTvvDvF6nCRytYGFL1l5K3n9
qf/qz+PE65fqnA1LWTOYklVzF/q6i3c9WgL6TIc6dFE/N/0MdCyUvdBFoE25JLTQta4/lROYLEwf
xwqYcGWDRe2HuMIslssosfPhWkXVG4BFtS0gOgNjkR9YzztLT/kZRhtUfOaRTJjTCmIBVNpTyHzY
/SHKXX6y8/7fvBevN3T2SFKtsrXW4oZw6KVbmIJrdtGEqHo/EmmFUQSGaLCSF8QFEg2yQIbjkxdj
6v/DA4HJwSSOFuzV+dzuZYjYeSbXDwGIDsD74GqYtZfF9QuL5CJEqqddg0FcwRD46dA9vXZ/u/rZ
V+GbTdNVw/RVgFqtlqPBdwBxgZnNxw2EadCjYZxGcqk42OkWXPfff/xH1uvpo9QnRS+OJsGm74es
tGiKNvEICyDKVFnH7bokjGUOZ122hfdexmjb3VfpU+8uPOgypYPc3Xb1ZUyUt3PrL4jZABcwLAlY
gw+XaLdreCtNZxWDEzXnlv+t1E5Be2+Gk0jrt2ovhUsk1P7+E/481r/+hHPrhGKlSiJ7Un9N7Iv+
U1nIP7Rs08/wVU8bs/IGLKtp7vRPSJk/Uqby5FApQt5RNuFNPd+SsRTCqyDZ/bUdw46szvNiAQ6j
wvWBnEjAUofdbiBtK2vjSccmOyKWBAHWwsU+tDBWKY4o0H1g4ZsFCrQ5dnEDAuI82Nf6J4w0f1y8
mgZoPgLaJln7M5uz4vAnO63ZX+cQMcDbGm1KyDHRUtWPYK/g18HoZzz+ljP/OqI4o67ST6Otp1f5
/FWfFtBEg2AjQf/1/bs2DHaa6I3SXwfZBWD7fq/+xBoRV9dqObORMtGeO6KG0xup/ZmP36I1hJJa
9azkPKTuoHRHGVKR4VCxVfvkDfpgHDXZ2mOnZly2LIVoofc3JluJDnSdeRtMare08kv9Ll6UzwyH
0hz0mbL2/CXRmtG2XAdEi4Bae/jkDj4+msm4QIASAVxE9Iv9/5uVg5wUiqa6YvlIhJKmYGyZqdBS
bJUp8sAdT5VGDBnW6E9Hv4/jz/srn42+SmyGqSZzZeVkglzZs1TwzEX1I38g8raZB80XdZYT+bj/
LA7xD1OhikbqtHHAQ82m6mzJ7HoO6oa1P60H4naWKEhDjIvh2IB6VbeTGSFdNsmcABHMO59tWT4O
GhBP4RjiG9YJnPugI5M3et3Vihqf1DWDnBHdGSqU6lCELVogUxPkfJpvPttHftSLOLvs2dO2PS81
s0yLT+a1/ujdQ6vJdINVTolXUH2231G0gWgc1PGxPZXBMiV62FzARSdfpPDnExVqwcLp7aOv+ubT
gK0P86C4N7xkE7nkZF14/xXoieJIdQUZG6ypBmS/DXbwzOBBOEwC86y5i6W1FtxV9Q2yiTq7CfwE
0Q5nQukth3ETN+suu1BwnPanQj762qE1YNJGpGffmLMeQ9O99G0Ssf9plYuJ1zQC8Tazr9yV/MVQ
1kP9RenuuuLop1A3W88mENluZftw4nJWaN+BTM688arEGJND7hH0D8hLDP2DDxNqc1tdErM8PGfP
Wk483WeGjw9rRx4NA+gUeg/ZzIexfuhH3S96GHbkHSwRqHKDyuzuh2HJwH/vfxl+eEtjmT4l4yqV
Tj780p8yL378WsQtmCrKFDosXueOEzcrlKHTouTUzY1yE9jzDHIFHuSyQQ/cmssA/6wFukLJvL4O
PteD/vMTeL382TKlzQy3lWQpPlU7AZZPLhRklh7HB+8Om+GBLwaE+nivHLOT/OBefOaesT67/tnq
vSma1il0RPFgyXV3NgHgBZxZ4BSWrb1uCJQDgZZsFP8ObSwUCrSaVat8rNTrcaXVuxxHfgvIZj6y
5bki3t3MV91NeQomMFFyp8mzHGQhhK36xHDedHNbXlnxUoeY13lCE4yYMKefWTeBiQ4ckTCYFbGD
tvsRnQNvNlxhfzT6Q9VdO81qvMGx6V7GN+OTD+qjOITJhY0sWhzfS3Ax9lcKsVg4xC9z4nPzZ3g6
zeqoFbMUgZq/zyofo/TO3pmz0WaIC7Mdqjg5JT+7ZDnsomiHOHQyM+u72FqO+KZYENz3t/ml8tBj
n5XwtbFh3SHhWhHNCoivnAh/c2Q1b7EQW+neWcP3M/eXgMq2trP8LE7jz2+5CspShacama+zmTjz
uirIFN7y/Iu+lufy0tYht0VdiynBuIaSCSL/r/wrN8ZW/mxB92EmnJ7Wm2uf7d5Hh1lwiHlaNVvD
u+hBPTZL+acTwG9K1HeGd029Uwi6AKgAbWkHjcQsO8B0PDH8KPZBZ0CL5NlnSwN9GnbfrZrObuts
WG7ySkoKmUeir2FQS4ihmEH0iyK6/RPNziluX5+b0kn+KZcwO7o/C2sivyq4Xf3S1q9qYl/zuaTs
ZNitINR0Fm37vYUsT18lK/ZTQQXP16URZ0tQ7ymaHlG27Zzr/sfn0T8fwQ/TT0E7zUDTwMEJfPYR
4w2tQrXzGcOIJgiDO726GYZLr1wRdFsCHcKgTPzBt35RQFk9D8MZj7R5hFfW1SCT5weHX4vHAk0G
D8qijUT4r7ux9J00YctWkj/PZzbalXBaw/EBjjLfKylhHxfelYLoOfDyDuLqWU6gJFAWfeH/ULZ/
/+D+OL3DackvY3vN6mIaxd4s4wYjzPsocuNTY8xUXOs4kg/pV9WbS9nGqmGymUV4wfi0JFZyQGZn
HoEo1nycN4eYyEivWGbsgD2sQqm1bJyF+/T3G/yICsT9j8CDg/8dwVxCw97fYKdpXdsrYXxKD929
BBwm/OH3q76+LYBW5xYxxd7lkK0rB8rCLw3UMhH0FEN+ofhPZo3zG8rT56q8crNTHX9t3C/MhtGy
3TSEv84be2MCNjflbVTeFvIFLHLpsA2sn5F0zXuxNNGtrPiL5EVT4rnT+BseynRXKA8KcJzkXs8X
/qN//Psv/mg1tyw2GxMCyGJHhrr7+18cZpE6DqUfnlLW9gZMxJNzM/K/ONHcvB+/mLtsF2EjHReS
vFQe0SOCgAqzVPkDbh3jLjlVzygifHJP00jy/pOe7snGowc/n4Ha/Pt7Gn3LHtw8DZnMphDedKHs
/VNqY/7x1tjlIJ1NDs1hIlBsHrTtcG3cWt9RJPjkLj6u997fxdl4l1Rj7DglpO3EQ8O8i6RMB/bs
lidU3LMd1X/gOIAt0FoOq3CT3fL1OP4RL4L9Rf6SsMx4ggVk/dmuQJt++9+ezdn/5cnstscuD08F
E9QC5fMn68RCVFkFm/aUrtytjDoDZPsXPoFF1529BnseZ/tx59yN2KzC5c4/msWKQB7CRYn8+uSh
fVyHWKbCn6aYjGGAv88+IDlOUhOulvAkw5k8T34G+loK0F1detFmJFBjWIFkwdCK+BYeQ/yYRDiC
BFV/1tFORyGlnM1KuAX1eWku1Gfna/GJNUSfdk3nzw+DFaxhpgnu9zxM3Aka3TJSGEltguCsjesd
XcKK64XU763hBDvtUse6M57QFMCLjVUcTVl8Mz1LFUAbw9a3AfXtWfyohP2N2xZS5WqVJzupB9dy
MPJJKlYtLpvicvSuy+RkQfdf30RX3hzO0UUrfQ/SrdQz/yx5NGCq//78BWz5bz/v7NPxk8QJCrfj
+QfbolskBEcClrHnerThBTafIMNvoqUMm7K+LYnZXGZPwd56gDltkS+HYTV8I3Zk6Fe2daefNFhY
l+2uyWbmF3iXGN+yuSzBnYAilTuRKPjE7X0GgdI+QOAZkWDMYkNvstMizOX911+Gbu5YgwJn7Km2
tomxwuqADan/wpeXou7z0/IWziUrVaAGEJhihLiHghcUbo2efAkY93u7G+fOrr8A92NfmMu/P+KP
yNSz+5usJW8mMSPsjKHo1fA0LXKXWbeQYVMMt9KX7uheqVdXV2jqNPAaOoDFYJ5doHn2eSy99sEm
c3YX5x+aI3laaPOU4q1/pSHNdQkflNGfWLKO39RrB7vjzFsRSUoQAHRaLFQviwtjE91B4Vn4d523
RHHQkjHYbAz42Ihoco4jDHHexHqdL5HrsuEQ/8Tr+MfZ5s1/ex5QHkuNV5oJz65WFj2EM8Q4F8fu
p6ftPIA1C+bKvbpVrW2drFteXSZWc4GK77Y75LtyHR9hjvjk3/zTePr2js4+mLAZJkUY7ijcFvfu
kZgOpbhW7C0Lk1Vy9NYJLOXsJLG+JIv6XrkHlCkkw/4fb+NssrHMzrEgUg5P7hEumFuUg4O5/nO4
d1AEDGAkhpnNa3bQsi8I5jqaN9L2M//5H0w+fHeWputgb+ECOofempiizNTgSeB6MVbRuISmCH03
fZajWMgLVs6qW31jbf/+ywnx+zgiY/Rkvscvi7LkOQpZK6UQciQlOPXlslcOanmT208E4gbZQplQ
rkvIXd1x5gIewuByY963ENHdx5f1nihocC+5O/eLh6C9ZoBOeWnAv6DFk6950UGSmShhgSR+HBT8
qk69AojTJ+igrwHIIIkcA008EJ/LcpMM7aaQZnA+QFHwnYoVoO1HBsPAmZUwz9cXto0AC9xGW69f
t9nOtEDsOPche+PnzN2B3UoO4ZOC6CX8KWtdXmjRAkSWHy0kFDm7Nbqceb/LrWUi31rNsnL2dXpo
jF2TP9gWE/aCqCKkX102xB3kmQuW/U55aaaLXlo73LG0HrVPRrM/rSfePf2zPbCmtnVUVUZwqlcM
IKB+SwMlh/Gi0nZsMHwFBSN0Xayde8/mWJmj/Qh8CQJK0HlGsggRjYNMD1AusnClvPSLFTt6dqEu
HMtXv6wc/+Nb/z+9H9nVyzxW/fd/kf6W5UMZeH59lvzvY0AQfZX9rP9rava72vtG/32Z/0hPdfnj
R318ys9rvmtI/7+uv3iqn94lmJgD4CLNj3K4+VE1cS0uwp1ONf9PC//jh+jldsh//Oufb1mT4lW/
+eEFWfrPr6Lt93/9M/md/sfb7n+VXTwlNJs/pU/fn87r/3iq6n/9Ixnqf5oEtFsTnQUWcnVyb3Q/
RJEyLQ/SrKz9f/1ja/+JpAos30Q7wV6AVPo//1FlzVSkK/+JZwtaOULOpgLjn3/fybu/5PUv+o+0
wdUdpHX1r38U5Sx0BFePPiGvFBjFNPS0uKn3E2TCH5unuu09SBIsXoGxaqsguFPLVOPwJvHvEqU1
1TsSkYZ9Sp6qlXDYiTY9UKnKglHCbuLsqgbGVakBmtGlWgOP06NwnRS9f6prMxWlImUUjn8ituFt
jahqX2qIQlGt04Z4kZhq8NKHuEKWEP3XrHKc0Pu+Hex97uZxs7Kj/N+nfuGtAw3aoCSxevwydm+x
EvLk7dC6+qZ1AD220N/G88ydIHgtUUC1SLfSRVg41XXsdOVeMzJtYRUycUApX3+Xuw5UswUoFMsD
Iufl1lzxjHgnSuPKuBmkQFmmId7dtPXtk5XBGmv7Wbz1EsU65YUH6VVTwVYylXYWlC1ScxRlIsfJ
kBzLM7/bdXptY8HmeizinXlSW/HlEObYSqVi13hZuZPKgg3FS1qx/nAqikrwNDtxNqA5H7PwIv1y
2k29OKIXcSp6jWy3mEfVgH2lk5KNXIzyrFIz/aqYDkMkdxd5ps3D1tGuxCFhNZcXurWM4yw75EHs
bA3P9rdZHGRHJxuqVa254bUSKdDqDml/lzmEtnKt5rErm9u8950fNpySUY2Cl5XrHhHQ7SWSMNW1
VSrldVV51UEu+0uRYsyprlNLLUWW97uW5uQV8srt5VnW74a6WmuHYhzqCxytMMVXRXLIVDs8DkSc
QYLctV+UJjqalWp+jxBoCOs+eXitWkxV07iDp7xw2y+eFhxTK7a+lyoR3ilRLpo6XuVtUh3Nzi6h
n0nQqInrJ5F6za+ytEZKUZp1JiQ1olAe8w4+yqmpqKfH/c8+dcp13zkUtMYgLfq2iVZtBqTYTHXn
wsy74KjlDrDWUW2f6wIOn6CsHzOTz9AYzGaXJklw44QjCFAjbZ9Nv/wipWl2G2uWu7EzqBr0unYe
spyg+KnCa99tZHJjOaE2f+27kPDuNHGQwgJC/FQdWum81ZP4srGj8TAYKTRviaQ8m4AtFD1+Thw2
imPYOSgpmxAGRJ07a2Q3uEhd3A+l4am7ZMzVXTQdxJnIE4d2KDBv/6lOH0fNdiw7CGdhbZet1DjF
/uBjIDSuu8ozTyKrqpXrsk2CCymUjZOswINUB3Cpi2Rhpv6F01uE9VGY5d2460z3wq4CGdd2ildr
iNVdJnkOBvUgUA69VioHK2jHl+Ik0VScKVNSFCux1pirqaEoEXkvxS99dKkLMCeQvGclQ5OQe3sE
jN8uIC6pjwQgjWhWus4iahR0nBRMWKUUfJdcGBOMrG/QPTFcwj2RIHcHtblpbHTkRJX3vcmVVB8r
Tx4PHna8hdcY7dfKyddR0XbHQfNzIBLVZqSjZ8kJB2xehnuUObtgyZnPy64PnkPb37eN398HOSu7
MTEIQh/Vg1k7CgRQdX0YNPmiSGoJP0A5KsfIDTZu5mXXoS2n1/WYeJf44uaWUv7Kggq8ujKjoyjv
g5rxrEHHIjHY/fqFYuxzJzX34kwcpEQu0A1gvYWoufGmQCQNx/qm+kHHzqi2jlGTwEWYaslCkTTr
qE2H3I/RqBfp46iG1lHUFEWvlURDPNYJoTsBbE6ijahopOm+KuqHwTBmqd7mz6GRDfM8Nu1LP7aN
bTcEUBYOsn4KJExtnpma3+MWcaeprpdFb+sGplJhUSkuUz/b9anfH8WBAbg/hv0QDbNB673dVCry
RGkwlfqitE2Jbh665KVtMCQxHC+dGw4zUeL2+UuJESDpLHfq2gCLsyt8q9i5je6Oc3EaSxKy9qJI
HORIYqn+UlXPf9V/LX5T/aWmJzkgQ5oc2bOmr29aOa5v5AQ5XcuIIXKbklHWhFeBKc9FShzKuErX
duGBJi3RYeTtk+ZIYpuXasW8GoNT/hqrqPHoMEwe7CgNbtu4PvZKEn2FcSfp3WzJSBvstDit7kIr
32uKZD7qKXFWrt9hMlMC7aTWxUnkKyFzcpw13aH22vCmLuRvxlRfzlHqtGzJPLp2N1xlPUFPat6b
j10XaNhNk/SyD/EgJIywUFRZNznQIbst3IMheTlUiCAHNM89uFOWlcnu4TUpzkRehDCVk1QvtURr
UV8cXmsV5nATeXIJzw+dOVmp7c2Jk1vSiTKuyuDZldpNUTbZQ9CYA0SDvbsmBHi4t3x3FySQHnra
2tSSBgKEB7dw3H2TmmHPrEMUTKsoMA+ZxspzbAK8EJpyjPhJRbUPmQTsH6zikvuoKLdqlSVPpu2f
pLo4WlH3La1SbqRWdMLns/jg9O3XtvSNm3o6eHjh5kPe+KsylxDSLEzcNJIv7aVRd18Onu+QKdK+
BKlPUpjE+v4uPq8YiOpmMWAw0ItvoY+mTquO0QaLZQpSLFJUvm3bnAEDzVyCw4b0qgUyb/oByMup
dpNZ/649tom6lhQPQpXcz1E+vERxYfCzC24CBUGWLAuRVKwyu6jsgQ1TI3cfSsapWNQpXWJRW7jZ
RVsw0TGMN+/7SnPXQ4hoapK3rNFEzZdMhn0N81uPiHpVr8zWir/JUmBh+BnGq7ZUDCKlJA09AM37
yqi4qrsiealBFFiyj9zsUPRljfsoN2Z2KHlbRZOqG9mopWsfZd/UgASHWQFN96Ijsm8q/FODYWoA
FzZThHzse2eTmH19SCurPoyjVq0KB5FgkRQF4lC4SCK81hNn8dQCjE3AAsQiTON3L6LgNdmh9AmY
bipWjGyvKIGzee3vtZ5oVsNp0LXom5aGfGXndrdn88Q/b7m8x1rmaYvGl/sr2xrY54+MKeU4AtyM
wnDjJCXcy24Eq5XfXilSEtx6dofilGM9JHok78y6Arg31bILA50D21G2ojTwocPzI/2mHD31WnLG
K73S5Ht8fcnecA1jXyjdr0Pe1t8VJapXTQZ2UuTLdstkJeqlqWTxAKfa3LCx7/Tiu2/19Uoe3FOi
NsXab8aw2Yoa45i7xJH72a8qohvUPNpNWIx7bxjydmZpj3mQ6nu/wZzij3rqIPhSmocxVrtF3/kN
c2FStDPfhi8vYDIXpb3WgxDs8ses7H61fenupVS0aDLiXHJo9vUGjmYlUL1tSzCjSIlD5wQ9Zn0K
w8TsXs7+lOdPpaLKyN4F8i3GoIWiAlIQmRlfPeCWoKDo5TzKrF3RlCZGbWs86GEsH2zFvwcUo69F
6jVfnQrP8koPpVtCxhS0HykVlVu9+XV2lmcOE6TBClWCNz6tnEUSwHlCZRai8tnFhzqv9lGprnw3
LJns4vBRdmFnNtQxJvZDhqJcce4Kw48eB7AJhEW01i7xVP0qB/0NOI94olh/VirWTyxLfyVzI+6N
WVmU1SVYtpcqetHhzdN9tbo09PF/nxeNXnVZT02jGJ52ia37yrQ6NEEzqA3FdzKUxcAujZ8u+8HO
Llyk4utE6q+qvLu15Njbi2riIJqWbfGrqchzJV0+9KxCRKOsqI11hML6PGNTugxts17nVqs9jDqG
pgyB6AvbbfL7pvpSTtm2lGiHgJDkmVkGRPj/biSSYDrPGtFOdQplF3ljjr555RV7W0n9YNsW+vc+
N/2VpzS4Xl9K+qHYizNxaIxKn5lO3S/s9wWvlV8aS01e7P2Ww0tj3cmXdYKDRTNSHfhVZGyyrjJu
U0XJVk6dYhgLDeNWC9xhC2I2n4tkHvja0fLsr6KuUqlwzcKrKlIvFQZj6SZBd/3SWScTmqvzOETy
/8elcFN4dq2w5Uyll0PhD7/OsBtcZJGjb99k/a6mSQWYc6VGQep3njgTlY2I9WZie/vXQqPxseGK
dJCHLx2/lr42/Zb4CZEoKXE4ZipLKtyYjX7hjZlzsEoidkYDFvLE9bSZOB1HuI+6zIMFaar30gTy
becgETAr8kQ9cfBC4vjNgMVQlFTN8qygLYc31xB13YAGZ9cRBV5dP3oqQqWTsC5Oe8BNLy8rABM5
Cu6lwg8vrRbsk3hLS9nu17qLvKmoxWTyp0ZeEXZbED4/yp6VbFB57a0y6PrR0vuHoDTa296q4J+C
8kkrw5dE2VXPTaLFR1HE4j1bhNhg1iKpYhTbiL5eStvmpS+REh3SVxzq4a24VhKxXcf3r/iqg709
L4ydwm1DmNPtbCsyu4WxiCtVum0s9Hwkv6u2ed1EsL/63lKRxhhXiR/dtXpprgwDNkrEgMI7iz3e
pu0qiMSnpGw37V4JfXzSU1LyrfyiSZsH0bTQ1fYaqyLEanRke6F3h+d9qicuRHTpqs/L7FiawW60
Ou9Kb+ACqmXl2rcz5Tq0JJNFb3QhT1ki321Sf6dasMqLPFGNwQCHs27jypzqRUaGBPPo7jIkeCHL
8q1lPq2Q5GnpM6jqPs8T5yiymjrLD4oX3osycRCN7CCzUOWhPu84h1LfB5FtH4emc45BQ8SRMwvt
DPxqqrCnN71gngehdieS3AnAnNekHQUo+qjqnRsqnyG4zjhHdCyzuOQnFLWuKxOM9cwyW0a1YcZh
V94HHjL0uoFQpd80X0o9QIYw7ctVVqjDY87eH79s88WVzG5jKEW5CuVofDSp3/yu/5r/vn4x9dN6
2fAIjeR5fdH/7+uK/nEJ/ao/9W/lVrSAE6iHg6lMD34IJr81vexLnkYjogROv42SMf3SQ78U9nZ8
m5hBf1k6cMmJfFeJgGMkEd6SqZU65k9WpxZXbW5mJ7/ud/2UrXWYq/SBF1ckJUPCY9TlDtvEDL6Z
ciMa+/7A8svDxSS6zgdU0VngQ9lrKPaOhZd0FIciz8x9VBHk+jtLkkuGO5FG6+nR78JqI1JvClT+
CDAcNYKjkfarKzXpYahL2RMA9GCxaoz5Zmy15MGQJ25LtwkuMMalD2x22QGN/V1swjnQKvmNyFbb
sNoNmCvmUjSkD0mcowhke2g/T31g/iWcIfEj2KQoLSHejfTvUdkqe33I2LkUtZ1eiAOB2RJYOmWU
I3mNeNSUsNQkuwi0pNDwCQaaG19YY1xqiz81yBusUUWp/0yrFvZuJsQOEnC5XgZO3OBi09iOZa6u
zmIlsK78xLBYqIPFUMt6K7LCxqaeV0GyFiXKxUtyaLJ41pX4oCxi+GaDU1tXorboP29N1FN+571e
Q3Qv6hHI4x+Dtti+ZokG03WCsVMQ05tu7+U6XffrXkRly2rgo6jLixAjVJw75cHTx/KQTmeNHbeo
M0zp2ByaehbiAtn4VHyt89pE5L1U/t1N48NnL8v5S4M3/b3WS40k3tktgSF+NtpztSpBHrgGCxYl
z/eerEfQ+o1evheHFI6xl7O2TSh5k57qvFQXLUV1feqjT+WVI7U6kf+kXvPF2cgW5BPfO/wM71y/
jEcwb8B8xHLYxudsfwwI9WvV6Xv3rgKSB5WFnYXPxlhaLOtxAwjPQDAAPMt1l5ntt2vAyRVnN0j9
/WuWOMvVHw5v0OVrttl2bKtEjwaIkFQ/lH2JyvOI4LmeRUQ05JJ+SprCvgocCAzGLi6Rjc9gxO7s
do+H68+VawfHuKgcOzBtv1ZOoR5uSnmLARH3RTeU1+IQFJP4pf/vPCyx5XWpg3nC60j4+ZQ8yxNJ
USDainqiqz/lvbYV1+gyv1gaaeYvmlQ194qPAOZkp8yEETKc7JoijUc+nZs4SJYiOQ6xPi56p3pp
8qZ2rHf1CDKR6k6alsQ1pNq48KeO3l9B9P3S8OwKL12ITHUyoop2dIN8Nr20rvyI5tazFkoEaNdp
dahbH6u95WoX4iCbo36Rjaa0IlBymIm8WM187eW06YuXFubgGvCpNLA8hGYHk3CnBPZ66jDJC3Vn
iP6dzvfWr/28dFZ2zUVQzUelrDZxgbaDoTX+SRwyuTgYRV5eiJSooUrAxESy0E3/1GJYOauRNNXp
jdP3l6v1rWtVs95DEqfvhWcMvs7UTY1ZXOBr30CPRrsLQgDP1p3puD+MxKjbrWz21r7IOwQ10jHr
ZrliZkspsqx92WXWXhQ3SHxiP3itKYOBrodurzt+A0HKVDBMh5e0aCi6eEljQsGpgTkK1qXpOqIo
MNO23b5eI46Aq9hNvhoLGema1zsoB/nf13itLft4N0rFB+LTIsTCGimAFdZcD7GLKiHxVvxd5a+z
szxXGkBJlNm4FAWiXtoG0Ma3LAIwfMl72IN+HdS2IqhApFvVY/041XktFme6pI7Eckq5vGe12hZw
qncd3ODi3M+IuDFcd/2S6XTa+NK9qO93Y7zTXRsmh0g/xn1uzwy2gV/LJCnnSlbKh6SUtdtaDbZ9
mjZfRxxFq1gjFEgkw7RCBcuGf9qXtH1aBgeMOle9PCb7xAQvoTXZukErc18PfrKXOrzGgKJjjiI3
GzrdmlvVqP/KeFMmKlRTWyNX65nhWdJCdcooXIm+xDXweNPVa/r1UuJM1BGlIvmmxwovlOEi3vn3
eq/Nzq4hCkTey08QVxKZXh7h8LWqnyL1UipOX37am4yXCpabQPMHLWEYNZDV1NZT2CKs1roJigsj
5j9djbv/Rdl1bUmKK9svYi1A2Nf0prJs17R5YbXFgwRCmK+/W0F1kZPTc865L1oKK7IqE5AiYsdq
UIH/FdGKrza3q5exrNAYzyuHLbaM5Z2Ik2ZvDPk3ryuDY2Im1aMx6cGo62PKHMDIaN4i6IrqW5ZE
aKul+aXVVjhKjNFQxvRR2DLa5axLAu03RIPvlT0CS7BwpI/mq6n/hI9zjHkGeDBNZRmXjyKKV63r
SsAXNnj0BGn4ifQzbRTiIA39ab12TQYk4BHeADyE4LeLX6YARdTFVX/EY18+WKgKYNwuLoFsi4sl
O7ZPremLpVkLH0c46Kv5riZMBqShilfbRY+kAHO20X5Lu8pyBPN9H4kM2mzRIyGK+JHI14+4zW6a
X3maAhNbucA4VKP/kARtAGxvtEdIGxw4lSTFduSxCrP+gori4HmUnXu0uxBdrLUyDa4JRLAq6NCv
S/OiaXBRXSS/k0EdxsEzYCXx1po6LVJ0oYGmy8YlY+qy+Gin0MbrZGrtDR8a6ei0j4hbrxcNp4qD
DbaF2Q6dJJDBbN2ViS1PBYuACZXih7taaJotw3/RITFpz34W+sbFQtLsX/UsVnyyChVu/6TGG/l2
1ZORfjMa39nVhuHc0WBY3L0bnBhFpUQPhvzYJSPb36jEjUSfy8SGdjsBBiFTAN5/97K4uuGhSkis
nbEzAWf2tyUXcrF1xKfexn6ZVlnY89JE4/cbbJOGvV3sopgbQIoJzBo5+UZbbEcj53ubMomc8Y0U
TmfhtABQK2UWFQ9NNxUPDjP8uw6YW0QRX4jCPf3nR7V1AxuLRzUCZ5aPnjXMRG6Vf5vpitwaByed
fHyt6iw4GgArbErX/uzjatZoq1Q/RaJUe7Nsx1Pns+ziJKapfzTDhwDB9BU2m+x7gixInjnOL6dw
1mb8vSyc8uywjdsW3ilKy/Kc5ApRnTFGnJimxCS1G9JQHe71xCTxYk08I4MfeOZhOqGsOVZroVOg
aFB5GQKriFKgDDcBenVgTTvRDd+QBYbXa5Is6px0FuboTE91ocw9qUzlFK+l1SCWWDcviSvL03z6
rM+h6Qhb8+3GLpGyARYNdIz9rr+waPbOJz/k4p2/+KnojHyU8iXTa5IG6ZKV5iP2XZ7STA1r2zPQ
R7gW1ZkGo/o9u+FlqQyRMlkYGMcygbrDEEecbOAZETM3PLS4Gvn05unP9KxLvskL6QehCo8O3nSu
3b9fEqnMS2peWHIgNg4A67XiOj33iZHMQ1eNqDwlOuPx7+kir8Lqq1R9vltYMrWT840bkt7wOr1I
lgL5+r/8ckLvH7tCH40xAc6OYyqADSCn8SZ/sLGcLplY/OqVXjdGH8YJXQIqr2i7TVub9UU2or4o
pV67aOQHw6oA2Eu8XPb9vm7C71MrxJtylGfozRax4dXgDT+Qg8RHFYeTcfRObyMXh6BIPFwX2AMD
oNSO7su8je65nnErLQ4JgjWrtuZQJCaJffTMU1M4Xoi6dUN6s0noDsVBJlBHH9gcjefCh6yP2CVq
TXaxzAp57wb7nufWeHfFIpUAYcl9ilAPYGBr50K8xZZ4cZv7q4zjFrkIZqdEl9WPOkjGu5lVdxOy
AAfPe/OKd1C+9qKSnyPsvveBiehE6LToF2Sg1kyKYvo0RNGjQIOWn1YvdsjGG79WJuJVdiSxf23T
aD819nj0ivTNKE+n6ZMdBY+SoUVSwfIj06FGpC9EllnfxR1CkMTpKbxI0yCZqk0ZGwg/a13S6Y3E
uzMGHb4Eej3e8SrU0atgGPjK4WN7jrIcQCI0tTVNM6NAdO2Gh8QhIN6bqLnRwkn6AFnRs9kX0f+Y
3qiSR78TSIkeTTQagourK6HlxYiCsCFWYl+gsQgSGT2OIytEINIKVcBlpPg9XkHR7VAmAgCKpal2
InAAfkvqJMdna9GgfcDBZew/ydhojjiAQsFshQPjezt2vQ3OZlBWMtao308DwzxGyPuZyTgtkvvW
K1DQNfpnomZjA2DNmSgv8wF+3znBesBhw6ap+FDv01FUhySNhYi3pYqPFbZ0aGkg9YFAk6NXKtHx
gB1/5kUoyMpKALYudG/lDb42rYmyR8DtDUXznBqdfWcilAXAQTV+6WX7Bcm2gPPmhX2XW/gnm348
fqmi7kofu5MrfXMSP4fYSBqJ86324DGBVxPXRzKPk15Gv3sbKpT8o3WMpnuj97dpjcZPRN4oLqTt
S75pG4TobvRybvF+RYqDLDRGLvAKZ+bVMiQ3hwYVz0qi9fH7pSwrLDwcJCL9z3mNJrME8GHTPMaG
3eAtH/XDIY+zlY90k5lH0rQo7qMwdQAGMaFsoS0KJOTniIWRnmGGqLqe/CMHXsfDrCLDHP/w0UZt
nfYcRRikKeKL4U/72MpQ2FMZFsAGORAhOj5+CVv2KR7QST4qmUJMVff8dNjMN8xgeo4r8Bd9H/qJ
BT7pd/idrpFOKbjT3leGF/1V54cQiR4fp7zHNywtTECFImJbeorv8K3K9rYnnI9IPsVzyUzluxFp
ebH3ZlS5kh24YcsDguyrqXUybOMd94GzNPg8mU67rv0wesrF5O1MsxnxuIuRG8Fye9dlRvksQhMA
LFEUfI7EcHQNiXTL2nNf4jr+0uPugUQrsIoSRyAIvcdbX5OsD6sHkaXnIvGMjSd5sK/MurmUdiQu
SjK180cHba9TI1UbYroZEDRYLyz0ME++TUEXHMuRo2URbf4yvflbNorzbhGbP9JbNoWkKwaUxi+6
JNWbSud9AzqbM6c6ki7tRxeD980q7oFY33jXU6YB+t0fbVJpG3rjjzQaEXRryctqm/slbtF6iC2v
wOzYjP0bx/Fq3IOnPEMySBsBksHA32qzWFQ8gHyh/80DefQiHKTgL49XLWx1y+8R619HIx7OdKZJ
p5sLy/JwL9Kk77L+nLjZG9lrg4Uke8P5LZ3d/d3WsoCbxAqZIw5X18Eh9Qt16U2k3DpG9pymZvZs
IaaEXk2htSaSBEhFzteOh0gF8WjIimBXDogKz6zfjhajf3U0cORXyYz9RITRPNVJ7t/jUBsHZWEW
fEnjYWtanfcjbOWvquvjV4Ykr13qZ9asmiT5laqRRbNq6yJGuqgWY+fft8jq2nRivPFKqhGyQXd0
AWmaoj3JUPfrZaMwlUCYK1vT2tIWIa9Qyr+mncHV7uFqs/HnKfmrOb7ii6t5W0LbFPJXLtO2BQIk
47jRuTb+rlE9IUVzcF9owHv5Xx0y8y+5LNyXMvCy3cQQWiYhKo3ZvZtYV/pT1vwV8rS9ZMfg6OhS
irxB0JmZ8tG2reA1dT4iGsw/esgJvY8CHPOTUgAMEGAsO/k20dUYTY+uX26nUATYT/XHwKteCxMn
NIlbB69T8Ylspn54c9EZVndsrQhd+2JAibPe+SVDecBR4/AVyd8oc04L57mtFYDqSskQUG4CnMkP
3c6sauPZaNtoNXW++7WBefjbPEqy8dacBZMFZLTQWBk4v8jjPjpZlggDZNqhRVUTiQ6/1Kp6nJnv
Ol0WlI9egTRH0msbFKoBC47LlR3G7LXCt/d+8C3kzYAqTTbd99z5xBLTnmWamjVLOcuIYjbC4bGd
PBRoRXqbBDnEQYlgmL2mpEfKZVxUbAX83wDvAgJH+HM6JamRBgnRp2edolYRueM4CG/WvsTDB8kH
jKGovnesrWV/DgaFNCG8Z3puHP0smu9mEmY/CgA4Is9WNS8KUEE7/BGSc+cY9aUIx2qLfJErGy6/
FaLNf2TaplM1YrSiM3Fz6tMESEpxXm5DJ6l2hf729Z4qL7j9fwxy13khFs5AkRMlw/tef2PTKiqQ
tFK/6cuomPVT5MBv+miyt8xEhrAh8g+9/l6ZgR2fOoHyRaryCW1VocjCTw8kBUZctQpzx7iQtOt/
uKKyX99dENfFVv2EN40IbZjh0Wr8apugf+YB36wXNQQGGhe7DBsmxS4VQkGbPkdCdDeE2AcQk8TW
kDmXFjUOKGDxD8QnFglpKK0IAHRIl7vhL7qpjW6M0q6m9bLivA7R2jvqQfyDckYTjQFH8cFsg3WO
Qxs0n8MsbvL6dmaY5hsPQfe3mclQbdL13RckN7RnSw+IbbRnv5IaWVDT85S4vTLApanBAQxVm9aR
KBoWF382ISXUu7folIrePEKU4oC2Ye0DPizwtLwu3Ndh3qwQCm8fFPYFDzRbBKRHFotAlfWbxeIK
CdLhngSL8s0ai/LiihZf1mVWBXjAzGnPo7W19a+36PwM/f6uCKXQ/1eyV5mmJLHoJ+902StsJk3U
moDNItE2ZTasGhQPALh9lD07hUZe3xeTW99HXmkdRzk+dlzV9wufZoMKf1QtV8cce/R4E4doOEYD
UzxD37PIMbc1bwFunztvkludWf3vYt0Wyqkty0m+14OXHRMhp1P2PoxDPp3cvj3xsB32yHKV6Iin
paQ303Zqv5mQ9iK+cUN6f3YxOBMg1xZzUiUyVyLdom4QSMZuDIg+BKH2hQ+Yl7Z0o6fAzoH9YmYX
opLBah/bDvhXWqHSA5Lgf8QoWCq+ZnZ6jxtHi1NYfOMc/T0DQFD7UGca/S0d2IEExCPpIqiNAunN
xPQj50176Htkii5MHjnsQCQN5Ifl6aNp2bjpNWLPkJ6JPhTh6F8aPbDYKY+RNyFNq/YvxEfuA6ph
iOYmWiObHK3aSPlK3IZqtiMel7/coOq/WKa1czMefiqR7bxVZsd01qD9aDborkyp64Fn70ruB1ca
btr+Fw3ywYraAzwL3jIbByc8fErQEqIKTo6LNlDKdt9mUxcNFcoDftMkJsUbXlT16NpJYhps7Ydm
ca0lRM9T4qKyCF2qJPD5rpZNUlTOXdHvy17xSIdcXC15dZlXy5HWMtAVR0KJXVHwj8RXNyvOTL3s
lUez2QLYEE0nAGiEwsA+BxocT/mwCg1PnUTo74gXjR5HknInLjgL8FfKr9AxEkAdFzcMrAt3awvS
bC1UEZ6J32lhjwOBcZX2EaqQXPeU5BnC96Q8T+MycLfAZPVXN76IpKGsa7y4I0KxXXjkgRZmlbEW
plEe3anTgB9F551o6KZRodY/T5DSiCatyi6Vgw4amC46OTKHrAMxmZZc0XUQcLjjSY//o3Y6+1cp
9oZjEzXFk994zamtnOZJ6CEqxzvXyv07YlVu2zxJlN11svPviCK+1mr/ySLDycpQhKoNtdZi+O5+
ZqES6ahqpCmgLNO8zyNboRMlKhj4FFv3po/6SrRLaqx7Diwb0y3uJ6cwgd6ppUE+IAF6zLM10BrB
JBNyEzTlc5y4zpFMZy+TVfZHK2w/kO3shpRNbLxRAJfXu6vlUA/mXZBjOrPIhNx3neLbzq3MtbCm
7k7VzD0wHD2epKHftaQCqNzK9tGU1dTDTDPl/J6SiGiyIpIG5EqguytaIaLsC/87n/7/DXKvqlXO
JnRrHU05/+/HJgZzFl2rXc/JBw09ac82Jn4D8/dlkRPvakmih9AaNwwV9+urbPgkqe58xu+IFVO5
keN1T3YZ4LWFEumrTOTb0nbNDXrioUbFGll5F8JkLllBFUZxpwq8rqFfXI+UWt94LJsyfupyI9p5
eS+RVwseDY5CYqwlsl9E1VrNwM3zUuC4kYwWVdv5UvnCeVg0ZRU/M7e0z4umMGIbXWMrfiA1Epj4
PWzoWsg/CaYEQOT/di1NqoAYNDbTfB2tXaChHpnhGhwrHu6iMmAHM5NVBaSR2APckFE7ayd23JOn
h8mLIKJp6LncWctCuacrAxLNdIUSVKRnlh+JN5LTWXLrapYRdxmulqL150uhqyKlq0XpIpqmydeD
n39sowQoZUMqPssRlR0Rbjbo/V3jiS/DV+IXQk3bbgrZoZ1M/rmqfg2CAx5UNN4pjKsKPZ5grbS1
66EJNVlbtvFK6n1rTXiNe7bGqFpLz0jRFcKV/bmhqRnZ+oQENM9xOFIqCfmomYskLBwbrdXN+ysT
mRpWtF50bq1nR0WY/MQDutiRmJaZBQvtjWmDe4FecVn2fcWrKxVj0m6jDr2/Rs4Qd9B1FKPCV2xl
C2zmEaTbE6/SdRuLCpHLsKhwIWC70Dc6IgMsae0BHmoRhGaH8o95pBUW0eLHzQprm8Xo0tI0yJtH
Vg+CSEllo240bBO0sImmaDMwlm1mOXptZA9emPaHAFarJMEBPoqnsGO08QJoJw2kPM4f2syTDory
x8OEjrTn2bhAjnOIwr5jVUheIzzgI1LnoJLqLEq323gGyiBmJir2oKACgbZQnJRnk3k0AQGMFktk
LgEUejbz/gcr7WCbDzjppGH2MOv802r2MPPJg/I2uQqs0/Xy18bzRcwXRFecY3uxmYx8QgmQxB1u
F07u8DgZfnVJJwQL0kF/Adr8s8qi7kRCGqJscLZD02SbwDVwH2zKutJVDftkHFGWqS38Xqb4mwK0
1dyaeYu4jsxK4MqhbHjqneaOhgCn6ne6kvNONAEycWk6S7S20aDnVNmnPRqDvtvQzJIKObyzudZM
Wmj+2ZH2TjazczMs5qsA5AhDf8FYGS9pLd8yE5EV6Nz7eqA0w6T3dx4iEEjMQ0IjsWiwbVbuuh7Y
OosuCUiv5d4OO3/njAqWn2EwoS2Mfv9O0tC/0MzzhIW751DvFoFN7+624P3JzpIjzirxnt7qt/h5
SjZjix8uMYWWDEF5EEbaGy/tkGWXxsoOhM4ymZ71VMUJQgome1VDZj3ZAl1bNFhLhDq6JwcUQbfE
GSgtW+zeNd/tAjSER+XrtjR4imAMEqxPNLgB0JBoNpShc8XjiYku0MQknc7PrW2LINXa9hkag5hA
T7hUEWomsX/AngwUsZpJvs0WHu55HwMryA6GStoLadyodZWw0X5GDKg3gv3VEhOvPzU16uOsVSOd
ZydL0JdAoL9vahkjDpvK6eQ0QNIYWGDgOcWML8zk89Huols0AMIGAuw461ZWz9alfy5T1T4KmRkn
xTtzG0UV/xz0DKVjU/ndd+0Q/cT/g0YdjOEKKAL/7mPRSKWHl/C2ZwItBXiBLQk6DgdxiggOTqVe
iYyxR10pR9mvXcHZrVSaODJblBtNLsokXUjy3PScvXomKmoW2/zHFJb2bvkZ0LcdVXgtHv3l/PO4
+QG5aaJWqair/c0vqE0TeWJlfp8FQ3aPjEtP1yvEZfaN5aU8mFTKoMnSl/KQeCGKLNwRcBlaqhAX
u/eonEGrCF2+cMMjM5fqJPpSDSuvMuSOQBVGnE7uWAS86MRCXdUJPWySncmBRjPjMBQZ4Nva8AXn
kWiANuTegSJgyB76ENp+8NhmWfwhc1H0q8NnTZYkZzYhTYjIfzMajNjd4iAsxa1AVS8+DtDpyEbY
WfXSomcPQieo8a4VcrgsF+C/vefhkeakxqUcnegics+f0GtykAfL7D8Tj4ZFpdDKw6h2uXLz82yw
6Lk8RBaoKKfNwltszXIEFOng381mEzOKY1uGDwzFX3cp9+K7LpXJHZEzr0AgUzpmu8Kj9FpA0kX5
T7bIJXmqjQp4mv9mSlbLYuQOieLBfmDd4x9dak+k9ifT3AVOYIY7z3aRLpdoSK/deGbd7jMB5HPm
Zd7e1Jlpjjs4m64L3DlRjaREWvo+upCUxrYo/79siyr1AFBe/KyYn7c/KyAdn8qhAZijUTTIHJvc
wxWvRYkl0hvxKJgQg6jZSSnUp0pk28AsSXm8HlHbsAYEk5w+jzgnmNLsEsW+jfZUDK9RJTLVd5Wp
zEvmIXlt1Y+FeSE6yIEWhMZ3J2L5vT/NfCLLsMAZA3pPavUuBFLJPCV6Kvz+yGrv8idLctSko9xp
vKRVGhTpOmHS21Ct/FUZPZXHL8NSgs/bMTkKq0NNVAq4wD+pzG6SYbCPlcCpgz1MFzOuEH9HqvEm
b5vkIfOHZyTlJqdq6kscnWjelAOLJPRiDsRCK3kgHg21cr19UBg1NuHv2gbDnyRROEEsIgB25456
jrsmOS1m5CVofRedcUu+bStlbRQOUpDs7Jcf+Oi/IBaW3hOFmnEFCCmkMhNZe7VzxI8Ofd1YV35w
BiafSqU2VtD5yJpsEQD/uykfVbMnXdXF16aod+zIlITvK4+NkQClsKo+4Bys29yYm3jYzSszbd4M
qOZ/XznshL/LjfKLCvIRqTQYnLR7mxFZ2/5wyyMVa7C/u5PDd/9qGkdcp3W9e17cNxG6zf2XXDXb
+Tt4JdI8fQ84Xo5vmyhMRbbaTa5a4kVmi6ASkEEVzt16lQdn1Kp/RLZlvE8KVGFENgAkvo3W4O3j
NHkMWttdY2PYAP7XTF6AM5bf+2q4EDWwGqUksqjXEd6aD8QLtAbyNWYNy4nTF7ThQAVcm4yHKDHr
81vt1Lgeiiy4j4T/qwUIzUfpIK2ibHEDIhKvlu3GcDpxBKQCgpp5j+Sc3Hqw8sD9CwDBxPVsGdyP
tjV7yE2LHXwf9ywSkodgKsWx4KhUbhHqnx9wKsI7v8hKfz0//4guLeWvCW6os1Fa2Hcx2zZIbVm1
GpIkS4tzyYz+I0sF4PWSzj+yLPOfkMH3plFayG5ldvrEWvTm1XADzjixo83FL5tnWbvlZbvhMWqw
jUjDuLijbjQO8OPdpPEKBj3wqmFHnslbC7vsd29/tUmGYm9UlvGgQoPfoY/AsWmM6IEG4ktAhAAQ
yECzNy0YuQDUrp5FiYsX6zq+W/gBDuxPVSU/mVqrU8oGxmiJXnnYse2Vm3nryvbFM8tz8WzmrsQu
z3SPOBwXzyIdV3ZUW/djYZSPSO/yEcXMun1UWQjolqJ6RPQTqDheckcaC1/mwDuNmej2pFZ0AwMs
k+ttJeJxm6y1Ub5c8+KukkkFML3Q+9T08qjCIPsxAvRmNU4y/QC8t2kvHV2snWbh0yDQ84NU8jBb
x5HXfiVvdtmGF88eizvUrVXbSnvj8JYDCuAHa9FzFyCD6YfCNYDAVKJlNmu/KKMqHoZpsv5K8RUp
09J4qVsWf5jQmKHuSuuvOLyz22E7Ac1mM6YjvoF66PVQ9RqxJkU+GlFDFdwbU/Cmkds5IF7jrjjM
UuQGsVUc45WIpzgxIwckSY3kA06vgxMVBtrY2psDMLmWMkGeqmA15g0DLJQXGyug4CDD2S3GtZXm
mjZctLIoo7uZfHcTto5/mXlR0QSrznMZgOJ/Qxg2FVpfIO15bwOr6imOkKeEA2bza5pXO9+IjZ9T
kj1VSoyfWnRe3Agl4wcZsukooxydRLz+1qish+inlxRP0hmRC9YAR3ufjdWvlrPmSNhZsUINvRFe
FpiswUcGy9DippJ2ePNe+/jOrfI0SfCFLHZhVTgP+Ac5D21VoQ002kGgLtl5EK3HZv4A1LWdtGO5
XgQkReE60JSKyLhyQgIp3cOIguO7xTliCu4djmp2pLA46gXgPww12KtFl1Ss2rGACTT42xtBZMnn
AHAD+On9vkzcz4Z7N/h649tMcPvKUiTvxlwCwInESdMNG1RO62TG3/b08ScR/GxYUxxv+GZ2wElN
9rCwuZEWJ6st/1pY5EEUXr+N/SC8+kORQHmoy1OO8PaLxfwhA7VJC/R0Wj4jMPHsc50hS1X/TxY+
a2L0T+7i4so5+UBhULEWdTvd/hem0jwHvLTOi5My1PviutksfykAOWU7UQQ5CuAS+xKgn4/Z5fGh
bBIH9Teal/QWps0nBMn7C3H6pLUvs4bbIKkaudGfiIfTPfti42Vz3EzcrDe2q9LNbE+GJP/XhRYX
EXqNYjFizNdAF6IHWrBh/qfFIVqX9ps8THDbC3l+ESleRVeV9VeCjjV3xGKINqf7UQEIh3vykuPg
QG6yNM4vpUqGHsG7qNmia0C4uhKRnAYfv/NVk7vmFtFKwOIsEpopPz4jNWc4zitbDtLQkWAD78wq
GZ5iaNCnqSIK19i5/kS7xAItRHDTpwfBNARbCxvah06zKlXXZ+dRNJM4ccE/Z7khH7OwfhtMd3qs
Ai5xEvSbPyiWIxnVRyktqWlBERrsoQQKlOb0MfKfRj1EHBCxYYrQwSKglWq3+bwsQgZ6pS6esNL7
4nEYolRAr0TeSJA0PuCMADS8SlDW6IX19Fyk4fiMqM+wZVGM/juu+caLk+EYDm5/TxqVN04nlJWW
KyJpGGK3xOtRJw5kFdhR/8T9p0UBJ+gxOqsF8Wbh4Yzio9Wl9R2xjAYZyGWdfyCKLoinAEYJkACz
W4wytG8aKx060VerXNc+IBKM0IQmyaoXyNQIq6Q8ES+P/PhhsPv94mP5jMvn9hV6uhTq+jOWBvIE
FqvINcs1Cy1xICt0LxqecNNeFuaWHe+NPEmuPuOQmVef0U4c+06oIzA1hd+dm/q76794Ng55Iw2L
hyCS26yaWkUz7QVFBCWQTT5M6Kxcf0C71+SMhEcA683aZNjB38FmrZtfXGv60OKIYWwUf0ySTr1I
/M6Q34RIPZGhN5kPhZEeSiT8vkR+ol7wNBzQRczlJyLDxHePhfScFY75Qr42S39r8Zw/GjHcmUDp
RHKyDYgjbUvuAp4fSEgrkLtOvV1Q22MTRXU7sYfMBj9BTxYq3plLe9J3Zj8ii31rxepNaYbHyjtX
rOo5vctSIyqQ7vvASfaV78QXv+rDozTloU1UDCAksGjIrTS5IkktQJrYDb94NyArAQSWI94rr9QA
6Zn1QFeHO1oi73Bui+SkHvhGaDZeBUF2ImSCOjOng+OhvRORqgqsZ3whCaaAOECaYKtImNkJmDQA
Jwj9f+in1TOp0pA6HHUr2v+f9CPRW8/QdzTQwew/AQQ2XU/gJdldkGXPXeZEJ1cUlrv2HI60NKS/
+4jIXc1xooxuEnrotXLuouWcSLtpc630z3mVJMZsdi1bnM0LJaaPRTMaAQHwDY9BJDr6HkpqTGGf
XZ0cZLeJPQ/m+4x4JCW9G5KFtVhlzEJ2k7b4kx4J/vMaqG1/HkUu97Rs646OWJHZ/3AZpMdblCQU
HO3b3j/Gn1b8E4+WkCYCPTI7/Q8fYlFpeIFfw/yRM4belGF9/NcVyIyGOK53tinFcdJgAZYeWg0y
EOuNLs53TzJi44FYJLxRI0FLcACLbRoFYo/ShQ+z9N3d4oVmtMSisriPslCuqsZut7OU3P9nY/Ll
mIivmeXDciU3V7ssQTMHuWubcWqDXWole1cGqA7TOFEo2RBn2+I/rkChbIVkeeAr7BYek/E+jyvj
T0a1QIdjw838VeHx4VLpwXGN/lJLIBFZDqB3NYVU9OFi95PTb5jTHnp7ekWFWPaYmXX2CHABXvbi
CTAw4ikPK/MxRVBdE8TmY188iXPzrkJcifY9NQsfSY/xSexchWeTwzpv2yXOtCr1jY2GXM9iW1Tt
5k9iYXu4vzX67ulnLNsBfA/YZ14a7IK2HD5OSYtOvbX1TWYjwAOxhXuYxsw4t0ntbmRb8W8SLay0
Qm8CKagKAwnEd9Y8II6CEI/hmt9Gj+9rS5SfOJ6XwHFw5XEoIzRCHMUvskzz8lthR+5LgBTvI61d
GU5Pa3uM/WPtakhd9MWzl7WBXPG2NpAGm4c2wNu2Jdv0wfeR1hE3AMvjgn010IsYNfpSPRRCoGuV
VaEWqK3qD15v56s4R26+1aNFu9ZFlQsDWFH6pmv4brNWZvRMJ7yRApjGlOb+gcgCFTabOkZDbHeS
wP/S0oUc2yS9Ul5sEX1T93IwIiCY1mhSGVbxl8FEoV7AbMAJeQV6pBcBAn/gM4DxrNrKbNDJJFBP
yii/C83H7RzNEoCKd8a+v3xFySIOJcAXoQy2KkvcQ4EU6s+lQqgQbAdA9vvc8QY0SkDSMipexTqb
HPc+RJ3TxqmxxQrSzr1vq75i6P2YNZcah8UzSZJCazsM2XG5YRo42tSKJOmQ0nyuQutEDklvlkYO
YC4iC514AKnKA2BT+sEBZ0tfZ19NBfi20UNnPWlPRy/Gtm/gVnzm68DCkUuHVh/Plkzdg2p5uCKS
BtQlRisV5/YhNIWzKTPf3sgwsY+tSsY1/WNqoJYdO03SSfxC0v+JSBmX18pDBFjCxZakizK5Immj
F/ofbNu42PQqcZ7sWjSH3kXjGhwptZ8U+s6XwDL+irqOfOMmg3k3JTWOj4CZhWghBIbLP/qDF74M
buEcOYpat3ZR+1/SEfFGyOuepduo6OOzH1blczawbZ3G96hkHr+YLtonmGPLgFJh509+1QJrUxeS
1VVeobVF+iawC/UmkOjfPFsEMU6hGPK9AOrMOEuALGcyQGdHQK/UMxps2QwbLut2vQgKU/xDb1bO
h1+psMLZE6n9yeesG57TcEjuSCtqa6PDq9/vVWmG2kljj+K1D04aSoRY0U7DwXm/j1zXHlhBkXWo
JCIoKzPvwoe0Hsut2zd806Ru+EBDjh/6w2Sgxd7E/dPCbyNhnZWp7ohF5jQrKhPfLkvZqxSnCbLp
cWPzhTBXRpLUR9ur0HDR7S4C1f84Bc0qIJ4naBlgo3Tp/zj7sua4cZ7rX6QqURJF6Va9L7bbSzJx
blRZqX3ff/17CDlWu2eema++GxYJgGA76ZZIEDhnHiqZLVtzbUeTu1lkPXaBoi/BPRd32RMv0vAB
SUHbxUBqIcpSog78jknJDy2v5Mri5XDCp/dxwx0Zr40dAGxdgkChzo32YtcNiLcHxl7DgqVrBPii
U8RY8TnztTXJ9cmKdmNQZDsw5hmvFQ7gmsz6z2mYacekA0kw+RV2ECCRF2DIwL2zUN+v514eITHX
rIDTmExAycnTMX9gbeaeJBNygzCM+ZUDGd8Yq/TH/58FUz7MDz6a4bEpx2bG+o95hYufBOkKAd7o
YACw5PTqCM63uhrpTvL7P+4J7I+sg5YDUkbALeqoZjdNG6gQN9cERWqZqATm8XNbm9sUFzMrY8iG
z7YmrW2Q5MGWM334nNfFsPYBwrUnbWcBlrBKGDanSuv75ZccddAPpMwnY+2Psn/Op95/sVPpzeK+
xrE9Ki40ZcLr9JxpYFqrCqd/cnDuwZUt2HHi0kKkeWBHvEyDZ2pKq+xWfsFjQH9D5lqhgXT+abag
SQI3SCsNT5r9KF3QHbICfBIfT0gtQ6rekGbjdlHQgQeB8rxeL+qKNgx0XOonmW4miWON7sblqZFt
eepUQ8PCLYDj2438Ypms2C0m1FvsaBrJ+tYO99poHBfbG7OKfJLaGc0LXiRvjhe7t2XVx7BEuXVE
K/ZAHMGV97IQfeZYt0MwH4fTA5Ixp4eA4V1o2UG+tfWwjTaBlv8CplyERy9MFrtpQDWYVY1nI/HF
qul1fwMWiApHQY2l5xGXDVMLFrYSxZJnaqzAecLBRyGNSb4KVSo7zs7OUXO5vjPj7DTmrWYBgBhp
6Yg4pT6gFmHTU347STOGiyDv1mCU4Dzak5QmDIiu111qP1dmHd5FevQtQ/7Ei1VayYsL3NZBl8UT
ifIWPzHTctJjh2zoF1k6gCcGjIjZO8GFqaYQQYPQcdWs+mEILtTIPgsvWug85lPoo3aJgddV8C44
Cqt6vTHDnaQGcLz24d9/juYtwoSjgwPLdRT/p+EitfyWoWoKC4OHyFn8NJWBu55GYR4C6QMA8Q+B
BsvZG5UGyWSGqydlMTNkLHaU4EFaJACdZuYMkpFJqIg2OlGaB1VhP3V5j9S1NsAFJamvzMnSRTr0
RlUIrxYXix+SldiTbswIwfwbxexr8XD7B6hPQlPIBOmNbx7+aSUyWRahaQ0VLkpkvIy58dg1o480
d/POjXTjUajGRNbegYH1xCva+iUsbYUOGqM4m6PEFskpORBlH2iUM7c9gxLjGVxJqLBtA47bOJ6k
62VCguXAIm/6e5pBiv/hhAzKSnP2yMfodwCD6HZDjRc+V/mWhsrLpKaUiXNCzsxOfJSTmalwCDuU
zi/2oV/GDxmghr0psqr9oqAJgLPO1oFViPXijhTL+mYBJPjIAi86KchOMByU1YfoprizvJpyS1Ok
wCVqcbJbFloWBy55qCFzCFQ0tOZiQz3bmrodaoxaYNbhbwZqSHSckOW6Mxxe46giW+PY57lIvTnz
Q41RmmkcaTgwPronVFAYx8GZsgMAO71GN2zAzVJLRos5Q9R2FYzgXxrH0j/hSMt3lc4uNEqR7Yrq
CKUIM2w0POpSA7RMcw+2q8OVIkIW7WkxibLAP5Espsl96BuHEZwNvXK42CW+RNiSxrdTora3jlEb
Ip0EU2Y3s6FaKunxkHmb+L501RviJK7WyGQ24qhlyAHk7+BznovfuxFBp8HMJLLV/pTL4zojd5Fu
PvaHMZoOgdZ00TMIAMBb3gRy28UJuBbInMrfUXiNcgpAG5uDbRb3A1jTHEeTp8kEF4RIgO6OqwOt
Bs+4k501E1Xya+rOUqZ193VrF3u7mjJcRnY4sl11cTBotija+eCkUp7IiBxRb5EB8vHeBFL3/kq0
uLVMKZEl+/7ZaHJqlxdnsuXBDUBkgjJkgNhkoY5wKT9diUJCuMEB+A73jCnYswuwbw7SGNc0g5re
sEGdXibJzleGDOfJjWxA7yKq1gSbQ2yeIyQazT0wTj35CKPvF1HsA1ZlXWRZcy6dV8cxN7oWOyjK
4eKxH1EJkbIk9Wg4Tb2DyAiQIMfJzdYko8bt7WHlI8K9W2ROVn8t46A6IT4LBr8RZxvdGesLWdgJ
iH4KhLUX+7bhCJ5NuEVaZLxvDGQQF9Z6+UydVcSrKg7knuyk3cdnX1rnEhQop3TS2n1kO3sa5UrE
h8EsPLOPW9wFYutKGmpM0lB3tCOrwM0m7MnIyU1UDaPSaUMTF8UyvHVBY2qulsW3otmrWr+rtUSR
Bf+VQGPdIJo6zOC2qwvHdB1X2Ppt/gwug7S2MErjuQX9yAYZqJeuG/2fyIvch6XMpNdNqAUBRnAI
RK6DNLAh8Yb2HndQeejFZbZu/M7/bUf6IXUq42eRGY+gzeu/m1X3HTzlxT3IH37lfZPd6+BMQRYt
+Epro5O73AeIsqOOTKhxRMDcLybPLcvyoOtp/kSKdtgFwE1+nAcIgBwNXCJ5yyTbQWJTWCT5NgZy
kcfbwtzHreED2rf8lnCnOBk9MAtWuE+V2HM8zjrDrs+RNj4xPANAPheCYwxTWKcDuypP21VhTyJa
4e5EW3V+Y2wbXvqPqA/QHss0/2aLpDz1VZVt9b6o1qGa+3f/qBh6mtdGNOzNr208l8YkLjRlcU+r
0xrqU2e9E+Iu1WZltM38iGPv4nNVSGSboErSrQ64yyL4lLdWva7Dxt8FLA8/GXLMtpWJSj4axsnQ
7nvHx/GqZOEnJJOA8c23DeTHwli2SB3TJ+2LpqvRkHSP+si2pKPGuW9003mhvl8+N1aeHtuhwOar
H3bgjLKOjWp4mYMibEqQ5MYr/Ge2KZ79pMmryTdXqCWCPu67St+TDvE1ZOwgb8jZkNncjafuG6CT
3M3sb7b8s9oy72pJRzfCDGnfankSi7ZM/uuXYZgfsbHxy0BmGbM5M0HsivSyG5rxqaoY76eyfxb2
JxEmIlr7hnpPAMjNK2InPFOD0A7oLW+7NlLBzrg7yk+je7FoMCA9BBU8/zDPlMXzmAPnvdHaaPb6
j3bzUlZU4gwJ3ysyIue9jRqb9aw3tBIfCEQDIAW0h88Ig/v7niHsQxgvWqtX54aPDwT2QrDV7h/R
jOlCw9rpH3hd1I9kRiLwVT4sMDEf/ZCp45aza17lFug/WFqHqF/W7psYv2FgJzhH5Eh+p5E91eNj
FGZIBB01QJpWEbhFBh7XoFluEI2iGfmQH6q6BxtRrFumNzGOJDUtfbYtMFDucty7AVijPw01EG1Q
2p7INchUNWRDB/59pNUjoJkjvKIdqT8EZqU/lCay1rJAylm2KHJjSFeFmXRbkoXhOOBrPaqdG94R
yZheN4ssb5JvssMOYxEttosMjCLxuZYKXqw18EAFI0m7XQzBVpH+B8s7Yq5/++66Buc2vrQWt6y/
PdVj3IBip1AWzwXVGGBzeQrG2jrj7GCdqQcOwOshKYD7+q1tQds2j5RtGE0hMEjf5+Ya6LQQxboS
3biLQB4H6kpmpxu9t5HVpdzoskMytswtbL4T/y4osy9NrfGXVjPcJx72ns5H/oItNH8BQOXWDuv8
kUSuhfhbyMrhTENAmolVBXytPQ2RfNxsAffeb2qtsl/0bLAOskQokTx13Ay3ja8PWroRRojLa5Rz
HUPVUI8ahBSsI6DS+BE42Shxoe6ioR7JyHCZR27wYEwyb3GxzLtxA4q4coNqoXD2v/gyyAPNY40A
SU061Heuuo9PMmSMD9hLzaPR0dd20BpbGjZ9nN6bZfFAI0nZAVYTIcU8GE6Jygdo8EgHNCOINknr
FiUSW20E5lWtOOvMb3Way/0wakgtcmSXjOv4LyMDFQsZUFPIzLjDZhwZSKzP91atfSH52FSYpFNr
9Vm+DjO8s5Z51KN51EMBwn89m/8WzsMzGYENwwJpKefWnBV8hcMOsGlwF9pm/TzySXh2hIS7pij8
u6xPplPWAUfV15En+S6nHjX6YOCE7PBst8gWO7cI2p2u4WZ70ZLjZSgCfTOlSXW6kdOKEyJb6sod
jx219uKYer7RTriwNWblMn/5sAXjqRfb4798ugGAVVd/8TKXllCfzi6A0rysv3yILpyKtcbbt09H
U5dPATz+6TQNbE2iodSwt8GOLwncbwdUY4pvAveiGyD1lDi8ivi5y7vvUzc63/QkRdjM1sTF9K3w
7FjgCBZT3a1tUQ0bIWQzbIHtaq2BP4AELyvPwx/uBAJBDSlbPb0XXWMMz7NlqV6RbRFsSinFwdYt
lvxFMi2se88vnHojercMf4wh6EwEsBs9lERX2iPKyqqNPhY2DjW83Ney+j5ooE2p8ym9b1VDwzHA
ARC7osdFRPJmcNN75H2KY13zPYlQWwGiS+q6iZudmd+taHTjsq5xfpL1hnSL28VK9n8FqDMHixGA
oLOq6reytsY7t2zHOx8/pruw0EBo25XJtsynqtiRZpDNL33g087XekAo12GK6HRsjA9OA2A6Mkma
cAK2ZJEN66QdN1oP7Fhkpxd/rC3c2QJ85A7p3hVIG4xMbP49lMfMG7BYh+GHiEopYek4P+B1c0Np
NI05kIMAlvIMoOT2jGx2lCGa9cHFuQDHq7w/2yg2aj0aiyhDN7dAqxZYAMtajKiH/5n+PNs4auY8
3bT3eJrWBxot8mXuvAB5bXyc/W9XJbeLOfXeP2fRo/hdcqDxBI7zW+S++5LobNymvJyOuuY69yYy
kNcgP/K/1glYPWrwiEcwtfQBVYelM25xhHgz1bUcmxAz9r+ytNr0fmr/RAwq5KmuMhfEesERjDs/
uribGRdQod1TL+ORNVvSkKADkw4pBm+WHeELLla+5t6/pTF1IDjeaFlUgIcXRQzUcCO4y1EwcE8j
m08dqp7tfLYIVPlDqWnnG4tc8/NVNBZpvvoHLa2AFLQ4B1zc37zT3NxSOF22EwMW85MFmrB4JUEK
dXRNiZO8FsgnoTfyKU6l2ESVOXmBC1wwPEhOyQQkZD/MEPJTQ0chXueDnKp5fNXFtV4Yritg9YPl
MT+S+QB0Q/ZI3bkJh3rlxqhZpmHr/fs33zTE33ZZ3EUWpOEKA6doBk6vjzjJfeLkNbC5i2eL5c7R
57kF1JyRreOgyRCZjY0HalqWT+fMtbcBXmcPsxkrNH+Xp1PjmVGXx5tBRP2644hn0hTfb98mozYx
AzJL3e4Xh6RVCyEy9reFZIycj/fpNIkWA1VR49Gwsr9HbdWdKa5M8Wc8bvNTjBcTiai5CrSzzMpI
u8SqZ2prGr9rr2aYUwQeG9OIVlwBSJigHcZ5TXURP7ePuWqo59gKT4I0qQ5wXz1wrrQTwUcAjMM+
NoRJQRNnKU0fCZli8RlP+ScZodoP1S75HTXj4CoCIqvZ+nqgRbMGG34Jvjl3TyYtGQ8CBxEaF7r8
1Vs5qJm1bteHPMFtGKpTG9XMNamqsFUpmygEN4iSG7mPrKAG2HN9BpwJ4bvTjsp+zAR3Sv1Q13c0
TJ1ohdQv92UAdPmjicQhcK2hVggXL8e0B0IlWZEPra/12UdUx9c+pilexY3pvhQC5aEzUK85gCO1
Urwt1BAzS5EE1SbgGXLHlWJha7HLZgRxn6J6WVheGPetle/XwKRFWd5mLPHCGFobpxaaXbz7vnFG
Q5oSqaVuvAKDH0uRzVVTWWD+RoFLYQNlmf7iYvRfwy4xHyTXjM94VNI/C0r5+b2sahBzqIqqSUda
gF5bfI0k/fRBa4IauUzOVzl12Sv3ExTbFUXzooPvCklNfXwJIk3b6iKqz4iT8kPAnPjQA9zqLsGd
6BYkDfLR7PJynUxZ88kqWgP3QnH1NWbipQE18C/ZgBIrQWa7N7g+YOza8LeLUBkCD+cQ+CAnqvhI
I4mE1Aoho7m+A7wflocfWHSgGhAuSuexTYGuBRZ1mhB2Xb1HckOETCTIqAHI9A9k4pgxWONFvuvy
cVwTC2FgOSEuYepxTRyFhdFcDzOjElvDDdNd5/f1i18ATh55WD/8zPmCK37rheelv2ODE+8/GvTF
KyAazVNFjNm6ANU1NmfhnRl9vxIFimh7AP6DZ7UI3vLoeyclAhWjnkV34/id9BEQuPFvA9Jpeh6A
8t6tgQ8/P0XUtVdATPc0/qOcnxVX929QANz2bdbynKFJyF22gMU9AUEq1qZtiAwb5JeD7tEDbmJ2
5oA+OdsAXCmRRHyMSRErG9Jmui43oEi2sdlAIQZydNIBRE2IF9G8qekc/Y66TgNKSl+3tsJCdWCg
2fqnDP+0Xpo72e+Na9fp724oIhS6ZdOnqDMRSzDT9C7hhQNS3kjbstRCUBH/4MBQNlF+WtXllhDV
jQohT96d5aS4nxcM9goPpHXFSr5iA7I6113Rb1gKJhvcXOlAZFFgikszKSBEGiJPbvJCcFCsS3OY
3gz/cc6V/qpLTuy2+l2bogdmdPIbl4cT2KXAknHSkxo8n6YWJCfN71B2roTUkKwOmkqsqFtSFzRC
D+ARAHd96wIUpWx/EyXfqLmhsc1iDUgfDihZz0220vK6SbGVUrLZKKjRrYdCIgDfeLjOURrSz/Md
J9QOKU4Ro53W52uNmxfIzskA3KKYgiMiG06o/Xu/nhzkDUhFF+xW5lFjRggueoEwLmqFAU+ZJGXh
kTqJsl0dhd3RAcE5vtW5kyLDgsVrRMLNO0fdtqBiSowejfUWtI96GCBXrx6qXZab3SmR7TrpW2fE
XSBOBXM3KISJdACcfuZxRAY4k+MCt9Ayz7dZ5iHpI1iZY9A/tIh6PVBP5wCgnzjSm2no4tVkI96Q
/ZYOwnpkBywBsGVkfLx0Y8WOswlZ41JiCxDDAWwrf/yRXBsvYAga7xdxk+IVVhY/QtvorlY3Khx6
UL4G5pBBeqyJS49S1KMkKO6tML9Q1jqlxrdB+syiyr6bc957Zm9AVDBuaJgLoMxWQXkhU5r0bk+i
xBT2xh/FAEpU5MGTvfJvE8OfmeTPgJV+8x2/+yZbJB7n2Glbdvnd0CJjNbKxWwWuNiC5DDff1PSy
O07IgrqbR6ChuLcrXIYqA7ra1vLM3gGgtEQB059J/8tRmafuHc1C+H92hO2svTaR6LFpfblnw8Bx
HVdXM5KcEvlNxu8IRI4g6JSoKF3rThutn3jY4dMp4LlI13aOsiQj8vDRnzmWm9bEmXE+GBQx9rcJ
kkDpsEBNWesAdffLWUQw4yRXYAirGsD/W62bhOOx3E/vYnBjk6dlfqJ8lspuhlYnf0hh3Da2qeUb
sP28LbnMIxPlirzMJxRyQx/txk65mnz5qc+tezcqupOI203ZZsCmzEdwbiWGU3i8y11gSuG68WRG
PuB5qTtLaRKN1cxhAKrlrLia9OaFOQcd5TEnrjjY8dVEoY2fOLve6voAB48/Y93oUc1SI2j+EDPs
FVHhKXazMODteUgtEM4V8afE4O1xVGXFaaOjPnkEa2vvTHPxMUiW30qWEwcbefyetblaeVFErNrL
mnXnReRwYE6ZrfhWqenWiOQEhIiNZuVqTrmlZYxMx5EIRGVeq+MN0qCK5Uy91q57fLis3jqdHnuk
4EaP4zWp566V48FmRQiDkrBuewB52/q+Um4WX9S7kY1WU2995ToEQhlyF6MeKCUWYE42Ju5CTk7m
phchGD4YQPZ+hH28ST5a2Lnf7KexDM46MAI900jFz0I++5Ff/zBjMwPqcmTiSVTgklOmFrDRHPFU
RbwHRrxpv5viZjRDKu+2cZE873pBU4p1zbfRWDffh1LUa79h8g4Q3+G9W+TOypRj+uODAVgYkFhi
s4e36qOoEwaeFvH0BSn2oJGtgp85Mkm2hakN5l9FEP8EC5PYOhy5nGtTmPV6zBFHJWPft4BS9T6P
DGmUKipZ8CH/0XZLV3lMEzFu+2gzRWIE3kk6XaiXyp8ArCweaEAN0naB+SGqeieV1WzqdvG+DyK8
CtT0qR2my2i79YU/La7InIVtjzrAqd4vlk4o4l2GyBYOHgmgznXgZCORAdgdaoGy7SrkXyOQ5AEa
oTt04TDg0hsFCEKR0FKD0Mpbb3KdpPAWzY26m9hF7dR3N3Ia3s5dvC7+SOa7iEYbcc5WWibu8HzB
VRr2ZL5nGUxfBX0JNEUg5wGrcZgEEH4z25vHuAkJ7lHMhtO0Mh+EaV7qAI995YJG1CxuZrd6XL+5
aU3NBmQDgFF0BcXcAcWnUnA+BLfefBg5SKmyFfAPwbQjZDtb0kjNE139PNRdtw9UpA+fD1gjqgeM
+PEuqgBn7Xco1iMFyUhLjaYigjFu89ZNU7arxcGNXSZTjqRp0a+XuYuDzinAo5j9Zcc1LmH8zNjX
PE+feK+nT6hzXyEtILmQCIyN5ilqASEbcK+I7A3oVJyHCkmUz6owZZdOiGrZJshYKzMMnrHf3dhW
4zyQaLGgCSR797FYZH3z5uPdgnz80ypk8a+rFC3S04y8L5Drpuf3og1eLVRk7mnUIb0f6GBKgSyx
WVExAeDx1nC2+dTqKzBhs/XVsWQ+jtRNooPHhLP1fDAB44WXO2GUhvdTFTk7GTS7wEDyEbjarWiN
VGV/o6VcviK/fxuD+PQTYBjx+s0sTf3Iglc/KM3VkPnDqRvt7K88Ajy4kvcyKsCHJKN5Opsm3AtV
vfsA0FT7UTjtJ3Kb9km85QCX39Gs91WEYYHyMXPAQqBW78zWXE0fViE5rYLD88Zw3QOKEl6ntI2f
/C6MgTPrapsWR9g1DWfFFCBtSh9Aa6RMADFxsfrAPTfOD/Ct8AtJhzY2QMqWvgYonURc793PPB5k
0npBWegHu2/sjeaiQiSug0uqCfaSNW14tJ203eDpmn2L2IAHiS9fx0HvkEDrT7vWN60vyJz1yEBv
+nIDbMLsmORt+8Ld9JFHfvoN4KTTKm2L4k6TbMB3vK2RqgjFqIE7dnJ06xK6wM6zunhj5ogylFOd
ffv4MRgCahuSq4+hYtzntO/7reXIY5T004PAf9szd/tmnSGFcDcPez04hTGvPRqCT8rHvvQ5EBF/
IkkVWcg1ScvmQMMaBYV7hHj6FQ2LOLQecWKcRyQaOQh3dB2cIYx7vO/je1M11NPan6Mr/TMNsL99
E+PCML7XBsBZjr11WORkRk3d6QAftXvQ/yjbm/kaIHxWYd2560Wx2Gkp9uwj7nhXi2cU6A+okmBA
2xe28XtZaDHR8Hs8jjWwG+jTBfaoz3+OlpTBfbhbLEOARt3V/ozanI1ZfQBCLrh+wRQZrJaxZf0A
71ODHOC80LBb0xLBtp3WVthuKVRJ3g0giWKVtSYhNVZUO2zr4swd59EGSECodce29bMm/U0v8/Gr
LywcJJVcfJBLB3Kyr02E64cRkR01CSCE41dhjwMuK+rh4GTN7Izky6T3RTKc3U4JH8tdqCr2LbM4
1Nxm505V/pNo8OtygxNjsw4VSADJ+qAs7weJ53w0AWKQZGExMpRoGO7siYxF2mOXPIaxFzsOA82h
8qrWCOKBnedpymkdZuUG9WRYQ30KatxKL++BLYq0dYi4nCZ8fVD5F+CGHjwj3S+kPeIKgnfuY2vb
z7kd2l+KQExbsxDFTptgleYtgCgshiqHCYwvYXPnxiBgoed3nabDvh2yfMVGhnsDpELehY2I7+lJ
fqsNxuJW2yFlZIX7FJUU/cdzWbtnK8uTs9u3zYZNyL3tFI/KqAhWqBdmr40vg4c2HN7EZYcrwcWU
rGQyyk0yCbFq3UYHydgYgnsX2CS9h2f9o4Vt1d5WlLpuk07hbmAIRjgWYoLK7spYhNNr02b2NsF+
4UREF7kU4MPrEFc4cMnWnCgwiLTiqttp0U8wgbAtAkrdGdxD3Vkvc7bV7VZip4s4PCmGsfGbeez4
aZOtY9v6HKXluKMpQwjMU3koRAt29dT6gfzsHtCZ3Lw3QaJ8z8RYn/okwdPCACNm7Tp77MX6S6Oa
Ad+wXaDb4P1UQ1LgKivD5tJbJNRzEfH1WBwYu0UBt/3eZXg72Hi47pCbA0iRIVmzTIByKwsjD7+m
OgK36boJnSD2APPApjqBBDXOKJ9BXm2F+KWT94n04lTsKrsxflVxcR5cN/+ZFNZj2WnO93zIvlgZ
SHvySvyy+ir7ajMUTDSd6eLbCJDRSo71ytdif9u7TfTiINeWgqI0mlDpVKMq89O7juKny+hdpyz/
3+ZVYejZdVafcN0EqM4pQF1IjZAUku1Ba6D49QIctFZlasu7KTN9ksed+yZHMnjwP+UOMOwXP9zS
bv2QfyZdMDAO0U6zwgcqWeRjG+GnGj5QLaRQo4866coHwjMkSzVa5sUsfqA6SGPk0UXpkqE3zwx5
lKsJWeSrUWPxX1XcZx7gzarveFyf4iQEhH8bbEBmCrSqCUBqXZ6yH6kL3CNrKr/grVesNI33z7ii
R2gsAatzHz6ZrHG+xNXgrrQ0KS6mVWWAnR/HQ5M47X2Pq7V11ETT59zPftl47/wGQJIfdL95k/7G
Sb393PmuWBtVkt7LR3zdsfkauHnRkYi5SnPD/qu2x2/qYf0bFL6ozsUtQRK3jxNvTUAV83IlgNL9
NHVVt40sNz2DTsjH/sO89sOtSPzlZv27H9YN8FMiGsMEkm2msJn2QYviaNBOilfZ9wk4ItGLlEyC
b/510S69f7e70f5Pf2SHwlgAiXV2tXEsB5iXuZugHglIrtJn18NFWykE2arib1oaLlqtHIH1FDv+
KpxApnZA3L46lhUy3en0i/JiwDrH+Nrj2n9HvObUIOD/CTXC2mmhOrfbOznEGh7Iik/dNto70Uyn
eaRywFPgGB/qEKlCV3MkYxtZabjlVrNIkesiWdFytppGiq5LPrVIML9yF4ozLUdzKlt2KNFHrpMF
cvYGsPQHhhRKzxyY9aC/SnzPHhwGfH0SOHbSHaqef6+iDkX+JGszfP9wmT+u06DW4k3o5L9H4GYf
hqby482bDzFFofDe58+my9ReQzWoPTUH/EXxiRpLBc5tCqdL8NedaLyoJ2kj0O4DJ5pNubknxWKX
NbVzrE2PxLPpjcXiiXqLd3JyI+t6q0J4pOkudlCuKQCDL3XoRZUcXsJe8K3bReVRWk72gLsVsUqm
ofkWaOWaIjBpw5HiLab+JY9DADyBy55yGXE9lseojP+TG1lmEjeHVmXPakptJC1o5OMz9VpKf1zG
QciOGa44gMHGvmQl8oeoJ83irReqXp8P7Av1Fi3YV9mXG7vFSxYWR1BO/hQA+1ylqWFgO67h3UvR
GZ8COpYMtFXba8Yc0JmjPLg8QWGsxIWrYCAIHhvA5+Upyo64GpLMKiwbrIOfSFKium0W62WFBNAJ
nKWk6HErX3JW39EcN0E4M3C0Nz80a7BDofzQIOyyF2QCDC/aI5Go9YlIvLIH/2BYavamQwXCOY0a
7aSnLEAZhzW+FBmuLDqXsV/aY6GYgZc51ZCIDXAJ62PWg4pV5YEUVTd5IrTFgYYTXsLnycEze1QJ
HoC/v9aieAGptyJ5oLxgM+1e8D5nJ3AGg/qxbfCdUUNKCaYm06crEU2qYcV0Sz8t2cPKqmy6a9FH
X6KOkfcUMIYcJgBHV4DinRJZXkpEc2iEDfc8IkhzJ6vmEVdQ6B8t30eke7fEjY+zjoxc3tdVcdGn
NnwRDa9OgQ8MSzdIp69K3uRh+OJm4efACZLdgEqO+1yr35qxxaU0orHAgu2lpnuLxuY2gBjBHrda
ZMtkrQ6BdsijdNaSAkgWLk5U4FfdJnXseos1nglv66Hyst+O7oeV8jiqD4A0fE6R9nafGaxehUPE
N/OwGcCcrRRW2PO9L+sfN3IaFngfB4h7nSWXBRAa3GGvsE4vkdVgDx9qjUdDPM/GC/WS8MHtgDRF
koBDPJr4OtQjIkOL6aglwx5FcoiNKpMrBXaoMk42bzyCRZN8ihSD1syEhcjffc4z9xgo2UTsWByy
ygHf3RWD1rsMzBwOEEXZV24gvxK0nSdh8/qJmsZ1gVbYd6gJfJeZVv7ZSbIcQXNctX+cRCKDmW+T
anwPTnVmI2VhneMyepUVyBLAfw7yl+euiDTgrKYZsgAXIcpYgVDsAm8Ju1MkTL832hQ/GklW78mY
ifBNeTNkrNMOsnC3JKfp82o37pbFQ8qwJsurz0EL4Prn0cUpcJsUfECtq9QdBwXknK8103a3FoKZ
Lzm4/I5FUoOHTA0NxuOnGByWQ54Bmrisqy+t5rZ3LOqzF5NPfD2K6Xrq6APYi6aCr2q6xG39s7NQ
VTCKuntxxGis4yFJdzRs9Q75gFY9IqQNrQm83PsmMB5pRI2effM1P3xGihP02NcCqPGPs6y03pxF
texe/skZs5E3OWgajncTEnJQI4AsBXwz9DZAZlmpsoBpnFi4weSOz3auVSIi/K6gXq652nYs8dC/
mjyhMgRPxxrhEiHd0+yR9C1Dsk0vmnTri0oixAOyr3GsQfjEQ2B1a1mKJD4H2GIoDAUGoZOja6mu
FVpPoQGSkrpHDg4ShSFrFGQiXtTWifsl0C8wkj0zu6PdoKBQBEbpFaiUvyPjIkircGfpBkK6kWw3
8zLzCihVUeyArbWthrw6TmlsdMcKtQGHVvLDsta8NrZC6SZsme9FGbD2WcUfjEKVwwPNqPWYqysu
reCtIY2u1CL92eKK+9SBwLwF1ZyaoRqyXYZI5Qg8WeGYC9JoGC6uWgGa61zkR2BUpLv/o+zKluPG
geQXMYIHSJCvfZ/qlmRbsl4YHs8ML/AE76/fRFES2z2e2d0XBFAXWrbEBgtVmXFXaAsWcOQa1RAH
nbj6jXsqdMcGKsSHSAN+2rZD4+uCLGYHHzSsqHv3DrMoT1p9F4cuaFrCNL2Jy93grYhFdPCFY7kA
UgFsbmcOf5tqmyBVsmpoQlDMudm+zTrmLgSOvIcGcMIUnuLRB3CDoFq4PeopaUmKFNgCx8EdHsck
QSiSuTVHHgf31Ns5QBpI7ejF9rGunWg5DqLd0lVv0VV40qIVecqF+UAyvgAQfonHDR63pFVLsqXr
YvSqTA6TBS0Hj00WZEYx5pCfMexu+JKYvv6ts5A7bSULv/E2AQwaa/SrzHptg3R3cMoz2R4ivc12
NqBaH9D8lK076fJn3MUjl6Br7LuiPwY1eveWpEm+cFzZb4woZtdOXb2ERWRvjWDApSbdxzQ5ruDt
rFlXZWjV6A4pzpwP6WnSGi64SykCmoRxe6Pl8C40kGMYPt66rKG3Nrh4lZebwcRpfmiEvwm8Ede3
Q//quGUHSrKwRYUQUiv4LM2JljQjWeV45xwNcwBdC9wa5T2wm6Zk2CvnNo/CnV5mT7PbjUkqi+6Y
oz5E4p4WiSLUl+lSz696UoOCouHhH3plf4nRFf6lSbx0H1d1s2nrsv1uBCG48vJVWUbeY1uG2Zeu
CU/cxeUzQ9f/lyhlDlJgRr4jZToAQnyoAXwU9zkwIIYwvFopAtJKOXy6k71VjwDAL5NiFyL1jiQ8
inDLmB9d4D084YbAvcax9c0cjeQ1rGNjWzWxtqZlZKKWLsnK7KE1e6C/ttaCKbMcVRxHiyNrTcd1
gIgAZswMsYMFFJcTZ86xxZP22lZli7qnxD0HGrglSJajMfmKfltkIiWy/rQkxaDh+QRQ8rdUWfRa
Ge4rEb9pqtCTijmDIgL1n01lo+Y4OAc8/iu2pEpQsgpEB+YADbmwbCwkAygKXEk9OQ2oBfHWUxiK
OBvQjIaSgv5+l2ywkLcIgLNx7qm4SbPx162GOOijY/e5FC0HOrmZtXg0QRFrUXws47zMF5N15HxM
E2Sdt1VfvHA3dnc5CHRWiUKCNwOnAV84sueRWuIm50c9yuZS5F7wkn3THJm/BG0IFDQj/os8tEDn
NwGyQmtWUgUg7aDzKUDA6mrtA7FzOSpclxhdR+5S602xHT3+CAzH8ijVQFoa7mSTB2nwC4TXjtly
EqpYFQq6Z/nkwhN2AGaCuw0tNB0tXTwM84U39OHRtpD1HIveWE/CMse9GbrhWvFucOsxzclvsnB7
gKbqIAPYoi/2+C6bg5P6VjpFR6VmeKQo05qrDzJ/GllbyEkomxt/UtOaNJMjCcnbp02nH6FxdOks
UyTCwhjZz1ZB5Teh3l/dwXRAx9Y/TFSCJPNtYNgCz/k4yeQA+JMIWPOrWrmR77+5dZlkR7Ig217j
LvKwDgcQGzajwXM154iOkYdZRLZqV3IHzot+BOXz9EykRx+loOnJVwMI0tI1dHKrR+IsJyUlqWlG
Cruwx43No3BKWc8K8p2Xs2+M5kIkCpPtmGVAjLzbYw6f4Em2R3kzaqI+nuKTB+1755Y4jYtbUCQn
5wDzB7+TMYDpHRtnd/fpfOng88xetEXFS7Ab4IZw+jLxi34jUU51qtUVxBhE/cV1dtP9AuqFgKDj
+c0KRcAJSEBx5gaysdXh23zvNTm0dGcxm5BfwWJtaUuQ1NKXVwg4qkUKetAtLWmgbzofLDeLxEuQ
klfffjm3+bHNSr4wnO7ieMEIFBEnvcyDq8Uo0Qh1fzvLaDY4skfBGGhcZ0UHJviLMcbZuo8SH2AL
WJKWFEWDlzzPAa/MnYdA1QrKqbOvd/JRZ/ZpzIbVHEPr8P2OhrVHNgbFA4Udo6NVdOLCgqI6d9xf
Cb/xL+Ch9S8085t6WOOiUFsOejemYCnTn/ETj4fZrpDleKxK7xRaL0zUY88PpUQW0AlrEAX6QNs/
z4PR2ICqNYSGW3qczrakAQiOuwtQJOGn9rtxmNsBLqXBoz05A8v/3Y883LH5WXTgFTEMdN6DENRa
FyF61ABAVZxaPMbtPXPa/ERrJ621JcoXjSXqe/PTrGgMDc7zmtSeNOsDs/RlEYxoz0NNVLaynQKN
rK2HHKIvB9zqoBjr2IxA79nRlAYvsvR9LHEdqAxrzYchTWcTmqHA7COE1SYlX8762Zx1GjQxWMhQ
bMX2ZDJZ37iTdMT3BiDu1Cci98kKbOPJkYTDqF+H0ME3DRnOW2goJ/V2tJ5+qgBHGgP1ctuU46Ci
6WWHl9fecY40aHrsHoT5Qkr0TVdoBcIfJcDjlIk0g4/ppBO6n28Cy/yb1HY7jIDwVpajy9Zdhv8g
K07Kk60G9WIyDQ2OjG5UdIc7eYma7BuzyUHJepTRLgLHbejt5nQX03HFuWn8ZOfylB0lYA/BAGDg
3S4E+egRpGh40w66AylomO1omaJerURBIvzu1EzkaGYaqnJJCoo3hb4znJ3JZl5W+H0WSJoAwfCX
T3UThTxIT24pCgZWoyFOLECxdSu64TUyATYQZXV/iJpoeDXLF6nl4iUGtcPJE5VAHwTESE+9W3H8
2Z5GQMEupYvzsl3J8DtYIztwpgA51U959cxz3MkqOWsA5gp4S7CqqWWa5iebF8NzEnTlg0BSahGA
gOm7GES+ShKw/fGw0V8TcxIDhio6tLbfr8gKwF8VGKpYsez9tlwani1Pw9B9Hf0MnTVtXAPCHQPJ
aRBhfbskme7jRK7ex2ezf7V1SvRfVjUo1NRWNNAOtNfvZG3Wx7tmjB//NeTdR8p73VgjadguZgXI
nrJVKnD8HZ8LQDMdAEoQH2moWh/P2qaLjzRDc7m1c8BdSkq/+TCjZeOXdY4yeAjv3Ej2O5fZLtaY
fHfugRy0s4to2uQu3ryMBxS2aiBi1WvdO7Rd5R1oNqglzSo8FcERoNbT9E5PPrz0br11pJEWsVFa
qzsFGZsWTuroXP/YkGzultNW/25+o+c9QHV1tMmvUd8P8CRcAy9yRZzbUl8BmGxwZga8TnkkaYhC
gWk26X+7zlSkurQAvEPuCfU0BIbizCUHiueB0ezQOTuhcWSwOTqaGwkIc0fawIcGN25wrt0Ob2qf
msmQNGbuAXDBBF4W+ZCMBrBKQyEyP9kCAiNexDUwEgN8qy7QeRm5W0PL9yVaj4+111poZmX+P9S8
FE916KOOKRnQm1nJdhOpV/P5TINqgmg5gCJyemefFZneBUu02eqTQtQSZdkRc308aUtrkwe5RFM7
OBlA+fmKBm//Efku1KuIFF/opWYsaUkKjiIWIGk67sZONG+ywzfAm1+O1ZHMSC77k1+X0SMt4mRg
J7P0L32loTNrzGJtK4oR1C5qFzLRdatemb4XT2GjtshR0T1kAJnTLz5QdAHmhe4F/Ce06y5x3HWp
CAIAVgKYXst71nKNPZPo0z5XBrbUbu2RxAbgwgBuORXs055HfvVAK7I3Lfxni27aIue9SVsMSQFE
V+51l9geJDKtjY+OktpdsT6xUGXVjcaRBiB+mkckYrtlraXOclbcGMrKioMVqW6ks5OOvvCj1Xro
XooG0IFUBTifDDRdneuqtc4t6LYWTHgFGoNswIt9KmiJW17n5BfPtCD72YpmftiHG/yegFDK8n+O
1aht6PpwBk6ZIFXma0hCXOF+fyg8je3mW8jJbvbLFcQDH/iuMWs0IJQa7ugcFB+hGKZP2uPNtLf6
chUmnrbA8aw96tEg7BN56cXYL5H4T5BxBaYzjlMKzg6MnP4RCQAwfNDUCK88AdEaKZkAd+NqtqMZ
epdQYPHpC4dC4p+tzpJ0gwxrn29LgGmdE714SLNKAvc/BTw7ckrozxzqdWdZoBUznXqn5c3tLKqj
ZpIFn7M7u+FX385o8EqRtT/KUQdIRGr5OIHryDx6DVDe9M77ZV05KnEkMhTtkX3UWkt03BEaScGR
Yq1wi0grrexxyxWH6XpachvZwREUPkDsRdVIFKDaMxfNnlBKMhAMHRonqBcTaInCQQFVEAgy8bbg
K9KSSMO5k8KRRac3UzjCPMnHHliFHP86pYy1PYqKXit0dXMQh8ce2H0qb5mKUl8PClNaVwMp+lLf
oG/FAeK9/S769CeDWT7HIEU94uTxDivq9WV7mNtpRRaMwIXK029hZ1dban69642lJSlmN5Ipr0EP
5PZOftOOS3ac6+cWRVY7CuLx8ptZKfQe1dg72dJ0jmIGOBqlskfS/6ZhTghT1fYEe2qBo+GmqY7W
7n233NQ5N+topgJlWRnsp466yYar/jyBVtOJmPu/m/D5P0C6XFM3QYMICDvdtD3zrgW/FKXRoUow
fJqAjlAvOKwDz/i7qHr2piZIfbK32GJ/I6Nrf0n0flgBaijb493Begp7lgIeG3yIdVVdgj7sv421
U260rtqWZVEsZyaaCS8ZF4LvzDROVDmrOhRglPsVgfmOt2a284Hcujbw1F62HgfJYu25m7J2swdG
nMY05QxoS8xo3zUom0BfnrLhquU8qgAxGrEeFQYgGyUq0ASP2ZPT2z9DRUk6UY+WL5UHWCVamCna
Ocyg5AdaooOm2aC8TqxzA9C+eQsMIGHI7FoWXG7qAb1zqAxA/iLQgUlRAFjJNFmN6zK3Ov/3/5xj
30NUAdAb4D0ekIBdD5crd/BqZcTzGJfcIMvLTffUabiYAWFysUnBLfZSpBqagtDIYyUSjEauCXg6
PXfAisRdlANL/jSBlWXAgzmikvWpoRoFcwzcY2vLxzAxg6sXovScZmY1oiODWqmAh3l11UAKG3VP
DLjQXouc7MIX2KfjVbYkpVMPCf4lyujFBsoJ7uPUErRN2qF0mkdfBeGNROoIWLILFKr3V+CF1Fve
ttrCtQHHuwD+Mr/E7Z6UvrpSD9TtuJ7bQMhCpetuMiM32eE/BJgRoNIMI+lcuDa5zb6mcrOzst7x
tkD0qs69/wXUwtO9f/y3eA7g0sF+7nLPtu//oFykrzTwqwfPWR23u0i94fOmwiAZyCOnqVrPGjtW
73lJviflLKcl84DitpjdQLWLNXi3ME7zWTdtkRuAN4gtHQVqn5vfepG9rT7C76NYrieiDRkUqDvf
Rlo1/QRoS2B7F/Tg6Wj6F4n7z8ckan8kIim/N12Xrs0K1dS0DHGT7IMVsrOC7KB3GsCxlBVwMhN0
wIbaJaiYmL3j0gTYmfKuOGp1fA+v97jRNxZjGHhbomqbGN3qINtrg4ujtarDnhXgrkSmMDNOszy3
GErFa0+uSEaDVo0gDmlwSW+kqAAn2bSPh+L82U7gKn+fjjhIzCR1pM10uXdtTz/N8lLtU6RAk5xZ
6lrTL2kf4NxgH/qcPa7DFwPQ7qZ96vIZWMPlQ2AgE6nwVX5EJn9WXSBf3CSR+xS5io1uuOmbjH+S
vrbRgWb4w2Nj4/dKgc8EapBVai5NV7e3JEsCU1yUBRHtkqhUFviVfbfQ9ACkQXWz68dkXCS2C/wn
Auy0mr+wxXCd4DqRpzsH3vDACADUFYO2RT8P2sUVjidBbrI0AEtQpuWbCcNTAXnWmvl3PGjWgSxI
/hF2klh4/sdR/zCHQR3he+gZJ3QOPcf5NTTJ8W4eGwCKdKN2RHU1jRpDSS+oW8HNXkf7OoqM0ySa
1E3N9BMNOCeGp67c06KwAe6Cd0Fzzd1InDp0RoURaDFwlE5wvahEamZ/zu5kPtIHR08C/+TDajYg
GWtaMMPTlIahKupDCqhGQE55Ozl2+lsFCJPIH6q3omnHJS4qrKsoo3QnNVAFuWiTvwSgIVqh/UG8
4rblizEUaLTNgOAHwlyx7dAIAdQF3fk6ytzZoFdJX6duyL8Omtls0DrnT1ppg96o1oZio/kwxkWf
va4Kpm/I19dwbT/YXb+ygTZjiiA9W4UpznXMGHpQ1ZSEY83cpcTL48oKy3SSkbasEhiSTeP6W3BO
JwddhZljTTPl1vGi3lmp/TwrKVw9dtZ7EJTig2ywWjY/ByChrmskRy56LH1QN2fGSz5mGq5pW+tC
QzKYzQUX6ZMB2TYoiN+PnP2wpOk5CzIbBRNroMVkqxth3eBKVAtlsiMbRPfOwkLTRJK6qzwL+oPg
WfbVarUDdcOkQ+CuULrZAwhHz76mSKNYeKU7on0pX3lSjqvBSr1jHvrOVaKUZCG7Pvoj6MdXfSxQ
A9Do+h5Nd/FmbJv0zWtRfa8MyHPETz15agO+s1BHGqH2tn8FXqM7eYZ4H9xEJp4PypMMyLNo4mbD
wOriShQpL1KpoeGoKPbNkIZXGqwCVcgcNAeVFDJbW2jlAOMRuC5nE5rh3UQlGI0HPFgRScow2w6A
CwfI8Ag6pskm1/+oRmHuW0WPQCJRiu5YO/6ZRNOnELFtL4EewlGQ+WHnBzzBsYFVgblzcpAiVaOj
aUundvVjZQgDrBVIQy1A+YBurEIJSEp6p4jXidk1+1k0Wd+vJ2+SUgiRiadGkd2RaARA+Bq1LDgg
cSCFWGooncJdDiDfXs4ylLzLIw2/k+kKVgQlNMcq4P4WfUNDMcUjjznoyJFCnWX/HY+0szHte7dM
4vE1wbfSqShiPP1GRxiAKHL1E06y8SFNvTWtSG51gz4pSaYrM5o1RpwcAMG19u1+EYUbV4AKtsC7
zLFPknCakcxRCpqZnh/lizv171zuZBwddfmisN1yGQ2GsSQ1RaRYI9djvPUDoRuXnPWRBk/BhoMB
zFBN+BDSmmDC5+Vsjfx6ggKYOFmRHTrHrEOBQ/Qb3n5+WmHYPUvLx18C2kVBgVemr8AyRwUmQ0rL
Y4DuFgJFadHgPDkoA9/GYyIApe1bV+aicDvOu/Znr10No3H+JNMaxQI3ppwXbDJNRHhvaiZAAIoB
6ZyallggNxDhqW6EwChBCRLNCnBVrrU+15Z3CuCWsr1T8i9kC66cFLQLytf0XtDi7J8n0RB1D4A3
HQ89CNNudiDTeYe0wa3aLKMZ7SAG78ssnz8XdjFBKnQmHbdFxhZ3P0Mqw2DpZ8DT3pQFiHwBKHVW
/bYHAjciZKRBwSPRzBd8Us6i2QwcGJOSTGc52f4alpSFACwKzT6VE/bS7PoZchbNrsprHPzg0Oqo
oMU9YnrClx469TWU3OSKJ6xj/ILetuSL5FGJrjagJZAcuEaXoq/7M+7ovCWqC8tjEKsCD5rer4lw
p/IUDRCpaO36XF8zkEyhEfGDKmhm5iHZROHjOk2yZ3a8DpLW1L+SX4Wu+gWob+Noz6zwD1S39Em0
rCNkJ+g406MQ7RQY2lKgevownX/oKDRruYz0ZuF63mQzHaHk5+mIIiRurW2ttnAXrA3lpo8L6yUD
xAAAb6PyHI2m9TIi9Yrr75fIlfi/QNnigqzcqAi2v3MiLa5gfufkKydT7TQynNsbt+tQmv1B4ChR
WXlw/HzdExUtKXxD8TmSxkbjTawyCQmAPYMtR8YfMFDg/ZMODlpR3BxoRoNMNPwZzmuaxcqwYjU0
QTxucy/mW/KbZDdTMr8LmZp9fbiPO62ncYoyu0rpmgLI3L/5JBQ6CV3k+cPMW6WJ9B8qy7xqhQmq
Iunb1oJkYChCC05hpZMJySYFgCqOfd4fZlEvD1oKYlvUF9T+cuRme8wL00fOFih36AaPAbsbBN2x
JCHpe2UkCl/6S1IZYWavzCFsH6y022ZhHgYL0yjwkqX5aB0rxiX+UgD1xtBFbvomj1Adf3XDHC3a
NpjYEwuowEXg+Hs/8tPDaNu3w+9kEq246MQw3u1oObuR4k7m4fSDGgykiO4U5Ha3x2wy7ZGbJ1+z
tQ14CatDbMbVwUIKEhQnaj1NZcjLQ44DhFiQwWxKy1nGtTrRl6TWQz1+n05ByOo+yI2V2XrbLtds
1Crw4ArcxnyPPFmwaOjspGSkSKwY3wQlSBcqOtsphasV6FOOjIVDZ7ZaKVLLBtJaDeg2CoBmdGRq
unE8BCHAhgOhoWID18oX5K0ueLM3vtuVOaAgUEsf67pvt1Uq+oM+JOIMdNJxbQBZ70vMHTw7ssz+
CZJQfKmhoY/p3bPZBn9LFO/u0JKHctKG4wYKTVA/R9HG+2lJGuBr/4izobyVxWDPquys38deN+Li
SvUzeK58caucoacM8UgU4c3uUgv5dbQr7d2fZF7bPMtoSA9kSwNIniUIvq3HKuX1JM/L7PDfeThm
/gPAF9k3w+S2x8B57jmm/iuKaeyknQ0OxuqJt0xVGmnJQ49T8IPkGrhmgXS1atXS7ovaXNllJja8
DzgqWNgIcGSlIn1px8VOa40/KAIr88ZceanBDqODei40DulT7C5juB9PPWA0rLvO/oup/mXdZFcu
q/BgqpUWJQxZUczqPO23wh1KlNX5gbUgDdkUpnM1kcg7TAqS+W3db50Rf785b1Ab+hm6yb+hgdeL
07NRjavOMZLvg1c467yqxkMFiI/HPAFkwahbwc8gig88ikx0wabAaWa+sUeVa/kUBDyfLPIhuOLZ
kn+rHCsDtoGI8TJm1rguZPuB432RcFrmgfBctCIZzpoZoZK3d46kJDmQ6QCfCHLK9uytGauATkhy
smhjDxd2fOOMmjwbkdV7K+R6gUQ5yGaDeyfg+OQFHqc89rRt6wVANlfC+bFJMy96k61wzrSoPg0o
UpaOzebOvhzBZ0LRpi1J7ejf5yBggv2qG/4XtyzYg+C+9cDDS9n17tlRklkM8GIUKebAfrmRKXuy
G+TkRBFoQDsHexiAxLiKlRPJmJW81kMm9qQkERxBwOKeaVEEtXtIovxIK9oxqIBYQ+aN5WvmgjSV
db8bfSbaDdcG77uRKSk+PmIY+h3aqdIkQUlPgBzoJ61akrl/pE2b4wAO1DgvaIrH1JgWJAEaF+BE
emBw0ZKGokZTs2GMyNT8S5wI3RGXKsJLuIJe4KiojkT7YBtO84DMSvtQVnq9N2v+3ICkxViQlgaj
KrJ1wlBGT3b4Av5QG7qH511oh9s5VlhLZChdV6zBNeQek6kdsvbiamUEQIEjVKsJ0Iq6J2ltFGgF
l7YA5pyCzppArnIFfTVNSUqDI7Jby5tAht4CTIPJ7WxMG1DstkELASq4BJDwrDc6xeGVCkg41ZT1
IsndUZAOhSSr8Lz+NCXxfCLMAYycr1JvYYm/wjE2cODs81o/cQGYGFG81yhQtQL4CO0TOkWAK2j2
9sIrqmbjWmmCbg0ogGywbssCIHKDLNFpOupHKugs9Sw75A5/pdVU+Gl55vcc9VF4DWFlhTZP1BB+
EUuam0oQ5eGLIQb3bDh+98WXQHSypRh2WZnsCrxxXliJGkk9Tq8mUBGBHQMyXRBFJ2xjp53xJGPX
eMLdhAWuoUeSDCA42AISZFzSslQGghnfzVZEJxKZRiZPZhq+8HC0wHvCGrZszbHZkhbNB8baGkHn
k7pauLUA+zOVU3qqLHKujZwKLWsdj04ts3f3pZNUMDlHmP1IQcMUgeni0YgCe5d50Q/Lxf1vAuTN
J96lw8ooABdIy0jJKntYdmlSXPu0H56aFrRfwCCxFqQkWVqCM72O834P5CsNSAR9uBCNAGGBGrqo
eZ/Zss8FXpY/1rNN/Gk9uzQGKKamOHfq2WaO4NpucRj72FwPHDD9bu6jRn7Q62WA/HO4DEv0xt2s
ZSXTbSO6Gh3USj+v826oHpki4ZljABKhepRWmWx0FDOvNQFE98YZvwJJFMmC1h2BSsWyt2hMn8AX
Wj+nwqhOLFUAUUqOj/W3Bo77xyDz4ofKQ5sNyWsHOU+BtNEFKOjahZcNChDRNfk24P8B5fted9aF
A/4rM/jBwi47/fcZxEDi/+7aycSFE8gUPBdMvRZn91DqhqOanh3RPPWVRD6Xc+1QqKE3mQ9SFlo3
6NlB1e4m9QbtQCKGnr1scb+efCbdNB/sBAizn240E60L30lPWzUG6+f4dy5TNNqUvO/XpCGff+5O
0bsS3DpOX280gKNvAr8KFprbGICWBBjh+zTNiuBMUhoaL9c2HmPfospEKpEBTupoAHIuONO0dnJ4
hmnsbcc0fiAXUTRB9Th5F7gPGZx2M1UCtOXeTa3+WKcprlU/VlQ4gDf5N7uJ0kvLU2ONLtp8ZwXV
8No31aGocv0Z+C75pQ3xR0ByMqs+zQZNHkwUVj/jOHRrZpnJEtREyFHQUzRhKJz2yuLE1MM2VlVh
oRq0DsjJSq6VhtyZKM1EhzV+8/MkTA8W2FgXNd3t0hpgt8Fi+kOZ12ROfxkGGMUmH1qSgmS4+w8W
9Lc0x6ZYtCRFmYKGfOj+Ms2hBWOoCJ+jqskfwU62aC0HzfJhV+srG9BZG+JnTpTWSDvUBkXQxkpL
vgFH2jcpQSBolsGzZSXRbujrDnwJWPqmGeCaTB7z2sGXuhL1Q9jseGcWS1KSjLfRQ2pb2plEKMa2
d/j2Apw+hezYskextJEa2bLgWf+CmgBzHTTo6AoKo3/hokUOTcTNA3Nk9YRfnnU+BnsLF+Cv6MQR
GzPus4NXRdUjMI9G/K/iV+L/ZiECJ9wNUtNPGW7/EtBzvsYADVubRYta/NiVJ1T4V2v0xbUvUa4/
MoX66Yp8Mo0MGa6zXtya4pk9mRYK9VOZNkC7HKzmBYV4xsZxqi5cRtnAwPv06zrsc/SshcVBw+Fs
CXhd89EcAmcbmHxER7WboH8yTVfAdE6+I0N2LhzO/mqBcVmaTflmDowtCzuPrrFmebtG2s3OiBTA
TOC2S4nu1B/CdTdVVac7B0XTq6BCMXJo2iFoFDKj2Dsi3ZHMVkX/NLPUjJY6tQiQkAanDf6wgGm9
IRMSgUQSsDI2ICLB7YyOAABF7YlgjYAUel//kNGv/7wmNRmSDEByyb4OXPcc8QZvvevW1oHS1Pnq
V6AWFzcprWfgK+9N9TcdxLzc5Vox4s7M619xu4Vy9C66MWPKzAdf1Y0ZINdRJzNE6wBfnLtBBwpC
ZHH+lbPc3jkm3s1HPXe/RsCWxD9J36/QYu5+rTVhbHE29FflYLhf9Rr0C02RyzX56kmib2zZOmvy
zYIK9cBgwNiQNs1xDJFlCgZu5Ws7ONp6qBjbkhatJM5q6ADbScsKpHErR0dhhPDaYm0VYG6s4xr5
fxap2zR1FWAa+se0AH0Tus3UjUCuGSspfG1H5mQ4+dy70zpWLR4xyruRgwd8MDHlCuK1VUNkWdkG
ib9wIrglhSVR3X6zJiEKxOWC2FgIk8PKuk1r2saFVqAXb7YlsNSXSd8DD01p609tr7QGeN9vOFzy
qN2UPchGZn9LWSAhgufSZ3RhucGzTLpb/1/3J0aYiEX2pkATi5vrWxTQNC9hm+E2GY3vSKKP9Usp
znbgy29pOQ6XtNd+kLRmwJwwY4etaIk2shiIQrGzn3yi8alvG/86ZtL5wgCPSpETjy/DOpB5sk9B
c1QqiomsqN6HXMZIB3OQiMwKvAeCkILWWlsDhYbMezN/t0x5mJxmc1qSySwLShscPQJHoqFi36lV
ITUBoh2nfralpes2T3mj0Lnszr4qK2p78ACOeWMVOnKyGkLXvoK/YYpFVm6MxEDkecPrp9VnrF61
UNCOZEXLf1qRc+aGl37oto6qK51/0YhP+XeyNkVZmFUloBj5/K2kX9Lp95WEkn51Z73r8WblN/hu
obCTZSQsgeLbxFl0qJR9RinjEwosrXMe6uMz2ljx+hemzoqU9cjta5uNq7BBUxYamBodIIb4HiZt
F6LkBK9bwbIL1a2klZQobhBgn1ehbGAfr0YUtW7JuExs+5Q63fcplNpWFgk7207279tOSmXRIJt4
szXPXJBGDZo2/RC0g9q+zYF1bBdJcyDX332Gthi/kz1XcT9/fLcrooc8MPeNKhTuJW+ONJNq+d+y
LkSnPQ6Y6LNTbv8v39/tUUj8HRRJmq3vNneonplcSrdHBZBWo1GKxzg28Tq6Ik8WPiEJ8Jwy13kd
9UxHvngstn3uAjeizBK82noWOLPxCNXxcvpEAwrjkqXJonhXRzFuKWUZHiwgUJ8LNoZPVQiWLKZF
m0qtSIQsEN4JE58BCBdBRNRq6DspopUX7LLYAYyc3ZZbcDvyn0Vb/5WHTv06pDJH3tYdnjUPnyMT
WXmxahscwKj+PnYG+o36EaXONS5wH1wHXxyNqNMnaeOduUkr/i3udcDGG0H8x9h7pwpg78Hif9sv
9/PxOUqjZF1HJdh87QYQoeo+zJcjHns0BaT7TwDFiY3n8OJIA8lpZmXhh92sphn/tJ5iSSvq1wWa
401Qdi6NPBRXxwztHai1jR2KToprk1nmsilz+QYKsj2+7by/8nI8lRXrv4NLT1uGoPC+4CdM9vrY
gdxXD4Nt1WUb3Ch5FxoMVdXc2pq5BkUix7npF8WYRG9AqOLggP+QV53vn36N4askZOjVxarLwv4s
0Mp6HtTMFWA1Khr2J65wWLciGZmEnjFudcH/FJ0fgwPo002CHvxgS1URDFdlQbqmLWE2R/dQ7EOB
aa9ZHvUDOr7m6OqTkEnGDdTBf34e8sho7znCp1viVwB2wWvvgCI7bKQ+hjd0hX34DDDFS3Q3W1Y4
UiwDF1QyusNeihoId3ps+1fedsUlQOEurUiO31r/atrdxjPATgFAIq4t8MYSodjENPdkR4OD59rS
0oHVX8sMNqD2LDd4YeDL2SbqhnHfj1oMYBfsRgqzR1+H53ubaUXxTZ4tjLivL7Q5fYxShC92PAbH
ycyVw47pYDJIOvBeLVrui4eMPRnozcHvSHA7aH22b1yQUt7J3QQ9EUVs4XylHDK70dHCy0Frmbce
GtY/o1BQlBs4myqInMWsAJJUt61Tn51HA+V7Y8biB6Gz7hzmibaM68T6Q2d/eqzy3yrHyNe8+h/C
rmQ7UhzY/stbP85BCIRYvA05T07b5XnDqbKrACEQ8/T176J0O7Ozq6s3HCkUEuk0CSgi7r1BugOi
3brlibD8oSPWD9SS7UXVOk+yp+kqAHnPulGZejBp+xpNKyijBLVoL7Gt6kW3AfgTDM51K19A4bzK
h+IXNiX3FBQet3EBnIBoITY/Vta4DKeutvU9GVZyRCCk7R37VjsbpGgPhUhWukcdVJSRjoIXUbbB
FrX5n4fBo042VfgHWz1ifw3rrlUO4Soe7NuraahE+5dVxhjQT0BmcJaL5mmxzLTBhPr3qXqk15N0
M+3DO4H6rqX2M6n6yUfZL8JgaLeon2+37nSAFBu2BroJnnc09bjQTe2l+3pct87TTz7n4bP3xchp
zYsznc+sZ16f6LycbjE6/oRAIwtADhnbbHFGp50AbV0tbd9R1nAaySao2wWqLbG98HD2OUHdtDEi
OcBt/z5+PpFu6TXo13nOo2QEnaANpu9ZUaMaOB9w9Vl2GW2kImJFhZk+QYATTEYiff+jx2CM8uQx
5OWjjUfQukg8oFqHqn0jrndv8bb9JsI62Hkgap0jZ9m+0bF6qmyT34cFttquUzozbc8T+TZUoriH
nBnfV8zoZ3qdkVUfynHpXRKAkzmDKuXJTpQDStc0k3cDGV9Re5/6oJort/rgfrV+Z3Mzu8H1M/kk
Sf7+H5FAwv4RCLQZt2xgx0BTik92JScqUBbvBUPj3eFtoN5DW10cIIYhDroFhpXPVoriJQnpxLW2
/6ubpd7lUIJvaVpCmrSC1nhqCRCXYiEly2pbF8g3TL2z/Wo1AhTgSlXk18kNqnGdr13O0wgT5jzL
QAx3NXDu6haZrt40Gs3FxWeB+ko2Q7VGPue9la8osJ/zExe2Cp2F6KcHulX39xICcwVxdvpAQqPb
pEa+IJAhOJmkU2aAO08uSeqkQMp/Dak4rHcxmVNIzSOym4fDTtZZhytlaupDpJpolRHjYWzzT5O2
F4G9ihwSb0u8l4ChgjrFoTagJ26jGk739KE3ABeY53irA1it/ImnfLOSEIQ66NGqMcGYpvsUShhQ
+4TSzWnBXiXlSgggxIMhfx/qND+2MlXPa+qG+XOCx91RBNZ7143q2a6zcANt8AGqLBgsqAU0UwsR
ed0t6bc/X4y2+49r0TURjGa24zIgIswrcJEq2BgOKJ+948KV41Nbc2PLLABxtApkaeC1AtswtTrb
wtSD9gTEIz9HTnKRI8Qok4Zbh0pZBIF18EYj2Nn5jh2Mx95M5fF3AxCkL9eiLHNsmhD5DT1Ei/VB
dzsd/XWmkathK8QOHsx5L2c7tN9CYOLyaNMhi3PTTIccqRRACHpzpbvgYy6Xf/7+nGtwlmW61LEI
EKuuZzumd/VbdvKOxZ092ncs9O4SXBOHEmSbO1Y2SHJNSGU53a71oSH43sBAImdlQuMFxFbJU+c2
EHsIjZ8B3kY4CW2oRoOXKrLz6JtRBXxptSbbtk7cH9wUzFvcBu7zoo7tVH+mS9FsCpI+X9enncvV
dDGb60b1Os7o+tpvtK0Q9dXUmUVU9ShfQw1AEIpsx6Mc947cgBawJcVT1sQ/49oOfhr5YyTs6qMG
aTtI9ZIBcin5uOQCm4s/f7HYEFxfmYS6xJsuTQ9CmJxdgadkFGd9iSKYO1Y8tUIkN3g9KLZxBLb+
OEfINymHwHfLnP8Awh5E2PgSZRg8VUXePPMeMT/XTFCxjKoDP+kDvrdjE3HuIAPdfOLIN23Thwuf
U7MwXxtn/BYAeIH8GrTBgTHGdsIgT4BpRGvFWLVCIok/N22K0vBJHhyI6hleS4J9BrLmI4d8iZ+l
9BeEgtQqSQZlzYTjDlsejsOWqmLA209utWs29bVRH7Bx5VDQrZGloNnnFFDEFSmq+eDYpEGJu+W0
kFsBCz/zulAucPlRnzdNtcvK+qagzDgS4BBR/l3TGPuHrF2gwjZIF2VKkCIL2MFFHBZMWxJVSl6n
1iiKrPyTSzcUEEsMASTR62gfUgTrrDZGnL6m4KYAfvVgBm27yMUQzwin5KAPeuDko0CX59tFUC3P
w2cf3SqLEJ+cq92VXXe9vk63Zcc2ek1t0gdZRqhsNFloLvKiNwCaw8mvfLQNLzWjD+gNKKgnl7Lt
yKbukg/umjaUb2oHYIky3NERsu1I4quHKAyUL3rR/AQpjBunzQfIYqnvGFG5U2DoN+RsNFG+iHSi
2fughwRmW3Ucyu8BbaFNhNqVoMjrw0S+uAD2V828fKwPYULNdOXhm1iDnfMx6Ora2hpDS/cR2Z56
Y6I+4jh6Lbw4AZLH6pD2FMOxykFtGrR9fBebUAPzqGECylkliGM5+QN0FtuZhLLMk80aCIaV3ngw
nJYtByOoV01m0X1JybDukdbdQQSYbWy39za5VOlOMDFtMuTP0GobHwIvans+IL8Pduko7U3Ubvw1
gstfqPW5r1sAsCABr5t60tXw2WaDIhwvU9NqmR0I6Z+Hrhe6cL1oXsw6Na+nnRe8+OSn5nno4vOe
P+rFWS6aQv+9eurFCS8cLpp6rfNZknKMP7+qs/Hi1BczL/6s336g88ogu+WbP99eiXuNTbWQDbDw
yCc44P56XRKHh2LaxKhMvpOgivabqqkZSl0zsXVM+zFPhHk82XBrjlZ9ocBCGYNaflFHiTl3BSPz
jMTdhicAZwPmYsth5oAI+hbyv+wYY8uVBQS/lxY/EsPoUfIxDeqDMmh8S4MOTKItCAW+7DTAnUYK
7Di0bYziAjgnE0HAdIiL9dmxzFO6DyhdBel0DgaIr68SCxQ2COHhUs2ewjBGS3H1BFJ2MUvBYP4U
RR7KYdy+ekLE5cOj5VwTfJ8yUW2azx3c91AO45V3eqCfbJCJNBaGrlpAMVA+t60SqlI6W9WV0ecc
7a7JwM+2q3UApjQW2g8/QWfWsrRYsCztD4VCdXrjBsUcxV7d4eKguv7U1S5IyhVze5qhXfTcsUNJ
n1/X5HMFz01Yd7GOnthNa19MbE2Epcpp8aAywpnhkbSKVwWCiyA0ATMJsjuB31EFjjTUAB8NxAhx
6L21jUogbdcHbY9yhbfs0txIy+C2z4Ms3hPi/YyIDcCTkYu1nVgm6DZL80YhGn7DVUx3gRiXV3bd
DWz8iSCSb+d6gj7U01TdCi2C1zsz2JkdwKWQ74kBuY0CECBHgwEtUoUnJ4p5/czN0J0OKaS3xknj
wzicrLp5MYQsHsS1YxQfamMnrMFXHSCcBmrs76sCwixgeOy3qKUm9y1vUQU6gBa4SsZ0VtbQVqg8
MDWc+kwWs9oO21s9t+uRNCygteAXRYLiJGmV/1HT6v5jE2lZIAg2Kd6QOLO4c/XiiTwACGay1Ll1
hqEHgXMLtaa9lqL1grqaWygFR6YcdCyqtByoAGcCYSRQsWhba4fLDPXPgKLQAZNF324IylI2WstU
a6rWlFJwFPbvWvNU23ULSH2wW5pBBPnCkVFkAqFiA7p18P4QkIkuC9H9QGH/X1Q+J4YfzQ3EJ5YE
3dKHE+vPuX/2yRDzBoMx3h5iQ9yOk0xhbBg3Vlwkt2TqhejpMcup6aPBoqMVm+I0NvUq23ZW3BXj
zEiYh3uU0UFTvURJZlqKRcns/iHLXMvHHbD+rpxiPzbIlIIYG7pRcfsLBCvPNIMiT2CiZgkhkObe
IEGyHPvc2JO4FOs/34zta0C6ZVmMc8a8aQdmuu7V/xIEOwAk1kF7l7EGZRx+1AfArrRkEXDRQANE
ups09EpommblUeZ0nBMnlU+eY0jf86r8g/Bm1kJOKPQp2JxVHw/fI6WYb5U9+xYS5JnJYP5wXchj
mVwAD+J5FEy2osFtZ+jYHj+fqpgnWYSrIlRbm6kcb81uyvYnJ2g8tOAPRd7R6LzvKrYXMpHqNWwo
tvmiDraeZVS3qKHCu4iB3Hie9O38BAIpJzoJ5F/6fREtL3Ah1H3687dIrX8+0mzXptjOgh/SBJDz
ai/rhX04lqUd31UC1GlVAcbhxu3vA5UCEeCE9dHrmn5XyfF9YPW7w2z6C5TjCrwZqXiveSie8wAh
98CukmNXmN6apWaw7nkljibP+zmDVPFzh6n4uj3fZQVdByZ/NxyreSWRB66MOvI2RelaL623bJhq
XmWnoo3XFs1CeyWyf6w7SyLQYUEd2MIGOe1ZfxPaEXL4yhwByInzeebl2UMKbdmbPG/uqs5LH6jo
04eCm4u6N8I73WPSlEjw0mbTTB4ebskrFxmduZ5gjAoKRKq604vpCa4zYQNAHgZhH9y3pxpl01Hl
TQpUH2gl6KmGWNcUkyjP5p3i5qk+WfvqAQMUatMEHq+GAbc75jjJHd4MkrtEmvMeT38I/fE+nBVJ
cisk4At6UDZNcpeGEGYxLeRmEJ6Fi+GJwLeA5lyJaVj7MLcF1jXwkiWtxiFElmJEMUXAJ+EM+OjT
WRxMSdyjzey0DkesZR1ECoRxk48+4WCWwRYEPC+nTxONdX6o0hIo2Ka//WTTTxK+tvMCZQ6lwptI
Y4HonjjBTT71tOl8+J3tNPdrGnCKwY5xGexobJpLxQzXF9LyHmPVzuw8B41gz+nGBAHYvB7c/iUe
UMyrQONw0G55BKqqyR6lJt1AQwWXRNpvz6W/ujD4VONru9hYWkb3XY+C37lmSzeIE1Av5M8qtj4Q
7aF3WZMCDmCrZqbh0JOdovL+d/a0Dn9rD1zIipC2hGpK+hfpr0ljCLiEyfFE8AsaMIAv23yC5eCN
zB+S0luPEVeA5Ux9zedrpKixtSHNdbK5UaSQLi/jOXDXH1BFM16yju4h+Kl+GsZ4A+bx7iUVEvzR
To0i+IpHCO459TKLC/Mh7K3EB6c2AsWW9dbEnfvoyUb5ZdB67x2P530VTRJXVQTRutj7HnrYy43p
kDxIJCEXZaCsQ21WYAFug37teTw+CoBQ5hwRp03qli9pBgADlOHZTkzUmrqlbTxUQJR3JsVm8a8B
llo5MlHTlFNTe+r+xTpDAQWogeW4y345lgWAGKhhnQkdzIymuGZZBQhx6qY+1BmUKRPFAIM2yyya
V6b9DALjehmPo7PtG+5s40Kyre4mCsqBiI/+1RcGQb+dnE6eX3MiPaKN52HdrZ0a6bfqtSKZtyZT
EDIYnfekTLOjjkF+xDJIn2Okyo6eB/aaycPqaAQdrKqf6yAmTfgwx/7ZOEU4OeaDoir9nD8wO0My
r8+PgUqQGz/YDGJfLcKOMeR6QpAu6INtOgSbxSL87CcTfC/LFYx6PL/yPM+8Gj4P6CV097zsqIJh
9ucnEQJ/17ErylFFPL2dgbfHtK6jgh5Y7FH1Jtq7KA4LRDoKBsojKYsfYN+ZF5OiUU+zhzp1veex
SIa5GB0Dip3WCg+wEBwSONi8eFMg39q40vo0abtTAeJXWV02vxqQTR5ukSy6v7JzqEEdofc17z1o
t+g16thc0Mhao/AV2zwF4FoAlqEXCNM3yw61zyvdTdz+2SOVd2tT0dxnrnkTeWXx0kaoFhxlOi50
t4jK2ufY9d5YTdg+4tY50/YKklfboUlA2zk4xUvRgyAiyXO206OOmOV4tX2um6gBv3G0agUu4Gwe
8/5OxEKsemuAahC4NcydSNsbAUrI29QTn4cGSns+I023LpiSnp+SztuA1/mHdjnZItd+42Ueg8lo
ckmgnboGsq725bTWeUHpNAe3UMmacPMhbhnKsyPjPmZ2eaiTXKLqVbqvRoyMbe6CbAU57uEuEc53
akX8NQSKcO4CurjtRtyOOCh2inF0X8Hm5ix5UC9RdtrNzsHzOgTblY6YhxJhPUbGdqW75wHtrEdb
VICs9MDVAgiNpn4qYqSfEUTexNZ4U0+wYHzHZN9MfCq6e2q1OQMqzVSLs00PVJOfbulDL/t+bUFK
qFokYL2+78RY3ONtT22CKd7PmwGst33TtbPSTK3Vqe+k7YxnkGfU3gC7tGuV3oKaEmJ7wOOAE9ql
qCWto2xHwtJZn7ptbat9icgBCKYnJ93XLS+QCGjyAvJwbjHxT0/DJ8+INOO6yKPR9ygxFkEku5fe
cVe6sDcZiYWNYBvdFYVot6MwS7/1wNaDlwv8B4Xh3kCLgSBTgzABtJriH7yXq0gCAod6p3JVoYh2
7fWZfFLluNcOYxumYEGAcPF5ZmyG4hvAlth/htgEtTT6RarqJWtl8BLItgTpp0PvSxe8mChWbA+0
5uXG5KHcIJ9oH+x0pIsa5DDfWheUmk5XFK8x4hFFi00H9R660RpWKhJ8A3DC3GnG7KUMUeg65uWw
Aoy3eklQsuRws/neIoY5NxVJd2ZUEpQ/I89aps33Xo3UNwEUQcwjbGd4/uI9barWrkUeWXNu9+LG
K8EDDRzVNm6ll+0QT69LhAP0WFwVoTWv7f7W5YAwORE4UKClZ3ioXohT1K8YxxGK399bKGPOOmo1
N5UF9v8qBcoGkW/ru2sMt1lgGQ8SyOVNO6ps6Rie+eaKveFU1nfBUfoZ1LMM8ADQY+F3ddKTcFsR
LkpLVn4EjprmVo/IFurXbywoxS6JKvi3WcbWdCSIPePxO+uw8+igRLfC3nWcErZutR3q2Kg+zAiU
rgZokmcNSWrQwjSSfdPj2IjBtWHpbTWmoZ+iIor1MQrGhOM8mNn4kUsuIW0n2QMK/vtZHvJkcxpE
hdcC1aXeAmpH7IFQnm6yquxm3uTsxIY6jD3Bkw491y6TewaeCz1Tm1AX+uczcQ93e72W+W9n0qvF
oNz9tzOdHCRKhb/+JiiOfTjAo0rKzKWVQ0TXng4GIAqnVgBeWHD4Tn19OPXPTiMwuhfuapg1QxVf
WPSsCy+w185OVHaidB4YsBQLNelMY2sDdGESPtWFG27/bpcxNR57vLH9zl6BFHdL8yhbkDJ8xyVq
+BErIInCA6waGC+qxj7Pq+J+LyY7KEshhV3FryAJG35nj4a2v69Q6X3yb7B9ISiWQlm9GdnhLMU7
uR+bAJY0UEMG65QVyiWxCeJBuk+6ptk3XYaHm26GWoKn7iVA3SpfahvNEvk5LEeGRZwyBlV6fDnv
NKDd9aGkQbkooLIFegOI+mjbyUdr9JzOmI7Rd0jJJ6vTZ9GeJWKwOBlQoqusCu5PJcJ4MlUh8Mal
LijWNn2QU/nxuXthk/Eq7Ixqk0IVCCSkb5USJfZqXvXCodM1YpMIOGxh3+DOp3xtt+uULrhViHVq
lvWLV7rYUSNaVtdVe4sKvO/IlNcvykK9ZUDsYKknFe34IvuBQZzZyu/JwI55U8XA/dXZUgk57vSB
i25Yd/hJ6F5UoIQraVKgtnqoggNOlMOgraDcQp939HOiNmaFByK01kjmp0nayGkFwQW9Hp7i+cpB
Imzo/IzLNzKS/OhUHUHaEKJd4Kyg4aIF/fFMmlkKJVMMnw/YwnnYq1U5dJ4qO1yEqiVzUectuD0q
J1x0SFDOFIiK58FUj5QAvbEqeLbnqE+1Fx7Eh7cUkkD2Qg8DhA5Ys3FtbWUePmgHPYH3LsI96Vgv
gtpzVqZbtXema/+CTEX/JmVYzszBqA+a/KTJSjXvUBE7ZxEvj0PvvhVOYzyhcj/e8gpaLrpbgxZi
gTJDYCCh4PnUUPBZBMoGxcTk7Izy2HpZejeMsfcIbWZnctILZqHzpnt6QcfM2Ex3LdT1nRbUXSMH
qyBE0329qDZNiyogZe/6vvUeM/tGn/nvn7Lz8NamF736lLoLXVxx8SlNCgAp4A6nBW1kQIs8fP77
p4yjMZglcdpCvgvbc5HV710ix6Xeses9vrbr1n/Y+uJ66nk+7rkQcHIcZAw8NYDMBIi2hhRAODQ9
ALlDaO9k0SOx/zVqyG5So0yFMZ/ZWZu/di6zN0UVuPMiKYtX0eS/UAaLp3E8DLciRwYebNOveSO9
OV4M6UZ317g1fk5tA4H96TQV24FfTiP7W/CidRtwEOdrfAFkez6MwBpt86J12EIb8ZOEcINuRrWp
Sih1/eVPCEqDgxphUbONKZg7qplngNAR0seoMM18hdDvjk+aQ0mFn8Eed3+IBIDHP1yGEjDUYvCy
VZ+55dEGVGkNFlpcExEUrH1U51XHvEiLdSdBthJNnBL9KDGieqdeAyWXfBr1bO0tAFbHzVj4J0e9
RN+5IzgtIqj5dghu5Yl1J7O8eO6aDugXVKPEjLCFMG25gfjQhV2MqLJG2abcsMk+Yg+LTe/wJie7
9m9YXGxRAst9TYNbAxcVWwbdaKLcMzPugNsdqu8mfpsvF02USxMoLlBZ483BB1oXEgRzMKqTleAV
m3NB+BzvQvVtHdH6FvQH1WHiawy82PJQt4gBXkMBBMl7cy1pBa7KmMhy7lZQV437fF+nKsUTamq2
eQ2iJIYcnbbZQ4bhAl/r/MIzCoY9ctPjWg+rkQGVOE2+9m65bGYIBGfzMEPpia/HL5p6kp5OFKod
BuuHbdQO6syHYWaPQ7PW3dEdcqSXHdPX3UwxZCD4G3Od+v7KH2/TzjezdT/9kYOOZwD5FchOjawJ
N9IbxmOY2AaosqOjot541CZ94DbANRy4T/9s0y6jxVDMC3a4uR44T8PdMfBx2XrLsy2dFu0z8tiA
K3d7XqnulXm0wKcC6fjw5rxQGTO+jxEaP5t0K3SphAQ8/Tgvre0OQ1xzJGU9090xRoU/lOZwOx56
Zzitokf0CWk7lSzWdrPWNr2W/oT5EG9csP/uz8tzMzVuIuy+vr4W7SkZWLNie7j4pvTSBsSeVshE
jmCIAVeDWYbeVqQSRckAFn5nI9m0XQw1UVCZzZoqHD/i3Ih9aqAEhrjQznZR+HsbcQARu8oA6yJy
D/vKqotlZCFZonhXzFQRj69mQ++LauhC5HF9IH9jkBAxlNGInL2AmWBAlQRx7lqhrCXrXEhA5y1k
y/q8XhkoR73tyySeZ9hqkdzuV2kLcSXb6gTxdbPq0xXzpNpd2JLJZwA7upln9k67lRMFmbYj7J0v
TQiFYFc5zjwOKmwkkAY/zSvjlUjnLehr8j6KaqvcYQx9BCIQfypsqImHv2rUcoBMqY22AQjq34M2
e/OwcXurQfMI9Ftk3ZTgHDAncg/XyHJUU8aNX2tqDm1MdLidmDdGMhZbtwCHiDMdGmU6/5UbJNfh
JxsIc9sm+BlZFv1HIoQ5UTjablLf8cJ41Iz/mtG/mhj+dUvGoQD/9eAgnTDBfED1sjv7/c52nuvZ
SbkLUsDW1EeJAtfHnpfB4avXTj0jST8KBPVOY1MvLasBArE1TjslJS1U28+R/6fLU8oyM5s9qtPf
R63uAA6KtWoIPdpQUJnVJDUXDCJzfB8Ohbuopg9/UeZ5LvA8GWMSmmAsz42FCFgDXRwjOUSd69yN
tvqABAe5gwpw4uNtJ98PiLEsatpFj62Fx09d4REbvTWJYf7M0yb3RQEqJdMu42UlrGAXpin/j2Ah
+0fyz57yVVCbdYjjEcavslbgJYqFUbX5XQX6AA9vcZlpfqta8haJMX0X3Hwdm448OPg7Vl3WijVJ
o+7hTw7YO4ibwaTFPuuAZEIZWIMfJh6sWpVaPy6pXQNOnPB6ebYVqI7a5EVzmzKg4rJUgfQlFvQx
Ayu5n4LNGsB6yzp1z6Pgk2M+ao2mcFx9axj73jbEfYx87D3nVrBJIycHfQW6eiCwRzZHDpQuzjaj
Uz9oXRQ7bQrqMgRCYoYUAQLhXuYge93HDMySaAXmCGPz1T8Pl1V9H2URkIQQONr9OaBr038UIzqo
QmQM1Ou260Hc/eqfFNW2EGQs2tvERJTWmnib8gb1bYEqwLbamAlH1VW8jmqKH1LRQLHwPBzIMaKo
M6jIHqGLOYRmQX1f5d28F2b7LeqYvB/IK2JW7bcmyNpvNb7JmVMm7Vp3CemdnVV5YBebRhnUQL6B
aBrEw5F30LMSlfOlqMwnJJqEr00qS9N7y3nRHX2eoeovV43waJ1LAhaiSOJCUXVd1H6FjdUeVajl
XrfENOKlyb1wkmCleyc/PUX3tZ/b5W8qakvcZY1hmUtQc+aI3Lxa1EYFtKyekU1stlVqDsh7cfIa
GsO7Q0p5R4uoOA4jghN215BX0Xd0VkL7ZQdeDvmY0Gyt19HLmsBjrYL20c22nZUY41KMUOMYhJ3t
DQO5sFK2mwp8d+SgbfqQYYOHJ8FE/DE5n+bpET05U9So/Gl2lngNhJKnZXORuevRhaDzIHuI2SJW
OKi68RFeM26NsnF2KsR/UQ/w9Ec4AspmxVW0pJlDN54t6LffTKwIdXbOUCP6n9PuzevevdjznWKM
bzROrZhkOVC85607F+CqM3ZND4C5Gry0Er/Wq4G/L6IHmdcE14uU1El2iidvFBu1HpD152YEWhEv
0whoTS/Hk72d7N1k53+zn/1RZ3vhb3W2+ZyPSPIYrjQWsvVO65z99fostSN87BR5dcfJ03loZyvc
EwYQ5uGuuNTESvxrJLK7YaNJk5K6BdVzQxFKD/d2xPPnqo+GZS+ptcmiPLpPQ1r5ce+k718engvY
rvYIEMi5zwjkSbQHeAT3iCr+YQ1FxTzs5V4EnrvRt0hg16qjbqV99gS0lrvpiNFGi6krJ7e+60Cd
9OVyYdM31a9pypBg2ePYiS8CvEdBT8dxomR+UtGEJHQ+FwCZLUKtsimNIj0W9r1mWNKimk3cp7fB
5BZNbrLunQNo90KsKLwBpbv1cDMorza+FRkL1+C88LC7GnNjy/9+sLl7QNVvtTrb7QxVrSBKDMFF
A16JLSskKG6rbVSCUcPXFMy6Hj+YeFyYpnvWRt3XLa4O3dCyA0TeAkqSm3J06I3Aux6Y7LzQnrtW
mcy1UR9Qw4wRKG05bZnchAIseNqO3DVI8aYJkrbrtolx9q80vN6Tk4E6SIyizqL0T21tTh0jReFC
5y7+vIcfchD3li3ITCIiJ8TlUDbzkZoMqeu4cECFi35htJDytQLDB7QIpOWQBAEZSNv7Izf4wkoU
RPh0Xw+1w1AedAv3wmbHvX4W61E9AFb+z1HdBR70vmQBSusTlEvG0w9/OmS0nRDdQWfOgAcM5tpI
mYpv2tzDQfgdXhNx/3ekHwu8es1QKAyeWUTPtFIWGe0MLASqXumuiaq1nYWfoB9BXeo+oIcgkHUJ
skCQqZwPCM4X8yxwkllofA3XsgbhSjFit6k9df/UGu1pjSx9MNqwXHkgEt0OKF4hCjF2F+JOId2b
Q23hfSNGkaRuIpin5qog48yCCjwgpefxUlFrXwBz5OdBay4uxlHU/dd8JeN7Nxqy9cWwnnjRRxbS
78DSv5OORq1OpwDFinX6MPqMUHlstqFnI+v6tfTpU7ag5F65HXu9mqG7uf5DkNAMF1ZWhrOhQqUf
pczyIaFAjvpAzSY4iNL26z63TiZtT1wr3BQp9jrngXJyYXWlFqMCbQQ3R5uhHg9GN/OAChlalG1P
KwMtWvh/fntx/4HxYdz0KLUdizHbJNd4s16yxKpQSXQLQiMglyHee6Qo+Fp3Du+wkWQQXctGb57Y
lXhKPRR3SKAmfoaQKgWI7dfQNs/YaoQvFgnlvGtwBwxplMxkgtSQPdTyICaW4Z5CIqHynsye1zdN
7+JHOZmdzhaAiA5qqbt6Uvzzkw252hTTBmJwi10dS/e2nLYMXz09FrVgbp/GFCfREi9VQHghU3HU
B6+yXvFa0G5iqtg2qNN+h3AzdBZAzYOcTQP1EwYm1YTU4kOpn8A65j9Ib3vQycmHm3j0BqCC6bBA
/a3xjOt533pcfBhhiaJHgz00dHgYWJT1dwDtdhuHDCAyjlFqF/CUAMs1mnsv88z9VRf8m+N/VAha
15sEm7kcewNOGeptbEsTnL5/vwfYuPq//yH/G5AelzjeKx56kFtAEIDso66DWgvt+mXjjQB893Hx
atZ0EWYmeWTNIPfQretmRgs3dypFkqg5OwyeScHXRPZOPm7cPrWKH2ZY4l22Bw7a7em8tVvrMbX3
YNOuXlHjsEUaJX/0+rjbyoxBZW8k/D+uT2Jd71exAwLMB7JoYEcjHjWv6FmhNM9CFTThg5uXC9rE
Dw2nMYinsvpbaNI1gqTucwOCuq3V2KgYgsDucwh67XkNAZ+tHo15vInLofjWVwB8miA80F7lWI/r
IQCb4UMDhsPbio7pPnSyZm7GZvSDuqOvUtt+dVVYLAGVrDZ9CDSIERdP2kGZCJFQSEbeQokkndcS
qh15n2ADk6p7yll2X8koXLvKVLOzDYEFMWNmm6+1ix4YWjHzbCJvLRmVq8itCIRmAS6BJMi7dlAy
G8AkpIjvQRtp7/EitpYoeOiX4KOPfNyQutoHhdwzCM9RVJVx9go20gVee5ECMyEk4lqQmHPKgT8x
E9RHkz1r7XHBvbrZ9Kkjt0XUg4qk3ybTD3MYlcDlgGCK7rqkzJbekMuVpv8uwgpEqwz8XZAcZE//
T9qXbFeKK9H+y5uzFj1i8Canb907na4JK1sEohO9+Pq3FbhMlm/WrbrrTbQUoZA4to8BKXbsjdoN
Dw/oF4XqorONHzYaxVcUxMXVljvAekeaATnxo29DKApsw5q7xAK3pQfmvVVVCfOpmQy26UtV39ao
fN4bPAhP3ZRM5xjHBPsgT/I7Sxjn2AYOKK5lehnUpjO9/tL5zXChHmpI33rkA3sBjs5dGzIFYd6C
dQPKDv/9vukS7lbToEI66Pv//T8u9noM/3K6WNfEjfM/cLnNmLWqLHP+BJhHfi4yz74GTneoSDSQ
TJWCN5VH0AiMitS55k17yMe8uReomLqN43KNSoT+rszZuC1Lt7+LBf5m1CPfL6OND9nPumfr1s7D
x6xst65GVkGaRF0mBfyarc0G3Fz7BhDkHY12jarWMgA9K40qszvnuZs/oJwXAAIFFHSUW6cmsa2b
2vX5YyYGcajKrl/7TscfeV2oiy/Z10gWq6w38+eoq/37zIovSKAYn4RZ8YswvGBFZuY13d4G/+SW
zBrpIpQ+JdORTJ4MP2RhuNA4wFS9IlSG2GmuKx0qnOfeV0CPtscy0ryoVbelJwLwr2LNvImdffqG
Dc0aYPX8eVBJcNvW/heK8scGu2s9ybPa1QRFy/bYBIMrrgCvPBYumJfjCHTYkGSVJ+yjIKBo2eVn
C//+jqrB/GbaADnhNBMibUH1uZwAyjKjodmZrEcZsYe9yRnlqt7Z6hMcMDRTWYHgCyTlkRXmfLOM
l4X1zU4rgOmtsK/Pbeztof2GUnT9Vw+ToL4PBPti5QE0uN5d0eh9QfE7Xq+J6a0w7NmkSRT27lKj
i0IGnKkI8JEwMIVXvTpWUIZFESOuQMFTXIDmQ+Ug+NIXLIF233Ugc4OcZgmFGtZ/Dw1PrlQj4mcT
aCcI4WX1tYt5d0IGbdxDE6i4ryOuoOqasFfRZTcsr6yfoGYAAIsX30SOwokgNyII2eAYzcU+B9ii
MTsXuE3vJgAnHrxAAh6D7++XTHpHkbrBC/eLE/7K7pW3mXftqgA9bY5mEaywjw635PNjQM3jcbDw
wsy2/uRYn/0xlTgXTx3NLD48jD+rCLl06FZ538HOuZ6cwf9SS88Gl5073jo8T074cJC6R479iWIL
nsqVDGzwEA5ufTF1U9Wsa1e90eE4AzejOjXTPVlzyARUw1DEYryPGKR+QW1s78bc6Tb0n0L/H3ab
r81asjvw3Mj7lr5vUOma3rZqoN/YRlPWX5e9muGE9Q5EB8Oadm1S3aSD52w7oApeuIRQk/4yugJ7
Kzs0SgjdVOPRaCqGeg27LPYslvVuvo7nJeYx6AU0y2IQurSgr93EMpsecuT2XEM+0ZM6c18rli8G
GMvkE704IYxGILbcXPw81/8wSRj8ERoPYJWDBkDDIbA0TvKn62KDPYGmKAyKT17edV+8GkDtSKTZ
axZ96uyL007+OpSiOvgRCMvGvI52lkTM0KXTp9JKuk3pWfbtMCkcTxaOOEEIOLkiF8C2SR+1j12J
oiIoyCVfGhyN629X1WfivtLHizzLQev6p6VMcSrz0IQK1ISngz61tMHmuWVRzDeJNh2dA1wGJpbx
DZ4nyBj2ese+RFMgTclAJJCkctwOyAKeIKUJEnPdi2VfbybN90zHELkmeV4Ym+dTic48+wJKwuRn
mV2s8QO6K2PALb3vhvg4xIH5+jNkw/Q6mkNytGU+bA1eWa8ik/eTUyaPDUvMK5i0QdOlg7M65mtP
leMVB2PZI24M0HFEPETMxy3LKrEKROwB8I4UCLd5tZ4mkDw04yfDK/zvvIFQlSXj+BEQbHvf96o8
+thrFaXZno3UzSABFQfXOAXCjXrkG7Qv0T7qkS9hEAlFvcf9v4j972sag/z1irSekRqf8pyjGEQz
h/uJGm4TiOLOluYFd7m0D6KAJi/5qAGNId9Ymp5r8eHc+M7R0tWopUDlS5FUoAZH9mVEGU+EbeIB
QOP4YAtnesrb8LUZoHX6jwEZAKvgvln5hZ1+x4ntkUvkpMAVCYyRFYiLXebR1YxlsVFp2n4xIPXd
G3n6PaiRy5zwlnVflAMIvwYUXYx5mTyFOehGGoe7t21keiurbj1sPJCtTPKifC547OB26YojmWY2
+psMrIZ7JCuq5zyLUty8s3hHo27uT3sPSrAbGvUjiIP1OMRdFwkYscrcj5BNxaOwwjs1/udGhYT8
WH6FHMCqj3L/OzSxUToQCf+xBFZ3P4KP+EixoYBsRACs7ofYCpD0R6ljex0bhjL4B54E/+MeFMfn
jgclRc9izA8980M1f9daiRnyzn6cn23IZu8ryLXuTK/jTxJwgxXkSMQPlX5DAVn9Deoy+IUXbnk/
CkD0ARZBBZcc5X0q23QddEH7jdV/zFNQ8gItUmE8enkLwoTRa04OHh03LpvEJmnr9A/WNweKNVRx
q/BP+3VMIMnGalY/WqPlHUB1cBCWBaUeUKab4Nf/Am2pp96yiqeoQk1PiG3ilvw2dJszq/gydIrj
SVj0xy4MLmCv5+chGt0tKGPTO8Ot33rIWrnbITaSu0K47lbpXhy9lrYDOEZrp1tiY8R3t1vV4DJA
6tBzn+y8gV5joj4nA05XKWziZvcPr7fhX/eUnhWiWgoKWya2lo6JLdiHqjMbaWQoFZUohwF4Hyl7
/4Q6Gv9EPeu9t/hafIQYZQCH38UuYcv8/8kHcDXSBtAxiXUp4azdHOqKQbJJYblLsydVtNHug58i
yDdPI3vWZ6buMk7LzJrNerFemBGUPv68SEaC0bOYcxd/9cK0bcEeXpjxpkBy/FT9tRF4YzgNDQOI
Rg+0zeRhz/QeQyNguvGPY/u8uD/MogHyUQ+oZsg1L/bfzltCGKhYVmk7qh0dpAommm0KyuN1OcY4
Z/Ul6gkD8JIUdf4PnOa6SvEvmWYP+yIov/uBg7MJ2/LNjyQd7jjZrHTr4K6wHBznjpui9/LvaRHF
eKePJdjUM+8AZWtxGCOvfLB94LRBk4F7FG5uucy/q6kHibR7JYBo3KbYNdSdeZdj7CaJOAeOAMhR
UKQAZJSlbwOZAUEkGuAVBrgdDXdIFUwNEra5MI/gEGxAb5g3JtItZXDnjVNw5zYFO/AaXBeLT9at
cU3UtAX6vTNWFAdlzZ1rZ86VLGoCyMWtbCUtlBtEwR3Nz0CItZ14xzYU4uhLOJ0RzJcgH8X1QX8f
a3L9KbN2wrDYYxxz4y6sOSDSo/PSCys4DAY4HshMDT5BknuMTmT+5yRUt7WrImPfFlpvyNCqQHh3
qMTMLmXQf4ZgEODNoHzE8SyOfyTezTbSBYYWRQrBZyHXA6r4XhU44EBrMiZbOjxC+f03YI7CuzLK
cyRyS9Tq6UMlmq3J6kCo4bibOpTqWnoGgKpFlT47eOFc5T4g1wMUDsEZ5v5kdXjvtyJ9nSwDjNa5
5d5BMtjd9zLPTx2L36bj3PNt+hTUD6nIr7xAhgasfveWGcb3YxJkz6mwoGwPd9L26or8U72aN75O
4u3lBG4TGq2D2IWCBqqsabSN2ntHr9H/uQZQQKsoGULUK3s+OIGcztz0Vg98pOY6wrsYShxyGZQ3
g6zwpXFlvPGArtjPgu6olQKlK3ROtAA5tBvzpxGAy9WonPbSOB2qM1F8ibKJrNhRSIaj8nOOWxXE
iREMDrL20cbmRhsUL+MSp8OobT9Gadwbj43Lhl2XjmI+xwt68HSHDbDTMgsutlEUa/pTBF6craGG
aVyGaZie8JMc6Q8MqpR4r5kT9nQqqKe7Zu/e8HI8Uf0IlZjUqc40AUKxWSpOeJQUEPR7oV8DBTiS
yfm3MheiENsTK9y3qUMN3hV/avqj4YkRpCNobJcXJznlx87v3lzkH7QpeILft9+CmsjF2T7KnaY9
/SKsIu+RBERVCf1K6trg9y6oScmiCDca7002tjdk0fQ8CdU8Pe+7/lhjO7EKWb+dWHjKu7J/DKFW
fiskBM0kd9TnygDSAGjw7ODpAkxITJ6LinWPJcpSbrmMINHniulzDiHKvw2LJQclhZ5e69Ww3chU
FOGbxJ0435UoCTx7nZRsnUYV+GzMIa6g+43uR7txE16taMLcxavFs+iUMy8y+2imqHponFL3l0lk
+wW4E33QnirPv04+ZKPAcMR2QYscnKcb6tkVxJD8tmSn0RL7xQ8BCKjetipu13kTpVuKQ84auRia
hyqR8erohARWH4MEfgoh2wWj1aZDTgfYDGwJN4ngJTS7xnEfRfn3RetHJjgiAkc6SNH1qz8NDJ1Z
rGRjixP5qGnGvZNn/f1sRFF6/rt1uvh7O0X1S2BP+D83TOssWFV/asBCAPCBfNUQs4MIx3znaRPn
zLduaySP4LopboYCjGSDCqrXZTrDW+IjxNr2cVf8yEWggPSHLHQVD4DGq1xAkNpGanWxqUcxegak
QKcdxZFfWL6/Aq+72gw2sgvCiKJH6rVVbcy9+r1XccGPU+SDEDcWBdjPGrnHG4rzgi/OnvSF/dC2
16h6Ma9jNbGbbpoyEBXjvNqT7sXpGgEcN8vnmRCecF64eBpHEDXqT//h51hMGrWVnxxGsAVlU2Wf
AFW3T2ECTt51WRd48cgEModTHyU4m8P47PQiF0MUa2nI8Gy/TXhfhjkp2JHH9jvxSBJpZY2s/cpO
x2a3cEsSO+UHs+PpnRtAD9tAhcrYgUmOmgbseXOPzM5uymOg+usH/4dYV9cVcRQ27lBp9et8Vjfu
wZN9ezc0qlwLb3AgFiSiJ6eJ9nQbbbso37O6i3Z0tw0LG5hgv3uCGFV6zaEDOt+Fl+lJMERPKHba
8+hLwazxgTBvAd4LjCp7bnQ260+DkHIwBGBmz3+GAYX1eazYFtARlPK77FMWqPzeAirlAccACjq4
IJsik5rKUPWatVmkc73tA/kwafRxvAFYNfJygxut+yrByX/KP5XmwB9RlSQuCfkDG0flmdNuYrzF
Q1UCaJlLDRH7BvfAEee8UVxtYjuu1oY2TZVovBm7rSiEfBTnNhmmLHZuv0TYAJ/JQ4vOy+nlP/jm
q4GJE1XQoJdeTaiRPyBPos7U1GICdeNi20TluNiGpd4iFaCcu8SfftDg4p9XCKNyjWPpL8jNQs63
6NqHvk3aB4XKjlWYeuWJzM4MyjsXJcdkUQOBPLn/MMvxmz8EBwbfXA14kAOqIRKx95Es26oRO25Z
JMK7sZxhlxjjcDLaulUnZOC34Mus7lO/YI+6aAXpFef53bJ7354tqM3gJ/7VWsb+t3llJ01knQyQ
AZl28jmAVjF3+pc2tfJrxsF2Qu4G2Pot6gegWa+jvCl8gHptd4+dU//gi/ZKUXhpZQfTaw0kYRAF
TsoESAFeIxMzL+2aVf/iGtHb0ihnzB5tQ41n5eftzaAbKN5H4LSAkn0WS9PCm7l+kvesuSkhqyet
uDxqoVp7H7ZIb9VBeqWIOTiKs+6swnBXTECXb+a5cgpw2G4lkDfmpg388ghRFsuw11k3WbiAXpuu
X4D0aL70fIX3C1JIPtTAM0rH2OO1bx/HsY8Dujy5l3x49EADgKJnFh5CK/I2ymrcl8HpzXUFlb8T
FGSdlwqE5DQJ6tjJfdHboKf/7GNfcLDa4BAwlOnjL6rYucfGe27wHxMi0zxNqErVzpi6vrQvALyU
b3OW8I9rzHYR8XDtJuMI9iisQWtSz8lywKSX6cvI+6eaL7iEUG9elrrzeN0H7dlEwWaY3YSRa+wX
dtVEUxMQD+sHHw188L3Pl5pBgSKoAfz7IWYpOO4Dx7ljY1WtQaQS78m0gW65K2O/RHIU2FTyUWOl
qriGYXJAlg8c1uSLmX207ZxdxgBfwlVYZm9L0SrSQgWIAp+FF5bOruPgqetjnt73UiaoLieqAgYU
qWWBKkY3Ye67ZyAF5gjyaxmvGzfDL1tPoob8SfJNTrF3u7j7xLi4QzheFldlQvsZQELUiOjlaUB1
BUgBU17tl+ualfQ2EIUtt6CgkPHa0Z/Xm4CZWdaiz4v/uma1+MSQeuc08e+XH6svA5TqtSifTNuX
qBqyV7tDaZ7NHSQotel31drkw/TJqkr33ALftWbaX7UtWyErNF497DOeKixBfjG1Yi9BXbij6bwa
oBdQBY8oJAqwEfPdFflRp+uv3dgdjlUfrQxnHG4NHCfeoha7XoOQK99FA4PvfaAFk/TK6qWxpwGm
R6lXDc6zV0CUfIklf+IjLwIhwcsHP1RTQUEY3izueEq6a+dqZVx8jPm6+rPglhKfQ9ne2KPdXW0H
3D2gloDmQPNrQ76AJW8+5my6YnDPvwstfzOTKSAqOiZ3y7JLGCq1rebjVQfkQ/Y1n14/XOKDqWgu
rZojJbaBqLAPNCo++zg17MRRfDO6YLYBojddddwc76ghupYJ/AVNVqqbxW/WKOFHoe2EfwzEEjmL
QNr34/zcRaYHzIMFRE8s/8KBM0OpjBLxbrCybhUrBYoo2679Czjx3poxzmUPzLx1HMHNcKQBmj1H
z3YvUQDWDl9JmMeYQucB5xRkcDB2Pja1V29tVAxtydeMlQv+tDmAPEU3QXzLNswtxbu4Jz9IlJJr
7Z/KBIthFot2VbYjRGJZJA7JCL4416wz3M9QxCKtBm+/gFBA1BVNruPkVCOBPxjVjnyNDwwj9mmY
HOvJUB+EjdPUBDoNNnb5qwboSzfKxXlp7L+aNBBGvTjLxv/cdXGzW1zLLCsKUY6iwxYf9f52OZqx
BNNc3kLLMuiAG23MAm88PUQWwWLV77sA1DzYNQCf0BugmoBYQrEuvKa+bwq3vger65uPTBogX1vv
QKF1qJPgOplTdLJ0U0YORLGoS40zCgg1JI6MTnN3GZpDiyD2selT7G2BX6LU1NV7vTzNwV3cPnRm
s8s9F8VqeKbiW+s5FwC9cPBG3SpJwJ0jE+Me7+EVeGkSYJQYCPdWc1eHxwoEJz4SpacUYllen2E0
xR5kZw84fqBaPGpaziDA27FDbfso2SMf1e1RRd9fQ8hPrgCqgXsr8R9Cg2MTpCYL2XRpgU8eJvVK
bVLvd+a/mOaMuZWDi2V46aLysS8c69Bis3bD2GBsasusnoHyw30EqonfbKfGUwOkeas+zUERocav
BgOuVXm99TR4Qbm1OghShF1eQaCzYQdlFCBg1CuhGLN6hnIuiDWzEvL0PR4uUDhzL1U7vjWgqrC3
SROoFfloNADYrdqQXejAFiw3q1pl3s40LPyd/DRwgdeRrNqMnVZzAv0aWTRAS4xNlSDwr4vPTsMM
6gPQQNIxga2wzU1bxeaF53F/NpqfRYEKgRW5qDHbMoUgB99ZBm7YSVSZF/LPcULb4BDDFI4Meghe
uBP5PGjlJieKFDhGiTB6FGvfrbtT0nLsfVHYPpywGQeHiFe07aGJ4+EEdErkQJpN6QA99h9ecnRT
F1hnCliWWeIHSI9ba4qE3olYK4aMducWDbhbwnpu+sG+aSdUcX7wk5nhGKqAHPh1iSe/56Xthbnd
+oOfTKieI0WVOA+z1UCouexdaGOt8YpfXLkxtSN4loHkOhql6s+ozLsF9nHYR2nVn5luqOfUqIPf
AXTR/WrTONTDbpsOBYWemVQRCFgxhwJpwRjpz2i9LEQjfl+GUB76c2KYgXpoRTFzl2ZSJLMCkH4F
WTs/AaIWe1aU8d/Qo2DqeH2Y/AHEK04JOJN+fniucW4cla+HyGu2Udz1oLzMxd5QUgIkxvvHjFfT
g8L3M/dxXkieDK+IiduAA0abURKlF6Dhv5MF2AzCKol0O16SZgsY3nlBMnH2P55RCPm5jyBKCRgT
B38AyFy9AnStjm7IpGaIwT7CdMiIMsJhM49oOlYaGQXehxXxui5LLBOXtZfR5QLLCuOobwXz2vqT
UIzSl15WEKb1eWwda0+sQWxMQHWIt6yFEegDQRDRB1EsH0HUq2MXF80ik3oURuZ7LPlpSYF/u9Pb
EarfQdSmTJonnPoAxzgxDiBOFJ5HN6oeg6B6Kog45N1fWqp61PGB7YEZZuSoD/WRkPenct1W7r5u
sIXBUi141NBzB9HhK23Y1WqxqTc7aXyZQ+akHAmWcxPcDu+L0YA/js7bOpUeoeHZudjkpHDhjNaB
Gfb8mRb/x49Dn3ZexhvxX2GGjosywNSSFvqQ6SLWfuL1J5Ma4OjWkSnN4+Ki3i/SAGQ3qSPPszLA
Yi9zFrUAvWDTDf7aMD8buLF/ClW4zc3Cew36yNlJI7f2ZCbQ8cxL13lpjDw+eS2YCMiv7OzThPfQ
h8ZM4xv8ftiK/EVRglAFIpRXFlj2Ay/jJ9tL/deAASDR6GfFYFk3DCxGN9UUWzdJa36vvKI/xLgP
BsBbF9bJga63ryNmX+e7LSqHC4Xdv2/aEPf8c4V0bUV8egtzC9vcTr6BMzM9F0eHyGFRt0WdQJ1a
4ykfcB63ousCbacggtp9mzTlcGe2YPxEniy49IaXnBMIoZyVsCtwEL3b5CzSEm+f1KWGhudIsrGj
kOs0URr+8W/XWBZyYpysOSbA80UGao/JUCuBU7EtgG/lGuiQCMIiA6o8fN9+HQq8skWN6VyFCB0F
agFunhMI0lGEnEr3Sj0KoV6v8relyKSmqO4T+xNVYrZ9c1NxlV2pcrNqbH6L2qMtjVEj8fQ6FApU
nouvUZ2/bjnn+8X314WgJDNcrcLfA/EGhjGB1BUAzOehD8XZ75G7WVO3MyJVrqhL46yrxXkKAZ3z
VB5uVO6ZOMgbfm3+Jx8SEm9zaVp7UirCs/99xX+xWAXZxBywM3wIWg1U6Se/LvprG7TdruQJSsZE
5N+3UdetEl3OKxsBvitveMnLotv5kWmDo8vC+ZcNLXfwTPNT0sT9k4iiYhdDMn2b1B7MMk5QeyzH
FY2aoB+6D8N0O4ID5okaqHMckXVI7yjetGpAzWzspWnQw2vCvFojwvYY5xGY54oWpE8BiBHOkwGt
ZuotJgAEHTSTk2RLPjuwm7Opm6IDh6ZMro3yshtqfEi4Iof+ULEWuTly1Wm2wq7Vv8y+XtRHlLo4
p9Cp8HbHChRiBVZyJrmUX/RRRmOvOW9O5C+17NUyyAsG5YYmtNYJ6EHjLuBfG6GgNR83xS3LRnkt
UES3xv0y+Qqmq23R9NnnrijwnPYFhDYYjl+5UDcUECTYENHMCEjeJDTltdIsAWUPpeJmyL7gXbS8
4YqXN0r3AqdUx7dUMNA/nrFqO5Dmg/8avE76r3HBqz8ImKCN0l3CTIX7yRWPZBkJXC2xRv0SOChW
rWNn6je/DEXtKA9pmT6UOhFNTRoDqDk2nr+n5PQyQL3eqn8wVovDbGlqwXmWmVU3ThN8aQ3RzYOp
dnngIofEM1L3ja8UHpppeCq8oHnqPSfQUhb+Vsm+eQLkHozOCVcrGs0gznKPW81a8Wxq18Bg3rDK
Tm+jomyfXF+Oa2cM2IFiTS/r9xKY4w2SkjhzkfwYA5YrV1PD7TNpun+0eR1kRxz8gxMeQj9L3ARu
7zdFeBpxwwosEb7gl6g0BZ6rbV8+2ULqipGCr3VJ23VpchDYzGaHw9YzuEXniMX/MbYHq10v3H3u
4uvwu7B/cS23RUYSbEPQd5+8ceVOMtkuEkW/lTda5I4+DEu9gq1XoAGjol8jKKWALxyhgZ2Y9YtA
OgPMon4QXpqmh/pM4SHj3+RbKOe4EHWfsugyd0GVE13IFhZkT40kPIUMb84bmvwWzqYfUK4X+9mk
FedhPZl6FuPOWsay3NCCQWRVFxPcPaE9lCtU7ohzi21XCR403KztzkvP5LT0iKIgctJw5k0/rFIE
uuIHt//fLvHLanOXYhNw3W9Qz5ztIHP+iUpdJLdDlEjL/MLbwniomuaT0BXJfT7+1v+beFqnfF8n
c6b6KMHQCY7tcaMzDs8oNfKQSxo2xEn/bhEnfa6meYw46cn66zwgJz6ssszTY9neqONpucZyRT26
xOrrL9b7GH2aAECR3i7A0M8ruXGE0a3SRgYRSvNkfu50Y3lFmu5aBZGq0ZzyM/VYl3koHXgPCopR
gUhhuvo0EDSgzlgt4SYojVAmO5Yb1g7NtXT6bieAKQCqO2+u5KPe2PjNlXqNiuuzUWMjqCf4uqFe
IDM1ztNMOZ0daNAdZ9+yCvXqGJSxeYECyg8DyzXoYwR5iLS9/hjLAM2ga75/jDoEZVxfdShdmkz3
ZDWeNA/UdagbdqELCYK2evPSkN8bCdBmXu2egmwEVI263mTW4PsEdcJ6LNm4pqmsNjxI8ulV5gVN
ZokVKmo90K7w4q5nIj/ktQJluaoYZKa0E1W/oO4zwIADIq47cuF2/BZHJjU0ymvQMjCbnxc/rRmy
DmtaTTHPp1EdmyPLdo4mXIVc2B/+eX0dG/VTwCAj9Ba3zPerMDtYntWv6KrLwHvs4l/WFLhhb20t
CWusbGHX24Eq5cHfjS9AEVTbfi6kj/TJwC+20mmTMYs2gI1s8eOos5t06ky92RwnSKsuI4YFVi5L
NrgdaY5rITXxtW7I/J2PQgZXPc8c2u+xH6aSSfNpORH73R4camGXHkUVZysDVGPYe/lXVtQckBv+
a/OLbwjjI3fYHOGmE4QIoZOLezP+Oz3Heyzz0rwD8/GWqrepYXYpVnVS2OfZN/QQTMQrCiqYId9h
kNg46jIlM3Jdv15fkVi0IUELaLitq0vEI8C+0ddlvKogufxGLqMiw90MvChvC+gW7/2x7i7MTutj
IuroyHrDOVtp6+6VBdLlHgzH2zIsh3u7t4ENKPLgiScM5J5s6D+XrkjAEpN2X1Uvblo12D9bCJHb
wTgCdzh88g0tTm3G+ckazPGbNMavJguG1yTGYXoBXgtQCgbhmuMzPPBKtdvlYwH1p+mAAjl/LDDY
gznTzd4+FgjSGcCHNmqYwNV0zEXtP7iWrqUf7AukFv2HNnH8B6lFJq0KFY1Zjtu2l8b2fZ4+0RhF
pTgf2QqQ1m0pgAZcOW7AGpveUUSMSqmD4ZbNmi5CPu4Nz3aDohiKx7ssO00BsAy0BkV0qJBb+SPk
kclsOyiqJzhdXa7iFSzeRGUCzU39cZVV2/eh/YhkuEK5gQI3BkiD+YutIuzDU/Oea5YLk4N3uI+Q
aMczHxQfRpPv3yPcrs/WqDwLdwPLemDUoVaE43PUs1CvhMoyYB3SWJOJ/HwzDyxxHcry/oHayAKe
/CM+OADoHyhhx8UgBE4+YMzxrQNdMTYId7WXHpSJAnObZcOq51n2BYqJd5MCYNSXIFSeUsaBE5w2
dpgnP6LA/NzLzHxFtpGtZNg5T0HdT5tucuu7HExFAMijKE1whVzTGJVHm62FTPmBAJDAqa7SKkte
giTNzxn34w3569pEvkD47o2CLAkk27NHQvqYZRRsrcaGSiIOk3I/91HnnKvXEAWcLY4Lv3aQ9doY
AFTj/12Vt2PqJetaD+T2dAZcbPpUgBEQeyXzZGUg+wGQxEcqtS1uA8O5TY3Cf2KjbJ/6fJ1pgzy9
yy84zo1uyybwnsKkeeiGaTVIXjz5ZpzdZGX1SFanXbayN8jt1ve4F+RPg0iAyPC5faydtniasqzd
m6hz39CEQNRql6o6OWeTV95krjMAU+zlWx8v/84mNER5AyGDYZ1pp5NPX0pW/GyEy/NulYPAa9Wr
3liZbW0ebMImeUeJUtiHSuOO3MjxD6ms2MrUSCVqKN4rJvPQmhxYJnmurLx8yCccqiikAL08WKPq
MAXUWOBYThMQU0NmLDQBMdAT2IvWNrpFr352ZYfKQx046QEa/TDvb815KZpG66EW+mdo/ugszSYH
SXLbK4OTFRr+L83iQ87cB9/jfwuhuf8i7l+EMDC37LGBvfyL2OWyzYTH9mq2//pJPywjh4vVjs4p
sMCKBark9kw9aoRvQzJXN9QjX6XccJc1+fPi+jB1GfgwleLwuMdh67KyF4PuJbC+90nKNRkuSjs0
fxzXDfX+f3x1FW4cCEscZdD+x3JQSPJB150OWyswh3Xd8fCPvsdbTzlGPzqfQ2OkLl8Zas83/diN
t+5o5UfcXqtDZib+XaG6m3xoLsLrd1D0Af1WUgH5LA1Nz8QP4WT44LLj+L532oOxOQrCdrtKghne
yfwz+MgKqJt4D1nM+6/SU18Ubnh/hAWHiEUXiQe8tYy7CCl6qLH92QSQrr0yESfX8fWDdzGp1xmZ
sR5wG9sw3vJxRTM5pI7G1dt8kKHB74Lxdi3axvKRmBi4vwVxJcrswHJ3ojqjvnjwsWF4AY+jvJh4
FV2Tm6KYy37iDdefa9GsIGbryEElhdCFayhWjjY9/uJ7r2mrZ2MEiYBw83CLrGX5bAWBte/ANjHP
bUr/rY6N5oI+Oz1D6xJa53quFeJUKXIDnHfouSDCSHBj9P8opiL85lreLbTEkxfh8Ww3oYjyhNMu
hrurW4GbxWXfLLVTcSG+df3orqu2926qxoTIM8hbNzjrWuPBOeKxCjbZ0MRzBwen4R3yg/kNZ3y7
uKD+F4LYkm/rQuQ3FEWDkdkJ/fAdj4vP6AAHDDO8RGQQC7ujuFziqezbfrGmOFpOc+Wfw9J/Wqay
1K/ueLr3BIPwFE48bRy3YNsyTtc+dF288E1Ds8X7EWQytJOaziiGcdNKDwS8EC3ZKJnjHsX6AS/8
QdbtPkaCX/WJ+6F1mANRHrGpUZNzpjgXfLlXu/p/nF1Zk5w4s/1FRIAAAa9F7UtXL263xy/EzHwz
iH1ff/09Ssqtco3nuzfugxVSZkqUu6tBKE+eo1v73ra5PFpvh2Jti7VApfY3CB7iy8vaDmIJ9fQt
Y5AITqMuOdGQZ2uPF+KbbgrnNBVlB7RlCf2PmoNlJOqTYzOgQBjP8wL1mUECyiSUrVr42GE7mb/n
4L32ue11VxVbld0tFqR/xkcjjMNCsgDNlHjdpAO4KWSpOwMa/jgCgJxc9Kk8j+7wewT9bKi0o3Hy
9tb0oXY/JC/FUcivhuSgEK4l9iFCDe7YgXQAJHBBcu45XpTd/GsmmdNTHPoicy67tQlJNIpI8xHM
64AJj44HpqeV5nrxiwiceO0Nbnihhifgilsbpl5uLbcH/qyZ2nBXVklwEH3jAlEFaUjAJhNQCLK2
P6EgsApAB4GuW2lIkCrXMi4Ll210B5+VPIuR4u/GKM7ukFqdkSQzWN2jLCJxzp1AfZiZodLjzuhZ
rQORNri1nkF0B0ckfOc6ATsYzHsjtDFeQdrXykHlUx10xqajZz2Q+JcO1bcXCgm9YTrLCSZtHFQw
eScNO9S8No4KBz4kFQ56E5BsxUYRbBQ2nHoUxwpQsABQV4yrqgeetHa5j3x+cSpl8YVqyMaoAONX
btT33aIDp4OCUzGjOFmuoIKR7TgN2F7vHuyPi2by6nfTIj3bpsOQPOctOPR7aMqV6GgDJOYs0A7g
N790BAQX//6Mka7B4cZHBl4tp9q6veWuFkRlX/8dJxZYk5TiPTkeIJUPyMvPuaEeFFsaEWjzbhUk
9wG/wyuH8WTNWnXEwcB4oqY0k/GUxuZtOBUAhSWl2DzYaUgTKPZhqFaqoQlSrcgNEXh/7DXobcmL
IQdxuwQNf2VTIbyc/JDx4tjIv7W4A+VY7AAyT8Nc/hFOfQSGORov3bEy/mZV22/Jpo9s7zbRsBc9
6krv5ChpDPxMdQLJxU2Y8lc2NiAv5bz/KlJNrE2v24zcbnHbQP2CKlFIIDKxaXvHeXRQnAoGEc+m
iUMTJxc/zdeSGA/wSK5SofxoWUXNRcqohkJh1kIt2h1SwweUrTk7idGcpzJgWzMI/iKTakAz1pzV
kHq2nNCUmtigXACYdrmIcqjhw9wZaA0QdoYolpML0GVVMNloqBwh3qRWoKfrNnleaeu4m51jjbrS
gzEk/ZaJqscmpD7ZvZP+WWd4GwG7ovvS5VCwDlyv2+JFsP9gTnlqZJU/RQBYP+xvf0BGDl2dT8Aw
QYUX1PC/AoZ7AhA/4I4JRUww5CYR9QZ0p+4p6EPv5OE87ERDB6JIYCP89AQ4/zsMYGtSITSDGgCa
813hQacdx7XcZwY0NNrYw757gjQnanLsD/xXLqbFov803vhHC5mMLwLFKTvLzIcDNJDTl9RKgdOV
EZb2VwcQ4h84egh83uKgJhqa4MjCvl8Xucjep9LR9swzLJ+GMWgZT01sM9B56+k7S6LxMpXhf8gJ
+c/0uXGRwZIzvbCN3jqTg7qxzd7JVIDNOTXBIqCBQz3hwRcb55WXSJYyWuWIXciQZrtWFkG6macd
hJGAoV56hwxUQnzufTwGodwkkYnQNA+3PdLU6wWjOPTdbUzQQzDANEg+u99vLJmeC/AXVY8hmTju
J2QDcRTwo6JMa1DqoDmBsyUbNXy0roCOBGcaRSKrroWr3ZWhPSxEYRDNC+4WGrD7sxdhELDQ5ACX
5/MqYkn+DJEADy+9PLgOfVyfliFOkQLgLKtbTM16HOfKGNvLQONfEt9n3fcfUzpM3wbU/QNnmn4p
at1+mpMRKChpbwq92WhTM0MGAcPpR5hwSvtJdON3nGb3p7LTsc1KquIpsgK812exeUxH+0B2SyQR
hGMS76OB/ump4znkWo0Ciqyyfja2HbbN+r5diKN0KaKRgD58IY6q4+RQgqTt1RuT6i03sh3V0fYo
EQT5VOMtRbe0hohYux2HufgwvST2Y88SRwPFZ9jlFtlaUahwoxl2ed19DQILB1JEn7JQvlLXKMFn
MwFfL1JIv0BhcHymZswLUPCDSNpKpmdhoyEzpKEhctDiNOEuFNWUOxTwRDjZ+hHHkIO+WtYyicy2
De7b2huenHLuzg2EybRoao/gv+vOZMKvBN9+F38CsevhBk5jnEjMO73Nv9LoIU7ZyEFLJVof+Xlr
43RVrmeFI1LD5F66ao7XJctH+EeMugxdXovTr7T28rnoI6plhPMlj71KBMA6l7kOreT8OdKr5AIJ
1va1jSdxmWzruddTlD/JJgiHalNEdbOhIed285qJ8tm2wtskBrzbRXC2TKpjMERzr/dWgzyJp8aW
x/HUK3HOC8Fn58kckIole6iZMeTJKGQ0i2qZJ8Be8lP3c5JaMXAbqSMdYPcnl72bQjEqcKB16RJJ
woEyyszdnW3pUjgKdPFh1MwOiXRk/AMk7ZP2gNd5VGOZiekbePlchlDzMaEcBa8pc300VF4K/n/O
BSWRg1q3Ys8A1dmMlAuJJZURShtAjyqNC0UwUQmnTYP6D5SubRQDsXJQtJCTyfavjlJWUjQzSNEi
pOpqVKANAGJuqIw0uzAUu4C4izebWkv0o93l/auJo0MUsUbRH6GrxSugnXE80eD5bNfic+KYGs7v
URG2y8QCxeLPZuN+0bVdXDTQqi5QgjHETjisadxPYje12XSc9RDpbJTidkCUyy5rxH8iHuqoMZS2
1NP6tZBLQOgYtZBRn2+WwMX4ubgxgyW3b5zap2upq6q4HGhWVO7jv1PMOi4lz3h2fPD+6qDodqLG
9AKg/eOkLzdJjIxhzRMdiSVIjJxsclGXCXDvbFsQhEctqLmXIc1HwdGs+Wo9Puh469OLstxwwHFX
5FmMKqgHhvZ0t4gXRZiEM6ldgcOgPQXeXZfCyahXcb8dxvn7KJAdZBITRr0uQgJQ2RggKLPDkgOZ
lF0NezlfDX8VQrb/Qxx9CnlFCBj/44pZGRZIGMur2RBP8DtbxBvUkeoXnv1Wo5piIX02JY8+DQ2w
pUBpxIMGoPQqB03yrG/KwnNdY1APanwotKGWU7RgcoitA9H3UUNsfc4npZ+yPYTQECUua1Y65jK/
A6x8IQJUsUlpd+vU6r09Kr6hEGrMrzUSBhddx4MxNTX2G5TkhA+2yEkKnWuvTRe9kn3O7GqTDHV9
mLJQAxn/jsxuNfR7pwXdUwaMy28gYTtFeGP4koROf8Y3EefytGrdDSucqIVXF2dEL3NsAtmEq+Fw
FZU53BlQiV1HHyh6WuLdMWh3DbTWtoVcVgdPHbJf8ddkDlLUyzfpei7w56zZJegfkzrbTmWkrd3J
yd8CqwZC3FoGo5EXb1YrhnWtVdaWAgS2iFeUqO0bay7eyJQwaEvknebuaWjEyXB2TP4bjajJpdyH
i3KdEy05z6Z7KGwwjpK3GIfquSywg0y933IXlNIzkbCIBmT0UGMpt8vYiVCIlrEaDKssR1aiLbFr
wdHTC3GstOBfTkZHXIlsJZQkxCBZVTQtcnGuT/OR/GRPEgjuSCDxlmwLw4u8CAPqx1c2uhBuj+sU
h6V2iYqGJJiDE+iCghMNW2OW2uHUkmvxcy/ZaLU+gzPix5yHiTRkZjvtdDv80rcTsomygf6cjcMa
wFhAp9FsOAiLb7bQisGhvfhNCdrutPaDJurCs1CORX7on0wrT+u8dZMN1tHFk2VpZlT3HzO8i+Tg
LkOXPBTjFaDNXIx3/rtuBH0a01dLuRDrQh0A/xC65a65ACy1zq5WPabAdDrpZZYN9dQQwtUWCO+A
XaK4sufmsKKuANOZqwfZcXFowb6vIBqillOLUA9AP+gNdMlVj1NIm8trRe4bC738/BD5cE2KV8tS
LwbD7phDJ565vJ1XjTc5QI0M1h5533ca2VbhXAZbt5B5zMa/A469jpP23S2Y3C74N2nGElwn0wW7
QNA0tK+AkpQrSt6mun3pqtT9mgvb2uqi6w4UUYYQmaF32c8IK5+srVOw+wh6H8Z24BLHlvO4hq4h
f2qPOzqzTx3G106tNwcaQgdtbVhz816FsX3hkrKb7NB/4qjBd0F4LN83dAitP4T10u5ZOPj/tzBL
rkbTabWfLzqMYbtcFNyAt4uqz0aLy4tSWK0hqWC60EVImnRcBUYxvcSTIUDkWuKP1K6cD8f2Dm2U
ZDgtxyHgmHqQif6M4Cm4m6osdNcEVK5ZDiYKjsM9hUAeGU7JIacNHkgpRUNNAKZzPTfnZ5o1jZBZ
GfT4mwrI8KP6XxYaWYra8BbUfzZz50Om65KbDzpoXDZd4ovead7I0o9Z7msaGCJJBU3Fk/AZhRjF
Et+3xkmE6bxP5q6V8ibmusH/4Pe++J2+KxxIEj+CoO/TvwRomTb5wqpvARwv3AV4YLxqAHAAKYFX
0wZxTgt61j8Ldz7yptY+3HDWNoldGEc9L+rnOYMQKkVAesCfuiR4hXLxc2rG8bk0wX5En5j+K1pc
7HpskJ/JBAQuBM2B8NmKAJJKIfL/GydBJW3gZNZJdKBXX6kxGakx7SEAA3JnrJSNelorp1D3V/Mg
C2JjNwlhSRAKQLsTCBT2tzc29Z4ktxbdLSnL5WVafMj48I1MwPvKRL0TmE+OYf+NN4V6T0Jdi2ZX
WOYJBbMUUjDY4oRbumtDvgL3fHVnvxsXNWSu4+iJHhDLLb7JnH8+IAYGuSx78I6lYfpgHhdPCtbF
p0SgCNUxQeKg/cCFyThwZIWoSpC2uoCSIVJuFZ7+focnpf7UBNC1iPkQbY1alKDQdrrkknvjNhz6
5rjY4haV9w0UGYcEXAuLDXjsdKvhVRiQMfP5v9NnIwf6D3Y4z3QNXTcdz2G67j3yuluiBYHV2IbX
vgcwMXe0fpUUwIRljGebVp77Z2aoaVsONlM8ODzmO9pUrk3I/eG4f2TaeemS37YswCCF3fuL0WPY
to+amxdUlrwjmABBAhRW4F+hA91gR2vkchNfzXhYYIEiPKzl1ZDHtVxxCVG7jyf1nP320LPMPv9N
NDj6ziEd8OhtqvxtjPJ0yzShnbTZCgAfKet+W0mxEzKWWgn4QRKuyKvsNKTGMsZrU2XsmU1QqEzm
70PliZ3VcnNna577m2NtcPpjrybR4DXMKlHLLKFjhB8T+StIXYxXspgcW0GQAuN4TgZkLlQPE5GZ
K8KmDVJ4xOq6v+wpjECbmZagvR11x9eQAN6Qscrq6ArOz+iK9KGxE4DM4kYM2xKd1ml00ZvOJ9vo
eTiMShPQAQFF80QNaqotfwaN/wbwmJKtcNx/86DwEkemTneayUHRutdMh6So3xYbfnXTE83AGVrg
oxDMWT8u44IWIU0SIGFEBSVRrWz2oFMOn3qvvDU1XuyCrkHiFZYoxCspMtDoyvfSlTzYW5elOIgE
WHlsjN/jthqOYMNw18iFT9+t0TnqjV68g9dsOEYD+ABJCUnaew875Abp/x2J3LkWio1xgqofkQuF
UqZegBVxAKEVecuwDl4KNqx0O9BeGQo29Hxgh6B1prUT6pHPS1QhbOMIhCEcGyDKjgmjRGLMzGsT
hBktinNl0UTrDrhQGQVQQA+1Zp/OXeZraWYfhNQ4H7toAC9E025pOBnhvGcOfq3F0NhfmD4NZ9QC
A5Elh6BTzF9GTV9itQjz06lbNcjrvlLAwOJvfakHF1qMLpWVLXS/dOdC6nHUTF44x+sOCV9urxPU
3/oNGAyuQCq0V5ch4wSOlSOZdDZAK0kDS+AJAnyLzRYMtM+yKaDHd0Kq4UimvMMdbmyjbB94uk9y
eVkCiJU+pca1DI0JlYBzvgGDLIcYLKQbuGPpK2NIUTsFWN1H0JvzmUsifCcHifmcg0XeAPKx8F1z
vPPa0ktz9RF6k+DOHz/w457PxBSu5roDG/DUtdhKM/I02aHKFsRjveds7IAhi9NKQitqcNxbXIpi
KoA8xukZecPSinYRt0GbEYt55+QRaKm0WP8aZPbRkXUtOor5fMGq4UkPRtTYRfXoUyXM1Bh7Pk75
R9dmGVDw/bxd3k0i+cJCjyJqrFQDjq2B7MvGbOXtk15dTHN6ciBjvbeRSDsAZnhRhTkTZ8hZUxmO
DrGmA4CIi1eV55RDkkBgzfLCSyUztLPAl6frQMTQoCz8asqbB/XKKkIqPey3jp3m1uIlR4cK5MAF
0kvFkj0wahDBcNQd01A1osgtELbhEvLU+SAK8PgFc9+ywtcYyMsakoqQzVDoW/AW8UOPopZzT4oS
0l4a9ZCD4APdzMn6jZ1p80rFeCQuocbAvUEwl2mtn+MAbD1Cku/NtCMcNTMdXBcYUWPZ7R9N485n
IIWxBQzseZtH9X9El707UY+nLG8iHS941FItLGyaiXyc3iTgeOvy4Oxq+AbEZj6+GyjjwqmCPr4j
r3TrzdLWArR6bBPmblVhnKqTS8NxBh2GLKlT7t7swEk9avhdSsddbZ0dgA3tFq5motgdXwWLbWYj
glJODImxORL9Js4hf5POTcVQzyaN0l3NyXdwYfI9mRLLxI0c1dTpWQTWWoVRL0CVgBHjgvL7Qk2T
1W/lUNT7WJo6unmRQ30LP0OW75r67lHcgHqXuuvB4pw77AjJDnbMZK/rNJ5BtQrdRnXJ34rERN6x
/YV/jki7SK5y113WultWLVNk+TWMuLZ9vNLddIoGt/exx0L74Gf5INIQggyUfu6c6R3Qf75TJupR
Q3pDNHXxTsNjrJhAA2KLDCKGGqiINdDWPTVjjuRP8r0BQdA7G4buGT+zL2RFQtWD3mcWgl6LFx/V
bKWbyK3SPXl1B2LgAwrUcZoLaLnnvTKo0a0Etgt4v8VrMb0gLy/DYC5/Hp0YCgPyFZq8Ko7ZM948
UJQCFd082Yi4xi0oo7PZ4JoTV0n18xBydPLkNriyGBWRvgxuHZ6uoJ5qJ5cyBkqaB1HhHiDkYiGz
xNPNTUEQMhdilgxt/jBBapl4O4jUg2g8SMNbWKLZsLjAbY3cNw4QMCpiJbjISI2i/lA23R7c1WDk
zWaR+1aLL2OUHN+vsxhpIexzUeJmI/M92UkIxMWkHWvH0QDAQI9sdRx9aKXVAm8IO/Jxt4iRWUEO
Yo9/TrOmSssBPETkXVetrdbo21rgr5zktPFcQuWU3HACRLeJjWk45HmrA+Es96OqWYws4a96mNQ7
U3TNyhRTuVGUfA/8e8qhOPl+FTI0gFYlOFuMOhAWNpr9RTP6/DwmUwYNXgyzWHjPZeTsSqhA9X7a
/wUEffmm2xOQ0lb4NarB30+RzWRFyHNrUD6XEyG8U21AVjzjmVHzL2acNHvbisN1Gs/TNeHiEI0T
uBEA2RsukZ4ANBlF5XbKwXs6yAborXhCogLdOsHjjNwUTQ1v+hhl48Z7CJnbk6PjGBXkesZ74Ji/
Ow0DZ4Q97LTRjr+zuCnXANqXT16Bg4DKbT8qKGbLIliO6g30VHNnMyfPHxI79O3Qsh+D7+I+FwCf
7P1Sv7rGxAP8+anL/SpGLQ1NvD9v5SJ1gXpd/DyghS3fM5DhL/146IZL5rbZS3RctHXKEBQAs/ge
dKzcjGB4OfVFa18tA+LNplmjIlJLSr/tQLCaSm5VlKqw/dRkUFKVdKuyoR41sxtPzUqNaRozbMAY
f8z41bQHWxmHzwn4pq5hNuSnCgKEPuOV9QGeo3ATOLm+1yAy8VFP2VdzSAwca2jFFyis4eM34tpB
PmCXSAJLN3XAjCl71DRgVlqPJusXjsyFCpPoLhXTpZq3uDttx0YHGL7Ppe4YNfWURzgTQZ2MGKZn
Nzp1gIy+lMNUv/yw0MBuyualRR5WxpBlkIHTbRYNyOxljor5aR0vdt+93qpDJt868GRPOu9KkrFD
P5enyZmeDGlSdgjwsnWQl9a6w1s2qgdC71KwsIVszszBdG+ZBw+7ZUDIQahISVMaeqhwwBtka763
k54vXkq4kpenEJcmb4w6r9IDbY1UlY7HMj1wQ7j+8sIAhMuhaiaQ1MVOOn/VQOC9BiGEfWWjYS2N
xcQLKo0hW/Bp96A+eLFK4VOUso9t7u2SKQFjmZyuHHEnbH+KGnPTuDnfs0L71gYmE1snqOOTmxV2
9j5yVvugUsRnoXGZprk/OUGeJHuIA1QodtW74+haTroyIpAaDmlQbMaQAzZmB+EK9FsgLR41cQhq
G4BjG5RiQTKKj6GF2K4Zmv3alUOGW82myBlKjpxYfMQl6IvcQmQXGmojbtWAe72Z0I5+GyCFW0PC
IjK+CAM1/6CB69m6iAHrrDOUH/e9I3xPnv/Xo+HN+1bmA+SROHYgdexuqIsPxs0livxLKLliOvWn
rhU62cq1rGgzyfkdzsLcDS1NbgG2GiC6yngT8AEbuyqfwpOAqgz3H7suBXipE56WbgVg18FB7v/X
kczSPrwpcgrzVQvHHLwPAtClPMTh56z3mo+teJGsW4eZPko1zVOpv06NACPWbPIrh5LX9wFbapxd
VjMOPfRqCz2W9sygVHJE7fC8C/A++qxnkBTMwnn40JL+Tx0Ar7+wDs8qQFyddRtBuiqCnKAhEQNy
NAA8qUYTS1D+BooSXZbCRMja7PEZQRQsh1QtA6URa4VatOhANgvoqRcXYptNaVxnnD+l2BEiOy7w
HC8aUztSs4zJdTfuLCDQV4vPYpz5fYJvG0W1OEE7qXhlo+nKUUB++eAmAnQF2zwA62WqG9tGagUy
N+42poC68qzZ/ddf2IegD65OmFS7hECpQnKCTnNgn8AOZ59oeOeh8Zxv2wwUNBQWBfnbZIWoVPqM
J/svZ/6Y3uFg5O4CtjG8NhAx5g5UoIW+AvM3P4dmQX/AkJXydLsELwWMtj3voJrjHdgYW1AmS3h4
NLR8S1XQZdl3u6kyn7jh3gqjQXSXnagp5pIXK4ojNxlpSD2yiRESqvhdYA7VRVOPGre3he+MVS7W
9ZiDOXjl1VO8jsc4OlFTDc2t92ALRi5OkI5D6rwqSrQP4eRPmQ70uR2AXF2ucxe4zPTq+FuBilgp
PjC5HjQcMuzoUR73IB1uJGO6Fe44LA516x/K+O8oHqHnCHzRFXWa3jXLZuMi18i07tjGNXZAkm0B
p+31pWmCesSJLsYgwltbDR5odzaKIa85uIU/R1DUbQuI0a/aocJE8veam+4dM/2gwIlBYxiJgN8V
vHbkYVmu5i4fQQ7yHBpdgbyaxPOqEMLnujh7P1FPNWRbpuDvZdu2WXQAN/EDPokMC/CoLgP3OHqP
iCfCErHA+QPkOn+i5NU9UZPy9tZ7tEWaDeoGVIyruPzn4H+fS8vr/RF3cBTQydFDrD156SYMim65
a9Bf+HJnWO4S9HefyRuKQfcWCqi3g9Z7R3U7oAAKvb+3LP2HW4oTQo+qTpEnBQMszr6pCHvpcouh
FjG3DmTzkixGhQMVbtNP1e0Bx8k5+xPaoNPOzaA+qcS9Yl2vfAOHHjs+QxOMHCLlexN6eE9kEjP3
LnlQH3Hq0Cc+LQKxVL80ocVmSlFMFEBDPT1xg90gcYlgnJdZV4NfyAvuM0jHtP27q3XWc2Zqr6EE
RBoWtAimxEVdolvFmyI2w7C7ajaEQeggshfDn1WFIy86ePQgyWKDfae9s1EYHURKe9vg8EyZqPdp
pygyUSPXVvFqUs5wQBbVR5P39pby2Q9JbUpbF5Mznz1n95BpJ59Kc1e8FVu824FA/ue0vIojh4ca
5xVdMDSi6GA1zlf8M77ESWFtsJWItlwOQ5RugyJ2KH3yNsJqnowJfMFOZ3zpIVv4ZYI0i4wky8j5
M8RcvSeanHVT5E+Q5TwIt9WfGwMaUpXAE6jThw0VsMaAB5/dOISkIN5ZG79twLcY6G9Uztp0MbJo
VQW9RlkJi8OxeGtn9THmpb5ZMKWLfh8HL/wqE/YEQkMUt+Pz2ReFSBXWsDgIgOpVdnlIdVPm8wOI
tIlK27TpgLIctw3WZBS6A/5S6naxFYD0AZEVhOGW3oyUobZRnruFyAh2+PEw1O6iy6DEGZRuxIOt
4F69Ll1Q0pMjly9G1KNGpxcjNSZlB4Aw7qeQ1+lSvnZB6LB24jp3D1bQAeoWMvDtS1nMXIL7y4hl
9gVZ2nKLzUCyqkgrk/zc5jha6XGLXVw6CM7ANCCnDsXkGVuaVWhTslrGXOoVWyHSDVMCUC/ec8KT
Q1s9ULRhq6fGzMOxzWrxkZkCRoj+nfTvgN3xY0gbRzWPy8nLNJoASbe/AMKItmEAOcot3XB6ustE
8YuR2dbRI+DnncPSg9KvSyfbxp7Zn0Qbgg547Oo3arwkek/tPrvQqJlcd9fUgenTkMmwHqdRhjk7
L2SCALLYNBWqELU2QiIKCs9XCDBsyTkbHGeZwBauOsHKA9noojqOiVk/bUOcOOLEV1jjeQo8bm3t
nqPe1MKpXJu4Fo6q4clFruXrsI0h86CD1kva7hxV16FY2BDTOS+DDsIdol6TrU5DZMtid+UAtv4N
GrXPHuqmXtux7l8yq39D7UvxDc8Tvms18D0l2Zxjp2DiTyvoqydtbPX3QgzYumB2UXkTpHtBtkFD
vOHhRUHM4rQMRb2KIrf8mqSTfQlG1G7RaqE1IdcfhvmehvIjACkPrVxnmrehxVFlKJu8HFB81KPU
HppvfHFoODxA3iRFIXTDkcuTITG3TLZaos24XBdFMOJVNIZRrTM3xsrWR3FxspQtS5MzC/N+Cxkq
Z9W1TuysUbRuPHVa9jbNg4H7gxzRUnbT5Ie5iD7oQuSgpRh0NyfWXQur21RBFF/MEr9rQzYBSk6P
Y6q9kGmAtDg0LF1AHFs8S9YqjnpWV/zR18Z0iMC0eu1whnwFjXf/xIChoABl11pv3g2iAV5GxqqF
Ygh3+m4gjK0KJu/nhxPB+DSiEnhvBqw+gX7x1uAMXyKMPsfUUzHGiMM/F8ICyqRiyYbk1P16D3Hk
fbDRAmHl4leHEkBoJ/9Y4Fdxlm33h6KGuqIs/tAa294kvYRk0tGvGi8HxSBAtKE4nkCkV/JX0xzo
ZP3DRnEtdltrLe6bFwqmtdTc6fN6yvbf14uBifSRwUSZF7ShObuT0SJBLW6b5Skcgy0JZxFh2yIs
Ro7Y0rZLmFQcUwpcPTR/1Sw1lXo/O2lJww33Y+2VR5VNLPIBwmG5jmPynzOM2DFVHfjIoMdWGmyv
vEvGkcYoCL+fzMoeZUfkkfOAP2J7pPXqbk02Hjp/Q9G2qUBWGHuXIXIqCJT1AXh8JMFALMkEqBeV
OrQHcZMC6fe9nZzUZG4MpoCHacpNS9FksgUoYFoFQQto0ec1VDCXF1dDk0gIaPyvl0eZkjYgFaai
7mappR4+xq8u3rqjh8ppBqD5zx9DBTvzaECb8OdP/jBUn9Twkuc5KbqdWo9i1U+DHGQr6Kf4r+5E
/hos/BpoxgwGDLy6NSurB/1iK98fzWgEfSmNNdZaoO6UVmruxgZFLbFa3el+NpmNzywk/VCgHtwm
LGMu1w5iDVSpyzQyOCMvxZa66uLY1lWjlByVU5bVlymTVeG9dBqdTZDhy+vk81MVz/0X03AnH0SD
Dr6TGE4JCtMYq6BuKIdJypozNFoikFVp/Rcr8uI3HMSTjxq5WN23ELMCdRM4dodJ0jZ0hflCzcyD
Dx2g45MyxVJ12w7jqzZp5svAq+o5Zn8rv4N9EPat6bMy1a1WH+bWAzNkqN9WZuCe3eK1CwVrch0K
BhdYv84G10PyEp+AHJbr8hWoB/o92SB+UEHakU4aPSiSTiiRqXDmF0FrzsWjehl3eWSdzMDCARgY
1qqVGpMxYr158sSowZOuy6JsTncmCqHGkCtQbwmmoHkKrd3tvMjwPHMVFl/tevawwSuw7wCeAhos
oz0CXFkMxopDm22D13f3bCW8KI8ueDG2oNQIUVXFjOwtNZbZ+gz+Sw1CF2vQ1YFUfoLIz1ngqXp2
W+Zusk5yGmjazaa8+ZDF/YoCw3AGl4NjAhID2FS/oqAY2IZybXl9cQZynVZYvDXK4lemNfJNR3vY
3sX/RQ97CIvL3SvtbkGAUEmMLDdXKFTMNkaLcrllz0z+oI3EATuNpzItgmejRdaxLrNlZHVz8Dw1
uAVXOkNBnoygxjSArDE87LOVLfEY6kQry/Bpmuu43rOjjcmRDfFfZKJYq8fX3maav4zkFagXtsmG
9xn78S2G7pK7Us+5bAQfb9diI0uPPXrOOaMR+oaGe4F6btqftmiC4EKfeDbSqrYN4cqGQ5AryusV
jc3IQHe0tbOXyw0GDcnTy2oJrWbmygOGcMvTKX/uodyKMqrW2SKFC7SiVfag8d/mMTN+s82h8nlk
NK98MJrtPBXN2bM781iWpb7T60Y/AIE7+XzUd4TLWcA5VWb7c2bqqIYFVgeKk83VKOa7iAgn4P4o
I2jCZ0TY8MRvZzBZKygHZ0MIXJdEfhAcxNODCKifZNhSzA35IYEid5GxGYAY1pqe1Dp4ixkhrU2V
1yCOYL4BaaqTO8y3xh4T0Jeq8eSw7gSgNoWZn7F3s0xk27WINEpHoHU3XWtB1SCKjHNrQ1xTz8Yj
maiBkAHwArLRLAeILIorISh4KI3+eGdbuuDyzHZDCcDvC17afqc34KyA2FkWTgcH32P7QrafHWEa
Ru3rKNnCZDBYPaBx2eF31ugoTrMHsYGIAARanbo90MzlZdwAerP3oBhyV+8JcA7eIqMWCFAHeiBL
tWjnQe8zz7wR9cazhiJRR+/PHmocT4MhfrKFxXAmb9AGPW4SaKg3Q6IS1UXWsKYh5B7xy1WBlXif
iro4l6NTdmsPu6NVHEGHV5NkOyleJiFxNECIzAj1S5DbcrNU6luwqnFIURvRE3NMB886N/2zrHf4
26j/QBl0Cw3Myd4VrI2wEOi2S2w3J8ghVWDeNspdDCwVkIBg5SZvWIDIejWhJHgPnanXiIb4Cd7c
FIO6bAMMXaG1JocHAYz9DciAVxbAjSUNlgOIxYG6gzviiAsHU+NKMHBhL2NyJQBtZnhxbyEA13Tb
sM9jKGijCfCVB/W01RQrGnddFXDkRjL90Ol8Re4gSJH6quUDfemqmdM1sEEPQgDDvHKGcxpsbkBD
iTnkjZ0DUCEdU4Ibr5M192DEHw6avlB6jEHagL+wMncCCBXupsHJAIHKloVZvBLCA8qajLXEKTyO
gxlABfIk/0PadzXHjWvd/iJWgZl87agOklqWbdnzwnKYIcGcA379XdiQhXaPfL5z6r6ggJ3IbrVI
hL3XirEZRD401ArtfCNTsSbbWTaJa7W1eEbJlWSRaavnMLF2rp8VR86X8OyafdOiiABdU0HsSqqB
2rK2VxqQtFjjajA9sWWst8ClaPNG+cc2pltDh+pBGYKaAhvRK98fqi1t5qvde7VxT5v9qvsvnWFG
0R7fzvFfRnK2ZubzgtM22RWtfZT5xHc6iyOU35UeYinqAGAdW7akwCQf3zQlHrt1gy5Z0lhliEjv
insOWOeEtb5RaOPCBzKC+5rgRlwPAIP87mRYXBiWiaS36wQ40meM/5gzoA1f60lTgtYXe0k4dqQn
tO/jyMhezC/qgaye2jcJevQ8b9zuBSvoaa+f0vo5fyMLM3M9+SMOw3KcIHfWBGyGxqw3Uxu35YqE
1PyvYyZR5bT7/xXDlFhzZES3kE31Hfb/sDSJjOGkWVBuOFVI+1/IhqJb1nWWmoqUhQhWtBv1/icZ
3t+v8RQ3i2R6KfIC+769e6DtT71ZukSAq6wDt99qBZCtfm2ovrt5SnurtxpnbkA71Q7LLijH/BBm
dXDyZdN4hn/VvCfjHLmBqMIDbtCfjP9zvDHgu7H1OwBB/7rYDGKSubCa71OZfWgkEVIlG+r5FnA+
qVeHFsjFHctfaxlKysF+dGPIcmR/jlF8IDk1FM8kTiUag+akOYDF8KhDUS8HFv2uHfIBBeaAau+s
DZdHsqXbYr52hQwU4P0ztVm6zUlDRqpL4EBZgc30a3sZhL856UBXgZUPUuRRfZkgl8vjIsdrETjs
HeBMfmMF45IgrM5D8codRmMiBRurl3IuAB8h2cWU31X3XT/Sk7MrysVda3IxYEQNRzAsoYB92fAQ
WfwEOk5w4wo6vA0lMjkJqJkIcRwpiyNoJqhPYnIDZJuxnWbvB4kIdJzkylrbqcgoH0z4Tkv/FdPL
04egwpGzvieKqV1m+dK9GPIEGEs0nP1SN27s8rVLY2qQXwBCEtJEQK890TiembEtZ/7jxq6sLCDO
aGEBrNH9KyqJaTsXHwghj0PPg4cO7Kdy0DghgPWoFxTRbhqxdCCFGXrMX6U5Dv/8HMRLJCwicAGZ
vXA7/J94Tg3U9wq4PnE9bujm0tqPk536SGGLLPwV3a6+If2RqHf1idVHJPOsmC2kjyIoGRVIW3yd
evsFNpCNMTuN4FgAFTzvULXsZHgnogpbadjczf2ZpGTpGEl+WjhQV9ckBGENEsnBLidaFDyDHnk6
FU60gDUZU7gwafHfQ5M0L46GfZWD+F0J9RSPpn5NMXuAv0vD7a0jjZvgW99V4mxUebMWKHHccNR5
nWZ5tpsF7ogd9bcx9aixhxbcOyGAkKVSN+QmpO+NTA9Lby63IAhFueSbHbi4ccLl90jt9dg4bvOU
eQXSfBsknfp58ALAiHK80AQQhUQ98hBqSdKDdTmV5aeN44AQDtzamLMB15OEAY+yU5ZaAJAZXOyz
8wzwuji4UIYpGZIQ24ZAYlnsV8MBtNrbaAFBYQCA2DswKF+uylcmWR2mQeJ+N9Fy8mAED4ca4G6f
ZhvR9MVXUY7HqrK9n8jN/GyV5vR5NDN3OzqedQKIObtPxoWBCA8A16glLdVaq8IZcoWCqQV7ZG1x
0Ouv2RnY2cTWCsvL9pzElrVxUDX3OU/yfywkkPxTN8CmB7Ibvse/OmMaX4qhbDfZ0I+P/VyamPgD
W7QVRQKio2oTzyNY994hBwMg9XTf4Px6PSamJObDYhjVPb8IxMilsbxJqW8Vb0RfdWFMa7oIBXz3
SvIi+j7Uhd8C0JCi0H3QUJGSqVuQhqW8iFarCJLHTMfS90G3qn3JhGTaRGtvPhddiMuvTCtur/b2
nejIOp4yfvvANNRaChqhruIgPCwU3z6Vvpj6MzT02d4udPW30bH0rV59WzqQ/rBAhgaNUSvBTt8Q
OWLklqASDRm0UpRpBA0FpkF4G6qrdKo/Ao/6FWmD/G7AQYDUghM9DxlygE25FyMoTZH9jaJDCWLQ
jFYz7mjsUmXQ7zb/UpNlHAb3poyjXEiG+k+UMFLM322QTRedfBAagcIkVOUhqh5kQs1RvnyYLSy8
dYWIkOIuqq194Q3F6rbOJG8LAOBlPnaOyN8GTzRjCzAs7CacARpQ55jiAENb3c/VB6MuNWTUFEhj
oXuL0xQVUdQl9VBkHxj4a3aRiQI+V0IrW3JGT70bmZG6PZISpQ2AZYd97/ZIOsNI29EQiWKvoWj4
/yNzQMm5abHzhGXm/JqTDGha45gs30miUo4NqdQWLUBUuiuPOEfmTNaBUiCO2wKJ+G/5zThjT85X
MewUDBVTje/VluRPLW+bfTgnT8EYSVoVyR6luqS+kk4jCnnxnoyMbQio4hUftw7Svh+TGlAdcVwU
zsqv6q816s0PJCMtNVFkVRsPxaabG0Uq+vmuwJ7UShtTz7BljdLrFUzAG6eB19TJ01xwsSU8VCMG
ndsqr8IfDLtZO5LNnT+cBom2Sr0bGYCe4aH8ghpUyPPi4EgiXLD/3k7INFqQCr6lse/a0V5045Bs
RQ6qo1v97XjshnInOiv+FIku2vrm0Nw5U918BYIwKEQWgERUrD6VKAxbl6PdfAVDyIQ6Jps9tCCZ
/gCY1A84WAwe/KCZp2VnTBUypLEL6O/L3ClOqRtuGDbKDzQqgR2ETBupWAoUqE+u5VcrpZLCSQpJ
QzIcdkSYF3lsvhviYa+GpDHKpjwZVvbLmxyvohuAivVRH4eYwqnBa974AHy6iZ4b2OKhq6nIpOd0
TWVKdycqPB5FFxdbdREZ8yq8ctX3TEbqztRHlBfVn1B+Hymm1wcVIrE5ztc7TFCMsUf+sAIRJbDf
XOKJhlnIkdKdVDvSUEMKENthpVP4CXD1JBipVneFx1c1+LB2yoY0bRp9aVrb3+k9YOrRji+SzPGY
ijo8u952jPVW8NXeccUX/KS0isy1941CX+C9sBH4ylY1i+cNC8Erqckfge3/d2PbxpbktxyS2o7U
N756SD0iq6SeDCrkA+BGrpkstS3JcKiNJE+t1n4kC1n63E5VfA4y13kGw0GD1IK23k9Uflm45sku
SkAht1neylyVLf5Nw+MYmU8mssXvWdJsUSFvVNtuAMJSGCdYsRCegicapU4kCQ81hSTF0XbGiGyq
FXKVR1CKtWtzSYTZfsuAPxkCpOuongVpIJ6vhiCSegZHBQ6zDH4hpODRAWDhSoMGK0xhEBJDeosv
rMbgFzoEZVjeaYhj6jlF9deICjfU5aEedUCFwa8lG2DSog0P0mlzs5ZzHXbJLWEctRxoIPYpSjAP
kO4Nb9qdNSKbJi5wRGjSbrMtN56tYpqPbfpMckaECihd91LAnSK7uojBaTFFsmbKyoxNDjaeNVVK
JVU731NPlVQlrQR8lWoqtrqqs1LFV797UwEWeZM28fNi/bpsNdqx3hk2+EUbMT8AoKC/eLKxjKre
jPUybE0HRQ+r2AL1HoCukCmR9hdqyDjiwALszLE7aEXmjw7S0nNHHhLClwxjHgDigQF5xsOGCO2K
yGZ2HKChp0DpI5kxLx1WwPb3kJvNMQCC9F3SIFcaSUkLEtR68JPWhVhh/wMQl15fXTjoWSSwZeAa
ZQQQlpStRsBigVIAFnk0AvJymK09T4HDSrI5NuOtzZBEbiNx6577vX8fgIdg60tshQW4qAK8Hy5Q
iVr8+bo0rc91kmPIeq9aT8AJuTfSbLUABZyvUIj/2pOyCVxhF/ytUywSAXPcE+dmPBU5FqYY6yac
vdYHiDOEpBYocllZcVBstOxd64DjcQpI2fa45Ba4xxdj2lvA7P1EQ8zepr05esBblFqUrc5XQ9La
i2g/1T908ExWMNNNFH5UrEVXBurGEnyVmAvLeySbmzsrqLyZHN/9nFMPYlVQX8xqyaWn9bRimAK8
UQHwfHlv/UCyMgI7FNjPL++zL//yVysHHzhAYgoPQ9H7D6Nt+w8OYeSBWmHdyyHJSBsGaXuPfIsV
ybUDDUMgjcldd2NHitjtRhtwNYV557r8540xxZxiHEpkExBi5aWXCls/IbC+9+PCGzyHQPzmFEiR
xHZV8oCz3ZytItllIaqz6+pzwvPkwbVDZ0ICMrIja5EdSBai7uHVAfNiZ+00i7shoR+K3tzo0AWm
Z2vMbso1fce0QFLfyhTXQLcYw5ebL18tp0gbQEtft15XaWOzSyrAYRvKgsxqCRqc1NYZLEH+CRw5
oGpjgExOkIIXy4Z6o9mzXWlx/LNKrdnX04O2Y0DMWed9HSInAAry0NowqY42ppxHkuvAQ9aJnZkW
I8qjbBQXgwyxlwe2RI6tjkjkUGEC0PjN7kp21VXev2JRmFRUqMYg5655vUiVTTihWpa5s9Z96Wd3
bW0AnzcNiksvG+oBnutrFKf5kUao7C4vDjKu76yGg+T+zYwU09x8NRa86AY+FxcS1SEHxLS0FWb9
MVq8+KCe4rqEdm6Re9lVvr3VbwJ6oFNDz3cyMfvEkQwak3pZkKJUL5QpRvWVKF/Vr0J5BTLXF6Ah
XQVv9UdRB4+ZYWCCZQUA4Y+msFqpcQI6jPusti2xqgxwQtWVd0pZC0uUpQLCRKoDq0kAU2f3GxqS
QrnYw5Sd3LLfXQej63Abx9VL0or9VbTFH1G3EP7D679oJnM1rapppkPTH8e2UctyNf8hWxrHfoQf
1vjjysRNsQnVIA8U9Ul5z7CTO9feKguw91vREz+V74ZENtMMDoy0r/Yg1QNu3JuceiRjdvzIcFzO
kBwanMO0t9ZcAsvGshlG4MxkTlsA+hpDG6e1V4rWx/KcZNSMoFp6bP2putMKikK+WlEayBdWfjfx
yRqQjF+mKAOBLGDh400/tQ4y0dCAm94BLqtdnjr2L+UAeL5TJxuyxeoR2ck0Jg3DWcAKaDfZjtTa
UA/9yoeLHlOPGsNvh61w4k4F1AptrJzjcPkJLhx3O/mROFKD737C1qocA/B7LACJA8LpybfQtbkl
5B/nl8GrCqYOa7rV2KKY80qtnAYVWvpTVO1E4fTw6vKkUe63l7+xH+jGyJUaP9oB7bw+RpLD0lfM
l0jEOYaSL/Nq7Fr5vAd930nJghtzcicf6pGaelrhZCBJw2k04mJSA4wJ6iqpdkKeOyoVHeujTmpL
qzBelxWygRdKjPtzGpvSU2LcJNz2WDYTftfIiyMXnTD3bgLdRMEr1x8ALpqfADzxstR4YSJHZTwz
yf5MTM/UEN0z9UgRAVbm2DbL+kb+ni2FGxMr2IACx1j9MeaN79vtgBSiPKOKtDcGIPRlAT9jZ3ua
d9R15jw9d4V9BmtSf+fxcuKy1pWvWSeWjUAyJFhTpc9iTh2O86S5j7OEdDOZcQ7ArjAFMJUtjCcd
zg3xewaPyIoXZmMenMk2V0hzjYDtMmF/DUl89savUTigxjePoMT8mFu2f756btFTidxQpmav9YOL
eiDY8+9VL/l05arNyLVjhY00Bdiqy9LDUF379Yr6RpQFTh6xUYEXh4GH6bpJFuO+9MvrZppS5+iJ
9k7L3SGJxIrGrTs9YZVQH95zbXvD3LRceEjv+S0mGQPRxNaB8zeLhSOPYWX77MlAic5Bu6rL9jIo
b4broOcW9Q/YiLSAaZN7lnVExZ11nE0UCqJ2EF2lKuIBGDmu3fnbBUuNO78ptlbgdjbg02BEaupd
+QTzwMKTVil7VNCu4qZLwgYM1KaNOosYBOQxFkynxh23gI+pkL2IpumD8oGGb0oy1XLqkRKIXtsb
OcUgJV4kSnnjboDNbDUHQ4ssU3+V2SG/JH0QfyjBSH/23OWR8Sr5oESi6veL0YF3QFpQY/BZYAEB
REUcCr7acc+8LIlpg00aZl2W1ZfQnFbaKTOX6DClGRb0dptla+C01VurWwoAw/wKYg14W6PMxz2Q
HynMxF/5VpVexnFkeJZk5TSCtlsmPSKF8jxK8gADe1l3JSufaLR0eW3vSGsTq0DjdN16StIO+9a/
XFxjHIN7O5h3NgoVD8pQ+fQBLzdL6za7LorBUlG4/sVEDf+l6lFOAwqtbksypWim4s5wMQ/Wssqx
UoAqpActmsPeB76Gi0LOWTyQnEQWIFpBPWe3h1hexgfilTkBZ0/+Mtg053go9PM+LkCestKlDpbU
4LBs3pPhldpd2G8+zBAxyn3epL0MfFNVQVodjS6jQpLGLLDEvCq/kBHIRkf9ZV3hLumuXZPNYHX7
vW5DOl5HrPtVYMQdMpXeAM+wRQNSbzyTCbpMK4B8bd+XFnYhfkdIoyGKqp9ReBQdaFSJCXvlgLBD
HiIQ/LckzIxS3HUqh93KBxcwsDHmvU71EPZecHQkVB4y6CeQTYtGyUoXRCEr5LMpO6dJwyN5UfOO
nERvccmeRDouydSQrgi4RKAonbA7Vp3Au8geqQmRTf447KhvRv2r1AYH1ikI5wdtSEprTIY98Lax
jfEWQUgvbxoE3iamtblRdKhUw3MoXfY6OnkY2PSrATx6wgl3c9/2wWaxq+RZGDXy3aphOtKwY4D9
LcbpZ+Kw5JlEQKNEGpxhXVvkhfhJShD+xM+dhYQZikFeSVu5pzcLMmur5NKjWrQGCMgIDLiDm+NZ
RE0TWa89LeNjmwCzAyk6JOveTG6MqyYqdzWvgED7Fk8HFb0jibo5EK195HaSrw6l7bQvjsqvbk/M
88trrn/O4+EAoHm8K+iFIZtUNmCEALQYCcGDjXdNVCPJEbzyakQKF2lseOu/Oeo4lXxHkYJkV8E6
HRfniI29vjElpysjdaHCf+QtKOVAzWsfGcoojkn9q6dlJiBGNq05gJdHmmhF6w1hoYSkuVH/TzId
ldyyMY7+q9AmmAQmI0EScQ0QDo586IRHn53C6w/VyNi2cLuHvm7qM3hTzoSN4wfTfHkbAcxRjQhG
J4nxnM4L5MlZfKqqg6qDBW7QyRstfghBMkeiq/LZurO/ZaCIbLITx8oYSWZ4zsUM4FO1UR1opN/I
9DI2ndFFKnqDlLVfb3b9on9TkujG/Y9hWSQO+D81+kMUh93eEQuqgmRjjqgPErKhYRrPf89Jbm5p
xLDFoOQ0JDNyoOF/IYudvAGiigz/eiEbY3LUcfTVLRfTEwFkIBA8zcjdAWVImOcRcH0cM9ksUtYz
G/xIOKfwT9Qs3lDtw674pEXIZ7SSjYpAXa3KShQkiXhYNlp2ZT61i9nv6DpIW980doC9aQaI94wj
MUfBlhAGicYuucIpuYE60TbahXpjGN2Vtl/dkQWJblxJRrAnzQ1UinZ51+YtNGlv7qAdPFTs2s43
gm/x7RETS+pSUwJ7yl/4mQZVHdQjqmc976y6g922m7lEdZj2oN5tGA6aygrrHG12a2HO4Cl4LxRd
rnHFcyVJ97qwzu6XYcShq4i/1ijW4XvbERngD9FYyZJsrJHFmwobOvdhbs5A9g2qZQLNABwLf/7a
WkjFI2vtR0ot+8JLzL1IeBWHxpEYFjB4YSaxrnynOU4tN7yXHHS6VRaKM0/w7FjcfvgkbBxO4qA4
+huof1iJ5H/nPOhWbhLmH2sRVLsOAM7IsGf9Pp65AHaikaOEB+BQW/D05EC6LizAHvXgGgcG7jev
cgAFhnR5MDrErb9VY2kduSnydJ0q3RRZFz0gTz56oB43UhRbIYFtR7Kuql2wb9aYh5UVIAW1odIM
ALoq2uGhlQGUiCIYOI/ZqTGFXSbMGCmCEuo4fNmCWQ/8zfI+6EJ8AVj6pm7Dvcc6fgZVWgcKcxSr
mUAcOc/85XYZSivIDKWFOHWaHSDgTljS6iXoYC0l1ozJsvLbGGUUcmZBc4Gh6vYZJjGPJMJmlthn
zHfXenqRAN0mLzvQ38qpBFnoGOQlY6TSgkZtUAINWF7FtCW/oMAJ2k0CXDpw82gBxYTklDpHiXHU
aNvfzbQFVswZwJBQwDGEI7C1wOq8Q+rGgGpn7gpU9s7Bjhl2A7Aqd57ucuCG7MvavfMWYR6p6WYR
zmrM7BrZhX0XmABg5RxICm9W2p7UV5aqS3pSaUvqhfZUBycttBu8V4CRFPv72PLuyMUWjrfyGqD6
6rOfYCmX/qzH+mALgEZI/ySNOjXqljrb5ibSO9Qx0ViA53psow1ABLGj4RfRg25qHCXcp8sXkixl
ifrfZUYevNU3xp6EnQcao9WQgrIS6HHRKoqLhyEqj54EdaQGB7ne1fBG1ud4xf5nE/JY0h7Ijjrq
TRgaOm/XHKO8PRi1rxz+GD6PUVjUzhVYhuSOH/hknGMrb4iGFmZm5UprqEdqMqQhNVw66yFpkdQC
Z21448dG7GSPLvtLW9yEaheGHUJ9N273zbWxBUcZurqqyjOtVb4gm0NVX6miq25uvL3lNz8pX1fJ
lL5rkeTcigGMSVTL1QM2ARRBOE+uCRhlNIYWW31VApihClsMEwo/NyR0UvzSdzifAou4pE5Njdw3
d74sKlVW5AWcOn91Za/iDc2yyyxMp6cauA9ApC5QJobTp7xqxodEnk3R0LQYqLMxR9ySjLTazmb9
B95ZAiyhv1yptxQANRnMWIXUSoqhLzi0XoxMxKrYgwnUO49ZXoa7NvUDMLIue5GlQ7NBJY53Vl2v
zsSqWbi9NWfPrh8mCbDGQH4dJcuM/Aw8q1ZmD1pq8qGQLe9Rgr6MH67+dEMqzGCr/8hXv6krlRvy
r54QyF5q8F5b0x9dBbn5UVz5qB9Y5QKC2oyXcNNKtBQnLwG74i3t327g+Ts1JI3nZfOZepGEWaFh
Hhd4mVU5iEjeZGTSFlh+qYgxB5RMw/8iCxN4ugPqyHEl7dH0qLPqIzYbBV5nrDwwiaCT4KnTp0Z/
VL8T+h0ADhulkSk0HZLQjlc/k0W60DjD7WwTEG1H4G1EISPr4zVyYfh+WaJujTNgjA0cJxyAeQT2
cRpbvDXlCf6HyQy7eD2a0/BQRu4mtu30yW679GmKk/SpTfGRavMy8XaIgQbJ9gBDZ/ekI1MWTF+i
mUVHZTGMbME7my13FIMaJLXjwDfs5p26Vos1xLZFsoS6mIG/xEOUhCurtsAQhVoH7Jz6LdLlYnAR
Spnfd1DIIfVIVjfY+Fjs5XRjRkomvfrcmfdTxr7/MQYpsklEK87Yg5sWA74HA5l79syrjZHN4BK8
GS959jPggzjPXjNcOlHfWxLLVMjR3LaY2oEdsotMpfPahJ0zfKOgrjSHfZbj33kI8YPd+4Fow8e8
M5HKFoMswFiELOd1zkgYD+4wzwX2eyRRv6lBmg87iyjNd9EEnmBQQrQru6ntu5CyRAANne9twNms
DRoDtrt/LOwXn8/ArPY87H2OifOxqIJ2q+lw52ZGDdI8PpLItbh3zrGxSSPi1S2t2dnZQ4+1hOTV
pcZzXR9PBA8ZBJaJSceS17sBeXWXXqZM8Yn1mGNjSDIkRsWXYvSfi2TCC1/KSTQ44HyMPfMjmSqR
VFbIV1jbxojXYhdmwUoEbvSYrclgnOfkYhg8v095u+1tqzr6Q33Pavxu7TC/bqI0bncjQGFXNwpT
2pkhAHo5sLy2WksKGoL+5sW2reiOAgez319F75371mXs/lYsbwbUL/e2BwrHHMXnS8Z9cDL3/hNQ
knYjan8faMQKIR4j8NoClaZP1zyKcQo7GD/J3mtd/2kwx3iPhZ48F4E7KfoepLB1Ng27Elv/Kf61
wZy05Cw9kgv4ErBu8Hx3G6Uj3p+O3bhHauYgAfarEC7wZ9EjWVsH/yDLa95a2gx1SsBul3bajXo3
vjdDMtFhtO8fQwUsD7CGLzKA44YNoBapxEY30zSuQZowHHhWoX6aFGHpOuEdleV42NmsViR1qFt1
SMa2hvJzPCFfuew4iplk8baq1qYuNS22GNMI51tUxU0iLBGreyzwm82AKpRVg+KjcNnbMQqX8fbi
zVd/mIEExYBD3AlWfw2L+m8gwpgXgSflZSqif0hsMtfbxMPkHdzKzr+O2zBgxQHZLMidAKnMpmpL
SdPi2C8Apr93R5F9CJvF/GD31amPGvsly1oOilXAzLp+1XwKQYoovNw8L3nAzqioZKpHMj+zphML
f2idFbXNNgxNExRNXXmx6hekRYNvR+YqRgKNZbvddhZ4nJGMGqxv/rbF5O5rgHEdkmUEy4UTY9WJ
BgUkoIfR47mclAl4iaDI3gzfMdEi6qUmT+7bZHyNTJEmlJmLGiAmAFjoZTNILAWXUBdorLre1P7T
tpJekip5B0nPQZbah2Qlziol5/NF+cYAnkZKSbW1rRa4r8LBbKULUd5g4T8GGO+LVz9kIfAKgMBM
Jqa083D+ssVK0doaMmcRYBmF+Vw2PRu3RXWkCTtgYWZsqopiX/Tz9Vw/AdHgXkxsXqmJ/tX0nrpk
PtblioXzkwGECnBTAvvX8EPwE1vTnkCAScRRNb6rU9FtaEiKLs9+DNj42i7dkmxHu+p2Q1aaL8C4
O1pLW/zIpxHHa8K3n4okjQ7/twVAZqq1w0yxdzLHPFEjusRSvf8sGwR/xqF/c+VqRsYPxwgY4HD5
a9XU7wVWWMZ/tsZx/ryMkbMFl7R9igPzb1UiG0YuP06NrEK2AFSItZR31g3KvvA3XBZs5cyoKjiL
DlTnEN1YADn7WmZPHPk6cVfuh4TNwBsx5ssCOJR9F7veqpdDUoBuo7wAnYIGsdFUETIwcKpaJmF6
B7TxjzgVfLbe0MRHt/KQ6mGgxv1NRr1kcnDwZxkuYNx/QY9Tbyj7dQUqp3twZwEY2m9C4Ejm/DLS
UETJym6RuM5FUp1nQBCfS7evcCKQbDIpIjnSkMp8c9XFMstfMZBSbsI+hIpM0zozANrkmS3YGkYk
AiYAOhwkpLfqyUf/1VAqmjxKNn7nBMq4agVADcnabaoUWQK/h2jlkGQBswBZO8iQo+eEIKKT3Stp
Q6G0AyuAqvEKUuRFwO6kvT217/hH+GS9T3iztaj3BI0KE+jMiJr1e8ZTa62DIW++dClOJsLOfAlz
x5s2FefJroijCchC9XK6oaFoM4Hq1RKUxagZcsOVGpOlaFAJvsPZjwC3LluOlpf/DIslekYCfn/H
Fsfcd0FSfBqj6nMap8UP1NX/5HP0ZwOUGABtOHf3ZTTuR3dADY5jpsm5Gy0U2cheHAcZUovexiRk
LfhcM98etjeKmfcJ4GHRkN1MEWk8ZlhfIHN4P3bdcDcmwTGYGPbmGjAlqyN9NaaDfXV6T6f5RsN6
e01dHBYAb4G6KjtAdeUJUM9kToFyG3vkd0wmizBFeXNQ3cHszbuhiDD9iYfxGXiIwOUAKT1I5YE9
2YkRJOeZsyWlNzf2Y2i7e1LGCezLzAF3LX7zR5KVoekfqi6wsXUCrYcpl1Un26s1dZRiJS48ZJyc
8cA1QXwTJJ+ScUfcAjQYqh3xDvzSMInh/mtAGk8Aa6Hk4Fz0yx4FS8juQ1v7pg2YcJzCxCHAVKjM
iQqccmwdp4dx7LJtJexoZaIGCERwIPEFOLX/PAqcg7kom1m5Ep+bhotECB+WBOdsUktN/9bTCrIL
hxyg4v/ZheJzJzm0ZTUiwzNevqRBhg3ZtnrgOHp96AIkLgCmpHROUgGQUByZN6C7VOoJi8pTDkUG
Zod9HcbZygfS7MnO/6YyV131qpCDNNrQL7MrcCFSkhvhD9EQmwOjjGb76xpTp/vbZI1BLPfGcnjv
eMiQusa/OnTSzjHOx+799EhnTiAH/CH6FICpEidDQ1qUab91mV0ctEijXIS5JUu6qmUE781vbiRr
Q5etWWg7AIZrpjmRiArtk5AwkfZQf5sGZPj62OdO1l7cXQ9TMXwzF+GBdQq/h/WbcVMCohKEI632
r62MP0U5qry4dRhDgCsv/VD9Zdl/J4OffF8E2KYt3vinAQkvl4Ehd7iyu+T7FMVfE2AuPDvYqz+E
T007DsjMAu9Y0afpxcKGcY4nzTOJDGH+41YdyFakqEdZ1m7CYQESCjE0AKas7cmCD86VfWewaOdG
yAoLwKN0mpql2/pz/DKNfnvuMpN9EH5XnnmRfanccCnWg1276whJKXszTswPCfAXPuBMgnSTwwEb
JSvtyZMaQKK/2F44r6ugufNl9ROIpM0T9fSQLTGqBh3T3d4o9FAbTzyvjgkYnCgTHPsgC05KP6aW
D2KMX6O2rOcKqSfy3yKu14SlSSkdOq8jjZ2VZwNcW2eUaLO4tVdjlzNJNrCA5AEI3kKEj6NsLAAp
APrYOHoSNoHkM/Z/T5FlnEik5U3MInCwDdOGZOHisb0AUej8lLHQOqJezN9yM2fHAHhsl9mKnFUv
vOJH5CX7llXdfTDgka1oFsBz3G8iDyywRJZAXArvUSuQVpsspSnWfYbsMY0KFBMMEI17B39pbK5L
2CXL8DdDZ4Ff942uVKMCaZlCDtLjIPVe/TRAEPWAkSvzCEd2cFs3vcRhvxMpG5+xNT4+C8AxSWTm
6DBLmRcg49zNPLFSWinjc793QCT7SKLCQqI75kPzloZ537p4DLf1XZ9gg7qL2AdqxrDtd+CMmzZ9
UrFiXZrNQ40Kx/uxaswPg2MDYdpp+ZVHE1rF2gSi1R0FwEIqeZIxF1eY6y5gX+NgsjZ+YhsnHk3Z
xZ0LbzWhTOK7ESU4rnO6z0aRYsIgan4HSHrzU1r1FzIADaBYJaxxLqUTDqcuF/G2ZEHyvUOhrYxA
oZeZh5u5GwS+p+9GzvlFPVvi8NsfRzz81uQ9vyxDgmcU/Ey7/x4ArWHX1WDTBIRrhZ0oOSmiMTXe
Es3BGaAqD6Jw7T3JmqGnFM5220VO+ZJPH4njO7YTcUw8mwNcJVy++L6fr4fS784zGOVfnODKirsB
rAa+fLESVIdpq77+RGJk3S7H2klSZSXK7NWqCMFe5LNiN5tiBAUyR7l6MyfPkWVbD/WwHJkf58mm
kcj2WHrSIlQtW0dWLHs25N/0EvV2oUsmIq6uTGjtCjJtzO+M+JxIwgucz2API3+kQS3ZL8waRK04
YgU+nTTQClZ3qDLDXsc+83PTX0Vps0pR9rhUSJ0xx63ODb5J/xWo40WJ+/z1JoWYHDJUaeJSKYrX
aOwXRQhAyjkGujQQjVc3sa7MDZGsscnmHclPx8ZBTLlBMRymo3k9rdx44BeAiQU4vh6a9eI56TfQ
Hb10oqifowIsW6XpmUhngDxbqn06Bu7nAKkWdxYweXY5mLG/iWEdiJH9BeQ9d9czv74DDZH9gl2S
DenBCMi3BjaJj2PZZh+noP9A8Zy4AHjsWBT3Zet4F2MyMN+RF7JYhxrn2OUXFM8ey2IEyJPAwbVb
18uXou+8LRBH+V3oZOKL37CTJaL6uemd+RF10TjfTuxXs6Wd+B0NfzdjufvktMUGc4AdNiXdj8Oc
1A/YMBgUhz2PcH4aT2V8oJ+oAzPQippIwh2rjcNt49kr289JKf4fZ1+25LauZPsrJ85zM5rgjI7u
+yBqKKkk1ewq+4Xh6ZAEB3Cevv4uJMtFbW0f9437AhOJBCSXJBLIXLmW/bVwIa7MrdS86+s+O40c
t1IasKP0pqka8eqVE99l4DTfjSCafQ0Ha0MOoogT1EAW0xHEKvW9JZFAHsfE/gqU79cYBdZPhinq
Q+0gnU52B6WIAOd8DTPN2RR24e4bq9Se7KH5FCDRHuV4mg9QontsrGnwCw+w9PhD4H5Mklu9hwYC
mZo8as8FbkhCGNDRyCskwzt8vn4C+eMEiXsskEHA+GIBRMn+Xxag5YOmqc+xlW5rxUEdN9hXZ954
C1S6PLXKRHbqUiNKlIM27iD9xUZXi984pdVx0KHdW629IOgPyyYTUuuuXNN+k5oPF5e0VR1SW112
px8+iOMNB2lF/woTB2Hbj404bclj0vShPTntwWl46dLV7LPs4MM0iP3OHaL14kjzLCeA7Nac/zE0
UBq4OeqFQ68uN5GqqLFURY1QV7YacDUoTtEA2Wh0GehVgQ3ZlgGAON5nhLGroJ4iwamstiSAf1Qg
ZJiJ6wvIHR4SrfLuqzpBdauKKRkDIjy9xt4SGfHN7zwip9oVKIR9MzUHFcyxVq2DwDJ20IDZ93Uy
QWS4C7R14kXuJgKPZoY9cbHOXC+6r8qEPXYyj/djXQI3Qt6AQpbA8rTyELaW/hhqYjirtcIxRx6r
yOutp4K1Szh3jukKw9yyAZHr4GPUjRowGi2Oo52fnRZ4NzJ5Vi/8fEBA1LGQoo+VWCldWfjyNMgY
LWYINwDRUWfZuG6x2/YHVBBNyJb8moYZqKBDjklJmkJSGeW0NNgN1fuMSo3QMA042fT2fnzAvp2t
8XlYZ2JIAubGXEe2lqxxPP5Fm0SUSMi+VDE4hMlt5lRKlLNnJ+majBcz4DzaQTo7sz4W5/eC6Kzc
N7XR7nACx8ZNTPdeZvF/Nf1X1wttBTLuNqi2Hn6A7emr7THtrULhs581ffgcYpsHeXFnurPTGIeI
trBR753UBx1SDjeTUaAMIqu8TZfIbmuXGZKnCYN8iNIQAZGVty+0YLOYyE7NYLlDs7roN92Eh2h2
WkzEvExzIx1lYUC8DSgpB8o+TPX4jHeevrRaArUou38bNFHvXaty1u1Q9W862J5BAy2mkw7doRdv
QKpVuWWuDRUi4UEmQsuGN+lxlCBqVoX4HSrd9oEjA1+CdeEkJECyeoybXVszsFIB++ulebIP9Apl
HeRCjSZCBP/LxPRrp7a6Hc0Dv6a6uTv6OuqNs7T4pzLC/d5r8dQ0VC1zOuHeSl2mKp2XLo1K5Rwo
Z105X82l0ShJ1uBsQSa3cEH/MLcRUC+/rntHflxnUO9wdANYGN6yW2pMFfpduovtch5ZPybPr/G3
cXISFY48Y5TcRnlontjQIX6oh9GOMxCgYFcEIzWeosBNAY5s2GxYrAS5SAqImqRI3kPK9zczm95F
7BOV5nhY/lqSIB0ZDt8j0PWQbbdBeUYvs7igmjjehBbKfno7kL4L9jxkFaDckRZRdydU07fI5vMQ
HMY0QA0qfrq7PAGLeFR47c3VjHgUbwKP/f3VhBCpcS/HwXhZg660vtoG8dgfqVcLJDZXsZusHIQE
zotvbjAghIDAaWLFmq8axMhA0Yv97NwlW5BmiqdXGWn4whsbuMaFHP2HWlao8xwCksgdkngWDbQG
f2q7qDqSCdXXYs3jEPw0leNuTAvJJJDyyBPyIriZ0uXSsFbfsVSTh8VEV666B882oV+uQgNcjSb5
TYwYziMPOvz2tQoZYXWww/ml22cZ9jKQ04QYD+fdmqGc857OfjqC9xsncqEOABHXJ4uF+V028X3U
tVCbvVpKL8pu30mDr5oBP48sMZxdVgc3wABFTxBZjJ6sxkEYB3o9u9JyAPevs/gu1bzZYww/oxLO
ScE9FQQg8iugGQbxmwC8TboD6LzUgyP18xSfX8vDbkNdAwqp2paGR2yC1wjtlj51vTzCRFdNXGa7
cvhuWVp1s0ASCczIDQOfXiLlDg9TgFOyRhe73kVVzigjbYYr1iFUs2SfvsVNimdFl5rWGWc+62zz
7F8AlNU31FvsWTfEe/waPuusts6GagLowp7C0s0+Sbf9lCDpBRjQaiBtTOmZLxV2Bm9Bo02+YcTj
A4gzOP5zwXTbCruHVkCubSvMfECZMc67ozTf8qH+NERRqdbpqsH5PGnGE4UUgEd4La0+2FJvaRZl
R7IVPHdmicgrl7Lh1/MdoFNbUKrSUc5B4qlfzce9SmirvAK0hEaWIyCCdK4fQAhGyXDUd4YFOKSN
uNiirIbiVHaENPEuM0BZoVWZt5tlIUbUx4dQaV2DYr17dsaEnUQ2vukyDhofT5DUyZ9JTQLoDjC+
yOJE8/hk/n6ZzlNaUhVP925S9zcxi6Ydck/Vi9FW0A9NkDfQxE+WWM7T7OB0eIw4CPHpptgxXn0n
nXeX4CEkCk9q79TQyIcfmWqAw9ZTVtl4GpSyjCC5Iax7UzU5G39aIODZ965p3pM9aKW3LuJJWy+2
UeKRyU18sggeaMFKzwL93kMdMyb1rgWL1bCLhTwbPJsDdhBQhjYmd9NMMT/0hu0d6Kr6TXdxIT9Q
UL7PWKZJUa+qyNT3i6/bV6/I25ZbHMd1gG3/+hKLH73i0qWrq3dBc6/8BgjArcyukr6jCBabGlms
LPecraW60E3r54ZGyba44DMD302lGAEXx3gEXyatQFPqZqr3+GAhRjJ4082oFeNer2zgS3jTbWqu
Q8jOwi7GNNPomyuMm9YNIV1rceDtPGZ/h3QydJsG13wp8U7XPOXamVYCdei4TzsBqQqedxsD4Lcz
j9Lshu78TsAFwN/TC935qZHWWGxtGVTrWUHRVVBmyJQDkmZHfeIPkbkytVjek7dZ58myABOgW9PA
M2xrILhyGsjf4T8d5WN/WhO9BjUXhCdh4X4x2tQ9J1rIHiHd3pZm9ERNgWPgxhaWsRGAMz1hD1rf
FflXmacOdqPY96ybAKzyc3+0Qco+gK7pAN1QjIM7cTUmTnDnxbH2MLp4F14zoe6/DB5EawQPnoT2
bm4iK0NdGuBTNq3T2uYbmmVVrrhDjaQOSB7yrtEx4G56i+Pw0ZR2fVcP7XsjPTvd8CzZhq1kR7f0
xnXHhfd16B/qvsy+cxC94x3n7ZlbAWQYDLz3LAI2kLlpuR1cD7d5h+OAGriV4y/wNdCLIZdMmDRq
cgAz+DRW+3LqzfcBaNtmMxLO6Ee2xcfxSS8N7CMM9xb1HgrolTburYM31e1zB6zU1LegPbIeW1b7
sgYSuetQ1ukGXwozQcxjUjhCkumjqwoyq3vwmJ3CVPyAsHL1UnZBtdWm0UO4vACXXl+ma8cN+y95
2m01ETg/lKttOeXsGndyAkZM2AdktrpzL8BJ4ID49bUY9GTHkzHfppNhvk4cEZRpkuJEo/g0s5w7
n5ZJiW7L+2kqIhQiK8I98M7xYtUaTXeLONAxA6MmEPsftkbR9c39S//5egCDwW2UQRPP9Cr72OM3
5sdiyr6XyYs7esZXY8KWXcb5cOwFG84pOLH8EjT1Wz2JQFesckJcUZrbncSboH6gskV0BXlRCIAP
bPCXAY8ySkufrq6XKMpw3LKp/I6/SoSidNDoLA3ZuCLBDevUW+MZ/D5KA0KPH6KuiW6YJ0ak/Vsb
SR0wkhzbsYDkVAnUAdmwb3ofoKuJvOlSjniqZHYCxfEuBlFYmSN/qZTjkSOpHhQSdbZZSl9+sWFr
LPYNc5DOWnxoWHqZdrbzEKimYHgCZ9O4LfoAic0kESet9EooNmnxJ+GIn5WqOdGM587S6h8FatBW
wGKNTxDkGbfGkOe3SYK8MrD9L4bW16cRib/lraVRPpuWd0amwvH2HNu28z//8Z//57+/D/8V/pT3
Mh1Dmf8jb7N7fLxN/T//ZLr3z38Us33/43/+CSgjdHks7nr414QEuKXGv399jPNQuf9HlFZVnjfS
PGdAvu6IaododZiZbnWGGsfFRMw7S3dm34mh04J7+dZNmngm5CGPK7KfjnMQvDLLALovSI62A56D
GJlFH4/T5IgYMz5muoSIQwJcGHyoSw2kLhK/TfSHeLQsXyJf+RUa5T7+/M6PEfpBq6zQimcNOait
XtvpwcjG5s60EtwTDNC/kfSPZiO6j7NeeDMr6lEfJ8vwJqXs5dKfFfiwkwlWoRNHNySONwabia/n
558IE7EtNF2HZkQBQCL1K9Ufnczu1wBLa8cENzcUXT7knmc8xBGk0KvRvaOemcXDXde0vhsiYeB3
oHS7Rdn48+Jv9ol9A51FlHyTS1ZH2TZzArmmBaiBxpBYG8NQb+uP19EhaL4yIjfcz0vHufUIkrP0
SEvrzIrPPY/BUMWjJ8ovdKU8p9jJnqgnCp1B7QepCzfopf/nb5qr/+2LBnSpB7yAwy2XGabz1y9a
ldrhmIR8OuuuEd6SjpJTDUU0iy/N6koS1X1xjPDKPAzlmVsw6ebt3I86JqP1X330qQjqLWoycXcj
CkMdj9d9MzbhKhiN7J4YDWkgaYbvoA4z90gXQK5pjNlmxJdqq4WrTIzut1w9yIzGKk4RpOtPnJl4
LwBeAt5ob2eObztq47NT7uWAkqxdaIKZLqw9a92APXxrgtcI1V6l0HzKNoEVFJB0Si1VVgpF0TG7
c1KkWeYe+ISnXRWm5RHCoeW5MQAWpMOcOr1JMy99iIw28/Htw0MfWSb9NKoxasXvo6H95c8fFX76
158VBH5wMzAB+OBgHnXV+MVNoeu0QWaWN5wBywz8YfKOLje0J6OsvePkWYVfdCH7jEOouULpbnFu
zaR4dAzthexBpInNJM1pjyih8RZpB6tv2WeU9PU3Y2wEG/JycPx0ytTdhG3d3FhpUd/lwJ1sVKLV
p67gU30XqaZNzMuBApV5p3ZCBrliwhfqiRtA+W6Th0V4M4rCfO1j8BJygG3y2ile9BZcjcprrAYN
WjGYFLTTGwvrBqXBCeBTOu47a82suE9bXsk9RGAjnq1r5h0Dpvef21YL/NrtzbvYq6I9FOfw58dp
9p6xErVj5TR9kVG8L9TNX+b20RrzjdAijPde/cidKFlJr2EH6jI+WndD1iEwCjy6X3lZuEMxSwBJ
p0Lba8JFxDw23sYiEN/UBfh4k28xLnplURdk+RjK9WnxwdCO5Wl5S6fFpaFzIyIR7hrKPdKnARO3
mu2fvz2Wa11/e0zHAUIBMgqmgacKPXIuvj2jkbhJGNnirAFx55eOZ51sY8RPikN7uTHZj0EVJJGJ
BslO3Vzo2a0Z6ZsrO3WpifquWbut1OZ1f+fXsGQ/6KgokeqVl6n0CuMAkSA3Ya9XdnoPbu51B1GE
O7sV3sFUjZ4hN4bKH8c9DNqASxqaL8lKfboCx4R3WGzXPrTcMkxXKDa8CVHde5P20RN+Tsb2/fX+
7VIXb2JZ62rp61cmR3p38+rkvrzvDASzmXrtxX7ht7zKssxiG7T4xemaehvgozvwJIEgHF1SI6Cd
dMDxTj8sNrq6siG7PoBRQS1BzUWflpj7bhmDoalBGOp3a/zORi8DMCB26VfDEUjqVqVW5VvGgW9g
MvgJzB3SkXz61KQV+Cisoj85w+QeAMeEpp+rxU9IA4AnEYiB70o6JW2s4Ccr2Ffwpk6fHK//NUlt
Uspi6LZN4Z6wh0/BRcrS3HfzekL9CwJ2Wq5F56S3T4zu56MalW3yPpp1RUyjyBRHTzRhaqPL+eQR
Y76OhNy295J4OwBWcXQNM/VlB+rsKsZTfDASyG+x1nhuWxOQo6L8jP1hvEtM1Gz3o1t8NnLnxhkY
e6bpowdsg63clukc/2eajixWBJFlnOtmoB3TdL6GqDj+rx8YuxlzRyMeM7alm7frzpLpm153Z7c2
nB9ItD4wLelfLRDzbPrcasApnXvHzDSjTVYb6RsfmsW1FJCsaCLvxSsL68xrF4Q8DXg/VS91AxNE
SxOChc7IdB+g+HJDfjRCDcrHUJOOGVf2CVrjvj5W08bogcXXxrCZs1xL5mxJcPWOjR1phk2JSpLN
+TPy60wg8dpAvM+lGVfJMTUXTxgIcGjRjqQCk0xD4SRddkivNStmh5u6icWBbLLgKH2jgcKdtD2e
Gw60WSZeAHijKopLu2QHurJVl66WgVbVH3dUf0yX5G1R2TA5oZQaFcTLzLZMi9XIawCs+dRt3az5
bqtdV8n692bqYqgqUV9HjK9atUr8chkfZApkQwZ8TK4qKKipVWlERfUW1B8AWVsZge5sEgVfWRxR
QajtQwTe5/8x/edjD5sbBzeOWSsxU3+Q+Y/GxPsI/aWAR2G+aBQqrGvlbd6k700ZcDBLL30aHg0F
ViUj9SHuYmywEYxX88j/zxrzak5dbYWmm8nJy4oUYWMQ0Wqc83vESvsDw/50MzKAOYDU2BGAmjxK
/FbuDQ90POShg0BzVVR5tgYywD6CcnXf867dU48aruxLF8WE7aEMK+BcUSlYWKFEfYg+bEazLcsV
cZ04cTvezn26jEo7L7Z0SU2GPLdeSnML8thW7slGq9FVHBQKMq5Wt0HuizCr0xzzGodyUQMr80Aj
y+vQHISpKwD8ek34Vc/knmCWIygE9qULDXFCaZKt39Z2oD/Rta3jdEfuniI4Rw3UpXtYd7XvBGnh
gzaaO8aq7bofEzPxStiv76hEMZ5AP0ZdppDOZm1lm0aNTqpLo4ZI5Y4qGMcsyMBNbvxh7uJMcz3b
OMgw9VYVynxvE/U9sxCRh3o0svio+FFWvZhypMZQh+hTP0V1Jeq51BA1wsi6TR/aSBIqT7L1eRwm
W+rToov3PCXou/Wft2ZMZ9dbM8tDFaBhONBtZNx01NbtYmvm6pHmICxhnADfEs3e+6yLN9Mt/QVd
egVKXcCm/9YFuWFtrxaJDPxqmwDawUF3h9iSPHV62qD+2ePHhPcPWTs0j2RqjUJu7LZuN9Slgd9M
yoPxgRyoqdUkV01aFvqY1FtducKGPZ2PfYUF9jmZet/o/JdBSQK06VMUrXAfLvdkZAZu+mLoOhTH
ZZ4Wbv4m44GnDcf98tCTqAfB4XNCwtOlAV21rWuJAg+0HPm6xPthFS52BHJ8lSFoFAxwgjyYIPne
JmEbHmtwEkIfs7F2YjLtuw5nd4BYmfMSDmOFFFzvfWsdkEsjiBwCYe+teL/jOGHcokwQAq1LLjIV
CV9bNU6IkbTDYbUkKOd+YyDnqybGEN/+8xeI/+1gaHmO5Xi6ozMXtS/GVbRIBLIp8dPtTiEH6U9o
osJ3VU4lal5l6ptmiK5WZlChdr0ctF+oOAHTdwEhtTSz1mSkRsMvU0d4aQrWEG6t/UAyc+Pa5oRN
Enj8VpTAEi04lNt8mnzqQvYVmCHVkPcygD9Cc0cuywD50YxlqUhJd+mFnX8JaomkJypRnvpYg7yy
F0NozHFQQIWiLD/QbdSfZW9gRChubKTt/FqFX9sPyRS6IhvqTJKdo8knklJZ7L/zvXBJA2Pb9d20
EuMY+2Od6cfCsbxPtfnTUbi/FNqkh9xFxq4Z3eGNvKqo148oxOGf7PynpbzKEZC50EZCjrxwFFO0
pliLvLAWmRcvmkRrMXBtHf/8zWCWfX1rQarYYSZzLdeDHj27ihkYIIxsI261J2uqPX9SzNrURIJB
UtABR85io6tsHHxQsIhzNASQmSA/hqfchR9OYNm9W40ISNXi3HpxuO9bq17JIs2e8FunNDulzz2c
pP3YEM6ObMDm60e3E1/mzPvkVK9aZWpH8m0YKHhSfPxr8q3ysnzKj7NnH4Xcb6vKnNdpscU71qL5
7CUAUPpjnL15LlijaR29NaZdaTQaWG7cai1Hq97XoEsHsJnx/ehqySfEWXayNMYvfRtd2guUR5Gd
F/mlXfkLPZm+BOn4WbPrp8a2zig9bx5xDg3uPSZfY4SL3pzalTvFPrhNWVO+maF1egdFCdMCbCz8
IUHacCLcjepNYRicCJTzMWZPjfHy0SNIzkfvYx4oBC9WoTU/5oFtIThRLw/F/ApZAmBnGALEqpb6
d5NTuP/p7dGb/XgL5Pnx9iav9oe8RUFY6tpKdt4oXAjGetqd1vUZlJjt4inEqQqhu6Z4ynXn3baM
Llfkp3W1+b/8Fvh1qFMF1T3bdRlulQh/2Fc/hbYHOD/M+vRUuKgYY02HbT5loOa0FKjLdobVTBBC
+JWfMnmJLLk9HLWpQgYC1Sc+SLOcZ00LkxN+WT9DYdvP1ugFD40zrF2WOs9cNSjrhibHmD2SA3fL
70J3ytPcG1B03rWN3JMrUp/ANEYs3FKXGcm4Maz+M3hK0hXYDM2HNm/Nh6qus90QaYDVKhs1TVTy
dVK57WaxaW2Q+GPkujvbtt/9APH9YbTcPrSmi0AzIK27NAiLM83K6jx7kNgGqVchCyJx5Qmgzdtl
BbNLw8PyjhLbjgBRCPPDpKMUVNa1fY9Su17FSgWi4fn0dWyB36uD9JWLOL6puljuykI33tJA98kB
KtnGerBRdTAg1PJoevja0AAt6Xq+pkUIRK/yIHX3/8td0by+KxrMcHTdsEzLslAboKuvysWGq+zi
cIAIk3aMbLCpL0UkNrJ8NnI9s2D1Yl+KSa5skOdu1p4XooQFVWyrKAunCzrXpZgnkhAn0Lk1zqPL
AHHGGhkkEWjuMmAChMNWNGLHaYMy0Pq+IeSy1IF8SgSwUrW6tIBu3XIrHFc0rCHImOzoEnLT+8AI
wwPeW3fQOfYDmdSKtwIcUL6M7Xwr2+4scev+EdrV1YUaGkRR/5im5mpogGVSQ3/xQU4kXZn2UN5U
G4eXxR3RtXq0cyjXZJk7ZK82DNv0u79YgFgTq1pXwAXJGz9Xpe+Z4rqiJp8cdhRgOmqIzQpxWTCT
JK7xrZSae3Php6a5ADlvOha1/uQBjcyqim36GEVQ5rhfeGziomibFdEjEa/N0qjqzqkvtp3CCwRF
FT3ZPfT0sL0DzFX1oFhxEyDOg19y66AcFcrMaQopwx4Y/mpFl9TkykhXnjeB9EK0zuZ6oBuf/vwF
d8yrp77BXNzgbAeVa8w07etMgVNPYPNzAQbIQ4kIEQraX3ppvRXCcGr/ESpU6XMMTqTnNmeopbWF
fduYbfaciAJoR1Ha4DtBV9egSAEMZgbAk4PCipYrRswGQQWR6hxwkKTcURKHGsiyJ8eoFLe0j6c0
D9n1Qu5RyJAMD3oqgp0dt1pTKCqdTaT9GBrclnD3+xraAuldoI9RuPjRpVEc2L82H0ni5JfHnA8m
D7AQP8Q48815GPACMaAzkVKizI1n5uzY8/R1oJhfZ7YMqmPd+6hoBnZsMVpylNz8+VNAZP1vHwPH
b5objHEG/uO/Jdcc0/aw5UekpEusCWWIYCaf/DDp6gi8iHqJCp3QHr6Xoy7OFY7UT0aabcDVClkf
QJCetCIycRRrO2RfSmxdYjZtJA+9R5GjZn7IXRMSBbX3mBRad0ywmQL9ZZf7Ey8F1BC5cUPOuQ7a
QTD93HRJOeR+1Y3ZusjDYDsFuvtYpKa9BVTb1b9Oca4/WFPXbEGA195McYDdLMgzauQvv0RR0SAU
PSAyXvXjG2rJVinOaLN98U8R41nsf/WndfI2+dF7ENCgelYdWsM7C5Eh36Za1qVPw3kGxj67MwLo
+A7FMRRo7DGHoNTkoBFav5cy3ZGJBhc3I8VNE4hv+Bkxire91ktuZW/rQDOiMVFMc26l/lxUstv3
qSh2dm7imBqGU7PiqV4fPbocmlTs2rH6Oneh8fQgpzLcjimo/VcaIgqHfOL6AccFXFkcRupfXF64
zpcXDvM0tcCy1DyVRqK6hcBLCdRkUbLbOG4/d2NkbhvRgMfJGDW0NAIwJLu96M/uag5dVSZoGnrc
uDZzl6bPi0CgFLRcxerPX33n+gELRjvL9pCecLHlsnTj6gELaEPH7BT1DtWQRxMQk6jBg2paAZVf
Zr2Ijys5Ru+25erf+knLwmcTB91DHjzj3JB+njLU5PG4M7bJ1I9fvPJFOkP6mSlzjHT3VovM8tQl
ORjdZRhAZ83DaaOwmk9WpwOahaLAoIviA8MhYS1UJaFRed+82DaSU6qX45094fbphwEkL10trE5h
BoFqzlrzPgAH/bkDpwAynXhpLgsQUYOc/r5FodbFAM2AFtf7jNECpSnNAKo6W4UdBiaw/swzAujc
f0mFwFJIb/z5M+Fc5fIvQSWOYTKuey7iBDZzPOcqTNDYetebjhxPYwp0jwEhbsTJYk/eUjMmaQFF
KjRpA9TQii5H1m6GHHpK5KJlbXHrQOPpfd5Ff/ZWs8lz6dZB0GytQItWmeLfjJHX3Ui3lHdiYPKO
rhoXUn0yCtL11cAE7rttVOAETQOJ2jHQFQgMAZTFURzh1V9LpWq9aAzigzCHp2V18uDQuT3m5rS9
WEPNdHB4PrfZbnGnZWhO1ed+Bup0KGQn7Fbkw3AuiyxG1kniSeVkwGwpW2rUqbHCqaUEgBuQtIwh
DSWz0fwx2PGqEpYF0aX8Se87562wgZCBPMlwP/Qou6ghBbhhYXCLfG9trqtKfhF9j3puB3eg3W+6
yLCMN1Bbxc4QwBNfG6E+FWUF2w3c0LG/dHSwaaqqb6fpQVoPicVdaxog9ME3DaCzu9kDzCFs1xaT
vsqGAL404WPW5LXTrgEd2Xma6QdM87tLFWwQbEAoaGT5msBE4J9GFI3wRtRfhmeoUmq2zlbDqaxd
gRNzAoEp6FBBMcPl2qO6uHmW55a3BZKjn+us474BjO/JNQDfQgaqWnfxNHxrjTVhlVvloCsHKPYG
eyZC75YQn5CZdLeo1MBDcVDIrgULOgNEJ+ieAsiOjLEC0lJz4Rh9DC8ibuDJxDrCSlEeD9E0P1f5
jjCMXrVogiQA9awJJtW0lBiaXVCMeWOE6R0fTPcxrfIYEjUoahhzPJiHMS03Q9lPm7EX3iO5GNOr
icf3KratG9M27afAs7R1LVFAUYLJ5ylCsvPYF/UXEGhBSTTvkPrM43YtSsdBZAUFe3EK8j1QMkyH
wenuyRRx6AqtisxtDhZnD7j1TcjjuWCNEy1/XGbR1dh6AtxhyfOVva2hKYLyv5eLJUE2gGKPxvtE
L1qQgFaFG86+TfM3ss2LqPcFoaJuryfWZzsKwSZV14DoWKz82qnqwcUNSOJ071nBN17ycJdCuGBl
q4xererZoKaAujktAOBIc/wrO3mQLYnH3O84OBxdKo0jY6TK7ToGiUw1l5wvRufJTvM+j5xpGqBS
rg+CvRy1wjEoFOr8mxnaEJPIWv2libphjbSOdtcP7bAbOgEdY4kzLKjFyp1ABvR+CId6bTVB+Kn0
ekh/5QX7ljrGDUiA4mjVlmKVpL32k+fmW9LH/G3Mh8p3kqw8oxAStI1gmZaBUe3b0XwlxmhqltKN
kWdbHWmCI9m7OgCzbwXSMV/Lm2qzVG7Mw1Zb7d3Afp39lvXUKnnbva9iJ9ui3FFOW8cTCBWkbjB3
Xdvj5wnYXhq0KE1eOpceTpUH5zBp90teXPvwINtf16hUWUxhFD9sKIkgdpHcAv+LMDzQznpiovIu
c9PZRjBotxugFg+Bl5XVjR5IMhVvZW8aG1TMpAfNy9iRNynIK+fhQBFXquFsAHdWCoZw3c1OrFZy
2ElmxLemQPyH1EeyCvqfonaOVM4qAygZ9lossB1FKSw1NCAMkJhHIRL0U98jCP5eFfvLKOk3YOTg
yFdEqjN76nKO7PXg1axH1K8uzL2/SHoRZeK59xoPdrW7mDdzsY6YyNTE2RvQ3mwF4TnQvXRx9Ngk
YGUso/y5VY1bstdIGMPJxPbzubEQ1Nf0HlUzZpM/VyzNDjprQAmhfJu0jR7LJgbEE4M04a/TtRil
FHEIeL7Rp5sApEM3rTeMb2BL2qbtoD8HrV6f8RRoQMsFO1NunnLrVbeu7G3ME/0ZFdV+Zqb9Edyb
IBDQtfENMYBUscrxmyhN5hWFWrFwgvcVyU4vTG5aBrRVCg5YhMe6ZxFHqsS8eGWaHZ4SRAtWlhsW
r0YYVDu37ZwNdd3S7PxAACNCXS/hJ7DmGA+0hszCNZlHW4CxQa1hfKwRSxx/K81Zl6nUUO+DyAPF
IFoJxg489GfTYkcgzvRZgFJpss1xiSEDfM2209e5O0EAvnR68C8j8nhXmPsssLtzXrk65IfD4ewl
k3EI9RbxYc1x0ruxwXcZxZ3DzqiBNFinshco1u7CDfYVUGWJWnDydW54R42BGuebotbSVZlFMlh7
2Yi/pHHTef27B68zFFrnifMV7G/hfu7SXEirsTWwQXjIKu8uzqJ5UaG1/b7DTZ7cFjt1p+ZfiSUs
YGSgY1mhdmMH4SVsR0IIke9Ry/rcofTuHGiJPM8DXHSF3xkektbAEF9Il9sAqQRtAcZDAhdfyZnP
0uU0RBM/vKln1OVt5QXegW9MMMJelK/Tz/PdiodXfTfQr5aDQrkv7ubadPpdO2uozoHbNbZfwlpq
66pxAHYHdH2MVnFttQDQDOaNx+L2NOYqI6ohWUkBDVO0ne+g9HubUAYzZ/XsswQ+QDw47RCAgZyA
wtAnCmZ/RYQvvf4WZEjVfmG+p6sGkCVVr3EAXe4DqsjGZ4n6w0fRJhDvQq9r7fG5t8UpSJP+jkxO
Y4S+PlQhMCYYDIAO3WCr5mxodBIV8pRN/qOwEwm6m6T7XHcj9tq2Ht5K2fJPnS39xh67z0JqfNcg
c7wlN+GFR9yTw+fEadP/y9h1NTeOM9tfhCqQYABfqSxZli05jP3CmrBLMOf46+9Ba3bk8e7d/V5Y
BNCgZmSKBLpPOKIwnlzDmNdEi7HtS+zuAueS5NC0zHEDl9x190kad+ewMp77iUOiCdysM0eC6uhy
9y7FQ+ec6wOrKr4qejta3fpMszmboW3fUUQqwR7J4X8M7OdhMLn9PLq8fZLGGzV6SApeFAgD1LLx
N7kAUwrVdOU8R8oIzsB1La+RsunPeCLhlx04T9gFVgm0PSJwEEoWYWsqixwi5yaY3rSHTDgKtSEe
YafWZfNpymCSERRCPmNX8XyTeCjCBG8jEhsbXKh2B1uSg4AjQYtFr1GJDYARsw8VygfU3POXuDBi
lBeAUYURMTvbbZv4hDtJAudBAGD5EkLN7RpRTml4qdrqf47QnxLYcMUzE16uJlDXfCg/c5h2N7AZ
6lvIAKlxWNvJGIKtiJf4EgWkadWrMX6wVAZqopLxQ7cbm5adqJcORe6JFTex6P55IR0/xXBEjSqI
s+vWNS4O7A2DFrHf4ddTrKbYeUu7VO3pstc4Jy72g+G8XiPKKBV+NjBYSYCN+/OfONQ95Eb1BSAt
8vOfeG2zfdFF7HS7HHALYlWPHEVBmsCcdlPof5SZjuEy7N1qw4r+3TXwqiphXf6sW7yqPrQSxZr7
JjPNZ8ser2NN0Ivnwmr+ad6vMag2FX4Us11nu7jn2uFb7PXYA+gWDOvDrQzA/abmaBcvmUSpqJ5W
eYBE3aRVo/qmgL56UJebXtORJ3vC78hjTx7VMms1f0uarL5r9WAcpj8veB0drFXkWbhQyYdFDlHI
jVPiOZI401Vl9KY3KpsYC+cyuiNFUuqvBLQceMHVikRIqW/u0/HAnOGBwm79v6anAQMJMSuHtRyH
BE70M3sbZvPn2a3v01k5q/B9hoLcdYasm5ObNYd2Li14AU/mC7g68KZg4xmcVmRtxle3Ts0X/ep/
KBW/dDoGAkPikELzw3ecOD+mymhWwHbX58Ic7yChbb3Cjs7dTSrEjlRrG7NZpksjAEyLmmjdOfHY
nbO6Bw0X+twWj8pgQZyoEf/z4DnsW0ALlAwWV/ZULfJkO7kQ1USKCuwQ3h4d/Q8buAcolqPOjlWy
57jbUG+sahtKJuxErQYa33dKgNtPzZT3fFvigbykZhtmxgpffnGdmtslKhxRyfeuXcstc7DJhJaO
KXwQGLCgaCDyMELI2wO7ex4h0ANzRGrWYvTulen9ESXeuMUzD9wrmJrsew+yWkPdDCcBvvUpBn1z
U3JYVne67zYw4U8I03Gomd766CythmZpQAR0+WlA8qFeTLJN1zRwGxVWrxWakUygj6QB+jRU7r55
SVftqD9y3PkovXle2dNbAKAW7m03v6OzBg5vrU+nYYcR5aGw4ltBliyM2ZugdI1OGqZDTMN02mc2
EnN5z5aCF4CTQiS7kZW9pVY4TAk0nfSzm9pidL1DOId+pAdoNIV62n8AuUzX+5xhEx52u5Lbtmd7
4E19yrC50lPWUE7RkdfF6F9RVAN8LbHAy9c3zFRbQHK/4sM9QaYm0C21U9f7LSD7fyYBSuSsWxTH
YSAQZssgBXn3prONXAkqX+r7rYfObqEBlO2lT2Ge+u425SK2oUE1meoUtm74VEpI0c4jFAHgbq2e
UKvikM2fAB7Qo7PlBReAPvQQdUD8FakN1lh7CueySfFMi/Hf1eFw2vDuq9Y5UotmwQv42HtzChSH
MPwhjEMYGeCWt4c82NdQon9u4GG6xAY52ra6CStSMK4tCOtRsAFf+63IJ3tBzZEDZRA5I7iIOrhs
zOo05/HDNbYBfgQmlT4eIOGw6FK8xVBDPdPHzEb2bLNguKfQ3sBvFq/95EDXcZTjN1BsAWxnhgW9
1kzBKzVcTr83aRQ4MvM6ymr3YzAo6R+b/zS3KqBekPSwKQ84lvaw/7mEQ2UfvMitH5EQax51l50p
+5BgV/FI/SU3r11e2yzzMgGXyXSh9gbZDu80hDBNl3p1nnTeadYHFRWw4RjlnxRw68derYdMeZCt
aeB6kV/zb8GqgbrGOPNueYWFSsBskiF+J/lO6gKzbM+aujgRUDRpJgCnU7td3+IBl3inVlXHxqNo
QSrUeTiHeOvE7CGOetADL55CLhYMYZ19o6C8Nbx1j73PoitUdrK7Ut84xfTeQOsQX183naComJ3a
NDL8XGN6WiRFrwM0I4K4/YcZ8G6fAFXLHOTgFN+Q7i7SG1hseU+guJjPbf6h8dcIhVVsS2F/zRmb
6AyMgQd/HUDBJ3sQr0Y8FfsqQQKIjHiwISi2pmjs5BjP/Au9/mllADbwmjk8OFErB91oRQdq0oCO
oCUALRLATDCQ5eFqT006A8EeiEJaNPy6HH0CZAR/Xo6CI9zoJxnguWHjl+yoHr9KZchd1zrpAm8O
+eTG1XzMxPiVWqLPoCFp8RmqvW6wi9gUPfWs51hgaQCPblpJVp4UFhd52QEnmMzRMRWwARCoxzyx
0CyXU5YNm75i0dNcwzciBrnWp6kiyfK7aRqXkKIrDqECZKgqBzigsLik5hSYyLKwPM82/17/MKjq
/Vv9w3Vcw0NVHJIyJvC2n4pSooxLA9kLvKRDVu6Fia2LLNkPL2BrNvQQYIFm6tgBd6h5zCCUW1Ab
mAUYW9gQf8fj4avFvPDdsnB/obZlvzQ8RqYhZ/Zl6tm8zIGzeiyrPlyXsunu4zGYId/vxHh5V90u
rOZwb3hWf4AzRLztR25h95l364mx4gEA2HAlatUuAEkGsgDLzYVbj/2rBHwZuBiz/Gan4RG6qFPo
F92Zt2UEncEhXFVeBncFB9wNoZdcRqDJf27zjJJ3sUyCqXic2j5fR1U5H1nBjK0ajQblygH6KvNo
bKwwZpAEQiHCTLDqTlsR7hzbNg/geHu+EdTmizW60dYVLcPaCs2RA9iddKMNj1s0YXkPuiySZgdq
ep54scrKPFErlp0PtVHryan75FKreE3doajL+xnc0+sHDIWxh8eoVX2zbQvyJ35rQtMQJWfUmboE
Mg0aFNd5se0XzlwdCITW/GoOCmlXJBkvQZA9dmM2vqbjABpLN4PG4kbyzoQ10QqIzOQLigP3htE5
P5DgegTsYXgNsCtY9ZB+vYOGhXvnRKmxFBr+OdTDxsyq/GFKePYgQIcBvWKCJbaDPABYwNkD86Cz
KuCTsqEmBf+Ki0XVbTgLIhh/xeOK5ajnmTace6hpQUoDHCfg4G+jBIuXvIZ+D4uSO3rvKIstRFiq
C7U6LFNvLWcOlyVcdA4y4RbQmclVmjex8LbDBlhCenvI78ZGOMtxzPKv3PifI+JS9iDGlt4/XSPm
s/UfSAlhfMbmOR7wCCgZC8cACUO6unT5AZDFA5CkWYUL12KAquRNWIHEF6LESFaxjLurFkNjQpDh
qrJAw1cJBppkGILn0LyA9gK1aSZ2+B0Umn6JNYBEHi1a4MOXgQj5QeoDNpTzgZrAgAG0TqfUScMJ
8ARLJ3eg+aUDHeEhhk5vEz9d5zbZs1gFTZM0BFUd6ZwZJHGfsLZdJIAxj5J+S01oC+YPYzKJvY6r
KM5Jp/yB4gZkkLfXToqB1s7TFaMbAR6+kIPeIgTTnwRUHUVTL0wjbI9QjwXyJhmu/VOEagP1z4Y9
POp4ArwarfGxX8cDQfuusBDfOmVuHFk9Gkc60zJAR9WtvHHKPnTDoXZGMjXy+p3K6nsKDVkAw0Ph
PgBe9jg60egCK9jKU4Zq6dKFAsKSmnQouybbhmw6wN89f0Ipa14iOZUiMz6gaaLeF3uB56tKZE8C
mz3IRdgLR8fSBGD8npECdY636Ukl0w3FT6liO2iW/pxuKCQ/JGhTu67uYZjRwTUDYm/LLO2aAwcj
YEJxHKuoqLZbiLhYrxTWjx6bfJYYweQL7EKxEIbyPk2mw4cgLFOvF6M+utYtjq4qK/OV+g3uNjsW
Wne8L4wSytasOdwOIi7bD02bmnyskDQ0l7cwOqPYa4S+yKepFPL5MyhGNaFc2Xmi/D43eenfJrbU
bliMXrowDU2RwqIGVgrYvXbnJJEClA7e+5Xk3bnRB9gXFQvuzsmWmjRQdHDPaNWZJmk3h20p7MCf
zbC/9sGhxALqYU52FM9sKN3bzXVMVkCGx664F1iNwn+mab4mptgHtlWHvuTYK+Ze9yPkQGB2sM94
CU17BJ066k9R5RXbGYvgDf7Z29DBlgQ4LQ0NL9g7Bxl81m+Dogz+9MxAPmV1Nq9zrGGx7UHoICRb
OJUTvEM1ZkUvDgk7khYF03ooxTMULqZ7XssvvdWbz04C5WqsI77cxkbP/lJxaT4zs4TEwl+R/zBP
R+L1DH5aozaha6GY40bTMYZEKsiMkNmjvtuArUepKSHxDIPDAGJZYKNhr6YndyGTq6qu6xUzMrkG
Js7dV3k1gHYJGi2HsstL0xpf26YM/uii0leJZX33oDAIokgRXQLhnPJ+eFYSaqH+xDqsGPRBGaLZ
RyMK2f7nUxoH4a7ZJzR+nVSF7XXmbfqHGDqNIAHy7ys9+/PbxOWW5ZigxHiO4YL1/olP1U+ODXEl
2dy1sIcTplT73Ogi/6oxQu1iHv9qVxmW1aUen1AneiRhEZFG4xbUWL82RXhlB0s2ufd97cKJMgV3
2ILvNWT7vWrBosHD2pGBBrtoLXt92xlB6Eb5ScIYXtHg0GVBHEHnLRmuWylAB4oHaIVio+QcRVyj
eqKdxD4pIcLsYFpPmSivhCJ500i8EYwC2PjBqa7ZNbHFD//+Xf4tpeEiOw/ggTAcl8PlxPj0Zjah
kmNAiC+7+6nrZiTQf7q+w2SIn17uZcEaague9KcZqjOyn36+pejVhfrK3hlcyGucSHQpkCq4S/BC
80n6ITSTZD2VDbJiWrCp8QR0Y7AFvJ+8fn75+6QM4jyLQY3FdtCQ0MAE+XxgYbErtYIQ9dkNq699
dgMZIRoIxW9xnZ5762tLs4YUmIJ3GojRsl27LvKRXpidge0M7/NqlH6I7+ctyxNgyISUqLS21Xmo
5hfq77LUXiI7me/tJiteva5cDF3gvBmN/o8hp7mhJuczdrF29OopXu0jYMKWNF1/HM+M9NwnSl0/
juLrFC5R9HFZAPztv/9h8SL5lKxyuQNZS08atgCB5W8aQ0lfOZYLYvmdVw/+7FmLn5o7sRmdRjRJ
oYd+Dt7/04Ubb3EV5qEIfQ36DdFM/HLik46g1lABF46/8wHL6WIPLfJkbQLx9QVy7lsH+6DvgsNb
wZFh9RiPNSKKRmt65V8cxR9nVTWPQxnBcsFUW7pxwLzm+NXO+MS4hNQ7bCRgoGklO2pCRe3DJCOM
t4VgzAdbvl3HgUZk/35oDHCRfOqEeXS2tdvh+E9xt76K50eAMy3nHUWowY+0103sWGJb5fMXat0I
+IYLNxylB7Hm+gJPiOKeum5hNHPG4LU/EI8jQCK+7O7JbkPOncbBsvoe1TVxx0sxLisoYnybk2tA
A7jzQjlVfa9cEGf+LcAJqnI3e94yAjWCZ9t/v6v+hjF0hQE5IZt0RixL2J8eFznyN+0kDXWA8Q7q
af4Q9fusS4yX1nJ9GfPuyU2K+RLE5lKVgr8ME8xYzSr/FsQVf2nr0QNYIYcOip7jZWCBSjepYTaL
2KnKgiU+Id5er2iD2czteYTlDubqjScPAn769XE8cJdihNnpDaQeFeO89KCjvLr1pZ7pnKDORj03
3HrKzY+hNEChzbCgSm8/QKTRtkBDxc+nhDVKbsHdsS95A94tcAlOZb21PZ5h8YD/Cwpz1AuVCes+
7JGLHuDF8Qoot7GdDeg602j6+yVK17heojNGuoShLxxZ/OclaA5vXH69RKjREbd/RSLrP2cehLsb
Hgp0uQdTOgAFEVDqBqFSnpni5WTByFxjrm4Dpkr+IxEj9T3wMQ/j4r0sgYYXnuGYHFDh3zd7TqUs
Zy7nZo98E3ggOoXa6Q0/9H2wudf51ub3JvCoP0ftnIsPwU1tffM4xIDi0spXLefpOgw8++KxABL/
VvIKCrd9gUyefYGyytG1W0hB6i7YbP6Mp8EE8N1j3Eav1PoVn2OZcX+9YFUPsAiaoNddOJ0Bf4Ig
2hKRxUwZwFqjeG+h5XKq9YH6RZ031E+twU7Le6+PFqKV+dodzORSzdjOJLEJrhQQGwAlB39mE3RD
OGxXgl6bz2SJezFZIleJ0yM10bl8jwJtt8nghKAfhxB1cab4TWTTOYeh4J9N+q6KOPtjxEPYt0UT
v6Tgzy5TD/JesHYLd8px2QOsLr60JXOhMhDEax5xd1P0o/slBSON5WPyFMYO+48/ufhMSJEGGKiW
a9mmY3p/x4Mn42AZc44Klewl0kATO3YGWAqpavlqyiWDbyf6boeg0xpvVvTj1kVnDCn/pQnixHIo
ppcBvkZ/9F4A310U/n2vbJZt7AQ/ptp4D8JWvZkjVijAL1uXOYLJWNM1yalm0t703ZgeVFvGh0mJ
DMl/QCaL/3gWIq346UYH3VZwFzegAP0Wi6dPN3piix4p0aI+WGAN3oGq4W47oFp3bViE96O09erc
aJ+Yh0wuNHribxymdVVVdsiLlfESNTP2Pc9AGzIb4AlNwfiSd011yp2y3k6TlDDkcasjOHUW0A3d
fBnxxPSjzESqcka+iq6kOmwe4M79x1xkCko9tnyZQrtcCnzFD9wc3I3Zx/0eyTgT3LcoWztNZ5+D
BMZgAQCx79I1TnZmQ7rNZA+9DNSfXpp9U4rbr7AZCxZ0iQi6/PUJv8Qe9g7jtCnAdl7cLMeYWf1L
X6NdySiY4sooA+DWht0ZaP5yUdUKiIpxqM/AKNpzbT4GVlKfHTzKdwmHTyqNqXGS9+mILBj+lOWL
QqUDEOmp/4rv4FT1wH35hvccGJGL+2RCGb2R/Q+oDX8NKtwn2E5HC4k60T208uOFyqL32+KxaHoA
EMzknZaStHb8vStPgD0rIOe/CVW9KCqOe/H3s1gkoDeORQXyj4GzD6Mr7NuAhTHroTnTNlK3IPj9
oUVjtKnMi3ll6UjaVP6a1+gtph6jeTRWovW/zft1lV/z6CqgMng7rxPjqo6m6eAabDyUOU/9uSvN
a18IMizsVf86UNytSWfU16cQ9EZedzvAYKcC5QDXK9IxhVRHb66ucVP1Q3J32nF3zM8uiGebSKkG
WQQ0+9nLzwlUBhdKzu2W+lrdh5+A75lZ+UBdyA+Vh8hqvlOrC2MwAbjBN1C4QzokhJ2GzlzRwaRk
FZ02KDFuOuSJscHSea505kdOw9TuDAW4+tRE8FLQCa7bNegsTMCOg0BTtLFAO9shtY50IrDARwck
pwM0zu29XasrH7Dok3DatV3J1+UE/YLEE3BpcttyN4kCQmOhTI9dXl6UBf+HVMjwcougvkxHAFB8
oXg64Lnzj9eI3eIeWa/nzo6ib0I0SzcerS+w/7bXg7TsbVkbyXMZ5I8UoOCQ5o8GkvZ57EJLkLXR
Ega76ltltEvQ1KwvWWQ62NNAPQaLDzAiwy5YI+VWYBWJpmGF0SUD9kLWGSDougtPxZ8RNEh9v0fQ
NSbLLpYAn9f3NXcuwIxCXcOIkEKM2/ohBp5mYY1CfoM7F1IUEP6VDfjG4OmUMF8bf8aWk7Lvxjbb
Rmk9LiYXa3IrbbesCNkfpWUBKRpUb63XquWY29OpATdlhypgtTW9Ek55etKgJ7Ugt8EHsj07ADzj
D5MkTwXLdjx37C+9kwabxB7VukaSEeKJ8/s0Mxfa5k75KJn1St2gxjFgGmH9AGOpk5cOi1RU7qMZ
M+exLWx3Xxb2jxrKgzHEK2rg9aElGshY7hQYaG8JnFJMqH9l1rwzDKCTU5hTvPHa/FGkpXhgZd8g
X9Aj46XDIL9uLwWkH3dgFkaYnM9J//rvq3nD+pxJkRClsfHb9FzbhDTNZ9HAwA7gU2ga8aH1egFp
B2PQThQqXcHcDIIoKFutpBrldycJEr+2GvOFtyD8h0YyPghPgVUnrOYQzD0OSGJstBH3Q2ulsA2Y
UWYzs+bZ6lAghHJ8vgDJpHl2+7k/oP7M/UQ3KxdQ3NoeYt/Lw/a55d14j3X3K02VeZs/FDI80kxm
2ewxaD0wKDGx40pe8uFHi2rOslHKXZajKMA0waGbw/LQRwMSX7e2mUXgNd3azG7vuJMMNQQtVG8s
eq160UVj9tA6ZrYBE4D51Hc7mEm9F21copaEWDp8iIXp+n2Vsje4Z3l+XEeg+GStqdYqiQMfVUs+
YVk5seXVQg7C4OJQ4XlLrnAkC3mzGKAmHWZUVg4M5PJbF034FEthNtxVl/aYcuYHtSEfJkMcm8Io
7iTWDgxmcXBIAh1BQjtFtx1ADFZ4bkw/57hBx7YVS+Bf0+Hf6YdFaRyRk1/Txa5zsDlchK6Y7j0e
eg80AJXnyOdRLgDKOlst+ASc0AkDMritM5yvbnXUl4NNs7QzaPZ96OyGAZRghyFzoPEMGucA6P51
7q2L+qtA23rHrvkfKrm0I/m4Y5FYx2EBC1VgEyXkvwk0DWDEhaKd4oObZeBAV0gmI4WcYZ+qKmih
5tG500Txgmm75xzSccqbl1fSM+zUMePff5fW5x0UmJUG9F+5h4o2hwfsp4VlHNl2iQQZlItcnt5N
gDjgVsWBzm7NrKi00VWJFJsexZOmW3uyrFFen+CnABL5fQ2LbGrdDtLpHrNIwa5aR9EhBmV1Ucco
30aZQKZ5YE65zcE58qMezilJ5aGAm2odurodza2XgKhZgqi5Jq4V+aDS2Y1gZVn8rxCt4U+jHw66
b1Di/O/fm/5yPi3JPRcKSQ4ymoa0sRz9/M01TTCCZ9RW+9zB+tfGs9ReBQ4fjo2GiWJ3EvrUbDMg
Q0UNGWLhIG3eamhoDmtlPwEXdFmDYe9DPE0di7hFoV5kB5nX6khdKMABwU1tJ2NnnozyUZWBt5nM
Pl/VdsdeTD5B0QFW8jtqMpcnfmJNYIHr0RQ+J6Un66eqKecz9LS3jpIM2VAObkuBJyM1ZfSdw8pv
a6k6XcQNCBIOpKJPBWAZk9uALlHb/RN+ZItIdeyRAsK+bGDuUvUHGgQNGGq4aTuuaXQ2EgMMrQy6
EjnzQVAsXsHLC9Y1ivtrIk24gZMvuhgPcxrF3mEflWl9DpPculi5uyIuBR5nMIvUCRG4AYuDAkFy
Ab0KZn1H4fNHPJRwuvBgijYRIb9+jdPaORO/SEBEZNUHEPmtOrF02lRpHPFL6AgTWKhcPahiwGJq
EuFbkYNLMgEEtwMwUb0x0P/NPotfmz4yDmVtGguajsyBWhRZHWFB1qXPwKCu4XeoN4Ys3PZDgJ/r
AECKNcAJYWZZsO2iIYWCOLSor/JkRpO8yanM9lesPyQ/Iz92ZOzXzCs3IKdMABVYjxyWrWc+heYD
a8d36oZlWb+2ohS8MM0z7jPnUURhhEUrolQ3vg96sptZ/Zqu1alpEyDpjD2WZl81qbVg2mxcaT9y
s11aFm4makAlO11aQ19vqMmaKT8C5vqccAceRWPHvg6DaO8CbXXeGXxlO1DVnqcYu2Mt61CVUXHv
xMYZQof49QeSLXuUax8TrQjBvYL2P/POG3LQhZqy30wDHE8iOd0zm+XQa49GCyq+w0sw2+MDHRhs
IR+KxNnCV0neXcOySAAg36pplY7wPypEZEchFv/Vi4v97joPYBQFe13nbaijPwovTh5hrAJXEXBf
fGts3DeLQ1kytMDYbkXaXmTUPMBJ0H2LAgPiTHXQ7bIx6iHH/EyXieLC2zDhjGtqhgLfvmfI5xZg
skPiWvDDmMBcU3hQ+kgeeAYywZW3Hrz8+7UZtqWC5ySkYwq/DVtjZ3QKjLxUTXhFG8aT6HpvGwXB
vICnqvEkG8WPZuG9UcsavfaiymcWI5J68LO7gyOGeaLJtpXafppX8/4antk1LPX6hYUi64rDMv5c
aqqEARJKDdX6I3VxJxzvcl48IR3GIUidGOGKJnhOBbtJ13oJJ7v3kTXAp4R5dCrNGTWrFHoNNOAW
oThNoPueeCM+Dph6BmMwo/o04zZQ60slWuKhicuV6dWq28EIaqMSV67DMi7ui4L/7Sz+NTo6aY8v
u3CS4wTY9QJLeOT4g+YFzAM4bFUm5JCSOjwgZ48SGNKa+AMnBnZKpfrhsj9A5g7+UKgL9H3yc44o
QMBHZS7EIq624IfaYI4tOSzDrNucpE2+91MT7IcA6eFWopwDVr27Y7J2wAGDwWqjTVNaqSCY4Iyv
twirDJ1HHgWfI2p77lfAx/9Zj/AlUuYAEw/bctt11yAp4hrTBYg945SA9HLsnBrOMJ3N35qwwZOn
K4fjhF3RRQTzA+tz6K0H+bRy4CWzVQOa3hLOOuObyUS8kwbgvDQZm69H6KSHl4GNDwOQGOu0ER34
Rp5zCQ38ySvXFj+c9EhfU9oAqIa1gv2ceQoeYcOIPZzi7QHFqOU0Ttsadw/2d8iC9vrQwOIMxq32
A3V5XVUsAcNtNpTpBAhtOkwutDDswfjuem68soAe9K/840JsR0ebm43gJnMD6Q4XucntlaocQGcD
EgNb24MaIID6UIb6ZQVybXfhqNG62jkEbpZgNIkhXbft3ODfM8TzC7iWgD9omBQLzgZMVp9IHTQX
F7Obfjai+hIMtXZG42b1rWwGUcGxyE3nl6grypc8A3/H7oQ6glknXusCEnKh9dLn9njv9JD6pG4X
SisQwUqy9SCGEf9qBW8RgUecU07TfZYb5hI0t3hJTUv30RkdWmt6GBLP2/E00l44elTJLNjXYbS/
9tWgtO1scIS3RmAbWP1iLx0p86lFreCpY0OGCoHXrXkbg3TlQCBQBzSwAl+6YEffFWDLPPTg9I5j
jLcxq7rLkA3dCjw1bJS7YNwaphtpdcfhDuQTDq+6tnisGgY7A/givUA+OMN7HkbtsyboxU0OcznA
v6SVxX+GKXthEO1+s9I4XWRpgdXXNAYATWHRECXlgPUgY1vAVPon3oD3OrDEXtIo9CJzOM5HiU+j
Cau8c9gjsaWn9vqgXPHQh6hwQCNqgL8ssrgdHlvHJLUPaV8n50nbA1sMxNaqgZoANa8DEi7nNIH6
6GDO0MtCDeieWmMKF0JpDJGPuiXUdAFgQDI/rJ5Sw4IOEQimQTmbWzcv4ESrCaaW0f5R2K+GsoOL
zB1vlUEh6A6JqGCPjQN8smvDfgTesl5YRdG8x3l3B/8X608DPJmuztT3ASB9n1mhtTci57vNWvvi
fiuwxL3QuRcO6QKQ/2zn6qE+Godd1BbQ1dTNcuDdgndshLIMPLwG1+wXZYl96G0RTAteq+7gzCah
ZBvm4DeHJWji8F7+eRahbwDkFACDGLBaOrvF/T4aWbXlW6pvNm7VWNs2Zaebtw+dkY8P2fpAzVDs
atfehhls06K6BoZzrMEZS0T2W7sPGnfVCHy2B7vV2TtKUE2P3oBdN+ja4dFJ5qJZRlCg2dWOe4SX
yHcjiOvX0Z6fRMuLS4Hv+5Bg4ba8CgPhLuEDHvdza6AOmxlqCUvYeDcAhrAAqCX0cBsU6t3qQJh9
Hivz6+wGbXuBUDZcnbwug5ANqvcinNrtXErhw9IA6PlOAKsFJxoB9UkMX1O1tz4yD6I5FEOXkBFM
0EJtRF7FDqD4GlXuVahCCxtEAiFttXXgQresg8w6ZO0y015HpX6idfoB9qlJA7e+cgSMNTf6XQMv
d+iBD+zZAxicNJDsBmLHfSTC/QBM2a0/mCCRfOuXKt/SV3aL92xIoTR4NENj8kRCqmEA4QxZDTvq
IlnVX/0jCrA76jIhhrTmOqcE5bAYyYc2hAGPmTwatvm1j6fqDaZ96apOw3qXUNapWQ8p7CuwJs72
kvF5OeoobJJjfwTrp66hu2/XRol0t5E8dGn8FZkwCLnW2FxwAraOrfCNTPUHwsvTKDXxR4H8sw6+
jaY6eNJzhcbgU3MI6nYR4O+xoIVp3DQQo00UqmF6nTqj3nKghSk1Cw7kubO7CpxBODb1izzzDmmI
ZFxdQAAlqiAEAWVb+zDrAzXpUOZV6beTN69SwA1q/zZCgTQlDfHKjbPCwspQlLzGnguGs682kD9H
5jHfBRp06WRYMhI2AQzPoxXFMWiwoTg7DorhGqPQR0281yCgJUVBPaValnH1ALedbHy8LpUSLrU9
15wfS6TJV+Aumk8AcLU+Z733vVPpwsHb7E8BfBYvrfGt7WCbOTZ2/Iiy+7gBbaWDUXTxFV7JNhLl
8DwAgAwWcdOdw6foWxVNwxLVCq1ZHpXw/PkroCnvoniIv81W81uAmZzH2cFTxfNyiFwU+ZNK+hPd
lVzAR+Af+o0e8iS4b4pDY+IPpePprjdY0y2VxJumCOTcmKCUyehuYMMB2WfIz+uCD1WCdJdIC9Dz
yQPqV3PW8KzEbrz7qxJdl3X5cQwybGFQS/0G2W+fazQfiMktUIFdcekYGzZgknc7rwzz7RRmDtjz
du3Acq81LHtfyvzjm91Mh3XecPNwe9nTuz/BBgjy1MUL9YtQ/PXaB5XWXOBVnq7oSrmbVngAW5NP
zx8591jewbF0dascfeqjB5HzK46aFPy5D0tM6MqA71wA/LSbK/YVC9HmdNWkyHTfJOQ/9g1ab+Um
ahFXBd8E4tLnuHN66cXfWixUgXX7P8rOazluZAnTT4QIeHPb3rFpRJHU3CCk0Rl47/H0+yGbR61R
nI3YvUGgsqrQNA2gKvM39k9rGpHIGWfvS2C3yd5MFiKlrZuPeATMa8stj1ZvGU8ZOJ5NPlXtExxo
3qJ2gsQKWrcnIDwKW9IpeVRSmAkF3JBXRIAclMen9q+20J/raFlCa9bnmiRvgnNn9vGPbuI3C8PB
+TrO6dvom4hzjWm3F4h82OJC0eDss5eVoTSlV9aG96YA6JvY+xz8/zX3fmX5oPvc8N8/hnwuf0L3
elt4NiQNAf81qPUssAmgFbhZmvqYP0Ad+wNJcYNcjGR21qCwx42gMjywL+fJbA9No1ivs0bKrOrK
59marNfGRi0md73x0i2d8YzkT9/O6kGaaHnzkB7LcSuDvT4wj6Zfov+3zNWGzHtIW57gS6uNc/cl
9ceVzJSPWiyaB/i5n97DtvPqLdv5wGInL2duan8vezM9OX3Jrt9Sa2WbVIq39iULYBvJ9IC53q7p
VesEbslaZ1YD929ZeWWOYUPazYsHxW6it4GfqndRByElZx/TxN7c/nq87J+babDhAAU8DA3HsU+h
zyck+hx/yYs2WA+uE22L0i17EpmMTL0H00ZWoQzGPXYXyRPmJ80G69D8jSpdsShdVH+j9rwbAKFA
JOmijQMI9WfhjWguhnryHldKsLHwq30anT7cL0WL86AZ0Vmu6fb4ejeK51xyP4FjbZN1Gt1OP2oV
mRwq7fMXyAgVEh3cMBo2maFeDM+ZN/trq9XODlIdV7PCyU3XyxINOnJf4uImB83EYHVhgylhWX31
EvtY90H+LCz0QUWkEIbVszDNB8289SGgXe2iFk4HSpXBNrWt7DwHpv5s20a+kiJd7bk/4S/5L0YT
lCfHGagmu235XdHwc6D8pzYQdFDVeTaKVrvdUihKsA5dmvLFl+Y0qTSX1++9KbcUCojuRg3balfE
mGYvQEtxRqwi+9k3kM28+yTyboKBM4WXmzvjMnQJaTCLIP16nxOXkEwkZVg+1lr0tVMg+Nl2PYRr
vSniPXuyf7UjnhIrpad6psT7vJnIv+XT58mvyO8nSqF6MUtmZADM+YEULE40OkgwRQ2u8uPKTyMh
8sDXQNaQvsaIpXn/HdHyI+HlBh51P1TI5gp9YDKZzgYDS3vbBgjTz4OG7ZyezhtSMtZwm2wu0NMm
rrdz0A+3T5SLLqEaTvpt1K+QTLz/gcKo2kooXP5NlaKCdq3GNdst451XBJaHZAcP0kSk6itZPPvJ
x+kRAm+6kzB2E9F5k0KZeWxtbflpk5cZYNzLxLP1ABjIXSw4kxc5pAi7rjvYObt7DMj9UxTmDrBf
ZuVhXDxqI2kQbgPAz6GurEcKCfusGsMvHva4j+inLmkyKBaS8+mK9BmGNV/4uWwO2cJfFRJr54yf
sTvN1YhrklOjCEU2LHUMBfOfmQQtJY76Wxs/SRqqHjPrFs7GtP4G31vCMppknispABU6c6RpP5uF
59yVWBirdXNWAiX7Dn3GI1U2jUisNfzv2IU/lJ4Xnrwiyg5mZM+PlaP2GxN12LdmgVD1imVfdTX5
Bz6WeZ0Q5SMh5jt7afaZj3FBoCjqUR/cL+ZEdU865DD7ZrpJE/XVLbz52auTNQr2CRtN9KJho1be
6baD1AZv31uWe9syIjsZbG6ZEPYzOwHOaonjHWwseVfSlIOdzp+xO2Q9zOvPmEB2yXmjcZ904aFW
TQt8IkX/yrPiFzn4arxBHFB9vLUURLOa0HyWFtZ3yUs7kKIdB1Q77zEjRz+m4jZIqYruorjFmnc5
QF//POsh3QeR9RCZIHcQyaBThzS3dz2McO5jUy+iuy8pBOTLpSwzHtfpkC4r2UXOLM/T8RJDESoX
NbSpMQbM6Zvye2xWwVE0zJqiZFwW5urWiUDmSTBJJnvXW5V28JwoPpglixZtVusvbl/UX0Z8240S
TZ2U7dIXI2IL5pOs20pn5fgom6jKVjplEgDkaG01RnSUEYg2GmghL6uXX5fMXP9NH8Gz28sHKMuH
8u+5FFUOJ1iP1JWDWMCmCtvaWVekyM9OE3TtxVDC9Ozm+L9STSUqBwnKJKMoId85fp4kB5Ak6jFF
Lz6DBZlGuzrK2m1kYqQ6m9QeE8v/T5lZ75apgiS1RnujlHFwbQMVJbLeIcPlKv2Lm4UADVvyGfZQ
rruF8mFOzrve5sV7VUEPlEm5ebBJjk4GrKwGZ7SneKQWIQe1474rVBQ7iUifya5ym6Uo4LgkDX4b
qiEl6xe1dr1fIkwDbxs6AxS1ZawfWICktQzPIMDMX4oeQcwFATqm42+tX30CB5108yfLIFb1HbdP
k/T6K1zmGZnxKX4YsTs8zUqBVJqpDM9WEXVrLavzvzJNvxRqoP2jglKAmGn9UGGDreAdA5SL0nQ3
V3GBHUXfnYNuMHZxB5ByrN1w7Zn68L2xyoPv2PNXHGnend7t1kXN2ovcs/XFLOL4hGov0ntLUw5t
8ux6iv4ijfv4oFTML/oyPtLITkjvbHhfGl3NHkBTb+cm8R/NRVnPKgBMaGmI+erSFPG8ivrNgCH2
o4T8FJBZE2chtYzFc/R/9FZL783fbrl6M/dU8ovme0radlcngEKzevrwsln/idfOqSSb/a0A2LJy
gdCsDMqeh9rp0R7M669J5htPgVIlr3WAP+gSbrA/Pyt+P6ztOjLe3dD2N+T6LF4HcJ2pNVUsVYAg
v0MsIKug1QNP2tw9iLGdlX4U5eC810qunbiZQHEufnfVgLl81rrNI09L8xkM9LttlR94sL97ZjJ/
FDaEBPxGXjofWAW07J8Vtl0f3uhk+MTCsu6LsFmlmdHu5v6a6aH9Ik9Xir1orJi1fpBm5gQhhgWz
uRqM0PpSFLb1hfH5sKOmXT0kOmvYU9On2SZpmnilp2Bw5ZdUS9gKCkCwvfwJShKiq6rL1atlDepb
NF8lTBXTR3+ISVB4dg4v0GHaefOFHfVTpfdwPhGmy59Ms5pWDtugQwrzBtKMC/F9GbNwItYYqlg3
AfVIiW3IWOqwv0PS+WO45y78BLQH+lgeb4WZ2q75RoCzQFEr+jHHCmSmQCleSo9SXWZSxpIMc7BS
/Dz4kSrcveiP6ydSmfWLTAx06o1OnkfHpnbrlxcy+lSjlroUQBrjAD0flK1Uocxq8FYt66qDbc3W
sxXuLOHZmCXJNL9/uOXjSpqFOQ0Pspud7c7clPM8wfrMCvwBOcgZm+VkHRmRsb3HKiDSv/VaTkHi
Z5lx75DBMtdZeqVDDhQYPsfde+9XVu3waPQkUaJi+HD1jjvIjzHBC0xgVHEdR18avxouSWmuzVrr
Vkpm1jdAejab5gqxRaoTCz7dqV30+pZeeXZJ894rg/8f5iK/Cb7sXkUNebh3KYg1V3ZcIcol6wGY
9E7KqzKuc13lOOCZLC1ckxJc5prnOF9clMo8Q615dsf1zQrZVVEVSbD5qmfLuOYFZZ+0U3CEajLn
v2wXIb6MHSU+t6Dyr4yWPx7Hwqmh7RQ9WZoxTt4EydRkc4t5O5hFaXpdwbe3bN2zhr7sDfHU6BnG
v2k7HXStRne7Lb+Veo43DP5GK9vVyhcpKiMxb6zA6kAVXFJ56OHbO29gqSu93DbHqKGUIlKfjqF3
mxzbmLVofUrMX0Q+5eAuZ5FtxofGMZ6nqfJJ3XjoKZf2Y+dnHhs2yD73eNXrVb+ToK+OxS7xtWR+
G/XiscsrHylmDAqMgOdj6WsXna3AF7fGExjbNlQXTJOSQqBYcFr86EHYIrA6s72zgKWEEXJnkJRN
dVruz4vlVPnBdPto9UeCWHLIEitc94PqVry/55bvY8fWAlJI8nIDtrt/HELnM+Htsxx/rPlv3O43
hyWStbPjziEngLi/VeJFVZfq1ykpu+e2VsvnZmjfJFyS0N7AhTjE3YRcntoa2ZfGDfonr0h3tugM
xyHa1cXk2EutlfcdT8V9bUftRuvYJSIS61jO8SNDIOhrXcSscXgeR5k34pKcGWh502wzHoUjDPMH
jbIHyrbo+SVFFT2UarEutRG6r1pmwaOnO8q19KevLnCe4z2EEGLw6DtOv+FGHTYyTHqlwxhmFt7a
8NUEsgPSZBksQwZUjeRjZCzIjYBMKQc2Ddaqs1MLuiHN27RmaRdLz2/BXz+kXDTnq9chsGMnpXsu
bcU5z2nrnJ/l9B6U5v+K/THEtGydmxJ1r3uH++vS99gf12OFPh7Y1V+i3vFXKAubn1LHt4xTqpoZ
igjeVnJKt9gt3STjw8gwb123oLB7ZA71+m24CCXf5twzVvfPIdU97RDwVldNP2qsYoZgD+HAfuER
CSunrLu/QauRWWJdaSNBolYznmk+2qVtkRsPUaNlYCdZF9ZVGbxDDTso2mwB+yvT10yPNwJ5mrPU
fzB5BK2kWU+Gd4gzctHSHKs22Va9x2ZmwUflfTaR6IntS1KHzinAz3gbII52loOrIigeOFmCuD4d
gx0gIyLB2+ltUJqS9pdTZ5yqM2IGn9Nv3W6n7fSxCDa8fE0oUf/dODltl2wgCs072SZJR6c3Lw3c
64uEwiQwgf7a6/ukdmABJBeazfA5AopykbdiEJPEQDUtWyvmUsO6tzupV0m7TAsKYpjdXNm8bCRB
HNbdtJf4PV8sY1GfzNZy6T+uLzUxt47JgVOu35OZ1dg9VPUuhO5NgiOxtOOseP+MdTU93WKNg5Re
qKSo44NBkMNkzddwsdyN6xIphFSOljUm6yTz2u2w6CjcgjzckFRYDnrWrkNS0Gdp3SbeBuqYlvaa
+11aQQQoxMj6YN3mpEceGqx1V3XgWtvMdqJwG/X2aFsbU0WR+N/AAgET5LzBT4NaIx9Fje63Ibmu
FIfC0v4B5jztsSXz9zUP7TdUSE5B54Q/VIRa1qFeDVfVH4OrMfXj2kuq6Ad18QP0//y9yIqYnI33
ZGt+yBoIoShsXLwnQ4mosAzeq4Sm/tAWXvIqESfJrgAEpkfpAgzerfohU8/SaansqrMEF0PpbSy7
3mF0MG+lV2uwy6nQQVxLb8UD6oLVdbi6Xdg4Apkofed5HkdlO9pZc4HlgolRYD6VfTmeEW1B3wgc
7WV0Fx9jafcVl6uXwiWvw32iJMBWcMVV99J2VXa1VmGUBnLA5O4MlH5WNan94+R21luONvlK4UsO
kIVm3HeHPFDHF4V/zFf+WaxgCddRPD06Y/FBstB6S7zGO3UxaDTpDMMs3ZdVa22lGXVduQkiNTm6
IVJySRyzXVSTXYJ7zFYwKS3aIFf0tMG3gFcJFkqfH05vddstFhxVdzajBr9I+PK/seCXJrvENUDK
+nyP26HI1C29VRYm2xnkNevs/87Neqs8Gup47kGGU72JuunztHeTiULh2B6AkR2l1cJULo63MaxS
z7c0tjF34y6wg+bZd5N435Y9G/gmIJl5b4OOMK6+Z6yVpXIu5XM5ZEYanzBa39/L6hLvUstfl33g
b2YSDo8tmGZzYO+1jnAtPQUmXgdJp/vPcnB139gWTWluol+xMCUF3ze1epAh0tFW4SnuZ6r0y7A4
LuxDl7X/QbNqG3Sm+iIHJWBnjVFvBojCnbP1pPj7kbLdVXr9yvKOjpb0q/uMNgVchv4BWsZVor0M
EyTcoei2caDH5yjWvsqa7E65/o1tLUGeSxcni5vDH+OsznK34D2qlVp4pG90d6w2tZLq67uqMgA8
ejrd+bgBrQvMTo+V6bmPzuJoUUch+/zZHNbW0pSY9Lpu+A8UweJ4j5O4g/8Te2sZwMuW8oY6XlEy
09in5uU1V5r0NNRqyxa8TV7sBNnlsezmH+oUbvJi9P/jZdNXT8utx6GfjLVs3GRhqAMt28Rmj0qA
CrT03nEMKc8+TZV30QCckKDyrIPZDuYV1zVvM7l5/zWl4Lwa0W37W0MnDeAumifoJ+6psjc/OkXH
w7vLxleli7CdriEWmrHVYFYYzmgosuyKUS4UpK1V8tdED+uWSkDPAsl/ZNvWIHhGKgSgzIej7pdq
fnJVo1u7GkuvDi3m/ISFFe/agQq6On5II+QNdRmayFlVGakc1Cv1FpA57rN52bdsLnK/W2dtDCBp
CY4VDMuNej+th8I5y0GC8CwOfhUpBwndriant4m304CEmB7NDzZCk/Xqt4tZGfak3RjWG33JwiLg
1q8D3mRbScVKTM6iDNtQfRzXreRubynbOv1bj3W0oq1u2DpjM31zuwCF3DD/m/dDsC5TN30C/Zec
/8eI0UmDtZ6M6dNCujz7+myv9arNryOCC091nSq81IwA9BRNOagjGkNaYrzoUWzeQhKfe3+lax75
5l9xku7jCoZEd5ARVZFc9WSxS1uE6cfkwVKH5CZQLxE5uOlsryql1nY230Vvg4Cssad0U67mPB+9
TZuNf902PTEi4bBiSlZYJmdSAFGC/9G2+8nf3hYkHVu4TdL6XydeB7dXC7b0Zba5vWUyD2XjsfsZ
qphx9wgerDSV9SVQoyO3rnFifVQbG9mn80w7qktMU+ZAW92zAjqDeXIZp/tmf5Yhywy5SmRklXHL
I/y68n3b/+8r3T7CUGCR6nx0UWb42vPW10HmoLQXpldjwPkQ+aLm9taH43RSq956C/FX2at9p++9
Po3eeyc5dpOLOpRePRu+rV+jJPu4JSf7Qb/GRvxbK+c9OFHVOxhe0MPxrdAij82w2aqYfa5q3YYf
kJRGdZnyxxvuYXSstR/NLCvFBy3leXFrYz+FAVX3q/+GibAs/XO8ICYgPBVPvn51DXPGPUCOsj+W
7bIZ5t4eKe9XCXVdPW8pj+T8SZBejQCdolkBAVd+kHtMmgK5kBi+EWhh/cJoWK1trCQmP8B9rtN0
aK2JU+CMw9WpxUFun6TRsJM9Isj4v7LZBQDPL/YSlN5zNqVglG/IjEJnm10DPRA+QkXa8wARcOH0
ARrTZk2/gip+HpaWhCblZ+D6yos0eMiDTZqL8kZ/SMPE3IR1luyVRZel1vqLO8ek79HN/O0Fgcii
9RDjeSzvgfuLI/DQkbMHnmJ/dLTNS4yk6sB756UwU/t5dM2n0OmjD1q44/kTqZTWiz7swuIFnDfu
ZVHCfc+wqouij0pptEvU6tTJljl91EJjiAL1IL2U9HlzcmW/fL3V0VpnMJMHp/nAUlbZ47ysvVpG
/w0oW/Y3t8lfA0CR1xmK6wEjsxnHje57vqzAND8tVmPL7lsWZB1VmMTRzBdAYM5rN5HoX1Ztlg9r
O4ncbzIHfTbjNDhzc1u16VUY7o3Wc2+rNjJryH+Wennk8Ruw/OvgWqH+y5cahEE3sC4YA1KY7YJV
yKI8uaLf/dYvLT9F/FFPUrSplHxZG1X7yCzCZ+lMkYZdFUVdX6SZkA5fD9isHuRChqMMi30YTLS8
wH43BRUij0Od5fYqGB28r349XCGvqTvFpZp0f4oaVVhfIv77ILLMp3vcKVxqrI31ICF5Sje94Wx4
xxcP4Vx9z+Lc2IM7KB5YBiUJe168NkbdfJcR/tLhiwf8yEZxw6rKWYd9+t1nc7C/dchAOfQJ294g
dt6RikU99HYFmRyExffQSRtSwhlw5iCD7K+bU36sfMDq4F2XTZtv5s8DNEnsapd94mimzzXIHZbz
lNRdj6K0V7lnVM7xnW8Wj9jbKYCBcquMIzO6oEDnjkMnFrL3MZOOFbMT8e5y+/Rcu+r8iE+Mt/ey
LDsUTVq/es70Hbm77O/QmD/qqcXdGNT9Ahz4bYDI1FTl+OGnaf4yeFmyzR0TQ43lIGcTnE6eeloU
PsAojKesv0CuCnAf+En9gEx0Pn5ouVJtXR+8qKnx/SmcMtkoWqp/92AGlKUW/8SZHYSnV2rPJAeS
o12oSLHnSkkmQflH9zr/KfJBFnpO8BagZPoFyHF6sVpE39VYR4WYXWuCHWaDZCbPr8EaTxQCrxJD
dgqn2V8HpxsuUVdhR/orJMNaT2k2XoGot3QYyPRAptjbZldhMpUnf6fR9x6niZ9atdxlox9/UTRq
FAG2GkeN8scTrhOohrngrCu7f8Blq/wC4/7oLQ+NHIOXo46CwEaapN1rlB19/SzNqv8ex/30lqNx
8OBzCgeNSZAMcDzBLGcvo5CCe7eNXnsKE5sFhDO/+3HZU7RROpRyOKPi0N/OEH54H1TX2EncEnX8
+xAP16FypRRTf87CITl3Ed6HQVYeKhGsRr3NWsEQ/1c7J62wiXqgx91gQvPvPW0lmM7QCOezZS1o
+AUeem8KPFQGS2+VBQbrnOir8NtjjBFilmtsaSGVJ8PUH/2C3Lt0yiH87whpmaixHW1D/RwRpm13
SMYY+FEw/3CTajg7ttW8KGFvXtXI2ndq2r5ICChAvatKu93cY8uksrM3ffOuL3YDvdl9I4WTPkHs
t1+zJseqHtuBVMkREMUQZ620pvFuwpzb6uEIQzLUnH1cjM2OO7NASaYNd5qK3t3Nwi+AroHXyBJd
MhMgkBkkhtByFsMzsLEC2dcxbm4jgqVvyP/Mexx9h600i+WRXGVWe5SmXYF3QMVtut4Gu9MqJBv+
Cushepk65aT5ffBeswO58PiyVp4/H7Sq/9s3EgVPD/iP3eSpG6Xw/L0QHnslQlVLmgsdUprjrBmr
WVdxgjuXVfpyX3DJGYLmuJ4M1ryTBZwpXoX3nojUAbVxijlpHea7rsi1c5Vt5jkYvtu+P255qrSn
IkaBxEujf2SxZhpIIKtR4D5jVhudMQOLt3nPQr3GccQl66DG6ltnZdpVweSVmplnvNuU5PeDm1O3
E9BMmSA4Nw3+RZpMsvvS3UV+A1Vg2ZEpoWJcY9SPpHXfpPmL23FhsWS6xZbCWqyNsEaoIPrIKR/t
wOJdLuCOIdmYmDfcyAG2p+Rr3Q7CY1d9L9GL25fYIz0oau3PuAJxSr68Xfd1n267xFAeJKYXBq4x
JXW/AxoD75/NZfR9jOIkWzvrhjOWmcHOdYIeulqHIZJXkumUU5UUFjBsDv3S879iQ0fFITWnlz/G
lnIVCfrZpaxqF2g+fuEYTVAWmVSy61mcXGwd58JYP2FRDAPSqnBc6x3rEutJ/lTmw6rKh+kqrVRC
SqFvbasMNhJrvWnJIvW8CjvytkUTVOdRErX3tgSTYOZ3ktPboKg21jxdWmDwzAk0KD8rkIWf15Bg
leyqbBofy85RVmXRZL9VUHU9qS6UZE6yLZd9OIm0ATF2x1vJyx7TzxyvyMv95S3he7MLunwToFW1
vnfc3vchwkv/BTd7Zh5tu0od/wSURwsQ/X64gc5vKHPBnyd1yRdimQjW18ypm/VhvE3ZYDvFyhms
Cam+JNr+vmCVVWufgIOsUzfaSvN+cNAgUZzeP6soDjirLMmtk1rGL3OY1A8YErHXVcdlhzs+eVr7
U5sc93j3kWkVfD9SB61dGQZGf3pKGtPBFuVz5jzY/dEE5uXttcJNvgV2QcJwjoptErCMcfzwPc9c
bQ+EwN77g2O+KX56EuRixgJsDegBIx57TK7TiLGWCJKoSXJk4TtvlTBO9m7ct+fOmNV1OznjR9iw
0IWUN5wHRe8/MGuwlOIVT459qUfDkzfCf12otYlCZjUfwA0LH3f2tKehyIuXxZeLV3U68zxE9PVN
8dofCJK1e1QP6r2YC1xMuxv+spegXjX1XowFvkkwG7HeqXz4tdpgtQ8wohWYcmAdkEZqWPwC8AnH
tv5qt+ruBnpADH4/qJFxa1Z5cXa6Ov4C/+ZWQ8jY9aC5ZZ6kYhDblf/sXO/lhbEx+xNLjBjcNG/h
NcwD/FwLt97K+MYwRzzpxcoqogKEmYV9mkn43gukcnbfD0ohVZrVkuIJ0TQVjNj9I3W+chvARSqo
Ziof0rHgw/wFKCYh0vzaoxWEm/skgZjJhXqcFTa6AF0Tlz1RFQ5N8oa1dvAC5eP27g7naReDF3yU
13ZdGd3eCQJvfXunLy/7+P8yQlYC1VikFxYNlxvcOMefu/Smp27S05cpyZ4lbFNB2reY1O2GAs2L
hb2+EQGPaRHahupidFjj9DGgEonMi7CJ0uB1IbGMl3fuaupDEoxvwULWdP0o2uZVph9VoJsfXf8w
d1A9ayXsDiVaxDtpFlZ/qZI8etUnzMy8zILFvMzuQAPDeVHra8cq6mW5ahl+y+s2wxKdR/SuVOry
0AYO60vYfnvxa+ycXkXcFHkqaZpjUT7rLR49pQN3G5jRi4uJx1XcHFurPQ9CJkEv1MDSBQ8T23PH
YxGzSbR0Xr2pPqXbammizzGd9S6uV9KrVWr8UrI5k0451DGyOuzcH6XFFwE8LcJZ+mxol65Np3Pq
+MbVrUpSbmEF+6qI/5GQpc+gEWzpsLJvuJ+GxwlfH/wdlNcgiIrqKzzuau3vy66c/gJ8Xe2Hzuz2
RmJ0f/n7gLfoX9Syqv2sIncnURJaQf+fGWFru3S8Zle0kfMMmxcxWL8OnuK0KA9WVAArVPnzd+w1
Lig7sYQfk2DXNCp8waWjt5vhImcADuAcSPt2Wtn1KXX0+GjrQ4DS/DL7PgdVCyNbHAqGMHae1c74
KYgaJ/HzlesGiJK5dX7mORtsBYNjuTvDHYrvgKe1bWwZxakBQHrqLXS20Q1HzncBkCMBu2qjqv4x
tvoIUSn1HydzNI8+1h97WDPGFxlbdle/w0PSVy3cDJLMvWiZjUVnNqyx7hgvFroVF2M52DPazrvG
9dsV0D6gOa0VNtfUw/1NC1ne9FY/9mhYQExTPTzrlDnVL6zZbSQXFJAATnNmgY9Rl3QY5dScreXg
18YpIj+5j3yyX2vXr+Nzocyai90Zp5Yftmhh1kl9aHoUWvFRPZOjRtxGTi0v7Xh5zXV7pBT6W/be
0JzuPGn66pbGTxafxFAryejL6a/uu0ciNXm2kdJO4SxmwYwEmWeGB+AQH5lhVRiZ/PfALrcZV9Ke
PMq2aU/Fxup/H4K5c32bUbVTtnZj1pa/TbtfCw5WtsuoI3ROin5bDCAYETiA4EaFIamZFEcB2XSS
WU69LD/IQAn6C3z4BtFZRquqmx+NJVMtvXIYhi4/1MjHrKRDD61jDdD7NKlqfx2WgxsYMRn10tum
CHhc7x1y5ofFKWnYrUpnGCpYGi7DWlWxz5aCBsPSkriMl2an8Y6aA0SopCkdbhVyW4bQ/GoQb49w
/N/wl0Bpr6nDRzlIPLcgR5f4B4GV+3eHqhYHKymxOV46ZLCcGXGZXa38muPZZt46Je5M+QG+J+aE
qXH4I48rW4i0Uz9SKhIHacnhvufogukDGzx3P5ZkEF5NL8rWt0wK/rDPbuMkm2C2oquSlMElcf1y
S0ps/uA2P7mNH/3UOrZMgEWLV4qoGBvGTYwpwKQ/d96or2QIIqBkYbT5u1yNRGy9bme/2BeBo21Q
X1K+anOM83jTxT+r0FpDjaZC0wKjwu/W+G5mgOAr21C+oDmB7UBRTyREVOOojB6vxtLIHlO1mBf4
4jEIWe/FueaehRLSTgIVjH5vdm4NDGXZq8lgaHy/N+daG1dVavUnpLG0dWDBE8M2bi1sFYCH7G+s
Lny1/SDaB8BgTjweopMeUF2cxoxyUNedLRuDWmM5yJmr9dk5ndnk58lwrbr+My6ddWeku1qldiHN
e6/MDzR0Axpq0bt77/0qvz6wZrvZsS7/YttYzDRO2x3xwAi+1TUqFsnwnvEaP/tdY68lbPGsYA3h
1Q8wgq1X4CZ7a5GA8UYcaQCCg+paZrtp9Kq0avjSVGhdmA7+qc4yzCoQS3Cn8FHyIZLcuGdG/h9i
MiTXZ+XolDaKxqRSbnmSoXsO51ijkgaNxGr4QhfjiYoOa247Zs3IGiDd/ZFM1gt3naSd9nCP5yki
e0t1UlbwgaXsKN5VpzmJu2rjJrVzKEL3oU9SQObwUeFF1QsvKu/QU7TSctzdRuqWjYbdiAQGapnT
U2W3zyRz2rNQu+SQ53my1fHu3dw5X9SQs4uJaYdMuhG9Cqaay1SJ3adqmDts4oRnAPuzz2nSex+3
fGqrlocSyZmzcOpKP0SaNk7KB2nWv5pCPEq85LNXmr/1LpxhcdO5z5XBamYXD8JSug9OtLLbzurE
b7d4A7ssiZU+3HqLAbC1+a0R7vFtwhjcjSnRkXhg+56Y2vl+mJtQ/73JTwFC4NeYrCBlhP3737N0
qHMfbfKmciAEqtQonkN99E8mDOYNOiDTX3EwPKgdQtNNXNd72ar+sXOVzW+4IJmkVw52k6XbtvVQ
XfvV0ctW+d6WgTK5rQ0kYkDbIlSJ6EC9+KxhW+cf2EQ8S0viYromzfuI3mifpxHMw+reIeOUWfcP
vTU+/2bYJkOqCcPWMHWOZINeBa1uL7h1XnfcGE3SkoijScYW+1mnepWWHJBmpDQyY5Qts9qiDR+W
a9xHyDXQBfm8hoxYrnH/lPs17p+yXANyinOeSvM/aq4Fr17qfrUBQTzgChe+RhUE+6mfq510RmBl
z9iE4Iu09EpMAalZUNt4kZDHLnc9p9F87JcRNep3ZMyA5UpvFRbNU7WYHv6aDjdk31jQAxeWdlpt
fSsP/0EmgroTFuZvaqyZFKlb9VooU8m2y5sAGZXzIzcjlVgv097jef7mkTI8mUiBVD+aAJJhSrXb
cN7dwiS95frTX5VBFX+eElzW0Txt5xg1sXlAqoe4o/jE06Y8q8iC8JVGM0Az/HwnmLA0hvdpaBrO
uYIxIw/2r7b0u/bgrQVbZubBS2g68QY0y2it/CobT1MZPJt+wY3TRz2PuNJ/4ndQvw5Oyk65to11
2tTRD9uzeO739ruCleo+HbrikMVW+MZO9kEGtID71+yEsR/DcgfjnuDotDBUXP5ND12IQRniWM42
db36zY3n9/9D2XksR65kafpV2mo9sIEWbdOzCMkIRlCmurmBpbgXWms8/Xw44M1gZVeX2WxgcPfj
YJBEAO7n/GKYWudnZ9in2CyaPxylm3b+EqrZ2Xw/df67UNEK/edQXpnRuSP3UXBTXtyiLfeqX2pf
BkgQidbGP13HCGAdd/kHxOeGo+vP0QmWkfkMQgclpCWkTNxNGjrjt3y2UpY/Q/jAQjAkV/SlMfN8
Sx0HsJ7VF1+VJvTuEeseXzLVLa9hpTxavPlfpEvBjmFXOnZ0+HtCvgeCpz7KKMhFpGUK4OdFr+bs
4EZL2VB9Ne5k2DTsnP3Ht3Wq4mkhyCpsamQwaNFUaahRH1DZj+66Wc9AFWjxY1P3PBOStFcvbYOC
9tKH+UNvrsOqhw9k5eXYGDeRwrOQWzg0evPYIyr6FhNlqspqr+KWuk2UH6P0SHMoGO2ECNNdXFWF
LkyG6WRPCbLlg8a+fMkuJa1Z7qrcHvaKv6AOc5X1qgu83K+C/NEvMRCMvaJ9QvEp5OvidTg+0Zxg
Mz0hkqMfUXUFfC3NXwMJXtcKXBqcPJewpT9QI3RpM5gnsetCSFS5gS65Y53lSmtc34BubHIXcH3f
eemhmlz/rKmzf+5QhYIFv7TRTb8Oad2wOvnVFxnVW6BES9y74YrKobKXoduh8A3V2npNki9foBRO
TsTKvkwcFedr3XLPdqD3ySWESeZzkx952GM9TwqDRAQv+u2kxwB0FcO5ylmk2T4qTPPrrT81B3jn
IU+Ma4tL8SZLs/FoJ7kx7+KlU9OmdYq03g0MihtuLM8fjjIiVxw6dkJ2QR2b5FmMMMo2K8YO//dw
vK49aW4MaxuIR+5012kZSyVaxuTQA2FkTObdet25K9kvevvWTRE8VSyKrFjFv7RKFSAMdDAKGEkA
55AP9gMlgqW8tBW1fy3r0V7sZdQXFYWh+2J0vjUhwh9bNhoTuNGmPcbDTjI5kr/BL9Q9GrgybSTp
U4qfGoogj1PbtfcS0i65H6tr3WOWh+o7OVe5yhLblulbLCT2e34X7zq2SYMDmJ2c5cPo1qA9UMk5
xY2vvkjXYME4461jwi7k4w5opLyYWFIldokV59IVOABKXCCtm9ssyrA/GvNn3s4UcPTUf66b8IvX
TuofJDf8nTXYqJhNXfEliz8WfaD90Tcaz9QGchKmk9ofJDkQW0yrD/lYzhctMtqtzPaNgjoJXLmH
PO0eRxc1hmGzouXI1XJjBo57ZgutbLSF2wKN8q0pPou3pozegsWU0YnwQEzrGTJmORvHLG1VStMd
iG+4Y98Us9nzJvT/VOIJcfM5/1IGAaIhQ0r1Lemt04hKyraYAUrM7FXO/WjV1yiBZxz0lvPBTotm
k+he/BPJgI1jFuZfcaw9OYNS/ZFrnratsLmCUOWoR8dDG9+xGvj4TtCdefMppyA129/PEvB6574O
lNO/j2O5VBwGZKZw69bqZ1SQYfd9HwXU2frp0gjLcryy3jdY8QeNZSBehVIxmK/zWvRaj03rXjos
j9/hmaxf7Cct8S/lMuO2oV3xUMtAyhvn4KXe8t/yy/AjvMVDqAfWX2mIoSoV7m8W2sTb3uqql7aI
7IMaWs09ZNn8kldKdtDIbb3OvmttVJMM0zLdAfu8p+KUH1Qb0sdPXNVfbPwoitmzTnbuTxD6aKYI
XG5SCgEPrO5qZLUXfPFSJbsdtKF7DVoH8P3SX6amf8g80906ASgPCyjfuii/NWW5L80qCaOryA7c
mu9GKUJfZfUvo32h/vXGhW0chXq3k3n+PndN7+yk0Fju5DRd2sM0okEhp34Wu29RAbo556RksxQb
8/OAGUkOaZu+wQr9M6AN+1AMw6szzIg3LAdzTFjky6lqum+dt2HpGxTjD71sdYw8/p7W2hEsfTPA
bLFmVXJGBwTfUm9u78ektR8rJYUCPlrZj8hhk6BW5oPn6N+B4WqPrqkgAelCOrMhJ9qAWekcBrZu
QWK7h3os9Ufpk4M1Bw+uzZ7cqkq+N/Wo6A+2/SxR7a9QlIghDpvz19tsGWwth/JiZb8UXU2C9G/Y
V9LioZIn7WWFm0lziciwdW4LxG/gaYEAXQ6y21w3nn6aU0jr44P03ULyksrY5tZGGhq+F0yevQRW
iGBTIp48JMF8cJFuWphnXYVp6OZFth8Sv0ZWPon3N7dqsCPeYz/P57zMlXt0hSDkxDj23ZlaYEKz
5PH7Z4aD0yAY7tAvy2ozLPBtObxrvzuVIafQi/O4yD6NwHa8YdgVph9/X3wkegVoiuWCp8T6oIKV
mjQnDJHz46jp2gez739KhOPACEIs/ksOImWfl4VO5jPvHhxNU7aazlJfsRSAaU6ab+G4lRfI7fVn
O1kcnmBoGYN2jjP+EtL871ERNIIvSKW+RUWLlKxEUZerLmCO5VrS7Q+WdsZtJERQn0vfoqruKYXG
dkqiIX5RAFhhdaCF390cAI5NdZ01ajSfURBp933SWt/qj2qQRN8NI0EeWDfcsznv6ojdPvRbaHFO
3MHXW5h3coiUFmJ2qnj7Wx85Nhh6S7T0IdELLlEC4z71936ROMex8D/+j9rmea8C9fbhH950zeUM
IdfguiqkRxWaMRITL6iibgjqewPZdMSdUmMAJkR+Ojw4S34amDn5aVOy1NIRSho7KsGxYzTp7DCg
ReNeMtbJkrxeJzi6BqU21nVg1FWuXxARPCp9p95ptT4BqV3S5QhEkSPvQJ2hlVSj0Vhb9h3sMtY3
4/SFF1F8mlGX3AcqAoVeleAV1ubpA3qw48PYeOQojP4YDsjfi2aISILc+m5aJa3lv8VJiATf4qRP
gqVvYpNA9m8Bi91ibte/XSsesDEss1anmIh+kRDDhEM2J1q8a3Mo2tKUgZU8Vumqeo2+30LNys82
oxVkh25iuwvtK7bvXYw4Nr5itXsbiPC99MmZHFT8spqDnBqRxtfvFh7oeVFvZEjzwrRbJNX+ZJlS
HcKlci6HRCrlcooIHdOnRdMNxOcHXhoVnq8EvoupG5+Y23Q5kyly9mveOoVNwNuPcbLxRzHy6mAX
yP0rtzKiWM55wR/ILS5d66izom6XGx8GhXPOID6t9/06zherIQuPX41jtM1935MAeH862sZzGXn5
UUcz6F5ijDAr9IucaqGdnYMxmllsTE7t8VcJs2ZT93p4GaIWdZ1fZy7rYAUq3em3/lhm3OJuc2OP
+7YallTir6vc4pSAnCNyLP8kVpHPSIEs4hVq2nTRIVYc76A3ykvxS9DindYFelGEsxEct728IUO+
EbvfGTodBlH35L5Xbo4QdBIBXnYafhkDgNe9dLrYUezf1NuhrpfbRoFm0AZ9fieFStQKrWNo4E0i
zaGY0iuJyO/WnPUfgtKPP7AnlCE5KJX22Rtm8yotuVbkKx9UVzP2XR8rn+2q2MYgzb/Cmo4P42Th
3wkeEyMK/QjZ1NpEy6YzjGcwvTG7UR5a6oP09cuWVAEJscMRedhHshudl91oxm40QbAXl/Jls1t2
Wgd4lmiZN/26tMcbHEsC66SPmvkoB34Be1P2PTfK0udolfk4t4H16Pnm3vQqNAh+xabIbNy35nh/
65IzIyUF5vQdls9LLBCZEuMsq9/BwgMiCeJL36IDN+3Q5BmvcmjjwLrkpdazI9ajjcjBU6Xu7wyA
yWQEsKXrMy3bxfY4naQZm97nscuCp8iJm09KcQ4Xd7razTqQd04VfbXdiFxjhjbzlFDM7Y0eTLvX
sVIzW4f3LYepjv8aotQ4S0v6y8nbJrnLLm6ZhBqg80DGYd9YVoufmA57JdQKZM2W6TKBmvF4iHRk
F2WG2/YULZPQYuuf9mF1qnP0wTb4PWOWvhzWtgGf3FJgkAOpzNOdjKynyRwWrLAr82BV4c8EY0k2
KUtfRNDBLHOdtxbaEoAAluyrqL0GulXtmhjxtFvfze1A9GElpFpCZjvjHnPHl5Ds2Tl2YaGKpDe4
xI/gVNLXoJjDS4aJIVKO6HP/6k8dZLb+RT8qW+ElbJOHcgxQVXMg63auvhcx2JtAbCOVVWmbnq/h
psZ7TwEBHxxvkTLbZxG+gzzgkgtS2UsLJ9MDN6m3WzPne8NMMLai0QPbgIpFan6XPtHp6UXkp/bB
9pqTfrHrSt/F5WSesRH4UQRe+S20yvUk/vvk19ByghdY9U16dCv/ajlfS3+4tgtCMa3r9mlpCZox
/6fWr7EMeubW5+90WoEKRj7+paCOjw/pouxVxKjRTrH5RbAMkWvjsZnfidpirCO5CLSmqxcGuZ8C
1v8lrvh3t8RItASQ7pfocRjIn/73C0hkM4JPcIr8rzqZWbmaUBBds0zv1L7EhUObpns5M42A0TUG
t4lU2Up3kyfmXTEo0FUI15lMpiTFbRW7vbcLvpsoQbfD7erSB8EOMdLsy+S39TlCDXQnxbQ20gEZ
Vkhod3g0vupqeZX+cMwUMEJJyC1Czc00nEvjI4TP7r9/qO2ROv7SnwR9vTPmqj0jlKx8+SmdRsgn
psh9RBk+hrjIwpa1NFYWFvuQBdTyudA/Snc+QQlJoD+vv6980PUXk9P1z3L7RdY/jYZw/9Yx+IUk
qEeZaa9VTb7JhmhoN/Ng1hcjblztYHjVR2Wq1aMbRs0lLdmd2Cjns84/oIJiveKOjNa54Tkb0DPW
CZdu83WqIajnjl1uZbSNIDh05Z6Evu3VWwSpEAC/TAiMXzTLN7e+31jb2lBRDf41cGumeTA3G5xV
5jsn0M4Bfsb2tsyn4P7fnbqI5oNmHuJiA85/Ps/dXrrspV/O5BJyVukIn6LRiTTQjCb3G/+liQ4g
6JSLVBqlAhkZvX1CS/yraQ5ssWSgN1xkJ4PS2K+dRRI/mWWLoS1o3GqHQu8mj3d5hk/TjBSGuQkR
bn6M5/E7v3pwasY0fayWg8VX6VFTa/QUrMVyfmk6rQVWu8DHZJ8A5qNQ4VADnmIDV2DT//HbZMoK
Npgc9B4TAPwbGZXLVKO3lU8gXaRsTuhZqBfD08N7o7AXGwvtqR8Lzd+4vrnrFD98aKWZ5nO6LZMy
PRaZrz6ZiCA+ISFlgWVk59cv82Rymrv+A3I6b10ytyzbb6kzlGcJk4NL/mMPj0Tb3fqop66fApTM
wpnyPo1NjVavZ+THeKna1OgmpOVX6cVw5VevYevF10RF11d6uzJaYme9V56xMq83TYHASzMO+tey
r6+tE4BlKBDux002+7OPQCGAQvU/5Z1e7uLYVR4ju/fwuuvqc1irzsXRa3AXOA+8ypXMhhVl2qdV
E4GYBUkdLiWTBJuag6m46Qe2N+liDWP9bIt5m3ez9W1QWCl4WTw+NovobhT339uRjWJt6yiimjYo
PiMqn9OiQ/woQuFqKQjiuoK02xIhzV8R0pJJQ2KouyaPnhpMUdZHQ6n4n8x2zp75+g3PURKujwa9
xRuhjlTrIBvlsbQ/mVmVP0fAQ3+LQrnKwv0I94UsTlmNLc/yMAtetCRv0GqhJV3G8linePLS9X79
rj/rUcBqBswGhsVUcJoCe9gNdjde0Rcer16Ghmse2SQ8UZzc4zI0hhjsOc9dYBTr/uS2AXm3IYkz
C9ck2Yysp1mymLVQ1t54OMdvJrjvT7VL3k6FQLcXGVEz6ckg865ddEbNuksQSQjnIw6q4z43NOtu
WLS64/GbNo7G58idjbPdawUAKPzkQpt3iJu0JQVEzXmOTAA+i59cm1igBAblg2GDrzDIEz0n+qLk
45IC1LLAf1b5lVfd0xSFIn/+iejCW2TspW+RKAsBXzXJOgrmBIcKt1V/NvNOJ91wXXkPK8VB+zTY
TX7FSw1mhDAhVv6D9in0oxwXFBzyEN27CqZANb/GhVM9uuwl/E3pVrwnWG8dV4iC0gUWeKslb7dq
1caxckTuExSGZ6cXYS+Bx8ediuTFS2Sm2imzh/kAoyz7TLLmYpcWe05x6kLVgLxgUXzOIBRfIHSo
L9wIxaUvnM+BEOIxY7G2yCM0Rxm1LXV++SmnciBhW4GgSpxt3ySULhK1+kyaBiZkrVxiE8DFJhnm
fItrz7z3lKR46L3O2Q5qvwhrUOvNSeQ8wXYMHzTDjLay9kva+W1Ap9rxMLB23pq1GWEKu+jJFhXq
+7mvvVKpKTfIUDs/24Gkf5G23xUYdNs+yqhABqF5KrS5OEas9XawMuedlg/DvamO5U4eL2ZSPeuB
4bxKf8v+hqQPBedf/WAsryiL1T9cM80/l0Wv5KfWoUjlqG1+BSyNcNoi50cmLr+ONTgwKRv008ZC
OOYBoIh/r7C8FRzX73CvZTBwYZ0vRJgb0isavPKMokSGwtV+WLhVakNJ1si9EiPUPL4by9S+a4wG
XjDSc2jIUOt5rf0Sea9h1B4c17avpUFpVGkh/2LEeLS6ovuMnUV/rNFAWu6d5pNjAGkt5vwJ3MGw
6ae02MFtN4Gq29pnrfrRzCpadV5j3WXBOFHFo2mgqUTC2H0uFhGp2u+rjTZGgMGX2U2EMJEFFeaN
tBtBQoGi0t2tWVbVyt/aK+mXx/db+128bqjdnZ4NxnZsywlByBgsBpD0Xa+jPed0RXBInNo+TBhu
fjJijTIEb+KTjJJjSFBuz62rjDqxeWf0SfmSDY6N0PadBEG6cp60qnqUlmFHE5jqkKrfcv2sr8mx
pmjv5vAiOsvpsG3wslf1BwDV/rVfDmaOvKWOTtVRmn3tziCzi6/SkiluE312TDXARY14IEz9MUZm
cRcVnnGH+xdV0KUOVxkF9IkkrLZSr5M+qcMNng1kAY34W7+ihNphSYGutowSK6N5AvB2iZWuPPXB
3FYTm3/+5luQ8x+rfJwwZgXPgMdwvDbtCE8oKgcjiPzcf7DK5pOUIKhQ+g+uUn6ScoUbep6MSbXC
WiIdIgV99C/mLVeRSL+AuGpRHztEanaU5aMsGn0FxXrHDuOLLDNDPwyOXj6OOxllVZo+zcbnQcdS
eBFSlkOJrPXV14bjLeFno8cnXWu+Dy8IDyvz/ujXHgo2SZHepXrx2V+YaWloDnd9O8agIOGtWSEQ
8ibUajKfNCHI7s0m6j/kZtQ/WVhKVNEfLH78P93hzwToxs9MwW0pnK3yFTs84xCBY79nA4TSW2At
zhVp88m3yx9ePM07N7CbLbLgBfBV3FtjXbOPjojOgB//p7aMp8t4l+p8hSvoIn/TX+e6LzZCyKvC
rnnBQ4WnTzldpatWCuQVY/1VCHxyCJbKK2lIdGEXnt96+P+cVIYUG0dh46rho1fMfJwsdvZx07kn
V/QO9M5td28M3R4Q98GJPXZ3RVsBXJmUjxYcasn/2q5tnlDVmXbNxJoFM4Zo/lSHoANTEkM7kT8R
ebpVeK+fdtRocVu2DesIk/7VNgvnGi0CXXIGb8q5thUP/7Bsp/1vAxIyUGfBv8nZSSvPcKlLR0RC
0sm09yHybHshUIi/sGceEBxpQPjAt9BK7a6hXHjWMEybNjeI2Jj7Jy8oo7OAvmYZlVOBkpEGANw/
/tPoeoVlRObJpQYnVvcmtq+s9h1eUqoClt+p+ky/GP2PkZc7IvJkPllZsJg35HRJlLZagRQgm4wG
0Ka2aQLo4Vk/6bv1ZpL26Bn6rgDArR5v4+vNNCT9wyp4kY0e3BMNIY+gb5X7eNbUQ5eYwYuK9yhc
XKP5YzDcl1hUo/n7JYWl/uU7/R8q0sRf0jCH311HwXOKfd5xHJzhbrT0H/PYvbaCpGrsBnMRmuv3
0Ip1677Th9eoVLZzq686AisedOTvteF/ybNV9lmuEkcPONeuG661L02wbGG1UyMwbgC+DJoPwziq
n7sdz0/jM8U6Hc+MvANS4hmfMcFVD5HRGAcZrV1stszQAjZidWC0zRJNhc6LUI4zsRtY7KZNbQrv
7RbnWPnvS19fx/HGsIHJS9NQnbcQacpBrnIESjzcabOaqMc6tL/O3li8oV75TTTyX8m2SrJxV6UI
WaFR3QZHIYHL4TZy65OzQSjicqp1GCQgdgyNKdLO+uCc4hAuluMaf+qKekkqO/iZJ0BgYHCCNEu+
96mif7WrHI2BPk/+qAOo8HMLakxrgBrBGIs/BT5SfiOJ7Q9DqXtbu0uhauosN9KUHdUc8ljMyvFB
86zsgQIY5dc6ML+lvXtMswXNBxE/6mr1W++xLtezxn4BuDQeKj7wfTHxjLdrSsJiedYqXXJS9PFO
9MikSw7Z4h50M0VbYxczIYkbTCM79WlyJ5pm0lUp06dwcHuoM13/OkGV7RJsp73F2hHCU7L3Qx+U
wNKEUR4/pmF/9ikjILwFappSskLuNLP7V/T86pOvLUXl5UolWRD2icbi8gHkVfsFdL1BXoPK0atN
DAbvYLr5HzfYq5y9i0u4r1rEN+ZPZEyMZYfnhQ4gUiV8li1d0iOXB1+N22HZEUqfjnCl7s7hs3Rx
oyIxmPHqk8EJQfULBNtPSKrmHyInn0k7wZvvI95Xro6b7cSaRfhQOc4sWzAS1cnw1OxDBP71OM5G
tlPUQTnolV1sCyXwCnhfkXZBYvfgz0FwXvv8tH7N+8F4dDalYRYI/2QWFho25cBlDWcb2l95VQyg
G435abCsP6WbapnHU9rRT0ZehB/6qjr+ZkNsRRpMm2CGw7vUreWAHE7/MIYJtrjWW5f0Z2WgH7ra
SLf883sgaotFjUPO6CIyYKu7lqvWOMyQZtuKSlhgRTzF7TzfdIg7UD+HWV8W9bWbneCJp2D4VC8H
s4i8rWkBLpAB6ZPRCGy9uqA7lni5hB2oPCAMcPy/XSMp1O9j4WknmSiDhj58RJLPuNN6mDiFi4Of
1GXWQ2Yhi7FIaMghsRsHYIlzunXJ2a32I83B0v+q/Rcow/ndusPTwmQ+5sHoblaEuTZO0VNu7myM
xpo9GjEIQC7RvdMc3yw7DTYw4K5z63VoAvs1Cr+0jT+8SE+aDyPoima4k7GgnPKzUrokwgMQluse
CuzzfLhBPvJo4va/tQXq8Q4c0jb5J4pOwfEWoo/YLWN9k57EEA8dSAso+ititujVBEWAJV+oXmQs
951xN5Vzc5TRyEW1Pgon5HYBjn9QLLV6mCJtnVpPWr3JmgULPQbmFh2JnOLN4slik9M4ZW7yZ4gu
RrMnlQMgP1au698Q48x9OqNtWheaTf0ZoE4K5vGpDMr6IYa1foPzSL/KbwIHjVgPVZB3sWRC3sX6
iznuLXYqx7+AeAM/RmLKKB7gYo9HZVIKloekdDU/+9EEY/VUm3H3Ao7yUbqjOn6LEtyDPpfvowz9
UbpDqhQ+one7sGoMZH1G76z7eJCyvDXAT5TNlox3+TVozEuWYNzX9sPO0JX4R1i4M1+OKPyQJZ27
x4uw2NYT6pKo2bYvNqqNp7DzmsVqonmRw8jLlVVHrx7hjOC1GrsQI1G+fooXNHtn2+Zab7NjNuKx
Oc93UnST+pnU4DqAqyP6Xbfu2fQD/JH7zxJ06y8iJ91rmFftbgM9Vtt/FzWrxocQVxbuzgdVsUUB
CQPEAY+F9UyLpgccYl9SC7ncW78M6uxD7n1u89BcHBikTw6xC2e0c/S/2Nt2j7kDUrG0YXWRZ/o8
qv18T3om2eLBUX6uRnRBbSXCbMNuis8w5NyNk5rZRUaD2Tx42hQ/dymanNYuLfxkLymaeQh/WmHl
n4T/IZySGfblwXI8a7vekW6g2Fd4G+sECUlHnJcVZIsxO8ZMKrd95ypnkVK41yHQ0G+KZ/c6LWck
Htz3o7H5iXxTsMWk3vyCEslO/G581qq7oB7dy6hV+qPrk7kXuvmoYAxYa8nHwcUNw29a6xAA0d7a
feucwNGZ20Bp/KMf8ILktdBeBqyU5d0q78womj+iRJdfpWUs/svaCK9Q3q/G4s7MJ5AxObgYXgHP
EleTISH9Xlvhsc8747ldDrbr5Rhkq/YpmHmDbpvMvDTAfa9r01NOlAH9J4m1Cl4evjUcZHoBtPN5
LsPg3tLG72/h0eJnTdpyq3Ut2wNyUtNeq5GN9qfl6qniq1v5BDLbrvrPk6FjQLGUKDMSZFunLYP9
rTopNclb8xbiOgmJTxkBakMlQOqdrtZou2mu9CXJ1hvV5zAdnlkjkJGupzMm2uVfs9Z+a8sRDaTK
9JHlT0xEwMoFq4AfZ2RXGeVXCCV5bpQvUHyrbdk5oKS84qLNQ43TIGlem0WVdZwn5/eK9jQU0S4J
eAjKd+p2gLvygW1idZYu+aY6AX9Nw/8pPRR4EDEMakz99NkrNtJZO8pu8HzEsIwR1lU++95dn9ZX
Y9FBRM616jfr6TpsYErZcz+gCrKEwyCnShejmB2UTvhozGG9UZRSPxoIOD4O6PSZm3lC0So2FNzj
ls41cDkzqP6eFT1/fhcsp42F0OOctNdbrOMq1l3jOh8F0iQQpjgL3O1AzXmbC+QJga/4XoblsMKa
BOF0m/MOFnULXzvlmhKeNch384t9w0H4py37+IisLwq+40912eXHaFwi0kSu4WHEPkQG1rjk7zi3
mqM7Qx1/Dr/kgVtulqtG4fyqRMZPE0jjUQZj0RaW0ynS00vbqptb7G/znRDLK6vMcQv7deEpDk8a
OnuXxumVRxxM5Bl146d1YTVuSssv724DDauLYwluYSN9nePNj1VylXu9gE2Cndf04lOhtc5GrdDU
upca9+biaIe5dvnHf/zv//t/foz/GfxZPBUpL/z8P/IueyoQr2/+6x+29Y//KNfu08//+oeley7b
GcfSddS0XNPUVcZ/fHtBIYdo7X8Bih6LKMjTM9jubG9FCRQ6ly/5khuVDLpkzg0YuqSr9dcRp5dG
T8cPOm/vE65h7h6b9fmbHChXuntSFNopzuvpg2fVyOsslFZNS1H4L6cHzQcfXg8j0rhmrH5D/fRl
HDv9Tk9mGz7bAK3hjH6eeUbQ7r50yOthX764CuATvsGa3j/YuaroWP3lwQV1yAMlbcpIuOOuGbpg
9LELqGCAa3nUg5VYmlGK3JKKU4RTWPGWVESMYwWHZEIfHVhZegTukKx90RRdbYX7XyKKarYfRpyP
b5NAkGZ3cqE0xXn+3/83XP2f/xuGqnpIs5OtsVzL0Ph//PN/I00M0i7gLs5pAs5nsoL6KXXrmoKh
1uxw2y330icH/CO0a9nEaxc6crC2OuDXutnEOyqu6Luk1fAIn6ZfDxhy5GBFC967AKsRd0nDAZRy
px2naGiifdtUP9Ht3b3JfJRu4z4o7RhsQ5XsMqJY0BtvbQoNVLDmoHmslzMZ0CvyA9Ln5g5AhK7F
W08619ml1eooBhxTy/ChIrNhXLeYOYoZc/G24VRa3vWpZrxtOJELjEEd1WcJlUmT2bDpDDvjLK9A
OBXN6XbJtY9LprVnP0lLLtkVY3yQJnp+8SOKReueVa4rlwQrbaw/Ri7p6YqPxhubXp0v0N2//1cb
qvHb/1rzHIevHGliwwI5rv72zVMU18BsLA/volLVzmPqkrdvcIfQUzSAcTBwd204gefxC9J10p66
1IYb86pPsfXQmSWGeQ3+uVskrer92vYipbl4CLs5Ufd3TN3wXxhj9HKNvHQeQtDfd7WWDWTSE+/D
5CVfscmbfxhz9gETJe/jhEjZwVC6/jRXgf3Ms55nmNupP4K2hRsQNn/4IZXCmYzkPVY6PsIPDcad
8zD/QG6uHaboh+3b3jaru/xB90ecxrnfodhYNZRCSH4mPy0JGnvjWYPyNCd5iig90h6ml74ijRqc
Dchwj3JQa9INYZ40iJPOLhxa6FvSJ6OjHnWHrjOCbd337WJ7yLywIBuBr9117cvHhXnZ6/opGMZ+
lwxJxNs/RePa11vyUNz68NNRw5GDTk6hsdnWSmt2hvFqW+P9TfDaQjoPf2We3utFRpcyc8MiYn+7
iFWggQEEIV4vnFZVdSIHluEmGGskB3E64PGuUUaKtfIhS/ElGhK9xPakKh/Kpa+Fjc5rzrX/DNso
vlujZcRs48++0wELkbnLDJkmTRi5j8oAkE+61ovIqVY4J61vDYgqBheWPrmKpxufCjs6Wn0c3/cz
gIXx10G3CyQNUJQHS0wZ/bcBaYZBC4umAlYsTZlxizNtxThl6Nb+1n9rdiidOR5uZv9q+mBPsMYy
AJAywen0eReGSNbeaF5q7excJczuA+RoKZQLQWyhjS0D/jJw61pJZdY1c9lCql+VIhu/dVFlbZqm
HB81MzWvdeX2WxmYs/kBcfr8o2PN1Slu0wQ9uTL7hnCmjGMQ32200rhTER15IAnZPjijwwHw+94E
lb+1lqYLIMJEhJ6Stgpw4mAFIMt3Mket8kcDr+yT6bq6tpFwK2JHDsppuZx0rGN+Vdsn026f1iC5
Bl4E+QE2p7uR6B7+9h0bY7L/ZHTj17K/c3SM98pOvzTkmFHyd83nxEBASIvWRkzW/mp06UmGuiXI
7vnyUejLcD+jKX0m+y9Ki7CRpSkD5qLojJdGSmqbOOnTyX7gYj/k6/XkoqUWsExbIDvLT5fYIQap
FrTPtTFbIJGN+VoGCE/ZQEAmspahoqPm0EG1w292xsI2rozH3leNRzmrMnPe2Lo7HSNk6WygIAx7
anFoJse8rH2OEreXlAW8DK59Q0OBAtItsCH5ATLUWKMOiRj3B2m++ykpyZExqc/j8oOlP5sHeKP9
4svmAdhZ+stiIh/Yhz/XPuCd13//itBd77dXhK66rodfm2N5nJrWslx4tzjjea87JLGMI8YfC+Ir
tbX0MDZmV37xT/FYDWdkuPwnU0GMtB2q7IepqscKa6MvtcmrpCrm9xGkesYvZYaJWV5rHs8DCuhV
P6LB7jZwgRdW3hy23VZGRXRaRucOprCVq8a7YM9B0Zev1pM7K+2hiYaIN5ELBTyZyuUZ66IfU436
c7wcRgNAVIxX9530hVH9KRpq/X507e8JdM4zksb683pQlSMO7PGDtCRczuQ6WtIyQASCO/YTq9zy
Xlu03g0v7OrNHKMVXSna8k5E9b2ZVDrX06UdpDBo/uUIKo3erL8PWOLlyvNyeZkkTTmTPml2rD33
vh9gWfPrJ6CUwXv23Q/7n65l6cMzJQT1eLve+umWCe8//O33KMK8uWsN7f72sdYptxD5XGkWn/QM
iF/s2f6VbZKxGTUn+8PFi+7/UXZey3Hj2hp+IlYxh9vOQWp1t7JvWLZsM4I5P/35iNa2PHNO7apz
gyEWAKpHbpHAWn9YwrbpjyASnZfRA0nOxh51mXHYaDM1Raos/aW9dFNd4gmHQvB8xPtqkPUzlqPl
lpz5IbLIga9bDB7qFJt/jVhdjf9mGzjLFn7/2e6MD1Qt/P2oF7i+QYKpMMrS1aWjzC5wk5mSjxLN
Atm/Lm/cN3IixW6M1WGDYhXCXd2vpFWcW9jtk2xll7a/FVpvdItJJDj5hoPi3UV9mW+6mfwhu/Ec
k1e3mXZR+HeNRr2wtSvzKN8stVMiLh9q29t7RvKNrVYHRh7p+i9/VIfPkflFI+dEllEvq9ZCso99
19ZoHPxWjTh9tV1n2465+d32HHeJ7WFwj5VucC5jssIFLqTffVimPeo3j401YImAVd5axvkrDdq+
+m5hgrUOy8zap4aZPCWKwC9xCtZTRXmIY/BMTE+wylODtgajgVTaLejyl3Xs0LyRMZzVzVNj+Byd
xkj1FjwKa9iZBOVwGXtgTDxg+Qvz9p8hapNtUSn+0TXq+JCUObmJTq2o9GXVBohpcuGBX6zAfdTP
eSsM7CH05JstyhcwS5h9DOkKm7/hOIT4o7aKop3sTKdePuRs5TxVP91igiPpIuq7fczT/9i05edA
NV+ZGSbykBv59sl5MijXUUn6CCJcR8o2DE5xfCcdagOUxFXfCk96DNcNzKyykV1gjFCUqjzaTjyv
T9K5NuRNvffjoFMeb4l5zTMbID31WYIlh0SpVkmc1UeDJU9zXCKXZDyu8/N/f9Rrrjcf7f46iJMG
02zVAdSnWRwGLPtfRz+1z1MO6Z2+GVoKxT5wv73W1AEVIRBFNkXr7whZreouTn/ZVvwrMZv2OTZD
WNmlQJAvT7V7F7T8SnHH/m1KsxNvxJ/TxHYEPcFmNVLOecWXI1qjrip2sms6nKNCihvkPRk1QnOV
4fz3WGi9djVB1MtwWJvlndnbJjJ2/KsWg5j29fgt0Fr7WXOH7txGBmLdavGK8aq/N3pkIuI54xsq
BW5LqZrs5GjRRa+68tgiGPcoXRA15aEZ+vAqI01ZoFo88M1GQC7LKaPcBtWhFLswAOPt6WkCmPQ/
zVAMryV/2Fs3QdUgKNz4Nmig3cbfzp++HJbLcB1BuNYInHVp5dbC1LzplHm1uazdMH/uRyGWYrLc
F3IKOtrJ6YQJCbiQAsudb0rTf6gACX/kQn1sMVP9yYPjGKp+9Bv02kZXhxg9BAcwHPuyeBEDyBtU
8dKoabXAr6N/dZGgg5LawsnPlSuCVnsZxlIhBLysvKhWfdd1XZ9vLXtC5cAX2n6OZVNHIlRHAGph
JXnCaWerFJr/gX45+dd0ii8Qy7xdjILzTnVJFbmloaJr0SINriEHLv7XVHcQ8cLWTHDu83zYCf+a
74TQ5eWtdchEOz1sPm/9j6moGVlPQet+RFOl3oWiHdcqALdnJTN+515p/7L6Fxwvsp95S8YuTtX0
EcpUtyim6HkIDbJfju7t2QomT7mFKmM0GcDNzDR96vCiOYEYf1BNTLiwCw13tRIU5wI43VIHebet
hxZShNLfzamro+w5Wjhai6Lo7mzRGFtqm+9pqqgvgFO/Wzhz/7Kx+nKr0PzIqpyDdtVGj2ZcuptW
Fc4hzHEDs2ygSdm8CNur7868CGjhohj6z0V90NmrtEFPWIIUEmQxkYHP7m89WHV7L5zwWp2BD/+c
oScYW0VKeR4NRWNz2t3fwHd/ujdsXtgUMFXA+aoIe4M/L3SlO+WRVlxMilHatlU6AR+odPjbUO0H
H+nYY+eIOxlKja6iBJHW4xqMiLeMWsUmy0EjJ2cO39BUpIhk9mntLHqlCg56C4MawvdFHnB7Nz+o
VkDxZA4pCgTxkIfP1+HXDNBxq11Kwl+LtNEz11XQGisZU5t0lQwGEu51e6+avvWgz428KvXG5m+v
NpbkqbTdoMGQkE+CqAk4RA8ODtBFFT66elhejAh1zPlZIZvUTrWV55FhlQsCtywuPuI1XzPkPUSe
W+tOwGbztCcX7bpDOdhY3shu04iHbqgfar6i7dIL121pJU9yzLST5xZtmZPsORXS+TiB7RtfK89t
XPhrNSi1VdY3KOOiM8SLgkz7/tZvsndrStzzaCoxuB5zOsad9X4b+1orR1OMAq5f62UMgNb4gL7P
QoXEM47sifucjxzDM742SVRuG0zcDtNkzC481KYzrEpfp9J6kV9QlNSX6p9FwlDLq5+CvkcT7KHU
hTjZhYI6t29eZSPcOF9NSsb23Gqrk9amyUvociTDguCxHsrwBex1OyYvIlTUx15rlhwQk5csGJvL
hPmdXKCCE3iweU9A4ENgGBEtvO4LJAUnRI5ktyDXfKyK5KfsDfOM3soFKiRlcIwt6mZ4KW8aF5Tp
gGr8haxjvMRQ0fmw4r18dg0ZqutGZXXXbNKVrZxqt3Z4m5rnhfvhTbu2gUFv+s5jPUsVwtoPoca7
7VaytDKgR4DwtfYmOi9Hv7oC7aS/J89r0Ze6TzmrH6uOA7ugbvJuGH6y5BGM51tUVI+cmc8yrmhD
v67cDDo2WN13jFvRS43Xap4jyYna1LIcw+r7kCs7jLn13yW2gLhBWN/rpFQW2VA618Grxo01xPrR
mYFi7YD/XxSku8i30p08bpmu362o1oidPIxBMOpXQzV+jqbUolcZJQFY5XqyGjN8G2HXGs9DJpKd
MnR/d725W6mu/pxbzefoV1euLfCVecwLXo596LLrEVRM7BCGIMYU71FXboOyH3+CT/81+qnz5Huh
vYnynMJBVYFtaalwCsQSfsT9LzlTT5GVnHLqBRnKRFuvZvdfmUV5IGmHpXgbNcti7spYAB73dvXf
YwVl8SngyMouw8Z/HQSuil5ssJ3mS9eyy2WfDVjL10NIATWN7uWVbASwnbUzNvpK7WcZCB1FCzXL
3/oSk0S8Qrt1U2j5mwPWZBGXlICFqKIXw0BjeJ4WoIt2SOvOXXZj8s7JpVEe+7LQNhba8hxfrOFb
E1FtUMAEnfRCzVH8YUAKfavgINGqUz4HoACUCyn2LQe+VsgBzyKnM5niEpKAv0Ig3bM5c0+y58M1
2vlBFy9lVzZK3bywdXwZecwvqlD8lpLIPCDNk+QWyqZ3Q0DlbbT/itdRcs4dEBSqYiprRXX0J5Sq
8kWq2qQdV6OW+78syxeLqDPdJ1XphrURbUyR22ev80ykkELlDT+eq9b2zm9v+FlirfbTtt10UfG7
elYGB4czlxxwbljDXsfGDrphe7BEJu6jIHTZk4rpDW7c3Q1t3xegy/LkFYeqcqlF9sEIC0Qk8iL7
mLp814ygcniD3RdmD8rFTPrzWKT+t07T1IWPne5zjgPyamQ/chYDDAe90V9r9HzOsqm6Ek+ItKyW
XzF5NWGoMAngzF/xwWq1dQZcdVX+WS9HzeiIw0z/gMl17C1gT3gzj3zBbl9fakqBIpHnpT+E2htH
tECnqx9BC1dMMm6GPV1lSB1Q/rb0oNvIrhwoI33R4uV31uZpVVzbO8skaVIbYYdcMM8h0QI5LGL1
rHI+O3o+cMsYyNqP8Cm0su5HNETWSjFc5xgOZXHuTdRkeyhcP9Tevh98Wz1UaV1uzNjHo0Zqi94u
4bfFu2pEKutfpizSnuVLsfQ2LGVMbzKkRhoku0DJji0ykOsMKN69EpbOckzRYpiSYi4V/emDPgU2
5ID5L4F4LIRHjaLN7fgVbWXsSVPvmnmj+lhj78C7L35FLTO4dzosjGTXSTTqtXVar7MxS17xFacI
D50Xdywm64bxDcPM7kEOOhY18kFhdxOHlwyG10LFCPU5q9UBHrCSnxM2Z9tx0PFvzbT0gBiHuku7
AueL2LbWmjo2VzGFKu6MYnjtVJCq6lgXH4qZ7eLBISGdppSIin6WWhQP+qgV322RDoshjMznqFby
VZ93znmyPJgDfa/eTRMqvH3ghnv+5dr7OGcTDxXevsSh7SwHw9uXbVkjjx7Wd4FQKZbMV1+N4zvl
Bs3GclF7He5yGLw1VHfibNVx3lK3HfvdW79o1RwI4zxJBss0z1bVHOTE0NzVVfoUqAW/G191rmro
2dcOcbNI9BxkKPdfJ8fojomV/JY92TR1ZcHSAvgo58dZ1Jx8I73NV5TcufYYq0KzG6ItpG20KNxi
ONRxOa7UUs0PmWp2b1a9S2ZOWG3p+d4bmmzdSeZYHn1HgjK7OLHIl81gjRsfP6YFZ4f8XRvY77U2
zMAB1uVbhHPVHJ4QwscvFp2yW1dtfged3527STF4KlU/yXEV73YrqG7WcbcPmjp/76w1oGz1LTMq
5KthIa1kuPIbsTA7R6Nur46XPOnfklbFPXxw+zsXgez1FHbaTnAUf/N9vHAowj/z54VhZ0IO2C4n
6613XLHSHSR4EViw30ZEG9wgfys7NT+6ENkQKCNc+zCXWhPGSpRALxoyJV37mGy8DLzsXwr0xS72
VOJCTojUenync7ZayK47+fEuC/PgtiCqI5TfefXv5KicZ1Md2pKzasBoT29RGA7HeND5fs1NUmaL
LGjzM2Uv52K3mEaG6Kt/TSgqUElOAXvwK+aTw9yMbidWaUIVa6nBPULIExSivIucCLv9d47y40H2
ZDw0q1Wm49fWmGa6MkK7z1Z+kPfw3myk7uEya+sxTfuFaetDhvWU391pGVmHDSrKO82aBtypiE2a
Pyq3S7nGjyFKyRF5N3nVAzqNBSeYyB3acyCgJ49K2H8zLEESuszCU9Br/jnTTJyD5wEn4kvmaAqk
jjrsLmSVfhtIcn1zRdEudV9J7iu3UC5VpP+43WiW0FXFIy6daehOpy6D2ODEeB2IaaA2BOJOX8jL
uGheZoDw/q9YoAjroLsBajGsRa9msFd4QIcry9HNlVwWGJ278Sq4jVICVcPYTatF+CD1U/+EVMsJ
Hqy6qC8yrpI9lbNkaLJqjfI6RCfEb3K247W20OsJPoSbFo+VaqVHQ0ew2XW0GGCTlb9oioX6o5zs
kEyGxd8snbBNCqRmdaQqRXeWo6JwAjQSy2QdGk3+KMI4vZrm9TYVvPyPaOxf0SYsbj9ZGFV7MiNs
KOYfLO9Q5cXnh7ndUIvE7cPIrmzyuPrrA1VpUO8gZGDkPf9Iead/fqjWae+CJrifQi85I0WfnmPV
ZPNAOgvsNzSmP/G21ihEC7/YfA24FNNPUU7xb54m42mqxvDl3RlPwiOx1HWsGuAgc4ihCzpH3JP1
vuawlQBOVGw7yQdFOzkK08x/wHoWunpzzLO+OlDHxbIKL9K1hbaYuRdlNazDOCQDDJZ15edhtJFa
aLIZqJ6tSuww/oqlnoZ/AH6hmzy0gRRiolGZQ7VpjKp+sRv9sXSC6KcZaeB8o4zsCm4egu3OwXPj
6AxYmn31PKPnf6jI1Q+tJiNt6U374OkkOSjnRpvI1pWXPDbOVdwjTG+5rxZZyecO65+NLapqo0fG
uUQqGRJsgX82fjxvWWSdUaH1f1VGtVGyZvje2/DndLYUFy0t/e2YinEvF8U+ptupPk1vKYukW3HX
FBvYW+Nfi4QR+dt+XpShqfXQRyrU8XnRn5/kjKgGrJrRTN+RgNLWupKgxafzt15Cn8HNIhEffYC8
53+dMTIDSbL/+x7ww9MPJHxv94B/vprsIL33y/chVcRZNjos73MJUXiVQ1NeCy1xXd4ZbfjAtHhq
2e/LeSIU3tJBYCqJqdy2g7sy8yZ9UVIRLTJF037F6UFkpvHb0tzXxsr9V2tS0XsxQSprgPR2mlJ2
e7na+bPam1eraqr/We250OlG0h48/vBdbm1nIXmzWRGB3Z6M9KwF1nSSAzKNXQwq31lcTSSUTmlj
ax06lGAbSYHTr3WEomaib0KrTnaq1iTvrvssjyzVwAYmz2aayOgk7/bf4X/MlucYOTvuNXvR1+V7
GzSWued5mt01c2Pms1Cp57AnrfOZ5u1xYAp4fLC/S9KrFtfGluqHtS3nE+qk5R+OyhO8Mzv9GVHJ
v3o6vQQ+IBgyTrrzTNkLq3b4yJRHj6MIuBGtePZQHZo4Q7wGQaJj5jbmt27bp8maYsGwk6PoSFEv
70Eeodn8qLfZttM9+zUytPGAGBs17zQmbznY2rKfP68k8EvuvmzUJmp2jWYg46fN4u+FYVOhm/tf
TH+9yGo0eti9WkEbkz5MLRJcXgzRPUdp3zIfZcgex3xR5aI4AjawHlXRYTjwzwWwH1e9dKq3wgrJ
vDpZlTmy72aoTneBH3YwuZErld/rRjz2Rmp9Bzw7rRrscdESqrsTXwDeGKF4x+Frhm9DyCNtAW3Q
8IaNTFnq6CxccGFaxGPBG/Nr1FX1aG1D/tpqlH84SbXDtm2M4q1s+ydgbdVlEKpycR3/PJhF8Qbm
mCKYolhrOUvneLToYN2dajOBJ4iWxLEfjZUctDNL2auOC9ppvmOSKhQAKPQc5ahz8bjZodTm6WQJ
DwU10ltTsnnKFl99Lbc/RyqY4wt4nmLN4d85fK3L6tAlIzSc9AzBUZSV7T0K4dW14wR08cTVR/fn
KiMpbKJd5uTxUnblwBQGCANkkb6TMdlk+QYyPsY0Cfxz4bbjshdlHiwnVE73GKIUC1Dl0UU2vYtY
S5+VD7EbFAFZorp/0HU2X7KLGnW+AfqXL1WztlZGZKFVokfmsIgLr7mXTZln7f00FyHBav2UIb+Y
mvu/5jl+HB3zEqD1PFdOScnl7GPI0XGuuQdOihMq0YnvHmTj/rn694icHtpjukRlFOGseaKMyavb
7DFqjW2Auq8R5NERSlx0lFf/V/f/FfPiDmkKx4pXX/eDIQ7VFGKBIsb+XjakJPr7fIaYF2Aqec66
669B7880GRtVbEZTwCxyvlwJuwb5aXmp9mV8JxAGlHPl0t4K/uDrqakb68GoNIDCpnoXGJO/AqqC
cXYE7cuuI7VdOFGHiJ+ia1zLCeQHg9sEs6Q0/SlolfnNPQcbcY1UJbmY9TVARTxByk8Ve1+11YVu
omoe894vMAHcRmNtrN3WCd8Qq6ZWXXkoY5NIfcXEtuYP860KtPgu1+dkZVhEb10ONlAFoLGXXb8d
7lIFjYkWSOilT7RHSzTipTZB/g1ARDPqMnYF0Ep2LSxw7YXfKm+ocWp7GXN6t3+AK8Zko9grlDmO
sifjEM7EycAHVNpeRlEZHqcBsWzZbSvXXRWqa+3YqBqUINUnD0jyOcfjIHfUlTam7qntcqQ0MT7y
EZiorxWOJaSHoNasIsRf9Vkh9y9SlLAN9XhJqu617RQLFmkfXCfVhwrQAIt3g2sWpcEVe88QCXDx
U47386SyTdJN58KqljPkQBifPO1SxM4zGcvi7Op98JIPj5KzomO1e6rVPCW7S0FzVJt8N2KLs5Zd
b05EgIOwbgSX+RaOrcItgPizxnsxX5mtqb0pyXDbPaH3AKxy7L4PtVEurWjKL/4QKJTZm2Ef6Ub0
kPxZhJf1bVEONkMuMkjrZOy85heAfGMI1A11LxQX2TNSMDgNJDXqobxTLBd6rWqmIAvnBTKWVdFf
C0awxQ3uh8l9a4rnJog/xCw/WCV+t7RBRt4HZmtdSGX9LEp9/Ib0NTaiCuobXW2qlzY0fsn5eqNV
y8CgvDXhtHkpXczP5UCoYuJZDPVwr0VFMZuohfBjfPM+zFxvo0l7sbnJhgCR4pY64+ws9hWX3drK
+w6RjKxZ4UWG4fY/50QgdNGG6mF128JFyZf7CRwq959UscHVfoxT86IOpnhre3vOG7FTLjUUzd2u
V/ciUsQpcEIOeVrsP4sW6qQ7ufWvRmWDbJq//7naqczwtjq0zb9Xd01QLTh1jCuZhMFmKD9FuFec
YNXpSwWzyFXXdhDLZTqmbEJ7DZDno0GHcDmWvvOAfA40bQHdmw0TJXUj5D2t18WTN1inEXM9UF2k
Y6fqLg097b2aF07NRCHQcT4Xhu3Ynb2YY+vgevkxx0d6WUk2eziGfBKkdnpS0Pvb3k+yKeZYO8du
+0N+w7euHMRv2NsHZtyv7WwNHNk523YFrCLG+/Or17orYOXuORlEfUHTrb4QGY32te6j4gEobvzA
2UIsjKAa30jNoWhi9xz05m7rYzpI5v1RTvNzqoa5aSJEjJvIMkAQU0LULMHvNjTG/k6WQYx/duUo
/kj93ZBkwVo3Wt4AwnwZ1SJ5pt7LzhK0+C7J4vCpyIwPaSEuhunFKPXPCbpiQ96LjLViBfWlpJZ1
HptHu0KR/SvShY83OQ85Tk8O1Vrrb41+VBZu5DDdJjEUdWG2S+ffhKV2n7EiKrKd7Pp/5smYHqlk
r8oTQtzuNWrTQ19Q/JY9THKUXTVEvAIb5NaXVu++T74Qd3JUd+oCmSyddK7djXBm2Dl36qjtZVdu
pGU3dBj96srRzN7cMC+GoZ+tUAfHz485OhXI5hnLL0PyKvQq5SiCZkemtpnlWUoe1XG4K3jJ7CLb
H548Lf/WhiGSiqn7njXe9CQnqH0YoSADC4Rj3m1Cqvnvpdt/TpB3CHs9WcwuhHf/e9aglOGOU+fn
bRx+joE668ef23xNkB+kFtU33RDFIycre1PVilWRq538I94MnMx0C7yGzfbrKIPJoG+KzCr3/4rL
QRm7LZN939W3U4ZC6rYVmnbRBOByiNbKwhhq573woHYJHWdZr8MIjK3lW09K/r8DhHTVc/9F1TEd
z9McGDqGBUlEtXX3n2hQcFuZbWuFteddN+1CzBmmpaeJ7FBz+hhvlyn/DNRM5iiJ025fwKrR9DbY
mJg7rLWh9J7q0J9rIxMIAdU2Se4RC5ssv6uHIltQkfKeBO6IZAytQ+tgibEUC7Bd7pOcGU3R0dEw
NtXniXXjZihtQNuUg4jrWVSmXHMnu9ROlDVJKWUtJ0cD1i5u4L47aPouoTXYT5Y9cnRpyLLLrmFR
9oLztCm7ihLjPEPjwzZ5mGKDTS/Kkhc8ovKT7GGPHi4j3YwPbTvCSSRVfjADb9gPJLZWIXK6u7YH
peTFebniV4SWRoMmkah4b+dT7N1G9cCzYf21xV5OngpjqbmYruXole3bZmqeO0TXV3ZUCArOdD0V
a2w+VwqJVzTP4DOCTdi3CFPPo3ra+ptc9CXnHrqKofjbIUiGVaypEYw8NDPJ+sX3ztywV47vJ1v1
DqPXrmQPmbTPuJz2FeNwCMwv4TjhOvmvNlfze9nYUV7crr5imqafh8hxdl8hEk54mM2NjCEVCaeH
ZxAJjH8MyFFl9COULaLqQBrD2t9iPuKjXgC8dbKSxwiO932WBj6gb5jEGyMGGi+Df4189XuI8p5j
B7DZWPfV3O5giFn82WzP2qB/jk65i5xRgOuIPgn1OqKjVJr5VXYSHnbbMTTHpeyq84TULj80zD+O
MiTrbrmVXKzZBkWGMpQqVpAkKbrPsaYJw3PeFauCLxjZzgcbusRdEPb9lXQUoHgBn0R2ZZOYOuii
yon2qIf2V9vmQCcEjsrzAtkgq4XsEu9y9J+IQf7pr1FU/LKGCQfxOaRjC30qcU2UPXmfAeGHtePE
+VrGEJchRVxY3kbk072DwNG9iIr2GlZWdYd4xLPsFa4KzAt7bPixCHPJmGwQi9p3yACcZK+BnHv0
kuqHnC9D2JmA26+cFyPpKRqpbv2tM38qfWu8DUow4fkH4FbArubbrsNzLl31OXUGYzVoerhqXfHN
qnLlgJdstnXyZFhmoi0QoAvbpTZp56hnp6AYE9myplLfOy2611zhPUZ4XuHuM30HA15vKxhw/JB+
WqNk0u2GoQ4RbsiwfxyaAzkEnG+GeKdmgX0fWH68HdhU47HUOafKM57zCi0Gt+GI4fEhPK1O9zXe
VWuvhzHYV2Jb2mZ9p2T3uJaI+bjldZgeaHyi3t5pabxJjCLZxaUVAyNPUeMIxkUxTtBQstC+qD6u
14aqDIcsjKhIutpL6QzNdySaeb4UpnoqlNICVBOwD3KLYGs6lbZuhtR8AJW7LEY9uMoGkQR1PwFy
4Ob/iYG0TNZVYVVAMP8T6z2c5UMl9fc4uYe3tUFtkGJI07OcpgJlu6O6/fC1SC2VnmeP36KD/J9F
CeTLpaY58VbGRlTH7vzQO3YmGI2FUY/lgZIo5jeyn8/IC9mXja0AlQ1GXLdRlEsXt1bHLO6gIQFx
SJROU9eyr3dmcZBXUM6ZOs3jtVwlo59L1WJY+IL6j3wTyZdUEPtoy8+NjH11v2L/mhfLd5kcvl1+
jX/dgj9W5/OFd7sUokOYDkIN7qmHoW4+myjAgiOZm9ixwnQh+3JYBuXVV+xrIIkqxIu+hv99i6/V
nzPRO9+WMPuWfhkt+sByLwryoY9R2u1RifgJfHB6UDv8Ycwu0Fc1IB/g6cJ/nFJRLBSyOL8s81cR
DIAeemxmeYqHF56D5q7w6gImWGheul7ghhk1yc/M3cWGFv8qxdChdeWLR6Up6m2upebeUFIdgiZa
fS5A3+/x6KwmFfs0ywOiHiBosLLQhjwaU5E+4y60t3CXeA/TLtq4QQXqr8dCjQXUi4M4eNZa/jLb
Ov7RUAd81juxdkxhUO5Mm/dkStZDayrPfT2Vu0ixFs3g9EcbH5YjIvzpsTLXumjGvZdmc8mVjAeJ
ymxl2JW3s/RsH02xsW8DhB7AkJXHwjbeZtCDfLDHc97R5SC48p95e45bYTcopyla9B5XFOz4hV7j
qNiFKI+dSJtigmKmODJN4zYr+njrimk1Kk29LsVcGC8axI0Al22NIFApgIGY5nuT7EcFQR4HWiyi
Bm6KF3p8VSqt3ZkjOxw/JtEPBtv+gdj+Ls4pxodD2N+1CVBM3itLoWAJpo3OrymIL6anmNQQ4qXZ
J88pghXfOWKt48CtF6Sl01NeBP3JR1ZyiXae8j13laMftdmLjbbwLkPHbzs5HOE7gGxeRV3djdqP
AkzCYnCr7gJV092nYzxsYl9TXkAcnMD/l3eQsrOV8DNziWNJdQQAn76p45qnoLacBF8YdOO8lRVC
8C31fFuXQ3ZMXYrZTpk/cFbEirkJ0mWtG+ZKo5T00GmmtxrQIPXsYtXXtrFtI9M72br6Bu4PDYoG
ScUSs5J9TLlsGQb6T8cekgMCY1DQzEeXx5iT5Nmhi8FTK4U6Y+qCYp8bhosWaFSSYirUna2Ig9mX
2rK2i4UXpc3K07NylSOZfHLsKD3YbOigfSyUplx4qg1ubHD917ZE9LMRnvMY7yP2lciEkeevPDYn
liDdGwH9VF1jO8bjs9GW2WO2t/ro0jU2BtvI2uAtAD4nJO+0sZOKrfykuOtKsAsb9QcMipWDb9RU
d8QAtG8m/gnEk2IvJv2pVndtPFx0O4ZJfVFwxVqMYox43CftHQSWwI/3/q82HrVNjZvoQTalV6Wr
Efu8MXfjBeI4zaEs0HgvhYd8V5bsLMXcVGaq22s7Kdtl0dnvKhMcHSugPnxkJ9RsSn3ID7LRvai4
XcmuUtj5wZsb2Q1wuOUx/mf2v4ZTMnTU/PuFwZnyUM0+gRztxuzWr7P8R2j9cEqL70HoLPGn0w+5
SPXDZIYWR3T2tyk0w6bwFwCWv+EmhdU7TxFAwVgIQybypqW8BPX8bOthsQmLwTj0sW0cnBGaJqSR
Afzb3k8ib5GHHRmSHgOwWCjbyKLEvvBc7pBXxTKOW976FRji0kWIGgeO0UE2x0MWeskzHqARj3cj
pkw9iIvdq3y/1YWqj8m+quxMWw6peHGEg6XZ/AlgpdmeWuzH5rkssuHgBf1wUObGU1dpGaK7mHfZ
wZ8b+a6RV6jghJB4SGEu7EDRVn2P+pka9+2BJBAmcPNVZ3UfRZU/4cBhL0o14TdQzq9YsnLWduSN
gHFcxde89zdTlJyQLlcO1Wz+KBs/QlZESU3S/gnqfvW4tyL+x+S/n2aWLxZo3nVDmuXQj1N2YAPU
Kml3qPXM3JsWAA9bE5zRHKp5ndFma1NtUUNBVvSQe+KbkdfWOlPjkWJG3uCiUmYvgeZVB/5K4dnx
izUH5WjHGHm2I3Qhz9nK/7EQZbJlVgjwH5E+HaKymQ5Wg2IU6XO0w9ziQL6iPLCXd7dOHLEhydRD
MvvIiapob7+mzxvxa5JXaVZ2t6sEved9Y3Du85HxAI6vi2WQu2BI1Wra1LZ1MXKBZl7gIaKvhPVB
Nq5a1oc2gZqFZQfYSkgaiyLPFxDT64OI/G+4PV2qEjxgEZTNMta1FSi0o1u1C9V3j5o1HIJIXOMS
FJoBDmTfBdWhzEjLa471XtmKfx8P3bRs4uySx//D2ZktuW10WfeJEIF5uCXBeaxRJd0gJFvCPCfG
p++FpD6X7e4//ui+MINIJEolmQQyz9l77Xwk1UT7ATUe2Hk7nHLatdDgQ7CYduHi9gAuayNJSFXx
XKdt6Ns2K6KmytptDFZ6jU+XzmttAtNCN4l48X3Sg3wL4iXxgQM0m9Aik0KJh5CdHy5hpeILZ2bb
InC/pwoFcMsWL1NZjf5YhS6XeMG60fVoZc8i20bs7DFwDS+RQ3d1nHpU6EsBbGmuppZNYLoDXApd
HTmozuLbT5zVtPAhhKVvNKITtuByUFuxrfL5UuEFdBtrjxZZ3baeYHFguc0m8iIeEvkTok8yMtUB
d3Q4WnsMSDcv9JWmCnG38J3QgmLcwRsy+KNHHWocf58kmql3jtoq5I5PcLDO37JjLUOVKQ/uWRqC
Z808ZRfG2X1MLLF3bXG2A8U+pVF1SHhmHeMg3nV5Ivin7B0wB0SoZkSJrYjjyjfNXM4bbCJknSnh
NY3zap02jbrh3mpviKVG5uVk7+RCqhs7wVyUKDWpRiNEgzjKNoOnE1gPcnGTuuF7buKeG2j8hI4Y
rzzsbnyHmlMRET3t9OflsbrCdP9VhYTnx7R01oVroB1h1e27qkO3UtO+9S5WeSGa6Ihwe2019kQs
cgujpo/TjdOJzvfC+tpE8aGIDBQCnnkjIBazUOmZuGwyfe22SMm7rN3x/YRP3JZPelnhUGjaDf+z
5r3t5tYus/vNOOgtLhizWdFE4kOd2ycrivn/qiTJ82zwkdONw0zxcMtm4rqs/s9tDDstm8byoBk9
W4NepVfJajydJ6T7HQ96OhvroQJtaEHLOmVq/CuZuhyt/kJO6iFUU5clVNAkWU0FH4RUl8zTlIef
N9zCdHJWljJDikD9fs66ezsT7aVW/P3FlP5pVXWx0VzFuCgWqb9UYH55ZgI7K2ve2Eyd5laH3W1h
Wh5c9ZYkwBIqb97pincxs6hcp5rwjpaG5L3S4MikibtNoZpfhXcZQy2EIx3FL04xBmx/MmvvKr3j
U0OysPyIe2K6MP3Yn+m25x21GNp5tBSyvSC4YKkmiIMS2bWuG+U2W+RlIe3Vy3o6Klk37zBXfytL
TV+5LIvvw/BWZhlZDgNp0yz4tA3rqGHdNNbZziJrD9AeyqvW/DFOLFeAcQQnnkbXJLPq/TTewOZZ
Kwur9q6xnORkZyrt8ejieH3rF3SGm75yb9FI6oTRiGQnBhRJBjX4VRKkzqWeVe76c2fjsDY1Yr5Y
UQ197vqhl+tr0RnVSkMAtx0rbwUjzXnGcaShki/93sud5cFtYeJ36nXdk78U1gRZUtoCcYtmD+MV
uNHOWn6p5Br1xZ2GC5zBMGhBkkB8TT0+J7lNa1JJ45BWn2NvuvkIK42/PsbiuXajtTLjzwcUWax0
l7KcZvb+XHnvU6rziAYAtwvnaks85jcdu5cfzLRrYw1VaFnF2a0c0Rqih16H6ij48wpk/oVVrYcI
OQLoz3Q9ULpZT4MzHodcu+th12xzHs+33CtwVVg4hngIRPcwLN8ItTyDu7t2lJevkGMnwsVo9FXD
NnB778m0+l028fyp89rY2KoKSrSO89ukTMbKG7vl78NStKjtaduo5QvC/3bjGnXnl0r3PS1ysbXd
isSnHMWFEZLtl0Yg4gxzRBXIzon/EWz2g1kd0CqVMO+qeMAmjtcwdd/m0lRevUS5o5M+6VDlL5Q+
+q2uJmyA7Ha4apHYummlnaLlqBPxcLVzY7iqSmgdbVJY8DszI45QO3OHWGc4PudcwaDk6dc4mvVr
jnvNb8ENreUhN+3jOCUtoSPtiG59rj9CE321qOr2o6qGYdUZXfcx4uRfebbRf1DT7RFOhuNHyDN7
hY8RNyQ7klUMCOZDK6YOuQPNTW9OOwStvfHRdjZmbT7QHyahdCBDGucDuVS7AiDofrD8YPeDs9kf
hQYA3aQ2U6H2/2C/wyeqEdqXpJ0RvRpm9GWJEVgZQd6/V1EE8x+ewFsTKwg7CT9tuvrNxlm8Fqqw
XqOuMEBthNVrnHNXnmz6Zo4XFPuxbSEAwUJ5xgLHDtA0QxQYF5zBMcQ6FNqWhqxsbhz95tlDvQ11
3KC4EQnkiZvp4iWxuUsyMZ1Lpxn2JvHQJ6rs9UE4rXbskOVD9iRa2EU8gL/KDfbKlJGPZyfZfhpq
4ygQU27y3F7XieUc8BE6PjkL/Eq4j+GUtNlGxCrb2Lh7yiZ1V4Ztfkeh3ewFSLjF/2HBXipem5RQ
x2SuvpTYnX1EQuq6NMkdK8yTHZtnksU0dkHaH31rvKPa/VXYCoUXFv+qXh9S1g+IgHN/rHFTjGzE
u4gv+BwNv1/6VDkW/C4rY3I9n87p2fKicdc40zvEwsG3Anu5743mNh4AvVRZXp/YnaySAnuF5mjj
vgAwth7hAK5cQx/XE7G/a2fZSiSWMRzMIX82va+uo+pvhTL9jHp25iaf10jZd0qY3JqsYDPhOR8B
9sRVZVndmxvi/MIVj3ioqbdJSElXaXRk54rBZrwV1z4e3G3oFfrKsSdiU6nf9voZaz0MogXGkLjp
h4Z+3K+9/GB51NaNnhtqnEfRNgcdCpIzfp5ot6+0LHqvnBbjwcoYZvQ23bGKFW0fKfETDy5/MJNx
rU1QgnS1+QV6WbObEm2I+EVBduBpLlC5qXG8skLTOuaz1m/moivIYG9Oke6kuzLQPhi94xpvQWeJ
F0tRzpmTba0K/aTCIvDRtRmWXWNWvlEAYEsJEpKCoEsJtNg2fRbvdPOrXubGlvvja90XxVrPk+HS
8YGn7WiEPqDyndM16Sk3EKoO1YBL0h7exqy2d2EQCKJr+m9qW1JSMPPNbEfc+8agv8SUBuyghbiH
63VDl/5rbgn8QEb3FgZTjMJjlc34/LoGSoMS82RSqmpTCs3ZZA4P/rqDwRCRC4NhZ4OhI3pt3W2d
ER5Zqr1HvA1gJ8+8zlVHXxfCSxJ5871kJW0n/R+KDoJMc1PIlAEoHdt5yfUfo0PRjF44K86x+/rk
RJn7p4cnLSHEACUrxokiPAatlmJ0Gsn0HmbvCaajfRT69LOZCmOXDss/SOw2t8mB9rduY4qecH1v
oRfr26GY22NLViGiOXC3w1IryOt2oFREiSJv1iK1x+am6iof8Nhj31FNbDmKilRwBNXdgYVwv5vk
aXmmwfREbmubMF8OPH7A387Jn6Ln6tGM82lnO7/SOmgOfafQN2nctYoN5WiQbE86D9Y0rVLtPQE5
6wp3+roC7apFib0zpk1KE+sZ5s01gyG6jkWHjKuATTvSfnzDukpGTo9nqUg3g8AarqQFN0vUQtRv
dkphO3+ECb1/Ikp5EJSzb88lNfyApI0YzLNKEWqVtgb7/Go4VZHwu767016rVoRa4kHVEJjaRvfU
zbmBPKQyMZKJTRQeohBOjpGRGjulZg2GYsmHzNN8M6EJAqMWPZcZzyuYZgrZwJNnCxBElgGPrwn8
IIheuxz6rO4cRd9rb132qqLKgbwQNteuHH6a9Hx3/Vwn+1qNaJ9pPN9mpE3km22wahrrckTmoCjT
NfBA/FRN+xYHDZ254FcwFMWrGvTf2d91AMjb7RQGC9Ga72JVpVebKJcDIbnh2rPtDUifr+zDYV/n
3bzpnIDNbut+Iy00288K2TZG0tM6MoJ5lddOuCJ6h89V856adsj+qf3ZDMRPOcn8alXpNi0+6jIy
vwe1uNhNTZwF3Nt8+hLmebmCOU605VQ+k5jVbZ3YeTbG7EtZkAIft1/TUXsLOvGzyFinduF3NZ5+
uXFTsKLwOjoHYUhfLlZPrgb5yIoPbd3tVLubv9cxXLaAgF8960lArVeloJSiFFq91WpDbBKrwIcf
/ylIWaNxVYrL0EOnzNUsQSxYw/L0ho0Wt62v6Ef6CHlKUnNuBb/aRZtlORgJwD6r976j8sYnN3YI
Q87QoEL9xYPM6qNHsuHNjsPeOvimisHwK2tyV10+f8v4hyFunv1Idy9rw9uOeRXdg9G0UMxdS8/2
YzbOH047Hix7CFYmxrkd/OM3xc3j22Ij3SWBwiNKeHvK0d6OB+93BahNqRrhoQiC8jls0j/gPY4r
VyPrXjeU0w+HGwTLB6c8hrT6VqD5iVP2+mztjtzg96y600OamtfBZeVVUlJbl0RWUlIoEMeqBl8J
QiJqoyr8GA4at382VDH6m+1MycVXdROEW2mOV/nOEJRbHRxp6lDiKwmaHgtPEz+RX34I28rZ27at
rMukUq5GyV/VIW/GIpaGj3BmXOt4si60pYoVCyTl3ZsQzFlZOi/rJeXdmFXs6qGd7XWrje5KUiYY
TSMbTLGXaTdk0S11FY+ydpjMzcaeBH8SUeXiBSUBLO+sO4swoMeTzgK0RYkS6XcMVp4ibe+ji9pz
FzbnLDu7iY2FByvrunTm4IJn3xd2BPO2HpKfKkYxVusRtT8N9ChJZ7GJobAm/SCaaEhRv1DInEis
lRTrNGHenKYUN5N0NJeeW586kq1WUtmjJhSqPyfLs/KQBeXaSoh/yyjkLo3hnuihsMn9WI2GbT4G
3s3Wyt8vQwDvANXK57BuaIQ+zijHxDzLRPffUxuF4PtkwrYCMR0ud6fTKqRSyA0SPzp+h+mjBcdP
a829TQ2+xGYCC7EMy1m2yxKCfLTHLJdt1m1uLfdZt/qLHAYkdXU8On8pHjmiIJsnyZrpBviuWZqe
WH2y73QalSwtVLLypCTXyKFlBuUiEoTk4fIzjFQ/YNmPeFRbzl2+6PnPmlCyG8RxniEq/09QDMTH
zwm5A2NxZtu1YcmFSMXM3HEXjVoIyGG5hMYqOWNAJuQlRTVXvp2kNJLs5INV1fRSiak5qpRdHmhX
Lbg0UM2/OdHUbms4wwfNCicyYvsLn735ezSpA2Uh1bwUWitujhiclTyBieTDrdpLNyLomDxSJbI2
pT+JwHmneMmXvvei3ZyoNIlGFJNBERXvRtx8yPC/JEbFN5v911JnqYWDuDtnwRdufPhxoAqsbbvD
kZnofUo7QGyzzHSu8mxYds3FytpLqgddipkoSHeap5JstfAZTJD/V1Q8r71q+wryzOd6UU6VIKzl
kfQVLEdTk+rP0oHw18zfGivbN9108hNh3KBLQ+NaUi0eMRazJUiHy0F0TbpW7H8PLuf/FX2RjHZ8
WPIEZQI5al379EgoJ8+s3VFCf5En8B+W1BhxS50egeXlHGMHfwR014PrnB+cbM0p1lHbGKff2OD/
HMKrJmPHdrZts3cc17sHJBRsDX3W1t5yKF+wqaXHqcx/fg6FMZhefONrSBymAqmFuST7bpymyhFr
/ufKsVWjlVt01oFOenBXqfzfZ5dKHfnS1VbOkycg+7nshSnDfE8MTCBVlI9PaR7rl2HuhZ9TQfX1
qElumqYlN/lujA1Q+O5Ur/51YrLn4pxa2VaOD3Pam48pLXvwukBOJH+IaPrOXAX9DHRTDWPKa/z4
zxfFVoVf4R9Zdd34UxLoi3G2NpXbt+AXF1z9pI+rGgfORZ6to2BtO0r/Ws6t+uR2yTVeZqXU+49h
3yCMQbHLLs6bNiX+/G09gLeX4WaioHQaWwprviXrjKAIEutNK77IQ/59znqndk/yaOLxaA/vWtZr
TzWyETnYiqa8JC0sAZmvxoZoOBhtFPrdmKjv0VT0FPnosJmu/YfuEU+St33N/1D0K4Cm8tc0mnL0
M9DA9YqwrCEyPsoSva6cq7oz1aQudrdyrmXkvy/tl1AUeSlby9+X9r31uDQZy/zVEZZNC9lxto+5
VE0wwjc0IZemce102ivRBOnNc8dbuRx5Vay9zvkG4nz8OMgL9Y1bVHaVp3hp1wD0moO8WO+QVE2D
UDfybFxE6RFPo7KKOpx4ISXCm2O016Eeso881yLkv8LlCxGKM3LGZjPNY/+l4pPmgvT4859TbVf/
PbVX3fpfU4epu8JgrdN9HFXI57qwvqOjs5ELlX+qS2aLNU/hhj3wdBg6jGDdL2By4deqB39VsKbx
5SR5cUCI9B2Pq323zOxvF+MznQ5yWsM+1CIr5fNq+TN1HOArebXVULHr61RZByMitRaq6V6LA+/u
Rkq3HgL6y/Ws72wq3T9H3bh6cxl/baA7LN6a9qYStrciO54+ypJaovYDxZF50NfycMqV+NkiBlQe
cR+xXvp0GAnAmvFxhwot3MTJ5vc0u2E5a0ElGvXeDNUM16oO4VkOYjPB1UVkxsogLeMxcWpMotsG
wTMck+Mq7Ir43Axe/qoMmboRiVA28rBoNfzKISoYPRnzV2A07ouL/WE5kBPMiiod/b7zVLTt0VJJ
4sF1M3+IkIV325j6UT6gbSzOrRBfeJLUCPGEflfZ3RfarFwR7BtvSZ+887RScO5ytJwjtFa5xuRa
HmoCw/0wtVb8F/ys5/mrPmoBS3sjoLrfmzzBMvU4tXO0I5vOfLYmwjoypWv/MLjJaEV7r1oZ2ZqM
d9PxQ+666arQ/WigNUmjmXJt/nijQAUknIdWyH+boxJdtq2ER6KTM6j7vqX03i4uN8Ih1b1aV7k/
eUV1evxRpr1wEcmzMSgSyYyi2Qx/4JoLL3KogIq7oVyCxm/5Iuu2REzbMy5sLlgMTM/QeggjjRZo
uPgWa4stPm+Ls5eK8A5NluSkMmp/jJ0LSCXK3kurc3c02K2dLbzqvciLCzXN9kfrIAMoTMW9tVlT
nwUbZL82ve5U9FgBpFGGCK1+32rZc9/lVMid6tdgFftSb+pfKvWyf75Z5siRkTeDg11cCcHgOSTU
+jkA8QPIwwnuyOTXFQg8odJTSJGIreTHYOoT20+GqDvIw39Ow372e9rYfuix92UQ1hBt1DEloEqZ
oYKNA7UShR3wQk2QKn75zhGh45uaCnIGpINP96A5AI73CDct9Kd/vePX+z1mFEN1cr0ou4dKuJ3Z
dz23ua6/LUetoZbPWEt07OU62aodApuIdY5CWLPpvLLoscCTo7ApF/dF1EznPEJ3Y/B5vQg3UPYy
TEfTybmOAUBuedShUekw214oCW1l6E6sQtRNFdVIL4UaEZUD4HFaCfxlu3bivgP5AedTUYkYkQWa
PuQaQt0rw8hWJ3JpsUNlzs+Ao5IVbWm7miYYku6E/I138oV9zbi1K2gj5l9jn2fHFk+jypZsJ8cq
UpEfP8AYe/tixGcirHXIJANUiDiMn/O5mk7C3pu1oFrcDDSr0Tv3K76epGLrekAiQWEdkdfg8mBI
vvQtGE3kJcm1Mefp+DlXvlPnefSn5WkvD5EyefvOKYkaKN3gqTDarTawAeyWo5iO95XIRRqBHMkX
DCvVwbAphH2Ooa0qwBryIq+SJ1xKNiu1yGuYJFwL+iG7OX2xcYeSGldv3Ph11ecZzNZBwPOlelWq
+brtOvZczaBAOK2158wE8wOQZy/k2QiH+CbXFfIM2cbm6+XnpXrU31Lk25nigMLqnDOa2psyzg6+
hcJ5yjQFX3AaI0JYDuWJkYhaLgySjZV1IlkrUeCR2ofbPiQmnCamGYArMceznO0tP8t+ytjgPn5k
XMTGGtdEusUiqpTCuQ5mz7fGSv/fR6x9EC9QS5HPjliZ4nNZkt63SxUn8tsSaEbLmtB3RkgNvgOk
hr4i0WK5HtSPlzEXa56y/elzfKAD0PtVtcRSekbJPw2TRTnR0Pi8LjAbZ1fl+rfPIfnu8WOSjW1u
o6YJ70L/+bk/kyOEmT+2Z10bhvc8/5VJauhcEGdh2SEhz6g3FLHRNVg/VjQovkzGgJ54oOYY7An1
m6nb6yScpqLetuYEyHs5TOOACJ5Yq6+VpodfJndLFIbxxcA1cwbo3ewmAdRDort4YL8+bgSPWOnQ
GgV8ePctL3X7/Mi1s6zp0GcjrOMl6hzFAd99qlW+Zobxy0zp2k/CId/Fi7c3bsz4TpLHJpZmXnth
teBK+n3WqJPkHvAJlXOzDOpN7xnd3xyOyK36rRZi0pAOx3axOcp38kXe25v8ax5Ozkah1n0cNUO/
iMxV8FkB0szz6Jv0LQm0OqzT+j/SoacyEAf2c0LdbAci7iTaJPBD7u4vJqDIwxgiVUsXC/S4GNeE
sS6QCb7IEer4xdpm93uAgHuMy9B4p6A3hNP4IzFG4Kj8/S5tAcynoVlPW26xi7AudMLpbxN6MSsX
M6RbpDaTeG7hTqwLy6RuGoZ9esivHXbk2+yabB5RIfyRUlDG+xF9g6pYbag59SfMFJGvjAT1BsCC
WJ1ozUvEon7vzTat3Umz36bOeq7mMT27gj14og/tTXe6fiGLqTtzSX+XL//TCTmWW1AW6ZDbW7fw
4GsaqlhF6rRskzmUY/KdfFGmWT1noakiNC+429PMek8WPbpj/yeeNlW1tVLF8V1m2o59J46xg5pL
zpBjDmEPa2uRlStO8DU0jelb0GfXpo2GVyXM4xOutdHHcDh/g0f8GHcXgUjaKr/HXeaLZb69jOfL
eAI99ZA7ApSFFyYrRGDOtQKu+25mXzDNGF+iIbYgBABkdTIFf6jekzUNnW9nLYfq6D2pVVjM79Q8
bJ94buxoMvxRr8MXohK9DHZQQ+VcdDgUD6hpPIQxyihCurqufcYUN1PVqwDWWvr3kgzx56bNnb+N
i1x9jMcq1w89unS7sAk08bw12VDqV1chun1ZXeuDQOsYDt9yowYOo5fD3ezUfj/ZjbIn0J7QMcfi
TzegxKR20t5QeNnH3LWuUI4HEvJGsKUG4AM5RuONBbTRVpAu1JQIBrNS/jT4ZIlXxxDWsz6wSOs6
8XCXIsxQT5OqJGu5Pc3yoNk2c2fyb8U+lNYf5Lkiy8/y0MndrWY13oWo+BeN7+K5rbzEl7nkIB1Y
OdGSLVJaSgAUaTSVQ/imls6Tm9bxD1Ufl7SC0bppWRn/dorh8Jr2oS6MDZsgQnkcMsTWamZWK5gw
ykFT3eRZvjTe2VIN5FNNmT53XlCdbK3/IU/JIcsRS6sDy4mMzo50wDkknUbcYcb8LsdkGjemmh+a
Vrt4T0CueCkg3nicqGZAWRkuLq2ISiXZ9jE2l3gFojg+liq+5zDVrKfPd3NeuX40VtZTyBLWJ1Zg
PiZTfo01Kwea4gHc1p3Ex5xd3BM9/f3iYQmolNC+yvEFSbvWvSYA2MWKNE5S7WnqgRZEmVFvA9Mz
vniLMH6543zOyMLx9wyjbMwvaVk+Zug0WVZlq576vEBtLR3j9t9e2UkPW83LU6TMnXom9Kd1VKpW
AcntszGFh7DrvzazZVwha5rXpKg4QdLzT9Ax3b6OBTEPbv8TPkx/aYlnFLahlJtMUfq1yy4KWoEO
xnIJaRQagSRaDvswaXCMOYZxJ5/bvOvLyxQQnphUPJZFTBIOvCKEM53e4MhgnnyJRR1sC9cEBrNc
IccCZTRxrhfHzAyQQYKjYHsZUOrduQuTkOoTv63iKKt8UoOzHJOIQoktrNpRbChNT2s5ppOzYua2
Wf9Ie/HdjUnVU2L+PTIiDkLYYQC+8sCXhwoda4pRJvd2KwJQOyvlsdUJO28Aw60xOJBk2RKXc4sD
8tBlwCcNC5oCde/uH6ebEcQ7KL4cfzZeat3byDWCkvTt0+fYZ9W2XOa1/SIrlWVbUi5+H3+uLeR1
fdWQ5qNq7l3euzRPuVrT7FzM5U5WeoOJl7Li+yTvZpMV3eRZOTeKKnMvAgF3FpkC+hQasJXXnCMT
L7B8yZfDFAXeGhDm4H+eGO28fUzR+nHe9B10gEEfOtBY06YLvOYpShVaCI9bZlTH9I5b1tIGoU5H
5OnF61wa9hYPpeMby36ctkJ9mZr2a7ds5NvlJa/nldW2FQQ/5kcaWQOoknaJ3im4d9D9R4AJ7vOc
/X4nx5JlbFzGksEqtyMSxD/qFk1w643R0aq96IUY0fqMAP1rXo/Ri2OJ62CpJFwPA/dMEomni0qj
oR+UkI9agAIUV/G2Xrb2muPaoFYicgL+eSihsFj8nc000tf0BH6LXklXdCf6p24hDbObArYEZMeX
hwle8ReQAXQ6MgBri1X+d7K6ierCE9nckejLl8pC8+bTqCL6d3kQy0cyeTScpu//k6Wns6LO9j3W
ZvdWK1H6hsDpAUew7IqQwYl4NG/J1+5o/G0sRaPbubASyL94XCS07n910RQW2qlvlr9gDfBFri1D
pEQHeSjBr+Sb/D6UZ6PpH4cpQTiPyamuoIwKk/e8MWu/cmEmwuKfPuyyXWVxM7+riuXgT0J3ooxx
vjW1OTzkCrtLrzKa53KkQKN5kFdNEpF/lGwxecSQv1nhCVVMsHlW+exNrAy85YSHeVUhE0f+ijO8
5ys5DB/yNyz7Wb06MyZyLApv8MD/fW5iZtSM5CHGDs1Mq6X7UmFKNKsCq75czA9RiMh97tWDZHDJ
OT2J2//jmLs0cuSUqLfFrh/QOUb+HGvQmPP6Ro3DvVlLF0q+S2OK2EWCNu9fJ0hYv3TASU6f4yVK
s5M5JfscZoaspcoKqmW0R4i7tBWWsm2SoiyD8j3sZaE20d1uj47HWMsLJqXTbvlkHOcirY4QvYe1
lqXg0e0wOliKsF6KQNcO7Fvgy9FwfilL23qBdFqpeQ0aiBGe2z8ShHshXIIfsU1wFwEy0QAgVI0L
70KDO7tkyVD7TkEfRcjPv9D5N17WsnZVxxc6m2C7OJJLWTkuUvUxLodG+XX955icJq/662fIuQPK
qscPAqOzQYdzR12Lcjcu/hjYhq9GSzQ0PofwxGdz3uQmwRnLjN41bo+aWKOJDa608SJf4rIZL+Hy
Ig+pfe8SC/n5iAZ0ZSIiB4J4rNocRcowNU/9cj8MUMlFw3Q3F+CeHGbEzZ3pLpbT/xkxancHnIEy
MTYnVkgEGq0f9Re1qoy9gy1zJcszsgojX0YrwKqTdMdg8r5owxSdKpOCXhF7jzgK2QXUncwPaI5f
5eNDvsTYpDKr/T0kHz1/XfjYri6Hrd4ehd4gTMuV8T429XTX2xJ7IJqKrRyzB226YzvAfpMKtnPL
vEfb1kFZY4CAu+rNj3EiOyKOWLDXqkbOSFwe2VfFG1mDWsa1rvg9njpZvMFhPX/753w5nrPKv6OR
S1ZppJ5FFpkvY9hrF2VCNy+r3rZiQujznOwMAE5/U1lYPormDT1sYDfjVlbB55q6l0LEnSiQU4oa
4pnft0fEWtH1cWSJpS5owxRXlrWQW2fPj1t1q4o3qMfqE8hMclY/31EJB2xeb0ZSKalITsN6HjX1
I86Kr1qiJ7/s/qvaZYvEA5lckSXG90FHwZGNlv3adqXil8SqXBUFrd44e8miNDDop4Y12vQeIYmL
0/UXf5mU/Vppp5d2npGq9Zr1HnlJsCXGAlO8PCRFxfc6tz3Is+bgwFrOXf1SV6X1vmjfq7zxnns3
0l97ghPlRShV81seWt/kNfif5qNa9d3awrdx9SJYjU4eXNnK1n4/kJbb6gGCeTmoCgjuSdrc5JF8
geVHGW25wjXGU530yvFz3BxznYY0OokGrbyFbHwbL0nzdWx5N/kuJH0mntj0fY5bwnD2ZIMmKzmG
PNS7acuL/CG129DLCOM75empZhm4aE+ULNt/ooZz9ZROrnoaXa3ewfP/aBoXUNc0mM05UTIsFb3S
Necu9B6n04GmpC/HzATD7jZEzeFPU1+BD/EHXTWPnRJQiEx6NT093mbL26H30pN8J1+sAUnz+nEc
jjPf4GXSY5R0As1pzGMw2/y6s3eql96+fIYggyNMKX767yOPR071q4+n5GkirjJaM1keyafK/+dy
hWb9Pk4FAQ1tE928DCBtMtO5lYeNokUUFTmBiaY6Jia6HHO2wj1tkdWcA7Iv5oEE4Me1ZdoiGtLn
3edl8kSmwqW0o3xNnOqIEF0d7/LFiKg+DxCixHKf+By3uvBA88M5h8qi+AhDCJGfl8rJ8lInSd/l
VdNyK5Lv/rrUoYMDQi2FEykvdYU2HUq+cSzrPIOSuOLQNUiSw+NQ0cpbQHKPPLKEZj7zmwOU8tSQ
JmtlPpfLC6kJXcUqXc5ykc6RgBDpa3lOzkLB94JFwD3LIxUG/UnVOySMy9XyqtSafuU4JCk9mIdB
YvYaB2+eAGMk8UmUJLMX+FHynBwhrAIb0P9lftYPAQ7beNw7CHY29jBYW33JY7MDd8LUUv398POs
nCzPqstkd5n8efbzWm3JclNcHT1SbVhbaxb627+u/Tz8/HOjEKV0rTu7ZKlW15nKHlBoq1aWo53J
KbZCYLUsB3PKkeYH59Zr3Yu74BTMxLKORIulK0MWqyuvTtbgd6b9AH33yXR+GEZR7DWXjpQkRmrT
NxhHykeXhn8fjqPvHWGDH5+zJY0yjL7/a7YcHvvvOC+Cx2wzco0NDEM+0QvnOXHLL3h0nuvKW+hE
cf0W4g+Qw3aX6hewr/VKdFX1BW24s5sCryV6qCu/KHlkrx8/I//mNCQ8m0CtElAafNqFidPCEmZy
Ja6DxIhBs97MmVUrsPvyp5W9SMpnoelvfRg1H3WcUu+uhvSuUIHdNxSED85fV2t/XW1XY/HTHV+K
rDR/LVcnwMg+kpAy41w56T3HtrYf+v9i7LyWHNeVdP1EjKA3t/IqSeVt3zDa0nvPpz8fwFqtXr33
zJkbFgEk5EoigczfOJ+zAw2ao9+WT5o14Jfjh2AYHX/8cDRMmExd/dnA2uNSi17+iGnUrNXeD65k
XxR0Q9/bEaOjQQXoM1gUMRoSXbeamSt7VNC9m9YEk+XExrwPTaO9U9lmbZo2SZ+T6c0DZraKtTb+
gYrACtCr8tWJlGAjsp63ea+bJ0wMu21ShsW76bYnt/GBG2JWhUbV+IykTbmv8MKGvYydSAyaAChk
Eh9tYNbU7MrwFCfYkQikU6pFzj2YYP1+vInwn0MDyWvp1svn0JmL09KHLG+/nht+LHJ0mWmia1IM
iIckcl41wi6yA/QslYurROaXwNN+yRP81JYTMCm/NFU1voiT/3OMmD6LWf96nP+c/jtGnbJtb4TB
o+U7Pepq4bsWD+yZ0ah8bthlIeEdP8qWncASih07vzH1OH8mg8yyAbrYxvXH/gLgPNkYCRZNwpOx
cPvuyXcgaYorQkzZ7un3GMXmZUxi8eSYxjzZ+j0P+Q3wKWNUnKysSva5TwoJNIX5Ys/NrdyUzaUf
rkucJe4SyiuXApmydYAW4TcV9RFyM80rkmWrWbAP02IEb1GQfI3FGejZzzPZJ0dlHLIH/8vo9VFI
6kBeCqf2OEEaR5ND++g9h4SpHtUHMxq0j8Z4qGK1fQ9DxTz6E88so6qpe8OrPSIvofe3QQoNUfZT
uGlQsaz1s45j9nMLP2vwvAilqFp79AZMt+2ia+4tvVaQHcxVrA3U8iMoNVRB8Hdqil7ZItM7b72u
rA+yxky94zjUJFp7XAXuqr7KllJ0CLRuCZMVaxHGMtt4mm3sc2oET5aw2UMcOnGztaqEhoBhFvsC
ref/+ex/j3NTTT2Zvr92GqPYk8v4vz9So2LfHiJShGxgc9fgK7JuUFvbFW2DtVYKQ3HVTPhZSIhF
EGb9Xr5/PWzvlV6pHtMh7e4RV/zmam57NirqnIbaaGe4ut9kgUcWcQLVPoaaAWVQ1HxKwWw1QJjs
ZLkH8cZuFQK22kNVAKppqvlOltkkWlWegb4ubqH52PhhdH+OSrd6Gac15nbqURcWVlqeZpE1Vqxk
vMi2o5ADUOGJ7VKnICGKf9UBO+fgIg+FPwcXUiVrNfBQpPndP5DgPmhGTWUjas6zWIxWcl1axIde
0eyT7JIHre37FutzNdg4BXaOjgPUFJO2+snU+MxIY6C3V+nlvdaFLfSS2vmmQH7pFd/+0U9Peq4/
ys8V9jC5MS+elo85srQ7tnPdY9EDKYIs8L3S9XmV252ggYGX9nbXGnwT68KHSPslC++yaK/C+tdX
vlon68ouwMyW/xTxrzGYCuNRXXhnWarHyK/Z+Gpi7y2/f9E7x3id61rfgnHET7XkUjREjUFhXVfe
gaGdcLbMvmou0qElzB1kHrO1VVjNnTtEzvTcPlvVgCpK6LMQNm012DdIjq6lZKAUD5R9aZWP634K
d9D8u7M6zYV1SfoKEqks76CKAOWNHcHBmLOaJb1n3MvD4Nfd3Wx+z0Y4+ks/uqivuT668OgLc4lS
xarTKICUXfuaNnYPBcXuovolNe9UfeDrbiRWeAjDpoRJiUCeIQ5yWA5EAk6uwrFal0hl7qWvV9Pp
2kE3gL9PAmkq+0qv5/YYaZRpJFQV/PF95njWWYZEWLbdDQ7SIWICjkJAzyWQCHW69m7Z3k9zDWTD
HOL5tYqOdZt4zQ7f2Ok4N/kWl6EeycaZjUqrnTNIEecacebzlMIl1TrvGcesYQ+bcWxWsk+G2BJe
kdV+dBg752mSSRpdcfQb15iQ/RBK1p6VGDeWPdz1Ii1T6VjhxFqCTMx6dLxwLT8J8Yn5CM0uooGy
S35Wot+rEB+7dv2O/7s/Ar1okw5e44nBp+73zXyb+IJqx4v43RKvYRyVeIUP0IAaFFAc7V5mbOKI
+uyIXbtmY/H5T4sqQLONCpGdZ8lyZ9voEShdhi+UaGZZ2p4AlpyWd676E4SL0D9KzW7M0e4X2EKm
9xeZg+k0OAEhqbDDYiTq+XiWZq3THz4BA2K81cA4yfwM/yqk9Ps6FNZAxcUOW4iW8nSM52TjGj1I
PjHilH1xkWfXg+wDeKx6pNFEkArneff5I29C70N2Lo+Jogrq1i4eBrLzr4eTTU88hdqZ65CE6eka
NnVVfYygP0R7TXjCxpp6M9j6qB+FQcU2L3Qq3fc52lfkY3//HbgRiPb0+ff3uIv+G+I4vB79QKra
XZDqfQZKMspyb7MA0UkKOIc+0BqyHKzxZCCy+97Fa83tAmcPxEAABGei7HGJ5QrOm00hpaxhfIW6
7hoXTHsDpEYfvtp6+iXSnWHX6W1/asekP8HWrHyk4rISelCJa8wwa+jgoh8sz64HxaewajvT4dr1
38JkHwCgHlzYFC9IJIkk0gufSzsA2bVsXg95PrXcG6LttUtCl1Bu8G/TpoAKU8dIQYFf6gLTPiJp
AcrB578Qm561NisIdfbkW85Gb6nftd6vxdA3nOtw62aKusm6EZMipOtUY7TvejVtH2ejUG/UfE5W
clD2eYkJecV1w71sVpP6joeVS3169rphwajqgb+1fGg2lqHmmA6hWyDTcF0ImCxDJfySGzgDBm55
DoehIjGmgFE2cLPzg8lfWbZj7eUNOUAR+lDNydv1Rn29H/978NpfDfXOp/B100POXBgiBqJtFx2v
jE/+CCm1ixyV9uSkuf8c7UTzOleOomH0NAdl+1XHIgP6JJxzufxi9U3aLJgeRwXxyiCKf8QTRrV1
P4ynYGTrcO6HOLm1cBNcs1I8egX2n2rjQyyNxo9OwG9d3THwPYQAETR+e1Djdr7HfGsmfRqqX8Qk
f+hPmkYGWuZXB9+ZL2OowDIWWZDfqdnQTb+NPkpJskseglgspbMZUxujHG4Tb9hEJf6qVCg/aSkD
ZRXLwm9Erg1GXcEEonGLW8NpljD5LoMhDpAKnv8jTClH7bYSgEsfXUpnfJC3nHhMhKGZ/0O25CEh
5brtSqGILMwqZV+Ny+rKUfXs5tPx0tyWJvYxPhT1JZUs30Qc5m9ZnOk3ocwOZQgsbWeXBPb1fcaR
oZwLE9U/8ZGY9eRtfMVxN/IeDgPuDogE5oP85Jcbdu5BL3LJv+5khLxrF2YUHkDhGMttXvYNGovC
GoHH64pAb90SbURNp/pca8m875EruQWfQT1LGIj7MbCsZOq9fVq5P+WNoeunQ02Z/SRbyzqgjcc/
+uQyAPZnvR5MNhUPNcRCCBArw6xdPIUG+zjZ3NG41/ZvboF5tAAE/LcIPOz6N4grf0Q0jdARtVqU
usSyJooV91xo6tGIEpY08m3mc3xoUjS4r2+zzMApeR2Qzmsf3Jhwbzk+djBi6ZNwrzvObgxvWGm/
DUNev+gTGXaY5pRDuqa+o3YLxg/rB7Jo0wp+1vhjaly+YXYLuwkDV9Jvrn3gIx0fWv5hS4hwzFRz
77t86EHXRdHBhZtg2MGqSKL3TEfQES+79qbmB3ljV0Gzc3AQRZov65/7sB9PGZ5cqyqe++ca7e3H
OcACtYj8du2n7bnR2umusRIPcr46bWyTb1sQm+lDDcftptMAp+SxWsG0bA+yToQM/WdEKyKa/1tE
0mUVOgbdH4/hzWW7VXGKW4O5SPauFqfr3IbjAljWr++U+KObHBhxyQQt1g9j87CMdrCpN2aV7DK9
II3XmsabglLoOg7s6Kx7qflmUnzKpqJ7mYCm35FN+y6jiqD09pbRMYm3wFubTjgksqQrAnwE5Knd
K3ztsXmC4yK8BdDO2PWR4KYLsXG1ULxNF5QIv4jmFb8sVchTzfIQuErM9XWg7oA4WyTNNr7jZRtv
gCGcpsbRsQYPQDcoEsjOecC6ETMcSMpCEAQzHCwXkRzMzRdD6/ojGhmo3DtB+TbkIG+KKZ0OYd6V
b2oMLk6LDPVWjoYW9M15eIW36N71pv3euRE+NZgfrNQKn1BbCb2vlq/fmFaGl2o2fExemv5qtPkd
kznrfW6jjpWn2T6GbGB2AGnDi5tr9tHNVfUQ9cMAhcRINyosgxify510y5ImWXqac1UVfWgfsEbM
g+azPYiangyUfTZ2E8s82efbA3oSut7tJFSiTcGk6K3FQtpx/fMczf55qvRgA51WWSMUYffsdjPl
LIczHTVxpEfXk+p+QQnOubseaqtONvaAhYvsczt2VuAXwjPG8NrpGoeK+XzK4xaxOeanqR2uCt+d
G33tx6iSBGofXzq73FZkZe4QPbLu5Nkw1MmeXawrROY++7xS72/q2PoxRdZaR0L6hWwGLiJzZKJX
5Y3v3YREqtlb6tEUwuweKoIIfz19gndEpVjWj2Vh2Yj1PT+F4F62LC1SN3jFeDtZVK5HEOOZEv+S
JWksHL9SHXMumjjIM7VV3/3Maw8h+b92zw49PKiN9y1y2s+IVq2mHVJd7D29ZjgkbCFZMA6QLOxi
opo9aPsITOZlaaItT962KOqNjMlLp7m36xZnnQzr7Nx3uAMjUDeGdvaRT5mF4ME8nupksF/LERXN
pMk+INFOh3lAzMfUMdSg/DSuoOs0h9lg6tQEkDaRIa2XNplKvka+bjyZvvYxmZb+Oubzi9PoWK73
8YkfYPCRJL6+SQCHXKwxdU6zn+tUb1DZUj3D9PAgtSsFLNnYVZsxxJK5aI2bLq8NQFjQes9cJpJt
0BmUvWWMqdf2GebMsOdSOEMTUJFD0s0IonfxzLrxM3txzVeQck7Q9wMsffbV58lCOcyJtyhs9Uc7
5Xe0nx01AimRYFtjFs5l6YQOgak4MbsEitCqxNrnIk08Bn6iplG/ATuIbpOOzLnsLlWIY1rv9DvZ
lJNCranXVj+6a7l5yp1Kcb3VyP9kR7atO86p9pRyiX9Kaz6YwkQORQB0v9iV8TThDvlHfyPu0/+O
n9kJb9LeW/on1IrifK8nPuR+uctNxR44/31A/VtsfeUR5gaEF8w2dvDTkNu1+5cOysqNj+bYRj6V
1vrHwZmHFxQqqz/6RXxITURgp5tLXrNpN3zzwXLc8Kk0p6O8sremB3WucwCNUsN/Qz+6Z8/JLsMu
0+ThE2SFVjwoIs1K4WbhINNGAKoV00FNJ20oaA2AZRfMnxyWBzvNLYDymV5980vHP1ZoH2ycLBv2
nhA4mEN8yqfaAheaOPCnSjd9SPCXbI0O6p/oSrWKIhlrHxmvotWs1+VNSqLg/Pc9RrYRZtNIANWo
bfpKvFP1RlkPUa3foh+K5KIWk5a2DAAmSjccoNNi6zzW1lNqteOj7/KrojFDnL9JVP177pjBJeqK
Zj3VOAzK5vWQUPy/yCb+tmh6gG3co+w0QBRw+SQstua7ikrSkZrMmzNGKT+UKt7bAjaXK2F+r3oO
GxmBAS4U/Vtndyq6+EA+JEj0eqjTFsRG7Xy9dskzDHLGC9ob48U2UlQMTXOJQAnkKTRt/NzK7Nhq
zfQxworbAC12L03Xs83UUNOPcjV79U31HRM5+wcVKwob4VlXmjfNUJrHaqxbSovBryKI05PsKrB0
u2vHfDeLANllW766ixMl2+RhZyBZNzTbYCwTXCWsYC3xsOWs4joXT/YRj6rmHCFy4K6M/IeCWLhW
a84DWw/nWEVOt5vHBl/GtDxJ5Dpwsm5li+IAEm5cYYPwNskbSKKB8VKrOqJ5tAwq9ksLeafvRohU
z+hPCG5JwE/DbnY1qvEpDHX9cYqA+bq5LnDFoNVQwzzWCGgBLKYZjV200VI3upE/ADHJmizUKkwX
veEhBLg3e3ZxYkN1XhyCyXrxSsPwjCxPdtfJDN+g7ZCKFLp2fHryE9Idf1obnjLurx+rVY5AlN35
XnYh9hPcBAlyh1MTV6RuQe3kOI+AnLaq7TA55YfSzB+eYrQPYa3pdw53gpXsRzsRfXA/bG/a2M7f
m/7iDGX14bjPvY7HdZgm03tq8NIVSCIX6L7+C/JYS7+VVOaRGgMaDbGzGQu1vs1H8LGv8rISIE4h
0Q9KVDhs05C/AAUheyQyItY0bzdPcbj+ayAvUVjqa7U+yAHd84ODb/nmjY6+2hhUL7J+Y6XrcKIh
98WMoHdZvSBJOd9qGnAXkfm2zQctcPGp4qdX7AcDl5JGq7T7pqpSoaab/ayxesgC85eqDC8237z3
Eb0VZCf19N5Dq+nQGqZxxCMgvh1SbF8w6VDuxhxNKgtljAuF1eZcDtUL20NEWRUz9DdzU1vbHlu8
R3nQyCrYSWxfsrxDJNP1w4MbWXpyAcmh7c3MfYCuod7Jb2Sc2g98/VRyrXwHxZhsAXnzHmdt3gZD
tqstrvyTo2A5PLK21JLcvslRh9rpZpi/QFr6MfiZ/UOEDmaTrYswsatvGPwkx55U2G2hxa9WVQZL
C9fX4lb2j2LQqsNXn3rhUfYnwIi1lZ38qA3zrfYmh1QMB4N7KCxKcToAWpwClc+ZG6gcdNO+mwE4
qdVGxzN1U6BVs1vgSAsNz0nqV9zUq03ksQSS/0innf5sXkdlQc/Ajm/dj8FZzxPe7r++Qah0GxvA
u6gG/Xsg18vb3gvq07W/yd36JB7Dm+piV82Y2vWdZVxGccjqUkHZNKZgkcIh+aNviWmc7BBMyocc
kIdEzpCnyELk6zx2ym1X958PGO0xJwcVFBrW/M3pLPPgC4WjsG9QmBQ/xyh0MIfyVFgrjRu+qOG0
l/2k7yla4eG1k02Uum7iPKmf8SBIL3J67QSvi4CAVwYXddBD52MKvScPiFKJ9/Ip8cvixBY9QLrI
VQH69h1QBFbqEehVxlvSB+VKnv7RXib8Mea5qr4yjLI4IKnp3jlKey+/l0nYuXdA3u41TBjPYzxk
iPchZpdlZXlpxpydUF2v3cqynnHWbB5KZ0YhHIrGVAXqjU1KbW24avnmowi8bbF42MtJ3S+9A1ww
nySGOdY9675KIEP6PSXebrLuf48FfmEvLR6BHYkW3g4l1NG2VpIb5NMNEg/aDShwC53bMXiMs+w2
lTy0ypmPhg9U2evm5t6tUHYwZzzt3hU0TxsUBW/92RrvYzvruYSHH4qZTPeya+lPun3DlvASUlBb
+nmr8YarPfkgBEAuS40mHPIbrfcPGHsp79acpNs4j4uzhyDqBYX6cmNSbP5qmQjkhhlQghbenGfw
StmNuAduh9resBRcIzIXZTVTj364rnJgdeUfl2VQ6xjelsWcf9Pm4VM7of631XvUlwyzLQ9/bFUj
crOjeZpbNkY35ajDBLVy62zEiFFranwrL1HU6OKzWkxv8hIluwpVgwRFrnW5kml2XF2GrjnXsX4g
wWZ8tHPUkbhqglu38OoTszHYgfD4ivnhh9wI/A6tQM+ioh59hja+H+xGIwlf0Zq/hnp95ZxnI/kp
V0QYVAfLssgxlVtY+M7hulKSy6XJ1qCnTAns+t+MlVJ5rgI/uZMcFslaqR2j3jqTV4DShddS5tqt
orTuofZ1IHNOUCHVjCHTNmwccHPloPQ3SB99mQb+q2HY9U+Tr8dPLvDBzO4BGYT9k7i3rtM5cvey
6SUqzoJT8FW25JymaF6neIovcpKX+S1ic1m8oZypYh8zq1vy0sGlneG4kLXAvVOUXOVBDsgz0nbh
2c4yGF2TN618K9Z/9NtArLPMuEL0rzfch9KEw+p6gKhmFUu6NGVZZA55uk1qUOq4Cj3DEAq+/+sE
M49Q9rDTWE7csnLerDTblx3e7FxtrIfEbYEH4rW+Hfw2/FbD4+1aHBQs6v4WS4ob3UJctTPHn3Jc
TrTRx1qXjZ7eIdR7dFgbPjrB0D1pQjpV/v5n7oUltjArxW6Kt24WkK8OsQI5WqTIm9ptxgVgjKKX
QjW3bQ4eCRIezLNwX/d45BpD633o4dKtIsO6V5P0s5voWfExavO1ARm0l0ZcOdgrdM80pAKCbEQm
SpqwJPpYlyOSj/5PI/BrpCnxKnpYeOZWVwCksyHkYJP6xU0RXEjY4dw6OpcyAICAdNHafHab9hcC
ydNXS/PJwIxvDWZKh5nq4aUYQKvvJ/o6bkcJyfPnCWwSjMmwuEiUmmyi21xcJEptrhEXk6PsTfVd
FyfZxrSwbxp0tTs5eMo+ZbFyX/GcynNUd0tTS5zxiwwrvG/qDAZmLtGYFclX/lUfVHi15yjqsVrU
u/gQ1irijX47HmxTGx8G+EByRyEPqZdYG72yyl0t+LUIR09keT8jatNm4yEicnsqUWpkHxI61TN6
z/mDYaJN0hhRc2G9FT/bLlLDQiwEhxVz13Rpu29msCShbe1cVj0QVfruHGc18nW93aA1JBLKha7d
gmELnxKTPYDvI8+1GPFOjbIJakxh5GgkRgOFUenhmxpu8DQ3wXau7OR+spv8mPjkvF+p1CeHMEUs
xlBxK1ggqQVif9QsaDuStiTbyKf+0557c9PNqDTDBXcBQMLFDUoFrdMMZSfZlBBIC7sjfAaeZE/m
lQhaivhYxFsathDXeBnitv813sjyZBWF2IHWwsK1dwx9o+TNTMLCm/rdgqEukiEiLSpqvFqknOc0
n864Bcr9ba566aGksrWOxHbXaJ0cXoZzljtgued18hlXkiq9l/EWZoEsWEz7YCNte6Kg/IHAksAQ
q9VzXOFl6xUgaJFobPBgnJJ6m6vavLYb1nLLS9Aze4aGwSpFZhjRcYIxhwAAV7xNwBb+AVOg+sFF
hOS2Tx0BbeN1K360NOWgDJMRSmZtapjS+9qo4e6LheVYY0jhZaaxjSKP3Mzv9aU841eUn3zPhMvO
unNZci7TpuaoJ7NNha+JkB/j02ynANrw3Iw7E0V0ytn0/XEoBlTAcq9ZQq4D04jC1Yrvv3E2U/Ob
n1HrljWRwgraBQbRRRri/WJA1vydHMIoHE46HT8almhZLZHDniieygFPw2TrZ+GmFU7HWN7coQBi
7gcL6oP8h7XY697GRXQP38VB3dIpdygJWsu/TgHZuc7CqTwOyRjcTyEmIsM0/QhVBZl1sYaPUPQ3
NnqeIdb8FsVgpb6BSZxgWrDJD/mCbGKVIvJfeYCFRSqHG2qKy/A1OSCjq2xW1y4yY8v2YAqV+tRz
25RP+8eOAVcWVgQR4jfypbjmCuuUGFt5RIHdvFJ2po2wHLqqYovtjN/BPbHZxdxTs+AoB5X9iuJM
sB3TJj4OiBBuY6G7IyFZaeoGFzC3m6EqUWCQTUWpNzIiBezvupnQjo3MW3kYqv5XTvricO1SwUbd
BlMYH6FWvsv+PNPgENi1MPQNLm6VhRd5hrjXvDUzhKOufXLA1K1oXZbltEvzIDvpUf9+/U43GbJ1
CMG9R+KHEKFTDklVcrIhzPDrVXr3hLJlQj29oAjko707spv/aSMuXoz+z8iCkqcObvIyGLm11Quj
OasaUNHG9GZs1tEE0IwJQQvXjhfMmIds1GWO61cJKJMwMh/3tCxHzQOi7LhKu9Le5U8I4IdgfYvu
Lhuib6YZiaV6mB5Ryug3stmC1NnkQekeZNPxlR+OO0V3spU/zZ6FF6FMi8w9wlCtjTBPZuiYnwnd
pLkoDPTl7g1jSOp1JbSTMq2PbqSyEmXEfN2F+k4V0DHJVpCMBnm2HCoLF20lepb91zBF9+utkVc1
BK+iucXTfrsUMv5qpkF9GEwvW/dZEzxxQYnXlAymL0jnXaYmbCC9DuHKATb1czbGXyk/jTeM0wuI
rkpEgad19oibtjdG4pn4p+GUppdKtrOH+mfa5V56tDNSp4lVf+31aRy+zgDjUYiCHSnQFSwjPw/X
ZhFNJIplO/cnXEXYYfy3ONmnd1sUFIKLvE7Z4mIF5VznAli6K3lhul7A5KhsBl6gbzGD+Ay5DjQW
6iGaeRdUU7H1ocpuUKLNF86zPIujOyVyyrtrN5ehP0OVmfh/Qjsrrf4IbdPoHgzoLaao00PSK+pu
cK38rMzDdBOqrc99G0uEri30DSXe/qXvh241syL71nKJX8hFvqWtDDsvUbgdv7v4y73VQ2Wuu9rF
LYCkIJ4Olb0OwRd8UxDmSAeSkDXgw50f9f5RL3TzkU0xe2oRAZ/pOyr5w1Pild3R82cEoPXOeO9M
aiMiYIphnOLRUd6ig6dfHJtrGXBy5exy0bwoAmh0PXTtR9dM2fnaI8/+CIXVtcF3bFxf+8hSbRxq
gvdR3ZS7zgOsYtn5/NTj7XjvodEJnHl+GlRneiobq2fnqY03smmXSnjUWduACgzbam30r5o+1I9y
0BR7kTEl2y2brNq4wM3WtyXUb9HpVOAfycHaYU3WZsEJQC/mlSS8bpHwQtg5ilv0gfGvhptK0lu0
Zi3iIELieegOc5L8kP3LQc7CMKdYz3NisqpS85sCzNTKLtgCurrX3XX8IjcwbPo3xKxBIQXWrzRZ
W4qa/0KFHPEYf371PFMnEVSbt8D08HWP1X67pL9m0pG5v0mEk5U3VC7C7KBtY8+b3inIIxqPM+cp
7qLp3Y23mYiaHCzXlyjRbZIp+XeUElXKn4/1O2rukfKWj/XPM9ZRuPEzeI7KtHEzpHPnMTYfuyKO
9+glQzkQzRmw0GMPUx1H2PkS9T0tZ8JYTbPLFZ41sMUVPMzxwNX1YyCGw2Dob7W+vZHzlxlFg4kP
HLtdipIlM6bN0OOBs/CoxwLUS9ljmpOMIzn8mHyPkH4vsHSXS2Cg++jToMQth1MxHPrh5zAZH1iU
YrY7YXQT69VDj5WrhtBdC61yoCT5Vy0AvO/Jtlvr+Net/VoLwGbkVOa6dZTrBRlWxcpwM6Ko89/K
Folm3M+9rR5q3MCGlQwB9oKLgtyw/x6WA3pcFNh8iIqIHEWocpk8kRD+Zwa+qyixszNHqzY5zQE6
3cupbJeiU551H7hOKjfy3FTCdOm1lZz4a5Qc/itGNgOlh9yWJh9Z5tXLWxv6/KcRowpOffAz/fDf
3rLIUqhpny+T5Bu55ivkhCHL0YF2JpQgy0C4M6kuqISgOHaRHp4ARH0esOdgFNmHINxde2u30vCt
FaFLgBwSijGZg+GnUVr7RgCh1t2cv6pmYYPSbp2HKYk4+KiNs1hcGhHf29i1bpZwfwzyIzLVaNqL
+Fgc1MYgddVG+kbOkANBoORrRzxNXyn9wS8VYZwDbkE4HujNyclbLGLc3kca2jVaMD6iN7OTAKcW
xdv+PWLJeEgW1ICGjZ805V2bGBWYkDj7XlP6z+NS/zIAudrOceZCR6B06gEtPhaGvqpUL37A0tQA
ZIS91O5zfa8MX5EvSN78pC+PvbAwkRI3Kj7zTjBmq4oyxy4fHB9MTZ05B31Kb+aypxaqudZ2ihLc
50Zszcoae7vCtvnCOnLh13Z8EwcX2Qdu6MZKmIiIRAIL1wSTSGjZ5A5iX2d1Vm1l7kCO0LiO/BP2
zxw4gKRAktygfNULbmg7riR2V9Kpqwm+6BAhRO6bAp4x/o6Rw5KJbev5f8xDggTrcKN58knpPduB
865Pdfbdmwr03qvmOeupX4Ch8vZFUwQrqwCxR90rugGjhx1cO7lvU25x3yFHkKOPsXJta3j4/0d0
VvbS1HGLxWXX3C0aPiP8pb4HFeJqISBmKf0j+hDVVc5/xamiL8eofR+qDZt70Pu7XCuDc6iMxZlF
tbPtk1p5Ngx4JNif+z8tnLw146cxuqh0apX6nIo5UzgHZ7R4irM/mA5Qad9/hi3xOac7/zVHPo83
4DkZu9GrxgX+AkZV26LfgcGnKAJ0o0cRAN1cg1wn7XnIf4Zjwt5MtHwERqaVnMdmPj9PBeYxv2Nl
/xJi+sMtKqBHz+0PmtbZPxLd+igQAkJzUwt3TaVWp84YQrwBQGlQqzU/RGiVz/PKT7NfVOa8Budl
p2/3KLtOW+7W2E1oKOlwVayf4tr6mmtu+K3EXX41jFr5gNXucApQZ9zIdFyk3VMasL7EjfERxb0J
bkmbDqqPsEwkboq4npWkMXBSQKIpfs498odK3BwD1TGhpFJ+446FFHyjOdXGDiuWovZkvrYdWGiQ
3ygTFgG6iumUIa4I7jDZJDpZ8zlS0P9loO2s5Cwc29azW1qnUDOfGsOPHgfofnek8XFvQcX/Ywgx
7Kn8qTvKpl1++Dp5sqDK0URPkZrkihJ+hANJTdcymksUu8YzPjl72Y9GHdfBxGMTLR5MPIkLCmqF
aLp9qIveP8mD7aY+otDmZ7OaYhg+nY651u+QGtRGtHHHcTXwyrdT6XdPDZeOm3bESU429VnvWcjh
FRMkyi2Ylf5JK8oMCzrMdOQgdkEk5Sx7LQflpKTXAyzFlOLomx07GLMa+SrNGOQ5vfOoVENyhF4R
7sMqaV7tmi1IlTcvvasPN41wrxP6haU4uLYf3XDBSLlVuPaDHMhVBYy4h56F5utNvA6FSCGiL+F+
aWeu9iMpOufGl3KGYh7izWuzjdU7+Sgonum3Q1zsBqUrdj002RvcpH60UZJ9x3HgNfSL/MXsK23f
2lw54nj2n2qj+G8B1Zh1h7wnM6k5yS41sYWF5vcz8n3wkx5YSLP3YfKnxrdoAPveBZH+MjTYsAYZ
X4iY+9a+bHMd6Y8xPiOvDlfEGJqHGbI5YDVdf0Mn5QdiBcNtKSo+8noc9t3WiL1u0RO1pgH1hKF7
iMcXNPUjrH70AmR16r71tn2UbwomCjvhFDnkPsdZhNVZflYFCsGFnVSooXEvW3lleUc3shHHF4OA
OdpHBBrG9ViG6v7ah1ng37MsQ29WcoIMs0YbPyDWL//jrD6npAMhuBFwUgrI1xlLWzxHPXUnrhb+
GXBk+DQU3ryzPBgz6pCyYMTzih+Tw1eP/QCIkFjdheRSWMAKSMjIKJm84KHRtgMJyTerZ98RqgNO
SZ13Dl1ErXqhJDWnKkUxI01wtOQCYRBmpOH4R5jsl2FdhuQD1dvpvQIgK8MCLfl8tPH3ozni0WRT
hJXgzVcz8OKLb7KHT2UFkhvG2/9j7byW21a2NPxEqEIOt8wUSUlUlm9Qjsg54+nnQ1MWZG3PnnOq
5gbVYXWDlkmgu9cfTBJGm95CRAs8HlsByZ9seG3vRsG+4NFV46VoN6K2OgwICi0jn1V+XQ/KSh3y
bC96e/4xBWqVd+bQ62fT7YHFMJkakneF9OWtRTUfyYdLdukeRNVrf+FZW4Bf4QO5nrFCBM1clCFq
zKOXhC+oqSHtoJdPA8Jq14hy10gFFsFL2SNem7bZsEVOInhR7ehVkfT21kpt8kV5tBfNtVIM+6TH
yUUMKrweLmHu9gfR++fccpixZJ/uWSXGx7mR2X9trLq9jeqs+9vc6vQJ2nHiKb7P3aQvcscZm6Yd
R0vzUWjhIsv1W0nLeY5YmiREzPzrpE/xbBSBiGC4q1iLEPabohFYpUeM7u242gdNc4Z5G1zrSt0o
KzEETtBC6nz92OmFsUPI9SlA9ROZTykmfYhcUiuXBt5CdZ7upCxn9+/WykrEGI5hn9RjgxF7ctAU
+xXPLOQepuHiEr2X9NGMV5y8pIneb9JJesm3Wbu0ln+29E4567F0z+4ZXSS/QiYhxyVJQDrJrX2K
EoNFlIy6PTqolr6MeWZd2UX5I+2M8OtUyH8XdI4KRIsojH7zQxSU34Up+L+K+b9uISYEXXrib8oS
UUILS+ryYccCoH/J0n4Xp3Xw0CRTBkoJ8oVoF2GuhtCAyeLphZfLznfj8AGc2j/CnGk2ESa3zYew
opXYNPnISs+zvd90GFCr7/+czXbkei1uapDmWuUS9sV+gBFZNMBvEIksUTX0WjqKNFfM4+XSK+QW
5l4h5DBI5v/rWPExxI3EzOTFpeN83/lDzvcVvd37xxiCut3CK7SWkWGDmXCckxF2+o0smfqNKIUV
XihupPcYtUwdbRNYi8JR5UU61v1WBKqisSqLVWyW1Wke/J9OOt3Ny2L9Zp64TiOMbMU93ye+tP03
k4rxMcC6y6f9MKkCkli2/I+f1tdQHPA06fInuMR+/ue//13EpLYp91vxwed/879N/OH+qWsma61Z
CQH81o+emzyUsS1Efk+y8dDltNPfiipkOAAfSYlzZTfJ8eW1e84D8iOTEp+IyFT/w3DsPv8x3C7S
j8MrM1uKyd6H40AyLvKwkk9ewyGmOYGcI+1rMg7Bd7KkbGNRpEYz0oZOiIHjNnfb6N4j7fyX0Mis
3kJ7Ez6OCB2U4mfUdUvdCuJHLdP1dTxC/cCL1T4A/AN+ilvdwzidvZXl0LEjWdQ87H9m6EHRkiTb
muXRQpnSGuN00fLWXaqdjrnYlAcxyhaNItQAdZxe70WYaLc8A5sdSSVl2mLX0qDKehCl+aLhgUDO
0X4LmTs+BYuqa2v5MrHAApIF7k6RW8J48JxvKAxXCKP8robAuTPwqxZ+f600rjMyCmiIxCCGgnSY
7CC7KxaPxr2LkhhQORy49UnMDQHJ+I5DecjIv9BIDB+gANcPpfQktt2ikktPYkOeoVL7Z080fAj7
PEagAfj+/XOMWGjqulY9yNWzmNpMPXvjSBa698PTfzPwr58JfzB16fc4ecpyky3F2wnDAmmJrL9+
Jd5hiHmyIGufgaElR8ce+HZObAU/1z9GKcoJTm37zPblLUoey29xPaag4OQAActe2Tuya9yHnftC
Qsn/1shAtkats1E6hcw+jIj3CfHbMPvZy3b2pZ8GwsdU9hXiB/e2b7+IfpAsHweGXoEezjRjm/4S
AztQsJtAe6pGo72qIhczc7SVwM0oEKsMXpm9+yS+wVLg/KhzL3oiRVCsVbuLTuyWsOj8y5iifxLW
FO9j2mlM7afRqS+y5GDV2rhRs12lS+qGRUeBm5BtHNqk1Sf5BOTcS35jPlm111hGygUKirdwykWe
Z+70fXrJ0RN4wWZeX7Zyk5y1MYy2Y4QPspZM4qtgef17TD6d9ahPvpB9H91UVq+QBO/C77m+F0gu
KYjDZRD2wy3LfmffoCu7SbB3ejRz50VEKIZ6k2kgNfPmq5QO2m00Md3GHEM2rABI3lIT7ZmfYUww
8lrN5ZpluoTP5EaPFXcpusXFlDWy94l0LkVIGD73JsbegCLCk1Zl5r5oPXlHqmO4Nhw9XttWWD1U
A7Y4Pqi9rwgPnbJy2p9F7ON1Xf6VZ8OT1Ubh6zAo5TIG2X/nafxv1omNWUnTlhvx2xaX1Mx7hGb5
qVvZNyNI62OOAtteZgGx8DiUqO+HAdV/50ZqOcr7hjxphko9HM2F0LUNw2YbKPZ4sATTFzW8fGM1
oYQP5qhfk1ZWUGoNvENYAo4cmvqx9IBIRpba70IUze41W/mJQEZ260XRsMzUdgm1lfTen6VMH1AA
8qIGz9ip9Gcvy0Xa2ES+9f4Zl8kVjycbv9Rp1OdYn1GhGP/nnJ/v+L/FefkxsTy5+AbAOoboost3
vM0R2au6HnVjqqaRNDd9hs99jB3o0i3Gdh2wpl53VUQdr7RtxSbwRgR3hYdml8zBYllEyh1CXclW
Q2h1nZNjQRjxK4d7zjqLtHbvJ37+qI7GCYZN9dWwIwTmka06mfARb/F7ahaiI0542A692ZxTfFGP
uYn1uZhJsvI9KPAKPfLc2NWF3m6q2NK+6PqqLgDxoRlTbHuTdw4kvkdOYJFQiIsfAhKf+oq1zRJj
XAvGiFl5/rS/i48CPz8NqkBMZT5ZPWSjRlZjl5KXl/CjQ9p60eaBZf3QG1kVeRtbAWen9mu5tCsg
P+DWcSTYj6Nr3hsGSWzYyCjOVG5xjzcZxjjFz9SMzO+KJ52KouIJX+j8xFoNlMIAxDWMHZYSnoyn
VHjotRwUiGs6S/wgy2tj9MDsc4C1bkyteM11f5smofV9VCUoE1Y+3lkjqsXso5RtqJTFA17eP40x
dG8tP0HmOITVoarGt8orOXd2SvvB9dR43RVVfq3KXrxXbcnbd2bfsDM1g7WRqsGjkWvYyPIn+S6N
LnadHRntaaYqTsc38fcAAw5U1apoqWqtyUFV719n/oAOpt6bXw22vjaPzCey5M3OGHvsEL3KevFJ
R+k7JzkJ6G3X59qDY56EWrCoAGMTPSOCalPPh7DkJAC6/VvPH2NUyJgwxHgiRj3aKLnRrEm1qK8c
q68EO6MrC39ZYOF5+39HjEGWHkDWl36NcNQCf1jMQlIMoz2sMjv+JghibGymfhngQmyiDl6Tkuo1
UMakv0TERXeQCz9/LjCz33DE1rBi65U7SZPit4jMPNdpbj9iP95so5pTU6XU3XvbS79fbtKMr7U/
dg8KydxdBUhxizC6tTQm9iAgv9tEs/w7z4qrc611D+Ru8xdZQUqMwwneplNVga+36NLIuU5s33go
OeAV7ZlaWPtOUmoYJEb+gmoBKSTWaEfR67xk6Pm9NApgkELGJd63neylMYRcXd3vxRjoZBu1k4oH
ton5jWSjKYytdfKYKb0OaTJDNvvMW3Sd4WGJ/ymlUe0o+an5oS2MKuzYc6Ti5kQdvtf5KskGHhXv
qTGR+BJVs8/8Y9M8KFCTjoU6coiXJg9Nn0NYmZoAM9fkXabiHDJXRcmWcLJu4LWtPnXEctahrY7J
Nka38ELSIu8PiFj3hyry+oNhwza8NAZlsiwU1d6LjjlEjLjEiR5LDJn753CQozaSDl63+jC3KDpx
5CxQXBxWQaEYBx4qxkGU5svcFvnhIwe35BGNMi0XfwuZ26rK/R1TG95l3ND3P2r4my8lllwFvoZf
sjiRb3L9HEo9+Jpc0/cpUpgXmNbYJBjQRwn+YEC85lSuKIm2KcIEdXUU+VzRLi5v3gG/e+eOz2lj
5/aNtWm4WrznTEi7KN3jcoklT23Lq7mtgT8E6V36qr4L4ovOStk4vRRdlPVFC3yhiAdyVe/HdhIQ
5uR2U9moWEOTauMtKa1icakHg59dK1aZXffvPaINNrqn4FKoZtdiTKhjP3lp9GH5rsMGjXXcZW7c
qvFfbKsL13KN1EXfNB1ubBHkYTBMz4Zr3ArUOnzfGwSU3kLrqMOZw+dA24Ij+pfQUpHMJXtdeLOT
oUmodtWN4RvG0gpxi5+Fni/6zhx5cVZAxxz8qUNMEGfhuKzaIUJ8H7SiwPl0QMOWYwfuFm4gyETR
OMMVDbXql6ZXAKT8C8BRtM0zzLMKuFBnDf2BPeJKz+Nmm/YATxXbTO/g+aR3EbRb/Nskk3dZkt3Z
UZveleO3yvScW1EpOse4KhIsLSxDRV5fJbkOdN63113eSNGSTP69mWjdUUwXAO68hg63ETUxwXzX
GLj7umghnc8K/kLaf6462YTxc/RwOUv7i94KFcokcZsr3ykd2LaCsV62xne8N+J97WnmwkljZSO0
fRvsXS6av4ZX6VtklfLFLPorSpe45mTIXXQJnZt1sK0L0lPiZdcDUl1Gg4KR9mRsJqpOWVd78ZLU
u/Gtd64GU3CVysbeUqeln1tigeL3P8E9fYu1OnoJEktZDmOinx2lnnCrHAe4pV1fqS5ewD5Wg2hS
mTq+aE3+iMthtxiHPvs2lBhsKjCJF3lJ2iAO8PMRUPYWWIBVtQ/xmDdrtUmQEqm8FtA6yQdo+uSo
pl4FHtxtI5X8dOm8DOBQvHGr4TJcKbyOBCVMzsT3k1tVgktTpAVKzmYPjS/D2bJM3R24nHEpqsDj
lJNqKK+i1mD1fV/bnGQQ6UWK8pBpLXrGsnpziY6Az6ZuO1wFU6fa+MW6rHp9HZAREBIKBi4Jy9yq
yytRxRLirMmOd8YoKHkMrZH3GLoLRRuOpyYjc9J3Y/ac4ii9dUa/Xbe8P45aV/5KfSBU4qJldr3v
E7aNLSoDc3v8HiHaRC/Cpdhqyq67LseC59L7CNHxqToPA0TH4TyM/tWnOBEy38gyQd4skl55daEC
bOfPMt98nlRMdalWoEvSCpnu6SP/+y2M6V/bwGRD0rTBzw40SCWV5kMypOay0QZl11aSwcGKXG5U
7G/WMuzVBy+Q1H3Ks2ApqnD17ZOkmi+ihjujeRe18kKMrKfhsgeK3rOLswiQXBfEkm4Ox2A00A/M
+WsU0lCegKyvMezDaHFI/NtmukQArlaj7isrURUdIkQd241ug9WbB/gK1GtSrZDbpkkulx4ZtLJO
a0xQwnQn2sRM2e8bqpa/bi8uBn1UHxGZCpaXdKljY8ZGVqlfX+q5w1uIdbWzm/OnlawcQYQjaDZl
UzlZSM7ICFziUwm9uSJU70VyVgR4Ffp5HNMjU2qo0jUUoyV74/IogK3oJk+S3px+XNWFfRHvFr1q
3aKdKIqXGFF8DxTQ2FIMvnRMYFovwl/DGj191fZ6mG9AHaDcUHtXmuZhmlvl3nBo9DHIN6IIdHc4
+JICiR7xMQ7UECTdQPXcZrYNvWuQeCaguGKYWMxnCJkU4SKDVhsgVAKEva3Rx5zbeoQb59659J/E
tX8ZO83XeSAwhEWyF6morbJt8/JMef1UyqpIfe1lPVmMhfqP3n5qG6fef48TvRxYvMV9usd8389x
ARpsGUL801ml0AHpjXqFrUFAnp3zSrzXoxWsbrQrp2qVVrB/Ggtze79JyuUUbKWqfxaqInOwmA6K
8luw6FXrLyy4mttc0fcqvt5PYdn11zA3vuf2UD0FeN8dZHNAk2jqDHDB28uKHUP2pDc2I4uUvGKt
RW/qGNj2JSZiAFNw048TJsDPr1hSlk9pKIHwlHuPx/bUG9Z3Opq8t6LWVSkUb6O/9x2rfgSvI1qz
tDbPLqo5zWA78GiRspG0MthIadAcSdAmB4zNcEgiUXknBxl7Gq3WvqCzc7C0Tv+lNe06RZv2GyR6
rJ04d7rXjSZYV97dJJaHhbmXHlMFDZKppkqIqIAvgH8s6uGg1mR0h3B9qU4KKqLU9ZJ1VQXa9nK6
5EndsKqHDsG4ToG5h3Y0nnrNtR6MyHSO6DoGS9vX7h0rMkGoKYW/4fiAZahYa7nS+CuRFeeKtU69
YJ8ZHYQDiSFn2absxnItql4ttViFdr9GnDagNBkHJXHze+FdMg43JgTtr6bD0iEocvMxTLR+VTma
cePntQ7fUzGupKzxjoYPVr9W9QxaVmEv68zqn4vY/dkhn/uj8rKl7UzWDIrVbd28Nh+6jiW1bQ/w
boZsL85RnFi9RcC2P6Ncmt+PqbrzG+QJRtvuoDkAmxVnMWJQijNxVAK7LZd+EePcnlcwvGvVOjWD
Z5/mamYXCzcy6+NYSPoIrpG4IvS8dWRo3bL0024dZbK9wLCsPLqe/EMLPJz7+hHTe5f98NEUxcFU
c4yT42IdW3yOsrdOAHy421TKSq8dpz8w7xrHq6BT02jKMS8cv4JW7vDFRTzBWrq2+cWsi/7Kr0b3
nJE5ue4qHbRVIZ1Fk9861m6EOrHQPck9iw4rbpyV6lXst6c2cckLs1hELjC4nrxOOBkmrpIiLG88
pLeXicy3vBw4yPTynxUetYvGbM1HJcJquyjq6FpDK3IfVgYbOJ/z2ZVvj8WLnVuPhm2nv9oS8Pte
CqFsojI4ol8h95ynoiWWG9jlKUbonys3xJKK0wSkpwAWgxabQ63Yk/iZhtIuiVofL9LfocyqSXb8
EOjjsIgyt9sEGX5MbV8mMhS7YIkSyb2JRRsGJnK5VgtlONXkWJA6a4wtoFmNt25kLF2Xo15Ir2d4
VPovCeFhN5DqH/FESYnSvNhWhdKs8Ccr2MfjSmuVdgkJFst7cXyTKOadbPGvnSM8ZFY+RBi6fVfz
n/WYdipLN3xBth94QmQF4HuwS0T3Ed8GjoWfU8XSkCAqpFXtx3hC9Ynx0LQBv6tJ4xGZVO3E1+OY
TPqPoqnSJGWFhPrSVxxvDSWyv9OycrjzJYljB8s4iSbQlc3B1uoffBGzBE0r1J1M26m2IlaEoMKu
1LzWRcULh2KnqWj8i6q4SOBWUWjEWF4MctoyvLGwZZgj0hLOql6E/uVzqI39HE4ACWClLWhgM742
FKm4rmAnLlsjCL55rrSX0YZ4ggZhbrPWULe8+rzn2AbSOgWIkZ0LOLiW+4XDL/5fVVPRLTKWo+kW
KxEnLh/EVzlW1Y5qvnVrU9qA28SZOA0+OI3meNkgFJg1V0KmukKgawcBUl4KRlGFn85dCN8i8UgA
tcD4UHJCRgVpFwD6OJNv1ama4066dnme8EhDVmXuFdoBohcVG45r34NFNUqqbMthKJa8dnay5VH9
MRVS0Lai4HmJd59GJmdvi4ANh2mssma0nzTdJLeO2cNptIPyCEonXLdBFb5W4CE6CXZ9H+Kebink
PmvV1bagUMxdXqbRndlididC2JXi0T5aD6nK2kbTVHsVkHt41hxLWw2eMexEdagh8zQQMU+i6uj1
mueufJ+panHv6BX/S4r0NOL9eArxfV+Iqqu31U5MWWr8ed90bAPN7o4mhAWwgHJzNuOkPiSdjXNj
g6q8pIKFVaUvBjIj67CTAk4yi/Re15xvOYIMLzF+DWhbNy8hrvakmuT6tpsujVEiwWjnh7ldT8uU
tXOoQq0gVlzaPrBvomwzt4hSH4fIJRZwPOeOmJTIlTrmL2mjDiv+2PVS9RRrTBdxqWB/UnrA+fFo
x8rD14NthpR3N2zApRoLoQSMUMpw8KzsUdQGJazOfzaVk42M1I2XKFH7c6Aacsy+fB8kTU6EQ97L
10n45miNrN5dOqjuXojMzpqztjO6qyJBIkh0VFmOs19sAqeLLf9zcJ6Y6nUyfg19Dtw1+XARBBAv
MwByZbJiSRohVbOJ7O4XnmrmQbUd41BOpaoEsbr4UBRdQdeZB5fs4C7Tq5No8iQgo0bHasaPZOx9
gybZow6AcExI1TN51chPnOqb96JhrBsPTUps6bo+YeGBd1vvr/QyzxY6NquHiM07qhB/lLC2fmsD
YPOP3nmE58ZINsoD6Ny/xHX5bVvqAalHAv49VNxwjvv0ccQNPc14Qdigv8rcSjqJS+EgX6RI9YD9
KrCSueNS9XtWjFEGwPJ9xKc4Xqd4XKqnuRmjcWtZ4nTGE6IoQwl4QV6QqB2KgyiF3pjjeTjVL8W5
HzOEeqmFhnYZIzrsmAPihSiKy6AG9i7IlF09js5N3urlNUyGhQ9HM1nHuB5uhqDDm3mywxMhouT3
iH0iwart5o4qai5j22mmuV1MkltluvzUkbQl2KhpEtEhZi/amFMLFK2tUX4tLKwSw6TKd1Hp52th
pDhGUraswkA+CGE6x0hWvhSbD5oOg/4vg0SUawF/4df7vw7yjFI/56b9kzwKNgW2g3oJ2ZweC/Iv
IeyKlWNaxUmVe+1YomvDL89XXrXe2chjE/7wSx4cbYAPgII4+C6SLQTF4XPc5VoEklSxKnRCknHf
dFi2dNMjsqwS/SZFx33Rq+MkY9SeGs+Mn2Q1d4GBO+rWqNvhyXDMgwiovcRfxknQ3BT+YB5lNUtY
ZEfFN+SKFik3/UKaXVoPUFz2Std79zwuf4qRxkQlNIpRvqvbDOfWvjbQr47aLzqyPSKCw64SrUs6
YXqjE5T5D2FvXBwwUiXod4qK9UsxgehGFbct1YaDZXay/9BE+k60i7BBw8fKmKB6sq2Aumtwn3FN
yxOzfQoTksbKNNufYWqcvLA4xRSa3ctNNCAsJxd9u8JJDPqFOFSeG8WhsjiLnjs0AO2I+XFmPR9S
OyEm0kkBGV6XUb3lpzJsM6PUtkXsm89Bo6057h+/Si7qTQ2EraMsSfnZ8JNs4VeD/JUsEIIEGQq5
jaqjYQwibiVGDA3u7vwmX0hOFqjbXAWW4aJgYqqPkCqcS1XIeM3VizKUxq7LMRz3ooXdV2F11Xb3
Fe5eiya0k1szHtLbMULPGkz3YxSXw9XcruGSuBOx/LeiH9f/EXdpa1TtLaZLigEKmRas3d4Ady9D
xcl49xznaojpnqg6gcWbdrpEfVKd+XIv9bhMbiBSW2cW7MY+H6BIGXEDSyvm5HhjOGmx8uq4CZdj
BmQQ54d8e6lLhfpV6vDDRDzCOrPgss4JFrx94fu3YkLY5sU1sklb0afwJFpnXuFuM6Xeylk+/poK
fWxcCu3vwj+7RIvcauux74IP7uuJ32d79nVfxRdiFG4I723i24OhKO7d3ONDnAjuaouvkJP9B+1A
U4B8OFZ5SV6I3EOgutOrWLkVOYnL9lukNmKIFXtXHW/NlhT3opx0Gkap7zZemynLtkuGhWxhaBQb
fvzohznKbMDYhSFyiVzMxRDZVOV177tX5pXYrxRYVa5a05JPbqPUJwxJ2JoGjf+93CN/Vy/eXh4Z
LIRdCIAnWzhBkhyA/kyZyaBGh2Rq9KI2OYgLls5vJVH90P1h+BxuKv640Ssgcf4gnVCo5iWGHaR0
Gh2OXbw0lzaixzaxNFhZkwisl8BZEDGXcNGfuZpyInMuKpcWzV54CKLcuihUIaljXQsCgg8Q9WAa
zfeZk1Ci3rzib9VsRMTo9fmV3STXao5GEnr56FZMaQxU0H5XJ/JbEoxvVYG2m6sCIfch+H1sOhlO
yameonYaxJx0Qh2KCxiNeTYO8UoJ3AyLAH6DG7zw1EVUkPqpwaSZe31I8yOJ4AhI/Og5GyQsvl2q
6tSDvlNs7tF9Q3PATbeWXVibwAuMR2t0yQCBwUjU5rEtbesxdHxzA5pI28P9js8B/3uLcMJzpPAb
HVAEX726QgenVpKTAn0RRaa+X3noGn+p+2pJi/k9H2pc610lPRddou5trbc2Y270+66GElI06ReT
g4MfZp3tOtM1X0sJcQoLshNao3J+qBqOwhDOdB7fQwE6XUIbXf97qObml1l94y20mkKbTn6bNTf7
D7PGHFWxBwHpkI390ULMZ8cK4A5RVSddBVOb6BCXXs77I6qt/TExtbVS9TBlpibVi6BXfi4O0eR6
GST9Sgz+21yXgTa71h12OEvU7bCdbxeD7cWT0aD2GONvwpaxiY7t5Fo89wqDY9GbN1p0ZBPxFty7
ebhqLdTuph+aBPIR4FisJwd3+jWKxlTv+oWVswmc2yLx4xTd4iJ6Po37EANevl3gZ+83eztXtW0+
waYiCDRbOylZPDa6fHe56ID1zHo8ihpeENKh0qIvF1DW0AIBbFRl2IpelPOzO0QmxWSiJU4ThEyL
RFoi3iEnIBDjx/LP2Qpmu0C65tnEBHkzQEwPl6HAf2VsrDe1fbajrtyWWVHfxiXaFUFg90+DBjfX
8Qvte1jU61okAU3fXJlG4f1QXIxYy1w1nmQ/ixFnl+XbNLWSrRHJ7SHXnPxAmqDc1pYJ86PPMDBk
q3EjLkU8WDjPtul6bvNyy7/JHMnemiHiyZ86+DapPF/ZRr9PIgaIquLE975puntRE+314O8yIDVX
SWSefWgp1bIpvJ0aAO7pC8RAxjrW2QU5xQ42cvDgqFK4Hy0zX4rexrWKszrWbNjL8CGQhuDBHaSX
JDAzgKHEhwMfHqOzciM6G8PuD2rO544avcIIzQeg2bT3l07Qy3B8XBm+KUMbXfW2qknGWVStFgVh
FPrOolb6wWs0CbcHZKw2bhyP54FzhxXiuGiLc2S8MBFJ+MJa+QENnvGnpThLYEpwihI/WChx5/6K
m/ImzxP161joxSJDEOcJxzQV/Lk73LH27NeOXGrXWHCYyJmjslfa43jVsc7edY5rnbzpzqEGx6mN
fPaHEklOrc2tayTT9W2h6Q2Gdhz56i2gSb029FOS6eEG2/f23PphvLKrRnmsowi9fbspvljZ+OhV
Y/PTzVNkeD0+a93/iBwp8BaSrF8PSm5+RR+VhY0a+c8huIdlHirqnbhzloB4lZREXTWcjWmrnJU5
Eh68IOWqOZS1498aLcljqYtcEuaa96oHmcnJDBz1NK9b4PvjzsAp+TWRMhkdmAytlSksRRpMlo3i
ri3T5gZ6MIvMqR2MlrVK1FDeW9Oo3uBbrZjP9URq0xQfvFLcaEvBWxsyBK8GpVMPmW+mLyYuwxPN
zXLa7KC0ubYUJDgR1UJEhI6UZi8GBr7vUeTMtKVgs81RYi47uTDowBZm4OeJQo9S3vpNH/OdBA6S
FrKxzEKD/5tpuS0u7bRqMgdO6+YOEexNI+aOQSzFRGP+l2lC2MEH+Py3YjdhGpG16Cy8MYASRk8Z
ciKi3W1Ma1+ZbodqOJYhiDrWGPZ67YPusF91tOQORnH70CU+ZFdZVg6i01IBj3q2oWwEFACltnaP
1iUSFdPQUk/qG91MT6LTyyRph0KOsmR5Z13OvVLdbbZuaY1rcQzWxzzUY1cZ9qJaSurPoo2Ma1HT
4mwhVX7CQk62ziOEXXHA1hWNf8x9Hcm1zCS7X1gGy6+09otHJXx0yb55i84fbmoU674oeEcv66pU
7hSIA5tKz7ujghTgFcq88pZ/YH2r1WO4KlkePGut98NKkvTF4ngLhxxOktBwX3KYM1btwlbletWG
MKJMbwgWUuY0qOAFyYb0Una0EAA6cGBrbUq8KO5G3HfIoOUSorz5laPq+i9LDZE0tOtvTGosnCaX
1tZoynCjc3uT5Bxrix0LSQlsJvos2RVVqB/F7kR0iDgLxZ1LXCY2L8OY7nzVgNM37WLEvqfsMf5O
fXtftxiSCJUxS4iQlbwUNn9tbMrQXlyCRPwc2ZV8QRwpra9SCIE3DZqFf9peqBniDYincro7WWFo
SMpdhWH3GmCfurNbtnZNoSEXWIbB/TgOxzZw8mvRVCraW4SvT8IYQSEfK31469V8x9u1qqkfLD8w
cG+KlKekydpdaWgc7eea/JQOhbwOcKvZit7G5zzd0vT2SvQmQf4LdYj6WnTmeN54oebdaxGyuoH0
8zJDViXsMbL7S03hJY6WBHeTycdZJRbtyIG0V5KTxEtxjD1XxTG2pXA30SuOsT9UxSH3X8YmIb8/
ccj9IdiXWVpPU0VTr7hRio331uejWIlvHlKJ9ITIziW4CKzB70Y7kdJTwuRrVFnOjSwXwaNVsuqY
NPZtJ2fr54feBlCR/tyG1gFAbEfSpc/v5H7ybuq1ZzfIcdny7HRlkPt5tmwrQphfd/d1GVxhawrV
UNb2lmlUd7DC67s49cONO0YK3FXaxMXUvVc5kJ2DqMmGicAyg+KUH2GaNbeS7Q5fHmo17r/4UofQ
oaaV2yGJD6OZ4Z+OYwjqVrXxYOIFtCiM3vnJ2wi1syHu0oWRe9ZDAMduHaVjfETdOjpOaob2MN4M
sdWskxyISics8UQ995EIumxK89CNt1Hs50vTTM84kTfXQuSwyzBCHmqexaJqhE69Tx0pXgqRvRRb
z7Nrqus85A2P0mJ+jpyJeqxjumm/O1zOXpfjBLRQBDjDGzVlbRsWilZzoyhyjsVRsSimrAwvQfMc
loyPgI6BNuKd2boPc+1Z5cG4dDN5PIhqEGcrJIWMhy5HgVxu81cjiPRnW9byneM5u2Gw78lKXoUT
T0RYG4lSMA5bP2zK09yeyABPHK0sP7gi5brsbtxSgrM2jRcXGBX6sQ2zKzvBis0PpyOcSb+SjI6+
snxT2whROb1BqrManO+JbcPVQnsOKxBoiSI1NMeKofJIwm6KFZ2iyUdRzrNN7cbRiuH2gu2Ihto5
ikMEPXHM7ThW1eLyX+ybyltddDcaED5UmX4I1XhoZvGa7Exx0fyOLQi8i9IM70te/1eValH1kzg4
KtiqiRFFYDg3ZVZCuKv0cte+lE4qwfDp3DMJFuXAm+ely2z3DGrMPbfIa27gvhpL0SZiAQehxpmZ
6Va0iQt6e4+eU/sIFjDR4Mva2f3ie4jvXiTX0ZSJln5T8J9SKh0LAkrZYHfbcCqhTvNWEm1zL1ie
EDHKyDq4NRuvaizrNSf+/0PZee3IjSzr+okI0Jvb8qarrdQt6YbQSBp67/n052NUL1UvHR2cvTEA
wYzMZFWPWGRmxG+cxxobg0cHlwjq2r3Ogp4YNXU6KjW6BFVxlBAiIK3CiwuP7k5X768jlrFGCdPO
tebmeIuVZj1iFs7TGGM/nFUhQ8f1JTOsCpMHtUYuYWlTPNNPPRvZDzEZU8mYKog/uTqKlxKrq6IZ
V9eRQeGam9t1LQPX7QopJLVja2wqqfLgjewY26HKfvgY8iWdan0t8wznqb+MUAbsRIbIvo5oVO6A
kEXnU9fFX71IV14rG882L86R4YbVdJr0ADi83hUvlQHN1SswjPCQF8km51dV6ezThuNKK033akkg
SvFGzdJTqV14OHJfSdBTY21lWdYMIQz5ebmnpOM6+3rL3WZKv4y8zW50t0d4yK9f9SDbVMgqvaWa
Gx0bH8PhzosXeSiRLWUbU0LXCxG1aQGsbqbYzO/AV5MxRiNy1eQVcqYS/NAv47GbIqVSBXvT1oej
DLmObiwg8YkVgqZ02rMczBE+y2q2Y7NcSSBTEVW2jcXEWoK2DLgOu54HxdSezSHpzh/7ZHLENqQs
9OD4cXxUdKicgRJpz0PNxndROdoIZDsBloNCOtJeDnhuAXVLXEDcTa/uMyAt5z/iMkIz0QxaZkrn
bXo7Yo2hWN7PwOu0s5FgIiVnf2tKTCkdSrlyWiaet4lDbhCZp6QDDkOT/8ibtz+PvE3OLZC865nE
mqXj1vu3mKY7WG0U4+6PsSo6Jzo5rLGyyRCr7SGZQVWztswfOnMwDjqrxjvL7d071AkLf1e2IJYy
XL7WVmuFKF/aw3TEcdMiE5BP0a/MVWPE9/QvQqfkXbfGyi77Yc0LFowf0zOAbliM5jyc6np2L3DR
3A22Fjm/IzPflJ4VP88t9kP+XKm7uWFFvi6L4FlpjJmvkGJ+iMHJQ1XCNV3GykELBvsAXtlaSRMH
ZncT9oD7UbjkGTzWDyAxjM+VNbywOa8f9GXRs/RJS/pgWH5o/e6Tkcs8s3IufT+mADCN4XLjLNz4
DYjC/ApmdYRXwwg53PTqpLmMaGt4+CQV/V2iu8ExdZp7Hj/651pVMc4J6vt6STpFc5k//u4rEye+
wx4A2gVJWkvHkbhTnYLqXov6qgRzJ1cuep2U+5G8JSwZmrcOS/K6Ki5sVpOjYU/nNSSnTRSwoz6K
ftOgb8rIar938zhtQ9upTx7WHc/KoP6Sfi9bBJ6D3H4KYG6e8SSMtuUA2QcXC3PtoEJ4Hl0XTfG4
eZAD1pHNg8TZnpyvylzS8TsmI24TKgVOFhInGKQg2JpjfPql0tDl8Sq75Qal6Tj2MYlUYGxBpj2W
6G4MIcaGrRroeycePZShGYXa97Jt6rjF9BhitPqNTBrCJHmrn+XSNvLch27s5o21FEiL3jgDAjHP
lenhLLGEPPS7Tq7uI2RDSA7dUh+tA7XH80ihlP97LBlkdW2yzV6BYi22caAAwYyixZKstb7OmfEp
S63p37p6ZUNH+a6arQPrVOufIcyo6bZT+zoOwZIKc91Hw+Q1MRR9dlc0YX0qHaA/FGG1e7l22UfR
erLDfHwanbB9QGbTPwQYzGwHnojfyJivqapqb9wj/qFUHLZ6ujV+U4jHRZ1ckGb70rUYXTXLQc7k
4PTKqktd5SQGWBIazU5FcZTK2FSr6U7++hAhco9V3EX+ePl/V/rVcIyi4YeE8BNSUZ2wUm1dJpGy
laAcTGsaV3aUfTaAAj7UTbBxnTS9RIuWsoSwSgCINvkHFCpNZ9NbwyPETzYEbD0doMHRsFc0UH+k
bGvcFXfROFiYFKtkabJ2+OpRq8Jf8gu6INGpMX00pzOl/9oY4U9tHJRHVa1Rrag7VvfLcJQy040z
BdEZRXbz1banNdrZw1fyN+Z+Rr9pJ9OLsDnptdp9MivFuINEVa1lOjK2PNOw/7oUnRK96D7Gs8tl
5UspuTujnW7r3GJYgy1ay2tc0fDmWhSc5ACzdMY+8llMlcY4Vw5JlOCi8HvA3ybNznWSjPJjBUcP
N3+fJBdynJlyc8+KXvfiNwVHx3MT99Uzi7hfaZE137vOwdG809QHHDvci8dNv27YGX2Pk/45VZvq
Exzx5FRWUb+VCdb8Q/EBLgMBC/ZRr2UHwPPNW96lO5lnhdG4UdGZOIctXPMZDceDuFKiYW1TIogt
Sl//ZVdZrRx0WR6nuKnuriVj/DjxdVxevupyiB3/7AGEPUkrUF3nrkERK8xj1jpe7mynIcAHamnW
srrOUvt756naUWI8wrwHV9fTi5m2WwlNyzKJ7Syb7NnA0UtBAEq+pBwkfWB307OTKMpJvu31LwiC
4pAgGmggFJCG5mehzBSBHzz8btVzET5Elf1ZyDbSwlvg2hqyOZSRM+gP/OKqHI1XvVGo/Bb6hJ5I
YX6RdFVXVyDYKTDdSS7Ljz1t45nIfkqvRQ330GJhfs10ldg63NslcOSFJCMHco9t5iQvWTcHZ7sI
+1ULKojUm8Iuqi9Q6CtJK0mHNAFCVC+J011MY+IlPqv1iz3WIbVQWCHSKcOSfYlQNiJ2XMEOinYz
e/hjyXCniKd7rxnvbteTjyxiyncKerNDFGaPRkKWe8jNGbHsxPukJVZ+jGPc6aS5yHHfoWNNZn7p
NcfKfWz08iAtOXjm3rHwzJMGtdJ7ZKnnB2lZttNimFWzulomW/oUbfy2AyS5NOWDp3FvmV96N0em
e1YTdd8X+GYsuHdAlHWs7h2o5VtzjOs11r8my63CRhCnUU78tKleQEwqEEDLcLzpGuQbWlhiStXA
TO2rDGMQrzgPC76OF/ijrzruo6O1+WsN5zstlNdisuBHjtYXafXZXJwMq9fX0uy6cHFMJft2Hbtc
MBrrO2T1+vs+nMv7XMEWE3GvZtvaMRDHOMdSMDRGBPY5eGXY7SysrJBbi6ZHq42mi06Rj/oRKx0I
AOQ2AK/wEKAJ/e+9Kamirlb+r6YZae+D/5grg6W3z2MLQzez3rK1zS7o6aaXxrfSi1vX5t2kbiQs
kVtftwyQGPd9stMwbV9J7x/XuI0D4JahN9zruz/GDWoDGl8Z9lmoOD1rZTueofBNzb7VKJJI2f+a
f7kFP4BP9NBu9lT45+UB2oVsiZEtEEZH2Tk+3iHbwfLDyzBnLUZ17618VGtpVaqXIKwxbkukWy8Q
utyN41jzlyGf76yl3Jrm2ktXNdFb7nrD1q21+K5QsmnTuOavfrFec3Vz2GJvDsdoaYqxURzXz03u
WHcSMqC6XYLQuJc+zw2xAxK3nabo3hoFrGuHD9rseOprAZX/QsE5XXX6oL6WVUbmTNHMtfR2jWEt
91W4s4Nae61UA0PTxlEO0luGM2/h2Z3vxuVSs5Y8BF7mPUpnlhy8tHc///64HlYhj/RT5noBuohD
+db98vRBeU0nv38go/TdXET7ZwtTxlhtu400lcnUYE2XIN5brXhzuuGXYynOkXK2si3H1N44xUDp
cTZzBKE7zWa5N5X9KkTelk0nfoQ4K5KNDQJ7o3dHg7weUP8MItGACcbZijroQkE8sjdZTh2vxXSl
JZPmeRoFslJ/E3PWq3krmNZ6C9vdJomxfJ50jUi5s0BUSvxX7UUdu7Pu9pJbcCfcHu0iDdYfsgdy
KoeJ7MGZlfdKWoaK3sVeThOl+mcCXXi9ioQ+ZCcobgHjueoW2zx8Ni0euk/q6JpPXYYZcqar+q5M
G3DjdpOT5/cS53htZ0566tpZu8jovisbGAXroAblvHbKCTGzwrlch+YtcJiypY4sY+WA5FWx86y8
wJSTT7Mz9x/US76PXkuiJsQXHeWeS+ylHcu/kNeiGmT6QesS91GGBK4RbCO+Il6+lvMYLIeF0HIY
ahNf1OUq0tG5s79YUG5vIYlrIQvTrU9l6q2d4moHZyDkz6nmJxw6h5UWoPUb5ulJRmRxVe34PQYn
AA7zU6Ji4EJuPf/fjAgz2AlRxobbcjXuXdXZpI4GsOV6nMwoOlqK9vIB7XI95ZewL3IjOF/RLgJj
Se0eCSkTPplS7Hjsp59sAzSahfTTrzYixV34v9rCQiG9ybvPrE2B9/jk7hEr0851bRW7oIizTzyz
3yfZiMO2pv/Lq2GvlZmK6Ti7q21QmfPdUGrvk3TFys4WTJIrUx85rXKXkaC+cfT/5PFrC/1f+P74
a2b1KkGen1+gcsdTrd74YWm9dj2UaNNQgl86Usn8TyZPDoDiripr95vrKcpq8oLyJe95WwDCQZ0u
9ZHYd4fggA2q8yBXgg+E90jQqqcYgPKpDLXv5TDVT8JuTpcQgirXkFh5y6glJC0ZKiG9w5qq4VaW
0JTl/+Qj7pMwRHaSqMol2dVbir7Nub+pO7GAuwbnJPoWp61zvOW+hpK/tM3TXeDVp8L29QEAoB0B
+bxqc+CtlhwwM95raT9/570b4bzez3dRZuqPzgDNVTqiJAoh+vvJs9tE5JZq1UD6ghmpj9M5xNIv
2YC6WQ6R+VBPdvTWslPQ0KBatU0RY35u9I/13B+Fddov1NMCZx7S2C8SsavqJaWUdy881ClBJwQ6
dX2SzmpACKDKTGcnE6POiQ74rQMWXQixPH3ds5mhuCZzkePIt44XY6sWuz+aSImO17T1b8p/2lof
4tf3YGPo19gVTycwS54YP9pp/pQrEJmcNgwvcogi5UtVFdb+FmIZFV6mREPwJC9AzqAHAKZCLTx0
ym92cYWh7KyuzU7JYign8d4pftk+j7NhdtXtXGjeBoWV+FkOWcvDLkni+OQs2R2JpcbBaoL2SRpT
oKXncLB+3OZM5vDZgd4R/pugkrAaxKRLKbU3DaLhS6SnVAig1yCIVrKAM60SwGPHY8pUwxd4qAZm
tklH5m/pTacKMolhoyZB2bMVu1vWchmQy8JFZWVEndbprZ+pcVcthkBj1Qer1urMz6oTDVtQAs6d
6sLl0Yug22VhC9gy8u/RjNM3aVxPO33s4B91dfJgz0DJlpYcijQxVl1HhUOajhF7JxiO5UqaMkuz
9UelSZyLhHor7PZu5YK3Xy6itFGN7dpx8rv5edbs+sVVK9I3pb7tAn3ai+tk7lqPfqYMT+mcVFQa
54O4TvptMp60loKVNKsUrl69SNf+fye5KVy9aSkT3SblVJ15VenaukJnH5dc8A/iPo0CWnQc9DQH
BF/jTe01zQukbXtGCefPsUPTR8cZlcR1gFPCSxdaMjaOTdJAns2TEPFWZaOC2qvyRyCK7jZGf3EH
m6Ln4YtXSuJiGLJ3Fu+U1MBLPK3t4598I2lTf8x2CjTPlR22VBr/HMS3PhUN+VA/s/5z2dtnqTVm
nYY7qkq2rRVgAg779MMV725kn/s5tB/LAXlS30h2ErbcIj5nfjiuBQafTrG/sRvIDr8nqbWOmWiO
QZ02x39OklFuimqWTIrMSlunaj+eQwcAvTYi+IrtCan8MnmpF35elmfGwaDU+tTDOGZNxRBkF1Ya
hc1/PHUw1g1mwg+FHvH81ot8Z8Cweu177/OgBM1P3s3k7rrpzRsx+E3qRj+XkYFJLfinTYxf0ffl
g6nKdQen5IXuZAkcJq/Mtpamjq9Tn2A8UAHU1scciTwbi5esUfuT9M49CkBmFPgX6a3U4NR4uvsk
nfa+nMYWme86eWYtfpQhZtUk92GM1pazXH7OGu2U+2zZZIp8eNip+roy84Pppsa30kdOfTGldK3u
V0Jh+XPh5qi4+I5x6hT8p2IIt5vfQ4epdX76DHXImvx1qJOrH676e2g8dO9XVfph0cmzP1w1R/tX
15PyGSOLYqe3ubInK4mHNahVPYzKV7BUxhlbdQOjwaH6miUdWd0wTO/RxMleuIkfZPxtejgwDDX6
v06v7fF9umFaqUyXy/qeA9cqgRLeFJu8Hd81RkQ4xDM6FyPP9EVaje6bBkgWhkSVAWujG87S0doz
JKWxaPGgnvgF9tJ+H4gjH6oJLx8my5zfV/jjI3VcSTcBaLjrdzEzqH8zFf9VPM5U0yOzRV3vz9Nk
LIYVVrTmRvozTQnOcjbr+vvZLfZhtnR7LpoC7+8rcLObys2n+8QPPGyYta20bgcLiPw9bNxym9rG
xBOKsWCF+Q3JqVPBnrSm8Mj9NN1/mBb7CHu4A5lmoFLyHvZHNGo8lCZ20pQOQa1jSP+x4/pezhv2
Jl4Kw+jDflWCbmT6u9tl5RLucu3/QYcMjnjKjV6mnDPdry5KygqpDPWTtOSQqwXl1aVTDs0U9Nik
qebmj47cVKuLxBIufEBS+QWZKOqxbQHTZiWT+wKrlcmNUVtcql63w63+NdgFZa5b+zYG5inS0mFc
XycrddXsYGojHbNY0cpqAvmkxcRnWVhkOf9KtRGS8JAFiARzxcng69QNttda6l9n9n6RnMyh30G2
bSjT4Qsj5jBXCxgfalaoZuHJqfpMv5Puq5nMtb8uo/sOijXuYakeAvXPYzaeEaYZBpnNM0Atz177
HVHpqpAoKWPcHrqu8oGDLMNloE6u8liM9coah9beSXbdVBrUPpE62EnGHXT01K2cJlKBPS+J99ug
tLcZFOZOgWNv/T2tlASZGgOzsthjNzy3+udbU6StpZl5kBj1hdNy6xVp61vz6u8ahaDWc/IoSGoW
ufsMtTV9dZ9te2hetczpnuO22pdm3LySh4+xzva+XPtUe/kipsqfQeeMfsIxpSZC4oqZTWCAThhH
VklLbzmScVH0od9Lb5m4PPuciaXD0psbmACFod/dSS9sklfkE3sExuhcJOjli8VG4R3nWhneRbmk
Bht1DXKbkZ9sr81FmOtdo2vpcUrzvaeMNFCg/KXvwT+FvG49UviVq/31QtIzk+VcXz2zlBjmPa7W
pv7dU92nybaBwtRuuTEmdCWlCSfJfMwayz3EKNGsjKUpHWqqdnD7f0jjNhQr1Ffgq85JQuNsYZ5o
4zFjkeE7AO31z/bg+mfdKhFQNOIBeARJMIjpI0bISwzVz6NqlT9Rf1kLkEdVcuXM5g7xlwXAk86I
dzo9mzskeoy33B7/KS3NeGjVtvy8TBqqtlnbY1u+WKW68d2x+F6BVV5rCLstiwdgeVSIdzp70k9q
7IYrbHvcRYGDIZPdkTPFzQX/3+YZpg67SkQpI5jl26Ia+kM/YTjfIJDUhWX6VvdKfI5jO9xIXKYn
MGhyJ9YRb24WxeVwDJChtpBbw/YWMTMnnV99z7bv+0o/xWqhcQLYzx+05KBFCfR2Sd/+7vVBlb2g
1Zsc5qVXBgfW2LD0GGnxQg7jGIrTq1IP8P85uUboCpsl8nHMAFB626cKTiSZMj6SrEkpgfga8GjI
I+zrYX0lc/ylC9Xx0a38zF/VoNNjQ48vErMqShfAX849ebmt4xsqC5j/VBmvxTITlU8Wt8dbPOaJ
cYEoiREwZchb3PG7zQSWaMaSPeiQ68oSM9m1Abv3NB8r1F/UedUskJa/jFhsFJ98fCxuIzQTJXA9
DTWEfbPq0tdoH/wmhgrhM/ELf4u2kX5ll97YoVYc/FCjdjoKiVTiVO4nYDF5eB+bxc+o1+fvbFwh
UJVV8WgEvXIXxIqzpo41f/eH4Tgm5Yj+MgYvhpF6u9py6q+uPq5kgBJiZ11GdXgm1aI+a0H80Mme
DaQNCO2q6l40v/ouUgWQ2RuW+Er2VMaUwXwTLbp20TAYlOfECfVvuhl427IfvSNS5vurj31qUD+n
7DSskZxIv2YdEH5RZiZbaJam969VZ1/6zGy+NC0CEhnZnSckNhIwbRYsd72zz7GKXUznefZV4bkc
EzReixntRUrOL/mo1xvFSuxduOxHTaTFHitVVJurSxoP7bazrAMc5i5ce6M/XxxkRKAowv2DbvPX
ptvqu4HXzOcEsCiCxP68BwCTfMuRkkow4SY9mrK0RvNTwtyMIXWfb3+MXu5RKqwvCgTU9ZDVD6oV
4n8++p0HtIOH+rVtmuzFMMPqDzcARhwUWx0nuAcJNaMVXJYLZGqsrBJFV/fepGePweL2CWTtk9vx
k021Jr+GEr3vD+6AQpw/5lQk+XUmQCdQ1Vle9DEpQJxolK00bx3SjFCAQyPL03ZD2YQPMYubFbZF
UI91CgVGBpRJmm6FS7aS6NMdXhTGW2b+nMk2vHq5trXtwGoQA4o05N6hT45TAuQEe529NC21f4/l
S8xfhkSNutXJ9W2Gxfm2HRQf7hX6Am5imS8SQ1a0Vhr3WSL14PIgLdglWkX4qPV9eAcXrD7ZwM2Q
jCinb5Ydn9p4CPeNSZXvtRlQkNBVfF8BMUx7hGwjNGB1dT0bcf81rJPHNAvMf8c4Wuuh5//wxw59
riY0P1VKOW59G6aJ4ZjROm9aPDrN8j5WbVzGKE0kq8A3mrPnhP1L0JrWYajUYu2XIKPXA/DRAbT9
U5rZ/QvUT2PjWQ6MvxA2yhCiE7JcysdLfDX4cCFv5IHIDtwtbjTDWogB0nFlGky2sw2ckV8T7/BL
5o1rlNR5bTUZpEuI7/75Q7tWfcoKdrKXmBys0sMrK+EG0Uv/wZstHqedVZ5Ca/4WWMn06PQlD1x3
0HYhaaeLjLgOq9mxxGnuYjXLuMGO9H1sqngW60F/dnpUqpf7UW5DuT1jk3VMoicOCfz/3Jpgzrpz
1uQPMuIWd2NNXcUge693tnQMppWcJ/3gRdqJvHpwqfTFfjJb1GlHEHiUY/VuOJLnP0lMDsnS+7ch
A7XCOxDpLBVjyvVqcX/lsGjIR92B01v1XfgPBB1tV0Z6uSjiBJ+RnffwNyJBGyPW/KmfFnZQbr+G
S4tqZPrsQkuSPhmvjz9MtLBfmnBQPjlT+pCj6/8gXU6D1EGuo84sw1WTers95B6Af66latBY7UWU
T3onOwsPbuaUG2UkE/kuKDJPdYhyUo5hg4IXyyZW+2BTQTW+oPhvXA8IpuBvp7jZPT4U01E6/EY1
Lrdxbgho1qjU03XsbW7QFvs2t85SQFVLlTSQ4/PgWSqyzhjv66wFlaE6Do9cE9g14TFq9cvc98VK
mjPazIeow2ZAmukIWFMZ8xyQRqbdWzbYGr9qi5Ws71nmIk+TkgecbIjP1+Ztgf+h/WF/cD2FG4Rr
sG6dsYxK7uRgptHUrNyxohDUtgieSVu6Zt5IVDp719xWsWPuPS2FLIfr31nstsIIxhJon3glzcGB
B4houXPsT+48zhh7J+Z9nJeBsSpwVAGoxPtGgkFMT81u/h5oRXG5mmaPpHbYA5W+g4mb8xQuUsLT
UkuQs1hqCdK+nkq0Fn1gcPvjfpmjU6rbvDOV4zAEYcHzLsfk87VGOWTv+KW3TZcmLszpxp+y6jjx
I37FID5f6lTzRZp9gxcdaKnn0kUUwmvwBF0mTXZdPQRR+E0GQbNHC335gBBRuGMB0nnnAQfCdqTK
L3qDcuw6amoLJkD3Jsg6ZbDKTR/53aGHdYbqi//evPUWtd4dAIcG6zypeBlMXm0fZGEX6XdoqugP
12XdMGjBmh9gvZc13PtCzukPVt11K5nQL8tB6WBqbCUGP6dl9QcOIFiXc1LDIqsKZGpYfR98Erkr
R1aMLk+lh2k653bNg6xvqMbiXo5TYLexsinZi5m5qQ8u+RHwCIbYmVP/wH+hCLaOmgZM7aPDwl/G
IHT5CPkW+b81FNrH64cYBdlyx8LSXL6mfOHbrOsXxRiUh+UPfpfl9e+QUUFvWxRgQ/P6l8t0SmPR
wbOap9TsjjFEJF7YiwyeKOKJ5B1+DKsEyttdAc/+P/p4y0A298omUtxhbYBlOUROZ5BNLRVEwaI0
gIJmKOWxWXCRt6b8c+WdY157BSd5a0rvbbDNK/TN9d1vnVc5aHQ0O98ysdcwrGRXDrP/DzhG1nPA
iCCSwx+qbbO5R5k2OuqVGx+Lbqju9dDFqyA2vU9B6wCVxr3uqPspWGgb5riZuPFFoKO+rSY84dLk
ImhR6ZXmvGAvAofe22ArUJ8gTmL73VgPCLbXT2wTv8mupyVTAWgjyI72UFZfB/tEHY93Gwqgw0ZC
Jd6bK8OO7aOupO5W65y+2MPvwgQ3o+zNpn1ijg93cKrxrZEbS+6CdNggWRu/3wY427gUnvL5w22s
gAJmU8Y0rQ62oVrAPQd9n4Ubq3KSQzKBhec1riOrxfoF6bB54KFZ6aBpUEtCEK+7q039Atqh3UUg
9K+7GTVKgQKSS4di6lf+4dqO8y66BytOQheU5TUmE+EmnaPpe7YIWIiUxWR0b1MHqFRaQKqbpyyo
3vIxrs5XOQynBom2NH1FS4+Iw6kAdhCaAdzduptMKdWVIAb+BA+APEKPx+2MeesOqJBGdXVowwJU
uF9jS5LpirrtUbB7ThpffXYg7Gpuj3fI0hpKnmCKoaPkVwAXWbdh3a14UivHgCLIc5Sbzv1yvRwr
+o0zDDh6bPBOAOCWOOojmwM4Y1r/SQ5QYHd9rHqP0nJMS18psauepBlMqrU128rfSjOvq+40GzO/
YS8cPulN0+zioTFPOqZwD6x/g/UYkukGGpaAcSYmBwCL+raI1GGtaVr80MQ2bissM4djH3VvErsN
DhSlu89q3uaWzTt9SB6AVY+n6yTyA9pdgu2doIr6cTRPhaUEV9aYwIOkeQUZNfbH3ua/m93SLNFM
XueGU94lvpbMr9QztS0Kd7zrFZ/cCro7i5qR7+zKRXPpdugWgaYEjM0OQFnPu4teRa0p8cupOaj2
xbr/EJGwzJJrqhN8HW2guAGZGTxQlviXKLS9CxZVOg4mFXVx6ZFgqigMqhOkMCCFnY1yblV+Tgxv
o3DYACFSgN303uV2Hek1VZauvJHRIWPsh0vJaeW31Sp0yBBLU+ZOZXOwFaPZm5MHo85pkIWkjmCb
bXZsLNvf1IvRkj+A3xlQWDjpZsuebRqj67P++gBP227NP1R3L798OaiJN/CzKMfd9T0WeUHH45Xq
bRTmb+8y+myDrEtpatkaTG5+6BaQkhwgVZL8mZ/SvGufk8opENvX4WcvAxIqdndV17uUROfwWE2W
8my1bbLkgrIfgaI/zuD7Xq0ij/cFwtlp7rl7JWqbS8w+eDultgkOw7IX5ZT+u910p+tzWo/xRM7C
5meDEwvsXa4RturiU280D13Kj2tIVGoPtoLtvYMqVpXEWBWrWAenXgc+1HKhkNWpe8ooSOy7wVef
4OK1eLd62bfBiC6yg2rRsChM8iKWDi4MzOBXdWibrZIE/G1ONl1c3RsOgTnXdzPwnLmrd1ObGayJ
QYsvBZPrmTSl449Y6dsK2lf8A906KqX2+ZdfriDzKCrTvl32du2h5GN9Mz3cOuUymjqoJ6f5twww
Ns4Wx+NucTeee6/dZ9OADu5/xftgZD0pQwo/W+QGs09OHEQXs0/740yGmiUhJRaJyaFgP3iRszT2
DCwHh6/S+jDuNkQZqKYmaoU2yh+XuV3LCjxnY+t9Qd6OD751/NHUptZYd45Sbm4dajBEazPJzA1V
CR8kQISOOj5CaF7oqBbonnmSDjmosBQQwpejBKxloJzxhCnOFXLZ7mSv4Wn3a0tlA11gPw5QYFHR
uWl0yNn/W6hDupH9e5f+uM27TSH1Ha3LEEyqXZVrs+BeDxo0Qxc6X0Dy98l0jrGSoPk6Q9WLLDM/
a7H/XVoSD3VV3enI+20kJoc5S9s1MJEJICvXkVgGb1AujSVfsHJcQArTzrJ89wSLoD77JaVgfWYz
wLbOvBefKw8wD5YiybCzpIe0fXQ36yqA1XNnYXdSxfdmSQrgii/O1X/HsWM1u7DsU10fYED77RWZ
rPnOfMh0TFikl1Juca97ynVmvHD4o/6iRZax6cvC3eDX1d/bttXfo3Y53Jux+ctxrfwgIXOJXzuX
YWm5LW0tuI68TexZ4BzUsfwiV9B8/lvJJJ/S38bO5mRzu4bSvWKdwop+2UOtJ6VEIMTAsji30AvJ
G/+gTRoYkEJtSL8a7townmQh2Rfmmg1w8iJbBp+bUlp+r7grUwtM/hePelutAzSHIbsMo3c9pY6P
xpZEr6dNrOtb1atRNL6NoszYnFl6TgejN4r1DYbe5Xq/y7FVWBsZIIdbh55jrhSW1aUNu5deg28n
ZcWhdaDZTHBW1VC/Sqfd4lpleHdKpF3jUgyUQuLvuITaekThtQTSdivV9qx7Hag6uIFl/v0tPvVU
U4DqjNtbTIboaNQA7lG+3uKeS4II5xKN39WCj0VnXkc2LU++2h4+yVntjpdSc8yzOSvG1k/HGZXS
9NUki/hzGbqAfT4MHfzEOgPRfB+KBtlrWRi2DA1AVu/4ZZT9K4Z7caUVd4I1E0QafJr96FT25b9D
psISQZBnErdU7zrqFvo98QZSW0IycU6xUwnrvtxOI3DU1aSM1XFU1fubBQpA4/EiCmIS8xK7OnbW
xN1Mnfg6S07lUFVRfRz94b5eNMVu8QR7jDM8wI1S66m68os+vJ/ZdW1ao+w+Bt2lx1XM8BD16c/r
aIR2FhflRZjLb+FzM8IDQnQfRimCojJhObRe+kVjGXy4xWM/63flkhUYu6C4zG0Jukkp1lNDen0j
MS+JF9NPoArrxqoiVAEYeA1mNS+cVTEhaqoyKdDzNNlLvxyGAKQ7xBv01OHlXm4d77PNyjvkgw/1
JlgnUZBcyDcnl7IPRyq/v9uxi8kYBIli1XplcpGO0QphKMhp3+WLnBYMrevEehk05UnebvTlV4R0
wdFP4QRdL+nKqdIsf+d/fSy6D3VW1KeeQvR5Uufs3E1hdpamnEmMJQp6UH8bg3cG+XOjBffMBaLR
YJyc3q6gu5qLvLuZU+yyESyfB+2s9k13X6RwHIcsTf5pgJe6jR/9tHLPRsNHLZ+okzRHErn53tYL
/VPkpD9lhJ3751LPki9IkaNEwxpIch7joleFLA4+Xeyp9f9uqksTFMZ7r2f8H9LOa7ltJWvbV4Qq
5HDKTIqkqOhwgvL2tpFzxtV/DxqyodFsT83/zwkK3b26QVEkgV7rDfZbsGaW7RGlUJXvcGCr4VYB
dX6yEcPa52neAc+LqbIFmvdV7qyLYZCSDmppbaI39r2OlB7/8DR/LjAs3w5N7JzVoQAoMK9XaWW+
bmWAqnY87aZCNHSF1K7oY0NVoOMw7TT7KUYqaM+6vFNgVYISEH2piBFzSB9hlT6LrRqUJ9exU/nS
hpqkugIRKO3UafcTuAV7o+lsQP9wG7mB/RaoITd6kNXhOw/5byEiTs4q9RK0CTBAo9VXok8cQnar
Sd2md6IVjCr00yo2t3UNra4HU3VugoDnjaw+YgeDqcvvLhEhBjEmSSiLPyY88+wSx9A3Y0+eYa03
KH/qSv+QT6ybvmomwwQwlVDHv0I/UteB5RW3osZLs5MRPnCbCtuSILDWXhzYX0ihIrLnuT9A6228
aDino1Ti1A0x1c/K/tK0BQqGgsUaotUV5Gk1fel+9YlAcZA69VXMXRiv89x5mQQhlGllecz5tMEu
WwschkBsdFHxhv8UfewYLJ7e4c+B5lggHUtTnMnvo94hO5YwtO+WdcQ1ggiZ1KBTx60jimY9eP4j
OxaT3QZ/cCP764gk4J1oLX8HKNvxBKf5e6CfA1XNXquiDW56Wn1KQjv7FJEvP3oAZjYgbLNPZtVL
IHFTCNJTszGqcKWyL7mKpuVfeDgKKa9Z0gpNVqTwjMDYC60mZTCwjCjNR37DpXs3T36K7hY2467/
HYUs0bsopQvfRZk1WeDAcYbP3AAvYJLf1mo076fQf5rXUnt5l2suZkWFljxnGLNu9MQP97VTJCiQ
uf4pSDIbQDmjbVNYDw4mjGLQm7piu361LXI4efGjBmaxz6K02zcwwZ8rffRW7aRcPvQ+mjOh8hmy
er4dx8I/Z4oXABmreaPMfvgGbWEORSoAxdAo1R+GVgcG2lQuD2rTw5gdtvGqmOpesDUBU/uI5w4x
Pq12ilJw9tNDZxFn1fYhi3x/23fO29n4+2wZXc6QKOoeelDt2/8iLhtAQXAb3ruJnquf7D5cUxUa
wDKC/ZaRgFiH6Bl9aZXkccbJO8V+tPr2Z9pVX0sJMzbVd21wFZ59y9F7xzcbGinWAAG6hayTSXKx
0pPJprfGnGNVtsB47xvzaS4yt+yQDb2pUQ2NqnPjNNUL8kI7nuwx7uz0Zt/qpbqzgcd9mUBLdeF4
zwHa1BezdCl2Tf1yPHJXH4oCOG3WHTVsUx7GIT2rWWG8anYgn1FknwSGNfLuQ9Yd0DUFHTw1sfmE
9SJl2l4ED0VHldbEsUWMenn/mLZ+cxODurpr+Me/Vm2GXZXtPyMrLZ/1drAzngTaY99a3IhSRz6b
mj42lMhB+45lKRX1JoO8NPztRX259WT5kJWpuqs12Hyxg6UWBDBlFURW8mwqRv9YpMlKDAppHGgw
3wyPDKvoUhxwh+XosQPXvV2bV8XnhK2bXbbDV3C4PEq4qnFHbqS6r/qB7ZbtejsNosl2JuD0MUlm
kqlPi5aIoOfkRkvJ/be+CImxXYoQ4um9YIgINNqkW0dtrGGfY4CUmw5inhu7PMNQWDXYpWNjusm6
ynjWTEW664w4x5TCMJ7TshpvyAUeREsK6MJ8Ogua8Un0yEn4LOMECmicIVVBLMUy/ewk1lJa0pEl
voE70RRXqv0AuhNWdlQUw9SUtwPl4sWkKcLTM2HDBXYuS+JxB92tPAOjshFOm9SB8M6d6sXTeG+X
qIRPnSIolODI7OSpLTrVJnyLmecskWlskugZoz3eetFd3KptTcWb09Hj8wgoUDmqbR4edCmlKUbE
wUkN3TkoumodZIrzftGMd3A8MBgXp1CSYfYpLT7aYVIePw6/i5xPu8CSuD0Ow2puu5023qHVMEhr
ceoW2F9g4nVMjd+2l1qXZv4mi0vAbpWKot5U8qLKmvuzkaZoi8McKU7LFuKaXo3hShBtRB+ap3a1
Q7rgFyHCg8U9Y9AaKRwP9hB9FUixD8IhaiUPYnDGli2jvwcW+Nky6Cf2cIjD9OtsJSkWFnGOpGLq
ktR8DlCzAh/EY7/coP9J/kyKtnYV892pmovWK/q9XHvGPUy1lORTfp0jVCvydli+D+slxFYK/X5Z
CrWDNTCLjTEmbOl7NTjp5BhWziC1z1ZnxbcwG49iUHQ1fba1HbN6KMKxfXY8E5kYB2KVGBy6pN9m
6Bfsml7urq0K8Uw3J/kwJ/K3otSNf2p2BfpKMmE6M+Kz1wfQftZen1r3wmWldYDFdPngIBSGPpiw
X/GcHJ1F1VEPc4gYWDlJ053ebCAGy1eOLWbGQnUsjEioZ15kr0VTM6N+E2ZeOY/KbXxzzU55yAJJ
fdDziXtj/dJ3dn1EHiYpRr31kTma9J1Fsx3rASM+iKEdZH90tpGC9tOtkIKeQwfoLwDxh8+2j1Sn
phguuUjCPqw4heGBNHxehKVzBREgLTT5vqGynnRScdENzXjC1iuCZE31SNAs2gZhTFRi5kFvYlOY
dveaN3l5EQEiHgwgANqJloGEgX51xu6CJLPxJLqUgcSJo/irKmNpf8JZ8N0eblAJdTT1UNFxJySG
OOiyYh2bKPixdIkz9I42ld64F9ESa+RcaW1YE/tiWk0M4L5nHY1K+lt0ibDf07WBxPx8YUSRMyUv
Zxgzwk8m+oVwQgUgecYhL2hmOY+K86B+eodMXgDO0QR1RtAGBX23TPbz3AXrHCUUYHM+GECkyPpG
6TlQRuUuyx0USeIpLaw4d9HUJcaFF6iTjeDgRZtB2S52RvkXtwzlbi6WuXb5/KHZaJBI59GiS58b
zYqOca+pD1UDCyefwPCitpgXfLoqK/iXZglvR5QaRbAYFaXGcgoWc1EjdB9lBQtkwG0ALCioodoQ
BF+nFArMi1C/yFWvDJvBrFOejr2CHTwjEmL3w2qek1TuGhVcRaRd5jkJT1ZrPykRAT7mQfYkMkhR
20DQiaNwN/Oql7bIRYkYcZaaQ7lm1xW8BYq2mCiGl8wVNGoAbyJ1ZMZkZ3ObYtAsPyTkiFzZsM+u
YqcnxKJ2kRAs6hz5caL0HjQhS6QbuKvN89BiOwLcO4nUjkjmxFWtwY/Mm8OS7inC/q3PN0K2nYo5
fboavzlI+tSufo83ikl7WeNje+Y5JoiImb6j7XKDB6S8tl/dBp9ZcfDJhl8lybaug+rfV7pSnrCm
Qwc1Af52HTBa2doK+WkRLPrEWZWRXA36/TJdnM3rVoi3sFUsd1FBUhHEChcTl0ad7LV1mvukk/XO
31R5rmFUZ3g5Cb84u+O/ld2Js+VQuI7/NvwhpjRLRrxWiU7tJLI4rbCEaAEmaWoVn8W9ablBNbX1
JMtednznjCxGpwGNJM7xDWQ9Abd/D+AM92vGspQEKELMEPdFdAeyQ6kCHOwyxcWVPArwXW7il7FA
I4o82tVq0OIfY1l9xIpurbS+gjFcepwytM8isqjID0Zj8iBaIHE+JX1ezvMwFEEnHBmZOzGIAVSH
sg6ajWLVxvCtjd0iKiBGpQIBe2fCRYmmqqMOHeko7mbiBQUFgldqye5waoqXW46oLvv2iOZTkJ7h
O4E0Qo4tvGtcDapB4o6/Ouyq/8uFVrh7F6S4cng3t+dIx+WOu8YKLSTHJRdrS031c1H3+lmPMeYL
KOJkU0uRFP4s8NO/TkWMCv4e3eg62IrmMnmo8qBdLZ1OWKwBG3h3omseXaIlGaif5Ch8/PfWQJLS
wX7t7Ftyi3ic285nS59elfCZrBij6DDF6+2PgWKy3t5R4MPBaFqpQ2jkOEjVgFp/g7CUYRx9kvwD
shARvgyG2c2H36Ouwm2MGhUDoQgECXoHI/3MD4RW7RALrWC1ZP6Tbf6lZqHyIOC5udKkOxnm5kaM
iYOTf5enANFAG/YtQMR7Svti+mR7683EEV8tf3WNF8tGbxJ84aa3A5QtosfLWyEC7ekvE2ejaq9U
9A1OS/88Y2krnbcpvSR67ExbGQ7O0BbHOh0fWmnivmnVNR7K5HOc4AwYKJ5ztiyvPtt1Vm6zES/L
HCGyFm2ctYbv+CW3DeOxHcwnBJytL5RaPTAxo33s4Pt/wqBqVY2j9SXJmn6fUCkBd0CYCa7OSTG7
aRJFOcGRxqR+Cgsy5WtmoD6J3i2JTBWlIxEPlTNEaTHqLtjnbAYDDHjrBncztebdadM7/jqXEMsR
nTO0Dnxz+D507uUBqN9GnSwdNB0jwQ4ewk6biuaSXP+0ZdW9V/zSeiRHdLGdpnyoLNROL54duDBp
EvM8JqAbgHvBkB/68KkKUnulOXK2xRhxTE8y3sK7GZ3QugPVr177JKurAWLlp9CKQpSKcLMl4ap9
0urC3jUgVUld0/Q6rVuZCu5AXWhQUuPmvh1CbeLdk9L1GxvrqRAhMOzlbIzcvVWU834NDukFBL1W
VVGWXE73tm2jhfeOFXuHkNLNSfFt4w78XrR3wYpPLJNyg/im9YJAR43isinBDUuNDcRog2eRluxp
oZD9QsIFRzBxKg5hpRbskdxgs/SJOYHlaKuisJu1i1H0rYsU9dryS7SgZcVZJ7v+psNDkr39Lxht
qxTqtUOkWnQtkFlpCIN3sWgD68cC/MFB6M95GY7Jjj+cF8G6IZiU7fQGl50BqXlc61tT3ojxoHCB
RPrWzw8ad6IZj2GyTYYSB9YFDiLAHw6Kemsw3s1WNMVhjhkaP5uggd9qs9JbEjmASXxTXbsTfCMu
AEuH7KGFQKk4pJ/i1JVvS4cBdGUoWomMBnKoQvEUgYdx7bvyMM/TJ01UgI7mTvXbBk4NTdGX6HFx
F1nSk+gSU+Ebfk30EFmixAM17tvSa4cM/W4cmmonmo0KzrpoUWAQTbtSXrTEDW6i5TwiuKy/Rm7R
3BKleSqNRnoNq945ifUQS0GtzEdUP+oexqqVv08nWebNJ/2/9fyHGK+r6s8BObTR9tDgD4tXEwDg
VoMuf46NLj3bUQA+DDDWS2X73zsHGX8N7jJK4MVfTUpZfNRcD1ujFjqhN6oHt2pQAM6kaq2jzfwt
55PtF1HzIyjdr6WdNletAXU92GzCQ1tNvrkwvjF30ox7yWQXJQcWoBGMAL/Jnvnigp9H4apFj8Ke
zHfKOP02BPqmB0r2yaS6eDDAyO4L1B6+6MZNLFhKsrXVx7Q7otbdv4Q+5LbpQrmseaiflA0eiEX/
YDpAsh0kop4jrz/WpmYefN+sVkPcs5WtGtA+jaRvxb9TfCbEf5dN9y4NG/0y/6+nz4oRdA1Ceb16
WPpKP/K2+kAVXhbLlb+XN8aRQo8bHGf/oaXWGHawvOxR2YvK4dI/lxmn0W4g0SpGvUa/B3aVbSpP
zi9D7PfbMM70ZyvDzk9WQ+/vhAwjP0j6z7GKb17uNF80VZfXKQ9PD9QqQD7zFTk1ph6tI01R73XD
TVZ+q9vPHuiebeiMyTkpkuCM2I20tWVLfc7sgipwUVg/vA0yRskLaidXZ0oaulM2cazRrQpILm7t
OiaH6NqJMo+gqE7bEpHNJIYyBS0TyRO1cCkLfT/J+iylucExo2Pdy7CWKLsttbZ8zCllLXFiZIkR
TQxgfxXzlgqfGEkpyK0APHzp+tpbC/CFgGEkfIU2g536fEcN2HVpluMXjvLcScQINEcRyWA0zegm
uvqgqi4DSTkc8yzMVLjfHLj9ePhB5NFe0pXimmZy2v4thZL6VUvUdoulog8ba9Bu4pDD27yoSbov
kZCbu0R/bA2ngie8czCpaYsuU8dIGe8JpMum6WKgcKJ6L5bkpwzzEHhoXu9a9iq3uy0Z8fqCwFVy
GyZd/25wq11LrnXdBH1yWwb+NVYMyhrgQBdzlrUIU9oUuqIUjWdEFifOiPl3NqnndJKeIyontfvU
b9ujVvXFLbJJuscoDz7KlvLUdqVzKp1KTVdW4UBqqHrL3cq1/OtUBMy9ImCOrUmGUiAN243oFEGF
65bGGivw7Bgj+1L7EfA9pTDcc24/watyLrijOZfewyt3o03iqoPCTT+1ctwiyr7oDqNWfBaBDsVp
IBjTAn1p33llHWC8N8XFQxdsDY03ScSMECm5f6X9STJSeVdCaZ0eUrovaRugDRom33vksNAET5Ob
hR4EfqSeeIyZIwR4zrSU9xE5mOCVBgzet9rgc2DpzaSo7Vyw7u1ebQdNBrq50aMdrqBvZ9dO8Nlt
jWFTOH1zFKOGqh35bBVPTdzIt0YPP2dZEHzGpUvZ55YNddvAiPFNkFEJ7jqr8u7LQo3OdtnbG52d
8LcWrJ0QZJKgurEr9uF58vuxFd54ZRMA1w2tK380vkqh96npwMIqEwNZNqIPY7VUW9f/NA9vjm6n
8CyOA6CVXX3du6+9wCZ/12dXU02yq+gXZ/866CWODyxoCpkGkM2xj/U0a5naVYly6Pv4i5WiRNMp
OXLuoCOcCRPhayG2VtMZoqkw8yrf2XwYEMFBlzV7rJCi1TJjWWX6+85R8mPp4QPRKiSZ48exrPMj
CmrZJi/d7IhzIyKZUTTe+1Wq7scqD+/yoa3vIjlv9j2+4GgeIoIr85e8yCEW2/bQdt/yML1gQzLJ
yb4WmGt4q9KI7vNU9r5hTKeuTBDwz60OvwVsMnvictWqrnI/HypZvcdXbthIaqNvPgxEIMChVJBP
CSRHMyGXTdF2uNU68Htzn9e62tlGhRWFU/XekkdsCiKpDA7iSqJz0JLv4HHyNeBpIGhSEDVXl9dV
p/p17opdG0GOKs43YeCN2LHQRBB+QCwaHTgej+MBeNgEplFU9ztQcJXf+qnVZezmlhseVhLftQgs
k+gSE5YbYajHn2wvKvYibe9r6s9AwWxYtEgA8lwsTpfDR3GtMK3eKndW/VhOMkAG1pNZHJjfElMm
6yEZ3YNu28Z+QF31aI6NdQUAW7EHtMvPXS094A7lYpXt6kcPMFRade13Ce3saQNUPKsOBogtJlRn
2WnVE/ZSMExit34gyY4aA6KJX7wkRRZQ136GuAAgvv0Yl7166YT9RBsoqw/NqvDTvSOrCRkFBNVD
0vOHevpJF7/L4WRKWSn6i/iBX37Wl1gxsMSi9vQiWku/iI0CfCTtAO+li+Iin4Q6AL40iT+urQIa
lWhayhicK8v7IVoDLLAn2OuPdSgPl9ZN2yfNSMK9BT0cZXkGWzPtH0NvHrPhQq1HIJ97KdbMe4zB
Nos+rlsZMCYH01lT45djeCGTo18ZyaeiL+vHsX0dDL++RqOH2LDuBgfStvgU+yqgualvGTB54FmV
RfnWV09nRaoFBx/H79USzM3CdqP+LKBLTWaYuPh4X2fE0wc4kwA2VaPHf853Z/zTIPBTJCC2PE+m
K1F1l8xIgo05RqshSy2UeJ9zgAlPBnW9Z6/DxtQZQ/lOhPZ65EBWkJSJ7qNusYo1tuKfYsrtq2WO
7Um0xAEAjHJwTf6q5V88SDunGjwUBAzuHsd3gERwqLBoFcBcM2rRj1DOWmkTTFFgGRWrt8IjGUoL
I45uPBV6Iq9txCD36ELgHWShKJwoZX+D0V0/yrkenGrL41sVyTSdQb/PXdQwghrA1QKME9/UUXyP
jboqdlQ3OuxLfn+v58dXMSRmGgqS1ZEBVXAqGstj87M36u4sKsTI1pbb0NazucBcRll0B70WUtZU
by4zxK8U9y6LzeiBEtCmwQ0NVJAVu5sk9YEs/cbGLijZeHjsM9W4CMgsiSV/3wqdMR5lNQUyVzxZ
kgiyb3JW3Xp8Eh1SLEfrxq6QuZ3G3SDg+WYKV1F3gvI+FaKn25I1HYraTtG43MZRb1z0IeOeJbrE
IcbDeeoXDQ8f5xk6UDp8m3JvuFsOY5tDHAu1/i4rm6yAOkjb7EpEu/PsJOJE1zJDnDm9TCUpv3aV
Ftw1ll+AA0V8vAExhSVM6n/20+Qr4LCO9/mNPqVb5WOvJ90X354YeK4XPfblMOxaxUdcvm6Cu9pp
D3Wh6ytMzhEbmg4xpJmr1FrurgxyZR4QfWI0M+zh2uA8FODJvBFdtWOQGaMSv890Jz1ADcJiy6jK
h8zVcTruqFvPpRPRjsr8Vzssu/Qk2lYBgmqdTPGiXU0spUJvcRqpvGI3yJRQdKN1v1R2jpgneoxh
3J4cKghf+2rSJUEu+9Zno4KPHYbKkj4Gt3+d1E/Kj9OkhJze13Ga5PzDpB51bqwSwhplUjLgpSqp
VzJ16yLH/0RWU9L2IZtIRBi8C8Ql9oTToXFiANumFx2WPg94IoJFZbcRfWIBA4rWsTVgdRfTflL0
KelkMWpRRKiwUIBIy0GciYOXaFg2mgV3DEV+G1B6TwbO8KtJTnFSHu4mpxfmigERsqySG0m8qnWA
nUvfh1XyqkNYJK/h+f9aeFnE8jobGu156RHrLK+1KKXoGGjj7UN/1LH5H/MwPBbTf1Q3J1AKXJf5
/227/fumxmam68rmKmIb9cegdfEDoMT2lEOAXc1+ma6JZl2gtxbcSfw2TbUvb5rUr2f/yw5O4a7T
K2uzGGhC5TohlJhf2UzLj+xljloWG8cZIiHAEzMCo9hkSBHNyIqyK0kVOMphVAI0phJHWYVKrWIl
Ww/X5TB22nDNrG3hZMFVhIox0T2CFdqHBWSRJT7A+lAFcM5ygZOAj5nmL8Nihd7fieWWbnGWKeX7
5T5cbFkSVP6N70R4mitLoe1YRynQHj9Up0QtCjDoYywCpurWUp5qIl3aer6TrJdy1jI6V6uWtiiN
BVO01rjSVlxIjFrlGtFv9yaZ7l9m3CmnudY2yY9SAv8uukRJTxymrrrCgGmu0CGgMTcXQDe0YclS
bomXevejZPkvesfulEq/dRcoWfASlRg7azBkjmLUCsdi64WlvhNNnNmp/fSKsRHBykghW7LKbC1G
OwhkQLD4uHrTUm3ZSeAuDMrJtAo/Vp5y46sYmhfDUcUZueeIVqFXj+JVxQpodhKUn3o+XZB4Cv9v
Xetk0BpTEw/b4DyfYs/EKcqFZ3GGFmVwRgykJo8NYDIz/lJ8zTxBJ347aFPTGJsiBYBLp+xIJlKv
dv7W7kqv/PdTETrPEgv8Y3u5kohRgKaskX1uSUL8egmWuLBoW9YgYwVZrmrJ9c5RRc3a0Xv/vDSD
qS8fhwgyoNrfWqWz9x9CKDrG1WqOEUuIOVavhbixYA0yLS2miMEPS4u+ZUDEkSn6K9Jsbbf05yRr
q/lV5kk77mwlQUMUJM0pxAjxJM7+qfm/9H1Y+T8v5f/pZcSV70ar5QX+52WipON+8k8xf3w1jprD
Oh2Gm5g1X25eBhrAv1z6/dg/Lffxpb6Pfzcmps5XeNcrrj5fERcxmL2i499e039/3fdXF8uIqVXU
4GewrL2MLH0fX9X7lf6H6ycxoIeP/6B37XeXfXcqXtY/t0t15PfKcgu2pEF6yqeDOOsMI/nY/KcQ
ETfhyU7i7I9zl5Al7sPV/rjUfzH3w1LLK12u9sflP8z9L672/77UH9+XRpIeEOhG9Hx66//4apeB
//nVSripRDAV/uU//V/80X98T3H3IwP2374nyzLLe/JPc/8/348/LvXHq/3j+7G8yuWd/+PSfwxZ
Bj683ctSJppkQeQh6tJge2evBh4grgO757XRVXiPgitXgB3S6U/omLaBbh9libMVgaJvGe3aEK7D
NLoMzCuAZGVEM0DcTssg1vy2oGh6KPWskdrDTWLMcayoyk2h9fJF8tL+HGWehPyENXyxKXDXaaC+
OBgMA5+Ttft2OjiBaZ/D2EL5npY4BNDY2fQnwz71wklVqZLMeYY3AGaL9EaZo0WgmEIOgqpklp+W
BUyp8+6Rcv6wrqONKKjF+IC6veO9VpVirtJubO6KTvNfKQEX1JNT8xz2hf9q2sN31JrxFJpaaYiY
A7TDe9ECB49yIIQi0cq1kQwUmkFiVS9+kjsnWGXoE+zyspiMphDDOr071V2vVNc98KG33nY5FbGk
PyrE5EIEYwJwhYDDDXSaUZnY2KYr7d3Pnt1orwlmztSF8qdWjrxPfW3bJ98P8YEvNYSMXLbXWp/U
OzFa5X27DiJJOYlRtQ9eegpqN9M1wV9Q1FSmcmiGxOsqAd3+DWLbd8SXlEdfDlFR94PJCyHtvllp
v6Y0EeyTEg8sV+u7ewsF23tMGE5Bm+p3jpyrwVaTkBZAaua6ROQIw1wr5ZvoMQkwkXNunbu6xhB1
WidvJx1hUt0HLD2cC4nJVxcYBK5ScvfsIgwkZcGzReYBk7szyQZrp2N6fm86Oti9Gh29kYSM5Wfm
C0ZnKmKNXYJBIE3TJB2NTBSgoqlZ+La7B3aubpCWN15MA5tMDFrct1F0JfejF6WQggjWenR0E1C4
WxGcDnBlkFAy3kaHsdiFbR/sRHA6Qh9QUGjZiWBd17UtKgbqPAoMtdkqTushCSuzsqzE2xgJkL0I
zrLC2eiDrOzFn6CR1MJPSfIOYuVYdaoN2+bqIObqGtjsrDW0gynh2mUUPhl/Xi6+TW16zsknfHJM
XFtstpljGklPjmRgkTh1+3p+CfWemu04hp+0rgoORlTEWzHqy1jNS6jPH8UoEnp/w7Zxr3qWdxen
dq9y24cby1ZcDMCl8rmBrHmwtQ7hnamZabVyTRP7JvVD+aw1ZfXcDsnaC7PoMSylVx2o2R00tXGv
Z1G2bmu9x4muw5a8TbtT5JgplmPJd7QAo8camPg+mcDzsZrD2guGLtyB8UdnxTGUT22ENtKoJuVZ
NBtNx7aBW6I+eei4Q/acwSXNLQDeeSVlz4YcoRiKCMIpjmBm8X1xd0XWm0D/tOsQlzpaRKr+oIHx
PbYm4kqiz4di/GDJXrsrPDS6RZ84ZAl6VHXkkBCa5oo4tSArT3E8RsiWpcSAWjr3VdvK58AJ/cnh
7HHUOqQtFFgXkXVSm4CPs2v2JJedjKOF2v+dOIihgK/u3Kzl5NtQYUvmA0wKRswTjbDwn4Bos/uz
quY17jNKH5hefs2a7AsySwj1DAYOPFVWb2tPH3ZUFgpYM6floEZVhX/11Fm71duIS556FTXox/Va
Vl699u/Gb6MLru5f+tJJ9maJctoYuDoIUHXjI8Oj2OoZw8fxFhr9JmjM+BAPVbm3stp7YOtvrFUp
129ZLF9TeKcbH1z2vo3NU6lX0GzBSay1qBoPjZ2dYr22HszSsB6kCDizOpL3FX1KpiOFyU/OqvKH
8EFRrH2IzuAl4Q3uu9g9oiEpIYfHodS9Yi9ZXrJCRUG6WIbZ7vqwqVagruoavW04KvNpllFlzts2
2tYog5ybie0izkSMTY54W8tptG598kkKoIe00++TNJBvoocUw2Ro4lug4QgQA6Uj94gQoi4t+nRL
iSjPpZhXTBXxXv+eYgt5XWzvzRpfsQDMy0b0iUOaOulNs17wVY/ubcpYt1Rbp5iEP9uR/hwih3At
4rp86SYYqAEh7SJVXvmClh5MbzhASAaxOXczL3twlDJ7YNuxH0LJvNhIGoAFQE6RL93jJAD5mFuj
urFyWdr4UzVwzPv0GHlgMHQ/aCa53xVQwnLrlra5tj2vu7Pr8BQXvf3Q2E4PW8JXt24VxF9aKfpc
F1L34A8lbyXCpVRBy2SlSBIVo1QbUKQcvumd2+wNwDKP1IB9Xd603mj+sCXzhn0P8hvJVDEsNWTs
Vb0/xjYpCL0O0yfRB7br0qoFaog598A4ytKDFhTjWR4kfU9ZJHR8sByJod2aMss2aCMGr1bVVSuc
6iqQO9WltTptVdpqRyFksM7iIFd4BC5NcaZnVnIgK/2UFg0y6KKvNabCn6n1m1gzrN2AK9kaQvVw
Hmy8vj1HxRHSUuLPeDKtnUhK1wjaWoeoMJUXvMfCTachqOHpkvHgxtIak6jx1JrTO1TiBrctpDhZ
SU34MvhTlpryrlr2/U9jqL9pZqN+yjwHvF0dBwdkW9KdCWDY7O+xQu3vfZ6/jnpd9xiq+8omyyNt
baJef9GS0j0NFYL1o3pGyBcxFDt/CmR920oVuIXB/Kq3Wnw2RjKVroftkJXl6aWHpLjt2m78JNXY
OSh77iSqtEpTzblZm8jozZs4hxXr3ApDuWVSb4KjpeW5JTGh7qxAFOv7pW8orXzrKZWyEbPEgBKO
8qFXULdc+lDIyzfQHr/kMjvlHGDWixvHP+KgUX4YTrkas6ai/Nk5K6go6WMTIHLaOzJe7yqZuKyV
oPBFDk6qafolxbwzd0L91lINudmx9WOwlfRL3SjeVtXb7qiXLdWDvObnzM0g9LbpY20Z+nPZ2GCr
QL9ZrV1fax4rEN0GTWd0AXzzqM42YjR1cTP3x0LdS10dX9SiN1Yt0M1KR2LTbE+KUle3GAGh5zGD
tWkGRg82ybIPfld4WxtEyKaXa/O+R0dyL49hhkuxY+LSBsmo7quD0lXZ3iqy5MGHWoiYW+p9Tzzz
VKRt8ymKS3J5id4d5TQZHu2On0cRIQfDg+F1zovs15i+QCo6BEruPSMN/FfsIKtnJe1wxXI+3MZV
E94pRmU+1LbF0yYidn8lVffD0TvrscUThqdJRMhL2Sy+pfnOwiFtpeBk+Kx1w8VzOuWzYqTKZhg1
48KnPrtDOind2WkAcN5HMs/LsLrKs36dVFb0VwqlZ1JWqG52iBqH1Zd3eVxnJPPDZpe3SvVo+lqO
2FRtfRl88zZWPkSBxLwoZhL+HI3qL5hf6qfRsr1NR+nnFqr4z1uVJO9RbENAI0Cn0af4IjURZHZN
AX6mlVdUy/OfrTbJ08tIqA0GKlV58qTIpfnDiIytZWnKt8zpijWOUcmDbIbhQTas4phnarxt8iZa
1y4fVLUx9MPEQLoFZaOtayWtsJLqAUcATuORD4XauPzC/zLY/B9j57Ukqa6t6yciAm9uIX25rOoy
s/uGaDMb7z1Pvz9Er6JW7d4nzg0hCUGSIISk8ZsocFo8sOv63PWcDawhJIHaqHjpHxMkxp5hP1rI
H0QIwlVtsVfQgnhQi8lHzb+wb4McnmPGk7vkEOPpcCtQpkNwRbsauLrCbCnG3fqhSozp4ETIxwe+
WR8rvw7uLLXMThi8OzdOkcRnMwztS1VGv00T2Rh5lG4XrCtqCirC72V1FjlRLjbDUmOr1oXm9yTR
+uNWtFULg77bO8nIR7axjOdMzb1qzoanfMnhPfldC9XpbjA6jKxCtfY0YGBnkbUn+YZw3o9Z1bN7
vN3KKx4ogdcVTXYU2VTqymuqgm81dZbYlxqiSOwkog9mUOp8QAlpBcYYQaI8CvpdNQ2tmzSafTtE
/fDS61/GLm5+Q8Dz+CABJom+KoUtVLiQjyCCd53j9kc+KGCjHO1Xh3q2lbVoXcfGQ9ZM12IInUsw
3BsQ8z05Np8KO8BckLig7fWYyy+wN/DK2VK6JvlUTF4WzOUBr9PubGjAC4rRrl5Vy0H3QgOZK7LO
mPf7sWHOHKrW6FqMKh5VSBaPNsQ6t1eM6byVFXPyoxst6zJP/vAoyhM9fDTMuoCdwUfaG0brlKIw
eCd24r37C7neDGhtjvD80PSvKcIglxGlQw+H44YZfPwy9Cku7f704ltFvrPD5puARqJwpiDWJGEj
IfJiA0CNwjIMjmWoYUpPFVEusJbYNtpnxenuKrkLbzQJtLbk0/cyqhldQ+2He6vMpSd/Mh94p7Ov
RYfyL3Y3wF2WrNM5e59RaaHfSmYWMZqKx+k8R8ETVhb5bej8W2RxfNPHen47GvVVicvmLg8UC49T
Ba66Ir/ItZM+dEX9XJpIhgx2eZ2H8p/empS7wiiUO8ivxj6WpNrrgjB+9BPtqaxk5WZYcmITTyn/
z+4vAm5lY2eGFfeC4yrT7mIoKoa0RgFvIbV4nlgSWwZvfJsM1xrb+h9KaUdugPHHQ+53/3SRZh6m
vBtpA6n+NqUNfoqTc+MbUb6vKv+i68l4Spg53BSGYR2bFgO5MWEtwCJ+VGa2tQv67OS0zmNcFM5v
ID69bEA5DAY4F5Arf462xswaGNCbCRPQ64kxHU1+B2QImriKr3c/9Nx8k2okupDad/OyQCo3wC9E
Vbr5u+XLDw0d5JPt+EhLGXxhXdR9gXhOVeD1xQx3t2BRcVGa2Eu22QDRmHCi0+T6Jih8wqJR5fwz
azjiqoe8iPrfUj/sc+afgSsV3/X0AZ62cSM2wxiZN/hU0xHF1eM4IGE+t0PoqbBLfiaZtkv8Sf0a
mOWdic48cy+E7uH8+8c5tc03YDAQsPv6u1lazNQVLHOrbtKepqr+AXHUPzGWU05h0bip30e/cLgY
3D4qg0OkRtzPruq/jGP9LY1qQKQgLb/4syqhP4X1L33NGU6Mf8JrqrjHiLXcg4tBQqyJr5pcoQ+g
htOblgFRdLTG+dpV9a8W3M+PLO4fo9mCx1Rl6r0cYV/jVJF035tthhRb+qtIWuOrFkU1k23fuST4
CFytMHy20STGoU95rUNTeQDe9ypy1VA1DD7S1i3VYoko1g8bliiSEUONmjw+TBmjZnnCnSoL5edS
H21Xjpz2psO8Y9fmvoFLTeEf8gYKR4GR3Q7Fr/GwhGnPxRLidH6NWCc/onrpG5p1XwSm4yasZR2c
3GLQQlfdPGyFxpL1w87cERYtXRNJP+zHUNGDOIX7dId0bw98Ta6GbyBHze9gLtbEUvK+q7Bm47/r
yMlofreojB7N6OHZkN+P6hi6vG8F2BHTumaV/nPo/OqrLMfhPlCb8SysrCDpmzVKZq7eh/qOv8AK
jwY6CqPr3j+HWBM81CMEIcT7wh8hs8JiqpwX0zEraO96dqwi23nLHBj3TR39YAFN9/DV6u9qmBt1
vROKw0KGWKSECrGkDeZtXrx+Kt6qMnjy0EhD4r6PXCdc/DzUgCWafmr242JabmdWRNNM0/OUyNlV
zar8mkQGbrtJ9V3UYIa7UN9DG7Qi9MT8EGgB/AyMg65+pSosXs7VMcyd6Ytf1VjXL7JlI66CajYV
PxhoQhJl9XyYi7fJYYHLsSLW3aygfEvULN75QamfxV5d7l6lpmX6GaXxazo8ilJfrar7xEZj2O8K
cB9IbrRnpwW1Bos23/WZBjll0dCEhqH/BNXJQJBHOkl8uCRfSo9caPEkNrWmH6c+Vu5FLlej5oCF
9CkNsQNzDJOmiPneNzU4SVLYfp8NFfiZpihnI/Sd5zLpHxA7b7+DXhs9yC3DnT0F1u08ZdEusNvk
q1UEBwFsVhU4VgpAIVz8NIu3C3na/64xGzTRISqMC+TDF1WK1Bu4k9qu0JrwRyq9QQgYvml6JO0h
oJpn5B3zfR11hltDn2Sylhtej431lwIZxMcJWVhdao0vndUypNea71phAAhU62qfSTkkZ/6lO2kQ
fcpULhkL2Oh1CZJvkzSHqgkvCgoJ97PjNK+lGd4ASRkfmaq3r5n+kAd59WKxyPmFNwxSBaWmmvgP
sz99KXPuQmCm/U4NxgrTeTkr3VaRimNvV8YN3sw5/E8soGCjPImN4iBV0cTIZDE27BPPhqq5C6ox
PZgz5piiTjXY4BpldL6Ww4ZJ6a7LScIe+3Y8LLFgeOdjGTKAyNnuAm4RHC2xAVUXX/zE+bpacnTm
g1TEBXTkkFsuGdFblPhYZSDY+ibKchVP608psTcvzI/1pAKeT2HnrjpJ/0TCtVGr9RvJGeIH4JgG
a5dJvA9hUhy0RbRgHuLwbqkLQiP2SnVIDoZge2xjFkEOsVIGYFGj257YIckqSwUM5aRxBzqvfxIp
i5XdNeW8p/62F8XkO0u8In0gM3S0XBNtwl9ZzqKd7CfmF3S7s+NUMoErTR3H2xlRDGuOih9LXRjn
OvPCxaFDggKjdToYc00Dcd2Z8wPywwP9KqpGg4GMlb7sqP97hzhCjeSHuI9fQ6sFVBTF2kuEdthR
ZJtMVV+Y76jHqiCaDl9wN+NefZHA0F6lNiy9olTiX+m/RqnpPw3YE7jJM+1o50i9RCDzDralya9+
Mj9JAXJNmj+85DPdRdPqPbouXbP3M/slqmSrhCEZYmkuyVpyl+dxeK+lZfPAs+nOUh1862WfnCha
NgFThXNkR99EURZW5SnUcRegXfJiBuVP7Aqiu0SJ9Bs1LzrWKq+D2Y13kaDaQkkb7/C8IQ965IKQ
r5nxsh1DjLMQcmMtvYZR6yktE8QDncd8mUBL9gthJFIRgdZLp/piKVF/VAMcgjLI+9d4AdXZE/Si
QZpyRAvovKEJqi+l2lu7IdeVo3BCm5As3skWvtzC60zsHZfK8lK5Xio3DRB5NRmjB6fwm2sTqKfR
ahA6WRRPs9HHCzZNH6MaOVNa7OJZVVkXsRPUM3DchsiB2NsOTn6ZmxKVreVQpyeKg0Kt1/i99pL1
Unpo0ybFsYOnjvBidpiDutwXRurikkl/5XTGDVxLHDKXrOjDZCk4oMU9XEVRFvTNLgltGqm1aM8U
UINkJW4e5V7f8bFT7zclvaUoCFLtvrSc4ZoEiSebMEtZqsmfR8Zqj7GG9a1AHWup/yq1tnynL7hj
nQa4KxstPIrsaEbJRRwqjSjP5bBr3RAGEavFc3Irazrqwls+09p5Bx4H+YNl97Yj0rISwggy2rKF
V0cTx9ONwQLai6HQCaOJzNqFlmGASsCztMrw1xz8VqxC+jeFPKjlEhZxbQsmVgvqO22KgpvUAoll
NGH5JSsSgqSzGfxqht9tU6J7959j9GzO9nh613dyXWjnKHnsfad+ZFpXevjCNMe1pxd5xQER1y67
Hd0aGZbM405rpmwn62Z0EAhUsSFoh7xSI/8pE9hSUW8AdXWYl8ch6vkFU0tVawxeMGKnniSBBc39
tngOdPCnIhW9p7a90kBUQo9lllbh0rVDZz+URuEwegr6H6lusZjQqK9xC39q7qKCIbRZv3S1z5I7
FUYLIz00AoPHMRkKVobwxZuMSOOzdxAVdF+dUIbLpYtuPU+LrTYscAIc2hkvw2zNiGJiE/FJK3SC
TEutrWqr67YbR2V6FDvQyce1L8UXs9QszEOkJzFeFTeax2nfaD201OW+inJRFDXW03rrRdaghtip
L5bgjt9aNz6shkSzbsVYKHL08OI7iuOJrGo1xb5ByOAkBkHaiIe0PsEBFXvt7nemB8qLUjnzdeqM
L1kq9efciWB+pwOqY7AKClbb8Qz231NZKxN4qbUbUS42WzWRzeIEAaQmr7xtB5KQ6VGL5tQVQrhB
5/d3BDjd1RBVlAlNXL6VEfFvpI5F2bbDDllsM0HMe1sZi7byeYjj7wW6norjyq39oLesrggoukCo
C8B6BFHvgl/kvSgSO0W5SA1QK5DvgQbyQf75/QhRJVOLUHO32tVSW5xL6/NDvdDXhO7i6KfVRUMu
epN0FOWJ8OdCew38N2w2cJ8AZVnc/YW+wHwc8Wg9dnowvundfFyXJYGce0GUGHd5V+v3ltaBai8V
fIys4HYGRfYqh3N8cmaIgXrvHBggyTdRV9infBrkG6kP/leKKbR9+lu9wAhuW/GtnpCaGh8ZfKPZ
U9xKBXpIYkBiLXEJ35j8sxiQmFGpnwJfaTyxd5As1Oec8QHzLRstM74VDCchxS9Z8emAQtgxxyQr
PixjHvde02CzoKVhtFBQgP9L2C6j5Rbfip8wIlk6pA59i9irOVV6jeTsqJeB/mAQDFsVUCf9Lmwb
5faPACpZCYzDrdippkiAT2isHVkpaJ46p4VclTohampkUXBqn4rkkcBe/ShKkrZdvueo24t9UpYh
VOuYSM2luAKn+teGGH6x79VlEmJnwVmQ/nNzlg5KlHcwUgmQWImPknira29FFKKCFvXPlaxBMDf6
t9avtDdrWAQGUy3eBx216rrtWFEctOrH+klnaV1G4iDq/Me1ONe0h6xSp28V09SdnznVzdxhfx1W
8VUujJvqj45ruugXGLOT3yt+Jx0razIPMUHgbzY+kAMe0+ZYaodsul3dDeMed5gOYbO4zoxbB4bq
rohj56XQUT3quAAcwp+FsBJOUcRC9HjNLftETjVa7eW9phBZ2nL/2acqho5FDCJCwoFJm8zRGzOM
NCvdxICyK6z7rkbUalEaF5uB0eqfGjA4sahE/6dr9LWGOGg7hzjAkpDveT/HlOjadVSJHirQBSAM
JRcpVpTnOmrmvS+N+YEFEAW1iKk6Aw1pPLHXLMfkvu/9lzChrow/4rNi7cUuUb2tywe5t9KHtbaC
No2GVvNF9r0gXHSJ8Ft0W2tMT5ZYX6gMqLFKJzcHYyHgacumWtSsh9AebxhQeSJXLRLWa2rZKaqx
jjfeQKL/U2MpT6qoc6McK9wpKm2vCivU6GWs9noLwMBk19+RlZvvjCCXT9PgPHdTKt+JIgu2wrgz
wthBai826G8mqCtVvywYlI+4w0xQFUtZzu7ECzBPhXTLCOtRtH9RhOIb2qUqcZ/tpfnLQYRF1ndI
1HKwvNz78tju1ZylWe//dUDoz83T9ivbL78fZCVFf2oqOqA+y8uLDhP00ph9eRFZTVaxnM6jxiOc
oGPWPDJAbKZ8b9LydgbuafsyREmEhVqvgF6Z7QfeQNdqtP6kjqNqsRgZzfeS8++a0/Qpu7WH/iyz
CHcI1IzLX77o4ustPv5GpGRuldXc7Pcd4zB09z0dhqihpwgoRaYTHzpiW9dxHIMDjU3xZpmoRj1l
4VXsmDTjiktrdKNMTnRfZMTd+ym62k0snR0ZQcRIY3g8LmUN0XzFyRyvR4HHq9SmsC9oKxB7y4r2
EMjoye5izZfvsoVCEhXxjcUgAikHLXeNgLn6LpUr7baRkf2Freb3mPENXwu6plsd8vHODFLixyUC
PsQQLFZwk+pebCQMKNdU26pHK4BjqE726MHEru+n3GBFJfShyEQlQpEW07kd5K36vg3wzIGMhIh1
L827cKyrL2pTYfPsy+WLpGqxF+h6/VYYzAQZ6LZ3SRqFXthizBADewP60dGQ9QnLdxt5TxaOCCb5
3yYMg3aDrpSvUombQtX89A1/vmqtLh9thDIOQNps15717i5xrC+JCYG4GcvymLNEtMubxAuDYoIz
ySbJlPEgR5ieizKMp8anzB+f0yKWiUlhs1pBxI2kGKyh3NbNA2P7MoitfI/9Q7ePbCnZVZLGbNOP
4nUT1s5htHr/dvLxPjcc/LlkVNQvYpMCIEavMyvuAnh/O7nLRpR4DOe1YinEVZI6u1OD3H+NleyI
0GoAs5Eu2HfCnagV6Kys9LAdXa3A/DFQxuLcF1Ox7tUh7ODCFI8MHzhHnSi2aw1j5WZqqnqWkuWX
ALH6C3pTf1JbmdgRFws5W+y2VKB0YJioLjai5nbgVrZVESmk9XMgida079T+26SNJkttEWcpKvO/
k0ShuBQ7Al07L+hpkRdVRUqUSVML0fcFynF7VJ2ovDjV2J/NtnzWfEc9bJcfJeHo1RO6VG0BCHGU
bnR1sfgCvnAZFqC/tkDBzdn4VShmCXgjNFzHCCSPzqJdeoz2UjU2i3xbPm5MJCnyPDsPQB1Y5sVB
sJaJYQt6gDjpMKtx84+ynJpIHFHjFgzKpVSm+4aIPvDSal/rYYfoWhefrJhxXVyA/fCMOYczYAYl
zF+sBfL1iYhbJ26x2KyV/FblkaxpUSzqb1WZF5qnUcI1LOnz7NQsOOVJMbLsJG5gQdfaQqvkAQwd
QV9MTZfbjkZEjqtVrlXXSbsboo4YwVK+3X7xMEXZ+oi23duerUykto14Llv2U70uknnmbWj6Jx1Z
BjwsCOfzgLdqkmgVIt+BKprWi05Bfk4ekZ0KVZq0B8PKFW+b7dpFWdB19p8DRV7cma22SH065FP2
wx/fjlP6movHjpCZazI+x7pmz3vRAlpLTWevh9e/Q1aDVajWGNO9eFwsdueX7UFvWVG2PdEtK0kl
gLTtgYs9n49zbGeXl1CmokAtwNXIpUyItS2Q/2BTE6OjPWdSM3uigJ6o/ZPUM6DNOLM8Tz3LgmNx
Mei7LzXhexrnkhQbnGerj/ksQhK6a5EjFc9nu10fXvM1ud7dvDb3vePvLfXnZDPY7wO+2ssmXu6H
tvzO37J/KxNHiB3isC0rylgR+3MqeSA4LEvD7z5xbtc3VbyTYtMtHYFIWYK0I/LiRf5bnb+VISXB
Y9n2fP4FsUecdv2FKQMbWFexB9KOVaDlb2/PVLzE4sF+KtuyIvXpsL+V/Z+n2k7/6bDQsSqWbILe
jZY+MpLxnPyTXPL90oJEn/lhT8mkOkXbgl1TlpEUh4r8ehJxpvfDJ+AWuLm9F4qU2lfzsenSkzh5
hWLobtb2EnKX6/ssXlPRdW0fhU9l25u81ftbWaEszA3RFEXF7TSibMtupxFNesuK1PrGb4Wffmo7
zd9+qVdUFAODl1RrUWNevqZr7/c5KY79ULh+iT+XigofaonkVimMqn5eO/JB9LEffkvU+nxWRl75
ufd/bp2GsYDCtmyydCyidxFlIitS/7/1xLHisERPd3OsNqe1W90ufe3WxfX9r6R4HpHoyUUyAOoE
gOf7diPEp0a07U7B+UfrIb/LQUBjFl1YSkCtvRGdhMhnwBYXAOV7F1fhNNK1L1vXKs711+52+VBv
L5qo8qne9o6JHXHgSMS3J3n9yH96jz8d62cSq1jyZb14M/85lXJxXgbvs4d4CIp2A4ELdU4POgst
pHGx/89g7cPwIBQDDHEh20ZctRXEuIpre5PgxkHcjK3nF9lPZaq4i6DXxOCsCUN5L97ZXCRt4NEn
ndWvozTq3yaA7bMnRlu4CEnQ/Za3XlT3ne55CFFVjRr7wxh0vXrxHJtekf4MNVMxAF2fqRiAiuTa
mLcn3WDLK/mdeRKNBrG+dCfN+YR46PsdEf94fZSi8EP+/TGC59PqeTxvjWltY+9jXnF68bNbaxUp
USb2/i0ryv52qlRtdGRTdvoytxcXJ6q2SfFPABqWOUO1W7tbrWKGh7CAA4qXKVzSTy7yKf92y+hO
9EQihWvEx2wRZtnezJTfgaZWl6RjFRJkXnXxUdQ8+RErDXd9ZaO+ExKDUaQZzYS+On34pDEq5uu2
fSXFp3Es4mT2hqKA5EocwQV98HO7MSIlNo0B+l/L20OjPnQx7P3tGy0BZD6AVLwXFaXRUHb49jIP
gk7NqZevcgqq8NRAdUKRC6wxRglRZD5VjQOVfKyOos+Z65ShTAGDfN9zy0TrFW+2Y3R8jGbTZJ7f
BV8lVOuw4Cwzt2saYyeqKA3a/sgg8gFeN3rN77ejshN3UmwYC6GdYZ3FVYons3ZVEwa5qObZX0RZ
FUeOyxLL1TSmXyGsmjPHfXow6SBlxMR/iVc8LcK9EvctF+J48qhexGtSO90p6VgimufxhoFSxqqc
ivtm8YMvRrJnuRE1+eVxb9cngXveI3LxHT+kF8Ad0r7BMmL2WmwozrHMch2eYKmLlO3X0XG0vdFM
1YWBnr6nAfwjLv7DrG4dWH8oXV81Mdze2vfQ2NUClWBl4X3Mtt1FxUqIjLTtSbxe6y1b5paibYuT
fOqD1vdbFH46pJQI24Yl8ojMxSfMnrC8EQNTPz8UOurQuGMRO8Rcik4e9pebDXZ3mMbyUe911oFA
iULbPxlD9kjgzFXQsskC/9aMEy+b20czuxaRY+3FryZIei4RRxe59ENQMu+mBdFYlpcLWSnXMEqM
+9STVDRMT1L9rIe1tk5S11nsOrIQL6J4z7fBwacyTcwWRJ01+Wm/yP7fA4z1GNEMCN8e5KTwj000
HGCRWet06f8cfZhaje523hzXjlbjNqb/1G1oHLe2mpu6B2ZoOIkiIup8T0SfsiZFqciLlNiYgUSl
AAcLxo/DQVdnxDfw89EbY791HOswWLTe9yG3Wpj1OanHAn9aVj/e1yFEMxljM3A7rL1hzaQfXsCt
FxUv5TqecWY5PtGnsLxoeE4WjifRIgHATFANVA+hCf+oKOlBvH7iiRNpc9U+sk+i6bVzv1YQv52y
6LbLi3peh4riyj797t/Kws5ZQrPRbdvzZfbK0ZQPoLge1u6sHvoD2pVXcdnibGYTFMes/bOcIs5o
jY3MElL4TQ1zZd5b0kw0Pz3O6CSL/R++8OK61w/l+vaIr9r6Ool/aChNdJm/mLW+a2upOG0rH1mv
qbtuVnL3w4BYVnHALHU9X5v1hyb4ISkuXk/yYhe0Wme6DSpwpyKz+EiAOTikMa1QfOPF/LdRWVOT
iGYHZXSAd9me4/5LNUfmMW30g5ZbjE1Fa7KaNIR40yKd3v7w68WDpKpU1OaXmbV4I8QPY1M5E/gB
jLc1P9GwPjfRZuiessLfYU97mutwYd79Z9Xqwx1c7+jy8RcpcRdlgN5uM7b45753W3pXTLuiiuj2
3kcKoJEuvZ690dOzFoTC2jIkMnIzOo0ACvCPpBcWc9A1KQZ6ox6ahBuWc3xIzn7JIkHlRxj5RScd
RcudqC1acBhU3FqRbxGRX1hv6xBH/N6HTmd762uGe7tsDNT1Jolb04RRuytzFXlrMas3WEiYquTc
w5abPT1Wx4NKAFu8rlrWfjH0GCDM+u0fWELAm+LbhyHXBHxtn3Sof7HmPJmeQyCYpV614WaYOIIt
//DPreq+t3ONQq4Yg4pmKW4zV3UJ0d5fHAWc7rjdf0chkBQv37utbB3Ltsv/QhxRXddAcqX6ZaDn
vU9ZZzvn2YNoEqI1SM4081oP3jBDEjrh3wIaiB5J/LI5WtE+tFB6/PDWiOS6KQw3VSvrlC0thhU5
Z1/hfnMukS9eBrBSLR81BTLQOLHsju28vs79DSuDTRnKjMqWTk48DpFSa1QZEax/70nXixL71kaj
JPK8F0lRKDbiqYmURizb8/+128x6LLtiRwT8Ky5J6jqpsyM9B64mlQOgUN3HfWv4z5qd1bXSsbHK
TvUGpCjFnVlHdqI/0iuA6yeRXBcqxcNfk6PdBBdD/9H66XDe5no4HjAQ083K/TQJnFofUdY5RUVT
mb/A/8z2QTq5qZkBu2NJKZR/6+HzSMDzNB2N5Tki7QOIQLQT0W2tj9gCh+smN52+LD+IMeCyjpou
m3zZzIjg7aMgfRVFYqNXNz1uAGdRPQ+vjsMlp8soeFzeSLOtMZvIXuT5ex/ejvWDCgV0F+eHvtQf
+lYD2SIRVrUssBGNMnqKCc2FwUKQVicdPDiym6Gr1zQek0DfnslW50q1gncmaMIHzTaTh27WtDM6
q9dgceKK4nw++lL0CzCbuculXto5FWrAAcAkFvOthlB7UDyjnWp4rV7/yZYlwSy0iDQvCowdvPz0
End2eNI0TTqafpRBryVQUcy29tiVdcn3MiKAumRx2nmLVKM+qHPkYhLqX+fpedbwysvB/V2zFLiT
7GQWbjyE33pp4oQA85xDBGXxSzL9bsBNX8u+NK9GS1uR0rqDuh2h1GxHzmsDhXUH6lamh5Pc1Q+0
Cnya1AQPVQqgYrbTLT7VNzmTh0ZGXEVFBSCSZB2cgnFvx7PDhe4iZwz3c6edpKCOv5X626yF8hHb
X3OXDNKTkgRoxEnwZrRml+el9maGX3uYQ80yHsZBCauAJaiJrS2B/9/NkB2Rv4Tr3de/NWzlJC9W
GNqCtNwB+Jx3SJoFXpXG1W6eDkqizhfZjl+jboTUlGGJhJ677NZxMRxMXY9vewXn6sXTJ5dM3tXC
vM+DwC0nOsfOtBHzN+L2qGCNuEvjUsO4OMjP+aw8cz3aZQRWcHF8Qo+8f4Xfw8DMxBYonAQvyHAw
WKv5PUFGFJshBZhczWrvmcsZxGksUdtuf805TAUs29MXp/g+lhBzJmewXqKmejXUFv5oG2cP7TCC
kAxn+94cptzTI6PZbx/4dRqFCH6ym2E/eB3iqlZX5vdouXlDwE3A+fdGXR6ptghWBFaY7sR3u9N9
x8tMbfLMzhnv01DxPR+5yJ29ZGVNvsJOKIH4qGcpwwse10PCXZE67TH5Ub0mgZYFdaEDTVwqBzVH
Q3LGtqE65k7qpnan4JeZdKes7JGgj8ZkF3SJubPmGpqpHLk4+Ab326aDe3Vx8gyQGk+30omZMT9d
OGd3k28o2PCg5dZL9SNGEPD46lHDpsxDvTvyVMcI3dY2H50uj2+IrvgusFyQ1FIPH8FqEta2H/1W
iWF3jDFyiPftANp23Uy6iVtscY1T1cBpK3pt+xTj7LY03MrOzomVYAIQWPii4lACrF4K7+0yaB9n
vW4fm7je9z2idCKn5aNymw3aOSvr5DZZNqmFLH49XecCOo/ujGBxg3/BhuSP85yc6sIaL2Oi7P81
0BQFUGafY7XXbhDEr06I7bvjWBUelOAQA2aDbxCRm8Nk06BsxDF2ul+OrlTNxr1R90fTyppzPRSA
yvjw3YjUtin9CKaQluzNDu/UYRxdG7HKq0+u9WV9V1tGgR6v/VxgFgSSIb13jKL2aht1XWNOnJNS
yc0OCUKojUYWXEKt94LSln4mhXOxcR6dkOxo5db/icB9AgShhjNTTK1+jOP4qBUFLF2js/+Jk+iL
UuChKc1Bj2tdQ1DPQmtgwMICgeVSdtsqREp8EcGX8tI44cFHqAolP68t8oBg3YQAYVTiVmlKwSXt
Ai/P5291q/humkIuCAekSyv9i27U5TN8WEjpDiTUkseYdWawt3xfc8uu+9b7BW5GafJNquO9bI4V
EhwRywJJF/G3ndsy7r7rURGhmOHjLOPTlkyTmHuUm+exQliYJlqck0xtsClynsKsfZi6qT11kPy8
AYuDW1huT1VPEFqSHDcmzn9vKrLkZh2oWFi9iywA/TSrJrJnYATbJpLlJSbFkUbgs4aR2/7bKpmn
MOGDnQZcLPbtY7uMAxqkhAktLBQJQBAnu4IC54B3QRUPM0+9xRIykbVdGYSuEyP5qXQWpKGlMYID
7VwV0V4P6L3jzlXwVKnddHSytnbNAiyLihduklsGQXFun5JnL2DqM6Tlcb4zdm2WtLhCjY8stY66
Zd41uo9SYQOhB03tyFVVY/QMHfBZk91ZWly+hlL7U4HOduOT118Y/nKtePBV/N3KpzOrWwnt2UYa
QInDlQrUwN8nuUtYwM0l3dgLL+hZ+49HdA9TsVNHFBTqxusTnVlgUu66oWfBNCvospPC8joJ2rcE
IaBPK9XVZcW4KoH55ji6cZGayrjiNv67l+PmYJk6voaJp1WRfqozVhPi6NeAIjP2GNmbWQ31yZiu
mW4rBx0HEo/wF68piGcXxpF2KdVZ9Vr5mpZl69Ed2rdpp/yI+gk1iC4GvOY36b6oi/jFnH3mG4T/
WcdQCIgpWnmrmPhXp4p9BsbKmoU2BRcLNtatrEgVFvIoHSs9dKUZWkvGspCqPE2LnE3X1fdjUSlP
+RjUF6C5vxMEIgrDG6FfHTtTuley71Vtyi8I607nMCuqnalIwzFRWHw02t68s5ZNrnePdVfdFH6o
nps6hNWRqBOYPvlHWQYWNB5F23c5wXZEO125TgiUA5K7MRpkIAwpBrpZR16F572Xagi1akXueLzL
MHIN83tomD8KP0gPiZMre0exh4MWt6fZLAvP6PUQLt4wAvZoq52djc45q8tjUzMqqyHxMRM7Sci6
3zJY9b1Yna6pObY4YicdfuGKs5djFFKgWbe3Fm/iqZLMl7avqkczlFgWGtVdCs1mLw24e82t+pZg
3sqXbQI7qYN00+qk2dMO6svQmskpyLW9ysro/1B3ZrtxY2m2fpVEXh9mk9wkN9noauCQjFGhKSRZ
tm8IWZY5zzOf/nwMZZXtrKqs7gbORQOJSJPBGBTB4N77/9f6lhKa+sbJ9IdyGpYrnVAoNzMn9T4L
6bMGpX4qGgIezEUZOcMIvcuqMTpK/Ss4YuWmM7OAdaMKeyNVJ0aB4RnbLJ7e2D4iLScD4W83iV0t
DVNPds4OzCSeB1P58ljEH4JxHlzRJuo2D0JxMmdSWdt5zD07vVaj1rlbhvvKQJPbYnNAXEvVhtAJ
f6j5hpZJ9FumFFkxdwDtBRlpZAtvsV7RszNJnRoi+8Fm7loqFETjFryMLp6ygcD2fhjtwxp76aMn
UDiJs0Mp1BulkY2f1UrlmiTl8O2E+1j1poaf3UIAmq9V4spUI3ODrMfD30/sZyPjXUnXq2/LCWuC
9m10RmOb9b1yJBxq9rXYBiXarpfZRM/d3PmMQMJrjYJOCXn3fj6QH6zWXBGnsjmQFYK7iYwuZkf7
lCQxLzPLB61NZj+nMiud+kuiGWCEMKm4TjVcK+SFNSLAK2zVz5mh0oQuslNTtfY1kXc2yVZpt41a
2DjkdiGnVMcK3dOmDpG5zWF+bU8NBuvGGKvjPIons4kG3okxYfW3qpsFjfEhmiUSejNvHzTNah5S
5r1qrie3l10D8zXw3MQfX+4cqnQ8ByaQn2iA1OAkihe29kSJikea+bxcK1pzNqa+eUD7JDbOHDKj
cjBphFqRbstKIdOEGIp66oMDVzReGKX8qsdXrvpxUm/aJEDUb9fgqfj6/MvBl31C861JOIhBcaEB
Sr4XndIcbLOi69tlfORm2wHgqJPI78Lmy2QV8LUnJ7+x6kGq7qSGRGGUyfmHfZd/yixbjiIqj5et
y8P4kZPRZM0nYrVoXQzjsMPooJ4ttZvO0r/8+3Jjhi0c3ZHS3fd9tWZ97MMgOTlouM51rE7gR8en
7weMQxf6WQOA6/s+q99+JSod8fiABt5W1eCoO+kbIIbwjBAqPPekYm9T/Nj+932iqTGvtQj3Cj2L
UYI19m4M7Pbm8oilFMsNc63dZety07UjVeVZNzhf7fBs2bavyyK+GxpwHLol0oOOx+VcBpm47q35
9rJ1uWlN2LY1roP9ZVMtkvlmWniT6/G6XocPXY9pgQRmubvsw03Q32Jh2DGLX4/gsLkmSQkPbvl+
RK3lzV1rkGD2/hwcgQC7942RrO/LvqxQar/IlWBT998qpZdnDKHy7PTDtLHzuCXsnbwZFPkT+TpK
dH85JM4h8xYM2J7a6WjM0d+e2oJproXS7ay3I80c8s/cy8HvN+O4QsSLYF+FeK7LXjyMOnnLTAIG
T66bk8zjhyrZqaMlHlLmMw/q0oQeURj94XLAyCLqkCwK4d3r8ZdDoKekgcOCN5yMQ27p8VmpnOKo
zeAPsrSJz8l6U63S0sbISypVbF5u7IgVao2s8khFrEqJlQGlgeF+UI3SQ1BoPFaEt3i50JkxNoV4
ZDI3bkyNBNDLvXxAzn611nuls4jHMLXK63KqXi/HEnE0nYM6er8vHb+qfCzzEtVEelvpqeiSbynE
BgzSTXRsAtne0uLSH6YkyjcRRtaM4BMvmav+oTXH9FaRLPjXrcuNU66pmUE1vu8LQkNgYGXtEejk
kdnrTaeXW7zfyd37owhH2nCBnjeXO1Viee9qct6/P2XvFJaLnlQ7XPaR6jUfo5Xuf3nAZV8wYPCP
cHC9H2HTHiiIqdxcNicjru6nALfb+i4LojNvcyXe672TeBb4vEOvGepD1SGJVwULs8ZOtQdKXtrD
5HBuDaK7v+yyYoug9cXKd5cHBJM1nAYxfWFSpD1cdmWJc21U/DAuW7YuLQRMyrC5bMYWH5ZaD5u6
TPa13mjXjtGOZ2OcIH1U+icGx/F8uVnshGQYs9PWAfP3fZVje0upxXfvR8ylTV8Bnb2gF7BLJAC6
qCeiWtOC6E0M1xdiSjmrXzBmiw98ALavGEV6Y9QmiL9I03bYsLt7pSNlrux05/NcRwdjWapvJFcf
p0KJr0cneQ1WFrPDNPsk1xurloFb4yq+FYK+SV2X7UNfJZ/mSuFjC8XCWV6A4qgtX3HiyC+wJt+k
7qVEEDVQPCYtr7eqYjSuYebK3m68YtJv6kEDJtfEzl4+9H2+cZTP6BSNW+IWGxq0GM0nSys/tIZz
4LcZbmWg1K4E7DAU2lnaACq61zYj0mmE0gUcWlL+iOz7YgD+YjiiAg0dOnv1uWgRDoeqPxOa/MCf
vm00K74ruT4uqX5G4Dn7mG8dlo7OdG0utbZJZxNSyJJ4diTSz0M6WtuxSSg3lAXtV1NuSFXWCHGk
5tpNkXEl8IqKJn4be109hpV8tdv0aimdeKMvCw4avc6eQ2un2jpzO8KySqrAnpPU6gc1k8o2SmJJ
zzdPb7tY+YrjEZpMHUP6k2gso1d+G/qHMpjujL5+MrR8fizbTCFLsf5STbl6SNcQCNaTpGySInnQ
ZAeyDDQak9Fed5M0Te4KLGNottXgxRmPgWWBehiy/P1GIzi4Via4YnG1uJfpdCaagngM2oXxtDyO
BlxDSfhrOhXJDZk7CTNEq9hondZu90BG468SuIenVrF1WwDJWBvAFtO26quYo+lDO8tzaprhVy1P
PhSmTbxUDv8LawmdB6OOrrR6Co5yaLJ9Y0zVDaj2kg4KGE7moeGDlpuFFyMA/uRI5UkO1fJNAzwj
1+SjIshoO8MmIN19dsekyp7sejb8JY7aPSQBzTVZGhDIWrfNEfQgU7NQJZQkrcgUjILhrh/67rEL
rO5xXi1iVj6cL1uZXrAkjdTl6rI56Vq1qfSq3142R8LDDhkOAbfviv4xtdYBDf/o92erC2Wb6tK8
uxyvxdIiotasYPXxUqaR5ttoTKbNZdPBP3pFvgZrx/XeqGHoN80ZdhFblxtyxm5sY6SEtu7i+A6P
AID6y6bVjVjy0LT7l02icJZTSAX/92eTubGOYJf7Lu/PrOTzYhX69eW9B6OV+APN9/cj5rxhFe7M
VCnWlyoZL24ys3i6bHXDHPqRkWZuOAfR7UCy2i2ihdTNk66g6sC+y00yBJqvzSGSj8ZS/Bk3PbmG
anhLODDMfQiqt4qqFEdZG3d/2H/ZjHCimsMyn4aOIoF72RcOHTMVhO3by+NHej9o7J1k0w+1czNP
tbprJuqOrZCc0Jedlxuy5dxB5Yf9fRcFQuemRFDvdVMi35/gcu/lDoEx/pBlw0dS6W/UphpYWOml
oIMeWTddND/Otrocftg341HasqIFOLAeUuiNdaO1EQ+RiBsk8+7T+yarE5KK8jHar8MPTaDW9JB1
1Ky+1seIthxuqOdfNi43wH+4EyQJAXNzR8Plsn25S5/n/CrGkaTnunVjrDfvT4W4OHdHXZO7y84e
Ph/+9HbYJnW23EC61Y+41Yg4ZeuyS2/0fTiYy90UzQcsljWcndF4wrLPPKhX37eI89sx6wvuu8gx
nlIz2daLVZ4vRzZavlmyaXnfiufab+PFed+qUOKSVlU+XI4kCdxtlmZ+iIPKfOp1Fo5G77zflzVf
9YDF6eKY9hU4oOqpyrWtjCbtPhvt8knBi92nSXt7uQ8EKYwysrOvm6zKt0ZKu8Gwm3NJ1u9gurGO
TlFYNtpOJW1pA9CgzkLpx0P1kCyk2rXRIs5o2lkxJOpa+pybPaiKwoP3z/nPqZexuNvrA3WVedBC
V9gEHYmqrA9OPzMECtW6w4GkncypvRarfzqd7fA4TrA7L5taWepgZSwmayYyj4RwwQlQjQdZ0fYj
pKO7FIzZTpk/N0kTv4bM/zw4Ze2dA1nQxc+fAiGU1Y4f0Ae7hSlYKkmxqbSl94p8NbcUxVWFXxza
EmyQ5KHWevOV8+PAosp8GgxqCiH+2ChLlWcE/vj8yCpdpr6IqSnPbnJj67YRugMJkY2tq2+polw7
gWhecyf5WF8wZDO5WW1OXB+FVbEnGOuV8JKzGeox1OE6RSOgpbehCMS1U3Fir7uS9ebyL1tNxA4j
SOIGOL2gKgUPOLhcZWqdHWnWy+NUdneDU5cvCb1EHDG55grgSp7MlA6antaddL2R/iIk0GJZz6gG
lZjqfPMsLec2D3ZWnjYoYriJCZXCm+SXhaIQuiUKLxryh2zG7FJWxI9nRr/tNbva5Fz7vHAYx71a
hNKrrEQHHFI222YitHYsguipGFJtb+nY9615SAnLqHdZ3scbSxyqamweAUsxxvRAK0Gs3l+2Oif4
0CtTd2NJK3uaY7BQuJEwbK+bqRL1nqFN82GaqUB2IVfPMVOfg3QQu2LJ+ycdmMemFZaJNnK0HlKQ
uhQ71hVzg0Z9uM9jPXvUpzDehXLINlbWbn/95d/+8z9ep38P30rYrHNYFr8U/aoNKrr2L78K49df
qvfdh69/+dVkFm/gRJWCcEmpqVJf7399OcdFyNHa/6HPjNciieJ9L+fnTLWOF5Rpvag2n6A+BS6D
S0lo7ro9hVFxWo/R4/JTaC6Ma1Wt3Ydc+P0yX9T3f132lUYeIKPg3oi8Pb5JUkcvxwErhAmM1/md
tjOvjJ0K/i1LMzPfX/g6lxsmD0w68vZ8OaK1Lffyh//bT395e/kkXstqZszDQfvz5n8+ljn//cf6
mL8d84dDruPXpmzLb92fHrV7K29e8rf2jwf99My8+u/vzn/pXn7aAF8Vd/N9/9bM5zd+/91fv8H1
yP/qnb+8XZ7lca7e/vLrK6X3bn22MC6LX3+/a/3GNWn/cIasz//7nesf8Jdfb96ql+zvjn97abu/
/Grbv+mqLlayoiOE6QieaXy73KP+ppJKrFo6vw5gDkL79Rf0Rl3ECaf+BvhEwA3lAMfSbefXX1qs
stylW78JwxYq+FqhEyms67/+9e/+/cx9/8L+8ZksnZ9PZUXXDGnwWiav8OMpnCj5HHZjwlWcFMf7
Nq/72ygKMD01FTxdVSe10XW6gYvMKAftw9Sr9oppbRVgBlzZ+MGWNaTcPNjH0RxvSNO1tvTA61Oe
x7R7zTn9Mop+2NspnFioa8nwht/b3KgdtsqSeb8/1stEEU7K16J21H0dJO1NVFLVLHKqtgYL/WtD
EyUXeayyNsu5hyUryFFfNC6+Y+n4iQHs0G3UVIJfAFnhqHl8bEw7vUnGsq3X35kTuXljolrjl/xa
mL3qJ3mWfVnMKfmE/qQxNxagKX/scvtK0TQY/AWUfq4nDbMtsxDGsdCd6miltX5VxEb/PEZa9lTr
+KvcjgAYAo4NrZCkxxKkTjdIDmd9mYzMo6mpfALYjQuyzTTeTFMuyJTMHsZzG6caK99Cnm1ootgk
dZOaaS4JFjTKhvKmAWH581BSbsfGo0W0t3JSamVaTxsYG/ZOr9v4HA80KcTE+tjF0UN73sj7r+nS
qbQW0FB5oaLrKA3CeZMNunLXp4N2qJPFfi4Jt/2MgpKWDaBugxWipmamhwCXcbQScU/3EbAHtAKA
dYacjQQRcttRQi/Vz6GzNlIhIgAaitPqPEQQcodMHVBvdrD93HDQ0xk5ciZXe223Yr5rzSFFMNTC
BSddrr3Utj5k7gw4dPQMMvG8UR+zZ4M+yDntCvq8pontctFMLJtItTrazPCA42ys8eCks75LmqE5
VYbCiKRMXAJZeTo9faqVb6LjGztKpwx3mQYoDhCKKLVtZAK6R6sQNS3SjgE4gKHpqpc6jvMxl+oa
ugjnsA5BpBCVPpc1IpFhCf3AsFIUDzZXZoAAk/qtxNUPRFA41i7QcOcnHXU40utME4g67VIvd4KA
/g8EQStdeRVzNcovJM4ZH2MedZ1ETvslHeFVu05s0icLQKN73ajjvJ1zI74SRlOjVQkGOKLYJuYr
snwVpjGqprkt+XeGl1dTBc5XyENTNU2FHbcY3ZyV3xUr6zLwtCJBaxaPAuJ+lM7jNhP18Ex4hlJu
a9Gt/QwwE0juLEgwsdBqWAu6yuJ0ZsqV6LLGGd/oZJkDLzWeQZ3L2TUrE75UGiaG4fUN0DDXafq0
IitAtTeBPfSfbL6JPU27YTki3a7uSyNBIxEBSbuiRMiQpmA9dGU81bfNaJqPWUKD1VFqO77qmty5
mQLDqDap0YyM7VORxlvYt5D3M6o33yRAvE3TRJTndc2hiZqNujR2Su/oplcBhSM3PdSHwSuVgiNV
uyi/jksHnsOYwNaV+POhDEXWV6dddPNQxqEde7RznWdmrXV7TBs76b2YiMB7ayEecQvv2wK3NevK
tJmGEJlZnJWOF4SsFlBkDEgnbKvM4UD1/CitKI8XdGIxVNZhivq3us9IMl9SIV7iIgUulfbNpxLq
HCRGs7ipLWnPbj3p1tkkBf0hz9FuuMVkRo9VWJdv2F2G7TIoVXlq88k6aqZKT1hG+no5M8u1Omak
ISqHMr5F62Onm6VhAX9ouNaGRNlGxqFPZ96SiQxA82v6+Y8avKm3GC/zx07Y9j30PXGVFMQBG1me
f+jMvHhlIVgOblBA4wIprOSWp5DgdQVlNSp9mTGxIQt4WDR3IKngZJlSKXaGMfaTWwYxlP9YsSKN
VE/NMTh1kbSh3V6WVy0fhtXULo1n20i0qyGvq9llWJS3jBzqtdKI9GPTipoZcxaaLriuIuOtV1wp
qADkflSiUjzMUplewhy+E9TVSkM4qmvChuoRd2Q9smqkBGlq4RXQNuCeSWlDleJzXJYdnJUBfOTQ
ov4ODS3dohBnSVKCLomosoPvoR8XmIe0rKuKzkmSnGM7Kz6lXR7Xe2JOlJNpJbhNhoJln2upteTK
QKB5tgkNziU3NLV4V6UgQnaiN2vVjSNa/d4MuKVH8JkYw+ROJhokt1zM+iOLlvKzKapiM0it9Ze8
aY6RqqTPddYrLoOBvum6SH5Ri6V9CSdHfLJKq9xBjB4x20djWQPC7+yXzHEG+lANVa9oYIzw6U1X
OE2c2TG2McHQYFDj1vxUGGXxJe56rhVj3tLQm+s4+JLgp6ekaCfUgRa1mb4OPe1AhHF4NgnAXt60
yggAHZf5tM3z1tqmlZV/my1FpVE2lo9E34iNCoF7DwBSjblmZBCu4HY6n6WuzddNUJQvZmsstL4t
HKRLx1XGR1xGsYmPxDcdiSglIQyDgaKyrFe4UhL//spBHvskY5agUq7eZksPeTEc5DPyOuvQgPlx
NUI23DC05qclqasv2ElQ8+dGm+wSRxgbhRXn6KGucFBf9CyN3RSUIEc0UQEhmbjvTS21aVNqxXLM
OQ0g9KUTuq8KDSBNg+iWSA/rITIVZ8tUX90WVJRzN6BT85LIOjhIiHdXDUnRV7Q7443dLdTA9ZUH
zJ++WUh4PRlVCpGhi5RbfVQnroRDn/hmqVRfZyq4yCwcDb9wo49u1xDjbFqg6cYsTG+kBJUtk0Gm
3mibC6SZQgB5K9HxeKKh7e7CIK83ZU2dlKzy/GMI6OCgwYvYtXalH7rBIQ81ntQjNTRrF8FPs7xG
hclB96CcrrssrHT4PA3irJBxbdpOY9G/Rsbc3gg59J5qxjn9qL54MqJisJlGac23ER0Zi9/C1jza
SctOtCY4MkqTymcUC/K5T+pxM9VGdsyp5xD+kTqooWpnuGKAsfYmtewF7uMEJUuhAXFtRkWMCL01
tFPPybyNFLX15lUyoPfg8+aoU96Wwo47VwDq3kXpSHEhlcsumoJY+LMVRBszTZYbEzP9Fl2VLNyi
S/VPE2SH+1LrqWgXTXlD+HRw24TSvCnbOdsFIUEPCB2mDdIBpOy9ll5rK2pSOGN74jNRiaJX7UPc
KhEWF+TBbjJJRANRaW61jGAR0zCrbV/25mc593iNs4r31DvjbSUC+uPkTTYDNDHON9dmMrOSBQaz
Pg8iFp+aKJE35Kj2B4MpnMfZAM7LxsJGgmdv3pWcxxQh02jmpHCihvwTO7sdSQO5IgSg+eQ4AYHk
aWvig4iVPFbdmlCP+6RR1eLZEnb0AcJW3QIgrfJvoUK/Q0sCfQ+xAgF7pNE/2w0dQmRv0RyMkhqR
AB90szc2gRPMfK9pt+QkS/fIWUx9Mu9GWc3LlahSBhUdzHm0z/IOjXTAND+kfGGBWsGSg8AYLz+l
R1z6aWkl6HdsRSUtQ2uv5qyzHy08g2fqyyBTMw29iBzCQ11BOSQFBtGy1tUCJVVlDx+qoB4OUxaO
W2SltuKbXRyR6IG4w3XKjoR2x1JAreZddheMkbibu5gLY6IOBFcScsCgMMaTifaBugDtxGJwDpkI
GMJERFwN2pla8ywb5wYyANn7eNrDcwLzJ2fw1es9IxPVjphKkqAB2H1pmKEhWTICSe5HrLa5DxQJ
1jeniQPtTacN7abxaH7oq9Z8ZlQfCdyS83jsjZ4BMmi7w6Aq7am3moDFYmfgV5qF1yNrN5h+Ne1b
2eTGaelblBo4GO5CcJpPJCWnZ5KNqOkbjV4B3HYy46MdtiPyAxVqEFXgvQxt5XbkDL1qg148JeFA
FlPcAAXkiig/icFColH2mpKROwX82SAvXr3T4APSaEcIdnaSktOQ5gXFpd4+Otbc6K5pDEgtk6Dz
e7EsgeuQavYAybgK7rSssB7R8y5PURvVCDPmBCU4E1uvmC0aBgPVNtJMqNAq8aSUzIPT9klnGMtx
WlTZRwds6XnuSuUZ0TRGtyLHPBO2uEEM1AiuSJzeJxBlfm7yIj+NhlNB3lWC9KqUde7nmVC9gZ/G
CWlUEG171rSf1AjSMZUXTD2iXYfkJrXOYalL0L6RRTT7QjN6B9RvrlHXrYHpPekfCZ0yeFYpl3Gm
EfGBak9woGqX1Hh2p96XdZqj3YIZ1Dq2AHQuHJR0qzstzYL7Vh/bxzkKAz/NupxBbrYQ8gVW+nGq
lvKQC84NZMqDfYOeCq08yD2QYSBu1cFL+7a/hi0H7VZTQyKny7Dal7XGGSUiY7ha1quay8TCuOYS
HzBbjszkse1xW3nxHMtrdAfUJBN9Mk6CxdcV+VzJdVr1C/lcJrM9VTYPYTSn3+yxmw+yqccvgaIx
d4umgfYzSmN0+YUHftmkNddos00mbyUfhzJzRt+RFpeUjOHhxRoXyZ9lLMGmzFvGT3XsHNUTQxxT
UczK9Bn0lBO6EavK67kZhhcz1fT7hBw1fAOabWytIhk/JnYppUecXgi5OG1uIxjt+S15ZUjQB1Tz
CJOzad4tFYAnXXGiGwIuhA8WHyuhHuZb6EztfoidBRq3XO50U21PxiTCgwqyYrOy4qb/PwWu/02l
K936s9LVsWy+vvxc61of8F67Es5vQtWEqqqGTXVb082/1q6E8ZtjqXzgNtNWR9dsqlp/rV2J34Q0
VQStaABMa33MX0tXzm+aLYTDPE81BHpL8d8pXWn6T0VYiq5MEHUDH4NjaAb+UPFzBQuuVFzIWTQe
DHLf8Mjng/rmU/ve5dsg8RLvh8/lHxR9NT6GH4q+f/96/GE/VsxsTdCYQYzqGTvW3x6d0tbr9vWU
eI5HNs6+2gVycZPSi8i58P/8xemG/Pmr6xQLf3x1UvecrtX7zsvUQNePfYiQa487Qm2JfLJs7CJJ
2yLNLoZ4flIULVhuyzhnjgYNrpKHBeV14dcqqtvtkNbJzHplZekHSkuB9KYd44SkkFImYvTRRRmt
7Qt0BNQAQ9KAoCKKNNlRZyrS7KiJrhsPtBLLFo9IlgbiVsmmZspcCv5Z9Nmm8BckX1iHzJvaNqfa
16hRzMrLojtayNzTIkvguipxhd4EkvV+RWoAqpN61JzPRlsXuluOg+U8SHqr1dFOqXEtEJsymkin
KF+osbL2nZdubyBeL/ymUONnVYtqgy9CDQr9w5zNGLSRVgRnpSXW0m0x+DJGxUHyECmR+YxrAtm4
3TrhoTLBGdAoTfsXJ4iWBwVhtLjKkwJlZbKKmw1nZlgRCdFGozY9qYg74BD0lB3dCZlo5sHI08lG
SFP1KJxy+JSkpOeoZjteF7Nu3bMQoKVGLpODugsF4LIVHUYVOpS2dehnB51Fh0fFyctmh/HK0c8Z
6nj4kVnMyUxPA3mLndNnyir5Zg9YMWjrQ391gvZsU7itNylEq8ClONv0rjX2Q+ErTF0tV4b1LI7G
kqHyjowufmKktyt37PN+ccnAIvFeBMnzlKDZxYwiuweNLNOPqJUo8wxWYyNPx6w5eAmSpg/SwIig
CBguzSxVwLOKeKAgdcf0MLoa28W+rgQmyZTO/xa1WM1PwSy3vNVsMyvq/GGwMS+Rt6f5Vc3QGaZ2
iMLOnh7TdOmv0dUMuJDjaJvldrSpSkqAsg/HNcKJodB0qnGvjwgsZxnhglgxl+2CRKSgRbXRjCA4
2JKwL50a38kScvGNvlN3js4nRaodUmVwESeWMx3F3EjZmWFPV5HL2H3ZDsKlYZXizQJJ2ztLSahR
JfyJKetGtGqDw8uQp0JH1hWXCprsGEbwkpjOobcznFw2ishciMoF7TkfnAQhfh45tS+J6dqN6dRu
aqqqvs5PwNPTUtknUdZsIXh5Wk2SiF30xiNxh/Mxn6vK66hznBCGYGVJE/tYco7SfE7DA2Z07Saj
Bk6zPShvTXJOqMLBEwjmqfNQFgLhC0dlA1Kh2SAzNrc984dDHTjgqFhlbA0FHjFc+8gt7Ij8uWwc
KJnI6q7ocPlSZFE3Zqaah6E2p7c+U9UvVqFNfFRtf28QY+dnuUKYBrjuc2ZMfm523ZYlmHyshjzc
9WOZH7MyeGqI4Xqaw1HdLszUD7MSfs5Nk3L9qFnXNRO9+yGxzFOQB/GhCZcOhUjhXOlBlAu6nTY6
/kBKO76rLczHr8i75tCjr1y2102uShreNcJV12gLjD41U02cCqwWXjuIzpUXiTWmIBhSZBAyVIpT
kBgL7Ac7u1KmRn4McjVEFi465a5SyZtrerM51CT13dMutj6GAQ68Mc2iOzVwDNwVWrpLbWP2W90W
vi56ifZncpaYQvyk+AgSzG+YYyvOh6hp9A32TJXUxoE5D8miXCExPNfBJ6UxiV1ZsEJXLr2ddKdA
OgaVbbVHaRnqvgHaL93Bgi4WF8UofAeh7E2VZy+VVQ2I8evhi21P6wIK69PEyvNOrfEOunnEZ3LE
NxiTVgCGd03jS/EZiHT91Jtu/hg5CL/lomHHaWeH3uykpqOrGl150By1fzU5ar+gjPZmZ8mjtwp6
TW7eRaGtWqc/H8T+wYhNPZ22lkl/3KCZ+4eeE12GzJ5CRtDGHzeUA7xkq3jxydllm2JX7//81X5u
bK3D9U8vJtWfB0xkHJrTVryYY75incQu8+3PX0BbB/zvXeC/f4U/TEC6YiDNcP1zRq85TafMT3xl
A6bTGzaaxzl75Rz+5SRkfc4fX9NUVUdozK+QQvF/+YePELZ7mujGuE5CONGo7WLfcR2P4p+2Ma6i
TeYN1f9gTvxf6+jeVm/FQ9e8vXXXL9X/hrYuk6i/9f3/rqv7f5twbQ4XLz91dnnI++RYMcVvlqka
0haWQJ2gqXwX751dRYrfTEs1NUvgjWB2LDl1fp8e03H9TULo05k1G4bkW+Rhv0+QFdOkJawZuk07
WMWlQVf2v9Hc/fn8fG/tmhq/tp/PfKnTSR6WPtp05XyCHMv0AauIvv3hw/gH8+Gff1/fn13+/Ozl
gI10aHn2VmK+bHJaRzE2rPeT7iehwY8Si3/23tdp8A/KijRHsQTDJNpAxkBHX+TNaLgMznV8Jce8
0/7Fy/yzP2J9+R9eZmKCy7yqTjaNGWxGbflsyeRfPfc/+xPW1/zhuUlTrQeLyi/qM0EdFcF2lwWn
ISFZ9n/2DfzhuiNyKehQFtEG/VX1oqtmd1IpUnb/4rP5ecXx/QvWf37/hHDGyjSJaBPr17Pi+EL0
r62WvRCxsvvzP8BZn+r71ez7S/xhMaM3YR/iLeclbgZfuobXern7+YvphvvoTv8Q7MLjfMRP7p4P
B//6w5cvUHHdjitscQc0wEW06Foel75NzNWWZGzP2jKfcWkMeC9PL437Qvq7/3V2H1407zi6L7a7
+/QUubN7Ktzj/ekp9dVt7I9u5VFZ8fXtt3vVP96U/qfZ3V/9+d/4zz7FPww/Cy0RbIVWsgYGbyns
nkx1NDZZRR/BnlBt/fmr/JNzzfjDcKBSZtZh32FjxdZAqliMRnch0Ine2//sBf5wLVFZGlSjbUQb
ErZOTK7uizT8qOfLvzgT1qf5ByeC8f84+7LdyHFl2y8SoHl41azMtJ0ey64Xwa4qa55nff1Zcp99
bhY7Kd5tGA10JxqkOEQwGFyxFuFMuDSN9IHH96vD8GOutZs1BzlR0UUTNBXK+F4FSbyhj/f7g6Gs
iUw4lwn5N5QEY2dnwibjhGRbhJf+WS7BgBD9V+HH/21tmfAswrTIUa7COPNE+hMW2mnspomx2kQq
4v81TriWEErguBVu770uqvCOuWDVR3l4SuSz/Gh48UG/nbQn6LyD4wqIjv1Jo7hKmfA2cSTXRhHG
qaOvc7SBgQ64d/WMxmn7l/A1KQpK+jIF6q1WEtCF8+aiopB4/L3/6bTWCTdjND0uOvEYO1oN0tPR
wDXvbQLz9n7rtIkhLJybRNByxGB5w+sJYC+GGemMfUppeYsQLk8QWZRLVEgtuTNl3Y2egzJhHOW7
/a8mgvH/20MbHu2ycaWcZx3l+gi5wZj5mRznowi5tfI8OqIJ5gTBWjR3vyuJYm8SYd0zXuX6Voa9
iR7kWZzSjZE1u8uc3K6s1cRCWyVi5saKXUAhLVz/v+LmyEKSy8nswq6xpSMXBPpudve5/02ULfH1
qReHc5yJI6IhaP0osRIILf9RDMbT3ED443vtE+avqYsQ8ZOGh+2Kf1PD4QbQE83G+3Rrf6+Dbc9c
DABvor1SD0IM0AnkVd8ETl6mDUwVl9MLklS4aTNGIm77+IpvlgjDBwFeNlcjsjcgVsKR+4SqBxOv
SfjrzdKszUe8qJkvPhj0GM6Atl0IZ4BiZihToy4OFDL6w9ihXJ0/Fe1rPHB/9ueOZleEP0AZTzhD
Pz53BL7DPbx4k7kiZ0wXbWMR3qAQJQGM/Ij6otYwgr7NjrMGId0KuuaMHijTIxJeYdTjEkhBxKyp
AuWzaPH0EI8lq2xJK+fsTxCtC8I3gN2EB/0GTvtZEccBCRSdzx1dypXzkqESBZcICWob+31RJkwk
nEPLF8BQx4j0gRoHfU8yDXYntYs7bgif/S5ow9l+v7CVsGwgo2EAix4JMarDESKBZReEMlzW2oiX
//fx6L+9s2wvHpfdVIrBV3i/x77VIDuPRy7A0TvokEFgZX8ctKkibL7itWGeEXw5qKJUH+o0vIui
tYRYrRox4jBaD4StJyv4Whrk+B1xUG+bqnkEHMWvtPpjfwAUwwNm+a8ZyidkjDsBNGtJ7ofhnxno
w/2Gad9NWLSeFRNAZ22Okt5xMqMiQk1IBovjoHr9zX1KGHaGpwRQeMHs5HdgmhXFbuXztz5eIAx6
SSUlkUUsa77JZI8oTS1G4R00K/8L2/9vN6ZAmPOqd4ncaDBhCXCpRIlu2hTVJeAi2v/+r3aunBAC
YcIAJaI0yIDPA2jImu2Xm6cHgOFwSPz6UZufvPnOiIcodvwVDl/Y8VoWOh70oYtaVZMQjKP+YCTD
Ueim0i4jI2bYwDbt10ZDmHGsSnELIYTcmXswJcYhD46rEmh3xc1C0FJE3BMAvChW4pCk359AilkI
hF3XUGcaRm2NnbSYPjhuOIVK3TDaps2Z9LfJSUbHNWDij51CCDrhCHG3jxTSH5Dkftn/eIrpfcWX
F4sC0K+mpwlwVoPQHURcdKW1AHuXyPh+WvOEZUNBGiB7VUXsngJdEiV4XuLzsnZ7PuPd742AsGwh
VLQGULrUEURVNhPw9NVJ/QmAImOGKMu75QcvzwURWNN0afLY4RMdEpll+aYtcczwfOpmxFe2K08Y
91CvtQRoYew0Dnjc7ic8gy8WHgfcxpksCGa54OnEw/g/f1mHYHtxIBP0lXmfHPUQeiDnRoplNn8N
7rxlra3eTKzcHOw37dA7ky1YgiXhn3/+QN+CVAtAkwHgeP4/v082eLztw/fMnCfcSTryJZAqOEfB
XHQu51GxtEgabQ6QWhQUIM+4v+y0Zdks5mLjKr0mD+2iZA64O1CWMJgbTeX3miZciMBBZ2CQRASB
2nhssvS9XEVW29vnXVtvwlmU/Qq+71gH2rTmQf1a/wSZit+0oDvOVnv/8xXa1BBOo0SMJCWIyhxg
w++am+KmuQnP4xE0eh+9H98ZtygDvknwl339lf4//w4c1FEM5KA1xWN2pwXDD+7cHdVbhBJH46yd
ozvjzJ30W/02vlFvFfyi3hrn+CbHf+1/Oe3DiQADL6hQTixhaipEHx11NM7dOHfBfuNf/vja1BO+
CPXLbZJqPQD2NrTRF2hMuILfHsvY0h9B+3rMXO4t+bHfGW0khFMC2A2lUukUB7HxIWvPU8/IR15v
VzMIZ9TjcKvnZUS7EDxNQOuFetf9L77uqfG28bc9xXNXlKoAXdsCyvUh2PydeGYcybSPJjxCPkih
mMtlHJTSB8hbuOTX/id/YYT+vaKaQfgAqBeHQmGAXVHL2mcVXD26BMqSebJHQX6GouADSOI+kBVQ
zG7q7vAuCiKW/IiaFsaTKG3OCEcBlIUMbHeUBOCfzEBYpXugNNwfG63pbS4v3NvYQit0wSNNoOjv
7QI8oSwCU8ywM1rjhIMAo6isgkIyDsYFpVZcUMzHpGR5ONpqE0aspFk+55IyeryyVSAAh8AItCmp
DM0gDBgFQnk5aEMSpIFRmeDn8kMbhSjHEadX9wp1i8jKXND+WZO/PCy+zohhiJfi/+TaNIMwZlTP
qyhGKQEyNXtoXFtIbTugOHlbPzILjJOAlkjO5Dcyw1wouT1tKxu9XPs+EQzUsRVJMFmjLVqxldoo
VnAWV3Lie93Z32Bf4f0V49mwf5e9TGGOvbtBZ0dXPZRucyO+QNzRAeIBRfM2KBpik7NxrD6nrHFd
j3U0nfADICSpgJPoMC4NhVim9CQeFBcnn129oqimsdMX8XeRmJwn+rlV/NgfJ61Twkco3DjVI15v
gnKWbBCE5RpQqSMA8kCw1TYXMxzz9XNd0wlXoMzSjBtFjz0inUT5XNR30QopT4ZzprVOeIN8LKOi
1Nok4FCz202+BArc9W4q/f052hbg2lYg/AG0WFZNVzkY1iZpvTYAvSxmDcL2usLFo2LZ0WYv17oh
PMNaamDsSvM00EG418uxZdSKqRSWMhke3tqdGJDLinsqdFYqkuKKdMJhSNmst6UIgFJSfXZNgJLO
/fmi7SnCIaxzv5UsxmkgAvOehZ+gDTebyJ/50C3kyQLjGCNmoaw7iRNZ21RUOsDnvLjHGdaeRYjA
q1VnZQXrFZqy9FuF/KUXaFE6g0x3A04ddfA6VMnW3Rk0cFCYxV0DJd/7E0Ybx9b7xWkWFwbYNkWs
fCNAigG10i1nx4D2ozhkvwPKSmtbxxcdhIm6yCW4uYIhz29aJbNjXnv5XtOEZRd4nhdWVA4GoEK1
Ih14/uybH70N5uKjSx18EF2ipUEiHdruPInP+19Mi4s0wp6zca7laSw6LwnFU26oJpci3d+lt51k
nIZxBJvY5zSKTlzyf0bww4mR4s+oXtnvnrbYhJnrKBxY0y7rvHmcj2kh2Ep2kCXI2hoTo4dt6q84
Eo2w6xBVxnUo552Heq7TUjm62j4lo8wwOtpeIqxb1yO9hMAW54fcKWtA5/9zf14Eiv8jgXOA/4Et
D5UYXgOmwzL6GPnQHMCNYKOMxQT9kimVqMtuIBzBcwVjj9GCia/Ew8Um2xBPUxZBSmiyQIBs5S5o
dMF258pu63XIDLwxBrcFJ1fWRCVMfOWaCAR2M+dP9z3SFf2T4PcfxaHwAGszQWwXmqCy9yUHfNwW
65ZFi2HUbQteDK7tNLyihFiq8sS/dIhetmRI5ACOiPQGGLbt9hbPoS4Lx0/Z2SrhCriowjN3izFC
wpibfiepp+PBu42/lwdHLPT3cMC6l09Siw2Sir01T5Fd8a4infdXiGI0KuEUuIrLwL2WACpfPw3C
z1TRURR5s982bWIIk+9jaWg7vMoEPOcIya0hvSvhj1pkxFa0AFwl7D3VQ62t+yFCQNyeNsQpWLwt
EHWbzQnMIVbp6Y7CspdtOq7tY8L6FVCLLlzYRAiLQw9U357RWtJtZ082bhc2gMuoUN+fNJqbBkzw
r92rlajWmSuD82VvegfZqPvwKwuaoHuMbBbilLLoJIhwbgBDzRLMnKI4LSDeyIKPyfcOdYWweHAr
qoPKx6gCFZ96475LnqXS1XKGF6ZsKYUw7QVXhUGq0XqLEv751Me3BXDRAGQzJn+zqSvrrBC2rOF9
MuzmLgq6w6SAStpc7c11GE6pmJXs8LhsAc2sMeaK1tv2+4WjShWJ45UcBlJLH7F6THkW0pLm31GN
9VfLKAJW+XLECqPKwe3uU7tAAjjPzdhvPe6pYtwQqN0QFt42TTaUyhwFwt1o94HgF1b8Q/JWB1xd
NsfIp1CQUZpCGHq/iWh2W2ExliS7DX9utx2zs/RgeFstVA1Cu9HmT7XHcujC1vC1XUBYe7nKvZQo
6FBENZhkR4fOBfmuNXqlFbLMfJuiK32Q6L68qlSh49EHFGBtyOR4oS09TC5y8C7eRVj7mWLpMhHI
F+IwLqWAXmRwpXmamxxiG0gvABVLX7jnQSLpbvh8rmN1SDFQEvSXtVkGylFsPO1OPQB5I9gysiKh
DbIcSOuY6lF2QTrNXCrKnYtE/WlA6YOkkeNAUvcUFg+b5CC/3VMGR4ju1/j3vlugzSLhFSoe6EJ+
WrABuVNbgisAXKvMY4yy2WTCCch6HiX11vjoJg+FM/u1o3mhWcGCBoafoVkQifMr67xNIV0Phy+Y
xt0oYlnw1hB0b8aNgBz3ehBdMAfZOiOT+PXKfW1zE35h23QJeGSiAPx+4icqrySIiTiRk1myqf8q
b3VXhg2/8q7uAkTraCxPsc3ZtX4JTwGlJkUsUYYSQDsWL4ubWcUbsukzfSkC2S1cBE+M8IPWFeEj
ZJXntMGAZQm4hOMR0NQbb3+3UVomEYJhA15CcdCiQNI5iwPNo6Il3zs+SXzgCEqJJZr1CEK+uakK
N6kOYoTIbUIWbID27cTp34sg9yg0dFC0kBGBJc7MtaVcJUh039AYvWCkWoXrK++KPUSvm/Om4weq
Kr9RuCBqTwaXnSZIMIafwjp5qIHfxBqCGMRFPZJ7PFTS2tLmR+jH7K8UxS9IhF/Ih0oH5xWeMHr5
Mx5QAKn5gs56eqEdrl9ElRfRAZ/UZQXOL8zlJ6S0/W0rq7+rV0gDuOkB1fz7Y6CtGBEp8Esc6kmK
XhboLJniwL2h/JIRH9DaJtzACpWdhQflb5BqHx0yeTzLodEmnrDzjfMVNLj46HK5TUHuEElmz6po
o300YdhZ2Yg6CNriQEqfxcHnO4ZZU76ZhPi1hqJmAJDWnrze6NmLCKWccWTYNW2viMQ5D+abkW8g
CRJA52eLxOpHDnxppuRBpfUPyIMYC0qLjEhgHx9r+QqxHEQtgERjS3KOcmPcQ7TFTmxm0LJtvSte
fOMsuAyLy16roRUNJ6LfrK7iNh5nDeApdCF06vJ+6Mxv+1uftiKE+SblVjfdZng21fy2vM+1V1Vh
LDZlE5EksqlQx53eV2haikFK9a5ljJWmNUyYazTMIPuJMTdDJfgdp7+CNpN1elI8LInkAxv2rHbg
qglaw0QAhSihQimOcDQcsIsZP1cARgpUr5rhHdI2/x9BHG1MhDXPcQQeEtShBByO0arUraL5sb/C
VLsgjDkFKXgUFwWG9KrdtUHp6kEeWxuPBPjdXOG83w1lACTYLxSWqYlrNQ6abL0xwECUlzEjPUhr
mjBsvUmzOtnmBtLDUO98BxPr/jdTAvWv5NnF6aIUYHWtUjkKuJmD4Jy8oOo71rXaUbNe/dH3IccY
AS2hQSL8Qg1YLFUEOgFQHAguAptkx65hdZGj3P9THix9zzi+MkUXY0rB2ga2he3lf4HqXfwza+z9
yaJ4ChLMF9Zdv6o9FridHlOIGEsupzHiSFrThEHHk6FPi67EgQoyBQtYyD9Vo9/MM/OiSeuAOIT7
Cm+rYrdN/10Z8GBr9/gUGm3W5L5H1mMCJjRzgS4Uw6fSrhpfJ8fFGkhVprVpie5wV39vgwxS8lZs
hyftp2r3zhCIZlHbEPbqGPHLFlleOSy+0uqX/emomZoHcEiufYdaF814BndnCn42/aaoIZFVaIyz
j2IwJOJvGKCHmrR1HCTQgxvWQy2/4sSIBwYOnOaqSMyfCJYeSUIhAFI2wgbew/1MfsJ1yVRx6Oms
GhaaNf4LiFd2ZdSD6ytQZweEhC5QBHZ2Ajdd9YoqsyM7Vtg81JWF+SK9uViYJoIizNQawPeArmHh
Hlv1qI83ClRroGmgSSwPT3GQPHGIg6MyU2YNwj0QZ6gt3avdyqs/6mOfY7stdm9BzxBiMPt+gDp7
21dcDEpV076N6q/dnTQWUmtI26jb3ja3nFf0yIqBKEbLE16Bk6cYyjfY1QUHLSBtBWkqhHcqj1Ut
SZs1wimoWi7XktwkgRiqEGMtn3DlZBwstE8nTvNelMH93QOVIJelC9YwGz8E/Lw6+0tAsXeeONFB
dx5zHMQ0A21WXUCqvaUGn45WOmHV2SgAe9rv5rq1qySkDoybad9Awycow6CGVpXScM9QRS5MsXjd
74ESS0M2+u+9BNpxvqnUHBN1358Un7uFJMMTKI9Rtczcr9fXWTW2WbzYr51Rh+kopEnQfJagfzfr
YPBGfzqLuVW+Q9rJLi2Bcfh+xbb/NnhQ2//d19ALMwqieBC/VPxxhaiPPNzp0s0geeA0MgXuJHA4
DYqzCKmirs1xN3/SwBY4FmCJg9KLtrxNSRCrUBaaTCEMzUWBQlwom6rI+MLrO1M1tt8vJmMFn5Ki
JHESRHxQT5/ieltI7/uLSWua8AuxHifxyuEUl6DxacqQAgJH7LFZ8o/99q87U9Ug/EFZcbkgjAC5
GVlhLcOH3r/1LQSp4qPUPQssUAMFDAs6qr9nqAM/0TTEVRJUkz0colvRUlztI/O0m6jzN2daeqy4
hDZjhJvgRrGo4gojknRopDy1YE5PGUcprWnCRRjR2gy9BKScIb5oMxSPqmMjM6JZAzNxZZOTKDx5
Bjki/scUxtT4mqBas+E2xd0IKk+ItjjG/AzBw/01pwyDhOJ1ICUVQEGWBmURQQcJ/Pjth1Y+7jd+
3Y2qJOpO6XIQ6DRovOVyi68eozAy5zZyxvicqj/2+6A4H51wCG3FhWK4AiOjiJ9J+5qwCstp7W4T
dmHHxppF4GAHNSjqv6GVq9kga7H3P5kShak6YcjN2Ah1EfadPx3UQwxgROFBW9haUUANADojP05b
WcKaeai48DGI4/xxceNNux5Fn9BGtxhjoDVPWLEetQLKI5fIX39xr5m/cbhb0AsFs75ZnDhP93Ue
TKRm9j3fROLpdLHL9bXXU+gMg/lvuJXBI5S+GhFkCzUNXNbO/rBooyKsGmGe0qnQYwoUTjLLDBRg
suSJ47eiFpXE1JXiGlXJhEFARtxMioPaovAmYTROwfhAAeDvHQuu8SpG2j0LohnihTOI6BdwpyaG
qY2pFyITCPpDkEq0pvbNLaYRB//Cg9G/izFbmvpcgndBiVRT4f39paA4DxJXBw65vkOpYeN19W/w
8HqC6PfFYwy96k5gHKgUEI+6sSxdGvm4QDG7EJPe61HVtDGAptKzBFzl5BTWaBrPiic4LXQuG1OS
malHyh7TCOuvIZnVy52CzGaIcoEB6iX6naiykH2UQ5wE4C2pLvZQ4ez9ROvOfBe+TvJTURR+OEFL
fiheSomRU6BOHuEBypFLuEQaYn90h5eNC+KnAqL7YMul6rYu3kKjQfjkT63FfmqmTR1xnoOyWpVF
dU58bUa0PMrekopBLbMSqrTmCesHbeQka2qcghb1PA+AwNfnqfoe045KQvAGqRA6rk/ROK7fiGK9
JP/ZcqxqPkpKRCXBdpoK0HRtGKnPHaFv8Uu0uvvsHoz70Uk1i6fuqbX4I4SHGMZJW/x/Ye5A6RMV
I0aj3yivsWSHhV2OVoGg+yZyWn/1xs9yfMhByDQABcd6GqAsEAm6G5M6nLSiSP1uPczpfQetWZ7h
CyjnPQmwK6E5AyWiIvO3Yzn+NSy/9t0Y7ZMJa1/lxJhHI0x9CYqlA6cHYjI98HLHuG7QYgkSW1e2
fZhlijgE3Zb1rFHSkHihO/36J/nMWm9KRKoSts4vatRCPGQIBpADD+PkxFpoDWrvSY0W1KJ0yqDP
pyksBBYFdqeSsLsFjKGg66154NNCL0HNhhM/jqjTUM3xRftcAkA5H2bJ3F8iykmjEmafI67gcYnl
fQj3APM1mVyduBB1MMv+bYSA6H4vlLSOSmLugFpJCjlueH/+lT9Bvknytwx1duI0G+xjXugUDM9M
2XIk8m5dl6pVkmhEEPOzzxvw8YC9b2DRblBmi8TeLbk6aVqoQbOzOMh4/ouWzh/0TzWsg6RnkWBt
0fuVGxAJwRPDcIQikjQG/cRHpjKvyFXW1c9mBt9OlTzsrwhtnrbfL0J8FeoNpVEPY8CJENMKI3tu
btWS9bROGwJh+EIxCJVuKGMwTpVdGKewhVZQfTsnL/tfT3PBJPxuqSAeDkFxsLu2ZncLPTO3upE0
s/s1OvP7ADiM1SLLA8gzzuE3Rp/bQXttXQg/ECF+1WPIawQQ1Xyf+/ghN+relsL2M0q0H2kIrNcS
vaTS8g6K3RbBLc9woxT3rBAnf8dpXbVCBz4warCvhb8NmYVNoLg2hbD+lZcHYPGwTvwUQqBTCgy9
RXGfyAdJZoAmXPyUIPQM9e1vAZZBPv/3rluyqEa9KPpTNB9qrW4OpKcavXXsIj7KvibxeIsax3I5
YWNUi9mmZhlo7uqDh3yjiv49WvWLCmwHJEsMxpsurT/iGjCCoHpYhHgK0nm4zWeQTyvVTTWzzJSy
9CT8risroQGH9RTM5ZvQ/VFYYB9au4T587WB0iY4mqCZnpX+PakP+0ZCMXwSa9eIai7nNTcG8yjF
5ipDV0NW/kDOO4V6Yc48TmizTtzv6yYaQAOObkAgr3qbgIFgRk79EfI21Ox4t7K5IPv4D5kvlQqG
5m5kwvTbOp+5TsUqR59Q9lzvutUScWOqvPKIQpseF3E8d0uWaJZezDAV2goRRt/ybdpFUT4FOfT9
VsDIIJfMyF/QZo+w+gKrEQttCkWcorMVMMeXsfYZ6cv3jhYSXqcCMxZD4GoKuvIYLQfIIVrDvDK+
nTItJMAOCodJzkHNMgAp+WtnpOciKcz9vUtrmjTlslf6aFkgxBgrYITP7baYGGZBmXESWievcRaX
coYZN2RL5zRzLY/pzGiccuslQXJRVtZx0mC++Q6C30JpJiiXXlHRO4BWccXJ2DGyarQHFRIw10Gq
KwWFPvbkSXA32PZyp3lb9XdkswpBaDNFWDYuIRKXpVjfqOluO/HQDMZLzUqkUcI3iTDjMm4gkaPL
KHsVQN0iWwZeaYZ5tJrWUSBetL+NaCMgDNdolkWbVMnwpOkxTH5DY8McJ1ZSX9ps9EoQ8vX7RdwG
7KdQIxYIgcoENu+cNtC/gA6hrYO1NFFdLQJNbp5Zarjc4kps5oO7ASa78UeF42m9y4DlLyCMPoRv
oxaAxzJXP6TomKg/M+NWgS5JpJlorTEYQRNlMkhMHhTNoDQeao0v5UVoSgoK7DgtLl2o+sXu/nxT
tj+JzKvWVO41MeK8FJDnIZzNZfbHMfeb5ZMvXxrAe/f7oe1+EppXyymSVxk8cRqkvyXgBwxHfuw/
N7AoBI33O6GcnyQyL1okA1JlquFNCzSejeFGgYyLqyuodJ75QWY4UdqqbL9fbKJWCvM60nPOk5v6
D5cqwiFpqs9F7zjWXFECSxKeN00NhEhkpfE3rIXwqHq8szxLINzXnPxle+eC/ILmQXf5gKt0xJg8
2rAI3wF+gUpNJrH1ZfW4Su/x8NBW799bF8JzVFwyLVPEAcyd66jTBx2cCQ7El1VsnqB5Hex3QjmA
SJWiFppmcxEqnNeovMWLP8CKyJgZWsvEib+kU89pGVpWhcI1Iv254IzvQYWhC/H3ZmrkBUlJVWj9
RgKaMf6VVucl/p77IDn4NA5ZA76tO78DqUkv5SBm5q1eZlGMUKztK9y7sIM1zcI8MvDpg3xoWkic
6qcF1W7a9D3WUUQ+f8/NMmSZNEJkyk+U0gfADfonXPdjHpZD2C0sYmuKrZGgvLnhE56bkLoTvR71
GJm3gZJFn8VYQmt+21MXk1QuudyWLbZ+W0KDVUDlZzYCzTg5k3EDl+Fq1QkMEozDk3JCf+WPLjqr
+rlVSgE+thLeIEhVDW+aIJtj5vFA/3/Lyr6SiRddYLKgeyZjPKv8K9RByl0F+w1T3A8JzFuUNhmg
CtP6SvQwg6gm+lVyL/tN09aAsN+xLnNDGyTOa7vB7ySIaSEX6Uj5+G5k0YM8QSjeUCdrmGZnv0Na
Sp0E43VaNZV9J3NeGW1c18vnascWgF9H5NOG3MrfOQR+tbXR/uz3SDnGSXRen0ydOrToUNKgLQYJ
ofixyD5iyDSp0kltGelBisWT4Lyi2p62NQESViXqBArVb1fJj9bKSoGZ2R8IZRuQsLwyy+oR5f+t
n6ylP4qKnTXcXSKz7r605rffL7ZvmiUGJ1ci52UoNZx+Kroz9X/2v5xySvCEpadiCVb2GucnPyZI
cH+UPOOGQvtm4mCGeOsi5GBgwEv58zI8CdNzMjC+mbagxMHMQWU2Xoyk9SXoPkM+emxriHM+F3nI
wLrQ9iURzscQ3+unLm/9euZftKTw45YD9hkqyOaoV09RlPw0sul+fwUopLAqCb6Lu1yMO8gSIsYM
PYBUw0BNjpNiIX01W4u9lZIqiTdyZuxxv1k5cwoqSSGxeJBTTkBuB7nQ3o0K1MoWTuHx59oBvhOm
b6Oe1Gq+ZYAKicnrezWvjUrpfE4LshiEAtGb2PBOj5zt/hRS6MoghP63gejrKoZ6jsEkn/VgJber
zaGWeSuNDH3tPjfD2pSBXG0C+dR6KM1jDOy68SgkOG8yeF2ulrT15xmcsWr+mA0c61ZAgTegyPLv
MWltJjftwMFtNbhuj29Gg+vbWye4EQ/hXeG+rwYzTr85EsINABUFKcQqhETg8JCPuFZCg3d/ba77
AYUE2Ql1xQ+VipbFaDHz5SEVXkPUru43TlsAwhNE4G5b0xWN9/1rnd/z/dP32iUcQDS0FXTyugge
JvFgnYdFr9/2m6auK3Gua0ZXcM06RP6ycL1VVWF6jjsQgeXGkNmtFgtQy47kAx9piVvKlXqWqrr/
Xr5LIZF2aRlLi1ZVrR9WnGCWXPs6N+kjY2Sba/93nkIhsXUFkrO9skAYBoCfO9HJHPVcHwUvC4Yg
P8TP3bdOFoVE2S3S0vQVhMj9PkleQoAh+jF/EJKKkfGibFgSYGcseSpB+a/z+QYgMv2lWH5ILGD9
9VBXIanreC1vc8i1ooICRRzTL5kPejFCNP1HaGWGSVDy1goJtis6seSFTQd6OKSJCfpVGaIh8xEl
8MfohAyhcQ9UvZ1AJYTF+0exQp046gUeMN2kncHKFoqQA82wd0XW4Xg99wUdxL+9oCTMoB+eatzv
veJ28ApvPjRBCtjg4O/vWtrHE6ae85oK4UaYesaNZtg8QWGJtRJbE9fsgbB0RedwsZeU1p/U7tYo
Kwei6LHZ8cL92Kqu0YGiok3f+kixNaHTrXgCP+7+oGinO4m8k+c86mUez9NxkL0rqKjQ7dpRvCLY
qg03DgSb0dG2DlfGSILw+pZPh0ZRI1+8B0e2tTFRGdbyugUQi49n5v1uKDZJAu90UYGzjJY6UMBm
B+pxiPgBbPmw3/j1cBJlc39vMTEVZkHuMYSuFJw6OhfI1yMBAclPxiXx+k1OIVF3y1zzYSujA755
yaXbZLmBODfUpzVTNzITVDWm2H3uj4Wym0msnQ4Z3tpo59ifKieSGrPnWBRKtCUgjHwA7KFVez72
l+o4qocBJKYZw8hpH73trYvrDYo8o1WWwbcoJNyvdlVPcW4UDEugLS5p3pCUybRQbANeiewCT8/1
ODzXTWiOMau2/fptQSF1U6dU4dacK0d/7gGliRYbGCgzqydgAqG6qyHvyRuM0VC6IjF18SANmdI2
o79M6w20ugIoVf9I+99iigIG6Sbuyu8Z3L/QdXUk6FmPjvLudS1/lkjFJfN5f49SgEEKiaWbJzVp
BRkuF4l7/lA+CXYOOqjEqqBL70BLmok8pblBEj+nyeUaNinc4Oi2Qe0aHxDZnn0NerM8HNSI7j9Y
9CyUTUzi6ZKGy/UUkZovhM/FJsDMXHSK5ZFUdRmXd1CHR8u1cqqgSKHwnpKzAOAU5JlC4ukqJcqH
pGh6P3oRD+GhA8TUBFdsJLjZqQkqdzjmrwv0xt4Zi78Z9ZUDg0TWSe1gQKIdowGTYAAaowMIgr3t
RXE7l1iJJUqcRcLpoAhTQKOUi/xoEC1heKx4CNBrtSmW98X3ilagXvu31+Kh8D7JBfLUuL4btq4l
j8vKe1pTP8h6XFhTEyxKeSz13GHMHGWHkXi6VRyKMk21bTNPn/F5ut1U4VDPavOvxsF4yVwWezTF
Z5J4upybV8kQhsGvkjro1tzkJM2LIcta9vnT/mAoe5oE1RXQBRcaqEsGUCkJD0J/HnrGNFGWnkTS
6asoj4u4DMEsNbfpYBwXbnAVPbWzuQU568K4hNDshiS1G1Kl7OJwHgLZ22jKQceVmuJ5Oudg9N6Y
EpO7njNZvEi0oP5Lf+LiiFQBCyyEfB1Qb64uQO53Vn5XePJZPRVB+dA7uina6kf+X2qC/4eHXSGx
dt2Ay28LHg9frF/qqjWn+ff+wtM2MXHWRyInZ22IhDkwZoXxRx1Yz120TUsc9Hjo0iVBTDtf1R+N
zl6L32vpJAoDmUO7tZOouUgslWaI+Rpljl5U3opyUOS/mqQ3U/CWdePrVN0CxMA45imTRELmukoP
i1ZDdaCYtj+5nn8twCS7P/8U/LRCguWkdJRDOck7ANlXV4T/jfB2tMnWbGWrLMgCxbxJwrpk0KWW
X9sIxXytrw+NV2a9XWcFw8Ypa00i5MowX7CPitbPKk9Awc/YYB1qUMgtjFmiff/2+6W5pWVRZzXu
0Jz8oCPp2gXqwIh+aGu7/X7RdFsUnMJNaFqGzF69oCJOyxlXWeraEjG6GvOhbpTddlmubgskYGJQ
VHaQIRpvC1dj3GZoAyAsGJmXrtBqpKtVDtwjEc/5uNH+2N+dFOctE0YsR9za1qga85tuMNc2PtRg
7+QMkALMN43ICEG+qHeuhCAycXKXU1gk1VYyNIHaoJptiEBvAaiBZLFwGE6aN1vSjeEp1gZSF28m
c7xhFXRQ3ti+tOwvl1+SQ64R8aLqA1MI6hyouYrPGyyev9vEooYSwhogDXS/99qtkNC5qogzvDoL
kW9IxkGc7UIqPQjoWR2r3IOyG0jF2lrWJ+DvM1QmZUE9pmYlsFTVacE7CaATo0kSZ7HSQKfNWwku
z2Zoa1b5Eppb2WjocGcWMQS1K9Le4xo6djjOPf5g/A9nX7JkJ851+0REAKKd0pwu+0xnupkQZWcZ
ARIg0Qk9/V3H/x34U5kkwoNyVXkAB0l7S9p7NV+CN3agGfRc2jUJIKZNb9onkCPsnfri1snBRNRx
uI87ocTLHIiUAj8xYPVVr8Wtl1VV4qSgJV/KLNwje2xNkJETtK/GavVohBL5qervJv38V6Fq4upK
BjfGwMdzmXO/9m0mrq6G9i2RYHfsQUE2o8XIB2x0hIh1AQ2VM5qp1Rv9pDMHYjsRScQPCz4N5/9r
SO/tWxv5x0TaEeirTMMYxUcdu4ldQ8gzUA99rc4Vmq99tCfht7G9mAg52NAAROTbYPoAHu0Frwt/
GnaxDhubo4mNg0jIoqep71Bg/gZQUeILNymBcJn2MVfXRPmHBGqi4oZO4j7aO8VR+W8WOVr6R9g0
x046iacheBrcWuU/1XqBKE7SlZD2QfAULHHWLh1nelEakkwrBxjTTTm5ERGgi/bPGo4kBahBEXls
YTMn6v4IrHouloNuvDTsD9DZPHv9j1EPGZmPU3218j0X7utsfeuhiFovr87yqdWPWg3pyMp0pd+b
guSirRP4RuGXyZ3T2Va2MAF79kgW0VkCnz9B+NVNUfb87n3FPcxJipfg0B/rf9e9yufWbBqZqWxL
u3XZWBxbedFFlfulmwQWgOioL30cyFuL8Zo4fjuQrCooA2H5QJeKMHotZstPSd8X3yK5RjuEia3+
rGskoVDrfmB1iAXPnSOPYXbDjr1+IRJiAO4TId8Azr1rxKfYn5IufJiwJFpxT8W3wfoki5c5trKV
/2yLt48/eSMn/joY/PbJltM77nJFdYazm4jhE98jWG/kDxPNx+OQjKwpcQCz1MNUBEuyUv+2sPgM
yBHkPvZW4EYR5dc4//YBq15DWyz4gJH9IkF2r1Zqn7HKr5yEsk32jg8b32Pi/GJUMqppvX5P8blw
wsQbvs9ap1DTTXS9d3PbmA0T8MdIbEHyl6InCYc925WP1hi+fDzRG9HzH7Af8PdTTzrruET3rv0N
9juJNT0veyfJjdD5tW39Ng2N28H0u8Lj18ZNCH3o2YvaW6NbWcaE+HG/oYHFZvT/kzmrTt0TfYF1
lyXTa/kyONDLbJ12eW5bc2AkgcYLxgbiAOjSP3mX6iSODEggmMgCsFuCVle++I+79NOtYoYJ+GtF
I2AOPEA04w662bfN6Xr6Rqz0N8sBKsQZ/wG5pkOR7irqby1j48oiqGrsjmELHzM7bTT87OpDkMF4
y/XT4vbqaedmMLGbDuJ7/Onjlbc1oMbJZXHrQOvFEadgfhjb967e8yfbWnPG5WWeWg/tERuDpz7V
NkmoOiMV7CSWjXgxEYBweCGVJYQFjzDhprOOfg4hhPm4BwZLsewcgLdecm1u/BY1UOhC76XHbATs
4i4/XPtBz+PFgSrFx0O/MUIm3o/ZpGqko+VJkh9CHCz1LPZahVtBaQL9KJ97DdNrC2d38qOQkHyv
MytXT6gt9m9XtbrltFfz21i0pgZfOTnB4sNw5zi1QUZ8Nxej+yxYfKpDgKJBivr374bLCP24Ewtd
+YSCRMGONFpObR3dK28PRb9VlDBV94JgqWC4C6iyhFeRRqvnWrQGCxymQeVhN8S3FpUR4gOfysGz
gZYq7vRtdNRZeRPeiPT/PBJcntq3Ni6NuxfGjQ3YNsLb9ny7nSjAufPhyoqqD0sLFX6I+eawYXjf
U3/bSCImMnBmrdVIG5ECentSkyjRe0CUP8eIZ6L/9OzEtFrQvIioe6lp8Gh5/oOv9vQMth5vhDhc
hKQ/t4088XjJC4WrexSMcO/cExL8cx/UM/F+qlZ8YRrg0hJr1i2fuumuq3hqBVOqRJWxpjl8HBx/
XlaeifArCcru9YoGYjmROqMLWaFj1MqnubT5kXXD3olu6z3XgfwtJ0ahv1ZFD0P1pcjX9VO9QE2W
Hot2r6K8QWTyYiPKR5gkT6JVw4nDHwyyGfTQn/xvKh/T/rh3WvzzcvVMqJ+3EgjKBChbF+iWJXru
P80r36k6bg2QEd8BHay5AUwGTdAIIHgNeaQL9y9S7Tx/a8UaAd1GIl5J0QDHovw0UF9K4WRrs9M9
2Hq4sWc7dRmvELrFwEiWVG1z4r3IaLfuPH5j3P8D6ivq0EJEY27HCv+gvKeaJU4+joCN/O2ZqL5G
LcqNZHBViUnjH1ePk/EUiMx+HHMYH91Fu9fqjaA2cX1Kw/GxBcoE8MHyBK39Imm/+rfiGOcqdVJ4
TXRZe5kex2/u571O58bEmFg/4U5wNgkkXtlxaOxAQyKyD8suh3zr8de//y2qA9uNisaJgbEe1nTF
CVesbV4Wn/5yZoyYpkz3uG/OJcr95Wm5oweekm/LAWOV9Uex10vfWl3G3Z2G1SR6FAlOdXtn4X7u
hHsC4BtNNe8/4D7K2VL5IB+0cTB+nlUz4b+aJrEg/Jn44VJAC0184461zFD1WNRNSHdvIVtzYwS8
skM/GKPrsvbKy0z5/Ri3GSvXnUPoRr6KjJBfQaGaLAefpj3rrmgGgt2vTwNweNKpcvOdFXD9sf8t
xHkmzK+SFUxNyxlGdvmS118nCCfDfG6FI1lzsP9yAZgQP5CbF9ujVyyhipOgGBMvPnz8+zeWlgnr
a3qPTKU7jyebPRbyQdXhTtLaGH0T0jdC4UQ7HrbTgTYibwaPJE2HOmiLsWmiYQc0/+cTumfi+irq
VSthV1wflXC5vm9YmbXVZ4946VIuO5+yUQP3TEhf69QsBj4fUKwuUYclVyM8GWmGomlSB0k5J+Uj
Gt2HIi+/fzwrG3nYVNQrBekrC57LpwkgwsClD3EVpK06wSA5gR1zVhZPH7/oz7hIL3T/Nz2WdPZ8
yfGi+XAlMaIfB6tUqFLthOAGscYzvWuXYGpKWjQzbh5LLqvEzu07pBOQeE79qTyrn05an8QLp0nZ
pLtXg2te/FNMGpHfxmE9N2VHT+pwtUjtjsW7CHP97CVO2ubWeRgfPx6+jeVnggGreQpF0+NFYuHw
UbyMojup9bWAwWIA7tDHL9lIkyYQcGoEK8MCWKB1lgddoDjjP4s9ev1GmJpAwN6zHa6u+2PfQTkm
KulTTCk7kNI9N2IX8bA1Tte3/7YLAwIr68rq5HnMnMP4GFzCk5vLNmmOTaov/s8avn1P/TE+73kr
bqQ1EwqI0x6zImumyD6ANTb+88jgDfjxfGw9+/r3v31MBYXQ3u0hQtnTYzivCZn30vxWojGRgFC7
m3srXuiJ9mu+yPm+9mPIZJSPzG8eKo3qr4ubrnBOoovzwSWXcFn/AVE48WNgXLV+jS25s7S3Vp2R
GXRUxYy0ABt77aO0M2sKb8eF7XQjttaDsfPXQ63XiBN5Jus95yxZkQDGaErUJFOh152J2uh5wLru
f2fKUfFUtCUgtB1n97KPkrBcMnilpdSt86VcD1MVZWMIyRlRJiK86fwLG+xMB3ZWzdZDu4yJP1oZ
PL7h+QYUhL8H+dwYXBNHuKwjmHeeS09lLO/UIqaURfDeDey9c93WC4zbvwLiuuOdR0/cAlSxtE+2
el+7v7TZ9kzsYE/CkQ4hfr93/OVBfWnu2Odr8eW6eUxd9nGgbawSE0fY1dNQlxD1OtFxCrAu5vrs
WVXWDXxNomGGtJigO1XXrfG6/v1vMU14I+d+XHF3q8dLr7xDqGH9KuLT332JkTLYFclNQjmfYt0+
zz3NOj+46etHz//h8D2T361vMG8JU934C9yaTrSoEg7FgIg/CL5XvtjIer6RDxT3eRWHvAJvCjVj
OA2AsLPD9d2635pKe1PQRC7IcBW4o1PePq6v1ev0dVyT/t49Ffe7jdytCoyJIOToeTSO26C54jyB
y8kqdgl8uB6dPShyhYFOePljrma0z3eOVxtAE8+EETqOcHB1wxuHfM25nYJ8VObFJ+eo0z6ZnxQM
qtDj2QVdb0ySiSxcxRrOc6GrUwl6RQTvgZG5ewIOGycFE1BYkkqOrcICWO32FFtltkT62COFOXs4
mY3SvmeCCpVNHQ4haegVn+Wna0m3fIVB3pBZT9eirosj1g09fhyRG8HiGQGv+ghQ8REjxdoHofLJ
Itk07slpbD3cCHegLII68gLEyrURHLepDG/i5dPf/XIjzOcwEp2ai+oE4smJr/bRivyclXtUmo2k
a2ru9Q4rZBHV1WlcglQOFviwUzJFKlftz7jb2f83Z9o4AMhgnXTtIN+SB3lbXMip+MqvZojew5W2
xr7VkD/fKSuSjduAiTXs+kE7k1yH8xxFvHisw8gt0TKyqmDIpMMUIHPLWAHoMqIFgx2lJe6sb4fC
dtc2CRaHDzoRnuXQl7rRfnuQzsDRa5jX2oekljdDzR37RjgucXeDKk0bkLtWKhhDRDbVM4CETDhQ
IgvpUof+OV6hbyeyueYKH6lctbC3SMcqBPh3LqxFJX1UwwfIS+Im7psgbwe1VGFW1dE68Tvc14EV
9ly7E48AZhV9sXNY2lizpnzgUnmzxbu4wh1zfo/Eki3gQ9plsNc03ZpyEwdJ44jUykJQkBf3sr4N
Cczbj879fCGX+gQp7+NeTWAjUZl4yJlEOpJ2VJ385UWSfIY6S99gWsd+57CwcWn+DyqyRf0trPEC
CKA90bk/TY7zvjLrLahy1QNdA6jDuKgfH8f71ucYmSpgfoG7EzLVKB5E9OIFbt4VVWq1O7G4sWeY
WEiiVIuaHualr1iGWuyPYLW/f/zTtx5tpKqAFX7UXmeibZ+65jbYYyturVXjLDLhBhbaTYi1ik5E
XeJaufh5P+4JnG/9bCM52YSwlQqEwjBMuSVu5bS3crZ+uHEhQQlfVT1UBaB9o1Jh8bR126x1dgUr
Np5vohpFVxOpJvzy4Ft1b+ctSYajumHf9RF0jBzpbHxmT3tWHBsL00Q5ipoHIdTxq1OzwjGudG+6
GGIfYu+SsfX46wb125G8qrp66apyPFfTK4CzjPCkaG7Vnnzn1l3bhBD6VecUqqugkv9Qf3Jzfqmz
qE4AT6I//SfvMKb1U/UCwtq4R0bf+iAjkJkuaYyOLESFB2hW124iaZxK2YCousOI2pr+64L+bcgs
iCb0jVdoHA0gxzvGue5ufDJkH0fz1tONaIZL5FKSkNW5GwKRq60vOG2+N2Svlrb1eCOoHRcMcAr5
4lxNlZ9UdbOkYiJQ36/4tJO4NwLbxAb2Q9N6qxzqvHS/eqt/bAt1+Hhstp5sBDZxvWsjgNT5yorm
LYybsUiCqhYvHz9+Y2xMECArrL5tJl7n/khrdvQ8PUHUVkH1LK91OModWNCvPPGHwqmJA4QOUsCp
JWg+H0TuJzD8/VRAVKBLwkOTg1+XRZmVBhm865LPwCAmX3U+3st7nduQYO7yv/tYI/AhFTu01O6W
c1XZ9CKbsfk8d+GS6M5r/266TNQgWhN0YhSvsOfXIg7SmlY7S2yDWe2ZmMHZrupFOBxKya9jBpI+
3O3nxD7z2yuv2oI2/seDtLHgfp2yfgt1oaQdhKXlnRbL8vMgnsOE/yU41zPRgUXVdJMjS//kD0N1
hoiaB+ltoXZ6Nht58FcV4LefzgpSiX7ET++gf+vp8W3W8lKNgqf9SD/93fAYW7g/Scie89YHeTJ8
K6z1dvK9nbWzVUX41Ur97fdzf57tlQl9BjmB/RK6986LczvmJG8Oe/KPW50TEwe4do3gvaL6DE+g
LD6NGb/vD9bzBMfJZ+utOTu5fbo2mVm6/B3lzjO1AJ1BwaG+6P2TZ3tJHz53ALuOcA35eEq2NlwT
FDgSi7G5rvSZQif7ECcU6vHzTXMpsjldY+CmR9g2ie97UJiNnGniBJcVSZLyUp/FasFTzU3L9cZe
/05TyzOhgbQIAqKJtZ7tNQ/I/TC/tLH625G6Bv1vK2wO5nYaK6wwR+ZXK4Xy4t+DeFB/X6YkeHAP
kAQ4dRBnTfZLLwSP/kPmNyGC/lX+c2oxWu0XaOLAUJ4f4wGKbSodzu5NnLk7W8xGecE2dvm+7XUx
Bvi0Ss8Xp3UPQ9g+Ch7DAA1oKG5nHy+2jfRoggOt0LYaAGgRo+otsDKgBP/uucY+Lzp3pbof9ZnZ
UiWUQMJSiWHnJrYR88SEBNKu9yXgFvoc3AWv40HeCrRG8msDM3gvQWU/ww04GXOYNu52aP88UMQU
BuSq5fW1EHau7JPffebL28cDtRHtxMQHNqiejBDR1uf1oiAF6Jzi+77PcQ0BdN5Jr04RN8AtjV8/
ft2fg52YIMEq9kloU1ef7VixJGpX/0wKCwrD2qc7Z7A/b1vEFAMMijkc53bR5xH2QG0Pq98omYvH
Yfnx8SdsPd8Iekew1YayjD43EXpijwPnyaKbFNfFvzoyEBMb2CqXNtaCDxiuZatuPoa7EiZbq8iI
altB+bERCgt3JjkMvl/4vOfhsDUsxk7eFXa9QvRIn0Om/vXAX68DNiTgqTw607K3N229xAjrRXpt
NBczhmYAOtBOV6Cdmupoxc9/NbcmPNDRSo5SY+hnQOL9Izw5s2a6D8keQnDj95sAQQbRSxIOGKTJ
bw7Kbg+jWOakB/5I1sGe4vjWS4xzOQQ2gbsniDExFM/UxrlEyEwEzp0uusPH47SxjkwwYB0XRbPU
Goce/qIskQzO68cP3mjEEFP2z1EVOnugJFwPH4EPv3AYdKRW6pJ8ONRv18wKidf3v/NigbfF/27g
fIY5gsuIPpNYZfG4QNlOfHc4dtSdz7kG1n+3a2Lq/WkrtiLd4HO8pwhQYtQdcccIEieVl/07xkZS
NbGBsb467krMhjfaBxSzE+F8j7rgL+faDOygj2uYFWA56S4fYvE6rvPORrr1w81wBgzaLkClOkFZ
oMOZguh0knvNnY1CNjERf8xlk90Xs312j1figT416gLFJnZzJWr16frZH7M4yD+eaVTw/zzVJvav
bsOhHTsI76mFcPHQQo6RN+fOZ1U7gHdEBuGkWujBeaw8d/Aegdy07ChpK8UpeosQ42FT4pO+6L43
UMtdgptimBuW9etcKTdVRVPM7MDaWpUAr/Yhrd2cxN4ooNs7h7F+tSt36n9CULJz/ynriNiwWx7x
P5/KcCp9eGZ4TlNNh2FSI1tS2vG6sc/tTP36vcAs2HesmXX13Y41X6bD3FpL3+X+pBZL56wOfI7i
nt8MrZUpDpGdInXr0atuGzWFASwLYSPodzDVcZv1tS66aNLJzKqCsiRs2pAFSQ81h+67dCwueQLM
QKTei6v/JQR5Yknr6LEtfeoFWdWBmD0eGgLQIFo+tZOOipPMhY3CoZ2WKtApNjK3uy8LHwYCyUyq
cXgENGTy7UQGXliIW2uEsUCfNWU4D3ex58jiXktvBry4m+wgSINoacidF0CDGAJO3nvd0StUfi2C
dHYKS9/G1ZDRcF1euyKg6Vo4NLrpe16DT1RZvj+/AJ9MgiCz7VBIlXIpqmK5m6LZI/0NOkZoTj2r
UIVkfhRhr/yHkbN1kcfRlmvc567bo+aexIzxsT0BZcLi9YB7ZEncJOpY6z+RNowVhL6gebgMt6IY
Ld9F6WCwprvIlm3Q5HFYyulHOZIAVREyiUDXF9saFpBgiIueWHUzd0DWysxFpca7raplbB80fOXq
ryvuEPyT1iWs6p9QXO1XJ+0xf7I+D8yjDlZBILmUGUZEzUsaRhVf/iWEr3WXcAvFxCHVXhn6b0Do
0LXIAWOJgex03CCiAnwGNsZuVjWEhQdb+DTukwgsF3tKeBP5gibuIpr62M8+9OZfAikI959iFtQl
pLN8yD6MFdQetdR2m2pKywiaryuPINBx9gapYieNwCiBpA0bnDlu7twSjGx+o6XVk/UZfLC5dY7o
Pmj504UNPJBLVFMiOLzlZcXoyXUsMkdp44Q05O/zyFg0577th/SnNSlaAltkheE0J3xZJCygZekq
mveRx9ymyytAFt3PvHOnwcKNeEXKvZloFVm3Fqee995bE6VV0ldRoJuXdsAu8yjaHsiJQ9fPmFth
ObP/zsKIO07SNXaMavYUiGC+tdw5YKgjDMIt0Tuyezn6SVBDqLI/yZGFer3hI1SR3aTRlVjOBIjD
Rh6cpvMdQPJX0tWACI8wES/PtCo5BJN1D5HbrOezNbGjrHoCBYAg9HoC/ngQUz/OUMObFqjMFTqW
buIioCcooDpNYFeJO1Krd77WpLSYfal0V5F3Wa9LUzyKSmAJAEM9RmrKu6gNwfKTgpGwO1rBWgby
vLJKOc1hxDFwfZGekjOwYwN8DqcnwqRqYMxQa+5C0IFBSBomi7qyGgtV96llU90nciDdSm6HPgxA
xnE1gWI6yPftMN3ZdSOlc18u9iohdwLqF357IQI4UCaDB3O4N2DAB0AGok7HHjsoNtbNvRQqIhYa
FET47CeLG3cVh7D2C/rJC3vSAlpZ6TWYD8z1W/LgOjbEsrKisfoaagX+SDQMVkRT+QRD063t1CQd
s1U3ACVS9gXAPEKrtRpSUoMn/ImV7jqzRFXodaoMyc1tga0NyRDZuV/7fuGkbKYiuuVWPWrYqkEr
bQ5TDdBZJ25s6o9Omax12QtYtU4EdFbwIiyvBZ559KPOhg2Blt854gh2Deg8w+GMKrZAKiN0XMJe
bGhYjwgdTxCcluu+XnSbuC4Zy6t0tpLdv7Tube+7kksnAauRksLyQ5To0U0J9JcHCJGXY43QSapS
RdM3F1tR22UxqdkA64YS+v7oAVB0TOosdLtifEVlCueRpOCkocthqDgvugQt8cmD8JTbeOAsAJ4i
x9emXuKRJjEpawutqZpjhpuh9MhTaLHatZPVdgLs1wNujNGSeF41LTckiNclTHHmHNomWWy7qZtT
5PMhSIu48VsIY8RxiWW1CLsm/5YDVw9IQIVyM/jvUPmvy+a2gqWfd7V1EkHlQFu8VKA6j7VvjymK
HgCzJTwUXjMAVBiPbpPE2pKIZ+7Ey/JeYI8fvltiLSR6N8onkLIYSOBU/3hOBU+Q9IoC4F3i18Xc
LYkrR9qGGeaxF5h6F+jJNmFAHzjvrojK6b6e207lldtb+m3peQ+FpbnBFQGg9ba9epTpuO7YY9XZ
Q/95KqRcZwAca6bf61YUMFrCn6x7dciKOnkCBT/pkqRtgqX8shTt4rxGS4h4TurVjsav1bCCVFNz
0RRhUsZD653HymNIAuiCKNxzLObaDKYZfJ7GM8yX43pOFLzDpcjCJmj06+D3be0nEDyVTZvosNGt
B7+bvuAYW7tEkdCyOPfTyqE1dZNKClR2o8oXCwbS0nV3ILTgxZchWDWWkKI8vMqTeLRM2FLE3jFo
VAXaV8vLcTjOul/lORxqr26ypnDtCjoikqrlgVMHXiIpRkrG1/ThdB1J4jCAuWzO3Ig3X2gTzeHT
EMC+0cu82emnKAmIX9mXdaR0QclmVkX9NHLN+lMfDHP3qlpvYmens4boCbCXQEBcg3UsflK8jkcB
yEkbYNueA3su7ISwRsJLkLVCOJ+KKQ6Ld6cN2+BZNH4g5xSrU8cTCMnVqB4n7sWzzFeldfwSN7bH
vByrYSElREpoLLD4tU0ZnLrjprdAwhh0Mb9EUeACQLnYY+Pc9zOs/95VWdS4UFMc6mw4a0KzdXgX
vd9O8WNvK9DlEsFLOtzZnXJgIyYcv2gJ9stinR65H8uBJvPYSwY74A7192Nst8p6gPYv71DnkX04
/luske/drn6lPH9Iex1ox3ri9cTj+EkA1uxmO4fmjSOzcVOlinsDd319LhcrCVaSjnvApT8TM4jJ
auFQtqHctu1z7IofYY+DYw2fwZFcRpu8dbH3upa7YqMb922T20KaYvKHycW9LkyBwVpyK+kf6mw8
DV/hEJKB7w5Q1hFk551R27g1mSwXhBBVPVXWKdTsq+u64r6dYYJN2GjvVOk2gJ7E5LUUNtPF2hD7
7Ey4gl97Y+jqiyUhx+Aw3vlf3Z16y9anXK/NvxXQRz0FcUWg7Y/9KUqJFVpJNZTwWCTI+B+vsT8X
suEs9L+vaGse963njedCzhfPShS716Gf0PWfYU/edusrjGtsVPOSg7uPVzQvc/stgAeUt0ff3ni2
yVxRvCmWsvNB+gErB4e3szP/IxTfqfJvPd2An9c1W+dyEf6piPUtdslUl/JIyn8/HvqNKpHJWXEA
mmeyRiHKgVMfm8ACB83s40dvXe5Nueoh7jzbdlFYcY/1p/Uib8mBnKzcevNIiutqXh72cIkbqcSk
qIxDPNc6Ro0ooL2TBG0cpcz2HjUpbny3vO/iAnTYegdivTUhRkFqityRrBOGrGLHsT+O6ONPTx8P
2S/Jpj/UokzSyqo83YRDBfudy/yFX1EDdj6lEwDPkMh9Wb8u0CR7cC7Wsbt1D1fdQJbu2dZuJRRT
ynqFBtrA5mE812cUCbxcnUY4NtEhwbaXlTBZ+PgbN99jRLtTyHKYF3yjyK2X8uScMIAq8ZG2oJGW
7pUNtxpAJmHFlqIN5hifIzMYLVTJ8OxOMKOCL/wZ/4YwJc3Bk5NP3i06zTttga0Ck0lG6XCdLIZA
jiBnUesy6QdCYU99leSEQwKkVeBz9DPEZsM+TzQfaHZVI9rXCf+FYfnD8jGlrrsBsNvrcff8f2q4
+iT73H6sXsUPcVtgHq+CLlFuP1F4lvpkZ6/bSCEmgWWIrCqCByXqVPowB0+qfttZKBubtn/9+992
ntLDPZwPln2eLt6lPwhsce13tL5ufm3X1ypz93l9br5//LqNTchUwO6007l2gLeF4dn27tf2nYd+
BtTissv72Fr6pu61VcP3js7jeIYw5w8v14gwD3fUXxG2L1e89SXkf8eNtLj9WAH2o36BZIk3p1A0
TYbGPaLLnoCRuLPYN1ebcTKgMQm8fgmw78Ehl6CzSnXWq9suvMWfkjyIDO11gJEndctadOAADkQp
4vDxdG2+3UgjnheuBZMYyxFCPFWb2Xfws2PgCJzD3H0oHkgO5RRYA+P4nQyPNN/j4W4td+MkUfBV
w4gB/aHAnfJGfIv4vDOgG082CS5hVWrpSiRG2Ckt/J9dC9qt5xoniCmG3WwlaudMrIzqu13Vna1G
kEljYSj2aDEKiimw0/Ag+oP/vbwEX5tUpe5BHYMxoc3R2+ssbvXBPSMhBBWhrihZf3Ze/Ad2bp7p
lTt+CFFqT2cbDPIlu2aFeMo/XmMbO71JbOnbWeLmhYHrq+exPRMNkegd4NYGto1418n6LbmhxttY
sA2h53pKyZfumb1Y+Zy2/7C36tHO5HEP/LSRDDwjGcQDShgDoNJngcIZ7btMEYySgkYdvXegZPTx
SG2kapPpYjMlPXfl/TmW3L6P7HU9IESAGUDx7txfa0gfv2drRoyg74eh7xH43Vl55BI4pIKRdQGV
jW6XNrxxlDQZLhBysyWrscaW1Dl4KcuKNo150vMkHh+jd1QMDtc1FsVZ1557L+v3xOo2otQkjVgl
ysl2hBd3EEezrOdWlX+XV0y2SLHawahIwAGy40lJxjTYlXPYGC2TH+KU7dz0qOScG7u/lQvaTkWy
DPEXlDBQDizhHiHdbx9P/dZ1wqSK9BWxhwl1oPP6NOXlqT1YeRQ/D9kvMCiujulVhLffWWgbyERC
rivwt/gc2mICcQFvu25uPC/zyU+v0oodcIL875CnxOSLUPgeXVsf/TmE8UllZ1G5dyjbCJRfBK7f
fr5FRSPDueXnwLk4aIhpYA9n/vzxVGxEuymWPeNM0XO4oAKC8aUL0Jl3+5tJhueC7wrguRjmP5xk
iRHoIS8bMni/hr84Xs1c/Xt5NZC9ik60x9bfCY0/04/IfxSyG7td5hWhsV7gjnkaIdk5neVx76yw
leVNEslcsoFFGtOwpP9fLdBLGkjrxcfu0N/Fj3sXj40ZMfkjXPkxwICFdxqDleVMQ6VzYUsyunaY
hOFfQmNMoezQ7qJFSaCNoQT0XHTkcyg5WLdokeSqKnYW18aGZXJJQLKVBFKEHvj8wSmg/4+zK1uS
Ewe2X0QEEiDEK1BUVS/ubi+9+IWwPR72HcTy9ffgex965FbpRj1MhKcfUGnJVCrz5DlPg7DCqk0C
g0DU+fmqA0wl4ybrAiGjpp3PZeegHD0HYDk+sRrCtDkJLw+hMEAq3+9Dmc1krtGhUgqfIV+W5D9Y
rqFIU0VeMgN17jKjm+cFjQtWRkqfLjGP/aLItpeK2vVXy21z89SOdmA56xwKCsUBY0pu+jXvnqbS
XT9ltt0WvkNRQDG4DoaimvNuzO+cDiitJtS0PPvkOigUoRQMSBPqhts0XrmokldgCVk35qBfg7cN
WNZ/L+Z9pnU5e0T0gcv586Z/9+vLMo9jIxczKqJh/L0HkW9y4CHtD/zLfudnkfN4+WgoTrjcgeKh
7pDG64DNSwn0z+Ih89e1vHNAMhGUC6pqjnEtuEnuQmljgFFqm9sgDYqP+xuNPcannVuiB9pd93RW
hC4yL7VXk8wZS4Cbtvgm8VKoZny7bqV2d/duS6AnapRxjuLDMOH9aDs+B/7GBrZm3F57lmpOlSKI
kdtMaGnPIgbi5uwZ0zE3vjFxTtka9vVPC5q5hi6foVql/e/vJmPW9jxOEJ08O9sLqX6POkpahe//
c/e8+24zJ92wdPhuAXRZdVOilttsUeHoOHoUVv0nmfHu+67bjG06olct3UCMY7xUSL/kTPiXt1j1
dcmkRyCB177n2aGYk5vKcnKfzzl4ecbo8vdVqyM912vH3SxSDukBnebPKyCdI8hIQTH1nHBd5K4Y
Qm4vydHkL2hapYfe4DbOSx8URfUAVuvXmfDXy9NQLJPcT1IvwM7xugPVDp3zAyAPvyzLvQFw3tWs
k+J0yh0lM1oDKU1KQKzov8yKRpdrNliV9JKbRxqQRwELUFYRNIK20ArX9q44si97CGSOt3Wgfbrt
18wHDlzuI0nyIoN0MwYaDuPdFg5BckBh/GkfyAh1zlv1MDAlMwaQyOZunOyjQLoOnXwpBDr+0PX0
x1lH16OIS+UWEgAjhm0ExiKyj7DrG+8wR2AnPWpLM4q7Tm4dwZsjJSPYhqM9eRajaB6J068tyGzI
NSEv/qCrg6oCYLl5JG8dwtCFUUXQlDu40XYS/ujzhw26QBWKCrq9VxVOZG5pgJfaBhFpGf1voF0c
mvtfpd9GNRKC6IkCjO9GHJMwRSsIcu74l26GfwK6v08dlRtNCmNq46LbR77hR3H+XzLDJTDfnOMc
7v+3JL4DkfLyMO8KsSAdDNsgAWmFzr4+3ksqt524deo45YAfsB/7Ckll/hUI0joY0RtSY1CzPV72
QYqjT+U+lNwawb8B3CSmisvy596NuXMcTl8y7UZ+7Iao3HxS8s5KYcfxwaNgCSMW9wJ3SzRh88dO
lP7VdgJaPidBV/FhGD/PxehnHpryXA1Q+uMoAlHuf6/3EWTRFlB58aEpgLEzxfKQL+1LbXef3X64
5Q19zZP56fJOqFZpPwrvruRlHtNlHPP4QJBcpfQfWny97sO7a3334XUSeVKXhXcwmyzs0ZFVtpqE
58dBL/Wke75xBmfKCL7cu8adZfKvw46QK9znbuMBCMh+XJ6AoixAPem+dz0PKNveYVH1XEOLNxwf
ly/VDQdo4ZgFa1R+Aj/ncUUEeVx/5vc6dQPFhshNKT3rXdPMNxZtHP13vbBrlBxtcbo8qY8DDCq3
pNgTByQpwZzWNWhYHYIK625yIRk36C5phf+kMlv1bFjJgj5cQEdCfgRbB0i2RDgM/n6JsnA8mMJH
KBwApOVzH/npYL7VeVBFgEDlThUL2OHNhFB6lPwQw/lPTp/7KFxawRoSb2d010ApVLu0+4V3pxuA
Y8Bbp32XNjRJAgC4Di+Xd0hRbaZylwo6C1y3491wrHcKptvspiqg4wlOnimCjEJA/RZ6XkBc+uaL
+6hrAFX4M7lzJR3NBshADCpAmhCkHoB3ib1SSJE5ny/PS7Vikj/gE2Vel7XDsbF6YPxbzg5MNEzD
saHceckprED8AT7Kx2PxjLTup+ZbFlT2Ye+92S8ubTO2IgqhMn21MY8ktdxqOO7y9feAS5rAU+TQ
qdzqT+6RhuZp0L2WVHOSW1ryFXAgbmCscgqcX/ymujEgBl860RqO0AHSZfwUey+3snTttJRO2wxH
r6rBWWpmePYN/fpv5Qnn36s2X+azjlOcaJHXwzF3x5s0H/x21Z0r1a/fPd07S6zN2ZtEun+6Qn3Y
nUL0eB3Bl3G4/MtVn9///u7zo5tSB1oj6RnNIhDlRttPZJnMOoLxaz5fN8RuMe+GMEG41rMuzc/p
0AGG/b2ORUAaTaSlMDsZ2ye61LAGUDpESNdZAExbyT+Xf7UiSJE5quc6i8d561hESzp96osC2jVA
lH9qyQYGV2/4DX0x794tVhZcHvDjhwyVoX3LHDeN3TkOHjLJaTgWxz1gxNvpupvRlW57KxtqatTE
iEzy5toleKNjv2k6f4w1C6b4/X9h+4jpuqJavKjtzmjYicr138R5XrPHpqpAW3eaKk1Ip4iPZGZq
AeYwAz1FXpQMzq3N4q+8985J09ytXfLobuZwnWnIgD/H62g/gSE0GtMfTobn/taGGdk02604XzLk
r3SHSpisNqICcqa0Tf2tqPx05wC2rMBoB3/23i4fLIWJy5C/yUaXrgcRtKjNv83J4BOwhtfulQx7
lEnm7VTx2ucCFjhZy+CzIgsT6LNkE4ro7mQdwHr4UAzj61KMN6tZRbE5vzBeBrVR3+RLr3mvKNyA
jAacRd+0PSLaCFp24HT+mve/Li+eapuka30t0KzUJ4YXOY15yEj9uwHv5QYURbzN4ZZXdxDi2PzL
Y6k2SrrjkVKvm3HbjIgBFNDR711Nz+OisX/VbSuj/Mq2FBsrYi8ybtu7vSi8q0+XUGfdaRG0j3zF
Rsiwvr4gTgGleSMqGXlZNudhqwdNDKSwexmyN4KR0k69zYvMZOkBFsyN/M2amfeGbqu29muT5XHQ
o+1N42dUU9l/x7t7CxqlNDWLCX5mcn60pvNKx1KTQlQ8U2S8XgpmqbgZhYOdRgvZAkXw/sF2xmA0
ni8fJdUA0rXOerugjgujtKc4xH83KbWPRpWFdBw1TwTFaZUReiJ1odybmV6UZmPt58v2rW86qO+y
TpMmUK2/9HSfetEBte/ioYXrqi7ua0cXEaq+LBl1503M6oY+joYujkMqIKexDbbm2KiOqWTFy7yl
5mbjHkdDNFg16p/rYj2mpXvXO+TWmeLrcAtUppXunNamFdgQowSlsRi0e3xEr+qkA1woHJ8MsbNy
NP1MleFE3Jih4AwBhboMsjpo2zKgWRKZmW4iqhehzB9d0SGJ26RkSMuhM5DfTPfdb/clu4Wq8qMX
5M/jc//ZvmM/aRxeCTegMiAvLfI+iRccAf5NhBSNVzt+KaRfpxAqSnRXIT1ctkTFcZCReKbbmHle
MBYV5gR2RzNFvyZ6waK5Tbx79J4J1OobW+PkFahq+hcOr1rQv+HmiFqnuQbSpE8jMS1D6HHeBmY6
OeEIzCs0tUYg1h1L3A6JURzwHO+DvAdTv2Ow7diQpDqa9hJDm9UoTobX8WjOOJIMW98i0hLe8fLa
KFyIjOwjFchIE4EjPKXtpwW8aWW3vnlQvLn8eYUTlAF93K4nJ6W4uze+3OeTDTHClqx+jN6WXRPo
8iCqOUi+BH26ELje4GlXGiNSFA/ZmvymxaCj9lP4KltyJ+hcT/KU54jenNPafV9LHURF9WHpQbBC
LzHPCvzwZLF/brSewHtCNIdelf+WIXqWl1jQYcLHzRsomIPWK7tDDc7PQsjRawJoxe7KWD2gdoQD
loY4ojO7T8burRH96K81/55ltiZ0VqVDZNRe07h2taEnNVoelmgLvaiM4nB9sI5WwE56WVHFXsiA
PW5maE5s5jhill2fUvSfhhOZjPCqIyoD9AjeRUnl1XHUjOjensFD471Nuafb6/2kf1DWkaF5xcZc
kHGsCATWiN3UUXyu1/D/klMN2ihcLSuJYiApIPA6z2i9tTKixV39mTcHL0+uizX+wulloATx2taI
LONnEf/I5n8vL73iFpXBeY1VuKU1IIZci+bX6hnnLTd8z3Ef0Pt75s0MpgQ719QNFA/wvxB6SGoO
e49u1NZpBGapl5xUhyLro2xOD4YFG6zTAzjKf16emuJikwF7dYdcoQvYdySMwkd3uM+gdVT085kY
XWQDUnd5GIVpyHg9kThiSPvSiHIRH1cvPwBmrjm5qk/vM3sX4Bte0W9rK7BgnD2aOZSdnUbzbFTs
hQzNq9Mkb8AE6UVu+s0FzWRTngfv2cleVooesfEpvo6/mMr4vMUseibA8RTZ1sh88G5lZ3vO+yee
oSX+8g6oXo4yQE8Qe3BIDE9bF5FAFdy7zQ5GUBURhIugN6iLyVRrJpk3MxK+NuAIiGa7s7+2LZ/v
+h5yEItDzChtjQwpkWkEOYYBSWkvNa6LEv7Ued6dgngmaAAC/3AEcpBHUGA+Ei97SCAnFLc68ibV
QZPucNfAW6NxMLPJQXf/1NImEKUO1KSyQ+ke55QTUq1IU1Vldu9s9/EoAnDu+KR41r0FFL9fhuEl
zItdkiNXNdkABtjxYUq5ZvUV+Ewqw+48wIFAU9HGUX6GEk92sx+tAXXzyEJlg57c0C78vL3THTLF
askAvAlYkWras1UJQNJW9WrOuErAe8IH57S11vE6k/nTl/PuUJXgNE3NuvnbZJozyFsxq8vjqDZm
D0rfDdMUg9skUGmMYpBggTN+HgOz7v65/HHVUu2Dvvu4kRYVBbosjkzzRBpxKEpQIlWgmeFB3Zma
KE41A8noZ8vphm1/sDRWtLlfYrfWeC3Vh+l/f70pOINIZxxHsVOvBzC8AxLpJpkm36haG8mil6TM
rJbj+Tg35GnFo9sA34NtGGHjlhFUVq4LS2TSZy6mohoqhJ+FhZ4KTo6gJb9u4WUoXkvSla4D7E5Y
y4/K8J65l4WXD85++j4ICGUEnml4lWeNnQvWNfrJ7LrtJlmZEZRVo0M3KzZXhuCNfd0bnosbaV2r
V2Psv5hloVly1Y/fnxvvTv1og6pl7Qc3MmJ0UAVg1OJ1kHQj+zzVbauTl1ecHxmA51glXUkH/+Dx
781804zfhglSK6nfT7q4XDXEvnbvJuJyMrskxRAuuWvxBOvQG09es80IReleF0HJ4Dt0UpjeZMDI
2NRCmis3rbDt1kmTYVTtsmTCILLy5iEpQHdi099W26MbPE41wbLi9Sij7bhH+mLZgSKV1/M7a7Ip
OvK8cn0zvTxGrTWdMs1IqjekDLgDi09dwx72NyQ70sA+DFBrXp7myAy7KIt0d8HHB5fI6Dovgeqb
t+y+QrBjFtdgh6tD1taa7PvHm0Fk7Fw91NkA8jWcWPc49N8M8fmys/h4I4iMlJumzMvQR4hEXHrv
oi8ZHGcd6Jni+vXy91XLItlzW6ANp+QjkkCzcxJu5fxu0+lkkSXV3TQfv/GIjJXj8VQ744L3LyQG
DlZcncWMzoQx3u67ov66ep0dUL0I5sdRMpHBc50jFkIY8rLOYKDfC/xYQWqaI3q3jTl07N4NO8OZ
bjJWMTBRxre8fkszkGMsKSiQ6GeU3lrf81ByIDaeJ6B+AptSM4HqwEgmjQtV9B8SmfPZJc5UZ+vA
oj4UoR3UIdaa/DTQFcgnwFlNfz5pGwMV5kU8yUvUdjHzxYR5bV/+yuTmKzBROgNTJLWIDMxruVXw
iroO8tTxkS1gF0+OJpDThz+KCLoIVfHcIjIuLza8YS6MHJZ2YsflTE4sLO52aBT4M69EjxIZhrdW
FjfB7+ZFXfdPueT+NPb+ZYP7+N4hMgRPoJuSTQSbvxgzxGV/uZANKy2wfHD71il1lPgK9CKRYXhT
3zopMF0IAZ7YEZm5YX8oLNF68KIBUGIjWJYDONl9K3CgFaV9pKp2R4bg1dvSzdMCP8hEBQNrDuaw
+mV/C3q3nj54zXEbv1npE4UGI52jy0uq8L0yjTS0LueNMYQ7xbJ8pkVyD+6vL9d9WooStqH2Muhf
xpHhWQ8sR7s2cc/XfVoK7es5L9K+QiQFVssQjJb/bg14ei5/+08E/HeMSWSWaPA2FlY/w+rLcr0T
7atdD2EjmjfoZPtOVoDq1T3YRCAjr5uOws1zKeTv1iam1sRRfi5BXWjkgZ3Vp6Jyzk5KvrTtcoBQ
c6iZneLSklF4czOkzJtWlHHu2fH7dxaQU3a0nhjwpNQPM62ej8JWZQQexFhWUlkAOfFNxF+b3Pkp
6hQBSm3xEIWNLdjwhtJsmeKil2F4wnIKKJ/WLPKW4YUU013T5gBXLbeMuprGd8WyyTA8AFsSZtLC
iIhVfy3b+baw3R+gc9Y8+lSfl0IJsVE+FCuFZ/OMXyYIoY32caW25usKI5eJ93JBiGVusxE1HXkq
O/YUZ+Lt8nlSHF2ZYw8heu+mMdC8FNpvRMz+nIAGxP0nJW8Jr0KmS0aqpiBZfJcZFWSAkYqyEE34
3ThmUUXS+Dp/IiPySrsGzS+ingicprU/i6HzSyvXmJzqp8vWbQOJ4ZiwhDx+sPNHoes/Vp16KTvn
LKbZgt4VmB67o7Ap90GM7NAVFTug2/3x8v6qYiAZe1dS3LVFIZLjcFhCEmaHHmh0QISBFoU0uuMe
dN1DypH2I/buVYn2+dETKUbKz+KcHcRLt7eDg+8yhMAK5JJHtNB32VX8cURG4HkliEpBpAwECITL
uVM8j3V2srfqp2bZ6IeJCiJj8FLKy8xpLBZ1Bq2OI7EP0LkNNkCFeTzfNmtV+87MXofS/Qni8PAP
6/CWHC6PrgjkZVjethXGMFDgZ2hn/zQ2743X4AHqABvPevBDtJALt4M4tTVBucLV/wXT6+tpRQc8
i0SDHYrNaLBNGFBjHfsYxB2uobFSBZqDyFC8LRVzbq3ISaaT9VDP1rcS3LAp0mJLYj/OMbtreftU
ptax67cDX+3vqUUDMAUeSGFHLvdOIuaR0RifnIwYmmSXwgrZfgDenVo7x9wbBNURNd9G0DdmHEKo
E6RWoIx+eTcV/oNJ/oMuiWFAdB2Aq2Eogmp13jrD0mQQFPeOjNzjRVoUQ4N8GjPbm8zwzsC/fkd7
f3T5p6tCWhmz18wmGrKS2o2WCMX6MI3A4ut9c487f0jx07wqm0Nk+J7hsbRiRs+imTw43W2MJ6jm
9yuOtkyrVyeuN/Z0RTI2WFdUPIMUkgrBNvpVkEH3qQZYaUKDDOibQ7SxaV2hYstlEN9CLAOoamy5
9TAftnDvxnE/J3dzCObfAEOddSMp9l/m2yOgDkNWDfsPsbQ7Z80f0pFHmTaloJrH/vd3xsFEX2/z
6OB1gWyzb/D50al16CeF4TlSRDAlG8uohZI9LwgF+ff6j9UJ3822U+zqcvGq3y8Zd9xWHUp3cDj1
1rhHI57nw9onOnoj1eGSDHu0SR1DkQO5jNk59yWedSR17rsaOON1b2X1XE38pxpIihREw8VIMhcF
i463n9eMtKARaNywIptxX5XWEngk03VNK46UjO5zhpgQ0QzJkRdr1K7muTELf4u5Zi6qz0tRQpZ1
ArwQAlGPt+Vn5Ewyn3MQfLZsPWiMXrHrMoDPWb3edEvALB1/Su7/4JlD93PeRwyPfrRME1+f+VFc
1TKGj3rINCAvbERQiD1Y63oGq88JpPrneuEBQClfDXMOF5ZqHLJqavuqvjPIPB62eiIot/ZJ2T8j
sms/j/mo65hR7Y1k7vGUFMAAFm4EYIp1YE3b+oUrxjBGGlETAyiOsgy8M+K6cFH2QeWwmqOF1HCH
fIX8MfG5CdrTjekYclUrJZv+PNLU3cEhMzdFWBD2M4/rfy6fMNU6SYY/mHVKBu4inZRPL7EHLlob
aErXqr9d933Z3tMN2icjUK9Jv/607IUcQKnKv0GrYPl8eQTFNsggvLkl4C3w0PhhAnHSU5r6U2zf
gWLgd7FuJxeVcM0NrLAPGYrHAAlNlhoBieVC/8hdRSQIpDn6QbT+uiSpDwGcw8jJjQM+68tzUzxp
ZWCem9HRdHKE7qQtx1eRJOWpmlC5qWpGQuY0SSTAY32ei4lfVwCRMXqiaYfWyIs4guI2D6C4cWSs
XDQrqLgnZYgeqBpFnaS44tEjdy6Kf0sL7erLxv2R9ZrfrxpCsnsyQbtkTk1AMi0UhrhdfOti9lRY
aFaGLoNmW1Q5cplNz+7BveJMuC4Rn96nSL24iXuTDskt65eIDc2ZVOxYZDSIE8hzjqPmpaianOQI
WqilbGYGJLGTJ7+ENT4tc3GbQYolMRdN/Kp6+spYvmKwRhNyXy6QKmAaOWTf6RwUeGKj2zegoz+Y
/nVAR6R9/nsBUOEApyIwEjShTP7cJ/9eNpo/kvMfZE1lzJ6BSlucuXuW49yf81c8ADsQF0At67DT
jJh+ERk35uvetF4et0foXLmQHzpdHlzhjWQgH+27bI0LgsR5nEAa6I7WUDihP+b8ewbtt8tjKI6B
TLtnMadFoRULV4JQN09nPHTvPfGweTrqd9UA+9/fXc3ZxsyJMzwkZyxctiEHKL51iwUxl7frZrDf
Ru8GKMRSCGQjjKirqnMylSsEYszXurHetnnScdCqtkJyBaJFQXrs4AqEkdwahITIYMdN+6WyWDDz
6PJMVINIoX+eglFetAmSjoP9E11yYUnmo7ElEDFuw7RhmmOl2hHJ8vsW1Zh1gyYKuOLwDBvd5t5h
EBEDnWrig0S80lzXqnGkcEB4edmjrIWgzGZQpIJwqxE521yA9BxUVoXLyi+X123f6Y9sVDJ+tJ1C
PStBfLaRZ9BQD8Z3pzhe/rRiS/7C8TUZhYAWij0LxLZqPMjE+nvIRTR4ZdAn190zMqAvqxpmGllm
RKBDe00F+4KbGiIJqXHoIWqouS9VzljG8SH4XlleoAw3P+2Q1P/r3xneGAp+/6+qr2I7ZCQfqSt7
SaFhFG0gSG+t0+x9G+dWc12qPr7//Z21G5VVMpoBOjAkT84GtrXltkGHyuXdVgTHf6rz7z7egV0Y
4TbgzVsmHqFcdmNZ8Y/Ln1YdJMm2swZaU7zAp8cGEGckVYp8OBjl84TnsXtl2utPuurd719LToeW
o5qwdwn5Y5OYPkpS584bUs3yK2z6TxDzbgSzo42wGVrWk+kzaiR+3HghZLsCYzQ1e6DaYMmYc8FN
15lxegrxY6kAcPkuUo3jU6EsZAQfNGOafrTw+NkJw5yInJz6JALjfmedQZoL7/ncJ9c9hmRIX+b0
oqoFDmoe24GBvHhu3NXNdrh8nBSrJMP57ArCYUUKfDSo3v2m/yQ6KHZqjqqqUiyT6hGntl1moi1i
TM39/caNmw7yvMFAU8gQ0q58Ml32REgRjr377NS6bm5VWlXG+IFpEjigHBjRunqYAaEPV8rfLKek
Qcnq4bSBgDgYvM317YGBtG6NjePsZdQ3oJij655Qrax001toMzEHDzAPtwTOMEf3Jh5jlXHd6Zbh
f3HqTA7bT+AyQjex6A5O8+9YJ+HlU6HwXzLzXupNGUT5AFLyyCMg834d/3vdh6WrfMpzCrUCLAo1
+/s4ST4ZpX3d5Sdj/UhlQMiuiZ0onlBHL7yYHScURaGSOVu+sYzXwaZNGeyXFECPeiMsZhzMAynJ
SdBSUyj6eNlNGeiXsJkkKIUBGAwFxhF6vX7dzLpuRsX70JThfkvb2F7WIutR9Uv7yUJ29bAghx6u
7vwjg95ZmPRNDD2zeguzYYQA5srAhLkYqSY1pZrdfhW8c/mQCByLptkXrp9/9HF3EKOtKdN8fCma
Mg4Q0n8JX2oPl/kwutG0Qiq2cYztZNkISBwoNAdtny2aq+vj/IcpwwAZowtY+3B1rfUj+JiDJv+9
ddBrTT9zMHYt5PWyqfwJc/6ORk0Zype2CH0SA1F8zsuf1HDzoI/RHEzz+7h27zKefMLz9bwR5770
QBQ3rYcxSz9t1LyLp/HOWKDf7tTZdVBLU8b6JZOR5EuW4vQ4ZgjV0cBy81unbt9cL/6aDuUjtCE0
d5JqgSUnYbNGkHTAQ6xxX70BUsA2CT33Zhz4jbBvR1FqvNzHuTOII//3QLZb0QDJjgUup/lntlVf
jKX6XZX0BYqyz55bHkWTnNE39HJ5Qz++EEwZ92f19ubSGAFJ1ZT3KJPcuPH2yc4rTVCiMC8Z/Ee7
xk74zjJUNV8IedNy2PyJ6z84hzLcryumVdgDeEUA8St977U6iTYEyISfR7+4q5+tAFTno8+yyAs7
zWRUayX5CtNNLYtN+z0xjs9pur1tBXlyex0nncJfyKi+Io5LYpoIoqdq9U3Ik69Wep7Lz7Qtgkwn
7qaaw75R7/wd3t1G3AowjSTGo2he634KSMI0Z1c1A+kZMC5stLJiMaKhp6II16I2QjpXW+tbZlOO
wbSY6OehdJw0LlY1G/rf2SCl0PUUlIQRb6HwbeHBUVpPYBoqNQHNxw8CU8b4bTSxmsRB9hKRdQef
vbJDMxbsqS4oA7+9lp1ftXCS0WejaYMCFeF0PFiRl0whQobAAXNVm64Ps5anf1+WD4xGhveBSiif
beggR6tjsmMHQfVwADzuUK4FuANdIz67rV1AT6VEM/LqsQcXraMhOmJxkdRbrSkGKnyCDPzreQ1m
KLLCkw5tE+WJ2UL9u9MhQVVf35f43QHvO0ggezsBXMzWN7E2x87eni/7SlWwIuvuDnVnE76nsMxl
8l1IAtk9Hlfb7TzdJ/ONOUIqervNln9AOqQ5gKrZ7Af/3WysTLQUmJydsoLHX6F4XX1ZG62qnsJ8
ZBzgWHvmNOdJcqxoPG03+TRZ1G+4AaDyTByheXEpDrdMyWfXyzxlDYwIgJ5/XQ9+Le6fKfR2CQHQ
B7LCl3dHtVSSL2hsBIVGDXix5Y4hGEteavS6a7ZBufPS7Q/d+LoSKd5uO3W5FeZowPuyY0nS2/TG
o18uz0DxQjRlTr5xSBG3VDi7OZowbhgAJMkBnN9JuBNgXssuYcrowDWDyH3d4iFVerHPWsi46+gN
FP5SpuKr620TfI9CY3AQMbwSDB45tL0x4t+Xl0hxlmQEYJLzeiQT8u3rlH4yDXGTuuKrmdIJVERQ
ZU/y6PI4imhPRgK6FjxH3sIhu2n1q9yqT5Wob7epekwYu0nt/rtjp7rDpVo0ycYZVMBKC5WkCKrl
EadpgJTAsW22mybm4eXpqM6vjPYT6VAnnCJ6bbM24PVLLixQ8yFwWpjfxrckeS3m1G/LHNXa18tj
KpyLjPvjTTz07WKgkduub4e8eGK2fdyY7nWlMHcZwgdd+J5RA43CZf6DU/Q2TZojpvqwZOqlA4o3
iKaAhAjy7Q/NaFj3ZE10dWpF+smUwXtijJdt2TvBG48BMrSYoTUBDgXaUKM2fXdZAYcqrE/zOPxG
o+/T5b1QHGcZ0ZfUINkWK2rVbfxkUh70Kz2shembU+s3ExrsDV2SRpGIN2VYX+o0sUH29NreqrCF
9oGcjMC637sbxVHvw5TjSPd8uYF/YK3nnSRshzjvcgHJNwT8vh1BACvaHi+vnOIUy6C+0eFLsfbM
ixZh3lrNZoMZbr1d5kETUyiMX8byzc2WcKPD940cuAj0RDwAf/yGfOQ3x9WZiurMydR8aPtlaG2d
0GoBTSBfxDboZ4a9xwstwNQ6J66zv+BPlQOgu1VrZqawIxnqtzDSTQYIJqMCrTl+PtLct+1ak5RS
bYt02Sdmx22vxbJNlnilpvtYzPM5L3XZFNVvl3yAl3VeZg24ZvqB/EIB7tVo6XVhikzT106DNQu2
/3KkLLxy+4bGBY3HVZwlGcS3N7aiDMadqBSg6U9NUvisc0sf+TX7aKX2eLxsE6rzJBP0lWPKK9QJ
gbDsoInseeTVIc2tN3nB7Hl3Rez+WJbhBgJrrm+wWJNKVeyJDPCb8TpbRoKFA07x2BXkF3V1j2KV
M5EBfdvqDE06oGhcm//ajvCBGABrsROfR+8lyY4Oq/yy/eXNUe9GThmHl9dRtV/74X4X3C/csp2B
NlBvz8Ajncd3LamRTGqOpEAv4eUxFIYiU+p51WI2IgNqzfJ+DOjFyIB2RySr+bpqT6QH/wwRyIZY
Dg5zzVawFmcvDQLwy79ckQiThXGnyRRIV+Ee9ibzkFpOVKxTUJcssB0PEE9+jIv2SJb2dN1wksnb
M+lKk+8+sl2+QB47crcpcPuVheDoBK/+mje+yXl6WHLRa3yBanOkZ79XV6UzO2iBc6jx0GXTuRp5
MAvr8+UpqexUBvxNLkcGmi14T6ST8MHZQ4LCLYqIZBAZNBrQMxPRm0HuGcXR8Pr1wEyWacxVsX0y
BpAXDlDYpr1XCJvMF3vbZ+zc1oL+3sa286vBMwMIKPqOcx2tnSlDAIdimzgUxbCaTR7yETmhp3LR
FSoUJ11G+8125mbcQE8E5GnOXQHXnXUat636tOQGLD5VW24SgJSK73w75lxXbFY8lmQiPkR86O2h
aBznq4vWoQ2Nfh2EAgphnVK7ud94lh00J001B8kR0Bzcv02FN36aoeTfWHmQx9vLxru7xkTI0S32
bT6A66qoqk8oSJwWUNE1Zh/wav5erLqoQOFQZda+zh0HdBjsbryeDzvN/DKJ8zBXYcV1OWBFJC2D
/hAW5NCAhsnSQkB7uA5mNv1wk+pbXs0nUEo89NX2VbOoezDzQbpOhv2h4FAztvPgOraLNNxQLT73
xKkorS/pYJyH2gFd/1wFQz+jluz5xsgsVHwG3TWvGF9GB1bNYKPGD8/r+GsAVTi/C5aTd6jONCwe
dCrrqrtXxgGCsGqa1vg/DwYelrfO/5NSU+FrZShgy2YT0A7wilSiuhGm+5uVwI6I6uXyZimOnkzw
B30s6FotHYAdyRSteRGYWxeMjnOwW41DVY0guQm2JnRqEHxEvWhCN/O+MmsgkPT0oqwu3q6bxW7e
7yKS/+HsSpbj1pXlFzGCIEiC3HJodmuWZcmSNwxLtsF5nr/+Jc/d6OAIjRe9bYUAYqgCUJWVaRpp
PkwpUFTG3AWZY7QhoWsWOnxIAWmdFBtbthSCs+j7DuSmJkZC8QTNjNzj2oGj1Oj8GCQWauy7+dMY
yq3LGKtwOYW01B9S1AEFKI+y6hoMKNwbgW4dp/nPZX0JlwaWOQmyMyCdKOMcNQd56qXx/NLP2XXe
kdt4bX90q6MwR9msCZcF2k1OQVLcf0s63do1wLJTcsenITw/FEnzIhbQ7AtoVO+LUliGR3gXakbE
G1XBpaz1fbE+LYo5zsswgxkWONl4DA1rBUiPg1LJmLUL32wiAnDuGtoBJo/5SZuX1jJfqFl/Oz83
ktNNxPxxs+9cniHWAHqHxC8yqw7GiqgeNrJrmqiiOw6pOzkOwvALeRm3aJetqZM0QFTzWAJIs6VL
gJRMaDSqiKNsNQQzb5HCJ52GRwEQ2K9mXEHOiyL60KwXRjX+8fWflrusnaIze0xY58THZZ0/yAya
hLTAYxS1J6piQtkwBEuvl9Ke1wkV06DtXw9kNF8y8B4es0W3Fb5Edjj9E0/9NBCAT+qGbRgIsBTM
6057TD4OPmbX+/+F5KV7QLDulcIQhhVLknROF7SW8dbq89/OGm70who9atOP1uh/LnH6NMfN6fy+
llwQRcSgafeMVA2eWGTtMG29t3Q3yfJM3dbTy8uyfSJSsGebAWlzuEir4/5YmVDeVV33JGYpwgTX
KtFsPVn3Io81yOn2s6TVoFh5yfNFRAlq1rxpvAQdYloe1+yqXB/79GbpF2+cI8K4nxoqOl3JuS7C
AtPMMVd9BWjO0oZbg5gfzahdgar+lbnKgixZH4LBxzwFF5yNYn93Jh6iAZ4en7rx1Mzv5zeSbCWE
E302cjrpE87cOo2Pdhf7idYpymwkx7mI+uuR3c/jFG/YiRh/+qo68JKFThJfpcDDW2l1aKZeEVSU
zZJwmgOTWdd2gRM2628bWkA8Y7iqawig1WN4fp4kHkuEA1rOnNrrrhUZ90YQW2Ty0sV51mn2dL79
Lw0aKMB9N39yV24xF03DdX6qy79TGurD20a+m1qgXxYpQw/CQY4ipAlYCJefnPZQnYwwC5IgtkNr
CffCp/pQRJryUfnl0qOvfZSfRrOVs1Ua1WZFFaBypzJcjpr9iOW4Sq71I32jT47/twihIHAkCof4
dQYWXe5b41OXeZ7XQ9c7dqRB/Tgy0WV8kzGvD+agCtdjpcLhfg3WRkf7DvnUEXXzesRj0gZDC/+2
M7SUUXzTHxbfPFhI9Y5HVQLj6yMMPQm2DzhebDd8Lk7zVfKAEV3nfn1jhfoBr7hD7LvH81tPOiLR
BwArUsS8YdF2v17tKZkxSgIWGvdDaBzqAFqk/oU9Cec+YhgZklYteCeR+pkeysck+DC9Bd3sD9P5
WsWzIJ06wSGU4BOrugRDSk7aPTu0UQ7KQvNpJ/jbp06Fy/nSe2KFhLOfIxE4lyuzo8b6NjU/mKVw
nRJvIGL7VjA5WASuM9qSZ5qZXkIdPLmutuEnG2vFOfmlRwM4WPAHUPca65oUYBhtHpr8u6E/lCq6
16+pwNG2YP+aaZlZZ4JIb/bncIFANw9XCCTs3JQeDOVjZ0AskqMbq7bwvlX/E3BBh4L1G6Pm6k5Z
j1GVQuc0D7On7h1yywHA5tzPg/naVOG1Ja5NxPpthdYVfTFCxTP+SF2k4ZbMp1odgjLaG5M1GHsV
17xsEwjmXw0mTZwpHaKxurZwtXSI7TGITyWPi6Pijv7ysoR5E0xf75akhK4FAQkUP9LjcNylKrto
VKyLbI8J9l4ifNn3JuqEJ8QLeuchHZZDy5SlY7LmBSu3QfZv92YaR5Y37dJP/nZcBi+pj9XRuadh
+cSWiDReEinc1/7ZX+0ywdwLwKGmYXHcqP3bnSCmG5hvJGpPgMKFF/J5AlYv3ARI6rRNUuVx1DjJ
i26XDzXCoIoBfHlPQtuCzUNpLEvxcsQAAINGbD/1TKhl8avuHYof5St9JH525K/QCTO/ne9S1qPg
CfgcDw5Etp2Ipjd1cc1BvjBMN27ycb75r9HEGJFg+CaP48xdQRcAbRwfVMCeCXKEIq482sw+6pO9
pbzL4x/MfBz4N3OKmuVqMP4CQ8mdp1l5gkrcj8j4N7OYz1qBr2ji+7R4XXtwFGkR4Qfb6bw6/kno
65oZHjS/vbI4uv3P86P/ugocoxdchGVulLd4okUun96oA9azZPPJmvye7TRM+9TDCzjq1xaCG9ka
LbrhaxSq8Kn72lIv73HKN2tUTVsIfbibYSzCvhuDorBUeQzZ1UJEENaMdaB4T52oCVZ/DUnQPO1i
leY9AP9+eYCazffzUyFxBUzwNCPg0LyouzjSlrvWuWGk9jqVgLDsOBMFfeuMFToiSXEU/3Se08Iz
r2iwHTcO8VVvuuIPRjD94UpCX8kJI2IJ27p382VFb6WGqv6+85Pto9VQ12u8Ve1B438umjERS5gt
tm2uLbqh4I3Jytuy5j5LFXYpWQ4RTui2VT4Pe+ObW3grJHMMAIo6BXZc4lNEKCGK9ZuajGhch7od
9GwQc6sfRtuIUksVX/ma+053RRjhVoNhj4KUOCpeqxMKs46wrZcELj//A7qL9dXx6ofmiuc+AAYq
sgjZpO2/f3pZ6AlZ1r5Dn3pxNWT3Wn23ba+XLbbgKHq7AKy/teModV7H8lsyP4+OqpTn68oizJVw
icg2Ug4xsCOR9bQdphO9dvjV9q7djdBE8I0gC/mTuSsi+6bieiybKMHYCS3SurInBiBB4tn8QBvq
9dPD+an6mo8awxFuFXWOZ7gFKRM8UpyoMjzjSrsvTN/00xABRMvyzBqgAlSnw23+PxRgZG8WEV9Y
QDRYyw1MI4oHTlVArmvfPhnwlNzPHrNb7XB+fPuSf3GJERGF0K20jczMh2Na6jdQZgi6KVZEDCW3
SRFBaK3QRxpNhx+X3DgZgKRWVX63DU7uTS07EbCseWmXPWhFHV42FuF2oS+byRpgJY4bDdYSh2u6
+udblm1qET44z+AGKacBY7nXUPl2X5TYAeAj308v15s/ir9TWAeQYVMMRbbtRDzhaHeU8b4Zo/Rl
CdipRAH7CS9XoCP1xrNyrzyVkUmDxQcTOgIauYpATrbvRIyhy5KVrTM6nn1y+GeXz173nvo7ILOL
tLdNVWQs23mCn3CrNcUIs/4ISLOnJ89Wo9jSMm9tCQ6BLlOSJkY7HHc+f3pcfxEvC4Zr/W2ufCfx
1sM+Y4vmaW/Zc6cajuQYsgQ/YcS1DmHSbjiS9GZsbkboAW5WoEOG6sItKDw34nnlOnT5huN0qF/G
X/SY237pV0dz9PQTxuQPUf4EOpb0/XyHkgGJKETWLRSETyY/OtniFTaU3XGLbLeXmBmKTLhkB4jw
w7bQnJ6m6CEpf7L42ipfzn/51yh51NCKjoDoTV5A0+y4vwSnU/6z9EEaejJv1mOruHVIDh0RaZib
S10tedxGjuWeJnB3No5+WgxNcexIbn2i3q+GEtmsAc0+UESAgizZ0U7A+1D/zvun2bSPo9LeZeMQ
rgLl5lZG7JZjVKzI6+lBNW4gh9KPipXYjfmL40VkDKQm4MIVXceo7rwy8fdIcxsBiIkzwA52AEoT
xSpiBtl2Esx+du1N6wnmDNBLqMinR4s3iozCvnG+GoZg3CnVnKXt0PTi8qPZPzuai8rsb44FU1dM
lezrBfNO12zj4OvpIgQq/YXex6UqtCd7FYvwQWqzji1uBu9t+ENgAM9yY/p5qKEmyfjQHkkD596f
irB4VgkLSnyHCBrMs6rsc4pdtejEd4rrVGv93OhCXVkJI+tBNPG5W0Z9QIgv05xwc9ujkf/sx+u5
UZ3AEsMQgYLFlpBhSbYxsk3Lj/PQrBtPJwrzliy2SAuYlxuEaZM4O9mURmu7+jX9c97iZJ8t2HMP
Ocq0g4rFCWIDGvHj+nupImGT+CSRAnAmKTCus5mdzPZj4Q/rAr6Vu3l6KzYncFWSBrLvF4y4JNQm
q6O3SD+h/njIiOPFrtUes54m4fkpkk2+YMwuqr4hWWe0UTff1dzw2606nG9ZFuAQkX5bGbeNVZH2
n4xG1nh7DDL+zfy3/oaGzTPeJyo1Icn+FzF9a+YWTTKxKaoGPBAjO8k81/mxmH2gGMo+4V+4PBHO
l5m13eVtNe7BwV39OQlK38090zMORcgPqiiqZFOJcL7KsadqrWDHifOO1D8Cdn1gT/R6J3wwnNKb
XFVwW+LDRWTfYnRxnHAMKKdrkAwGKEg6r+lHCGZUfjKrXgr7Lvpq3vaN/enZvkDBduA9BoRSjcOu
kF5YV32whENURJlKe06yhUXl3jnPmMZK+FfTfmrcMVini7A4uGUIt3LWd5A43tdjXo1Am0evKVGy
GleK6ZF9uGDecT7pjTXjwyuSR10XzeYYnd+wso0kWDUHNLnpM7Scu4gk5uOjBqpoxxpvbbMB7X2d
HPQ4/3O+L5nxCWc1kssl+JUxSRP9WwFus1WbPyxbSEdL8XaWzJOI4iuMLW7HBJmYYoTmVQnVD11F
vybLjYtEfomtJY6+4oXXhmOoh7vyPf1GIvNQgmNDdcJJ/LiI4jPaktG6LLAc5AqQR2+nZbJXV7GN
ZE88EcmXTtlqanqdn5zehLLVYdXY9Bt1vYYWLo7pNLgsD1nhQtDYxAkIOv/upc+TmWwoiy8gfus7
bWUhUA6lS1QvNA7Aq3ZJ+hX8JtuQ3m/rSp7ncTaPM3dG1czL5kRwDbWV99rYrDh4uvFqmmffmsob
yGOH53el7On+z6n0yfXk6cq5aeOAbhufevtdO71yQ9fPgXI7kFAtTywbiOAkQD69JKCSyk5GDw24
/J4Mz+vw/fwoZG0LHgKP9yztKCZJB2Xakt9n2+JDxfZ845KQlAgDhK3SnEEfJerzKfOMyrkCX2ru
AbR3qJbxz2il4agXQ6A7veJKIDNkwVUM3VpldKFt5OLEKc0P8P8H58cicUIi6C9d9HYhHCbQrvd2
Bw7LMgJXt896BfWyzE+IiD/opzpr2eAyY0LdFNXsP5JgQL6e+OS2iejpslEI93gw+5Z5k6ITl/0i
fUTpz6z+Q42n863LIgEi/G+d3EkfuN1GRm29stqJ8rGMOB9/lLycPEKZxyYtYsjYZzo4R5WQB8my
i2BASgy7s6B3H0E7bgqGE4g6wyn2zcHvA+uv4enXWjCYip0gi07q+1d8MnzIZJZOgUKtSBs956e+
13j4+VW+gBACkCfcPfziERVUxlH1OJLuDcEDgGcW4lAra6P4dqs965Be5b7p8RJ5vBw6diqIkGwa
BWfgNtRYkxzTaBv2idMNlKeqkkeJnxGFghN90TfO0DR4NU4xcoSg8KTpZVYv4gPdirIx6zA9xfKn
q+8qrINiQ399zXFEZKCGYpGcgN8O4VmsM/Ir1dNp+NGSAE5+gxjOPwo13+kpQVSaKzr9eqocESs4
tlpS2QWmanDNylt3xsOeHUfLUSSuJQeXIwIEi5za3Tpj/wLBvgTWYfw5vbdB87IG5dvgV5EKoGXs
Xve/l3PnP7DApppTE5AKzN4UtHdAgUf2ENRX2wToQ3rFQvcxf0i4Z74WHKpC44CRqox037Nf9b3P
7icjnRq8+lsTK5edyIEGyCG+IWLoI/ByNV5vb+f3x9eHgiOCBFla16NRa/DZrA/68eR2HzMQzkyF
MZAkvx2RN5C5q0WamHf/gGz2WrLGCO3T1sH6HQ/qAEcj81t9p6g9P6CvAfUoFN6n89O0zTbpmcPQ
IdFir4UMtj31vrmhQke/S+I/jvsILl4I0aoEA6WbUXhIoBQIlYFItkdx9uREoOs+jgDHgo3iQ79p
D42vPSiFh2WrJVwOjDgzIFS3T2YX7hK3iZ8MvhZOfmZ7fPIqbws7Pz0EKojU1+7UEYGEY9u40AXC
FqwBP1mM1C+VyHRZ07u/+rRMrmma3aqhOAQ06p6xrKEzq5BvEpcnwgfz1WwsrYIyttt+77OPNjMD
Ryu8Sp+83l38RrXVJKshogZjXiNKmnPUvm44piuULrYcR1p96IjSCcimSXACmKXENG30Yf9sX+jB
Ou5sJ+ObddcB9QqeTd3Tfp83HInTdvYv+LQgYzsuRdOCRGIqsodtKwMaz49trFJ9lTUvXADqLeOs
MbAovO2CuqwfGWnDOlGJpn4drHFEGWCe6lUMeij3MFvXQ16+8bgPGlv7SaoXGzp856dIthiCpett
Ck6zGtRDc8P+xkQ7xi1RvN9l3y9Ydt4kuZvDkYBZ4/vCHhmC+eU4htAyORDtskAmJIv+vcTbOkGy
xgLNmImE17NW2l0K4ukFZSHn50diECI+UDOnjM9LDl6LRgtpPEXm0l2DaiiCxKQisSLrQrj+m2NS
9GzBEPS4dyJeAHjoQhEv6HnV+EOjjA5JlloEBvakKHjWop++Go4Y149NV4FpJO5JRPvRYdwKbqF6
ac0139AgrzJAYDmvsu8WxDC60f1T65OqkE02DsGqSTbOMSR/wQQxdA2UeLXTGvNfly23YNK5aVlx
jmzHoS5Bh1gkbX5NBncDkQYSKzqK9BRpX4nrEMF5S8K2HnzRLnQjbjUbkjTW9Vqr8AuyxgWbNsvR
4XFHMIixQEjnpW2yoNFfz8+QrHHBqpkODqnVgDYdN6C10Wn+6k5QI1dFtSTNixi8tS3Hysrhsrtx
OfCEh31BfvS6iodAYmsiCq9fNa3fehvnaN77VfpuYwmcogrt9umi6RGReDpEiBaQ+aCDYWs9yPVU
4UjixE+ZWkF9X8cvbtEiEm/g5Qr6TiwBYbnnDkc7M8BD+XNpR4hGg3eNnzb3t1P+1aeL0GWOKOeL
CFefkoVZB43aUFXKXnjSh9CcvTA764iUfgOnbEEdr3Wwb7ub9NjechTSrxFe7/H39DS8WP50a7xn
Y5A9kyG4bKUEUwcRIjaCq1sHOv8Y5oeu7D1uX3b0iYR+VRWvZj8Y1mGuMjDtXBPU/FXzb0N7rpCo
Ov/9koiHI6LygJNvWV1g0tgTSl0fIKH6YyF+PwZxYCLYuUNwrTmEVoYq3yY50EU4HoiQE8M0MCqL
Jv6Ce45rjX6xoUhCT/0m+X1+XBITFdF4hJl0MPZL27wk39yKhAYe3HzJ/bjJjue7kJwgIiqvR0Xn
6gzYz01a3S21e63NfXi+aclJKOr1ttlgrNO6m0oTPyxx/DAw+yZbtijPq2DQ6h8WGS9zNSIeb930
kY0T3MDG+NPQV37sjqgqzBVGL5uk3UN/ujxnac9mzl0wsCX95mVsLxthqhemxM2LCDtjq6GAM8IP
2/yxmv6k45WNHOv5JZC1LRh2OtrL4qRoOy+223WdrmcUW5RaodifsnkRHuOu1tGtdDHtE8s6H1Rr
z66eKUIXsraFk3szLBCCMXy6uZQ304ZqiToJLpsV4dzOFkoqo0TTDbA1ZT/8Werh2DBNsRklvkFE
ym3ZUk66BqvVKAW80HFvxqU9rNSM2qz60SWJwrNKFlfEy5Gt1+uhx+w3q215szndtLnxROrxcH6a
JCsgwuY6ThZttTGOIXe8DhFEzVTFLSWOTYTLTWPaNlAQsA6ozLji8fpLX9ldnPR/8gnn+GWfLxht
O7HUojPur41Z3jUTAHOFPSuSIbKp2X//5BDSBvLcs4apb9Np8SZuX1d5pgpFyyZHMNrejuepbOE3
y7L8OZLRX7b5ykns1tO5cZnbF1n4eEaGvnV3p1NsH9PSXJXcUTQt2/6i4W51icc/5gbUc8d23b6n
eP/0bfJba8B6YbiKM1+2BIIRpzwe46XCCIYSHFndpt+sqfbj/NaRnFwiQi4D6IGWOdoGd0DIuvHB
hrKkSbqQt9P9gpRdb80KZyFZbBEaBxlzJOtiBE6GxQRL81bdOBZqeRfnB+GqTLDEUYgMegimm1uy
Qa2IAGxPwZZEJjNYbaYwNMmCi9C4hjRd005o3kjsP0YeB7lFoyppD5kO9qe55YpTWDZVgkF3ptY5
YD3EiZDQMYLiRYFsnYMUQdY+bGmj8Kp7tOSLF4XIrrdabUw6A6NxhnQ+xG63eemK2/amXzvOgnBN
EdZO5Xh9paJSkS2PYO8VN+nCYjgqyOmg7JIMoH+yKq+wVBJysg6EY9rORwt0c7DIjqC+IileWD0/
Jhm9zBKpYPCkZg6Z0D6oYJZr3Swfe5IqFkP25YKRxxnVmjLBYvA4syNTz4xjZzTbDTiCiOLrJbtX
RM450KcyshEhWNOcrojD/Kl8clAZPEG7WH8/708kvkoEz+kU+kVExwLUS/4M3pzrzdEVny8xChEw
VyK2YWwr/EdLUdXIaisyh+Wq7+ixqPnz+c+XrIIIlSuTCsVhSPEeFiO/BxDwCP2rxzFDCc/59mVj
2Pv9dJq2OaDaKUWygIAWixooYbip6H2aqApNZUssnNZtyqqkNhCS01aHBggjImup56cyi79PY4zy
Se3b+YHIJkqw5MlGIe3qYLuuc/aOR/wd6/Jw0SxF87JtZPx7nqYpGWqjwFozPTmZvQ5CwuL9si8X
bNixSGFZC4g+XcuOr2PTja9bDqNIx6kNLutCsGVIMDbQyMTXz6ggJs0rndPDUCmmRlIg5YgIuYy2
WlNl+OJsF9Zik9X54KVL/KmtnWDV48bnE3/MsgKiS+P2Z2sguVz3hhX0dTdHZUp0wHH6xlt66L9O
RQsVkGYa/aYolzCdiKuYBMkSimC7cW5Xqu2Birar56vRIvkt04ztcH6KZXEQEWZXtA0dp3K/sjsR
OWyBe72979yeY2BABfivGxkBhCcDVcZSst9F2F2r8arH7QsRvpjdal0flYiz2f2mksmRtS84hrx3
iZuPsKch3nw74VcVeJsBNFMshuSaJwLkljQfIVyBHZnloLYa7prxvW7nwEmhcInUmzG3irSGbNUF
vwD92ZnqBdINS4lwFP9Vrqq3gqxlwSUkzeAOpJzjA5lN1NT0bvc7dtxC1bxsAQS3sHRFPtE977Zl
pdfkrt+DE7MzvPPbVda64BHs2iADyeGXeW6u38vONX6u5dScutxeVH5BcraIsDiTmTFn0PY6zD6q
dfkRdS6gZGEeKhjvdyRUehiv2/vkp0rtTdbfvtc+nWU2m0uK6zyEJ4EuDEAr/Leg9a+k45bXEFW8
U7LqIkPeNFIgEmcwCPdT4bMsN3fflfrnV0UCpoV29L+HoPX5oGUT7qMTtMN81M4ZfrPicaKB12pn
/P4g+fDWQNjCK0mCv83g0aEDBIPXcq7DOaGtp1vdw5Q2+sFpzTe+6VPQbUaheGBKto0IpouHdZjn
ffQoPglIs3h5GumjedmFSgTPadxMccqCIXBDrVLrVBTxA/p32eo3w7FU1V0SzyMq6jp5A0B0ixvV
ljP6uNDsPs/d56TvDglUx48NUG4+tIO+n19R2XYRnIS+INNJCPTg5zanH02dAcZPG54qzFi6YQQv
YULwbZ212D3s9ZXdw3CYgh1y2DyhXNSPT/qTfqhCl1E/vfTkERF1vc0S6BuCca/jYx3SrW08bmz3
bHQui/kyEVmXT40Onof9LjdVT6TI3ka+Ppxfj683MBMBdHVWA4S639l1CJ4vy1/Iqfpr8Xq+8a8X
G2SS/7ZeCBqAqr2zkEKv3/Pxlq69wi987dmYCJZLwXdhQTMFQXDno2vNG9PknrZmeC+x8Pynf/30
ZiJ53gQRzhRxU+RSOaganUFDEf3o2tdub/M3IEy3cBmH5eTYOZTJmR6Tw/l+ZSPbp/KTzyaNRZw2
B/n7yPhdW803fOmOjgNaitXOFFcACVKO/Qcpl2pZuyS4A8TP9JX/6k6ohbjVH9Z793YOYm9+0o+9
wkHKtoBg78i6VhypSQA1iPW9yLLfxaBqWrZ1BVM3XKrFbL/J5IQeBqJ5ifuDxqonguzDhQtBuq06
Hze0bqwdZFrWCPV/Cicl+XAR68YK0nWO5mBO2FbuhadD0A1882ejqxXbSPL1ImdeC65Ulg24zqTp
BK0ZuziWqVLzY78q/jcsBYjjv/cock4VOP/2GE57Wn37KrdQTVhGqT8n30CRGKSHy0DWTMS9tcaa
ph1owA6F7ma+PlUvfM0LxRx9ffAxkSAvbiqzMnOc3TZ53EBcS6oj46+L/pouxNOzy/ILTES7ZXZl
l9YKje64ak4TNyJ9zW+otd6RuFOMRLahhDt937S4JUxgdnaI+bqkkNnbcudxduNWsWMl/F3sP6C3
qQXMkSEPwA391cjqWyN9yTjxiDkgke56DEpTec68ItXv66n1tYYG1HYL3zZR75RC+IuVQduVFDK9
DrJzW5DN83MxmZe5GVFFNykNnPxlph0Ma0kDDQkdD4TdF/H968wRfEGTz5PJCkgIVPQv2BVOIEBA
yUKz+EVRBrzsfpirsi+J5YrIuZTmWzo7OADMLvkOEe6rZJgUkyTZ8CJoLhlWsuL16iJwPE94VrLH
sa+fp8k91ZBIrcvxdow1FXuP5ABlgpPYdD2rzQY6D47OQiBwIeIV51AVp/eaPoZpPf9yneGm4OB3
O39ySgo/mAikm7Rim1AFACL1cDugwCy08E4Mh9A8GMfCz9/PdyOxNRFT584o0l4WHGipAToKIDmA
WvZcrhqFbPn33z+d/9DJI0kOtb5DyZZq9G0rtphPmG6qKI9lHYi+YkmnyjJxruksbbyBGddb018k
Zq0zET9nzY2ZxSbMUFssTxtbz6o+tviOWpPi4iebffHMN7e+cmo8H8bpVxU/zubHrKtCvxJ4PRP5
7LQUPHB5jrACeVoQsPqfruR2Nx+20D5eqiupMxFMN29mzq16iA/r4//66SMn2O6GEJfKKD2oImIS
cxdBdageIyRJR5Ql1Nyb6eQZZextdkgHhqxb5nVtHpy3id2mv7gQiOi6xVgtKEhD7Ze1ryVbgXrL
rqe6gGDqr7z7cb4PSYEME+F13GmtTu8hZWfH9rHKarBNIXoIijAvc+qHLplCngGflumL37X6D2as
gd3WB+is/SpT5yrt2j8ckTQ8PoNhtMGMhui+nStpuAzJHOw79pPh0lVrp0XbM4KGkz6m+jgFeFet
QcOM9pDY+btT6wWEWPvhlMx8DkewWR1WPsT+mpHy+fwkyRZC8B7aXMQ1YpMahGICLWMRXba3Oful
18lzneanyzoRPEjcp1xLGWRceHvoIFkHTq7rrjyRdjpl2UX5Vaziv2ezLeIYSCRIIeqtb/B0uW4Y
a73GpbG/bWt4fiCSt5aI1JvrsYn7ooNwoRaHMeURLaagsJu7eu4U4AyJvxKxecaoz9oMurxDanY9
Sr6Hwcus2b7hFSuj86OQpBuYiMzLIajnmBvsPCMjP851hWuZM/3KKTRYoTPstU7S+7amodRan2M/
NW1wTuUOuy4ACffxP7Zv5RUPJj2JUarrtsGGpFpoaaXzK0Yo5UPxnZK5EOF9es744PS4CLvVz7I1
orIxfXswIkoazEzxVCfgWp15oG3ktGw4uy3jOh+6m5E0b9DHmRSrLjkARShgViVGXOIYh1t8IdYv
ZpuqC8huAF+4QRH5l8Dm62lM8CC1M8fnUIsPjbKzghYaIl5Ji9bTuhnFtWOi7fCZwqdjCp68Hrrc
i1abUVz3l4HtmMjRh90wd51pQsQcd6z5t7bdT87L+XWULaPgY2qtG8e0WLVDOSddEOvre9HN5j1A
QSpfKutBcDBOm659uqHwfUh0vywWD0XQJ9TGKzaAxEmKHHxlvNUc9MNongMLXjIrdAzX9TKOXGzt
4uJSluwizADubv92YwvAGWXZIxPI3e2O0/4mozTFVuCKSI5sLwsPE80wy74fcOUtSGPfsP6fu6Kh
IgiQrIMIHmTlWgyNi9aduj0uG78ugcm2hwsNUcQMGhYrrbZYUUilVx4ZUm+N3y7aoiJaEOGtnM0z
pt3Wie1lVUO83LJ9I1clNyXzLmIG8zwbbVw/UA5s8Yd+TK4pZBov+/Z9MT7dI+a0GNtSQ9OWPt4A
93XL1uaqQA7gfPOyLxesF0GzUTMT+Cg+J6+5iexcRtjTZW0LdktINjF9j/XxMrnNt+wIEvcLV1S4
D+QJcbvUxrPIKYdv8EBvxtBEGWBwKt+9N/SF7zYFS020OkvrGM8iZtRBXCynukftT9k/DDq7AwvU
aUwHILrtQGPJU8mMW+5ShZOQUHPBkf17ycmoIzzUYXAE8FPPKvSXIoWKyjIEZTrd2F11sC0QkJP4
1dCcV2Dy/KlH5K3XQsbdXxetnQgzpGSFjm+ta4c6Yc+LRr+DsF5xQZFsORFWuLgNnxbkUZFahSKs
mUV6pmJWkk2dCCfsi7hMTYoYXtfNuWdkoOQiWv6ejsN1RkFLXHaPxOxPlpGdLNdA5o9EDi/8QesR
rGwVJ6Ik1CGCDicCafLBwN4Bn8rrTPKHuNLu7dm9ddgIEN1QQHWvvgbv/sP5tZL4ZZGir8jqBIy/
LqSwzPpd70y8ubpvyWgrhiNbL8FFxF0FDCDvbAi5NGZo0dT6P86+bDtuXNnyV+467zzNAQDBu+65
D5xSmVJagy15eOGyXTYHkOAEjl/fO3Wq+8qwKXarVq0qWwOZGCIQiNixdzivez1LWw/XfAQohQQZ
CPxP55mnYQQANGXNt7fNi+Ykclo40u0g1je2Vet3MvvEc/Og+j1Fla1513xETUTT9CmASTZZz7iK
fizxf5HPn17/+BuIGVen6JO1wnlY4dgih/TKosit26ByvhAri8BjYX+s01CE4O9PdxKC7M9OT8cb
2q2nmHKwcUvwPKZeeUQ7ZZANZrDUb6suuzrckDYQd10UUBvDKD4i/CdIDZt/CUkD9AR/l4V1R+he
F+HG3tLxh3aGZldnhTwnUctHw2TnZHUfXl+bjaXXYYeGIwdwZCAUmq2mDMbSO1TegD28p2a59fzL
11+c+oDELkvBUOioVXOcSnWTUsDqnGUnTtx6vGbSKeDK9tiB58xFs57ZQZqJ8OV97rlN+Lb50cx6
MPOS1BWm3nXTb6BfGf2Czcdx/4DeCNp1yV208UvCXOhuF+X8Vc5Z5juVXPwBnGJRpvpjqqYdo9hK
Az7XQF6shdknxFgMrHUBaV9fiDxOVusnS3DHmdl75HlQW1Du3SyrO/SoHhfl3lbSfZgac+cTbK2W
Fg+4ZQuV76R10Wxr+WbLrqC5F6zFELy+VlsD1PGJYGKhVeIC8WFcs2f+rP6grpz7C0dPFxjhHtPu
xpLp+MKqM/qSc9SMUC05FYWKBjmBA2wt/bLMz4Yc9y7eWy+6fP3FgtlmUU7JLIwYQqCTfyFjyRLw
3vNOBA1Zrpx+D+2z4WB0jGGTCwA9DKg3Js3wvTd745OaEu/nzrJseOPnav2LYVSgybJzW+HcHZYv
YFHPQyk9H9Erx+0ou+rcKQLvQegoK1ZTf9dM/Y1s+qMt3GO2/mjL+W25Nx2KCMmS1QJmACrH7hA2
nfkd1ByL700zOIlyuXPYbezx5735YrDgsWnWGgTlcboeU/GOopa49LtMpxvR/HOJ6MXT59xI665F
RC0h5AOywfpwIXGHIKGMxilKwz3Wmq2dp0UEBV8c1nbYEPU6Bob5PbHfe1Plo/3XT+Uuo9lGfPnM
P/RiNEPvZcRz+vQgb9oegCYmQ/swfzIjKHvdNtc5CIescG0CZMADLw2aAz3ubMmL+/7DrUhHLDKn
AaLWQ/qywYVDTcY9d+sHkrhfvdl4SFGYhARQzCWKlKw+A6sX5Sa9LVpv52a0YRE6zV8Olw8MDlL+
K1rRfTc5OqOFriGekRDy3oedQW5sFh3BmEG+MG0HTC9gmcc5zJ4jLqBhYiTy3u8t4sYa6kDGpmzT
fDBqNwbDbMyzLmp6dY22NxRm1rg2TV9MoIGt2Zs0AFwdlwgMNOvbBsclRydJDhmTJs0OEMfeOe43
HKEOTJSLWYLjuUbe0mIfs8y7K8ReN/tWFKzjEQua9qDYwbPNUzuHzifBoMvkO6HMfET1JOxvPPf6
az8GUCDY2QJbw9EvDiupCzkhsAf8HSWa1efdzg7eOmt1Lr/OYZkhSAWurvf5E9TF4uRI8kMTrdCv
s6/bb3uquVtD0GKGsajriU7SjXliZj7ggp9cuexMz5/NkOnwQzLgyCPYm/HCxb3wjGPbLTElSvjg
1dh5x58/P9NxiE6RNWs54/NnYnk/NKryB+tt9wKmwxALZ1Kj5WBHdcZwg7z4sZHVjp1t7FamIxH5
aJYm5Nzgot6vZQD1wFiGZTx/w41t9tdT9xUcGY/ecU8v9s/HJlo9fw11snaZJTHhkIkBGWSjOriz
+8Goafy6L9xa6cvqvDhpmLOQabawWy1QkLY4WFaEbevSBHSX65z/8UhhOvYwKdVkttQ1Yq9HIysg
zsimpWdUSf2ix45S3XQ1LHu1iq1dpRl2vYzu0KNBB4w4thoi0vOmAoiWZqP/+oRtgE6Yp0UApdNU
srMG2MYBUo3X1pUbiZspTAOw4+1yjW4ti2bcuPy05eBVSPjM5jE1imjt+1vhDvdytqLXB7KxsXRM
4lDlQ1qUeIWo3Edrto/KrZ8mo92JJDYWQscjSpKOiaqh3r7M5V1a1PGa7N2W3D9vKB2NuCoJAZQK
kJBkzAa/FyQcnI/ETK/UAv69ctnrbtzYuDoWESwKGZj+MATgN+mNDVrHoJm7J2ovTexBmdav3Z77
wm6MnXvaxqr/hk/McshdU4EauDWufuf27GGqJxPsgvN4QAmr3HnP1tJrRo/s6TRwBsYdMbFDZWdX
hbDw53lnZ20t/SW2fOFTrKKwknTFtSZfa3ll5ryOM29edz781iRpFs7JolRj4x4hE3EQpneTrisq
yt4VGqp2jqat+dFM3KjbopUSQf4ytFe4C30FTeW9V4OG9W2mp1m3NxIiW1DjxV73mfZ3Dr/up7/e
9OjfwISJnNu2xOzw9WIa3bGr3lGWxa8/fSP7znRAodWZWV0qoDT6aIpYUMbe9BcLh5BAZxgcF8MY
z5Ae3rmWbuwjHVCYmwyckQTlwpp+HsZrpXZlITcWWAcOEk6sOed4MljjwSY+pjd1YATzA/GhUuND
i7YL0rjcCzY3dqwOILRZAQU4kiVxD0hWOqrbvJ5jN29PIHjYiUo2XJWutrtS9J8QIIGAOmGgvuyb
7irxvBu3K5kPkBuSc53qfZn1asfGt8ak2biapDNASB1Zfa6+TNV6jePq2+hYYNlyhu+v77atVdIs
vU2QH3cVzIShZTXzrINcbxeQOrz+9A14GdOlc8vV7CFRgJSBsfJoqZczuoh8UCV+TcbyXHbiKlPs
Y9+Yp7k3P4DwMkyd7mbuki/50N1QwGysDPqeYn038BLOujzaY7+nHrk1dM1DzIlo3CZHlctp3Qro
EjGhqlSkR6e19hDeG6/QMYnQv+w6BbgxcmiA3ni8eD8o9QkMFztOdIPunuloxNaRJbS+Lmh7e75A
INyryVjOCGLOxuLdWkV+v5TztXTrD2ZnH5HACV9f2I3wQMcmLmihGxYLRenFa5KQZ+sat6whISuN
PCCOQ67sdX14/V0bLkqHKM5u3QxGjlo9jovZLwZnuQfQP797/elbI7ks3YuDVNZd5dkQko9BC3JI
XAClHBC8kYZ8SVQbo2F+j/dvay9chvfiResoVqMWmLJJpo9lx58KzzyW1Pr8+ji2ZklzFtLJV49w
3GG4C40gmXvzPXLueym5Dd+nIwcFHo9mCPSBFyn0r5spC+weVsIExACMrIWwqyBP5dzu7OutRdGC
g46Cw4SaDmp2Y25cD5VaTgZ1y9gwJQk9a5DxTPt6B024NTbND1iOaQAJAni1mHLLR3Pr57JIgzld
nQu+N2y98rNSZIcLdetqo+MKVc65LBq0+VzKkcbHNBIBPaAhLRDxdL13of1zXozpoEBw2I0mm1f0
u3VQhE+4BJ959pQl/GfnGIdOyXDMHRXUrrkzrI3dp8P/nDRryKgqwNdaRiIDaMlDN4576lcb20GH
ABJEirTuYKNE/HSdNbQrWA52AlIQB1c8vW5AzxWB39OyYMv51UBTN2mapMNxO8bplQxbFpZhHYBz
vIXq7kVogbin8mD99frrNtyBTgroDjbG1NdJnMnk2sjND13a/azR4f/647cWRHMHRLRZN89desjT
OVSkOfa1t7PWG/aiI/0c1zQcy0Ilb0nXU5MDcADSISmz09wtn7wVUDynU1/fNgzNEYipLSgScBff
jxaXcYibqtgLTjZkMhnVDB96d2srSiQoRb0G7bDe2Pngz+4UGx07uWVxDeQLqKFweo88IosVypUf
Eo+cHFEGtWV+Bt71w+iYO35oY8l0YOA0eAOtzTY9sKGJWyu9LTu2E+VvbDYdFJgZTVGggQytqZ7x
swc5J0nVka/O4+urtOFudGSgtayobuXIi1emZUUqnYlfd+sHzyoAqnIM33PTQIr5IUkc+bbUh44V
RIN1x2srR67cVWkwQd7MVyDSe308GztcF+Pt0rUCMTlKuVAOS/3VspZDPacZWkkbejCt1L2iuF6c
+GzsMdNvLdBlT7wIDvIL5jRNS+TvuHnqiYFmjzUyTCN6fUBbW0vzBq5SuWtA+jdO0E1IlxTrz974
aO0CYTmQ7hqbCVE0yX0iH+1mZ4U3bj86drBJu8ypXDjIeUGZqqVN77sMTZiJmkRQDMsYvj43W1Ov
eYE0qcsSnWZe3JptGw7MQrKjfnSXfM/PbFiHDgJkmTPZ6tJ8Big+ZKAAo/Izg39eMxpQ1JGadQhE
bZ5RR9rLfWwst44NLBwotyKoRSs0GyOP8Se0su6UXjZmS4cGIoeJW64DNnQhZnQCgYMXrJh03kOR
b83VZTO8sIO1buehqz0Am0hlB15WvmN8+AkNt3eF0VwDvPvB8awlWDNnZ/tujefy9RcvzIqhBc/f
JfhLrdgQj171F6N7trGxhXWmQRvaQ+ZyQYLxdYrBbYccfH7F+vwRUdjbri+6Rq9tZxAGbZAsUiTz
0648tF7qMwryG6f0Ofv8JhtxNCOvK5otCiiNuE+qICszyBi7n/paqp1oZWvZtWPeKKXdewxZ4MHs
r5dlePI68gAeOkhp9PftWsWolR3xGT6+PpytddFMnlRKemnOvTjLHgx1XOwpMKaIum8MvnQEYI4T
cOElcFsi6e+XpPvqunsSIFs3fh36t1bgMxzYpStdLb5Fsycm2I0k3T2KieeWtp9I65zAbkqh2yWE
3/fr1euTtmEpOg5QDokwksW+BOGkua4pgDMW5cv12M3tjjFu1HWh8farNS45M0W/4t7Sgwg/5CfQ
BZRhFsMtt/f/5nLaq7VvzqNm+HIqySIubRi1tJ1bL6XJNZmsNGoNNB0wl6krOlgkNBP0TpmZ2/jM
tj7WjpV+f306N8eqHfml7Y11TcDk1kfN0UJ5k4fTHfGZjyZidFbTD6+/Z+Ms0PV9qaPgISbgMNTU
gi//c4O2kNefvDmFmlcgVTKjmw3tUE5DGx809l3UeQLK6Vyxw4wufjQrQ5SjgCSHzwmopWmTQpFo
6nfOoq1MuY4pFDmVWUGAgV8paZCRcKN5TON2IY+ul+X+bNgHoyqUn+TZN2hKFUGagP5TUn4k5RK1
otvZt1umofkTr66KOhkwEdStP1lWe+qN5A4kKu93JvoSpv3hZvobtHCu65Zc4A4m9bMP3VHG/G5+
EEMg31HILxbnPbzDVnZCRxdOqO7VrY3dspysGN0SV86Z+Ylv+yJEHX5nurZu2jqJ4QzKipRJXLwK
hIynf/eE4ywxvoKxih7SAF3IVxYwh83OTt1YHx1hKAG2Uk2B+WvJcExIF+cdRZKHha+vz4aJPQ/z
RQyhUrAjJ2B9jNOCjslhWukFgL+wdg8iv2VpOnhwtAFaznJs9CGdoazQFgHxxgcraUKq+nPX4WqK
oH4ZgLKqre+Zufx4fWQb57KOJwRKzGmHHPiqmYIYrmlDjuAVHDXIjt30Mj8k6Zcls3ZWaetlmjsB
iYWdWOPFIxcGmm2NBAzJzuKCEkTIwEVqBO0oMgklT79YybgHkdnyw89z/mL1mlQyp+XY8sZVzoP+
63NvQJwHiTpcjpzmsEe7s7mKmpswB4SC9QX3B9bjzybY8pRY7/vVePRkH1vD8mkYUP1Gj6kPj5mE
U5fuVK62HKWOOHTd1ZwtB6ktcCLd8JMD7rYsbL4RWJtxMn3IprjH13fMhi3o4EJP8AE9uXgT4vSo
ZV87Y97ZHhvCkExHFJJVLq55qTnUnKkfknYPvEkLP82bj2RO5Y1a8sRPVSkDhzlnFDbdt8XYOsrQ
sLvGqDognRo+v69m7xt6Ws9rRcNJJSCmz+u3Zb11eOGYty2fBqRRaGZ9nmpy3yB3R8gQZlLGFZn2
kvkb7lDHGTbrOvKG9ThOxFG272fQ+cmdloit5dcSDUUvaeWlqJEOqQkupkt8SBhVweuba+uDax7C
dQbRlDY2l5zfG+tDwa5Fdf/6ozeuBDqikDaZm1ScGTESZXE7FH6e3+QWift+Z3G3ZkYz/r6fKzWl
HuBysgfFTTmjg1zsfPg/58epDiWUPemRcp+Rka3TCIDioKLozWVPEE8sxbJjf1svuSTLXvjJUc19
UVkX1IOwr9G4g+BcfC6I+yRMAWVtc8dXbb3m8vUXr+EGYb2NSnDcKeIFpanWm3bycPqUNVihSgEp
7XypdlLZfz5y6G84w1J6gkLsK+5MErdZ8uDQBHXa3D03NUFdmJ4m9Mj6xVTvSSxuHDdUxxqO9lB2
6iIU2Uj6YRiXU2pa8ZKU4SDmGxDAhegf+pRNS1ivbpwq95D3ReTZewmWP29D6l2+/mJ6PZTW3AnY
7Hioihuoz8Wo077J9VMdg+hNpTOLAu4Lgr2RcOd3Ge8+v26dG3Epmkp//dhJsjCvvmAvmqn6NipK
joXkscF5nFrq4CTsEVo2EtzeZQPIgIlOrD59B03JnaH92fFQHY9IR74Wo4ck51rlH+fGPNhkodgn
zZvcJvU050BdLnvDBmOFKcp7jpOtK/Z6yDaOTapjEKcc8VNWj0bMBrb4VZE/iJldVQWNJjN7Gqua
BOWIO+5yM4j84fX1+rM3pTowcS2KvEUjGW6yI43a+qeS2bEAaEbxnQnbHJXmJvraKMmc2NgQnJTv
x9X+xvPajMDUI+57XtMgs+WXlKzgJ0C16kAaNJ29PrYNB6UjFgcj6/txuMBGlh9DAThyee9kc9gO
17O9c+HbMFIdo2i0FstpjnOuUWdPnJtyL8+2tS6a9btdXyk2gGWEW4r5NJvmKzXVll+tmYj7VBg7
c7T1Hi0MMPmYdGhdNABIzU7DAu51cU5LeqTGXop7wyJ16sSx7VGEy7DDSvebBcq1GWoeZN4767YW
QMtHQsLOXhDFGHGPzjrr5OWLWv3VE+aeLvTWx9cMvjdGiSYfBUo39L/66AU41EMWWka97qzAxi7V
MYqtOac1kc9NyB64Z2u0VudjVFSsiCuRnEbpvCktCE/1q2e2Vm+issGWKlo3jXuQjceAOBiHlJXl
Tp5nY7J0jOKyzjIvLIyF2AoiB4ZlolW0mEOOoCp83ag3Fvw3sKJQTq8utX8pwSNaFPwndFmnw+sP
3zq9dHAi6QpmsWJKDy0QnXZUxjVw1P4QwsAPE4/3WA43rnlURyhOQ47Um8IJXOa+94lEORTRkmvW
gAt/Cq3IvLKdYznsUnRvjkszc5qCmnuG6sahC634glTtcYdGw5wVdQcGEv499pat1bF/3WOAsKUK
xAOgCGg7wKc+l1Lu7N4tM9EMnYoU/3iIxrg3P3VT9cGVxU2SmfeWWQUG2xMMvBjD7wk8qnMgkjzJ
mqbEBgCrxejT+kdSfQLuPbCawa+SJSoH9+Pre21jqnTEYVv1qCPmKDZ6psVvimbt4nYC/8nrT9/w
6zrc0KonKcdLA5wwprCf8xsnN76vqfvFs5eds28jS0J1aGElBtMdOqSByOHvtsE4P7gHbN/rbMcg
tybpMrwXQXBmTGCjvTSyOrSL3ESArsed9tg6N9Za1w92swFDuEQmjmffidmLaNH/rAGLrEQfkQrB
fJn8eH05Nhwju4zvxThA2ziDnQF5VIms0hFcxT9Sz+5iXDr4Gxdcs3A1QNYK3KZgf0UZy8+qrD6S
pWkPnhLpaRysN/pfHV9YJWkFNUcc520zxFbDT/Ugd+54W5OkmXiyFKlDKBbbnYp3ILOMWGp9IOXe
hW7Dg+hchEKpykotkkVrYaYBGRsRMmX65WyCdWLN/dK035Znpjp0EFf5pvEIFVFtivluyvLki1Pk
YOZ8027SQYOpaQpIfjRZZF70ftQInh9g2vmy42o3jE6HCA6i5tOUsSwiRp0HmbPkIS6iey2DW0/X
TDqFZ5pEW2dR0RbhJay192DiW0++7KsXRla3bHS7aciiGn2BZLld5j0hwo2dqUMAi2I2isWwQUIl
3U+y6FlgAgjkA4W6x5K+9QbNfK0SFCVdX2JWsumhd6EPYmdB0dOvb9sx2rkMrt+lNFo83mwhvUOn
4Z6Jnvo82btHbs29brscfWB50ZdRYuetzzk4Nsd8T4xiw1Hr8D+JhGoPQZYsyjlIVdgtc+5aYVzN
wz2oVyfq7rjQjTXQYX2maSuT8FlEfV0+MAiphFO5fuJmysM3rYIO7nOX1bITObhRTkc3pF1qBja4
po6sWor49VdsrIMO8AOoM/WaGXRpk7QDTtPG72wn3fE7G0GFDuWbqy5FtggGRqk6u/yx42dI4Pn9
PO/cH7Y+vWbBWY7G/bpuyshTfIyyKqF+OhQfXp+areW9vPSFe1AeS3EEqCzKbAf0Z9T6mYilBeUq
cDivv2Hr42tGXBdmATiJJaJVNPSqWMc2wlHgvX/b0zUbHptyXDKOyUmKyvtpZtS+BVawDt/2dM2A
S085DbRqRDS17e2asb8ghr7zwbdSQDrBH7OHoVrrtYxmERcfmhgVZMuNbbTkHcuTvaeRvbE7dfSe
5QxlKxYJTVhwDkRpCV56o+Yf7FpVYVl7f4ME/9f3+T/TH/Xdvy8D/X//F/7+vW6WLk/Bo/TrX//7
nH/vAP3+qf7r8mv/98e0n7ptfsj3qvvxQ52/NvpP/vKLeP7f7w+/qq+//CWSKlfL/fCjWx5+9EOp
nl+CT3r5yf/Xb/7Hj+enfFiaH//6x3dEZurytDSv5T/+/tbxr3/9A8qqL/bM5fl/f/Pd1wq/d/ej
G3778R9fe/WvfxiM/5NRy4NGJeMEt6eLAO304/lb3PqnY3PbtMCxidjHudxN0bOjMvya+U8TMTaE
naA8RTikSGBRfT08f8/i/3Qo0MgcSDWTEw801f9n6L8s0v8s2n/Iobqrc6l6jOVig/9zsWN4PLhi
qGtTSi1C7ef+txdeIFdGIubEGSNy6GgkrtKTCCBeXEVWQAN1BqJoB8mtXY8ub6QotoD81iSUWZZO
s80tcMBhcGOkwikaj+0jDyEaEkP+8eNeT+Vvo2PccizX9DAuxp3fNF1wwnOAk0FRSw7DE0SthhAS
0MEQrqDKBP5EHvaQIc+kfC/nE68xHUTG3GVYIqYHi9NgJ2Vj9lNkHqCchS7YIjYNH0LNJwRJIPBz
r+sD+j9O4Ig9LDfVMUt9FUzXy4G860LxjuPPe700WlaFOc+fCfvMo5SYlqtDLaHOM9CCY8an0+Uz
ydD5VgcmIFu4E10Zd93uLGj0F7+9UV/jplCTJ7wO0EQflM3vRgB/kuPoY8ihcU8D08/D4Wovzn1G
E/029xYjDhg2MdDnbM+LvWyje8gE4ATjDLobZ/RNL+rP4jDF8p0bLHF2XSh0IqcxQCjn/Pb/E5D3
70GjLuXCmPFfz9ZO64GOzZzbWPopmKL5Q39WV0O8BuJzdiIPLzzM32b80myxdTW7xZo6pmub3Ibr
sGw9OENvZmpSSFJGwrjIXkVorEWTakYmx35vF6aHQ9w2jKK6hhJ9O/3V2hMT3yGVIG2wWhOLVyey
9KXo/ITK2Xw3AIzWpAGwfdQLBuhdEiR1M8tIjxDoGyGqAHmY1Ih4B7b6v0CWTfLZHx3So3nYXNPZ
8e1sGT8aSe2tQSqzqQuzpVlRSEefnTCu3dwoVRZYee8AKZV0s5X4RVU0aTzY3TKZwcT60v1r6sEH
AAgtUGPnyspL0Ye1VQ/0YerqwnuaSCWoB3UV2YqvlWyy5WdF6wocuAthjvSdpqnAdoMWAdJ/67ns
UFNrCuDCTH+c+kLcT04zl9XdXAzm7DxxGzKQc+RZ6DL5BMYfI/ue5W4FzjjPyHirUOvOkurRmkxR
PKRZWljnmTd1zQKSAoflntc+c4d3pBBT8r4363rtMA2mVR3JhAwc99VUVHQOXWMd+EdqmGR5TMvJ
YR9lRqyqPi9TWzY/635U8m4oE6t/bw1OugRuOlf2Y13Zc4VeGjRvsyy8aLQC7bJmiNa6wGbevNyC
bkd2vd8wy5tuOBFr94XlVmJ6PhXeXHxaFIipY6/JpflIWenQz/mc1ZUIs6Tu3OuiRYD5DrEZ6Q8I
xcG/l7UuAYMhn/rhp+UKB+ReE9gBr8FGabu3Q8ezcvUNk6bgHSvx8di54EWC/AqotMHL5UNYdKUP
Is+dPBYSqXzXNwznh2S84T16B9Ip+ZjPS+E1/qA6NNYrr8+yDng5btkHmgPr1sZ0gDZFe0iTmVrX
slOJ8Vlm6dJFK2lodlMIGFm4ej0fziNquWUgq0YArclladthKQv7vjHaGcg/IY3G50rmEBhyEPcE
uUQzzBN0Ddw5Fmj+goxelXS1DRriqmxOquP5cmTKqFTooRt1QQulN9W+ycYU5e7VkXkA8jWnuMFh
S+kHYxgz64qSdvC+9tXY5x85VKCmxyKdGha2a5bTuzEVirJT0TTTMPuOY8/DzYpky3S2UqRaOssf
sjy1TmZegOmBVyB/hi27kx2MSaHoNfgr8u44s6Ysj7VTGsYtsQ0Xib+yoIYTmKZiY4CaaEujerGa
xB84mJ4CS9BZQL6hYFN6O1kTSvI9MQm5VeNCoDc2l1l2h+2h7FunkJb7pRWzXR7LRAl1Wie40e+8
VplzcApXJADbgAzGR5nKaHtQefKB3OMcLxk2JKSt6c3Uuh19hIK1sq7aOu/mI5BbmKGuy8ziXQWB
rDnopZvZwOHVLhgUQHBtf7FpYzl3fYPx3PNK2MlD0liL+83xWtpfo0GgMM4zPnR106+1UUBQE1X6
YPWUyk4j9hJ0sqvUSMbbpYaAzSlf7HG6G3KeGn7bruv0ee3mjrl+uwyu+8nq2moK7CWR/aFbJOmj
qk96UaArmK/mE2iIahFM0OBDO0VBE+ecE2+pzikfs9YO0CmmFjQojMTrnmbM6FegEXr7VE/VKHgk
udkgZ4Ym+WKpAjQyL3AsnNnNYbUZbN43Jwd5AEZSb/CFY0svnFhdiM+87qzkLzYlkv5YJocU2VnZ
pFDJDUvnUmZhn80mE3eEzV1nKD9fO7cbQmOogRgIDAtMAMcMpKBTDK36nj64npryENVSmhX+kple
9tPuBI4C32Hr6GAEbOxwBthulrCgY2mO/v51XIUZ563K63PTu435YBUDN2+6pmIiYiCeEfeG5a7K
8kdrqFsKPzRYfR24iWQiRX7DhWfxhesZdRXj2DDkGiBz6VY3a7n2zuVFhsvfoU21ch5pNXf8NgGx
FH/XEUZQ5mHUIdkHdEszbwxgvUN7AilonvAzJ2gSeT8V7dj3ZzniyOiiEq0ifX/V5TgDzm4uh/qu
Wqtl6iJI7nL0vdtqkdWXhFeZcZUYIyjaW8RrgGXyhdfkOikLpRTw3f1QOHOIzYiuuUPaQLcIuuTS
WVQbdBNoodB/WgrXvJ/QXls6PqBhuQzFLMvZDiYoIGS3cN0Ynp9362p8hi/MeASC89aDHChdk6CZ
iayvlrGrqh/lDGF3wIRbA70igVsSB7FfX+VSrL4EBwEm1+GFsWI25DgximMYfs/xu6nAG4EQaYr+
kJPiCnpBPfMlQCsFtBwNT0GxpRhLtBL62WLmLPcnr5froRiUnT6ag1m7IdZMCB72vd3Sa8xb6n4s
J6+D8ggf5yb9No8j5B1Cbi5TJkEiIPrhy1ozwrMgBz0WKI0aqDr75dRI9uCs42xfGS4pluNQ5I7z
tSmMCZ2okMyebpxyHqYPXTVkS1iVC0EIgttMi8b0pBibJ0DfJxjSkkGOKgnzzBTkB47gfPwA72Gy
sMbvyM7nc+Wa6pDXWTvUIa6woj+Yi7ty90DtYektiGXX7lgdQBnBugAH+XC2JpEsJRh4i8kxwrFJ
DW+5Aof+XNNoAZiPMH9w7OWS5E5QLvsLEbPn3lhtAz1lnzJWpAop5HEt6gifuLPs4PWo7Q8BKnM4
twmAbpCzsHQuwyVzZG16yxhdQv32YYrWUJyMoD4YwRisAaiW3pnhfGjOXrinu6dB1i/R6eXdQNHg
X48SPd2fpbKHUiei08u1a3io0wB+avUX+D+f+2skT8VycOE5dpI/v5YXcElFfEqYZVMbN2EElloi
pW2VmZBsGCMGrAl0joI+xUkCHgbHOpV0j69Eq+jqr7N1SDu1J7QZUdz4FJhewWEVlZjjgPnGQR0k
bjwfd5b0kmV6cefg3GG4ynKOoiRu8+Q3MsEqtcHxgfddBKZJ0Pv9o4fFvFDL5rtsob8m0thvL7tc
Cl5ccPJ07SfIqU8RKqX+kPw03b0KvMZ38/srLoDDF68ocjYoxp4vMQqRT8Cehv9N2nUtua0syS9C
BLx5hSdnOIZjNNILQhbee3z9ZlN77yEaWLZ09nkiptiN6rJZWdBS1Yrc5JPixffKebImR7KGL+K3
zBufb1/n7gFFQ+ANDVe5QUpz6dSVjYzbjPmTkj02GJ29LYDWj99XiPxM0MDpI26YUItBzAy96JCk
Pc9Whbw0Tp0qB5yctP6VxGFBlakZ/f+90CuBVH8HDP6F0mF1OkoQiEn5xYms9BjZUYc8xVYjs0Ux
IreTyRoDLCo1/9/yyfu8+qA6N9VcSw7cOoIrvtXW0lrD3ff8Xr/vHNHtrPSRe0KG1LBaN+u64/bg
lLLy8ShHWDyGGgDOrYOlMKh0U2rhJVmSiE5u3uDVFVM6GxR1ZVQ9jljch77kq4fR7Q9sOljahP7W
HZgzMEqpqirQcJ5WKodohnPDp+zueQc+Q7DQ+ZX8zu+csDlNWC7kgLuX6x2G1q5r9P97lwb27KKS
pV5qfquPmHeh3PHReCkt6BYm7zyk5IFkN790swAZIGjaNbuOLJ5lvena0e8zX0km9u9KfZDqS8sU
4CtObiGi72mlTvRISoQYIMAOX1JF456YpZRdO3AllVQtr6Vq6BhPHG6aWNXFPnxbPgFSbUrH0j4W
KJUxrndPnIpSK6qECm/wdNGOb0Ks+KlxvTyATtg81RxaL/WEByCdiq+SBa4WBhyXLpBdrpVUJEUd
tVd5UwRN8UtgAnGtsqf1VlBbgplgrkXwU2+ydBAO2x2u2uZsQWEEIZc5W/q1aHCMIjZPyqpIj9TI
SqZGgwLRg1svFu/gg9rNXW6Yk3XogIe3BTN7iVzNQh1htlG/6LzgnFitEz0lFhJjkPbbt+9/5/p1
XtQk8DIqKk8q2quvnUtyWCsq3q+Rl2Zff8ys2Yi9615JoLS4EouuN1CUdObIKl5lJ7H1xF6+qQfQ
xplRbIVW+1iAIMNh1l6p8Id86JVkSpOzAiPPiwbJqEDXIDS6bHAJPhtWlTvVaPf3pRs+Dh5nL59V
lrNj3Sv5+9Urwl5ZnVNLqHUBPMQyLU7Szn/76RD7COghACmNmv6mDNlGuR7pREQzKhilAGOK4P6l
chAJqsFrsgYdQRNlfQgkbOAHrmEK8mZGujTAUbEeI1VLxU9fi6A8lQAGe32oICI5dAc+t0Ur9Qek
s3e1p9sVcgGv+qr8ao7NGwpXISuC3HwlRMZoD/EitijIOCql/fCTWmPoF1snNiaQ7oor+Jylobbi
DYi0xpfsufVvX+rGnxCZGho+WIutI7mmULxTNYV62JHPJryX0SEtcC7h220ZW3epi/CSqoxcQxJF
nR6W5cVykYZxIao/vgco0NWmcKfbpKRsClZjLuDW+cLZrLNtHzsll/qcXKukAZ/yo6NrL/zytnBf
5g653udmaO05S92hPQvhfSF+nkCVh7GgMT+lGAoCwOr2BVymuFeWlvwQVNXgyGRDkOi5kgVrfEjC
h1u25aPxwZ/Gn8kPhNLYqWJLZ6izblqijWZIhwWstvFz9FsGdIxugOnINvETNAneBHQp6AGtX08T
aaOmBPgG+il5EuzxRJZHyYI52oEp3xk2KDlvH3rv9nVDRM9TlhFi48GuJQ65HvYtuX3kmZqNMUCr
6E3SVZRNbfHB6uLVAA9r9vz3oQoyMIMom4qWqirRQ/UopubREsOxLY/REzhY3Bi59WCFA+5ZsdD4
sWvGM9pGR5RIyq/MXYXdbro6OcFk1pzTHfrn2Ans8F7IbA3hmI1We2gx25rk31KKtTop5VSQhwLE
0s7kqwaeqJpw4W7hgy/PXOI/2IOwsRbUKSk/UuSpLHULxIW5aFbdXRCdwyViKM7GDOqoE6BvyoPu
Q0I6Tdn5WuQGlS+0yVmGER2qH9jRzdBMcivrW5NQh+AlxM8oXG1SP67r8wktlfnSn5Otyp1/DkB9
z67k9AijLabv3zmSLugKHh/OpGG10fopRBjjasQeAltnsqsnbAKAIp4HQNp5G9z2haXnJmu70vZb
SSCwFxFT4u2j7kJdo8BVyPjQCnT45IdsRGa1HCMEOIyr3OR2+loKZWJl9GYSIW1mxJBGc4j91sMO
abNsHWwwmXJQgQiW7s5YWmehNciQvfMZDfgT2BZR5+G+KH+pG7UAco5w+X2rsZ0fc0/ycEbJEk5k
Hx6r2brjyLAYFngMXZRUhVjy9Xesm9ZItTwjEut3A+siDzkiyOZTaklgdLKwbd7qapP1yrdfci2V
enWGnOThXEEqJ7/H4c+5ew51RrmFfKb1i1iLoBSUQwuq0EKIAL2djUGCO76pzGzwg/FBqN41PXEY
325ruDSFlyUe71BH3EjnHpU+l0GGJqJTlEjsYj89pl5bWI0ju53HFRar+rHV05W8CwLrKgIuJA5t
1b5aHCE9A5FgPryMDWPc98Issr5EIgNZuYaYytDoqkDfK/0UoPsD7Yie5MzEpE/YmmptqVboaA5K
9zEQyd+5xix/FMfKYzqh/Uv95wdQj3FSSzAAa+LiyM+Sy5n9KXrUbcXrD9Np9ln2Zecx4LiKBKOG
1BElXeoxYE3X3DS5BGm51yKoO8pOZqfewjuLYlYmsuXn6nn0p88M1dn9lFdyqecQoVkpTQPkDpmF
PUCxqT/LYGcvfzal3fco4KHvMRdmjHXy/8aSa8BGYeuBBCsO2BZlc8D1zWeNEvHO8H1xead7qRUb
key9blw4ZkrO0kPzX/gPDZAlXgSCDO8FtYm13UHGjN6N0PHIS7BItjElt/e6zjSs8ABHPNu6n770
DHXe+izINJDSSYoBB0KfNK9w1sZQccblpY+esDabYb9ZAog2Xz3JuhDmUY013sGOEYtXz9j/wpBA
t1ng+OAYJAOFHAOIf0WhVBSECCE3ExFCb+LaQlCiyO5kC7YC1mLDaltHAiVj42KXDcn8X4KQ6Ya3
2rr+CZS2TkAVKApoE505V0HGDNyu+kVEtVdNGJyr2xDUQCdJxkHxHEVJoHkNk0o35gb78mB+xnfE
gvNDYudWbWNkZLBEU/02+0weGJIerkweJZOyOIISL2hN4nSypx97Tz9kcPn9QfRZPnCbv1CSqPwl
lbFgow8C3pm+j+/VD3Cq2cAn2aSVRPB7FtO8baKLtUAam5s0pS6UJcfDmCavUWWCgBov/SJRwuIH
zma+8o0TpiRStsVYJlGIClxmdOCt6R6N+tRCo7/0KlSVCYNVgnDKiQCdRoeCecEbRaWkU88x4VR5
kHSoT1Wa1UF+z88y+hPGmT8gLraGZ27GL6is6O22OSff7YYGydQTHfJEyFPyPghlNayaD5pJl328
XTEKeo+wnqja08Q0ediCIyPC6RK5cWIOixKnD3D75MkXbTxpYWfN4/vtg22NDxqsKqqYIq/oPCRS
ATho3To+LA0okGd8X+zeC566Q2RlNmcZX0lgHNx1X0WbO6jnnFVKIg5hfasG3AXiEE3F6imDnqEs
hgE7SRcor9Y4wTNnYiGkrR+iF87KEkvAZMIBhJQdU4Uv23Y3ciUZJQ5SydpkVqHEKVMu4WsCXwNE
oQcNTuwJcY8DbxWg7Agdyt0QPYpM8yMvQVULYCzmOO/u8a9+BtH1K9diBKCOB9sKzJIxmBGWparK
BCABq6y67SGigY408r/HpT4xgqJETEEf5mT3hGtuueMPGPPEkSortBX7tkLtHEoVRRFgIQWlNJ4G
7yZgeVGUGfo0jRgv6eMvoIIDnGxh8VFsDZ+xkkN5rKCQk5bHsleH8xdXPyr+4jffVOwugxV4iyOT
5UR2z4UAQ0IWIIFKibrETh6KMRlxriHPfY2bfimTbJegy7x9fduGtoEolSclMFkw+E27o+d0cU5F
yGkd1FYJRmaByRH86htoqdJDPZhpjE0QFijGYN0NOzqGdsBUma2RX/0KOhHp82xqZAm/gjS0xq+6
glfSnjneBE//N+EBNP2lmZ3B1TC9xenf8hWif0guQeORxZLSHIYO1i8jCDpeihV5caQX9HMO/BFv
w2o9w9FONbClNimOlf7tm9/x3USoimhSx2ZCg45MmmxMxGn4DzSC7OycfJQBHwkvY//IHQKHIXAb
lqwFUsFCVHXFKE/KgkseHc2Nn2NPOhZO5bEWKe3p7tXJNkGC0mpTJeI6FWNykkU/pWrzUxnLA+NA
u3J0DV9NMwTMS1CfTVJ6QR4EyOlAU5B8l/wEXqS2l6N0JIEBNvsCv2XdFrr/YAxexVQIcspNji5H
IerFkoZEy80fZmDb7srnAXX7FNMKvAsE23if+CQSGj6jhuUxIzAScVDOREXg/h/59FPRZDkDaSMO
DQf6gX0pIJzonPRJRJc7ZK5Q3HHX0JkradQVT8Uk6VmnX7L3wMQaouVe8nVbtmsQdhyFGZXy/kMA
QiM4Rw5rWmQneCfSkVBrAKOo6Mes3+XYVmkwLN0Cx4l9Lef+RMZT1EfdJNFt6GI8zLv9dfd8F6IT
WUI7QOVJEWYtMcfOpWGuLxKLQ3nuvfQEIDu6MQ1aMazY9uKc6G8JFI8OwAT85aY9OGk5P4F7ZkEH
ZEBbLcJGVBhiDw0XT7B1T3hRPXS7XMEmFWz+JXhBXhu4hlfajTd4kS/7ow9w7U+Wkm+jXnL8//4u
eoK2CjVg5WIZmXXyFiaPi+FzABNrM6PkvPd+r8VQlz3zhaJNHNidQuOlAfy0BNW5rHxhfNI9z30t
hQrh+X5My7xJeMBf0nOO0Sa39uQfghc86h2MH5l3uS1xz5ldCyQ/6CrOinmh16MOOqSFg1tm0nss
6b2d1d1TsvR3YFJ+jQLZuS1zW3eCC8MLQXipoJWIkbq10FxWwjj5/VQQdHmCOzwufm4twKMJFvcL
8aSbsuLpXTW5kkkFlFhhN9XhiIMW90Jppn5+JumgYakvC0Bw7ZPoKn+yXp2oxebVoCUtSihewA5S
9zt3mRHXIsSSYKF+EC6IJtmV79iVrU01BrdKeoSYAZQFzMhRLhMMV7OIn7GgcD98VEb3KMost3zh
V6ePcyWD5ojrOYETxxbHadzlo0CP6qMaTEJWi1pW7eXol4G09l41yRbs4pzasY1soT2UaBPWGIy7
rUc7TxLgF1EhaAI4N7o/guG8XsmicXFCMpccf9LA01voLP78PW1diSFP6OqJCEmbT30BMaiJotvt
SoHZnoyHmjMFL8ltBYXTTykSIKFwb5/vcgDqtiEZxTuJR9tdot+JpGbB1GGQCvGu7AHMUDfIPSN7
CU0vM6G2AOaj7T7A2jM99zbbRg38SjT1XLoIK8fBE8xj2af2JJTDWcpDgPExE+UZQbdYQqLFx4Ss
X076g85VoAxWwR+ctqi/JRrgs1kj+uCv1Gzw2Q93VTr7cVY9TY3G6guIO09s9VOp7INXQDeNRago
c8INoUVtS08Z+liFHTuc1WJIEVBNM/aEIzDsQGGxEE97bngln9IPqZKzXFHxlTDh4GluAg792g4e
/7Coxfow1CvvxhlDTXMAk+XkDxPAbbFsYnEPmOHu2lMOkIuMEKt6KO3U7bNUMNvBZYXMrBPTVoCM
caichBPLXtq6A34EKawZX8QPDKZXHsvq/B8v8L/vgGa+XJJAUhCWA9/2rnt5aDavrbWYuj2dpYcs
A7GcGfm8L0uH2+9v3778I5ZyxlqOQZghqPD8hsZKC9XXhcguwpn1zHec/rUC0dgSKRmnqq8vaS1h
MAOwhjOxkO85ANSh80qgi8+3D7YXq0IikNM6mlw82iBrkybK+H4ZcABQouAZ/ewfBOnQATXYLKgz
A79yYL3S/0Nn/hFJ1STaalINjA7AiiJtFR3J5x4G83tv10+yz4Jkkhe/tZv/yKLiiywOAyltIUvT
Sh51+u4VK4PecsE4j1z+ExkCi4ZzLz9eXShlLgsJ46VJgQsdLcGdDjVqZpzFP9YHshqh8DRGhWfH
1a/EUSYPM8G10HDy4szhnJnDxH9gzJKhlruGBo0ydMkBpBUuZvfK7bVx1YhGABlASOOFd35rR37n
sSBe9FEMVDJQWSXuW0Fbnk4RpznXMPII7wqYwGh2C+YQVQ4ejqHx5K1eq8RFDBCcIEfA1PzmNBhz
CrgqA27yNwqZVExSL79HoRpRH+tMAu2SaGmU5ZjTsGqlmVgOoEWU++IlBhQYPM4HhEHfGCejlZ3I
AhhMAfgYFUWFLs0gPElDTKojsAXTqYtSyTE/JY8Ew5F8NY7Kqb0nNSGDWczc6PxFsITBKtAyoK5B
F+THGCOcWFC6OIavCaiBGe7gz5+x6aS268NyCiOT6WrpbOUiEpt7oTIY2uVpzAGGSLEIIoHIzp5K
Ezs73tpf2etwiI+Go75kX9GgH+3w83KasW/FuX3R4p6mXrA/Arg6BNC1rY0mSLM5A0AZEmcAB4kx
pMbGkt7sJbi4e9FOYLCzr9yxPCR3jTmg39NZ/B2WNP5lW5dcwvXvoGyN0oAmEEzr+B2IRHmsp05z
BkcR7fhoCZR5GZRuCiVMmjsK99j2voQNNixufvIj6fd4fQgqaDLUrpFlruadOMS2LUEv0FEQguwz
B4ZelKWUPHy+/fl2zySA0QGcHoIOroX110s7QY+4TpgcVXiN5btqOovLj9siNj7ucm9XMii3qik5
N0clNITzi4PoxEBK1rZwDAlJhsv0qLv6eCWN/P3KQCtqCoppIq10igOHnBbTHJk9+Jiu/7W8N1Z0
ZCNC6VDlckIRrTA04yXcI/UGhFQPVT4cJjiF5Ck4Gnf9STunB8Pjbcz/zXesR7ep6dECKWVvM6Hk
ygmquBhmCGxa+CbjicfWZJUWiXV/U8rqgFVwB5a5kXZ15uq01DvAGIOIFUGo+Qwu96geqx+5nx/7
03Qnf44tzct8ROG29ha/4iufy0Ph5I9Y3e2Kx9pJvOSICUyHzKGEruyzXMz246MOx6OAgg8hqADL
rj/+IiltLrT95GjVa118i9rYvK3MuwLgJ1HvR4a96emMy6zzWYbRd8DlLEwag4eCMaqzvV0c4UoC
ZQK6pdSMZmpRdceL76OXOC4wAv3574+hoWEEcDy641Da9T1hraI41QaEaMG3KAVSdGLtc9q7KINU
sTA1oW5r7BhQzkCr201OPH8tpxelZ6BC6DgMHLlYNQA8LSGdAiSNUsK2BE+ImtbkyXUHwY/BgUPm
G1kKtfc1DFEGLkoByh+sO+uL6kFT0QgSLqrmKyyca0B9lzhDmFm3v8empnE5jnQh0UINEKPTazli
plZToS4T3lT6AA4lt/0ywGzl1ogpuJf2gN7AW95ZoWv4DMm7H+pKMqVv6jAYM7a4Tw5wRDxmdzC2
/Cl44lAB1NHFGiZz9lkWZCdGEoBex1wGxkEkZdOsi/kk4TgFt2pgfaADwu1HJAYO6F6+d+8z5hpZ
X3En8lwLpNxciXAwEDscEtNRxF52d9ob4ciaMJbEErZzoavDUW9LK9QZnCoNZMmyGQvvXMaIdDZ5
KpQFgGvEO6B6knlRpNwNn2npUBErp6K00p5rLIxKLcFbjqOtWKAtsFlLUvc+GBDygoFiG2rUm/0h
6C/LGPNSyIgtGLETU/tGRHIn0sZZyBAfqwC/d8aVRHLLV248HblmacgZl6U+BVrslFHoiFr5rnAo
5+TIGfLCKUEVucTG87xopxi2QOEMZ+l5Rsq3YwNWP4W67hAbYWVgbCaHS0uznICOrkesn/5x+yGy
pFAuXVXAQVp3kNJITwF/N3d+PDFEbBqfUJzVSSgr06B0CeJgyABFS3OQgQ1yMLoy+cF9b6MMCIyp
IxxlEY1X9OYex+f2E6uCuntKzEASIgGR5+nm3Jj3g9ApeBx8h23X488ZI4F9yKgD7KorBr9kVIdl
VQW6dK08Xd1XktCKoyM9Li4ZNtMPjV/96m3JSd3Aij/d/nQ7vghDrv+Io6yLDB6ivgBfGHwRmc4m
UC9SeWN2NllyKMsStwvguwJGnTpMW3EhYA6FG7myXbznXgEOEpNgzANHtzK0ilhGe1d5APjSMdQr
Ag1OZ5m1wkUSr+tYLQt4ckKK/ry12Ipff+me8mcQxZjTuXOyh/pHxvtgwPP7v55/IvoLJ4zyC6Bn
0GRyQVdGAfwbcYYN12TcrJOs8qFHhVW21c8dwJmCtagmG1+3p7AXnkMAkzBoRjtmLCJNh2TBCuK+
1t6kuvnaG2Vmhkb49bYO7bkoHT1ZgnCFdVfoxeB6zCUgO85+j2iWz8S+qo8S6o7JkUlQScNIyD1e
y6LuMRpBeZdxsAOkKZ/6oKHw88NlaO3wb06FEA3FMtAcAc+9/mI8MFdlXuFpdDZvSQAedD6Ifcz6
ib9jPY+910GmZ/8jivIYIPwq4S5xgSJa7LH8SQuesUQpwq7ygDtIsT/LrEGdbbaOESRsnNJBvglf
TG9klSKjTyAUL2IEUXiTWFie6gtSBbYpZimV2JB1ZWAti/pk/JAEKojPCD8Cb4V3ZKSdYKClo+RU
J+bABXEEG2nAD6BlKgPdpFAuLx1A6Bc0FSboM2hIYGmRWRywtATYcvl1wdBhLYGqYPLYex9Ykik3
2BTK2Gkg0nG6ZHmeKiO2O048AYv4TVEX3xiNf+MrCJz1P0elfKIRLgA7Zurg9MfFjf3MzS31tTvO
SCfIrmeWr9jVmStxVLjd12KwRKOKwcbkk5Q8qwuKIEji5Zm1B+RSIr71DSmNicESVLURYjYZCJQR
lhLcb+58L/pMbSHu9IYkmniJU0cQUkbTbwIWoEV9oQEf0WJl/uw3rEUzl0Xjt6RRzj0Z0o6rg/Q3
CWnrq88VcghMQqDVJ/mTv9yFP8mqbgyPYDn54GTn6hih6DCwkUbEeN36JZTfb6KYLyQ9IjcMnonf
lS2MYC1Wcs58tItsJo0HSyJlTtNuSKNCg/YMH9J3/dh64BezlmOT4biki8sK13bD8KvXQa8xCXLQ
dWoJnD6p2Sii2ZoZeG5l1HHzH8YRdtZWWC6D2Olbt0rZnioJ2yIr4ORxq++LXQHrk1spphAxXxYS
ADIiOIaX2r1WHBNZFUDlmKHFT7qKKwQ0jrOEh+vA3IwLEtc74yw8zMDr8350Cl1WqXqnIkpmV/+R
RylODkK2uApg5LJD/aDch+jIy1Cb+qk6/stU6loapTRa3DRSKOJ0wwcPNpTyGDvxKTzVtuaVbvyY
PbM88aYzTeILHWUfDaBOCXUT6hPOXNemkQSvT9pKmqt8MtzMJYNJYJt5wPagzhzvWPHpXqB2LZNy
HDkvZDPiQ9QejRdxeOTl70b+jaEnWxmiIKHPAmZi8LBJdNGpyWI+GrqLExY+xF+AoSH15hNTv9fA
+5yY3QQAJ7OivXX9a6mUy0jqlpuSGGGG+oxH4ZSe5qQHNHQu7DmsxHuDGwGCfHVGym2A9lkGlhvS
lNAuDsv9/CAD0ygCQEI+oPKl0GwYuDvtmNszUpzK+5e/gLDKS+DWAyvK+jU2egvaRQ233DqDXfxQ
Pkr8hMItQVdEajZklFa9+9w4o41l9Hcl6yPvXje6aWQiERRCmxR1qfow6BH7SKHTEFpvOM44Not3
wSrtmG18tvYOFw7UH6ZaAMcBj8b6uHk1diJCf8I/RVoWyz0WSbgpmYA8FGcCgWZ1D7Yh1kogDQ2V
x7zIhgRfOO4kswMHEhg8a7MJh0NQt7/CWDEZz2ZrXtcCKfOadQHolkMIFD20C9zikQOo0TjJBP17
St5YCrQNsSAOI4MoaiJP3BS3xQ4nBEs9UrY2MV3NcCT9I6+924cij27tpSAEKT9GrjAXrdHolHlc
MHpTxaMTRW9g6TTl/jsf/pzap5avLS4O7NvidlzGWh6V3eSq0UfA9f3mCxteWw9cHKb+CNJHjBmx
OB93VRI1dWwwACHAhrAH01cy+IgQYpXBAKAIVsn9un2cnWICOc4/EsgjvPK4sDDSGGW4vvzXbIni
c56/EPB0hSkcm/upANZnaYJn4JA6OD/IXCJmVv7e7a9/BOUYCx7LusB/i4fwHj/kZzJLFnsgcR8c
3hZ9cBcyWjusa6W+oaZ0QcqTMEMw3lThUxx8Ztzq7su+ulXK75aBKi1tibhC9orXyOpPtZkdDHRd
9Z81OoMp+oPtfWtPDqbIwXTJuwRZXLs5AIH/otK3vlzKH4dgSObjAIeNlhe1fOvTe3n4efu8xDJu
3iBheBMNDBcAtLVWomwCs3Sr/rfuRvYgtIc/qLvtfrcrOZQDNrBfTxyjEGWn1FVHsPVhURf6FaGn
PPTYC+0uX5vT33cRcH1XMimvMBpjn/cVZPIaGN6TxKzLlqH/e9qCOh6aaBIqsgCsrK8vasViVNsE
PadJMA5CM2IYeDS4Aqvy+tzw8mrpHuKgklSWP9jzsDCbqODxgH9DX9eC1UHN1EZAFsMfud4iEY1h
lfeYu8EUihs5rMhwT00A5sfkJthQwaZCidMWtZWDOcWrKJFE6BjOGu+G4jkbf+QJ5pGBJBwDjnHG
3TDqWiilMyI/NkWrQujyXXspfRmeLz+DNQMbvQFGIJVS8bA0puEBKN2cO29kkitsZlZJJHf9EygV
ksY56UIdPyG7H+zmYLjqEQQBPpl0Go7iU21HX8m4rI4rN2zea+FPnNsPdCd9XP2Eixu4MvNVyedi
kUPFSPooYQZG+ERgwAuYbAoncQpPemJI3NYi1hKpWCNOpjFPSm6ARA1QqMiqT4WveZITswG/2zLq
WhblxHKjQbG8gKzkEPoFcF6EJIDz2CQBuxosYBoX/IMyohrKrk9DIwdYnwBHJZ6UsTK1oMfocWbV
4a9Jzi19EcyiLezbV7k1Dxh2BlfoZYUT5q0p9an1MVOCsMSzkWRTzu7K4Is2v9YI/dPvtyVtGNUM
LIO6EkXv4M0lBWuDE4jKTUQDhEDyGZgWpBuYGrXzz/njaDJ7mlujTjBP2J4EvByvY9h5bYREDDWC
MDybnF54TPqv8cAIcXaaUIQGCABANE2BCqKBcZxat3ySwgG2DtLu2CrBiTyYhBsLFnU4/UGiuA18
1xIpl5tNo9x1OsI2QPCsGAw9lgE6kAxY39cBjl6x5E+hbpYvLOQ7Sy5lYEexHtsmxkmzQxjWZsl/
TO3PYmGMmu1KQaBNaImxa4zOkwo09cq2hpKUbWTWwN/xr2HtS8rMcIubaR6D8Df9I4jOj2Lw+6nY
NUSMFtKV+w519rNyJ5iaHzsoDkeo1OgfsUeKjIHpZA53ANmZVf2cToXHscrT5GmvY5z1j6Hs2TiO
ld4lUFOQW/egBWofsJ8hJaT2jRO+6gQiZGbezCyn7HiPtWDKuIVKVZXTjFswXtRT9NSj8Z874VHG
ugU4MFKuklBx/NU/YlcsafdhUPZfwA6QYF14CMhwNWiC1m9UDZUx72ootPgcqmb9VXIFjK/EXvsd
pMW1lbusqGvHYa0lUk+Iz7G1aGxgaQnQYfjRVSCUDGyyW0uxtN5W3uY71hT53he+PiT1euI8mpvB
gMihRP6BSsO0yPaksxRp40NUUCYCNWJgFg5REP185CqS1Ar08wi6ls+52WFYFQCAn2cOHF65pTid
I80IwNCOYKaTW1MI2eqFOkMGv/emdZxHeT1XKZSYNK+SH6MXHDpS7zxwx85jG8LNjRJxhEgLLVsE
uDSoVZXi2IhK3KgxgXQaNSpDM0uJNQmwsUcgqwDxChmzBXEFuBfWytlhPj7gsZTEmZfKGlss55oP
+jjZi8Rc+bDxVSA4xRA1aE+wikFTNwwZyYRFJjNENRe60dZqRYxTEZgnKNcem5/FW8TAOu9J1Agq
TAHVKMYjqdxAXjQ9F0iqisQ8LL8W6Q+Gy98VgOAfHHkaEEx0yV0LFn6WtZzUMxa3fqifS2zrICbV
8KoHUtNgTfdswhncoXYlkLJnZaL1MoZRQPHJjaDhqwMrkyTsyGru66BxVC52b59wRwlX8ugbxNLL
cTBwg0veWlzw2s6KTVbD3ZbCukby96sAO03LMZtCXKPafauxzqJAk+S2hG0xHxcHCKQgX9hFNtgv
PtArKVUgonFnPN/giDLN43THvfFuYBYwGOnL3+cNKuibRQxw8DLQOyBpWB9LEjEq0hOZpIEgoAgK
nEuKqUXjWXQTBE9/MK+4SRzIBiYiFeYJwFh6bkPJA27sM+iH9lK8Ti/hsfKBb/sOWt0jx1L+rW6A
MlVGCswDo4x1C5RuGK0wCosE3SDK3xwkvz2TqUzZFI6kP0JA6vr59mfcE0nWY2Iv4oX2jrpR9Eaw
8C8AX1HJyS+VFtj5aDzwA2sbOEMMHTsNkxEFYYQFlUOM9C7/qTW9ufSsCu+OFExGAUAKZwZmCxoH
BI70rk14qAePDXA81kNg7a1VBwycJUMKPc9ZBVUjYevW6FTdMVEfW/2xQ+R1+7NskfwqzLmB4pUO
gBGIF6nvYixzkEpthn7qL8KYkzvpszl9KrBH5CG9JwhcbKUjVCTq+U/4F0W8o1V0CelwLZeYGjaY
tsJ6EDV1qOKI2b2qXJZCkOH/CK0dtJPZlZittYI46B8CeAC5QLC5ftYCFuo1nNjgu5WBmS4ImktW
4WX70dCZQ6wBXDGq8iBJXIswhFYRi6FGsIo9frPxSxefBAzD3v5qLCGU1V0ybKDja6wQ4vU7tZbN
SnlRjF+3ZezY3fVJyI+4Mu2BMFRpN+IkItp+OvAF2F5pKw9kl1UuWxileiZFceYwy943ur5AKgIe
FJ5flgDfqMQy1BjMNJhgYZxsT+tAmKIA6oY5yo1HEcpY6SOyUiHvSw+738w5D11eA6a3wp437XUM
FnMIn5VEMpMxdcrpO+MHECWg1B5jIgjaUH6UgRKlQrd6whD/VOEHNLb0UYPQ9lCjnyKdkq/5awGI
6N+nFRAFvyJgaAHllI3ByoXy0oGHc4kQeSsfhBsidFLLmMz2Q3RJs0H4/G8OiSEJbH1B8Ag/utYf
PgvEMMvIIUPbwBzZdwMteM4KgoP6kjyANAp09fZtmTvvQkFvCAUP4FDBk0fdaxeiHN+KQu9wWHNS
J7GZFaEJeBBDgXbFAJWGuAAMEAr9+ZLYaKWgDDG9MmMnUHw3i5OZz++3z7ItSpFvBjAhUMoa4Rqn
jJWuLYYc13UP6CKSz+Ee2a/T+eFzfOrM6lfxUD/y39Scvc6KPLCNcsIdYK2KjJ0ZNOKUG+o4buuC
yBU+MGT1lKPTfzKsHEx15NUDD/oJFOCM3tSG5Jng+tUrsVTBWmoa2SgEiB0tuTHF98ga38q3SDBT
j3tPvgpWddbeqy9pCkbS4Ovtu94OkUI4ANSk1ogS5ybdqAD5k/sewoveat+zH/MJo/ejKQhW/KYe
ZJDR9PeimaFgbPxIvgDQ5RPeVzZZzLbNih+CsSLSmMRQ5GYBloQdzr204IfoXyYsdsjc6Zt8UM3w
iQC6mVADokL0p76WRt25MipCmWZpfwlz56/dE677Qm2d2SPgJMobIXtXz/xZ9v+ACHbvGV1LpxQc
I2CFLDQJKjuKaZjch+GWE9j64rfW5l1wTQ8PLeGws25/a9YV66SqfuXXxMno637GFTc2WQ9Z2NMd
KaYRSqzY1VlqvXtILITH58TIPiBJa2lcMkRyRLbVE8Y8kruQRfXYZmZqnmg+qN/Y3FFb4CXRoSuR
1Fct9DIfc01EQeVR/jWe0jdA9KywMtnjjlvQOCWK+oT1UuWhOka9M4Cm2yNweP3H/H22Myd+ZMFG
9oSpKMcha8FYO3YXUtZdlPI4UbW5Q7sj8GQnOFQOSQH/pIKzYwMRFpO6Cob3QeBEnatfJqUqDB6U
Lc1HLCwmRo8QlX6SOO/vlRH0U2gMAhCvgWyBUg8jiaNMl6cOHXOcyao9t7lTPEcHUy8rCNhiHgD4
u5ZF6YUkdJUKvkhsYD32X8misfhBh0ISbvng6fuA6S3ZrY71oXtoPGZGvWNqMG4nCKAHQP4H0vX1
O2iHSEzFBB8PqKah9QkfXfON7xFSAuHxSLgW6wP8jJs+cUd2A0va+aBgJsAjxEQo+toGCQmvHn00
ZLkQGjh76yRPxuOExtx4Gh80nyDoEuztyWzkPMUnsiuydhOfRGGBtbwLTofORQj8BzGAUII7wkzB
Isvbjl+qYF3D5QDNDx+0aYWrWo9Ks4Sfl9z3oOvyKqDNsk+DH3rEFraH8YNQYvwB/9q2KrUWTGUS
GZemQz0O3WU+YnjVvv0Pad/R5TaSbP1X5vQe88Gbd97MAiAI2iLLymxwSlIJ3mbC/vrvJtXTxUry
MDWvF71Ql1SBdJGRETfubTbGNl0ypCQKHV+kny1rxVogDhdsfHZYuasHOx4wRg0Jb5TGuY1v2omt
RQSGkVp/GALpQV+Ej9MJVChiwr7mOMAxYiCagSEIq3O2wESVOZn9pw9mUqvKpyhgNdniUcRxc835
frDFHbIYdKKJRToKQjttWfhQcFiy0KH2RMf52o6GRoyDZh2N9QdzLspMwWWSmJhAx/mmJEibA6Mx
TdVi7krRWrHDwa+Vjey9gWQHDjHvpBIAB7WKYkx6ML2gzryF2obLTkXJmHxF9/OVGxOyCO/WuBkc
HGtAiISBDZvOT6G07jaZG66b79FTeafvIMl+TDOhFsy1sACwYdlCWA982QWJSRYapRImGKS8ibaQ
Nl+ABUmBeBjdDytR/uiKM0SRD5ykyHygMYkP7dsR3VFSe5pQJoTZr+aNvkw3QqfLvTOxWgCcwOcj
I4F2Rzx1P3o9QFGsyhxgZ/DQtLfOF0C6+COiAXNZw5uIcNc8Gekve4w+EiJhJrKn3A3dp70ym2yj
tGiJyL90W+vxVLXzHb8xPTN1x29l6YY7qESvQ6SVkqWxqZbOUd0zhF2yAJG5px3q2VWF3VnccWGf
BlgxHhjA1CJzx+dlTD1ue0tvqd85iPzmb0lTu7J06ERld756e2GI86iWXtijJjX0hHafQcpazaD9
H4J9ubc9+57uZib/WbrKA4H0aQySFY88JUcNDYtiql9uo/36GOjjAbYBQooLeuPcoUVW6tVpU5/a
ziHi8hsiALyHvbDDXa9aCBWgcsTCx2s70BbzKt9awe8BxPmDemGLbfqzq5zUVp3pEVayeGHc8ONK
XzA4eorn2W80L3C+78Iat5xxHE+zIVMWOLAAt9knQfvT2cjw6ACiPwpuRfbbzjzthTXuwM5VSlvF
wHoR376fIGSdL8LjcJT2E6vwI90mLAVw9/CFRXZuzmYzT/JKC+HdYZHpt7DuGmsvL6GZuhRhCU65
5IvR4QZmHPvgXuWrKnFB/tyN2iFf9+virjz2x/Yx3KjP5WP1NVxrgbOp8OJf1HAIfZB4CBfRgWr9
NLfFEnxtC8F0cwCqX4N//yC+WkCk3JrVMmOXNZANeJipayOAXiQUFASWuDjrlyU4H9SEkZsCXvTj
NCMiiI2IJMwzqhvGtAfuf8vNYzd6MxV3WrIIE0Qroezlnw0BJo27UC9scxfqVLSG2bc1lpg8lPNW
gYaTpApqFZduD4EIvCuuTwVR9sX1OeP/S5EEI+FeQdyTALhCNoz401iZG8nN0b3BegpGSDYuSz9B
TMm4MOVlvEWDgSiEuDi0Hz/mFKSdbWpdVUewXOFjrEcTL5wGOQW0aYP+vwD1bSMYOp+5wlsUgRFr
v7VUC9V+jYvE5loJZ6qBhZ+hnm28q4oH0HCDewO4hh5g7ihZzK8sBBTniy5utY+meQxAPuSWHNYG
fJOCRTX3jZ64NF+n/RfB/r2IJDhDnIMfqzFp9cwi2L/AcoKwZzluqQuwCH2RnxiRuvogsHhxNjmL
nJtXs9Ap2hIWyx0il1P91QggCLIRRS2iOeR8bm/RKTGyBii5CvIVhE6yOyaoAMiddlTnQjQudto+
OEFuXJzDLdt56JOuxpLt7QJhEnQkXwgeoRLAhtFxWFqb9qF4kkHPLnox8AkAfqPy76CpVVpFbzJQ
1L5AGwPHQkWDkQZEk71meKoOGisWeirbffo7N+mFG+IGzrkhMx37yBi71q87X2m+ponfm/pdkRXo
8ojcXNM9qYF2OFowCE7u0GRB10K9ozW9xGwFnv/inuW+hTuy06x3apRFUJu0C6/WZbcJn27vX8Fo
+avFZO0lVFFbn0CFOE7S5TiAHDox/L9nhrtXDCcidUgkiJurYGeCiHb5YyaiDkDBCTG4lSNWG5Os
76VFYUhvej7nnj7KtidFquFKIXEEY+IrH/w+NbjVKcq6msFyKi3k2svXBl2brTv5rAGQYRS0ea14
ebQcI5SlhVfH1Z0BNlImBgIRTf7JNDRlPTvMo7InU4HQfVl5kkfRcEwThCIAG7oi/SE2nAuPcGaS
8wgT0BjgPoJHUIN2zbTetEAKiqUoNXF1Fc/McFvFHCwgUBy79UczO9iZtg5r6Z7m7SKaiuD/sCvf
TfGbn5oWKLZUAm6rMYfaaeRG8qPdCpFBV9cKiqAAYTA2Fr7cV2JPQnFcQ6wM6W3onTIQfBGYT93n
Yi0F3UEsJ3J1Ds8sctegGcrpDL0Y7A403BeF5E4mVDF9VVIFIcx1X31mibv+mhKdCyazVO5O7wAI
U4J/6gvYDb7px9bvdgDgejGujNjtVuKB8hnJX2fwzD6b+7MQqgBwaIg1nSAxiM7QhbagiVtAscqE
Uh9FWpQli5kihDAmFy0qc6xnhifo5WWqgdMweMQG4BiMJp8qz/G0oFFP6cHoILR58Qhi18HZYLkT
WKWNltgGLkZ26FlJKNqwBKHyG1UMHtd8MbHcMeySLiSDBVvYsMqyxFvZ8ZRVvLAelBVzb07AwuMU
mSdp/evNJ+TLuBqCnA2X8+dqXQxK3eETkAx/6pBfg89RVnTLkt9gOAjAjrMCwdJvuFfR4nKevdVp
mDR5jRbqNHI1p4Z0wett18PDVvj55VFTEymdJFKmFqkI5bO5OcnfYHp1F5CA2SNPjBlKuIEE4+Kp
8I3YKLXYlNATzhJtT/2hA6AuC3D772zwUj3/RhnzaoDxvoh8RQOuqG6aCuGUWrP+eJ9KC2UbLrSH
5jvrHx3fYvApfhKV6W87QCRMudMpEdppdQgZt1px5Qz+ViduFX4bjGxxeyGv3op/jQ9lkY+WQP6j
Vk0WRT7J2sdcKYO8bfdKVm3AuL0t5TFyszyWPUnq/0tMK7eD0Bv00bKGB4EVN520MLLedlXIErtm
JaKRYcf84tI/Gx7bUWdujgALWZcjArc87BcmqrOVhP/q75NV3ClCtDP75EtroBgCQwXSn3zmhVAI
kQPryry5hUKt6WVf0TIOAg4VjcZl0K1urx0PuP9zCv+yxwcAlUFzcLPC3uBNnlO5LE1ngZs3+8FU
P8SI+8sE5MmDvxvk9mU5y3oT5wjbUmiMtAdGNjR6tjus1a3oGXX9vQ+Z+j8n0+B2Zq5ZkzNWOfGz
nwqY3SsTL6gsiACPYTnt/L5/QfVwka4y8eV4/fi9m+a2ZjTIWZcWMD14zkGCcBxS+ntGwseGqy6d
lwYZJSEDyHXv9m6V26uUjFotjbDqVMZC6jTXCBvBaRcNjLv1JcuYbKmvENhkxC0b8PsZRbclbfNF
05tc8MAQjYe77tvSJJauwhg6xN2J3Df5/e39r16/Yd9njLvkJ2qolZrhngOoFSi0BBhkDyCJnfQY
IbGAvG66sLbKVvLBd+6g6wWb5kF9tPCcggY58IC4hDtXJE9x3eX89VE8l1IktWQaiwSvqNK6z8o6
mOo2qOT661hZzzbV17cn4foF9W6OW9Jc69QxymDO0sCiZLzGWrbU7dn9e1a4tRxIVXatAm5WOdU9
s/k66MBpDX/Tn/HpW4j9DUo24TXP+gFUj3jGN+nECaV43WFaiTiork6djd4eJIzRIMrXB426ycqJ
uU8ISLiaeVCVxxjx9+2Zu/7MfrfCR0oVsZRSTuEz9QB3DiSClvCbLGU5LDZpuZDBZin2JVcP+plR
3lFneUsnnTnq1giGcdvoj0X3uaKN9zdHx3npoQLaxrYr5irxMgSAEiEui6/l5RfjnjWAp/5v6Laz
z7+4aM+GxzloWpMpr0CODEA7qyhkmxB49l95S9E9dNXHnJnivHIhgWJ2YgMkVFa8oa5TT47Ln4Ax
vihhta+Kci1b07NgWq/6zjOr3KnO4j4D51zbQue2KEBFQQDeSIEgopPX4UHjj3v6JgonBMfB4c54
Q0hY1zHB5SBlz0pC91Y1fEYHl8hri+xwXjtt8qYjFPcCq/VRExknVGm2oNNB/qdbfC/wCnX26IQ9
QsBrWjE4kBnk+1wMRrg9ychEfQwO43oO9caC6wRsyFX0z0kvqFncPoVQ+vloQI3hmIspjXylBaS1
xpM+jO7V8aiED7f3i2gk3NLl6JfWKg0jaUqgWYsEmSCRHxOY4MsvXQo9vIYYrd8awOtjXepPt8dw
e1tA5OXjZOHNmlKphoHK3PbGmqb3NRRtbtu4ejf/dawUvpBTK/HURQ1sSMnsZurWUdYO6FCc6HMp
xcvbti4r6A5uZeh1O6wlFpBrzgfbXT8ohT0T3zigQneiP0mQ+2f1+kgoiHLFTX0wxvnhGal2JQaV
up8j0jGV0dP09aREbmo91tPXKRNlU3ksN3t7fDDIueB+CEmbyyfHDywCCB00ZFk6pJDuetktThkW
gv6i4YCu+YA1jgN34k0bYWTC93JffAh3ihNzoFRmMa1xML6rnrHLNgiGwFrvTJCQA6JwL8peXzkK
H4bOObAES25bOY61jDaB7smK3m7vnCsn4fz384l5tQ6bEQCFxpfg7iWtW3ZW5vYlDW6b4ZvS2MwB
AsZU6yGNKiM39/HE5cToNRNko3jNaWtGX6EZfv+E3hx0Hacv432yBlbzod+juyMV1gOvrdu5dY0/
7zVIyA2CECVe6xsElV7ijy5DRNIXhoYUg0yu5QQ/WOQOpKW0tE+ozKqrdtCBYSF9LBBkNgF2rL1Q
DwME5POv0WP0Cbwd2DniT7j2qP3wCdwxhaYceG3LnmUIZCBbGDH3jKxvsmGdSaALO6BLyI19VOqE
yTP2q7mY6YNp7sBC2WDMnJ55iN28BJHuyopADzZCgt1cyltUYm/vriuH5IM57ljmyGqDbBXmYjk9
WrQ5zEXj3zZxLXv/wQY7SGfZHfQezoYRlsSPwBmRsVaS7Ouy6CDHSQAqNNH27Ubom7d9+FshMlS4
nbhLNwkNKUOPCYtjxoUM3qPuFfX6XfqZNfky4gM59psjiILg+qJFxgq+ohN8JcD4MAGcJ5IqNbIc
At+Xal69LqA9Dly75X6X9pKXu879SZ/gLfp2e96Fu5hdRmfzXpYllhdaXz5Q1Nmr7smzC+K5IAmM
eyiiw/ejr/UVjEUjOrhFoM5rOajzMevcPs4nKZdIC+8rVc7PCfytXkiK1p0HdLr1DsU7v41e09q4
mzTlSFT9LlHbeXF7BgTzzjdvNabROmTSWt+xvs+40uxmCvpUceVU+XHb0ql/78ax5UmT7Ghu0Nmo
Ngw8tdM3KaTOQKkBTQRkPBSwGCe+WbtkWdpecqQ/W0jwhQe8DwI4Ec96uv0xbDvd+hbOgSIjFpe6
oUHgS4vb+wKaVaBxDB39UDWxdGzSqNBdZDmq2LttV2VremEY/Rs6WOx0KIlza65aDiixlZGVUhQc
5Q78zcZq8vDq9J0loAwsMydlLvrIfqigylC8YvEbfMdXPejZV3AuLTZoBwlnQFj0ADkmF6Qji2Q/
gD/6t/b51T12Zo1zblbemnVNYQ331a7DUxqowchPvzEyxxZdRlC5A4BX9Ai8FtcBvPs+1ZxXg/gI
fOoAn9ou6x1oHYGN7CYw9xFQkMd3yp16YHUP6Lp6nVuD1JVs8n21EnEwXwmBPnwF59jy0YY424gQ
qIGATB6BqxBA4gEczIKNxXbsjY2lc57MMMseJRb9V8aJqWL149v4qYHCebLLQQU8rMsMYCVXj1z6
bH9KbNcCVYRgewsGy8swgHxdsuIJgwVcwlNBwwJ99err7ZFed5vAz0EQBB1XYLPFTJz57FQF5CdF
bhLwB6bxUAX1SoM4I2suF8qcXZ3Vd1sXdYkKLks2KF4+yOMlq+Sr5bNOBhs1EFGV9VoOGE27f42L
FwGyrA7I0hpZ8xHEh/VS9RvoIGR+VqGrMwbRq36YGbXsGwvupkW1bJ9DLGAKAHWLXgDRjXzVQ559
DXMhZ7Nc2XNv2KCE9KNiq4zLsj+OVeTO+hYd3IK9e9U/nJnifKLTlalVKNg1eGX6WZp4bagFbfYy
zaIuIubXLg7JuyU+o+2EsyRHjQlpzeiolKkLugzBWATTZnEXS+4YVJO7sfGpcgSr832coKLVryM7
Dhq5DQRH4fp40APm2LIOvhvOufRGOBOVPcynDaDtHlSNUMcqwJPL2iPg18SFa7bslzP4bpFzM5Y+
a2pa4uVBgeuk6+H5l0wHmgTuxa09V90J6Df+MzzupNd6qnXZCGNWAlZlgucNyLGiJF7cnsbrN8W7
nVN0frbXw6oby569ZdqFGdQAXDNq52ZvL5KdebQfUToGvnDXI3fHuiCbLThgkekWOc9rRVA4gL+G
y3fDjGaeqEUHx/afooGyKoJfKejSj+9FRQM2ezeW8vQqOBt1mtqOpKjwN+ma0cb3qwQgKHEr5bXs
0Ydhccc7qfRcMQiGlQLDj8rns1q7uZveacinK0cqugn5jrpfyYCzaeSCmzY1wq7V8JrRA3ujbTP0
attuuhJLbV1/PZxZ4gIb2lpR74RAhepBctcW3vyULhj0iPrNjqxxFQMciy4dULmK3sDXH4xnprng
plJiXa5VuGcWR9JjW7oILTLQ4iHTaG0ssK4oHtMXLfqlwXqrAu3p9qG5nvU4+wLO9xS0NvJ+bhv0
v+Fi9IvnhNClGm3MhRFofvm1ND29R5eyIMQQuLzTLXq2axXkVTOH5dxp3XsNHkmVJQowrvvw93PI
uZ1sJLJUszycHnQvsqcs6OMJmr9hW4lBIMbGZaqVoq5ewdBOPclnQyPVZFp2nEf+NJSOZxrNpkkn
IQjy+m371+h43TZdSuxQLmCFeZm4AEMliK3DYc3oa4eluYzJ8wgCCVSURZv2WgHx3BMY3KZt1NEa
ihrXL0M9SW7h6+oyU5fK3ehJgbLPFsbgKTb4tEeB+O71Z9f7ZrX4kwodySwzuwZL6nxnGj2y6Vpb
8hYuWrTc4s5cp6tqGW/Cbfmq+HUQ78UR1Wlmbzhcixu+PNO4nwx8hLmHLgqeI+S5/YbEq28Gld/5
ql8fko1zR0s8x1JAzBc2VJLKjYZlUfwKZeN4byxaL1sz6Rb0N9m+/TA93D7WwpnijrU89XZEdXwk
xEx23Z38FhnIQplefqBbJVCXIL141Nbyrli0+/DORpd59+2/PQh4HYBaBe1B4Fm8gj6qTTlOSIJH
cli9xPPkVtmX26PkTxpngA/rUcgeopYZ6KUNFKoWVhMtblvgL1feAhcHZihZjwoYlXHphUiJmmu0
Oq7EHbu8q+LNsHDt3GU0JTFmhrSRLMWj5RHyEG6hOK7WfwolEVXZRYDCW+NucnA1S2ms49KRA5Z4
JUzNssY+nT2wDeDMiCgweVfF2+NOrdoZPbRtAAs3ICDvd+XUHhtbmY/yqELcdu5FMBw+3uTsmdze
t424oaMF15iWhVfl39IYIp2yoJR64QU5K3werMhyItkzUm6MXJZFmjNSIPo6eW59XNqaTwNoCCY/
RA+602Pg3P3wdrnV68eE6trMMgTUCFIjXoYa6FBi+6625MmV5WnZzdkD1cLSrVXte5bEh3RIdppD
d9oIJT5SbkY80Ooserp9VgTTzjvnqLbRXUMxIWb9MMpBDVWhXmDiAuXLDZ4n8SnKyBwdUPn5yiH+
kWyNb6WzbD9BoGlZPXWPDRKBo4uk+6e/NTKbO54OOGMzPJgwMrTb6WHs1yXS6dLP21YuIl5+cFzA
YvdFWKixVfpqGz2biYLEDlFWZun18aOsyXfmSNd1U67ayvksMH31iELyihWGDZTguBGORpFCpQKe
tP0OdkGIGspM6ZNlzptd+jCsUz/O3NwTFm3Z773YzGd2uc2c6pkT2jEeFYMXBu0x8/uVEkSjq8PR
st5nxsXA6tM5CLg0N9+BqUkQiF4/x2efwC6ZM99LnTBJFQMuni7qnaLijmwC5yHxml0HlCDrvw7s
rViu/SJPdFrtM7ucVzQ6EDcoJbywdohRACMPaeyq6aILwEu1pxtzbX6R16hgoHOfIkUEjIOn7ykw
u+mqWGq9kJzi6vE9+x4urFEH2g3qBDj5lIKNRs1Wutrc10r0cHurCczwuQ7FmCiYEuCcpbhw56zx
xmxNpFpwbwv2M58KaCqpbcwYISq1SbJU8hmvq9GAsOIYg208ykr/9qiu36nvs8eXrqNucPKu6Utk
/RwN2jIs1+eAccOykRtnyWnRA+pyHlXIjKP5GjTJYHjkswzUkKVxVlNQPCSrqgahb7yZJeIKhnV5
Pj9aYT8/OxyZBLm6cMqpn73YG4mCpk3ytHsb74qoc0sUjAX2LuOtj/Y4fzAmToEOUNASsPYj+wU6
cWAej732saeuskoCE8nTAqJEj33jDoBiCcyzs/7RHTHzoEYGOMY2UK79ONwYAGS9dwia/hZ050B2
FOpV+pcGrHgS5HK89Ku4lZtl2m6Z5NxPqrSSBcpfNNB3r8r0QubPRH/JndIt8Hwbpm+CEbIRXJgz
wdOCcsVJ8fvjCGt5UB1jxILC3+1iiIOki3iRb4v1GCRonBNGKwJ7fJQUmmqm6xT2opcZuXCCOvB8
Zz8C3naSOZZFvHt8+zjYZzS044NeCgBaEPGyY3O2YZU6sq0wPm2gEvmwDDkULZChPixqqzzBQfiZ
BI2rCXopRWGyfx8tVbXSy85UgPBlmR5VwEXyRZK51YZ1knV79Zn9r+bZ8RGkrRibV/Q5XZnbbj03
bogMZf8mBtleJHPY6PEpYLO0bbAM8UCdQVUqVeoAoKGLeVkembJcu80BYmzvikXtOcJk57XzemaQ
PzBOl9tmWEksc834xPtVtxww2aJtdM3ZnZvhDolTFXbYdljViEZLDTrZ0+xKUeUJDsd1MyBjhwsA
PzDvU3upJmrdnDYP9CK+dJlLQV6BhAorFhVf2sy1WReL0O2I7HJedlLVqo6n8FdlddwVq8i3B7df
gUXiJysdSwgLtqKi2JUAhG0WEHuhkRbEWzzaHAUOKWmA1oArQGwZaMscuFcodW2B7gXkCqu5ZYRN
AG8OOwRDayRWUMKHBgzeO/RNpPxweWN/+BoelR6ZEHyjDebAmpqlYR7woEmK0OvSL7cX+ZqLPxs1
37KnFEUMRkCMOplylySvTiZyQdfuzHML3Go6aRmXiQkL5p49DCEOvsWlGRTH38HVX986fy0iL6bX
FEWZKCC58zu79hAHeCV9MWnk3p60i+T/L8fyboY7gKPRkyrVMSaW8juVVQJgv12WIo7vRVGAaEzs
52c+POn0xNBaUIDY9HtL70LjLcv/+wfPx+3GRbtFnpXdlGPeGOabQf3QqrZl/KzVGqmxhcNIKRei
O+PKW+OjVS4zMSlzDcVsAwkryC/oL8rK8bMExGgT+EzBFLO38TnRUqT/KVw9rtoXxo40pYXJVm9e
0jXJQL/JZC0gwvmlDUQFKeEouXesRuSq0opf7kxd9Id5FS6oO27M72yUGereINPEWAV79DKJdj65
0Ff7uG0yyA7SssGSpuv8OG2iVfeVsXyWn7K1uTQP3boNrKOYR+bKs/2jXS5HGOpplkYR7IKzYlmA
5Ddbx6s6+A2k2bVg6t2zaPwrfYrb2lTZk5HhRWfGXSp5jMMYXEMe6B8hayhwloKlhHDdxzmVzVyJ
oOHOapk1SH92xAEFUBUw2SbSuzbYf120km7B9P50ezVFi8k5nDwdSnXIMdQO3COVA05NM67c0W41
b2ylbT8rL7cN3nY6QB9/HGmapuVMqAOaGu3nlG1Ts3etUSAlJ7LBOZ14GiVoRKABv57aXWWYwexU
91KfLf/eUDgvQ1unkGaklP1kLNw8/JKHNQQN1n/PCO9TMn108FZCd0QJoaunsnhUiKDcIzxZnCOp
+n4uKiXFJpj7r108JF6YRo9WauycPINElL1E829QKcVmlrPV3xrf6dvOLiF0ZuikzFEULqsZzXHx
mD5MndLsaqexg9umriQPIHcNInqQ0J+ktrhxJkY+kazChZe9VK//EYQGydawsDaGVxxE9xDbZ/zT
5cyeyXnKMpwaSa8xr7kGVUHcRLq2RGfs8zBOosCBffqFKXCCmgBYyUDxcc5RbQtJj3SFgepbMOOW
kIOtAstL7rM3BfpU6Dp0AusVBNS4kyJvKAT2Rea5WEyzygF5W8wsq98gl7qegI4U1wQvwGwsPmLU
p/8ZJucnx0ora5KeVpDlK8iebln/H6qRj6L+v4vSHm+Lc41kjCXQKKsMYBa2rrLQttqiesgX46rw
wqXjMwpnFr0APuT3e3bhxl+19e0te4G14T+Cc5cZ+GfNvEHWlFU/xgKNNLLXP6XHeSE37uhG++Te
RlF2Qgt0CZBbd7r08xE5IyHeho331hbjvOqk5lE8ZdWv2FRH/0R+YCJ14aFFtHFiHBSVfq7dw+er
zTnYhjR4fFcYvHVoXhnAT/IgOYVW/NkfMzc7iJ6/VwO4c4Ocs3WSPjNbDe2l5r2yrJfRhrrgzASQ
H2JX4gm9dk2dW+PckZRUil2ocO125g6Giw7kcINM2PPwJf6Z/tS/M+7G/E20jgKrfPuNbOUATsyw
SuK9PNhuWxOXdMKXjGDtNN4hTRoBQDNEI+vcZV7SkTWkBxbWRN4mc3zS2s4z5smzSry6hwyE13H/
rbKhvzVPlugFLhox55ykMge0kGF9KykHbB3Yn7H0zVSEi7sWSp0tJ9/2N4+1I9kGEvsSjdUHc0Il
XrUIYJMOtB13NaHYUt0k/x/uz3Or3OCielJMMqPo6xBrEWd0T6XeDc0/gZr/7/v4P9Fbdfx1zsm/
/xd//l4hLEqimHJ//Pc++d5WpPpJ/5f9s7/+2sd/9O9D/VY+0vbtje5fa/5vfviH+P1/2l+80tcP
f/BLmtDpvntrp4c30uX0ZARfyv7m7/7wH2+n3/I01W//+uN71UElDr8tSqryjz9/tP7xrz+Qhz7z
yez3//nDu9cC/+6pa7PirQQa6/Xyn729EvqvP0zzn+AYB48AqgRgn4Vi3R//GN7YTwz1n2CGBqM7
JIaQJoT8wB//KKuWxv/6Q1f/aUH5AkzZBihNIQeEryBVx36kGf9UGBW8o7G8J/i+//jP6D+s0/u6
/aPsimOVlJTA5Klq+u63LRnqb4Zq6cg/oYMCoQF3Z6ZS1KhtqJBlrCZh7g1p2KiVS00plF1dc2Yl
kNMxqtyWjJS6Zoz/dwiJnEFUtdKnxG/LutAitwtrTXJ7yaT71lbiytcaZ9QOWS+T+1bSRsjb2ZB1
dFOd6M7LQOqh8kNZm/q9A6UltidBVOHqst2Se0vpSxnPjLGRG7/u5WGwXOCs1OrNaWZKlrlmgKm4
7aRwNWZTTR/6ChfxJid2PS6QDFbbx0yfpQj0H1RPwwVpIAYGmW9KAOQDv2BVuFqaScNrUZkGsjRy
VWpO5rW1ZJXHhIJUcUWIQmX0rRZpO4AXONOnRzkeWmnV2KUyHyZNG/pAbZSqdRM46fyF2LmtgGLS
lpHIH+NmXk4VWtwatOVAfHaTYR/Qg9U31PTimECJw1bk5CHqe73emSSuKqjhhTJ9s1JUX9amMRbG
xow6BcrhQ0ntwMom1Jw7UgzI7JYpKT+bUjPEi8HOCyDP4n6MN5D4neEh9dLTpnACJq0gmezCkTbj
Oh9Vq/SyOkp/ZNEwdqU3drCRBroh1eMzsCFzX7qxIVeyH+ahVkaeoUCIBVoyepUW96VWZ5Nr9rEU
5hvMzYg6qB1Gg+ISWS/y8VPWS8oApLbZd0lQOHYV7SOzn8NlbTdmuLN6Kck2UAEGOGioE0d/DY25
M56INA4WdaWubx2g4xXd2ctFBV69UqZh4XXYtSCkxotQxfPDHI1vWjTJeN6jeui4MVX72k+7RMr3
01SWd1UyZ0DPyKMyrp0ma9Nl3iURRa9zg1bD0VSqATV1aehBPIMD9mnOCkgFeAPCKBXtgEk72Csj
HUNjZTcyhWY7wnOIpxu9nPzoowkknDmq97tatqRHS3XAo98XWvKzKKYRUgl9S+t9UmWydien4B/1
OnB0Jt6Y4Pd6Y9/mQ0DitK+9LidKAUXpwrlvRlku1rpZhcZdF0MX183VroK6NSh4P41aX63z2J76
hRFGk7VNGz2TgjjNNC3IVZmUCuBcDTq/iNRGw11uVHW6yGkyPOSZYkI9J01I/xDGUjbdazJ4Bzq/
zk3QQDelU6ISkcgor0EKinS4+QoyrJTKHDVoToZZXT3mUWo8tpM2lS91mmoE6KRSDb9K8mTHd6oz
FqXb65XkrKcYsdimwp4rt1GNX7HqdcMegyoqm8TrzCqyloM9JIXbT3MIxj3oMkXuGNbza59I9trQ
1VyBTC50jt3IHAaEjcjEA8tTTGbkyZY1IesddXO5nLqpAUV5rM+fCirnljdUOhnB8SMXn6YssbdG
E9rWOo/6HO0szjw3ID3Qm5Luw3SssxK1btq2W63oLGtphrVdBLoewc1oOZnKfTPrCV2lYQopQpuq
OSDWSq8AGlvoVoWuvlKiC7sFN4CXJ6AuvhvwV0I3JulIPEdxVPSWazaFAsEy7iU0HXrKrPZIpCdj
v1VVBhOaNSI9kC4DfECeJYM5ohmPLmKWKxO7KnFLo9X3edeF97ZtJbuyRCjilphCL4G46nJsnfm+
Z0pqXmqWWuNKjhTvos7un21wjO273hlzsKWGE85FNkd3Q9L1E+SOGydP7rpG18vChQLHCJExB5Bj
2zWqiJTocg4NfMu2NuyaTltUZlRInmpx00zfQLCn4fFNK6LtcyMD4NXVh1lBWQL81+jfp2kGDy7Z
aqn5ViFPoYt93B6rsMxBGqnL+ZqkNkQes9yU8fjAlPVwxKYGiKpqVcdOgiNXW5kcaB7JK5NOdJXb
hvG9hqzCVLuJ3rRQKAuTyfmuOJ3c+0jANXhWzIOKRoZEfVKLvnhQ585pVzAhITmVd/RrH8mdvBik
nskRxnkM7XjI/ISLaKhtsGiNWqoe5ayfj6WakGM646jgfpPj59hW6FPYNw6B84yjALIy5LOmzPOq
ztp+xJrZDQi/05J81geZxI+NZdTOo2KG+Y+hwRhQRa7mvaoN1udWmS0Je0OG2pKdzlH3fUJlfTpI
tZP1W1qY0fxmNjo5hlZexF/g8MNPNYEugDc1FvpXTQvsDYtJ6eK7WdXZzIMH/mut1XLhawlI+aYq
NR1ccVmqrMAMplE3SlKco6IZymLtjJNqruuuVR/mpO5mV8nVAU6/NFSIKIDuczeE+jwsxllKTY90
LdTg7LLuAz3OwDCQFERfDEbqPNdpqf7QRntsvV5zUJPT4LhWctNanzvJoJ9tO3OO0+kE9yECXCdV
6GM7hO3OGZtxFZqNef//ufuy5UpxLcovoptBAvTKeGbPdtovRDoHBAgQkxD6tn7rH+t1Mm/HrXRV
lKNfO6Iqb9m+aQ4gbe1hDWMQblbEuVZTJL1afRnQX8xwvJlzMVTyRgXh2GNBF+FhdFpxbnHkuhEN
tiDb/AHDLmH6sy239htrBb8rqL280UEHB93Y06MzedbeG4UCHUK2LHG8abvDDxycOqzKh5UVD27V
TA8htA3dWOtC77yhU+dBcvZ9aQJybvsOsbQw29T+GI2070wrxuICSaExjEuqgB8foBr47kIRRyLq
uQgdURe2IUcT1u8TTZsV64v7RfiCZ7HijKRirk9etwQs7ttRxm6olmixAO/iE+QVYVXi8GSDyI4V
wRZPPYytt30NJ0Fwyxt9rzzizzmiYPtzXgtr3JnKhKghxOgiM/CZDcuWRQissNJVbgrzLdeNrBWJ
WdIrU4sYrvIIyt7GuipHloHzpTKkPhXLDPWnosdepcNc+BHvYd+UOl1bwhVVVvJxUSGDbx6UhGlE
O4GoHdSljSm2Cs2XThN/iKlniz7yG6uDxr9egjmew9p9gvlrVcWlv4mXGeHzoZWsP7WFcN5DMrM5
9jgftqhlDaV3HttCtUWgmZBl5w5stQ7rsGr7UTaWHyB7IiOVr2W9XbX1ZTm7+mfBg+3FIUX3gtmR
tKG9FJo56cYVQIsIqSrQW1i1Nd2rQq5d3qOWcZ64Pa9tXgWrmBA3vM27L+sOOEy3MbSIXVMG3nGQ
2i9TU7kQY1spFBkgKMiqGQagnlHqqAXH96JqWTe/jWdHKeSobHW0+raWjpxzwwuOwRFF/zoSkOuf
s1YMV6VM2vbFgwW++ZINrdc0WVvqzX9y5krp0zj5pH4KecMf2m1ebmrb8UF0AdtDvASWY5exol3g
5Xj2m/7BqgLMKkiNrNstuAeOlYzakDmlYiLB/VYXYZEAa8U2IG6HqUu4A9Hk162tgjJ2l7BPIHT5
KEck7adWjY3abS3bxpvSdeBTLxpfNUfTGdLutAMB0G8MOmjzzuGTBxXObRs2E49wrKTfXVdU9NSv
lYJo7dI7P+a+I8BddDa0Xnpds3rnziNq3Bo/5PeDrNo+EfaAfNQ4DWgKGws7KyJqCEQuKmyCSPSC
d6/TrK3qISj1EIYxc6cax/28LAMW+tyQCVDlyV5LMINM4MoULK8QHH/brXAir8hLUnv1rs2Lcvaa
hwYel0HuT6SdLgDjBF/X0m+gp8zRMH+huimWnChnYI+95ysEIqEchATut7d+XcIkiOOjvzT2Ap2U
qKXYR98GX5Ttvqnnlu6CYvLDM3ICx7mUWzOzG44cudiL2m/r9C9F5X/Ktr+Wac61Tv9rlQYghAv7
EkY8Dybu4ce5vMCZ6yOi+5hMOn10NTChaQhCO1hJVyup+N8v92cvL7BhzgyLbuIHMKGlDhBY+DR/
6bqXG/jlobFY6hDVnpZhBry6Fp+h+j+0a39fBgWwiyoWkx72kTOHKqnZjK8YfJGlPtFpdW/1QvRu
qBmePm0L/43oyTu4yrLf15ash7Zy5AuZy0B+0vz/oKeAz4KaEWxh5FSotiF78+GWi6ALN0E9D0O9
9hjcnKudBtMLGKK82dUZsh9YRm3fqscrF1TGdb6Cs/G5RfoHEhw+Bp43kCCoxGHcDMe8Dy3GxqKB
NXQrTSe3M++iJOWLGxRqfGFlNTHsykJnIdzLnkJPyoSMSxAtTtvvqNOYp4r6gxvNdi8fYOxK2M20
lQ0cJWYbU0NJnfFV94Wb/Pta+bN99p+XiCIJ7olocMBa6M+1guhRQ7M3ZGnR2sKLRmtSIja9RUJk
MMhFo3+/3N93AtYmgXYWFB+uV/34oqRvIOuhKa7nayf3ylqdpWdM1jBW5ptNBXhsAZQUSaDy2bQL
8omtSJCW0qRY3EB/8nn+bOv9vn20TWBS6gKXAYP7P2+/IaJxDWcsDRGlH0dazfugId3LbLryKLmp
bpvJDJ+ZqP/DVYOrk9rVYC5AZ+TDQ69sJQrYpxYId3aZVYAWRAH0zeKlaNpsKvl0LlB5NJ/c69/C
gm9jZzghNKEo5Bs/BqENJkpWV5IwnW2TNFsHdKiozSex5/rR/4h0vy4S+kGAjQCA5PXW/xp7mKx9
UqAah1VnpJtZwCgOnaXC6u8Hlz91QrZRZ7rPnug/3hsU2eCd5MNz9qOOHd3wwGogtNKCidRpDlvp
fxLD//bOrjf23yt8FLLzpTvMlsYVagY9mpcWTKN7p15VcCjcpqzjxjMaupio//yv/75n/rZFoesA
cCTD84QXIagFHx4pGjV0DvDepE2Qk6RtKKAddv73i/zDAySw9gPcE5EUDcoPS5L2o0D5T8OUeYWP
rnY9ICkr+4p8sgg/kHWx43A3Hu4EhoI4o+yP8IsurCT6hisgnfB0Vqf1wr6ReLwZ8vJH8ORH3dfq
9jqtXV76h+D1s5Pxegx8WJ0EajNXsKn9ixv956NUi285jndtVZm3en5weR3r4eiRz1QcPgzdf98l
wI+U+ZA0cfHm/rxQZbnCFFQwcCz9g7ez0qtylJWPn6qF/+MdAb6OTjLa1MHHgQ+fzVSsc8PSnlph
3PACVURfWQegPkCCqEfz2djuz2Hw7zu7BqMA+cyV5vJhoYyBGajtYh8EDwCx/RrbWc+6uesewlt6
IRhXrnCaQFrz4BQ/tffJ8vns6h+maj76P9wdcXUBqfKrn+AGOqj9uUz5nwjov93lx1hJ3Loep+V6
nSqCBDv8QwDZhAs4Sa9M/brP/n33faBk/b4erIvhzk0C9AE+aiTP/UbQfrFD5C8kd8BDhvJWPB/9
xL/57etrJZ+5Efz9KEZHCrIxsPCj1CfOR0twGHh7CwAMOIrP7eW3dky55/c05qDIj5/c4T8EMUxC
PCBlQx9ICPphTlFWm9UOtrTSUDwUyBlRO0WF/vbvj/Hvhw9MWZHlBdh4WJkfkwseaFPXpbHSqYbS
iIfN3d+IAgpH4mwk5GKG8hMs0j+8N0jxI5GBBzMmQzhV/9znm2R2Oa1jmV01/6zIj20/1ig9sqtt
fBhN3xeWfQ5R/4f7hMYJkl0g9EE0+5i1rGILCxYAxe23B14cxlZGVC4n3TGAoexUsM+mn/8QzyDY
j3fHiHt1YPxoXRGE0HYolppnV4sA79gCtnrdefXdp1P6vy8UF+pu0ILzbYQXmJ7/+UQXzsti9QXP
rlqKor6/FktBasmYNjsqIqgp5EsEvMRnIJcP+KHrFnThSwDPekRTeL5+3ILBGqyYnaJHC5gNEBhw
tEyLfXi6ahz0DyUMzf99rX56vQ9Lh/PKW5GRwf3vrrnQDPom8TfAxCEwmFwt5D4jc/09f/nz9j5E
zkpUq7MIXC7kAMl24Y74NHPri1yCx4V+JqX393Tir1ejH2GkWElt7bZ4mJagOdr5SVHf//vz++wK
H9ZJ7S5clxYrMwiGP1Jru5Hr9vLvl/iHpegjNHpXcToKd8oPl+iJt0Bdo+TZKt1DtdWxb4CEXab0
3y/zgXDyn5X3l+u4H5a82YzloM+FJV92ORREM+sdvoLgbUWiTTCGcKGYzb7/uup/Zu7/aUp8GPJ/
+PL/25k/XuT//L9T9b/P/P/3/xqbavvxJ0wAf+X3vJ+Q/wFrb7xvFKcYrzvXVsPveb9L/wdqtQBV
PVzjQxL4yMX+O++/nqJeAIVfCmvyq5vaf+f96JgG1HZc9/cv/H8a+H/I91yUAEhc0VuABTqM7T5q
JkqI3S6B5y/xGLIlXwYvCrY5OKCe7O0IznFzWslGfoUIMCztBZNBMivInESqECBdo9o0ta0eiFfK
G3zevQif+uqCedx4qmStDyGVFUh6jnYPdgPdDcdu3uEHi7qjXZYDm9fjYPHvI6bWAM1Na4euuKoh
r1fIB7td0incOMboI2yHxaxvoQm0nfmCdrLdOhx8WwYFy5ne/fohNKywvA2wwv3wc2UA8WIObEXD
DNOyvqqPW+Oiv4lzPlUiSFk52mdWdW5m1YWXlbb93q3NJ0WQC5tC7LW/VAh4vshPUBsjHSIoJ/0P
UblZJhf4d6ritlNojmtaRG0zFZfRdYuLF0rI+Y0jpGCX9b2ipbg4ynefuFrfZwf9czQYH9zZcZJx
rfitDKcOKIM2PPK6KCKMeyv4czaiPRn39Osvdoshj0N5dsfOe9Lucyjb+Vjpokslq7wXwvVtB1mh
O7lVwP7rYQPMYHD3v/7ury9b1k37fsomEuo7g6ZFKnp9/S8br6Gw6VE01QF5/PDYyOfVb9e4Eku9
c0hZPRDZtPsSYHSvp9MNzRb0xSfdyZeWFM35egxHdtF2yQRC3J4ZZe/YTNcEXVn97G28yrZQeBnZ
Fv+pb4HZa/iJU5SmyM8uPp3CC6eT8qKO+CK6Yu8yW7lxWI71l7lugbak1187s+pLNYQHdLcTTv1q
XzQ11+hEr03eD2PfZisptmRop8jIVb1Qb7NiwFGrw68v+0LfjMuq7zxOAgBedJcoaVvngZo6Zrw1
b2CiZjQcQLxvJ77jhDV74/V9jkj762aBIXAvtd/su3A+lkvA8V5HEdFp4odOEazzelAsHoCVWcuF
v9ZkHHbANPkpbUr+atnLruN1tSV0sxqRucr2zivJVrpNx6qVWQvX5zXxdbebDF0vGIgUtza8WuVC
MLFa2Kv0tDp5TuuljqFu7s6GThlYmZA9dasx6YLAPvx6lQazpCSw+4T1pfVj3Zqn2h72waD1rgrm
4OxZXnAGdOLBhdly7heUHn/9YWxgFlq/3xIn0BcC+MF+Hof+zHhJT+uS0UHCSrad19M8CUyPMAxf
r2TTHt6o58IeISLdD6QHeqX8qq3t1HEv3POKBUCjcZpXMySgNnB+7wkJ4dQaDDe/vrKE4nsdkhAj
w2nKSTEPib3WKhooBRKQaflKl3WJg6Hl51F4F5zmrybsx4tXiOkGA6kHBVVgCM8HTqSqHuM4/c3j
7nTTC8wxMEM9TwOEmddxOC/O1O5Yy9qYjwaCTSuDpBFZyKnk9LuyR+/Y++LFrK199hZMqoAQOA0E
sy2w2B6aRu6VGL+7kkFuxIFnrhgNvdnK4R5j0a+D9oNbC+bdkfY39VYG4QNtwkgBu3q+8hzvXdgE
7I2PMf/2IzDTFzow/kDMDPYjivaTUuxJBWx8rqegyigMHY7j6vK8rdnDOnj8wR3lkyPX+2IMAZxQ
/Tm8/lFizHUkVY0RYNtfgD6EV+WmQPMPldh74QpIl+yDW1+b4FZT38oA82TRhP471C/MwSd9cIa1
5pquxod79qyLi6xH58LnSF6/qAY7AwZFnUe/CG4XZ3MTR0tAJ6+/sB4bmHCVVpBhXlTFgvNtb3dO
+Qhz13bX0cpHj9hGxdHrt9Au2a0SaGWbToe5NTrhLQ4adjv3EPvYpDbJf79XCsV2Ewb2QGXh/+J1
FYAkq0+OqhjaxPU6IHLXrnu01DDsC/jLx00TtI/Mwa0SjN5+/VBsG8/7ycKUrFpqvO1GvBlwC37/
1+/vacuOjYHeB7W7bKHV9HP2KtiNBMGr1QPbM3aDt/sdkdk0gZE/YjalV3d5bUWfrn645gAtbdlQ
1d4TbVpnX1cmwOS2sTClHOV909A+Hs2CUoiWbtyXTpP0CJeYnIYvHFAuyBABDgFdOIQQTWpoYhTM
uv31x7J2r2Ex04OufA/GLG5+hZXMZXgBPjZdGXmyZtYlbjg8qenI/IBHRILT3od3NanOLaa5AK9H
gzMfNsGPk+emnGw5H54Hp7t3lJUzUscmwLcm8GP4BDSbiURn7xQm9FXYYFFZ+WA1h0G8zcqctS1e
eoaubMfCjMO/qPXH3aJhilZ2MVoI6daMBwvAwpZ9desxmwsnu/4q16mTjiCwrEGqbEDWlIaKNDQG
pZ82MNaxXUzHlyFxLWdvlRjmUSjhCw8nFo2NQITvt8OKY8Be2/1YtXcF6HXKh1lqVSR918lottjd
WDX7grJEQXpypTcIpxmIjfmCmWKwFHsMZc7Ic+4xbclEsZ656neSZGYtk1YPmawCnJfbGYkelEFY
pMsianorraEKDHSEVwTpyHmOPH9XILW/skA9KFA0ZRODLHNSgh2vD/H6IAAFufUgQbss7W4pyuMS
+Gll+mTqAaVJ3fl1Ybg9/YUaE/vVsw1AQwfhKWQOcVW1aTD0wKLIpIHhLeFg5SJwCdBvgPXKxiEz
hYex9HoiFs897aRzTfLKLqPVqEQI/MzTRw+QbkkHuIKVe7l52WLB45WRs9HkprDkftKgIQ/Ns186
iRH9eTIa70GfZm7itej2ZVFnoyKJM6zAENg4N0Cr3cTz2IcXVcOsxwAhsIHJOamsHLq03paEeX02
Aa8T3LqVF5eap5aOgIuKfI8fQ93vl+K76Iu9wnIBj/bEesCVpB/5gPMQr72rIGZUIVqtbkJ0m20K
ov1WCJ8xk/cuBO+gdTsLkw9lcIdeSjoDkyE3IAgx6XvjuJqNtWUHHc4NIjIgACJXQRPAEbAg0HEL
9NlcXSaGNdnBc8HCL0cOAP38RNtjrPl69Ep144ZdKiQI4V4dhSq8H8Y9d9dM4Ma+chfeGCI8o2TN
QkzeGZPvbYnEmrd9fL0mm7do8YIdIJyJBrjUk1ByrBIssJ+zmN4Abd1vEz/JHrPHBd20pPSh0B9Y
34bVS0I41YYulAroeLAlCI3UAqOMp9wNs9aybquSPtfldL7+lupxNHWuiiWl8t4pkfFg5YjgGvXK
u2Wi0cLoZR31bi67bKoJ0ABbvjRAjyiVNLWbFaX1oOR3TH93XI3ZMMBVsUVLdqry63qupu3czfPz
ZHvHojK3wq0P+OTJIGLkuJAFaA9VUQE1AQrMOuWq9/Pr99kYnJuwPw21u299yAn19pmz8VAvbYZR
dLbINQK0KfH87YYImH7q+XD938kOT5UmeHnXQuXcdjDnJvxcjPpQUA5KWBMrMsQjXuX1HU/0YmM4
JGEJLcLt4Eyn60suKrFXrcQBOMXuyk+eADXU926Giv76cKtLEq30QZo1WmX7fI2FwERcYIKeTl84
pIg8ZKphOEVL0N417bJbXPt1A/DVzTDfwHvYLmuAvNRJt23JNufbNZ6JI063O4KB/WjYXrntiYY1
otgCNKMVWQ19RNIWz2TFDmlunUYltm8y7clsdb1bSqGY1rAvHjUHT9dHI5FqfhkZjJxMc76+hdmi
dw5gEGii5Gbok8LZzoxViRi7Lwpdruu/dMVf68mtxZ0m0tL6hoM2Xzv9OpXFpZNdPAn/qRj6tHXs
XeiuoJgsNwgSsNaGFzqfsZmxccrpoEMvg6dv5gbqhiJglt1XLyjx/P17TcMq6bziwosxWVVxXmrr
sW9ycB0bCfSit+ZAaiS2dcVFYEyzlQcMolPAOM+1Xu9lECal9pKih17jCElsTcwztdW+cZyj5647
YHV2mCq9UuWfW3eO3TlxpzUBMaaMkNbwyOvsF2C5y0gM1ZtZSLIZgJTmNUzXbXti3tPUNHdFoY6C
YTod4GECbpwHWkCvmoQ7MMkuYRXE0PDHs/K/1GPRJbpZTlWpX2esX9+WX7ptt1VExlJah2AKH6al
Oq1dEHXlmzfdFSV7mTl0HUN+43fDGZJHR+EAO+wPQLl0x8KFghVvy9fW6p5seM5W09RF9qhyIK/x
t8nX3im/AO9zbhYDbGZjkwSjb4wKHi2XIyKqnSiaXRnsNtoYwHCA3DNh8CS5SLuN5LzZANgtgyBx
yxCL1L0DHD4ZOBqcyJB+INc/FWL9znz1RpcqVZtCsxdp3eRiF1rmrYLIhI2n7Fk+Hn9z9wMwrNNg
++8+Zr2RV8hvqIxOFsiJcpvzqTV3pAJh0erMsRvIPuzgjiPu3AZ89saTcwyn+/dVFw+Tvmgi78rK
eiQL8I2jc7+su2ryH8uQPzFO0kY2WTeSIVK2+uKPdhfpQd6PRey0aIHXgTmVW/dDdu5bb75sxnm2
JRQZ1Ti+zUt5Grn9tepV7pP1GWODIarhu2c1wePsh5nhddZUcocyOx8nkzrU3m2997UP4AmD19fp
HtgBMOSqKTeddahNGmBRxfD1O6pg+GJjEUZNMGA7XvgwPgCU/+r79RwNVneovg89P46SZp3UqMMS
NqLM7r3npsN+J+weEMuL1V+gJn7vbeI8M5EEvP6uGnNYxuInnJsjZuFw7etbivmQXuWhQjzskZ5N
jJ5qtiBJcQ6AwVHQJ2pne+90ezOU7J4i/q2B2UP1+bo7K2M/IcdNMBZKmDN/9yqUUq3zzK5gfWsO
l9i7TNJ9mVhEZyQPIjLawbvu6Wsv4jLo9m6tX6pafhlCdY818zz38tWxkI+vPBp68R28pQuxShWD
PQERvK9ehxNedaimSaNvUEbsAL2yrfoIYLiz+W8L8w+j6b+vUBNDz8hcGmej8RAC4zdUO7Pyi99F
lSQ3oSlqvG/r+4z8ISLfZ0+48dI4Vgwv2gQeYt/A8BBRMQs4PPQsIXhTwjOPVrBgkMZP8MzLV6c8
LyWUhcpUA+a5aReto+6mqtmZLB2PKmbtqi3vrdVOysZ7rwJxqAymcD5EZBoVZOU8rcjGmqNwrQPw
tYA0L/2NbAkiLQqwXAYy9tiazDOxYxnoKlqAuUsNmDAWUgJAE2ADQXaSV9j+7MXUbAdmBMp2upPw
c0qMrd9bG9JxEqlnb9K5CV/BHQHu2cPh2h8aJ/jKrOm2JzQBEyUZkG4BJbufnJTZKjNqOfaI+srZ
0ivCsK7Bb1HzE6i8J6WHF79Ud1aXb8K7ddoZZ+9bUEIwuxDIpc8tdNB2ftvj4IIcEQLOudLheShD
NwGDOkzQ/tstFlO51vKoOoROAye/SAKinQ7tCqupCiQRgm8Fw4ZAUKM3gdiZ+SV0v3roIQ5TCzVd
7X9rGACwBWQ+owaJyeq6uWV5eadBFG+ljdLex0bjcAoHqGKI8KFz03hnVwZ38D/sN9BVR32ndYm0
vVnedPdAFM1Z6Nz0drjz2gnMxxUMJLN8M4059rzfo8VxNwfdnUbxnncwOQiU86Sc6T1ssRGKLrbq
vovGYDk2YYVT5t7d5KEsrYuhaMecleyhK4CXNZAidaz650Qxoy2a7q1ocKSg2ifDGhOBxg9ixWw1
cW0Fd2477LASj7Qr75dK3QCiDFbUeOSlm5VLlQ1WhYzA3rdXaO7yrBaamKI5sTXIZRu8DGWXogjP
uLdGvfvUS3aYmwI25zR1xLuFQ8jeQB8RLvQeaXGGnPy+WJGVIi2OXMvO5Frtifc0li2MafneyHex
AqvbVCmrcRY1QdpylW9I6J1RxJOvHzDCj7SL8IPu6ZelgmncjLLKno7OVHR5IF29a/or/RJmpYsp
0plBUxOxPe1WcqPQjIkg8PCKIvYhXFp1mhleIcBp6Yoh0LYF9wp+ZBCjRz1Sn3xTA/UPKW89ARvX
6AUcE06fYNYSgReDzdZemHEB5pEujpp7dNZwzMKUxypvnKLNhtB/KK3+Bs3drK7mnLfsHCiRa2/A
EfST4Nxvt+/hjApjMAds3RkUlu6CaXiqAeNl3bqTdpWQzb8jQZn1Et5XSABNYf3sZJGNTX9G3mmP
X3srfNaOnU0tlIT76cfq1KmtvNhnImZtiXPMP3RjABB1XWRVPdYRKC9xZVunOuxzsjR7Tfykd+vH
gK/ZIihAqmcLqHiPeycpq2+W3+9Ly0mB14zAOYj9FkSlqipvGHJT25sPcuF5IewcIGkgt8SzvJuq
91WCOf4jGNWB1wgV1NtRJncz5HOvgeaVlNNutUGBojRRtjlvpNivoY/KUKYOxKNBysK5yPKa+feV
ax863zVRBTJXsgblu99C5HFevLSfYAUFl1HggX0QVV461eBruadFlXrUubUajaDdy7zXNqqkdow3
5JfNFOahnnbaZjlkF3428uxfT6MiDoHDBBfwuan1jsnwaBfYKYDsLwW/IbNMG+9eLn7uYpgCHdUL
YNTH0djoB/cZ4ZhSOvS29q1jIdxM9fMtDZqnfutP6EjehiHE01ZsOBuynDYiowsB0K7/Mqtv1VLt
uS4yU/LYlsBHLzWaOVB4rJt3NbnJSNpUmWE3hkFqSHkQUpwnB7KxQYEWBqK2I6FA37svlgtDygYJ
NJMnLkKInpr+HYDgdFZhosmYTYXIinpNwPPcTtz37Qi4YOCY0Q8RdFZxaTtd0hRQbG6L1wLQzHFi
x7oKrWhd5I2nIEuOLSO8t8UV33SI2OkHBD2PZ0r6aC3tvEQs2+j3aSxjXm43y1AcTa+SnmjEfv8n
3iIecovupRH7buzeV/o10K/ShtJ6QL6H1nycZrCy1BqhK5y1ZPui1vphYhxNUfixulcagUHLvgSy
gKJlFhbRNsDnPJhf+okl5YIyWUNPCoD4iPkQji9N3Bs45Hnto0WCwwC2pR4dNLHAm8EiSx21m53l
gfFqBIWDnmW3xGxsEmbRbC292xW/NUBzGTs1EgJd7xaVDDglQGQN7u3CUA6Ix8L/2rkH/DMMUKcv
ya40DlQnqHqmdZv3ns76lR28dddtKupbvt9siDo3wOrUlhNZRCeQsjjU1Nz59pyMnO0qyxyquTjO
Yj0bUaToF74NKiTR5HU/CwgEgngGHTXDotIyz0aDGMHRasQRfQBZU8ZlF4U9OyzqmkqD2kgFCtuh
vqYiQLGW8eSeGlAdLOS4hV9GHM3T1Zd7xIeHeZ7iKqSHEHuo7x2EIH6Y7HJXMZBtoAxRBk4eqOIA
ZOod6Z0Vo/MmU16deGg/dRvm9l2Rytrr982U0DHsMrdnl4p3kRgzgGtTNosWZ6h726AbEDjTxWmB
6V3hvulM0ea+6yFIG9A/Lp1+bK9pW8C2r8Oik2bx7k3Ij2hjP67mx4BSmdT8de29eCuKFA1XFPnT
vh3Q3RU1FO4UQPukr6Antg5TvrinbdS57bPHcoYjJJFfu7U4UW5dMBzJ1fZO9hMKiVj44K5Y5n4k
0L2Q8mJvdVo3P5Z1jcsCnqs16nHLTbVEoYtuD1HhE13IFhXerlU89hQU+eO+bmCIJO0f9eSdKhDc
cD77cWHhVkFpGA2JHQXImLK+EoXaj4xd4vP2NCr2BlohpGz3zuzsOmFdLAjUeAGGl4qgy26z4TyN
N5MJ9+uISwx1h8j30KAdWGFSBLRiG00tiIn9GHN7yzu73NdgKS0Uznl1n/vhkdh7DvodQI+wc/jC
KRqacsyEE/nVlUZUHVFYxCUCkLfKzGd0ZyC6HSxjGYVCZ2Jmtxa2lgNNbHSaYmhnR5u/HFDt7sgE
hutq/R/CzmPJcXRJ1k8EM2ixBUCtRVLkBsZU0Frj6e/Hnrs4pxczVmlpVdXZRRL4EcLD3eMYyRSp
uKTXWrFDEecYucBBzWcCPFuzuIx97eoqHqxy6xrtWaywK9vWUf1tefmsbgU3CBuYe/XWaD6TcR31
yFMYuyFBSyVtZnzH+Y/e0nqITtCfaODRVQLwip5TSCvTXKWmvxSzpyBdxehDjF+sqnKMH0+2jhM8
IItU0KEF70M2kSJHjqR0Ya70alwTiiexAWo0bLNiJgVnX0RjMRkXGOEzvey4DSpQXG6PQWHr6oQ1
VuFf8IGf9UM0ownUw03t3dJotLPM2HXUWzJiy6SYmNEu0y15Ma0joKR2bfZrIShduiS7SVl6l2GM
bTzeHGtZokJo/JkeAJQ28tHPPhvhrpYry9tEqrqvusk1mt8+DXt0TIhZRmMvGit4Q8zf/sLIZ2le
/TDMWaxtBpPliJqyUiFhpfGn1nnuVAh70FzMTtdy0zySdJgFIbg92h8QpPY9ql6bxlIK6xUCERuF
mhMI90pVtvRiVABp6PSi8GUW09GctkBvbXXPRsAqT3BERdvHU8TAXVwkTBSjzEOdJTmxrqOKqxem
GB/iRDgFCXvJJAZSLDACGdIKmH1yc45SmryY2z9Ko9MD2eH1sM4wn0+C0ZHrjjbLfEN+MEj9cauI
/gieDbiUN2sZ1osHUtd3mrUc64mN6nDr5n4vcLZj5Zgrs1gqpW2AdmqrIDxgEN04USt7p+D9rQL3
lrX2pEed6aRTYblZYVXbipqBwrTyE47iaBzSdmjOaNXWbREu23QSKFOBM3MGLtuhioONbKJf0+Hs
W1Kv72IGK6sO21i3HCrtIkpBPMtjOtpaFfZWZolbg0kJY5GRMlDJVuXQe791r2yBOu+W4I9LNObq
XlQDaSEY9R9jy3EjSONIr+6Pm3/+WClibcdpXVD18V//+VZa2mfYane9kqpT1Gvp0RBufld+McXT
Ntkgu6VqmYd/voV9YDhKbMLjkSpt07IB0Ep86Z5IceFqdPiHNt7yfJugaaG0hQ7H4iQP+3+aHy/A
St4Tz1IZgvsVcTlD+yaei0o/Z4irlizOJCWU8vhZT5AopomzoRUZpm/e5O8S+IiulpvqXC0w8EiL
KtlbjaddMFLZ+L3nP43uYxjB57Ay7myNHrdy9IYwJTFYH7yGXr6uD0jKCkcYwurLin8Q//fgiSiG
y8nUZ6aR+ut/fpcB6y58OaWaMpgF2P17xi0UW/R96bVoLN2JR7V2mr7rZ6Voyh9FsWll9Pym34Jh
VVm1CSdrnolD+BD8wf0Pvs3/Zx79pxzq3xzwf0gW8PTfUgQMNUztX4SnMjMCI+mMFs14OzitEpJz
NVwYDHbFz1U1IErUw59feOIXoFBWVPFWKXR/Oy2MKl+gtWfAKCfHtJsoimIvnUVNLYHdBvJVopH/
P6ir/2gW/psT8l72rhH7oY6rjLv+m58VC1Oj+Eg1nFLxUzwbJgcN8rQXGpH6AKMGURizo9aH3h5t
HaNtvSoOscJoPPEmb6NPDd36WOAgBWUCvfgpGxO/cHS1/Knyjh8wE28DOcHtVSP1bGbOsyCL0KO9
v01R85tKH//7DfiXIyEMYxj4oiwiFIe9ChvgTa77T5VGJpshej1Mp/zQ3NbQAQ5VzdvMc2E/II10
FYSGs9jIwVr1Ilyja6ocT+8/4jQFizB07cyNdXAQGY5KU1iL/+P9vdnA/7riKhRzRDJwonUcwf77
/XW+pXUsqBCdmJsN9jt0M9jRFShGD5cpnsA/Qgnc3FAFcxt010kcy0XC1dv/883vvNn//o7kN9fv
v97RP2wwFX0Xli6I6t70yv+4YlIgmK31xke1WupnrSR0bpvlLVBsN22zYslgr71GGB3T561zXZBX
fiDGbuonMUVLX6wydV0pyR4J47DTGO5WLSCGZpXiTStLkIioN/4PhuS/qWLa25KGOE6JZ6E6NP71
luWirlMx1nxX9U+M1TXbgJL89b9fF/SL5r8pU7ivwJOCHmwZOiae/6Z2G1NQeEHA1A/lSzT+itqx
KGaGDD5crAT9VTU8JehPp1lnrobvSf3uwrMpL7RuEVTXPN9XDGrlV9UuB/2rGC6tMAu6i+A/7Uhf
KN1C0ZZSs9LaZM2/3+rzskkcNVwzXSjjH/aCYX5D6YarjN2q+tlPde4JExV5MbJQqxxdiwq+Es9i
MhvNaFElWyYajjoUx1RZNP5RUl+NwBYs4ZCIPMQPkSV8E4MnUyppMAxGMhBxhMpmHzdTWpxuynMA
2FKUl7Y6hqJT96uu1kmKy3lWn9RpMY8SWO7VllSvFhtXahde8EiSLZKXFmIvw4hqmeU8b8tweOkR
c4GJfcuYFQi6wuRAwzplcPXpFAkfSu0CKYBKh8kN85K4+25Kzc2a7AOloSMU1VMbvMXom+y9E1P/
I+7DGfwMMz4m0yZiUXg4e0NPJnCpNGabkIGLkBzglYTlXMjtImHUSnOlHYZOc6VgRimvBaj1aaNA
WKi2u3NUM1giS/poECPtNxP3ZR26UmHT34Fg+3Vi+7n0TuqkuV/8B/ZJzDJrSisreQlU+AREoGqM
WADi0qNWxpKbiUnomJWjRRqbhtMqW/rQkJAKM3z1rL9xeNWSuakypqgj/Wl/hCA46pFLM+IZjqSu
4E8A/ZMe48Y28mkB7d+eq6nhGFUyz9TXUI10BiyMyCEoYnIZNwp4GfLyJnLrkEqt0DCfWaXFopPu
vCWnzAvbVlgvObCQIZubwxNZ8CryN/DsZ3l16+O97icOBi0OljgWT64JYE0al7OfXkO4l8Xu1F6E
1MJP4FQJuzwGl8Nig2H0XPZUxr/fqncvKSm9ahOl3VovNzJ+DjDToKm8pwEzLY9sLr43SHMv4zOV
zEqmwPGtaT/p2SmfFO9CZYI5xnBVhQnrU+zdIvCIzJ9L0WfAQWx7lsUn+FdoFPBwSkq3xqpAGqO9
H4nbtmm21dRg1Wbn/SzXj+gac3wGcZCMcDWy6VnLeAb+8KHdja/qAAg+t+aftZ2f+5fwCH4k2Omh
HZ6Ta3kD228qNxHWbbxUHukrf2kwS2pbksEs7WE7beNlumRr31pb5icSx2dTLRLoj1iH3Mtd/uGf
uo35rL6qr5GZ/Fbnl4cqWjzkD+uDXQq9PYhO+zRiO6vsFmIWr7z15qpMR79Uktl0Zr3NsmErKBSU
+bw6GLxeuKEC3TZbfZFtk220DbbSZTgMB3mnXcWzcdWu4d37kE/CRXpkq3QvO9p8WBXz+hMtuSPO
tAc8A63cIdImjiSe3d6Cn2FrhGi2wW0X7CYIIT/AxdxwzXTVNZ9mZDNOYGBqFrZ17u4RTs3RnLIN
13Isjo7R9X15DKgGN+URXJVv88TM6O2ggB/Tp38Lb9Yl4oo9xJEJNLxZpzBXQGDKd3nTvmUWvpUO
5oG0nRlOhf98pYZrcU65G8yFDuEtxOIUnBaYFhjxIX0LF+8EurFk9L7rLt1F3DUXCuFDfCo/0g/z
ib4v/K3uGrZfw8JC04HpwHHYSJt+YadL19946/hcv4Tv7Oqf0xevTleZ42xkm6fwBUR7encBf7xa
j6PGn/Sd38obwxXjIXwHPzEHBtPBfbsv18YmP83Tk3KPT9J94typtv8pfdW/bHevFwXXXtpW1/5V
7oWH9ahf2XXK4frZRBWW2giXbMunmoglDOghfEjuyPPfOGDo9DxWYMd/XMsI1x2Ul8m8gJCkvS+C
cqm1Te+kHvFpW2Ic0btJ6/BD2OoIUICgJ+e21Nl+ardnTXDawcaKScAMhKHTgD+uC8wghIc+2gTd
XMnXXrghr7E0xW01hy3GWLPk7IEeXbGFoeDC+uLMEkhHGDUrKBLCK/jiKgvp+7goELMZODES/gg3
Rmerr4J++tX85GvtC1NEid1q7+cixSspngESsMB0YEXWYA/Xem88/PPwwKkggGRkZ1AtPuM/IDmL
qr7i3AH6udycniacocj/fESFps4pZFsNHPUUbcloSgb/x8GlCJa41tuOac4hMkS/XWRX38E13VgP
1j9TWw3X6Qoiw+/4M5eof6lQEbiwjCTo3Z02dORXd8mYAsbvzzdsjLNyHp8YZZD1R2RXLKEq7PGZ
wYvqnb63I+JLO4cmJWED1xwqc97AIAB3Yp8c2r1upgHaQUqsHTNzKtA46GO9PdUOZ8T46s/yrdxn
x4TrdvL/sm/G38xHOsuWMZjCwYMntQbhsOFMM9aON+3JMBm+2408awSIAe/3GfsOzyx8ZsA+j4+N
yzexE3SJ6Efc+1YYV/cMKmxdhzX9Phx9yhjG5XKCC02tQ6ij+1NyO/ox/8JN8GgAuDB+98H3FYoS
ODFOFTOgscddewZaZuop36prxxnDsQRsKXCZnoy3dl8d8k9enSch/tWfHVcJgg5Cj0P9qb6Uzhbf
EQcbANmFcAGopGGHRNBv8e1xwlf/F3i8pAPUADiZXFVaJSi0rV2/BzZOYdniJ7db+5Gewa/FCXw6
zBySz7KxQZmH3va/im8vhnAwY8TDl6rZYekwPTHZY/Oa5lUH64gK266u7au79p9coHZXY6qEkROO
92I+5+5wark7ACXH+Kx913/ln/fROvFfiS0VJ1J2iEcEJyKW/zYQs7FLE29MZRr2RgeLrHaTmny5
Tk2X05X91Pt42e5akCDJ4VERVQITYRArTwdwUhUwRbDzX/+zbfH0c6AWYdn+JqgWOOdB5sOA1OXn
YpTt3dzsZkbuZuFcKmYwwizvfceD2MkKlyMB05PfcLga+Mz+r3AmhvMf+TycaChGEDeYY0OvEFtX
kyC+2kM4982tFWKs1JEXlmmwTAenKdx+cMZfdXCqFpWEm5dzBcF78D5TLC2tB0oZtyU7AyhJNoZL
/Xl8RT/v1FmPts+4w7InlIGJG/MUDxiUYB3mTBk9uaOPrtnOBYBKz7GiBWBZ39iQ4mGOUGd43Ryc
pxpsIVjLWNeLzCBng2qrk1thO8XWEd3Ja4hKto/o+FI8NMmGqkmMsLgjIPLwo+GPskWbM/rCT3T4
AZqThxV0uspcU1VEpUuxNPpMV9zyE19BcbC7w7jvrgQEaSvR79jULnl6bD9SJugAu9kqGLdJB299
qw7rKIfz4vKMg+8ziS2jWWPYKBLM1kZq3fwJp5aM98KbFlgsVuzpM8MY5hgtxe0/FpB2+IPzBFD2
SIL7VHbKWX/Gvzy/MXcld5ktiYJN2VARvwsIkTY6bumTEKQehy+qGly0xtJufxvObgyNxqlP5brf
F0eeVwbiU0etyjTFya4keh7sIX+HSnIHEXVK/kkUOqPZuWrw8Nv+X+0DMsNYnjXyxZdmSeQaeOd9
wxXrbB7RiqadFWzX6CGz0guuPdVJ7ATsLpLnxHJiEG8Ij743YQVfaTh9OL9gBfaTGBha2pQ44/fA
KWhxJ1oY0qkd5yUBh2cyceAeQvtQPtunfKwYYIFRBnZxQSyzmbbad0v2HR4wMIRH8vQ3zcW654Nd
A3d/tZ8e1apA2N2F1kymFkWWzaNToMVzFWXpRbOEvkeaIU1Q9W3kbd7Ok4DBXObP4Hu6Ktvsp+ls
xDyBtWgNFwvakHmHylRuVrSOPFKKviMOXnZFwpjIaQunw+4HF5HMwR1Ih4ENzeCLw+idjQinEzyA
ZtkAuOlM8Uz9ggjE6blg8uG3TJZdBnTGUzoOBzJ1fHsnNVLPQ2FlwrXd9/vom4kQdBUeMv1XjO3o
O8WNvNmITwxMSSLUM+Tc9De6JAfpq0REckrX3WUK3u1nd+D/aE/j53SVrkiC+3P0XZ5yfrW/OS16
aZe/wQGG+Jf80z6TDRqaEwKHCmGtgwGdfjEv/fdbhcr4raBfsLlhwc34FA+0O8kf90i9CB9Ur9/G
B33kWT+az2lZ74pDv2C380e8qa6QHpNuYWFeOQ+TJQfHVXtXqVZh6uJXPC/jtejN4j8Mo2OiOSuR
o3UKSYe+BfYEs6+9ueYfWycHSvakWlBaUIQywZFyIg0sZKQy8Jkd8O13BRO/E+i4Czf9TXoguzBP
puG4uk4icmmhg2pVQ0Qa33lFTmfUl8x0hoBD6sp//BaarvL+KVeBTMMnwJnbd6cfOr9JsRWFWt/R
uhMNmFLY3odySKkBhQM7U1c96QJGnwJzihWuTOF6mi27+DKfwaXdpUuG3cZD/YvRwtggnfVe3LW7
4kLtRWdCbE0H2/qqT/VZ+6dCI2301OKdo/7xi7p5cnjsGkYbnESItbAQQoduNnpStMBB7M/C3WPf
umonrY2Jin4jasm38SZ8V/wAjwpKjm9SHyWkCn740ut3WQVVgE1VxKJLROPQjsyo3tGyuWpbxoak
JCJdPCDpoC+xjfaYL4Ylk2KSosEAq6erMe71aVrx6cSb8MhfcmXzeuqJ3sOtl+ldimwVbJUfPjNG
TL/eBx1RBztWzo1nq5jq2iijfvBKWWNBWJ6LY3W0NuVndglPzX3kTCqfJkVgxKNC6qCZtQmvnR1N
LrogYi/LLnunmdy8dal2lNqpqH/+p6blMXtP4/B9dNSneAy+xh8rtpnewePQqarV2ajAR3dNxcm1
GUR0+NswQmvZBo+o/qSTeFF/si+bw8aXYNhUrISi6V6wLhwuInmZGkh3yKA8d1z6SnTlX5IIlRV/
Ivj0wbLRVkRl7D65nn1s+xtWvkkPom71jfdYrC4acQNigFs5TwB7ShTq/rd7mCMkHHHb+qYfQ8ZA
jfbGek6UyEGLoZ8dXMwnnCHKy1bCXel9YeCsBWw3n2zv6v9295jKhbSGWWaNGyxcfjv8yO7JnRmf
2NrN6IzEr9bxk7kQrrI/7dOo7RL1W+YwShQpmrjJBu8QJZONEQRliAKvopiH8Yz9acRMKWLHlg1n
nJYAKghXt7ZF2lrN0VkrMzgK0ZikSe7Jfjxc1Tw+TXblw/CXCgvK9Bl3n5T6T/1HbqK8K5gCapS0
LgUkjbe/gblEkUTAuxRPJqGcdPGjuKSlXd3bp6i8D0bGVrGKZEzksNseZMAhwnvP/Lf+yE/qrLar
I86YRJvaxdg1uUqP4ZtJhR7b8p6prME7xJTtiWeyQXVHUUxnFWLuyw5kQF+X+qGRbd10aPJ54Ki7
eeLqye5+osdwqZ79Z78fb8HRnR75Xxo45kA1OjIX7mFB4KlnG73tVlDIGlv98hvSLqaotva0rsqB
zjZPXewbqW/fwoMfRIMMQFJA98zlfneX8bfnBlyKu3iUf9QnBR+Pn//2OWaM4ArSu2BEnplYcD5u
sXYP1GXIWFB3FGk2lQsmS6m6H8oFvEXtXh1IC9G3dFUZiT7LifmoQ0Gdv/tciiX62+ohswsM2QOU
2FP3viYQCoh1KTs0CWi8FarU2gm4dnfsRPlM+l2/80fhSn1NW0ozz8fhVpujXb+oOZA6ccc1Lpn+
/oJMHjQznSqeBCvj7Omkf8ACtHP66OgaZZUToX7gtFwtYjEedpNdY2na0Q3bgeLGZ9ac3MTT8My/
HIggbP6gRkQNEBXzli4vsnGMpgoEG0s34AyvOHW7dpHW7Ll26tKJfsbXdCVAjrv0NP5StA6YaBNg
+BsmlAJCCqejR/rtB8obm+Yqe6o3bgufgF6Gft/t//Ibzy/FPtfK69ziEYQ25abPAE8iSLJ4tFBn
6TiDfS1RBVNDDxAoHNiJ8ll6ehZbAMEWobI37/o2Y3by6VFxoFWivORpZyVGaG9lxC/UzJwQqA8t
BdD7e9/ajCKIZJKNuoS5qcLhZ9k7UReiROskA4R2O5+zdPkkHK1nTWj6EshbEvQJZ2CWKc1TZTUo
yrpqx23XlJtBTE9fnIv+s6OtCFZS7FAEE8rEj+Gi38RX8GO9c0j5F/6RMeIvONr8cxwEmNvd78hZ
fuVHlZvG87GONsMuOQmr8u7fzQ/urP8i0QNr9H/+ZIM+nslLwxULHRrvR/GTPadrzGPCoUSWeQYC
/xqBMA/TffrisPf+uqo3VfIocxyyeYKosWqnoyREqIRQxXcMa67+olxuvEV2lFMX995IBH+q9+MH
/SooVfJlXocz9WYAWsAbGucyGp3v5hbo86Hc48aJ1EBDzckcmT6COUe7n/JtRA8Tu82vU87LFb7m
B2JlVdnDuX0S9VpAEeVCQSnTyEZXRNu0Y0hnkHfTTTWNM8+eJMWqWRLY+mCXv6glkwTxoU1DTXVH
MBtBQSC/8xkgVCGwoqEx1saXcNdfieIq5hIolnYYIZjFbkVuPn70v2Rs6WlBBzZsjaYeC3ZiIbu2
Y4LgQpccGqKUz0PQUY4ULMIm2oIrtbfkWFc4k+NA53jBuqOTK1hgeE26fQmEnLTAjT6d9ykvtlG6
6+gVEbI1B43SGFEQZnQY3V+iV5XYYOcGHGeQyciWWZISLupwFvhQ2AkNK50l8sncEb+tXfQ3HuQf
74dSAbvhD2mTUsnldGE3qpXoybM1R0/SEQ6yRVny/u2qWjILzU0a1XffprXvSJLuRYYj04WGQ+Pq
4Xz+ScdBI2rB9aJ7q+9VBcdvMRUzMBaqgxEKsIHkf/2m+s6bao4fQKLNc9n2vrNs1gwf0KH78BwJ
M/F7PCT3TCRvuTTQXThP1GUebyjIGI/Iwi3HeQyQ50cH6W8eaQlxjzbf9dS57+/KCu3U8R+YbuFH
F/9LzXjSUWT+Nd/Ng8/DxwhUx1vTb4of+SelachxhslKCDF3BNXU8nZKTnAuMvXXk6xLKGTSGpb+
2VCKT8Ec5gW2zbRklCKCJi+lLJgnTwhGAii9Slh8x6sm25n+KmsukZXakvGZf2rb5Ce7esUxVE4m
2x0lNbB34T6jpqf4bswl8lbhu/iJAPLWU7BoM/eNAWDAvIDIYwMkx9qqRhwLO89tRsTX9VrLDlEA
KNfDMTonP+GmOxSH8ZeayKAFpYsnqhEeoNCZnEZbzR0wxs5ce/EPFttTZs+V0BVfbzde0I8AMuOv
ae3zV3CsfqJvwm2p7zPtpffSWs4SO60EO+clLuksQ1pjXlv/aSqHtms5H/MJej7dr7dsg7nx00Uz
OVvyhWT5GJ06JpBzwVM2gGUIO7YjgaOSxYPOedIdQ3A1oDBtm+b3qrmG2UXveZbSD908ChkwHMV2
CWbqgE/UBjlnr2ZrK329TVuhUcnn8EaeQ2cIFEudR60JL63F9xWvbPMeU0rlV1a1OV52M4N7i5mV
sa/ETdTgtU8YF4G08d4l27gF3lojjB7Btn78eycwM5mJFUOiEbCltWlBumYha5vAOlTeWtOXPdeV
UlpAA8cixF+dvS9DfGv6pwgM0a/SalFqqxakR95k8qYmWuXktcGcUPQxSRLMd707lLQ1tE4gKOUV
kM588eBbLcuVCzcEmmZtwqHfE6RaBFfajwoTMHCDH7ptqOM0EmD1pFd/RqEa3tH6DEXzMqNT0S3L
9rfzsDoOXBiXRbTxqPyz6Ngi4igm75YI56jtlV01PtgKQf4Qr5CpWcfwSmAVHbT07E9nX18L6avL
XqVxAuKtBcId7py2Vq3a/AjVLIAACPhAjf6GLmlvJcJesRX7JVHA+Hq3QkC26JTqt2KIhMFscK1t
ZerEjeo28FIqZo5uZFDxuFox08wTekxPwh3gEE0bzf/yw93IoUD9IOtzOHyA16R9mlcCHpx6G6fS
qHyM1Sb1NmF4EOqDpNyN8aEF33HPywyFLVnnyFuW4wyu6Bs6wNxfcSTFBcWHg5re8rN5o+gACY7G
b3l6dKBbv+2ZmWd6bm9vVrePTAZzLfBJmlhQMwoyD+QpWivdRlJmqbiI00WWMABwXDx6kmGNyFPL
52MxszquK0+Z59TKitoti3i4N9Gw0DxkaStBWHB7pOYQ9OigUAlDapvrFPpxQOlzMDbFhZhi5ucc
/p/4RrtJa3Td9a/xBcADrmT+piK0U3ej/pq3gjP8yo7FtXyVr+hKJWmetIO5AxVbjAuFWRMFwjV5
eC9NdgQRc2cXxMTy5v0J/ETfjWtvZxz8vVihvXX0E4lIXvjYoTPGqubgDhv9Q7kaV2FruL6LEO3Q
gToz/Fxjgs4lpEW9yHdAwlSeZfqbFGsdjeOSmocnRXtGH+DBAIkokv0DnqrWsSVKGNd8IyyLB7zD
lb8vtgx7mDlJDB3EP9MAnXDjvbzewVDIb95OO/Trdj0cw3uDQHxHUarXc/NPnhxwePOPIlebl2eJ
BubHZDrEWHxfrKRHAbcFbNgOEdsCM7xRhYacRkU4OtU3fTgNHzAHzKZGcsntyoWWRLm+qUgzHy8p
u5QrGvIMKQkJyi/pyRzPomz0vIWtsIAhjmdm6s4HfRnQ3DH3qVNoOgSOe5EtMxEa6J9Vbea5eil8
zrDgKjQ6Vdwd1NR/jIgU1O4Zw1YOzBx0qn2rd1ZWH/9M8SEpMEGgKBQhDZf+b7PUI7Ce/A/VWElj
+G5TtZXCRLimxNPfqLgwF4cDdt/nzr9l7MBNVZqa15TTteMazjiefR+JP6uwDvBk2Gz6slEfaKps
XDdPXVAtY1A3JDjXnq02NR9TKS86jWWV3axJuGb1WZSnUyM1y5A6btQvGJc1dNThXqZREmnaOuAB
b9RdP68eCFlB06lrzN4xPGsto0/kw8MmbVM3hNE6GMuELGmB6mg3jwmhI7CvpmAzcXdUQvkEF754
z3EgUjcAekKFVbCnwDtnv0sQBR8towrSnRpt/HgD+Q/nBKx69Po6MVfwK1q/uZkfWhat5atCP0as
DoG4tYzFP6E/tMFHCZarsmqvwP88/FF97deMlJmAeUh3GeBLAYqCkfb0d9geNEHrxjGwWP4VAtYo
EqMU4SB8pRTCShNtCvaeBFp/ESLFFc6iujeFPxzI8uxcdb/NV84cGpzvktFvmN5OjYv1UN0HHZOi
DS/qVlX60RCmMCJaJinIH9kJbj37XpDfo8PRGDySGLElj9NNgsxhWgQtAKoxDwwaGaVt52oTzfP3
ohrujPmlSBg/ZB4scYTO01ZRwD7hSOSo8VikMEf9fYXabxR0LOeBxoqdKrNS3ilJtRf7s5SLbwxZ
BWewxm0VwqbGy6MOzjU+P340F2ukys1gGzJcCGROoxjyICaznGm/GaDxE+iwKEg8cNc4VGyA89Rf
0VPnA7DeoiUCZ8a3Li+kbUuQe48/6aCLfOkD/H/Y1ka+yX/plC8EHWneaKFv3yLOWOqFLYYUAbW/
BpTXBFZzfFakSuZbIo3bOU4o+JqauSTF8zRPox9kftiEU3ymu1pndEsQYptKWNGOb8t4HsGgrf/8
hb5Kd/E6ist9v6PRRb0NBEe70JQnn3LZEvdADxRNfnyPLHOmSKRjudRmLAahFuCmMqZMNt6trPZV
9Wzic+Cki86RDzKYPbuTjzF7dLoZTPu9dgnZeJFfhkpHssTAnnF928do6SXS+7qV14W/wJME9+hD
DWXGYghieeJVZ2tJmS0i80uuIbbgn89wUMPySWoeQvRhPMZbx24eOcOK2JiBKZAHighoIhLPFIw9
6IwRvQZf1JBgVlQ9teJWsfTM1ezSct1qo/gthF2CGGCbmOWqURikQ8gRBm1rmuM8T/uFCI+kjBhT
sl5sJ0zTR1y9VG2coVEPA2XVW+3F04TZKMM26MEY8edfmbG5ScNolfXTIdLNj9CSYDJITMkD0Gxp
WGTCzSwWb3w4+w2VAwpqerYRdgq+DwC1wH1zs9726wHkeyIN+IUdUOmgijN29XjyhlUDvBf4+5CA
We2GejXoh1G79s2Z+pEwFgi5I5a3oDpZYGBQVXxvlqsHgX1T3kyR/yQCRiZvWU4cV3PXzGfkAyn6
6N4PFnVRtiDiWfBXono5jUcPFb0Jf2cbZedyyTvPlLOcLAMiMatmG2Wm5BbnbDNQ+kTGRxV/JDK+
XO3DBJY/SzqKme4R6Oc0wg9qWyoLs5iXPpuPlrmC4NMe2rUIfodzViYdq+QzRfmUxifZ33VS4MR4
Q+0FyFDcmVi5ChD/m63XndV4VRaUzdUtEz56NXO9kk642ifWau564rOOVk0wi+t5DBPBnwF2tZiw
1SfJ+gLSkfTZ3LIWkvoH86rwvhrxrosHHx5NM08A80TXmr6zci3hjEGITOeq0/l7w0NcNMNPHlZX
L+/yfAYoikZrGF3WBAXZgkaUHTGLUoDENlfz7WDONYPWf8ZPgB7PRwoWovJQ3yX0J834XXhP/vD2
g5H0Xd6hM4c79jLy9djNqIiGH57CIJtb6rsplWHQY91DIhuQTrCWaGs1mw5IabgOBvGoXPDWPB/z
+xkvZk0uA8d3XeGnLve0zmY96nhhhuKheir3+gMfCE9YKuUd5ntXLuZgytxQENEkPP8/ks5ruXHt
SsNPhCrkcCsiMEeJoniDUmgi54yn94fjmjkej7vdLVHA3mv9sW0ce3lxV4kBw2QH5R6/mRzvdGFd
SDur9NTYJo/CJQVJq05JuVN5C8RD0O4F8yNgIs7Vl5E81fk0qjztZ1/+aowdWVc8BcTpDd0+Kc8j
xH+3Lfp9hSVuBgS1Yd8F9Zp2+NSgMdei7FX8WRNCA8nE1OWiWMlM2NK3+gsQhr9/Bm1e7IxvE6OI
thWxHI6nUN4bJ61m3l+BipjhP6p0E+Kt7BgsIGPs8khbAfOUmnUXb9jYGtUdjW/F/y07ROFe3zyG
eENWPO4LrXxjg3iLdrjSgKmy6R3ckx+N9SN/81EBtolEuGln8gokAy2ZrQEQ99WabnUyqQenVhxU
hlAp9BcP8VqxPkLNGYnI/ST9Bf0CPw2Otmk6zRjuTS+0NqF0lPu9TsgR2U+E8VQe1DpcOZ+1zWfC
It5bXhQerDdaRoAs6zUqBibB6p+MtvBdzXBHn0j6gnhOI9s1AEc0FyBDnFeE1gg4sKerTKmgj1UL
P8YbA6V4yYwvuQB5Qp7JWbectr21AKPJEaHHuIBLsAGm5OmY/cyjZp7oAWGAqvJdkdoav7Vcfrjo
WfAORrheM3uRHFAu3BDj4BbixiQDJ3fgLusWCmPLEifltLw4+OKy/Mxzw7Y1lyep9wBaOtNhywKG
9ZMbw0c4LOwwMC9Tl/VTJDY/CMH3tJDEJUcWvXjcdT7PK1hCcmDqHRBy/UEk4ZHH3jTQ/UU7UsQf
gEfMg0SVrMMouLFA7ITNd40bl0AvONF0NQ6Qq16T/AfMYBmdbF9bSRFiONdIFq3JMNia6gS5XZGF
sZs++Gx4PZA0wInCC2QaUx4Wb7jnDQAuWLspXkLjBxSYpz4x7ZgdYVwNdNiIJ4myrt8UnKK0gasQ
bQmf/Vn7sfii6FJE+8T9B+ru27yDC9FM/CNb1/TWYjvS3ITcOKCeHwlIHrCkdNLS5qsB07RwXzoN
Qo/WxXJJc2pgnDP4YBZB8qYYLMDzfOx+2gOUuuJA0Hc+byWO9Gyryh7OHZ5bVAYZS4B/XBgb5gbE
RIBTJLYhOVFXVCizIyKYC0y7D/dDtc8rJ9POer4nobwuOThJ8zmGrlbf/C9Fe9Hb+Nai1NzJyZab
DwPq76ifB8kpAzsAMJWZdHq+gm32ZpvGG103IwwwQVCO1K2LHYlCw7blYF5V0akJuT8w3gQ6cIzB
qowB2qlN/Vw3QbxpRHDv2IizY40p3xlEVMu1ep5yPKqDvC6N/Rj9RkgtyIIFp8jMK0UCCfqlZF5f
8jE38QfyL0M0mUeV2AWK045p7BMLPhsGfiJ8qtUhhM9c6j+n6RlPu0KaAPC2fbud2a8Q5YqES3WY
VeLcI0Ydp2iOSxjaHeFBy+39nMjuoayXQzo+c7UXYDD5Whi2c3Sv5iv8jc+zVxEYdRHVfZrENpyF
CMnf34IB6Pct8HuPTm3wq1Yp13kfmjdcmLDRzdXkKRT981wesuzfYB5j63sxgha17tkY6kvF0xbj
+1HU2H7WlsAC+6YXb4YKt7/S17qbfg90j4sXv7Kzjeat1JvmgJlgFkU13HPj4vJ5Ly91gOX4aghE
VQJs7DvtkKhruz2IRnkcVOGbiCDBKaWwtEXu+0XQJdvihYIKseW4Rd1tOWAZoAUdEY61m3uRm/Er
nzP9pMLajDZEZQwaEZ17GlRl1eUMqJZOrjXCRJwKhmKP6LWAPW7Sxq5c+QqbmT6ALJCQGOfi1P+z
/th3gap+Wy84AQWcQEaVm3xNkXs8YU3mXxjojwUTuip/PAuoKNQnXlOs4khTZmFNVIF+1Xcr48CX
sgbzxplY3bQ/viD1SB5b/KH9DRf/qW/nk4lx3HBaNoDmP54+WzRBBaLiZqVjofJtJXYw+9n9gOnd
FpBRPQheAO8pzkTv/EEjQWpMFgZ8p6gcsPbZdDDQYqWsSxe6JjAuXUjHRxMIP4OevYeSdhFMOFyV
BabHbjqMzOyhIcBttwUQRrQVg/E1d1CxwFnmuJt8NM4DZ3Y9UN9cEAQ41MehPa7a9J5kBuVvqWdQ
fLYy7AlE1R+sVdHfzWudNU43RBDzNHeOiZ3orBGyO+dkkDoauG4DKhSeDeXuqyUDVH6TEFTGvUSe
AiAztVauKVvQjYP6UeCX6wTQvdg/ZjMqwOGvMJ4mraQkWBD7Sf5LI5ylmlQttX1qyj8bC9cqqbBQ
nhRlJyVOJP5qXFGwD4l0rQSehRJUsLlXpnCVOmmbKuYq9V/ayEydAARFPXKcFnVRjoCsoNTMTJEV
6dNFLipMoqMMTKPoO7r3VqagfxC/BiYZOhrpJkLUOD4qqTwminenYr1FTASF/20Lt/mcQZPAfp+k
9ivDEtysmBXkeT27DE8pc40OFecsDY8P4xX8Ep+pxoQ+FJ9zdgqJ/i/fGVgK0koEV1ee7ZR/ZOO0
qfo70S3uTkOlXoFaVXw+yUNDO1ISJVhar0r16rI/KnnLFZvtCZiLGh8s0H+PxPKiC5jIm/CCmXlb
5dotZOYQ1dqWSU0x++qfFGgARZX0j8jlf1RKbWOR+bsfzb9mWKaAETw5U6r3WUWqjDJRErJ1b1mu
Kfm/jSld6KezidpgKzKqbcS9Xod9cAibEVFGaClub2rJXmzxXzUqvKilotXGvGTh/VxFk7yauV3N
4KIauxDaO2Kb0t/FANBd6mHnk+9S/GwL4hS54OQ0sRW99KLyGEux2xqjrTK95QrNleF0bDJtVytk
M5AxSjrQlx+Ez9gPSeewNsZYOnQsA6dz6jbXsYP5nROgWUn+p5vCe6O01waxkRTXH0oHad9Qg7y4
J6a54hzepVO1S2NhkyHyqUZtXOcKMQbW7JEOqg3IemMjQQsBmE4gDj/zzTyKXxZqSDlWEYcLBBnj
jX2WnVd3+W5eomfajnV6tvs549JEMuBq3FgVzJ/K19ih464mzpeNOSGibV/YOd/0DpwRgXVrIVcD
Y8vjblWVEPD59/JLOoI7CXQ4FWd3gNCzSIYbIuy0jmEdfAwxc4VysDW3sVTv0yl1AjakoP6Vc/Jg
GIVahFwtEx6mMKTQcN2AiBO4YQDoGdltmb9NwMpj2he7ZbxVoThvavEp6++jb4IqqECDOL9tGg3z
Xd2afxk2jKG+msatSV/VoirnzmPwMaIMm67JH47nokLerGXxKkjGczN8m+ALGrIef5ghApcEAHgi
qfRICEGMYTEq4VdD4sYMRM4vWd0yr4HYXSNr/OCKpX9lhjDv5zfL+DD5JrAm8tAxwrBjZnm88YFM
/OwfzIksbc1GQXRYrPqcIiGthZnvMfpYzYPHjuVbq0mQptrsLeOLaW0F1ZOvDbjT8bUE/FWj9lNL
r3I5Sxe+v60OWWBZK03l1Azyf5X0lcwbBhtyocFXUSD13YYRuWcU4aJsPKpaGTi2Qf8YaqRBI1AX
E04sKHYXHWaj2IuKwe0kDaypP4r6aXFXd8Ndv3JvoC6Qpys3oSoVR50N9tQRuaSnhNAJPAJV/E6B
NBQBcCQj8JDw5yP3G5tL22+Tei9hLzG3RtG8FuBGTv4M5tjpmFfdrs2ftbp3RYm4I97uj6pFj/Xs
9McyHsoXq76ME6F05qrwj+r0VCWYPZjRvZ7tChxF6XQsg2+1+EsHAluNn64lG/R7ND4MiIG5wd+U
n3lZs+kUMQAQRaGOp2Fa66kn/SWdqw84Zc6Z1GIBhl6abaO/QMqE2bWaNl22I1KSCBeitTMEMFqL
zEZzQ/UeZFsxkk9WbVNkZifZLVLemz7ipDN5RrmYTXKw/ixpzxlBhoOT+6xSy0Jjnkh8sQgk0/dy
vYP7yduTiq5T+eyQxShHnm5F+9HFL5F7QpyeZJcudBX6tXgf6G9WvamaX4PoPj6JzJv4upq9Wu/Z
+cLWBjKFgeF8JpJKRIV/U1OPMTxUVksgfNJ/SMF3qv+2GhGeIOviSZxPYvFPQtRd/OUMadOxA2sT
vpvgEZiP1PgtkcuxQLDHmsyHjHVq9Jkrv34G6SL/DVmIwmt+q3oKUHij7bg4RXxOAXydgEGtu8fm
vUEZEvYiuqPHmH3H4Z3UUGE8xvVGaf0vqvzWI2ebNsILDrccqonXhuiXUyB9GdNxphiv3c81EM30
GUwfWvqh18fAPGcG0mv/ksrH1sTIgAqn5DfZIu43y0DsuJYQG+Q1I3OOikr7MfV3dfhlooYdaU4k
QYnWzpLDjV+Cpq8yA+eU+ErRe8XZ94DWqIDEC1j1TeVJ58uBg5yZLribyDgMclqbxTtG0ARGvLdI
+CyhjBMujmhbDeSjs+hOJ2k+9/n4LfbfNaBWmqBNFxfgaJI8qXnoGsefIP+LfdSSw6cmvvr0O26/
8lDaFcu2L2dIPfgiCjOHNSh3QxOsazyCijaRfIeulqDHZGyRBjYBgR8WVhUdSeAcKp6RE7Jrsbf4
onhs0io8MhFKExTTblBTzmCE1KvpqPCGCOAuVT9/DzBsY/BVV8QdctJ9SBWmSHU7DqQ6nSvUdn5Y
sAMaK6zTrDf6Q1w+mzZ7p4Z3L9Z04nTNzGSjSWdfaAmJNDtilVTD9+QEvVwSydwbBgIrwYrceR7M
C+BAE4ITEnHvEVv1r5VSDQQKJykq+mr6VdGPm6QAVzXwCbpPHbMI6G2PLUUMF/Enbj1P7vnZTZqj
Zx40aeV/qsKes0HMdpBsuXXN/XWunn2qIJOfCHPP6CnxUQs4BHhmghu3dpJfgmodip7R3BPzmtIa
Ww/XhPM1doah6zZypS6JuseoLI2zH8IDpiA0BfCJP1LCo9OAyQFawTmjUW/G3lZZSWN0bGbFOYks
J0PuS2TbpuGYK30F9WWbqo7sc7n1Cdh1YEBb+8JGaFNPTB8YbKMH5e80z/umvYqnFSlfgDrctlnm
lI3p5UENEhDYRen0MinO0Lto02ryScjYc3WRffNjsHY5Dcu5BhkX5RAOcGwoNKoRQaCgqdEStoQf
JpURU+RiZUtdcxXkkWZW2XoiQJvVJ8UZFkKN8JnhyaN5F+iDEOGJlAUja9ZJzMAirwJBg/oQ7mp9
DRDACUr97qfJx7BqivQqyxaSB7+D4K93Qt6tp0U5RgCp+By7wg5HrKBEsJF7odOAUziA8Qm/Uye9
UnxFPZMQCW/6x3BpetZkykV9Q3xao0xyOvy+qTdfEX+1lmnHLo3WcqCuiFJeKVjty2z4U1oClZSD
Up/wfnuCGwlZsrTXEzZi/CotBwVrxb6WCDzidkuRBKTMGIiXA638YccBw5LrV9MH36FZsa+p0llW
TFdPZrfr/3TePDlk+wkpO98QvvJlJojDQ5/dDhjbrM9+jpxS+1Nm/avwOQHKToW36N5L4opxZmLL
QyuQ9xfFuPfGPWiOsXnK0+6ojsRG5vqhJR3U1MQLnOSpxy7WqY8BWZxK0Gk7NghYp4BRmdAxsUf7
qg8j4X+UaEIji3OKGSSSN5HabRQIYlEyHLUrnBGZVhc1B71adPay/C9qih+zQUTTVbuqWdR4YnUx
0d8K2DimLtqp/FAToVkbIhLBeHD7tDgxjx6DGo+SgUUZM4ZtJDacVJjpvJUZDjhry7eS+kiwDR5M
gRc8Q4vbhx2K2HaK7UpZ0vKzc12E+OQGsJLeIh295b9rRe9NxctZTGTi8NuakgN20QEwV5FtZgtN
8RTr8tPQ13mLwkAWDkPNbavDAQKSrjhTAmpKSNOZy60B71yP0r5AkRhYmRvxD4UvXgiuyqouCjgI
yMeA3kLwElTyR5SqNz2WGPEb7JpdyUPWfuiVbkdG5Q3icK6a/taF5pZnFpSFtHwvrR7tB/EeJ6vq
1treVWBLWw7VmqBBCx5zJ04s8ZsSLIR9BN/uG5Lt74GtaTQ2vP4rpRnduCUQNsIbY0ZkJ5EoDBwi
UR9efxBzMa4A5n5lLhx6MYh6C6cvgS4Ou3rpiU9AKrBh+vJT9lQzQD2NfLKJHz3htl3EGEBKFwQO
TJYOFMw/TfWTB2SyxBI25flKbOxVES5yaDFJ+dzJUZ0SLC7afl3aEtt6wlArsiFMSAhbZtOGsgRK
otPkCR4EExLLL4W3vGThsRAhhBGLAO8BAyIakN74kZaZKepxTba2NVQcT5Rvl4Sj9NbSMY3L8tQ2
hOXxQgfTM5ArZ4Z8KjEuK+J7HmleOHElzWb642eDS5szekZk1qRqLCYontRu1P4R08Bfov42uo+6
e15J4fArlTxPiOKM8Sq0GgFSxW7K/vujl/+cW1cOy02GzpBs7VVCNlwzCR9FFf+MqfgRcEfqPERG
c1FrFkNabtFnKO1f2VAJig5AgJq2eEomPh7iYlcTh1LIm9bNySWcUMNZ2blA0hAYxYfQaJpjRdax
9AFUJqeQsWmU6ZkUhZ2egLlVru+f5eJcjp8D45SivJp7NiAJ4yBW7lX62Ru/QHycq/Kra1w2E0DU
edrNaDy0+RO8FJ+dIDHGPqt0bTVrVyxeQrsd56Na3hX5btUPux0+Fawldats6QNfB41uC5yy6Wsa
njO/YJJymLhph+tvED7UPLwyaZzHvH34zLwp4qOkiH/KONkJCL0sPAewIJ2oEM2ffFJbcyDSD2lU
4Qe2bJSA5xnPem2Fphs0/LtuPpUNXYrKQ09CoqXI0wOx6uiBSbCvlRAB6NikOX8f83qr1i61shUo
b+Pmpo8tAM9aEwHzMKsb/W3pWiAkjMOJNLwQphRPverkKrx1IK5EngAZPdk4smS0kn8Lh5uhhHeR
Q1Oqp1XAD1vRQWLN8dRX1ofGWhzHzXe9bOtB9auXdeNYCYUDpu7faZhAfan7n5bYPvU6WqfjZz7e
YsTVkKYmc4bMGYzs+b8ja26c5V1iHMgqiKSC71UlrLAyqN4YrDfZlw955K96/mlJSx9kayPz62G5
JHOefRLhwcB1NbAnk3T8+Tb11xYIEaUCwghIBT4L0Ilw2pX4Gw3IEXSTB1WuXQLGL5LSLomAh6Av
fjvWsZB3T+f8tPz6PZ+ULT4uZGQ5glEo1s4f/oMoomSrpq/GMa/xNp/nvbxLD9VuRv8k8APO91Ai
e2tHRcSB0XcYpOU2JZmiEJiv8Lkk4r1BHNvk2qPhFyPD+pNr5dgshQyV9aPo49GPqlOQEw+ppRiV
5O/RRMEix0DHLSEbw2fmS1cxBznGt5rgHfRrnU8uRNwqEaY2y3NH/n0JZnmOJdTnM8e9qZLLx1VC
spL/h2bB0dB99HXkFWwrYCBcjiPzMHhLh+d8QKCRRDRBRBY3y/A0lN8m+0fKEps2jC7/dSAEb8Ej
Ap9oz9pEYY97T3AKeOsI76nUCMTv02M5FF4Pu2RxfQbR7IjGu9Vj1K4t+n7WBZaViZUo5WqQeORD
K7xHif83dfy1jEHnhlOFH7rZRLjMBrchczEiXyNEVlXHwSGSfZc8Pi+fqk3YQ32HPFQJDqqWeox/
PadqJxJsS0ncEBxba9yqRLzN4n1ZYVIZNQda76L67cp7ChKU5MgfGe9S1Jpm+kqaqw8MM8Lnwd5O
04biEj4Kczoo/afOIp2xXtZ8z1y2Mf4HEx0O4WRcRL+YO0jSFcIdvR3ZdK2Rb5aL3zG+WHzgnau0
BzblOnp2xV1BRDmz67P7a9dYqlZ2LR4j4ZhYgieT8zkAN4t5uh5M4z0yH/10S9LtslvB86P2Bo3E
u8//WZETI+nELCJJv2QMTIhFhc0o7aJ2Z1l3CZFejDNKx0mjBGgAvVogIPFgwr3FFwYX4Dx/qxJj
p9aj4+e9UyHATcKwX+zzcvIZSTn8ExsY2I+Yv0IMUpV8acl5Cq/qDE7ijAFBcgjPHA5KJIwzBToD
1jFe260Ue2WyU9AfztxNYS7zqw/MLQbu4MnPHjmNX9SNcU9G+dsQU1AVqV/YuRnAw+JL87cFwbky
EDc5a3YoHsv6fZZtwARdOozafWr+eCy4ny7ZcFWlDUotA6828WiBNzRuZewmEoGrAyJd2S4LYudu
BP4bQBvC3q+RMfOT7AmkCmsNeze0CfF0aosKsVe2ljyfVH2wLdLcTU9j8IdvqdAb4OtTHgqh7I2H
UGVBQPMPKf8QTM42PkKRJPBUJTL0mGAgJXQkW88o53p0Hjh3GNfY0ex+Oqv5kUr5+gGFMmReiW9w
GR5qtvuOOGrQeZ54g4yZ36rZ69THWAcuoeWJrKN9IXriUm1xGQgq8JGU4w/T3iXjvvzlGR4kZTTo
IMFmwgQd9eWBZDEE+PSrkAtpxT9T9G4NW/U6Rgn3ln6kcwY/UwFlIwfZQS16R5dFMjG7DQXlztSr
rI4zrwODf2V6uxHIc8yug3owh/2M+Dz1Jv3LmsKVbOhe3Ie3qI0xaGIAwLWgzB1jYuT1Mm1aG/Zk
cnpmAbPKyMMNLF2WuJDKz3ku3EI3ELkMYNCY10C0ifupqc+Lm3STWq8gQn+PhIFJ7yLWqlco0lmT
88MsNji7CMplDncTHoayTTemvJGtXcLzPUb9cYgvYx14JqQVUnCITI17FjijP8clExpiDVJ76m2e
5huKQK03n7BroXwqYobcBsREMFnPOZM0RI6jZT019LJIr9X5MCJvrbiURelSq9e29dpqI45X/KJ7
qzlFQBGqvxP0vWrZf4LuwITlo9sm7iSSGYsUeXya5W8KuFsBzHEAgcfp6kOqHpH6KPjpolXhfhGz
36bDDQmeaoTJmYQi2weCtATGwt7tqzeT0FHEQyM5BVV7zGuzvk4yJu+izx+TgfJ+EH+7CeG9yaKo
CgPS8u6IFiNv3gMMO/FvObi6iQFjsn50v3+lOGACSXNNfoBawrajOjXx9CbTuEFvR9RLp8oc74Lv
89L9qFzkYyK8kQyBCBUjMaUCbyoje1TyGtSZo0vGFx1XaPKDYVdk2XsrS4e0iQkdTE2qB7SkAFUx
kO9msJdRIBfbUjeJMoiA30S/RsiLn0ef+n8SLNrQXScreGgaELlfeOXQQx3VIWLA+jOoTaBmN4+v
hbETrFMb8m84/ri401eGKSOP7CKDyBK5QRrSL1U7rhHgRU9BDN/69JoMv75yCJXrYJ0r9ppAIdOi
IqMcFjQYkMwuMWfEtILcLeN7CrOQ4evShpUy5ahj26cfw6noi+auR+ASl/+It/wOxpH1EPgF0A+5
CtOmL24zHb8VuliYNAsKgNFw7pVdWHRHgvG23SiAYFzFUPLKRT3J11jr+LYm60MoRM47cqaMYqeI
0srS2OgsieYxKCqb252e8kMRZucxCc6FxLfcqKyW0lYtvbDngTemfjV2zoDhwCDaRZKkP0VgeOlD
6CEmOnsqQn2rlbq+t0padzMZ9ZCZ2igSEqKyMfsFizZFIGmhNpUOZswn+0bahkade6oIGZDivYtl
rUOzEW9KcVfB1/RZ5OVaty9y/jRKANWIJQUqH1UPLSomjQITqgNM20X+F4/xQyIdTp+wHATQ7hxt
A0TwMITEig6IcBosdJBG5e8Ixh5ygMZxusX0PIBMSTBIGpJUnTV/4QEseAnEsABb/WdpcMbx4aXg
8XADtkng5cDKzy07DTpwNpNOwtk5ka1uYFctWmCwkCHMn+etKMLDcweYPAtDUG6S3OuV1zAa8aqE
r8sNIHHAzYFFrlXxispgz/SczD1AViDeAn+8qiaBYz5jTUZvTMQIVqJWy7WZKb15G/xPbWleEnFQ
lWykTVne84FcWUM6dVLtzpO2lkkOn7RoZ0dCcc/47pue3ABF8IbewPpm7kUD206ruDozXg2LpZNp
sriO8lcnfS0cDMLKYd4Y4TWQ0K2Zyd7P6mfIelWWFHYkwjH3gexlh6/yWMfINkMkmUPi0KxWQk7j
DpG3BjkBcEWCvMfbUhgZU6TJ07w1rZtf3mcmapO/MypRk1IwwQSRMDL69O3A9RTEbm6xcQ4vsb1q
xg+QsEWEgV+Qn5z/a5NnijUord4DsinEzaKOSW9NBm6Pw9HSfrMBWZDyL+AvrYuvQV+U9NLEu+1o
kzshUQ0dU/5q/RNJCZAkyPCxmCKYudX1uxKClv4nsGNB5LiE8Oa3oPj5lV+LaZ6JgA9Ntk3/Fs+u
byDsYjfddfd6026m7/o9wob5R2KG5s77ssdWykfwdqC6YlP/BTvNnZx6g9VwI5zEFy4UrMG4+a1f
/yKcoqO6lVx03avuSKido6wJBcC7HN+KQ3jDOP9lnkkhPmOoqz8FZ9yBAK0AWFbBDsW4eIfoF250
bX41R/XeXNkJp29pH+wkm7FrY6yNHQkIBEu9QWq90RmLeHe0EWs90NtqD3d6teJ54VdTTJ/Frt2L
L3TEwNP5e3jGkvCeXWE/8OMyKwbFJ0sXMSTZ1n8ZJWwF8Y2uVb9XRzru7MZBZ7DSsn2es43sWlpd
7Tt6Mv4HJKn8iqPvXHOk6IrDha/jZzgU4xqO4f9fFrGPxMm+lOoiiofUP41uBrWAg96VwbuArLsV
EZJvEQf3//9EQvh4N4p0TehclgGGIhWKb0PxyeubJ8zuGLSmqN1DbGJg0y9+1O2buSI8Lz5FSE8G
ITlRr8iSV7a5F0bqp551u0Eyrv6iuEq2hX+ucZq2fHAsOwXqEvYyutsAhJt9wyBmR9MpkxA/X1tr
WwoMPBeZQUsCBY26l6sBtg8NT0oT7MdSeGlV5rZmssTtHNryPdZ+NbQrZfMI2h+DPKQ8Ezb0Y6J0
PS0bbZ+6CrUGOqpYUNREugAcQlNxWpvtWW52eYK6iTw+M1pNOQ+z+GtaMwKHdLxaafpIhMWLSeZj
Sh4LxxxnG3VSkdpmXu1rMBz/GaTR+0kD5qyEi8oVtOjHmotdHCe83uMQ73s0dcjxVUGWPQE4FV5U
9yodW1oxUC3gUza36jVah5Q6JNMNX1EwYzupLNRuEsFE00TsQnblu1613abV96N8bERPSDHX9AXX
+ui/khx/su7UOKLAO8WWnidw6K6q1rzKiEprYEd0o8N4UJcDg/+QJ9YQj0q7ISiT7aipztmiV+Xo
1un6MUY3CVxULkvMm546Ub2rqpte1G8mUnaf1hXL5dLZ2jGNeAIAZp6LnDvzRkRl0gdXuY/3KkY3
Qenvfns1p2w/IbEa0TQEtUIlKyS2r5Hmz8rUfkvajzSL25IAhG5ID0JKS0OCETNFXM2FfUBlpJfA
c1n/h8Kx0Hgs0R6w+LPoIkNdypvacwTVPvefI9bTBPV1gmBYaLO7opuHXKsdFU1PVoMZUWxgRR/m
xTA2aM0rEuDNH/TB6wzvH3mrUlQyHfEyAFpgpmFJs6PloxB1ApPZv2GfiYmQoUEAmkVE2j6XTYZB
Iml7O4L2kYisGttDo9FfZAmm42O8Nd8QxNawIvq6U/29KpsEpeP5RtKkYc6e/GNRit+T2H0KFT/V
pk6+Ax4UPjYkaRJBZcUvdYFoN1tCudX3ElOprtKep0wo0Tl3KUlAypGgekhUQOdFhBNnyOpip+rr
Q54APtA0iMISID+a1lA20idy2oSfAJyO7kY0usHKRZvRuhrWlS47PJFhTdyV0z8UxWleBPQFJPKe
J+mhDlcCQ6iBGFvPxExdK9esdv1vjopRWINAliXKeBTPb6XENLIBLWPKhYYCIpz7lUGdJv8bueg8
+zfIKJjjqjn20TlBDctSovx23YdcHIPyyGeDFcpiDiPRCF1v2X722kYfLzKQGaXNTsPTbFHWwTSQ
oKAbHTO3ww47LMyJF1dfAeE5pokny5Lf3FI6t/53ERxEfh/Yb/NE29ZWz0A9wH+a/idKReaHV6W9
BxlVmh8CzVtUVzMe3WZlZAuQ1pG8zZIbup2FdlOeVUwvNM1cf4O8lWZsvk8CUoPCS5LPhFLPGqXk
tZlJAEHCTR5rvSQiyTkIbvSlEwJm+O+C8NWAi+dE8uwagliLf1Mg7zTM5HRbizwAQXAB3iyAYDDK
1Xj1tV3/o1T+KanhB1xa8b788ZsPa6wfMJZ2Sbx6XF1S8l6ltaRt6BLJm1tcO7XoyrODuyWZD7Ef
nUuBIDudWYG3ulgP9Wrhlr0W0DMUDkaOMHdeifIpmK46tlNYvvBBeRjA1yLI2+I5J9L8PccyTqAb
1Ls27yknpRjjhsaMDKr44fJd11wWqK6pMIcbpx+AdJFAvsgGGXQO6QOj5cbltiqbvfTZXZrC60J4
E9KZajfxnar0ALCT5bYvFTujJZE+m7MrLFkyRWN3E0atdmPILHOs5pQaYAvFZMrJimoMAQrZCcSa
FK3LbpLx/3TU16Fk8z2s7DPnJiYajj94VjJ0AGqm0QnkbeVzzr2agsPUk/KHTiR/SXLP4IxMFViY
xb+cFKXmp0IC6wMfMqf4mXQZsVs0u74hXnv40rXgnGfSJ85haYmBJIVhWaYXqLaNn/P0qM3Q6aJ6
LcuolysnwOpmGjQ5HybC2FQF/bRv7fQ+JlfAd83qninoat8lxJGYaGLXVWcn/ipMYia9Ra2WHw3p
pht8K5CyPgC+lSFX0D9qYgz16q+SNuX010SKp+hb+ujtlP6PmPUkEJ+svrS8cSfo57xJXXfWTxoV
lPl7r8BHvJv4GSBojROQO5Ct9KujCmnhfoKAODlYoC+lglJpQpiw9n8cnddu41oWRL+IAHN4VSKV
s2zphbAtmzlnfn0vNjAzmHCnry2R5+xQtapGjfAnIW2C62Q23wNyl1qCelA8ujpYKAN7wdC3xcSC
IFEj+Cd+cZpyYsgL8Fv6EfN+zDMc1haij8r4RI2X4BxLVimy+xA0MyViGydzym50ZbHroEE18lcV
cHOnTj0cCvPAsGQBOyZX/zKd/UwNpgFkqoL9OCm3DVPGXOmBeZd2ocGT5eOinSBgDRNo+6FUG+OZ
JHYROnomU+HlrLqpezIW3bg1cZCjU6va7zQAZVVUEaDP/i92+WUHYNJOIZA99Jtr8KKePfFmyMho
IUUSf1ho/KgBrW8ENp/d9Z3dx1HFBHOIes4SmWmNkpGHogZFf+6j6OQr7WlkGS2JJ9PfK9E9oaFr
uKCVHoSq+jaKm87YJOc9t+4U1Va3pdHsMUQ8mwnqM6w1xuedfOxRhoZ4VNtu0yJXTp7esEQ3Ay/a
VUi33dBasmES+ZMlBfXVjVEjEx7NZC97kPsjN6QqElK+CRjEStKfxSNoho7Qc7Bvu2FBWcnXwCSt
T49Cd1W1zwTLLYd6C82J6NzslI3rGPKJf8z7g6G8Y/Uvz4ktyI/5lDBEg66o+lzQHhaVh6RSInC8
kDOEg/oZV581/ynU3jR6crQOpKNsATxqnM5bGfnaFKBqJhDwtkWLi8NuAebm9mCcmMhyL5uY+by5
4l2mEYPC7zzBJe+C/0JPwuBIjveaush/EaRyvsXZ3JQdhgMZMVvpOg3phXehfkLJ41vHIPgIuOKw
Bmll/C5az7A59ArhlI6HsNiDURsSqu4beQ4WdRVLM4H39TNWH8SjIWUalHMJVplfRpT2br8ksI2G
jqUW+41pYyItKYx7AavZUZM/tGwvs3Rvr4F+Tgivoh9Qf6Z2sDghR9WMtfhi7MfAjwlP3tuwGAp3
yc/DZgWdGWI77OZhe+Y7foTpjrH3oO6L8ErY9dzP9y2btrB4KVzzNZcQcZrNWjK/pJyn4B1pm7L/
9PqjIfGsUbuaDsOTLtrA2DTRByi7qfaovYdRrjnWW/pEfzleEfIV+AsJu+dQh/ixlPEhlgvcaKtG
dkIRQYUtorWm/JE24nDp00sff+v5B1TtZdJAUHIw6JS6o3JbDCfsJRhWCQesCOL1iMGztY72F8EU
P217jU1b6a5Je0derHTzc9GuXM1uimXYEnthe6Ag63xPvFZEChtbhqtWcyGv9eyQpL+h/p2SP8cU
U3bSfG8ZR0thRGFHI13BMmdEQi60taXRLwq79R1QQaVe7+PcL5e5iFYmx2ppmdU3oXWr6MEUm2Qz
RZ5HIOw+Ad9hPUY++UfEjO9N1GCjwO0yZ1uvkmjwhb0etjG50vjOkXp+DFwZLmV39M3qQE3pyD8R
q7TRoUTT7K+s7MwUwvNpl8+VRr4aWRCWwDNPRPihjjhEK8qPrPgO3b3bvnpKUh1AQLBW1BPI1bSx
KbEXdbZCWVsnx8b9QAudm19tsebFb5S1TA4TjXp1ErWX0mGUfMQvDwWtQJG1i7M7ehRsSOx2jgi/
MXGnCMNlo3Jy64FbnJUNK9aFKlfjwqdlKrUcNkMb7DNWMSFqRj//NHTMNw3vS6lyxbER7K1Zx8XQ
Ga3TtbqdQeWMAio8q2W0EizNvHAw0XDv1z0L7yRzJN7XJj8RbkEUB8OPsnMqXEsTHk9AEASClHVc
LLNsCmTvSyabfJlqeu00VfWZEuxCWe8iFBUYoQ6mJW09qz43YZJtswBvjU6yPW4/mU1CBflPa3oH
rYqHJrm71iqAkdrj4TGfcj9y1F1w3s7lYYn7FaYQnEbI8EoBugQMAvEX85LWZTSt+TSEywNsIUPo
VOz9QgykzJGtRtxoPn4AH4Nzlfj29Me1JWACEQSWAfmkwdRTO6HsPTWLGXk6Nmz03YYxM/rmWGkn
ZWoRq3PaB7KLucELc1FkwdIwekdtsF+xls53bv+bS8aq0BGHVMB6jdBYRR2kDY0vZCdiBd0NNCWE
XcmojwMGQBEDoLT6lJi64xv0oE4UjHsTLgMGgdSU4wy5Qa1cRPHsjY6A2sGIU/S8yH5csnXRcKso
YbVvhWtn4JaddoWsYcIB5kfAMd2lc9qLjNisAtAxekWFDZ/C4JaIRIscG45NHnmjPkYRI29Ytfq3
2OsLtfpJxwFT94kwQmSuIhV18/Shfic4IupDhh6wzRrgXeBfzW2qCqgSa0Daza6NVoagoFiza+Yj
pknwDT6TJllKiA61dFfLq0JCbDl+etQPrF36Zh+oL715B9rGqsJlEtBFNiM2L9oAxfgl+1SLIKUg
oBBmCGWU/aC9LO5WLTZYZiQ0ITW3vY6/ECQf5pk2Dy+m5e70Vja2qeUr1Mijhnzrs8vNjpfeFnny
7+5osVYPTgYJc8KeZZxW89zee+9b4MEx99Shnr9G4L7XCZfCVMz9YnTY+YyLLqCPg6CoNy/P348N
8kWTcQ6Sete6KohDs5RBxQwzZN/Ysr4lOgnqr6lu5cGhEGBBOYRrzbOlBhDKHF06wg4TnHbQTmMf
ki0CEeHLvo8v9FU4QFgyej0Dv2E/PXt1+tTbCWz2m1gqCORHpZ9h7ykh1r5+KVfYGqXfbnyyhkc0
thf43BOm+9DSYdEjg58l4t0QfkWVcWxmUFfyJjy024DOcDIi5Lz/goivE8AOA9ltVEs2odhOb0qL
0SeDrQZXeNElm3alC/YC/nJuHoshAl+TXxwJCzDiaURw5EwcO33ehTUJ4eVqehhNgWvfpGc6+uYz
YpHNl++/RYmdOZm7eNgNMB8CenP+b5NSCsZYSMthdEB5i+5GGuxyRS3bmw7G3XSCiXtHvJ6mcOKL
F9k7okSrhQ0gKGYFevKRg8qVPEfzn279akD58f0hMoOTRpjLqNGAkHiqX0b/YkJ2Rr5GoS9YG4+y
Sw3WtazTTC9M8amxXFTeSf6T82ka2X4cDnwCxJQknI7IXM1iVwo3qT5j6k7Sq1jeQyiNIy5z79eC
DpN9mR6PP+csWboJgeXxCTwJmaeNwkxQ3XVEATBzn/FN0Fw0XEKgNmRn+jkqJoUBM+4s/+iHT1H6
Yh1SNqxKUVgm4DD0nw7Fh5LdNJapUl8Df00Oo39SK36Hggcq/svSRx+tShZQnkvytM9cL/ogE5Zt
vi3dAg7iHa4haDSCtWedp9f3aUTU+nf+q9JfIG0BN9p/acOHRXOs3MZEpNLpeBT2KLNRls5a6dQ0
3xpbb+kTLy1cpzGiBfySoSjPlB+KNZ8CpuSfGQhGD0vLf+zDIOCgdWioGOg2h+ZMAgNXbfHQCZYj
aBz/TQ1G6IeVOa/QuCrOxbl5eA9inquNdwhvFDvSu0HAiG8sJt12HSIEgvX8lzjJBss77xLSw4my
iJHlRQO6iDY54158AxvmxIAZ893CZ7Qt/5UwZpW5KtndH5B1hL7GJLtbIDYqlA0ed3T9GEUQcGPc
nsOjVJz8xphdBfGNW+MsAnAEklUsOEQR7TP4T/QZA8ojgsDdolxkTrnI1/EuXwxz+l9mSpHDFwtn
P4cJa0dOfGr2LXLMOYTdr2qTfHh/BXZLppI4+8l8uIwrdQ8uLusfofLZk/STEYVEvsu83SdXhq0t
gSLDgswsEgOjZUNviW9tcuBBU4aABK+VkU7sCPlWVneYWHJr3l5IUntF8uQIFDeGZ2cms4ZHNixS
Qlm7s/yNHYe9oL4aAkzqR25aJd+Pn1P5bDihdFJZD0g2lD++JpHTRUqOk9qPdRITtGzl/QQ01/Nm
WuIurb85brCktfmPaEF6JIsdozAbv0JYrDEgCd1ny9vFyeUH24RIjuBE/am1t66ay4p36/zwO047
zxldsrlzqZztGTjxUcq/Fiqdch5tV9VDutKqsfIOwFgzAXbDK2+wKt5RzdCUjl/BT3VN7wHb5so9
oRLP07uWHFmUwhm2eDzdhdouOAIkzAvGMmdmB1Btcs3gzCkWVHe+ucYAU5ZrtjJsaFB05J8jp7u/
SlsHnyxTWf6/408ROSX9tPhnzI7JvCB4JIbSOLCXWIyCzfCn+0PcwWTO3bS7YRnwk+Pk99NLlK7r
3hbeLPTpUGrs/8EakjwgxW6YJm6IeZ7EoM2TA0vGN2T96sGTa+3MJUMhorKLcE2LpMCy9NDErK1h
BV8AmypiLT24YeA1YMQmLPtnJOatFHRrGk/6kt8/yE54mIViQR8R38rPCgH3VGzaVHy5tw5QAUtO
xHi2diIQqc2SRq8iKU/aht0+lLYDyBl5Q61LHpPR7Ot2j+i+bJ6u9lKzjeU5tXKgJRku0Uf+kr9p
8L2P+FM5dmf1wlKTGSo24gJtzAxsFXvX2rxmpCQWtZFzQmCNKAXQe8VSfvF5tKtsyZK0ramPsPPt
lXXgLnrIeQEN9jz+9WhMGLh2M4Oi4eAhmlPhkGbbxSRs+dbew5k5rcx+AdGpXW2z7+pbeLpbpir1
7F4IWGpIHeZI9AXAwakESF9v9qWBFq4g5phUGAq54cRdMEAkJWII2/yobL13e+ANXf5BQhmz+UJl
BmXp/EZGquNT4O75/2+EIoXL4KOPHmncxxEST6AHd7R7CtwJ/ctkn7Fz6+Qn4x7Tgl6EsuKjMWH8
jZQYCK3Kox+Cy/QERsFdXFwNXtTIy7NdN4GHpjkI8dN8y6Ia2abySMryJFOHzqOw+RPQRCFES3mE
+aYTxYAzpKATkv3mbOkTgqSvI1voqMzJVrwUt0JVpJWnsBOXCuLvCo8+QAEt5LF+sYJKPRSS8EYG
vyZ6eyMw1/OlR5M+MojXOWsWATNCWoH4GWE2w9Q3ytcCnl1YfZdq8KWhBTLJ31D+2gI6315CVTxW
jleMyzJ5ZeUp1x6sUBkyJdY15VqRugdzrdL4IQMbfI4yHqr0N2oizBY7xWVaSGGqrtCvSgw3XMLi
wD8WjyE7te7RLB+x4ZTD9ErUIu9Wx1CnYnLrqP6V2cUAPiXXaMB2DbgmIAZlYhEjsDYIf+7zhVpf
2Epo0X2oLwOYkBVL3ZE/HoQpy2F3WtxQw0f1T85IrTGTuRwzaYuvCTUqfb0GAlTm6+ux5XTM5TWq
sdED2MK+I0Ua0iP60YtHyZQq31Yt63IDa9u+UTYckdivhKn3MT+sSYRL96XV6TKlzK/yU9ufNEgp
mY0QyrROQkvC9RZ/Piuk3dATz6pMgdKQLzAk6fd83JHUYurcBojZexKhMLOrAS4pxk3WbWx06jGG
CwQ+oyefN5oE4bKeFQICZP8aDfcg+oVmbfC/kVK+quCsCvdQAogU98VTksAOuLp2BhvDklrJnozJ
hW7bkZjcvzLzgKZI159DsmXIVZkfirELiBa/6OrRjM9aeLLGT10CqC208y7lkIWD6r6DARNBEB3w
bs1KI5SZYFO5On5tN2V59WjBS7SvfOLUuob/yqMVW/XCuo4xbZFRzdhllXN2eK5xI/5aIWk82eKU
agyYUw56HWhp8SgdXEqITt8CAApVxIRk2QEEl0eolpiC9eEYyY7pDfPIevr1MUH02VLvF9x9CrU4
ztzsGPMl1xWyg4/R+PHqS5EeMCSVWAKBFMIirmQHy+KxFg8czbl7pwDAKexWB6tYDKLDkipMXyOl
lNZuGSO4CvxwBJ6D+OVKjFaLhwAvkbpEAlXQa9JCD8l3YR+psonrcJ4k+jloH7X1q4+XvKF05cde
lyPZOmTYW3YM07Bnj3sTUVe4A9MCj8WeSF8RvQg1remCyrMn3+RhT1WhsoRs7zrmf8Fct8IGrWQ+
CaSzY50f8TunEgpPKCXRqxpe+DPV8NpWRyPZRcIOQWkqoZfZRuMNU68gLVWBqT+C0w1SxXVaLBpp
XYEKVs4j9tHqPCgrsVszOm4OrcQhoq2t3EEvU7anSHj0a8G3ax+H7hLCVjusFgx5Eo6/mh1sbKco
zdylRiddpX9x9yFaH6525krj4sMHuy3KXQPdRVAjAHlrplwQXlrz7oeXimFssEx/RGNVkW1h2hPO
2uwhAnAcXK2GQSPucY4dWs45oBnUmCH6uXFpyAvc/p4N00mtCBYY8S4c3GQfjDs+oTksBYobS/2u
8JqmEI+dPjrk8rovmCDPwv00at3Ikg0kKkj/vHyZ5Bs0Pi5OglGDTWJPQmUZMn5JqNfwP/pYedN7
9e3GDN4dhrPeCdpn471TYQtgpdWPo/5C1kK0KKwe9OTMmFcBujH/S4ueFRCHzTTWbuw22rEkSiDz
9FdeRhyKYA08SALWFTIk1QNLBoaIivcFnsUXTwh0LcMxu0U6oJZciiOTwVUx3tSWQO8tyB0hfzLZ
6f9vBJnzycISYpiBzm1mMX78auKToK6t+BwVO3zhrN1WEo+/scbVrtqw0KPI4Vsby3Ml7Q1tmcqP
IN8ioNKlzWLyPuFjKPQtzEXKOn08+uXetD1xj5ylahcW8UnURA1xHgGEMS7HVajvhALgISIynv7p
N/KyE8wZWX7yK4yErPgIh7+yeG3UGw97QOhfAixerLESUD9dfVJVm7+XuMEA2FhXVBNFe2fSWw0U
GLTsR79xFJMZO3mHCE76VZERSrpmKl8FT0skGXoD0UFOMfhtGFzF4Q5zBFkUO8VirnvlSgiia0P5
wXgicT8rbwVwp80B7c1NsMAszpnJV/TNDpczz6IbbpDZ8c65hI8U8wC4JPAD+Bf6LMDBH64XPvPJ
kKBv9d2hM8kNIGoHMXLqTwWnPYtg9S/Its2w3LPJARI7KYtwpWfgd5hIKEi+ARFxDCOzh7mT2tMB
1GCvCMS9mR6m9hCONQojbTmCFPQ+I2NL6BNQvB4klGub0hrGPuFY1nf3RTNEUwnwvHwCBUvkFUgl
gZcBxwxeYaTPXuS07VZDbSdaV4u/E8pgUhmKhfKmArTUU5utqKmQP1iFIyFk9K2LXp00fenGNkVr
bFGxr9DGcWP3AeW6jZzC15fIcFRxjcxH9IFvsQrZN5SJ4kISj25MD7dsQTKJOjx3AXjQqwfmXOMK
XvKgm4goUKOwMdTwRSG43C24oNA9uMbV8tHMzDHtzavxPZo4NuR860ZJts9jD4mBwXYwG77U+nvF
xo0xNRx0a5NkJ7CjmdDBdqiRAEn63RPPgesufKF3Nr5fAqhHeNuwT89/dLaPAQ2WViMZ4pbmx2dO
PuQCBTHbCIYYfglPOg5bkBCaBAhrLlZfFVLwbgIq+/yjZqDE8nZJ+RuYF5e0NByO+c2obPg10RQP
GKMwcO0q/jDzbTt+BLggA9vYWTQ+XBYiGC5JYJnTM5yULGMBfYg9kA92YFfpt4iGQ23nFBTeUDIq
QLuwVeprph9MtJE5333PxLQJlbWGPwOjds4INKD4HoN1CPq9gy0Fp3NFIp6yzyXsBO+xe/v1QZG/
QvPphTERwK+ehXWuIGGO2QD9SCKu6ZcnJRMnmi3O0UCPhIYxlF0sG81W40Rmh0Y8xvQzdIZCu2w5
CdTmng6lj8CJpzAM6BrShjbQB7QyfAnyxQK05j8lnvY4feEJnIUhpFqFARJJCXpBOOBEfaPFLNly
CMyZfCqIEmmRPzBDgLOpSt5CVNUFxfMcvfTMc4KR+yQ1qoWYPzpKxab9GnOw7Xn0mG7acpwUPYxc
GM2yDyuQ5bI7qgufS3GX+sSpGYgFkX4VxYPUaSUQ5yXxItJNJye1uyj+Nh0mgtKiqnDsgT1lvaqN
V1c45eKhrD8rrmiGZ7gU0vmU+ArGgrE6vBD5T2bK0LK8F8QTpRv/KlmOzrix0M6UumbxZZQfIwkM
pPqa6PKyXt0CGy0/uHOTXgO1afMdc85XFoQR6VOqr+XwlyQ/MifhpKeRrV2XMvx5tuq4URSn8rlw
YQ/EpGhrbM0rnCumjqAdw8gMbbakEKL+GHkpZC/fdGhChPq3pzcmKaLl0WnDYwMQNsFikTOLkd3f
Lrb2UvMrw+Tq3jVyrZzOW7ceWnjMSLQo9A/Ru6Y5SCvcncUINa/8cJXqonoPHzMfDAYv36NL/QFf
368Ay7juT6QcRPNXYBDgkyMNG7RUj8R0K8mniP05CJhREziTvaT+x6OHCaoXr+hM9f56GaSD9hFX
9dxipwadaHAvhH6LKjE2eLvH4jr4P9PeiuclIQEsV625EFobxPxAGlCnNHyc/VtkhXDRWUOpOFhT
HvkBgXso/3TqtUM71lY3BYi3xGY9R4DhGzZYGbGinu4OPZTaWj8msRML4JlPekhZ/9MCIk9AFMRo
NF3TnwFWyVe1tidne5GRriGapuNGZCig0KdsEqcoDZIvZF7wAL4ANjd0A7jn4AXxLRgAdEoM4Oq6
jMj3AkkD1y3cjbQqY/vlVWswcDK9EUV+4P7WSkYQJzl6Jo9SARhAQtIT2EK5k4GWKR0ER/0gIveW
0T6rYbQqhBDpgjCHrzzvCO7l1mMdnULjTdEzuP55FSGFB5kZ7pJ0O5CeWq217DONNcgbYLl247DO
mr0RnGNmKQO2oIjWjS9kAjyP/WPoGAbGPBqn6ZkIJjBp3S/K7pfuBCBMSqLUXeL04DkXxO+x6meT
+zZC02/1D1N4uBTEynLIvqUyXNTywxg+4npt0uHrH+mA4Hn8DCpAeN3eiGDSQAwccsLevN9BubZg
k+Dk1KnTwmsIXEYAzKZDbsCYx0E8pvhwInq4rlSORvRX6fdCvqpGiQo92etgt1RrAk/RZcD9SzFK
FKgLAcOt3Giws24/ZtFaJD6GdElFrhcaL0mVfDcCEkRSgnEatepPyGy4ofKVNF5i/G4kUkv6X8lR
Zlg+SQXBogGzmVo40sK/0f12OcT86EuHrkGAgW98ubm+FgeTySFwOfGtJz9Mi4Vp1YUdnyixUk83
/pQPMPDgElDgbwtofRFLMUSWXNIB6kBvkTLx47+NnVD/GSZVX2tdcv/UZJtouCjpE5UqFFpmfoa7
CcE6RBvUolWP7uUZJ6uMjN/xFWK6Q0XS6YuS8Ai2ZdAXm1PjO4V6oyXg+Gm7a6everQJyplk7Cx+
g0ZOOdL8/lQalyDdyO51LPeKePAgRwPMkrorQpQEPY9wBvq6xE2jkVRpMA9b92/X5MsHJkpNuJWJ
jzK8bZ6QUpN+CMzA3AVQqqNWL8u6oCUgL4j2jMWgCxuW6bILrwjzxM6oYDjvGVGnjbagqtCY71fG
3CzvhIBUoiOiP7ZWIktnfR8OsJOZeW8z3RENRBCPDD9dQTH5WCUCOerXGBFzoaGfzrx1qTrMiUZA
29IFGqrSL2OcItZCZDGOcE9xbRHKVWuXDKM1i47yVGirNAfQsDR6kKcrS5mkK4Vou/UvqscZ/Aw+
ICpjicC/eCn4j0qzPZXp0V5kmhivPUqCAW60Wvw2JA7LW1M7BMD3dacU7/WwG2Oq2gMUtQgluU54
ub7XvY1EJBO+D0R2mF0lMif3hEu9s0FE4jNLVApONj46px9P5cgvJH0nHZg9C+MTYOJ3q9k9ySzh
2SMNZkS0tu34oEt/pbZ8YOjK6AyNc9E9AypstyJ5Q2vWonSWMawUIrE4sG+Flmkw0+kG3ZgpOUPx
SxiM2a1LkiG4SM3kY9rpyc0u5mfI2TiK4kvr6ONrtmASf0F4ygp61/og+2994CnRXmb6nSafkoJZ
ycMOGtl4YwoO/0HwZv7RSgpiNaqVlZPuV2qzDHm0GXyPDA1maL/i/pF38J8AWgYxUeYeMkxzmCuu
BFSRG6EGkKvBXW8Q3/W/tbHvLYU4TSAII26UfYdBsdZlktIYscTPjEfLQ0IiX8M4Y1tAIPXaZ4Wm
mSWt+08+/nYRjaGG5H78sgze3Mmrwfg9ySfxMtIAky8C9U2JxImAifFqWkwDzBN3TYobJDgzY8vd
c8e5VVSPsNfA61CSojjJIFDqNVheogJGHPgekCL20+aY0rEBoWcsip8xnbJty1uVnvDBkESb2EOw
1kVb8u9G4+NyZa+LBcnXIXJyvY3HAM6hrtwGdlohvtxcfUtslxtkxHm1RzwlMZXpG/4+cEc8cYe2
MaMqE47sLXpcp/j4EV31K481U4SiUaPbw3shCbA7mB4WyIAW+LLot5BzmUgmsP/yI2K19znnLdpa
H8xgnzHF9NnO53Mgb7aIrhAwACrRC1K4aaGLOp6a310Du7MHYO9d8Vs2V+C5jc/8ouDJZnQGEM+M
GZfyxeUQf1Myt/BvxAUbdMCM1sNkRZKwNWoEuk4d3QD7sug7qREP4ta5NNG35j6b8dz0xFq9imCT
yFu5P2fCJcrxZ7Lk4XILYSqKLrUqXWv15dOWtkCvBUSVCQkoInyi0hiXVrY2cuNmaQEYVtJQRJB3
yTu6Gwz1UO0jXiaXj41Ym9s9VjuKvnzHIFCxnixjI+9tAMzC2209LNp4b2ckt15cqfkqMrByTo5N
r8rJMmVuIpT07rFk2iHe2gS8E8IpTc220OcCR0tZUlQL34ISjE9lAzBoRjKbwZaVBIhd0dsiY+Ic
AFJXkcPd2AUyMpH5BTU41SI+TZVSLKEO67lYK3xduvhr4R7H6Oi5jkK8M39tZEKmnHX5TgcvT4Gp
XD1vakM/JGAl4VFS11nIoGD8yVEJDyWzCATvqFEXCxVZRk4DIocuutN3JQJFDHcGSMvOVOZGSKJE
jJAXUJ+3NEKWH6ROtYO8N1rjpfENuB39PiEH2FAyfOB6BbS8+BRz2KVVsRH96arE0epSHMH0z4Vt
O82qS4r+9GK1yJNOffVRBW+hmapMfuEBcAALhx4ur0E5v2hKQFifanbHAEe/wuXNqqXwsf6CJ6o/
0vYdkKnWIgoxGTl2aBAEFC8lEpzurPv6QrNkdpNYy8yN1Nph49SWE3ErUOSJ35iKNmm1F4ZtNT4V
XD4Icl3l/+FQonbn347WdxSvJQGKLq8TjU/ATvfSAuCkmmkAlYR0OTHdh8SgWotferLJy2dSbHXC
XyRrzT6g9be0dmN3yHPHnGJGheeg0ZhupA5Z345cpypgfM1VU76m47VN9iYZa7CwXJJgWbJY/U/j
qWTcMfGMDkN9JAu1rLe+pLIlnU4GxQtuUB1mEV70CDFDVREj9j+ySFkwIuJYrpSfJL+3+Uc+EhtD
pZ9Dh24hT5dugCi4YbaSzli8Z6fQzB/DKWMBq3SvbPgMPH0hesNWLMWBgKL6e7QSdID4bDzDcQlB
0vjoVSDI0Zk1f7Sqob+rQX9UBc6v8dUUz3mMF09jCCjHcw1Ls2ZeI8Fu4WZ4NcBu3kFZgCvds8aQ
ZvBsgPebM28XU7VamK0L2seu2QPAwzt19jO0t39+gcE5/GlhZmXDzSfIsQOQ3qksBbeG/mXERMOv
BnTvA8DfGp0noP4SW0OavX1weh7uR7qg/AOAClYHtGKMgvrmt8AfPdBL1cHRDB8zUoWslui1ySQK
3Gi4pgiqpOhewsMOVH2tVMEGyTEDopydpZtctY4SmBI87h5N0cxWrFKD6p7kX6LCSITr3cRBQa3F
d/r/ye/jZasjXwjQT5nNPQwujfocoVszFRBiRLRTZXoS+z3HrFTsU14wFoUCKGgR5zEZeMytCbmg
SBOHLzCaQr014zdR9O6KQcaMyXFb7HOojaDPKIBfUsh7YNyJMAa+MTmdaZxbdqCHQnmabjgXiSxj
xOidpwpQ9K/QoRa9Rv+M4IXXQac0LE5V/tuj/VHZGIhPKWCX/OrinzElm9zbpeYFyQpzCI8gYWPT
u6uw2tMdVXS0+l1DHz4mIYF6H8r4TUpNmr0QVW2VZhNYbJraTSMdo+p7Qn1FgLzVXw+vh6Bkk/KM
nJ6WsNypJvPkve+OwE6p8ZRdCP1F/8ZvJRk8QguMuIu2X/VIjrK3Lu677stAtzMNrNYdh7FyzTQQ
vrxu5G/Ku4ElI/uaCWiRMoF0cwbvB/b7Yztli4k9VB1ttkrHrZhekaem2PZEErUXWWZ7oA3GE2Zm
Sjl/JpRrztIsvrbc1+UwoSVuXoPFZT/Z4bqbIs2p+3RhKXYXBBVd8Iee3c+XM98jvs92KzLHiP2G
n4x2s5B0XKnMbqANm5tVZpoQHT7j7JmTL2V2X0AyCI3gQGoFxgbezYqPqboLo13gHrrmK3C7RUIk
NAp5nYlmU7uLKn3EDeEIKlZw/KAmSckJge0y/3MBkLoCCt5QPWRINBT2TYP7McG1a5yxGqLQZN7j
GsUPnjBZSYePXIeriBaJWKA6fpXWvTI/DaE4iBWUAdbWk/hSYvRZeTdv+ILoRVwR0QxRfoZPojQr
+gCAar7PnJpZbSPsKkoKDCGwcOJFBoYk3VWJRw4t3rUpPjY/t6T5MKtM2i8JpTwfPRpfCAyudG6V
h1ntDIv4uhUmC1zZOsaEyPvEhkCKjixuUUBhhVpNnYIFBq/crShkqmYHWqe96sFSbrcdDw3SIyM5
id2m+8myY+URGGQcYpdXZlNqa1e98s1n0tovFmryPYKhr8/DuFzJ1U4g7cHHoCzjuzD6q8+fphZT
njoQ8XrzXyGBCrHjuuYKRNTezmOJxGD8b6p0Y6jOy6ItK+OQqecpnGe6eXOH6yrV/joRQIz5GZQn
1lHTNzQYWwlUtVLfjIziN2GyRZYeP5HYvnget6J7oGTz9G3nMiXZiAWf1E5XyS1BLAgLRSW88Zrz
JokChDQBxl9jY0kyjkYn28BtryFGdqMjBVz+08FguhPepqLOT5uZ6qoLz3AJSRDnhC5Y3WfuXwT1
YcmXzuNhCuW52CzgHBLlIOwbxJzY+1dJFi0V1cLd6y4T+Wi59BnfMQnLmimdTFNe5SVwytZFNE6E
aqcsc5IgzTfUm80IRiG45bhhUFHE5j1hlQzexVdPIxoOXf6yYsqljXhu3JMpA2UAeDVaF9nlK9nA
PtEZK8X+luV6AybTP01uz9r/kf0PK2e05VdbWdiFxS12I7uEEioMKyrmmDEBVwl7ZgPulT/W+Fe+
BHpy/hxV+iRDQO2Oikl/FT9aZEe0C7oIbHO4cpDq0ESDwjamUWqLPO9P1hHkfNfFRyd/5ulLUI8W
YnjZuxYoxdKV1p30mtASaWkGEB5jbyX/4+g8lhvHsiD6RYiAN1sSAEFvJYraIGRK8N7j6/ugFxPR
M1PVpSKB967JPDkFtgWcXCVWWdTvbhdIW5koVIMdWtT91MTaKJyx2XwljQQpMgvOeLVd7hgwRXY8
PWVsDQYVmYSbZW6v6ZDZEqMeERRAsevqUzFdDVZyWCAxyy698MmOCD+GHuj/Qs5csjgBDa2KMDrG
RGa0ZAsAgCB0HIqhjPla0NYaCapGQma4dDKAFs0Iw8K6dpgobVKLtMmUE4fbHk/wv9IwVlILQDJr
3KykNda3Q/TPZPE+QAbMmneRaU1ZP1q+7vIxJE81Z+9s7GPRdCTfWMGhdmdoADRGGdtuBTxXkNOZ
Ih1bmv1VhYqmJm0gosFTOkJ2Eb+BLau5k4eGFCby2hqEZYM2sQCOtwhAicMS/LPe8TAV41umvBSK
qLKIH4uucOw1bxFYoHVQAm1dWl+oJBc9/CJjKMfwgAAuqd91duC7eTqwhUwDniLGVU2OTXFXYpsI
GcJ/Bco2QZcQ4tCdum3nF9d+b0iok6+Y/sTxpcfJspElEQJI5qqkp4RyLHq0cQPRN3xxzsDIWohv
IsJP8yjPO1x4iY5FjOo5usoEQFNAI69LnVwk1eGzLj1+diP4Jpxtnl3CYHvpp5GPAjrxCEQCJunc
MbFA+zup8soJwCp7G/wYVfdmioB7qbjAlB+wxFeg30MCtHgoXEryQlsHylPKPG08j9JmsrbIAbYV
y2CO5FDasFZj1SGoympbMrXRrFdb2img3n5XB7B8cAZ9jR+lf4xiyEuM/kVUvRht6IN7NDQFPz85
PBbAHd6i7q/y3+XhoXfgTcxmo2W/krZrS2A9nqbuO90E9UcEC2MaJGkYUt50xGgINbL4vVeBO1R3
QfiQsLWFp5GhwWC+h5CUIEcz9eKQHJQPnOFJvHGHsFjryfdcI7VnXT+TBlTqJIk9m9C05QwLRUnP
pSBjp9CUQOMvROd8/LP6SzYjRkHwGqaMxfYKmekCfeG0ABKSAW6fQhwKpBAFKXgsHSf6etBABW+6
vGlRLWjEDARgAY0QkTNXQ6H9RGi448/AOvYVwMvozSd3WpBfRfGqm5tFoFLj79oaCwUzd/OuJH+C
dgW0QW7dVs39Vy0pmwJYYadDYVu8hzFTCOyLfzpEgEx+D9HWpNV3lr/hEX8qfEtZ8KWVzwxdtEWF
HbB0ZaTcJhrR8TxTyrbIUMoMboEMhg/fIgBS9jSNYBLmxxNJK9NjtLxuemTBXz/f5N4JtaNm7VNZ
QYMkxy7jQ0Y7ndquKxRV07Ob9v6M/NUka/tLg1FlianXMoIfojew6cNLaS4j8IzyXS7OGUVVuZEi
Ek+vdXeTamNVKauOo1u6K+FTGM8xyFMqK7V3BoE8dsKj2SWaqOSn8H2OHkvyoV+8iSSNQg1o67ts
HHIWtkQbngJcnPn4zxhYnXSMm0AU9rsC/+UoPuvRd1ZxTgOV/qREqFRXlQ1q2KNzYnw3ctIO5a2I
FunTBIiKZXSEPE+78Iv6nrEVy2V+ioscP6m2oHqgu7esDTJjtqYnqlBQBThS45jS/ME4CiECs7sR
K8J4F3jjqv3igsZRL5CK8aZp/5Lgkeksid4N/+qTWQrUwv/qufN0GRFBj/esI+pieKrNrT9IzZbQ
ZMCyK+inemqxQd1FwbNldZont7xn6pL9hNI3D72mvNU6a2YDwvWuC58hO+epP/vBPQz3ChMBM3li
poUaUxrkwMEoapcletN+y4j8rU0HlEOXXU3f1XmyRmInyk82m243MdLeqEzPsD6O2nGsnlW+lvIL
+Pa+dGT9QmNhmofRegX1ZyD8Sco5iffThMLEXbRjMm2+vmNbtGw3JKZ6cnGzipdesZBnJjbBposN
opprFC0Htrq4NkGD9KR1M/UlXXiq3KK4w4xYjUSLiAaSVkDAuQxgJHivmujcarxY6tYQ1uH4G7rZ
uALoc/aTUyF61TWn5VmU0KWKM5GmzmmQoSYYZIj27FnlSztW+djgcDvQLtXtjpsPzBlLQXhREcwK
h2zWaI3OgfCK5J1dAVo2IMh8v7iGU8KV/0aACJeG7WSPkJXnptFOAESRjyTzW54fI2uPiTpn0UcW
QoCZfU8jmxWHjGV+gbpIeZr5k5ZGLqBfH2Xg+xw4mdcoG3bly9F6DuBAhlwS86fRFAcJw0WsocJT
Vxa86c46+Kx7q4zXySJ++NombyJjiVQ/6/FliPc8/e688FvXJTBXjU9H5+77TMUb47oxvhYjyLNT
EeyC0FMIV1EPizkeBic+09VRKL1hcNL02pkHyitI8MRGL/waHRZVum8GPtx/GgdusKY+D1InRMmM
4yfHq0KWsOIEaIOZQst7Sz3n1jWDYEsBx4GvlGdl2g/zbkgdcSLMwk5C0Mk2zNquvyk4BvGX4INF
VxEya7M+ZJUBpPWhgcbUMyxeJkEvGAy2hHUh8kHS7PdfDA1cNJgMCLsCg+Omk7cNq8WmAiq6ygZv
shCfyeuJIX+j3V2j2hXhU4ZPpJVcdTgw70qAYZevqbGz7GkjOgFqhueBcuRXKs+WqthR9gzli4IM
K6wyMuB5Glun6r4kFOCAiAIsmYEs2qb0GJV/YoonyPa7MyA2iUEvlE/8C/fJPGQqs77lLg0OfOz6
aCd83op+S+vjwBgdZTzRonw8ufhkqzOCQu4f9XToWfSZI7rwZM9IqtTORn2vrAO9IwTEGB8bNT5R
XYXxkWXLoTf2J8lihTs3wAPBQHo6Ez/1PLLea2J75iDA/ZoSKc7moLjUP2BcJKrkKMH+tm8mB5YQ
0hQ9OpIP0ubYQ96k9KE1G2OkYK8v9UCGauvO1SuaSrerL2OI7AmYHtJP/lOqW7o/fSAvxHpxVTDo
qZctJQ+vwt1DHq4hOy5SDKAeDU+tltH308z7y+9l+qcIyMl8T23PTfcK/Nsob3Vy7AeetabF9sV8
MHyvk6uEyVGonl13zNDPSxMsPkfpf8cR0pTxEgI8uLsqO0dQYWQ45HGk2Ap2KIsDnypn4qMySrLI
/FdSfYFdW0Xpj96/RA1L6ZaOfRDPhkKBxsG7lIZIikduAIGuKviDQ8yeUoGp/hnMnwQrivNbED5j
6eROrNI0bCaJvM2aGSkpZpZeBQ54LHDttNesvrS8LJJ6qJtHRbtA/E8RH2VupOSnYhljQPTrt5N+
WdZKDTYQc+SRvjfteYzwbKVXbF18iBq26Q1KIrGCzvTp01tM6U5C6SY9c8I0hqBYCyzEMw30z3CM
PnOedBOdHTpT7a1jvyLGnatpv3rIUMpme+Sw4F6F6rmt7omowX3Z1tZJ4gaBTcqwL2XwVfAc8btr
yLktF48ZPCQL7fXGMm6zycKHqW+tQTJBF8wIDbR0mBR2Ohpe1p0hW4j9rSh/F8JiCEUNX1XxlHDA
F9Hs0u2gDpNwakUc/Nlzlt7L/t4iwZa2i8ffs84FkJIEJQJx1MVmCI9A1nyO9zJ7xeqtC4BpPvNw
U+FrIpCeBlVTUP249hztFf0AKId2UE1JfI6ZssuvRsEIw3zN+BWw4sprqiQzuhT5V6vvsmkHwGSQ
9dOofakjnJQRERxhE79kXSJfIHAplf9CHkna72VRU+BVHcmPXY7b2xgCy1UYQ03IfyiXDTfNjyHb
GzannbhPpKOpTx7LRagbeN5RhYKQ4syy/KsZ3qvyu0pss/4smWcmoTci2Bhyg6cCycOxIO+W5kDv
bBrYSWR6M6BZ1G1lJiTZ1btrIu1rH+jUtKP8l8g4ZYetEogZ3Qp5s0TfyjgUpIes40FYFL+WfEnY
t9NXaCiCzQA0Cq0iCjgGPxKkqO6kVTsr7pDQn1uC1TpHVK5pfWWcUdAud9rLl47QACI2dJiRcAjK
jK5YhteHApW26n/k1jEo30vpXSKmTLygM0q515IOgTcagA16EsXcBZrdzjejdxnrM1gDlUiFI+Xb
NLkmoIi1TauDXUEJobzFi8ojLmwx2qzE0fMRPWh8NXuuoUhkHO12ldvMu0kXPQ3NoTH8wRY1jIfe
iKsSX0Pc/7J9LtVzjV1xvjX/GDLT/IbIgZWDOL61Kr+Gia6h/jNy0Sn7D5nUpfA5ZcNajiAiCnhW
mapN3y1ZfYvZitqpZYezCNYFg9Ca/CB3jx6cPc4LNrD0mnRCanTK28uUfSH+WgXlXcX6whPUt9a+
xDbaV5EbtuEpnc4aO8l6WVNK99zAxr4NyRuBMFQFX9Myo1QBiU2AlLGd38IWMiBecWvTM6AG8e+/
89fidHIFvHiauC4xAXFzoDGs1r4Mvojz6Yr3cB4ubOQIYwoGthdu0kEP7AbeHObS3bjOhxBXSug2
0tYwwh2sGTU4pjKHRv4sg89J+agr5Od0DN3esIhTZPkLY4LDCyUfmVlPJDJljp8bnxUatZ6l24iF
wuR4EwixZIRhJpADqVVUnJ3C4hdYoTzokMA1BlO1gIWICLzWZMKPbYfNpVRDqZFdKqMelp7EO9Yw
SCNUhqDeWdzHLI4gDBENF2zYZZHqGCluq3xnIW5xBElRuhfm32WtHHb34kpzYFcWl7SMPtqo9zXa
ekb3SmmsOpQ/MwMHJIQ4jmicwZkRf2G4evFdcH2jAyPo+yCGyIn7nR4aBxXFZsR0d4a726p0RiSG
FSo042M0bUXIwFnIkgZbSk2jlMQN4lOUo8Z1ttDbhbmXssdKdacS/g09xYrAUMQJGuVYx/m11v/x
IHfCpUeblDJnZWUVlH8qk5d+8XEVrAu3AcEkWfWeBh2xM2xx5M5pa+huZzPw3VD+asaH4b/QkyX0
cgTatsYiH3UjXChsQ/gpBGXbV2QKtLZen5efNKFPUmphLbT8M7mL4f8pEluFv4AsUb/Vpzh2pYpo
N3roolpgRB1WHml61sZfpl5r7c9gQS0HZ1UbVtXNRnILGxBmeJifgYtJUPUip8Q8AsGF+YjLlIHG
x2eQX3dYUGfQ+XDC2aRek4QPjlm+ZOMiVUTXigBLE6k0sodB8I5CZrpLPg5Sw/9S8a7EMDKk1N/H
TYjudpGIWltivwJMD8ilNQbihum15rEMDjKxfg00fvj3zX3w34lEIxGDgUU8cVbKwGT0db7UUCpy
ND2k1mTN25rkP7KQJvZwnNF4d1CqGOBjrzmI5T+f3j0ZMSXhdGRd7ovrQfHdCkunzkPcyAwCQABx
JwsTEvDpR+vwzCcoh6rljUHOReM9Ta8oPQ109PJymhFqxg4JYdg5057hspQRf4oadn1vc1/04kEm
7JTLwwIQQ7CsUL5Leni1iKI4VOSs2SBLmcpCJdUI5h0nurR0DiOywxGFidqm2YkjB3IUkN1XqYwZ
XDctYD4RoNG47J9f4swTug4HUGkDIjScHjkcolz4UqBRZZewfs19Bdv0J9f/sWMJJsvJoTfO4q03
iOekOB40jA+HYDeidUz4jKt+C2fLMUKmN7kXZsdKYr6uvYUVmrMEimInQMMDiihNW5MDouRfV/Uv
JZNQnrzKngKKhITs1I38vOVp0tKDCUyEmPDp1vM4Ay3q272hbc2Z/3WLO0PrmEbvuCK7EU6HO0pO
TYyhFQHuzmSvr59iZKD3apy6u5gB0i90D8xIlORR13z6zKu2stlNR7MyNwLaaJ8w0wR3ap6y9UIe
isFNVC6iiLPN6w0ChAkr+FY4FBd1DTkEiroXegvcAPk24MDpXNuLMH+b3bH0SjxgsrAdwkVTsAC4
T0p6zQzZbaigNWJuh/kRJuclaVDnw5uCZxx+sylUhktrMaSElwoCJXgZlM0l727Q+STYAoBkkVLD
qBRx8idr/kyEBSkYr0W0ObYOrquKz646qcQVk9THe7osK2djFxncE7XNST3xX88pUeRGs0p72ckk
Lj//yQ6tqn67RTp8GDpIBcKxUV/1/D7ON/xY27TY9uUWu/vyfeLUpCeXPgF4e5iX4o6JgkNN3aXk
AK2xo5aMNNLwMncYYZVHj8iql/EcOr12ZvwZzqOny8eFRwE3JSEH9B8TVb8T3YbDWO09/MSvNLTW
ou91Jobp1l+bojthG18AuvFmWshLBzHZKPWzs0YvrTdQ5YBZmziQoKkx4jAtElv0Hb4Qs78uihdE
a4DL43lhymi69pJwIgRfg/zoO0582OkPWjU2SQO9ULlVJGgl6YVspNBCDUeQdX1M249sjvihkJ/c
UwsrXmQb+ra0+2ZXtrtceYdsjgOg6w++AVgEosaIPQMupsUQiXQSGjtWdQw4TOa25RFtkqQeM8xu
XQY644yVBrQXoerhsOEXFTkYL4xTkiNmDPcHEPNX9L0GZk7kKXH71zYsfaF8PmtYnxKbe95IyBrQ
+jlveuBGxw73dBDv0RfILFhi3rUq5smBWn7ky/DpGxSBgaequDEmulHj10y/6ElpqUkmGTFUmOmO
a6wk1sjFNNztSM/Wm59h+B6VA+xIi/qEKAH02zWBrMQnDShDSQM4tNK3ugjwRq+RvDKiEKP4nGAS
lgQNEuuC+Sw61aXDa60VnqvJVDNfdbeni4prcBd3Q9jr4yZRXD7NZI8T1B+YEeRePY72MBBkNn0U
Hd0zoRtqqDkRSoKxIKbTVYgt6p51j3zwOwXRE4yUfR+T/FsmuwjbZXQoeYdJjR+a3DaMG0V4J57l
1Kvx3/qx4ioldFq+mowp5ipHi2HQ+5QmutCPajplEqRk9uA95pwE10+czS6gkNUyp7NyZaeXt1Tf
LCrmlBtFoG43mLYQKqyml0UKVk1I4M0fCeg1fpEsOnbFCcjISokWLtfBFkJzVQq7uTfXtq9/oJzh
6akQdjJlQtSTYIsITAJGSI0w413/qtqVal4rZoccxH73lx+ywneLnP+gEwv1zYxJYdQB+DHuofvp
ECU/hpE94cg6OEJuxLayCO/F8C1VqJjqiFUoGIWO+ZjqdfIZLxnVkm1C6uqxjIn1cNLp9nSF0pv5
WrVgptLE7bTPyg8cTRKdLsDhKY7PEpXUFLxa+FMkvsNZKFlMDegEUNJa/D4m33PxiHFFDcSlzHPC
2IU/ltulRi6VffdhTZsE2aBgVM1xx7VN2vEzaxcW3ODomG8lUgKsAmVI8BXxiUjGW8VnGecDDFg6
lWwjyqA3yyAitpohBEiYHtnAb1ojL1WMjcqScFw8Z2Xn4aphkjJ5tXVWGvU8jyeh4LBhRS+FxU6P
jSOcKtM/mH73GEuVnxFbColRztzlf0XsiQpChNmzU2AzBhmCKqCYRNVJBMfYUtmisR7Sf0ucEUyo
Sv0AKtZAIxUXXUK4snFBsqAK8ImX1q5ZVih45CHojugLRS5qb8Ky1uytDq+LMyTe4qiHFkR5xirK
qkhzgT2B/zrfYelXexaUEYe8N8PS5j6Eux/f9f5nCE+Fhp1QM5ihIYZvU7tD7xP3PHPBViqZ/Rdr
afD6eQLCeiI8fMT66kSR25bsPYEv8YhSzysP4ZHgiF/BrPrms2AbaHZuwXoNo2XHTfWmYQoWWh5d
l1RvHLALnj9mSn2aqa0HVlHCvxqbfgeZcV/yjjDn5Er+tgc2ssnPug13iUBQ7KbksIhLbglFcsaJ
wyGaZUgzb+TPJdVTr7GwoHwrAa8HlHyKoW10/WrFaHQ5+ioexJFokfQP4u/wpaSFm2RMJDrmL362
7jtGDhaBgQsJHw4dw/WY7B7YVbY+VXSeyOvkTT6PR3D3Qhztir0MgUcCOZtKDYFcJT1Hxt6M7CWK
QaEqYfyK7IykHYkjuUQXziJzKaGTjo2cb+uo/kZm1lFMVhTP6SL6MPG7NiMEDVHfldPimClYTxj3
VGOKxP/fkz8EadAJCxHK3TJKIUx6Qqt8t/Kjb374tK9SwXZ5LxIaBi+xOFEZm/lF66i17LL6TEpa
wxiZe/zUuaZ05Nn87TF4QMGZ1ZaFRMOcTkQh7f+o3a9KMEEH1qnsxqcIxi6IdVeiApGvUfRBMmr5
ITqPlL5v9PiXTOnKztGPuVyxZWVrmSt8K80asdw6G7blGdam8N2luMbtxtOPKfq8VfBFxobiDp+R
RQj9io8S8SeQslV4UDhLdyzN7iabBLQd7IgxVGFA/AlxYJP6Kt66G2JIGczXJmbASjPNmbNmTjLY
MlbEfMe6yAQtQ/WOJtA1fjHgKXuTD/NU/1ATCBTPjvjOlJTFPeWQLTEDWePUNnfFe/uLhyTYm5v2
NZJDtcLg61PQcm1i6ubKXS96dQCwO91wok8XYty05VzrdMZeawJ2R/wOzvRmmW7msGzQ8aTb4lfh
yN8L73pTAxpiT77CD76S3PQHFkxyBenf8PuvWWE3n4xZVSfhVrkArEZ2xCTHYeqm/PTb9NxA8SbZ
DaWi5qjB2m0PCp7SXSihPXOL1RFHhOyoyUrc4VOP3f6v9+rGxn5L3rktvEdvhGJyxRc3PLXzh/g+
1tuGc5a+kSaPcuWDJUOFO+rbKjz1jaCJPERA8Fd6/GWvxqkt12zxrH4l0Cjyltir4A31jsy0yM4E
QqFsVt/iuKFYk74B6/BHqQgn1J2efaumw41I/TZLDvQano5I3yf1CRRYspdR36Ab5U6ldkp+pd6N
OpD1HLF4oWUSUjbU9D0eYiYG+GSa+FhVhwgjUo07C12s3QxerAAS2/jjxuWHiPWjJN5yfftIpTvv
W2pseh0eHdkg7sAANtV39MQod1HwOFo1AuJI1wPBDeAxXELDODiWr5bSBOZZj1nCYmeqJCphlZDe
+ohbCNMXgnUddI0WOloNe2cJttbki5rBoumclLTuSQBFlLxp0ZcQtkR9Nbx709lqgO4BzaqoVAMO
wYtZw0STR7gtELL4rkyogd+SinMTu5BK6jAbvAYzlc4npCr7Lju5PW6XiA8IkxT041NM3rGPUA6d
2fKPjPEbVhCqj0b6nKoMBrCwxznd/2K/GhMvDg91/og/2uGUYkOCcFDPt7bYQbMZo/Ncv9jIpTXK
Cdryma5Izi8sF7LUQAfMhOgO5ZqhEOc1GaVY88xEJTXhVDFqrrQ7zmAcMFaLv4VTuP/Hx5ZmH5Nm
18lrHhhHUTTVjNiMELmMyvoExVvRVZ4SCvcBAzXWAn6agmFFhtR8rImuKOxp5FvEo1N7Y2W5fSTf
idm0l4NLHT6nZNdQa08YLfyIdB2/Z1nl/+Yofaxee+iVMNlZOyyZBHKMX7VcOpKPZYTKd8sOVC83
sw7UqJZEm0xVN/aHh2JUR3TUuOUX0BtnG+NSxJy9/ofVkQybSSfVdotbSdGcKYfnj7CRwj9ZcR4j
I1sUqWb7I5p7XuKWKQXaUf8l+a++uYsyahHUeHcWMT1wX3mfpbzW+tdIeot5VPlwA/GRkCdi7iqq
z/jWm8diOCfUjFP2nhnkNzBK6/ZWdsyUzZD8C9JfOnNmvT3h8pC8qlPQMUswL2LwVwvTm1uwWA/4
ehiiT80bzkHk0ODE19lMoi0bvdAFQzh7iDVWYoW1EWl6cs1hHQzQ6XG0LBKbJBLRcQpS4STgLHRR
OVmlpZ8DY9zK8OGEWdOhcJrUb9xoA+jxbZAoFSOUHMjaBEq1rzYQSNn5M+fr0wUg3vANUrVlS/R6
KdRIwix9P2q4LaNS2+PGsAd9b9FcjXvOFkb4h9w4MTzthP2ICkSW1I2i3c3Y/wAM6pWp/lDijmOL
dUHLrMQehYIhKu4DhktoEfSUOiWEBsw0k+8RiZJZDRVe4RR3aOC0pCkxjEMpaP3BYOuvyC8n/bye
SbMU1yaBpo6IdnVv66ZbUE8jfCa57Kf+kOj1CGyyqW6j7+ydkgLfd/0RCGu6Yvw2n2DdGsceJVdH
tYZDHJvILxb09ke/lZ8kDY3HEvxT5+S4exmyVFuWs/I7U71BhkVFdb7m++v9GyIHXNKNz76GUKkN
fkWfYcG/4Fl9r5UvpDsJfO0fvbBHnSpuJe8hgWjcI+Qe6+sKnDyd52QTcV26lNQYEbN75dsIIpHl
4+LYQ2QqN0G1wePHMcNyzp0BU70DP0mnnfmpwlIKfyUMj1gJKe/ijd67oQn4Hu39KtKO2L0r9EXd
eaIn0gEVWaJ2rJV1Lrly/su7DTOd1o0KdtZpur6lca1nbo/tQ2dPSqXhRtp5glnJGT0YL4JqqPu2
TGDRGXtQKUg7bqedXG3iwSl8xhvcGt3JShFx2bGxnnp0hp45Q2Jwu9mukA35ax1GZE1cFKKfLKiq
Fzi5LjboC0Js6Fw86qUXfi2DmhiLpPYWKLjNUU930Cca5KqpT0FQVw+iD9lfQfzS6k3aZvtqURN1
Vg52dyWwLNDr4OJ2PvVFyVe1kDl6YKUCYdeMZzMLiEGA6HXZh3JE5LjM77M4eZXOM8XKVUKtNiFQ
MQwy1Us4oyziGODx1xdOEHCCT+ZpJnwNgV/WcfTH8WVW0Hvh4qksJp0y036uL1N/ls3IklPgyaar
yt6n8SjRvS7Iv7Lp3uSGm6m0m4ige9Px0crpA+qDk9KT98w47mrqPFPstXrGzZU+e3rX8zrRpvDA
A+xjG/xZdoiuKBIJMwLIkN5yCphEcEWIxImgrJRpK0WQRMg2Soq3kudMXlbAqMnE8G+MvhULDB8z
4jYhR6P/wcLTotHQmrtKY5pH1V6MCyfDj6T4D2AdJpLRGENcYqAHKU3FISIcROC7KqluzXPYtwRS
s74R/eLgJyU5khM0h5nxwLJxesTK7MB9OvdiBrwJPzgu0UBBwFefEhFbiZi5t1zjOxxBh/n4N1tG
xfQHDLA4StlHprseVu1E7c3l2PTIuajESvpxXvGYdX8QBzCcKP7jrwmEuUXeWFd/11xOA9KBeczZ
9qP8Au/eJ+aaJQ+1xj+V8k6b+DQfAZh/U4UZCyXvlYPYmOxWa9ZFjCS6LcPnppvzbRfKQJHRjGGH
FmG3Y+CWMt0JgDZGqrETa433ezoXi5GHejrw52vIX6keUo/5oc009BJquC1qmEYhX17MzKAMjjKu
A5OwjBKmmqQRJMD0jmTkQX2W5q00fyJmcnZe41pMk7018VqgYu0CPBZl7TJSRlitkLuc4wNFXfBh
YX0ooQ8FSJwKlhLpqLKow+8+4IKOqS/jYFeFicNbvdejyNEW86+M2DhkZk4YUKHtxpGijuwKg5rB
FE4z5maLWXqHIxM+GIqf3pEK3vZU2OhJiUOxkPCIb1RbKX8K5a8RUe2P0kNpiFbi+Av+zIjEBIzF
CjOsiRMxsv7NkQFyeGlMoJx098joYYW8UkycOj8oM3jEKM6QWh8BtI5Y+QoZjJYBk1mizqvog5iT
lRB88ZT59W+icFZlS04CpdW7C4EyMTnbYxYWS9sCKo0jD60t8SPr8Nxhme71wBXwDjLwWJmNHDDW
I57D6LfVUtwhKRAlfy3PqS1UDSu2fY2ZUEhN15IeEZTbPv8I2X8V31VurIXxT+Vv33AZcABFXOXh
PK9VanQysmjqXnn3T9Bwx7PWyek443YBUJqkUqEK1bYKiRgGXJoCV6xQAQlBBI/4q9DDvcp6s5iZ
qghsPg2YMZlhp4DuqmAbDMlRGw8KTvMZxi5LkO0Eb7tZloCLRV9068KmuT1TUxhNdQuifV/sVBMS
m8/WGOmjw8Db61nN1w2f7DjTU5N0afxMuB4KU1sZPMIheqqJtffYo3MaqOplnOtzENpKRJ/ZFG7D
dR5RUJh9ciTMkJjMxSf9RV6HA8Cu4JZKayQjUmKoezkSt2kVwraixRw40MyEpkLscZFI/wLKdxJd
3BBqwNDKB0O7KpGwZJn7EYXAoqWfvbBgmcWWjE6t/MKMWmnGvkWdgZkhIkiqNjB5mGh5WxizYmHd
NCnW1ugIMH0aLNvKmPaR5HC+I/Ziqis2HyKDLj26YBYceTD6bZffYnETEzy8NtoIngxSbz25+qr2
alTIJmmtb7oWu7Ix/Ks1Ba1xPmLMkLvLtGAWiA2ww0k8FbGlraw2d/Nak1adNLtpjIKQpGYAvLSH
k1b9CmG2ZcnC9G6omrWSIWedfSmxLUFI7FYiPGRUaXuqocN4xIOEOjYfJmYJnGVt2j0SFqYbvcLg
S9rVCv4DH9bZuPU9dlvNEL+iTkG0paZIyc5jkxi7rPpoxrJnmjGyHhOavUIgIOtJiLomlVZCeRy2
cb4rJv8uj+FXHlRvsoaVxy8lmByCJyUWT1DoEIXMEqC3/oWCvpmKfKIjLAHRsIgW0+WNRgTVqqmd
zswqiXx0CWbetEn/O1dG6qQh9jXZHH/HoGQhk7D4R28jj2DDySOQaor8xhosWIkBFt7SQMKCP0gU
3bAemexeaZbwW1FU69MjYU1htO1ak77j4VRh0hcoLVGc9C3xmtRYKQYXZJ1EjkJnsdjtIQtIjU+W
Vxv+ZEU5+/2RKHlS2EKFHBLzK50pAzs8OMjbgkxd+1HqwcsaFNqXH4T7Y32ElNvEd+IG2SjgPdzo
A266TyRZdEckzQBF4IBAjxeWZw2RoJKiNIuP43SxZOiEIdk70p8qblqWzhVbydaizyIcF2Z3ar5r
5Ia2oPwLvsX/zesIPRRM6DKBqNU9YKDY4pJquyuie/FqQoOLO82L/V2Vn+rRhReqJN/1IjEaSncJ
0bTF+CIIhBt4OZITi6tIlDDbJvDJrONyGclvSzfIrJwTPdS+hpzFu4m6/agJyltFzZAjKCMHiduk
FD/FIkUIVutu1puIWXrhmxkcbuWGTCACJmr4Ox4eMfSMkdn8tp52Ym9Vygzx1kua9bDFj1cwFeZw
KZDhVuozTj6E+A5/AwdNtXJBfmgV3GS030yddP0jLB8Edk/6Y5nXzcAjCLotqVlGcj4jK9s2hNLM
HNJic4uZbhlx6NWAA5wA8bppFsCFAuUoYsvyiwJ7bgO7/w27YhR+VNG/Kr6M+m6gna4wkhgfXDhe
nIbeYr1KegQ5YW0L5bYenzECxhElei8fBuazSvtBUMSKzJxavy4+zSDyJLys/drFxX/PxnM+X5Ly
h4lzozBuwjYukmYqw1s+1sRQBv/YB+vacK7Rs7Gb0ffmKCEMbD+NRPmbhvplFSIS6cnT4990hlfC
v4G8m0fVM1UIPHR/Phep2Xf2zPXfDu9qcRuXmn5RJce4ckM6s8K3blh/gW7ox7mJyHPtIO9IAmtX
cZyTmy78iPyyxZvEXJ+/e7Kb+Qzl/5g6r+a2dXUN/yLOgATBcmv1YkuWu284cZyAvfdfvx86c/Y+
N5p4rRRJJIEPb51jNr+eQHzqRvYhwjFC33Fy0D+Ki4BwP4U5n5pzt+zWzXiPNDiU7XokdIQUjADJ
t3pkKHyI/UuVPiUEC7cLgmiDR4bGSwuQXeEEJFbQJ7YDPb0hfmOZS02CfTxS+1lIhwUHtPF7oe1p
b/juc5LJx+lvmDxbybXLnpI5wq6m1pb1XC9K3r8OPgzjUhMgQC189jtOP3r/RZvPtlWvSQANFJFb
036ujqmLkAaEWc8YfnrjoVq+JmOfDt9O/WmrJ6u8GkvDlkesnVzF26qC/Y5/E+vCgO4eq13dvMUd
Znnjq8VGP4eCWppTQG+S9W2T+Nt95ISIpslnz9IjkNXaiOoaTqDyhQrxbUpZjayfOnQDHtgoGcVO
cooQBTh9n5PpZhJYQE0I/UiohLHETN3zUGxJotlhL25SMOUDdppKuEesBK33HMQPBsdRiDARc5UD
cASuqZVW21wYCBgJcCMjC0U3WqiIql7oGvypBkKN6FeBv0ngr2idPVjzXHx62DaJTaxgII9ecMho
j6FPtoZhXlt6Y+AL8tcm2vPsntCTLaZvFwVFBhiOv1TPBzLvqFVI4j2/MPB7IOp2J71xii1Bj5Xc
LmVl6RZCmxgwVOFtcPSrQ5X9NTl8IdpM36nHGrN7l4ak5ATNOOltlRwSpoZ6H1O4MsLmSPdrJn6h
PevmpvvvdZDvOyd6CvRxGD4SsXGqq2TmUzx8JBmPW0xRQN9YWw2+q/HRnJ8Iwwlpulxb9qnkSi1U
jwlSH7H9ldylc33wiOIzCHj0X2ykYTmfscfrSKVxIQ+s9xO56yZuFkkXgrdiVlil6O07NmFyZMVI
Rj2fHHpjKh8Sk6fnFPJ1W+Wra/1pmpu1INWbnLnJ+mkoMB6loS93W7LlYDugiEjkL4rjckZFD8bp
Zg6wu++r6aDd52m8TTSMxKr56k5wGHxtYUS+pkbsRuET2bEG0eu6+x684tGMrHM1oLiq1NXmGIar
zRsPXUw/gbXuxU2jShDxa+jAQTOMkpOwQQY661+8S+nfB5W5FxMe9REL+AvmoefypfY2XnfKcSFI
2gcxp3fdehAvgiwYB9U2DTRgq+Ko2nuje1aSYKpD69Phy8qGjj78U5H6nXL1PQc3DYFTzLJDzKY5
4yFIi+gx4t8yboWPgDtaFYIzOYqqcucKJrzDMpAGkyC4YBk9F57n2AIUgdbV2UtJdHTb9NxUtGg8
+aTCGAkq/b81n79pAuxf0L045ScLkolg3gp5nj8zPUiYPsTThaR+1AvgNxFw5U7CmTEbiTIGq+yc
LcrHobiS1aieFECwnr1TC8RPDWGf55uUJU+KJweqIKQfIAgiMEJnrcMMhWGwWoppRXnq7Pjotidt
XXDZuNa16X8Z43jXsItv2qA9WYPxCem1WtK/fqNWxOhHtShMddd/yuCl8h6SElmqBc+IbRnneWbs
rEHdpVh/jNzf1MRVIPy+V8OT0hBscMMuCvrsMTRveXcymoMXbETzYNJez+z9i7uvDj5QBdQuIY42
ER9H13pMLYKRdl2xT/tsz8kXIST5RY9hCerKJbqLnb127iiQp/m3QBiiWPrkvdT093I7cYgjVxXb
knCgYbZtd43Gx8HfEIGIhD5bQk9PmYWIcBuUp0h8lsYLMrCy3PThpQKOHQ9Du3XYQKYdAwWRXFuz
2dC8nhH4ORSvs3Fvci/F/QoN0tEtP3yCmvvoBqF6bDlU5MNxNLYuQ613B05cfy8GzvpxqH7nPPQB
UCu0ALnZCDw3cIy9ebaXTFaQYWsVcmLCFUF7r7xX4c119n23n4igwxlsDbhCAGIIQ7gvyCTw9uLo
w/88463pnxEujGQXolMkXcXbsTfcFffjYenx6HYZO12cnvOI3kt0V7sc7rrducv+Z2/Nctfah1m+
sO016bHCj1ZE9soUfwwH8BIRVbtpClByBAGM3LG9Sy8TQiPzt5p+i5fwO5ffnGuGW6vuo2THJrDc
99EhV+/sbumT9eqhOYbkfQO9MIiTGVeIcTdO/gqhhpQ+MW5R/NBRhO69pMBK41f+gZ3xxFv1wv3s
7WpjL+zLEjKBBMYi3arfWLR62ITUrEPjnb91zh5FyXkFjYaGT6BgkKZTtcnqlTo1n0ujGAnh9Xop
SwZu7cyNpM+olBPrQNjcdihfsEsVj5okVQ6vRGwUK/lg+3fh3+yAiQLR5Js4O5Tc1Ku82Btv4Cnq
DcR8fNIvfbbm8CjJ7Yca4aPBvAzmDp8QHcy4sVgAMJr6Jk/HtgdZtlbdD10Hiu34G5LBWPTT9ZJ7
sEczS5IW1hxJIhvii3GNzRx3AJ1/VLbkfNhwDWFK0C0PwnJ8IZgNrSzSvzWOjjBepybiqTv9Jrez
C1aJIepU+gcUZ+VLsPRAbLBfcTRqeK/eXb2lDFH8WRv1hkpskib8HW8u5y2yLy4gwDr7W/2KiS0u
KQVeIcKtDwEBk9NmQtBLW9gdNffj9xbli6aT9MVut623y2rrVJG9QaI1ACSTKPFzq/jcwIXYV+nd
yTfjwSEH1FmRsQCRzBZODym9FSKl0+fOeums7fzcPcI8Vn88dACCa4ku6C6GumNZvoOV8eGh1v3v
8llVy/1Mtgx8/x/e0HJID8CKljk/vcgYSe5qC+pi8qV1q+QorvKTVkR+O7IT8TGgazNJ9LlLSVMn
yhcj7gr5NFanHrAKp1K/I/mKu6k61l+mIADljlWOr4p5Higrxv+XrQ18AW/s34hpSZteZcmuwwTj
303kchJLieKekEJui2nB+0B7UN2s2n4LK1LZi4zRI0FL7935toQge5sSRwUxSeWaP+YvJPwd6sjl
iAKLgm4TapyYXPcNibKat84rUI+i3/RXdG9j/P6G+m+rDeY4F/AqYQ+C74VMZb7TxE49Vmibuy0k
R3V0PpjmoeSyX+4WHXsIsQmJsPS/JiOJ3RyTMAfcrZub+x6/s9mQ+/KxPBbP1acNgUJMAwBYTD4y
Th+ylBmqaYhDuepyHuGSQY9xRvwuPrkCZvcX38vSZxphRN1xGE1R8GAsQwX1gd0kfE/+yDf9QqZr
+5TR/HpXojelDHU5zi3N4NExdjYc60sqQ33inVd45Xw2KZ9BHghyCexoQCx4xPHABqu7mdZqEo3A
tzihx78Zp+DfwnfO66j6CbYjQHk18I+zUOHE2JhIhLlqRKDBG5j46rmPEFvdJaweIPjco7TMvKP8
gWVv2ek4onyPJ4A1SNnyG50CD/yNGejg2zs8vUW5BZ5yzQ1alSEmg/tuwatXfHJKeUhsX/47mYY8
vz5PFXBJt6aWhlJlj1IHpO10z1tUQW8Me09jtZNsELKJcot4pMZTIn9tQS91sVkiNJ1daB94d1sP
Vq7a6uwuLqy95HxP9aO7Yt2begRJV3i4pt9g698tprVxRYoB99k8PwQW1oirmb2TtoHa1qbijQvD
5NPLQyv3Oj8noAvt+Bv3zt9tnZKeDk3EADrLryE7xu1TVL8U/kR4EBQ4OyMDVdY+C7qtVzPhkMiX
0ZpNOj42qn6QP4kKk0naMWLZyQ7XU2nzJbfcNNCt10an2x7pas+44/oEvcGzj8EX2t+OSDwTX9s2
z5lkwiOmHaO6eO2Xok9U0qo8R0R6Ed9V782l1LYBa0M41umDxFbstB+dSVJE+Kx72ilKhPiMTOUh
1le3JCsc5zV6rIpTUjs/UTEFELqEvG2S4BwOfyOEl2N7SEy0tkDeaqLztWVMo2bJdTl0YKxJC2Tc
owyhy3rgdzOurgG6AalbJDdN2uw6waCsWrocpm3fdzyRA4ZOAkFkg7SJJIeiHdakdkSofzswiLRc
UsUe8uhi0jdDvYUFYhr5r7TTYUHuGbpA71j2hfmEgdMD+cBmXjbqq9yTdWqj5IEPatxDA/reTp9C
/sbzDIlkIO6FnPPa56HGg4pactBE7yU3s+vXwi7YrtP+u83p2w3G7j0cwX+0Ve6zvv9IGxTuVocC
TUW7DO4pMQDl7HlfeyW2LSZen+fBJjmc97XkakxG/ChrDKyRL38lEwIsSddkY2TnkEHLjSSIf0iq
E0UF3CLFoxichwpBtFNgN2lSsRh62b3kZz99e0zcWVyv5Ew+Xx3uS7XY/tlmihYnXOyY67ptSHMZ
qJhtwrMhs0e3GhuOMwN2PMJj6qEl6aQCh8vjvefE+O4CAsWzuF30dIzkZXyZh+BSF35HiS/5W/Hk
vxVZyTZrEcWUQVYmGS6FZkHDA4Im2oFOOcZRVwLTppVxrHwbold1RPXpBLe5z2xbJbG42E6Gc8ms
LBAL4hSVl3/ImgwWJI6pYDnPMPf16YTbAolHp1By4InODnHM6WCoa/3hjZwfENCMTpAQg+yQsiGQ
JhHtH7oAArkQzJMa12KdcTd0z9rh+etaBJeYnl6rKiJjV7ZfgS7/0FRxair13omUaRUlWhWb2WEm
uSK3JhJlhLe3OHvUA12ApnPf2XIv/fRXXL3JKQCbNBaUl4oer0LKoJm3QMIGZku6OnKLG9u1Lo5p
f0IoOttalrh2yQiIa4+vKATvALvSG+2QkF5F4loFIUNQQIJOOqdPuA4GZe49Cnt8j43P59Gt/Kba
JIa40AIdkN1ITnwJOWOoHoctBK+VF6vc5f3o1HhnU68aIYkbZeywg5gHeHzDmfOpJ/LkxFu6/MZi
+RsL8Ps0MOOND+KLB2/6CuL8d1AEn/HkNGcno7IwIt8GM/JUD5w6iA8ADxZYUObxYk7RNxnTxJN1
FQpH7e98i1OX55gNDwemB6Kl4qH9UKb/FYzONabHY6kpAWf3mbx4ysqh/O4oBsayVWnZo9tP36xp
OSQ3AAABBHlqP3qmwzDXDVe/Yc6wCpRHk142Z4KlPTaOom1BSrCUsUeykiG5hFNaug6f2xYx6sJj
lhHa8pZ8BKHRKdVqaS8cygenESO95VhkPRfqFpfSTQo65kHCgOoKEzLBdjp6ZsnyMS0Ks33NdhWU
RGoFcLThQSjOUm1qfI+W4pTvELWjCe/UKX9bF2CZlD7ikbz8HTQ+LTKSU6BvEC7it8+9KcDAa1hi
G4hN5pFDvVW4i9GADzMabF0vBHFBaOqQ/m5Hd6Wn9r2fsnerCd60Zb++VJn/J02H+kHY7sVs/PfI
zZEyzExAQ9KjXQm2U+ndu9CrNFIiCQYU38dF8E2p0GdeoXenDtjugHIsOigdhD+iKnPEBgQCR/l7
pkqKH6F5cxMpp+OMR53Pj1F3LEZ3N0Ab17BdYtDVOlk+bubQJWRH9qlNmPonlAyxQW9G6T45dn0M
+tXoMEF2mRi3qjhquwZIMhl1alCHIvW/A1L7Xa88hn+D3LI2s02uSMWEmuWKgCQFBYX8xo3OGaby
O9wywUgmR9QSApJ76AQ8VWxVWTAT0lYRRN7vzsdNdTChc1n8UIB6fvPXKALNQDnOBJpHD0qSUOMV
FVk7XrVLu+I+B2IRwBqCzNjZegnt6jx2+ldMk2Jvg8R4SPVIPke66lTvsoa/ZF379Kd8Xcr+b9Xj
DNBnkbN+lOkf0m8zA7SqNnF0WxIbXpylW9tk8NbO/DhqYN2hBWOS3a/RslBjlDn1yfS9RQJANBqK
FSojdUggnpASj3dXO1pTms1o231DHe39pP41DPvAjl+j0urIVUGH59gNbgItqIFAexMKBMdJhvUE
B/AuhYo1WzanRr33vtZrVid6raCX8bRORNQsGYfhkwL/2PuqYhyE8VcC51uA5S83KQRWSMOblhFX
NBzRJwNxrvk3YkR1zBYvbuw8lBk6A8MmgzSyWaMGNnLqTUmfsSlm50jgGeaK2cSmPcZDHhu+CUW+
edGTbmKQ7iozegHqhk712U7fuTrEZQcT0Wpsm2J4ieP5I63mmzcMf03K6bIhO3ehjfyJRc+u2XK1
mX74WVE+BgHa6dl2ycaZ5/XAzO9a40ucGdvOgepPbc4trpbq3lEs4T4PEDtcsGQU452yLUBwzJRe
5o13pkLVV7FUjlCZayFQyY46O/k53rVEzOpp+cn2e45RZTEem9wG5TA1nBfqmWlmA3clsQdlgxTe
CJzvECel0ctsVYpg2Gm/W8p3eSHssYgHedFlsyvcznwehjq9dKJ96iM1mtR7h83F6ydx80z0kCke
65Wv/H3vROOHapLXTnvF30h915W5czNuqb7wgseclXbXRrZYGfhhptb072Mj85YTqUPIJIsGXPv/
vTi9fV8mLOWWnyGAsQtSPFX61ftLcHnr66/GW+L5L5Xg8OcrM7hlIS7UQVXxr56I52oMpzf63O/N
BqzfqZDWuEKgvC1K0z9aUfRS+f2F8aU4VbbvXfKa3m+eZThB1+HWNGd50C3HqT6lniccJd5HZiqr
jDBUwSq2eUIcrbT0oxYOwqO+JA211NMyR1/HzGczzoiR0X6dPjpL/VM0U7Gr8v7LAthtSp8+pwaj
6qRKB2mPAYZdDHNG3G92b4YcNZY3MBuOScIxlNgmeYl9f3pHa4OYkrJFc75FCVuw8obxGk0mhYKd
dE7ICO2HqLWA3adUY2ZTIZhlQOEZMzGso/XSBL17SyP3T1C70b51CLLP+xY0ou3FV+o4wc0IiSmA
wUBkywT2+HPt6Gq75mUg4QPcP1M7kS9mZxKOhwNY3I7Wbs7Yy6tI+RcVPRdNTvLkmIjscc5H48X0
SMDPHGvTJhkBLai2TnTdXUJ7rs/lODUo+7BeDq1pvM4sUGgX6vzsyoLKgsijh4ZuYdFU06qr9bgx
yn5YDU4BrtUtBR6l0ac7ryopl0uJF+iCgBKpJD+Oc/YMy5W+FnUyrvVMuUIYGtnDVDzzRLn3sdu6
920K2kvS27Hu2QbLYNaI/XhxxaIMSJJ0a7p18cAc160QNW5R9Ygvj7qlAHnW0S8jlB+iYpuQebJ1
JqQcDULiabDrs5A3iwSHp1oyEY6CuL9ypbuofpIBx+HSvv380HoBDs3G/cZCTCn7hLTXG4Bt4tch
HaZ3Z4hXjWeqkxf2XGLHCpptwwZ/bOANfi4PIWwWcH/RJ+CSnliXPGXndPq0esd6UV37Khu5yQT0
p/DlTnZhdct2RlUxbYZxy4ZB2b1VOmjsIm3SDjUGD7nillJ1fmwMLP9Jx4Dk9cHoU6JOlHsRq9PU
8HXT5CsNJ75Y9RBfdF20mEGXe06OTbExh+yU4biXc+cT4tLdHL/4i46HLTLIMElU4xS+ZYm4oomY
HvPIBVIxfO9lMbr2Y2syWxsPP1c1Mnty5Y3ouTe6+tx1vbc1ZjQgDSK/cz0BULb5gdHjF/6M+WVu
ad1IkGrqfPTfC/+L8bV/6fLxNCgVb8J+DE4DMte+DtONTd0C7IkCvVpulBC8wpzMDMAeHEc3OGdK
y7yvETdljeXvgpkvJq58F3CGyoKw7L/aocp+u6F60wsQWo0xVm9M1LSmM90MzWUKmUvUyFmoL915
j9DN39kizrnvtajPo52++SO2piYHTeYo42xxrhW3GBBsSNtnz7LLp8rC9GyH3njNe5tDsajQtrhx
RvFM6s8sPfgMwE+vWQs/heO6vcceaa1do0v3VgocJAfpoh41qbGyrXM91uppWv6FqR7h0myLqKcG
+m15aRmy9o0y3kzXak6ebNGDLL8KrOmhSXQO4qiR+ktkU4VF2co84sJnBidJx4MdGeqwOqdMTx5L
zn7IPbL1+owRFglZ6itmkWl81rKqNj5y7m1soPHpiF2OtS0elyTRNJcg2ctLqygc7yValAhr7cUx
+NcqSINZc/yWQ1i+GCPUh5L1riOO/TwJk7ZsNKmuk89PYxLNh9rhzQ1IpJ6qkESnQeZ/huCvYCW8
oVdITx7aqLtEkjPQyPoXmRQrP1ME8XehfPDmqSHCpH6uvJJAOqcxPlJfo29wxyuM0a94kjWq6bbY
xq4GbYwVcHSo5nzbFMhy0rAsCDEJEKHMbr43rJ6TlQvsVJu1OtQRLVdzQKVLVZfxlV1QPPL+X61u
MhGndNGu5Aj8yOmCQsYhlxxRI2snLQ75hrKnfer7iH7bFHV1FNFkmrYMXElPAW9sXmbyih+TjKnd
bKNq79UEMckYFXyXBZoCGdHf4xoLTnWF2Nc1nXg7+K17Dcqi2RmM8Xf9XFFoNcFTTWLO8DTWkmDk
lgbhWONMzNwsePh5STqMk7LDAJDV1G3+PAtpCdQ8M54qPzj9/C7DbkiOAoapLEJmZxMc1JRGc/t5
wS9mwQIu/nZg9lBYL3G1KI+EotkZ6sHoildVM7xpDAmH2AmhQ6MEvl4wuVk2jhFbdyZJrDGiz5ho
nEk1HFtDGmWcudwqjzfXW2ODO3d8iktvOisrP4q8Gh6TGmCzKtpbkMviYIbo45LWZzvv0FR35Yas
kIZq1Sg8aJmaX3BXYayjV+m4e618hUo16fZOH48H7XTXqqX9rPPrX+YMA+d0BzLLg4MciUXR0R/D
s/ShFCUuYXRW19BPsYrNfM7M9d6n/t6LzJo4OWX/e/HG/FGmLXl+IrJ3HAk/Bhf03PF886PBMWiZ
xvQ1TxTQKqVWtdvLN7lEK85FOZyz2q9fe7KBiRjrRZsdlYXrzF1e9JC9hJFHwPVQ+0eXOI7jz69E
K3x8amW6nwKi3nWHzhds8N9LPtYwekka/vV8a37wxAlv5d70xaccO/zaBKvyxEbGaSnwQQjsULrD
Sz0NzhnkDdh/WGCJdCZK9r+LCiMwBX2pw0k475esJoP0ztEUx3+biUduG9GT+yyYIfC8oI5Prk6g
bTQgFkEmHMxiq5cnK7DlifRaefr5UadxtKutFGwkL89qeRFplILdRQiQw6wbUKu5931Z4CFcDnyB
UB5hDqA0yuu9c4z+dpPPAr+lQ1o3Glpj3A029lBSCdNipu9IlOMZb9FIa4yPBc3VHgKzusO+T7dI
z3K9McihdR0FUp8b7qNNAcDyA/hOewv7vtlXuo9XpT0eSt9tzz/DZyXoDUWvzCEo6hc4PqOvdRmF
i54vt2xvkenSLgf85AYNEYlzAa04ZpDQhRO/FV5Kgwhz8g7kvC3R1zqCTMFS4+f8+dEg1f7QN9ml
bHmTpL0yUyxXjTPl/3/5999wtTpthc9jEiQ7DQSgNmO6n2cMq/bQ4t5dxqaZ88E9ixvTK5RP19to
9mzSnzJJriaSautFAn/xlmLkQ3lzUGzLL8U4LK4fdSqM7qpRb+7arHRe3UyOp5RauLN2cSb1MLQi
9fnI6QSPmOAk7bvo6HWaKbgYQKvjKCfPM4i++ePlXeKhz85cwQaTNCxMU0iTBhnRd0ZKY8Uo+31b
1c0l8chTT+3wgc48a6knEsdCIZX121s1T2RWB1aNcKOur1aV2nQ/kB7ODwErAUOR8VnlRbOfRcc9
iNDzo3CT81yV27gNMmxyuXyJFE3IjuU9IhgHiQ/hcnpFnlPYerSa5UuOm5z9fWl4RCFYGMCFTMcn
4UAQujSzHkKN7VLFg30ZUlxWur04fsoe5qVs+ZK0yzZxuufI6XZG7lnXoUNIZPZ1ufu38pg9dx1W
uTYM7xMtjJVbtdG+z0wYLQM0RVW1cR8MpnFvuENwmNL6d9twSvGZI567CQDeNr30bCnDwvSrWIcE
80YS6qMdEewdHN1kih9/Js5CEgoLsmPiquP4PHLlfnZsV8oGEcFI3kXpLa0QfKStZfY3kCDIlCDj
dL5YDtWEo8cCB9zMVYA9RDRa702lTlFSoK6tU/pPkUrHqWue81kS3Zna1F4OlBaWy4/se9O9Dz8e
1JQ9dR1JZekSyK6cbKDgy/HXYdJnpH90ChuEIEuntbOMuHLCUCghge005wQrkQ15J0Y/RVwhxy+n
gWRtpyVGZZn4ZTsLwsvTbyuX+iJq7Ag/Fz4W7e9cqItlN8ZJRCEztoMmcVg8F1g9TRJ8k6Qi2cIp
+ArGaTG7/nxg1U44Apeltf/v+moF8r0XAWqqihG/kMQNz7pZvFUe8UaheYpM/dBVRI39zAPukn3l
gpOv2ygyz146kdDgw206vYip0qzrYWtE0VXglzels6cJuSCKhbNIVeV/0bvqvcHsBUaS2Duts4yr
F5rFOW/GzVQQo5PP9d//zYJdIhkI2+419olLz0EGz4HJoSu1Krm2WwtLeefCqhYME8FsBycLc9zG
d2qY2bbvW4gHKM9ac6TmhLVruJ2Po+15a4Xrxk0UFnc73XqqxdgUwzmEdk9+KuHTGP9Et4uS+cIZ
s7uaKaadIuMyhHPI0Uwpms4t4xhO4ScpwAits6h+jKv0wR9peovYgNfd6L272eJmbsYH2+ThG/O0
/ZSw6D2hGczY5jOBDeljjLFrieoN/JqYhq6mjqGeD/GMLsUOHFptTI3AQcFsEsCN3jh8JPbwV8jh
0wsqpMfQHHsiYwey8FBwm76WLyXB7MxUVCgXJg05CjgWVQnNR2BjKjKZM4rAAc/OLJ6Iwp7Gq8HA
HWeKBz1iIrmTZg78aUt61Sym1B/YwoQ88grzPnMlumronoPtLRUKTWid7MQ2T11r4dUrq2QbAPUs
uz9nhrB9mYPwohJ8OP/+FKjE+5jk+bWp+H8zSyqPWlc5+b7Cw44zkLdtekjPdafsByDKVWKi+h2A
Llf/jndlh6j154GfcfscgYEOUcMKquzIWf+77Rs5ruXUq2OC3+HfgZqkHw6fcXb42VNavphNsaR4
2nd6xPtWWtFwrSP0j1bUv8dZo9iwCJOcQpO8duuxST1qg0AGOYqPqPDTdqTSiDh+Zzn4hyIhzQ4m
iYMXjTw6n9xDx/bo2rZ68MMmvLpIHTojSB/GyS0eTEMre4/UuTxSjDHeOwY1Zv9G3HpO3iJdv/x7
nIkEIQWqoaO5L23KIC33Bc8DFaVs1f+2dZOQ7zEW/c6wDPqIUzdDQuMi4gEzo4+5bo7AJmeMHcW+
6Rh0f47lY/8yp6SPjv0jO1r9GHEauTen4Gg3NBlOmf1BDWRI8PLAM1I36j5VSJjTnlACbfOM66g+
uMMML2PiC9bkf1jLFuRZPW3BdJag0qrvvCI5DjxvkN2BfOBIKFiRG+uoo9l+U4vpxZ8OZZ5mROIa
5tnsIryGpOgSXYRsFfkBchz+MJgCoDOn475N29PP4cLIgvO/fckJGOkx727Gqu9uU4na+uf3Nvb4
NvUxgIUzeEi9YHSXffnnxe8d1DwTRQR+6r7+bwaxJhv+Z1YYr1tbnHXA6hF45Er/W93nAil9n4cT
DZesRKFjvodh1z9Rt379d+msYfcztf5vfp1t0W3UqIr6rGBwR7sT5275y39e6sHh7Lr0vjpOMp5R
LTLVeUiK57Cs0Jvx3widkvswSq8J6/IF5KPexC1M7Q8UITsPozCgAzt4wJvzBTy5PcIRyKmyDpnL
/GGUrtjZUYSfpisudR5lj1ahk5tuUZ1zVvbSPn8VDuNlmLUtwcw9w7QDUwxARPCseMsrvBdul+Ne
NaTXHtwJwoaQuOE+IktmyigyHrU+/Ruy44og4IlbtlbGs1HMzlEUVfrKou+tslFTjF5ZcCW1svaB
hmNtZvsj6AUJEXkVCOJcsuTgJB3Ea9XexxUEQzrV8pyVqCd8qKNNYla3UHdfKWzbZbBwQzWOmX02
DUFTNWxbNlHhXojqECt/SajyP3MsSVCgnIV+AEaGRGpKEZGeqqI5/5zsO1Q8P0MOrMqwoSFI70xs
M/sZbGfxZrFeZokBYKOZvB3VP1SAwDtVGPTkLj8KS15VH08PWnU9DgRJpnnUyIeR+LeDzht/NxbF
YhOX6tQa8cWIQE4qXfj3uWdaN0dUT6XlDTDFDO/AP8g7lRgeGloAIha2sx7yW0T23C1ERlnPoTwX
otd0rjdEFy1MQbNoFKNF0mLboXsXVaNDOg9Dfj23IEDroqIMpg0dWBOiCOl4K3/93OFMriMxHIqo
yBTRV7aY/5YHJ+z/6NKwn4xSI+VXkadRX6An7qAA1z/b+eyQkUIgTrIpSh+lyOKlt7PA2fzcl5by
/0J9Y7sv6mBfKzzTBf28FytwTg4pc8Sq1zguPNSGrt2YJC1SB2RMRFTalQ/rZ6uexlDGolzN+vDz
PNtTjfh46d0N0zQ9KEKg5ljnx3gYxDmc0MiUHnNQgYHs0KH29m00ov9QadOd6m1hkgWg0hEq3g4/
41Kmr5ZGnaRqbDCWj9bnB3UNEN9Zk16Kmrylsg/1DyuPf4SsoJZPwq8z8pH2p61uBQY9vivmx1Vu
4Q9utdrIqbMfDF38tqqpYivgqyGW8DLnqtqho693Jufx00OCQvcBMIb1SF+lUNPNxpEDFb5Y+KCo
V6XCDGn/LKL5MCcbY6BpAYh6vKrmd2jIfN9OJhprA4lbjS2ZpkyE7W01XTIQL3yoNgdeU9jeNjKs
hDKQ7JPDfHbzDPGRJGhRVebWx5kyg9gNg3unVQddyew5b1B0Bd0TrOotl/QY8aSSkkk0xU1oHw1n
aPT3Yd0PD7DBt94xp137829lgWiR8gtvVyZEALdiRB6Woi/PhoDBcI6zmAhDRP/zAuh0C77z8yvP
QqoVW85Vj9gROCrjQ+stvGG6tuSmGBGLzR7NLhzDIR3Ap9l3WeJcme1FkvvrYcSe1izHqzYeae4A
JkHIXv2HsTPbjRxZt/OrNOra3IfzYJy9L6ScMyWlUmPVDSHVwJnBIRhB8un9MdU+xrZhw0Cj0ILG
HMiIWP9a31o2hMayIZwlD4m2qFFDXTcXXQqtQt9cv9Arg/JcZh49XMaPQHVcMxppKCGb+fcC1jVc
ELpF5XBFSpd77BNMJqnS3GZDCy3FQ7N0cVGLxsZh2KYPiKi436tsOrtmAClMSFZNdGZi5Cbt3KFL
LiAyOeXb5lo5rUd+k1OHLUJSo18vWi3CjT1hjUrNyD5lU7cIds9uavcPnkddqp2UatUadylbmT9l
KD5jycaCDWe4HYeKwnU3IqTXU/HW63ofmT7Ec/68m0QJJo6Io2vtRh1JQsWN2qT41EzbY6MLC1Rb
i7nb5arJufXYkuNrUG9saqfv5jLE4jZFxQq8ofcUE3Rk4nYzhcGvkJQc+ysT+hYX8dYMUnlgIgY9
K2kp1Y6odL9uMPJ4qk4OHt3rm9qUsfnbXbgZaW0dFfcVTjIYZpk0DntD9a+GruZPI6+6Sysc3BbL
gagKc/PQRxuhvGWM7OElWmwjhltH4DbiaMuW5aOd9HgfteNeIR/QEUCvUIg8s2InLqATDt5rWbCZ
7yLOgYHbmCsLFX/tx1QXM2FR27BBcAg6wFlC5e1lyuInNVLvmI3MK8I4BmakOiRu4AhRW+1gUIxn
qBTN/RDX6kl7ztYfbWtnLauezX1l3wfeIQ940RHQnHOjBwZBNrt+Z9ArL7t2Zbyoro22NdAfChYp
acBFcFMNItuTom0Zz9pU11AAIOosewjgPTSiCzlroul0AV32LJDxPkw+uPXK9fVH9QMmsiCjw3Xq
zPyeB0J8WvywZ4XaVfCLa1bsQ2Y74bnPGkVpXvCO0lu+dExWDC/PQdRqTgtwNtm6khgJsUNeRyFj
gJMlFemwMzDU44wLKRFwabMjmmckhndsS1vcTz7VLzXAa0dV8ub6lDq89ZiI+3/azrI4uzMQq+il
5HQG1TH1KHOMJPg2pkMkSqu8OYJS/W4ZKN9ha46nrPG5nzqcjZsZH3njo5dRTejUFWwMtzyYKRZE
qyYAm+TD/DJMA4Uv2j3Gnus/WH50qTHHUW3e2/e1D/X2+jeJWsJ6DTkBcPJw7oKSQNe8HFadpRpj
FAG4G6ezTg613pFXzkdaSvC49jBWjWLdZ9hFPXa7bxIOKkWy3qF0endnND4PS3TjHT7nYm5D4EWr
oXL72ygwJBRcuyY5WSW7HHbPLtWkR64z00Q6xVYmHBTtPmjP5fyljl01sSD29M7UT4WvLtOQDrTy
Ip0elw8t4oWzcAjCjiNurWEh6XbNALcW/ozfsKx4enhtkbMXA0m0x3nGumxZxu1UwQKqeE8f2h7n
bGSb8b410FmWo43WoAfVrARxFioJuaTtl7qVzPyVd2Q5cyhEsY29a8MeGGzGeCZKJgmchJsJ5wnH
Me8bI6PEdJlSNGz2yZGLnuoJPPUaqR4XQnynYgzjdKS6MM41ZjdIgb5w3J1YVroRxLDJZOmonMQ+
en7QQzQAxF7ICTfsMFs71u/hoWd38WoH3NikhyndH9L03idVPrKtXhGKSZ+KUnCfwSts5b+a1iPI
5o35lr0PqZGwL7dUurF29SFFQhhHt1Y3IxCk2MPduKgOdWccVE5CQy02ldpwfxqzw5HSnN9C2yh3
NeFobgoxhXch6KQxLC6wIihuDvkia+mbzWV1ngp7p4umfG8Hb9sFfgLgzXghEo29PKQBW8/yxH0D
JT39BCuCoMBek+0Ddr6YgqlcEGpsrQP4OXmcwHyvEhfX5iSdSyDicFtXgPZnkNRF3fzIQuMhRiFD
MMufaitMPwNqZFxTr9xipn6EgSFO81+LPWXbeTHdg8b4RLrRPAROc4kqXPWmePHDDE595Pe7gNqM
1Vh7zS6jcZQCWBzvywwhCWzzM8aPQQA0btHB2BMbrd4VKWbvvBGMjJebaSvGdOcvowxZjYe6iky2
GUCD0tbjnOJFyTZKhQFIguI8Rx1rlzO3RIHrRq6f+NIv881eWKyhpn0ylxdnWl6mPDf/pMtc7vpP
a8udq/AxFF37PcM1SbkBiZzZctGy7NHl1bcdIhiAm322aKHnshoMDJin0fpRhoRBkIund29KwWiH
QXt7fVs1TW3e45ZADeWhTm3wbHC932O1OswelqCwaqG/EDI/OstwlNp0fWBTzNguuFdetZJq0Ohw
6qBUmJ5M1Xz35xQ4nG6CtWMijErZ+mtSm/3ddXOnoK2fB8r0XCDeTwJA+25k57HJpta9uy4pLoW9
mySI8U009gdP0brFJjC0o/Vk+Vi0NWdY3L5GdGtAV1j3c0Eki3qEU+ePMTaMgs4ATNSMt3qKSxzM
RV2pph8qotGtzzl99EawG0RtHaTpn8lqpXeOxl52fQJEbwVP1cTiHibjJkZ/e8czL7z+IQgEobxl
zXOxGJ2ispNMTtnf2PrVjZ0GCHAmD/YYIvuyrzbMKVxV2AZupSH7Q9wTXfXEWttR/yPxmGVykyFO
VjrhXVLpYevhmveMGKXvutOb0vHWRYZa1Ytmjy5Oz9KiD5RZB45lmdFb5W/NH9ZxRSvqOJYnRWvN
rbUTkz4MdvpozulWm7YJbzKmoz0Txy+RYiYPE44GXQGoYqab9t91lLya08+uy79bow8WbTk7cCuP
D1VJOSHiFHaRefK2jvFLm/QSjMSt5pDNT432z+E46LaOhIjXlM2jLgtISRgOmK6kuMsXB0E+zskR
5DEK7mIMNLK+eHbr+S01SEzjn+ggYWiO/drmfHO9uQ53EVQFnJZA7eLWeYtmJAneoQt7tWfce7Si
wMT7uTPKuPrAxIcpVCGm++KjKbI1ymxwE7XtQzfWzdviDrGCyL27vn4dDOrAobt79kdv684XM+q5
O7JAczzkFjIY5iYM5vjcF1ZwQQHkx0ottsIDwoArbD5q1NJtMYM/aqMGnEtHXqkvMzDCM+ZZN8Xo
eX0KTYv9O9IzoiYZL7RQolMYU0HTc9Mw3AImUoSbwAmqkakETXXlNMPlHeboHCQVoyEBTUhJG9Zi
KNZTEDf7MjWgYg8wsK776iIkEkh1RLY2nLg++PPPxHCKr4Ne0barybWN59QFw2srK9y2gbpUrQgf
0synSrqCxJR/dnWo76I2pR+gwzOG4MMuDV80fOap2iRJBidiCPtj2rAnEyg25xYrmTKt9Nm22dFh
GrpLPeHuMHDh4i9Neg9b7i+hS3FIh2vzQhvEeOoT9dn0ODBgFc/HXOXG0TH3g2PrDcMsk2wHT8qi
AhqjLM80MPKbV8J3h1W2LLBq4DguUl1us8XzoUkrzUM+fob+O5ui8HkKEl6E2HvIYmZPpml0u0Yr
Xld0BEp34TjWIiB2tFzvmDOoC6RuKfYKqrsSfAfeEG79GQrloM1pE4eVhRv02R5K5OPCLkiaAzpB
BAj9cCU4dIPDYMOL/EPo4rrfT0IS+b4looc6sOqVdtCtEt7dSRUxslic6ynw1qPukMJQbRn0W0mg
Nl7SvWa5mHeGJrSIY+04Tm18zNJhm7vioLAOubvFwtjbvMfVPEcP5ihIcxZ6MywDCi+R3TqxcMRH
rSV3wijObkHw8Hq1uI06a0uPR5sq6Y2pTYCSLmGDNB83PVJ0dfuWVAT+PVmOj4lfSqxyoNjL1jw0
WnxaOikfMiisS2P29R090HZ89GpmvB2EdoGLYxeI5VnrNazxZVeFCLJQreS+TRP9PPRVsup69SPg
DrCqi/G1zqDzTrZRrUqZL7hjvztc38rXhSyxy2ajOEFcF4sCFbC8ilOyHV5LI/w+z5oXxMEl9loy
Cl42LabCbcs8gTKrZa0UYT6fHHs6Ws0cvTa0x2Id23QTWaVlknkVyFAX365i4xyl3qryaggKcQ4W
ILWaNYIQd1xl4S6l4GpXkzZYF4UiK5tyo70OheoCc1M4Eqcd8wjscW3wg1Mk636A2uVLGiwMW3OQ
rkiIJmL6ESHfkLXbXI8uxtSIW9my77ze0jmxBA9uEFxkQEWbEU63udndB/hf9qCxuhONRECJmBi0
cAI9UGMvnBcx8i0Hql7ypoz0MB6vL3fv2OUKXqT3ZPzKSw/Lbg113/LRGmjW2ARmH+9sn+xUmdNR
xNaX81kEaVnaobEqs4hCGU/+sOguXIVj6a9ie4iOpvPDmX0q2WNSXSVSxSGaCFS5NlkzrzdvWodx
xwraQIFlbNEjTNhYUY4zfqK69lRgt27LgLKIKtuJxfZnRBGH6yCjQMcBCjkhBDLSUPXRELK7GVKf
M3IdfR1TvZC4NnIGAZyEzTfx/pjylsDAkLhj8GsA9MCyjH48mvDvw6Y4N1nHXxMIuee6nG5dL3li
+WuXTUR2lN78oR1Q37MwmsdpTJN7R2C7/pI96qEDxG3o9mnSot6keKxeHXT/3GqYKqZpdnJVfvc1
oClcEqMGLYm5GY6HNLZiICwhqrHntPe85dqnvrOWESt5uOWVssxMP2AhIpWbyP6k4umP0BSiTGAn
LtFovnjVbL7NvsEkHjO6GhYjYxl/eGzs1Oiru0aFS9KYFhBt4YAxPOu+pFtDq+cBd+f7rCgXGjFr
3VzNL7wSzxEYSX65h440wnuzLeslHJAcGLkR3otw9+WZV0Fxiug9cpr7CIZ2MZkobcsKzIRvG5W5
ftB9NeGHHeNnxAMc7DpauZw2qqvy51nQH7Ih+tpMMFeM7op7E0PRk+Z6oOqzedcuXibSAmw2AnvZ
CjudvFTQdOyCgFte4y8fesMD4hHlq2x2KNVAbd8ULtHicgrkQTRAKK5LJg5DoMxBChXGNCFOUrcT
g7HNnDdOUgOLRQEkwsPCkCXNvNNypOYgjF4zQ79jZF7jCqBlbIQgEF+/qhWtyyLHBocqkqc01C9J
AmYDjI33lGflLUAixkdDSWw36Mf9WBvfHUVyvWYDgrmEBzTiitvVPQlU5uAkIXzM6y0tZ2JuW4oY
THMfjjnTPdQVXNzFQ9ODgCjn4KkhqNON43SZrPaUFDTRegPurUZqZ3PdBdcuVDqsoRRIosrM4iNN
0oOduIBNsgog8hCqA3uYkgPs3sAzPS3vagn1A2xIuxiu+ty+N5Pe37cuypcfYPm4rmqy9O8Nndxn
jGghelcYppd9VZekzFm0s14mGg91zwYaO3K0Mow/pU8lWRbNPQhBDXHOjw+qxK/jmO6naL1yX0sc
005uJu9NNSBRgCI0vOi1ddP5EMM5ApxOyc/VOBmwx1xxqPxVhgvNDjX4uXaMP5ohr9/bPhRK2OqP
vT2LNzEYxSHt+5cuIh5ZzLbzNjQhvv1RkjQ0HThLyzb1um243h+NiIHyLNJq7aWh8Vr0Dkq+nW6/
Lm5HwI9B/b8jU0KeNTbBYS2TndZh8xclEFFZb4td6GLxux51qPAjnFWFFnZ6Hl9pA0zEpBmFGXGz
ChZzPQTFaoqpd70e/Sy7+uh4DPsah1DN5WkVxbQyx6z9HuGXvblDsBEXTOWYkjyirl/bBlEatAHn
2r7kltx3HXFwaIHTgatyM4eje6rZmW2ub7auCyjDUfjE5jB51hbwBHhfD1IUOaYa1iE70fNmXqbj
IvN/XZ8dv0NeLrHMXFy9lN56bAKv/likneZLCfIx2+Kxp6zqer/uc7qTvxRvEWUMLjzpvOBi729y
WlCRXKz7PjGCPXY8hcBIbopM3nJmwWVXkabO0KBCHW3MtqYhwS6L0zjW7s6GO/mAHXhaw33LjkVz
7ozUuxQpU/RAhveWLWGlBj+72qYkbYRYXnUAebRPGjiLwlU4+dPWruRjxthhd53EYljbd+1jZIxn
sIjTjy5rXyG0ndhxNd/tpsGbWXjYttuKkxogpc4r4hcyh4z3x/iAfkgSSwfDoZ/qmj2m6ID8MnaI
aAWuZq96j8mMmUl5khEunFYFxCTIUm6aoZl+EJTvFAbquED+yMkHbvWsjMckR74U/rofPGPdOHHI
1JNenrkChDtYnXvWnSKv17SMothFJY/Nc0QN/RG8qnuj/IjntF0SMc2Tk0zVT2cgGouxZYlGU9PG
jTQ/XN8KMw0RR99hNG/NY/kwIhdQ/ZGd2h422tf7Xc+pcUCRpL8krtTGR0P6e6nG6VndzrysLdBE
An3XrQPrd4UdxsED1DBS7nz2RJh3mDxAprybQcUczGTAVp01MRELUMHXoQjio9inubmSqSKGa/rv
/lwWlyby8gutNI+Lhl5NmYBX2sZ7GaY8D7VFu5Oj3hIIqFOVnuP80Uiq7GGYSfSVBe0ImSt3c9M4
t6GDnSYKUvVEQqRnAEVCrbTYc1/f5V+3NwbAOJixzLCIPBPGVmcjHfe6cPPHPuvWDhWcD9d/MhyV
MqCntUcaX1fGmG4kftzNOMvhEAaN2GtBZ1FE+gjT5HS6njNEG+9qYbR3TMs4c5kTu/Qqcfdux9xQ
9Sp9sWittDC4KMcWaFbs2DzbiGgPkygXUy1WmRuXW/KOjt2B3G5NwvOTi4FAGWqrDLznWQ8U2Qxa
ZpR6CZ5UaVG9pbU4R0Na0KjbbzIL13yT5c5L0QB5iscSdyHo54So6hspgmrVukxwqih8zCIGPFdF
yY0iZrYJjiOcWRwMoOw5SWzuJ1ZmfiII51oR+WSTaBwXkLPI0udaWS9uMPe7OsMSc4uZtJpeOpXY
5yT0zmRCzKt1HxPSPb0uq8LqncuI5WLH6DXfSSdG/sQj3jD5WnMIkKu0N8JLUkoKaSKNxYtQ5U0a
AuaYXBScwUnr277yo9ceLNGwlBv2QfPiR6F15wnHAeCbBcFBF+OjBbfrvgMsKw0rwe+Twlyzkfmi
CH55xzQZheZzykYiNHAlrho3ySiIfzVtA5MrwYlplKI0i4K7NHOau7+PbUFgH6Y+fI0inbz1XjOu
OE2yrPb0MU7zDChb9hw1SVTtK27eHCcwEHcR4zfaZfKWbuO2PVqFdScck/ZAmzAnfWo7PYNe9Sip
AhQfwZavgNAuU4Sc01QRkOXybPgFAQA5hH31zB0T6uFgeupkLs2H2GhQ2KMpW0V4n7no2FmOaTms
3MqeTl/X3tVGtJMlE4FoaNLHUmHIrDkP3iLPz1ALHBK5jWlexjxOD/VQvxX1nO7jNv/k0aRPWInk
jcot2CV+0LwG6M3r0RjxtSv2AuYg6TK2c6Im4eQ9+f25XHZ8DX1dByOkIlJ32SWk+WdZazxluifM
Bv1jkFbd2qiyXyGJ1QsrP9NBxyy34DxZV2sRH2XmTytAbcxpPCpGLFXNnB56Ch/6dj5iLwQxNafv
aT5XP91IfCaZy1PhL07uyVRUHPVVdxzawj3l0jxamtoRQn3dZ8iot0rLP07RBm8urhOvzv3fwWS+
LhMHehrDYl9lzWMJfT+5ucNrrzhX8UTVOM1XVsdKQNI6puBNlLfWMhMkWlNQkDcv3lDVIcpKnKlm
6UTPcUu9mtMwuZz7wj9i3Gr3Y1eGb0oXGJbdJP1hDkZ1iCyA7GqwqMJQw+JXci3oqJm4Q0fPV5XJ
AJ/rIKeBt3sOF/io6ipr7Y62op3ASje+S9lVB6k+7uHUDRAQTjTomCrDr5FqZIavN3EYBGCsrYps
UKJeHKbnR6chB0ERMhlg2d5lKlYPZZ9Bq6uN+e+tR2dgEb2O7Mg9oZLS2bglzwpTDaWJsrNM7AYb
P+hg2tm7rUOkqLIq7iKVzW9Qh5E52TlzPF+pJf2hk+Hky8ZjbE40pCiYlmHaeTID4iECI+lzGJn1
oXPRu6RKXAwsIrivExIpy0eqqupTXZBG4GjqvQpcpCvfZco4CZ0BisETFBMsd8PA+Puv91P3JJaj
up1h5nQsXpiCA0udPZnZED65VK9mKWeiuiveDa8Y71LafTObTIeTMmlOHHR+Z4C2VaXU6XV1bEBf
5YK4Hp9yasMJwQhAM1WWPIymPd4pJl/UqVfd6UuEiMuP4monlF4gqL8rj+5QOTuRd8PRCbfmNOh1
v6iP3J8dZsXDl7wN7xMMBYyafmR7C+gqcwbzwXOj15kR6msahPpokT0gwzw+dMYwPBe4jUBwtfNb
UkQgGPhauLCcHcfEwPHZY76JkhrLZu9smOZb34sMOXaozNOUyO/z4kPUjoUNEKroYQx69UyC5UNi
z1wHZU8Y3xuM11EDn2fgflH0jmCzJ17VSfuRlZ62AlEyXa/67NGAUBqTwuJ9PnTgCYW9jvmhyh9G
XDvVvrjaB6woA2bdQdiwgyh/iKqOzEtevve/0NvGuxJDxpcO48wlsZZKeHeIA/ShSGHsLQZyq0KT
QUzxG2+iJf2XBp6AqqJYkYrOBi+aJBcWhk+2YwT5+3Y8++S+yqKk7Y2nz1tUuNwu/pgFyQ6RaWs1
ltPlOqicZRbdl6X4zuhFnwwdMCynErzyIKiqCehsrPx9iVl3Tw6dIsR5h0iA5t8wPe9UpbZXCXmm
UUUNJpPAsgAiJUe1DcpgvBWigL461uKnhsQSd2n1Gg/9O80Z842n7OKch0Z2R/jNv4WK7bmfCTid
muWNbgoqb8LWae/od+lf864/p2aPL3f5qDTpkHXG8uBOdrvmpliySANONIT5FI/CesEOJLeSeV4Z
WdWmyiDQpxTqTYyfaWEeX+hB+4jshQ6FU6VXL4SEGKNXtyLSXJzE9XH5lOPWgJzixDF0o18lISkv
3zQwfYcoYvp31+Y7r30XQ3wR4+s8O0C+FGy2e6DgKmb6TvXaCLTV3ZntRF0hFR2cpFZd+oq46dsJ
fXfQlYjA6xRAz4qIB2vZOU+2DcSsFsoU/6uwciBR343SWE3WXRFD6ujVysCAGEfrkHZk1L2F0rAm
ViI+K+ofuw+vRdbNLVgxQ0sRdKO8i4uwtEa5QeBQACI6cIeyCiWViqRnjAoS463PPMzGhtZA2a5/
Z94mqIlZ1dGmJkHbsfj21bu03wERPjIc7MiXDAonlfDv58pWe0sOT1aOmqHdEH9GF7y1EQyDrqYG
bkYCIG3MShvUDvUAGgQwFUDf/vqPf/3nf/wc/3vyW5xFCfyl7v/1n3z8UzRTBwRH/m8f/usu+8l5
UPyR12/7ry/792/617Oo+O//+SX/1x+0/Dn/9XP59X//easP+fFvH6xrmcnpcfjdTZff/VDK69/A
A1m+8v/3k3/9vv6U56n5/c9vP2Guy+WnJZmov/39qf2vf36zPPv6TH09UcvP//uT9x8V3wcE8JdQ
H//Hd/zG7vfPb475D8t3Ate0vNBEjfO8b3/p38tnbP8fvhUGYeQHduhZns9vqbnFpf/85ob/IKOK
g8KzPcv13dD99lcvIMnwKe8f7CRs/P9uaOFzdqxv//OR/9tL+L9e0r/qoToLErg9D4W/Jfr2V/P1
Yi8Pjs2jxQTBNm0/5BeZTrh8/ufHJauT5Rv+26zHBB8I8AdH6+RY5PQr2FKZTOVx+JjX7amT0wRu
df3ai3AXmky6ViM9gxvZatwlVJ/fVkNqrQKyh2SilbOxK4/an2yWB3+i+ydmFsEjqkhd60tk0nqW
aiAUjjHckSYhrhj2iMicnONJQs+1g3PnGJycIEOadQdKKpJ33XsUUC2a4FPwQxEjB9PJQ1+IHYb1
Chwl/BOFEzbu24PpAVtjO7vtEqasIgjfjKeZWSBcMhpCnSXO0KoS9DdgQ8dGNi5Tola8TvtIGuNu
LNr9gjvy1Tzcx6H87Xo1RsBYH2Kr/iVKa0SJb3Z1hDMg8Av+cv29aeddwqkZpvOzT9wQXsVrBvHK
stKZBRrUDAWmzcwwvKGoSHL5kuTJXvKaLvuhfDKkmm5GkqjgyMIdKCgU2LS4bW3o+2UHa6qw4P+Z
RuFAoXDP5ZA82GHvkA/uGenmlNgItRV5/c6I5XuYN6RT6I9Jl7GQjYOBDZV6V00nidu0t11CYsOJ
/E0ac2byRhL4Fg1qYrAPdYCBbJ3Mabp2E1XfDOPOCrvXKg/p8KE4YY4gVpJphpOtTGTgtoR7hx9R
oeCguZrEMbpfVhw/jUb9x8HxQ3/39NmG8mPqp18Tx4n1kO4Deu82gBnANJvh4oTHCpG2AZMidRBg
7wnXJvUyVQZnA/k5AmAdm8QDEgkoMzc6yl008E382qxQt4AM+pt5rIqVWR3xPzgbDNsEyKyMk3uV
zNs+288m4TgBF7t0bMwxPc1KpanAZdoLIxckQwrB5ja3sKqPsAx2gkngTRfjRuhzJpYaO/mNCe1p
h+yBjJzPyX3QICNHFGDLyl5pXKk3eE7OfguFVM7Fd+XMM/hpQu2u6CA+GqydPKxbSZQ4M8K3aZo/
a6/vbqVF4itnqo3xlAvJtRvqZHOPCHQaFuvOGyCreu5Io3G3q0pTvnQnRivHpqrnPVYlwoK5fNPz
+DM3tfFQVXSYVLjVV1Rq50dzLruLGw/ABO/becw/inwpRyR+UBkw6iTWQF7XOthko7/toqF7r2T1
PiODtSYot1iUtAyO1VtXxW9zh1JtTi1ZGjM9VI8EHs2Dyxzixiy6+dJMtAVhhb119VTvK6JL8D3s
R2Fq0o3VheDEq82qmKvMWePVY9stmVwVMUWp6cjAFI/SyWo4hbTij62HJ8+TFNdlHNIdH/h74etT
wP5kg7v/4HhLZS9xNgPI194cOHbOAaVNbnYfymaTjt5zmncVrN5tiuHjdpgLXOUa2bUmIgyNqVSH
Br7J1z9SNuDFJsZgscu8eQiiHbyrF1mnr4OgD9xkcDo5f4aqebEI/TJiqra58loy5nS/5BGYZO0l
t4XpYXfsIp7buPwhBWOKjsmS3XvBuoh2g4V3NWCsd9Nq6IM9jjwidgQLJJ21zsPc+E9RCAB4GpJ6
RcPl2p89G3eZ4a/Syv/Bvh4JwnoQUcIkpl+BljoRuubJK82PoVW3M7rOuv2FGY8JICwOPHvGjQet
4D6Djtk3HvvC7jPwp9chg405wdMLQpkcAtfbuwsNi7uHI3H6ziBLaEOTdjoemrR8aCbU4MRrcHgB
u7GMeFexNEHbrygCzgvrNgYFX5YQ75uSwBz6OdUzTXEKmErwlgMYUg8kt4R7iKKB2Y73oWiIcmH2
WAMNZFl69Mal6cCrnlM7++Egwkkh/2iHyuU0KFCoV5b2GNFlDOZTZyZUKu+wmROvCV9ZkBjm+ABM
S64li79/cKCYOvnPOY/QtWqwOkkdgdl1zT92SwrWlepkE626Mdiim+HGIeIM+4piqyH6HjojfVCF
hINaYY2bNBKJq5KzPRdMpDjnr5sck7pLaBWEkpoPtYuu3vn5e+/zbKC63rDxmm5qQfhszH7KSKYk
Nl6w3ol9nHR8a5g/sD8DfDhTwadUt8qcGfSowenVlhVlTfZz7Oz8aEwuoWttYyf+dE2nX3XKPuFf
89hXcu5ro2zlNq2LeEW6uxoeDTvJn0FDnEAWscd0wTTpIJ4PSSjfhEqNdVHb3qZvgtdGYZLoJY3I
bgs3XHCT9gPkQ9cI8XiL8/A70U2yqkodrI3BsZANA+PWz2xywbb8biiK+FRbPLez9zNousUF2/8Y
6W4FXkE6NMugj7Tjc0PYRlRwB2gwpFXPcd4ny3scenonM908YihBdOOmvOwWYvnQjtXByAAjhG6b
w7PNnJsmNffS4fOu5hIMOfbLNHorrZ0h5VnzgLk2sQJN5k8Majt/4WIEyMsrA1bXEHWfyZAei/QY
LJVLrvPhJz0ogMp861v3eyNxIqjo4ldQjqsI9DIlpKGxz5SHrEPDXQ4THqom01Y3hsRNb1SXnj0m
ug9V9MStv3oYkQIxpHOYEv2q8pFdwZtFu4a+DNrsh/aGFpWbwE6fpsWkApTpMaWpHLv5G9HpYDc2
z1Nn2WCx+E0DiIebiXazbSRNnKwjcFczCJpVHTr09hl0pWJiPjkC8dyp9HOVY4wlCczs7+wwV9j7
hPSKxFHrdKYh25jPhmruc5fg2HzvdRnt2UQG2NFM401qwRi2ufc62r3NUmp5EqHzdeNS28bef48e
vAvT7lHKZYVN0jfRZp8yorrBolwqISySyQ6TKktPRU27Thyqi0u8PL494+iYFXEieoNzm8Ns41QR
q/oCeeruCeHQGVunt3rhZdqh9WwsLvxeVesUkh4Zi80o6afLjF90pDDGV2fbF7+cLoPnRlSjnXjF
s+7BmJuL8EKcanImKmluixY/RlH6kvLD5kyie5WDGLPkDCclbfEhDfbOo9o8R/fh4GmiNRMHobJh
3eJwuyHPjLPe8tnedq7ksuEu7PjA5kl4231+moMXI8F1hN3wT9QJBl6+GDaWn3xvyElUZv57BpXC
8m/Av9HDJZnwGKBlTatZzOEaBQ7iKLipc5iR3oxDHe9calFF4kArBl9qdvZeR97Gj1verR47QUPn
zw9eP0pY4y7EWAxsOnlg0etY0sA1Bsnkboc6Ac5p579gOKAzmVN28LoB7UT6N2ln6J2PLejWFpyN
W/29zqiAaxvx4lghfRBLmXhkN1tDCZpscuOXYKqEJIrJO9zkHc7Nqv2M5Gtih5Sw5ox7nT5AP3RX
cFPRUlzxUowwBzsd/PFr80JrWIrgialZBmR/OdnOaQFhDgoEbwLm6vXD8MII6bn3xPe+eBtLNjze
2Dxp4Ktxa38XXCRkw/XvuT6kPmjMcvgfJJ3XbuTYFUW/iABzeGUoVk5SlaR+IRSZc+bXe3EMGPCM
Pd3TVSLvPWHvtUWI1lb8oxlIXUH44Z1IeEEIPF3tJPN7lSrNLim/UWhkh4awG1fk+XXmqT1muYRZ
nSIG8/d+LOeDnBq43BSJ/MUw2qiDhjNELICFGzcAAYRdY5KxJwnjD/KdXsanUcUjB8RSv2ZATgln
GAffcpg/cifpINIH+oMl7SXXmkYdZRbaqVDf9woBaAMufWXuP0XUiXX1KqoDN4PZF1t9AsISwDrW
VCxwI5NsGzfuwSTdZEp7cNd8BkcUyb1ojFHEQNvZOk5Vr+6Db0lW4LYoBjjhlBDgcYreVbIgcEa5
kFU6e+4VYdPICT/ElFHPHNbvAoPijW4kj6DV0Wy1UOVE8RuMGYKw0pnaib1vO76R7c1MflB1EkYJ
ENCbtzBcYdlCejGwjWlJDTtWn55C95DQNTthMpwIEUOeYtI+JcScCfpg7so+vHcTZYuN9iG2AV6w
lYiJQMc5zwLhO0Z8adc6UcC1lHooqRkw4vJy65yVbmEZ4AIghI3j/BopxLS18QjYx0ovQgNGWBmK
q1ZFz07oV5GwtFOrwtwYoGepnPW9LFSseICb2mY0QeUaKJX6eNroQ/oHpkq15q+Z571cste+Wdm4
BgKnMCufokyIlCEkgouCvPMohEGZJ4SEZRWKVFj1VoUQQDObR4T7w6HMwl2rXtgSFU5XTMcwVF6K
lssBaZdiT0m1m0CnM5c+CSG2kWVsd2EDJxIDRrFBAR7HhGmUDdXOsFifg/iepHNqd42ykDEbsyIj
E0vs8hAcEJ2erA3PoY6uo97PNqZCHoecmh0TgZ0vCgs0VpY5cqhIov4t8ZzyT0jN+CtCsalGX1Pr
O6lYz4A4E2xP7/P62ywKQmjstIiGFJYgrHsZAYYwltfM31zwApzdSAeNGPJ3Grja/MsSjbjjSsvx
DCtocMrQFcJQx+aaHhTwAn4eSqcQrzGaE6CwhNLozO7SiyXARzd1fD3VrGuOCK4Wo9OlHCWIGQAh
wHtZ34Mp3etGYSnAD9QeK+p1SCNVgrBSTFl2Vzgk2c1o26xczVJdwS8rh8esEbitms2J5SoVc4FO
M4LuN0Yzatlur5oT+9pm06akSctUbLaFLiQZBohUQTYzGyMMfQZ6ZwmgicuSXF/+0qmgR6iByvp4
UplvJu+zVZANSBp71BFVHSMt5uKvj3ryF6b9r6mh2urgbU3EfAG3fe1044YUcTuP/c5oRvAVwc8k
v7JpOqdN8VmMyjG14I0BtgOGq0ELT8w9vnVw1iaZFEbKCZ3gZM0nWGCEDjC6fstUgTUJw0I83BAe
2Jnv6i75ZSDB4VI+A4Y7jlLT7ZB8nbSi5mrNB80oQWBjdgce95mqQuNqui8vhAAGEVqdNsv9IA8f
kyn9IvqGfzQmayAQuTxW+Z0asttLJzb4sdui4nXNoXnX25ClaZK/CuKqokSXECygncVUeK265aHr
ZIFG1YcEFyaPRVJ1U3HcmURwliZgqRShVNpkBpQ2nDGIifO+u+J/Hvdj0v/keQwtmzI54gmwYCq0
MI+hePDDwDgIjxz8Y6OJ2EHQgZNrSYhQi5i9SznrpgjPr96B+x2DbI9erOYgXx0mwJ1MQp7T4Bs/
XO3MS8heOD0O7Ps3yWs+lvmGyxF7IcgKPWneu5BCUjJBYcvSTVBgiRohdE8SO8QwYrCiFXaAUpuY
ZSkm9LaMbEPDBT8FT6Xr4HKiBsKSWF9zvFXOOFQJgRcHIZcNRzFYlWMXdTXYRoYYHUNFeRHgkTty
lUWecqBhr+x6Tv6CJXpJysGL05G4e3ZVgAq3mGpwQkoFOzlCsoxl1/N+CkF/EWaSfVhEom6MhLdg
JExBBEqgWae8J08UlAqjMISahPUELVogTexeo0Gq2CvjNY00e7Dqi9oww0gyyYt7EglMk+0PnGxB
LJj0oJGxJVwNninFe5b/i2zkW6MObkobEqkptOYmjOfNhEo7qnQW+7zS1Py/PQPvQqLOKKVwk6Ui
CS6mQv3/2hWUjqOFzbGqUBXg4QBWjm4A3VfTvjCp0TaA72KX5ElCGBhk4ffqZSdI5+8Q7uOsnhG8
cfI12PZz9T2xgJATnaZ6CV8mGuCfqI2VvZWhYpySF30hH0qMNLiz4GoqfG32PFeyqxWEzYvi5JUi
ch19jetaimeXKPj5VaJPc5p4C0my0xo5u4AKgn2mBj6GftAgDNCRkWpXCn2k1gOo3UQh8AIw0q5r
9VM+F3/TwIZZbsiobqa/KCsabyBANp1RxALc+iukb4hsn5YiflZI56UqERyW/K+jWm3Dpek8Q8yK
TYl0OO1TXoM5PFadyngM9rNRat9FbSSOEM+PGaQpnv79JIvXDjJKQoEYVqRzjUS28R1G+yhtK78N
dCJlqU5nOmhibQl3K0fZbTjbeYOgPoX3flRfNSN/T0wx8dnoBnEAb5SteW08Iw3vfl1DqyxN1QeO
KXEb0vsSAn0rUir9nMARs2vgYU3bcqZDxN3vdfNCZShLgHqJg81lYVyBJrs0IZcK78RCWmh4EzUd
31yJbR1mGTKHHyWeXqWMmWmYje84Qy+rHAPntvTUueltvcc+mqfDXxrjM8v1xygC4Sz0iHBK5L9M
8d4ZPLHJn5dhZxDmKK5TBRA3rCFlskJJ1unHyGNussZ4kfMRTDyK9O98pKx4j9m8rwNpLKp1sDF6
SmCxQa80WTKPUCdcBokyq+f8zafZQt1d4EOMI78VBmkz4Lgz2MQ5ZUOuw9Lkla1K3XGZFdlvFSaC
uVx+qhN8fJjuvUPiJZHNxE+MKdEZiC86VzPJqkCssCVt8w5WgfKKlxWTdb+L+VoRY0sbba2Ip4Yj
OZP6e21w+5Pqm3bJyWR5sEd5dgMQBqE2ISVCY4jjAAo66FOu2bESXoeAYacoMz1jkI4mgIt8MSqY
Dot2wYZ3yJIa/1xOu2muW1AMsGs9HhzQsF30XvjIK6ZEc1kCeoZSO7Yo06devDV8eG8m2dURjfAd
3oTpJUwhvZ2Ss5ZgLr6TymAbigAijHYq6YlUxV1Y6DC2UYqDNHGY4t/W/cVQSBk2+DFIAv8Ik2Fi
NHgZUmH80PU8veiRfsRUax7VZkYNW4fkYUAwsIcJs1A3qSwTuRPyGpmnqtIJ9CLTYyDKNbtrDhlN
YAlshFXjh9IQbDORNCLe03DIyMuKEBMSZs5PhpCyTjo2wpzshCS6ylY37mNeoLqaIW3V3S7J1WJn
muSE8z7JrlC9tR3NQV7X59IqzmDbGL1YXCySJVx6KXqtZtzlBHMcojy7CxmhDivjc2gY4oXLn4wg
cdNofB8kXOcsARENhFZGHFMbb2phHndo0wCdR7WPyxV9Yr9eD1J+ixX0v7M1Uv6W72R01mLyahV4
41F/QC0XBDqflAiggfxb0OD3tOaCmMf6wKjCIBuy/ebsJcs+sjw0k16DRgA6G9YZTcYiurxzHJFK
WojPo1mnMpepFm9ViWKKiEjWPKKJj30dPSxlKhBczO0oqt+DKhKd3ah/Eip3gszrFS2TIfJp2M/0
mIJTnPtHZC2HIShehgixT2KarLHxrNhTMMc7Flh7KY/uEtPxFS/mUETVKvuhUpgpvtdc8MjaKaEI
3zQkqSYVKkdueM6LYtoC6Sxw5VNqCsLw2UfQ9MXwo54Z4VQiJ7jaJF6LwccOFMPv9fKiV1Z4QKND
7Qn33VLQimUq6OxQ169NGRyNvlCpYCw0FAbJyPINEw75eQoBs1yZzAoZh6NojPepsKtkY0JYu9h9
J8rk51i/SowUu++FxE9kctcC5rZCv+aKdzmRAvEWRSBZgrO2FiFq74zIr2zqnlYz5/Oo9BRts4kv
m8FPa0z+MqnXqueQVqx5r8Rdv6Fr9OSSwaclKRnnMHWomCsGESwb1I8RAudAgCrZkBEwcfWhTg76
+posfmpAbm0VTnqtK3emoOe+mGgCwsGkdReV/rBTQd+LBkBLqZ+UrRiam0AEEBYCCtmE5HvI5DPI
f1rIT6lkk+0KuNi9uChYP+csb4jBFqVm8kA3YifogBClQFR61lnxRg7pATopYDklVwqRIvkpJeVL
iy3yhyzgkTIxnQtMBszdJslDZgMQnZ83ilRk531LPixDsp5kCxFQ4rZLlg2bVCrFtXq06MGr+F3R
auK+iL/sFuV74vkO0poVSfCZy+qjag2iFddM1RAC2WpkBrgAuVOHY6q91x1xPRUjNINm0pTm9y5X
nm1BxEPVJbqL7D1Fp1e9RFEjuSYjHifLP6fou2xe6sXVuospfi1QJ4dLml5UNWMKwBzG/LDkF9jQ
thhcQ/kVjosS+ulwHPNzyqTUOPTiVtDvQX1OYf/uRx2X8T2jYyUiW3tRpLsRHQ1WA3p4G2WfX8tb
MLBVkrS7ab7MZMBb/VtUPiS+5opNRcatQw5FFccOmxI6WVIEJnZfNZPSL6u+l4TE9p5S3gryLNku
MBD5QCFvyySPpE9x1E8B+aJMlTzyCJdgN0aSow5MGgBJx/eWIej4MhfnrP43UI7n83ehQnde3pXx
tVBfILL26iNY/gL1qRnvcfOKTmVrLf/0kWWefheMQ7ocMA6nE/pxZFyHwIIQGXd+ZB7Bj2FIW2La
lIPVvDfqXSTmfrWkLZW1SXNvJu8haXdiRy/2Fo31xlJ+K1DqZkIm3rFj3lNdRf0g199i+TSk34Lh
UbkSKcCEt3999yjF2wKpu/pL1Geh6Rwgkb1I0N//ReFXh1ZUpIAQZtwppICMrJ9mnf/mkQ4/tPxL
DF5l+QtsmR2oD1m6K0G5kRlWQoTgQw8kWKdstaRUpuElfqsiIAzdGlb4aA2CLxjDo8mb2RJYOLRp
cAWSSWuitLLqn0RMQBc/cvgnRspbRjk+6T+F8CCvWSt3Mm4EEtKi/pDm22TwVTCX3XG2rkHJA34C
J4CJpEbCH25Mgp32WPZWlpvy1o2nFaOYFiO9MD6RDZD4Kd4q4a5Qz/zKlDxI47KYl4EJEYOAwWlH
11qabVzX23AgSmvEVc9gZRz/9XSikjRibbbsBU1QULPMFv5pnO4iw3/LwvzFBa0yvqb3I/1DJ7s2
2shm4EoMkJaMq4CZk0HvISfbDO4IFbDd6Z+oJahIeaTrj2mwkM4RNUYpFZEj3gmVtw7bLcGwJzbO
LL9tmbhNCFgZLwE0Er9e7X5Y2JdrRHQaw/91ebZZpFVUQ0qEfhHTC1CxrPkXipE/GahHd93k1SSs
UKHNCpbxS5IchvhM/OoovWbhPdd4SWMnEb4R5LsB6E9ws9NNm175OWs1S+2XLVJoWDvvIrHjJVOJ
KIlsWb6HOFLxQTQB/8c+SC8FujYGFGivlvyLV0RKDnn9IlX/zORlEv/y7I9E4ZR1npH8a2ambAwb
MuVPZDPZoapSbvP4OdUwW1S+Ey70mCFszl0sxY81Qs7a1/OXSdRoxDYnXQIvQ16h6//m8WoyUA+Z
28Dm5GGd/yZqaREZpkq/It+53+yRRGZ22CU4Zk4z1yomh9AovG0kh1edU4JrSqWH4UIUjeVPGGIe
XyN7YpevQhTRV+xTZolL8kQBSN0RobHnkR9/0ZN48fQDY95OsD+oFancs7YJUaXylFf8kNb3EtIh
WVJ8XRZEAIl9aXAUJ0ozXDzq8BNkJ6N5GPWfZr6b4lvZnrL6Wc2XSnpNinM4vanBJykfdsSEerLe
qlE+lMztelD+LTFflFIlfLzixuPOsA5HxJfw0TYNomWNKgtr18NY2eLJOgKFbykaGD3IgLRglhSc
RzlZN/S14KDtaeAp/hy7T3bwHrMtm5JAvc8GYSxMu6tIZdcz2X3xDfwZqpkvCjo/f8t8rZVDi5Qi
Am1R8M7z1DeZk7KJpNiyDShgSv4Zd3/oIjEa8PDUX0Oz7ZgCazK0eM4eE9+fSLrkPFl+1CH0mu8d
oUt0L+CIHIU/a8HhDvqd3SZlbqK6UgRsA+ktHbcdxb+4P2zWy6XiDeeBET1kXuhK5DOXLDe4msMu
3yLl9EreJpUqSSC8M8P3lpCrQXnBg0/QHsugnrTThq4xAgtZkhxVZ1RLfH1gJQl4cYBNzhEihXn1
tk4bHjtUIoLXt7BTIUQC/nQ67B06ysQRCSjoFi3yRPExyzNkDwJsKZ1K9v1qN3OzKW6vk72nvEGP
dSJ4hxnTBpZFnk6Wnc6tGmCfiQJG8SgyW5inzCfctPxAV/JQSdc2B5gkoaeBZE/4DRt6HkHkghCM
6pZ3MrdjDBi+HgmOVFhtk1YIAKRQPkJMtZExe106Y/5GQpI+tZHW+S60/1L8RkvIVUT4e6ghfXkZ
qbv0QLDXP5xMcps8IYGl/2YHmPc/VnwwjKOYXEbtn8J7XA4/MxsEOjUAS4m3UDHhE9jMy8eswmpa
NrVCzmC0ZZrn8vCHJCB1+DyspUIz+aGo2NFpegYuWpEDtGpL6iLmTe2XHDn6zFPCoBUTk2eFyJyA
x0kKtRfHI1JY18rguMy6G1eW0+Gmr1CWj2gbQWY42D2xzfOiGOeWb2SC7M+/x8zeFUQcvCnr19sR
7m3l6rbDq58PjGYpjInVoX2NbEE+hdNVbRBhI9ChlLJ+mv7DhFZgqnxqVuMy4MnRRB+U8mhBqrF4
pDTWgYPyU2F1nY3XQPwS1U8wQFHF80MKB3uyvxx5k8LRHDBG7rkdGM9RhkLM4gGP6WLwS/pdIZNY
y+tMNmHdMAdXQs4rQM9BfxPXRNV4uQlcFaxIGOoQ/MMWH3zGWs4eEVQhI5/OabZu+5Ccy9zVlU0z
wpD4qcV7kfAEjTsVf6CTDZUz1ghJyH8tQpWcSmsfJpUPZufU69q1txI+SW4+kjLlDlrfOXnTGZrf
VQzAZNRvsPQmgRdYIuUKAQRpYZzuRHRVOsQPdGJDfBKM4ojH/dxU4l7MybIf2K5K7638BaqSgxKQ
mUq+5BQfAkl8TeMS7yxP0Tz5aAn4rES+h5MjRPW+krF8VPcQ9asoLkQCbPS48qcc95S2+IOa+jMT
2jCj0JHVk5lbN8zMdtGMP2NP3k0FNZYbu+/0zYKeTgQa2uUvdOpnE18xgKOX0jT8gP1kOC2+MaT3
dKhO8hoyFMZEznmqjCcFjdBObYO7bhEZpLXnTm7PnlxJp5E5Xa4mm66dN/0AG2vFmC2GEweIrMTC
g2AIcmUGNW9upmkdqSUI7cgazdEZxOWjCsZ7hwCfm7Bzllx6RGL/Xss4ufL8VLTtMazDg1GDhFE7
34yY95rKWy2JH2JqnZtWfUEXeVYLzS+zf3GWf2kLrq/2XFe71jJsKRIOUlIe5IjBO4VpJubQgfLl
KavWNSvEvyllK0ITcFIF6SqwFs2kdpvtu6b+1wjJX62Z52IMX3G061Vzx+3y25pc+eHIFCw5hcG8
kyQkIrVef2YWU2SOj4wxICo1HcnieraP5keNVVaWPiVGvjnySgKy5nlXp+W2rL9E9ugpRIosOU9o
h8vhF5h+QKLH4uYWtExvsRhYmvsCdnx0m61dG/nx8hL3bEd8mPWJ/Eoki9Qem/QlVr/XjK26rOwC
o7j23vC65HhgopDRAfBq7CmMfczqn2oTgzz+C9VzGz+LhTuMpXCGeX9koCY4bOGYqkwUC/xNI190
cpr2tuRL8gfzGTfHSh5E96H4JaHQSVi458HoyLNlP6hWIMMM+0K8JMqN3SrECD/PL/GGfYPurGOJ
6K+abtXILeUqqQeUIGn/8VZzEJ8w97uwWeRTwqUNq9tZlLMVX3WPyZQftmdeJR8osq2OLMoRlKL5
9AoibUpA5wOlgoluSUGLoYSPVt6qxmvGAZxLqd0rD7nZSwxIU1zGPtQcpHH8J1Zg/ybM/f9hk9qJ
G9qREhvQWxOj7fRKCGS1syS7qH5yV9oFvAv9YtYnGApu1DiVA6O13o+2yN1+4nQxLZ8zzSHHsUFZ
J31njE4Qww5gDI5MnJTCSzxCg2EWhyjV3Nhd0i8uL1eIzh0DPALgsgqkEH+04aWy9jobaxnNR0ws
RmQ45MARw+VBJhF+gEkDUi9aiBzzlzLccgtfvfGP6I0qvq0jA9LUbAhq0/SAOqMHO0u6RB4qRf1K
xW/qr820z6OPSX5Rh2e90Ae+5sJHrD/pj5rF68TtbD0qyvmCgJ3J5QPSzmzZ7GMWvfMnh0p3xdEj
I0lN9tOmJ6H6YJbnTr1XoDIMddm080V0IJ9hDlY383SpK+zDh3F48stSZTdrl8K8EoiktRttvvTm
jngaV+RFoE4H0O9pziJvQLZs8oK85ePElrIiALb4zpdfQXupx03mPGZEWL9R8GylexT/UayPlq9E
t7Tbztod11fyCNWfcd6U1oM6HLjMhy6ddd0XJoIVyWm+GS74CuGncgNPNM7wLDZCcTHqU8ifxWHo
lr3wezqd5Yflb8z9J5UfOoPxadO5LIpjDErsc0qu7L76HtX3ufttBN/oXEk9a9NeSA5LvcEn7/CY
9/mph+RI0JrzyLWMZJbR69p/FRHmw66K913/PVCoGcRJEMFcoIUzh5dEPcn1NrU++f49Q0IJDeB8
t/4o/HQzIlxOXqPZx79CDXkg6430gQ0edSdlLx+kKdfRG6QYAg6uCwWrYXMekexXG668froSZ4r+
Www+cpuQYrG33qS+dobhtgLf5Ak5JpIkgR7S1wk8HOqjBgpP3LLHsY3q2QVExm9zrBfrkAKSw18g
xTgygCAyH4mHt6D1c6YSKJdtg0CXNZ78ImVbLdVt1nE6CPCMv1yZfxXTv6V5Bu1pit6K9nN90opp
9Mw4cpkmULmz4HL4XylKqvqf3BxiZcdszNbsH1TlNCbvhXpd1p/YaVQvFfEOxXzDN9qG10iGAC14
gHQ/w+ZES0TfRFzl7Lb1rmrPZHHAOCaiqBQP82o8nFhKkseIqHHC4zXuZuEPZ7bTCEzb459R+CV0
C0PIx0yF2SvXrvxeP+DHVZSfTY3OFonl1N6r4grJwWDb7kuab1osLQ9N89rWV9wz1jtq7MHieNm1
wjNyOXBdeTjRL/KJzwOnbtrfCOh1F+mjJACseUdyg97P7tDtU7lwFJ2jbNv3/mg+yDwHn/wM21PC
9IDvywFsQqd/hwPDnG2T0RZjoY6EM99CNH/+t59mpyf7dfBpyoBHcXtmL6HyR4LicO8bH0Vo9o47
B9rM2B1iLPntZAdevDGIe8nia6Dt43UpQ09NlWwXqyh7vgfxqzTcIs4XnXuvR8BGwU2xV+r7mDwl
cDloromyZj6t0AuiKC31Xdd/yRD3+r0V3vrlMNufYu0hbaA52ZvtIWfxNufvQ+oHHkcrcvNNy4LK
LfFF0lmm7V/rVViFKkdFsUHOrYdK1l7k84Jsdz4K2lnXdnpOy7Ov6SJH9YdeSYzuAadB199NTEQi
OliWhwcjO0jBsdQAtzDg2k6FP1lnLXqLpL2I5mPwxs1SHpLSR/Mv4YnkCSVYLIU/MeGRnU6kaTul
cBBbMgaB+iTf4fJNQI0tqG+rcpwGxQldmV78jdM5vSnBtrfcVY7KB8DR5FPeOdqRKG0EzWSfjiRz
ql7RcoNjNsJO4KzfpvKgQA9jb6wuCtvdYXrMkQfh51NnJk7V5lu7ysclO3Oe6/7Pg59dBSQa+XN1
t0oHtoAxPjD22+GIpNofqmvbuIa0D0P/fOVThw4XeocjclOgwqzYfe+rivduVTH4mAMBmbolimVh
O4TbNnXi5VlrO6s554yULZs6x45uDPhq2l7Yuv9Y0LAtrlzDlYrXsdzz4nasgggwSU9T7CuyM3wj
pLKxQACtsCf7y3RVlq4XyuiWwDHNuEz9dlAYo+8E65lamyy7Jlw5ITl1m/ZI3LQtblB1BKyDXIZ1
9FYY0xkbXSWD9Bgkx+hAEDCUxHAxrL1MWL7SErOa9gYrrB/OCgWP8aYrVEiWO3Qbtf7oOspZZu0+
gpP/T0NaqkRzePYaQ1g6qgUUdbe2smu8e0MUxkUxPY7F7NWgotqGG6i8Qkv3vK00B7Ype6Nw06A4
u0qcBulB716y0qNhp4lBzn0GoYV3vUPahaCKVuIL8yky5W0pf0pw+U2mcL22F+NXc75zwI/AQXjJ
FdJnnigYJ06M4tjF4JqvqOtzBVpo/JTvWnQIRIJ+udt4PfLaWUuN3vgQlkPplaRYG0ctOQOr2swJ
p/OBxF034MCauT2I6UCrxN4WwSfJ5YUda5dlejWivZDtouyte1LHeI3l8UjbhXksop3AZpi8r+6F
xTRTQNKGMJ9mTC9EBHX6HoF5Xe2LaEsO3YxJIT8LvDAaLwiLeIXSVxAPkfySU+/IZNMpW3wkFL2W
7PMwpvkGvclQHszpPFp7uDgMAXxEATycRNI4xorEMms3nH6MaQ8KJixqJK7uSDINOxWnC/hbfdXp
YRIiMD5HiLxwUNUq7Wx2Kt+QoFv6sa1h8935dyv8JsFWr3xx+i4y0ZXZ74gEpg0bE7kEnB9Ch7uD
0l16oBw6KoyWFqv2Aqcxf5Xge5LfOpnGOzb3aAFZR93z6dJBbCOJDd8Vyio5PyAfafgM2UeOoRAg
Eda/wIsABZNxfNA1vx03Rb1RY1i6rl7AHxg+zfFtRdUq66CMzYmq3nllnDH0zWa3xGxX0q0hnqa/
idM8+mynF2E5Gcnb7Paulr+sRdzyL2xvZsQKZpO6zPO8ud7LRExIM67wi168c1xCKVhfeD34EHvG
H/q/9YXqO/wHjobMNmlNe715dZ2XhXjHbHgjDCMTduJKav83pGsNWYvnWbwW8l4LTzrQwGWrkItX
HBaH/XJwok2w24plfoeE4S10Bq49Ow99Jp4mt1mxXBJSZyL5hNiQMj3zZHdufKpBN2PMzTGi7BLl
DUSxo7HE6ePL2lsZjN9pEpKQ3CDzbZxPZvUy8cOeCHCbCDm4KsmhV4k9tHv0J/mm483qiCTqiKiU
ULbx2QA9msHfPNxinrAY5Fm9026NcE0B9mbb9QuEIobRIqxTqqQPa7hpO95GMuuMNRisz3Zt/7uO
ToX+I12+e9Aa2fTBggmw6pm2R5UflXBHroBHiafSzRwqaOxI6+WgwMNQ77oGuPhdlV9l6rSh+Oia
93r8lwi7pefA7GyyPNvxzIFLjavQokCpYTNP9up8DcJ7ZL1YuOlmp7AHOqIrOXPlSp06tsF+Qp1o
kKPMwtRlgsugvbgsexOqT3cs2x0zaKdUcFPkLpfGegDNMVlX/1XIZAnxgIYZan++gf4vod7bskuV
2WVrVBVPKdx12UHUvUU4V05FlstruIk8jhedmrQX3ml46ZVhgLkpegoByuc5w9dX3yrlR2UHkLEn
AGjF7B7lrfWilme5nO1kPATVV6WS70FF/YbEuRg9KfO0grHeLja/GpFH9zkl+/pbtztcOzvRoME7
tBqlEq4EUflllDiKE+Ue2F0kClb5m2u/ZXi2FnLTHZo1nEBc5Vb4a0Q/urqd8J0N+6xikH+LCR1K
j491S3oKu22j3DQcNWl2mamHejgvA/E1PygBxC+VG2KRNlbBRoZhBpeE2tJJuD3kQYBTU3lkldhm
yCwueutPlKRL9qaGB1n4aluuLo7M8k75ABaUOQoCh/IoNy+AQbiigHJjMtqqrZ/pbwnLYUG4r7cM
moE2J7PIN1kePAYVFw6acJFRtjCdBaDq9dfqvUuYDE4sdSr1rk7KTs1+a+uajt9NftdNyoQTwKhY
9xkuc5R/Kjkqam9xRhofF5s2halsZ58w3VSFP2QKUMIlUd3Bz8ShIS8bIzph8PJKlGvRyxTuZI2g
tWtACScznQWu7IhMUfF2sZF4wPaVjY2eoHkjjwq0yymv3siexenDIQjgBlWnTQIEo5MPOA7+oqSs
TW9gWe0VnpF9pfWj7/6Z3abXN0DWFeVvLP7QKg0sF6ljNeVnbdjybE8kCRA5P2tPxAerwbmZX9L2
S6vf2/45Sg9+IEq4X1I/Aoir7GPglUYYOTT37A5U8RqjTaifcP34lI+4u9EChSVjk1H0tPyZV7ul
Alq/D+RPxY4x9aAaPTYuRZry3Xs8x8lDdiZuC84M5SZHJAACZmBp7IwNqQntL5wOvJ4s/P9I4qUx
7nWq0xmGUINQa/yJG9NTyJFNxx+6K2ch1yG1fwT9OW1QucvPiSlIuNV9y9rJ8U1FdVKGLxhNnZD2
xIlckV8wWS4x7JF6GXhjuU9Yi6WfE5PY9Y/Bj0OKvAzGtmZ8LeVHKID7vGnSsZ45s9ZURzrAgZmx
tPg5DplgFd0AVwUyB9RS+dJNMrPdBmHWV6rzPrxBk0KKVnrQdYii99dmTSGGq4t6p+xUP7f/pHGf
cq4EvGLnfniaPB2lntvB+DQD1B7FQ2BtkR1pCpDBcS3fZv1Cm0+RDCuNxojfsWYbWMevuXqytkl1
MhguUgYjuNARmbKUSRhr1ScqGGgx6fTDe1lMrwIDOvprzbjOiiv8mcsm/chjf662xFhlLRkITCH6
Yy2fO9Nd/nJzyyaiUU68CZK8byDxBRfOAE4FANisg//rvgCx2Ur9LY8Hw3zpo7tZnUYdtCkMLQab
6nvDqJVUqLWVE4j3KLR3k03WWF6C6cBvNoSbUN/O9HI1JWj41zOXhqvnAfJiuH1iYFNvFuMw0/ST
nsBIUtpV4Q3BMzJZieHpR9VedQUnkG04YX2ybkDY0HALM7N9Vl5e0xz/+80xfE3PMH9N5lOUf9fj
eS2SNaJG2nREl7mC/B/a6KesgKPibnHBaCvNlCqfLXlPsW744/84Oq/dxrFsDT8RAeZwq0DlbEuW
bgjZLjPnzKfvbzcwBxj06amyJXLvtf44rhtmm4pDZgbqYZGFzVsaeJyzfEzSVk9XoX0MFabcdVO9
1BA5y4PW4rKjU+7zPc3T8sSJEiwbvIYXtshF4RP3/jVBymWclVby3a9N4wSLSf4ZumQt3sQfZuKK
zxzCIrSvmFnmgUwKEGbNcZ35N7P71/Czcm/MVdRsgACBySVa4H1/EEk38/Gemf2nTN0NtMw4M1+t
NbcbJDNfqvzNyN7ps7wlLR+J8wZmDs/2RjzNkrqrtt1denGaG8m6UU5azZCprVBPcySvmhwd4F7A
mpaKeJGey82U3ALlyaygjGtyQkf6+tozuiWo289uzqpYfbfGj60BlMCVCAID9eIgLRvtIv5iGf4g
mp58M1J+s5w9fDFJQoN2GeQTGnM+ESAXcco2LoplZFcvC0FPQ9Yqaixrlzobf3ID+J833TzYN9AZ
MKouOui6RTTOQy6WVL7q+ikqPgGUcwtlKXGayTqUTuMIHreieqRYIafyiMi4CAipjL8A60ztUDiH
XHkq2dM75CAH1SUJLIoIcKFOrwg+ViF6KH5IzslqVup4qLqdjJODCblH40O/RkrlHkBFEhyi4nfU
Qz7BuwZUktTfJVZOB7SWXChzRuw8N9aLWwql4oOv3fR3YsdLjv06dMfyITbnAbyN2SAAa0RLhplQ
3aAr41jdVlx66fCqqSQGSpCSd5S9qYKbFRhzWvZga9vORt64dTdcuK75w8TNWbn0MVmfLDv4f/VZ
27H55P7Ml0/ieDSadZBfCvJ9Yt+1nE/KDtH7NMqCqgITm3XnjqFbIJGM/41xOuvavUBdjGDbCjLA
O6ThsybNCccGs470rvjHcfm00xfiZOjIXV6e0uDbRGE1kAsLQGP5H+SBIbb4keRNLp1MqL0AHoVJ
Ra4PsnoNF+8ByhJ/3bwuH7W3a+fWwvNPXeyKO8GcNinY0NQaMKPfk/bPM75C72G2nw5BniphX9+N
z3S0HYrvqX1J1HNhQuGrEVg2oamB/DK8W4DhXKADsfIQq7ym3/xyW/k3oOZ5Fu3YD8lSQab6RgI2
s8mKtuDLC/ptSm7btA8Xw3ADl89FQfWCkidPlEiVInmVlZSj/1gq2QYf6jzlpE6qfG7hrO6YdD1w
DysVkos/wSm0A+Og8ymPD1OmKo+EfsQ2HHPldx80tDB+bgg8bIqtGqC2ST4kXldEu3Psj620airU
mf+osGCFUcny4r0hVcLzCKL2eTz54yX/0BvgSq6auGZJ5vRsutOPAFaLOYqVQzxvo/5Si1taH/Ps
1/HyecvmlsY3WX7SFz/3jAsP2oDoR/X5gbNrE5/jWzRdKHl1gJrl9UBIUgFNIHYeJAxo3HzQfP76
QoUNASZBts65N/ygZoZWBd5EuFhEK135bAVQJKOZ7h4ouxgLTlZwDYl6qjd4IJZJdgkW34mHQYSs
JwCPjiM+WVby0ULxNAzJUtcItae1xNApjNKXsT3HwTAEZ4AhtlzT2SXs2yQWE8mLoZBgjvGgaJw1
/F7Dzs+f4k3M5aPsAOGxa9ZApvH4oDBgXvtH3duIlVssCVwTPIjc+QA5NddJSO+UN/OUp1NuJsmN
PHL6+AWo7GX/YdMWovDxM3LW3XhDqjzTitM0cmgg8d2wF6TEkJGaZy0Le5+KkQBtQtGeTK6qXP3W
4h9ge4vMueyQGusAo6OsdgtxN3Qqgf/BZlSuA3gD8WErtsNMcRNzL7/qZTtX6yvS3aXDUFvgyEl5
0ZnQLHNtjpvC/OyoC+n4+OP0ojVUiGOSdJPiaKt/4pOwtA+t/8z8r+odmiQL0+sJm8xKyEklKRt4
H/URE0mvuPe/IcTmdRk9mmFIZVcsFg//19fWFZ7XOPmasj2fG20H81aFAZhRa5ftrf6r1N1gdJks
TLopzJXSH+3qiO8RFR99Ig5DMXzcGB8rTL6NO0jbcTtKqBnI+7Mxo8cYhfTwwteroOEjWpJZH4ES
LIL85TsXr7pBMixMlMvduiO14GAfnHpZt/vG+k3Dr+GjLM8Y8e1xTb8OpFOBMqG2L/pu+MzmAGEy
ACxCnHrFpOSoTGQytqxX2tyG8cNjhIsGNAcMrxm786pc9xzs4ntHXCiwvdyiDav9tiysmc3FMu6y
vdPDv3z+nfUsviPwwoBL+VDKG0P49Q5UKdA5mM0VFumEdcfyT565snfdSNjVeK+mt6Q9W/MPVb7X
bVXvWytwhcxA/4yHOl3N7i74HM/7Ah7WTJg3JCnL/BZ222hYNOVvgccIiTs3KJH2WJkOjYO0nqNK
F2TeZ0uXKXezlzJqui0DPP250QXFneB8rNg1vO24NFfo3WQiVfSPIf0swz8NahjtP50wMwX+ZoIF
IXGMqareVwG5uJlxRWI2r5R9i21buYwJQ+kycXXuvI+c0ApLI00M2EyeKkarV1Y8xeFqNm+FC6a/
qA1vFuF9MubhtlaZG338qlfbAIkmDjVCN9syLCGBjiWOhblE7fFv43JHxH8WFtapcRai8qEx1/Zw
CtTf0pqpFH2bxPJBHLxpTgR5ZvpIiaTOeFG9p0J+glFIKA0pXQSw1Eac3p++RwUq2yw8Bo4p7LjN
RoGZzruZVPxVwYfTH/i5ofgAlsETb4NbLYY43ArHS4dJNOXlaElq8bdxs4tR08X2gTNRxtc+9gaE
wY+KvCc3ObqKY22Rb+qtBuL+oSS1RYPAE8s1zGeG456vQ3u0MBGh0KuAuiO64D+QYhbBsiqwqawh
Npmu5GN4sFmdsaiGTULaR0Zg0FZRLjprp+69pPKbWuFS3feL3o3avcylyP0dulwoxv+7DPiXQXgM
qfhxdxYCba9p5nKxKc17p0zgtsGcbsjEo1eVHf7Pkb6k5CsrqUJGdrEeZDeeVozMa4yvNeKlcWOs
Wpc80gViDOwbvAKPN4eu8Q8VIJx5MtMxe7XCRjXi/uq4KpAk6dVDp0oQ9Z4xfom9EGeiU53E3llW
3/Uf2YkzA0hrQitU5SeNDFuCeiAk8qtS7pLqn+EdwaJyUoGyky6ubnHX2j2XW70orSv0m1JebUS8
S0yswA8AVZadgEn+qGU4V/zOVYYSWToeT2HnQ7TUaEj+uh9PftvOLtAUTG7fmXnkk2GHCTlrcQAv
hPwH1C+alqrzOaBIE0UhItFA3RJyssDBoj7S0NW1U9EeSAnkxUNdnD9CPPQZoX6CGaetaq4GTIAK
EGSOdXbc6yZB5jub4siY+jPMIvsMpztIopbezPBT61ntzB8YKmIj/n2iR7W+nO4dGr99iezP+G2Z
sUiDmY8e9xfMvTGX2JFX49rG8i+t9AS6dQlCyXBFbFCHhN2QZ4d705aLAoyNdtG517Uokm/YmRpr
P3YuNL2CVQ/9WTsdzeDKd2pPUHKMRpGTLermkIzarHxmnFgDDW9l17nl+M9EEZOAspbtuWLrb5He
KTZEbPKu0pOXngEzO4a8gDSKBilUP6BfyzoaTM+CC4s+GulPK9/UgUZciDSMcNyD0MSMG2OyJMeT
IgJuaRIGMx4+v+RVpZjKVwBJd7V8zD+Yg2JEJfKt7iBWinUvPZUABpn9ISPBQ1xUUc7B+DRpCy8w
DmQKmPu4jDipk5IJhOjSGGVvsQz8Nbg6WVyBsmaeEt9GoV26oOZs91k/2J2EFtZGUwnhHDV7/qBV
6K0ye9Enr4SDZObhTdOI8ZqPxrr+oMXJ0V0AbsfYNQzf4dnCrzcZB4eBr8QrbvZbCgkYzuZWuQNc
MUWMKi5v9KcMdrrIMmHD8Majkp/F856Q05GWH6KJJu/JueEloAJaRxTQnvybuJeF3gTuSh034stv
PcJ9O6YbNtmAKG109RnIjrNTZVb2gK/RAtRh2uGqNp2nTIdIcS2lj5y4mXbrZU8OBU1bqeF9gtuo
mbxII5QdIMwimOfYaZuCEdcjzrJ9ko3AsocAFDBTuF5w0GrFGTseca07MXUFrTFv+ZktbmjEGXPq
w/8XYZMOjjWJXzwn6KaHpEd3idvPyOK17ptLOaRjRZbWhT6tqCBZ6XUKIStIPQStcEAZWT4axnqa
qht1VnEViC3LbJ15tseYBDBWSObOA0N1mJmGJdUZHPDA37AgcGbQkJKCMvpKPRIlnLvC+JAjdA/v
slp5DDsNCCh+rFkGWG/HzbwJSIcTjw2IIoHwL8K6Eaj+msqlnA5ENukGM0WXLIQoNVH5jlBBlzRr
JXQF77tohTRMJ7imhDTe8FfgiK7Sc6VvJzBdR+b2M39YHVArWby4nX1r4j+fawHqwDj7ybnRwVzR
qOJlCqxXiUVfw5DijN9CFtW3S05n9mc3l7Zk+s55Jgv/NKXrcLwNzm1Elkj46txhHzjHHAHYVRHm
/U1zhxNhNyr3qqJavPrJn1r5aRRIQ0DSzIEhH3mgMSUbuuUXGbCYbJMJEfOWR9liOFcB7JC368DM
OhDizLIQplBxpp0T72UAO/YG+D2oqbVNDESpW4o9HYzF2T8vkbFPrRXvJg5T8YMu3nJdQejIc1kh
oZYUzohPUairUjhuzlLebD0n1eitgshL+ekbE/QEeqjOM9KbFvXcjmjlu+vKaYRlFnaSwP5ryEaQ
gjMXzhQMa197KfToOtWr9lxNRF3RWwK2SAAOXYyh8BNA99toJEC25gaSeAGAVWE1a+aqWyQrhvTl
aBwCmP1KffASr0vn2JpfFeKMkZLPyEc9zisy2vyQ0cgbR+EXj3zf/EkmM/x3kL0hIGp9zfQgeVBK
HC6JvKmHXc0PocyJvA7fpYDsrJ3ms3TRoM0q0TMvAD/p5qXsf3iT5WSBrVqV6AsS1Npna10Mjzxj
olkKjHWVzjA6JcDA/QI3ISE+GLvg6qwU3uFQW8S5oFZBo0tQwCJYdh3lZctqAdDZrHrnUUUsCTVl
6tx29doy+CTjF0NkOK2n4JwbBz+FjOLp0JhoHJKqraL+8RFk23yDcVQQUfjrLX03zDZUuggt5a4B
W+bjjJD5IXuRqbQhwkZCX2z5/IbeYo09Yd5K6aZA+W/jR9FymG2NGwaGgGRhIMJ8BkiJNPGLM3Am
TXeiWFQA8zPZdNNicDsSkXjJofQn+ijA3HYxwaspK7IiRxSvJAzyBG+1B7u9N/yqk2xyGiWKwgrt
LI1RWioAgHVJywxvcVTsswmtyY8aLNGTS9UxwhEicXMmw9XA7FDk1eznX1WfIWb5s54JDpAuv480
wuBMi28Bwisb9YbZbsVprUYu19GMQGwJUwkOdeePdrmKqEuGdX/MXMf7zeVPgQ4p1chkRakQccOt
zk3AT0dBhMKlEGFRyvdWBwh4oUAaWtMdVZBowiH/ZdYz7Za166+07CyOgiA4kOdYzZHaOC4dGyoh
FsFFDRdycBQQGx4LoY9BGblWtBnz2DJMV+COAf9oXHTjrrS+aiBgMyK4Jtk6aLTt7O5kKBL48pE0
edcAJbJwfWQH1b6Y+SZPrnRVzFvlGlsWxDX6E0TzvVbsCPScswgFJ31VoTlfq82eX4lNZdmqh5Qj
kCB8eMU/LXl7xGr8llxp4ntgCJ9jZhuLL0Xhw0wJXlkojOj5SZwbTX5zyr34YIt4ZT153sQVkLSX
VL406rGo+oVlT5uAsgNrkpfx5BAdUvHu5W7P3TX7m2g/8DJCAEqdoQlFoBCd6r/jcnAjNKA4SKd/
FSoyy9jU/pevfVQInuOGqvD0KWsvRGf/f3TgSiheHZnM0nHD3qbl7xJzCgkWEsh06EHjgS0N1mOk
0QOTERm2FkW1K1694rPt/kkIhEaNcalx8+LeL9tlDPiGl4TsLOjSU1HIs8G86uAahXPqATLKR+T/
ZS3nPjoSzuiUqjFe9oQszKHCJDohdVfWVbYs7U9aWpXoEnR/Gq743G/IlCC5R6Esbh2xanRztExa
uAKhpSndJH1xYKlCnN/sS5pNkglPRwZblq+ydt9dKP/kJBa1J6ToLaBrgMTrJeEfyqz9K2uXUgMS
zWyWuXYeRJ9l9msGH37yNeJUmMCPuv6DrmqkUhfGB+efIr/k8VihUyg+yQdCLbi2CXf90/1V+NXa
l18sPdrNty4k9WD2ONbjNY8vBFPq7bBoYUND9OVdLbulCaYw+zWY7kwcKdmdC0CRtsB9HBYuZBy2
3J29KAka4yVm3YynLYEaufxy7JMX3ZL6pEG8Y1vG7MJ2Rt0dxdgeznh1ZUQbtdpoUP6o5BGqxvrG
4ldvscE6ZEmrOBKgwMTjNdrGVifbzLR9/l0UF2LjbZhJMyGFNNBMBHN6rBFTk2d1AoPrvY8KFrp4
6tJBYFaOiQ5KbAtnXGx0I588WnLn/8uFJNX1AzJhSA29iBPM8l6yuUDVPouF3QORBmuGxXBl4kmv
OAKT6LcaLmIgHlIAxKoDeohxAT/hYp1/xfxzovjAXBZMTBNKhqOD9MHc+fBrtMmW09nK7vT/oosg
H5qXvuMEzJh6sHgDkDKTz21CVEnROqi4mWx0F3wtEusqTkd6zVOgpB3KyUrdWrijYBbaX7t+QvpT
hdZRxrIG/q+Lbv62OXMOBFXRnrkfv8FsLZ3ht3pUWBN0bTaKuqQAfrBMF3Qli1N7btZ/Ab/xVMMB
0azhTxsyqLDAoY3hcm2HM7bQ5Kq1ODpQd6INJO121nPXU/9E3OOzgr4Vh2BXYi5DjG1uuWf8aOOo
92kxuWp59jAdiUizsfwpix81XQfazeYnKYBv8Td6FRH5B6yB3G68K0hBEf6oxYZFMErXTf0zYaPs
IG/JAtR+HNzIZvXq86sfro18bS/8Za2zBc0yRLtuvMkGhEUjQM//p9kAKjLQACNh1gu3UHHxgNqy
ZRhSPkr7FOpnf6kOQCOuXL0VAl6S+n8i1ci35oLOGZiCpb4oSCKqwKn5Y5fkkIEfxKi3SMzDrDMj
1AzpDUMO7mRw1YGZZEOxoJvmWxlLcHyo63OsbPt+TxgweUmfJOMcvPAycKyWxdxiYbEZ0B1chBNE
roLctcUQBomugHfvJ4pmKBiD8U1g84MGLy40hBsiztfnVuombsrf+89ZBm7gP8UixBYUZWttZSx1
yfWifS25GiG5Nts0cSVuAIAHZAQhKrcwjxxbsGW5vcyD510FfmY/YdtrwntZPNLkC9wwozOPZVdZ
cvGZ+H1BZZSKX6WEazKZXUja6yBEhX65Z7hIqp9PE99ntgQ77dnD3l3/TrU/h0i3cameRp+grrXU
/qsh8SLjxW+yJFxqsYcWv9n+FfCFztYv1V4Xc3hF2kQeoBiGtK6CP7Ju5r1K2vst4Psow5UckKP8
F3W/MmJ6MKBUu5XmuWXw5hNZJNpmuKb6kkMN0Mgd5HXerOXqQmwc6ZofI+CHmBUd9UA+7zyub4hG
uBtNfFfk5sqfhiZahiJmIDS55PISniwHKIiC95tKbPwt5g/bK8hUMCwT4LLw6P81ULSTNPClYCRD
05CMX2nrds49iO5B8NeYN6m/Zt5+lBkNT+NKcikDLtR9m2K/ZPwiA6kCejfZOFs4HQl+R18Wyj7E
msq91q+lcVXEZ1M/qfK1r0kNOhfBn+bsAbfyciuCjr/LckVsF8a6NWMsefkrNdrYKSd3sbHsK23y
uMqNuZccx+5KuohtPwprr5HyB+EJrYTFcroXJk2Aa9RthvFhAHIZxc7o3yPAfUm1YroVvzjzWJ9d
hJSPBN9CP1YaoMJV4Xgegl8VKrVDLeYsvYKcBHiJOc5wG5Vre7ezD6l5d8tqmQKZxvQDphwpGpu2
znMaEtgaT8TC6YeJmjCyc92x4dn2Z22/cuIDHPUCLyI6pIF07YWYGGMWM+CWvgCkOA3JGo0UT7kR
ngUaPxEOwPCnBUe1HbFdUfSHTV7fqerJCXEEbDUiYkA4myvxsYC8twh0YlI/+BwWEnw0E/6/qTkl
4a9KzFMn/TndGqG00ERnADZ2/+ulIMzGawDuRwuoD6TNcFF4xsvpnlQSUbKKasYhXvAgk9aKpEV6
xZl4S+YTbzXTJjXE3E4wRvT1zrDJ4elCQhXRosd0ADY7t5zffFnnVPzopDNTsi6J2QVFqcqBIWLx
3DF459CsKNsXPiFpffyp2V9AJKHyCJ/j6PaS6+efEWno0U9P/I+jrXEnLjHJkUD6D5VG7RY0bW4H
4wvsCl1Y7TCbBocMboxxh1yzujogROWFGQjfoGvr/3QK+ch/I1OjL5nINpHz9Ip3NP1G0z/ev4VT
73ygT7VdA/XOFe5kt8AGxgiAj1SEtidrgXnyCiUv2aD2HjYR/b3nxYT0rkpauAOma9FkkijenPwV
JIkbNfkoK47MHN0zRbPtJjf2JQEsjnectAs/nnKwkMijOQidiwyjrvTOXjC/BQQNSIRZ7lSYCS60
QOBA5V2HqTKit2N/9x1js2h5X5KJm9pkEsym7oAUszOeWcNVLd9Ji6I3Yq2Fgbi7FHXVVwdCBJAq
7rIV8nl9U66jFTR7c7C06lwrnzwuMPuRthUifsM5npXiXMgnOXlBIiE+lziyrXgnuj8q6W+UmX4k
rJFcLAo649L+sKQN2Z44ojEb73rNRhlNCRG5aAYdV5chn1fxQtcQPmO0GvJ3ckiYm715Q6xDchVH
wBg9Ou9Qm19OtTEczJALXVkSYAMmzu+WVefyw9Z/AThijp6Wpwh1C4rSuZFsWRWEA20Fxe08+ddX
ISmBHTrenG4PVSMDZxPjN8h5jAAEyOmWErDKibReI11ZGxb9nILXXfqn52f1z+OodXZIJcfwAoI3
0xT2JOcSh//qZKdRe5yvYFj8/J4i8J8GDvSS6RjEF2kq/QI+iLb140E3ZBW2Zpy9unEiySdYRXRi
M+EifUOcjshkAcUQqZDcKq3wFaClfM0Y+rQBpVnvEgipgMHxiVIwgqy6uyOs4Cb8QBu50LSX03Iv
qFyTs9r47kO+4BS0WHLFhDHSHcRb1v7KSAMFjDH+WHxNrYddG/aScTbmIwfbX+BJp9bDVVeN/q8B
BhCYJ9cHDvQaQpwwUVhMFOiBurY92tLeTvYbg8sb4KOUTE6cA2idm03B5ukXm7H/a3Xy0VEBkPES
X4jnCpgoGCyo6SOm8iE8Szqh+HIDFulXq17dhMRb2pdY/Vbss5niKyZO365AgL2OqQP0Wjn68sOp
/lp71q7HdT/sCdeJZWoJD92ig724yuKrZabrCDSQszWVMhw3dLTiUQTYD5SVsVK1v/AXUk1QN7p3
mhgWk9uILcMHVrBdu1smzUP4XPwUhb8PPnAY+KlBhiYJIdyRHl/MHJvO2iXlroyukf/V9XAE5lIj
YozP2vP3TY84JViCf2NzWTL4M31ExDByUvW7yvzfFkKTLX+QBHx/y2CbkU1xDfCZox05OBu6p7uP
JFpKfHreOeZZlw9R/2AJpCRdMgngABUEc8lHNo1kY5kuaipE1aAWmkIsOVeh1N5B1udmuW6WJZbG
HTxfhzE5Zh0iarhB7OBXnGC5sgguCOPbZpfAjhrPmBshkHfDeBYSx4g7LmiowUv/oOGDZkvuPYkX
4Kp5tlEROLckuLDrhg4WGyIxM6ToqGkqaydb63pwhygT+mRC1ZppU9sr03+PSCpC6cCVkqQPNbwC
wCOLZ7tE4ZEy78zC8mY3CAjJWK41vvs1C3YyfNGfWEjXNnh2yTHi3ainPQhHve7XNEKK/SCnlJTZ
rjyoczTt2SrT/tmsMnnzbnr4yGpHuRz5RF69Njt1adYHq+WXK11P2nF2Q5HzbCYrR3a/CD2eSYDy
PJPg7LPA3wSE7ivLvr/3wF19h1zDP4ksC808OiaxcNuYvDyCNEcvXVjqM4FDpKNpNpA9kHNRF7NH
M77U+kt3nRVCKSFaIZsfoBONFRB5pOxGY9tV6BdNyl3567HTwiuDjV4qtuyp9DFfrv1+C/xhSUe8
xoBcPHIkVUQ1UeLIqZp9dceDRdBh1aAmdmPtWLdEYnFwraY7d5EYfkzQ6RyRolzR4tT9Y/DCpZw/
og3/q2oR/BaZQQMYjCsCMiw1DtKfZpEawuT4K0xMRP6nh7E7h+0j6X7IDMQ84AMh8p6hq6xlbyY1
r6j5HCaNT/zgNVvm+OpCXnbPZdfDpjA2FJD/8ewv0FDjcSyu1JUPejuwg/npw+e8YXBD4k5KxWe0
gHtAGtmdMxPfqrQO6xmFliM7UXRjaCTnlN5Oyb437On9h9iA++6sWWcMgaLkJVjpxr8m2SZgKwob
hdirUyxQkGlEjXgjBC6ylsy704uOjmkbcMbhLWpeJTZcbTVgkOfu5dcIgCfT9dgtB5VfjoUrJ6L+
HBTLaVj6guWe8QYuhwEuFvZDv1HvITQeXfJTlgzlwZHHvFeYZv/v9xvmTvPy0cfIBMj+ysaa3Wms
2NT6ReusGROG+hPnJMczLwAiMvLrFqE0Dwp4cr5GbJRFW64Se8+fiHZIIZASIMt+283B0YWMyVuM
2pkNR4ZBxHPFrCFAQT/YOzwEYjQk1XFRVVwSxI+EwLhdfiVHkASSY9rehleTrPj19ejK0KDWG97n
Mn9KLJdd9V1Ge8FP2QgLSNCfMRikwY7nS+zWanuMTQuwiI/L+xd+020iJFjSyPVRXAY9ouUkmEsI
wtuz3f9hUZAQaUTjKohXn761En7KqX6p5AgRRNoy39vovRmaavOv07JZYhF5wC4kXAAMu1GMMOWq
2hxARAjX4VMIuN4mTWvkaqfOKYi3dvocmLrrIkLbgBcweQjUIYMs5pMwIsyo/kIricTrWzjEH5nH
gYurvAEe4+RPwgf1OrPeibnHsCpw14S4rZRnxe1VZ6wh/kU3CHMiqcrHXC5GTkGBIYHUi22ELVjt
gFWuUfmpqp9SuVfs3YTmUlMXjFVp8sqYuCee/tS4FpBAefaEbzbNtewwOMuLhNuJQRSRQfGC4Tc2
7Vpp17mzAxbLkEiBpXa/Wgl0YFAkBDc2KSApYswOimNYsAIoOmbgCmssa3l7Nxdtnc5tnpkybpeU
gMwm85na72J4ZRBnM7iIGvx4XFiZhSYElljjO+H0TA+miRepP4hTniNPmIUpPSTkdA+/xQxDTBK9
PqobUWunbTlzav0fpk3hmRlUqkEv4fCPKkD+/1sij8Lixhk91yjF7Ph8A+eKTQPjXzr9ibcEFWls
/zPsnuufy4qH2yb1B710xcTe4zKfx/0uqHbMCWODTKkDvAPPEmGvo8jVW3oLSqdbgPFEuYgtPdY5
7wi3CkHjfUQExRgvfRGLjJoD/8ecfywQEvGldnd+RCZG75tbGZ5mbLbvGu/hakB0AqzitQAo68jc
yTwQI1cakgoNl5PmQP5VF97k8GwgAlc2zMs9xkHUUcTLm/s8hPO5ijknAtH5EEJP/TGQnVdna1vf
6uyvqPgRdRKwFy2QsxgrwKMSkSfDyuCv2vxMmHyjUL/2Ezo4+zhoyiM6FBnrEULtLF9R/A6t2Xfb
AJObEBdJtPysxVLG7AWCgBmR1XiXRSTEnoD+YbmyFVRBKy+UdvGsv3ICSTTk5Oo8cL6kCuMEsQwy
KkdjQAw5BDwX1AXIPP7nyPpoSZgLfwPl27NJT3cjtyaoHrZ/IRANNTy2w5fkg9IygyBr7uHFnxyl
QpbMk4o1UhxxkrW8m3QMNPwjEVoX3iMqIkxQt4BOVvOkP2TcAYq2SwmRikgDKoprwLMZHXBylxI2
lk1T7ZzSJEyqXabjytYXZXQ2wx14ItnJs9615sBL/Fywr7cho/i+Yh6X5zRy9Va60CMRXLoJ/aMJ
YDZ/MzwayDcst7U+IkJ0gAlMEEjyHRg/SMVpXNW8SunfZLB5p0tSXgilmGkc3UO+gvIU8QXh/97k
Ce/qvh83DlWCvLWjfGlh3FguQLGXXbuNRP2CyRl9tqWzbH55EP/OCVKAwhRn2PYcZ6M8h6JvUnq6
4eSnHeebbyB2k4WZMWLz/p+LsBaW9Xbo1fJ7cG5iaIqVVx91blaWNpFquFCKoxQBU9DTmuoEFQHl
YWFGGcKj8Vk50jrpKQqa9hEi7pALjmi3YMae7AfXpsYaTZOBqu71/MSqRawdF6mKhvckow7KNgQT
iEdMh9uHqiw6DliDpkBrGYHTeIErRfgIIQG2+spcArgaP6PhuQXpHBFYSES8WgIxkV5lAfRy/vbV
TQbiCxBWXon58iVmmPiXx10uTr5zouO8Dr7zjt502z3qHV4BACrjnIGyxAVlCPws7cT/DT81Zjd1
Z6BGrekAqNlZSxTgbPfY+0ptb/Cl4aYtVniJxhWy7Xb4FgdrQ61DUJ4yCdcHnRUZI2KOdI12lz2e
W5NUgaL8jbV7if34bvaP0kK3TeiGNj09KDMj+9UsuGl1WhzVRplZ40ssqoVluJV6ceQt+Ia1ijfw
Hc1cdwvHnjOXGsNmGJ4ito2a12iFpNx22QEQPfHC3fvs7uGxTE1WN4W/VkvcgKQEiVlXXQf9MiPM
2/TnJbNb1rxUyyJYjF/R4/B1e3mBK3BgCmK3H8wUWQnB3s02YzGh8oM/lLv7k8cNfknEeWn901C+
COfhrfNYMtGiIEVrryDXM5Y8DgiDFC9+lZoJowFftXgVbEJqhtf/iGh6iyTKuL5TIsDHg2lttfGJ
yrS0Nzj9Devmp+ls9IH9xE6Yvv3wRxPIrn8PkEC2tYMnH/o7PaXtpS1mNX0COQkW4o/G54LlQK8/
4hH1GLPg2BDWEqJe+XL0m8XiZFofQufrpCddfvbkH1mrsiS5lJhhxdW6AzV0krKCNwrNn4QzbQx1
+OVPgnTRsqQbrWP0Lh/0PQcPnbR+CoVhPLAz+jIPTU1zNiQ/bBAIisS4pshfvIdiJgPAQPfB/UQw
GLVjBSZU1YKGQds1Ra9C/SNdxKv2dV1zpa2n7J1COBlax/8GGAPoEEk7ZTVXMDKGxVb4SDcdvYE5
3TsvFalBaPyY0csrL+OIipfxqmVOlledA5xCJxv+m0fIvlj2JA3T8LxsF0SHwt5MHAl6cCxNvvri
Mebvgta3CB2i2hQnpbv3gh9Zi9NRgd8JeuSw1h8wCq2MqEHCWf0d4+v3iIv1kmY5qhQT4EbqOFl3
XY+en1nr+LC8ZKEh9ODf4kZBDHtRil0lzwuwGMtfS79eyQRDL5m3AI4ZaN7dZJIxK/2fLHKYiRFJ
Iehv1/XCARg9CBrMISehKc65/k8ZaFSjU0zvVgE7ujfBOpYfsb1Sz3p3afRTnkmzn5wwqnYjfEwq
2d7OA9BuVucn3nJLvZhVR2QeGMrNLLaDhO5r0dTbtH2XxLVRz8v3RHg4uklK5XJhJl/KQhK7M9pP
DB/Cw7x9wK0LD7+Op/k/xs5kOXIky7K/EuLrQhZmQFsqc0HaPNPMSBp9AyGNJOZRMX99H3hkV0dG
lmTWxiVC6E4aMag+fe/ec/sHJICMkn2TEOxvcLtiMl9tGLqa3P+iv5cogj3lrmWrqQFM8z+IL8PC
WPpUWFdivKbxdRR8hd0pEdt22UX4O+0Sgw0noYfWmdMfkjG5vHM9sin1l6H2pIuTmR048hjIWxAw
g1hA9WHy+Iaux6ZNpwupI4J5RkEwql0YgSy63jjhwKi4w6MO2Iv0zBidB74oZDTxz/YB/MgHLT3S
bcthgZ8HJtDJsDm4Vl+Zcctr+rtqsxiUcB7i8EPQBiKC4oyCg/ve4DyrJnR4cVE4dajq1tA1HPsj
1tgXtYbuv1U+6MIDkQnl2c/vpFPyo7iEjw6uNJifdNXqA1MivudLkX4igENiQOqSAkvq6KNk4GGi
9pUXjuDTANqrT9P81Kdx0oc7kdyL8fr3fl+A7TqIyMdbAitU4g/bWPvkRxVsCtobpXK0HpbOcKBj
Khj+jMvAXsrklJni0bB2sOWakR4XpdUy4HSqyXoh2m5mJ7As9BP2NpreKQ2xSRs0TY7alGt+Qmuf
k/Y9HSjGcONOrV925qaT3L2r4u6U5ADtgqnnZHbGe21uS+2iIz4daRVWRT2PEATpPCH+PIIexLPL
EazhHfg1IewWU3yUOysAVymIUQvcmXU5HZAeOURTAzE2iCbpuXIHlosgnhMQ0+AUmZ7jUu3Hh+QJ
AH8CIyRm0NldJh0f/Rw9hlrCkYP1eDJgSWZYVMCoKQw2wOgpfXiihDBIvwnvUGLYwtvYQc6JOh0S
FNd3qivptRC7NlPKGeXqPM+3U1+alEraS4n3oZe88F/9+Aodl6kQJI2ED1KmN6181jjXSQIExskS
xsadgNpi4prhHtzpfGP3UEOsNvKfOebMYsdEt8+/LImRc8nURHrjwkt/xipeRg59TOkc3mhjnNiZ
hIXZWIuBQbU9wEPUpBowrDpn57U5sCJf0dl4fgkw6WYGrxzCWctZJSBy9Y76qJvUYiTtxMx0fPFe
5PeQIlJua3ufLgF4ZWvi8RatA4hvOc3iaMVoNF+ns17KoWAA3pPxhCIV1BaTM8dSlqmxHus9rnd8
wszXij34LDwgdj7PJtQzSISdYiO1WTQlEINNgt9Dtc4BDiBopwhKxWPbCw665xJqBgNTWmnSWcOh
wpQ/l8O2ueAbdTmGJc4JbPuD12zpLlmYkFzWmlWEbEv5kp1cBUX8SM4YfR0U5Xg0sDrkZxaWRr+G
9i1L3LXODYwYlPNw0i5cNsXOVGkTWEuTJ8BB/aS7LyFWFcHg+czaHYfpg+Gwnqyex8e+PQcBKOYP
F5p2JvUZkV7zUme1I+5AtVlgboNc0XcK3aPB5hbDMqjyu+oe1W6paMi8Z7F7qyiGm4ZnzNhBn1uU
9O4oDxcZYa1z3suFaF6i4kIkBSS8+rGA6DlGzGFg3ayKbN8JBf0oXU7gXCVLIzjntVCfx18qrmlH
McWRUdHgISNiUZ0m4whLnYmcqm99HLHjQBs4fwpBpLoVblys0zhB1H0VrQzV4QH7jDkCKlBnqqPd
32QGWe7GXFuJEGSb35lBtA0NSNpToX/rioP+HhQrcBvg29kGOIvkoPEWUglohO0w8jx47fYNmcBH
OJ4YGQ4MziVLowiZ1smnoTi68XPnfkbtvVPHFeEAFGtFgszLOVs+64AGlumgNktO2alHYU58iIkj
AMnK7xtMy/3z2B2VGQ8EhIFIGhNVc1ZH2txzA5xFT82Cas87oQRPDFrW1PQMHvT2KwXvEmQfefim
AIGr3mmRQo6ziC8u6CY8OQ+fg3uAqBZo3xYZruISqeMs7H9asM/rvSK+rWav2xsdT4D3IoyLoXzz
oI7ZOYoR/axdXLdHXZ9jJDTwh+szp/PXRkIRgAqRMN0ZwJEwOxrOm6/xhqMiUoeNMo8WZbTkIDlt
qNOpjk+OHmyueJcR4YZs8WSh17emcXt9U5XFZJLQlQ2zfZ1OjRYD7z0qT5h9C61nhH5L9Z3qIPQB
qbEt+o7ll7EQAiWSJpjyrpHThY/5m85IsgmIBn1wmZhUABl+quHO7JYGaMg0/NQMjOja2a4aBma4
oIZrz5RoXParcok4o1jxINrrjrl+GD1PjbOBYjRk7OlwvFZHZLQmlLJ6USANBuVbJzQ7QopLu6bz
/gzj+THUDp1KE4omo+ghHFwcdoKcRyXBO8cuiZiGspxyi16PWA8r1ujpDGRkC5zRE1hT0imhei02
7AltuKJJH4+vUgKT3GfGU5JeGlgC4Q73jVIuLB53xjlzseRUPh2NgNlTScjiknJiJtwH49y7mcVo
9VYFx22Nh5IZ0AwIBXL1Hv4mhzoZPQN36fPvnq6IwzljcqrUOt2+dOaSn6Px/llo/Yy13KbDqiKP
DexP7bJ2Mzfx6o9U3lv7HDz6q378DAIyVHAfxHNhvaeoaKvrL87dFn1gM21AlJ3u0kuoPbaIGAh+
oBH5FXBWc8m6bA6SQ5VrruLiFvRnbcx58zYlD1/U7jT/NgZ792aKtToGO1uv5mIgEutVwridBtRM
klloJ1yiKlFT2gdFIKydSG5c5G4CP00CTmZaJEhRRkLm9N9T0suqlPqmsanOuTtE6EUMKIIF01qL
OE162TGlBag9qAK4//HCtMOpRcWfMxErqhUdI0tfmMx30qYiMzsnWJHOp1w9wwVt5tyyojxZGLSg
pTu7Bv25zhVNOcSr7VUFixCi8BvqPXrXx5bjqHeaTi/QkSd5s9sup2lLRShkZfEcsv9XWkGbqHuI
EeFLlLqCmWys8GKCe6IdOC64VLAITLk2iSjMPysTbIaC8Irta+SRMBzey8AkJV1Z3fsJ6VDNQUD+
jskxnY9JR1cTwIGehD50XF9iiiXfMh445YNYfZQGBmEfExFckKZHgMExhLCEun0zUAz1TwbAcJ9g
j65/qcD3FziC18ZLDngsulg6fbjhpBdPGmfwglIh/jmCDETjS92Jhrt6GcnZoc6hT22wpotoZVbz
vj6Z0yBiKhDdtxM/zICouG0Z4upvgpcMx5y2mgYHMRsY+EfXeiEQknnzlnke56p96RI3PyvhhU6d
C8/kVMuhzhiuibll+KCSbHH1i7dfi486oPbc+TxJYiI8cHzmToEXTMyFHtEEBbDYrb1zhSN/kalb
VLeN+pQ168FZeDVsyVXp8e1m8ADoMhnJxnPipVUcCs4ivaGifl7Qfh3hZWW7lusZ4AXEHsKhW5up
9wSqIAwvCN/7SbKhTYD6wELL511FcnD6/UbtFoB3J9wL4kwUGkFBTuSrTwXjPVUDMaurFClKuRqf
6c+Qn9TP6L6zHnGQi4Jjw6sn4w+nu4fRrMW4JWk7XKtgr9pnWbxlJXqp5QQ57BZUaw2zp1J2oPhA
kpXL3F3AqyoLROcLz9vTDOnin8bktQ6ZNGO+NVQWuW+rP48duA2Fod6HwfBDwxi6jp31NNNegEBN
+pnUK0oGmtfBfpBXF7MGLHUSTz0eE8AMCRSJjc+DaO4l2+AcTmfwTnMoYRBABAeWIWT6LHom49wJ
cVNsMMmE9VVqh8F8caBV4O1DHRp7S58XtqWVt86LzdhvsvDFHJKVbf7M9WeeTl3DXoWSczrBjkiF
SvZ2B1cKlJp+XIG9BVdyZPbEbjoduUa8MN0jqSEPg/5Rafi6Fk3xJEhtDvVLr73raE0k73bYzEY7
fBTu20AhGBOatPK8TR3sDfNN85/Av6repjD3ib2Jkr0dvgjnioCtgVHxNmprxMhBcInp42vOyecN
MDY81oW4BLRVfJqi1p1Z0VDtlXpnUTrDk1C9NWbmciRDa9AWmY/0yBxoiaK6VG4u0ak97sQFjS4T
5lFF2O3M5ECUIJcxjZdeOY3jWjFvOmKYhM6VqtClTd76/KXgtJVvgabFzVRftIE/Z/z8WD33yIXV
7pMLqjSkSGwz5Egq8PqKLAg3hASWXwP1m7xuEI7S3rTByivnufkIqXoDFjJB3Zej4LTVkwfktl5P
wi/PPobdYURoYi2z/H3Q5oN7zU0q8RmbLBMut9642k69AMLU5ZsRXvX8eQTFxYBFWYbmPIE9jF52
zg+g2G18IOVv9KHGhAC/xlvm3OuUTvKAPF+0H17AmzAfEwI63lywBPZMTRedjSmBz1m2ePtAOdDh
irpzUJ16vFMoNVuUNBwjgQ3bw64ntLoCOUJjVWkw0mO4ik7gDfymx0s7F85NSyi59kGMYwuPRA5D
w8W66L+b+nfEZ+0w4KnOB60WInIW0ztfODD8TgkKJZqNc9dYp+ozQZFDfQL8LK09bazRPpGhSAcW
LxWs+1/C7eA76XiZR2Cw7/nwmXDgs1OiMtQz8lm0NM0+8+rHmVRugJJwiWT5WYVzkr40zufIU6BQ
waeThLF7Rp8QhlQ62oag5Fh/mSR1LmjVZ34kOZwwlhnKMRNgSA+EpWjnINZnXnecxhapkT5G+teU
ExJpL0NwRUtt+MhzoQDsW+1YJbRF9ma9UWoq7alXl3+mmFso9G1nxeIwjbSaEGDns4CJyqXWxlta
PwjZERTEgIb1OwjYDAStXXfn1VtyaLhbZrOcDvX69RCkMAKg/fMdY2PHmwMSxYPVeJw4VyCx6mnS
kJQPkgZZIq3Hmm0lsg50eHqgR1r3lkbWQzKBMfxvtj84P31ENkn6AvrTH0MyGg528pSoN3ME8tVf
o43CL9dtchJsGWJXhLTvKK+C8jTQy6o55Ob2p6C46vzDrweH1l+91Xwa+bzyxF1eE6TovfeV8Wt1
IOynAXetvDC4L9FMuyXSFk7k9Flb/aHXWhoNwCsu6aLq92VGmtSCUxzLVUNp9avN18wa+h4pMDxA
uMB2tjHTDWb1XrFm6EE26licqg49Pzsh2us4+Yn3K00QYy/J3PHM6WaV/s6EARHi/Z7WO59REldP
t4+attI5seGTxnRSwTRg4djr6tfUCAYMV0U3wz2wtkkgojB+xU8dK6XMb4FC+x1Ie39PTIyGgN+C
VUW7WmzN9ubyybTbNJp0prXTOgbOo8W52t6mVGvYn+Wm01nvJsflgcdkjNdMl1jYgIhQ0ZCWSzNn
AKVJng0iRRjDLxjagH1qEJ1clhxBtzrbaOqWC573L+SnIQUKuOq3CC081f3e7N7HfqtVxDXOKQBd
lUYccQ+M+qqO7919lx000yVNHq9EvciAbBNTMPRbC6j2buzRKVA+09qkUSIQGa6cdcAr117y5MvS
Ln07h3sivui8OvlXmR/j8Nzb26FZ1vUOpX2HZlCiAVP2vXkVtEEJiJNXk9cCT270rak0AHPaTvJl
zC7e3epmbsikfecGJzombbZKqGkamiYhSUH5nRhbxtQJ5yjmQKaJJBGuNIONFo4VykawA+k6InQw
CRZ6iiZzE5Feoj3VA+2ixZgtMR00ChIcyIFIpoznDHG4vLTxKYzeBqQjMqbhMLYPlXWoFURB1wzZ
A0C/nAHlZcp6oc2j1Ody2E6wdoqenoCiDVM/x5m5FVPxY+ifPfWlLj+kcQ71TyWElY7QvtjGnL4W
/MggOin49ap2PrYr31yVDq9tDC1+72VgW56TEsUkNk161u2aFxJmGBNwkMXgawd56ynoK6AszRJ3
BvZ4/7GePojdBpsKjIWrnlswOSxGA92Zg0c+QbW2yerm/vQPNZ6JxZTsW3v9KiPYkRYRI0iaMJh3
9Z1HyoO6D0O0o8SUOCtHv0bKq2D5BzU7yQ3XGl092fPSdMuBMA35bUbFomJeYg8r5hwprsMOONBK
9659Pm9UMneWcacA69k74deIHq4tFv3AY/BYFI/Uf3iJimTN6muLD4/JZPTsJguCWuxyQ2z9omYv
DqEIwGFEbosYjOiNMHwvod1g3O/KfdgsTZvT4g4zqp2ee5ni0pqkeossWBSczh3q5OG5Tu+dzkbs
WJyaJjQUs36qrYgIcrqv+d5pLzYOdll9KMbc7SedJmKXCuaF3Z5sHSVNdChNHi0XvyfGqJ0GHCCG
uIz3EWs16CleOg8tfIuk3lzD0eT4YJLr0CKQxAoC1mWaOqZHRYnIYNz1TEgavMJh+1zz8UcLH+cM
blX7HMUEodIKlCD6RmfZQtAul22/AcblR4vYOTeCyof6QsNZgguwhSEWIMbE1GLtwfemztKA/NC2
O8W4Fs1HagEMfe7kRhkSTuc3BoYR7hj2p+SAELY29hb6GudMDAEDko61E/J4GvKoUZNsCXIxh3tV
7Fw6zBUXa9n1W2PcF/1xUO7KlOr9kbgL+vdk0I/qyoze0eo4KmATbNwwXI9iWOasjxkmAwMDt3gp
5WXYhtmto2lBj1ql+84DZdffMCFtwJrVnA0U/QYdowSS/PDKD6XzAQg3VDk6dt9ufsNO2tABCz48
wYO+SQBkmCi9FoXNd4KjQWEZHcjPdJh2RN3R6Z/68jnvXjLeGFlANho+FAcKI/77JLynxRxircM9
CzZevVJ0WjPO3bXPFm1FdOQcGZDPEC9bcJCd6cF5bN4twC2adiXxoHa2+bgVxsbM5CM6WVXOHhEP
ESWjIr6fWr4A5i33CLiGpyFDckHQS41I4lAA6vVp1xUc8GzzpVMvY3Ynbm+qcjpjpbA5TVjBCFsO
8+uKsSi/EuP3zL8O8bPtfEyvLL3Y6HXyURP/+FhyXmFYRK/dqs6VtdX0J4K/xmmNwCPj5IswfGuQ
WqXs8A2n/ySgLxq+TVUorgMOvzDO/AbFxbfHMRvKhXZo/dd0+ErsaNaFNFl6l9C9o8VLnM97gFpJ
CgT8VFggit3qMgxnkl1TAjziD+4APG2CHDrmND0HK1xxqEJghqLctJcJoG3+FS82cn3GtXAaCpcw
3XVHrDEFaex/CKR4VKPI3XlcORBxUyodPozj0fa8cNEJdaN6ZsqR8js1FnNna4qUeJfeE2TeVLLa
rWPxXELagiKjf1bZS8GYwkFOq145NxZAIJms52se8MJ85dMn4ZYUdN7Tsj/Cka4xHvpvKRFgHhRl
pthX4eN8xyXwZOA2B347TVGiu+y+uIxNd3LcbZg+q2JJU5Rq0w3PqX7iUrnKngZp4AP22GcCqvUe
O6ayyMunkl6v120b5UhXb6D75FbzrPUWijyD+G04W+UHlmKCsekDIxau5DRuwew8PTg+tkDWAOOT
ZZATtk9MajiTFtDU8qHRi22bvo+0JLEk+auxA6+wC60XjXZKw4ChA86DJ85hB4OadghikAI3xd6k
fk4zhAMMUF+DSQODoTm/EYxWpX7u2u24HKMNPzrpn6fqi18QBsXEOmGkVwLaX+vmqSIsuf3Shp2n
vBTOcRA7Wezs9okhAlDUeDiF+pcV17yBT5U8R/Ksqy9Fdkq6WUyfKkPSOOMd8XsyIr4178VOrx3b
XbBUxhWQ+ap4zeOWYxdjLR94LyaSmhmg8ezm58E9FXT8o/RJpweJjtf8CGA/jXioacvD2f/Zjut4
RLS04vSDbydXL1F5mDJ5LZLmRvpqVFWomaEsa6iXW3ijq8Z5ttDxcpVZTpN0o/YnXTsQ8ONHz6Y3
LkVRLPQ4Ikz32CFdN+igRVQK/Az+TgBRrCvpPupsReEmt96T1Hn0Ovegy56T4UYDjm2srfKnAcJe
mMraaejMO08ls+8Csxy7HycvtC5E9bKSMOXtvlvlDLjLDI4DMhNsvvOyuhRdMlNql8F3s6bNaref
wPsQX8XtoqE3XgP/WsYAl5SqRsL02RefhQEXYlEb2wQH3TBgxfo2EQJk/heqfMXDev+zLd6amj4w
vzot2SOFu8VUC6VcvBTBTYXPp9Mdppicj9miinY1xC2XVxvMqGNzsH7yOZUOjwwoejjJ5lrVOFzE
dGO9J5iaRnzABiCrXeJ8mBZRKegYk91YrDv7UNKKVvVbDD4E9h7ETmOeWB+ZZIpFdxExlIBxSzkf
v/XJi+ZAUcfrZlLlD2TfMTbRIlqyyOi1c9C9dfpK9JyFnuP33EWkVbPqBMCi5N1qKFqU9xHTsYmm
xJmAQN2WXGLETG6FeGcR8pGtin2+Qvhzl3BXI8xDOxagokD1h+aSRUaOB798yoEkKRZHIuVnGv9E
acZBpaBjgWSPLowgeYDZHAY7VAllNFeZH6llwtK16Uj16la1sRiaTdG9l1PvpkaL15yBHBqipcm8
Y+/zaFwn1G+N8e7RBhvp2zzWHQN4jlFB/DLgyfC2brqqmhXpKmyKbKrsX0GGQMNA4aHzGGqv1kCh
GJ8biDPsW4yWffUwmRQzpCLMannJdFrsRKIvJkA3++a0vvpo9iedfWqtA5IpKCCMDWfkc2e/TK4I
dQUrDM4N81B+M79/svtNUb7mFCZKi8in/5ikNZFcEKZI95+twUPX3tHEtxGIt8Fk9H1VJkyGco+8
b4d2Vo7+aJ+3txGTlEI3tWE58vqLqb84ziVX6WZw7TQ6MiyAJI+WCOUYKZkHsoonTIDHj3VEjTgH
EfJESSIUILlJhVy4dZS+puMrw+rDmK58q+Ao+labT9RUqKYle+84LkxW+wB6Be2fQBAU+j5Wx9De
8DBNYnPNx8Vts+2SeuYqZI4jP63IF+ehNeoJpFHScvvu/J9VSOsWgX5KX1ksBAEAZDo9o1mLhlvf
bzi4ueZR6Z664bMq30X45XEGKW2yC5xNVmDvuOR8nfyQVgB4VrlzCFenXcwmoGJZh1u/PqjaO22w
qSdG9PSDts6nr3vGTJg+MWcxIrdXpdKQ/XDWDIB0KDSLmIkwsYpuP377z7/913/e+//jf+WnPBn8
PJN/+y/+/54XAx8+qP/0v3+7AhLI01//5r//zj/+i7/tw3uVy/y7/pd/a/mVH97TL/nnvzR9mv/+
zvz0v3+62Xv9/g//M8/qsB6emq9qOH/JJql/fQp+j+lv/m+/+NvXr+9yHYqvv/64501WT9/ND/Ps
x9+/tP786w/NsX9dqN+v0/T9//7F6Rf464/DVx18Vcl79in/6V99vcv6rz+cv+i6Iwxhq5ajEWqr
8v26r+krxl8MW7csVdVVXQOPYVk/fsvyqg7++sMy/mJNX+EfmpajEtj14zeZN7++pP7FsQyhk9ng
aq5hCfPH//vt/+Eu/v+7+lvWEE8PEkDyjZ0fvxW/3+zpt3NUVZim7TrC1ZF5uoYq+Pr9/RxmPn9b
+w/NHTn2xfgIm9boF5qauQ9aop6VJo7mpUj2mYZrIBtMchOmAGE7jxCs2FggOlK2H/30q02JdfZb
CdrdRcwBtsx4tNUWtZEkMiohmjH3C7xKDmjrslpEsWyPSeEtAZBQE1YlBYhZW8zCkpNW6mtNw2fS
Nvk2C3pqHQtVVoSvXdE0ZalEypetyPBkqlq/95OcEs8h2NgLB7CGLi4Vo+TEWqnbMfHypeOHcCZq
vbraOLcVW+A+tBLwrxEGqQ7c+Sqn6BOkqbOLCfansZ3/4Vn4+9X+49XV/oerC6jLYjjr2oah6+o/
Xl3VHNzScCvABn5xSqg75lluge7ISw2JBEYtYeBJKue1qyAjqCPa2Q2ZXRLQIQFN1UpGxrvQkr3O
Wt07Wf9vPp/NE/bnu28BYNdty9INXVXNf/x8g1nmadUNKCDFq1WS2Mbo5uhVmrlten9T+0jGYA5R
ZkZTHVZi/YzjwlyONpQwt9gJt2OK6bfexolwUFs3hUltYfr6LnGTHmKLuotFeRtCn0OwM93vsCEj
q4h/2oVsiXm2oY/wBKTtuBtL6oym7tvlqBdvaqAyUwDoQzRFuhmBNALs9otJcNQF40Jh7ss4TWNj
peSQqd4e9IiTec6x2W/t5GLZgYanhTrLApIymqP6oBbht9nWyiG3KpBVkbH3HEc/grNngsDBymfo
rHnQD2AOc8OceFxYXe1tfj0gWTq2j//64XB4h/988W2hu7rhWKZh6uZ0c/7w6mW+o7ZOXKL2iuJZ
AXq4ANi7tn0Nol3ab1uNabAhbbHSVODXXoBzuRzQbDovhpXi9io438ooTR9bOwqXlgkqB7+1szai
7FU4oz2TOaqaAWBNPpIZ4woEf4YLwBCwljE3JCPZSkG53sbtXFU0A8Zf/ek70O7zZuTA7nbsLCGM
hZGBYAp1JMD2f1Itd22HnOdEiGmxhsy69jym4kMTY9lIcslUIwVX3zXg2Koy31c+iCpRMTTHtbTP
dTPcx6P/ZjYlvLm8vvsik8vCG336/fxh+xKDCyXyMsmMjn+toagB6ycaQkIqqfkLmabaPEmc58Ae
xcoWlGKeldBN1HxkSpka/psbxQ35pztlu8R62sJydVZxiyX8j3eqM8w20WpqLZkHSOcCmBMyjxYW
o5MmQNFQCQO9KCEwPme6QaNS6GAQOZGL1l04UJYDMNyykgu1w4Ju1h+6gE2Q28XB6xnrFnpbzfMR
PolCH2zuK0a95TYDA5W0+kf4/OuC1YkIZqVaA4zTFrGWM08UqnJL1HLbRb1BowIZrmPRM3fDqCOQ
STRbL1ZwNMuM/5Abu6sIVC85IygiIQ1dQyPYjMwIxwx+tgqwPEaENHPza6jqK5PCex14c1kwWB4t
VOBpjHZgYGVGEWxrIlumeXzInZhCvm9mrtoAzoIZTijUNySuCYCoaWst7DkKpTbA0ky7D2pFw9Fp
P3KLgrDyaMGrbs7x3jtIcuJnRWHeDQvZhVoh6rYiSU7v4EP20XEkqMM2JdqzSyw8DsKVuGCtit4l
5kDRNtpcm7CfQTeIeehzCkYI0a+kJM+gUCT5fboUGCMwiDpJ3Z/GeM9D3i8s2rGuQnLGWBvnPDc+
/EC5xgFf8W3l1TEBnfMTAjr5abKKJSpQUzXLuYiyaN1ODrigj99CSDtbCzeikGY8j5WwfKxyzQb/
xM/M9EpuLE9/i3WPkHesSiV91ek4wovrzcnexEI8fUxR0vCI07dR92jC1u6XWnAWbirCagqPiKJy
JJe75bRKbKPm+BzN9BJzXjDrpkyA2upUOskVinj4iKOCkKPvLrZUjoERrprWzS6+TeLdUmRZ81YB
yaWFQ9hzEiHrSpNtV2ACl7lAlRMhOqiLbBpCCPyGtb8tVViOtQUfuyOUIGltsGhhS74R69ej76nr
jtFbqVnD3JxGXlEC9IsxBvPS0PskEmjX1oG6dMsc0pixs2ukpkUQ34RKbi1jeC8UnOFziWhmTdGj
XxqrBDAtHOBGLi5M/IZuktCgpl9bDwreJFtvtqRo6CbwuaK9ak1QL2Tg3Ua7vZueHnL0hUhOJnDf
kzhVtOuk1uw5ysC2dBjDGbj6mg5inzvGW0/kAbP3+tQIIA8+SIBGGdR1UZTZNvxOc61Yt0K8mGgI
zMSlXZMl98YUrzGRK77AdmgZm2x4j0KGKR4h6YqsDokxBA//erv4tR38sVLTVBYm2zBd03Q1Ydp/
qiUK2w97igei5Uu6WVYF81sY46bguIuGnRSUrBbXZizTLRkk6kM1MF2NHbFXMocMiIIgGb2kr+SF
2sY01ackK+Q2oBkignY30Jpl9V1SH7XbuJl8/16hL2gEutvE8H9aQvaHiNoLJquh7Y2IRofuo/a3
fZNuWtJanAn9dViRYOGkc1E7ySI3VXoHY1PP22mPr/tyJVi1wSju+qb+aqyuWfzrS6RNxeqfLpFt
2Kal2bZjm+qvdfyPO6rbIhbKW5AUASuu4H4bHLbp57LWBbVPVFbFrtREer8S9AgCs2U2iCTF53Ve
SFRqffNR69b7GBK+pCDwCk0LiHSq7//NB9X+hw9qWoZrsYfbmv3nuqs3lJwqAxmYCpncKeexnilX
TWeHSXK6uk2GE9GclPpKNonCO8Q37b95nqbTxZ8uFlWp43CvNRZzXZ8+4x8ulqrZvq40HUbwqlzX
fdxuC89c5mJANqdZwcHJn4hPfc7aKltuf68eShaYmVX4McG1NLHzULHmtmdZW2K3wWpHeLHbyiTF
Z7rhg52NoAD9Y+b5aMRTWq1xnJPnkaGSR3CukITHH7/+iydegryI92pqqZth+qOtO3VT9CNHilaF
MthOOLWoP7Yh2Vl6ED0SXAdjjYoSbx+9B9SnsSmoH2hLJlxA9CfhXBEuwuse6Azx3Ue77GeW0QSX
sYY+D11k+W9uq6v+00XVqPYp921LV4VQp8PjHy9q1TluFioVF2O0MSnhyB6rdDF2PcCKPDsbGWL1
ltNIDV+sblriz2zEBCUC0rKJep5bJkRlunc6QK5ThlxK+aD08U6LC3fp9sFT72G3iiB1mEJ9dIrg
vezB+I3u1bPIRQ/FsxlYE5lz0Ah0cVH1O+fRFSjPBwbVsks62HpBEncY3gtnXcXdMR6Zb9uN9W5X
OkVX62NKCvV74Wjw5hwORnkbbYZOhA9G4lcolKFgScABtS02ucLswF5C4DMe/Die2bIEAtsxBQwx
mdSqiZGOWaQkFh0tc/ACiPfYp+GmTY2bUeCunbLflHxRMl8q4szcAj5AWIn7yrN7kI9KdQc0i1s8
piNEpwOKNYNKW0csDUsakoHqzG2H7SMXrNuGJMtZNxh1WBsfrQkdLrZJ11S55oXRblJlWTkqemMB
bsCmFxs1yJ5sKXepKAkwtKCCVRraCS/BRldbAGKkKYdHvWyDZaMGt74THCEAVBY9jloX1qauMsFR
hcMwGZFJXsGO0A0mwEJigoGMPa8y4gMsZPxpkR5yrB2B7Wmr2BpB2Me3enQ/iVsHYcO4ti8dc5Mj
TOppjEekQhZmizTRO+nAjlJYissqEe2yAUOV5vkbHxLRgakzYLhLK1vZmaWeHMqtIPYtPgG3zwv7
kIkr+7/jxBu8BpPnTEjLmk8U1lY6T4ptJbMgRKkrGoRlSSQ2RqCs9VjaJ3RSg/GzQUe4Usx+Hxh4
8CyJcbmuD+wiZ27DB7sS7kwh5qNnRienGgdYZVk67zMbsQyUgr4tgbl7Js72NC+eTBR2uZph0ey5
jiOh6TPNE++eky3ZSZa+LR6ojuQ6G7khuZkWe4HUNFFUZLdpobCrqQxitHHVpgCJG2vtyERyfM6T
XT/aF9UtrnkCI76pxtfYw0Vr0bB2B9cH6vB/2TuTJblxLU2/yn2AYhpIgCS4lc/h4TErJMWGJoUk
zvME8un7Y2Z3VSpSLdWtXZv1Jk0ySzmddBA45z//0GEoWg7Yko4NmTQtik5nwVyZ8ANrwPAnbrt1
BkCC+QIvYHgo0txjBpv3CGZXMzTMlQypNvlNY+2mwP02Bj5jMFzrdmrULz34A7DtCoUyDZDF6ivi
0xXlPX499bNLIwj/Ov3Q90buXJc3s+T1IPB5Ta0K1FlCDV/cuUNVgYddQ7UTDqgu0gmhZDmNBL17
d/Ui9IMKMdBxfOKFSks/RNrB7QmqkZOg1Q/zM6kADa4REQLCd22brh6c9L7x7K0jyvwgI9ijemzM
XiSI3UsGhLaFL7Jt36EHaycg/BwEaMS1YJh8lG2JfztNzF1ylT6VNdOjsiR+RgCeZLyFG0/hIVXb
2y61kV6kFnHYEDanov4uLNCCYFkclmJf33u4fOeZS1pA1yC3cManmhKJgclHM09wCkRw7rTTsM7p
SxvnakE+t3cthgxKJ1fLhE4rpRLOyeOdlnovg+lLWWt4lYptsl2+jIuGyk/9SrBwfh8XL/FsYD+0
WPQvhST2BuMRk3vEHigid7BCS6Puc5OTwFjTaxfR9NG25uZat3V2FQ8kuzb2O5FJxCgTDZ7iCMJ8
oScDbEKxh3lMtB2qBtJSU5uzUySMTkoH7bTv4u6bQdWO2upmdjoYXgYe80SDGDvDsxTOroAQu8x5
eBl69xLOUU/tzSACpI98lCKD4+QlqEEVXqq+DzTR4mMI9r3n4CIcKd1kDn5gltOkx7mFb+4NvPId
bIGiQ87TIqcLen1r+SP+lzTsANMzYqoRI0l+1Q045T1bUrbtzPJZ4SfPQcE/q/DDnFo4hvzm6Mxs
Imzcok12Iop5aaLlasSL3qyOdKUVQD+uMjSNLZ2Dh+1Z1gVnLeqLGwwvRk/cLakn3sLgN46CZ3uO
GVBF7fUTXdl8w0nld/HtyBkENc5xd0nlgoCY6H7psVB0DQ2Nz1QzMNbFW2p3nzni2gUVinh+O+wm
gDVS1Mujtq5M5z4VCSnTuWGbd2cJX8HaaZ+ZQNrDQ9QMaPsuYmqVR/jz1iK+Spbsuzf5y6WxwO2j
sSoO09UUNNGDttV8lA2C8IERIS21c1gKGNtFX9gHnC2Y2bfVSY/FgTHAOerERw77rdulamPZ5tFu
vMfRtv2twPmC7SU6uC6Wsl07kYmrYzqCGA+rpX7MnFHRN3Cupl5UHKHMPgs8FhCDLw4TnIXQn7yh
08YJqyeEE0o0xvoRVDuc7iqbWtq+EREum6lVMJocj8kEDjpYdbQL+9Gi4BWvVgkbqBi8J1sSoUTz
rJnH72VYYp6YuwwdsbtgQjOTiJI0n+yCzTeYnHtpgvfTjpxdhAGgOnE8X/s1703VwiiY1siEqSVU
PlkppN3BR6UblnMCmQbjpmXMr/yYzC7L72gFlu5qbD19bBiEzdqfYZ9BpfOt+t6PzVc74TLNRB67
GQ3KZIUoDUna0KFOK+P6pRAelreyu5usPD0M2vnUAqVEWQ7tCYqwN4PPZRGzrnjBcle2+jLq1Y2q
WukkIvwYvJpRf2MDQDYzzt98/d1ZMNIcAoDePsCkRhOivSSeQa9YAmstTCLD4tXPV8J2sjdx6myn
eWoPZmxbDFUQuPSt9yUcDZLbsdDb3tMK/assj4jR1g44+1wkw+sYNv1FewLyTHsXeBWmnQ1ywLoo
T0C6qIUpGTatewAc+FaFo8Bvqy+OVtyP2wC9wpQmxP86s8IMCgJzwayztvV0NYZIDOy2vY0r9+yv
DqyUSzTZtnWvWzxSjNqN1vhnL7YgXEqftXg2Qy4vomWvky3aag9lWLo09rkCkT57Kaqs2FzPSbZv
y74/ys5U8BY67DoWMT0a4D2OjGTZ11UCKs8GXfZApjrqiK8QCHtB0YXtIqFURIu5XZlvRo1+a/bF
9N7Cu+bYzAhKvHEO4aY/Nu1qtIg+caE4J7UUtFUDHWxix1zsrrikgAD3sWw+DFYa3MK20UMHS7P4
Ysfd0Vm6DtEa88rRLuAXVXeDbDS8rRqxwkquxh458GCdtI14JkGKyjSIhLPp4N9tpjLedAXikdix
iWZ3PWa+rdk6EbMF7fcUrDmmxdohQYRRKMhc9CyBhwjRISnbmqvvqZO2V0oe2NfxK/eXD0uFxNtb
IHHWUH/8mB670g4O5hDuYxj0+1wzzpcYxDa8OXZMVnzXYTreRnfxNNUY1HjHNJ/drdPAjLV08Oy2
8dFOlvCa7SY7mwbp4fo34evw2ljMsjODe+hiqvHcKUNuglU7m70IiUetDBHm3swcxjXTA0fJF9tj
HFhFC+5feZ0cq3qlC9bti4Evd64GKBJT181XktEIxXt9nXYdz8SKxJULs3ZubLTyjJ6eAtlZx6Fo
sbzU6Ooj9HNeik9M7Su4T7va9y1MTIOPGNC6l6zZGxfNbTrn+x5R++jE45NHmlZm7iNfPtqddQJw
wqDHggcTN517p/AElJQbGewe8gQKg4OnJiJAqU9ehum5kjWcpg5mm62eRFZ+RUG1sPnln6UX98do
HakAhSQpR0rFDHXwpXkYSpPsx6xy78sZqWpCRTZN5BgwbKCxMY21Ea7bn6Yd/8B5tGm8khhsxJQ3
Ta1xGGJGcgqyGpchH7vtEtPywQXsS5D/ncJV+ZQ6U3dbGVBOztFvKr1pteVdIkEF1eemuxTRvF96
94MIUucqEZrUDK+80/4QYkaPRG79Cu7sPvdl7J0UMBUzGVTNpMbYU3ybrfJTI5Pq3M/q2Afg4IOC
KW4PzxFEkBm58XnC68HY9ncrqDCWQP5hrxbaXp9G127W4Q5ROPmXwo+z66yD15GEytu72G0Yu+0u
nMuQflyZbtPeeLdWDIg8J+tkp3tQtefclFP44KmxODoxHNa/PjBY8MgxnT8wEgIjKFGlDkMTHIHZ
2rM3CufQyOa+19BRGZs/ZcsoMP9u/HNUsm/63PLhz7nBPFwQzOOvVxfbLo7HU5TP9aHJLXma0+oD
CR4IxcXwmgiEM+Qzd/NLGeIyF5DrkbUh6VVlIGChsPFGnO2zHd12LDQchDNvU1Xwn8uCgJY//5M5
0OVnuAH7mTHixe2t93ntIUYr86cmnpEm+iXELbpr5uoi2ze6nG/ifIUiO7BUY+oIDqtdPsRD/SGc
i/JsG2ab3LYFHWv+4lZTedW5qX0nYmvHeQR/oYZW4gTecBf2eA/0YYiiu1TtzSBGdZhi7ODKlL3G
p9Q6gFcyHUMsfezyLN4q00PlNc2TgziUUvxWBbTcgjxIuy0lupWaIJYZ6Jlom10S07rZVmGfY+Tn
eWTBkC+YmDneQ5nFT5krUK4lHFKtC94/MwAbMP2dsLzIF6s7sFN+F8t83Tu4Mg1Ob24nnwp0tcFw
OOU75IPWAhG+y6rrPvOGpzYaUQZ1ydlq6uG8ShejqiU5OYmTY5iqlrwhyJmyr+WujKzs0BTKxiyQ
7nORlbnK0hTOX9INN07eoted8ru8azrSm4/LKIsP602UjmXuRlts+7H1n5ZxSU5zbR6adT6Qu3Wy
ke7Csey70E08JMltTJbACHiS0udgywunp0jjYddFbFqRKL4J+TzFPm5YG34C1BkLkRx/YuxO1zMe
qCakKp5db0nSZGfFANUs/U1KENomS2Jg/B4SsLT8EN12Sf+SD+gwsZ6QpNod/HHxt4sdwtxTODgo
OCYDRlO+rjGrHXBNQ9zQTjjauDRL+PNDO4rmes2Io/mfSvvSgQhus6XhxZeXVmocwRYWTC1Iz66m
K5q98kI7WyeKbTVwsADuETjPHTwETwTXKu/wCi80L5DE5rEug+k0+M3Fd60AzwmY2IFGepVSofTB
jLmnXrNxIj3se78ZLnHg0E8PsOZgf1ElThaijSA9pWHOcA7UdO7T4lYqLIXx7l7zr8M9fRCsywpg
aFTjtO+quduvSVDYbERDchOl8GFiAvK8fiDCKoy/xw5ZxGPo3Nh5wBYehTij+cRcuGVDk9aOZjsW
ivBwOSGhmNPTktTyvURYIOemQSDC52MoLz4G9AepixJXjUn1EKzutL50gNEcG218jLJYYcBdt0X0
OKdsfqtESyg1f+7hhcZFxKr2RHEjY7CgrI/LZ0BoNEApfgCMqk513AwnO/CCQ542Aom7ao9iSfd1
v5Bj13boNpE5bK25LhA259ldMHa0SKPZT1E1v3S1viTZbJ7kSC/iDmrXNKk+1aHTXXeOU3MUXcEL
s55EI2nbZvEJUrncJW12JUomcGMt6LyjCfJk88wECxNQHi+buf/FSqarxquQd9fgeoVP8VG3fXII
xv5TtJoB1pI3vBYFn+I3nIXB1O1HNvnVBJNZ9ly+91Xan4TgEn7ENE44LXSwLrjGNrg6L+J9Pawq
2WmmmbM/FJF4yLiBILYloCBU4cT1T0mKybExWEX4fl5hlqz2VlXWp8K0sBGKardkTA5b5g8JyNiu
opRez+M2MIfSxB4ZV82V6IerP1d8H4RYoXoYIZSOuyLeI5r5crzOGuyg4XkAmVq6gF/FhLUt/BS1
EDhXgrIxnEvau3FydyihDr0LdX6CDwJrt6r3fYUtTl4RId7nze3UaCh+qnnVWJrFGcnwC6eg8Nv2
+OdLaGYPDWbrrIRTvpaBDMbclFhR/+O03ocnSnFa0Ga2D53H39naxjvbr74MRPFGNUPPKYbdxidc
x3ZuAcCu4GczHQViAKtkUEXHuAg86+JpK3yhAJAkYStD9Tr6qyq7TGJCLNCFTAl5feA2OnW3qrCu
a2R7V6Nriw07Tf7OHfp7p5rYvmcem+WSDTdiBr2rGJ9548K8HMKZzrNs58pouIn6kGCYddxoNGPa
qF0JoXV1liv9NS4NBjwFUtKVsV7UXX1UHagsEHV+KIr1iUFUdiR0gnBs+V9D3RDTzq+trehoAxQB
PA49gP73sorJdSht3H+cuL1WPr9OXX6sB2HfdkF8P2IdsJ+97mRVhElGxtKovMBKGjPjYupeLLv2
L7a0P4HEhRztEDo2TU14cjXAoZ4mCO4MIglVQVeRrqtv8T+Wnmxvez9qdrJE14OSq6xCDPV4g3rU
wCWg03k6SpuUocmlU5rX+ek0vVjrQm+t8iYpyna/SA+bfD+4i6RjtkYycE3cwDxQW2b70g7n6yK6
cCLT3y4OQ47SMegYF3jdKKHSgWB30YyIgT3YJq26t2R2zbS/PWrMsg6DsYedq+floARDywHkow0e
UsEXSCQJnF5lX2VNhv9JS7jg6CTplR6SCwRP5+DH8isQg38iTfNqbumDlwTRVYb0m7GvBggCXJDW
BeCJzLzKrSharZdmnWkbVT4nMdRNu2kpnkyY7UkmdLd95qLo7spyX60z0V4EVxg3BSyvGOw+oEOK
i/nrUEHEKlB4ZAqdAA08CqiQzQMvLvhAdfCq+mFB1H7pde2c6tF67UsPFkH/fq4i78ET4XsoSs1N
kAoLL5Me0/1U0Ry1EGecBs4vTdZmztFXJG5a3vcN1LLV87lr2XBhLO7HGAO50o/fdwn2WN0INWKY
7Y8Kg4tAN9kpzKQ+15XBLgv5FOWGF82AwkAxO9d8kt2MPpPrdJkL5ieqQyX0XVFTY01TK9kD1bSX
VpZd/vxPJIhTAluEPzmmLJwUqZ63skYrOMgnILdzGma3NvFjGOnBG5rm8KM9YeTuaYzIVeq+LsAX
7yqYtP3gUEQwskNll7vHwLKghK5GRnAdKGb0Six2XhSxKfPQLReLpJck9NAMJezDyFQ76J0l/Sqi
eSm7XWBVGB3wjSfib7FPJFeycqp5L4x/4YR8zNgnWDODPtmTnG9c0XxWXUo852BrsAr7XIQYjKQV
JjiCdtStnR6Tkbg4h6NvDi7BVX7kcYUlUSR24WBVLgIT2w6ZVtguH8PMuW9D/1KXRXsWvdff+WH7
TbVd/KkVECykbIMjzKBXN5IzfW76xREVRt293MVLH9xk0CRyjCiCtvmUWfkzPal+F2YBrk3+JrCL
8ooMtnOSee02mNAHGg+iSJMG3X4qYvxWOGc/SsnerqT1oXCXpznP8JV1zXxtjwAiJVeDRWc/PU51
hD+U6U6yjYhgM1a5LZe1ICbVuAU9vaC6ZXadH4tq1Jt2jRA04fewTYv3i7N8zatEgXYDU2jNjDXS
+2X1gdCOOtpkb5A6VfZQaGBryt08xeNVWTbj1TjgL1zqAOfS4OscaIgeVELbvkaqFCmHnFC7QcSO
CFMrj7XjTh/sqvD3hSJld0nj7ZgQMm9hJIOxkHORNqB6ZZDDKteCvw0rcUtOCTuf97jEyUcCBiMS
Q3EITnju2zOPjGREUw97h0o31KdsjpGfZJyBremOrRTmysTd+7YMsbCr9HJe5GPrUS94Gmp9M9d4
tlbVhh2Od81haLuOy3ZNIjHNgzx51/R6ptc0HwbXuc3H+TnqzM7WlL5x/zw4yU2/uMCDvoGUnD0k
CeLYVuWkbgLHvdPH1F8Vv0E8b4i3KWtKhcbmHPEmaJl9+VCDZG3HCaZ1nwRroh4uNmBuL31iM2Xr
aNqUBI7xzerO1bwC/KG0cm/DmmrG989ziC6AxbFZv0xKcRfkitNXFnzLWmPfEDwWMnxsew/pCQkh
Bpa+HiQy46Ektse/NYsyB+ilRPzGQX10hqXAhJSI+KZCo67I93XkcDPAOcTGKJPdZaiGepN5NU7s
iY/rvZVFO8XuCLUK4lQ6NN/zZiRtKDbWvg2H02Dia3q48CZqe+udDYQ/TVGG8mN5rYuJldMDMHZx
hDcOcE8sbLT23Us1ARTWq82v/7lP3I9lfGqmTB9iA/Oib8b50njiJmsxgE0dH3f7+TXymDakBcGg
Iw1VU473wRRFp1yPeIoyHaLmICBRQiPCwId82W3vrO3J+NzyTAaXkm+ClNMa/7Fow49e52i+FtnK
YkperT569AGHMG7W5b5PFspsYnWFYjg7YNckK0mNBWxkOpTGruBcBkHGb6qrqi11r8YBjn2xCkvU
QYjpWi3vrIazgGoS7SjQebe6KNVRpTfMaKlBaHpnBySGGww16I2lnzqiXn28M6voHMN6+w/+UE10
MSgoi/ITJME71aGJijxGmJV9mPA0HXl1AzLciuTSPRy0nOA6zXdlaa7iKMYq4spc5xbKQIeWehnn
z05GCEylnhV2v7Um+r1wcOb5ruLukFnpk1wIVI3EtPkPoUBIm8KjtUZGlRsw47r2HgNZXU15+pQy
KHRy92YIyTb7k0Lw/2n2v6HZK5jHyBH+Lyz77beiem15FV7/9fANbSvazX9V3/8F9f5fmwpnkL9T
79dP+ot5L+0/JICeG9hwsB2oNpA1/mLe284fju35QeBLT4BnKohE/4d5/4cMbNj1nuMpD66V1P/J
vIcC+4dyAwG2p7VtC+k6/w71no/7gYHjer52fYhKfKIUik99w70fdTlaFi7d6DJjqz50QzLX1XeG
IqBnS9pY+ItZY/Ia07VWr8pu3PKqSorg8+xG40DjN7kJ4pQx7Xx0pp5dCILi/QkeHqOiMFE4POYd
kmbdK7LOXRGh11+SMJheWlm16WfDLoxBQ+p21vfYsrIWCDSfBGyw1lmApgz+E7TAmVkKlC5On62m
ZLrCHZnhqeVjg9LJihOJ0xayQj5TEUGw62xFYk4T1bI6FJMGfNwox+4lhj5RlyQ0fv3U3BmwiPLD
EDsTBCvyMOCs9GPl19O3LMtG0N0JysdqUDp2uohgtpQeAhghrLLF5dZtJLkEU8OmWHK2iiEiPMIM
ggrbRskPO4RvoRJsMrqI6pd5hRNEnwdA6gbbd2KvU5QMebEqx/vAz9S3eHJKfVdOJgPZD0Dt7Qa4
zstBtkafkTrZ58ZM08044Ir01a3GxOILa7IlHuKEIOvriQBXnD4dtL0GsK5U6qvrjbLCQlnUy+vY
wFtLdv2QFfrFH6FXvtIbLeBKNnhZuOvj3q8QRpl+uc3cZAyuccuqpg9D4ssMZrMAYnzFCTKxXsMk
9N1Xtt6Q4O3Eq6zuvPSe3d+HA5RrNKf2UMEISj2H3OOgKmybCOh+KXGYL+bWf15guXTXUamy/mPS
drgVZYgADiBz2r4LqsqfEBKVlmOra+DVeaAzndGeT3pJYvx8EweTfjFkyXxcdFTJs8oX/E1dZtjB
xynEdMN5p0AnmK5aSSryg1p0xiQs83UXHdM5XkHPIW2Jm5hs4lKVjTrlaA9SW4emj4Lwfp7sHImo
ndfO2faWFqVwMASy2DG168u7Xi4Gb6KynTBlXQbufzsGdRe/z+oxcm+tRCUwxq2mqapThD6udHHr
amT2YlIBE3fBaW783gYi9T8WvJXduQaTtAkg7ZQIHEjk7dJcE2it+NERHbjlEwchFD2bg3i4b4Ji
SI/T4uEJijMmuiunCwVPWFBoWKM7tleErwTuS9/n2uyLRFP8bE2JEohK2tPWhz6ecv/OClwfAZge
LMyu4qHLQrWpRkZrLgx+ZrCFAY7CwWYcVWjfumujcY6K6Ct8o6I4NwSYpyejhSaKyklcdQqKBWuH
ULMGeuZZS0kjLHr85G6Zd/XVPT2nSd8LGWKOUtVhW103yRB5d3ZUeRFEqMhB6RDnU2KuPAUbZ9io
sNAIMxVUvi1rrS+RGPc4BCVzZGOyIMFaww189qx8nJMw0wyqncJRjLUbZuubKac2rUhCN0RvxKMI
YQFUhXCTW9HRoB9JgyHP18mtzmwUdNHs+wAeIXZu4aSQtqJRt/6XbhpHYotTXk7QqqkWFdWzbVlS
n/SSdrSc2q4LskQhErLsNzVJjvUraDjYlI8rlBywFx0H/9wjNcweTJCLSW5UFNfF0xKX/YL3lT03
RGdaiZj1joUH/NuHTDw/p8PcSmRDFZs3XFJifZkpaBLIV5tGSEcjfwH0pl/u59H70jZhO3zP6qrJ
XiyY1SlWnHaeZBVWh1mQvO/y2E+uq64MkFvmthu5UOM6uYgPTbcwc0EVWikia8bR47qECHQx0E1h
F473JZZ2hXeJrxgnMU8f4wpqdeEknk++jN16KMenGQiB/LWlKKZsy+xf4Osl162iPdpR2uYjsUUL
sxxo+XWRjuDNrLZgY4+hQN1IMs48k44gParFhGMIyjtcm5KatA0r5eZHe4KDk+CkXvRmtekJ2vY5
XTI9fipFG3RXAdIAwMs2t5WGd+PPKUJSUTeexVccDPJWw4KAxtWk9RxcecQPLEc+qo8/KP7sHixR
d8G3YgkKxGAhxOM7C7Qe/7RlqsP7xGM4GoDH0hV/KrJe4FdTyzojRcAf/Puh70q1G3Q4O2ADIVCB
UASKdc5cZ6itIgf7EWZk+r63R46ULTv8ApdFRdgPhp4d4gPnhaNt5dtBtziKtsEUxA8d2Xqe2nc5
X2pNJglCZqKwaDBqN72FxUGpFwgCsbAahldxg5qm3c7KclJslBj/+f7VVMDGGU6hVrVpCJWJe6sD
+zGefU4ah9McZVs/EnUzdsNUbQYR+dn3YLLiCMRaSpO9wgrEW8GZZFrjql8n4uDmsEquGr0q/niZ
cSBiPD3COoFwxk6JlkMmvEJzH6noODuLNreLnZVetre7pA0AAWaX5G8XhQcoxEyYFBb/qQWCGSSJ
HZ1USUG1kh8W4mBnq5+c68gTWXzxhrKYgOKykUyJKggx5vZkUcHym/MynZezcURXH3ReiIFIvAgD
6l2+0B1Byhp91Nkyqyc9vPK72eldXg1u/yp9JyqHd02UyuZz0taOcN+pqVgHxT6n6PCSJAFnJB6A
WSleZ5yz4689ABp2gmE/hFm1QdoW8LcAmixWXtqSBQcY/6oB2HEdKNF8O506J2QckXepk8QUjyXr
FH7SaNG5b95hdG92uhbze+qe+muLXVeDWoHjmAXfEEQYNorkJitefLQsfRYcmzq1uycptFe8zLIv
UU2nujRAQrCmGvHSCosXHomxjcdhmkIlmceg848ij1BbYVzj+cv7sIoy+GkGMkl5rVpNDAeAS0Gg
d5nHWfqFJdY21CE1VlUvc9XWFaRT2aYXD6Qf9+KEeTVZdmz/iNwhDm1mpOAEkniJnFAgewsamyGz
Mshu9KxFdWrmRrQvvE8mPrmO19kfqipUFHeQ3pJm2BTzpPTNWHcTKSFmwisnbkVdfqiYE2AyJAzp
dyRnxABPpwKVIOZppuinFItZXZ2Mkwfax/Mu7RgwGz9l7sTHh+OjKxbbsd41mlEoOpkycs/MTTP/
3E4O9qNRnK6lWuk28V1dTyU7YxonTXBvitYtb3zL0daN2871csfpDV1+AygyTEQqF444MxyTtOvQ
ddgN0c0lCF2CWmbbgLU5HNmIhnbYN7Jom4s7FjnJHZWVpo//ft/239M+39bfyse+/fatv3yu/x8Q
QHNk/6o1e/5WfluGb/nnv/dgf/6bv5owyw3+0HRhUOHdILAde1UY/9WFWT4KaDiGvqYPogfQPg3a
/27DbPcPD7m0CEB3pONzaPxnGyb+8JQvg1U4ESgtA+Xrf6cN+5GxD/0XAawM0EG4Akm1j5z6B8b+
UECyHvoRW72wKj6w7Prrqa2nr74P4vy3J3P3lxDl73LgH2WEXAq5twdvE8GFXlk0by4VRa5wQeQ1
UVT5vPH79iuskZvZLS745hGaqPvTry/4psFcL+jRZgZorRQN5io9/7saIXWoWsKQ2UBs+vAjWBb+
ZPk4tr/RPfzzMtLX6zRLa8Q3nnqjJJnJ5wtQz8LZc1AJpGZ+jJui2v76Xtbv+l/aHtf1/VX2zmpB
c7cq39ff8W9ylUh4mD2mQOUAzeSe0BQAaw7eszd/+fWF3i6Itxd689BUUZjJ8rEFsV0y9brPE/uY
h1vyr6/ys9tRjrADgVpJowT68Xb82nheH8Fdk/SYrfhgqxfdxfso+8u34S+g5Cdr7md3o33JCyM8
Cawhf7zOWNvTkC89fpMWXgPbKdfTp0YZePCcLsvLr2/KcX7yIzGUd5C7+0Ir/WYlNFWcaJ9Dbqvf
wwtvr8P3L4xYcVfPNvH3+ju2zZv0pt/tyHIjzIoZ32+kuuwKbxaJdlHG2cITLHue6493i6lFF1kF
ljFdDSkpwr6qLsTBUN6ZBuZobzFgNIv59Ovbfrv+fYAcV9gScZmrcFRgh/v70kSEOFeyMXLT4ooV
Ltad0y+/ucQ/f0YugYGAZ7ssfZriHy+RIZWf6lGCB5dJu2PQhrVV6GMo1d39+l5+diFPwwtgUwTg
km/W5VjWCwomwu9AHlrUFWEKB4dC7TGOy+I3b9o/3wHtehowTUhl24H/ZrUgq+k6NWTgVLQ72HKl
mO7MfnxnLfZMfOw8/mb//d311tX7ty2k1H6tAO4VDxHQLakxJkqQh459gtGC45x//SR/ejWwPduT
tssdvnmSKOdTLDXIZ/MGfbaH4oKq7mgNywHGxl/Vx7/xkvMg/3apN6vDYWgxGOmzAQcRnlix65uV
920RLQtQk3/99Y39bLn//WpvljuSjyWdjJJwepb6mMadfhhmt9n/+io/W4jYk3gOii3PVerNj+Um
mBmpile5ShyBdneqe3sHQDi9toTrfvsfXAyNou8JVyrsWH5cGR588capsXwcvWLA8Tv9HhVdueZl
FO9+faW3NcC6V/hUPWvNoaiH3uxQsdVFkYZ0Qo7IUG9BBizCHtSXyUXUUQ7Rp2rqd7++4vpz/Hhw
rlfUCqmp0us1f7y3csT8ZXCQKZRW/iUU7M2OlWI3gCWXLDl8Umi2UNsIkVG1+5vK4Kc/omLHQt/k
uHyPH6/d98CIJvSwkRPEXHQu9i7RVa71bx7qz141CjhKKh2w/Jw3l8khxAcmmti0MKhWTn8QeMQu
7rHRD79+lr+70Hr+/G0HETIN0zLGFk/13kWVxdmsWc4hxjEYIvzmd/vJWUbnhz0I4wl2yLemE8q4
eUVxqjai+DoXH2TbYGtaYI3Rf9TuKel/s/H/5K3+4XJvbs0qrapr+C6bJbDo6+bPIjLpb36nfy7+
wPHYCnGJW8s4d/0Of3t8fVt6Y5Paa2RlSGCCm4eogKrAJ+53agYAgl6PYbf3pjz5/G/+cDzBVZXL
voXiWcs3V66nWNTDwNAzbTQuCEMOcqJ4J4KlJpo9WYLf/Hj/WPjr9TjReJVt3xVvdy+4S9Eoc8q7
PCFxynbOFeIqU1i/eaA/uQwFhxLrMQpe47/Zim0jo7qxSrkpUdISG+0hRdv4rWt/s3uAsd9czf7H
ktRc678up99YEHQQ8QohEUPG1yMpstYHmxCiXN6G10NNdBjElW15gQGG2hkrsvZ3y+end2srSf+n
PcoG58flg3O8qReUMpvOi+77xE7eqYxsgaCKrn+9Wv7xLtCxYrFFce78L9LOrEduY8nCv4gA9+WV
ZK29q7sltV4ILRb3feevn4/tO9ddrJoi5AEM27ABRSUzMjIy4sQ5lgYxz2KdZQEQJOPd6CRTsAUt
/U2FE/C6ibOjgAlTmWMyVA6KtjwKkzeSckTk5ZAq1U8jNW+X6dngNrC0GoRdzCAZFF0rG3jhA9K/
ZMxI5xHKaVisy0ft1zcSPiDjh3Zk/RKjtngMGet+ur64czs85+ceKvRmLHL57oRQqglagSTSEC0N
lLYBP2cYgYqtKJ1eN3W+VZji1uYjyjKX3CJsVT3g33gauWHSMdxlVGWpKsv65rqVSwuiLcztQoJP
rWCRYOlFhJcgQENrBZmB5Guv3JbS+Me7o6qSLHNJK+ac8iyWAgBVslKKyTDyVCiEleZrQDkcMY7y
8/XVnH8zHhFzF1ulCSidkRS0faGoU1arDuP/IwI2SXgUW2Bnf24FCgRegqpuEfcX34yGn9aYgyk4
3gCla+zfaYK5v27ifFugWRCZquS0EheMhT/rg9CHgsQDgg/rKzdR2vr5bmjKHryR5tG8/jfmVF2S
2B6cdmGuLcxSK02uL6tJk1dKzDnKUI0k969hoSGmdd3aMkLMzqaxqvkfJAHGItpNXVzFXc8uDcWT
3P0o6h+dKtEmKTdTFK8QkixtWXQ6cTrTkHhg8nBe5IhdA3cP/DWqM0aVwhhGXXwOaiH9VDO4f2Ok
KCH1Qiy+Xl/g0g2XRhcLpNE19kwymo4YxD8StacVk3TG4Y+NEL/nciGeSBY6/4gPKYeZanKs8JZ1
pqxDC7tzDTn9w+DAOjSdiQj+opRJRD81oRkdT9eOUN418INHGbItdSGWt53Z9Lvrq1nmn++mDOp6
kMZwcUgLD6QBWjUNI3VEO+2Qqwy+AKaA0VZq99F0vG5rebjebcF3RrFNou6wjHkMpdRGCjqSfpFl
7M1aZLbfNNtHM8ir7b8xNa+Hwg3jyEtPUIf5hgSfKoBQp/LA5MMx9voJtr9BTlc84tI3NABx4vDE
WsoOp9uVhlZQCLk4t04CBRZcVRt2hTwFrtar6neBhv3KQb7g5zzAmFmWiITU4BZxvWKAvkwL3ssj
6PnysSkFo3cNs/SkFUe8cIqZAFKpD1nYo/BwurKkH+E2y0pO8TjQV2qGoyAOjFJ1jBHIb/qfln1x
EEKhplLpm2/gpTml7nRT6zQBcvcKwll045U/9wvIKS36aLKqSDDanC6oSkyxrGiDOlk+7Kyx/aSK
nyAuWNmfC45OXgtUTIZSVeVaPLXSTEw/05jVHNJbYAZdBOi6GEJ/1n5tV2wtH+N8M3P28Zls06DO
towVuRaMRsY367bVod11e8QbD9WuXbkY55/88c3/txkDjBqssgrJ0emSWq+mUl4mhqNLWXyMzLYC
sxwKXdx+aaTA927jpB3Gye5JqIdDGzL/tLLQC77IQv/5BYuXiRmBP85i5oZTdOyK8S+pb9wsfTbJ
mrpulcvq0nJJyyR6SLyEVOV0ufkojorEXeJIymArEXzWEaP/3hoF28XN+2BmsXnelDfMMzA54997
R2lfsXktm/cvriyQO6rMfUxWSeH+dDV960dSH3kKDBtjDsMiNPNSqAkrZ+viBlFYkA2DxNbUFle+
6eMNhU7ROg6Z7Zra6jHIwUop/rBtAYo7TFLs/jjKm+IHi4soL1blkFQ5ZCya3sJv03MUH2EVHL+r
Y+WvPK/e62jLE0AyLRq8B8lA5cUJGOUsa4qCg6Z+k4+wAYBYtoWH/HN6j1bYkTmpI6zC+a3MiOAh
f0juxl39kO3MlVNwKbTACEYRR51HuZehH2631EfYhxpwAeV5kAXfgekwKpTq0koGd9EScFaJRFid
X62nTsNrNa07OoyOGEbPo+TdWioIl3LU7T/fRDAZtK3oLcJeurADzbQiiJNiOlmnHDtmftPGERi7
//9ZWZy0WoEQQTPgWY3l4DHMUQYrSUHSf+UlKshgMFwyLepljc1gWCYx8giGsk34qbhFqHuDhuJW
sOWjsoWPcjuhNmhL6Sb7Pm3AE30JNvEzdGLXV3vpKMLwBfzP4ol5VhOeIGOAmohvGpEobADL+huB
AtI3NKr8b0UqAXySzcZcyRbei9rLI/LR7OKI8LCKErli8d02/Wzu9KP2s7kdvqJvbqff4IH4xRAl
2MAcrIedbaJj5oTiyspnE8ufoNF1nxECKrfv8uoVRlBRBYF7viWEuBO3U4rI36DMSa3XrxWwLpmj
cMRrACZNuNUX5rKpLrQOQJ8jqSJKYf2dN1Vw40K7UOgAxa7v6nsyvlwcN6AJgkGj+SourJWWmOjx
QJER2uQtfSY/eMi4PZxs7PeJlAKnQs+J8AyPX1StBJ6ZIP7sy34wvnwpAKwsqbN7gtM7MF7ex0c0
XZ8Y1HCqXb9fc6UL3xXIPBnnnOTKZ+lGZA10n9XSoPQo/+or9btaMJkZpAK91zJbe4ZfWhvm6Gfx
DJpRG4vokM0I1UGmMq6l43TbWArzkKEuPhW49BaGa1DXOji3UpIDN2uL6C6kMrCPpyTIndCUjT93
Yn4OG02Hw+TfFjcp0mmIqFbg7ypD2HZMORppuIeCw1GU++sudek78/IzZFMCEKEtPaqo2zLsK6rK
BT2A/iDLwxc4rvZR2f35VU0R4L+Glt7DC4y8BNyzwxC20bii6FE678sQIbnRixDzvr6uecNOTgoP
P+asqUGQ8jCnMa/7wyNdj/2wNzN4i/XAgg7DklAURubkXxgxDJ2yJxcXAeDUCMO0YdCEfLwSSnod
PLCdxMqf2wC0NGNt6GirQItObQSqV8BxwFNC9J/McoC9JlmJKmf3vASxElTAvJWpsJ5VAAKYGOFy
NEzHAISt+r9zpMIUdWU/zvxsNkKBi5SF/eBmPF0G0g2qlRT9nKmNzLbW+ZdOL9/qohE3lYrQ3Z9u
jGQAnqDEMCOIjGW1uIO0UW0aPlqUP0hBhyKcvrKe84hBjZDSFssi+AP5mqPlBwfTBNGz0qicr7pp
K7kJVLE28+Zbedvs+h/5j+sLOv98szVSd4NiIN3kRXzyWwbMaqHUHC02Pd/OJ6v6bnkI8xTwAs2j
iMYfux0EvvDT0xPBKqMkp8sTwPUGsOyrTk8VSKibz2a89lw49zvgwLgD1WlJ5c2/MNH7qtjWJldn
Lyh7Q5SDwzhBvRtJkrTiDu/h+zQanJpaHKK2CKHHmyAQhVnyVtm2T8NN0X6GEuSAJjIq9lAYbOjS
/9Ge8STXSJpl+GwVhfzZXOxZ6ZviVLc+XfJIGR96mqHMnwueq8uj/EMxR32lxbTwkTN78/f+4JGj
n0FL2YMOkSJth5u8Jk2IZhHDmCiOXl/a/NM/fM8zU8utU6OQTgDnq67g56kh/Lb9GtXy61bkOShc
M2OcrkgLy6LL2/d0UnhmUJ8JTJV3V3pnvRqfDJgrHKShnkUXfMpgW66w1z9d/wWSsvILFo5T+1Kv
x1HBdPbXzoW5Yg8xiSM9QYrnJBvB1Va+6+JInH3XRYlD68xaqnIw2JPWAqysjVnhVWfmaF83iri5
vrgVf1kWBXy/bRmz4PypPtMbndIfFAbnPZqEG8vqVvp376W7072kJwkeF+wSo5N01k73skszODOm
cH4XBS/mXXaYX9DlHWyiG+sOBkKgbk/I7a640LmjYtVi5JI4IvLCXOwf77vIgzUJkJuKwNkoPjbh
2rE73zOSGvA9OqNRFonqIlfL0NpCYQj4jWDCGZT7j1XC/JwlvV3fLWnNznIpZZnA9gW9kbrz9/mR
mSDwxc5PyIdIwTMkz2PJSb9cNzofsMWmGbJEg1cFWQEjwfLWDodOl/10DmH57QS0mNnN4i3PytzV
lfYt6tCAvW7x3Cl5spLZi2wZ8XOZ+Yamkst+QSIeosdeKq3LQIrG/Fq99kK+4Bknhhb+WIKonnlT
3+soe7LwtzoJH6+v5cKOWZAVg3i0aMufNeRb3QqtCCEXR7SGV9FQUDuXXyGGXrmqL5ohtyIBBc0J
avT0ZDGYU+iZSqqb+ZAshfsQ+qF2+nl9LRc+lwUc6r9GFp8rTOQ+QqIEtrnxXqy8mVRk5aheiLX6
iYn5J3y4v3w5SBVJaXw3OkD8d8wdRsps6TjHWrTz3HylnnfB01BQm0HM6O/QT174tgRzTWSWNL4S
I0YRJ3ENlVmtXnNb1d9e/3inpt6LrvQbJHOeSqAmtERm16rXxGEILUUYpjutq7+NAUcpQfoDvvK1
3uFpSRljwAksGeg8CTfQmiV0uA6U0ocaWHCyIRXvYA2D3QSKg53Q+5lbS3W/yxNBf1D11HIpieWb
62s9DRmz+TlxpOvGYmEgX/bCfAaixyphkDODgidHVqhCeL4eDfhVrFEfnnKKUaEbmgLcG9ctn7ro
/1qmMAIYC/zTuzLZB/8B+WnWmTdAo+0/NEm4B8Sx/3MLFF1n6IHMs3KpbFdBnQ7rteXBQz88pjmM
oH421u51I9J8Xv8Jun+v44OV5UsZNshB7SBDdP+usyj7uc4Ce7YTHYOVEu/iVv6PLXwfYA2uyYPp
9MypUdaNNS8KlynDDX1ZNyTHiXfxIdgjouvQgHOsQ7GywtOA9R+jhET6VrCuUnU5NarnZk1pBy0U
I4E3pdJLSDFQHmNkuMhXgsoln1DxRZA2OujY5Y4NZgs3/BBD09qNIXIMPfSGfbpyvC+thyBCuUbU
UD00lNP1oF+YMWUHhYmYdl+jQr31027XG6tA3/OTzS3CnArIAJo51ABP7VgjpMoDvOaueGwOfzeL
2KZ9veLli9fSvD80OaiEga4FBCO9K5J8OEhh4zHJX5m+i658cYCJ3wlc61587LeS493EW+txLdNf
JDfnJucI+sFkb1k1EH0qmtJzdgjerG3mMua8Y27xu/ncu6gmIE63Ei8WF85/jDLsBWSJ+hcH4NSo
VcmdLMR8z+jg75uHyBWc0k0Pw+bvC8d6uX6wz7eP4oc0P+GJzDyPZjf6sMbW1/ypoY2OOe+YbeNd
vzWO8j5aSQfmPPA0fGCGqTDCLzM6wFNPzQhTVmgBZLFOEMCcrWdfA1/9VhszbXWmwZwBMQTsU8ZK
rnN+0AiHLA+c+az/uUxCiibty16WkSOTIY+6N+BtyJ2yi4CdXf+K5/fL3FNnZssi7TZocZwuz4eb
Hn4IiBLFZsx5gSV5/KZVuuID7LDC2jHiIW8cFV7M5+uGL2wfqkY8XWbIhQoe4tSwBdlJCi9YwOnz
90ifHLSdRAtjbfsueeWJnUWe7/eBh7ppRZ05t71dtuUe6DaxQ+XP8R31B1Fl7cDL5wGMJH8eKkHk
ah4KWiytDnGn1mRp3VbZ+jewTW/mMknmou78Jn3qNsYRpkPG7ktHdueuTfkjdaHPzRx1DU96cfmk
zCRLdAOpniz2l9AU62FLmR1+jJ/+vt6lTrWfyWGNY+MEm9XPPSeui+PCUBJdR2IdWK55NPXjqdSG
CCa3wgtc/3PPDRge9Tc43w7SZl7hWh/+gvNijGoaDSpKX+/irh9CQJLGISoABmHOYqyM8YmhVTa5
YITR64BoCTLNZi30MFY1lr4SfS5FdVDdPOIMGOHmkZHThaJxnhnyWIaueTe4gZM/ST8Ct7FRa/w9
h9d+vzaLtZCqfY+vzNpQ2CcXo5Wx3EpPCrvUM5XAZRYbDsqD9mA9NIf4KGyC39XGeoo+ybflM/na
SmA/S7fpzSvwIPGGJLEXl1uKzH1uIqIDR6iSDE/aKCrVNhfrIbbDZoRcGNaIldLbhehH42geikT0
mBHMxZmNO8UPTGuAA2xgat6dRgkGESoq5hoG5tIunlhauKtoyFWrdC28ayRs6afJswlFb7EDg87X
COLN1vbdtYvr0pmElcLC8Iz1Bm926jp62bajLmIUcb/oJd4nD6kjpbZ2NzmeXT9E8PVtrgfbRafz
b9/R50SHugOVleV90sDlUmQhUhDRIb9vd/FO2snb4rjuLBfSbWZLmaSmEE3WcxbXEV7wfM+aVRBu
pW27S3fzmSgP6BK7a4H2oi3euLPsIk9pXp6nH1JG1MyDvjl0xyPSEJth723rW9kW2bS1ytel0wfs
FhgpA84wki1PX++1I52jMHLjz0jcuQjH2HxHhmPuuP9/6w/w+TnZt/7LWi53IcYxHg45GleKgd7m
4kmRehIk7QOKAGYfuglSXZ0KHxFsqCVUDoG3WjaY3+mLAH5ibw7wH2JqOIJftvwyciflryR/NaQS
PRBoRSfmFQvTQYXAqaqfhe+tRJlLLkrrR+JdCRXc/CY8NSxEEjPjVpi6UwJNTY7iD+Q6CTy02oZp
oZssT79FjS5tjaI4tqn3dP2EXAg5J9YX4VwzSrPQhjh1EVh/rMbuTpqUX9dNXHJXxvxJeUA3APl7
zxs+fFoGjKa0HSPUFQaGuyn+NA8ZVNNqZ9h6/ZZPX3S1P86ML5Kx8qS68HHVGecg0vxnQuzsVAoo
y1pTlqSuB+Oy9qhpMO/cmuNLr37SwgIp89sJPMD19Z5/UpVqJ6BNcAeU/5aYP18SEBeTshQS/9qu
xS9RvNJsX6iJzlHt1ML8Cz58UNXThEHsqtRt3Gmb3s9PK8S1bnzyO/W5+Dxtml3+bLkKk+xrLZsL
QfzU9iL2MOtgwsedon62M3faFi75vWq3bvwIbauzHlfPL+FTc4vTYaQVPViFDTTR8Y065AgmtEVq
FU7XvA+c6zs3//bTGIAxU58b5dqMP1ocBj/Qi0CNcxy1Tb5N0nRspXBXxhT2rtu56CEf7CzueTNo
JBU60tTNlZcOauVRn1ZWctHxQVpDXDU/NWAPOXURygfKUMOHyzYNt3Pt5ye6aMdqt5b4XtqfD3aW
g3dDDGn2qAUJ6Ivyq6+h7ZZFzS0B7HMVdCt+f+mzfbS1uBLMZugLxBcosXbyTkAeUo1fr2/MRe+e
0xNYKYC5Mpdx+tlqUyuLqX//bOLvyc3c8hVZNUTi7Wkj2qGrr0GGFs3Jv88y7COGxLkB/LH0OQj8
hCwzUfpoXBRQt+knaxttjU/lK0pr7Bmk7Lu5jlC8So/tzVp+dOmLfjS+cMQ4j4ywzuPETen+Z5Jq
j9CrXf+k5/f4XBn5Z31LRyw76uY9JuBFtEPehG3iWIj06YmKCl+4Yu1CBejE3HISymr8SaM6nbrJ
IfjlG07uQOzs3YZOcD9sZDs7QuvUowP05foqF5DF920EtUcuxiWjgeZahA42UUojmWV6tGbseQpV
RGrUrnOKXoZjHpSbeKfavZsg1oISwEG9Se7WcrULZ9EC1AF4H7QSudrCeZUanaaoKGk/TNqmm3LY
2qnWJC9D+3J9tRfcBkO0ohhspDK0LPeiDpGZao8h5AJiD60fsVuJX5cszAC62QYGlMXzvYB6TYbA
C8cchW9BF94AB91eX8RiZvjvLeMNrfCs5D17hiUKBLmhcV3xuY7GM/jSA5vnWq/NQ+DGTrMpJgcp
UZc62077dd30pUPPM4jsdo7OzGgtIpnBRDmMsWny/izJtE0/bQSgtBtpbyCRavuP2ufud/2WUj9o
7qiAhds1X7kU6YhyGvVsOFXgFZZPI50nNDECW1PiVl+HbXeod82+3apu645u6or7tbzhnelgcbcy
6QaQjpSe2aZlwS1jnyvoEBK3gAn9qSJx8e6Kg7qTtpMbb7ob+QCj/1E+jD+zvXQE/uSErs/fK5KK
tbfF+T3PEWXPAfhSAmeUcbH2MkKllaoCyiXMvucHBaGXOn64vsmXjPDnk+++ly7ekV8fkrROiKgn
Dhjpu9YRxc+K/BTmh+s2LvgwjVoAfRJpLsDTJZUL922AGKCZUHbSDvoT4JIUzjs7/Qu5FqhjoZvd
UWp3k924az13dVNnPz3d1Nk8c130RnQ6F4uI4w2pVTXT/CG3ze18XYab8E68K++w5ShH64hCxgYY
/sHaF0ce4StR4v9Y/j/2F9lh6xkwtxbYr1xpm+yat+yAzJUzl+Dzr+kh2JYuBBibYre68vNrjZXz
MqVVThX3rN5nKW0j5lOfuqMzOvArd7/yp3RXut4DpUa8id/gueHBozTWbcoX5sy7jejKN9VTwLjH
S76/7gjyfFOf7cQ/v2cJjIS2IrLkaeTo7uLPYI0p60xbsLi7cePfWDfJltC2GRwm3d3iRjzUrdPR
n6BqCN/0jeCuwUzOr6KTz7Oc4RnJ1HIRJWvXVOH/ZKI/MDw3bZh3tYG6x1+E2CvXxkLP7wxsgizg
eTQPwp9VJo2ikxBlIZNSX7kyYKRc66leuOUpuog6MZNKN+3hRTLDnaoJSV4k9FSzQ3rv740byDTj
v1LUaw7hEyVKJ78dAZKJjY3MlKC6yd1aznYhcp/8iGWKUzAEFfomTq/ZOtsbOCU5hnkrHSWH43a0
VoqSlzyLWhPl13lciDhzGixDhkC4wFizgFh8Vbw2k2Wn3QPMmTRmNKLNSty88Lqde++8cd+Z+4jR
pwatKo0KQcFgdAj3DVxAPzxX+jQ+Gq/GTvucbscb5UAFsSCc9T/WQso7BHZ5kEjh5jFI7il5WfUt
UBhWwolihVWWMUrNJiqou7GVssIZp0ghxDVZ9yaWqLo5kTLoeQcPqhVY+0D2K4BNhQQTrQ8eI0Yx
vDLzLVaC7pD6hfJN7pJp+gXNaZqjeY1mp9169GmY9dLzduunUZa5St4qETzaaV65fmsqL9cDxYV6
Hl/3n/WdBYrGtNhQ7uFZwHy0ja8yAbO8M12YMHYMmWq/+9BGoXv3L8M1ykGU9GhbUP9dJMnioIeM
Kg4J10Uhu8bW+10770ULRnlKQvhvdMa3FsF8/Z16oTkFh+UH28unTvG/tnun3wS7YTt+V1xt38l2
tc0O4c3ExMsmcXkvcGuGsis5w3cz3VLXWG2tXsoMQPjRWZ1pN6HmO3XwqBubsFJ5/iNgNylUNtpE
cnNG2r/5npKtpQiXwiIkgEzeUV0k11mc38AotTjtSPSg95ZYtagi5OdajvAtQmzWlb8Iv5LXtWN0
Kf7PBRQI5gxqfuJip6HiFuLS7Mj2yLDU7lvb76aosqt2hddxDrjL0wqvJ/grSAeo8C8CcjykBWEp
yChzVOSw8Y4cdtvs1iruF3aM8cUZNA9sQmOk/HTHpqoa1cCkLCCGaOw0AqxMOTfcLkVoYnP9gF4I
twybIC0wt524ZBamylZo0IjV8UQhQqcQ0UyLyTuomcv6LlYeTPX7dXsX3OPE3iKFUtIoLivd40oT
m5+Nzz0CfHftVT6H7MU2nRhZuEPu975edCyq3jS33QHhqMa2NsmNtctRLLKFx7UNu+AXfETALTRH
IXlbtppUszYsb2JVpVfaBfcGw6By+CvLf03eb3W69yhUXf+OFypuhBdOM6MvvOjOJmprnKcqAzQV
KIyCy+h4Tgk7dQ+1+krWe8EZmeHh+QIfLM/wZQSHJ0xAfxFG+EBUbtJSdHyVx9L4+fp6LluhYK8A
6GKoZxEv6Z1X5dTQlkgRkVN63VZbBP7qZPsvzMzNTrpLvPeXz8IkimTaqwH9B6NGpCVLx/yliAru
BUmoV2xdaETAoTjzyTCjNkMa57Pw4UnGXAik5AlrEqMBTVsd2XlEmgs31RtkxoNBfDYjpsDbSUYR
pS70n0ObdRu9jJoVZ1kMgc+1h/mXMO0FuBLomr54fRvFlI2Jgn8CY38M98k2vi9u9TsGsLfhsdsj
LvdbOfaHbBNsdDu7Z+h9u3ZEFqNH//kN+BA/BRwYo+inX6MuG89EL2auPEpbnQ6CmTm6OxJA0weg
BcrKmi8FGlhN5qSKOicdmVNzsaEEk1VibqTorad2KK6FmYsuy0p4BJCRnqH0oIo3/ASdaDfv4k1j
IWJfPgre/rrDXloGfz6z8+qcDC+ZnaDfaLVqbkhozbFG9xnim5UPdaE5z835wcTiSxVmKDZwsbCO
aquVh+xgUBIWHAlEme5WgBDwi36P2tj1lV2onc52gXRICkrMZ+0Py5+EWdSVioWTf24gAeFBuzPd
6TjejlsmB21hHRNw8XOqgEZB2hr0KRY3QxcGVuwptLKiQ3MonzRqF06BiI7dbKI9+qeb0C2klTig
X7iN8Pr/2lyEtqzX8iaLyb/S9lVJvglFtjH119ySd9c/6JqdRXIymb3fQV9B70rsfnuJfFRTA1mr
NI6dWFgjXJw/1PKKNSiiMRNDTCFzWBwvhIui1sdYTgM5ygOkfQbk0Y3trL4yy+FdX9uls/bR3Lz2
D6FUqikuFgqPUGvIqJY2A6qzbZztPCtba8pc/IwfVrZwkarP6tHyKbVAZ203+iFL1K2cfTf8bgXK
f6mcxPQtNWFjJp+DjPB0UVWnyn0OeSpRGZnJQyVBFukYN957PVh01dvp1fwRP1ffwtVS2qWEBe5I
Cgu8zeZ7/dQ0V1GDCiHfU0x+j+oLOtlbUfmrFkB1FG9tNyDVG65s4aVM86PJhcfM4H66FqwWYPMb
SjQ5eE6dpkwvwHaNyLY0CJuxLL5ed5yLedLMcAAXFLXDs9SsikSarLBOc+Lr+xm/mt4Ku4oS91pr
8qKL/mNoOXU0oSDvpxaGOu+YBi9QKdlB+Nf11VzyTZP7DIAYMZOu/+m2jZGsFUGgl2i9ob1JvwlN
saOslnfZ5K9AY+nfXAqWH60tLoa+9k2hr+XOmcQoTu4iSNCDo2Gkk2QPfZh+tiKE47apMEUGSuWt
Muxbo4u/tmk3DPfxRIXSj5tvUVQJyqFnjh2h3KKLvqNxn4x2L5b9ZAdqO5bHsKg9wZVLrX5LpFwu
nFrsWvXB6xEQuokVAy0mBZZBKiCm0XSvolz7niM0ZhNulAgt4GMEd2621QOzjgCwlZb2UozNzTQp
ZUB5NDanQxB3XpyCXSw77A0gJo6TgIzQUSksbzga1lRG+zEu2mJTGwNKPn4hToD7jbr4OWaF6OaJ
2TqyHDftto2ZXEa7QqlLm7ZKpWxRlytbBJibEsGjrC5lxGeK0rCTzJRInJUOVbA6HTKqpUnop7ej
6svZbqr1FMlboW49W8+rjvvOKLSXsRWD/qcoAPu/iZM48Y553lrddlYDmdxClavplhd2qbsKgpyK
W7RphVhVJZn5Pq11vb8tQhXesy6hEbWhqMMsV8PygOAWktfetI0Uhk5pgvk7iJD0FTeDJs10uSAO
YY72J4r6hRiI4SYtjKS+7WupocxfdkrKtFHWGqRUef+1RdDNtPWuL8tNXUeS76NJGgjVWyKo1m8G
QfXgbZQyQ0R33O+yZ6tsNoan9ftMEkTpqNQz+ilNIBQ9ZBalqrsCSJvm9oYSKaCvYiNjNAwstlPw
/k1t2esidquNNB2JZfTJPk8+cnI2Sj1F9tI1ply6TRNG1r2QRUNzMIKI9GXmWvG/a7B6vpgFwxu2
EVFFcwbLrJ4RSxSROW4Kob1rckH75heCzj51qtbv1FhKoI6rSxDooe/DyiLLU/IydkME/UvA5WNP
cZn0r5LV8Ht9Sw7Hm1qLC3NfZUP9LACzqg6TJ3SZ09KLl1/I8Lo6RzjbH8V7aC1S4SY35RFhczj6
XvuylkWXDD4rj6XfkZgMpZyCXNbGGZ2VZIl5YNi8vxvKIn7RklAVN21d14+lX3n3Q9DFnq2kA0Ju
Gnppr7riMQ9hc8OIwTYUEJEGyTKOzxGFQtmOIOn8MtE+y/YDU/vdXhqDDJhLFfs98l61/hymegdV
FO8lH9WDsHF8WQ2LB86fegeGoAqei2oSmgNqJIm4CaOx1HZG0iflLUtSaUMMvt/s+1IRk30zSYZ+
iEq+yzZLxijZpV3S606OB2pOWiM/7mhJkX41ytBkE3tZLByl59L83VYoSuXwiOSm4dbK6PXbSgFy
/JQ3tIccGDyrEDm4ED27mxl32Qy7scrQmbKVMhTQwZaKV0gOo59iVqSPgeh5G9+ctN4ZtN4gmQ5V
/Rlxt/YvtUQGbzMGufQUeoPn7/IpL+tbMzDM1Lb6QvxeybUZw4zXtQDc1b67C5ifR/VQnMJPpThM
myJN1NSWNL24N+uYOVCpNjuAHOjz1XaReoy4d3lu/UAd26hvGYrJIY0CYkTEIDV4FfsgAosxym1l
q55ay8euMMbgNqulrvmltpJVbq2w6Ton8bXqlw5HcrExgxaZYaVEOcgVpSEznERDqNvpKXxaNte5
JMKJaY2RKw0Am5yg6tVyN9IKFz/VtWfWduMHVuXy7iTkxVI8qFv+xBKgbF8WrxW0/yi8p6UebARR
695SPVf2I7pux7RD8b4WQuFtSuHY2ULnP/30zbFFYyvPDMtWyxbFsZhHsL4X5mOhZlWbOXKXxiXD
i5av2ijCjgmb2xavRqS1v+VYG9pHWewRvlIzPZNnBsw2YES4sX4JUylJ0Ht3GWFyANLxhBvmpPAT
cMUN4M0oizc8xFFAQ+AvetSguRD5MQmScD+UTGEQhzE48edUqOIjJP8mENMRVo9Pbdpo6nM5yUm6
8aVAMY6lrnko8ymNiqtCU8ZZHCErtBG4HOpNNxTIpWqxOn5prKZv0R8f+U0mQjY1Snqlatz6XT1+
H4skqDZiWBBUpaH2X7KqTH8GQilbNpzGSCknSiM/+txm/YFGjwclqy/Xmt3rgnhUos7Pt6iB8kE7
6oSPk2CCCVXCAjWyIei7fG8UanLXZbyj7Fjo/IM8yYGINCMCfinq5kr4GvOfIAGodIQdxXga1ANK
YhHafWFZ7r1olJCYm8KOhm1oxu0mkJTBuEmbMhgpn4bIF3I9H8e2pulQJ5EY3SihLMhHibtcRqlO
qRLENYwu/CIVpSU/BH3dPddKkf+VF5mS2xO6fI9oQhYmBoz0fpCL5sVA5rH9rcn0LGxU7JTPg2ci
Rp7wY6jdyg1ow2NlajkI1Li10NvNw8q/V+o21x/MqB+nA0qQYnJsLWsQ7FEwhEphZ5DhPGp+6wO3
9qQm39appPf3SG4bxV3Q+HW9KYYkE50UmT4mQXpDizd6oZTSfdj7ETJvjETmyMGKoR86nmCaqWKP
hpZnbtcV7Xc0gYUHinBA4+FbR8Ad4flXCKmTT6HaaU9FIVRySv0UX9C2HdKooOxSX5EK2xhKqbgJ
9cIQ7ie5btEA98WsOgp52FZ7ta5qdtWD/c9OemZ4H1OEkPsCZfA8HrehH1uxq1ptFB2SuI+lp0r1
LP9QANz3PiFVqXdODNHCV0Psih62Dj813GJCy/zT2Hv5fVQoIsK8RvuXr+Rihz5h1Kv9Z/4XXZGk
ak0Y3YtM7n6bqNj7X6FBr7J9nBM49r2WjG6f15NqN0zMc91lKvieJEA92Y4RFa3t3gjl0EmiPDM3
1OXr8igo02TsxBBGVKcqW1W7z0ZJhCAfsCxq7C2yt7aaNeKXtFeUYjvQfzAcC/6I/Iul5cp0Cz9N
KiMuHraeUJO1iHKlO6noC/FW1Gs4tKWoagtbkTu/3dQos9r5UHfafdArXfgwlgyZvaRK2ofJRuig
sy2Qv92piWgVr2NbJVrCTd01dp7p9zmRyR6V8S85kOmRD3HstlaTO4oaPNZClLnwum+7ACLNYqgj
B9llx2sKGoFSzsGUoYCrNf0YJcHroKuHXJEPCLX4uzoX9z566mrfi9tQNm8D7X8Yu47luHUo+0Ws
Yg5b5k7KeYOSJZsBAAkwgvz6OXyzGLmlco83XtgliIg3nDDgUZa4UYD+Qb4zki7hcJQXAU9tHT1b
3YGv5dyJ3PSbHiEjbVL4oh7G2XhGaG2HtLefOVy/olqoG2nYIsQVlrt9c9VqxW+PBXNCagj4ds1y
N7cujSZvelOkBla2bo2wIjbY25BrhyPUoe8FPKHJnLS6f6Vqbw15NSFO0IucOHja/Sm1vW7fu2S3
UOOkr/J29pqndQFixhFQTmm7u2DC09768ggnyqdA6SqkJT1B5/7RG8hNgzZkBv/FdzkVDz08VRCl
Os+OvnShNVb7tlC/HYfdeWt1LQr+PtZVxrkrQ9imfc6Nel2asUtgd1qHKO3tgZjJTLfJYKr5CfXO
zO6qKh2MLkbBGNhPF5pqCx7OyFXVzpn791XTf2GLDDHi7DpZm8oJmxJvptdO4wF2jvcQfBljJBS/
7ardmwtds4CUxnaBViEMNpGKltrb0Brvdm8kEzQ68EK2f4rOf/JEcILIOf5bYY5JEfToWhrTvmey
D4HMSEoHvbWpfgRjBwcEbdxw9vXcIPydTSqfICc6mV2KIOhNwo4IN+tJ80DYUNgduDiX0NXgxUH9
0c38WnuApez8PCw+TKQXo4PPLActoXVhz4pn5H6hmn1V1OYHQz98RiKY09IyI2Ja6cDIiZk0gmrg
06yGHL7FqduqeEF2HNaswNWiIHxjWbURWk6jP8KytCijjpjIqezSgPUua+XaRBNaQ1vYrVKBdVO+
26JVyTXxLhyD4nlHgGH0ncx9W7uhnV8hRWuGpPTwjzPeAMjAQASjLNUOyvShRs2dQfojaYdM1H08
WkWCjXfVN+yE/ZSz1skQlWRCUzBVH6eH2bVvrIrfNrDbBf5a4Sf5qSncI2xg9+jCZWIwQuKZ1yDP
s3CUuh9jE1/xZovttM/OX98Mth40w/8Fs90/0MKP7JqdWrE+9FpzCwHgax93oFzGqEPQaRsk9jm9
nan+R63+cVF0jGvLphFiDzgSljWUkOH52ZvDgbVl3uGVQkicSmk+OG13nP028aX2i0zWyWqqKlxJ
tTekEc4tjoePSzSYlR4KSOXHlA8J+gCJvrJ01aHzZY8m2P94GYZaVoggu8zk5KXTIW2jumwwUV32
2sepJ9eUaDMMj5kJcd/mWRryjk0jC0kH+1xPHQjhWWXANttwT8iUc2EaJ+649/pgX8GT9zC3iFao
9crq4NSvMp+GLoM4cT7PxgGgtNzppjUy9fq6KUwk5eUukCor7AnAcTjW9eoqqNkBNZpdI7QGeQHf
NTMs1nWBAlW1RG3hVdHAy9Sd/Z0ZzNfS61OPVAdkrlELfQ/VmnE7rjQkChJkro0T2M33jdk8oTx9
7bXkuTS1qKyXWDH7VVt69JvcKuQ6ebc22aSARWXb7m3wKGYdeD3dT8fBzFdSHKjZzLE5Nbd1weCw
2tv7wOhy2Bpn8BfZ+WN7GF1gZ7oOcQkkRhvc08Ve95bfrHNvzGk0Q2edBwRqzi/ErzcIWEE25O5N
rRl1OHD3qjOCne/0XWhaxZ1fQkV6kFfgnU23fYnjj65zP0SqKFkCNRgovzgabHU5O9bzjHjXto96
u7y1tNgbbISWKNUO8wDA4cLQ+R8aWNYEME7ifXU3DSD+gZd4VIUbFbApDJ3ZQoGlEHgWmhqNDFjI
Mq/fSa/ZafDLzJrJLyAVijqErfcnvWmDkBBDxo2tPw7c0mFnPPYRCzQ7bR29MiH813dHLlxIiGnc
Gp6FxjJcans7oFsQjdqLhf0qfy3Yg9jJ6n6x5UOxwqqXon91qkcgKJvqlRXVnWIrj00XluANqrJX
3eo2+dTo1UOzjnQ/tk37LAJvORoj4B4T1ojhVlkGyJVAkz63RiqdVwk9UidjvaH5LwXVquIaCZ/N
74RdLTP2oWkgYy96OT2hKU+QtxlBp9ifslKm+nBa5Lp3ELas649m1Doaa6MhrcPMKxK8+n47HDvp
+irR/IBY+aYN/FoYEyrjXgGr8awY+qUJSx3uM8hORsd9ryGJaEIEmhviOGmQtLzidg1LXkPB7y0u
nBEe2HPlTkYIIQofZH+NyFdXb/ipxZYV+WCRdQ034eUOIm2YqKvAXhaeQGIc8SAvhePElT2LJlwM
NEBC5DI21HU5oBOhb00azwBnaR8hmeg0sSH7eo4hFSWXpB5bpf3y/KEH8cXqiJbopJM1AsdqAZuK
LFuaxtn6CEk1XDYU/DIOJQy90XZWq9n71UCW9Ao3PN4+O6qAKKkGTuqbbw92jumbWLiOk/8qlgl3
Lu8IVH8HXAh1ZXW3Q6BB34uXBLg6tE5xhH2sZAi1enrVYdFoasEv9GAC1zDGpb/6IjJKCZ+zqugi
pOcvqE00TwP3+0xy6T/4sDTfIcTx3qdAmdf4AX0uWGG+1/B1uPJIvd4jvERGUIEuGAOv5Ebm4jZP
sA5A0WKsrby2udiVouuOVQt30tGALEcs5snuQj9oKkh0mBZ9N9upNeJmRXQfo/ELgrrdaOUSVwTp
MH55hGbjq+l1PqxUzS5k2LVBvNVYm6gXtizTYeLGS2m4zVGOXGQdjGmiUVpuBlgTe5CI6N96qLxu
08RYtVuVB1kw3dDEobCc7QqYaOTNU/lKOTKetUPlUHUes1K0FKs/yKLHqKjc7naB39QtWVBejewp
kLu2meiKD4dRHERphmA3dn17VTaW9dTb8kVfdc4i2cMxZPKnNjKkacTEncwjQufqsSpg/nJik7+Q
xOhsJ1xQft2mzAsi2nP0aGxwdhLW2cOpZh0Jcb0YZWpzUsoIpuNlfVKUsC43embsYMBinea5Le8J
Ydod2NHqjxhNowkh5aMnJg5zZqKKEaMnajwO7vCxeD5CnTbvBdt31GvDTqorNhuJROgq/Cn3Cu0G
jk9PlJcc+L7mBgnCHaTCImvocXGhN0wXQAxJk8DE5rl3gw9jcszdWrjJiChIleWxosaVORa7FUXB
sAMHAVnHhz2sj8Bi31u1A5pvNbkxxBqPfbXgLSiedVjvRTN27j3V9HiC52ChA7E7iKSpPEjKVeIw
6vVtVcy5NBTc5pu5DafG+9U5IL47i3bnevyJCBenwOc3rXSacGzqRAo0b0xmeWHRzFroLbAEF6Yl
rjRS4I51G+MQ8GW31PqNLYJEZzyn4/BH6+0rW2tzt6PPqAohdau7g9M5MZs5GKiQE773YNIdoZrm
o6wyYMEsR0Z90f+B4VpSTvyzLtSB1t1zSeqbcnuM12Y0I7C9II6ztOkkuyeXaLmUHUtWSiLLk0+W
WyP4UEcAeFMO2Y0DaByfKwebpOXVNfOA6PZmhagHWy6sJnGrzfjEptlDKuoP6nop1AfSRVtEaJZK
hTOljzXaWChcGPKtWlt2clZQvEU5gAQGz6KQDV5cUHhwWqy/dZcy8lHNP+A8mFlnCvzuvhsSRz/h
0ydkW6Z3b8wfaoYt7gSeOEflGvWbkHLUb3t9DvLVs2nseqyLvVGosGTtqVI9GA1OJyO3QAg7lG5q
WfJOFvYB2kentmZHjy9R7/BcH5fHharbSW/v20o8QgINQp7t51YS6gkFEZ5MqVkzNIVbRKZ6uWeu
vS+4fHIC8uBvhW6clpPe+teN11+BnH+sBNJh2pGs0lwRyskEr3cc3MhAyDi5AUnoaOPzWV1kSCmw
0ZQFzZGB5rUP0WtijCEn3h0Y32nvru+MdpFqu4wr+yS6+miZTWo49VXVIw33RXeChXEQViyAGOEC
UGUxiTerr8eUuMstdINkqDEwHWYUfRFtAfvpIPTTm7dCYpcWmnFn2up3S9rYaMybTucPeNeeO2QS
LR8ByyTmE66JrAmse2r1Tej3zmlywWd3jYehnD6I7z8TeEyOJYkC2bv7rkG10/MBI227Ha2DiPlW
HUm2PKHEAP3yatKSujGHPWvqR+Bknv2OE4iBr+h5Bl4VlisIiRSFqKxB1mXFXekgS229rQ8B4C6u
2wCH20V85c71Y9OLbOqNXOrg2BJ1S1CqDYcF/URC6RJPDEmyRJpTFyijoG/snIZee9Qc9LHAOddC
oyLwukFOzPCLMrpjpXw1l7mKlMfvbIYnulq1x6ojJ/iBWajFIiZH5SCei09bvfVyRRLgRRU0+MpB
R/F5foAk2gt6FDHV3XwFalnXebQiBdNK82TDc2btP4BFDUn5biI5InazWwVofkN/C+2XQzGVeKPh
paWCRzWiSNz5iY/TNwUIplcZ1U6baghWN49sbMTQ9EDx79pjU1eppHDT7QmkghfrWFlVruYF3TqR
+tbjANsPJ+gjG5Gg38pHZa1Lgj3fhAUFkDooXRCPZuca1UtxBdma34OPRC2wq9yZ24S6dgaj41vp
8IQE4wHR9BPaPgAfvzd6H0O/F0kK8I+llrriQ4oeoYt+q2t6GqCTsEnLW5SJqGRzrKkp68X9Os/X
jN8arhmNygtHB4hfnDEBEXjPUX8YvS+qJdXJtVW7p0CRqAr0J6JTUMqWozkDM2wdHbgp6kuNNK7O
Nf2kmhuBAqxduHFVPqCPEkpNhaasj11TZFoz3Mz9izff+POzVMvRCuqoobcd7x/m2U9LMhy8BhUp
9Aa3x/5hszB1qjtcp1COxNNtlXtnng9UJ/tiGhOfklwi9TK8NvInBGvWWuQrmhq6qqDU5WfAItzb
PkV5qYSjLXGQ9WLpDPjajPestlPk6GFf6XiW9LhBucn06rvSkgnqe3tTtbFuttdOy65Y2+w1XXsR
7ro3+gFlniyQc2YJsFDlbmZFzp3h2tI/NHkwxzktVMYCdQyqOVb9AitPJ27de9ojBNPKp5KqCM0N
kCKaneuDp6HexVrDBt0FnhROMeWSTwaKI+V4N3byWlE9WzT3Ckj0FJHjoSDFSTKx74jMK9rHSGGy
EqFiXcAKYUKSrDlXtQPoAiw3CAM7YHQS0ZF4Mny86/Mena6s7hFuS2yXcm6jxpLa0Z1V6LUVUD5l
s1/NI1+6B+ah4bjVQQ1tTR01XNuOHbtYsLHXsplLI7FM4UX2qE3pgqrW7dRRZw+Zwr2+Bi/O1Bxd
HSU1gk50xrUi0FEtpxZKt+iBhaNX6RkvkElIV9LYk8LccWbcUGK/WBWCdyTf/3VR8MBKLDdcc9MS
9bVXDkOR/UjNR50tY4rMgu/ZRIvY8xRP25q3eoSqdOeGKzz4MqOtFEiQcCbZU8E6tGtrMd94utLR
vFZt0B/0YSaHsVRo33boM78ZK+jhca+IBFO0NJY2XAYL7CV9mW5dbKaUQZAQcFxUqIaQWCXZIX5f
nATQ4WbJlGiJnzC/R3PacmXK/S7WKusgZklv5qW1d2SRS06p1mSmmq057mex7hABWDGlnbbb7GAz
u0HQy+pBojAqr1fWPwYA610PY1veDp2v5apT/K5YR1ydWAgEC1W1nJygpvk6WEFiarI7FR5yerja
oF4qfGw3t2ifYWubI4wxrCtBbUn2AyQ4tGvTqHSUfxbUS590CJmYTwLdKRVjK5om6s/wBHXvW2+V
0CCdyWzHjs75lbdqjAOBiooyToAykPTcBRYRQBX4erOvUORvsUsZSyekFGFZenA5sG2qX8N7AjJ6
KNOgUrRKx84qf6I3ayCged6R4a4cWmuMXBRa0BJEHv+J02+c2s5Ckx++5a+g+BKBDkWwQNRhIYdp
5OoVY/BXWerryXEXpOV9i7zVRQTThehE1sk0yDX3aoXb0COFtptQeUiETlwwoKjyjoAmsOsVO+Ah
2IDDpgZnVUdowyd6h/KjWtYVfYjGt+5rb0t5S2MY7zv0bXNUeHG1EAizVdFYeIgg54HeUHQ0MfO1
qt7YDGVETxdNrgH254YT6rSfgAGgrL56QSrr2q5RsWRa5qJXslWmJN+jKyIyXQ48n9Fdv+bSXB9k
WdDU1ZrNA3H6A4f410EZNz6QQ6HpIsXVKruOS8ed0WMkRaIgyZj2NTAiC7ruR3+eKMpUwG7AvUUm
rgm/eToYH1Yxo8dFWwfJjYIwGI4eYDNlXPvUTNxRxwXW1DiwCkjtrh8/4GjR5SMiqWgqpNoLMrK0
GkotK3UVoNvt7Vg/ebhnnZfRp03kAweHyIZVMekdsOMKEFp74C0Sk5dwCsRJWkbXCVu0tW9tPN9j
7rs9rU6Qk0a13CS+ijyLXVvKeA3K5b6ENzj8QfmKrYMmc8BBkrc11DirYYtXce694o/B6XXQTnU2
8G4PHeAxWjSgjYbgQZXoGwgIy0SVAQ1TQ0e67pL7cgradF5xzjsksSuqpx5SHcesK4iEWEiRODJK
9CdrJCbAkWiFenUZsWOhc5la5ghn6pICNtYUpxqcYlAsjM8O2XsM52Ma+TNkKssVjRKCImPILbhJ
YmjQb0wz0umEPFn0KleW92rrZDm5xbATvH/USmEkTNbjM+LGDh0sNLQRbh0FkuUQcrRoexKkVW6g
3pSlvfrwB4UHZ/DbLrQjo0hZ/LVYI2cCrCII8LZLsvphxYP3phbkEATSTpBsagfbJCXSQ9gblLI5
tGV1GicikSusCE4c9PDqQfyBRs1x9RAaO1PthGjs/lJTifqhN74CSIw+Eq50JAjzgyVKP9Qp8dH0
b3HfuVZYr1qV6h1ovR6K+4UsTtpg7F1netNh8Rayqf5AMOPpMWJT5We+zxADdZouILgAkVv7sJga
aIR9EM82v0dV6WRM5hQawEOEdqUyeJJej0a3xLAGgZ0bwDUoWi80HFBxsDrQxIS8Z8Iqih5zAB5X
OIqlmqC7apo76vZoaS8LaHROQZ6NfnGeKon2RLO0yElt+TaiQnHd9DR4YWqestUCHqJeRq+MGs4Y
FlAh95OuF9UcVh6h47cKxegueIFiv5sFQPDEOrrU6K9qCvUpXTZkh2YcTc1JaolTLXUfjcs03FsT
0RPGynG/+Y5E/Tw4eaXDr4FMpn+Ptl735NvcvTXt0koq3LURuofBu+MvRgYdPMigcteuH0dzVhiM
VosKUfAiAW7AUiDLcSekbdw0WqyIF+A6bvVgfBQ29fd+wObnytacBfAFzQVoxoXArm24Nl45oLkl
woMCwYCUDgiklcWPNerzb6W5unbKykWDhY+wUJAMRGHFLQq8SobFYOhvUoOneoyGDxrVcM+uwlav
5K9B6EBou0HRHJizShT469KJfLBe3q1AM3aeLYqk62bt3aVy3neDNtyai1eeDKrbLKzcZX2pK9TY
MWdGGpQFarDVKoCZXv1nhdpNzCEHFGIq+mdHApfktQDEVm1TZ2v55qDe+AEog4sUyMI9bUwApISY
/faxCaqq3EHlC81ZTEKs7KG5wkW/3tB1gMNWIZSBl6DjejrCTWPfc707ek1NM4HODQrlDbkyK+7N
YWEO2okEJftdC48ceDsTdC94edTRgr/Wxt58r7wZ9T9uZwvimEwAnLATqK8BwYsNv21fZmX1YMvI
m2DRDgqGn1LLro6zkEtc62Q6cjkHJ4Ed/76ss/fSOCsSODIzJ9dZb13XjSM/e9xGCG5d/bNYW4qY
1+xIUpmgMIU+ROCixVdmBD+kJh79AuKs2tzvW2ryP76wrE9lNOSgkMrifUFsitx0RUbtAAyyAQ8D
sRh3PTXNnCs03Fp0UU8c3aPX7S2jkTB89PINrfZEvPou71B1tccDmXy180Cf9P170619ZaS11ULI
GgXz+SgR17pAsrlix/1xANhJFcMSL4KQNrQ9bdn53BfQcezL7l5aHWqrywrFznAeR//K7C3sVmel
PB1A1zqatPavFfxb3wLSoGo0qEC7k2jSvfXNpKPTpiz/YbFE/1n4UEBHmXaEZqYtnOA3HzpUhWmP
E5sKnFXkpFM93uu21b+SxoMCm0Pr8jRBelELRROgvkKFKA4IwuoqARrBuR4QD9uZx/uhjkp/hj4x
ga3Yr8b0+5tuMuY+1Fq08JNK78SITQrgf9qadY9y8YoK2/Zwoj2xiS43WQP+8QqfBX8zmJ9YDTid
BduwCOp3+j3olmRNgWZj2rtolzp4kLMWqPeSwGLzl+tNHYLIuS5SZ4F7d0KEj0KDHIMFkyWEO0w5
rblP09LSHGsH6ir8jyfZ6+1ribiz+QUs54xmdNv3eqotRNfhHGZPTTwQE6/9XDXFmtTB1EM9HlLo
TtuG5hgAFTt7kyhzcygL52jWYC/F1jxJ4640vWVIoMCB1k1LV+68A+aEKq/EC2znyzR5fQ9IjYUy
aVWNMCVbJuu5raA0E5bCN82YVuvW6e3piDhOORACdzTNNeAgytcpXvyWkYgqQOOOyoDlqB4aHXLd
XLjo3iRViYb3gQM6Z8fNbKxVLsYaLWe3WAXaNq43ghE3NCjQh1XLVPciqOAAFQGnYgE3s+Cy79vF
McABRjkGQEcUYFIFNXioG85eb80Pi7H1X+q6BACja5W9RJOg+gtDAZ7s7FIWTWaXIBmhh1vV91MA
2O7JoeME4QRErfJkFHWm27OHF5rowxueaafdV5q2FDc1EL3L7t9IZmujHJ0TCPwvUOYzSpIlqrpw
+wXpSg5XjURBwEbequPmSoTncb/u6nRzLWGhEenxkIxHfizzIEPmDKISdFLu3aRIL+ks/EjZ8kEg
Be0SUMbg3C/WpC2U91kLcaQIefreyrVkk1LQMj0fL8H/f5yBL2OdEQ0AigVR0QXWbY5AiLL2NCEx
KtlzWuaKZZdFJH7kG4CHBRkdB1KuUDL/Gz3u9RNrR0eTMRDWY2LE3T1XkX/jx2ivJUBOxm28HAFL
y+hFcPxPfIOvQ5+B/w1c4PXiVANQ+EU+ZoCGpj0cYy9h8H/kMn0d54xSsaD22zg2PlHP5mRJNh3i
7iAOfaxlQxbEcAu7sI9//DDIB4Bhht0MOO3fcyrAsejH2hhAw/zfD+sS3D4XOdw/sufA4EbiBHMw
qPGeYfHrEclAKdUQu1lNQvQpvHTNnaR6IBo6pKG4OJX//cRvB/TLiGcHVAqn1hmBW7ETwg5UfgIz
7qVTitHJvtr7cR+rTVgZf/3RCYWbi4CEziXf2J/UJyxEabqh46PhTXV2SDpHlZ0mrO1AbkLHUB68
HZ43XWkzbVPihZdugB85D3D0AMECLoYIYv9eT6IXMqC1AU7OwPid5/LyXZfdJVvXHxwMYCcPMSQw
aw0XMq7btvrCZwr0sp30cR3iCRb2H93OyfnvKXQBlLlCkQkybP4QMrAxL33eT9sVxeTNetu1QYs8
+zzDY6UPYOwYb3Lgm0jYDP4lwJQXWIs/sm6+jnO2bARBpasjlMU44NllKAdC7sFNu4tU+R9P/NeR
zth14MojNHFhubNtEH+PlwSuXkmXo0cfQytMAqcSsQvUxR9oOJsEEiLYTZ0FDZu/V68Zmq7rNMiF
re6vAPpqTe1GvbvzoMf971fyJ3ESOJM4oH4GYLhZ3tk8GoAYBnBqgjgJi1qSnDa4+wv4mTGPkHPO
H8t188u4LW70TY4XiMQLb9QPnK2/hj+bXALPFm80LBYbM3NvbdtD1RbAIQjkLiK1QHkPhx7wKLt0
nQs76McpBsPJAG0aOjvn/MKik5MeaJCRsAv6PBIkQoLCDdhEHLCiDfHvaf7xM78MdnYqfJv0Om3w
mRVIo8D3WTWgZmuVOoDag0PhtPmsl+UhALh+vTD0pe88W2DhSbAGtAVGjB0/QlbjumRaXHvLBwwJ
LqkVbj/r7EYHsd7BnwBC9SBH/71tfcJtqjpsJkB7rbux7J9gtgBiiw6+RFdIJAWV2+z/PbU/sOJw
zyCE3KT1IOt8dlTaCWK7Vo0CJ5cfnniZDZFBdST59yA/vRJ/jXIW2ZRlj4p0jy/rEzghgdXeZ94d
Pf5/De9+ChOhKwyKiWHhrfhmqUNYiw7UDPGFpez6CJiiK9CP4PqleSeLyFOll9cOVEoToPdP3VL/
mtrxQtzxX2BxvphoCKMnAWNSG6f078U0nbl0IZ68aUNN8TQkbiTu+W8w+fONXBdbkbyHz8QueK3h
fUKiS55/PzwkeCMBRMIsgOfinD1geLoAvdn0/LaAzsi3gM5I/h8B3U/7B4GVjgAL0mfwo/z7MyuI
PxrMBcmeHckSbSGWltA54kasvalkCzpgLLrc6vqFK/6H70PfH0UKcOSArjqXD2BI+HmwQukOYjnA
mkK3j/waISdWVKjf98DoKJb0FrtwG3yLPhzTh0SCgWvPhhn7OS0XSIeuRZlohtJlsQPcNx3F9Ovf
Z+WnITbiL3aOBdL9OU1VAbHoTQXasrP4ZfNjo8SFmfu2YvgGHHZ4CkANBWIPZ7eMo5UrI6A1oaD/
CZQqan43gdmm//6K79Hp2Sjm3/vCF4Hfd+Uw/ffs93dN6u/kvo7tVwiHAdYEiWiAc6/p9ZzXe+0z
OFqX6LHfNsjZL3B2sVEX2Dq/cTEOAn+atCfnAKPWI1wokzGrY4BKI4SrUCbsU2vfJE0mD4OK65Ac
5jw4Uj+cXv89JT/Pe2D+d8N/tzADF1eQGdCVOBjnULMPSj0Cwv7vMb7Hrf999f8NcnYcedFVBlzR
5tgJWCjka9t0qVfaaQ3vwxlNZmD+YOZ3awJRrgXtfkJLjI9JwJ6JPwO1wS/ste8p7fb7BB6w6yYU
Rb7l6xNFF9CalgkiXn5W76YpDFIKYbxNVct+0fYg6x43A5bxcOkC/OEcwS8Oyt0gSG7J9Nn6e1ow
+gp8iVhtJBTn46JU/rfXGlz1rwOcvWncX9HfptsAa48ivwZEFQpTexC+oMXRzGDfXLoaLo247bAv
SQmHpFzgNgHOFGwyiPsixis2DGFh3bnBhc368+zBLRMuVo7hnociDlwygLnGZhW0O45oAgHocWGI
718DtVXbw10EYT84gJwFdWwOvEA5o4q588L66pHjoSjgGuNJ0MJuL5yL7br56zWGvs7Xwc5eY5gY
MzA6ZyB1M+bnm0lsC407fpzLpP+EI098Ybzvh/2v8cyz62/pSgId1ElATGdOUlCUE+2KPEjo6bqp
nn+Oubowm9+F/P7+wv8khr5sDgpwykxrjNjYSffR7NDKg+ype6zmiA3hFCGljJs3N19yfiEJ+XEh
UedEXQ6aBxB//XtbmtOqrTazFXpxEEt2/Keln6+QHNwE3H4GKWi6MLnfQvLtS/9vvHO1ZG4MFlzU
FwHGd7UMeWEpyRMHbHzvYCLcM3Z6zzm7tIO+nwgLieRmrwRBEP27wqsom2UhePqtIoZ6LopXXEcd
FLSWSF+vNpXkyz7DP+2iL2P+JwDxZU2NweTgAHZYUzCBixJOIGiiUbDhLuzW7S48Px1buQG6z5Al
+1btmLvZWCBCCPAJVGLxLsJCxsiAu4WAqIguK5b9NJVfhjvXTGpaj8KnHCFOCVxyCdQOIr0Le/Kn
mfs6xFmQU4H259BpALhtuVpB1nf0BCHJhXm78B3+9u9flmeUvFAlUehkTUHo+Ru92br0gF4a4+zO
Bx91WYsJm31TP13mpLF3QcSP9KaICgdlTCSh/PmigeeFDfFN+QbiB3Ol8GUogMVbVU+CwxjLeI4L
+P2FQBuQ5N978FuKj0MN5XHY4OmbjZh+9lwDuwSkcYtLBBiSFhSGoQlXE2pFpMkhxnHUV2DsKuZe
WMGfrpKvo56toC+A8ecdRp00Fpro1Y92EHYwopnMS77oP+3IL0OdF0x8TGfZOgQLSW5tPHVEisge
1wv7/num/fc8/hcgftmTLoTtQSXWsHLzYQNyZ3ZSJH5M/est53RwfaQXFYh/egB85Lou+vW+g1z3
73Mg+tZdaYlZxAlDXwssMD2BMO6blgTvqggHJ1yj6hOAZArb10syZT/O65fBz15aSD3o3lJjcNL9
AqJtUVcQ7buwTb4XMbdZ/TLI2e7kfgPv4QWD1LslkldlNIBfsv8fzq5rR3JbiX6RAEVKelXqODnv
izA7s6ucs77+Hs693lGzdZu2YQM2MECXiiwWixXO0d0W7T82HjMPeWBjJufykVgJnk+kakyE1M1l
FMpSjGIJkrTmS7QH8+Y1xhFR8NIA3k2ptvqrFnQ72zbmyDZXboSFwmxaP8zN1EQ/BwYvN/6ekgFQ
7sJ6w6vOcFVk3ivoCmrQShFVTo3580FFrgZDK40EAlpSeEBydUN0oseYwUREhd6juXQzmJcKTp5M
eQWIODigg/dQ0A+trmw5y79iWZhX00VcjCZSOGxcQ+bQNBIVm45xXAIsZHu4lrZwvq8GGo0s/a56
LAAyP3IeritPOOQVvsWy4Y2IxHU1oMnFCYZ3TemRalBvR5TGKWCVNr3H2S9MuO1awy10wypNzQa7
421dGTeIOT0FDZ2Xl2HFEkxAcyFQR5IQ0Q+zQ72ZRr4A7CjHNLoGcyfhIdS010gEwJvkUxygXZH0
Xt+YPBJp+sNMUHIimH7YwpPFWZfrAB8aYYK97KS3xI498zqU7VgAdyelmNJTq7ULsgEQUOD9C7+y
FM8WDqvI77ANEA9AChuouOgGeu1mlXe/0+D4gpYshHwpd0VcAeEX+TOyB5MeaPQ6p9m1/KPG2UiV
CdMzOtQWprArQ35DS5eN6fZ9adToOXwc4ruhDXdSgKnTHkwRyAqh+7zLUOYKH8RYukKK+L5Lq60o
hXckJZy7n/dlzP2hogu8FkWsAQV9TPbt9r+lKF7x+fyaAu0b8HFBjAFm8rMIXkzHQA9HPDgHQNim
UmUPbWEF8W8NwxyxqPF29lwceKOQKUR6EnmPM665SJJCCuoJhkQ3ly0AuqKP+7fiNBtgCNqTAn4l
9Pd/8a93W213+dCeJ8BRQ1gKZ05t42t6bBTQFUt6BJDHVvthbiicerzh8a6f18A04PWivk6Qbsaq
sqGbCZSdtqo7jV6Orvo+7zDl1h9MUB/MSACHLghb3OgGZUz8H4+35txHU0JxAoBluGnaFXLqJPyx
NnN9ALqSigkXEsi2nr34GeHs5ZoUpNINJCsobyFb3Icj6hR1SjAkh0GnvAztrMcompBwzsF5E4GG
NQSRBF1JBdSPjDbqBD6AZoyIg4TL6OSf3QbzrUCfByKi/8JvOFlTC0xHKJHo9NXHppq7SRWHKZsB
TYU3baJJzzJaqKwUYDCcaOL8KABCE6sHbhRQ6Mo6c8CHFKYqYD4dw9n9qw4QP0BLDrfZgNF6JXhI
g5nDDLeimI5BZhm1SWDOnxW1MNaSNEUs6sBra1wQHAD4DuAGA68GsS4GqH4UYFUW2QyWn/uFJGgQ
A8pMS8QcdYv2bSHjRZ/n7hGrB0L5v8TQ1V1chAYmLPIyhRgt7iV7xtw7WopLzTWLKUKLXfQj15QN
IPHfZK37uOxH1jWkoOloSxJhKKeiZS1NJaOEaBEjPpoyo6uxKK4q2qp+WdCKwyIolMFG0OJu0KLV
qaQuKgHBBLgGDP0CsMiaAaM3OgLm3wBPI0yHvjdUlF07IGqGjf8x6on4CIA7dEsm4sxhHFlTGmUe
cJwg9gP0qnL6KYaOwEZK4FPMCNN+wy9Z/t1HCs9Dy/iV04sfClP7hNOSUamjX7HY1bwTkfvEWXG0
m/CWNgtRPh7pd23FcJM87uqzoNLErYdCGZwkuB+Q1WWktQ0QKqM4jNEsRKno0BmBPE/p+bvOk1/p
Q4JifPOag9jcBSOUzfPUygBCC0NJHGAhFLhig6dcHzccw6G7sVzHLyHAvjdwowPtmCVMlGM9x8kG
Gq6ByUJwkOpe4PZb+VH/MXmyU254r91Vpb7lqXRfF/vmN42M4QuSOO0c3cZ+8RwrwzNHJ+oPWZ0o
PTXMAw0NZw/qYQDMiuqD7HjAAx79OWBFwdz5ptvFe14HCWvsdPmWohh12nJGA1dMYmes90b4w888
Ahiyy/p85Z4v6MPSP7XIsihFjblYjCdvAmO4QT1gsuR4VCwty9HRoYYPdSL7dgqcK1TUN2NQ7zDu
8dAAthRj7hgdEacCzWR5ceiBiGmpUvEcjuprn6kHbQLkehAoSOmXVcn59LO0OrM+GrM+BlpKQgEJ
S6d/BTXdo7TNEL35DrJwV8EGz//7zBMcobSCn5fX7KxD60sw+mrAjEPZHVgqk2iQAmC3gGjbvwJN
y1W26fEwKB75DwM2B8YIYrtOk6bDQK4GgzZaTM/kKWZi/KoFL2UobadAnzix1Fku5UseXD3oMRFy
oGPy9AB16Zgh7mgQQLmSJ16hcwDo/4YzeBE4g+ErCtS2bMHjLOfqkVpIZTJ9qiBFJcBAYOempaD9
BEEBiG+s+j2w/0ZXxJqTQOXsj46Mu02nVovmBmg0xmS3aAnz9APQeu3KiTbhe/I5/I1t5IlkkkW5
FqtaXsBnjNpHhdHypH3gLCE19bNTvFCKuaKLHjUZENzQO2Rw4zfpEFyhPdlqbkGFteW5WfpjF4Qp
zAOmm6RoRnkycSoQFSrqVTz/HnWA1DwHEo/rffUAfOvFPsH9hkRS3UMUIC4svGQAAYSC6s4P3jgL
uOprvwWxL3ApHsbYFyFI3ICG2Snuywcts5TN6NaWvAWEtRd5/+YOXlgim5sFhDUgJxPIxEQ8kB5a
DMUbPB/JMT32SlRjJRkwZpXgAZhcy3vdqzami6zla7ETHeA9OdzTvGYdCAZR2qckMeBuYHzIbLap
hOlLtBVInmAV++SuuKPkisKVudFsNJZ4wwFErQ5nB9c0Xcgl7G0AuNIBMzKJM3pCdUWTFYLtb3ts
3wNtaGlkvLB5J2HVYZoS3td4YaDKyvL4Glpo5sMY4AryBhcSDpI1b/vtaA+OsSVevOclSr4efuzh
W0pkfEkYlDURMIcFF+1v2pvxIXUwgIopkPIxfUs9Qbfk29Y10TBcXmdOuA/s4QZcceE2dsN9dqN/
BnyCWjYdSK+N5TcxWw6sI7XMQkDAYLYaOfh3wepvsn3oAX8C+TKy1TRrBLcn+GQOvGr+2rldiGbP
bZUYmR5Q+x7myAXA8V4xizu9j18uW9eqUX/vM3tUq6EHem5J8WSzBw1DuIOwHwC8mcjKQdVMzjXM
WU72zKaVAcyzBsIAboPoJdSP2HPFygeMdg/ysFUEGVmc2Ofdw+tykd6QRQnNiWx2GxBMnWjmMK0k
tYxNgn5BSldZw5onJ7giFu2th8u4LTe8CuP6Ln5LZox6iudYKjoBEYYcWMZ4pdL/5Jys9eoeykhF
KYiq8b5jrq1EBQawEOCsVkMMAJaPKPrRN8+loqKBl/OCXLu2zIUo9m0eFiLaAyBqjn5I2u9EvabI
ZhWvHrG6bH/EKCKbNgbHRJgAQNbJBMB1p5NgJanp+on4cdn6VyPtb30UkUkS+aYvzxq6yR1M9x6l
3gqR7ye30Wa8o/15QLDclXa9D13eDSlf3jPliwJ08aIT68lsJhKg7foh3bUewKw91Rb3kwusB1S+
KN1L9zq6zU5+G/c0NZ3uw/3sYv7+QDiJq8t7igmX03tNk+hjo8CnjFV1jUHmjZgb28KsDoIBoKbL
C756l31vLDtJM2hTpKZ5CE5ecXBFZJYqXgWNt7D074uFneYq0+ceEjIh84DmQLnh6/o2kZ6L9uWy
MudWinSNAv5MCkuJo8cYz+z7rR5EI8YRaIdjB2QgJUAwFXJrsufvCHAwyvgH3MK4ilkmwbJKzWhW
DcwDpNaEpu65xdul3Re7wgFyE+8mXrn7T8SxKdo6LWSzlCEuekYv3m3uAJdlg4nTPfC/3PSJH22s
LORSPzYYRkoqxzY1pSPms13gga4HtQUsF14kdf6YOFGMvVPVPsoBugE5aA7w/A1ArJCKAii7025y
m1clODdEKgzNCUTCkNoZF6OvdX5nAETV0clPSQaKJFqokqK0CgwHqBnHL6+v4F/CTPbhrkcg8yzL
tsTov3qPnjLg79ZiavV99M8fZFAL1QgZ/2ooFzA3Wj71GITPoVb2RfE9b4kDRodHvGhtzKhwAobV
NfwWxiZoA5B1B1nalY5axJ/mZD4PgP+VVP+qyrVjEtUyxz2dZYRNwEAScEKBZUJGCy/ba1+OdVlp
LWiJA4DYgd6n2fVo/MMMnvAbsf+jOjX3fZy8DGnu5QDY8QXdu+xT1jT+/gBUDk/dF2aZMBI/iaVD
5PFGG4SXAAiqVjgaB8CQOEGKsuE/F0i1xQApnVtjXzVNGehJQylDSXZNgcxU+1EMHhRM51+Wc9Yk
RJd2KYiJUgwlAL2CiqEfcR9tdfBpg2ZvF1uK+0D5lnmn76zJgxXHRCqtLyly11BmSS89Btf+XXYd
vgHw2IHntEBlWxz9mwJmm3HHmtfO4kJRnXqhxQ00TPCePRgvnHQaPps+BNKZAcqHnJfNXzOVpRzl
VE4CBEQAo2ulU6UKKuqzeQ3Y/n0N1Hug/rcAMCo5cSZPMXq5LxTzg7zH6CEUC3O4sBolVljjCBKq
y5ayIgYJOiQgdQ31J8J6GACz9aRRwJkWhu9KeIiFHk06PCZQjhDWs+QY2gO7Bcr/qLf0BbqIdWDx
g2CgUL0ZLBct5+pZFadjYglXgY7JLMYaRUoqUM1gRjQLfUBntE4HiAoAnFnJ4KdvlxdwJY2LYb5v
aWwLb4IZsLFBYhpPaYCzoDIR7KqdvMWGcfzzqlqYGjIViRavNMYE81YIjG6CWn78ooa/FaBzFQ2X
i5T+ymlm4Gs28Y8UxnM0oZDjLdqgE9SOroEs7CZoMw+eaHeY8ot/6ZzHP3TAlFLDqyA4RnBHtV7Y
eY4ZC/QfjRPCBNDveJIVA63Z1X70bvAGkkDHfGx5tbKzGPxUJBty9SEIRjoBeDpmLwHNtQWoI7qL
WgDUGzHneJ2LQsUK5TgFmQ2UFVn3pAMHR0A2aXKaYLC7TtoKYDpGgu5l9iXO3XL+vAKYyVIWYx+N
DjqiiTZppseyt5CUHt6j7bAJXO263U8fyaMKEJkjQGi9cHP5DJw9+RnJjK+qs0mJTDOaQMGkXzdq
+2gq/XY2gBVCEf+FbtoroCvkHAd6ik8M9VSoyXh+QKsnk6KMdPyr3UnbZJPsVExeNNvLutFvvySG
WVVA1slVWk+do8kD5tqT8FcVzry54DUzQeMEjoCOsXZEfKeHAFmYRgHfBTLGLfj0AEEHNjDg6Fzl
3eNlbc5jLqzaUhKjjqFXyhBV6FkaWjXbAs3TVapsV4TDLTATEyus612vymhJrOzZbG7FIuas55kX
ox+gi5izAGU6OIAZ/6L1WRwlYzg5FKdXTjeAgx7A+XdZzTWDXAphboBIHsQeEIYQIhZOHPwows9G
B8VQ8KphxkLl5f3XbGQhji2D+/IIijFRw8lD+QnEZnZR8EoYX491xg4RImNaC1Pc6MBiuwnScmoa
tCmNTvsKYC7RzdxmA+6ETfZLBTiP7GmbZENngMgroORt4U2+Hr1hK6DgwLuHVox1+SXswUvrqoma
Cgev9IGVWvbKPTgX3D4Lf8xqtLu8kWcNUybw5hTVpOPHdGqAzSZq4FsFJQecGoUDkm0A8D34zke2
S7fJDfctvqbZUhj9++IuAgRg2mMzKZIFOF3mY7NBO3K9NZ9o6r+48e+Fo347HXj5qbPYkuqIjAZO
Bq5CPAtOxc56C6pWOl6Vmmp9TLopPpRji5pb5OeAyDWAvtYMvGTpqq4LoYyuvpZPmQySBmfKSi+o
lQ2onKw8AW6kwdNv7WZaKsjablXm+QD9QEtxNH6QDcFb+VF8Cm/ITtrkGMvoLCCM7QElSIuaHFew
4m9OZDN6RgTcaeJcd87oZyhrBHJlvM0SoPI2cV1OvLrVujQ63E2dnMpmqcxYADpYi1PaA/YwDt5M
4TqajpfPBE8Gc1mUIWIpYYS3AYsdGisOcgRoXI2Tp1w/eOSPJl8XyeIsoICfqYKCdWvcejdcFRvj
WL3S7L3sABKw5lzmKx4Uu/QtjdEpmkr0NhFIm2pPAbdDZfKaWNck0KSeij5WBVP3jIRc7/tQGg3s
TPqjLl7G7OflXTl/A+MULwSwTWVAMJ6AMYiBtLp8FNIbI3UVtQDFEmAPxXFDwBGHOMkOYmXj4ypq
AadI4syTh9STgXaSipMH6hOnznSL82Fr9qJBZbB3ob8fI46n7gWQIlqd5xkonTzVsCUn9XyQywBg
3dZQ3p9d8xkMf76r8pId50kIuiILwcxV79eANQFs+4AZs9krH/PPOrcoKIhhAW23vQsTbjZ1TVUi
oatKBrYTdoO590H17BMj6GYnm4tDBHBOQcZQFKioOEvK9vTTW2khR6HGtjgcgNgORjAa47fTKgGQ
vlRZYiv8HqfYNaLhUAfK1o/0wm0ljA2pGHzj7emaNRNAyRDkO8FDrtIrZfEBIWCBSFBm4CnZFZjo
HIjV2HQaWLUGcMnuaHqQVyPliCSMzkY+CiSRewwIziKASXdKlTuXl3XtHtRFUQb+hgiAA7YQpclj
Q6YRzjMxTdcQgJ5dtT54OUDjCMbbLfGrl8sC11RaCGR93IwmqA7ks4OTC+DeBQZoQX5clrBmkAh2
0V1LKEAde7XnBcmRm4av9pNtOfxOWhEUN7yQ+mvWnI0Nl1KYO65Nsk4vGirladon18JHsI0O5U0I
Igfb94yb4AuHp91IwFjdCk6zTTfy/WVFV+/45TcwFik3JbhqDTI6JC2voznZ4qlqm5HoZU2wFTTN
rRr5KYmBiSyN3Xae5m3bwwMA83vb4X1sGqOnSyG6rKOU45k5e2Aw9U0UUadupDAOcS0+Vd0ENrZR
fxZajVc6Ou+qgFtYrAGLqTBn4HEyE0x0aYCL6CzpdTBvm+QB/LebyS5DdwSwZrSXb3MghQEP2lYm
13jQrsAdWIN6cHLED83tVFf1Mi9wMo6x85ZBPnUZI5rZax/IM06QyPtej+47VQYltPjIMYSz+hld
BEkVZQlD9OfAeqBRxeh3hItWENECqic1rcKgtTWoDspgHKY+va5a00XDsqeX3U3vGx+Xv2BV0e8P
0BlHNcwgsQryBER3NdrMZ8kD/Dnq85we8tUHmU5rTQDxkZF4oZ+xcMGiCsqp1oCe6p15M7yXu25v
bAQLY7HX0RYYOJm106/zLUDPQXn72dyCrMoTAT2j77hNSyvPXXX5Kcz5N/uqyWcFjpM2XDaGg6dE
jms+w5NQvsnfq0f5mLzWP/C+F7iN518JujPns1gH5uAXBQESrgLnI4P7IxR7hDHTNUjF7omavMfV
9KzPye/WlDBOYzjIAoKQA1OghjrsxRDk461vfuZD5pRKfIy0+FbJgp9GhwgFF8SNLiJSkMf8XRjG
vdjKd5ctZdX/f386OwEoj9rso+28B9tXtydqfS2GvJ5KuvQXVocdLKKB+mwCJdkhQ3Uz1Qolojeu
hUA/zpnfOJf14QljjnjYS3MWt8B08Y0kRiitdYfMQHu1qPm7US94iYD15UMpy9RA+E10xuw0rZnE
MYTL742rNpStNOTl+KjtnK/eHwkGY1vaUINEQ6oQcyhvROiRPSX2FEyvRaW+ZT0nqlv1Gwg+iKaa
Jp2HPT3QfhznEVgOR0frqlsw6f4Akdd1EJlvlzeJxqDnOn2LYaJidRbI3Lc4oooAcgnV9HU3D5Vo
H+hPBMQAtkHQVZxNYLBNmlzYXha++krRF0oyEbIM1HvAVEPJWZu9PKh24py8h7F+U0CqJuDVmiTE
SaYcI9DF5GHyYtdFtVt25N6MsyPIqJ4CQBRq1XjVRhXnFbjux/4sDTuPLdWRKY8RXImoAdhN6rI7
kjQ3RmLcqUl1rZjtDdDhedgonG3XmRXRwyY3Y60egPyce0oIJF+SO5r2cHnhOVLYIATlHCmM8R5y
8lCSXV0ZYk9Vi8ou8pYHTMhZRTYKAQENCMBViGqKxuqGxjbjyQ7BFAz/3xrop2w5pUqeQMbtZHrZ
V2XYAJJM6N05yq9GrduRqdipsXzdqntMl7qXV3PV8wBDF+OosoThCaYZKAPJdJb61FAqUB1WIFKU
E443WHU9CxGMUjgiipmrSJSDMdGp/GM23AXGVdXlNthmLmuzahvfonTmgT40g4IgFRaoNfF16UfX
Q9Ds07h8vyxmLfePGu+fVWMDI/ALo8YA5iVHMtOx9zSgwd1OsjK9hoOSHSoAJPwWq0j7jWTjdCtj
3mCyB3AZIlUgNNKvyx+zuoMqxickbCEgSxhnCxKnYUhKHyFLA+rQ3ncH7rPovDJLI9FvGay+fuuj
80/LsK7FzRi8qQDo8hVw/qQbw3yXBNkZY1C6ZwHnFl5VDXVnQNJhRPusm1tte6mW83J2CjD39bg/
QCTQWJeXb/2p8S2ErWECMoJEpYTcSnpUvBGYJREBBaFV74y77D1+yz0gMe6iY/HRu8RDzxUAWqaj
uu2B2j3+kPb1NX/MaPViw3AzoQ0FRDKZcCAfx3bEI1pFQQ4zXgAk1Tbq38GbXj0uCzmM6YBsWiVp
3itOuENv0nOwBcWU3WMwoDwkO2HTb6YtL/fBE0k94CLWByKfEqoBRILc2FIbDVQl4GUae86urvqc
hWbMVaSikyDVO7BLTH1nJdXn3DeoBgKVfLztefidl1WSWfy6WjTndGiQwhJF/1jEPbq8mvtZ1zaX
DXX9MPxlFHgnna5cPKaioCUlYPnKfucDmQ/TzZyr9fKqoZPsVEQnBGqZ6EIPwPh7ubwPyfwYi4U1
di34enghympSU/+zRyByOJU2pYUgg9eU4gyis+ogNHZQ2L2dPqvgP7GqB9Mp++3lNfw/MgFqoUki
XkhsEWyuh0wH6xYYUO34UfciV7+WATUIHjAP7Vy7IeDY4brn1L8FMkcZPC9opUqhpK6CCTMsAY6S
lJrYgNpXFvdaZlYOIrPiFRc/2GkFUjtJGPFQANfVBkaRKgGVBpcEexzA2Y2MOihx6LNWftIaG0TM
VrHLXfml/wXyUvvyOq86sG95bFaXxNUI2BTEMXrag4IWZTFgvpvJy0y2HUYoKBJnKfEgBtas10A5
HJh8uDKQtji1pyEIDB/kdpoTBPLelKtdKYFLWfvMhDeN8BzMalVnKY0JnKahJANgS2neOLvvNtlG
u9JBO/LVaMPNS6zFhQthLLoVKNhDoTRhRUosWqWfgZoMxGZDDain2VGmp1jiYaPRoIx9Wy0l0sVe
+GlUYJQ0r5GjboDeSIDJOc/3BJCc4Tbxpvmedy2s7p0kAs/AAH6DwQZuYhQVslEDwSCZbuS0DZGq
EOxIBvkvuQ2jyv3n5mkspDF+TgfJcViY2DsKFJjsk422oYhdPOaItYthIcZgPPZgKLkC0iHsWtF/
SP78a1TnOymN3i5rQ13I2VZ9a8NCK8o9Gce5wNM+xbwuSXXL0DegLbODnhNdr51qRJlgiTDQX4Oy
7KlNDJI+agXGdTFcV+9oWEIJN/gTwatJ+KUcJkbQi0LMypjGCGicQ0cS6Box1Z+gJNP/Niz/AU8/
t7xC0Q1QY6AbsdSWW/7iqUr/vjD/VkPbe9ZCVRUSSg+ZdU/f8wO9Vce8UJV9p5cBiQIZh/mrsIdm
KNUtNs1b7Q6O7NRX04HXq7AWRCzksU/0ivhyBOY3PNGRi7CQYjftMCkT57JFrhv+H0Nhn+hw+HkR
zHBXRns0kucJvLGzzIlVVtodYYff1sg+zvt8qKYGPthR0O5I9sRGCuDJdGNMqSsuhWLlFWZ4WlGX
ubAJcMmVeUaAahtIoEcoezdJFSf3U45zWjd/4OghuUSxjVT6HQs5alHUbUMv627fuTQmN+DrBUvT
LdNuXR+xUXGD/o5+E6H+1L8a9me45/nj9dVdfAQTt8i6T8JUxke0jv6RfgI0+Ge/bS2AxG7Q96U8
8auiq49q41ukxuhdqmg2SwsEDSDa9uhBIEdg94EV4Z8D1tGq81IUo52RDshK5HCZBuDNJAL/AbQc
CUzil8/BqhfBqxwURQZISlhADCWYWjAxf90z1GGSHXWYf4NQi8YaZzfAQg5z0ShNRckDEfnoNz5A
TP1d6Ra7/yISc1Eo6W9dksXcnUOXmYOvf3mswQ0Bs/iz3aqWZNOhhMSpf/EErnqsb93YyMDwjRSs
jfAlTXoLivGw4PUwr9vdQgKjkdAFqiZIsLtWiu8lQpyg9a/nVtuBA/qlzgJMUKfZg9+ox8BvBEuY
O+Pf+MvFFzCWn2t6iHZjuLKpbLdFQ8BEPlxnXchJxK0+RgxAByP/BBYQRMmnngVZ+AgtQbBH2gKI
0tpNsJk8xeVfM/SDz4zkW5DCKBRhFEGtxhGsVY25TYTwJ270bVkCfOYfHzCdvuO+ENmAHcgE4WEM
WqUKFKigrlXepmbyRmW8m0dyLcTzVVcUWzEUXJCuPF0Wu3Ztn8hlrgJUoP5XsaSQgbPTWJHbHhqP
YtzIVujKnBayleU8Ecec73iU4jiboaY/vAtSAZqYW6AIc9byq4DGbNpCClpiTq1jUkCMZRgFknzA
LDFRLQTh8768VZzYKfBepFC65h4NJDuME9zPv/AK4d06K8+cky9goq6plyqziulJFKRj0exj9R08
vci+4wI0JK+oO+/yRq48O5YC2bJlPg+DEshwLnpXWaLmTenzZPxKo1/jcH9Z0rrJmBoy7MgcY+6D
2cNSC/Qh0lFZjlHtB0j9KIIB29yMcVdYlTy8iX59H8Sxm2VABhnRLCv1nhjHd2HExRVYcaloC/rr
UwCVcbrRhikWY0EB36cN2VTXAIPC9oJa/di7yt+ah1y134VA5pgmgpnVE5B6nbGL3vssepzD9GUg
+b/oUNXxEBJl+FLQWbFpDtpKqvqRiUpDg1aJUgCO4RPlCL28lWvLt5DCJjc6oS2nrsHyEdILLuxr
+lFlWfFxWcpaGxASNSjM0AklCU7udJeKUVZ8yS+IM2gYrbG1D4otTzE8og7FBI9C4MlAbRN24VPP
hfKiDozxBUvh7LvETFSpTAdpcMyH2VM8tP9dT2/+Vtig6+lW5Z2NlfgF3dpgvwEYhKarbPm7F4O4
SQQD2doBcJd4k1fotyhMDJwBpURGnwdnaVfscSmPLYbXkzilAiwS9+Csb/2Nsg2R10cvqXbVOT54
AEHlAMJi97LYFbsxAQyJ2Udk9c/hPAYg3hMxRZRmVEAoa6gb7+3LImjcym7bUgTd1sXTITXHulVr
iOjkxKuUqyL6qLXJAWq4dVnQWtC0VIaFKQ2HIM+lAUtICqIDFkFvrXwCYhcRP1sM4XtGHrc2iW77
oD2GBXls+mbinMNzoEaJnHwDo60y+7ISNahKoQsgczDo0dtF6ydX/TAZ+wokerZZ1a2bgK7DaWLB
Aku15PhFE9/E3dwc0EKiW4kQP2YtcdWs+OfN5XB5oCZFzpXCmzDZErzr03TM6XaDQKowbkv0mI/z
0+V9WLPkbyHglTvdcDWOhEgpETmOevgyNv1BSxUvHXgByBfjwplhyWgHBo0T6gJsN36YGl2ZpMR0
Jtu4E98xsU9pUEcbKCoaQOHqa7BYYwKVZ2Ur9zM6Yr7FMurNitp2WSkAznSXRWBKSL3RSnBVzbY0
PBtO54BSgALhFeJP3tttdWW/RX8dgMVRitt0asBJiEuy0D7jDBCZhfii5QEnJl91CgsxjIaxEihJ
mMsD+lTMBund8KoF9xJvHWlwcbZ9QOUXkf4HygKbkAGTmiEGGdKr0x5ts/b0q7CR+Hk3wHRcb4Sd
wDH9r7jpkjzmwhfaqChJAXkpGBXbh+IO0IxgWaqAYYwkAr242k0iu7i70Ehx1b3wAslVP7jQl1nV
qBmTuGhx9tq5sjvzsdQjq0G5vg3vLp+/lYgVo7b/W1j0WTOKpm2fzmWF4nHhv8ypZsvmTQl81Vx8
E6PRi1HTuSxvLS9zIpDRbJJjQxsJBCoPyPaWu9zrcU0Cn7H/PUR0O23+uPTau/FEKBu7BqYMhkwU
A7Kg3c+G8Zr40mM/j8JxMut6W1TA+g9rU7a7KAFuQAr2BY7a6xsKeHiiIy45y4nNIamljgDt2wyA
kRfblUtAig5ukdCiBHmRvh1dzCfu/8XMKjT/I5eNg8CO2c2hKCIdayovzdh8DET5xdFt9XBS3EGa
JQKpFHNRJH7sq/mo47Ac6eHUD/OB0q2FW3S5Yvidm++gJnJ2OBfymHceaMCB0RbmxMmP8W1oY+D3
KbInUJ7Ov/6G7XC0+0KUWvjRoBFGuW2wgrNpfTUYYNIyOaq7eQ8AOi9+Mjm+Z9Vvf2snM9pFgtY2
QkiLLlN9RP/hMegMIA8FG86urTpuQJ6gYRNcbujOPr15x3goyyLUzK9pe2Mf2gDEpFEkHexq77Ob
7sBj6l7X7FsiYyfjlFSzmerE0aVnEjRWWj2P2TNHrdUbd6EWs3yiiL7E8S+1+sfuOdsG+972H+rD
R+uCYNkxfsZXvI76lUSpibLtX4t5BmvRDIOoZbgFxQiXeVvbjbBV4wz0SIVj4k0QTYOdKJy+c46q
OqMq2F7HsB9UpLRlAqC2j35AimHCLQWg0S7i8SJw7IWtvCSaEI26OKN2Neqfkeg/+93ISROtriI6
mYBZLoIQkk3vSYCAn7MJ4O+0bajZ9KjPNTsRxGccG1l7rmkLOdRQF0d6bDHsM4PLA1FZektJjKW7
3FIQiEWOdntZ1uqqLUQxp0yd/GDwDdUEptGIQRDF4pMVrprBtwj2nT1EYq/htYKkE+gn+8+awo/U
X8GKsRPrm9EWNkJkx263NXnPtbUmAnOxkiqjnmD4ul7HSIyUWgSra0MAiKFFCi37YlpaGA7JnY6E
/k9Fi4oj+v/2hV7+1IUos6Z85vWqcNaaLe/iuaKbjaghljGT1EafRQQQz47nYNaNB89vEbzKGOOi
27EwntIvzUrTSozagy6PPM9biowsARS13PCYXegBPrvo0HvzP1EsAm0zZr6SxzjgtTQ7pYhAQTBd
jczWIKQ2kRJLFkb7sr2upflMDdOhlD4AhXKTSWEWoxSlAoa0kFoAAK1pbmWXYo1NnlgJWw0VknTD
xYxavWL/yMRg6umSdnEhxRggQlHX7gB6q9JKKBIorUWT+/KWB4O/brVo7NeJCtLgM4IERccDG3iM
tJtoaI+UoF5A31agHCmzJ+CteWu6ajLf8lhQiDSqJa03sY+zn7zVPhisFP3BnIejKNR7DOYn+zLt
O7cu8/u8qgHs1jdPnG1di5kIqD3QYE1McF0wd4VSjXGW5mBlUa9aJ9jmXvTUvTUohtJqnsJxemsX
/ULYF4nQ4ohkeaWZpYrqSUg+haFBcbKwi+T1skprp30hhI3LSFYpgSAS3H6jv9ELCR1ZhcaDq1o1
FTAeAXEPLVmgd6Gmu1QFryMylVg3/yl79jcg6QFC6JACu7BwQpf37FtduIU0ZpfKJhmUCfBlGKOZ
EUJ8zvUnEkju5YVb8yoLlVi+z1CsVDghHZmvKt4bM5pPpFFGHVSVbpomus1lc7A0Bd3tl8Wu7hc6
+JBPMkGU9bXSi5VsxYR0GPPS0d1WP/RSL1s+SDI5uq26L/IthW0ync3RKMzJQE/m1X97D3wnG/C6
zC2CTh/f1h4va/V/DOSPWgrzgB4DIwuGAmboj7lTYVI5bruDmuWeXwhW28+mnQTZQzn3n8GU7/x6
fE0k8q/WFqgoYNUBjs4ZzUKpY47Ir2GlYfeqBs/y8OuylvQaZy8isvh9xi5Hsw4aEpp0OnrOLEzW
3wlK1Vg10X7NWcR5AK3m6hbSWLDaCYAZJEggrQXge2grW+Rmgx+GU7rkNXf1GBkX85Z3164ePbDK
qCqS2AouvtODXmSFX03SqDtDRARLVxDLowNXscKm+Xl5MTmSWJQ4I80MSYX3d4zc2Pdqe62F6e9Y
4JHlcMSwwUNemuqopjgJytwFGMjL3bnUDkko8SbzVv0JBuU09D0C2Yx9SIqSAab6GbcpClshmETU
1E6rAGCIo+gRJTx2YXAcScLN4K9ead9yCROIRb6spu2IqOEvPKDsrj9QcMvcrX/9i74zXJtIHis6
7e5kK3O+GZqhX+GEYVzPIvKvaPx92SpW3eO3ALYoF4vClMYd0gxi3O4zszi2Wvt+WcTqKf4WwcLA
90oTZr0hID7WRhuJaTc0DCuvKtdoOA+5c9sDBRzYjODpweBzVvobxX40DdQEnf+QdmXbjeNI9lfm
1HOzhwTBbc50P3DRZluWvKXTLzy20+YC7ivIr59LV3WlBGnEzq6nPtlZqSCAQACIuHFv2IfTk9jr
cuok0cyUnT58JqE5lKKnAgUFlu54y5a6wvEmpzqs8GVGhi2JB22ZK+W6KdV1qzRzKfUvZpjjOHhs
cXLJgzOM6KXfEE5Q0nT8fbBi23zbRV62aL14l/wAy+lCWUSBzbx0WXjtdXXHPc0ptnzJH1s32YZX
pQ9etX9DhOZ0aY8+TMSRZC16AppKAa1+iQxO+VS2Ly0vF9FcXZWeuumxIWEGggI13cIYQVBg5euA
AtwA0MNzRij4mqTYqaEqZIy3ftl6UryZ6ENbC12i7LkfQEFRNo6VW07F1W1DvFLZVeTN0oFgprWb
KTdQgHXaYLSb1rTV4K3Fwa1arx3/3qmREw5r6NYvR/lHEr2n+rOGsalqsWmN0s3r9oq3xE0r4kVF
uGnp8Hh565xxaFTkkZLQCBg8TjRIkirlhCXEcDVSrZKuWg1Z+qHQOVWIGTNizE50mfglJ4MbDY9K
/yMbXw15Dhh/+hgxwJuuQNVMxiMP7QbHPqxUShIkLDaQrTWX0+OOrP3bf49G+oxXHpmanOlgu6hm
GGi0iH1XZqPjI/lh+tQJDG5n+d3l9ZmxJDIutUCEpPKo4lZePHFzY/GXaOp2VefuzmfKF0ez97U/
DoaUUNqlZYqStHY/gISu3XITsmao6fUL04auPDg1Q0haXR7d/2MVN3AUSA0o+wmRzkpiKITRyHAN
A4iXSXOH9fvy0fDQ6efqVzFfoRfV/YtGpzk/GGopJ2rWZBjqdL5OPRTqGytt6sqQfMe7PFv6r5Ey
N9LTFOA0v8Ca4qhVwCMgXMOaMal4UyY+GKqsZ+tWWsl3dInkxyJjTvGtfg/4leLJK9+pFrVsz435
VLwOOJUD82KfaK6MdZV00/JK8k0e986AEnsQg7GCQmGIl44GPQxqgIrZBMaiIg4f06WE5uqxlR10
0TmtbF6zhi9CxYKYMvTiG0DOcuspJdwbISMws0ZTuD04kNBYil1s4DU36QeaJy1oVAvBZFdjuvyX
2nSgUQTSYVBoguWYe1/QGmnGohD/J4OADulfnOUQKxSjB2srjXZaChZx5UOL76JqNllyzgIO9MnN
1YlNQrjWyQo0FkcdFrDuUFPr7Ow2AFvJFtjthb6wwAt3H80qDgnx42tYytRzNT1yJr6wY18H/UcD
JEKMinzT3Tdp7JEg2ppB+l1K1IdfXzMocaCObVgWMTWxli1ZSpglqaVD7G9iAZI1V/I0z1iqnta6
kLac2VLCmTIN7cicEDskg9bp0ASmC7KJ8aYpWv+1l0frLiYjnylIiK/vE1uTux6EDH9A3Sqmkely
6ATERbRI+2DH+PCt6uUrq0geGiq5qZx5ctN911TpU/Kb14bNKauI9d6T7xDOuIZFeKlMXtoD1mbp
CGBx5hIjBXum5pKKLypjx8g3ECHNTLaYDvjdMhJFOuSIQU0hYlBpB+cCFhrPSMe6RUu7PSD15TCH
vIerLnfmOrREGNPv9oAfnjRRoSUg1l793lL6pmfm1AG9LMDzMy7LdQX413zdVbhu/24KdUJTM8yJ
6GjauAeL21dN1JVKZbhjr9jK1NAR6vYIChtet7Y2ZE+X98lZv8XdHtcuzQAyWogDncUAT2ywJVkZ
7khQb8kQfRtLvr5s5szOB5r8pxkhtZH7FnhrWs1wpb60NQbocP1QVGDyI/mMb5wJbGg5gzKJBhFg
EOwLG7GjRRJ0GuYvrFWHtTjLNPbj8mDOzRkaktEcjNcQgDLCYDTN70EOjDnT4utAlu3UegSV9MwR
IOZnvhwBGPzpdQdsGLibjx2hpsrgG3E4pc+11jEre3QVO78x3dodgiXkW6EDaK3nHl/nxobX3u8P
PiQRhbENaEbJwwJW++FmJLbVP/X+4+XpOxe/kFDA8hDw70LlW1iiJNeUDA+IqWsOYOpmjRpktzBd
dVnVC4hALXtQKC8v2zz1ChMZEnVCNYHxHhSOx5NJoWofhnmvAhiiFY6fXDUTN+hlG+L9ESt2bETY
uqBprEszhRHcqt5DrBHK/RGzLU96SdvN75jpuUvr6cY6tjmt50G4CKwia0ugfVwSNsr3fOQBooQ/
hhtLx/+Jl0Awwz1z6iBwSlyPwTAAALWlCgGjSiNSNtBVd03Cu6XS1gmSUf4VujHDufk8NzZgtA2g
YAGdQpPb8diUqKoKbmbUJctizRBsN8UqfA4XlqMtRw/SAcPKArvi3BYQOxy+1hFvN4yP4v0GPcxj
u0ZvcSPQYHfSaix1N/qcHiF+aX/RzDnS67DwV/m6A68LsCllYYebfO79eM5hD77h6+w9WNc2Sami
NBWunGyCdZvo1wo8ySn7Tb+I0T0Sue2bP0dyMmdU2Ji1nsvt2Neqq0PZFOkC26L3l/fInAXh6lLy
QA61uESWmcqPERl3QYjWuss2zu5DnDayCppWBceo0LhQaWNOigHrR5fQJTbQlS45+XPryiCscLKl
5s7LYZ2JaV/9Un/aFKYOThTVFoA+kE/F/WuduMHLBL2X9uFKXiWPc9tehP3/4aM/xyhMZNeXZc0J
xtgtBm+okQxDezr+By9kumgg49Guiufx8Zc5G04MC5tSBw1UpE2b43f0CFuqaIons2LF0x47fnId
z6cQSytDqqpRhhl5M4FUqlUDlk68SL0ZXzkbYw58RYiftSnlTavDTuVmidO4Fo7Z7h6VcdwmueEg
g7uInqPF3BN4bnjTZx1s77IPUB7s/5zFCYMTruZ75M9clI+nUYjWRUA0dZyO2soFd5cH0Tvyh7wr
Atf8A2/WnnB94FwLAl/BuJp3iNuiMwxKpMrLBHbD7bVYzk3j9HMnXgINDzTpgssc4fp4GlEFiYe8
b1VXktyhrNyu/i5nuzi8ltIrWeUzR99ZX/lpTRPiSmNUkdIrsNbRull0rdnbObM6Twv0m47ymSNg
zpoQUXyajyDh66gb0qeajdsyzG0rLFyFPF/eA2d9UYfinalS2UCx/3gSQQWhSbWZUlcadnniJdK1
1DaOUrAlrmleX5SOP7xdNnk+RB/YFP1kkDuAr4cpijQEW25SYdS/awyd4/lO2qRuv6rn1DnP3Kix
GaZ3wZSC0FAaOR4ot0hPtUqhoNKx49xmT7x1htdJJ5H1dgyU2itd0Ikw1r082rOH3oFdYbMTo4TE
O7h7XZKYiwxlQonrMybO3soOTAhrWGdEHngGE2GabwpGF1pJHlO/fLg8kjkzwrLVhp8Ww4AZVIsY
iMvANUZvaD8vG5mbLmFTozIS9X0G34i6F04ey3AuV3PeAJ4CMnhkgDcRjrDGklDSGmAg7sHVYMfg
f1qkvh/N4HPO76ufZqbPOIjxIIYdi65XqcuBz2HZWi5i9P9qGXBl3JHH7lsyGt9IShf/yfT9NCt4
eRCEFCVIrBG3hpdO47eJJa8umzgbmoDD/dcECg7NSpkZWQATQ3o/ndEQT7LloXSDbPyLgxH8uoPQ
D01lzKEOyGNvBbYxl8WacwbBpZM4aIaohYUofWLSSyMx5/JkidnurxsTRJ5lUE1BIOFEbSZWtJIV
HZ2eE8EduQk9cC86nQtGJpd8GG+BB7ImDfTR0GRBL5xs9/cEQWg2IXpuoCqmCk8piECdVKSaNA9T
HuEz5E3O1iZEYjsb4m8u2Ktt3bLl2sujf4Pd6GyoP7Qr+KM0dExn0xIq99E23LW63e7HlbGVGICH
cW2Dci/ezPWKngtUKnAmaJOAdt+JIuG0AUYWY7C6WVyrBXI0iIsQxZlZ27Nz+tOMeCPgCktT4Ks0
l8v3Bso2RRi5l73n3EAgOoGOOuSy8LoQ3NMye4vFYPUEK2pud/mNz+NVYsXeX7MihFwIKUBMwASV
kiEBe9fRtZT4Xt4E/0HcOBiMJVyg+KDX3SAppquokqO02NGEXbf8g5I5tMy5CHVoSbg8KYMxxPpE
WembxneQg76qibSJC3+0ofO5vjx555zARFcOEMSqoiJvexznk+ky75u4FpZ5ssLr6Noc9ZmU/4kJ
aGPLxDJRp9F0oPaF9TEtkighhZ8R5DOz7135eHkIJ9M10aaiWIJ0JkA3OBaPh8BMY0y7ykd6Flcj
eVxmBhSBuqvInOsqmjEkamHLPqtiRc7xxoIowmuVWdEy6LBpsDK4GlErn0OrnxYppqEhEwC6Ao1S
sBoeD60v1XrI0wSQXOTjpg7uzmbr+N94a53s1GNDIrQoVNLIqHsQ7YUTvxrYj3Bw2XT4uLxSJ54A
KxjH1PFPNLAFCY5d6lltGaVhuFkteZKSeko/88o5N45DC9MSHlxbKllrKhQARreNQqfo3gP9Ixju
Lo/i9J34NQwgKRHawGAlPtxiVD46v0VFdWxtMC9kIE8LNuMWtMS/c+z9cv732J4YqGUlywy5x7RZ
ppXcgJ9Hci1qzN34zk/dn6MSWbJ52YaR3mNUVkjtBgrl1fgSRb8aC46HIsoCaSRugNcaRlevywcg
3tdpUM/1j84MRFTR0dRqoFYDHyhbZdnyfN3y+paDauSyG5yLBlBB/pcX6IKrRVkK16hhRlN/cAu9
cf1HKWdOydOZU/TsrjEn2RBkTdEZKoRoWdeGcgCtissb6MLwYgkY8cxt/zQDOK3LgQ0hhuIaGea1
OlXUb6prxW1vImqnGMy1As2NZbLEi1OZA85fHpcqC+NCaSBI+hhtK6VJNyqTt0Na/ydr9OewoCF0
HA7avOjbUYIJ0G/Yvb4wNQsNSLpttfJM3naKxIfJHORIUWDF6xy3ZKzIsb4L+Rsamkya+D3IQ0EA
HxRK7fikCx2dd3z1Nz+M60GpO9TuK2mbEe3aYsWsgNoUPS99gnBYxCDdMcwu9N3cAINk9U3pvoXD
FZRT+vZODt9zyDjkNRArM1v63MhB6wHycoCdNTTfH89x0g2dpQ6QvI3XFVq1zXXl1et0MVfGFvvt
Abq2UKL6aWfa9gehPR7UKqMxkGJ6b63M5i3I3hroXPr5VcmepE6zJZnYVUj2nL+GkeZxo3Co8dCb
N1HxIo0vtHzUjHvOyMyRc3JI48MAtwK3CyqPkFf7qsgcfFgDXeGGWdCrjNfdGjnDRbQ0lsT9ZXHh
aQaODAlp84gYUW0obeuaTDFXPQv61xCtQjP33JNYIJoRMgzDUKYsZ1hQeROtSAhBhs1UDRi9xgGt
Gog0pd5ufhU0JBqdgsXBJNYSgPTAzbZu3j1mUejhWTTz3BGPBcECFfx0MKAMVAy978YQ1R7k59y8
zekvp+RFK8IasTjoIvTbgjnk2VxCfuZD+SbdMadeTMz6sVdtusdhJc9gqUV+f9EzRGwjhoarYjQg
fO/HBQFrAIhgloprAQVYO6hQv1Vf/IWRo9vZljv+bXwXOGBZXg5rYPQclOnmmlpPajziRAgLCowI
cmEdJkK715cykgdsBZSW16xKl601T55KBhuGBNby61j+73f+P8FHjhzuEORZ/c//xZ/f82KooiBs
hD/+87b4yO6b6uOjuXkt/nf6p3/+p/88/iP+5R+/7L42r0d/8LImaoZ9+1ENdx91mzRfNvEN03/5
7/7lf318/crDUHz847f3vM2a6deCKM9+++Ov1j/+8Zsy8aP+9+Hv//GX29cU/27zWrye/vcfr3WD
f6qpf4ei45fCc//x9f8Q8ncL1XzgQHUFSmNTj2sGOtXwH79R7e8AJ8uKAYl5JHWMKVbXeTv9FZH/
TlEZV6f3EzCvaOv87V/fczTnP9fgv7IWImRQNqr/8Zuw12AAuSIgWHDXR58KDsbj3SxLPjNHzq1t
mS2j3pOTRcO8gyn4w+ShCeH6BRM4ziekKy5gSJOIKEN8nK8MTWdtwbnAf+Dl4tde+4t3vBMjghND
og8hQoUROqBhxY0UFzBzLXb/2lCEky3vgyRmaW9tieGM/dYnDgHhTztTkpm+9eB6AGT6xLxBMWMq
pusEuBKrdBwonqv3Mt55i8GS0208dHOcEeLKo78HivFg/9NloM2AQDhe+ZopdQGChXGXExn4snFg
S7BkkcXQJ/L68rQJFw+0Ek1tkDqgHOjDB2epMG1RXypBZDTKrs0tLXciKYmvwYlLtr6cs+sQUkmP
YyeHz7rRD1dtmkTPl+2LwLqvD8CZD5FcGYmHk9yJn7dDTZFW2WUGCEBNG2iAq2TcJRgzC9BrytKr
moSLij7ELJpx/9PBq4YJxi2UDvHctEQQtJWA/YywMN37GTq3xtge+2er3pj6jtTPgdk4rNNnrrji
RQfjPbIp9ijrch6HPcnSvUWHFy4BrF9ZgPfl7Eem58TmRQrhmCDddH14N6TBzD3zzHRP5idxd81E
y9DxFVv526BG6Prog3Qfl9XG5+VzO0IUs5eXXRQhCROmn6QcZUeJ8qUUYjb4rGCAGHOmCZhyFxZa
D1XrpAEwYpWqNERJ9kRSt1xqbhrWfa9R1rR882NASg9Y7+ax1gr0qfSbkSS3Vcs8M68e9Li/S/US
3fnRHGXKOU9AexMazoA2wqNJ2HHYb1LaR2ayZ1r7ih66XdQhhljMKzLJjVgTe3WsPaZtOhNPprfT
YTz5mgyg+yBVC/FOpA6FnV7UCqNxku7ZEC1qaDMiIWZzHnmp9ljloxMjLz+z4aYU6yWTwpN7SNo2
rAp4AB3KFe9fhmCP/j6UVQBw8qHJa2Z2Dp5IsArP3B2tucEKkyznUa6ZfZruJZar9hgPu6xsqR2q
3VrT07cO6pVuE2QQ4AmBKSNq9k4zaaOPw7ps9DsTDH04zhZoDrwu8nihFdoa1ezI5kqxYGr53oeV
5LShvGs0LVhUeb0setipxnRnlmoKOYxkSftsORD6NI5h4EDy5zNPIeEEtjZnaHK3N1pXySApWlTv
IUeblTRW24AG626g2yqqr0wWcNtEGcXuu+omC4Jvlgyxlhpgm6KijtolT4bCvqGBcesDrmZp0U0f
g1xYUt0azQ5KkW3MUvF66j9C+m4Z4rlrs97okfBo0HzRhQW0LPD2MdEVGzWRbA9K7PIwWYSm8Vxr
qAoZ1lVEG2pLhvTdl7M1WO+YXVb+LVXpQmmy1pGN/jnRx03fo0dMh6oMVP26ZTEO0OehxYoYoMkJ
wGADnfDrUY7WpintJSMEow2hyL9U12NczHDXiffYr6BnofClgogRMHlxe2HLj+Bl0ZO9rkLJOmYy
mFIa0G3oxYYHZBkOpaelEXhSx2UuqVepXkAkrN6EUe8o2mDXPnnNWmkfJNF+ZjdMD5bj3QB0IYAP
EBdHI+XJEaCCx6eIaF7sof2kIe7zzCbjA0XzYK17lq+7WrDv1N6W2Vwi/AtIK5oG1kIFxTbYyk5Q
F3IQxZ0+sGKfSLp8JaPFc6FKpPIiWa/XJue1IzOskeLr0Yvak24Za0N7E5NSvxrBMOehZULfGFFY
bvUxKW0pAucahUst5J61Py7P0xfLw8nHoveTArKBVlARVG1GOi+CXsv3lbWOuh9R/i0w2quu/t4O
mU270Y3bm0B+UTINlDRl5/AhsjXrqh7QpYXmxQZumDb3XfbJAmhyyA5XcjtLIk9D7w4IQbgcOVLO
Hy9/9RQ9xY8GvNjUpgXGFVeIrlGMNkrdHIo9yBeu/IHtWFRGdh/MVnjF5z4cHF1BCq66wGqjxivm
b/oohwCd2hd71YToMgGFqzuMkr+BmG6yMqU4s0E6ntu6EhXrCA3jNxKy+K6vWWCoY23qsojPoQBO
o+3UqGRacCwDaSUxo6IbUdr7bV3so/Jp6LW7LB0dMIbYqrGykncqJ6vLk316hMIezk9cV0GzTkW0
uiQHuawxTLZlDuo7zxuQftIx8UBVBEVyagyfdJBGh1lQ7YI4gDRzupwdLhJHumXIeAoSYa0lue1q
rcywAh0SyC2IPWxF8Rcqj27CLvsB4uXQLnNr5vwW3wNf646WfGQtp4efWFuq5dD3pXGa5DBx/Boa
1MYcCuzsvP40IcoOVgktTJ81cGJftSlZcpRIZA0aCh1dBOTNiBI7j+KZnO+ZnYN3IdJxFsjyNRTO
ju8laS5FeR9axZ5k1r4zFdfsu8cAeazLPnPmOopkpz4hcOChU3fNsZ0yCtqcZEa1rxXtto4ybgdh
fZ8nxMXpty0C+aaK6JqrZmdbaXHXM2Xm2TgZOA4Rxx8wudVByizpi3QAUWWFC9itVlc2D8AukoM2
izKnUyzv8nhP776TtanzDaeNijh6bI0DmTFGtVbtQT6+1Fi16ttmPZrpqumNmXveGVMKUp2aPq0f
cANCAjIaEP2Goqv3RAEVpplG6oIphQWBNfIZ+KCHuTyyU4cBu/DUaWchbYJUmpAYxOrKXVA39R5a
ai5h1SIwQhua9DO7/HQzaIoCavzpBYPeETH/CGqUCJkYDjMaFJIj9XaMkrXRx1eaamLnMy9u6muF
9zPb4XSbT2ZNHVhycFmh/H68btJQGQlXYJaNPVkDFAlMN+jYXy7P4VkrE7U5hOXRmCluus7I6hFy
VvVeGrNd1tH7TJpjXzm34ZBbICo6PwEEOnluI8FJZdaM9d5MPyu0Xplxabc6GJrNB6kt3LHgLs32
XNqneTPj/OeGd2ha2Gpq75eBaWISgf9YyUMY2mZnzj1vzvghqnsEJ54Gbv+TQkpWFEZZqa22M7qu
3IDFB+LZxiSUEiXjTML41BQubTJwGQb8EVRf098fhA4p7qx60ONo34/DsGjIWF1lSt4tipKNy8ue
IZgiAEehyUzFFRqdN6dxgwWKrrR5N+xrECZfESAXr8xcNvYJFNpnKjFC3EBv41dG0NJUghPg5Hnu
JyQpm7Y19qZftwtfsZhjKOAfyqREuuK0T9eXh/ZFUnYQgSeDSMCYYExD5V1Gp8/xNIItPA3kSpb2
SmpZ3wO186/aiVuE1YFyOxGnP5GqUOwylvkzEszAIkMh/aM1ywalh5htW3Ui/uTw6mvJj4FxbzTd
TlXav9Z5CtpxXqbSTBbldI4QztBgigsPgjm8QPhkOSFt0OTSfgxf2eAiPcGrHRtm7hYniw6syqEV
pLcP/YuW2oiKWCbtaQjcT1Ro+a5Hs8y1LOfqr8U3pAAxFHTkI0wjcY1282NTDA9URAaj3LeDzbg9
+DOHkbD1T35/+vuDrVLWSaqUslXuy5cGBcXwL36+6EJQNTTQn18ipeEZyTL33RkfncZ/5KPC/EwO
cfD9RJMMORj8cm+NO/PJUvZ4l4FFO0UyQHU6isr+orZs+m2U7i5bnps44X7UaJTnRUvLPU4ChbtF
OzOyud8XYnJRpH0IVkwszOjFiQ12mb/2/cLBOYx4BckjViYbt5TeAUDwl35fRPUYVtsYeYPfxz3S
Vui2kH418n6tPDhc8HxEl7l48tdBw4tWl8q9ad6X+ZLTpVK/Xx6DcAX9Y3P8aeIrY3zgXDLrusTI
g2qPDhIvbondgoiamt8kUoDAZa4H4iSqHA/o64JwYM2kddgMI7Yi8r5WvurrdUVnnGrOBDneLbma
AMsw7XbfcDLqEOW6HWdMnPfbn3MmBCwlrgIls2BCD5wcb4NfrKSfrMlk/2CWfAXdn6zB7/dsVaVe
e395yedmSAhYikQjhY1Y8jGBSo+bdnY/J3E0N0NCyOpZmuhRYpb76oFwRKeZBTjrtFAqBFUTrpKa
SEgMGEls6WGNd9MYuHVR4cTNbSO51vnSL+fO27NjOTAmREGzltKG6FW1t4xbSc9QH1n9B+sBBC9e
FshwnfA6pkY2xEodV/vG8m3N3HD6DOHfmVh1dtEPjAg+FYyMjGmGRU/HalGM2j2amxeSJc9cTs6u
DEhqAA1ANkYXIYhtOnZ0kFVErKUZOr3u7NRhPc5BEyb3OTkRUb2YXhIgxBAzulpXS2amw72oson9
K/VzbFz9+fKqnFt29eu+a6HgDmzU8SZMSdk0KBxXSE/fdOaiSOaU7OYMCKefrjYAuuowYNVOW75E
5Zzs4LlZwluYok+egFNKBIanWhVgBsdin77WvZfzpcLBnjvD43nOryhoVpCAtMCyLE6TnzT+CPWk
Yq+311LyzKttM1e0OzsOAlwemLFM1KmEeAXErBl0KVLVaPy5j0fw8QUN+A1kAwkpZMx/fdlB0fCn
MSFyhUXblYGElLxmvNvEerv863NDEZxqCFIVAvdJsR9MtBSt/ci1oP7SzmzCs1ZA7I1+ShQVUWI4
dt0sMOOCj0G5H7wwujXDd8qeZ5WNz7kvSuPATptoA8cT6tgIXo1NWxQKFh7E1gtV/9X3B24Khz8v
HOOjiVYNWZKLfQZGiZjscVC18uLyapz1XV0H1w0k9/AUFO6HY4pKHqG82AdoR+JjtTQV3x6NaHnZ
zPmZ+tOMeE3E+aQDUAAzCW4i6Xg/lLOEakJZ9evGgEe6Adm2iaxFzD8bTTqSpvVRIDFWTbEMrbVm
LurIjjq7rbz0TWncy2M6O3UHBoVtEoV5qqcVDKJ9totvQ9lJ85lj8awXg70dGpA4Tk6YdDStGgw1
gwlJnrirISTyo4S69JzM3vmR/DQjOBp2uzYaKcxQ33cGNUYTd2wHsHd5ws45wdRFQ8GtRCCmIPga
YFA9OtFC+Bp5GIBdVsKPv2RAzNQbegc4qQkD5idUGFT6a/mmLw8DZz8YhzQVhPpf5fWDO6mspami
BIiLprow9VWKMq46s+Dnp+inCXGKQsYbRUmLfS7trPEtTR8uz9C5u8nPIaBIeRyxaKFpZqejSBPo
hU1SZtMI6oYUAvOt3adzB8k5v8KFDrUgoLXQNiWMpqZV2KHcnu8BpCjjd7xv0f4441TntsiBDVHe
sKvRB4sjM9+PqkPpN7QUl9DVVudg/gDGqNNtRLxyHZgSC2yGzPXBxzV7n7d3URm4cvdU6TcDJLyL
T6mtHdRHChC+drt4uA+tT94mCz8gNsq0NL7xA1D6fYfepN0Uq6xa8z60FXTb0/Y77Q2n4VOl/d2P
t0GH5jz/TaePWbdXuk9ePRiKYkvZR9PeADkCsMS9al3pjWZ3JkND4mPULDK+itk1wW/G45Zpt/G4
k/x92N9w9bNp91HSA7AA6vsUWKPuPtJfWbpUo8puze+deRfkKwAVHUP6HNIrIwCsbiMXq94AwP+q
zSqbheswuM9RupX9q670jPSWlqXdjDc6v/M7YmektM1sWdCb2Exss46dkXqDtKrzb1mt2015U4P0
gjwW4Oiq29cckshNT2xVv5bzu4SiJJwxewwLWwHsPvhWK68mv0n9K/TBGTXwIm8+2ptT1G9lFi9y
CAwCF2CZxZVU72t6K4WvvP4ey8am5O9xvsnrZEHTxO76DiTEe93winbPq8apGfaV4cbGU9hTsFg+
cITusF75xlMDqrcsXhPm+uNjoV4pfGvmCypv1PGeBXe88ZD1dEz1uiglJ04eARybOob9PPueBtzL
wuReLhe1/gTZmwpvPn+RaG+mv5Wj98S8IXrtEdnL5GRNCxXt7pHdYUkIdHV7Y7QTNOKGwGUE0U3n
P6nampRLAxLVfI0rC8uITXlsd/y+NHZ9P9pF+u6z+7QJnJD2dl8tRtAntLuhh29NMK7GQGOSblPt
ibUPtXxdJDcMw9NjwD+lZavkXiA37ighb+41Q2HHFH0/7d6MQjcvdn5/zXRut8V7D+EVrqvLsApt
g++68D6SXni9KCB3Zt4Cru1oRYd68oM0LnXrrsofjTxcQr3QlkN0yX525rqR70YCOTFgmTLqPw3p
o67ntpRHjimVKyl9QGlsLK819sKbLaarlBaRfw2omTH0dsIHW46RjinvpXDTdM9R5xnhskzfUnrX
KqozQK/TJJ+x9ZBKvtOPb3mzjprXHthxxLMmvx1Jb4/mNR3ucwyetW+dljhQrG547NAeHTR4+Oem
YhfYdoNbAf+RXKvIsmuxXTUuG4jdNKuW7xQ8HKwXkl9b0iaQpibgPlnEsoVc7V5NWletl1xftepm
zK4NddEa92z4IOVO9h9ya6sywCjNEP5yHdZouwztApJA6vjMUtC7yW5OHwFmGsolyuVFdB1Y17Vx
1XBuyzR3Mt1Lu11p3ZsySEKBxkLZJo8WSOehpd2emJrN7DqQvHrcVKB/REjX1J3CHmizbORdyZcU
eEYq30jkXjN/hJpi18BmFQ9h/B4Vn0TxCt+3A98JisAei3pZM7Sm3AeqBA/8xluQVOsx6IxfihY4
Eao7BsgzynFRNdtG3uhK4GjKGq0r1rjutJVULnS2bvKPTtnSaMfzj1S5lqyHknVO7YduPTK3jJ/V
YCEFiyS+YsPWarep5ZrqVuq4U0kuIQ9Fcp+YG1Kta7K2yKMuI6LtI+opDbfVFKRAmu9ImYRyf7gI
JMg0yMyuycbwr8rqKekCuzJ9kHRnCwsK7BRjQ9FiAxSKN2jBLeB+yBz3D5HphfGr3sl2Vj/3yLlz
hkJLqbjUWBbVYEstdQHZ8pB2dmkbO1b4nhT4We29LBaa6VXKBjpnbJRsJbuT+Kukb4phYyboc+d7
2u1Ggjp2/UhzN2BuG4ZOMGYeuLS1qgJnw3WAVGYi2RWa8DX4IttJbGchIIfRp1+1QOGFDreuzELy
zHI59qpXBgSr6zuN0fxgwJ+F4y3RatdPIJKkJ1uJbpoejHM4/vrOqVSAJqN1aoU2Mo12UoROWnlK
fFPzG129kdsXqu3Ndi8FO2oR12gemhgIogqQoKb9P46urLlVnAv+IqoAAYJXNuPdjh1neVHFSa7Y
JbEJ+PXTmYf5auarmdwYi6M+ffp0x8p9reanGXgRRlyhaVkb1zM3ubGFY/BLb928oH4J2sfqfAzk
zDxv60w/VYM5JsceKSW4ZkDNU1HsJMRUk1NiPiNjr2ShLWB50HYna22jpcLm6QIJTm6HS7eGCgrg
tkaAtkvv2OnPGjc/mbSMfHoy+UnoRx7cbbl3BqyqIymUW+lSuGEHXm1iz9Jy0tzpU8s7lOXXkL+a
s/8RON9DiZSXFxiNRx5Ueh32utYlLQTdci8z7Z2eTrzdDPPVcpMSfqL1rvCQKLfcZ3UlCIUCBrPe
Gxs62H2NeyRoEPS1L7CY3fB0HPaUfvLxnwOhqLEznJvf4X6c89DwMze/VPrArc1KNuP6GdC3XH2Y
7nZaL0S99OOzsV9E56ee8e7L36L8LeoxCfouqYMlgjoZZqp1NAUWbsjviX14yxr2+c2cAKH2vLiW
fOfMKvPovXWvXOJKflXDS+VicAQFhZa/HDCLGzdWq8ipd35zddluDMbQlqimhoqqOgtEn7rGGcnH
kVyCkDYypH51oEZmYe1tumsbdVrepHvIyQJZ4m/L93r6dlG9alRVaEEn9FTuazGqLMeJLWcezRzB
oys83sTNJW+zD0Fr+c8rrn8RacLcUY1Y2bXYWib8csXFnd5LAz9tKZIZ6bItLpphJxrcFgvAgD4p
vV/sq6kOLdvRAAqNHXEOM026UiddcDZ7OIMZ00YgZ7H24OjTnGlQ/FV9Nh779YxIawvFO7gR5YRk
tGB02m8FzD1UgAaH0A1Dwkur9DYwEMtOMl+disK9lk4beVMQ2XyI6vJHOG40jXUs5UfPs2mBGvVN
q5M5IweHfBpGgEEBkAAcJyc78waU2gZij/UrUF6kh9faPYylk1VkA5HZjg/YpSydyOutvV2imKG+
jD0UYZBbQt8WdZDyGQCDE3o82EqGnlGEDIyVb79gFIkj8OW39Uaj7NWVTnEDxgXK7azkGwt+KE5h
v/RRi2CBWbeJ5V16OLbkVRFJ97soH5DphaxwshqkZ75CdDAmltVevRpZdR/dNEVTvw84zrgkB0Pg
zTPvpnsny/A5mY+6/6RTVHOYwK/vQQm1vnOADX3U+G8a2MxwfzU8htlQhZV9M6Gjd7oS2GZ4mWWA
mC9ITZdLLeFB1h9MWUND/BBuNAgYq649dtlYSOwHzgzyVCJivARYqdLzz7ycBLs6cj/+fXoKTbRh
h/ZAQnf61+Faqpc1tWCU7ndeKlCz6+W0Om+2zorxq+/sULpwui0/UR8jSr5l+ULKhyQJoycpXiyI
JEdRn1bcCy2uwA435T9G94KT7eq8dN4GtmaRHO7lePIrL8TUNrHWOWy616ZB9EX+o6Yn57iX3cTx
E897hZ33EA6V+CYqbex3RJ2HiuPkjwlTmJ9DnGnRcO7fluW3JjSUeOTVks4IizDaEvz9Pi/KSDtF
FIxuxLopzmGW0eCRyrUOeQu5Bj3MfMMYoAR5FDpD1G/oeycF+Yg/4HHbj16lI+B0sMbL8uo7DNfW
HLWDhXvrTamLBUTXijks4FMochpJ41KhjuXoPdqtT6CGGk8V0jzN8jE4za4e4X3cH2yEBi8zid1x
Cgt9ygnyU/EeBXAtJwUM2PKbEYiQaI5C/kP4S0A//fFpB3UMGYhw/rneJrdfC+dg9F9af1TUDPvu
xehvubsv+iEU5ARr53BmcKEf6mSl0L7cWFNCBl8kIi8iC3tX8/xb5nWMRaZYm0nj30SzYlFWAM68
27IDBGshma8SrZNS0bMpTQRVwSVrcFFQ93CiSSunjRtsghtGh+L43vA3s39h6BNaP7PYu+pawOeT
YW/X7kPCWHVs9yjiQ5uuUh5aFMJeYWLXH4tSh9bSxCNKJwLcEQUCCbzyoxHLEl4ygY7tVObnLGSw
HuAEABMKH3MMewj7i0mgWCzRWozRPLyPhYSDsRMqteHqQIpT01/pcrPltmRbmL+E61THYoGmwnmx
bASJeWZmIJMXrZ58HSpsKBycFs97jjV7J8sUkUpHuX9vlyEsIbqZSujduznUook6+GFMxSvCS9A6
YY/TmqKyxV5l9duRs9VL6JcR3d5FAT/p9rclFzZmlf5a1LbwUoNCT0YTaOtjCiINCo9D1S8xIRsX
ZdM9qdI7ebm+lD4/NOxiD8fc3w2BvYEu9+oZXuzgA1P3MARZkB9YkFXlbvK2kNEIevS97eh8rgiT
NaDErxlAPbIBgwARhZaxKSxMroPIG51oZuh+6zLunDVGUnvS9v1mnHAZBjIePUjaX6cADarE1v84
QRICfIxEJpYVxnpRbRBZxsuy7FlAoBeYN0RkloClwnstfkz5vXYkszTOsXKTRSK6cDj1uYEyhF8J
NiIDqyMYzCdwltnw4r7SMzUhFXfFNuiOtp/mZbqa+4WMoSqQTNM/x/wwQec8mFXEAMGXcThzn4QK
Nc1T21o3uI11rFrQhjg2yJPfUgO1ycUUz01174SB/LC8bcHudnPr1abBNLrSr2jBRLV3oauhQFk4
ljHBC6/UV0d+Gn1U4qOwl2SA35IExVbj31kDHK6jh1Voy8J6SVfEk1SpLWcr9Bf/ZqA6GosVt2CC
SvsQoF1aa7xjbWyh1fACF2bGn5wkdb8bvNtcHBYzlb2IF/Ou7G8xn2l9KflHrv56Fy8H20p4KA03
bMx96517esSTTYam3djQpnOYwXbLL5RoadPAPh9Lu6XYzhPZskYkhASxZ0CZ7rXf8EHMrTsVWRVA
4dP8KwsVT/gicrsKSXdtq2MJKTetvuCSC/tTVlgpy503GO8VhRERK8cb1s3/NP6y//4Bu4L41+Wh
LpsfowvSeWFpRZ2jabgHyR4ze1tUn6DXTf0SHWE1hSVYFa//hIMdOi4rXHBhTPajUejdvMPqynTy
6Xkc29iE8QyCx3TRR8YszF8tNT1q7v4o4a/JuLIgrvye3qdGi2RuCxYpF8sFdsIWKxpt/EkQLbNy
jVpl7pv+9++bNXs3neEHMPcs6tW36e9t8juPRkT9IsyHeaOE3s/5uK2HKv0jEQp+yesm5O6X6Vwm
eZlnJJTjrVuW1gSjT2PZihCeXJGsD6PccH1eyyp10TtV2M2Z1I0FydB+BnkZLkGRGtOjBmkga2Q6
+zfipwPIJqnTejk7/FoZL0155PM3GZJRYhfbPuUwXMkna7tw2Misb24JVQBpjwDvCo3pUG9qjkex
k9INTdUeFveGVMZlPA9yiecKjxeltAMIWtoTRVh8ML+55otFq9Djtz8XpKaCVz14kJzi4QDSTcF5
sBLffUp4IzDs2qvHANSMfbVomnlo8SFuCUqV93AqmI23ZSTUm55lPPgqGqYca39zPDvLVfvbMmij
xr6LeQoh7ookG8JKfbZgzArnhbTvVfcQ/zfmQfkine9lkVGLSl5bvxIgV8An08+tdAWa7dsl1LiD
ghL5D3WfFOVxsbDLqeB6lUozYSBBbeB3d/Ij6VXnXrNQl8E+KEEPASrlhj577Q4dS43X16uWaJr6
iJdfpfdW1h9wjjhVgDDa3Q7VW89gcwyXhsYPfS1DF5eNVxQobFWqjKOCx7/wq51f3aW5WYNEBW0Y
BNYfYzO1ZwRTDYGT9Oj72fTQQFVKngnQmIvEVNzSbbMNhjMrjj5ycIhxhmtUuExLKDgCYaattybS
egb+q2uCAxBwsxtDOuy9Gm2cuRttGhYeQnRUFzH9I+0D5BygsRD2WeMBwIFRgqGx8imd7fPo4q0O
rnS69jJdlm0PdqpQZWi2TTgvbljBt2UOwEfMh6raWd7OVXeU1XDojMSuf20jo/aD6a3lPgd3t6jU
UU+zw8iM78m4lew+T28+uyGeLwy6rV+cpjr1in1l1nFHq0SpczA2KDllSASipV3z6C71658rds9U
1LAC57mNev3juDos1mxy/QgHM3a1gInFZmFvykHFxKFzvTNcUzbrgHz5HC+Ot7y65Rh2UsI5cbca
u4X/ToijAgxbcUuNbhePQl0IcsNsXBfgtkwEMc4vTlXGiuahbT8o1rUZ+EI6fgp7Tfo8SCrSxRZH
zlq3UbiMSyhsi63yQWzKKf0jon2UckykN+2MLb0G2x5AIkJhTU28WmUfTWyLpgWGeWB29cdk4QDo
6lRwC+AVTXz5rlwnrFCoc4Ka3eGhXXNgptz6ze1t437CCA3934lNn6reYCMTDsB4Hn3o6Co2JcLp
zgMTkZlvR/QvXofv2zybbhdann22FxLy4Vzwv6WCwzS/D05wK2YZIR2N4GVf5RoP1UGV+3U2oppY
B0F60JJ7iXuYjAiiRstF3SLx9bGm5U74Xw7iRmyz3IjxMgYH0JKg1tQRWCGR9HNaraSjsMoIhr0E
7kBwdiZED+B9yfvHRK/tLJLSdyMi6wjDdVSzO6pB2PC7qAAhceHYLFvIxqQ2bqyd076P0GiyUUa6
iHOQF2BycnpXWBguMw8HBIwCM1LTwJ6j1YYj3hpjPa3aOYmhCC3Z7Ydq3lrYjndxVisRm3oGQuU/
4xBEBrkQrj8YUHWQY5ELff/U6SercUXPMGaDzCEpKX7OBPLM9/cl2K9Jnq16P84DMNbJ8neCORes
69VeAnwRmfhRHj9hkS7kTZ4t3btrvf0VGSs4d8SL+xaIhfRAkg3gNpzAAvcwFSakEkM8i43n6JRj
hWxWIhQeyEAz8etdU9wLhTOE9dXqUhJ07DJDpzvkfQQDLrx358Y6Y0c4hP9JOI1bLVVog5UNio+V
vy2cxjgugIZNxn2xqygGmy3kxl8Uue2TfJ/RUE7lu5N/9TM8W7Cj6HVOWHbP0TciRzWxiw0mlKGY
mQN+C3xvTJ6sHv0flxFZvvIKPo0UWznNfoJVv/NT5XTTYV+hoSqEmGprMoIxwwmEfecZaBdOk4qb
xo29Fa88biNZhkqvkceBfpFbxI6YBoZ28a3R03ZggYS1s9h9ggFvA2Fw6X8vThdpAS6DXqBuSNdV
wE9rjQa/y9bcuXb9DYMSY9FRmdsATp88ePQB/Gf4hCHFDwxoowAoZcl6erDcB3Qmr64DYIRO3imu
BJxS0N2r6gpzGXz9R00uxnhSNRb8zENb/+MKdGVZbbi5Yf6cOr2BAS689jCRlmAxG9WH89ChzQIz
AfpmLPNIgMKxASgbbOsu5RuUZCmv0Pf1XSScs9OsL00APnLBO81jYdrwl0XeAmjIoJVJP8Mqbmx3
bZ3fGBBNV3g/qu43A3pQrFNm5hQkNVle4OoBSsiKMSUH5f/ByLtrxEQwqCqRGTZnegDQ85Erz4Fq
Og7Pa7iVmxktnzV+Fz05YV/JjXRhWl4XG0/dfA/9tYf4L8NCy8wxL6m2a+5t5+Csy1Nnf/dwxbKB
d9f86g9TrIYOdo3VF+UH1uKsvbsYiBWfNv/nLreKzZh4MSwamZFrftv5h26W0Ec/iPAS0JTvDOxx
330Vcx96aPhz9kB5qZfbavwo8LXiuhRZIxSWjOtoHv9pdjLkZsIR4gDCNUEj1MHCBpthq5+N1bNb
9oWHDnFT+F9tK/BUe+zpiHBBk7AOV3eyUnCmsVlVqT8ocNhym+PucDkYThffpPfpTPizW7BBJMIm
GIZu6EjK19JEq1AGwJ+gtRZ8/R3imBvYzE9ib3SZ4aR28VOVC9a0g5ThIyrOkwC/5jxunW49rA7K
meemjXek/TsyJxeniWqMLBpg3nnYDyOYO7HV0FcT5MONy64OngT+yU5e7ZngO+HmMcEjc4GedP2i
fbiJdy/lvHWnRzCU6F09fEDAJIhXVtZtVwoYgqPRVlaCPuxQ/S0XVCIVaPw650s3X0MBCxHih453
o/Utl+seJqUdhQ9evbxXAYzm6xq9YbGtwQHMnQPypBiSbgJlMIOG9LomcvsJhEirEwLGMbTzjTsU
qfKCVJaAB0VKxi7sQdVRNCxt8za6T+I8dbkj9tYm6VIBQIK0VD7C+Lxtqd+oefX1tRuPPvmw20tB
9KbGzq+ytyW3AWL2Mwhml+7M7g6Fb0QczFWNkOMIYdMomzS26y0vVMDplpMh7FMZe4ILPsBq7qh4
0qJFQCTPthp+88XNiBzS2v+StR8VdExG/CmmivyJgnPD3ctQ6/Eu2g1ofRAVdvCieoQE5Slbt0Xx
wGNjffnlGkdi7UaQlzNF6MbqxlVNH8FCz7i2MNlr7Ctd3cyxjVNV/bNW/zOw+jYWdn40KvtprO4G
ZuMPqFy++CwTn6IIDwRUSANb+kVfew9JptjaM3uB883A1IO7zav8fbIqGPLnOF3m/i/L0XPcm7EG
V7y66Apx+VIHkMouP0eCY4nxL8wPhhzxycGuEy1Io7sj8KJbGHqo8thNXorv4TxU4AJyMy1shpHP
VF/8SmReOYMLRauxBkKm8G9NuN3s2mV+d2YQqEEFUTeR783fGFE23b7gsHMx+qwJ7DRgmEw6rfhu
6HRAFsRGojcfuZON2FSCW89ZKJQWq4CLjTJTeOgksvZeoOoFizTc1tn/h5ATvGqoMbTZlARj5rIC
xdbv/nZjwpaRcyvpXeZ25pQMfUPrxsxuHxTmh20Dd7kGs6OyizvcPALW5zMBXMIOX5qb9o/J+GZU
AToreKdE2geVbFTPyi1EOKC9dViRzQ5Nlq554V6dwEUhnF1AJ4pWmHpZtzQbId1Lw0E6LZqecq6e
Jf4nDHwssNTlWeN9H1rs67l2plv+T06YmjrFNjfbvfb8i9G18m+g81ap4AzvhE2HheWmnx8AJWYI
uvgKOVlWreNdYUyLlLQ19LS1xRi7BpR2ngZmAmsJo4bBX+5iKVbAvqXGOM3OLI4sVr3XDEV1Wp5Y
EbvCI+tccjftSpxtunjo20YBkG5tKmLsptUH2io3Pmj/wkLYdoPetnHrcw8Yb7Xd2VyqtzoI7lZt
3CduIhPCgjjHCvYm0ii9kaZlpy51Kx8qWNHPLRQuN+6xYtU28EE45mAFWVVuScNRSpwCgHC8Ug/k
TSMPtlU+F8/eEWJnFP22G4BlwbHHJN4Cw1Ddu1GleT1u55peF6BUr0W36uNk566KZ/RjumsfhoPE
urzbN7K9acPfKnwnxJpR/k2D4qWor3IWz2nwX71FzZDUGykxunPQA2r0c9bobmMO1aVopxzDj/rG
RfliUDsZR3Ewx4ZCU4Dxk2+MR5ycs7XwFH5DW9VYz8FwX/t5TnFYjygz8NhZx5sYuqy3xWPNg2Pd
dhjHzhdtVIk1YYmrgvJhWLpfUtgXPeXvmBBDX7BulqbZYsSRONPyUPaIhmy5TEa3VSPGGw48srwu
cUHuS9hLTwN5CZz/vSbGz1I2x07/RXA5cL4AmA1aSPphm6t6TGwMaJkRq2c+YcYFCrlRx9GzDnM3
IdWKpzC230zMyTxmnAQI3Vb370Hj7Jg5xTVH79IyhLHDaHpvD9XPNBWZAi6dKn5fWnEvjb+rNLeS
dhXnFj2b1Ywf6+hYsEtoPmzFTrbSJ7eiv9Sw86gyrY+Jlak36sxSED13TRVjmeLHXt2Pkq5+UrM5
6euOhsjLUmGbFw9KlmNRgKXB2uHV6PIYyqLdbGFkKDkKqXtymmVfTe7VgkDUsauMqCBBB5OWaK0s
Or6bNojmXl0GMXeRXfGzEO6WT6xCkDjLhsE+VNrdDYML+5JqN5rztRTj++rrTKxFEY1T+2w6egCe
+TEV+e5wf/g52enSQ18ON1+qog7csaTFCYstr8wtU1iW7gWrTp0xXP1yfFkNjJGXtkoxLgBOWva1
Xb45LD+RGlRMKZpTizg/WVunQAIttuVZGMajsDBlGkAylsat7r09Jgpok13+4VnrFmoTcILBsWfm
3i3rqF/LDIvDZ0gMb944v7YsvzZThUpmxCLXIFhzlnl8Phd+iS1wZ36hY6mwhY7xohPs/JUcWgxk
8eZ/ThRUJFtuQD1LjL3gLPcN5G9r9JO0+4a5JTJ8CfeiAhOKiE5wNkf65p6D2EYQ4WOUWMcYbPMj
L8adzSnQqDL6kHK2QZzGjRK9c8Vf0+wu300XQAxCn/kKDF4EORJSKD/+WaJKg8BTtmGPpjd33Vi8
w48mszzj0vpggSyFmZ/N7rDrssCuECNsW/RaxMc3YqXWWL0Wk/ui6XyYm/Wns7xrUNdXOIyF0vbh
x0Tf/HzFcK+4WQYSkBBs89c3FxMDz+R+e7PCGIoubwDgMUxg95Xyn7OcN3UFPsd2oQYrYgMR4Thd
gErEDi0hzhaHdQ/8+COKcW2IcK6NUJhxW/6+qNgnqeBoYPEOgqwR/kPNANJBNxEcrH7ykRlRN0Pp
UvIXb2A/o+VfeLBsbCbTrnbRC06IAYaqhCEdYgj0aV76kzDbM3j6zDT7aNAgZTueubbGeJrnFwgg
jSjv0Dr4xlYTE/bDns7q1cxgf/KgGmIq2R1J0X7xxqMh7AgUGMpml4NynwYLfJhM2AyeuQHjQYlI
fQdZ7K6T/h2ZLqgOta6hb9M7NuikdZ39MkITp4aEY3JfeXY6eKDnVo6EY/PcQ8gEDLYnip+mckU1
bprPpe3/jWz9kSOa1aE7OnALGrBe45Rg1nnhPBkw5WobfdzNy3FY+KPwm43T0q3PMLdup1cxoK3T
pRkbWh40hqdWAdGVX6djBSwMei3sVwCYjkZ0UElBeWKSLil5v1sLFg50OXpiwoTaLjZw7d9Uit8H
WySFY4BEzM/aZ98j9BULbHJI69wtsp7aniai/r+RgdtLb4MJdjbFXP5TJjAyyzuMmGDArOydNzKI
8xAmjxvfJ1NajrC6gsLEE/Rr7NfUm/pHtfSfVWfCgYu/s8nPipZnMKD5KFfrJwDzDeogHXCsGzEl
plPfEQHxpXh5dvHNS7FC0uHiVSgpdhr/ohWA5lnSt8PJEmAzG7EZBHvNpwaN0PCc/wAkJJE7bB4n
phkMeCiAgIZMB8SnwF47hKFaajAE3fpV1hPxIq1x02AuxNA8DjSqQZ5w9DadjCW/+P7yJ3yYOCR5
y3vZTiliDuAbjHlufcEAyqkPot8tckeUSo3iRQxrAkSywIbLmuA6Knt8OUdV/LP/UkwxoCPjibAf
S3wELn4t91NgPl4EfuYZAq8zzKtAIvTyrWKnAIyBbP1tnZMQ8wNjvoABS0xfp4Y6r24AbectGE4e
B4WBBmImOhJQYE2GnRYAtTl64KrGtBljbQERn7S8pK7NmMz6QFHt/SFZyxYT/Wygd92n/dqBCUdd
gelsgb7HKaZNC1VW77OIkjlSw9/6+D9vfEpQeI4JqD1CzjF+8L9PVT3pBGNVoB7C0nm8V9CxtbcV
rJachnB0xk1tfdn4upY2lRArcJh2NdbFc4Oo4++zw6POndHsfLdwhTNWEltqU1odLG52HRqW8m/A
JZFOCVVBAI8x9RMMn7aBn6F/vD+HsfI8daBv8C7QHqhLWrvGwGRGQxilPwb8PsCPHdjfgqWuhoYI
T93hWD+DUAqOEFsfhNVkNBn7o27Zra5eOWivpnpbAEln7+kYRWb0S6RsFq3Q9AkQFJZ10/K8Ojdk
oEZegG/yzUHFYy2m5suuq3RcYRjhtjCtcUOJAXtF7gS+Zp1G7/XrYjrCHdDt1aMN9hNEoPhKofj6
DSwwOkVUzCDzDAcn8qc3IRqjC6gWfDqx4BPiIQA98ImkkhtHjldHsQ3Hhx/tizKnaDVn8J9W3Dj/
SLcR05vj/g7IvAzmIC38A5iL1v72yI9XXRjdVJjf0QqVfBojA7CuoJAtDBujRX5X12TreNKNA4hg
pzW8TVA94JiZ+HDJcY1XA35ouPmiAjXFW8AmvrnyK6hQbaBEXcurlKfchQASYjveZP78xJjNWXHC
1L/F/p3zD6nLdFpflxoM+AimLd+19ls7vs3iKKtXyyhvwrpJ/Ud4nXKQ54XzN41jm6pZdwFmlman
0x4TDN/Y19XR0Tp0Hb3xJ+iV8DbV7NQukE+Z+95ZMSv/HqAHK4wMIdChoDuO8zmxmypE7OQuiCII
1XyKYM4idlD/l+HFGo8Boo01mnz0MpGPYR7xe8B6DIFsCINzBN7MLQ6vGzf64bCnBdUaF+9Gwze2
j1F420Rotlt661GXauNlwl1jlBs+A32b/1arjQJ99ocfAazSWhBwuFuIw8F+fjn80fVfHFIn4YLG
/i7bIZ6w1xZ0GL+rLeveqH2t0ZVZ7GAYv1BPR0b91haHtcl0cHQcGPPVYE3JvscopWwevEEDgTWW
+Sz0sx8fsutjCQpaVEdGn3WPhAtvB9952DxAtBhPvo6MHBzFI/Bj6vzA4Azc69mpcsxR6ugv+2xk
PrY75kSLyyQs/O2hGCG0/HHALfDmvVDffwLI2gT5AGWJMJ7z6kVsBngmuBMx1pBDWJCPyr0t3Yvt
q9iqp0hDbF3yB8FxbnFF1r0B1uy77UCXfy42/o/6q8dMWbVXe7hUgcQI7kOPVbyA/RHGFNvzO/xF
w1zNcU33a3Fm0PsWZRi4VzM/jdavBx3DbP/CMTT28D3y+XfA3uO0fvy1uAUOobM4kdUbOykgknUz
VjzbvoLcHVbykEmjrw3L5UcYn/kM4e8q8J7iTsQHh163OQ/gv2X5z63f4ZIKRUiOcWmNOeu7CYbE
2XsgkRYPlNHaYH74YQ4Qq2FI4i8PjZkrC9pYqjoaq5++/ULWDV6IIqxHCf4M1oJLtRnWbafxnw4/
ZHj+TQmCYQ1N0M6lzjhpY4JAFH1X4m4CdAb/uvWqjayttqZOQAqGsFnJ/jRRa95EmOV3DUHN4TEc
aU32Sa2s1J9zna0tNOwUdcr3Ey1BLXefASZPo/O6GGI/Gz+r9wzGA2XQl+J5TZBI+B64K5hLDadZ
BBuPmak9k5CQF9jdAiN+DtYaBu3dm3/hF/M+CKhJTrSWWSGdra5BjJqAtsW767DUckjSlF+GseXV
66Cvto//Bo4J0KA6UFXKDuUUP1QB1/W4JbtodCEp4t8d+5r4738cncdy48gSRb8IEfBmSxh6I0qk
KG0QLQfvC/br53AWipg3/aZFU8jKvC7lmFNhIo2v7qlkHvRYR2qwk1ObBxdRKSrqbk5cVReIZ023
QMQSsZdxIEjflt+trPPZ77VqchSTw61D1Ev+ojquNaFsDCkJ6vHsOK9Kxkp3HqWl/xUakFHzJ6Vv
S/M9FZ9ZRv1gBpqa38SY3T5P4c3/sQyHJdzpOw1TwcyOVX/R/jWT7GvxtBo4H0O1U+e9GQYNvH62
acgpdJYp6ONyBbtGvOLJ6qAk8o0+MXvEYCgoPEr94NT7vJCCMAd6tt9k7cHQvpItaEm2K6jzm628
Ihd2rSVfCx2cOxKbOPyt1P409D2lJFtJJpUIM0gWf/fWMZleR4fsTQKEcs66A7PnFO/ptH7S3rPy
XSEqU7vjkM8rrT6J8VJxqcaicuECPBtGIzGGTVOcVJ3nsvwU1iFtPiTlr+MYW+1LO+1KUoAR6FTG
Z4tXtxb3LD3wBa7CWSOzmOLJDK8Ohd/ZOjTvea523bSXxesMMu2w51uEf0jXLKmmC7ssHXeU+VGm
D9M89fZdelbflkHjElngyEKGM0Z9OjvPxCyonBQmjxXP8lpu3svlqOCIsDIOJluZ+/kp1azdpyZV
GIX3pP7zirYAiZM8nJX63XZes6fLoHxtim0qtqFyE5xFGi7X0FgOoq9LSnOIR8IwXH166tnqrczs
r72ZyanSD3p1mBU0SRRSABE1OXD3FTQPFZe5lCGfja+jfqh5QSkUl9a7LbyfDu8WtYI3g5RgvI8L
gkblHNLlVO2O9DjfsruAcLtVOULV2Z4E/Vjae8Y90m53WvxqVvscTGXikh1hd9kELanHJv+qu02D
JC6xr3LZ+DojXBw/NAGVjS+/Ra4s2E11MdrmtYLAtqcFrP886AMvdxOa77rTuLX6NoIuRDps8AYi
ZyXKP4vOLtUHPvQfiwZtjJgkl3tqK2uwmJbh006M1aiSDcyXDdvqdha0H9w9sXFGt7yADuJEodiw
kqABeE0vOk1fnX1R07Rs/Sxi9lNw062X0g7skmu7fZOmr1xAXmNFG1+fkZ/zQtPoQKBOsEhomFsT
c9SrGue4ho5COipQkblRrDJTuHH8Fw9/Ff9F3h9nm19WPqbm+6mwm8s00KBYYh6QMDrAN6d0ONQN
bGJ5fCkr5Osf7fwOjROBoysd8+e04K74S+Z9wxPLgoVD25tHM1URqjMQLKdEvnY2X0LUBoO17xlI
W0qJahwhWObpBwDT0zUKv6XwL78mfT+pCw/kWxoqrsK3lw4XBIUpWhL9pUovatbROFyM6S76F1HG
fpqewyr1AP7L+lZOn5Z5WQrB5YFMInyrp9iz0AP2zaUpPuLpn5Dutn7Nm03DSqCmy/aydckNSKHi
IdWPymShoP6l8hRFtOMZQi5MFal1DRk31In+joxfyLSWrcca8AWazNeJXS5y8z04hyjaW9rRch5p
f4datgeEYg7X/T7maTVTf5xp7UK3rCf+5mpVo1VrJ05RTwLFUARW1LuZvhu7U6K9RPOLyoiF4cM8
z9iYY45LyyF+c6T1XEaBAoxiQ+VZs/2mC9xWvWc516E8FSjDmLe74p9svKrspbIjAkptX8u4uZU3
DmdtPFLrO7EvZnjhUa+mXV0cpo4PKUVYhjFDbf/U4tplV10F6PxSqgzldbSuB6Qu47Zt3oas9Rsw
R72FUZhuPUgs0pzevM526/GloOC8Pr8AtaXLmzJfr51jNZ8dDSlhFm2EPfmLQkxh9VBQbD8fHzv9
Rlruy2xuYYUqS6he09Dv5RqMbEIa2vlqO5IpjAsAEa58LhBHDCKGbd+Ezm8rfXR0qh0tVDY56Pht
vEqCI3ep4u+UdPQ0Z0ovD7qD+WqvQdOF8c7CB1iCkUnoOmCEQ8S1SSb7SzKhj0lcfVCDGGlc5JhB
2I/eGHPjZgsCHTrGtuAVJNdIUtYFqakl25RrXad+3tJp9mJdcu1q3SLYet7B2RQUYt1Tz1GosrCF
2Gh+Xf9XWFddehgkJw/DX06AdZ3QjwEHNTRssfXdR+qqQlFB62y0VMv00Q4HkDyTlVbLeRqPI2Bh
e5wcxCM2kZOyHkwIy6PxZM6XsDgpDQ1Wxw7rhlziCDGwwYGGK60fTfZakmbVJr9zQ2LedgKCkvl7
l72Q+r2Gx6tQ1H1t0OjqO2UKIaEfqcwF04erjrE0c3rETg85OVvdezR/LdZHB1OiNIgLzmqHdLl9
yjWVJ/qY8mkCj9d4O7Nz5LwsJE43k08yyr+WktzOJoIX1L9qf5hM21fm/cTpsIXutohWcX/5iBRW
89K65dy4JFJscN6vRv2jln665kkiAwoVT15k8nh3xTO5B2NfiRAgWnFbIz9CmT+f2uJJDf9MTNdz
hG9yFpjTwrWpaqfErE4VAp60tN3Bhu83kHtUrFD3y+iiopzrleHY0tXrOndNSFq2RK9NqMBYf+WV
4iYkShAKv9xMK3Mlgvd1ePsSjDdb1J1ShmsYTS9KFkA7lE7CzxrMJMpeJ6Y7En9YI4d0nYfoUnn+
lVnCNYXEdQZI5D8ZlNfO2JoIvZrCRmNjug0dqJ392vGPGb9MwgmYmjvAQIcESUCDQ5IHOW1jNV4z
xJWW05yM8F3MrIhGaDbnvL3FWZXRjgvfxwLizr0vSbep2FbKmeoOcEUqzj5N7rytXLnZEELN5LhT
JbmO85lr9zgBdUths/WbWbB1YzkBocL7NwwTLXomJFQwYEb9yvpSbFiDYyG1uecyDFFvn8d4XrX6
oZM+x6UGpfmIaDr6Fok0TJeKhVcb984SuVa4gyHcVDSIdZvvypRIcYIvLB1pTodEPKQ/SxOaWX8x
7lgih8wCQeGoQumoiAsykosdEtKLHmcTvid0s5gpsb0hiIi7F6e4DTYcQH4dZnEqZvEmeKhs1mMV
YX11QESL+a0nA4r0EH+G9ZPRn/f3BK1Kw+eYSudZ3tVW7GqTweLMTxNIql8YPxFG6BhnDQWjACZG
oawxwrnPQilRD+SYWfWVuThbPtpk3QhpFVb1dnYGjESDG4UfJW/QpHlrmh9R35AZFPnD4MbRcFAo
809Kcc2Z/oawdiecRtq4LcNTpJAwX2cnkXByqDBFf8EOAyABpdzADBmUtnFlNcTA3ye99TqxzZp3
NToo8jFOPtq0A7vdzOq2NCDif7vpk1ZSX3ZK88UC5l4Pd6Cml5pXKeYXU92aGgs3jP34nCpoC9Sr
bDmeDEmVRrYv9Z/jOPOPPBlP5/GSejl4TPKR52BEjIs9D3I0j2/q8hcjz3YQfqKvhlhEAKJuRxkp
Cje+QJHf2qpPw0Z0/IhMzNZZiXoNR87+iHjb9CotO2v0T2I8sf3rkUm1G9bqutBeWRPAX1as4hIl
WfjuONeasSCn1ZTqszo6LmQnXrg3s3wrq0csGFoDfotpg6xzeGbEpikChyYufAlB5agm7MflEpiO
S4cxgQl2rIDngAKfPkvnX21drXJrzdSH8RkL/tVQNlgmsVrmTTK/dZhAZEUNlu43tKUA5riZ7/SQ
VfQbm3xE07oibSMFnWunHwnTikm8dqdsp3KTcX2ycAMc6sfmnoy6n6cVvoW3CSu+Yf2cwO3A2Yx4
Go3yV2nDDb7RAqkS7gYsST9p/WnS0mUYZ2LR+1b/5hScIWx6kvO7jOyGe1Mk22/NyutYKm+055Bs
f9sYX7IKWQU7PbTYNzFCRiXYeM9iVTl4ujdDSglsOs45xLOicK0aJ/2DhdTIYWM8eccF1Ka03gsn
8tU48+qRnGnizljD7i/hteQLcHKkY0pN+XoCs6yuwEkSFT9FBoAQfVN5ETygWR+/iwYJg4xQ2K5W
4CkfACWBhFhYtuiNkEawxiBBwqAVVeDgPY5IiENuo3fGqsu3oVRjeHhFw7YRbPHBFEe6kYskv8DD
X3eoFTCfoQ23pjlYevlk9xiGlgPtbDDFNy0/mlkf4E3Y9PQ/rTUFln2IhsPM/81Iay/uv0ZjT9oM
ftiDUlxt6QkVsxg78qck3TbprbF+G2ATtg9uiqlf6cs14q7u7c94/uHsVNZnnXc3YeK0M5bfTmPR
b1e542S4FhDtApIELp0vW8TrXod/3GmYMnG4f5G562XDpR4udvcV0aVVpY2QjP3ckklTDqdI9k30
UUd7FWFQDjpsJc5KHv/VyF0MopBIVhZ38OA2f2j2l5KXUCman+DqMjkVbbILw6e3iZNufYzqcaol
z2SEiQpsJTAFOV1Hulm6914xvXqO0Jfts6c50Co8O4y8wuaZQ3X+ZFEl9oFkFps/i8U3iT0tbeyu
w3vZ3kIAapZeAx2PqybcLXPmLRgm0be+QyCtOpkpG4+SpjSBBkpKgcWK4cbirewDXbeCREn8AXZf
MpY3QSGxBTy5rbN26l5SNIVBwyJw/WEZqvsOWSOOIo02Hreb85XVjJz918JDX9R3uYdAiB2vV+HT
2VFLsznZEbz1tpN+2QMBjgYQ0Abp+AdRc+OjXjcoOHlIEr3w4rbZYXVmoFQeqcERsMxDYv9UMv4m
5rYUn58KHarpn6yL8IyOUYz43aSrsLCtyROnTf+xMRzVhFCXxseMcWaccS7eHE6v1gXt8mbYJ0Y0
HfnCuBXqm6LvEt0+qDZWvqZdG8T+yeJulOw93Zb9FbwJNtChpZGr/cyloseCENqPMkzotL/65CcJ
zybfm6N1uySvvRG3SGYA3bAqDs5nxAKdmPIbbPhGUcPAyqldCODatPRID/Eike4kGlYFA21sh15v
D0GEl8MOLSoYjhSs7wLveShpgCQ6TwcLRpJVqoyrzhi4Hbjx8+rOhluvR7BaGBVgj3Yy8BhEZvuW
96yFgAgIjSIwuH/R7/lNCLFMqG8+pRKOwvYSFUT7tAZXOFC10a3mukNKhGfTCsLqe6pxlsT9S6h9
GDVYo4xdh69aTKo36MKVG5l1Hf3eyP/p+eQVUABK9W5GSMYA4XrA2UXbqTIBAzN7UNSHQxMUxaNv
S99jyKKNokOuvpwN4uoWIe/bWgp6HQ8bj2Esm4E5cbUJMBXCEjUB1zRY2zCLXbUCbzPwucN7b+NB
WWu8jqZEazbgYcSFVA3jKg3/2pCsn1T1DMPw1XLGCm6s4yjZ1ziuFlyoncOJnGzyaFIk3mhFIVjm
LD7qivQyGZqvAVAVassWR7FpTfNFlyvsVo5HnIeTYlsmH6Ecm99iCI+lpW8WBHfVwjgUIanELV3n
+T1UJX+hAcNkuHwPXaf5doadp7YmMBJncZEyuEmsBiaVUOsNUlT+0hzEQ7frzWD+dcmti8aXyIo+
WuXZ1WXWm9xGNwVcKJoQtSSPOKSdapPjUpd+1IGJh9Ytzet/zWxjKknmnRE3d9i4jSgOavlRSfMh
nhUUCG1yiGP4m6Ge+FWfjqqvlnCfjN0B49M/tYHTsbXqvUoeUC9NOe+69Mtso4thgb9mIYxdfa9B
9ee8QITYrgsaUclZK/KmVm4FquiYC7Tt3pithoJFFyMe+/xu4vnmGXHn3AF/p31U3zqyI5RhrxCN
kgvM4tnSXZtSX82gVBlOWln4T2W2VgTyEizzt92+iWQ7m2xHpCC9Gt0ahWbl3EdlU5oInW4z/bdu
+CGbE+R+U3M3SU8rF4CwmSps0clBqq9tzN8OesDaVAw62DD49elMnnwr9i0m6imDILSWQFDd8LO2
ixZ0nGinmu5YGbG+n54cso2KYaYSy1ctrte5/ZIYbzEAXq8e5DF6j6GFmrH7V/fSjy4h0BsPGVpK
wycb14vV6qWpFeIBw79axa1HlU6nM+aUcwMhLC+HKloX/dlGNYpLphL70fhKO3TRWeXr5Z8C/+CM
mIPTNRcHVsMkQ0l7ih37kiLR5cpSynUUBUK2UQxp//r6R2vftfw9aW4JnjdTWqVyYDQDWTdiZ6VF
MFq0iKlxSSTtYySPZYHgYTsb6u9BI1HmMrZ3JknqJJzaBl/jnO2q7KrpP7WuYB+5RCYtgOrn5mZi
pS08zCZNjnKeeZFyUOebVEmBgq5nwd9Vpvj9sXnRg5v9r8Jer7qNd/KQHxMTz581ALiYuI/n6FOJ
I56YzsKZMiDDwuQnrvl8bKv3uTj1Fcrqs5yy+2YdEmsjgfVokewTQqNi3mahEI0JBEa3B5UptbPK
acpqgWWs2MYwIyxr/ZCwxOAEBN3vtwk5Aqsiz//CpKJzzKW7pCNwxyBlGA9jmEs3TqwL/67IscWW
mykBHS7GjonU8NRhM03bnD9RpzXw9k2w7r6FOo/lgxrjuJLC5NwCwtrLOSO1Q37aEMXUXzDKPL0d
uHbiLMjrp7ij9iIZYXVyLbl/4sRX7b9WIOhEH/hiwDJBbFYNwUPHxgB1qhOcJblbiWvBG2SJwg77
yrWbMBlLmzo8q+axrHKvG/+JlinLmIPKUlG9Vtu2ndYyW5ez+lxzP5n5pgw3vbRNs2vGusYx+dCN
96Ir3FJ+75xf2x4tPjTU6kKYHNflRWGHli4JBO+gO7mnGdKLIUMEiIoHMjN2ahWihDsaaB2HCg2J
dhQVIzavIvpJ5jt+vHz46+AEBnQjDl6AYttYh3G6sYnECiSFYIowCdohDhYHtncvRtBOfN9x+FEY
XXYubcdLncSf+0M5+HmrWEjTIsDCgyLtB9z6nUEv1lrfhTl7dlt4OXydVJ0z/VhXsh/TP9gNvjgY
nRz7AOI1m//FrvDoCpqDgIRFNqU3mz3YrsJcJKLNHG2Utnt6/7/CpFjT0wVhSZAZJjHmFvEMtulH
d4hL34iTbWbLsDMHo9tFANJw6k3tW/T3Fm5ZnBdwJ9EzfNZ6Mc1XtU/ITzrNOsuWkr9qYIUo/exc
IGMptDmoyZyYMbVEOjfX8IOXJke2wgjkCEBm0hZYe2bKu3jhcqvZQ9bXJLo7o0AgH0tru1r8LP/T
oMmQL8PWBbMizhYHl/HP75txXVsOaoDYRW4NtgJi2JZHZ5Lg+EeUZCx3KqagVv8SY1tIzXqCzLLY
9KHLwMHMWXMse6n5WS6j6yRY5idiQJII1e/WLlMqSyFda2hVjUGZXT4y0QtM3UxWBeGCkjvoZ5OH
V+HojMZxYf7OSdUam43SiwuLcLzGQTeE1DMnwKRFx6/hLYL6WXVojPIxUJ+PegVfz460xg/Z1zZQ
g+z81OJiS55ioOFjMa6DuMpStFKznaXAd6DPSyc86xTCVj/yDZTZEpCtuerS8CVUak9Hg60rLKTG
3lHJCWVpQedWrnKs+9yI+vyRZcwlXH/wlw2OLfKFNrb1rhQT6SHEZIWPway3T9Rfe45NWAt7yevL
p8GPKCGYXFnKgrTmG61AtERRvbMz08ubz3T2pP6R5ptB/7SHFM2O8xtLt8IKsQUTShJDBObcqiRA
lU1KhgGiI5ISlOi7z7a5xD43+Yscr7wdXJVjj3gz8jkuM+1YHruxsVbne2eOQWFvaVjCxddUBj4c
bkwYguSndYeHTBsuTsFVTc84J2+OfU0bVOzPvUOj8Rn2mOd6GfB9fh2ypxxgxMWS8LFLunSR5leN
nmXWNeDM8h8LXHaAVa5KC9tK+ZeFDUqzw3VSWl6W+o2+xTuqjIan03nMQiFqKnqkpvWgpLbZjhyP
xAi69DuCsUrrh9VsTYblLvQz9dpGNC/WJxFj90a2JlekX0bjIwLouvFiNEuPhS7zl4UQsVAZcjrs
p0WuDkkWeQLIVtGQrDg3wmvLijGskDUvrtCpWMhrE7wibEfvL1U//KSydhZMFIuAW69tsrBAA8fm
1ka8DAqxmDfyws3oiBmmSvYFKn5E3QQa5XtNPusdeW7qcKzZMHwdQ3GemKrS5WVpOBLGq1xepOZQ
i7WSfMxOs1aVq149gfGQcNFbpdDwyey6QLGDA9Sa7kvxIaZtZ3aumtNjT4idkH4QKvHRCtqs8VC3
myfzM6Mzwj4CtNqS/C6qKj/XcKiUNOh8GKxIyOUx65DGzO8mkUu12HUiD2ScDNrM4xGHtj+ryWOR
TbdemOr6WvGHvPzoxs9ONslPII7UCxlV++SZPJ1e4/ozLjZOv7Pi5NAhZVhIQBYE3Owm3IDEmhmM
2blTr43k3Mi4jRLPKPDXph4cSwhKqCjF94J8H+qzDPBS/S34S0Ok8bKkvQ407twYz/WA66Iw1yIj
0yP70x2WK5WC4cnowkdsBkm5UWzxbU0MhWMfbfFIuHMlbSuoPLVovztH2toqGUz6lyw6txmwWSLs
sZxtr76qzoc0fNaw183JjvCAE5LXnJoIeypyyEW+1fYdCQUhDcLF8rAu0n3pbGbstyGbm0nlAoSQ
cQvnWXscGCrM0pUB2wlVGCWdxucoYRnixtVNNB+JPzbJSR9OHR3BIk51vBb5O24rWtWtLE59XqAm
G++9/WUpV9SdawX6Dgg6qw5NcgRwhXA7AsXawPbq/KqHGyfcTGq6tspNiK6vQnredZdMuQzqLSuC
eHjJMu1SqPsZiqDatZpYT9ZL0z+/eToeAyPfWJwNTfcEzTe3ndfEUlCb8xp/93aeF7yW07kdm22E
eKFuFix3JBHxswDhKeWCZlPfFBkrZUN8u1ZfJDvJTs/YQMx+p5O1EJq3OdlNaOn6eD9b4MpbMp0M
sM842s6N6YWNfEy03yFmfKDQYXNpSQPjgRlnN+GHEmZxyZn8xDyGNcCFrOxlB9Oa3N95phVQLh5K
Qzxm6aflk5VzY6eFA6PZ3lQPLHedGYDi7NLF0rmTzNem28fx2cn/Mfhk0q03D40grkTbpNLGSHAc
P3P7sMKVarvqo4g5bq/CVQ7T1japiG0aJOKB4cEl5IgIqDxgF583O3u1wAXP1Z5ZPetE3yMdRdqs
rFtx1shrqZ7dyhaPs5i3E8Iu1r64WB7k4oXFE0r5pmNJAOE3678M4SIAUd9/VM1HWWLo0sg9OlAt
kdKopCN8ZcsRzflsfTcJWvmvcPnIMcBThtzaEVfJgTsrbR95clAZ9HkJQsLlqib4ec3y05hw+HfY
bWkQ140dYvlSM3QUFa9HCre5bt/AIW6Yx9yOUIepJU+lZimlgZCgGRt0NhZGRlwYhKqtsdfQXzAk
NA4jm0WX1UrY+Aquo7GzD08/ayjvqoY3TkIbdy/2d6JCak+S0Ouaa1guIyv+GToKSWKLzkOPoaAx
Db6B9L3OXh2iVuQMi/y27SYumMWdE0i58cNpN3b0oywoDZbveD4XKsXrxZwP7NHp0FrI9j9ztFcN
Zvj4iSfZN0a3yd6qxUuPmURUGzV5ygToTkwCAoE9JoKMaGaCjulsbHeZ/sBQ5ycNEO+PIQ5LRNVH
1tcBSZlYVLn/YvbBGvuSTaYcDeUeNkFoXQfiojSI/vCmgPYYsFqj/HQmwXt0y8/Q76aKVbE5uNno
RsjD8vaYzO1ayhzk6dcwfI+j5dVI6QyEcpYx5IuhJPXlKqmpZ0cOmQU8DPPlqb8QWc9C2TEmy2AE
I/4q5sCcfxz9Xx4e0fYhsVH4JAYLf8W5RsRTsfMUchsUFqfkynq6PJmJcfECN9XA3YOfRV8D+Ii2
ZMx3LU0nkVEL9oXwEKuJX1r3BRdJEsKRlEEWkWbZuQ4SToHacdkIaSuK7SI/THSeBZ1ofhzDwotU
WFsuatv0U3Wfdy0JAFdEOmut/usr6Fb+vBLxvsBbnyTB2LzVOmTtd1pjRHQ8PL7kQzXmigaplP7S
4VAvbHCWrS/bOA4mIVRaEIO94KaCxXitHGTfTM/4U3qnQxQ576ToYaTaajA/HIT7MXpkKY/eHPL5
auU84YpnVfHskFtmVNcYjDUadSz0HxlDUU+LCBkzEvmSkJ2AFEhzDmF+Gqiji4ypDEI/xhGm3tnj
GoxQaSZkSoLfdGHaKkR56Cq4pRrPoea3BBgK8waIRwtgQcCUuP75s8w8ytNhWfYWab1SMOivMZ76
chsxe+EXwsRSUyXvAqxbpYuD+iG53S2sR64SjkFwisj/WcmPkR8cjLLc7nK/bZO9assuMJJbIOhK
LeXYWPQAlKfEscDAedEd1LkGSSP4MOkTkKAtUGjmryxC5C47jfxgQ9s7MOLYBVuIyF7/RuzkKyiP
YkX22/lnkH5UbV9KuIgxpuuXUVyr8UhUkZLeh/bHWh4Rpu8SoGNwLjbgXYi+Hq1nKp0Ui+raH+YQ
5YNOIhQme9vY5q3sNtYe24OfZRgVopoQgS4gY8cTy3AwjNg1gBnHifs+81RxkiuMzhHqSKL0QjgR
rV+buLJK8muJS5VtvzZpmplqEgkzVRdENh7GBluu9D1r/7rxI83BYiENdOu9+t8NXXoDgFdckd1p
A2G1r5OKz9VEkfBdyO9yGt9qQPiUOAliIaKsXakMu+IucYGWg1epiafNtz7c19WvgQ/UOdfzbeTd
84QpSYsmpXSNEG4gCYyQdqR7z+VmW3FM0pg7B01cvnxqmGhSTtKskp35swxLEGoEEK0F79SYGLvz
b8k61zTxFnlchFZMZEBXdPSAKdH2Kdt1ehvFmPSU75oZm58FDkLy1mTbS5ujqIH35Y2tLfhXvksE
PIZyVEnvsdRL3mp4gji0OSzDNw+lq9gMmgDfUVtz5T9b6jX28RDk0aGEzFTYtvozZ5Jrl9l1oP+J
ReON3Em/pi0AFQWBsWC7m7byTJYCz8qwNlCea+a6zIHV9MdovKjJbe5eF4Hc47cfvireiYqofsyW
30G/R/2DyD+/ZRisaELQcNJwrUZeQsf4adN4JfRucFRxfsH7NDhwjChtq/rWwccqcHUdkgSHTEUC
XMncxDs81wis0CYhKyvAc9sBT3LpScACkPmm8vvMcmbLoE9WpKG89s1uGPZsuEWpsbFhbAfkDRPp
eaFOT4JzQEMXoXQ3iaxIAbms5m+2GgFZ0BTVmyrZKtE+ST6AB2IEaZr83sLyVUQAlXXmdlpOnkIM
M60HTlt+JtbwIoz+LGnOeiA2lWRZwh8wE5ys2m+fG9TrYESxYSkfZhXBC6F4waiBKFCLsbEquzlE
xe28SyVQRB0ShLZgvR++GjphY/qLuvHVTPxkuo6guQ6I0uw8NOxWHdHWofk72mdd2ZojAmPrRypU
eC60gNH81eNGGIUF1Wq8LfIIubrgyx6ZcX/C5x39fOubqD21SCFsXXxYPZo2AqnQwG+Mxgraydqq
bAYnhvJXJ0dchONalmSidaRDXFBn9bhTPKETYyF1R3WSt7VwtpEc8kRJ296Ur+DWhGWRqJDsOmuT
p77DYjhCForPUYm5t+LqbZJzTFghKAe/rDqW3E1dL9YyYVhMWFnzqJwL8RAMqK5cwy7JKvnOMA2j
SagVu2JKzW3ZYD2iQUsThNk5YYQxPXOj8ex/G/XZsu51AwjVpZ1Gnre4VAPS8jJtH0MO87S8NhqS
yObIFtaD03br0UGFAu6Orxuo5TgqRxCQQ4J21hl+YP8oyAh1I6wqHPTQRBaUaw5rlqEg0uZKQ7sP
zWgnxeAZaZgeFEx8pDyQ9TwlHPiuuuDtPVhL8zvjKpeJP8gaGgZmN7k8Se3Fyacvy3JIXgQdl/9x
UvA+6H4sFXSUM7JpNK29BcJfbxuGdjUpyfgOlJGjLYIRcFltKXPJqe2BVF+1+G2hEXCus8Ig65Fu
ZoqjUdzi5yceI3jVPjXcXrnCNaJzidCxUZI6L58SQmFp61RZbDUuD95Kd5WiDHlNcxzNa8lsJRzP
YUY24U7IHwfzSQ8N7tXoNmS7tN3qTuuN6SGKh4/mmUajEvLwpUTHAk8oSyxQVoBw25x+1W+WS8iY
XeAh0hKCFG2HT6qP7kCW4KCSvJKlUCcJI+PMVMT6tH+ZKtzC0Xa0wZvY3NRmsx4RinXkZ8oKagXT
YuKbV8/AI/ZmeElxSNqHSaCAjksl0hrUn5ZLhAVK3NqpEKkge7BC6bMbktMM3ug4iIrkrZHke6y8
JyMaD5iNDxruvzGDHtIMtwaP7KH1YLJAwmfau0uTcRsT1Fj6A1QHYU1G+xOBUU6dHpg1qVUVWkvE
/qOR/NQAgCFhfrryZxfpFgTB436ZSRxXYmJPSN0psVSgDqfl9DMZWz0o/rMJTBbma+tkVK6gZzG2
cUd+m6dhLhyHdAfQEvbXcd5ockHGGKLaRluXEtUL1PVpbFLp2fB2DPzwpOZob7Lnj/QfR+exHDey
BdEvQkTBFrBle29INs0GQSOi4L39+jmYhfRm3kiU2I0ukzfzJH80ZymsuWmJcTt+cgs06+S34OAs
5jxUe7MmfRcmtBqR7sf+HcJBMcODBVqqQrEm9veJTfZJeNBw860ZGxzAEkz9CjEM8RFfm2bjYyho
J5vPdE72N+bXiRH6yC9NdSKDc0Z0KUke+oa7EIPEn87ft/jM0UQqBqwmvCob8lsZ7p0SWtbwKOlT
qNyXAfo5I5KRv+cQn9F7l0g2rX5KyKAOYXzIK33hTkCc8IwEp0T9mx3KUw4o6a5x1AzJiJLQK4K1
mnAPDKu22+fWrW//Ep5SWZyZ4wx8HzVZMXRqu2XvBGiUxcapqXrs2j26+XpI1435A6bgaWwOurZ3
+WwXQ7mw4ZOUMRl3dPQY5pjKADjzo8iZdFRXk+GCem7kyQg4tJR3LUWd6wGKQpFnyG11y2HGmo9w
HsK1J7/C9ETqk9Bcp2+t/Dr4jGTvkn1ldPjug3uvoIbWUIZ/RfqdsG3ZyLEA/EcYUgqUW8GU4ywy
AgXdoQfezlmqxyiYtZuJ0FIUJaT1zgGsNKv6N7VQTVS7qZODoe/dnKz6rOKmGw8IuuG9msjSfQwW
dZ+JQ+ifBiih+Hbb1UDe0mMQ1ZYrkVcL2sSWkXo2bOMgsk82QE5JESpckZlP+DufardZW5JgGscP
b7iVNTY+3N0lE1VRkmhlmo8zvQUfLzBHcYhp35v4xYPw5zAiN7DI2QCTgEAs7CldxUO4mpUSdl+R
frXVKZ/VsXpnoW8m37oNXObRDw9nDlz9edPJQxH2mBEExcYLbnZ9aIId9Zhdd+3iKw6q1lj1xUuE
28wgkCXrb/yET5nNuStjM/PpPExPtQn1G5yCtsuyVd3cPWyRJY5079I17I7v6OEL2Q9rhxhmX+jb
oR2PTj1x46VvY+rxIrj7tLgkGea0U2OdDIxeU3EqcBjW6uJMm1g/6uC3smU/G3s5h+VMGNzc3GmS
oINnLiebT3MEQQajAuXVoDEpM1yr+jCCec8fbnhNoK14wW/mfVJfsUwKsfH4/rOHk8VLrTuaXXAq
x23pvBRYkUaE3XTCbRm4H3b17NT9ueBzEhYw/JrsvTEfZfkyOMbBy7Nr5A+H0eIKlDLwizmNSvNP
T94MIT/xZ/FJsPBKNNvG1zf90B3gafKoDgj20dhu63H4y7iWJHj+NYwMerVkki0W0FAIHAUFUFKi
26xAwAKzFM8EBkx4mGOmLyrcaH3FyMv9KUdqZcYed9i+TiEMuG+j/zE6X63H+RqeXcUAzj/YfXIG
jBpYv77/Pc2nMPnt+a92h5poXKxK3o1ia/oXTm2/3bRRjEkKgshd/tnHf97sdPPYPd4VVKmZhenv
IpBE9n0An9wGNwWoLngfWN0c3AutdYlmQQbL19QccWESWHPrQ6yb+8j8y7rg2peEHcLVEPG7o+jY
Oep5RM8LCBto3I3GCvn2MwAEW4/jaoovRr6HJOk5JIgeMl2ETH27jQp/PDzG2R9vwsr2QTcFSCk8
Sm10DkueCUxNwh6ubpnvHPno2BldAXBVMjJMgxVtwBwLftL6mqbhNsLRbyrG+6D0B+vsJoqTJKRw
ce1VxeE0WqkGz+MDT/U6n+QxTP9EB706M0CQ/bgG30kxkUrGE68evvXSWD++r29JTnMTj1YJgu4E
hlRBICB7EmebihHYhOXfhW0cgHNOOWNrpM6sPF565mHmm2aAJNwO7sfaxCcjDqhHub2ff64OVnGr
mWaiEKVrHMgBd0MKD7pVYF3r6JYWJ8s7ALZj0CXDU5ysnOpiO8hh5xTvS79PQjD2BDN2M2XTw+lw
1s35P/nV3nQ4ey8rBA/JcNbRSJlSieRLYOZoFVV2JmjioFgI4XPvC/rNNLpsPpi74tmJJYt9/H8E
z5sFrdWg2TsBDM7z/+AoBvE+SLwn372Vof7bo9zlrgf1s0VeFWg0yUDo00sRiflR2JgiSsW4oKWI
YzGNAjRjoa/jsMbrO3a3MEcAbQwmYmFxsXsBYbyunyhAZL9CP1CW+LKbae82wVlazAWwyLFZpMRx
GSD7Wr8YzMwj/15h8MnFfJP50iAHZVwTWtYzzIh3/ncR6959iH3ySsPWZjBlpOnayOJxa2VZdAin
HtxwBI0geHJyCLthFBwNMg4k81bjqIWLyYGAk4Ys63qPOy4H56IYtrWeJl9V744bX7fDnxxwomYH
WztIfFJKYcCcb9zpLVp8Gm9F7m0DQrJmqmPJJZcX9T1q1dTym7ONG43DtvQMFOQAZpffeEfwAiXH
EO9E3K9ZGR6swpoHL8ccSnfTET9Fu9Hx4ULdwIXgQfxKYT/MUrDHZazF516l3AcNbv9tmbig6s2L
LHC2dSxWTc6WIEZm1YFJVg5/6zWdo2juAGPIRv01QMcGWnbgHzDlM64Rw91how1mDIblf9iyBcEu
Kwzw2L8D0zl4FtsDAcYq5ybqUmr/REUXJ3WKOPSMmjy79OcQxpTDSTFQ/NqofsNkuelrfxtLZwWz
nYEHV9ae1LXl6aixQfldOUbLzGwaDV7psN5bSZOdktHsL8EwHqw+Ajbv7NM4I2jYPhskcbR2XPmV
c7V7u32tGsIbZlbihB8yBkkLw8zNfuvaGeMTOVXdpS5IBBoxY4sYQJVVW/Wdo4XY5dwtBHm70ul3
Vjb612Dk0jJ7Ldmo4l5hQ1ZOpiP963zt1Ibg43I3qMsKkgwtPR/taO2K6sHY5qkQHFOdIHm3Rnsl
emelZdM9ys61CUGU0bhh/A0DEabC2rWjs7bY1BVjC1Hex/o6WBhY+3hRavNm6XwbHJr1LD023JoJ
DDCFLNeR32ICBiIjposXG0tv/IvhaPSRpp8jmm5OQ0400aNwYrSNtxhgCQgeHM3GuuKH4J8j/r+B
/6boJurnX0ziQSCYRNGfGts0Y1E03ZfWUdxT+ymSnNy8t0avv0EtgiIZIFxoI8gJq2EqqEdmu9aq
ZGloo+DkTjAbOejJnlNWdVYtu9JeILWFzbGut0J7h2hNOtV1NpN5DfFKExBxTnYdktKdGGUYvOq/
U5tuOuI3kfbd+/9kdHZFv6iZrg4s8sX4O+LWlvIjzPDmJdzg55vKWloJya2TrjOixfMymt/zrcju
O9xGXJ9wWsXYyoX4Q5awq6OPfB+CtlC46ArXYihUAjIiCZJ8xuZzY1+ZHG1CP7sVNEU1OeZpwoMY
ZHn218Rh9nn9I7LXeLpP6tTGzEqdDsUdh5JGeqJOwKpMiyDvFqINNnV5Ipj05WeHLudSUunbNMLC
XYTpb4iFO+FZFT6k8Pq9YF6XBe9m/JJaBl6R0OXJcLd2A2HMMHfRUB0b+JFYaIruS3pfVb+r7Z/C
/skZdWY43vHEa325UWzZuM2qxGLDVzg4xIIA5LJ35D7EWF9gNzaCXyvNaISCtMksYBgJgWJvF+ML
hQYIqxw0fWBPw0vIb+4UBwoEvyp+RP6LJRNu8xYebO2Utc2jSNQfKViuc8FLVvYFBlhEudLHn2rC
h2kIbo7MpubsXE7GFRhiSBjSNrjLoEENyX3ifXWhyHuwEZvuTdNYq2Kxc8WpiPJVSWhU0wty2Lb1
PYHToUVkNYI8aNI/OfHEANH0rIWfP2M1fErRaTv70hNs9PG/0FFgoDXbcwYmgQyHo2tZl/YXfWHt
IkN3TKiBanhohvpks+JToPJQSEIGdzsVOd6HU7a0Uh2K7t+UCNapkUgd8B193BT5TmKa6LHOWx2V
EOSLUs7DLJebBMHV4JziYWFD45jLFO6t0Dax1I+xgruVuctcw7feoMjTJJ0tSCIuiLgskmBd+29d
k5dLyx6JQpF/gETHSX8C8s591xlvMqw4nHjJ74AXzyp/TR1w1+xUfMyfjE67t6RjqLlHW2gR4x/M
dhVqgzLqZSbsZacTC1HYKmM+cYxA0KBI45l5+JV1+DMwiANYcWvBoLjoIoYBdYZjDjO21ugu+diM
HBJfWK+sZ9PjsB+NL8HsBq0AS8sSZ0klFX1VhHZbVI+AmhmGGQp0qG9gpCABUgLjCgFC2xinO8fY
iM5lEuDt1Gg9qDfbuqlGOVT1nAbpKVTZvgq0Q68juvfVNWqsl8LNiOAQkl+QoR1WPHGkyArchewk
ZGAlnPEUVoO5ze0INT/Ye1HTLiS+3INPgIXGA9z6yxoowFeLRZmcZu4c3aYc9rWBaJpS+MH14MnA
tpAX2WstpkcPAC1XQOV1aHkYZHbD1O/MCiOBzuDqqU3UpWRO5EjoLTriS29+VbLbmINA7Ff1RJCg
bVE+52DgFHNp6oCKuiAlwKnunTTDc1JzmZneNKUfnNnR1qJ48y3pEeEKg7YJDTf3GNkMsVJUS0Qx
jy0qTdJ9VMi3fvT/pRnwDa2ycFkhHrTUtsC78a2gRT7Lvh2qMDz6UQLWpiFJv50GcqOZE/pxWbQS
ovliAO3XdRogJMt4gn21qTzrNRmZEBYx6G2rYkqLEcOs5ktfRntd7QLHTPRW7iddc1ZhM5Yngpnt
Mpuqb6MeVlauXirLvrTwYtMEZH9fD+G9DzTvFMS+8W6kjF0pIigAIUUUD005UWG6/lqXcYEFjmvX
lwphG2oTINFFpqVYnYvyue8GToyjtR2luaNKc5d6KCVdhiofygbp3vOzl2GqeVw5D5X/+POJImTF
pG3AUhynaniowsFTAKY3E5+q6gHPaPvKZtpBaPdDTsStbeyiVYrBJDJv2ljt/OYd6OSTaOVKDz8j
UDg26MJiwDCTPEF4l2N86tuRixcJ+YRoJHOonjOOstdlevDJ4+b6tHUc/mIHW3r4tnl3JcHCO5bD
oT9C0V0lIxEARrge7RuRdc+j36a/5fEG5KxyvzMX5j2Lhr9N/U0WgxGrLob+IwpUPWWvmvE1azE3
KtKXfbrqODQUdXOsEv/YC8YcgFHC0CXg+9bZYlvmbJ3DfEqnilLbxtULWYGndm5CnM6NQ9rj2o4P
/K4Lvfg38DJzzMJAz26seywn73Rw4kGF9nHxugOf2HUbHCc+etR1pcHWSnhjy+ccDwNl7EsN3SoM
tjJ5G6y3JOWUtS8QNcP+lqovSaIHb0FSP8qs2lstzB77pnRW3TWHDzpIuvQ4Sy4JgriJZb1K/82x
nPlD7jM/FHhutNBbzpgYhLG8phJlJC7iHgxPIgpmGCHTVerKPew+Pq6X2nNAx2h76SbU5lWfqn34
1TVh+mrhDfZ951CBvRbM/IqwuIIhOzV+zb1nZBJhxD+TzM9G7P4krfFpcNIPY23b+9YnBzPw52H6
AXNyWHYxFaYe8FJkuL0d6mfh2/+skCsN4uxT5qTvgZHDKqNAoLQGJvpkmkxXcD7G6cKoXG6II8LE
6hLMGjq+YhC/2WAyf6W1JzGeh0m2C9wTmDGynupoct6b0U65CI/tVRKzzJNql3j9XfodyPDmdeq5
Ufb5e+HoKzkMV6/DR15Rc8FniUYc5CqGE/muCxuFQE/wqKpTnHlwJqxeZ7Zf5K8dNSlIWVxaNO61
TcQBXMf5zrZYdKAI/PJdEzhT0uItmNHkaTC8A7nZ+5mHQjljW+FlEvNDagN0xx0orl9jozwJRUA4
5WV2kwArs+ZdK6mtU43XfCgxBAQXV4fl2/o7DZc4hoKWzGC3C2jyi7CDgcDGuQZYFdhRFRV7HCnb
WsGhSekeZ4jzFAN0jqIIE5RFXob2gMi+VOVcSOZshpCpajS8+yUUx8H54j3s0AExNcX6SdjFKdKj
tUaVTWPpr6ze7LJKMn6tN5HfgaJDXGbHXHia9VsHaHrQ+OFp7gz6XRUq6ZjEZy3z13UVglIqsq1V
FM+NWR61DDYS2LtRaohBZKM8ozg6U/om+2ZZN4D4AwicZbFIVc2pQkAuiE9dUP0VoaDStd+OCVRo
DIjHcRo2BQClFAke9ieDLZ07fLUtoFn3Ac5pgm8frV6OGxYjl2RzSNFHfq3q9u6K/CRpGeSugftG
b8qlrecvGo71zuTtqeuVrts7KyzXYZ/MJPp/rhXvcvZ8uJtnRQWrZ4idgnRqO9Ey1Nxz21c/lkzP
PhkPzQuuRG9waWGJlBHkTqa0LYseTTNrz0TZEO6Ln3HjG4ufSiPR0v+fM2RfTdUldYm1dNqIO7r7
dk2XUIObrrls0DVZHCgFXpUdsUa4tDcZ6wz5yMz7kXGdsoLgZnpWrA5xEh+zOUo0YLTuS9i4QfQw
knIWy5a+Jg8BTmQbHH7vYGrwxbbWxntpqDPuhJtIPSix40ufmCcB7joe/EtECk9Eza0yh1Whhzd9
wubkUCYAufk4O8K7hmFtmt0yRWasxNrt5t8jgih0m0Ni8oa52bniwvxUl8VyapN8oUHEhpYhQWCw
frmgUlGsk3dpxkylWPRkMtu+mo1t5Fz3gNq0uH19BMXQi1cq8w+qxDjrZoLyPG2bSHPfMdTvfO2o
Uz7UdO7nOMhrN5SvObyYLoUjiX9YRtW3XowSNmcDjym95jVSEeigwOUIVsm9a+XPGvhx+KhQ57kv
QsA1mJFqQq7jHBI3iNfelKdWGSzIKoL0Wy2SysM+5xyGfnjJHRfJMUIXszAbWdQhtxg89Hw2FWdH
rKEru8l/O6CuzMc2QGxR2+bVLT2R21hNaXrtTciRo32d/HrXp/6XUVHTRsOhLgzqNFwCPU0i7mZL
WM4GsKMHl2q0d14C/T/r8Myo0V8F/MgoJVvQIDdn8HSGadbe0z3GAOZaYmPzSxe6mb7zBRCWopnt
ngndVqnqP3F2LxOIxBV4aSzdF2EZryZj2DTLGUnijKVZLZBPde3u43T8qZJh1TjFgYVrPZkl1ZFU
B5IIicdigvHBGdAcQ4G1dracBYysnQD5qd8bHNsSG135GA3DJsBeiP1I0g46JvqmrOy1IbcjIH/u
f5OkWCX0dpKJfGodsIZGE3wXwmNNgmKVQassxA7WuRv9QVaESaTds/ALIj6r54nAGCGxZiW0gYkj
MMjuYk3Oxm/Bu0bs9Lcwuo2i2809cChdy/+lNqZttWWS++pWXWku4h492XgPGBIZ1nONPbG/IKjx
R4Ojzv6J4iUZf+aoRpxyr0ECa3vYkAzPmocD/QtiHqudyZfcJsFXMb5IWAGpxC/QZYtBNIuW2MmQ
fliYuNRFDWvbxJ3w0Y0Y5/YlIpkEhkRipgz/1Yw6sxMgzifm7jkGjLz+9LSfpHkz8+KJi6rt/PJJ
Y+47LWx5FPJq8UmLZtsYljDXuhb2b0M6oLsrF9v+QDGr/giM91E+O92Hsv/ZskEt4stz7EjwYUx8
PkcF8+wNB0sX3aPeWQPIwhLBRSumJBlGm6v/WNnLxHvhyU2K70xQeCMa/Rb5X7L8bHL45SmTRBYA
bg1V/TbFR1e8hkBvOuPNI41U4sj6awl+dn+9QSFawNYb3JX2MbmnqL2anDfUpR+SZVSMdF/ZSzlb
dhymtNjCYfsWAnv3VPLgMqN0LoPJWnRoufF1JfNgPloDABVOZdLTr0MxY0LS1ZDfWsNYlAzMwPaM
eI9sib8NPz52JC9kVdk47UeBS5NKz6UN1E2Il0EdTPo1MBiKlmTTXGutfRXDBjhUC6lLMExNtQwQ
KLw8NPUO7xVheOafFr7yj4IXdpjePBy81EktBtrO/Zy+l7HicT8qTlKx2T4rRy10Io1pzvKBuVn8
KzDdKJA6HoVAdih+LF9iu6G8Lj7U8jRG88gQijzzJ+49CcWIM5OnNro1Em1N6Z3yz8nIwV6bmo1j
vUXqzwH2FMRHxa8z0RS67h/ptkWP6hLZzNz4U30N4vnbxDsR5H+B+VOXpCaa/dStde1qc2Dueg6m
uBPHjvao4B8YDT3GcIAZMYYn4jlfRU27ZLx2OkRJV+BWZt4B255BtWXZG0+0H0lBlhRdwQbpkhG/
7a5NBtm/7A6q+uSCl9HOO3y6BlAV80dxb2TlWEjxGB0uDTh0KRkAfgxLv9iMHswJmd9HwgBV7b/g
FXzJwuZzcAgC8sEL2+7L8bltW5BoJd5Pr+tOdeQ9DarHoMJI/BoNXD1uYqRaJjqGE9S0ad2ygJYc
UoNmF1BbLcW5Iw9gHhTPG8NyhPB1aDCLdeqd17sAWL4VLhQQd1tNuSy7GT4KJvENTvp95aIRY7HT
6KVjj9a0lwrVWM1QyvAw8UoOzQdlIguDWsFI+ivhuW8Vj7isnw0kLWU+xzVhqWwbWrdANZgAnGXH
9K5I1cNDxZZuy6cOibuDOPHKWs5EDnQswBs3eqQ2VzqwKdxEO2ObDH9uHT6TxNwh3T7Z6CIgMEiN
Popccqog2a+fjcA4ASvmRd9mOa/LNqJPc4AvC9dDJ5kEY9z4KjFXJC3hPXkkboSjQCy0ltS33iO8
9V8OtSfjPxJWmvE1BMFGsO1NPlYZyhIYwsSEBbsP7A7HXPfvim+6ktG28Iaj3tYXMPX7zq72Nliw
KuSJUwA/sWR2cP4Fp0rvkDSAEiZacrdFSfVt9MhH2g52OlPOjPup3TH5JVGjh/96mnub4rvJeG2c
NWkLywd+lf1Tg78YZb8arJzGkVcTTHBmksRPWKG1I8Qiu3sWpKdb8xBBhLKqr368CPEakbN10iuW
QwGInwuo0b1KWC8Zq1wZH3W5kTDcwpd4Co9RoFbKQzU2Tzb4KUd9KsIkxfyBS7xtjdk/9I6t/4lK
RWFoMvDZpV3XKqnWaXvWLLVxavcpLKkZA5rA06iMb0M7OZq/cenjLd48ZDSRX0fBvj+8yWZNJrsL
nhWzd4eZWeYvxyjgTt/YWsAylo6zic6tuVU2gvr6o1ZyRV6r2B520ZRTlln70zIRIlzwZHCCyEyQ
uLWVyL0VJTwALmQHy0kpZbAQvDsBHdFpbfJsOPEA1BQFz3kXLjtR2V+JV8bboJ8Yardgg7qmUEtu
cQ4ZCpziVeOExPir6EUkbLp6NSY7ry4K5NKEYntIMIs4HYynMuI0KEVtL/U4z4GcezZvYlwcmVB1
B+YoNNTQrHd0EnKhpjTmPi2RbYSygm3uus0mtPxgW3HkPZANHD6LwsemK7dVB6/X9pvhIwpoVMAb
DcChBacBap61wRHh2U5sDzsvq3slohFPoOVhZtFAlk1p9Dv0QbZqeJcPHa8PU8oazF3U8KQoeBg6
sY9lP409SVCc1AzOfgsM00s/7jJqqZlT6RVIo8jjye+r4nvoqurVrCPyegFUKuWLHzDi7CXjaN0z
qV6nCOxUoLHdmaZLNVEwguUeMopjDZmwlrQd4YJcbQrLa3CEpjqHT6/Y2V2mHcg5m+QCJbnVMp3p
yy7CZB39wXhHWEzDiay2mV80Y7aaoDPAAay6Q4tyjwZJ2NmWMt4PPeMDx8b1EYQEpkXg52fNcdtL
mHHCVfbUnUzNdbaOYUCTazNYZJpdf1HtjTHezt0F/Zo9p3G21CoYAKZIUJvHgNa3lGQpn7CpcOKP
qeSaTX5SJ7rNWzt5tHAmTPMYeeCy2qre5txXk9cqoYA8AcSD4BfbgrQg+PbQS+K90nDciDEEzzb9
/zMZtWZjgmlYtWnJeSsIzOpepu3Ahw9PtSqQ7EC/BAmiG7uoVvv12ul5ZaWQaukVUC8HJF4s/ngE
nKyi9GSExqt7evtrFRPTxLy29QtJuJLuLVp6Daszl20D1DKKXEyFkeKSLqu9E8Au8tBN125Ceijj
oMiIB9d4MTYDymMtaMLR1a2qTbKksSvfJ6/tD2VCmqNDcroFEzFfUcyNQJISNMNjMKCxea4Mqicg
+LVExGOqLj9SInGHKKjcbVE14cYbQucJFbfa8FohiusENIOxlitzNJN9KM1wSQUMTrDM8LkS0QBQ
FIzEfDPhou7p+aZv/DezovdmyqYvgbZ3cyIzyjejsPtrjG6/1WuGgXWh9dtmoi49cBU++YTLvRNa
zq4frC23FgmSOcZ+F6HMR0JFu7k14Ow5dQwJtm4OZeViQdET1/opek/8CM9THNWg9BkVuwoqH6OH
CXmXKXLLMhCwJAUjJq90GkgyGdSFWTIWF630/KXw4dQTNW22QYr5Uuvpl+YbLPYaJMRnw4+IS05k
xDIGI3ystKVfhA1ZbyxkgwYd3rLLnJ7DMnupNRd7vIWkKjKw9xx2wo/cqMYjl1WOMKHWcRVHhm2L
duCcmngrSMvOnbYbTtAMhRk/hIMWLilmgICeRgAPuZ6tZAxyPApY1MaoQ3+KYVxVDhxzvXbsD+lp
Yh/qjg9fYWCQMFSCrd2GTCWpudmxtGfXwRDdSqVGv520sronKtFp1irk2tYH/ZeAx0ywkQI3dZwL
Go2Ixv0VTOuIqycEcEKimQdEqPA1y4s5deSOwwud1NlSdD5ZsLiEa1Hif36ykti9BBmFe2bYNoDu
XGyRAVfgMYww+lSGZuH4cOx9ErlzJkJ/Rz5E+ZAZObeoCT47fEWcwoiVK46joAEZZzAuhoVl+2OE
E8o3Hk6C9KDL6RRnGAPzoIp+62n4cfMUB6tIEkAofrJvQ+CkoWPBH/OjAdoTWg7Ak6ghiWmqVtx0
6cwlCAUmB2qk+Th7b4GJeGg0FufWSveqYxgk8qj1tK8NAVoJp0jvRrlbAC8B+wLrS9P+lmPSPxOr
xJvTg2DWXSTl2K6Y1nR+eyDjN/b400hS9GYb/9VVrZ0KTy8+bBgmPmOrmlSKFZKXMjuC0QyouMcR
Rw7MgXNTYDDbWsSWmroN0Yn54t2yKLGAv4kAdm3eT3N9rkjk9I8C6DcqkIglQkKT33hiWlrSVfMt
cdVaYFwsCQyGMqJR/6abTVrNKg9ET4eEYPS1GUE3cv6mG9tZBflJn0Mo9SI3mWljg4/Fq+yxHI37
UZLhHmqufpj93M+qZAm2xCtseRUfwghsW6fT6jbg+8b0otOba5fuUwxrh26DHfrESrNQaJJ+1znV
QUzfjl4ugwKfJI4cXG968GkQiUnyTyeJiYz9uYzoErxb4Y1/sSnIqvtLmHN69fEAwVML/WWcwcng
/MsJ1ChMykHRAuP2E8nqmnj/en2dWI+uFiRFTaK5mp6dS6+YXYcY5iO19dCS7H7cGJNY2slN9zgn
0puHYS2kRFZaV5NRQBm+TQZmS4UnunT35TTX1IU18Ocatghoe/pZJlzAWbLQHYM4cnubaKeDd4EW
3NjB0oPMEp8ioBiVbf/lEbcSbDr5l/LWlgn8Rz5EdWLqZcQkcAkeG9ZnEf9KBlat+tWCf5Xvz5Ov
Jy2959UuclHsEN5VvrCyS5B/Qy2Z43fcIuZyXFv92frNUB+ihNW0d5kLafyY+sNUflHONSNIzexi
0TrTzfUSzWfv7aPurZrSB0vvMbSmJ3tkov2gf/Cp0Y5N+tJab1K8U2g9cxz84FBVy9lnLSKE0ulD
5xAXYqmOSsboXzoavQ/Q0HiOGS6E3KKq6hglRyOGRGtuh2naT6reYWrZGtw3dffVdphY0uEKw3B4
AzuysKJ7Ft1L/6M1HqqhCxVWZPtqdAyPHn0IDZ5zYRG0W9eNTwF/qQp4oUGKYpRgPm5O+WPg0B2M
vxZez6iwpinuakvPPw7oLiE9UmWt30ALr9lWVpZL/0CIk31bVYd2hEA/bATnDUEXST7PpvksIgv2
6QGURd1tPLnWil2a/uG+RMg37onENWrsEgHB4pbSY1xWZ8OwFyXzrSCGuSxvIr7qLOc8nWuDOVQY
c+v1HxJXNEdoMnyB+aGm4EqEg4cdmgq5nhRrKahLImGKKDWXzGQ+7or8S5swDzR9Cx29O0CSSRLO
IbnkS8oIo/jQfbj5PYH66kOelYG570OLODzoHDdbOu6AgSHk/A7TTb3TkUNYXC20gm+whrngEt2V
2Qf3Tsw39J65zs7Nod/rcO0R1RaOicqFvhj1eoxerN26rDrXaSmARRT+QpUDLewtaaZ4us2tTOSh
XKqQqoxo+/yTNf+rPv+HZP4lvLM/Ab/HmX9zNX+ZWrQXp8zd5exG1GwNhB62CioxQDKeikKQ6fhm
vLtqSvvgpNx1O3PFYj6UL13D+OAM1XcbNZjEgEc27TmEbsjBauGX8cMw2tcu2Q/4Fbz8h7KvDy/W
VgQNGObKRTSnAjoLj3lBgc64YWhE/I80ddQRFrZetPI9aQ9+fcn6LeAzDf4MWhrcifKoE6zIdpk6
pvIYxOtUf051H49P8ZFylMCwZZ9cZryoWW4UbU3jqrKjxxShuw36HJ0B5zZUo7f3gzffu9JU6aZ3
PefJY+CuMaUMI5/JeC63RdNuGGHD7UgPJk28gT/RUqxW7Dn401r0msYq1kojLVTE3DKwqOqIXr7u
HR12QBvaCSwMv70mLv0cLcGphVUgG0inuo9tdBK5eXNVwNsyXmVokW4psSOZHQcKb8Kmrq1rK1tZ
w8TzTaITya1Mxl050cbIDbazgufUowg2VxHPdVe95jpPiduL79pwuEC0tKPERv2waCBLau8yhuEy
FXJl/8fReS21jkRR9ItUpdQKr845gTHmRQXm0so5f/0szdPUnZkL2FjdJ+y9dksh7fvriFBA1YvW
CGlOSUnbDCl6k3f5bejwlwxV1CzVICNxByiBxEQsQodfFQIs1LpgcCUfU04AOsc1Si3wv6jJ+wRG
WgYSi63twiSojBgkOpyA6RSqCz/PauoT0DPseW0TNkNNRqEEpeUdkEHqI0xwJ7VXKG16hb4krC4K
xLW55Zv5stNrCIVBgW+LBtSYsRvoN13ePbt2AmyohAyy4x1m0Uf54LbR3lCIr4iPB5/JOlPtGOOr
+A/CEVKFA3ffI9UVEudYA9nmMoG9q6ylpXlU7kBGbKshUxdb3ijRmQ1hdNc04AR5XbhrDE8/SYHZ
xQotnLjRBIBrbQn2A5kmo0iYsKN5zFz8B92gETAxabRb8lYSe2+3F9f6kJnck4SAeNR36QOUmmGb
yL568K+m/3RxGoQVbjKFylawwWNKD1wlwnzQQ7+BKq06t4qtNbIJU/yZGDDJF4vKV12/6y06K9lN
SW9bvDHzKtU+x0B5S5ujHocvNnWG/aeHI/20Qti9FsKCDHcN0t+AhmlosxdnHrJRdZnibhxGZ5Ho
pOKicWpx/9SSgEgjWLJWmQmXDBZNfNSd/WPUI9IQE3UtvXs5TEqvtZy0OAwfreBfPPkIUZPGqLtM
CxN49ShUYsK5HaKc9NnSm+uKsq/Ucs4BvnTcS4avurMB8rXv0/cU4bVO2IuEYAqM3MUNKQWRBNSk
ZabESxHYwCrfUooGiT0hLU49Pakx/hVT2CZ2WyXB7A43GDNlqGmMVs2ZCjkjobzspHFICgvCwFgN
q0Ij/MRRsFbEKVes6JmejfyN1kDidmrhUDl3BZezEqsJrv2AS8e+A/jwl3lvVnNNgWqoeX9hupNj
vrBZ75rSRG88AGh5Ot6BXn+hdXBINMgSyV6akGCwojMa6GISinAbRWdOJrsbMcmNeK/QgDonhz1N
25ObyeTHKlYd64BE9deon/EVacvOGdedDAHilbToDn5lsj9wOvF2z6W42q3LrIrqE99zaU2cNzby
Cqk34J3BhvlXII9VQRHSsVrEhK12d3KEFHuYKQFefOQexcDcCQlqhpC88bVzbnNXeh2Mu5qG/mD2
B9WoNrR569z4LdxrURbLmiYkh5PWdgUqpWehaYsp0c26mcAZJq1FeUvdExyvlULDWSHk7/6MLt95
1BeWDVvNGxYRNyA5r+vYZMXL6XZvkIaF5bvvdavKRzte7UaH579Ds6fB0B/bmIjKYuD81LWHWVlr
rX1a1VcziE+bPXSv37h1lyXBj9zoKndOuC9qbPJgJlmG+K6/HK1LHm477VmDrdByYLzlTRDX4juk
eiefOg02bEyfiLaShXNKKmRtJYtOZ/khxYIz3cbBI9J4F/cfsWTN5IFlkQ9QabQ4bN1UkiQ3Wngg
N/PVYHVpc2J1WKibgTcXVo31EyTfTvw/U8II7BNgziqpm7CaR8c9BXb8LcZhq0eQjsi9tlyCPHJ9
4Qfy2OFQtpkW59j5zJy2cwgBd4cLu6NV0cdwLRSmm1GCDaBG+qvrAJUZNWQdYXfVh3QJw6jdT9UC
b4f6qvHNpc6LFum0uuegwU0RTho7b+wOukyuA5kZBogk4rluY0xUUfTyu/uIIx2dssEZLOxlIZ89
ERFNe6eqOExUvTDz3zovXhMmv68rf9mG2X1obex1zH0RcolF5fekeSj9VmTmZ1cAANy4qnEfbR/e
O+rMED9iQmBYJDbTuM5D8zgGoHZKI+EoqfxV0YAryZ0L7PHPzHSPgQMjgStP0Q5YJd+Cqv832vFd
8fVDwzctmdg0AAKU4QJcaaezaK8QZWLhpGz3ljUTA6+9OdVV73YucTlNuOPZ83T7FPAIjJQDrfHe
DF+DJ3ZdTGuikK9kp/fcA1cJNZr9b6etHVqTsvgQPepAHKjByw9fIKV80BUqy79eYzOSBbfCPMTt
VcGG7CZvaaitBok1qU3uho3djG6Dmdt8VLyNMTJmkYsySZdeq+wGuZPeGeX/THi7iaRc0vcABPQx
iwsO/bqdIlzqe2cTyaWaYD2mkZd9y9sHswdEsyZ2VqF/URcySU/PJI2vGpLpaidfhU6xj5iN5Y+i
J8tairmg0u0y1qDUHr8OCZkZrHRCzGwSqXKQ1DGxeh7dlAW6VMWsJ3UMe7yXpgb5CBOvmt/8zNuP
jr8uUBuQ8DCPsJzHDNaT8IYdhGWuT/AnU167XITpjenLzFKjlYHhVkfrWLJGrf9FklwYUW2kYk7i
xX9j270k1hCVBEAVAVRtVatYkJXm4K4fw39MZQ+1Q9eoslMSBPKoEvuNgheuCc9l94sYgnLsaITv
qUYvl7jlPE/iM0MyZCDjfmQVKCPWPHmL3KhBXUp0SXCt4hpuQGa+yjIiuMiDyaRu8bos1cb86Q2b
ZLVxDSYJnaYRQsSq320WD3yAyorX1CIJY0rdeOU2r/DR4+xdYLbletbRf4YZwPhi4JZGnAMmRYhr
jI5wbhA2vMwwn4I701/Sqo51J/9pkOMC03hXo+G7ECr0TAbA3Eh/DrOVHpSKx9bOr6puHxnrTGbz
zHR2Dr7Bim1sxwnu20/WHjqJEFWPCdkxFhhFWVesIJincI/GhIl8mbBbrxcqWpMshIqcwANuuh8/
p49CpNlipAxrhQwiFDEKYhEsc7W+EW0GZN/4BWibJvY/RQlf6nBt0ffo3xF2Qv89ZzzjVeWqrOyL
r2zq6tpObLrcXbaZwzuFmz+9BTrmsCPWHzgMzP5q1FsPU8P6DuCJmbsmLSDzDACkQXfGbDTg56Sv
dG4YJeAn7UMbsQK8Fos/yY4d/LYofgeL4nVYQt1i1pr23MUGVkY03CzRTaTZLqZyypsOKEPkAEXs
njljeJVAAjO8+Opb6YPxRuDfPkvc667z3eC1iUJtThLWDK+YGxyC5gz0J0B1pYLXnEL2/C34DR/d
mL0iTF0TX1HGwJHFYxwCmWA+mLXtLsK4HoiY/WA0s/LvHDF+wmHuyauj/ZZS56Qa3mnU1Mq/EqQo
5o06vgIDpTkvKzDP0aByRQwvpXUXQ7vRBrD5nfMvr7ydUWxjyyLgCY4dj0BgEBxTVfeqPPiywGfh
H2EJYngjSbcNrSePycrL811OOELbn/yJsVIIFJ3+Gpkf02CLz9aUYTJ6PXezjuaKVWv0YVjGOoRk
E1FItT4LauYvIV1whFfMEH+19u03zzToGeZY81QSByQeqq1tmuRuQfNkuLEZ6JhiS/wGGXlL/bER
7/qwlbwb46VKLmp7dTDPuOmmHB84mAWMdHOXs4D0b7WabUKPEc8GwR3XO0KTjREiuKLXdwPmGflp
qmIjfPM1th7M0zGBTkZD8GnJtaSP7ZztylMBcKlguyYThCE3PU6x5YbPZ1EnV3E6aqgCYL5YwJIL
3O4KS95F1+AMxca6GRhjk9hhoqm1DlqcY+91Vez37r4YLaTpeGIta63UoQuQ6FpO5NGUI+Vgd/8S
HZd7yqWj8PvggxLtUy068G++pCieYw1KDOyzaJ03hi5Ejnx4o/GjF0joqGH9CjRVsBHFGTbjwlEy
ArUa+Vn47dtgZWvJqEk024xkiiIDUUd6e8FFzSqCgXq8tvq7235VPVECfHUVeJ3DvchcZNiNxTVN
trWhMlYI6LYE2dlghIOA9tFJYCsz23EsczGU8bbwj9JZW3m/nTauHWtyF2QCyuLl0Gu3ormpGvqv
aYqiBRDnfOCzKckT3xYaSyP+tPKQEaL4kqOXnA2nLw69ac0MBkVdbJ1C8qQZUpPYBFFQabBbmHu9
9a/8tODlWCXRcHqGelIdm2U7FNdhXCZ9MA/pEBgMwTHnkE2cWdWQ4YpaZkKXlZPw1DjkTXJSu+Ga
y3JjSg0OlPgoFSebF6JC9S2mCckUZNgkJsEkSrOLKbFzuyLvkZDnGid6OIh1U8CfCTp3kYNbjIf4
yW4C8m28klFyYFS/ht67a0oyEUN0AjU40oD3t9TB+5Vj/+NFzk/tNx3DkynLtSvtVTEdZnbUgg1n
bB1DIsDeFFc+QLp+q6oVI3HuTHt09ZVWOQtf0V563Wy9QtlYqnvQE2dF/0/ZC+O3dOC9xMZ0/5Wz
IK03fTgysgZSIB1iKqXdoIzEUYEvJqWrjvFozk0LLCUQNxubwvTP/l84PCKGt2Q8zwX+P7eiZuWL
d4GxUtkFl8hRsHqSXAbNIUaHhQU2hW9g9w6nbIXzSDdNpEvlW1aUqNMIyEM0mbKsbTgnPBQTfvOt
0rXVRBIqEpspydRx9nJrXgDs1l6DqTfkB90D9tKC5/fxjjkDAR4tS0umOV3J9wJijlR+NJxZjc5v
0ko5ZDnKC9nYfBjtRSk41QeVjEH/0Uoi3PxjXeC3r686MYU4X82MzVD10RbqZejVUxgTsQpRTiUN
gUTylVNQRkTBlTJ6r4Qc4SwyOcvrETtRIdM10z15tHSQcUN2MPXuC8coFg5t4HGw6bvQHhhUA59D
SOcaCz2atdK+BA52gyo8ah7/H/p6Jx4OIWBCgbhPIxotpYdvGN87tb0u+S5agXpB2ZbayRMcw7Ru
nppfnC62F4SBeAeDffvSswKxEPYfkfHQ4QFXfw7j+Ot6wRxVAc8SKAmHgTxb51WXB5umIZWzL+Jt
pIqljLES2Jph0vSeyvSto5hkJ9RvppV1HXtnh2WOaoykA0A3jL8DSoFbkNv8WPU1opUqBcw4UV+q
rmGlXlqLGISL8F2TO64jB52Uzvxhx/FDUS9VMEBbSBFWLkPj5Rm3ivjJYN2FH7hq5FwX8toThcXg
JzzJylg3GF9FCuBYJ4TMV8sVC45dhi7ask9R0M2nSB7XeJP6phHYwtmEVV7Mmv83A74rKKyjSTkl
2OAWU/2CngShVY8uN2tuVWII2gNsqDH5QYy9KvQ7KXJqdqGLgqqdihDHX8kqZpyxz15USbjua4Px
bLAORoZzLT0cBk2fH9nwr8R84dk84uJdRBbqLkyjvBtYh8Cj2NXWADPq7GuWLmQ3ed17FX1lejv3
+wSb/yWHf+WS+lvG5ooEiVPoor+EL77xsGbp9uTWjEAenLQSZB8Fh1Nwloag/QYAAtHPUDInqKu9
B1XIpCdBNjhnpjgZYEYKotLZhomYaT4NIG7DBB97l8GWhm5MN+DD5dG5z5ROwbZwaPRvdzgr1jHL
9AsQOMCStxxppJ7uKu8jzFEbbGO5B15jyXJusH4GpKtB33HTkUve/sQAgqtgo9SbMaRjaFd6vhL0
nPxVlJLrKlg5DUOnDDzasaNBaNW9qe51Mzn72WcE7tG131s2eOqoHXL0UCxSjxm3jB2r7Dr48Pj+
fvw/uVjMnX786oMY9z1pYGuRlj/RZHp0P0v7ohIrOMA7KFdKdqNKDFxMIazX0AH44ieJMFYhOHhF
wx20JMqnI3OKxjgG2BBUylCP89llQy9xk9uWhdPvIzNHQIjmMndpB+iIW/bWiUv0ahKtpk9p6ZM4
J6zq5nQRozz+YDCkrOrqMIESNYh5FyEvlkxfHZC2rqeZ4OArrxHKaRkS1EO4hs7WUnO++5TuCemR
nt7j4Bqiqy+sZZZps5ZLLwufvvOssz+HDipm0o6ppQAMU1Ly6OJHLQ5deh5YEBIT2tt/NtlwuBW1
t7j76dVnoR7CYDulPqFn9ctzMHxKrniS1Gp6Vgtem+q/CSSLvG1TtY0DSkCdawx/XnIBF+zRpeXh
h8Q0GIScZi0VziWbPIbNjl0vNLENShCkCdAcrbtfwpbKsXVnSx00pf7pAXwmpyrS/XnF3s+q6NL7
z8bDwBmfuvw3gA9OggrFydZtj06xdXO4UpeoehPJmjYDvfBRRe8L56fO3y2yS8Px1OAdC0j9DBMX
UgGmEROsGkC3BD/SMep2vn2pqWPBLs5tlj4ml70m8cz678bgrEdYTWXMIwRol0s/VnEVMQhC4CFJ
xgJoUTcmcDg+i/G56PQFNytpNe7MSuOVQCtreY+OC7vPr/G444wxMpuXiB1nAhko4Pus+0i4Y+3f
nIhkosnvqe29eI8pZAb8qePUyaEYOPFPbWLZjCyS2EAVD6cU+Gv8DWnKnoC9TE3QyVAYGRsMDH74
pTAMqmkr/emHtk6eedVMbVbYGLSUW+Esq+oPSeBO5leb9OTGMxeBS/6i+Rb0XKEE4WoqAtU5KlRN
XPFbsk6/gUpDoVqtMrAj2r5j5hVCv+ERVZgh/lbE+ubD5KuhKPaAjdnDvcBbnDwM3p4sfjZW/NDa
YgVeaxUjMlH6YZ505GWnBG2UH7idjxr2BPrwpQtauY/rT5/5X2N1YAvbbVetaHlWmBNH1JIBlqa+
vclkl2Z8kG42n8oBqqb+ZAgL4RkoRHUNo0vJrzYx0lUvLwglZjkXqeYyBaOcT3OuN33f1fgZvzt0
x55373lwB54hJJ8G8QAlw9A6eWbNl96I5RBXO92PVyUSXabdxEUojEe9oygfJcPb1v9iWTTDW1YU
nwXuBfZXM5tfLhgkYgiJ3FaOgG5qgQWVOz5KiFk8RbW9nUxjPetnvLNzL/5r8W8X2sXgsW9QQaoP
1TzWLKOaFLnNQPAcxb+yVZia9Sony8iOWb/IllDjkjVeGzJCbpJLVThkUHf9LJbdMevNZTgwBAcq
GzbhMqDS0uH7V4PFif3w9fAqG4WAePA2SH/F9Jn2T6rNLnxn9m9jdFInBla075Sjkx4U+9ibX4Vp
rio+XrUIIGO+xRy8cOMG/2do5CY2doFxciKa+l3F2UCuxtzIfvNkguXwu0FM4b664hHHO+m84TIj
P6zt4QPLQ2ltavM6PcDRWWVELjjI82PLdSeYFfftS1V/PBoDC3tNiIMmsJc9iKTR2xE5lxTRqi83
YwzEi8UW22klfQ9QfNIsLUo2Fm5OGlOIBTnV8aIRHAc4rCjuWvnsxk/V3qPaQvOBdfDCXBW/KdcC
oHfgeKRL+gS+h+W3yXirxtNOoi8LXVbI7lfUvVnxV2ye9UjjgAAxiuI7YhyOuIv6vVYGhAC7lruK
ZdnWiH5zsrHVFvl+7RyT4hVRSmXFxauJtt/BRdgktMdIG+ZhMiy16hyLXxB1mgOXgUeOOa976Vso
TAezeqrY7WW0KcMr/KFZ42wS/U0FJK9dAwYdPLs7n4/bAFQ/wWnsXdxp82cyCvywre8h+TXGNTQT
lX6Io2DnUShOCKe4ZmMsT9WkhIi/eqRl00ilgpcW2cSnxVS1nfMTM1lK2ml5uGJKBj/W3viBCr1L
mWnth1qRAuc/hmHfI5oYPjyC7uKG1o4FexrN7fLpMl1UB3cbObceIl2v8PiJv4ExSBz+QKughpyW
QlsiBE4F/IRxPHo+MfRrPTg47Ufi31Lz1IZbH/l3yRSkPhEBafCyPcogvyXrbKNAKrfOMmdyg9gU
htBSmUhCe3M4uxma1VUZ0CQW3SpW+mXWXLwpfAFud5kSc4cWVN+l5bItPzvgAYERLgzGlV1KEkT8
8NRughHPMz4wLgQBbdgHcs0oDRcAns6E0wB1dOXuipj8+oOqnjV0OdMmCwz6VQU4lq06hLLF1pRH
39g2kM7DsyqvzLVYZ/1oPuMBDhCXmru5hsyHMJ9qaMWav9y6ZVwC5sEwq21C7xMVXypjh9Z02bZy
J0/CRoxpeVbNTOMU1mdbU2YlqWfqp4kGnrC52rv2WKCbq0ZHVyJhiautpf+GNpqFiEX7lT93DMH0
9gaH2Yr4q9BpzIXR31PzrGrhcgzZei4VVtTdMkduT2oth1utfYwCkIU3N2uWyCOkvhfif8N+l+Vd
h0uCrx2aXgGlNKAcxlRojDgrVgVZepUJDB6ROVCng2KczI5G9jg9S8K+FeDpka2Y7QuREIp17HMz
myBSqLFxdKmZiFk8EY88Z5k03q3iatNxBe1LV4+xyflQDmvFWFsJmievxaJJn8b4ogMF6v+rYyZ3
Lm0oihstKTYmWSeTj9N5dbYPQ2kSdarX2AAe8P8aU3r3UlmzVl0Gys7CHNBsh+Sdn5AJfUAHlS76
FHvLZHxN1gqW2Xr8LQl2qIyPkrk6kv+x5GUyFwxPmX7NG4qpkzZy62gnC21Jpt3qhlpFeWe2gi8b
nzFSoC5dotSYR9XFR3SLJM4MCTLIQAx86Kp7NAvoCiQoj1b3y4SKz03MS2rVtxatCdl2/wx/qxB2
l3YYfXZDAxmgUEkbh2biNqfpkChUi3cnfIXNvvXOnhKBcxuyxThOfBCQV6Gu/QS9OIeEP+XjR9Ij
DctZqgbFbfKl5vqQzI0pefvpiDfAOCilmYkgI02qNFplanTNq+ZtcN9bYGIY8NSO+U9+i+t/SFEP
DaFj42+kXTuEEJMWoPW1lVpdu/Zcx/9sstV6aFnQQ8pg6wzKPKh3PrVvrO6q7uHQcmB50v4Pi0Ae
AA4r1xYFJ72gzrFZlWNHbldx5V2sgciGPgcJCSO1wHMhY+C7UDG3yBszHNfZseFuI958wWSbEN8I
vbaxB+3OQzPKdKMTBxON2T3rSSbRjumACKY4BEO1q9h86vsortB+h7A6MalJFObJqe3WjdiwuIWE
GEpG+i30s6qh+aEWgJRKSTFQC6NWmlhgz3Z8q3Mm4qIk9HHE7OKWNPiDDv2AmTkHDj0AX0DxI/Lf
MNn5XbQqfe9QF7/C+zbYNlLLyWTWKuA5qrpYSi6jpchz8OpwUgZ21Yy3bAbfqS0JwPxtE5qChiIE
5ATr4wD0g9e0/zSNh/PkQj9XlE+pnUcowTUw8Z7s1lAVJ0dfWSjvaEc63uTBPKo0O1irdlEELDKs
10VFRUS1oXTszZJ1KC8lhX9HPm0rFiVWPQIeoMcMlXcAdLzuCjJYCa0Y4ne39nZm7qzUVj932N9s
gqLJctM5hgfFOGYojeP+obTtKoWB19khhLN4hsAMciWJWjYThhYwsAFzlz4gA7daLcyhIvki3/gt
7eqHXlSLgboPZymrv89av/bQgigkK58emuAWB+ccp7Fr0epz6SmwXiQbh17lkUTSlMYPzHZL07yJ
cedy7Ce4iSW61IZQNMwCIJCYt3UAV2NnO3Yvb5r2otwMWf6p8d1iV9cDXdQZw8dEUOuKBvyqRUAB
FwekE2o1ziSQ+/w0/XATejJn8rJOwFQlw9GBRxDJYtmYB/CjCwP94DSndXGz4RkKGQlNiXLTb77T
UK1hlrYkP+q3Ia9m+LBT8EXesPfsPxTr3NcRGn4uVk4kPikoCSgk7GcSCXyj67oke0jjLtFYG5GR
ELku2Ij1wO0kmCuX42+mtsfYegn/CL5glJs6wFOL1YSzUBDwg2jTYcrZjUi+wstgHmo13ATJadQ/
IpI37F2ofziAC2T9A5pj20Wf0xOa5l9Bx50LiFwhFKkNnq5VL1OTmUY2jwp6KP8eo8CRPTnTXMBs
ruhdnOxb4yKR2K2ki7y+x6iB9EOJkxm6X0y0d0RoNmSBqiZX+Vbwew3UtYqZVOUxC4DgKfFLxG/2
UBJ+87SZNscazmnRriLcnE3xpwg+4zRhOVOkpL33+a0WP2EE7YZd6+hto+S3rrqtwm1RUzrURQoC
D94DUeHioOrtNuzJPgNNqIRE8nXGgt4oEb8FNL+E/beo/a+aAVSU3PFfMGdCkJW98f2XCk+8iY/c
pxnmo4hZd67idrcoOS2wqeXwJlqmO9nb1KkHOJkC5mI2YVGNbyDl6TG/ccM6vLPRY9TuA4rJ0v9D
CL9x3Q9VadfpyCgQkgUOqV1aDXMr3nbT3rj60at2ybSSKHZo7KPCPYtKGHEx0IaW5JH4M8LxHEUx
dLGrRPUjR2WGXGWe8lgqjJQxmM9EprJMR/TWX0b+dUjCzDQYoxrtANa50WegpDv2hsSaeSuG+roO
9fNDq2tG91cJdET8mjoMId9D1QuyeciWSTVx4JR9iG8W+0qO9NaBwxnRII5WiOt6WNluhGVCAzp8
tQFEMHeCHy3bD3aoTQJSiP+USTY5HEKMOhlFvSvKRW94l1NlJvtVSeODazIkkaAdbDYK9PYTYhKl
E72sk0FC+CO3bIHekSUMkEOMMkSjMkYDyYvIo9HuraohgkajSO6BXs9CZ08ssSZZa7nn2j2yXXat
n3I4VtjqpU6MAkPzkjTC8cMNVd7KFxkcpHbsU1X5QhgKuPAtbAoWn4JmcCM4R0lBmK56FIT3AmkK
ZiWW+4hRrLdpBexk5cKKdITf+zaEbO8z+zPeVL1cOcnGnuS2k+8RyQ86NJMpmxTRoiYWuBYX2Mwz
nUlbIjos4MgL+xLFZQHAnuyDVpkn5ufYw5OD5ks2FWIvUFKbLL/pKWT2k5Zzm3LAFtaxcR/odMdM
PTutPhuKg4UnI0BGQMDlXDOoFRseiLbEwQEowXvXkA2Uhb4gK8HM353qYZn/8DbNdBDUdY+5Ns5B
bzvLuChI0/3B8YYmj7XJeMzouhIS4kRzaLm5BRRK4qQSw1wB/VxrtDZZtwe0x/bBWvjVnwUitmPw
Rb3U4rsy2GmjN1pU3qtyJGpSuXKV/hxyMJtq9mkwS038cqOHkE7b/pXI9Nb0mPVs0X5oAkOxmzEm
zB10KbH7lTHLIqUs2Shp+tshYifKjST6zFY+SS1/5F28QPKLj7DMHn1OWIKTGEBTiwVIh+8WESsA
rDUEvXVUMpW0x0dqhdzAlkOYbussG6XaNBh9ZmoJ8YFjGmX9rpIulnHnFqfWlRN4R0OzsWItmvd1
/GMYICGVad7h/QtG5WvIDAIMEvc9hY7VJKRuuwM1eWquYpRvCcRZZpGYIatpDFyFOFKo52CXsTVk
Xiq5D9615EpUM0x6W95U3eTjtvd5jWAMMLZswvLoT1HTw7YqLnFjISLbq9wLtUEw+Aau3SLontUU
ux7+E42PAvZsJg/C9IRyFvbXyPwy/hU5WH5U4XrxFSUXyAMwql2UiQ+m8ZwceGQ9lopdtDQArAZ6
sRzGb1/Bx46cxMaL5vbnabnbNDcTdaHNYYYnaEN7NFQ3lWM6XIeMBSjL5/ZwGyPCFJzVYDQcYVNs
KKvF4ZTnZ8n5boOEyfZpscgKlQL0JdNvr/qRvFZxYj/uYBfUfq3g6PDZzAsD896fXnxawAvyhNRJ
9QyEtp6a3XpRAxcY+m3gnrUa7syXtOu5DbI+I2LCqpM55Nl2YBR9JvBcUongPNbLTUAnQ2EngF24
pY+eDDs7TbSB2YwOdIp60knfAvMJ4CdfuaO5HklwRDiltJcqf0rvzxPgjoqKlRHsTJQ0vOmBSVqJ
9+60/bxnq0Z3oJGm53hvOvuqCupZ2L9ZNQjl6eaLzI2NgsD34HkDTEUGSLDDUfojGv9DW1xjSv6B
8UZLTpbYaRqUQxZvo3svsh1UVN4rFv05itxivNr6n5YTYzppB05+ccUDuZSoiWJKs0q9k1sf6UCB
VyEC1bxG4ggTXk/WJqKIGtQPcFuzelTMvpy4Wyty12hXRSNN5+aF54KNRQQwwpk5BhduZC9MlHOk
ajgKJrX4y8AewDxVJV9M2OwvG0TBxi1HgeZ/D+hGcoqOCbYtiDVwkQCEBPtxlSyIDneyrYalLkRv
SbmY1i9GXrOeeKsWN2NO2AQWTYJXS+PXpHRgU9a/O+E2krsaSmIU7U1nnQVXKqzI2TfRtcQHFBVv
ujxr0yTapR2Fg0ogZ2F85IiZUn1nTIglrhwg2lMOF8IQU6686ApchFH1LrT2Rf/t1xDz9Aiz06Rz
RayBFEucahZB4Vqbot7yayYflsroqf6C751bRwDMMrzoCVnmQKsYMOytdov1lA3lJkZoHLQXePmz
dsqU9L6oNgJnrdGIa3FN0mMGdxWIeX8hhiNKm4UOvzPFMWAL5iNsAFUTjz0bhHHsUF2AkURb3SjK
IiL2NO1x9Kj2gmizzHizaEYNFTCKo63BrQbyXyXULesBVCN3pPVgOeShxY1r+SdMlXOvddB4BVB0
N5M0ownI/WPcEukdz8kzGX9ysk1cVIAtCXpFce2L52TmMwjtvbY6tztK7pINccjbEivv0Kpra0vD
wIapmEK7g298YbqyTknP6xIakpETZmgfugvu6qHZT1TRQqOw++3cc8kfQpxsqBta+K2x3xEM9Ip7
MNXuXmMSpfWvVvlD6zbgTW/ZGDoIEUJwyQpl4yDjdegLssmxvPwmhCV1g7sq+LLUuAZ+4FJZuiIh
uuUuGQTUgN3Be3MiX0kznCf1FUv/WsmYqbkwQOng7GDtC5Jhc8rkEFjliFjVwMgHCsM7pwmhJKm2
KKt0n1LyW/3CKj99yvPepch2YIg8AXurGRRiXAGq+KvgqeesQXAgEmZnzLv2TvbUQgXulgOJG/a4
F1F7TlGm7vi0fAR5vAlJ9Ff3l6a+uKaxl/SUmf4VR8cEgkm1SdofJdiaysk1v3wCAVoCnE/Svqvs
QKANLBqHprQtFjo42Xhdtq+wPk5Gih4OkOYBuJDLHK7pQAiBZGNtZ7C6DoONyi2+5PlaQgWqqcOU
9jckwzKkIDWztdPvNR2Jn7U3eLUGY3RF/YaWNA3tXfvVlx+NcWqrq4/uPmafRvLx5OGOHEwoJl8I
J6mJcNjmXi7nifZ07O9cv+lhs6qjlQ0XN+ovA7jfYBMxvnNtgVa6R0xhzuGqzVEnz5OhvglJEAnJ
v8a1Y+TWB3e6gKXh8T2qZm0TYlcMxdRdteavPnwr4MQV769AkcGPbxrrylriflyMeC8Fej27ZTX6
O5Jn1f8pSjerUWqqTAyJMXerc8Sz4sSLqHoM2Z8PnboGMrYWJAUVgteYTCrjjun3XvApCRf43Gcj
5W6CUxhgQVH9hY5cqCxcyRSepXKrU7aLAotWDCWB+tZA4VxXVJPRzRTUxP02spmTfkJl0BS51N1d
rv3WlP4RK530afuXNgEiD0PB+06bpxQ4rv4j6TyWG0eyKPpFiIBJuK3ovSdV3CBISoL3Hl8/Bz2b
iY7p6iqxCGS+d635XY8lQT+VVi4iFy4+3SJ5I5x9alEYYQ9QIzaB0308H6dajde2loupGj2K7i8a
RdwgrpFCmIHLU64eNIIsZXhJDQuKBxZG+irSfxx5XDE524KRq/Bv7N8CjPwVoslMMv6PXequy/SC
XmzsesaaAu6FZtw7jBYC1SbyDEB4JF48ZYoNYyJ6fEDQAAFoYjfCXKqNEpdpx6JeM7/06j8bGLXm
mC68bRh8MnZAi7AvgtVnXs6rpeGYFiSnOKROhu+M6B7bgCdnuXZnrbGX+0sEykBVN6jGIexGjRxj
30bvP75Eh9bd58UO0BXaA4DcZdT3N6mY53o3STnVzOgTwhxy51gZXaXOjfGXOjhQL3Xdqv/89qzz
o9VwMnggbLGXweJ8zIqG/0+B2CaAmneHp8QkWp5lWrWvYXUvvLMfwhNlQP0rT7/5DG2VDUoM40Ek
V9VsZJqiEog5qTsPOGjLpZ+8Rn+fsGXSe9ETMWtaWU4qK0AAug2XV9rO7t7wQR5yUjW6SmxeAPCs
yN8TY+sI/nzwzCSdJtofic8uuESUAf4C2gg6PPuD5ZwsIg4jJCkOXL3GX4mTndFe/pfek5C5zV0Y
JVSueB79zWKiBhk7AThi1CBZ0hnXL3TBsdv9yYiWEvoUh5DpDmBaVZaEWUzy+mPS1CHL6bmQcOYR
Ld1yosp2TlwWwHDUZY9GutJuyiw7tEey4XYK952oUDuZ/dw1e0Sp4T/uQYr0cHyIZk6gHYYJwcY1
Iy2EkM5/BMzuCLOZRukL+XHr7mIe2iE9uSpTIz0p40XRducQVKlor5WaAITCNKNFU61ngihdsY1Z
wXLai2pulO+muUaoVIQPOE6Kd4ZfGIEJjbuq9psC7gXSxWrFSjaZFqJZ0WyNHBmIxCPHhOI0x1zE
tENiWuUWlYmWAbohXRDYhahwrkxEqoj4EMnmIOPDquZAdtJ2HjTWhMbtSCLuyCDRtX3mcJtjcLJT
qzyrz4EgTn2N0SxoXlbpTlr7Q9WA6m3swVj7asNdhMuMWjX3pjXKVxDRY1xx0kGOWjiP2UR9xZtV
KTyCA3OgsfJeFaxTGj/XYJ7ldhEojMhYVIjXw2ml28ehfnTRMPWLY2O+CWWEqya/zdxH4tw7kHcs
vn72SHqW8+YVDZwAw7YyYebGkDR6Ug3xSZEdVgEHxDnimQ8zRP/6W211YHri0A5qJU9r5U/vfnSM
T4H8VvFdZCaujqMWXYb2N6GeKTROHZamGC+E0l7dLqX7glCwZuNGd5vUfYJJC+9Ie+3C4hrrbr52
gyRfBObdKn5VgncV48S24JbnGA9to/xEHsaNmhXwE2bvzvg2OOmEOndRErQJNc2Q8rxErJQm3xdr
6lfYPBVnQ02nGFihtqABkktOArefZm408KxwlnNij7vnL6MjVjXsKiEFsSgRuIv94plTUT8qEjHs
Y8vUmOy79k+g9E2skyqle1KEvwL00aS2EfyOGDvIV1JxIr2UIsiyWfkhWavyVFG1qUhflKiAtC6J
Qwe7WzIYaP7D8oAgzEVrHUvltxhASnJ04PnWGbN2UPJhwJtlw7UPeQZmaXbqKrIlxt3k0HICG7DR
lAvNMISW+UaSF02H6YRVAddEaXDRPJX0Bw94W89Mnq4GALOA4I3YGBxaxa8Jwt9Og1HGv5d3p5yW
Jjl+ht7NbBjrC4Bn+Z+TkM6Hlq6icULeOQk0RLztWnUiGD3j4RWhg68zex5I/6o226kFyd3YJHI8
bxH+PsFC4TGetPIdr13o/LCwplTLD4hkTTruvZge57XLBRQU/J5EQOinqhgWecxIUJDaGth8t908
BFe3O+Zz/x7nZ40sFy+6Svahsyt+TXLzAQIqS5sJhCvxEB7pIei0m2sb66TpZgqwjpsePTWZ1R5c
uHUPZXdWKdCjZC9LHvSAiGeJXk8s8BLhRPB+6tJTv1vx8SsOP1Pl35qzKgP4QuWtmGQg1LQiopt3
im+MCF8p1IFkWxO/jO5IdfdNHdzCPrq0ZHgWyafgQhJjYVFXbEwPG6VKhJhM1FMTzJIBaaOMMLt6
hIEGXI7ZBySiaP8y4tyoiqh5ZDRO6Dz+ZOJMaG9axXMp1nilToMnTZEzLtRE35jtX2LOCunVp+EJ
79ahlP0pjxjtOjgtHbYAQj0dUuoMKuWFSxUsqdEF2EVrziAOiEdYKR0y3WEg4mNZDurWbQRwDmNV
5/8YYPN9bC+dMnjbxUEK+n3VBqc8CD5GTX6Sk85Dm/HpJLNPklZL+suXHy27Dg3ms5VfyrCVyfzi
lA4NeqzQ6RE6REcxoR36mUg0OSkWYXivyjXZjZr6q/K+0E+BuREj9HcIBaeHN4Gs0oKRptCL6lqu
fH/fJbgU4rdM5a6b6hsZmKFybhY9UWGtzWL5NOj7wusZECuaJA8lo6F5kLFE16Q0AzOg59WUt1Gu
EyKOVSSSObcWqXtTdUxrI6FK4XurQfFCjb/BnlKHp9rC8KiEu6jKTFPaiVX/FsnaRLsQaGclPMYo
noA2JkgDaMpEsE7MxC4BHbSUq9uvQe2MnL5fDj0uILI7SAkk9wC3pAyLrLg/o99IVAcd9Y6fP+l/
XufpviKYz8o2zBZRdWmBfTWw0TJaDdRrYTozlpFLNDVLPtTZVOFaK2KH4KR7Wc1dvwOgZYRu1iZS
28i8quzLCmllnmHNkfuQ7EKobdvdXQ5821no6sEtPzmvuM1MX7X3gDqeRj6b0hNS4ovhgHBRj+F1
1rcAVix14jd2UIzgDXDSW2SsUJpZJhmgdAp6KHSB02T1Th0LuyHJSlrG+UoTjoyoEgm/dtOQmqjg
05aWE/iCmr3FR4JZIW8uioAUadH5/5bhDuMxHkWfRlM0/WTyIEKNf2vioUGvxBhd3H1awtgG50ce
IaTs1+9phhLXOvHmlkJYx07VgEJR2ii/vochAlC3FpR7bkshYehidy8uLjIor3g34AEBxylRLsg4
I2aIvUKrdzbvyA+P81uVWGyYrMJhBCpJEifXgcXaLOsfs/qhWHLWgVm2sTWxu9/UoDa3v3YaUsjw
6oTX3l+oQMiGU5GtLW07956ItUseD1O9ArpTkC7Fr4lFtRq4zx3SFtJMuWpIzGOOnRieTUWdIHBP
J2xASk2z8cHzaU5CswgkqKdABIEgdALFFV+NRN+hqd8d5JodCsOQAUVRKibJatZRl+WE9iJF6D1Q
AmKgV+y7g8DKOtTxNCPqtc1KTMGCdul6aSLhYaJNh0sGf4iqQ1/L9jkYzF+L6rGQWg4wegvjHq+E
EhPZ8C8GaKsTEFDz7DuspCT2xLx2IqYCEJxXfhHwodT5JPHbYxCHJI9R4+406qmWjanr8e5Y+dGn
+yp3ynUn/ypNNskHdsj4BNW3kIdTpoG0eqcAW7CPDTOL9gijA7NdCozY6sgccfFJXO1CtR+ar806
RDT2TtYKYDlrQ6ODx+Dvyd+Sd1awrlp3jjx+nrnSh5NRT9WCp/fjmDdC9wQhq1cXtqobGFQCKhC9
lU69yRAcxlTkUaoc4eEKCBdQYD3p8CITBEu/DrTqnuPgQ/w30nKUlx2sKYOxS+2PQgSE5L1LH+kI
MWeYeQCZcPXqOUgWgpT8I+cSowfZK/4xsLFlb/os2xD5ObMsgMPIWDeRP2VOI2DsVACp6cFbjq6u
s++7c6AdipLIxmyqF6/IuvhAWCPbIQlSOKhYInQbWQmXFHBLn/329kMF40MmvKIGcjynAi65iHvP
58fUuZcM7zdNP+NQYySvOl4p0ms8YobgQaqnAWXZBVcthCWTjjG/E+IuIEy4hZvkwJfxK9UBR1VX
zDT0GKrOYhEeku5bUckx+ZfKtzr4ySEuuESyGnk6dkuPomMZfkF2/zR7HcrxVlcvDTxYpz20GEZ0
OIIGkmL93Rm7mHJKpeuAa5u5UItZMDg8vDPfWSrDpVEfiIJB3NgJMWo0CzR9X771SNDWkVE+NYxX
2v65DPxDoJO3CitVXQvqOD39WsXp3o6I8BUAarhau3wtqRSm49/Q5grOppDinXvpX9DAWtS+0MDp
+lz81ANawbV3ga7IWeoIopQmVv6nsFJZKW5mWJQm/iGhAJL8GCEJbtgPkxg3agqMBPQY+srFl9x7
TOOpzuHXhe/CpEtAeQTmBv3XdHAvhduDVqQzWmW5zZFyRAwfykKMc3C76FFXt96mlamY3PQOckUE
3rGHD52MMJAPOsF8uVr0/rcivwUej979UXU0C9QvWt00tOfmsE2aS25OWuCh2HyY/TGUv9t0XxMC
Y2KJM/KV41IYkVLKua+RysTxhTfR5lgf4pc7PG2UPtoq7wDHzp43T9W1KGb/GRwWtDBIJTQFIR+h
/vbCg1PRapJD0fcoc7173q3i7NTIH3uME9G+BqDDJrknMdaUjLcteheiw+j07oaI1TMBoEIk22tA
iAxX5rvIPy5HdAjGojZsmwn79cLuv6G9VVzobv4rm4fR70bpTtzOY5e8T/jkk9letAamuItnjpIv
ZMTiir6g4bg2KFE4j+9mSRfeVfbufvmDxbmpbpmxCOB/Fek+GDSusCfkaGovHQbzPFtogAZGcXEC
EkPJvsdrOHIj4h+xOhwWGK+YbCTxG/DL5GJVZpuq+UT6DcsKL8NGRjGm7ekTaUK+G2mrt0zrqCVq
+Ko8pC4nBERCq0HlpcdhOzwLAGwx7Dn1E2lfjeHYqACEOOa8kyoUlVVcTe/Q6dZF5IiADWTtVOUO
7aPDGdeFT6PhNn1VGJISJL4FKcVeg6lgm4E3eKSX9f65jQ9m94sYxVZ2PZOpm2EEiIhd/teaK6So
aUrAKOt6zG2Yg5Sb6TOuzz4/ORM9ukuH2KLCBr6WDnJECDWGe6LKJhnpbfQ2OriIBkBIPn8qIaUj
Oc7s4W4azuVkJwNRuk9D+mT5P4Fk1BifbW9YKvkB2JyEhq3lrQd90xQ72xopcKwC7YZgowTMWX8U
AkNJtEuLu6s/KsTdmfH00r1erYp0kVp/igSpRscXsQNkWTIZuly27HBMW5b1F8Awp+EKrmeAO8Jz
7w+vnvgQFUI3cPcKdHCJX7WPj0GAkHHT1UfVPUfGIWJj7eRbow7obDnpBeN8fivTw+Bd6XKmSMB1
ljV98cXJ8zeavTHR88BuKyQQGHY4cXEddOqN8ZsjtkM1ny99cNQKnVMIlteGv76ZYEbGBm7Tzbs0
00OFUN8etoqazahRpoIEmWBpkmqi/CpkqfgMToo3rAJ/QSjdLMZIwLwpgJjc8lKWJ6W4akjZyDtq
7HunATKCoSTlDunfLGRGIOLnKxnjEIKKeYGgemKmQatdsaypjQmDDemgxIk9U5yp6SMmO4QyS39S
ocIaup2pA2f8KsarQBkdXbP2EUn1Iuy2Ea7/lvNZI2KjrjZNdq3ak2wvqWZhGRj0c1QfeyJVhptc
HmNam2k3z9IfLVmFynec0r6tq7MaEFhDChZj38aeCI/n4O125GsGXVqTSZ8yFxdiWVRoce6pwlFO
qUoGvVA1FFivHB582thlL6esxgYNZnvEvQdOnftc6grXl/S28NngeZBF/t3E1qEX7lZOTlKBnfhA
rKSfHsZlC7F57eM7Atxxk7sEkymsRxpldIkQmYxELMsfDrBobCzTFDAI+IM1dEhWFRCl419rOtTc
4ZXWB7f3sePOWn8dxO1BBm716RcpzIj+CW0h+MgOGJ+B9CV8tcjdG4PiRWVBDNVkbIaMoD4j+y1B
OhC80iBS09C1pyplLx3lL+ZDkR8Fm2OkXfoWak3ZGU1Hezmm1fIgSnnrGMO0Ibp8pETNdk8uW4/c
0oQUK5tbU6SXIH/XqbbAjzgpFLyVA0Q2ZJZEFoeZg/iiNYo5x+VdS6SNcUV0aMdrpSFdTwI95nDI
JTrBk55Bx/mljeRrDN2rQHo7hL0gwpL9ckFKzFLitePfFhiSpnaorfmnPN1GJGxVkfRllwgZ4Sl8
9OhFMveVm9/vWgxwo7Zg1Nd1Jq+yDfyFQkicNVwIzb52iDdDmO1QHEBNp13OZNKrS04TRXaQl89h
dCT9kCjrRiuo6eD65oeL/a1Li66qY6SAGzVKki3VcQKk35LJvzKncvaL4hWAPln5qVioUH7o5SZF
Gc3tkt7qPiPPAJVdCWZqoGYkWMekUznYSz2pAzpkpiXNLQwfYbAdpwWpJ7jIoU/VqyXIdeLxmmaF
io0mJZaGHoXRqWGL1sFQ0ksSsZFy6o9xb46LALRwlv0grRXSYHBhWcaLbOoZIkwGbCm4W813Pew1
4wLWKXuP0FzH1ioePrLxofdGZwuucG348AujNzLiZaeDMSTOWuHBTZnuA759NQMDdTCJ3/2x7nBk
DtxiTfbztQrvTn7z0XY57d5WTrpMe4w20ZN6khEaW0vkHqKctAg7QIhuaf08RdDJcsETHgibJneg
C82Ec4ATQ+ig6QdD/9a6H817SnWPNMyD+b81OWBF88UewZf5tKtyhoIQUaW1wO5BAD60XjTPzI+K
tcSHhSDEiPWKSDViyWSQLNgT89tA6ht63yrheBEYScBM2mL86YqnUWRTl6RkQSNlQIAAxUv12PuK
a4AhKW9PDTeFQh1tLq/rct/YC8vsri6LoCEUBmKbSaOZEFuTNze7/k78rV2XUzPbFX5DUh0eEXvC
yZbqzOA2DqBTwEdzWg/od0H8Nr78CSG6c7t/KcxqlGQOBQ8ed07KFekFVCCTAZA69NWMZqGUamsw
He7YpFhK48s4PGzz4MBJ5PfQuRrynp77ryE/JsE1K9/COcRMIzEQL9P04CJMpUZYRkVmzyMk9jKW
9t4jx2JPfCpqVeI90nmHfV27UOxKPl1CDJpW33QZBp47AnNe3eCU5iNXRDAp1WrMTtRR7UaPBr8p
9jQvPYbKReHeUcp76N8McrTwdYJnvGLAgyjf5xaqEBYso7qWw7feXsdegTI8aCjKYnRwGuiWAJCF
b9przs/YWkZBgUVJBPZ1jAnOPIEPskH2BswlVjSvQToGzFeUS01wW37Jks6pADPNEyalN41LdURA
AuWulg9UFZJKSgQjY7RNpQ2FarMWcKbJNmG8iDBIM9tZ1jszo3keEM/qTofoU6WnvDmy1E1gMNKM
BrTvAIGN4nPSE5YBJDkycDkcIE+0E/3GIUII+ZHFDMuznss+Sr9Lc+XKDAj4ZMQogYOQygC9/pJ8
gbE2LGBG4ESrVZTds34TO1xt0swczuHYXcgrWVf+TEPQpa4HsdRwvKdizHu4GdRHmBSG8ODI5rFV
0CZTV48aloKimAyFgK23637U+FEGpKTMe+fsDjtf4J6hdBJpgp88jIIxdjxg4exNBbq12wRErFn6
NgO3VcJzjXaWZHjsYZxdnHoWqRYsqex8kYVmdmD9ITsDmFMbHjE0ZNOUc73eR/QndihRUwm47IFe
7Etj04TyxOqQ5KdMeVvNRUeJ6f6G1lSWfzEhjGiSlbxSZx0zQBlIHspdT+Q2weIhB3Ucgv+CwG8z
DXOlB0BEKyWDT4gEUkJp2PKChd3Js9EQdtivH7p2o87Ezv+1wpzJHfIIvK8VEFWHHMWr5xSFt2R+
VWIMsQQ2UK448MMx13Rc+K9tvkwB4cxtivOPrEq3PSYoZtLqEhFLMjAtBvG3VQPGZJyoxjPLPynR
/mYV8GfqFz9GXsB3GUj0fiTTimuo9q5ScQfHawOEsf4DeB7eGKEDUTHezFS3gMdA7n76zCqV05OY
QBZkozr36TUwyMn/TvPvOkDAE9QszNU8il9Bcq+Hmz5y/iXfmQve/hjTiAoHjRn0slA7LK6XQKUM
YZuCjbnmkxxWxzhqFcm4wI/4zYFtRmrmpOJ4oaCVN4TyU4MUnLvGERwFP4FHwx5AJn8rHkI108HF
QOUgPhQhYfhr/wCHkYXDTmHcCf7aejuoewMspo6eFv9F7h6leF9yPfTDkhZS21xhoPRB9aNoSwJb
Cd7SDwsdr6T1krl+e45PjwWbjGNMRaO81m1WUfsnKX+D+LZ6ztw/llebwkTz1hWMOz3GUbTOnv8C
geS3RffBHkRM87K1H7KxK9wfSuAj+xZ1K/qAmG5YpgB9vj0x6ZsVeacIrpJqMchgF+7K5SsrL274
pNbBku/usKgd0BpiFJKFni0KsnDKVlvmNGw7LGBbo9CWdZtSK9tN4Ms5T/9Mk8ImrKmkrabBpg1X
JbtojHfFBMHL1avO6UOBRjLO89G9K3ZW0CFluXhE4in+WeWuiUkEILXGRtiQPk31VnV0EtWIYOHU
lFGTmqJ2Vq/NKM6gXmeCIQRhtk6YRai/vOCBbWmQTw1iFKYRW6PddyP7m75lAwv2LcKIrrm1YPQe
LFkA7E5gdC1BePoHwTrQhHMBJjj805F9OTPPXPjVgVwhjGM0gk0VVBgFTwVf7uDNJe2kKhx+xbEw
/Zk9fFz/4PL4dvEvDYBUZKNtMLEtk+BMlwBpxQNW3ybaKcFwtE0iI/Sco9Jp9lLNZQ5eRkYORQBr
NxxBhai4iixZ+yH3AEiMG/JZo3oi3EOW6RNmR/Sk0yAUE8P96ZmJyIwrCrSipCrR/oXSuhK/nrrP
ZFzehTrP7J9YXo/prrA4YbIztEPnHxI6c9jELS9cjISQThpe7OkTQ57SUkrGEdYezHEG2ZffiYyX
i6+QCGc9e9TS4b9ju7GRhENaWnDSAflReogxpD8pfnYn2OHlAsOWhTMtAuRIOrs+pjS1yc5GzWjK
+yRV29jbmdol4Y02/0nSj2v+1L1JSga1QhzONeQ4oIixkowLaCrF3CYQ4F9A3U56tSqQ3Uva7Ep9
lzh7o7QA58598HKRxPsRKabBV53+qcAKZPZOdNmjko+owmdh/VU1HWQuN5gXHSzLwq2GIQYoyXIG
qB6S6b4NxM3mS6KEjjOiqA+WjhkpTlkF1hZzPE+oidfU+SGAEFvp2qtmJRleqos0ibOH2BDUEjsZ
d1FdgNvureoVZWiGEcUpw950xrfpWFk1XawgOyu/XFkkv7Q9ARwVFau7BIdE33+bqCdU71LD95jk
+lovN+z4kl2Id8Zj788Gm9HTqYLlRDOHZYaKR2nmtr/QQrzCHwcE0E5RH975a2qMZe+DHrtHl20i
ya4BfYQxXppiH44O/Oxf0JEQCIQk7d2w2lri2QxUJISQGKSZoEzR2L57LhExt+n49Nni5xkletpK
RCtofCihLnpmfYm09M20EPMGCCgVN3YnmbIfcw8T/BZ2703CdimnP363a8mgRT5DHRPCel/dBuA+
Netg299FTgjkFaNwxhWGxZDqholv7HmAhbkN+oelXWzx6aOZKKjL2vRDvYkEKZX/EKf1wz7JyILQ
T7jtvjTxGfms/il5h6BaIVBJy5Fu7jUwGLzbKjH5RDWGkru0yifJkwNSMIQGlvPHUiXsZVoHNAmg
5EGKTr75svYeZfkvJUI09vqF4tRfoXNWrHYXwHOo4jvL5nK30hg78vHBcl7C/1i8s8nd6NaS8U6D
vRi3YlCGYaOB+wXVB26/F4dMRXI4nB3UEG72EahNZSLixkh6D+TecEl1bT5d9sjKtaxuGv+uyxXv
yMf2r1V2LYKrJd2LMWYQXYsMYCBKQsv9Te6uJRy0bfCt6Rh8/jWkmTCzS05AdmtKdo5xcvmh/zvu
jiijdHR6TrhujGfkMKaqz0J5a0QMlio6gn+9caTz5St2iIlQSTpEQK8zJ/nMBWrFfT8WsJAviii9
LSkBVjdFlnPEcd0kc5FA1QASGQNpsI5yVl33kjr4/1GxJQp94gpoYvVXdiszfEpY3y1mcStknzsL
5y7SX5NgawX8pqsz9NVUyka8Pg1ynVWEccWlJczF2T60t0id00jL3e9bFnpzsnKba80DwZsT+9Wm
Zi7tlVcIYUCQaicVS409QxvzdaWnERbTjhEn3ivqTXbhKzinxkvBmTSjxcv85/p/Q3Ay/Rsafw73
RtoF8UJNjxkvSVIuvORoj1KZgmRBmdSVAsfXqvd2OVb95hrVj9I7yCmGiXZS+RoNQWfFJkfulaj5
2hZn3dwrAM1tDGQWPngOjeFk9XM5/PSpmJQZjYgcryCYpXwU6iOp9wYyQYfkAdl4EBC2qzxaLf5M
QqwraHkPOLKTUd5rHfY3/lk4s1wlD1Ui9Jnho9mU4TGMrkVUQYnhLaPyW60JH7IpJdsY1Van+Rt9
vkhvIQE6SIaJbwvJscgOFUoVmoEmufhzHX+tGfcIRDmB6Mr0LcKkL4GczGfFzLx6Nli4I8xijIy4
pHhXh01nEam2VLW9SzuSDtnIZSmqd2T+yNnOS/y7ViH/1TdEWXnSapDIau7nIpxXWTIpXX/p8prW
1Y/gcZTJR/X6Y6Ee9Ay0EHUnfXNfhrEkhFnKECLSy6KrLyve4GiiQapOs79SpOMRtc30+JZp0U0Q
JjWGUxgRWJOagW0xTorkz1S1iR385tW91p8+WT85nsWQRFEW4Gh0AgK7hv/RCXffpn9M22YewyB6
rJSmxuGEaReHZgrVGk0MVoWMUMbOZ2Ec4qUgRqwf6BfzUXAZCp+TiCokMZ37E6fFsuHtihLqm8VK
ZYkOC5kn05wX0s/QrWzCwahvccEMK/mGMRrFyoIKT4E2im6pXRZtZQRlXfVJMaG5UMGDtVLUi8WR
lccpmcg/5GCS0sjZYvUYvbNZWm28qoVugsJChaU5DhzEtuI69lGGMm2bFbt2OGE6N8Q/r90kIJ9C
Oww8ZzQ9Yi8p0aZAAfjfI3jsG958dF8PiXWkEqo2CAZkb3EoE4AMl0xp1SEAEOSzEvi8G7lIKSoX
vfAWWlt+2iHddbCzht4Q08eznjvb1FcBga3NUMszzSM+JjpotCoy6cQq2Hbz0GViNfhfMYmsJaWl
6EPJN0/+XOMqWbswbr8M+9jUFW00cPAQsz2ImXZujaNLQHPre1PhbkJ8G6F6btVyFXkEZ5wQZXSy
twx8wlBwGUknu2Upr26jKhxBlXVXnHfW7cMAVp6WXDtdsSimykHBNImrUmIpdu4OwwSmLVfbDcU8
7bV5zzJLUbpUrqV25lVLAl0bQmNQOtS8M6X9jJV1Iu61sU/TfWA9wRBj6DoJ4URSrB1u2HGM8Rsq
7quFXd9YfcrK/NLaXT66AHVwXdbfH8oqFjr1u22688eYrnsXzgrrMtQzb0wKxIblIR+wy3aqs6aQ
GV5bO3XMMjGQsyVr8oxsUnT1cK/XZ9OfFtl7CLaGs6myelK2LSbLtdRcLHev9h/kG3L3TI2nkv+C
F9XI45x/pbxsvW1fHTPpoNXLOL9LOWAeeRWw0I61QdNqckEp/k+GSSYcyXGD6XWrJFctTjdUq3Yw
dckplx62t+nKqcsERvRtWx3RyVQ5E9Sl8r+HgKlS1pe5968zzmAifBTkh7r+iZJTwG5HF2+rLfT8
OzUZaPBAyiq50Suiw8m++3JZWh0SA3IIH/Xuix1krT3M1PgHNWti3otyqRdEf/zfsVV1dym7unha
5WieiHMenD37HOnnoP3uI6bG7qriX9CjEDH+sazOCTkW+rxk+mULdEtehk3GRw/IOMLsbFLUkB/o
yrapNRkJ43wMqudbESpoMs/MnB1KteFik5lXXOROAvUnQTSeitYi+uaW+7jhWTgvcbTJ5GVjXisu
0xyltwDPSfyrinhARtVgsggVyk8HW20r+BZAc8QmidhzgArDp9cdvAR929Hm75g8J6vnpJYgOZCT
hW/DeFvmt1ssc7Jtym5bAtTViGsR4Vl3je9QJYgrJbxiGOgEmQz9Kuq5aat3T1tX1w8bMx9zD8kL
RWu4qIan1Bn0Of/2xcNjcDdgy9SUZGJCVikHyom3DsC6Z2X/bakLSV5l/sPU3iHQdWHw8nMLBWPu
d9jOHCxZTbuq5LuMTn0gFd36ggPKrDM+lqkpM3richFtNnXMU1r8msZ7zHyXq6NecQXddFKfcLLC
t/Nf6RRWFDSrAB72wzstSHcOTiOb2e/Lclpw00LKTzOy6FIsKaCvnY2sfdNXqz76DeSDCZFNRzbp
JtI6NCnBXvud/wWgU5FIHdAiOh4EF0ldBM1SD54kqCMKR0GxbYetxeltMohHxTpU5oG4kyO6CxJ9
ZpMXp2FSoVwPjpLaI45ODw+yNs5wiKEANnTHXqvt3K+3ajfMdApSFMgRFyF0VYQz3F+mmHfkQdWs
CirJG1Ky19q9SH7DkMAJsnoM80ZablC/bYpfnaieRdjLgONCj2AKolTRreZVNM2atYHygLomCIl+
qrl3EXbw9tG0C/80fSFDCozLckDYEAOBFSprdLirKEaKX9H2UBGovSiqP0OfCwcwqDIJ6GPo7FF0
6LTWhHhV/qVAj7HqfxnZVle+vWTDl8cfeTesW+Ye/PYhE73URLdQu6QDQXc/Kay3j0ixLdGVqP8q
AoGpXZt1zC7o+2sIycI56YQY8WSPlUClyY+Gy8drzBXy89L9E8Gq6s7sGbhyTI+RSRAZfxkbuHP8
PDXQtQAI07c4dAm3wJXxIIPSLqeVgGIoNGJ6LwWfI47uLg6KYJgF8kuyUbFgw8t1WDqLlxvnmzWs
HLC+vp3m5CX0YhHQhxVTMYbFYdE65WTgo44deo0oJi3y1Q4VoJWfaV8Kk3Xof8r6WQ40C06HzIE7
WXY+k5Nrfyli66gJfoiTZr4MFr5Wv5agwIGL3Rx1dFe/la5HsImEUl1Lytkm1nVAJlLKvCevUmHg
8R4GfI732+nLNPfWox7c/nRGAEK2EO2PGr3jdGFYcFacJsw0S7dCSBf/yv/j6Lx2I0eyIPpFBJj0
fFV576skvRBSS6L3Lsmvn8N52AV2sKNWl2HejBtxouZIaefWIBfAdMlgtG+DK/mrrE1JZ4X3Ukxe
16PX4isxTiyCeTIB0jrxgiytxsJiNwCB9oP5QKQy2yQ6uGL36tGzN1w9WmtoDonpF1LTPziwcwEG
uB63chCkqbw3o1sFLZ5QoEheU6zsNFlkDn4ACyPe0s4sHiuXJDllQM4MULN6ctQaEkdk7Yl1YBPM
3Y3OwKAYiLIJ5UDBsqvBI2dzhxByjaSvM9U03j6NGUkoPvrrCR6I/qWp/EDu/ll9EtJ5M9mM8QGI
rPe+PeNPT5SrGffMxwdfaAujM1bS2wzRvQd9XqKf6iXY8L3ffuVIlBUG3lVSrwfMEa2c2oHTZYIf
LHFA8yI6Yz7N7fdO+zI8IBAZBZjXlvFz+os4TM2YZuXAl4kyqlIzkN6fhbY3ffBhUxP4qPwolKmG
PO6IkFHzkQLdT3lTSFpY5MZaAdmvOEThsjW3QXzFUPNmGxsTLToBg+BVNstltg/RLY1/o4oyq4Mz
hV2VBfRTlOlPH7GmKzYu6ThBYxfMcKBhWKfMF2UjOCz9mendPP2m8MsD8Z/V6MMaT1sGlgCVph3P
AtExjc9GEswK4K+2wEZKqtqvuNlVu4IETOee+Myb9t1KKF26Z93DHm4S25KMrmgV4EBOHqplmN6k
T7t0sgiKWxQcB0bagXHPcJ4mAEPZbRMcx/hy62wL0HfhECxvwNt3OLOYrQr70I3QV5NFTLWiLyjV
upWAHlTjT/TP2Mw2g3/TtS0BnAFffdVcVG9b4mkrCUWAmFmONeW2xiMpftzmWNao47xwBL16eJrA
XL271r+I6VARizXKmrXBu+g/zXhEI2YdwooyF7TrsmXAhCx5JT1WR5b8gLdONB0BmqaY4cuA5DQR
PcxqBys6H947zvuh3KguKXy0q2finrLk0BYIg9HOIHkRO8+SJJ8qnl21SvtwOYTHPt+Z8a2rD5oC
w2TkFvkhux/IrTzmNkbOr4JHPN3lKMxxG84FL1+VH3ozWMbdPpfHsV41LfxulB4FH6qt4CEWmyGE
x/yllefYvbY6vJoM5+xN6dCbko3OfOdyHBYDELm17t60bGUUD8df1R33tPIe9+yTbrV3NMON5uy8
6jNle+oyvwzoURE2ED8AT/jPyEgnUm688iJutXgdaH+E/GbP+YNWwVTYMLli2Gw5u+mhN5mGWu7k
PtYr+vzmQZQRkiWflrvHunC2kOhFx/Sc0lTWL+ij38R4p12UBDOFw8jBUpcfIr0WKRT5h1fSbm2v
Q+O9Kq1lV/Glo16zdTcS4+F0L/YDcyFlNou7X42AYYalvcaZIUzkWmWphq8QjSo3WELb5iVSx7kR
LkvGOlvfGh6s2f48wjvBGd3Izwz6/1AO2F6M+VQpnVvj3oinrz4Q4wbcuE24KdxWxN90KJbSoR4w
XI8tf17MMtiV84GtWyK2irxNDEDjKYwDsH+dT30POygwN9RI2Ooi8VZt/1nJddk8LN5ru0Ld4IOW
4PClrLYMaOPgNiad8kIiQ++nXyegnqHnyXeKbTb8gboW/q1svqKgOms8jn3tQy0epQNjigDQ8I9b
06hC+ULw53Shw3Fp4nSDDzJX+luFYdJBplTHRYbFm2tdZh2K8OEoax4qRawDB87ZHa7C4pCD0avJ
9ToupylHf2Q6qKPY0TnvEqAWdYCznTIuVZ952c1odXiarH8NC37lw3H3gOiMdE+zA8D0a8qboRRn
NihzdbxaDk4WA2f9KcZVZ9uoPbc65u1SeAsWgY/13XrJ5qvATkgsF4Qv7xvPXx7nuYdHy5wJUc0y
9xuLuRiesn1MOwcRvnowPQaC2QDx3EWpRO43zKXkJWTL1iU7k8sy3sKuT1cWb0cm6EymiAabsqWQ
tSNh4/DtkeM+yCc1AMICjuMc4np6GpRdrhjgCu4RdFIeR/Mmv2bDumLe8OOfpP1TlddYZZDap6T+
OebUw1pTK1846V02cyoWr9ocWaJdIoUca/0zEOXOMQt3Ix/jqN/ZCB2U+tEHb76Z1YQsBNjc/XP9
TZQPcyEPkktW3KK91IxTkv5b+ej7fRJLKEjoJPGq0fYad6+SBdqUBnQZoupkUfiHsv/uMKdl/S0n
3S0eDJFecpNwEKhzcplpc/kVlavWuPcYEEvvM6i2NTfWSuy98LtAOCp4eHgN7qgNhSNzMDEw9sey
n+smnk2FrDUu/c+k/RLpB60nECm53AoHsOJ3ZHIsOBA2bgXboVgF8MYKWD0Z8bqJjjZOh0CEF4lO
ibHUS3Ga8B02kXbI6PdD9Cujmhfu3WYT17K7U6fMOYpj7vA3/7Q8DKLD1Y4+K+QKs14ZwTXQHjSW
vNX8Crn71OuLXQaLKapeEHXjEuXzXukTevY2VCSx/Y3w4JGBE4vQYCpSOckM3GxN0ykGibzkU5+t
A/cXWE+D2+Pds1GWPxs5+ZVRs7IfK/rQ2RdHRvUWuF8lnvk+Hw9R88HdBK+PUlB2pn8neOMwU8+M
/p4rGoD+ltmNBJcTLWTABIwLLycYmCYz/HY4FT5MsMd+cccPmU5GTWAeKeIfxLwBF2NKowpnqSF2
ihXPslhdlLnE3vWncr/GnTt0rFO7o6qdrJQBzdw3yQHoeJbJbcrHK+S8ajOoVWiHEJiEtfBUrnXY
zK195V9LxmWiL0O2bbATKcHZDb4ngqmKVbRXbwXG5QD0WMYARA2wA9D32xOrAkKWfMg2mg3KMSch
EZXWohl3jvdK5SZp99zW+awcg4Hh1rzk3adS/Nberw68uH8OI5Hgbu8pTIprD2+hCyUGIhtzEZeC
5oy6ZeKus+svv/3k5mPC9xHwhDv9i5rf1u8IXzXLLsK9N+IEDvhhmxGRsMX1KPdFujeYnj2l31YN
j/53Zk/IbTPXjpGqNjlTW06kzG2/KzikbaluqmEThtuuvlrWy5SnAiJD6e/ppNbGXYc2FBncIUb2
VDBPPPieVH7NBlQpfGEGXmJDh37lsLh61sHe1FvSqwyuNLX1lT/vMPVrFBC5WbNoQX44YENTPnb2
1LJN1nJ4xeaHaK8F0S4ZdHMH1LcX7W045Xg/Zfv0jVfC+z6QjSkurjJzja2CJmcWe246ALeTnPAy
b3NMI4B/73p/rivposSOEiZ3vSad5+/U7Cq6Q0jrhYHtsOKKI9wdyS3QYjNLXuyI7ZKJJc4F8FUK
Npvv8XB3c9auMhBHW8ALCb7s5GCLveLgcnfObUf/bb6x63dVXkJzm5nspttrWdf7IUjIiVJujIcp
9de1tkrCTWHsVevDzeXf6PxTE0aLAG0aIs4whf2rTadz+c27hV/DeeujzfTUz1GRnRbqWfxutB8O
EkLsZtgBPf7LL48aipTlmwujOOJLnotufIdKRjkZL1E4U+kFYTQqm2VEgaJmw+/lg8VRZId3UExM
yw6DL2C65O5BalciFnUVNe8qpx8nR5qfaUqZpdhLfcWhAfbTmNZr1NTdDY1fq97r5astyO5jKyJb
h/tWgLYZMAj7yOWeE6zGxlh4wyqt4D4RctQVbCfmywLwgtKbFkz8I8sy+yKMas3+DEGbLqSIUGEY
s0GyF4Z7tLi/1NnaIVIQkuxGE7VpJk3WFnqiI/aucmr/V4MQQczfiLdVr7e9cxmKo8p5OnGDCv/L
K286TZAJTHZbITV6dtVDpq+T4hQhOcr4NupfTnilKhE54eUClfTxMRsYeAJ37gALY8LpyLdVqT5d
sq3ms0J9UL0HrWtvnY/3EUooCW6as8m2XVxfQ0Vz38b0VyeqlHSM5Hz8zXXhPAvr0FBfWn7E8D8H
HBXAx8aOUcvUodPW67jo5z6ZJcOgRYI30SouhUVA1iUOScTDRQipCsqy+VdcHKwjNpySWajJiTDl
rEOO7chg3LxP3s9Ec5ci/BbJyyXXqFLK4HLKS9I5ATUBdnt3fcI+4go4ambIbpf230rwlD47AU3w
7GFR5fCLGOsBEW5gg8U1DhclodFm1nOFzbA9RTBdMDyI8t3jSauihYVPLH9q/4coFRpfafFPaN/2
YM0qtToo5jVwzsAN3nrFBm2OZiY9DNtH3F9gwsiecW/tjuBNcP9cEvHMWHcMMbxQYF51QY5U+Qi0
eKY05c5FJSrHZtuzG/AAwBu6vXBdzNQT83dCQbRXdSgALrirCEtyfg2DL605KZSVud1CpN9D/Nf3
/VoLlInlNVMFdYDnmFeqEnwqh/BgSiYKmG+4ACdjpgpFaMTDG5nRYjDPiaGtOj+iJ5giGRwCCidY
mUGG095JWvmUOiqAtDIuUoH10BHKXOaxohrnugptSP64TNQt/TNd+dkyxo3cIqZTp2FGqru9w9Gr
cF7ZlKjyLmmgFRpmrVjZVdgV/OCsIqOnLF+SonpULVVm4gJynHUGQJGNDHZhfZ1ePEd+tuo+50vd
2PbKNQ6ie4UEcoWNCfYfrRwdXm4Lca9iJmrILDXtLO0vJZODYR4Dy10HyaWIN25wqiPiUsU3ZwM7
kD1uDXDtlLvxMX3JOsA/uWOhDTF8PlFFGcxM+WHawWHi7mo5EezbgPCuLzs65simExqngcD49Tg+
Ku6kgIRpi6eppy9JsD7C8MruEKJ1x+YvpQHKoVeTK+Q47jQgg6p31dvtQMGPW7IaS68RmkAT9dc2
yrd0tAd8TyyQU9Tthe095R5DISxfSh0gxK/CrsvwMtC2K/KiDnzIFlop9QZvEivuAMXVxuIfDlwE
OZVL/xrV+A2X+jSqEwTUyYwG6t3yAvZywDcDUgx4xCmQq/mfAl4ib1yAW3Xwf3N6EkTXbNOR4tFw
GsgJYgu4hYb+z7JvlYLwjz+e65DInIXmg9dv5oOPhkUuqcWTNMqF1URsyOfUNLcF/gIWLnkJFYov
kNqfqWScciYDGbH0O9PvWYnNH2+/iyuwPFowR0lufdWhi1tK//WcD0GLL5l8uGd/Uwdo5QAg8JFz
N6MKcntgkTYAWuSCp4FCychyap8xANZQhxsOqb6OG9rt8Pmad1s9UVbwZuNbtO2dUr5o5ZrrLsnV
aG6hOjjxPS8PJokzWPV6dAqx5DvtZ9uVa2GtTLwciUZBxrRSriPqi8l41c3enRLz6pqrX9p+JB6t
KdONM3Jh31HRPTFGDfPXJklahIAc2j8/vyl1NBuNS5tl+479QUFsH2nn6vHGSjU6MoSbjf7D+bwo
6MOL2TR2vvMeSDE3NUEhQYcNAB8rHUz0UCZhskoALnqp2KXyRhtbCWXS2PRs36L2WLgoOGgAxJIi
ornNvLVvMWvvVP2g96ACNJzp+xr5KC1p1fiUwIZ4E3hUJtTCAolZ9iZ9l3BONLzvvN5zYW2xDbG5
QZEDqcxLCX/CkFRLyJWUh3B4Gb5GCx0F5MYTj+7WUL4yHnc1QRmtlHT7pDPRHJm+bLKCmkq0/FPD
7uw78OJP1KDPqqqcqVz6w1g7xP4lIt2c4uM6I76qnrx3Ijp6SFROcw4pVKwu2EF6kuSq++ychzu4
XBF47k9jh7WwnEM7PAYvXeZps87ae0BQXOkFy45bIXYmcnZ28oOtE7IH2YUO9mKi/a6zNstJ5MkG
iiQtWpqyWRTwGc7kgiAxfJ6RE534rL1xbZ49I9J7zCC0N6uV4AmTqrsGA2lAPizvvzJ2LurDVD48
exmEq9ouyFNuhhzNHxtxvy7oy1BrLqMzjcdrlu8H9RRPUf9zg1TYhvE86Rp8OqxlYWKwOWihoATi
t1bm3Byrdi/Tn7awqZg/8uQX2Prx67EmjM9ZUC39/E5wXSn3dC3UoUruWMPYzq3LXYIF2OfsG8AY
LApedI/CENSVncoFnQswRhozZm1EniUaHRqFCkg/BOflvVLipYhw1e2cIFqX4QsGnyJ+TWOtJhf8
VVm2GjB/4XNsAHIP5axjb+IHh5DPUlMdIqSavPvJuaRYwd9I/WpGTMGClakvTOeUVy+V5TARta05
0Kvgiw1FxKsCF2Gr/gvlFfZhn1KSy0wwuLOO+F+1amu2RoDZDVr0RvlThNj4xJYGFayOBeojtcoZ
DjWuVGr2zK2NhQdhRCn2+c9ocT9A9/3p+eC4fsuESRv7ktILRcV98AGaIhGbJvjBDP5WULfem7TD
HhRtazpc9lBd/I+GsIZ9oSjkrTa3qf3PEPdBPm1dY9NyKGgTDw99fGiUs6cfHPWQcouGmcIkknIt
cZRDyFTghgfo1hTOJwP5wvjgDBupTMX2St4e01ypFq7TGQ87Szq2AwCGtViLj7j4FgMrLJrdmvbQ
p3eI2QvMB29NJbEWG2fHBIyqozqhG5MvZlO8qyOyj8kacRsJDDwbXVudYAShFpcTGPJOGs9tedBb
SjTDReWynwW4MxyS+pnhO6FUx+geXkxJagGpseF6jZGSWytV0IxW2XrAOKTTozGcnfRgEWvDiL0w
6/dIeeXBtiLD5uiHuPPZWyCByQf5dGCo0cB5WfwN4PpxTyNFFchOQX3sgU8AjMkx3zd40lSgzWJc
Dea41EyAfsMHkmTIlalT156P57dX6Z23QamTskd6sdg25TqgPGYhF6d6ld1q8azxBISfFqwToKhM
FYQMtQnmQiwk/DVarlYDbi5+IyTStwLnQWqBteH9ivYjb0/LBcnHKEL0lTLGWesoZ4ttoNY/WVfh
Vv7RdPanxtm2fsp2Em1JZZDqhBa3GDWkHF4y7aoPawmbJccL6uJqDnH1q2qwBQrPNxu3lsIf1DFJ
62znIUvF5lkG8TrWP20HN3Auud4imBSfeecDwbr3FcZWciBIirqhzxNlY6K0uAQ+IraZGtGy0Lm7
2kLVcjLqz2w4GEwWOhY76b1MlymlSjdVscX1zd79x1Z2PlhUhZJqpHmHLVzTneVAcKPLgO4wdmWz
qRLEjTkRcOXj6KtGDQTSLmex6OvPLP9QVV4TSUwXYTO3IJsupyalYLhbfk3CYD4kW4P6DN/5bHgo
qGEo5g2E/85xARIcLPxL6avt/5nqekhXAkN87G4z9ys3zyGPlpAdLOYjPPnbilAUGyS+Gm+Ef0d2
8jHpfLqrLtHkhbJhxNv/Rp6xffmviu+2uffqk8HSw28/8hguLyK2wEuliOMIWbNc9/jV5NrSfnNi
VK13a9J3Jf8onWheGMz+OGQxjfP9qJQPlQKi/On3JT5gmI+4FrT8ZkCEKtmOt66+4B2b9tEaEj0h
GcM/191v5W4bOFOMiH1wq4sXh3RKrK/kdqqAbY1HSsVJWXjdd2Gegwjrc/9wlbVpXRP5V4T3vP6J
aAix432N0UdE3KK0n3TYwtY6ltBwVdQ412bU16PVmN5bRtZwJH915iBbVlyUyu4bkt+9K/4MVHUr
/G3AS/rPqLuow/vUmQUGVsHi4ENKWXu9EW+ihPjNkELm5gzuFkHkR1ehU7wRZUQg4j7FEZmhbaTt
K8f8ZAJssohXUTIUtJgauJC5PKCji949w76d13A45G+NXSwigWVKmlJHf0M92CJVCJRHv9ya5g7s
xmYAcBEY84m1biqrQeF0C16KwfHujaxVgUSySs1IGgaxuRDYwly6qUFhfPhuisuuX2k4MluGDC9a
p+Yr8H6tY4PfUYWi8+VsyuZkFfyDHatDCMLWwiZ+GGyg8LwVbPCDcZ/bhMI584vpWWD8pBxFHhwC
LzjbKYifiWl9Dfxvh0GTDz3PK1eBzR8fI5XNBwYkHiMOSSZ4lL55q9t9hGBZcqxvfWwkfFCs5iAs
UGowbW3vUWvHsLh6Wk6OAvIPAZ9Q/LKAnOvloq+/Xf4yCdpRAAau8pFYwq8oPhTtTaMafrQWrTNt
m8GVD2JToe0ynRrSXrYTCwNJLq7p6ThatJXT+GpmtJjCqqyuQ/9lCz4YHwn8HIi8jKT2Nnbg/RPE
L5QDuRsxkr+M2KDCx7R3digWRbDvw6foUUHLu6rvkJhVe2cZV786Cv2e+4h8yyrYpekVyws1cdSr
zo30iKjNZHRKorMBiSJsPpMQ/2W0Mx0q7lYSOlHo4y14mNo9T3ik4PQom/ee60qDVpEkixCTWqLR
iGJd++AUUtybKe+jOLntgtjB3Gz+dd4zMSSwGiYI79eOXtBcZnq2j5KNKAHFYlOi1HlBGZ9LUrWh
/yblDgUKzOXaKNSlVbp44+INgC2Ic6ycD+kgyct8IJTtO+3Tb5GWNPfUolPyxb7n3JLHAmVNFEQ0
euRF7KEMoYqlLmMH33B2JbSD022roVSXwOYSDAeyHPESMdTg+siQZrNNKn7xZLxhUnU1+xkNH2UJ
vB9pp2XfqYRsEvyBwpOppJV1JNZDD7ubmy2LdEufa+K/yzZf2fklJWEoYCSMXIAGRgTag6fMY2Hd
NASHsK+vre8C26BOk7R15X1IjEV5//DwdXrUCEPSy0Haj+ZfV4NLhmBUfHnBvsjLWRHxjc6DxVgp
81A91a55Ht143xQ+hmAOG3jQHnd/n9e1B97pasGak3Ndt9qjhPHR5gn8YP+focM+j36zMT91NY+L
njAteo/P0tZut57lbZUSRz0bbt3lMsdPzTCIsjrBtYluhlQ4DjujWEFb8/KfOoLGnnvLKvvRKZas
tXhhtQYWde8Bg+ZpFhQS2+0SUl1ZTt1mE9UaD1+bslqrXKZCjlIt2tSu8q5EcpNnrEBjQje69P8q
AirOWnj+XHFCFrEcQcGdfua5AD81NtWeSpPpKQh1wtKfWlx+jXiuEpV9gv5Tpn+BafOLStL7D5/N
T5q8J27Ky6xQF/kM3UfArrWtcDaN35LKepb7w59bYvmI/rniAyitiSCQ1SB0Cj79Fo3EEFzmFdQz
Pd13NLy11h1AXM4o2iMMC4aZsFqr1U+U7dryy9QvtCwzA+0CuStzcqGIkFQHbYLsf5TELBrmNROP
pj57P5k1DG9WFiIyFLMBkkLL1q2pdq2xq0La4/jhVWG+SZC+jbLRJKHqQv92ePkm16ywufLj665o
MAqtrdVXM78Gho/xkq2ORfrET6BXds6W/BQcFMDRqTFLjWOu3yWpw5BFiTB+WWIb3rFSdoL8WLRq
CYk5/FbupLvgiv5rkX0cECJw41nU8BTZaxj9+XhkEh3S/M0QOR39LvRrWO0tFqTWuIqSP1Ue1PJu
trsh28MFwlGFPIknsDVeJRz4wVzrFkSjWH+rWqBTd6vlwqt6WDLOHj0x8tnl7/jgmhKDSsh09BL0
IA1U3Nk2SE/K49kiegc75JuU3dIOq+fNqa5mfe9QJqTFZZjnjcYlwXAB86qbHGh5DD3QHHWIVVgJ
xhA707FQdiljTT1eE3uXWu90Rs9GwEdEKgCXgFrJgv4U9FteRgSMv4hTegS/qBP2SbnCBqnypkZ/
Hfkulmo+xhbqBUIMuBkHKeB/tTKXgxGtQI7qgGzK6Ch4gJYwTqDBICjOpXh0OdIKThk1+Rf2Xy4u
zQCRXdFJWH+HrTjq6oYK81UNcWPMn7hr3Pivpf6QlmvhXmV4NxrKCGi7yblFNpSRQH8vwxYPKMuZ
8FprD0GBU1Ph6FS65cgOxCpZqBoMoaUzh3ZH6Lmf4BDCmeFR0Ntn2vx4cKoClMWW1ak0CE2jRuLW
j7Wart3v6bC1W4Hokr2CHG4vwfWOdUmJAa4W8aWBRuZ5dDg4+7z7dkAPeodRZ33ya9WnDDZJcSEg
6mNQ8Pm3nIbijoZFsufMCw6eAUuWx14Mw4GcKPP1u00YsVBvVgTlawC8TahVhp86nk8N9Htd7Wr9
COh6VI2Fzn0rLxPw5quRowDZrMSY2oBMNXrOYQo88tJaJdZfm2/dcRnwrMgJ29ibQP/y2cl6FpZC
VP5YrtOMPWCP77Mb4bLywo4RrBQMlEZJa8h6wD4bdh8m0JQgvNoMHkH8DrjBN+lxwDnmPcLq7kHt
d+1vv7xV5AZB6syoWQDSzAfderi+OZcsWitYhBzTFbqXgzoJo0H7P//95TJwGZQIIrmqxQIOLd9k
ljPVSURXiLispR/qkMwbh82XYF5KlYUei7nBR8XG8ecvKR9W47/Cfhl0f7e0LGPdZA/SLCyTTXR3
z2kbkt0fuziOXWPtIO6H9V/qqhgfTyab2pi5PYzPFpFg+0lVF9eqlgD0Tdrc9BGJXyapMLx5UAXp
ZyRZNbfqq9IoSM3QMJWLr+xL+1CGG95gGLIQV9hxwdc8OBY1PvqPpb08vply4mhfJBp/xHPezu8Q
paeH4RDtHO6RDZcVrfm0lf20UnH51yihp1zVHX8VqoDyzxAJd7qz9fzFSUn6+QKn6Lzme1bU91F7
ETLztc1Q1OuM9aMANd+zxmOMdc2QZ62FN0vdhNyX4onEJWYpkWXSq9TIIOBPrCOeuBOf1KRyaZy7
IB5w2cbROJc5Vbb5sbReYbK1QuQNSdKSA8U1GlajC6NdW+EhYAdTmKuIdQIdS+y9dIcsA5oMxcQ4
TzQiX2w6uMPmw6HmeWsDZ0zJFwNq4hkPXFoAcaFcuD+iWYXDR8wRHz8D77M2F2SDWCFGFqEPitUb
4S61CO1Ylyy3oXB/hTEWDgiAWXmA6qI5sD6SWdGv0haxcEVvp94PM7tbSg4B3WPE1WaT6bbJN5Kd
A6uIvVuHVyXkMqpiC8E6BYzUdulHdAROQCjlSGAZjz1NsB4cu7mkFkZRwMjl5KcJRxctWAaXViDG
WlZX0JDhziB0TRY4DQmcumNsCQw7Fa9uiBN2WGdaMguzbuuWBAk8a947nNp/Q3ohPmwVd534y8CW
FOlE5qeIs5kHB9vLSHIp4DTMcIARG191uO4RAwU0V9/GcikYcbH5/0lKT5JXwBJf42vRMxBPzBuP
RaJjgxTnG97v2vaq6OlMMdeVdojsDyvHJsiG2TZevJIjZ2dWiZmC5S7sMNRPohplHR1uI7YOaCpV
QcPpSc3ADUtnZurrgEeoUjq4D7TlgHMaN4SisTgkaU8FLZwaApc+IJzmW6APMBNZNNvkJlFBxDrs
dJz4+GTfSFjgntPmNaqnO+7G4JUX9UIFJEVwddGWHyEMGaynGtYMd5eQbTMI2DSE6g/UUVmoUhqQ
0BI3JKC50t0XYDMj7ATeRzmNHNDVIvVlkk7zt6W8Bmyu0mCr0fqhEM73+7XSUySwpfIMO7/OZkUr
sA8zH7eJt077T1c+e+UiK4pHECjgEOu8+CE6voz2jaCkyftX+iOqurFo4+9BVfmEvUfFoSFTVwdg
GDiMMx5Kpv0UzElmwclLwx+9DNaxJcSoMoL38dMUT4MRpNbuXvA+DmCOulcbEK6oT61G8v9RRF9p
QJbZ7agQE3vLOHf81Mq69Na1tV/BeMXlRHEQLqdeMOD/m2yY+m/n8PkGhZBni5Rfswg+FPvXUi4T
pj0/GclOIVIj19inK/wCkYV64P341Xdt3SruGF6XgPhZN/G94iZonS2568nbpQ+VYvoSE62SnSuP
L5g8WvrFxnsZTgU0H5gVpLdUTG4n317IPlNRFln1tAmMDvFn6YUrEztLQSwvDnds02wiZTkZQbtc
uwZRGxQEnL4dva4AK8arySOEmrfCv3WMIhYrGwFulGJeDf+Eiv2yB5XVGsEi7exbz583uquQND3Z
81YxN32z8Lk8GDCVB+XHpKbLpRW5q3eN8qXy9aKP2QiOXXAM1E3AKr0M//AZeuGy65elshybEWYL
nww1W5r5zi1o4bV3gWouKFtB1AOOy4/UfNrGnF91DJfYgxs8lKMLgAzAaa7NNbSqcGXxy+clzzTH
mwcJsgZHhkC/jXA8ktZr9165HpTJOELiBB/AMwtpHtz3/YUCncJfcIS39YKC2s75yJxdFVTrJlDo
QOtxbCw8+7srtg3equyrZq9f2g9b3hS5V5PXEDwUvKBBuxH6QUXwDR+y2WjWOqjvIbYgGuRK94/G
+7i4pNW/TPsKE5KXd1x7Yc9kTbIdw4uNelZ8teXB8O9h+y7RzNviYtO6Z2F11mMT92Q+DyH01dSs
sXNgZA+jbtmG/ww62KKk4RRbxYxk4yFoL5T98AAFY0iDnr0Mqwta7MCtNGPN0/F/ze+xuy+5cNv2
D+F4X4J9Q6EnmiBGUoEqzT4njawI56lrnZAobXMXZPDROeyTY9vcoT8vOlYIjV0sfcWaQ83lmuis
FBoa+VS4FLHfDblNzH+pyujj3Xrny7QvNa8UrnOFHgh+AWlKunqmys+a2e9aVfiy9w7WmfCdIDzC
qz6b0sbleNCMW1Etw/C9B9RRxAQDWBXAM6DDMCV4T6npVan2mf/g+70wBphYDkaf7DtP6VnsxWLg
/pPU73UJmxm7g3kC5mLXlMdiyLK/FSJehRkSjEQCSIt5IwdUXe9dZ/sSdvlrYJufszsFWBLYmM4j
DQTu6B4LdlEsgxEcfOxPD+E8dGWNx1Cy+S/tS0xvl1LRfxeaEFbo6QHdHPXdotL3FGwtM+cnM9Rn
Rw+rFcDqa4NgBZI64PUq/Q7x4KCyUo3yGwBnq8+WmZz3FLrq3spwWTM3CxfcTtOniwCFQcfuOfS/
TtZTxPflYB1V0S+wXGGqxpPNVajQkZQ8VGLoXSXGXG6XTUvPovwU5qFj+duqjPB8Bu0vhlbMQdFp
ouIVDqExDcti8Zbqy6bZi+Ti5P+0cCez3+nVENR36steY87CZCFwN2ZbEWvrKWWTamsuiynfGN50
AXzH4YGSqQRhmThoackQf2yD4mO07Ksy5ZdIB0INyZzkUiIOG4wCNfsCUaBNtYQ90Z9RifV6lXg0
vmGAKFnOk48kbKwqkGiIIS8rHh7pSmU/Js1poGYHtvWjeFkEEMhQ4let8vLjlaixcuxN9aOuPh0y
wXntcullRcl1LtBOEZdwEyJJDSWQPsEOVArCxH8cnddS7EgWRb9IETKplPL1Ut5CUdgXBdAgL6W8
+fpZmoeJvtHNdEMhc3Kfvdf+l+E2njaj9SFo7XTJNwkm+2Ti8bAz5ruPSiSuGNpdCGFQzMhPbWy2
Jb3LeMpzeC5XkTk+INBU/N8My+Gt+jLZlyK9EvrozYNycWJ9NcbzFD3HSYIIpvZmiCMk53gHgRKK
uhsiHnDEJmqOtr+3pmAX5fKx85Ffa3dVDjQWOhevjggt9RsyZAgXprFJvEM+vQ5kBEZ0lAQfVT9H
jGvbfPyuCmJ6E3cJtMFA/xSOp5DTc/L31nBVLJSp9Ri/i+jRFkcZHR2rXzm6eZi8jXQuk8K8B8iq
F9OnZ45f3NQ02rYkXelGXdzxma8eBWa9DpwMeVZBGiORRO4wco7wU1XYnxzvmoBo0yCxiAM8CB+6
U9yus3ymMQ1oFbJ0KNVDQ9bGMbZl/eNH8NV+sm7P447kgKjBVi0A8+/Oebatex58dssLk7i2dTc0
FFUOmSZn3Mx9iodb0V6XdiUbtJFxVuaHys52Rt78YKIZyIHgOpt1I/kMbQq24FrpYCRiSrBPY9AJ
pL3uCVDwMhmYbRBiz1P9nFYvHfXz8hb7JOtf5MwEEZdA8kqGJCzD8blKtg5SZVHbbDihoGTvXvkR
dG+J+5+bnPG6AV77L1CXwP+b0J6dOAUpy2GYDEzxI9OfNroNBg5AyD5XF+dHvY4cjnkT3x3IKCKo
XLb4vkuadjRpQKTzHFiHYtVZOgPmqFfihX199Mbjwvaxl1II+McSctysf1IiL4VPsOoWh5fWxlu1
1PE8Z/5HFF0q82WYj2V4dyyitsBYwObRk8dBcB0XjBqYSifrGBu4SHYt13UWbNpFdPkarbtX7gmD
Y0w8QpfX5bvNh25p1gmsQuZdqw+V+M+0djWxkmFEHFrOmOKzjbciIwsWU2H0wm0BYkEk7wzvUXMI
o+d6/KzTm2cx/9z8HNvY9KPVT7EcxUE0Z8d0eLK7d6s61Pg3BzK6a44asvxJoUknE32042lsaYH6
7vja4AU8hauOvTgxp+3q0H/oONqiRjnVrp2OpfWqjTswy66h2PiFlYPCUk7cbqJ0UFwKakgcHt75
swnTVavnyL7NxXOnUCCHB5tkIZ5Sf6Bn7khxQuWeTfeN4khZ7F28qCTGOI+U4tnvB8DTuyKqNomP
WWWD38GmncJYpxwf3OmSO2/CfFJcw4E+ZbQZ4SvS+mIganFC4tG+C+tN1u2cmOECt/E+cU4ViIXJ
f6acsZ6uosArcHEoNMccRyP4rNMHGe1z8zx7G8UpLq3o8tq0zqtPNtR+KtmaTBShWKgek/s3Ep3F
66CJZYcotcra+eECzNtl4y1B9JDGtrIPuc624XSvAmwLiYe3etjVNMdUBj1Hlouc4DorTfo9hoBk
tWz/e/eYuhfABgFsKichlBRhSEhRqwmHohRlqDmVjdO9PLaEWfK5/xep/5oyY354XThLQwhVPtAb
B/DbBFzErtE3huxVUz8cgZ9nCPc9hlMLQltJv30xX10WTFVCgV0j91b8UXl7O3qaomRb8t6AotM4
tCRYW1ZSnbXN0p3OnjzX2oxu95r1U4HHjfohImPsxbboUhRJpMd5gNg1Ptc4QgWZI590MkYgdAyv
/sbwdLHHdmMNQBviZJOlJzs42/xyhuZks8Dt7ZZ99mvh5re0zv/vD0UhHI3PBcWMfv0wOx3vhWOL
/jC/Ui418E+BPhj1i1xA9u0+9S8xZorYN3GwYwPwd9J4jAacZuM5LB6B45c8jCKGYgFprbVec17t
keJTzCQsEmqrEvGizG3rjXhP5XwI8D84pKgyfq5iPPp8khPyVh2Pnx7Pzsb0f8ImO5rg8QjVuf0K
hDBFOw3WCZc6Jl5QGga+wUKGgIvOsRME7VNJZ0/XpruBPowJ9dt7C0zOxCzlbOPumHcaUkF4nDn/
0LzA08XN1gRJzYCI9oPvrSYn+mloWi4d3msZ7oGejRN+tj73H+ZwfjKwdxXdq9t9CRI5fv5qYIZz
Y3s1BfuyAUGFGpxycAUPziLL+zfw7zIykmfA8ZZxM3W2hQZaDuAlmaiXkJy2eTxOUK2y5D2N7oQJ
2Iqxe22+rSHbhKTCYjB+bg96uftKR7C4ePr4gqjNacdGEbMbNpd7rwUMYPw1zW+pmMbG9winpcFR
y6Q1zoN2l3TMyLi9Aww2AdKJg+4Hp+GhwVAwYXq1sE8RXw8M8pMeU9XBq94Kj+YpI1iN3q/ry5WW
QCDMfq0dCxQGpuCZAKBkn8fBiMfUUpom6tugiRJTIJ/8Cedm82O0Ho79+EnjPZjyR4OIthaEXEe5
5dFlhz3IQzr7TqmGNwD7vgcfQr/SLprEPmxJsvbdyoxo38geA5U8ma2/lo7eDkxKPo7LYQSfS49d
kD0axd+cm9t4YMmEc36xYyHsBAnsLhvM2q9Eh5ubfanS93aMthMJYxHHiCH8CKg/GeGNOSZZRZC6
5oIJLHpCkveywihC46fiywZ1NvAmey6xaejl7Hvo4Y4TINoxL6Mlvd7jHKmIviM8Cs00+S1IAfYY
yBtJ2tQzCHBspUEJGwDjigy1DWNZsqIRZc8DYT544SYFMuHZZMTxXfea8yYTo4jPpLCsgW0yBhKz
mC6CDWv5N4JbFCgDATD9PvmtxXs23G1sP5Xsd9lg4lc0HzzKBi0DvQaxta8m0mokQ+mf5WTVvkcs
Q1KGBidLrgOODz6Zh3oC0W6Gx0m+GHpn6qs97kB7ZcXd4kVJ6gaSNufKFquREe/qGadesROCLlKM
oCGLS7aZtkxu8eTxL4bLZahhb0p7b/k/GQddxzwVLbEcB2O0nIrbHH2UBqiu0t47pkJhhGqky2PI
gdjFapQH4jFPoOHjXZ8g3TASx02+7Zz80Dj1xXa9d91560GFdNR4l7gM36vl6tZwa5oAEE31lHUj
b5/lv1HQB2XFl8rjBVOUh4bUSdfQ707SxI9C4I04xYtvE1FeWG98s2j1o43wA6m3m/hdOn25xffE
tiC+ClKAEZiRqWYpjaVkp/NmsfgZQG/UlmHhPA7lLsCn5DmktJMUnWFBO/WgrXtBOg2PqEOMxjch
K8ew7gLrXqeuv9Xa3Hhjvm1M2WxloBsaRMkltpFAeqCsIXBIXQcsaW0173w1gYFp1p2ltpGttpUx
HJtIsxRmrR+U5OITm85JTlZwTF0umALbjUOj0a9iknLkubeQg0MJWaDfSDfEvdL1O89+9Qt+ZpWd
IpctwDDQLFP7q4Uk2RVwMar+NDQ+ztuams3XUTSkFimvGvQaMz5JNDavOcNhg2FCTuc4c6nlGtyN
rJuLSVRQY9sCP0+8ZO/o+I+ywF/lz2jCuBKpvl2+T1e8EOKxeBEnojgMsBwiiMMz7OAcGSaa7zq1
1u0S6iGA5IPgWLLlsTesp+z+f+8EMr3EwGDZ9WX0UE4IRTuUadrO9GgWsjqO1KK3OHmCErW9DZ8M
QhIx6+GcWGZispGmkPyf0RIQ8otr7cgnGGVkeWdulol3cxWujXjYNK4iJlG/6axg4Is20WxhASFq
PYXegw6QdAmjRdbX3Km/vJZ7EVH+V2XrjPhAin41C2wNfQvJ5zAardzEjtkBUi7qtTsC3yf/DAPW
japb16A/U/sjV5MKi4vpL6isLK8fgsjP2LdF/sY2pRUd7YB3JD3gnNINxz2abqWwsI5F2r9XqRdo
dt4zucmK2cGppUNdAXuoyGi7bdbOs/dQypwHqG4kW/hYV8A02mKEV1+H5GO04cKFhS3gF4rNU1LI
8Z+Hd5IU49gcstpSLvd8OwBYtZWLfTYMUOS72RnA70Y5Zy8rHPJjatUj292UFFWHO6LpC3fllpX5
SdVk8mXhxTh5VmADqa6W9BL4cNGGfCPCmbd+UHgQo9PmnNu/nkUiokoKMHHJwB0WavKirOc5dgmV
EhoSY3GKRSKeXTeJOJY65GvtIK5eMxmQAU2lwGDkzwu0o3AA/LXlJ8Exxb4jhDuibUfcLSM33xsM
vsc0E/VjYlcmZZQxpXzYLZeVXDvzLJyn3nzPB+TBpKswJRhJ4X+XTdRvNDS7lRv47GO6Uuxm00UF
n4ucsGsfAocjrZNk7sj7p3Szp7gowHIPoVLRLi4LayRnM/IlRh7kTFhjhHaSTvPvaHGhDD34u0D0
rOujQnYXTCJZ++D5RfqUIdN4S/LX0tLfBSl7BuzT6j6HvvlUJCwIumQwj3Vjd1trJILjhnNzMpXs
XtqGYsfIUdnBL2nCGMcofrTMRDwO5khnnQ8aglxC9JZ0mvzdPPYY5aVHrfo80sQlaAaVZMWShH7M
0pkmMCpFKT8q03YOCREbmq0mc0WHL4abAayZa/NEzHyDIKcV23ez9f6a3o4xTubDCgRCickhMPvt
5IdchqrgLcGTFKda1/WK/j9rySJ2I6g0iOPuT7XUO5ewCO+5IZdnjU6jg+E101qFZnYmBNH8+JYU
V5+ALgNbP85AmxPBKT9pM29Vq0asdAxeqlzcipgaZ1Lwafuk4jojOkl7lY44lXk2qeWyMqDMG/a4
6SegkAwF+PliDiCtOyfrqlPL1TZAdRE2p02iISWKVtA62BUNVvfhKEyu/vjXhG95brlaYXLFYQod
IDIXshPvSbGwr0yfw55ODJeXfYIxqL7gKoXVmA3RDQYj0RM+TIDgJuWOU65Ojf62ExzEsE384rei
rzDIoLm7nruZ/fDg+elfpRlVx1l9w5viIqRkIhm2PnIoyaXrWFVXnyxaUYEzERFydhW8R2Xeb32J
PG5Kpz6WY/3huE2wHfW8HVySq/ZHZs/rzNxJyMbeTtXzR0fS0fzsiWWUqkI5PYv2DB6GtNlb0ZAJ
BfGsgp+xkfB8kgcDGbin/DRtgwNAtv/mqCPdJ99bqZ/ihgWq0sdQ/OWW/EDAJUk4PPC0gqDyOUS/
eLXC5NWeLwpJjSniobO+B+O38c/a/B7cmsMDE7O4kHjlRNyvexGdtQfqjgmnWRW0whnjLvGqBeSI
oeLbVpQgzCYFOs5ax9EnG5BNanIMWRQVMkRFg1HbCcj0kClM65gcxC2lhnL0mWPZCGb5mykUG3om
zGwg2UjjOLqP4xMPyJ4zam/jyn9vWMnCxtziQuEAsjT+njyBz4IEVVLD6YlXE80oWtPxFNGOZVvW
yacZ2249sikw63pR7AxIySLMP4KAjDBQwR5BvZhPHXNk5GK6p76kmPMH1fLBDx6NYhObW7c62l50
qmjrKNxpV3bebdTtIeKaaTUL72AbpDMyquFtQ1YqEdkzwQPDSlkQWzwBy54slb/pFfulR698HLMn
N+CkQ8A8ETAHG9Y08EuSFuodG5kCAlz1zOJrqzrAXByBWJFFBa4uzQqOypKE6rGClUT515NTqpdG
96pb58OlBUJZ9B91x21dN6s5V0+mFICUo+Nk3TKTXnJ+/mgI/otGfPHUYnpolWXZEQwc1/Sb9TXV
wtwb9B06r7yy1iNZyRRhw5+bByOGF56yZee5Fc/T2mXF0iSPBlNPnW0RfU3ezHyOWAuKNx/bdtFz
n7l0a7cw+b0DV2cz3OaYT6J2B4yHAz0845fF9Rc52zy4YjLC+e6om0QZD92La5+GaEe5jyIvLO5m
fXWbmu4YbElgNBLxTmYgIJE6VtlldJy3yE/fZkTwVH6bw87CNTTtBvGUw3wc2G/0PRDq6Uwh59ih
J+VM//9fgy19yfwGMkrHJ0gaxbuI7zqGneY+dXhVeJmvk/zZa49hd6wxLNo1fIFraUOx4nBVEIzL
8lsUn6fkSp5kIar96z1ANTwrMXUZ5AofUxwkLvGfZM8svK2pF8go3kYnHMaKImh3M/hQvBr6VJCT
DTzRI7VqBrS7AmI0u268hqn3MoSnMIJzQhOzgSk5cGFZmubOMhCVLoAMUjpYVafwk4e8RampgtMS
MF/F4FxR/EfQFfK9t47YKxcgqq13Ha+chO03b9gHyzYenSl9j9npo3dHzqomqlZ9c//i6Bq7S8mS
w6Uyy6MFgTqVhidCN5ys+At2X05PYPk68905UE1m73WsThnb+eUWo/IxfEl4UrQAiGI8NoAqiWNq
1rWXFOFbbcOKU/xNhne7ARTFCcw8t4H9z5LDze3Z+CQ+gM9l6xR9xTYMe8fZ2LjoC2vathwULPaP
zfzmGD8KqxywT8oosIMWI6ZEC6oO08lkrmeqP7Apk7Eb100qNnaPQTO7ZBMKe/E1IC7nHKIMJo44
/GuHD5c0xRz1BG+LrZlg6KJJj5E3JxmY6QAgplhHRKndcF9Wm659HHgIVgJgJwHTqb5Kg7Ung7ZP
2JXCgzWPozOtplX8aED6rICIp5kDuwZvNg2Gsw3ngLCeRb/XQF43SH4apR96eyRhR0SGp0Bdk75I
weQiAPX4Isy6eqprsEAtBXjTiIms3U1VtLHll12/RNVj3ecwdV2yZ7SNhMVVeANJP1q8FRFprIH2
0qdH/aNPr0gaDjenPFQGaoH9Z7RcDtZHH9MNSQyJBFhOUoFma8P6iIlceiRGy+jaYrz2TfPQj+dE
3Mb0LYlP0t2J8qPDPy1OpXOxaAS3svC/UFoHaRc7PXDR1ekXXuOvij/LOqckyDw4KvwU3sVjkW/h
uunFx3KIrO17xeqdiSZdwuyhCY/2Z5qoiFiiljmJIkKkse1vzIzkKbH4nHMokrhuJhoJvLXt/zSG
XmmYpEW8pLjJa2Hnxm3XF9R7RZz96ZpziP+P3qOFeFEsQ3/bfZh5v2t41sQ49ciYT9hPHfcZQx7P
YUzy8NK8HOAFAG3NdOVheeiE99mo6ljJYpOPRIzps6taurIY5GdF+Lov9hWyqw3EJ7OA6FKN2ibn
qfybqxOIdXpSr1B2Jvel7KEfBpSoi0NPAIwz8z3sbgV+VlH+TAo3CPuVMH+bMJGkBu1Yobfl8E1I
K7p29fBb2VRDU+I1RtATAv//luHEiABUIelV7sOQWZAZafdOPRZCjwntHm6QHi333cxx9uuImbot
80Om3Pl1olKIBoUwQIHQLnANelO6ceslzcWrYFLN41MGTL42WAcmrO1A3ILECXw8zz2wd062veqT
1ciKrNeYjeX8Jasy2gTplfNfsZmYqgZB3riLzinHjMkZrlYMMomHqOva22rWn/WSvnWuE3hCT0E/
zbxulU/9pqB1LaaCQJymND75YwxGjYyWAEeBWN30e1dYlCMmyScfuMxXRdH5/wWZLR6N3DeGB8Pv
Et76ZDcweFZKnTUAYcsGyZ/1C0nn3eB/da8s8oAWnxQ5j3+Ona+1iwvGTzaOUv3bwBrlz/MZcDyb
KHGkGNOFI95nmgFqHbDnF+1SgVDvOpdT4tJ3D8692jhs1BcGsxUjY+tJcGlmIJWpDeXvvI5tdQuN
pYIANyNMfxZ0gtPfrLAdWBPXcWuwM+2Dg0nRt0++s+WYBxCAt0nQk0HwEb+y5q1oaXbiWHnKc3Vw
EwFhMvoRAhqYW1y8MuZUBym0AxE3wruQlA/z20b/qDYSi1ogpQnKyPuOg+riK97JbmLDYmCMZXcx
kqjTkd6btAeZBGe61HiuWWWNibcr2dh6haJqljcDdrWSjkmlaadwMOEQvJIE702a22f8nShtPLLI
9ATOo0FquGyt/TxGj3QH40mzt94I7662fk32AEZF/7mZrKbltne5MYXI//wCyoqdgEbM/NMMtNd1
u7/Sl0fKO9FNuqNX4gBBIWhcEymGF5zFrzx0KA+K6fyt3xEp2K0zwUYT7lzzJXPGYxmTkWKosuvu
ntL/m/rQy5UjqSvzjpnvEZRwzsZsrEP6rzO84G1Nw0ZLP2XgsYLAO6sgrrgTjdBwgMTQkE5CVUrc
A19InLHlyRzsWq+jkW1+C22g2RFQoyW4OCrNqSpqf1OHCAbL7XtR1/8pT/4IXh4mhjNqTn/DwL1U
cwd4ZRE60+ptGgdsOc2hRzx46DvUmDFtaf6wO+ZIuzj4EallM2DTmzQeM4TFBtp4LwfnuclgT9ha
nnCZ/pup7nLBeqQau+ZoQSxW6Xqke6RHos9w5FNiPT4iF8FoQEAo6kmsOp4kWoHrI8yN744+Nfxo
9ILh0+ztmmTnsO6Qsz22RnXbspnxmW5IWTKfTQ2xouKJJrWj0ZvHPCOkZ+WvAB1e6ZzA2DT5Lc0w
eYYUW1Ta+A3dvN45jk/6ehopnnJZvgZysTFWuCATM900M7tarT7ioHm2a3AaeqbQhNwjrxM0aGIp
5Kksaa+60OQZniP+h1F9Gm15IhNxkHhfYRNtI7LaGYvqVZlya3lOeo5Efi2CkPT75KOpOfUh0pn3
YLba3JL75QKr61MazGR0AzLEyeidGsts1srEemn4OFjaycQmRBsZCuLcspmbJbaviORP1LvOobIU
gIYwhFnZ07hk78cy5zg5bXHAvIn8UAbzvpokbpO2P2P/k8ektfxfS/v+a9/rBGKjfzON4NonbA5K
VdwVSH16GZi2yLiEL6V99rt05QzgQapf6tvXYwwAsDJZD0ar0bcI4+TFZy+tnSZRWfZq1y/w9e5u
5tl+0RpFPq6HrkJuQrsop7UUn5UXHTyXjsqAuCeHR/wDE+juKdkXgsWfU7nHNhzOpkmrXBkxzYZN
5P3TfPZxqzC2VychOfurnAanc6HY9sCf9Tin+HNA8QzSI8OO0s9dfA+qd6ND+sUUjbza4FaLjJds
mlA2KVAZvupK3SioX0iHijEKrERPtzEvr8s4dLecW4WxDYNVEe8M8g5t2Fxi5ROnm0I17vM0U/iT
4TFixWFxXfjef5UJ8bbqFfb0MZh4dauG8CWPxDTLnrtcMn3mhk6eap8Mq2eY6hk9kQ60vjEfBpNZ
UvkC41Nc1MBdZUXRSGiOcq9ESHiKfdJGKjanPA+9s7YbscmSwtq5c448lIv5oRgZ/rouW5w2Q83p
T7uQ/f05+4Hgo78c3hcUqC1cJlQwRsLJ49yqowETpzH2I58sH8bQtsFDFWtF54PP8k13GFYTyYzk
eyWFT9hAqPBLfG9noVQiE+jmA1EH57M3zTRP+zb+IJVglh1HsGlek4F31nMDrSWK3OYx0h5PFLMO
TG9Vjan84t027Lj1cTFZ7C2OY1jgrC5jA5Mqev6J5FdN3+VSrlyIRXgJfEAajoXzs55CgjxTxvJg
pFYlsZLoEGIAqIgtCGjozci2oOO/fvUd5HOjBcEd6eLVfQoCnK5By/APdcu5O2HS3ZMwtN7sqA7f
1XLB8NnN/4zZ/s+RZXQGDVJfZid4txNk8iQTq7wXxxAogwfDBpc7wJ8pUJCHyptw682gJKrycNAF
nqGUA0lW7JuhMOhiwkOq8aqqwn/yprIDSLSIdZlFRkCmO8OBeVHF9xD978EKzKviEaGL/tpQU6RT
454Cisdwc4gzysbD+MiPjqWajxu3GCfk1KX8rbzUMQv03KdP0jejfccWNuTeWg7Z1FFL85pk/CGD
fYqVYTe7C7/Q26ZF8ShadSJKvrNtXl95AMes3vVRcvByGqpRGKd/M30J/6TwmFRLfUYGb7p/nV/q
BNdlfe9bVKCwxOjWX03WUCl4RK9MtlLqbYVTrB/644jo1vMxjtojTRw2ofle1WT2hopPsY/RzcIE
iGGYQqr1srpkIuQf0CtcvFjdAm4gkJy17EVck+MXZ9bEfnKi6CGCF1IUJquTpS+yP+vcPuNseO6q
gJwrdMDO54guEuCUsffpVwOO/oA22xrfqePB3uGF7LIwWroKbHf8zQDLhexTWGRtayaVEUeXjXQo
A4uI/vjMdfYM7hrjKsYCZP3OIhIvnmiHfOx9/KFRaW1V2a+mjqRfPR2iyVkr2Ogi609gmw6NCNns
DUdv6O5lUtxw1+c3vwv++jD98hHW4ZrAwoY2im8F0cOizzKLkus8dr99DQKqszfB4tms3Qdf4vvI
+/bPmOXzbARbK5tepfIeVDU/ZPiJRxfUgnRJ++q0WUvVf0TVfE/7iuECzjDzafzPDgi1+c0hidq1
12o0U+eRK+WQpCHlaOlXQZ89pKVkHVDsgikGIvKOWAAdQZPpYURhX5of8VdDsrdZFrKn2XqKYtBh
5LTKxophBFWof03ksQufC/kzYs8DKtyxGYkbmi6hgEZEtT06HCcOoKy1JqQsCb2p/lmaxxKHE6KU
p17y6DE/ayC94yPWnzX1ldKk2m9ZwqoNy4c2tQ9aA8HoSDxNrBJV9edq/6OjROIhXWQD6oOU9+Hw
/phLPkvHRb9otm1fr1xSRNL6DRcENz4JR+2lBUndkmffIsAVZdsymZ94uKBh9keb5IsS/lHV7SnM
7Oc2FM/CkUfLMFGHh1XKqtMOf0JxNifSB/EXvn8Df0QdVdC6G8chIcci1LShpbX1f5oCLItfqAs9
rqW0MLaKfcj3y3Nv15sxHWzICf742BkjUNJ3Oj5p/OWMF7f3aqquFof+yeiAZFSnqavf6+5WZwPJ
JH3irX+FabfrouFNQNPqQGmZvHp4PcNzu2sd3ZV8Asgm6+IxjngnZSZroV/Kg4r5vQrAey8J+lvq
vvos6X1L3KKg984JvVAWLgB2+Q2M5zQYHugw8rZRZG0yfmkpg26dWBtSY3vpEEQxG0yW1UpS7xfC
dQibchNC9HRIzto86IJbmCWHIqwwCktko+Q/BxfOLOzXGR0o5Pw88dclP+wH1lrInoznfwS9RXwZ
xT11OViimhtin7HVLat8X0j2rF3sPkadekpD3GVm43PhkjEg4WP9FkCj+2xfGZ8K2JaSE2J5zDsI
IYBTlZM9tepx9s9s9HAb7EzjT/R/I43b/Z8y6BvYT5J007AX6ooOWXakwy5md6kyzE13PggAMpfA
uQwkE0tkYycZAS754EYgGiU/ZvwYqXdf+Vi49R20yoo9xhqb0Fo56UumMEKbw1tVUKTMtoQSBHqP
m/adFrhtGGX7xuryDXbTJ9tQFyutcS0q+VCOmlZbj5OP3c4IHuQb48KM2fl5hDxtCgNNOrW7aO7o
oS8BWOYXsx3JoUEfA1Q9IzAXWAxsJsNGdYQ/zIBrPT103F9pwQ1rhL+QWdeL0yKJg40f9qz8cbiG
X5O2IMgQA4EwUxyiclzZBm7/2qN1m/nE7iXYnumWpT1KtIMfr4v1i8NQGmO53xRl/KGVZIpqf5Hd
X3odshjFiUJ22JsJKWt/vnugHBgnwhXADfKf8UfSyd2Q1N8tIwsfANwDWxK7zSklaAe1Czmb1eIu
IGn5+DL1APPMqEi8tPbOsCnbtTVw6YTCcv6cJuFqiubn2KWEpXy2CmtVxXB7PCRqzDgyJ6ZkMlbz
nIg7dQctELOBcDSQiNCfP6VO3gqyrkNm/GHwfq5TMAsNw25sJxuritdGX+ITfNcNDjrE7LHT//px
YyMENV+JSf9pP50kQN0QTqn9XGff3NX4kSFCoLz3vmes7dj7Cex2l7Ol9/JmTYXJJg29ldN+CrL/
/Cni7/j8k4KvIIC0mwWhucpJT1Nl8HJw3gIn56dq71aMoxVnpR9zBLvY1YW7bNPDi7Ahg869vxmH
/1hukeBCakv0i8tiEZ8oMT544PmYv7BbPbRO99Xm1MzUQu7o7VsH8FNS/EmXGnJJata3xhPrnJl3
BAEMgpeFXVyvs0ofl4VH0ia81TiUkXoSI+ZxNlnd0e8P3dSsghIYa81B+m2ATqI6pini9LWwoZvA
bHCRo2DJ5VGyqikrsEwSufGtAMJawZziUKK9JzN9HIyPKYmOrhpfZlVtx/x5SO5zS+v1VmNWnKKf
xDHfVdgeap4crmPuWX7fesGCsYS1Jw5D+lUH8OStms2QdklGFdnTEKRbxqgl93Sda2tnduluXlJv
03UoLvUInNkrLzEXRtmnUDCQd4h3x5IeUqS6SKZ/bH8Jzy+YSnxGQb2zvHNWPseEHrAcG2zJiJPN
+7qASvwc1Vl7NBnSxvXYIN+kR5mV8a7QYQKbj2ix/d3Z2LFwxFs3Ne1hV1YgZahI5zZfixkqBa0j
hd77fbTXRv/gq+zq1rC9OUPKUB9bs9vpgl9jylwvMmIHZYKkdG3qn8QG2jLm3aZLcmBZUtPgMRR0
lQiFfJZ0FHOLbPhuJZkedifD9NXJ36Kh8Du1PGftcIY4Rk5r8FLPnWOg9EpJ6r2rGkkK7F4nt4kd
R2tG6+ZHx2a+kUtbIO+RAHdNZ4hjzA/eJNMzsDsG0AXJY6lSvBGuxe+sh7sGbXUYO0Epn6ymI8gf
fOIl5rG8c6sX5Q/2up5RPptwkxUSyI4XYV71OWTBty5EjiUfoxmb5mmMb0Nl75z8RVW7jjqIiacH
fM70UsYF3XQxrWYkpbih2EN9eNmtxDuYoZby1hj1U1T9Z6mPiULLOjeXIr4Z0XXQL7Z3Th2olR1N
clZ6EWJcxx6XWAvC0Bk3jUf/kQzhCB3tCEs1YkZjQrPfCPOrDsF9DG1zqiJsR4rYCuZtSybfvLD/
WQ1oWsdeFSETnlMc/0fSeS3HimRR9IuIwJtXlfdVqpJ9IeQuHjJxCXz9LHoebsSN6Z6WVILMY/Ze
e+x+K7tctHnxFFWfI3Hw+XiaAMAmxlvaIk7aJPq5yGt0QYJxp+tcnOhn5AxqNXzNS7ZPJuwbByHd
xJxkIJeoqoBFTTp0EEuFRy9BvmA4/j1ETUHsNr6nHg9dJy8qey7wAZILbrJjNJwYYt3IChmsGIqP
yPpRxBo0iGdR9oj+FoFbd4Q4pF1AMQ35NUW/7znYZlN7EeiFgjFqb2o+iBLgQTRHYXRBoxZV1bJb
rNGlxCtZvzdlf+rHraUzFlQktF0rEQL6JsasPZT2AbnwU4V1ThLp7CTBoiaT1CMFOqq8laFhsa6W
llus07g4DdMlQivhzJxCG++Y1Jjfgw3LYv+m6SeJPzgfDH5W8rna6tdx0UaV4x/v6Yfma28acG7D
rYnnheL2FlkQOJqbRUSbROsZWfC65Gcb31qDVwNiq5bH+4K5TwJjd2g1JKJ/3sTiPvLw9fH0kqP1
M8VXPP+scOYFfbHuXW+ReqgPa1Q50JbLU2CiDMBUOeV0oHxAEnNfGR1plBB2Np99ug7JK50+NGxF
PaYmx8uXIZ4JTk81RwpM1p5L+pIP1tZnt2/lPy4W/cZ7JdVOHw9K728VVBK2CzCIhwehLYZvsmbS
n5hFTCi7qZAs8TMgCSvade2u+a9d2QOm1IlzGmoFQqCB/iBa9FfWV9meiqze5dqD8dNT4iebqHqb
sQJ5I5ZdcunFX4yIyYtaKN4NryKbZPEzxuYylhfBMsLCRxQG7w5WCVvfSaNZ9uMhwdiUp6hmgC74
iRPsEoGMCsWy3mSbiJi6CniZIlLYcduNjqohSFEho8RC32a6YOXmtgn6owHM0gIaowYGCIEOvOVT
sixJTZTYU3nrmTbi9CDFLeRl55Mjw2uA9DqRauQjamRr1YC4grJCre4HRAFFYtlE38hX9ixP1rH5
ITRvFdnlLcZ4iZ5n08ZfVnOQM9nLRa1BoOOO/FI4c08wItIh34XDXhfXMpE4hylfZPE3Z+R4015W
Omosxo6R9ecH3qqRzbag9KZO3lvaScucJWPGvO0fMgeuRIOLNNiAalnWvxobwVq5B5WUhzrkhbXy
o4eVYpA/Ir1oSI7VS2jcx3DYhr6/APsfDtaTDrWzY+mOAnxCCh8XxT+DLEeJW3li1Rew6NQt5Nkg
Fxv9ioCJkuWsBSuJXwkxcYdLT6vvin8NWdVKZ8MkR9u75KZGRnviDey0V5XJcGMNbtBt5ThDvywG
aY6NSlkRZDz1P071T1REImO9jzMsExl5mym2nBILVYcuXDzX7gERnslyvDcvDNGfOsvZG/wRtFmN
rl0cdbUHk82md3B4OfMiXaOPR5BFsnWNUZprR5FR1ZONws5t0MsXGIEUNYKrz2C13AEJ4mzE3Gp4
b/wywdw9VNou4r47O/YWJE3WEv9AOVk8l+mHZ/6LJ8wcenGc001jgp1Mhu0JdpkJPF1kPxf6PetO
pIh147aZ44FBSjHQdTptrfguTPT8ITqL3DwEXGdh4W0nlgii9LjIjuhN2uIT2qZd3if/0sFwp4Kv
8r9mihaJJxZ1/2FqE8ESTH1C4+DOaiJojMa1bQ6D8cakcWM2BCOhf+BgHrOFsp9H43NkAYKG1bfX
jnXWUExZZD8bkCXboT3pbNgmzKh5IH50Ma5TGQJ3ma5MpbdSjq/kRK9sP0NmD+KCmgdpg9b9SwJQ
ANF+Si9z3FWISsTi98B+ZpPQ/AYVIRvRSqbduihxrSbFunGncwZoQQu+vfnAXifOh7B/WrVK3Y1v
YfoND1Z4KNpvm6tf7K2eWadGlsm6DJGLxktPZ/ICocMANYZngGy4cqEorEMEAKhin6I5zYPaNgGR
5jWPGgOo5XTr0Y1PJnoiflJmPx8IT7CrEoauCcSHGhED2wDU9ZRi+kPdz35Qt/LlxHQPj+fMpy3N
mxhBsfFis4f5TauLQQHhRvdWYk+J/tyMuhWx4ciMMTRwufRkwSYzjc5dSR3W1N5msxnK5ahnW2Ai
O/AnZIm+1fARJKgTN3408Wur3wmfHPCD1nsObAuLyihdvHs2127Pxc1+5nsct7r76VKSYu6mHqjx
EP8F8Xeb3nr+/3wsiTXnMoXbCM5nx1TftuJnAgAAQyRkxyXOpe3fR/09SoYnJyf8kmIG98bNc23M
ITdHW9sBQTBUySE8LPBFYX4YkBFOTT0bRepgP3a7pveeaq5bqsrB2Lfer0iCpaISNoMHkx2X6kVS
S+a0r5Fcxk7/mMOe05paUvsLh5eihWxmHq2iX+tGQ3iLxXD3PiKZb8gP6HBHj8mrXvzoMHjMzli3
GJ/C3IXBjDC6h8zHZqDS3r0ZGsF9iMFnOQHuGJqrdN8TOrOaIRtCyJeKA2xyXtIZD4k/ovejR+PD
mF/JgQB1xJCR9TH6PwhSDpZ9qsviLXDwuY7NhdXXfq7ZrHoX+l+kYVV8Jjri2Oo5QshX6A5ElwVD
cHTzMaGwjGsmREuWuxLDMcBmSx0Og+GzSEdEy7+h+a/Os5U+plg5zFWLgkvn6QNNttKsK4sGKgNN
dbsJxe/461JCJ0TSuDhtUyxQtmCyXqqV6L1tOao5EpDGe01ncku442xiQfv+1wQXGUQxRC5QBOXW
/U+Lb94ry/oMsvHKuPbYKx/zkP80FS0IcSye3nfev6oBl0Yvq2tKeLJmFi+mNLCxDdz/01qhGQ3y
cg3CYelCqLL4d2xKjQgDaRJtMynuaHSW01AflW18M/lGMvibZz+9s9Zp8Ar7t8G6Y3IK5v8dzyDG
8akby4axcs7J2bfIhIyPbrRB7utPpmQ6mG3rEtjTMLuC3UVk4twIxhvCtVXrTgsNUMb8Kx39cmOi
2CAUizmStgeSRttDkF7gELS0msJHVmfnARlBUuMbNl+T4pCwRs7G8BdlEKX59NGaD62AG8tzUBXb
KJCLXAOzJIKjhhmp1Qh3JFZJYa3zCyzqUFTWoaQWnQB8Q2TV2U2NPvpe7tJgWQYwXkaOhOxeOClr
n/A7dE7oW7d9iuHG1RlWRPvW7xgHAIIJKtB25QH5Acf5Duc/SbAGJD+oPysvWkzFLpIbvUUBFy/s
QuI489ZCoTYsz25ekinY8aNYzPPzi2huSJzAfBqgZ7Tu2jMI9GNzP/YJ0MfR+5LRuKtA/RVwyD0P
/Hm/6+Fz+ICtq/DHpivCefBw03ZZtoBiSoBvAG9Sl8wHBqWau/Psm/UfvTFdODShiJZ4DUlzYXZp
NPqyCJaNeXI8WGr3YMAND3hnKL2VhURq9Khf8m1L3HVD3WnyFAHsGToigbjUSiwrUXAgq8eHEz0h
JDZw8ojhXDuMbirKurZao8m/aS1RUxiRbMiMGrIbm4TBBPid4igzEXaZNdtwRXgZISeNvZv6vQnw
wuvkYpaImPrO839izEoynY3LbAArlBoPy5NLjfxsFpuTeUjaYwFVAe7VwN2TfE6OeA3h4EO1M/hc
sEPApCEwQcdcOdTLSndPNYI3p6FwIvvuItt9z0XYRtA8kK5XNU5b/SDxO9X5tXB/Qpksy+Zk9bsO
OVfTuWez/qlMFh6VtVHRDUAxayVpAcbDq9sVGu/cUsfmN+cZTNsuj5apMW2HjC09iYbJ0GybETBT
vMgIFPK4xsOLzpGgY8O0jI3rsQ6Sn1bFZpcFhIHPaHA+RrgGDaq+Vp0F6AaXjkrxPRHflXgvaZnD
yBoXXQPHUEyryr5oZbDp4o/Q9J8tFt6d9+F1jNTddFkAlfXs98rHRN7Om1u1zkLELdXfhFiwKwmn
Itoqzt4CPV+YJmJxVL7BsQJzkhr5qWoBblV0ANzlZjLiwGSSQ54uao5VO/xTpJaJHm6+5++MPNjX
Pgvmalr6PFe9GxwMEtGHBsg+n0OxSGBxVNgJZk+hDEgkQTSuIQOkqaPtWVv80StUQ32yZgJup+PW
jKa/0YCD4Xb9xWBsPQ+cvPEDvt8Ktdu2F3rFaFFyg6Nh5fdhOfwHR5+PeTDUCQ3bk+pmGFmxyzRI
+T0aBw6PyGVzmkPZ65+TFpEzkWih4yBy/mfZCg43lmWY/mO2H3w8cmjf0pkYXG9Yja4LRrRZlR0z
QFCwZbcdyh9i2Cced8ibnvNqlkduBb7Lb1qMJ2mwMrb6c2bgWgw+2xA6BhRMvUDIZF06Bw1ljdXZ
v1gkSTDVcM18V6XIAMWM3bYWseiPLbty0arHEBKD7K5M8TUxL/aTQwM2IhN4s7xnnRmULm6N8zFl
rPJQrEHKnMOehHJ+YpR6SXUTLAva5lerYOcn6PaCFbm6tBXcjsSfiKHYFtEzfddh6MZdwIzdI9I0
GD6CjNR3Z2Za0PozCspR59nRsiBD201eahblae9ulAttDlFYx/4rHyHqEFeX9ntR3c3gK0owDSLe
9NAR6fo3W4hFBw7IiBwiwU8dcId6OIQ4PX2kTpKU6qJ/L6GLWP4IjhDXNzMnG8e50yW0ruN4Ksgs
8Eo29iwXVfw8OmhovKPGpNnrbrUklwSHSRQWy9bSN6l8H92fEpNJgVSYAWTrv4k5mp12OBAZ4IcD
a/ldN0uOuBTM9LnU67UOkg7epstq6tWWqBzw0FVVvpk0+E305O500YdDa74k3bMvHmG6m8OfHcKx
cC39FeZmDjsPxxvJHTxgZvDieTfCiyVYxvrN8O6I1H2pr2unupnYs6yRXtH+ycBCpIJ7rLG5eLud
krcGZa//V4DloO1b5zYrkZpBmdkCtxxXGaEMYzHze9FZm+G6Au8vmoSzEuX7QMKh8fACCAR2dK5A
6UKgXnpkLA70wuZjcGgRePFgruB/pKDQi2+D7avMVk1K6C/P4hGBfz3sHa6tyMCfgJicpIeSmWDe
Mbgw6/+mwzpmqUm+yqrG+19da+sXIcmm1h9eZq9K/VDToeEAWvFLfRLpiNaFKzPiwPGZbCT6Kkiu
jX4pGZjYaci8nnQUkkAb6O5igHsezqskJtavxSCWvb3RrY1ekr+FxjOJLzmZhEx6NaDeBeXsOLbL
hDOmo9ieI+HIg1snIRKgkAcFmivDwCfORu4AuniqnoQZkFHyyrJ1AS+30gCryexfis/f5szBDDDm
xabuSHWc4k0b3isDDpiPd4l5XESR2iZv4ECeDNBkEy5BoHC6x4gVO37BlzHxhGhv6FvWPrIqf45o
E/IFDce2QAnoF/VRz3pmN0T8Ihc0XkOak4IBIhprpwfjgKc9imhDeaixeWDNVStpjQToGKuMkizV
rWWY9KsRD5I1agvhIQrQD93whflq06f5siquFrp5toZx6z81zMVN+7P3R26vlLyXuxfjj9k65H8E
kBL1iJwOlw8TM+bAKaWgPZWskR0MkEoRcWQRbDON7AH65yiofnpvvNpMKvO22yPdPJf6WSmUZiVF
GXQsumLUhYA9jIOH3D0PJJQHksjq5gVW/1EODLt9a+0PESvDNz6v9RRQpsvvIvuSGuIALNERHUU2
HVOZom+2EItj7Jb4G/LUQNlIT6KybRNiFE3drZjqtea9o+ha5/mjdFyG0N2msHC3s/dwEVSYb1EY
w6xlpBA5pLdyD8CGkQ0VgioJDFVoLZGQz4gAbgHHbCAWBoj/Kwouou276tkfk3XUvaju1uIL0+HE
FNTgigRdGUVHFUUsTf4mQndgHI8ttlQW8bzheXFp+SUJLkmme7zht0TYCBSCg2YcE7cCGv7GahkP
p5L3RKUwHlCWmR17L7RILChEi2aOg9TZm4jvRTKujP6QTRC0WFpINYIk+yyKmcL13EfXHpNRFqIk
nM6mSLcTD1nEWDa3uSzescnRSPzkkoTnvFvHzBeM6M0pH0mSXgK7/Kf6S9c3eA64t9mdilvPLq31
x2NKykheyo1FkSyi35bJXJ3KVZ9myHLjddlcM4O/Ji3+ownkcnPxQ29jjtGvPlqH0idagXNGS6vF
aJ/6nky8SLBvSC4lwzQfE2cFesiCmzqQ+WHfDWR7Wsxm5bXgbyO6H4XTJWNCgBkY4q6Z2a9mmx2c
NkAHkmwsDV4kZJC6pO6oyPtQzIe9auVGJxBES9RlK1Lr1hyiQCo0pCyUVoriT88/2LheFEOzLjEW
JoDwCCGA2yys6C6H97T9aItihXpq23vEruIKsAnMnjO/KVjHFx0ISYwDLpgDZhKilih2EtTFeQNy
l2m+oGOcc7Whtx1bXtuk/ZcGL060FZLXxnwK0ZZ4+ntPfWSUNz/BajbHgJx7HVWiWPf6eYIZpUwN
IehP3CFBRJ83T/kD+8p3+WSXyB+bpRTiw26qVcLQKolObkBb+E24SEjz1a/zCMFszPKsgwwJ4k0y
j224kisqtNBJ9sl05oalWQbGQ6yVMftTGLsp7a0mHtCckEvlZKpTSPYIgztAwwKwtInOS4kcN960
bWbVBxlRREe3Dsd8s0V8x21ewWX7jhK0hYz0Oq4pwV1Ucry7wyf+AOzVgmKC4zA6RFBJuvlQ3DiK
cUa7GoO3NLh2080jj6is0ftUW6H9q4gHSgzITsVVkjKq1K/bPadsUBoHoQQXIfkckAeyDhtlvR6L
Hx+mJUJapBDLoCf6hpciosJrWU1P7WPsHh2gzyxXnCH2igty7ULc8ImztvAVDVwarct3xtTGEcO2
MXgKW4xQJ304RuKPEwsojw0LhzOEeAX6u2VO4xG4ZBBp8cGoTDhEJp5yEs/Dsz/I1Twy9Rizugqn
jQHoJf0zvWjXxBsf6bbTn3M4B3RulqJwYriWgGYvcHSUg3q0SMfsWJ00AfYrwmW2FpzdhM2idrwr
6POhCb+HzUKNya7P4DPgEAzYUDXjawzAo+panok3FoQrnVVgR+hE5Zwb4ybAnjrRJdfMa1bsYCiv
8/Y7jr8Mvb4JPT9qfBlHnxFi1THEwTVQEfVJyQ7qr61+LFNtNefXImfZ4Umm9WSeSThnE77VI3oa
TT5nuHrz1EP8/NvNhNTugmwNPt9BzjNgJi9WirE1WQqUCebUb1WvUx+jmmE5WwXuicjcJ4G3varj
XR1sS27bCrMuxGo09+Bs2TpN5pZxV59c8Qjg63ggScZ1onhIbwm65BSPN2kn/JONGXwMHPQzCwxF
vA0riqnKsmFVEsIqB3zA4pU/zZ7jZTXpn1axm8eoqmPxg4U+JXLOd2+pDyM175gA4cFtmrOt0yHV
EI2YeGbGezBdu/Yce79+ihP0j2i/Vde8x8bnvMtpAWP3fQi89pAA1YyLewjKqWdvrHNw9PpTjXK2
5TJ2veZgqeeU0n9O31LeaxMeaT5idoe2eI08wnCGvUfIBWbjVasc2nheEG2Z0k7wej4zDmqtL2kQ
Z2CB4psLlV/BnqvkkCQNN+g3GupnM3U2ejRDHwSTdW8jTHurJCncCot38qPJF8N408U2N8pVihFO
1A/ZfjrlVSIozP4CJkgmjJchf4/FpXXBDMQvBZncIn/x4g+y9fCVkXZJ6MIjJSlrQCDnw0+O5gUh
Zj0z/kzxIk7HnCQIWoNMoSa8QgNmvPrihYeJaV/ya1lMvN+0dt+o4xAKtiWcleObTsOUcJhLRk/B
lK00L111GjfzuM18KH4NysK/nHlUi/XeZ20I1hYpWhT8hs4NOgXfJDVec6psqDyrEpNQE8esqiA/
j8kq917ASTjdhlUBxNLK+Izc97A66v1nlyYn3xELBbocZAvin+Am0ZwiOQKJjTaKKeeA2FYQd1Ej
lasZzsH/z5dB9x7yecxpJzWTtqllrMcebPD/GeZ2YGjjk4QyB2NIzCWWZFhhk4ROI1LEt542SZOn
iP0Oube+82uqityvAdkRzkDz4XkfdFBsZwLzMkxqC3HYGuXSMvnpQsptLNIwGUFPPRnwORFuuCFe
Y9BQ1rAJB36Y8I5nI3OQtBAjQwjDE7OXCrRwXdqLupq2AUlP7QUPqjK3WX+q0HGFTMUil0GCWLpZ
QNN9kRMzl6lc+fq/BA3rmLxJEGsjeKEO9IObt3xY1UH6b0b2OfgUSVaxcYa7Gu6zTMGkEFGHGpf+
4KJxyHIKdh3zL+9VhN1KFtvUZ0kdG5ekTPcMrtk3bQyNJtVoafbOGdCgngtDJouOPiJsofOwrOgI
R/CvRCyTP6HX1wluthl3v2Pm7CX77tiyKKFjgHJwDemxXcLpGv3Vb2CfQNkI+J8sGto++1Mq29sK
gBI8s7FWiCnHe8lSNEzGC+GyDU141y5tVov0GrUDLnGI648Q68x/YA2lHTrz0DHwGKW8ouzguPww
GdybOTDnlGQjEtJaZA8TuMaJ+sgA454T76c8REYOaHPW2QF4wQofSAvmtnyPMSgVlTpXacM3rcXk
GKSvE9p2abCGSxYBYmlvPCP45Lb2XJzehbEWVncQZnFQisaTj0xCKjX0S2d8ieJcuUvDew0DutWQ
cphkq3RAxEFEePHusuNAN6gYUrJzgrn9rVVDjokbYqZJMNTCtSxAzTcPVEXTYsKrnjXmxcq7S+PN
K9k0JeWX3dTrPsouHRugQBbXxFl31NA1y4+K2hMjDQIK2BM9PNMB/fLCs4xdKh326uKloMaWY3g0
qz+ftEj8HuSegOHofkLGgJlPyIp4xGW/9qK/mC+QoS51WdgVFH+uGvGm2Nu6x1n3j1CyRQYdQ8cs
0R5m5kmS2bRLEARh9jvJQphX0rQXgcMLR7PUtteyu9n5q0nAtbjX/HpGCrm+PSj/W00rcu198eKO
Lzm/LE60iaAF9HMNWkq6bFC4PSd70B2ytt11yb8O/EZImc2Aop43Ts3eIgSEzRUWPIDgLrNuEnKB
+Trax8CxkJw098EW/QlLPFE+1trokHxo3510FxmHoGjtYx781Ngr4wImJOcHBNG6O1sVz6rLjiYB
bUywgEjV2pnkKmzkTnPRSKb+LuZJyZhRjemLcCzgIHirOSWo9DayZBarfdLM7+PhU3MuOqBn7KhV
/5GWwxatTFn5axdxTU7+gBGYD9tZZ4F6zljJjZm105AWkmu7MY1X0Ewz3jbkjNbybyKCG3LvM8g7
jn6RHfMnb1VQzuv/YuKVbM4XaSO1yn8mQHYaig49+kXQE1bdvoYpLj3yomDNlwjsJBVCGQG/f+/q
zRh89dbWJEuNTrfZedzeovqVuVyN7btGAdFiM7FeuuKLejWMZxM1zfggaSwhg2opokMuQFf7/7o9
ZwPJ3xPSnf3AWnb2ntiwCu0W8Osc+lKDxdcxXlyPkNIdMwicVL8hqgyD405fddazV+zr/N8QPk+c
sPg22a4xHIMh/Eo0Nrb6GeBkMpVktNmvEvr0CMUdHXcav4cICQxEyqzhAd+O+3LA3BZoh3A6DGCw
s+41niNgo72GVdDRAl7nIefV/lZIxEKQdpNgqxIAADOYTQ03IF6kpXn5NU4uhv5uWR96/+tAMUgs
cws3Q5GTXtBd5AErP8SI7EAYqDjwkaq+wSYyazTDDYs6Vg4t219n3Yv6TtPIYM5el/Wbr9YGfZz2
NXJWF9XDE9YiS/kt4o5ZZrZL7YZWwv7VQr4YOM1QEuUX3Gq+68FL7hI5Yp7vuvwLyI7DUhMu/piQ
xsS2xmSSIkJ7abZ7O8xwcxClay8n+QMEzyRh1MZhyJc7pXO2Ks7712DMN7K3cEWbj6SJj2avGMqW
9nOSdocgRzQzyeGqa5q37y11LV3xPdQEwadjt/frHj78yGC5pxudsJ7wwMfJWhIBDVjmkjWd3I0G
n/IUE84XG4dA69GQeKULqceftZVcJjyz2dNAaKpLOLvAodWCTypledHj9oYvbQHRBVsYhnmpcVNR
plly2TeM8GXFhN78bLL+LKimqklsSoicTV6/uqVPpHsV0BN5L2Yf/fWqRueNllxP038NLnibnti0
BkC5bAarbOsV5qHRBe/FgLQSwLiv1UjmKRfrsQo3Y4h5Z+pXjmqokfIPrsBzSaCsnfmnyBnvSWUc
nXmQX4XpcxPw7fqjebfgEWStuVJJskwldWVnsSnStQ6+aH1TRAxZeXOLO4zgReXjRuIybOaeg1cT
7h1LIh9YGpcm8N92UZZp8yzs6aRZzfcYUCG28JKsAi+jFn2UsXtsbW0zmNNP0mhrrwNoDK7I87j9
p+ieKaOFq+V8maQKm/2w8ifrNqVdh3ACJY3JfbUk+Zmsn6YqF5UCZxRRooj6Y+qpc8wO/UiP+5TJ
Q3EKU/duIdrLa/8+6MbeFxRdg8941maTl5goIgzGmN26ncUn+jzhxx/SuMhWnXF6MzQP1mpannA0
w4zUgDsgiPKwBwGrTQ5YmqBkV/ojKYnD7BXeeoKwXzrwcVqhIBc0qwR1sQ5fv6Y51qe5pi+Y1qdv
mm3ti7raD0F7zUZi4xgLwqrokKmp17zR3op6RGRZM7BtCTDM7JzIJHB7RkQ3MRIeN+TOPrNDzjWR
c8Wp+oQs9NlGgaX86UB5fHE64vhqIrgAadqjs3N1eRAVA0hU2balXzVYo6XR3TXRv4VjzHYk/41d
een9YtvjKayT6LOp3W/P4+LDCu5NyMAHddRdogvMjItuTOuNTK2LS4ai8hoQ/USKBcZLlXvXSE37
vMBnaDM3GTiGLLt/92vtiE/wW4/8i9a5n1RNR4RTf3qMTzF2UCZyhrcMuobR2xvsDyY/3tmDf/LQ
g0ixIeAsBA7lf1BxEEcCAAOcr7x2GJGI3XO9u5DkgP04cEQy5wKTd8blO3RpnuLINHleYYYacgVJ
izIvJ5fcQIAALIKXa0A4M7hkqh4NoIlt/KYZcypKD2lDHG3cSu0kGKcJoulzTz0Zgf7u1fFzqK+H
6BOo9srIvVWqIzZBro11TPrRPRfWNuEokUV3SzV4RERHZEwTCY25RQhvqdNZt+ZRDydCDJfJHW96
+YD5ci7Gem0WYqehZwYfha2duYj2qGPG31Vzs+maa5e5fR+1G5JyZ/GlkL+R7/jwK5KzSs6+zSvJ
eXix3Am1BDwGmA1qtHAfuUQLkJ4h8BNr5WvBTlBO+lpJdxWNzsOIg+Rm5oSyigxJ4QiB3eEK2ZWS
CYWJCjSSBEN0HiO2suieA4uZHrzP14wkpQI2hWz0L9lr5aK3iJPq2pNn6b+JRw5i0buK5tS/MW2i
vGx0nk3YpzFKFSsLtomnE7NEk2Tmk810j0IzLxt/AQmL8Nei08J7V+NbdPWgRWztV3IXqszWQR+G
7hfTGG9v4xCGZqoFZrCtjbG2F3zT2Vb0ULCStHb2TVin2IjJGetUKk9ZAVoG+YxP4kmTrwMXD6NC
ans0Ml5WPXWrpRloDNirwKawR3OdT0JbTp6HVq5UDorotEJenAoUb2mmOwTyolgY6zY51ulITxRH
gbWwdKJtadMD94V0QQ12nhjT8alh9kXafCrq9ymjTnlqSTWi0LDqZ1NgJS6MZCKREXCvwQHGRogR
fYzy/hbqtIlDD2ycuD3u5i4QG9C146038L84micuSZchA0cHjfKXJVxhkFA8xpy3neiK15RkpylA
wUci3sA0tDbPDmRhJAT8Nle15xqXBkrhLh/q6uiU0KcKg6Rup+LgbtySTjk2nPMURuV+ynhEY08o
ABHNeBWMyQmrtAmoqSHy1KETrzrlBGQc1in+XCs8K8K8N3WDXL0SSPbKsEAl7NohapkZj9GRuxna
oyJGHFq3bZG2NMkerOGIxjb3oatLBTvWC9GmoXfWFhVyk20Qm94nIyx9EYL+vRuc4YvKAR7pQpRi
VJXqxmIapLaJGw8jG3ikpRswuDAybt/BAgGIx5X5oKcitIt6q6/h7Ylrb0ThMpC1ebKcGrdEpk/1
XY1KHZlGx9tUJZKPT9OOgxEirR9TOASZY38ZHki9WLc5amO/mMUh7poDF3pBlnrnhuywU2FF0XOr
p+Gl6HgcmFCOOD6kOeDL7qM3heZ62+RxsUMdGz7VbicWRpzIXzUStD56OpeA28zDZCsiHIsfA2Na
014SK7TPHlLbTeAKdc1HNZ28fk5FbgF3jjw+bDEEGVrazDT2XRJTWtCwrilpnIdq2ni64S7zmcuO
1QlBYkscwbKqubBsJ8rWgBP6PVhlFCh9O2N7IcC1KMemdydh9+zhJlpMfqce2eAHzCNtbpOKQljM
4pg4rZP1VLpoJNqwa2jz2aJ3YeXhauqR6Ah8chxpcqW7tblrm8H9jmsMrXmlwi02edgjToaQumH8
ZCRsTWw3U3A+g4TBAFxjH34Kq/M63nd4HbaejjKudEAklAGbqczHK9Drpb71quCBeq7bhGOZLv28
J3TBADLBo4QGJFFQBInpBL1plC9ZZ0hE2OmwwQg8nKUzktVnOG+2bbHZdiBIP/tNDKrV0ThkIi74
irN90XiJdy2zpHm3/UFsg47K3VXAcnj+3HcxmuNyEIMiIX2yH31Dlv3kkRopbH7ZhUefYTVBtI/1
2nRnTn+BbtfA92pWmvFVWnZzbcuOxLRGZ7ZiInLIXMfHhpMh5x2a4a1FuLTvjbQkaAKAG7IHewOH
k3R5HQOCVRP2C50hL7FamsWjp9I48CiSxhNng3zCDzezaFpkQ7R7aG16HZl6QLpLX84xlnbcYyap
jG2s+RPwmMFaaU2JjqdPW8nPXzUfjuP59UKyuN1mlGNXR+kl20Uf/ciIq8l2PdTIdTkc41APV1WR
l19FpCEK9OA7LCpTkGPdC96unAlOhqObAN4e0a3QwPCPFTMWKbgGstpb1xqrOYhd3kn9j6PzWG4c
2YLoFyGi4IGt6L0TKVIbhKSW4H3Bfv0czOJFvEVPt0QCZW5mnhRDdVYDAF+xy87Ml17uG12jEzUg
+l75Ip1lJTmWPOv1k6J1yLIeCKxaw0QnWhcA5BBj7LIlH3rDhHiOObRcdSTU/0H69E+FAH1h51zA
fTa4WnH0bpG6mGEaBHUORW2+KXNX5x8mVSMShOsU5s3Syph4jC1+9sAwO3DWU1a3V6FSNcQNk+nt
rMvit9PD5Fq25EcVSR5EFniUhZtQ1pM2I7UPthcgFqUG0IjI+aCexfzTpJUlVGeo5UsSrXi3er08
yd7rP0ejorbRiepV0aXmBk0Ia6JVFahEOctxEnWlfiQnYthLOqp3FT6Sa2Nzmx60VOOaLGX1q9ZE
MDIe3UucOMYRomh1HbvEvwyktXBtdFx4F04dqquBcA2npGzymNElpDtAUNNBxwxBSzYTXtrTYSSr
OWGKtt3WIxBfYTXZLIuJmVuBeOmJ7iO28LHhc/ex+Ux7Zzoaj9KLoVqphbaSpvAREz13oRt9s1R9
SoFLUmvMiWGmiiYYoLVh7PTqjJGh7Sir1FaYmAWlPdcyT6VOO4w/6iBOlyye//yk1iFkmPVWJqQ7
QyWBOTYa7TvG42yWBFxnhMg4FMhSWxkZKrGfdBF3JCh9Y8v7E8j8F7+anI94pZYKtN9VNIruWg04
OsfBO3S5p+Dg6ngtYKMt0lQx1rStIyyZtKoMiu7zMlRqs44qhYY0w2iDL6V0GuLhCu1XA0VMo8NT
kmVVMDB2LiMazbk5q7GTLrwW5IRnjVB2Sz8cP3oFdnnf2MYqM2F6WYr1MA3X3XSCRhHdYNuEgeq+
WbWeLOvYM9ea3Tq4Sl1EQyMvGUgOgbTtRVmK7kUKxXPwYnbyXBVOv2mL1liyytpLo6uwzpG+Pxhd
a16wKYl//YAhhFKDqcRrCA52oAy7qdioL1r+0vBekFp31eI+ZNWWPOGic4ab3UyFqtGiT+EDYCyo
aIApR/Pc+iEHL/YqBtEYZ/squYd0UzfMpMI+uqhSv2Fx+sHfeivaitGx3AzMjB0uOabjLhSsYoNC
p6AMl7y1E5poyZl4N4biO6rULS7Ld44kqwjc5FiC2hjcl6X1W4u+DwGoUGPgHhAJT9HCh7BeqWm3
a4DYlczxTcuYQwHddaKca/Ww9u30yw6K7RC0dFhoG97SjcHBzKSXsq173KbVBrP7PsbHl8Yta1C3
i3VtD1Tio4oHBOScpwM2f5cS+kiRvSXBLfzvfUl6EZNgop86CNGWwHxaM3ZOe2UJ5X0V1i2fGwx4
PdlwVZ13NVFYjX9ElYsqU3gK250sGEEbuDDrqtSgFehrdoS1rDJUIpw3DdBOHP3oFyIiEN0lAYak
mK9FdoekaLDtM1GQhbEZ7HiTUdAYZIxj/RCveBcGL7vErQq3/ktvazrbxXkY9FNqQTtTfDnZ2Uyy
dzo1nFGrjBg5tfKUu0q4Aj57KoarGhxF+RrtQwZS3rpl0aXjOxz4abGtvXnIrBHFw+0JazSzIaCM
KqIsTdyac5/AVvKnDB9ug5UQM3FMpYqdcy9KtOBgBpKhjAks0deupoCnZF+mzV0yYaHkVW/kTCj/
vFJA80FIpa3QST91AnOy26Zyww48U8d0EcffXWKuunrVtsGcSwhB2+FNdDeje44ablUzX7QKE15c
R2HREYb/HWN8G/ixwoEyuvKd3QcSKXo23ZKQ7zXgA0pHvLPdTs11hbopSPCq/U7j4hjVex0gSYbH
xVfefcoUQyZ3yffA8SID7jFQ19VRSDA232VR7dhyZ3w7Oz9/OvLQ8xlUYqVQB8P8400VYg6gW9rv
WujPGnimGXKQzRPq6OG2lMmyM+yVZXyhAWIdpMYLE1XZbj2WIkVJQIpw4yjoJGFeFyY6QsBZE6tg
/KRgaVC/u2hvpecxuEwm9h5JeiSE6SJjp2KrJc7S5gjQR+2sLeJD5CVH232MNZFZDEX94MxbZs3T
21rIqYkOIqAFC/3Z0iTiSm3GkrnqeY9BGM9GRA6LSc70k7d8ww7qsqUrxLJwbEc+dj1q82ztmQ70
U+TpIhlA2KQmPR4o1TRhK8GtJgmFeZ2bbzPrtAtmcphqCR5RXm0z6c6ETya8uztTtZuDYS2xAUVI
m6cVT2qEkSvMu3cd9TLigc4C5yZ8otoM223UAUIg8yjeEuOvLGuTm9Uvd49l3n2PeHHbhipBPpjG
qc5lxSdGEe/BF6vO++nan9DbqOgsHnBEL21WPQ9iJPCUkUZAyDNDj0JdFCGGrU3YgIAHB4JTidGA
ldI7l7GP+NeSyTpIqsx7wffGWYIYkf8Lw29Y2mhPU23RRgco62eX3E3XDTsDcfo1OKM067EjXTF0
DFAtGeLsrPFfUO2EG84qLBMjxgEzeo7upYvv4CfRYnlO+ADUEpjn1WMyqTAcK7D8Z8oxsi+N9Uj6
XzN7KAG4/o0KM9eA/jRhpCTn8974SuXTth9Ff/c8izdlHeL0d+JPwZseUecJWhDvJFc5pIMgv5qV
nA+1+IYRz2CEx6UlfBneXfVhxSe2SVIg+Ni0YSXi+krw7a1ptY1B1KqabjJhCh3KnwuMvpD3VoH1
XrNBpAqBZRjCHIfn7PLQHrhmgkuNSuIoxK1qPG9lkC4TjReYB78pvJlhWIs60C8tP2bQHVvOkcqm
KE86zM0h5QfSd3UW74qyAcjavKnDR1yhCaeHsmU4FHxwpV52tMDFYYSEtZX9p6r9oxMAtXEutKvr
4YUEh51RYQKRaF3WYLgIdgUtfzpeVLW66pnRxKxrFqdSC+/wVOTrqd6Gzsop86hAdbLGWyqJ3wrr
BgITA0M65XWrluEs+WudqKWLlyBU8HSV3rIJ3E0QDwnBCwkXKmO40WF1YT8CfjUpl36jgT5yvsqC
TjpFpDtX7Y6iLm7tEB+6rL5WdU4jXUHqw9m20FidHCuXBPpMFjny3HXK1rFk9rEuTdSkOFwWlXli
q973jfNtlYJzHOk6Jc7XRhNsO49K5C5ZdypsI4+PrlEIZWTmVMJNrwNcHrVw/iqgRJh31LfcQlkC
UcGL71pcHUd5681mJgAvTfBYnXW7LbENNpLuiuhZR/+EAU+5+wi76ioDBFdkgJBMEOgkRLf3NEYK
zvaKcuxxpmuivNh1SycnUBFmq6LPNjZVnWjLlO6cUgHqK58E8MmfXMBjCl86TWA9ltmVqhezQP0R
couvrGw+yvajSE6Z/ZKjjZuO/BBmmty8GjxnCX+Rz/NnEIfge5Hd1+i9OrFHZKQayeSLTEnJ4KpK
pmx3jt+R4Td+cq/bwN97c/qX7WAnM98CyWDC25mdDu9TW5L6R6cPwYPu+aU6sAN5T5DQnrqHeYZY
ZMpArkKa+SB4EBJcawg5qX/yhxvUKVl/03GIf4IDW7PxggorEiK5ezTT54htSfA/RXshaNb+WWQn
R/yATDDLo82iX8K1xz1W7M1hYxHfCanmkZQxMedyWLmc4jPHaMg4VDV/2/Spl+fEa2eRsu7g0alq
NKMD763nhBI0QFZwD3YT8RGPBDCaqy92mPQCY91iWR0ufXoucBRwbjCoVpPk6gLz1It1alE3+mmR
Xap5J/B6OukJDmZv7cXk4OQI1NjojWRjmmcssPm13yFu0SxVsLwdTV4tRefGC79FM3BpQW6W6tMv
4Y/JryG/6j5jBcwgmv5XB2fVOKbYwyKsdpNPBzuMsA/o5iu3/PDDu5bcK36QhIY1Kfe6+K7ij4g1
IsxszJHx3NQVJs9/Vkh0+6IAsQT9yipvimsC54JmXa3byGavFLcowMZM8Wi8L5uXhipXMqEiwOBZ
s74Wt6ZPqKj+AQHTgupvA1LnElhkTKyIUZLX+Rw0xn8ta3ViTzYtpHjQoCE90mm1KTCDgwDQWXr7
rifp/xkaFwVydZSseKZg6s3M5jDCc/ZtgUuym+uTEg8awca1RM52JurPPsJWYG39PFkH1BAAkKUt
LuIdz8ZDRwkpj53eQuq42MWaTZ9QGDsb88vgoFLOXdmvhqxSYHUkDFdmpc4ZYM8t/Aaxt/EBECo8
QsQI5paDsANnXU3eFSyPA6mTyJNr9/+51Tmlq65Idh0m2VwedJnuE75DnY0jLMA/caoSD89OlkEA
koCMpxmwPzXRxhv9nQauuTU+A9IWAawtJaPNGgdS45IHPdvtX6G9N85lCgDklGJOF/iMYyd3B+vb
VIAxt1yeH5kC4q+/tvU9bBgB5cT2v0fYj74Bzm1vl0cNDZRWBueode37iPxkDfvcozOvRRkFHmDy
C8V+C2GInUJ/RckxoKjKDXYWXCAb0FDf94tEPh1MzapPrtZAEXDvrvsPB8jRslnImJ9r6kNLfmrz
S9At1iPFsEpKD8zaSJU02P7E5pQQMBWVlKtuSvcUdH9kkspu02O4yqGXWPp30HNajsQsQZ0oiQO5
TFq4RjJVxVs9ro3Ox1492cN5TbPfKv+XhDAzJr4QWBRbJWp/zdWbieOSOBVb4zMaYny22AfCh+J/
WCEJPrKsdfo1OV87TO1Dv6GzBNsSSW576SKiNcbXBOQ18G8Jpoll9CmcYNlxWgQUgquTd6PuViXD
SHgxddxwzvVnun3y7X5t475JLG0WEY1Tta+R7Z6mOjpN2Pb9Tao/AEYN2lTbly+d5hK7n2p0Kyyx
QTQfM7HJZLfMXEHdMj450uGAzrSZaQrW8PxhJeEjtDkZsx13UfAojRyufoiJs8eHi5yiG5yvN6H2
EN3Z0BdSgU0CnlEG2h8L6qMqxn/kDSkJwAUWcnz6GMOrbZ1rZhCEpJi/d4Y6H1JE6nKmmN+N+9MX
v2OzzL1N1W/9WEwgaMwZxk9NrmzAdFdkXEciPhVk2AYVKMzYOjjYku/AGYz7kGEUrDkZDDPTviXk
pEP8WxEsNouzebLtOMS3TYgAeVW8g68vHCwhoc7hiLaYoOH9g2c3FcnYw6py1ZMHhlsQP+xSktnI
wbQsqD9wpRV154RiXfb6VngPaEByuPbJKov4uCuNWbSO/QvKQXzLvX5V4o0yuFXm+cJwg8dQWY+2
M3/JTFezNCH9SK9PNC80eapo+q3icss1b13n0bqJm0VOHKIdvVVCdE229SJlTSPty3+VQ9LQLawK
XFQU2zi55vAXJZNrLLkqqX7T8LCldGIareAgqzbJEooIi2kGhztOSZ/66rzhMdfpy4m4tDAhXEGH
WARhQQSif29C/71q6B7u1b1rRyfD8wjTYrMuGUMbXu2zCkP9coZLaqbUtL2LKWRAh5/EXYg2P5vY
umIEMAx5JF81KdKtgP1/cKgLbM0fi2AV3dAxvlk7K5mTkX2nVBoDM0m1QrlpfkPCkUNHoXKRJcYT
XRKG4vlkwHhB6pmC3AgQ1Bu1gNmmYxUL9KBLcMwlPx+UBjVH74ZeZe8xZsjiXA/PTJzJZxt2vQiE
PiP0FVDOXsZb/GM8aXMOgbieeWBjpHYcalbhzEd6hWlXR6tZJHx0Wfdha0sGnb19L0bBWwu3dMmU
An+nwCoUbKvg5vGkxt2jAOHEVinY+9MRNK2yFY13TNh9S4SfyeZVyltgt2erKme60l1inJDsKgUm
/dbJD6YykD3TN0MMdzUTN9MLli0HOKs9Nlwi8zqeEfWDft6E+zIitox7vsPWUB894sS1/+fQxMrZ
QWmchVGdePap8Ei2MDc3tc2YgaFBhLBqW/2/sPc2WlyjHMOfoNdo5iXD0u3uUY4inuW4Y2hoZ8Rn
GmLuUgSANzXZhTrFqj7vw4EB8lvdkPRpw70mADLgt3dsOD/KuyRtIAt4C1FAUvRLmh+t9jJpr+Dn
izBK0F088wkUUzkAZlPZGf1Ec48OXbEXFX31FT6QZKpCW7RasaP0cF7i+272Edgk18f9U23z6MfK
T8y6COASZ7bWU5VIafVvWDiYyqW/GqGBNOfZDZN1A3uMzIJuLzvknKhBh+Ao4iTI2OU+J3wdTB21
9qdMgQ417ZxhMleLr6DjiM+C6tCPMRo+mwbLXPQkNr4UUFaLfpm2Z3p8FrZfzXpARUUI4jZiRKPX
b5bTbasCJjlMA+cz8IeTiX8D6sT/dwHfONbOdsqYth6akBIuc7ZcN93GabxLB/Wl0kmODgZ828Bh
3XoACHJr6XFlTpL0LMsQkYesg/tBxdVbr126YQtu1SbbGyWE7eNzY68mQJ0Rn0dilCXhdGnvuubl
UjKQNd+useO4K2mI7LGTDwnDBG48HgfhBJoq5xgb51EF1N/Eeyh1BOWS2r1iOWh/uRMR7SMJhiMo
UuGqclgCI8NzhnZpgufmYZAMPTT3r2xgU3Ew0osTkhp/z77UP8x2a2svsrprm9wIH84YbnhldDnZ
H9dWAB637xjrK4tO+a54L2jh7RjglRrXsfLl6IehvTCQDHSXzbpaZaDwHTyRg+WRJNma7UQT6nfG
gA2sZ+ZIOig14lWv6MuYhy/WX0CNNxRdrntmZ/hJIPVxV8QsNE7YUnFUBqxyXDNRy6ChMsD3tiMG
NUt85P6tUt9dyXGZ15dEDm5IqFvGHycPTj0+FV3tdtCizxp5rW/Otb8zzPEiKQqQooLDVdL2ij92
Grl1Kd3DJ5lQtmXxYTkfrbzbFJf2ISuMJPFBIt2lKTHJCBTj5ucBWxqqu84ZlYbMVUt25jT8Nbhs
lD0ZzH9I/BSI3DyJ+0NeApIWWMhnDu6IwGJi4zB27D8xX231HhhtcGzgP9n1J8LzHGDHklXEs1ny
bwKgzjDi00sXlXeku4azlJldSufghusBblCl/pnxteN+JyjlVqorA8OZMaxtY2dyN3H9cKsQ5YnL
lAHwr4kcFoQCABao/bpcF/QtGsz+EN6Yh3LacE1sDFRDTXY7hWaLqtnXOqD7AfrkeJ7ajUDpsS5/
8PSm7XdrSgLe/F3WT2X9lCUlnc05o3Alyz9smqhRN1Jsy0HxFOVDxlgkWxLQJYeAKD6qmExRSQte
vLA52uPVCBCkrX2Fpt6fFV6v3MaJxtkta38Ck+n66CCdrxHxlwYLDQOyt463O8thCJAOG9wLWvtC
quqsVpks8D2nykZJDmH94wbNfHIa9A+bj8BJ/3rnweCe+i1GPPCobZKoHPz0zMdmyjAAkAnjuNR8
NfURZjkqS9UfO3lghtcSmKvtC2Zy0kO1vXSKtc8pOPU2igBxOfzVHKjN5rNTD9FAAGTc1P4+cbaV
t6373958QnjkuqC+Bdhz+8NIm2J2Rg55KwaiWjp41Yg2rcHeweqiWWsP/TYbwo2gfLDiN8WD3QPz
xt6wzoy/QvlouzM/cjJe6uBiw+IjqhbyYIylPmNasMgdNs98WOXmpaDcBQsrJKc+TlD6alIWvP8u
k40A8A70Rgs8W0nuF31o1qKwjz/D/wYKrgYV0Xmupj5+PF/yyVutOZ/6o8uK2mBdQjP0eXwooCKK
/xQUwrrg1xlpGzo5EJ6ghAJy4zFS5TviStUhqxTjt8PNS9jNNuYQ5OnOJiK8l8X2wfdOaOmLWmjH
OPpjOFoArhsArbTJR0lXrlVSFuV+ewN1cF9WI1YG9IdyOFjh0R0+ZLYpqrU/oKoP13i8mfqhSi+i
ODfOVyo+Lb5kdyAj+ZWx1TDcW2jEuem8XXr9KzPYsjKYcg9KK8gebhXKOfl/ntAXoXYbjBc9QiAV
dxYwMc/bO+nFJ8gYqx+e/Aqin4lf5iS/mncK1a2AP0BQIGrGfWU3HEOpA8TLpHMWtQY+Nht/P4cI
7Hw4GZtNKug/0lwb1gp7FRU+I6YK66pV27idrhpklWP2R5+QuWayT+CbpKuO4zeIrVkvfnqdwayG
AjfOVSVbEKZ8Gx3nZiokoam7aVQLr9o/vag3rf3OEI4m8HkRkIPdq3YF8GGtVw01ImDJdCWGkNfQ
wSC2ORU7eTrMMdECBiWUGoJKYGLSVn8pAc+goPapf0vGV+48hLGNJTSYf0a7a/VvZYRrGZCUMOXK
KQ5DsYQXgPcjc0/QHX4SzgIa0yg11mcJkTvNOdm88WHPcH2yKKkHXzIypQejrj5Hl/fWfgIuM6Bq
xG03T/V3ZutJKT4kClMx/jjyGRcEtppn65TwNfhJGL16UDk077fkMMjvXObLNvvU1YeiN0TlmkVT
/AIzWRo2jTrYVGDSb/GA7ZjHRDaDfiSUKrs0HoR1xonhNZvwyuO+YJTMdRM++KPyvg2dM+MzKJ8e
pbYTy9Zyv6eAfR/Ra3Yq+D00m7zVoyNn6YHwJsHKvVfzySdnh0Tnqk8r0GD/hG7/FuV/dk8Sk4NX
MFokmQdgoTVGOsplO3WDhY6t/zNHcoNszYQG92n9F6sHN9rqyV3TbpINLfBRZPm07WuGk6ilgZxr
uMmIJxP7vgYlAhCJCGajfDPticqzp36WZEY65UC7g4L5LjC20toWGn4eIiCNWFd1toWi5g8faXkv
KmrMpw7FDIQw7u7RuY7Nl8NloNEYixWkKVhhgc+1I/cYTmftW8QMuRKogYx9jOwhabbyFn74Hcgz
UZdB/6NaCJsELlV4+QVztPQgCYZUOECcZxrDGzsr7g66HlELzF3kfpx+RV3m0jQHoEU69h9tVjoX
qXzaI11C+JuMPXKXxq2oN4Ztl/lnk2FohXW8hZrk6MMxCzE3c3GE26NDp1IsufQqf8WgaD7Enw5b
Qz9Yzyq2aIylAYKTeUM3vUkgoiJXNmY/DQMyd3yN4ic2l4AVhjAE8cp8YRnmnGnDzZidtTBZCvti
2b81D8YoMe7GcGucIwXUKQKNG0QL2yqO0ko3elPftNy7J4wu8vHLp2dgYpjiboT6+oCCobBCCJZQ
NS7ZspZSXC2uPfhDUvve5bcsW8XUYaRbpu7cjI5gtAufHWbDNQXzQ+LC2EUGIQkSJY/YO8kJF0SL
WV11O3omx+hSu9DWiDePhENuNpAYt/nyFXfF1s4BI2Kxjlcpu113GMYPlqoNsZA3of5pMS3HFqT0
D32s+pmdEjbQ3V2mxEsh8k9kEBJuAfedNtx5vXuNCa61JBTQLJYZj3QgOIGjG6UDlpv2NzWJ8asL
x3bnUns16j2s1yFnI9FwQeTqVQX+NrOCZR7HG6jWHFLBPYNGUYGLp5/jQHTMdSjA/msbxBKi+eaD
UthLSNFPzgNoFtmGLXBOA8EBSXnmMFrOupFFDIGIQYzZnMLkGI8eO8IDWNfMQmlRMAdVHAxqzvWT
EUY3Z24cv0dN+NEx9qkmsQjcRdn9UWBnBF9pTmv4I+0Z5TYvEcb7uoq3Ti0ODSptZAPZ9YO5Regn
BaYD+gyIawlrMmVO+pOZ3DQJ3QI8n/VDvLLCjBQ2WZno7le31n3vxwqKmf1W92BUVCr52vcGIG9B
xNTVy4PbML7gKDTcWrOeE6uZdRx7YrGqgCowuV1Ztj2LdXBK0V2Gx8mCT9HZrI3+GTHOBOviOJdU
3+veOhGnCpuYV2wCpkky6u9gtujMwG+F4MnoYUVhG0BgOg7Tu/TI3/SggI4iOMmAh/n/4cGdhlz+
+DCT08kNF1wSqDfVnag579MRT4blm2ueTYHW++e1H6m8o6N0JeMfj30P9IfgMNMzUxgKQAR9AXRa
2aUWOasfK622fZ6vq0q8RfYrN94n8ZVb4TAxm+AnYNEh8AFPwYzvokZ6LvxFmt9LDmgc2geBuabm
lCac/SSSaRS+wgOHOJ/3nDc5MbJ+6P0p1rA4QOMu1aulMTI15lzdXOtGlyUXRaUky7EysYmT06Yp
0hTNosv3LvmjkGiKUh6rISUvRilkAsrdpFWTkaG4hvjfPP/Xry4VK1cPfPVfqF41N9iE7cGvDyVq
a41JhbIq4CYPTy56n+WaJb/PJ7GDW7whlWVNjAVDPGLiJtIZENm/yPRE4WwGDL5L9AuznUqAs2y4
RxmHLvyi33YbuZPf090gMWO0I4BIkylXdCs+YrIaJ+WUZENFczJIazVeESMLSfQ1yiNxvnKU+oGE
Wswy56n45cG3uxwHbvL/MTyHBDwyZHzd9BbyEkpnOxYAU/tlZn6Z+KylyiXdhrz0k/rbyOD8LkC4
Rso8dJj6JsUm63Z+/SnGTSQZHFO9Gn1HOAOSZyH3Bgp6CvnNjJaOuu8LtCxCPab5HbG/jHxJjvJl
e0u/2ury7ic77uC6/LWdT8f6GrTHQFmoOdBJzD00pY9xiD5ZK8aQy3IU2guocHzYBt4bhwFGIehS
8bj7/JTDWu3kUqYfSQHBeQRSEj4VvvJwunorc6HCnkW3iRi9DzuLzy+mgdWrL2qOkY1FQCENzw5c
wnI2IARQ2jyDJEIf8HtL451NPp3OSBmHizxsV0x84eh2zquG2zKU2wI1bbTRZhJU0r9ieO8mTF2J
+YCgL9+cEb1js0NQ2FX4XLoPv2cYnxNuQwTK+XQ07uK+5CyFTV1NccZL2AfXUQUWBEch8w8FZziL
gwAA4kA/pN0DMms87M3inzalT7ctEt9UdV5pW6PetXTpddkzdvAy4AimlNduOSMT+ag53/qoosyJ
LNSzMH8lrJcFymlq4MijppCPsGOP2tjF18QT0HPkYkiMTfcp/M9GudJd0tAu0yHyeOKlMd73TNA4
5byWzjOKtJ2PQw3LOGZe2qAzuSjK7wDnr5sfDQ8gQsHHc1KIxTUEFKSz97NhIdjdjIEjevg0EVJl
b998B1chYzMXkc0nNYfXU8cMY+aHiCVTutuWoWzeXW1uqdre1bmiPTNJUIbvhpOGvrCzjSFv47iR
yjNUHsGIijllLOU+HDq+7mJpkzezKILTlTWbB8atitekKQiwAAvgODkp5gY17/gT4ToPE132TRA8
Hf33AEiyhkcp2kj/ZaBrULwwKMUm9duTUdTLRM1xUsWbvKpIL5Uvv+sRL8OVx3ne7fqNDrrT8zjA
9BiOxIqsIU3e09POhpLhQPXGajV1AdUkBX3oJRYUIlP8SK6ckXlUqg29WU687QQ3BIVYaAq93/gV
VrLOOvdfXRDEwtDVNACDy6VvfjWsIyAas50SzqGEWM05HJZSXxbDPDW+CmNmDxdtuNYmwBZMicOC
xm2jvxWkI1z1kLpQqG9aAw94nqU/PVGaPMuIf9Mhc0sD+JP3ASlZ0xZ9BcSQ6W4EXEWNopMeEE1E
N2LyPvMZJvTarivpLWzg0qMu2Q/ixvwelrvGFZ8W8i2r72SixHDo/Hvj/A0+hZjD1SLil6tLA5My
fdyEbfCQxyFzKcl9aOcB9VHMYzsob7HuzsZoY8Uac07uyP2PtPg0AR/ZxibIX51zrwF61k/d++DJ
wTLNytycnTC7Tz21SiDn4LaNsVin9WcMhKX61Aj5KcqmVg4GBp7gJcxnpp0rzABWAP9gXzs/efKU
xgvP5lvEPxpW17L4iRS0DH/RxdwE3W3TPKT8iaT2ZiCo2ku4qDp/A0ofFwoG8CLYW0P3rRHQwVGz
NUDNZKpPd+53qzQAEheeTgDdx7yosm6tjWgHCq3oHnaBGHyLjWjeWYAPDLL7xYiXo0NvX/R6u3S1
dIU7kvP6Py0ifKyqO0VpZ2OQ7oo0X0i0MWV8EfRGZCo2SR0vQheOw5BRuKIsMwEOrbob5brHz6tH
HE56bydyJBKrWVs9EumYrypGuQotupn5keFE1UIOYXwlaoRPsUPwoEJmGn5J038KsPFjY86i4kC9
gk7HZEyqHkC8Ik+kGeZKKOZ0gHBH/B4tllN4tGRuucTXxceYYuQ6UGQDdxrAvP1M4WqQO5z5FYGh
aeTOEC4smPGv6g6iVrLXKYdtad91elq0e+qaBhdttyXQHyEt/CS6yRJDDhoBOhk/9QQyISt+EkiK
LCDqbXz/p6tovDNOwA1U0CRTA4k2JuvKHA492IjkVNECxNPJdI44Vi/wLbfglq2FEg+7wAowDiUL
Aw+Nquu7kHvTlG6v2XhwQL8V1qPR7ln8nkBWGFKmV+qlJZft66eKKB3jJpMtguvDm8tEXtUfPvGd
AItiGJXzSTqN00PS5CCOp7eUjlMunciKoQo+Hbm8ZX0Zi7tJOpRqtpmwsFFPigTJq8p+VHl+aYCM
+QRaebhAlpnVW2J4X0RVbGa4MN1QegS4EUr55nFBoAtpkG55e+d5Oy/5syWCJzcDiCttW+JZbGeW
cnCzPUUYlI6Xz1DfExUQmc09lJ2W2XE0qGDce1ZG6rCRyJFBSRQaMd7wIAe8VKkLUyorjIAY8i4C
OL7s7qMyV9WX3l4c9RyYOzUlB/L/MRqNzDa57YuaqSclxWVg7AuaggngApVErsuEsq7V8SOJp6om
pp4aYNsEB1xgvgLjBFJSNc+VcXHSbO9TIOLZ5nqyVlU5YjFHHIpgw0vGwcPsNybqsaL8Mswg8sNq
GfLEMF72FrVGwVE3L7m4D5tsIoB4EX+yuxjYnhv37kerSqqLJN5ljAsycB0dphhlYorBjtXQmQok
8aL+sPOVzmeZVFvPPTjVrYjXruJjoXjFFcf88JkyPxpF+Uv5Lh4NFG9kKDfPGN31u4IBhRbfZQPG
ia/Rfvr+jc8ChjsZi105bG3Y2UW7bGwM782ihdGo+M1brR9CJigoLpimqOJScK9xWTuE4txg0saj
hkKUsvWO6iqwz8Cj25azGG7sAI3H4MDML8oETlUepGUy/rU2O/fRI9Zr9rQCwQKotn/sq6tpfDRs
K5aJyHXVWYkC9vbIvU8+BovZksmAl3LQFhdjvegRPS2oUi1+JRcFxUm+4+YPqkvVpNCK4XR6VHuz
i8v4x9aKtSQw0PjqYWS2bv3H0XksN45kUfSLEAEk/LZIgN6IlOUGIQtvE/7r+6AXPdM109UliUDm
M/ee2xApNaHYKM6qrXpVEhyUudxJTOr1UpiSdS+PM4MAoyp9RcBaacA9iX3a+RnRjpoogcexR4XB
1/PIzG3t/x+mORs/Q4e3PPbVFFo9Wy4Oko7xkLVth0WYSdYn/GTbyZjQHvVxL6S9XroTwD2+CpzZ
Go/x8DslxjNi4x0H5LpOQj/ITdS6dEpnEV0s9Zra2WnQQnom+6ANm2DYTFC3nAAC+YL5bOxh77SE
OHCkSGVTq49c5bXGtFpO72iZ4x4JhlIiKvqq41sUpTsxwEDPXgq7+W7qi7TNpwzOb67v0uhQaUCO
Dnn4PNvmj8Y+xbTKY4m5d57krkVDW7UcVRGtlMOd0VT+MDAw5RigEOq0dcwWTKu/ZugCimldbWxo
ISerOq+DwutjcAhAw+wI6XejvyeMkk1MzMQl45/CDavPV650Nwd57z4juRMTok7ge6UABHRvY2Cn
c/Y8YUMrcDzXIqMd089dE11DoEK5bS2YkIY6WGyzRr2JaJlBdpvCMbxYo5ISxIFozAW6KF5HOMpM
khGqQaIt32j9a6TjtHouqSiH5pVFbp9cguxtKOYN9hRDuVtO5Al9yS8wP+NQRRczHTXlRyw9XkD6
dd3NX2Zi/8LLXhtome3pzaoo5FXpm1bwzISy7xkGpr8ycAlyou4FHVsop6gmaV7MSA5jEGHzbdal
vQ1S9yex4/lfxJEtIa+2ZM13KjcPIx0TR4UJMXLskRt/aKO6h8bCJcWmiCtAhL9F9TxpbF2IxvuN
CLzhYmvMZ6XxCDtbdW7LFEb1HOPu1KzN9TuG/tVQAF2d8/Cs9YA7knxRCry0hvZRSde35bgtSDpL
qnGrltGGMD9Vn08un7as8k9SD+qarQ6tmD7sTI4OljuLnB1mzaYT5daM9VcNTA/iAlTjMZoMGJV4
7nr9WtOEONC5az8JL0myYy8Bzc+erpSBOF04CbgYGLuK4ROpO7Alw0ViYt266nUu7jn7TWzFi8nG
T7SXEfPpzOBbQSlpvuIVWjV8GP83OaRP5cWfwXTSJgMc4Us2IV3HklUQ0oWMbGWT7260LVmU2SHS
PF6gM86oJWeHSONPG2Us8ZZffYPP25CPJkx2eWa+UfClLVIlcmnITk+YxifoTqQ0jp0l9lp3BAPw
bDUf/fRw2Unrpyp9QN9kc3SvlHHfAEjJWFE6ufmAZTzbv4SJzC2qm2Vzor5iEfQS5sBh+DGDaKt3
tThnZMUi+Wz9vtYpEkA6uO2xEQOOQXKNObuXSitBuhV+lf3TZB6t5mCRAYEP8DEXv1WMa47JRF2b
XutgD0aMiLfFHfnax0RBCvkAI7EbeBw0E6LtvjRZMVAENcyjGj4JwKIW+vVAwkZD76wbYu2iQ0E+
ppzVgLtdutu5E6+DqNfztFMVNqgSMMqG8djB6N87l6mfmf5LDWauNT9FeOlustK5iFKT1KTR3YSQ
L515lauZF1cNtc7FXbwNOVk5UO4yuCzsjZU+OlmEwA7ROZCXcrmt0uJgKwNlJbaXiiMRmHhw6iwE
u4vza3zpAqTZLIJQeOT5lqhbO3nCm7JsIcKPVPzJ2nfsSzFp/xpgXTHDl4YjMNYge9U8WYE8RxX2
V2wEHbODiA++Uve1FXKnLLFKKKqJfcjAW+Xia+ZwHAnjVTj6GOu6YKQQY4dfw3gsQM/p8mKPz4Dh
jHxnIG1hnVeAzlTTh9HvuEt0/AwTff9oLyrCZO3ar9IYH6jXmDuz3OPNighPKdUvhVEFcgA07q8F
/Noc3Z+42YgGc341xHeDLHOz/Zm7u5OyRJC/s7gN0K50fsU/GbBqMPlbKzuI5qbET/xvidEivsGe
REoTSyfQRehBMJY0izpwaI81pgP0HMN35qT3iQ1KI/50iVDCQKxWFWcCm5GETf8sbQ/baU071bj7
QdnOktIcUr48qMWGmR1I9BxXyr0kRoxvYx238+tCorCYcBgkGVbJwQmqjd47RFA9JuW1cU8VpEvN
szXP6j/d8jPjQpEGIQq6slHK/YQBW6L55xMOAt0LoSD+v9c/DNa7nbxlzpOBMb4SzBDDTYjwRJmB
1GuYWLtTHm01mi2Nz68jHMDEEmlyKczWSZnOJY49jknT+gaxrsL/h1KApBZ9Zm2gblCj4G6mo3aO
JaGu6bkrB19vly5rwSsX1guW07sZ/dnUYpOZrxM7gwFQXa2aTQGzURTX7YYiZ0P63gWYyIm0eT/G
yZdob6FWolQH6B1eXVS+gfAKrIbMj2OcDFGHun6EHSOJzYFTVv1OQbpuYZ/pyMalP9Hw91QiXYBL
fYibe+bk68qlNgR0FjZIFtx5a5n9ikwIMgSZAJNhxhZp1O+2S27olwDRYiQuC0zwU3i4e1o7lb9G
RGCRAmqloOWmUlgjusX1o8DSprYH6xqwPxUTa/nwYjOp5gdSLEQZfE+G+V0O2yzaVqxu+0Hdg0tf
zczGdVJ5tOTKRumfObxb0fSSwAVgPk8ZXmh4ft3inMwfpo7EcPH8YT9R278se0xl9tyPCeMxajNb
XOuaTRYiyI75Zz18aOmRTKlFy1EGzsL+A1q6UMJHgnx/nNHapUA7RAQZx2QEz5qtN187hNrEMuqk
tuoOQ1RrXXf00PG+dy4tmFOl3M3qfBvLJ54BmkS0uZ5lHHSD0N+HQLpKKjBCMeQvvyOdoFWhtRsJ
BOxQsQTuvW6fF1dw29QnrA4ANGmme1ZVvHMVwmGDlM3AmUh6r3YpwmyWcOsA3GFmMjnEQ6ux5DMy
+THldNRpdwRgdO4DWoMz7mxk4ohFq3sQori2VyFljipYEZHV5UCzyqwXLfhxMeHGbah5cppx57Bt
BguEpWgYH2lzFQormOw4qCkuYpffi9pgSLYCfHokAs8mKBF77tZVffIA/yp7uDlUcglylxxd8Gg/
2zOTbG4Oq/iteT3xidCp9kby5KItsrjTGehhFPrnYhXOG6LCmhxzffbmtn85wWr1qW2ZZQ9+7O5C
jbJH2QzFU0xsFsZRgCUCKk6O58+lbWfQmhvnmDAJGuHExTzMbxDiFWA9HCANeiD5mblJc51fAkRJ
QQR9NaIPLUcP3+Oq4PUQU7A26ob9vLnkMUaIEdO1xtB3Doix75pdz+rBwCJgSHRWobFT8Zhh+V2N
9AoNO063v3fhswOarA0GT6jvo/qWupdkAhat+32fbkejQV0e3Dl1mORsJDUQ5CDKNYxQHQQk4sVt
9W50BmtsxVPnEQHzDSka80eGcntZnzr3bBCXtCx4M5LgU35XwTwKaoBpX4co8ZP2p54iDC60KS6L
42icV42y+BjtQxlCz5kYjmE4BuZYIfYxO3VtEvw2sT7WWbRMc7eaBsDoXLYc+odsJscxNzZu+k02
5SlBuVNaCJXUpVWSnqKMp0zOOxuElz26r9EUbdnn+XqeelqSH7TQ3ToxP2+0fbZuk8nCBxukfo08
YQCsEQsOB2S/Y/YbCsz7+aEBV9UFSKCXJEmrPGE88yztqxSvLWohgwRx3Jm/CsZFsPRIRBNaHsas
CtoKV7eI0sDKVop1MwC9wdTA7hGYtvQ1Oa9zUt0Sh3HXyHkpaU+YqwcdDePMrMAppo0gzZJNEnJc
YY+rAjtM8dI74CtYljnYbkSKyUvyLOyFWJpIVsosG+1xF+vsQCGHRH5GgVMlPyH/mo4OPu/TwE/m
iEdUwRGomQWvsrh0HYo/I00PE6WIgtEvw448uNiTdRur8YQWge5hMJgu1MrKsuQOo/5HoTdvqmNe
dXorol+bXWm5e0ysO7unxJmDrRNCPXUz9W9KgWKGiwU9i4d1Zs47KwRzV+u9ZIk9fYSaMaysDGUQ
YBG8bUvQpBKVK5gYpKZV2nOsiEdqKcnKWXRy4Jf4j+6a6AyhmbA3K1Ysdy2MVK+gyQLWzIQiosyZ
IFCu2spWtyo7KDMZ12bhHlgw+niiTzJOvSFHM1kVXsWzbOp47mLJxW6IR1W052G2mfEpSAgDrOIA
ld2yfXPs+Ntu9F/uGYy8EKXAcq3Smvwjl3FJNCYO3WQLqMUCb+zMJlKSKWUzNhtvWsA7wPlbdREz
9sDLU+Kt2R229YCMBhjyhKAUcshflo7dTjNIrjA0czVbhMENNcll2VOnYMvsiTLvi6+xZ+AMIXKb
Bei8LO1Hc2usC7DbdeeCSYWvRidntay7H2WI9jNpnrU1+L1dbYTmPMNz+igL7O+NVTJj4aHnpy7n
8RHm5n4KcWs6MTZMcOuFsZ9g0hjh6JkZ90wMadYu/xooja6ebFvs0TnPVZo4HbByyAA2b7DQhl/V
TL0wUi5DEydeLiFa96SzjzH3D+DglTpgwBQVzP7+S9GTmSAlNGG1Vazsge6fWrljEF33oHrV/M1w
mFRbIXVhoBDES4S6vgQUqbRBLlvkCKp1FIKHpE0xa3WtMW6YmF8YCroNMO9xPl3U2trrk8Q9pxeH
QpRvaaQcZMNYNiLq0VWsQ5q0MMvwDjG6SBzr2M/21pbQD6h2isM8MbnoDdZQQXiylXjcDojbFZcR
r6YvmAd938PWxwBHO8cRa9TnVhkuBnVFYCkbK2NOq6Qk5kgyTPiLUSNpFaw/pVTukpw6h7e7yANk
vFW2Fl19JS0eOeqQMeaSII7Y3idxipjIWSPYDdGTMv4M4OR28bhSouSYDPrGnEEh56r7EmvNmxzD
DSLUYS2UdrcQWGSrrJu4JRsSyGCfL7Nr6p+KLkFfzHCzcI9O4/y1IVpyZaRl42uueBzwHpbvUY73
s6/+P5Sw1oZmxOyy/kic4A+VFRkUqf1dp87XqKEHzRq5igu0VNpM1KseEmYOloVehTC7ejQulYUF
RlYfIQvsMb4K408zGIUzB7DQcGoutHeDCLAUzaApQBKtW9pBoN0ViutuzYRz088I6HHKqCrPAPF8
rA9y5udsgvGVdsZJXYy0kE8zQhTUHGQKwS8NFko3+2kZsgDBPtV4eGLkQmb+GWAjU+evKJljpt8Z
qdr1rlo0cjZIQ2REAjNSiNfbiva0dThZOGl4c8p1KU9yPkOGfVIqKMFjuq3x+dAvRDe6VyXbckvh
BA5yD+UaY1+SiNeaeIjiWU3e+3xrsAeqsA9ths4bK1QU6kEJ30dEDZk2+UgF/Wj46EFZldO+nfZK
8ZsqcJUcFSv+oYxAsJxbNn4hqWAu0/uy2jvTX4wlZ7HRFeWPUZ5i5GJBxzON4bgEpRccmu7Lksel
xY7zYzMeq+Ku07lKrl+ogl3zL4KtC43WITt1EmR9uNnBzcNtUxH3mfpZc1byo8Jou+lgn7JNUxLe
XePVUZ96gqlUE10OubWYDavmJYyfi/g57S99DTWYUftHynakM/+a/rnGUhggvIYM88+ufrSYgJNn
q0WbwzftdjuoH0bxSNjA4FwDV6AU0SZaSmCUUp9B55mMoDrSP7BqrS3kxtnw2shTJk4hFF6wDmkM
MfWQZl8EC47tizMTw0giNntda6KZl9NKZqTI9Nq2qfk8p9EhXzFr95kaneCj4/4YqpNNEz4b0yPs
kcEkKhWEJTZs4zHWaw+XXgSKLRbF+rkqmOUos/lwROWjq2h9N/20sDIYGCpIzMSfMt41Rg4o42nK
BOuinLaKYUbEPMiJGfifnPIugREHXbAWbrZp22G3FPwBGQhJczKn18E+jOSfMfFZYcjqTHTXOIpC
hFiO/asaD1d5tGnlCQ5vnYlAi9WtUtjQgyiH+DqqgFyn19gi8xMUEKwmrnVxJ7B8UwTYFWPMnaD2
+XiohbG0z8Gjcr4cqABJtRLV0R392sAwfpJF5Fc4CRKdUAsbN2Qq90FUbsj0oHcmpTd+LetnQ91K
d9fpL9L9poRF7gPyQINGwEGOAgC9BaIE7P/Aep8tBV8pOpQQ/2Rqk7q01gNfCU0wHaTr7cpZXUU5
ydyCDPondUTf6tUjorkD95cfdtcyd3Ew2LAfqw1AmCZkQ9msDOlH006Br8WZJ1LeZEKUOV1Yns+b
Sd/YzQVH/9ppkNrqrvvoNQX92KL3/xHtb9Rfgmj4F/esgiRS+ZZu6Nvl6rXz+FiYS3r9mL7kUXiO
kFB3+L/6cGQ2Rsig82q7G2O+oX1reG+D/RRvI3vbOdVV76ZPoCMfKqCwwh6/uV+eMM7BsAuKv86+
qrNLosUM0S5GTI4nwrlgThIOdiMG/66Fg5RNKkiq8gnhDL1KcePG4RvchITTtAwOS4LlttGAt8je
qCwKVD7O0vRsfVfECsu1zSQqOpB43nUCkIMt6IBK85/Fx1Mi+i9IOOp7ND96wNISpLZ96VkWLdbZ
so53AvunM37J4Ec3P7E3hVj6aIJAbWrZA3AcBkGGcSpqCe4vcoI1tKVfJteIi1hN0G84KnFyTv2m
I7hqXPcmIxb2lRSsI4ZV0UN8ajNGwC9qn61TvLGF+OwQz8n21JE+13RImCMkuRb+AErtVN3ROz2G
1vTS7C1AlFCTkoQTwa+hDxf2nuwt3JtP3XyzbErYBPCT/okPrTUPAcVzmXOA1LuOHXVNVTG5NzP8
kgt1nGSuxafYMi4mgUZ4mf6L2tgkSyC2kTCyIbP3dfxLzoGmaEyMKyaMzaHtAIJmGvBU57WHK+OA
V8Yg9pKE5T6KxlvQIGJTPkV6byOSXuADFuY5ldSdKH75CWCvRZyleGmxixsOx47MKYgo/zj+a2kj
rlNx5KM3j8drzenjUrrpmnKaC8hZhCrQXpuR8OPuWBj3sX5iVBSmh5jZBhP4oN1X3SbrN6jLrAAw
HTns41to0nxwaadwq3aixXSm0uoiFwcz5pUTiRMOGR3ZTFQonzHLPPNtER0MACFaEgctl2+8Z7uL
cUTGG7rKHxO2kkHEots+YLpd1OJ3AK6qLs1hTUdExlNuIoeW5taYHeAWy14OdFr5GdtvMbOUFARt
cIacgnguV5E/nJKUhpy5i3pIJUbrbQV8EHUJFLftiCYlbNIdGSDV/IEUU9HvTiXOk3Ecpiu6II04
mz6ydnBIGOqcAc2mIUcGW1ll31lEgTK5RPIF343xlRtXMMnhsCJ4kxPX/YNpQSp2DdYAtATEnG9o
oNYR8qnOS7sX2d5dwGhE/irtcZreBcuKeHGGBPccUWbdzus6TzlmX3q0wTEKGJ1EddVyfLM2t6np
+BEQcaqxWxK65xkFXddxNDHn0roLS6RDqf8STROY5PYixlhg7aiUKu3QOT/BZNxmR+4ZkHqwqtnT
AK3NLkryIriqq+EGwV3YFxVnTomdpCzfFZLFUrrz55YES2sgPNyC3NcQ8yvfQibNVvMeDtx7YF3K
8lqUBN0t6o+PtGBLVgwbGxSDhcSu066N8p5VX4sQS72DK6RSJFmOGFuSBSnDCrp7cn88JeYwG6jl
BNr4BjENGgCToyKlFI+GS634YYF/RH8vIzQ82cUo5dqGwpaEv2Z/7OLr1F6xpY95vq57iCEtx+FT
ZbuHIcF6iYCgweuIN1W2/UsXBv4wbzKg+ANVP6+22LoIltuw9MZu9CpiStJp4JnKSvQz7/1EeVVi
PR2mz4z3W/QoGUIeqORuYFLv+H/EhGZjAn+DGTJs5jWsWSilEyQ9g+5yXs01NT96hgGnThhfEKfS
4k3rCnP9GDDbQJyVjfiu6g3r3HVW7woI+ZCZd/3MiF2BpEG46WQw6wfeE5E8iP7SauXKxpAlF32p
9UmaOytudqzGLhVkhTAinhNS5bND9b+v9aIKkoE2ZX6AUA9piJUGvFb0OxIDSP3jkjvULimpLB1U
Wh3N6Okqdgt2oxZAsyCWFQ5dBIRqFQ69iRsLbpqvsh/QKO10eCki15jQXIFTroSZslZljcjedXDQ
tJqfkYVO49vp0UmyTO4hdjThURj3iv2mCcU446faVH8Da5xMmKtIqbcWgc0OD4HiBmd4s/sIVY5B
59Tab0ZNpa1lzP0RlTnKyuTRh8NZn1QNGIRT7Zre3A75dxGrnDaw5UjYcbp8bTA4KZ1bjcwrYJ4s
VbT/ZbEJZOUL+YkJ2YsNwkbK3yLMkAMXazh9K8f6Y18exCSYnLrhAylahH4mfufaNKJD3QPJ4YeF
XKhLmYXVf2iKVOW1x7deOQHy8Mkb5FWnBnZPg0NbtbXmF9nEOGdcAsNPaVGvcvYQmEp4WFgqDWLT
iBHZj8roCi9J+zrkIdaoLyuE9AUnkmhSQuXae7GEZmzr/pELDe3wcHUX6W1LsCcJa2aBr4Yjl8GX
StZhy1JoJmSQvTYTKHO4OzHWoEHnNUPIPFGjtb+dfhomEGZe71xVAXIkxKW8DDFM9s2otyZSaWB1
76ql8RiHf7UZPunwuZwJmS9Hu3yyNIsMHKR3LZYw9kejdabl3gslfAnL71KcskySjan4Rsnylyek
pGxLD24HEaI1oARtgDNuUl4VBc/fpIyvKd9D1hMpM13cmdS0TU7KGdl1443ppTYSHtkjTW4CD5Yf
WWf1xh3nAz+vWyWTg9JbvuVyVMxPZf9sB6e6TSmy2ZBzZM0t1dcyU5+61p9LeISl5Jrv1s4yW6bj
sxTTNwuCjF5QCxwrgQwq2crCb7W3QiNDgIVc+61EzbUNEBMQkmi+EqaTB8o2YcgPGlFrT7EN4Amr
DLhLQhReeI/5JaPl2N421LYZKmUuFj+s8k1HFSCH/eCS6Tc+SOXWJpZT5udkb/piiZZba81Oa6mc
0cCbY3HskQQb3aVg3CAMOOPoZwO5VrFb2eHNpl5tbVQwX4pFoGkeAEfj1N2QGEW4sF/JQ1MG97Zx
zlVIqEyCkoYPQIxUr30/+o4aHpG7hpp7aV3l3DTm0Sn7fcjroBGO1CE7xJ+85G3G2wVGQ/SQgW22
9S2yAcoNK7VYHhVuVInxI+dWn/Pz2L1b8y20SNJCKYd3iP9Syy2c3wimcm5rT5gteCqujv6bVSem
jIXkqnsa05tSwjIxEqgUeuKeQ/vRu74pjiO4rIjgCYcqVHgaLjWJYbh4byzHq4Yje+tlx87v6OHz
TgWBoSXgq22hH8wYw+4+reL1SLVUEPQITyAnRYxXKn4Nw3MME8RtP8vonmtPkIuagShBgyQzHILm
2Sxbvx7OguluWUCMCUNfE5EvaIkL4N0XcBfwivhb9tQSk4yjldtE1XlM1IoIBACMOG9KLxmNxYS9
5NyYa1OQBl3XjAYMLLwq0RK4d6rqMYiJGQwKJQg5QMNrPCSuHznQxaQ2vkpZ/fYNXPCBEYbhFvUh
XSY9evEw3Ddlem2w0TSfSf6KFm9mdzGahzC38aL8qvq3OkiPwc6mRro2MIBQEM465m/AiLXpz70x
LgLJfxmxIByk8Hw0dj4wZSp0e9RckfWBlwei/b9G+c6jq67eddT4bO7wUX82KR5GeYrKkxLsaLGN
4FoO+4k/SWn2XG16ma0bk9OvOMRjdq6C7dQ/Q0yEb+3pOqN11nSCMGyMwKZS4270hmY4ipDXP5jX
jVGg2KisU2IvkycIqCQj0G93d318U8aPKfmL6Myz/pyYEV3cUadosybjYKgBah3wLoCLwDDJ8KZh
GemwbjRZ8Ay0uwfiSxZim74EIt7XNjiH8uJQxLEtM/YmZJ5hYwUbogvAEgmI4u2tUlFTHfuOuhpa
xdycNIZuWf8ionfkp/0KQuo6HOBBjPREcxeC0yHmejC4wpYMLuwbtk2MNvgtbT52IXhVlzwRz61t
luDWStKZzDXFKO7QjVVEt7wWH33PjykG8dC8m0l4t3rlJVUeChjuMsTY4DJ2JtUvIbqtR/rOjHUb
4JiSHEVOO/wLhvdY/WxC8+IIBcfkLeJNsgtr3yPV7JB81bmOwwMoQAUQoJ7bhmc882wuOrWFctI0
a9vdalybhuMyIDCYj3dvzA0QcLGWx/o62xnoK74TjmUVLS75JCQSXK3lPNTPue6b6K3G6TDNX4Px
M4OHKDSuqhJLlygwvdJjMCaLXYftGL1+8tUylHAL32J/FVCozYjcCXV2bgMlolpcCZB2bNWXtDs5
r7Dy5ET3QXwUPDqKjo2IV3gwtjEibpZ2FE/dsxtOW8NUt0MqdxUg0j4A7YIO9KtMCY9GMgRNjJxf
Ha7XRADrLsOzVNZbVmVo1n6l/tRG5HrgMRobrPvPYzcfFLl15NYYCSya+g7SDLsMkAV1AWiOZ7vg
zjkvTZJOYfcWUcRrAuH1rZb71Ak3VE3o4mFjLfkBKrS2gn+svFSjgxj5bA2sGQgpBcrgaFCVQ149
qFBzbm6K6KXu75IsaUd/q8CIGBp6XNuX9duiC5k6MqtxsqOKw5rgObUXI+EEB5pF2AFMw37nzsG7
QfmP7gAp0ZRFG0uM1JXUB8iiADQ660zZOxbwcevZluoGoenziKJdJ88sfdhUN6QGbB0zJPBYEtiw
a5SdYV2aErce84IxVtGJFb4NLAxvn0IpRhwYckmv49xwbj2C6dFG5Rk2G3to3/Oa4pj2059b5Pr4
FOMGVhGhlxG2OVixvS/az354daz3wSYE5dvA/jJdJyCuKTBn42IZ7bdh0CWz0Lbi6qzpN173Wa6t
9qXmD5qXrYrAn2fBQIDY27FGpeaabFIhiM6goa4LoD8LFu9o0As4yDQElmNvRu/ezudeg+mvfoTh
vDbGvWE9AeLumbLYaIIH/sw+udrVR80lXV3QZKJwEtk+H0lqv+MleyjC/c7xUoWRe+XwXaG1ZHvQ
UoA4SektKNsWEUGK2iRJeoss5oUDc57VEtlk9Jjnb5e8jLE9l4RNO1uXAN4+e8UQOCJyGscvq7gn
MDhM9Y54n6byULbzysWHQAkA7VWvj1l5oplYL1bEHvjRWDL4Dsw9oabPUqaEsGhB4knkFTWLW7XE
o5+/WOWAi5YLisWE6RqXfgpuhHpTF1DQhMMxNCuLr7dmTIGMSA+kPxNRMhA/2Ej88zUDs9ZgjaCm
yYeJtTQFJf5vCnXmlIy8g+jJqDVenmIPyXPlDoWD4iHYaMscEwohrCLApECc/s1iY0siDuAyyK1i
b2O29DRHsBZJXkF8sbaXadW0EEakJf6x2Ne7D3De/4Yqfjfy8MDwyVIOLCxzzfxSSbj39HAr4V+g
o5VBb2LRYto6Vt/kdDD9Nk+Mt1g3FIgX43WpDO89vRN7QaF8EXWxE2RshAiZ0Ioh/cu4Ebyi8NqI
AgxvZbzLGQQH+xr15BhWf/TIrwN9stPYz3NHqzlrO8cpwByozMfjyT6mNF69hFyBva2evkz5VKek
xtTVa0T9OxrqPmD0SSTYqdXPBCpLoJFF4WfBTTNGAPVUg1CYOup9angpkS3qlzJ/iSzMN73XpRTg
rEdHVgjwXmPX65Rnfd4mZEmm5wlPbhXZKyVhv6u+uFXHK1Se+hie63Pgnq34aBHAWUvUzyfyZARz
GXHkKQAfjeEYQIzXWcdUEhh1gvsEhJq01Jlh/OCN7R4Y1NzBgwDeZudsbwF2whDnqmQKSxlhjOQU
Bq/hsHcNRior7luq/WTpV+dtNX5qlbKrezo8i7RjiEFV7id0/JPTUCujfNLacAl9/dfWeAot3uGA
oARkr/wUTTo56gR+bMl3ZTK/75pVFp4y++EiiAxvEUV4wdxUzcAZEcVb3DP9bCLwzqODdA6y8xXX
gYxB98uaSV5JNR5UBQdowEGmIHF4wdLq9yActA4oVvESqbs8POZ8K7ruEeLij8Y54OM2UN1VAeVN
06yC9BZnzJG0z9H+WGQhVv9TjN/qfA9Rygp45WrEzAx7vvU9GL+Wwnm/nMGJxjAC8jobkpaxfqbt
LEiamBk7Zd9wYyo5tfC+UDOWdRGkgGtpXaz03iDrj8eDTuhS+6m6sCT5E/PpabQBU2r1oVdtVkdA
lnFpBcFJVU+TVlxIA2BxO4AI4OTiJM+o5+MXhxwNiUiPeZtqr3q0QXxtABecQvG1+KfGbGmRtJ2D
wB2XGJF2l1ZIr6gnEKFWSf+p9KkfxtZBBgYd+lGIa4aJMDI2BGEubj0oCGgsk/yqEAKW4+DLxOIn
/jRYGdlIb4xuodixeZw9vRGEfsUnCE3g3Qcml9ysIBmc0nO0XVnuKypDvKdFdWtZnuUINlLzzxw/
nPI65tuUAYq0fyb9V08uVncOeXBStnoz4lbbQo2Bx9VtmTRSXzfWE3Oe96qQxyhUro0ZHku3+y4L
PnPmP3Om7pwIlC/A5iJrn0XOtVKp+TEcpp3uKv9a1dyGTkJCGyWGy9diM/PKxJNb4n1MgnMliV8T
FowgkqfqJPrL6XCzjlsprN/xkGP87Oq7JbT10Ja7tkGqrWUzS5TobVxGBcQhUePN/wgMYHZRcofg
OGWhIyoGU+lxrp+CieODTIkweWOxfDMjSEwSPOrcd0zkc4oVpfsBML8i7AD7qMTsq/bjKpGwGDUo
AATitqbzGQu4J6NNja6CxICCO0CRMm4YMq9kQ7g0uWBA0e1rwQA0xO7wsrYDRBs8htyZ+1EkO4ED
gu01S3h9/ogbBFsQOSJN/6yy7NCoNUIt8aXm84vmDmuVq9FKKFVbZZ8I++A6lq+73OhA7jaWGXE3
Ls0WU3uFiq8xaIPcaqvE5ecYFqehc6JVN6WAFxbvPYu3CSm90IcCrkn7azXVATXPcxArHRLz8Fyx
UJOkJxjo9jHMCr8G5hXQDnVqeZorfOQzie1dwWytxAjpeLGd4OgAISnJsEzS2fonBZ4oROZOaf+p
cU9HGL3qo/Ol4skqm+HcioiWqNjaBkOXGPtab1IVt1tLT+11ktcfo1v5yhT4TaeeVLCTAbIlCjL7
rXKwUukIFzu7e1MCxmtNZ3miEv9xdF67jSNbFP0iAszh1cpZtmRb9gvhdiiSxVjM/PpZnIfGBRpz
u9sSWXXC3msTPMILkYU2AdOZdy08SBBmyqiwxSPSEsvAuAFlp5UOX7Hy3aXw5CuaGcbzbr6Ny3IT
pKR/DKGOFmzA8hHJ7CFDkC02BlETHrw2YC3NK3T7TkILOmWM7Fz/ZNbZ54DPPo2IT9XrH1WCe/Ul
xWE8rRTr/TZqXixinXqqQTESuJkyZcIrO4zhvpC/ndA/OyRrqvKP2YhDKMXV4PjvetfsTXBBYo5q
6TT2jjXcL0urrkYV48GOgQS5QbTNq/Y8dM6ua7hovepdTfWmbbljeo/Rb63rv6mBkNQaJsYwoBJt
czafXJvRPTtxevFiWvrI/Gws5S0iD4OMqq8cABfbNh4q+ySaaqezE2zqO9wzTuf4MqX4NPkpWR8d
hiLae5iQHP9tYPRuCnDuxnogvs0weyRpwRMDE6WiU888TEYngLau374M6s8xayR5iD0te6eJb/Q/
eXWO2+tEw2OLo80dKEBy8MMQye2l8hQwPJsc+9RiXtFS63mKtXdriFbsnVJmpSXn+2wO8mLnrqH/
dlMgSuK95HaLaV7xv9nZe669CbKX3WMcbpoJEc0E0ohxObgF3ToZlrmfs/q8VcPTnnsGIhZGuOkx
tD9H626itLHy3wbuX8GR7DMFhnfEVqdK2Cxh4whY28nf1vbXxJsYEVmrqVpV5VWw5ANOUT6J8pB7
X5Po9sP0yQPMPYZAnpSOdsR91O4tE2KFpXjygZAGxVsKiqEs+NuIWvyc5ZoNf0VNY6x3Z88+RXRW
5tFLzoS3SlCZFU1FFP0bGpTv/kYOcj9OKwPwTgRUkUgg7Lut/IqYBGXMnTOcFYZbfbeqXBaM7OZB
VlEYaMSA5/IRUxJkJxqsXTx9jEH7KtqNUOuKhVYGyQ3bb2Vte3Od8WDp9iYe5CmXvHs2Bw5TBFqV
0drFegxj2OHVG7Yjl7Wyj4V9HKZjna0d4zUYQaqRnd2UmLjRHBb/E3ZtctjUcBqae2w8d/09MedR
P7mr4p/EdYWe6JpVcDjLau/q3WlwZuyHw5YKBuC49Pv64KP5D7ILXLZYQrpAtMdWBmBAvnW7Xe6Q
ERkhzEhfjP6S1dcCVQRBMUtSiHaefHe7Yx6+uvMS89QyAKnH9GwEBiGjzsLIXljMHwxVf+tpvHVn
J0VQPnvQbUomyi7/a3bcskVszIQT9ac5IC4aJBNZqQULKt0tjNxLTHyzCctOTK+y/8gb7QfWYW6+
R9NSmyv4+KBqALlXzTvwiSUJOQEU8/CSUacX8qczA2bg6MLzpW3uMmbbXSpBfwKzcA59Hu7j8adN
ddJXUU7mn2h3THBgCf8KWeUPG0gT/KJVnj13lIslGRb6cRofAxmE/aEZlnn5HISAQcEuKo5H7Hro
dojLONrhrlXrEsBCzGyEgpdduq5OrrYroL2T/mJTe8VUbpHLQm+cQPQyyjLqgO/uXHtEf6IpaC36
Qx/oddsfGxc9Sjg+Uzx0EUEgw3oMQa5Ze554ko4yWT/V/Xogx2SirqzSS8WV3+VnVb/XxdXRoB4x
ZqUJ9T9spBESqvD0DnIEmQL+N4srUU5PnrXnuhdqRaCyq/HVvxbFG74Rj8U2BQX6XdAk6RuHICOy
8Gly0AqNbQt4e1MW6E6BQ6GdBFYFfeeAZCRu0rvuoLFZVgZPOKedxfpdHoYsOAf+b5MmcAfFR9aQ
WuUzHr5FAWAPTj/DWLESYjNL99eJlccoqbYfmNIW4+RQhJEc5W1CssbQBxUzMNp/Y64bJ/+G9tYE
Lf5RiLhXEjSYYDr+yai8wxiiMvOl/tTX6acnfBz3DDLSyfmQMWvssHoPPT5Lkz8kMdEztsZ2Mi1Y
uJqGoAahOaMozNjLCY+RmU/zZvHuSLugu3cGpFgoVxty1YVZr4l3+gK9vFEJDZ6Ffi1Op92gxRcE
2+vSMHZpyDbYZPeBGDB8yTuG7lnHdmzIqcaNdDfm5r7Sgh+De76Ky+eyIVKvM79M7EaVri4mW5N4
ZMtd6X95wpSqyNYDMunAmE52OAI6ztl+8m/Goq63FHgSvYWrW2feHxY0+Vayhp3KaCWk2GdpcKl5
CAaCeBB/LaTKJqx3+TXjM/Fc99RI84zWca2TeF73I/DChr66vkTFjJjWa3MWLJtkK2jfCZwJvFQd
sSjkwXFY6QjyzOg5E80eucaucdOPvoaxxOqqC3ja4u4QYZQH92K/1wqJsz8xgLdnfRIyvKRBt0Dv
alvkN7XSwX6RBjeaav6SJtde2KDrO7ME1RlZWIEDB21ijboO6yC/fJsCrKc7t0Cr+An1T+Ma2lFA
C4vDGuBX/Wr3DAd0z4iOxdh96UoEN4faecqCFt8XJtTA4yEsnUeaABcvaCkkUwKlxNU15ToJGFJH
07wfleQI9yJ9S0OfBsZFNhhjvk0mnIaig8rX76vM/IhSgbLNIwaUDmdR4/np6eaIbqHijt23hqxz
YvUyRiVdRKgBGNgeC/foolHk9e0sZke+zeyU/KatYAMwkFOjQliDWltvkYAXTJXHeAgW0iNtrnQI
DHbEtim2uFvgQWQnMkp6KD5bW6D+p7/p8Y0b5TE3aoh1CqYOAUrMAX0YO4rd2KaMELfpSUbmJjXa
wvQUDAWmlqsmH5BYO7Gz7jt691FDx58rS6EZDC2msqIWyTlgnUdnj5ssSXz72ZkmlHb2UCwTs6T6
dVrc7Ba+VlehvtSaigKigVc4WWGERsPJ6eVsjgGQrU26MWM7vroN+ahDKqur48TGIU4SXv62hKQg
hY/qqJ2TqcuSTWBbecwoMtjfiREc4vmN8EVSbOXkW+chzvurUQqCWccBl5+Zjy/52It7ZTQSWgh6
9SqhrimKcWahswZKiG8E7+3FDLUGKLLK0vNVb0f3xFDJAziiCT0B9X3sMrkP0E/AkFmxC7mkAx06
v4FvPez/TDvVVg2771pO964ie5l3OPsXJ8wBRCQOwSAp5ty2XLrjqM1z/PFUJRlJsKIwgUN2HsBP
Np7LwWVbhIxUnC24zXPiEPafiH2+GKnKIztpj2piuVAQNLqxGpfpA1o0NgRWhpheMJXPzGJjRxPS
qdyLDlKDb8uNku6MoivWidX7RwkFbQceoVtN/HsXbsWLq0+ahWanCF9cd27wEwPouhFEj7xSbAVh
iV0tDRlRNmcyjFH7W/uJc1JdDWG2apDApNhwgs7o1oYlkALkNgismYNG2ky8jbUa2Y5QpBiZerig
CeNdVCV0l4aYacUyFEqYkZ2yUHbblszOkyaCdBvESoOEQ4Vc1sAlw8FKnj3G/ewcqu4D2Wm8cqYo
fnhdw4S1QApgean9BDVs7p1T4gcjE+OSjjNwNZi+j4oIomZpD6ws2wk0siolNvpA3OWkeTtfoD1k
rjm+SdviXconLE4Rvqa+Z6olpo62j4RTJkyNc6K7R7JNsvDG0fXinBjt/AixvvTn8Ac9KtsdMbjg
FfJ81l5KY+unJLdZHbyh0qjHY4PtYeXHeL40ItzQqLaAJ6yOzLgMaaJmUHy2k6a2vGLN0q1xYwHl
oYmN++5AAKy5CHTEO4Dc4n2d+eVL5dP1iJahJnAr3FRzpDOhsxNLe3YbfLLFUkoXEfHoNojt4BKG
hv5izNvz0fRnuhLCT5FSa1MZMTQFQ//Sy0kcZYNWqGh4KlQVsohs82jb2CFPeFYNpLbbaq2qElpY
VvF+DBMJZyHRI9tJondImxkQUBAwWGkYSG3CeJgUMitEepOfNS33VyOSb66GCd1zDtkpNCf9UraC
WN7CYl+pzK7/1YyIanIyERNlKj4QuDxa7Y4gItIQM9b/hf6Tuz+EgHDPf+hMzxU4+shytlH1yXnP
3gUjcwFbVhdnH70elEKv8/+xscm13wmSfY4wS41+tyXbcdpGMcxocOGFYyDp4Vym21faIcWfDF2m
A2stQDpM+kPB1IE3MgvQ4JlXdJtS4CUqXhQUR682z3HpsKW92w0sJW9ChuJuwmk/DvrSql8LBOcO
Rqtq5IeF/DaDGC0VQk5knotrUhj9tsmEjkrVWyFwezOin6nZBf2jFO+GALPK+prrfsmLC8Fgb7gu
aabocjtImDGM25gBX8IMGCt/uFAe1XXzbvXvg/zOB/jBv/DMFw6awRqcpmnfMjyQCLgBY8zW+uTY
lnsx4L/4M+RZ7091USJqpsVxuZGmjU6GsovpbILsM2D471t2tf/akgCnrSaPOoPZmlyAAt9OgzDI
3dUtr/lYMKBep9wBZZWs0GusSO5Jq/UA8lA0LL6BDvc6MrGOfR4legvQc4z/6QFJy8+F9oOULivu
mfvQw5cgZTko31Xwlg1nEV368sMj2RLaLpn17CPa5D6Gj6h8Huckl+5WdRvZix2WrkvWkKvSHzxs
IGkPRBhngocCipP7ScvIa4pjbd0TLRHQIepMvZN/YxEeM+tzGj6E8x1xN7bUzvp8Pn3PGqVKQbSY
M8g8cSsk/2gnZWcdohwjNWMK3Tmvduk65pqnbBvVAIP58nsa7xoJNHZpLQWgaGV4zYhXrP9acJ24
mXa+O65nAiWTquvwP3yEdDfQNfZ4NnDutBW2I+9GSghq3dkzbcRw/affzGYwLsHZxU99sqcVwwX0
4RQpTBoDT8RaK1MCTn1ENc0z5xwuXHLEhLmB60uSN/wLWJkpsJw2QtNII4OvSubPVlPtGvK6Eh2N
/Ckxv93k4lsfukt2xVE6n139nJvG61QyJSaXTysDPiS5ne85GhvShdA4cTNSmuwa55/WSnYaXB1V
vvOzH2+KsJDPplK1idO/MUPORbJY04h7X1wra0IMAvQL/cZscWEfDy/BKSFtVU2/Yp+yaPgwXS4D
OL5xrrQNFwLESCELBFXNdsoqhNWnzjpg0SOk4IkcwwxnyirLW/LVDXEQYB58lw1XAtXXh17R+cOy
rFFMSUwnDSnAeaFRKmEL0Xp9x7l8TKMZpVaLelOzzO7noJjWXOk9y5xOTw6mfirsa8jkcATDyto2
sp1l7DRf9YixlsAh/ykAgeQ4LFFs5N8jVjKW2OEd7ihQYbvZGyXAAtBt2E3SsQL3gBBwD4xUx6ng
tJhySFRgeoT0GaS8bD48tpnWkK+MPkGggIQwpsyyJk5krhifra/FZeqJ9CE9/IzRaH7ihqbF6GCV
kITaEi9THpNy3yP385HZJ5RmJh2rx5tYDmC5xlGnGdXR1NTIFKF9SZ/2v2ESke80rXUg8bEXtxlH
NPgYtcAmacQlEcDkdfNzQg7FBaMqheOoBlacz7UxzxmhSIeB/t0XDlB+o/+yapKnauSyjpusgX76
az+z299CtL/20FMqxcPGCJJwofH/KkfnOuKcXKRhdDTMgPGNDZym1R9BH3yNlrsdPBZ8bJ6FRyOk
46Wy84+Efk533R8r+Anav0G7RDDJtZqMxAnohg2ZG/Vi4QHw5ynKcIUPUKRTkptiHFItPtpx1qvT
vbB7aIyrng4LIwC55y1K40riYcIDISggYuxiGpyELHf+GdkEWaL+EoDHSjLAqQBi5oXs6WYGUIIR
yIK60/c3WZLEIzTwpLS9RUAZLk9FNTx7aImV/j9LjtO+dgnjs8t8aXQavp3ICddDYv64DDeGaN+X
5ksxj68ag3M6DK5O7hwrYGA9wjP/xfACZlbqXKb0OsiHkEPuErLFPXlXGbSCkOCg1P/ujJ9poAkc
DNgoWXJIoypchcQYr/MBAfAYeciUECzIVgOT7OZ7zrH3GHYbAtGlPaKdgX+CueVcRcN1GoWz0gUI
J0nFu1R+9tVV8quOiTPWKfSfrNq1V4x2r4QAny3cEIMyDnm2dKPp5hHUWpktBCCNDWN1bHQ3xgvF
3F0ksMVx6fKrA0bNvjpnHOBTiznWZ559TdZecshy7cvo2jBxb4lRuVJbkskTbwBjfdWdgIKlso/U
SK0VS8M32YIZc1DgT+vSV92yEHeqg4gLgsLCru8Rf/yq9qNiFYnCWnqsCWA8TE2oHwqDuC2n/eE8
efM9tn2oYdiA4f/E7i5zVOSW5S9rUMCV/ReyDwEp9OR6KNgavALDFKGonUh1ZV0sp2OuvzsF2QA6
03g4IewitU8HDWwr4MMr8hTMsboEBbbp1LvG7cZzVr4G6nzVWCUa6OIFCw7wuHXSbdMRd0hGkFa/
EHwrnvHq6thuGlTwDPEYOn+npHfOjfqAga5rsqe2OvbJVgNmYUY2UlwcB0qcqp7LmyYT3My99/7Z
9biKs/oC+QfCZ4FyN/6nwKrEdnYphfHeB1qzdMCh2G4TLVur/Bg9/HNYH29O09JIl59T9eXOc9Bi
tjj/RaNYtulbwW4pZ2Dr8VLW4XdrId/PpqVPOL2XM1fDjsMIZkrY9mDqVJ6zK4j+6Mky8ZsY0R5u
qxZttYjiY9ecBg4pTMxYc7oQ7EPfbz3Wg0NVik1QBszKpb1qja+Jl6dSrKLHHO9cSLA0RFs+P9TD
VbKZcLso86xmEMwkKDufK4sIVSJncIB/g3HkCq/AOaHAkfk9nOwXPQ/lKuTLTtS3iRZxLAIgetm3
8F8zAJjz7Nv5GRK4qDPsFfiIFi1DJoY69g2n39MbAtJ4ilomiZWDQWxo8FYEBLy3NGNVzwwyHnh0
/JofLFNHS3u2uY0K4sJ8WZ0mn6Y8COX7YMwaDyc6JWlymPDymbWCCI2avI2DQ1lx+d1NxR3il4TW
cuWAQdOS+ad3Sb5FL2b6yc0l5qGLOdbxVeiM9Zh5AjNqqTh0iNoaTvQW2QbW5acJRE5l30YD+5nv
FKjJPFIusFmyjh+7JcrrhaUzG9UORBinDAYVAgAPTXaUY+TXWYm2OooGtETEpIToQ3L+m7x6GVqx
J32dhFRmoI559/prq28K9jceGlnrn+uR4H5lqcxeaRzgaUHLIt/xPWM8UxJeAYF1D7Ct3kZQRiiP
EIcYwVw1jRzEKZCtxiLu3sm/nWFr6HfE74tw2OKqMvp9OD2b+qPgVYGpO+3hIqjq4bb7GAe7LU/o
X+AYvpjWPlWsORE6uGhDy7ilp6I7LD8d7eZk1866R/UFDWadb0vBWx59M1lexEg2Pf6gjtLTAR9o
k5BXe/LKQOWAGzcm8zc8WG1/NhKLiQZhwzktqOm+wFkOVPTZFfFnX49vHfPDqH+NSvvDyIKZR+PB
szRj970fkrm6YQqCGT1Cdqagk7Ww87n8byNkmq4w0cs1vBrqhnKAkqx9z2p6VQTUOOfZfcPBiaW2
zeTFwbgi6D5BX+X9lhuuVohqMu+56AmzAcI+MFwd1Z0gPrwDOca78gjfN4Ib75zt9lz4O9M8jMVO
Wm+22JLfPivKhXkfEL4UOyE5jDdNAPEVOfGWaNxRUXVsOrVx8mMtUUqvpnETspa1dxm2ucbHnaO/
EPW85R45NY7zz8oMHJU9FqYK8zbl/AEKEde1Fq1ZS1YrH6SHjm4pCDr9YuSVWCkfcZddbhMSUFxu
zpU7fU/JiEKDP8jH2LM2SOCAaMbI0IYKJzCTwq5CIlaZJzMExM6ci2l+FoBjKCWXRZIZfzpoBKmQ
3/GSyuwjmXbkNcatc2u1V+W8VX753EbFfSzY7iFlaD2EHKo3gJG6Ty32FEhkS9s7uCSxSnMpcp6p
wmVjJ6Jb5NQ/FgoxepSVbjeI+M9GRVAnbljjKx8S7JLDJXEvpTqTVI6EkIsR9bKhbVN7pLv57ds/
csYR/TKBQoRNZKI+0WXLlZnzQUOreUD9FPix43XFP8MSbDyw087BkTpyvnpr8Dsw5ClDgdJj7ed0
AXjIMsHiHQwl8YxC0tsjUbKd6sYaZZkDWukIdh/cK2nZPdx2nPhXNbgEfZEsUfSowtr0pKvu4Yf6
uwLuCmSYtVxp5B+5me3tocZgDMONcOtbmKHA5a/KreZNxuqqZplIad26cYak5uvQrzLSMRAsCGhz
YLsisdPD9EV0IyiZRRqEn3qav5Z+8mvXObgdXEJ9o/96vfUcKkL+LD++YnG+GAiHvb7LXolXWpmk
ZbqSKRSF+GSYCLheeufZRso7svRtqgM03ba9sgt4VdJcjBaDUfyPfT8u0FBRN0GxrFd1l0WMavdD
zPW91lkgT8bEMA5idvAyss2NY3vtGRtjpDiTvYRsFgK7Dn6bTr6QVBYQtOZEwVabKP5qxhcgogcK
zQgkdeLZ27pu77n6xsuzrTFjWjedOyF3wRfNInpMUwZah3Iyz7wxT13xO9mbQSAGVC+MT0Ucr3P9
VPH9gygbox+dct2b6OEI+WrzH8DuWPN2NezSjLcD16DZrRH9FcnBSVbKGLcd67OeFU9LCKU6YIJd
EfTCC5mcTbA3NB3Cbm+mRaevaRlRoKnJSk1FA17kTKJ2OQcJx7qYKGqMbRvswuwI235Cp4HvYPTp
MLMaiV4EL2paSuOARHmR5BMlXGUQFs5MLBCfEDYWdU8SR6W/2gCLsHgumgjBgwBL4Hfen2Ubf1Lm
W9MVtxrpStC09GlS047J5Dzijgk7wsKR/8oZkdylhJ0WaMlOspPDQiK3AN092muHgPEqN561LMyv
RfPbE/mWWUxScjJXo3h6Fu6pLE8D+H1sj8hhwWjXPLwsodmj9G2D9+0uZrZO+TEZK7N/M3DpCzxV
Jb8UPPAGt6NR4MKnqtWQsMSzwQr/bTQ8u7A2ZmZHu6rJisYSC5S5G/iozs1ca0K8BU8YQS/S4nFV
2Tnwumf+niqaru2wz7xNi+NmKkh63gV4uxu+vLo7je25t25Df6fpInj5lnWfJnOn1F+1XCAlVUBQ
4bSqLpQBrktPCvT0L05Yo4ZMTo+S3MtllfpbovVCyt+mZ8M221FHPLlW9u5ju6m0F1dAN58Dv2gW
2ByQr9L3dxMfB54NAPXZWgPs3DTUnnNTkB/JqWodpnjxhh9XWEurghC4JohaU4ekOE7Tog7eTP2l
tf56C5vVNR/FCvioF20jGa6Kcukgwp7XnTDiPWOtp5/IoId8o1ek9X4HQ4IlDrxLdg/G54bFq47W
xXAPygCmTdEXvfb2xmZ1NCLAc5m0OTW/3dLXFX23Lkt05tD1lTO3dD+aPNfzwn9OWg7WeXniMAjN
N4lQsRtvwIG2edxsW5rmJAEd7q/qmI9eHOvig8n+SzHc62aPuyWkiLOqVz0EQ4lgRH+unZ3ek0pN
W1/czfK1lXsmSGo6xXzSXGiQME+mu4Fq6FBf5d5FeWeZDojl9/3ML8B7ET11ZGbmoHWTq0tkHHXw
2rIxgODMDSqwNFx6bXW3EUvqj0lujQB08YfKN1bw4XQfItikQL+A65DcFOYbIhW5uzKoXW8+kk5C
0EbkZjSAS8Tgs8cheQ1xNdBB0OeWWwLGrhZnf1Om6wQ4Ut9sHI+4VbzVYX/TymcHXpyLyESlD/qc
dUj4VEmtO8FL4mfkwfpIO2ulkyDIGkx9pzm64A3PICshBH2TOOHBwlmkO9/juImTF3g05BTp5Cqx
yp5ycJ3+zqKw1iSrqqK4TCil+rDddLwGjbnj1mEjiYCdwHq6L1EwbJvTsPSlsrCeOO9RZO6nClPT
dKlCBkSz3UghMHRong+6iw4dPBxjZLVhRUQ4h7OyDKrAi0PWi6xTlG6YHtt17MFUnE66q6BCP0ZS
HDyzhvXvXCKjZq8n33SiJdS9Sd6C8dNn8FUXu7T78qL+yF2zL1EbWj3GRrbv46enlUvizKhxCAUk
XUt5GLpGIkj11LjTUp57Tcdmg8nMzJZWT+wWSLpp+vKm91IxDwz+zWVNMySLisIYBa6DVaydSiTa
Jd+dd+yttz69gUSZm4C6ZhE4C+OZyzZ4z/OJ8oKJhNN4Z5f9bqlBqxh8ZB4JSSqJZsGWptdNw1UV
vRKC1qDEUvDM6E3ZDpH9GlIcYMzV8h0lOtCntaN/orV6CowcMcmxcY64KzXarlFc/HgbRHfl4Bpk
/9Olwaamk7R6xhtu+u0WqOBs76gB/PFzxLsT8TGe/izpj1lmEj5p3YrJ+Scrpr6luYcSdUY0B/jh
Vaq3MgKB4LDDAseIlUcaVyByTz47ODlsoOFatOsGC9kcjUJCwhUXQnzITE4FB+qUA9i1i/9cpq9+
77+bUwmx1e5uZqQzrsToPK+lpHkipWndggkQ2KezR1juUWBDCHkUxanX0mGNDvsyjXNSeK4ug88o
uguoaIukhqPXowGpjTlVVbBEAT0LXW+Z4ftLMvFtuKAN8w8jRuEFqYhx5LCM5m88BrGe/8Xhu2N3
tIjVtaN+jIOPWtafqpOAFSOIkemisKqzUXsg5QKgFv68GMvZS9gXux9voTx5BNs3rQAssdIzqPQg
tPvc2HoDQSwuhcFgE5HBID0kMZzu8RByuid4x4O432gQUovUfyojRA1o7DvSDYsn0dKD7pi/4jY0
642Bi1rmXw5hDypbZzybRBU2wV9Oa2kXf0wOnirux5Coe2k9K/2talZkbZXVixNcmLuvBsaO+ohj
mR3IEENCQvdjxJ9R8iaGc1vvkd5vzSpdFuUmoSpMQNLQQk4vevyv1N9iCIAeG3XG7+bw2wVsbB59
9UY7XuW3EC3sMJdU72jxEm5WwUTb01tYbf6q8syVF6P1CS6CUqPAumpS/8fyXcfwFxYfrvnBLR7V
35FeLWj20I5zOcx9P+PGcTyBwEfoV19LLqwuehEpS/u0BT+IQurFpGCQPhcPIgKwyhxRg40TvR2f
qi46em4GIGjnt48Ar7NZvdZJ6bM71l4csk1DgHD12CwjHqhpNUTBg2zDWUSDhDJ3v4vSwd2I+zVp
icOF4tUw/ojSf+mgxxhx1EFjbFE71yQ7lxOAA3iU6dER06pP/40EM1fjCdstlQcttHcLK7p4lPBh
p28kV1Jtuk+a+2xk7Jm1j2gAx6t964wB3VbnSbjFVLudesuwhkyBvhiHc5a+zhExTQCtUeA9Hm5x
8Ccbph0O9tT8r+tR8kJt8tjysV9kGKo9aDvZGTfxPZ74N1vnArxbzFAxUMYWlSqgHILg/CetMBYu
edjtx0jnr8lf5Xy23nLAgj4CBCWFMzfsK6thkjc4u9BslzFrqSFdlgNecvs7AkookIxDNWIRUK2k
9uPMLrMRD/NkHWoaP7SdFsizbqTVzi8TK3MbUl/AF+RnZBzTBnOxBIjYO+Wu8oS0MLXpk0/Dgz1w
wrW/9KvnOP0InGfDuI36P6quoTio7qYVDVgOkGn6r9MiTBufDcROIFzOks1e8VfTgyq9Wxgdc4H2
YdlXURGT55kHs4H0FJCWApcM8P2ubsdrzEJm0pgpbOJg03lgnqkal656ZIiymxEgoPkm8jvqc909
5+ERx4dffOXqMUavjvtXoXcsogdEFOhTOkHXlGmOjzqA6a+3jFRzjvIfI2NWB6+ruqfIfPruC4s9
Dh8EfWYABhBdSYtIETogz4ntA6UWDe/LwcAggwlrOQuQUg7jvHGpsl+icm9jKYUsMTAMgKRE5Hn0
0Hxz6ZEug5G8sD8G72H6QDQtKFHeUzcZAAq6U9GO56ho/6ESx6kBTAH5lO+9xBHxpao7JLJF5ESs
A+hRj/Vn1yD3oGMqh4FMcMocBJl+RWlyV/1Oc6FK2+U+i92vlC2myTFD7YK75ARkJ3LAgl60LD5F
OIstKD2RhaARq5NO1qZeI7T51aLflhacJMOE64973Tf/OmoR29zg2fMgJgU4kEj/awQlPDr5wAeo
JfuN6eIFpAZBRLMoHUbDtAmoT4fsn+5OqLiITLaLRcumY2A+4zhqm7fk7zqXPBLPLeyPkXWvk9ws
rEqWTyDt+BuH3pLLtZPpVTioL3777lyoFxu46izlSNJ/lDgLh3G0xnx1ir8rZGO+gizeLwqsJQMT
Z6B5Ea8W44DQfYjg7kNzLKKD5n/1wWvSnjxWpjQnzBwhAKvxlo77wtgplCs6/uIQL2cSvtvOiRcQ
250vtjCYNhbr8DpFa4ue3cY8JEv3FCV8P6RqufDewedGfPpdUhxS+7cZHj3O/xShUcyX1Vuvab+f
SIHzWeEi+2pdhQOD3Y53igIwSwZnPH2U9h4ws5aQATofTeibK0i5YVsP53jd4hvVCp/GF1UfAnDJ
A4mHZtNbS5Hup+hHMkqPyjMM/AHJiY63n6Xjshr8ldHg7qm/QjaBVTpd44F9ai8/JTRIn7dycp1d
1eincITrUJKhjit1vNY0WPaatFeosjNoLDX2Mar3CQRXSh6L8Nuj7hDQDvgjSmAmguUpp25V0R7X
xYD4q1qOAG4q7qcuu5ppvxMYdipt60EJlpTh4eDwenNncLvV9bA2/KVAzFDMnapLoBZ6RVHcmg5Q
lMTy0i0jCWsb7o8tPKZZORyt2RvxZ7XJxhca986vS9oO2tWUbG7vSm+SxR815AEPoXhcUAphYiA8
aVd5kEYVqu2SjMpi5yi6JBaaFVTgoKMbpPMIyO5p4fexcRB5AMbp0aBnD6rmK1PbMLEWTSHfhEeM
iuYvoehh20Pay6S++OraDZsLgySrkmztEqjJwDBnWGUaQKv4BaMvUo6Zt8PwBlsx9y4SpmUuH0lq
YhTkVcBUW1JSNIW2juA6Y4TyYx5MpR/iOUoTs4WpXsmsOViMUH0+1WT07pX+U6D41ypcm+GGfUvp
HWPsnp296nrogARNWC3Lym1cofpzQRufEbs8weIcmdno6Vc6XCFKhOE6y86J2iJs0DzSnI1FVjNZ
sP/vkifnZLhY+pp8Z9X2JmJpXCf6JWbYKr80/7ti5IvfpoEQbs1cKv3MyAWBV5X2/5F2Hj2uI+ma
/iuNXl9i6MkYzJ1FyiuNXPoNkZbee/76eVh3MZk6goSqLhS6gToHDDEY5jOvQcAEL7RXGwVZbVQL
vE+aexVFkoyqugHapyJuFlJ056Mr2CxbUBH0+uMuon2kjFhYWkQrD/o6+rdXpmUjdxjOSeRRUXp3
/ZeQo8yhwILazMJDotkms6aCNumIS1sf7+mx3l/hhluQpHefJvCKBgAeSN6+J2IFy0euEsCmRShn
EjQUFTv6ODb/kftp2kCMEqPGFHo7SMJX4aOJGpGy72NSdJG9D9Vricq+VUUwZhdJ+J5jN9WHOyV7
zmljxuVjHX9mToEawa3Bbx5MCUU3LF5qfDc+mobHuBiaOh52JnI/D0xwYnkDB90npb0DD+zihhPW
I2SnXEmhsUrkeA5H5gBba6+wTiNrH2IzZUBq9QwZ7i8mSCOtMN6Yxa2f3w2Q6MM2Ro5jCZ174mND
pbfWogifJGkDwfe66ejIG49mjoQFkV3Omg/oCFS2T3OPhLCFvTeajZRsPWTGuY9vdW1hK49ZuREc
UN1GUGuI7XfbG64Kv1uZ7laozlzBcUYhiBbaXCpwwranUBh9hdO85VZn5+dQf1IOpDT6sP37vATB
tu3hpnjDfRKUK5vmSjlg7UeKE8MRyDVwzu+dDKwQWfyY15Kbr5JSeFdv+oCyHybN9GowebJWqnhT
BKLJMs4yeN4gMubVDw22BOjz5KGOIvbKyD9D6CuBRCcB+ZAyehD5bdwBCYIuwak+6O+SPqroPZQt
sG/Is3eWBx+52g+I4Cred6h9a/SAGsLOTKHk+WVkX5m/8sisfe5zRGYwGoEAjBFVXt5U6nWG7naQ
vJscsh4mb+a3SN5yI90h02vY93r7gM5Vib4A2vr92qQHWwV3LUequ3OHfe+qswLzAGmpNUsN9QDL
jRcacaZmXwXFNoYGWdGONMI7JCSpCAN4t5Z6BedQfcnU66JrrksKZi7ioRYQDEo79V3R3jpUquvs
rcQkAuXHwnyp0bTNLAwLl6B1lQa7nIXrfdbtu8Wd1Ur7odjllj7towpBxQLxiFfJI6rWUL/Ptbuy
Q26nQ4OakAV1SpB0IIP9fJ774SqMAP0hIUqpWLlv4g2GADkI3bhmmXiHoHzPcBJQqBxXKG00BLQq
GGJslz8CisCjtZbkI3LfvpvsNJ2Sij4XDojOtRd+lDit9wEGkUjlg268ztwGnH+H6Ly7ain5Ui1f
RdlBR8nXscHcw9TIcT5AgyIDH1pZkFyaZqoiLGE6Mz1if3VXxVBADJmUISa2S/Aw2FFKLhhMkFa0
niETBfehgkbZUnM2EfxG+MK0K1oiSRvwtPviiFkfQcoCOSgrE4AboXYflOJKUhZCnlJ4YZWhBIKQ
g14jj095MmWlxquifJb797ijlz8z+q0bL5XuOQD8geDpaDfalhZZX21dgZ/GAieq7alvZp8x8Mwr
YoUCkS1dQc0AxkWG+dgqs1dVT4UoGsgXqyWg61bpVzr1J4c6vwVMMJJM8AXyuwckVrbetai6klS0
sXAuDKlRp84si+5sqiTeIdfwClQMeSH1XBMeVKzniAoqYtOhga7BPiaOEN3GLxe6/xTWT7W4LQQe
c7sGsYoeh8msfawHb92nL6JLljLeXvRNFo0X0kT3EHIyFVTDkG3R4HZHsrzIYvEW+WKZI9Ekgeeq
vCdPnxPIFxUyVvALxqKXhYwILGDRTurCnuFSDNoFNzfijqZ8JLD1vGVdIZ+JSCjuuDKiGN4QTGP7
VpNv0GsrPDgKDayPABImrT27W7jh3sAfUdz0KsLaziYs7k20eQL6jXn8pQ6wjPdSX24b26MObvS0
VC3E0O/79sNwc1QDd46zDc3HUuyHQCMlIbWS31TURuMhuXFK6l0ZyHfXtaam/SrRyx1FOAbpFX/D
aevBjKeoQ6kDKSfUPe6C/FWnzNlJoK1Eh0gScuuajvFhSE47Su7zQYMMCaSMuCDi4zRTo3xGpnxT
dODVKJ56G6Ohwq3PQvJLhEjBf0JRDu2FpJEpUW536ewXPgJreAhLXjyzMBXKLKQ5DHUl1MOY9lgP
FrPeQOOIB3Fd6h00no80BHl601khdcw5IISNwKtYlwsu6piChaD0NgLOtE3NnmpAkevUhUMFpJb+
ojYfsbwfbMoOVMCoNUzBe1OMFOhy40A4GaUnZLUjtwz3tFiWTt+u/Q65Wf3GVO8r/Bb7snsthnVC
99BWAEHcCJ+a3m7INo6qLKrU3fYCQnNszCSI9OXejO8dZ6lo68TZ+TpvCl7Tes+alzR8kKHzqOKl
iNdu+Z4rT1Wbrovi1UIeEwaGSqlZiK+AzUFIZbnwVPurPhdATd7gOK4J+KjYkWTGeb4NKOPiNyMV
D5U4eN0BdBnqBTLCcZw0Zkwmtx0kd1JS/y9UF26sOZGdlyKkGoQIT8zBWaB+EkkwZVtPWYSpel2Z
1S1iqZPSb/nx4JtjeEo1iqxd+wTWYYVW3Z05UEM0tKU27neEwPEzd3DkbCI6MMiP01DiuyAwcBVp
N3W6cekSquSVFaGVi/hDA2sVtBUNM/gfVyNfVqNvp+6K4VlOnhUxwXreRMYZ6i60haF76rpdQuLn
ewdd7OqKUMYAMpJm5aShINVTKG/DhTJsQ+1NHbBmwxUQAC4I3paovGnKud+Y6xISTcXBanXlddMY
GFFmz7a4rosd4oR0Gut8JaQSJ7b3wEaGdRt5b7L7bvjbFICzNwcCkeHfHH4gXYiJQ668ee5NQB9O
YQ70FuuQYYKCAprnIZ5Cmb9Fv2kUfq9dSHydf0dwONgu8PhnmrewbpWrrnxKB5x95CvJegu6ndZ9
0/bP8NbUZX8SMpWw769VY4c4DRXlopEmqYX9cJzQtv8Y1Heg8Fd6gouGMXWN69jaBFBt6/661vf0
HKR+oQXLLFu28nUvf4wRtqNTbQMRmqjz0kUjvES7isALgmlIJdjY+cGHJ3WLMKedg3+0+6jVO9O9
C+J5TjnPAsNpym/5QEs+eMoxkq2AwqTajR8sjRhPQ+U+p8DSl4dSgklEAy8wXwJitUjDpOVB86i4
jjl2MTXdF0D605aCcwtxAxkkFKPyiRKiRNhjMFG387QmthTF2nXKSWnfNaW+KdpnQ994cj/BNXJe
WMFzUd+qxW1riYPEYkcJrKZDSLGYW30BCR4ziFhFfQnMduDgiEyc6IcvqbRVTfj4A4ivVaKgCQgA
zFBROK23kvwEj87XnwaBJs11joSbv4rce+Doav+RZTQxX3XI6CE4iFRGgOhhXHw22HizWmrVPkQu
vZwBphHkahXmvkAv+EHNlQ6pJEB5i6ijRnKoGPCadPUpKApOrCjbx+qNSp6auNDmV3l+rygfckMa
SwYPByncRsNTbZB7p699RkPtyUswMbSh4SNAb63GkheMMKhH9xUXlU/RM6R0HNYHCwJxq84qdk9B
1qG5qLgB8YvhT1cHQ1Qzlbhh8O5MekPysEPOmEyTIng8BzY5oHeZtQ/AHAHbD3MrpL61MGWdn7EV
AV28+EMLl5qOuyzEqhY3V2/dECmG9zlCsX3yGVa3hvqoxs9Gftd62AQ9eG2PGtoDpy8RveYsnZKT
iDKa+9oi/+u7CxMzVx2J3ZhlDFOtvdaQhaIHAy4XsWowu0WAc9a06ta+/FqUGwkAlQMszlS+dcrk
UbFVvE0YbginJXeF0nujIkS6Qz8Jg4DMJyyi5YlzuaEuw/pZ5m70ktu4eobFowDUHgA8vpXDwUdb
ofL7bdxv7eAOmfrQ44xgxcdrmZqqiTar679Flo8gqDtvVJy0xKEwNiqHTFS+O95nRsRCWKG8l1QQ
NA0NbraGCg6OFMBqcQ17dqRPU97LtCbz8JoMl4rVVZQfBrHL0uu+/XbHVix02EB9kLx1iIFZaZAj
IO8F+zXCLBUp2PhA05Z4C/yu6YLoRyuRQlfVDhN6YLjLYBK5ypG7s+orhQaHStk2Lb4KnZoFShjr
IN3aFcWtQxPve/kxQiw0l77k4kENiKnHIqlDWKl8t/rOzOcckrm3C4v3UP2sZXPVoxJdZDCQixsL
2e3u04o4OEYDY5lKHNTibBNjumKKvUv/LGo/s/ymoJFsacsM2GGPekQmAoCqJfAneqp4EeSgmyih
3I9AGU2jJd1Z+RVkoGnk6jiHRUhgaHcqQawI/Y3fE4G5insrmmiLV80s9QCX+yDOemmG5cy6Hg/z
Kr02enWZmCDEh3Yx+ITqCSeOqPppZB9c56Xu3XVFUVAK1nX0LMchAlx7XFhHAmLrHuAbAKtB2ned
oXBRA2eUPn3q9cMqRjq7aq9zCr0eZn1/xQr7DuJ02kxda+dkEN7nYZVOWrgC3W0mYYd0iyse5lvU
TmpwlPNm2IGYBPqAkAwQE4qDseTOGkD8Q49bBXxJ8FnzXr6J8p1n37jDIjUW8A5SUOF9CCxbhgcT
jWDkxIPDujasFwOiveiNiV316KCgxMBhHN32LRcPTPbPQXzl0iYSD55xlyn4Nwb3GqXyGJSGAehV
xsywVl3oQHdetLcEWJ58rinySuq3DU4uLlUc4Hi6qswb6YYCFj8OEW5q4VX2UCivXgI0YBGPvjHt
IgfK2hc4s7ncRTDu6R5j9B3SkKmJ0+6GnNbkd0x9XyMxa6hCy95kVI2o5BIC+ndOeGDwuxLaWbKI
4Cm+eTC1OWYszFW7ZiUNr5L/gFYFfoftNAVcogECd7cBsvQaKE5k2dz4Nc8MgPOHLjOAN3xn1WOn
vWb0R6DKhdAute62Cb+lep/nyMUthuZGwpOOcrTpvpr1bYJaVX5tdJvWf7OIE+VllxNQUCSorw0y
q1FxqERFuR0QRlkrw6YBxeeJaCpqtEN8xBs4gZL16I2jU/Zw+ms3oVqOKqQerlzDXJtQMZoeQVbc
BEChQt9IOmjH9lVO7TS5Qdlv8F59d5txVOvqjU5XuQHMTyXoys+pQ48K1OsIdFAd09ZJ6VoKatF7
UFz2iMqs+Pe67uYtMlK6jE0RNuoGd8PtoHx39rxEwc6kUGKBGMOtx4lox+9EgK35IR/UK8MHE7ER
Ojba71r2Zjh3XrAIUFVo3RuHaBQElR48RNm91GxA8fMYTnE0m3tkQjlFP3zdnNUc4SFWwdJI8dnK
DmnKrGpfnH7leddeNh+k2w5TK8C7yGF/liB3lBg9RQSNArhi5V7C9EAfbpXwUXh3lsWpARtkBIiZ
xd5zVu5wQ4zfuhCypySyYQZgtUY8H8kcqt+g9QZp2bTUPLV85lovHSVUCWmq7COrNh7CYfLw2NW3
UrZRHHCyhEXpzsxACNyo9iHhJkx7QAvSTYjAaentR1UtiZI5JN+su3eMe8VdErtqGgxmOL1S9eKp
9+zRyvgYKGlnjsCT7U4GrxwbX3QGdDqeVFsLTPS8AAzpFokiz+/XGmRJC53edqFbn0zVGBmNmCqM
dWSc7XwP9DlCfK2NEh26JuNJX7+0wZuJVxUmgt6+Nb8koCKh85Kl+MeFjz3tQxmokwGpUEM0oENE
K4JNjkaL8SHb7wWSteFroTd7X3/Lo1FNnzlGH8H8luX7yPVeylKdRB73ZXgQyhNgwoWOK2uFEDF6
wK9Oe9PRvTTgdVHZ79K5SfhKjfEqQsPMAuyt3BTai84yVYpXXa8+Q8/YurU+NaiFwFhCluFFmPMB
3YVSoJ2JcagkB3hpyfBN2glB5LpGiV4R+5rZq8duovM5OvRJ8kNH3m3m1yqF3bhwl6MlEBQzx7rJ
Wip4mDh36xAQafdRQBKpBxr2mG73tlhS+yRWW4vy2e6/FHUHOBGs9qTE09sFRlKUh8hALv9Zrhce
/f6CJMYHu6KjEpokz3aL8jBc7DAF5YlqfognlGrNBu1ew5narb6pBRas3RT6YYYQQP6lk4ECGEAc
HiuHZATDvuvOzmmjWUMxkzx1WrpiakJY12YNEM3BnMXdJmm79w5xcs1/Dy14BNTc3Bj3l/BKwrJM
BHcGuZ8iXQNZp7pDOuEPN0E3mpakKyeTqGI9O6O/mPGqxetI0dBJo8yhkfz08syFJJBJXyhzK5zY
dEiyhmqNg/0SJIU8mdAsNZBmKxEdzYy7XiUGHxUgkSoKvzOC1Brrv5BLbOgiwKU7A2wGKgxesFO8
tQZko6JCbHv33WhcApGrVqh2EjJTD7BQ7s9aENcE5WhAIuRFm4Lsnb40zWy5jmfSoJIqPsex+Spy
865ApqWCagKwYqpj1uHRRqDbEYVvUWljTnArlevSeo2cu9Ck+C6te6Y5jl7/6pp3xcSAG9d7Lx5M
3Jx2kKDvXqHna435moS8tPLaWc66ATZTkHMO6FTXnvE0NM9pct27Bz+4laSVoKafmuBHFWACbUup
/VVHzazyirnZbSxtpdWLmnVils+qsbWLg2WPkOZdnFVTOYOr2MJBvs5aAbflUBcH3V8bACyy66DH
7ZyTY9+pD6JceBKemTNwuUR3oICypWnJOP7eYYPh4+yMIkxFXRP+uvHQ2KsuRQYFUBVC0jV3VZbv
oBF7FG3K/rOz37TuMQ2WGiTbvImhIrz4aOe15b5vCeZdLMrXuDzaxa2M/bS95sM09FFcG8EF8hn8
jRyEmnUSbRVqCFrmo8rNeP5ElOSC5h4xwEjQMT1U497xaHMV+0y+IyrqmwfZ39i8REyeI+HnrY+6
Gtl3YFLExYnNqd468j4Z2cXCplVezY3sZuzzuNC6Xgrvzas2Fep7XUSG4+xEHHI/4L7DhRknB6/Z
KT78A/GQ+NclqpoQfhV9XTvXg7FUTHxcqOU7b3r+bmvfA7SVonzx0XTX69uO3kgIVdZAgh8TnDaj
J0phxvkY/TqK9KvsvhSUN/GJEtajB2YxKYZJD3BcuA9adJM2j0Ty1vBSxztZf5YIADztoACJHBoM
nltkhtVvl93eZzvBcTSyOroQsX4LDxqwvhrkUL23ljKcojT6VOnHdrTMvL3qvMf6wXa3cXsDP5yT
Cs0X95ApN7qgMafTlfNX1B1Iocdkx09oQuyN4FOIO8NAjK0D73qtI3qmhbdmvCZaVJAQaV50/JI6
I59q6rVwkaT+agOu8+a+MmEl3uSAl2TKE56LrWb3rjfPLg21srqrKjpbmKsW8tLMQXiDVpIKeSab
Ox82PzrZnE0Awx4ihSpEOFGdJ1UZrVXpfyEn4dIHi0Dyu8UhDaQprQPdQXSV0m3pvMSWAzcM25Vb
hVq8xXPsGpjiXpERQTfWolqxdBJ0sGqMAdDGo1j+EFiPIkogRiAc0zlTbOOkAM0x+N5N+jYCfTNK
+/bwaZS0ihGaZH/CCSoreLKxzk20k0s0fMBjWE+y702KHn3GEcVMH4r+kxPsskQFrXpw+u84eLLp
O3lgpLKdlLwHPboLN0Vz6zq7yMFQc2oTFoS4ba1Lm9MewRObD5uEY2d1NJKATvYuuq0Z7pV+01qv
hXKjyB8N+O2UGFyPP3usQg1mMHlW63czXuDwnaKM6YIzLzJ+MXABAwlUwMya11wZ+LTmw0dpehMP
NFOFplbWFJPA7fj/rSPZcxmN46ydldDIGv6kAPqpvljcG51YK8WHXfGl6BBqn3V1jedW2n0WZbmJ
2l1gfIb5U+S8q1Tjq1Vl7TSXQIeouTZu/FFsTUjUx6Gl1Y9Ss/1Lpd5EzWsmG3MfiWg9+OpYJ6kH
wUQhiL026OAPEJCyT1FuMm/nYg3114Ezbo+XysI8oAcGTS8iBQcG+cku1JWjvaMbeWMVy7b91IhO
arggSv6cyHMt2ksG3kM2TfW9TA2kQBS4U4mxOrSSmnICFuDKApTRZmwzlyQ5+27gAocZ0iXBJsm2
BZRnhMG5d55lsYdcOJGV+8Q6uEUF2OVTEIobykGG/CpFM4c3FxCffO6Hmo+ATa2H7hH6HmhaoaaO
m4nWZnMzHhVhWH+mptxUgNIgp836IJqaCkIVgnAHkzVilZyINyxBL4svt14b4lMr0V4C+WYrt2Zx
kDP0BAcbewd/NhjbTI9nJaBzg6y9tl+q/hXtB7AYKwkwh+l7U5QWsug2qMYGzpXnbzObntmd5nw1
Oojqh8IF3Lm2QfFi31FVd0GzEbT9+Lv/JVq3CzTbGg5t0tzVpFFulMAuAH7ahJ96D6YQooxQmqv/
UtwkHkyfvwplqXGotqY7e7j797/+1//9Px/d/3a/0m0a9W6a/Cup423qJ1X53//W//2v7H/+6+rz
v/9tqzTLbEOzbV1RLd3iH/78423vJy5/WfkvyRNqX/ki3UlMcDpNXv/u4w1N1YRqaLqtGaqs/H68
HVLvzUBn7HCcw5pHphZt3Z8fwvzjDRjCQGxTaKpp6LL4PUThUtcMEHbeIVzf249hNTM53HzDnZ0f
Z5yJ3zPFS8BJVpkqDdD90UwVwPbR9xIJSsjbTPrQM7C3MayWb9NLLgx16pV+DmUfvVLnaD5uM8mu
714S91ug7SEIHi3Mrc+/06mBbGxC4aRr/I82ro4fX1+vYZHkfpfsFH2GLHtFwmsCcb86P8r4c49m
Tpctiy0oC2EKof0epVayojd8KdlhPUrI2Pmz8rlHckNd5u3n+aGU8Vnnxjp6IxdjapY5Y8HjmkWA
B+phZ2uPvbMMrK+OInmHuQAodU+/7lUufNCC53/BOMAfP8AGgAw2T1EVeZzyH1PqOtj71Wmc7uK1
JaMKsTz/+BNfTJd/PP5oFQotKwutD9OdnN34ObTXheQiLrw9P4px4SWOFqAtbMW2W0bJaYkBidU5
+N/+syGOtm3VxGqc+Ayh4vD4CvWao/X8CCemCmNLljciqYiKmEcjRF1ee7mB/fl7lL563asXwpi8
MIai/jlThmqoFkeDwZzoR4MErtHDSmWrhm/W1VdDqd/a2tEaxUKEsOGZdv3EE4/nX+zE1/k5piH/
XmJtCXSjDu1kl3lwJuynMBMzZ3AvrLRLoxwd3aFXYRodcN5ZzZNHB6JAq7/t+gtnw4lTdZw9TRdC
6EI2jlZaMlh6WBnsV1U8lvF0QOQbW8XagCk4vJ+fNmV81tHWNDjohGmwKASXxe95q7wWZYaON9Lm
IWiRyb2JKEH04nCSN9z0lnOn4iY9OG+IZ9BAj/pN0K1A5obz8z/kj5m1VNmSWS6qphjjv79/R95A
zx1coe5heTflc6E+qLb0eX6MP46hozHGP/9xDFVRjmgilzuix7tEbL//s6cfzWRTyEL2Ap5eKNWs
DacSqLrzI/yxeY9+//jnP35/4ZhK3cmMYCkYRZDFkI9chxd2rzqu4V8rYhxFsVkL40ltakerr1Fy
1wzKCGMO2/mqcm+O8NJSdbDBbFBArdsPTDJozJY7HeS32WszJajnpHAH4bXIl0doXaBTEZiLPhXI
04YkaNracYLF+cn482OaiskvNWwuUaGKo0M/TJ1OkWVoCrV4Ms2HYP2fPf5oFqAVVmGLPPsBKoBJ
nHthi5/49SrBhSJrskqg9tdH+PEp89DPNK8z0PUblnW3CLoLS+X085FD0oUls6uPZoe6pds4kuLs
AYnRIrD/wc9XTdPiKtFpOtvq75WoJrmSWXJp7YvytsDJ+vpvTz4Rpa6bNmuRwPJoK6HzF7gKUpF7
hCXooXd//9uqxhiNGLqpc/Qd3U9KlhpZIEX0zKhHqOykv30SmKphq7am6BrnmXb0fM3Tyy6SLGnv
g2px0/tcuv378/NjAP3osutqU+mTwpb2IKgDd5GkFxKgcX5/HwGmaioW2tGKRSFbOVo9nataigZc
6EBdvkdTaYSA/oMFalqGKXPRcejb4wL+sQEyOQuGICulfel+ilsVV5zzU/TnWWnqsmayNgnlVfk4
yTKkqpJ6FFOx6Z32WMbScxuWQv37C/XXKEf7QAH3VxWa5h98jGX6CfDW829xYhv/ev7RrUgmG6Vl
w/OrYlX5K9wc/rPnH30FfjlhM0qvh/4RJoCdXzijT3wE7g9hC1nXBSH60ePVQpZkbdCigwx69Sq6
pt0aT8+/wbgUj5Yqx79Gmqurmsowv9dRmRdRT1eLIWqkNuwHZ2xFXoN2oO9xfqQTm4L9oLMvLFkR
hGW/R4r9OrOsoC4PsX1H4hmCABGb80P8EYxZ5q8hji74PPUQeBV5echbi7oO5FdUdPv8VmmF9YQU
ZbCVWp/2oxPr+oW3OzGPgpxApiChmLr9RxxomV4RJmpxoPEY8pnMQr4LMqNeaLVGtdFIcXTLI+3v
H2S/Rj164cRDrVKXlOIwz7vnUHo+P50nlh9P13VyeSFTcjnaPUbeAamoNN5JeYzReSybVUpPNvJ3
/2AcC74GsRcll7/y7x9nmVUKOW07WiqD/1CLma40k9z4qiXpwjc6tQKpTHGhjzGPebzWYcFYbpkb
xcFuNRCPXy0dqti4sAZPHDnCMBCsttlTQjsufimI3eawaYtDbIF49/3bvrBW5+fr1HsYpm4R+1js
p+P5KhK/G+ygKA6t0lVA9+xgj/oXTDoReReGOrWsLVXldYhpFVk/SthcOQCpqKXVIVWyJ0m18b0c
RSYde05MSbPlUpVKOTV9FqEzod1fZ97ReaThh13p8EEPemZjB6O2S8/EUP4b/MXcddSlp0rPfqLu
wGFA912niFniRj1HrHn/9yf5xw9RjmKEKm8LLxr4IRWMKbPByQBgev50fpBTB9bPQY6mVxMCAQtq
1QcPg63h0bAWXrRjlh0kAYg8zw92atmQFbPJBMmJoh8dwEMpO405vlHSPRXVzkEM00hvzo9x8vP9
GOP4QJJdWUu9pDrYeDmMYpNFB2rx/Bh/Tf3RnUVgbiK2blO14kL5fZMIS8itbvyFQN0OzvUIvUJx
SOQvipYsdQc+w+hNcWnYceWdG/Uoo3FaV3HcYSgPiuVAVl8l+qPTrj39UaMdaKKChAX8hbrfySEN
zZI5Gw1TO07qu7zLMdf1+GJw7wwFSVFnG9GpQCj0KpC+9PxeD//B8WX9GHL8wD/OYhFViOvbDOmL
4lCiOtZgV3r++51chyZlGdmyWSr20Rb3UsCMUuaUB43cxLxF7AonqvND/FlCIxIgzrBZILJuQwr7
/RqOnUihz1FyqCCppSD8ArEzy61ao6ViTXL1EykpU4QLaK6xd2HwU3vAlhVbUXUuAOM40HFjSQy5
xh7ou6kMpiK/sP4vPf9oj9kB8AdX5/ngTVEl1+sL6d2pQ+nn7z/aXmGThlGoBNWh7ql34x6bgpmg
32X06KWEFPyhq3mgfgw6tec/26U3O9piuteib2/zZimoqBDIrGgvBEzj3BxvYj4MGQ21dBsh0N/r
QunhJMdANg6FvreqJ0iQwt75yufffQ9LlsnNLN0gsraOS0BBxbroA52jYi5pzTRS2wsT9ecWGgcQ
hkJTe7yXj49yy9XdLm8YoHuqnIUKEQOlk/MvcXKMsX6l6njl2vr4sX6cBHobdaHquSVNxUUeQoWG
6XXhfPvza/AaZMhElxYyhcc3knA7p9Elhkgx8AFGQ3cZB5Xwwjf/c1X9HuVov8RqpxU1+tuHWH8O
tA0Is/MTdeI+YgBBg1X+n6k6+hpyVYQdcWV5CPGAzw+Ycnqs3ThbdOBOESW2lWSGFdj5UU99njEg
s2z074V9fIrSSIkHVbXLQ48GmQT6BGxG2Vz4QBcGEUdBkNJoHSZZVnnwss1g0Cmflsr+/Hv8edqQ
DrIIFApWsk1d6fcyczDWxaGEPe9Tpq9mBto6GCoE0NamfnbhZDv9Ov9/rKPzRe5sLyqKmN2PJRDa
wMjJ2xd25vhzfx8wv1/n6IBpKgdafg7twtJaDIFoDFpwDFrCu9E8BUjD+dn7M0L4NZx59IGCJE0r
fTwxe6BbUjdTevzOPQBP0TV6eZ1yWwTv50c8tWd/fC/zKGQNnLzjH6JIwBFNuAE9ootFVV+Yxgtf
ylR/r4oGh7XBMhillLZd8OIGNw5GQuff5NIYRzFCVql+jUoGwTfBo5jCXITzen6IU0fPz8ka//zH
GdqZuWHnkJsPtj7Hka1UL0zTpeePr/jj+UXdVYNT5rxCh87IxJK2/+D3j/gEVTbJ/48/dprqqRy1
bBg0aOEDwf7//AcDqLpFdYtug3zchZACT5PbXKMoFDx58yB7/AeP1zgguSstEoajT1x0clA3rVIe
cEdCwlrd/2ePP/q8ujpo9tDxeFmVZpQX63h+foCTh6PBMa7YXJR/pN++o2p9oziATZVqogMTTwMk
/G9a47PtitkIRz0/3snTayy+C5J+9Y8UUS/TsFdSr0QhEyccl34cZL7yS46GJd4Ls9hoF+cHPHl+
Cd7NMsCL/JELhLh3ZoGpF4cmMla9jrGehlpFv9GstQeVBtfZJkwubJqTJxhdC0qqYxaiHm0aq/Yd
t3Yo1bVhATrMvtKbuyR+sY3V+Xc7tTnHFiDVVYMW1fHaHuLBsFD6pRpZRMsGhrysdH873SbmsFQQ
SiNM4I82mBFYEFIdjYBZxPhGQ3wKzItQm5Pv8WMQ9fchk+lSU0nYdhxCPoeJDHjvRRfW3Yl87feL
HG9UK3fqIrCqQ55sPeceUBTwPDhHQAgHpGjSheksK+RLIhgefnwhQDy1CFWOIIWWE1254xCEmrCh
6KVSHWDOQ6yeGyD5EQ6aSsNnZxr43erTHMXGv786NIX+nG3oOqHj0SrUylQJtTKuD5TyrrYOBJb/
7PnjLvhxNXit7+ilzvMtzZtEKFh24DHPD3HqAgWzRoJA7Gv/UbdNkiIoY9THDg6+u0PgokagTfiL
F/bRqf2qGSQgYytTkLz9fhO5L20jkBLexFSvXBPW20RVrxCtuPA6Jw4/ziC6LRaXnSKOqy1N22GD
5sndIdUz2FQtjNJVC11cv8svBaIntpTyV2JIORqHNjGuyB8fRwqQg8riqj+Y7ieqrcnb+Q9zYsYU
4C+qYXJtUDg63k2B2TeGZ3UHGe+Qdj7Eq2pY4HJ5fhTlxPdnGCotqgUeSpbV328RDlGNL9rQHUxE
SouRqYGqm/sQZDjNol0c7lLgt1WjT0DqXWVInKWY0YQ6/CT9cP6nnHxhXR+L4oQq1nFDN9VlhD9h
8h7qeIFkL/JbjrMOXs8PcvKj/RjkeB2GeqO0cgBjDk2fhxSF5PPPPzmdP55/NJ1+Q6nFcJMe8ZoV
5vYwCbXownV7aZ6OFkaPN4PRaDGvEHyMwPYbyZj4CCOdf5FLEzX++Y/VHXRSP+QmX8Mrl+hl+uXu
/PMvvcXR0YmLhOJizcpE1WvwxU5zO4gb8Q8SbEX78TnGX/HjLcw+1LC5CfuDb1ybnjQxYNhoXD/n
3+X0XLFNiRMM8UclJ1UBYcte2h9Ke4pIo+r/P9KubEduXdd+kQHLsjy81thT0ulydTrJi7Gzk3i2
5Xn4+ruUc89JWWVYqE6eAhRatCiSkihyrcPfjS/NAvUJBMSJMCqCBxN6F6eKG8Ky0f75fhFUL7Tk
pwAFsAmwD4Ga6pMDQ99dp5jCogjswNRCogMF5dJyUyfI0rAFr4eF5gK+R++XRfbv0NKFCElLJa2A
u58Fo5dVH/EsMpWnvxtf0lJY0QR4RJiC227tbgevWx9/SUWoRqUWSkYpNmJpfH3Ag2DXAEiIWadY
/3dE40wcK2o1xBhSZoMArhwsTi72RhRFzVe6cq2gCmKuezHwazTDC9Bha5R30fQQAgplfT5LXsFE
74CJczpmJMUpUgP7pgBlhUf6x1oHESxwsNYlEBGt5emgAgslTHhttKkhbcGVPg1FgFuJF5jFcYSP
Z+BCjvr8vnX0O1rbH+14QluT+0YY4DoAZb8uf+Fmh+phgh4D3Ybjy8c/cLk0QYlyBc+tRUG3Ez8Y
wUMqQMhAUqaY65I2bUvHaZPhMHBVo5pF/TghzWp4rQl+RxQigol+fTZi7WVlXkqQbKOems7nNiT0
/Q5IMofhV5C9w8Txao+3KRgfTF0yiX4UjSuFiWaebIcOsxwEjKrq5CU9ObiF4sEN71K4Bs8t3PZ9
c5gYSNkKA1CLiYDAU0xiUQLMGU/baH+2ZaPTYo2HU1ZMHuAQNyFgnX6sr8NSHMCTE0PKAOcgzGI+
gxE8b42p41xZgpQ065+Tge7cQbH9Lk3iUoj4/SLkRyDYRb8zH70JDaR0YxjvCMaX40vL0KQj2M+A
2+HR4AjeX7QurytpyVgvx5eMNR0Nn8U5tiw/zY4tEIKy8DMzXiZQE68LWlYU6rfwAIn7i1xDRw3f
L/ukG70knvYBsGYc9uNmCUjLoQyQELxlXadPQtMaagpqxbLKQAM0nOzAV2xd190vto03PdOkaLVB
VYvsFVkW0pTRskcOE7SyJZ7eN2A2AOikWWaHqQK4Lu3A02lrQHNzGwtMo4iqb5VZR3f1MAK7F0TI
nSKiLSzh7JukJSS+zx2b45vC6s5wAN4DINHiYwVM/HX9Lj3tzARJG2s0aFmpk6r3aJaj0fdFj19B
IoTWXtA1fLPGkw1UTCBZvEeqjdoG1HXiWChvDowg3VolQeclFP2PAA5w+ZYPRzCcghjQ3er5Gewy
FeUKuQvRw8BzH9KN6OGDeCl6aG4KUkPHbj3i/hOj2qASJYFMsfEtHCPQvCeqGS0cJHCemEePekh8
dC/kHYrKnrQcpE7jz2T8pKUPpFFd6Bf8DxWNuihkxeaEu/1cVJzWU8tI23k90MgBKzDdHqhQH4vt
yEHZ33X+oy2S0EnGofditBpVdvSx4oEi97G0JAwGgJMCcixXxwSdjllRmiWIArJdBocyT4R669am
EiH5UlVFiR20EDG4m0gH8vyDrcoUqERIXkRjA8iKE0RQsLJHjwPIc1S2u7TWeHGHSSGpS/GSMF9r
ULcWowspnnns2Q40UutKUgwvV4OFhp1znWL4/rNjfmyS229RSNb87+t/H1YvtlTTarLBbzE8awAh
/JjbWxAQrs9gKWReijDmCtKLoEP7J9Yg+Fw1oLLcAOwZtHvrQlRqkpx7mprcrcNq8EA90cdgmI9/
/p0A8QEXiopICFxm4Q8CD/N7mv96x/Ci3h01GyjgkYNT2HDTqQt4tMC3AZxm7L8jN4I37j8SpAkY
ZhnoNVA2vQgct/c02b9nAuJOgRuNSC7O9ZONBnjPw7r3+FRudaAPqV6klsI3qlv/K8CW/Kx00s4B
2ANOA/bHNN0OKG8JpmyHrvfCUZSiLV3RDAvt4+jwsdGoJCd+ycT8gZZj6+nFYwakAvLF5D8aGwxZ
AEA1rYdmeDTJ98K8/TlAnHYQddFbjro7eYo0C8PUjErPr0BwDTwI7a3Kwp2IkIDn5QFg/ZhC5IJW
kblE8HJQ00MNuaLRGuMGP4CkhWSAnwLVXPhBqwAaDR6mxLq5dRrX6kthUhVE6VA/yKjDPRM3eMcB
NGZxRLVX3b0EQIG1Brpdt8mFyDOTJ+kzxXGmDSOfe36efgE7Qu+6gDSqdmj+UKVQF+IP8kOi/t42
sXjye3VUu6U76ARkN8Zm/FEodsrFiVyMLjkXXuFqvzMwOrOfgWExsA+jfU+S47q6hDqku/RsDlIM
rXs3NysKKWBU7RMg/0Zv+i8DBMqt+2vU2q01GIpzn0prUkxi1eBk1gCJvAWO06HUFAagGl8cDy6C
tlbXZTah4w1Qc4DWBC2W4vsXjhemg/YV1PPhjETl3gvwtoPXhviFx5yvUQlAt4cq+b6+KEtTQKse
Dse6aGChUp1N2nR2BAw+7qVPwOVkwzs0dDm8/LRgx+gkGjPuAbes676gE1uhosXvZ2hIwDMNejos
YdoXS9D2OjE1jRbeaH50609+ZSkELEUwBy2BOMYgtYEb71xAPta0Yyke1aOieBwiEMYCCTIBqmNQ
O3uD94pk5JIrirIB10YHIvxcfM7FfJB0zpsmRJdF55y0wt9mRbprdc9WvK8vWBZDUR8gmFBmhd4U
yXLTSOMBr/PSi34B7rAGEK5CbQvzQLc24r5logACsX8+jyQnKW8BUekVoGcCBFT1UA32LgbeZj8k
Cp0t2MBMlvj9Qme4pLfMcbLSq+hPX9N2Th7ubvaSmQRJXU3jTkOANnGv0Q589EG6qCrCXzCzmQTJ
jrPeKQDMgjkkFTIQIHIAZGh1RK2/bb2tz2Vp6ZErFX082JUNuVmodjRAuvlB6bHBc8C5Ac5qdlwX
sZADBszM/0TImAuD1pV9bGJjrOr7pga9h/aauu0GndPbuPzEDNVGvGgAuBDjjm85SOZIG7FedFYy
2QbiPN1N5Eib9yz/n/HlatGoMRDCKoyfOuB02QFqbV1fi85yMb4UY8IuqogVmNwLG/HWZIABEdjf
neIuppJizN0kCLuiDyIKKaDrCO9NYweaJN9SpEFUUmTHB0YzuDYwFzj+ixbbePyz941Z7XweK25+
imV3xe8Xfo/n2PI/auMhsKVBF6XYvFRTkbw+0qzaLCgUNgFqtNtr5QM4tCaVP6pmIb7iYha+7zd6
qUOKHRwzoNlxhfGqZiHtKG3RGnoe4JDS5qBVS3yQ/Qxa74JYAgwTaCY0D+vGvBjJLoxZOoVXNZ+s
LsN8EkCl6U8Gut31AzpUY6qIMgstdXg0uZAkuT0owlAYmcEtx1h7SAf2tZn0fWOXIHJyfLynNs5L
3+ZHR5v2paHfpZh5qRVPoDk3tl1of12f97qeUfQ5X8e4QPI2zqHnItuHgFqvn5KvjSrhtK5cImfe
pzKL9DSBd/ktITuzAz8d06l2dCKgD7cuAzIpGoMVil62UNytTIAvoJlBfNSFhZLQAsV0iUucXx2S
4qCpaqKX7sNYyD8CJJMJQmIkem7hlBiRFxugZEZNz3oAsETTBZEKe+gFtnLoHiZSHUvXOb9n5f6I
l+xo0pNpHBm2q6J9skEHmgHgDvXH2wlkBOuSlpfvf5LkqvY8pL3FKkiawMQUPhb6pzy8K4JHZSvV
4ib/R6PyfdG1/aptO2i0M3aAOKiB92goouPiJn8hQtpO0FvjtAHHbdswi83g/kr7L5H+weRPIWeP
TajYVlSak7YVHc0uZqZBWhj2r5nWbPUwAYR0cF8ngDnWlVBLCpu3xO8XNh8YDsjOO5FLcJ9o/dEA
5++6KagESJtLq+u9TYT6QCQD/GCnfO5YrXBclWPJtyMQB44RNRkORiCq0oGs6fJ/Df5ahP+k7AiE
GIDifvTzjz2IltZntxwM/xi6FDLsOujA+A77q8mxbg46AG/9fdIqtppFK2conQR6HHJ3cuWGllIO
cvgJiwRimegFt4utYh7C9aWcBd7l/0iQ5uH4zABHN7YYVt277R24Whk/J9qhDEE9+zjWinTZolFc
iJMCIe0qt7XsHnunBSDeTXd7h6UoM/gzHSnS8TQBNbwFhZXJ8a1R7RMKZcm5BJRjJPpIoKwQW5O1
qT5FwU+AddvFUwCg3ff4z5+pUOnMDO6SjlAxFWYArRgg3uHLugkrjItK8a1MUTpttSP3tBQEjx7T
n8HYsC5CsdxyVUOSdkMYt1CYANg9dfGg0NHyFEwKLAUH7eRytRE3sngYXZwWKEgt6SvXwZD4rjjG
/sgQc7wIlGwoXDDhiUNydTfGn3p29x4d/RlfipMdyeo2LzD+yA4sus9UrZoqHYlIdvH9NfoNcQCA
jkj9kmgPtP2Vx5Fiq1TJkKKI7eI1wUmEjoJ9H9z1qPa+HXhLeLaNIIgSItQLS9Y6kSEtXC5y++CY
Z3GJxJEqf7s8iz8ipC0YvBxuHztIHHD91HRfWtBDgPdtfbVVMiRrym0S9naGA1IdfLGKrWY9JrcD
Cs41JT7hYsGNNo+THIUHXlXVOzN88Gtna7nvCh5/dCVZ1VjmgM/6nWRxQYq078Ft0CucezF4WCCT
Mgn+XXXhZD3XBtyAEMvLBLzg9tZqFWhfSxJMVNXhvQE1PldNOIOdFbyNB4RYgPQPR9B+rC+2MHt5
c70cX7JZ2PNI0e6N7Tv+mYLiKepOgPJm9b915yuiyNJ55FKUZLulSY0hcjruoe0lzzd+cgDvRVa9
/d2EJOs1JlBSkhbbt6G9leMxzlDCfQALElgh1gWppiPZcFcWndEDzdtjdfWdcPOhLKtDSsB/NADb
fl3W0jn/UnWSKdt2y7KiwaQYmJOTrZ88TMPeAP2d/skxFLJU85ICJQEU+jB1mBcxdmOEimXQJ35I
VM1lQjtrdiedsvJWr+mYwu7QjGXzHQX7maWI+MsTAXqz6MkGLJN00CKlPriJg4jfdOxjMehn4vTg
iKhAcR6rELoUsuTsZNH6wUDESai6B5cP3YB8Z3xHht1EC9H/T8eVDltaPk5GBmhqz8mOpPkIXuF1
G1uONH/GlyIBSoGKso0xfoC7kF7+A5JbxYKoJEgBYBqaoY1DSLA9Om3I17/7fsnxW/RboPYBZ8UM
DX3gUVYd5FRLLPl7mwVJYAUwp1a/09rPVvKp4t+jUFGXsOwXf1ZBfMXFzshCq40NS8cqFJ+y5LMe
nbRu/3eKkhw8Gm0bBapwvWE8BGDB8taHX0wJXhqq5NpOOhil7YtlBpdUGUe7IPkcoq4x549a9skE
Jy+KjDeO/d0cHjrjQ+j+dME6sP4RKlOTfL+oAW1hB/DHFlUVTQCKRcUs160BNWHzdQo4b2kgbiYG
mCHNO3B8DeEziT//zTRQmj6X4uMYNhUZpFBc4QRZrmL3X1cT+i7m4xMr6tOK4/JjgAi6A++44olz
cXxKqY0SRtux5BQYLetO18oKd2kePyPv9s2I68M7VHQhQppCERFjtCi2q7r61LSfBWfl3wmQolY1
1Hgmhpa8ilQbu4GxqkpyVVoSv1/4/OQ0fdMNmAKY1AWFiapEYtFWgWemu6jlRiu0FLk6EqMQCkgu
KADagjQztY5E24PC5T16+iNFfMXFLAzNAd9zDZcz02xXCLZOW/XGqJqIFLncLo+60IeiAhDY1MHZ
BJNpZ4Po9PP6VBaDMI4MAMlGKEJB8XwqeVZWvcEpcgLWF4ZDcQe80qbVFYa1LgW1E3MpRaKnkT8h
1OsusjWbyX+rVFn9Rcv630SumgQyu/NT1Avi3PjvlG2an+tqUo0uuZ5va84wjLi2N8Gp3MSJIsSq
hpcdT6vM0sixCpp9zClQzhX6X7SmC+VIbuc31KhAVoPsr3V0DsXXF6p6KVKtsPj9wiUC3mWlJd6s
WbodwQHcgDn3XUoCTJcNMGWDyPk+fWzwtsswCTxbJ0C4UL0wLO/m8AHHNVGLjig+n0OJc2eWJqU4
9pibtvxh9Y+RBSpmcqjNN2D270IULE3sIfGfeE03sfuEukfFSi3q8eIbJH9EY2yZ1h1H/sn/NDYH
C2wsKmNYMjYHqKACsd4wrjwlj/0mZ12foeaH3IEubGfWCm9ZmsSlBMlbCn/KBrftMm+iv4Lio1ne
UyBQrHvklUk7SNIBTcOwmUDvkpONLPWNvhvr4jV0I+e+NrLuvi2QZwY08k+9zFWP89cEFb/lMRfp
LpTtXpVEDomt62kxFa91aYMY9NjZ9m7KDnlW79rsrq2f2pSicz/Z1iMHT19y0njzRKL8yUz4xreN
LfdDrwaP3e1qsHDecBi64dDaIEeOtJ1GjXfla1DbG2o1ey0+F41xjJkKw0zsOLNrLBRwKUmKISMH
SJoNQrHXpIUCwJXbjXej+xoB0cOKFQ8TVwYkyRK/X0STUbeSssQj8KsV+PsR6Dkw132vbBBaFOOg
zQ+gyShIlJsdENIzBqMpX2PzB7W7+3HSdnmh4qG58jdMBv3WsFEL/7sqv0ajF6A1nZG/9k36qZuy
Bz92d+tWoBIhOVxfuyjqMHv+mgzkV6I5d0lan28WAWAXBih7RtEB+xvE4mJJzLErmZbl/LVJ9C1/
c3IVBNuCQ88EiN8vBODxwCBaXHCwqaPiLX9oQdc49O6eqTZbEcYlQ54Jko5WAR4Q0KqT8FcSap+I
24CXtnmYintwPRziptlx0OndrDvHAakMygIFwqDcQFWyAgzcYV+80im/D33QSeuK282CJYvCdlDF
IRnvAtJ6rjw744SNVchfR63ep5ppgVCU+ZuiThSCFixNdK0TE8kZVNrKsNyO5gRh7ENQrhnYgr8P
N5+tAcAENgYKnxAtxHLPnt1RZsag6nxtm29jWO47V4UntWBokIC2ePSboRZV1lWTgEsYLcrFK8NN
Vn/Z7Ej0eX29FywMElyAQoBZ7RpuLGVmlwyFXrxGLNuaJehzo39zVj826bAlIEWmvipjs7T+lxKl
AMCmNmwaBomT228b89ToZxscl+vTWlScQI+Ajdk4JkkemnUcnIhNCzPWk/uG6s1+sPJ433O722aA
n1RsbUtzQpusKExG/yaaV+Y2ndVk4P2UJq9RiqJR8Kkm1okS1UVryaBxnIRzAjxTx7PlXIrWJrnm
+m78GgI4bVcU9+s6Uw0vLYwRhFMLGP341WVV+OyiOvretpQJu2tV/S6vBtOLKNu/gnaqxszQUNcf
vjZ9eNDAedgP7s7t9MP6ZK7FoP3TQjutCTx+cBlIK1LRoQAXz9C8oqdrF9M7bbC3CZgz16Vcqwz+
jzIyR8BWAFJCis9gtG8nK8DJbhyDbbsLwYq9LuD6JAPKJqD9IpXioGBcrkbv7KJt+0njr+5oHlj/
uUifYhOgNNM3u/+6LmphLjNRkssMfcSbitv8NbM2bgaq09t1RVB2CHY7lFcDbEuK+wFNAX6G8tfX
OPN7UFGD4b2ucoW+rv0e/DWAQ0E0drD3y4BesKd4bPSmfQWHjQ5e1+puCLaOKrosqAqdCOIkizZd
A2hYc0esw6kiUT+Fryhs9D9EqdnvmRNxRdL5Wgq83HZd8b4onjIlEzZzlnVDUzpn0vJ99ymozf2t
Kz4XIK24RYGUWQWVc65B4z41qLVSPJNer8ZcgOQeFQX+Do7Hznko6h0qRjbpptOA7Qf44vWZXHu7
2B9xOgZtCbHQPT1fkCjpwZjMnew1Hx9HsLFs6IjcrHH7iszFSAEYfd/FCCSe7NU4luGwM3UVTsX1
kqNUC30nyAfiioS7/XwedDT0qerd5BV9qhvnrtNVT+MLioIAkT6D/eLkIi858/2EtlryytJndB3F
5FvUeutrcb3oiIaAdgasoug5kHepvCZFljhdgrVodoxtC7Aph3vuJgpXX9DVTI60XcXET0c3gByf
uRv+TxS7Nwes+USkxXASu+b1CAF8wM1uMLckuvXxENCGJm7pgiGJ4nwnrUYSlHQkndWfgXGFy93O
mVQoV1frDQlMF23NIhxe8d9kjlsMTtoPZ7PdNcEusPd9dVxf76t1mIuQfQ83hji3YoggeEF6dlV9
8lfmJA0v+Vzc+Hbg9BjeJw/tLz9ONw5/KFQBZHESCLGmAGcC9ZkUqVKWZBZIFoZz9KDp6aZHI/i6
lpamIa5TeIJDpLpqKxv0qa4jOnXn8aWz7jv/1R/fWhUJ4PVqg10QCXLh2Agh8tt6GkVjU+Ghz4uG
bOMGRr1x9MLZGlWpuFr9blKbXUyxJ+GaiFQOcDAErtE8UMV12VdWlRkoR/iZ+IAqccjOSfm2Nx94
+KEbn0yz3Mao1XSig9WcovfNFPpkv2H45QP3kBE6dElnAERY3zQjQOrDdDeU42591a7NAtMk4pLn
4kABVN/5NEtU1ethORoee9O7O13VA64aXvx+kUeYegLKBY7haT+gVPsYNio6OXESuVonmAMQ3HSk
IGVAYlZqteOUDBPo033fF3CeaTPGIFxFzfFj3tsbrizlX7TCC5lSbprnqWnlrQmZHZDcHqrpg63i
qFpUHG51mJghwOIk80M3YNkWoQFDrzcdDvbTbn3dr70VXb9wVexieH7FNX++MMDN8AOOg6Y3Zvum
vEsf6/LOVhVeLOgJUMBItmEKAqNNmoTpazSMaG56WtXfR1r3FNHhQ1lOh/W5iGEkEzBEA7CDEzHY
d+TDalKFekP0yvQma9g1aOLw3Wcnf6ra04iO9nVZC+uCWhiC1lm4JVpipCmVzZTnbk6ZV0ThtjJe
hvLTuoCFhUG6xcCjKe5FyKRLtjVVIq3rh5ZXhy99N22KbxXKBzk7r4tZmAdCqIDTNQHXR0xpHoxO
tl2kGvM692BoW6qYhWp4aRaJ4ZbIH2L4Wn9hOrJ6060v/K6B531kvwSiBZA6pU2zKt2o0n2feVZV
bH7YieptfMF0RVIKjXAAjcIhT9JP4vpdlbep5aGmrop8QAiQnWvffDoCKj0Rjgi6bbEScyd0synh
WjFYnt51G7fYpsGPm1fZxn4Pg9LBmQtcyLmA0cgjMvSl7Znk0IY7UwW9u7DMuLND+7orsOflnH1u
6D0NkXLyMrR44HlrH+9vnQAFRjYQtRAI0VYnhymrdct0ANSkR/1dnW/LVPG2cT2B2fhXRzsfe1OK
66+nk8fmZ1ooItO1M4ORCdUPwo/BREol/eduX9uNRXyvz6JNYxJ027Qf7e6braoDvDbXuSDJkszK
CTvgf/teHOyLB3CmqHhFlmYCwD9qAFiUXkN7DoYddkGZovbBzbck/mqZr0G3IbWKHW5hQUDMgRQH
OJoEp5Xkdw26ekls8uA8mdvcfwxNxd1teXw8/hgg/gCAoaSolKNIrG6b4IxEVtLdxSpEqqXxcZCy
wfqBM9WVwTo9lFTQKDhrfX5izfCQkOLmAg5AUlzIkI02z1tQfoIu7Qz0RX3MDkm0cW2V6V5PBHXR
uKQ7NoNj4wg8Dx1uFrta7hLHa3ao/G1UBnuVlcfV/3J4YW8XB0NqRHmITIfjjcm+N4YtzfQtbT82
1N76lGyD2+9wkIejCOi3ccq9AnxsgoiXnRG5qDJ1cF53D4pQfu2A8/Gl+VjulNY59zGfCaQsO7/9
oN++5c1FSK7BxjSjJIEIwzpozYYb9+uxVvz9/BiFhAxcXABhUetqS/WnoQ4mO9E8YxqAao9DZ3Hn
oGPF/+j6wcu6rCXrupQlpTaGKEmrYYQspz4hkemi9PdmASimMPCajAspHsek84Fvd7bLNeZ7zucY
WPB6eDM2Hw6cuCC6eKpGDvPqrV8PzM5mduN79UNhuvuJ9vv1GSx4yEyAUOGFh1TZUNaVX/seiZNj
0NoPRXdg2a4ydpbR3PnUOazLW7DgmTzJ4S1tSFMrwYRSpv8Ik/YuCrO7MU1/rotZWHmQL1t4GzVB
IgX0nvm02qHMqyjDtOL0hRZPliIhuzg8yC5wqYElX4ERx5kZ4eWa+4Dp/5qjaTy/Gdse6446F+AB
gQ0TByvJsPqI1KXl5L5XdajZOZTGzQdbqAdMjki9AxTmKp8Vme3YWrXLPFrtOrJN0926/peWGdck
kUUGtPpV8rKI06GmnWV6ZpHdV7R8S3t+QEGdIh4urcOlGNnBw6roW9wNPTRa6f/qqpY31SyktAUD
oDUQ9lzTywEJWEbJdrLjbcn59h3KQp87QpWDlzz5capJ4yQu4ph5QTx91xP3Q42elCaOj+tiFpVl
IVNKcYdFvYAU2TvetDZAlS2PdM22Lg59ar9n1cFPj4cj0CTjRjP3Os5JxIH8A6uapt2QVTsA8I6q
CLI4jQsh0jRMPcM7UQchQ+JuWP+SRbe+F4lL/oUA6VbJ49xJggAC2jFDIX+8eccpYSZAyorodYG+
AaEmgFvt3A+2e/t9RkBiGYhMeE1FHlYKsnqRxmbo29SjxXTfR9p+4oqb94JnzCRIK22YXesLlh7P
197Geg+WLoUpLawyIitFiAJyHEGBi2RKRcoNvYksL/CHew2o9aR/R4wFpr+JCz4K6dCxKRmSUUcC
QNq3PB4+mc9gMrvZ3VA6iM0HVLM4CcoF0JlV+0Nn5JbXx5+dZ42+vWN41LAhiSOqV+UdIixIkfct
jAjPjfRbNH5fH14soHRMswnOG6CCxr3y6uARUDdLJ65pnvUtnvotcp9bzsZt4aregH/j/8qSDIKN
WgC9o75IenMsiJ1OE2s1QLNMe73f5/mjXn6MhmNEkq1NdzoYkJxCkXhfsN/fQN1ISrvAVLcloZNR
oXMjmVyvD95Ki+1Nzu/S4OZbIAqacGr7rxBpEw+oDmYvISRnz8UhdW7fw+EauGsAyg9gq7L9jlTX
winG8MgjPo+J+SWwtX9utgIkvIGfDcp4cVUWXnpxOowrzWV8Sn3PLXe03Wg/R/sYqaoAhZ9JBoAq
AFSzoMrERrOx5IdJXyVT1PquN6Hf23a/W9bJT+/p55ioyr0XVl34CgCGCMNLnvzaoltRU2Hbwn2g
G48VrmekooesNo7rWruOXQDdtQTiJRBqcGiXwi+wrsPK9MfmHFr15tSDYfr28U0C1mfUgKAsT86H
DRpjU9FlzTmnP7Ij4//ePrwgzsTGAXppgDnPF70Ft8sw5E59dodPTrglxV+OL4V2n08FrWqMHzhb
+/Vm3lLXAteJ0Du+H1cyaWfqgaM4DWASfh31+4od6psPB4CSh+qRVRDFl7Lu3cxHbY8dVefuzray
vVuN+1u1//vUj8O/SZCvlZ/9NWP0kUjPyjPqx91wr/s35yLn40tH5kYPLN9kaQmMmeRDtonyUiHg
2smgecACIBGIvDny53PzoX41VH3R8DMPpm9NO27dDpXwTfhtXU/XGxR2CxH9UCmIZxm5pDNE5bqe
d6h5rvuviUm3o4YXGRQXZKXqEevanX/vS5YNMDQXtVBSEHSrKuwZb+DOHaDBNqWqz0A1vhQuorrT
ItpgfBrsBnsT/VhXlGp4ySEG5rR22tfNWWuCLfs2MlXR5oIAlO6ZuEQyPAJcMU5Zfc1L39GbcwZQ
7OqegE395hkgkOI6D4uCR8ivMEXemdE01uk5zr40+7z7evPwNrwND7so1BeMs3ODnSxntDLO43Pr
7GqQCCh2gwV/mA0v6T8KNByvCgy/S9m38j5v//Lzpe0zzWrqoxIsPhsAMvmHO+FhXT1L389cnGIs
weuEtPlcPeNIjGnSkvichntzPBJ/PxiKa/x1Egp9SQRVgKLAFDdUaUdo3cwJJj2OUd92dqJi21Th
tonBouLY+4D/a9UKeQsWiwJK1BkjSIHjRL5wm12RVpMTxme91zd5eF9153WdXQtwgZiCx2jcgfDq
KZdP9rWP7kuN5ecueQHefnPz7Ws+vBB/cSzreMp9VO/l5wDoHwzIdAVpNl3DFCuvmoXkGHD4ukDG
Ij+XmyLeTSrMW2H483PffBaSY0x+0uOShOFTc9ww87O2H9svKHq9OXogN4tHe9zDcNLHI+tcWSgT
BCxDlA7nquAbO402KkShBTWJx0P0JyLPeF2SVKSgymuNoT1bW7N9SY2bbxGClwVvqyBnxW1FvszX
GpjSu0zvzyR6KjJ3Gwb57essLiooAtEFq598LMYbSTWOtTueo+ghOIbuzfcU0GlcDC+dJ8N4CMKg
w/CG9dZmZ2u/7mvX8QnHMIBGoEkBtHA4EM/Xt+JjqTGr0M94wx92aZZre+TQnGDbNJUS9VJea7wO
g7EXt1WLIRZeceWYKe50WUmnc0nuP6Xkbn0qskf8Hh2nO9BaIx2Iw818KhYZ+ynm5XR2stF55lbk
POEdhd2XScWjbZr45XZd4PV0MBUH2CHi4R4IbpLuWsee0KkQ9afwS+HsA1V52/V85sNLW0eIEvI4
rjA8HUGQ1HwBGzgpDqHqSUk1C0ltiR5WJGAQA75k7mwmV2FhqvHF7xfhFveNwK0jjJ+70aYcH+tU
camQTRgHS1T5wvdQsIyGMbn+gPhJqHdD351IeSbuztHh5C83r/SlCDnLEtBQSyrkTU/E2FTlNlQc
chZUJBgS0HDiCjeUmxJil7ZlQrPu1OpHFEW5qofcpfFRIIGnEFGBgALQ+RK0WkWKJgq7E1KngDuL
N7erB6Ufv/vbKLyBSCcQI4hShwIY/xQbwyZyk03277r+xSnscrPDEuOxCHd1bPwmKrskG22iro6Y
O9Qnxu81/4HqG3CmYq9LtPO6oAVNoYNOIKrhMCvIeOaaQg1xCo/2UStqbfxgRxRHD9Xw4vcLX0hs
B1xhHMP36ZvWfzNv7fj/raeLzxeucjn+GHV532N8Xf9KqlN8WtfOgqehpgH5XqTWRYeufFg2p4Zn
Yd6ewi7/UvL6YPfaZsxyxZanEiNteRnNKF4osvYUlQfS/UjTfdGq6LAWgutsKpLJFqwrLGvAVEi4
8+Odlu7dcqNFCscWo1zZ7R+FyXEDaE0xkimQwrSHqNA2wKLZTKzextGvtP06oUy5VRiwfBkQFoBT
nlgldD9cNbaNFgf3YFDFp5pFaOCwqv4BuRjnW++Hzr0/2eFLGLX1XUr6VAUw8LsVSJqtAGJAud9/
cMgknWo8RlkHt+NTOFrp2bTbKd2MVZQ/pwRXkjQupz3OgdGHJOTRazuVXbJp/bA8xpE77fw8G9oN
B7HhMXErd18xO1BsFL9PANIH4sCK6aLXQdS/Sxu2m5ZZGodZcpq0NLmrp8TPtmHhFN40xuwD0yay
41OsbbuY6S+5E+fPk0/NXRsYZNPq5fCshUb582afmn2TFJsJ+oX8Er0qp3oMP7Zm/lMD8YPR2ffr
YhYiD9iDEKMBtASiL0cSE8fN4I4GYoLxYpP9zUxLMDscpXAHFbQ4aC6QNDtFDbOGyqhOzUHzzy5X
BJ6lr3dQC4a0FDrpr954Q4NkpVmX1SnttizdsX57u3bw8IrzA7ZI3HKkwJb1na3DHOuTGT3Gd232
DuVfDi8FND+uWUFrDD+yM8veyhsv5FC+AA8RjwAodrhqBByzSGsiTa9PFd058T6wFTnJBe1fji8/
95S1lkehj/H7ZGf6m15xelgI97PhJdspRosVeTPWp8IZP/TT8OBU0XYKq936Gi9EfJwNdRu3TCSg
rd8vaRd7Y1xWY1PorDrpPNjl1oveHlsQSfNAVX6+FAfx7mOZwK+w0FwoPy3l1LfKgDT5CZ9Dt6ii
LHZhZU1bt0iNA2lYsh+tiUcbMmng2eNBnfykQZp322mM4uep6IdjxRvg3iXphK6WEPVyivTvgsrx
NiFauMW1FS/N83NCr2WmHjh5eura/t4EMfVdmUbTrvLpl3WlLwlCNyQecVGFQ1G4NhdkZkVmu1Gd
nmqed59G7naPQ1A2T04Q1IpHyYX1xbKiGBJwCKjtlJ90qTOkUca1/JQMd21yH/CnLnoZuULKgi+I
4gzBNoYMFTgi5xOanBw8jJmdn3j0RJxDUt/drrDL8aVQUXYa7LfA+HH5Yrgfyvijkyj8TTUFaZum
ZTugLxUidHIcny2Vn10P/3+kfdmSnDrT7RMRwSAE3AI19Gxo2932DWHvthnEPIunP0s+f3y7SkUU
Ud6+8UVHkCVlppTKXLkSVVuUeWygr5ANkdHB2YDTamyyOeSF76huG++v75DY4fNLHP0qeGWAewBB
jinDZJxi0JOeGnOYElcn31CHVPVdnPxcPq7LWVsHZqeLeaaGIZKR55rul7SwzGyewio7pjvWbih6
5fMAdokBy0ByouQjKbrTm9TuSLeE8/A7Oba3dhVg5IIIcHATo80dtirZ6TyaI1NjZww7UO8bb+XN
4M3/LwDUNsChIp1zEVCMI4IsM5/CqfvQrY/85hsZSHwk7fCexEBNZMDOd7/lC6p4CkduJY48djCI
uSHg8mSCABEkAziGCoMhecFksRj402YOTWa6cRva6mtU3Nq8i00ioFgDmghQc1zMElAiRwdXZjWp
GarLPSF+22+c45dnHubDgTcF2TTQfqB8dL5Ly5An6A8qaGg+dupXu853zKl2pvZ23RUuUCZiHXjv
wRuwZSJEkuREJOqTJrXCNgm1f0AyrJB9+3vkHyC0OcbVRpy+4hqQJthy8AC/rNBPZYKcJ4e0IQH1
c1iVf6EWLAZVbpTdcEnL+YolduxKncs+zDXqPjngJ7u+XysLwPdRJEHNB/gSOZwcMfKiTcAvEwL4
7Ok7TPvZMF5xOEhnoACnoa6ko7cdENpzfYAqx0rRkNyHNJk8pXtJ+5euerC/6J/VQt39xWJOZEk2
VhZK4gwRZCmYJ9CkntJsAUVXrBiJc+C8AHjFA1Iet0xm0C/xbulDU30eOuNos9GdLQ3EHFsDadYU
g1w3KF8AoxYNj9K+tXmBN1CLRNiPnh5i63D7VuF9hYPLQa8V8urnn4+nPlHijImkgjtYu5srb3BD
8X773/clVVRaAqhXlA1huWCQsZdbG6C7NbNCfIzOHjwlLvOQdW0ohoaG5jAjvyr+rUs+6vZnrn4v
5t+mtjXr5oIgUKwG8HsUpxHwgF1GnNAnAbk5KtMCjr4hdGbHLclOzY5dwMF72KtvNPec/K7M7+uf
TePV3JsiPyte0cWLByC6Oq/r7WIOk/xTJLuoKscZdMVAM6pVu43yPCrfefo9U55ZLsYRmH24JC96
+vm62JUrCA4MfgogTRG2yvSZ4As32oIlOIbeu+/ALgBhcF3Amj7BoCew/MifXvBsGPVYj12Mc0iz
6kOTHmvTOLTKA2GZr5Ojkgwb79zVBSHkgxv/afOVrjvVbtK805wujEzzpVXQDjgqAWLy/fVlrXkx
4kukM8CVIE6mc8OZ5qxs9HppQ8wsVeqDsgUAXts2tHoiMkOEiWyJFBr0SWLGfRy14VK+9PGjkdWH
unod08dkfhpwCl5fzdqmAVXnUFF9E1jE89UQXvVVZ+hdWJtptmtHgMYSPjW7GPR0/nVR4odL1wbo
EkTrMtI1iDklUWZkVjSdJ5xP0zLsS2plB9okxI+WoMxcLXmrosnw9Sau3q8LXlmjAJTpqJIBNIAQ
4nyNFAALqwBNVag0yP6loLG+t+etdqJVIbCLPy0luBeFWk/OkySzEgK2yCGc412pfgzV44gZ89cX
smJ69p9CNQqYeITIjA8jSqhVxq3+T00OA5M5TTYkrOkIMB3YA2z7cp61oeUTiszlFHZ99zAAQqyO
2XHkzguzqieQ9dwtLXumbX7zu1bHemxgzv4Q8MkLy9ExE4+6PYTMmo/fFDofb984vNkE1ExH76hc
JdemuSVLNY8h+60ke3ULBbume9jXn34lQPdV6UjQyBiVDV9QoBtxV6BvNOaaWw2/bl6EeEwhiQpc
uuheOrewdu6j0aiR5Uy/aj+XH7d+HChk9O3iPkBH3AUkvTOLbKCokYZKZNwjunugDbn5wjkXIcUn
Q9XZUVdARK9O3lLZR8yafnKWLcjCH/6D83NGAKqR9IGm8XyWUZhDMxNu5B3kOPb3CG3JbkXV9zwx
9nNkh5mW380G6FBNzDN1x8FRPTqoD6VKvunOHHASPycGfR1MtDgqjjX5ZjU+WllRvDfTHL2TuvgF
VNLstpoT+w6jYF6wK8e1yfRmdMPiWsoQ4kh9InNTuQOzP3QjJRikTDK35PF7XLd3Sm+95XN/l87a
VjArLE1eOwABAt6AWPYCcBLr+UT4EqdhmhWHmLSerR3Khd+N9nxXKVss4islDdB74tJABzus/iIz
PoxN7sy9kYUsVzVPj7+4vjpTTD+s685HcOUqQ2+7lCflN5o1pWf2re5NfTpshBorIRR+iCDasgAE
ROO2dGkuXYOiKjq8wiz7wnNMrlR3DXuoont7ekp6w801zP5tfzp0C899+XpA4zPOyj8Ei/Sim1sB
gavNLcZCXmNeUJIBaT/QpcM0cyNo42J33Us14SOSfpFhRI4Rc7dWolZdr+sCY4SzcB6XI8I7b5ge
IhXMAX3hNepzDs7lUnuPDMutmq96sXGRXt4/AniPQb94VKJNTE4tswJ8GEs0stBi+y4+xlsv48tz
9Pz70h3agLjQUdnAwr4J1FJxU/7GbuYpBS/i2SIkU2ko5fVQTSxUk6eWVX7d/IiGrXt0YyVEikXn
gtPY5B3Mwvba6m7WD9YWBG9VGWBnE93YiG7kjHNs4JFatJyF40dm7x1to6yzuoKTz0undYcY28kX
bBOewmPpTuCX2ypVXAYb0ARwhFgC3BbP1vMLjZlTkXFCWFgoO7K8zxHzUn4fme99obllwXyj+Hnd
f9YW9QfrjLsOOTEZPFqa+my2ds2A5KhcI9K9RH1BiXzjhbByCIPcDDe0ePagJiB+xUkoSPSR6Blp
oJnajyN/YG4UHRmKPePNpTHjTJD0cBx0sylJDUFEC+z6qbu7vltrFkbB/YMkNJKIllx5m6d2bPQ+
/+PuA9tPGxa2uk3UgCbQbIOHjhQ1tVOPXlSzBfW+4WHgsPJs/MBwsnJr2NqqzvHj8WBDKhd5+3Nt
0JQ0dU5wNfBZ9LTqo4s2+esbtbqSf0VcFPcqrdBHSrMwLnfQdqUHduqN0S5vt14ZK9cNKLD/t5g/
9+CJaWURjyYMXM9CR3P7bJ+Pe47pi7eOdhRH5KkUyffbumvscrSzEHyo0+RWW1iN1VXgLagie4zL
xJJUwlR7UlSasDBaPAOZthnefmdW4XWtrJovkEJIJwE5jCaHc8WDg7dCIdaEVjA6l8ZfDUz6ul0C
+NEE5TVgHRB0LoFobDC4WZch5glp6X7cAi+u2dXp96UVlC2a1BatK8PF+WKCSTRFajIGZFzN3ke2
4Y1iz6XIAqyMyIch/Qa+P3m36qKIUsuOq9BM6snl5vBbH5veLVT60netpyyTq5DmUHW38uHA2NAM
h8G0OGKQK5LpWMEczGyaoSCoR7vW2tvZRmy44v8OghbELOLhB7TxuZIYm4emMYsibFrluc+0H8zp
74o53cherlib6KGx8CwXlWY5yaAXHaCsWVeEevLPDzPbuLi2vi7+fuL36dK26IxrizDRPzEr3MJh
b31eMmRjBoajRTowdJY3Z0fzL9f9ZE0F6EjGRY+gEcy+0q+fMMso5n2XhSYmVpWfFfPzrZ2DwohO
JUgLWNA6o3eNkEB2BdlNb9cXsHJgnX1esiGDNiM3O+DaaHHfj0/UzPy2ArHnVrVjVQ5erwgeKCCg
coqs7RfbZF0GOf1jxpo96MH2OUY2s3qLRHBVJRgMIOrYBjB40uXbjSapZyPNwqZIXMIxI7aw3RpU
Udc3bs2w4NuY+4PxDciXSqm3jLPCnJcEZJvZPnJRKr/++bX9Qv1UjGkBJOLiiEerK7fbLsd+1c9L
q3ml/dCVQTTcDJzFWxrAaDxxRQQhI/e6riZtAmKGkJfLfcurHWOKf30ll/oQVIKob4rOVwFkO3fw
kbQOQ5k1C3XWHvTyS6X3XpnfSpugiVaUEymS1jltewwiRaAC9KmXG59JtTXg6FLh5xKkJ1w0R0pH
ZkhQSOU7jkerWxlX5DVIwQPtupKWMeI5Mba+vluqB/VWJuQ/IgArQCP4H/JIqeCs8XgBzweUQRPF
m8Bh4OgbL+lVdZ9IkCKsOXZq5MghYcre7PFJdZDqv/sLi0KXHNLEcBC8es4tasmIiTnD2CdFZ15b
NCBiQAm134rlVlIv0Pi/cmSUMd4gAxjbEZL279ngEuaXzWHu9/Z+srzuLcndZYtp8DJUOZcoqcfU
xyVFm3cWpmXnLvsKcV3e3I3Fo210+xwEv6x/vb6Xl+fMuURJXcY8LT1mdGThKIjbfEaPduqSrfrw
mlFQ9FCCTQ9D0i6G9YxpWswFU3CJza998m2Onqs8uL6QNffEPD4Hz1MB2ZTLPQppqyFJlRxvrsTV
ok/RVpFnVYCJ6oRg9AVQTdLNEk2YepQ1Beap3UeO4tvlcLi+BHFGnQeqBMcjYi0NHCc4kSUJs8X1
BcOI83Do/Zzknp091hgIlaWek24cyiuLEblwW2Q4ERrLAJqiAEyd1lMcxlq1M5IHa6Ebi9mSIC3G
iRee9wokVM+tsautm69fgoKXmDgCNBygTMLiTsJGJWsyXo9qEpbdXeXVbOOIWfn1NioGSLeiyx7X
r/T5kiyppiZ5HTbTjxyMgxtB74o/nH1euhMxBrNOOvTLhiz1MITNy+jk063azaVro2UAOQ7QBVFB
Ayhdibj4x8juxupVJX5V1j5GZ/hmduz1m98H53Kki5HMrC6UAXKs9nWqXT59XHeLS12gfIaiqoPg
EWAsuSzt0CIHNpGlr/0/lD4AznL98yvbBFcAYAnOIKg5JEMdMmtSR3RBAY9of6Mq32eflKQ9UKP5
dl3QpdKRncVTGvSrsFiMGz832bhhNk+LIQo75VM57ONlT7dehCtbhalLeBQCN4iqoLwWvTKcuQZW
5jWed/XPaqtzcuvz0mVBStJUuoPPK82b/bPuN/Bpl+cfWGmATAM4QEzekZsdyrYr9Vbv8lcMwTKM
16R4d/JXmvrR7YcHKGrwZBY4UfgGkdZhom/Amsy+eK2VwjWp4lrW7rquV3YK7Fp4F+LCQPnGlBx8
JEZKB2KXry8gGndnzI/6b9+XfBt4b6Kg3b58JcuOTMdy2lDF1u+XfBp9FROKNfj9+nxk897e2J4V
VwAEBNeOgeZx8JFJEZw5152d51X+OorsO/1uZsxD2/2GlJVFnEqRs7xdOZdtodX5q+K41T/07WYV
nH1dOjcY6eyqoGX+CoKOZd515OYrCBRqYJ4SpIXI5smI+LGZoF8nzV8x17TJfL5FILOqg5PvSyo2
tKhnuZnkrxYBOma/LF6xNcRnS4Sk5nlRUBF1svxVJ3sn8VP7oG2NUFs5vU93yZbKUdmYz5UFtO4r
s63xQ+EkC7Q8m73Ryfs9a4ctjJTYlfMYTUzOBJ8MWgAxN0QOM83aHOq+c9hrDmrrMh69Bq25nclc
PTmAswVdVD9uNTNUvFFsAXIQd8dFDzPToyLD+PX8tVV+6JS5dv7+3wQILzqJpIYhyQ29bmBnbUCb
u2ba/7fvCyM5+b5pznHFZ/h6tBwxdXQTHHppZOcbJB21VYz+x8HBBsUFJqb6o/Oc3zrSHYA1HOIi
SADpHJo/pdO2jMzJ4GjMwNRHF7DFqrj5NMf3UTEAtAFNPQg4z7fISuKqiIuYhnr7XB/pViP/pY+c
fV4O9pe6bknJFDOs2vrZJsqvZeLfkMk42GPmX1f2ijIwwxiJN7TMAYIqA4Htbqh4r2hmaKX7pGoA
L/1Gp9uLE4hwToRI6kiLrNDtCEIATXEFLqnbAq6u7BjCA0GUIxjVcEedKyRv8mHWhoiHuZ/8rJP9
WHr81lHJMCq0sYlmMVS68WSVgpACNOBOZ45qyOpP07BTb3/inX9fCjebNrX0XMH3EyOs+0/61rxS
sQfnJ6GD5zzqGoDJCL4i6dwwM/GszCkw33oRH0GLuZvT9hlEdL9wqfxu5vZ+IH1y7ySv103sQjfo
eQP5JzCPcBdYmKSbRBsVviT6EKp95lbExThTV7W+xuPHX8gBChb5JTENUl5fawyzYqvoMU/Rwd6N
ftH4Nand4LqUC4fBKsDYrYuIHdS48kMzmgerKbIK+MDygKJ6YvlGvb8uQrjDmaIgQpAKCMonASWS
LvpE14ZEA6F6uJjtUXkZlLRy08Fv4rLFXObucF2aUPuFNJS9QA+EQRbIwp+7TjbaObUnAvB1dCj6
49ebv442ZcxLFVi+S4pzuwMjmsILHvJ7VIjjZvefPm9IP14Zx7HLF3x+sh+1w5DdGlWjo/jk18vt
PlkZGbQd8fle2cc7k2woemXr8XnRtiLY06H1863P8xr9JFTn4fioVcfx5rTrn1//7+elgDfXaTRG
Fj6PsRW2/USyp1S59SIUDQOClQk4XfQGyhNKqJKiU7dq1DDtIre4587Wwb7ibhAAZB/8Gi4hV236
atbriSdqWGIoeawY7lw03jhtpV5WNIGBpbg3gJwlgg33XBOmg3wIPFsNC+rXs29vNUKtLeP0+0L+
SUw1j6pTJzO+36kvRfqprPZLerzuCuCsxEckTxZTyYUiUPe9aAgF97uN9nRjCWNezc+tw7VdFNWD
qzr8J0fuipLme2cqv4wpqfbQZ4KjuAuUzP5HZ5rp4vKZPjBgyLhvLRKBAymzhk+pkpaePoGwXu3U
p8hMH42+XnZJXSm7uUidh6QqE0+dOfJi1EbSXcuSu4mXvxe76Py+qdkBOOHyOemS9AOvd2d2GVEn
Zc8Vp3pJO3C22Ys17sdELw/IcaIWVKZV4WYzNQ7d2JBfxGDd19HQPpIK4AltarIgNxEM3Bdm7TtW
40824Rz1+qbkrtKUGDfRqXyX8VgJkDIw9hq3p51TWInfLEqSuTSJ+jdk8/rfpOeanxbO8M76oe/8
fCp2kx57OuH9gZeTnrh0NOkzOp0Vd0SzeFjyxnrv+NCDVFCtPudp0/uYfIo5ntSsMeF2BMYuybug
rvjyERNjfKgSkAWwYhk8O9USbyZju2+qDFNY1al5Lews9tq8wmjIQhv3mAjRuT1as/4xFEc/ak1S
fJ6NGoAHMFNF3tTW39PFKvaTwg9zqeW+w7vsDUODc39suvSlyJPyyO10ucubpvPAWFc/OblWfB3t
Rd0tczN4aa9HGN9VOLsxT2KXLsaPPNGOEwa3eUZlzK5SZLU3GiwcQC+PruUp9hqzY+4ymu9ocn4r
Fk3D278rkCWpwGsy2Kqrl8lRnauvBt3Cla06DtC06CEzcK/LxWGgTONGZdEC/M8une5iw22KDeja
qgi8EcEIipqkLacrE7NMiNYsC2o4Byh/ZMd0a9j2SggkBo3iDBMd4Rfg5BiNeLXBzAWYAOpp7Z4p
z6YelPPNRVXxxD2RI37HyTHTRrRaGKNLqLU+/QD29/oRs3JKom3BAE0LmFOABpIulLTKAFxSWnSi
Nt6S+0D4/rfvSxF2M9s9jsnOClmxM03dnXOycV9dlgiRQaQgvvjDDSVKquc7NPeJnjCQEYUNIWin
1Wd9+jkVmIdNRqCN3N7A/L8815X7RXD22JjeQJMvOrc/X1/ppc0hBEerH/L8uHOQnjj/Ge2Sk74e
UxIaJHHLaE/SXUT/uS7jUlvnMuQ7ZxqatgXmMNRS33lOmpuDF3xepK2RNgU/tkydYRu1UVWzZYR0
Vu47rwLI/S9+P0C5gjsEYyzl2AJV+7bsY0rCGFG8rYdDtrGCS6/ECk4ESN4yot821maTIM7+Bd42
t81it2Fou9xKLl8G9BCEaghYOZCAusD6Gk1SzyxuScjYPThNjOgL5+/WGDrVj+tbtmZWGLgOjKGI
ZS6QX3TM9WniGUGreOcm7X2GfoOs/XJdyEVGTbBpiUlV6ErHK0hGLiu9rqVxPxuhrsY+biMXwUZD
7rThS5U8U31D2poVA1eODgPA/IHfkWLkrlKnXh0mLTSaz7Pyadx4/eir38d3UU5C4HRR6da44TQL
HbWwWo5DPrsO/82a6YDqtBeVgIQeHPuD9TtAHrPmcVJjdJlbuwXUgWb7MBm529B2t5ShVj5P/bNJ
XZ1/ItYGu8GaWjEG7v9+I+6Q89Ni6QbbiB3sQZp9ajAwuPCsMbiu1LVtEDQDoE5AAAzqv3MROZ2z
IptaHVwoR5U/LJ+uf/6SCghGgwAe/kYpuvXle3yK235ITA2WSVTXqmy31HOvbzpf57lvJdEurR/z
2t5r6a8odby4+l6VR0t9wsTLmy8ZUFGgAQ/3vahIy1U9iy427ZAeCdSs9Vxmb00iuTxVzr8vHbu1
NqZZl+H7vPk9GdaO6LCe/M7ux4277FJl54JklTWgZKsnCDKAAAE5PkuXja1aXYqIi0T9E3elZHcK
jWar5pYZoFP+W9bw176uQcxuf8oMY3/dQC5NXBfc7BAGCmRxgJ3bX0rUmgwj2KhsA1iTZv40mBhO
mEf6hpy1TTuVI4UYbRX3DgpZNBiUNwPuiw61jU1bk4AQD5huDC4TLLznK2HONJEojcygsTAnt+/d
WydqwpNQygMyDw9VcGvIT+IyyTBTB7dNkJDZVXHC19G0g99cV8jqMgCLF5Pj8KiUscqKMvOFEdMM
HFAWqq5Ctzqs1gXgCsFcN8w1kpPcXZwDRDEvZpDN7IFl3WdGtxJpFxlPsVPilvo/EZJRWfpoA7iu
mkFqR16x4NgstJ3GJrfNd+M4eFytXED4bvdLwR0BW0b2Dg2yUmzn4AVsaiNVgyZGxsJ1tA0TXnGV
s++LjT0J8hPcvbSZ8X1l8AzHJ2hVeruu+xW/P5MgmbCVMgc3PCRM7V6zv6WA+v+TbXV1regfbwmk
HXWkheH8knJGvFVUe5jUwLJe8uRF3dil1c+DGga4DVw8CFHPd0mJ0dA/GKMacMd2R3LXAyR9fZcu
4yCwJZ1IkPLa0VQrvRphAQn5Ndmge/yZ88qz6CemP+bTuCFtTesn0mR3yaO468x6VoOBVM9NbPxs
F+uex5N/fVHiSD/PIZ0tSqbydsZyTDoViyqjL2kXqumT7iTAa3YYsLohasU7xVGPYBKVOpBlSgZg
AcheEZBzBaVzV5R3vHhb9MKf5vGQxmHf2/uy24ijVhdHAUMFghqcAvKZRti0NJZSqMHiFL7FXljy
JQJVdgb84e3xFPZRBBkAraAj15HMzyrAj6fSXg209smpezC3bFEfrTnpqQTJ/Djh+qD3HQwiTrwh
5m8Zjfw8Mt1Ji39cN4o12xNIRypY3gGwE752cuLAezMaN6kWWPYx1kEN6zqf/5sE6cQxo4hoSBFq
QW8B4lweu8iv+cYqxK+UTft0FWJDT1ZRls5SFgtkMOJa3C+2xoGs7hLe9CjdIPl68VKJOTK8yAVq
wUJ+kPzRAXPPeLy+TatLADurSL/g0S1Xhop4qpwxKbWgzkd3PNrIFv43AZJR6aXKzKLvtGAy34Z9
v+WAf37ghQ7+XYAuveZITttGHxrouSsfGlTna3P6mSV2yKLyHifCkdqNR5fyEM39W9mQoxZlhzHj
P+vR8jECwk8wr7rvUj9n9QbZ9ure4gkkaHuws3JNHzMT0tasHS0Yk50d++hF+Yut/ff78gEeY/gr
jxjVglQD0fMd0rN/8X0Aj9BCg/z/xTBh1EbyeIx0/H76xe4/f7n+9VXjtpE5wz+kYuX3IV2cnLdl
rAeO0QASMrvDlOymafSvi1m7U0Ep8Ic0DAQK8mtfHzrTiDtVDQjP7iyn2Gmleaf2k9+UWufyufmh
2VtDAdYO0lOZ0j3UxVbTxjlkxqnuKs7dUj7oRuNqmFR/fXGre3iyOP38AMqTCZz6/aIGI4ld0/we
V6O7VBuK2lqNHH2Oo2E2CoRMc/KUwks4ZlmU2nSws605vZecG6JP8mRBwqVOTtSCDVbER66K96G/
aEE5JW5Ro8KP43tggWNhAAJg8WX7Xs1feXdso/D6jq4tFiNRETyAQA25G+mW7dVyMZLGQJBnusXw
goELS+whFrsuZc0oMfUHkQpABfhPkkIqUMij0IktTZ5Y9tL2T8r4mfIvs9bt1G4j9v5DqiUfkafS
pCM4a4xonidIA6Wp18y5p7bULZIfjMduVXE3xd1l8mQftSaagWrXsAYPlNp4/v/TmOOxSgFK0Cs/
rU1Uab5bfHLVke/mOfc1u3aHBFRXxeQuCnaMvug6PmZqbhy/Z+ME3mNw/w/ETcoP1VrQVNh4hfnd
yJlfb7VEr0V/J8uUbwJUDW2qiGVq5MNxfhnRHbMQ28Yok/VuTeK7ZSsLu+Z+pxIlP09sPU2jBn6O
8p7fNuzgNOSgNf3n69ayapP/Wos86KwHWJnmDA7Y8305faonv2qOxibfzYZRyqy8gry4VlW8b5Y0
/ZJp894p2b5q7T2dl2PJphezzPd9Xn4iUfk45MWuy4p9FrfHHv36CZ0Og8o9TooWBrQ1T/2SGwYH
g4kIiICrHrwaMjXxlNZOlznCY/L7qjo6pYEa8heN3A3tI28zV5kwg6q9T5rEmxxtd10Baxf5qXDx
Cjg5lWw2pBSGpQZtt2P3mbLx+bVHBMZqAu6OVCZgQJIZUQNEoF2Htan57y5BDb3X7ub+uzH/SJIt
eMuKksXAMbAv4xUBeIWwtZOlMDY6neJkapBGO1bt1d/1fODG3tQ+x1uozzVR4MxBfG+g45fq0iGX
5AzwtwRvo95M7gzKXko7DblRfWdRe0B37n5W+Ma5uuKQePlhZbAWlMBkdiy0MyVtVCS4D+MDzXwz
8Qy2oawVWzgTIV25yDqN5kCwKmUqPa15A0Tw9kv9TIJ83xJzxpwWqAgZbteOX+eiczcrVVvLEH8/
sYO8VKZJ5xASsdeuu0/rv1kEoKwwZ3iOJeOc4mFgtFXwFNcx9CE5TkPnzZv9eGvqxoxVIHIFN8FF
PY8uGu1Sx1iCwaLf2ZT7wDr+akxlIyZYFaPhiY9sMgYkyek3oFBmOhfWEmTmY6OkoDr7XPUb5YyV
Mx6c4v/KkPShlA0WKZZiW7WrVL0bYXy69sjSDfPdWov4+5nepzJzGFkCheySznOKQ7V1Wq4cZ2JM
DgqGQKyLouG5iBkZ7KonzhLE2h2f78GCP36dzJshFuBgB/YUiV5R776AWLQ9TaxRXQKuHdr20JaH
eivXuxaMIiJC772lI+GLbqHzhTBmIfS0OQ+qWvveYcQaB1AG3bmfQCh0GIf+AHqiXYeGfJPmdxYA
OE0/+jomhdx8++BnoMyLhBY41eXKvuqMik0agwfUy3Lmgetx4523YntnAiTbM4a4aJPC4gExH2ry
s8tVF1epMh1uXwfwg+j1QQctKtfSdkZdXI8oZfBg6T3UMdjGNq0AMdCMAYNANg7EvGjrktRVaJFW
JfESWLH60hiFV1kPebZ4jUZ3XHumUe625ifV+qdWNlZ2SeIOz0W/MXQE/Yg69rnosi71ji3MCAqA
nvyoaXaYsdTjIkdXCIvrX11nfUzt4FMTQCBGkg2G0TUFoucZmAYUz3GrSx43RDpDlkU1go7ue/sf
q06AadobG0fUil+j9IH6EIgiUPCSKa1GQD+XhmlGkOWPRd/6LU/BbvS7rBzQgm4gNVZXJGj4QGtK
kZaSniw6yMQNPhgksCcMivpBBwy6UkAKtdVtvyYHMFmAKQAHWElxtDpJ8nyGnKzbEfO+A3Pa4ObO
VhuUcCHpCQauzv/JkVHFHYrO1oiGumCyn620AXdmcLtznQqQYkgUDoBuMSBAZZhKFlRbqfU15VNw
hAjUNUxcVn46Jch0VyoJ8jqf71CmLB6TUi0PhaJjtmmt1LtiSavd9UUJt7nYNfgVhrXj8kWq+Nyt
CjMyqkSZzKDqHxsM0ikftf72HB3OI1zsoraKjn7p7KuZoiZKVpvBkvF33ZjfFmNreOqq7k9ESIfD
xOJk6VWISEm30+zJn/8ix3q2CGHlJ5d6kdp9SmllBjkmVe9m/fW6GlYCefSRoAMbnLOCMk/6fKot
SVrWGglo75vRA0nvHbrP2APGgW5iHVZVfiJL2OHJUngHOCv6r0hQDrqb655d+wPyBtcXtKqREyGS
XQ1Dy7Puj5De+6XejmAHKhONMSbYEREAy6FJlKbdrMcJfD3t71HT9dNZ+RurPREhLcCadDCINikJ
KszYe2jZnD5NMdM24oI1n7dQfKDAfuNWVaVrZa5IZrdWCSlj4dqA59rxh9aiTWXwY2XeELamE1Qh
MEga1VVMdpEOMIvXs+LUNQmU5lhnx+PtGse1hVMeTytQ6Es+yAyaF4UW43jMXeVHscUTs2a1p5+X
PKSsBspToY+R7Ezm9e2jTTYaR1ayW4hD/12B5Bh2XETTWGAFcXlAM0FVonBxxEhpNOFX7rxVid5a
kGRgGHxTgMwZ0oza9jh9noDQtqrDdaWs2hfwYZYongqyrnNfB58d6UsjI4GTFh7ntRebP+fma28h
Zcjfr8tau+gFOACtdggpUD89lwVih9ZRa9gyWmdcxr7SUfGt8nM//8U9fCpH2rjI0c280SFHi2Lj
ftabwo85bsfrq1l1FrA7gMIWpTu4jbQap5tqNjMSzPMnO9mlw0b4tf59gscuUilofZOcsWKzoCVb
SGAmhzp3nWnj96+ZFygyQTunC5OW3RH1+8bO61oPjGk/lHvURli+8UBcU/ipCMklURqZcrRD6UGC
sSaLP+v3VeKxLUrytY0CmYcGugrMfkap71wRwxLbLQUrf8D6pnWzAbzqOkv0jftqdS14MIESCDEY
XhnnUuzYrCorTfVAd9C45+SOz5q+dUuz2in27d17qAQDs4nWTZChXFBrTVGs0EpDXc7EBNe3ceuZ
troWgwKlg7I/gICSI+pt6yxcY5iVyuPoq1XMxq6t2iJ1TU4UzzEn8y+OfmQKkIMErRKGwUgqmhal
0ojR6SiiP1r1s/k3Twh8F1gGUAkLjtFz5XDTjDOAjvQgrR6aBKRTvwCzc8fl5r5qhBICzIj3kAoM
oJxWURpqd1FP0eShLJ66UL+ziWc53L9+tKwdykifIs8Onh00FEjLMcchRm4W6p9K52CN/PsQ1T/0
Se9cXYtst9DrLdjJlkRJQb1p0qzAIOBgML8l9pe82EcYDTR+MZyNO2DNWQWzu0g/iHhWOtUsbdR6
1VSAdQCq2pq+J9FGWLZm26cC9HNTAA9ETpYRAqz2LnV29XJHujvt5snXMIRTKdJpoJWdnRUV9guo
5mXexw/oMpmsQxq5xu8o2jCHtbADjdYA58OBRCb3fEl1rei9ocBd0zHL70j8/0j70t64dWXbXySA
mqWvVM8e1W07jr8IGRxR1EzN+vV3Mefhxa3WbaHPRRBkB85miVOxhlWrivqFk8qGH5Cq+6hEuSaO
usS+xDZH63jAexc+QD6YUx8QFiEAAmiug62bnI6hSBwtdVPNT5TmPrVrP0anpb5CWtHO2bZh+T2a
oK6v3wE55jWZk7cjLIGVHZQEKlCsxe+M7xZJomePItwEme9BgsSczCo1kzF3pZJtzWNdPbJ+/9/M
4N/4kxkksYb2sIRrPsJktNJ+CxTx/RcIK9jq/2RMjkY68LFyW8ioAjx7vTl+wwXQaJS3365PZmmx
JjYVNFLDVQvXCjCgbY5mECZfQonM7/i/uUxM0U7peF8YEIFnPqJBm3oh1zaK6SyYh7MaQvKtIqTl
wu6Zrlk76KjotFWcrFX4oBBPPPRLVCWzc/kiY7JcNvgXFAXhSsB2Pli/qdVd0/65viOzIkBHA0ya
/DXNsyVuBm8zx3JpySELvudGREkXLFg9S0Im2jQBwUDDm0D1gVKlrflEhEubYen5nj1cX6Yy0aa8
KaNUNyFFU55tftBujwboEk6CjjUygAVC4nMFisrhFp1uTcRmUdoqfnTk9gmAaQWMmmhrhCcN0edz
ASPRgA5QEJbt78bColl9M6Oc7PQAoBaIe/9SIU7uRqAOPTJ5JpwBTtZOH3tsXPBtL28FEsSoyAJ/
Dhh20HH9fApl34+i7hFc1IshvA879RUEAQCDJfnRFUtV7fKKnSt3hDGRaweBDKIzF82Hw6CLrbhJ
DR+F1mP8XYwrcBiQ8EO/PW+jo5OelAEEJyKM8nx/CWVVYmBuJGrDDx566xBkCyr+8uDK4QEMlX3Z
4IFMDm5fa+C55vDRSHyH+ExUna7f8dnxZSIPESzs/jSnIbI2MJUIxUDV4CXtttYWVOHl9ca6IEmI
VI2sWp0SFTI76R3uMtMvbeS1dpFFUSh58xTAnS4bFyF4CaTV5OSaOYp/S5Qd+2raqy9F5HYfSs+M
3XUpM9gUxPmQ9JHpTpSumhMxbgbsZ43Cf19Bt826ERRkXj/6rPM6O/WcPt2K6JDV30ngj8XvpFm4
PDP7JNuly/QPKnjQQOn8mIELpwhNQyH+JjDINo+07fXpzVzOr+NP02pjPoYN0QByHtRhg5KBdZ8x
qpso1ARU5bqouangSBvAAALojhDD+VTMYhRKnuHlMqph/YheZ+ubx9fQYhCPrw7SR5iz5+OrRsbz
qEOaTnG+t35T3n5jZOUBTjVBrv4CLwuyj1Q1AIbx0Wey6N6M2w0uZID/jX+RRAqTzLaEowM1+GfI
73mPWEC/sNszW4CQjKFJWIUMlk22QJhZhFqjTvdjXMjoozJujywidYhstnRmceunDJ8EZb51XfDW
V/72f63/ROHq+i5fHlhIQOwd7U/QLg0EnOe7HLIgaQuDdciGvNbjg6FtePmrqhdMoMuFghSsEpi7
AEC5aFhoNyaK5Wyl9fUk37Q6ocRckDA7jy8S5M+/vB8FYPNq3ENCCBteKCsdtFA226vJ7aF3ORXY
D0BMIbg0jSzUqpaCQlFr/bbja8QEPuvY/X19Ty6V/bkIuZpf5gJyz5arAWl90qUHXcT7pMh/iiRY
KMeRxtT52w4uMrDogXkH7UoQJzkXUw5CUQtgj/xE/+Vavq1HNE/WAmRO+ohKlqXCzDlxiCSAn1Nq
qwueD4WMWYxulrWv1vvMfG7dnRUCshW/dOGP6uaWxijWBhYFviKC5foFfKIy6xgBQqX2y3HHbD+J
d3q18JTM7RKuPHAMspPJBY4AFYha0pRx4zNuUGFtM/UlGN9uPwmIwTsIKch+DVPOu6qJ8hiUcliz
xDP6laFS01lQAHPTsGQIEyE/vO7TvAISui1TDJznpHip0cg4I0/GEo/XnAwHuCA4P6ClvoiSctGo
CTq/ddDFSLgXxmOps0NhOjcbeTAcZSdvWwYKLqKl4Vg0ZTokPdp+xGgjF29rslT0PT+TfyImDgon
aixGBSIUB9SizhsKmuliaeacLvtPW0WEfC9ZvQSLtT4osVxh/4FmUj0/FKMHmp/rZ+vStJerJU/v
f6RMNKZTCTsVOaQk/N5Q+q0aAo+VJ57Cfuvhr+uy5vQ/Qv5AQsh6hRn6gcZlQq96361LyutPsRTC
mV2yLwIm+2LqQ6zxQPS+UN/6/BDwvcZeGVs4YDOoKQMrhj6fuC+4jtZkzbKgFk4yZDhh/FuuvMXN
UcRibbgJ7UJOwzzzFO0gtHvRlAumxgy+DqIlMALuN4z0aZbJCR3GW1vrfFJCT+f81a0BsHT1Zx5n
z6Ojr/XR8tBC68CjaGfEw/NYVvvREt+v7+TcqYGxA7MHuWfnIiw8FFxk2N/O1yqdGi2KRWOwhXFA
3O8rcwGpNXfZvsqaWKA8Rx/oJHQ6P0AdtHUYop/RYtxEGvzTR/CrjIkJZ+kdkPy1BdWU3dXKQ6HT
rlxZ9aHIN0V8ADvQ9eWbuwhfxU2edm3ITUYGiHNtTlkRUbbwqM9dBICnQEIDIgeg4yf2XB70baEO
HXRHFkUeqOceAWHfZ3nwDpqKn9cnM3sW4MfJd+Mvcfu5AeF0SeyMwdj5VvPDTndqijbHPQgqtFVV
pwvP1OzCgb9LtSR7Kki2zmW5qc5BwhL2fvHOg1djiaxp9hh8GX5yDJIo0Jw2x/CkQK8BtrJDUItq
tLM0itxh6rYrotycc5UlU3CtJK/MpX+lCxYhThvmvpG/up1GDb6OQt0rorfru3S5cjLqgeYc6MwB
2lx9cuTArJg1raFmfk4t8Oq7i9z6l8cAgyP5hcwtrIgL7hBwy2Y9H4fMZxsUk1h/3AHZr3WyvT6N
S2Ugpfwt7SUIaE09d5RXsjFqISUGfy0FpxNdSoLPLNRXCVPfPY/bxHSkBNXZJHjWTe/6DGbHB2EB
oh7ISqLL/fkRZpVeNQWKoGEwHlNPDxdCRJc3HwuEx9UAxAFl0NMQUV7pig0GpcxH/KlU73I4Qcwe
qF3nCzpsbid0B+lbYMoBqZiG6voOHJUmizMUdZxs7tvZepGv89JXMGElouAdADrk0jR5Xb94QKI1
7Zi1Xe6bvUDD4YJW47sJrD8JqzUnCHA7S5jTudX7IvEiXNAEcYxKwxyY03KtmWLf1FZO07p/4EWw
VPI6t4Ko2ke4TSoAMBWcT6+2uGtmBsl8TqJvWs/9HuyYJvhCbz9wMs4l8aAgkZm27TB45qRNZOPm
jxndo/X6wkGYO9Dw5l0Y3Eh6gjT5fBpp51Sk1JXMB+3hZxoGf+rMXaJ6n4kXIlQIpLgK5mr8xxSL
5CZBjCIlnvtp9liZBkUPeyoQ7CL5PnJe8/ZxbFRgbnJwCT5l9eb6Cs6ptq/CJ2Ylq8mACxDnqJcf
7tWqDmkSNjuiiV04ps913P+6Lm/uYCB5DGg60u7oaiVP6ZdzDxOWO9UQVj5D2a6NYkF12JVLvHtz
2/ZViJz0FyFjEzdV1ENIRlZKSZeKgmeGx1lAzzqESKDkpmquGvSmDepU+CaN+rWx1B5xdngMDrQV
oIkXiQLmJmIMsqEAODGkVfst/359C2bHlxVSSBIARORODA2hBLznAuMHxVu6Jfz19uGhnGXBnTxY
F3UdgWqHDShefbdhG4uIdWzczrAmkzUwAXE38SpPkahJV1QlImGFz8MfdRtR6LDrc5g5pWcC5BJ+
OUA2j+1hNCHA7WXLwrF4S4zTdREzF+9MhPyELyJ41TI0HOoKf0gDpDO3fbByzbv7TH+/LmdG7YPn
HfBjxKHxzkzf/Bp0CypzIKdDbylw3KZxtQ51i3ZZvb4uaeZJA/gQsCeU3yGQO40baiXaoGS2CXOv
DN57YZSStddHjvKbRsqN3USngo8LEJvZjXKA40QjUajP6TM6qFFNEtT5+L2VooioR86oDO077pLy
9qfARuoWUTAQpqPuaqIoh7woedZrpQ+i/OEl6/6L4Q3ZtR2NBf5SX54fBzeIk9SxcCnDQi0O8NeK
o9NWSxUUc1f/q5SJ9s2buMsVLs81c7YaosexWS7syIwIAPKRVoGdDKj4lErSsAKVtaFW++Sjrw59
tlB1tDT8ZBvGEvqMRRi+sVbseSQLNvjs8MiqgC1fAiun2XN0P+fAG2P48MNovuvKknc8c14dycYr
OzsAujfVvbxwlJINSeMTReYFOU3ylb2ECJubhORpl8A2WWs9yZ/bEVHasksbHwTmXrwOoiUmmBmd
gkQwMgOIkshA92QT8jxKWWMGtT9Yd31xiPq7ASh3Y3Vdn8ytFSA8iA2rKl6TaVsPt67KkCtYq2FM
aZh9VtqnpsS33zts9v8X4kwM1RbQmNxqsVaV+V56Tbbw1s7MAWg1OPUACsl7Lbfqi5bvUbAkGqKC
BD/Ycs0T44JLtDS+/PmX8dWCOGluYny0BVXcl073xuJ4fRtmHiqEDdBuDJg7MCVPt0Fjqav2Tlz7
FXZYqMPK0N6r7Nhnx7D5dl3UzMEFlBFOF3r9oZ/PFA5FKqE2fVYI/111/WRYWKvL0YFasOA4umj1
h5TQJBvUVK5ZaxExfLHRq11QL8TyZoaHNYgnCMWD6HRkTHSrOmpmwbJehwYPqQAHxc3N62SkXJLK
oUUbHLmLsk6i2D03ByBVws9Dy37fuvb/qesBFgaWwgU7VdKWtary1vSHh6R6DIoFc2dmdSTgCTWp
cCfgqk0OqqEndlfaDeidEm2jZ+MbyJkW0lWXWgntLeFSoxeMJMKeBgZ5ZlaRkakAIArKTE+4q0Ds
zOZm01AWFCONDKgj8CrTyschgsuUNp3qW2hZ0bo/uU02Gdq8Xd+Ny3sNKXhAJRkW1NO0kKA0yt4J
lFIDGqajub2H206MmwOpkAG/FiS/Ngj3p2UEcZ9qoD8fAb0fnfu2R96CxfYjQrcA7iLafn1CM/uP
gIck+IPXB9dj8mQ4TsgSJagU36aZ+MaCt+vDz6wXykdctI+UCXhM5lwPoh7VKdWycIBLrl+bOIAQ
HcSoyut1MXOz+CpGm4hJTGNI7dLxUy2n6kjbfmFPZgRYSLwgxIgcyGW1RWPV6O+o4hYa4pf2osUL
3y9X+TwXILnugaiRQTp4TnIZvzwXgc41K8s100+TX2G9Kd5Jft9rGzJuov7PzUuF/ZYMGQR56Iv8
tOpUVRSXOvBcaxIeeLe7fXgwSkDhorASiYCJjTOaOhtbolh+plFe7OqlYOzcRnwdf3KgnIjwgaiR
7asnESARGt7esQMfjxJtgCwkvEafbAV4d9zMzkNwmsXA7VT7dOhQgXbn2rfDOVAxjyYH8F1QxQFs
6Pme81hJq6EoiV8dePscDDfb++fDTxaq1dDERYnBEhpTO0AvgAVFOLMPZ18/uXGFHgmS9hg+Mlex
SxlfKG2Tyzy5EeBRAfzAhhpENZC0fr7ciJI35shDPvppc2ysZyP+6PmCbpqbAggfUZaHOwd1O9lp
lPu1pZILALC5Qyu79Kp0yTmdnQW8CdiZKsBUUxuNGSQerYSD9VILadz7Ucy9avx585UDpgXNAUBu
gV/TKj2EdVzVrAPiO40OTHzmtWIp3jo7DySBYS0j/wxk3vluNLwaOfKHeFy1QxiDMWN86rSlHjYz
doKMUcCWQpYFt2KyH+jvFfAgBtcRyf7k2n3A9oGycZeaWMzs+pkU+RVfDhbCqujwUDLi6+ZnTp7j
YHN9N2aWCv03VDSaQT8umUKYjI+wcVfzDNSIAGgQJjwddPZI8t1+/2Byugh5SIjkRVK+SpuqZm1C
/Jpo29LoH2NhL1hUM3QpqMGV9URgVJKss5MoO84aKPmYAM+1XjEqOm3dpCajY1DsBNx8orbg4ihO
ttGsrRRdc64v5NxGoeWmCRYTILcuknsl2pkQRfITCeXVHB7ccMnnnxUAVKBkPHfkfp3vVB0FhQJi
09G3uH2vt/Vj4LYLjtPckZa9NWRXSkiZqpi0jtM4zSCiGJ9FsCFhuO7AWFmESwyjs4IQmwbESZrZ
U0VTa0ZsFmUHbU/ykRaZbVDwKu/zWAenYtG/Xd+auTOODL/s7YkgAIgxz1fOiTK4FKWFpyuPPLNF
tCQ6BRFbXZcyYxQBnftPyuSJCRUlcYrRJH5KHsYg3bZ9SNO8oXXWQOiPkpQLnuLltP6a24CLonIP
kWx5YL6ohlqgn1rUMxCINWgIJVQvMvWV0JZCirNi0EEJqFd0N7yAu/fRoA0pEqQ+3MqUumx8Zqyx
0YWvWTBa5f08f0Mxn3+CpiHmnERDgYK/wYfFCWOspcV4bw8fZvSipZGXWrVXabfXDaM8REdgG4pc
sjzJyX9ZwwZELUbSaQMIIMGesy4bMEjRcSmhPbeEsuZBKlh4FVOfPtCsHlVzPa5uJGgyIC8nnl3+
6/r5u9QPmMoXIRP9YDZlVYh0AAdbQw5qlh3a9PZQGkTIJxXxG9kLYaJhow6l6FZlDr7tbtPxSRme
mqU+RzOzQPQfJSgAYsCanSb2xlhL1IpX+fHJEQaF63GzmoaJhm+XBSjSn5isEjA+ACu7LD+aQUYd
Naa31zUhVY22U4hrItyIVsXnJ0oTJk9TqJxjk6yGbMNeb97lr8NPg7JxUEKf2hieaa/huLHYy38x
PmqjwWwt34Ep1jnqRaRyR02PY91RDRnjfMFSnttg85+AqYutdHrtjgFJjynZK+uM3OzQ2aiZl0Uz
UtvDqJksf5gmYgjT9BjTKnjP8wUddfn1AKSAINBFJBPhv2kmfyRZYTs9KY8g4/BQvY42zqvrG3D5
jEACWtU6CEDBeZ8+85nRq7Waq+XRbDxGaO7ecZWS9D7j+y5aCHXNzgbYRMktp2LdJg9jjxxxHJNa
HEO0/zHFvXAWNvtS8aHSADTsyKzJZt5T61Jj9VCx0SyPgXLkDUi30YqRLeHL5ZU9fzekEEDEwCwC
7tfpkW1qJRtJOpbHVeU+uu6qaTyLqv3NigNSoDNkJy6EI6bwipTYURUCYXMES+sqGF24X/9HCfJk
fHmLeidB2qiHhKTJvC4iq24JG3tpdmEOgOJLTjpYqX97zH2RgN6yZpyDsOZYxoc0B4puVzWHeomG
ZeZUIU+BmCMC2AjTEfkVX6SEQ2UVIxTJsaqLjQpSd3PJaZmTgJKlvwRuf9t1n0uwGWe9GzrlUY9e
s/y52l+/gjPDg48VzwB6cCISP30jlCAf1SSK0uMQPPfcy25XgSB3QVITLFio4oSQ888vUKpkw+9K
jjUrV4Gp01pZ0IIzG43OoQjWoGBF7sTEq1PNaLSG2kqOjbEplAdLHECMmZQLTt2MFIm9MXHvJLrN
ncwjsNQkcbo2Oyo0Fp+fsftL3H4lkMyGAFREoB5qGp4r0qHhQdKnx0olKxa9jHBOr+/1jLqV8RSJ
Z/xLcinPwpfDGiOo3Zs13lPFjO95Z66UzliVtbvpCXo707J6vy5v5mydyZusWcLKoBUc8lo2rC2j
XpOlcoUZnYs2AzLzjPpgeKSTGbWEj33c29kxKDdOwKjhUPDH3z4LHUVwcN1g4QBjdL5qetkkhlM0
+VH76Drv9pgHUtuAFdkqsI1Sq5+PHuYqyzKgMY7N8KFpn+NSbfvcCgGy5EIPArUCi/Z8fDWxgf90
tOxon+BvuuIuSvzr6zMrAToWYVlYY860gVPCu7GvjBJWGkqeHODLXTOnI1/KOs9dQKnK/58YfbJQ
ZYwiMmFCTJ6ujexZ4ScUPi3x9c2dWKAMsNFAHCBKPhECKvbCQWQgO5buZ3pq+MKFmF0qJPLgW0KZ
4IE93wySZimcAZId9eAjcAko/0GxGy7APWZiQzhSDgoxdImIhoE4kaKVoLTianZ0iELVZmc6wQoM
upzzdaoMlCFZ1RWEFn2xoCPnpidrg6Fj5niiHDQ6F9Vopsdi/NTdV7V804Y/1w/b3AbZ0lQExAHo
z2nJvsEiUC13MNnDDABgq6h26BSm0v9CCO6jpAoE4mSqiY0aPllVBemxRe2uDnLAqF3Cm8wtlax9
+9vSD+2HJ9ZozhEgHEqIKNt7x0b8ZKUFt9ujqKwCOF4DZhFHYSIiybjQhcCLVZDYG8KSRmVK9T5d
MCBmLFLEtRBRQBMyGBDGJFfSaUaGIz2wY532722mrsyxpJ3ZU6tu131nf7u+N3PiUG0layNkjGHa
jMgta32o4iw5uimKnt40/lpoOh3wmwQv10XNnDXgsE0EceGFSn1wfo+Q7IWx3ZowLOxvFm21BWUw
OzySAyC3A3gAKIvz4YNhDESNPTkmL1HjNUuVtTMnDAWP8GwRAkAiZXpTMoMpASnz/FhrqNtdmfZq
EUo+p2mAH0A2DhPA+zg17iKry9u6lFa8Fj85oBWK201Ntsmws+w3t/qZZ4+kChe0zMxDcCZU/vyL
FWMT0fOgCoqj6WSHfBhXTjfc65G2acN64en/XyZog8QP0W5Y4RPbEm6rIKEDJ4KREnxGj6DZQ7Tu
e9q4a8v5MfTGNkCorkwWjsbMIUdQmuDU4ZEgUHTnU2SiJ3XeO8WRl+gHE51Q3bK2h21Q7hx3QUv8
jZxOPEpYHoiAA7CPtME0PC1Kty/CvsMejs/Iv3huWNOxXo8oPgrj1EvMTyvcGchI56EXtSEtymeV
LeWX/sY7J1+BeDJeDplS0C+jbUVpx4bWiWM7Kk9WCZ4f6zFw7LVTnpqWb5GpWw3ue5Z9ttpA0/R3
PW5T9PtOe7+vHEoasUrSBKVMB54qa6EcdQCKVHBeo5sJHrxfuGjUTrVNGOx4CgoeoONSnaxbpdo4
dbnJI32rBQ2IOl3U735EdUuDPKdGe6ozyRK7DcN8w3hEneLDsh9MIby8ZwcFEc42WQo8Xmw+Qgey
SF1uPgrJp71swtRpGYJG5anrn4A/ooO6ESgnZVsS3hwghAC8pq5kVZJYtYmG0/uia4RoipOept62
CJfqZ+amAsdP5gwRS79geLAGZdCYU2N8leboatVnYlX9qsofLP95o66WS0XgxFrSAMGkzm9MEvNa
7zNDnCxv7Ncp21wffmYihqSlQTzYhi8wNan6SC+TQrDqlGoOdcqN0pceSUMv1j03WConl1bg2V2A
w4wOuTgDeOZkCPp8LmamDeoorPbkDgzM11sitp1ydLXvdbLLjG/XZ3bxCoEYHv2YUbcrqTEvWhJo
jdIJ3crFKRM7BbH0BWN0bniELgzQ7NoA50wLlKs0DlojYeIk9D/hWs9uNQfx9UgQAiaHXKSLWP35
Uo0dYGSxpYmTq61+1e7CSzP38V9Hl6fiy0tTNKnV2JEuTmX6w7P0hfDqxQM9+faJM2DwOmwNB9/+
wYej8tE1b7fvLCJ4UKdg9AA+Ssr/8vVK1SVoO2iVpyT7XmeV16jGwq24nIGsd4eNgeA5EgHTp8O1
MpTHRdhcZ3joe3gXwzvnS4xDl1cPQpCzR3UkQkjW9AkOM2MIIhSYnxRmoJHhRmElTbONab+Csv3W
FYMo4CCBbEEHrIsuRcAuuXkbNuKkRus8WncLT+3lcTofXv78y4b0hCRVlmD4prqPitdkiZZNHvZz
vYHxLfApgFAFbVym0XQgOQN002vFiVvswGxnpaqpF4icKmW1cLZmdh6FnoCQySbueKsmKqpBNCxm
pO9OYIkZq31uDB672T4GexV2A06SCz8MYOrz5erGMIYJzvtTZ3crMxcr7WbVBwFwXLBcGP+iECYM
qoRZUdOdmEsr9sCU28dHyh8EpYAxSSrgyQSwdOXgoKvMqd5UcFbV8WY8nIZSMcCjcMetv03izldo
TONkQEWKeXLjD5OfIjSsIZt8wb+b2WpcPVxvScJnQ9WeC0HNwgCbLTJO1VHXe/T5TdfMulnRSkrm
fzImYZe2tlFzZUMGGLpXUfeG1kMLLv3lmwoJAIci3ypj6VNn2MibJo1USCjYKtUf8ZxsLO2T2Xs0
8YpJe/uawTNFrR2ihZK5cKJ6SdPmSUZ07eSMZBeT1RhRpQ63C9oKOdbLGy+RfrIuBhSGFySipWjG
oAss/RS19ptW6nW1tgPtaA6u+VBrSIlXWRRsECGxKw9pSBbS1uC2x7qme9AU5giUf5FB87hrldve
TJP7sq5/Vo79k8QSmVjGjliDapwdGtbWuy4Piydj1IyaKknelF6hqOmhSOEGWaWLboRpqe/LOJPt
wt2er7iQTW1YxDz4iCg1E1Z/ZH3THzVL/tXt7jQl3LSjtqkMtlHRAbW29/ib46wVIDwLW/dqvdmI
XFunxNPNZ1GyjR1uWPWSgy/XddNviV7+HtF5Oln3RRKsKxe2/CEM1uawzXhieLFqCw/knj9DW70P
NHfvuAptQRagtfZHZfKDmTQ/0b3G0xyUwQFBZRO+aYxua6GzY6d5Qa56buUcNPZmkztGNK9FxXkD
5wDIvk8tQVbUuW+c1Ov1R03dcGtc2SDJMqLAY/mPGDizwc2oMKpdW+RebP5onQAfRVYFizAMOw4k
2Ln4f51dMr7HzVZVNiH5FZNHvTpUjrrR8nY7ugaNNXWrKAhvD/rdUBAv11EtUedrQG1o7RzTaNsk
e7UwUP166MmjUKsHQX7kApnbbFPjD3PIvU7TPBPuTyDWY96tVayDHiaUVH+SQn2OlO5uVO+b4ZcL
PkRqoDlVHrYbNE7dmOZ97X5rx8c2w+tbxjRv7rJxk0ZPCtmL5tDpe0s85BxVcna3KXXjIQdgk2ef
CNHY4wPvNjFHd+2W9si0O1m4qkS6H0W7HkYGrzLYMh1dRZJml7nNJlYsCoF6Rb5X4THs95oa+VFy
ByvwebS2nRWhj5y+JVH1oOT72mj2Zo5XwtgQUq/b/D3jKrgBSLozk/q5i1pqGQ1tFBS8vyrqqSbA
DguNBuPvAh3OEKy9U8fxPoriDHRKCFun4VprHpP6Jw/jddXqHpCCOz1q/7TFMwvXSvhu6E8jj1Ya
UyhTV6yy12WWnwylELQA/1vKA9ok1V2e7Qf4qMlgb9rqkPY7pumek/1O4uOQ5I9dbW5SA22Cbdrl
2abtTnG3601kyfg3fBnNdHWlNt+1EZ2ARbxqqzvH/A6aueemV5pVGrkpbTMGqndLqeAcB5+K/KdK
klJVVOgufW9FW7U9oOqaljqyO+ohbXJvIMk3w/jBKu2xzEjkKQWu00Gznkr1xU0OOo+8PLtLtWc3
JdSq2jXCvetqRA2sShNjbTfPbf7S2vaqs5xNDcJyRVFXvM0RHztEY0VV1ESY2jppv3H3bSQfrhJ7
NvmZKU88PJZ57YlioKbzo1B6qlg7c1xryj0EJ4jm682axZu6MT0nRRm3JlYmf+PQO03nOdr3oXnu
o31Trp3uo6v2lfHQG0c73A/8oFuoT6r3w/iRdC+a+gBagJH0vyM7XnWxoKLWV4H9hzPzzoxWbsAO
KVe9dnhvgr1RPurkzrSUTVLUgIMWzfc4Ue611C/s5iEyesqadzYUdHRWvXJIyoxW+lvVcG9sRorY
ybZvSlqJft1lyqFGFJQaQfOkoH/qGH0UySPHvy5iT8lf9PI+K9/LcmV232QYwcByqZskv9OMFIt7
DIf7sT4kzirlu9Dcd82rGpirEb3oiA3iQnSLzpDjkoTxbsxWGRA3pPoV6GKV2kfLulMThRpoX25D
jVntR1C9KMqPIQ7vEncdIcDsOit7zDco1aQORzkznpaTyNeJkx+ipvbMOnxndvRuwDoFVsgmIAh6
cnlCVcRQqva1MEE0B84xUYaelaerTqx154lFDwCYI9KiO3eBeVdlD7XY6wmaKx/6CNnF3KVxuq3q
UxGuLLHL2CEy79DGtEWdqBbf2/W2rjYp35NgI+LNODwV7DkWLy3btc62rHZoxtZ3e0dfoUcEteMd
SbfoTqo0vxIkLR2yKfRN4Hp1cbTGcsVaEF7tFfveru6J9sp1v232NXlMTBdhuzul2bpRTDX47tYh
NdZO8xZ1Km10WAFbcPzUBCEud4ddjoF5YNrOwKHg7NUMH9B07C0s3obkWzOyrVUxT4ueEGqKlAfV
+AV3/TvX+Y4EJlWL7E5X8Aw9O0rrqcWAfngg2SiNZ0SYqbCfTXcbDUebHYGwpz0qoViBtf/uGk/m
ALKuaDe6NTVYvgp0r2wZzfIdTniTIBJoboZCXTWW38VgxN0KRT7OG5PtGueUs4PbC2rGW9Q1RvHa
UiNvUHZjVVKrMbymxrmtf4z8yW3WRfjoRoeieNGH3zYudfGaord3+aIO+458pGP9qx6MB6O17+PU
pQnZq0CuKhx2PgOLMUwn1N868ZsLZa67n6OFINp9736i5SCNEBMbi4+sfHTbOzPe22RcVfkzGiRr
CVC2TfLcVvyly8YHJyyoVuk0jd07uzQ3fVJvVHULqxwBvoOV7ZXoQ2h3Fax/t8N3vaRO4ZXaKSCV
l+DlMsaC5vVrW393oEKH/mkw91VyN+a/8FYI+5XnB718yIfnzHpKjRDWyB5tdMGJgqtW0bK+M0RC
w3Snmc96vDHI6Onpg4p7HdXWKk5PhrsCuRCNmjdFuWu7u7LfE+fFNF7TBDRDw0vH3914N5oRTQO/
zLtNhdiQK/ZO/IgqblLsEv4R2VBv36J6ldlPXXQXVDXYalwqwIoS/MhLm+qw3NGnNkRcWbjOukaN
FLPdXQ38UGh8b1s/YjtrgKZXT0X9GAb2WrG7HTdY7WWEHEBOtLe6e6I0Xod6jCry0PV6CFrUfeR3
ttbSMvnVh+vAejDbx6AdKVoNqs0Pd4DGwvmo2GdFxGoccW5GvDvwg4J20+ZvpH/h+qq0/TA/GsUf
2HA0Jw+u/i1hxCs7Rgelw7SPSfXOxLpq9lqG4Ci504Lnse6p0EABUXi28qTVbb1G8ULmoWYHvOQf
Sb4322SNqCD9H46uY7duHQp+EQH1slW93T0uGyK2Y4qiOimK4te/8VsESIDEuVciT5mZM2fa59yI
0id4KJ69hLz/p3ad01gVptFZyGRO5o+1ZTmB5am7+OdgS0oP8U5qVvgqvGFEapieZVtxcm+lk+kN
O5JtpcaK29rbOj/DCAzrf4LVIkptd4GGk79KqnVpl8x4b+F69qNj19+C8cmfmtJZnofQHMfJXo32
Sq+bjm38MgZ3zJRL8medulyLl33tHi2ksxEqh4gXGByB/0xYJN6tSZEAtqyjce2OSwnz7NIOuMhr
l8M8IEL9PfAPm9YJVtsw6G83fUehRuuJKmYsMXB3dlh6gRigq8TKR5ho1R3B0D4C6bB3RdyXIi48
57FNcbb3NQumj805YiDDmCCPxGFLr7IJSwkLOWfFYzgyoDJRYA6OgRo8Sod8tM1dqvvHeJAVV4GA
Hn3mRbD1pavCYlQcjwvHcVpquaflOsnLrxhFaFRFkI/as2geJT74LiaZIRhCwnWgMrz6Ql1j2VWz
k2Rr+hLCvkQuIcZqXvzJZA65bcgUiQtZgC22Vh+S8R8AjCJKPoflb9Df8f7eUmyG/lpQ9EThKaAi
Z1ZnXCX1AtVFOg2XHt9KkzCLh8Pg3oeDySSZc1eyE9qdCyEnrf5iUwD6hA83+k6XxwgCGheMRT/q
HEb4x4ZORdAeQv8ljt5gSHO1KdTqdCyNwabo9KVdv3lzXDZ1EuKbOFsdNP8Wbg+e/BixXsQ2Ywma
tbDQNHNeArPK4/0cxjMKqO7v4o05tfUSxKAGrtP6GVDU+3wqBna/b0+bfdPq2AdNbueoaqJCOxd3
EnD7UyXxeG77imPD7hK7tYePGjnNE1r+xzU1Jzie5Lr7now+QhFYOOE/4b2K8Um41bAnSKonzdOT
RM2nmuTW6PW8s/u50bcdgINxWEFoUoxdl/OJZJPkmS9HbFfaP0xywH9dbGNcdqBTuqGYYNXWmrUa
91HmEfq2IXHvIe447fGXQXQI1xOl13m8ePOj7hDsk6FuzA8Md2bvLkWiSgnu9pCoe7qyssHxBVBe
q+l7g7Qsid64nrNg+fBg3zJFe+ES6mX+qHWexs9odK4RpSgt/CzipEzd6YFz/9HwU+A+GcdmSdpk
ynmV/NamqMFbeIbeRwL1mRsVwbyc56F/GuYIpyzh94yTOlgu2vnsUMh2fZjNnpP5fM/TBguEW1Z4
E3Aftjdfw2prIf+M5ryGMKyEW5Vrtlw1Nm9Sm0Wsz4DWF+mAj2+zuBNZ6iEtzPjjkLXNVndqvocQ
+nW3bZ8pdIEUrR78iI57NxyN6rJAeHk/f8UGHeecdVGLTrMvwiahqIS7B+Pc9UjYTXrr+CNGub4W
bFdMqMrmVt7HO/6CmOp99w/h9P5r3dMtshhRUmDbyqP6ndsV+lkq7OQzbrG0KE202q7cI+/RPPqg
zkYvH0OK6t98Dc0nd/fSJlMZjrac3A45zcvkGpz9ZYcRQoSmcjkTGLYE+MXxMD2dFMOa1L8zl4rr
O2AJ2AOH6Yg1MgezDx8yweNgCXm3KAydebrsaX8eMO/WTEj9fMsx0oo6CPOyI8ci+/DoDm/NOp9n
Mlx4+ORzOaDEHm6TYP9MOB5UGL+r6bcoDCoaf0YuzMHVnnuNOXvsX4q1ReDcngOxVJGKs9WLMkZD
t8KOvKRsCR0KP1hJMaF16bxmzQVBncB69dw3czmiE7RNe9jDrW6WPevEwyhxkIAmJEzlnl0PjJs/
Ih1u0Tp6xeT6UxYM6q8/85JLS66q649knHPeu1mMcXaCvmjr30P5ksxdGUWvLGqytRVVa5/GZc37
GLl1GLAsy2FZMpL4/7y2ElPQidb9hl4JBkSP/TR+QFUDOml0CzVhTih5ovKDdnfxNpbW/JkFueF7
3bWzycdFsZzNLs29yVls1gxq+Db9wEzWsrl79Tc/7ut9mN17rFRB9b7H8ZVtGtPLvcN+Nh/Aj/TV
G5VmB+IxUfkmA0WOUYIBKKwKAtDOlt/HQheoBrTWeAMT7TrkCfq1Ik9nZrQiuahl9YJLoH2SYzXo
M+Zm8LD0YN47twEmE7dzDWWFbQqhVHCaujZ5XQfhlWFv6hjqo8BEdbSMF3/wjlHU4vCSh3kPji1x
sforXDWQ6yg9wItpLbYE0lHsNCASPSxSncXqXBGt+exAOzE2ryKiiHZNAwX5hpkT1z9M4SgLVwYP
fboDk3Dhc9QmzXXhe7kIfXLctoLpC5wj+YeLSkc561sHeduVT/ouljjv7ENG/Qt2nhbzLy+u/+rx
MgIeoyTDwogqkfHr5k5ftlneRudP5y3VAiHHPN/NkYVXFK5O94oJjwyvNTPzVUnU+slhoD/Nhrkb
57Slfrbia4zbezonmXBFmcjHboFiY0YbMRdYildGI94yYJ4+yVTYFvt83dAzpOTSoTWAq0Ju21dn
+GulB+LTz3za4difaDAXa3NLFYAtqc7CdP9MM+dwBa5aGWcEQsxAxnkwuzWMIR7CLuB5t3eXLjQm
p1i0srcTovuT06D4chCmmiSjoXfapucda6u74Jxs9ozv6GdSXJj9ApZnOFo8CGpeE19nIhUlfAVK
xOPnrZmXXE76GR1ATsNj370xsuJQ1z4G03bzt1lpPtOXOPhexOfGw3zXR6+9i8MTXc7RdvZh7ggT
gYyaEwmjsk+BH4G3yzRFs429eluhvH25m/v+NR3372HZFcxvjv7UHoHEVsxuFbFR2XVf/vSVimro
vtbtDFo1CQAs7PvZHRz0BpTXoWP+YBHQodkDv4alWbZt20mztgace4zY+LGI5hI7f1T8xIIp2y1a
1ua4kq92G7AER9woGbpj5A4ZxrtQtyF1YKewsbhPKJvtScgli0xJWVBptCrx0aTi7HCqy9ADpqjF
Ye6KpQciS0qqST6L4Gdn5OP3PeidVrz9t7rFjJ8yDnfY9INuoowx9Dt4z0MbF6xBy7jMxaAweoV5
Fh9AUbQ72cDOxr2G+B2TMJRFk7HNS9lLNxukADFY7BQNRIRUMiP6INA38KzGv13os07HyqLrl5Ob
meEnUM3Jt6eF/kuVyW3qPkeuutkmzqzHK7AdWdoDYxU4AK97/8bmT9G/pbMtG4o9e+N3r5Jy6Q5B
e6T+n62vrXs3jyfjfy1ATuV6P9Bbw4FkfHT02UlfIxVVm1WZGrFDV9hqi1a8E+hLFyCdii+Vz2jG
LITf6j1wLnydgC/9BH2Hrep+0YD17CQK9bTNZMAL3OpZH01fNRR+jRvD0t/zxq420BVDXtXERwdx
IdGxpx2CsKnIXnd+6ezHEP0Z6epWPrkQ0cFS5uQJiQ72wtafVYVvU7S+mcTctFZejoGpk43JgaFt
DwXFX+2PYlhKd6Q7qpC4jnr+ZLAB0CH7YcU1hIHFq17W9iZW70WKroR9cjmwpTC7qGMZPSyJf0aB
+btJdifQ6Ls3PdrjbNzLMjUVH8IyRasxQpWkaRPqYtFq7A/CHx8ooZ90aWMgZ3ttG7RINC7SDtNm
gCpWwV7TKYJINJmxR80frgROIbnauw72E3uvEGEgT86jbeMZ6KyjT1jZBuKuwdnM1n57gEPn3YSZ
gS7oXswyPG8JP/UWep2WPY+cIwmwX+WOiv54Flvh1tUPLtzHgS90Zyzg/cHbZEajsR3zFLWzD6zQ
TwveL4eEgYR19T+y7R+uM2EMJaopnPYza+M30eASOWm+sPkhblFYJ0GxzsPnzuM/NvJrvdCXXyRa
E3vYBdbQpXhrJD6GsnkaWwf+zZ5/7qepitp5KOJpvpLGS36AfsIzxq/XdH50oaL9GJOwyzxFUL36
/r0L+xegawz4vm4LMRFQq25Tw5VpfAlG/pK00E2lsNGJ5HkjLR5wN18H43rZMIRe1ofpwyYl+xLc
h6bUqNyNhnvjzigYT8oDcBqRfZkAqRDo2tAE9WMeT8ha4bOjrr39VtGQ2Ti8YA9zJuV0v0UTeYf8
QRdy74MMC1XcfKMgxsVc7gw4DNLRphPc3QE29P59D9df2bFbGJvgMm4izKOmKVL0sIp0362DM77r
qmH9+7Y3dTA0x1atz1EEBLe/+cLcA5u5tk37/6xc0y9HNsjngNgHFZhPC58FLJSMgfFzLw9AUyQI
7UtL85jOYT4wZw2LwaN91S1wtE5DSJG33v3LSFKFpN+KRZK23iA5G7iDXyPuy08yotLWpgxXv+xW
55PT9YtAZGh9Jep5Y3M1eWF/hknsnvuzjS+/jvgZnURQxVrg1TXNoY2AVaZTBSD4mmonzLn1V3SR
6WWhe4TAMKVFspC/se/35ewv+b7q58GoF39cTiGuTRR+zYBBpzapZpxmL5iOXfzK1k8ssCC5tWDU
1u4Ap0PYDlFPnqORpGXvxx0sY3j8JUDADMrJHS6CjLvmh3hOJXa/CLz5vPawFpcfAf8rwwRNhZuv
2CExy74a4zUnyNXj0hRR3xe/UJkG1NCEXV8gF7xsnZLYzaJeWDq/NBrtuWDHbVw1QrdxAJ3PK6gk
Y65zLNG62ei2xumrWg9qwW3G9MekiwTDze2I4tf7Y7fXDRNr3Ln3gZFjdWClZ10n6eferyAC9qPy
l6igDiRPm8uvgyKwjQR5um4HoKX3OpQFW0JdkibOwcMeJoEPDSBAZA5S99j0WexPB09MuhY774oO
zkNYxlwYf7k5w8mNzwF9bTF9v4FiclaWu2t62W1QTmjfHfiYSMiYu9Qv0a5ljgYGMSXY56GgwMQF
CLT5gTDiBVrkMHPS6SEM21eyoKpK7D+3iZ7dLnw0I1Cr1EFvi8cmoXQESbht5T4NJfO+U7nkE2Se
jffdx6ieWe4DiDU0yb0QA5b4IhbTiQo8hUIOCEf0GHtXzzxZcqr0t52B44qZXITzATld1s177e1B
nfoyC6mpl+XWAvfeyPPq3iUDkie98waBIvgcA0Mcd1OuPlKSd+l/qTMADTHfMhJ/zvuND5jM6mCf
1JOMoaOXTS+zNvW+zOyczXL3GxaxmKtDQgMPqMk3+y2XPfhhgXldfmjMSiTefNA6w23IzPJgyDf1
Hqjv3KC/uJvUctOrxa19Sfu1FMNaJuFzOk85xdvqgJwEJRy3UFYjOriFh5QR0E8fbGr7Jmkt3evS
frZc5C7QFKWOqbx17blb/oRDByBpqvx5y5iHrjrYba5iYO7umDfKVHsw1U1ia2XXKxKOnxHoNcCX
IyvMqK3nAFV7n/podrvfGUGdbc3V+81GHTCJd+B1BpegXW5qBRqxnAR7j9Wb3L6SDQcbgPIG8ze0
XSA9ULQYdLI2rqRyKnhFAQqrA+re/xK6HIUyzOhwAWNAhvHH7HBbsQ7vJbGem0/jecQWnB7jAAka
bm9HbzTxoumickdkGcA7jj2ZyxUJgHJ1CaJn8GqjtZlNO7xWrE0ffny/OaJi/tducRVsBiUiGiZS
7P0Ant40JhOE+YAGKTsmbB9/cGpjcCQRw1uUFvEIzaLAoQgEeMp4wVfZBZaXN3su0sX+HeZx8Uu6
h4A23FDHUR0CSbaZ3IHfLwkH+bqtSBybjturaQOPYjI/AiKpnOS2YC/Ekgl4wTV5svj7s+sMUelH
BNBmhz1JxA2cN2edkw1QbRyjJPJ4U3r2V3bbX2OgAcHWfo8rMshsMirYBT3aB5mA3DXqrMFBAfb+
K9b0yqY4p0P3sE0tnvSNM1u4g49PPNXWrgVO4+umP0b+mQ6iMjNOib5v6N9+BRX1qnB421+AFXoG
f+H3PPYeR0ZO7RT/84V+XG0Avv20sydBEUmiVeL/pQXY1hyDI0/Q254IphMw23rqnQhQMG9qD7yG
Q8wL9v2+KHU/wS7TSBBRFi1JmGOrdjatPwSLOcb1b/jbiDhNITsNiLotbbTWS988JdixmbVIVECO
egm5PahLhVeKbxo/DODb3ADOvsB89JLmq/lN8SFK708T1gI4Akm3kkQfsnsC6Nv6IP3BsHc+KV1s
QoQ0HVHqFnLsqBwvhAKR8pLcgtNTLCzU3pSw/MhjcRzjsy8T0Ojo5dp4OM4Ne9NTWIO6kM1vCDbx
DZMcFB2bW4UCzeLmUjxPiitmlLuWXvrGe1G4ergbMVOTpLQYwwF4572MnvgKIpCfe9QZO2cXCkSf
RwDVwvS4dmsFt8saHcc19SQ4UreRWadAryIcYyfl97SA/ySo4VMh9wpDXFfqJGeXufO5U2oF/E6X
jILTIITeo2Yi417QKPjuevvpsqZw0IAEEtsge5NrHyQZCQrYnFS/8WqatnLzBrxuK6z3gM1fpx3T
nynyUsJxqcxXC8Zt659+5S4tSkN1aIFTbPIKaDK1PfQRa9V02MmNisnt00E9y3ALknrCZKREtnFt
yZfdAgx3IK+RgC8Gki0CPH0/5NNij6YZDq2cjgKqcqOSzz2M8hCtbo+YRKjCq3RjaNNDwLHxPhdI
Dremd030J+4B7q+iuf/FW49NO/+6MEtx7pvEP0UrqTGchFZtC1I4xuxFwsNSL0ne40ApfCpIP0rG
luueJOhvyP5v4+ayWMyaZJtPQi9HrkWdnDAH9Bz1WfDSWcTHlm64+bB+JoN6deb9hAV9X3T/17EN
QZq1v1YRm3cj3NFPKJFJms3QkWLtCTZue1noh+Obi0tCwZuZwVLceKcme/vgLuSJqe1ElHnw7HQ2
vb2nVB78dX9P1uht2Nd8WpFyWXSIR19lDVuPsKBGxodbY9r2nw6gcUGjs09XoP0qTwHg9izJdWCr
XbumpjRuzrM2l4iRewTCEbO4OhfUgUt3+jOn3nXR5hmU3NlF8S+Yd4/R6dO2Ushdlodtjx8t9W9o
wXCZkwrbmRCIh79hQ6OyRYc3BS0Yo0A7yO5NBdKoilzsodQWB3AthiSB5V97XltQBQMaIaOvzgbu
P9w0mtEJkzYiKkg8gVVcIp4LgBmOcc5b60GR0+cxWEyixA8Wz//MvPvcXJRSSB/QJ7n9hGICoKEa
R8TAWZ9iRvN9tFUaSbREMa4+uiFvyRXg3DKgtHkU46/pUyd1Pnk0yTwy/fjd8Noj5HfLVgi5lb6a
jwE/eahOHflAGRrtUR0TpPTmAUI/EE37Ws2yPTl2fp2ipC20F+HqUINSx6tGD2if7c+pj/EDKPfh
hj7hZ6uPENfTQ7UEscMCPH9mRRKQW7OkAD2DodijpoboaykRwrccE/F9tTtBnzcG5Oq62nOCtV8o
ePCb3xGOWZfR/K9LbT65sqD4QhLvfoktHs58wGhK1vTAFNh0VGtbwFH8I1ZgdohtDijOwoJDGxGw
+GdaOjf3dJrrQULipCpcvVfmjDXWUZQweMQ5WaAgc75Gtp9mFXq1cH2Q9H9iUAnL4IF3Nw/a0E9w
7LhBij3DuL0WMQRW84ZPgW3klzCc89iCOE0CdO19ZgGaKzcuLQbPyQwZ2OqAnZZtgo12wwD5Vfs0
T5CR+SigL1vMx/NGYabREJMrDA6h13xNGS9o45Rj+rATUXDVPdIlOlCuIcGynqkCvbflyFDQNXaP
T0b0FOQnNUVClkPkYYtsR05bBMxl7QkQIR8xfOs2vx6J75UcfW0+721cqSgcct9jtymkWRBw/rnQ
Rd/BEK2575opKEmqwexSm9ihxArZrpp2B9qfqWc1VortB2XUcFzoND+IAW1Oq1xz7Puxv3EiCfKU
xnWbbQcZuCGl9Fh/xIgTSmXE+Q7TN86eUbWLv9hYhmW+pFXvqJnEQ6Lb6NLA7e9EtZTdqSWN8yxC
AfDNUtrrktmRBfmEm37uFeA8r1ccgSR0P9YARYsUFGIHHgaZI9B4OgF7s7+Bm3SRrOm4N1DuAw+E
W9mLiMbh0PSmv48aIspRu2LPuUG28DGKmS2NMSdMY69l0PcROE5pC7Hp6OyFIHRjzuZySBW2f7FO
WXDug1cKP5QV9uuE19iSMZdAtKFM38KyR8df8y6JjjPrPrY5dat+Ha4pZWLKQm3jB82HpoyYj9xh
gvCNT/59jKKrNhZyLtjUjYD42h/A/VtNA4i6pM+gbASfeZ7iOfAKEeC/yEzo7jxnoa/zJYGUD24L
67Oye1gaL0H2Y5P+54SY5fI8xoGhdQ5gMQVTxZBtUIh3kQ+RGJ6qOfVqUW7uhqhaNFC2Khh9fZzt
Dr6Dd2A8Mr4ZkDoRZ04hIiDYyIxdxr1mPFLG9tKji6xF9JuZAX23vTwk4gotZJevkI857vA9+1ik
5nd3E4QOmDoq5jn8cMabWoAfLTBhnNCbirbxL3Jb7rh1oOrkUASP31Ezte9+1N3xESa7i2t/7WEi
k/l7L5G+Yf6/hv1NtnjIxh2eoghFm02d+2T3zrBir3X6sziySNlfb0qSwq47dmUTp5xie+x4d+8o
vYHr8gs+oSodxLJAXKjuzDDigXuoQl1syBL02GpTTTDWxPUHV+SFddryO731LwKbzWA4kkPKUgdt
UqBy/MabdTKlAVkbc6bb+h6O3c/s7YBinPQokrkgZrvEbf8UAgaHoGJgACUUZDjJuZfmrxlTmI/i
IXgQA6QGE3EO/q2AOmzAvtzcGZO3MZpAeq93MaGlY5tq2pp/IPU3BOfg4OymCN3p1UxCQpwnXzc4
fEBFgFnN6N1bsX1aYdAMLq0+yAVaCxXekRAXa5LgtZPph/bxK+fRqQ3X8GL2MYCeK5wqLO31Dgt4
QcS4smEMa2ixACewwQ2MW3tnE4qfxSCs7LwRTeNM0ls7hRDcUWc/DLvlB2JCLaFl2rsI/fIvAzVP
fXol0J9lKpq+AofeuBOWDJ87DO+kkPlGJKau0A/wKYdDRr1D4DkCn262MGNYzUfTFDwAyV2RXBfA
cwziAD39G4E4NQ1OPXEq1wMxuTgF5PRZsh1N6ORugPX19p4FHCqIzzl4JFKVnotd807cZ1EMOiaC
R6RUOU3QxRFZd6OTxQYOP2wjWAPVQqNH9wntMRXw2NogyKDNGWL5Lpd0NvW6Ex+AYMNrlGzPsS//
kcGZKiiCC2donl2/uXDBi9C4eRDumW9Z1qRXTASH6lUM6I+4f2ITOfvqG3V34foQzbRh9LQ0aN70
pnCCNfu2rQMdILZtDYvoi8kDFu/Qtna98c6SBeSYD4YQOxoKROQLol0u2rHgK2on1E0byi8UZDnD
ZwrZnqPOQGONdR1UToXHoRsNfP0UrevdKNED+SOoQSTfeemBM6AXMcR5phjQ9IV8ZS4el94WBGHI
7rpmfMaOlf0x0KIWKLeSaS8kQeXId77h7rlx3v1mBsSdpx0nAvv0rvB/QIfmJ1nvQWq7u+6KLAc5
02wjlcX4NpjEv7kJMosXHXWyHDf/KnvxB8cO9mDh3wUjssEWfTRp9Keb+7det+/Y5PLcyuUudVlS
YI73IXLUS9q0z4jAL0vTN3nYSkCg0KVlQ0Q+u0ZgvLPz3pdpPDmL7jMAgv+MP3yACOoPwTDmlgXH
DWMGYBdwfNe+D2+9i3wtooQ+tCOmSnWHEBGnTGZwv3kfaAgEA2VeCXu8/XdbFeSk61T1IUqHFsK+
hN581XrZRDBaGySiLXi4/gOG9SgRkzK0cggOPo+yVQckC1uPgat2MSth3UOHcqtdvFr7Tdna9gC3
EWR9VvU7JG1u2/0RJDnGnqy3AZ2Y1tW6D59K8tMYxfdyj/6YBIQ4+F5Ut5CBEmGeRhc9sWxfXb/f
Afyb98WC0kznKE/cmQGS/JVzkKDCWbtnIYApyoOqj23ddH5lUO+IPixjTT5gQoB9JuwVEHq+tdFr
NPEjxjQfRLP0uU75jFQSA/wK4j53eg+LmdmX5vMd0AWYmZI2BZmpEJ/jT8HmCDRX8i5kt94HDJhg
3L6xJHowdsNlhaCbLpDWT/QJhqcGp8q7tjwe87Z3G/hdJAxQcTc99sEYY4xM6AMb7VQPNoEiA6bS
VRzrtBygWUVvp5+XscGWXXUddPIwNSiIIOxGrRF0siB83oqdo4ta46Fu+XZie3CnoH+OJvUzoD6X
g1PZTv9lwr7tDqbGm6noJwhTJ7BtO/OOODVzTqMFY2AO2p+YwpulAdLBzxj4LXAmb4Pb3Axz68Vb
HxM6n0VCCmdJjn4IZsrEL8CQf8QM69qJ0W8ptzs1Te+dN7wAyfpfsBBzAt4LF5lHoLraIhVd1Yyi
Inz7mLFwKPTH55gFT2sD/XOHULuM9kDHpV6D5o/c6IMI25sf67HYJPA6FUJlbPvr0itsCNNPZjQe
JGMIDYreeqMvfoA52G3gL55hB2j2YhjSUsCO8fa7TWWDCina15LBCgrymTbJWYSIMXZAWCHkjWGE
GvJ6DAQDuNzFHwH5LQq49NCvU2zsLmfmBwz7ZHeWnEOizVZxiQoe0kgn7zRtq1aBMRApVK6C0A/c
mgYPGJMYc+ur2keBlPMYjKhAnoOWPRGvMCBLLnby2tK08BXVrgOBBuyH1Ue6O+up53GUex0DFAs3
0gypccNHaTteeo61tW83+gQXlUTVhjkRilUxQLga+TNm1oNG6jcU4zJrdtu1haugRHm2ez/9M44B
kAx8595F2gkxP4Ly4McxCysQIuO0CjFEgJG0cfsIu/uhNfcL5F8LVlaHAGCQ3M8d9Eg9JGgdt48J
14Uvo4on7KBtc6P+64q4OcSmMPKJxRqPHmnEzrhGcDgkMYgeUfhL86LG9tiNTdGBAacjOsEECmk2
PAbJUMFSMGfEOSShxnQLlOBjk8c6OdBozSbQW6i/Hl082k3E1ajArf9H2nntRo5kafiFlgA9I27T
O5lUplzdEJJKRe89n34/9gCzpSxBQvX21aAbo0iGPeY3wPDCqQ8rtLXZtBvgUU+25+fUbJOjppyL
7D3OnSuZ9BTRwNKknnsMCsXdJEawVbWtmQtiRCU4cwQBb6K7SZ4F/qykvJmEgM4GSoZuSK1yiMWE
1Ot2ICtX/LynIM5IGByezRu3580vl0A7Aas/ZOwN/RRSNyfIlJ0x8/pDQgXbyxTKCf0cndcZNquU
Vwd2vVhnDo9p8Txm7Y2i3JhCowPkz/sq2cbGsKgtkc3RcnGPeVzaV01WiLXUWtAWgwsusHgIQKUg
wjy39WbhxnBtQWEWqeS5SqCBBAetReAwqoC4j+WRFAo7Ubp7e78si/PQY5r0QwkUEKQDtezX0cro
yT8PRgBQuCHY9JaZA0xIJDegQsFV30ZAIXtaUX7nznpNW/T1qUvuMhyFRB6fPD1adxP6sPHCuRqn
bwUimhi+GTQOcnyi9dD60RtmQE3IzkEsO/kCy0ax7jPzgOzKnY2kJxAmyvkRsWeQ1CzHzyTVV3Ej
lqoPOSffRfAHGn0f5w+dl81FTzump+anTBGqO0u0aOHZ+7pLsBQhbNLKtdGI+6QKr8G+7IaI5D4G
ip40xdqg/lApVDIz6F9Jsxu4+Yf+vqZv38FAMjh8Wnyuxi2V76UEzV4WO2JLijUAtoVNpbYFjU2/
glCtJDmkCUHgWxwNwEFuqqzbsVpakL6oUsJ4GGpaWASOSbGN+vp5yPt52JnX0I+vdc6r6eUbV+Pc
Rv5jV1aUP7x1FrQmSuG/Ut1b2bl8on127vpimHmFX4LWxCNAFqvQMY3FmFbggsLk4I406QZeJNDW
Ekhqn1x7qv+QZVa8a0jzZrmeDWAwax5e8GuOsw5znXqNe3BDn9KINvcb7qCqvLcSz571I3QCx3fD
eRaC9kD+hBi/UArgTaCZLQWyERT/cK7bZXdnZuYtflYz1Rz3g+LsZexsAzMruQcUb9fTT5j5alOt
FAF2aWoxOI3ZkCooMwPEyWgSm7vaXgMWU/veyVORgMyQnZyz1ye/gnRZTpwYRdsMXn+dD8PW7EAT
Ri6UOI32scgyNoCSQl/w1xQ+54NGBSWE4QcYXStmBmxLVPlfYshKXcS5MKD+GOTENCjMXtziiAd7
q+SBzAxBZpE258gLzyLILJI6Hxh/eoqLfqOVGgCacK8USOrnJqV6kmIAOWtkqXetMizjzl+URnMX
2OqT7caHTAXvb3mgSQYpqnkJaLYPu2sAa3A9mhr6DrrIrWvTeWI96zpOVzTO0fGU6qYUPRGAeEhp
2MPH4XioDW3ORvURic78rabHA3aEWrmMVYcmrRZVATA3HyYVSRnBCTLwQQTxyWj08s5Vp58yQoaY
uRNA30yVud4M+dxzyStI7nPiVCu/H/NGfxU+MXfVVjTTXO5L1gpAqVMBVR65IpxVMZbwWcpYWWTk
Gws14eYelOChScrbrtZ+tMH4OIiYQxLr+kYxrW4e1llKi7UJl5rCYgE63pgenrY2+YhH6zJNIMvO
Kps3lQmRU+9OabyHLOzkbCwsOC5ZsvMFUF9umHRRJVZwZeqAZdqxAf9tGscayqgo263v+UeUJ/Dm
zcdH8o7XIIx3aSzmRgurqdGcUxqOOOqK6h2KlSSjj++n3ti88Ip9LeqFMgy/fNpAlI5gUvmKt6EF
n84ro7WWuSKaa9/XTmpn3LumJu4tu3mPLP8qKovhRwN690kJu8Vo+cMvsjN7EwIJS+aVFUVLGYpJ
qc4rVzFKXAdTsQq6PkXR3mciJRnC+8fnvfJFD1jAkNWCSgewkdCsXnXYGVxDOQ7dVIOWXte+WW68
9dr0l05ZvqbhW9bGSvgeuL6KfrY+8Sif1NAHwPJWOFD+KpoVYJcpAdjztniprb2qr6S+0tPrBM4J
dzIAHQIncZONVy0aNPyfqWhRErW2bXWQWr10aIgCW5jXOgVHO3kZnPHUet4O9uPNACiLMKsMritF
p+hKfM2UEjFdB0yF2VszSx0iCl5DCRoLuoveGouKOmYsf/j6rzIKlqFvzk1InulPi+pAnjw4MZtB
f8nlbdSu0RE0QKNxk8ZleqjC7sUM7rwwXJUAYUs9kTeZY7vLulT2RGEA28z0ZzZmxjzkoSkpsRTj
2nSibuunJJGuaW0VQ11wdFZ9ry9C+hjoqoaoeDJnnhe8hJARKN2snIgJrezOPFCmA6ZqaDJ6rh2/
vhqzUd/KOnNuqkKrEVRD8ipTKcBbr6Zl7DWlPpDzHbrEvqpzbdlDGnOHdG62FOwS9XUUAKqrwHiV
8bCiBbt2dZo7Gk9MK65Grs9ZY3HPjIWa7WIvru6GXBfrwbPZhk5/b47lvq1M3v5y4djKUk37dS5j
MAzKrCsbEA8NQBY4GEHjnOtc2Q5c715aP4EyT7Z+UFBqoYBTW1TItME/plZ+NVACj2dpPyhbjXum
ipVN7DnzNFf1TZp0Na27LjnYot5YYNHaXt1ojbf1OB1uTOuwbQ5GTZouABhxoTJbNHbiXlkLkZ5F
ZfRgXZRxDedkikPLH2OTLHqCT7PwKfhRgjSjnc+toNcEnDm5GmisitIgj0Af29BQCKT9In0LHaWY
5aX56Pv95LkM8NY1lvYgz1bY7PQuWzUq0boOqdMPr3TTgahcwvuhhBXrWxOSLLXXlSrl2iuKtVf7
W4O0SRHpIvFWylSWjQnseqgS2qZNtnb0Mxb+uUzEPS6md3rPnaa9aaCKSxjSbUZ62mr6nQyHc5YE
24FGTl/oEOHvel5OunsrexyXcVUdpVZd2SE41ImsmFGLOI1JcbD9u7B7S+HodHsaNl68UOtfpXtI
LUB2XkrKy6vi6Pc52TqPFFOa3pr9wneveYiAJZxKUgvaxPxrj6Q9aW/t9nGkWVJaaz9ay+rVU5/K
JN7xgIbao1LE15FG2Jfm2yyRP/oeSngXnsFQ7RolYi7kSdTpWiiveWXPMrgMBQRa3rmZQp2/4b4d
5CEAlBoWtKPFYxXlG6H+bCcIatPYc0CiFrHfOMusYjUI6HyDztvfj0sR0tePmrMytvs0Q0eazkuo
eMch4o4B32fLfiZt5S7NIorD1rXWduuqVfdNTC0g9+RKDQCEAUdUCsiA9DAe6PgCepP+2XPOeQ67
DMe6B4kNRT9CqnsLHFTMJIy2g66sRPSmQyDNnuoEOOHc4+DogC/cyl7KNp+h6brqEfQ18fvUFA5V
VyBuoS8ScpoQVrNPD68B/xkJdiLEsdhMXAguVT/TE+seVAF/ghavotZvfU1/wBqPzVgc8yh/l0y3
BCuTp9cGn2ZUa90+pJxwT/D8rZPk6LkvjuWCKdG2g3bK0nbehlhik0KB3gqFMwcd1/VPbmnMESkE
EgJoTg1WXsjvB1oJNmLWm3sS3LkWa8vSOfr5T03Xlg7gam98oP68EigZKMD5guQwdPpaoJI3WAqO
v1z8irm3kC/zrewK3o1tw2AM1FNmoFU2uFBdQkpWbfOrNHZd0a8a50Fr9qMgUqO3bKhbt1sn9jvM
gD0vEtdQ9V7kV2bn4e1mnka4i679yxIwp0xr1songyIXNdESrNQY/ApAu0jfXaTgyeRoLvK4mKWw
uxWgOTE1Cgt8ng5IKrf1eed54P7f27CeZSx32LsvPn6XlSh2rlpStGrhdypbt6es77zq6aE3810O
Yz6r6zm54VMQUj3zqfFCxtr0zrCIQd9JfjIA34xafr/uYnjAMFr65FlXH4yILDi8BXVVRQqIBHve
6A9oiq0JVchUdyEks3A72OMyaouFnSqPWuTNDONZt8nPQ7BTDmRESHwWEBusUSYdiMa4F15zQlV0
Y3VgK6jGFd1b3wugr8qiGTpQYCGsDF6H+KaFlq5AhGuGR1W777UHxACiiBmKyJD9aGZN3h0KvTC6
vGDnqpaG6jNNoaUZt29OWW/qDtR6KemJU05TNqn3JGG7E3HMdPXRi8IV0OCjq5vgy2wPCEZUrMtG
28cO0RI58cKLipUmHy0PUK5Hp3a4lcHUNthVBvyuYjNU6XVEPsxjsnNKAHjO6N2NWvWmKnKu8OuQ
UAM499bYBoidxwHCaGbe5+WvVFqrSpPPVaqIRTdW1D7I56gSLhwJkNTK1lncboeAZun0SyaO1dqC
dhtADUSTLHSpuz8iFiKs61wH5gTrO73BFWbTk4JJ8HN54s8ix18nMjvlrfHaR9pTNHBcdc5S+MNI
zTVsMGOpmw0xyWBsw/7ZleFTEepv3ZiiYSCdG60It5Yky+UVGahWhwbPb2sejUyuLepPNlxyTfHm
cRqsNH5kIfxD2+pzJ262dH6PqduCU39sq9canBHZ+3Xh+y9KCSa0St6GIXqzxvLaH7KXrO8hZpCT
K/ZElWgBENBm02nDFZgkKsF66oDG4/CiSSJoGE53sXB3nnof0ZN6152qgHhln0FCBUh4nAWFyM55
cGy8DWBJhQagEITvvTyc51280JJx3dvpVVWmV6KH3l1Y27iwlgr1n36koQd3AK6z/1I0AIkCPV36
VNSmdyGf3gZZzBR4fTo7vAOBFqDMQuDN3d9ia9ZV/kJJ4WyFwLEtV4vntvCeB9FTYA3dTT1GL4oy
ggvDvvOaFq+FtARSGAZQ1D4y6ADCLhDGoRbuwQ9MdFb70JmwWx3MLs8sn9te2wYZmCa/p2NAW9XV
H+KsLGhzNTw2IAwyqz1Vsf3TktQuI2tmFEwzKQHvjh25e7quS417Ok7sJUHHi2VD8PXoYugJNGU9
7/elAImeu+PcVZ77biRjJyUaRvXcOqDZ7a48gCu/cfRwEwX9jXTajY+uAhKhq7GRwy4txo1aOkAR
uhrwcmiLYl9qWdjMQgRV2tCAB0Ohh0qptmilkQAdTiwEXSyidGn9tFJxT2koFU8N7GQ78upl3Bv1
ookVoBHaMQr7AYz4qEz0n6OeaBCZuuok+x5h9RQIYS5y3qYKnChNyVUONSvVik0aUnIDNQLnvVo0
JnXlGGStC1Wf5tyzj8ClASCpHX7aiv4sSC8Tx3/AeHlJY/DecbyDM+KSBsU5VbWDwbTS/ziANZiV
ZnC0WpCK0iJEtON5mKHO5dmLeHjI+W8ipjlsHhHO26dddRP7DkoXnJVRfWJiITyPO81S4EnpsxjS
I4WFBQ3heVWOc6XW14nVrFrd23iadRMjrqPQL3Q7gB1qzlMXLKvBOw9+S+QHaE3EB0MxrzG6gbkp
Nn3Xbi3TWtnC34+2emuXw0sRNxWdrvrdzyDkVVm6Hlrpsryg6ykaPERBBpRVK8Gb1e59a/vQ4Ip6
xs4BumreRWZ06KA0xrq7imBCj+b0KjjvVQQVOKuJkVxfWSMhdysITwJT2WiG6mHfmV7RTX6FCZUu
AIQgIBusAjv7BXl+WadirkDBqHBPo+C+Hpt4GRjmPIuAaSgALSwQsjS5qM4gtzI3zHhTwZtwImuX
VflwTnMgnoMBjJ5X1KmrK9WjVSStApAEsK2q30iboLN8Esampt6gDdY7ZfOS7aqeGyHWms1HqMYe
GNJzIPIrWdVXsdceOqNLl3Tl1pkbbWOvRsrA6m/Uid3aa94WjO9NYWYv9CTtWe1EPgmbCU4JfYmh
vmpETL9uoE7rXdlgAwIrtecdVOBMMQ9aoFyr8MNz9VqJTprxHve/xAjGHOkBs9jJMaBfCJzE7Mmn
pTqf4K/OSF6uVgbkXHeFt+gqlgdZxw+2C5sOdZgqtwFEInNntd5L4O1T/a1u003nEUP0FoElmBt3
NLZ5/wPE18ylRTm692X5EGj6pqHhCUScDOqmgQ45FOZyhPsyAPctuheXgrvu9vcez6zajutU+kuh
xNTmPWIG7hO0pMKgekyqfN91P3rHe4g64HkhLCAKBNnMHry7qf/ppcmy65Ubz1M2XPX+xopznfrK
aN67QwmFd/Qc3kgj6zamXnpAOjx5l5uef+8m1UgLFfKAroK1mDU+iiDB1MmmdOqclFY72aNfPcjI
EiyqT8kWAkC6LGKK9mMy0G+ty45VhGaqG/gkAJvNKC74tqTxp4NUjPQOZQRhOHsQG9p1k1EHJ+Y1
D43vpHexEpc714jMp9xjf7amqwIzpU4Xlq26Tu3evu50NFNcbOdmQZP+Er7yXlrcnGGuvfe43c9y
H0Q0tq2vMP6Q+XBRIXfHAAkutSsKEPmtfQ8jHFhEhbDJvCtVpKJ6kdy3qUrU4piVetN0kbxKTakg
iOJiYhUHZn1XNKl2kr7z2Eqg+YYZ+g+mG2QvPEx0UxsxFk80KZNnNdTccQULKToGbuFvtKgVzyrM
R2sZACsDu+xKntwUofQBzZS6y9ZIOXWPiH4xmw4Qwe1oVI9U8mABCA9Zst5XyAkguM0NTQ8pztb1
DZqn+Z3awASdqa1lOzOvscS16wE3IUhxnRU9fKCl3FP/NLubx4asfjMUBpC/qkZYlDPOSckgEyOr
5ItUnfcmWrfg8kit6AOCnKI/+xCnFYeHfuLPIegFkPcmRd2fF9UBZJGPy1BwXABy/GwHQqqkGAs0
ZOoYyFpkLhwzKN5DVH/v8Equ7wwfVFwVJg9lOQBMRFwNEn4qA4jEYxCRj5cNldPAifNg3qRI8ETI
ERdtTrKV0CKf920cPvlwihZl5vV0HGJgJ7VWwb/UZE+rvWYCkegSZ5nntDwLDQmUr+XpPtENnKzL
tUltj8xMu1DkzXOTHlE3GCeH/NdZtsYm6/5eYBFbdARybVtDlNe8kA2MHAGzIYkMFCIXGpJJ36lS
fyLYiXk8lsOmqvHPpby5hYux4VepcULop6Lv9Z2S+Sd/X+o4NU4+RTiS6hfeHEmkujKqpDjV1muH
JNd3Np2fLMHvf9+4WAIb6RyA/vz9GLk91wW6sPXoon29zt98hHGhD6mV3kDtjEG04FDYG+U7lcM/
JQ4nXV9p4FiNBqi8EE3Vsbelc2U7uH3s3j3xjVDjnz/e0iCUTHLLAqd1+2KGxCANxQga4zSJHmxF
svl6bv5UZP345y/mhn62qVc+f17ND9LZtuO2G9ZO9J01yndfcXEOQMl3eUyGfkrHt7E/B69ff8V3
f/5C7FXPq9xDvNRAgWiTXKXGNyv86SQhl4nVItKcmNmxA36TxbVbbtcgt/j1KlUhstOZ+Q727e+/
AT8XW0cuU8Nn50KR0801P8pDtFgRq5xJNLkgmf2LEbDDVk1HaNofZo5BWKVJEErrZELeoFWZZH9r
YIdvHQzY/w4wiYH+Pk9hNoZ5xQAN/PpO0Mes/1qG1dIwvnHw2MEdlLE+jqCA8wfFqJunBx6Sme1+
50X02UbCkdIxTIRRpX0pwtpJAfM1b+xTl8XzEkAX3a6vF2Gag48SyMjUooCMp4aNErx2MUdNZKJg
Z8LOb7vr0QOTue3W5Z1M//5EfBjmQrobVELkScEwRMHmAojr11/x571t6UjykwmxkQzz0nixSrsC
DmnqnNRYXkV0s5M1P+eb7fTJsUNmntt/Ona4m1wsdm1rRpvkUj0Voug2mWnQ1kMAe9kbPoQ3cGbf
fNSn4+GJbRvoU5t/6HgXZu51dP7UUylfej2ad71LmBLAdW8Xfz19QmeMyT7eQjv8YhN0gej5bns4
6a3deeiwtuOBGNR9BaeTnb8e65MtjSe60LHOYM+Z6sUsOnWUY4tVo1w8oBW6tNtvNrT+yY6W1F/B
fWFROqk8fzyTpeG4fZYRg4iqVFa9LZV3EERcMUNX9di2qS4qEGZnOrN6hE4F+yfa0u0jmYU1847F
jHPdaGqzryk7rp3ayPOFQ7K3HEBJ31B2ia6N/seQHYK2tjcRZvWrKALha2SF+ZP8F8FbmK/aXRja
/frrqftkl+Muib6qCagEE/OLK1k6g6/aY8mX8TUyPg9UoQUEv69H+WTb4fluTGbOvPLsi4/zh1qh
paMIYJxw8lmYMNZ8Hz0cPEO0/LuI95+Q9uPtg8XatLsx85GTC+jHsYypcZwK1T1pN5VjzSClIZry
lpv3MsgQWiWXBT91+Pr7/tyA7D7Unw2dt9PUL/3d3MbOBFo67okUZO0qyur4138fx1QQGBZWrTY9
gY/f5AxqF9tuHoDi6kAlJjtD+2vVfYLs30aYVvC3dy1LYGvoFiM0A/QFiJB/LbvP30e7fNIXhxop
LlYlsmw/aYwoOIfgewv0cr7ZYZ+sADw8ixgUOLPNEB9/v2zyRo2biFXXYWtyVdf/Zgl+G+Dijqlc
+iZDwQC5uqrOnMi/XWESEJJgXBywlgXX8PH3q23tGlnuKSeM9aL8R19989D8OT/8fVbAscgH2acX
N1ikeQrYLlc5Jc4+1dZ0QL7+/X/eIzSu/jl2xO+00S7WV1dq2gGaFZ3FuE3lObSRxfvr6PHjEBfv
fdoXlorMS3S2FGo1aCH+9SGWJCHotyMVTy57ecgQTysiyszR2VS3yS7z/voESCqGJgY5DvpLf7wh
sLriLgFNfU7f4Ngm3/nVfLLA2MdqhI2CUbCA/LiBoiLRk2KQ0ZnWEPXn7PHr9f3uz19kyXpb2jXY
7OicpHvRXJXON/t/2h8fb+3J/fa/P19c5B+mXtPANfn7GvxUiB/oGk7E0gCygYi/SQg/2atUQhwb
N06Uzyzr4qz1oW37sUxSqIX3KHXMaHGCMfl6vv588eSHMab5/O0+LZIKR/acMRQga2B2ltpUBVx+
Pcgni/JhkItnQdgpnr4QoM+ZUdBH2o/pN0fi05nSedocHW855/JWhRvm9lWYpucJFOS56bwsg40b
N+t/8R2/DXOxIF3l2qlLdez8UOFhE/710yZNFpvgjW7jn5FoFLdl76W+c0qi15qapH79178e6zYs
QCRLTsn0YqnjjDJfn7k2FfgFSo9/bW6NM9jvf/5ikSM45Jbv8efboF/BxcugS/6LDzAsHgdB7ELE
/nGvxnpgj+3YMUEg3gJo2aATvx7hk32EgSNvmylMSoSXOSdQWY2qqnBOXYmgzdKOVigcfz3EJwfO
UkmhMLiS/5zsjx+RwT3Vs6oVJ0siqQfdQ9nn6L3F3TcP3SdnjoQQN0rdUsXkRvhxnDwJ4sAQSH17
Yb5Hz/PbSOmTm/DDABcXuQ+2qRzaXpyiX5AH4ZDBB3SQHf4u8p9u7N9uXFx9hCGQ46TkM6U0l85U
rWbCLusd5ZwNxjKBIKI0uETg0dBsRzkARQY4p/vfXL2XmRRDcclrpAKajru2dVnNTevA0Dy3NwDc
D1lPFyxGiJ+8buPHI/5FTZFD2Qo8md1EdWMcU8frUY0M0bnWXZCpSQ2WBOkHa9E2LK3j9+0vPxza
bK1D4aKJdQ9mDU2FvFpKOF8Tv3sAlyxySKCFi4ae1W4BKYI0Q4cgUv5uD/7n4wyqmA4awHzixT3m
6Yg6+05rnFHXf1pn6SF6+nqTX2y+/wxgGjT4EVL9M4YAMFdLVW2Ms4r2toMAX6sv/n8jXMTRVVJr
uunzCWbzrKzdf/EBukH+p5kEoVNn4uPp8VNqW1ml8edNZR2E/uabIOufavqHXU0TghWwpYmNnmo4
F3GE0QUUt0RhnBH3kDu6deG2StvuAdOv4TbWagUmSA/uzB9gGltRbl0FtaSD1HZOtXKMxto5YR7/
aHT27ty0anuewlpeehZuNHKsNAwvG7EzbRFvk0oBnF4FzrwVjQY615ULjHjpFPmdFqKk26g/kZMY
V77ppiiFuv03r/Mnu4FTzJdqFPLYD5cvQ4iVoG/35tnQf8kXz3j4eitcXNrTZmOVVM3EPgtpkctL
O69dIRPhMpUQV0R9JZKMesfb14P887hcLNhkz4TXky4selQXH5GMTt1H0jPPzuAgkI3zwBPgntr8
oWO7aM2jd9S2HSTPulVm70p4o86PlgK10n4zmRfX7n++1tJs7JMdgsPLBAkQEEY/fc5k1jEIGP8W
NahD4YBklRrqcF119/WHX7xXf4x3cdBkgnqKC+DqbFqgcCq49EB6ESIsvhnnsh6CNaPK8hk68nuO
odnmxZEbq0ZaSDOb6NBaC2TX9uXg/nJsKDiFuWsj5E+EB4rNohLT+c03s6pP5+335ZU2rbvJkJrS
HMXAywMfdQaJc6x6N3oz1tDLM2UrU8h3SaHGVzCHEIQP6bwqvaZvc8g1szpFjxcAo4ZeZ2epmGrE
Hnol1PSUrpdLbt5+6RRwnO2y7TZ6jObg1wujTanw5U82aWlOe8EQ5mVNFrJxhIKb4d+ktDBmVmA8
9aUj7ko746SHkgiGqt01XRToT4qsV4nfiW2QNtE3V/HljkTxh+MwTRqJiiYvT4YRqnGJn25w7Dw9
RXYFGUIcYtRdY4bxwjZiqH3aUKy//vrLbfnPoHQ3GJZSJxS7jxe0VCsoK14WHkFYIzZb2kcDIRNj
+/UolzfX5SgXmz9MzcY0W0bRsrME2xY3f1fu4Awzd799xsVLXCJsiusaA5SuS0h7XzWnr7/gz13C
CAT72CJOzuE0Uz5OFI8YUjtp7x0N2dzGtQvouMMkBN36TpQHNBVBHPowP93biblaAV/7+gdc3s7T
F9Ksc3TqFdOVdfGFdS2CjkfBO8Z+s/BAI1UOWsTfxBuf7YbfB5nW8bcs1gmVCIiI5h0nxYwKFqsP
YSVQjkp7/hdfQ/ddEhRw5uR0Fn4bqLE6GY/gh46O3b8nVnGNGtWOHt7b18N8+j3C1m3qqDTZLo82
SsnC6l3dP7bSnGtG+pKK/DU3xrdSL7/JCqcw/cMtwvqYFsVurJAJeOTF+rAqkG9kCPPKfiW8DYNz
C0iGp62QsJGQtfj6yz7bDkQdzoT1MLjxp//+2wRWANOF1xX+sYMHV57D8qE3vomtPju0WOHSkVRt
YIvGxRpFWldQgxPe0S1XQoMzdvv1J3zy9x1yUKZLgl0mxfr4CZDtx0GOnntbhNiGm2f83/5+AAqs
uk24ZDH5Fx8Qw1ZSEGWRt0m3VMGXfrMEn/1+KpSCbayRSFvTjvhtCTSRO4PmWfI2bq8PrfUvfjzb
E5yELulEXQZ7vWqkmpo58hbLrsx67JJv6tufHA2h0vDEf1xoBOcX+zVEZdIYADQfKwsQ4Bv6fjoW
Sd43NdxPtumHUaY5/G2OstpxkTxuvaOsEN0s7XOOs42DXNxfrzTDwBemEkqXW714X1rVJRHDSOxo
D8NaGO4eKuLi6yE+n6//G+JivhKvwiACY5ejp+8MWOPW3E/X9XeNpc/mi8oSgAOH8gmH++N8SRia
RYtv+G2Mkc9g3LnFtjh9/SGfbFsaD1y8RPucCvvi2GmItI0l+OJb+CBmuQGK9/Xf/2Si5PQSE3kC
D/sD3ZOogYiGWuXUZe8q0r+q3OWwATp19vU4f04VS66rlK+oU3JSLo5fHwvLAxwqb8e3OrqJH5r2
r08gA1iCGp9J2ZgE8ONaeJZIS8sT4jb1DsG2sP+uTMkbPpViJmSJmLycLw+gplS032Jd3DrKariy
wm9CLscx/4jFHYIGalYaHRqW42ObXP8fu3XRrCqV4TbRVijjrf6nzfXBsCLkl4R7m0CdibRdEe7p
0mnVYzCdzOzR917odjtehzKKRKc2nyNjtKHLujZ8fRujBeX772P5FNXIPRK62wIlSfiCXTrnHZ91
LrW+Ul/0KdzXXrvzvQDl/TWC+ckAWYaWLJynLfSdZeujiy+LxwLqdFnlSzeu0d9DdcHGdXYocKYL
jpmDcQ2o7T54nGTVpXaE0rxI85twvJOtNx8D7aBmt2V4HMxnBxpwOWQ22ibmOiziXZHW4PflSkmM
RU5CEQ03BT5pKto+GSyFZDcqW92NZ4WxG8xHK302oz26u4tyAhIVSBlhPCSuqtxakQ1OsiYoFl1J
OFhGcoQtLjA7wF9U1dE4qJGo7KsrVM2Xel/PyuLRLctrz4GRE6PaA5EJzalViQNIE7862t7Nno0W
1vA2R+FYhRBkRFi0Gj9bmFA68q34yC9HJBLwQtPhfVjpbRCfDGwHneZaT35UHpDTyF1l3WvSDItO
XqsIcYRaMAPE7aMoB/vVmBxZ7J8Fng1q3TVzrYVzVoNicgJ31xo/ihyFMrmPW3TcfvpOg0r62fVP
ES6cCHIa1RY99QLzVfOHyxoXNSZS6MXKflgF0IGdspwU+RaVsVIclCvLah6hNllNtPUWsYT8IROH
PDr04rlAdtcPc4RmgIUAiZVOPbPkMAM9MHcCZqa9wvqJ/p45bxGSsIxDjw9jVKOGx5OkotJJyAWJ
FLjpGEEMI5yy8gOREUWKvZeUc9TrFk4EfKKeYNb8sXoXVnDNUPJAWnGoX3OMcExZb+y03xogknus
EFTlFSmfmWyfUeHaljRI7eDOji3E5w3kM2mqTSszHjtnaxrZMmnkm29Vv4JM/xHbyab3h+VkSRhY
r7ABZlq5cYJ3OLbMYoMFXfUDl5ZNVb8j53kn6BFEUbSys1fAWGu9QmE/mQnyu95AhLk2MUnRIMFh
ZIsRSjDe2iyrqi5MLMSwXtkZHX632Lr0/stgIohdVkuw32sMJhZlcSPJ6o1xPlqTkIaHVOiV5j86
mJUoOdJ9IJ0LcDjE1sOirI92K2ZVfjtkV1V/1cB7THokS8YN8tNrRXRzLTnkHBGH/zlCsesSaHdu
uc3LvY4oQ9k+tOi0oOrX+Y9W6KMQds7wkOpeowz23p1fPeeQhvRJbuNcI/rnt9eqggO0uoRCAEfp
p2oeHfQMjfgJr8cSZTuvhPVvIx8aiFnGjyuGWxWDXAP3KgeepZnfy/S5hEeZg79BLAfhDdNb9T6E
hrtk4Gixy9H5uq8yrNhKpzyiURBCG6eE11PXwSUvSdw3CnSgzlEiDvO58b8kncdyq9gWQL+IKjjk
qYQklKwsW55QTpecM1//Fv0GPem67b6W4Jwd14LfZKv/dHMNLgI+WLEwgRpTsIKp+yrNq4LhVncn
A5MvCOWLxpLDmITrWvN4Lnl6+zMb00U7LBIrOvbQQSbrL4D/31fhukxtV6873GHdpWllVwJGrEQH
Zfoe7G3dpGsrOUsWJJl7Ln8yPjJYLfYCth6BcMtQVlQBH4CtLgD0TfWeszHpA/ArezwhDNlhzIpR
Zn+UrDF45iEwK1bxI9BwnD+VsoxzGKfTB6s1SrofwWUk+q0XiBC7i4gvUwzJK3iJ8KZCIS6Du4n9
FMmJOLfFS7P/yQygaTXInnynIX+0jUMB/YA1+MKu+RqOWYQksjPZIXENzEIV25J19B70PzgA5OaQ
zMtIKguLWG9QNS4Ey6FG+anI76Z0i7oJlPuNpVcbPGM/rGJ2VPJ84ulmyRUugxr8NepFYisQCq7N
GlWlocexirU+wU1hrQ2KwbWsS9mppL5bMXyvrarwkY4/IjnPnIAk15eRd+iTlVIV/9+RBf4mSwqW
X3/FRl4mHYPJY5o/PbLo4qhRhLk05DyyAas1oJHZMhkJVkCFQ5NmJOpfEZyU8CyBOAXwFbOFock0
IexF2v5LplsgBStkx2s7tdej9DXAR6+Yb5rtcqNcb+0iX6EexAc9GliG/mreTpU//d+S7xejYWut
mVxGYh00W0etNvYRVJEaIkUT7SOw7Amugj58L+X2VYodBLzZcd0aO7Mr92HKi5pnKG/kHSTsqvH3
vv1IBe4rKIEN92qIj8M3Dgmfvrj0+k2OLomxgz6+4thq8o/QxtEDiCr1xHEUH1zwCgg+45uhkaVg
TneIW6eYOXGs3WnyuKYqsCtSOMDtC8iKG01sSg+G2A6egXQwdsFirIzUWzMIAfMJ76ZS8luPfJzV
vpWLZSrHj2YWYXKDaDAuGsHSr6kvWbTrfVSKDVqeLoHkEx/VQDpMfs4Oev0pqT+Kgoq+LtlRCtwo
UXdd3cO4zg9worHrxk8NkHf5n4o2hKmSmCzTD04pK2Dyw70Om7WWrE3dvaJScuV6AAzZbliSWHvl
eNUT86Io6TsRSeUUkbwbM/3Matjat38VcE5TVr1VAhqoITKTlTuvQpFNtVgWrDHndbwC5bFvGwER
ajzocAWMuHhJOUkOmryWjdPCiLdsW5+9aFrZMTuZMqxxUYOLwYYWjgCxcvUvMqtzVob/2lz5F/np
Oiqx2Ufs7iPQ0nVzUYphWdRz7ISFozS3QRxeEh2yX1xuW11+m7QZ62w5IxBD2eCURcfUDhYLmP2W
5VoII+3Cbpq3hA18P5tYQwELDwAMI89/Zg/Jj94spT1mI6+G0QPYkfuDn0XfmlJsuyFYYT/kQo9L
mQX+8RzqwYkfRX1yppyjPZgXHcNA7S5eUfmLuGKDTwpXWaa4Jn9LOgBuOq+V+2q/0CIJcoFWrpop
dWLqgH1mMihRnBQzPgjV+44s+QltKmWdShUwx8qdEMNdMzlG2aG6JjF+Yo9dzTR6JMHIu6jr+zDr
V6wcs9U6bKK8eFeIXigIQMQpb0YFiqzLXnj08NPkLPyMS6mSgWj7yl3Jff5KQeX4Q3MIqmEzZuzy
NrX8ntnyrm4VlWt2/NPVanKGsnInHh+18k6J10C/sFZAPzYhqORWmpxoOMWSAlIx3lYGB22trkb6
l0YUvlXebxg+NdZwgRgsdEH/EtjuqAC5LjeD1tDEjE+VP6Nfl5aSLzT7XtsPRbuhXuh8qAZGOrBk
uZtkQKEh4AX8u1MWbnqz2Ib8KpUM1ACRcKgCTALeoVYgSCKGyhKgkMD1ITgJ9SMJvpX6r+mnVwUM
tNffTSi+Fa8rmiUkW7yOfbqQc6KLsT5oM2+wH1yWYEHPThTAFa5SpN4m26aStWoCylr6y8gfPgdB
iJC5nkkrWrZGpsFa6b+aIczJvLflzyBsAtpuVhwvJ0YxqrRYjtkbLvulnn0g1TpWQbLzSSbaXWKc
1aJ2SsEfIZLKfFgL7LeKsd7HVNurujmJdDhlfu5I4gu+0KpNjowbO1iQnFK6evlfA/2o2AXqX87O
BG63SJKPYhI7iWNT4ouJWWLFRz+gqNdl8MMVi9k+B/GgWAsvxy3HJjWpjyz2g7+VUSXLxSx5+2TY
ZNnyBXkq+ibdImT6rGWYI6XYF4F2nmDcJj1yGrMb94XB92tKziCX8cpkFnZZt96NzcG10VWbPA5P
zH2/o0z9MDLZHUR6xAiKxhaFpa57KKW9a1GWizHH16XJG/hg2CX6F38F7JXBQa/js6o1p7bCvBsN
6VIai6+2g4pSj81+NLNTL+YbQz4zqg/lCXrzQmjJ2Uyr85CyBuMJ+70e+c11Km6hVx+g6800TSco
5WMrcn+ppdEPPEF2byu4PMDlZSgIcG2+9eFM0LisTaLIVDvUA+6FnO3qifcdrD57vz5fFNTWbdqj
w26+tODlyy8kqCuNyYOpgIeIg0Ym4FMliR85fnM2MhutOJHaPrKAtWAWPKV2XYcDTSLrqmrBWgd8
OoE8EArLhbV5t+1grZRvQ/nFr05q4S985ElV9NXW57p8tqG0rISxSIPXrDHXWCPU0s+EILTtPix5
Y0oDe6MSkfKPNyAxEvlFcChPQUJaSEYzQQXBgmwCgPdj7zBCjUFKYHUetGp+snkcS7dTymVasWUH
X4Glvrq69rLpsqC+bCdGjgqUTt5eBKOTormQN0QYWvJhI+JFusACZcaAQ0GIK3l4idgL5iSLBraJ
nx2Oarb5Wz7YDDImMIuVzaswjL1jBsc0Po7YijA6koudUrgYdnvQEwbSJQED+GP0nk1QboCvAnlj
GbnLlol5VgUL/Xj0EMDR3YoB++3NQLDJQsBcfHZ2v0yzt0zbKqO1DBBRlMqqjTcSTjRmxJZTdWOO
e0wTcPU4Ua1tnQ8OyO1lVYSHpoRmxvShHV9F6pbjx6BWi0Y5CBKR+SIO9JMsnWPz3QyuZXMezGOe
/xM1vwJfTG6+NfZpQjSWG7c2mjg1MXEP7iReecYaKqHZIL1LOYpfgCXBoQ7OWvNdVT+KeR/7ZKN3
t4qFZ53iaG47fl7vkuDaKReaMxeZeFDLZzLDlzLJB1H9q1v+927cke7gOgo8njp4njm74qXp7zg3
dBhLHd4QMWyAPi6xLhli1yjnOO+oTm+Q7yxxbET2pSgjp8UhQ7rIudOXHkxvrtQK5h9NE/9l65uq
gsLdbTU+zaE+y8WNQQMGbc5TJv7jvYw3m+9xjEMXctDKy9i+AieRgneM+j9V+qdAtkDQ2yT7YXIp
om7KMl2FMhe8flako666QburSFGGSypxsdQM87fmVONoCdCdBRLmvO4WoulIm+aRjRFroIwjRsCk
NYPoUYWjk5hvqXhH/LkZxbrM38bslIF85PTL9JvNRDUogjh5Yz0fNm++q1BcRMphmuVFvU7CGNpv
YqjW0fjhCcSkjyCp7RtvMutq5UPyHqydbONRJ0rjpNHLZxOGVIOaV9YeEjGcQttcK+Mm1rqdjq1a
hXAoDHSobyb67orvXs5YjkmG6Or1z9QPNo2WfYPHdbssJ46uMUdRAejFe64S/d6Ef5Xq976+0lMf
9dvIWnvd3Cbl4mfnVHpjVxih2EXteyt/U+V8ups1fKS27QgWOqmmhjDE8H57VExapxmUhgjQSJUT
yuMDhJNpmcs+7G/kTl9NZoZAHtko7zW1ec8VAChSX+Er9PhP7x1ZJjsIWimQncRElWyEA7zKxXBu
ykS9Z/XQey4xquwCRkTvZkXcrzRIuhIiquiXQxLAgW1jG5kGdaaw1JGvZwZAJD1GfJio1kYeMnml
Rq2aAIiO2qeH5+pzSKIK38YAEh13wvQcAhP3m4/bktpGyqo9myUry8QPVcDfIN+hn+W0viSeeZnP
rj2tJQsqJEjjDNwsStDD1H2qwVFKE6Fm07g1bmWwxyB/MKiATv8np+ZKV2jvxyb/J+7thiU/1tox
uLPxTZSQffA5LWKYdbPNSbEvUr9RCemlR6rvsSwvVPtd0zb9eGuUZw93Sh5uYpQWeRmegWNsM2ZC
rPoxZoeyp60a5BABELTJ2aoNemRRqmtAwQ60i2FNC7xpkv0uVFDIBcLbv6yFGa3WjtGjC+MlK3iD
KvNfQpXOaFzb3ur9LrbChRw9bctpPdeTv+IA5zkBL8j/0nohKlgOQ74KeDUtBAd4kN4wjN1NtCus
ULj1kGwUO3JlWF9NUm/kxH9YBIIJ9yy2nBEwcU1snhGXA+5dDu1HGqyD9k1Rn3Z/9/RnOn7NBb58
2k2pulQx8BXAHWcLlN9+eMN3Xn1NzSsY/ry+/zfgSmV/fBkHNbmEdk7oDQXyXUqkxUB9LmyhscZ4
3fP4PDbxVmnvdknwz0vDmjwpDxgAO9xHFYnnVbV2XQvDGxIECUIQk31hvxEw/FUJKlNrq+8+irDQ
EzBBo2lTFRaeQ/lX8ascVmDcX3mVvpOMZwTblw260Yb+UCs1n7I5wv5OEBZEpzrL3vUSA6IXWRQM
o7dIJPeeetI0AB43/G++m2SlEbyqKYeNhoB2hBtrptnOr6W9FITvDcoORsk59vNdHHfbWuU5wwmg
RtnbCEMlSKwLwpitiZRbn5qV3IAIa8L4XHelOyDismBKLq1GhmTn/XZaDTIXDPzghQcU5KscklJR
eQ5AqhUrM7vYFJswhLNohhdyEkcwHVuV7S939nqi5ANz26FpSq2zEK9mpBsk+5RqxHpkdpN2M+zF
BkdN6UNWCHCzaiuzxvmR1GvkZIvRgkQPFd56i6ZjiqAoaeRHm5UnCTNN09pQham8x6Q1SQik0jom
VHgG6cuy/pXckkA9Qw3OXYPgmnzOGz6U+FXicAgmgmL0dz2/mTLfzlxhJA6bqicy0vciIQFKGLgq
ChDsA8dVuxxHJi+BvQJ+OZiFfOoLfadE8qKSSdyLauMlVGGLNY4VhnnmFrC9ssXWB4pV9z+qIJxx
RmzxadieUiTP9klNv82wXpYB6V/08Ip7zPttAnKj+LlIfOTeP4ZyNrS1Gv7K8WcpXp12MxFMykN3
j0cfx8be6PJV6MNzxmRdGNdQrt8UE2IgRzcGuCo+w56ksGODrbWv5BeVGbl9uO7QVRaxvGzrG5pc
rkyVZ/FXyAbacmJrSDiF0p+K4Leqf5kUBhFC0LGSU3QB2Ceah8i7v4wjsEXa2qa7JvhB/eSnO3KI
bUx21FLZau+d7cLcgIKzwdveYbFrfxsiUBPIIzEvk+Zu2x3CCNP5uu6w8BH6J2FGRXtEkpFuEsgi
WvjAuEA7meIACsvgUozwj+Ro3XYoMdn1upv2qwy0bdtyVunaA5CHi2LFnroVlE6A1n0DujJdjcPV
Hq6z77YIgz3GWoJ0ZQmMOUmPg3Wosn8+IT4/YR2AtI4MTMipWHfeQ68SiCxful2tzDT48xgpZcYK
ZuKw1CEzNbM6G+JFKGuLCYkFG42kIomb9qGr1fYlSMGGZlA4pXSVxNWKW/EvtKx9HlJ3oKVVQOQ5
aeRRsSV/8cmAd4dGZcfKb8nVpkWak5F+cDJTfKABNR4kvAt2Y22TWvsRKC8l7Z4W0iLWpk2XHA3C
m7hgVdY4CuWuTU47AKw7qeNNq//88KV03FbzP7hqawuAWeIiq19Jqn+QW6DKgeVU4790HthS9hSc
30L+bdy/ewlBEkO9R5HMDxxXU1J9Kc2tFBfd+9bLvzZ/5dHe0AEiBktFERBUkkXS/UOEsETcvrAE
74GlnQbxD1fTIp12Y3OVw0cbI8ZJ8W32W5uLUc63uY+7Jm42cn2Y27lh/oSC+2lP8U7pN8Bvumwv
28mp4nBvu4tlfCOm26bZe5HsipqwOPTD01j51yYN3gccj+IcYKuxE1pMIzAwd2iUzZA8fQFo3sfr
zIls2yOeXROYb4/O+tuMvjsRADrOuMD+qmDrU0zu64Og7dD41cIKGtg1JWjgM+BrZyyTdRddanib
HrUk077p8ZUOF8JaB8moFAKO1qkUUMzrCWM145xG733x0IpVSDKSARAvokeWH6KZlDuIU4RlV0rt
XyQdiyqiH5Ah8D0WMHe78JHJgLNSB4T+EjXnT5kPW7/lSuyMmqJc6chh6xDZrIOC4DyqqNEOzwZw
Sl2uzSh009GJhFsYjt+9Y8ZbytDnBC7jyU5Pas1i1ATRLl5OpkGgxwWBiqnSEW7I4SaYZxN3A6mf
uqv1cOfTcARxVNEVNfN75W9NQtiurJ5+xfxCB/ROXXWU/VrkXroAY96sfeUE4zYKA5qSS34YKuJt
JNJ7x5qAZI2n3sj4u2XcPOm5Hfm8mgm3C7V68jD6nUglUMd/JV28C2eli/YmLFL29q/2fxv/Uy0+
a+lX415kBa4aztpgu9rQrkazmYl7G55horRZu3SI4muoNIu2BogNmAnjBeLkKsvcVjN3Khdyoz1L
3nz+jspEx4YAtT41xkfNHv0YJ8sOoNgY7jTO5Try1hECn2xW/XJy46SCPDqSzv/juSK0ORvQ/lLC
Z8ZiIEciqKHcLKjvm3cdt0JFaFjYvcOAAH0x1rssDQhKvWNX1OljaE3ZItBst6VebSFJ8av6oA7l
oc3ffQ5S2Vr7ISu7SUHVM1soIznxR2Vew7I4pfWsAYYKPKhbCe+IMqcKRraR9GhNB2CV+Osu/mC3
zE3jG9ExkpGpcjPDfmTFXc+ehhI+xrJ1O50Z3Kwud/qgP0ExyjAjlVx+88tsN4XHuhmvEVmgbKKd
I2+aAyRF0G4Kt3GjXMrhMA4bnfIjkKelDG8oln4Z1lkxL7VgrGbJce60tjuNe1OjPL4bRsr6Z9DA
ZXvwzHvJ55AlR5jzDxPAQDTZ3OP2ZkqlW+2XZwtvBuOyxckk9BUpVMRO32tduJmSP2btZ/U1838Q
S/t2p8ZiCUE7icdzwiTGnCqQYxI3jhjK821fmu0ySopXzmpE5gd05CMHWcSnXwjHt4+Mly7smg9d
odYfcSTHLcZOHx+IAIDIjLy+sDpjVapUF4xpaw/mLRbzgoUd7EVbwKxUMFEyBVAgttYjeoTUiHWx
iMZNTziTmpRzWpiQ4xpgIzFdghg6WMJHv6lZ9FV50rvaSh8Imi+FZG7wjlC13yrlxmyDPWWXlAM4
oRTHoNJHaOofuUH2G4q1OSNrUdiOPL5G4ahUIk1rL2npq8F2OiWEPmmVzX0b/yGXxTvk4NfQZJ+2
5N1QfW6MOqF6ylSbyNKNIhlnHXgrAVIZ4H/LjGAJY3DiStDh/TIeo2jVqrC9V9G5anQykoK8NyUR
/IbcmSmt20NZ4qWTErfXfmxg+n4IWip57yiBa4RgfZrRODrx5pVZCfk7AV/Mi+id/dg4sGeHih1z
XGmJdUbW2tRPqebvkl/RwO9sOd0LaWUka4SOW8SWCzHFT3zGSSacvDOvVgFOG7i3NNTLeZS67GY9
+TpkBiCKUYyXyMN6FNv9eM5Le9no2rYsymuVTp+VT8BjatxdDHtWOYMdBloq5JCxbSwK86VgKQgo
RoMgT6xXblC2971nrILFzggRhXXCpIxsY/pu434Did6RZG09FoBrg1DCulVyD8HR6H/B8VCj4mGb
xvtIJ2zM/pDTLMzmVjec0ALXV3ZIo7UVyEsj4Uk3LxYNIyhkSfsd1Lk7duMSTO0my6CybmWuFWF9
4Qvvp+BpRtTAeKUmRNdZMuw7NGg1Tf5meEYtOR8q06rvF/h1K2WXifMAFzWdC+x4BsetP/obH3DD
YAv+y+ngWRkiNlfKYS2G4VeJ2MfgLC8y860O+5Nm/cLYcpP4LbOofRQp5bDP1AKph+LXw3lkysY6
YBukn956dgmk6E1Sn0lwhCdrcakN8bVIrwE3mT9BS0U/jqxmWconwhOmXqiVWxFHXEVD82fU20On
2Uez5txWUn2XqQTDbFo3Rnsbq51QHn50pmCOBk5qdxFepKLZU4DQ+qc+9RjOUqquhzw6zdMWAyMH
QTytpMFbUAT17GemHoxoM0J8H41/SAFmlHZoOar27g24upOdXNwhES8lbKjwUj4ovTpReslJpCME
hYuKollX3wX2bQOqakcl2j6VY81cv/SmWV+RDK4T/V1g4uYuH3JUO5HG8IX2pY6XzG/cvHvXmxtt
LZSnAworj5Zn+QySP14lrbvFSO2MjFwm9PWDl/JwityYmFjIlsyw0cKVb0rGUId6M7wvtgua+hDn
+gGaO1hgVB3VPsQJLM/9In2DCvHOlNSu97ofdI7bKbW/9bB5AXz9mTwO9R5Le0LFVdt50UO1Xqb5
UXIGtCB8cw2HkUFvhNZgggJd3g7YoXEzMcag1i7tj0J8VcWLPoPHq6hKu4H5nLnZF6iXItcpJpJs
6OMxxrpA+RwDYdBdRXYjQgcknu8kRDe4UMm6jqieVgFc6qD+sdls69srYwLxRIHQ+DDzX5OxGxrf
irYdymef0rA9y9M5T5mNCg60kpehRjDJyfLXoYzBYEYV3Fh0XK0y7jzlmpbE3aAJbYTchfHDACs1
3HoZMIoDcIUY4y/tidzQKsBXBhLsD9o6C+KtjIimV5kURcIuNx8Vde/ae7OG29D/6lweWCqgiR+b
6ESKXybPQKcA3Jwy/SjsfW2+l2WnMBhEkpJKz7DLt2EJdboJKL92crqaGzhdeBuh4Sflvi0vAZ84
EEieR3eiS6e2d5GujWhrTH8BRPZW3QzVn2j//G4nZ97eM7/a6Zp1mKPleNeUL41KvR3jsuP0a252
Ju34mEX1zKUNSguDVJOHTfYAU6T2Dk6nM+jbIX9itmEFRRYpbt2DnOxbkkCQlXJF3w5X2ryYsjFN
TsvBwf2p1Tutsg9qVHAdRRtt/A3rLSGjmqHfMxZGyZwMi9p64/bSR6IdvF4c6KgvjXBr+ac+xjEW
O/mEsmRT8FZO3PcT7h8TFBHHQ+ui7isZqcN6tauiLJnT5I0mGC5huvwl6lWI6ScUL875Ld2URZTD
yO2+GJnJmAaxFDeXNxRHi4pZsWI6GN5vZPrrVqYzoudrYu5FHgUoVDmLcnyb4Sk1P6uAoqbUOHq9
Z5JB54qfQuT0NMKgQgPHXjadh92LynziZsXKSpFWBUDhKyC6FBRnzxxYR8NWlqmS03zkhzTZn2qH
TqhwGLCHp+xzmTG1UDgMbDt2AZ5V+42NnmlXbh6CNDvG7chb6H163sPIXa/61YJ7mNztioY5cyHm
dIxtnQ7TE4WbIP+22mvVK64xIR2NKRB6FVDyXUDJebz1dHN6Xz6H2c7qPfwzV5y6rHBwUGvkuxyN
+wDDXiLB495XIibdoBL1lRPKWQ1ZqEk+gAe9rz6TuV8+ECh8JxQaGPdfNIZ445B70xgYoeixHxXr
0pIXyGuPtzd5aSYY4eBYtrNvnM/zVvku72fT0r5YUfjf5gnGv1lVbh/9NDwOJmlodlXqy6R5C7P8
7joCAf4RrUEy+RNitBtaUP10gQc++ZQuSWT8ePOQG5gVpfudAPZWZbScdTV6X1J7b5gfABZOgC4z
aWX35cKAfAzW6MACrqub/XHi7oQGCrH2Fmc8tXgYp0JZhgqFfljGNkhqSXmLaro5wR7n6nLyhhOY
1u/SmNY+VpNRsncGg76WuOrV1YZqlOS43U+alqy9/qxSDbPadGPqb1Xd0qYizKmxEr1C0o1uEyrz
Wi/jnma6lfIPwcggVyHulL2cvrXZrkeNo9nUz31jx7+xMn+ZFw9ZPJTiIpUHqYM73+O85UEqBMVL
NjgTu5rFVk6ALqGbjcoh9Zc8cgPW3UX6ExpP38QaMRmunlHY1LE7pGSGFvoluoIi3/Bs7FkG25kl
H5mVHWPvS8u51q5wJFjau4b+gyrNyFMUB5+Er05PAqJJ5Nr9nYtf8n/i/FK30dlAKZsL7aEFO9az
F1H3DxbyEr2Cg4CHavqwi9N7nh+Q623a/CqToNtcQmwV0PJlIl95mHQKk2DYhA3hlSUfZOJfg4PR
q75w6Ur6sJRCHyJt7mixsbK6adlBp4Y3x2TmX0AwqAwoQb4L5pFEH6x947tqafNNSDGbwfHNBu/U
Tim+h/lnIjUuyM6y9GfSxYphnaUVVWsGhnmHmJyzmJXJiQZ1exOSDikv0WMnexTaS6nsb3P6VxWt
q0nmEYnsqrE5zZjVjOTvLP8a/W9WAZzI2/QyBe2/3t8b0670goWi7jK08Wn90wX2rrLEKaecSmuf
gZ883+vk4jGfJZ+KF7lRwDjGV8zXFFbbBmNb5X9pvMiaHjmyxohVeA/0ZjUNZ7OEFW2d2eJNzN9c
2K6HHzkf34D3m4TJyYQdioqcD5p+YLgKiu3ElaNpbj64onVL810dVAcUxqrKunXBe5KYSHBUe4V1
aMHwYSbb+G0efqAv6lhQ4a8OUn6f4h+zuRfM6bWduSqUYMWuLgVpx+cW0+mqxfK28z/n51pcTXHV
Zn3gvtcYHdRYTc4KiPGGE+fKLo3yfWXfff/StjI1VWYTwuuos3p2KIuvKvzslK8kuHgIcvuse9MM
bJDUl6t5NIliYD+QAPQZxemjXzH82D4nhSNzn0JKUNwq/1VAP0k73zzpZHq2Fr9XNFrVjeH/9vpn
3LqGFy6kEIuJ9JAZ8AWVSzJRb0Lta8AaEvFmyOG9KjRnHo1LiXzzJncmcoOBs4uiJiqlf7Xt+vVv
TbQl0YLK6ZK8t01LuDufQsDUNN56usyou6LgM4wAR1MLzZax/aNVp7nT2ODpToLlxHSJNg84UK02
tZijinpuvrP0XRokm5jRv8hRbYtz8l8TYRk+RmDT+6HZDt25jE/mcCo7SPU+kXPmIETV28ZlGQxM
G1CyYN0BLMdDojFRANubjk9p/UkeCIFePG3KfRVGghikQKuuYbU7Ecq6JFLwEhO8oEUlAXY6dEu9
dpeGHVMg2IoZj6tcDIcNw1ktHXA52Ybi4rV39uEXc3aSwScbOE/yRxCIsxcOWw2Od3VVy5RJHvvQ
6hFXBNUv9v+XUUqHWgo+WvytTX0ylW3W7ejuRBSUI3M1ikORTU7af+ttvCCNBjv7PQ2bfOgZP/to
LbeNZSby04XomBXVsoM96su6U3dDsdZifEHJWLH3Dos8n/s4vBkuCbuTCVh1N2wuly6veIo3KayG
sf7XNIxvjPY5n958SaEbQqm9t4qVxsKvWh+72qG3sqCx27dbhgTTdpWi7/CbY1qrn4lvbSQy6rkl
pmEgMXhcqiheKdSjenAtLaoBBRF3cZsocnrFKsiQZcp7GmF5z3eSvSNPWhbI5ZnL2nUoGvr20jN7
rwrmQYcFpteD3h8YV3srx5sxRk4WP2QKyh7zFK0Brbo13ZapziBAUq+fZ7EyvgLcNyFxi7wszF3m
Ib+2wPd70rr0t1XGVZgoTC14Y3k07PjWgmRhIGxMfmiMxUqztCieRpW1FI3Nk8LKAF9cwfN1iOqA
9w15EU/FmO7N8jBMhBlgoKtdimytoxBNBb9MD239GWFfFPmhCt2KMqGM9bjataUbMPJEzlpzook5
/A7wd3BfGUW6CY2PuP6IC+s06PJh5D3tGedvzX2VPoDgLJTgnxE262oQe7qdtS+vmSKNRLMV8pvH
B66a1IBc8Ox6csi6g2Y+5+jBi8HJK19K4tqTzaYTRQf9ktvXxgCtrZrzAMpgLvpAoIbQTwPd3KK+
VkV2Mik/xUybpEjWqF1mrJlPwjVwOxQb21hTetVhsft+S0cRnRLFaV886c2myKbreJ9KtBs5dXAQ
oOQIG2YkGev6yYA1KT1PI1b2L7X/Qz6EOV5uG7oKlIYpW/UEZOjkxtiV/WtlXIPYKcm2yIOy0fGR
DYAP8Fx/oOHiDa5Xx+uSEg0CRyYpxjvTuI5lTms1uheZuE546hgrzMSKwUJFOqvhi8GRebTO5puO
sbxGmYSHFSM1fyYqauQMP75hLVNxn1qPWYcQG8+jNM52Kgjsw3PV0FI3gsy1aVBPvc8gv7LQgx92
PXS6aUH3DO2PlMkZVg8WSVFR7m4WcYGSp2+cnsl8308dlSlDe9Q2BQNIell+l3a2gXbhBFnjJLqx
MTyBgdC/KdPV9/hGGs4mfyXaDX2bAYhT4O01RJBTVmyCLlgW5QVz+UqZQ0lOV0vsY7Vi1hfmSpY6
RsmcSnkdOdYLmTmspe3/j6PzWG4cyaLoFyECSPgtvacoSiSlDUKuACRMwruv78NedMxUTFdNiQQy
37tW+2yGY0W1ooeSRV7rHh0DlTO0PNj6WeMTVwGcbNjEu8kozp2TnETvvQe+tZIeXZzVrUNQJI1i
ZqNVIYEdJ8ltrFbU2s5HrJl6cnOb4NPxoLJ7KiGdwUc7+h61FAd7ckHpwTX12mWBODZgFyWMZekV
w0uqjJeBMxVugyZF75ZYab106dpwYEoJukAHReV1XEAaRAsz8P65kcej28U4ng4MAgsPUXaCWMeU
f0SYIgiCcfU2Ug3nNAtmpoXrpIvwCfg9WzMKwk3BoNl0+o9Zsi6bb6aVvFQAJwZlrB35PXnSIDeA
a2n8GeORtB9xvfMxkGk70k98lPteih7UWyn63nUyRlz+XS87idJAocoVTgWPwKlRLjO0DX5wmkaq
TsN6LZ8/xSDe3bpeevZhxLiJpc6VrD6HbjiGz07nIL2l6OS8lvt/FJsmtxeDYz1fHTaXnF9fBn2N
NBiwNSzKpcrWY3noE/md4fsJS77o7gki4sqh6lBQEwAXggesXzn2vmbhsbxupoz33mYE+yDkBH0g
JxnvWGuc+dL4D5898MtODBQ8bzwb9vQXuAztug7GwZnJquGbRzgSbfpszXdRZJzkjIxIos1rg9BK
hJ4PPG/lJC8YN9t2XowWraYRk5fRLdLmMg7drgB3W9eIB+kKStkJY/s2oiFJ2bOy8Nsa3ySBIZMN
QHjJuxc3LNZuBFNWfxGLQWJLuYvbW0NXepn3jOxpZAIQoVvv3Fk9+hvcyKe8+DGT11x89rn9VhoB
fGM2w0k79/uMn/QDqi+Agg/hqnqv3irFfZq0apEpEMwg4rvv6bAjPAKHAUawWZ7m18CLKdY8ebBm
g/fu6N9t/zF5703XrKbuPWL3Nh5G9570x94z/ggwEP641EVzkuOnIaZ9kGJ4iHYWKtkaYXXuHGP3
h2m1SeVBDW+DYDbSrE2r+K7i8MK9+qKpjaqdV3QQFRRr3HOgVnNrdA+pb9wmaj0FZcJPP9euDe4m
+2FUHgO18RsIrmpi5A7pVkV4EoBsL7MBqVTOpouuvIbi0/nL6o6RLWrkFTOMuXMZ86Ti31DWwsG+
2gRU9/buztH9uccQHUvzggvYsNcGw2Mlb71JXWHqb1QAC4sc+1ewxap0p7Rdqf9MFGgjTkvMPyMF
L4tXGVtCoy2aCfWjydQD+aSBx/PZSVw2eUOrd23QkxxJVKkJNXvYgzpD7iouzck8I4hJQ7lSBF3w
vwIPc5WToHCwFekNu7JbTeIiu7feoBSc35FPzXrkK418lwo11M2URPJVtypC1o3rx9IhMdtzIKvf
DmNVp4w9WeeLQVHL27SzMox7un/6RZPoh15RM6xKmq3HhTWgdxi/lBugcHwREz4RzBK4zPHyqO8g
cl9G3b+lRc912X9TFo3slVEIUe0pNE+17iPIkGuigGDpicVxN4CZ9bPrehvXR9X7TI9/I9rlEr/1
AMWL3K7Uuvda+G85I2hcvRKX/jWYNYFSGv20WvxPgL5EvTiXcDbI+madxLfoFu8uRpmAT5QHkdVp
Nw3bmMMswI/VDWuTTuK8OfnlueuHtVb2xtyAPnOCoFhkkkWreangVcMsw9aXM3U27beL80iq9xIo
NZDXLHttuFFFA13YrXPlL6cmZ9X6o5NmQ1f0CVpu3SNMCnuXHXibqDVtnOSuoK17ae1PrT44xU7E
NXj1urTXGUc98Y4fRd2uTK1fxu4/3Sr3rjKXiOM859xUK83ZNtkm1b8NY2dpS79518BUslPGj2ga
48IdcLTV726v/0417PBG07eN0R9Haa9K7VpRGGMXzU2CG+TEqCUNxK94D7y3GL9TnVAPhqqPutf9
OLXbEEefLwQCG06ddUW2DUqSCpFfshXe1o0ksv5h6wZoW64ZgLoqT0X0k5o6/CxAjKs2fWAf8gJP
bOWtC7vBJ1IpJHl98Jh8V74nJvNmBUV5bulUDDR51QH7UDdy4P0NPFIUI80TXsm8IrZmvA9Jurez
pYPzMKyvKd4qx7gF8T0cKLAy3ko6K6Zmldty7RjfGnJ4ndEkpQDc81HlYz5lczC3oGYGHI+Zs3iu
SydeCK1EllQlGL/aFVpGNCQUeNavbb4yvI2t3zqHNlWefb8EamoAwcBi6uJA+dK6IyCaGUyjSGQ4
2KTHd120QBc6eelC9HLd4o+Q1qZP/K3lwpWGL+GzWs56jMmLHYMCVgejvyLMzYlF8cioKId6RbHX
SpIoNX5bBA9XbbmyjO/nIRg1JQ3Zzamu8JQ1pvcZeOx5U2pf7AqVcGIjrwN8AjUVzsYtwYfipRuv
U94qVkN2vhYfM0cxVTINarqRnuPKD37HYVrVnrv2+ZtyjQA2TWA4IAbfSYilsEZgWC59h6aixlzL
Bg6W3+g3IxJeb+lkxtFmAdVLb1mThJrwlwOQuJhiXFQtsC7Jd6hhQAnJpVnUzropH60NksoR6zWf
xkCBTv7Pzb89psuyX8e4k6XzUN6n6plvOiq293Wwc9s1U0+c06Idq5V8iuIFhV6ds+erePXbeklR
w9Jzi+/cnFY9HZGt++MKvI4CVjRg123Ud0fa7+DsE1T10z2OT2a8bFkUI6UdjCA/Ti2V5ilUs3ir
jd/Q+qPZ7Nl9UqAb9pZBglO5mVPZ1o07QXF7H641E0GpIXbt1B7F8G3Y5YYa8ARQz+8OhsMXtuiS
X2pIi36XDooCxHktfybrEqEB9ww4BgxRYbQcMghtnQpV3GAMrGId1mdrAGB/vv8N5Om4CjSkAJBh
eVnslbs0uQXDDy0YF6JdZR2xR786NOE43jV/73u3MMKaKV6HJIAEReViq3KjueUDSiOjYzS2v+Jh
r2XvWYIlIpnxluK8u+ICW8XIw3oWA57TAL9gxPpSUJOW13MvXmvqYKj2W4zNtqvozCPNCzkODllq
CWkU1Vp8sqkKzFVltPHarVCjjo03bUoaLleoNMFp88akmhNzelT64kVGdXUJsKW927mhbeOsFH+V
P3bIc5yMHTYOxsfYsZ4UIgWwj4VDKBgtrN7z7aJ+qeQRwYIymU5IGW3hLgiuC/bhMMIvh4wLfqaH
iyTXUddak7XtBUaiMk6QC1D5LXDLzVMbmnUaQfStAMFtXjo/3tShzBvcDwoMG+YCR+PfF/ggyIDC
lP7EXeKCGkTwoz0GufDou/zIjGe/QwtXk6ZutBKgNOsyKdMjdynwHkmLkDMKEjgY0wM2LZ8U3xy/
XAx6UJglcQaUKcbztKT0t6rDBNGlRrlWlvnWwvZwDVMjPWAWDsWLniFud80w6uaGP4HIdk/UR7BW
Sr0P6zlFwAZukMn2ke2m+sGs6nzVGq330nlRddRjRat4YQa7EfP3opi6Ym1VpkNLb9Ju0XH7ByGM
AmBJoH1vRoj4Zsq76yjCvxTU0qwgXCpjEK+o3HJrHipLfORNRrhUltUUa6Ip6WQ/3ci1VMvq6frq
9einb3q6oClgos3OMg80PPqr2neTPaS/u8AqOyybNh54NkfO2YI1muDSZ70wqMeEfBodYdssaWeF
ABiCjBNoGkhmj0lfarCY46AA54g1sUdnSTMxX6g3tpsRxZY3lMfRqtYZUQXL1rWnfdl7YhsXtbnt
m5qdfsBo2AzrMJCLbnSpqPdwUlVcj75hFoc4zpy3LCLuLp82T++NcMUj6521WzufjjYJKKYQ/q/S
MD2gn0eVRnbdWCxNStbs/tXSP6ry17Ney/gaBtggqPJsKocG4yo6ZFW7i1rv3dX6F5uwxgQvbob9
WZI2NyfS6pQnqEHjClmJM6stOpg5jspdQQFx5v4JIEszQM5IFoD16Sfv3sg+wD2PwXH5dDMFkX7t
2upaiR778kuOKEmvsg08ySr2XwpOOP7oIGgv9HmiuajWiTNgaHs2YMOCOWdVP8t7o2Wrx8ve/dCi
bKGQT2hRR8hEdXP4wkKp3WXlHDu93JQeOFVkV3uoQzZDCKp62emhg10O9JgN1ZPnvq4XypIPu9bW
ViLniYk+1EKzwUONGboiwa6vT1bovkRGg9p23IqQ47bCGEwNomNqR6CM9xL2QZqbvOpXA+b5iGLk
Jx/QgA8XqNAG2a8ne49kf/IQUuLW9eXdqT+n8ljXj8ZlZqQM1lH1ufOshVL0LjvmWlXpIp7StWsh
JyWooMmfHhgSIDJfLgdGkSKiC5nZue6916hAKESN2MApMnYADDw3xVxEOKK2fvrQe0TELCV0B+cG
YqMg/Y4ztuYKz067jz3jVKXwlDZLZWV8jrVY5+E5bcpNVVAK0hbL1jtG9KRrGTPs5L9HQ7Yj3frU
6/HFLPTrZEUAG78JNc+DoLaODV77SJ4AgoWZ/emjbkRBAaNc0XZs9tvO17+kr9ZaTp4pVtH/s0LU
o6p1nmWQKJEzFPUoeU8Qj+VT2ZJi1KE91/DE3BlPcfGadeVPRtCkbYA/1RToRdTKjTr8ojmv+BQc
+58pg5kclk81Bp6UeVcJBHr+lqCDR1JZK8jopwkHUVaOWYjrP36x+Y1l1wFvGjc5HYj0IlTAIujA
WeQWtawVV9opcfxFWn8lnk9piYHAOqjaWQ8zBrjEhPpl2a8K7iyII/iPix098MKA3h11W8w14Z8D
ilK1AvVW9G+q+k0ObGkV0OvD9PA1cEX7ivWicK+Ng5pr+jd2EBEEus09pi+p/Ss4CjyKIGyjYe9w
P2lheytzlGyARrFtrFy0u7H+KNvH87LIo+HhlulL1Mb73saXIetXDLmoopxloN+D6FGiAugLXEDI
/iZTWzvqafmFZs0mhm4e5Z6pyTF/gyLZPGGspsrgMJt4NgbRbyj/1W77YtA/qxftnh0ZO6O5sFQw
T0hFMWmSl+PZ1H57V0NwbWNB3WPlgWAsjsr2Z1J8hC6KpNoA2UpQuY0Ssz+Jre0V/KVZ5mY4vTcG
pvGGxL6Vk4v84jZaugOV7l7Hzh0sxrypVnuM3cM4i/3QnEvHSglwSEtME8OzoltwOreOi+2scBg7
fS5jldoJisIoP2vJWMDEYvKNCHk65EPnvcdkei4pq0LefR189HEa4nUzX5TVnwXi5BVgZjJcTQQp
69rd9To8hTiSsbghUve684RRyJI+wVbVgjchFTC/zjbRLnlbLoi/DueuXS5KsnNM9TqOaj26+NwR
JjXRrTUfuj8dTDe7pTTplkkyrylfEWi8DfuoYxgtAU2t/qsg5j+Sj0J9jk+ojLocgnKvgfWhV+XG
6tmwn08TVmtBnkY7WouqO8H/rE1nOFhRhsS1+PJbhZ8HA1TZr8jmmOeDTVrExbDUHN/TabSyLd0n
iAzyd5quUaPl6PEouUnZMbGq80d+1+Fl8KKFg9yqfOY94EIsanH0PeeDnIj55OkLPRKbTn1PiEy7
NNiYqQWq5s80mwQNDB4GZet+cnI9b2kU3Ytf+FCI5cpn76e1BLKItuHih10NmBaGDHYLQD7OCX3x
s7uo40dO32xaBWsZttsB03oFawBAs+qHkBhwtShLn4bUhs8xXWJkv9Ftu/KLYaEn/oYOKSJARjJS
Psp23MjAWw5VvjTpGGIAB7ekHtuCqhrHmRO26NbZXppX4Xy6qGnNGBIMHqArzhGMlVDbMX116w9h
pptGtfNEL/9U8jp4BnIaVKRia+sc+2i37eo0ptjWMm9vjeZRgkAOlCnnYCpmg9m0RkvG2ItvhZ8U
PEq4CBSgSwvae5kCqn+EfswLhT8KREX3i11Tcc8PxDEMVMTyqPoVGSkBXIn/LQT0s9MfPO2hYbN2
cxt5H1Y/0PnhqLVXT15yh0MIvaaoz3F8rhNk2SgFeu+3insEpMN2YtJsam2Vk1Q0ULoryIbJUe6U
MQuqq988zd6bYK1FYCwMZC99Wi3TinWR6JFuANuM5IFpn/AX1AXNJXxCYo217upxRVUTyGM503vQ
KlOQ4cFWjXDfkjW8/XeeAzmgDLALe69pwbbpP0KwnLaO942x8bxk4Qy3KQtXFhFWBZ5os/zVEHAT
xLTU+tdm+I0Yk1z1TxELY9v1LiNwJXA/68o+WNDr3J6m82Hm734EQbw1R1ARoLzUTl/rodobNYtT
kC60buQFD0gOQXLxTKPC+9q4xUrn12YTzLLCenXKYVY35skMtb0pO7TfaNajL4dh2fPsVSYhK9p2
46oRmkTdBlRxlO7NQxK1Mq/eTEj+ffliticWTYzTCzPuc/YouWI2S7N9p+Ej4p+T0fz0gbGsjQT1
jLVOhLYdeCU6ULMJQVWimFJD0CdGTGT+nwRyXAPmJjKq8tLeDdBiPkYnzTBPeoxAypq+DL96QUm8
M6yfzDlF0HQB0ROOEyzzrDiSdLaK+xJ0lnAEKdYBeAS5dMuGb8P/l0bAssWxMfcTYknoGU+tiqK4
QRnhvR7Sh6rcrdbaLybwVmgbaP6CQ0K7LGS3jx09KNeVU16ogr/VNboMdrSMmq80IWveL/p3KcVq
GpOjUOlbG5YfTlpeOxu2gzUbQZ44SukjJCuckWvcKpBpl0Ri2e1CkFzmF09JPrH5XGnDHqnWax/o
yzycPqTFLuoZ3RodNgoNl0su4++kwuJupuKf8LRvneOReS3aurX5IQPIFMMZNpYjd0XjfvlefY+K
8NFo2cWCoSAfgjfOmTPFR0/1MGIhiwFL+PYnMVyMwXp1iUOeIFHvy0Z+pHX5EhRxPCcMbT6G/eap
XHVbxpkh3xqxjclKRTSfj0tWLrV0HRhUvyr/2DIZWBoZ45SI/7B53SExl4Ue2fNMjRtXikuuepzx
cikwm1dO9Gtq4z4e+dKM9DgFOlCv9t5p/X1sDZyb9N7IaUoQDMbr8CmZnHoqIBr5nVbjNkpziGMg
mqRsvhpqxolPGfdOqpEWJAQujmjt2AgXQGhPo4g/Pa9di9Beciny7Ywi5T0HmO7Kr2Zq7oY7rAfL
PHuqANamh5lABXsjJh5HepX/TAGdJeoJtWyw1PVxq/UoqgPNXzQRgU5BprvoSkvmENC+mA8gwNNX
Wy7nqORcAVHryUDqAhsVp8s6QizgZ6oQtlFgTHhKdhlZRRy92KLz/3aG4g3JPi1+4hCb2j5lN8Zz
tIqi7PXZGReWyB/afj0qBEZdedSNgUMqyHAGIt+shmVWyZfWLXkl4GVRW0LefoYAq9VQI9SKkVI9
X4CG/De7vfppxwBg3a2Mru3YeOVe5Pmw5im+UT0MV5GqryH5x4XBjDUmkmZjbRUrsLvGf5DAtvPQ
EQ8CGLK3WvwqWCsT9Va46cVPBm4XWNMAlSf8puWbq4mZNoyGoxUPmwy4xvf9azXA+ksPkjkJ5mTV
XGVfl7xEzGihI5N5CuhKDAzewAiBpbbF0f+u8g5bDu7dwF2QdvnZ6DgGHKfksp52HmCzaOy3OBuP
bkxkczp9V258LFBWjHn7GKdsm4n2gBPqUBqEcbEgQ3449wq5ftjSzzlq9WtmlLckyu9ZX+2jjLii
CfNQCEoX2Z3B/2n+l3gN5vfRuWlq/HASbW1iT8ltlNVDuc00uVSmfJkI86E28Y2ei0vZmGfNnHi9
5bRzHHefdCmHc/uPWvFFCe3n0EKiEmfjSG/p6y8pOWxebm5LFa9tEnkIrPuT0XgwE+1HmdPZFOmp
9MP9xNyQwhJOMfA+OLonqq2uTZuOtmuzSBdjqG3zovvJk+IFE8VWBYR9mMhL3fxYDswmLYOiE+Jz
rjdPfDgKmCgEcQNUuhavelbf9FjfhIm5M5zu6EfTLumNRy3Sd62mkWVwmcaDsiaLQEvZey04wjZb
lnHMtex/Zpp5KZHt66NDPEl/SyZ9HRkaz369qTQMzV1CC/h4LI3xbpAG8nRaEjlZOgtVGVdKQQg/
I2QjjNHOmU+BUM94kHToh4CxmzA/hbnLnt9GM+woNICLIVoh8j+3Bku4Yck1kQVq1pXh2Xba79LC
PO55r+RwVLjNp1PSsk+EWf0oNJP8yWxntxHa7gKAT8HuR8nBN8p/JPx5CGzFxueTCBCk5Im4tMgP
tUFfGojoZlWP+7Gpw0dNdiNEsiLqwcUgkNjWqeu8jbCnZdDBLWstmWFlrSG+dPZ0gnz2bf5gCcNL
EWxlMe4YS4li9Hu8xmTNZIiBs3FTIztuI95dDIt6haS3fAqCwhHHsKTDnpgO2au7lwXaokWEkyO+
87LqfWqAEROEUmEYoDCQ33QKzCeM0CMW0ozwvK5i7AuK4BRWT4hgapk3hh1pM7iiIkwZeUYqX9BS
egX+R1SgTfCMvZWTi2zZLVcd1n2v1ffGgFqCcFvElu0qjlnkMPqYPX9kb7c3i3B75mmXWIfWW1v+
sEt7IgR1j593OjFshXgw6mNlkW0JdAB84K84qNCSQkeVE8x6Y50rF+m9L/FQxd5LHEYXXtk3P28o
HhbjzXSrUx8On7g20YJqJtoSpl1ufb5dE0l+GiZc8hzs9oTj8zkQlCI8xWRcICbg+dO2uptdSBN/
jI7Q0b6TN6XCd0tgY4KutLKMaSIv7oAojKSlu6HgGqefSL4yB5FI5K29ztoHGaF0U2DOSdQkjAb7
YKbvm768PI24TsjgrNpyXkfmOpLpU65xkyx7y6kmWAsXyKkusLsQMY9TAc1v3Wukf5RfVo34XhVw
3rIa/pVuwWseEBpUTcGH/kyoGcmN09vqXBCmFHvWXxBo76NFK73qN1Xff1d5c49k/E5ZM6EHlnOE
34TuRitt2PE96J230Ef0PjUK8Dx8afMR5OZJ1gOJF3p7tVosZHWCsG0gRUFOb9lEJJJMLkmTLcPc
31GDd3ESa+WUIH5l/j0YTzmnZv8FmHYISMRko+voAmSLf8Q7+XXlLZyx33V+vsCNjiCgPwFMrkuS
WgJVn8JIWyvlEgnhzgqvPZqFfZOWvAdlcH9+ECv0jM0M1HhY9Fn4xU13xhsgZ8LU8DK55Gm5WbzA
j/aiV+LPiwm1KboE6xW7uMs3oJfykvn9RabV6om1DDmB8QOSQTz1slqOob/0NLkdsWIihzr3NjDe
ZCJ77Xi7wr3p9BvBjQt7srZbZgkLl5ehgjulrtgcHyNudoLbNTLbsAQ5E8Od95ZMpwB/UvITBKRV
gdahdPH9dJmy9uuoa4OVZ7+G5pcpkXEiUxdHURE0NgUEdgosMtvCATBDnQ2BpWf3Sf9OTYQb8XDO
4m7nWs2lMsMF1pzXJg2A4VwLOVG/oZxjC3BaYTwaF0ZQ/IzuxO2EJSTwjypMluqZ3lX1xYfTqM+i
G7cVed6LNmveALY/6xY9dpI1izBKlmnev4VliByJdF47+faktomLbEmf2Vc9+Rc16ge/QOsSTqRn
9sZnl/tn0po4QSz5mdTkL5gxvk3gZEE6mZOhnBgMcQpBqJOKhLpetMdUY+FzFBBDbd2UB/OljzBu
MljUMVJ56eqX1MhPWgk7HhKHSYT6oeVL0jtx1VS3camzV373Z1Z4IFPX+yKqcd01zYdhMik3LJ6k
kDCZmF8yZvXCjfkv6rOrzI0PaYf7YvJee6dixx/Aaf3wmTtgTzsTz2EekhRIzts8rsJbn9jdglZA
0lGcY0muBGiZgzD4Qzd4g7Bh2pWy3+uBaIC8iIhYaZKrFz/lfR1ivkKuECuBQdo4SPSr5z1VAmg/
9YyIZsQLTupcOtj1MRhvjaG+Gk87luyuky/ZW+Ul9PpjYWMnkKo6yggQJbrGxJQ0JIV4wC4D2J8T
VkstEMsSJj48mPZP7xwNKATY9rkYFfsdQQu8m0gZ9jbrn/Mw8ndoJ5wBl0karJ/BTJCeJySKHXTS
vn/3MFlXtZgPCTKv/p6gnR3+12EDl6AR6SAfi55sDtNlz33EqL/zAloXtxt2oQj9ejY8Eng3bN/Q
fMbcDoBk6XjWmnhOV8DerDycvQ8RXeLmyyNGRjXxWmXFluonUJNZiWPKJvWtVmKeN49GfXHyzgCw
pMsrTq4t4R8zbCfzXD8k0l5Gdo4b0ly1OGcmmE59ep7GOAG48p03K38pg49a7mQK1sjf2Yq7tW8f
cO59TuyaYfrdaWhQ2pcgu6Zc70ZozDo2skFbhdWm5FeiXBkynddEJZFszKTKqDgbpwm0LdsFzT7x
l4RPzl21wg1IhM88903c3ERGMNN1hBWmTyWpAgNKjVWNgXccv73pqoEkWC3LOjDsT9vfQfNnndjR
wD0vtbceYjjBPt1H4TMSBJx5ggPq5q10Z0kQbUWXberQx8evnvMfSxnwlL+K2cQEaX1E2yDiSvg+
n/KAGDFuPVcTApaW8LFDbZDg8xEyAEffklSEBJBh8P8mCtgC/JptUc6j4lsgyFQNiTTQDYrPyOlu
Y/YnIKa7r2p4OJB4Pal0eoVssV9axnsZkpOGJz7zul3jLAr7NyEmdho2LexETyZV6v+2JdEbzBG8
HXOr+crVqxvevBCY3DuEVnzuODNM9an3/7pIu9f988do8JSeCeVNm+zpiSQh9NMg9DAQ4hZ44Vrv
/lg7SP3pmnLV5vUjzFJiVx28jvXL015Dvs3M4L/3uvkgeWelWqKk3rOh3Bn2OY+/EjAUP3nJxv7o
+qRukXvW2g9tSt5C89fnph+tJ4sAyHTv6ocGs2XjxVf2xmx1fLYkGUFWKaZaHztcTfRd7h+lvws1
HGruSeI6igHMbP2YR+hGnhbLOgdAI1KQ4I9AvCTTq4Wke3yO2OJ1ZKTRB5IMSWoBjlPq3pH/M9jF
IiKbtiXQu28JiOCFC7H5shQuW+NSDL+ZxTsH/NC2H1l6T1NkotWbkPk8sO1ZzrMA9bKIo2d8TL6q
mOkNwjjtBhJdhbiRrh5Wr0LPHh1vdIr5J7fv47CHmicrNkTs1WcXBJzzpP7I83xRkFFexsa8hR5y
k2JjwusQcJtP0SIZ1Lq0IAIxkLm6uU0GtAtOdLfIQur/DKqS6VbV/KuyThDIHD+kDJjHqDdQlP49
VV0jsioxgZ0woJopikGDge3Xal/z8nNknrbJHJVozlEEE5XBy5yRoeGRMdD51BjHHE2HKGBSxKcp
SGtwMQwhCjDE3bZ2rnci+t5HHF6N3y2Ejer+me7DAScMQZvtJuCxlATkMH17hCTKe4GzT0qU2Nmq
UMFq9Eg8Nt71ep+3ksnXmbek5FfGEXfHwiNTHMGbphYhvsGJ76lJr1GFLhGgAw6o0bd2DqZjGn8V
ZbnkjkvD2ivYlqpylyHzmU6gb45SJy82EcOgYuBDIjdE21r8i2FiHMd+Wvh5nnsOeUBhj+U3FPgY
PgomcZGzDmKoIpkoYDbA9jc68cPk8vB7yee7i7pjkzw6TjFD1PiJ12XQozdIVhN+rlRkryb29jh0
SVmtLxFKjYDgtZESLUfDDmMk56n6q+rXYLoamjg2kBFq5xa8gEfM0YROLTRk4Cn7r0w90kMvBr5w
MaLpIutP0UwyTfUysfp9yj9WUcPM4dVGPYGmgfD4cjmYYpG0FWT1PZUvgXZs1IlUkgB3ts4GbYmt
AIsOBc0d5DMa6T2P/lX6GWlgnPUUztmoz/8cn3gxwpTWCadlHr7p3pcwt41jIf7rtyJmGZjyrWtx
NESnqrOX8Ui6+MH1/tUV9HADOv8jCPrA0THTCOAB7ZyRooKVJsdGp5PqG8FFeKscCRqCJIep2Ydy
KkkW161qNkU/lres1JuGD8vBLhdlN4+Bvp/k0s4XjfzNkIF0HwNqp6kaFzH8RZs0S1VsrGY9oTsh
BQLNY6j/wClP8HSYJSqkI5h1SsMCI4vnyHcFMiLd4Rw0dDTcBPqou45Fp1F3d+q2VYhp/aMs8c/k
CpCKoDbyfKS4FtUBGxVyPsiZQ5dse7oQ0vagNWT8r/MSISY4GP5+xGUaepiJyc5FKae1h9pUiGyj
uRqTuaW9WSayqmWCWxFWbDEgVkdohADjNnl39uMFIc05MIDzO9n01sXMF/zBoHkiPvkB6k6e3qE7
k0BJ3mLGs/W0hhezCprZ13Cb1AVyacKPoCBZHNd4qdk40ARACRG16URrUBOt/chDY5m434F1Ngg5
TDt7bhLjJYrHWPVbZajVQL5hii9v8sp3idqD4F8HeZ9vbAyO4KTZWcRij0j+9WMP/dqxazlc8AZV
EbF37rC1oVcgtH2h5wlaPqDAolg/5etNHR/1KKMqmqWGNBo7++nb/0g7k922ua5L38qPf07UYXPY
FKpqYMuy3EruY0+I2E7Y9z2vvh6+g3otmiUh+YAgGQTg1ul3s/ZaUypQuS/d+KYc6VEdvfPOfzOs
d2HDNQq6dwT/VMpdDpYwyQGydL/D4rdXx+sa0j0Pzvaq8gFAkaSD4sSB77+GdMMN32BVoTTf0M/9
mDSUm73H2AkvDFxiC2+QQJuaGwk6HRehBbypsbVU5ptmPvDmKaICxo1CnFIkRLYtRbjYOdPH6Fbt
7t3wekwhQk77TVTRGdc9KZYD50B4VkTDGkjUadtcuf5LPQkB13gDZA2i24A2Tcij2ffUgcoWHY2U
jEd6VdbJW5t8NCGdwupNY2dXlm29Z91zkMK0AGkxrFbZr5I3FJD9qYBvNcrO7Oi33d401b1abBWe
H8t9hWC3imnCfM6d4CTUH3rtV10/wGtPhr+lr51mchuG1LwWp0l8Ubv3enXedJCpVe8ujlQEkt+n
JGhldxPdTelv8piSpUqjq/dQARLX2tcuuYDNT4G6wXLzCx1qAiKIs0Q4d22LTMWgnLmQvwTwjCl0
DlyC91lBZ3TSesqZh0+bDr9T9Tng4ZCUJz0qkrJa2/+UY66Vjo564ynm1vd0mgLsbGMN7boS94mO
KwF6wkyfi+jR138X+XXtPDfiRztASSL4LTzh9NfZIjzv6FfnYV17XnRRg3/Jy2cl/un1L7pJnmC4
8dVnIfBbtm2OF22zk6k1GruJnAeQqPDP49ykjQyciwMZPchCLJ+5+XMh4PilADkab6QNrkrogyDn
JDtxpkQ7WCJdClfDp5n+5vGgSveY49tE+cOQcStMbb/iLTX6VUNLiUjpuHi05Fa1eZTNBxMPwayp
s1Kjc1MWmC5Pk/y4Ul8WcuNKcmmXtXgp0/ui+hzE/ZBMjZK7uqDSHgIOZw1S6GxgQc/0XUKaKGWt
HLWjE5NrqN+wt89AZyV4w8UIlTXwPnRh7fDRUp/pENTSjw61jLi/6ccbq6Q35bkILlLPJFfqnrT+
k2FAWMBNDm34CjcDPE96RVfxmd3jUgE2MAha2ABknWCzjlKugYG+tEkkZNWltCqAB7GgtKry2zqj
iGRfQyAiCnY8iN6ESuVzUJCcoATvyv6sA/goIOrKoieZP/oe6w/DCoELmCXlPR1vRXFd5zSENOK8
iVNau4rPPL/KQR7JbqOQ/HU3jXRxA6/Ju/TapWnf1vj76giFgA5VXLwp+g+yIGTwFMryu2aUsDo8
JP3z1OfukgjSRjg0bMGdcFVnPMriXRrPmopG8KNb0JhfXRG9XhRU0/zAufCUfjcBGprincrfQKvk
oD0VeOuZv9Plz5wnsYl/jj1NINpTm/5uoeabfGC9Yh0ClDnIvVlwj+WQLhkAp0bbWovsrIeQQX1R
gwefgq5+HcYaM0Gwk72zRVY4/lX+aZfnPqHuYOtnQGkDaPUa827woY5+aYBSC2SuwquWuM7iwPXN
j5AkEP38risAZJqrIrxs8wuFSxYV0JOINgLdXE+8dQGpcwJwL7rxuMWSB5D8NB7QYaHeuSSmHOup
Culf7pE0aILrYvipqzdOT+eJs8Fh7H064iOyi45xLqm8JnmJV7qpxCZywYUI9X0S/lAq87QjbaGg
dNDTMVL+6JPnUH5KOBJqauQ+TKS1DTs2/YK1WawLOnAq2NrgCFD7c6PnGTPgvSMDrWuXHimqHAaN
8SWrOggvrwxlBzYkqR7dFCqKPF8PyYsTXLcuLURsPrOnKLIOzIvMvwn89zpPd1AH1S3Xc0viXSFq
t6ABg+SH/DMUrACr2J5D/CbgYO6MdUae2SnIpPwIMioI9FdzDZTGT6TrVhUhAaB0ODI2dbURxlYm
+VWDjEGor/t0G9BIr7U/s/i1og2zRL9F+QA9ztxd2vVdB1YTbZ2E9vEK7Sq37CA1gfn/YsKFufhO
sEMj8YR3qb4H6DqbIJSz9CLW75r0qoWHqZ76Iap8K/LLQH5Y9FSM2wY+NNKvbfxiWs+F754WlF/y
Xea9tjglEjka8HDi2mQjZICS2vhV0jYh6VdZe86dmj8E5R2McYbzUSvXrZOfdMkvr7lsrQ3xZUM1
OfFufed9cK/AlWjdm10+cFWctOOtCtYRmqVJtieBHOgq9F706rqNr1x4z4PutxPQWw+/gNiF1AZ8
/31sYY456RQSph9jQc/VhDNwL8h+wONBTRrw1s0Q+SdGdB1a74l7rqUI1lAbZ8mK6gPFG37Aa+bD
UFRcwhiiGFSUV1xWbFr0InKkCzww6b98inYUjJLs3NcuM/+xqglbYsjpbnB8tIjeswJKg/DKVT5i
b8Q9ZE0SsUpSyEOrW7/6WZfGSRJcUtgKckhpONJcv2NzFUIbI2IUwEC6UCdqzBG5EQHixL9u4aur
s4sC5zc3b+H/G/rbMVwrxrtWvcR0KAY0yozND6DFJ7I8z8nBNTbhEf5hBpvZ9IgA6Ba0o4/wXbaC
0lsNhP2ulbsueSmq32py68NJ1EP0ZVc/G+9XR/RUQL+SNs2ZQTnDmpBc9X1VfBRxdAF6eNNGD4VF
LzwpKrhDbZjTqS524cTGfZdkBvxRZ6a9K0D0J3cFBHM0TqRqCfPwowEvtfpMm15CQl6Yk04vyL8P
l9yPgTyXv/OM81r7IfK7Vvt0HOVVgwBThU9GLceN4v5MiWIz46Ypn6T81ORlCX9uzd6sbBoPaKmx
aRqrgztUrrZeB40glSRNhSKDxHfNbeVpCDO470Jeavjbsn4V4qVr39tqi4osvYz6Kq0vsmCXJ5f5
BENHvyqnYRqULRWCzcTM7HkfOXI+XvwU1iCHVdjp7ivUrwIwx8mEDGRLieqizbaZ9t66YA03Vfja
cGh75dO00AwiSatELzzljvbajb+q7sl2zg0W2+K2BVMZybtG055sQb3PfdPlbU/uzKdARIF3TABg
6FA54Q2KkJ6jG6Pbavl51JLOZn8bP3z6engSKFadQnVGS1OAJ/fmVDujXhtWjFNAGmB4qcK7or/R
UHEoSGIEQ3tV2ttQhBBEjJeTKluofDJkarBP1NAj9zNTnqrOBNAmLgh16S3QaH0C/l97p0VOIzfL
2bq38IOcxPVtmX4YyGQkU87F3gz+thX8eSrLX9SnmB3cz1FsgY41XNW2+dY3jxmBNhCRyPths5+9
yFvrRME18FZR0LeRr5McTkZzJ6KrxruhxEpf98/YfqclQMgnWVOeaG4CWma17hdZ21s/5nq7t4qP
TNXPNR5IK33tip92TvXlFQC0KVIYry79+LoEaGvELUEL05V0J1WLWgL8SjVA8zKbkhDrzn5wU2Vj
eJRcprECs7+rTHVViCcg6icDfevjnUtkFWsvQv9USIxTlvHz+zF8avPfQiM6Kk4DOA+q4WdpPoTO
UzRe9cG90l80w31C4iWklNnQJdj39qntZKd2eZ8iWRAhl/EhiOQC5gaqxNS0qAKLM5+OGUn+zqgf
yugpip/M4iUyIAtTxKnRf0QGjB/gGmLYT+kcDh6M+p4Gz6j9dPuVgxejl9uwuTLLF5VWa5342Kbp
hhVqfufZlZLeQF8Br/FbrK508aL2HtfRWVxt8gY6SmDy7EiD5jfLIasrfylw9NIG1jSU728Ugsu0
vaKmB6rutjDvjeSXCptrkJmnCplToolQviboGbjjbSnJ+ZB5xe+hX+OkU3e+87smoNCGDzGJaxEB
JQn0kVBuqJtU+93iO4d0hNfwmg40jvz3f/2P//O/Pvr/6f3KeIsHL0v/K22SXRYAyPjf//1d6tOx
LHi7pAM/tmNbM83Ssu9MOTr2uAMwY2rXY3ZE6nPp+7YFwpGsk9B0fSY1j15DZaKJPe7q5rYPL3zt
j6VKEcn89/vGJHD5RT22cy3FVgO+7yC6A23a6eHp+a4g6liOqmkGfD62KdSZPnBv2bnUe3fc4fgD
+oUrZT3A5XXYyNIcfTUykymtSJ90KHGOu8iHJ/Qk/A8/P1sCZwzMqq/5vAULTnZXeK9/8fN1zTY1
21FNbS5DPFjFYEa5Mu6S6m1X6T8Pf12d9Gz3VbPRinUEItambauqnGbvywrbqgu9Y2OK3fAs7O55
tNbJBDM7hTQcWGAerYIK2pzuiFr8wsL/I+NOxpMNhuF9q55iiqZrcwnbcXEt5ZRDC9unKbN5eHjL
dqQUmrToPTJmi2MhfK4HaSN3qrNVqx3sCUPw+BcmdE23DDnpwtszNd/GoA/ERO1k1xg2/BHmLnbi
Nyvlljxs57u8uePg5fOXbmoGpvanLPQkFEwt+mg2Hcs6mFW75FJ01EdE2V5LeJj9LjsytGntZ3sD
k6ahmTo2pTkzCWdLb4cGlCKZF57El773eXhI0+zPv6/qGufeMgVCxbNdEGvRKN3UtXZa+tlBwYek
I943iW2KKPAQJf6RKVSXBqSpBnrbmLWYnP05lDn1/NQXE102PCE93m1p3TsCTvNcf63N8lK65nmX
+WclqqqOF9wM6WOvKzRw5u6Rq2/xp3Dx2cywoUln+v8v525w61qBpc9EJ0KcgrQIQakcnt1jFqaz
8cVCW8aR34WaufNgzAc9iG7TYQPfdaYdxzSQUba4nHTDnh2uzHZSO6dCvsugcjCddccTTwc+siPK
n04W/BRC553QmC1HWLMzNqjA+Tqr0XdVSnMEEDZipMNj0b7dg5MJ28JBpdNfc+Z7MWriAiJ+xDjj
HN7nU1Ws2+bcyi/t5qkbS6LT6kWpE3pyvNOAAqJFwJoRlncXfhPjIP0yi5rOllOvOe/Vh8O/7dsl
Nv00R5jSMMxp487muUcUAOqJQts12ZXxS+uukL47bOHbVsGCajqmDX7K0a35ZqzyvC39sTJ2EZ0P
RkUZrThy4S9ZoOOSP4ZpOrqq729GxZzaNqmX7aCgboF32kccoX8+sHeX2EIzcYGkquvS1vWZKyFb
r61SNx93fjwpZ742JD+LB9u5mfQ3Ivs2GB468QrAuKSZqTiiJP79FZ2sa46t42iYcPvNLhYKubXd
UCneVc1PgnkDkLXvQr/XX43UzJ1zZ2s+UV/741XTOQtSlZYmdfWfLf3lgHcQZ1uaq/U7EyIIBWbI
P993fNUWUuqT/2Fo+2vWxCFg1CYfdiJeuZNG6qXi7/58CKrUVGGphsPhm69a6JYF9FYMwQVbGpCn
LY4c7KWNoatSSkj92R3Snl2DGhzfvVd0/S4nTi5omEQ2mtQFGe96i1elf5ivMoQcGMG3Afmzw+Nb
OLo6npUqbQdXx5o/2mYOy4ce5/1O7byHtjeupe09unZ8xMzC6dI1KVXb1E3DxtfZX6mE/rpIqtaw
q20UEnqthFgxiqMjZ2z6yuyI6exuA6wUhnRzNpOBAyqtDZUBgvwM8rP+woaHT0wcWqjooOZ6eOoW
x/TF2uzON70sNihgjTvbyzaaj+KdODKeb+6HzZtiSY6uRvubMR+PWvKsOYpkfzsPNk1sY2NeSH2d
q6BUEOuADnnUXg4PanEKbc20jGlL4vnsL1Tb5V2k0aBAXyWBaFr5L51u3ETQBAxmO/XI3B22981p
nIZo82oIVXN0OY8/6SOTXQ653s6Cs7uTyVqEEYEWADFxZpTAaK3kiI+1uGwOVyFzagldzJYt8pJU
jzJ92NFnStw+tJeZahzZ7kunSvtiY7bdx1Y4VlNq2EheVVhFE4jvSGcdnrpjA5mm9svtKoII0J+L
kTRBjDun3cY4YmFpGLrDu8HlbWu4UfsWKGhqYe8HWKh1qHtCJMOH656RHbGjTlH67OBSFsFToySr
EurNHl8xFEZRJFq3KyvLg1Y57Mw1VyKMBXZYQXqnmJDbJJqG6JjfPmmpEcFhwuodntCFvW/oXIWm
4xiCczf7FUmHnEBHt+2uBk5uwdZDSgh6kWtdpXGdM3fY2rTPvo0ZI6pu6/J72IwOmgbbgA4hARyB
evajB88T00bvD/YRSwvXiKHbOI6SFunvnqNV0myqwvS563vxrElvXZomk4ryz0mUWbQref2dTPoT
FUDO4TEuL6xDWKtPCRQ8xP0dBEOWkymt2u2c9qEBvNc1FMcV9bSQkB5s1BaGOgAe1FMO213YuOwm
ffI6HIG/PLvF/FaaolXtbody67jKkjSgdcHuzmqNEsNhU0uTKy3DxP1H65S9sz9CejoBzZVOv5ME
F4l57inXDkDq9ndBkTqqf5Tg/Q5bXDj3uNm4kNzDhNnzeD52+gx6FL3f6STfE6rIx5ztpdkj+c8j
QOpD6PNzoKOTkzYtQt7pQB7aAYIL6SqSqX+xSKZj4NBz2gxamPZnziMxYcEJ0e+KMUWgwqLdFbgy
Etx/MV3c9o7ULVJUcw/OH5TcisoWDy4DJ+A1kNgEkZ88HbaydJotklOWpK+Pl3p2VSaOW0qpZAgw
2YiIGRtKG2tVefGABx42tHRJfTU0u/V1rZFN4RZcUu5PJ3tS+1+29jhAnUrg8TemNAJni2SOqs99
w0Yg4uPJtN+5XX4fVMkDjAL0zgwfToswrNd6RzbE0lHiJOlkkAR9e/OjlMVtHPt2iIA8VUSVFm/a
+M6krM6ESQfc76yl4E137OH5XNrslmURu1skyL4FRqEHO4Dp4uA3Fc1eJMVk+TvsHw8bWQq/pLD4
OrEXO30eIZsiUKq8g3TcE1sJhJ/m/lMl3jZ01QaQf3mATnVx42u/MwAIh20vXBcgEqfLl7ZVBjj9
/xc3wejgW9EDoe2KdKAxmbY5+Dv+MxPTHH8xYdeF6tRy1HZ2AuozOVeOeYkLm35vDDOfrasHo9F9
xiCkDR382m8uOqBjYYh39f4XY9FV5KB4svB/Z7eSGA1ND+NUBxbxgWjMsRBlcTX+/bw2q1f0kTPa
QxrzeahCIJ2Mj2X7F/YzAkJkoqbrjrTM7OlDizHPlEAdd2rThddaMtCJNbRoZikyvf7jqbKEPXnv
mkqy/J/H/8uyl1ECjDDrMKX+rmlPRpPksIEl92HPwmwwQMLSUc3EuAuQS3TlDkqrUQloKX42/E97
pMAYF5uQRq7Ddhe2255ZbX8/hzLSUa1oxl0Zeg/kMND2pcdtVyMBPxjH0ub/n0E6ls62IPVkzE6P
i74e8LRq3A2TSqWtdQ+5lp+lDtxw0H0GYYosu/VRVv3t4DvDketvYT/SvWoRYDoEX/Y8Rdo4ubST
hnhPo3ANXvr18Ewe+bwz2+66bNwqmMLJElhblXHvaUfWamm/09RrkBsl9Ccxur9WXgVk1O4aYuSi
RmKw6d41w3sb8/xIfnDpCre+GNJnQzFTmlcyh2RTGKXnMPl+6A3gix4AYCSfHMX57P30lBP5mibO
D9ydIwu1OE5TpRRlslzmPFAuyz6oVDfksFU/IGM163PdXh1erAUfxlK/mJgW88t5NirT7Nsq4bRZ
K+NnqcIDsKHB97CRxR1hSp0LioozDuy+kUpNNL0aMaKPK0lnW39++PvLg/j3+7Oz6w6KyCWsCDtI
41vn3FPXXb3R+iNX3/Jq/GtFn42ihvYubbGiF2dCP6EJ4tg4FufpH9+YyFj9VhjMzKGGOpboPqpF
u/IbaHrS0vqbYfxrRM72tGfZiqB8izRkWT73EEl7eVKcqLX5eHhRFqfLJgg0DWFRupgu3C87C2xh
ERgN6T+Z3VC37asdZIqHTSzP178mZn6x45WWV8SY8ADaqv09qbLDBhbHgFdqG8TQBqng/TEoMBRn
VWiyIHin9JmCEzVXI6yth80sjYPL2IH1VwrClpmrE9W0eA6KARiAwBwc25FpWhrF18/PViK2a9NJ
Wj7vN9ZK+9XetZ2xOjyCpROIN80tpeI/kVXen6ihorF9CDOBBvEK2CLSLv0pypCHjSyOg5I2dSED
Z20eK7gtDeBWD+5DQZfOH4qXdKw2VtTe/oUZvGdJhoZU4Tyss2PXDTwVcTDb6s6csIRGa1IpHY5c
WkuLzutPiEAOzCHi2p8yI5pSGfQK7OBJT65CFfE1Ikdx5LQvWTHwkA1yW+zjuWsoLEWaSoA31VVr
5awf/2JJWAtVCsp0OISzdTcTTwoXpqTdoNP4j7BHbFlnqfYXx5DcjqnbhKU28Ij9qVKGTkUKyyVe
o22yjX6mEzVD9XR42Rdn6l8j83tRtWiRtBKM1FBN58WLKI/Fukv71yAim6o+BnM1O4eEAWnr2bJn
LUqAYL9TcMDFsfrY4jBw78jgksP9VtzRyPuFlAT7XSbz4rqQyriGmOX34blaOu4sxf8zMtu7RSUj
GuHUnivdhXnlnd5/MHmbXn37CzuggAwCDdJ3890LODyBR6MjO9DStENj8FWYRJ8W/H6qfjS3vjgo
h4qUzXvFRpjtMr2SxqCUxrBz6SJHFculHXpqOj9yZI6YsWbvb0RSsXJUzDgWWPXVGN94Nn0sR1yu
6embZZqBkuA3cvipJ+mzp9Ft0zyvDWbOtwYYwVL4FXrIPTYwDXXkqkDFRjaagY0wxdXhNVuyLIGP
AJ0jpWPMndY2i9VIaSggsHbviRrc8GrQ9GlB7zdECirRQkc/KU3eD5td2vdfzc625ODlnU7ekqhD
QntS+GdHa3/q0vmVU72W7UEVbh77Wk7QOH5CR0ueuB09mbq7ckQ0rooAllK9ojmsKSz1qi+z8SaY
CLhiFL/QY1CSM7ZtcSF82z93vLS56qCiOnLRL/+46cDjRRhyXreRo5v5qcG0h92V/wNmTjjyDs/w
ogVN43G3LaF+Q0vQm9HaQcCWUqEhjSBDgC9m6ig5bGXpeJjCliTNVFMAnNi/6zs/TMIE/skdfM+n
aYE0XdfR+muhb/sX7/xXS7Md4/tmoUaQnuw6d/yllMm2T3raw4LgyM5cOhAQfOADkzARzjyI7AJv
5Eqm+Jgqyk0Pu1Y4unRneY+eEk2EJ+GLEMFfXJzTIlEPF8Ch5i+mV7Q+msPjuIvdbWbc2ZAxdiE8
aUcWS50iq/k188XO/NEUzhBqJToHYHQQdQ9goyjon++Vk0m4Kb7SacRDTsChlyoWF3mtrQ5vlqWp
/Wp+5p8nQwFpkYZ3kyKBMCBOQ4sTFAyrBNFka/MXtlSVyeT5plA+25hB1BeB2WhEylTnUeVNKBVu
zeS1a6pzQbNJA7fGYYvTg/NtcqngQZANHBWk7f5RsMPAyhyPRSTCokdBUSDSLTwImvQ6P4sdfRJQ
pWdksDK4pOF5/4uLnJdX4tk5/DX36fU49WxDMrkllGs03ZcwX4/aY6AaawcBpmNx6eT9zEaLY0+6
BbwXnsX8rS/tAKY6F8iyVO4I4pNhjfSuRl+2ODk8rQv3GH4w7hdwB4MM2OwBRsE15gIPBPDbm4B+
Xdf8zOSR87fwGoHgYKMAVAJvYEy33JfgtxLqEA1WIxBDfHTHtewuDo9h8ftAaybPnsBxjh/KMy9R
275Qd5VzCjsVxLr/2fdnvx+uOJ4pPVZ3mgOPvNqfIOXyFxZMEFAkQU2dB2t/hgR5jiQedLETKDRo
q5Eeiz83oOoC1J3Gk/jtCswhZkgSBOF2NjI9Ok1w/REDSxsWYgA+jT9As8C0z76scW37tu5bLUUW
txouyA46J9AbIBpSfPRV+qA0w5HbbuFptIHBmPpUmqPEPbsPmjQSqTKB+tGL75DTfoa5pU3vD0/b
shGQz5YjKFrN0zZ6BAup1ftil6KfPLGPXnLLwmoApZSpJ+d/YUwjL0g1zpiO5P4UmqmfqCCbCbVT
B77i8MHzhAoxf7gVjf142NbCW0H5/F9b0/9/WS648ZLYMCIIMuM3nouh2WrBU+M8mxAwWPaxzbF0
yVBEBRkPNNgBmLZvTbdS2yotoHxQSJ7isdG2S+hKf9zhQS3dA5T4aMIQKsWfuW+hRa5huSN1hFRH
hDJGgOZICnzZgEMVnUFwj802eekZMhW5Ob16MGDRwdkcOUXHDMxuGt0cQSTU+rgzCmThLutfhydo
aR2I5bhhmCJLE7N16MvOqgeX0liIAPulre/g6TlsYXEAkleLTUwVe57cdqzOH0OHwpGdfEKTIOmh
PWzg+z0DQlRnH5FB59/5Xa9qbhwCU7aoHIewd20950cAfYuSOXDE/TlSDmNAaw1hAOP9di2j2phL
NRjQJ1Evg6vAPRKWfp+s/c/PDmHQRSbqPHw+vbah/gyOrMVCXQ1cFdf9hP+nsDa/UDLFDnXZ1XIr
CuQyx20fQGyOfFgHY4SaVieGcqWU/iqTxyAaSwP7ang2sE7x9NQ1O7n1IIiQ9ikiZqvD2+D7TmZo
E9Z+ahmiqW62k1sHGPIYMTQ1uC9gxAQIFFl3R2x8vyQnPCaYfqBbOBbzhoNsBKYR4gNvSexzHsNJ
/SQSEVJAqWIjpxOg9RKrOtzcyf3Yl8pLoCUhOmtN9inKPr2EVgEefM7DnRXAPRvF3XifmjpKM4ox
vDbKP0SuSnqJ7rm4btwMdYRcBwsnjdw4S9WcXus+0OoN3gfCcOjPyJ3srPg2UH3zDDAIro5mGq+Q
+6W7uA3zszC01Zdo7JWXXhvVazOA8PNEy3OIjEhRnTWN68BYpQk07CKoV+mzaWFwUOvrivIH4kX9
+NCHzkOd1b+7ONDPOl67Fs7e0tuVw+C9piYykyLJW3flqQ30aJ1ZtW+xNih/sbzTk0uATYLw2+Nu
pglgSBirtwFiNf7aCjaVenZ4dZf26BcT82BNr9wy9XNMOOsmWif++vDnl+4p0g82aHbH0b95DlnW
KVrfeOZWiG4dKJux+JUjzGG40E4NR+7EpcPw1dbsuGXSiCJoFLim0LJ3vTNP/MrdY4jChfkCVEHn
Bhk0/Lx59Yfvp3rBI4+u4Rr5zmMw/O+eFo4vF/pkAk9BaPsuAgK05AE91d6q/UNDlFNAkaWOG+NY
3mZpGLo55TQ1m4txngqswsArFBX+0EC8tVep/ePwsi8Ng3HQ1YEzDP5y5sORs0f/x3NM+uoVextH
hfcWSvgmR4hmb2Ur4iNh6T9onP1A0TBAptHWArwUqOfMDXabxmvHuEy3kaPRMWFJxEpXGckVGL8Q
pLVhz33yfDqnE4XnsSbCBWEIYX2aBSZE885gw+yZ/rLTqDhVgf7elQOMdU0emqeTpt5ppmTN45/O
0XRxg60HsjCVSmY/2YvVGsaEMdkikClke2JV+snln1ePDZNML4Bfwlv5reDqO9yxvorqpyWgygBK
F4IPPzyO78duMkHGBV9nwRVxIyO0gPOG2wgBmlh5NMGIa39ef8MIHie1N/revvWU+p439MjoRls9
EfBiQk0GCVDX/z48lO+nAtShpDsL1CvNxvbsOe3RZqYEl8XbAd72uyFYHf78tKKzTbr3+cn812hD
rTsUovi8K1/HAKraaxg57ooanc9z2EwOG1say9TWYHFTkaGax2xhP1iD6NleWhrfoKkUZ92RXOl3
C1KAcyVKAxw8teTtD4fuPCu0a0TdYEdGXQ4RicMj+P528H0iDBoKDRNqgtkBCQwBW5QeVlvVSKtz
VAnV01zNbSi80/AikmZ5HevZ8HLY6OKgWHxS2jgA3xqUfCPXKnThqm39OVFEPx3++vezMg3p36/P
nijR6TK1/LLaRtp507YnZn1RD0fu3qURkF+aXAaHFsZ5G74TxUUBkWC1hVUSqrpQPwYHXjYAQo2E
PD7J3OnUPdYD/SwkMJB4Cm6to7C7f16f/YPCISTHSQstIsj6PIuiNpofebanbWtsnUXo4azCMW+d
E3sk33BVQiN3QwwHCZwzMZW4aYgmGgpTyHbZkZaehr5TvPmAo09lGUAVO4DUsMWAr180Zb5BITe/
UeOhBpldeJtUMfq1ClLsPuKGO7VdqWz8tHOvwgZNTHi8wmTlmz1tJqpSYUhmMkN9Kk42UQKMN3dG
FKaGQT+JGhW+wpL+JghsR9lvxiYazw/voIVDAaSCpeVRnZz+2aHwI5hsck+q2yGDYw66V6dBfPWs
clbw6Bw2tbDOmGIPwUgw8QVMm/nLdVWVBgAtMElb3byARPxo48s/GNfZMoPmtYksJ7ijNTcQJrBE
5WmpbksRJZc+TY0XEZKSW9eE8bUu6rI/SbIAbpuEjJPsM4FKTWdehqj5rqvMQ8kdHSeUbnvUXken
XtO2q9/2yVCeRdnoP/Z1nV4nfpd+Hp6X79c44ZAxtRZyzKAzmb0SaTgUXls78JTp7bDyDSvfDkng
niZOqq1U6ban1uhHq7b3ko1XRdrPw+YXloXs6NSdDBjEIcOzvyyjEyhjQSJ7q0EhJVDSjZQ/X3jg
94DyiPUMGr5mCx+Ri/e8sTDQZ9LvZJheS3884jQsBOX8xKmMoZIQFzR+7I+iHeFvLGqpIysHlTW8
GLDoGT6c9GpbyysJefPG9wvtlbOKMprbEWrZ8pgzPw1ktgGhBADOQ9ZcBUA0O0ykaCu9dHV9a8j1
mF8O43oIjgRAS6tFyya9bBQW8Fym8/zlEI0BByyuTH0btueQLlMlPbwbFjajTUEGeTybh/6b41vE
3VDmqtVuMzfh8uGhprsqhv91l6FKa50owtd/UIyzz9O+IXDPHLe9OPwTltZyynFxT1BqZtvM9ouo
UYWoCqXbhkZES3sj4jOlqmhMHcsogwFbIJztkGGxfad5aBIPUJNr1emRmVhYzL1fMcUkX2Za0tCp
QTnawx19oThrT7/W/7wharp3bRr1cKZxqmb7JQylH7QVJgZxocNYVSnQrx8bx/fYac/IvBSVh5E3
aClGxJ3jEqpsrPE0yY/4Vgvb8utIrJnvpslG6SBB77eKgxTMCb22h/fEse/PjjeKLHWlRWm/tcVb
Euz0+JiBhXeQpjS6GS1n2vpzJ8RHq8tRO1FvVfx1VCjGCGpJtNE+AiPXf+auPcIQFgzHfJ/vmwzy
p6nuSW/o1JA92wH62PnwbOrNtkdgBEVgb6uW1q0L0OLIBB4xNMeVIPwwysjVmq2C3GS+GuJ1bx65
g79PIc+DBbaJIH1CVsyuJmkkvdEh8bHFS0Q5C8UaoNK1cdcca6P4fkftG5p5vWUbK05mBfU2iDS4
49cSRfS+Ph1zJAASSM21Zzs8cu0uTd/Xsc3WSRnMBk0qTCYhGp1jL6MzQ0e8akia5uJPt7pJ4Y2Y
kfI0nZjzaohQ/cBoVbKvLnraI9qtx6ihvl8I+wZmF1vilf2IenWzhRs4WSW0BBD9Cv9uaJvhOnL1
9sjcLSwXCWUBgQv4Atg0ZneDbStqFEU1A3pyn5CSsYdzyFnTUz09L7s/zv2TO5j4XBz6TAV5wv1L
O0CqUxmtSNtm9XVYnPvO6vDiLMwduQkINfA0gCjNnSVIDJLMIqZDB/06DNfouajVeng/bOT7ZTcl
QLgTmDIH53w2YZrSouWV+NrW11YFOpzH3vhj359dplA7ouKO5tcWrfBSfc/DP68m7Q9g5lLWrRqm
iaGoW9LdYgf/enWjWiUKOVo6UVZXVTvepKoojiQQFg4p+QltwgXCOvINu61kqjemeBQ8pxtIBRJt
ZYW7w0tzxMT8Ma08kVXSdNUtbMSChl9ihj8nRyAr9e8o5k/pUCV16iSY0Pur6K0NL8rozzfxP5wz
+I+wEpHO2z8kDuKCyGen47aNYKX0Anu6BCB/zamyRMdQ+wszBkYUtCDlUSLVeeqWjvkmLHxIkNGP
vkrLbFNLRA+59/78BQcAR3aYBDQZHo7O/qgaWXmpW1bjNgr6M3t8qoR7GgwFfL3VyZAfc/W/P3YE
sZIKJgB6XP65qw/srQ8iSAgQ+1DhikdUVf/MBgti91eZ6X/8eO8ZmxdV2iYYUQDCWDO+mTGqwi2d
KP+hjdmlMw4ID0tNyUAQ3sTpxugeaE7808OzP4zZvZPEyv8l7cuaI8W1bn8REYwCXhlytNN4tuuF
cE0gJoFAQvDr76IfvmPjDGe4bpyo0x3d0SglbUl7WHutBrATTINrG83ZTyBmH+jT12N8vts+jrGy
As0amxGkQG3S6XqUtX9hARfe589PAO5/ROsodQD2/MmgZ1OSwkYeIXHVqAeTk+9KSp5Lmt9DAOGS
q3NmOh8GW7k6xLDqiXUdTXgOTmPLI1fOZG2/XrLlGx+jVkzIQfi/xKxLBu7jwZFCUppRN0/gDTAv
kT1i9FCgVtTfTtnj12OdWzxzSR9bZOHJWZOVQeeqh5aWSxNIoAcmFJSBuQV9tHvpiju3bss1AMDP
QgS0BvrZEjRDNpc0Gaz9vZNeiHY+32no63/39ZUhy8K36WDg6w2EFiZvOhEU8Mg8yQtn8uxqgcUC
1RAHQML1a9NZGvwySMwkdY0K8jGr9kVTgG7+gtN05i5bWs/+b5jV0c96z+39XodFd69AF+izFphg
haok3RDj0s6cX7v/DbZau5b5I9Mg7paUkoBMHtz0YGUfzbuv7ez8/iMYAZYNiJm1ndW9W2TwUWhi
107/k6PUtNfHof6HUaylAQGIBQNB/DLXdykC2iKxbDspTRxUVxUUtF++P4v331/s4933W96UPMtp
kbAKMuyk2LmteWHvz23H+yEW23g3hM4sBfwippDVe73YtTrYpS8Mcc68AOtCkRYhLsSjV1cy4k6v
rhvseGuSgOqHoTmm0EurbTOABnX4L0v2v8EWw3g3H8+B0lVDYcs6GaOJeeH06+sBzi/Y/wZY7TlA
Wu6YURNnElqkvt9AXaOImHkpoXnOgNEdiJI3fCd0gqyGMdPJQGO4yJP0ML1CFe/rSVz6+sqwTH1g
tKwk9FE0Ozi13SUf9tyWv//1K6saZqgSGj5+PYXaHDSdTfajhNJhdnPJ6Tu3G+8HWr2Ps93UXrsM
dDNqv7wNdIb+/xZq9TYWWuMC7YPvN1bQyZDEX3/+3Dohx4naGrD3n33WfJSW12tVDlINN5JdHza9
G4xGGc7Q53YvZRbOLRZCf2Rn8B7BhVnZlNfkvmqnPE9siJTod5YxbvFCX4BOnHmzUHoBkyxMF62n
a2+iGQaopNtTlmhpe6+r/tFomx2pnSuaWpdSm2cmBAYwC7zQSP4j7b+akJE2etf5PsaC3OhPr99e
xM+cOSiAGmEiANEszsTqaSxrb9AosiWJ4WSPtbU30KrwtQmcGWHpp8JLhYo3SpSro2hZ2qhRm2VJ
Sg/ZwVcXLt/P27EwbaG3fDEyVO1XJ9FU1NOIDaHY1iCBNUMxzWrawPPkA4SOv731GAsAUnRWgJP/
E9ueXddkNF0ul05KM+aqlVepno6hk2fpxnLz4cJ4Z6gzlgFRr0DHLrgMvJUv4cy6BCIwk4kP2UY0
I0IqLfaGX9SFQNUNz1Qs7J+afyrLh+/uGSI+8LLpKDeiZLpGMKIFa9DQyCUTxNF7SEZuVOndfj3E
56TZMgRYQBFoANn9iX4kB/sIXCWZ1ND3rNHmzhh0AqFNJkDMNpUQeBdbe+bbr0f9zBMOXA+iWsde
klufMRi+Zw+djYx0gn7+a7XUuqGHbpBmQ2Vx6H1eBsidQ71FiyTDcbbt4eC4zckhDaTlylG78E59
PuD4OQSMHkjmYHvXUFutn2o2O90AeitLC2uncI557oHRO4VS8NdTPzsUbkUkDxHVf0IhND1d2Lzc
HvHPC0O7iJg3mbhw1s+PsbRlL2VKFF0/Oidj48HVrsw+IYJszTx7aI16L9j3Q3nUIEFEunTLLwzJ
q+Yj9ItwneT1kGhObADtihIT4Drx1+v1+d76OMhqLl7ucuSpqgFn70qa1+LCdnwOSpc6KjYCmCMc
8PXOtyMx0MlqikRXLBb5HwVRrpm+Mdvddvqtyi6BPc9O5914K0eiRofA1OqGQFTPfnQtuxO5v/mH
FXs3xMqXoLzIu6zClCz/2gBeUF5YsgtTIKttb1Nhp0BTiyRr/vTqpbH+5fcjrYqzCKAn0HMfrRcE
H2Zv66VMpIfGoAHss+LChX52Bu9GWG0C2Gp6S/BCJmW1m++MSzxEZz8PW0J6GI61vu6XqSrd6Qg6
5pKC3/phyi60sZx7at0FM4rubVB3r90rB85cSTVLJNJPb4xcXtVV+oi06M/WSS8s1LnXAR4PQE1L
59knnD7NbJL3tS8SUm599QI9YNAoBGVmB+gEjunw2qbp4fvWixsQnipSM/if9XH3R+Lmhg6pxMSp
bvI3NV14787tzfvPL//+XdyWT45RCCCfEsh9F8Nb2V+oDZz7PvwrkOwhoAJX/eq6GkDN61kzzrcJ
tUvRBLm49FadgS0A4vluiJU34nkg7poMrFDqTdVbpdn2vvGEeLC4NE9sNsDiRVQaQIb5dYTXd2LU
c/9hk9DaijcYkTbwMKsrxm5IOw8zEUlpy6DaONr4Dw/yuwHWvGuedJmbVbZIGIkKMzK9rX3JBzm/
U/83h7VUieZmVFcKx8geaGz2WtT++b4lv5/Dap+QFaR52WEOg/vT+Zla//J50wQvLFrlHMRaHy0Z
gjSDBrAermFoccKP8C61T53zIhZfCPz6aKABI9LHAVynpIbmTziJ+Ws2ZXHtldvOv2TOZ7cBkH4g
cRd04NoBJXiAnU7gstTTEz3ol2jvLnx+3VQovdrz02bZZZLCmTXct1yZl/Kn5wcBFNBBtwiSqKsX
EZI3QAM2uCb9HWhm4dJ9v9C54EnRkwAaBEC91wGoPrOUV5ApTkpXD0d5W/C96EDCIdJghn7ft+0W
yLaljobgCtNZ7TvagUQrjL5LKs86jC3wX5p54Qk7s2CIooHzheNo4Jlc3ZJ6B49rGqYOhaa9Wzx4
3ffvpw/fXx09UppoRpH4fsOv2/Z56C+0xJ+7gxGVQSYKknNYpHX9v88zNSrZdolR3FWgiwLKMyry
k+mkQaVdG8KLFqhrc0mQxFx++McaCpxtDAtoK6IHxGwfz2RaepNV+Rz8c1ILGKTLCWg+urSIc/XM
0yME1Y30RZIfKVSC9Gzng8sI0s5GcW+Pj7PXJ6P9F6IjW5oVYdtd2/L7gcf7n7e+tnuPyYGIoU/a
Pm61iLm7ofx+PPBhiJXpuHXFy3aQfeJBPLtgv7x2/7X5n7n2Pgywsh1P6TkTxjIHfgsVV6QUZ3bp
0jtrPwuyA83vSJDhbz7uozZNhUQHXp/oAPqeLI36sTahFjZpKYmm1ntycpCQFDOzopn4P+2CZxe8
7DOBD6b5v1+wsiSzhTAHGWifZJLGfjPEDWDmvHlzh03ZJnP+8vWqnjvxC1wLSE+Eip/yzHnV8cZw
MJzdAPx9NNrfX3//jFO8KI4B4ghONQcV848LOkr4daYw26RYGse7H71FwOK1kfT/c5zFet75j6nU
paSG1Saa2ugEGZMr6m/RlfX1bM7ZIPKNICtBByL875WRt5aT1l03tgkX4dDuqzlOLxEQLrf4+iZB
Es1wl2ZskJWszNwAXcUkNTwpWskCx7jLRBeMHVRK93n19PVszu39+6FWLn1a6JU+exjKBmOWEZbm
hYD00lRWe1+RzKDVhO8P0LyYOoDXfy8oXtu5Epfc+/NDgYrMQZUUWkCrU1P5c6eVftYls1AHTTfe
CgWK926C9vf85JGLDfnnzBroL/D0IFu0hHsfzc3nwIClvt4nVv7mUuTtUTIvnMjiv76/RXDlkZVb
oPOfjo/ZQsR2VH0PvjgtCER5iVzpjAmgQgp7BmcU6v//5QPfHZuy1u2Z+aDGly+mcYSW+rd/PrLz
eBiXlMEi0PRxmUrY+dgQKD5UVzn54drP//D5/2pk6FwBMdtiFe9+fV6RrklraGQUDmSC5+e6u/+H
AeD/op8SqFbk6T8OoPDQe8YMoTFpV6EGbsv+UqXsP1Ts6rxb0LhDlgsdiVCzXVmuZ1RE1T2RCRO+
saE2vwfVy3Np2gfSOw9tPgfSGu4KUz2VbbNpNLUFfW9sVuRAa/67tUkCHCS6AS79sLOW8b/ftRbA
zUGSAhyiJRMbmlc6cuuXoJRn7lJk0PXFb8ZVivz9x7U1PCnqpptkAoLU/6jehvK5vtQuceZeALbl
v4gYiNBPGdeiY/UouCYTMs9GODndfVG4O9UCE+ajN2PqVfS1xZy5GDAgmrkNUGkgYbwKOXoT7ZG+
pCNodtEoZy5EgWICgaXFMWw//v16tHOb9F+txYVCCFA1K+PJzDYvBUF1BzCa6cpn3+b7QzLLwIeB
cEB6ZP14W6nTFnbviWQGb3yxGbXIFpuvZ3BuvUxTBwufDRg8DtlHK5hzzvrJr2AF3IA8IXksMzdR
rI6tUv+HrUHGzEXvDOQSP0lSF73m9WSuYQuLlErlHtU0vzGjiAdh7b6e1dl9gYsAHCo0VRATfJxV
hrpFOumzTPq2CuIW//f19884iRagZwg0lg4ZZAA/ft+H+MacinFMPO7XAeu7O4GyTNmjRsM42RmF
te1z//uKN0g3AioDnwFAMbwXH0ctWTVCbEBAi8a8Jc7d9xVTPHT/odqD7BXGWOeXx6ZRE4j+Fk2n
Y6/xgOVvJH/9euHObQz8ejR+4+Zeetg/TkHyvpm65T7IBhL91FDc+vr758z5/fdXD55l17rXA8Cd
ME53FREbN0ctCbS/x1YfL4x1di7oHEKYi3YttF18nAtrwe84zwWEvrQ3WUIpcPv1XM5d0EuVaikf
o6Vt/TLR1FCYjC+TSVyZ/GjRG9Hffj3E+Sn83xDrR0bLOfenEkM0foF2PZANhl8PcG4/ANUHfd3S
lPLJL2STZmhqALm6k268+jSZp1Hs9Aun/dxCgW95oSxd3KhPp70kQqkBUhHCvDW7255uIbX69TzO
LRSud7DYYkcWGrOPe23wqWPU6adEo4/goFAX/JxzlXSEaLiIl6LhZ9E4ZfU6+C46PbFGOT3l1uRt
CRDBcUY7K9CHuYmBgJsOxgykczZX2r5ueHfLlW9836htiHwjHEU/OHCbK5euaa0JDFVgwDQm6Daa
vx3jgku6PIkrf+vDAKtLDGp4o0fA45N0fAOK7Ey7T42rEu6NCOryarz06Jzz7z6Mt3qioXvR5gZz
5oT7+d60ROg6J7uDZDIQPvr8mg3TpgadUCOGoKnK0MoRvM5XJHc3TZVoYIdPtZevbemMT4S4BR6z
B8gEOklXS+x6DbOp3sqkMNlVrxWbrN81aZSCPLlX/xBj2nDNASvGo2vaZDUY7Ep3ajtFsp1LaEnH
Nr1E7nbm9GE2UPlECQdt/uvCVO5DZhaCE8i3a17YmdeVdtL5Pzx9UBteTgbCmEXx7eP5G60eXlKP
2qcq3qqAyQtbcuZ4f/j8yigL1biFW1GJboIs7LesuvS2nhsAXhb4DxZ/+xP0iyupHMr8IQGDLXqi
pwvX7KXPL9fwu0DMLSaLdi0+n0GjXL+RjnPB4bk0wGr9q5ZQt63SIaGzF0yvc8EvzOCMFQH3gjoH
8OJ4TNcbrNtIg40qHxOSh8oLiuY4qO8nj4DiRhchWZq7EK5+XKRJWWycSkR6vKXbBvfqPMbsH6pP
AO/AM1y0DBbV+NUglLrUoRnED50QciLNhWU6tw/vP7/yn7LBrqbZ18bEyECHFP7LMQNyBWxVC5rr
E4dRJV2hj2YJD3NoIwN/Lvgb53Z5EQw14GTiqlinbdyczYCLQh0BYjFDFvR1OF/q1Tm3Qouaiwsa
0CVts9plmau0dP9T5INuYoxKy/dPAkHU7KLyt2RU1mST0stsIcmgElOFqGEX+QUrXa6a1fuIlmTU
jqFoCa4Gd5nfu6OMWJAUqsIOp9n1bA1Ba/HQotcegyxCFpXqQl3+jIP2YbjVciEnPas+hQgancOf
+lsvg5b8y4qBFB1uBapnn/pPK8mlDur6MRmqzVxv88evn9MzDgXakXHa0OHqIzBaPfCDbEAS0EA4
03D84Vpajb/llt6+VqaGhKAYVRUQOEs7otVe3FqpdgHh+dngkFtDQIPRwcv1KUVY+pqVqiVRM9I/
ILZVzvfB4h8HWG1RLYbBAQM6MkG3k3nM1f7r9Tv7+z0UUVEhwOO0rvc3hgHvs0QY446omtrP/5C0
x+9/N8AqThKydsYUzN+JzTdKxry4Ueb2X+ZA4KEvYOFPiciR5p03cA/Ape6UaTdO9PXnlxX+eCZB
QYdDD4YWXFug5fh4JjXbGcZaMoBBbXqlV7i5APRY9BG+Lz+GbMJiyjb62nDNrK53zgFTd3gvklpn
sVvTrY4/aqrjr+dzZsvBPwmlYQSWuGrclbvgTz1tQCM3JMMNUX5s6peySpcGWLkLQ2HqjV1ZGABa
36OXBrl14Zo8g5QFUQTofsF0AFqpTw6DzIacCx9DFCyPJ+e2dR6q/q8zvtTTTrdFkA1dAKm1sO0r
SJfiMfbMqDI3Xy/kGcOwgO80DaSQF1iT9dEwpCwGy4Pt3bTDwYPaNXFupJV8fwykNAFz/u+GW7st
pit6JcTg3ui9F0FdPGqYeedUzfdtHCkt9EDAc0Fb8noqrMH1kNWdezPlY2iM6NlVz4BKXXgLsDL/
6V6uTtOHkRbjeffCFcQq9EzDSGC6RRlvBg+cMop5W3Um3UGimkVl27bXknMnRHnE2Xa1Yz15nc7j
Wp/yrTn0VmTwPN36+CupnyC8gQpQXdxqjbYxMvuoXPrkeEMksv5a75QKWpr/4sV0UjOAq47kR1k3
AUDPt6KYj3D8DzVgjwfTGCGfPs3lTpj2s0FbuqNNke8pg8i0OelxC9VnwP7qADj7V5npuzlVbuA6
bQzFp1c39RgIXWd3J1P5qKapCzO3VVHLxNEvtevabYBJoFCHLfmsB+DvseK6Uk9u0f/oPKw42OXB
kju30KYnQzQa9X3R8yc+ybgX9YTA1Wxi06TmvmxzAZlhagWDC3kRV9QizGAlocEzN7Ado9nb+nRQ
Q3uP+PZYixEDN+j/zyzodVpgrQ9S1tznprzhlThJmYHTuq32E9RepFVkeMTUpmicvd7qyxEGu/kE
hxNcbTZ+Gxs2lkw3Wd0/TMRHdi3PTz3XNyIrQ6e0Q5BuJk2Vbi2+0MQadgSWhWgkpNiUUxtB7aKK
NC//K1MvVo1AvDg/dulfNjwOKOgD/81jP7cDe7SCrBRh5+4N0p4q71ovquextiGQ3W/Svo5z0zo4
0+9RY4eUi4BzELC33V9d13fwYoMZrJJ6Lk+N7O/RxXkoBrKZ7TcB4M4Ez7+voVPf8VCYVpinsZuJ
MC2ayC1JXM7i2mfeo9MUx7RD5q2yor6CzEnNdpZdGEFB2mjW79qcxxCy3XbtGIs+cgr7IaXusxSo
hkk1h9CwtRnTA2GTyFHuVhtJUDg8NJ2Nrjc3GmuCSr222Zte7/AGL49KQPs+tsB4BomavaNne02w
mDu7QQepjwmh2AdrPnbz0aG3I1q7wEeHJrsqGGdnYxg7omdXZleEHR1CUkJIedb5zmg3NDOdcAIL
LUTSYZTlFbXqZMzFUfgC7yV/5KSZN8AWpmCl6fJ7VvXeXp/14ZEgU9Ja5N6AUtrea2sAp+/qagMe
vysqQMyKBCXbWMazydvN1KorTXVXGTgTeo+fMmuIAcd99V0Zj0hogYfsvhrGKuDtNe+vpm7e5em4
KYynRvMjsxq3xIBuTg2r0GOHHCx6VGLcV47/6hXVrtVEyEY3LGbAisgxs9+I89dj80Z49ouqZNib
aSALvrFbI07z7DDp9ZVDsIx5CpEhvhMNOrjLp6ZqA2nHs36w26vae9FIFzqdsyFeGRQ+IoY27FNv
67gJhAvaEC0WT6VX3bnutd0Ov9DvtmXunaFvFLizjdusHIPOaCIpXVB108jMjjzzr9thxLploUHi
Ruwz66coXjzlYKNIZHd52DZpQIQbKL+/myCYJQgNZ8eOpobHhn8YpwIyMFqUjiD6NMxtY/qHgtS/
3EYPuHzOxj/c0IPBqa5YLramsreibMMuexTVc59ddfoN03lY2F5Ivd81yIz6+sGrx7BQRpj5v5g3
BzhNUefA4Cc9cIc7x3vw+Y9C5RFY26Ki49uszUNZ/gbYMUJXVCPyqOFvI0ppk6vjHQJ3ALGOIHrf
g+I71oo/ir1OVYKrOOClFhiqDit7hqGnv+r5OGQnxb3AJjdGdmKOGSKIilI+geSgeEh7+YwTej9r
JIQ+Kvr5zW1H2i0EzSOBG11tyuFBozeWV22tim4JNlqvUdMbQdKHfAG1tK3PwMnPO32jSfqHFfzZ
6HXQw7BYeuLoMC8aNbVnAhlud7xi/aMOKBGrQ5e2u7ruQtsTSMU98sE9NhBCIB2/4S7dpzYIyv0f
LfdCs96ljQPBVmA+mx2Qenemv3FHPwvM4TqX1zKXgB8UWzd7tcsiGPrTnJPr2vkrEII60gsgJQIl
QHGQGgLHudg6Qx4V6m/ZXCs17SgDrRvRMvgtzpU+NC+qbXkAPa4u8IfizfHHpzpTSP46+UOv6DW6
hOxgMD28IGgczvsfNoX+05SlsBH0SQ6PLj85WQKi9yBz7wQIM22/evTU3ahDqpWZG2LSkFhjAKXY
DcF95oN+M5dOwGckQNMpzkoPRx+9PlrRBFpzBwhD4OvwpYDG6mV9Eo15JZVxFOR3Sdwfee7iNjME
aNOLKVRVeZwY6AxAbBCwrHtgrP2ZQxYLNbsqcLj7o3PnIjCATGiI2kCLZJ9m9pbnEtXaaVMV7kZD
+1hX0Lhp/7QcTV54DYaDS1/H5kV2VdghEa6c35ZbRbwrj5r/1JkQoPWKoLbUTYMTG8yShIqx+2GY
4TM1j6lH9mLRmU9BPIo/lftoZ/c1lZEyzf1s8JiVL3VZ4+XNoqbmByMluEFxXRD500mrYCi1aDC7
sBbdTZW1YWv/5Gh8A4jWsLNdqQy0b2dmqMACqyOPOLlpwNzn/1qzRhUU4NADd8Azd2srMDrrpm+d
ZMJb0BD5pPC+dXwEBb8Ve1r14kBlQmP7fgD9UPOi9c+kNo916dxaw3MHVhrttTWfdH7Kp5ue9wGw
VwH0GePBq0GI9MdM37hrYo20sOdmWE1VLJoDyCtsI8XJyze2lgMF9scsvYAOKS4KaKWguXK+830V
6SUN6ATqy64LUuEFzJqBgFK/xp6IAHfgFn39Ry2vDu30lMqTrP8M2BYdndg2DdCcveNZHeSMBja0
lIOiv03T9kStjcb1oFZ4GuarVkKETcMOFr+8+tHjB2vcStoHud+Cvr84gKgyADr/qpx3Qvww8jc9
f5o7cmzbEdv2K/Vn2B48Rh3iANMB3LXY0DIs3K0naDCnZuhZKoBWQAgyYvRAjrDWX4O94cMLCpwH
UaZBKrephLE0P2oCtQCahVIaeB6c0LIRBpMyAptkyJBDgpDCZjIeO+c1A5zftcYHzDXmdr4lrbcf
av8wkKepOZj6Ua+fU/bLdZPJvzE7L8LZ9qc/ev/mwHJST2xF3ocpLim9q4MCPqr1VJjaz8ZQ27Ty
tzov4dA04eAVoVTTXuFhKAYt8tLXdHxtwB6IdFGkLaykfbHH83bgIg075W8R++6QfQGpqtwr7oLW
xdwiD/qzHqtTlWUR2L7DjJOo8kRUl8XWrnesycMcFGBOJraji3a4LL/r8NO6Mdv6nhYy48EboR3v
v87aGC4eIsgC4MZF06BC9BbHLu9iTanQtJDF69uDIW6Z+cOgP/ychawQR9q5EWn3VHYoJJGwr+yw
0FioRnLFTT02RbPNKibgP6foXfTHYMRDIkmOw3E/duAhRgGqxGXUmqGm/JBxZ6Ox8kYbsrAyKS6b
JnbbF0MVZtBAZ2oL6RQrsGfQrw+c/ajHHOQwYwCAWFfb94OAL5xnTwOIe/TinuY/NSNBj/y2sX47
Vn5VzGasS+9I6wbdpC0sQVxZor+HVWwyxmKoQN1WZLpqZA4cKGZhg3u+fwJiIuBkiiQ348yonrr5
uvaBLYa/2eO/sqd7RpIKRKdp+6D6OWLd73yuNjZkKbpq385s54KsuMzU0VL2vs7cnSasI3UP8yxv
MkoiM3VC2ZOw1B5bcWppcZUb/d7gQ2gCmIg3CrTjzzn4HlGijDkt4IFDcFa7L8mhXu5eV4Q5uwWD
TdwBolRD2ocKBi8T1TbFNrPMD611ksawLyv2m4JOQWTPPWDansm3utI36I++FvaPsR5PfLhphmeX
/k6nfqfXf/raDVX916QCbHIyMqgRoEYQDtWNAnM8HUSMDtpY74cNoMl7bWw2Zm5EpdceMheFqE7u
PWeAlNYQpHa7s6BpuTA6KyuPU7zTTPWA/nb73OuuOJhWy9oP2DwHkBQDbrsO+pKETfUEaaEgx2mq
jN/ofo4n6cGruZk0thm7LGZdBaYb87matQhop798LKJu1MMO1H6m/DP6L6XKg4xCUn4udpr2Z6bV
3m2cLTWmIEMViHXPk3M3+7eSvAzgZDGnKYTmeST1AhN1Ns6Ub/yuDabpV1W8oUAds7EPJchhB63X
o7bBbpSFd/CyXxwu04SYxLe2XPCberhznQl3cx6MQGwr074Rstp45A9HAkN/MykmNWRxgcbbEW+l
VY14C/toHn8XcxeRKou4m+5Maewo5p+OZmjmNOpsf6fP4gGql8sSBVOzqaoMB/B2Ys80848EaaVo
HKyt6AaJpXtVOMMO069HzUCQPQUe0DK5fPSrW7RdBJrXBjUyG5JC33UwECPpoRJHVqmQqV+q2vvZ
jabPOB8/Hdwe83wSnXsY8Vx3UAjhg9pViOAr2cRTpwK0NkTG2OIE0iB1i4Od6Y9O6+Fdl3tgOk/w
OfAv88aBd53in5JyX/gk7jWK2aL9OWo7F9Fppe/yKj+yliMuw0Or97f2TLcSILNAmhqeFrANeyNM
niU6paecvurDruNzAJBVXILDGQQ71u+xNY8MCG9h13s45q+dqvc9s4ZIgWw09YGBwms42M3WQkd2
2KVjpGfI/c0kPRqVsK8MDoEbTnBLopcjyFO8I6mAx0B42MC74l4ZluWdw+x9a94zeJtGj9LzvSlf
WLdPm0NRvNS1PBnypensoDBoMOU3k50gUDhkphsYZb3R+sSiS9XaADGtUH9V64TjAGJKA69lYTw0
fn9DBv3ZGfqX2s3vlPlTwREwSprMnQudCyOkbrGdCbR0RH2cWYWsCMfTnAet0qIS7cmDhunDve4a
vJd6HabmIa1dLOR8IDWMsRcWuNKzAtQx+aDdI++hPysbYMi51u6FimtRh60HNU6eh738laVoxRl0
ewiEb7KNsUi3gKXrpa34bQFJn1nrrlnNtzMUPXqOJoyuOtSlFra0hh0WG7304h6X1QHt92NYy/aP
6zcn3cmvvRLI5aHelPYrme5HpIdmwuN2aENqnCrqbir/1LLbQj5J9pj5O6MBviDz4nHASf+LFQ01
ARA8MSIBD76/1YefcF13HZtPkOAMTDZFhp++siLb65kL1RHSlUFJy0NqZvuBIhS2mILklLCsgCwH
Y1QWevzU/cjqo6uuaHfDpn0l/3r5Eok2tx4Hy95sYQsmJ6zh3BbpaZBpXIFr2KGPwOYHDfIB1PkF
0WTQ23ahXt6mQzzPG48fGfGDNDXCHv7ioIMQXtCdLfCIIysn0KapixEqxUhANaXsgxkyFFA6+Z0C
9R0LgxVIaZi/OVIRrYDvsPPobpDO3mivi2ZvOeAddLUtMjPAHMA1m8eAe7eUIDHUAumuX/uNiDSw
Q1lmHlALxpzhHijKSJV0Mzq4b/q7ooqBsor6+uDjsgElKxIePWovm7G/0/ntOICc0X8c5EOnQWmQ
7bXmhHZZlsam9rcAhZ43y9DzZcjtx8ktg9bf+d7z3KstZ/sRwdJUzDGvj9jIet768+2Mm9Byfkh2
Uuo4uxue3bnWPvOnYOjqqLRuR/O+ET7Epe5y9pupOQCyBCga4Ep+DfAL0QUK1C5e3358ZgrJoZQh
G/UCnulQpM86AurFjc7VSz+k1y30SIA1Chr/TzXf++pqpgmDNlvmHHojfXPNvz1WZB6O3L+WwK4o
3IsIMuAf37VYNp39NJsDCPA7Z5sPt1Vx8tk+5Qiay6vGizW6sd3bQiujudcgb9CGKd7arjLxW+2g
636gqBUsZzerWZyat1phAvssw9yccYfeK7dCsvAw6mXc1nYIOTf8Ry1/0UaxbarmdsiL2//H0Xns
to4mUfiJCDCHLZOyLMly3BAO1yR/5hyevj/1YjAYoHtsS2RVnVCn5OporKyQ5T9xrWzqmn+Cy4Sp
CDv9KpfnvAkhld1o/VHmQ5ccneSWjvuBr6NTD5N8n+Jrnv9Z+k0v4NKLrdOdKx6Urn2rW9nL5t82
21rQpbI1sodehokWFmKn1S8SiWz6oe1vyhhURIuZ4r6OIsjNe69LXl4foh52jOtXdrwbdDWQbL4/
O9D1j8U4jfW0SyP42oyJPv8R8oGtsUEEZnF+AIxUbd3RuclJfWi0zKsGzW17w2vFp8LHphknub1J
GVj0Pe5HngjhO9EcTmJr8oCWGAFRIOskZHaxpIuRqmGsgq+ql6j67RuG3DWsuX+RhrGZbhTztRl+
Y/N9TUNZTylPcmDrbz2l0OCdUIawG15NUs/FWHuxwuHlJffn5GIVZZAPAycLfqtCcFqei6GSoF+/
SdGx7t+VFf9K9af3necMjP73er330fOq2ZwVvNrKvm03g3aTmgsPEOAiI+94fiRGq8xGUAINfEaq
bJsoCdJS3pWW7df5H2Gv5Bbp4aQ8m9Vz6fi5c3D0yFfAHfJe6s6knJsUNMcroiJsWcbUCensh0e3
v6XzDdH8UHFkwxqSX44w4L/ogpjX3aKP9ZovdQ3V/JYujKuFr48nw9y23abW3nBIeXJ91QrSUZan
RrsqFsczQAhF62rm7CvWR8H2SbmsXq9cUvWY9DtD3Tpy4rXKRWSQGRDY/K+YZ9iQ8dFGINnMly3Y
j+hcQOzmw36SNkI6RWPlm7P8OIHiGZNwU2uT6NOJ7ZDKzSbqD5BkI5j57cWytxyf3WQTs2l3UB60
ljh0k/XqdIelkG4p734Sc9hIWN+lY7PorEWbfJhCzUhNrowAJLARyvOePH7WpuowUwhYUf5myJze
Mt0O8KXYCZVcYZqKrEtt3WWT65nzJYH6kxW/T45l9+50J3PY1UtolzfB5xpPwCmSNzdxd4z6J00O
W8vyZONHqC9aRyu9d+uyT4S21YqSd3gKnYpJC0RVd3s72UbOcynHbjW9IIJ6VqMGqdEHmaXwXGTe
YJRutlQegVZTGlgi8yKZkTD9juPM1Zs1WEv9kNQwaU5JQoJ8smluqlQfF+l1Heewqd6GBZJCWKch
KRAKtqrzTBcOBqfeyFxShltW0uNS955iUx+bj07/nJWvx1RlN7NvMh0r862jX+jFZ1L9MDh4NStH
gngahTSiYjfLZ0f9nQcI/Y26XGXlOtWEOK88BOZzma/uvLwkylG08DPSpy5eF+tqtnbo8FcXrR1Y
VuNWjcSqCb2sMgID1suqJ98aC8+MK65uBVL9kizPRf9XwB/2y7WztoQwuTH6X3lzaBAV58pbcKYh
/0XDX6Md9LULGGUt8VKYFATj3YZPy97asfTG8qTWP7n6kqkVYPhPX4Oy+Sbz0F3Sa1au3lhUu7H4
i7tbnH4UEwJJfjfmxuM6IQkwmqN7cvWVpwc13vdz7c4lSWnbBVbGrL6abF+i+6TDP0V8sp06giR6
FM31oE6jG7evRsmVdV5BmcdmhYdiJo0L9gTjozO37gS/W6afdeqv1UvNXY21uS5MOK0NVXpP9Ms6
rYeFRlaU30v5TwCPZ/FpCdlXlRdN7Apzv9hbeSSw6QS5VvDN0SLm5j0G0g0tGWV8rNdC+Rgq3EZi
4udfEuNpbu7NVOGY5JZOzItxUMuzFn9oWFZL5oDcCjKFknMQnQ5AzVxjDc3uI9KukVpvF+dQz39j
Ve3zIfPb9u7UDRNK4deIBrrhLk7mdVyiXcAo/Ix+OkrDvwo3+jRKfqOo+EQnz6HayOJYklFSn/Xx
nrcDrJXupVyKWH4TtfKL6VseDU9v4TCj3RL/WdamcwL+jQSKcJL+4nxb9mfTvA8yRDosxGAfhh6y
63HCV6e9zp9KvyX3KbIPpXKtobTWzB+4ek+KLif8aIfJ4pMA4NRhVNwqxIOlOc88WQ6h1LnyHrW7
cf0uURMsMI3IrkVbeXoVNvzug/7sdPtZ/bJmIzC1M/XfkjzmT89IIxjqwi+NJOgMxoEVbUD1uvi2
6sKfAHylKfxeu0taHRYLL3n3FkeQZqDjoXwW9dnquGukLaGILnn6rubfi6b7PWLFWMIX9K3n5KdI
Ktyx+Vg0K1Tj93j4rBeqKYz7oi/eEB9y5t5Fhm4qIEDLjmYCtKcll9k9MyrYn9+6OMc61S9HooA6
Q71At9wPKahiarxGgVloghQCNG73tnOLu0tejLzm1bMOiaao67bN+XphOVMY2dn6KaRtkzgbiQ+X
+6fbzO58DkYd7KJ5Z4pj189t9FvSJy+iwqBk5dzX0zfLSFmbmmEzWjrjbaVQqZrp07EH1ouk5c/R
fss8hzVbvIK6sWbFFg/VYsLRzsyXkQ7zC2+gZG8JLKiZvmUV0GTljTWeeoNY1OlzWH6I1Hc7dKhO
cUdGb0M5znkZJDFYzfAzPqpBnJropBEM1kSNKxmgNTj4ojopytlgB73lHnXzm+o7A90pzlbPMFXg
4q3rXuP1zFeOrkVV4HrC446ptJvk1e16J0icjpJzyWaAwwNkEtapc8SMs6n0rafkMfQxAekm1/Ng
XqX5WjNI2r3qD/qm5+I1vgRboMd2h8kxXZmNeGcJapUPYv6tlsCKLDet77EGU/TccsK6rfeSbrqr
c6zyN0VsoW2NIcw76rP9NJJEq2RHXQss4odmNKx1oA2wSG+1b6XJt3dtlxqyn+NaURxGZhauNkO3
IYA6aKvRpbX2cf7OLCnEJu1fHj/KKM8iOa7W3UwyTwI9lNpZoYiksu5a0S6Nb0vteHISu4n9Q9Ig
ETs99wuO3AurTfZM9aMdV4HjXNLCdlWqA9qwZ9p/sn3MtNepf64ZEywjqJWDxu0QaLeeM6U9UXzK
qrvOWEG9rYFtrW6bHKLlplcHbTpqVe02DopH6srpV6puG/tbh1IjmHvGtOgU3qxutWSDk9stI04L
znvTeZO0KrRBG0lGXHCKWqt4UpwHupJtVNCKMjmemfdup5SuFidBDE1YwlDXA1I1tPCsHQzzq3Sg
J4EJKrpCw2idUGin+kO1Xov6LeNPiMbXWvu1JkYNOqKUyF5db5T4OFZPpXR0nBS7gbx9sEqSRh0y
g9YKUfPdGI2yaX+NuKcHPKXGh2P8KJni2vPJib5SufKG4VYaube0/2yjgFOBga/EzjGkHWmTLrlf
qfY5JsUhmfQNJ0jhl9nfA9i1pVuZP5NzZ7eY5jcEddkEpQNYBntCpLuZvq+pBLn52ZWwBDF+Rj12
l3ZGf7pXM2zhecggV29D/Ksqn+O08M38IV0fl7nzDLX3kuJd1vetEBdtoRBMP2XMeyjo+OTYOqqx
rWz5EjNpT3D5EVCvHOi04lsdTvF0m6bBra2LNBwe/o40Pkj6OVb/1cqfKa2u01H1EALIN5Oc73na
5+NZzU5p+zuoT3J01BnKIfyW9NI0fzWb8yhqcBD2eh07OrJ51/Q/NSHordvm6ras3sc23eSGfOxV
DSOL9HgI9gTVexk8eDdlWwnhLmLeyVExE2kOJjBIwnprmUg7R3rCy4YIL1heomipMdO3oBrKZz0C
eCjlNpPv+nQ2lQUBcQgmCs2YXfSYRLC13Jdls22x8S3E0TiN4asoZTajd+2o/pqZ/gOvSFrq1o8h
YlFdQeyp1k2Bjbor81eSqsga+t9U/SzSRzo3hxWZNh8LvAH21ilN3q8oSJsyULj3UqbzYVKWoEhp
OSPlK14ejLTjJ7w4ktOF8srjVO80e7cwnFdT7NfSy8pTEalns3wu4/Xp4UeoV/RXgxV4c0K7t/y4
aMMIMm1KfsqKxUfL8frpQHw0oiqz/Tz5Jc6CaZjO82IHo/5kSU9KZ3vZEvtqxli6MrIrlbfYfhv9
lUifif5sGfuq8Vv5Ncn7N+f/r+IvwfMxjbPr5F8R83IFvH0gu/bNVu8mpEurTju2P7eF9tc4fw0s
q6UeG+qnVG85tauKiy22xhjm6p/oHmHE93mdPF74oCWrVloUzxYz1zbAstrX1JzG+N84GVs72Vnm
SwdM1xoOMWhnuVPBfrVfSqYrKYyAsDGOsc/6FxhAb4WUzxzDlcfukEgSeEjkz5YGp5+BSHpfsxtS
Iv/Z8W2YnkbzJ69fO43r3UsWFIApu5IDi4sPDnx5Mv9jkcIdaCCKdV1xD1i/OEkWfg+cGBs1Sg9N
EW3TnFdaPlXrl5mnlCEONO5q/WWKnqvxyjFdt6ZLa1a9GZadne7Zgca/sDXis14cmxiQs37ZI2+W
uuuit5VDA6CPrr9J7OgXeJaw2OwF48uEIGHYv632z4yfx3k7xF8iqzdFBs2LytLAt+n8IClGtyD4
ctJjPy1AJ9J7m3w3/VeOUcFJsGCX68NK8HD10Hwrv2dW67W3JX8dSqxafPxt/9fStNS2OLb87U2H
48PkXvxetfajfLKam8E/OUvPhMjwNPz2I4MEhHGiB2332tWNl0EFiRQ8vcqbaZY8Q5m9aH1d7cRv
VmwlyWXkJJaGhh4xSpESYnd/Tr1yP2h27fgBIV9HdBezuc+PyDiR7dTmkqVopLIOQkdA0DncxR+T
i30ueJbxhsBcptnzY8hncdY1mp3JqK2HuXmaGjqTmj45bHwIu9uNySesqouxC1f94pkJ6i5SPeI0
0BH1jPptrh/N2HqdaQMmEB8VzrcxGg1r+rh6dZ6YhzKE5HSMOCn8lCgnHSeZI0nhMqeuKd+TmSO6
vyTwoJt0u6L5rSIWKOwuEEXLiU12i/LoIAuDA3WbZaayNBJjIGH5Le6kkX7KpU1jWrZz/hYZcaiu
MVLHU0wSoA7vW/aXbkw3drWTEdQWE10ZHw9GgrbL/cnZjPplLpm3LKx54xAo2r+SEkIRM+SrpH0p
WuJljunL0S6B2qKCpyMxJwxHKyAAd4M7dHDThe4m5VOrCl/Y/pg2QfGQL9V8U0hWUKcfNZQ+ckA1
M6Eb5sZusQd+d0Plqc5hLdAPYnfoc6+Ymcl5jhe+OttBI5f8UnyJ8jWu3ubS3o6O5in8bBtD04Of
/FHE91oKX20RBq3+CDu8iRkxLIlauqaQoqAPs3wngIKE4I3evC7NNyP3yVo6P8p+CLnFuYrISZ00
1jdHz46jcpMSKGVTfo+Wu0OViPGNSe0YKlb3PI3f5SI+a2s6PCSmFr8AhBYj0nlpkl2u7PLpI5Ub
vEGyJzg4oxdYgcTVFh1A/W6Ndag0b5N9cAozYPMryLkLKyZ3sKonU7RBUsDapfXeZHdjaZRNPz6v
3XKUnQOGJG+qnoX6Gs21t+YvhRC+tPzM9q5cv5VhpvRsHe2lVi3fkdCd03wrnNXreuhf+DXiAsK6
H7YcrOF6UBOYq7mbcJa19fRdFMrGpL1XoxG0LJEWpKfL2Qk/3rbqIsaq+p9R9Sel1XdN1h0LELqD
S7GqJbdjOh0ML6te2oxamRqUHpnzChtbTn6qSTtkeXYrpCFMLZo+UKbkkq+4N+IN6Zwvq7a+LOs9
Wz7t7IP/r2HZmv3VssJoOOvapSk+H74YPR3haoCE2FBEWrpz1QWtulkhs1lOdQvrW+4Ppj6R5Nt7
ukAgqGNfw8VklBO9YqeoJ0vFjjWobj1GfoEHRRTfUQK1IZM43EHDm5uqmUMz2ceIfckQ+YL9ace6
9QhjuiO8NT4+iM5mKeFAwPqDiVyHtCivXpb2m3F5I08JXa6/Twgz1VLzxOAoerwazVMdt2FaK/S2
BVUIBjvJcc1Ibor9jHi4bTwepmQJZCX3KhypXC9au7eeH8PRVs/GVzZSEMb1iwxRt0Dii9cPW74K
5y3Rj+uEtMXbY3MSSqV/WMro69Kx7o6D+TEwy/Flb2U6h1kAP1Zl9+i+5Sr7SoV9VqkC8vZOuSDA
EUrBnDCHPipM7ngzHHwCHdfPoS2H2fDTckJXNkPJcbx1rrcttaUo37A++bYh3WvnBQMOd6p8bb6n
s+LbKeoQdH0yJV5pdjvblAK132Dp3o9ckGegWOXSn6BLazBDnZ81+Sce//pF8+ch28ql8BLrHNeF
LznvkpLuTBljQrblsLCrKAUckQmx+aEv+nfRfs/1i2AobGEb5OHRndMwR2YxctK0lO7Ek9ynTpiJ
MuygAMYh2qnZrrXfU8JkkXwj4o4eS7PdTs5oFogRjRh9qa/BEg7PMnV4rhDmf9nE3s/zvs2esNVo
nRkkzak2OOJpgAl1+V3vMTOJCrSFTTaG8GtUfiN09T6ZvQf93iH/SdZ2GrdCF+cytt87tKeppJch
xk+jp7VbrAvJdDUTG3JnixFnw70Bj/CCS9TB8HLWIJsNeC4+/2Y8a7kBMgS+Tn2oYy+aYMKIufYX
uwuNzNkpWXScMS+Y+HDU/F9kv6wpuC9/1TB7JpYfDUi3KNBV/WEZ7+p8B/Q0sNPz2dI2ydy5dXNv
8+dqxfLK3YlCMBY9coiKAFXL7g+LUMMBFNl131hz0nTfJ2zfelL/laQDLpafdDhO2pFkOL5n78Fx
jHXpEc7jl8ObY+0i41TVx2R9a4y3COZtTkS4LqBIoh8rKYEBgt3nM027zVAPuwVPQ2J9L/SMhg6Z
/y31V5TrW8lEXe0+JXvDM7Ja/XaScnhP7FW2cSpwexip5YrleeTkXE1RX/D6xle9BhvjXTXg0hwV
A5TebexIcjkb7JGbwxmfj1F9a9ofXZjh4BxiPNXKb5ztHlSwmd+5BgFRcLWrtyL9VvNrrBu47P4q
GjtEgF4QhDr6zYjWavQ48V9S41MZMQOmuxqVHzueirVPhsQT73VpQJ9X/mAcl9hw6/aydO9TvoZ5
fXNwJJQZMFQbDhQ/4Pi3I61Bj0TaYA0ErXHXWRJHxfTTapN3h6hDQT8U+LyT9QarUtQvubMjvMV9
pIurDgxQ/S8FwYwF1rRLO2V+031Pyz432L1RQj1neNs73W6oOXJwl7EQOLtZyz2Rv4gIZoaNboP3
J3NVvuss2yUdPtTPRr3G9WMqMzEcHeIeqzeSOsJYghAYc940yw958dR3Scgc6DVZS1ni9+n/OjUE
m/N4PDHNuHXpr3DuNSn3664fwDBRH0Z96ytJhcqh7fkQ8Jbq924619MhkmUYVh5B7V8qnlb0R1U6
NNLXAwRQ8aL+9YHQSc0ytRebmXVaXkfo8Go5meJbjnM8sBmWwKu6buZ0OesCPz4EQYmV18Q2M6JS
S89yfbKkvWPdm/VlGuMA7R24vKm63h2r7xRbjRx9adUpdbimOm1Sm7/cwpVcdNRkY2PgGzYPzgKz
Mbqt8T1ThkdbD1I58+3+t+/DykBsrzad4OTDTTDaD+lBgwHQqR6xvo0xg3bPXfOeawcUrWAsvqfp
bYn8ZM128fozL58m5OqU9Ijl+7RTWSz4NCvhigJGEsKCadNL1q293FvMhuymeUNDkhzuVehPnHob
Ib7GCc+tTMwyYFVATol2Y2mveAQK5aQ2mK03s3TMY7yPmnABrR7CytxCgEXH1jkr80+G5Tmuf7Ok
hcCAN0USnNWXvHlxql9DxmgYTmD0OHs1jUPW7ZvoVUIYl+DPTBiuros2QluPaf1S9qfVgPPKtE3Z
w4h2r0rOEj/jiI25D6QVJYbrTN8E1ND/9jbIfEWRGvCfJNMuqf8yuD/TXHd29pInyOWQU3LK8OEw
8xsTZ21Q0vMmGCXMIOKuQJ+kyCYlTDzs6dxfdIHybB4dZuIm+y16JEKcxmX7i2vBjTTLZRHST+rZ
K+N7lXw01RimzUNZ4TSn+UR8POM6ICy7N524/e9MAMxMJvaiaNdanHnurHCipZrTRV7EaZjfi7HB
0km3XJ+s/NJXiBXfHdyqjeZIeKFV/FbaszWduwn7dXodo92KZWTFKgjFgA3CNSFcR1+Vj1KPCtP9
tXnLt3M1pA+9hMEHM/VOt7VjsUkMpnrQVJvQ5IdrPqlBU54z58CJVNwKGsfkqwM7wLgMPsbsY22n
XTvfxwlD/hAHj/9OWKKIcZzCeExY5GKL6Mho27cP0IcYgfHrZwCXxOnRwTk0FcgpPBpJ8UzVLHV5
10i/evnROOvFqf6s6kcQbmjyLuArBymxkSPb3tRU4L4Ehpig/+jY5XDqywBS/Zh1cID6vvJyRelP
B3XcDRvNPFb1U1rGnsl6qmFcTZPLj6xwVHriOvaLE3PGjrSP/CgwGo6s2piyJysolbq8XRSiCZAo
N6r9Xg5AMf6z1lUo0BTYmZBZY9F3w/TF5gX/jnJcqdGV8bxOx2b6QP10DfB0VdshBO3DXsmuo1s2
EmtMGBHyBLW3PAhpODtZ41orlisHkrRGA5G1/VD85Rj+svgcz9p+XPB5sZtgGl700BaphfqtUn9z
g8JIQysW41NinG2rFuN7TO9Cp6lZ8Xodmr2IvgsIr6x+YjfnmHDLVwU4KiT2dFT2mJk06UVgyINf
4rnSy1AZ9+wQcAWD44uJCnufZL6uv7bjv6U6pJmFHxRy08+Ms+J8tfNnUmebgfKHA5xBOrv1kx7o
rJrMjh2qheb1VXHpSHgDhZ4HVd10CWMFH2H2oyNZ29O1w9zQRr5mTEel6hE8uJbLi27OVMZdlt6a
uPKEYgcDQ345qzsZJb2ffjDM4p5qUWKeGlPBSnkz0fEMCMneOisEn6ltG2g295hiPPpOe8udNy0f
6CqLp2Wzn6qKLyPBqCZvl5kGnYaKvijctypUIOkEykm2ko4er7VXWVxwnLpxtVHoq3L7bwCM+XrH
dFnM+wF9TOkHtBlKeTNnYIymPie9HY65yeL6eXqgSMxBduKZFl4yurqd7Ue+iLptL047swYFSx2P
e0V/zeETy0Wls75PksAF+d4Oudc2b+rATDImLsEBV63Ngmj+GOQuMCCgVGjDcqwA2ds8B7p9r0w1
jvgQWfFujvFmggkYfhv9GuEeGbZxelhz/RMG08+klAIvQkF/WLXhZWGiss/ZvJeXr8ejPiAhOcs+
TXZydzSiV3u+K8xG2aMHURv7pg4yxoaI3bQK6kNxMHPPuweZLKSnOP6wp1OeD77V3ev4AwPbVP5v
eCtrdZczSzY6y2SFRDzZY9vh3uSsTaHIJdVGHt/nCQd1hK9BO1gWZnoUzeGfakMbiu8JQmKVWt4D
4aXIZT2jNbaozZITrjTlm2n4KaV3raiDPMq9vN2k0qYb2Up5UpqTKo5533s9L48GLT0JJRT2KZ1/
MT6kXPOxNrIRMoeiRLWAwgSYVdYyHYaBEJ4F6V4lIa5Fb88lX52aJ5tPKdHfnOzNboa7aPZyeldw
rJdzhnB1NdAj5Awj24OHOqbV8F3MU2Do+M2wXvR9i+Rys/jDtXoXFYcW6rt2noDZLAe9AebCKe2D
Dl/TgzyPrnkXea25MfRfzmaHqPx1uavnxZPljSMHzhptEig2R1AzxosVVVvMiTYeArU61azLNPp+
Bh9wooPfH23DoZ9v1m4rMEPHYZdOxPb/WG2Y4QFvBgzDBUwzpufsI2+rvQJzOO1stLEcFg6xfcwL
tqHe5Go/cvR2kolQAuRh+Yffyx66CbsHqlX/Ds0cWFNyHBsHNH8oavaLvni0ogYWrfypqiuXIXkY
wsqBnqUqlLK0IzUWVbnlHRum7aqbF5t2o9ejnxra2a5wubKZWn6ZNtCeXU9SNOKR2GkKJABycY54
Lpr1KNgNaPdDvSXiFByxoFew/IJ1VKEv2Iq0Wef+UFYL00+zydXqc7RCOQfm4aQAGRcRu6AP+D5W
ClwALzHurLS4Sc5Vlq59dlcfatCl7Ae2arKbnc9PDuyGeBxm1uLZnXHjrthJ0UJR5gtSXdLScIv4
MJbbEqtQrR5n40CuwmMx9EGrh4t26GmWA6lIpbTNo8Szaz7i5Qt/VTNfVVZV2vyEVYodJV+vtnoP
naU0HltLQTxeW+nBwu2teJuav1zk8GL254qzENeiOapYYyZ4fmmE2KhJQ3rW+MWkouHnHCZo0m45
q6keCspNW12K5c+OvxSDK0iwj46KCLVVTGw3ujc6ly4twi7ale0uWb/G4V9bYsJUy23Fp+T0G9mi
XKVR+Hhp8+JLTdiC3JcK8t43V5m9mRWULv5kfdKzCtlN83cKcWvcHR6z2Xs8PE5CQPgpMS+K5csm
MFE1kRBJlOLT0Z1/lvH1OK48SxJTCyy49DqMlt+YMT+N+POq9cWwbcW7hdfaZMOoXthQOioqruvi
k8nMq0p8F6jPkKIJn78VMyMtboUw0Nov03Ic7OMo6Z4pfxrDWWlYIhQf89DQPQpX0y6y+fBZQ/MO
YMvobS4qjyj5PoEYUtptiubhUKfgxfw4atiouAjA3lo/ajft78lB2DFeYL5zhWXmnVOdRHPT2OaR
mi+JrUWDdbBsvenRxjBCJzo4CoBBgnBfbg1WpQSrvgPh6qR31QhKqF4T+2J652/rsidrPOMmhuA6
T1yvgiqDZmrZJj5X9UWrn1OY18gxvMd/azg2sscizBDEiE5Sr3oGXWjK3hT7bJWfs/4vLi4Vb5kc
4QpktxLzlNGwZzIsLz3ZzVVK1HEybQzppVJYB+iB6fJfPImTWkSbrlcDRf7o5Rxs8p6NH2VyzKO/
oj4O0aU0LvP6ojWhBpGlTYHWH+eVg7wZF9QJESmhR7ik60XoxuX0lWS/NQTKkvHLSkao4mFemfBT
HiSHlYn5ZYj3sv7kFH+2hqyBU7LWdiXOqAwEHq1hKVZPwFBhVDN4SSYV0kb56y01oPm5KhkwBdbw
yvlXD9+acBCYLlP7rk6Qx7iayDTQKjuoFjb1GNsyRJVipW+yexjxgMFHxSq7pHtWbw4aAlNTUEsl
ja+TXaXDtLzJzq1OWzeS/wkWIR3zx66ecsGwvkKVd34Z6+FQTBvmqGCkaxrL95yyQetYG2B6YNRY
RNL8qUh6t2lZ+qYMiaXiXBrgLDKPQkv9FtEKltBN2cdFF8rzd036UBVAnbjgRk3FJYXFseKglywP
bOiu1ftQPLVF4+bGMaGiatmCPvqUs5CQ1k6oibNiVAzJcyD3/xpHuGYVlN2/mKM/EsJSNR3SMroK
HBn9GMwMvkSQeHhoYa4XKBeFtO38Me11tJmUhQIH0LUs+OrEsRnGbSdtWeZ3jXjCa3YoSX6ft3W1
WcUKs8dwWx5z+3nEONRFW3B43O1S6yDn8F/Yw1Up2mVaqOrQrXnvtf1O0r/N6lMoZ9g0VIO/h0O+
aIZXRbDcWT+8KQezbRiiUcQf9EdfsUA1SHBI6pumfZrlv6iBFe4vCjt/CqyGxHoNY2K17or61nWG
Z9XXToMIiS5dp2DxeMax5Y7KwSgPufpbyMqOPjzNFq9bwRSDNjKSmBDtZ/aTmtpPbXx7hJLlfXOK
TSuwuWoyprI/OGDQSvckIQWrYoFq5aDUnv7j6EybGtW2MPyLqAI2sOGrgcwmJlGjfqFMq8zzzK8/
D6fq9q0659627ciw1js8uytudYM13FCOSNeaZR8ti31qPQdXu7p3mLQAsJ5SAmta8OiRMhEdSUSj
YtnsLAoTIce1K2cVJ3VgBPXtbYacM5aUc7EU6nZt5Z6RJysOt6Nm8JRwWTfDm5FWK84g4P0Y3JKG
WlP6UNS/SLmG0UYQlc0zrwg2SpWsWuLwiXbWaNzne5l95TRA2neU37ZMDpp2K3DLKTRtNNtZ5XH+
4g/WLhmsjbNE2ON7Wrkm44JhfnJIKzsbwqnSn5xlq0FWssxmoyFoyfKUG19Th92JQ2B8+TPfHQdt
JgxdX4Ix2tdfY4s4WLvXO8JiW0uuS9YbwhWs7NvSogHBbR12LOlNy3332rbdrq15fjPr1yb8gnoN
PH2kglzSqNfVXz3+aEdXEoaV6KvTbF51IheZZT05xonykDf6vTuZZ1Pp3Ho463rAlc51T/Jcf7fn
vdltw/E4Kq897pqlvtR4HdV8DvNN2KOnC6Q5qrvD6EFWAdFwbpKJDFHqRp3m0fXYmxrbDhPoiABv
plgrXENgXOfyx0ePHQ1mg4tR8+7a5MF5FLtWrnT1L03PtPYXF5uVlKh3uMh7T7HtbCtsuzp+6Ujk
Rc2/Ln4dixtHPHEpUsZoCvx3XJop3jvlsJ61fqsTiE86ethVsdLiUxM8zHQT5buBlStMOAj8Q7Ow
SmhM+vRH8YkanUGke6rEZQxpO+OFBSTHJ/LdA8MzwS2ZbygDBKJfpcgFeWm+tzS/dSP0RCd3KfH1
JQdhWqh/oacG+4ooM8hfiL9cH6qbTOT3P2Xy28mX2HFFyxk30RZfOJo/Mv1s+rcRAaifn+ts6Vtc
wyUNaGWHqtN3Svqo0Spts0bHWBiUi/10JcPD/k0UdrJJ5L6hVBeE4eaGYtWt1rgPAqqrSDZ2WK4b
RPRC+2prkz5Le1MVSBlZdU4qfUfz9qDM47oJCExm5ntp+ZuE2VqSng40YtGfo/WwhpPZboz8YRgc
Bm78K8NglbWgbD8M1k7TuDrjlbVA6HfLaE6iLlcF0X0sOr3hU5BrKciAb2v1o48MLjT1qeRnZhsE
N6L2ycwWtWxkCs+YByp3Hkma4AbGtu358URNRLhZgZmgLdFtpq5zPpyM6lUfL238Nll7FQm5LR1a
3wzbjKY1va4xuXXpa6982H391PT+Jp9IyVXvZbnvm21I7BgFWMxnc363lD2xLMm9YbALaD1rw3vu
H/ruI66InGh/Tt9sCHYExh1kRyje/fjHTCC60MP+f4/IV0kNEsDx/ObFMf5yUnaNruPKnNkvGVTD
1eADjZg+feNo6ackOFcxleCEN6z6E2OtR6Wx1e2M9i5xeiaHRN+m9Y3jOJgjLgpBnKYiIhm2Xk0G
UDuMkFna4tVu7nGgePYYftmj79Wp+OhIsHY1G+M8MESWMr4YhZSuQRx85Kg5py5uesu3liTIPXUs
z6B4b3a5JMeCYj/H4XtNnrwO828QlH+GMxIrCNH/8EmYjNGdnsFCQJoliBsOTDgjac5hGD7SOn+p
58Ytkvm1F0wmmeZ/OYHPHyLktrAgkqtm9V6zGS/hJVJNqkbPx/e0ictu7mJXQ7uKnd6bxu6ry8Sj
ru2DmgxXdSYpxFvOC4ZxnQbWoePcnTQxn5pG94yZwJyN9npvli4Ar8Ha+FLExenRYJl4oCvySj6b
Yh/xlYuN1DeKEWM9PeL+R7WUdY1PNfXyzAuII1PfqhG9owLssYweyvRpGiMLBPHHeSv1g0BB4MXv
gH4dbDcaPlPznqtbhZqdYfLEaVcZv3XeAa2RihcwnPTpMSBfKnXXIl5eKGQUutVUWK99+WFQJEbk
1bl25/RTWJ+c733tMXtnQ1yB5/RVgb1ieyJTPqJ8CQMDoTHsbW2ekuHYJtvMXwIW5TacxCq2YPKl
BotIXVLuAjukhQY+mMUEhdsABMfBB+gjCn3apVTZFDTlFJNsy+DYJF341k9nw8cH7vv7gDwoWrlr
quI4MVkKn2iugTYyF+cu9bcj51Y/t2EuacyX+COVs7KxF1Yqu0XFuIdmAYW6M6/KhG27HZNtzWoy
9XdlfK+V96K+StvjCYPVaT5PPQ18rdgX6eKHMvd1zUz8H1ViDc+CZz/PutZk8w5Im2QKwWBlJpvS
MQXQqZ7X0ZCdFGl/IinYZuyRpAyWZuVBjU6zoF10Mlky4+EUBbSNY4uwxSGXBznYr30ddy45Crcm
/MVBABfNN06y5azXU12QnLFOTdh8Fz7lhqZReOdRTIq2idzGzKYRw4UU4hrFGcCl6ilQ3pLGK1LO
fvEUUru6ccn9mYoIaYn0RGWAiaPlrzUljRugvtflIdNU3i+/sUBnMPNGuTakgE2LWERfZUgSnMHT
QIaw/YjQkbJnfDqFjn9qcILVqeYMIIY6FbH51pXcIR0BERt0FQI98kRxbFVvrG4KY73amF4n0o3W
/Q1d5xB1Y0ELwb+2J5GpL/NSihXhs6rgMoN7mKHsEwOgVbO0zcp/EdZrSApolvvJSt0ifPdTHXMV
J17rGX2S2bkVZnPjz15xQYEx/eg5DDA0g2MMRcaxAi9hmJRDBKcgoRpAaHX4l0Avset/CZdWWQEg
alLe5OCmqk1tWV7rSC9M8xWX/Co0yNu0hknwBpOulNp2KstzgZg6ifZQqCEK8FLjHef9bP/LR/s9
Iv8iB97TuphWzMyvfRwcjJoafTAcQeAU+aeSPovIs+xbPSZPODeNxlS91oqjTsprQGMa2z3T76D7
K8X5LSA8JAJ+DPnsMVnbwmvr59F8TnwqJd5c7RbM0DR+qvmLnZ1tXrH2yRpPhXNqMu1cybdE1Aep
HYvqONrfobbnyvBqplVjCWN0k9sAs4EhMI2n2NwyQxbFu5FxLzTFb29/t+rnMPO21L415J/BwPmq
vlRDeerbypXECjj7eWUP8bprvmk2V9l25ggQw4Eo0K5K9b1h5a7m4YVa5JTt6+Fm5QHvVRIlEBZb
o93pFGg7SA3zYFzj3DokOj/5RDu1jvrmCxwXE/+MWDABPy1FEf2olYtE0CtvBAGzomYWjx6pf9H0
pUH2HKlX6WzrpcU11sS4eUZUuuuk+j8IK6iuL2Xz0oN2qpYDzgBVxNoHGhzvko+QsEhpnjr+U1Zn
TWT8xenngOZUm3WaYSQasdeNKaSGvvyyU/h2YN3UyHRHJM54RiaA+pzbcJ8Q0/gjUnIrCGqbhiiE
/dWZDem7M0edj2SBWx4MeeT8lN3V8SVJrd+CxtlSVSQNOYjEDXQHKZo4x9wvU+A+j0kj5Oav3uQQ
cFjn2TkrJFXyCGhKeCx7JdnlwaHjdqfpkTEb68eYXNasi2+HMXGEjcb1IC4xx2STcrQgxKD69UO/
CUi8BMktbPAfiPsEb+UiwvSAWOrnEglRHx55GQLw+VAkQXT1pYBYUHWhN+NoaATGigJaQRdss3Bf
dIijibM1ki2Hj1PImGh/m8QQW0921mpIq6uM9FNTT+6U/WtCi+gI4Y7ejmB+vBmzQ1ePKHJHcd4/
Uj+cq+/esg7xJF9SaR2U7H0G0TFlw3rSxY77Y+yFG5pcDC3aeeXZannSsvqlQ4ObMkoGlNHTmREI
d/tcJLdiIMI6OTs9LHeNLdY9rlbEg0kriWpykBqOBuXLjj5mh+h1ElCz5nFmYXnNzemoMwFK/N5O
+xBpsy4LKgBtLekgschJ7VrqNOlxA1OuVkUoLgyjJ2cs9pXxoTefcTXv5YC9R9yBI55JxaVUTwKa
sKCi+uGth2PTjKobjH+RVEGuKc9lKJ9rFlJnPkcs3IvN6bQ6nS+eiXNOnEM/JOrFmjtGKFQlDcAQ
TaSwZY8OL1FOy7NDOtMezXR2BG0NI68hQ9mPOqsPsJjMWjnw69knPwHUz2t91vdB33Jm8JNsd0Gr
rU2258GMzpb/iMsWhhl5zyRdiU4D4qRv5Ui2kOJ87sO/QlA3JTSkiif18KSXu4XGAqTEzcaDDOSz
ZkfnQJ/d2GjXEh7dSDwsLY3DkMjX1lRZ97AC8YWLrt37UjzXSrYty+7UOFQP8xAXUrqlbZA+eE70
yU1LTNNpA9w06/a12SMFmJSFBTrctKlq1UYQp7jbiGqrDJvSebSxup6S9NJPBviLH0jnq4AJaHmd
lzaKHgmPHqnLbDA9dX9dmyP0k45Yx3aJ6pbq0YkDIkL8XJVpg1J/TyUi9uBalFdKe3aTwlondYjD
trezzpu0P9ViSu52aI6SCTJ3JAmacRfVh7EdbsGkEkNeqBnaXhUk+JToNHBI2NauRuqLKNIFFID8
TcJuttj2eHKhI0G4Gl4r9b3HvgrFI+thGOUUZ452vC/kDjJjoe2r/KhBlgpDjDbnZvUIQ5+K9pwk
h9EZIAz+mr1JGNQEDXsvk3VkHRWV8O+8Q0ByUFzTFkAYzrXob2H2j8GajNM+LGpoOxlSs7Xi0Gmc
5eOoPWszodGUl9GXaT9bSCVTtDfsCXQP7kzxOdL7KuSxytunIZWC7QKOjFq+DNU9M+79fNKUkZcJ
VfMYv+gTFUg4Fb7ht23oK2nH117MroPb7yPvl4wrBprrpO9jnfdi0f7oTMt+uPB05/rMA53nETGx
c4WXabE9NyEnHg3JJh1poLLyTTbDO/eZgdUe5RK9/jwCZIPXsxsJunNyUaHVR1/8S9COxL1K7px9
QExTZjj4R4t5QJuGI/ZsZPEV/KJbqQ4OnmC5x72x6fLPJAEaSgOOugMmuKrRkMLU5/okf4TKgoMa
ssDM6C+SZE+RkoxkbCwD6kdoTJ1NH7x52Pj35slu5NGqf0RGhL99isEbWQos9frdGU/O9FxPGQG1
grgfJS5SoQ0yQAN/yslJPzxrIy0DrCqbDtLEoU2rSkzPKKJYjsO6q9/C9KBJLlKf9/iihC0df+M7
F/dmWo8+r4hORQwBpEeXOSrd0jRXJcnGKCpXMa9X2TqfscJPtUzV18XsHOz3hLcxKBRm12dt2nLA
1VNl2XxK/WVK72p5lfNF0b9CVulR/2w7BWlM7CUXnjHUu5kbvvGJ0TPvNeh8uk3BADekT6k+3u24
flvqjpAj3X7eKu2S/geEFQuGTIkYTbO41j46Wlx6MTCOo8zUxtNoB+6I2iGC7yVpIhkwnFRdB/UW
4GafCJgjGjCv16gfN4A8t3NOF6ZRTwNBLC36qYuT7RxB2SGhgyg0nLPRVzub92mT7+kVBiAesudA
vGooCQElGCKbXtvPJDvK6Lsu2IT8cwsLIUSHoQvFnh8x/dSuE18V4bYY0kXGXZZgx1vDkYPOyLVV
qyn8F863nJBgVGmwpSDm6DZhgNKz2DIri6GQMrsYEXlfu+JbUcM1K4xPuIO4KL6XTUmQKP4K6hiH
W0oHdSMOgBxZbgc0K5pi8OzMJjAbde1PQ4h3tL1lkyu79ELbo/K5UdndlH5tk2Es93oIWOQ3V69h
U7g9crjFRlLa5kOi/wrV9NL2bykuD/VnadMptMSq9r+qHPKnoIGGwxEG3N6119sJbYkd6renWAdL
CT9t+dJzv2RgaWrjF/gnDymH2k6Lb1qISxO/pYnxlIpx3bf+k0EAKjJjd5rXlaA9rniOYCL/9K33
MjgEwSHuf+2R17yHzF5VPwFAzawZcVquZsYzvSFD1cUvFEt1GLSZcbJK7p5wJES94SAuoHfXhFfS
XD9sdpecNXA0v9KR34VDjzmwmqf6KQ1vlfFsGuR8P/2GxLvUV1n2r9ehGnYfhnIZuFej1lkJwsRm
OHsmy6MzM5vrOOFheoE4FpgrLXzNgT1WAeiUF+CaKpIJ3yQ5sPZqg/OZIV+Zhc55cO054ilIW6n3
MIRWmOiY79RZAUlgJvUpyeBk+Mm7cm2zAI9T+2Qlw5aW/ETtqtiMsfI0m3ivLEJkmjHVCnq3KHAp
INiH6eyq5i9qyatgSYnERnLK9yww60ATJOeREpxzS6Ib8s+qiwsi0zszpufa7WUXkfUDi5KfFPsv
yl7JB4QG/xroStLvbVO4wRTCgzhNRBPb7ujoRB6Tt2k8dAax/V3PYJNGzTqTzVoALmKSgrTI6Bl0
g9vFX7OJhZDf8x6Q1L+eZ1QB06EeJMv6r51dJABOQE9DSq3WlGSYZb+TpD3GWni+89tZYEgkVIh2
n4C/Uw4GqA/rDB9MQ4UIE+itv1HXrhdAJ+Q4z+KWz6yZve/Q1t2O/kzbGEck8SgvKU8RIuanoyu/
sXkk1R9pez39rHJMFa6f0TxKFJ+CQmGJo2czRFYqJG9K8TQntbB6ibUNCxe4OXJNIx+QYrtB1rml
j6kxvY3jW9DRnK+8Qr+X+iOjHztN47oeCb5QNjfHt5ZUgoaI40/OqnB2XfJOKYB8waWQ5KaXKqr/
SBVkgtbaorTtFhlSGO9lTpSs+u0MZduaf2W5NEPc3iRs0An2pYfkezTw0dLHSGwnLZAcuSTbmjat
/RrkOiMmnlj1r2ki4lDPVXVvq4nU3aZz7g6O1JzCsSnvsy9xjP/M8lZ24CSsLU1xUV6q/oW0czNs
lSBcwfIsKi/NWz6yKOYa8aJ415OA7IzdTFLAti+l2FfATWYM7MDfyv4j7Z2SxIC+t5N4Wwq4/FFz
4LiOVSGgjqV3CaRkcvqr2RbPik4YTkyelYiXYQCCq76FpvY78EuIf1nT0SIjKqUcRyN/H0efn0Ld
SrcPE5/pt/3J5vnSWOLPKpZXdsIbKY83WGvfsdWxBeRY6YRtokB52GxQczzdq9h51TOsR2gXlkjO
hpUenSi6ItRxi2P4a9UeJQ/frmHtcFSdmdlWkYsF8S606YGSaEDIEGo7mejwuyBIM5kFwKAOG9Va
t0O7nzrn3VgGa3KWVCCYStPuc8pelOE6N7heKexxGw9taNEFjbUPAWbxaK35O7ftw1B2Kx1kVDP3
/+o+3sRTp7uZ+qP2N5sHiE2ZFEvADHdiTP64SCAFFaQbcyU96HF01szgrzLpikAKrXkdNSFFxMnc
9fryzvA3S09CNMF3xOY9t5BcBKFnMoKJAmA8FajMBgQ2SBYBDo1i1q6u8ocRh/m/dYTOZEIXBbUz
WDOwlnBrY0KWgta1+joPzK4EFAkFjh7PJDZYn6H9MReXvvwLi2XY0k8qf/22IwqZ3xRyjXRtVkVT
rnJBMtHCxKzxZDnRnKz+B0ehrEaFNEjqiGDbGzBvZEvZDqz0RTp8CKA++TvsOAH3ORQcpMyrLJxm
ZgYQ1NjkvSwP9tLzW+xAo8ZNLoWn0Y2tMGhmQneh/2Uhe8rFbOcqXnFSGm2Omnm0aY231uoMSjMV
r7ZLq5ePLlW/uyJZmII//dw8NZHvGapQnpKi+0gtPIwsYLzRpJfXLwnSsyCGkRMStsyfkaI9Vy2F
1mg1mn+kD7AwFo+FiB22K5MBnyzYUz6ckcd2q9lYni+ScLWEgESczFTNtyhA5Jh/Cztel9p01yl8
VCq2tJW7jZyvc1afLcUhqBH8Gar/Pi3vcLt0NfB+WWhcOmeEFBGzYasrI7iMPPWr5IY8gd/hcAIo
3dImWlPcABVRbhNOHW1E8afM3buShx5cbiJvDqOw80EpiVw0YZfWHLzeVMBuW+yW1V4wbirDvDYI
Ppjwl9GM4r0qp8+gD280qB9ZhNhtyQF4IH7XGIY7PZh2OqSVNCT4mvAw642IdPy0SYPcTQlZ6AX2
Z91TRpYxTxQ7hE1AdBCHEyFUt7fBCHW0GvyrHxKQoekjQnSvvDRwwJ1uk6nJEaKhSWuCZEJBr94e
U7dNiK6r5ZcK2XEtI/lSQG4q7ADhn3ZZ4W8sCIwdMnoLMClFLVx3AuvOlOItwLFOkO1HgpZZwtbf
iPwRGdRHWGuVkbjhBELU6a3zEBBlpTYfkxIfDCBesP8aO9mlcXVqVQqgxrs93Wsuiw4HPyH1S/cP
YSqjTCM5gmkmq7aAeUN1bScMCUNvMCpZSDk2B/f6XfmnZPNvy4M6VVHPZ6hXQ7XBQSDgw1geR7PX
A7MPGLpDXtTB2PGQ0TBzmDDql1LZmQDun/7PuHM1dzsQeW7k72gi44pay4Mm2Jod66HPYxkR2NwE
euaRBJicZwR5TJt9mL5E0UQY6FZI0s6TJ0TyFGEFcmFHU3+KR5czrreKKT2rp28TfVuAooWx5Twd
QrhIia5kEGjV6FnXWABDFS8iLO9Bm59aEDBRqX5HY7pygDikFMYz9tCombYsXTcZmO+6JIZLdl1p
Yx4hz1Vw9qkG26mX6sNWmhql7obyzIzJrsiHNLl7ZwszBpm5F5ve2Zo5CTZ+KUv6oZLFG4Dv7egs
L+M/NZ/JLOj72je53GKqGFlV7POpPqomny9zG9V7MiT/WEu2mYmdBfeNwp1VMWag5qoqpyFAkSqX
j+VmAVFb/qrT62QS8iTAmfjpxtfKjRNR0e8kSfpjBF3BRNTicJZVyOKeq/pXO9SsKDnIrbYlROf4
kWupZuD6cK3QITvIFRQDszzkGHm6ox0RKROzqS+uhcNOJ7jbNXQ1gXMTDISxYTg3riSQw2rhpfaP
4RMR88E5QwTNCVZhoViWdugLKuTJw9J2+WC6S+CStZsVi+5Ed8/Nn2jY12XoLiLt0norP+yIS9ZA
KDG05y6yyAXp0ZIGREZ0leiiL6RzLfu1ReN2iGLVJofVEHQvtlS22gSGhUj2FrMmoERpZORAdNTf
W5ZcEmB02fivMsO9Mr50RfnIjPHiDxJf4JgXJPYHqnWsW6gFPhNqNpCP42ubHU7mQ8HqH6bWy5p0
bZXDcdDj3ahR+MpyaJyByVwUUtaYPQnNRlG91IEAuqODqbVbZFHV3/JvknaXk8dYgilKOXdgrXVQ
a8dsKlwVw7RVXvpZ34jZ9AoKNmKmmFhCM4VSQPYQbxEJQwv2hRCbwZjWE2gHxq/Md+hDvoeUza3i
JQ+obWyzXtmXlXiMVbA2hsRLevoxnNBlkQnoKp7Yc7Ji8KzCibSpuXIk0wKVgabyjwP1OhO8MieD
rFI5bvSe9Prw2rL+t8uNEAGdgB4yMIdSKBshk9nF65yBoO71o9H/ZjN+l/3Owy8y0lu/BPnpzXUq
L+SosdeJRTpbv2gBJhKEsxEGoe6jpHvltC8ypAhbW1dm5c06jNCZ1i1BwogWnf/XMSsojc0VVlME
654U33QdWD4mcBOJGZozxvOgsAkX+qsetg1fP4ZOlLMk1/Tx7r0+PZnSPpZVuEgmb5pDzrm+h6QV
Zv9RdF/Yd41/CPWPJQvpoJhSzcKEQHoaQHMFD8NRldVosA7EBr9t5zTEJ1CoYIkcdIiJrXnrIIbl
5sWOVipK78IRilEnJaKt12UsCwoIUA8aVzGOhPoNklLGwbSJ0WwJ6evOidc52UkKSHF5GiIeUCGJ
myb1nOBesebL8BJiBLeMndTmcx1/xB7v9hBdKgLtC0NSyx0kBXLsnLQBRMKkpxF0h1oDocn9EeLb
0NjQ1or1DLS+rQ4x/6xEu1HuQvPO2Am3u5zgBMG20mHYaM9190J7P9AI++m73sI8ByUKiCe2lmr6
d9XZ2yJ75DhCnLfClfLp1zzFXFTRkNaSxU9CI71jPQnIFU1Tu0jNJqITeDEqGCtLMJiFLcs2eS3Y
NDSbj50MfsKifbL1yBvgNUfS3IbUuAc730E1tLu1oVbraBy4IN+InVvwoRrSqUb9MZcUGj9n5ZAO
5Ushjmp8Uqa7pZdeCJoAA6E2uAxTDEBOlxjJ3UBTCIdVwVqiFZ+11N+L2OxdlTJrIoIlscJuz2Cl
AR8otLWFAVM5nGUxkG0mBVWJeduU8p+mUA0gNisqd1IOmnUo4sbry1ONxAFcBJiuOapvxB+eUlW4
zjIMCg/M9oEe9pp5exOB6tK09CB73UuChJszhLPTs+g5M2JhYiOrT6aCXnbJfPJZgqEssh9tAXGp
TNJtYux6/wS4ZdXr35ONL0V68FUxnHkTW5uhVdBw7b0/TKTgjDdMBq8nf2AzWnE0iQEEqIkRTpQv
ZQZ+Gt0r4ocxFrkRfZlsqpt04rRLgyIdjsW+MPqVj8NQato575SjpZXkeKglWdFpAqMcI3ZnROWm
6idm+wlxvHwLoo82vrb0kA0tYjL1TyMn4aBzBkj0pLDm+sXUXhurO43iox3ELUyCY+PE9zJ4jhSa
cguSA4fXUHnYdFA94RLaD1EsBb3+IXICE6pHmVPr4ePw4dZB9dR3xooTtk9yrg4BNzty0qGu9YdO
FyYf5p3KH5wU1zhxviYEzVcLVFRRZXj1IfHy9pBZ1UXAnEnzY0OSLTVybw6Dm+2TuAFpuc4hy8gX
ITjZJgq9gcNiNNSSvaVyawZkZje1US3XVQdzQg93cRuvMaRvZZBQqpgMvG4H/lWXtgefsO12DMnU
CY5DYGvUp1/bt3NXTfO/aYHJWA4Ng9FhleDAmL+WYz0LpGwxrBEVxy+1JGmiBBEC1NgriIkcNuIc
1YEeVC5M5yVb/is0dE4+MDrSVWlEeBXP+2Ea+JRG2jpvaesH73kRq0tVCIGFp80OSyNeRyqp9Gqm
K6hOJnd/GXXvJB014ukO6ETybVVhrEnZopWqtdjN5KAlhKS2vTiAqJr8nsUCwgGkbutrij45a+jJ
smv4OxQL0OWRTdKCqBU/ycTovZrGQFI+D+munbdBHe1CVOyES3hXw7xU7dGtqVcU83TsyR3YQYDN
ClwTuTQZEN1bZXajyl7N4L8iC7TkOPKkqA8car2TDECKLI+lBRUhjLDzbVbuNtEZi2S8koG9HhAa
M037V2GWr0TGpB3E1c0U0zlE7wilvCYsfVE6vJTctROnAoVq5mYZj0POp0m5XyefFi5HCVWkzh3z
oPmQOcONw0kORvNhQFiRIOE0VXX9mFQNP1SBL65RKq2S8Leu0IX12YvJo5VDuZsiYO4ax/3C8MqV
b2txTEho6lRqoffRhmL+41JjXuk/+wGAcULGbXytDLmbjI8EKzM2rsqcnPyMN5Kto1suPYzcpQr/
VDuggohts7lJTL3YJgHBPAXib0T1KF/NBf4zQ4bm1CEd9coH4hc7H0VoffvskCNHK7hNQdlCJw41
VldHM85BBdiN31c4ySPi+5pHFgmMTyLikiyatqnSj6qnY3FwpOIKOziEVBg6JzgpxrzKtC+reUmy
6wKG6Cdm3yhdm7AC0vxsMQsktbbpld++//N1PK/hQjeeYUrdAyhIbo6YEa2yjxb8yOQs+dgeqCq1
9BGpXyx67PjLUhLaNKj6hpBYwTuLE9WB9jL2a5F5bLJn3Wol4An/EtWq2xfBKrGiZyIJVI8zZ4tn
glYg5Xvk05wvCzodkKAqIlLKgppTmYIDY2mtboIA5bjKOdaPsQjAFEJoV+aHcaR4KkCnOcWh10pP
BDBhDH4mJKG7jYl3nj4r5U/Y892jIseF/1Qj2K0aNPE8z06lpQ8rKAuZfyoI4Y8HYzz2nMQoQP/F
tGjnvqfW/B1zLofUho0qfhugW6hdhKXIC/WHDoSKv5hC5LfYk2qWOpE1z9Osb6eq2S84BHZYxF6c
jJpaDazfkIz/FEfHGe9T0zkT70Xny4fpHyeDA0T5lSnD4rhVLXy/gSu09O96c9Xid1PlHA/S41X0
O0Zvak1PRXHrfCKmOHk+doKDWZC+qiPHZEQEaItzNX9ETNzAdOAWbFEMPQECKv1Vkt/Bp2NNLH6j
Wx3KekFRBnfFiDeaAq5oxj9sVz7eJoID2IlmgQVx8EV0a9OAlginN1CDr5KePf+7DHge8f+ooSfU
WnkwosJterIF1266duGm1Ld+TVr+LdY47M6bW946KaUzgILyNY/eY0BfgnKqA6JorEIOS3iX9s/i
zuODtsGltvnfs5fWeqexFMDZpctPWEolRuaH9KZzDlQgDdX329w8pmiwKpcZdbYgeavCN4dDTFq6
eRZM3ron31NRxagBoeGQ0d4NSvzLfiGuGtpPbw6bul9Jv3wbFzXbvDTRdYjoEGqIuabCZ9wzzipQ
N2xWot452MGrKnBrQSxjWTqttasmfZ1OSsRpnsZD1vFnhFvSFOpvliNjID4rZspBheFtVuPJNQI8
IjYCy/4EHr2dZtrkNkLxNLmS5/KYhLx6N8Y0eyrwfk3Q7td4SILLKaiYF4wuo7RW7TIpspsz4R2M
ZOKchHQL63Cb2Mvi6hCiQGnlBTegoRWV/5bOvJrtuL1HEcAIPhyg452BTUVvkWcTlXH9UC0oPu3a
2qdOZVLu22RTQ6hQ/+PoPLYbR7Ig+kU4Bx7ILb0XnURKGxxRJcG7hMfX90UvZqanurtKokjky3gR
N6BwQNlMkW4o6ABema985nPzWNenlq3IyBanxgJlwtXccXIT4zuEoMXNR9KCnFc2IrzG7XEgPDZV
97ShMqda4c2qlTc7TPcmv6eavcqMUhZYhtjc0EHDiwPgMgz/RqRMx/UWkvyQDQzCBASAmtl0KW4O
FMNe2/Lqziyww8JJseAxC/PpY/MiRYZJyyeQqKCXADe2vXYjqrXO7GPhPm/De8X+VCpPLqJwdfC/
Fxbsdg+Y4V+Z/6oN9YXVLoxwzJn6uYHGkSsvP0zRSZNsXWbJTkF652RbEf7ELfInOF4lP0rFUiGj
PHXsGmNwq+Jm4WMrIxyxiQssXQNYTHTejoWCzlZIMUGqf4zNucZiJ2goKWBDH0OPnVHR8h5zlq0E
6a39mRpvcJAlcbUdUm74Y7JIRzBA1r3BBxWz6tTqi0IRK/6iuToM2Kq/g/od1/nMpB6uNH8Th2F6
Strp/4SKNOdfVOwT9nHIHWZne13kw7uwaS7UM2x9Pqb8AIkPuxa0bz5xGpA0RdRAIMOdZjQ//WgU
nKIU2aD3JvLNA7vvLgXTvkTILsuM7wJ3X4GtMokXAWdIyxsvwNhSYYWpou96fHX9j8OnOwOqbIcU
3ZBSsoy16nuLfOqP6g8a/Yj6sK/Mbl7BDXad8uyl1bdHfkfDjudBx5vWTmrypiMFVcGfbj1HQdz6
UNo0ZmKOUqLxOwE57TIZc0o7NgWcbcktCugXim3b5/RAFeeyto+Zr29lQy6OFEJDsbtftBs2R5ux
/kjKJ3lgwXbL348RiRaCqwKbgres5NFiQB1qbOF19dS85ABZE/nmX2wYRyNJ3n1lXCmG9lYQ8en9
bBk2YBJp0lCjfEVWaeVWYoWLak0giNVWOtexSWfq0ZaPiFGnKe9J+bAqBphp0AAiF0Tm2rPanWUx
BEYdENlxFRcCN1qKvaXYEN6EcFbwAD9NmKoMgXbaytZ82bF+bDuVE4kVl4/qFbb3yrJRcjk7DWcn
iLzV4lutB7ItKvCtACmU0BHUpZSsZxynCDLWh5Fj7tDsR4d4IHvQuaTgh7tM11Zw62N/1Uo28XZ+
Uw1ydtrbtKfOoq0LEkY5hZNVY2jPSviTae9o6JzR7qOhqjBimPUzddW23wladpB1yA7x3o3dY9Y6
B4NbT4g4bfEe6bx6odAL50BPUKJXiY0BKtrawW9ZBQ99/Gzw4+YEOYHWb/NwGTE9KsGpazToEMY2
NJ1/5ApAtIxzSSoosqpLr1NskOobaxRzRx4i3hqDyQOY3Uw6LOE+1U4yD/yPMgRKpICgIvs++gh/
OI66kIbZKUCDMDr+S/WLQy/T2CHeEq+aNxwiCrmFGkQ8J7xOeDN2/8AgIlhw4MjqrMA/yryXF9zN
JppLrMvC/nbZ9Bgt/176Y+QajT+/SImkUKFcGCaSisrT1eq+NPgJfjIcCC3NcO1iKwg5fexT2vIU
YlZxYQkkHi0HEs7zs8Fh36Op5Sn30xIKVe5uTdEcumTKmmXU46lv4KJWIQZr30fcJvCqcM/PQDjb
YwCTUHRvAXfcRDk3OnQUdFY2WpH8F4QP2rlnDp8KTWEHE0NN5W/4KNp4W1gcAQknWsgmhf7cZS94
T3YYCMmSai1VFCwe6KgpKwu0m/HU/Sqbu1OCm9Q0chXQNNEFLJrNZxnmZ4VcPio8K2YG5PyUI+hY
/XdKXi4d31JEXAJtofpBgyzD73vRPs2wXg8RlAeszRKUTump+2FCRVvRpfKJgLMvKZr6CSDKFe7C
49ZZKZQNABZyWCiZ9ARUX+2woqqV6DPmieyfmrAZxbI5RQus6LekEsDtjU2QtnDhkp9xiuhP5nzu
N4sJMoPBQLbfTfnjV78CvkyIWm57zbN1Yp6tnljlGC/L2KO+4HvUHxO9GsynWSzQD35j29jV+iZS
uRzgcOjtljRbdBQjW4HUupo9lzgi/alLSiUwHtIruVC4Sy2YvDZw7EeH9glyq9l1tGAdj/VvwMcw
Aw0quakkf2H8MVBM5mP4d6uLppLZWjvh0SjQpPRnpu1DyFyO+9fA8BmZpcza307mQf+seN48KCm/
6MOFag97u/xrQu2tHgM8tR5jWRtu6unNUr0SsaITMx4mr5UZM9FRUHck+tChzrbpTbAaaetprQtR
qsM6ZXlXp87OrakhD4yriqSqDwy5IeNVV4iGUVsvew5ZazKwBDgJYITi6y/ENmpeReAuWkRNd+gW
ofHbESLP3LdxuLbFm9QQjSMCiMjKrL9XQXpsoXrrLIVrmu6q+NVq16Q6B/jZQWOTPq5pPerblVP2
h0D9GUwCuerJ0I4+WE9XdAhn7syLJu0w/YxG9PVUPehgH0BVjzYjvMuuFE8WkfjaYD5TkG/OJNEs
ulgKZJVce6/Mfxa/mcYbNFGIRzwNtyeezMe8iO4VNrW+SyFq9Qfp0xXLfT4hCY/x4GzgSWuJhqeT
wS/s4O/i1gcy3mhYpDeS2mF8mEa9YVKSyqftUWSKw3aoT5qM5wGu5bhkxDDJI3n9TRICGUlytjk1
xZz5NZe+jp/3gFAd28xZ/ldi/LrMC9L7acVbmUTLwuGKzSSL52NumSvFvWgMxpZJqTE8nHoKBab1
RmXImpBqxEpKG+jf2c2+60Ff5D3Bvbuv/tE6UCk4I0PajHN4Pf8y4xxwiQhskA5vmJTxe5ExDOQ7
vIZN1dYffrQUOobZ8JHFp8L8nHDuCu/npP2MJ02Wupcq/lDHQz5B3LNxVkyeJRJ+3MOr/GFT+Gv/
6gj4PZQEq36UITvd9pb2LBD8Z22IpVY7gK8hISV/SazvSoE2hd+yTioYZm+Tc6Oq2azAKmqGjsY+
nAoaz36K0cCyehblaMEZpxolZVyCqnjVQd0d0n3aBzufNVci/yXcNjKCn7ccGEoW98s6NpZUNPCo
w7QxrKuaXjYsRSX4Hk19c814oevi7HbqLo5IMeMQtvBFe3g0i2kNrkQbExZKUD+MBHSJlvAVahsg
/Ow/SFpW0MSmFwERXaLoJvlKCeSvydAOtdP0gxP1Cl5/z+JjbycrNXS3lq/hYgcRgfFPzzAyEmT1
FYFDCndMZPFc5rLSHHugopNzm7EzG51tNRmsaWemeOsxTZGSg2hMnBk+0rmr3VuPdKEKC4OtbVLe
cuzmdDYcNHxUqotvh/nHq6NZAowke2tY1duNtZCVuWiKJ3x+fHI7v756o1xLxtmyvPnxtZUHS11k
/I6CthHQjp4NOL989i2v8DUt7maYLUt30wk0fb065Kq+TmyoouOXGYEAwO9p2Gc1P9UJ196Gn+4R
K0fc8vSMYAWitCOPzCzqlHNJMyNUzN7wdrSeLIcBAL/5XvAEdILoVnjKerBqtLlm01Ao0XlkiIJ7
nLEOpK1EqX4HbLoFwWBXHnwzumBgp+0TZRubQh5yYuvtCs14FvBiDkHLexWRzzzaI14bpse6z2h/
mSLk/drhPDKVew/rLbDxUE6LnTpdACrTkGZzQSUiTAllJENGncH4G6OJFxo3GeMf7UJY9S/K/xRt
WC1hjh5uEavteIq+GoLFARJ0XbegjLeRc3CHE08lxYQb2hTFpii9jVGOxMCxEfFHGspZb6hcFjuj
xc+IcUYI9c3uAb3TtZZaCSE9c27oX00HqhT7KOPRImpxNWsEz7nQhz3Dgzjp04wxsRDaT1u8NOOm
V4QRu3iuqi8JFyqiBAbZXHCtbpuBrHJBUuI7ykF4srPJyOsV1meWffsYgZKc6su6OhUifAv1bB2l
5HBCYzEwS6vkwdt/Y8eKCsWmt95JCPUDL7qMCeo+y+HfaMJWIHxVnA2f9RM6j47BPgL5beB1jqp0
I50T7MZqvBZuuxyk3DnDXWu2UcClA8OSYmFaohisgKjiUfbtmJexYfFNJBnjwlWR/qJ0kN8sb2Ub
9pubqbyx+fajgQgCVn79bILLywJ6Cbuzr3yVyqWXm3z4J9irDil9iGclvrC7wcZLqohTRQA8U/DT
BkCJdWuTdbxI5qcAjc0DQPTJVadM1gVRRPEDwtio17uWa71ZXNXhJGE6Egyhf3RTMTeE3rkp64VQ
rwnO2YZHkL4qORAVgIhVhcil24s4AaYSZ9SXsXqjECstjY1ACGkH/5DywC/xybrRXwh4K+GYMyFl
jY2G/QcbrfW0m3NlnyuzXhsujjIhFnyZu4Z/qEYUiRAZG5aVnZ2dSpfwf/doObHykgpGmo2Ip3oY
1OvewOCpzMjSbcioPUzixHkv8ce9cXOd+bTtdOAEI+OqS4tL3CFFqlIILCO5zwyvJKfmzw0X7Fz9
8IwP152Y34L4G0kF/d2dKDkEk2mD1JGzg9yaaeiEPkdtwAe0Sa/VcJX+BT/Amof3LK1DkCnKXq+h
OnfOzlAvscYzkhpEndYiOfzLQnjLICoM8eN6DxNdjz68RuIPh6WvjJSj6HevdZ+yDQ821oBKpdZv
6hp3fwgypmCtUpwppli5ylovWmB6BUz3Z4MPtIs/o95YuhPlwCcexz3cBwDltsVCIipGxm87Piec
ZwPGT9sY6XfsNlu8SOyMOBah82DXLeR3M9zawNimkpVjOaxTlGuV75Ivwgce2rYU5aAooNwWl+mU
dd4b9cbiy4CTnvgSxyMkUG4LJREsBLtZJ5prUj+j0FkafNyr7lZkxkyHbB8ytsfOP7up+AfpNuMk
zoZnE2y0EHhGQlCU9IkL7+2YGThYo2tKSSZHp+1vvS4/SpQXywKejwdRYG+SgYE8kMxV/W9svwRI
4a7/i/H52mgEEVanPpTHMpDraZZoDGdmMG7EMNHM4cN3P4vqGemYkB/1ZBToJJ5nbUGUdVnwJvTd
EzzleUs9rGA77+n1IsBdbXNQgcPKoh+zNqlaZsUY8+KON1vsw4ZAMa+gefT9VxD+4JMzgi9DvRWY
RHIknbH4aZW3MTlqmIiE8p1bZ0P9jPSj6A5ZDXU0Ud5gcDPMvZdclOkKhkbMb5IfdTLdWbRDWMe2
x6yeHGwHJ8JWdW5WgCSj49suvjrEJh1kHitrkswfQbjRUZiKXK6c6CvGHtTYGkaQA9s00onKugwm
jHa1au2dKX7a8AsT163AOjlgINAxdlouVRXtlUKabdttfecFdZJ6qIlFt5VTUwEDcMdAGZAKaRx6
wgvKeoOvPJzs3Y+J0lAoZxdcK/XNHr79FL1MdBe//tcibCQ4lHOGY+oBycdqJrQVWNQhNiQZwyb+
0dvvqD0nndiEFp9xDSo+VKUMXyuEj4q+SJINYjnRdtPmoYyYbJggfHIEw3BWqciO+JcEX6DKVoF5
kA5MiGG44XXuWfLoWSTI0Qus3FtZ1RV+lwvAvAV7mgRHUa+1WN2a3IczBB+pdLTALFOSELhggH77
v3Xxw0VjxmO3E9/CWGXmm5p/WhDFBH4RV4HdzON54DcY1buteA96iaKCqQuciorP++Y4ziFkHaor
685/TeVNPmVfaveVJeaC2DHC/Q3AY1iTrjX7bVQeGlrEJW1xjDBhp2DHyBcSOSJqLn26BSiXheCi
CLsl5pM8qYPBrOiOHfksx8rAkO+L5NaM+iLMtAUbjjUF7S3yc2OlC6ss1m1Ub6IU8rH73vB4DeJb
n78CfmDl+FNGmyZ4RTGyOatGRyyr9kRSg3r5YJ2lmzZKgDcRiec5TiSKdKci1RkaZ6K/uazDGknG
aiendwW3/gIdX68IUvRDJwHD5GdTs3fDaD5Tunz12vyrKDq3uNT4SvNRFy1TmX3y0D/K8Mfgvorv
6xsIASwaZ1djmje4zsfE8W0+6bRjlTShxtC8LwEXkXxSR2GzZy6FAD4plgttX5QjmHOz8ifdAxsY
Fm6j3RY4hQKdLCDDQesNqzzCmMBEbRgUj/GOC9or+G0A2paDU3PV6W9eetcqXFBXUbsL1pEcQ3sY
eH2FA6d8l/UkCIVzLT6HvEV7zOsi5XmHTYBwAwRvBU+fc7VRDYws/sjMUFu0hvntop2oAzt/Bz1Y
UpGYRHA2Ng5FNyzDlcx96nW3kERpXFRj1ZLEex0CjzEZzvbuWcNPZoeAc2xuSzFmCVQd+zZMuy77
L+YK0jfKnO3+ou++moBnZ6JdY/431LSVAx3Fqba1YS1C+cjb6LMTBSzp7s3ylXPOvYjPR6IS3IF+
Q6yn2/bRdL8laUQGsuZ4YTitRsQ6YHuYAZNzp3hzsoYG3y88LwynyI7+e0RmNx21ixaxUGx64gPd
sdW8vXR6/GlTfQrAE2Qk1zs1pnPrgupnBLJicvq3I+xJHV9N5x2aWF2h4e51tq3Qs3EyruroYaiv
vn313kPxP0v1rCC6K15zVKp3XtmNoTOpYf4L+21b3ltLnRsWV02MD7Yz97lX8agC+ReRHhleg93/
9LgIWyjstsgPtqCKAm6RKvvfwR/PrXV3o4cCVmF0D12QIatve6HjX+guSu98tALimXvTUAOTgQbz
BumRd4r4HH1QirghnOQ29ORxo4NUMBsFENFwWjcVOLu1HH99bSH6jU+kmg4EK9SWdsKznhTwSOCH
DVTx23p78rs5R3mLmh/lEEro51qSmJj7JkHNKSslavYJB4ttHQF2H8o623BFJXbIHyNo9WNTyoOs
wL3N4mOtjTxd5L4Ry5KjnbL4WZcmgBuMZxZiau867Z+JZzltJnhc5550S0fJzuZqeqq572Q2yya+
vCkRUgTbVIWzphF9GZ6DhZOwAP95S3k9EK0XUXDFLLQciB0XyHq9+/QsbRngBndczqnqpFNl0bQO
gA7MyfJZFUeZWQs9Ow0Wz3YTFa2v32s3Ia2nY4C4kgTZShydAZeLketMml7y+F2Rz4IxvpzuW8O2
0B5D2i8SU27wja30kkaGkQu6tICpsMClmVc7qNW1GVkR5S5Cd78FwRuqFRMbRKGo3uMQ2ijwPEA5
dC+3w/TgQb/EjFPcWveja3R2OOYrHS85qLIIqcCr1KWPsKhg5YGCn8afnU2RCvMoypWj7g2OURr5
ZrROHmN0mEkBEZ1cZdI8eIQyqHdRoltQ4AmLlwbzAwE1oRF35RHfjH8uB4LBNRHTM4H0dUuEipOQ
ZZ/8HKDO6AHdXBCxRxPBH7jSElO8QxCUu/e2zf6q9lurEQ3AazM4Pu0CWyY23SaGLjqZzoxZwscj
6lgtr0r1uwMHFJoqNgxQFiQanSrYxcjFcpq7/dtIurfNBT9fQTMkAgLYRqKULQn8XoU7j9tmaPtd
CmVKlODcowKV/KvxWWe1+R5/OCXYNr4OY+0kv71JBJj1pyZwcCd0LytLBUrUoPwlDgAGY+0iOdkZ
XNu9NfAy4ZO1axaHqOTRHmma2wna1qYf0It6aEXGSw36jcTqbnFN53uDsdUi4CNmaqwWiAYs9S4+
Dfr/n/LYkpshk5c8j08l+Q/BJ6RDtu+LaluRyMueuSM3XaqsdO0VpA/ZPL2cWrMBHy39K+zS//kR
OuNUVVVeEuwqdgZD7kML9mwSHXGnQiyJd7RjgMQ3Fi3rvIFFflJgAqZeMLjYOrZ04sMice+RgwM1
LUYwQAUBe2eX8f8HgJiK064CAcXBhVL6jkFNUbfxmF0sPn2ZeChYefWaCK3fbSgroDQqRGolpNI5
dB6UB03DqDANKSGnlpqM9IOtgqBdWEgGDcumMtqq/imMEIi2qY6rD6cxKQPdKOjT5WVr96pyVf17
In4nyjBT+tJmLRZE6aKrirUss5eNKbQRnwaoAps8k929FfAuFf9dmP/URgAnabh6PlqTXO24ClSq
X/wImom4sBpo4uiSVSikmthWJIAi7VLqZwNhxPPP3DDnjIu8XUCWZOqNzqNDhGasJmwjnENqfGM6
roYHSEZMNFekf9hK04fjyJUXZxK+3oi7IIaiAX24Fhe3uOnYO+2fhFGv1T91mSxrWwOne2m4rhcd
1sK7yUhhwL6xlB/ZMV5b6tKsXprNFLj1yo+85Y7L5xJndmj81fGv5uC+Vx5OfEz4K3v8HTCb6PXN
BUxHHXEcQ/cHD+E8E3AGHhKnB7K4GX98Lkt6hxhOF+540cWn/J+9US4jMjy6oCSEMZ98Mu+udOub
TNgSaytnt/AIP5UHC/0it+jmGw82tFYTk2xL4Viws7IPWW8kUn0zYMTldOECF5ouPznShhb7hk/H
xd9LiNRGYqI6JtFRIyTG2/JYOnzWbbb0yN+5MzfgdmjJu+Mek341Ys3OMGLaPAf4etJ029mTgWRl
IWKr7GCah5PTiGDPPKo+G2BiCWQtNdwHpPxCQoflZ66/V0ENflmne5hDQPzRtxAmydKNLk12tEYK
q14dc6JlfI/DJsLqQlNH02w7CVaZs7N9dhkDW/SektUeGos7IOO0QZU8fReUlrTFkQtXwkvXYrEu
rHuk/EuDN50jo7IFie0vRUuXdvCjTf4xXtHB/VUU2i2CU0AcZ3S5YmMAZrter/EWKLxrBxXoOp2+
dnB1o3tMz2/Vz4J0XHQaM0zI/e05eESzD3FzHPO9zyKj8l4lsqqVqmTbKuBGt6zcls2+4vOgoysH
m7ZgzV1upnu9RqBqWi/aJnXxDG/tNx3Gs1q91M5XD4HTcf5sNDoXLc+2vtOUgzyH/OEupoVgpJyq
knqn5h7QfaF0xaofNfbR0ymTHnvtr3XEota4Etj52oufCo7xzjxJsuED03CTvOsplFNkP272Rdwu
Y77eGJiaUSCnDGwrSGkmwbCCOh2CnnUZMWtQjDH1x/7d8whEU8D218RP1/yDi9BXDO6NhmMFiBHb
CnznUt/m3Y1C8hyMLfmCleOde/JvRvJw+Q58naBPcfImnEpGAphIsc0A6rDetr9MzidjshN46E7G
BGeI51mG8+lTk/yJn27+oyGdqLuu2Nvqj1DwZ5GeUlg4RA5b/IOHbNd7sL6CjzQcyashWJCryFDl
pt7XjoNI7IRFioCrE9BiKqVBmUzUru/AYh4ACuyyuRTy1acxD/CUS9G7JvO14UyW30fNFTNKGTrb
r9TBQ/LBD7V2vksFm42ubvUhIft15QKrSoVeN5xC7vvQ7ny+vYjBus7hVfOwszmmMOv4wydBpQ2e
G4yUp4Zct2qBbWUHNnIu69kj4n5UmvdO+9S5s/jjry6eLYuLYN84R/5bF3fdWBfWQsFHFQGQsgED
QRc1qYXPI7be41r1Holxi1nThXhrTHzRmfYBFt9nM50KLibmxoRxaIkfDLvcpO0NSwx8AzMgsp2k
CLye0VlPOhPO3iJgnInxEMZfXvsUvYrjp6ICy1/aITxpSFjJC1/iXFWA3ELJKHG6RQFLplNOvreG
15YREam1/pirOEeGZ8iFwzZf3BTY7vMWHfee8AgOUqXuHiW2MyP663g/0U4S5fLgmhuJIDI0mGTD
bZi+V9kE/odA4o2LksKMkThobZfEjoHy+lSgRYeoNz88nktRRjqAjZibEct8Sv9lt39l2K+L4lKV
I1k6D0nB25XURUacRzoPzviRwQ/oCUdP45FjMgVEdx9eaBk+eOqkTG4ht0uECEEhsIUzlWruOn2h
IM5TlQEHjT/9o/xySPQpQ7+SNu5bsbMC5HrbwUKEdwLGQh1Ol4W5p3w45dHt7qZJE2jrLxTrQ6QQ
UT4CN1vScPxj4YrpM+ND1OgRPmAA8qpNJmdODT0AltUAQEqzHHzyw0xBZ3fY1PZo5poXELEoZoV6
tcwLZL+l3e9TndIdHlARGklDXYp7KnLSstY/wyD/5MBc4JJjHjtw35mBK4SL5KbGtFMS7WcmrUfI
c8WXEr9EJNEkgn2VvFUpooBCbwxTlL7TvWtcHxqF27E2J3S86FieR29RfA0GWMcvnGhk5Kju4ZFg
VDeHDXxbvFfMbmrMXIPpxDJY6HGfEN+xpPkalwjJMTJ8fEoNPuiT8Q+3j1CDhYQ8pZf/zOkQldkm
cm0+RwCpzF/boH20ZM1kyIrO8XHmOzzmLEGYAhcdqLu6bdfEKeZGwinsuwEL7L8wueRpsVdTi5K0
ce8w9SkEWLDWpZxzo1JfVapbUzarMYoMxZiGoMsLozxwYZ//9EL77AaIuyPqKrwmE68jtb9+Ojfy
QyKexniMsNl2mLd9UihG12N9+6gbktc8nE3jYPY7XL8K6e9wn1d0zXvrumsWjkFle7AK5FfUvWL9
W2YfNTqt60YIMSN5cHyX0I9D61rrDuOwOm+VVd1/+oM2w6GLjremEyckYmipuwDVJveO2XAAKaBr
n4YX47rghaoOFa9XjamWG7Pgwnb1eJPo9dM31wjVGo+vilLbEv86o36N2Sinyx7wszEwa/KaOV68
tvI973MFUEtibPL8luofNuaQ8DwZPVWVqRljGNYCzAB5yHbcYXbBN0QBJ3wJvMm0VSDm2iahWGdp
sb6LOBhqk1kEs5o7/ZJGrA7cOwDLglt6gBwTj+p757LgZGfbAWGIcKkMLaKafIvxS7j6jm3Aooz/
MO37tF5y7Vtk9ZYEDrwVbV5C4ZA2Egx/K61uqlFvSzqxinxnau8RfkHnQLGzmmzAlhY5VdLmX1Od
lOQWOe8e6w6zpkMHxnKaMkgaPBX5VOftk0ZmvqJxAfMNwPXeKH5TpHneGp39E1W7mrRNuFWFuqjB
tugcWxV3O4a7atgFxLURD8Ww6ybWAQdXahwsRvMwvg6AhtleVsNGOF+Ndim6X2Qiq91Xw2+W3b1o
4/jsRYeTo78HQKONFXSymYlliu4/gksQJ3wwhOosV69t8U/TnpKMe8L1KVbA7eDSNCfGl3lNefjH
ux7fUgplKMT1Y0DB7P7Ggg+Q484GbIQB5saprsdqLgOla03y53GcOd5pIsXK+xi/280qMO+Z917V
R9+8x3TTwQEAqDSNhzTqbTLlZsk3s2ZjCNyNDURNaqzj3e6md8cisY9de/IxYtGIy08s64smPnjJ
n2M98pztF6sswO+eJhn7vg2gQp12TIzjFCz3tVfrP5Op2hsAGctdpgJ4xLmYJxzzirZ3nc1AlDUa
v5SAJ9A0H/0BASnqN3NsZpWg8ANxKc6eI+8saA1VtcnMfmGWuwLTQsvmo2fotYkO+OB3YhytBR/J
OmBzLq6Ng7+FdWwUcli58BO/+SE6BTdshaU6dDIiD9lHaq/r8kpCZaYb2KXxd3mjshjaX8X59NWc
zOlvMp7s8MOmhSThlqwjzD1sTNFWzgeQt06JXsLGsCA7qCnPYDwRI5t7pBbtyb+Of3hko2YgPeDu
iyAFdaOxseNv1gGFyFd4pqcua1JaXgimWmO3wqcGsnOI0IXrTBsvphyIkHzoEz/DfNQBdwi+e4O5
Ac1yIjpIuFl8NqqO8Dw/vEJg3ILLYmcgbuiuN05GR7CPtqCkpUSNO0hgaMtc3TVIQxr6bmxPMHZK
dUK2Eaa6dUfOE6Dn6DkrjNKNd4f9ZOEMyrnGeBqqzBkxVbDeJfKDa5VbriEAJdF2yF6ZMd2BOAbC
R+K8OoQakXWFGribj0GvHhT4BlRBQ/IYGGuaYmDfvCs53qDMz4fuFdAYPoxvKjHbrLlX0T9oNV6I
fywEb5FAkEVFqCyk6a3tDdhj2Y/GpBHe+JMDQ52N1RdKJVk2BmwsPwnkpInRkPBruGVnoABnmkuB
KY4Sa9xX/Kz586JcP8bsrZPsqqnTPhJxzD+UvfVwgno3etk6cT5M1PJa/AzDhhSbqX5FmvdpoJuZ
tcUbuZtpxj/X/fZak+IqLjiYhm0hyH3e03bd4LCMS8LNmg6BhYFTmBt3ZBwsSeaL7xGjczSFhzS2
ygPUYVteZWfu8dAvcrCv1dQSBnpAIrBp4jW1kEhKpTlWl5VtbzQPT1war2LQ9sL9RLVbeELhcPQY
wJAirXoyhvgzOZQUc6FDfzjaEYdfmhwyE6z/aqolHg1+SE58yOthPar8WiMXpV1tWtYTAo3Gy4qF
if6PbUnpwOQnmzBkRrHTVaS+4uaVcTXMrb3IdoOyjOLhUDocXCXGtXenwYapXoStkaGM0f7XutYR
TUv37KswP21alDVddfeFJA1Ob10w7cgX0lBXFqLjWAcHXK1waQygScGx76bT0hCHAddH6dA4ofMQ
IBQUyXyhu+28asZFFcpFy1je1w8Jw6jpDjWCdXj0HBOdKqK8lliKsSwYxbzoc7Q/Q7zHAe+K7pyl
v6P+T9WuQUrVx0rBPmrh2G0R1bEwE0PEQV4idnu4se2dS8NWVe19nfYb9ECVZ5K/S/1tbf7LIaMm
EVcX27uOxnhu+pQFNJ73pYWRkQe14n+XebSxzQ8+vlxY0ulS7uUMZnYd4WstZzb6cVeMEMjClcA+
W0xUuxoJqi/xgwzK3A0gZJnZBvfLzom8VQOELZa48vJLr1hbpeIxXGBpNbaKx7HUfzj0D2vNd9H/
GdE/vdvLpps7jrq2Sn8dmH85vvURbqPb/EVpQQgBljs6TWeeM2xMLGCfsVIzUrtzQzuzfyGQ8Z42
XFc5nyz3YREaiB5tDfOSRVYOtk1kX7q6pADJyDkTFa7YuNrccj+4n5YKIghZFJ088mHDKtTZwqrS
ZcpCj0LZVWR9xYDVEW1j3MsjGdxEPxWTG4yhJHEPCii09NaPzzH41LAM29aa+xe36btV4RF+KNor
t588v6LgILCC0bgx5gfBDcazWQGCcDhQ/rEASKLCBnAlJMMh3+TmH5BxUN4Ty4LKPgX+Edc239IP
3C2JjQabrORDTpVAcrUpVJvwPe64L2DIWaAM8d2ChkqeZMKOACTJUAUsR6Hs5ekmwwTVcd2uaJmQ
Bq8O0LSU8z9GNgkwY0QM2T7m4UEJePy9t1oH9Z4Fk89yeeO5374riQVcC6Rb8TGJP4F1loQ7sB+Z
nruQKR+VGBb5fzSd13LjSBZEvwgR8Ci8iiTovSRSekHINbx3BXz9HkzEPu3sTm93SyJQt/Jmnqxv
xKyWhKBeiHgoRBljB4eXlNRYY/qlNEchEU0kHnmN1UWtvRAph1nNZp2EQE3UR60EvVQTB9nGDz4j
EmuTRkIATRUe8sAFP9AuWnuR8kvy1WtY4Vxa0LCsLmzsJiLIjoolsQuFXkAhY4pvQJDHFfbB0O1r
KD41UJhsuk496lAcZCfL5dZUWPklskqqtalrZ6RzBDfZHPqTCIGZ01g4VJcytBeYeTT/TnhUtT4d
fTfJfW9derLpSBTaiVAuzqfdxBgE32jRDzr7R2gAII+UdBWrV2mv4Ht0/qc6fVnEwDHHrEE+rQt8
fpox7BocUiPVRRmqR9UPizE5BAUWX3YsrXFo1O9M8Gtvg3bpdcczrYkEOuigOidrUa+0HLi/D/Ov
ZlUUc30zVeoux36vVKwe9T/RYKPhM0ym2+sQxVraS3UWmrhHlibENlN8h6O2Yi/gBbX7JktjXeHP
0Nl9YpdYAuqYc2r8/RZOwsxtfXGWrkserKAmG4kp2qBXzPTCgm+5YP+moNk4K52tELD+hmd54g+h
BUGvwKU3byZ1VzYMaQDv1nSUsXuh7AcEPmt/Y6XGpG94KZSUMWWctsAgnaxl3fJ05JeT+l4PfF8d
f1ISOQ6hoUbotOgdNHgKsf8xZD9aAbMHcB7GQG6jmlOix1mr0nw3sG0rwbfUsYmG1V1hA5410b5m
r+Za006Hz8iqdisLbCOuuZ2XWRSKMbF1iwZZdNK/lG5PbeXLYH80nLV0AUKLm+1f56Ynu4vZmhy5
C7/M5OLT4dEJZ2SJFoGE0bykwhDAEOXIACGJt11reRVE+wncUVgSLSOfGtrwWHCvmUBIKqgBhb5k
+ytoJ+rTW8W7fh6WQ/vXVkuMq3e9/rQ4lxvqMq3x16cjsZJvTuRCKYO4oAzkbbjNdpep4ZNEn4Qq
50dD7l1W4WaIs8IANwg1YqxeZ1ZRbVzL3Pcybqq6cxe6O9dZe5n6A697ofLedZMd6eoX7HEvWJmt
ni5yibu//AubvTPS3AKILnK2BRVKBkPyCCPXlTCQm0ucf5qdcbDnckLakqJh06XHUOE9Kkh6P+Lo
4nAtbDMoMNye2p+I8gBOBAqlZqTPy9B943WT5AXG9p8w3jrsMZP7OpIzSVyWLWDWisJY6cByY0Qc
ejmWgGpYwmcZSLu3etqL+OkDQzZ3vBjjal83R/4hCakz4zW1Cmqqw5GoKTPTmIHhR02UoxY+Mqk1
PaQGlaCwV0H+amDkMllba+1vWOVLoyNHplAXCblwYhXhsj4NoTdzOR8lvoHus0VdZ3yrcyJM0Saq
SJD9NNXTRhbWUd2tmivr7BsZaQr5s6OayZHK4OikBM+OjtaUqkQ7gMDT1yyb0Bb0bO2HcoevmbaD
wnMhqXTDP42FZYQIVQ0YfqSznxS5mcN1FSMMvld0PXy3fPQogwYwTYwgxiJLmA+YgYM+AllqHbOp
nrjMCqZGiJejuWunGZblrjW7WlEOs4ZSgIkT3HX6rlEsqHhJ9u0nfJe5CTQT/hMcjSooxTi7pszW
ccLOCPpfixXMmD51KZHxZ8BUthXcVhOTj7364SInSv1i0WvV4KrM4JqlADRVTPn8Ipxt+9AvliCf
6bUmH6VVG1FyH4pcxOAcEtGi0iJMsoW7KZpoaXGsTUTlG+eqGq+2Vr7oY/6SkcpuCPxCUFhaSENo
z4tBGzBJX7Ms5r3Jve1VY1I3ebZLByv3eBom+PUhQXGw1ARi8hx8iio9H1wIOeGFRYp6ICaphN8F
G4g8vzmkOQMmfpF7XXTVym6nQoDRG0EMOVx19Azk7G4Dfs+yTVcDl66WTYHTJKuU/x6BuNFx+yOF
73xJO57+9AWRGHxfUTmbGOh67gja1d5grUW6oXq3iwRsOudWjbc04/M28pNSnuVIxPeUizfdeQ2M
pROsteKG0oE1K0NkUjdxQcN3NDIxl7DE0YgVlWtb8WgH/jPBg4Yq1QfuqsXLnYBdI5DOS0sz+oNT
kBtmZUKt+GlkO67J0fNDZHzMdBYrZ5eNu88DnkIcVp3pNFIKwD3mXfXVQ4Y005fajlmF7fO1QYgP
8+9BfePrzQIGJXCX5sKNm0tCK4E6/YTjsw/kLYFEHxEKSq9KOu2aCCxqH+8jPr8lTXolURG+biQX
toDZmrLrfnBol/rVWBhNjEZxnp0dviCJqGSBiohLrsW8V0qeW44SQuJsuxDlIL/Nxo5LCkZefTbi
zCyEnvLAObiIYGiZhruMWEam07cDDAI1UgYfjdKtIoAhanmhVSuML3VC62R3UqurZex7HEH9ScWv
6qOq9xE3TEdZ0IjN9XypzNemdLKPqW6e4xIhFld1QCcPdzWn8jQf69vYDT9+k3/a2g+ycaujFJYN
Pp4Id5jJiYs5gDV7yVKqYlVeHsfMa8C7+AnIMszrEs+yZaSnUP+gP0EG3kTZbLDrEszWROzC8iS4
zUfGRalPVQ9Bn8XHbBe+tjMsgk/3XJRTneR4c+tqnUWUywW/crwmhrpLu+icKwimFawsryaM6yc5
qjGvSwpA9+Hs8Qo3XXDM58WBS0v0Tul3ET6CAt8ZKcr6QS43J8goXH4O7ZIEq2PRQgRlJj1baMel
ZzZHJcJPHI0XQZC8F8alGbhUE4/xm3UAJtgKkOcqIhPDUdQsmTej2KIxOdMW3sn8O6s6hYpzUMdB
C3ur0I0ZTjiXVd4I65yLstO/hXwfFQZjWU7btNwV2hE/sT4dq/FQMFzo2EayFECLQ5nkKoxAxMVs
dzWkiLr4sOUftIyRTIKPfpZWxzb/LkwLIwWcLFN9QpIpq1Ot7hPqmKcHcKCI3SivIQaBcWkUtyr7
Q4m1041O9XD1Xg0Im7z8jF3f3ysYyTZbIbDbK5WbTtnCBz3Xfr9ocWLVPi6WjjXFOax2Yvjpgvag
pOkOR/uize/AhAk9eLVL7cXQL9tG/UzM5B7lt1LC/p1zUCSqbd5sjU2/EJ9ie2DVYrw24m/gTZb7
kvR2zWCicI1nyRu7O1qPllP+NSVXUd+0Ghs+PNZxWruCNRp8Nqut1pUrXkst89C393WB/oH10KXh
Rs1clj0APQUGPawKCIkkbmZgENXOiHUI8jRBwNNR7EPnltj0zW01h2h123qvMb7bwrpROLChhHtf
xcw7cDtCpkkqTTr3d3T+auKByl3wM1BpwdPMf/Qj7QZk+IRSySEe6C6m2diMlkaFqMSSzG9mUDrv
ILa6DrKaQ/+VDE8BmSATR0qWcROvox145U3c8lvKfjsOXI/hH6KBtgspwzVgNqJiH4Fu45ysbpM2
+ItIPzaTeY7CW9HTYfqTkJ7AqMMCAovLbHJFXa1b7sVwZxWd0y9/VrMJXKUnp/0XKw/0fpPkjE2+
lLOTHjL1rPftvVUwVeEkaKmM1LpV0QMTt7kFWKtBv2vF3vJ9b+Q3mhIuR75tLn3HOiJ9A9Kr2Q2m
q2y8BAXtr3a1F2W+6uiJ1NjLFtzci2DcRE7+7Yavwu7WOFmK1huMX9PAjzbRuNjTuVkRHfHxOLLs
9RUIkbpx9Xv8g1ITu0A3eRPnq3TE9FsDIdMUWKnfIfpFb9HgRz5FUUHngYfhLm7/Ny78WiV345pw
HmQfGYCT4ILtHCtotxCDsKTgmnXOXDsZbBdR7R59sfdNnrXQWWVYXAbYWgqri4KWVqPc1dO9gEVK
1B1eUcK3ak4lwTqn2xuJq+vpHUrXiv6eELwNqxolgyXuJSm+k4C5/qSaN0agNkQhePjw11NjlZEQ
xDaeWcgdwUekHHUaMR0XI3kIT3/VMpAUKgSy/iR1zO3ZEfSakBdzGo6dgQVHCbyZBKDlpzDYSuTe
vmUUm+Mm+MZ0VrGUdxwM/p7wU196hWQWW3KelbhZSgFAlgLxvLFgprwZ3aYYOuaShzJb8Pudqt2r
6Fr6nwA48VbCBc1PICs21SgRvKnccjJv9LXdmH/rTkNta3ZWfLpczor7aOxHhHeMjyHrqzKj6bNM
yovr7ADanmpwR1zrebsQQSf+sux1sYDMhurZvXfs+qcxW1fNl9kRlDD2voG4jCcuIm2qMjpKHDxO
salrkK/z/0QpZoRlx/e/3P6TLFoIq7umUtgC98kzIYotE7NTyKVff9kwdAwE5CHC2HFUk2MJqyso
965+KsYrxSmF2nvu4OnJ92Rj1y/Qw3lH+sZJw2cS8oqMGfRsxAUHM9tU7kNtlavqi6Vqm7h6V0Zi
+9gHivo3UcyzXrDc6C8tT318a+uHxgIZDAJOH1zRLz4a7+x2taJXtf6duCP15FnVDh2LRx/B9SVi
vNbUGIz5wzQ/YvE24UqDdbSOenjw2WzbQ14ybg7CxhT/jchTBK8m5Sa0Q+/3yDzkwbCSDMMhqM5z
fLmcmUjFLmK9LKSCfnHPffpws9/JwUaZbnWQ3xbnbIbFq9EwiWMCipJjrR6a5N4GF4sqIPORMC7m
89Zn/KyTmwW7wEG7wXyWEyuPiMDJnd94bAH8BI4fr0YMAFEV74Txrx/hiuf2Kqlea/M+0AcJPb5A
Rk6ZeAHDviigC1vOfZ9Fy8hYlZckOZe0xbV0xKN8qwKgJ3C1ka+ZqlSVdu0GBzU2xBnzW09yl/IU
WNmTaDMtY/ANumXVP7R8WTrZ1qRPNcRwcnDlrx8eMhibcUOShdA4LWB8oBxi8/gHwol6H4prxM6d
ji2u69G/NRFybPklgmmpR5+deY/Q8e21CE8lQM1WgovlFhmRa+Fp8xmBgqfazbyhfwmhcHUKPE0c
cJYjyKXLKabsePqU3AasTvIi4hpJAEDWZONfRWjSWnuW/auasxDLRjQ0RH3+lIClmMMKuYgjz6DM
JYg3k/+ayXMfnnr2JHbH1I19cW6NbLg7YG3HGah4hnE1raPFNUJFVG6omtKYvUz5BRVpliP1MIfc
jXFpdAnQ3aviOy2QEPJnXryTZIv83wQxtB5eXRzbQIzriF1k+Jvg+PdFzR2aJCmmtpGlyCAxH/Tf
BO1Mkxf6XLBa4SA3tlPvrySvESegBZFlmc3CoGbMnSi16nzWkeFidA4Sk1ZyT7JHZRBHLZ+6eu4q
wH5YLOoDTPgbvceICucafgeAcAndM+Ihb4LDxIQBPEBFETTrljsihXqs26jGeElxMtpmsiUq7GKQ
p6SE7zgbEz5fYbJ1YQ91JGCEYC0L45/NYT8bkd6mFGFeeaExjDvrvTQeDVdzAkYcR+jZ7pc/QNu1
KXq3+c7H/F/Q+W3CGgW4KR3jQYCjKmFqE+NWDmxgB7wM/Lz1i0NJnzBUXoK8lOeXYLMm77TKmfa1
ZlzhncuS10oonkUqJMTW6jOh2LuSfZyK8Wdo7WWtf86uSCdFqefOBO2raVS4fwwN3acSffb+Pxt6
jSpYSuUs7ril2/ZnBpU4ATXYbee+u0k8U8Lomt4xJOH+J+mv52ACqJ4Y+SBap5JTrcF6Y0KNNLWv
uCXyM3+6Kvx6ccCn6g3EHIraDjisQSDJn+BaA/VPk/MQf9ft68TeoKG0mRLBwbhht1lVmF9k8CX9
dycn7wHbzGTbA5QnnTMp+qscDybJ1x69viAj7cDQssJ1pQ6wfiHFoh0LXknxJRf7RFkLraNkFMsJ
3iBF/OBl5DvXz48/d1CQTlxgcowRE5Au+3subhjDN8f9NmajfkOChfSgesQzAcIzYOGK97wl/okd
cULt6LlMl3wupPKgC/uY69dYxd7Jy8whBGayEw7YgqTFv7z8qpI3F9etIxjiSRigbbvdv1Kjup3L
Fm3lkAwmas9C42smONMwaXOyt8p3jW+9QRHOOr4olHydwjt8OJlfLwaS+iNzayI5xU2et+zdqJ9t
+aYZ//QIPwz6VMAXltkLq1A9GjEoeCazIHdEWHj62XBA6HVyhWmY5d4AZyRH2ZleR9oDTPKImp1y
QWKd72OCKS85J3Iks4XFMO+aYE8Yxlzlg6L2diyZp8aXkt0PqSBLQ+Z0NhVr5EJ7CIJPZv7EpetC
CpvN+i2+00gAtKYFKicOiq2iqV9bqjlMwcs/XwHglmA1DTwbFpSeZGs5g+eihvnm3aYSxYC7n8NW
A5CZviq1szHSifa4jxzyropHRJu7VMWGxovJpbacv0fFQ1Q7FyH3dofaZ/1J/8PqeYALEDqUBXWH
kFCYfdDaH3gOKabmVJwreYpKmpyRzWJOJZ5yztNF42PdUOTTcT5Kv7mXCtTY8mb5u7zvXwf7zymT
VckGoXLrdT7weQsvZu9wKT/TycxOgfN/1zMaj8Pekiy6h/ex8iDklt2lCr9KhAMw3oMJoJf2rxgF
LxUl28h5NcHbubwpzW6wghWZXz4Fi0pqG4xge7XZxwjqpHZf5uQ06Yo1pK0Vi30iledB+RXExtV+
H/lYfMGb7xrSy2AALStByb9MIb/8aQ7oYWgyIRKFg+mTnWa9dZn37XanKKT2LlwuVXg7Ma0IKHsY
80eE2rlgmyM7ko9mXPcGMvi2A4TJ8NMcOp15hl1XdYmTiwODKxOfivyMu0fXvY69sdJMplT6Yms2
QhFKL0dP4GB0shv0BcJBkeP5wSlAzPZT3p45y1XCGdWnER66gAnyBp4ubX8j6y+RP2l7Q74cGeKG
+BT0P1l+MxRiLD1kDzIGLtsQXAHpFsfY5IPUp3ov9G+mi6E3KFd1cJwrBV1KVmMEHTLjWsuZo22q
Bpt995nyzNcuy19Gi1j9aCAVRIg3pnUtjH0IoZh3aD/dRlbNEoX4EI5rt/uqzHslbkG8lMq9LZ5Z
9B6MbxHAPoXAGkSPwdxl7J7SR+FvtOFitV+ZeG+Dg1CJg1Bu254qS32patJlaYVPQYOcfiI1Bt35
e2q3JpkVy9QYM/AZG5IKZcwLbD6j+NBBDLYhIWFfEdSv8ICa0U+K+brkm+oIkIvXrjk7hEczbuw5
5+GUNAtTXZWgnojK+s4RLTVKaUJG26ofApu/X9brvjSuWvYa2rHX2j3VN7wWjTlYDzYVvryPduqP
Vx9JyHWPUQF4lTEnh2gSVLCDYTJyIQYNldO+PLnfM8dzvONKJqw7roxhOxtusX755FX0uV8u0+lA
bmCv1RTZtjCl+w5sctCtbKh3tJx5eZDuI84pBS0ItiA1RhmfkUq6+1JTt9l4jY1twJITyOjWbmIm
0LMRH0xdO0dBdOrs+nV0i13ZxZ4V9FcFCcdVu5T5VoX1kpIUHrgyqe3eaJO7EMxIIX+BTp19gXTq
KTk+Pq4VtYaL2K9njxP4l/44CX5yWfcqKVlQ6CGS9nBs49yDjAmssceDG5Hog8tVpNmXoVMe22ie
mxrnWXO3aRENHPHbBbSqN6RlmwFDX+X8GWp6dVmvkBpLj7U2aysEO0ZqlMvM3dojk/N8PUus6F1g
/wEI6uI67o5NrjzrHBVA+KDCp4PQwkPQO/dJyf9MWk570VMwp6xUqIuOjTyeNWeqMNlcNEeh5HuD
rHhuiF89U+bA3LTtoGOaNMnibTzp0idVUMygVQWMhqPaJ2PMViHiTYSs4RpsSrXnqFzoGzpHzU7h
UmUQjNEOdels51RjBfBzgt3YW9lOIKsPE40YwYTTwEdxujQlc/J/uVTskBI+aoipMki5YGOMoUKt
iH4KrJQln1M922p0Sg9bp79ZwJgg/b7w9gSRzsODac9ABlCd7cBg0bP4AGbvlckXRpRIfQprr3YU
oiBGkLdj3z2n72KdWomAMo2rZXMJrt8wJH3gnfugtHFtOVQ0kahSiuJhUZcGbfDdwZPuKsYGQP56
lJx1LYEKw+bdBk9siCfWj71YToSAzZzosuF+j661Gar2KPqM5Fz/1jPELXqT5vKhuaiwOCRcxKbH
X1KGV0dFMQvo6AsmKCdocL6mr/thY+rQAsOz3yGqYnxvz73CaUx7Ns5E0/iJkZw7VEIVTqpG7ESb
7CUBDNy8mxFvbgHnRNdGLgMWY5+OtvwYo/VgwEL7MgXAOYI5Lqa0mANFAlM1SoTk+MYyK6IQvLS/
JHOEnO+87MgNnMlpBChcrMfAXzNTWTRSlYWOvQIrSL2tyg6lfIRKqKyYk5bV8GXS2O0wC4/6n5T/
WDxwX8PyYmKVzHZ6RPil2rVDT1VPxU78J+YqjNF3mdHm1JGIqleAMtNhjUCex9mhrq+sVl8qq2e2
Z4VVvHLIGtB+Mu2np8gx9586B5/JOYdWmhqgEdKPGu2DN86iEO/ca5dVw8WFxV/IvsRBf+ycYVHS
4UiXbhO91YRtqM30wgQthXc2CB+Yd9sRBtM4MIG2x8LhlkbxqeMsRr7ptLK+DPT8Dr/4RZeAGlT5
Y4GlKdnu2HDKThYXO5R0Yq+cfi2oo/VU/kEsfCnkcFD18mrhvBEox+pQLnsuYzBnSv88znKUezdh
zmLcW+XVMw2Y15PkppYDdlGHRVaKZs1fJuDe7Bg2kYSNDwouLxeZ8l4PoJK55IiTQnRbr151BdOp
uiXM60/71l8nwYei/oaYJVLOFuwNS5yP6yqmcD5pmVifVS5xv7Vs8Lnd8R2nhZHLH6w/+FJJ8691
yJRSdgd6mElL+6jE1WXG5cbdMlpQkN7GG41tKYX29EoADxj+odlhbH5TKnT64KzDTTN4bKjxILu/
bgDFKS1ABkkhMmZELcfhuGvNSwOUO6n5TmOoNas3diJzwsJN1iCkZhqq3+fknOdWQfo6xdIs3tMs
XJucSO2HVIZ9T91xnzM0wRxVWPDZyCPV8Kqau6kI1q5hr/SELtpsN3daTlAVUB2wrHHgiReFDWcQ
mwh13NaCG4hfrtVcx08NBBgFJwnTq+JGa20uZEV4ysd1yURSmZ8p5P2YZyHVnoyaNDRExI5oxcD8
avE9H3hueyAScYvFBL9yOyP+KW9KKYAgQQ1igNx0L/3lgBelRQrVqksGAyP76Zz4yEeBIWW8C6wv
mvyI7DveE4BRyFSEEiHeGqXkMvfljwQMPp0mXSfztByyYO9vE1D9LGbllx1d2sMIKop7hAFAhLdI
7OIC/Gy6RoeHPsvY+J5kgAOyn3acr+uLAnJLCdlLjdD2TKwo01lJ5EkLQOXrHwMtQYBXKCzcRfq/
dLRPPbOOAmkHmv0mrRWPOWZFqxwL8I7ZWSXwS/Uu2fAsxLSp0GdDH2Wm4eGwPi39aqdXk2gFFniH
e9Y/zgc6XcNzUzMdmNOxMLWt342HQNIeU4qVbl6r7DuxUWmBDbJLHxxOqrtF74UbYEDCU5gONzcM
HpHPVBZqmDKcl7DxX8rsXzb+ttQe6mTVtUou7Q5/9DCzIFbMnrFxshNCA4b1asKnyvyfPPsq888G
EUfweUr4/nVQmsacgBrHFWENrqE8M9pZxidy1S8CcaBOrj1cAOK0g/LllDc1WmeW5qVTx+Z7mzcO
H+J+idVgUeKF6Nw3W/uOm21g74BmD1gU5wpjXrN47fyEmzem05zt1oPghKd2T3UEsEZDPRZaSSFO
f+nEls8oJwjxST4b2jGTH0YK/DBgJizvsXoskTRFs6GSCV9XdoloPyuNQ1weUg4B5Uk4OsX/Wv90
47vKLDOrEA7wcNayqn8KGHspGMW6ZROx4KJpTXzmmZ/Q+cF1lLOGEn5SfuDz9EzZhz3+hfYmjneZ
PIXRe+ciDCEANSuT96Mve67M7NCGTea+RUT0HWclh0viH2lwy1lqTi33NpqmmdRmCVsEPW8szC3M
zPz1ZENl/WWGRHdmCl7sYGAnykgrdRPFvOkOnoLgo1B9zRdS655n+3o82/kGzoffHxLIR8Vzmk5z
m2Ud/unIOsoIHIEHgQYK1n6YIQkAKWx7M/vWtO2+N7Slygkhf0lzLq0Os2701yJwBc0nC2i39Uq5
dXEUa+pTlqexgjhhWytXYTHeM9WSpjOcOdLis0NOcTxMrDjgbtT8KMiz8eqHhWTTxs3GL3R+TMqO
M6v0SrBhusu8WSu8yXIICBRuKxUBV8/HFcoXbQLmNAqcwD3+cjxxQc6NdbzpLntBhJ2Ue5yoz3zI
7JItf3dKBmSoaaYe27jlE1oZ+IQUSGDbmLL0IsQEUx7gQGR0ihr6Ua2eTgNsHuPgyzDXvcIcUYKE
TR8hC2li++FyMkLCccs3U9R8A+OljmlN59w1TE9jQjPmKxaeWVtyBSjhmeH+kMNSjvAIsCqa3Ct4
R8LI2AYanPc78aNlMlTLEFul2ute5oLZDgSFVXD4zUlSIgudur/n0nkUFkd8nBzM2FxFzYc63J38
tYFG0GGVbRk8Jt66E15ZeC/VSDuKEy3ziZQCcjvLdaaclpuGfxprdnyodzEaASVTLzOlTKDbRVxo
FZIpdIWuex9HoXbzyRzDCPbjW+ISQGeccpX3TgHu4nsafT1G9ZrFB6G8w8TrZuJDdEy755ST0yl9
b4i+iu5mqzdDroIJkDmgS9SvYbzqxl/p3ozqVy0FwSh5amjPkzwZKvLxWB1nOG1IGBmFpqVWCj+D
5iuUrswB3lsizwqW0rzzytJchnOzJo7FXnJhhVouw/6qEbGYKrGt2DwOCPMx6lbMkieKvw2DAY17
Hk40zfyO0TZ1SmEN3HHAialfy4cz1Xf4fTxA6V18r4KTalzyaNdT3sStrE9BeA+raMiWHfTLBmZ0
k/2r5XWYKXSJupma+F2rplvNYaEEwwrJbtnjPLPZyyo4e3LO1IqlL4GnNcTYe1A2f6lfYB1pVlwH
OKcJUkVzxj3iTcC2OJbqfnJoLcX5MrCl5B257PmMi+reuM46t3f1+IbboA82aUoAcB1Z69jYcTcD
csocU8VrzHMhEOQgvvTtsQlPtf5tt1sSd0JcMkoxrAmGNR1XE6bCij9yQBK1cInyiI36RTLRubOP
I3ha8OQ0zlwDMSUQ6M24JW0/3+bKA0NhgPEuuaj5Pox/HEn/MzOSweNX6cljxP5c8i2YnAdBFh3Y
smJRP/rZC5pZz3LYa+O10bYmUOuOeCRVaUQPVnmxw+MfkzAPQbrxpteZ/KV/clCFiOm5Jm0+kC7C
5CLndOoD6n3BbcvGq+pLeFA8BEAKkKRiIn9kF1HyggVol0WqV3TWySUmVYQ5IuMN6+FHMmfqKLLB
Z5YqjpfyPZsZ1I6CQM51XTfeVGjEcwNaHJMa4MqtsfS2h1PF4Vjq59LMFrX4tKb+Re9AVb/b1IFP
hQuA5WLxq32xVvmpOtU/xeDG9ZDuR2ns6uyJ0lKnFuvTYx7fcVUQLt4MvudPrBExtObav0KDhb8J
5g1ILMEx0nXB8KYZp4YMMMXiC1oNUKuh6nPu6dzw3YwV2SbhIcUDvyiMT6xA0Icm7c3oX4XF8sPP
PgdezUbdQwb8nREig/7X6hRY87L/pa2Kfyjzv6b0QoOY4G/1/3/gX2GP5V+J8K+1Jq+MivUUP3zG
UwBiY4uVsgG9a98cejut2IvjpYKrbLQProI3iknazM7SPIa2hcZPfCTrzhVRtLgJljJGSpsuZbCx
8w8dmTDryZuF204NryJ9Okmwm3FLBWk6S5DzkN9+9W10/yqVKP170nrU/sXy4FSvOaJ3VCSk/9oz
tHENWKvNATvOInQykMq6ipwD8m3otomPtU6YwACx8FjGkZZVL+d8C0iNFIyXZnIeq7upnA3nvSB/
Y9MlNaoo9uFyYtEP9M6rjWyXal8al5bya7D3g/WD96WOdzpoUFBYxcpUa4j6xUolitSzXoLQi3SV
8EYeQUFcInGoEgXCjLayh21OkBomoXAI+nDLACi+HPlR+qwu5lEClDXeC24lLpR7do2jPBjBh9Mc
S8jA/qvI7jTn2pF6r+3ZjzoSif6MCBH14BpMTuryntO3IO5W+o2NhWTQKWeIs+TDFnjGrlhcvdZ/
Bu5HJ/djvPWdv8jKaQErVjI+RPNxyIujvvnGB0TFmW7TjLMfgPMpCmtmmBw5mxwifOpuPKsh6B2m
q/g8tPm7hfumAxESa4cWnC5AAjVtHkPwQc9FQTSr0PYl5YBSXdvzqiWn0JGIVlbRTeUuYzqAYnXJ
H9ixpSrlofP3KbSxllNbY8+RpF6v/ipS8+B3sofcYOEKuOjNaQA0SXV0d6mBU+mDUQGfyF3TSYus
xQimhBeq8GLNWvXBPa627Kf8eZXDZbm1/UUZIW+ryltNj5PMSADPof9+9x/OstoWZOP/i7EQ/2FR
J8BgdHSsJ9vKar2uiQfPmEyGgJGCc2td+dkVNWs/CPlXD+W5gt2S59AhY/iLY/vWYenwB8JjLcXF
xdoc6k0nUejXUfIzUsOt9G9mQcJhn9JQFVWrjA+s8wxRUtJZWR0wuKMYhWztKoBehXEbAB9z/GPI
WbvwOZXyT1f3ot/l2kfXfbTVvybNv5P41wLLMJE8UzQbAgUv4iJdq52+yzG8txiyCNigNXAW5jFL
J9mt9cjfdyysY3pHOhwlL3k6QhXXiYmY+jfVeq9ji8ioxYh9Tn505050AgpjTFctzmVhdD9FQlVk
HK1cXsw58tP4kbH50vt/UU2bY+mstJqJSk57XqPLpOO62E36O9poisncQk2L2bZlqfIJDGc1dZBr
02ZldF9A1loIKNpAzLu2lhbp2jZ6ZvNlcLpo+RGkvebA3j82oJBKWuTY42HQJvmL3Z5sMUl1Ij79
8GbPiIbxmKinxMI8SWOAiUUl1skNedawthlcevDfXIJjhqUZRhiLh8Fo4JgVum62byhBya8TZqrB
oCr5LeDj7KTvSXJouU+bGKqjr8ynR+PDRicLwxmEnAPFwRitDGx1+DngF4nYCeb1P793iaToCEET
6irPeglVhRQSaVWqBAJ+AzjoiLTPvgTdLuggzCBl7xM05g5/dRz9+viozU3FNFuXvxOr5Lr+dRBg
le5ndLZVd1bGHSmrFItdz/Y3origkiQQ271t/1r1LUDt6Vn61kz5c8Oe0c1+xsnLpKdyaKfYIuuM
ZgqYJj3dEDEVOWX927g7HUPaTANx7X1lv+EDs02X/0L5ZrMx2VtnbGXikMAcxpZWPw5x70G2m2/l
Zv6DZMbM+WxwnuQhBmWkKZwPfgkZckCNou8Lf3t0SINz7nxo4O2N8jCayNZ7DNJcGDdBT+c8hLLC
/gsLZr/gkUKzY0H1P47OYzlyYwuiX4SIAgp2S7b3hmyaDYJu4G3Bf70OtNB7CpnRsBsoczPzZCw9
yDY0u/jlsuOXjnNQQe9m9jkqgmch5IAA32O47aCnmzwBY4RdiaZLNECzwtdMfEunCO6vdz4igctl
4gfC8ahFf93/RYssqziVrQ/JBlIXK84SwMquevVqjSezaJ8rKGYG7Gp/wgw5/U0iB3yGORxdGxrX
o+TKwr3Oj6C6UwYZX6gpw5H8lLefePMWHhz7/jOY/un+m5POkyJqKLRlQ017NVzQQpkqYDqOj5m6
0n83sOy58XGk62usKdHILCRQsbRJssxB2eDY9Feg+E8jw9Ke035VN2x+Jta1jvan9Fmv4GR0p6BF
d+Twa4J28Eipli8IG65YaclnN/0bY2s3YLuBwiDQyRzi3e3wcKEGhxoXWwGEISyWafhqkpGzbUxg
ubth7FawGSJPLV3pXWw58yL1u6UzPeAdQgLX04sdv5RzBR7p+8r9IcQIia5w9k4IAraCr80WLupL
XOyd6N3o30oQvnPBoY/nJA82RukiW3/DFjIt2ibTk7A3QblTaKsRLVF5uS0Y5DftRzud7fZSGKT3
EhT4lWx6khIp9zVrWXfbHoY9Ed5zyUcg8GzRazWnf8uE/ZAA6bsOLEFxf40lyR95CZicuX2zmSwq
KQS3/RDuiTm52H9Z8pJ7MD7CjMTjOXJ+22TXxNpz6S2KmlAWvZg4fuWrHO7ZdErhcrbhV4QkRl2l
miUCimCYJ2raDVDfQtA3P8v18WysVvQbXDX4IcPwiZf0WfLRkww3h1+jOsRzoRija4/tlIV4OcBT
rJTOQZ15s8LErb9V9oceoGgY1FTTxRQVEKDnWk77va65z9p4lvTf2ttF3hWv4i4oOdZiwfUD6tBr
HBj+X5tuUO5DVrvCefHsX9WcXJwsaXJq61MvMJUp1RzIQ7EVsW+p3ZRvTP4sU9Z+7DWi7/rKZ+Y6
YC2Jm2tPPXfJT2hqzU8+mP8iRT11NO0S6R/GrGEA0CwLtGFn+ouqcZFHN43DctB+I3qkOlepEPqw
Z2wKnHF9a9H1+ZF7t4G6wCCEyDow7wsWBla0IDxSkkYSfq1hMPe4QxSYUR0GVGaVbWF3P/fdP0qd
2dXmOEr3lBjHAVjWGJDVUBdDvQkLq9hB8tTNXVwENTeCNBc+y6eCekaXILeDPBAXNEhg6ttaTb7W
dONEc2qCKlLfGvnN+J7myW9rvEzWg05efBiPLktAa218dZzUOenONYubsx+7TamfdAHNb2SysbRo
RRwj8kDj3XBBZ8KArrzFyFLRbSz2HGPV6wkr3avrBkvq0bjh4O69BkSIYq06+fJok6FMbSzu28jc
BoQzRwOaKD49uvq07l7IXT+RMdhK1gRkrsH760HRUlH+lAo6dMplGwZPJcw71UAf77Y69W0SlE5V
PATqqLmesnSRjmtGqRBmQAmAmqeIw8Au7nsu59uAQIlZESEBlACcxDhMHnNHmJitY+BCKBfJkDxS
+kJIh1Mgy9Qgh1Y0tEu/7U9B+hnnWzKnPtcN+6Dq9xESxphFa3fijFeSN0tnN0y26Khkaz5KGyTH
qjNOniNXHmdjh7FGTWtQhLzuLPQ5UIny7vu30QkvHrqpVYyMNs4y+IJehwX51BPvDitr1Ywo39RQ
u3+59ZarK8kBSnHrEO+KTnF2tuvhA1iSISwij3WDlfCcBNOunApyq/zMDIxT/LuB+6YRLVF3Rd4F
9X3SvhrrSPptZfkvpPOICcBrbxDHyYKG2UfZu0cHOEwaPkLnS+FYGgLjl0bWXVZdTIRyM+ASZOzd
EYYIUwcHvDPrNnZlG/s4dUzeS9o6i0G+VaxOWsV+GZ8n+2ZxYMjRhq3ZSYRtKwnplghfCtTwBmGf
hoyh7vfYe/eJw2BWhxnZ3Bgl7hoNcKL2lBt/gXXvScJbOwteXYHKKOhcs9bS7B4uyMkosnYjnLHo
6LLp5NjnbA2tgseKcLaf75r25jTjQqivUFDxTuz9QXPZgGYtsMILUvMNsevEOZjJl4m+VNRfCQc9
IpaafJkAw82pVzRCu7xOgI1d6yHUOUjj9eh/Nli+IvqQBtSMCOZlgju2o3exhKTWcVjr6oyXPlgn
zAH1WcbycYIUzwMoqxaF1qee1SCkVavxSAEwiUmMg0l1nuAKzePGudCy0NggYAfOcja5nOeQu0EZ
X2ugzj1HP9bXVQoOI6QDrMa7KsEMzJgKucYTAPbhLLSjICqUBQ2tyfiR62k9SfINHs6ZUxS9u8rn
TLM3MfwiWXArFjVXTh/uMSNm7xJgR9UYIkg2geRY6Ljg+YTVOCxNfTZCEfDA/huYiphEf8PDYemf
mfXB0j2Ru6+D4Eq97rONvc3gKIBoi5UVrZ0zppT3LCdIeTaDcxINtEe1z2UVQl61FxkfwLyqttRl
cHoiLOcnH7AJwFK5DweXDefTwvDR2MmjbLB3rofumE/cN//lMJBGuA9RxWnarIZ/Avm7KLiutClN
BCYDjc8O60vJcXV2CGu6RZOMQ0NxtFXgBjKH2yN1m7ronjvD+rCA6z2HYX8WXbSZknRXqWx29G60
sgGL8g8DxRL/0W+rxhfytKfKjA/DdJpjhz6Qz4lOJeT0UkPqCZG42icPPFjJ9cTCRqAgM1VUKjas
Vp6x7yXq1tkJd+jOa92/sRQyYD5AW10oGs4DLHNNdGvEi1seBk5ihhs/pileqAxGXe6uyXKELMAh
7Bvrx+B0XNvQNO3uFlFfRnJ33VGg0gyE0+TJTfZaXSYLpZm7MdH/ZB1TDRQ0LVhND4xJhe5AoC7Y
F0xThXoP4o8qYv+taGPdWmb4NIV/JD6p5kO8YXxWYtQ1kNENn9+kDMC7+b9xyUBaMG/lweP3xj39
X20mF25YT7K4lOamAdXfv/lsjxYYn7pjjg0zWNW7ki4xs5Qw0fqPkZU+YiGSFfjK+qkUkKPipe5/
mYJ/r9zOdbc+AfeJNH5MexDjyUSBy8K3I23mYX0HyIuLUONeKeU6+iMW+BqpQWpik4Xduu71pcEN
ICo/dS6PRUkp9bKhG9Yk7hkyi1dgTFy4wDyQtk9A9lxwmhiojPGR1utWX8dckKaIhuO3It9a2Nsr
QQy7XDpIywPOO8tm0BQ/iEysfYjkovn03Z2o6Sxl7wkpWqUya5kTxTKgF9kpA48A25perUxtZU9r
k1OJn5zdIsPZ5DLKbyOYggJGAjKaw+QnhUpMj4xf7gKMurPDXD5c/7PmoppXBvbtaCeyj16S3IqY
6LjMqGA4qBuB1ecaPTCu+Q6ndjMzOvWMYsffuZLM5jjQIBHWyY+QdL4VPhtutWzbeXSC+K8NB5fr
u8Mj58EE7W6FoPtv6bBxYzWh6MSOPpoCMNzSEIvM/UeHD/btDjHD2ArjNwEKI8cLkb8yRIXJloL+
S2uvGrJIg3cZqGP0B5jzGzu6mOCr4WFVq6ReBS5KBw6NAIfcTrC4ZDF4EQJ5vsBeSxwZtIUweCnq
U4YHXu9PkrIVvx8piWtuxOfPCkJsqI/H0O/ukgcR2xAnr2g4ThINJKw2UKRd95NeuYXHEFRQuywx
lGM48BnDF2LhDCyBiJ9qgOCi1ZBSsdFxnW1mZkD4sPVTE/7NK6pxdqNVGP5P+xkB3U/1q084PGAa
aJBCu4YlnnXcp3JF5Tcjy+/J/bCQeGIOXDV8DKSE8gjshcHs9I6m3qMr1YtCw/+G4TSsqZSfiA9h
wZrdj4IDLCFbt3cwruB5YNQd4ZAdKLhPxQnH97Mer+Wchpl2gCNZWW9NdKmbYltzQ8Kazd63N5nK
I4M8i8g8dlh+kkttbBzslgyM3FVAAIbKJlq9OufQkOD2b77alsW5n22yLld93lCt5bUY17axYv6T
4EiPwQpss/I8NO9mAPGaQnJlXMYCBhmusfGHu55r3yr3I4z/leI6NluoZkxdAAs6XNmoaipI8hfh
cZyDF+PSweKVEjOMvO8ACMj06XN5TzIXfhYRTPnOYCXW9351E8bOBywWn3zunxYRsIj3vM1IDkmM
ND4tsqQ/sgkKO10fDGKDhv6M/Th9Mglu25s13Rzrx4NuQdLaAxFj/eTIx5J4sGCHSWH8m4KY/EWT
h3686fxiTfxVmCjBs7NjogUFskccXytvO7arDDaGbruLkdhUi/PPiQHGpdQKUoO2jDTofrNJf1g1
XP0HvgYC2k3IhszPR+qzPTnFeYqsVV69ztVwNRAZW9wr+iUsWCAR2QiDTAd+SCAWVvCiYIzYG9bQ
Vr93vF6jv3NCf9HQCoiJTuDXdWjHaykEZ+oTL1y7eNDIdp8cccwsWmDR/5jz5SWQ3ZtQD1kfHaac
ZB7t2X6Gm4D6W6p5Fk3HsuscC5yOyGM7Bwc9C+pQ/LX0fBPyJtuZ4lhwEoMpJr+NYjMzS4HuWiQe
AvrSyN4vcvdSOszEmaVY7bbMaV55Fj2VJJ3iKt8uY/2UJfoyAfI4GcmaltNVqLs3mP1MItXKJ8rV
1MPS7cZF6ap1ycQ0uHbmXKETwwoYNlHJfyUV95BpSC/xGbUHMBHrFldkVHNDiYinJARtekYYtrdE
uktjl8lSRYo2vSeUpBs7D7q0hJpY6C9y/OvpafUIbOrVtlTdpm3b54iRiOse2pp4ev5I/ReC6pxn
qqXbywUwekvUS1oMSaKR0umPcjrUzLQHfvGCe7Pcae0GWASKwQfmlTT3Vnnaneywhz+C8X1Yg055
shIQZvS4gjRVklqt8ombYmbxNwaeqhHz27EDs9EVWzTyWQWaOP96rwZALbwaWUs93MjhXJ1NBZ6Z
XLxJC8hsHbJ4XuZNTxeLCnzU/H1K0jCJ/6aIclUmDVEbD+IsXGROvRjfFy5xeY2MISl6B4Q0lmUc
qvmEUQ3fWNfX+1Jb29N2EEyIu1OsGKT/jck6Dr8CwDj8iE382pEpsQOTFR67GVtaJdx7gurrHY1h
2sQ9TJ80WbZAd5FbdN6GLq53NgwMs7675inWtr7hr0xQsdQblCWbyMKI1xS+4oyHMAaBVpE8lsNv
AjS5EDSCV6tA29rD1WOjHxRnVK9de0QDhXKfFBWdnF98VtSSa1mCiy9ftxqpL5xTPgmQWvyZ7kkf
D2PKlZiPxxCfRt+i/RJO8U+gd9x4L/s3Zd5qd7jo2HyrAc+BgAjNyc1gAvHqagbfw0RLiM/EEVo0
h5Nm5NYUNUzaUk44zmdf/DSogzqs6CF9qUwFBTjAwHOfmyZM7+5BU/SsAOjixiDUpDNYmDFxNL1t
zWZPFwt7JUOKh2cvRRRevSkD8ll56PC0AQgOsEwlMsxeXvtrKm4HvIaygXd8j9ke3JEjS8USG5Lt
cn3UKKh6w2wLo5nEwG8vi/ewvo9TxADoZeSo0DnvZXAaUb70ATXJ/EKfaQKyFKCyre4ABA1wHsDX
7EsDDWW/JmxNpXoZLF5Euu1dVtHe+wwQKvw5KaHeYxJkuNgak5avEH4HLQBosKhWF+HteQcxk7wa
HYc8408Fd7tjgGa+u9PKtN+BdDdpQ/sB5rKEY3X7xuwP6Svz9lN91sNTUd84MfDRblU3bF1oeVhB
QLlwOcLSFQgHUQfmB4JjYZXAhCjNIWDCR5C1R2i+AMjQ0N2NLkoUxG+np7uqyQ+Wcxs66mvScQVK
45ybjxjisHWR00kaHw5HMVsdUqQ3r4bkrc1cKy7BZJIPVU+sDIvsRkIXnXTFMdrmP7lxmavIBi+a
BgTZ3ZnaQw0Bn0VBFqVEIbwF9S7Ur053UunBK96RKjA8AXiKdyw3SRw/a9WS11cYBPtgznA9PEC8
NRlEhWqEuHB12j+DOXaZIegn+tlHJfFHtRlH4uX6owYglw4+XbHxOuaT1NShiHZZ/M45L5TVLqmM
Z9/tDhk/RqyZG7Q3o4CQju+qly+9+Vup35FPck470QSw6SrxVjj9q8CE1/aACGG4kyB66kpYAy+l
/ZLYNHbz/DSswz4r6zTf/gKwlT+EnlGpZbMX7D1qfPU5eErnRBFJxZrR64zu2ZpZBANnparrVFMi
R3iz2ThhdVHy6NrD2qx/o4xXPIJj1Di3tDz7OeN3gjWF+taZ30ebItpO6VbH/SpBKrp4nWQu1kof
1k3BMCz4LryH4d2N6DWq9Q0+9E2K7aXT3IXitq54CYPIedawlSUGmyHmLSKOBarNEyboI8RTckbV
qey/vF7tZicdwvSmmb+TghEtmWxhVFi3meWH+hvnnmcHTZJpy8rMjn7/JuBX68CquxjSe7y09MKn
9wOvT8OsEyBF+w+NwqJPK+ElssgQeogHgUUvJYjlmiFjI6ulP5vlA/fdqsA3d9shJIzLzRwMq2rB
vDVfs4smo/EKI3GEF8gMTebIDEh4apH1xnjVufpZc9763lxW/a5O973+D+MBejTRDiYc4ciz4tBM
1rWbMO+InlP8DMrn5ufBz+R8hMYmwQXXR6+ZQdstbp6Oj8ubnGXMwRxpYurHvZsXOHjDhZrf08yu
47kENmK+t5qGCj0N+QsZwuZjT/RgrU0EbX7EAIvHeveKLdDgZ4kc5OHfrriFp/UdLNrKdstVQFEj
2ugsPfTN1eSyFiQJnm1Ee4bWPqBlhDDA883XyBmHu7nO82x7dyat1KNiryvOps7DrrExEOGUpNxb
Y65o3U44ozw2q5jpWh/0G+oCx8F9qvnLPXHzvAn2dokPlGTa4NIguqPE50WNuEtZiKXGv8xT4KXs
/fjh/fSUaegVxAblTJHDo5HR1glictYKLTrSuSZ45LwMmMLa68A1b2q6pQ9XjcI8aAXbKsJRR/EC
FD5SLjYh0zePy9cUHz342z1XshRF904KonZuJcXReQItNbtZkL87Jkv9xK7vNj+6GBYdfYUtf2j0
DKYtihsP2FQN64QuGH2QTJXCrSgfKSOcrlhbIFcyR/IN80E4/WKcHnQ7bjqfFuru2AASk42zc7nR
Nel0zYxH3LMbyRed3xCDNt00nsqOPz1X00bVb16Kso9A9gtfYEAe6FHl4/7XtfEWd4+RzUDTBAMw
sswa9UtzaRwYbIcSx/QgynVh7DVxcKZl3rHP//jRPz/98JkXe91bwUlQyd1YrklBO5iVsTxjE0A9
405g0YBrRgDdeHmCx9wI7Hjppss/R/ot6JAD/xctaiKGtFm68ANYPwKsNmC9u5rzwTLUX5sejUgx
JEkO1vTZAfzQA6LLRb9MOvVohu+Wb9IamcXH+8Y6hTyNbvtDW5jjMZNw5driNCKs+8hzSFQl76Cq
VSbBQGZX/r3HcNzk147rQhF8mRwJSqgl3WSc6TZGwjOwWB5i3IaUaRnutK0GRQ6S+gj/bjory354
kHJBWfBF4SeYF70vA11Ifjfjm8pfY0iUga1+y2g8NiDUumQuIHtE6BpuS1NS1S3bQl0ya1WbXyXr
ex4vzPxgihD//afVfw0hXEePCDpWp2g/RseWsbgtAQLFrJrD3aRuWOUz7AP5lQakusCq6p48ytgd
85zN2NvkqsOISzUM0+yGRnoJK5CYdvyqhS8dNel1uZivv9W0bsiSdvOFp0Lb7D8tfneDtTXcT6zA
ln81dFxkP5VNVcm+NJzPkJI49PbF5J0b58UmrtUXwaqjZTDtuFOYN3IKessMmONwozUbyxs5cww/
PZnFCndeEBdfQaOOZk/N76DR7EVrBFGLZeLUx9JNiY01FzNmBlULpguFyDLyIrwiNP2CkcF+4gA8
5mPFYE3F8KJGiLczjx2HAEghIxSCSLD12jd9mqN/PZy2mJhYnCZwycf+WZ+4qTRSvDVBWNxMBCru
Zu8g9tltnawbzkTaGRfk+s6srUsbgFPS3VOG6L3UJVjX1tYHnKv935BXOzPDM527lrE22tahv8c8
l6LGG+HSdyBpp1zooyf+TVmvPycyqBaVi0PUJLzWm88FPVlRjefFNM7GIHHIlr2/B/S/CQJQDQre
4JJ9AfBNiSCaDYyBE8xXs/OqV6zptlFT+oTXRQGnVT4TDBnr/LIS9WcuyMtqXYd+SHubZ69FE/8m
obZ2gAVZYdrC0HZfMmqk11kyUpKKFQTLStbu+gE7Xkcg1O3zU1agvtRCwHtmjULNS81tEkfYpwmy
Pqk296EydtXR99oTQO5h4SlcWwTXx3Nu2I+GnhovSsqdZHS5H9Icj+tYcqUz2BE6vwVvMbaXMFR4
gnOHgk2TnAMaXmJ1f178Y1VqI2fabJquTMAStM6tUk8cQyyCVo1mxx9k8ugKmY4Jf68A/jvxz8bM
AGz+XT/+SfmVqlkVnIZxbdhTBGnKppPHOreDYqw3P8NGOA/1RopL6CqX3lflILkRHExbeRxAwiWA
2Evm9Epuu8DdzabfqsCUNrKzi4lOmNyxbm0Dmp3VrOutlZDvkfmu9wy7wHyh8V7x7JBZ3GInXNbe
lw7MsO/vRXKf42VTdsNwxqcpvmWcbqbuYnc0WeLXLgxjXRWrFqjtfESIWEcI0HZtv9Rdzt+/wj7r
lXfS9BXhlTpaVbm5kVT5Nu7OZlDupK8Zjg3CQQFpRAje/t88ITEQoGzojYQdENNnjhGnUGZrXKxL
8oKLvA4gQLfmLaxxq/c5epkxkaHhCwhmSCWUB5JPMde1BlfOMRMboKBtvs/FZx6tRPLZFB8i385l
LaUBqgr3dQN4taiGp9ghb9MLgotiW2rT5zwk7ojJFvxzUx59xCkLaqJhcITBKuq/Ig4XZkTSK/2y
qmszYeSFo1Z4zoLunxVG/2dGQ9Qi3D3r4iq2U8zNIQ1NzRQtRTti5OPGgbF5BKI0ujeXA3C2LcHh
hiuZb8E/IF7mn05lXZ0ioEtLpJwpMA7EzHtMV+0JVUjRr9OCXnnrkXSbPD2Agy5HzAY7We4H0gjU
AqUHST7VMTg+fbU09frYA1Y1/nqBisItL+3j4dQJeU4twkSu9m6Y6Ysxxi9NdmsmOMkBPh9lHr0g
v1jzK5OfrGJbBuc5UGH4zJUm+zdKQOjoWyP9VtEHxLBCbhnVWO4hkHt4/pzgz8opniy8nmV7IyOb
+wfDvw/pdEAhCwayROapo/qNr02Nh5jrW8HgvD1MpNkZ09q8R8FBg9TiNH/5HIjAAKNhwGAWtQBb
CFJbEb/mrWN/74Yav/ebC0Ja61lLnGvdsvLb6745ldVfjEOyNcJFRg04sFVAHghnZYgDkwsylpuE
kZXTweIk5xf40TFHM3JINdgwRP2XctbqyewMEwFyY1G3rykyTw6NviFpHwWERAw2+vNI+rrvdWyC
MxEAp06udlKbKclEIThi4FWUahVVNzISUDcYHWFpp/KtdkBn0jaldANfSNovjfl/gMpzgoVGlYlv
LL1bLnZIk/azS4eJjlXRH8kZGC5+0+goIn9N+Bn5Ibk2vGk+kV/JljWkMJnl/OqFh57heYvFLXIY
ZyJG2DFOjgFKlEDsaavqVPk1vjFcUfZM2lHRS87ogeudEBzoTjnyVUST7jLH5tGyXBjEbvCiGmRG
9p13CWtJg6ta5YXHpG16RHwI2Jv5yQdnFjuDlRXTJbevQuQ4To5+Q8y3He4FWQGgS4VOEc6KgVEN
WDv5cbKTJy+V+QUqplDNUlTQ6lLdWvu1i+RqmKemc1cFc51aVO+Z+Ztq+yqrd/ksSCbjzml2AUSo
if/rfwcM7C4H6MK/1VjKFD9v1XxCQoR69BJiS5DjnMd5U9ObSRIkBlyQ2kfyPIOJE2xMP6ZiGzHW
4sJlJNzso6MdyPexklcPIQ+1igpCDj4OB5rk1esus5lIXKoU/BSAsh5KJsm/jJuSRz2MlR4DN1ix
gq0ayXCWOxoF66OVftgWcTj7VBmM1IrpX+1Q4BIRTl6psUcfoxVi6uWH5tsbkAoURWtkhkgNGNpS
jtEqMoham9OqI38NDmDAXYLXJv60g/GpZ/LthNYh5BYjW2C++nriXlwTpEuHXzU+NAKNobVtUrY4
miGG1zLjchnF+Fesc8EYuiTaa6D/gNZi8BSHpKlCBB0caIO2H+K3snxxEtLHWEO2enZ38b7FrbWs
GKS7kBmgKi5k6e4Kwi0I8puIm2S2HvIDl4wmvQYln6++SCq2hslP3jRcCvrVtR/lXLaBHYN/YhUS
ckm+yux7MF5SMlqeuTYRAQqs2uASgD1V0Sasyj9XxpRgKBa+EAQGY2haTaEyI1mzg6IciGzvx4B7
GXHGFOp2r076QbzylPbpnhtoOPYLzyOoQeEizi9z25q/EMEbMoX0F3jeP8m5h2q+Z2/Eu0F0A2En
J56XUi7n7pseZ7slkERuxfA6TnRnZKc0Onhz2h11YCuKfVkcNH/PwG+uRc4+fGjV3lLrtrAtk/q7
rXZp9Ok1fz4VAQGNO7WXcxLgFg4LBlg41ZPFbsp+Sn+LAQn+MoCHQb8TV3arfzpR57qWWDb7cxpg
1hLxqVPuemCWn5Xylg+IC8GzDf7MHz684Y3s66Hp4ezgpaJ1NYWrOBt0wAKhjFTPLhOAPBPM32J0
wXPY38NY4l3/KLxjS6pRm9Mn6KL1dJ7kcgo5WoNLbsAmTR42ZgvYJvLUaBMlVa8dprOkPuVV/Ujp
5kwJS1D+ROAopAobJ6Eat1Xz4mmvMxm2NfqDjt+9J6nXDi6rHQkGZje8/9sCE6kNVDWAUuRgLQSl
h3NwB4LtOeXKHkV0jbCv482sMBtACPI1AnxMKD2uTQFnp+La45bsO4uaLd6/IdzqcwePs+7IpIjo
18ZdZinOGtwZInw5gyjOnUPnOWAZj3OTiQnsEOJ6kYTb/fZb+WCl+xyag+JDoHQ6creTLxdM8lcT
/pO4QbPkAug2fxoftGutB2p09UpuqsZ6t3zKkXpcRNJeTA6lLHizMmZFvGzSxPkf5lQ8W9ckoYH+
E77ualQ8QA8L4FzQH8yxuukmAayk3nX5jdgYPRX4aC1JR45etd+UCBY89go361A9As8NDxGpVMw1
ePK04U4Rr/P/nyrgK5nJAmepX2+EpJEngi+T7BOdr/bKGlcKo62mgdxucaB1x1hP5rIzEg3cThh/
lW+5Vf6UwIciEsaSefWX8md/ZwBq8RowMtUVBq7XyX3EAoRm5d8cFs52pvFEXgTP+Es4P1QeEy3F
NtK1FDjawjhYzB5Hdz9ExzG6TOJupq9DdB6jq0LenHJSkC7GOOp1LPzLICrNOL7gtV+KYVgjsc5/
udcQLeamNK7S5QzM8jhT1RvJEYqGPhUbi8wmHwc1OOeCgOqCull4H/H4FeL80bi44aDCgVzoGytQ
1g4sgBoOGDA0Pz+5+BAG9Ynvy/HI3+sAO/PinpiEGOiMcK9wTGmbir0lbmwSSdtusLemoDrAd34K
bVgVNVlgz3plFLFQ7c6gF5BqLLi0AMGTxt8nAbwdjyl6MARUIcmMUkCfxc//wWvE9s2x0awZSbhC
nJzq2lu7LjoWuXNTdAX51k8vNxmCVUx4MU4Bm7bTIaB2Iabu3MHO3GJOEP7BMb5Uh1xr6IDEooHc
xbiODZtBPq4wLuTrOhox0UJLkKDzx4pIi24jOBdccDcarxRUDBtv01Qmj8ks34KR/lFu9R3+qAhd
gh8Nv0ACdKdNV9Hwr83WaX3o3Q+GACSjaLCbjlNsrRRptgJycj+8ttpXhhmIm1OPBlSG2kgC7WXq
+iWgLNf+rozLNAQH0cpnU2rPClaTaQ8Lnf2+bygzDR5Wfu9cogPKOYH5XdhgtxL/7HHMi4eviII2
NsXoGse0/9jLXlBvBHG6KdWx5nBpeI5YNUF5pXxcp2s1yocN6dRQHF25aSFnlKt4Witi945dXL0c
FQ+mhGO+leNrPl/56rXW4w8CctVxjG2q6dsDueDgFel0GiV5EKNp+Goz+TyPRTVGfj0KXPOqp3sv
cDaNgEJk/hjzIptf3Gol2jeTK2tlJWueN3BLIfZgr/itomThzryZtnxR2dyDlZrnEJhb3yS7KH1N
ud/hq1f5hbAwuutbwz1B1U/WbFFHFNO8U6tdUi1aZIiIdh5dKL/Rvfk/4oi/HH5LSCGYxVrphJ8B
Gs1oFIeSqY0tvudpVdjMaSSN683SZpwwc4Sw57G3F9iCGhoMQH6N3j/C6WTUvA2ZkQbJzOdzaEIq
azBgTDGpaMwnA6gB/GqBfwShsggZzCdksEMeoZZUp5rI0iq6229a8KYXWNa8eSxDGWf0HiQMrrOf
fJyOefNZ8r2Xn+3wGylqW5HerbONIbZdScRgGX9bAis/Oizsn8R+KZueAxET6Hqplfomjbxdghwh
xnfJ0TxOX4hEnNMCQ4RFB9v/2Y6dor2noC0zxeusp++D9ZqGFBC7dywM3AhP9ngb1RvwP6RsnAnZ
wgUSm8+88vafrj3K6Eq20LfPNQN2GRHHjfBTF9/CoJIh20XVyeZ9asVXntUrwqgY0gpyLFaxNjqY
Hg3EqZidrL90HMdxFxo8iONtRp+PtzoBMsQFPiakbahy00T/HBe3q99AYNGW1oigJNojE5uEXRAY
l5/BO1loBc0VfEGXjEBbxyHKF6ssQ6x4hMCYSO3G9TdvvKHftDHA1UTShEplslbVbgzye5W8Q4rZ
VfbBKjC1kbLEDoiJJAMSLOEqzaFiXc/OcQaexXrpnJeh2XKBTP1+CbEBTdCC4eLQf8hQc9eNy4B6
dtt4d/UP2PKBfGssXAykcfyF6vcYFAbYaEBVO0ylO40WOFLnz5yImXAx8oVSw1CS846mHblfTPlC
xSy8r7Qiu0xRUp8fgDxoaiAxozS3dyhkz3hZ2oiOB0wgpAkQT5EGF4bKl3TDrVgLVyyV4GV/GveG
AY2T0audfuf2o84/VP8Wc+Xr5d7jv2DPx1vhcgzZTPWb69PYnS103HEDEPxJrT12DAsgYF3Nk/CB
iSxWM6X4iv5pADtFG86pPAC5LsuaCPeVxWeLvQNnde+8RjyFaCITmENc7fBdfzNMAgEl1Xj8uXes
YmL2GIahj/5H2pntRo5kW/ZXLuq5ieZsZKNvP4TP7pJPctf0QihCCuM8z1/fi9nA7Qi/ggKZ9VCo
QlWWUySNNpyz99pOuAqyZzOf8u6xrvrFUvef3WIX1/1MoWOoE4unYdf1PlRIP4ZbbuG+zaj8RJ67
SkKLvCOx8PO3DCCxjySOsitikOZgserHw7uPxdmDQYCjQ46YpuS5pfMTZ/nKNcUiwBHTxw/TGdbp
aMSbJ4lhdxDwICZ7ycHzry2107I6C3pUI99zUF6EKFDwaCvqBHsDGJ7C4dnBxYtMHAeyRXNHrm26
awb1KFGkc2/YlRQ4a+JlCOvrowf24z29/GZd+ivQQiXOiIGN5DQTw2uolGpl8AFY0Oknx35sjned
FuLvlt4slB9JGC5C5gidM3/i7VQOEGQuDbFLc/UAZx0IGIHkdMGVO8t6KnH1T/wwI9iZIQlb3sZR
cG7QW7GeU4ZlY60isSCJlcbbtkQlhGKwS9/S7KRiQW4CMgjFLLc3RvHkkZxC1kX2IdwZKTSWsW3g
eBMSlEVkBNTBaozJJ60+tPCU26ueNdnWngN6+JWxTrWzpCAX+VOy18ocM/SfG2VcNHiaVeWlUHDJ
N/uMIAarT5cdfZ8hfR8nrWN5NDI2LyM2s/p71MNTaipSku8DYI+N81HS1S1oXbbwU1Wsr0wbTzCt
O4+OFEdRnEdDu6rAnodsXXQIklpjvJcsDEbYqJBtEFWLo9Co080TbDp6pS4L9IM+X4IGuUqhjRlh
aO1AGvVYnZqKqBh4Uu0iC5YJL9lR6llBTwCA9jfFJoiDRNIR+SnJVGRi83ko+O7XEj4OSHYHv4oo
R7pGfzUJZ4Ns5m6wU8ibUPvXBJ+qmaKqdDa2QFqPEK7ZGs0moBsWB1teu+xPlbgEkADJXYIzYINl
uSa4kXoaP0l75v6tchWTG6cnyAHPPYf8yJ2cd9qizO/cYhuWZDq2mxQnlGrlL7ZTnQAZ0ZYNaRzt
C/eupyZgZqcsdtiVYvNJPyQdDGVe6RfsmAQdkkeC2TlTQblOzUq2pATCBC2FvHDe2NuQZVjneMN3
qNNjkSZ5odrBTTcmMpCO76yBg4zIVU1JwNHga3uPqr4Z7ENHoUIZsW713wt70wY/GnbCSLIK/UdW
MLNSI+B4XOY/Ried662BERnscQMPuCbDvOImGghbhAPpfjy3CDHrRzwyTL8GomxZvrbaS90heeXs
nUJVsmEz1YOxjjRjVabnlFKskb3ToknT75q2dZwHpbyG7lwNXyV969jQd4aCSLW9K7F9NuNecIqh
C+CHxV01kakHkJwMpjCfDR0pLGTw9XTdXdre0jr0VPVG88JKCjmm21r4REuzn7ktvC+GoKLsmhqV
x4tPKRRZDPpjIn04ACbgUhqHiTnfEWATu3PDoZ0DaiW05KbqPhzFhv5dzW26OTZpAihevB7WG3kG
9bCucYeW6qtUX5vyQVP2I9X4cB8FFidltHUItA1S8DQOH060xaQxk8VJwdghWFOG9hTmDWM32FaQ
AAr+sEmk2mBVkpR7NTnuiQGZswO3y3RlxKzj4zvz+WNJAmFGwHFAMFmrOJtGO3cu7jz7NSCszp6c
tAS5ZnS52JUUEEdDRDBI130+ZC3cOJT/O/FDR+hlxJRDWZVUzqtRoiEqU0vKfd1GM5lUfJ1wVQuX
XHToU+ZRYprYShZ9x+4QgS8ycF/vuoWLM2vyXDJKvwU5pRGCz22FjoBDtXyJsxShAiytfClYc+if
4SVDkWKyaHjqzmKJ4GL4ae25ElwdaBaVevShHgt33iJfyX18JS3C0XpCWAza9+n4o9HtipSfJpLN
0VhrI//UHU7KkFSIHLZ2gHOYeJxWUkPWsPYrC54PNZKpz2lnu46KOAmSy6qn/yXDa9Cmj63tgNbP
/CMtGjbam9I+Osp7lyEvwDUedjvilPmGqe2nvDKLGZcEl7Igp02iirvvKTSr1VIdEqAphjyozvc6
RHU4HrxxSiKnAnTxpXLPauf1oETV79OG2mjuBqu+Hwfmazmg+nxTnCPH8mVVQR8IKCVSk7S1boNu
4huCr1XhN2vOixNZLs+Z43dN8JoNREhFWwc2QMlojCjkJzDVSOEpdma7HZCAKRh0x5TzyNBf+Un0
xy3VYVi5yUYvt4Z25+C+YKntYAQ6AMZSGZFZSR2HaDCdfaBg2009+GI1Fm4MEjTL618Z4mDX2VA1
7anL+QxoTuWChBp2k89+gmZQeRuoEQ4xGkuHIDh6eZN9yaexrEkcQhashvQ6+uj3Jw2vTCiEcvl1
bx+TBAqZ+95SHjeD4rvCPfgqVFO6xwrq2rLND6WBYjUoMCG1Jog+xLhpddRo+pgDsghO3/RSimqv
j3eeT7fKqunlMw5sc2knnP9VMFZ4qjHaAPz4oXK277tTrUdrkMP3VWXh/6PFi3ajSt8IhMMvrHzL
qR10FFRtivBGAFxupeVHM8Bc5TMFFw7H7MnJxlfAvtCJ7tQuPFkAIUt348FjtaOrQcweOqtpxujf
4q5EmcCqov5sVGWu6NGMHjQh9mKnGmzvMW9V6cNE9hTK0cy9Ux1nVz9P59LC6vbRKuhXBX9QO/ch
qxTtpRxfKEuWhrkZ+LCwCDmwbHJkO1NNR3C+VzYVKO3kjBs/5c/M8+8cAzgApriaXYSIPyviaQpt
J3E0FdG9StCesbdQkgfpriPitSUdLwOZUgWHHkZlYwuWNKrO4iOis+sN0S72OSlOIYPg7Jix42nx
JfzQ8hYF7eiguKg9DWHR0PUq8emueoOP2d5o6Srvd2qxzAFmFRJZXt3pC0WOJzp3jnVwqeKy8YRE
zXRNn9AGiOVMPqRNrVtQSo8O2T8iA20A+EJU4NYves8IDB8bypBpIeaGvXSNveqYTJM/rBHHR/JW
JmtRQ2Kn4oDgA176FApe56/UwieyeYsTZZqra8ffRfWlw+INDGdECg0nTzhzx9g1/d7zOMb9NEoQ
qJcgRIYU/shabHY2kx9GH+yPnbjE3aFzcPYj73JZRnW6kJpNkh/JFBNXX6PiaOtbu79Lo7NOa4GM
GYw529acXOybtNjJ/j0DO+OO5NE65ipTdVjoYbcoKeOYkj0FjeoIjViiPrbkPDk6tKU9D7aA5+nY
CCYcFHYOB7ySiYt1E5WF7mlgb2neZgClfUY0iUgdXXYVcaDBH+iBPUIvoFdYn1imUrJSM2wBofZG
WGXRP4Qy4Jt/nCp6dgWahzXUtnaiPzGVkj9y53mnluWcBm4TbjMOyuMgrqV+UZt9GE5sTYa6qq9U
g2gUNu6DJ+ZD9Fp4gjbbtqd1qt4NxsdU8FQeOvelnbp3qNtztgph9JTT+gbmv83lfW1cK+WNYp5t
7ipKBx7BjIavHZU+W4zec5iES8mJq/QPbK+cbttz3kXkO6JmzyhvRzHG4mrn8jdl/V2B6HtKtqLf
67K2DeGblGtNOXQayYsF4e4UPhJ2IcPkcDA4FY0cnJmf4SHo6bXJmnln1yf4hR1lUodHWdjrVJfI
rWE5xSnyyQc1+9G0yFrZqbVmtkydEH3VVQ7sCv14P7DHCNYJ9PsxMQmioDw0IaKCjVatQjy7Y1k/
VhpHZcKg0y0zZ4qYph4o+/wU/dqY+JU5mhdPfQCuE+hIwnF4RY44mUOzSxlsVJNnLSuu3SOlQYLm
oflWXLmdPgJFOA++6q5cv35RyJgpQWd6evTkcKr1S9AWbs3u+rGgzNIb25pjHjkkEmNymm4zQgfY
FekjYuFoJfGUETAII7pL7xVH2ouSNqvalnszJ/NZg86FvSZmcGG5m/U5G+l2p3W8GkrUdfkWIgdG
5oBCj20PASKGZ81SN1kGGl8c+43BZQoA5NEDa6JakoVAspe6uxpTsBP93ElBEa5y/57EILbPwKKq
Y1NRVm+Uu6x5TqBhZMYqhzwLum4EIVICj6H3W7cPfQPTdcBFzZ4IenKGmKSjvDWgGLOGU8npJKRS
4/V4y70XhxT0dBdY5bySyUkiA0ZvBnDEopMxLg2pLAPlYgFur6onIYFLEb+dXx2SmxxKwfZEaEnJ
AqH03LVwaM4DvXlSHx3W/XFSfNlH12NUMUmPD5PXZ/IJW9649GudzlmD0GbX6fbOLVCVw32kBTJ9
wfUqrVcCsIZqV1j3ru6wLlNirQBT+eO6D++NSf4JiIiY0vjeiO7KQkWhM0GIvJXQ8rXKveCqrEHS
aJl87slEsyi71bDtfUxnqm6+4FY8KP69nry348NIfBRHtGUxkSXgtOebuNz0jrUZWAldHyvjWXKi
9w5KL1aeVpyDAK7fg9E5NPXiRV7XFE7cucsU6/vialHLAggxS9kiuJKJx2HOmoI9Crjt8mIRi57k
Lao5n5MMwGMR2ViRJsRN584KTN/1HaFMpUrAUj/pyBPwsGOL0jpdFig05D6rnvT2aaooxMjeazci
1KmZ9Q0BvQEcVHOnR2CrXwfnSrAvvFJi3nFB7zuuaU7/pz6dATQDm9TXKC2HDQ3+WUQ9GWpmzYom
mU6lDmpky0KaFRfk9YG4HxSKyrgEoU6F8hqHIKDlfJRb4rJryedDHXRtcSFdM+/HMpjJjlQXwHoW
+5eR9p+LftK/t/13kyS4wtuoJhDWVGv3ke/Phf+gWtsgOrN909i3F3R4x75leLNe8oHEZDZB4/Fj
uXAx6HnVWUP3GHgHM/0gixtiB7GtKz2ZsMkoVW3NoqAgqWm734RxoRxjW0Dhz37FItLtKCElA/tl
72MyA43KOUsXWSfWdgYQxGlPiQnt0kIRCvumd46Gc/Bx3kXqInS8rRQ/K2pY5HEv8qpDFz7Fdi7H
bs18G2PvgAM6TN719hjYrC3uCvk2TgooqAkVBIvqr3gJCC+MgrvEptiBXqCX8VY1wcERH3mMUqQM
Hh8FZa+CvL4GUGoGILlfx2FKpb59KvTWvzfBFwcdAC9HPKlO571BZsUwHphxzXSQ0Mmt441MUkhJ
et/h4xgDsrz8colHl/YzHINcvaQp5yQLidxdZSsMWFZAUyfbUwKpTKgEEU626uzy4OJzi5V4qxXe
M3KbmHoST3kwHPugGLijaINRW1ehG2DoAlaFeYjlU7pnu0ZM2higuEyrX1jUl3LO9BSy0DY6qffS
81yyBINEj10woLIgXdwvetifYrtBbYG6Vmujs1tkNDhIm6lCh2wSHb8bnzqQrD2Hj0Nh0mgkeJi2
UnlyTCVaYpCIaDh3OBkUNpiKVirzrlQfTb2ltcWLxvGCUgSdJmusmR503CldAHfOH/VXm4k0cjsQ
fuQz2cJ+UGONpArzFKucaxySf+e1OxWeamoPrbdk/doPUfqaCFChRZeBoaesLtJtjoVA991LqOCA
KCm+KBPVS+GfsgYAGLk5zQ8lhxs2wVAjXCTP7hg92gTTVl6FjMa5U8xy7w3Ka0o9QVJAC6oAIpq6
b1rtYLTxSpbNzldb/FmIFywaBIm1ZxT3nPnw8EQUC6EM37XWgBCAPkvXAi8M2G0WfvykVvVWsET0
vnkOYr6uEm3FLFW9qykx60TKUx3T1shtCBDQsF/zCUI4ai0hoglCWq3Q0WKpCynsTVgECz+DptRG
axsdtI7rU63oj/ZVelfnbfNtLO11xnkyLoZDp0DF04aZiqQ67cPnKLfoL8LaDjiGkbKcEA2QRuhz
PLqROHKGSlAUWsjqh4oaucjbxWSDsXH8Q1jH0MQ3lqEImOrJ2bhLaGboOTtTTczcyUtbrbX0TNWP
Te8275F0ewQcRR2UiPGbyDjXx4S7t8y8KVqGcaPQ3fMZTBOnNEcML/03h2MGnjA0PwurexpR5Yv8
3gKJPRrnSdhqY5qSKRSpYesjrexs6sbDD/KgMhsVgIqu98ouLqKJ0qJBdUBclb2KWZsGFX8kur6M
pa+jvt/Q/g/su6RRlzYNSqMFz/ge6mev/B51T0oJfoe/QVBnBdsGeRtHEEjUAftmC5faCYt5mJ+a
6CIGpI3YU0X60+9/VhwUs5rpAyqY4K8lAUpmHIspbxgo1gqK9w4Mwzp/SaNjwRLN2XOkIqxUryHH
EBMxlP+WqT8qmwNzc2pMYGr6IhjvUVZ25Z2K0E5NPmKUfNnKrs9heA/egJ32jtzFpYD/MaKnJufl
W9u+NNQhKqYjX3tOe6iQpLnE0auW0iu1vWWhv6nDyagZ4xyCaQm7ZOAVG7tBYlwTFlTtU+Ak+lvQ
YIqOsLWYR3wZC48PSUPXjVYbNg2Lh7XL21PfdqyF+5KyRbFwZbOoxVtPWQB/VGRMeidE8/ZWuvCN
5ax0oYMZbxFHePV7J6hf9Et9oOkJw+UvRWXzojiYsKgFGXCGguJ9knzCbKoAeShVSC1v6vYAX3u0
27kzfHjWRbgYzijxhcm16w94U2T24DN3ie6+YmBkzUeHr9EX/bxK6I2s8vYefcm3tjyRiKuEJHi9
gtdZDRVJ4kyjefGmS0iOjEUl/56gYYsMdnJI5DoPNWEL7gD6vgLFwa0GlMCTBQ+fo6eDPitJ5KYa
NpSzkppcnrxWyPdkgngqVdhtQxIoWCqHDr4Q9KK6vzQm5vUOeidO904uquikI5HNRu9RIcK3Weft
vvPvFe0pVC9N/ejYL7I5GerDVH4J1rnKR3skADz4NnAahi6BWg/FHuA5mhGCulOPUCzsL2mJtToH
3Lr2iMf1qnojyZImGPENU6jbg4U/WPZ92F4G57l26aa6HCi0lzaggtWvsbgvyggIJGCz1G+Y9WoI
Rl4r1gnJ6mF+ZBZEjn/mPmdBcjEAicYKb62+Rt6x7th5uPMSQkoQXbL8ZwhbXKTntm/RiUDxNkiK
JHtaZRc40mhNqQw7cNyKlbT5lqN5InZk0C+shJJ7Q2c8o0qGaYP6kE58BbqAnFxFp5wqw9+0/BxH
G2FWOC+vYXaOyveofLKbt3Zqx+QvEjScfCOqbgiuxfADyI6XTNLqb1m0nzhqbrQzdGr3yspsnxPS
opX82o5PjoI+19qE/a42Fagum9G+U7IVlcjEuVRM2/lB4guidYsH+p6O60ZD6RfRpGekCPxZ2aHB
aDTA+wJDI9UHdC7zhPnN67xFztBVvEvPl5S/RNUFHjtV3geTSlZaL7T0GcbwtyQ82P1T5zyBqVGz
dT3wEpCQjs5amvQ5wuGbUbnfjPEJALnhrV3vu2RPDQFy1roc1Ik6GdVrjyOyapABofp0grmw93F2
z8yGyGtjY/9tepah5qIKhJ8cM4GS0uckYtpSDyEun6o5h3Ux69h2xBnNmHbmhejFkVW3257Ppemm
dgyjgmVDy94SeZXhg5+u7YRADXy0nfegaSl7iw8rfFUKsBM15/VmXrLgZJumfs7zZUpuyEhQmLsl
lqLT2crO9f5D95G4mDujODkSRe505vDf4AdBZSLEe7jTSf5VIOKNCEAR0z1Wej/r2xcHg5Ppnnzv
aqPwwPOi5XdOdVfJTROu6+KaaOSNNEQ6zkh4ddDg9Y9lBJ8Lx3ViXv3phcButpcTcajg7ABcJulf
KYiX3XW0OO6eHQTaJbrMyD4k5K2qDT7/igOJB9caQTLQO89CTt2VZ/xJm9TvNwhPCHTJE4V9jaAj
iULSpq2mmpG/jAOz28hcCib2KrxrcQMutXjYBb2tUW2uXgSV2RA6npdRWh3K/k6xB2XuBfXRkGbE
lqvLFgJwjspODfvZqpDE1Y76LBtxENrDnNONnNvlSO8xHNcxG1kiy7N1rhB7EAqIY1L90bMhxPVD
STBuz41Nyqj0AxQpKhoz7I3uWgJ58Sz9UmjsF6w6PDlB6OIUsJY5dqbAtC+lajzYOMXiyCMHCtNd
YadLadYPWeCelZYB60fELwASdWN7G1SGtewrlaehEQyv4vmoh3vDQqmD3I0w+Ah1kMFrQsstnQBk
tPfk65TmWkDenm1Wm65yzlXovgXD+DLU5Vkk3hG71LIy/RWCMDoCQ4nYjqqvE/u8kh6oEQQkASfB
jJOVhT1gpSYgAHV1MdC+6NNsDqKEEEEgsg416iQ62Lq1SuW27tkjKREawx8DWQElG11+VqDncuud
Y34f5b5X9rZN++7KbGuVu9i6dCx6JYGBjr5vRsFNNPd6oL7m9KSqaFj5JmmWmjj2+cHKdpohmdSL
hykttGAkhiS3hOxCLGOtswbp6hGZ1FviG5tY8yBE/FTYZCJ2SEmiCoHSXnwnfQ7r9hCDKOXYoeee
Ni/05pvqPGphedckHiCyRYUczGt3SuNAnfXDjRQ4bzpQC5BOH2odX6b5l/2iQ12Y6fU2SHCvmg3K
u+6lhLgRqBwgRHC1R/PFA93mJ+eS7CcCyi5FEpSrKtjzrBCrj/0Ch4EOIxd5Xl7vsmLbsHBENNyX
PoE3ygSsmWRSbFgSa4frnwCXS5JVKC2ifWBjtYytRWbLo7RB2KoGmrABiYJ1b9Yuyq94zh0uQ6zr
SvMMIFGl+p2cqWplebfNC3drQwiTtOFTwaE+gjuCZmhYpXiA6rDAIxIh852ynOtFU4Odyvnvqmah
iAzg3mMRs5QXSKJi6vd6uHew0w3jUVB+iuBP5P7ZTg5xLVYB9tUhnxV0CmLJeYNtgE+FExC1yc6s
YRMvR7noCRFrCRUUxQ9Xec46wJxS4lsc1mlZHV1GwsrV0L816rUlEmQZuthSfEoGFkLxwmtpBXDc
ln5EzYdAtMw5WCrxz965bRY+FTulY5JLr6r+I7Jwt/nNyrGQjPTVQxx387o03odpDxMw+eaVT0FX
rITArFPKdZJSWiawq0r6+xLyQdr03+0IrDQfd8RskeNfjap4E03ju+moJZvUVuP3RPtwgwwhHd1o
dpoDiTguC0xY3WfBQVNDysU2GDSMmIFGMhL2bLJWlEI1VobdFatsCkPKadzpdHgQnp40/9EUnLw0
QCiK8+GzsjfKwwSaLSjNCwDRPnUTrblzUAZkLHptlM1Tt1zTqS69axf8UMaYXW3FCrU1MAimPVDH
nh1XTU2W7lLfi0ODKTjJyhkeS7iyis4OM0cMjIeZkPPOmcyjUXVo0QyWB5nQzn/IpkCh4MWyPjIO
O44SAqGUM2viZEUp4DnqzV6jrd22OFmc5ro2vs8T9YOQSLg9k6lxxQG5St51xptZLLVyq2v1urTO
PoyEbCDqxq7XulXOkgDVrziEnKId8lLz5059LOnCTRnEVd9symadKJsQ5pKT3nnUJE2LfVJCVDbx
5OYTWUaquzRUexc0yiqGVmxkP6Pyqnn3siAr575M7ScB1wFeLIr2jqMjDvDuBDYJiybNRgQJkDyP
ku8Wfc0d2G6Gy2Jo6xc9LEECA+huh0MJ4xTRfM7uIM9Pso/ogLW7NPN2WokUJoZ8XU58DPAQGcRU
EhKkQ0wX/wEfDZUcI5/XkXovDQyNVUoYZxEXT1GQTrxRcU4M/MelHlyUKrpYKmLDuGdJ6LoXx9XH
xyTU0ZqDGrI9HDRjvyk9IEQxQdg+TdOe2w+4IVf4RBUqIY4b/0mPA2XOPpZUiojUwCk9WgBoJ+qC
2neVSM6iIT9mKOWLlZS7xh93ucPREF3th0VE2jzGojjG9iZLeJvwbqBB4C6u0XCZ/roth7sa9W1l
HJJEXRUdhh7nbRwfIoyZuknijlrBnlzYtrHUgufC4lmDwfC8Z9P8mUdHDwlCljrXNHTYL3/XECnk
A6uPuRX2S2KlGBiMTUiZJOSmjbZFP6iebPrURYnOreATUc0WevlehdGnDJtmNPdWTBxkMFLYax1B
qLP74UsD+yHSE2/E7NgWB9tNL6NSnWTQLXIImdQv33s1WHgZe4G6B2DO5BEzxBI6h9C1KcCviuap
UIIOLgayZoH6RjMIjNSPILxI0COELj96AVJ2liuqlBvEPudGdcCU4bwyuoZkpIYKLCVdG7kf5FT8
ojHtUF0n+5zXvigQqeP5IEGZvwrpl6qB6TSKYli4Q4hxW4Rjg2g9Hp9T8Re5nBKCVIxup3mG/G5S
68WvrBi7Lu1rYs7oPQ8SbKceg4OGIjQg90DSETVYYtNiyO7N3OpQdgFhbqOaDEc5hf5lhn4wyhg5
vqeCiZ1HJpAxhFCIVSEoJMaJ1JVZU43sU4lYrSblPw+s2RFh28ZyXgfGxuEfxio298tzhhXb73BA
Zx5q2DcPUEiwGxu+KzIZ2nMrxHyiYGQFRTMfdHJE9c55MPGd4d5ddP0uwYzg2vd1uysEKU6ywzov
yvZVBoxuPdaBb7tbK4JTWQ3PA1BPf6CRR9dCoUrJrsO803klwm2xsVJwh1ZikoRpcf4YSwQIrBUK
yJnKWCVZ8BZJJEKkmtQO1eRWyLPFauk7DalzyORNXyVdJcEk4Dmmg/qgIQ5R+Ihh6wrBnV0VRETY
jaTRUVlHz0CYM6iWGFdhGNiPakJmkNIr3h6xB3w8MQpt9q//+J//53//6P+X/MiOWTzILP0PIhSO
WZDW1X/+y/zXf+T/77/dvP/nvxzDdVzDEBgWHM2yUZVr/O8/3s5BKvmHtf+B66XyATo4h8RGlo9c
OlZ3f/8KJvsVh8sIR7VuroBNu1MVLXAPqAS94Gi19//e7+u/34FQMs9y29A9mMOMtlT19O/9vPH7
zweqaKlg8/N8rD2w6Snm7B9cQRiWhUBb2I4xvaJfXkEhcTbFFgquMkmA1+LvT//NK1i/X6EsoSkU
OlfA7zI+Cmv/9Q3Y/N9vxxBeVUdTTUdzhXbziAo9r4Bo+Px8CfKcQve3IsBp7LoGBIw2//n11T4b
sb9e7eZx0VBTQX1F7qEvKFbpsKDNt6+vMD2Or+7n5nHVkV6Su8kVxhgUCj3HDZCOry/x2U3Yqmoz
meiubd5+FL0fRlUl6OAMBthLFlb38e9fALqHbukmmZ3Cmd7ZL4PKNTLDEo0nDtj4+kstH77++c9e
+a8/L37/eRaB0dJbfj6lnBv2a5/TbEFD/O8/JpM/Xnd04fKcVP33ywTSMOLOTLyDStJ2sLfSP7zp
T17Db79/M3JJd1G1xuX3R2PmEgOazr5+TJ/9vqa7jq6bKjOffjP3Ae9Qim4svYMgLIei1Onrn/9k
oJq//vzN4wllbwVpy8+TCNk02EHnxubrK/zpBm4eUNxaqLgbroBgmDRtbfkPfp5mjmWqjCbLcH5/
vy29OWAQNfwsSuUbE+TF17//2QOi02jpqmkwhm6fP3GdKgCrUjlUWv2YIM3oqxLtV/GH9/DJ12Cy
hLrTCqprquP+fhu5tPSiKOh6lua7l781cmEZD2H14+ub+exd/HIVV/39KnqoiK7C0XwYJ1EQVhU1
/wdvmzWI782w+LfblQhPthIYTecd5nbSzJy6/gefw6+/fzOxDrnP8dtpvUOIplruDMRHf/8RMZQ0
w9YdPgzz5gIm9YvUinTvYHnmPYjmuV2E/2DIWobmGJphuKYmbt61a2lK1Lq6c0iVN4eQiPnXd/DZ
iP3l552bl2xWZuV1EQuD1lMKA936XVe2f/8SwgTfYAnTMCnE/T6Okq4xYrsjH3hEOiDUfk3ox9En
H/Hry0xLwM0qagphCcdiV+AY9jScf1mB9FgUeuq77qGAG19T3yX1ErwnIW1Cl0u3rJJ/MLpY6FSX
HYDBv27eTI+OVrYa96XRC6o6yIhUT76+p2k++m/39P8vod28nTGBMN/2XEIJznp3gkU1N2roorjz
pFaTIzL+4Z4+m1mE41q6awihidvRpiN/GEyNLwbIob1o1/G4G8T71zc1vYj/flP/dY3bIVeavrSk
mL5K78Xj3DIO/+CrZPdvG4Y6TY7GzVMDAUqC48D2c4zDJT3XfJSrr2/hk7FmCZX9lG4yEWMe/X2s
NZ4RqjRZbGQn17BYF4lC1es5pGaJq+/rS33ytLiUYboOH7+w7emN/TKssyZywF+09qG5d/QHq3n5
+uc/eeHQvXhUhknIqeXcfJwupRjXSUNxkNg3g+RHQjKj0x2r7g+LyV9D9eat29MEpruaBRTKMH6/
D13UBqyLzj70hI1BSmufZEgOTA7IP+q/912nbnisV53jfmeni79/l6ahubrpCE2znZt9kSS+TA9q
X6CTSLe+ufb3ANll4v5hpvvkXdmmqevGtH20mYl+v0fNKsyyybhMo60kUPY/DIVpQrl9hL/+/M1Q
SHRNp0XNu1IRx5NG2BogTbZZkcP9P2Hv0Okvf/3cpj/4qyvejPOxsrMQAqk4KBSjHh28f49fX2D6
ga8ucLMhM1QLBZXBBSa9pho1s5pKjU/X0IY2VreXr6/26e3YrNUms7Zl3BYfoOR4TTDyLZnxTyU4
2Mqraf9hCHwyY/MZaZTATUO4rnozBNK0d7I+EArGdJvIkWucvhfD1rJ6OoXpMkJa+Pdv6dfr3YyJ
KPScmtOwcpA6xNVYtjM8mrvSbf7Bo2NHq9qaw6QHle33oU00qgfn1VIOepTvqDBtAn+YR3G5+Pp2
PhsPjqGa027Q1g1xO3W7RjfKktvRcQh4RxI+qd+AzDGxjX99pU++Vce0LKoHpk0h4XY+woIYxZWp
+MeBOD9cFpH7h5n1k1th5VZR0XIn0FpubiWAqIFKL3YP4UUl3IliHlnF8XNBKsLXd/LJqHboOk37
Q2o64nYT2rixCDIzcQnAmVv0U4aFNqy+vsRnD+vXS9yMMoEbxArylJrXCXpE96c97id34Kq2MJiZ
8cSw9fh9cJkdAtkmc5xDXo6bEjxU1xHWC7/p67v4ZP50dSqDKrtE09BvX/nITrpvfU5/rglrwbzm
9imzl4Z79OJXr9pX0Aq+vuAnj+23C07/+y9rN+inns4AF6yfKwmOLHH/cIHPHpzlMBc6DjnfkA5+
v4CkKpKrdUo7KEHgu0Y+pxgPf/8eLJeyrS5Mx3Zvd4RtF3ZpZxjy6G1HsWzSP+xwP3tEtuC8TCWP
S9zeQevCLwe7Jo8oYMqV2/3h5z/5CF3mY3PaPBmaKm52Ham0klHWGs1pf2L40Sst/B7V1rtigMBo
rPHy95+WMNl6km9pMJpvpslC66seRJd/pEnZz8i8+Ac/b3EfFudlvvWbn49bEfRmU/pHIT561Nfu
H/78z8YTv/tfv6//Pp4GL0lk6+U+DM4Wm8HEfPHahVqb1ezrG/nThW7eC820WgHy5h9zlnmiAeP/
S9p5LceNNFH6iRABb27b06lByusGoZGB9x5Pvx+0u7+aRUQjSMVMzA0nkF0uKyvz5DlbCEuvm1g6
7aS3VcPQTZNgff77xeFTJ9MOrToIXK2laJyFwcesw/fGknowaPfbZFrjBjMXTDrCdXrdtjJPlBDX
zLn1/29cfLhFvt9qU+f5rm5JECWZg3GX+CUQ8XAsDorfTA+KoRf00RZPDaQxB7AD1g2p/mpnpHAr
X/81CzHJsx8j7JoSLbrYyueZkPVDhxax1J9931V9OuP1ZAvp33V7yuLUW4rpKLouG7wkn099Thic
WSanwGGZIT+WIAYv3w82cFg5y4OdFBB+KzawfjtRfvcamPupbTvKpenAjmthNyyA3vuJb0NbP+MR
w0C5002vPlDO/XL91y5uRWJ1niS2rSpiNSGkjuh58z6JlPQjbI1PNJOcOy36et3MkqOzLszMf7/Y
jkrnm7HURIFb0t5r+t8dGsRfb2Guhzjk30m2aMJlANhZ9vt68s41ZXojgf9q7bpZGsOlBSEMkDzg
qoWBha51YXWJ7E//NgJh3zRo3gSJyfdlyDuA8q5cBms/fz4nF0swoufaZKDrzplHhWKrFyux/zx8
8dBfTo/gccw6kuXUBvWFTHwNCKpB6CmOHhM9ub8+T0u3ms19r/GQpkohC3sp8yKU3WxvTjs+SM4N
pCfU+EEbxGcPcfY32GJHKRRUbcvWhSshhCORlL9O76QZPDgB+qnFY9GgHgF1n2qt1FYXZ9CggkQ4
oJqq6LMNdGUgbeSVQdfSf0Zf/Myi7qYyKsTC6/31cS0dexJd9OaQWuFNKJyWEKRABn0BpYCaXlH/
XoWlGe2dlTO5OKALK/PfL7Zcb4TUlCasqMktzNSbpLnJaWIfrBWXuzQaB4inYZPG0V68bAu96XWn
I5MOZzQsxNGDPxqnevRX1mcpi8Oj9q8dYTf0LU8qCLnZ4vZwY6fTEUrk7/pkPNRjdIoGqPKM8usg
1R8aLX2Dn2YmgWxwpVDeF24xrRuGzLAM7+z1KexbNDXQ4aI52tp+X7q6L+0IQ8zNocnV0fTOfgbU
NtF1Wv/zRL8lUTbdpi06zFoZyltJUwqCiMofIDyYvRUbaFNJ2rTRLaBEVSyVNEwWcKAXiNJISnpn
e+aBXp8ajosOkVoQMLu6cIAXghrZBx0gVKQxYE0IoYyIYbPgWYIEq+w4Pn2NmUmXhkHzThxQ7ubr
7zra8xALBfFt9770y6/hEcr6uNpJxuAf+4EuTxjQrJMXwj5E8xQ8qRliRnZqeg9VnPwe4P7W/b76
UWrVd6NPKxJxYJ2ksoLY1W6gjOERdVJhGJKN4KCDaE+Tu2hyum0AX+oWFFFyMKk4H2SzTw9B3JXb
Lq21OxW+xt2kFmCNUgP60ywEH29XqMiSqpABN9r9Gw6Zw61HHpbX44tsbNnKWRRJNtdSB9zs8bDt
1G/XncULh+vwkOcZz0tLJfIWYwQNhUizbVBKtCVX0u9hboHd0GvZDu+vG3pxRQmGBM8u0c1T1cok
nZMEVDjs86+9AoXvC15Pp8WhDQ2+L70f7nL3DT+eNCvJZIv6i/7i/gv0OKGvm6ZtdmoEhLQMnKfr
NpT5kn52yc4j0E162jWdF6kixAiTV6tJU0RE1gMtZ1qaNrcFqG2YU3SS/X4ffK8gNtoMsQ7tEC1z
8N71/glW/nhr+yH0Pj0IYjQIerqT2MFcscExLOryk1TCsnr9xy6u5sVvFQKObLJkxPIS31UU+1fY
AQ0uy1ZdMfLC9QsTIsw6QTI5DXq33MB/l9r2trdpb66DFbf44iKbrRgUCUjgG4phaM8vMpr0kpBW
WLRC28/ITtBleId89E4FofqGObMs3dFgPpex9tyQD0twOuHRXC8aPyap/r6U+sM/mRDrQxEVPaMF
qO0awb2DJiC0lNcNLLqLv2PQhKsq9Moq6nPZdzsbzvf6Z4MCfenTbRQi3vDq9N+8MkRm1LoICV9k
tazGbD25qX03pzVCyW7V8TeSy9cHtLj6FzYEt1SUXmZoeeu7zSDR5t1BbwmRrEQPsmaszN3idnaU
OfdLusYUMyiZ44WeYXG+U7ikfPVbD88PiME3WFF4nZMc0g0LvM/zXQbLup3aMVGtjbywP9xAw2pq
1vH6rC0d/0sjwpnppJRWM3LM56jUftUhLLVx9eG6iaXZujQhLIwUdlMhlwTMhf1xjN18glLh5rqJ
5VE4MkUtZUacCAey4+GqFgMVDXinEjgc86+1Oq48aBZtGBrEPVRlKKCJ15IGssjSwc2Yx8H4lCkr
1/fiLJmkY2xuJ8gOhDvDMfrR1GoJvMyQuS0tb22cnH3P379hpgCdEipYDoVhYb1xnebQeaZ0lpWv
EDyM8vvr318chk3xhQrJXL8ShhFQm28CteLqi4+QoyLA7BcrQ1g0QU5aQQBI1YEXPT8XZanoA/IP
0hmI00A/O91ZZjd4x6wu4xVHv3CRqxZFUmJEnnqqmJpN7KFXm3xUzko7vpdLeIvMDK6mTrUfvRJh
KS+lMDPYqNtfn8VFu+RoNfAowJvEN2amqvJkxI1yLqBm9eVjlNGrWX5CX7yc7iai6+vmFu4ClbwP
pQ1I8NgcwqIZtudLXe7IZy+H6Q5dtAJqWcQUNeuuRJjvurEFP03pWcF9sv04TcJZRWdqNNsoY07j
DF2jSirvK6WcO6WjfejTCnbd3MJuwdycFWAiX4IHBtO2pY4yPvAU+NRgP87iWzg7Vga1ZIU3HyEf
GTrqNsKe9KMicMJaUc5tn9AK89NTM+joyhUr+lyPEwJLYFYyIAvqHKYups8ajzdlkpTGuemQBmo1
+JDYvSifxF5zV2RIrMdTWiHLxGPwISym5Dvi3/7d0Lb5DQJitJsX9D/Hstkc1SqovnZa3bwf/MyG
WUTJ2FmRfah9SX7wVGPWeQY+DtFgsDedSDpoFauEUCHEswVq01kySyEm0PI1NnoNVjF2SPnIY7AP
B9SmpYkXZl2OUPMjsQTVNs4CikLJfF9543DQjbA9XV/phY31bHLmv1/kMXxEzYJab4xzRD9JrUCk
sDVh3oKu67qdhbUGT6fxj0nbgSpG90mrO/lQKfTN2adcucuzgx0crptYGMozE0JQXhDfpkmOCYl+
Isrlw20w3kg/32CEMwHUlMIc0/98viKY8+M+7OyzTae4cqL5HGI6dsnKpl3wZeDO/poRrv+mDKZW
TjBj9nCLxPeNs1O0X0EPW8Q5CqyVTfAy+wN7zKW5efUudkGiSlJe5w2dYoaKfz5NjT0Lpu8NL9w3
qA11ignv0X/69Pn6bC7tCoX4VrF58oGpEHxoXFh1hVy6fdZQm2l6pGki7UsRpvvrZmbvKHgAXaEA
oM7lu5e9KUE16rElFXQWQ72U50+V9VOiX2lm9+7UD6r0JY6KlQVcHNmFSfX5jKYxLCpxX9lnK//Q
0QkdbJ1gJWe3EFs9G5WwFcMJWuR2Kum48fMf2hj/V8T68frELR2py4kTtmGb1rml+EycNnzOkxPt
TihNHXttZX2WJosGA16FFO8tVbzdqHymij2qgIUgnCrUpw5dq3ZcWZGlscCvh4swHOXlQ1fGddOk
BiJJ7xDIGp2tRoN+kX6vw5XR6EsLoxkA0kyQ+qYp7mojp7kykmdtNcOz9vCEoeeaTvkHLXW4FbK8
O7QR/atdpKr/mY4XI0UAB7wTweU/KimSZlFj/ABIg9opHZLnClGHW1tv2ttQabODalbeTZ8o9PkF
jfyty4JpXxJm7cOYi4h+bJisO7lHbi+n0+zJaFC0cbh870alQWqkb6R9KcURRH86ecrWs+8Rh+yg
KEhNtBasgdSj3J0sHgVbJ3KcuwaK2gPtDTkroxt3kaZnK457PuXi8bycL8Fx61MlTZLEyjjTuwj2
QRKpMIu19a1v/7q+nxctWTSqqXRJmXQKPD+VeTz0vBca89zRHRvCL5oc2+LJmQUGlafrphY3AZAq
EEg83188d6nyV1FU6+Z5MvJtoHxzoDN4vYUZoDxDIFQD/ODzwaRGG0VjS3tvsK0ACDqrEe7SsdSB
wDvUayj3ivij1GspdOWBfS4T9PLQXDvJ9srSLx3KSxPz3y8uHg1OMEmfTdTKI5zhFnKl0b3/5Q0T
pc8dg7ZGm5T4CDWSaNSnSLY4SU+S50Zr531h+9JyN5ft+PdFaJN6dHRHfW2dY8rgdO6HRbey0ksL
wRud1JlFc8uLPHhARzb00hSb8s7bqc0Ee3JAiEgEvxIILJ2PS0PCScyQUkllnWpT4qTvtEpHWNO/
VYYSqjLYmEZpJTuwGHdc2hOeNZXn+HR+j9458MJsL0cNMc5kB7s4hWc2SSGHN9Wupr4BuW48tv0Z
DGH16fruWJxcIgP8NNcP5+n5FozkqDaGASyXQWum9Ktr74e1ztI1E8I1OipDqmUKJvroRlOekubJ
kd+wx+f62ZxdBZwhZkJ4gILxKiGMDIfy24A+5sYr9JvrM6Us+TTbAB0v00OAbqXwYLMMs54ybqxz
Z8N25WiHbdxBrBZl0Umq8lsvkB4PaSjdmBJyS639WUdb4/pPWPIXIOL0P+k95UXOyuqKsrfShDKH
OfwKeXVnUfJ5okHfezViipDYBsCmyya+T1EF79oEJtAdnw6gGCRRkSMGkxflgUpb9IaXESLFJMUN
ap88j4T9l3H7xdFAKwgkWeFo3ClxAoo9Wpk59SV4Zx7RhSFx9XRZ+b8wEqdDC8XODESHS2hxtMCA
/tFK4bw2ZqVRZRtJlfYwaBJ0AqPm3QwFyj0ODCyHmtQLEpAwXOVInuxieUiOCEdBLZdBzmxnUAbq
wYgwX5Z4e1ltdJhMa1+DqiyUj0lhOl+NPrfcBKrgXVDn1d1ExHZMLLgPirGtYL40vX0tIck86GV+
G/XK+FBLqQJxTgh9bNSaPyub7JHl5eYOXEy1LSDbRxKJyGEIxgQCJQjMMyi4tn2ctxuVsum+dkzz
GOcSIhhR3Z/kILKgqpenj/Zoob1cQzqTKxIlUEXxtqY8wnCt5sZpGiJrB8HXAfpsmA6C7h0GpptY
tvp9lBXoo8EEBelD1ZzqVP9qITOk4JaRPMjtW1Ud73Q5hTAKppd2mOTbatDQsy8kWEJluXLbGGKQ
MZykjeqr0VYfg+SLboUewkYdCoaN+oMKGXJndW3vDFjW4eCVH5UihUNRyeWdX0Bc1030VgBZHHcI
EkzvZFKUR12CYKG1ZfgdhgHJBdhBqCr3UDEnXbzV4pkTJSbfcoipkmnbQvEgptJgnSolQ7+dAsU8
WTE6uGUIp8wAHB56t+lXOVosqhyo9PNVyaOjzvQXcVbeUGVrEQjOISfoChVxHqPdq6kOYQKP/Zn+
WUd0G07B1vS+qTliqnUTpgf4+oJdybV8VJuxH7ZT2IYw0UIe+1lL9QY9WkkD8px4H4uuB2MGJc8N
CgzDryafvqg58DIK5fJ2SgIol/04/Q5kBp7JEKKEunFUIhULnkEjNzVUkK0KKetG2/l+CVLXQVR8
l7eTca+mcXayevJNYwyAI9cAC1pO9ruoUyjPPYQ/1az0b71I9j6VZTj+opcH6fTIRg1NQgcbMuX2
weoiZH6boQl/xFo1IhIeSluy1epvvfTtg576Puqven/vRJDrtZVeHPLM63dxjJxLols1+RDN3pge
e9eEz/k2zBJ4IQETZHuzRlPMKrrurjZ683ZIYMydOlnZwi6H9gTcK8fAsdvHtPX973JcoEieTZmB
xoZRxNumgGc9RaVg0zht/5BPRfKgRJJzUmXYluzcTKCdnNXJq1LaltJooNQS5Q9T1gc3oVYXx276
jbrjNvC7+5pyy07Ti2Qlrlny5lQeAHfMLdmm2O4q953Vm3nunUdLBX/U8zrnf/w9eMBMkBm9fnUs
XcIzpkpRKDCTvpljn4tQs5SLLEHAARSdA9tPPiC5WXnHvEJE6rqhpVsSlzLDqjijvDaeG8pHzc7p
QSeo8XcUVItiJWpa/D4JZ8Ow585UsZAKgxmcgQFotDjiFZNBAzmgZXJ9DAuTNdNIEA6Rq6MqMf/9
YrKsLLZRVwzNM3xxcnjMor3Ur0QTaybmzXFhAphWLBkjJtr8YGcqflCClWUloF2YK1pH6dWYdxdP
8vnvF0YSLgqcchi5aIOZqHutoLMWP+/MkLa564At/PzznVqMzhgbkYvLMNEgWtlJC1PEK18HpA+A
HqSvEIOUZM4j1Ncit0MxW42hoPbeGf2H60u9NAbiDpClCjRIqtirnSpSYAajErrQaqEnhXv7t+8L
W2lQiqa2TL5vfY70wyCtbKN5ioXkAS1FBu0YMm/6F40AhV8R9IR56BYGKovOJ3oOI3SvUFHav2Ec
F4aErcStZmTOVIfucBj197L8dP3zC08vyyY7pRomD+4Xj9TBlmzbHHPEunP5roauJ7Ee9TAn54+E
Tv3x34wJ+zbMNLNACzZye8134BYbH7hYQDQ0ZrJVZ4L2ItI/Xze5tJcJQEm/zsH0ixqq1XswcMqo
/ibIJyNlO4b57YhUxHUrS5t5fifLDjkR7AjBtGdpo9wNTuRCwm+g+rMGx1zYbbYMq8H8WgQ3Jr6A
Ak4QZNhK5GYBDNo9TF3yD0MfdwmE4ddHsjBfzywJZz/ufBtWJ85+ZNLkIEH+Xn1wgNJft7I2HuGu
muijS+JMjlwj/paDFCygFu2QJl0lSFkbjnB6JLsI4lhRI7ctXM07doUb9isvnEUT4GT+4JlnJOtz
Z6wHQaOrBWsfh18aHc7UvSm/fhPbc1WbNmeQOS/QuMaYmllgFTjkOBnRykqj4EOAcOpTLk/Kf9eX
ZmErY8vkEgbFQkVb2MpQdHmVOtWRW+n7CY31/fXPL87WxeeF16AMT38gexUuQPVovojeRbZ8o2ry
a6HzEIJdjkLYxl7Q1U3vN5FbTxDDfytg1SwO8O9dH8ziNr4YjLCNwzGvFccrI3eSbg3otvUPec3q
r7zU11ZE2MOKztI3DisSxt6mKCnpVO71cbxsL/ozXcTELDmuUhYWPa8BKcs6/mUsFGhO9YRnQmRK
6hFer/Ghzalr8o6Iob1I9XQb9JqzLfwQXkc/zt802r8/RdggToXmQB7wUyxvp6GvIB+uj3V5Nv9+
X9gZTRAA7QVH6aoc1N1Y7a5/fuE+pR8UsCrkwXNZWFisvqcfjKws92n9mMYQOz95sYssXOO/mvlu
XrMLS/NJu4gx4WZS6qnsuHOkXyDopjVuqcXNffH9+e8X36cya/LW5ghJmWWg7tChsg53ZpDmWxkh
0uvTNmdchXCKwQD9gBsWrgMRpTd2KJvUHaueJnt9GLaB9N/UQnBIF0rtd5s2/VmvNQkvbgSuVBiP
6HzkXn0+vkINDCTl0thF9UgzHjN95VAtfR/QAVUseqhJ7Ajrk+ZTkE2xE7uks1u4al5LWsfyA2Ch
zdkhHn8BjobOt3QGX03cyvgONLk/ODM/6ofry6LMp01cF7ArvPpsCosvYLpJ3HtqOWJl7mqv3g/R
zozoPNzBbyqBd+gbGIClbbOKeF2cPBuZDoVe4ZdlLHP+MXE/Ybe+9z701Ur0vvR5i+IYbci8b2Sx
IOclmTlkVZ+44EKH6BCGr79E6WqxcQGzo7HEvTX6RjPZWhi6Xvukfy3L8/VlWfj5zz4v+Mg4hpo0
cvg8tNSRDuno0O7+yYLIqaMoZKLIdwfuYPp3dSW/LzRqo9dtLIQCoEBt4nIQX/SCCQ5G1RJ4F/U0
dOUaoTSbjpNHI3/6Nxuzu75wYmnUWRkSKSFA42qjI9tYGV9krVoZyeJ6UN5nIMhwySL6t6jMsEcH
N0TlhZBJ+oBiwxuGQUp1BhHIPDqFBfetQPcTT4N9dFaR8n7HTXmw02Z/3cqCxweiQHe7DJAS3yJM
VmQgtgEPd+hS/Q+03xP6B1aPUj303tcNLa38pSEhZJadrmr9luGE4xluc2tCH6x7NZ0WhHYzbpHn
GO++Fy/0UeomPZ5IAIzksj0HOQ6/fcs4VOCKdGnalL/U57trUpJKNuMxcFuZLoY2+mhH2ccs1x/f
MF0XZoQwUx1LgN4pZsZ+RH0jNupdLrXTTkXzb2ULLEWCjgIVqmGSsKTwMi/dxYGRkshvjKDDFgGf
kwUHSCd+1XLzBBr1W1YGszarvPEQjPI8ahFD/D7WvRWE0eL2uPgNgmPIGnAZo814bRvWABB8t3WY
PZLKXkuZ/umzEq63Z6MVdvzEQ9f2chl9Z9u8n3z5HKrxx3z6bifFNkdPqisTV090lGz6c5FDLWB8
sf21X7HkPRTyEzPegRKj2AyW1UmKDrceuBWaK/Awvz6gpm/+7+dn8xcrapnj4PueGbihvUPgxf7v
+uZc/PWkOKmn80K1RGSi5mtmia5d4JJWRxwo4EXn9K9mFZzP8oURYQxtVpVK37cYKV1N+x6Y2rHL
+5W9v7jtqAnMeA0FRysYyYMxNerZiGPdwGNNFWKDSsqKy1iaLsDpLDMYZ6qvghErtJ2sKWMuJO03
uEpfXgkLlwbBcxnqE/At0JMJLqlvnaJOIpvVRnsx2Tn5PlnzEYtDuDAhuKMgS6ekSTDhIB7n76zd
6zcUcDzIrvAkXHXCmaRgpRb+SO68QHw1NZRNOv2+bmHhseFcWhCun1xO2qg3yQnyRjNqVw5vJele
RcRo+t6W/yGlct3c8nz9HdD8cy4OYBOXtR/5mMvlDx6qFzmKJP9kQUw/UgRPYxncl4tgQWwdpZUV
mWdc9JIX8yVGH5U9Gj2i9pErZ/1xlIbTGA6nUm73sSI9Fubw8/po5um/Zk7YwuSHm1Tu4sj1kDDS
KZB7rqO6EbYHBMm86Pt1c8sn5n/LowrbucOzBPQ0kBCQUGKT0GHVC4TvDWf4/G+G5n1ysQ/61hu4
UDFk5j+94DEOP8b9l+smliK4y5Wax3phwiJHXFVKQPLO34fhqSweSBAjQX/dyuKGJq6akWf6yzYN
JL5D0xqoGUhpePTiaNe8ofMXbsW/FoQIQJG0LC1As7oISW4QIEJZ7d+GIDgZc6xiek3YY018zk7d
Gr348gxBgKn8CdkNYakrKyP3aEqh2+sED8Oj3q+1NS6u9Eyx+f8sCCttFllthBZ6BCDKt1n3azI+
1O1BqtYqG4uH8cKOsBIgK6ws0RlJTq+/5P1EOqSZkL1FHkdV0Goay91bVubvwISVAYRsaj5YHFdC
T1bZDOFKOLR43C8GJDh/eiaMRJHs0NXTAIXGEilAm9rDj38ahciymuROpfWmH7n+Ow+pnzUuqj9Z
+Bc+kmeHPPeakp8RfGRoR+NIBxAePx7QwnGQekezo95WWqyg0BMiqZlk2czzoKPfA06mL5xm25my
9s3p4vqYI2y6VcvIeEyztLuByuaXEoc5OptWtLccBK6m0ox2oTp4W/ickfWNIv1ozFL0KrWIo1Lo
2rd4Qg6FuhQwPC/NjjlcqyvRzOIuN4AVcl/Tr2EKvrlsW7u0QES5kFGcdStH5Aum+GY4ReFaum7x
kkNwYM4sQX4oFr390i8Nq3PYF2FGRsVsqoMU5MHBKk3lPiuL8WTDXf6WzXhhVBhfYoR00iUYNdp+
Q1WS7pCgbVZ83eKOvzAi7PiRNtZBKS2cUXyTGCcnf6e9Jc0C1MFSyabyZhSxISgy69WISKhbeRLy
QaOEgHdW3wx+vL9+rhbHQpKFNAjMHLaIN6VbwxhaaEBceLkjD1Wo7r+wXkFXrNkQ5qs3skZPwD67
49C/C6TpNnbM9/D8vz4HSZROBgy20LmyJ6x9mCAxNfpcQVF/kBGJ/dfvi3dQOOk56m/UJT+VxtZa
y94tXnH4HqjwVAoRYsa+DqwmhAOdklH8WUf1Zy0ZtfZ9wcMNFCLjRqLmGU9bv0Om/PXpeTbQ398v
TL861IVpB9Tu7H7npPu1V/eiO5m1iaDUostMzKVNtp05ckzMnKd7w0J5zgs2QxZuKvMz0c3Knbno
JtlMPCt1jqAsXNJeIfdS5GuEsFhIh3yTe78RptqMxXR4/fnTIEAkpUbkYb046C3q7XHag9qx7E2Z
/AgmY4+DWXGLSwB9mg7ongUXRAnFFJ5MWlQUqj/gF6ugO0759KgNPXRAUoQOlQJCNEc6Jw66HTeR
kfXhisNc2no69KFkWoEn4W2eR9G+D0gls6msjf3pa7NGIbr2dWFja1lZdZ3HndZ8AUKLYvbrV+jy
xwv7Wh+lovLjMXK1gD6u3ZhBvf/1uoml7TYTMQLRA+4CQdLz+ZnsMe37ktjTifVN8cG6a9PtUK0l
iZciz5kN3+BpBkpddPVxLg9NY3GCPD/etMa7xjoF8anPnwrHQfb8DW1NM8fC/8wJXr8yq2GELjBy
FUROo43SPF2ftHlSxIgNGBKICnDNSBrNt87F08wBwxOHng3ZQjB9rpM+2wXerJtpSTzT0pMDQMX3
2q9tt7bfljwRlHS4Is4ruS3BcC/JUuQoEEVypR7SfthpuXoYVOukqs37qnf218e5Zk7wRZOaDnaR
YS5QUZfuh0NsSkC9YZBMx7MdBiuub+k0wdRFtxi82yDx5r9fTCscqPZoymHgdkr22dClOyOxV26K
pXgApKKOjgV9Li90OUKp6o2mQyMzNnddeZyiIwDp65O2YuKPP7wYhVw4utlYM31t9lXJP9X+j8H5
ed3E0kTNNdxZ94FGGtGlNrGRGo5PJWws73L/CQWvNzgecMHk7GZCM0pIz1diCIPUt40wdrOSt6E+
3OnKU2GvKVItbS+QdrJOfhZafFFRi+1FWtCOY9cct3V6G0QHmOXK5H54NUX5HGFeGBL8aFZIETsW
eIBeHQARxdVKkWPJiV5+X9i4Cczlnmbw/dp5H3k7Ofgtyz/M+PWg7WejEA4/5Ae23wRZ7Pb1ebw3
mpVBrK2GcNj9No5SKNMYRHPfo1ZSRr8S1Dj89s6R8pUzsjZhwv6SxqKz1AZbA9LyMSHOkzEeV3Nb
SyfxclmEa4BWplHxGvaXodeIGn8NUL1MzbeUfC6tCDeoabVBFdaMxS5+V6hI9WtiAcrKOESPksll
UenQn7qx5ZxQEo2dO8m7kbyPefjTp90dytdNw0vQuWkV9MdPTkqb0NoZWlmyP+iSC7emWLMebcSP
oJQ2Djs/OPnTQfFvXu/ZoFyd/Rq3q24IQJ4gscjcqjlDDU7OQ7rWfri4xy8+L0SDae1UpWrx+TT/
Dktj/KuK955yDIOvrx0GuDuYlmlLmbkhRTaCYHToPJ2AQMU5+hQbR3496BbGC/o0EVWE1pWH53MH
jbsZrMBuEjdUSaqGX+pmX8n097w+36BAnTmz+gEj0F+Eh/kYUb6lpu8WxddufKq0W9VY8TsvL7NZ
YsN0DNqqHbg1hPMTZH0xxKYeubR4eb8yaY0H5eXp4fu6BY8UySBS3IJz1gFc9nLVhW4mIToOL2v+
6prQcwOCX4asJ9PyDAN52mxAvzfFq1VZAT/MTPVzf4UBxklY7Uixu2YK0tS9G4uP1Vr3xsuTzddN
SnG0P/DoFHm9Am1EfC30U7dO3jcSpBI1XSLmu+T1IER2LFRx5izm8LLJ3fRLc4qNIHG1Wv+QhI8D
j4C0vtWblRhvYUM9syO4fSkzK6OysROfjHfh2nZa+jpyJHMTAj14YFGen7xBddKh9MPClSL0o5/s
pl+JvdYMCD8/73o62hoM2NEOMNXQ7q/7poXl1i4HIJy3TBoseSr4flZ8GYxb+jqb4TYy3r/eCnJa
CB3RpwZhlnAowmhoSjqQS5eIqDh12k3ln+LidN3I0lTxpMfP8h9iSGEtikrxFCe0Ctf4UTqfdPXj
9c/Pv/H5M29Oi/z9vLASbR/K+aCYhVsk3Tav0U3f2d6aqt7iGEwieWRa6J4SL3fLkqaw0OnAs9rb
KnA2NOlu3zAM2PRUQLm8HPV5Q1zc3AjCh2S/1dy1qnE4xWHSfdXDqP2o96Wzu25qaTCkoFUTvDTd
iyIWMy1Kw4jCuHDz+I4a7KuTuaCZLr4uDCQ1p8Q0Yr7eGLcVKh0a5NlVv9JtsLToIBiBesJOANeT
cDxiJQnytGA9cn+g4e+mdZ6m6g1OBLwIM4TPpc1IhGQa0uhZFsxIri4/Fpkbv34Znn1eCHMkrnOp
Tvi8x9Eo3Dd4KAApJChhi4AjQMxCmBXcDuWg5W5mO9J2yBVzC2BBff1CzD4WAqxZc5KO2+fb1pCj
1NCiKXfZbXCeaxulC7c9fFvXt+y8nsIhf2Zm3tIXp8Mjru08DTNx8amshq1Kcjfr0Bo8D0A8yv0Q
xYfrFhd2GEm9uerB212HTea5xbLOsga+RZZ9SDeDthvzs5SuuN81G8LkpTJPLKPGRqd8Cquf6Azs
+vJ4fRwLF8mcYwMrhpAmnbHzb7iYOVuipyBBks1Vi/tpepKy9hi2+Unu65UlWvAqzwwJ595KI1ui
cEq6bRvGdKgPa9H0wmwhbDSTVZpw/BClPB9JZyUFLB4zhbv6VbYOjXajr0HrFk0oYOpIRONbRM84
wpTKi7dDvM55r0fjRjX/C+JqxdMvTJSBW/mfEWGikhLJorbGiG72mzi5r/w1x7VwWujpBgpPk8LM
KS1ciY4nqVqbIxBkyh8ctdwOvr3V2p96dF/XylbN8rf0rhC3X5gUHHIOgVScFbCLx/HnynhwYPcI
jpm+4jIXuiPm5wHVrxmrAhWWsAeqIQpaZQrgY69OYfgzcI5+lu8VNFOa4qPZfEnhOIizD+X44/op
Wlwz4MZ/eC0BygonNQZNVmt94butuU2/DmuZvLXPz3+/OKST2qZO6cTQjcf1NlSDTZHcXB/AvOSC
A2Xi/g5AcAM11CKOU8E8TLtcsjPzoxR+lgNUmvbeW7a3QWcR7YwUK8TOWaKYOEqosp95wpsPcATX
N0r2hlorG+HCiuCeNSuXhmQWtbGrgxZvk2IlillcEfzMn/cuhDlC0KpBW9waPc0q1Q95QF5gd305
lhwNz0Sy26hkQi4qfH7sqxypBfoXlDZ9TNL8VMvmIxXeFee/NIpLM4Ij8K267mUZM1mmvu9C/b0j
ZW8xMTNmw9REHloXTHiWUVdt1oSun9+N1WlY+fw8EeK+VR2ibgJjEihioFe3WpTnmhG4mTWTIKu7
KnJ2mVVvfdQAlVdLJYJ5vrAmdhF1JYlHv7RAPevpQW2TM7jYNTrppTUhWY8+t0KYbInOGWYmJU8s
bHTN7a9IXjnny19nthgJUDWx6GX7hVYrA9B2uPfr7kFaa1Na2riwhPzv+8LlpQ5NxnML/L7ePMlT
eexzexNMrxYX5NdfWpl3xYU/RPTRLnWZURj5B0BBn01rJVhZ2lYaeqgqLGdweogU4qEcdl2dczAs
FQKcCikML31qZsJ0R9oHIIRW7C0tC5SBBrkb0mfEY88H1GdOoVkep4QQavOu5QV53Z8sjQe9OL4M
USQi48L1K6dyooflzFnR3Jrdg63A4gNV2i78ed3O4jh0nLqizdeJWCI22inRW7WkphV6/mZIehpS
9E9vsGGQNiUBRVpC1EaT4NaqhpK5Ku7jzt4gfrQyWYuDgI0IhkXANI5I6J47XUrX9QAGrAr2trnv
In3lDpxPgei1yEnMXUrzA0JEGk2gBa3RHvBalbSLehB0+mPbB7spWAv1li0R5tGUSlQsgoL8WrFr
uxl911G2GtRu3WamOB7MNw3orxn1+f7Vx0JHbI1XRGKlu6iadiVpWseTt7WxJlc3b9UXc4fIA68V
msle4HgK6DHVYWoYkbqBR8zoD7pyD4OJ2fLQ33rVykW/gHwhjriwJ1xguYcmQ1Jib/TVTQbMRasO
0CFlm2Y7FmcvlDf59Ooa4XOT4mk1ywBubwRftGRbJDvp9ZzU8/fhWaaH2CTLKngbBapVTclR4HGc
Byk6dEW2teXXy/w8NyLcBJ08mlEC5YM7lR868FbSG4gJsIAcHQ8Y2aK1V5gmzVGHPrZ4UVb5t9x6
GvXTdUezeHYci0ZFcgsIXgmb2lOlehrNBqlfz3+M0CeFueaxy+qH/0Pale3GrSvbLxKgeXiV1JPH
tp04cV6IDN6aJUqiqOHr72KAm3SzdZtw7jnA3g8b6DKpYrFYtWotNqoA/KteJqSxhTwKnkkyPFmb
zdZnFHgD6KL2UCsnN0lLtpZWHBdnQsEk25ZUMO8xpOcf561FhebEtnSbumbm5I2DgTEt2Pr67cxV
2P612+fUgHSEUsgVAH2NxfHxNm/eNBBHe4sbFzpSNv0fgjdQ2HhawLGRFEovwGGiHh2JB6dg+6U4
eIeP+wQGSyG+CvK+SxyckTJjrFIEujrtjujnbudpudfM8SmxvI93pATnH/IcdAltQx78bJd5mMDz
LSal5347JBn7r7GKRYWtW4unoIQVsumugHBIXx8aXxPI8pBBd7YbDVaxnZy7AGyBCQhdU2eMneZl
cFT5lfjichA/NSp5hGksVCt1Iz0yPGYhbw7c4FubErB17ersvUpVxc61o4wil1gmggVgyuf30xh0
y2RmQAz1aXKXamUfzr0LXgs9Tuf5461QMbL4v7YCqfsd6N4yWBxTi9poQbW1BS5ScT+sljkC8PKh
jA5hOXQTz5fjGNpEzH4BGYDu3tKFvhBIJ2QOhDtI8jB63SfSC9FI47Fug0jL2831Q7CW5ANEK2br
ccQuFNx0DAETiKZgHNhLH+Ym+NrRLia+9S/3FPjRPQFtRGdFDoqZ708JkLT4aksdu/23ib17VFWX
XFkM/Bt8dwCUCW4QyTUaSLdUVVMCO7mYL1CmPSz9CKpOVYN8xQNhxoVQOZI+ELVLnwwfDLy2I/bM
0F+zCdSydIoynLjG+PnhjwMOTXADgaoDOvVyJ57TdMwaBhIHs8sPCbd2zHAis3cVhf2VJBmpN3AF
oJ8UqtfStlWGDTo/MCoeNX+fpDtVO351u/7+vEyGPJVV5dQcDzAHZDC03xUtxHTIduaKB8vq1z+x
I10XhCBxLiHIirEdJHJQodNQ/gpyVT1n7cSCegbk8JjKBwDDlex0xOog0JCAWqN5zYcvgVZuSW6F
fQ39WRrnzhJyrQuN4sXEa+C6Q6xu5YlpKY1hueboyYQv1ecYZplMIE2OmWXF1aR61qxcJcCNCvQH
BoUvEY0znxatBVHvo2197TFnV3baXm+eHfpSan0EvaUDGxXBdm1xwNGChgP/xKS+dKwG5o6ma0Pu
lFr2Jl1+6f0jn7OohQzGh3fRw/ijeEOjLufJ53fmILHWsxbpbAFxRB/amGSzDNm+mVV9vxWXFEHV
BcIUxHKY5zwP7nZiY+a9QXGjmvsN+DL2AwA7QesoFrTmkmd2pDt4ovlsOcRMjyVYpIylvgcN8N2k
97usfdYy85Ea/ha9831fdLu6rXbX93PFV86sS/GD5VCcHAYrPUJ5KrRZE1VFisHM22L5EhD0PXTw
TC3P122uZB2nNmVcWt4bFeBcSHU8t0fd4CHxc7zhnG/ewnZL1Ty47OW6wZUg6SHjAO0sguQlJdRY
5y2rKQbz4VlxQfu4n16vW1h1lr8W5CURXANpVgfYRvvrmN071n2pf7tuYnXXgGwACA48+Je0LYVF
R1R80FOpH8s2hkRZYsRB8akdd6PqllxdzoktsaEnhT06BmAGtaCrare35S24GOxJkTuJ0yNlnmg6
oLIKkilkFXKHaDLRf0gDB+d4vDXybVnc63RvP3r/0oo6MySFXW53CQFgBC+FHJJywxDO+jEPnrLy
jkD7kNvZpvKGCCI9UU4UTrHqdidrtM53URuMxCai1WoFTwuFttGP6x6h2kPpK5WZ1YBmSzy8s41n
7js36uuIvwcqSt/VdQgCV4FpQ1dNujRbDE+jTVnBG0iu7SefZ/tKb6fw+mrW/BuPLKg442K+bEiN
eu1Tb+LogAd8urMskkfUTdnOd1MMWPtFucn5EmwDCAn8d93ymrfj6gpAewbO4otUretts4fAG+ow
2uMyjT9I6v1AAv8PRlAoQScBDwb849wZegN6bvaECqDe/2CBFubT5yn5hwalBy5cMVuH8hvuyHMj
Tj0xt5/xviJ5H04ODVXP+jWXwwUv2DBd5Ohy/lT7Xq8B0pgewc0/3WbBrd3GefPl40ktij0AN0JR
BFgVeY5qyNqmNfMafQXzNe+gY6Lip1r1tb8GZC5XxDd7XPQKlRD3VwZJsApKDCB1Cs0ympz4+odf
Oz1ovIkRRKwI9DPn3wQKuH0wgCD+2Gk32sb3D9d/fs15MbWP8Rs03y47b2Wj63U9+Npjaxj/zRRj
c8FS3VSVZSrO50qKhxfgH0Ny0w2sjRZLGkAH+j6Llv6JVyyyIeJROh+HnEJWCapzGEMFUkR+ObFZ
Jy6fcfn4CbQcEzBe3aaLUT9d37c1FzixIt/YlVMGQ5Xj0Ht++WZa/KGwy23T8se6rHZOz2N0hxS5
1tqnctHLEvUwH+816XS2Jmu72cVV5LEdFKvDxIwsW7F5a18Jc4EoXlpozFwQOI4ayxyUjJLjWM+h
oT9UBpI4rw9dW1EWWzOERgZaM78ljGVVYdev8Y6nMOQZ7aHN3EMzz+8udzdTmaq4t1eOEDIFUWaB
U0DyWYqdSeDypKww9dpA3AN6Kd7HKWNFk/evAbHYk3wnwDiGw3WM6Y+OHiVTDBaIj0cBWAB9nA34
PHShpGrUQhOiNYmNwd28DjW9Dn9dd+eVzwGIAnCEQucQY8jSChJnYcznwM1rc/WOZ1PkoaihD1AM
YkxxctaK5ABzilcYvBn9a+nNUC15AfFhdDEJJ3d+17w77RCljr2Z2vqmzYd73uU3AbU3rOGGIgqp
jMthyK9T3lSky44u+D2s8cmxq7ivv3vaEI76LQNVUe28pcnHbyQsGQVtMcYnasHnDlKiBhMkJYrA
LfR6mnk36R+XnULhS4d/oAmAfZXPU1+PwRSIdc2eE3X9rbeQbRmotMBXQhDGgUDmIeofKGdL60Bj
csp0FK+hzmA9zr19Y7TGbir/Ad6A04+cCt1h0AjLBxb4ELfRhMaE5e37BPo+Ci9YSUNw2wF+/bvu
dfEWqlpOezgmujJFFTntjvC9WUVa0u0qx4uun6xVWyhWC7pMFCd/O+RJbLCqttf72irwQm6iOS9A
LFvD5hIF4OfvvM11a6v+jdkUMWKPzuCFLkPDCBSqg7ZAhSqBhjmN0jIIU24gLI2hmTVhMDyy4L1y
VC+y3wpq0pNMQDZFYSVAU1c+1qiGemlvYiQSGDfv1jbNMkx7h+11h0L5moBBCfSkbkwpwVtDZ0tE
7AZdefCJxiWtur3vVtDGGmZzNy+u95mlXv5spZoVdVPdQp7Jf4dQWX7jmQPbUOSwiiO65toCZy4I
BBFq5bQh4enSkYZi2q3ItsU4/aiMYVsQ/bviA4lb+mKb/tqRE4c5H7phyPGBfKscw7Ewbvs2u/Pw
gG0ee8r3qMjedZhinyCJ1s5k2yfdne/Q7fU/Y+1KBIoLRXlBlogzfR6QXEhhQbzMqUDFwHZjqu3T
f2hHQoTmrwXz3II30WEZPFgom7DXbweVlvHa90IShJTSx//wMDr/fatrrRJnrjpCi/emKz/5YLRI
zJ//sE14QdjAtYP+Q5YapYZZVJZPqqPDTUiqxaUKabOSRvqQlPpjQLp3s9a2UlrAALAw26EcNuM8
jhB384PQmbR3105v6sCdFDFphZ/VQGEBg51CJxPtQimdmACBbv08KI+kg5qt44dD/pP4FHys705W
h2UPgYLbgD+6bgmipl8Z8EbXN3bt653+AZL/DSWHXiHxMDNJ70gXbCor2foqwqGVYV2xTAzpIdfA
80m+dgG99CG7gGm6xjZjOx12XkIPIKi78YKfFdd2pDQPY5DEBSTcENpuFpN/Gftg4xTsrRmS9+tr
XsuxfF+gtcXUK+LkuccyS0sHiNRVmC7CYLpZQo8Q4drYgPRvCNPEahRnfGWPwWUvdE2A4sJNJyLR
yc2j1ZXF+qCp0XnGjeN6UeY9G/zThxeFWI/qB0hl8G+ZN0DPedIZI67SMqXRAMhgWKVN1Ps2sqv6
5bqtlaB1Zkta0FJMTkWIXxyNamsHYaGix1n5QFgGOEREkRdSz1JiihG61g1GMaw4uDtreGHlf9r4
loyq0LgivIq85q8hOScgQweMNoEh33wytNsC7EIJOqJpee/oQ2in1mGeX1jy3HlgpO6+TeN3W/84
2+z53yB5ozVYC8fQcnmc+HZ5MriirrAS2M6WKIV/21p89I2KEuwoWhQsT8x/1tsn3jwn5FVZ215h
1z5fjOQZXm303A0yWMswEb987ZJbOn/TtXfq3/aEhRq5LRs0C8b8xi2er3vl2jE7/ZjCa0+OWWsg
U2l02Nb6l4GGoIdagtd/MSEqQK5ob3tis09MjK5Ll6XHtzKQJHRleywC8xFVvP3/z4zk/+nUgPsS
/GnHNL/Ty9uaJBFv64/n3igsAJWJxhg623IhE5A1mtUOYjL1q3gobsHds5nvyqhP3q6vZi1aIOvG
D9qC5FpmmyomD9eWjzuuzLc0NPzN9Z9fCxanPy85eGoz1pkW1tHmewjc6v59Dx5zFTB+zbmAUsI9
rYvpLrkxCo8ImMXM4kjTWC8PY7dvBwU0UmVCcq7AnnnrFTDRkLumglBdcj93XLFbqx8DgxDAqmMm
Spfn7PTWne3R8PA4CDPvLikV/ePVn8fJwMWKhw/KPOcHRPPzAaOuc3Fs6RBOD+DkUXjt6ibhaQCo
JZ6LF2OW9tDnTquPxdFMKug16VHJ72z36bpL/c4ApLcBckHMWeJ9jU6jPJjWE3CAJgV2qckONv2P
ZF9I54ZBC6XFJXTpczd9ccpnx3h0h+00fMlyFvvOEoFkOSr6Abyj2s6b0pupal5q9oz7csMgbdW5
AIYuz036jbFHNnsRqW9o7oa5YyoyjrUzAdoCyDxZKCHh6J1/htYeGzqOFQJIPejbSffbSMNI6qO3
tNOWuVyVEKzaQ2YO2CieMKAoObfHbYhVd7Ssjhm+xozKzY6nX9HHuv5ZVpS2cfJOzIg/4yT8irkV
K5hA+QDCn5tqrEM/qR4arY0yp9g2TrUTZDZ6WsQ1Skipt9xY1DzwOtj4Rv7U5JA1Z2b5MGR0Qy33
3m39T9f/wLW7VoBn8ZQzwbIqF4ZFOc3UZ4IbyGTTJhit17qezZu5qOyHZG6hyFXeYcSFK9x1dfdP
zIpDebIthk4Wk+YwW85J6L0uOgYOgXrt7c/Xl7cGccAEFc6DmNHFp5ZOd4obnFqtA7KKOb/XMNuk
l+CJKaA8U3g+SgsgrZpsJEvzI87pJ3OuFBFyfaF/7MtQwDKdW9NLYD+YXqzpObFCvYOupsLN1kIM
mm64FT1xgORQnzVV2zK7qLHKFiibB0q++PRwfStVNqRYD2Urg4PLsj7qeOxV2k/q3ZqZorK/UvAC
/hRSxoLy77IR2/Zz4CWJW4Gju48m76eR4l5syb7ouzBV8patpn6n5qR7GKLgQCS1HmKAkcR8TCPU
z1Ho8sJ8uTeQ8+G7oXV+Y9v3mPqN5kqxo2tn79S8FPJoa1O9MmE+H5ywsl94kEaFk6FhUoR9/hm9
O8VNJJxdviNODUqnzq5GcFQgdzpWwRjrCzQ+9RdjqjdaXUYFH0MDV0Vt5rvrjrN2BBzXDASRko65
aanaAvIBUmoLAy+NxiPfupnL78bghYWqx7VuB8M6YD0G+FvWChmzBNyqLiK624zfFie4rWrjJsl1
CNpP9bfra1qNK2g//DEmXR89+MqbEYz4x6HbZm0IQtwF2FsfoSWkRcjNp9Lds38AquJgQIobQFjg
2mU+7BlsEMbsA0LolVVEQePkNWGh4tZay4dEAoFnrAUyALkDbrnLMIJHAaBzDEqDQHxzfedWfx5g
B3HxGebFOFJQ2klvuhitasCxVtH7tt9fN7AWpwQu9XdhDL0GyclLlwVsyYDn5M4zbw5a/0xyRZha
W8PvUAuso4GqjPDEk9uLNWzKfQuCMWZ9W/EvXqa4NNYCA1IgcWFh9PdCWphMmdmkHEuoQc8Gh9j4
6XREVSh2y+UIGOmmWqrn67v2+7PKseHUphQL8xJMfm0G0DBqvjfa4MVJo8dW68VBBmQPBAWtOdkE
1ES1d9mQujgsk3eHEb+Dz5q7iqV3IFs51A6NAbqKoWGOGoSxn8vpUPpzrFVtnLhuVBQTCHiCW4t4
h9Z2N3q1xNfXsfr1LUQZF696zARJnwa49AUkxWKMkh+GZuM1u+rjJN6gykA9F+8nhBkMIJ5/fQ49
LsfPKOaZhxilJM1VnJC1PsypAblhG2geKWkG96oDaJ6goAMe38l4Hot242qfmfazAz9c6ZiKrVuL
nyfrkmuMFjTNMDcBwPVC+8ibn63xmfbHclSN/69+or/7Jw9VdWDDKyFfCcB15z+XEKswSwat1ETV
PVu93k8XJN2v7gT0ZVChc0rcYl/NxrNXd3edDVJfrX7vM383Bv5Ngtoj0uIonYwt5CFer7vjaqQ4
Wav47yeRghdZl/uieetlYPpkEclUnHKq3RT//cRCMxGOcROcWwMMkjPZL+zZUoEgVuPRySqkQ+Uy
gIG9AV8sbzhab59msO+V2a7DEybtvuaTIi9SbZqUMJSa0zSeD//X+XPjfTbyn9c/ylq7EQcMr33Q
3fzuqp/vWZKDC3kJ8FUSE/Ow3VeSf0INQycPk/FU8wffedaWPmyLz5x+qco2LJuN3ZOoDiILFL0l
3zXlV+Y99PZ93SrAqWt9h7O/TYou2exVSTvjbyvcB97ksW+2YdId9flg9nNMrSWcmuNg/ljor4l+
0Z1Hz/lR87frO/R/HJ3/3aEL8encr1EXbRHj3MH+EpjQMh5sdtODfiixuxjdVuCvrI2Nvw8E3fsp
tR+XNvh1/Y9Y9WzIvjnA/AEyID9q+AwlQDpjRLqf0RBgh6lO9ulQKNKF1ah3YkX4/sn5saxmwWgY
JowITzZW5W18uzywudhmKVEkwmvHCBhMDMaDVQ2oH+mopsSc/LLAte4GZWxUT707RhTCY5A9w0RG
slsAzLq+havdglOT0sld5jTplg4xvex5lA3bwP82oczNAkhd6dGkY+ikSOPK7LamNm3c8aFv3Ah9
esXfsbpygD9AQi0m0GVQhhFoEJbtEEAoR7if3gb66PAs5PS7zb5OhQKIthY/ILX3x5q0aNdMS4MT
xA8nyPYU5BOpwmfEGZRzpVMDUoCa6hGqmzWWw+s8xthaVNM3rX0Zs29O9zq1wAz/A5udYE6xhawQ
uBvknMOy+hnAeJHUsnyTWUMduphzGXOmyDzXt+6PHTn1sEyeD7YJf9FYRIGK54ojsHamPRDe4zgD
cASSk/PT5vd5TzUTcYVq3xy+czhA8Vzx+Y1VbzsxIt37qB8YI6WgoOjpK1/ey/nZdm/7pt/k9pY1
m6l7qfmznT8S887RX0Fv6NFPFAS/pH82JoWrqP4WseEn4QWcHqZGGP4WvtxVr1kTQTxNtzadf+d6
W8VhF+u6cMuTdUvxpR90c8xz2ErT71X/ufdf4DKhZj4G+WvrHAfMvZKj3+7Qqa77Or5ufX2hwJai
bYImzQWhBasXrQGt09Gqn3T22S37G7AqRwGBYLFnh4OhjG2iy3ixXGiDggcE6qDoVZ9vrb/QJQP/
HqakyrHdBN2UbIA4tMIMyqpRgXmc0F3qIXTdtkQ11csObkM6wCzbQuHUq0uHR6M5geliQCPO/xBr
Ri5pdBiv456z7we+SyHrqvXFxnPS3WJY+4Yo4QkCZXG5+L82pYOEK8OwuIdSQF/rDxb1N065HPLR
jnx93mqMx3aVP/ZV/z3o9DL6h099sl5p410fdcBRJPD27IWOzcJOeyi8LnSzcjP6e51+uW5vNWic
2JPO0FhPum7jSX807eZnBRk6qrux36oGQUXUvral0vHxeTrq+YBrY6RFPI42CJTvKENPiKa4plV3
iMqadEml1uCDoxSR1g30Jzro4KfL9QcjGD6NU/rAi0DhpKuvStHs0C3MICP/kL106RMP8ofAkeJJ
aZT9Xa3Tt6AY9nPefyoLBk5GkEui+8AK1UtMrOViZ33XtFD3geqJjLcyG2boWonJ5ybtD12WbvWx
3jGAZ5j3L8AVvPr/mBJn9STeNqnREFtM2VrlvOGG9mwsQ8zz6uMYpAD8M4KiEROnF92jamKZ3eow
U9QsrJq7oHrtVJifVbc/sSF7SD1zipwXuZtu39MsefNoflcNruLKX41eJ2aEo57umJUQ1IURvcAB
eZ9a6Z2nkfdxFPrvWv+Z+8GNlhFF+XQtzYBJDD2ZINcCFO/cZgLGUT72EERyuiKCSklIVKSmaxYC
W1RnAJuFuLMUo0Y65Aa3AQP26gP6IaqaturnpZAUdFqeZeLnterbnH3HwNj1kLf6+4IDFIANPBbk
biiDdpjBF+DcQVH+kCXdU01SRbqw5l7ABfwxIS0BQ2+lNRhAfdt+nDlRxaNUtUtrMe7UxMVnblg2
OAMCNiO3fd1/410fG3bx3kLWHZBpxaatm7NFtxW8j+AbPPcqrwoKStMFHwUcpphK2PiI3nlt39ll
8pBpxv6j3wjla2DjMFIBaBn+f26uhiQJWKyhtucDfAyO9CVqGt+NrxtZaTSIIjmyZcsyUDCX+/pa
Vi1BLqSiwPoNsdDvmLKLljkPtWbXj190AzoIjhuO5C1wesWVcRm2YRrzYy5yukBoFJ0v0BvYYtqE
QjbKHTFDWjRTpI/U2uWYyVxCh/hKjYfLLwiLuKRALQJAoCm3imZwMXTExWN8st0juKnD0mhCc2wP
NX/UzQ9X8WFMkLWjPYyxAHliUWPMofmkpccWJMtR0VqP48C/XP98l8H13IZ0yFxXWwKnw81XePmN
hosdEof7big2Scl2Omufuop/eNoTJnHLCl+BJpPsMJVltW43gXymxWh9MCZj6KXL7ZQYqqnZywCC
HpSwAhgwauFyfWYhE3WaGgw+Jv0VzCDxmYcIymnXN3DdCIjDBQ2jfjGbYnbEaNMeRaCxG7d4z39Z
CjuauffzupnLeIuLSAD4hYAGnE845sklaCyk03UmUkzzEwYuwnpWlUDWFnJqQXjKiYVxdAriCbaU
BcQ8IC6L6qmLMmJtri9k3YxA7bqgP75QlktM4ozzgO7dQm5a7VC74aSidVvJJMVm/bUhJSYgC0v0
jiF1NaxnM/hadXPs5jsCudzRfCLsYQK5d9F/ur6wtZN0alT6QqCVNMrFwqMjt7oNreww1d9SjJzS
pUAbkYcuU3GWqbZS+mJeY/KBebAIUtsDSNkeWl7GdQ4Mz/WVGWtx9nRp0r2VWJUx5QsMpVkV+v4n
s/kZNHvD/C9Nf0zGFPn2y2i/YoQQyIA3vShCe+Bg6z6QWcUEthZ/T/4SGa1iL2YzNVCQPwIn91kf
nWezHm6oNu0x87TPNdVcr+KbBtIFAy4VH4gjUYcPHoz5DgV46LOGBAVKd3nzil+KfRY/d/4MOfPb
QHozZz1P7MbBA28JHovsXTdRybbgtPTnoCUhqcE+UgtQ/09jfLpuWvGF5avGtuagoSb21ZkMyEuS
kDkszJPg2AX/T6+VURB+0QFSHGCR7XBX8SdqHEZbgZhUrUYcnJNQxkgO1NYIf4XjJiGuma2rDzeg
RwwXRwXqWA/Mf2JNIMWaJZgsYvvYOa5P4bT8mPnX659G5fJSXPFTzcmDTgTM0nZDnrFj7aa3ntk8
lTlFRqACal7WjoUT4vHoAXEKPR3pYUJp3th9jqyjzNttYaThYlS7ngMZ4wQbjsYuA6/0+HESWFgF
CYAJkgnU3y8AzQU6GrWoWDvkySVgQ/ftcE6MUAUDX91NcFeC/k5MSMpwuzrJKecUGf8IVjozYk3c
JLvUjR3VdboaOv4auohUXqZPuWjCE+vWM15pgw4yQIRVcmfa/3kqLXWVNSlQtU6VF04thDqDl7Ke
gVtAWmp9SdI73frFChXB7erNc7I4KVAlDSb5Gx2vP/Af71r/birQJCpUekKrR+vEiuSJs5XqKZSP
cY07KNu9tpMi3qo2Tdg/CRN2jrdta2IV3dRtBmqGQJNsPB7EpUcPxDTjtEMf+fppVu2cFJqSOfDr
GiroR8fdp9BwL6NKJeytWpYUkRx3ruxmxLbZdtGHNDM2JKviCu9AdE13zM9eJpsrusKrQQPsS2hX
C0yL/C5aqiHxSYljtfhm6NV3ibf1oTuTvpCcb33yoy2/Xt/HVd9Aiwvsyui9YgTu/NtlXkKsvkY+
jHFxlLFJFRa19XHKGAQlD3EQiTeEmuRm0JQzm/siKCHSRmPwHYjS66tY9YYTA9Iqei9hrpHjLjSn
YE96Y2P2zpuYj7xuZtUjTsxIjt5OJNH0Rpgx69hf/F3C27BhT0b+ak9tyFXzUaplSU6eF96S9IKv
sjVRF/qUjqD0qZL4+qJWPQAVNLBDu2jQyI//lHCW0QmsDvkQQayJ+Lvrv7+6iJPfl2KcprN8hp5m
dhz8KBmfoW+lyoTWVoC6icgdBLeBLDPSpyCiCWYPK8jcTUNiqveKPVpLhE4tSGtovLIBa4ePKrDN
MRwPUIRFd+gteip03tq1ihFUHSMwfiBw3ufHcRmol7ManQ9U7cJxGDe28VVL+nCxLUxvHK5/mfV9
+2tMyogaPMJzs4exqe13+nDQfJV04aoF8DNgrBaFF7CfnC9nKnOtRLYFgM9y4HmAZ6OqOaiyIH0Z
mpUAdk9OdvwULJ9z7/X6Dq1+dwzbYKIHECLwFpz//cQDxWoCkOmxDxttP2Po2okm1Slf/eYoYKPA
gqbJRQU7ow6vDR1MVEngbXKjCH0QJc/Lr7ROwuofhpTQs/XRGULRACNj8nEvRs4bs4M16vxafO8u
978O2sclc4QRjNSB3090TqTv3gBY7Ew1ijl5/uYfhvnXP3wWzEijXg4lGAhQnH+WllhwqwI/747O
RmNTvNgetGjBBToqLK1FfOBgkcGbgsxXTuJbViR+vSAHaAkkz0cQ+Gn3dXNLuzEaW7Zh9r88g6DN
hFlszL8B4C553DD7vAVdJlDTdczDUpUKrpYgMBkgYPNgAEHN93zrgqYkpGry4mjpWXHXAa4T6x0U
bsaMBRiz1Os3m4EKbQb9xA/SVuUhc9vuFhvkx6Rh/hbdYPc7KDL0uNQG/41TsihQHWsnGgLzrhB9
ENBe6dKjORscN4GUvZame1OHQhm+sqr+sXYpnRqR4mwzlVq7lNgGHOu2yEMfZc3R+of4empEiq+z
12VgbYARLaz97aQa+1zdKLzAgDDDK+yiam/VARjw0w6fcpz1yOMcIAw79RWp1VoItH2QPgkBL+8C
om7PnZ2gOYmpST2/0UstrHi9KWoeTl4dXT/WqwsCtRQmgtAsBNvRuW96fp+MTurkx2l0llizFntb
zNqsKJv74kqQq0OAyomOR4ADJkcPq/TcotRsDCAyiDk6C9LEavKsR0oyNF5AyeuHvlVPYR4MPE4z
TAmhFF0csrIuNlaC58zkzdoGihfGPdXtLKY4bWFQk+x+zkDxN3HSbUZe+8+FTbOHlHXdrmPmcEvq
INjQYACx6uQ7XegYCwQ/ljkA/75tIYbZVZQa1dfMHOpItwf/3kd9IBpo+h5MdnYD3gEdl4KAmcz9
14C532d9Lp6NpEg3ObA6t7PvFhtG7BgERdkNNOp+5dAV3M4sxxvJLIqIp12+ryExYIRa59QRG5sS
rp/UoTP4epwl9bJNi9dq+uQvTw1QdSHzdiD8mrcNBJKilORjDLiEkPfsOQiD5qhJnIg0KDFAfHU3
5jaJ275vd1Zj2XFrdHqk8VzbcYzFRhkme7dLwJyQTz37/HHXASUdqh6YFsdTRnIdWvoFZq1dDL/P
XzDNQhQ/v3YNnPy8jJYrMZ7mLCl+fsZnmG6Is/WcLacbK/tZZwrEwdop8AGDdTAbhwRQzjn6qdHB
fIL52NIlx8RL7steRci8Fv3QDwNKAwBDpJtSYBryJjGGAGL0lgCl1j9qZsdp2ynC3womFQNMJ2bE
rp7UBVwIwqJJMcCMmzzmw6iHg2YeyNhFDni7LX9+RLllMxfTvd+h0ak39R0rq1gbTaByckUcW1/z
70Eb0Bbihj3/Y1JT78lIxvLYeT9t+1swvDv0/boTqkxIl0ptGXMLpu0SbN7fPauLSPGcgFjrupG1
bBGT32Jg6Pc6pG+XWGRpxg5GUnpflo982Hqol+ZxbSiKv6rVSF+vBJFgarbYMMeewwB87pMYVFSE
/LXbxXewGHG3AKYvZXL9kjVLWfeYSvbcG2Z4oYfXYeYdGqgIXd83EQHkqH9qSRy7E2fUXL3LSANL
42DrUT06LALML9lSq7Djzqnq2GuGYJPQson0GX2X6+bXTjVAMOK0WeAfkJFRQ1MuQ8FRO1rAzWh2
FdSyVCtc84xTE9IHa9yg6pMgyaFhpMcQLn81y2CzVHPcptWWKpVBVlNJRBAhwCqI+H6jc092tGRY
KSsZsD39aMTeNFnhZA/eDcfleujLybjzy8CLjHSeNp5mBrfGoKcvPRTHbcyjTuM9QS65tdq8vJmy
qt2xpLQUsXTNhwHZcFHWQEn8IqMgjg1uuKTLjwGIuUu9iQOAgFvvH5o+v68ecGMKTWLxV5xuRE1o
bneoDiwME2OhO+HBCDyDvjGQx965bu0onGnlOgIUFjkyOEtQuJNPzdJCw4y4FagJ67oKSV7fGCx7
ILWznwLtE9HiZiGb6/5rXuJQwROFwiQ4j8BlAB6n80USCwSmAU8mgJSgjVZMtyVeqT0rtry45+k9
YLihmd/26dc26EKv/W+0xyjTb2j307dekOfjVetiYjZ7NHwVPuEyiCCJg9gKHmjijXbR82gJ+sVB
MD+MrMB4WYL7fzkQ7z2ZbEXueHnEsOG2yBzhT4I++HwTptYtNM3W5weaPY/Vj7Z6K8HoXBlFrBvf
r2/4peuemXKkh5qtg/TUnZf5gZksKmgVWo0YDlTV0S/jEs4Hxn9R3wAxBPBz5ysySs1MIZOwPFTW
Nke6qziAqz8PcjHQjaJPdFHboOVszTMQyw9dgpY6aI/G+eX6Pl3GdSwAo+VivsvAq1n6JCXUzFAU
xCthmB5tfH/PPGjzl85/GPljhUZfQ434usXVNf21KBNz0QW9ZVrkywNgUm7wnCrBUSv+DBYc0HRg
4hczRDLehmdOmdIcsO6CdRHUEepZCw32qHWv1xeCU4ave34pgsX5xJJ0ZRhg/6CNVuSPLqvMjTPq
P4CMmj67+rxAPoYZP63C8Hes810INPAsHkBP9y0pII4bukme7/MuGx4NrZj3Om/6l5YbbLtkBQia
K2c8ejkeS9ZYjHPk0bl7d7qJxZlRuHsnqOxnCB8XkeezIkqRKcboyLIU7ygT2hkdHhD/Q9qX9dZt
Q1v/IgKah1fNZ7aPpzgvQmwnFCVqoChKon79XScXuF/rBjWK76FFkSKWNZDce+01oOvyzP3YW9Yv
R3lVW2yjoy8lnJ+vZB5FPCgPGXZLGRz7zequK8zrIt/z55PLFU0ghur3FI5oech7I+fLKvd04mYb
LdQb88YE8TLype9hVOARL3Yap93PEoxo36tINC4UHVrQ290WOaL08s7025NcFyOrjQmtUu0vxbxS
HYc+lE4MBkw7gi8Dal2onSVU61m3mEYk9cgSOlkl0G/EM9S863O/Ef6VThLGF6wergJfgIzc1jLR
W4UU2YZzezQdBtOSbYHp3xIsfG9sWTCqXy6jL+tEi4WRYqvthFPuY+q2ir005vuKTE7eWJ04WX1P
k6oHeWaqmIGeDJFK8+BMMVh37iUgPb+SwaourjmWCSaH9GMMepGztZ4fnJCQg9cHdoq0aIz9dTnY
DxXSU7Ng3rqsbuYqlUxgoN2HgxexusFU4vavgDrmrx6t7NGc+vbgS+5gOBKoXG7AsSpsrGnddk5q
hZWPr8Tt8ezKZY/5A5Ln7LYsliocCr8LaLy5wwKmpbXGLVD3Xc2JnzAFLpU2Zy8fG6PJZDgFBQIl
3N1gC5phvNnF9dK2Dygy1NWYZvXddgXZt+MmT6q3xE4bA0bU4dDGs6nGlBF7jjXil/f+1pjFCgJm
snJe5asLxzGilj5mNygM0OwaaUvCudDYMFDH1DHqQaHec5gDPJqjCGLbku0vpDu4F1EGS9o741qs
oD6nxF2QsaMMvIKlxWMKYBOIThvogYNxOdDZEBH1uF/LlWpXjYhGd/2pAgjhNyiRrCUbXE6zkYcy
3fjW4K+JNmZt4GZlB604jCS/AN/+cOr8bUP4tJs6JRn8ccSGMHGVWGBdmd2dh9Tzf994fpOyP+87
N0tZ0PBwksJQ/O+nDoAxujbdyi6rXXk/WhcxCVHJ6XJSVtOndALEpBx4vnFnqn+qyg6Opj1Uezl/
ByAY8w1VHNk4TS31OiBWsmYzqCkOA0kMqQ4J08JOJaf0XW8zvIbMV9rQLm5qMSYN6aejjzUCtAJz
wnqBNLNWrUzEyPuTWsnj7M/WMfAY5FOhmHIR1m2O+dV2YIqQpJutATJd+CH2gpmx2W11yuvNSeBx
NCIBy1HPZaNkBs6P3JU2C3Zluxrp0MHPWNNGR2ww9LvwJ51O3RhGqLnUXVmGXtFXIctqQbqopM0E
i5HVzZwRgnXEepQJ8zvSYjlZIvanyYxDTy2Q/oTLW6jJkljuML5NCKd8JS3p8fca80Iwon774sX9
4by4lfrgN96cNz4zoQe3Y7DSqdhl7lg+D94eJZKEcaL1bIthz+hXRdAf5MmAqWF0hFYXXOF/mIg0
q2i7zvCrCx7euncCse6a2ety6ixd2hpjdxmHKmiQpqaNExVkvaitInuuSHVvK13+96P/b7/Op2lT
57dVZWqvusjRO9qT86Cxlf/7I/7TCoScARuXgZnQPzKPTeXW/ty41QVOo7HXjpH0nrgdfHEjX13l
08Hf9DLwVtOpLs38pPkYhRJ8pP6L0uwPhZLn3gJukcCEccPn6Z8WOB/6QKHkByUZyXRR5fxnMCQE
Zx36UsRru5hlfapewy3sZQ217GVDBrUZbFHrdBCpkQjwb2J2X4Vh/rPvwl0YAKdBYkC5+Q/GtUYX
yOSAd8MD/9AiMe1YWxXN9IIE2rADYbkaPHyNtuTl679/Fn96loF1+yQge8Ac6tOdeohCH+vFrC66
tq7GZhZtu3yVnHr7GZ93ZSiCIcIHWQO2+vbfd2WrpKD+6626WEtiz3eNm2514uqoVl98fX8qcP96
odvN/qVh9pRhY3qEC8nxrfHuWvNOm2CRfYH4/f59/3E/cDa60bzhLvC5L5dMbrIaSXVZgv7QOuG3
wFlYDPd4M+K1PBjCQhmy3M+Wl0iTF9CqHM1BPnVMfOXn9Icni1keUIjw5rkP6/i/3zBSBPS89JSc
weAIPjTPTZ6vdWR+RZaz/9ANAf3GC3SwGv4pIqF2MEJ6zcqzK3XzEzu4v5ewXXiahpqekV+hs0qb
NAYTeYqFK/SBKlcex5bLdBkWCRjOqb9bdV0eCQsmEjX2iCn05FQl3IY99UiHvr0o2BwOKGao9WgZ
9Zp1q+kfUCSLbHF4F1sDKpoVZePJ93iTOCXK023TBIQJyys85q8Jpi8tgwVus76SYVEP0GxXZ6tR
eCa11Yu73iJz8e8L6A9PBm5zBpp2GEbdUJO/vwKu58YIABScK0OZhWO06mo6s7ovu6HfGwvvTgyr
LoO02UqrwQVn/9+v/4cFjCEdKBWA3X+b3v39+mag7YUqbZ8Hzves7ffqixv80wWgzYAmxIcPLCDu
v1/AEl3TUE39c3c0XSQMfQF9fPXjP5Vs7UJWJm3inad5zzmmSF88nz+cSLfcnf/79W97xl/2hH52
uAm6k3+2hqybP0j4S361fVu3d/xpQwCFHycFDiVMPj67U4TMhMK4ZbgHxTD5GrfyZoi6jX4do4AI
BGYRQI/U4Pk5mlOkfZazZ6Ry6IArkBJcLznSK+IRsXBNOzOJJc/txP3dYqgwCnu6vKiKljkOcHhe
9LQhO7H0ZcpRtX1x8P3xbfzlTj49LYRX1bxBg3z2/WuzG8f/9rKBcCEGHB8SSAgOiFWfDzpdIziE
uMoEptikfS2PvO4+/n09fHrft0tA6IPorZuICTlXn9ajtntTh7rF+4b/CzQerXoeuluQhyW+wjk+
PazbpcA/AwXxlr50S+b9+6cFqTJZOr4hfsulYRvxylFvjKBZ/893hB0GMkgXpuboaT4d0Tb6siBo
5Xxub8SdnsUQmbn9V2GTn87O3zeDjQheCL/tnj/TI5jQAXc7vZzL1U65/TQYLuKwDpPqv7idP14I
0Rno0W66xM9UNHOcysXYpuXcjphx0qmb08CteGF3zauJIILkvz89IP//d7lPT0/0PkSIHi4nBIAZ
zMPXjaaO+8VX96mC+9+n5wWYE+OTQ9H46SqYrPsKQ8vlPC8i6kY7sRD8yIAKyVZFoTOC3NNk/35j
f3qON4kjPgwbnKjw9iv9ZWNrg3IGs2Fdzr14X607bxQRs5G889+Q1t935t/ixlG+gW73u5P6y2Ww
zCZbesNydm6EhedSfqXh+cOCxd75/y7waRV5WigHze9yNp4rnNNO5pj8i0/uU5n0j3u4LeS/3AOi
PjTnGy5BC6OG9exHvJWIwnr77y8E1Rh8SgGIYiP7hHF0xhSUvcJVtjkiYb5Gk5d5Xz2tP711/wZv
gPcIDpz96a0zg0MiA6zsTPwZKEN1Q8ciJ3zj9Rdb9W+4+S+H2u+Hho0NYAq2BXhUfvqkvSkYRWNC
XdrJQiLGGUKnGVBaFfn8AOvVNXzWNP/3J/inDfWvl/x8c2RoB5v281mf7D5duuL/78d/ekGLg+gj
K8Czk/R+2i4Ii/73nw+b4U+VwP8+tMCxsd8EAbDLTx+zQSh1J0Kmc+2qu2bGdHDQ/qUupzIyWnfP
R2MfaJfGsmp2juHEbVd0U9FObWJ4jyVi0wZ5sZpclQfi1xE0kqkHfg26tCJoQQFyc6VazCE+JoSv
T8YYQcHXR9ViZUNvx5gX5k1NI1cHxWgPqTu5Z9OC+SY1ohUwcLsdLWs/lgdl39tw7/Lp3u93vkAO
QqseR/CVKKbkVr23QBZdXBiXAKxzzWmn5iDRbZWoTeeaztlkvNe4nseyzUrt9aWeDyjJizqIy62N
rf5uHafHaQUHaJ4iY37GFLYIrT5Rll2Qpot0s+TWxOBkPYG68eihyrFCEksxx16fKf8CI2NAT11k
ejpmW3tsg0NnX8eOJHV359pJrYu5fFn9KfHt+2BzI4QXMTvpgwutf610vmPe9nLDc9BAp0EjIDt/
MjXQLb28+Ft9VnWBc31/C+wohROTEc6HQ1q7j2J4nzxYbMt2Z5ZJIBnsEOOSXvrppeen1jeB7bvR
NhhJV1k5kVU6N8+b7OPFzabu6ppw8f1p0yrqHLrvGv/NZuy+1Zmz0BQSPngp/WBNgaFLuQWJCg2Y
xN17GMOEbZlPDo1o86j0o7Z2tNwt6hj0R22e/Io8gD2WUUdnE5Sk7Z7B0I6UPIWyPSq9/VYdGF6X
hYtYJs2HXsejGAoT5JdxKEiQh+NDrWHT7L/7RtqZ38X2za2qVPToGe8VLyoNTfSUlk4e2M/A/UEX
hiGPlQbdhP+8jPKX0WZ0LvS6E95uGPriZvU/W2rPZvBRkEw9CZlZvReVhLBIKgMjEx0PhMcbzxnC
qkcFke2rK39Ufm6Ts6XteOKvg1JJGZQ5LZOK85i7PPHIfgjvBimKzlaxC4gSkNyOyrbwB8j5vblo
8I+Yf+nwFARLbAaP2hlj8NdiXXpJCXEvstPctbDcO+Th0iaAQdh4X+ONCliFmgu6xzrrNjepwlyv
GkmmfUKrpuAoxk02pYtnZTUk1l2dh+al4Q9C7REgBtPGknkJGuRowNSUGDsJSyg8/RZhKPVFI8tq
WXa9e11RO0G7Ft63JcmJ2We0Pa7qFWTTeBnuiPHYiqNLMOl5sKdf3aZyr/KOazfEo3ffu6eWpQO7
IBFQGftlKgb08nMFVe/62tQvLqKRa81Og3ATcCM8F1EL30gFb9zpSWOOW3ZBgkY9g05qtl9tY8zV
iH5YwdPKI8UUkNhUr/DPgSIYKLQRifpRd0Y010nfjBASZnX7MsGNpGmytkSYjecijmg5VIGI6imf
G5EQauWC8EtoTtFaZpYp0mrqomm48ySHpwSGJZ1MyvXDs5ErZ0R942Wr+ZO0RtoKZA46PHbB7fNh
MVrLMEaULCLAdNSpxgWgvsa2W+b2gI3Ab35W8G+wWi/eyP1qPDkdi8ewkTG3waFcd6ZfTOJSwtqh
4scOpC8rKGPq2kc7eGz9MbMrhMgcqpbnQg273n5tGox4fPNYT9h/YXBlg61lwuRgF6CfagqH/prq
HxMsFCtXJWbIY8W9WJTlwQlAMJyf+Zp5I6y5MZcVYbG23+f6fgmG2HFPUl1Gy06WlT75mEpS19vZ
w5oPrrfvdb1DZOE+LN0dR6tXSaQsTc12Rj7MOSiBL25V9VOCLARSb2pNE3ZI/hr0YWzUOGRlvJDx
fgiwYdItdv0uXUMzG02ouJBtIUsXPE0z97YciXc7G49eNtW9sabSzMxy3XubE8+hzBshzyHegawY
7BN5xM1HlI+xFUC9vNWx2L63s9jbnf9a84DHDJybDeGkLuaDfi+Pk9WnE/SzNIDSz3SROH1e2Rsl
l8YXsefNcau3ZDRfnErez876PLMPuw2u9uzsydhlmmOsYudu10UbThzYK4IeK/Zl4B3dvpAd7I+a
9seoxL6rRE64hnl+fVfpqmg268QITxw+Jm3YJW3j7XR5Wth8BvM0ojNNeDWnJmayRgDG+RDZa4M7
/OE7p7I5Ufm4zHVsAfkhQ86gW7UbfjRNrNXJf/Lo3OBVdOmi6p3BPZyLdSbBJjWJDSpRDY2mbcqH
cvMfy9V34XK5GXBrLvejT49acMwFd4rsbR/rD4THbtjLGwvIiJ0JPqe+OCuX/5C0jxw5XlbuJX0F
sr/Ho8bzvhHyYA3lvdWKO/jewRUV9oFuG/shy+ugvVC6PJQLvOCdIIY9XeSY2EFVU+IdYDgctG1c
z6+9e+7guu8qOLqY3xYP26yVlUhNhpIhBaz25PfjPvT7vVsH0aTuDDJHfjO+uiAgY1C4rxWO2c3O
3L5JyIjXRWK6FYt+XEN8E80YU31h850xZNvaxBOy1Wp/zDc7wDh6J+cHexZP9oJJEvRdLLQyvZF0
xvHZtmnVPqrg0ZDfh7A5mLAJJWsQDauMgxmxkoSl9vJAVytyjbulse6Xmqdjs+YtCZPJbPYhH3JS
TTuL8Ii1TeFV7tGrf1jjEHe8B+NjvroSY9yxDQoebE/l4AapsTof3bZ8gBjtinu6HVf+NKw4cZGP
BVufb/4SzglUF4+y6Y6b/NCyx4jvni0Km+Z3E8vJ/CWn+xbhpWvvx253WLzzRl/m+jivhWzhmclR
0xg6Ih3Gf8w8YjicdDgNhimMV4sffWNJ1sHZKzuMifVLuHQnenAV/Bx5olV3xjpd6sJYe8g+j9ju
UgN5n7Z4wcgXu1QVOdTMeuJEfrlFWpR4+9gefbiJ2GOkMfIzhtSzH3z6QzMHvqEPfP5WeqnCN6CD
Bio7gnoGpLG4C1hORi/Tvi46DYo4U4eWzgkJgiNrMZ4Uqo/9Ehth7SMRfUQAIDys1xmGfM52Cpi/
ZSXHNLCGDmPvOuq6tgL1/2oxVuitubpbNgdLgiHVCDnu5N0Z1bWfrpazW9aHSjzWeOfWYzA/OWGh
zFysPzesnTyEQRxmcin39Qu6ZUTY2A+jsHZ9xXZdsKVqUbG9kj04KrHk4TOmrOm2FUIc8cYiQvFA
Kv919te4ho1yI27k+RKZK9vLQM2jFbqvrWG8lS6fEo444mgT88Ep+8Rc78r++1SfZnt95kFm+tdu
4nFIS2wfobmHOWTsq20Pu5pn7Jg/A9GcNufX7PzoIUjQpp+107Fdwzi0x8QU7zMSUqyu7yJnvOla
jnrDuV0xUKkuy6pT130aLTMb1Auxz4055103nmdnSjfvF3gpkQzDJORBVFdZ42tUXXujWjNkiMLY
E3OYs+lz7JNjjiQF8JqempLNUS+brOsxxF0ntTfDeQ+kDicmZZkLNg0oG7NNIx5cYZaVIO5qP9k/
6+UU2Ac9XXycOOAPI2PYiWjII1V5uw2rk/nmc4WKYhu9D4cYcRCcXPZ6O5IMGLC4G4/63tybRgMr
jZNdo1up+idDIGZx7aanurYQ2TlFvvmIEFQhQY8DFWExhssaVFGzYtsF2caZ7yFFzxT2cA9e2TV+
y3Ce0hAf++qHp61Hyob1bLAafI2HmwlQSYEBaB7ZLWz3SJkDzctsN3eGOtK2FVXjCqXImy6vIcqA
mSLoBDUHdbPRbrPNCGDjacYChFsLVHA0KQ9k+TlbMjH8HYPSucsb/WGtiXIuXYl1hYlMZaoHwa3I
6XamePbrp2VA+U4eoODBcDAtgUmEW14axSgnkfawDch03VnoTZYHTfih3HTWdaQwEVGAOdvjVH00
8GPmCPKAJQlEsLmASqeZfqi2MOTVbX5alYirBWXr0YZ5oreCwFH9EuYlFIxjKzGirjLuOAfTxjyv
rZVM0xjNxnitt+0SGt+hJIms6mVhI7b7OuqWOWKQEEpNE6RexWY7vfjDgQ0PMys80z9u8NqayxOH
ryqyWlAOeDFsI2N8SAny3FzKcIJ/DHVqV29UrClE20U1VKlr7YK10OX31pxRmuW6fV1EZjCBwv2N
hy68TvCaw4Kxk6E/Qtrmhg+VdzBWMWnYbpWQsxlngoyDWfJkhQdXAEvAxQfRhMznegNPCv5gCdgE
EScYBooqWVSBzhE/vy88kOB618ERb7PMbK9j9WZ2x4Y/rpuKA3ysXvms1AySKibZTRh1PpRzDHoZ
wz4EU+YMSG7pm/sFxgdkfZvcnxXWSItHpoPHZQXNbHnXsJuS/R40Iciorl5QFSDY5g67lbIPJgnj
AAKUqblOJtoa/1dJ3wf8fdtqk8W2YnvgO589SwdE+dK4bDiZeHO3bn0iWhmtwkm9EGXzUKmYL0+3
Hs/TcEbEGfNUVmVKy/7QlDRfNJSG6gSCd9yr557+smsZexwVdXPnVkhi3sJcDDeX7Se99mhR0RBb
EFa81gtGA213mGsjHuChP8sEhNi5f2I+pMTuia/BzlnsAjQofLlHxs/lCG/ZWzek0kYsEe+GVNAP
7mHOALFXCZVQO47fXSUyz2axSbukbH86CAxn7oxm1Iy7EYW7JSPMqDUGHD5/olJFPnzcN8fFISfO
Jja5YcUC3IAjNEvULlUOo+u0l+zMrS0btJFPmzj004SCVe2xKUa0RD0pbny6Ol0RuFNp6M3sszmd
Q9nEJgsiTCXjebEjgmNhaZrU8NWuKcspMd0OXnL3JWvuXed58zNUCRteLpYiED65w0EGswMUXNjB
beoWddMnEN7i3JqPk0JIFEaW8xqkjbYLDA0jvQzQ4OgERWIytq/ORnZuJ+/c7jgvaLgg5CPMhvXO
a0OdoqYkqprxbmAqruz3dmLJLLBXtVj34t6oDv1wX8oHGUK+dayN4yj3obEvUQ4ifBhPrQbs40cD
+j2EzccksDIFx1/Lo6lh0h8NCe/A/sKJtWE/pCKZ6T28+oGTFt7s7zi14lKjO30vh+DeQgks6uFQ
w7cYwdQHaob5JmoAPPZ+EeN33A+QHr4vbWNXeeMP9KLfDGTDYf/+Nqz4PeCv0hwEmg1L0F0thsvo
3m/rWQprv7X0reqnw1yBNDewZAP25/cnA/swinQkqruFRf08GNgtfDc1pwBitgWoDz49v5sTDNEj
FXzzZgN1apNbzRtFDip5BysJh4P+ISFGR7zTIxJG43HiWSvLnyAu5j7RD8EK3i0WorOU0Qqrj8V8
coM+mnAqYH116GM20aQC/wy6yvoOfmiLKOYbJXj2vo/mtxm0PWgM4l5fHFYQcSiheRfTR7c+DOWj
4/bYXnaYtxVkrhJHbunoTOegH5LZY/FiTCipTHSiNVxHAOsb6xbV83poDRjTbGNEfIywlYulSM+b
XOMFolfrhqC1BQXwixSuZGEyQheQVGV3onBcNNv3Up9GvSPehQOQavk1KGF2RtfIn/c2LCcNczgQ
5qZUdBeJqaFhSJiwMYapovN9JPQARlJSdVYy+Dt3dtE01MdtCJ/W0chgipqt2Es9jcTpwElWxdMB
Z6ga7vr5UoaHYXvBTQCj2hLTJKeyQzQEkqcw8YtgG3Inxb4CpZIZgG8GJFqgR/ecuOsvyt2AFSy5
0z77UB6B8BhZw4NreantoUdXOELsJROefSZyijH/Q+pZc7T6B8XHnBi/TCUSnK/VrXMHGGmO9OSo
A0dYAvz/IsN5nIerrKq4RKMgXaBYjsgFFpSN32YlZqokQs0mRAUxM2sMnQMCT7vAi6Rczr6uM7dV
B5Sue40IBm+4CsVjNJmg3ALnC9fjBHuQefMgwpHgF7OsrQCjcCsjXO2MjSa3QmXdvD0Jt8QdCEi+
P8UavLWY3PqheB/tEG8HHVcLnsKeSEB0u6E3oiFsry36Dgevi/kv5QLwRQEiLOdN3yuFDOVhHUf0
L7Z9H9bwrJH+ZqOlJCjxtp7v8GG06bA0Rl433mLgYzCMq30jU0x6QMhfIDSiaWe3dLLVLa1vugXl
dCoJesutRe4M/p48Mxngiw9zblCIQMvrpnSYKKzKdVE/mWftPGuBl6nOLLbdyWCKbSLjsb4M+nGU
75UPEIgUAEhqyc96BcaTjxV4M94Uq268k3UWbkrEIHQjzgTu9+FytTfY9TGwq/W30vjgdRHoCajI
mCnXygOgCWM9FkNYncAXidh6bnsvGzw7JnLOg8YouFKxau/roY+dku/H7rCZDV4AJGFeY2XGFmZ1
BTJlhc1sk+dhuiOUxJZFAJ6IJWMCKFRfv7IO2ZZt2+Xm1DxZRnvvtF4DYGfNmEl2jRhhG/XOAixL
0sW6fhrLMtFBePFulaQoMw5zChY8Oerd0Bdankj9amNbsAqHNxETZ6M5CeuggrxS9AC2OiWFK++1
j5rcRSsU1BHFbJQPBz4eQD0+ePoMGZYI8I259dOMzVmDmtZsJw6JfweIm7EjVd9d3cSNOtjbCcVq
W2eG+ehXe+EXnYX/fdAcnxKB+cAAtP2Fb6cOZeUUPHXhYUR/b7iI8ryuXRgFqEUqAHIOXxC9h4/R
zpfygFdKoXtaJBoSKtyDMruoGQHmKPdZAR9zGHYHa0N7Ucyt2HH5iJEwjsfr6Nb4Q5yx01tpHmwA
KWhwRlQhYWS7xeDkq3ki4X3Y6qgXT7PjZqC3J5V+nA08eFJIrZFJC3+rrk+acSw06MZQGySbRr23
4JFsTUHAX22bb2OQdGFe2kfuppPes/WpvzkTor2ejAPScxa1RcprcVx4yWqd/Q1YrESvBcrDQa9D
MfW/3HpN4f2UIJC98CRUzQAWSv86cxYFat9LhDGyq79ALOSB0VpjYv5gGTQe0ETh/Ms4oMquNhNn
eFTOsfQft1knmmqgfjIO1zAVcMQNwj72Vp4CID1BzhBpVKYIOCsGHDujh/Q5MAGB+ijbj6q+RzTo
Tykwzhi3BJBSguUVVlcOs22n3jeI2VP2pRsvHP1kv5HcYmZiV79mbl4dACazGIAfsJ3b+KmDLWOV
AhvVIYADn72bmdyL5hiKnVdfRH0EhFmFKR/avJmujPY7Xt4xVSf2DYdFTIPhjwj9QSmhgDTJMw6Q
qFlQX9UiImJCTGXC1cEK3k24P1L+2k1ehYqJp9Ir05kg6CWvzcfBLPF920AgnIiA+RvUT6GLhpBd
hwY5hYvNkko9OL5490GQt9bCQX3fTC+8N6N5KXPD+r6u2zOtvSMTwS0cc8MJNnxMCmPL7lWOMm29
V0a++e4MqPaH3SyPY4iv0kXJhhRooiCIzm3DT0yMlWrdJxMOu1FvxegP+bAYQCk81LJFb++BkR+8
JcgG8jpD+j5QmpubTMC7hkih4NsaYbCdwAQAqgU3ruSCu+JpW65vvXWULDz1WiV8e/Ca4zqdqypv
ISWrscClB/uPOZ/DHcXh5QNnJXPKShG30sn8ykDjA0Ar/OHzLR9r57GxD4OdVRaPJmki2OhY+SQS
aHkbrznY5G6s+7xf/MS284EolDsY39rD3Rjg2S0PFh/t4+ZXqHRhVjH8GGva4A9bdkTIO6YCZrvs
lakqIJ+y3DFjtGiEDhXqD7dajWjsfe+w+B066WqVpzKc528dhoISx8I9J999bRRV++aqYzmjharn
N0qt1Fq7ozF5KI2P8B8RrR9ZqIqEC/jooRlQAeKw8YLIRZELdMPGUgiOrhiiYDDjAfOmm5mGdiAt
AOevGVJcPnLJO6tB8TOftfG0dijh5isZz+NkYI26ryFyACNTij6mgf3dswTA3iXzAE6vFGAwr++Z
7lGeA05B+UPVXjpnbbzVGzZb9RPGZQxPSf2cOpr71fl/SDuv3da1Zdt+EQHm8KpsJcuS8wthe3oy
Zw6mr7+NE7i4tixYWPtirw2cg3OWh0iOUKOq91ZmG9+4FNzriMCwaqDq6f6sSvxPTeRoTN+cpJ55
pb/l6ja3AlajjzOdNtQFknmb/bsxtll2K8fa0m27BZTiCdb5mSpxGZB3iUFTBalklcAniP2VVW6C
Mj4FfjGPnNdgeDeGlSsf+6g/5YW26B2qH9paolwzhGhBCerMtJ8m0k4JtbniWTdpHyxqXYz2na2n
E/qhkLbjZWm0QNgopfZPXkSq7KZXyObV0bxHcEF4o+XONGZmddQjkzBbqM4fZ6D7kZrtTMrEbrBx
imMgQPVa3ixFJdRJ2g0uxXmqBScr9amUkiBKoj+NWs98/zVNbs2YiCB90DoSONY9TVVBj0216lB5
0qwe3pWsmHquPOU2hWPgDTgYeIeJiPWFWh/L7AgVayJLd467dFmOKXlHvzFng5Wuana2MS1ROtDS
XD5MTZjWc1bJ64gJm3frRD24SbyQpZKK3RpWBPgmlhTpL6f+ExirEbrjMIHs8CWy9amR3bQZF4rs
ISs/azMjIGRpKuKBM1xvTbxPM7oOUcNqOWyzWTBuE7hXJT3DERRPitKj7vZE2bKuWZduMs1kiToU
3yd7EilBYUlTdexDWG9mrdwiX6X+4YfHSKg9Jin036Q1bJ1cndu8KMEJp9OibrEIqTMqN2LiC3Wq
Cu6eOhfLptEmVtnNCll5cowPo392ZLYA5mXJPO3nfhRMoSPNs0H5kFBvtMlLwQrou8+Eo4bWuVOT
9JoRrx3tjy2wrDfH1H6L235WuwBryOS6BEA4Uaae/uw25UTVuD1tQo7MDLVRQIgwkJ/GVrKKOzEb
2pyXkN6UyjypNe70K3vwZ3lNKRvcRK35yzob73HaQiSvcbVPpTdurfKwye10YnUETF2zHQxvEXTk
Snyy9r10lJ30jjTNvFT3UnhT2ncxdZ2+Zdf0pw5ZJ4oS+SM12No8VnFGdP+QEQ9hBij436z6tVER
RMY5lfS9JLyV5fbrTBz8kopw+SaVK6/7tPhUobmroltPamaGmvJXqoXWvtPcyprYJUdUoaxUSOha
uvKjvUs9ZCTilo47LTp/Iol3J/40qJvAqoBTegpt8kF2PC+6HQHYpMl2DsnVMjXfRTB89kN2k7Ro
J/qNFD8olB0bfZs7J8E8UiJlacXixUglQlN9kQgSVMM+rhdBugHVlCZcx8Jypoc3AVd1EqNqtIg9
po1OwNErq4BZr8QlZq58VlJdLPhvovcqydXbSvY2onnswbFUoJu9OJx6/kte4IHjtAa9KwVLoyRT
jUFsSMcfTWvUXl8OjvvgK/xhz6vIVuSzwL4NjbuaZMk4A22cCm6xs82VLV4FiXtMPsuKWz5JIRKr
KwT5ZBDfHeVP4/3lJ9j6zopPuk4ysAdbVIIJSweL+0h5L5jhcXhAgrAidTwNu3LWYrcgsAH9InKC
NH+Wqs0so6BIdtovCBe0dZrcmPkM86w1FtXbDR1CeCJqUNIfxXxWxMqrKOvK/bohn9IOCQvnWfCM
tZLP9OJJKauJnhcLr/ZXQVTcYQB6d0WHgkIZj9/npN0Y1IuFXMwr4VMV3pv92qw3QJ2mXrEIJO7n
DQ5Dhe3VWDvIsPKFot1l+UI4CzN9cYvs31NQk1rmDnsU3ivfPynlfen/acbLYXrowoiVJV4ke64E
T5pmzsz22dNWQaq/pgYbruCUXIjMmYQ6NP7mHnHuZBS5GyR3cTzXfbDncLvBBTvxHazrPr+/So+u
56JGMSaFjNUrI9L33vT+wxk+NfPQFnutum2KT6+Za2Kn9wB4ZOpeR8m69/uTGWw8fU3eepGrZOLa
bo6OeME8mNhpOykLOqq/B+KuLRzObGVRS/LriKIH5DPzNGJlMifku1Pn5GarNPKjiR+2HxKVeCU/
cEEcX2Vje3c5egInIGS4q5wPu/Q2QUYTLGVliZYSgVhoZBjS5N1q1WlCeqAQpAlsZR5FxMXKhuUU
EpNYeTGFTTEv4X6beTotvDeRbRWyiHKdLywrJ8vQTGw33dioTsrSJVfoLpFMzAxXmaOAngv1QzGp
Vwrt3m45jRSdk/805CH/emlTkRSPaioneDqbnWveSsbK8L1dqwQz7pxS35+ios4nZnko6gE3aYh0
qJuU1m2cWxNE53OwEHwQn99zJwkWrvMh7BXNMgik7twimDaGskrljWVvlD5Z5tohccfthJKh8yeS
74f+PeeQklx33hNGytRq7SKbZJa8CZtmF4Xbmhi3UWxOvr+BjUOdzpu1Hszx2yxLt5oG6YMi6qMR
W29dVBELSMhMuMYE3VprTmFS3ygcBfztlijifvyfE+sNk8PELfcVJfnoWeFJQHLYIJL85qW3adXG
sK160qxqGuU3XFwsikQEkBUxqB2KiUsiUAvuOsKbOFv7Vo74AEEkqWSl+vS9x6isbyqn2PutMmn1
W0e/Dcv73Hm0iqcu4Sfb3Nz7k9HQq8FDiZ5SadRWVXmqKZnK1CE66qtcQdP4j+XrUyuNH6KmWVo4
wIbsKaykNR5nrtSjhpDyVgaqvZSPJrm3moINaXMViY9acZdWnb86yVmlHe0k/SRW1Tulb+9g2E69
2u53Q2qtXD3clCCtkojs/dAda/4fg0GfGIU3rSstxflTTIuwPHkVAiR1AKYAEh7gwymQ2JzkijXk
UayQnSVB46QajdttdMxsdSeR++wOnXWr6+HUCPOnujHXSgOcrnGnCMz3kb+nOzVmkqA+Ens5iEys
aaXNILMRQBLyOnetcuxYHqHLjblBCGy/6vbbqKXAIRCpn17PvkNi3zWxtvumj39ImjQahXQUfR2l
JHMflBsoI1PXfDOyjy7BHhzP3PwYVFu8RiiMtwWVoCZ8zK2eVCqrj3KJpGzjypjLhW6wN2vLPvRX
VYXDOfPbksBYXdhZuAi4OzcFvUPwlw44cHCubvP4UKDraR/yau/wb9oh4QndU8rq2HjHQppZ+Ydh
vpvkxIInPXgiORZl925BoehvHH6SrxbpobFPGQnldNFKydykdK7I9x6ZtzKtcUjZJldvb6ZbD2bw
lA1Loq7Mm7uoKjiIPY7EoppTccT8My3K90zh6fKdG5To9g5S/JGUb1F06vo7GGuddxRcNeXaAV7B
ZZ1YzcC9bUS3NPaZI5hm/lZ3Xnyrq9kkpYl4ftNyYcRzsCnZ+eRybsZ3jfjgzptmgi9wL5f9Uq+V
idptM3u8sbyNQofO58TEVdXXy954s2kb19654VqvN3q08bKQxBeLx34SMXk/DclLcKNH+WT8Q2b6
J0p2pq+yVhHhvfjGPk68Y2l6N1oWbkWfIY4pp5Jg73Rx2SILTcz3InuMhpNdLDLzxtB3XCL1/Kj4
J0072DBYGo2NH6qWG9zAeT4Wg7vqZc4e7m3RveIH6ySrpx5BkmTF84YrnRfxWpNobSbFg+vccqRO
f1e9XhLtgpQ1rBGHY0D++i6uzu1MVXyRiH1OrEzGR2jXXG6XNM8OGGkdWqaKDv3MIlTSL9ADxSr2
fviQVssS+U7cvCb/EVn9T7vrjMiSka0oKz/oN9TidcOIxL6ikG5N9Vy68qYuKd1pzWzLUEsAi5xb
LOrWZf1ZMkYOlWr3TeQgGf0fFNRfhxhf5ReluyhNSwmF0uzrat30q/o/P8FIQgEMxH/U0Xfw/c/n
jRzZYWmKvVNn67yudmZ1TIf//AyKzGdgKmmw8X74XTowxUpadx2Z33UYLOxh8fuEHYXr34Xt/H0T
qo+FVUs3zLOHUNo+EkJPu73euBR6/orgz+APa1dv4ALEV+wTFwezsIo6YNDxmo//9y8fxPZ1KZC9
pNs7SnqT9DsHonxPU1UZXqF8rd/Wz6Wo4J7HtAziz9E043wpwu10sDn0e+8tRzFuX3lxFywBYFPp
/QAUZ5S3n9tNkYqlcVRyOApkW10XL+jX+koB9QDdkgCjl59DDz5A43G1bB9+/2o/F48imwaLFMc+
Bgj5bGYXrUblIxHtXhCb0bK01F91MsO/D3LxCel5RQMxFZItHZPPPhehq4jDrN+HpZTDVpG7aV/K
JSd2VOvbxhrM58aK862ZFeWuLof6Xm0rcWUBXHhUjH6WgiOb5n1Mmu8/ohLkE1NDiL1Vtve2E+1F
m4Roz4qb35/2wnT5Oo52hoLCdB4hBGnFXmvsT7kvn4pQmv0+xMVHUWVIfDhkVf18+kdKQb9poxB7
b3itNXuBd3/WhuWVRmzjtz9b0aP7FQM7B5BOW8jvL8yr7EpS7FzsI63fWBFHNtiaZKZTsom76kor
hXM+HVMQj5zJDYrZ6HDqjc/8ZUm7jkuyz+qqvRnp1bwYaasy2mYCPs/aOK3azYWJBjS6tavaWVqD
nu5Tt4pfgy4AbhH4A2EnKNeqRgKWV4F05auOs+P8ZXz9eWcLJas09E5dU+17EhFOn75xX0eCkq4H
GvHpOW6S3tiHsneF8HLpG8D5Z9LQZ1AFuvj9rVhKo8R92Vd7EYVkF3j1atHMu9bc5Wziv8+qf5zv
82ekbaIOrU7FanXuvExbLUrMnEA1L+6H9nMsI2iU3A4edSIZe6xRErcWfzT3z+8DX9jNla/jnm0P
pSpJji/QUge9p1IyUE6W1x9EFDczdwj2mdQ8/T7gP3vdzydls6U1tEHkcDa1u2iwKQtU1d4rKmvS
yU2xjSN06bFKTjXpRLiJW0lfw31xCTotf5q1oUnGRtKnVSr+l50JdzB2PRmP0w+bY13ESdz4Q70v
W6R6DTIhJBsHL0ei+vtzX5pNXwc6c4J1AccAC7HeA51SqG1JsUSi15/WaXplhxo/2Y8XjGGPeGyk
Odhnqxm0qqX4XlXvm8pQHskRUOVrOv3j9+e5tA/iDQQ/DXfG4XD5vjpctzO7pkfTNAzFPnDim8FM
FmK4xla9+NoAo+j4kUEpnp8cbMCV7bZevbea4cancEJJbRoW3W3F3vv7E10cytAMkAcg8uzzXVAo
QavQGpn3ptVoXLJsI7nJIlWLHrKVfmWDv7SnEfcDTqWFI5bXs5DNCSMnGWj3srcSAxectCvb9NBq
uHRMs0JrmXQPfZHeqdm1kP3SU9JdxtAJegh6z19opLhG3atOtQ8jd4pIA61LuCijP4HdXnmf44w+
n4fEbRY4UXU0YZ/tnyIqYsuz5WqfkANF991gxiPzm0rUmGPDWWYwgpad659+/4yXpv9InSGgt2Su
xmfTP3LCoZUKho34873R7ImL3n8fQrk0+W0gS2O4DebzPKiqSgoNsapVe31ohrnTpsPcVf5l68eS
FfH4rMAzOfXtziRZaemPHk2f5r1uDTNRpBqJNIsKl45aPcqF+t/Xv6nZtsl+xon+I0CHwN2RqqVO
nlqk5F1/4qE6/P0FXHjHwM/w0SqarcmAD74v/spAbhI0DNHIpNE+lfJqA8gxUjubPN9GOAv8+7Ct
wjZOSNx0izwn30/GtqGg4FSnElNV0z6GxaPaNvPfH+zCh/027NmyTJLGTBKTYav8saDcQXeQSeg+
/j7IpbensyYwO7PP/AgsDDdNnWo8c7sexHv6qTjX0NdXRrDO4mChujrN3kW1L9WtG2yvRSuX3tKX
B7DOPn9ZSo4baDxAQXG8CxG2YB1Slf/u11bMr8OczYGgypNEkximyvd9gGItc3GlYuSrHxFkkua0
pp08SsSHK2f1xedTWUAOB+jPVvaq4UrCsP1qr+VJPxcZGuCxa9sWpHj+P6wkOh4a4zlgcJSevUr6
ScVOprBbOU6EQEzHAfi/PM3XIc5eo+/ZRarGLa+RnFpFxp0iUp6//j6nLxwr9Dz+f89xtnDcynFF
YhKjO92T11MjNVe6+hBEb78PcyFc/TbMOPG/3FQK9vM6H5+Fom9gYcedkvP2ql1YXzmfL62gr88z
TpEvAyFSBvcrI9ZL3H4jVxl1tGu9eS7Nsq9DjK/0yxBdbCS05+GVmVguvfQ90JRpE/zHjnLj3c4E
ok6eEYYMw41v9Msoal1YfoEycE8t2Fgbrc0tUgqu7ZuXPj98CAt+nTa22D6bxhQs3MQMuCt5ceIc
c8PyZ25lO8jhw2Jl+Y728Ps8uPTuvo53NqeFbRW2EbFs7MyfhO1fX7uPkbX8PsiFyWbppkWYpHLI
E8p8f3Vk1W3P9sgDp6FZ3deFadI9MbNvbNqjzho0onc0PrlGLL90E7SIqE2dhCHMYeNsJSVKXYWU
CSvwUfaxDNq5SNhc62ZZmDh8FTGNDLEICalEsM3aj98f+cK0xxqm0KGNL8n5dDZb4Pqn7hDW1OM0
uqrhrgqpuvw+xIWpwhD8wwmo04Tk7PkqV5GLpEjKva846zxHUjDkW4HcK8+voUX+5XvOogh6a/0D
XkMiBzX1/QvqQVsnkReWe7nKb0osTUEUHzLPnEsDHbPtVyDlmL3FQ53VL02c4ut2qO1aawdJEGoK
T8LpgG/MpurqeXgYo0OCQqWkttUjOk99MRMRwM1o2nbDvKDUJcxd0/afv7+xSx+FpJmucURwRzyf
h3FrRiTBKWLaKfbwBjEDfSBufh/jQrA+Jub+7xjGWcRAFYEWqxWGFwC/lD12YU/gU5z8Emq+k+yC
+Mr++u9++OPTgE40CFFtnupscUUC2jl86WKf2EL9Eyetsa8DJ0V7XAP4JQRDw68Pc6+i/lg4SN57
D31qnjbUnIvaOBWpkdxLmjWSYZNGB7Yk0dWscZSjrtafQMdNb0KYjhrD6uP22tZwaRLrsP2ZwjTr
VPRxf/qyq5a25w++ofPrdeybxigFMv1F6op5rJr/fa9j72EM7hojxPNsEovOUEnLmniRQmQqVTch
XTcxg5ffJ8ClSUZCk3ge5h8lqbPTqHFo+mF5fA/3rjZ2dnylR8qlF0Z2ZYx2zX89VL+/sD4VrTqE
BakCDNU+rpU3kj9GO//9IS6MAs+P9oAsB3IG51f41MRQynZJyq6wsa5jIhdwifW/nX8NK3dhvYxt
DhmMGJ5t7GwCwLaO0iL2xqx9+jdRYmOiaOW6FvY2SSR3Io1gBM8Fmfz7A/48kkYIHEgmbvAWF9Cz
czawagfBeC/v8T+EM/QYYtY7NJUCGI+CBQA9WJYr+/XPiTEOSXmPRKii/+iDF8NWL6Q0lve0B9Af
GmV55Yl+frPvf//skbg8E7jk/P0EpNWk9Oo3uff3qHRmcRCuGkWdN144hzGEbQnCT/oQBXhapARF
5bPXdFN9YIvS7dmgGqvaf9RC+96PrElkGFiDsxe3pt1srcxyqT+Q3kmnRmKS3ZGVh0ExFn315nCz
6HNEjKgVfAQxmJzjzp1Xmn4IXW2FVnKaScMhb+CfJBFHcAF3JSsWWtAfC82dFF6nTWVNPPhpfkJF
OusQ+dI0bCL5OvweUA5qcWph7PjBsGwgxvuNjFEbqVPRTuvR8V/qk9KOt8id16U0Krz65iEtzVUE
YAVQ0rRCyEp7oQkp4vWoPiFYuVLTU8d46ftujBPcIFtCFYAD5kc6KjXt0Ixa3K113OMZwxlgFWCP
SEYVD7UEOMPzVeUYdMn4tl1be84DNDCyIqqHXtKcGc24cCKJpWvuhtfWFzkN2wI72jmumfLvoksW
QsgLIwce8PsE+jk///1i4jSaZ1MFPZs/ki4yC0iquettjBjPV5v+2j/XnEl9G6g2lRiZAPosJoIm
1ft9hv/ECY1l7ZsrNbbXtfuOMKUH/JpZL2q0Sew7BRGvVe+i6iDbmC5QyAHUB5mG7Ftp550Zo6+M
JqoMacU8ee2DbT6O4qu+PZjah5lqi1wuJg4SEan6sCoNY2gOhH/U2nyGcTPVuz9y/lg57aKEsG/n
e43WCap+39MbItYlVKIWQmMQAf3fsLhXjW3YrBznwYmPjYlSZGRtBUtB7iTTsIUU7bxq21lUh1Pf
e5CG56BjwWnPvhdjTIS8FPqMePTQhibJR9nygGu1u6FbQefAfE9mmdwvIJFOYvedJpyID33ctK+N
5k9ioEQtaIZEiIWa97Ak/FPtYcVDwuH2W8VMHnofxcqAv69UzGlH46VWg/mGcgZH+qIpqlnjeug9
46lu5BtACwtdrmfA9qel4XBqFNNAAGZopaXroINE9ekhzCtADDWBfqf29kZy0n2Wq1B2wlmL20Hk
3lYKpfmgdTPLc0BQD6d2bPjgtf1NB/AIT0ToIj6rj7FH94CsmvegtBJb4lXR3wIsxkfVRAsvVgby
EP5NP1QfkqPNPXDuUylt3nW9f1PjHviTPQ+rcJlj052kbrvscvtJReo68SH0tKNtUP6LNXted8bJ
hH2ZyYcKoSF2cvpnYADR8VWx0TX5qVZprAHrIh3cW9It6Ep99FBZh98nqfXNKOYxBuc2SJup50jv
IIRXjYZqOdDfgro4Caub65ryIksWVp+IfhHhjCsTVoO3XG5mNk7lIfnbqS5Lc2mZr50HJokfYdNw
0Xj26I+ZS8PGamRU2H6y7Kt2YTE7hoDdNC6rheurARO2xI8eqqAYzKno/pSVx/l+SkbzVWdgfH/z
zXt+GZZr6qSpfZPlaNqaP+BWoubQmi9V944huQoePRR54c7snwv1DY8VQuCdMTxoIyIqnAkLjkKE
ZbO153besImXczk4RcpJabS5TkdWNzCmQVit/WA0nn5ISY1REkAR3g+5eYEzYA1HsLOx9WCFFsJt
pOTVMEv1fCL7OdFbhdRaXiRdtXK0dm7kH1F1wrIxDU0FN9QmyroFsvGtn6vTGAlwlnfzoX4BJ0Gf
FqTAxjN6KhWfXUGDBlv563UrS3r10pfSwGcjto7v/tFpcOpS5IqsXWk9SLiV6WWMM+uY9tu4e9CM
k45K3NOozRPVxv1tkZYTkSh3iukePTsEl14G9UyT5VvPwuMfDebWK+VRpxDxHeQ7PZWfWq+c2jI9
JXEPKCkgO2OSSrh646diuM3Uh9J7zgWAOLgKPtw4ZbgP0mKKMn8TwpLQfZroNDLGR3Z9E6NHA3fk
j1TxXEBq4hSQRnYIy6MPQAZ7CkIzzDEnTE1rlb1O9bmtSk9lhGov28jqGxZv036MnJcoqGaqmDt0
ZSqtFyt9h29dyC5iz7vWheXhB7xV5lecF5Cc6llUuZPWWiU4X9lZCxR4vfykdFvNes76dVjy6roX
vNCVuU1UATXi3azh9CXuQipogdtIJgSlFECUsdLdx0EBx5O/0pWYEwyqAFI2mkvMOww16BBWLjeH
IaHfjfFgRqk10aM+pwDubLR6Ybi7DBG8Fb2q8TNG3glNRiemTA8AdCGaZ5XrIgiXpnBnJbWNIXgx
MYFiCMLn9x60D/SOhOfvvdlyCqLL7hZN/8r3G6ZBpmw7U933ZfocWfVWrU1tUuTpIlc2crKPwPEg
51yEgV+uu8EissQpIVurHpm5VdAuZ8y8tjamvxBvx4voN804lL+O9Oe4ehDY4g18awY4KPy7nvUM
d2qSlNLUdQ66OLkcPCbd5oryQwqtdYGdosrfI+/O9W+ltnwlaTjzmFmJMkyz8GSaoOyKeGl2Bxmy
Y0vIVMjbahhwe7VXbgpU138EI6YiU7eUyVpZFiW+73cFgNO5S3MBY2eWFn5uv+lAJ7ZTHThGPHxY
xtGWVFruxHMn+zS7G7eaqzgCcv8tBQ+YEeI1cMpzZ6cBDfDVYdMjGNS9YC7HN+2IWaP1bIQjR0Hm
kjruzMENE9R/OrgXA/E0gPsDqZZlGRuzFEaTLs/rJv4cenfF6phSiw8QwFt+sAycT5HeQZsIlE1C
0S4NnnIN/J+Gzy4efLTjL6EaT7MuWfTiTjTrIHiwU8zaRJnOqNPO3AmMNdSiU7d6M4EtOicyMMvC
2OfpzJBh3LnaxNSetAKMnNUsFZZKLLKZkUGexLegBi7i8uIttP1l5hvzKgWU0haHXsIc2PELcGDu
s+rWBYO8rLC4w0Y6AU9ULPwvWblIywgAUQ6LxV4PugJ+GzMXTBu6100qLV82SHCtCHWofdPrKtS+
tRy8+8nBrg+y+qGVzPKUuAJ83ODSsl4qkJweHdd9bBKO0rDemBLhhX1bIOy3cQZXOIeqbu1ju0A3
jsH3YAztOvSZRti3Idc1nxKdXNvHplzrOPid6oiBLigfNSOZpA5f2pxo2ouNprowy61VSgiOlQmP
e9N7+tZLc3lpyPVbE4VLEKL3XVVvCdwgpMQTV3ltkMvrXA2GXJoMEpyc8rPwH6ts3rtLbPjCfHL0
jZZyskXxqwwaREvuCqfAYqHNLfnZxLbRHkKNAYGlYUmGKhnDZCoSQKQtn1Tdl9VjkT2p4dHsSTWB
YetJUDOq17m3hoOJRJ/Jkj0LcUVlXBC1ejf2B8DqUhkgOoHISdF7X95lqJYSaVvpj4XPQUBo1cpP
JiZMn43YC25FtnOBXDXxuxBPCSdKN/Jo/Ke6OnjyQsceTMC40uJu0uYpr+rDa4epDeDMwZQAZZ2D
ZvQLZwGWJMRLd3m+yTBZAnSQ73I2bzc82uGd46+HyiMeoLlxB1UAn7WWUC5eyqAkoLoqJV3dpAfD
Pfbmo+XMQ3+dD7c2XjHZOtY6rWqtZSJzpYteaeI+t2nzY3MolVEGMqxcBa6gmkNo1bTwXHEppuku
LYmHhhod/0IzxTRUxCTtT23TzAbToMXCYys9Z1BPtFvu92ZxCp2DHBxj5SkqHnSExDpqGa98RNAG
OXofQo5ink0VbB5KQWQTPjrZrSnBYLHx5FruzOOqBiYAZAqtidSpnmXgyLWpzXJJSGEbwBc6Lm18
AEsDuMju7+JN54Ax6GiEtNvMjBmJG0zE76MjxvD//n63GbMI369l7IToOWU2STQW52IzP7aRBQSN
uTNG9487Arrk1HjQbXElx3ThEqXINqV6CykDKr2zLTdJM6WtosbY6ZLzqmTZE/yV3x/ln6b5x7P8
vyH+CRW/pMyIMuK66oSxk51K3ru66i2ypFWfehCb8P9qpKtSIR1FGgJeTP5qsr1M45nA2OF2nxAS
aiK8XSbgG9HGzNzT0qibgUfttaqZO+R8Fi0iz7fOjLDAugW8hD6JruQqxrfw/RFIjZvoswwkWrTP
HG/RXx4h6qMsaSI0Lm43kgxtfyi3ZanaBw37waSNHHI+QYBFtMqjep2Vdb/6/SX+/Ey2QjcdVOM0
xqXyfpZ1kssijwwnU3cR2adDlsn6nO+ZXqnlKerP7JaN5oY+cxRzLgD6G8PIUoe5vhNN72yTol4k
ebgtdcTwSNd3oLw5YVVZuwHkj4V+kE+e799rvkZxyQiGm8CkZx/KOulAGbXdamx8C/rHwXnDW3rn
pUY1ySVSvEmpcowWVjYL5Sq+o/+ggQUEXknagaosIUYvAdlyZan8z97jphUaCUSsAPO/1DXZXJT1
nZEA4szb1OOnGZ+NEdazruzUmeyrAOsDN6WtHGLTgBLsfOg6Yy0lfQC/Cdt4Wehvcmcp8yLWzQl1
BAOOYHNKhzq61WuylFG9q5Psw+5KONbkSOZqrskfqTEAUrCiapZTeios213lvsJ1IL71u+jAYr4L
DZQ1VVdIhLXyhxzDX/VqR1pXVQ1F0FW7XdID8dAimcfJsMUCTcMYXIs7fnC7MtJIrH3NeVdjZ+F6
mDR6mj+DLcAp6waOx53dVTAC90CqchgnZqEEGGlr2k8zeW+rxu3vfckwJ36sBRu2ZK4VWfuWWvrf
rMceV+jKW2I57VyjP9/Ew2w/bV3/KXWQctY9m6IfFGN7KDodylzn+U5kwnIfDqQOJXEXaObJ6JR1
amW011Mfwzaio2wAfDj/yEriDToRql713lZaCNKXqNk2cK5JoyPWb+Hy/r4qfmYQERMiDncoPJL+
PRe8BWplNzb1hF0CcFHcNslNqG3AHv0+yoW1R64f3h29+IhNzz0bELaK3ONk2IXFXZ/eXqtV/dzq
kZ8bCPh1Rab90bkRoW0gDxaywsRw2n9kGjoKCu9JNov/2ASYijAjIcTmnmGz9M9zyFqoJlbnad1O
6U4wurhjdtamvaYzu/g8X0Y52yupqCp5O050NSNwcLJFrL0EhTb7/aNcG+WsNiIVftRnMqPI2d8w
WOIOkuWn/78hxnnxZdPvVNoLRipDRM7U63YVd+drV56fGcbxi5B5pUb/rznB9yHqSHeVOmEIq6Ky
E82E/1bU0wo5bHDlBLuwsRuaboyKPEdV8XB8HylXOjHUmdJAvvHLO8S/Ld5538UFqIwkQ0dss9SU
blyheR+/v8YLi5SRkQeQox2DmvEdfHmNcZaVOv2Cmp0HBpJU2gqEMFhIWOtQSH8f6sLrxM6hjv/I
tqHY40/5MpRsDHqfIHvdBS4Ogyoo3WWa58WfxHe6E5S4fq40Xfny+6AXZiKiw7HAhZie/npnz6e5
XSQKyj47tZVgG0A4nucClEVj0c/r96Eu7ESGSaLb/qffpHr6/fkMrRS24+TNbuDnnBJH5nDSleHK
0jIvDYM0nEiHAhetwM7mCkeTZ5NZ4ov1iGINIFKcDaSnFarmtySmyXXUgXfgTpLvgiAvDkK10nvb
7PJtDbT+sYM3fVMPdrB20ezMc5fDJa2xSwApC49O48BKHrL/Q9p59cbNJGv4FxEg2Yy3E5UpyZYs
+4ZwZM6Zv/489ME5HnGIIexvFxuAXUypA7urq97QbGGE8gTLEbWzc0DNvFdy936QkCRIBDl6I8fy
oW6iX7Jdo0+axs02t5EUzQyvu+pknydhi6SP7iXhHkHJY9JK3VWshqDHjTtXw5hPKJSec9SCnTxE
+UHr8WGA1CAOUZTQMx59dacWkn7dpLTWjVCLP/WB4PWs9xCAi9Dz9rWmNDcD3t17tNqsY5gWkSOn
DRoADUCKnw1Ov49ZipIKpf4wt7ZGWXVPdeh26crWXtplLLtNfxb21Vmzg0Goo4yn0b1Wy+697GrS
p6p3U7QlKYtd3mULzCEAKFMvSLCN6HDOdvRYurnw26i7r6QmPQiEbm90FUZ93VnerdHj5ojUhkBH
aRjvJTOiQtbxtr38RyyN17YVIEzc8DqAlPdbPVZbpa2DqrsXXvyB15rHHsl/pjoE+MuBFs4MWpxC
VrgVQf7NX1qNEvtCL7h+fYqSIR40O6t9GkLsWw+XAy2M6F2g6YQ+OZzQ2W5sFwjrfY++a2ljjuYn
qOL8xyizbzdDOdpEsp1sYrzKpJ8IE8DV/S8Dwfnq/UAavWvRDmUgSLeM4UfELYq1lOvyXEFneB8i
T2MyyooQUbIf22MmfZHXcAnTRMyedBQZgVmx8Cq4tdkmR/iodqGptPe9NjpdjMb1OB4t8pTUF9tE
Lw5j5z5H0bDyHS/cwwbddKgGsjJZUE4jP9kFVmVKVqAG3X0G5TQffvntSwFBWsViCT/WTP/692sF
2Vjha7bBXs1HifRwYUuxaO+78UkqVdTe9zZvuctBlqaSHFwIoHKQfuc1hCGUYqs33fbemKTmdfMR
YfrP/RDdRjL6Go2wv+RKfbTizlqZzIXUwrBALlnoD+NxOwet2b4yaH3Qjve0qOk8OqP+xUNuqk7X
TEPPAims1FQj4c3CGTG/EQ01yeG5FaEzhneafaelL2791mjJylm0FMbANxrymWIzk7PNobiY/UWG
jnd0+6a4nz0/3LoUrAo1WJm4s0OP8cCssWHzahAz5ysWmha44NgNnA4Fj1AXN5yCRw1pJ6GJI0Kk
l/fHWT5BNEsHtyJTYoL7MvvUmpZir1Gg+Ddgec93ttI3ODss+HnbIgXjQ14oYSHw3QR2QP/CGtNd
YUYfhwR/0kB8ujyK33CrdyfGFMfGD2uitkBNnq0ORGs104YycCL0463qth4+eOJDEN27zXNgHNHj
Uzq8ElL0nvrnFKGny/EXh4m5MqsFIuyMKOjKcauGSh04mW/8pPv8oaMCRQ6Fj8t/CzQt58kRFYq6
QwmyCqjoCqS1KZrqbyNFzv8WZTabag51eWxbouDEG0F6vDG1x78OwZYTJjhDWxgs2/uBmO0gD/HI
QExAOXaCRLH2GpYrNbOFzU0QU8G4EtGIsxNWiky/EZzpjhJ/do3XtVVfOBJgCGjAW6itQdCdfTu9
LcsFb4rQUV273+sZNhKR5I4paq3UUZXRRQTwH2ZN5VCA5D/5j84Wpkssb+wUzobBlrcI924H+9pH
gfhylMVxwVOaSMdM2pz+YOiFlPfeGDgpwJFGe0r71wb7Jile2QNndxNXH1EmRhT/OiucagkSllQA
I6eOlPBgVGV4yG2j28ud9mLZRoEujK1t+7at0Gf3xv3lUZ6n0lN42GiWSpV9+jveb0GpKOAVYUTr
iMLfK5J2BFp4iHoZrXk3bzelrt9HxohQWHqnNr8uBz8/MCha0aSBzmLqnPSz7S8PIrYaOUAS8glF
7xh5+vBwOcL53n8XYc42SpEq1nKDCGDkaM7G6fhamCLJVvbK4kB+V6U53+0zxDDioa7wFS9zeoy0
f/TNT8N6+vuBMPO/ywYIJsyRtm1jx8VYprnTg2vbZk0CVsDG4v1ylHOEP/h6WgiU8Sew7dn7XfRq
GJVKmSPSiYeBrIIV8PeZDXTxJQ21O2tUdn6gXEcoCnZ02y9HP5tF4L2gfPkH5E/yz9lWHDrDQkhf
GZ2qAhdVhVKFtVwZ70cd/vPlUGfpxSzUtG9ObhApzDwlsYDeUKvfY8q1SwZrD3oyUe8zQGuXg51l
1ASjnAm8mA4NqzLb5vgzVHqCfJqTGnV7Z1tjv7VEm18lvRvuJvrTzirL/tqPMAO7HPnsDJsiq7wb
yWowgZ5XbtHNrrOqdicnEzSxu1xHMza5s/Pwe1bkx8uxllbvNNZsSosiF67Z+TKaUPZWhMoPvcuO
PIs/Xw4z/cy7HOf3kLgrZVgo6hm/U8q9UgScSI5s9tomqSiY+Hq98ihZmDc8piE/o5IFknrOINd6
hCYGd5AcoaL3/ykqH0T9tQr9v9/wFjRNuqjIRwlNnf6Mk10oijoqmq6W+Kj95ph0NM4KsxMwlXyx
sjoLGx5cCskxSSiTNr/NalUaUgX8txM3Ex7l8zBBctwPmBhs8naFQLGwE4hFPoB8g0laPdvvkW5I
0OUZVhDfhGAz3ZemXvl+V0KcqakUgaRrbiM5k+tN9NYq1030tycu6lcnoxDK+8WJUdnStbJjxuJD
l1KQW/k214agvv/9wdSyVNTMkp5+hqyFHm+8SeK/JgMwCpIXyDnUyxSQ1O+jaD2tQdpyroOovs/5
otiPXX09iA8WjkwNNczLX+fSoCj+Cu4P2zDRlHofDn1Fqo6uCqQEocoaDG4UQdTqV5bm/KEzjeok
zKxSNUgt3PSQMHJbFo+pHO4jNFc6tLkdA8zOsRQtQKo6KwE+iPFRtbGu6pvhq8CktKAOupJlLI/a
sFTVMmVSuNl33CPSW42m6zpS/CXDA6pPNuXwdnlml44kTvDp/oAKQ9L0fmajMtaGapAtZ6CKcP3R
xTZg5RFMn4XfmJ2tcNL+P4Y9q5u1fhZoFegGR+0txRli2GO1bV6rGWBaGqZPthpDB+0ixDhN+xC1
JSZtOT3hMEqoSlngT70aKFDoG5+yXs+2vi/uo9GVtrwZPw8idbdIdCab2Da/Fj4+BXaXtWDdFLgT
MhSlGP1OvbBDsBPes+8js2r2EnZQPlrHctv729xT76SBdq1tu09u7D0bxlR+q9ApqEblY1QMAEz9
9nva+zgFdRg+KdBJm0RH/Dqka4wMZXaMUTh4RgBbe2hMnDAgaHVbQ8bzRIs9/9ofhAPODG+GVLO3
SknGr0sFeqYyegm6xW6OAwWH56H9YraGQll/8qGx8Lb0GhRC7SjWdlGoSvtKTrK9SAGMJqqMFacc
gHOyvBQvxuDOTUFguV733TP5szxTfRqD/pmypb4RsXafadUn029B9mKaKAIAAJFKdwPp/XzTjKUF
P9AHZoS1bK5haawbX8oIBLfamd2VjJzLMbSN7M6PjK/M2quS5DdFxjcSZ8NVAuxgk+ruN8WP7rGi
Arzstypi+zEWjX6N2ymaZmDfmPdEqvKjoaGdhjMMugbeELz4jH4zduCwKx8YBG0I+ViMeb1vRajv
Banxtsrxs0hVSDLok9Gat6T6Kiv1FmlNpISBriDcaYQyVJLmXlKip5Jthrde/GDLOWdFMiAWrqvP
kZF8x8/5JUwUgauPOl5JspxjUzaRASpwzaNsjeg59g5r9LNSqoA/PYj3TRdhNwImGo5g9JTEfbgL
JPM1DkBc2WP6KwvEL/7Pb0XYeNt4lH8MtIaA9FXhVZPY0jFCBGRn+7CSDZtHuVsxmixS+kPn1mgO
B3V7hPDvbgOcD7dFAUBZV903pFhSwMxwU+ze7fFh1h/zvjFwojO1vW/wIfWapGyypv5utxnrJgeI
Z0/ml9HYZbtRDCk3WPwhQc8UHKdmHnsctTdWgm1aM1ZfgtpCh1GfqAkmCwLAAwdBX3Nii9RYasR9
gMgr2Pg+2PgDFqkajmmbvmyg9vTmcCcSO9krfvFFC6jjWm3yhAytyh88PuoZ5KmK4+shUyJULyWG
qyaAEvNKvjIiBK4bcCKT56y28TUTn0nMNijObUyv/VSZSNPrQRdsYrqYzI6m7FwZn84YIW6sGWmr
VS6gigQh/7rlNPYq8yDnWX1Qw3StyLuU4lAlJ8tVuPHO9ApizQ/a2jUsR8DcCKXxI1S1r7RTX+sC
W9dCPF8+kBeyenLq6dFMxe2cvd4HvE1o6NmOL9xPuloVAGa129pQHgO3R6neEy912l5dDrqQ/f7G
YlCrhHJ5lpjmbOOojWvXUb/A/E33/+3XZylJKewxkzJ+3cjgdcNt0JuVSuji3w9jjz6TwgjmpRsv
tqrB4N3juMEw+dCLxyQEC/r3w+ANS+WGvhw89dk70jK7cGxpgTr2mPwEFL8vw2BlHEs3PlAFFNGm
nsIZ2bEWnGix6FynmixAA/EBeMGmhIh1eSSLYdhkEy+V1+O8c0/71MUYWbEdRcW8ESmwSA8P8Tj8
w7rrJ2Fm6VQYdm08tPB1RtMJ1AIWSLmSFy59m6cRZtlLnYgOGBQRlMTJumuQxaK/y7udWt1enrGl
NOkkkDVLYfRKt6VRIlBT3BmJt8l8/JjyX9rfQ5VIQU8DzRLr0cCrJKgG28GkFHKMvScHBDLttJhG
Xh7S4iYAhoyOrQ2WbF764WqsVTPubWeYCA+PpFrSmozh4qwxGlOlTkz1ZzYYFYhkXiAp5biRtvXU
t2iyXs7CrQIR6PJgllJMWjpoFwIaNngdvk9jjXbwW6XzbEdkH3GhicAOS+pd3f2KpTevtzfG2oZY
CzjLzQceKV4REDAQ0SHqsm2effbDcesbD2oGFzJ7DfwV0crFzX4yxtkjCHck0ZUDIQtsPiNsLeTk
1bB5buUJpJ1oZccvbg9qZqALKd2JucLuACpEZv1cZ2jJcMOPnu7jFrN2uS7uEDrzU7OCXWLPjojI
GoVIAjSt5brZ9iNQmPyLZ1cHa/XFunRFTBcE+xBwB3Cw9ztEkdpIEjKR8lLeqNY+wBHv8h48r3Ly
7UKRp7kOrJxGwmwTyl7kdsg0GQ5c7XupDT+VGoZhhYarivER5O12HO1POv/p++OPqJfWLqiFJaMr
AhbLMujX6fPykhR1nq4EieGUJrSLQlGwbRtiZW+YrbK/PNaFdSMUahCyQVJ01tmMSBSbjHoZ3IJP
Y3/ldSbZrHGlgFn4h0AMaZK3ow05v9ljwy6qwCoNJ+vjNyOtr+WYUx4Q9VM3Fs+XYy3OH7MHio6m
Nx3P91vE1aWwk4facMgrtzGZHoba95mBEdLlOAtbEdo5nVvgCaDa5seinA8hNXn8LjCbwp8iCaK9
TvqyktMtLhEHOxAPVFTUuZB0JxdRlQ2q4VQh/lCuOEjQQGzpO2ayK+NZmjek3Sc8CZrOwBHez1sz
2GjfYPXoeKFKrWJsoSx5+ExyKazsBuV3kW9WS+ALg5JOcgxnZf6NCbuJ5EDvdKe03OwpCxCJRTcv
x70OeHgAE7S0HoQPlxButfpUmfZ3c6iLbdiN5msQRX2xkV3F3/VGhaaMXeEEHCeKhGFDHO0yLWuu
aVHJe7lKikOUhPpW0lMzxeDLcjfIjCo7XYMAoxrShCiH9tAqpXjAxRz+GuoBuIeE2s5A//Cq9OXw
2u6gf9m1kI66KekHVeIvSSrQn5pO283EjPa732M46cGrflRdbKZTLxm2dY4ngYz+w8FVa99xs8lF
rKu9/WBL/tFNCO4lIxRo8PvPNu3E61r1gLhIksL9aubx5ynxgsvVqPeqW8i4nRjARLQ+utGbEZC/
kWlvtarw7PVMa5uHabDpMxIATw+t2y5wMVApZDu7TTM9uRN2q79wEQSQUvP0exxVzYEDBoeToU+v
zWSw8dv2A7bXZB+ptsF1bNT1Nu1xiugEgg6NhU+vpJXjLcSGeDeyFjeWIqt7XRQmpQoKMuowjA8+
GEMISH10dKMOWmPbtU+22WDEPeBnGKdufnCV1N31bI5dJwn8kQLseaN+IgZP7ih5IcQhrIth22o1
0r7mMP2ej7KuavRfuj4PYG941pb8N7jJMi+/N93U/DDIIXyCPvK3BcXT6xY8FEQDjgCs2pqjnovw
I+LUWH24oQ73b2yVF62T3b+/b230KwGoI9skrHmRTGpiKfSqVndy42cTw53Y2cXPvz93TkPM0rE8
j2vRs5qOfldBYgn6NQDFQoYCRIMRwDOldz/HeHWh28SBEetOaHo/W3TEtm6G5ZwetVjCFMObCL2V
B8CUH5wdB8hU8O4TsGvmwKHcbNO4rQ3d8Rt7h1WN3g3oSwJohNOXd98ajI4vz+FC3kdb/U/AWd4n
kECSJEvXnbZ0yuRzL76l7kPgX+niyQoyTCLXbtqlw/U04Czr41v0rEYiILhGJCaoHenG4fKYlm4K
dNDRXqM3Bep5FiIogAQ2mms63a/ehrULnazA+7FdCbM0EkBwKPOhwTCt1/trIvJU4JkGhjyt+KG4
EEwRVhmMZmWBlKXbVTfQFKeLp4szh45eBa4EuNd0PGDVe7Xs4mPSZCVMBvV7D5bp1naF+AT9Kdy2
NaI6bpFbqDuE6WGMTPwm4wR3zm7QP16e5MXRI9BE3w/rgzNcr95FKiI7TLJubTK55azBl9JbSUEX
g6C5DRENqsMZqRGqXJz2ML2dSikrKLRqfKUKI9yLCNmNy+PRFufZojOBzQp6NHOQkUetPvLH0XKs
OguemqLiUaJUCYr5Sbgdbeya6oYB1imeVbj5lihGhO0GIA+GVb2V3cdq0CCtkQUHb6jkex09gE1W
hsoevebmgPAQFGcf7FKu9eIq9kd9Z1J02WGJKV1lOT/fZLZx6xmVcdTjIT4qeeY/B6Of742eO88b
YcvJSY3rOejNfm9onX/w+pSrI9Tshzrsk2sRGD3iJJhsijqVD3hjDNsulgKc8HRlBVy+dDbiS/N/
0zWXmzN6VQyxq1iOmXnwoHVKvQbmf2CrjqHIEPnP146qxc2ATLkwUKI+h8BW6KsiuS4sRzLxIMqz
1yqoP3YiWQOjrsWZveHolUUJTzfLyfUfAyb3YfJhDNaQFWtBZpUeXECtICVrdqr8VY1vK8zjc79c
OaEWt/SfGVNnVR4E+L1UKxmJV7w2qKAo2Ahe/mrOcVETl/YkxOwOhoY4xKS2TFZGHTRIP8aGtFE1
ZD2hHOBXGzwxUsz4Cg3bC4RxLodfPOltDmHQDgLo3jTLJ8iAylXDAe9Ky2mMWwn33ySsdijj7Rua
ApcjLT2GGej0SKRsDo909ijQez+NYqmzHDlyd25a3OgkzjbGf4Zvf6DIuYMp+QVg4UONlao5BteX
4y/tFy4zLrUJuPq/74iTkdZyChQmjqelRPkFz/SN9vwvEQBFo/4KYmR+a45FqpiY5lpOrTwMkwNf
+OyhGHA5yNKO5LpE6ot7E4rk7M6U3VpuTZf6KeaKfnuovZVpOvemYD+eBph9vLpk56VVD6ZTN7CG
0w3alAgyfW6ob3b2VYcASYMqSXes+71s/EP59l3w2UcNuK3tPJnRVeqb3IeoVohtlH01GmvbeMXu
8lQu7og/U6nNPu6xlgNVGWSCVQl+uPTT63xnBqszOv3OPCWdgOwkGbxUzyB1qCFpreqHphP2kVNg
qW0hMIGMV4k9stzSzRFv6RC/1qX7PVStH5cHqS5dM1NdAeehqUcx/8J9U3YrXclMh+5dQX8t4bVZ
dMOkA9OWsKaR/fNBBX+o6lo8VD4vS7+MUFVzPap8ufS9ankgAd9pd4Hn4pYd2wiMlDLqN8j07vUm
rw+m6Ip9GvF2LWT51TfN+hof9kkyi0phZeF7DdcMJPrlkZ1r5Ew7la4Y0E5ATWgUvz+7UqsCukU0
R43q3dD8cuuA5i7OyOhQoo8YNap8NaHIJw8r45AnaraFFYkx/Ch1T4pEKpSZQfOiWnh5xqMpfR5g
IB8i1H1QBeP1++aR5XBQGPKN32eD01Retws005v8yJE4CnD6vtcsBHcsvBz2TZA951Ih7hBLw3ne
GIpX+68h1r+HbAGv4rSehDffDxmzjGosQ5vuyUjTX2/2hlgpEi2eLxR5/y/C9L+fHJNBraWDrpCV
llGMIWGzow28ligufQ/IymMDh9XPGcKk0cI2jl3VdFyv+qBIww0hHy/vjcVb1fgTY/54zjtFLdNG
N52skW5iGxNDssFvVcF/ydvU0ZRw3/fSTdqm+9Ff05FdPFhOgs+udK3W7CRsGWCPgVockPLSXbdo
mV8e5NLdfTpG9f1SjQXIQVRXTRAaW8xbzfohK4CIrKRAi+fHRCpRaHKCPJoGe7IhzMonZyxSMoTX
bET7YtLeIltNd+HK9bm4804CTcM9CRTmutHiiWY5o4Zn/aa3Vs6Ltd+f3Zx+aVRtUPP7b82A5CRf
8eXlWPr9ycKAlxxvrTM7G9caIU1FmYUoEBpViV0/1NI/9GBwdNHBrgD+OvdEU7TeFzQVTCetUGd7
9t7q9B9WgffipOo79ZvnFRsp9z3faAWXYqhujAyPW6lV13bu4lTREMHvCTT+mfxCVTS0T4FYoNKR
Xo1IzNnG7h8WA3uWyZqF7sdcjF+N/EBNIpus2ssOovqKgMjKci99fVMCRmGLx/sZ1U8ugJ8UmY/5
qnwFPGlbuOk2jG5yPV7p8i1O1p9Av4+6k+8CoJgUtTVdvsG7J8FELPXnP8wVDT2A41iNnFXrC1vO
rDSLbMeUh0fhuY9DbT79QwgTlidNMEFFaXYi2pUxeIreWo6P43XVbuTh138LoL4/PNA6B5fk8bjI
ky0Qu2LlEFw60ac61cQCB3k5B0X6I2ivxKW0QQ3ClX5YxlEtjpdHsHTOYgyJY5kJ3+gMseLmSocs
rEuIAqdkH3XYrTXa6AP1I7IUjZlfmSrC9JeDLm5iy+TUnVrktKjfT1uD4Zw/+Dw+S/GaeZi/6bdZ
e5utLf9vgPk8Bea6t4C5w9o/Q2p7dY0Fb1zZjp2VT24QfjN16bWIf4y69loG5gNaBdxfkaMqgE4n
I1WrdvIiAWQbbBSphPIl3oK8elTjcUfq8tZZ4b7QpW0tqCAVWnGXS+onKQ8/UN34h2yFCUKUBq1x
2Zq/6gyjbkLwbrYjDQdZexzWCDeL5UlIAOCIqEECJZqtgZwrea36zE2abEuFctNG065pWUTaB03s
is9ydsjpSgVbGiTjX3u8kFCeBp8On5PDhYfeUOaitp0wG4tvdlHHhyK01JVH5dLePo0yyyESBLEq
RTBEHUHhZjSR9XmkVIjB96syfL68pZXpjTjfa5YuuF3AbmtnDcEO3ZWiKDkKmqhCMjpofNqA9W3l
BUgequPjaCcfB4NqaB4r3aaT6w+ViINj2PjpNrKBGKKVmeI1zzGS+eFj5MbaHgn2b3nrKSt3yNKx
cvqnTp/nyezTGqmsoG0sWM4QdLT0p7DrI7Jfny5PydINgh0cBxfaIVTaZzuszfCIk3JKHxp6fWlY
bJqiW2lWLSbcFn029hPNXSqM74dSI62uti4x6Kp98sXQgMpPbiMT8UMEsR8RKP+qpNVVHNbPQbgW
fXEeT4LPTv8mtTIrstGQlAf9VqAiVusD6mja2iCnQcy3FtUd9hQeANqZmXhUaFIalSZ4DvnRToHT
uihgPonopUJEcuq1uipYbsM71spaIX/ppOb5rk50ay6H+fxKsafVFUATR0Wpsnf1R9MuD1pm71By
+Xl5uyyu5Wms2XQCYZeUurENB23jHTXwT746iUsDZErHj3nqvVhy+SA15TaE9PEPiRsnEtSh3yOd
80hoK7u1GkoGMnK31Yuo/yGZOv352dBkNy7H0OfntSLaHHT+7fLcnX9qODlw7tjGhBk564EU/Hrn
9h3vzvxHWndc3P5f30dE4O1vQtGcMMjTWXtyZqB3R3EOSoATbUL9WtVWMoLzT+n9z8/Kf8agZl5k
8/PClz6nav0gBPAQGmcrV8LiRFFmYKkRcqQg+34YoRhVtfAGwxkhiGECu4l+XF6J8zuHgdh4zoMN
Qa9yDmmVqi7SU60BkJQgoOhvivFLzz3a5rfCWqskLg7mJNZs0iIUtfNOqgzHUgYUPasdAsH/bTTT
pXey6n5V1r1vMBqtvquxYrZCbBDuG0D5JVLul2MtjYYSPQwdchK4XLOlGWOz9s0+NJw2VO4K1z6O
3cfLEXjlnZ2kKM1gfTw5bky2FbMryZMGq6+1wXscWjN76KTQhtlhFGgi2/JrknXlbawoH3EZ8Kk1
6NVWiv3kAcRAiBO4Ke+SOtGvRz2Q95JRyTu6h8XGcPVwayTjJ4Ts/V3YF951JXs4csi+QomTBEpL
8pcecfRrH42Mba8o3RWseGNb5jbAEk2pN3Zv/5Tr+tbTK/uaMlW6laaSkdSg7czPV9QFO/O15P68
SbvRGfLkZ5aFBnLO9njwoKTxC6qCvUReAx4yJZhEo3GwVP+b3wcvkul+d23h7+o6x38rStvDgALx
Pshj77bz0o9yG34D9SFvUjTDNqZBVQdQ28toFT/1GiGuMirSre1W1ZVlZfqNao3WljKQta3G+msv
3FsQMtEm8a3PPa8U3Aj7TdWJcNsU2mvtieehBPEFE9862NngHUEZSeicmBSiu9K6QqWw3Zp9E90U
Yf4UVf0bdPOXJA3fJDHm4KIq5QoZtPgmsu1mVxR0URI1svd1hvyLyNyPTVEXwGEAD6HUgNMFn/ed
5+HYMrZBdUs5DoEOt4DpUbeUU3VRJ4iThR5OBrizlgF9cDSkv7v1qB10P/zWD0g9swWQGbZTb5N2
xq8gVh7D2hu3jdZlG3vEeCEszV+mkt5he1Re1UOqbkwxPDVVfcuhgAdFh0K2V0nfur77Jgeo5lM/
Rd67wx9gDKDECDdFmLT13zQ5fZO49DfawO5QK7hZRoucWdMgLqIGvr9P26GlN908DKaaPyPke5OY
SCVnbart9BEZbBTWn0AuPipFXtz4laHejlGAG24MHBgDPRBjefulS/qvehF8yIsQ448uvsdGpt9S
nrYmuNFbTqNsq0Oz3gzZ6D1Rvm/R1Hftgye6+BbllwT0Wf4PnzwV9ClhRlEFTb33x0vogjQadD5H
Ex6Py877+z4j3zvn/CQ/grTn/BUFhMSVfYwx8BOqQTtgIGLhemeCj9GPK2fLebuFUCCIJydGOh7z
DMKskgrSLm4rAnVd2HFHGzRX77u3flzuqzo9VEn3VBraV8SUVu6cpZPzNPQsu2i8pgl6XGQejcH6
POrqK1TOFc7z0rWGhNVEB0G0izTj/UqZeOloWqd4j24LfnBwDxQkIb8Cb69Ue5Mq7V8nTCB6J1Uh
ZOGogMx3BlxDCbio7j02Zn1MpPRg98YKH3TpLpiMhSCLg8Xmn++H5I09PsrC8B41X802WerfyV74
FCr+SmqztDrA6Gj/ToqvtNzfx2lDHzHFDPZsZYzfLAzLNrXiroA6lmJMokQA13lsnclJxbmXityt
JCeKVDp7uJhLr5f39/nzFlT8nwjzcqDSJBo5IIz0CsmYYaxfcminmyyJrlJf/sAD8NkozZ0S2m+X
4y6tkg0cjEyKoupZF5MKm6UHZu46vRkfwvhrTqcwxELjcpTzZw6jo4BuQyWnQDzPCzgJRSMnmP0U
6QCG86VLvyK1v4mNT5fjLK4T0gG8VFW23VzGPB/ivDKqCH5YDBbqPlqjMSz8voIaBs9htjXaC9Ns
nuRrHIFBy13iOk3yjENJ8nz5z18AU4CsRogZlQWQ42dSyQHMIyt1A8nhPFCdlor91h+qn1WuqAfk
W7z7RuDTBmrZ2jCl4hgqevMATDPYXf5DFsepgmCjqosq0zyN70ZI0amKGGpb7cx7vV957PzWV3j/
4macGkVpE8QGTIbZxZQhjCD4+yGd1OC41MAYtyWa7xs3djHnjJX4bejSdKemhXWkxplvy9bl0g9k
HC/wff9Ry5F/6CMv32oknFtvMjjqsa7bZorUbAvfQOPGrLFYaKB0J5nk7eO8+RXY+u0YY2cCyMyi
CwIgRlP8YB8Jq9+a+tCt7PrFWaT0S3EG9WOUVN7vlqaAz0oV1kVSFrvP2HwKDGnlkF0OYWFYj9bE
1DV/H4I0X4XRy4YRANezONwWK6frbwHF86X6/whzPFvnYUodSz4HkzC3fpPve0XFJEqYj8mIj0gR
P2MbcNTM5rHVrdsBMEmUB699NSAt2+2LwNjDDMSupVnZogsHFyQE7hVrgiKf1e4VvUC/VrHYovk9
5YpM8TbFsHJLLtzKCucWtpSTeQTyqe9nNy6BGeeyIjlD8+zKL2kMV18uNqOtH5Jh5dtfGg8kPXAy
6IVRCZj+lpOjxYi0Tk+D2HsMclay+C4hja/l+f7vP2wF0jEfNQXTM42ksEmLCoVpJGOGhzC8Kn5c
/nll4aDnowaTCksE0aJ5lkbdM6ta1HIdA273Ad8Abx8ipfpL6RPpxms06ajR0tlZSfNNrsJyOzbC
3UtNpD5h/2r9TGJMMaPcLQ99nWXPSTk2K0u6OM10DskVkMQ90wwL0dLrsB6YtvNHz/C2Air60DbH
y/OwOA1/osx1w/RBivgKdMmR0cHA7eVL092G4d8XDxQqUqgHT5JbZ9JrshJn2pimEhRSNyYlbssN
7+9kVwcd/i8Dvga15q1BJ5fmb6qFTfqdNLXmN8MYex2PmExyJCPc5EhJd/YvpRtWPu6psjI/dOCS
ctPSdic1mX0MWhLlSZAzNCN2EcUoNiYaGoFWXpkwSjvlZswPlxdsLeD0v598fbGWqbR4GVZU3EXN
PcqXuZ5vTPu1Vp8SrVm5/xajKSycQvfsnBgmkOQLq5x0Uk2PhX+Pbklkb46gnjZy9vczSXEZnuJU
vpzql7OBjTS7XZnMK0u7o1oXRylI71oXXxGXGzQvb7h7/z5ZPg053/xlFySZb0HSH8YNnPMmebu8
Vtr55nj3+7OEP+YpaA4Gvz/iPOmDx1y5tpeuPHidyPBNEnaAAKZv4GQzyHqktWnWokKkwGcxd2BK
hmyfU9FhBn9InQHe3P7QRMNtZYudjr8ACd1r33V3RaZ8ljr75+UBL2yXiWc6uYnL9L/MaUJO/h7c
7FRUDsmWRvfQSvUmLm6kttlEvn/Ve8kW1uTKDCzO8EnA2QSINrPkCuqTU4j8qx7ZN71rvl4e0+8U
b/aJqyhacKuiwSnOnlTNoCCCHQ+IRUgPiWFfZYp5E4Vv2abYiqE7Cre9ysb4OlSzH8jmHMKkXxMB
Wzik+Qt49uBOQS46P2SG1pAwjmWURowXmPTALKMG+6Funy4PdSGLYDdNIpmI2mKxMkt2yxwlDhgn
PBrkdKfF+t5S7rz+Rz5ou3Zc+zYWB8XBzCuVFzHn9Pu9orSWPMCCIec0Jr9XboT+WKaArxQ68U9m
/9ZbcCZlZY8k5KbFVCwfgm2lZMj64kv/W/GAF9p4P5Vjba+jPKo5cv4xTSJgrUdF/ophZV2SVI+4
N+vqpnevpE7dhtqtWdwG8sB9gKJM7WQxvHXM56ovMUojXvcQBF9La9iWqQ9U78nvu5WDTln6SthP
HKq0mBj+bNN6Rt+aQMHYtFD6UpkaI61oZfxuDOmmUa5ar7wCSvI/pJ3XbuRIE6WfiAC9uWVZeVHd
rTY3RFt67/n0+7F39+8qFlGENJiZmxHAqHSRkREnzmGFb4vmaxb528T4lcglLCJQ2sjxRpC/SGq8
4gsXcLrsMX6SDGsMYdc8O+Gq8aBLCRQcuveAtK2dZbA8EatHUgn9jwI/vmCH4ROkmFn+TZHp4KXG
qhZfBZQ0NW3cqeEPryrIZf+kC4Y/aHbYirYkP+jhFze8tzJ169KQen3HKtNczQ+nohGJslun1uXZ
rVG7hdGEoWY9RfyaNMx3vkqpxftDdnwrS7dC95qqNWRKn+v8IUsMXlC7tkZBzz8o4l5Q062e+tsq
+abRb+C6d2F0o2uuHffNRlKzTZU5lfXaqcex/9bW8Y0q7NLS3STRxwThY1n6cX00C9h3mpZ1EBHk
umQ4UGejMaHNrv3KVZ805FFb/1GobpPoDjVCANSbMIfg57ca3KTePlql+VjwpCquG92FCWJ0IfhZ
lUNXgrRWn3T3uckf8hXXsrBONEkTa5NxJLsy3/MqwnY8yQrtqUElK4myXe0D/kaP8voMLpuZBjCl
X5V5+oasGDU9XkNPaf5gyiGCdffv4EvECf9lh/i/NmaXXO81Y1tVjfYkqg51GjtcozdfWgpY/4Ap
YQVQzsw/VKqe9n1Ng6UM+tE2kIm8PkmL34d+lqVAmOcix6WkEKBUZOOfEqTRj8nP//b12fSUJaFG
U/P1vPiYyo9mtYZEWLilyOSTNSMrA15wDgi2mkFpvbTQn7rM+INEJL1Jff4RksTtYHjHXqPt7/qI
lgyStUD6RLc0IOOza9Ho5E5qQ/ZumVCxM6ni7pQcvjy6f93nIDI62tRhLbtu9GKR8ADwXU+5J+79
C4hqEMBDZmYNgnzSc5m+KvGKr7k4KbPvy+fXr6xnQtvmRez46dDeNLIS7Qqx8o6aF609WS7mD1Pk
IadsAUw4F0jVxHSN1GswZXj+UQypF8Pa51PPq783AnLKab+9PncXocVkcOr3JuFCSn8eFpfdiHRe
ACteqj9I/veSExQUx1D+cN3M0hQqJEKQ26CLln6o8ykUc70sktaKHI0k4bZI/Y85WgTiODYrXm1p
PNBZ0D1LVHaJKCtGpfNcS4flj0Kz7YvqkbTMJrTqn7msrtR3lvYdoGJSItxBYKbmbxaE6SRrHCNH
Rhm5zX8W9efrszbdYWc3NotzamC28UIv8NXQFSOHZ+AvVfU+0xl3U+rxEbKTLWXyn7KXPUJ4pq14
vWW7cMNC/MQ9MI8U3BxOoWJQI0fUc1t2X/Uu39bKNwoZansHx4Ydr6U9FpdN+Z/FeQ9IY6aJWwpK
5PTS74QnoNgWG8/4Axvm9Rld2oeTEgoLM7HMzyPpVog8wK0lrkKOYLkwHG2wnLFb669eMgOiSAIl
OsnhzpVKOnNwJSXMp8q84b+o3qh9NpGUD2DBXTm/Sw5Dp1kBnNmk8zG/xQct9WL0FDJnKEtgDNHR
ywKoS1D6Km8NaQVUtzQs+t9J7qMGRCVh5t1jNVcQJ61ySvb4pO51QIDY1dYm7yLmZ9eDyoJGA4du
XeSJEi1rIkURMqeIPWkvRKK3EUYN4S7pF3Q+H0LJfczFbo1ofukwTzJlOnEXXArSNPaT97gvhJVo
hFit5XtJuLdW8nprn58OwMnn84j+zKDwcgfW3JBGrZVtsLQyp79+5l/1MKsEGZ5Gx/yWFbzcWrSu
3+HtTk1My3YyglAr40afRjAGO1j4lf84QbN4nr7+MikTPt+IR+FRkg/XD/6SS7OMSUx0Utu5gOKJ
neS3cFvkTi2Mhyy57Tu6DL+E2UvaHzX5UAxrBhc8GhcebxQECYnhrWlDnExXU/ZK2oRl6qRiUd2h
f27exWM6QqTQeABTQnllByzaQ20FVm+sXbicvhwzt2h67Fn78AN1zN/pWleWvnAyue6ITfRJmeai
nKENEsWu1k+dhOcIbEV9KGw6zhQ4pw3URc+lL+z8WHupE2FXKNFBBQDRblu+aDyItZb/bg1f/lgI
vv8799X6xU9jGtSQu1eQYIZRTc+thkRCIt6DCXJtvaBcmKNTaOt+5N24qdrZoaqMP6tC9+jrhFLA
1tw2l23RKwB8oYfIomabPtU2+jju0qyHyl6O9HTf6s1w8EVxvOflJtwQl7pbhKnDJ7eNx34/hB3/
g4JR7x2EzBiPnWDA71ANql5uJKV1X82aq49WEF3dpK7pfYghsXBEybfirZqZcOXkjX50AYJQSKqV
O9a++9lbyfCNFK712BqN+ikzkuoQuZaxEQbVdPrEkj6YCn4aCeW15uwFf0C3EzxbvIkI/Oev4yqJ
UpJrReoM0A3G9bGMj56/FuwvbTlSbBat+iRUyXmfb/HMSBsE1NLUqetDVP6GVUrUj+K4RruwtOtO
zcw8gxlJMb8hS508+K4rMFRZB9O1Nr21SxATavy1R9OiPRmqF0r1E/vlLOryk9FMZTLqTisAO6HD
Ua3orEug70GR0/8phDfXXdPC1aAQ5RH98IqlhDcb36AOggJ8MHcGDcpkavPkpd9hwdJxe7wqtAuY
leCana74ReZo7t4TfnfGSkJscQQn35/NWJirUZ32WeaokKfL/e9oTdx1yYBKsgclO5p7KI2d77Sm
JmPciELoEMtDohSvQcGXjsvkNgGZcDnAF33+/QDxWFKlY+ggmuy2N8Lkvo7X12DNxOyxoDSpWmlu
FzpA2vZmQ1d7UzxFabqymZbMaGBYqNWSKwYGNhsJwkaiQQDlwDhnIVIBEExdeW6vmZgde8i65N5C
F92J2zE/FJ6q7igNARGoFHHlUlszNTsakuD3spAPkWNphYOQzKPaUVhbiTyW3BhUurQDT2EtBAXn
U1a0JuDUlldWle5C5TjqtojM84/ry7+0g0+NzNYl72l99Sw5cgbd+jUK1WC7UrcS4yzZQM8ZxS6Z
nioC2fOByP0opZoUxo6soQi7SdboPJe/T5V9KlwBoZgtfGi0fYzEXsyjqbn/nVTSShl/YSFUsBLU
OSY6SuDs579fq3kFRpqaOJ6a2cH4TYoegu62VdfobRZ2FZcihwMYFK/AeVYMCsOmhIAiddBrpRB9
D4nKtlnjGF6YLB6ApKN4KJF4U2Y+0ZcUtxPzElZ9/8b9YKzJHS99XmMVJlAG6cm5LlY2aGMlIeBN
ougT6ga2QqbtzTsWmBN4O8TXF7LcCBeLgeBzuwfIGTSv+ho2ZnEE/74/xyCBBRgSt+X7KjzZO9p0
/9PP12abybMiVxMHPm/cKeRuw+31z0/ndZaaoVcdNjhYWigDzJE91RB7pR/lsTPqzabKmxtFgSzJ
KbXgRhTWoHVLU3VqbHbwzC7WaJDPYmeQ7szUVtayc0sHb0KSkyqGhxG+1/ODp0IBpptgwqZLI4sq
uwkzO5G22f76nC2cO8jtaJ8lASOiCDpbEpUGgtQaksSRaAcW/ewQdMZdJfZ/3mMGsCWcK5A5zpcm
H7Mq1NwgcUxFuIvkxC4UhNIVenOv25kun9kWILU+ZWrZBZdwa88a6TsQvdIZBEhQLQheOiTdg4fS
fdRh7XVbCq1r+s8LO2FaI3I91O8m+bjzlQrVlE0n0ZjtPwtJugNf+fZTDyRBnhTbdZnGwtkdgtoP
m76vS6fV6k2LlqbUvsMCJV2AyewDniazzZYYYWkaWVY4CoqCPODSD9eXZeFkwhxJhzx0rJzLuUZX
kFlKFNVy7mjyNnl56V/LfhuuhEBLSw8aWSRqoLZCivR8GQoVAfYwdnMnTvZZlT+3+U6FLVhvu71s
tKb9fYzeM2ugikwO0ETsPlsXI5XUIuwZVZ/Qls1/zvVZW9pYE/Em1y90RRc9fkPFUqGZxWZGNHXY
9sPalC0amHSqgOiZwFBmUyYKXCa0y5QOKIQCet839/X9LQCitEWdDuLQvyjsk3xLLGWW0SUlE2TI
x6b294p0c32KFrwkJcZ/FmY3em0UUml6LQkwL570mbaoe+6E9ke2RleyNFW8Ba1J6JrSwryPww/G
oRx6tXA8JLGO1lqNafHzZIp4cU6NHOJ0gE5myhBaTxx0vXCq7HUoNrKx9ppaMzBb6rCLcijoMKAm
gEsO7lvh0TSJwn1i8EwD6HNRk1WbAkUkhHidKij/KFXzMZPTtz9oKSmi9jiV3yda5/MpMuN8BO/a
5Y7S0PlkIyr55q109v3ZVlJyE7brlO8Ppnij5P7noQsOldZtB685Xje1sBhnpmaOQwG0DWf6ZKq0
xc6WPl3/vMZMzC7Bs89P5k82U9aMclYivecY5VEwUYh6yLu3uz5qlKqCbiQY6ov+06xEbSHxrMyR
ugBwcezuatD/71mRSSSKm8/kiTO7WMdeqDLVzXLHDfWpOxQsdXCE8n1PDeLtiXQKHBO/A2hESlCz
8yf1sO0Hspk7YXQ/Hpto5RW1uCInn5+dPl0sfLnRdT5fRTeGuKukHZpuK75wcVedGJlNF+w3bU/1
NXfSBLmPffeeTfvv8+YsH8PDoyvi0MgdHZ6PzBb0lS21NEdk5xU6zg1y5fMyoOzWeeRnbClegtKL
JEjVxzryxBtV6caVi3Wa7vkBmVpFRPYweO55gS6De75HUCFzujiVHsbaoF81ai2bpm4gX6Gu7yFP
tr7FSgBS8frZXFok8oq0HP2Nuuf16RK4GaKIQe4I1Rehr7eauyZWu2Zh5sf60jfp16AD2ap3BVSL
wkqctbhOJyOYOa+0TKGclhiBKTlm2m+09qXofl2fpUUbkM/DCk1BmLjx3IMFSdImiWdmDsIJw9e8
sqMf7zFgTDlyi7h0fp0Hk+qFLw0ZEIv6ATabh9IqvuSWuHJmFuJeOrv+mZnW6sQTRy3VKDQyMqeB
HMj6NFKWUQdlGyu/Av/r9REtLvsUxk1ZGv6ZLXtKFjsTpZE9HdQbehBtufpw3cLiYE4szBbezTSq
ZpWIz0/NozVOTC1PFZ1hgC7tYA17vrgD6DSlbAbSlCT5+cyNJIUDhO0zp22I5WTTU2y6W2+K1Q68
5VH9MzQLKwK62XKtaDInl8RhEwc8sboC5nTYSaFyFtzkJRm75O1FexJdEx4LP0dte7a/tTYqWnC0
LBaogOLQuLTsrIRLyxP4z8TsyglAyOdCjQkL3ib91vsY5mvo9UUTkzoYpNDEfHNQpNbTNlmXFLhD
7SVtf1vFY7DWRrUQ35M0+Gdi+vvJAcqTMREgqc+dLBs3keYEtWjr+i8lH1f88pKhCZoEXoNa9AXr
VZP5cWSobuoIiKZAb9DCVKY7StJLIIjXksJLEzd180/1ABJ580tASQURlWAjBaQk7ZB62YXgyapo
jXptzczMJfRjSYWdYqAjyL/CrLOV4qcmf7vuFBbn7WQoM6cALmgoStVMnd6Sj1b/O2gLZGG9bYWm
9H+zNPOliJfWITQIqdNEH9TyVRuoYsvZDt6RFUNLnlTlPY+TpO3xAmklygmKLKKXOXKq3QmKd6/4
/srhXDJBKxnIAP5ZyBx4+gCQjA3gCh/y4VcxrB3NNQOzySqlTnCVVgMV0G9z5FzX5mhpa50OYPr7
yblEXYusl8T3qcnaorwvmnSjB2uhzKIVaJpI1fP2hkH33EoL4KnQ9Z7kZC8fBPWphGDcM5V3rDdx
P8B1PDGJnNlYKjcIJB7cCYvxEmg37ntcy8RlBaWV9ddTno9CSbrKCio9ccTxUMcoQ/uZXcaHX9eP
x9JckR2keYnMJwQhsyslo/BQJDH13pF+E1N0UbdOH7zo43Url32nZFXZt7oMx+bUVT5bEtqR4xK0
Y+b0oTbeIcI1IuFbKluxl4SDYMnZPYry/g4OMhc0mlXsyGx2NjnRxpYKfdiYQw4VTqTXthaGCGxD
pLu9/hMXJ2IqjohTwfWSpiKXCkhyLGAW1X0ko42ifyn63//Nxsyz6k0uCpIopI4oO0LxVGq8h9ZS
QtNzbf5IQUr2f+OYzfRoDWiXWbihysoR3OpeDGX8lMnKxC60teLqDmbse5X36n8b2sxzJJLcxp3J
9JVfEuOxTLZt8R4LyKfwBqJKA5j2/DygLQHTc8FDr4kQ/+7++O0PMNwrh3pxF5wYmQ2jE+o07zow
mFEebVUBStvmthzEzTsmiyCOvDN5ecLu86EYgtTy6tZZo+zO78bDKBsbiTfLdStLz1ViLBL0E+SG
dMu5FfqDMwEgJCGq8gdduzH46GaHxCrtWlftZJUXfZqa+cY7NTeLuULwc5LeENb1/WvXPiq/ro9m
aWXw6DALIR5KZWt2duIm7gXRVYgadQXWrmDfWe5zNKorGclFM+gZTo0PaNjOQfSGWwS53o6pk/m1
U+TCXWEJ90berzy7lp4PVM0oyhLQXWI7cgnGF2GMMgc/lkDE7e9FerPyTfdm2TLqmjpUw2TR2QUs
wfkmKDMvdQXFiJyo/hnD3ivtI2NlZRb22ZRpw8FDAMW/syvEykJBg1g4cvT8T+cea91C3tLbtFGw
p69ulfRhIXQ8Mzd7oXR9aUpwZsVO0X4atYxOR32j09gYWy9v3nFwqnIFg/pESXbucISiabwxodGh
DT714b4MCohG39zkyvpMEvNTj8PUUT87pEqS+KNR+gA9vC9akh8Qbw2reitla6nXhY1NAhxQtGJC
86P+lRE7Cb2askjbrGEjqMJnQ6fz0vxSFytR/aINWl1gyKFuc9FJ68k6xHs+SwMd3ChsFf9JXGNN
X1r96W0PndkkPTrPwIwScqplrcaO0KUbJXEUuduLUW5b+pqa6t/Ux8yh0eRCGonSMPh/ZealhbBu
x7KhwcBt8v7REOuQAkIORr4GRflHRAXC9nr9PhhlcVsbYX6DHkn26lemBbvDhHmV9e8m+tDfCk0q
9qFYopWmyy7EhF7gPaDUot6EiRDfDbrobcOqkbf1KIfHpgJpIpBWtgO4SLduSQGyC1L/N8kM4b4i
h7Ox1Eq5TVyl8GyS7OWtJabWoxaVSWsniSBKG0CPyUNHHGZ7Sj5sUPywIJuAzyNEV9eWa9P/VFhy
/eolWvjTyzLrGEajeTP1mO3MJm4PcpZ891mCHcFYsA/gKNwXppweUcql3m+4lZ3TmrOPlE6+hSFv
2GWjpO+zoBbu6OgRDtdP4uKiw7uGGyPbfsGiE8tJWlnRhLgaPoYtcn12GoUrt+WiDU46ahvAoUBF
nzvKKlSjOECHx4GDgfrvYy/YebgyjoUrEgA5yESAXTwd/jYjn5xB+uUNCHmwkeTV7lFMy931ebr8
PtSezC9QBvqyLthjKAQKQBM544Vc6bYe6l/D1vj8dhtkoidQLVcx/ZTn86RlfRu0KCk57sFtgFfe
XP/8JQsyXANk8ydyFsrLFwc8y6SxiCVQjwnKPnblwwceT30jWZnfjV1962X9ne+CNUcxy9pkbrLy
Ay592GQfQkdSbAAz5rR4YpSWYgLnv0PFx+mD8Ci2UmUnxVpa9PLWPLczi2c4V2aEBB1r1U7sSPVW
H2+isd7n5YtZmg9K+/H6xC6Oi9QRJT5ZJV81u6W7pjRU3h/Ma+vuS5JGlR/A77pGLrJohhQVG5HO
vQtgkBSVVm2SqHQiEXZN716W7vl/K2d1aZ/ztKelbWI+p8vyfA+2vpAGdaeEzri3dOLzlTTL0hjo
dYZSHTI8HhzT30+OqaI1VSQqPfjeqvwmhUDyAiP8iMz09+tLculyoGGmcAVwEV4EDu25HWRBrcgq
3NBxtbG7G1sEQj3F6zdiGgR73yre3I3O0eLmnOSN6TK8AARF7eBaVheyteVDZIJ32Onj/vqQFqcO
pD1JF941F1g6vSnoXzKyiCpPhG5CWUF35InCUWvSfmUTLB0g2k9hwwIfK/FmP589r3Bhsu1SsMvy
iCrPq1b8MMe9VOq2R5rAWnNMi+YMarxAf3FNcxBiVZd6rdU+90NquR91uRk3ShhYsI0llbqVQOza
SGokL4pRrKGaFyf1xPTMVViJm0puwrrVfn9MXAhBdKWRNtBZrPFALh0sHiQooTDAS1V3Lx6iqAq9
yNGyr2kP7zL9m2/eIOw8mhvpr2Ei50F115vKUPpW4ATyXhrbrZXK0KjtrhtZGMaZkenvJwfYm3ok
whAjyXcV1vGQzMd1AwsrglugRMdTg9HMo3ZxyEQIC4vQMdXw4JXRM8yWD7L3ZjI0hWMKhOEvvI6U
1Mxna30TCLXehI4USp+pZx+CLL0T++DNYcm5mdmVHsJcODZeGzplEDq9MnxOjerl+oQtrQh91RLs
/GT9AUSdrwjY4aYKUBp2kle5+iQEH97x+UkDgyQj2d15+5Ipoz1Os2RALjba6EfosVe2rfSXqfH8
NcDZnzYtjUQ6Aiez+LAc4bqD6SlweiE36MN6cqs9hLmQGirdxu3p1fxg1M9jf9ebk2DUJ0N/KIZP
gvclGQ6l8nGUPgVKtmuVm1F/CZJd5T3KTQcks9sExrDvRbTab92MknW7j/yDYR2U4uCqyQ5+MFtp
PsTDLy+qbvPsC3ngved/E5Sji+KGuvdRn5M3RX3Io69i/GcUbxGOQ3x9q2ffhi7e+b61FdTfkzTq
aP2sYlQWq5pUrzTCmv7si9CMV7YgRLaHZnCQ3YF89eGOi9sXOl3tfvxjGN0mdL9p3U8pVfboBO2V
QkhsXWmPVmVuEPXmwyZyw2CzE33H0ThI0me1UjeN9ZzpN7p/k7af40LdZpVy08Bh1AUmAhq7pvoC
3b3RPCThcBzHZFvUrT0q/W1r2EZY3yrDURo+ei5UQa1gl+Wugyldz17GTnvqhi9udJ9AwCzTpaaq
T3LV7wLlexoHOxTGd6OQbU3JtcVsPBSlsBcbT6S38EfQ6napQsUXqO7ONAN4Wr8aqNLi2XcReqdK
Ctw3/Gi5tpa9xGFpq2a5rcZ9bUp2o4y7Nv9EZ5YtCvk2THNzJce5eExQOqHdRyUtNE+TI/fZUPxX
A6crhkNUKHdlQe/i9bMyOY2Ljcz7nNZsVbwsWUJ4IxWDgHOMlVdd97exqB664N4P3W3rJsfrxpYc
JYkh2hehwgCXMTs1Si8mBApJ6NQIJsKY/GgVwdGKst/vMENwM1FFkLKZB4SK28OQT0c7yBzhpdYh
Y0rN70Gjfn2HGSqDGg844qj5G9GsAkAsgRk4QF7h35okFKrNfzMxu7qK6YUo5qxO20nZVrPGRznK
vmiF/3YQL/7sZCzTyp3ckWVferTaGlzE0VFWHrW3477Ovz8Fvyffh1NLVnqZ74eBeCi05JEQ+OH6
XC2dFhadbkI6EYBuzy6VSqObt0hcLpV0l5Tb0Ln++aWDgkY39QauLBIPs897CsI/sAYLz0J9lHVE
Hj7I0qvYIwbw9qCZq4u0GUyh8mU5IBygyEjLyHd6PdwPfn9T+OJWbfrd9fEsTReZTCAXDOcy1Yjq
Tm1NOQ7H/5gBvfnx374+W+/YGgKdG8QHP7bJ0nugite/v5QYYJb+/fxZMFTmNOpoFQaKqDvGirAT
QtJOcf8UiyOyIsHwKRKDZ71rP+S5uTK4S4oyZULrQw9IU+kCwbxSxXIV1YXn+FnoaO1zXv9IheZV
yuOXWgn2oaId0lraKVK4Hz3rQarWOAEWFu/0B/ydnZPj1EmjUgQpP8ByG0fM3E9iq65cPtOJn10M
RJrUPycw68RBcn5iPV0tuq6UPUe07nvhIaGBwFo5UssmDMhhyELjrGfezTf1wojRHHACbV8hUKLc
Cu479gkNDrxzySJBuj1vRtMDNA+By3tU/5v8vmi0/KYfpPbYjGX0gvC4tO9MD7RJbQ37trO6e73T
3l5GZLsQvP9Fik6Vl/Op7PJMLsVe851aeo6TL6rw3TJf334eUNyg3AK3D+D5OdgxS8SWx1oaUKWq
7+MCtgPor0XX/RS57k2TZo9NWn5SIrmx/dr1V4KIxe04hSlT6xL34ewwkkAOIyUyfcdsg03/eQzW
9LYWd8qJgdmbRCghAhtcw3fykQTSfZBTLV8p9S2Ogf4VyIOAcl484hqxcyWxynk0jMWug3owKT5e
X6PFQaC9CaE3UDcAnefbQG/GsIjcNnC0QOu3fR9AiVHBejmg/fPfLM0OViNXkpXArukoBQJKsq2C
p5KEn9eNLKRAkDWZGNBpWrpUHbByk8acMgkcUSmq3g4G3nGtrusPpEYg3sil4ckSPXlL19maONbk
ey5808TlQ1KC1NIcpsIjXBh8fQgcBIg+d4X71RvURyp0t331Zl2UydWfmJrtPLcHaZ1WPPSEYCy2
FiLcx6Iau40phmubfHEHUmWeuKXgmp57XKqXihCmhPtGc0g/RPXbg2+2HnyHQC0nfYOZF3IDBBis
ZgycQTnEWf9YFrFd1NFKtnRpaU6tyOebnFaPMBjUyUox2EL3ezTzvVC9dNJaaX5ptiAxm4idJi2F
uWN3+7AOkZvyHTc+lPJxWAHXLn6exB6pL1o5Lum3vDhKxpzPV9Zj98kt3nH1UewHXUTNhBrTbFtR
ysylcMh9p9Ekb5s3Xv0pbbXxXi+hJbl+TpdCJZwyVWUqGSAF50k2DqFq9ILM9aNXY2kbbt3nthJK
th/4h14PtlBYtVs/FocHPxDke7pfk5XOmCXXR66UKIJXxoSoOt8VcNa0mgS7jqP35p0UU8RpXSwe
ro90ce8ZTOZ0B5Enm4XoiHJVIsUA39GS4d4Ms8MwWr9dsbtBRvbLdVOL2wMlZRB/9IrCXHI+oEnM
VUP/2HckdBp3A4n750E0hZVdMu2CuZ+b6g4T09TEOje7VwehaYshYOVQHeyfqjjfylrxHKqIqAS5
qt2WHmkUpSyGleWaJmpul35OmJlBB0wFxPPRjTma117cM5FS96OOB1ubNOuMyrI2sskNP0b3ouxT
fHtP0AkoENVgyPUW9B78zMzHPE54Uud2pPi297V4x5uaprP/2ZhTwiBXYbiyiY08vpeDnxpMiLVU
bd++P0Al0UQMUYR2wSQswwMjRakcO2J0NNSNkXy4/v2lrU4fKSgq+HFpP5l1NoRU7stBDxMn9ttD
VXyhVG1L9StSodftLB3ciVvIoFCID5k393qoCg2tO4CsIFCp5F9DdF+oa+HK0mCI/3FREk/eC0Vf
TfFSWB3axCmH/ShvAvOmJomXrASpy0P5Z2U60idvprDPylRRusTpysEOPW3L3s6DNbGIxbGQggD5
TVOYMX/TkK5L08QTYydUtsR1NZKV2fehXit3LZoxwYtNN4h+kY1wSzUu9QLGlkZqGtvI/W2RDdtM
qb812nuudOzQs0zCW79AdIVBr1i9AQuvamWvkpFtOxXmFsXKDhS7Pl3fb4uX1amx2cVYj1JbWlLP
wfH1Q5zHH6JYuwkCfat74n4czQ9hOWyFpHpSM2nlTC359ClnyKmiXG3OC7DiUKW0/I+x0/blKy3E
z0NvrUQVl5JhhJOUuaAqpH4DFnN2EQq+lFRFmCaOLyFPDMLLE0NcnLbHHeaw2ko3fVoeot66TbLw
xnLF3fX5XToEPIYnLmWLMun8ijTDUU6sAEhR6kLXW48opFLagvG/WrmLp6tpfoWQtDb/AjQJO2YO
KkqiIGgaHFTXR+HHVAu8fQFX8AcDmKNdu+OwdRuI9a+PbnEFQTsDC53u//l9GSFFWus1sytVB+ux
jldWb+3zs72ZuIarNT03RyvpdueZdvP5+u9fnDT69qe2TvAg8yYCK9UGs1S9xJFD7buR3wLuggzk
ttKKO19aI7pZHI1Ju9K0JS+hLZLl1T0sxzTdVF+MvN7Exhrb8F9q1YtNALPFRJUJZce8zlc1gRUX
SQWPoIoEvZWNT5prHswg3Kteu8/VZl9SV7IHW68O8ig8IDP7VIjmMdO6NUrDpanV8MoTgpNIdM6E
g25z3jV1AvdfpHcA9Nx00+iBdMdOorxktJApZuaaysWiURAp0PgC7r3IKSSui6CwBFmjCVOjNUhf
w8wK8ZwKumyF8afxY2HlfC8tKoUV1EsALAMpU84vuSLxGkVsYcAqo3RnBV/CVRz50s0D0Y9EQ6UO
SmXuwXJ99Oq2ZyIV8yBHO8nfy1Qn25vrJ2HJT0HAY1kE1zJmpl9xcll33eALcg5jmJ8mx6JODp0o
PVaCf7huZnGByFmR75liXWP2Wg1cifjdsuDykr5aur/xsnQ7DmD94h9pskZ/vLg2J8Zma6MqiJ+i
YIR3ijex9keW14KCJQNTRlwkIKDsPV/8rOWwF1o0BQU3gXenPV+frMXPAxcyoD1jc83vjoj7zIef
B4gNLlwXeEnWbyf8Jz3xz8Q8r03CfIw8E/A4IUJ9k4plfxP0hra9PpClVScyo0mTHD6YvunvJ5ur
6eqhFEtAfSOP/4Didxtuy0TMN55Vi7edpvbVJm10T9tct7u0qcl2U2wlF4w3nNn12qKJa70FEC2M
G0/Iv+Rpd0zjt5OKTTQ8Otx0OAHKSLN9Zox+II2JFjuB626G3Nt0aymFpZ1wamH6+8kEDl6V+nGI
BcJbEypVbX99opa/D+8oMRJYLnH2fc2tTN/I4MAbzYd42/Qrj5qlZzVV6KnBnbK6NsfrxErWhlVO
8EzRxITQC3KHTQt6itvHF+7T8O3UWyzIib2ZM/MI4yGvAjpeewmdZOW2HNdumr/vivlVe2pjtrdG
tc49KamJmwPjSPnwmKr6rkFbpgm02w6SXTt006NHzg8a9vvGKB7aoNuXdblt3HAlfbC4fHgDYmSu
Pi7+8+0h5FJpdNb0W/R6z2H65NfKyv2wZIKuHAo6xJaTZuu5Ca0Q9CxPwAUPllW9aKUq35qwWL5e
34dLeRCYI6aADI4H+ujOrQh5LEahiw5EVP202g++90kN76X4IdPua6pEofDnur3pe/NFJBgjnYRM
EC3rs1H5GlzpbQJeUraKxM5b65jE1o0fxQ/B6N809arg0eIATwzODprQwq49eKAmPb9+TsseJQO1
2gpl+EMJ07sEzVjbNNTCVuL+PQt4YnnylScuRE6GcQzGBG7W0u6VrZ+s5KEXN8jEeAiLG9WwOXA7
b5DYtSTkT8rgRY5/hijkXF+rJWdOn9P/DMxCB62OaiEsWau2bQc7icy7Rox/Kuoa692iHbwg7Rls
DehTzycq7iFGR8OAJaJb1O4z8w6a02Nck0R9x4BAy2jIsdGZO7+dzNQ3YGJmL5AHejAG9WOgJltD
SX9dNzM5u4s9fmJm9oiKenNI9Ip503TX9j1544nJpvCEnSHkKyNaMzXt/pM9JokpkoEqI8p1adtp
z2n2LOt/yqJZsbO8RP9/5jRxtkRNbHg0TbOXhfbO9PZi+ZQZK+CWNROzvAGtXP/PBGxccneofsF+
eX1dFn3P/9ZFm5Ojx1oXV1Ez+Z6oUuwEoGyZaDQkuk+G133IDKqV1w0urw79L5T/ee7O0y26H+dm
aPWcUMvO/UOU7X3drt7OFvuX9guoKSEXT4mZS6Ui0glmQaODJXyJns3s8zsGQfcOGT/0TC4I2Ctf
jfvKZdZynaZ8CYpxRXVf1BTO0LZeST8sTtiJLfl8O/dpbSb6UEUOXOlyf0QzodN2xbiC+1izMpsw
3UqsESpK7rwx1ewqsx7aqResUl9izV2j41jcdKTHwWYAMaGSez6kxKzzQSxpEfTb23hqhBo2BcKi
crCJ+/dcCNpf7XHy5hetlZ6S0agHuYFj9jdScIw31zfC4gGlP2nqeIUVbK76akQ6jUo+j6PS+i4K
L0r+sw1fr5tYXBmkTKjdolJ40U/p5nnVxAEjqJPNqN2g09EmxzFdGcj/Ie3LeiTFma5/ERKYzdyS
W+1Fdnf1doOqq6fZMWAwy69/j/vTN5PptBJVPdLM3JSGSG/hcMSJc7QXJ1RAPAcNNbISfb4kLLFL
iG9iSfoq+cctq4Nfmz8/MBAoNaF3G+3OyI+cmzDiLIBiHOjMixmqlJtkCT0UI9dew5ooH3lc8GWA
5hr1VDWZVtYkNg0Et5KP/zZtHRzPJi3Clk6/IF7+6NfG1zlfPoCnPbMqF/HkzmGsLD0/Qc+EYcy3
aJEGh3S9/CGT8Wo0w56l44pT0Ow76L8CKwjSWoqcjLJcTTqBjthEA15V/6b0vmuKkNbvv3yADZYI
5L/FVZUVLJmczK0o3sutfViWJyOAPOzh+pbQ7Do8xmX3BHYd3mSK12n6oaybDupuJbTRN2J+/6Y+
+7w0f7IqtK6bAr22ePFn4Zzcwce8/+dbgKxCgVVSWarMq71I57J2JLAZMhbzZm0BdLNz+nklZhog
Ps4nKPMck2pX5i+T/4FIyUG2/q9OBlBcKnE+NXBPNiWgJxzNApRBIIekN3NWhb4tVpZC48Wgrozy
h8RtSLL+86XIqqlpiQ+AiA+RWpBsbwhrQnNKwomsheg6DwCcy1/dBCy/SqwBqgO2uMmQQV/GPtol
JGz6ZVPVIw+ZqA8kzw5ICa74Nt15RDiAsaGEpCkipUOdZAZgZKWRPIPO6n7k3Ysff+S8QHoKPhqG
IKigzKKFSaNOlmfHBWTCy5O9skiaDYeWejS5IysKCVYVKySWjDT1QKYj6fb0R9bvrh8XHYD27PvK
DVDRsfVbY5mOjjWEi9lvGgeC3hve0dCq7kTwhfFbc3i0jSDM/RXjmg2I3iPkxkHbifSymp2o6qBB
16M9ovW1DNHGUtr3Tv0ce+/HbqAQhdSOTDFKXqjzfW5Xy+zTNBmPdnBnDPdzXoTN8pN0UTt/G/P3
k1yBBAd3HJiOgO666KiyqzKbhWGLYxWkj0buRbx2X7L+/RTvFJsamGA8RyWHiLJu+dAXQy16cVwc
Es7pV797f475zICyr4OgJ3MrBnHsWDiwvbOmN6Q5nmffVy4Cjn5715Hfp9WvxNhO5s5Pfq9sbvnc
U164Zzbkbzi5bJbccgtGRgEWQGM3Nk5oBpsliObmwTPLHa3vOXBeIPG8blazrc+sKoFH2gP+hNhG
gN+HhzOpw3IBbgdY1gFNZddNabwD8HZot0bkga4kNSUB3tOxBDGkOObdZ/dgrfWma9z22eeVkzMM
phNXPj4/I1lZHPJ+GwxP3EWL+qFdYwjVDwVtI5JKCPJ3ylox30m4zZiAJNiL1Vfbxqz21ydLty4S
9YbABiyNF9A3UoFnzenIcCz7706XoDnNDWXle6ZrhJC6seABAngnrtfLaqtBi5yYTTIc07RGQ9vb
8vX6SFa+ry57UxvCmZJyOPYRt7YF217/vO5onvx8Vd5htJuqSHr8fBuAj/x+me54uxKmadYCjTXA
sxEL0qqYpPOTyflk9n5S9sfMukN5r7Rv2PJUrQHMdGVvmEF5gQKfI9v3zs3MRVlZVkV69AMjSTxO
Ydx+r+NfMfk6li+gP6h3wgv9KCs3qbfn1sZNbq5P5eU48YADtwgaHwBCA9HW+Q8Qo13PFQFlVda9
oeNx6V8Ze1y9SC/3A9RRTIQ6KAmCJ0WFeOAnMAQ5Acc59cOWtWG2Roe0ZkHxBFDFYEErLaRNiDoN
SNiuz5P2+1JLxgEJBh6jSoLQqP2WmTnhx+wrM/6Z2Ov1z1/uaEwQ5ubvPrgMAUhbdqIx8x5wjhsn
27DyA8pdeGwCxwOsiyyCXHReiLyfgUlpjcg7BCILK/Hu1g5pIMD7EkROkltBcZBNnJigmS3iqHxg
yQbXyjunSPm8slPbtq5m4eLzSblFUzhKKr8T972lBsWGeupRASv6OI+jeLCBZC3Cce3uvdhHsADU
Pg48gPXAiisWApsnoHiV/c3za0x3VbqWJ7vYSYoB5QHoodOiIkEfRHk+dDtbCHvbDeV4V7SL996E
AkxJTL3szZc4JOXM1bYx5S1hQeRYj5bJNi3QCuO70fUw4kugFprzQaxHlWUHX1vqJODTiyBzbe6n
1E5uCamL9yYVpBVJE4Usk2RNUPzwuHQ1Jx265ERdfEeO5D5h5L3xKkxAlgZvfjDeSaWtc087trU/
o74bR3mfPAdifJpYseLMdWuPj8uWEFmHVE+gEyeOw2IjjpzGuXH77KkkyS61mg+YAf0k2rItKd+k
kiZAOh2UNkWQHH0ax59FAUQglPT6TTXXa3wZuuNyakpxu/ZizdUo0vS4dfibzd+uuxTt1/+6XXSA
A3mlfN1Bs7wHQR/ZuEiN3RJ7y25Ag8PuuhXdqoCqD9cfWPKB8FIWPrCyueh9Fx2Y5E9XvrZxHxr8
3SUSmdozwdCEowjpRPWVX87ukPe0RF+dz1Bc2PQ9erlctu3zd7ODKpbkpJ68WcTsW6Jd0M9Qx+RY
Uf5iDsuvaVpe03bZIXb+EfTjn+szKM/42TNJmkRdHT204GwCvvjc5JjlHgEFUXKcSbLJkM0u3ANa
UDJ/DXd1CbpVLCnes6ELOnA7H37Azu2D25F/cqS7djQxvYM9BclmSsFol1n1skGtqAsrEI8eUziV
tYSUdsjgVgadGVolLztxcvD/pSZPjixwN239yViAo3Z+2MHK1Go2J3qwAKkH1BfsPep9ZPUzsSa3
R9OrFycbO6usA2Tskk3dZP3++irK03SxiiemlLntS5DniWZOjsssImOe6w147fIwRSaHudYGjJmg
DRq3pejeC+KRi0oRxeNxBRkE9WxUeTOT0TGMqHDBIbJkzR9kyY9ukUGjYPmNBs6vFCj5lXBF41tk
t4+JcjzYFlHrOd+zoprbnA5NcoSS8U3q1DdSFvL6hGrXDpScsu0ayRYVnNYwu3JaL02O9ViM2zHo
pm+127nbosroyv0oT5i6drJuidIB+pOBOTkfTdBOJsI7+DDfz/kdKxN2cMDQsYVs9bQzqfhmTWyN
CEJ3BHDDSEQw6CYuePHtIje8klvJ0Z5ANuKQZ9c1975V7UnWrcCQdDMpMe54CcESpHPPhxfTYkRw
DAdD3L0rnrrhVy/ef2liLP+ZkKM9cZuAP6GOViRgIeggwZG8cf/RE+9GtWO/nRpRHOWSVk6CED85
DmjID6eyeE3Fu8uX0oaE48glAaZKifpKao62oGjQ62m/W/zHbnF31fDuDlfFipI+bNtyGGYAz482
62bQNXflbU1XNR60634yFmVb89haGpDbwQp05Ulr3QuGd3iP/P/7Tyo0gNF/hQgQ2GHFGfSiIY1Y
sPjwgDdZE+8LcNaXlH5gG4MLGGg60E1BKl0ZTotK6cLzMY4o7IUWr6tdOs7P/kTWiMh13g3IXkAy
5HiQRlZ2s9/QFHoSeOsl6WdI8UVzQlZcjm5tCIgCJB0kUPjqYNIBBRmjZ3FUdXOw5c78u3AX6z5t
s7WSnM7RIOqH7C2k/oD7UE5NEbdOTZo0jjgv241NOvfArGSDyLPZeFillXtQN3cgawGIHOhoXO/K
KjWdL+y4g9vO44NoplBMaxQ9uqk7taCEaItj9PbcwkIZhIX3VHSPIAd7/45GTxLY/hxZ9lHvHhuP
F2+2MnjMeOe9xsXe/ed/M6BECzPeUGjNTODK0By5qWLe4sDwMWR2QlbGoluQ07Eop9OfjcKNGcZi
FuOmzV669NsHxoITCZw9kfS9ymkB2aRLWIsAJLWeivKe8CP/QOZCxjf/mpB7/OR6aYTtogndM6IY
er35gBRS8l60DzzyqQXllHhJZ5FkwiCWYj+N1iZbmp1P603VH6/PlpxuNdY4NaSs/EKXhZAWK1+B
pre4a8RTUN4BaObQMCvxz+a6Oe3qgyBCwuyRhAuUmattinKygXFVIWvrbT6V2/cbAK0pHsrSm100
gOe52y585kYUOG9W8/bn+tflz1NnC+4eohAyo3QRBLKEtwNSAnFkeL/ihTyV/QvL3NA2+EpAq1sW
F8QA8PkmXrEqSGbAmvdZViOKrhvwhcclnkRAtJWbZhAOdkQ6H2Znqj4VTcMOYNDzV6J43ToBWAKf
iTAUHcaK23QLs+wtrzQip1g2i8Ug6PKBWxqxNLpKQNoPoVHFDxQ5bjrIZBpR40M9Z2JmfFfmzL6p
eFzur6+aPCwXq4bVQg0G1JN4JJ4fV6/Pmlo0ixElyDDW7Y2BjGztNJus+IGTvLJy2pmjSNUARAFh
ArWJgfdsoUBvG5Gd7nzQN6w1yax9XzlBXCxpVyU9Nnjy4PPQb1+uT9ba9xXPYzcu4gAfv78at4HI
gTj9cd2AJV3KxXKczJDicrqYBz2XFjIKPZXQysL8q/FmH4036++/wgATZgilYXQgZmEMBs3P13+B
7sZGzhzwM/k+Rf7mfD8YGZ3tLBZw38MO4tsTxA7rlS2nmUVkNiHrDk8BQJ3ajVePZlIxmtKIud4t
xvtox/72+ig0vujMhBK0j2C/MWfH8COW2l+rAC+1NHseprzeWNCTX9nVWmOyNRr5C/nQVo5QCzGB
vvMYxtOKW1Cv37FlGcKps29Jj8Lp9ZFp1gcvXyiQQW8ahBAXNEK+YdcpMhURHft9zfxbnopNGQcr
Pk5nBigQoPMQVgOnp/g4cI6Jni7Mj/z4kaSf7flZtK/XR6LxPBgHCM4Ap5TNz4oJXk4DW9o8iKDf
+U9dWk9GCkqm3EqtkGbGZ9LVt9cN/k2vKIfrzKLcmCehCSc2BLKyLIjGYQTXGD8kLtulFX1yPJCT
gPapdZ07r/Y+OwCiNEn3FSIHnyAosTJwuR8ufoaN0jpExMBEpe4XPqWLDXkrJMfxfg3Z2N90i3lb
Vdmuycifwp7TsKszsPCtCR9onAv66xAno+ESwbJ6rUxjVcQASASRjZ6+g53k1XO39Db4Z2dj03rT
dG8lXhrmZbDGJqdda3wZTZiw7qm3TF4WlHqxEURWPTgPCyDBN17jV6iQOpAPCdwOhF95Yqe/VlZc
axdcJthlwP7gfjtf8cnzsz7rUKozFm/4M3kkvbX41P6o2rIIQWCUPcZDUm4SMrQ3bTtVuxqajl9i
TtgW/1exsYzWD4V8UlpYsgmtLJAEshexqlKv8yFg5vn3hyqHYbAa0HxkcRABj5FuCt8ot35aFz+6
XADqhZ20uz4zuvN9ak85ClY7iqQdsjjqocpL07s4dcKaf71uZG1Q8kecnLcpHWOvnGCkKkOf7FK6
Z2Kz+CvPAd11glI+WNp8By8DNaUhhEc5ARlLVPTzHTp1tvPivz8eIycmVBTJCIBKbTcGjco+/ccu
hsggxosT9PMHnDsE1ZDOgMA8qrPKhNUjNTyvT4NIJJ8SDmbuyYH8+z/XV0U3X3Dq4GcGklU2spyv
Sk4Gp1wseME6Rya/CHDHf7puQbfupxaUzeUt3CRxAQtsuWnoTev9qt7sNfFK3dGGHiPONZJZkLBX
ApUq9Q2jzAMaNWzedMDj5sFPa/gNrpBdRd4NugB7LpoLUDGVBEZ4eZzPWWzVpckyK4ha+26s94DI
Xp8x3XEEWB0REepmko/y/Pt54MRxPppBVEJ2Z8djv8ahLOMDlMLy/XVTf/vR1evn1JbiE9EfmTSd
NQZRw82XtIu/tNx7nILxrq7Lz3nqHgsjNTfcDba0A6LxunXtQMHJAzCmlAVQWbpEyo2ZzzM232DX
oCYvbfdtmL3gh7f07UoMo92GJ7bkDjpxP3neOUvgAsXIXha7DJnzmplhu+IayAVyUm4NqO2hHOFJ
Wiv59xMrQE73RZ4VwB74DXkoxr7dZcjAPk71lGxNXszbrvXcl2UJyG1VDGhPXMpmw42qfXSFU916
rhDbafT9XVk6y007Lcs9NK3q+9iF/kgKyYFt1TrJSiykmxsJ7oPMr6RMU8PIvDfmvlt86A/a+cH2
blz3xjWhWdqQDyz4qSHlQWONWYtWAAgdug4wbL6bereVMJtvLcThV3a2zrH5UpNDagMByK7E4QYT
Vp6RKo6mcW/9bIqVM6r9vGRAQAsA6ErU6MlFZzW4lgDJocW9F1nFCipDG50ClkaohOKjRK/4AMon
SzSVg1glS+bPHuuLB6Cx83B0QcY2J9DuG/1iuE8r5h/bpppeyJg7zxNw+vvKtMTRr/I1zlLtkCEK
LqkYTYDNlL3dJ3GNCB1pfDvdmu6mMLbXvYEuIEX4jxY0ENgCb6pcRQtleQ9ieKQjDfbTWNqH2cwe
xjzqLTqEXdX8yWLnIyZRYPbQuicDIGWTFAM0LMSE/ZiVb647hf3ghVXwas00NDtrM/APOCEQvpoo
viKRA/nKc/fQoOyR+CBhiuwlGqx8Mxs/a3Pn4ml9fSq1S3ViR/HqJvOMjLs0jkyw6rG0CouVg6wz
QIFKglI0cnwAd5wPpM7H3h4yBHPzzrJvKVuBua59Xv79xI26BukIA3FBFCz5FAZ8+hR38YqvXrOh
hFfgBs/jKoENkUTZdJehser9i3A6R9LrngzCD4p0aSzMEX8yxecuXXERusvz9PPKhWalNRpd3UQ6
7eoh4fHPxfY+JbT9dn0Ua2YUl53GNYc6Kcxk9SG2wXm2mdakCrUm4FQkEylEPNSiTcBru06EjwYD
uqXGDfTjuLNyw2kX+8SEMoq677uec5hI08Nob7I1IXjdDYqCEy6awAZ/kRqyVYWXT5MQcTSahzhB
WWDfLT/bcqWNUWsFXFJolJR6giqXpZ1XQe2bLS6FYZM+V07IP1f9iuvQYY1QEv7PiOITh6YHDjdo
cC76pEYVcPqMoBsUM0WynbvsJSNeNBb0u9MXB+aWe7RsHK/vuJVRqvcMSFP9ahH4AUnd3E21+zDW
9ucymbZl4K3h07RbDxAjuDAPkZtaAssLPhXgrQ2iPguH+QBWI9tYcQN6EwHSHRBbAB+Y4ssK8Jij
HxGP+ZT8gZ4EiLNEOHtrZRDd5UkdPIHAkCXhRMrNspDMmBo88KIu88qfJG3Gr6VPpr3p99ZdMoCL
G1nEfCtaNNpeXy6tZfAGAEUKtlAkWs/dnF36eZVSuLla5N9RjTs6IA6dFudr3ph+CHTEtuZr/Dza
LeLZcBngZYRwohKK8N5ebH9YUOcvZnFjFdUcjlM7ggvaMDdIm3f762PUriFa7STtJdgk/3IXnbhy
q0c4lmdI0mX2lyT70zUzeB7W+Ct0PiqwZe0d0QG6vpWD5yNgLcuR0AjAN6Sepp07rPF36Z7JJybU
1IVA+j03cpsin/+rTF5GAtnbTZOm4dj+uD5jK4NR9yNJzNFDFweNBNladLNGuLv2eSXAKcbOM3rk
AaKcvo7t93d3j+IZB5YzvN9wJSEsVK4LoyiRvIw9Ck8XJkUo1sSr9T//v+8rSy16w16Ige9b9fe4
rsIsXyt+6XbsfyNA/uj8VCYWTcaxoTTy2JPtHdx4Z8a315dYmzs4taGc/G7yoWLQI+limsktK6wt
AwJoE9TiQIPx3nKqT0bSztvRdr5wu9tet65zAafGlR3QcRt1V9yTUed5O48HoRBPTZuGkLtfuxHl
aqg5EpCIS0ZTpGSRJzufyxgHP+vrElUWRpbq0LmDvZvszvlkdMP8q5rs+auVC+SQbTou9+lg5Pe8
i/PHLGBjWFgNwKQzRas24LjPXjc1EF3Ll+e6EPxoMK97ZNU4rUQK2g128pPl308cVscZ59OS08gd
7sYmHOIVh6idfbRVy65AQNRVbJJoA3Ql+In8frsHSdVdCdoGt7TRly5WFlo7lBNTylnEoy82OlHQ
qKju8uK2WGvg0X/fA2cUutGB1ZQn6WSqUma3lihrGrWBfRt3/EXY9O36XtUeRlBD/H8TcjZPTHAy
dx2kyWjkxGAKKN+QhtkgmPxAoAHGQZTnkP6WxcdzK8mQs9RtMZAByG1IF8bLjlUd2VDWr4FutPcI
cO9QQsDao+Xi3FSfLCIwZLoVPYQPzVDt8Xa/o6BE4GN915P+cH3+tEsEOmEEGJCqhFbdubnEMOwy
BSV0NPm3XX6zGvJqv4+XLOg7kNK1VAyJa3Smm/Ud6i1NubwKp4Qr86sAdYq0Cg5WwPwb3yrTmxiJ
/wgdoN2+SRJvN2VmLUIRmxCZ56UBbfrS/ECaSYJ/0QHp4ue58pef7JzSYNyDjnIQLcTZQ/ZiX1kf
ecrjFMvuL6lPrj5dDD/Jec7LIPKRZnnqm7UQWzO5uH4kwgOJFnRzKtuycnrRmh0iAfNnDtDKWj+8
7r1iSzkYeCGQFVzwYxlNM1cl0NpRlZdPRRw8zD355JX5FnXjL2kJcK5f8R3xxae2th8Sk6zEv3+D
P+V6AP4Ieh0oohAfXdLna0REMbUN8wAv8ChyFQ8D2dsOD8vukAch7z+DSTzM2R20XlBS7jdp7W9M
f+VHaPzx2W9QbsOFTEljlNSP3JxCR4G5yJjVywE88UnY2/laT6XWHPigJVuMZFJQfHJFB8ebY8cH
7gDVluppx/AfyKq++9gDiCRb+STJxUVRx5xz2xKp5Ufjxky+03KF6EQ7CLyUpN4xWiHUtAMSWAyV
QnhlUfCDm2Wvs2tC8jUbb1Bb3F4fiuYGgMYmjKAbStLGKOEYWh8mNvuAoPRO792m+YxqB2rsOzGB
x+W6qb9Vk4v9iIZXi0p1jQshtaQlgz/4FW6bYEm/5DFLP2dIG3+agGB7BU0mLggo7z0FM+TFF0ZI
F0J/L3uESCO9pSBj2rlihqwvS9jOszt/QzN73JIBHecMnSM/U7+btpnXBvtJsgHEjmlsgrgrHsty
XraTFQO2YfK13nrNjfOXlAws7IArIqV/fshGPJuMPnPw20d/k4p7ZxnDyTmazp8mXbmtdQ4L64Q0
tI9k9wWjAnGMeADeDuHecujaAkf4z/UV0m0GMJMBtocM8KVmOEOsGbcUFzUd/E2b4oEkKnTYVx/Y
c6C4QG+HRHlAL+F8yjoTw2jR7RNZmV/iIV59AoluDsyTcXN9PLqHAEjQUBpA4AEksRoNLjRzONTC
cZJKB8Guk/7IXP+b45XwQtR9bAboFnfGLstBwRe8m1oKAfmpccUX2cE8jGDEx5s2MG990d/NYo1u
Wecp0L0o1ZJsILuocnqJUSRdkKF26FSFdVd4bfcZz0bn2+BUFErVZE3jQm8P70709LtIKirhFYj+
iqKcWlT+5yduP+b8KXeOzHh/bIGezP+syF9xElugjB0zkBjBigkyj+DNTFf6PrQHCaIBNrpMQYKv
OtiMCOFYKZJrlvnEC0hdWx9IA8ig+l8LytqXjXCMFk/5yJ72xNt9IPqyEXjJxI8DxUM1+kqnaQrq
FJ3kAshiYx7CFUegq/JhQ4HEG/QN0KlS04+zYXRspBMwaPXBS+6GP8l0H8e7jIbdvBt/BXyXFZC1
2Bo/rp9YOS/qFQHJDMntAAd3AZomdCE9a/F4Ls2nKv5K3C+OYGDAYOHMvueQkviAOWgdSkYRjWo2
a/rJRd9cEFGPHVByeSAGcJEVncLZAgCzdh0jtKthjRNOt/8A8fvXrPz7yQYPujqtOPg9oqmyvszU
+uFZeH99ZGggAEWZVqPU7Wac1q2Fl9AAlEYRj2FW5aGx/ED7AbjDkXRZC6d1lwfI8Sn0ONBOfdGz
NfqZ8NvUxeVR3zvFwetuy3J3fUw693Ni4iJLyH2vTZlFUXumt5VjvWBzmGFdg1S3s/75iC0kO1E6
kZrXyr3uVpnTFEC9R2PWvNnQtq1FkW582/uH4sCtOCTtwMBkL9XoA1n1Pd8QDdI72PqCAk/dpI+8
KcztYlpsMw60eeLttIau0QUtqCsjawzZFuwQ5QaOyzaeyeRA4XG5xUMc/aK9e+iKW//duj6ShlBG
4ogtIeeu5jCyBXX1DFDSY5f/HKw/8wdS02hylxoAmLXLVrRF9GYsmi49EroZAUF034/aQ7QlqebQ
6xJcMNrV1OVdOUML22H3ADsifXF9l2kWAjyD0JMAfZVM4SkLkaM3FNoViR+Jmu0FP9jzL9ergPRE
AnaNiECzyQCVhgAvaHTB7v+XW+nE6yC321mtGL0obpKQWfmtOS23wLlCzfj6oDTuDQ0hiCDRGgjs
sErgkLmtYzKzd6Mh98KmD4P5I0NBNxve1tCvgQ3lep07UkImg7gR9BKfW7v4MrYM3Ujto8ffLV0G
pgv4all5BLjkYgdPTjH0CxqGori694xbsnYF6SYLJwTsI5CFlL3U50c/ay1oa06ZG4F4ppgPrP98
fTE0NyoCw/++b59/P0+KhrgLvm+OO/az4sWOd/mOUnAxBENI+ftjN6grAIkD5ByubxUr0xOvWMA9
7kQOys03q7wzupwG+nXx0kLWzb98ohgLlN2aZHQi6LCYT34aDK+ij5stkGnBLmHwZP7odQ+0xjPJ
rmoTFXUrOLhVbO2nhLo70jHnORhrc2XP6w4Xso7og0LHlWRgUaa5zKhvZIMTQRvuAaHfjZswtjVq
0wuBYl9Jouu8xv9rWYZjkpoW58aq0syb2KsxCdVz7f1uuxcXjbhdBoRevcbpKb+lRGTw0cjhoBUP
lVgVwLqUwdxUc+VExIjQ7LBF/Tus8vEDfhAPChNwOFRqkWI+HxGlNXeStHUjEnxGlT0k5uNivhTO
Q77av6gdEJySLHsjOabefSCqZsgRlG7kJqPYWH2/3HDTHDfp1L+bGxm+A9nRf00pZzsIgF9v68KN
wPoNCNevVXJk7UYAJeHf4vplkIK0tKBjh9PWFJUF6jv0YoraT+9y38ohndtaB3Pq+e11j6Lb6ihJ
4OEOLQtcWsru86pyoNCtdCPUKrdxmewcUJPEtcD9tVYWlilYdfN52BC43ZH1QDvt+bawsPncbqBu
BIf/1vt8gybqfWMuP8UY3FlxvC3c7ttYp2uobd0eQcIA5JXQkEZqX9mOgRn7TVBjO7ZBvuHFb9H8
TvlarlLn+dFYAzVFgrfWBTN0UA6xsLnrRGl2IN1zNX8AvgQQKKhrgctBjKf64gGNWfaU+NgdZGuy
fUvCLNhf3wvaBToxobo9K+v8BWiIaIDEyFwZoZH5W8H/CP9J1K/16G7KdI0SztIaxamSZU9EASoN
FZRl+VAFuAOAeeqfh3bOo2AAIWxdWQS6J3Mblrxld+00W3cdBVayYzPZsM4SyLgn8SMAQ9xL9+aU
EYhT9XzHsgn1dOQizS2YOvruA84NRxF5eAhjIa2r7CbHFchWjvL3TjsDdBn2TYBUITp21pK52h0F
wrS/xc/LaNsROZhtwGkS2b344pj9zvG8taqMzuVITLwsGYL+QQ3uiMmI4be46Bbz20zaHSLnULS/
SIfWBkscrm8v/YBksBrIE6KGx6REvtgcFycyl2fq305rQga67wOMgUcQOvvA/6asDC/TKjEIgiPQ
ir+QYrm15rVMkM6VnJpQQtWsonnCl9gBHMAB8XJnfw0Eq7YWH1bcsi7QwyYDmR0Bwh9woHNfadtG
GSPC8aOEJ96G8/5Ty7zPJbCXTjfsrGS58/vsx/X10Q4OXhLPU+SNL8otzVIZ1tiZfhR0SEJOcQAZ
UpfwncfM4vd1U7qlQqoYSjPoOIJbVpZqSZZFDOniR5aT75Pc3c9m/X5wL5LSPiI01EIkZ8/5DGas
ti3ucT/y2ig2HsvjB0aAhmJZ/oCwtNpUMrW2n0IJ1o+c+dBu67Veib/NruplCUm1f7+vzJC1cL9w
cny/hEKhGzpdXkVjlbc/2pGLH3M2kB1EiMrXqeuciMdmjudsFQOun6Kt0qzKQ0mqdO8XKJcVFoTD
HHMUUD/3kodm4dlmHqZ+I7rB3ppoitzW5cDSEE4o+XJ9mnT7GF2fiG/RRAQaCOn9T56pJOEkyNKW
RnzcVfUWLaffoZww8g0kF69b0gUyJ5bUdNIQx6ARzzkS9J3zmbD5uaPLXbLYz6Pd/vrfTCmH07dj
Iy2qhkZ+xZCJc7ZtK+/LOpz5WiuL9qD8N3+2EnRaNRRRWI7W69ndZk1orMVG2llD4CwLXgQxoBL+
zbVo0aAs0Ry5e9eCPdH0d0PvPk6JsXIe5Ya92NAnlpTob/Iy25wILPH+ta6tUARv1JlQq17CoFvD
qWqn7cSYcnponLKsdoClKj0SIjIIjTy6vgd0zhKZ2H8nTrkJXDOu5mDGuxQ8prO3J+O3cs0HrA1C
OTtJPufdyGGiGj/5/S/HOfxPQ1DhrcBQCD9NMUlN8DK5Pxmdw3w1+L6UsMCz6WSiVNxC1Xa04zOY
Cmw+7VnXvGRx/m0JpkcBYXoAa58Xe6hD16kekJ/dDmbzyMgHSEilfDeyo+CZuySdiufRSNxk9iNu
lIe89Q9JkPzgif+hCf3PjFzQE2fHWT0ktMCtlhbNTRGQN8cK9kNRrWw97b5w8L6WFVdUjpR9YQVT
Q6gxgBg9+cYyvJ7WiNm1exsyfbLQakHyWTk9eerXXioAu0uNRxd85ZN5pO0q3lF6yQuHcGJFOUFF
M/Sj0wCsEM/dtuXThtJ4w8Vza2Qhmb9B3b0f/DBLJcRmjatDP0LAyYFld2Wq/nylvNQqhiYDKKOO
H5fqNnM2+QcoMJEy+8+EshlIYXkZ62GCd6ErDulap6l2FyBsly1ywONdRIjlktdJ4mMXxP6PJhff
iB3vrjsI/dkFduVvhRioEmWaupLYHIVnL2IBO1oJPRpN22/cHEmWvH51eXJTmHa4YG9Yi7ijVeCE
PZQqr/8K7RUFUAvGKMMIlT6/JBlIf93cj4Y2bN2t971k0KBfMaKNU06MKFd63Ji1bzgwMkIaIt3G
DXf/6VKa/DQCc3jtGYhFgxzjzCBzu1IuupRBkB4SLhJ92OCNvyhg5x4rqpKC98Ru6y8pKw7A6G97
tEBZpPuC1tCD12TPkAHaAOv+NZitJqSd+WhmwS5r+u9VIb58ZMLB1yUL6rJh8fxwjGOyDILFXoRW
4f4I7E75ycz5/ImngXNICEj7rtuT7uTCEaC6LvUR4BHV+rcxZ4U5mQVgXuVdZt9DURO1Oce5Wcqb
64YsncuBO5MsdIDRXfR+gla4LvErPNnMRsJeQIoypvbB8P2bgovD0Bi3Wct8yMKwfWINN+lkfbr+
E3SbGYV+OFWsM9Q1lH2GEjUoHJDGkTXqsHfeGv7oAdu8SnSj8w6ndpS4MV/i1mtnAyOtDnYMAozt
9XFoU/cBtNbQ+ww7gHecbxIzLpelHCwv8ssGnCpxn3aH1gSIYGGe9UCAFNx3Rv87GLzlQKFje2P5
6fg0urw5DqMQt32ezjdTWnwkw33yu9RngJeCN5cMWOLZzu96xjZuzcPGW+mw1U/vv6NX+07Swiqw
aeAY4wpFnq29lpfR3U8Brnb4djSMAYh2Prsld8w4tXHF5zH9yZ34LvbY9xi6O9dXUbsbIV/mBAFk
MS40d0ogwzzDm+B5rOC+6elN58VvVj1+t7vmIyE57pF/bSk7Msgp3swzYJbD0Gzjij0B9b0Sf+mc
OAaCzA90AC65BpGX7QnyjB5AC5s83v4faVfWHCnObH8REYhFwCtbrbarvLXdL4TdCzsSu+DX30PH
d2eqMGGiPREzD9MdoyxJiZTKPHlOXfo99VJmK9VBXXs4Le7Qha3ZcwbYxRiaDDgkeWralL0hknb0
ZuVqWNwfpK7RGjSlRuflGsK0vkdbApIM3X2nVM5QG16ZSIDPjCtH46JDA4OEtQOv7UfCblltZQJG
iFOI0yLukm+RKNZALItL9q+N+UWetoGJhhHYgOrPXanFW6Lyo9QqKw/NxamAdukP6ghUidPfX0Th
cZGKKgZJ86nn+s9Czu6Zma/URZdurIm58P9NzG7IsinQW1fCBJLQiu6YqSdJx0o4XHn4/ANdXLJJ
0wC4H9Anz1HtIRIMIa3w/G8tiH9TdYtM1MbIkpUPZ9HPkDFFmReNhx87fpVErupwmHhttpr1PBzi
7KyoKy62MBcEWAArAFKEZP8cg2OBAIbwKQGQZw9Z0dtKh7TWWsvmmpHpiLjYfDlM2y5L8GZWonyj
jZtwPGlsDTi5aGQq8aNshlfy/O4LUpBxMUjNnJpMfx6s2hV589rIlvf55i84Mjrv/zEzv8qCcCSi
GoG276LuuWfxHm/Lp89NLGw8TOD5MJEsAOU1Wy4aQ/ZTm0DIWfSkFM+N8dAUz/GKEy/OA/0qFqBr
KF3Nc0wSrdoE3LPGSXR2NDrk75/D4K02EETjpYLW4FlIFYalPJpdhRtf2MXgMrpynix87Ffjzy6u
krCeA9aBcLhuNVsUuVtXrdu2TWfLLHoKhLoCCFjaFMBTwMcF9W1ds2Y4YGjkih6VLnqiCVR4gVms
fRSAS21l7xfnhRAGwFBEwh8A/JpRIfbPIYHZj8MBeS7NBlveDRlaP6TWPuvW3GAp+p6uMYiKggoK
WjDTZ3XxbZZRKreSyeiJ8JJ+D+Qw2jcZEk4h01JnEMNLnqd+QBMGMZqevlj52Pp6QL+Q3UB5FhcD
Tjos8LxTXqnakkM2nJ4UepCCVyFB+QP1u88/rMXFRRfZBOed+EtmAVyUqIliNKCGJ2j5mFq2NqOc
PY2F8QzC9b2OquHn9qbxZm8oE6H4/+x9YITipcnGhCP0CVO8w12znVTgnMRwBrD5xJ1TjbvPDS59
1JNAC/DEIALQ56CtHCd83BgCDwzDVWu7uP9vw8/WTzQp5NRlDK+3L2IvG18ZHtcpNF+A50Dd/toV
zYJ1lSxh+Nw4WOxW+wKSETfDv+NP7nHh6n1c86EOMH62U4hfxv7nq7PkXaAlAFxjqt2C9u56+KHU
paQbZf00Zjy2tUH326CmNlgKhNNYRWpL3dqLZ83kLKqyeoi3CWXQTwVPHBlq1x11h86yNeVHbwbu
5/Nbci5gTgACBdRN+RCNpkU/dXUAKWIWz4l8tjb/afh5INqX0LZWSgyfyCmAVtSW/x5oCjkf1LjB
141n1Xx/aK00HfpFVPCzVWjdAOmsL3DcrlhZuidwmE4N4xOJ3zyJ2URhNaIfTz0p+SYb/b7cKvV2
WJNTWLQCDD+g2pOI9nwuVSnVlKCH7TSK1BGqsTNzJUSCNtoNbfv6+cYs2gKbMXwb/BGIrq/9mtG8
skLSKKeiMn4i+BrtsmWvUWRAa4X2ay/SKbiZn5kosYIQGj1fk0DvtbU81UIAQoV6GprgOJaKAWUy
yUssUjuDVXxTLVTb2sxaA/IsOTeQcVOTngHIxvwaHKMxBTFLqJ7ktn0cpHwbNsbK+2TRBLoFwB45
cdLNsUJFLMosMiN4Bj/Q9F1H4PX3GzXhQVH9tgComkfAYO5BVd9i2gl3zgggfcnNN7Qb6tusj0I3
YOpXQm6EwugfBhMA2nxmngESPF3lMnyd1KL73lhq/kwr2rtc6Ufn87lNYcgHt/gDtcKLCDzUs6sn
G+mgGFKpnYKU3WjA1FNjPAQs+coe/WtmXn1jAxMVj1C8RwqpLJx07bW96AMT0B0NOBbgYrMVI4lR
M0Ex/ihObfBmkpXwcXGZoF2LXAuaDoDivf56OjWrrCiz1FMa8Edd67dWHPwca+vlC7vxr5k/TYEX
N+mI4nTQV1TFTa2Wrlkona3FEtS0h4iuxN0rM/oTv16Yiii0/KLCVE8c7dM6OD5obBtrZa9p2T94
18V8lOtlq1F4iuUhBNoXza2KjSyStM0Npnl81AvXKEWI1odVaNTS1JBhR2oHDf6QrZkddSM0HCbc
uHaSc0/StlF4k6R/nxLFUxgMAihhADmtTz/hYvV4O8QQwJABLR6zlz4obyMRrkRti7O4MDFdHxcm
KAnzSGeqdsKpWT6msRa7ep5Lr/1IWu9zt9OWLgc0NiP7ivMTTQOzV6UgEHhTo1A/WQE4F2oeKZ5E
IuvXwCSxi8OEHfNxGHxWlMw164A6nEvCkfkQSXYrSXjDmBprbURkkl+3gjkKk+u9OZASfctVYON9
FHicE9mxlNraKkWheB0DgVaItiJfBkWqO+D/z1O0dwyU2EgD0h8ylFNvcksintGHkh0Z/eCCFwD4
HYEQwWlMM/baDnoNQ9iON/UgENiCEAApoyhLPBS4iN3ncfpU0bJzkjiK3aKwBrfutfhO7oIvpJcB
2gQIHJgyGWXWmUuwMha11gDQbMmWq6qQlpAqNDiCwiK1Vi6kRde4MDVzjSiMtNLqI4CzLSejNxU4
9teEkhY9AiVIAhgB0NnzOw+8z2OSGThQWdccp9w/Z0Ho8Wo8gAklsHWrJ+gxXFM1WzrG8dmizCuD
mgAn7bXPt1oT1q2kqSck1t6AzEFSq1n5chfX7sLEbO2sOAy6LlPVU0GIOxD93hJkWxVi9/kntbh+
oBk3QXEEoowPZxBLhVS0Bi6Mpnmui3Y/VigN9TyyhzD34BK/AJ9emdri6iG/gay2Zk0Me9erN0qh
knYxQjya30O7RG/Pn89pYemgYA/8H/jTEUXOS6VNVlsc6mkqUED7gaJrzYztjj19bmQhKka0CC5c
SGPgMJofRUwErcQE7iWjyiMbRCTkoVVz7uVc0jytJ3TlXbGwaChPokSKnnB0isyjx76pO9F2jXYy
1MQLFN0tu5WU3eKMLixMv+DiIO+lbLT6DBbaKLgvdGvbStHBUstNIKfvny/e4mQgPAHqGbxf0Bl8
bYqSLhjx5+qpxGPCkDxrlP3PLSz6wL8W5oEcmhjwJFYQmoo4/j1SrQS4strzuPyCuDngsvh8dDTL
gdVhdolDmaqvsiBQT33Df0kBiWxzVCOo8FZrGPdpUWZBypWl2f5w9AOOygCPk16axNOeJ1kAw2kT
lxfeOKzkVxfXj06iAIAboCo+C1TxSPpfRBSo/HEYGt/Miw3r1zTi/uzDfFKT9AvgMtBT/0BUoSlj
1cS0V05x2g1OQYxqp6Y03DDRgn6DmLGFLGjabJQW4VfWAg1PpIiiD6Y2z4NWyFuU7YkTqXI+IiUb
S98o1MecMI5TaMew+BCDiPCWZqRwB7Xmz8Ss8jvUvCsHNX/oXYCYy+9oI8BNhGNWA3Gy0xZj5ilB
mfgt2s1kO6i1+IFYnZTbBgd/z9Dpw66Li3hPWp4fe726lfWo9Id0a5qtb4aumbly8SigRyc5w9ge
k7DUbnCTI9WY88pNzeib2of5MYJgImigWbIzoEH8kAeltalZWrR2a4yDp9Qxdc2hKZ9SYLJcPdQM
jwaadO7FCPkiIRsOMwrjVc1a7SlqM+ZThTRe08lrdcglZ0DJDi3GeBujuWK6RC5OhjzU1JgjsXKC
yrRdkXuR1bYUrmleLB0Kl1Zmh0IwlCPo9GClrBq3B0uONax1gi5OBGgl1DvQ6oRH+PVELK4iAyxz
5aSnybcQokPgwIRut0k3n58+i1PBAYYsJlThlD/tNRcLloYsJxYXykkoDqTCbS1dU39asfBHjODC
Ql5JRjsMMmbSPYjmSV/Lhyy8iNAPgmwmOssttJpOK3kxfilZVkSYqpw0NXRjNmw69E7V5jszfzHa
rxw2ZOnqmcTgkDlFy/wHLgyQm9VNW9bkNMRUf4wSufNroht3mah6l3GaPuO/qCtzjT/WQ3hSO2nc
FVwZHIiYBC4Uk4jHCq161sy2OpYp9HI+39Cl5UA7AYpluK0MXPvXy1GNnRr2yUhO1Bz2kUlbV1ba
GyWoQHjE80NTmeFK7Ly0wQraMMC0BbL4D9lWCdIlA9BCcCFAwP2m3X4+ocXhJ/Z28BxB/2Ve/jNz
dLRJVaROfZM49+6j9AsIQZQX0XZv4dj5yA0cS2bclGaAFGW9T9j3Joy8nkZOmanu30/l0pByvTdD
btScykjdYXQwlm+zPF1ZrKXdv7Qwu+OrvhADkIj42MZKeSxo3bnA33FPqnVy0xRB6Eej+QUef6wf
uASwgmh7nkcwEtRsuq5OkAhV9kr1C4TYKym1JRe4NDB7TGd9rjYphwG5d4M9uj4/35alsxZgqYma
DgCGDxQFgA621ZQYOFFD3EWs8PqxvJV7acXMwgMGrepQswdKEcL286dYH9QRmiWIcqJVYyNuttP8
AeTTW1Y8DdVZLqIVb1uKwiYSMkSn2BeIVVx7G8M52MtZrp70WNrGSvVCi9AH9m1L2u4u0UKPULyl
Zb19/nw5l2C/MAnALQR7kT2ci42iyTgFdhkPQrVMK6eutIOqAOrLhDvicrYJRE6B3qh/KvnwoFrl
d6RDhJ2HnbxyMC0uOIjGgRfB4YQQ/noBlKidesRK7Gu6F1XnWVlho0nUDYLRVUjqQjFgxVGXPAnM
JqBGw5NxymteW5RYrpOSDMopNw/KuAubfd2t3EBL38KliemCurjueEeQ6etxYcvsqbnJ4pWn1drw
szUb24KXqoUoN2pfVOPl75PWqPf+uz7Tjl38eL3kpEMbsnJSnnXRuDT8ygl7aWAWNqlam+EJAAO5
2FK5ROz3lctCQ3kfRKwQ9DXn3eAjqlakyqlySktozfZo39o0A+kco7Fqm+p1sOLE037Onx3I3oBi
EhkIgltqtmQoJjQ1sn0niLg60TjYcXEn6z8U8wsMw6CsQMoScH2gxea4NylVwjQ00P7KiTe4Ifc+
PxWW5oFvEBpuKGujqDDbmarnWZQUAl309VGOzoyBfXqLhtiV5VryX8Sx6AOHYiQSKjP/TXkJpv9Q
1U+Z6lBhc3nlgl36wsETMeUjkcX70LfZlXWSln2tn3J+azSQyAIV5+bzlVqcwsTxC4INHaQDsx0v
G3Rj1DU4KXI0Ih67tc6zxeERGcKH4cIfaBCHkOeKCHL91ETvJXrytbT0P5/A4lYbBvBHKL/Db2df
uVaOaHUIsdUss8V9GbpF4rlfMIHeXFyjE7nQnzD94iCpgyrCSy/QTzTwjLy0Y2Tn8uRHx9/+m52Z
Oxm8CiMO3qpTrw1+LHBvodGnUHZmuxZFLzrWxYxmiwbEu8oYot+T1fsxsFSjH3Yr+7JswpTB4IKH
wYc3ZRuzhFlBB6KkpP4lVePd2CeviLtX6mCLDmb9Y2YOj0A/QjJIEaAeqUy20Rh7ffH4+a4sTQQv
MNC1IBMDiNRsVxQSlwjXRqzVGNoau5/6FCA7/bkRVGsWjt6pvwvFdhA+IfV8ffTWwiiz3AThADSL
7FHTX1tkEwbURJrqZWhvMyRrxzrxQt5voEtqk+pJC8vCjmPw6Q+Ry0X7HnegWC4CR+G9j1jNafre
SzrwEkliGwTAVUV7q9e3Cot2qjhk2lPNVdtQq6NmBFAxyhza/ajL0cmLU9InDhp8wMSyiw1us+wm
YL/y9jkCNkurforSBE6M7jrjmbVQpu1rdGqDBIk501ASKgwmiO8F+5XpMn4GKGhKC22tLpAfQnZG
685QbzPpzNXfLUQO9d4PzR0oq201Am1Xf6u1SFPV+bGGwrfGn2RrlyYbQ8+gvOsH0xpk25y8htVL
oH0rmG4b1UNO7qj6MKSx22eyC/UTyAODk+hG6LGTjrpDKHOFKh/DyG9DYEMy4SA5Bfc3egJhol0U
v0aUOXLeudAryjS/Ij+6Vttl8gndTXZl1GCP/pnwHcs625LfkwH0fzp42fJ201kpyEINBzhCOzfQ
mDpoztiDnAKPH521noV2qKz5pfenUfeq9KBJ6CbBGnXlJklaG3NL1MZJmJ/TW/Qa1GXqM8mPeuLU
qK6N+wzJP+tAWh1rzn0lNF4MK7nVAiyt9NMMfkWZvNWgOYbyi51BDkC/KYfUY2OGRCG4Z4M9SKgc
OuXoCPLKoeonmQ7493sfeEj2qXpoj9IhKMKjAJM8hZCL2optzG51GU1b1AaL42DmR9GoLrIryCpY
G9HeJjG5iRO6ISl1RNG7fVW5csTtvqvcZPwVK2wzcmmf6KlLK2KrCbepKOzIvAnRFIYaeaN7ZuGj
IxmSPKXuZ/2xz7eD4dfdzRDdmeMLyDgROd+UxG8ajycbRWw4fquCjUVDqRMWKHXGO6UDksg3gwN4
tjIpsOOqcKjCgdaONlRO3bZ8zKK3MoQIYHQOA+FA8dwW3SYDjFJKHU4Lmw1PnbTLDGijbowmsgPd
5Q2cHn0YReEGyMOzxqnDFwxp92nmBOSYIL8ss+mBiz9qkiOSpXZdiDvRgsCzeh7C7qZNTZf29Jab
kd22+1RlvlmFvqJDjVWVbTOMbOyqZsQ7aRy9ujuGyi+VBLtC1pwszm067GijOz25YexNyR+S4TlW
j7R5LTlICZLvXDsYkFnuwFKahzKuvdSGOLMvxtuE3hpg/ADrnk1kyDFD2zOAjBM3fENObaXFpwj1
7B7y9b8Fy22pgjffy8pNHII5bZLx4U4e5+jgq91YN23C39LiHdl8u1OfKJYsS/fgKUAnPHcl6WDo
AfhYTbeQSkhmZ89N9iD6BndX7ihdvIvKbZTeaGr7IPPQTUni1+lb16p2kNauZnp/VBI4eHN28ojc
JmIcAOocUHJ5oRKAWa87A9djDwactBhvdejYxopql+DOGiJmj+F9VdfbJIw99DCjyExsYwy9iP9M
Ic0KAAO4G3ay9tS0mpsMEGob3wFQcysF5xFLomMbKwhN2h20vb0sqO4Co/USXtgjCsAIObwi4q7a
W24ShqdIV12dk29dBqkxcA11Z5q8svSmVhs7wJGp35LhO2/2NBocCjiWEml+a+40PrhyqLtVlLma
9itBHczipw66XaEY8CJ+KZEtwx8q2ZmwZ4JSZim9EPNdie64fhvJO4HPH85C6btWvYM3wu55fiMH
743obnPU8c3Sq7NfpUCTYH1Uom3Nt1pxO8gJTqzBzix52ySQUa/2hvTSwfkTeRtkj0PhE3QPRkAE
cNXtrOYpb5RdRfSDYp2VOjh0+FuDglY8+C71HU5g4kBLK4xvS3wRZAi8zKRuyUBclCsvon8AVaXC
z2BJdYpOOStVcDvUsV0zVNBp4idqfDDzZieUN0MHyFgLbUl5auM3EH8wkC3L/YHqh8Hc513iFRo7
0xAEIcFmrI7o7TYyKAlsI9wAVpLYmfra1QdF9039OIa3Gd0m+FQtAVe2qNvhuO6I8LXWtFs2Av/5
i1t+TKAQd1Im6URAJBrrNcCDLao8K3xvUhmdwAdBZWz7UStdrr917K3Lz5n6DeKeiOsTu2t6m40B
8KsdGntVmzcoYmAisn6b5lDN7XZ51fsFokOo8MCbuV+qD6zYFJqv6rtaBst86piF6lRFsZObjRGT
wbbCfhfr8S7GwdKagwPtTX/oTVsy2x8x6z06xDtjOGqKS8khx2+nw7dg2NcKBXjjqFg+kXpbC1Qc
dmCZIrdDcsOoZzV+KbZcf+Sy7JbNs9rcBKbusBQKK+lJCTbMOvbNDuTKuvmgop4j/6Y5anQvCfWJ
eTZD7qA/Uuv2Ogl9Kt/lyUtt/lb5IR6LJ6Qud6MovXEEi1T7BkzI0VQqVzHfOXId40PFUtuQHFN2
lcJXlScz90X6giykVZUOSUY7wQHbVXeDBhUWQ/gThD+ITZf1qoeOTLRz5du+IS7aoly1SmxLaz2Z
gU4GEJLSMOxK/dY1LyOAexY5tOFhbPdW021U8RqN27R7hoIw+hC1OyUcbREN34xBd2LjnYtsEwdP
WvqYBZ3d1hXq+NYx1G9b66ap3UTZN9JbTZgbpYD385c65Y4YNNTHhVM220C5Uwi/6eVjVKfbZKiP
mRRvWnaX6rivUFA/Vuqb1AwoCbwP3RsAk3C7Zzn9JrVZuWGBcYziH2Gh2zxxmTQ4avfT0o4WIpVG
xZf4uyj2BMqCLQC4nbEZIaHSyPLWYMGthRKJPNzo+XsYbqRmQ2J1pxSj0waxp+fld6uK76Q4IbjX
j6VR36SsQspft9v+KBJx1Cu2t+hTQG5AiBlBxFiNT1n9bKa9owV3WnwCNdSPNnkaw2dZeDT2SHaH
Dm471VyOiNOQAM033jL1e6Rrjk4id0wfgdx3ckm30XWHs/hODh6UIt4m5dRv4oZso1D0TCJeKvMH
Zp5ZvWnT76H4FSTvefhqjN8DdKBmyjeL+2Z0qyl33PLyOHG6qDxo+BccMk7SanvKYnDfimOTs4Nl
uKI7pJZqm0YB/ahyD7ZPJ9cUG+k9FzBLuxqFQ8OHNDxoysPYPdaZHxb3xuin2bEwH5vIQEYufa6F
1+qHioKiDaVJ6TdBNISM/IEIw1PG0g84/g/QrZaVM/FUqzEO3E3JH/T0rq18SQ2dInhoLYjP127P
/BGKwlLxu07fk+pHxfDl4qckGYhnjcpHcDYkr0nb3nGN7rIYxBFEs8OuRyR8ZlZ61PPItcLBy0kI
CrhtAVHj7tsISlEzMB0Rau4IIuYAWWK612q/Nl878zWSEGsqd1UFnewW+DhLs8dU2xrdu9YVkN/R
bdYPjiaoY3YnQg8tLnBdTlASTWwWNE6W3Wr8XDXPfX3fiuQAWTInxIYEurqT65NK0w2KxKC1Dnu8
GZS9INWDbpR4hRyEKdtDYd5ovMB9jtixTU6iOrRK5aXBmRShXTU/SVjZYngr6z3Yl23aW36yRlm9
+FJC5gi5fyCGgc+5fikpMtRsRm5o8F0/D+6TtRr/UkYBmfl/xleuxzdYL1I8Y8COOBzxjwQyWcW3
YvfzF9/aLGbFE1kLcq2aZgEOrOK++YLEJjBEUKNBJhqNL8ZsEgL9KOi5wCTGxhb0sSmeonLlzbr4
MNaxUtDxBLngvPiXJ63Vl4oAwnEMdXzRIrM7JfbRpb2SBlvcEPCbAyKOPosPpLMSR0laB/z9VJVm
vlODPtt2fZC8ZWEcIbwaoy9gitD+hwQlmghkYJmuHQD6UqLJh0o/6cGjfqP2K0XTxZ2/GH7mv6re
yJ0pMDwhNkG0tbIti8MjiYDkKvYGfbjXv14bB4vpGkMWScZTfYtnwRccF8IMSOihEQ91/OvxFVpw
4H2QcBv2TMI3H/76b+NP87vMtilDIUsNxse7Prux2MrmLnrtxc+f/v5i+EZulL7SMHz3DRxSOt76
YiWlumTBQJ8L6kDIP6MP4NpCPNR1ME68i9zccbJReQqyDr5iZGmXL43MdjkJBj3UVRihxaF0UrFS
O1mcwyQUoQFVB4L72fAA9AQo53P9pJp3CjvWijNo3t/v85Q51xUZkETYul4mueZgH+9N/VSZOyCS
2VdmMKkVaRMcEZDH6+EDkBKidYXTk4z0BTSa2S0ihC/MACVHnLITL9Mc62gYuT4QLUXfZNJ1PhRS
VYd1AER/bmXp9DNRUQUqlEK7aA5FJWFgmN1Eelwn/R6s8z9QujmILtqAVP/pC6aAhwfcCCVV1Juu
10xFxJuoQMyDBioqXVqbHXjUkZxAshgUNAm0Qx4/N7jkxfhCJv0E9Nl+4AkGRMtoGMcKJs3etPZo
BP3C+EinTk0lFvjvZmdV0pFeFNPHrvfyvUrpLlHXOnQXp3BhYvr7i/MkAxqoiXWkh+XSQZKh4yvb
v/QlgnDpnylMf38x/qhUaVgoGF9Heaa71ZVzq63cr0tiVdYECsa2m3C1eUQ1SIZVIBZRT1WafC8L
EF3jX7wqkPEaXqQocMM4cOPOcpEDXDnHpoPkuuJIZFkGfxPQTcYEP7ueHpFE02fZRByMjgyvGkfi
RXgSJjwb7DQWBNKFQnENAwnNz13j47rCMHh9QR4Loi4gB64NZ7owIZIdoy0VWEY98gyaePXf+9+1
kZlzjFkO8t8MRpJqk0Ncw1xxjo/Odz3+zDnMmOdqMI0v/+6qh7R++HyNFrrgp/GBRsYZKmOVZoeo
TrMSC5ggVIm7TVIhhVHWzTHvVSRjNdlWhWGHTZg5lpl5ahzuOmkNkLW4TaBjMCmwtR/5xsDKK7VJ
T9HIMOqHUeY/hjj3By7YX58UaKuEahrq+Qr007XZpd3jzZMlY4O0dL2Lze1atL80DeB5cdHhcP3I
jQLJr0jLI6adhNojDWQioUh8a1zDLi18yVN36D925nQMcS6ntTnyqbEpN35TIHxhykSeQe1J8ZwF
Q3Mvk0D7SThLX+KqkrYcJHgvn7vNkldCHgKJVMQPU6vB9adV51IEBmCAzAMTiF/hFPXg/jcLyrWF
TgLLiBriwIoeh3ibKbv/NvzsbAia/59AMia24E62qogzudP82LtcotnBwDhaHuWRAoevRE4Gveja
E6CzeTO6NQjJ4mbgiWZO7NXTm/Z6qfjA0qjocMDq1ru5i8j3z5dqgVsNHofaO0AqUJz4gGerCdRH
ehMAArAYOdAt0JLMCa37nnU+1DTtGEdEglJ2R/yWRvZtgtTUCvHU4gz/9I6CFnji6LyeYT7oQ1lF
qDSPPwogvsv7z2e4NDzQEUAXgGAUTF2zBQytMs6hcoxCtnySkm8oXn1hfETBwJGDxBDE09c/P+1r
I6kRxiLFuSuQL1/x5emInnkamGTRTqmb02ttzl6uxtBSTjM5OEngSVHfx630HQ36dmKg8IjCSfD3
eAxMQwE2HIc1Qrp5UByUQxF0BSQUo5E4PNgUJvdlaPyW3RqIYWFjsGDAq0/xPZ5as4WTB65J5gjZ
NxWVVEDW+78HKYFyFcAbnNqozOP+ud6ZMiIqb5mUn/Py+cdQPn6+7wtXwtRtiGvVUiAzO+8eaNDJ
pqbFUJxVNFh2bqF+t7oVEwsrdGVidn2zPE9CvYcJ3Zfyk1qtfHgfXybYYYC/wcuD/nrs9/X6mE0B
RSSzzc9m3O2iwHA0Am6mAUXHtUNs4bi8sjQ77zMRBzGTUZGRIi9WMBlHAondTaOuBDwLH8uVndnB
TyCVIUGXJz+37Ae+KjuxfsZDuKdmviUVRT1KtHbdWV8IPsBlh69legiBZGF+gokBTcJhnZ8N/Y7b
xtoBueBpV8PPHvNCS3LoTVb5eewf8lGzJxn3VLecz/15wdnAlwcI8AQcxN0/czYkRExB0eJ8jvo9
94xyJW+z6GxTJ6aCrigktqZJXryDLBQ+WiUp8nMi3XR0BKT9MWnjraL2fx9TU4qsH1rUAIiDUtO1
oYqRkocZGJ1ztEi3sq1H7RdWCoLXEzQVEo8fmnOrCp2TsTCzcycT10xRttReP9+LpR1HEm5CEk0a
qtpsDiDboL2I1eyMRynqtkDF1H/PGgSZtQsTkztc7Ecj8gDRkQ7uvU52kv4Jbdnu55NY2vFLC7Md
T0sZ5dQckwgyF1UMIC702kf4/N+sTL/iYh7IKIs0GLTs3AMewNKftQBwp00gTrHiV0tny+V0Zh85
wS0fNhEMFaTZpbV1o+nSE9MSVzXjHx16+0AxdCzNeFyJL9aWcfb1GzyPLC2h2RnleMey7CgnTlhu
oWXy+UIuff8QfzENc1JrA4LteiFpKQgLB2yXVkR22D5G4q+hfvC4fw18DMR6IJOlyal7yDAkJUAX
58+nsLhUOqJZ0Az+adK5noImGWIE/jk745HboCg2AIWBkm/i/Tcz08+4cDk1t5q0CQg8IXJjA9wG
PlyPrJ36C/thyFCPxBMM+MsPvDoiQm/okGRAlSQ9EiiJYwAP9PlEFo6ZKxOzMwDXgSw3Is0AsL5N
459C2bNupUVg6UV7ZWN2ChSolHCNg+OTNxtqHGXLRrxUEz+KHcM6mMZrvUbLufChwiL6SWSsHcpO
s7BmrDKzkUuenXOAqOTue9wRO422XfdEDTBnbs12ZY5rBmfRTZJJiREA1Ai3y+xRsQEn7IWjDHbf
eo3iB9qa/tuCn+NFgNBzeqTjkphdD7j7U4IETnpWMheHQtBvktGhZMXNF4K2Kysz7xhMlsZmT9Oz
DJlwQ9vV/VtlcTcGJ/C4RsG36IlIIssy6P0sZZ7B7AxalSyR0nOh/CbyE2G3PVvphVkzMdulomck
0xlMsMpv4x9J7snix+ff06IjXMxiti9o2qzzzMD3hBfDlhTfteTZgrod737qxTdZ/VmuZX6XHeHf
ZZttEUUKhedJkp1D+iIsEITwt7reDeXD5/NaXDoo5iLsmGrFczIAiXTdEJgCV5B+KIJNh9RhYazE
h2s2ZlPJs7pOm3bEoZo5YINumAsJ1r+fBt6aeCGA5g8Tmd1wBYE/RyD/P4voHt1dPH3o11DzSxsC
xn10/ROIwHzoImt6CNuRvE3PlgQ02E4pt6y7C8QXns4Gmk+R00C6c2JBur6BpDTsAHnv0rPe4WG+
zeX7L6zUxfizGy61uK6D3Bjji29d9CqxX2azcmgu7fflFGbhVKzkvd4nQ3qmhpu0t3nsrpJAL27G
xSxmkROtmyZjeZ+exxqUfjueParpronXTuOFmUyqLqjwIc/9EW6g0oHkqF+V5/8j7bp6HMeZ7S8S
IFH5VZJDu5PcPannRZieoJxIUenX36MG7o5NCyY83+7DAjMLlZmKxapT51QOyHMnFcir+5bIShFr
VlDJdTQw+aFLUrzVSosDUWmy9qh1h1bbG+3dJMNNrJn40EqE0o+FZJPgvnolasCazejRtN4VHJC8
KwCdvh3ZgpSiC2gG2j6Xrgxh4ZO5Kd2+WJpYWeV1kwtCCx4MSbW5voVXFh/dDWhvBpkkWs2J4O6B
0iiziKv0CBndAEDORNmlpuV1lUw1bS3CObMkTFs7VsRJuoEeDa0JkizzLchtjEoPXNYmn/i+TBxv
aHVvar9eH+Laep0OUXCZVTTTkSkzPdb2gvZ+WvB0nXW770cYBTgKAe0Dnu6C07RbM7bqGctF+/Fg
mHzHo88RvbnYv0gbotiP/AloBEUjRtc1jmF1GMkXVUUG5RgBiHt9spbJEPKo4B5HenZJCyDAELYd
Scg0ti4292S1ewvMd7Q3JM8PmQnB36Qs0nm6mNBK8lOn5g/XqrfXR7Gy5IARuMDu4AoD/4Cw19Ik
Qj64TtojVc09ZeUTdYD7y6Q05MtPFWbrzI6wtYqCgDaphJ0CqmkHMI/8MuPI9ad0iO4XYq19jsbN
h95WAD+PRmfXOX0RIPJWQlpO+g6ct2h3jCGHkSkLrrDm7xlr+IZlxS+7iiGSYpp9YHJaPxhzWdxF
qUl8OuBNkAK46KGJDqRGtvE6qxlKlUb8ksUUaOlR7z71ZM6f0HxRfDG0KvUthraBwZxArQKgAGC1
Y+RrVE2RNuGuX7lzvU+sim7bpBr8uS4anxZ2uaHj7B4Mtad3A1pAfLTpVkHLeg4KO/jGQHWMYdfZ
ubqjNau3Lo/cZ2AdGF4wKv8KZW7uR5bFN003KBtzsqsnPKvrO6RymoA5WvzVNvtua08t+VOmRnFn
RiPJPJ7bypPJwM/nlp31UJu8up9T0u+gyIFeJstNt0lT6YGVRFWgcTRXXN88yxa/tqjL5jp5tzpd
AaJWCGQeo+mxzX5X8SYjhadqrT8rsktx1RYYRz866pc37Lmt2Gaa2mZRg1YE4lvTsVW+6ijGgfkN
kyF7x64cPBQQQJKgg2L7kspXM3MFDRtoOsiMbJ/H2WGyo/31uVs3ARgPKGERel2AJefCQrSdN8eh
nXv0XGbKtqsyJ/gHK4s0BpLTizyG4KQyCm4n0kf1kd5l8UPmSmLs1UGcfF5wUBNL4mZMFXze/PHg
Vu/Xf/zKjYvuSrRZagDqLHHp+ZInqaZwlUNzKWadGag5OMkybXrruvoXpLwlM7W2v6C8DH4tUCTi
bhD2stEgeawMCYzVGd7c+5yiSVE94v9Em6VMXm/dGPiNUYCDMo743tYanZUxL5pjb/80EdnFLnK+
Lbqd0kOf/rw+iytvSLj3v7aWNTw5pMnU6SNzYau00Co1H2218JwWD7zXtnyLVeaBGUxyNa4OD7QX
iC2XdRMf325VF6QZobpHePFI4QPBxgUisX067nDVSBZu7QaDRMGi/oLq4kU8UbUFm/CarI4UOhPK
9DBGYdlRiaeTGBGL5r1tgnBbXYwYwyd9qL6BhenFbi2JU5CZEXa81nZj3aBj6mjXb2Xzwwa1Gx1k
xCRrx+pkwi6Q4E1qNXkZ18srpiw9NOOhPw3Npte33cceFi8HpHvwpgSSCxtBcD1TEscKbtUaWbPZ
3kcGOkxaPdH9qq0yz9RHZae0Q7Mx6xztoyqt9pAfRU9d0dKdVVfK/aSRfMMQRx7GIumOiqk1d1On
uPfppPJAj9QySGdD9cduVu+AOflBjLw8OHWs3QO36D6q9sCD3NQVjxp1ve0gqPSCZly0IjkJ3xdx
i7yDSRVJTvqDsuxy2JYFiB4gFqbo15s8LmOtsKsjKA5BcVemyS4pKnuvQig0dFnySCqQro6Vkj9r
ee1s2nEEFaLdlejuASMMWkrrg8rBjBC3aGQuWVz6URa5m94cs2e7qDXJWV2DdOEK+vuDl+1y6h9Y
CaWKxqyOcWOgzcgeD9x0v9hztIF8us8G04Mk1Q5EWA9ZVPt9qkn2/Nodcmpf2CepmylzCsEM3LXE
oznz+uR/tCDcUmaPHE1SYoT8i2l7be5f3+mrA0CQgPgZApAXeFwgmsuuQex4zAFCc9nvuO4k3kdm
Yfn7kyWiAGx1qQoLUYIObz+RoafW3A5etf+NYPn7k++ndVOzYhmB4fjZHIBOkNwuxICpOTEh7DLK
UFfjo1ohpa3tpwK9R5az0RWwBqRv15djhQDq3JSwoRy3VIlLdYxm+s6Uez3v0Tfw4HazV3afaxf8
NfWWGX961d5muYy3Yc25no5T2GsjqQ1ga2Ac58bW90V2KPJglhEBrloBG6gBylETdXThnhiKOmqL
wamOcwFmP19rdjn3zNvVKDGRi+QZMoLgzBGDRwgqxWTkODes3EAIxm23NZO801d39okJYbrKLquj
3LWwVtY3iz1XhuT7axPlIPIFCxfEpi/UpiFlzYDaYfXRTJ+Ncaf787ijmYSneS3cAZYKuH+Ad5HR
FlYDQgIx1K4xiMZ57qG2QGJcp1B4eORMkfiaNVNIBhso4IE8Bznh85NqcKJXRo7IqicPBv/JOvRY
qp+G1PFLUwLk+7igxZsMkSPuMEjZIBcp2GrhlWcwmsIxp2Xr+KCpQ2myYgWIqDuCETalDypJkEcw
pQnyhiuBRvtuQ/J02rmKo3lQM0Uls42sRysl2mdTMerUU6zZ/kzTgR01C435WebaT5FK5iNS9d9o
SRQUoHR0rzJreq3rzn5H1z96chTHhbsgi9Q1yBkMBt6HtnbqgMfu8JOmWecTqlR71eXz16RpEONe
9yqXLhJhLPipAA7HixDE0ucTjx4JqyMKb49WxEDXgFcumoUiQ6bkfHke8NgBkeGiZ6ouiljnZlTS
Jb2C4RxrrChIb3vJ/lkZxtn3BTeMLskOXbr4PjG92dm648atbn4TYgjALuHUIRurm8JlNZpZlYPw
JT0mnR2wDviC2zt54JCAKoJ0C/YmqO7OJwnvGBWE+VV6bJ37NNuBkiMvJWHc2jydmhD8Um6MMYj0
yhSZDWgf+Lm5UWTMsWtLfWpCSGggx6N2eoJRWGzbleBDD67vWMn3HQGmmgzMiiy3SI8ZP8SI80kh
y4BKJkm8hUZ7sqgbYwRT+tVq/rTGy6LXdn0UMhvkfK2dtkFTZgEbvPXVaVfoB0MW/ayw6i77CWcO
fDwg1xMP3ZRNSaO0SoJXV+8B9O+p2aa2nrPqDqnpUid+hxZ79ztPfnPrl+L+RnN7wrc5Zdt/Gevf
3yEcTlfvWVRpUXKcScAJmuEDS1ZOXJtOG+EPuIrxYr5QjVKifpiaLkuPzhDo1q6PXqlMjlVmQjj/
Nu17O8+T9FhjxeI73u1Rsb4+UZe3Om6+k1EsP+EkXoVyd01dChNK/aah573a263f3P5sOLciLAdu
Ay0GChNzFW3YsG9vp97H95FgBOIPrcwXeBz0iE1ZnOtgI1Tv2mzTVDsmQ1ys+YBTE8Ja6JnT9awg
2NmdB5kmp9pfX4jV79uIrRD1gNRfhBUyRctb0NKDR8nyFNVnsqfV6kKffF/4/a4OuHWf4PvcfYoX
NZgncFBMMkHC1R17YkXYThWw/ClFy9fRLLYku8+5T5zj9YmSDUTYS8PUQQi5tLEQ38C84ji+mx2q
QWLkMtOHDXUyDuFeRNNFNXcVZgvFz23bqeDCUDzH/DFmdxp7ttSwqF+uD0u2/sI1aY6JBnJ+zNw4
bSN7k8lcs+z7wh3Z6+Cptsbl+7rv6GDSlVzzku+Ljf1KWrlOauP7CzfU70KGtJR9XngY6F1mU5ph
QYDhar9Z7//T5JvC1UjyTnfga5Nj1x3MdtvL6IRX9yw6N4DpR7sDGhLOvWw3MMee9Ck55rNvtrsy
fUq5V+lf/2EUJ1aELTQO0IEiFF4wd3yz3EducP37q4f75PvCFmKWodexDc5XNt/1YVbejcPmf7Ig
BlpQl4wMNmAEg3rI3aAffjfRt5tNoCMEtQIkypbgWthIbZdDrXOM42NXey2U2pvd2El6N1b2KkEh
YhHOceHIRZaIqe9So0m4EiZRBLaaX606bq8PYtkv5+9JgrYQUPTj8yCnFnuvI4026aTrEZShX4lZ
g0r4sz3s9eoXqyXXkszSMtaT+EBDXqmvSgMtTniCVOk7cesAxVBvbL+TWjJvy/68Nirh8jDctnUa
B6OKjPsxfgJxoxclu6l8y42HAst1fQ4vdzOIfwFsWHSoVmRgoraFcFseqaFp7a3YR52445IDc7kR
FhNI+hhA01ymTKw40cG9VWlhRXw7NjZdIosQJRbEYsrsFBkrPyykb1B2GWRJpbVJAuwDDAJQorjU
5OBubHaWOWjhyOxjASqieiIbM2ES/Oelf3RAJW1gU+P5AGyecCiLyCnbUWFamNfZQ1R24F9ofmlR
uwHQQFb9XpsynEkUFBYhiotq8dyMUzmxUQtLpT/Yfb1Jh1GytS4PzcLtgUohhLOgZSK+gky9tS2S
IEqgyXiftcMLs2nhg2Px59CP36fJkjWMrM0fWGM+lmjRThFSKknSuzQDOStkHSGjNuflD2vUvxXT
eEd1aV52bU8YcGs2cipLL5JgTGNZN1cVV0NLPWioMKm/Heft9rN5amJZwxOvA9qCycLOQ1No7Hh6
D1E9pUXfw+1QTawTYOjI/uqAvFnite9k5Wx1rhpC1ilo5853E1kSe223nZoQJivXgTXK6kRDvequ
m58RRV6fKcn3beHkZJWl8DmCF2NW70E3FAyz/2DAAigQ4I0VTRDT6k0NyAccTeM1TX8WqGtcN7C6
nQBthIMEBuwCwGzapNUZ+NNDx4jiAOJt7a4ZHAOYG3Z78QfrvaSXQc9tuxdhWDsMjdYrWAwD9Ksd
8lGm/i+zdWJBCMFAHAVyxNbByVeb1ySrX02tkO3alaoMhgG2LkBdgJe+wILqrt243WirYULpu5Hh
Jk7Uh84olE1M2W9ITDVekqT73qr3QI16DE0ByAPfXV+2NZcDVpklnw1BT0A9zo8oSXmv8rEnoan7
7RdFC+G921kS56ztbrS/I1ZzEOtccNio02T3PDK1MKkjsuc28rhtY8v0v1etgKHGABsHsle6kN7L
3QGSJUzVwhSEXvEnxDv/sCsAC/7PgDBXTgNdTVwYWmhnD+l4/y9H9PTz5HwpqGHGOZ2gFAUO1SEJ
6pufFZDIOvn1ggsDpsrsaxWfV+x9D5JuVfL91Z1koLsESGAkDkWIC2/GKi85+psbw+/aHXOfXe2B
mLvr+3V1kU+sCJMUtSW0LisdjrjNAOBLgz/Xv796KjEAKE/pwM5c1scUM0O8l6phWn41tdcKbI+J
GSbkiaT1AwVVoNmB6AecwkX0DPXe69bXRmfrkCjWwR2ng47ifAvU3dyAVsqZQ8epgjSugpufAWjX
gq+BgImNXhMxPw20aN0U2jyHKMxHqVcMnLwDaVVsorTqggLKtBtTn3rJg2BtZ8BLa0uAriJSFx6c
FXCijGuINIbKjUE4XMyPfQEGVItE5b508knS97A2iygBA0G6sBZdsF/WObzQ4FIVqj/WXe0WW8Ua
/sEVnJoQtmFrD53T9K0aGqXxPud0P1elpNq4Fn2COQ0XJ5bsktKxzSNrdrVpDqOp3pVt8mgYSeUZ
/fhYd8mXCRSGkjGt3eCnBpdlPInWikTLEkeFwYp9M/tDbbWBmaSb23c4YLYmhmTiylNFL0SUqB3A
KBkSs/EBH1bnOvgHC4DFonF8abLXl91xMgx9nppUcybk9tLGM5tdAjGg6xZWJgooJpQ8cWWC0k5s
ckqbNI3NednPQ+NDv7WBnneWv/9PRsTbLCrzeerQZQldKbPz8DrZjDbY3F3m3O5RMRo8N+ASEFWJ
MM/MGqO8pBiN2+2Z8gtNMJJ9tXIccR+jurIQqEF8XQimclCIpbaS69DP+Ra7v4vbs3ILP57z8byF
7KF48dCCUQV9D3PY2HdZ/UjZt1JHZqOS3G8rq44gCQ0BUDJdLjlh54I/RasnRZlDkPbm3bP1rTEl
fmvVAmRPiAl6mCVcOt+5dlw5+ugYczgp3c+8Yhs7aR8GVwaVWTMD/itcbcigASIqxEmNRg1ncnDD
zcqjOjPfnjOfNhKYycqig/AW+CkUhYAbF1VA67Ga9W7GTRbVT+r0VPy++XQAgAOV24W1aWHQOp8q
EPkkrhtleC8ZzQ8TqiRl437mXJFU7lenCpeWhR2G5IkIsWdlp8fmMMyhyRcu7H5LSPTqjObr9dGs
IA6h145DqC18oi7QRefDsamTU6gBwvViVN4MkrVNzpA367JkPyTdlgKD1pfjFoS2qUcJlM14Fkt+
xGXabvkN2H6YTrwRxVs6sQmtEiWbQzD+bFw7eua6/Yln1lc9Sja1oj3QwpU8PtbH/UEuCCZeSMUK
y9iDIS8q+g7zO2RkO4Py61eTFcOe6tG7ZrfVYbQUYGBipgW9PZR3sdrNT2jFkrmQtXVG2grtV/Dp
KlJ95/MfU4eqyvI74gQ86dPkTejEcaZ5c32dl+GcZ0YxxVBcU9E0tzQYLT/j5GqawGbeQkhsDtnI
E9e3c9rs1LSoHut+zJ6mAso6RB9l9B1rRxGRv7tgvsAjKjouDqS7XXJtDgssrOJEj90sqxqtRHhw
JH9NCHfu2PI8B0IIJiDHZY2PhqsEFBpCFb29/uWAsNkm6DEGORxguudTmMzuGHGtmENX92Poessa
mNcma5HI/DgIl9xc+QBxMUhoT+Hg9/GTrUpC4bUdgPMFyS+g78AIJVwiboZnMBjAp1Armr2pf08L
ddNqEAH4DlSPf323rS3Kwq2MSVr6/S3hcJHZTtwqolN4T+yvW1+Jv97+/aUZF94C9W5NE3Yzbw3U
VvNuCrt9DO3I5GkmT2myvW5kZT1wZhbydAPkcsiMnq83Hmmj3faTGboQ3P6U0c//8nkcxeVSRxgk
zpERc0vJOzNE+F6ZdylKItcNrHhV/P6/BoTgx62zAQ9jGKB4SFJCMYo+cJ1PxOw3hKoeuKWD6xZX
Z8xEeXKJIlCqJOczluTOMMGpwCKIwOJdKbnYl1UVfBgSY6Ax1DAusJ4KM9ZBvKpitLPDelFk8Ptj
lUkGILMgTBmkELsi0ZkdDtoOik45b706lgFmZEaENylPY8IwDjvk0UbTNioNmOR4rFsANBUsBfhX
pMbTI92sUbewQ5RZkHSFAAqJbj/hWIu/JpafcHKfKFWrTgzJtbACI1OpLN7QyL9Xn2/fUKdWhHeh
WThkpjMGkkJvpdhBv+D695cdc7GjbAKeQrQWAvwjfB8dvNXY9YUdmskPqz440DBLfxhvdJbh/1ZX
BCUb5CKWmo7Y2dvRuiGU1nbYKQdVh7rKUyWT611+6+VY/ppYDufJipR512tWDhOm9jCoGxL9Mdjk
l+CT+pc5+2tHWPmOjSSFrNnHGemNfZQERr6N3l2+uW5nfTxLCwfUW9GiLrhf4prKhLSOFSrme6H4
zHnOATj+lw2Ga+r/jQgey01VO2/dCEYc+smcI/SXGpJkyvrS/zUh3LuToSoVagagup/Jl96wtkbV
9d5gzZIK6JrzxZ0IWhI0eaFoLNgZ67hw0HznhEoNMoIgjm73jVAER2YLXX0II8UHSTu7qTZOPfj0
3Z1Z3vFfdry/vuIrI0DlEWAElIkRCIlPEWKwvht0ywx5cWA/U1n+Z2UhEGSr6CgFeBywDeH6sFrV
rVhvIqPa9H6WtdDRetD7T7eOwYUF3H9wJy5iH2HXQlIHrf1jRhBn+xNkz3rJu+VyjpBkhvSzheZY
PFrE58I48ZI3BZLQeqUENcl3ddlJMsGXThEmEOmiSRn04bjLzx1JrPeGk80KCd3sJRt/Wvax1B66
fNfmx+tzdbkg54aWsZ54rKSDAmRNYQgsAV4JELwGnKoUGC0bzvIrTqw0VqaUdeGSULMgq6U/c3Qu
Rw26+dIfZvb79hEhN7DE16A/ueiLd1xqxEVuk9CGIqLbJ54ZP/K02Fy3cukZ0dvy14qYRamdCHS7
eDSHUKeKjNdFanPk36EJIgkg12YONXS43iWFfnEeB1ArQB0ArNFN2QazkWeQjRzeSazfg4bjhczD
t+vjWtnbSwf2R7M/3Ji4t5U2jnqujWNoD/avwoKPsTPJ3l41gTccWFABkr14Bmt6bYClwhihB/mS
bI3k5foIVnY0eEMhmIB3z/LeFvZa17CGJDE+b3/N+QNNHovb9X3gHU8sCBGLCVkxcHvqYxjluce7
10kW2K3NkLUICkCoRAUORAiB1cSxU51UU5ilk990ltfHusSHrc3SqQkhAC5jxxprCFmEOqLGbg4G
JAILWephJcGDtANajS0kAlWsuLAWcT3ppOfYTT2DKpVfQS623YHIM1Z86JCa04ZbAWTqrm+AldlD
+UxFihbBpIUg6dzZxD0tc9ohde4SKAkwUB/JJm/dAvLlqGojoSMeksiYmMb1Wg2r+N3Qfhv9n+sj
+AhFz+NIcKchQ+sghECS0xFCoqKAZgXvUYtpmseZ76ipBVBIHnUUgBzELdNbzB/j+lBW275Odk0t
6d9bcW7A1NkEyXo0FSExdz6DSOuCxY0gpc5Mc0tmfpcm82tnd7kHAR5J1nttLt0FvwPSLXhUItia
hrSPW1rPoRL9qPrfTSoDWsgMCKc1y5tYwSMSydVOCZIhRaGjkDyKV02gnIVEBegikWg7ny+WWig7
mekczm4JsW4+H8BYL1mTlYsAUaUBFnRgRUCGLxzYpNOttBga1Ibz4nFUkkCBciCBswPkKQuH0nq/
vgdXx4QqAbIi6AS6OLq5kuGVX2FddGhmm34X/br+/RUHhH2EvBGALktpWPBx6HbuQbsQTWGdPqqg
dRjBMtKnt181OvI6kNBCew/QvIIRsJE7OYuRzitmJcgohNtlL6SVaTqzICzLxGYFGkqwgIZQ542X
El+2/EDBEQBHCe2fD4VCpMDOd1aDnh9CTaWDtHKL/ogI+pJD41Xd9NRm5KkG3AVEqP8QP4MVe8mB
ogHMwqP83Gg7JrROeMURQSFam3I/NiW3z4qDgQUIIAARBgYjMYukR9Zk8CnhwCMPnskeJmU3DhD7
3lzfY2t+FHZAdwbAGJLuYu67VhXgHRTYYZ2F6OkXr7dT9JTq452q7Gl3iMdsa9l7rUuCvKrQpKtJ
PMPqQBG54arFbF5UdhTazwrEQ3lYpZ+VOfcLfpg4EGvF7egngEZODAk3xqR3S7q84CEkUzJ/oQUr
WlmZZG2vg74G/wAQf4mNQTEotSE7NYRl8RUiq7YmOa0rLg4hNQE/HYIeIIgFN1qAjjluctqHbels
O6hhEDL5FWj+9NgJ5kISJ65agx91DQeVNyCJz3d5HKvmUJZVH9q5shnIY978iBXLs6J4mzZv1zfi
2jbAawRIWzx+L3XwVLtktsWxDxO1xYU6bbK5SfwyA2/TIKOgWnMZp7aEnTAzSLpxI+Nh+seK2SP9
qX/vhvqx/SlxTWu7Aek68I3b4NBGjfR8/ro6Kwu9Gbsw74POM1rJ2V27H9A0DRoW3HlQiRQqPUOe
ln3FGIfiWvykpuPnGQp4ehZL3r9rowCMA9ttIXtG6uZ8FBawCQSXJ85NngS/Yy0Prq/82mogtUlw
iYIR8QJyVY58AF4nWoTVvyK28Wf3FbF8bN052XdN5m3W5gybGYVxpDjBECYMRlHJyPIM3gZlc8/V
eq+cmdf1kilbDoZ4J51aWab05DHvDqhkEwYr1uzcayQ9gElx9pxmvCM2/VQ5pAIqJgZvuwzas8ID
6uJJh1w6HqgL84BwMeVEZUAolTysWf/a99FOm+lz3VuBO1G/7/hjVwK1R/Mf+aDIMMFrRxisqipq
HwhZLh7izaC5IFnEsSIc+iDF3umPtv2thoDX9Q3zMYiL6XUXwAGkNZATFbxgb0F4T4ngK0rXeEVT
/DHOugBZuclPR/MxrvjBsqJNlU1bZyJgc3QDZcqCikKyhNTjE3fiJ3BA7ACskzix1d2Fu3TpGMDr
WoxA3Sq3XSvFDJTpXd0+5Gihn43bkXWgcIRe0VJcQnQggmAAi3FNgC6n0FAfK22n/bg+uyvHHUkb
1GQADoMoqRgQ1gmJudGQMaQa9eLP5iQDCa9MElIOQDOYOIN4Dix/f3I4rFIjlZvj91v6IRsSryUh
lxGRrBxAQ1+qugvr7iUnBu+Vti7GYQwV7YvtlMg0H7vpp25+AudXzTeQPJTsydVZOzG4nI2TQeWl
rUc8mcZwrL6l6f0U3d7/gHc0CJ6RsEPj9AUWHlVMSP7E6hiaxoZCRFPGIrK2KsjHI3JBeAFyZGEA
rUHNaXStPoxt13tyyOdE5npXogk8YrF3wXWEV7O6rNnJFA2JEtORqz1ywtarMrvbbu5SzwXEMa8Z
mnmUWBIsrfijU4MfvvLEoD7GBY+p1qNlBAo8809b770mfbUNyft8fer+G9hHiufEjmoo3Klq2NGZ
+RTN6Z4mUC4x2t31gykzI0QtVBtIVQ0zVmhATo08WSgFlbe3H6OLC5TouECARISHPV8kYoH6iDME
mH3qzeZDxD7dPgjwGqHsvgARQWQqfN+YM41G3RhO08aYeo+R0eujf0hoANmMhznaNkyELcJUMVJm
tHGQVGua5yn6Ehvv10exdtqRs0PCGWEL6GWFUbhJQ9VioEPIE0SNLJGstOzzQtwIOmWe1TMbwnYM
ZtvPZYHj8vOE+xPNYH9/vnAS1RTIuXnA99F9NKD3tNpp2qFpNoOsniwxJKrtDLS2tAyNzjgZAS28
wjm6k1+YSHHeXL2EDBYiYACHMLCL0KNyOlNxknoILbP3XCNF5z+oHhsZefHqwhgA2iz8Vu7Fg2io
Ffx5OmLd5zdXrz0uLQOtXVz2XwvijKkOZaPr9EOIAk1Q5C+1/TB2aKv0aX1fNA9aLqMtXvMqpwaF
WIrqnFr1BIN81L0hfajbt3n+dv24rNsAaBKibiDfFDFEymQbALuqA+QjcRWj68hIFI+hU+S6mfXV
+WtGODZtn0cFwLzYbXUA/l3kKoa76xZW9zPaM4DFQEf9BQdvCdz8SGOc+5aqw33e9+0j2l+bV6Lx
fud0uXVM8sncXze6NnsI6ZFoBKgazGqCSzanHNn6EZ2PdfSqqQd9DHpZcCEzIVz+rF5kRFyY0Oq3
ONU9JDY9F90N1weytj4fwERgE8klPtwa28oqGUFNAIJLAVclgeva4iwE/kgwo+X5AonhRMMUNTNH
zZnRTcUfJhPVU/dzbf1winx3fShrtlAVhlotqo6X4O3WMEYOKLoWcu2td+gmmufANb7Tfgq6/va2
ExddkKgOLVczQKLLjzmJL+Z6MFOIMqPhasySTas05HG0jP4ZzG8yvgVtOSPi1YAcOjimweoAeh5h
s4GdB4WjEXUbp5+2jD2n6hG1ga2TNw8FPLg+MLRYxl7kfJmHTVVGnqG9N8NDV/1UubWdrLt2miVZ
lBWurWX8eNXgVYmfJKYoncadKqozwPGNXdTZfh1pzzq3fAaVBmfYcVCMILD1IuWHadzl7RFuwNcM
5hsK3TWFLJ39gY24mCILbgzpRHBpiu8vZldRDjVsNLfQHoF+EZT1u1JlR1Dxt6CoKOGx28e0fp+T
EkjfHs6O+yP/FenugfPGU2i8KVIInFrzo8Mgo8cGSUZ1fRExYws0Ag2rIrqD5Yt6roZFbLMvrpN4
0/yUdSiR/SpGzdfmyh/q+K6pwrIfAgaMQTLgfinAqjDFnl5o24iPga6lEue54mSWPgf4TpRnAC5b
3MPJNo6oM4xRiYaHnrHpxY2N4b6p+nFnVZOMXmVlFyMHYoKabRHyuMiCZHGvmJRhiRqFNQ8Ope0W
89TftWrMAw5SzucMgijPHXNl/RBr+XQwbSyvKDQ+IRIRQs9Jd8pB4SY2q3OXG+UmNt54m3ra9MSm
J1AXeCz6XGvBoPpcU1BTllwWFz4WGXTkA4GAAlof3kk4v5CXykBLX3Zh6tyT6f7Pdbd38aJa2NLV
RT4VtVc8eISvT7NiDGquodZSQ/q14nniGWk6+npVG7sUBbFbu0sEe+K9NLQKQ3tPFw6p4msRoB0g
x/5KWCG7mi7zZoulpYyE1BUgBSJXJ2vN3AByHhm7jrrQbKymXUoIelmzuPXbOn5hoE7YNWb+aIPo
0Verudz8w9wubIJoc0HBR/Ty6MLkJTjfulAbH5iheUp2P9efmUyBbm2DoIH2PzPL0Tk5hfZodz0Z
YUavzMBuCi/N3q4P5OKcL12LSE0hl7DACcUkGLP0AhJOMw3tOflSJZrraTYif5CfGl//wRLekriG
l+qViN93SkvtnLSioT63X2jRf9LU6YVEXPLaWxnQh4D3EvGhf0hMXFAUnNF7ZLbhBER3zSFHc3c7
qTEaBNCBAMDfhw0xV4HWUhsCy7ChKQcWx16uynD2q6MgIFGyFmFK3PDnC1/mmpGkbdSELLUHrzfL
ftNoRfFURrMdXF+XFTcB3wDVFRQV0Vws7gASt5Pb1Q1FxXcDN2jOe9bvx+JflgWdAwBhIl2Fphdh
QBEoe1sro6FGp6ryZi3l1Bup5mwr4qYSbMHKkHBlLUS+OtK6tghbjZBSR9yDIRX9AQ0dZt5sKrTv
QFPn1kfMcjeCoRsFEWA+LhIkMy+GSSE1DUFIM97l7uTu5jJ1JFbMixsSlBY4o6gvL+2HiGLOJ6+1
y3EEuLcOW4SrM819/KcCTXNHPCMPWgpPq99FxbbjjZ/MYF73NIgiAN3i7DRn506HVgmdqvIToO2c
zG/Jxko2IIkCONLwin6XFZ+MGh9yUAn14gT3RN2DpflAkj9mRHyCfde/OPp9mv5mWdDV96Z9TOwg
MtDy7OVGtBuqxmcYu7EtzbtJiTwrb4M2N7zE3WCl/R4d67p+Mz0tmpZRuF1KrOjcgGc5nxYtAg/p
qA5lGGc9mFTf2uEwJpFk8i/30pkR8aybTlMUYK8uw6nqMK2gSHfzLZuS+8ZVJeHA8nvPYtXz8Yip
yWh21ZpxrQzdHLiI+oWjqj4q3yAS6KsKGiWnN0ZsyfAub5jz4ZHzOUwanShWQcoQwh2uZnuKJlul
VQs4+di66AVWRVc2u03LnA4W6j/0vpCcdNnHhZ+fdU4FwgV8PCfQEwn66OVW54jpOfnxQgUSTP9j
zlIsieIc2k+TtS+zvdFI1v3S2S9GkA9z0FUOZKFwy8eWq8Qm08swsw8xfcDeskxJdn1lnpY0MfpE
1AV+7YixWYVql5UlZaiCxNPrZfrW659H1RnQJGCTRHg3zWrD0pUcOzfb9i0eU7Js0eLhhKOB3//X
wPIDTgKhkvQ9AIplGRbE2o6F5vdlsm8ye6dZ0cM0lZJlX4kwQZiCvgTgAfAMQt3r3F6ScqtmqKaF
erKhdyPkGMkhTQ+59dLO99On/OYGGHh15HiXBzMo7S4iWjWqnSEbR4wvj+5HN/02D9VXLc1bLy97
1Uut7nh9Y19CWQWLwozqdsXcOlexI9y6RfxaBP9H2pUs141ryR96jADBeQtOd5J0NViWvWFYgwkC
JAgO4PT1nbcW/WyVwgp3L+1yiSIxHWTmycTd4AYK13Rox7yaSN4tHhsjnW2+91b12yeF57/vXv/8
AmhNRYkDd5P3Pgctd4fQGqbm7E3BGQBN6sKJZupkFixRNrTtY4tyIa5CccPhPEx6merSvmnbLvvz
l/hg9dlIYEbAsgeN/b9OEWOiwd8oqc/22kP2cbamBY2+hv35KR9NYAfdG7jk2Rfv/HcTaiktEekw
qM9jIVlBb7i448qPgZLH7sg/AWE+fBguRvB2ujQxvxcekcqxtmYSzblXN8E0sEZfS5vkBEDuxNdP
vt8HByQSBxygxS6WDED935dKL/25aQesfbv+TqO7osw3menl7/fIX5/yvj+hbHHhGn28EvdQ7fAS
JtHfq+2z7oQP5sLFfBN3BLQoXDCj398l3AAm+02gzqX6unRfZfNF0i9/nggfbJW/PeLdukOiVSDt
2VNnQ3ZvNMr/fz/98oK/7JPjujUF6fECynlsMORu9xmY+sFw//b7X/77L09AJYpU9PbyieYf23Q9
kiZ3GglakKd/fpXPHvRuxXR93y84zxTMKhh3khICR7lvnM/m1Wfj8e7wdS9aZ6nwGH8zsZSvVoG6
K4oB5KdB/Rx0FSAvNw7nLld+zfwmh2oVsaA3kbHimn6dyImA1/Wtkz3kWnpMtN9wpYrnKWBRJHfo
KEe1fkRcJ1tgQK32tMloNT5s9ppFlooj+gbzEqbkVxEhScPaKapSH76PgZ2USIYWiBcLvVcyPUrE
okpxt5LnhVPm89ydptTtr7z2s73qg0+C9Qxo5cL+Q5TxbhJJs9CibpQ+VzV0QbqMjfv3F6d/bFTg
q0ovrfzvQc/WW5X2cS87U3uJZyStLJ9pZS+/5LuK4QJg/u8T3lWG5YJ7bRtU+tzaD1BWVctXz/pk
hn78nf77iHe7hRkn5Ej3tT7b4TOlp14lf70CfnuFy/N/WWrT2BNNJH7+TK7qOS/D/bpl5fjJYXGZ
4H/6UO9GG/1MZnEphiJw/CP0aKymaVnkqH7AKh36IPpkxX1wOAFv9UgIxCEEwvFuXduS1BD20fbs
iSbWZc2C9kyjVKiCTc5f98V7mGc4ndB3BGMdSN1+/4QecBp3nIv2LGyYhUQQ+RZPdfPXEoDLUyBd
gFeogyCl9y4eK3VwAy21PpvxJAI2fqah+3Au//Lz371Fb0RXr16rz7K+F9FtD2rxr8nSyytcXDMv
jjG4Tb/b1s0spyDsKOZas8WtuavoY91BY3Cl1x9/ntUfvswvT3o3/tHkikoWtj4XSPaoApN35tia
1z8/5MNJ7cNmA4N+MQV+tzQtMVzSPH18MZ9dyKdtp2xG56+ujLe/bjH+59P991nvlmlh1ZYlkYcK
UT6sQwaSoc3kk2r942/230e8W6Nhr3p7G/A6gZiYVeQheKDlM1/Djx6Cb3W58aCKw2z+fa3IthSr
cCJ9bjY4GnpwbDRRunbRJz3lHz4GOYoX3RIEqO+T2yehi9CVVXfG8LCiRHU616m23v48AS4f/f2u
duGtobwEr/Qv38ugrRx4hNeAgWsUi4VTIRlyefjzMz6aZNiggTJ7mGaIkv79g+Hvua46hTdBm7FO
ZvBHDXMQ1LDdhNUnTjsfvo+DvF3MZ5yZ7yd0iNdwGyG7M0RSjvWk+Sff64NqC2/w35//bhJvXFBr
K0QHS3UrCaejLb65BJEf/4eryW/PucyOX860rihaUhB8M+9ezgma5ssWDOZ++2xsPjplkLEGQb8D
mcG/dOpdMa1NuXK8j1A/cNc8VXWR+KUCLU2P0cY/mQoffr4AXVmA0nF3+Fc9ozmfzYTXIv2zIi82
aYGh3mwgk/9yysFJD66GKJjAk8J04P3nG9HC6XW6Pm92eAqwpxHA9UV9PxcGKbTWUTifGWGjP//S
mvDbWsJDcSMCzo3mVzD77zbTOjTrpn1en5HtzGMjq1fXb05kC++XKvrRTUW20e2nJgUMngEbVOux
MN0OnjTptPRsdV7mxmFGtfE6RMz3+4yTIaPBnImLOsEzdd6vYu+ASNFBkWsl0hUGNp21nbzIxJc8
vlr7aNxCLLx4nHWYhYuzX9rtFC0kt5vv9uIjMcM7tZAbdLaTVkOVDN7MNvUNGhZ4y/mQltR7Ush4
md2E1F4KRB+Wuy0U5u7LMD968ElbYMzTQCImIgKvtDYfwgi1Y3u7DrBf3iTT3pBttkiWcEp6GNSs
iO/yitvFdpBc/tpeBGY+jUNqshZhSVFw7g3yvaIe+hzN2kAjIblLJvTLVIPLWv2oyattj4fa320e
LhaO9TOwVepBcCWIBPF8b+HfjcPLyA14fvcW3a1xxfnXuRApYt/2pW2OJaUA9VU6hyilDI/dwsmH
aE23jXxtLYFUl5UFbh+HE/z9NesdO6Fbe4Wgw9Qtr8YS2udavvC6OKwAfZaepOugEn+bYt+iVxss
J9BQ90W5cDeY5CNt1U24GjaOYCKdzmRU0m+qbcACmJNefjrhdbv4jK8mbp2vpPzGq4V1zZoU5b3j
Qzu+KgYjUNYRWAEuCzxeNgRcDrduNMV0BB20bsyxg/sOjWVU/lQtfAGHNgZscibwdgw0LOZqBlaM
Ob66UaAiCoireG/HVD9QCj9x66ctgrQb6FURmHQN19ga6J6EFpq7YNLdehmxYJA0NTAHDvZe9Q05
0plvmp3ENS2y7ytt0I3sJmM5JLOxs8a/HuevlH9p1GMP7N2FYHHo8Zuarwu/pGNiy/dvURqmpdRs
IA6rvBZ8803VPI86hP2dzoQ1PK4aNohIHwrHNqdzlUajm7pDkeG3y2df7ZpLzGtImRih5QBtUnHr
6gIUubxNqOvkZaMPgWzwWWk6jlDP6B/IpHlY55AJ2kBfrnfb2GSXZBenh+RM++mgynSZkVkBkmha
52PUPRfzXReQ2EGoJV3KxNr8WysYsn5pD8usd7w2rEPeNuJBYsfh8db4aYX27G52024rY1pZR6Ov
63FkCJMB+1TEZn6QcmHKWrKgfhSIkwCdGQv9w6KPItzYuK5xNPb7Qr3ZI4lFNKbEgvimlimv6GuJ
9Nxg/crrhlnhGMtA4A23VIcyWXuYEPsA5AIvhv0B28RzFIjvCgZzlzc1U5jAFyWv5gZJelWijEid
5SGI+pxOl9xhpEwv0yVQDDVGXafNiBx0oXc+BT1mt7E7VAWjQ7l3hjldXT+Rs4mDpfW+9N5sxZXe
FraOSEHlOAs18Ky2Sr/y1NFVXN9Ze3tWMH72srC80z5lirQ7GPcn3vrcrQELsdQ6H4yYfPbt4bR5
IRuwVTdYVqsIwJ+9BQAPFHo1lOewwa0gr0Qkj1emAG+up6iMu25jcFNkvAvyBUjBYA9J3a9ZI4rz
xocePy94nmqSENB9Di/jUVdsFiPj2/eFvNaUJmqtgaaSGOwO1rxgui9ir+VsjrpYzrlbOYkHV59G
PQR9Ew8zZYgJZ3ZtJ034Cuf22J6wk0Y0Da0tLtqnCsDDqCDSwQ7LrPZlJSTzl+tpXA6CCLYKO5Fg
xiacApt5Nm2DVPZXIKKxag4NdkHH8g8NWkXrYQBXB2bQufFHJyZ1CUQlZBb6B4vO2180ay16j8Ui
rkpsM6r5UVE/gd9K5pifCw3y0uU3lQqYY6BiWXnsYEdSnUYrKjTLcDBu8f30VmQlv9b+sls5EuRX
UJoSrKf3OpY/R/uLqCnm8ByPHV55wZEwjimsXK7WCeuynhITyFTAPK/AkMklQpFSMlLeCGw3lkDn
nsdc8dUzXhzgbXrSHTZYt/uYpp4udj6SoZEXhLzCLfWRrwP1DcOBBrb7m0Iri71EAHKwDbolzmuD
FdHah7GuGK9KJrS8Krsy5/33sdtSQXXKpwdnwp/KfJR22k1PlSwT0b6VMG2fLiSvXGJ5EdGuYEWw
vOse6JCWMZT2T1Hd5EiWydrQjwmFJDCiZdLUt/PoJZXd7bdmYbPcErFV996kWF1hU7Xn4G4AJIM8
chzOxQ6qDTZhy94gOnewdoK6vFb4oqULiKr/YmMp8kjnTvvULdeuaQ8BWh7Q+8qG0k7G3kmbyk8b
SPvMYN8RtBCsA993S5FOCn3sTYbuzsOq3SzoPNZWHrpkxzTkbjb4GJSp3QUOPwD4UjghLNtLQ23i
opwyou204k4aGS9vjf19tuAw7IzpqKx47F8uo7FVAuDSE9JCTmq0YxAc+0YrLJIv/lLGqp7Oyutj
eLcwa+2OC/3R0iDWNHqQGOFuMSzaHjkSTNbpm5hFOjvbTixWbLlBuvGzFjIOGpDxcx/DFDpdsViI
mh/dLohna9utDaC//qWpvq2rhaX9Ivz6aNXqtkHHpDX52A7VoR2ftUuuF8yVMrDjPmrQOf512ba9
v22Z3UHtzwNEuwYny4/i0fyAmjWF9Vu+2o1gfYj6SFPNKKJDSDmk8ySStp+ZqcbMRvOnGp8JTu/A
L9N+lUnl3WpKQfHPV6NSaeXWB2qHhxLCiM6/01PIJKw5AuOlxbylbY3Kgj6q3sJDVFwFPQtQbIyg
ZWR4Exr50LmPVchzmMBmrfBya6qwl2nnHIXDlx59he7w0ohbY6Y0WrpjW9tsW34oF5sd4NXeUGxw
JStLJ12x2Y2cfB9wg2q8KvGa+0BDn9A37NKSuGrvx2bzmJbwiQhQk/EJhZ+E63p30tb0GDrPEXwE
YDkbdzJ4a0n0FqwSIa5z5tU/QyRjRgsKwa5nPeytvIrHHlc7znF8Au5Ql3suhBR99/1S7FFUNI1b
JW7wbNdAci38OnN0BJ54akuaIYUaTtYCR89hiBxWypeqwYk9qaxvoh9amRc05R2BnDgT35eTvgGX
tTdCX0n5HKgu6WWQzTCStboorUcv3+iMaJk1qyv/0BXGsKVGRDa38rXnJxOhhqz6Q9R00O2hS33I
CgsVmF+lXshhcI6qxhM7aAjZMkaw4IQ+ofQTq/cyi/hXxn3i6y6AQLyrrStwjHG99HlVV7FN+0RH
89fOEtDG0ATVCLa2222u8qhr0ppoiEoFi/iYaBVmJlqwraM1k8jESDiGyyptC1TwROdo5kjHWWVm
NExHdN9QfUfqIpt9n4HtZv18R90lGTsRh+Yiu32K4GTli5bNG7mDG99xKFGidjf1eO0QATrh2fIL
7F9bTPFl+aoygpoI4m4WwbSvGcc4rAZEZ5Os2XpGJpzgvRsvKornDfs0GRKkCuPvxxj9tencQoZd
RRkwmnNj6j3Ap3TSJI5cvR94u0d35o53NHYCfRgM2YOqTzrfi3FIxZ35zn0n9aFdhr3X2aLyYLlh
6jntTe2ZdOb3jXMDG4G4CCje82frhEciXk2zMkeggnKCGxIWgGoGVgTLfqmquPVLNnc8b9Eo5BoJ
+U2dLpO7p6W6sZrtbq7G2FJLoib3JIaSIQUXFY+9w2AxMkzYIcq47HVMOpVMs49G2fltXrxkqNUu
RKLCHNWxMzsoFQTqvzLjsLtkdY/hrKKdhWNHF/XTosgenclXdtmm1qhPGhUDFu76U9fk5Eb3riWZ
tZEcOuMEbac+Ln03zmizdg5OQ/0wGHUEccv1AI4Cp+jQJzN4PzGWezd8KeGDZA2I46Bq1xbj/cjr
L/C9VUmxDjemh/5oqh7msss3rhO0UMbBbNJwLVJXYkRVkLphk6wwhTFO3BJY8fowsLYQTW+7TOAs
jXCiuzgnykXt1VTserxYs0ZMiZtomhbgSWOPTO92xnXSv1Oza+UOzsi2hpCOLznWyFmY4BoC/nta
0mc1DinX33yMYuS26bJ4cSsgfbqruWT2gGJXHZruxoanS7PeNpFgFpyUsfkSvHZtq51l5us16HPB
3etV3Hfka1DemeWtgfl4NE95qfSuaa/DFqX2GiZOi2sgf8JyOHrkaSgNswm/FkI/z9N0E+LPk24f
bT3uujrIqWUhkVp+8XEQDrp5gVd0TCeVl3OYDvajVTRxaL3AOi4RvjlOTo/LQeXfeGZ9Ul0Ri+qg
XZmDos3L4udqoyRH55AdfLOh1BCCJOhgSvvhgXvfjTOkpnkYvRfj9IxuuKXUZ1ldtVGYLO4R0by0
OHHnycGrd4N5nE27gzwu99bbAB/Ax4+OrFSWbe6pLm24B3Oa8UgoRJ64TYUeSDLH+t4uNwLzYxIh
6xdUpS5+8XBIpjBIGhuFr/qK0AV0aMxslD+a+TCGL179rdfP1bhiq7RjU4xnit84KO2snux0hhbD
mr7RyWZOpU8B2sZda3qeEeycoCxCPNNn/Tf/OEG/x0OAlAXQVQPs+Zfqj8MlorJmX55FtGE7PoXj
cfTTGvq4toqRHU5alQ39k9d/mcVJB/fV5u3m/m9h1Iv1hoPWNjQ1BuBS3oGPsJ5CE5K+KJ+atAjO
BhkRUfXXznDvHnJBQH9B64yEnm6bIH6rnQRuQ+Nfa8Pe/fx32oFNt4WrwFmfCRR822Yxu83/DJhd
ALF3Y/XrZ6LvbDeWsB3r0YHMxcW11Rv8uIJDdeuMyf/vMe+w841KYJEWdGJF/2LWFS6afio655OX
+RfK+M/nuhiIoOs7gFro9+EQJOy8yYdQzAxZN92W3k4UDK0gf36Xy0/51yeD/b0Lvd8HdqPjiuKH
c0hVkDyDYuhHgG6pZUOGgMU+oTX+BWpf3seHohX+Oxfj0XccLcwg5lECmjtvTwCrsHX/+UU+/PER
JMchTMYunmy/f64JSvReebo5q+IW25f27E8e8NHkgn8QVC+wSgPH8G48iDvbfVSM6syjHPvxOqSk
/2TI/xG2vB+NX5/xbgluRQ2LdRtXJVz7T97SAS8gTA+4uRMC/Pzb4Pkn+ASAgLgtiu2kfecIrzYd
5Lha5UPjnfh0t3Y5IVtCQbQ0aBjstWCzV143sCYQw4wKkjPFgZdivBE+m8wCF1R04YcLDMBeZ5uw
GV0UG2BtddBTmZqwxk3sqpTX9lDFZv0aVBFzi4eym9KiuzGl2mvXu7OXz/plIBn9AItGyzBwfZBh
F4ub3wBw+p+xHUMECEXqLM439d1/1DpMZp2kOmNlLLhWoHkHKuexOYkyuo6i733bnhoPkEOIS3VZ
Jr5lx2GjE8TTomoGyjZXb7TyYu6i2aoX17b8B13xH63Ny8YWOmt/SQbnC42eBgv2JLabNBZAIEvm
FlrJzaiTAUVqvzg7mzdfeshneTDuOHwreE12VlVdqxaoAcCeib5CcoEquwAg8zz0nGlgiLj1o6ZT
cTkjNxnwc++HI2rYJ6TnAPjC3j7UcVkIVpcCfQZFoqKOkVrGg3/ApTPLACte91P0vfXkadpmRJEt
eVHdRrTYNQCfIss6jD5my4KOsdI+VOTA+zDurDZ1nT7zyyBHKwObSbXv8QH54CarT5KF2ikvCWvA
OOEEPfZAt6qxSkjrZhIa64722ca3eLNMjnbKvCReAV05AQQtfACxHi4hIrAHhp4Dm+mmQZU39hlR
JinwEpFVXw2+n3UNcOvCTsgi09FDhEQbIiBSPtW4da3+Q7txdz/MvEELY+9j3tZxX0GgWI7HSrQv
XrH5R4iRktpqGCXdEBvuwoY5Mu7exdVhF8mAXzsb/x7WyxAPfHgTJYVN9uPqRocaiuRyOhjcaGsv
zNBAmrgVAHxrTbArHS8wb2eGWNl1jgplv3ne02BawJ5lOvACO2/4HfZKaYPCRvYIaML22FldSuWb
IiRvljELiWIUvICvMWSV82AP864pv8Kj6zh6cw7kU/E+c6E1XKsu1iuk8wMBRIhhqLEk8aGyDnOm
6XcieLTH22gs82KNAMpauAF6Sen2SSjJ3tTPvX6YZHm3TZaT22usqM4m0BxKFQB1SJmK3j04aAJF
dsNJwS0CI5W2wZZhVl1FYr6xxSTRUC6yttF4oh1rQCe+tMABhHu/b/dTZSUjHyDYQJpjOceFNbxW
oZ3auLB3ocoiCJxm1K5g8id7iItFnLhs0+alch7N/OjUeUD3+Oxx5GSCd/CNws2ZLilFXy68RThJ
PLSFFEValvtWGaB6MCAu3EQpuq+757ktmO7qrBr93O6x6Yjqm0e3bJ68g+XR/Vy1DC0SSQtbUZ++
iCgWE0Bel2YzUA2fLYFxGNJ7+yfDG4qB3YYjxN0NkoEmJ4YCqz3wDRgcFEO4YaJrDPA8kGybj23m
GXRTiAEX5KEsgL/3GNLV3aBz7PXElqrAfVHMxUmQxWQyNOURzPaSLH6HvaDC/kot+UIUqa4a2Djg
PopY38juaVxMQ/egF14l0Dd3iZ45CI9wCPJtwX1ZWhOHhUDt7c28VKkUNcz+trWF9Llusq2Y6ick
PNlpWzU9gEvb3C1uaGWWWIpcrUuQKrlMO1UDFSrLsI1nKte0quAs5fS6AI1Q2MBXhnU/upOIN+xa
KSbslg5VWKWlkE4yhghvFZGcchRQJJ8KA9yzGdu4ENRG8LFyk3CehwNAg+KMFlQ7J0WUkMFDsy2d
mG9bhHFXR7EfjLi6QTjDYGR1qsLoLlAA2GspEzFh1uP4GAG48OUCeaOVeYS6jdbDj00WN+FYHLuo
eZiDQcWT7V9rYn3v5xEzzvYZKIISvFHdwKtr+VmUK6605LTNLjhe/1RK3IFt97Ucu9tm4G9d5z0W
RXPdt/5uHeqbdfXs2Kkx7usEpMkKej8XwqRwqMxcaXaBHSC4qs2dzj5cLIoY4tljEra3/SROC3C5
3oUrUhRlEfDiEJf6JbjAJGWCfuRUeALwfL2fcOI0Wu/QAXAFUcrJcmGnUHpAq/xqwvU/aEAprd/G
qbuGmCDu7Wg/GUyTscs6P7gz3XAUAMjVCk6jC53Mx4HUb9UzB2zMJb8ZrGrvuf2D3wHvmJq3wjFv
6HUFldKFO5d0uTM1d2qTDlL37LRW9IvvLV9dET52AUWDuAyO5Wan6M3d1f6YATcD7r1EDwAg9usy
AeyYc24sVobdQ2Q5MTqF8jHAzT2qQAtW0SGsgsyq7CMpw1s4zyWtpwEmz2A2EGELoeIUExLGvVkP
CDnDGa2+a9+/k32ADbLPQaml1jqjOHF2fhSNrFUERPBSZKPu7cSW23Vn1L5S6sqIHp6hTh666sr1
55eiCK14G/UeLRro9fMxjYEf/ZwV8MSpfsSGAoK6eYOH1S1SOU6zXSQwF+JsDMq3qgkTO6DXc1k/
8G558HmVc1H/FFV58F19EtGaoW49zS74iGLZSY0LymxQD8+4aMn1ruv4ccQyIMGwXwCmWZFmtaUT
Tqf7tTQnBdbH7mhiC3mSOHx1+cataGc6EKSiB6DuP8CyJI6AWk8bZopw4soBE02BjeMW1BQRQ8R4
CjwEUShLgizVkyd0ppRkG27kIizx91FsS5t1wGydtsguhcdEXQb7VXx2B3jrkPeiSaQPxLwJknKa
oZ12ffigOmnfvvFlTiD/3A8aPQ2oLF0dHGbw5l5nfYG1BQBQ6zpyx0z14osdmrSV1c4BSwAL94wb
wcqiTWUxx5bl7Qu87hQi59kb08EFAdzTXFyQ51LFY9nvVm/COSWzmgwMcVIHv9/AWm+3YHNO0WwS
S6zMhwB/WLqDPcpbHQWpVWuY3LaAu4pDKM2V44tkDjDkvUmJhCy49vtzg3nkTsO1FQCmdV4jECoD
WJ269U+bCk4GkXMUZIUaCYPDfDKTNh6KJvHrbziiGazb7zoF3oFTUI4ohCoMaeP5B3+0E+MjM4IM
oNBQpQxrIl3MndZ6De3qmsrqRDsOssxOx6VPXfcHtqIe/3+YVuOw67cuaYWJIflPtGNAQIJXB68J
Zi9di1cdAV6nG8pRAJZCZRXOLcfCqFRTXrvjI1yk2WqD1NLtC1AIoIMAv0pXXy2uyCdbPy3g60fC
7zuQtL7eYgi3wHhGqVZ1grHJQHBeL/CD2AgQL4QLx7O+7zr8G2gg0Q2Mkw0v3IBZbF/bYAU5fQNY
/0snUHaYDWXgF2HuxxmVmS0yqos98KJ9D4mmwxVSO6X7Y4WBH9rO07bH+q36BN7HO9GRm60cT7OD
M9V7mEA1FnAooJeuucXfeRqbnpF5FZDTAJv0VXWIxjNHGbyKwAAh/d5YnFEcJigfmW23x0hqNL8A
qBMg3gUnjC4q9sYt4x7E2iPI6FofwhK1RKNS+CgkwJUSr1SA6GqIpdFLslXMkfJcN/UBfrKxmSKo
gMBlEfWdFIDb5jpWG4h+vZ6ggcKUK+MwElByC2DedbqJ6Fw6JPfaiRmuWVBjOG03thxAWqC2FDrr
LYn6GNCIs/LM2dojDnO2bE5SzOS+GRQbKL+q+u6eUzeOej+rC5AalUl6QWLtRnkYDHDXqm/QJ7cj
zgwOyU4ibqWFXkFshtcBrISxLSVeR4F6iXuXg5MP9X7c7u1CgYL0GO6nmTPX+ep4Nyud99CLYlMF
9bhNLARfu9DuCOXFWcJafQTr4a0hyiWTuHAN7LX/4E7NabTItdmKZKugSyAoqG3rywB6PVosCNL9
L5NS15KIVDTVqwIlME4Gh+QrwpSgcHGepxm122RlDaXZgolfejNGqE2UBD3hd+mox9ilXVwTL69I
neFux/qW7iIypJbsk6ntocx5rMxTiyVklxXGgj+XnkyoHHGgbikn9dGTMlMR7CEvTQFtEIeQCFBu
n1C1Y1uhcQAJScfrVIR44hqe5BrdzgZcBawLqwg7caNTCSlI35FktPukaExSKmj81wLFEGZxK6+4
V2TO5GWz7OIBa6PqTGJ7a1wG8w6JjS8cZDO833Mt9N4D50HRmsQXN2BdRHdrX953mqa6sPIqItmC
49VEVeZXLdBkF/+KB0BhHSVQQuvdSr+N4MyQHI0iSf90cPR1I3YsqWIikWOKi6HT9tm0aBaFL26k
WDjVjHvkTqI7gBHl7srFufOgSaoanihgNQv6g9HTySSMLPqlyaclwC6/ptKXqFN0Jr06KSz5ZDYd
o+xH8Lfzwxs6VjpoFtJqH/VhGuKmYlfOwcbza7dGpboyz0c3Vns5vyOGjsh0W0BGBCPr0ZqKGmhl
LlA2DQvi2J3eKrIcWq+OZQRpTD9kQy0B+F7uCMGGdQ/5F3TsgwURitfdzbV7arYVCofxCil/98E8
I+gEZx/5VqmFVe6M40KcGlInUuA4qctDd+mb4jxd5XAlSc+atge9d2NtPOfheOeiViI8ONgbBe+B
22RQptrg2hCByqrVvRrGZA5NLopvVjRAn1Qe3Lo4jiHFCjVgs+C0AIJwgKQqQKVmiipFKGQWhjpr
ZHuayiruhUIgQ5vSZjp29f8wd2ZNkSRX2v4rsr6e6Il9GRvpIlcSkoSErCqqbsLIAjx2j3379d8T
qDVFZfGR062bMZNJ6gbCw8O34+ec9zn6pvWGBf5pEvIieqt8S0kb0EfMQ+6QLToKBZNen6KcXPEq
m7SFUlloeTVzGoKTCaUIFIXocEC+Vt9cNolLxNK9SNN91YXzrvM2dpqvfQJ1cfRVWs0abxQ5YvU8
1eM58caZUQ8zWe1iH79DlFzmLjilTqf0mE40gwWsa1fAThY9MQ3RHl2cHAOZNYMB0E+vLp2yWyT5
c0q0joj7XNjdHR7ueVF3OEU+d26wKmW0rCr1EqIaA0uylEnWRaxfezaZLBoI91ThEyE/t41NUBkX
svVmURSthZ1/y0qxAL5G8p1BGK2fk5S/SDqbFLL8WR+GVSeTVZLYBKC4d3LGRLZ+gYZmDemGMxTu
CuQi3wXDog8Lm4uxFuWXhHeIBDliW3DIJCLARzJs6xzLMYkWCcaLbzZM+XBmj+Bt65oksGLdV9we
jX7uyfS64zphEzIdgNoQrJj1EUaT982W9awl08x3Wy6x2ZXVEgkMW87J70UXPjbTOeTra9hHMdH3
z3GSrKcwcqdEBEbaTZtal6WlrwaLgJMvZy2B/NZNNpX5kOUV7hLCWAAUyaxeJzFrqsPJkLpcBbAQ
CmWj1AQGw69pol+1bbeKQ4MTolwOXbDqBo8EGXXZERrtgmQVxO08lePMGd3rrCiWUcRVA2mSr0UE
4vStF5IGwvLMk2pl2NVlPqqzZtTmlkZyb0puWGltHIzI3AuvWldfWZnCvFfP+MXf8yVTcwH1BeB9
JM4nHl5G3gxSAnWkSFtz8h/mQLCJ7hxJzjHSuz/v7n3b1om716lFAbK6Q5nWbPWGq6dl/RV/75ve
/OR81P4Dn2gbNjEt9P0X39g5CdDmzb/XiRMdhlprIY3QBLV1yeJ49M4lRr/nFH/7lU581naQVr7e
MSKTNTPO8ubMiL8Xo3j7/BN/tWXGpnDa6RvhnGrvpLUAfVqdw+yda+UkcKRGiJa7Aa+4Zj4X5V1e
swNN/vD++PFwvOvh/zHir6nRbwJgeTZ2dqrQm8kWKO7a4rNvnsnsP9MV7SR0ZOAKtB3k3rfFi0b+
jdwqzUJ3Vx/341wjJ+vQdWJO44FRT3yQcCstvElKMiz+za91kig+plkVcJnLbpVmjgPClDMOkY87
8vo5fomHvBmRk5HHFdRYQaRmt7abWstE4qQe/LKf2VZu4LKuuhmixp57eiRxk1TWVi0jnBep+NPS
MoJXnLLUfKHCA5nxJy9iIAXwASZlt10wx72m9DN5bvd8d/Y5JPxDrpvUzydrNTVzN3c8Zrnwd2O6
z42vpX4GP/fudvCmiZPl2tfqoIDGZDsIFzh+xF8KkRFGROxPlY1fdCuVaN3C9UR265gEnUjdNnHx
tPnLx7Pi3V5Q9oA4OAI82zxZQ3ZT+SG6suy2NL6HbrBUgYF93II+PeKXefemiZMVVDUCbU4TZre6
EdsLyAUvdlIFK7cipFPqdbMIg3py+afdZwAKzoVvmNUqTVwSLccmWDuYXJjmxTAfQ+71sPDzZUgi
zIrkF2/eu8RX1LjzSAYl3/DjVz/3cU5WpR4Uo6qLhCEwXrrqRrp/li0yLQQqc6P/f2U5nCwEp40T
bjku+BLrsR7iWaR4Z86U93vwPy2c7sKkMY+VP9JC7JNZE5K/1GGe/ZWvBDMBZyQOqFNAQ1Y2td7L
YLJU2tmNSh2fj5//riXk/nj+yUKLfL+OcmCPtwRZRbbu3ZWPxOBS+/pxM+9/qh/NnAyGavidbATd
aNKjHyGgObPS3t9/f/TjtI5JI0tTSRslva1jZROmPl6xcTka0Z0fmKggiOkFekaAs18G5O/65Tn7
4t098U37J0vdMUgz9HOflJTiZpJr6NV1Z6VnBuvdr+hRMYoq6oD8zRNDj3qFCfWDs+y24oJQ4CXF
lfTxOL3bjTctTAf2G8MiNctwVIsyu5X9Y6kedeu7SgDx32vj5PjQG6Wvho5e6BWhiiydt6G3Dqz7
j1s5961OJrYuBhhhAYBSC3fmpEI4szCnL/HLxvvmS53M6MrInUI4Mrt1oy8xLrnWvPTkIWjPLJwz
A/Kah/F2QLowF5VFNwIHz6nUZyMB97Loz/Tm3W3gR2+sk+mLBFNBT0NvEO5Zds3hkJLIGG5Rwc1L
w3z4t8bG0n+eZYQmTavK6VQ3NjdRSaAxcv8s9XPa/T0bSb+qg0J4xfy8+W7SdWsv6CuO3u5qJP02
0Q+p+vRxN96fAj/amKbgmzZ6r7Gz0CiyW1M+RfW1wi1aJKjclHOlNt8fnR8Nnax7kat5mQk6Iwqy
LaRzEeTmkjN8Ho7Vui2s5cf9en/p/GjuZBNg41G1cvp23thUsIbzu0LL1h+3MS2PX5fPjzZOlmcW
5GpnG7QxlsreSXLynEkDML8G2bYNTeog3jv6mVl3brhOVmwTUewzctjb8KldyMrceQogHbRNszE4
B2h7f9nCDYYgpZNFdrKeBryYyLg4Vqkh1OirKXzy/PEHPNfCyRoS6hhWg8YumlXL/kntV/W5PeG9
aaDjolepc/VOhWc/64WMEVfe+nkwi0dcvSgs/nwnAK241NihWtAvBEmSx4VnZy4HGgnNDWUd60nW
Ev0Va/9tMyeTrascGfiRzWhE95a6LR2CZ82Zjfr9r/WjKyezqx/snhpktOFZl/1ADPAvbGhv+nCa
MeqXKqVbdJ5fO9+d6GApt7J7+Xg03lsgb5s4mbQeeShRFzpsy6k51wuPaFg4a5SvXZCfWf3vfiyN
exd8MyCZp9w/Eq90QWExrM7u3moovNyeqeXxbld09imPmoNUE5t21Ddbs9fWCiW7Unnb5Fde2s6D
FoGId0QVfMaYmabO6T4GEBdSN7uiqdnGzw11neaiyuK6rTtXUbWwwpnyKNbGo66fKRD07id709D0
8zc9MsIo78hvwd4oidQTyTuz6b93xlDlyp2SOiex/bTfvHl+Vo1GDPqNy4xKdp8hiPHeZtlxmGqT
4pP7eKa92xkbJoBGpjhVV04a0y031mTmTXjPWS4+OcnTx89/vzM/nj9NjzediVPbCP1sssZJHSUS
kM6B98XFTR6f+WrTi/4y/G86cjLPzKYzktCiIxIavxR3qpIRtD/jijv3tU62L53MJIVqnvQmyj71
jtyV0XDG3/LecYyfghLEJgcWNSJ+/mC+LlWtMFJOkzRapNahk08qGsjCkbBy0eFaGTGtc/XX3x2l
N42ejFIz6pyQPYdkUm2CAXGNICchI12iWpjnaom/O1AuonQN8wWm5ck6LT0id61ketfaziItQ67D
5swKfXfP8fAlUVQc+vqp9AEeuqxzlWT7DEef723Lop6F6Y3rHj6e3O9OhzftnEwHz46wMiUQ0FyZ
f4nPlVt6/+m2RuUDktMd92QmqGLwqW3YwEy1/RucQiBmhzN03HfHwvvRxMm4c8SMWhHUKfn1enBv
AaeyzwzFuRZOlqXaDoU15rQQi31q3bbN1vXPrJj3vxO9ALRjkPt9MqEaJwpNqSA3a72jGn2u9Oiv
7JFYkP9qYHqBN3tYAr7SVzQw0p1GSvVj3p7xj7235AGRm6oNxBvE84kBqZC3QPY5FvhQqxsbB/Uw
eiSAfh6sF9l9Coqd1fyVO/PbJk++2ZgqPow1LPA2cq60okTz3S881V2lQ/v08SJ5bwZguoKHYTVC
ujgxx5SaOratP3Iua4eheDQqYrzdmTbemwKQU1VdB6jHxnnShmtUg11JvqDrS4D+1YU2QSg+7se7
baDnArBE8Z5fsHS2aJo48Qskb2jf1pax+vOPNy0VUSFlyEErnqz2Om2hPhJ8u7W8g9Xc6GdW+ntv
P/mqNEp9mFNV15/ncJu6AJIzFkmVkOo/I9nzz7/+2+ef7CRKT1g9EWyFVrJypwzAP/l8Ki5TYhT/
gefYBnX6TtZIppVaFdhdfR0o5Ay6R9n+WZzoaQsnS8KI8BlreV9fx92Fmu9s71O5ja31x5/p9eh5
a6bQCrcrjDoGgeIrp4GIXqEEgIGE97rotBs9F5RnFwcTa8hqrxMEjeLeDaLbxEMp7cckSewV5bNl
fCWd7FKo5UUDTuDMG01f7vSN4HgSfyG7yARy/PPMgOggtd5xm2u/8Pap6j36if2pLCho3MTRWtXt
jVW1y6Rzdm7fvIRZ8mSNdrM/8xbTjeaXt+B2blCIjwrbpxVb3MoriMzzFhrkBio2rM0OmUjbFNdA
v7d9HgAU0mvgSrZ7L+3qxhhdsfj4HV6dXT+/g0cxVs+DcmZ6VIQ7uXUJw0fnYTTlNWChaBOMzbBw
VPu+9qK7cgQV5IT+WrGVz34Zj9tkHHe55nzLzPG+CO2FKconxTQ+mWJKPCMHWETVQXVDpCl6qu58
DXVLidZw6Q/dHSVVyK40QlJcSL4bG/OqNo2rKBlWhjfuOOJI2kPJYyoPg+Mue8VGxT+iNQpz5zkp
SMruKyA/poeIuk71C2kMq9AhkwvVPflC3sJImy2Ci11AEW7PHFeVYpHvJKMjTKhzBb9PdxZ2FOrb
TFYQRRR/LRDjNf5ouGNSXlefU3FpiH/KWP/ze/9f4lne/vP7V//4b/75u8yHMhRBffKP/7gOv5ey
ki/1f09/9j+/9vMf/ePbc1aG2emv/PQXPPiPhheP9eNP/7DMahTC++a5HO6eqyapX5/OK06/+b/9
4d+eX59yGPLnv//2XTYgR3iaCGX22x8/2jz9/bfXE/4/3z7/jx/uHlP+7pZ3qOXf7sLv8pe/en6s
6r//ptjW7zqHBEFlLu38j8V22z3/80fO7ygZiX9T2UR1VENjvWeyrIO//6a5v/Or1lQIbtqq0T3+
9rdKNq8/cn53XarIUGYM1TKZOM5v/3q/n4box5D9LcPylCHidx78Wv3rx1KaSoYjQgXpT9wPXih2
/s+bSha2ok2iKkX04MyiAc29Yy8GqVxmrr0qi2KjxVSSkfl93MilU2qzKhhu6CY6OJM0MkHRl2Jj
JPmF6dibCi0Xuc3Rs93426K5S4fhirpAi842cRiSiJpXG991VpxwYMrshab2S4t8X9uBHmiSm1nk
a7NUSSlbNRQQC1RzTULYonC4SclbwjurwDDXsoMNYuI0rp1NYmUUD0DPU5SX3phdCLdaiQQWipUu
HFve2nq8tTsycLX+yh/a+WjBVUA9OhDmJX1254Ae6jJ5G+jerYluLw67m3q8tmt32zfptguiAwnI
twiPNhm0iQzpUFpXK61bpqZFmZVopyfJNgrGK1CY66bp1x4F6axdlfZXerRS63gej2Rw4lRP2hlC
oLVMXrwxv+haed8PEXgtZwX3iHzPZJv28SLWa3I1rW2WQlIwOsjS3Y151wWUTwfmgWbiIhPtdSSR
u4XnXEzGz5JMTm2L+nqIMb0JtIhpc3JN6nJTC30tTJcDQhSGUu8TqhEH87gxVr1hk8dM7jL8oIpf
8YQ7DyTqxfxOJ7O+5d0TI15xJ54l/HriTRCL/EIpnnR3z6aKtqeah2S0VtDEdJN8JcVZZAWFG8fq
zPkwvebbOe2y+fP+1CmhuhjlSk5MnLELlDodoKbh548XgsB96yc73cm+9cLedi1Fr2M9OWP3TA/9
qNGT+xNYlTF0/UQsizq/g9bSk5JVRFD73NQ7fHz+vUbJT9uih+qrj9n6RQ5dgwjIghoqY6bCspAi
JUN94+n46xKYfFYP+VmJXor8wdaV48dt65N1ddI2NP2pvAnbD1XkT/oJKFWVY56CFvWVyzHdoo29
RB6IgmEVjmJafFfgpRDJmFd+aK1j37i0Cg98UvOprLRl40U3JXxIqRSHVD/KotkG4T5Uym3q9meu
tCd4h2k+TyVMsBWgx1LZTZ3m+5v7oC1bzcsj9I4eyVg91i71LpGF6XtAboegHytwKvdsSmhy3Sun
8h60wf1ewIAovQNC1jOf7v3XAYNCkA2VOe7Pn18ntEajGjPfB4iprqhXMvHRUH8hhJBD+ZCrYTNT
mpWfODc+9RKTJH2pclI5RUpMMXpp7eL+47GcSpn+Oprcl7krcQDwY/fkPmZkvWKOJknRYc3YFZ9z
q9glqV3NDGF9qfVPph29pLI5QMgbTTuG7OCH89i29iIwUJw5OXdE5pk00POYX8b8WkbxZ9OIXsjV
3ubYgeRrUdQKwuihcs19kKrIldq5VZH/3pnJc4dYyvXNy1pLjkFkHTTh7F3K04NFPkpjqUXptgB1
hTxl5Ymjq9i7svmWtcpnlWCUQa2quh33/SJtecUhMXAkFsfJGdYb2rVeayvgULvGtolfJMdMCV5S
Mv09rfia5ORnhxoithwK1My4p5on5jKng650i2JifoxyO/jGHh+vMcugqnn0NQ5tErPt177I0to3
lE+YNZ25Nx3xqbH3fZ9sAYhHs2rwF01TXUEt2AWJvZNqM4ubZNeY8cv06l2NnHfqWaWJqz4GuML2
byAdaOyNmupPVeeRAqntLUq7ahnnXMDwSOrx9OTHSZA3lbVOhvTYSmmg8sr4r8T/2o36NVnwiNsr
Awe+b21q3s2lckSh2RP0Rupz+Cwbtyy+uG4/H9SmnYdJNh9j62DDI6+D4KgM9YMfOOOSL0HiNzlN
ZindRVgxK3LUJYirFoYhV1HFgho6suX0yLzWYvEkNU5MLX4JC6Q48P3MwiWfGmdeNzqbPjb3TWpd
6XlxE086UYUDM0a0T4bJRd3W33IvvvdHsXVqkEgK4p1mCDGmQ/hPHVKwQRHf1LwY56EpkqUcyEFv
YxQ/6dwfo3wx1I+KrPUlbsZdYWAhjJb9VfWp9OVMumqKe//zXV2Uyq0s1nUtAU9RiRRJo7pNna/C
RH+cBpBW4xbGbaMzPl1xI4CbBuKT7ssICU96tBNn17fgUYd0axTOTZW8pDnTaNBLYwYpeyEVCYsz
2IDbvkkjfpKAUZuFJSwo2WwcZrDO0ogNwtJ578HfCkDqigL+GEjaeQBw0rIBUZrcX5ZwSrMwaxfY
j9w1GOQu7bee0216ZZKnOsY+j9PXVdF13/uyfOKJMylZL071kHtimOWGd2i7ButkuAvzaQQlaoZe
WN+6mCIVjnIxrSnfybZR7bgQZmM+PgJcqvqGL43nLxO0/+g0kMy19EUxgmPT33l+9dDmJujZgF6b
1cgjp4mogtnMFeKRvcme6jqyW1B9127jx9oovspQJIuhUp7H/l4oCO6dii1w2msHLDnkm8fBFC+p
xw2ocZs7zSFexxorMrhvobPDlt7g4Tt2FkLOHKpprYAK65wnX7LgisF2mZ7JRlHbleJn2+kdh0k0
b5D3L7Tsm5klq1Ibnq3I2HNcHNrA2wFHZK/BlmPrUAueq/AlikhbZ4q/wWAzyugWcNoDdh8zOYH3
5fVfJcXiF6+/XcuQayRqKS5sHUdKFSQvumFfK457Z8Erwcx8heXyaqWfHI3WuBm1+sqfKH3e0JQz
t3G2Y9I8THuKn/Jvh6JdOLUGNTjZjaaxL4rkRS2T7WTz6oGzef3gbQK3Qim7jZPKS5XdQYG6ljUd
r9/tZT8+Anbi2MgW3ZCvbF/BTWWtW8vZkPS3c5XsqHhEDorhkzoyfJNJ7ef2pvcZMyN1bgt7Ffvp
ZSw6/XWrV6P4xbP7ayrWK3xNDTCjKxEaRnfCgRis8jXcaCguHBa5BpFL776riDfnWQ3jdmA85h2m
dC5GoKm6e5gGRhrOto92BJ0YSt1jxbp8ESfc57K87McUO7hcaRUvNE1g1QJhoGkcJhLNFxL/OYVr
WKN28RBCFs6DGpmgFb5oVnXvoTyicPc8UMfP06lqcNpESbYrFHNfC5QtLh6vDj0qwEfOILCol1Hk
XbihuKm8EJmmp+2LEOp0pN20vrkLW76CEhXGrMhT2JPpMYSPMjriZeRMy5ExO9GV2hQPfs7vTCdj
pCbANTNgodF6aA3yANDKNeXB05NDZpYPSUSnUVIt2WMpfpTGL1bLOgDycgxLexd02rX6OP2/QvUO
edN+z7PrSNt5VQwG02JvaoP0e1HsmtrcT9+uZ4Odeuq2yoGM6v000KGvMxma+jpqrtzgIW96OBUq
KHhYku30Vadtw7V3eGoehM/CNmKkl3Xm7bTB2L++oW6Loyf4RIPDH6ghSYjAnBOfk1GXW1PJHxSl
05d6y2rSt27gz9vIQLfeAeDrauMJWvSlbws5czJOgcEzl05q3bfgxiSZC1z7WJrDSFlo27spveIq
0VDDKeFKTucxCtYHVQTHzND2gqI8LfnbpNa6h5JqA2iskKunyqEh7jYi/Z1+YAj50kfGN/UTVQkW
lavdO6ZzSDv5MDaPTh9eTUf3ZG4JkCAzQepmnbib6aCPUn3PjNlNv1/U1s5yxT5vm3nW5Xe9rV1x
M8OusO850p+10qe8SfXQZeY+3hdlzAnJnxeSdy4sJmji9VT/3qUhaXqCiZqrJoSMajfdVYdp6qGp
YJePsIlkod0JLOHUVtjYQZ6AYZjLkRcxDIRl8K0LOA4mKOewisul3QGbUOGGOLg+l1N5c4Uqlrn+
zRSMD1f8hdkp91bFLaAV3doV4WVlBkdLgSWJjn6mBPYS1+JDl7DU2jw5TtZ5FCnP8ehcoSumNFBw
fN36vTmWBbn4o/1Vgwc9m8x6nN7VjIqES7SJMRJqM14q3TaxSm+ejgHZo/q+D8y9l3NMug68jmY+
OQRKJzi2BkLQTtlHYp9ItOaxiRXiIAPk+OFkhHRosO2YuzFuF9m14eCH0LA6X88jJWefVtwDdPpD
qKovHnXnkyzbDiGnTdEqS6XX936+kpp4wEyNZo3GpJlO3SBnWBRGxE/tDRikbwWUnx7NpXLoh/gF
3/WuFn4C6nGcdbisZ1bLXI+HqZtl/B3B+XOFYA/AKnYuKBUDZ3x54QSgBwst9eZu6c6488DoQ6I1
L+163+rli9r58VI3rU2emxtnlGAnB+Sf8BbTMHxJPP+5B5ICJfmzwDjLLQgISfSSlxgDRsaeNKDS
pFqAnFvMo8rtL3xV3ycxFkKp2slySk4vurUsgePajTgmXXhMEnPd91CrauPR9zDJyBD3Zr4FlrXK
96MI5DpLE4DKFTr8yh8sNIpwxE3rBszHbehwsOUCFJTvJMvXKavVvEiimKDqFUh/QVqsrGivd5iP
Ub8s8q5aBPC4q9YM50bB75qBdSdc97orYWfgGX5ySCxeOFlWzy0t1NdhGL1YeQ1eeYCvmytinZTK
I+Il5ni4NWNuFAga9XmdWQ+61qyFgwWb+MpyTEM+RHBRpuVDEEbHWv1kV+VO7w0cOqo1ixMJ2mTU
k4UA0iRSlMOmX+Urw7f2VpmwyUiMnBA6qyZHxIzmZOB45SqMmO4eNaW4pdZ8Wk+sS1u7tCs0pbbw
r/ReN9Bp5+pCYcWGIDiuJtiULUdzPeZgJzTcIzW7WtayxEMNtxE8C63jW8hpyoVt2sOUdGeFhNVj
jfApbAc6cR1dmamxl0gKZ8V0HPpwN4YGvrja++hOwIbXLZlcqT6aC41y61gNKiSBotq5Saoiwsru
FJmwsHUYjVScvrdK69HzoAObWlotND85tAKlYNXm3oo8dUoSZN3CVdsKAjCgd5AM+aovYJHqNfVz
yiII1pri9oB4VgJ4Abo+z1uYjfVV7bVh07UD1CyTOw2OLepWeUfKPqD56PxHr+K004IGTWpFPLe0
L5wGy9ZI5q8/GTEZNCnwTcDfSSq6+vqv8YdC/i3XAxrwrKhvIo11lVSsubBNPmFpHmJb2xsFEzjJ
LNC2QP7C8q5szb3teyh1G/Yut48vHUkktHGaCm6a+diTnzMTNp68OqX2pTvMYjGdsa2/HzIbKC4X
BnTZ1WLra527Elr9oNvusyVFM0+pyeC3NvDsKDlO17cC43Fm55zIFC9QwVliFRpcaOsSIpTj3+Rt
+fB6e8MHtWci7/gXi65nB/F7/ysXlOtKZXNK0valoxrEtJUNQNu1xnuI42w7NZG61s6ro2MRWZsY
ACx6x6051g8Vdn/bupe+Vj1UFq8xnQbTjCmM8EutXjhWdJxMW0XX10kiL93poll1N9PlYnJXUCfl
ouzYzUfmJpkiHqU6gpe+il9ahV5MJ2AnFEoC+D2WrIAiX4NKVbLo6PTxZ8Mslknf2gvKse5TGSyq
oniyA3dtBPtQgn9SlHkXqashoj5Cma9rPLRtPuI4VpbBAMm31T+Fo/9drd1Dpos5ysRL4aHZrXDC
QanN8+5bk+u3GhWro4pe+9GFrIsLNXQWZWlsMie+igewEdAjIY73AVeZKl2P6oC7oJ0wUCobbchJ
CyJZeEBaSK/h9h1yzakm605xOM/tma1Q9aHovqQBTkdbLe5g8CwaNfmET5jNcfgSgm4v1CZfgVbi
BGGk/fQ+zcSWsOtjo0G30FbQq79wsG70uL1vTe0LfoUDBM1Lw9h2bL/zFHJy1SNH8xv1KWjxuJUF
5Q3gblHdhPNZRvMmz79nOVPfiTGyYuXgthwlOs5S4Fj+JZmPt6UfHJOWNRCL9NYpqRkMbQpoe0+v
uBXlwTEkv3AGlOwFNHE6S8DXOEVznzfqxescpKhxvSTk+jDY8ZE0FFiSoOGTChsD1Mce3OCm9J7D
QXw+4zn6OZY0edY8imsahk0qBKgD5zQGS7aYnfVjsCTDbqk2arewHeUwOQCKoN34xPQVy1wLEPNh
edGFILLG0AmpBcAdZ0JSfPw6vzh8bWR1uk7NM8L9FLbRf3asydzhagtLbWHr3JrbJM05eeyNE3wV
VvQlyjkVp1XwcaMEZE6dZzTrsHXTtMZXOBX16Y2R1YUP4zubdnTpD4CSKIS20wMM4Vf/XjJwvAK4
cLmwUDMnfql7YIF4SLAhGxwxkytoKCCepZzire/uqC17MUyF2qclbHX1w3T/aaL2S8FTtMn59noj
7Li3TdfDVG+vNfs4GPExVoiK4FCioM0hdcqHNqPIYNgu4qB6oNbdPm456lIn3eKu2BQ5NyMPQgzM
wllnFCAkzP10Me4nBMt07xc5pvt0GzYm43Ey+ZtpD5F++9By8bBLLuRWtYxH72byIFCBZDcZ1FMf
FYIeIzbM5BdrvOLBzJ4qnBFcaVmpqUVqXNs+ZNhDjt+zj6kLiEUPQ+FsHGmtM+EfZCYf8HY+jNwW
UwMUVbIs4vCoh8VDrah7YDQPiTTX3uAcOmIh5nhp6/lDhatNJzma/cM9TH9ejZzFoiyAKGIqO1Pc
otehcOTi5fWGw6YHTU6N5vF0DIk0HdYiyKNFvSwjznXhY4aooOMqrO55aZn7QbCRKOqBnWYiQXg3
nqZTlcFQN0LlpAS/rS68CpM4jDlQ1AG7fLCVL4pdbykFsvczeanXDGEYlZ+TgStJm1QL/IvHksDJ
VLAiEcrzdAE16OnkKRIyf3BarhY2/hHozbOMYp4Qs5EeWnTUc9tgIY+RV30J2P/PLCqSCn6d38QG
VWvS0eHyP3UO99A9KPQgsOWc9iaS1BOZ13VwGbblSgms5UUkVDgdyo3nFpR1gOQAgqXBm5dyjmk4
78ZL1z6W8L07W8B+4RRwMRqkxvFaLBU8HSb358gM1lal3nWVsn4dsbRyvsRdfDfNb70RW9eKbupU
gPtN50OxzZpiBWzMjm40G8BV7C7GioIaSTTHfFtk/jhXCPJPoEhlgcGnYWZMV80uomyMD7m8Vr8r
4bArhvJehYTUCGtRT+UfFLHh4Oi8Awh7TAZ/Xkr1qiG/srFYn1TQvgwU/IA5tYJ0mDjwoiM9weqR
eFjsrRr7K11voasD6FI6gNu8z1AsSXU9NqLAVgkXHVRDy+bybVEFo1GugooryuSOky6e1s4kGzp9
iE3mIvYpVqS0d20P0aN3b6eVEGvUVOFOZWQ4VAnQwVNbTannwLL9ZY470orMXYKJUQThsdWseypN
rkjphXIeNWwXMP5F7l1XdXxTcu6pqafC6sug50isKjp0KQzrXljrFGzo3DI5rArPY5WZz56aXxRA
9vNyuKZwioiKndEncw0ePY6hC4kLeWb35nbQxDYG86H6xnWj6H8hweAgU/5zmjrwU67B/y4HYf0s
pyB+dfqo/4tZCIQa//9JCDMM/jZ8/CkBgT/4I//Acn43gdtxByBTBtW2wRr/V/6B97tNkNQhX9U2
TTLYOTX/yD9Q+JHtQoxG6G2SiqZOIdQ/EhAwLn+nACuZriiRkIpNf/cnMhBIp/ppl7Eps0eaDKJ7
9hjPc1z9JOjsdm0JMdBRl21T9vBNiVJRTt0PfLu5zkSodweKNQzqpZN0OErUQNrjopSaORytoTaP
QuTgxmq8g9BcYeRy8lJmAHCwl9V2P2djNr7Vuo37qqsguap5HjfA3yKKNM1UZaqMAxCtV3ZFgvxt
PvY5DgGrNKZyJFVUOsXcEqZb7hv+4SkPWO8XfltaxKZYZia3OjUVbbpSiVw43wIH2N9Fbg4hOBZT
rcJ2aRuqIa7cUTHT1aAolIzw0swy8VDVFmQo26dcF8dAW1wkRu0ZKOuFX5bQ+UVlf/KdWMvg59uB
k+lTxR9LfTKTWgEYW6cWxXGa3s/03ZDbOA3rulHC60zt0njTVjplRsAlUJ6ZKgSBE3nmAtctNd+u
3doMAAcOtedKDHEdLhwE0KIPq++hbGtqkAguVp5+G5hC6XBQdbWqcecskVQuZAWnbe0a9oiH2Sgr
79YlDb5cxHGje1flGEBXk7hrJyAVgw3gJ+QUjWvm39xAPs8tOgQ3NmtE7FTcSilhQVE1Ix7aaqE3
Uw1RaTSAiWKfCpnUTxkrynpoMcIwCmUBpFNAAir9eDG5GanN5NU9V36e3RWiJI/Cvg5Cv6i2Xe5l
hJmC2Pp/1J3HluTYFV2/CFzwZhoR8GHTVWVNsMrCuwePr9eOFimxOaCWNNMgm4PuZldGAO9dc87Z
O5QwosN+OFmfBMqsZLsvtgmJcGY5Yj6koBlpRRaF0KVBr8GZ8t/JiuKNj5rNV6mp5GITjUqGo7wS
TOHa5WL76aQpz393S27lZPP3Fq0sGNqXiuBvilnAjNzUNnUpuhiItSRRQW3ImvVt6Mtu85N1KSUQ
OPNkHyc4rvhTt15z+i9SYtV5KHHTyEdoJoXyhCNq0nHtdTLAF4kpXEtrV7O24G5JVJ1Jt0YybV9F
2mp2gEp0g96bhqKRy/wz7fS8PNVTr5HC6sjF9sbqS4WAgj0pC+puKst4b5PsCyF2Pdfv1lm1u7Yb
nSA5ceKzr5eVbOtZmb8ZC4gEDvlVQQJk5jpY2a2ZDsaQSJ+dnqowJhzSGblAG/NlGJ+gt7ppLDsW
xrgys8YONFPo5WPYO6QM+BXDheqzETM5XxQfbebVlkOov5CGlqxIad1+ZChUiud6kj09//Cq+NU0
Jd/2RNrah8Xg6n3rplR8z/ZcSGenlqbveTnNo99tVgLti52C7Tfrkv0uurx8YUBP42clJvmRs1hV
y7UTRZf9wjKW77s8NAVEQtPg+zbMaVOJ1KmVPyQ5Eou5rTVHSV3zHR2XZDccr1MNorNyc7M5Sxjj
CARLG19vI1PIW2TJsTSYt30+F4nTfB/0vmhA3qyORbbdaiJ8aXkID8/MjoO9y9ZNFhqRlOu4EeRe
mdYAvLAr5eVMQnBqH7J6TTWCPx179Kds2StyMjPknSlhgginAJ4843NnHf4I7KCAfFlwNnJXSqQj
KsN3u3vuVs1MNdew2og1BpxnEAE+09km/rqTxvqH6PCOTK5570t3Rk+BA8ghC4IE5WawT3WaGsN7
34/PbM8mc0iNl6minpmndAd8zwBKMCYaMO7kbAKdm3OERnOtk5Hp6L2hBnsqI8jJCH8omEf3KoTR
cgG1Q5qUIxG3Ro6dVzA3M12r2BLi1g25ZzaBsb8hSSxjxisZ2ZYFrahI3UpaXXod8PZ9ccDVKAc7
GVYbwddm/kkU0iSZrM2V/fw1zfRWlkmZhUuCIuiwrQ5hB+uuD/QPecJ3CLCpQPBZmFsXJYZKbLLR
F6PjaaCg8+OA0mo9qjRB4pQmc/NjUlPewLmsB518y63cD/Vk2UkklG5umQMVYKrzocI0J4m6zs+7
JNtZnC6L3l/Nsap717CU6leP3RVpsd6pEvtRYpfRVPXmGi21bU4R2RsZMdkMNNc6Ttc5JQrbUO0W
8zc7Kn/o2PWGukx2I/MlBXlcpfZsNKx5Ilct75idkt6dLn9SJ60yYuFGyESKtZHruO8W++Sxy5Tc
VTqTj7IsNGv2E2vETkrsD3y/PhtmQquTfr2t+a6+MUtrT7MQ7a1ulfkFWmRewGqT6jOagFV2O6XW
puOcCJ0tQ7PO8s9WTaFA2CK18PYR7F/8Xg2GcKzuO1QCs8ygHiFzvQR7B42yctKc2MhSHaWDKrg5
tb23lNO2iYK4TdoyCmIFdtSbRDzdeOQdQbGw1f1Ke9YtLNh2SwA2m9Bhz1wPrSoudGLIodeOgQy6
W0Z/53W0k+l3xZ+ofO8aVe5iw1mINxfaOtavUjfV9hn1bF1/H/h4n9l9nEqHZJuM9Q1RYCW+b3x0
OVhep+9OIgMaSuKzujxUmD/bVdOTljF0xwb6qEro5Fz0BN3oFlYNPXgbVXmMFqVWfguzJomzJcDc
cdesGVAiOEoLTMuWk2G/YIx2suVVL8vOfm6ACVi954Uls05pV5SU+qSN46Ppc+6fbsm3xu1Ma4G0
5kyOiKVx2SECaI5eh+yHNVbsWWdZp6KeSFBmEC7t7DhmoYlTk8nad3IEqoyV3SyTYzM2rfxYW2uC
QYeYARxJZzBL3rgD1gsXab5GOZnB5UUqhFzExAHVf0Z9t3TGZ8b6ymRD0mO7apFcCLUhPkS0kqS4
uujpYIcWiiV7fY5t0gPbRjO9ZCOaA5hkhVpkzahgCOi2ZPu9bGtnvIxT06me1XZj9dIz1P5CBn2T
vK7GsJZeXql7dqyUPs2/NmnmTN5OQDgzp2ZK9aM8tk2PkqiQMvLzsGTvSHQq0vPcHHKeRSB0TTuZ
6cnK/gGl52FM1YVfdzMm1l6jvNjLS1pv1AsD5Zz60+76YsCPbj4NS9mekJhqcZutFxjHHTaAWWUN
njft+Fz1UlJTElpDw3vUzhxzNPr2cEslu7PBks7T/qHnk23/KTWHwpEU4nqwvX7XGvFVAOf4oyzJ
nB2RkHHkDXvPHrjt9iJ7GRadKdtQdbLjzkaVsWTjLzrZ4KMQ7jKQFhgvO4HNPnLe/CtP936gDyNj
tOiVyjpmCmmzXsOcoPqpjzLpqYkGVOBUbr3OnrHt5ISkjEGelK94d2a2VJWyKnf4yc9ffmoq6BXE
evbVtdPXFaxgZy3A6FimKcGA8JF1QqfxfTeJIEZLTMpuHAzJKvoXjTLV/mUUSTMcMV0wT0Bp27DB
1BcGNHaqa86Ho6zqFigQQRKXtVtZkfkvLYYT7uM6jV8t8IjyiS831wJVyUiwLpbFzr2V27GuyFtK
rf5jEQvhhbCiR10xqDBly/xomXhxr3ZLtZ9TZk3Tqzz0/ItEiJZxxjeL9kgxaoUoSBmGbGmOpkKq
c19CB97YjrPsMNHxqiSHfVkk/oWjuTLnOagcXwzh5VFhW2qlDDpH3MD1P0Wl/5S2/02w/b/E8v9v
mvpb97t5HcXv3+Ple/f/QVOr/9emFlbKM9zhf4r0n0r85z/+L0m9+Q/NNGgVyWX7q21lLPvPllaR
nX/Q5tqkL9hMZnWbbvdfLa1CJ8zfsWzLoAHkVEbq+K+W1jD/YeCrweiDN43ATyZh/xctLR3S31ta
elnec5pmBwU/Av7/FHrCbLWFJW9LOED1UysvtWSvPGy+ePIyEarncrxtGTw2x5UArZBHdpsgNc7G
CcH7mVWZ14yrV0mcoZbkdQpdU/IlzYWvTZSe5wKZefEGbpcg9w8Bwc+CW9ZUa5yaW6zz40hj7GxN
3CpSpHkjVu4s9dcmCxRh+GvtGeDBYeKERa6ep92Ipedg0Vsl01VqdjhIujS0xR2MIUKshZW4omIJ
HAyPpmM76W7I37vBdLeG+rCKJ/JIn1zeOV89XSK5o0lYEhU+znhf66BK9pOvZ6MvrMUX3eSPUryk
9on20V8DJhc+fpi/6JW134CA2RomTEoSGdsSrX0W/f49KVYsufllsMSjJAI8BzGnkDhcJMNFnay4
yuzIkIaz0ZqXNIevQFoyoy/gB0GR2Z6SzD7+XPhxe9BrZVg2e1jy2VpUBfoQKVHyug/kl+9bAEA2
KCQzOJfZcqsQgSRPVId3KB3JU3b0PPgvG9mt7dKX+ZlJaB2m3G/T1P/USsxDqBuWN2o+qpQ8aK3i
pRz2uzlkN6npLiaKR2e5Zcl2aT0wDpyhxZONgCVIYf7LNy1XPqmu7Mffi51jrbXY3Uu+MZdBww9w
pCCFHjgWEE9VrywKDxhLvSPJbM4goOLaSSgtNpIOksicxigzjTCbHy1kwEwB2TO76Y/C33f1uk7G
pSkoWBCPiSrcd8NHkTXI/r+Nov55fP27v0T9yxL7v+XiJq8CZGimRAagM1mBlsGr8m8SbELsRUHy
5hqq2n623ynlTAr600e/Wy4CbE9qHY/m3eUPMn79qGe+AzsLveqrIcOxRrxrsyZuKYyrPwMRzmt5
I2g3+eakKHMl8dbCleZ7pslOKGEkEUrtHtb1ieo/dNiUA42KCLM4aAAue3uIJCEi4rkjiQRlO18P
K+DaO0Ldi9CKiyBjspiI7WTqOZdxXi1RiS5cWUIDMJQipDubsKtdMGVYvX6YL7nW+w4DmlLId3O3
H3Mfbb35niX2Bwic6oYYlacIEDx59IQE39Nyua9fRmCQADMPAxVxcmdxVMihsm+I5+ZwlOpQtFmo
GXpgFnOA4zgwXtAc+NJRsTty5i6IxoyXkrrZPom4rUW4FWaQJfFsGBG3YdArUjB1yDcS/SBrGGDl
OWCjlJFt/sQX5ADr0y4jE/+gyv01WV73JmazRAxx0E+rtza/4WxZ0mVul2u+GldC8a/Sw8TIB7W8
Vr0aYuqQnzYINfvy1HM+Krl6ycR47rQ3Ra1etBkhcT0+tMq4ZyUoz2hnyxoPb/1bPoETIHdZjKTF
30aZgX2BCjjvmQdQBY2zp6ypN467S52vl0HX/bDBN6h6EkK5i9J9iUXfnUfNOedw2PUk9XRggN13
Qh3jcUtfKrN94Vh4UbT2ZRLJo5bGx7YQgY5+pVQQIuq+Ms7+rwcxK4feevxi+MX63a+R5Tjt6M15
6WEoAEqxn+zhsBggW23t9N/fCugjf1+t/PVasIHEncyFZDw3qX9/LSwVEmjWy3IItyZa7ZFAzR4o
2KetTm4H+oeFmPxZc2U4wdPTdDHab7K2nDi/0aSEQtm9VTnvNU/mrHurcylotAKnXy+tnN/Uh7LD
klBK8rifReTmWZXqKTS1TXYqWzAXZunvnvVWNsntl3Gqps3d7JrD4SOpbJw9cIaMBTzAp0G0v2mM
nsAMBu/ar+zdn73Z5EpzRq9rD3I058ZHZ6GS5h2HHfaVdEzEHttZj1poGKN6sLmmpNuaZp9Nnn0a
X41kfic242K3fygJ35Z+BIlie4YqPTSx34e2uCXacHE8xo/YiCJlhWreqrBihsDYnsJqOYT9HAFw
i2BtDYPX3KCnw8VL/dydVna/qLpe21U97fYelPbRJqt/mIzXsTdeCj95sdTidEqQmfUiTNdfdjHf
5oWNHjstbRdX7T7h3XpLT0Larl3ByiSrLxOrJwJAx+vsGCccG+qLtsgMFOVAviJFSPP8DQVsbiOD
K0l/0n0jyQ9GPpx7N/mtt3acnY0uA8bNaO2bcp9MqFq1HkEScH7ZUM7UzIzFIGIVGSTEU9cc2KkN
SqjQUxttZDaRY68UEc65hRhdSD+fa6pJR+rIvshCklTYAZRfr5VXwsOBNRRQ/4qIqzGk8dn1+iGD
OS7XljKjv2AzuPRJe9XJ2++rixqVpePL/HRz4suV49Og+lln+Foh+ygxAJWdGqnzmYkw4XG8fVS9
yYJ4xtRmTJDYVItreSyygyL3nXpxTQO9XVYHmLwCHLkhnXFUm1a0lkfNeWBGQfzW3BrTvBVETkzV
cieg5d7k232v+ntyV+EPEj01R60zXRhVnyemuta1X96mcnyDERCmh3B4QeqjmO1XEeap82pKycu6
QBMe9ABx5V3Y7a3blAsN5hl7WrhqbvEVMg+uKZspTIPfZfPekFWYpX7FCXFZmtI1u+40b6zL3ZVL
udaom4bOxyvkqxK105oG7CeZYAVjI4K3cj0ILNB5JfkVzwi2ODGlQRqNTne1x/KaVM6lHcRFg4kZ
7Ald+ZAEI8UMsZTkuANq4/9rbBEYirDpXDwSZ/OUXgjk9ATmP1L26zkPszINIE0UeTjOmz/CWkFP
xThQj7N+jOThc0xEvMjo3cRZyqYgR2rbYI3cQr1w+KmjqT+0D72Tw74qoq35kdsymwmoCjFLwHQy
gyFLwz3tSbgfeLm2UNuVcO/3074ymeJ+Sl2juoBjCe3ZOSebei7T7mzey2ed8s6o8g1L3aNSjvlF
HbYLo8vLMqlna1djWihZpZDbwnnkQAOUlCZZNE55zKTunI/FZZSci/TNfqu+eCSZlYNrO38a6oEu
rlBE117V2G7HOKlDyVpygUmobOHIUxfF8Lty7bYoX4dxi6z6YkGErqHwGZIeJHmLpGF69PortXhY
81sY0z2DspN5CdyReTma6I+H3DyzYP3ChC6eSxHkW1SrUzw1bawzof3CWesq1SWR2qhg+e2Metio
Q2jp/lbgbuBd1Bi3az3Qe9ADteQVXCX7BJJZOUmWJ2JBfboS+nwofaF2cYnG9zDMqbduqlsXlGTa
Ram8DVw6uVj+REnJh+OXoEtkYXsq+h8MIcjbuH3LyeuXzqvA08juzl8RsO6ydGJk7/I+ueL+zamq
UMiovFtvNFZfH0Fmn6gMXeP50M8DK2PN0+uCD4/TGUrgAiQRja8l+0vLR2pXwSTmgHDdoB/MAGh1
UACSUe9zahLRjuq+kHw5W+7c9IGEwkquRmDd+pXJzsUByyHuY25fd1kP1OlRLWqM3sHfRuNiteu5
PB5K27lmPeC+i/NjssuX0dKvtRbX3+zyXmGNX6wplhI11hYnZvF5bqf8vIz5eR6deFRAMTTEEFX+
HLNJR1SCLUI/sX7glz7Q2EfOoMNQ60K9OU75HFROHmQ1L2+PRgADMoxlsBroVH3eLZEpGDoyfD40
9KF2TXsrcholTKWDDtqbp+ZU93j0i0hrQOVZ/qBLXtoMPnSpn9ggkd63d+kdv6vh3tGZFi5fv6Ky
kiHAfB1yTz+MB7VS3WEuvKz+DSqG9i/3pjbx+2EKnG+H7W7WZz53K/n6M8lP6JxjKxnOhKNuVe6P
6+ZbTHBLaA/F0rqpc2M9x2L0jKC3+VMzkgVwQaTODV/Iffu6R/ravK3Hir1MxXbs4ihvZjJenqhM
hLDa0xutcpHb3roWfts1PmYvnpHV71PZN38qheB48XELrNN+mef9stTTpSPNKplC7WV0arcwk5N9
HoNaEIWw1LFpDpyModGjNBNxz5mkqTXe3sInYeY0sAWgK/N9blw7PIya9JL2RH4VbsvzaRvRDGvU
yrzmC/4+jeJOls7NqcAvhfb8RNAKj0Pqy6uGKEE/VFCvtioNFUMJ7bqOhlWJBn9514vWb8vRT2md
3ojy8GFeebmr/djFeu0vS6VeNpQPzWxdDEu7PAULcljpQ5iOLZ4YKeAge1A6ZOPLnHzqPHT7FzuX
7yvX0ZAv96kr79KLgoRfjKxvD/poXk2EipL6vDB/t9Yag8aIu/XnIsoX9linDN7l79JfZq5ow+9r
9tApMM5DRjWmfmHj8mGGGIzkOVzzMiRVKMA1GGRNmDyZS9ZBkxdf2TLf5M7fO7w79IoWs14FoqHl
YAx35blznZzhU80IYYDcd2437aamrlVOb6qhv0uG+jEaXimtr+bP+aj5qFjE7gS17pqkgixeo8yv
ffu0WmFzTy+gZJ+DZNOCSNMt19md/8xMHHpBXKrbI+tIL9bmEgsS0qCHW2uHbWeH1nboxUV2YOiq
4GBGjH92HRmWE9rLHhZLHS6GEbCeCJawO3RdjI+J+SHeLcu9fkcV5+5u+jnZGmsO5J+f05DFStZE
qHV6Q3clfqEtjPT5YLWYOW34SU8bwhA3ZRORkxCy4o4kPN6AtCaElWjBfTPeo91IH1nrPPCuY6C/
r1L+2sEZEk+SLD+lbMD15X9tNShe4NP6TTcGGIQD1es4aBdNw+nqJgcdGmyWfpTW8ibjwpuiVr3n
qn0R+Xpu8D8fdc8ZOsTgnHZKHZjyFxmVLKjAJA01PQ8ctnGqqYerrERip9J/N2hf6iQnu8ZTOWsz
eQjmfAvwnczr4u4Iqc2VqFV+EvmHJDicOcOyWC2daBz1SMrnCI1dVOqKq+UfKied5NhBbnu6qgdG
XQaOtfpl0R/JUxy7QCwLQyO8pwKIDxDRtm/CsUkja+MPhFKpeu9E6e21fqKqKzvji2PhRgOydyyl
/a027bdxNd9Mc3+r/EE5SsCW4iIS3BBJbx61Yr5o2W+JHJq5Kz7QMyCP6MYyQPIPljMNCLL0pYpn
rwYuzPqpHI7cPO0742XYNr+X2nzoZvbI3q1wUKSXJTcfCzEUzxzNdTw1pGmlFA85xYMmGhebzEPf
DE91iFFYm6CU+kPXaAwTD0qjugnjtJHWROGcA68KHsvwTMi7mcj95OFUMpglHJiHJgTym6nK8aL9
fMIOU3M/ZkN6qus3p938KXF8zAuBrRxFk1F11f7UNzDChI+KWSbOqFBGf+WnqgRsbtcaiGNb36dz
oh3Xxrf3K6pCDvrDVSypa37l0EgSVNqyerWuqhiC5gutuippp5XXnMmZb77VHYM2E++IaTzTN07W
jNp8ME7YhqUi9YxFeNmHequV/YReoaZ/bzZX7iECqhYjo0ibcq/5yEPVMO928znXQ6z+pJpynCsL
ad1wQEIgtFz8DvjVUua+BuMVJlFO+yj2S50a52HTL1gisf497wum98Xmaul0E9uB1UrH7hyxQau+
djmY5qz0q3z3Ni3z7iZuu+SU7lM8p05UglrUuCgM6/MJAvuRZKXXpbSjGUx1PXO5XJn+R7K1xHeJ
MAgDhbJ0kFvjpdUanLPTbZJjFGnebuXeZuqA/mI2cp76WvzIqARTPqmfc0YLMmCfdOXcRxrtssPy
pO/VZp4L+6ryj7f2bVHVOxb0F/J8Kg1MysH5VgDH4sAs6nAybXfQX+qz801ZlrPdXQQ11J8vVeK4
iNpOJYPCpN5Dp6N8SdM5wCNCaEW7HMxfyRkZqbM7frpGqdlG6zSHtboGKOaSs5lyWem538RJI87j
eiOzIxQbNpHBu38B9nsER12rWLgqxRX818qNMV6F7zylnmp4bVyTMYwklAB87gLTVExvycAm8etz
S6wde0SfWmYeLBDgpRSwag7lr/kqR/Les19xPqr9OEnAXJExcXqpsaH4KLmvm6NgQ1uuKaKTSlNP
60dmLecaaueiq37a35Iqifbv7Ao90hI9WdddsWNja18r3F6WiThy0E5dk7vjIxUcI20R7ZYVwSeF
O78f4SM2j8LVIGNKdFWV6wgmAkoSAhmLqkdZHEyKUnLMXdNOXAtWO2y9aJi2e7LsL1NSv9mZ/o4T
OmqRVeVZ8sUwp69C3r+mEP+2PloLogda/U0R5ZtZt68W50FZ+gil4JdVh7TaPUNuvZQ9YPeNlBnB
HBm6aha3khFhYY40m0dzPHWSHSjIFkVbBsYs+7p8VK/ZLt9EEkij5bUgt5Xx+GGo6cWQ19hpv41Z
ejId12RoOW0BIVc8cL0rhqieNEL/DvuNaKgLVLvKR5pzzeFTohoGg1deUhhWFkHQCyTxrfb7gLXy
Lv16IPUShXrqvyBANiGCAS/L+xnQGaRR+SilUN64MGdxxZV5ZsYooQvYNRB86lFHATtr4XSshqip
VddoqCtqv1Xe+B5ZJ/AICYQUWdZSjfKhvMp6fTRovXWw6xk0R1aYUc4RgWZAkqa7iuOR3eLKKZcJ
gBYWDa/dMQPtTxqDTbn1h4rCXOXIfoYc+2zJguWgoCjL5Afy+PsQkAQBHDT34iABC67de7Kp1e9p
JVxN2sPc4YVbrWAISk6Swb7Zinzd0kPRVaC30WmwOh1KhkrwflumN2icTcgs9XoyGXolnX3aHnbz
cerQDaBNX2/m+D6DYDU2zAVH+QdSlt/61pztHH5kG4jcCeWuvmxBW4g30l/f0jZ/U8l9SXIzTtxE
V+PS6OJitqJ85MFaUETNoTlbwWz3xwxerfK6lLs/fvIdyGtxW1J2y1pAKoNfWodlheMmh0meel3+
DYffuJmR0HavxGqantoAIfvFzpnTD6dm30m5cU7FDjRzCwQjLTW55876AvlNnaoXI61ecUWd5HQ+
KQ4+hdUfCpVLSWZTbyK1k3zHwT6IH7BY7wrRYgmZY6RxE2aEHFLvPK5LVwaiaPAxgSImw0LnU0uF
eZLreKE3sffSE2L1nN7x8g8eExZPF8KOnKKNnqPzfklxapp3isuWr4cMo4SxsW75Kv/xSvvQfjat
GmbJLR2g0VrX2uhebGl8sRn25ol8VOgZrEo8SGW7g2O5efKfQirPiIbOOPiqoY0GUHUz+Uf21wl7
vGMUl7n4nuV346R8loV8KdL9LJtDPCG4t6/dt2zHVqj+YOfP+/SrEtTPGAlx7PmZlUEuLgOJXUhz
OWob5NUjNNne3Y1TZlQhkx+SndID698QIV8UsJjaRWwqe7w4alyteiwpKcf3dLJqJU66JR4zqjSi
aYJsGM6tnJJ8OsRAFaNKZXj4nMClU8hzHsg21MHQdHXt2y/J60FythYYb7fVOi+np1XNz14qL7Oa
3irVvPcGJEHrQJhLkDFj4U8VQn0PF2Ys63TLq8Lr3mGwlzdGFn6+/TIn+72hjiI36eBIzcN0skeZ
KPdRpHdjPDn5x2R1DyDirjUzB6mIwbCGV+GnchLYbRlKowhVINa5DqFZm8OOwAmlmUIbUxIMRnDJ
A0lBSu0rc+o3u+UZn7/KomZks55nXMC7msXouO7dLHt69snhEyMzi/vCiRJXdcaHcOZ7K023eq75
4PzmmTLQuxv3olRxgqsneR5PVvrB7OL/NDH/ezTVXwNzOjcL0Y2uIlr+z1jMhoN53td6DZXsW77e
Wn0/L2p71bb7yHbouTOC70B/Hu+KckaYNk1BI7HvS8xA1x32gDmD4zrU5yKcybhg/0UrefjKjz7l
gdFKgeikYOt0nizmuokIWjZ47Hh9RHRmH04y8uLtfRRdUFJRlZy3awUUltGN1OseMFanCg3rMi+7
17OqIPYslpPqnJjqOZcRzYzyxUJbT4JWXRkMfuR7omvkK7SeSovZSfApm2hnwjQHeEek5QOZ6vva
8iwrr53yLuMbXIz53uycnHdws0zDBqZhamMgeOlcw+2frOgZU0nnqpns9idM8qMGy904CxeGaxI1
hEWhmPDol71lvy94W1Rj99LU8golwXmf+zabgU/cUo0RDaYZdaMN9tSOFibwIwj6htiJZ5P1ltjj
K8IQ7Kjdo7KdG+mIbgcgPM2dM5LbkoPk2Hu2lrkla2Qd1VFrncymcpEWu1qhuUiFSGKpzcbTtckz
/7LcOZ7F2nhibbyY7IYZxGXSKcfyrRGSlr/m4+4v1UMedm6ghSHMRPUrfMi2vl6VvmnYnp1oHgJD
jc/EGh+I8e4ZN27JMLEYqlB+Yc6rEJVhNL6SGR52kJXKWLF0978/rqr8d0eaiWsGsZhjmiQ26+gK
/jNLd8tJ6LKd1Qk1LQsnKvY2P8kPgN1vwjP77rJtob3PhHc4NxnvIjZydKs7jvxdLpgw98HkTmoT
gH0hIVcCX1uEuwfRxNf31u+4nBtU8Ml4rrmYHbpvu8lwaiAOSAhtUwLD+I0Q86TyCI8kBZkmzYrc
n5T0uuPg7PvGK3FwI5fL9dxFTbfIW8RH8bSkBCu9kjVejXhSB+SrOY6PI9mZsTLWV7zyvxO79aob
kx2+IeTa4l3nSO5WGj8m4kM3B+RhB9YPAba+fmjOcjEq6VKoHL+2izDM0202b/TZbf+epFFXTecR
qHIK/TupIrC+oZmoIUJnJgf84tqXJVdPeVIHjjhaUx1TG2qm5hrF6JZGhq9XOWG9KetAPzRxjY+m
8YizanHLy/vo9tRBWOA9nL7yoP81lFuQV0xEbVJzFxrXKeX0UqshiQVC3jxpgKmIwiudHQ+z70c7
1kFSdBQ4ImgWqjc/k+aArR5VCukMv60V5X5dBd1zYqJh1J6ORbu9N6b1Vr3YQNooc6+MbkhYiAly
OguZD9aRI0a2oTXhio1E/irM2Z+79rKr87UR6y3rlzvawEcD8JiAgKAv5pect4n6JJECZRkCKTSN
i4Ti1x73d20bPrpGfgg13mLY1v7G67HxeqzS4Iup95nL+FWS+5xwSamcsnfj0zar/0HYeTS3rUZn
+BdhBr1siQ6QIlUtaYOxJBu9d/z6PHQySSabLKxrX8tqBD6c89bHQRhuFA5rMks6MB6S2KbKzxb0
Ki+ErWlmIF+mDzmVHGaaqVvpOW/+HypUFqmk/z9nu0GWq6yYooRCHEWP9X9zwSernKqJSMIQFRcP
+DQwBi2Y+inEYzQzrmk8fdHHKPpXEYrGHKJxuObLq1kEb3t1XLpBe0ByZt0FIcNLSpJF8YtV5awc
N0B6G5nWeRetu6shLEVCKqWaM82HqcN/gLvm9M46gvcCzQqHBdu+Zi2Ilt3kMf+NCNPjhV82LZB5
iohHGuY8QZBTh9x1oE88VeDrjD1u5kgVznupxXc2Q3D6Ol6ImfQbxtR0Uh2BnaHcEO1bm4t2yZ25
6PGgeelvIuFO8tJRKZ07awoUL/P1DXOE4wOJT2ot7wVz09hTYqycM1M6a8t+bsb2bJ209rRhuFjL
sNvqQBO750ponuZOu4m53cDLVd3umnrr6svZYLi0UtFpmQ0XDuOs5Q65LNzw8zGEK4mwxXw4nTad
Ku9CPEZkEqlBc/EM4SAm7PD0f+PTA+KGHUZZOikc6L8nhh/dW4ftEc8vRbHZNWnWC3nIpuw0G/Z8
8c06/sqL6PSN6bQtxOY2u1oquwe4qmVbWhMLexUJFvLlvHHUUQmt1VOQuIuy6BFP54n15CfV5JvZ
eqlu1T5eNXCBU6JDdkI/LuHYHZDEWigXSVACuo2nq54H6lBERVtecazJLdXqHKQp3dGVFVZHGwC1
1KsUzVmOfGmIoYO27Ne+tb/mdPLXgqdpJryVf9r0T2239tJlmFNpXLb6F73vn5c+f5I/rC6z+4wN
ea8CLL/+2Fa+6si3UTJt9Wc51Yp0ykyk+cl2KUiTIx01Jv5AjTqejubvI9wsyTZ/a/uBpqLF0aj7
EN/BYBmBOM9hs//p8TRRlBJROK/tViyY/TnjIK2eu1k9o17ZzfalZL3hlguWX3Rg20dXOYg7nU1d
HJS9F2rnPTL2PC0BxTJF36SCHpfqAUsoM5LqZh5WnqXlDwJQuYiNvS8VzzKT652x0GYPV8lJXV1R
11+MsX8bL/WnMGdANiMSlQVuUQlZtGRt8dqM5LoU0fWqskm5Zm1dAJKibaTgmvyDSk3PAxROoUMJ
fiE/mZWACLpgl4mOFbPgTyuwd1SCNwUzfk68Sl4yPwr4P/Hx81GsMK2b2O/cOntVO+2EJtXeDqQM
pxuWkxhp1XnMXns24UJCkax9fR+P3SYAnZ9GqYPPbsLMcLRB9/dv8DigkV4lQeR1v8cU1S1PDiNq
1inqelIkFh/6qGOdzSvDXVBPYaRiqEjdVeBpw2Vds9lt7PjgNDZeMxrKLykhTYzOqcl4BhpdNcPb
uBlvlwPwAyv2Amg+04i+mV9bcjVVC0PvXyJKmrx43Erlhg/DKUdgwXyNupf9TcoWLijcxSQfapPL
09ztSfNq19S7S6UPs3OpUW/XQJt5ZJtSODLjd9G+XbxxKT0Tars0fm0rbiLtCHflOE19beNLJ8AG
kVDyu22CmYYfY3ZZbrvUOMkPssW0KzfcbYo3j/AptftWgHEk7oRswi7q8qaKxbX9lZaPEJdZ4W/d
EGs/LWbZwi3N0k3wjIJnVpPzU8faCw2iq43dREeua3MRELF3fBR2n2qUy/WwHLFAvE/iswTWk5vO
RJYaoRIiInQy/y0DYJhhpBGMCz4GEyMJ8LhcO+uPaOQBDt2D5Xyw29kb5tnheLJGxJNA6rGq+JVw
EpJvvll5sPuBC/mlzLzUZIzieS0CikChjJBUo+xLmG0wIWyupJkuWLIml/7kTOV4S52Ny6MhL7gQ
9mc9BaZirDScv8qgPNdp+VzZ41czqhGyvRvougwKkihTkHVlQIYzQ+Z3Q+jwtBhePc6ePGLUhdV6
wFDvtFa8Kxf4Oqd1u+9K3x6ka972gX5Zoyx0MnAdy/ANuXYkkMNuVT2KeTrlR8f6L5uTl1y40VPC
KcSXd4xv7ui+3f9zrIVHWTz6nAcV8/KIsGtO2VW60dclwO2/zf029DjBOFCBo0TQAkD7BpHhxeC5
V5yCTM1DakCdRFFeJWF9YgS6CPn0pGqVvcALl9n2LMzKs+BUOJ6F219MZmerQWXfm69WqBd31aLi
A92gnej9/ldLqqNpsbfafayM1z7+mZVrjslipWP2MUXpgq4oXAyTzT4L9ifd7UjCAk5dTg6GCzns
HLhrcN9MfpYfHCu75b8IhBOby9adalE5bbeZdIXxZAVjtFm6vbSP2ZlecSeVdkfu0a6Mlas9d6OB
hvxgkDBdQkY97Voli9Opna8n7WvZl2/SKMakNJ3SLv1F6OKbka1vhXDVllhZntO8upTDl7hBXzkD
+tWTiF0uJ5bNLP/cs+REmddTuurq+NgPMMBb56rjme27rqyTas5IqUAwec9jWXxcrr6axIWJpjXt
b/NRXHEBXKbGXkYe6/pwmgXN5cU2FGcv3qUfUFK7wG+0WE+ogToQQUE/Dd1n2jrZeBW87WPTz6xZ
YZX87OPiHN2n1bwm3CHyep7YyznaSE1YJbiqh5m0XvKZBhiWpHvmoavlCiMo2B4mJvhLTCPErbq9
RoDg+CAC92+t6CXbl6CRx12fJERG3ekw/xrVb2uxA0HOo4NyaxR2MBMkVz5Ru2u2yGPQFnfN6Yfe
0r5879jCauOl2UVEHi1XLHQHTgqb7ZGNSBQj1A656isnYJ1y/c4WMQDeBj7TRK+e/sz7FBjb7Zhd
SyhOxfLcDP3pyJfTsSGpvC6pk8yA0vlZGNwd7nw+UB0xAbXZk6l6AG6gcyKHg9ix8qNifCfcz5fS
mRFBvehYG/q3yao+DLP/mKXkXZ6flH2LLBXDmW/WxbNoVE9rA19VqNc2nR7gnKTpTFhdDN4aczrv
uwOhpDIoOT0OYKII1BiLZZhyRode2/BInn5qrWIq5yYp56ArUvsYWu5TX2UUlUq7SLzioBBJ5OIt
bOK+vYxYl/lzZjLkmOmcSXjZX/c23jJHEDyE3XALu5seQbM/cJS1hwhRQ6gVo2HiD8gMqtaE8e7C
zcOBV2SvE4/P7GwIxklP4Nm+kCmejl3zZa27pUgizCk5YYY4gRI9WCS6dgiJW0KeRSHGTX2pSLqI
pDdR3fixOxRP5nJ7TbAgkjd43t4wDZ77pT3r4xbnKR0muYv+KutRSUmbf5BSQifbmdCHdBUY1+Zo
LtuwwHmyo20pfRVbxdE3ASF9arm89RPYk3bEJFyViLH7OB3K81Y9UBnvD+Q/1Ah4tVEBzTJ91aiC
yeyCOpmCUlqDpX8tSv8vcauu1c9wYXKcbfbdJQkIJ6jPcyY9kN3CsaJXV23rrln5Zkjbi9Geu0V7
qpXWFgm0wiNHPEOafzSzw6vVld96f3j3RaxbA1J5BfF8NLhLrtjZDjAgJQ/V+7zY6MGeycEyjcHM
MzDdVJgf0zfdBcFDx2BhIbvsGSxUNtqftUXF+NHGfZtFW/aWIMcUEq4PJNkcGOx0dEs6Uijy2hQ2
R08OFDmXedBobPxkMuybEpLYrvzkTE44MKnyde6bW6b0TiFvTgscfN9B3vBXuxNsqYIk091uGRON
RVvJyayM8BC9qdyiTNLBx2MNlxRCVLF50Pegkpzhm2FBaQBr5pMlej90pu8oaZSB6MePbuQBrQtO
tr+TGmPXK5mRTw2y9uGITVcKc/YKHoXrgPJHuZYAz7aln9GtJQv2ApQ6XcY3VR/B0UAffxlOaSQO
rteTgU77Raqf9J3QD3RxiYXS2c76T5UPVZjIfCAbMz6zJj3LTe0cnIpvPZMNODkK3hRyMLOQQJGH
bLiK+ZeWyZUfZWs58ZAbLoj53alUVAhsbAJeTvx4yuVAJBeleQjSSPJQLMgMCPiK33lir9lLbi0P
Yot1qv22REfXa/xB8V7/mATJoVX3xwbmH7OB1j0KjRno0ospQAzlLOXDybhWZ5JSzfGpGN2lu7zP
tiKOni5pSIQavzx2f3RZfOG1J09LhyjV4qwyA0cZe4JUKmfpHlNNRJSSPTW7hyPpmHrPwC/SA100
YHnE+2HV96XtV78adl+tvs6vUt19kV/FCmncrD6DhVkGWUmPQqbZmlleU51lj/SxVo50q44Si+BE
hmxkZp9dCcWwSC6vUdsuzkyOisrn+k08UIVQXt7joU7irGnPPQjzo1yEzXnaPTmqjClWBjEWbfII
kHngW8EB7OurDoOPxJTEn7mFCFp3ex0l/9j44jgz9HgfBr4o5nC4YPlicqBx7LQjJNfOjPq3yyA8
6MCulCKgRj7Q1Sbo6YKYe/tde1cpFjwhPd7L2kecQyIcRSujXVvoykfujYa+mvVRlNpnREov1kwX
mWAPlzY9P7cs43EyCd7IRh4PpOGSO0cO3cS2iIU0qpeHaUBFUCFCRmP/KqvmAya9GwZbBFOfvbTa
+N39nrNdRKwMkUn+QpcwjzGE/UEfBJGwhNC6FjLSBn4ic9t1uP7dmTkMX1gR6eSEJPqGngWjXgUm
fg+O04DnXe5oSe90l37fXHJoFUZzzHvRJPxbnyMRFbGKpFRdFrjKOjTCcuG2UbSbg6ZCgRlFtoyG
o8h3v2xmvybIYScZayKr9JA8Yd5ehs3XEWfZTt0ZF0gBscpCVIRBZiU4eGZfNDzxaWl6Xx0ljwRP
3xqId6zxoB5+wtUk+8GcYH88jRgWsvxt4443c+oyNsEl1lPUWUS3lln477BwNHEcbdvgJv3XsG8n
Ti+d7LwqltPiXKEL3UFSkguOEY44qX+/F5CwBtlxYt2W7x9RMk71/fiYnKKvQE94vS6d0+/Qvyy4
nRY4xGePrHTo0ciAvjgSspLFSOJtSSLrfHcBjiyQ9zAKcBr5SWCFn0/gMx4oHQPKZqpuyZDSs33z
TqNJSQeKjLu3VwBjV8yrVMhhPv8WtB7dwvI0z9Y1hT71oHyKKajCGHbo39yaADfk7CDQdjKkJtJY
p+XDGHzz+gWfvduDCGVb4dUM9jyGbXT0BQ6lGZUekm1fjpgNqsM8z1p7KYqZDI/jopBcO7504AwP
nJuu3MbWUgfenabt5/opa5DdJ407ahNYIjUNIMp2oQiB/JTJPHnrNpi31e+t9WQMUZlNzrGS8NQn
iNxBaT5Xuyk9tfdwPCl7VAr5eRj6i8JWWI5xnqMLodRE4zs24Fzyg4BQRxPSj3FqP6a0/hgT8X1D
nJ6dxHlwjNUMiloMpnAQGHzExAev9Pu+9icGsy/pbAB1XbG/3AytJJHwU5HKuFNuaHLlpYitsGBZ
t0KnHpszBtKY+PPY0Ch6Il4PV3WEs0lJEn+FxV1yPTAJDnDefqSyfNjpSpSHHW08Qvb+HSABceLs
MQFRX7Xa5WkAHdgVxZdVIkRxbI81MPe0X1AXYNWOl24k3GmNlUaN2DcFxBIcUyA9DOADHIzYcn5i
FcDZhz5TOtjtum9zzB4aPtF7MiCEOb0N8DACn2ccvrgWT5MwcsVhmW/E6L0PEkXyKb72t9uC3pvn
tpaJTo74FL8ryR/kgdv364/JVnneWAsLwjIyQGwBxnmPZB8hfnhkVTQ4SUu4Yz7atI68TzwVjm8p
NND9tAFbTsazAsYlv1/yhac847j/ldVPReHqkxEAL5HlEXWiTmD0eBGCNSpYJZUZLx4Zc0kaV0Oo
6IKHdfs019Vtt/kBTSv3p/JSEGKT/NFGlWUBPennKJwJjIhyHRh7KJ4y6oO2d8Kf0+ZmCqavFaTs
L+bTKpvP/NDb6jalx037FkF0KBNap7DmQSUbTt4icz/m0+ZkPQeP3jzpvUQcXPZIKOlNyqqr4anV
eiF/77y9TEes/uZ+EE0bl4lDln1cjmlkyTYxBuGRqOfBUa6TRJ9RsYYYqaND1mPt5EjXZvJ5mZpU
80jPOBZ8gGtoSgtozBgnSseLjkxMRlYhqpdF6R+O9yRNwaHkJy57uTFeh916pYao1hGkwaGHagQu
nO3zg5WJ15lMsioL1MbyN0X2x54Q4ylQvGVDmAbG07SGR0C/JyK7GTBhbvmM0DJzUdtAniXHi9kB
pIlpnI9CXOXmuezli6JOD41M5syGb8t+YbfZ2ucVUCUuCvQh5uKNeDGlmtfwa8caM9ECAYmI06n3
PSlY/0j7cK2a+dFak0cR2xROaGF9zjCEtSM0xH4eFSPW5N/6h4l0p5RiY69jYpOiAcmEbsihvuVh
m/wszFos3X6ClkqvLhMZyy8ZWgutPuWvIk4N4jtCSZAwocFEhag5fKokkLZC9wHMEHjSDItjAlzW
OqAlWDnQwUn++HMPiE2cAvMr+cOUXD0xWlWTfiVdEN03HUpq6JOxEh3FYyrJ3p69tdyQZfbWxQKD
3BAo4m/pSbArk1zdwHRUAU+tTjywjG6Dk1kWkI7NJ/VnnxyZHXUX1lBGBqTPQao2/kJ9yAxRBvKk
0caoHn7b7zZBESdtY4BYdUiq3dklovxO2Hz7PlLngPpRRyigJOp4Uy6CCpFf87O0OcWCFepXhngw
gHmfUCkghYgtztCk9+uFPTRx1Uy6yMpPaoYirinwT4TjXPbx2FD7jQLEGE5gPE9mx83Q23c7hVGy
Th0sF0OwWS3gax1Jj1C/bRFKvvqsT3xcarG2CXaL/IUOpQe4rFQEOoBQCzaNpBfVr4aUTbk2fxcg
o+Jt/iDiypUmzTVehf1yrJt9PO7G4iwROnxBCWZul4v80rBwC3+a/MA9uV3V58NY3dXgBFZpheKM
EmhDvjMsWFWBnKT2x0yg6csOhGIO84F70gaHbVLiGwYOLkW7ovtw+q1wpXK/pj/pT1FqN8rbbhWM
T9eKDw9sYVsdwguTrkC+cloGu7L5Gk6OLRhLvEupydikhhHTs+7du9hDjIZNh0gCknOO+l0OtWo7
GRoTKWoLFYl/gkmsN1Hb/Wob+Xkwu5d80l4Ks0ZnqYXquzjvZ5i+Y1W8TqbwSDVjwZ/PpSUHxM7g
Gwa0w1vdF78R2NgDXOukA41KijeQe0RIgay4axaXpeZaSn6ZhfSSokrTBWoyrgqq8jUVqWRpQ3Yo
LlODXLJdRBele/nFYoNdKGRQQ5Ie8adNw8K0RbNam97a10Mx35LbUwPVJ2BuQB+c96cE4+v7Eq9l
8aYWdJ0kj8wat2KoL5nxWYv7hcyg+TMBPdlf50+xTx9rXXtqvP6zr4vIMNdo9GfsNKoItotc6zkj
0W/vWflOm3a485/G47dDkp6lmWtbI8E0R115PQAZ9FCRQAv4NRB4ktyWQT2r2nIWdJn/c5owueWY
3DqU/yjNIhXYj0VxKbKw+KJKIsEdRiRGnKHyJgzsRMYJBnAzCVQoAZnjZhOn4M++4rVoTjhn+fDh
OlUh93YoTX+7WB5Eu7f+Ciu74v0wH/lafxe/NNCM3KZvbka7ueziQ9qZZ0WNexRkFcT2etYT8SLD
I1LdCGMwDPVZ8rtAvGkPOaCYQhp6uqYPSCA/xO5+ls6eGMo/FZQAQbmMNzywO35K190UL+faYuS3
yU9VGcbj/vtQ+WlKJ+s1k7aQZS9aizLuFQB7th2Au+H03Wq8rr3iVsgzCkybSeqcJGu87d8bJOGG
mpmbdb9aNbAXeKYmopBHMqQjqa280iTIn1z3MonGfIo2/c+CKUi1C2G7NB8kYrL/wfKdsixukoKy
DXCae1kHl2WTPYw9AyHlNp6y0FnQOPLvghwAsbmpqC1Xu+8Wp4BhKVKnZCFj0hcPLJGfE9SyQT6Z
OUX5Cc9sHQuiFYecrzzPm5KEoEwLuiXDqcFalltR/yU4NGzG1M/yzQ++pD4Qzx6hFMQCH/Z4pw9D
CI3kCKWP8Rfdd7720eXTi8otkNMuN2vT4z7oV6RuWosSGQkAIq/DFlvHQtEJSNd/lcufNKGwp3Pb
LzaxJEHIq14bPBh31281VH4yICj+4UxX6fucGvp9yMc0YYZQ+Fg+bRy2bjk6+yJh6M1TqoLm+mNg
3AahofcnGA3J56+y164svRpFu4aPm5K73g8AYSRRdBM7u4xE42th5cPhu7N2ydUVrAb6lfnVRnHu
3dsV4vH4Fr9qgQRylN179bbixBNLZ1DEoJYw1RFqZVvFg8m3d8iEl5CMBYhC9M+5Xo44PRyCu1+r
pn/emSkLKWKmcgaCT45pOeVfeXF4qGbuc2WSEABMvFJy4dgccDPf5322MaiHUV0dxvik/Jug0rng
VSUvobX6Oydy6Tt0Zu3TVD8R1fDYZ8MVWB6bBoRmZhPYE/ckvCDjHlvlbPRhkRuPSF6eqjNM8/Iu
6cnzaD2Qefiil8brbjjWOgdFtwUSv2p5D+gRNWl6SYH6UOPYhTUEptEE4+9u3wiJ6HxkyD4BYJ4M
jiTiNiV2huHia0OZLJ0HGRNgQuAufQSpxG7c9I6w4lhsSFdDaDTaqw8lqcgqPU3LU5fUL2KzvbKQ
5Jrh0dDkE3nr5dgyNu48t/9DVnNAWU7Q6jZKDCLGkVef0tQunqmGiDEGHKTLtzgO8AQM/Vv5KWgr
sRN4Z4mwSqUH0v7W8mHR/ER4yhwO8XWIpeWvNtILG+QnZaO+5QTpyRehterb+Arvn62c3APGMsq5
ImKSqGc8K/H8OW3TZb1Yv/Je8Ft5DLrn+bHggtZJwOXCNw+XEm83v2eDeos6ezNOn4wAiQMDHZqp
Ajl72ciXwgnHeoyezPwmV1LNLMLlTZpRsDLIOgRGqfpZUAks3owFo6qMW3XMNW8hzCdlIDI30qRS
y3zXFG0/z/cyF1lPkDuEpI3S19DhX5Vwp03YZ8TUMwwC/7dWGcNe+RbFNz3x1CGSAW40Gt20hrQF
xrK9wgmZfW/ia419T5v+iMVX1/068hdl/2rNNxGpTpN+ZCaP+Q02B92nlXmKcSK2D8p76hy9JqnN
MAhJH4ztItYrKN8G8DogRoK8vIuflfOBfTPPw1kmA0FyjF4kQ2zHKeLXBvHwzX24ziQw82KdfEsz
wHXzBRF3H5lAXBwnLSGUozBHSvFY4kGtszZuhikyoRgn6XhmlvcYQf1s2a1gFQFsjYaz/e4U0+5v
sOFCPQqto7RtsIjr83ZYz3RGnYjldher4kwgsRN3JH3cZz6IL6IHzzuKrKX9ZkxrQ8UaePuhGB+S
uvG51IpsTIX4e+RVOA2ayjZURLzFiOxL83rVclJZdkWBdTBH2JS0GHIrL5eV2l1gyAxC8qzmu0+x
JjEicOcSuo3uHL6hERdfkiJhD1nJ0R0kGNcPeS1Yu1Taz0hkwfcxr7bUOjnBk4iALGhmtXteNMid
Lh8kl7bgw5P2C4WqhU4gxaoOzInzf70R739MOprNJDHq53BP8t7OTc2hF6fBNt8O7TlNDmQEkkUv
LGTpXm6EZB9dnIloGbqJvgquFamVP5Fuuzm7pNYa1CRsRvTvd8RMgfdZODaZH+gxmUq0TySuW0l3
a1v9oTGmmyo3F0lNCBaj1MXqvSpJMJVX13lCbi4K2Rj9e2MYBak7RSQg0TrGqD+m4dLgi7wgNCpM
tnpk2ATXjUAFUY7W3c3JMzHU0e5w7EzrmKMyBt2tPizzFxUXsK+gg0FOiCNhXKdTpSRTVFdD40hT
yWuhUY2ICwYj7vFg8N5ZZTwl6UH/G1/a3UaSF3hNjIFWkEWnT0YyeY5vjeK1QB9wK3fTN8JRWxqe
VHW56oR7VfVPnRhf6vwyI0SpBvHH6vs/IhCQ0b1l9UZ2Sp6eMo41SUJx4U9Z8k4HSLgOw5tEHC5B
YpdRM88dF6nE1qqgWl3wbc1/M57Em4l9uCFH9yYLnZsXjmGj69YLNzc0h4JbPFYsbGB7z+SJu0w9
8wa60wuvhtF8Z2L/zjKkkEKIqNb6XSbj34y2jsL8kyn4JZpFD9tU3mGDJgHPaR+Xk/FbLATqJvOV
ZUF3VgnUXzuelWaJsVlxqci5rSrf6QA7TeYXuV1z/YZeSSqTk57W3PLVbSBKkhYXGz7EWgv8KR3i
q7vpqujvaz0hiEYBN2HtL1hLmSPy5KoPCOzJG3kfM8pslgnvfWOwPtAtKSWNSMLlUsU7UYCT3JOf
M6e5U1pkF67Z6mV5U8RCxps5T/JYKkBPiR2Qpn3+X38nbQuHWkfa6VhUTzvua48nulsHh0gSEaNt
hkhIbnWCoWaAIhq0GJ00HGf3P81mM0QCZzEaqkRUoZlmsGE5055pnwh2iWlI19LSbcdbMuPR3Ko+
ECFNSYDa3dwSskDfcRBSbx31MtdVPu6wUPc/5mJyaTTOlGMCPTc1E/E+PvSU1b4VJBLsZ+VSbAXF
KNRTtVUNxafd/91//tYo6ePK4MxyFBT60kWFntLS1XL9/vvo/95ouJVOK1JsJ9+PJvr3pqrMJiL+
icc2omBG1x4T6P1NaTl9Mpnh/7yrtSx2t+Vi0Nz/zb//f6ScOgvSrX8fZm8ULTA1AdcQH76qVwsE
9/4YquY8/PdB//2FaBkcVypDwH9/FeMx2FK1iwEhn/cI6dlCIazV0XHMJQYIHrhjzke8f10JyYSB
wYal8WWUGNiQb08cqIFKrLIk1U2k3N+YSFeJwSdfqdGRGN7fS2+nwtGnUmTsoeTN2MJ/7zTqjKfb
rP/nv/v3adP6Z5KwWv37+38frssNPqMEn/jv/xlETeHT4+Kj/7ZBL71yTmhjhmaEz70VsKPl8CbW
G3z3GOiYqT6tHpiXGSdbbklxIx0bY7DiH8vfUTVizM1V/oG+9rUU1leR5X4m74g9m4ylmyCab4I7
J+vbHy2/LpifzRJCp3o/4OSNcrgOGiojU0fqd563SFepKJjaw5mIXyHM/1InyyOiKiiC3saMWY+a
TfBGhg6DYZSFniqHuYl25ZlUCT1F6kSdmLuT0SJj0yaWKVkCa/1ZOanxNxT7uZPyy6F9lrvPBc2J
PNgqCV1V8XaAUBzv0xfvnV2Ja3rdtvxU6QSBSM/jVpEubAv7vtpjZjohPSw0g9JIt63id1NC9EBq
MVyXL7u1nLumf9smFVoLNRDjYK8HNR3cafmQpn/Hhna47vD0jBChuYx2/ntMiDL2bz0nOzb7IYr2
Wt2DuQoCt0HPNMysU/m08AOT0s4V9MfWbB5EImVE62/Lgot+1h81nP8yxwguXkvvA63HN1LHWAlx
mj8c3Fl7KTwWBh6gkmQgprlEh67KfaGzzR0fceHnTRkX7Ri36Fno95py0Al6tHA6GPwySwTbjQqu
9rPeM14Szct/1jPSs1eifXDQy09jL9y01geWwtu0E0DcPWY1bO4OpJdMz4JlAel1XGutXwxoogey
6ZLEOxBjkQmLQ95u87OGYikTzq2hox4l4mn4yuCNhzTz53fjdU0+ZfFNpHG15EyHaATk5n6yOeeQ
C5HvOUtnFaCssunQbEu6FbQviqfPSQMML5F5WyXnpA8pibxQupBlgK7E/VjkhbYMqWYf6rRr7Np8
RuflFnsR1VQNS0j/Km/m+6okwU9SdnzrCnLQ3tJOsQVVs4XxiSRQVy5JSEkqzo0TsjL6oStno4cI
K8W0fQ7K7hxs6hUI14iLgqTpK3rcmmTex6OUfL6sfLQYsFOEKrC21kkhVnrjo1MKm+CZFy3uiBx1
z2yTl+I2QI2sPhwlzslA/CYXX4jxl3qy6/EqqqPfsXXlI3Aoiq45nPMBDC+9dkVQWb8Umv8UvCBe
DWhNBqUN9Y/2rT8N8+sOZyzIS6RYVGrEc8WxrXpFB5CFV5ptSoVK2C1yr/EV592LtDGB7FdZenPN
7aGp8Vcw1z0yyliv1WKFZSqE8lXZ9/gop/Po5AVAgs78i6W6exva6gHXAszaa6ZTwMt+MytgZM3H
uP1aDZyBv+XivL+PA8Wl09mUHLWy8TtESYoGog7IjEa/wU0u7kEOGuSQOBZY7QOdzXYt3tTtl7GY
Tn+WkFoKCBFiccrcuTBP+kgRSIHvVP7bbO1Xx6vT7FeqNuySQ9ZsTbs8z/zUFWprVHchylnhAds8
WNUfLNCUg3Rw/FrlgjEj9oksJAMSTa2DToATzy1M2qXO4oAmfCxOdBXSpHWc51SKORdt/WfoM3qI
eQQk3MawKd3JYC6c5vF56AhmVXnUwQFs2bf5H0Sd13LqaJhFn0hVyuFWEjnbxhjfqA42Vs5ZTz9L
9NRMNc0BbEBW+L+0g1Au5YgDhXR9GzH4GEG1AEoQE9Y/Vqg4ozr7Vjd1AiIqvmRddqrNyh59Zky0
GvwSiPRJUDaCR/MwgPAK6bX/6FCNQOxnBXvMZtkboRGXNwsORB/tsCKBLIZezMLErdMeItSRyilf
FoG8MkJQSlKvLxWESurRLaSH1er5JmixTYNiAMz0OlrBqRfeJn0bS9JnyeC4Ni9QTi+mdq5RO8W+
HcaiY2gnWTWWfuotQ9Ardj7eg2Ave+JiRPdJ0SEefMjJDqnfDe7A+PuA2ADLoyrxQQ6JgfiPeh9g
Sde0NyFMwLDVjLWphxuUpKL0gvnyR6oMH9NNmGEZ/OHW2vTzQxDo54zJvYkfoKCWeyHPIHl7yUUI
fMaTkAVFxtQ9tln+InkP02KfUegfgvSS+xtTCHaCIB7THk74CYusMxLwqK4vVQODmhFa8zbOAEv7
+zL5GVMNpjmnRTiQNmvvloxNCRh4gQzak1ZxzPT2U+izbVd2GKsi+G1DNFwJbbQDBLyVki8aETPH
O98KfkGabLgVDa+06Rfd/Bwu2SGcpbfF5KSa5qaUhAWWipsyGDZF+4cpHySIQwDhRwSqnZNphB9M
GwLQxsh9dIzCRbJUC5QvufFtZDbp+wuE/mUL5gmUG1nbDJq0LlNiNLA9VtpQAtiNoxCuVSsJYNlI
o9rHBGFoNg9dyxey9N3W9IgonBIgHTQB0VY6BkMLtYA/bvrssPoaOhpJ6g65EF+nUcLAeZwd7Yw1
Y/Y1ek0bhrmSm1B4+521Irk3fWiWoNj2UXqakO+msV0oh5iEiRVxNHck82vFWyXa3jTh/tJRw8XB
zO2+ejZYleuOgAsGCRDcA8UlXi4EkNXxvs68g7oNijv6h/QyEBWWPmCETHRWO/OfyprYWjdriNaC
ipoSCn/At5nlmCaL51XU3UljQpXeG8TMZgwVJLoxOCiQ/mIJQ3EKdvVnlEFm/HjGu6ruatYNbNb4
hFHQwGbpjiwzjDDes3LjdSDkFP+EVVQnVutQQeAL6KH1jOE4y9jY1WNO4L0omybO3LI+eiY+7PJp
LMZNOa4L5UcqTUhJoBIcEUxDOuMmqPbhsNtGnS0GqH14nKSeuSoREMhg9dVI5s95+T8fr1ehWXVo
AemGf5EY2BrsHI3jH22pqoRTBihKQtGlBGhGEoYGs9/DwaD7O0LtI9zRmXYLUEXRevgievv/JH9R
RbUjDuDJWVelQFgD3ShLfPAGcjZ8DijcUGMPQNXsIvRShOIgQhPvPRS7w237Fw3v+cwzWSi5eLXk
T0hlEooHqqzCO3aHH4O3N9ld5+V+B8xBGM+DrLNzMW4HsXKqGg3zgAWwDGkC1cnqinyTLVkHtagA
/b7R9QqJs9mEURfKoK3qzhCqRN43NKtZ81rpPii/Go6pJvG3Z4jb5r+jdK/kT6/9J9EBia3j9FPj
eaRK2ynOl0xBZQOsMh7XGZCJAGSvieM0bvIs2ccS1bHK5lTBkRRgOtpfer+Yj7+c/wzao6zPorqb
+mqh6dde5As3U/I2FAbz6Eci7WUr3CvVADHDVnmTiVtyO9JzQTvsbiI6OVLOYurKIe7u4SOGXAPp
BtHUehUpxy4d3VyjnChc5O1CluDYMWVmm0FP9CGxYzrdO4yIZPplJKe5gqg6kUMEZ22GZOMK3G3M
qxpk10O6gW+4Azl5r+JwEtlMZSo7acgLsFzIBxxpvWeRocODrZYoTXQ7kCcBpm+k6DtJ9VtD1ioI
aEqigUszHXcLJ0ZYyvR2vo8tqxfYFsiiXqtcDZ0DSdHsxk92NeI19a4vEDIIqCwXErxjQMgWor91
VgL9GBySRFC9cLRLYNOxZsAPTNijH3U10JrDRIJ5ov4dNchhpBEX2jODSDv/fgAeE2dRywIy4KnA
whGOGJA7LkwE+4xNyP8JF1/NFFtYaw1nXA7mtNx6fJLJ/7NiDbo6gFfTFH0TcLdDt0BMHB5WusCB
K8d8TUBpIimuhW+tBUgfTCtDu2qapWkuM9R6ZH0bKcFaVqzVhNI8GNCmOfWh4iYK/IGW3MhzxRrR
WX8tou6o0h00o4scfuiL3ttZDNM/IqOHWb+WJhLQoAKTsojpxwrtmrKga/EriRYqs0PGDUFpror8
aqCiMJIr4l8NVs+H2xZVPio7oCRJGXu8chHKlAtHkH/i5IsaflkjMlmLEMXDE96JG9Dxm6S5i33D
lAAsCsIBTboFnWEPkPYr7ZzKcDoSaFfD3hwQxa17pzeR4RtWRtBuRBDlggh2sFpVDN3KYiXX0TZU
lxg/wH871bG55eoyF0Lw40vwZQh3EYtS/6MjD4VsRpdB/DUWqrVTEC9S5CMdOYWpNsui2lYgr48h
sBKcJtficLJgbKD1sA5aBiprMgoW3YIlOPPzZZV/tPOwOri20lWTajcZtjQvVlJabXL4BiOQdzZa
BTHKmNpYwFG1ETKkRbyh+ebE7Z8X+7s+W+vAA1oPwqaTqsVlABQAoEjwf9rmWWK6yn4FlR+W/VrB
2BI0uidtoNZM6rQO0n7G4QKuWEwk1nPAmWPACN1gkp86ONB2QAob1wo/3no4Osj6cHK1ChKij8fD
54Ags3kaq0clfVaQYezcBJQPyBEUGl8RlwiyMu3AeU2FF1Yfg+jhY22cvsXFrUJqxwL+arHvCtrs
hSDbUEDt1toldOV8VANJQKXQEanMS0gBd9D+HT27QkQBQ0aVI0TPF23ojVefQ+Erxu87ZULVzQCn
5UgLWS9wZi3ytaSeDQgDeNFggtJC2SYSi8tg6JYxHJfGWHWQIYEMR626lHW36B0f1hwjRMksHR9c
XtRdcPvgrCh3PbzBu85dtCiZCYdcFt5EqpScDcyeW7RQum4pAzUwjSNCp2r6C2A4bk5hOByH8Dwh
RMdZhRfVOgmRtNk38vuESpFGl7ywITy0MQMd/y63S8ZniN8K1hPSqwFz5IEVFz3HxQR0LM9d3QPF
issATQAZTrTHGqqFn96C4V5ihFvTcls1hGOKmbBUHKPI7YdkXQWfTOuwb0pdBSHPsLwlYNLkItjC
dKkmtvytjr9MZDrE4MRwZH5D0Nw7YRXOenBolkwUmcAhKPYBQgS1uEITyFMpN0V6eGgHjYlbMjMu
imznh/Js6Yu/JE1KrmgfTCLyWk6OIeRwbMxhAYj7k8UKXSEkDmy0DSNlQGx7ISEBICGx4ZYLYIJY
0of7FhgNOUqzgKYowZtjaVGw8R2QWyQ16r/HwlHe28TNQUAMCys/GOiKekuuTbDUgvknsghprEow
VcK4IfE4KESqsNrBArE+tIAgDfyArj+A0gud0VqMqduXMIxk8dHf6v4ZqO8qw5uI8l3oFmu1xdFM
+BSZ3be0EOOBivaUa6ipGDToP1T91CrDgoos0PRjKHxEMn0ejVpSQXgYEFF9RrLLz+N3sE+yBqyq
XwwoYoSI48JIT+tpjUiUFNFvTUtmW9KmRHS7DVD17VIIAT4TdRnFtZXX5pAaEOYQYzRiERpzfUVB
Vh4cQqWaxbavk3JrRNF3GtQUWaxTLXiGfr57PXrdmZjTVw1mXjnl6I4WkrKWxZ5CLxM+4fmA3BvA
dpVTKR6kwRcPpo/7pObro/N6+vpBxxmCNDKNvNSvdkIfJ6SPqZ9vSoiTgcgJEGVCvEVZXbyGUCmY
DpQf9SShzN820lVIhQE4INz2pNSlq8zhcQypQvvEI71MtbI4NmmUUuHWRb+l7804YifTfj2LQVni
xcMkzldLtJF0s2aQa9hSIhZbzQqLrTxUxVac7zrCT2IXLE+joqOZVSCIVckDksVhkW8DK8ZW6/VQ
qsDmdak+wAnIBdRhfkvfcEblGEdZf1LS6d61GgxGX2zOOeITDjYchLOMHk0TMk1LYgF4aJ3UoAeE
M7N8jNCAdK20qerOrztJEN9B5QQ7VJz/9yUuIN+pc/76JHuIOVJ2ftOfq0Ttz2ZkxCwvtGLnl2QZ
JSixINtGx3M4xxo9Y79F8FbIY4YzFRfJ+OoEw4glmdI1tg+7Kc5FuAyCqD91qc0W7dwZ1l8N59dD
sUqTrYEcFy8DVcu2r0ee/ulHYwXCMBYnLpG5B240NJFNbHbDDBLs67XISBOc/BiwGlpAag60dpuI
OQ9LFCsiUfbXmjQaK5H10UqHdJv3UNtfWylL2bEbdXkpztscKUW3HGUUQudnYzfg2CIfs/z2ekMJ
P9rVmVvYnhmSWuva3mC/bl4/zEqdPzdoIKdJwrQU5m52IgDbiwfl/Prw110zt8Vfj3wRAe4GEJXz
2qQkgrneUElNkee0mayQdbKlrzsffQZNDXABn7f7dfffFqQIktmS7F+b3nv8twWvn06vfT/JAYib
RMFQ7f8+6vUorszftgKx7cUFG/3a1sL0b4qMbFeXohuy+P93gEq7WRZ9c/TjTfU9spbcOhWI67bP
95W2AloUBus8Por9ugyg9vzU/UaiSEY3jowXQmx98tJ/sr4XEcRtNzWeVOKuFDbEiMFwimirC5cK
kYdk9QMkOS03VbpT8wOQJNX/1EM398hhlnkDLhE09FpB+7sFT0ntjEgazDunp3iBTz7Ay1uIvUPd
m/t4u9k0NXx/y+SBuXih0PiG5772GlfHz+EbldlpRikYkgMuQaL9pTvIDiBI2DN/bxz9M4DHlzBO
YRlnEOpQa2HV2wH2ER0eGESYyU4AZZ3xhm8kvJyIZksUTCtKXDTq6XpIjiUtUHRNUEO1EK1yy95h
PCdkjMDs8TfGCB0shr88M+sLAjrBK+EzumU7mrkUVJQM3KZyCy/LkBd66/aqbTS29Jiv6Jv/XV+9
c4OJFHNEED7IejAT6p0UGeLRDUTasVQBFKo2/Q3lrcFo7Z+BGTuQUYVixw5uo7i0LIe+cgRcEswj
7B6ayfwyR4UKh2kYZUXr9D8lrNEfmuY9/pHUpyNdSPBr6J+5zA17f9Wi0AV8Vf8qGYmB+wHtMzOF
bBw7zJGB8m9fbycVRtLWqiBavKH+i+ZtRHML3UDxUklUaut+VqfniNLWXEUIA/S33DoJqC7C+JDZ
bEhhVNYOVw2bC56FvyUn7fQgRC11EMB0mjtygW02rkskvMJ1HcCzRCEADTI4RS56NninQs9HdUda
zgcjousNBXbrR8dJujK7g7CBzm4c7VCsnkWr2TOeW+b7iHV8PqNwNN3g3JRYH6q/zlAi0sFXLHhQ
qCcDcgrGyjQDrC3jdUnQV9RRCwPfhAauYIRfhdEnIC0L5LL5CyzAp2QW2WkYjxNqyRF84HWYH1sA
StZJMTaa+lOjiBkgYmjNpB5Vs1MUJhkwxe94uoj0TebOhw2HPsAB5A+6YYihS7PC/sNkQuRoJ2Tr
SuSNaV9jlKU4mBooHME/jEHAXpvf5E6U7u1sE1L+8Q1juiillSDZ4b/JQsvLJbvgWVDhU0wEXqeG
y6+MI9UtFQE8MtccHQbTWEC2nHyLCZY3Fb9LXxC2FMgoGjo+tOzEwSUH1RGcR3gDmwNZMIRVNUKx
sVV0mflQbxHgSYK8r7Sav6x3a3xGaXt427z4ROjI13f6RRmPScLiM38TO4+WSzmeBGnPN7DB1kxK
gYuwEqslW8jWRgmZEa5rKz4JrxPaOORggmWDEGkBdWRgvN3/blO9yacFrIaM+VaA3BL0UCdIwVoh
m7g0422rLUX4DCBFdFvESwxpuVn7JPNXwBxrecsPkYvU6kUQYAK0RIbIly80iBLQD8JZQdtKZ769
77SfWL5PwVuRLPkQDkcVsKcYpiz4nq6iXlkj3itPGzkDCLs2kFIIEMqB8MquXOiIdGD0AObYPIwV
oplHyzwMSMYNR1Xchn+0wSCLv84JCXhPeZiYJuRHzTtU03HEOEFAw4EyeYuWj4lLDOAYhCTAmVdL
5JSoQUSuW2NdjceDWL9hIjKNR634iBSkuWgEYC0MwOfAhLRu90GwGts9XYNZ35zeRb2mgpZCxi9o
EBNUVpawmrPybK0BQpQc0YPle0ZWUg6WVAoFI8jcZeJJUBU0B/I3TQj8jEH3aahuodIKKtFpa6B9
rhG5KnQpLI+4N+wBSjd41XAl6fsMkJLmFFzHLwJ4St9+tMM/lAggqf9oP/qfRE9FW3Qepo3LkfKz
WzUdDDeHjWQsgneKLq16SvZslWmLgOkZB/hfexSfCC8wNK4CykkCAkHUNih0UhtQQwOVHLMNpCSM
BVFmaI5R/zvEF41u5SvQKNEHtjdCfOn7i1TvRH9NOAQcQu4IUhij+u8psPu3omD4ZDMHDBKSaLZn
/jpAw/2Tf3kGi5mOFEKF1ivsEMrVp1raqmrX8MAYYZ9V+oSAZWjJ2DQPX++vgS33CwZagOXGp/GI
vwEl83kInDyJdlAf6kP/TMClAWxGeepBJAHYQBC80T/JMZBnSxBFbez023j0gCWxJYSgDupOpTCB
jTOHyOCrggH9jxFaLjpUciHioCG8KRcnFHNyMnoKhG5Kgmapy6usWYMV40xp8TPMFnGzpOSWUPn4
RSAqYp6JGDTsCAYzz5gJ3oA9FEpfG39cmR2iPAu9+g6sDxMYMEqEsKO1Q+O5TL1xz8T1BHcJjNW1
h3iVn+IAWgDUiZvdq9/Jo86ip+3UiC5QQKEnwXdCC+9iJ5CBrcDGA8q5nSoYfsharOhU+PpZSw56
tDNVMoVVN7lDsVVZ+wekiNdGfOnka9tfRn9r0rWJTirOBGhfTLCQ1jWZRXSMAK4ySYXnCwRRQTZ1
WcEcqJHk3IkZ9HwkhdxUQNRzAbhegmOlrmZsmImwkgv4WydJ0Dntieoup0z89O4RnG4VGBioUtrI
KLLY+QFF1ylEGmmbiW8FAhTJJR0uSnVLAHx1izkr69eiepS0A+6y1JY7Zf6rgBIv8tZNCleB1iXv
8NWCXoKplbaa8ZzkQDBJmt2gbkhlrQzZ9SW3+YtavKtXY79BqdoHjIpdcr8OCndYd8Kui05oBZEV
cjBITjgYIEWxGq2f4YUnfb8GBpipa+TMdH8bYDvSuozDlEd95ZhzawRItivOLBj7/Fe9V+/zGICc
ZrbEdLAGwG7XpASZ07sVu7yonYxGNkIcWIgpm4G9hQspN41czAFPGJt7Nlzy5j+VgRbgLC1cpuxX
0Hn6WfAcdlIk4+26Tep3f7gM4x6qk0vVS15Yy4C8lySxmKhNwg71GMm88CezKbGGwYujSA5nCzsk
ERxfA7fjVN6cV6LLVXVLztlctYcHG1CNe3aLpaw5s7r22MUfCMBZ01sYbEOyxXiVYYdiEsdWkrDj
d8L+AO0U6DPTRHAcOnlGezRawJJnjh+Kcrqxz5ILmUdg4l70Vgi7sTvwot4gkLdOxr0G6gItdGHH
hJjTVql3CUJDkRtfKX/YoqbYcp/3G4RGcKni0AZY7USuhYeG6vKe3hnMZc1ADhWmfN3TlkUGPTxl
01tdXC1vB6YlV4+tdjbbO9NXfqfRt0O2AQfXA5rHVIujokJrhQDP0NhRG7d7dFhgHuJv1pEWOJ+8
YHXRwHFTO271O6NHfruN0N6zRbqxjR2Dp6dCaNekbKSv9KihNynDHmWoIps9K/4ztWgYqUKypZXv
uQ1GVKhPM2ZwaLxxZqL+hWZn3DMCRTtuGSHcwBVNzg0ohoNFfPnVcrKYBftHZf+UdifSB0NHnKQQ
5Iqbxgt8v9lHXItckQnFAwDCYvHGR4X0x/+7PBFLYNXMHeYqnDBcXv5g4yvMUWT1klkcmAbky1E9
ygaUmI0E2z5zaKKKEc0AQKIOnR9qgPyHRBxChEnvEqa77oK/aTFoweWBd6BiqrqUTZlHp8E1s6tg
0X7dC4zFepoph0b6l9Pgnj3R3PaVvAIUYp8Pj+mWnbB2W/bH5rc7d5vgrv8ZXwbpIVgQ+MLwnYYd
8S9T9tgZAWcjIqKYwS+oJbsVuQNGpHZyh1z3Wd2JRiAfKxy9S2STHNrEE9YoySJgDMehvbJ4Y8LI
F3NIvcJOHhzLInLkdk3FQX3TI8SJEhpyUNm8BPKjBhUTMLndulEP6Clr8pp7v1uMdJwNkrgFbh+z
/evokrgDcKVQsf5hxjsSNyuYwQvkGoG+1BKWryRTDu4NcW7XP9r3eAIPk2k2mo/MMm35I/oDwsD7
hov0ne2Sm/KGJFUTOdkje/AIO4kwX1I4URUg1cDBYXnm1mo0XwAQOJXl4jpGQZHBfAjdugQ9wRSV
RtRClx1uxRozKU531EgpPyklBBRiQB9Z8AdAPNjmr/mLRDxkN+1Y7SDnZTfueNpx6FV3JsGJDhsw
0YBGrwFB1dT2D8YRG6QNRgLn5hE/OfF8DAVM5vXYRNvUf5y49Om8e+CSpXBFlU8OATGcKMHhaHP4
ySQ1yHQ59N5tYBYKQcWf4wgrXRsv0O5HPPJQfifwu4EklXNAnsDhDnPAR2lFL7lobfmZAAqi2eeT
NDoFQ2mYYpTKiG4UbiY7czqChDA3SH+ZzWiKsmeKWbspER2eGjeufm7aLb5QxrZPrLZIZPg4dgm8
m6d0i96nGziV8FI+I1Cd2IVdmWMCyC9uPAHgC6WJsm1eDji3GZr189Lw3+veL1CALZcwDK8IdC6/
SVYz7472Wa9Iat/nMIhH+TBvD5sdOKrjbcVP8MGoBWUw8P+6fXCuPxnvMQSO0nnuiwc1NUNFjaU6
HWVWSAVMT8dN4LAeMRcrSQFdaB5obPhr6qlVQOJGM6G3WR4wcUHennOPkWL6RXFdjE6l2cJgCyh+
gRb7w1xy3d87lFNqDLLsmqYFudzd+4ge+i/nBqel/ps8xvt413/ND5ZC6vmI5/ovWB7lbTaD4lSO
cOywC0aQcHTIhdhguhZ4WVbwWtDIoDh2ADxOBhk/pqS2rziiZIu+i/aEI0u29q2e6EiewJhTaQeu
R3eC8T5AIEZBOUNVO9Dt6W+h/4AdOdB62wxb8SSfhou/h6x142sB/NR3c0+3kB37159hfW1oZdzE
M+SOt+SW4NEB/NjG5GnWHcBlee5VcE3wFwKCIRrw41/5d3pLv7Rveg907+B0BYCNbSMBeABUAScf
GaMy2/g2vmlQIH0toWdA8niQ2BBvna3Fjfphfmhvxa5bmxvhWD2so3nu1pv4ac7s3PRJchA/rWN4
VSG+3sJndyO7gtw0X0JwWOZ1nLz32t26m3kWjsKbuYkPSMceqxsqQ2T/tJohHgIxIlYxs6pu/OgR
PiGsO9VDv/vP8FA8jKMCdpFGy3y4OKJ9RvRwWbkTbHwQqKZEQiGWiqWmHJ2PHSpj6LEmxvwKDTLw
oaz6c46ImhxLfoRRDhx+m99sFYDbGwUtNBYhxSWbZC41t3pYDrqFpF86LPU0JmZ4o8BOWk6IlZKP
IkVbrnxjD0kPpFNH/SLNx6C4cRRAX7FcsVyjKsRfRPBn+UXkhd8jwwbwRFR+dUNUNKpgjfEO9Bi5
vlgpTHjVXNHzigGKbaW45so8GO8mPto0BNB4Z17PgUNQg3M8I9ywuMy0e2RKueV/lPmY89LupyNC
r92EaoGH74KXaS/QJKD/MKMfvmhP0Khgppz/UeLyMQXIQKbKo5NyJrx7/8TvmoPTInu4NDNKFhqL
tn6dTt414AymIKU9/FeCHHrdeFZ99Vs05Jx6kez5XFoYaT/3Q3JAjnMNPXLu8Y2f3RebJyFSQKSE
1xM4TK+mL+kHO1VdsxEIZStpkdCV+K9xwWO6JFFFb8yleUMbpVMgzdjxv/FvhsFx/n7Vn2PpSIjy
0p35K87VmWqQlbP+ZhFm4HlhCXutIHb3mAtOukCMg2E10ZuDvnrndJulGZ2C4Eq5DDr+gbE2lFZe
JiYQS2+sQRbx7MnT+MCJmTllhImVy6XHAkqYUUREm2wLmbRi7o4RmEXagc3cEeTsIycJQZ0zNChW
SMORpcTQAVCnhA/4S2wiLELT4mQdf1nQCo3ZrdMERApEMJz5MYM2AqOOhjcq0kTsmVFgLdAziNAB
JZ8g7fntz8RMouhQza/SeOSXCe88ZiM4q0PBZjZP3456KSdFfEQPBdi56LBeMg1ZxQfzPkBht3FH
PrLwexvzPOymHX2V3Xi1bsbNehC4WO2rU3mxbsKjOonUFv2hei/etVt6oSrur/UhXIRbypLlsGZt
eNPP4QFw5bG4+QfxrhwLwxY+pbdX93R66+8sdcqb9FatvY95FkQUf4h3Rq5H/xpeg25JJ5YMj5Vj
zmvJUInPjIQwxk2f6ZX5wApG243oS4VOGCbOEacoklh3gvdh1z1IbZvbfBhZxKyFflY3LP/0mYGO
UMUCToQ8QaFD95wjsBhGlwUjurFbBnqaOLJBtHxlDqy2Mb5a0SJAWxBZyWDJU7rDkrblKb/DffKY
/zNxLwBvhuMHxVG3AN4AZTspFrzIbUCQxUJiYsmKRnLCFoBv4qP+e5GfkkLxmJTJAmg0IwFcbP1m
vfB2tujqBd4C1nZe/QnfdE+KGye1ylIJUyohg0/t6sEdDRZOYXoswqK5scCyC+Yd+DDPKSvw3LMn
trK7JrJ0Vh722KM8SLfpQZbzumrKpzf/6sE807nlA1nMzLN6n5EF12bHes0Sp/m29+v9Uk2QqhGS
UMlmw7PcnVfpO81x4mQMlAsknkKqsDStbZDtympNEMrJiROnVxcW7fp/gHBQ0eppjWM/Y9KdsjtW
kco2f4p/4YdwMd+tQ/ApGVBGaHvvrc4tf+o73jtzqeoyBpjP5crpuLoMtBVIZdhC85eLnWuczdTv
7A0u6zlsqQzA8URjWfC/w622zhGDs4VHT4PnlbDJT/WKZx4avUdAh/2/7sPEz7x8qz6qc//WXmCd
bGlnabfxWZzibbkKt+WVcMeneuykTXjA6OjI+SR/WCTmPcTNmURN4kKTbM4myN2pwGbgvKVh8GyH
dC1RA8hPlncrzQ07Ip9xyhHZEl1hyWZXjTR5c9sA1MBkA2tirvNx3Q8U1i6zOBRhoVRx/Vvjgf3N
vDoSEGx28fwZaHRTm9BNjdbEfb4ZsjmUA/BEn3myZI/zNfBFWVboIKeuQQzYm+/SxVbfST0QKZ2V
pJz+jPEF7UDwnUQlxM2oNdjXQI9QFeGMZVnxEO1yFYQOkIlMEXUDmbkkDBvWvB7BcFGOyjF5tMYi
JwCHJ0qVoEEAGNWh+ewJFFQsNjk1p7CGgUmIxWCBiJmz0MYHSeFHG/o6ZK/cKPgClHWzDcfZP+Tq
PKAh6yHF45rjAuKeU5Fri9kBOQPpIBc7V7NYEDyhUjisQjwudmgiXLmGAKKQSFW3Zlc8yGOu/6U3
1+FGDUAFTBlADcr9xPVBnH5NjMoDa88BIbp1OxNpm3dCDi2zK2r4S4LtuvsA2MgNMZnedL2/+ths
ivOwqd+0vbUb3r1P4pobbqMTXRnlQd0QX+bPKrfdyfwX7jBe3yCU/lmcvW1yznm3uIAA7YDh8Uob
CRZjTfN5MWuq0IQcVbuKsRdxEUogdWB5pLdF/PpOTsquvxan6tRfs1P8nbxjT3HwL/m/8A0d+gon
S1BZPKn/ZekcT+nlI2XTyLZX2dJX+g8aAvMNMveCkmjEf9ftkbMFwI57gGbrGP8A/WHAQbMeKxLC
PB/xp/zwj8b8gOlJipQ6VeTOu0QfGTo5f+Usl0O17PWumIEhcxFdpl9GykI7lbrAHawVgKP8mJzF
z+aDciKibNkXv3VtZ5TBPKFeQGA0pKM9v4JTZFwh+QVeH5QBCMJ5mMiEMbkjzL5WmVwPVL3w96mj
HIqOib8kZEDjlpMzow8tkPYcZ5sX6bcXH8IXU5A9YPtLQ3ib91r4TVhhnexu027ep/E3RR71Ih1l
Hb82rhBXmFwEXmVacTJ98IX2yE4NrenYhkV9EJ8UdHO5b84Vv/wcOSJMyE9zakJmRURySYjJQMIn
ETg/hFvlxhE7lsfsw38Lj2RzHdKalo0+HzB+cirrPf1Ufjg47Et0rTbZB9JE+/7IHolTOyWYsSM6
oBqOgS0roGO0CO1h03yUR/OPXYIotPoX13Zw95hzfQy4tk1OgfhI6PCCwJLx238mv+Wx+9A/aYaf
spOCJ+uwHm7ptbpVN/n8Cne3uZJSz9pbeLXeqgd2HQTcXXjwXOY9LhiGG/9xaT7mSpRuMl6q9Fsx
Bn7tT/pCFNZEookS4b/1k3uqh/zJMk14SsGTvLI32hsEN4NC0C6oDEi0/2sKcN2qd8SCZl2SW8TJ
zoqzjnf442yFk3lBbzW0jffqKx7Ry7VBJwFCCdiPWA2yhN3Vg3lVv2M6IIUT//mfsJgZuCE12X3F
nxUjxR//n3nB+z1EHsWmhOW+/1v6b8E5+wCWexz27Mzx0/pqNv56vma7DUZ4v83vfDoSYYjysM8n
mvvp2lgOew0ELMEtnScmnGmn8nMc54liBGjuyztop/QPLhuTP1JohpD6wf8sfiSQnDjqNmBT3eon
/Gt++q26Co/mKj32n4gn0pIqt9queM8vFmoN78aNNWHWwTWpZpzShzXvttfkhDzOUniTBZurgX15
DlfacXqjFuIWgeC323vw6KmPi7V/8GiTIFC8bVcZ6xkqXZxkU4jyLTn3fLoJX6jQfeXMSj6nfe1Q
V655yw2A1pxm6BvtSFpEJsCyTLJDLsOtYeCEgBBj9HvsaEfvo9rhtHo298I/9YNUtoZ7rDvzRzRz
8kLqQZnEdcFZxSI9UQVqc8CgSYF36Fo5mnsiEZUeb9VJ+aGYOPKp/TLfzXfjMn4VphORwHJ4lflB
Y7gqx/7TPGkX4Zu4qHKgodH8UR9HfxlhurXLH+Nq/dP3wW2uwgHuL/qzVtvyL1/1wENxdlOEePeG
ZyG5kbcBB/E+PZgmgHogmeLBABR5Tga4sslaubzBE7Biz0LkjEkp5WYeYknjEVA5vT2IO8gOqxQE
C25Uueyy/17hp9yyW7Xb+AfSPhkfTOCLxbz/5hD4Sh+JZgLlL24qfAHdDVJofoPf9n7ZY+q9upH7
XKlg5iYi9Fhmb9A47zOPZQ5pXJb08bkmSQG5hHbQNVZYqd76p8C3Szb39KWsh7ZTF8WyZHFKmUgg
4TzfS7QxGwqu5M5a7AMsVOzsXk5IdTDxRSwL5pCNEMx/gZAXmRvClySpiu6s5azQWgdcm2cqYS7k
G6h518WJtfO9pdGkPFLKYTaAcMbaeZPW6QUdDOqM/JtFlxzyf4dxyk4hi7Nu7fd4pSY5GbvmpO37
7/aC3Pkx+jGf8nX8Tn7aS/QzvDfv7ao6ERK5TKr3gKvq23owIKGjxb34ZNme/2p/ns0R2bm3HuJz
4NUHTynOhYf8fBWYFJpkjcEPnT3eTGePBJLX1CdLvXztcIEYEdTQdohrrODqL9uL9zl9sBObYr4V
FB6fRHLvs7gP7+Zn9BV9JT/6M/oy/3Vn8zlv+HgMvswns8qKTtPI4Mr2tTn6M+AkDTA5r3yHe76V
33nFlvnP6p+YPOCgI8aMeoAQ0OB1RXlpTC6v8wpzyapcMKWje8n0hYWZiWUgOBPzqvlsfgy3/IlE
E+7HN85IqiCap9xTrJJ+cVLymNyL3LrlUkWroXFJ7Jgb/deX4kUeUxFxnfIWzmZe4XT9r70492UZ
OnAG89Gcq3witQ5vmCseKlOuIKC66D4B/aM2pWR/8BU5bIsKFBJdnAVuMiYUkM7NYBmgEERmbDge
2GdOCbptQFDZQZyhf/xb/7SIeKLX7xi0uF7ZMCamgGDofenvI1L5NkjCjuYESzxS8yzFJERf0gr6
62q6zCV0ZfuMGUllQpc8FiYshTRoGSptVh4fdRsOKNn+ZppxQS3GDLDy+dt/Sf2puin06TTRT6Rl
SQqN8AtZdFu6eL8OukvSTpORNuJwQXxs0y6Ng7JiUzD7tl7bC42pwI3QR2njf0g6129TwSCM/0XW
Si7pK7mFKCS+WC5bKVQqxV9/ftNZ23Fs7K7vO+/M8zwzQ5MWaqlRUHlwf8sz7xAdcE4tXHcc+lt+
pGm89BrlEnCxKHIAHgkHQjIB9aUwck8qwtgd++GGtHVt2e21AI8+KxHOHMPnkD8MZf2awBPMqZc1
46YDpj92mtWbapaE0M9tgF5GwCpGyayJuXgtEwZcwsrbASNg8J21GXUsJ6S0DZ/Dl1GMn/bTLhaR
Df+PO/Q8UG0ZXCFYCix4ByLAQq1YbTYkW15rQKC7kfUg2yvT1COhQ1337xgJkuwWnAJo5ZBQCMy3
i7YGDCklmuasMOWZpy+6a+IbbmjpUSnV1G1SdafBrLhGXrEiW7I60Ol17UOwrLuz9oSavK203/zL
1i9ayfSrv89fd/eyP1uqA2VrnsqgT3LttrdLbDrjzZ7U5uvLi3jUGxXTzuCUroLJ5/Syink8/d16
UE46Q28QfWD96aI0YL15UleDLJgbVemosc89fN/eN/2Qej4JIHQLwNdCoUOla+q0A8LhSxOOsv8H
fc1YjmKyln82oDfDrHIYaCxKXdZNIFkn3lZEPgTvk7sJvzaMzeektDI7NYW9b5whIeAZeOiQw3cJ
+YlQn1sH4BaWFVSf1RXQgEw+2oczX19AlMk4AXzIAPCEqSGOYr1l+rL2KvVS3KNGFGSdmBKSmzAu
1B0YAj6g3gBVAwso28Z7x3dZqiHQwDyo5AImANsGrEKoDlsFPKW9YBgFOVfJxErqfFiCh0hUaVyC
ZjLILhrWljX5qp/wTMBvUScyr17hgPl3bCGZh9aUw8S+NPFrsDK5gcuBj8Hhi0ItA3cbEoY2SWWl
G0uHuiSI7aepMiNafQQjgldKHQUBWiFWpWGT2qXj98PwSdMgcYWykIjkWPYQTGUyscD+geJ4H0wO
O5NDPvyBcHBfsAOgbILgJYIoqVdQCIGpz+rqeG3vuS50ZYCslKsD40LE2xxI3MllpaUEIAM+Ys2e
YVd58E54JkBtWuo13KlXuen7yin2QB7u9/q9YjKah58N5hcIHdI8qBt6EKNEmzUtOoyee1f8Yiwn
rke4fi2DS2euDr+nwlVu3dvj2nOrTXL9bKp5cSLXBp0RSnM8Ux7HG+HB6bWiltGmcAqnQVkvoCQq
DogwpnB6bnl4w7EtJY7V0IA9+jmNY/BpM5zB4JqeMhdqB825TuI7aDJ4MZFILAEfv4LUUt0HBoiE
fy+vg8/S5dMmxq12F8iahCElT4yYr3eDTYrvg9jy6bqMue4NiFIpRY8bAbJ/4qDLEy6EZJU1DMKe
5jyaJHs8lPJQ1Qvib1MeKPL1uOTXfJVADav9LoGm/N1bfFkCIKId6Ce8caI/ImBCoMeGQq4en3Jd
2jcOTr1R2lu9oWPjy+y0d/u6sVVtqs1rz8G2TzyRVomz85Df2X/vDwCpuWm7JT4Onj074JoQeR7F
66FNFsFYCc3wHvw26ikAbAK6yCiKZiR3g9Phwmq46NTa+VG/GpcZEUY/aQ86qlE+JgEZ1OiwCGG5
mj0DiR0tfRogORRXoAgxYrjfkKTNqGU2swkavPSFNhTxaJ/w2v/1SQmSAKRJjylmOaSJFzl8+KmB
elHHQT+wbGBggazQi34Jtgnc+l1t0D0orGCPAZXiQfqpJdw0QPtJp1z3DsFdaIE3S+hjkF96B1AD
UP/shmhQX2qXyEmtZPU9cUaci+JSBcTVL+qt4vKo/caFS8x9Zbg0dOJDQRVUVjBVHpTfbh+HocD/
aMrIm6feFwph1A0jNHRNuphSIJLEB9XoQiBwle99hiB3lZvJ6VPMqc3IoWYfwCI6RhoSeURy7AHV
HmE/ETTwBunwtLkFhuC7ZA+CEaQnRnHL+9wpji66T8roExHSvw25YaYZqWbAV3BUeWug+6QsYRCN
ewMGeNijhzkXJzAKN7Jo5HJhGy1PqE9VzpAdcobl7X5qXmBBCOuJ77lMkXs8ELDOuYzchhmXsqPR
e5KyKkLQKJgkAmKUnAGR5ZB0GV7zPd706SdqkyHnPua+FbvIVNuUJXPDjXZhd49NSLCaWl8XOGFF
GeF56giuVFhtFxBkwWzUOC9VTj47UUZxlVmFRSXspazbndl7Dc5l/3b5WfPFi8O+EqJ8yA6nvl8u
RFyIBwjF3qExrgH8TTADZg1EntA4C9CcMhNGJ6IQyhhrR8ElLLX+JVdTnmk+jeeHn4hTKFA5RrwO
dEBu3yC4zAwc61LoFyKX3t4HfOnARKByUv6yg7rFFe6d0PylOGMgQdxWAPAryM+VmZhvXqvYUVwG
PdaFx2v1ujLie7d87jsp9hCQq3DbN/UWbvSlvvZdaDVAgocHQFCyKGBSIb+w5ISdECsNIhqKBRsB
DB/FtKZt8CfCUtxjFqiYiG4c0FCbjgUwprT0jqkLOJA+VSD1dA0JRu14GOYGWwqoK0XLyHhI7aUv
RWHRxJzpR6X0n9jt3OhQFx1hHtwTVVU+FC8xf6Ch1NJHrhUDFRnPzphCjRoVKHCs2/3O/qnQsoeq
2aRAkx8sm+EFNSOzhFxS447ehxY/LM8QD6zioSTH9eB+JCA03iVCHAQuBq2dyV7TN7NgES7KWbQk
iymH598pu9dW339pwTUIwUMBuv1+ce7sY7x0zoSL4/c71w90BevwnUp3CGIkN4/8RfpfvHGXwYiv
JYlFuy4G09FJjca17N/P0U5qFvePuNmlyE55/K7Qm9Wyt9Vz/AYRaRfA5L7RgmVHr87SMKfN+Ljt
4yFTUWAgW4T03RWTgg6VHFwGGQFeCw6608GAOdOQYmf9xvVHbgOSntioGFGUyek39619vFOtxozO
Wt/+rLfIL6r9mKrmY6PefAdbwLLQvgUbTAGNwoBzQXtYxggJTo31h6CCVi20wiEPD78NNcwIXXjU
pZHJqEHo9p5kcB/fPsl1QDdAT5JbHEC5GdTC46xCtAMk2tEJMhpJYw4qRrTlUYLUM9HZS28A8NeD
mYcVxIhhix/9H2yt51sU0B7S9GdOjGc/JSAmNu6cYzu1WfzCS0ZUq0HLtXZIZImitdr9Vv6SdXoA
j0Tx8xfbtQiWWJaAldiVCDbwCCKRxDbOxbZxbuwkxK0k6GXGERKjSyIe1s76OQZKDtfpH6FA2iWC
HKTbAleaISL4ONhzHSM8t77p2/idYHrhGnd1hxJvH6z58H5o7p6kXWSLGOhKP0MqzmITvNX4bjkh
QodkRGbYNjs0dtSIoj7lZ/1ZZ7YP7Yk/85neZ7FTsKYgsdrIcxt03KftEb6JnSypEQ+aTiVtHOPH
CH7yENnZtolGs3VOqPiLbua1fK0pMJ5BwPbB38HLqAnyRZ8DrwMS8P1LDwABhC2lHJDdBrIkIoDz
fJo5+AEEEDAuGtRhxp4fo5bRmon7rRPnx2YyysbR7OgKoi9R0HeR4pbDl447k86ssfsu+FvqSaAI
PKRm6YDgWZQ4ECt9em2elu8w/My7UwBfu8CP5IStYxe6vLwl8/vJtyiFwyIKYE2tGivmx5/RX8dI
HX6szjyfNo3fXD31bvTUBq0Lrxk5NyfFhddiZ/TdniLYnLMgO0/n6yKNXP3mDKfZB+gkmug0lkLq
wr/I5r5GdrJ+2umBwWMzLM75OlkiI7V6ZrAqOIx8Lga0dUk5uGT+83SOtTv2LZZNENOfrH3fG2h1
xPKkX3p26kJAgNBTC4Kp9jzFJ/2iXVjZWSlDgFV/0h1Qm0d4EkLNDfVAhtoEJcIaBOa9BvfZdiYU
xnHufOc++0yPJgVE5/n8NwpW4SaynqfH1P+Bl1IqEiyXp8e8t0i89oFkXpwa9YCQAf/Gvx3/Pnia
FeUAB5j6VGJrtHL9dwuYw3jC+pN1FlIdgDk8UEh5IdvBF3PfuupXjCh2rNT60TnHfd93mHfEH3sW
CbZCizT/XCV93IR+lzwZljAQwar/8jiA45Z1W7o1QOUToB/e3m9Z2nzayCjP0+9tfZfs7MPnQjoG
mg2mPO5WmyqGTQN3iGcMwnGR3nSMIqoQYGq4FzwmBkiwaV1Ahh0B324VA+FocqcNGtStPkttwvAc
f1bqsBzT4nrSBG8rtk3+ZwDz+nloAiM/1pF9Z7pEzNFa0QayfqbY9ow50tylzNl0cbd/Ezoyb2GL
mVcC1ck7kGJjEFeGeLEomX78GLFNJeIxPSlmDP1JalPgnwZjpGLNOnNKcY/hgJky731qtgwI04nG
bU+ZQMUYT0e+yeQi9RTsurfSrSOFh+h2P6H3NlSr5uSTZNcYaA7hznv22pEj7iS77rRFVFbHQOr+
tQNNQvw21S0g7y1gLATGOZIXeDTESO8dxVcW4KKw5jAOFiXEz/Hf5+zb1NA1oXzs5rm1uw/DESAk
KQBw5BEwBmeeokEA9jbQyol2Qv4A7QN1yUMsi29yFQ/QEqNwdLeFRQqXSLj5LF0As80eS3JK4Edq
BnnR2jVnv0kG3wSJscwWXD/Mi/L3himSH3gkriLMEneJ2lwjeQ/d9kji/g5cIBAjnydcbzF4QoS8
uILFAks6EnMYc92RavDqve7MQAUwSkCTkxhj2Zpl7K0ggYH9YiRpZQ2rTfUiG4nFIt5yXhynyC3I
xtm2JiXGqzmJzCYFhIuxBsDZ5H5nHAGOKXSBGDYN8xtzR7HpmMDY1CYy4kqO8LvAVEqj2GEEZULW
80wbUfuurwwhT4CTj6bQDRj4yX3yY/wio4XFIn9n5M/EyGkjvg85KqMnmsjzZ0XuG++15p91YRf2
FwyksAOvsIWMzfo/ozUSgkYlljyab15BxrJofOatEYXQVsqwwxF8oFj/7xuyAyc4dj4bvMjUSTCN
91lp/abdE7Hzml5hNNjrQnuwwylHVVoVR0trAX4QOU9abAtZNvv8DukEiBl/T7vmG/NUDh9TKlPN
j7bEBdrlaOfzyGqO8jl976fHMbktE5EbvDkW2s/PWC7YiVzRx+gxgqVZ0gVVxl2ErBNxKstYupBl
jAlm5mtWEy4u7ZlYVeQSFHa1Lp2jWzqywlCqd0gD9/FxrHvhNbaCVbASR0eXMIF4PSTyJQ7TLx2P
WF29xaenRWxo5tPugEiPc1YWcitL8HPKeI8F/0sXTIMYWPC5hdZj9UdUYcu0YKldY1cYG2T2cC7t
QcES5dOBhPvuRA71NZyOh1+l3FoeiCy3nOvKgKB2KfTrfRI76olQPXV4QjI9J6gaUfJtDoksywcV
jDesKE0vdoNN0ws22vLpIjJLikHXVkxqHnJ+mVvwVd+hIpepexIzq7fIQTEGxssHmcvGWHJi5GQQ
0y6XwXciq202WU3gP1cJa1HBiqzcWIeJ2/g6R0wfLVGxah4RU3D9zLlZbrDPIAPLU3ZiJ0TYRNQ8
BPhYtc3XNHXZAHsico1+g+epS3ulx1RfSwz4JLmKFQoPkjgwciuvbae3+IanSwFW0z8VNyp0eEeb
3uD0ioT2I8OU8/0OQVKmT0eYuKcjhv7rUtrQhZqkNyWYKBdCMwh6wQXg01UU6BtC7yYHjvaWSaEK
jNI1c3S6X+510ysh7lkym5eCQUDGIT0JWHTqyJfnysuGjTWDmCseu0+XqLhrFxLf/y50zFoqVEDr
s6yCHAhFmXi0EKQWhHq431hpI5ZV+IsTKynLpHLIOVVkiuCrl+4imL893z1uEw+oIX73SUui7hUq
RLNalmZnqS3vJxq8mfVo0S+vzWeO1+Nwta33pjWiL6+QRxa9wIaQWeZ7ma8jDKLMCRYiDNuLBa21
y/7SbWvGfFlq2PPWBJppC7mEYoKmg5lIm/lhODfPzK86DepuxgOQU87IFoXZgU8WEfTYe63PUlvM
oI43lGFwCsdn3KYOgBgLb3k63hoehWtu2WnUvjUuDAQelFkl/EeUkE+pbXDiVsCN5Rv+D6CDrmod
oYPHAF9KLrogI7oH4qV7x3HBUH5sXptat6F5+Etez6TGzSBZlVZrHrGYylJJfUA53nSLJomgnem5
ZrnKFv8XFs73j9JF+HJ0XjDaw2paYUILixJRQxJCJt9huGrfMnb0POGZgWIzCG8d77Hpmk8sAaaS
EfaZinmH2zoUh/dSn+VrimztxL/9LjIW+8z+wLLlMGx4uRhudZhP82mK6X2t8o0oWUSy0By9588T
04LdpCftwqhlWjLJmCbZ6cuMEmLwN49NLJkkz+GFs4ctJAIid1mRX0vY7nKbr3G3iRs3j31yRfog
pGS+KuzycAeqWISXlL/GUjII0fBM6ntL5qB/kHgkZkyAoN8PEb/KmvYasZpihJDpkOfBLbWO42D1
tDpeCnwqGNGJBPyvHDUXB1iHCxM7IIuPK7SmlTqteeCJHdZHylbCiG3E2phCp3f3z62gGDUlXMuh
V9ECaSNx8B+OCOoJhBPvWct64b/Ab8/0IVJMHJ1NYHx22Ngl8gtxSLCqIj+SUEb8CPEbyDxYi++F
jzESX07W8KfZmrRmD/wAPIMFdhjv4bUsFkScg0jER8P7kHe3ImSi+QJbbUITMD3QrSzYgInzhwtA
A98xSz2/Z4wcvsTu2P2i+BOZSoSb8KoRIi4e383YEQ7NkPmFBKaJY8F2cEYkDqOqykzGTY6CVBrU
/qYxNv+z/CxrV9HAycFxKeFMEb8smLu4NeIsClcrC8ndvuNc/SbV+bEOlijNcU+O0wou6bk4rvDf
giXhpSjTUS7+ybvV7Ll9LiC7l1y8HU6kAffECGjuOOUtwr3BfYgoCrcMAgUpX8oZYinOrXPBFSBy
XX/OxxWcl0M3aktugPyjQvWe2zkV3Quqe+FiAHxW0R9IlUZpAEQfQCTUEURYjNYUrSTRAcm3tdqH
Z0TEO38L6AXBBvsJAAb6DxMKuAYTgAoghIvy0YkL/QIDh4BN2XdQz/Ed3u8giE8myaxcNU7KtbLV
5cPVFsqlsVAvJQzTJnfbo8+pPSoB76/56X7teQqU4kZD7N0bWC3iH/TX0stJshPiDzLLXjF4AIhe
fuAbhGBO4LTM57SxeLhIBeHeIBph2KrvAA0ilCnMFL/qC3jTFgAlAi8Wve+guFAnCA0GNWKfeh8M
0E4vrUUvAPcQtgfah2KRRYviCciiNQoniCA/LSFMyj1s6YsLt1Ouwa75679ZcBy+zaecPnpdLhEX
BPfdlJHdgWRUt2AVvVOUgGMNXuh66EOsDdoQ97nowJSqn6swcQa5NdiJgJISlJEgJZHMT9huYNNa
lfGfeGE38GpooWnIJ2IKEgPAiH5C7ELq/hx1QxrGGmYKWg6+MfXgqYCEIPgoNk9+lL4tVyJIlSYw
ZCvxV1DDC+6jv0UoW5ArR5odNqrmyRDgMN95Ziwg3d220EMrV4ic75Kn+KJMIXjIV9ORE9jNQ1mz
uahoSc2CdIKvhd8lKYtzXUNFdRYVeR7s+ox2mSGkECTRqJAQ/n1Fj3TtutFM8ne/FszCY9+ZJ/uv
VYGlAOZ8/4ptsvZN6pOuke7ApWmS+IkQnoTQ+x/DGGfzh/Fs7YS+reGR71+Ep8kcXVUGhRZof6lY
v9VvnwA7zvzz+8KifiRM94LpcSGe7vdG+E9uHD5JZLGEdzGe0CywP7hcWFLM6N3CmyAJQHnTnr0f
QggUIGzRSV8+WRm0S+amLuhAuHkD3Jb41FzBURssQxzF1LnPdGCYcvzf/y7sFrZbw/umy/Iqsh4A
AqwpCn4urhPJ5G5vjMc9fazEtRXA+2imTo7HLjGGuM/KApeZuEabVFcWIEtUW5fnKcSfDPE1S0EC
sf+UgeCwefjOZy7Qkz7KcEJemJMeWaIiPPb/EPskZ6Q4yfm+Rb1e7YoFcNYumqmnxx5v4cOCSHmA
zW+TsY6IQxNcOx6ebdkbkAtFxcz/TmfHAzDhJR4kL1KX/8MNJAZpEKDYZE+dID0gT4D+Q5KwTvhw
UU9KOeCg0ZyXDXYutMPlaMEIKg+6hpuEnwUqKVI4CheCYc/AN8BAeC+BfcgBHAdZR1DLrzYAuATK
/JEh+KWGKnVfh7xua1LQC2qokQ86EPJSoFT0c0AVuIy4tNxL9J8cMXefc1FvHGyTrCgOWWf1JJGj
RjnRugFlIG8E9ISA+lxAR6ksdvwY7B+nMLlUK4AXoOIcWllAbwOoPUUvD2lAd2hlAMKuUu+vIs1B
aqZKmZcBtAneqPRlf6DCH1BXrEszSvFE+wKa0NcYgBX+BZAFFudB11FK5FJAAjnGpbnkizxohMn5
UwyVTT/KPtg2VSM/nQFg+RfytjMAgqZkn2K9vftJIqh805r3mHMlSNxrD5uCZ41/LSCeggtTiQA0
JydbWXRJmcunwTXZPJ0EQhQH90bDFjgJUrbwCeH/ariZqAZfnKtKSBDd4Ne6XSN/IFjkDlGkoUhI
wzV8dDEg0cfhoztpEJvRajAd6W8zVsZNbUy9C0riUajtlZk0f2ylRgtr+Rz2Fh10KI0RNUai3+T9
ptjYMEaOAF5HmtuXTCtJ8skvL+axhGQfHDnklbian7W+ywA62fCWkHiGa4bzo7iNS4PgUiin8PpY
BfvCEtn815IAWnW7rmi9jmbDg3L9TzmXp9c1dkSb+tgXDorq2ZFss94+R+cp1pFFElmQuocY/+5R
D7Yllw/p34YMUKA7HOezJIvl5w+LfUUpH4JQYawEZxVoILUaHoUvh233vZJpluMvx1a4Sgn6mE8Y
ICqHYKFekHMFoRkeKe9hbZjhYjxw+SCG/6uja76yfSP4I3QqTpCGmbCEqcv0YtaBdfICjoBRzzwg
e4lotAn2hmygKZYNopAEpibXWJOxRvHZ6k0tEDij8SOcp+Q3Zmabw0YN0htHmiQ8MT/uJ6JbZnZJ
CVyhFYnpYBLZHAODOLEY5EwlVmdydj2Mb4zesR7vIItMI5lAUoqIpGoOagDoyFQAgqzlsOhemSTM
h5hkC7xjcCE+fzHMQkJXFNmIHHLwRvwOaQn7ahoUof3Qbbg1bKjglmyZkI+vsEF4SjbEr5gPeDT1
4O+OpxQBEaLFTKK+CgOBPJyZTYCCeLy2PwSEzy8FIfo+iNAhufD3HDHkJw+oOI6OI/54jfWTKJx7
AY7s3h2hj3MAX96o4fFww23j2t+tj6eOewfkTmSWUXEaEf42v3SWvUXXxhwxp6IT1ruiBpCE0R0k
7sKT+o7mlW6yoSaRl526t+B6qIUJiMaJ5wny8fb5U+pgMlxiEceLoIEbeiFgUW88cUcYRBg1vpQT
t8Ftd2+I63W2+3ToQQsQ/1g9rgz6UJ4Ul6fHFfkw/6Mq+LrVhyHFXvgj9ok0P2SB8glFtMkHa0FD
B5okAtYhQic1dtSw6vSqLUot0hQW+UxlsrzOzIuN5gB28q/j+IvuCv2KGYu7e/hBf0hQ/KXLV62R
+AC0qoBeLSLX5NpGF0IpWKKuthviMSC5t8I98EuyEjzsaPq4FOFeObFabiShAaJhVE21kSB8gvBC
iOAYCGmcop0nDF8SQ42fAuoQBP7mqKVdqocSJqE7r9fcx571b/O6EjzLCmjL1qp1a/5eoYoQiwAA
R2/Aq+5JDNa4IGEgKGbKHW3GA8sR/o8u6xvl2fTHgAUOEEM4e5ZQ6gqxntTrJ/n5R0rZOCq9iSQ9
gGQhA0UA/B738AfI1BXNO2QKVul7Ul3VxVfigYyVFr9gkujqX/v6eBDy7e+4hLzNYV4pIYoQpCAC
F0zwayUk9zc3kjxUWF33tVdPFehZMvosAy+8cOFngSc0Vgbd9ZyIIhXswCoxj7AdrBwVvA0Xw0hW
7cFvfjThcNyjSSrSBFDTAXNEj19a7WFglFpj/4ii6UcvHDW0utqQTLB8h7vJA7OI94GXyfP9DzYd
pVeLOh3Qu4hVto8jtd0HXbqY06QQn5Rc1B8KLUqCCNXOg4gFM/o78wT0IbAIdT36MYVkSqnfU6En
JiWbTMYu7KpUEkEWhlQ/3yUom34GWfVlOO4g8eRDqusiEGhM0IlR4esYDn9k7vgm3QOoFMG+qOiQ
AEvSMwDu+vz8+5Ak0B1QIyV8j0Oqc2boTAYEVboUy6VjgGTMquxRG/IRDOOheeZrZOV3ENnC35Os
CxEaKgYKWJpa81ypQ/IzeF3Gg+chXOP8V3i71ESRQ8cRpXg1xSWgSHYcz703jFDHUZOb0CscIOkG
DHpBakqRleldCvzwBrn/4CwUkyHKExQ/JuT02XbzfD8gioTyBKfAb07A3Du7+NBBQ/39a/9VREOF
6HfVSkIUxHlqNSCTn5J5/segFADsK5QrGf0SyIjsgThF7igqBKSxHM9RCnYEJPJIfl4AuXCcEulC
PIQjoRKIqYekUk4kPhZAQ6g+ImlTKAEKLC+0nbJ9TpiwIBXiQEez9p/6V6J0XpMIF0MBAJPA+sDp
CM/BGUBrLZ9/BLTxH7df+FvSCQW2oHwCRC666fNnl/5lhOzpAXbhzIU5rqiAtK7/uPjrACSk2+MU
hJjqJbtgmZ+Jp4eIXHMwwEN3XXophhx7eFI8VJPh6esVTED7dVKR+pzyU7TqeqGTnHqXhq3b/kaz
3yBnt4adnF5odopB7/J2MxGCvm9ErF1KQF0erm53L9FGe/e7XnWixZB7vzaw+re2F0M13sJTdSP/
roGUBuOt90l2G7Bbvt+8ETD3wOqsz0m/tTEQmy4q41u0Ol6+EmLLny04eCKxhCRonOVIVMcxPCGC
ck8taOfaJzak2GyTWC28ISTWtiEK5unTi707SDBBMzuo/5gGyAlqgC8+uBTko+YAATNJalQDQF6M
l8lvlDkiUQpXtzFGWqPgBSPwoOfIubsp9rSSR0T5QCuM031QJI2BrRF4x96P0pSE3vv/kTcbRdWJ
hpKkgTaVHxSyJFHlkEyTnGHUVoSpvObh//lk4KpkxhEu1wYEvTccKb+hdqdSF1NHG/ZyClL3O3Xu
kuRoNKRiBxLH/0JHch5E3xjSK4OyvNgC0ST+J+ZIYYWeU/eovQE1+BZoSEGKfl7niuBm1+9w9jyQ
ifOMhJQz5rA5fuobZOTqV2Mq2lkq0L1+YS343ogpJbC4INVD8/O6UuH/1Dv12iJuQMNA+lWPmhsi
3keyr27bJ0oai5UnaQoRJhqUC+WuZCb0SO8U1Dj9C3qCD5P+xTQnV+m3A/SqxRRU4LC76PO/lgrY
+3WBe5GksZoD894KaHXFPd6k+FkPeT/5CLPIvNtsCuySODo9kGbAcaCvIHVw2SVRfN5k4cBTBlbN
gFW/iw4Qp2TsCfIMA/lD1iLGnHzeQ4CZaZ1/u+ocLcC1wMNe6wdom29WZ0x3tO2tmPwzdhfZANrh
mpzoCmPEfygx6K1yrmTCMjGZ3HWuR0l33eASXrhMXzxD4IHHRa8JKHTcqLnpvg4JJ5lArVGvzgUq
cMN6ZI1cFNDg7ffaPCByrxzBb5Tpa9a+Nq1gtwrOKOKDHThKsVeugDzB7ucE5zdOPSLgrF9i2ebH
eZMaLjl54gKLYjqAEAW3JAaHVXtO6oTKuYTf/6P5XPKoKlZHoe5wGTg+iEkoaX4OiErA6CE+QRPp
aex2AEfFGkZkqEEcgxbSgXNJYTgE62e5jEhk12gcYgoGgEWuMmdUIG7FaMK8gZYAWQv9RLFzfESi
2E7tixI5CCIPYo0HlyGqk2U6dsgJO/Fehwyp7k1x3wT1GRtrb7nRdFitRTqPtQCUunPctFe9KwBg
70p9EnIEzh3E8HDcTo5MBuO+DdfhErEhUhY4V7hT+giRYCYRlRCSwDorfwb5AWOY7GQx0J2GE22j
v+cfdDbbaq9eZxBFgKfXOdmpe5wBsiqYT+QREU6pdSoR0RTTDoSCiYgH8T7jNeS7iGoewZqNMVFA
NZ3kfLw+dnyR7A9lz9zFw2Aq8+BvWJ7QkIMagR1hA95nkLrjVUXQz16oqzXpzdub9kaljslDqvSw
DQ6LjKX/sZ2/TXakiCVnPkL7XId6j10d3vEaOKu7r0g3aLGQVdMUVp10wXOw9qk98hw/x58d0Oya
Ab2I/2rGevtjScZJ2dVMKVntO0keYj07FMIelADQwkeD9cD6It0xiEvM+rvQJgsKqUGa/GSVwm0q
gfE4SeJOBqt+wowz5v/neXAFMF+cMt/Lz2BlLI44DmSF7Zmo/I5T8Ie7sGUdBTifwOBvn/gGYgh+
fWpMwDU8+ReMsLvAyXjqANbRQTujM0KbtYPYsGMWYGYregTAo5zkS+Yva2etW2Dx9SVhVPDqp43G
Hypf2zGs0RfB0C5ZbtFpkCZE0iTZN9xhEGXcvz+xAai6JbnyvoV8qIFpOXqqXpFwhoUFDG1Z3Kbe
Jty1N49ZuQ92stC0JU1j9aJQS296XJGpasMgQIMhr8LDKf4kgwwtAdInMDkCFxV2Rs475nPmWEeO
7oxwk+K7kGjcjPTAyULRLWLERS98h2yrkW4FYIuirYHJU6SG47snv5Lf9af8oT7iDqB1y0WshaPC
I+xJBQgsH2fLBeFUcWlJC6XRu8GwZjgC8963MrzZHgOWClVnHFvICmF7kJBB1SWrmmnunki8NbVd
ta6oE+B1/6r1b1pDp4/rS76CWDu/Fk5qtrewXztCDk6PRoSY7PdeOI3OTHJgyMic04WMdSDZoI+H
drZydAoKqg5ow50oFT7L5qYkw4sBt/QP7zNjiYw9GU0cI8xDKB43mRr3ShR1UneKvnrkgtVXpkUl
qkO+rjDUiN6xr4fG+cvFI30uAjbsk5CIKIexxx+REY6h50qjAszIiwsvjZ1krXOC8LxbZZGTxPdC
JBZciahlRcWICc2KAbM+aHQ6cy4J+rxiXGJcuXJbhhxrE2WmQDtF/oJoBuCmmsUwXb1pMJIQlS7x
Q/gm+nOJjEaiUN9EMoBq5Yl0sUQUp6EIkuRVLFsdK0roRCAEPXpH6yFok4jM7qwAqD5qGwiyyx0T
RZFkC8qVa+Fxp1uWOeo4oz8QCUJENWeBhDB4Uq3oOT4a0R8WYitEjzjFEbjVG6Ub4RaWVKzqGyQ4
mT7qnFxyrrHkEnHy7qaAUn+eUlf+CZbsIyAQ8TAZDKxJmifZwM3R05KCVxCyqDdExeFPKpQr8v8X
0QU9U2rdh29RcQ95Qc4eQYyJc39ztC2csQwdFI+oZkRUgeklvRRTws8P10E0OoT/uCQorhBeNuEB
6QxGlSzRBEmylWi8BE6UBVodCMGasCff6Y3z+XHc5biSacz5fOaf+WsTrOAtra4pRHpOABuDUDxB
saFda9GDZN9LdjPAHMsskf9ENBvJNJ8nU7kC7/l7nrr6sjtuLJujTi0tkXUoJlAFkUdoTgN3rilN
aFE/+E5jSTr2WJQtcjdFDSO6l/e8GomQtgI6rXUECFxBzyAC+I0XPAJVuICfCCTIUKArGVBt3F8I
+HUDwQHO5hPe6Vz4DYgVYAeQHwwGR5ChjJwFcfexD0DDiFYJ9gVB+i/ECED1avyPP9AvIDf8/66T
C3CSBeIH0fvKftgJ+/7/XN7YWSFvZQj46xd8xiHydvPSvGQ3jgdcDvbC1dZ3l/yI3kGEfB8PHcP6
Q2aEYgdzxU68/PK+dA/tw3HbWidec9layzvI/ki9OHTWdMFEAZhKLer4C0YmWNbbU+zPBZ3FWxdc
FqSc98Hxgen4FfTN54rBR5Dqd/sIlMa7nwu/Rje+Ah72X6LBixhM3Xt7HQ4R1bP3ubRtZdy22+NF
z76fyEOvb8NdsDJIBk4R8OQGLMWjAB/zW11E2Hp394vpMvLUYhVHrVpSxntNMkh7FKJ8UiiOwQqA
bEdUT6rdmLSm4bjnhAuqFk4Ksxp9DLRd0MI1+9yvjI8RudTJ5kSDOWXNDbg2IzIU4756uxrx0rQ0
1BE1HUe+0RtSrn4I/0QO/HdAp4FxY961ftSHXyTjaEQPRyNYICtvW+nsfv46hRnOOTOHghAI5nyb
3EOzJHg1ebFtr8IdPikJjrTroDLpQR2S7T4HOZ9qc18hybaPUJyVQxuGC22jWNWye2it1UVBwSJi
lFk20agzsmpMaUG01FaUYx7no+NCNZl9+JFNkK/Y6t7Y6JTO8pPfqrlCkE+PknARjN8juYmH9oLW
6zhSq3T3GFPOqv81HlZCCop9HCUTddUZ/sb3acv8uM9VgH8xa5jpNJ5qZuhQGN94Gu/xa4wEfpQO
PwZSYpvOv8OCixTPFIfeeuNqpGAXAJJw3IHEZ7jOBkJzPk9nxYxCpOQ2Lo5OkCKOpzeoPlesr91a
MoJzT6XK4EA9/NaqcyduszQuTuRKxkljonKJ47M+vXMMrWE5v68St2N/GJ42deRmpBN2LJJKB5lB
15tha0gBz+nTuI/0aXqOz+msO3wbxVAsimK2lvqkOdXnqPuzczmhN96gO6LStRnPtTH9UsbK/G1+
xsqksfKX2Q7tPwwMMv4pnbEmTAoKJNMvzWjMs4k/ok4pF0YxqNE0r8xk2DUag7Dm76m0MShH3aZB
NuCUBggGPWRGDzMcJuOGoRmUaWY72rTnvBbKhDJ/ZJGWUN5eSqOF/suKNh2TYvqMTn/UmH/Cvj7P
zOaSqW3qSwg57BDE57jCWNInc/FjXsQzzegNilkypmjy8HHaa+Zv+Bi+x8kiYhW2VdJR6c5phOPE
CKYfoz0QhVGT4iikm8zpDzN4jctdMaFi+NQ/q4v2Y0gyyZSCvVMCEFFglzeEYpohpdSoe/E1W+vv
OJ6FY66DAehharZ+iBgwv2E+aOA4cSeKDakbffLHFt1nP5vQpGZYos1B2U04PKarFtoX3+kg7yrN
eNgb6tPvRJ3Rs3T4QF47yQfB8DXmPkw6UyoWY4ygCN3Wsj3+4VjfWabzpSzSLaTbhHAUXcpn3SmN
uCa+HSNWIfrjFAAGp5/9KzSYZdx2bXosr/66MY1G7Z1c4H80nVmTqmizhX8REQooessMigNakzdG
WWUhzjPor+9nuaOjT5xvd+8qhXfIYeXKla3EGp1iRNVpcbKhzSFt/3m1YXI2QwRQx60JhYh13+Qa
Ie7HpjT8Y+0jVxsfwk24z2699Zs1MvPGgNJKZo7vYYMfXWEubpyIgdE3c6d/Di1WrByUoAlF3HSh
a0etAT2n1gBpE+ScrME1vvaMgfIx2mnR2YMUHs2DfdZly5hJ11v3bQjv5QCnc3lv/Vg/8LSp4zH3
FUp88mRDTx4LEBeRLrLxdvikL4cYCRjVbYYraeNQ1A2ZIhQhgcTwZq/5a4SdoJVgXJItS70LWW6+
lS4ZfuzYlwjesU+pyY5OwSpZ9xEJhDj64PqjU8hwgvTos6XxJZ4PWgyO6tFd69+Gd8zjMdu/bTM9
eBvD8ICK+AxV6uBT29F8dgkQIIfyeQwRw9pAPYUBFMFGCgwaJqebiFkBL71P9N69KjqMbf7tyW6c
sdlsF21HnAgrQQ58gJxaUHiPRBfs0XsgCMvFxCIknYtbLLB3969u3OAR5pkxuf0VA8Suok6gh215
hcc41YGsBvJ/QcmhwH8Ep/jJ0X5OzniZK5GV9aKyWTF59Svlp+1jwmgwl14yrN8tPcWryOsmTAD1
jVi/cIZ7ZnKWnAl10NakNWwNmwB3GRaE68wxvPWqeJ1eIyt49LtRK7LG9J4PcD54I8PfRkxmjCEw
tnUl/GJI73SMN8S034KmCMceCERA45S3TerPR8r9199HJ9qr6V26pNdQV8SCE2t8HMGloCfbaeuH
4hTxYd8c21k1fo6M/ipzRvvsmB1oWsAQ9mgoC4yIgZFpnZ5+aofBU+iN1ml7aKV01LHUBq95iTcf
8nyoznSBzqmd4/oyZzgfK5a1IH8S2tK9FJ7D8sMezAePmLH2ARKIg0OyS9p43nEzrSk0u/d3J21g
1LFN6dmjThkanKNiWPrHiI3k9CAN7Vf0nVCjSmr+RKE4O/zdiVwU0Bi9G+Of+na2pS1kPqbhDl43
hEOEMDbExVXQGWOsJgwBS5iH4aIgFeoR7B8rrTFTWm2UOTlXuuA3nHKHdWOcbnCk7Q4nag+6fXrL
VpHDQBDvGAE76CN8WVJap6BV00ETVB4N4JiAdVT1Vukq3WbbbEdqyV5w1RjnMaQo3qM0xPuBYbhP
b9O/p2ZiDU4+cp7hPWCYgw/a+NHMqiHT7OJztBkeD56RICftYVfGxuR1rHwtwYO7gKIVsXY5KAar
hEGzo1VUscjXCE/ji1vVHQNWA0JbqeUxKzKrYmd0WuwWjZyB7X2HuPosPkrAEJW4eLtTt2McKteb
mvS/kLd8b88c4D1C15ev092mJhud+vbPLmmll8RkFdoUTnwa75NHZHHKnaF5dltDe1wTkhXx0z/y
iF2adztvRniJbz1ndImtUYl/eYxX0JPnmegyzudmYKYOv7ftW5Pib9c7xVvWcuPfIwuWFQaF+5LR
jtccNROWg01iIAD2Ht2I/A72VsLLtcIN9GUlArv39rid3dJ2QHtjePT2gZFWfSMy3Y2/j7pJKznF
jwiLxtPZ6TwSKQfFYF+hkxF2p02KEIN9dMCb07f2YdC8xCUpQYaGSN8jvhjLi55DZ8JE5cj0WqRV
anVhHEhifqFsHJA2gcvV/j5xCMphmcjfV4RjEQYWe/UMmun5b/V96TOMkFAFS5mUH1eUt4H8xy1U
NyYX7IqBVWK8enLo809y6Z8SIjGXQQABNi5QFLFKCMfNsWz6NaRWT7zahABP54nb8mmE9FEy8qjs
MKjyHKK44FHM9AV+MsDdI8KNu9MbaijmxEqYFMYmVmmDdzsQcbIKVXzEfyPmMuimAOoBF5T7Qm9y
gDp9SF6FM0HnJXL6zxEXNRSBW90GytfIGb1H0I7uSLceAodYexUgohgYKnfUMAhN/0ykzW0hqFxl
SK4PHlE1vhHnNKID1syZHoJGxPOkNDE/wxoXvw+fPXDICJDpia0LOn6B41j5B8/yGf3g0/uL7cZR
oyVbvjsn//6JvaCTaWyTOdY+o19Sxu30UbWNn/CnMGZbFG/wF/jreNVfJTeeuBPtX7k02rwTzSGE
prPiErJazAZxOzxah+uPpgQXefVtD1FknhSJwUQ0/6FADwN+6V2QBF7QCsoe9Bv59rMamw7m6oS8
Td9ChatKaQp1mR4zYJYiXD4YxyMjVBgte4eWu+jQFOvXI7WW1FMK4X47qjwKzcHRI6zzqNn4Z98h
rVHHxT6BX2JwIE3cUItd2mcG/2uwQ/dwmxjDCxwSzjreG2jgMiB54o7WIW39RDWl347bIeM+sPee
7OIt7mDSjNAh/l71mxyLPdPZLM+ZNNI7a90EXzSC0msF6LqPrfEtPMp9w/qleZivaNEQIVEA4qk6
PPtKAlq/zeQ5gXJRpWuSH/wmK1m5b99gb0GZXAMEhP6MdEdYjSslRr9/0alWkCDT40puffRYNeZf
/8xnHTH6f9ZMEpoQRvuQWFwqXyGCLFFhe8iFug+XHIdQ9ujDOWTM0QMSwpO+Q5iueG1dl0v6iJg6
+8/HksylsnAFm1r5VdgYXsK2SxnYPXvMZyDIO0G9+uom/ENA5Ze+6TYziwC7vWG9UJ/3dqM6oDfY
n8eXsOYomJh0JADxrMSYTrKKViRtt/ROGMOeEWA1oktqTcnwTjFEHA7OPUJ6nSeHmNkntAmYYG1w
R1C095mO2KcgefOR54lW1Kj61vs67oR2fM8YILwbrtKCvPAWn3or9tuOwFBAScAdKfdDTOONT4GV
QN6KzlHLo8QXNF9OlzyWmAeTh1GuzLiRk246fjs/xWC0hOqbwTN80PlvnPx5dgNp6kJdK+kdvKXb
z3N4DZvD9vhItqw14T5jsKr40iNTHhEfmHnzi7G1iwopMZLAjkcRM7ZOMT0ZgN0sIkU0mIu0K0uA
9O4gw8T90IjFLro7G2YIMtKNgUP35zOE1hKyVvxTunMfmYae7V/8j6P70fWkvHvwZg6PTHZDAAub
DQu4GO74qzlzj9AMNDzkwl3kTTkNDMnCEPJmnA3cun+jbJh0vMqzAbOQPOU5ob9xGqh5egXvBEXJ
q8hyMIb+GkbqCVepfiKaDIOmO4OZzCehj+wymoICOS/n3v2DC7EeMdwQPVMPZiZfKyOpMGMBbuih
LxmeA2ZRhZfw5C8RriDsf6SrBJ13j4IkVBo4BwAYlOXdq/tjeLsI2axgyoEOsdHxzVNiq76lh/f+
+310JwCwBNknvpjnoSiKo9NigOO7hrfhY4YPvr31iiGfLCMCbPwGk6ywOgv6jzMq0e5L+QEcCH+B
JIsnX07DCK8G+OEXwQZCw4JyFllCg5iJCUX8DkbLYyAfnXDPsJECNowvfyYBMMqxhJ9zmLR01omR
dJyq8czknWgXoJnA8BjM/EXyQwOmETAvOUEmzB3OgNFSJQkIsfBYDPOmy/kULSm1hiMKSr62chdf
8pN7DCEGQyFs4IZWUWt65m6Bl9lom6+SY/8VvzOwYEs7ijr1UEPABsBQC0CS/Y5vBIQR/hp0hnp1
Nzj2zjEylaQg2sQalyYLiUS0/wthEaS1ySIcIqoseDhmsHlITZF6otQNyoD8BJecsMOjdk7ECVXW
hfGS4PTdX1QQPo9kT7SjumZKmPmORWef1XbXdd+3XneEbhTCJ+rjO3PE5K7pKGQfkQz5PcRQSv26
L2tWpbu/eWZHNbmdWgzoFeXtmrRo8XE+80XJTpo8+ikwiBMwQB63zH/g+5D2vPpsntcd2F+A6JzL
J35lz3Oxjd5qsqbHh4YOroes9v3rkhrxGrygps3xMAMeZrNJ30hvT70muTXjkBJa6gM7Ncdrltv5
PE4fDC1hBBtyURserTRDCkRU/MjwGMDDzu8CzrpHv3PS8VntSFQyFCtx5zT5clc2rwyZk5E4nIh2
v4NaGPPgkzqmfQS2EBUYpCuArKg0mvS4sB0cO641aTcqD7gn4IfwxSlJrj2HrtxNRtsKFxRAcHLT
s0LxX4eUqShvxwgU0oyK23L4GYoJsG7Ci4vTZT3L+MJxZD15OPu340t1lNxU2V+wV4BTBTZ3RxA8
MDc9hADj8DTZOWS38MQ6Fcw75dQZ2C10sYEG/xmEJ64byj0OyEpQxWhzzuiE48daIeQ0Ov7VRHPi
/DvhmsJpePsGrKFP8zhE3xigyfHgMni22/WWa/Zm5XE4fBUICOz5rZ37+VtxdFCq844cCx0UXsMr
IjtpMKsjQgiJqzXj3PXgRnNJn/37dENrKQPLiYYZ5YNloydZBWI+jxmB2BWgX7Q9y2g+heBF2LXi
sBkeDAedKg4brwKcYCUv7LR//XQwlxBdMsXJdzJjmdyabFTHdBPYPBngEl3vHoTm2HBVzdlzKWj+
5F5RneZ91bCpW3AJCHDxlIwmDAC6XtZGL0oLR4R14wWQGnKHSwhTOdR5jmnDa0cNjIjhLhHPwmoJ
VJBhtoEDauIpNf6qWQnD+jqXq9ffOu6J880lY2+15DTF8q4rtg6mDWeIEoNiNHzEbAZtw118Qifl
6hNjc3kVgctmSaAW0lWin7AliySs1CSwJT+PW6RBCnvx+7GyOXqUsUKHqOaYn+PmANJ7hDIEJ++F
fPCnY8/xjsEzJaTljRdqMFBLMWNXeT2tPjvIDs9urFI7mHPfX4mmctwQoX58gOlRaeG15JcQIcRP
XdBphxPLsSOVAW+F15od3CEUtkhHnqmDfpdDskCqVnFnC3uALUyQXMAsIRnLyqAnoBvq2zwWFyOq
3R+I/Mk5gJfK6z9ZMLQaX98JvE5KAhvO/dSmbcaLf0fWTmsuL7aVf2Q3t5GATPmS2ZQY07v2kLfG
u0+Bjbkfa7I2Khe+VBhMb7pAjAsH3iJXOPpXTN7Vn8kjWZwguawTmz6t3dFP261Cyu3ukheikht1
+Xh5VeLu8d1DaMx38g6A2cbLqcC6y+XHxW8PLz4sPDyUNmNZuotMz/kcQnBgq29eN3b6G/eTD8Jl
IewRYLz9jTumYOymg8lvj/maropQ6ODw6lAMOab4/pyg0aUA4nbcEd6MR5JnMr2FvuLz/chnvL4A
TyETX/LxZJf8L/ujdWS4Cb7i/d3Rt17RI4EZzencgZMo3IMj/HIaJK9eh+bCdkq2zPWCYwrWxp4R
uheE6vpMSKwUTClYznAjNPXRr4Z1PnioMfa6wSai1Ip7I8aBnsZ36/zS8QsyuY1QaCI4ovOKagvN
CqwMHSW4SioqLqwfntLAj9VEowrL2m9nlgA/6bJcRrBBxZ4Ot6QkDDrGpXdhd7rcQw436KpHxJ5W
vMgQnVcCF5m6trvraz9o4OT5uHfmCxPUehCmELXyXN4dyglZvMXDNrzFEEwYK5W/TomCPVlBGL5a
AW86Q6CIGMeIqe5gsFHFeB0/EhQOKTvCOQhKgOSDN/wECSRVghfvoyaKbbG0jSv/3GOwH6tjuFMq
BfzNM2xTB5kRS3F9EuRneb2af76eQTtsBijYex12Xm96iNTHiEwDZWxdREVluxjvJz2ZHi7OPcYM
K/PQpaZNXzQSbqb3Q8eG3wG7RA7KpXDGizDZmL8Cikvv3kda+vulAKiHO7jjU6GoIpNtBGYiH6o/
80pILpy8W4RdioHIoplMyI1kUAukJeuMmD9BQKAdv3m/pAje4YMFHjDkk4OPWWUbh/KKTCm59rSm
EPenyA1ylmUjBUjLCZ59C9y/lSgfQJvTnQ3XIUoWA+gHOzL39m83uLtTmWiWczmiKSkEBf2sg/9z
KfqRuMVsthwuEEB4+iZi0U24Bfd/QXaSGAGEN5zAcrtgxpU7hdnp3insE5fLzKOcxPvt3HeoZ+7R
ay8e7m+vhc28v/5qqiP2Ck8wA4k8XPRjTqLldCYYXmE0HTshYAiFjL/eu47KM1TDfzt1WCFd8SHH
dPjJoAnhYLjyh2CCAuwF9h0p3R8DyrjSrDBXSVEAvbHYYKRZ5Jz7tb+TKdNj/Nh+Tg+pi0Y1V0Xr
dwqayU4hOpUYPkNuZhthj/cg6veQeJ0K8+gOoFjy9IRPvKmZ6v6Ys7X3uzpwJ95/38hqk7X7Cyn4
5RFt2UQWXiEujVTRzuWmEIFhAWW2h7xRjnQO+dVX8IPdU5D4b0M74667kB+kFMZ1Fhqh/Gg34cox
SweoBF0euhh5yTlrycWjofBDoQ1tH+wBCmDcVKz8WxE+3DfYW95gwixgftlmuDDfpJ3ikyJsjS6h
7lY10Ppmjrt5nyVI6SxXfqLlVsyBY8sUKN/4E4s0RgqTYzyc8jaDto9DSoYCvYb5kmCpibk3vI6f
vK6+cuJubGdQ9QOoqh4CXy8PRUManX3yIq8AKFyW0c/PRhZDL+4QvFC7IClSKYuiRhXQfv+KjQ4e
7dNswZGpLvwuKUoIX4i5CbhvoCp3SIuoh6FAISFggpxbez9LTq5iPV5WF/AUSKTgGioS1N1BljDS
Q53wa7qcTX+YKwTVlqg89c8vU4PDDD94t2QzfGB7x1BvMLyk/C5FJHKXqkewMVL+LbyI2hkPd8mA
7gl09UkznmoT5fhYVpm0b7KlOENM0/LpWuDIa0dvGdAO+XSX28YYW2xWkaq8pECrOyRLJD1S3n0C
OmqxgSZobmtI4am/71cpJIIHZrU9LgZQqNwD4vJaYczQm6IEk+NON+JuAMOV0ayE760PPeTcLzFi
y5M3bLGHKqt2Z9eA8+5tMJ4ymgrGyDh5bqm4PLlT+tQdqQdjpXFlRYB8Ds5RkCi1aryXHo9gQf62
dpe2z3xckh5pxiBD4uYlO71Spst1Gj2V+CedsOOe/B+aSolaa/KdS/SMjbxekGOM1dcNy9h7UXlg
Y6hx5K8BBDz3sYg2COYVsLQR0NyS1CF63lHz6/SxIhT8XEDGoe9dNwXe88v2oz5u8QcxbHTjYMi7
6whZuwCEEKKzqjwU3Kwvgb8Un6jFgRrw/SVQPlbYhRUWI5EUPXsLhwwdVsYlmDVxmIdM6wwmUeNX
yACYLsjaysWTQXI3qY4DtQVT3BJR9R3BLeWPtrzi9mX1lVfxlEHXsyi3t/vzkPxssAoRB4CRVkWq
z9DQR3Hh8F79oY/1bY+p0+qzOfeEJiTw8lXwbhmK83LqZ8AEesjJph4BRVcaWarI+KiA1JU/zb+5
AcpW/20i8QiH9K2TKHA5Tuja8Nsc9PGGstkLNIvroaI/jyGXLAdHFQ4hGwmpuAFIQnfPy/kvFP/T
uEtkC43NN95oc/aLtx3Haa8qQF9SVoqDENqjlLr+IDcFw7lEr4IfjwV8BYpDvtmHxY45gag+LaJr
fI/PDTJHWYcrGrwcNwpkPMAQao/vUGIXWMNyAD24BBVvT8276HUH4pCRx5WJzvQTfhaCcaRchClx
uUSDyvtRlt5GgYztY9nafosLQMOrBzeY/LmNYJVcpH6pCMiT+9aAeVfJs3cD28ZHdz1GeiH9Td8Y
jysHbcHUYJIbDwiWntsjaLIWth+ya/aD2mN0I+BV9fja+1eJFVRM7witC8NbMNQEkV0GEMQ/cgTm
X+uGP1rjkazwMBChT5ut/K5BBiW4ROkqEurKGXqALmTyUjngWtJpBr+8p4e8poRJcPw77iG0vJoK
iRVt+vtYkQsEXOQkFvKAKry969TrUGv0F9qoRKkGPenyXuegCleDZ9rNjgFdw3gz0AkIzq9Ii3yp
wHrBc+LTybn/RWIs+iaQxouW5fkJZs0FIEGizTPaDkkQOZ1sGZeLICcBgcZV2tiDZzofMgZnLOoH
55hgGgPP9GJyMrAtdCvwf4qnZDRfJ5FNElPvIq0eDkmywIz6LQJzJo654g/g9zC1FjEL5pT4l+ue
yTWKWbOiyQsuLCms6hxVeiGJw00pP5WBK2daV7J7v4ZQoECACGn3LvxrjoW8y1iARIEzUx9vAZJS
I54B4hKCRPpSnJUPzVp4yEmG+fWpb1p1zi8oBpPjMQd1qMgOE9KRnLcK9ZJzk7miOO83hxRRiaGV
6SgWfJkVTC0jcv8hAmKrUG0DAespZL32GKaGVQHcHUh0UDhUk9X7l1cWwAJ8LvFEm6qFpMgY+Tau
3py4c3KRsQyxFsCwxTfy3Fh32crGwCY0heBFX9Ge9B5ZmD5wDNgMHP6zqBWctzvnbYtEmuQHL8TV
zAdNHqBclPHB+SFZAU7gdC8AO9LLYlhsBNJWCPMKmyOqaEAKJAA9PCLJNrOgR93+8eV27jQkNgIU
bLAe0Mb5LkaB9wU8Y3RMeA/FAPogRCQ8CO2K7JyircUjMFNaO7dTblY3EHsDIhHp2eUFL7GDFLwh
+cCd2Cb2uDtRybHJdqFM1wOM0VIDqZyhnwk8vqUyPeVAoxJtolFYMzyokMsdRo8pD4i+7IDDtuGC
OQkwEjkhuF0WGK/JQ2M6OE74AFTxkNLn4ii1rLGh/8CSHabuHMOtNxM6LPTTNT8F6ogDo6vuhWSA
93HjQQbOgZXamJ2VD1uWfHLO5M9m1IyuQeW3XcejOZnRfeeeOWrmtG18zOMGmB+dW1hc5OPwZPQM
8l/mcZFUgOUnYRKyFcxiaYEVF3R5QQfGVDXzeryhl5dJ2DDqlXTdfCND/h7UkVPMASEk5JamLRD3
KtwllIpGLTRIaj7MIN0VViCTwodRYdT722yjDqmALjkEIBHCHWRmuIXyWBecNuhvKMUQ5I54WNlD
5clkuqnyxFdXKknLP5yKnj8cDQNPGQSGYEx4eEM4huY6RhthqhqJ7TsaQPbKgS+DxYlzI3wUlLTP
KDHSJYnm7Ydw2yGtMySKrwU75VcvISMYYT01Y6KHzUyKepIYZBI2nQNqYDQYJqNGvgvVA+qltPEt
xCKBu55o6uu+t1o0c5NRii+RmRH7FHbfrOzYY4COJJ6Id5SutJWLxgJfpRuEnisHFLaUu6BThCKH
VkX/qgyn47dIZLa+xZlA+km6dawf81mjMuqyDlprvHxwx4nKVbR6Ai9wG/ocTjSgP/7PGJxpEWAQ
gUGVX5uieyOBSXJmxi9qhiQBjDcPeV4QBR1bBB05vnMI4hpXgPIpKginsXwQgCL+/dw/fMPRhbJL
ez0y67R4qyJDEqbuI03rUyQFOsynaJChQlNFzGAFqJEg5LCHaXIGSbsw6MrkKxAO4m6cgX5tgG3E
jBAD4swkW96FKJT+C70XTUIwwmVWcUC0Us654Qos7rhv+QaVG9ASJBY6nchlFU/uUCfa4+dkwMEt
yTAElEHzhiytcKqKmkB5lAr6ajJ5eRygYXpI8cFCj/WRwqTmmSjakvgqWRt0j2hHaPFQ6BfA5pJa
lijd5E/Debbvi06NhPR4jdS3LLKMDV6c0EkhKd3ixA+5AuADAggCEHZQKChMw8Y9Jo6sJmCvDTwJ
O40Js5Cw+BqGhvDvNRqEzbDI94mwFQtePl1GAM5bQAkypUBNbI+3XTCjog2ZmN/gLLB9RB/fbR5L
pS6JDK5D9Cs99BSJ/8R1p6DEk1iy9mguCqiGfz1ndfghSYiS3yy4e19akHkKyA+0a6ZrlM7KHEYa
Dk1IITeDO3LhmSUfps/jxdNPylmkEVVkMcseNUqaaNGMbPYvtEjrP9ssCy6LSoyg5VsgzmpnvBms
4PnvBnwyt585Mn3kBd7R1PWLAfyClHIBLg+xweTAto8csNx22gCJQVcwOvctZAKhEVvw9Gt0n3aZ
ApQL27+CDLDnueZw0l6AfirbS0cMrwj7HjoCcjRXIAzcaQe6WWtSw63swqC3gZVQ4+T6sJlhmV9x
QgsW3odyyOlps5xyovQWQjLsDsWvvCI3ozqd8rw1t0k4+XGhQ6sYVnKW/7KOVXgHQZSbOGGtd3TA
ySrZow3OpJuj+0NkjOIGVnvXb473MQbg5YAkONrmsVDGAvgGv6HE0n3hgAwPIPRaEY9eYxU9CaBA
voRvlrzwnLFibZrYJNZKWxq/R8XmudghGQblExO18u+xQ7+fTCaPgEVFo+vO9+4/rvwFHid+Dhhk
Edv+nNIfV5UiPcHGqyhFeLj2lxvehJYtMgDy/u9zTCr4L3NhwQIapaQeonVjICJUGNRMrp+K0fDD
eFnU3RDg0xkiiUyJIEH2tSQF/x+4lV6MRtD9VNWDdJIpfdg56aGyv8D6iJRJc1Vhia458nZcdXoF
6VDRHEPBgzb3QGyX2j+9Nz9tCj4I/D2+6Z3EYm2iBi1t7Ab1UkaKxDh6zKssComJosUEIiPKZR3/
GO8+Xz2Vnb62ZLPUXEA0ZdlmZYo6Y7JHr7QAd0y0H99ysenRdiMyoO1N28rxkOdXpxt2nIMyRxlC
X2fFRZB0A/OLpjuKjbTmnSnxKpFSnYN2ygjpN3I1enpemnN09niUBDgPvIUz0MHW25hJZyplXTKG
Hh3fmAn9ulIPCu16bLqIaTQbcIpoasvmzFte4Ro34qAwRp7+yw8x25Q+6bnl/VTCLiIgmFERzfsd
mtvR6kakitF+aNg143px4CTpC+ispyeJQ8q6aPQ4YCy71Oapr2jBcAgHB1wRb6zAZmpxqGwcj2SA
O4xloZgAdsy4+T5mWmkgMBSFOfYWpgLsq4gSRwXEX+YIhXkUJXUNOX2sP/CvQ46c1/ESvw6MAPAJ
yrj2k+lQx4bGePCaEe3IX0C65H2Zbgj4BECG0HuwUEpayM895VV0IcGhR/NwdPIwvgJbqENsh7l+
VrUDsIM3MIMPmZnZxc1O7qzIn5/loOHxr814+kq6mddMxsukDs7SJx0bg5msI/0OtBsK8MLY9+RN
X6j6EAI1R5SGF5UfhsOVNwVkyg+ePZrzGuS0HudEnAw6FBn1lvAsmSpxhpffwFpDKai5S0KmmVq6
BM2sAVT4a0q+hDv52uf3iYNDA/NQkgJO0YJ3AZiVtKz9MwLiejVFaE4O+yGiGd1ORidQzQuhIUUf
b5nDqMiI7rKIkTG9H5UgFK531NSX7xdL4NNwhwNTQLKL7BE/EKyZSp8R3JTB9P57nGjxAHFYyNWw
SKcKmK14+v8mYcWeLv9mka0IWmbFKdW/TRUj0WMFVk1BeCggDg0DTihbFxWsikBB5H/99eeQ+cPu
MIHjCGQM4kBARdJ9dXPeNmUZsW9aFD6aZWWqSDRtxgn1bG7KlIz0QDOrmrhoQSdlUjFjB91zeXeX
hofg33SpE7R0ME4bDGdegRJheDPsXVzWHh9I6+g9HvEaH9p8heY519/thjw1Mc4rf7WDnDwxg6cr
SL4ZUpCEd4RmE193yNhz+lt6Mqz6UxPNTM7Za+sLd5qzkXdSd9ZdZUc3yY8UVWijDqeqUrB6pwxl
S8py0b73HGzdn3lYj1sBkxwjtlUlQhVbNBic5+IrpcCaqKyl1cx5Ddgw4bmHDAnsBurVqm1RFXrR
Bp0BaP/mzcinsAgI+FGIgTz5Ld/KYoxyFonqD1nIO3qbXEIavoAUk6leOMtb/PaU6A6OC9RTbGMz
Zn9Zzs2bLiPMEr6G1WpQ1CZnzjk0rCPqmWZgQt2m+0wZL1JWCRduyHQdWT+UK0m3FjuUYWVeuwEd
y+I4rnxmWiLsqExF4di6YiWnHAAud86CYS4QTRaUsszxXtbO1f1fbNHxucbzcEmGteHAYxdk4XGi
HFNoNGSQmwx8BjoSEj8iFoAgsU9zfDGJkDelE1Z7pRZHKv38FySmqEs5wQ/7yv3wOWWHaEkS9hih
mgWm2E6uPMx2kosrANyeJECpWPe1D4FrevJoO6VXcirtW2poe/Yc8xElL8v+IUyH+jPoKoEPvw3G
8FZEJZaBT8MNiS2TE/4TMwLelgAxH3WKZaNuu6P/4RBNc8ltwmpOc3q0WZ/XmSe0E9SF4eATyRRc
CvM83waIS/Lu0XK5j+9eE/ikyLRr06m2AYgl3PECNaOwiii/0vHKdyijIsMtwLH5uPYI7cycT+bj
lvJN+XSHgP2OPEKuXVLyPIHmWHRG0fJauCMMnI7Gjk1V0umEM4XrLD0RKI+8DfOheBVAWnRp4grn
/ZE9FcWNCsSTldU92YZTjiWL+XS5PDSK+1yjZ0KYjWvafyxXE5mu6VSWSccKVCfL5wlrpNXmsmKL
4dyIo8CT88a0FDBCeCAxVrq2KbAANfa4RvwdjmGa6NtU0kAbarmLluiRkuhlwJNRvuQgnDxUxbDF
Od9g8I9JprfMMdD6egScBvdJgq/H/9DTq8mUIOhsvH54vcD0LGV9DhlqyS2pw/Ng5wWXr0WeuYte
h9yh8MD+Zjk2ib/h47V9qPn0OJlL/JMUU/fQ/EAL+UEUGfzrQht0Byf9KPkG5c/jXHytFoQjPaWA
ybsbjfCNKK+Gu2y57V1FEZA/2wUAnZxwnjHY9/CvL4sx3c2YUeCqdMvq1z08NHe6hzlASICnwoNF
Jc72I/oHr+fTvHi9jxzB7nXRnsxQayeyLl24KsscaTI+j4QVao5KD/py2S5dBR1UQhKmGfJmZaTt
y1fhkBmwXG92PsHqgxrTidD0np1wZSfXk3SREPG5GTGyRwbNanOv3Pjze8B8VoR1mp2wQfM6tFIq
B2sZiuoeNOv+vTNFfWWOIEHtbbkmZKDk7uuIcPfeyvjwbRmCcJ/LsGPEG4LGjXsGoqLgRoMEnFsy
gg/+GweduZ4oel7dI4tRIPDo3wGTEOum5xxxpXvIQyA8izLHHUEPWFDw0z8qynzMNGMgL9Oq9Rfg
OCdEaCiwUspHyaGQMAs/AplreQAAXPe6Xb+cdUYOLEowRpSBS1SN6qZHS/rTJWDulVss8sq3QCMH
9QcrNO+jltmmvgW8UDPHK2QzkWqaNA3NPaeDvQGcsmjy5EM7uGLluwuDWBFq57carR3CnW9R4yS7
ZTLIHCDZ9ipAZ5hgoEEEh/3GX/XeRbeTMIte+NMbcgMwbjnJvP9HN5z/bS3fQKv+jaRjk1rxHJIp
Pd7t9xuC2MWMI7WoHinzVGETMJy3JGNoF8wi5W4+3iSMz7TleuOdh8ZcIgWXGbM2EMx+fJ9/Syqg
oyraMPWpjMyK/KGMt7/ow//ReGyCH4MkZGAfRXxDpYY7C9v55K7pD5oe4YQf0tcjXYkO0bnLj30m
dhcEikjHIUMP8+IPjByGjhneZs1pvfMq2vToWGJsSv9JJAqwC5wwR7nMWIGH8L0PzUlr/7244HM+
cjUtaayc8DT8H4KDtGMC8sIeyupzANEblrdTTVqs7yWxoRuc3Yq2EKicRVYbWY180+/2nJkPKg4n
yOdWCrY7V9PwvvShltbT7kdrUaFvMS9CZovvg11Hc9fO17hseOsvE3COEtUhqr756Cex8oNroPlo
Z2YYPkIbDkgzorm4YYfXTwTnG2m9CeenkCbnW9unD+BKTR99+cKnMfrFpQRbyW68y5AOaofRaiaF
SN6CamQ3fXS8YrDtU0klFe8xZ+1871U791wxPYoGC6OHruhtrlFdGzPe1HlzeILY3/IuvcctNCGv
oQDYeIMQTSxFsN3xmSKHFn3bPVxC1uB4TY+gNSat2EDeX93hMbns6HDYkPuDJjfnWQnmZAPQseVl
MeYHmC+QtP/A3/9Kagh9nY97/7ZjoisFXHG9KyTrUlasMZ8A7Dz8El7haFP7mwsNhOW39UOmi6In
NFWjjwKjna1Jakhd0ICgXnyO9/0r6YyDGBvwQyej+60oE2DoOkAj1SG/yXacxG3AwCmke1uBM9z3
aQjgU1f9Nj1ctJQ6tBU2gY0h9JgeG3QGhWAwM8IlEiHg2d+4wsYAC4BxAxlx3GbeqbhK/LnHf92k
94l+TuOj44MZPlbxAVuF4JmQHa7x6cnlROHyRksKooso15YeI9VL/7JJjjRMwVWiNZqmHGyc/yz+
wTEoLVKHDo1WsE+YhziPmIgoJO5WkvveQMKXGI3bycXKkazY1MqNAVBmauKhGC0NwnzxkCm7uq2m
d5mt6c34uB6BhxnJAbEHOPLsM4pMbRZUyrccGIrmSpw4p7PGCXZkGa8s9/mSmAbHRPqlxythahmQ
S42r5zCCeclI+PkfG2oE2ukiQl5A7Vx9yL2QhigW/iEuQq8Sb51cni4ixkikUBVhsPf7hSQLSSbG
Jtve3PGvOyg8c4xRGVTfyBm+iA5NmuWZTfCwJerRWDpSvH/MeA9M4ZmZJ3zFvptwTU+lh3YmShBo
HrLSZ5QiGCVppzYCtB1q/EckIhoP9wmZqgRj4wg/viXXQBmRwwf6dafEv9Ofd5CrXuqVfIydSgE1
3ewDJpVBA5LKAlKMK9UlKdG0pOnAKCPayQ0yE2gkUk6l3jbm9iBRkZ4wz5ipvy7UkEUTXZbn3Ssw
Mbjlhnf+4qI9ZhC530xmQ6DPhYIV4w3gbvHn/vnr9lJ84OXQ/uJCVYiZoyLwC2Hra/81O9BEHnf+
GuiCETQoO8JbIHluaAc5TwczPZ59SWR0u5G9A1vbDDodj2t87VODYRokYx21Th3uL13Rf7gTBvxx
90dS+GMmGtoqXeQHN3a4W0Mm2pTSDbxU92hnrmLT6nhHuvUsCzLdmfHAzTb6b+mG+RxtSbrRxVQj
sFpd9dNMo7x75xpFtk3Xq0yy0sO0Wi82dVLQJbv/bnW+zvXPjvN2m//u0Hu9oZdwXw3bc9Ybl3My
P7ZsTfVVF5V7b2PBnf5ljZD8g4+G3nCbOPNptaJ/DODHSW/VcN1Ojh2Ef9CpqhODvnh7vMG+beMt
7N/m+usI43X1vdlPDtZ4/exVnfdt823ODMDtuab7By79hp+B2AFaQyuKNoGjN2ekixFXK9rk6y+j
PWw/0tvx+8hpMksq1eXXgbaTAlGv5sW/rtCts4Yn66O2UYZ3Jrcir1uMQGVXbuY12BN+nFtH78RA
luL7OJ/smebt7KA9m8zYg8+zQq/6Oh89zp+nDSMqW6i50SR4yNpO8jjHNTrA6c0sMO5tf/WENdCg
/vT4aK/yi/leXOjG2v09rOXmSk4xR2PyWXtFK7/ZFCppDrTp9DnQGGGghHAvkst6mxb9e3e0YqB9
Bdm9RB5jfuzj21Z/zv3P2IzbhMX1dIPAwxa1+GJHWPTeqBbttRVC6to98YvH2js/iBGulces0iMi
+mMbv2Dh1Z8XBhTDH+d598eoeEICZvZe1UHwyPp5dL63za/GbdyAbvFA9v6wI0Kk7/zhGzVkFGfa
PsWNzR21PljVKEsULM+1kZWdyDzF62Nwswf7Rt5dT1fnyf02MG/DG72pDP69j0vkQQwbe4s85d2B
3Wz83Stu753pkqfoeqO38Uon1artz59MFTveiDDbYRfJjOcZynWLE1Y7U5vgh1a83/njHq53T0ZA
Wwx0jk7mbxPHckDe5D+Wzmu5UWwLw09EFTncClBOVrAs31CWJZMROT39+eg5NRr3jNtBwN57pT/0
nCFxhLKY/xPpXzHUd4sDWA5JdZhxj8qHCejC6oplo580D5LfrsSNPH++8Z0A7Ar3pYZ7apx1CfGF
dRbETtGeJQNxc3JhdqIo70XpaY50ArV5h8Srkf4Vpjer8IrwKrsTPwtOh0p76MbPSEatBbe4X4vK
Mb8VkKeqP98g6VehmHrPSInnFhJTpYJa+zZMTlJuzJryXgkDiqq8axNgFQ2xaAAywLsLzV9N+aiI
j+KuLOq7LhaoUKEcKOzRHxUOkKzFPY70OCakLCiphUtUEDtwjIuyv9BbdDSxos8cRm38WTKLIybY
jeL4zbpCO6DYFE6mAQQgC0ufLW5d5UMad8VY2571dhYpaRI2POXJxOFYJR4OwT4rnsGpb366ue8R
A4xjrc+H4p6+Dzon2rgV/JWM8vs5SDaytcrjYz9wXVpgm/rar1Z5sDbyv16h72W87QYlO2E0F34i
PMYBdcQGQnF5C1Frztyjj+8tnsukgOF2CBArVecmh92AOKTZfAgcT562NWsQ3ljEyMuU6Iymyi1W
bjqn2NBAz4SGO+K7TvbfayWLLZwbEWDD8tvqT4OBtWgIZ5Y/0xyUkErCVupIoF+bbjVIXwYAnsT7
zc1fgpyOlmZKKvgWcgLCWQ3+ugK0XkBEnFRoO7CRsex0qkk5ZnBKEb44oFKLLJeHU3x7qjcrkHGQ
B5DoHbjj6l5zsvbKoaYGqlsShmONpZJaoBCJSGb6pRX8ls20xI3q1NWo55vLdwsynmxOfYXvg5wd
2jyapcZSf18CeP2jcpHgP6sfRnXVq9U4fMfq06PaSbKN3K3b6KLK3WzQTNtQDzkmrO1OJWYVKagU
2KDDvUAUuUJIlGibyzQVJMBNBNtcCF1ZgVpbg96lwpKbu94cEsRTcEDsx09TPwbJRcRCk4FFQZ2X
XqT4oMvzvLo1bC7rIvj3VocxmUBvbM+B+GEhdqsGOMhSE1nvv7ot7Sbe+v5P0v3GDc5YbT03kOl8
m4Gr47UqqAB8dIQWaEY01rY2QMuiNy7LuN3qF4JQorKcMt8R88GREB0fcVa2PI9dAqMv/TAtC0VW
EadlrEEy5tE1kMzur0HxI75I5r2Scg6/R4Vmp8gkhONdTQ/IryrDqgwYeqhwCkLabH3hvBsiwhQV
hF0V/eTDT+VdTeAmwrEWV7m3j+KbWX2xTsdjE31XBj34+dtaJOa+CrecN578EsZdhmpT/quxEhpj
VSG0Y/4Ew6GVLk2xyuofWCFqY6clRESaLzWFUal9+8Hzjbh5Z2nOiBITmYtZX1oqOQWvpOxwa+O1
kG307oxtSoWu1htGGssnku9NsdPy3zZxpGFpVD8jluIlx3lWgtDlLYRoD/rxe/42aCV39IYSfAlF
WwTUIx60+oEVsHjUVbA+JroGrOA4vffRunuzkhT8PTjSNEtDYp0qFiOWYW6OnEAGcQNJAeus8JB9
EMvVdmBMIK1rfwLnTj9HKLc1BGF9o0BiHA46p3dWzQcL4FP5EMJoG2/TKWUWcQFMKfRUk6NwoZ9N
8dO4CqPh9vIh9iSbZ6ahHEvcayUQ90C6jMvg/9J2SJEhZQdKnlMhi5OcKrGc9aUyDybxxgbOLeYH
Hsd5iD4KOc0I3CmgZfFhqjRmIFjE8x6FzcBtxrPExHI1xCeh+pW0ytVSV0LL9Y3azNsiYs3VfFdX
6G3hCl7XBI5xD+IkWcu4xofYJA9gP4A9E3lF1JHEvrZ/O2yvm+qgCFjlgSIlcUkQj1XEe0zbRNu9
kSIMSVEFMEK6UzRf1cRCftcXcVKcABykREuMkeNVhBBb8NVDCxBYgrm0iOmZq2iPmI9MOAf4q9ke
ggzvP1eByGbw5sxxr9PfLDFHX6YIzRWuLz51JtU4+FTasn6F+bJO15aWLYuSspfNnxesHuMS9Lj2
ZKPdxt4sNq49AoXUfcMh0zpH9T958EEkzzSRM7xOnVVITjPk3x4jmiiyU4U35TeOIUFuAwmFiKSH
dJqgUrNriIaU18hPbKk7BSgBUfrE+ssQDyVzuIBGJR7fcgc0QhSdYxuN9u/tt1/H23EtoKgS7P1j
sm+22T7fD9th261s2w02MhpP5brf9bv3IflIPqKP8Iz4yzG5GkfjqCGMMul+pBsEAbZB92EGl5Ek
Gi87zIUA1QIEZVnBdwUNA30EUotkJ70tGrgYuXLuiv88seurskK4a2Puk51/QNLkkO9K/ql36iZb
5+t+kSyDTbeapCk63mGzjfbRvpiUHhCT6tf+SlRoT9endpjFUPsxOeHhhPYbVbnQLrzZT4ZWKEUi
bBikUgEKo0RkcRK5rT/nqeV0ndtFKS+iZGnB64uXKUI9qIhIC69eFJrbbC3wJ9JiZGlYC0mbh+O8
AFwO1ug+aVkPl+Y4nP0v72Y++hehJKVjxaScsRwXEx7iA72Yjco/+VpfmstuNV0MN5l/kn3y72KC
/X8X0689ZhDyKl+WGzgzuzz+SoZsLtCLVN+CwzsoVmG1Fgnq+S4BHJ4dVOsQisdROJpV4PY4F6Xm
cigTt1ca+yh1eGw7ael4voPwAlnBG/7s9/Bb/5Ei/ZOWYYMrk8q28Wf9jT/xPb2Ll+GsXL1HxVPx
eCrZbnom8UHe1LtkrW/0pb5M/n8Z+b7bGutkX/FUim2RzqVqngI25BZZtIjoZ8ybYW5ABVlLCDJg
jwr0FjgpG/lLDq5af4hGfy41mkse1kuVK3g3r7VmuoTPllG5PjtUysOllqA+EWyaUlkKEcBc3Rmj
tW+s3r2Off2uEGpHKjljAVr3o/u2dn54FGPeCvgM7Ssaf42aGVFKL4tH947CawaaUPDcXqLS0vYi
gGbjK6PkbtJtGLQf7yHaq4N5qhNy2lJ5tTG6Eb0t1NK3IoM1wqCjtsAFZvIqyen/VU5ZHTlzW4mC
vRyaz476Oo6snVUCz8k4UiwoiSKnjJxe/BYooXprh5NqfFYs7PyitsUqfxMzjI1uvvzuohsLPdf1
rdr5j0D3E7cS9XNe5sIz2pM+R9Ignj1j5Xse85qgx0NSU/BerimCxUz4ykIdT/Oy0TfhG76ocMrk
HyPZWWhIIA5CG5ABfL4O6r2abenyZjQGaI6GR1lYtPEu0XaeNBdQFTDdsFsFgDCRSmhXBt6aCNG1
O8W86z22AYsWnSxw9/Kc9krXkf/N4tpJmFMbNkkPUYEBMVL+HMaU4eoUjTHXijrqPEcGRfglnw2m
AYitdI74+8blkqkZ3cZi0mEfEHMsZ94hMZwecZrA7ljEjE3VOZElhq2Zu1W84dZEhWMgtSI4w7Ag
or9hmlBcYLlnja4JS1Zw8A9PurlsbqX4AmIS6Pd7GckPEUtAohBCIOoq8u6lvtOsexIdcvkatjsN
tDeGCSqO9y74OlDiSMEqM07SfCoNbPrg9On9ty1TNrxdK3GtcBkBrse+KaR5vZZOhnyYWgHcmXyg
1PuovU2DhCfAgL3aLXV/lXjzJl2a8iJHQRoRIkCGw1ktI1B3aXvqcyqDY0MyMDpvmeaGCYvpM6IV
TaO7CD4Sa+lnZ4GwHOWtnY7f6ftFcyjR3HzYjAhpwPaUTqX10fS7oOPeLER6PYL2qtSL3197hP91
7BzfC4OzJV/12JVLe6G4197CBABc3XMFE9N1GO78AsXdn0Y8qN651F7TO4zoRsBSA0KDhJ3+GKyj
huxL4JuzQPiWpM8ufRXVQwM/yoypugQeDmx7OoOVxYG6k7t7FB9C/RYPFzP5NIMPQdxH2svMP9Xq
IfLszfoUyU4urHsGQfpvbz50VOMw1wN9AnqRy0lOnX+Jy78o+enFedFue3RTxrPmbwpjk5tgc5RL
Ju5Fb292WNieMrrMCOkmtzjfN9a5Spknkcpo3cbEAXYkDJ+G9E+fpi3ByRj2uXcQM0C/2bNj1Fuc
opridl34ZxmJAD76fxY8omLboWnCsLM8yupHBBywnlvCLvX2I0czHbVs46OWR4sxpIemSJ+U7D0i
9Z9d8RkHuwxpKt+J1Y2FUYm8McqbnJ2YmdbZKmn8mRj8thGAs/QUtYiyWJ8DTQBf3SsguaRNfK2r
Tdwc0uyktxc+ZyKQh6x9Nk4Z2l1hJqUjY57fpPaTmqhnX2vHUT202A3HGwvCu7p9e1uQllbWHMQq
g7ocdR+aktGvbyVES3H/UWm5hg0U2SmbfD8Fgltk+STYqMFQ3VWVOesyZlb+VmdXRta3mpNHvimM
6TODspCES4buX3vwh0sX//Y5s0b+1X32T/fSYCg3Jo0JDAMqrjc9DNIzNn8sE9nwQyys6vovbT/G
+lUj7S9SLvwYKD0qIIMfFtoJykkrtyEz9fAjYKSpfAuZY8q3ILpkxTlQF1b224Y32UIMPiNrf+8t
8yw3roBsvvlpTS2R5il0v6pF9vq+cpOmaq1klKG1nwIJcYeQ8VihwX2US9Dzva1ze+8hScyroRkE
ajamzeiYoNAQVaJjJGwGkM7DotUWnDJh5xbDogIbHs6xUuErQ4SmBPq9bme6iueUkAZgcVNdT0PI
Jc1xenYM6vKpe8lysRVoaOisQMIxXb6RH1KBfxJnvN54szAQNmcVn3xp2FZymsFbiu2O3jqS1Uje
8G4nW9Vp4si3YXpQzEImsw9kqUkS369enMXUc1hkdtNf+HwLMijfajdbEeh0upuAerppxshcESdG
EeO13E0kFz1RXBYVkfPTtiCPiHOlmFeFE8Jao56BL585EeqcidMVToklBsxncOnUhYD8ASkB3WOI
wZAbxX3oj3Aukdbj9KbHx0iT8gu98HyG7Dl69/9ZyNOTkkl6IaTcaTAZaK/fGenzitDNiabS5Q0g
6oa5AT/NoMX6l35ZP8JLvgxPWjvCa3gOzwSXjWcJQudT+Q63v8Y3q8Knnw2BkrtczngLvCneWogQ
MRrf08Km0TKZgjKDHfE9+2f+ySSWZuLTu8h3+V4+Jsen/EY3wtvKwDvUy3CUn8HkuYAPw4MOIu+M
j8NTeAV/xLtxL56V7+zYrlDi2+aXiVsw2QgryOWkJ2M+eaBPeHAF8oUFMGYa6sgAkCen9ElTetLe
msRGWDPAbYTfNzpGsp2eRtgcE7EG67F9t5hcn+INit5oeU/Ob/6mwvt7clqkoZwcmx/GoRca80cE
p4GY+8sJ4+xvJjmkaTYE3AIwNh5Hds90ic/gG4vR3JpCbTKwwVYXpUcIHtdpfdJCeVQYoY9I5I8P
NCkmd4UrvVHqFPPYopjPYYTXL+Y8k+PvZBTgHdNrcCgxWZi8Y6H7zourgocGrBNsk8cHyDYwFsjk
T3L4+l0/GidiMkuAl/8qH5xsjwlg8sEHwDLMzVkW05Drxa8FnahOrpnKo3txyL//GX1Mnn/Dq/ie
CtgX1iJYt2PZQVMRsR4226O7dlcL9fYCBX8ga1wWYOZ/O4hupvIwoAl8aw/0XQ4V1JYH3/n+NnBc
Hq44Ss0nOwOkwbNZx2VoN6q7G3i1B7A/hiTm3X+FL9YPL7ro1b8XW4qJgg1BhJ1Fo5dd9qZUYpfx
F9SpAFge4Jrowqp3Ug+qP6byJFO82O3DtXqBtz43OPVWH4zKcHvGDuV7Gj58i1cU4nFPVrbdqTrl
7N1NeUYP/6q++D4E6+tDfx726hWAVLfvLziKIQeGt1V9GTHbUHFOjO7xZrombRl+SzfuMPVo/SD5
KTHtSCcQQkReBVoQtjKwM3arxiTg2Yp0ICbYQkHviSv49zVDuxQ7mz4DflcqqENkvMBI8PHBScPz
46d6kwOOzB1onTDnAHEo33UGAKCDCT60x7j62LFwQ7HctF+WSKXkS61cmB1n0dyK5qrlVjDeujkf
NRiGhSv7tgF0BetI7DJRwKwvPoNsnFIBB6qzN3hDui7TI6aD5pIHCzCC3nYOmNtzRGk+RI74nhvk
rCoH1+SghfdVRXOPHyhNnuFR5TD1I0nIq2Wgud7gRprLwCpK5725nL9Nx5CdDPEB8vPSZvBI3Cgr
R6bDNQ0F7Fp323rXQlLw5528oIkfwzDy52bmShadepLxraWd2uKiFB8eHD75Q8kvIQqk/i6uT2rM
yOugWbseK/XuXOCihwQISvXWTjTPg7DtzUNmXJXhiDmh/6lHa0HadiCHQPuNSxXccLzupHUoLUJm
bZUL+AE3RD6Go10BMvgNacD9+ZyrP6QvpI7WrwKP6qvEIcdYNt/4VOGBwHIjFWZ4y0CXPU66T6JP
7MCxiPDBM60QDENvgolFR7o8p5vcRe5bddL3nOaZwHMp7QzwTTR5LeFEzBEtnSbSFEPrwYneDsiX
hiAjYoOI6rxTAEhnlrIETcOywVJjSpeYHdNjpFn2PYFyvtmqGGOz73nS05/jA0+xPbGCM1q+S0zZ
Jk9g/ThZvJBK4OI1+VL7O/mY3JiUb/WJTQkRxzr5uxrv73/sSThVcIJXUKOQnsGjc6PDBZqwayZQ
PoZ3t8l+Gsw4nzXgCQGcvkLlwfrvn3eJsUejZXKoXtWcBsYeiP2Jd8N5gPAauB1sYEg9cVzCW7qM
7ALGz43N/+8NKyfpRHtyK32P++Bv/NB24ZbickfHOfmk7UHRRNco/+tAi9QLfXSr5hFZV79+JHQx
pRwIi/7VGhG78ctSg5nBv7WA4sxw7sZvknpNfSneVcrvWn4QJfAHTLu9M4t7wLcM9UJA4o1ryvOk
xn12mge31hwdOo3eB7qWpCvNUkHHsJ4rJlMuR5s87NyGNT8sJHXJZGugw6GuVGkzRBuvPqjwUVDF
6hcFqqHqKu6Wqbwha4pkly+Og3VOnQbqGW5F+AzgIHS7d04vYV2gJEXPZ6AZ45Yjw41lri4p/+J8
IZJeI0WlLOT3ooTD6R3YPma+r34i6QgqRDNXFQNm7MfEpcyalya4TILsF4TxzO3oGaHelS6n6X7p
9tE8RxlSxo914anc1TkD8UFZhMmqQUBnsrjF3WPu925azAX0EWKHQ1ahG0r3PXADxCbjlY6ggbSi
9DKYoYPuALKe0qkHJrTr07kB/sBMGccW5G1RdBBUuXT1qLGYFimQOdVsWTUkqMAItMq3dXpLUvlh
6b+K8nqL5CYWCp8LGfZXuxiFQ2KxmMoLD6xOtlV2o3JLw13C4doJt8B8DPI6YSHEbILQJ6a/fVsu
FdcQKvAvJnPsSH6PVGvCjo4qS/DdMhsS8mcuGc8xppzyhRHIRxu0tiUR/7zMn/dDg3q4OJRubIV3
NVHLYxB7+rPR2Pq6MSWXVbtXxQIXrk5EZa3o4pUZmsJxjHHirnd1tvYjl+ys+hWfZFoAVeQ7Zc0D
bKs82cyajmI5grzSwYN9QqYlqLDddSjONCzA9tKGBXl18LfkWlXkyJEreWAlOUz4oQQn0kSODCYJ
xKFWWeLZFj0IQy3xRpqX5lyS3HoEGzHXvSVnDic9kC8ONjJvMniOjxggmQQycNaC3PNY2bZV2gMK
0+j6UEWTARCKCcj8LvOfZbeADjgQ6OhIdKR70HoTglAmFoJF/CZJ8clL+Mkoi9AVQbnmO8rxZIR9
159ZiTEU510pTaZkzFpITMKP3JyYjMz7tBv9cP601BVlAFELj5kzowxCErCpe7fjm0j+a34o7+ua
YozGtCIgLm+pUi4BCpxcBmPJHJCL9uVMmvIMttbFp/8zoGowOanPSmQ3cA7GB3XL8c84CxwBfeb4
R8ZJD1gSL1QHhpn6AcAJLNiI0gpfAUDoz/uQMOUWMVzFvzN5TuksuvnkE+VF/guexX74Iev8BOSS
YNDM1+h/4mcDRWy8ME3/1fDjBmYpI2QBcBrikXmBMoWGoPKA7HkrgFynix5Lw2LXfJPZug/oAUBd
4UFDKoceAwWofQqcr+m35H0kzdJK5+wFD+TgMO8Mh36CYi1icS3AmkPekzifEWsX7fsgvp9lvQYy
Boar886g3pp6G1SrKlmqiBopoEZ3cbRK43P1Plr4lnU3nUZv+N5n3jrIL8i+tv08Uk+C8VOUD4As
oxOEjoS2Bwp5OHiDR5NW3L+aWqM6aQWnwqZAvj+Sn6bazBLp5WXHztwP0lrzf5rg0n36uJeOWxCR
YBrxLIqexUmbG1/BE/wZTU06GdNt78pZRcssZ+W4hHkY2ExwLR4NAmSUASi8gnJAME9ywAX5CIkM
wBH5tZNbq4hxMXqewxRnufP6ZJiVvqZ4Ja8IRxw+VNO4FLK3WMwEI+wBsxshnbjLLmxvONoRTPj/
W9y60YP5O2FLfkaThVh7G6FNvkNKEZYdU100wJH09pkBzyQOkk9tOwAFUxiF2ByAMip2IHeYEYCf
ZUeCAHtvZaYGrUtCxnoHVo6laUJF7DEEsam+Q4J7tBAyqEhkxwKSy3Szeww3Yffpu6qY97ULekCB
ZywvtGrF0cz5S16o0cAb8TG8qCS9hfjV4YppfYrKPoSFNxOx44y+alDm77XYriRtbULbtzbvcNF5
y6L9MNQFAz0yRX5rjuplBFJ2qlop7ERMchj4MIj+JR+mJA3ROvNcFQtoYLnI/P0ZV/wmeeIy7Rju
ux3gczHYKR34nY5lOPOlM7CEN0I3XzW9ZBSxaQ+hkmg4Bobh6N38gbkh3veAVAL2+pofZ9Iq/bO+
ZWHOYSh96AcZMdHzFv14pBNZcF904EMMCg4RXApcKZlTM5hFJI1Kg5n8VGbz9pTvZh58tigRIWnL
OBjI0pn3pfEJbiuQxsP4IVylD/McJV9V/LCGk9RTBTd3xuNeCyx6EwfUYfW+au9jslOjo+99etGm
1Ba6sLS6J3gcWdp4oMrGU4iuFQRoHJ+0hU+TGV1EyI3r1NzS6KBPgtOrljt4f5EGcALSNiHmcN6S
6dGwyFgMVP142YBHQ9hHRRdg+NQROAnt5Jk/+6d0yY7NyWKehgYxZ9p7WoLVJ4xmFT0ca6b8ZnBF
/gJ0FDjdKMpIEi8AjygYlAdMcE5+Wr/QeDGIYdQLwpcNgn7bkYKFZrZkUGcSW4lByrd4kCIgyo4B
BfzLRPUP0YPI4UXNQ8JH3+IO8kK9CydaYhO+G1ijW4C8x2kX5MSNlkv9YK2rKp3AmXUiaEHn3qc4
Dwquxixtxi8lsU4nSHdwoCFN/cUv76HtcRTu0Vr8KSbLp7V+ZN9ae/aKR3NCfcJB+eAi+MVXCREV
70ktWU41HNwMpAYItzHPyYFjD6+nm/Hx/aJqphoON/pndTJCUJBAxK+U1tzqEtNr/hqeBkgaYtYL
r0tSCqhglLek1C0oPPlKzdtj+yec2MQ6BEJAGg+KxJQdfuPNALVLikWeLT1I/QDMomUJZRU1NzYD
/tqwOPPPDCWNgkLJHZRjhVzn+1tMtyMKg9YmFjcd9qi0hyhqRZv0oGFuzkNBPqyenBC5exxVlBzT
7xIWpAK0YLIl3ULz6b/0J+0D80md3dyHu/7sT5xVIpLoyNCglwhuHbQL9d6TR870oh0cUg+iCNjF
DsgoyX/gKoFjNUA/8a7WU8dMHcCxQbBox3kjL/hfqVpZ1bIawcg6FrpZ4bTAWoRGQGIwTHmv6Axa
woY+shqsW9lV3qu2XNTUrKS/UFhwl5+yaKkFscyCVsAPjfOIl7CWo5VhHTJvVzPMQgtv4JBb58JO
L2wLOkywGL1Frzi9N++ClSI6INMkSmnfFnJnRHZ7gjHPtcABbSP/tZgTeCANnGIEfYJd/TKGugK2
D4gWnQh3Qv9XttmyH13socmVZGkeJVSsS7InSVnW6go8DCwHhQmKNW8LV0H1p4Yz4JqjW8LtSecp
fcBgQ9kL/BwGAOmj/odftiiumBwQkgWo/iVRdtmMO0pUq1hKIR3d6ZM97nTjkuwDn3DeawbOD0Dp
J75zk5WjdpNRYL9OnoUEGDCooIZJajFQre32PEHyPgqWwkV/6T/6q3nRruFFnxOSM8k7eV02S37p
BSHXO5kfwlwHuUM5254jyntcw0Gn0bNvAOfMEFMRX82p24Pyl5legV4HmNU55EMFgqbaZB5VBHb2
JdHSlByN6Ra5EcJJyDcMSxMSvmFjBkOEloS5yHpHOoOfjvQ5QEOypTvehEBvffoqaC7AFaPC+LS8
mYH4DKr71apJlj2mVMqHEm9FkhTCRrmCn49fhHwprH1UowYO5GOtYGxhLC2g6rh/Ye8Rr3WiwF8K
5Fs99d1GNPcRK8g6aN3tjbJDfumGw1h+BdFWT19BcBLMQ5z/Fv23nD2N4Jq9LynS02hyoaxKr0m6
Kt6zDTdqtlbDD41L7OfJNoX2zPYIFlRBMTO590qcOElVu/PBl4KYAl6uJDuzvbf5+o39hzVX8jWz
Cho9CmRUDs/YFvtlG83FZFOBslU3EYqg+SrqFqwlC10wXC29eYEygcj6WEnFugRi2a/6yknQttcY
AS+oRsNhTTo9KvzVummXebYK3tNyzXC+6ReQeBBjzGHqQOZFs5k0DXWy5NFFG6VYmO0yACg+Jf5H
kGyByrpc5J4z4EyOlgli0W/2oUO4gavj0bKkJCMW8OsQCUepBsV1ZFBiF7/yAP7gP7Nljr+pGOK1
4gQlRaLXR6VDIUNVkj04rZhzTGoMALqZsHDWlzPAPAzyWF4CqoyJzcM2WLtuDzALGNAwl6CQDNTa
C9VzLeA3lOSjPUHhgVEHbhjSamc2MRPx0ExBf2DDPcGInDkMm+Fb9W3s7q+0sAz45+C88IWo7PJB
o4szlOskauHqroHPYPNHDtGpB8PBurZmYMlgdxQI2FGGtLaHigjlVmeX3WwAfkNbhjOU0xM9fspM
xFqnkc5MotYTQfK4GZYc4kwG6GtQsbsJkSdbKtm8bS4xgShb18KiFFaC4kho9spLg7/CxkhdBP4y
wgm+WXXN3MQdDCr+v/9OIszsOXWXFW6imWOUIM/mRrXoZARgNrqykGobKLNC9djaChUBs2/HQtVD
nNeZ3aMapdkB0mTlv4/ysue3RdPVZEirItQf2VwlH9/arC2cvmECxuQfVoxNio18ulnOh2s+bw/T
IPFB2CTy0SllukL3mFlLAiHTJzagN0MhKYFvJSm0qdlQXkIGqdmHRKpP8pMCmC/kJo44MpWW7NwD
Ag0CjPmUzQFIHp9CHqxc/juDwI521k/VO4x9eziAz4Q5CNy1TxnIGtNhwOilraDlFToj20twZMsG
xu/RqxzdDqIK5B6oLdaipFPhs71oqLgBupBgNGAAjKvAWAYmiNPTKP/l8meFL1/1FdRr8X2saEPq
G/5KKpcK6hv1umhOtbAbxCXkGxGyE9rY1F1PgXIjX6jvhWIti+40VrvSWoYMymXIMKDrnAJRCcEl
uNX1MsIbWXSoyBIkBBvHN0GCTPuKOyWT5QOb02ZQuXLIKemSUb+sLDwyEsAymUO4AiyuMvJ626zo
GDICew/4OUIcsk0tzZE9TCQJu1UIxA7VUAPdghgIZIh4QkEEsAcTjwIEgQ2ojaUOJ4fV7lMRD3ZL
6cQI9J+lI0d4ykwktyl+walIkiMwLfqCW8F64EyfyrtylsBdJrmH0kQMAJAPDYl8/k84a7/4wvG/
FGcsnvQTnasaS+tpDpNh9NmC4XuyIsTdvD8rW/gMBCyIJOVZfHEnkC1iqsddUW4kwg2pJGoSFKHM
7HjuZyYVDAIZWdC74GCKYxb/rLgSEql3uK/TDPE6IcPo015xbWYqhWMu3Qt8uvj+bPoRLxAzAzf8
ylyE1BveG0LhZNy9nZ8NBoyTcfPwEh74ed8wzToEX7wBoiYftcfw4kENr/pcfbzzBYQZFiKsPBZl
sQ6+iMU6b3nTMZuwNs3J/GkP3meOWxEDZUTXbvJLvJbn5oNoO7xyHFalB2+KAtOiS1/bw7X54GF2
396n+NIe0oPrndLQaShDB4TtxUX3D5jSbD3uE7ksShjksh/GY+pRM9Hpitk0gwJ98+9ySWR3yo3c
gXYJFSXpAzePQ5tp6DQbvbJZU2Y7xbo9tpizEvOFr/de+aI9Pn4pv5zWRP+Syu1cf8HYkrgIqIYg
0P7CP+XsYR4KJn2ifcGesM0darRs7S8UcWFLTU60lH2zbOt/Bqvp60Bp4VQ56eCgnYsDj3ZgJRG2
cAuYFHg53bVf4ZepAwCInbThiJmM58nLaXyX/xpd+p30lWoje0xZ8L59TGMozIXZC9ROEw2KYV3x
zRSPBA9L6/Rj6nVhcfTijnE2rXEKZPJTX6J7eTG+ih9vgNimg46/6J88pY4F9l18TL7WVMOn/BLx
eQP9JX56+mJQjnE1TS7+pBxj7/5rEuQ3WpF020ilb9T74o6SgtdkIq1tkzvnnAAPFFkgSB6QQzOX
QQopNoljJOyMamUMm8Q/mtKBNihA5Uw/aOF9EE6+AlaX2VH2oyAT8q9JQMQiXCkTcfeUMi3PHUpK
aEAWIjGZXbR25REhGXCAwnRTekqpK+N7Mdg6ChgKuF/kZg3LfteLxocCTOWFs9VaidYa5MvCSQZX
M/cNvmx0akDeYWsIMUnbCL1b1YtanXv9vqD0U7K9TM2e3b1i5ZeOme+q8VjHZ2pEfkU27lp1njCC
qdeK54qkuOTtNNoxIqObSwcHvUKUdnlv1iz4AfeaKja1EAhkkek6LMyceEJZv+jzRSisjLebarZC
H5TBO+Xm4MQIlmGmjKkSFoWSm0kuAT3FPQ26a0g3BAActBLba+2wxttnmrcUtUNnNIPCHjGccabB
Fx8zjt95ZM7lZgc9oACKac6BPwkl4y8XsLLwdhXkDvUlwEJwbiYsUN+hg8gY6Qs8BbdC+EwelGkQ
k3V48AgZ+BN0ITjId+/Zwd2YMfdpcA1h9MlgE7YD7YO9iuYsmkJodiCNTslBeK6Zos37aqPxexuS
a5usa4qnEmAEqi2b7sA07OFAgA0+kRcudF75OSwNEfMimArRhv+QwJoCnM/dnE4wgyakqdUF18uL
UrxDRBU1PoD6iD+V1Bw2zAlpnHmYJ3HThGlOQ1UJK50zi6QG1AKzWXRF9tSdxil8EdtP05h2N10e
8+l/pShfQLoIKJkXmUH6oj8dvti25b9a+MLYdzxlt3A33ip80FUXj3qUAGn8ToAzBo6U/NOZXjES
nbILxtoc58V3cuiuyo27RJHN/mKMRPsbsIZm8eym6TFXTYsEDjt7kqKHI0K9y8d6re30Q21yedys
mfjbgjr+FK7Cy/qp7iLdoLvwGdyE1wTeA9F/Tr8asjquEvjRUZtaEz4ivszdHgDwmPdx36euIT15
wA4M4i9AJnjySCYxakVtEgIdg3neBRPPaYYw43nXlpPW1C+sRAcECfgS/clwkAaBhO+MAOzI5rbQ
kjKo2dGcQqvfAuNt012LgGs004alsdajTYkNG8pN3Syhk4EeCfZrng0u45lN0ADeWCbZ0/UzPhxY
1tw9h3HkhCdp5uA52Bg0cug7JtqiRiIAmRRjuhBOL+j6jCbFDlzK1BXga5i9s4TDb0A/FhOB3G5A
M/d0IuYqKhgIh+ZzJlX/o+nMmlLXgij8i1IVMucVQsIsgyL6kkLUhMzz9Ovvtz11i+j1ehBCsofu
1WutxgwVarzhqVh6xE7KZm4g3mDCrcxkAUBVQU/uFoUvfjDVhYjVITgSe1mLEke32V5JVrq9poZX
Bm5kLAEB4PSzjTaXLiYChAa5SFqB4aNBTXE9GLdgDQbiCW3XF9uebjPNsoUZNSwLYl+d6eqhJGFT
JclFcYDREY3HEZjy5oAYlHSIPkn7eRN/IHIjhZ7zZD5krYtaCKJ/S0Rjc5PK3vFJmGqx2jgKuDGc
qpsEAIHRsrQJ0ClaK6mmJL8vcDbB8smgVOe2gZvZK0PxKoAJZhKKYBYe8obA1eSVlWyaah/R7BZ3
RppCEJsClqAZ6sHOXQrqVNZJkrk+QsYKhrfTd/Kb/JOQVtO9RpA32LvEho/QFsoGccVMGMORRlmh
iPdGzK1xC4vWLRxlxN0Y7OcH6bkzrMNQ7FsMFX/jaR1lLwnCPNmzxpUxrgjxOrIuwFbUxjeSKl7L
hpyMqB04F8PGADLlUhuXpP5d5ZB7FcocjSSpGhEfEUH9myfzAkP8wJlwwKMdi+7i+k6MSNommesI
6JEmp5KbEojSL5a/QxFZo4pYazSdnfa+vImCc1StArq1IYinhRSSVh+MdCVHm4kUDD3pokaKP85J
wQMGj7+0TPEyRKxBuqzwiaOVDOAGLbogiBKF8k9UCfwlGnsVk94X6jiEpYADIwqSmcOVUgnpLS+l
y2u4HHuHj9Yo8zRbylCLFSeFWU0L2GnBdTAqNzNXZSpqKoTRjCVi1wBbKK77XRvmMiVToBikHKQl
sNNiB6ZAiCEIQBSTiYLIsAD3B5eKHoCuEd4WYOkqzEsCNfgVBK0Et3nsCfS3cExWRNmhzOtTE8Yu
A5oH9YFAjIG0Fc4dLXAt3LphQYgArEOyY9EIw3JmzZKmaANur7Rz6UC43gPLidqNFa8yVkCb7MU/
FLboRoRWvQuXJo5V1BwRRuLmgF8F7Z6tBR4F3Ok08yx8wpmtDKt4AzjFzSYBD/CeYJeeeQHufWg3
QmdQBC+EcjLpEAChCGeYXcwbegiT2eOLbC8ssRU6KufaLGyoKqwlfB6mHFcOE0L8OXCHj5cU87hg
FjYU7BMdsbJjPiQGirrgqHvnCQYoDC792cbCU09AMMsW9RxrHLuWsCbgxgAOklUwz5Ur4Dhqujti
7/JqPwJSY4U7hnGjUx3zMwFfy6fpGQxwtEWaVP99dJKVISEJ5QTBfZ26cmlCSovgccFIehIltjA0
5th+2pSfsC6Cv2OT3tR35Tq8Fh9TNiclM1hd8Z0YDz6QMXJd9glKUwTVNByFJ8SCRimMOHdh4KlE
TPuh+0IkLt+BJlNCQ7JXWmhk0GwE8YaFC405dwwArUG/j0tQuAQUFYOWX2bLtnZBa7kPWbOk5Mh3
YkqT4BJWceoCq2rUobjtqdthT4lPIO2FqkWNVVe3UGpAvDln05IZvLdv0DjJMwLGMkGW4LGZ2BnS
Yhb3u9iJaD5BML5l26ZSDH5kQZz8C3cgwgQ/8GCoShNiaHxnHySIAPphuxL7O3kGARGpCjVpno37
FhgRfHGYLipqvDPRQ/GFf0z8QwxQa3MVEAvOaSAqudoVfJI7SMwM7WjCO6p2W3nVJ5sKtSi+vwhn
ITXALANeQCUEmlYig3yMqtsOq2za2d1xhEtRuIHJ4HbqxoWq0IHlYW5Ps7BqDx+dCSCmS3vGbCBg
dc7QzXhTvQKCDJulba7AJ9jehKkmRRZqwRWyO/Sx60pyWUn9kULiQi4WETxCVDX2PGcbx2kN7QUw
yoNFsUQOQvc2FigybIyaDbaiJeAqvwEJixA7h2JAodfHhYTFEv8CMmiXKecTxH6ydmonHDBIrCmF
KuNcFowl9iZOBncXViYWb5InEBTWaUAUi8IZ84WXPiavjBZh2MFq3d3AbH3q44+WM0S8MEBsYD1b
ILDKaFGiLvh9Vwk8tY5XDV60Fk1uPeZ2DKaSsiA5rO1NBBQOKOLJLBBE8X/jkU2jaTYTrZBGGCqe
jGEn/YZoggUeTMNf2dPVZVauFX/H90BzQ8g9q0l2aS7fsvBHKzV86yS36RGHHEzzLe8dOsxTyB3x
uUIK1jt6AN942cJiyZYNKpwn6Dl89lWEgzskffx9i12OWGJA+3vwh42W3Z9voULHAivq98/aR4ne
SXigBFTLtLwXJTG1p1lVFtvrWPxz1qEri3UVyCiX04WlFDQrlctx+fevf9/GQQdbHel/21ZfGbGn
AUNrKm4+3D00BoRM6macrYTaFAuO57HBKD0lskWHjTWLsTfNxgkD2TVkWtNWEABCCp8mpK7iZFhp
hFyz/ikVUGvdIoYeAlU6pnIWgXI8x62v2+VWa3rMxDsbj2atf7J9PE2vRaOu5Rfw4xhj03pvc48p
+6e6TFXnrTLPdfMwpIOCxewwRqjS7IXuY8/TwNOuT1l/y3F4BjR47jlraD09erKRCZsQAE6Vusi0
XwWD8dHpsj2qoUhlH4v3DampHKHUDOG0ZKenfiKJDfWrHb+F0bnDMbM+lRrFj+QlfOJpYX9a45s6
A1GadsHsNsYmNfK7ARrQ/xgp3ByxJuB95PlrmRprAFsf2W2NFw01Gl0+66QizfRu5T8Fi2QmiP29
8RFOVzl5NNVmRvFQr9+f5iGhm1R+eerSvPLXefreJ2uC1cC+6tRUhuhWsEk/04+mIve1A5jaqTPZ
hEPofCdcJ34UZV8SHupAdvFLNJBJasCk0o+RgPLgxJFmX0lJG5NDbgLLPzHSZ9b6KfpuRDwzrgFQ
Tz3h3wkWY8gKaSdTHoZFqUDw/HpKsBkEa5MAyVBhcxuhp4FNZhWCvK9hpBM57abtkhpMR9Uaplw4
o8FDyK40fiHKF+4edtosyxrPxRgzlVd9+CrRjbY9RPnnuxGSJeq4VQFaPb/i6Vag19KfYPJDSnGf
y6v2bHl4MEanut803OeeALiW1oFao7/F+EfDm6LpEYVit8eCnLUQIMghZhpRQ7RKArxxFHNeQocw
Nj6NsacOSykWECXB510mc8M0ZmKnFD8/Ce6Hgt4Y7NEtVIQifVN3lnKzUE6W+VdV4mBFbmMFdCCx
aINGJgWwZj036tNBhyJLP6W1q8uzrF0I8Z8Y7I9bfdgSWg7FWjVPAVsVkvU6IA/qfgtisRgeao/a
/GmyywORNsiqym0XbmPgusrECQaCBLiSSQ5v4Vo0baeS2IypWCZXVdq3wGN1XS0i5TeXTwSqE5S3
Bq1yw7Cr0HkOo8qyuAmQyPrDi5YdYhSVFdLeFgOkadVprC826FUxrBoQ9TSzFyXZZFZ89DE+guaP
YV7sJF2pJoV5ZH2TjFVvQ7taf5PBtfDZ8zMzW1Ym1tlh6eK1IIWAOcHEDJeOzxm7aYasXqIljxk5
ZuhRMC1IMxOx+IQMhOmWirBt1m798QPxS0wVNZysJS7YrzB0cf3TqVNTZgnhH6cRtiMRV0/R9h1k
iqopULilawmx80ztVxKJpPZmPTXur9l9lrKNQWZaJRiaR9RedYreyFxs3BCoXIUS/OF541Mq9DJC
2Y9YYAHSvcF+pgGHd1GuNuJk1oqKYHCu0zbZWD58TPUbx9Kon75QNx9S6lkOGprZUlQxQVQhk+LT
D6eBRPBofOuQ/GkVanpDB0ZtuvXzmlOt+9bWleZBTjMkz8jd4iuLT4XmjXSp3FXGaeQp2DE1rq8c
UCCduWT5DO9I+G4DBkvh0QvwdouuYXJay8EGpkLY4iqckTfTFpl6FmwdI3okyl1hFQg2lIv9bEGd
zVffoxaGKpFMJyxpMjB1nEiVc8r7gupnIyGqQvigrUjRAS4jdW0mHho/7VI/KWdvh+YAaDVqWGx5
IAPJuNAZMVb2UfNsHAT0J80an2czuehkIsK7BSkPdobXtKF9GbzXgl8QMkVI6KxqP5KdY3vE+iMB
mrT+mrOTpY2OQSghRQ2cdK818p+jMYBCZeqqhpOrY/IQPB+AAh06LGk81/5vvNZJ701/mfdbDX2I
br2DVIR64mA2gwTduhf6toBV/RbA3l4Vy/yW3qSrdG0/wi/tH0nK+AaUADYB+CLw47uYsohbmOhv
UN6A4cu37NLC5SsuxaU8YWx3onvGHu7UoedRHctzcaS1xQ6TePhiM6y1Be1f3o88ylN+SvkiTwZO
F68VXXjdL+Q/X/EntLrP9BMFw5f5br+Pb/IbYsMDd3UrXkH8PUgxSoj8FPMq/3QZ0SU4hZcUK1h8
xc/2wTxXX3+lhOYLocZPh/pj+Jq+SpQVeErzEIIJSt170jcJtcrkgCrYNDagTebfAVNYcO/BXqjf
8nuciP8qqFGzLZVt0ogj+zsKPEjxk8biDP3rC+H2HwyeIkjRcakyV70nLPsHLPpED/MWbju4NxOU
EB7gWsM6lh2OTIQiBL464Y0IE3kIWgkMlEB8ItYgzBlEHgKnVYcrBJLbCWstDvITyqmkSr03oXQJ
59oPmSr7oCjRvNR7ANI9eo8tKfHGpBMr/cR3wZatnO7iyTE5QgY9Yux3lF6Cs4/HnPxrP2zQfOlh
QIyMvq3fHjHOeI8+5PsAqN6ep9f+PFAMkd7lN+kdyQoPijVf7Q/1IMrmVFrgj/IJ2a85+IRwFthb
gYY4ZtRNHOs+fo6fmDg8/j/bfyAQFQEOI9z8O6pyEyDPXqn0VGq93sNLfWW6Jk5dDT5bFfZtdIeB
aSAe0WKlzrcF6IM+vwLA0bHLoFstXBAewmwfWtm24xZMjo+cSTwM/MgE4sUBb1EiUZzEQfxNBmds
4nMuSnB/uRx5oDGvaCZP+ROFdZK51cu4b9AvYYW87Rma1bHgkZ9Fo076tp/FQ/QnSF6Ds7iycRYT
GpNiQ1SUnwsybYNQ4SnAAA4gBg4EL/8OlHzUk0qZJPQj+EQjh8qFWfGOMOjNfKfUdUIlc+leuhdB
wIw+BmpAw2t37M/UqE7dhTIWs0bcFkopzCZVCKAY/PkPkwBZUseUEA741Zf2oX2A23JAFKZmRboo
QgcL5ckcbpsoP2GCCXwMPHf5N2SBTv7dJyAOoBNWKw5qNSo7zt9BtvnvVGn1g0GdONX69O9kscM5
1ufutTwrV9rsXKXbSGnZvKU6LQqoHFvZSi57b3hNGG7Rhxh4sHV/o28D6m74LT1E+y1GKMs1qNv4
O/5S1sTx5Vd9zB4m4I+Oh38kw3JgH6mXPbS+hFNrjAKXBPhF8jIkrZl99DBkpfQjlW1EoMptlmBH
DDyrdJTdu2Ch3bW7cfev0S269Z/YFT3qg3FvvrU76IAACII5RSEO0lzsfahDwZGhRsQBdiqH5U7L
/5w6LQ8aGIncACeacEAQb0nmBzCg54IIq6WkA421dnT4v6EoLuWZUC0H2RLIBPpRH1I40O2VBBPZ
hlRISfB9st6eyuusvwSzEzIa29rb+s5kb8QFw3SA3MDgUiSNokiAkgWEMtxJluaZ2c6Wt520Htp1
Y5KAr6t6M2queTF3Xb+d+i0pov5inKSLfyqv9TV5zV7pBc5tKs/4kjLSZNbtyCKQ/wlnXHdgzsor
QcLoMqu4GtPTXpLXUdXX+vUkOQkWHgYhghvga70TNzH8Lib6gITSASYV8qBpPMzsF2k69tIxuAOZ
gBHBJiFjBfYDQ8IODOgQ3BCsEGWAwh5Lt2BqQJTYR74qVsYudnvNnTUetCw4WQBhhNfEViSNrcxn
XOMLiebJoghq6JUblS+zAEH3ri23E07X4Q44j7U+IedD9AqPnqkm1ILBZ4caxvgI3ugMcM6LYSHa
60hn/0gH8As23xuKC2xCPZuRvaU/DptcfchYU1V6KYi5D0z6Gr5aJ/NFf7H2xr7dhDsI2xyAq425
AnlXaTqYQ6USwAFsZx9fJqxCQKjw/1PEOgQfGXANcIJHL7pAuYW6C8I9R6q9Yt+aKU6FievfCOM6
M8ImurrA0aINojU3EFzifA/bQN3qEN2o0xlOmuDluUTHEvUY6Orv+af9zgy9dNBSu1ftGn5I8Oyl
R3m3H+Ov/phusxwnJYpe3S24P+/xXX+IfUJ62DdMw4DSNMC05tieTBt/xHXRrFVtB8M8Rr7Z7sp2
t6+qfTzbh9J+Vu7HYB/gVpOQXuF2CKxPbPvXgJ2NzMRqkR0NkItiMWxIRMefMZtL/yaigJrVrUU0
qF3F8hF9Q4fetQf+BmwAwTdjkpT3V6ZO0KWKi6+d28cX36BWBjoygU+voczHsML3drSrDYhiW222
mZlr5bkuo1VfANE+6t/ZA6B8/AWpYZ1hxTF+rd/kO/tOPoxrf9bY9Sg2f/YQ90LTs7B0Lbw4XeXJ
mupIr25QJSFGQ+mfmtsi3rXyXpb3lrxvi8OkLrQGE8ec7iQQQkxK8kVrOzEIDN548LUps0KPdM12
CTEoCgBKlzXY+oCNxbjDUXfJF71oRfd00fVUbHP0JKSZIZ1H2OZUl0ow/XFEsIX9M+2HRNOAyRI7
MqA0fCoi3IDkBCNjJE10Og9X/BMMlRExKWoeJIf0vWLAEXnSbhBA9rlgSeth54Nw0kEGzJ7WTwBk
cFBweAZhB4hnqAJ9wmJmqP6jCoIEdN/JY6Rc8xeKQJQAKe++uxS//D/MlZIRGhIdjhr5jbCtXsDp
CmCuw6CF0IZt85M0e6rfAR06MpL+w+g+OAceM9AxpHDmEVoFywwyy8BeUuxScItVXNglopej6Fkj
epBQziaEoC0QQUThCrmyCCEa7E4b2vcUPETHJGUDjxUDuyHwmsCDNNlhJwzT11+m9CMaYeQA5U8x
W0S8UaY1uIACObjxkFboLNO15oy2hXMzqiU6tge1K2m1V3XbtCP9KfZlvbPtjW2scQrOpHVfbVOa
uWt7uTno2dtY5duCF9abioIRMJzuaPESrL1A5IWHnULBZKl0KLBQbwmRYZE7wvidGALHF2meUvsD
E0IqHAgAFpz+OX955aYSUDKDYLlUVE/rv1B8tmu+q4/opkGGaS7/9Bvdq5hO0s2+mTf7kd/T++w2
3YZbd1NO+mV6oeMRoVQNeoOrLPsb6EW5wNpyfC6IaJip5FWUC4juiPQU2sVBCLJELsVNjSCt/xFY
YMHCfgVio5jga3MqMSNYCyIyaL6UHRZ0Wl38v8c0ZBTQZ99Yht+Dz+Ed2dW7eQ7elKN8nCWTq+B8
bCyG9/xNREbtm06YQaDxFw9VBBiYaYkPpO1sbdcBrN0s/MjqdWat2nityKsGRFJgbfBOeCu4L6Vy
QncHBTaH0v4iohQRoTQv0dqew2v/FpQT85Gy8sGMuj2vz6tvX8rkgtRVKk6h/VLZe61C1QoicJeU
70CkXzoKp912u02wIY/dZHSpiMBpG2lSQM/c/BVjkm2Bq0R9DCgMPfmSSM9S3A3LVUrzzDGHN3oD
XpCKvQa7B6+r4sWU9mC7Zflo7Ls8fMbqqz2LEaliMUUZa4Qu0u0QlOidB7eywadYWyPkfQZuyMf0
ib7r6qBrb6G/pmADVmxFKxthAWjlHInkzOkszIY3KqiYta3ayemhbWCALoP7EAkS25O0kLEwsa0f
1lmgIdISshFmPkkIGxZrAcxtwmXkTft0fmsc+4Ut/iUkzYiOOea45UGkIHZ07+1bOb3Z1lkm2BQ+
pXMybmouLD4gmnDTAaRYeThUjIUXFMVp3D3M6FEZ7HvoOv4eIg4Mc7xXpmpPJZWjnFZG0yJaRJlT
VguDrylElsKXjt7IBtbXRqBduK+pQQrncXeinf9cm+aaSlWQbyvSuEGAVTVylqdViKUY2wcq2k4R
QQxdPmF+YOwWY2m3Dc2lAaWgXSlEiIVHgBKhJGndaCBtPxuHEaXksAs7gBM8i1zdX+XqOp0t4Z0+
AbmAMkqvizwb2fHkgPDpUADipU/ZkIiE9nxo6amrr9otX3yPvHJrrlu+4IWyaPSLfDV6Jbw+gqAN
WPjgyl72gMO/0kQ7UlfDYoyInyIx4rq1vSoe2UPbK2yxJ/8ODzzfjp60q1x6lGM+Ng+wrOEl1XW9
knb1SsHkAKkgWCbqyyXPXPk//t3ewVZdJTccWLKHRAPNGi2wx98AwAFIPUBJ8Nv1ZmtOqnr4P/mq
3OLo+GWv8lWNF/BaX/MUHg0UWfrYQu5FI7ULuGN08GzAVr16i2p3zWdDf1zwb/k2X9FweeUzPlxM
2bC9nJdbm8+e8x1zEuQLyCic2dr/mXHy+jrfci75qnLNXRzRVVNaQZHtN7Ak+42OKH8V/0Y7CTN7
f2+Q9k43fx9f81/RQ6+5NQ9p+3zXv2GlH6dL8GW+IjttMIn6KBDVFPPpBnQs4wtzSe/tPfwIsJRW
QY7mswe/pTT/j31HAEsZG75lPjKsF/6PuBtg9NAYGE4ovdA/9nNWIbKR7FP9ab81itRIB8n76aqE
VMefY+F6CqhAXarP7FRfyktxSi/GV3zJ3vhDhLXSB+pb5asY5sq2euMHjNVZ11j5t91pOESr7mz+
AMoDIc6r+5MFd6+9KyswXmPbHcKV+aPtNsY7i5WGcoexrM7zrQk1d44dMWDWl3gp8d/+MrtXxhzV
8rG8gB1OsyjyrHP8Lp/lzwGuKcs/YQ+N4knhMU1B+EjV/IPbyy1tPtTvoEGfAOGZPXueYrqVskQS
kjg5nmvIioB/R1TOuCDMuZ2tvMkpaSdOg1kjki/s+2Wv3mDjz0F6w1N0Y2nhWwZxrF3asstUrFtX
B5iD003VFhzQXCqma9HRVTCnmK4oBpeJvugytxhcq3THAvAOqT9mXI4osM0cFuoYWBq0LlhW6FhM
QTjA/Y0KLhVsanLEQIAAVHbZCEnrhE4Fg8XBAUTAhVF4ylrYQTrUAUgGqf5SzoalYRDb0ccCE6JR
NCeoSG5gNsAcNRylc9J5Sd9tVPIPvVr63EgqHDOHkyM8NOk2HS0achdGBIwlqJqDZ9JWG2ImCxKi
4JZQzulyF0zwialc7vbQ45kNM5fBpeWO2a1tGHFQhKx59hNCuEHWxvYMBb70KGxxEzq4oKFLLwNe
z9c3dcEat5jRN5AJm+wlnRqwE9M+KIMA47JKUUaY+M6knrggeK0tuaUKKwRF4mzB2XXo52zQtFX4
ShE1WZsvzY7uUuW9v8ZAJNamPYDCXFV6dkKPwN1Fd8uD6uhwaETIKtr20BZjqWI3g0KYlo/PlTCo
970K4MffNOt4JVqNl5sWAxrbLU+0et3SPHJdYVk/Hx7Q8hUhaKWz9S045/fo2KylR33Vb/qjpasF
zHX2q4f5gPb8avMVn82bybbxGosG9rQHPaVXar/ShfnMJ6BQS3YW3PNr+Wt9Pq946DHW4bDglUth
x9zJn9mN//Xv/l3/Nr+NQ/ylv87Wsws14ZjGkfmvcpK96QWD9k/RTYLlWL2wMkDHoZPBr8gScY3n
g+XnAcC05YzzQ3oWHzQ/l4f2bt/6a7MT3Ydho97BqLK/oA03tnOQzqNv+pJ8wwE+C5yuPDvyNXuF
q08ayaYXURX9qzQHZ64J5GBGpP5g0aKu/W+9QtcLv0JQg4jrcec3iSPoIUKpGuYwlK5OFKn/Jafh
Uf7NXtVb8preRTqDrgPOLABMSrU6EVwHrHqBKx3O1fCQ8vIMfuQ0eAk4G3DcmQ0QVSh4M6uYZBwz
2lyMCN2FqKr9o474lQtdgz8H5+FGQGxmFoofDpThIatZFHYonZMMkKrduQTNsXuxfqbXaR1sZVJS
bMzuAwx2/zfkkogLI8Cap9AxiQSSBAUMTuCb8j37Jnv9JqCFjdLfIXRQlarwdpjjNoMsleOXMhg5
HVPa7yn4iHf/B0GFR86PyR6c5d/itXrt1tLtuRqv6SE4w+y3fuvz7NW6EoWDysIvJ2y6d9/+tfvW
IIAIMJdTUgwhsqCynWB0jxqZph2Y5uHshk0o+iIaCilzFhfOjvVlHBwFpzYRzyMlRRjGevEDHwT/
IJItOCyzXfiRH0QMdsiv00MADwzC6cFWFHBGb8VNvxin4F5e1RufKWBmqW6KgJvZuFVpoJj8Qdjl
vt7H9Lcor5AjjsaiPVFv2NdvwNsr+ghuEW8xj0XjXJIFV0R4iPZxZqItg2ho+gMy/5lv8lMF9a0n
Ii+hv4Uf49X38sOw66+ISaYd1ENI2gio1qClB4O+qqIrq2jKiZD5NHvR9swST/vsHsqph52OMcIa
sT5tf3vSf/lag7smH5D/sIZSdzV9vQ/Fq/RAzw1+xejmYNQxiuyLfcEMoLvF1/qX9UEXDSYY38OD
b8glKCgLatDN/EeQw/qOJhuQ+lAwwx56MAcojELk8E/5nYIOaRIzKTgzqrPX9io9up2YpCKuLY6Y
Wc1r/Iq0Ky1rrulZIBXZN/1tog/+QxUW6BCnGuALRhpQPprndFFf5V+ihoi95RoKAf3zLl2AIm4q
V7e9zm6zW3ofEWqYl4G0TL0g85hEtBEe43twj3/9N/X1+d59DEcW7Q356Qa6EhZe0qVx/LfhRT4R
19zsS/77vLab8ZRuiesIo8zd8KK+ap/Dy/DSn57vz3fz1f5Wj/mW9PQU7nKCqXZr4KdLQCUfspuy
n11aYqvtpC6no7WcHcO3cF++S6/KefpQeGJMwKQcmmj+/PLvw1E+8yNvcxzPz/fZcTqm7+m7doAa
8MpbExe9xb8iOfnEJvUC94Y7woD9W2QZs9wnesmwXtKvBuEL7XskaGnhHFkD7MHiAReSYd0zIR8E
Xqxg/MjCyvLMjo5kBnpMXhHYUsMlSKELBK/Tn8S6DY0YihIRaybSPgvtWyZQUwgOBBe8A1Gz/1Oz
CycOu3BIcAC4/4tysi/YDRbQzuBRgjIrI4iEYJzBJ4JDhP6M2AckmZfmOtFmgFol5EFAvV8WVUZV
zu1kZAVnlmKWc/YhW4B/LMK/7DVsYIw5w4vZbeRffC/qa3lX2biMU0zi2ZGYD4KdlINTzR7pVQej
S15nN9bFHIDmRQxQ3Z3WJRNW/pF/CtRcA31OpjXigHsICgummJ7rOy1Y7s+DxlKQ/mY3CT2P4fCx
uS5cImL3EsMP+nrMxfSbvXBBuc7+m/ZpvVlv1a24mRf9pbmxn336n8XN2AdXFpb97GX2Elw1QTeQ
DC1+kaxHLHcbbV+q024o1U1vJkc/Yf/BajWVk/c8ed70vn/TQE3g9ywCCprgdRZAgo1Ir4c436sk
AwaIp4EOLQNinaJ9nOun4Gz2lIIU9RCEE61P9A1ZfJLQQ7Ew3tWeZChKPQNCtz8LnG7QHZoDlRlj
ly9pQsPCIvyLwxRhHgysPEVt5/bRmiRdr1Yzy5Mar+8FT5ZIHpinHpcQgExEGOOSvxIES921AYFQ
t0ZrebZppzX5dDvb0KkrmHkK7eLsvYQag1KE5kI9e2ZbuAcmHnzWQRqPCF4Tf8MvIbFXS2JcFIyw
rJrM9W2IlEsTa/DGy+h3W7nxuEzrHY2Z/HQr0ThuhH3sAQwSUdJwiIkC9VJbjuNSkLYT3nJl0N93
WgNLIcts4RrQQMny6plX0K9ccbjagKGJj6ulBw3M9Df8q8EggT8GkzFd2tW6N7ZAl9PwngJ1UMFk
rOfHAei0uMqz04QsFyhM2ZTxCmLcZK2f/b0ury0eiTMfIicO9TgBdGjW1N8UiYIV0mkLa9cneVb+
EYEDhviZl8VBm3lE15xpKR1zYNmcDkNWRnl9UwF62B5sa2oD2JcZnDRW8vKqlFeBAZqy/ezkQ6vi
FLYeYJjYSNDXlroBe07i86hAG1j6xOR4FBkLTXH9Qhx14mWmV7J3qSQfAOpOSYcqGuHaC+S6WLbh
dkNhQargAC1BP4kMKNOgC9SbJU1vutCTLSdTHQCsQGfjhfdO4zJoQrAwseyV6VlGawXPx5AJF2Za
jpF5DnBzWKhQC9MixIOhxV+CturIiyDcs72EgtRJvXSw5jYeIgx6zCYImamFaateEyrwF4BcwShI
PPjzcFYBZKjUAZ5Kf/Ki4enSJhC3Tp6NrCx8UDkOyRToY4iNGRgGgs4f0DcIrwrCUGqlOENh5tkv
EQgHOrSSZdoLsTyv0vco6FeC0EkB6hNLmlLEKjNtYf0xXolJqFf9K1nNwAoSF6onxHu4zNYvMRh2
qijlKAcO4L45rQtRKwsBMhX0lE7zrUNHGIV3LClcQMt1GwlTJGTOm1x1EQbAoUdbqQhnvZeOujoN
ROjVLG0bFpx0X+XrDI+vYsNLcYbwrbkuM0tEQvC0JWSo7TJXMZ/2YBtmmYsWE44LTsIY8FEz6j8x
AyuVtelDISFJ4J09bkOKJRgVWSoP5Fo044uAtQBZsQVol8XToVQHK9e4gpPlcNX/NJ+AX+CfAFZQ
lyhCtIOo48U2d86p/yp7drNEVsrfISwgZAMmq9BMKI41CQ30AJqqoXtdwPslvCPuBDtPPgDggWt5
OmVirL94FgdVRoJP0W3pr9hBFEGZhOeIaLaec65gZv4vzwIyI85FxgYgx3dMxCAJ8Mb8kqqli17u
zrCAXBDe+jeESvAbCnMjKy7GZSFmy7B/wo1KFb0Ea3bRywMOcpuoSAPPcW3B02KyaXA+bcH1kWGS
w3v6Tr45t/ZOmEzoml8ppqO05eyJsXlnkEEOWOecHSEsizy0BdFpkJD36fA0ImBwYAYrpQdK4D43
4o1i42f/RnWCOjNNyw7WVQYRwbeGMOSefGiINImp5R/q0ZQ2oKKLGsNXdak/65PyZl2p03KBuDSz
dKFQvKVjGhRq8f9iPhBwA1wa1/GzPYU0IRMzpkUluqCkDcrJcBpRpxYOBGQo7nyH/U0UL9gM8BiU
RQ8rXkfFAEzvwMMDbOf34O1IB1AC8CcsCkw0Th+lSqgIoXCkiIHK3yI7EOvBDGWp9kMiAlhMNM8w
iSgwcdr8ijsmqHEiakTYQirCwOFCM8S4Wowd5VppQI2UksVd5ton37XY2wEu2gWJEdUaciMawYEM
E2DiMs3MJDbijpAY4+NAIkHW8Qe3ihp78s3wAsygjENI6uKT9VffZsIzHLkvyGFx/lLoFTIPQA1N
IZEwfvo9wl+UO2Ki01Rbp7i9pqVXkq8DBhFuSeaGCnENOEg3jxELBJrLbCbQ5BA7jw01Y8l24QLj
e1R2EGwdij4TTlmUCd7IlDC6s3SHWgE2IZQy4fbJybqjXTMfW6FquKKqmcgOR50c8uSgxV5mbbre
RYWNk0D/SalzhkCrdrpu4xvugMyScBuZT/IWye+K4TI6qV4ouHamW9Fyk0Wj2+TKmvUuJRvwXSxP
/GHFEUL6spc6XeXTLfRRXj5AFlMtlR/w8LFf+v3abrYmvjWQQBsxICOsOAEkMQrCgJ6NAVtlpMpC
8y6+c/OB4y6s+lB2okdN02gITf88XSXG2hLbEuwDC2PPRcu0VRlueoDewk26Q4VVAqtji5hjWRbn
1N7hcM058I4MWwPL59jRMVuj3RRbDnxxticoi0+Hxl3Mr7xCC+70f8knQ8pg/YFTnTka1p5/s5Wr
wuLCHMFzcdd/2oXDbaBewgxB89H2y0xfY51o9SsMYqDpjzHtadaTuYn0dXKBRTVoKxjUVeWF+pqS
FEooprAVbzO6RwAJwMspl4J9hUih/xOUoJHBiBpnjpY9DxoBBo3WsqWUxx8Xjvi84WYGySo9YXOe
4a7RHQpMvYeTVuw4GS0+4rbI9o5t/j+KrzG80sCOc8PBbmAEIl5REIsKtQ+SMfxauVao+pnftJiN
fJdtW/qirMEI5+IxyEd72duCyVCoy7BcVdWGUm+jLqmlceWSdtkmFI3FdWXf6OiriKs07jXBAW/D
kp5cpDAAvQhWdBeL96f8UmhXjN5jw53ZODWu0NsYxcGWj0Xxwu8pueB8g8KnYlN6zsMP7Vp9Uwxh
naYpLP4jM2Es4Fb412C69seosugfIDvVJUi2VPJZZ6Do9LoT0UMdIx9uDPss+nzDS3G2Q89ugdEt
2Hm5/KYufNarGNb8JQt2cFjRCzIoy8mz8AUuqUV46eQxfKkTV7LDSsjeGj3+7UwhjFJWK8pArHCy
w+5NrwDmKg5BccfGB41FDGp2jCfFNHXJMxVil/yT+2h3ro5TGlQjQ7QoDnDxeUe+EmI/iU4FZRHy
EUhx8OI1LBoQkMLgRfdKgL5g+muNy/SXYLrnyBb22GFGDxYGUQIeFjgKYY7Z5Pt4xPGW+esRfGkq
EC7AydzGZ4m2kpQjxRhg/NHIqpOwA/ZYjgyMQvUX6vEYYMgW4QkN7/bEHZiaYy9AfdqnixL+U/iW
MyYBLLE4JDnxF907AphZKVpUtJiJodLvBLf0+YMPFoLbj+EL/R+fyRg3Sr8P1C3XmYAKah7zHzK5
Tx8tlgnTY6ylbByMQiRkCXRPMTSxkSEH+o+o81pOZNm26BdVRHnzKry3QsALgaAp7319/RmpHTdu
SLvPaTWSgMrKXGuuadI7m0lMro0IIGWGzl7bpOK2gqHFNsA/cmgRXUD9CQkd6xT1m0UKyZ9tkvqG
w755U26yZWNfnCDnUL4Yt1F8sYAoSbmjuTv4Kagg6nqMnAihOuEZvCrIU1W0aVMqMk7FxeMxT2yi
o2dFMsd0PuiPD6xK6in7jP0vuHEsc5xQqgDsAFfWAH0CfgSM4cCKue3gxo6BxLgpZDQpdM74naHT
9JH/fdXsQ9Q29OwfDERQDkkv5ojmp73YSxfOIkdXck4g0xCwd2mBzln2tNM14Kw30u/gqofs5X+U
Hf3rQGwU9ePG/eBjRWNK7x1d/Q/+MLS42Qu3YXrU5jq8avgRvlDnWLvH3RJI7eMORgSKYB66qwRI
hnCSh33kZbIWjyCFg5+As9px/HhiJPfujxiwyEeVNccojFYZ3rjOr9RBg6VVJnrqGDLnjv8FzoDP
D8MCUiS/g/aZVwCS4V/AWnkd4pkABMEFol1C/QJkga6P5h9MCI+7F0As/w5+oB5s7BsaXoe38NbG
6fH9F8rL8A47h+Tle4xOwC3E7CUBnR3FDwSYI/3orBnutHBNfuNVOiF3c2kThXKi1RezLhWzMzHZ
YjCV/qhb68zMxpXhRmM5NGLg+WCX44ULOMP/LRi+gQ3cAVXgSipfJkARClAEoVbz06VES98cNoFA
utOxpjFlOCSYmcTayzZRuQSDISCY9papBiNIfgBqUS5PjYjKnTga0SDjBEdWUrHwtskISIHnJWKW
/3sGRHNh2cPs0OdmAGPCKUijaMGLTHz6dBgl8wrYk19ZhbC92qbOLQB1jkKaUbQImpDss12SDOFN
ZF/wjNitLAZ8UK9Slz2VQFJqfCtcVOw5KVFanIY9vmyfFkV7PoibFhsJCjkycDjXQLsZecWIxrua
batm4Ur6uE6GeaVBUSOAnW/T/XARJeF+cE8fLV8zQh4z+RpHk3gaT8NpNhMf9KX895ggmOUDuOIL
y6ovqqPJ/zNaBacVgw5mI9pUUH2i4qCzJuDPwR3v9LfEmKeASyfhlI3UQcbdoaWdwEmHyJQHd3tB
maKNK0JD7QbNYPbT4esfbN2TRoFadu9B31qoA6Wr0vLIGWLfpgKUE7GrTPEKNLfh0n5wxGCsWuE0
wDwohY6gvnszQ8580ozf4hXD4SFj2g/nKnoXtZrYGdIcJm2OjVEOZubGPXOKL1ldBNo7OKMPrDTs
UEGflL08qR7fUshsju4qqP9qwgGYTFvHnL1ecjMq1hzseWdTmfOyfPWMiT2FfVXaPPDN95GtuQZb
N6Y//qYKjq2zVVV+VLIuHnPMkbS9zSAy7bNVkB2iDpOEcSevaixMcSO5tMnH63767O1Xv2KSZ1+p
6qG3EH4cRwS4l1gx4Vik9qTCi0xT3HWVg8aoTjeuZvIvrb87VqOK61rZY75ETbOH6/RYRtG3FN0j
5SeHGx2w19nFp8E90KY8p5PEaJ3NE7kB8vOsBZHW32197KjDNSghiYJTOjwg0mUy0fNFsFnYJjsb
jpwKvKBi5yfDGKOJAKV5BISos8snsDwgoBMySDqbfvehNvUMEeOIoOVgonIHEKLUQCXIaE+Eeqsh
f7jS5q3Xz2SfCQwApSodzZqdgDGXpOBhUW/l8DXQYujWJQKqKyR1vHCASJr0x8CdIJXerQSFtb1R
uWo4/fonqbn6eG2FqgRNjI2D3kR28Z5lZI4WTzJpNWB6G4TTKWhHATvNXULcuPwj43XleggyeS0x
Gqn6u8GH/mxIWEKq2RIczZM/evQPQaiDFWttM9HRMBdjGhkiB7Kzd6H/wxIRRiD2IMFmwMuvRXmB
hrt6OTLYkIsVEVC1v/ICAlRKY9IiL7MG+OY40yXAVSqVNfmV2shAxxaRG9FuFfjzzrcO1gegiqCM
slgesC3MZw9GQ0pwJ9wK7pHmiENtLlsJiiiossa8NPd9e3alf1oyD/+1+raV9LtDHufDkbA7HJv4
POXZXbzVjgfCYlicnCh2mUvjYGq179DXuGK0fMzhPSixNvtY2Z6DCOEA/O8KFRldLClLmMZb8D87
cDYRD7mS+XrW4sRHuBaCJzReMdo395RBrDO3UT1XgqPpsc45/NPgU4ijKLxLoMzMA2MVghRlmeam
Eyuzf7UcSAKmUo0rrDpA38Z1sPWcw6MT+X/VyI7bWZ9JSxMxvUpkaQePUUPML1iPig1nKMKv1Mc8
H219QkWaNPqq8ize7ztBpCciXL/IfQQxoEbkgoV6PfGIktGC+8CFk0M8hsW+j023h/tVF90a0Dm/
sBC9EJ/jWKCb3CnmuWiXBJVNA95RXx170K8b2uWHvK4ftzb/0ax9jUkeXzLKnZPdtWpjoKUPWTwG
ltl9Ei8aw1zmFfO/API+oxmFV6dGP04qjNIWbX6SckrscmfgdFv38B/Aq6symoSUTk7pAAWaIzMh
Jb2iMrIuGRFHDAOyB5zAsv1KGdhkM/qXcljq7k9brzX5x8fRR4Omi/kzlVIuompM5mFFzzYQYbD3
6aNFj+sF+AiN+gNdrYTxATIb7eOGn1hfxu6h4ulXbM+VAqwCtPKgUFPdllRxZkbKj0Hh28SgD9RO
qf8yWVMqdXkIjdS+RSG3iwGb30ixLnX3JROodloVBYJfhl3sw5n07Zifgvmn7F96JOaautB6LIkv
ZPnmvOIGUVjqUCpozwSKp5ccNG+dMVWk1jBUurHmhjVq4E/THvXvNCmWNcxqvCijfgVuRueNe2Yn
ad9NURBofTKbg13rS8sQtbo/nN3yPph3x7wn8ivhUNa3nkrGvTwjogrHMQXdkgio9B1pQZidXppn
veapMwgUEVUe3kN1nT57Da1/uMfxP2MDDFTwNnXqy2zNPE1/WCYUO6U/Dxvc73dkAbjF3Sx3OBiR
n2ZB0tW3db2TzE1QLE0FMHpsuwttDv9U83e62DBxZ5Hi62BAfF5BonOGWzhUWEAQ710sdHnapUI6
1xGwTpMQ9Rdq84EqxAan0otvErc07Rn1a9ukqbT0uRHT7sjHEJVa0eytep9DERDzSW+Z40mJU6cF
BaG8OwFJ6QFh6jMK81geNWk/caO96i4LY9cN4ndm/IkDEXBvk4xRMSamS2uJtrwmUm0QMDdYqSId
lAqm53eVGmutw/8/jGe6Vy5qZdZ39koyeTHYo8gY2CJqnWtUUtEJkXBj3FsPQwX/9tDHqpTMLB08
NVM2bqpMhmLhOwFGAsouoRKPVmw/usviBkJLxk089eqlTH3Zsdu2+T/bDymqlnAHfbaPVcb0N9sW
HBq6t5HTC37kHfsRW2Uwwqm5KyUgO9Tuko9BBesekSuGnkOPyDGDTBDtaNxhptfd5ME4wNh2zrlt
YW+1vIun5IH/gT0u4ukg73Wd0bVDI20hlV0JaW3AztlJ5KZoC0lFKr6u2HUTJqwQI/2zVvjb0kb5
ht1Xv06iswYsgVEuMtVIvhhgbS3lJzgVaJTe3fxgmcpYrhkLr9mG6pUIVZYgvv6LmJxsWRimN9PI
PpfxMTMPJc5o3UsCKc7Q1jjFSjl6yrPrIPYkmE/Oh+YTgxYC2If5t96dH0RPcHs6wlC/+UTNP+5y
0qrV5tzkJyLLYnYsjUrcg3gtlK2c+SUyUyG9Qist2RR16RXIEwtUOOrcB1r/WJSopHuZ98BCo4+t
gg8MC17g7oaKbLkOYTQRKFxZHSU/XSh+Q23+dD02PhWgcplzwaRsJBWbwVkE8VqPtgXjOnPhRJ+H
ilcO7JkKqgTx0XaF09LUsLYa829YYa4Fqg1YYC0CdW6oGBKvbHPdiDBXd+kcberIPDn2/j43MWLG
pqw/aiQa8vwYvVicDLRteBh3iOWSm1Y/i/zlZW8PHxGcGpr81SLQwVU/H2Mlhr87ToXcyt5wLLAn
ozLUyHk8y9ExkWdFRtbLOWx/gupZT3P9ZZd4TKKLrK9qejMZ5RWLAsYdRrA4dxjm2UouFRmtgjiQ
Ewm6jfKTLCbLkD5iHM9VsoeaOQlEDF4n9liaSBOgxqk7IXBqRn7h30eM67I5Epx+yoA/HjfXcYEF
Ey5GHXYK2jg26QJELkj7HaOWUJCudD9CvDI72gv9ZhzlvbY119qmVk6xdvShHlM5JVvT21rf9U1/
m28FJyrYiHD/GdPBwBTmL5Cjha6rp+iI2TgzxOjk1yX2rfdfBYu/5I1vgwqWG4gV7aPQ3Ltrd23z
oe4x5DqSg0W8luBpKz/kT8HqboV2bSd4Xu02P6bwQrIzbrwXiFV81Hy0l/5SnLM9th8IoyAiM2Vi
DMf8D0tQtEGMNxFG/Y3SKU+Ypgc4pbC9Q0QX4xXBngHKZhKCPKtAsYWK60VU4R/An4ZfAmNFBUwf
nCzjBP/E8iDUchbauvjOm7707+hDHugFESAAP/4l1kFoB4kBswFJohNgBgRsTHMC7sFZA/2KocIf
BZrpDLgFukF2H+bxmHvAPYFaRfdOR0+1wsVPXkNzqpRLbFwj95lYvz0EKgscpOE/GbDUZh6Amw0w
BzEJRiSIUliZQIEG2hfoCaJVXxhVcLJzVuBrhLsR0wCAXJBbMF5GfQI0tL8YRPSw7oHAsTyURnUz
wScbo7qKo/cPaGXEiFcMYCFJpIzdgO/ItAIyx5SVTdWM4ReSgYqJjfCfAUxycHN3kIvwvsBd/PvR
oGmLKQgUgCoTSTAtAGegP9RHAKMD8KgzQpVk6evK3dY52PUugguu7FV1iXW0UjJg2Zoc/wjT6yOz
o2E4MbsLrW2QLUB6DeAur/rxBmSS/bOhG5LhPDnojYBRj0m4ZtivPJamv5ACTOh8PFmM61DMcWlB
X4RegfkHQBMTE7Zgg6goTl+sLWm3nsHbe1POOC+Wb//RwHnc5+NeXQ3xBeeFAT/yVx4GFmtekEYx
VBLrREhdS4Lk0n9nDOe+XDJdlYneAJtNBnJfceavp5gT1sGMbi6dkiGAqF4xQBjhSYNOCciAzZqZ
sAtVGMSFS8iq+RvJNPTrf4MbzIBwn2XUjdgBfikuV0Y/RZXCCyY5qHxi95yQxbNiqnMfxhwM/BTW
gpgQ+dR2AkFzIO79rZhJsZAn7pzYc1JI2CwgWIUTWF5sMWSUzNKZN4VIMEHDNzb/PvIxMkllZIOn
PEYuvqQ0/9xQ40AaReQpSaNKYu1Rwh4y6sNCeMNSRONSwm0gesi3jan5f7Kf7Jxyk9fIwTWE38Wu
QLIdH/4TfKdItaXjlGow8275cGVJRqjS1EnFsQtAy/SX6Q8JCsZJINEwTf/hGvobTSE3TIsTWXEH
4biaCeQxe4t5Fc0qtkN/jCobPhDnK/PQP04QsF78kcw5up2Wvg0eGRlqQChQgycq+6tQSwniqVBL
RVOEcVPv7wPOK/uyPcb26e8jH+O1IXz1QFuZjYqJVz45n8//bSwYIcFpSP98T+1b90U1h27+ITbX
4Ke9qef0ytmUVXtXw0qSunBdQPTyyFqJ0lfO3p7T1yT01IFZk8WCiDqnbsAMugYcdNl9Udi0Eq/P
FEe4XG1se+N59E2A38CplHrYdY5lfWyQhoj8DMm5iFbc7Kab3YYjR4hahexaFTNTTntGnezvWKSy
1/OsDWOjGZu22bA8o1tyU87dSUjdsEP9BZn5Syujj6S05lOI69Vb8sP34bDIqWFx9NO0Ufbzan/F
q7W+qQRfxGf7yXeVXDAhGIZbz0+e29WZaPPKFDHnhJ0X6cRmjtdNjBEDaT4wRBwrI5g3I5jFo44P
qqYvXElGlD8jfMf4yHCO1FuUD0A5FQThasbJq7EPQKEaYmARG9DVX6XJetA3mb/D1kcjcYJ7O6v/
yQG7Lt4qxiEFB81QSnl7Q91F3k4/OXfprr7Ul/kaPsrHfRuf8O3fmgTcexYlM9+dKcXUjaYpwpF4
kmLNSnpAj1Bm3iQLJcHLYtHoi6rlF/FfxMnD8Yt4qfgxb81Pw+EsREsax02PqXCFkp6wQ7p8oqpx
/mDQFW9kFZ/5kdlwQ3DUyNvSvOokMhj7PF3njKkcA3af9KUV6by1iEGk0K7w2mCUpRyC+DTghS2y
V5J1VJ7A+Mtgw4SCvAvncWPeYGQLzgfPhVunvLTuw/TlEVwCtiAgBq8+scoG926Yz6z+Cc1zilaz
6kjVetD2u5f+cTWYedrRyxIVv/KuER4N/tbxEMMsLGWV+TMXCMk9MD1TylP5z+v++Qhk0SqE/VPu
w7mb/2NfHzmUKY5/tSWUzZY7Lppi7YTdlD4gFElh97D6xZGAUVql/SuQTuTIKAL1p6xShhjc3/D5
S+DuDFJGYYN245bG2Y9k2CLhNLiTk2wjjWiDx8QfLE5ya0pvLBWHypjbEmtwnN79aC9bSJt1+Jva
RpG3egdORYum23gYaUvIQu2w9JtdWV0K460y1Mu4ZRTQ8RQrPQnko3NoVln5icsNBbrR1m+j29rA
gh0ghmXhAVms8uJkOZRY6i7rp4bxrsARKYC8T3ts76q3aDmtbRkLNv1Tqfu+OZrVKzTOxFrzlP3y
Mrj7zJyEGCxE+i8eEEkLwxpaGGKeCi50x+6EOxgNuled1d7C3vQnwTEihmOqXVEwdcbbdQ+ystCg
0hAy8a9O131AITKFEyMRufBt88ILkMW8v2sme2l4TNAn+A888S1uv+SnCQEPs4/fMYqx3pp0KxCF
wPp3lw93irQ4a2ePZt1aq8b6jaBeJh6240yNa29OBjkF5UPfOurCx+bSmRv9vAF9aGFX0o5XMVB5
Wd9KHSuzwAL5waIym1kdnRoozkwnk3HFfBKwkpu+aqZ++gRL09mpaHZuqAElmR2sxm+esjQIzpFz
dljOOjC9aiGxHS5FQ3ACBCbYZ6EQoTTbc6pcQ/9fhBL3nyodTFhO5crk/LJxcC6+g+hosnVpNmMB
oUpujB35DuSQ3AEHfXURk/Tt7bHoq4eJ5fKNi3OBLot2OT4PxhrmkQ0JckEUGjYK/Ei6O4f4Rwp9
+EyQVKbpldwYWVm12dPOGe7EZ2JY2k9lHNH499IeIS/EN3eRqivoWcYveYWBvNY7osDurOAMjmB3
IIs7ad821Xnqvgz/x6PredSL3KK06HE6XYfuwtC+GexVATxZ5VpKHfSy7473SeGxOmUIUFJmA3mg
PU6PrbugJiFNsFuU7cbxfoGb1GCmS3NfDAcZmwgy4CzqPg/zp1L2PEejJv9iC3FC1Zf4vfoZCMiT
RAzHnsvy0jK/B+/bJ5IXgkWX4U5A650gNUkiBNtldbawjmrw7e2XjrGV+7Xu75Yg3dK7l86yvuu1
XUHifbS1tUUnzfqCzHImoC2QJBQRLdyWRGsg90Jhb+xi9lPzWMc0WRRP1EDpDcPRlGLfng6ACNEm
byFMLhOHYxfADJPQYGIjRCqbfRhf4x+7+pTpD3qdaYIxSrvrETFSUkoYPn4ket9+WSzzYiLZk05g
uessvWX12awR5sgfj2EEa4sNwOb9K3DfW2Q47diQHnZDvbSc787c5bgZJrPusVMs+gPgk4mir3Xj
rFkbDyo51L2Y+Mgc7OQcJiemHGayd/o9Rgkhd6jEjUUdHBCGyag6vtTlEyRFzy4+Q1QHKEJXd50t
4S/nfDUlFvTaNoFuzjOVA8hL1k1vk2lpkxIur1PcqRwIWQOBGhhF8K6iuTLVM6bnqTxX3N/aP8gt
fAyOHFzuTyFjMTyQ22PA/pB6mJjiM+5ivarUJ2AOuA+BvK84y8I5tgSR8cQdqW9HWC8ljMZcLrNB
BKBtMt8El06uIGkI90iQF1gdDDqVu6DUthAveKhu7gtOT7I5o2CHLVgabIASaVNciEIljsjTHj5a
ou+kaq8459pn4NcRZI2Zwzq1r3FnYbf89O2r2x6T5G7ASBk+ab121Ss0E3fSmJuOopSQiQYdFvB5
+gqRaqkStyzxt6FxZXRpdT9uStmUw53EBRP8y8gwRsRhq+FbQkZcts28dKixSmHSLj0bZS1IrOoh
yjcqXZ2qX2FE6iTjBXgyYygf5USAY8lf/1b2tyGaSE4OccAaSGHs8m1Ai7GZp1nXMP4FDgUILmmS
lWxieifTI/pi6XNUWAOMFXRrNxUsROdwkx7noNlj3ZX3eIld5ByTz0c+NgpA4BpBJIhaCp29azBJ
pEjXxvoAkpCvEUV3JXRQmmYJIRI2yQ63Rgxe4fMi1HWU4YC8SbQty/0Rbdx+ghOJiqe09qbPUpmg
uwFih/CUYh0eTyrraSHlc8toSqtTqCe7egblJEyXQbCKknUdLQkC8/6pqEqb9hPyoKZfy/xt8G+p
xIsNuv3U0SvwbWOePDpMZNsxW6ILL7u+ezmkXAySpbURQNGhu7bwCykb3A+hgft07BIpdZKPIAvF
YiwcSv1XZWGdso6LWfYv1VGpSs7RwEpbT5Ay5z40mTuzaS7WPM9J6lV/XO9WSf+ShqSRdeA/EBRe
WpPC3vitSuXrghxbY5ytgCm7i0q9BBZBB+AvSbtwBbnK6UcWnj/5FOcTV1/Cj4yQdYSqQZ7y2M3o
2rtvK/gOe1yc8bZXW7AMa6XWtLnlIWL+j3WHMDStpi0usfAX0axnWxPbSuN9zz3WuLKnnTd+uHNc
l9hHsplHVb7zjHVT2EJaFTGKpGaMAsyUqUBUCAs5I22x4PwnvieRSVsC2OO71yRnJIZ8ES85FabS
QFmjQoFqGLd16C5kOpPWw7tjV2b/XHqG8BjTCBhY6KTYUu5ri+thrGFMtbPgiq23770VaCFU3jWI
iPyMazBkgMnuyIH/4JRSqm3cLEJt26OglihZ85+QJq1Rn/FwVeOtgiveAMn+I4E6Oo9DC66MeCf0
Jrm9D+g14Fya4axr/7UtKZ/UgoKUcLC12yPWR010T91Dri4xGeki3uONUW5ilr+4qad2w5oYIAfp
OHpwrdt0jxSzjU4VeXeudtOJz6ThsRYF/CTmYUZxeMwcPHKjcN1pa2ghcbYnHVup8WbES3VEVm6h
bEFhgmEFH0+/CWhC14FrGf22bHfDOqJOtRim9cYN+UIbbyWGtJ7xMUuMBQVA1T7QzWZfcb+xi5SB
vTFSoWsq6rECOUMeD6UGabvTn9LaZ3YOmTPfFDIkI5osapnAW8dYViagXwE8Uc4CKPAQb8qnU/nL
R/TS4YFkprkLi2KRuhiCy2eCxWQbqK+9RDUojkfPi/KhciC6howUCzZ7lupQfTrEURL5TrEz9mQk
I1BmEzx/YDdL8Ep8f84Sl7JzfaRckPELjFuAQmxw23qiAvPj5K8iUdXNYZYB1BV4CX89To9T9FRf
+it6es+Geh5O6stWROykdedh3L/GXT7lV/1EWEN9NUXOYwfOeJXuxoFYgPalEYVtjv0NQ6yVsPnw
Tvb+sTdvxa++jw3CNZhSJ/V3FHsX1zG+++FJwV1rB9mc1mIksy3TXYlCSp+1MSUqSqqUFG+c3X0x
TTkb2+hX3WeramUuzH387S6F3Y8IRRL+dPlGpLux0wFlxBNhS6bNYS5CZDm0m2yX46aT7bIdqee/
8RJUwPqtiU5IpiGjSMIdoquM1idmHMyYAT2fZjOKrUGigbki95KF33pLXxffrJ0DjckdVy+qcOhL
tDugj4wzIqxBvjLCLK4xqYuwj7YmplO0H9GI5CimiAf+AmGFf1Xl0QErVq4VfZGYKSdf7kXbSSf9
k6KhC4+gM0JjxLtO4BauZgwxCzr4Mf+fTyROkHLQWwEa4x9Q4boKAwS2FWwmDIepRMKPxnetkSpt
CbJdSb8kLvSCo5aS1wLfZK2c4Vgb7KitZ+BJhwFga40yEIwidMe2dNXlWxksGufOyWzJl7D1vnDb
W5a9hVn1s8nuDOFmVnt1uTfSUrjYB2gh06WtC2++uYkwifHjrprKB3XTIrAlz2miH5I1wpa1frC/
haA/IqZGB/FBUH4hFgbJoorcWJvWMMqbM7Qz75bsQ6S2KXnczivYh1tpJ/dI/WgQjg++E1U1ebFC
tOjOy4t/rNblJcN9ztvnyP+lFxy1uZDa2bP0K+FQ+BIy4hINaLZo1o0IKyaQhnjhbOG8kPJNxaNR
k11zfmm5BVJG/AwfJEf666BmBviethtzlC6JlMQ4UJ2kJBFjIvLDXjSNxvEs3dBMYt+xohreRL/2
WUDuOP//ej9QnrftrTv2O4n38yti4Rys736nbeST/HaJfMdGfIob155wpwv+mTPrJZKWmRVuEVgf
VPJ9gsWAeV64fcy8vb6sL8KOWuQvr1mVuz+hWnhBYU0e3Kz/+NsAizshkP6oy+7aLv1POmlu+lbF
GoDll660vbSGY3FLrsXVQBumIuyU7wUP9dbiK96Zt+QY7bu1gOOEL9//efK0E4OL6y2gQ55hQ/2Z
Rthb5Ibf/DmLf8hv2aJSnKlYa+EyMTePGERAX4IjO6uXzGaBi5fUYfFTCCq3aM625iy9hPi4EEJ4
4LTFuYXhIGS/FNUlM7OASyqU5qlQc/qkKoGkls/+EqHqlCchBorWSrhOiatCybAN9kLr+5hF5woD
rGbPOBsAUVu13x3SbWNaonWFqI7C1iRzOuUt9o8Sb7h1RRbtb719yvpB/GF/irN6ybfwf4qzdM3x
EavOOLQwSlA/+ofqHsfCT/YWJIYzWGf9xOEG27kXexZFHq8xOCdIqWt46cKxXFDZ8Ohh+HBRWcoF
b4HJAOIcoFZVP3yTcYUMxNcpeslN6D8A5q4/Cs5c0GeH2w3z5BRBuvcu1sZ1Q74Tlwlxpc0CCZ/F
GpEhH+0kW8cX/8kNdvCf6Sf9MJKBo4h/AselfnBO/KV4wXW86Pf4Ix/YSlZCP6re1YO5YYsLL3zH
8IILiT6S7SYgmQLmIDsNgMETiK7D4M0YlWgyqVo2xqm4gu81L85UnNAx92egAgkxZT+KJt76j1pp
7Ri0QBv4NpG9WmdMYMFhCGXFuk/+ct72UXrDQAth7v55XphH/tF55z88gFrJ/+lx/TC/xdPEMn3X
vbRd/Ik/OjZu6YdfACMTQWp4SdZ/77rPbhEj1Rcpt/bSQXg5LKy5WAliZmCsu1N7xPzw1GMXCWO5
ZdfxV9m73EZvIum5P46PZXys2UiYHLXPYS1ExMpZLLFurXIzhKySaKFdWag2rgRYEsFM5U3gsiOn
d5yvglwBTJDh54/5GpdbcMt65N/WC65MejFn3VVQWI1duySSaSXuk3rufZdzYx//oqxcERCLZO8G
J30rnbF+eBzzH+87RazrnNWj+6udB954Lik3P3cS7nWcGIyOCfrAMZ9AksgRalsInDnLh1/qP8Hd
xbNDuYsbIa7PKFyxIGCT+xNlK1f7gED7wl6pXclC4XnjySCdeDw/Fn8lFiZ94ok/uIj7BGOcM/4r
UD9DZYT1BdRP68wpBx+3P8BOpFlhiPvnF8AQDQ0976WOKrZ8Ai6yxI0Xz8d96ofi+vhOrpyEBbUK
ZthAZXv8QrCuMcbWmZGydW6gTt+0WwkdnDHRj7SA4JUsi+4rOoSnYtbNhg3IBvZ2X82lu1TP7EgL
M/ZW9pSifxXeHivjUtyjg/zT/tbz4Fs/agt00Rt52x4G1M/a2TgPwRefwgSFqMlwUsMc/0dJiK8G
FhoOtbMy1Rm78zRYqTG+QYjRSOkWymRB62WXg7opM8cUKMAXVhsAKthu8D14dJS//AR4sPlvQ2gU
P0y8INa6iY3vY2TsASnrX1qv6BsUqP3x/vE9zh7DF4tiGoD9Vv8yh2jaEX/i8QGnKWa0RvF+w7VI
0IGpo8XN0gor8LEjXgx/U4+8iRoLBv4wtTv3k7fhO/i1W/w2ra/0R/wfJOJw83+dszgUvA1+P9Kb
oNBFtOmxOLKPj2OweWylhT+uV9Ii2NRze5uzYpV9t8/G6UTe4m20lqYD355jEaQtwl9jkc/Vo9Cp
Q1xeWHsCh2bRxlpI72BjHvHZKSxn5CN9kmJcc+uQcJQllolVEQDeCsRDtqbMsGibPHnfdhsXUHkY
EPRA7g9inFQe/gzaDVYx0ApJZqvgBsrgApLEvNtID42VzVqFEZm9K7v7g2GNj0ytqeRpUALFMLgx
QQFU5sXFA3Zc96zsDbFEbL7GVmLl91wLGBF+xv4DtOLjgSMhAo8eN2f4J1PA2+HeMIihDG8OMr8e
HCjToXYYbygxGJ7snBO1TboPlaVH7YHtVkWuULLlJtI3/RJ/T4WmacnGQFrMgJtEP2VOzsHGkYaP
STNqRHWDlzfbTjZlyvnLPP8VXEuAV21enTQMrehi+fwydgW5NHBUMc+DvM/kTRyW/AhGCgmHgbTD
upPaKWu+YMtu9SVpLTaKr3G89bKdbI3DrbPThfPumTanq2cV30KQXztWl4zsOBDPVBiY7pB1z0+h
9XvpbIDcwY+DJA4T1O8vk7R5yhY4Jvz7Tl3yyzDm4eUVawalnjNztygMIixfyIxCfdfsaeYbMR9H
WojMsFjjf09540zLe7hk3G1346CdQSLESeaOA/zcYswJAkgdGx7KWbNiKM9nfkcXDKkKzVvHOGxW
I4Wcuyt+aE1FhioHGZa7JPBSWGfkGxf7LnC1jTJXzsUbnQoE0H8u/LQ5jXB9hxNssDSpEHl7wq3Z
T3iV1SLHgRN5VkztoEsTnq2oH1AFQYDKMcigVMgWuNIQ0wzJYEubxd25Td42mijBgfC3NhqpuXhL
+D6WnXuUdha6cPwxjAlDd2qH9gibDYzuS9tx6JobfdMu8cGCEHqwD6G4aE99CR7lnIg2XPMQDkEO
Z3jcZzA3f86cNSvHFQDSzKGWhXrwX21i4NLj7fkF1SKe+3OBz7FKdygdx97Oz798kcFYIrydKszl
33AlGL+TKspjHx9iYPp/A7C2iG2LN6hR/hOHMM/Wl95Zpo8WmbPJgrWCx8F2OKMrsqaPJbMC6BAI
Ff9erkrQqfCGXgMOiZtBn7jelEQg3DxofreYOblbbrlYeI2wfrFoWlPjIpMkoYfzFEB4H1PQshbF
ugvOxGEuuS4Fd4i+1IUCtcHJ8QtXAJu4yLVXz+jzYeYEayIEMADkEHu5x3ZZLvHRYs9k5nGWViap
UCtqFEYe8D85dJy1ggtGkY+V3bAL1nyRf6U82rGqzQ3b2L5dZRvcB4gqIR9j7+/Y3UkRGdhGjb26
HYARbxahJJvHUd/yEKj2f8eHwL7YGnEXWDWoB/YFQKA+leaMfTbK3t35u5zNph6HKFt3jjF6bBN1
msNePg57sAS6cYgmDJRAN+nsOH6llb3xUa6cONyN3d+tyJ35157CUVEPWAbiojlFyTpRWTaQLMUF
wpNgRjX9UGZpthzhWUCQCimAI5zv+pW3cXf4hvE8lupc9TEOnvQg11t7m+IzUrRsSRMMOQCj8mwi
nRGuoEcx9lCtVtIqFO8a3iQ82kW3RkFnIdPjLRrQKaHHMSD8z6Af8o+Po02MIml+e/PIkcSJs+oo
eHgaTMiocgbo6NuH9cVbq/AQDkvOOdEkk+9C8L24nXQwU/p1iqkLwh0+cb0QV0jjxlC7SU/L6X/4
cnKlCMWCmXsJvF7COmXYPb4RyXBee5toEwCq8Kq5UDLKsHW5QpJj7DlO4TSmUx7EBVX2QJWlNVWP
HKlcO0CJFUYiA7MD+vZBLA0+B6R7I3Q/2IPT2jkb2Sd/fTycFKCMgkP7S5yhTjAWnqOjYNNitMLl
hdbn71JCBlA08KLdnXhK43KJGKDbqyw48d7HvPuU3fbWwf8eyxeSFDcC5+62pMMsywUKjvwx1ilC
IO0vsCzkjStwWSMias+XzGPEs+rbd+O8qfJL2CdidlKmk/9xdF7LjSpbGH4iVYHItyIqByvYuqEs
ywaEECAyTz9fT+195sweeyxC9+oV/lCYQnHAdNIK31NMJFLWcSgPjlDmfdJvfhlzGs2S/JWVG1Pd
N8/NUJ7eRWBNjrK+tR7bGq1SQiNmNsWyfF4K7dC8YQpokm0xJH+LxkV5Bvos2MjjgGwkcAgT8YPM
RMzqE4DjjIkJjfwnSWFH5oyUCTkqZwT10V/8dtBxgYwAqYWtXI3CPFoFJpMJuRDcu6acTp1jVC69
t+S5GOqVVa6xsGeVtONG61gKU0xAwWjHQaqRWFYAXbPFuFQC1KHR/keqfa5/w8rjqGjvxQ68z/ve
HBjQQtPrDrRX98ZNW4K4pMeqXLrfUkzn6B0p8EZkhvm+/mbkHlEIRYgZJi04SnFolT0HyMSWc1o+
TxLUCkKHiteplXgg1pg7En/BFjN1QfgXbuNrC6INFQZQwPXopOhMdmji2CXhAFALiB443L0tFCIA
+ADmAtt+TywnoqYDUwyjmLoaYjtjJSw/ITkTOUBlcLDRzKS9BP90DSGBK0KzmeB848+73wkbH19l
/bvacyos0Zd2pXW+h0xcnYbf4SQfcTHeYqC8HdadD9pk0x0I5V692tLL9sLdZMPBsfmd2IffQ+Yn
V2XJLgjwjXMRxJgdKUTs1N0+nXw/r2Zb9sUsC9ZRsBbWxEJXmgP7Swlw5wuOAlqJsMkMhJt9s7zJ
J2xH3I4hcrnHYTM6BOaPFkllY/ZZuZ9rZlMbZuce245F9V97bMrd6F8NGZuY71R4ZkVV5GUqJHWg
H+Y7PlTlfRriVYuefzFhzHHMDo8jRaLIXoAhpWdRqdHT/GxEsUzpe6YMJuZSG3V/eKKgRiBMjNsP
aymd0qBFTENZmef+AykXL1ly3rN8kqWyQm98ny+AVP7SnHyJ8RcPfziZ6NX+VyLo71P8WRGBomsO
BRVz1v8SCbgydWB9bvwVA3SvBGgb9Y6T4tC99Ke/Cs0nOniRy4JjDNB+dJuXJ42z91a3C5ASZH5H
2eEduvQlFnQE2h+wFExdApJqL1wbH485rmVoKGIu88SQrEYhW/NjPJ0miH/RENIeQOpL8qYUpNOk
b6G8ZDMgy4CGjTfiauir0CQEut1yHNUavO2Sht7w3A6Pwo9QGiislWIACteaaydl/nvUgBIli9Tk
oh9vNxmKdVV1gfbkCM/7Va/HX5m1y7L79AEBWIuWE8BHsfV0zXD6N+DPwnlDr/QBMcqYRfSxIW4o
zhN8CLyrCUe4iMZUVPVMPXCMTY493ylmGY72xSnP0UL1zCCCKjUcIYd21FeMgcH48X1oNNLQvSt3
8ni4T4T65MIRp91paVDJpRf+fwASOIof0sMppaTVT++fJzpbnEXht47aUmxBC5hFF+pTCTowHdm+
mQ0F9E0DPa/0bGzRcVrgdu2X/vMj3ua/9Km3LPoFsjzzFBnwFzL1LAsvW8hH7DNoVU4XZOVLILvZ
heMwvfVCfHZGyRcQ4UdgjF/wgZpb/Btuqkt3oWg0CFYXY5ducRE41ad4/zxBskS904KZ8MtUyUL5
cHLnKIOHuc/5qyYRjnX3FQJovfDj+JJxF0+Bkf8XfWzyC1o1CG49OYcoLAuXgvKNEvjDzZC0gRL5
cFMOzMY1Uf7HKonLwq6Gb6YQpS56M66wIbReYHA8W5daWbwaNh2TWcmOSLP/v4f2q5V5cIBlhEKj
cmc2A4M0v1A6I2vMLY8d8c6h3Od+YAFEKDCUoEdm0RaL71/ukHdMCRszsm7cqHB50xEXiv0Urr6a
LUnuCHajRx3JNctl9F4m2qIxvL7zpcKXmJXQumxcvv9huAOyQ6UzrXapBL5DT0Dj0rOGIZq3XaDq
NLalpx2CNe57FJ8mTEcXfQ92VfcZCEbqZ1p/axI0pPLe9wyBhP9VslbaxUS/l+rREpbZPObOihcT
dD6eZR70tNNkXqr1fm/V3JuoxipLzL2hRm6dn0HmRdntxavKsPfKvXo41MlWVk4TMus+KpBBC54f
HRUgB6j/eH+OQMvA+BgSytE1fgL5H/pLA4puPCe1uT/La99QiGRuT7NlerSYhtTHBB76O2o5p+nw
1CpdpNsUKaHcxNAeZILWMQuzvmLE6zR6ZvWE6cVjgPHMd1ZU3eVfan0izDGA5hlGGBrxauAtDVLn
GUAujfeiHgGttrQ8Y3OuofHQ9Q9/Yqb+c9w8Y3S76K40CjZXwPyTYfAKoUrzmAT6iwNNLiC4lMuh
niw6Vr6mnosjxx3hb6w+rGo5qJcWbCRk9ChIp0vQku0b8idTZ0QRxCmObg1aAoDEEVTCSBdVCYJu
GEUuM087FOV9dUkf8GRSwkWPovtTI6nEbrlZmpCPO4utEV0tSD7W1Rg/NLqbOdvEYtmqMJqg7c6Y
bdYS8y0s3oWoA7SWl/AvXD5gQmGwjPX8sesXXb/PXixysgT5uS/TzYt+DMoE7a+mqghjI1zXNw6m
LzWCA0qODwBiFvIlQthHL5Kl2SPMTsYQCc9qIFyt7qUABXp6XRZWe6U5XvuJ/osSQKFppVc1ybwy
sruMfK70SG6T+nlqFdmfDAzqM/rL2mvEerY6PnJIPcaikFJ8OiZBq0Gq5rU+5Gw5Vq0bhYjNNfXq
/WjWajLxGknYz7ZeHVEHYRXaZ24I/gLMfFE1qIzoi3zA45HnHIF7ljIVq3mw3Oav/PzWcbudPAe3
gPgaMu0tSyD6ZQgzEZmI4mHs4LUiC3i1sGJ9WECRLKZv7YOEjylNb50STXOtvvc5G85RPfGL8B1M
8dN+brKJMEptsPfsPD2no4QmIzhME9dRQ2LCFw6bp4l1dI3Y1QsKJmrVXUXJLyP93PaqnVs4lOqM
/Z4SMM9kUff5ehpLbj9adl/6CjD/PGf++0j8ipR+eKeb5IGEQbGcWsZXDjKrzuJlpFtBlAx+NzHn
IPSC4Uk+AUIEUjhmXS3SXWNRXExIzRr6eiRm6KnQbwCUOu0yW5ZDt7QoQYdTmOMJMkVWBpDtHImI
AM53NMNs1kEmYgWOAOYBHV9OeLCd2H0gO2ozsWbqFZI/vZiZGZ50bud0S26lXXyMy+r0cML5eNFg
roDEpbQmDafwXvXOCPSOf6p1hY0TX9kxLkMXXvRsCjQfyBW2HJ7rxkWed4Py75nWNzkar2Qbe/lJ
JIGwUiYbkDl0ntKN9plsekRHNRwLeJFUaij0n6OD9oNfXOYyY23REK1xyAjRb3SL/0YGqO6uhCWs
w/bS/jtTk3Ixv41tecbs3QbaIPLExodvQYIkLlgm76FFNMP+fSZuMnUZvazp/uT7Yd1/oIvDeAhC
i64CC7Olk4ySvD2Sw+M1gcj8MlkwsLzkawwafmOHDb8lJnyVa9i045JGB5nsEo+xIO+IsWx2VyUV
7VcVT5g+i8C5AwJ309/kmtsY0gfaEs8EPjPePhySGRb+Buy+nTIMz34nG5SmPJotTlw4IPX7pUKW
MiM+iik2ugi/zLLdhwPjwXnteszIkOqgGcPHMh9OZhrPnBYaz93Cwqz8bfyYZkqDlm4d+rAmxABU
zMRm6RKdMg8aCg1CBmHMNPAueHpa0Pg0zUhPWUpUdlTLH5XPDMtGUhDgj8Bf2JhCgAM+gWSlHeYj
hDsv0TZGqmgl2khsIQfx2BR5IE57iIgk98UHWl7MQkqEVLsR9S7Le9PRgwmjfOK8bG2ZG3LNqNvR
EfzUAlEQwHxhBL6Y9nyKaLRB+ywcuksf4ZmHx+A0XAkM+fTLOkh4AV6I6DbMeRuRrTk1l1PcUEmw
X8F0jmaNjcaba2xCmNNkSzzumt5B62E3FyPAziNHEo/Xs61+X1tRmHRrBv+ljdtlN3tdlEOxBEfA
28Fn2pGwQxQf8EA1AK06ngxLQ3gWoQ3m9B9k7OjVAYdaQszmWeXrsJslv2xYBASITHAb5z2wY6aB
yIgt6F8xzKPOES3N6mxQzwgyhkMrk6JNLF4wpxQG5ak85Xa6TyC127xaG8DKN898Tnb7/9dwoX5H
Sx5hfR82zUF1aYfa1oYiDjc96et5w+ucGQA1F6XZCiF82nQLSrBF4lan7lTwCGiCfIilCRsAmzy4
g7z2bb6mBIUugiLHBfE2v91ZfDpTHJ4OxyiL2FEu/ZKdR1ta0KnYI/jCkAzZ1UlIZCnBiKke/PEA
ngrCimLLWEvy3BMbj20FXV2sLj7zK7floFnDmcaoiSKxo7/bH7lJRv5EEm4XE+uj5SkBS4xrVYDr
81jrrXxUWDMsEfEDGM+xCNEdotOH+NBW+NLxXSIm0KzeYSW2e+/ec2gn29KOiAxU9SOOhCJUgLKl
AcEXaPkmC3EH0RW1ZH5AGryP/Z3U4GHO5vjqOrzOebJOXO1TwsP9jy74j/onOuGj9zpKdo9uteUh
jRfBq2C182LyvVhY2k3Eo/I3XSiX/y8AShYYbJa/4ZE21TYzNk9cMIFlllwxp6MNEe5kgcxoTmLj
kNRRcRNlxF+jRQcJT+BUYgpoAVOwPhExXD0dhkGfg42xzqYSs08AuDb1wRbdnQ0hHZjAXozeDnRM
7tqOlNM1YXATwVsP4QJ5m9z0DapCC5T119jSU2bvhei3gz0TryEKOqpybtNhzdP7NvfhGrFjFznx
ZNNy/hjb2qk9FHUctMdsqpRtzqHNlNPYNq6I7Egic2lsG4vhxqz3mAOLtpy5BiTN8SLkUBuXKSmr
AXc5zjXujVY6OwVrKsJc/k0PCDkiCFICy8KNbTmPuASUgyn1+ZwS5SE0vX6wD4duWJ4Nr6QtUR46
H2ETqg0gbzUQEEBX2ipbhGfCNR8J8knjY0TkK1mKA+2c//Eo49cGoAdy1xMIaSxLdjGPejgjnc2Z
+thFB4AUu8msXIgABWtebI2AV7n/j6dhP+65TnyLiNmdiwr6puMVvo9iaYkYzrnicAgQMeJP5cLL
PBk/4ijXfemv5Snri85lDmBsp1fTRl3G1kBVmGtman+UH4htm9fsbHw8P3VXuvK0eW8ga5i43+lU
gjbS11m3GsRb73Ag8EKbn2LrB3mH3QEaPts3n6XaBrsb3NMhw6dRPdM16nw8R9nY7x2J8B89fpo/
b+KE6gppezTrjswdxCsHMGOy3ky8OMSvgr29IKGjgcXaP3RC2JgRSe/ROiHhobLYp98VsjhAKK/o
CL0diTja0cPRme2xeEkltgrFMSim0gUUheg5y4W+Pg8DYC77hcjHbJTXV7Mg4rvYcyHze3EO8uCY
xaxeu+rwnnccyvEPBw8iiJx9vMmHp9yKDxF4MHhak5ig8HKRg/IkkMxrc8UokJwKwMfgkYHzA7Qf
fLLA07Ciyr+3o4heLvvqLBax7rPe6TqBLBjxidNREXatbfXH6/psoH+dJyxNseJ7r2J9dba4M3PP
RFuMvMw9TvWIaGLugqcuoGbPXIAsaVwmHv9RL8aPgO2ITQyQ3qudxp7yiBmCMH4DZQEA90tjr4nX
l38DoaQZ9t4lwXNnfI5slwn9yamtraoD7kyuyVKiMc4fWzNwMk9vAB64rYBcQZwUYBqTVikCNhxP
YnjCacRRRD4jk/TOgJonnEt0S1bogglcAz+Op2T+NWeqsecuPgpvhNeKuYKOKQtzB+wM0W0XqAfG
Ocmm5pTD3QgoDd0sMrelQNvQsax8Zk3yCjFnX75ZOB7CFFuQfjDg8zXcQ4lwNBxWsOHE2HKYZQf5
iDqu1xC2kyuiJHCuOV4+sut4QT6PNUzxA3XLkZdox5ZEXuDRt/7ekqKly+l3Sq6sgtPpzuj/jACn
0PSHA8UKIcNjL0L50m7NCZ97UBUzeflwGiZlChIS/CeiJlt8bmf9UsRg5H+FxRpUMs6EGx8kslC0
hk8iu+p+hzUjWNHvXIaO2N94Du5pMZ3QBbT4GTRIHY3zDGDmltaxCPrkPgxeOTemf5x3kBwbEIvQ
+J8OmcTIyYBDAQkfusEKeSn3Ge6g8q1Tu1gma4ije55nfwNK6t+gwpNQtWjzkdRMmXzNh++Y2waV
vZnQ2JQ5JSw66/Ix/L9muzcHg77v3HqFkqGoFzq350jk22kzrGJqDLG9kO6luSsuDtZoSkitZhRB
XBXigShVIHcl8CxsaJbBvnElO259ZsgZ6ggumT/RRNygKDBEI0v9rudIJyoeo0CZ2PVLwF22Ars5
z9YZk+aMiTPwPfp3i3grc5MdAn7rWpoxiuVUZPcKkj9wzzdpV0BXtF8+PbrTxEqYJb+lPy7fNEnF
n/PF7lcOHlvrxpycBvlv4Y0pQa/yM1db8toLBHbLp98dysPAuyA9s9CezTcvYT4BMSbg8L7mXJeo
mtKFIfRCSPHRDQHETZ7OKU3rjkObbyQ/ShfZWiEZKhkp52sunrncgiQ+QprFRlEZLQ8h2LPOmYa7
JLU7HQWDZZS6Lb8flyYDrnm/TBAlW6RrqkCY7RCxNFpdZPMXKuxe3LWxmWxUWpKHMbR5LmgclvxO
N52y9OjLatUEBf0BFqz+xuvlrRwmSLlF06VJlDEkT6Ecb0jwYORA6R/W1VWoEl1RBqfRd8Co+Yom
jMXNLDWBYQqvmN2Ug4ORp5gGIgRDf7S2EYWLvh9Q6glepgCxRYhnkoFgK9jY5iCMUV/F1mRSO3Vk
xUZUB0H2tzWDc9hSy8X2QP1V+PLLixhPEqPBBsiIKgm9QQbWHZF0036Q6TCegMj8gA/wf4zfVP+Z
y5DFYhsgUjK4iLWrqgcl7U19KTtgo6XO4ccRZOXSAQeCU48Jo011aEab2qIEQUW1g7FAbUNjzPBM
B0s3wjrwXzVtAJwcWMr8VaBSDoYEAx9E01NHFACOygx98XrFqQYo8SztaVXiv2TMCpyR6Ni9PBrF
kLDRYrgLGX4mBi2bRPOYWDEH5BO5HiBy4G/UwaFJLVko5/gCQcIg7yr/gCPpjYCnBddpot/ip8e4
i6mFSVnccTPMHp0nnRB0FQjdoOgQ+QDlBPDv7Zh7AS7M7EYKtAa8BFtYQADZongv0EplAIm42xNH
LbpZ6IhQdJNNFf4wnUO5suINJktU2zrWTTxV7F1IB0wkNx3AaWgLPFsbeAO6CXT2vsGPIpPwwpeH
kpRiDksFLOL5iT/xSjkKYwbukDZBInQDo9DFzWFA9V4AW+i7zzriO+GNlr0MTGcrNTsdozHRUMdG
U6UgZ+zwYod90xOm+85PwmOJvz0d6GHa/LCysE3RQHTxYxsf7kDS8xIN5GFw8HTjmDRbREKEsURJ
Qvod7sFj5Js3wx3ImbxiIDGV9w63rCK8RTCCYD2zJPgscFsGnkjIY1z1S/cR3h7XmHn5w6EjCain
pph6uLy2PHeYM0hXGuJQWJXkxDoZABohMwycE6QRBPyHK9+Z0MKaLJM5qlqYtTE4oPMNAqyXvUwJ
wDSxbuiQI0ypv2D9Ccst5KryW3oDCN499qwNbkfv6QPtyOZ4eLTBNY2Ji5jRc8tMGgBV1iA+9mTH
Gkx06euTx9Xhu4WDVu3c6b7zU8PGayjPACGgjqrMpWxeZXMjcRLVxwkvNLwi2XFpTIhrsgoAdjgB
Qng6xp0AQfDY2aUMvUSiAoGnxQ/MAS3E8kgqNKEQ3hXPEIQ7jntsMXPKvc1AZhmlE1KfGPMX7gBP
cMqvSJgHsOeEk9Lby8c5K472cxK6NGL/wK9IhY2LJ39LJaB0Ynuy9gEu8EKBnDJlQWGyGpy6W7Ba
pCtN7WfkTsqA3BHzhigNMInFOK5B9z2n3+2E5VIuOc09ig5ihqbY5EOEtvaTPwAR+436NvoUKHbQ
08MogeWPVx6DYWYCWJe99UDuhQcYPJFkQy70QCuGdIyhIKDZgZf5QaZesxemIkcDbwosUvmkycXE
eap5z9plP5o+nwIYk6+9SRIQggT3pbBzSI7J4CkWsLzARuMRGP8lRJh74+BJuanWq5TZZWhtFCN4
Rj7wUREHUIkyhNmyqjsdT4rkB5yBOeerlhFgakZjgWKH8aMUeQiCIOAupCpMm0slTgu90j+rFcuR
HQkOYHyifQxZ2qbZppQO6mwFJqLVQjO3/J4wm4c7cKEaD4J5LDbPL0pTh78lLYCzUe01NhcAkBhW
GGZRALxAdSJ0gdJUSC2OPeTh+UU/sjgi8sE3MCukDCQuXeUP407AjP2JN72eecdM+VuohH8WP4aL
4WkQwQasMmwyTRRHuWk+lz/nG1mNNA/ZxQR8riL7JsfmEIkprHTejcjVQuT1EeRH6JbvBWYN+Ihi
LRNIXJ40U97kbxTTvqJ2CCkEFkIxSz3vELMIzLeHrWypL5XI7enmRC5atchVNTGcKpreYJKd6sZA
DXdIjoEHdpBc73+ZWw4RTkN8wQFysxasH2RuuJZ6p60soAakc3veDiUDHvboxXCWJhuQf5XALAPe
AVbNVXCX0sDfLY4QWoX7GS1QCnPunUcpDiHmSUD9AY7TWv3h5pk4sKpClboecAqzEVcaGMhxcQ53
xAMcyXo5lWCNKBik2FTTvHdrixGJFaHb52QdrA9BKTGvr9pnS7MaQl2AhjkzCG0c1z0STDMgfxRu
FHoQvsBqapC5E3eSeRCtYBxxr7wAjkkukrcDfDNN5/iUUOFTN4LWYEdzPViy8Kmc2mIsRj8d8YjY
mVKo0pB+O7mxfGtuQR3CQ2K90BiGQjXnFy4SLDmblNXP0m9pwiqwl0SFBTiM3c23iz3zdFA/4x1K
hsO+FZwhsnGKmamPj8grofEKWyDcNwvtiFHnzlgVwjqKVcyyADLNFXLG8v7AXdJwBQHXYx5BBP+C
Fox6CjltSwMMw5KBIsIBeEa1/7xP6cmAb5PIlmwZPAA5MIQAvgfZ8GjqS1infA4yvLANMjpIlj7r
oM68BH8Ufh3d9n8iQnhFT0bGaqL1caiWNV6Ob0S+aorHwcoi0oO95sBmxcEpEgdLJ95O2LuYq3Pr
xBg6NAQoCAOEaZ5+MsGw3eE5vhqfREKpXPIDmCMZh6YHFIyvAwZnT115ebzXAgttiMQLqiUh7gg2
AdGhp8soDbVXUvQCJxYCyChUcP4vQUp2FqYIJyxdOp5P5GgRhyH3c5BHJqdh5YLbxa8pfrjKHUw4
LQbObgwLsHjIIVy6eexNFCfMAjV337COUnEckLGk5wwAOta+bHo+GcjlCxKkh5ApXGSmEgws0V2H
/4/ounykC9F986Z4JfAqWHJkKxyRIMMAAzPgIW0hHSL+VMw9rRmV67OxoccSvUi1ZEIcUoZsCTx5
qVtGgYQXSWEBJ9B/Ab0bPJlyqvZz2Sf6j7tKWnfRmtRtOgCzsgldnI1kizwYQhCPkpX2vmNe/AEE
B0raqhaAWjFtAbdGkPsPD2DIMeJno9ijLNzNOE5C2tfDpud0oTOHhRWGxwB0Ad4mgv2BsgHaoTqS
aSwIEznyGa0EtpEAphJ8OS1fPsjakPTtz4QGiw6Mz4a1BAml/3ys5Lm2I9F5nhLRGBfIgBykN5mb
8t8FlAoP6DoNM+HyOQVS8sMiOvMY8EW2wgX3y92zg1lqpurxZnlIbLp61c6Fu4X1oxDmmWmBGiGK
sGnxsACwmDnk0jxVtiWmnQglW/iHYBrgWaSfsP/hLLOyuR2UuHk4R66bDcRsnPfMzmooUVXG6biw
IMJgA6ONwdjypKHcCJDYjAGvRriFlcn0i0f1TYLHqc8y4Ilw+yEdMHYskVisEmbCNTW/TrUCSYe/
YvwQ2VgAOhl3SNXgPky/rRYkn20qkEUwXpikU3Ho+JtCcyaDwY1KF/Jh4J/pPbK9BPD5h2TNPLEl
SWlIEyDtWSR21Ck2poth6PJMaJAVvMLY6UgiKPhpdSGrQrNO8TPYjrFX0xklQXzY+/QG6iJTvbGc
E7dJMsmEWcksWv6iVax1LknyORl5DbwhfkPYZqeRm8eyQ1R4yZxZopaBbDSAhh3owAoSCmlGd46/
9G/URaiZuWaQFKcWmTcdXLa55iXNuyWpubbT7mxGdhBFDZscrTPSM15V8s1pLd7nYDtvjmzeNV0T
IaMyIyxR7JCyIvbOWRyT1s2m4pOppcT+g2+E+Rkt7vjL+pxsMfW+vn8IZABs0BEnvBNJOPbfP/0W
HsauuhTryVGYJWtHkVyK7IHVs+bgJ3iR29DcAXBNskGVAsiduqX8ZlcQ5NhjOMfycMST+cjhJ0Bi
n3xVEvelfA3ApG+vH8b2JG8hD1HGXEmUpAYH77h6fbVbMWy8YSpQgdH6UG7dyVi+vlDRP0wX0dk8
wTniiMAvFko5O447PZAihuRFQha/PWK9ja1HzSA29CYTOyGesfa+uHUqXXE+EEZ7IQA3mjOaZfRR
6ztcYr5ecSyguoZa/4HhOez3PdE4vZa/74t5nN6nRD6aUP9tDRBDxPWe7kMGOi9Z9kfpd3pihMMA
GA2a1H78ABIzhbaIl/UBSlgjiFyGaIDjVNEEY3jCzIOZTYzQLzAClP1fDq5abJo1YYUHTL+Q7IqN
zFUT+YcrzTZwZ9ga4AJRIgLjJHtEvy70RtTf/qiwOSmPyXIOKmO5e8fcEuIGXXJLWNJzuBEiecbE
jU/9ymoktBErpZcLb44H9L4TKIUG4To7cVtAL2iuI/EHy9vT2nCe5ZdWfVB9tNvHg0VNkArHK0Yd
FajpTFOOuqRsCmufRQn1rekr2lWTiSKodD6UxYjonVKwmMvLZEAiw0z8UvkoyeT06M/Q/OekRddg
hG7t6IOBXwbGkV17LxuOzTfoKfPUNdpySjJjZliCXxrdmk86XqbxQMxL8cVES6YTCyRwhX4l3pLS
md8dm29CGthWXCk/XxBN1QXkPh4BCSC1BUP//0JoxAcYmoQNuGtk7Wg8kdXweGhrn+i7Qq+oUF6E
gfoJm4Ck+YtTUf9+fWGThrpPLtnpAHOdh46vBNZZ/JtBPQiUUDhR8WIUstA3DKEZpzkNIFYA6EdG
8QyFufp9RRvytS0+8EpCkUq7IbbYI1sh1guzYGClwlrmlzYRfczqCqkGZayixjkHKkr8Y/4K0uVr
99oRpVkugDVE8D1zLL2OBNniGC0FoofkqRKtZVigf8W9PaaQNRnm1TvpLNMjbI9C+e9qkSqn11AV
AEcguc2Bw/T1JVgEZPQEedNpDsic/AC1sW4M+AA0qL/AWxGfMwmaQi5Nejg14NubtTEQS6vs6JSc
kKU1MiGCZiF92QaoeW7agD/JfHPXB6UPM8bNNsJbWAGsUEL85LBJMY7NMUVt54roQ2+Z1iMZu80A
yxpLjcliuZ/+1ttxLka/wxnSMDwmUA/VmShp/Yh65ROp+sACDVoDoa2ugsJCbhmA+c1PpWgd0rws
f/slPzoFzr0O7zHtOoki2J5IyL8Qv+F9OciQQuJ/jU4LUtgUI16kLus7JyCdexpvKQ3BngnsHKMg
giHHHvuNP6mmflzPX88VUovPe4/ryIr2qXwDgM3I/HUbFJCg7EFIdmQhTLPzxgGSzL8x5bM5A5DK
nL/8FXeO2hRaDI0TIkCAHrpK05o0xB4LIUiYgJRHkxCIA8iH2uFfRcGFCFElhIRsZFuxR0LDGSE1
swCijTaBkzGvMMW8jhMc/ZpHJbQSoZ7wX4mwbKOUZOmymtALrUgEgO1gI8u3MGCEzzQnXrYmEhSo
hTok+QX6KSQHzIP4Dc1y0nF4XPQkNRd9Ww5kigVUStOXS9BWPqkIyYBJjkhZaBul36Bbvsd5tYYU
c6PxCiQWqOUl3gIkyP9DNx+e6spHMVtID+W36Yv8Bh/jaFl/WJds36kMFplAXqbAtN/J4LFpJoYZ
9/YTEcDuKav+RAWd8KiLHHKfvgwVq9ypsolZ/DP7rmQTO8o3ZM2xkmm+8VMexIE5zb0gg4MjwT6d
nge0Ms8CDsL6YqZD8YjJbscgJVt0awL+ewt5aS68qR87iD/8I5yq0wOsGyAl8IFgygvq+2QrsNWY
EG/QrTxOtu/5CyZ+tEHpkSb/nyQ8bCGopX+PFaTx/+DocE0ukJzT83RhbfMzuYT1U57ZMT6LPf+G
evMpPi/jswSDp5jjewqpGoT1Dsr+ImQArO6VrRUIPYBhMW4nwdvLluYJtfv352OufWDEs289ZsR0
MTX4TRMEA5LLxJscY78JwMwwJGvscqm7+cW6lwFtzseqdrKzxXA+3IsAmTLbvNXQ3oB1wQ7SFyBk
Fgm6YHONryWILnYHGnz8MzpQt3Yw/PFkzg8JgoyCUm0uCnipHcFbkMiRyl9rS0QiQMMU22xRbMHF
rJtfGYHR8RKhnzLL1+2lviRXzix0dIsPgPWrbq2exiN7k5K/2jzuzVnYnDN+gcWFHSv5lBjyjZ/K
jwIf6XXMEHxAAOtAHZttaFiKnmt11n44I8mya0e/quvnZ/EjXemWgppVjuE3xbkC7bdb8PTIvwQz
5jJ+QREGRRVDh6JjtAQu/hF/EGAYpaCk8tFuDQDiaPomM14cg1b6QihTWaKMIGOmwiejobbIvol9
Yv3AlvkUSqzVptbXXVd7FYwg3ENFu6oeydiZmgPjqbLenYzERBKD/L3R4shW4Ak+w7fb0YvL8PqY
TKkxJwhVIy+BoTeY9f6DefRV/dUChs7McgVHrEDLIMbCnAsTBrvMQThfPzlMSO747fSPupNilTyC
0vx9pMGik84qK4Th1LN6BveXHYgXBECmVxoZHQvz5fBVoUQqC70LMp03+uM4N2IojsYX/8m0d49F
Fcr2nI/kQ+8vnP1osVB63qkzSIyEtgpSHcLIvPgiUxmZJYEk/YiEbsZMTm08uChETXTVbzANrVv8
04pDAbtzMVo5ISt5QnhTv3dfL36b/HIsGYdwrlBpfU3pAn+J0HsCwCQDIbEgGEisGELMMIN++ScO
/LtQZFa/+yMP6iStuReIYEDAr6oYz3LsEPFoHJB9suoz94m8JhMthuvoAEs08gH+pMy+cIlw+hgI
BQSvZ71Tu2Dy8KbtSsqXVpN7mSU51VuY7CAASScwxmQEwyvSl4mxbskPgT/vrvrQuIOGGERh7l9W
eYinqq8Z2bFBoV7vNATZFzoVeBXS4G4VLH7yfq5Nn8HT7FDKpUs2JnMZVaAsY/NMdDceogBwVqdd
Hn31qU7G3StXDij1jyavo42ln3dULR9St1LDZC8zYJAXGQl+klbbp16s8kb/SJXW1V8kfbq2y+st
Xh9eJeGsY+1bMpA+anlA6iqdhEFTbaeCcZXTtqUUnSYP5l/nPozs+IlNIYquo7RIol7omSuiIzYA
Ybi1qEXEvsJSHbA7TBwFNoSmBZZyKrvSN5+o2kwPIVZlBoa7pDEJAPiWKs86FKFJX6mkX6EBhYqA
jvbIrg3UuF460fw2ZfZknfMHXRHaS5UWLoT35sQuCbSJj9xujA/7m74zgOrFADErzeLZp8WoEJAp
rhOt3Hi9pCxDKz9XxjycGhgBHJLJQjJvLUjct/oKKg2logIIPBJgHBv1FP1LIRXA0Z2MXiHTv9Uj
V2eYNfZ4igKcemno0jAHzyFPhG4VOSoDsuwRLR6J4SdVOQ8j0pim8R9dD5SbiFv8TdubIu9yo3J0
9vdUOeICmT1o9mr4ieFiYCiBpsv40Iku/4J6sibFs6IC/xydk7zZ9+Z3QzPw2bQzvXseuq44vDvm
XXgv1VlQycpKa6SvWu+WchIup5PsQ1ca18j6hawNfy3h4KVbDAOmbvuKV7W6k3FHHvriO5u852Ns
eOME+Vm5ZhbJwSnh8zIZVyhNdTW6DZpBkjXFtvEd6JPcV1X4B6liV+gPPRgZJe88mHIw98/MnUKQ
gUU0DT+tcK6am7oDQB77NRJ96uMDd2qzOdNEB3tMydAm0SEMkUgkmmsSARPE+GGqoQAQulL3CpBX
jIHQPSRa1hiGpGuz3k2Ekx7NGg2R9bSDAtGgmTuyds81hdfT2Ea4M2bqUn+CjaQ7Z6jMIOt4/tCl
RbmvvWERz0EhM/gv5qCeBOwqXKMVuUAYZp7CBFW80aPrHNB4YGwfAZlQBFQUCAuHASCrDgCYLkBg
HnMBR0C4qgCFfU/yVbgpr9UUBRfUmt3BPQLZ+6AM/2s9Y2Wusz/5J/3mNF6U0LgpboSIDTg/R9oD
IfusvTyI5wmaLCOJSL3SBAzKwznQEdCZYlfZJaKLPYTzKY4Y7vD3mNceggpQPKCwKHN5bq6j0n4B
TwLgZTPhhyyj75/zN9ZzKOX49CHATXG7fkrVaUcu0DA7PSElt355j60cKAjsTIF0kUiNPCdaNWQ1
+gIRTx4AE1UwOHkw+OUSsjCXOvWFt1zvtV7hwHz/1ebMxO03jwSWs2deEcnhv82TfuXHkEniHg/E
L1rALoRlW6BBCQ23Wky80pUWkl8GjzXOyiuCHpcM6+QzXr3IVqj4QUvwUI1j5Exnd90df/T1uJv6
1qoL3ifDKYOnDzTdru2/Knj5mAkCFGP8s03PKOLbhU3dP2OU6XS4uQvw0gsUHiixj26RnpMNrTxo
/Y/5dB+eGhBqpFl+F3yE9rCnVeukzmTOicaT4X/oj4QHbcfQwLEEe4xusa+7XUDBi3xDzDJ4rM75
EmFFJ56bp/sX3csF/R2f0YfNENJuggmLAcFOl2s+aPOnjzWMx/d/cjdoMgaMO/odXuC27jbcV+ii
COSqcJ6YjPATsIx0OZBQjZ+pSwQasFxjQieWIUtjcMd/NJ1Xk+LKEoR/ERECCZlXeYsRfl6IwYwQ
ViBhf/39ij035uzu2VlGCHV3dXVWZpYLGgU1B7PJiMTGoZTI5/9DGDYwHZgKbskVhAOHL7/NoSmo
E9NDocCMZ+Nibi+dv9HNxryZ17Z4NVROn6o1S/OYXvkTiM8t/dPo4O7jA59nww+yAOg06tJXzK3D
wp22fEKrz1gGZ4dtmhtcOkiBfcvlRJUuHe7ehYnoceDoo4yT+6FrHH0hAsq2ruXK49wH7cHNv/mq
TWJISqw4rDb/+b1rugj5dEhn5Z2YqA0MMKpyyOx5AA6eMS4uTJA1yfJCxAv2/MlS1VmctAqy9zxE
+bvC79xm+HTe+RUuHiU12HJXagDoYR2VuU3ESGuMnoSaBqNujC4cJ65lhv0/ZCTQesTMFIxhDVEQ
wHedI6tDVgzTrxMwhs0aZP3m0g2QYi6sdmfPPBFqggxkJ7h6bahrutfJQPT6D5/Q4uz91cs9R1rQ
uBlZqLNSHC0gyeXJEq0YWx/Wj3fxhJ2qOHIoX50hA7Kxs6yEHUWD21SJqWtH0OU8CXTYbUL7NLhE
uw/a60HciB5u279+nxXnhZBWHHJugElJuxb+nfa1xL7KBXAVNmHKYwka5uc+gDGXNj7pTJ/CNJMN
QisP8O10YtJyfHyYRktnaGwu/HTN8QVAe17BoAMjFyMyXmClnby7udAVENsbcFKeHcxW0v1O0MYK
hRpJxvGF0aiIHIDKfGINYhkgt8MQc2qSdgAoYx3qszzTB9RJ6gOk88LapGLJZHj52KI7O64nH4Fw
TROBinAicf8F4xisjZ/4pDiZBaKwxbiLAIy9kL1qh9RRWEDo1eAD/3tr7ECHcBBsBn30jcxY7QNs
h2VG+ueNIT2nzRz3NKII+r0vF05I2tQPnRXGbfxxhWwJl4m9CAP4i9P/8Pac+fku9DJYaPDEmFTY
WHJjwoHe8WG1mF4i/CwYu/sI9345ZDKIuEX4pjoDIJP8kktfFcumnM4l6HsK9ZjN4TszQRFQEIvy
4xXCxk2kYQL2vTwNYjnPFOM/f9cXhr5HPsOaAbDnnMOmZO/8Q7bvH9gbKujiZtBdm6gpSohdy4GK
GU62d1fg5BtcSLCEY3hgG5Zxy7vwsxCkeywI5pnp6YwyA+SpLmp+boVardukJFTMCCTcNHpDmuBh
D5saThnw5ViT2jdoJIOvNfsslmzui9knpFEwv1bYgW6q0esAnuPqOJLfy5hMgEh3gouM7C7Gkt9X
R2r/30x5RddYYqEw4Heja7B6EzuuBCpWAdMO9gq7q0wKiufsdigUalEyMMELGMr0m2MwlIkaQgFD
pXADxjry3qegYihhLtIokWfHJwvlxzDnYxrh9sak+/jQiD2aY3jdHlVkBMcPF4wJfip5CeePJ0oi
ED0XIq+HpIE+FidnTXcGj7qsSHBIOBTqokfIrPR6Irpgx0IiIhR7mbMwMYhUpBfOg7leuVpQ9pCR
BBTLJYtpwWql2wrrtQ4b/7XGPwvhhVBP+VAQ26v5w6XO69HWNMRgNK7WnZ7e27Hzsgiml1+F4EIP
xdwiyreiOun0rhyq+0qAWV3PSAGW987ZObmYVoRPtj+Ac4Lem1/AbQzADucRFiHU60t4J36RRfHc
65AOwURzdoXonuBrQSjsSLYESctr/KNTusf4kVXBnjSAbWYq+IeJvVIrWvbYy33MFpk+1MX+sMJl
K7kiiQIlwfqhYsNQQiWsAsoePBOOBsGRmh7jmAMgYKCDlQwRSg72v+eI0DmElPSGuf9GvoCfosuh
1YY++IEJfWYn6SBIQawSfcZI8wN0YQJyMFpUwlBhMt+YhcT7gwdJkfGQbcaAqVsHog4Big3aAb7G
THA1sXwmCbtG0XutXz4Phq3JDM6E6jPyj1PwSqI9InbaeLAo4UMGB4krTGtgyY3C0N+H1YBZQgxo
QswSI1ll9EALdmPSJ6Yo1FxWZjv8hJxqIZACFQOohHxqAOWeeENCQGXNzbXgg3OZeB5VvB3gqa8P
WdqwICg3tf0KnOWEk+F3yjmkaXjolNPXmvodWfOU89BnrsPYlvKw0ML9FzdBVR17QIm5APHffVH6
kLDmvCdo0XN6jthZ7yBl0LaIyvhR0sgFYrkhbPHssdaHRQ6u0p4zRPAVYLOzPlSkFdDjY6V3SnaI
j7GzgdNHKxvwCkkDJUtu6BtCrnnwbwGJQqba7Lik4DSxgKFbD0HUv1q/v0MOj9ihVx91wJ/rH7/e
dnst/k43vHxIkHlcSHix1JQs4sauRW6yOGYW8/5Koluzctn23d1GhRx9ZPGDRfuv0AKfKNGmS0yr
vX16j09/WHkgOTGFfoOfuFAzXlwbBU0sEXbJns6KS9XNO2DFDUG42B2OCxEvIjxwxLcV8TV4GTV6
7ui4eeBO2uoXeZOqbFvUjMmM1GiXfd3VHuzp48PMSNURbj5Ex5EcPI4pZ+z0QpNkmEnLH9m/SWkc
mTUHIh71OfYDJsPNvSb7jB6DvhK+Q4BfhpsptSlz3KVjsK82ID3+TkyWtg9/3QSZVHA9fNF75jhQ
5wI/4Zkwf8wh5TTUq6jX7lOuG1FIRoIlxrIQ8tnFca5knbRnTFT/kWrxMXrNJZZeUCeYgfV1OGXk
K/iZmLvGx8E1B+zGixwzL5kITMQpWCTqTvRPwpMHPWR2nn4pkXpHd8eIQKBhGYr5J/EEUOFHwd20
1f+I6d+NZ/e1ScXMMnoGGrOemdzGwKLoSV6C7wVk/S5F2JH4rOICNsIhkJOK1a/EN4lhe8dUfoVe
JNgRsgBocNBz7fpPggfTl2eMe1TvmO5SJadjQL+ac6DUh/iSelby7uHejKcTMCt7FFzSwQeiMBaq
CF8QgX4Q0nAgsg9BkTVSQunDVWHPFCsrZmZ8FoFeYECQ5tA0O1FuWHVDjFXR81CNpxwGyxpe9pBW
LEHXP8FzfTGTQbNCLMddbXCYnDKoaS71jVMuGLkZX3+7jB8mMvBmPnNQ7pBmRNlpeA3OPrFpCM/M
WNe/cOUjPqVz+ZHY12VHA2zPT/E1OGwh3w9lF+NklgPzn7gbAdkP8X5UvBzI6Sjn5IiHYMmtIaG3
erREvM2Q2ZL20BM9NZgTZXzPMCnDzuvSA73kP+UP7H2MMLA7321wSbMffJb6V87ICrs0BWOezAdF
ltjicmJPLSa9ALHEuGApvpKkysdUNo5LogRmpiDUODMhq7GEW+khJUrPE0nBi6vwetmqWGTINI6R
zpZckh8xk0EHxLpxx4md2Pdl4X3WlMM7eCaBJoMexMzLX8k2iDqwcV2LRdfpvXNjfFrhKYjJU6aO
qKED1R+JSbJ5cKj3nwiWLJJjGmEzzICuNltSdkUje8TyAkiSc8ahJy62NEnvgd39Yura66A0bTBb
6/pFQr3Dk4eP8JJoJ5P44xYJVr1RmcCcYEVxfACn7wBwwxIFmUe0THn+wP4EgbqPDpldyuKuCIkn
MVDm813Z7Zrxa4yuKdf/QGc+XmutYm+rDN9BJ38PYU/cfCtVDMEZrqtrIsdmazQnnMB4DFoJWCbe
VE8g6QFYe/l3ni9fMBJA4MVX8wwMQQIj5VQ2ynp4CEnKUV4cElgKINZU0yGclhw2qMpRKd6tm8F+
QwH8OgV4x+K2T2cEXt2ZnjfY2uZdJFSvudikjTlEMOhWvzU/9eRpvaLORNn6e84Lo/e2nlCeKlBY
bhCY00t1Y4JoC+Z8W1VtGK42zYwobVQbYGsF2xHqjtyj/0bWq/9JlSwh3m3gi57HlrRWA1o/Uodv
E8BgfRMmIDN+beNa8zKxkmrUoT5fTBQaVJNd4rdCpoSDgq+uaDB3H+KVOqXMBueyxcE1pxTyQ4W3
NXtE3T4qxRoT3ReGZGXcXkFBoJoMZg5EjhqNBLaOoNV15ywWV9uy+Cn+ZjUpBOAAwuQpdeB77ZfV
oIuF3yeU+lNjI+Jbllm7zto0AzFdqEFco7X0l+/wVPt3nX4FobKjTWjQuWfdS0xD34dOp+4A90EO
k0gdO77CoeXu8o8fFbnCrHWOFCp4x+iCjcHLNW7RgTDKaa8Lv9el3C7UpK9XnE6DeEzQahd+Ml1F
IK/sGq9BJc5jX7o78qIzbuCclM/YfI7u7eFTyZZAW3W6a4IOXXnNPnx+69zH22JXustOYCIEQD+x
86jq4EZzBqThTF8G2D/s0Wlx/jvCgYYLpOUYrdKJhXYXVf7QbUMoGV5Jc4N9Xz1g7GZj3vHWwis4
X+ErZvhA4Uvq/XKuaojhApak+z0k6BCakfFMbkVQWRHi/LJOFbPH7y8kAZdeZdJpAXNCMV/JQI5h
P1FZgWSqa/7tFkJgg8YGkCkM9H20RI55R0yMygtAa1e45w1z/9XydZhen29LRGr/Hwei4rPFRsHT
onQL6YAOuh+6y0E5r13RCdGz4AB/I2i33MfDgXC6a7lYZMFF4DGp1IlN98TxpqCdn7MHvaF4/HCg
jupTutJBDDiSvlK00sEtOAYiSIYMAZ0GBgg0ncrZS2MgmTrQCLmsqUNWlHoPfIbTVhtYXK5yb9Bb
Xhj+4xjiLOEYgNvOKOIwX94H17h61Yha3Rr68FN3iYOQej+IR0uP0sn1tyldGJMGR8chXKLLAQcO
GLDOp3ew6NYialOWJr0sKHVD6KeoRZ+OIXX97gwv656aPITMANnmtnrjr0xrSNga4RPVC+bF5Elg
l/D7Vq8VRgKoZnbz09Oj/IyQroP/DOC5zZ3WC2Txgw+F4CM7HdRJintQQhB2j+55/Qv9BDpVd33c
nBBHnrZG7724QS5AAF/AWqNNm01oUX45M0NNFxeVFSfoiyks9aaLzMVWtkIl4O1wmkO1JHV8t/lr
QxyeLQdIoUIsjlFlTOGSnMI3bREJ2z/3PwkAFiwhBCBDvF6mVxd8dsgiSExGDtraosR57JlRJLsS
07DjWfAwEIYhlUK++gvXUkJTXzZiZLYwu6Riil3eFq0E3MrPHTGrVDzbCGZsHDZ4FmWqxs8Bd1m/
AlgXnd9Px6XuCeWXNBKiJRydM84rOxgui9PT2a30wYU6upXXizsiHa7b6wBQQi6EW0aFXIWD/FU4
QSU3qQ7TgHV+HLfWDChk4XteRQYyUNoH2Y8VF70Z9pWHhIwFdHd9WddPOve65obqDSgGDGsK1QiP
IhLhlM3jxzDpGOFBJ+2AdS/UVXvFTevUKdw3xnkc43L1DQHYvcIqpRQLTdzV3Mu2Ge1XFtZKV3F8
q53nVI5V3R59d+jkNb/0lVD3jfiZdgNEFPQ02PkW0Doo4uRE00nwspONAU/09O9Rx385Rk7ggkiD
UQUdNbO2IJNjDHdycvt8NyAxBmiH9jOiBWgfNTvJwJZnvQyN4WOqrV/OoElgv1HWgX/07O0XVmIu
bivpT+hZmda/eW3vMam2n4xGIvEj1sY4Oni3PhsklHngpG6vE32p15yL9mQTG8q/Gkebj8ehDjtQ
SFTEFyPhdEh/NJK9v9vb2f9p8/f802sQtSwd2n+WEyqwYTlZRntM1CBMIZLuZG2gYSTkiIwHEA9o
SNR24dpDgcg5JgzalAMOcat3TlrTJumy8+36+kDNL2sTpqVLN47URPG5Ay+BhbJMWSwianzNqllr
Qk81Wkj8EE8B8dQnjS6dW/yOTLuIlIWav972K8dodULT394lO4pxgwCftEaNip/l4oYt4f1XQUQx
PItW/TOrMeUgZ/27ptdxBbccMvwf9qZgK1dcQzCYGxVb6+fmoSB8Z/dgiWnGw1fu0KmlfWxrJcGu
cIyVstj19nT/glIHs9vvHPz7yz9XHhWmitxvdAqu8WsDa8kM5kUIEAmiJac3mIZk9KxnLCxI8UFS
UeEFx2g/ppuL/7Pa0YgUJMgTYIDcwzFB9A6Z5WHDg6sGAkVOaIKc7Zwv9HeO5mRboEhPgElATwEn
vSv/XpMsijmF6eJtF95CSocI7dkhRCzMdl0DLfICWNYo6U9gyeR7zqq2V+ODA9XKo0m0/3C4g2Dp
HkgC2zbwsujSUdUB6QDQA9MA7wMM3yIMDGFi2grHNhiNeDMIwA1iiQshSCTtAADoQL3BwyDR21s8
e53G+93ZVA7gQjnrNRQy6ksQ8UH6BMLq8Gngk/HJ7s5mI0BNJ8CrJ8BzwJ+bAEp8b+9MqVlMMacD
Fv0pYZ8JcsoiwdxkGSIFDTTXwvtEZM/iBgOxifuTHgYcLsFCGBGanoo7CgxLOm4SO3na4ClZlVje
0tddtbdfaZHO9w3nEYM2yrUZk0esZppreOewwl/FZOqhRaWvLBgKX5Wn2bPGlhaz8mLL6XpHe/aw
twdukI9uY7cWkXw5AxxWuGWQHcnsx+LksvoRXBDwCVwJGBEkTuA8gYgxrwGGkX+98SXOjQQ7zuvg
AQzC05ne7fl0OvxXNELbSC3HdDaFT0brTt72EyhzFwC0A2aKp4KgMmImI0dLUmj+pOe2AEoeRifA
vJ/kwttygCOWCpRxdBGKeboruPQaPbE9LoFwX4lJlGl5jQBKXOWLiAJuSiRucXsWoKncNMJ6FpgK
LCVTAqR08AJKEaDiw2umiZSLBEAk+7XflJmGurf5Q+xI+YJRBnQCTINzBtQhQmwMA0CZqL8FHWAS
Mkyuv3P6K0HUUJeDXZcchdWQQMdsOwTrgSDpzPVA7pL7BkAxmRoGg4Wkik9LGF3CSW6tFQoBqGh2
G9xPdvYNlh4aeOAmzpc+QO7uzxiqPzyd9IAIUny1sDrEOUsY87v5m73iEu6rmOayl8J51cBtGG9D
Z0DwBzO/iFvUn3LrjLQO5xODqPFGowxv2iV/wr+b5KViLf/rPtBj271e/K7ltt/wNd0rah4zutZe
WXjkPP8cT0lYjhvwjn3Hfc1huxYmYpDB9eyhS6/Ql+NuxpmEk/EKNGCPdT5T/QSvweGaz/59UGKi
Myy32pbk/NVxvxRQEefAc8I1fVJTrGURIs9aSQ8gpMmIX/ASgcdL5ZdSD3abB6/LcOATSG/ZQbEl
u3yRr9OGkCodFguVw4+zi5JwXGBsnhfsx6SwKAGt0v3gywybQkVYJvy7L637ttC2kCXh3123z6dD
n2l+x06Gtr4wJeF/3zbvaRejfGST9KjjA1y949V7Y2OD5Onm0gxaQyfEwPIzvwadNtqOcMsmqJAh
Uj0Z4ruwtbQhfQ5vcHBDGmTAIsZr6HBH9WnnxSt47lHekLM5h1v4okjYhcLpdQqvQ9ZAC0cOdpAe
UEpt8Hja/ZFXdVEM4GdCQUAOY5z8mnuAIPtqoNyIEZqg4AEGetc+lgYYIMgU1KKlb0yq8JzQ9o0z
Ztuwm5UZVavOALt8ii9gfEuW3dmX+AW3NtKic6JErYn1Y44e8THRXfwMsoLE5NkrE960g66gCUhF
UTaxD9MBYnHE/EmUEAjFfAuHYsvVKce1ydVclVIAR4N3etj3Woc5LQhPzxDHNRU4Qu3TcG+nRhod
AbYwLZ6/bGXtAi2hrb1Q2aETp6McU6Shkla4cHAulEebAD89eLasp537hreHSE9kBE8X5cQH23Gm
9D5hkbRNnxXS+QVgpex5aMPuD1GxoCKFgQXtnTPD/RVX77ClZnc2O8VWFrcEtRfo0CM5ffekIjDT
50BPu9ln2KGLwJ/GQznNL3M91dOK0NyERu8V5rgqxWpSQzzshtehCq7wwQYDc6uwCotgN1OzIv0M
7/P7/JCaI71vIilaG1mZtoeaiwVmaEzedBV6xMuwPaz+6jnf7xfRda70xTer3VMWjFiuDbSFvmjx
dhgRDK+TNlxwmndn5PXYb4Sn4WGImRGZUDWSrtX4KgB6SklgP8A/7luIB7+HHHulhrCMHnxSMxJy
dRlgrRAtw262DF+xkR1hkDEB7nOtb2QUwdad0af3yrUNefWiyMrMgo19mFj5YfIKd6P96JJhLcVH
luiHfQNcTKTiVDKbqA22Rq8qyI0qNj937BrKGMCaB0a9LCyG5fATvigZEPt75uCWHIImKbc4SPBk
q+Q4UxZVotGHSe0tx7IJHgIrf5DAmgNcGLCmYG/g5zChWN1mJ4oVr4QPFopVwylgEPlTYjWEcaqO
8sEvxG48eh2ow86J/YK8GwflysdujVbf//qVLyOul9CtnBzxBgjO76HpmpHlHZyCZLwd3LxPTN5N
U20jOI27cce/p0+3+n3x4IbHXmduDOlKGuv91o/W1/v7aRmVkd43hpKuw+rmQqW4hATW99mzh+tk
qV3vxlc3OKWNB0rhioNawdCY7o1dkDQNhxwxf7tOmGrJKe6Sd9PPl7YKeIlhH3aU1mgj+iXQQkFc
WGTfFKcTyymyAkC3ZFLznegVXnhOe5rW0y4FlFUAa9AP0DnczQc0yJLyoezJFIRftqQclicObnim
Rnf/5p3SXe8THyIjePun6BIt+0aAcsXj7O9ro07/EVeeEqmZnioEoCLlWJBUYRk0TLWWt6NcQSKG
GRnGMjhwUbbwmRkBYlznibeLVKikSip+03IIhVqUCsBKWZTfK5BrQRplR8Z4egwzFYcgWWoN72CQ
P+D87S/9Mi2iV2z2W5nef/ydp1cg8P55qvXNkTo8sKK10WVuTIis6Sd/c1ZQ+NXtVbPzSlsYeZkd
Jvqg4WS8GzE5f5C3XDn20ryOcA4cwKYPmxlPtgIqMZaBPfrAZgaro7PQOEftSE5xbuQTcU4FG/2k
NbStB53CKljWNNb45mMFhXtJHi3vFmqE3iVpnqx3CTqfHj3GRoSdUREVTJpDdOA5n3/prrx+kgmT
efzuesbwknKkbGVW9mRgNJdQgmsJuWLQzcnIQz3SFlZPH8g6xyYugVOFIgK7b7JoSclegLgy9O2x
JGk4ULoPiOcdb3WQAwVNmCrQYpg7gzM0MBG20LgJ24rf1qg10qlxwFFjONimuZZ8WEl+SjJhWX4y
2Hy0xOghjE8qvmQhkfvOsOGM6Fs5eA9o/jx/5SptChuCXzczMjXQbIvPowaHSCaaNTT7D6/xmFq2
5MefAO9Xt0zL6BPLF1tKdPxd9ovBNT32rtFhcI0032JCHqLGM7L2sEsIK1Jl9BycQ4VRb+JPoERd
YnJnpPTr9W5app+AB5027HhN3MQyeSBD+0Ba8cOr03K87y37F5Zll7uTYipq5S9HwPKKzCAwN5je
nPCOaWMqyUmAkMji+i5JCYoYDTHda1qZIN2h1ABqQu6tyFPjlCUmfpK27vmSwxJJLkmo2JoB0OAn
JTShPdC6NOJT6XAhTHtqjtTUsX8F8qeExS/hp7Xh/y0DQDtGA59qRoMvWHQl4XXHO+Dx998v4Xpw
juF4IGMkgc7oNSFnQE8CjixYPeVpsSeU6SHt9LX+i2d9iLosecXv8Hzl1zHH+iJqe+i73WNo+rqv
+XVUR4JadPxWoPmqQzun8M735PXlYN/b92RMjSHNCLLuUGWjU4etiZHJptfp7/86o3e/4L0NImPJ
vGnCQ0BrStmRCVwcGjIJ6Mxhto5ieJo0qxYCIaNXZjoLiIbvzKl3v4mLyBxJzG1lp0iN1Xifq3+3
38e02JzGz7QVKG7HvfDVCY9eJ9zHVYaAOCkACEMY5/Zo5yFdthF1OTRRTDnLp4fIyj6BNVmGx+TC
rNXT11BhczZJBdQcsfvgQZheDh6rK6qUz4rlPSx/yh+eOUJSdIEnGl+iOcGa/4SygYL64P5b/5JU
1b8/mJ/0MHELQD+DHH/J7DbTo85AtlttURCLmGMh70R29hle1yYw5ZoJnag9+hBuXiTAk+NM37BJ
5qQy4DqY1DKq3Z4OLGYRmPjWeabhEEuQUaIyvc51pKAjrf/0P7FE8TqtU3ax9DM957vaPo2hJY/N
vjLX+yeyFoPcoAox6uE56xEn0YDRoM5/xDcMQy7iRjU+Ds5jwdX2A0rtYyQlBI3PvKQJnjX6zKUJ
IqbPUAJOhEZhCMAzycAeJ1avmFSr5fg40zYSjTtjY6KMmAuk0dzk978GBwnMYSiJI/JdK+tquuu1
hpdIumm8o6Z3iz/0C7Hf0Z3lf42ukb7e9ZS5sr5DboPuB5/xbcs0U7MjD1Ebt/P3AoCHRlFEfEll
iPNsru2EHCp5Bm1QWEwK8bAUezWkN0I5oEqpEzZVB/aGIQUYnMHWQEqcz+6/5t+HdnP0KuSn1QSK
E0kRnaYX5qKadTnjJOfVcQV481zsVs0JZ3R7NwO/nOucTH5b2xfDepl/WBKn9JQagSyzj6d6V5/q
Q/JOWgNLvujOaz9X1WRHw5dzXMX7RP3dh0p6zg1E5WAUm1pzThvj75y3AiMuBk9XRriIHoS1JtbT
I3vxMmW3GZMRELzoCIH0ZWIuHqRwjxkHSE4cl8llW7DDYSZKv2ZkKbLXUbZBT3OKOaZBijgkBkon
zCDST3rFvudAMUn/oxEpfbCQrnFq3HPgbaePcQ334pQ/fyn64nzy/G3Na1Q8wobiOkyhL5WLKSWb
hBw/lBFQc781aU0YdNrWr8lHd9N6Xs9l2r771qQ1pY07W/ZxJvvtntx9L/8tN/qgw5Fhy+MuKA3I
Pqgwm3QN688iuVGqo4PXHDQeDVt39lhdYu4uY5gp3z+Q4oAWC84DElULwuzhJwXKwgEFKAe6WwdS
3scHdiUp4qxM2ibASh8LZNCFClL0+0sJFfbxPYa26MxRhAK/mFyCRGUDt6j+LaacDoFIOwhuMa2g
SYHbJddiYkMFGXM4MTVci+zOzuFFnGiowCi6XXOeG54XN/xzv0IyDucdAF4Q8LtLxQHoXN071Yq5
hlAH7z4BVPxLNh637XG/DRLPnwiM3DoDlCvs3HS3l6AiEbb87GRPAbu69hxUCMYL3YdIrfZjeKq4
jkHR4vvCaoU7B5OzC17WjoZ/3WhTuVMMkWyxjrxBBO0EVw+sDPtAOH+q25/fvel0KtxePCOBheYH
e2o6U3qWllNDnpowYN2G9iCc93mH0s7zlkNvDEFgaPcKSEVBE3e7Lm8tt3CwhTVM51JazPA24poJ
3dnlLjnXwfkV8i1AgfMDcrl3x+O+nIK31SrIH6udm0uCDbIWAkoGY3TOdiYoGF6la2H0tRJ1zEOA
MTdv2T/CJT3Z72DeuD81T3DMnZG6fuHFwt424cnhydb2z488gXc81x3+b/oONojkuJ0a3Jq2wrwC
V2JA3v6YTPURDiQZl7mD5BztYmEHg1maDrZjmPTOOB/zUH44rPLRpk97M2z54JL2FPzAvtt/pTtc
etPkDsltWnugcXV4svs44F6ccR8q1ZyfVt0f3nVKmRU6G3/cPUj8fKQp1/sb3nlaWOH/B5yJpeSb
I5pkGiux7QZA3GI6TDZ9IivdFvYgH/8wO15gYzBZeUVpr+B0Ciq7mTLw9kqIsPCZICSumKww6cV7
mEaKcOjAtPlQTDuKZQB1c7B+wMbao4XKF3oV3rPQuOV2hGgKbMzoSfNIvOinwEJfGNIMVibTRIPG
3h4pw3ak2lQQeQl/7wM/0RNYaDFlyIEATobwKMlmxegb12UZIZVk++380DnNp3TyPTW8HQhaWNHw
tYQX+o93foTJvoeMhBUoR4/Vy73aK9a5TFn0MEx6gLhvmsvMAUaVT8bkkjzwBmMUl0ywWbGG5NDE
85RrQq1g1dxhnb4hAoILoQd4OnPY3Dw/bCc8zl1cBUgWSiizDWoac0dWgggEMDIDYMWqge98uBnh
TAuH2rL78qRbzlbyHcHsLQYLgS/5HJ86E7ARdJsVJUQhHjkPsmLIhND4TEr/yRV5e2+JLaiGQQp6
DgBSeGc8NTJSOK4WwwHURU4pzGwhJAuWv/fNSHB+dBpEMyS24IvKfx+g9PqUUPjQ99CCsrZHIrCH
Xg8UI1RuihCwon1rLhA+zZa+eLScjkh9maCQc2E6A6TKYQiYnsAF3faHsWXiXvhnYXcOpQQhcoMW
uZliT9hF7RIiO15v0FdusDghAturt8OcTwwBj4EXuOvVSnQyjUsznb7IAmQCMLD/5jIIMShFxVnS
JDGRD02PIPKyPcVoLBC06XsLX+Y21n6p9bZNekig4ufo91EADlH0oZc58y6Y0DAg2wYEniW05DI7
QhjvweQT+jb/+LJzmTC4fNurLS4CVHbLhM6YfGrycI6BR65zZQFg8MHPSpXln3UnzG8PFybquBAV
CKjyCsNm7eOpwReWeOw9Cj8ihEFWDHTEbzgW7nsk/yIP9sOFu0weOgINWjJ9tlKOkC+suByJPTw7
uEnIc2+8M+1cmG0UXIjhci/CG4RQ+e0NvQ/eiA6Ew08NjNAsZ0iRdiAW/n5fKgpwtJwVxxsOOTp+
p5iCEaH+xQSZUCozQgpJwqMX8ZI4KgspG1c5ySpiPPxhksM8QjEkuIQGkQ7CZAzfOqPtQCiSJCEv
LwHM5efgRLNhCZVbFolEGIhEfGLIkC4rS8cKv0VpiAIIYIjgLhhPgmtKHebfiavt/ghzCpa/vyMH
6AwRXLLWV7hLYQC7Khke6rosBIOnLcMi/F6Z43VoeghWmPV1qIL2ymMSyYpUr3Suhl4JJjw0k+gO
hVnYiccUgjc6DnmlEuvyf3PhHMrfa0/6aZNY7uig3mriB+ert981os8zQWb4vgyO7OvQTZghLHe6
EGi9WytZXlK0bteOX9CGBE3u3je6oQl4CMpyhRvoLgsh1kDS2KPwAFzBkrSILxpKNRtHgOrivg1s
rdwWJD+alI3OVXg48I9R6xzutfDWdhoGlO/sQpOmKADagDs0kmabp4rKeWJTXm1z7+lcqw1eHuqq
4LMmCVHtPIgbaFtJaCC8tVHdYqOBXf0OluSDLXTvUuhgh3yAhDX2GgYUh/pHTOkOvM3y1ldXBWpr
Byo9GS70Di2zG3XGKsRzlA2ebJVTokReMh1Osrckp2tA4eWQ1/OcCoEwnchYUUGgUWfxjdmvO2wF
LHtZtfn4sSrs6D2pnfGYVQIiJu7C3TAqeDk9Jpi1Nrz52tGjAReM6IRoj8c5eV+cy0vAIh3edwsr
m0VEJMfbV5jbO2cMg8XZtgDgMWLCvFz2ipzT9S9b/ZYyHNehPhOCQhMghHGJdjOMPmFeeOOrk/dZ
dyrkTDqv9WEsSqrRTT/MQFZEMCbVkN0JBaJNbvLlahJqoE1+tRoks0RzuIr8aqBGCwNfiSVLMTPk
GH4VcYoi2EkpTQpV4nkrOzSlU3dMycGDASpbstT+MB5gm4Ii6cmuIrubCLmKRFig7HTsrBCueCep
Lr+QAsCbwGr8kUqWjOQODEO6owq3cU7bL7YgiUii5Jd6IL4Zovsg4nbhDFIc4keOyISebDcUc3iK
YgrQhpb69KSgKvQMySxFJyc+52ysvIEIIoUqvYcvecYVQVRRb/BMSf2EuCzeyCIgeHB7PyUyRBHv
4HgMgxRlKCHqX8VT2Jw8VUlllIDUkvcjsDEEx4iGadFnDRP3TllQxGwyI/agXQQfXkAU51wgkRmR
BLETJzBuWOjobW5LDgVsXJREIQIV1ESFZM2QeYLSotkSlgoAmvTNgw8LgVtgOQaQHRMSr72SFQJy
Q9lUNhMBaP8JhIRzyjmA7/F5EGBojAQj+2sh3BJd0wsG8Akypo6GqkqFsixgKnRfcCTJkSSgfVEh
fl7AVoBWNhFCXF9myDIQKFagCIHCS49o3mbEvmgw+PkVcsZ1ArvWPQ0rxAKIYAeScAmyL1z7O9bx
XTykT5wPLb8ZYUQEQk1dNhatDlsGYypCVXYHjimc7ilKIGuKTRewgiQdDt53gbN3+XUGmMZRhs6/
8J6Kn10fXD/7AkKZ6apwhYSnTCygWxu5l6yBmsvJGU7kRU8esmRkGN+T1oKoRBVQ9hPmwZWMifoV
Gb0se9pdfKMIO0RmcEoQA3K5AqVHehhTOmC6SmcOSY+X8CVEhSEljCtZ35UnJYNGCwZGXg9OiHW6
DDMhD+MOQeVk1hxYaxLtsFFPBKqX+LdEsg/pg/dhl+GSfH4+U84mFfA0ASk16g9SdTgF+oA/gxsh
z2ShXgKrp0UlBbtHcvzeHDHOg7RPjeLFk/qyn4FYuGGwfqlKAwC6J25UMGmMwnv0q2ZVkfXwjCXO
yWpDpcG1T1wbMgKxWJCD0iG+VgkNK2eHyQ7oXoo33HvGE2fGwMVLhI9BZOAzc+xjHklckXKEWKGA
9TAJZGZ9wDDJhAkBHBv+CRCKnI4KqAQkJrD7gJJ/gKNlYQJd9nGR95c8j/8PBttECFBJLaSYCCwm
epaXFLsAsFucF2tMwSV6Y0MTUt2BWw8LgOyAmcdWD5hPHUmSVxN1DQ6Y1DPu/il9xCYFgI+gQAcw
kNvstqLQBv7ZBVV8oaqS1WHGr+hEui6BitOIdEUQ7jxC6YHgBOQx1GUoozIBSe2CZiUmI1CxLE8f
HIJq1bBr0bMGgMPIm8RymuRArkL07+9GUgzRSH04wxDLd77pNrwv/VggGFwcFaXPCwMi/r69YgNF
W0Kpr6npcUFdIdYX3Rzoc7LDKuTKenwkhmflZYyoC/0hnMZuIswo9twU01B2PShmYAHfdcLc5uHA
ixdphCDGcgYtPFH3GckzO7u4p3yBaZr9yLouWCLSGYNdDoo/LxSRADsrqSs8iB8ojVxHKFbCIhE5
4IeTmCSlhHqKTELEkGKOiHTIy//NOPjRvJzNhreUgCqbjhy/iI/cEryFQHI6ET0JLC6X+JDoP5HW
CoQod/OgUggmQrSHVgc7Q3ZgYYvIvTF4gN4fCGeyYpBIxucRxQmE5RS0ORxIZrccyFWknvmgtwDv
xLM0B1ClmWxYfaAnmzHpFq0exh/a2aEAS7OZBqSMcqeL7xH5ZEM0oKjPcwe0lfUpdS5ZVcA+Dosa
YQGxZcfEE7IOeQWAO0m/VMKgRvO5ZBMm0BJKBJ4QdonU7cgdoBdphClqRBROKq5MVtQDk6I2KbU8
UhxylB2vIFpk2JNIEYx+izPBinnf7WVSw4kI9hR8WNcMu1RfAV4pRVAD/dZCqSVDttPPjrl4hQ2S
CHoccMfQbgS3hOsN2Wy23Miat+j/uQQaIE2sZu0eDNLj7DxrcFuzvMse12EHajfKf8O7ZOXd5X6M
HIoD2Z8legto6F0HoLpB0jO4w3mVVQfbElKCWKlcXPG8QVVGvagM1FxbqIQhbQOjlowSggY2/Qon
+Id3ZLwgAODLbtjQLiCxAIad+0fxAeT/KkpcdyCXMyUuThU9rAuiZ6+h3+ohQUCU3HA7kD7pQpKo
2TQkakC0pZ5KRZU/VQrppxhnJjyEurPuzEAzg0VFVCM4ef9Ao2n6jxG2UeQouAKisZ1o/2PprpYT
3YIoAD8RVbjcBqIQ3G8oILi7PP35NnNqmAQI/LKldfXqf6bvs8Dizbg7V6ydpSi8Ttz4Fc8BlekB
InmP/o/CnxOoL/PYE/saC9oenFhD3MmmP8dsgLiPddM69gIyGzp8imsLiQ46ree8gNT/msgnYoUz
j5hYvISgNHJYGEvMdKFwdh16MV8DVwLe1fkYICZQd6H+ub+57vn4dscnE7rZwlDHZ/lr5dGPuzF8
hQx6Ye5joPJyvgROX5FcRQVNx2TCxGCjEDDwJnFtPEKQUq3qbRp9BM5un1u/WD8PQyRAOK+QvEbb
kS5iHJ3cBUoURiRCfcWxKQTrDFiG8Dwx0pgyvEwpWmCNP6UCt7YPYGpcoKeeztoAHHfYSiAQy4Bz
XBsMB5OLkN/s7QrofVdS9R5RwJ94iwDmbQsJqKBDARU0thj86If3eekEI3IM7MEBBwsB9Roz9xHf
hLZ2uGQBp1UoBnZIgMtAaaYqAnIbRzQgFhTVA6kDT/30YfSBfM485UzhtP18rj8yy9JWg7jHh7/e
JHEY3LFPlQSr7ctfcxy8qgHGmfetM0FgBI3da4huiJaUgyK+CxR5826YExEGJEX38AgIo1MeUCwK
Ta1oIBmAMRnkeCDMaMwAga7VDeNekO4vI7Cguo5NhR8ycCrloXDRJ1EVwxnuzPajjwrJV079w+rt
MTlbgy/iuEfrXNkbRyWNAZNuPy3fsu1bOSFGf23Oe+LQatYQvQ2myEAVsRHZoMzNEPNXi6IgpXVD
bMBWhe1LvtFtq4ktfR6le9Y/IjybG24pnnlfAnkjvBfSzYRHXNCHjlNyLZrzchIVgG9wddkqO9Lr
OfqXd9dLZiaRZqcv+nb8CRHf4f+fOK18GDyfOr2S2tGwK22n3eQki4YOAloyGzYXWLSNpgmqLWvT
gaMH2WFxJN+WRkF+3zHw0ff0rsGg6DgTCgCq3dW6i6zutKBSyfAyhUxG5EXBh8TDLTxmka/1AZtQ
cxUrnmIfF6b2ueDNpTdFxHgGCOtxwszeHr1kj2/McP1nww5Ceq5O2H5LwVT/oVqgab5SnU1fqRs0
20WvPgySf9s/XFmSK4ehRNR5F/BhydTbHKZMcCjhDgozMStZg1zYs+jtA72p9W6l65UDZa8d1+MN
n7TPKO5RN+wrijKylv8F9fKbN48vNtzbVBTCIs2NbUlBrtxYkmsKgKi2zr6MjHPjw3DdDJ0sd8PM
eDNMjJ9dwsG3CQRkq6cpUiK/QbSv/EXwSuyYyhSPL5Zndan63GIpJyDayd9H/Wm9Gh85GxIS0Jvx
/Qe0txrtBvlTJrybaXp/0Ulxo8CtDz8hxZHCQrWppQDeIRpCogoDqbhPfTbJ1ClreVAlKBQLIaxu
hEMucrajFGeHt2vH4rM4e9fRoGfJWRKWzLMDUtXRg2+S3IUee33Qx1vL3qNU5qLTnVwnMlqOkVwl
CbW9QrhlNdeVBAzSTz1J7g2F7w0T9eUtB6HwCI08juMUwSW6hp7vEaYpLbIH4Dh9TKPTwJ12aZ8C
++QNz1btMj20FcLjxdvVZ0XkpFUEOFrwyI8VV1rTZqvp8A+kI+CBAv5px+da/bD2i8qvtH9UrhgZ
7wLhG0GmLBZlWrzglcm0GnQbJZ89UZOh7EuVm7USS+QPm6BDLqorZFAygX/4rKvR6R2xf3zwjgh6
iVwNjJj3Pr2XkDA0VGdOAgXmxIiHLYL7SNEF2aEptTlg2ULNpIIZXhb2xZXnFq2lGbK3P+3BmheN
6Y8VxSCnfsCLZDpb7Nu6bHcOk7A3xaHsLP6TbtFsrr3+3G8HezAkSuPNePPSiwyfCJ+slabMFwsi
TDGDIHQ2tTvFmbw9m8xa2xFVnO65IpvZTKeS8d/1ALX6nhO+BFg9UydPhOW7ePGsUfX82JllNl/H
AV0z66Wz7e2DDTq/v9+Osc/VKfE+T7Nz9sn9pzKqdExmCilW4rFp71M2Z+I350p3sc3nY/M7T+Ht
xhKZj+zX7znaOrG+1nIJvChRFBn01gb48yg8v6Gf0ovPZWqez8k/bEuL+PUnngSEkdBdGX1SepEa
LVWCoePJzuES7vefRU6RdJqPujn+ZJDXbipHLWzWiuyiq87hMrwF5jvY61iiMF+g/XyUD+tjPiIX
DAOcUaobXx8V36iNTX2el+ribrSzVjf9dXz/HmcQC+hFUvXo6lxIL8y/5hD6keqhdO5EU+XZvbcr
Z5LDOYLv66K7iIz3uc4KxO+Y+EmmV9/zq+DmDb+E67k+cp/Qxce0JjmzNcb03zjIhkp+JGqbvTC6
wo8YJNP8was4RjLU3eYrTignFRLej6vvaPqez51YQZnd5zHxt06c3xPZzOc+LZOhfc+psctUl4de
7nnHfvZU2HctJlcsKkbpOfosoIWPJz/O93lpv0BKco2MTtjqNkcOmyaxiUdlmXlUt/FB45jWwVvs
w8qbS8ofUaw/Vd49yc/tspxLK/Cex1r7xFmP0p2GMljI5u+p3exvcdWRewc7A/6aibW3usPPYBfO
idFddd+a+ovJ2idFp/XHyu7v+T3NkUxEC9fc9yyy+8gOGrdT6ZFcvKeunfXp8rvKzn9Xz8r5Xn5q
nLQpLXPt2F0fxmviO53tPGZJCQxNG46P2d6U11OHbGmZnRVXTnGIVnY7EKWHyrAbuMbgUojD9O8q
z3n9JFEnC/TA0l7IzpAY7t8PFyODhetmwSuAW6fTxRUrK7kbY/rXhGSZ1kHkZw30dRdB2e++z9aU
bikD4dzUaV6IzjCepEeJI+5EvKRrhAnn82fuiQb3Bjl2qixSGlyMcsjE7l+Rm4hxJ31Vc0t49NLI
h9L10wohVaybjb3H9PtAVLZuzGQgkzu0c5/Z9O/pUp3pIHUigqPXp8Ory3mu68j+vnePbDu3PRbj
s/S71jY65Gg5no6Cx9EKu9PX/KxBUFZzuf3sI57aKICS4p8pWkYOE4Nl3Et58FgyC6EwUlIJauZY
e96yJWxzb+scKRrpRu+3r+VK8cBRA4Lv9TpMnpqxbXlWFpVfqbe8s4E2s70qzvcrKXxvXJel+KC0
2zL5cm/pY3u1uhYih0c5klpVNLjZ7YrP5/I3k0wXYxlh9lgnCcz0sBkhxPOerKYqFJN9y9tb0b4C
5u2YzduK1lKNTOM6vncPD22nka5SoefxvhtTGJ3tp/v4WMfnruy63BtDwYemyGCXbO0KvjVx6/Cd
zVTluLf9DKVsqzZDgub2BfWRclTTRZuGNmuL9mF6mMbG/qgs+zLlTcTGj58d1gonOAdMj5e5xgBR
7KqdqNx+cujf4+VFZ919NuL9k5EFyKllW8XLj4vTOWi6ZFj0z91z9z4GZVO3HqKr21KuMqjhdOje
pgEwdH8RewQG2uzvQBPDdSkZSBE0FlWg41SpyuD39pNAOZvDsZGoJLB3XLuz4WyYaVC09/Fummms
UN9atbExByWwyDymp2FyyuhGeZ3N5iHnVf8pjchOL8NARZsoRfFDB3JtCMkGe+LeOY/+6TYWA41C
SvFig0MXfQtGLMPvpaEuomCKR6P54zKvGPFBaHCJj/nsX/bvSV6jIlVGd+2EtsWLFm+QZxgSJLSa
sNWI7mT9Mi8Tu4Kz0FSh4dwc5EaM4e0+Wk0wHANIn1DbHhuR0bWCZV6fmjua7llx2Ts25bfGm/8p
C5bNLttNTSXaQGaejLqeZolg1zEUs1rKmuzFMDaOdZ9d7pgCg9t0bwqsGVBEq6l7HJ+xgcRrWgCw
2C7z0LLArHlpARHa7VBkQCAKZw8xD79o9BJ0/KNN/hR5ki2A5N/ESGwrG8bQwM2CrQye4qeBc5O0
u3HwPi3tzg2CPKOeXZm30y1/VvhFUjLYIhD/b3tuAvZ0JrO8uCzbS8HzGkjQQRjfAM0Oe7h87EQU
0Ao8soeS78cqFoLmGrV7sKRu9RuL49FPD+mbdTDh7iFQAJWJ40LwGg4+GN9qWgUc01VQomQvADql
qhqz/roBRFlMdVa1cHSgLsFbBW8dEL3q4pfpwfg5jkKkRMo+lk+DEFgc6jte92v1hBWjoHT0CiDt
R9tOqr4eLTvrUbq5HrnTdDP6wi3GykpFf08f1H9lYXaYy2qvYTkf7zsWPlYCbSWeX+oBt9oAqRJF
gqYlkPI+PVx8fnzoZvqSZa0EQO2j8gRNTH4vYejXznjsuFZ3FQK5s9q9c/hd9FcKLWCjFqHzp5gD
D5PKTbw8LAYxAJhS3stEXEUHdn9h8t1HAGFujI1mOpPL90uyoGQl1NG4O9OXk42GxTCCt/DYCuSJ
kSSDZ3aHNpLBX+Zz+3epxxkaQxAQhcXR0Fh9kUKrkvecoc6wFDCaDP7UcR9HSn+kIdl1dI6htHTY
YJYDP8oWvOqvmAg/B3/ZUMhje1lZPE0Db2fdO44tDOYOHpPc6FJj06EMZh0hki5HkFq9pMK6icK5
u0T6EtjfIo196TBVL6tvlr2TquB02Jas+UX7IZAw9exM4BCDzzFPhgtlSzDzfdZ7OhcmKjPxEgkv
lkB7M43XfMPG0QWYoL52Q0OKin6In/CqARBIYrBv56Po3+6mpEhpbfMOlaCLZXfPnjYtvcdfrO/5
vS5aXYd7q4b98GcOwvK9d66jMJCqq+2b1pW4WU2MuC3I6L13zOS2sgU9DdQbt/JGBLw+7+3qW+zZ
qY9l7/y9xst8qcdE4E/1QLOmeXVphX5pVz/Uz03MbiVRAHXvHo9h6Bd2/04P59195dQKYXgMLBx/
SPgcGbdQaoSyrRGpnybqO4qJTqqor05HncqqluhoLB4cq31l11/V1lq9g8gSt69InsXFyw++v1+x
WP4ZSqn9dWZxwkfsCoILgn/udTPxDW8/O7C1/PvgAW55dhEYfv9Gi8kKhp8UZQi+XLhVP/CAc0xm
edlojkK6R2pYKrbhX6KebN6qoKGBfyQf0axTB67Vx2dUUaSmhnp6CZ99pNbax+R3eJKP+c02f6/P
xUHPmSD8q7yUK/degfnlndjaYh8RBFRoLx9MLIikorMWuJkFaWEhe8yxyi4/CUDCgZzcGIht4zLJ
jJT5ne5cUAFB2/Oe+0hBlSTfDvAIjPJlfhH/4Moah4RV7+s8Eke2FBD4375PLTXW3yI2t7agGxF/
xzKTfMfZMYMjVMGXFrIoMCc9hOzEs9bxQpJxzjFUxDIv6Biog4xAmRV7VADHTNPIxuoFo1UUj8Fc
YT0iVZ9Xg41rEyTHE7EDWIc4FcbVycfVVGo7dAkFg54IMfiwgIXPqx57jteY6p8V3dAbyd8ZcrVU
Y9YO2HZQksAmuAG8XXzJJILhrr6y7Ut986Mxb4vEeoaEtBVtLA6C7GLnr0ExLlyW56sZrTDPZvYK
/IBoqthQIzKKT271U31b1f+oDFN54ovufQqk53LMDySuDXotywXsipUmIVNIP9xqDMHCKxTgOKHT
74hgtBRtqwgPFClJssD/DFGGlHCDiv8CMIRQkUnJqE/E7CnEvy/Enpqz5lWP+2lpW9VWoEm3kj3m
Dd7ryziwq1Vr9AbVw+TeiY0wA2hkmxod/cbJYyUvat7w9mudtJbdS+1Q3wa8rWp7gdaYoK22HhB3
Ou0xS15B2FA+Gi+EOKOjp0MdIiqNmPSVFmua1lz6uVHwG5VX7rQLC7oxObn0YUf0vRFfnJHQH9kJ
BJS/31ehoYwwZXwSR6lzz68yeX/BDBMXHPMQXtHxonFvHCvK7KLDy1AkeN9U/R+fCiBBsMYhN8U7
lOF+Xkvg7xqz5bpHkeNNPqGu5Q/VzjTaPgfC+Ft5+2cl5wJmdwCO78qvwbzhSwpsPRN5gVwB6W0p
VQksSDf/EhbVsXtBK5j+jX+mLTBVvLVgZ4YiisA+HP/JVI6l1TBA4FDIdWflrVcxTQ3iP+HvMdn+
9XcgwQw26Kz8+ElJiwcoXbq2a29hrLKB/tWxB60j4t/I1wnrYSH5e/kJoeY5GsAdtsld8eBf5CPx
nfo7fCW+M81caTHa6YeQaYoglh+fsb9EM4fzMPc1L90rs+lCNztv3wx4NVJ8Vrbj5O+zsu7yAOK/
6datxp5+NrbjhN7yx67eE8m+Tlbx/q32qIt8I7WL17RYCPR+w1CAjc6uLLK0acMmdQe/OS0bkrVU
JVlL1qI1DZfiNSYfRHSDL5BqsPV2DyZeHBxXC6iX8ecJh4JfhnUPrGod3ASkHXTeLLSDtLFnw2fg
DdlMWYsJMgJKgrsYfjtYuk/vZdEuvRyaHR4Qd3Qde92KNbzce6lNBHBRPt5/VtKtHckSbnc29Sy8
dTGf0XBTKk5Lx27W97RI1PZxn7/ulcC+RYqRL7yRFedko87ag9asfRzv3iPFe2Uw5IPMOgquy8/9
W6SUKS06gRf77pC3wLkYKZ5+Lj8R7FiIk1fTMA/PSrT8bMS+d1+7YsasRIrbLsxbNf6baCaaj7r3
v7wq7xBnhZlz/uK5Fy/nvrL5ezX85V59fD65JpHio36vxszV6edWc7VhytEEl3fFvSDyd2DoSjXj
ZfZLHaa5eCHtO5nq9nNQvhUvxfUvH7E3qOf86YaJNryz/oWw/B5gk02W0YaG1hpOEwTpvpsE0MuV
Ih/JcqaZKkB8Xn7wjuEtDNfmY/4UruOCcNp7lu6z4Rq/RGP8O354/iEI+BZg1GlsxhsrF/cu+uc0
/CoSPys68CenChF82OFf5EOTukLsO1oPn8YzUobObV4ouKYmIA74/HvUo+VZJwzoxamxYwYu6ZXG
SZhoGgaf2SNu2MTu2Q/uLf8022c4WU/JGueNh7IZBiI+ERj++VOrn2UzV4l15YVi4107YVEE0i1l
GbNhKDHZh10dGnfEulH8uNb/cNMWct20QwlKUEnjDb9QsJvQ4Ltcu1kn3ne33VttlXm7pvKZppVi
A542b6m/ZDnSjOO+6axbmLSphkm2nK5vRpm/J0+kfoJ2TZcPo4wQZGjCNm+ly7HeZqRfYqSZaz57
SQjoouGqp3qpXtaBRoN65DvXexT3v6tGdLSsLWvx4rp2/RV9/Nx/nv1LFjeVB5zurJDDxJ0rWALl
SzFbnk8SvVPx9JUun76cLYLaZTc6dA4dka40vtRIczVK9HadA/bsuYVw70U+wv94feedAFVEiI6B
NVF1ycVTcf6b6GW+w9HsC0CBavhQ5jtbzlQvXyjFy7PKenL7AlquD8oDHi2G7MCHPftQglJet2aM
qt9ZZVbZ/t7c1ml0+rp0cj3/q5fOkuk9e8uWl63lZD5Z/y4at8689vjatx7Fx1d0NO971lk0HsVZ
JWp0b53Id/gfqUYcYf37dSmeOqeOZsuEfsAZU8dQTsLrahaQzb6jV5LSPdT3f9vqvBcdykdlpy/b
NDvFU9o+UfXH6qOMBqt46Z9qj/KyG0ATkW7M0dQ5CmNHf6+Vg0QvfqMO0p7OsrJpMZVresD7F6qp
JVPUc28bOFsq50aiqCWUxJk8wujSSoxOk1TH769g3NJ6m5ruIjkeyvzt0mJtq9HPhrKNVV+WCdvB
aXLxTSmES1/pDF8ZwgPDzZZzuW0EVkNd6xpxLBL9xCjB12T5pWL58MWk774OwNw9IP8JR5XXOrQk
Py4TJ0qIn+9qqVG4OmlcXwnXEv1lzaS+Ys1bPzu5VvHxDfd/h7KMY7y9DEk9uJlu4iM+TXRlMBZl
wapU94EgsJnpynxS1CIkq3I/1c2KBbR9RoJ5Nzy0V+XNcNlcDU/TXCBCTtYSlXQNVK/A6lB+HSmr
oOWOZ78zMgIAeCHRx5vL1MU8jqNMXSY/fILDnO7JZ8h9QTeVxQXYTOwgJrn0WHDgfme/Iesvlfi1
HQWz3nFiwvzS02IHJFwyxAy2rP246C/vqyD6Eq/6SLYqNfK1b+K3A7CTMJO+HtTowsCtaO9LmKd4
1215tE2bvn+5bpepl6xaVirdRYOdGbyAhg9NP9/oo9X0yJANfGXvgXyIqXINfYzBmPC6sm9YJHq5
YupCePUveS4NHng7/jCcpadL63Kre5q1mokHQ235t0Y0kRszvB2MB5mS0hfl9cS5c0GdXpzVGcir
fX4nh8smFaqbiqXtkVMAyPSJSZEeYpBQC8LQJcHKq5Fj5Dy77obJjs2PH8rOp+1fKjo0moe81sbO
Z/k727fjmNqE16G+wWYEd9AtAO5Aa7l7dSNdX0nqq9F2XQZHLGg3ldszlK5C4tE6YA+w7M9d52IL
PIJtIZgZk/8aR2vaoDuCj3AWzMULnnCaesF3DlJYd1FOw8Ka8h43msO9bMa68lLu6DLFziX7hAvq
NR6phnNQEou289MXLsiwnLuDPgvlWDKeGly9pjLMuLlrZyo+nv41p8l+tnWv0FKLTuxvsSsUifJr
j0J+8N4ehTOsiUrJ0CH03Bvk8tvxvboESrUg2frHYGPN2EnMFN3Mp1papSHAxnTHbMoYSZ2ZNIZL
wEwWcIcrI5hnr7ia5pbcHBksJnzb3Z2m1JEL98d7SL/mQ4StdJAqNSW58MZDu+t5mHK2iZYyJiLZ
twbmKlJ5pebiFdr1/Q2g3itOJ4OLDedHLZnpcPhw61ND5jBIYLVWBzNeh/7inuiharBEM5w328/e
341Nuu+H1y7I5Ju8fc59mUGn8irdd2uJhqMdu56lGvbHtRvmYbgY4jsJGc1FfSGqgENgqpdY+VqS
rW7P6ptySBUf2rdpLLRTPJYiFb8O7ct0MVwNUd6yT1+V5Unge0FeZvduGtplDfoiLozytNLze9dS
wJyvLDNAb2Ui0YPC6X4sqzqYYRrdtcmjyqYdrHxg52788yg0/mB3ZFuIcBuP+uNzO3427Gb9BMah
auReife33WflXsmUBpOTCHZUoF0JQDdRMU5s40oONRzpZzvNm2dQ2pCzTf8cymdYoitK7s1X9PdS
e35DDMHFbWrrwMDQWjfI5W3j1LrQEoliaiRV/fX43VcS0NMwGOgk59B5+8q1einv6uLSGZ0I+URy
pNdSRoB2ULN596WEp4K5nzdteGohjst/sulE+9T9N/y2qRk3tqi3ptK0dtdiaIGla/fx0lAOWqef
xTS0ivrhpnRtFw9/9z3RrWuXxy6p0LWjzfKgleyTBiFof/p5/qWhO7rx/r9ly9i37bJ9hMSuIzY2
g2Tpy/cPp1cPNl212fvWlD3s8N5K1sQNSIiQNHDaa5f4sHpjFSIm1nBpr/371HBiMV1Ml0F8hMh+
MMPXbDJ5LrtwmGjeTSMberyYSqqbGOuUqd8/TV39v/ri2Fj0YdMO+QJe3OeifgO8PbUDf4Fo1lug
/s19BJZiNSaqr6/fgaNEjyGFy1sk47CH+KMW0OihBGdWjHseqrS9Vwy95U718HMh5B561j2/M6he
7ii7r9+hcWjAkx3kwS3LTXndvL0numqfkVKTzsEMlSghvK1p+/Q+FmyXhTHgQTCE3hznvGerabq/
mtpxscqsne7HKiFVwzyl0HM2XPDsbj+ZRggg5hpCJDWHvH/MsPOGmGUgYohja7i0Q9xkAXY/+DxC
1lOC2DWC6fSAlI9UFiiZUcFpGIfzcPB7t87TtkrUJjnxDMI/Gi44CBedRoK7dpapCSdcabc5t9Pw
bTtqCq/5wkjMlvlQhjPzho4aCvzOpaMJCD1Dwq5FWFcKXT8Uw3zu7bPjR2jTE246sP2/oPUfCmaA
acMlhwYiAbIXh0zdqhJ/kQuD1QLoITsJgPkAWwxkIeEfQCP0NGwsqF8gEQmFQwGxHeq3A242tAA8
1FL6PSa+ED3DYK5q9iK86w1TD15339xo8Bl26ap2aiVAqfeOwsLU2i4QFod69uh03Vw2NYWq6TNK
4qoBk4LKNGieQV+vHv5wRSzYXzi9UlHWqASVXHOXrA6TmGn8WwqLIQsq0ghtEy7tTPeAGXA6oEmr
d+XToanhs7T2/NG+liLjW5vhG5/6sSov6uvmqnyb3qYRLo5riI1JgAiFqwngS/mGYiKGwwNz0pGy
A7aQBIL2gLZL0+NpoK93Ae87JCTegerqK6Kd3lDh9v9dD3f1ZPtYXUDO2rTk0aE+mB7qa+ZJVB/b
fRPmK6IhLoYmdMdQCWs0Jgnkakm5M/YNJIBgoo2o1Earvnh4rhWxWm8vIely41sQb8yjaLijddOP
5FREx8j+3YY7TR0P5ajrOemOGchS1r0n+/zalMRReEzGnurZ9hnR8aKYKB2r0AGhGiL3cSN4D9I9
O/McAnzHilVSg2DVl9g8/xzk8nQzqKxqsa/76NC6jzYTAWT4LoFxYURpCaa0WNxzxL5e9UPmYyKm
iMCzBRhUlRQKuTthWzHbDCJMmGGhP/Hf0azPUfg8tQ59Jj2sULx160t+lW+fYbsVYSVOdXACWBcx
9W8vL/XQvhczwNe+cpsEtMuuD2gaCGcDdlVD0sm2gXvbv5CdgWaSBaxE6pH6prVpQa9cO4HNKOB1
wWtrgt74MX14S+38owKKtnIdMbf+YxLi6wqEpHKk4TZ90DeHuwK4I5L4CyQLtypW0/Hc2tWHoDGo
DCqL5na4EUFsrNvL9sDJhZzO+Rnw9TKvH+r2K9KeswBAH5jNMCnsDcFhkWw5OwA5JW9RndIKzPdd
GM7YSC4JIy5fRFgRysQjjgQupOAsskdZ+7hGZISU7SIAGW+F3rxHrFWhPRlwuaTBrhWpS98c8Tpl
6rPWoJn+iyil5ERj7cPh54wjAffTNo92VtYEDtmTTTfeOHQjzGSWFTMTrhOvn3jr+PPUk0p81sHw
rpm3FDqpcGjuyYu9p/oszmoh6So2iwMuLA+tX7HHv836XC6ReTFfkBRIMVmGuwwuqJq7xAIEnxmd
7PrRCfroLbNLSbouyYA5TvQXK9lVhzqTXxD09OreKRE9ZXyJu5T9EyGlN+pXac3mTUZnwvB8WZ/s
xOtYpr1BezKxThLxopYLWVfBjI/E2P6nXBZD8oB7w3cT1rfDBmDyDTFSsL3U+FogB8SFL+0VE0z3
NiJKqpad8XMNPPvlPYGz5pKkD3mMwyYG8YDA+Lx3kBlTBovAPNU9DKEH8Z7LDLw6LQz1wWaR0D52
vfh+OqDXBpt3+FaXxUPCC2l5BEBD+OliolPX58qEcbhJrik+JRGIJpIqAlwIRAT2qznvnvBBPlzW
a5QQ1225cmiFpr6GmbwuZjq3OrYipZLz71jj2RAvZYHHGrPpVVpXyWf3NM9n+zQrq8PAgGW90Hn/
xigYTJVD20W4AiC59hKmMgvSqp8sva+LjVY42psw0WKdHZVwRT4TrVps1pksbaSdKM/x08Qrt/G6
fSa6sxIQgZXkCFBBctIIzH1Fi32/bQ8bJnp5Q+63ID9bqd/A6IR3BE0uIpXqsbOnOBdfD6wZ1xKk
tQub1dffLjNbc90eMAygniJXadiINVV0DzITaGHbvOl5G8R0up0oxZoB5Z4ehiBHrnht5D5CUuDm
DklkLuiDyafEkIdk+dTN10AaRqH+65SZsd9mxTIB1wbpVVtu0IbHv0tZa/h2aBV+VnO4VqwgXyEf
bnM1Dq2QM4fvDyD/kPPbyCYHURuiE/d8onObmLPE6BBYRJ4j6WXiVlbGq/A5EREhjazohXxOIgjf
0HXAHzctWZUgaTvYYFCiV6VFL1wyuTNpttz/e/1RnY+k3Wa/Sh16N+IHdwkeGUmfid1JnjvgroWD
GqmjV/rey3Yf5IBHyZ7ggJiBLDUpsAT6JMJGdWUJogweAAmSycme+4LEgAIOyRn7WtTyHlKMjkZp
uMbV6v2sHWgs5BIh+aGXZcSlqMUrQJ2zl1/poBNiSVgAIQmZ8evXbakIsECZyFXDRu2u749X7uiF
CXtzCS7HXc1HQhl+r/C/vq7yIFwi070MwJHIRUVwyLyH9JL+tpLqu8K+c9Hd6IiK+y5B/IBKz8NO
QCKulJGq+VkUDok35b4eF2Hwdq5/Gsf6gdEvpr5eOeBRWdSjeoOxeEJFFkhYlwKd4loxd+K1HRTc
o9mPZMyQwY2NMqOATo5PluP5ODJ6msp+rJnrHPoJ7ehvyUAAbgF4SOLSCP9SXpSWzJXBzDg8EHcf
LzfyBtSE+ID5D+mAbyYoNcg9DHfYiFkhqVKqpJlR7ZXyMvwS3LuWiQm5vpHUPkEs0W1G4GuEHCkC
eHl1GHovRt8C3CBgdkKxhXkLF9IHBDhXch8SgVWoFftL44czFsV4SzPf0bESSvODvqZZTxP6zMHg
VcBXwPgk5oyNXNws9FFwC6f+uRH9fX5fxd8O/UMt5A3B9PuRzq0lkwbh+kqtARGfZnl7gx6mU+6j
cKm9UC4CFePIUrfwzRPa6AodE2OAIGpfViQzQ9YbdPCFLZFtBC+xLl83mvdRxgygvXWxH0EfRdGy
5s2i3HP6L/UoBK18trzjPYtL+tnKFjRzFIpUAfh+ZJWDx5rodISi/Rz8pUs3nEjquDeTK3iL79xr
z/KzdsdD57+OyPDrEMj3DhV4aL3YrSqG30XsaEk7xQOug7mymOixLZo5sdeNmMcZEc4LE2KPROYf
hhNSJgsAUUi/4DKubbv4gBnxxD4Eq7e8lc0BA+xqmeIe5ODBAqVQz9UM6stLKzLKdJ7f54ps5PIW
0pbHikGPpvMM//ubQc90/A5h2OSrLMAiQLMNeQJPqpem6gPJyl0YJ5iScHpIcxvsmGfSqDtKKcJV
0kv8IGoEfTA7JqoZfYFPCKmUMC7uc4gJYWV515eGZ9ZSmIu3FDy+1D/7djDFUcrcZ+zPxfswfjGs
2dKQSReG/6ke7Nv08FpND3OCwqd+QJrnRpZS/P8VhM+z426YijuhIMUN99fP/xPD60oonmWQ4jgh
p1qrSa4OgGQxWVqQMp4bVGPppTeDnHrFZUmRY+iRMPgb/LnzfUd4FsVoCJ8SNkk8tOcCObm0/vfv
pJX7NlLgWeKvF5QgN9FDuyqIi7mDY3sFLB0EuUpZrkdp2edyiNNWzyPMiQqZA7vj+W8ZTON1T9I9
3pJDtmEUIL3sQKqj9mCyL2qDqqoI9QC1rCdJLLVp5J/xv/j3eUM+UgUx7QtOwebzoBz+mYCkXJZs
gn069dbFbClAw1TUii4vNEFxp+KUtGpAOAqOvWJw2Zo8J/ACk4ERI2qWa6ymQqNiFBrV1WLwOul+
SC1OZ8ML/+s2xbM3pUI3wzhvLoesgbsiY53mCgUOt6uKmahmhJFuiCoMfsIcB4mi3gypfuZLTZr6
XFUiKMKCC6oZ15fRoVkUNy/6QUX2d6jI7kWFyEF02UimzkJdIy1d5v0kLTwxRSbqcRNADQFxLw04
bUYFWL30B4YGL1kv1EnyL9uMV0OU/VlUxvyvOhTTyYE3fy5typnxUuehEOkKsbPYePDL8BDK0Son
xJi9WMsFht+6Ro3F7NqzobbbbDiJddwfNYGhq5T0uWsIfWrTNqynqUi0x4HB+7LEPI+Jar8e4jYs
2Ng40gik64Ef5q4XVCgflpGgFa7fd2RW55GNuZosJmlPjUW6t2glcRcnghkfZQUwpprpUrwZ6x+l
qICEuhnmCRt44kdUEQqoSc1bTIedmpDTG3XHa4lMboK0XOPcGwbphWYCMCsg6oLs94+YBNH+8xkF
bfmwwi+pfATFJKJYGmf/TmgHjTDKPN+qM8g25CCrj5VWjMmPy+pDE/G7gmygy3UhrW/CIbzjFByn
dDy/F3Pf52/VSPtZHpSWnas2t1Q512bQDFWbmTrSWzZKVr0pZrxewEHdR7yhEf3p8TKDL7/qtRpH
NF+prxvJuKkJd1hRnEm3XtFBaMRxqVlEtUEofMAZ+4strZxunhRjlR9/yWZuuBvH8es9a+uigcw2
uVXr0XpE3ltT7C4LZ9nxl0dvOVqOIqzIXrZJiRCKPrAc3XqOtXzRSNMwibq9dSxGe7H6y3hJ8jE9
dRiuTXWVtwYT5T1i08ffKfE2ZyRd3tOLAqdtj/VIzhUTGjROJmzjR3VdfB0Eeoopw/yzfD1IYS4f
0WxG5jHFKm8Gz/Gd3sOFk9TedOHE9L8NwN2Dx43CuDiI0EQklGBlmNzLgqMdFGWRRISYaSUJR+eO
TTZvDHoLOv9vrlqLWA4O/KHuZS88Tw8Jrxuz+IYMW/hBDdJR6u7W4nBr1tQyBRBch9ahtdQHQolv
OdA1b2hCZWUcdlhSetCs4odEU0yQE9ZMl4DWG/TYK2egMMUe4KnBvfSBfzregqMiKSjRhxeXoK0e
g1iLDON/bi76ZxyNZmRijVv3h7EVz+3ghRz5Q5IAj4/TRQ/YhCjgEzHSGgnZVSn4CWmVUuNHfpb6
4LjBhuXUxq4bBKIEWTxSTWYULr6nBpVNohad/z50JjnEP5lqMoOh5WqATgdJt+xdm4tisn0hk6vr
Xqz5bIb/Uo6/WlyAF2U6u35mdGyAAN4VunpmrFD9UKAdjsGPyEXjxIcOaUsWDzPs1H8COcmviMdO
gplFU8hvwh6FNCu0ksk65xVKZkYgSZmRmi2RBvnTdZTWChgkH7pN7JCAcs1gG2HVrAp7/RNglmYG
uRBz5nvAZEnMgp7eLoF5nW6VW/XTJw80UzacyTXDOCn14eC7LHnVV6VmenLo31ahpBKtZ/LteHhn
GHJ02G0sVY/TxJmCI/QqSyTlQzQhBenoYz5D2LMKHZ6fEQlzvnN+lewsRPbILbga7EALxGfYfNaF
bk0dxmp5R9B/P0sKEE7BZg76Z1uNdMWmi3K/7pclvtZm99IS13yVFc8CrhdOkh1tPFxtwJIxSBu5
+rmzaIViKWZBqGWckLkUjE0U79lkjEXbyK4aIBt5bcoUFot/m4xBweK0j7XqQdTFG4JyYV85Omch
D7jL1juOvOac8Y7Yf+6GPa49gXs6/LLITYeblO1eNkJhp82C4XsUsNWkPYZKvJmdOExGT18Vxm2m
xYd5yGJi1UIcsXtf3AIWk+6fuQLh9WOQsUHSx4LDcw0ulFTa2+BUIPiz13xueN7b8UrR86CdMYfJ
5PfYb8KaZ6UXIjqaXPPQnp5De6qdsrv+fTJsM64ccxHhI+qdiAIHZTNvS1FXFnpKi4/I5PEndsYO
2T7yu+Bm1YQBaABibzmlb8Sj/FGDmESfAoI3dZ3xJqsS+nz+kXkDT6utSyHyf1XHQJcyTSRt5Wol
cDdTlYXSruJHkiDJ5EcGjQleQ9o38uGnnma/y0tI7Cr9us/epVd81ENChvEjQyIzrApRWvU/ks5r
uXEkiaJfhAh48yrC0JOiLPWCkIX3Hl8/p3pie2d6WhKbBApVmTevYVwM25On3tI2Si5UzQbBoSPd
mdCR8k+2BTaEPgrqOmm9Pq52SoRbT4pp3sglKAztqa2Zo07jRelLQIue2l9JKtjZDXlotlkSAzfb
l8TqwQEHyCCZIP9nsa/b0gR7NPlDgPPipLonG9KfrjQXJ/5SQ+iWXYTqkFIThK8HDvozO9tni03N
S4OlgWZ/jrrxFRrxVmvWF13FN1TTbrbevTYZg0U+4jRGv52x3sLBvJcyVtQg810nu2tsss6kapeH
/WVoesR6avFjhJi82LRAxvRuLtFXmXPOzBVFVdQAb/bpgukWg+g0hp+w2hBeR0vZyJVfddFNn8uX
0eIoiRX1HhrQw4oaOvjKsDoaH4swfcwL690cI0ojifk8Pc8QPw0aDU7/U3EqxCwKY5I2hu2zEs3I
lY3vgi1NLwZPzz+n5KUBvs+bH9uilrMF0fRHY+QzQSpFxTjwBDqLtNdmznp5AASjtKrBw+z46ljP
8dTs1TI8g/4m+WFlDcnZddEBqTocolbzsi44C8TVPZY5ba0y+M0RJa1O70rUalbTe2rXHVNV8eZu
Osmr5aqaup1DmUwGYzfnAPHRadRKt1axe28HsF2Fw1yO873sME80e08PrSDHME9yvteUXUdNw0NU
Ga/rQLbD8qyXHylAR9XiWWqfCQ4xEI43htvzocqBK6Iem/Y51e45C1ylMB8KPJDq1u+Hg65FMEao
5WvlQS9pd6mf0/hDlrf2upOGfZifjeIRNKYBU6z+kuTWF8GAgQMlJztOOXfsh5o/0tfk+N40fmdt
9Z4y6VHpcWRyMldHiDz0EQ1CvZub2XMMzatE9IkGKzp9lRvKbbPyo8TaqA1zvw95yO+xOT1qTnrM
Gv0QJnRIMlE4ZeKpjQoe8dUsn5GG+DYbgnSGymUhLa2iZ6tvXhQSsDKHcJWy/m6saVcrpdvrNn2/
fLYlUhvU7Cgt5HXk5c6xJSbiXTDaH9JA5ITtBPUKCREdBpLWnZY8GzWO3GVybPP8FHf4navSLg7r
R1ViLrc4HJjDaVoHUIvlM0uNoxbjk9i0rjGDjHSMP9PqqV/hqilyMCk4QRlk1FiYN5GX6DRvSql8
yigTdQTLDVE3Fva11sCRREZ7F+8TChrDeS6Kt3hpTsNafWWleqv79FxTjKg2NG6OC5bSKYvVvYOR
glzCSZykG8dJmmc/qsXjIZXZfdLrrUxcoVKRbQVSYiYwXhraHQoVDBqm5A/zH84NVadVpUvQnnNM
qpVgpA5KrCe7gcB2GhuicVXMWGxixeY+aKzMrxSQJg4llQwboG9mZA6D8wbZ6gbDjSXZVBjFMVPE
2XR9QDXm5D4QLL/iwncwAkRNbXhk1kT4oGGLG3saTyqTL1VYRzDmF5lnsFHYStFhCfr8QpHKoyL6
ILYpfg9/mWEeAPWoia/SlMJGAkj4h+pLl/KZv4xK694/a0fh4DA+Kc8hcMe7/rKc9VcdSpcSUq+G
f2Bo4LSCYg3MC2eAGXL/LeaQzPP/55EUNLGMLcHnwZhpX2FT8zb5HCATvGVUnaAU0jefFnLY8gmv
/D7+wOFegHCpXt8npnA4EXxPzLwW8nwoph8QG4BVUARRp/H+/l2xCQbUn/YPTyYUj4skF+y87toK
lQEcMlQJhPswUeD2GXBHJzc03QmleeNGsBysjYbFZOZDWHH6jW5tZA5oLOgaVzXRrW8Yh8+cbpCP
OLLh0JD5+i4MXNY3OkT48yyQmLUFtRXsg2MZCIySjJDLf3ogFiWAFdoJSixRpP1fcVFZ8Z/kWVMn
8s3dxqcUE4AKbH3ysQA/dFeQ+hFSg38srqiPpo2ojqgvMMUhJH4kgZSEtkByXDQBXeWD7gqhVOYJ
8RLiPoKoACX/DZeYMVLrYN3MSIkSiFkT1RDvzKK1R9KBDwvK91TM1OhOwFD4pV7xwrnLP/lBpPao
eFubLj792+Ua+iJNoaTlCgnc0E4K8K7O/OkvY+k4DzKjF5pyJgcPxdEExgPQA338wTn7DuInLK8o
SF941Pi8oPJPtChcGIpQQEA6kC+AmB4wEHNp+jqKLwMT9fYvfOIlLbKnmK3NN/6YDvMoIh3sZ0T5
z3gU3SD8IWXAzucXhyFiKIByoPJRzikUVHzGL9pG3opwt+/fML0Q0zQa2C/qYniY/zI3TpSroCKM
F8QsFKtyeIUlAjoaIAiEd64LGDWWXaD4vYC16I7Oxs3+UW75V3sInxEk3STc5VkWYil8QTNEmiQc
5+uv6IX5xbn8Arzix27qnYuuWMgv+jfnLGC0XsC0QKw0a1cQz68IZRK9XfMi+JYaEE6xd3C+784X
4VYa4aqGATwsERajsKOD3Mk/mSphygLOEm3TK7YKOJKJZBlsti42rk7yv8ybjLwWIUbESWs/bwvc
nIjJ+DKvUCF5n78YvbkqLvKMWm4CxDGv4xv/+xIxQB2m7MI8iwg8IkbAIUTcDSNkdI2Yw4nrKkwi
BMtU+PVzQ/4BYioWErz8TfwTUz2c49gCkLed42fMbSgPDUeMF9mXIJoxgYQqBqJTE/SAvlaw0+Ac
ESkvxKTQUCAedHSKsABz4UACb4k/gV7N1/EnmhYRAAnsM/xpYm9b8ao2sGJnpyqfQcq+xdUZoBn8
Y59Cn+QLjXAQQhTyjPjD/ls+2Zz7EOv4+hmmVPfJPsUUTIysaH+EMwnYa/vMJO21vc9PNIjNxwAF
i2UcPUYfM2MoBdXOv4ccJQ071kFwfbJDf3Wgh0DgBRPTjg5OT+ar/dpRFdzp9GPkiwChL90H4GvB
tF7MqM3fqvttJ/25h5Nn1yAW8AHVrjgmynzVhuF9KnC4lD/lzLqh7/hhqKvcF1gyoBf3BZErLm2j
N0dbE9sbdhFwJXEQPiwAGYYrh+6ibKxpw5c0PElpoGqPnzKwzho9y0BA6VECdkz0cU3kB2lemRTQ
RdbuTORJtqHq5tVikHdep9yQmqmIEfmmsh5UDg4nNNG2le7Yq16P2H0ReeXCPrckQUT8T0CAkN6A
5bLXEXZQ84dWKwHdk1HRkGyGIiOG0pOiyhZ6GwyNfEbWhDRvlqDyCCh/FFa9QlLR7SmOpEOBZy+q
fmBCARTmRznQ8fFVz/JNvmVv1rN6aw7GVbumJ4P/UwFCZrfP3SENLMzeO/zOJXL7JFeQ4csghyaf
+Ikr7SAlbP5pJbbTtuTjL0nnJpPk52O609/zT/VdfU+erceGE/2SflZk3n13/xJY1ffwe3ytnq0/
mXOO8/w1uSuv/WP4Nr9UT8VT/Ai5PeVIYx5H7/6bMcTFAJXKs2ZOrgLLzprlUwWSyzBC2c8u2aV+
ITokfxneoidj2uAkkkJqX97KU3YhnW07ByKWAm3ec3yQj+oxRjf92FzsgwZV42nf+PZBP/bn4Vl5
paTuSLHpdsVV8UxfPQ4krHQ75RTT8wc10aRZ/ZBu14/K708FBHxBsq9fssv4Ul36F/UAiX5nXbsv
42re9Bv0gvmunxFq3HVGZ+yS5ca4w86XfliSiAdmtChMNO7OD4sm/q2+FNb8zfkxfubreC/f6+/8
XRZmBEgiFu7YfFfuRMrzk+gdIGC8GeKFwzOE/a/4hW6VnhVaEv0p1gHMQd4VDAuU707Iaflztovh
b0XpLz2xQ6zv3asB+CxE/8DOH+t3A4kwfk4+tXfrexE0AUB2GiJooso3P8CPr5xp4sXZnCiX4meh
SnqFgeg8QVB7Dh+Vd9zKXrVv8bpoRN4pwHgf2Sd4M+TJjNLKgPmraEEEMqIv8k/aUmdMtvnXc5uN
OLoNy/dK8KCWsaRJZW3hYhTpW9xTOz734XtYUzcY3W6wGEyEZjC0OLM5xl5PrUBPdD8ZCJ3eV/Fj
Kj3OyETUi9V8ZHAduuViRIHGeCTDdc1KYFdKd1nbW6o3xLs1Q79q4s4AWR6kS01F6sO5Yrpknaz1
qaFUtMmyJoJQ/hqna2PhAQj2rLR7xwYjnQ/GnHrhEHla395aScFoCGwDpkTqtapvT91DUpFJHZlu
hXeJvSh+2JpEIyJFDLtTl8Y7Kb5WtEIxe58eEk+WWm44kPe9EidFhx8CXGjGUyUApwm/z7U56Gu/
Tc31UU8ua8LZmWp/4zLeUjqwGlWpjMWHM+HK28z+sm/b2DMLY6+ZyjkKk6fBiqhrrO46LqhMlXlr
1xhmd/15JPU8B5btODhCvxidR3VptgY9TzEap1ybr2siHe0MWsopxKyu6T+i8GiQKNa/0l+NxDMk
p1w+a/PTOj/NzeNiHDDv4FOHNQku0rU0brXK0VGXT4VFTEoRYrGd8njglMR8eAz1jTVCt8naqx4O
nkLvEffQQmQFVjRJMorld+X6akUTpNtyQoEBWEYPluCvkwqkR2B2tYDMR9dY+03oMHdMO9q2YVd3
2VlhG8/C9GhlWlAa4hBzAO0qc/lxdGpvE8sfEs5xvUXO22hUcGnR4XRMHWcNUwWgE6STeh7i+C1X
gb8lKfq1LdQOVY9uw4lfB6P/KavnSY8id555FNWOuaYGgbWkC4k1SgSdU11ap19ZtSEY6XL88FHo
5KQXJLXNxTEzq4Mz5cfehBU1YwQ1/YYKx6QW+j04xLiQz2ipv2ar/DUrZVjRI4yST5phUhWOxjnt
rEuT497SLTuznbY41QRWXh2jwjoPyvQ+xNHb2tgnp921MYJxmdLRYC82NeWxqd6MqrmHErqOZcbW
RfbHKD20gwU9SzqqzVuotEFc4JgbZtuoV/ymxTVLyp9scwEiavAKyB5q4NbVXEheLY6VlF6mlan0
UMznyJKgTyaEjEm6NxrlSR8trHwYFtnZVzxnz62hvFqG8hwpOOY3bMDK9GSUA7RYPkwSVoAD+KVz
KpvWdM6H+HuYl++GtzHrBLs22pMjGX+aVb8v8T2elJe5qq6mlV1rLbovc0P8O2FCVfnO7tlqVLLz
VPimo29bTf1sJ20/5AizUpi7rkQ4ZmRmf3GevNHf7821f5GohSx8IXRlQamd3gy1kh+UuVFpHZar
IxcnexUksvW34v4/yHX8nA7dxW4l2o08mTjL7F97wHC4yc+rkn7IEmlYFsf5oBDeyQQlXyDAVrt6
qrZGZ+96Q77pen41Buk41SHSS4KE4ulQpYcVKGIw6cSk/GbF3phbMDanU1Tlf+nKO6LPzGzYT0NX
HypnOWlRczCd8nGqR+xyJm9YoD5TtEQNRA7bJ2SVSGpcscjpBhdRF5hWzgvQqoJjR9/Stj/rjP87
pN5Z/ZeOQT7OXpzDN5dUzyTkW3+qSXCmAs8Z4blT5bdEm4e32WSL9LtpJ2Oy2vjyeOuWlwiiDNma
8ZHLkGaXClMrZL/yrS7eVxwW8seIUnEtdyOJ27C8FZ8egoWecw7weSEGefQ1YPdfDUO46jFErLwK
ETnLAVAKRLuB/y+/QHGscQ/6AnEXtMj+AmJvUy/TIy8PYK/ypnlFv8iVKjFYXITT4lR6a+xJ+EnO
mLHRzLpLfIK+VRueBFgbu/ofIQDsnWm5kRgIDL8MEGhV+BU/gfKr6MzozAl0wYYY0ocMa6OBfMTk
LkRkzTHgOzeavhJ/0+wDA4dD8sHeteW4xLJo9dlRJV5/dLvcK7Fb74QWjAO2+JPhLTJNBnSvvQjP
sMTFXgzOHZ07UDOqAb4Vo8Q5aCs/ZmZRPzjP6geGchzioB6Q3IBJohsEQj5dSKRb4UEi5GAWVgGa
EBHRYsRYi1LqMfkGq+AZRnaguLAHZXvDDzYlfPkAAZRGiwsJit7IcQF9CKNtu30JDB76AjWkiqI7
79zij9E1Gij0E/wa7ZcWwp5kbTN5S4ixWXqy6fcJrfmDOPVAzjDwZyj/NiPbx3UBqsr6gEdHTbvF
Ra0+9F+ndjFPLe/26zpuFsjV3Le/5hM2Nic0ZgngOTk4EWIwf9U2/Bv3BAN8IUj4+/FNblwr9FE8
I6GJFjFlF2xJokHoXpme4JTCZwbbbTxSF7iJzARDSzgKRLWfzML+gf54Gj1FD9bBh51hS8Ev7XRm
bLClWOsASkaSBrrlQRDDbQAoOW49+DFy7q0h84fNguMqFEnQAVPQrlh0kLQhbEerpyy+RZPa4le1
TfC7Deb5LBOOB5WCObbuS8kxt7Y0gRhKdPJusjf4BwLpCLJ57DrSPl0Os3TqtPs6HyqJAF+XXGIm
DsB0wvoKjipLHq0AUUo4xxHIZPqsaZxVLTvAnDAqgxppRX1akyOjDiPCvc1jDDHgrIrPz7ixUbdT
7NhQR92S+BaM7zblKPKS2263EvtXetxmsDVQJS2i0vHoSU3Muw0Kpa0gyGKDAcmOeTzJPxxihAxj
wDbtYwQLylOTvALhsF/o407KHq0mGBOf0UB+AR9q2c3FZeM28VTLzBCBjnknBO8w9PjkHkJk5Zp2
64MKxCVv+I0VPoTzhp0BlK4i+wuWagHL3PZ7nD8WF/hXkQJpwH4v4Del4mc2Bc+rnL3PjG+N4nOA
YjH7GIP1kEkUPAHdBLG2s1dn73/XW57GVTvHbC+phwVZyLZG6Yd6ki5wfnBgEaaHAQSKiZ2yodin
L9SbgO5TwQ8dl0SozvyGLQoeyQ8i5ZoJ62V6ain4Wei1L8Gqhq4HZANBQhPtQqFsJoCqK8MfjORq
3e2ZqEPoknaGfJCxRnFc3p2eize4WoEk+BGBQ54C0fCSpwPY4vFeejY4a8vTzotscjI/wC8RmNSq
S0xaWvigqY11mJG/h+ek9HR1L3UetqaqEtjdEd+1Bavx0c2R5XHKyZvwt2cSgtM1YwsVLFWsUkjK
HX7wJGU6JI+ARlOCQy91GYOAInIvakyrMX2FTQTLi/3ipx29JHQ1dkvdbf8p/tDdVaEH4tytO6Nx
885DQwcqovTBUAS6SZHrsuGouVcUO+5TDf2ZSxihKoyekidpV30lX024EZ0TRW3C6RFuZvy4uaiK
Z+gu96pCCw/Wx0gYihr1XBKUqadWHi4HFf0SEz6mEdjhA3Pzg4QUgBqU21HxE24p1oSW1yW+aZw4
sa3od0ZqP26V4dTq13nw0PZZCmyUf6axPImm20euurgy7aXtK8aGi7cy64QQLqOs8NuVl/KL+CTZ
L7V6nIki5M737nqfx8eweTKsowRWNKw3IzlQ9Sj9yW6PIcYKFS4MF8naqc6ZB3/sPPbu/8WybB3h
elKIlm39hKByO+CRL3uvybeRw7DVrXrfLj1HdUe44ImrgkXjyMFUUi488TSzF+XuSq4jmZ7t0bAC
pj4T+Z0QLCn/sN6OtoseiETyPFCanZrsapw3/vlA1xLrAPJx0GdiRspmREfIOcRKU7NtVnp4ozT5
W7Oyf7ptt+1WRjCbDnN3NhUFzosrcGIYhBDyRg/KL1ApqCBkVgbpBpHJkrBEJztAFvTT9QtgmSkD
nnGAg7CXCL+AK0oxyg/oCJYFBCQ4eRzAK6DUEoBFIw+Eo/QGtWDFZAUmAWAsuk884WMhcqDvMp/t
n/gCX+Sjt4W4g4LiQ8jZwcoEIiaiKUVBgVKHTYevZ4/AyW3iK4qnVz4EFMxyXqhWn2PDE70yDRdb
NiKBf8od6x1LWIyv2c/FtQGTZySyn4nyWLx08U3djxcfABALH9wU+BYOc7pXjbxLZPcm/apfPuPJ
wpMLkAi+zxnI84YeGZJ/zqhTeIiB7s5foPFAvhyo+g9MNdgBlFRcCX6ByvMdQjApbMhw9zdcOL6w
NaVwAyRNqQLYSxYDuCAthp9DPCDf7oNOOQT+YnKDE7JAA+mzIa/8ryNm3M7Z+m9MUHxyzCLjgvoO
4sNjwH9xYrduxLWjbMcyj7o6guIQ5D/GVkw1vlZwJ8G0g9boAtAz8eD25KR+zJv5JyWeBmYpBzTs
6BCjVY+FEE0evy8gP0eCWyLGuBDcmfcbQgoD34IvScSuDT4scZbSlAawMqPBjTmlL8WJqcDyaxzj
n+RmXfSg+kMXTZGQIvOiQMw3eJ/wNtmDOBZFJ8d4ibpQ6Cu5L+Cu+C9jMP6/el8ayLx/6AmyVXF1
8qi1ulfuDuIyRluFS0FpCUw2+Sw+hZ0zNR5ryMDO/TNmy5eZCjMh2jgZp9tWHGbkVhS+KkOF2xnr
ucp2Vb7l0aki37C3piR2dVES8OKza+gboNM+8TTUH5S6Mmf6xYmCgkwEgjXh52oBJZdmBtkajKlf
Q+ggWstGd7zvbG9BhYeVDoJN/CazbzsS57FGch44Bqau8Ew4cSzhPSeYJ5ivxr5j+bDTdCJvepcf
jBsPhy3oLMm8x4Ecri+E1qy/MLWnsjP+lefMX/g9kx24+mApP3wHxoJFHH2MYQjlSnpIZ7ZKGcNW
Xes4C7HxxZ4AEx49QU1MDz/a+bsJ9jxRD4Q2GQ4VQX7F1Sg+2swKIJ2Xi3mMbRYwplh9xT2Gr5rR
nEYqEspQPUTzXmoCsCZqIratWCr3aym/zD3lIJYi0ae0IJVMi8AIv6Sm3qYc0rbz2iT14zKqOFtj
kK8mnh1B/7SvdfiVwZnN8CBs8mtqeKWdBSa51RZmbE3xFvZ3hX3QUdgyJRZ/2YoorwwDb0TfIadW
ndTMywpXlr4thRM27KkudyPd0TR5jc0RF7IbjtSoYKJGM7v6tegvC5fY3q/5sVNRNnS4gxSn0ko2
XVx4EiNbgzsBYg75g61MJp5g7j8SY4Q+2VAuKQ8h08AwnW95RBDzpLqZrZy0ZjzIHZw+qoTI4MFA
jswGOsSfWlj4vTN5ndJ7NpwHY/qJsN+qym9UW+V8k/oOHc7HNOEBWp8aTNhLfLiqowRn3R1DHwC8
pdWK2RFhcyXLY2vBAcJggMma8dyAokfFzTEgCDFPGuPGb9ugmbaSFix6zCJ33MZAKFIMNBiWFxVJ
EHOqDPx3iFZ9PHQEDDCeNg9RqG7NAXVq0bqmwwgRJ0e9Jp280w6xBLyYr0B0htuqW8lkjEiSIUOA
RZkecuyn5T7faXVxVKJ+q2jQ0PnLpooxGzZMDUkeSeZr+HtnwNYw6ZPwcwa4hkWZ7Mf8rVA5bpZt
w3wa7Oc5gmJPrRD9rZl86q3abZIzcJXbqL/is2Q2pS9sqhcZifVX351tjCBkHsf5a0IfYMV+X3tc
IUE+L7NjEVHLd51vv2ZRCArYwxT0GP8WmScDV1jYcYXVzkwOjERHRpSUq4sYQedXp311OtpLPns4
bjK5w7qNtKbW8IeBbaw7G/pFMYHmhP8cvWZCe0HSeHbOpcKzQPVQnERkRg6usdzGsnILcdZ2r5V5
H6feC7l9MkfWixJeOBFT7be2FiJCBBkqv4+iGe8h5WzXs1Oey+5YHnoGb/hO6gW9F9OkBBga/qdo
b8TY/aVVcTtiBqcPllfAOo9xgA6Z848UGrYY00YqOAsXw3Yhk5SkVvFB05jGGSw06i6LHej1SXPe
DOfKfp/2INGMhSyJ2gVSLdgxlET0V659rFeicSKiTXFo4rLFPguwCk9xdZ7XmfbnUsqPZhd780Bf
CZtRpz4wUz4kfXcScnqqp3jlL5TA+46r3AYGLyBLN5t906RopYQqPiPavlzdZjPCxqdsPpirX9/A
dbcqZfWIOqi6yyS+z0FIBFcRxOh0nXJmVO0Z9DOa2+PtSbdhHkwNBnz92Dk4npWoBmS/SKggix5a
CRhxSzuZqLcskrcFbb1BdCHuaXKwjFu9u8j5lz7dMwkjOfyYNVyXi+Q6h16vbnUyxo3AjH9D4wxn
ZYB+ISMMb7Gm6C+zch7L3aC+zfOlbr5L7SPDGSOfmTqxvRdEztTQS430FDbbhUduCCDS9MopLWCA
POvVpe2B/iEP9yELwE2k7ZAepgLfNBtjUjzok72hv02YIgzGsIG1tElkt6GrkzCNSHfy/F7NsGVN
6aQjkjLb6mh3nolKNqXFDXVMRzKJTRLLpQG4FB4AwIHgaZqfMz56QyImI68JNGRnbXgI6PPM54kx
ij7BrEmmqyAK4XjBoEhkDwVzcqegkJId+q9Z2WgyDOg+/rFoJ22uwfRXSvewPWd0NKXuz4Kpxklk
MDisnacu8yAnZLoHOCfFoKwP6asd+kvkKjRAVDzKW9we19yjLWSYo3NqJ9JmRTTD09NToltQ360H
PfqoDaHYhGcmLxQhqLkMDcMznFBiVQsMzFPmGdRgV3WQJ5bhcy2GX9P5TVZCxg1KWOb3oBKxspfM
Z9U6QrSM61/T2snVY80yVlY0yP20rdHpDBoKFBQQb4szb2WdQ23xnYzwt+U4FeUWdkb5Vi4P3xLu
b+BvOCYjhoI+j+iIXgKbeKCIlGq5Hf+GaFsN90gFECbehcBP+lidMfESWo9SZZ1swKO16c85Y3eI
+tkI8asnSvNxUX6LMT2PY3XSF6y05v6pUMxr0zrHUEuCWTZ3MAUP2vjJo+arK4WxhDNzOD8W+nC0
NPOYjdE1hKgHZtjgBDkv5aWWLbZ2IrWamauRDEfVTHZWRagW0EFbwKS34Zio+8nsvFYr0QT8VA7B
sdbGaaJdm6DWbdYgHJ1jxCFgL3WwlPbWMgm9hJNfgIPi77jae2s1LsXg0BJV+alZC4rmBDS9eS/z
3zBUTgnbXWZX29FOnhpnfuqr/uU4Kvgo6AP7mAaFLjxo5XBPBvzZw376GdIP+HH3sBq2dlEepMIx
H3pbudktzQEcI4iFsZwdlsraahOS/uxlidOLOdwy861W0kOq0ChpE+zGdhFAX0zH1Ry7yDpaCK36
Zbh3gMl1rUBsE222vVPo5SqI2UmSnEyl9tOStafZw8tch09FNQWyab5IjX1p4KD2C849vf5itsY+
TvJjPDN3jaALl7hQlS+DkT9WZBjqfq8oR80qXgzTeXYSy2+N3645RJ3llVIE12j+iaxum+sMMPLJ
K6SfuTU3i8agpiedE5+L9aCU57E9jOE1TcEMdeVlXGNIaxj3Gdmth/fYsLmuwC0DgHHMGTrsIHc7
X5m1oehts5sMtNgOykMjR/tCHmGe7qqEpUM0GEaaSRE+AEdDm1OGfQ6GAYVQqj3d8DVpbzY/o/Ex
k0AqQzWBhzZj+az5FA766GW/dKhqGfBkX8v5iZljvr4purWF2rTWlJMZp+1x5AQo0aV0zIMtk1ak
d7whL90wkQ9L+dJm7x3dl7hdivxsKHtn2aXLzRjqk12wke9WFlm6d9rhYACbs6slRxGQlH6r6YHK
PZG3jiD3ZMdoxioyhZtUHIoSQ35r2oQZ9gtJcuyYk8ohpOnsOwRGLmixndmgI442BsGt2Xc6M3f5
yYy3cLgoUbt1Fn0TQhtk8jwxUWwJ3oVfB8Rj72LGdFORbXI4mmkPu/AhGTSEDicjvQ/Ou8Ksx0Kj
BPuire8TYpvZpLeAE3pFw9ONULEZi9jmQ6xcR2vdFhVs+PEWR1/QIhvFDyZUaeLqQbw+xXa6TXso
Ucqjs8rPtTpsVYSbDoO+OD2OiBNXSIe0CxX44IT7aOMyuixhHZgBPUYEPSs9YiKVEnEZYcBt/41z
MOKpZ1CK5sGqXwdkdkiIreZZzZ668uw0O86daYau7ZcYX9H/jf1ZXoJueiwZUQyHtHvOmcOVDemM
iMDUFDb7utenkxnSpnRnPL8j86FeSleSqsAsX1RGLKm9n+yDbTMFn+4qVGr9NlCUhn2AwpfqTp0N
im2o6z9d9zq29yHrrtbCDa5MJq7yJUv3Vr+8F5LhLhhS0f+Y8PNN3nVyzaI/KVzCsxZLVNkrAtlG
frO6gz1pW0WWgpaBojqkYDLDXWFTjKGyxTwp3KiuRQs7aYc6HY9zrj/ENdhceV9AFmNm4tG0yy0Q
+vVHHWaY2OgC6chi41gbF5llsBYnq5eOzdieQGZyHRJ+8tkQJtJe1+UnUckHx8RiGD+1ad4ydm4A
nKvsFSp5e6HHzbs3B5OdZX6x0Hbp6AeUVMYejXhY2t+R9VUDBEXLy9yGbLgmfwwkbBBb2xFNndNg
tcBX0XpL6vFN6WH6wMVNj9GUitoInIjqU81C2zXGg/hldxd4MfRSM+b38wPnti17fe8WaCg51gBH
ag+6Dwir6bj8OWMMBiHJHzOM6Jyd69W39/0O0Edbz2A4aXaULddpt9C+jQvcTqilWCjjW94R90yb
gyES8QhMwv/p7mZqfZjpzP3bHejc+j3++0lyX9sdxC5mL/qyxSDLMo76KT+C8/A3MfBvEU6gWeg9
c8/IAPIzj0+3RexKzcH8uiaC2cJB+gix1nHwzVUfw5OCSRE0+M45K0T2XhgcLOLdgQ5q5J8edVwj
MImwd7hjUBnDm4V8tWcsr22BBhiDMyNjqKI/CqMi5yIpGHn4ACDMmzgsoNQ+gfPwSbT4szhDtB2P
8EzBm/gjMH/pYu7TxKuJ4vAMdt0Fxwjs1xdmkYKYK12yV6ZJ/G0KYaagddOtOIeP4vrpHjBX96dd
lG94axlsKPuR8RMRC0cMXD6YCmKmzZ7Mv8QotnU1yqzH5Eyeh754wyuSqmS9QPTIbmzf0GtNQm1r
TIx4whyfuKZbogUgIqAsK1HnDq3+djyq66Y94hOokbLJHJEZhioIbsA3onj8oKEA9koOJZ2hANPo
gXIELnv7U7DVhCiaqYZBUuy+IqEAMZQAx/5ZkYw7lMQhY6qdcC1LIkBJhgQPJdYfeIKwscCK5lPK
fyiW5yEAF+Oymq3P7Uo51lkKBK8sW/sElJZOB4VcTfzESS23tkkpYH14Mdx7Gq58eWMADggXbYEi
Z+7IboIYTULhkdvC1Y6vUhSkvbDNAifZd+iBkXX0A1HyRKzSHDHDjl3eB9eVai2/h3tc6AuWOy/G
KmMFZueQEFSIM4w1P4FpBfi47aEr8B4JWNZDT7nAJhZ+iPWrZW4ngDfu06O55zWzrfwZvqqfq+Gx
iNs7ub3fC0a+0NuOYeHyDrjiAge7sZykC38jSAR7Oic7Py8Wvt35Uut2r3wpfJyPfLu9Zx3HLZZ3
i7wVbEXst7AwkGmYHoZPVjHfaqQvjD7xM8RYfXkQC6nvhDqcqcfYe9WZ79eKTXVWTM/Rf8BR4WD+
j1ryRKOuCXp6Ldxq45fsrEO4nnARmj6W8H1FniFv8ysXi2fUxJ6T6dOZd5FeLZ9J138sndeWolgU
hp+ItTCAcEs0YKZMNyy1FAFRMuLTz3eqZ01Pd3W1ZYBz9tnhD6yvAs2ThbaTzzRSsL+ERQZY6155
XLPxB8tuxuQuJz+LjH8DM09kQ3jSChcANtXXjA2BMyLTPlrlbC82KR+X+8QoRfQaPVqIAShCB0Ro
o7nNRHcyB2Vx9LlODwYHt1HDoITaz8l+E9y3uQnBDl0XWJB9h44v5w6bkJbeDIJjAphnWqtIbE56
OJ4woNMvwZAfaF8WYz4uJJEiS5FYI+gE/WlBO/JcHMGmv4irqQnNvt0Vv8Bv2QcZnUUmy3Tcxh8m
STsizHvBnJNrT/OHOQPIRbQyAd6LdcqtDTckVtGCldppZoaQqfh4FQsTkycexoSTaAenBgU5ogs2
ALt+taHZSs5F75VIAbgRFDFi9cIfmEAtIlIgIgcgFJI4dnKKAFtKDNeXcc3TWuwWOlGMRptynNMO
Z0oVrAk45aEqecsPX6cCQrKtpHqmUn46fAjmqsMpL6+BlJ+ye4XQP1OMsa6PI44uGr5+JF476OzK
655bljGI2vaHWn4A/ZxpSrDkpom7+zDRjSOeJuOsHg80g+jmBo+pyHwMsg+X1fPFnq28R28btKiX
+emCd8BVCV1m5zyjBgATRUqwsQuoiDobnDDWlWK8m5Xj9xPqkVsmE35/4CnBu0ZqnZ05IvyWLTMo
G7OzBQsqYrbLSZNa0YYVHKOziJAqMrP0/ha0MYkm7w8flwkR1nvZko/HvdMKowg5bQy2CB7rO2lJ
1NSmPLiY8Ah1SiBGDvLLiSbGEEjNI/mBLL4gTn495Oxw535W9qO36Plo1pA3sA+5mqN6y0S5V45Z
KjRkNEtLLZZGcCc+qFOOQ3Y9bTARKiYZGoIyPsc4ASKH95kU/kD8XLlhSF1gGiPc20yaABR6wx8m
5C1r+FC+XSAh4axiTW+0Kf1xBPoDsOQ0qIAgIx+DuA8HbkuL1q+2D4u2FYOBYDfoI6/XkHEi7mBL
S+kK6KQ+P6X5O7Vg7HV3vTZJODhIvzYy+itNSMHpS/VphffwUiMLz6XeJYBHf4cbdSGU1xEtrZDb
wGMaDUY624ovb8oOPzxr8JtZpQ0PbJmVFkexuN0o8qpYNL8edhbMCzC9cNJ3yI0KwMBowlRFX1Ka
NNZbWnEevFH2VF0wmlGMFL2qr17XPofgFOwnmcYv5GL2JyMnshi2Da6sYvdBI7IYQAnJVw5rPiqY
0Qd9V9EKhMY7zaGQxPMO5Wk4xTJ7LI9Za6WlKngkve1Q7cYjACVtzyfhrDJ0kcAPRbC3WtTL2TtC
0eIQX0lVwZKkqM8+DpSCZXRHfEx9jnNQINFLnsTfxho+O6dKFSD1b9df5iaO5HwNQITb+p35wBAc
uBsWyYLJ5OIDSAAtPBPcvxmdUGkzyx9kyrGPxwLdhnl9W36MCzOsbWyVLpsssX1GmvhnD2bE/5lP
elCaE469rc+o1xoeP8brkmK4TCfO2nwwDN1QEtnFOPnZYA6BW7UT2nAbN8LnXbyogSM9Bu50VRDN
6+E0L+gHL4vh5d/fezOf6I8N/WcPnYIH+tXy5fholo6F+bjPZrM5ehFeAFlk5bfI9i++7lx8vLMN
IjI/HRobACVGNL8NMTbf5GaKsbTv839JLvJCmps3IdjK0HUM3US8g3PUvt1Ct1uqE1w7kA/SVreU
50AMxhphab/hdcQTI8bCmwssH0Y8ztnig7Bw8KzmGZGfJuPi/Br772ki0PrmRjwH/88mCFOtxUcV
b8b/Tlr3ZfGGsJ/i6W8rkKv2a3z7LmiRGu5NN3X7liFVUMxurwuvlPBatyvCA5EZOM898Gj7uq+m
n3Xp8He+y9iNk3d6xdHXBpBiJ97Ku66ehrfaq1vaUSCMPM7b3WhNV3qtz6mLLFqmlteY+9qC4GV/
p63jefuBm3qj+fUzfRrX/pIHTUvH2ys2PUm75zbTgXtMJtLaC30isccs1jEamx69FxiLx6LHvyu8
KV60u6YeElvuaP01NSMwjh9TdqT5x9TnX3PxWjCGNZgRW7LTM3909yheYGjwjr/mFfAwL7hXeWrv
6PGTq31k3m6usuDSSOYtt3ruqpl2v9wjqsT5Sticp1yj1Y1inUvuRi499Mke1tGtGq+wtF/tc4v3
kls16K1xjrICyAIDeIn7PojLMH17ycSLd/s9HIlJMhlazGC8TWRmsw8SGvPELcYrXh0gJPg1Cxis
m2LeDn6C+wuojQ3wMTar2y0b066Z0Te/jVhdTFYn0XwlmasbDcrQuN04QHUTpjidR1+dAAuC4cMb
B7+8cGG6oMdAt1BbCfZNdNtcaevTsBiDXpl6e248g5WV4tYWELi5typYBoWNtYlLvOf3kA/SX4aT
FR889PbXxlw9dnhgUT+IXWmugFvZq966tKCEh/CwQq9dIZKwwojZ3IcTRBAdynkWB7ecSep4AwR5
JnFNNUs3i9kVUAefE7fiWWPcVhs+o25f+yu6R/zHP7q4m/HIjXB4XzXj1YZBoj2AhLSBGcXVArNm
sO+Nz1jsRhNCOzbuYpc/lt8Z2hTCSCc3Tn1bhKwTxYuZHYemiGAIyHmMW+zH6sRc0JBRiiU/QN2C
qGSheeT1TeYeVrMisOwJKOjkon37d3NK43TiMDKXqpnz7iVzQ2/rFlufGSpi/AllBod15RJbvVli
L8Uux+CeuwpBiiRDBNSHtVJsbv8G3goxdLK5wYhKzRt8wTHddovP+R3HsKj4UMVxKST5aSLAr4Iu
bKXjl0NMcUOjZynOaWApSO0QiwiiDq/mh9PAQkXgpk5W6u+GBVIeEbIyn2AsLXtxzCeheTwev9PS
QnZksNisxCWO/sLEgqWjwqt7AmMzQtfVzdC9oXWyoPePMpm3Uq2RCevc0yySEEbjxAqVmMajGoOw
B1VxwulkCAki9Zcxq26z8tHX6p2yMdGnf7wS0onwxfg1u/FsK90c2Rv+dAOHgnEBKnYe8F27McRl
XkazJSCgBb0GQ7ZP30lpLv3SfZuXJRL7TjY5ZRMY+7bQgn1OTifZTjdANDCPszgbUKkx+RhjrOW5
qUtfFFekKA8zmELf50oWSzQXzYm4rRKrk0Cfm/5gvARGaS4BY3CvSAUxwHs6vhDe5V99zkFjQrCn
u2dwGhJ5OSwo2wnFfu4Kdz04leI+cS5wh4yLAu2qb58QYjnTWUEi5GG+VhDNMHegprdPrc3gpbNP
SPJswGZN6jMdWKe2n/5piTuwJduKxyEzfsFZau05jGzrUJ+1aQ3zDXAOHDhxdUipqWuWMtnxyMDS
jarNfQrzHreK+FIsVc5lMlyM4i2fZbfmaDdpDVkpXmbBRCxZ8c8lJzSed5yET4vD3MVzYu6D3xQb
dMPSBY3D6c0Og17u9ghmaDqNaz4vP7JepvQTPlZN2jwyGku81b4trn44fvlASfieflXRjYCqS3fT
ru0RFefAWRYToBg+4BCP1McfTtl+JEx8EMS03Sesq8rC+NSY8zknz8lr0tr8Czpqaz7mWhb+W2IN
0H70kJK3Kcl4D0gq8rX472OlGx7fWB/nMDLYtmyopxM7mw2fSMgrv9lLk9h6o37nUxKul+Ig/mxF
TiFSl8QuCQtIZRM52hspA5o2dgKC+C3Wg3HJXbIE/6Kj4fQ2lqdgOrTj44MfThBoFtv/a4jTG01U
Xo1lXZ95fYufiR3xAvCsCe3QkHhZ//sXI0oCH0BWIpmDbharEdSgnawTO3exxbQ3/DQxjmMDWM7c
3/hirQ641uS8vB2TKMC9m4e2I1by0Pw64mpxDqxpIy6wauPC0AtaILhMhS8ZpwGxsGcNnGB6Oglm
HKzdvzesO/wjiw4pce805CGXBxtjBoiVG8WD+1PlKsKnaF+lY3rBxqmYXJiuWcVR6IKfQr55UWje
qVNxQR5Uop0dQpJp6qEntcEkrlW7oTHQ0ye6ENqVw3kcINPNtDgumCfjktXFbkyxnXpSgSb0EJGT
jswd3+CQ6bSkDAxnCFejYKUxzAEG/pXJ5L0HI7Ie4YqRYb5vE4ia9F8WYTrpKW4CxMrrv6DcP6Zy
SucuTeYdOCVdF+OzQXN/fFDkz4PJC0JQM9LA2RiDYWI9v7QQYTWPcDHUAIkgn8Pc+yt9rORDasLs
SUVt6a1JdiVz6XrJ5BtodgPH/NN+nUeAToIY0W56qcowIf759q90moGrggeW4nHyVID94bzX04wR
FtwvRpmVRGcKlR+Z2uf7cb9dPU5oLBbVZwrZwpXCbPyhW4t2GTi6NEfLr4earsD+3Ir+CCkp5hu4
Cr9TpMKjQ8jIX+mBbQKJJwFs+AQuShezsqjBJvYBA+bRV3f0b3lWy1jHsvRWg6YKTl12jSct6hCV
FM4eqCnpMvICFbUSbslFHY9DDVn/lgbqw+61dPk+jfkuoY4niaXrOlQgHaRi7D5emf0KoEZRsr+a
4WT0ebk1onhNNi6ZqO1e+OD4Xb5joPYblChe9MEs1bvH49oP0VErEa0ssf77rtWcCrPGNUDGVgqR
daQ/+kBayXTpFva2SbCSlNXTlfqjbQFP+UuDzgSLEdeWehD4+EsdzEY44tAqeYIY2PYGaNKgflaQ
176ctwSePwI+MmaoKQvY5wuMv1c8Ng3gkfonbrZ5ZqeDscy4XsI72lcG+06t4RH0L70WSdsnKuVg
yhlDUAi7ASlzAtpPFVpf0MtTetsSKl8afXAdvkHV3tVhQ8nOBfrRyshIA+8FnVKN8bKOb0kMoseO
4XWYPebiz+dnUQHufChuh5R1OJjRnx+2QMVWQQ0m88z2AOAJbD5Ey5HTW2P0Ng0D6LOVaL1mlVWM
oE30GFAi/Mnlj3NIN1w6GPg2nWL033cU5+oUaoiHmxltA7oA0Hfsty27Lw9A4bTe0DyrtvRcyfzG
EeahiPLfEVi2ST9WqM7P6o2Cp3Ddjkt3QolEASOQgDYaCAylvvbj94vIabbKFy8/w90CLwkhw0t3
KMCpDX7tRNniIYDAfvmT2sRUmPz0uJffK5gRtP0HM0Ar6BZr5/gAEK0HF/bWGydmZaMuQEe4m4Oj
qCPRQAP3KS0bB3PKGVoEHInfL3r0IREL6ATzQouOE20aThEg28KFMeLQK7FFQkZKaDILiX9sMwL8
73qH4T1fdIsCjeZ4WSJ6XgIvRfkPfybKflp0HHf0pn0akHdt/oIv3qGt39VkJKrJNJxcl9F9b5Oe
5P4swQBJntOS3SD+2pYOGCCg/Po12dQLvocI/itFIvCDWKsQHPtO5B9BPUKiyH4RhkusRuhlP/3P
ANvShGMYDCwpi9tbCIo7sL0KndyLtGEVPzMLmS5kHsBuCgTuTWvGClw9KnU5sSDvoNoFhwmzVDJF
TYBS0zW39xbCgNgxCmK8g9owkJNsP5yU1mNR2IKgL5ldIyqM942XRioHVXbRp2cGvOfP7wV8gdc7
PS+DkCIkQSwePCs94ETacqmSWbJmHWrEWtnojhWtWB/9ggoGhEA64AoPhvQEnFSfyXa8AmErUiaO
3jk/xSAPmyn6/a0teD/MlKbR7OO1YANLR95FMz6qkc8ltA7UX8inwbixwxX15Km/bVct8I/jR6xJ
0JwG99tFslYm6RYohg21iS07ySr3Wqdb9n+///Q1lslUn30m7U4/VGSiocBYMgANp4TUVrOhRJ3o
7OfzhlqMSTjySNEtWL3nCoub05WDe7QBoCKj54WYGHVY5sq/8grBC8Rso3mDzr3GTwkaWOAPJ30/
mmhbtTaG274feKAO59/ZF6mFvgnu21ZdQUgfbaVthSTaX0YDdnUW/mSzbFxN8WWndutvh7+DDRoP
iM7EkKSOYL+QaFCQXMUky6PvU6Pn15s1Y0aqY3qY0/71tUsmo3V8pk8/1SnNCuzB4i2XOiJL+QE8
quBtpjKOJ6zvBpheoI77mkUTYt6HHoK0e84SHKpldMh4u8jNGQqpGDnMbQRnQYCgwcgUSGSGG+lH
/+lRFD62QMrjbbaXfznxB+msv+1teCj0uAItxseF73aIyQwd/SfwUlfwz/ITUJjwR558aI4dXmPu
MfcJUV4kJBEFqJfJLdsjmUpUr5Sp3MKdnAipYAXkHj11CwhcKDhjIJ0E46mNrcFgDII2h80GHh3q
EDqK7V9f58NaBDZRHsESxHeehATi1eyY5GqR9WCsRN8BmQ6cNGw5tAjyPXI3mPEAs74WVmg/VELc
8ndlVY9lX3bQXMsQiqAQKaZa6fIk3/64GboyMAE4E6R13GKOZ1QU/gzEQbVj38C7RXiFQ78HQpRm
H8DozuF5pKf7pFtDWh261V1B+TJYQfJGwURoeyDoVTAxZlVzFHQ3jIk3qLt9wRnS50PEvJqSZaD9
hpSkCpcG/pzuEACqi2D8IZV4iKCoQYUAvXdVr5+dAtKRyajd58QtbOmMQoqnLuuJdmWlIiPXZ73J
WxRSekzFHSD/FaDieMabZ8+JbskdSNXoPfveR2SEnLp4MiBUKloYl787h3y1YAmwT5A6gFWMgS5A
HWy27h+6qyShu6HXnEpfWkcR6o85O/0Y35XOVLcFNPSBWSN/iroQFSRoDfOL08o627V0uZehp/6q
v90SCOEL6QYwbzU8QbT/yPTBfWXG4/I+wJTrdHSVTVpg//TxIGfy+iNyTCCfB2n6HA/HjDZ2sWQ3
oCiE/wC6rOrqudX3qsCy07rm6iOx8sBQymuYp9ZmFLpU4OmBfI9xeYjO+NCJRwYK1vABiCKsdlbw
6GkP4eRW04DBb4OfrpEM0G8Wj+cGETNGBGaKInoVLfwNR1fAaghhvTcol5ep1kydIPcYRLpddn4z
bcFdjZkOMMR8nBJokTQjWl9xiuBHAfWAjBsUDm0g6QZVEmD5SGfsZNRoQR9JtTpc3JwnOFSssjhI
gW++gKGDRXAkJjfgwjf6mZX32r2vtGjnRM8vlJ7aYn8h1s5xIVSI2Pw4ThDXaHax9QLvTZKMLhQy
cIw8O7PqjJyPiMfT9bnL7v2lvEwP5bEZiX2U/pQ/T+r0gZcyNlBxoeXt4qwJeFtZYoX0sBU8Ij6O
tmZGgHMRE2e3GXPe9I+DTUw3TNlEQiT9ja8CJiSo1WT+C9WUwg9nnMfs0m09z7ZvTo9o9jxG477K
aJnTSUa/ms/LbC2Z9X+Q+nrTq+VDU5GAOGTpgX5iZv2xYBZmaBGipoDlIKh2jkrcMgC9aQBfcYax
dYgSAWgolJ2EPwnEGIg17FBKlvcpvn5+h2eN8RNJjEaQNlv6lmB8/jQ7AUO+qhk+yoriShB6aWRK
Jqz4TCJdgUApxNaHaBnQgb/2IlvnGoIf4P6hSfoLLxfvYgSOgqMmBo04fxCqiQWaB7Z6iAI2EeZ9
K3+aJcJxB1g1ZErvM6zckOlZx/5mumozj2ppHdHuTc2C50cNq/6IIx70IrkMeMbBRfy2H5HgQtMP
0V5htCEa2LyLmDj6RTtAfDAegKZogSM0qBwaLuiaUQYBezsxBWhW+aZ/Z6Sda1iRWylIlAwOqBky
4rKC9XsDveEQc501GPwMY9jB4leNGml9AtPEiIqzH+gGGq/Ab4MPVAgL4SzYLVBx6/sIXZ12UUJa
Dk8Iz4IpByXFyjxKN/2MBPwKjaQfnDYxCmHGSy74oJGFCwXtk+cqW3ULOjw3xAkssjuH2oyMixVz
es9Z4Lg2fcbQkeu5dFH2KPRvhRlPhw2nxuAd48nMwIQb597VG93i8BQcEZrnxkFJRgv4pqFFT05Q
mKRBr/eYjAo9LEY2b1ze6ImQlvTMjNEByb76YSxulyCuoO5h/AyPjXoISZPba4kmN7hzMRA7VH69
lm+9PYkJa46L/mLiBoYcNwDcf4AWZVbCiAf9xQCWB6gBcR7VhzehDFQ/4cMnXiYwEuFXjetlMW/3
cmCCAENQjCIXTdXpYzZkD8B/RhmSetvQzzwRWQaIrgIHz6+QDWvgn0NYYcFtiTZg5FPE14ADXKs7
hIHeqWYIR5XOLhpYj2LWi+ccbZxl6cB8nimDumvFhJkY3bPyzolTdoExmtfHnDNcJqmGbm7RA+A8
q0PwTsQuLqFbEPyZoqxSX0YL543HT3bnIKDCA244AguDQBOxTLIHrJdNuupo+TLP3ahOu+zteJfy
ASqCKjkvVj78XmoWehYVaeacEq/HRohMbdktNZ9XqjqbT9QQ5x8WmNPUVSMvf/sDBmb0d75sfHMI
+BlREu70ldNJh61XWvljxeGMCQHnHGzmlqoOWZYjKl7+Y4+2OwcpH6+PYiAcoQxGjcGZpQp9M04l
shByB/491XnO/i+J80f0eflFrnb7XFgyIuJxtxlKMQF8CI5eiPDu28wQ86BGVJjdi3VDywRYMeC0
E80X3tqTATXUcyHjCRLLaMSFC7aqz+RtK13whaef0GxhdRF3cLsgDOUntjWZ2JeZIPLDDBhQbFN/
a1amENIdHiXgbiJQZDQ1RIzA+QRm4JbZLhjiCwEYYln5o7BxSFAqdjSwNKhByH1LFzbRT7mWLuU6
X+tIf2dM9nTsB/CSHQP5meQMxgYIkYiGJ7Y95ZlqLypFLEg2DXVquEiFGx2iOfjSEdbO4Kn4yuhP
07Nyff/p7QBA4kAYHPDruYonGhwOQ4bsHuAO/qzvyhVvu917U62KYwwwaE+Liej3OHApUGLWILxt
2w0x70H+Q/+FzUEFRGd2KCiJJfrO7DzgK0NDhP/QBErVu3wuLAy0gVFYT0XqyRrg4IUuAbuLqoIM
lcyPHLQAuHwRusGwj0iKLg+GlxgBL6IzAkOc+ju4fAiZFeALdoA1KCO1OyZiq2ZbrmUB9aMpxB2D
noDO8ikWhG6eirOHt4YJFSaMyuFLa5SWA5H3HKP5/TgUR3xCfmWkriGEjA69Q3ePERcS4LInam7R
9D0nZ/oT62PDc8uFx1aBkJ/4iuyAqP5vBbLsm72+SX5wWyAD5gvS8+jGGqyEPHK1F1rhhMBqz1Qq
+hkil5fMtRW5/Y1eARlwrIGJFMLRoIofkskSoogdXDAdYZHcpAsQG/XWbrp5PWfy8remWDGK17B2
6jmq8Eg2wneiOqy2HFrdrSM9e5sUjJxYNeOpH+Fowo1C2NFkWYoXQNWcI5Y24p5Xp9HPByKXh6rI
QcrHCmmrUGwKIx9+VrkIE6yBZNJMoRcCi1UmBf6YKnLbzNEkMJdiRQz2z500T73HQllzkM9bCq3h
EkyeqdjKAkLVXFkI+Tt9Uc1Q+xsHDsr4fnogdJKCvg/6iaCskX0X5+gXuZuGbvJv+Du4N7vILxsj
6lvfu3x4nUkGo8DIzs059bPFYyOt9fXzTPBNoDge2kPkKfPBaXDKrcQjTSRWodZMgcu2HQi3DKDQ
rDMiB5+aX4gCkoHdyhtXhUUjUom/q8F3ubdkD6T12Z6MMqIdvaejRUSH60GiRx+0ph8IlBgWBVUX
RizsCgLbLcPqlebTKSaB41oTznQR4wt8rnXjT3zJ0BDyJQsGWDAAE2+oW3qVGowmaKz01jhDCO+0
/CEFkaEgD6Ra5PI8DQFS5q+g6xAj/qVO42gpUf2dEyuHnBCgnK6E6hHCGE8RP9sQjqj5uHPkcNAQ
zfvASDlV/pLRLDepVFSUHqgkQLnf1StN6e+9BM99+IC36cRjqTT4guBMPZRfeXsVQhh3kbE3/z8i
AxXIsQXQ2Bd5L8hf8mda5eCX/RCnpIHNO0n0vyRe53o45Ot8KBm0Uw8kpMlnH524NFwjvLdIl3lC
8v+8tLkSOQJvB64FB57QqkIQOLT5EHz9RPhXXCiy8+5a3Pmjuvf+3ixJtyiKTtKO+/DZfDfcme6q
LbVte+gpfMmnee54/3y25h6foXYsEX+4115xfm1Qj1Omr5f92LQHamHAAYyyyaXSuXpM58K2gtyb
u98ev4vhLwZ6ez5vb8EjqHA481hnPED9LfbPfXfEzAJEyU95fdxZ5T9iNZZHSCywUJkRUn6z4vxo
nu0pIqoZHS2OTNojMWqY8eW7QEtTHDaivQP+03/u//xcROXK8uPlMGb5c8irjzK0DkNeyUd6Swqj
oVQ4UPiUPPz6M3KAIgWk/BObnKKsXN4v0035l7wQ7mNs5AMjglUEDATtT/rvHaApusWQvy0q4i/8
IlZmairsVo9L19zJpahJxeNgN1rxLvVeI4uqksXHRUaYT92KG3T4rtkF5bVbDjCnkiHeWBpJ9Q/f
xK2Dl5S30s/oh1UVInC7Tg/NtHdKD+8DG0dcsc/6fQgnOg4CsJwwgSGfYsEIldL549ybtgd9zmvp
83+dGap4mcxFOdE1WbMbkZtfYe90ZMMHqxHTFLpzfEkP5Vc4YXWWfpZuJcVmBsNarEdq2dGJlchV
kEaCZ/m8S1htI7f+tzq/OIRrJhuTnZLjKX4lhyCLYhNBxsrBNOySXyE/CJxT/pGETxGO8yc8O1YU
nJqftCIbIRhxuPBu1CGJpZAZ4O3RRWj2ZDHwxclpuA002m6Ea2Iw/RKOgyVEdaHsk/4QwwhdxYUT
KZCEqqtySdb6HldUOqnABYtfOBj1GT0hoaJiKODB2EBnBBc4BoHNKbQQ/jCKoytWnpyL0dfOVaNG
JhhUFiGM20Z1L1IB+qloHHCiUvWK0wJfTRR0KQGx02QRoljA78yVKHYywYh/Ur8kpviFTgnBSkga
lCdSiVOKrhWyC9ggcWSPLsqFU4MDCZMAum4kSXRBeXS2fRxex/6Zd9HyGTaVnx3BM1ESjYR7FNqw
sDMCq7ngebOH7z2aPQ49n/LyTpcz/kWSHcQUe2YhbD4anxbyRj6D/uuQLfht8eQrdxmLF323v1pQ
OQwOXJvyDPDQoeRNPmAjDdHf/qWzru7qRTJTvDdIpHpOu3j5XjcrRKvyabEKpgWNUnxchYGur1yl
paKLsrK9l4ROMpdOOJsLx9+H15+3KcoqPcZ3m3yvLpJ9GxrWZynsmPun3lag9EK0UBF2RtP5s4r2
JePOX8zWPUyD16KVD2DVUQ5/NkWLP33EaIFNNsERV0V0vZaQUFjorIghU5djcWGBvPEridY4lrF8
1t08vnYn8gjMWBV8dVftAtmtX6I1gZto+ReE2ZiPvYwRg2LSS2WNCiUsUciRvhPW3n+d27YVPTda
PLRaSOnakU1riciC4d1niFqIRamHR55oDkHDJw//peojMWe9iySIvIN2bCnyEhYUCx+yLw0QehQK
WS+YeR/1Hz/fkOiiDdvzm60itIoRUxAdMzTq0HPBFA8qxV9JgS6zKj4FAYKzgF/sRv1hkg0QhDAK
7YfWYGQSCUSXdCScMMjQpAXRVhjm6B8saCwObJIQ7CaazvrqoKHNDmkmoTNgkhjRNSddj2iPZC6L
QsEIF92sh/39+4Lf63MrlhhWmzHKUbuIdZubwFhB4lKYI/+NJNaDspUjKXFwhX4L/q3RsBlgNQ7o
giGYY7yuWGC39PjoWyLaQTcQQRPUKzSmoyYC28wG9GXmqdRx4JvRxqfhBgQst3i2hgRw+uEjHmu6
QnOWEBaTO7DASEjAmfgcQG0imwkU98/dsy+kdd8CbR3+dXuEE3Lv+hXtkfZOgdCIzcGjaZCw0nL6
Z7kV/NTCqL46AMLEsNLTDyH1F56iq3QH4aSlpqSkOqviNxSDUea0MjHtAoGtKAn920SeFhqQ1r6y
fgL5zNtzVcLPukmkv1VfkIYPPof7F5v7ZBvEq1eeoiTAACWUT1Lv4eZK44SP0Eb/zx4mb/vVTwG4
F7DlNbuUMIdGGSv/Pt1XPlWfkRP2ImuIPn9bCU03zqik/FEH2uT1jC+f1yqM8UYZEkn1cNk1yI7L
yioVHji6/USzIeUJ81abpwUN8xHu0X1urDY0+rDXa1DNr+6DVBGQjRbafqJDqVZnzy+gCDIppOc+
jBjwb6igz72jZvJogI0qYB1lmt46+L0B/ZQ3xQ6T8I4lNwIdkKjqWDtFJR3BbP0VJYEKzDBTHFm6
p1UyHkiR06Wopw/bqZIWkBq/NEnA3pfAqNRz8UGkRHZDbTgteiCU4tzp0MQMi4FdV/U5kMKVFvSZ
geK7GAMMVWq7CUrnmQl1ToiQkE+/THs1HaqTK9FZ7utDmn+KWZB5RHC4mWd06AZ2KvRmoT0lu1DG
aEYVdqAP3AhJu7eOIrwEhLsFA4NYck4Lpn0MbAGE7etEjhEN32FkjYaaMyoF85nFPhh44fM7HY1G
41763bxGz/FXI9Ua0feLBiQl6A08kif6Yz2voWlSDftOABz+NQciYcefvhcBZFBAzzdRMy2/ult9
h0sUlNaZVKyeerMKs9H8WQtiaTbPHvpiVn9lr0ybmd7HWkCgByAytc/gt6LMloYkxB8gxXlXLqCg
bqqq80q9XGutOumXqtWo4fKVsh1YBBHVK94l4i6+K9zF8xTuWOD24NC9WRNx/ZlWVR9GYO0ERMiQ
JkY9RAhaCW0Nvr2KVlGEvExWv9ErGTrJMHTE3x/he/5BB0MOJkN9XHEfBhklcQi6AweGdyN4dvK4
fMrzOPswaoZ8DxmmZyUwlFb6MkTrO5gDuV6j1cSAntAxKAVljDHqpMFLFgz/n0gfbuYA39fpczsC
to3r6xI3BRDcwRr5woB1LQKIgvV5iUzod87hVvjKWGkYzeVnOCnJIgzRtzSzXzg2L5/VxLn7mYQz
IBewn4hXUGkOHRUNz4kegwH1BbwGdh6Pa0DPGc4IJJ3RmA7Dc9lXVw9OAPrFJEOMvQE3A/nAJymy
Pt4AJN7DousB6ApwOsVDJ+g3g9QsTyll25jJ3WNZo7YDvOYUQUCicVPPhaqSDufUki5V6w5vwmCe
jAFaLRhIMHXYkwHbIdWIrGDXTNAG534ObNFTDs2hBixuhLy/ZiAVTNu6X1vvKZwa8OOM1ZgtDi7l
nJ5DhWYg6/RUnpIpdTLTZgaltYsAFDi6KU1tkFXTF8plkCvRHEbcBYMFB74CLBLNDFkfsFHiVboI
OVM9ITo4Emy3qO/CGuvf32duBbN9QfFJF5AguJnStqhcNZ8li8obnoe2zigKt+DaTabSJkW0Zfyv
u/2AvTQYB7vS7SHvicrRLEOAcEaHpDfmakHVwY1uVXbTkg6PIPfQVz62VCtiE7uNZOFgvuVz/xk1
57XVAL9CTWDGZWm+CA0BhUznYv41E86UJmkrf5EW+bwPNlhZPNCXWWO9BTRJeJbjb55MySKZzTcz
CflBmwbQZyZEfbbkAu95y+iOFJeOHkZq6FgAcejDx5q+IrcvbIdRz0IW0+Grco6V1uX9GGtvpyHw
WvjroVs9dMIJY1SonrSPwQdMhkjnIHOMpwBqj5Ts8WWwoCOOBW8/Rm6Z1xHDa26LnNJsS1F7Cx3G
9+geCUqZ9hX6dSzqyuMOl2687c36dFQQIdWM3l7+TD7YBdAKE/h6CMGQcXbtrnxBCxXjTQi3tHLi
iC1qvnlqxcqc5jeDv0H60GElm56kGOkGs5nhSYYmjszj5pAkMR0gRRUACw7PrELRHsLdpjzB5qkQ
gidFky2FRAmVPY7wymNl9BQbl4IH1CcAfD2QRkDslQsNy1Hk0JiMeZ/RdPjecPuG3VSZfXNbZ/wJ
go6H0jtLABHPXwxmWK14x7iiDepyvV/DMZUIC/oFuchphzPGHBA9NA/IKMwVj/IardUFkB0qbCRI
SbAipvM08Aea0weFw5iQsrZvs8J6s9btg2kHb+nGV3ApqPSCaB84otoAFgNCd4y+FGSNJ7uh1E0o
Vx2eu+xlmlLFvgNny+jmMeV90cuiF5UNWPcvKHe9STQDIYNtMZ5lD1ev8JmsJk941H5xfE9ZVJQY
+NdC95/pF2A9wBzwU2AjPLEMJglKNuRVkJdyeOmziPuOWiGuL7lf/XkkpEjmw/kGaEk+R2oW7eQC
oI4W2Ei86u1MBy/EJd9hycLxWViCgZtbuR3eX7pBlkYW1YG+3sbg33clFXluVUhc0dZBD5u6IBIs
4RdWJAdSt/4JYfYFnJ33nZ8Dwvj3BwkZ9NQddYUkWX0X2Os6YjjLAyC7l2PCBT4sjFPXdE5VB3m3
I64KishRBS8R8ibDlh0jLqqbcFYCawHwclJwtRKztFYVsZsmMDhGIrQPdQ0aEsix4H8J0X+pYt/M
EwpxDz4W50STIBeM+hVJL9cC+TIS0aFwOKdrq29h1GE9c6YYRZgJqTjy4+H9QXg4PCD/rxm51V/Y
uJ+r6hLtsIq4SsgdE4mnJdgrlWIUv7abtIcN1ODXRo40wYWm8RhYskgkwFrsUxh/v7wgv3in8BVf
0iRpUbkN+7aUrtuIYK4XsO6r+TcocQ4KN0qYLzKRxNCXSzISiAqRx48b9ZE1BWJJTBh80Nwa7tX4
2r5LkqZdx7AkO6sMgj7dvRtx1mIVpVgRM7Nmgfl3D5GKwFaLabd855OBttWIU13nfOQX57pTxHsZ
qmxuHjV4ekP7XR50ed1XUSuw49G6Iatd9zovgHAlC8xrqSyYOfSAHvcnNa3jhSR5klz+x9F57bbN
rFH0iQiwl1tbnepduiEsW2LvnU+fxQA5B8kfx5Yocma+XadGfYlVXH5bNAK8GSWeKJ/cfKnVStJs
n+eAlElhkSkXBXNpdevZqA0+7AHEwUyPGTQ300bProTn3kuoWLtlDLcEAKBRdEiUsweae3PxG7SO
U5JRrNOInFnjwAlYl4j/TL7YCknsKkA3CFajl8WlNgQz7TTSD/If0x75w2XNEWOt6LvxcrGx86sA
YY/KUzvcnXTtaPu0fBrWg5iPhUUI1Fiyw+SqcMUmVHUJ/U41X6lPtA7Gi+DmeKBx0yKZSCy6wxfT
Izdl/UOhUP1NdHPaLiUirKQpeVSmspXkn7ahBWtBHATrBKsvaXNky2moYkecIWpmiQfJNiW9iQwx
0NCa8Zuyh6aFm3hkvDMSelV9DOYVlE2KNkRYtrBuLYFPylQtV2q5TK25in6CWcqYMpKQXhdW1lqo
r6WzyGWyosAshUsuPLXwkwdbLzuZziKV/2Rm35JeyXFD52AK/rsnVstvl5qxkhSu9qnrZ0xOHGGl
mizkaTyWBZSvml6QogH5FaEl8XO0zCoEdy3yiwJglJPsTtAKCPzULD4i/bDm3XJ2ZFRXS/bwSJ7y
00FcYwxb/TS6luUULFWQD4lz8uFlsrMIBIuo1pX/HGfW1uewOZAQU2L4iF6RcUg4+BpiOKNsUb5x
n3fFmljHAaxiDGXiSKv6ewJLQoFtbkEgmZBBwcfBFdq1Ke3MeoQAZLXwNABU0rNcL0Rlayg7rkFW
2Vly9zBj6DtFXevJLS49ksjATNiJK5JzRf80VCcJtFf1Py1EJhekZeK5mTVOW1uwFrx/X57pzJmB
LqNwAX+q6G9qSHEg/1VXyCL9SerP+BemA/JXA/mWWyd9+vW5tti8iE3xUzJkDl5pGyXhQWBB8U/V
hYTmjJmAjxBzEicWE4RNIB7sp0Wz0oEyeHwy6VknDTC2tcKGAEi7TYS51lrE8G3u02q23PZ5eDUi
7rRbNCaPqdvGP+fZ0ajs9BmZh8A8x+ZVwDYW/QzKDumwCfTH4ZqzH6ddzs3NDykoSm3H6srlYMYZ
h3lpzGdovB/2e11a0iBXk6unrBPSxVIdXRMLoqd95/UxNe7LLlsK6lLAscnVcxSsJsOKFU3vzol1
0Ipb4JDF5S0EYczhEtO5VB1kYOb4KWNNZrmF79G0j0ZPjArlId97tMWC9lM690774YWpPlqP8FcN
53w0SXZN4qUHsaN7+7pdttkasyRcTXQQ5EuGMEV+oU8faSjqi4EqnxUlC0n3lxtTtTlH8kUsWRDa
M+mOIjxLywN84gb11WPysTYZQCXmcQ50Mpx4zvevA5pwJpX54F/XHD7Ns1mdKTJERSaRCtEsrNgO
nJtVzSqd/JPg1MUIseBvtaNjvoJ6HeEEJMCE6kWkWuXLYWJoLkl44tMAAsraa0PwGSBRF0+Hcm1w
4iFjmbB3d5k2O5wkzjq37tlg97Bf8qVg00ocPP3vQNpm+lTsDqbEUBEeslvS/nU1oCoKqUjHLm1+
JW4y0wtacMpF29/86u4pjzQ91/Wh7rYOaHtFh6NuXgsO1jnaC87OHau5Aiyd0FdqEAiHubl2jhnI
VUkXaiFfJOWnI6DMyX/4bHnC4u4sd5tx9hDv7irqrhlMYccNgSDZOLXu0mO+l4saPTdRAEBUqyg8
K91aymdh/TDh5AR0Eq0lTLz6PV7ujiBfHczd2sfD3lWPkrzr9yrjmWQcgMtSeXyoeVZdxOTi7EUg
BDubH04Q3WpSN+0FmpRoMB1Ckt45KHWImTnlRqVI/xHqecKQ4qbfiG66H3+4ZcrsNIFtedm8rPpN
HJNAlA9T4a4K4lLiqvuVNmtkXl4T4PZNN6LBwMCK4TRkLBPlmQfZxBMEWBYGahhL9nh+hlQ5C4Ix
5zrbr9ios8wB8vP6ScDnXAnSIiiIL+XDlww2R4MKEsKzfHGZl8YtsnKqJpWVN+Rrtemng9nOK5Ew
ce9ouqCLg9QsBxPWSpAdeLScyt5uQRbRVBTFGQ0S+1CTvmqx+9VwXrQN4GkMClr+ysItaHKW1buQ
7jz91xduabXOhwUJNx3zBRHjSz2zB8xwMbqNXSdue/feFRs1/eTKuXN+PAJ74NbMS1/MCvXXz4Dl
u33erj1/bWivSvokGqmQmh0AJDorA+GDJ6/JRYnKBR4IBr9ImJDOoIFRtBslXQLeZO1eIC5cnBjc
r6c2nNYhqbkz3AwSJ+juIJkzjeMqIUShciKHlei9SLBJXxeDudvNW2pw6GPeBjmhfZw5kHGerPBA
3FEpvCVt0zebgce5CM/eqWtmaWg3xVz1VgPtOyJVBLRJgJHM2MliABMOn8pa1VmaJ91gd55NS03T
rCpn7nl2qc9q/HooHDGKtstKnGTimoMjeYQoFwrmdZIUrKkbzitzDL70SeOboFPxA44DlGXMS5Mn
Q9lFzbULN7o4o6bc9beaBqERLwtCe4OtNFJ75YmEPtU/hTnhxNkIUujBR/buOQU8OF2pTMhnZzm/
aP4uKG8hgJKAnMj1VwQQEBdkAEVbyT3lz9m9Sp81wdbxgaSCs4sCQ9vo7m/Ps+/BvybA8Y40Ywgb
HaeIJowji2rcTDx9WscLfB3EOljBTiTwllqBaAozEQKeAWyYC3Gc7MyljCLI4r6SG+B79+wZMJPD
QenfcruxlBRZkffVib8msFrPQAwlQJob+U+MNe+knSnBmMvvmLZU/v8sVFvsFkplq6GBM0vuEXcM
qyY5cN1FZR4atgZ0AUZeAeXCOxoUgaTsqV2yThBWs097KeMoi3xUZFQw2GQrZeqf72wp9Kmro9lR
dszrfyq0bTWYOyIc3vlGS3fAndiKdJNjZousiOxDaU9gJ70BvrkvPOQ08SvYVUxgLD5KDtBAesHU
cWcI5/p4zvM+tERkbcmNMKtjgzIYu7z57eGMv4T8fT9TfSgirZoqv6oLgkHyBUm0Hcgsgewvbk6v
Z7TJCUpkAm9rEq0ujQrupOOAWurJq24PzgTOzghmpXaWrbvcTVBP0uXB6lDjBuTjkKfqdygSzsvF
nrM6RxOUGWfeZtWfyFgm7oKNt/kbzvL/tyWG8kR6ZdrcMFZM/lFj+9FvoVwK2ANPRp2iT8MMDVo9
i8JsPmYnN4+u++TNOnHtSNp73SwPQOnTF3qPhBCJMIdH+Tqn/YpHaLAuavMDKGtIV65AZ1w6FVc2
xIkY3OSWnnZKLjaDxEOE+OGWhU99nnobIjPCcKnNmCHJrUh9EvfnkbPzI/IHFxn8c3VMrS2fmyw9
cnqu0j3sB3JHSlHVmI68MdZbeAnZyg/3Qn7KXQgo9GqRBjLM6OVDo2a4HhlZCPEP9a2DsZMIX/J6
nfmAby9dWuqujbaKegkM4lAXPAOpYtcW69a8I9Jan5kyQPhET+YNMrSjgngErK05gkzCPlOgCo4v
2b5yaxqECxbB+39us6xRuArtWjFvbflIOH34ydE31m30SttpZqwUgBwS7JqN661MOrbchVHYlbKz
WF+7Xw8Vk2M35mMINxk1yLMggMtkznN+C1aIBsUvaHZZH6rCVmsW1wnTlx9eK3VZ1Vu1WbTdqk3W
FqlF8jJA0JiuAm3uh3Ox2ZT+35gt7UCPV9ZDh8Ee6q2UraLKZkFjysy3rDpyMucxchtSFBc1MeC0
shKjlK/xxhK3CM+q4gXb8u3YqtXdwBYubjVraRKVQdMtiVZxNEbko4/N5BEG4WBcXE3dlkliwkFg
/BUw4p7I3RGh3h9Ohnr18kdOJ7mYUdi8IvxKro+DjMPtu0Z7myzEdFVY10I41sFOytYG6BmGq/LZ
x4c+vjvNhwaL1Hqk5lnOpkOwjQJbEhYNmZQkuVXitdNeJKLL2bzDeXszTXml0LMFqQ+WI15i4Dim
N/wTnEy/u2QnQht1T6Vc9fPYQgwISZ4jwDkRAU/pJEdmUsrgvXVCrhbd8JYR9gTWsg0QTTZHgtUG
ayf2mNYOAQ76+OQgGJahycqjnt4SQmJ5jf4+S9Hx6FxC+QoQYSJCcJYaLCWQt3cAzuYOC8TTGELN
BUwodBZJcv2FYS7Sh1acKRwDEdHcrS/tBIIHyRwzMxbsGQlNnupRevAhYw6Ja4HDt7ejZt6F603G
EZ/mMOL63QLcYimHJ/xcan3k2wnmwid8lTDI8puHpL66/kYhPL6C/KerUAJG+Ci/EXdk3YS8gy/y
/kR5I7Lpb8LkpKIFwXmnzsvs6lJR6JV3s/6RWD5mubYVkkWAsrqaDdI+yFeZiVp33Y9qkPIW1Aeh
3Vba0qXKnVQ+Igpbcm+vMnCkySNZ73qd7NubgoOIAJAS5ZUw98ITVG3sB98Sdc0RCTGFY0MJAuW8
o3CjFKcSabi1wOmLbh4PrWs7K0dZcRN25qIatnTG6OnW61rojIrwZQ5M8m8gzNMS4PWkmmxPoEVL
5smKfM1hkew5rwaPHqOkclG1ba3zWLprDhRM+R9dXKgAUd7BadaZh0gwm2g03IJtW9K01m5xaFOY
VYZEUO8THhp1CTtBQwFQfW9tBWJ6tFDg4/uYuW2ZYAxZN+/leup1Oo5DaHTnJsZghgNwPmUavx1B
QTDVI7oHic1zMuwk4yWvogG1m3wezDkSjS56ytIiedDSjLVbtlFgRDuuPnhXBRs6s3gN/VRUzp6A
JovNsrIuCfeOA/OwHTRCpjkuT3odn/m6JQ5s3Frb5GMg+GNhr/NfpzoOxSbWVFj9GmwBQZyKQ4xX
OYDpx3E4qaLLsyH2b0yPv4vVmpQeagYkmcbxZ+ke2DkCo/1GRN5bt7Kwh2QdAMwY/d3v1wIqgAa7
mnVoy5uKSDqlg6oYC58foTONg4WAUCPlVtNjalLaU80xgUC6IVyjvVQmTX/zBBI2/yxzCZGk6cc2
/xMLVlHuJ3vUggJ23ID8i9LOZZDFhQgpztQBFveO8RELPczSVs/WMBycxPiIowBxjQRyjirLa+jj
odYIfpXNGXScoLTaP4nW1AOPVZwluHPfPHN54wxzv/5N3YNPIm2g/KnZrwDADPBL/HVmXUyEgOLA
nhFTH3SqC9jZeUYGF2CfD0SXwguE0qYjfFHWmd18zqAGa1CFDqKjx4NTVTPcOom2bA29VTpvUYio
/C8XN4KzSlM7TbeNMfcTm6Z2B9NMQPLy3SIBHimBCuSnzagt1zqWIccOCiZWxJkEoYXdGTE9oKue
f1L/3sJTmogdO4LrrLtWECv/oHOnib/1D6zUjBRl13dmWdB/58OKYCwj3eEyELxpZf7Cu38F2hF+
0CASqs1aKiEgrlpwSFTmYfwHWEpM60MxqAzd9MK+TyBjS4gWwBvqfzLavjp63BSeOHRITrYdsqVE
JHY2auXA4XgaVfnZKjOs6pZx7oNXCN8rMtFuOuVCaLvZHdx+0ypzYFHH31aciKV+VAEjIuaE3Bcd
dQdgY3clvRMvTDAnrr14krHyW4KJaZ3oBKIGfDJPt2nP8Ze1bd2Jt0K86UaHAWrnWracvqr0XnBG
7MgYj+Xg0DqinSe88VkCC9ZjbiySuVm+WkqBKV9AFFpRlPNMi31K+1GruyuFkEbX2pvCLSs3vsdR
1dC+M+4Wj3XAhM5l7VG2orpnChCRxXkYPzwDRHtAJIWDo0k5pmBgdqj+sdD/RdnOGdB2udJM1RTy
5ovvrDq7UjsdgRzSeOldh4NA79Hnz9iBNvPeCdcrRzMv1JsulIDFCVuJI7x4eIRdIoJIoM/1NVHu
E6lhGUqnMdwEZD98FqbmslxIjjJraFmyWjxz8JAO8XeJhHgCTY7PfmzwU8yJNCAv+2Rjy0R6afV1
AzsWOXjgsuY7g/yJpdmAG77VCOn220ltOfsWk62GqE6rPYaSUaFYO78GZJoHdp+7PwCNFkq2ykWF
WcFVEI5qFAQOi1BSWrHAGCc/KkDwomHXzDaiDlzQ3WPr07XSTMjqdSP2aFv91K4reZ1Y7SyEwkkJ
KEuzdtMb+EUq8Vz9dTCt/nFsxPmgfDd+9Q87InTTkROC94cBmx1pbJu5VkuRjgsSFeHqcoY2AvrQ
0fGxPfSf+jnA+erwxHJA5lHrzxLX2/k8ZIj72B9OaIaAP/GIyBhyubJEIjoT9GuYNtM5/kN03h3V
8NoE8RPqaQhPPlKJjCosjVhsnsYNafum3xo3UPfwKb9xW8HJKry2RXs0bii9D+o1+iO9jZfETomC
DxqId4SKjfhmxH9swrx8VhbeGCIx3iVfzHuhom1d7eWRl4FOWmAth7s+8pY7rOHDlChAEgf+IDDL
JyNdDX/ej8poRH6owV0kVojTF0wFOL3KsbNOYPEOIRoo2oN2GWXk0I0d4qZ99lfI3J9jSl/J9R6+
WfbZMOGBRLYsEjvY+6EoAJfgeDnHQOYT4Vbj5QfD/fZ+EWaoZF8xuIiTvvvW35jAxDfBvvwALicY
Ir4q/AXY76QXr8/7g/RG5tBGE56GltpAVGhc8wUCoNhhKfr22u+S2FrsHt00RhtB04bEUfqLmdP7
/zUGWwsiKvSZe+rWALsazLE3Ffks9iX0YqNZ9cv4Gx7Nw7yghfr1cZBhXeFNkrmI3ron+XVsICI6
Q46naKH4jylytDHAnnI4JAczrNt8VBxEY1I3yeAymYQnVBmik6DXjtM0QXt8MSQjrKWB5nLHTCm9
uM7Naxhl9iAz2EP4cIAfxA36hkdx4wyJQo6vAXWwhRt+AAJQL4CRxYl7CbukHTx8nAqn/v9HiWTh
f6JAtfvvGYB9Dg8tN6430qTKDcMZN+UTocBYRD5H7AnyyN9AvKdvXlL9hrcVL6zdbA8uPfJcwgRG
m/8w2lrUL+MlXnBkcWtDwmEQQTOKv+N/TTtvihA9DGTWEVM1SlPuBYncj9ElNNqFxtA/OA6eLEbj
CYpBLHSuyeY8wZXAw/XfNuE/HUQHJcvrf9vRTXqVl+zkHggkZl+B+n/BOxtH/EapOukfaKrVBy1Z
F7ZkY4FsE7MLHCUCFeYM8WNCW6IaxzKDxekHEIAPjcpCuqmkxXAbbt4pOmUnXvUrfCMdBMrnalwK
3gEVujtK5nflJr/Eo0KBXjtCcKE+dzX7zym9BnuyjRaE8108xAM87v4hx+JuPsx9cyNn6CYt+gu5
SyeX4x3m95t0I3WBYe0V7bhkz/DJJ/MW39SaTqFLbniNjtAWPIjhxTo6+wJBQ/3IFqMzd9RPKogK
il22H5MUCLEhd9Kyi1O2G24+tjwkIHxyxSnGF18e66Nl9+/ohGb4JJ05j8jv6gS3jjsJ80+Pm/lS
ETDWvsdH7YVnIr9gzkQJzCfBnQimCxDCw28KPD6QPSiNZzz/3IhMXlw9J5jwC/ofcw9mer6Mf5u+
sWr9N1ug70lOKa82fnIy5e7g5I/Jiu/Jz8NJyo1Tv7kOdAOPhg3eMmJWdZQBc0NyJflCfqGM5t9x
6fkNGwhLKboEA5SD1Rgfb/IdQKxzGm1HtyFZETVJZTS1GaOPDx0rGk9eLA+Ot0PMFW8wwW9QISF4
vnBq3fhv7OOQ0Dw7ySM/kuH0Z91ZwarzaNHyOPzdeFRYprnZV4jXR9JaW9dPbrTRmYO3691veQYh
pwkyJho/Ivkb1xgqfju5IUE7ovjeVzfxoT7MR/zmBPniFjbPzl8EBDNKeasXCxznAe0IUcbkTw3I
ixsa7To+ZffNn90VYt+Hf6k4eRAfCzr/Nfo/fQw37qZ6DTfWZRiE8j3meUiv0TDU8u56FEsNNza3
zS0+RLvhxd7EBWhsiZs+OEW7/l3syvd4W5VvLn/34nHsuEPTN6Lid/4ecLNL3FjRKT0kfJ96nu3C
w6ixIKVxJ2xJmTgyq/D5cbugaORK8xsyKk+Ykk6sKSw8pIXU/7Xl2MmKnXMVN9591M2z8ZUXPlaf
zZDVC5/OGeWi3fCjLAJLeoxd2Z4rWh+4oy2udMYLll7OfngZrwwmL0iIAOUm7nwPAaG/KuvoqEoP
rxFXvpAdCxA8LaEhzZS3VrYSMiJHaCJW5ORZa1hNUlm15bZZefRmt4zycscD53oLiwjZkXqIgLgj
1VgKHc0Or2wwz0qaPA03eic9yfKeZX41JZpIuIygFW9K023zQqaSulxVQKM9Ijj621uTGswsWypt
ckw6u+iRdzNzl3oAlJos4jJbMgFXfj6P3WFl0jXQqNImp3E8yfOpWJMczOIbsRF2fMO8JeVAtnNJ
vZVpjPrccja59qyokGcoBYjpVnqfrRPH3cVMylbtUMosfmdrKyYKIzFfQ5if9Fr79euE1IWJVec0
3fbrirk5NZR5RGWmVFjHugInGaIatesudZudji17MIhjx6NtAeUUPZkpdB71lrCMY6InYEksVBJy
HC4SWsiojJr7VCYasUmKq3eUO2FOUaUrVUeSsKYy/uIQGXFKJVFEDpug/wJeL8NCp+vbOukcHORS
WLt0wolafFb7bBN0wVbgKKSHtyhDbAS2kNYXQSI0l6WlW7sUjeb+rr0NKWwh8T2KM00p5o5XKHIz
a63wz9NiI1SwQIIyy4nJzbkjlJT2ga1LUu5z8E6BNJr0AihFDeyFMUxvSFkKSPvtQyIIYJL7eBn7
y8q/MA+p3dNNtnGLYI+mNZK982U07FFour27kuluKHHaehQsV7CvGavnUItfYgHxHf0oyY+vLgvZ
RuDF5u/OlGhrtave3Ja4McYupaMMTFvKSKEmjn6PupNi4Fqr7350U4u/RlmL1U/Lolfoa9OyxxID
RLGdMcuNpxPdHXyu6TQ0DWSf+56dJtkkegLLs6SevahwL7QlzM+mhBtOYeAyPKsd2yRy4FC+DOC2
xaV2bSs+SQIdWOmmao5CeVUYKmO8NgpDaJYuFJygJSdJoTunY+nYofYfGuIyQZ2U4sVXja8W61LU
TUVii2H9tcGdDzRmCejMh3TB2X+V0EwlebisCChzIdClepemGNjyblIV0ldBy4gGh0yBerXXghcV
0aki0sEA2XTO6gAFBxnMxYTgbcVifkW31FPwEYl8CKQCEqjsCCNI+Go56SRgN1YG7VltK+foVLPc
4UXvSTeLlVnk2Wa9jvkGeU1UoLt1zbuu33sOmJr8TlEzKmdB+dNGd/lPGEQLnS0rwzMu44pPH7n0
LLS13L5SRu5axFqY76Se7SL7JM3dRyxbrQUtngTGS6mgNretsE+Qkncu4/hBrf76iFnKeOj6o03p
SXE/ZpROKuUmBDKWWheL7pcSanPJ+hmY/DWRbYgCKwPABnt3VZGxV091ibR6dg7IXwqX25JpgUud
UDCWzXV947RrX1sNKg5sAP+y2bf1LFd2MTkaEtR8SzM4xiHvGHhHal6r1ATPu4XRxxp1vLDZea9Q
EOueIweOwyP1RHVmpFD1Y2x1p046BYiJwAph1caLvN/I0rJRP0p3cjgbYngIxc3Qk23lm19lGCw9
8n9aYyF26xSFgOzYCNvD0lnKpIL54lzlgFcTZeUSlw/FR/5aoL8cZ5qkqJW/NWZqJo+Wpaafkblv
DgtxQKKyT0l2727qR9D+QFzU8RBxkP2DCajr5dPAW7NOZAyzdx8vF6HjFGPT8GIuCYXAScUYwyjF
ZIXwGG0oFxH2xiftoLgE5GTRpuauDXPVdzuQRaA5YRrJW6dbIS1xE4671S2ZVTs+FMQ/jQqVR+Xe
xvKOBHPVwS0sbFMW2TWYOnueKGK0aA1r15PQ36ntWvCnKvmD6FFRbfvMnmJEdHE0cnPZrG3XjnqX
OhuILhGeyq6tr2ayUoQ5Ms25sQetUEl654gEgvmFF5MOMag4YFl3Jpqcgb0xMVFsL/hEOAvzh/yX
LQKd113t5YkdWieNVt7xGnfEpng3oeVwxRaDLMmgwBzYXPn0+bah3jk8mnDVw6kaZk305LI5yVz8
JmAEkgF/Zbu1zL9B/4uKw+BiLo2fmkAAauS+lHUBcqrPmUSMlKyJo0ftlXgHRY5a6JYl4DQHc9w8
M6ojRpoqHhAvon1OBJ69hftU8GrwYydMBmZAh8p5eY7rp04CaH5MuXlVThpRoE0qBHLpsmKWQyPR
gKIwkqOFTr9l5KXFs7DOPD43sGDWklK75cK10Xb8hLg7LPEcpepeRt8Ub+g3iohAbZ+Ed1FlLhId
FzQQUcpJiVDsu5G0SLNqoUOMlhn4goC7vzUvglovojRZWi0StFjCK0c+0VYSVxKnbGXR9MYmEzjT
mrsUL3OrwjQSzanMQ29KjFJe4B8vjJ0vJxcjjW9ivxIMwjnUequZYwyIx1iI6ZFNx0L9vPeij8rc
C2Nes5xufIrGZZxQYaucUuWuIXnj4EJJ954wm6oKVxVTrkU7ljA8TDorhM2oLmR5cYtiGRP94jHP
a+F5AL3QRSAsDsGSOy8/yHC1amlI1J0w0LtWT1zCQHGG8rVUIg1Z2DJD69aQ4OMI4w5NpzdNqDl/
36PMY+Fl1H9p8Z1QGCHcxKSgQ8mYjTIng3LTwodyptaMlh4Jlc9CmIRZPdMgpa2kP7gwGxKXBE+o
R4AReiG0tLHBE0MITEWHkXH2sQGme4ShJCjaFJXNGy45hZcqD7hpqhMTzURgFtPBfZlpP++DdF6p
4WrUyCCpcgKmGKI+at9YKkNM9hTmOjGfu046t8R+nVaybZjVVmiGaxyV+wDpsyAjMk6DRa6URGeJ
Bz/wNkYQ3p16eI8meiNa+3S41YHK3l6eKysBuwIhy5Ll+G2FPlkJJntwSBQBhv4MDnx83004gDmK
eypdTxm4iWjki7Lzd1JQQngDKYFgZEo2lxsDfTSTG09qQgkB/aTIZVWYI0p2ZGoXLBnQRroV1l8O
+auhGXDmHEUjltsQfFJmCh0Iu4nzi45qTseV3RpXDltf/ZjwgKk8rQ/d0aRPqF251S4jJLLC8b6J
hZPuvzt7jEDtI/SXIAEOvHOjg16ob52tocchTK1sUjwgaClo69UVwnty1iq0ax23T5AsdQtihgC0
0larWSfsCu9pNFu5JQmtPQcGKJK79FXbqg4uizX/mZNWqay03g68uVZpqBBku0fTYhpbJ7dbd1M3
CGhnDdBZdqsxDY5/dfbVjWW+DeMa+VxWGjljBJ621Nr0JjGqxcFcrJey0X3VQBuDiPQRK1oxnn/N
A+1V3yFAWh9vExMQQ8IXGqQwn+TFNBqGtj9RnkG7A8TuVMQj/TG0rrqwiBxIXPbrc4iWHXQ1RCsr
eh/fWRvVwXTPkFGDBvG8NKjrHJWnB909i9QkEoaShtkqkY6ZxG2K3N48+NreUU4VzHntb2vn05t4
68J5iYMlnMTJSosI9ZzSmORDHQ7iDD4ALUO90ZnIw6mP3T8eY0fnI3MX2gIBpdaq0xbg7gO/F3kw
Vm76GjQye9YNPhRWafqAyXSbZcrUJbutnUUBDdcWlYtK8R0qGPiHYt7T1tzMNO2JljnFvtY6RBEa
DCcNGV/YYhJia9ehu1KF5QD7j4w6KTCoBIhRHRshcYCyHQI+bVeSB0FKYXq7Dzx47l3lWdMgT7mj
N5E1l+FTRtmU49aUZIlckY5qnB8BPqxTANBG+KmPGbxXfn4NHfQ/nAL6J5nWwi4ZtWkTMdyiijY7
+t+mLfqjymAHipZy4J4ViMvepZrA7KYWEJdbjR8CKTLqPC+fYx6ptuFFZuHGg/tHD6uAudbGWkCl
J6SL0pqy5FMTh11LzLad8YuUSWv3GqylAPMMDBhzYsaHZCorEYi6IT+pmdOBEbq3YPgLo982osnU
Z5Al8aVha5i0EPBBfdGZeUaIE86u6JHIRSspWOaChYFUnWL7w78nTcgGFt4E7rUxEobFgI5b3UvV
Fn00NiDVWzCIxuK0yHeoVZvu03fogeU762xrrMPARhlRB3OQg7ClnXXmal8dqmNMSqH5FWRj15w/
8ekBphWPPFIuJEfpb8wxTnT1hlOhX6G52Xl7HGIlBb4ALJc8Rxr2reU3gwe8wTq0sTR4XmOnaIuw
3dXOmj0Es+igLmQRJIpYIXUj4g9R3UucL/0UegBhzyBeWvEa+ntk36I5d6tuFvYzt+KVtGsI5ZBD
rNS3C6kgL9Q0dwOI81lIKDq25fxnwHKRMdUqnHJle0A6lGuAD927BJpynGgdlLDp7hVEokGeqNT5
yqrVc4f2S1W3o3DZLO0hlX7UFmmkoqtbvhUTjHdUDcqRC57hfGt0oR2wqSUWnUqeO1eTfYlnx2Hc
dlQUbiy0ebHXSSY2tIilI6dejo5fwVm4brvNirsbrrpyZVbmJALNaPKaczMTWKt8e/oLTZ+Mg0Lp
OaQDpzU/Vnzsas6fU9U4W+7HSmi1Zl4qhGuZAiyL1CffUoIXCtf4ylRCSBC9xqNY4pF0JN/eOpxf
wszhFvbET5gU4HZkUYjkrARcO6/a9Kpq1170oxbKOUT8OMaBtkd5r8TDXDHNT6AxZpoGD3bz6g1S
valcCPah0KxZN7IKxE4c8dtkkkXHr6iwFcwIjj+pO7JaJYqVg2LiZMZ3KaU/MLmWwyHkTs/aJyHm
vSK+iOWAX2wPRPlg1VHIMlJJ3K7o/AGMQ2BGzSaOQHzZbF3XfBvscYRwBTTijsqrSnS+szEPJvm2
6RSK7ybtxa286ecshSvrFC3jLVm0uL6MBdj6jvtrQ7frzF24C9KD8JRTcubs6qvwS5lRB3490WaE
aNK8ZRIYlJ37KzAAbxtHX/kzQKWYEwr9EGjzbxF/MIwwPGC6LizKQdH0coz61u6E4UINYKWB1hZO
9K01JZ5ewqwmijShqJA8J5KP8JLziweOSiRwac5ffCM0s/LPyBDhQrxAfAJ8MkeBjAK4heEUPUj+
JjQBE90Yi/QfeOPurl76nmPMGLbJ5PKMOee+/rME9aHYh0foIpgk/j87O8BHJM5dzWu1z5SvJBt/
sQr12+iP98QbYhTy/ngZvGu8sOOfuALMA7TJkQsDJQKmjuLsv/kpQDXEMfvKHk0HX2P9I+m8lttW
giD6RahCDq9izpkU+YIiTQk5Evnr71ndskqWLJkB2J2d6enuoZD/ipBxYnF0hEPn/fIV6iH7YT4Q
PaHg+65hPzKEzRB33fnH05RvwkD3bva8CLKG/B0wmuYIy4nLJ45+GxrcKErGhSV6KviHc01pCJm9
eK1ccPou0r8eYhMYACIL5BsDneHxxkvHFLAe1mI6Uz+/mO+mDyP6VADFhJ8fhIRQwXBqpdkPwgII
joEpYrW386w4VqChtAx2xFVTO+Y3F4Ohiom7+FyM0EMCQ5eyAKwThoV62GyAjkz4XGF0J2GFMK4g
E6JSaEdg1lghiN4hsCddFChv+BLAIZHGEsiEzW0iLNPkApI99cCjzQ4u9Hw4K+thAX6/yPf5vjwz
8m9Nj+/vRurYAUbHz1PD2opNgIHEByus7Khf+219sJ/ByuQr8SjyRrj3BnMGa/1tAYX5gTpDFsSM
tP7aPuVrvvfv6pXOIO1TzNDhdNx5AwD98Sn58R4cEXwt6lv+gmSO/EnYZNGFeTW0OlhtQNLiR1iG
uCP8O+iiALwD0QNkI4yWMWsFl6C1RtOS4W7DV/znqMO+QVz2Vkdoxu71Fj7Mueas/LV/1av44ury
h4Zgc1J/nBc4sISyNBJFOR+gwNA0RbuKVMhnLAUTUiC2YAhOgVF9kWiY1NAAyLhghPfuXB/7bYGq
F0LuD2pUcQr+yBuWfkKg4qTgwjXn/I38LH7Dj/u/rUq3GImi88+l2yPMyuh4qmyc3+TZ/4pJV3h5
w2TDRBB2hhhpSeSiwrapsGmEil8kmuk4j4ko0YhWLZ+zY38d8PkssPewf0koyrP5C7bpfGd8P6zR
hdK2hmNLOKCFxX/lM4/KdjGAxrDfoW5i3/yFEslDgo9BJOox2BfYGtOsEwO3sGfIgykuQcLCtKUX
i5HppA1nDNEVPQfyKHxEGmFrR28k+MG86xi/+ruyjW/uOpiVt+jyRV1yMG4GLS+kqPPk2KyBSYKt
IvwjtG9eFBuP3jSmMvYvuQ77LX2XZ6JKdcajJd9X5/gNHTQ/c/1+vWxWJqP4zSIj31Ey0TMmgovZ
eAQ+rpK4BUgXqLnpOjeiHylaRaE0or2g3f7aggndDmxI2KQyRjFn5ch8Fnx+tC+TrhlLkoXJPhId
dfobCIL+Fpz3E11Yg6SONA5xawJX4pJowtSr+Nvd8NTpTh6lJ99yEtd0xYWPN6Nn21z42WYAInda
Sea7vvNLhJC3vFfJWVFq0FMzJ0M28bkHNDrBW+Uv1YCkPukBG50xTSg8JJGwWfmE5g1dTdplDMrC
5FkQGIUcscJyFM8TGKE38ekFH+nxwbqdSIEHztHD/NU+Y5xwYy8ho+Pd0izyfty3/c7n+AzBN/vc
+WS+NeF5wowsesVMq3tKzw+Ei3DE7wB74xnM2+fF3/Mby4JWLG0nOo28Dl7E/45S7hsJG8Abr4dG
XEf3h3Zf8+JcEe7ZbHCOl7u7r17StnsRFDL86lCp3SJc2YVMmviVPaT/re0IYafmVJ7oRF2MF25J
L7birP+BT3ZIsD0EUoEAUe4rBvARpJD0J6IhfQM/Jlxpc6Cqn4D7mGBx4x3SnTJHBs8sos8sPnF3
dzwzJ+JGtKUYnXqAC894QSrbP4tv0UskSNExx+HN+vuCgPXz15v08GoK6ev6p2BJs/YinsR7BAeG
lKw0rICCFSPt9phR7Bn/NmduzRiLiRXjAhmsJBwbnak1hWi8ljH091Y5P+uIo9ERJvRW+sfMAWgQ
4ujiFKMc/4WwJWBozkq+42QHQEbgR0HEmcRkkyfC23ifkZxo68+25nN8R+q/LviXYovy6Iyp7bV/
pu/4XZ39e8pnGSdHwkb7FPME/pwi26v1LUYSPAk3MWLdf+m55p9E6vTZ+vdw316lb05B8wqTB4wH
az9kHgx8rv8U9mS4pjLtPqu+W0KczqqdF+7dYG9EB19ayeEqlVBf35NLCqm73tnNJsmOib80ginW
9WE+x8SKrWubIyS+Fp15Ba0cRt+iW8qaGDj5HjSdPwf1h7Zf8tBunx/2NjewuxGHoh+WnXMsXxV/
RPP7wbLjtrBEmfIs/gNEA+OVEIy0Fd+D9y3EmD1gun2wwddDmKyVtxLbQWvirv1XOtdP0MrW6ZwR
lGvt6J4tTAmbuehYVjfm2WEj7F0wKbzR/b008+TiMhWv+/Oud/fOlmbrD/sOPiZbDq4bDAVOQFiv
BBtJbFV2RHYh2kB8UF7KK+FIQcT+EY10Xp/4AZujEw1OfiKoC2IH8AfGy8X8US/SiwPtlmOxW1/Y
6XAP+D8aDWV6uMjoxcPQ7Qwe2io7sOJuUKov/dYcidm/7da81sdy37AaxOJ5c3Skb/lZvmmitlCb
nioHWXvkTtvX+I7REvP9ACbZKFxGGj3ai158/cNLg9+BLz6d8b29pyGNc0b7lb4Iqbx1Hd2z9UWL
mg+kwPzQ/NMEQ+kgoGBExwex1NtgwpB/NewzCEdcK1IYYY8v79EVYbK1Mohg1a28aRa3mMfNX4Qv
PqoXD4zPBO0aciiuL0EHsg9JE11kAg++ViQhd7GHj0SekshTAR8iquXe/NBDN9c4xXGlv7UHf3UH
nAqsCy6I8kl7GA/7lGDpbu7E6Do8I/iDJmbT7vVzu0fOdsZj5Sia9Oreu6B/5UUyXG4Dtf8W8dle
gFDOUKrRMBcByN8xa2oTLJOHYGY1OygAx2JJAXFyXtlDewlSR3xiyMcSpeOyZYgCoejDrWUd8AHM
zEqGunGAqnbBAIujsdjW1/DMScp+Nf4xbJY8mN1LWKCcaPCd+6XCeU+5s9cOo7OAXJTLfgy8L+Yy
3e3f9J3hfgZlgUcii4Iut2yf/l1kgDHMYoUhXcq5fYT/aBW1WOtd/H/yT3FAv0NGGWBF7q2Ko/tL
CLG+KZn/npnz2PkXHCMSlAwxBWO/O3zF8KVg/bYX5wURU4XcRl8OWoHxYkQmC4O1Cod0Rwj942WQ
XQQ/bBSOB+IspAN+8Cg2nw2/xQUSK09j+B2sGuKpQNfhoTOzCltYPKG+pC3meJvhlVwEi8BbDuJM
RPArOmpn9ahuhlN/0HBT03bVN3UEjjPhIqR0/NYP1sl7Nt/WDmXZlbdFg5Cxt/U1e1r/yJD/Kd/2
gaxoQDn48K7lt3Bt007ywTgFV/jp/iJc10t/3R+dNe7se3Ujrfx1/s+7il/rD9ZZOpvbz63alJts
GgPjfRU3dftZMnZ1ZWBBBQD6U20aMC7uOccmWT57oeIgGGUvEAn3AjGNjkrlYHfPaJ4vaiaOBXhz
lGKUldSXAxOsGQRIWhyIEpAjJCTsi/bbs9k1O/SD338Gxsa8ZokRaAG/aKaQz+4IO6DsEHe47iR1
HIDFpbgQZGHuRNyPcSeMbEQEa26k9JSRcLbgT0PNgPCh3dIdATr+V1ORx3vszq7iCPvL04TLsH34
/Ba/svEl6mv6mVihfdNe9BfaySWmPcwNlFnqOxj2HnAPo2n/oarjPcKSElIFcmRNlG9YEzHbl1IO
fLUg0kHI/qcue5LreITHERQtLNQg7GGUBg+XUUjy45MzLGiU/30wD7fAqghLSgpl6uMHT04nsOAf
MCjDfA3fUwT05Mbe5P9h8+6DxyQjdrwJHxiu4bVDak4mD0eveDKIF9MHfNDwV36ScasiX8dmA4Ix
ChvyeQh8Ori40FGKAlflxHdW4Xd3kklTKEgoTijk2p/6QjDlVlCB4MoLc5I6hJYz/Sg+yEk46iDC
wKjCW5HhNwOM/3wMw4T0Vqgi2Sv5lGKRHJYUkVvIZ24Q9RT3jMPRJesS++dBKcg4SKz9ruq1WtfX
fPG5Wizt7EoYCc/uAQfob06Fv6XDWsrPzN85e8fP1d8nT+WbOVBcekJNcJQxSrTIL/Tf+mmBtkDf
pqKnzuCK8cHv/F/MUO9jAcL7x6sErju3CR49RX6pAfGPWMoAaThqCluT3IHgBYN4xM1nUxa9uEvc
joxan4T/dxxQV/WgCvFefirn9C7MxEQ3A+E2TKuG2RMqavQXlCuAKhFtEHLBEmOJQSOH66FAQuQQ
7d54THVvSsSc/w2m+mZQwNV8wlYcALj+6fDc1B//X3fSf9wrauujciZ6QvJepwxrkii0qKPX2Zah
08uQ7Kt+fp71tVk7/8SU7xywCG+Vl3FERH72Nv1d3UO1ugQb7+KQNBDomlVyyTbhiTvHeM89kQs/
/j28kwWHBlNwgp/gYsLbFIcLD3ER9ZS0rW7wYe4eTtPu2T3nNxoXZCbi5/Erv5l78a+4vsY3uj8r
mcmX9hmpGXKz/Nbf+7u858AVDkccwPwG4yfVN9XKcNTH/CtVgjBh5ki7u29x6pp7nGTvpOpMHHaO
9l7UEToPKdT78p6Ho56XtuGp3QAxCIBgJY6NaDWcdVZX+GaAGg6a3+0TbnT6NoAdOL3vkFKhfMiC
ISqIWXiSdKL6pgwPx3yCpcf6pieQ4g1H0w438L9pEQQndgg7AXYae2FHvm7cypN6Ke/2jwkIUW9L
qu8c0/9IDPYRNpH78p3uQ6oZuM2gAbiiDCh9imPOsAlxtgmkxCBJhBYWPMJTeIIne45v/qtaemt1
p+/QD8RP9Krps7pGZzS3MM7jZ4107osfVWgDOXZL3GAB4Y0R1MutcmObicNO/6EdBM1W74Tnac05
SicFHRa0Wt64oNnSLqjFYvT/seyqd3M2qM+DL/mavrHm2cIwf+d3+yrIlxnnPguaHIC3ne6SZYEH
Dnw3NhROpX/hB2BBHFFsPKp44pj9IHRyVqEYYsdxPNENB1ggGLKvfvm14Rt8mJAaU23g8sxBAk4R
jxh2AU4ATJeL9jke+5P6qn0nTx/euCO2MEcgMZAPdjfJBpEvfNsEDUpwMKYGjQhaty99hAp7qFZF
Pi0d4aUDkojkrSS2ueAcI7I2DhRITXyh6mNArq6YDQWNlTEaAp+6oJlgxjIoTLAQAxpwLduQNH+A
cfx/lAp8UAlw80RK+ufvbrwAOikI8BTle13Ub5xjLKfmRXaGqziLnkgIrfYVXTqyQZJC8DeT9U9S
+Oa74IDBAq6s3FARjMp/w6nbyVvtTG+yuvfH/qge9a109n9wYYCmSKkC+HOrQuz3voqVAVf5rdyV
O180JDEYW51Vqsa//EN660f4X+qRX8W4lUeUHzrcKTACMhOwAMp+rgQxpsWqa5S8oJcXFEK84BDM
G/LKqBBk9i90iw7pDCUEK4dTGJo9WfuAk8lco4hhjgHPwgMbX5x6HGwSDbpgHuKFyhw8DfDzi1Ti
g4Np+4UGM8CuaFRj0o76CvkgtS9r/B9JhkEYRvkBBtZjeyAI7Kwl4VCKoos2D6R1VNzMuFaQ4Y11
XA8J4+DSYswV80ZaDkl/9LfMIhv4SJyErBXSQ05s1tJe/fX38i/0G/kXjyq47iw+Fd3UkykFAMLJ
r3zwfvWNcsq/3Uv2q87o8O61hX4UuLyzNs7eLf1WN+rM3IRrf5FN7G0/l2/hQV7Jq+jUr/qVtA92
8k3aiz/5Jv1JN9KCSYVzd2tv3W14Id8iBTPuxc05kx1Gt+BlXpST/DAA9g75t7npSC3cA3P/2GZo
ZGfFs1qLKQDDt/fE+LMX18v7LfoFOoLhbeMNg8EG0gCE7oCdzpgVIKQA2Su71avob7XQemcVdHfj
XaF74oxG0lGNB8bHMYmCG02Qe/mgjlicUC/B3D1J2lc8+9y4twrjj/D0YL2mrA8PzOVes8Yoll5k
jN4/GFbKD1+5MK+Zn1mNzBuSUPvW/Sg/DeHmUdA6PTpX6G8r+wbVp6TngocYp+Sr+uH7Gr70ckAY
9JU/3BdKI/qt8UN/JRixkUX8fahMTQAIq/AY+yJpzV72MXslN2lNejuVj8nKe8kPa+3Ms3k51TcQ
XRbqBs7BCouqtbbI5tY6mygLOsrOfOCOFit/87nFM+PuX6zFZ6XyED2Q2byhyEOtMM9eH55D7AOg
yKN79E7hT/7Tz5Nddhou9o3e5KPahIeKg3TPSyuZE/oKH/GPg6r8q8U4+PfzS/7B6vpcuY0F2bwh
LGrJVZwd2RpLk4DH6hS5PX3E32ptMP8KHxy7c6Q1rgudScS20ZBBvCrRyDscDpxiuvlZOom64N34
zlcV43gdYTGPhwXMIbLZvJlHKRgkz9W0Uy97Jvkz16gvs6kSIEscm7Wyrk1CD1VQ9+HOhS7KXMRo
uZvPciVlemaxsOxm0euMT9e0fat4W6v31r2HMg+xdiO8pGROo3PMMQO+Q+7cpI/e1qB4T1LmXwry
sloH66zo7kUBEB9VEGmHL2e45VayKtoEmS0iy9zALwPXTv3zr4vsQz6oWx2BltUgE02kpSSDVyST
guROR2MVRP0FMSJ4Rg4nWsLbPHRGjeUv4A3tYZ2BXT574WT7+SwVodBgzJx4P3YHdo83b7b3yq0K
h16vSG45B3DpHVkE3UybpQMtH5tqR2agQelu8sDaJ7IErFQufD1ZlZqz18N8nWG+RJbAu8B7ZpIk
c0xDAsr0FoeMCWQmw7mY5dVDYqdWpoAEIiuitsFXPJ2b2dSU2kvsMj2qsWk81DCRwb6L8OBl1TwF
qacQqhVBKUJoA3kzTcwbfsEnHuQ3D0kV6VOqDS4W/lOOGFSthgw2AwPv1ZlqJyOn4VoqwSLjpTkt
tg0PEw/NCHNW08R6oUgnmd1PNePHBKoOnXkk45kax6sSNmPZujs/d4nm3mroEjgRTD3+7HLrc2g7
m2luaOXiZhOFydrpEUZl8Yo7vVDpSzn4+vQIzmy/nylltOzJq/6G8RbJqg4ZQ2xcFSbShdpYL7F+
IH1xQJArEhG3Z/gvqwwi+dRBaS6kexlSejwXQOKgaegqTOEa5vUwk+nku71++HQTq9RgpCazkLaB
GSCCNcCtJW3W+hhlmybdG7SjLlSDOsBs+N1mYKr43ZphOlWHdlRY+JYgvk9rQYPtaJ5znuox78NY
95I3M9X8yUPOup5O2pB1cySktkntnrSLDC/KssCzuG7GTRVPbHkRgamrWDoWWn32PsqkyNyJDVyS
u1vTXlkBU4M9bVHzNruXHktfedMumwBgfvDTi1dq+CN2P2qPU2NMRh+SZUkghaiYCceuDNkGPm5Z
qdMix0is59ShRDGIkRVaxJqehBviuDBcuS6dfhVrHawWra6GE27LuKLIaOYhlY6TQqxgXxG8u+rb
lE6psVPUvW6t9PLamYuCfIZyDxMhoBAvuYeoUZg9SAd+Q2cgdiFJ0nSfA1cFHEAfGPz4i9wcptsG
206e9Pqx+6wVTAarmWe+O/1uQZZ1Tu60cvUvHwaO7G5MZymcqtKt6y5yfVe055ol6COBQ9beYkeS
6hdteMvpMSofpn4Skn0GGGJ+g99doEzxVrc+K00YQDbkeZDp1VXU3M3sWOAMOlf9NzgDVkH+HKlu
F5516kYlxtUHWqlPqcZU0rBmO06ZFsDe+QRETbCcbkY66DGdy9yWjM1K18ydyKhpW2SuDbFdfnUZ
wv8PW5/SQ3Ar8kn2uVg+dQZlZpnRDXE6GHBrJTi2nRhqgX+PzqkJCaKypvjP69a6tiahgUDxbAW7
wMcbe4FBPSuk+iyg3obVAqubgLZX02xT2I+NvmiLRZ/sFDwm5UNrsR7nvbaVMM2015b2VMO93n37
xSureY01QiLQo5iuenDpQ0YvrRqai8U5G3YZtMpq6ncrrZgPH/KwHAuI6Cgn8zD/xoStDVYZLTZr
GcK3D6bU7pV5KOVnImv44IbYWktrE/vQfhRIZC8T+qKszxauIBYc7pbyhjF7Mhg1kiDGgMDAZKBm
Tyyypg0tp/Q3Qqmfzhws4ZlTiOUZqIg3y9wtp1paz3xnZsZLHxNZdyrD+2WCSg83rwdaIBtqlkOA
KsYaNxq0oq0SPGR56QQTFRphPcNf1q7HTMMG/fWwMhXdt3aaOCsrmTY6jJlD0Rzlalqai3S4Mj3b
btYJkHMwG6K7pTkYh66wvIlFlyP4ljuiM/XHREsOQQzjILzUqHlgBcYuPoISShJ0itQ/H3hvw6Vi
kJtukXSGwlXKpuQvRCuZC0qiRD/CffvxN0Zehv6Qmx2E7CD88YxTDn4KlaKJAFSCqR1Ar5y1zVnr
X0yaMxdVt67IGAKg5HbSIAHq/umYuzS70tzkOLE74+qdeTtCoW1SYIJI1co/q4QJANjgMpketSeT
ObP06Jl7R+ZkvePVJNVbmMI6uoUhMle9xFygUpnIXXVnOjX76HMVeYapvfMC6V/8bGkGGwpnTK2f
Uha5xhASxbDw9qUqGd5+4G2NqJlJVrB1VOlQpdGuDZox8QzEKgc3a/Z2PMyc2Jq0gMqljaU9nR6s
HBUGb6HdzxJYJd9+i9uMhNJHYYJ7byVLvzyYZDip4p1iBoXHZ0MpNpHmLasiJMKEEycOiE+xdbW6
6tQmSAoTxG5Py4RbWKannlIC6cs8UyqY5vorYnlIJJtJwxz6EBzo2CvhUvbjW+eWcz2NVwWnRifj
nC6ToDIs2mM2k58umw7CmmbN/CCa1q45rm1zHSWkxU22jB0seOBx1FF+SetvB/aLJ+Fjm4B/p8o0
yON5AgktLtB0MITS0ruN3H42PfNV83qY58zwqXMsErJ5XrvX3LJmn76YkBxMNEvkOiyDOhinBU3D
Mlg6Gk5h0Obk35jVqpGiJ447DbLgIuslZL4Cj8hg/FEA9XpAxlpyZzo9OuEgj/tS254zU8VbBBWH
q+GSq88dmFehjDmysPLOtwUMtKrD6DJo92JkZq0wMjBdfdpyY5Hr5ZCv0dqUJPpDhiqurRdJD58e
DY7nm2NPlSeW2u7rIJpomYmVfq4dVPwuPCChhvAeVQHogTEcisBiCIJ1sxjFEnbFQgX9lDGM0HNK
2bZCkx9PPblcBW2+guoGzmW68gI7nKUU2xsz6nefQZk1GB58koXchDvJppEZZbgtMllcoQy1rXsN
xKr0C0UKYCDfZBna1oBikkazOqCskI2d2k+aOPu1MKOIbYo9H8d1RLXO+GNlG7sVw8jI3oxhU0Xq
3lXKrcl5Mlj1FlXQBEFbVYxEAmtToGMZI6fcKIKDnOHd/vnNvc9ZMpWJ2aOaCPJx8MnXrSTPnGGr
VQGTYNHThMHCsvp99QlmnqxNpDqdVea7qbJdZyeb1oCuBB94wOFLabZ6Js1SN9zlLdo1DfOo3F6m
0jDvDGVd4tVmuyBkrYzVWY7lHJyiauFtC1zirA4PTJVpZyDRUjegrNtZcHxJZGZ5CX2iwMAu4IDR
W4YrwOpQ2nk56KuP3G6kodtUubcJKkKaGv/k4cBB1G1RuE0iU19oarlggS4L1HAWSHTbpzsjGrZt
X84aRzvYEq0ELfp1YgohCVO2aNsMxjasy3WUIaAyD5nUwwsAfpQ/zBaQwmXZsoo+3bT/DG+t7rBP
s5cA8OyMxim29sdYfuKQa+RACpSOkRfO3GqY9GY/1+CSV9Cmi5RUgxfvlGT8ijfRdH/2+SB5bPUN
DqTzzorW4rIHhnrGEaXRuxNiq2nTAVbUWAbWibBpGFt5+FDMiV8wPDJ86309iQbYU82sGXAdIi3/
vC1tbgAQBdPIX5RUNRHoOZ5qpZuPRfxPYWgY9Y+LkMWAaCHvJQaL6BsfnUa4MsKzlYN6eDVafCKV
8eiysZZuDZkYdGAEVsP8CURpmDm5SBs4ZJk6AIx/LjCbQepuab8utWZ+tp2tDwUMNKa6YbZFTVLa
gPrpSeaGaAHWHsW6ohPp42wy0fpFn00DKiX6cC6ulTK04cmXx8ArBu64bKLd4M76eFIA1pn+4hNs
UnmLhi9KVykY1IzAiburGywbeesqmxLGsD2W7e8hudgskW7Raps+Oakm7ZVtE+/MEjXJwoz2ibnX
lbn3mSbmKqyXmJyWw7TVl66+pV2Av1+Bj1CwK2OHeDX/qAB57tVCS9WyefroX2o/7OwF57Ok4oo6
5hoszA7dAYO7/8m0z2GzycoqZwAmMUzDfGiJCaVfzDuugAQmhWuL5q5jBholaI/u9vD9oT1UZ0+p
10cZIrUOuBv3VT5/tlX8rZWnJjmwP2zOOexfDHz7hL+ZZi0TBCy4OCd0LOpiEZorK/+nOPuatoWB
vhIpGiJ06dfo3mwjAx5XjLmQQT7mtMi2jVMdv5gF7YBJJGQvOQOw4DSm3nf1+TckJ8vGGucflUWC
FYSEVUT4cOguNNm+xPEPQ0WSDBcuXuVveuP9ab47bZlrTIfGp0QuGHIxiShAHWIQrlwPrd/5bjyO
/YPzEc5EKpclXGgF5zhvC7eKjzv2BMZDuyrDLNeRnx2MAUM+RNE7duEQrOt2bnQcllD+8ZbMTToo
kANyDFnxrKs35Kuet5DTSVVMFKir0laVhRaJRZNaSybV4OMu03uztkV3saKnhH6uBqMKkr1rdCMp
6Memeve4l0m8cvLhWIQyOAFTEJRJ4v1GsTTT0viiu8Nebq1TMjjr1jOnde5uxN+S+VlVFhOjrasb
68uQPWZhR2Ra1t71mTOUTCW8P8T+L2KsFhqssr0QwdswlRAhpJozbpJ4Eg4hYmqkJfB0rWVTWws3
xJgrAkjmdEiUct5U/UK8nEQd27hV9/BnXdH05Liw3Hwh64y66H/T9jMtyhRd2bo0rhas4sIxpiWx
OJawh5SplTWO36Y9m7p7rCJ5JqFGAaDMEuPglO25MiDvR5cAF+w6ZPSZ9ZUF+nc5ryrpu2yiu516
+9imaw4H1POTCQIUjncQbWmCVVSibrRh2oH+uvBq/AoFQXhExi3sEuRk/6FTLq0zhlPWAOmNtMmB
GUG1O6SbMiqwjeOAiQMfROdUm0OwMfOpCYgjL/pwQTj02EeKV1HTHH1SETc5lQC7ylCsBtDZNpWw
aCzWuP5M1IDQgHNBLK+rPjwa1FHwzUdZZt8Cs8dzqp7ZVLRSZy261BhHLlk+JACptjcyYFURRkvf
iOcawxbjKv3TJ15k7eRgtIrXlURoqSTGbOTbWPGZ8ll9diG2iWo2LFyRH6FhtXiZHPD4nE0j6mTF
hF0hLQvjnIj5B/6ksV9qR+8gjh594U41WxnJXosqli5rYKyj3joPjTMt/M8CLHrYqQ91k/+Lv7ud
upEf3b6fSavmHt2Kub/xN/qxnpM3zJGcTcop8gX+Dvl3+yitkhWZ6GepbwCjFuYxvIAMQ0g7uUcB
5Otb4HquqcbYuC9nH53iZTrRJvaUJb7Ij/Y0m0bT5BTtIoBHsOMjZdbkIE21hbTqD3TvDzSK62Vw
s9baW+C+x+QVgPWuvZv8EC+4hdYCy4+Re5AF3RGgL3ACDjJsehB/oP0BJ2tlErnjLps22bRHtqsz
yGzyyVkVIwMyYDvqky9NEzyGXB9rxghkubXQYIv+ATV7KNEh/8qA9pk138xF/4C9W8xsf6pVY6Bl
+hTAzBqMnAq5zhjUWe/HEhsbtUSKtHRk80TvkhmV9EJDUtQxAC0nQYL6t5vi5w3QgKNo8At8gQeN
aBa1ohcLnRQCCuiq+9DOwLY8GC8foJo3J/G0MHww9BCMntHAg1PqgBliR0aUxEGHJ+MN8t+aO9+z
tvFg54mo7JhxgZRBfAHbmf4IEQcoPXl17CQLqN59er90hukJs7RoUtCM4Jerfz1YEHPAceazqAVx
9R25JXniOA/HeCmYiGMsIqi43TmkJOD3cMTz1EB/UIiDSYJjLRVkKa6I8e6Atz8j0HgfZhZ9q3Y0
b5lSDUkC2jCkNOjbf3B8g7U2mD7I/gMIkwunPkR7h6r+S7n/dYq4GjrP9KLPAwBCQhMiJ0QJBZM0
RKvMixnRN+BV/X8ZuKlIz2jiRBjyMG5SYZfgSPQV0SDxRwBXacu0SdE1YsmykhKAJGbrKEgGvnCf
jfWvFLUKPnc0VIEJsnE2IMwdITzzowkwOh0lLPhA7/lpAftZpIaiAUVrgcfkbfNoHsPsU/FSwbZS
fhMEHNk30Jwv5hXCz4AvgU7UQmw84g7BdkBNhe8dzEWx2iqmVID7MkKH+WASVIRxqFBSoCf/YnGT
RzDTjguGW4j09eHUwQcR/QfTnlj4Y6am8YKMcGJw25pJF85M/r1F44BKdsK75SIO1ZiXyLc8H//C
I7GZMPNWs7HBtlBEt4zShxYKF4UrwrQx/lHjwvH4zcSCgcM4HlgU1JnRRGomGlxmU/yUW63xU9JH
2tCYxfw12EKoSYQHLpNLsBwHf5uVK85S5y7y+llnbByaOqwq9qLoGsbfXLWe5J7WVjxGqK8/YKbQ
KqixLKjozY0dc9KXTP4hERgRGtjhdP9wd+O9RrDfP6NSH5fNpIZ73Y/xzZO0sZFOU4vptuOCfRbi
iTohdrQ2qfvKaeY0krh+7HnwAtnGmnkm2oLS3I8Qnm5SdRoSNqV5X28ddFsGVdDsg57YQNcwTvwp
24cX5otB82D1k+rbUdCD47k9L+NpjMmyNNWVZeBsdfT18uyTrpJ+wi8wYM6yZy6B1yZBnaUGwPAY
OhJIX35XBRFZkMjDSZ+ybklzx5zppGNk1KKN8sTdAM2MBliK+y9MERCZz4ReI5bAcbmIGCVTTup4
HCB3Ect/+pFxQmX8BngGbciRiyMD02jKSaoz6EMQfHhJmGrC19HsmV1OC3uExQNMLx4TSgn8KZVN
SgO7F0x4WFQoQpjSkyVj+t/9L31PfheQC6ENeimcuqQTgQ7eCc1LRDa0ivjMqPE3vKtev1OafR5U
q9mjOAjbGuvWXxiSB8vW37ub7Jdg5iM7JlbRbLrSGuVdJL9QoGh0ek/u6gn+P1x/rCFQC/h0AuiS
0GXykWELEb7ChdQwDp+GFLifcecSHsekH9gl4MleRwtmADDznEmY2MlgViqwwEQQHhCeejIo5og2
gXCGo4E2jBCxZASXjl1AsPuKALF2zDMhoaVHApyqMiSXu+OOmKOgivkzy9JaWjCRsDhWJ0k+xXij
6Jd8Bin2sWKXsEPkEk8Cf1nbEzpbFncWjSscFzIbAiLRFZCCmQBCzUg5MZIHtBZiepJTLUm9uFXc
sI5bdcAH2qpmSojH8swF+FBmbci4mCkf6HUcZYwRAuAVKI/5y1XKyLFonRMoPeF+h1XBH7sNyLKG
BURchSFw015QBCAESYQ5YhybiokzbExvJKYZwNNg5Gz8z/6heh0W8g8EC94AvFxqPCQA3oPV+6cd
sOBg/jEOeFQ+soeBvTbO7hkj5gwck9Rokp4gav5RmUfWy3rBU0GefOO1KIICz4pHpQ1YC9sXBssf
nYNfVm6wFgBmvAdPlwnWPNR4tFfQq6ORv/ujCRdQSBk/dMngBEXMnTd4v0fcvRY2lCF/V2DchGPW
AY/rGfoU2OyFIIpuyl0OgT6BLo/10oXLkJ+SpXVrL7gwTc7pTrsNK1dQd/fVjb9B8x7DCnemOXRA
psXCdua43sOMYKI9BDI4GGKucAKzlV+bY0oAzabAn0s4nOWnaMlYsQ2OBgySdabYXwkrixWeS/Ng
CQY7KzbdqkCXEMHq7G7dSoI6TTk5936oKHPQ8h+eDrEAVM76hxdr3ZiFgz9WLpiF2cF6GfPypK2q
k3hzBvbD4t3Eu3om/KeYG8crH7Bji3eQhGBEYzgFK/o0vLobF/LPJC94eI/iwuxAqOYcm0JFAfJB
+Zv90HCBuCPIRwgN8l22FOICdFDHBu2PfBWWcHCnF9pa3mTwdh2ouOlOXCbxLHBUD0xknPs7QZMS
t6ngXfITjK+CA1TK7I/YLe519GCRvFrx/jLeHfKG/0czBwfWBM8MQLvLd8XD/9echsVwzvdIi/7U
MRiL/fE6A2RSK3kS0P4hy7jKz+KogjEe1SeWidD2BlihvVAKILgr6M2oXzidD+oYLhacf1ihoS7C
BaFG+4ZtASmRWkQ9kEi5XLdvEjBzw5EFe6j7R7Rs/hG8qn98+x9N57XbuLJE0S8iwBxebYnKOVj2
CyF5bOac+fV3tQ8uYAw8M7YCxe6u2rWDQhlOKaII88TiG5YEPyVhVvNHb4RQSeVuf/EbZUXd+Bb/
UpQxj26+u+/4zqPz1Ty6Bxk2W/ZvSBtME9eMmuma1+M6vYf78lekqA2PZBUQN6u5IdpKbxFdQ/Iq
q210jffJFaLhuxCdhZiTMO0T5pRM/PiTFGBYXck/tkT2Uudb8KEQMjFn+8XDz0hc9JQiwoKilfMF
+Igdky2D40Cd6elM54xgczLFFskXmyZ8tUh7s8EogErCWRFiig5/aTYRcK4KHSn7LKll/YRsgbjx
90ahBsXOaxZbeKOL/S+hqHw5H2w8REKKtAlFeCFibl8OANoUSMLPku4cVqIBpAtHACIOrmAN7tE0
+IsMb59gQTwAZEWlno1MZExc40HHxB6vktT0922I8pNyh/k/Qiq0I7yzCktSUoXe+XCnb+hf1Mp8
GoI4zNlXIBAFOJ3BauUbfgqOKiU8WyuoGidbeobKJT85QxD2QlXF63PW/xk04oJCiCFhhQx32LHi
dkaPCVEVHp/06vdcMTK0c07SbD7CcrO5SLpmzKHfyRSHom6gNAq9jyp9FnWCm/3EZDv/bhxr4Q3t
u2/p/xQ1/fFCbzeO3TqWg1Oe9pu8zJdJEuzKPCYvCIKKhdZCHRa5EuIB6GaV7not2QRddbf4QOWq
Pyl59Ywxjej9Swj6bKgQBsOCjFbo1WVKWTfSV/Yyr6yL+29/XMVpQtxsvdDabFfoOMBFzVGSVCTQ
tpu1aIsyvBJ4jbluXiN8qCir0S/AHnglWgyDHa4hNUkFa02TdWC7ZTguLR3TedjAi+5VVAjvGVfZ
+llqcbcKbkQ6lQFz5eTLG9zcWaX9AkpABVdgJDSMmdTD7q6qFKy9EfADWBZi0fDdSj/5tAB5xt9l
Epkcj6TD86cNMZyh/aNgMDVmfapO8oqyFBdJt3MGxrIL544J0kYalJVHBJCWYzIfJJgvvac6ZjDR
+Ggk9TNkKBlO/ufEC1dgRBr9LPZzAnHiWeJ8TjQSFR8COceA98lCw+6cy+oKEXdcKEfVwKSaCic5
W2G5MX39qNXWLkii4wgkWOTyWVXMswkU6mNWUzvvui1terLjFPs5MIkee+OQoMqX+mmT4tQbM0oo
eu3WacEpSQvuYHoEK/LWifETfUN5AXUVXFLBMwX8w9QW3yWqG1YHJnzIqFkNooBiJReiRqDarL8E
bRATyT/eNZxK6wUPhW2X3fgHPRMsBMwPOfpZzTQO2A/BUvkROhxIOpCqlVf9gzhDKMUQGvIosSgQ
ONpJ0mR5wGXh4Kb04Kexw4WyDVNeh0JgCMtSw3orXkhYoSYibEq+PSousOE3S32jWubWxSrJYgwu
Mp3ekWOlZyoddil4c2zjY4lhCFlH8y4gzprAZT7v2Z+y1GdOqr1rwczSoF+KrZ1tbkTQYf+OdzSj
lJKcBBwDHA/6nasg/yh/+kZUBzRtuZAVTq8EHw5jRrUCIdd5jWg9+q/mH0uEK6c+uyNhkHiHYucJ
+bzE4xOfX/poUWJxPmPsR+XERsAxRmHERebaGC+KJnHScWBwpTB7E07BXOkzEj7EKF+SqM2oiOKv
8ocHo4q5gfkekCecFXR09b47lut4A/MFz03tg+pq4Os1fdS77kK0APon/4T46Jp9IOgJqVIIot3Z
x2oTvYhO+uyPgMd/Wkt+5E9YZB8VPgRYdxY/zoaE7JGyBytQOPKgFaLWo1SjJIB1EN+wcwUk+PFQ
DkE/SG/i48XkRaTRtzeEWx+UDVREfPH7TOuht0qWuE34Hp0mjwTbFbMpHdHXB2yO4iP5sP/Jn7zY
oHk7j5/mP0NUV7F4Un/4MyfFzo+enNPjzzqVHKwXl5y6kNcEoz/UhY6Mx2OC6X3yz/wWvzu8qNKY
P+E8xlwBPnj2ElJLtC+8Jd6Y/0WMuk8dorycV3ka98UnBms/WP/+Kbr4VMR+PvBzpZDYcGQ5L7FQ
XlSsfJD8J9eep+JFUCaGP+kPl4K/8HH8HQfi87U+CHfalSc8aU/BJb11L56RwUfEq+teUH3FS4T7
Qf1CoYHKjZuFddX/sABpFcYf7cVTtfROKloj9daf7ad9r8/FZ/OPZoWCpzm2Zy2EFv6GD80H2qLi
kC4pfihn1+XPgIaKR66pbtM128ON2+ZGKfrSkCCTTAW/7iIhgy0+NKEjk85cN/z1WagXXuiAhtM/
oWnDPJkFj9E0t8NDRzXX77trdaS3JMwX+vqZNgOO+yqnqC2QbAUX7geuLqHG5U7DHgIH0j3J2Vvt
CoQD+udAwvoKf+HXghCAcgEW6TuTxnD69r4gB9on4yHUFDYl1jdjH4dygH9NZjlndD2Hcasl6P8J
R5tV1QxaNqe7PYodgSIIoQ9ac6jtxZFihMVdi64o+6Q4Qt2ArSzkc85w+Mxcz/rMf2f/2Eg46Wk6
0dHAu6UIhNfX/8LkZqesqXina/UPISA/zOpHWP80f5nA/dZP/be40nf1T3pPTrPkKH1jwcFrgU5O
zfCrPZjyXinCPvm0eNLuIgRHbKF8SOYdET0RhG/KAzLSDfT03H3KZykUPkuAWoxBlYv9RemIPITX
5D9JZXzwsBEqLJjKbF32O09q/vKkf0J5oMfxt/8lERNaBFyL+Bk+uVoUPVwt6dtCjctO63/VN40y
jF0pPA0b83NAz0sHDGUbSKkHyXzjTwNZxvlvwXCLdi+EySj2xC/WN2WJ5+Km3iHHQTeMAcxnh5su
myDrnLuHzpm1DdLx4V3Na4bcgiXYsQssCTzu2H6Yfz2zjbmyt0wfNsqerYi19IO3L9eIW+emIKBK
LtqHuHXKM4KJO+p91L+cCoxDAtIXMIEQRHsTmr35y0nnCdU/Or1/5dm+V9z94XrYMH5EGMLdbb2Z
R180UygioUmdidX6aHc1Ddi0TA4YOSF6jk/crJt+R3QVBiW0CoiauHDcfrTj+S8fQS9qR7QESK6Y
e3KFGbeVd+UbCQ//C9uFHwAIprREcuX/5sseCPCzgtQEYtiD6ToMWAVrt5cFSVnm8tPcsNfT+N76
V3L7rdmd6L3wEfhD79C5kbIKtO1zmqJTB7Tg9ycBAONXw2xZdCKsDPChQhP8cyAaXvJ/xupTy4QP
8Ka1hbkIX2jOgEtN5nYYuLOHzfBXwGidX4AJjBgC/Afgni+pebe/gGT+47QDIGWIzRzxnxTLwqiL
26mfgd1kgPmifgW0Zyvi4IB8iVsNyCvTA/jJ5/Y18uIpBn+kT+9M7TKCNuNcARz41Z96iEyizwJu
YrWKwuTPnwFERhMVOKue/guIN8D4S5sBJ2fGe45wWsD8vYN52WwAzmbxQaGD+w3Mzd770v6xr3SP
9M6Dpk/nO8Hkg2In+8Q66MlJL5ANSqSJUwBMGEmdUOg9WdbCsYL7iqTXXChj/iuQcrz6+zf7qT/Z
8J5sAWBGQjxan6kBvLvO8FB0nfzpBHPAnOSfqLaeKaUV9yvNKtYvq+ag4bLIvfffFwcii0Y01xzy
dMmAwNDahGM1aBYhTuKE4oudm7aco4+yiVKAb/iimAAhAbPB4ATwJf6CGtkkP0FoWBy0J2xSOHGF
T7CHrbWQe0wvG8zKFkVYJr1rL3LvaFHg0gBfsQEwIuWvnGmyLsAglWZmeGNd8wwirAAA2me+OyNd
gAOJtsc2ZqB70D0pBPl3p5z3aN9By7iQeDRjmsN2ANGMfIOYZ3mXBww+3ilMVRCGp/msz1watmiu
d3Gcrvbd/pnE5FiUTYhaxanP2xJu25DKDjInMhZZ7JtUoTwvX0KwhncriD4UJ1Fe8escf5oNHVsI
14D1ymwWAGJQ1OExj3H8ERH7Ttr1kDZ+1e/ReYMXx+iZsVxDV4nJSDAzjLfPkp1d+Nu4Drc+4CND
rIe5rQgLYE/CFIjSAthkwgSXGCRQbhLKWJaMFIFIWLSUyWBYtngjHH/Ti16QUocChZ+iXnHyGWUT
0yVuKA5cajJkK/DV/owi/qoqQEaKnPYHPbnKY1PiUHTbyISEyPG/olmOZlRm3CSmxl0/g3PqjDN8
H3O4Z5ZLvouPhyPDHX1Brq3XLv1umRPLTE/tzAAwKbtJaUYPDscanThKyahaJOS1VAuCf7gb+NgC
ihlqsdTtKaEDQgSgLANXvqvP+gQ8Lf+gTxPWiqQZ4EVjv5mUX/jZ/4jgeHr/P/yR7rtD2GLMab/B
bdmtK5WteqKAFSXUXy/AlRLXjiE4RbD/zpuGRC1cKHhtFdfbfDcbIjVFccRi6W/Sa6T25gSnhR7A
fz/LvTiQ/3oZ7qdAwBykrwBv0CGwp4FPC2mXJsYxSF2Rv8LxBD/Hs7IgA5ip3XfzIMXC/ygpfHP0
qXziQiXL2AwuAtMc0J3MnzPTIXneIBUZx1kTM7AZoXt82Q68XVL2uOQuNmLMCgzZ1eU5swvmj/ww
QwOrmps4qgMmwAoGS0lF9B/7hs85oWOJhMILsjnhiKIaAK6FFs3hFpL8Yc1kMtMxtEJZ5AhYXv0D
sAAy+MIQg8tLfwTFwUtnX6DdADpANja9KW0QDyEvDczBbPjLQg1q/hRw38gpTPAjntV4rmazKpw3
ISTLGdhJiRUw9Af53Xz66OIase5LY1YT2O5DxneVzvUg4ZK6zo04vPuYfZTw6bGkaGfY4mmKUCfi
yvAnKpVeFFi8GbAY8w+GH4K5P4g3Ro1CLwaLlduCXPpKfJp8hmDx0xVgJfnmuqAPpNLkb92RlcxP
gZ9AHBCH//9RJtZ29YmtbQvAB8BCawuszz1LpBzrf/yqPs2BMnzGlR0gV540qmBuIeG9T1XLrooK
/sRWSrdKCe+w+7Gwm3eKZ3xZbTYZbgCLWZ+QI1oYUWgvin3Q5r9yf3gRwcb9+EN5D9HhSxSR2VG9
Y9Lzmz/B6403rLT4vBmSJIlLtizCwmwLlMTJmwRzjmSOOQnFCJAVpx6jC2q7WuxW7Jzsn7TBLAes
L9j7+YINjqaZTAgfP1jGCxdIWHwKAU76tth2QJ80RhGYyKNBYvdlVdkiC4b9koadLZGyE7oWACBD
GoXVkC00+Ewjrs9iWDx846Ye1XNk4NAzqQOQMPIx4auI1B8Mgfa4ROOsL6bDePZ+GOGelQOEx1N5
j8/k/RDm9sB0AQWw0P6a63hvLoxv6ZJsTSzjfLdYOCtrRajznpQ4fjHkEvEz62o1zqVDePZO1gPf
rCdzJOMhBMRQ6xASF8d6P6y6Q7kuTwxjbhwA7Sk7esCcPOVINUjZK9/bfXPUtvlao4iL1yQk8kuG
W1zjpYM9R4YJDokey3DZLsTf8TzBnSYkbMH7FFYIAnjO191BB8tu79nVPlExAMAuqpXmCsMYTnw+
1/HJc0FfR1cKH4QvqlBwVIZzmEn1c3TvTGFga0nKzCAWOIBm8A7/Fh0pRmvYOVXpOx8AX+yHlgOx
X2AWvSnGWuwGPCqPBMZIRakkblYv/WwOS6T9mwJV2LB5cyiBQ7XMRjcVYMg7M8cocRFCDf45HPq1
HWfvej2e1BgXTlVfKg176LDyHQu/xogyqSc/vlk7vbNzmCkVBTNhJiFk3BPL7FZjtCSIbpYZphtO
9VwiAtSR1S3AllL7x55WRDPVucKEq5U2NnbIVlttOs3ZBm29jpsWNla/UZz8aiTFxso35jjwfIOr
A4UNyB8cA11ymcyHSTuazHprCPkTKX2Ff1Fk1zTxNQCCrwLAw9EGY5NAFpdpRt+uFAvLO+sD4WO8
2KrbeBin2lOy7J2PyPmXVfVBkRjeqXA0K/9bTmG6B7VC6dlAFTYKHAigeeuJgYOdhbRvAIfWSsP1
mbiNJTP5MCKEfJQvUqR/ZSslxjTZYUV6MGPxHqSIjWjxYipMx1mQ9JnvY2UF8K1sk5bA+qNl0jUv
ZGluO5fRu9T9rff2SrPG58AccJCHy/s+GfN+PAxY4hBRZJ41LFGkj5bV3lWrGuGAR4DCunBePnmg
oFn1W1UsUcWF8V4O/lnKrQLQG2G2dc5nrX1E6s1gHVI1SRgen2EQpsLv9RqRPdxBzHe8lmb35jEv
kBY9DvsiPO4zi2/CTD+cD+nVNPbx8NnoTOq6g6fuBC2M/i6xiO+eCbazo3/rCduk3iIcWHnpGndR
1BgOyWAwUkx30ndTDr12bpkLRBSqQkmD4KUdrnJ0bDDCzijm5Oyp1cGbLbNT1p9VcKjzm84ZJ3Xg
a2y0NhFy0ldGey9tWw2P3EutHNPxEiAYc46h9y/WvofhnNgXK/0lpI8ErM/W/vUZQzESjBiJIU3M
ShFDH1Cpqv2Hl+/KdtmODxQsibGyreMw3j1aj8hjLy4QNoMzxNKPHwFVsc0W4aepbTrzjl6rrfal
ceI0dNSX7cNyoZNsDnX5FOS7zpHo1BAFxriOo7BS0fSzJtrpUUgwNQq+JWc20bBuo+32VKoS3q2L
I3XdHtriyavHyxVuenkr2o8ifGUdaur2kjd3eZpTZ+EkhY/3d3JFc4kXo3bhtA/t9+7b2wUr6SL/
kiIJkImJLNml7OG4Wd6bFQBmZ8z9c/lEkMi+jukbAQ8DQTmcHCeOY05n03/n3Nd0gsREoeQwNMdG
hVEPp8NMJeNQhicx8wwXngJbP31hO86FNH5wh8GN2MzY0ga36zcTPP7JJX2L1NWaeEx5OQwbNV4T
uohChhl1iwaL4NAVh5wosGg9HSo/ZPW6shizudgeGbUw8mrXQ73qdE7IOVYSc05Z2JaE65GWjkpC
CWethgn8LCzeRUmEdCffqtGCg84lUEaqZni7mGsSOklmG++F/k6HgavIMONlGKPrNGQ/LmhRi+HC
fI7szGR0CTdI9DkFXQq1GvTQWdPgWp4bNOTPuvm4NBi2KIsm3ra8kXShmjNT3/TEV+mLrDnk2grP
5Eqdqf6jlUD7xtEl4LZrFhbT9+JEXjPcQb84FsBdSCUkPs5Kx7VsZ2Gap97BAoqBSM2FciE5vvSO
VoB48qCWr7g+s+4wU2+slZ8tx2bDvcZkB9ab7mxMeR2VuNp/Na4ykO9cPcSRwkRF3Sba3dHnL2nc
kJEi2jJ0YLgcz9NqXyRbqziYDEkXkb8HZ/Mu6d5U12WyZHwVVvsgcmGjh+YsFPcEmwJh8Lm+pn7y
5o16xCx6nOZA7j0YZBTg0L6ckJxuk+AZ58Q7Lpx4O4UzPJQdiczL+86pHySyGto207fSw7CX6l3i
oAvmSbvYPQI6CFhk8jtwazszoXRRpr2Hqku6UGPO646YVHob3PRczXHBStE9F49KvqgZZvRuMG2T
Q+CcuuojK9dqsi+1Bc8bq2tIoEz/RC1dHpvEBfIACSybs6qBJbnq/DWaboJwtTjQfQTN3Ilds3Sb
4Gh728i5DQga6qUk7azyGvno1dYkyrFFjwvTgiR+rspHxbkFFw14RScUpbxQz0/1kneDr3OSnN7g
wRRkiB/k+gsBRpNe02CV1DuQgwEKen1UlLOhAx1vunY/6YfxU8rndbxJvg/gDoY042eN6sQbgpMe
xQf+hWNJt2cHc7hRjtGtjPg91kuCSFa0TOUO6n/VnJROSDqJyMCbHhL1FgoKDBMSNynrdZNJydxt
B+xZl5W+1HOX4tDq3FInAdKV9APJk+04HbMIY8nmNyoXyrjljhintQx8h2pwXg67nPkZQqUVJ5Nu
CRYSd3blPdnvC5jxm5cya8tNjGwlspfQ5aNVCKzlGxBh5yUVtVUvAuMIVZzdhG4lOsJA0k+G28cr
nVMyvRDUwpnow0CZ1A87epj4S/Qy2PBuCo7YT3PKfsWgx9REy7E4X/10xU1K01DrV9V6KDhSUZ5m
JynbQQbXka+VWyNyu+xUcxrxCoix6FQUSPvEvgoDPPpee5vLG7P57LCC965NtoPSMkjv1ogu9MSF
wYMvvqGbIGAdXfIYLKtcJKgysJSdd9O4HF4RQSr+AY/reFpYkF+ntcpCym10iIi9fuqQ3S054K0/
duduG+jbzpy/QIRxH7V3Gs6AN8K4OWSKT3Y87jyoZTNVPUCyJKKq176GaN+/mSHL75zksEouuTKv
cQBhChouEwNjQ4UlsxSRU83aK8g2L+5hf7PKnQ1IrZFqQnaoNqzf/YLHvbGP5IDqyWxck96QDIu+
uiiwudtZ+RLcyGIuWatHryAbnul3noGclfpkRwIKxLvCbanAqE76fKMoR0M+kljvDBcQT2oEemUI
eaYzc655/Ci0i6XtC+vOW/Hw+jOYSDynYcPLzNszxW5Sz2hTpXjLBkamDLJFX17pOi8axrSz93Cz
1M/OZVC3/K23Hh6phJTReAc1ONcw8LepLzKE4psvrTrVe2D9bqXe2/TyhauUTEBWfwng0VTbzvnn
TcB+/XeBwa18zfynod5j64FP+1vbAfBlkOYYYhbsfFii7yF9SWtRfZub2nDzO6xyNVpN0o7XAEf/
DKRByoKTfzbVDrCdYHHbYj4Lce005CvuwaQ5FR3akYc3vIutzNs2/lZGQAcPrNyozxTlZvYRmwhp
3hQYis0AYf/Y+tc6XVcI0PCl8AlBTz4mMafPfwwVAMw7lNFKBlwplevQLBrrFvhPM1racNAldCak
M7tNDDbMwCNhiDL8ZPTvcv/ZpA/qIHUzjN8a377jCR8jDWGuhFzVxkj5lI7X3kQIjV55jwymMg5j
v0urm89wh7dTeSuGO808OU72MgmflIfIWujQQ2UpPXR5GeBsmhtXpp/hHI8hFAS1y4GXNHO7vPcw
EiJ2YuM3apfgMdT1WrUbpstXVPNes3msXSed4RmuocVO5U5qDVct73X6U9Zn0zkSiyWrK9XbShxs
2bYMXBVFI7aveCKrB2FA0eO+cMnq1ZS6yHnicGl0VOWHqVsQ10CuvJXuVLgz/ZzFq8WYJyaHxvtm
++AVFcmBTwmYjam20cLUFHtm4u/hn05z/ofVO83QeYA98S7sdo7Ta8egTrpPAOfVCnkx7wJcqXuH
UqC2hCH8FkExj2Lcq8tFHO2H8kKwQRFefQSkAn1gj4YCU5Cm3O3pygvlXOBxi5a2yv8+GSVflV+A
mHa8kNEilRvgDtAsSd7bxV5vt7rmWksd9MLDXMre6lhv6RcLGz1pdp0KNFCzCPcI3NncRzB8aP48
bLaKt0uMc7CQqOBHZBrrkqa2PefJUrGX/vDshk0sHfUFSzszfrT4hmkX3wZUX29MleQDlg0UE9FB
m2Yr4guoG4QtK2AOqw17IMpXGFTsDmw3NLb/+DH70xnPAcbFDqzTjRWdpDkKXiM+tfa2nx4cUIQ9
qcWWdJBKAYnYmAPOPmROXTJzrt8NKP7zdFhFxkrxVhV8O/Ng5MJoYAhdpr2Om1hfkfpSUAaB9TYV
tSOwaHI41/4S5ZVK4g1eDxhLT4tyeIXpvvJODowJSn7EawC+zcJ2ZlJ/6opbHroAespF72ZjuOqH
eeItm35ttfOu3Q2fdo0Y+VjGO0ta+KHo0Ug1gb7TaTPziWqKCmUwbp21q/6VYLl5QuoM6dvfugRu
nq3i9uAxMhqMQyWfCc+OycDDr8x0sccYsEKs6OtWIn29m2cY3pLNFv4jaELv542+wuCbuAqRgzMf
7E+VqlkGsRJhHtAQepuojVm85uG4n+RbOTF7wf9hWd9A8DmzC281EVlSbMkdwQZpmBfAqeE5r92v
JnXNdgZiDRwd+YKeRlMU7TWkgt4sIhs8CBeNt1BmsFYQI5hnxK2IYbxpjvKsEXCICh/4LZ1H5Uy9
WcY8PMPAKFYGUNVY/VOSLUPhhZruVQagL3tEBftq2mOof1iErOdLUyXNeVX2Z/K/oNmwTrkufr8b
zJ3JEJn5xstA+ztxAAjic/kcnxPUH3OuCL8/FeMBy80zMtj/BeTDqjgFHJGRl0Dbze8Y7VsfcYVG
gYG8mUT1hSfRlZ/9RAw4mHTI6d7RlxQJzEpic1840MAPaB49eot4P6WP2Ls3DtSBj4kcyf5aXfhV
iliOVWrndbENcbCrcHhvtuS5AFJ5a2/drQDXQG4LV8SxvSUQH3FQJsOT+KiDs4fKucPcbgdUssnS
B53MFe1klm6tB5lQlKTOEs5yX29JqU9jCK9HlqM5zlV1rfmL0ElmAfT62qPszJgzwp8wofDE0MqS
LyJ7aP/8ZFHRRcBo/Ai8qyJtDAy3jV2uX6i0DdRu04x9ph1F+UQnaEWuzBF5A00MmXbEXwYKkjx/
ZW4KREjLLPuYOi1RYLLP5AGpU4sWUyn5vSctxqZW8yNGzOo1hKVmv08l03S6Lg3WpQDxkVQTCZO8
Ou6liUHlV+QW5kHPF+qc2bqX02mzq6VYswE6kgox2Ms+m2fjRtY/He+lPmXGh0Z9iqJnkG45bwhW
0poTO0qjQQKJV3bqvWWrynkpBiiydFSYfJFCJV2oxXHeObulfzAwtHJOXIzU2SIo9Z1trTyo5nrv
HrQbD+SDUcOfxXJUf2BXQBXpWD8RuGuQn7zpmuYfoXHCFq+i4PnOItf4YNWYMkkkIkWNA7z6oNqv
OzGyFZb9YGJKfdEil+2M6pxhKoPVieGDAmSo0HpsAm/lMDfqG9pmbN+WJWwXomCJCch/4o6t+qaN
F8e+KfaCDGtBO00XqbKu6gcSA4wxqM+AsTPCvBlNLMdgTbH+qjuoq+sy3xThWc0WooFDPzGjBKAC
4SNi20KrEGrrrtxJ/tOrX1LzSNEypdOXE+GjW7y3OEOHX3kymw6FjwpwAfsRLILyqKQYpb7y335Q
KMAJ0jiDu6VpbUuyYYp1oS8jrPbCNYO9iPxRemuF+fPWEMFYBAfPSAeqk0WD5FV6Z9aYFMtEXyb5
yi9vWEXget1nz7FbxWgAIkE5qvu5r9lsV1dVwYTi22I4qj3tCQFJjIz24bS/mnqLwVhU/I06D6D7
lo4FdfULEEzRF2yCnKxEoaPSwy0pzef+ho2razAAWkoCeFhJkdsSOTXM0FXAE8uo4spvvhmkHdZI
NP4BZ1w+4eK0QoLOvEJFuyjtfEU8RNct0NE3ydYw5oRfwNMXPhzDLWjXnbNSmjkPKie4e9DsLD2V
QsXlvsjNozxwqFAmYBGxZ2NJ+1NVbQzlplknCzVCfo4YfpgeE/zwmkvfZDj10d3XXLVwSW32Vxwg
Cdll9A/QiszgH5eB80fW3IFxqoUIpPFfSTiTb/Ql7+ONKoLmJs23hOG20IS5Rvr0IES60JayNe+q
xUpFmxwf43jvIMKLkdQFpWsISYXBhiGK4zPq2bqb28mZbD8WQEpJ3SwNUFqgqaUhc5bN+7v6PkjI
EF00N8kPGiqWrjIe6d1sML/EnxcAJNhuzUiyVIDnwx0DQmsZZt9NutWMW0SURnXslZ2lbW0VE64j
Ayxt3BTNMqhPzD2Zfpr9QprTnuXrSl/R3CrThREQRxBV8uDclG5huIeAsds6p1SlyNkgthyGO6dp
ZHN5RVLeIypFVwO4lFobLJiVA2MthB3O5DIFa9WNWd4gYSoRDcFI/SMGgE/AD8NYVRIXd5vhrp6u
wRhgQKjHzvpy1BujIL/YUiSyqUT9LxBAn8yp9EdlJx3sAHN2awmmkOLH3+FI2WLJVhDV2Gtrw39W
I2GysxAicAU+hdc8BkWntMIoCt6VQUvEwGvEiWwGyCfBamoWyKveCuObRiwu71b7kBQ2Fw7f6tRR
kz4SJPfadSwh9cmiHwTYYnYZbNO3JaHGEhzYaqOEGx3Boa+sDXUbQcspp53CuZHKtwkXTW9D9ObP
9C234pOqQdkGwCv1l1NPcDmhSUjauVOgzrTPgtodLMCo16GKa2HOY2XHHLXFCFB81EY33OOOWcsr
j7Bl75Y4t847OBzkGGp/+crSAawa1atGVM60hKLJp2NS2HAs7VXaquc4N8mCwDPFt2ZOxEAr+VHM
Va5cA5MS7YLX36R9yMghpH918hjtq/HJdNhetNqC2VeW7thwnW/YVzksSx1GRB5dC7QPY3tMNVHk
obpUBlcjz48zvcV7y+yfjbRT9WutLEFERbIA4yBEadgC4SSgyy1CP7ysGLQK74vwFjZncDDNWfkI
IbxdUx7ifA7/iLmQUy/lVIWp8MRRw6sQ+16n4NlzcAkfCF35nKxbVOwc82ZYN7k5S/Zt5JkaGCcB
nKFI/R0QjWi/oTjq+DeZlcC529g3aXDxKK0sQq4xVdrlPUnC6O8SPT3VWUQmoLcwshIKwFbWVo1z
19VnFfwaIpCC3MEheQ3VVyWSs5NFitQ6qQrEbOYKX5B97VzCET2p+s/Hk6k0i60tf5bxb1Dg1jKk
h0wc9BMrRG1WQ5zeZYNkGAeTo4QJMlA8LKBEyuYyD1vi7xXDiPTN4qREuAc664ePJbH+bXa3sgbM
qgKiTkl99QPRfCF6dxj0yrRxrBv7nnqPxP7pChkKONNCql7VuGgBdCduSq3BC1jbNbQwSmUsHD2j
ih4/+c1ZB9M2TsNZDElfM35VGEkjLLM0WvoeDgvLsryE1UefJ+8qTn2FhXeS8S8niU/CuyCOOLV4
I6TQUWQyWQ42I/dgCylJaha6NW5gHRejxXzsxwj3OcSLmEFLS35BS6NgUIvUrjItjOYQGngYkb8d
o05sDExqSexldAYkB1JmfMgO/VpqupZj0X1ah1gPFOjy2t5D9RA6m7ay0ZZ13ozhZw9/irpPtj6r
wS2GEjp4vgRlW7UtBAsP1BMHhRoHr1gvhMcJrZl8DfPoU8pcq7h1+Yn0Wb+HJIKF5gjHjchyxeZ2
CBgXc77VhNcYxKMNJopqTPuKRAIMZcEiy/VpQkAdg3lWGtiM+YvMSU/DlGH25urS0YLyKWwlNIhG
DOotnyMxUi+NAQnA94j9s+aWaPF5gSXJclMfzKeAMTGksXhYOtBBRkhgrcc0vy1nAUrEHog16tuZ
GsTbqM8/SpJiUngpjbLuIFRMCY2h3l5a03q3cCTxBLeiIqk+k1DQ+9IFaykTR+IGkNN0WogTCHY8
I/nS6CSkhBVmS9P3wP8WGD/5KHz9KP6urOweS8rRn1AVecmrguaf6RJ1THXureEWttoqS/wjmt1B
Si6yPl3kodspE51n062c8BVJbIpSGzxzA1FPAo9oUouFYTYXX1u3U/k7WSz7qQw+FbwD31I1OObn
IDdumgGezAYVt+cky/Z54AgWMPf5NHCm0hVR3CWT444hTO8Q6Lq1V7VJCFrlMGaokP6VZ63S91FO
U96fstbZDJGyNUvk/3JG8jzGEaP/iCZ/55fW1sTHYZSG84Sbe+vkC4st34g6N+CV5pkO80Oe6153
aSX5mFzjTL4Yivehq916CLpTWStfhp9+cz3zYdoxDx20beAFz6zIjs6YnYdO2Rd9tC9wyDFhEWZo
YJ243U1pQunsvVsVTi55sdIs594Pya7S+lVjezRl8TXSkns0IvWGE+nJNbMANLhhuNe7Hj1ru+/s
YmdV+WwsMXnEES731nmD6VoL5h/5F31Eo4/sU04slna30M0G+i8pk22gvSpddGXQIPI+X9WMrjQ5
cTEiZMdpynjFTvfl6+m3qeZbu8vPhrYLYu+QK8avZuP+pkikOPjV/1g6r+XEtS2KfpGqlMMriuQc
7BcVYBsESkgIha+/Y/e5dfp0tEEo7L3WXDNEBgVBXHJovRlZJNPqDrMLDaWkrC4enbVJMn2dv5Rt
kVZBcY8o9oO3rYaPWo6cO1aPXevbnf479Bgvdum4LNC52O0Ww4yjaT7+tIvUmkEOnPPMs+3Qaxvy
0jeKAn7ePJdZnfvmA57XwwiGvDo7bbWMJbCbZxE+GbjdqF3xSGyFWRrTbIVECPU5xYGIxrxbOIxl
DV1Ml5tI6YnoG4jzyhmJSfk4T+zw83z4wjKtap/wBigPHo2fyC1tNGQevY/E15bpDVRAz7rDIGv7
MtVnJdQ3C9fAvINSoDiUUrcAA7NggFOi1UYIMPRQk5VtPOeqDGj6pEUs61XWNONnfhunzTF93meP
3uSmtxiqGar3oJaM7ds4z9JxkqyN2wfItiBNfBhO6i0BSkJ/7mk4SeBqT2Ys+cSFh3hEt3zy+/BR
gYkGu+mh+bB+tPvUyfBqEuQjwaeiAWBsBtyRQcfy+Bub8dzHBT9kooqZCZtHGThcDFftXGLB+Y0F
pakYc7Y+kguAR6ArrCjTQToXkgzL58XNm3MlBupywDN+w6Z6fz+9cYUT+hsHu/ckqlYfEg7J99rZ
k/pQH+S/xwrOD746MQ75glrCUB3SvBO0v8bMmFlTIBQGeVsjek0+q+4ni/7JPYik4UsBsm6jfkGh
T2k6VI1FgcIH7Jzk7cXfEOVc2DsTgB239luXdd9lDrgUfxZ/En/GMcPlU8xb9+OxYrpvD6MMD7G3
C5dlxGDVBZEIzIXNn52odaXIiTCX4u8rD5NrvquaWTCZylnvgql5LKORdhJ/f+k8NNUeJGiSkRiJ
8+Ii2skIGFGq53z3WBlXwaQ/wWFDVN7/oSKHmx5/Mw6AG8eYGKYv24OBx0Y6Kv7e11L4bAhiM5xq
emLI1cym+YEmTzkJYR6P2wgaE502ZDn+wcS1FPEmlR9EHRhCjx+wTHROJux8Oob2cNsUZwhQkIxx
6ppxNAYJLcbVWkpLQhtwsYbLk8/A/3kF+NB/yaZecCe3mxckM8i9nx/G0TK8o2rXnrsd0E/93S+K
tUxoiHMs1jTBn9VnzFfagpokxADw0vMfUgBpjnafJaQILioZQp8t1IlL+YOTIsL5/zIqrwO8/QMZ
VMRc/sVhHAqS0xmioxVkUbNgiA/hzRCcSuYR9vm11vfvFZ8UeIQ3gydCcbgzgucm24AHLZwgniRR
NzOCzyyIoTN9Zs2h9c0JYLuveWWgoT0ejnCKHx764AiR0RzdS0jtMG3mMmqR/yRgkOcg0kEbFAol
yLbO9H6yiLChKGU2QfUi9Mjy/ukb02YPH44fxqUxvGrJQrQtkSJpyIBFFBN8HKHqPZJPQOiKNtP9
fpHz3vYYfDPbA6VA+i3WGYGP634PtxQqLZ2H/iu+uFrlPwlZeaLqgOJCegJnRoQbQjnFwZfIUmIv
+JdO5HqdIW/QJiLuglkVT1BuQiRH1vlH/wwjku6J22fJPQSMjeEWi/wVva16dxNT3FGfE3+ytlP7
G3wC/ru2jL+Vq3LC/U0Q/pkUr5Ul9QUU804RhiRwRvHl5nk0uDKbZtpMZYz7W8HV5+/T1lX+8fax
xIDD333FZ7k+853m3u6gzys//MJK15G58Y8+X17//QscVF64vA5Q+BjIkbEC/PGtly5PRnnVtrkj
ePGM4Z5/0lTdazO6n1VKiFH1Yx5YKQSVyBScs1TcG82CqjEWAgoiWZHCceN1/8RziAE5qcVBJT3m
73WGgkbfgdaOr4FEiyoYkQVjHAJ9UdTwxdDeOJfidXRUfCL3EwG2fOYN3z/DDqKpdKHfEKxytAlb
bhMQXqjsV6ZYaMWN2Xv1Qa/0nOq+yN6B2kecncgo+SxRNPFvb/7EczU3f2+kKekHSOKMhVhEG2JF
hnEJ2Y+4EbIgujHCnU2zgWZawesvhSav/OGQGA7+cPkbNYQtxK8iz40f6Zfeec2ahZo3W9UbDvvN
EJzn+35iUDx3jrDJcVv+F4yi/nZbVmLEiAd5zsoL9mbAcO6QEwoWu8EIl8IdckDDkz2Mqx8y977E
f+13FtUL65SvIJHZf7yvSJXKNpw5kcZ4Lle8moqCq1lg8cFVOifQpb5gwaN65GFLsVEBDUj0NJQf
+KE394nyftDCTO8tDogFRlkPdf5I2Max4WQiZNig0C9jo+uMOJzMT/QnGtOMsbESGE/Jg1qN6XWY
3WjYLYyHS6p+vkVSs2lJZ250/dgBg3KEssOux/cqJntT2OKA01q3ZY23zlut/E9hrYdGnhiDQji1
PXnf1KDUbhwJagXPYiZstNMy/tb/+X0VC/VxXw3gxIWC/o6Ahu4GoNpRKrSqOxCGW08kZ/NIO9cy
/dwOUws9MNajXc+aHceMY99TVa+jQW+Ct35jaNSEFgGxhv2Vy69ZbbVjPbNQL1fj6s3shgsnUO5b
uYGYrzF4bfowaZV9m2nju9IcOsk51vgDlpqg6RWzkvwMS+rcx1vbU2OftOFzfCXdIY11HN/M5fvG
rNk6psNnhZHYPlFb2oy6nqFWvMt5cMsudzzA77hFphAvHxFGhJgXZ0jc8CJ5O1iN4X2HhlVYl6WF
WGuMKmp1NiK4Hk8IFfFOAgB0Pnck8SvHmQPW3o1+DeaJZe8D1PY2V97RO2Eqxlzc1qKi2WXYn9nm
fXo3UClj4jlo3ax9PteWeZcxkGKru68z+/Rqngc9aUMACxxH7l2zr9P6app3rzGlyOKC44o7e0/q
xmJux3n6ADbfX3vbtLaW2W5r3ULiPM9SLay6zzh9P492Dy2aRAvokP37oHDXq8o6oddXWe8tk4Xk
htKDSrDBWMauMZCuWB2beVI6UdeqQZyrU8dpjzeNWLHstkgzeh4SLt6vICZG1x6C1zvGWDy6m/IC
o19cBtXpPVfZZuS1kmJQmKfZse5RlyGtUV+QLBm7E4OmuuzJCEHwG0GDgs8yXpeKLZQiAGnMlMxf
jAUYN4I+spfgB8qXt9+CLMVqMIJTCQ5H5hRdAv8K+VsMhzAfYEjLgAo9YGBjJfRB3xIhnZA0pm4u
bjAdqaOE+T58iNiYkiBjqGwRPoyfHe85PBmFA9uIsvIje/yeI+I+4F0oJkWhXQYw61FbIMYBmeog
oLMQYH71Blb2OhjeRpiS8NNNnDzi3aFModeAn8usDskG5p402I8iApNnTliD4aJtMwivdaupvkIS
j84OuGao3FjzMoo61JZlCKjPz7E0Rg2CGXnc+Pwr7sfQPeHfoxEwwB9HMnoDxVOoEm+eBGOhxDzD
1yxXhxxPJi6gmAMlDNqzC76KiO9FCf6Tc1CMVpnYVAgTUA6It2xZFmQ3vehfKDiAoeiUbXaHw7Aw
5jBduBQNBhGjHFONq8Nuuh3W0v42U9bK2ppnFFFbfGj32rz+0thsSGUS35qd+qU219afSX+V5g26
q5WMxBKKzcbnN2RMHLq/9KAuwZ6g8/1J3xVgMfAIE6dFjb5rC3j6ON92H94Ww+4/FS41hpYYUHA0
4m37k0oZeNCv/YlvymYze3s/q8t+qW7vJdTBN8WFdWzwksnILSzmdxhwo3yLMspAONjP3yvyecm+
ag+IOo0rJQa/VjM0Ac+Dcmp60t3kNZK9j8L0TriCCDXJLrloQF1oo3/rY3Fk5nYU+jjm64hfdtKP
GANekM69otfU+qEsYEi+Sufp/La8LdP5Y6+trF23Un6SC7o4fsCxvV3A5G9HnsPbRf3GK+2VYUHO
+45QvCR/IIp3UVi8T/G3QTFiucYWM5KWA/oXVMaRNv6d+mmti0r4zL5P3wIBS9QDpC2foaWS2nEX
KW6k0A1X9A4xYtUUv3lRpEPnPQhmf7kjCGmCJreit8O9S3w/40AZRSKGoJknom/+aVeovuGHotin
LgFdQ80i/Eg2FPHZxv6rF6RXiw0Tbh0MWKZ26BlbKiAXoUe7iQ8og7bsySkWaUylE4++khn1nXaN
d60I0BazSv2cJz5MIkbQvAjDMjHzYaK0Y5wDoQFWrHogY5nSnZ6R6TZtBfR7Qnuyv06oPjkfiCgp
Dwl94kcDvurSKygnKPn/DJnu29gQtL9RrdWT9GNE97xYPsz4aCWM1XUJX19jp7Uoel7FrKurSVdm
3u+jCRSs8G4qwBZdPokaht6ecB2NdLCDqgbRt0D7oXM5Rhs07wIyYB52qfQlUhz6tF4nT5gvuCzB
eKwwdZOtzzovkSXAO7xnzk7vv1/PY/dgDWwyatgHoknneKsgnILUq7FxsjSahMxedDKjVNUG/fdt
Q4ZzpkeFcZ/Wto00KS//no/0e7BwjHwOuLIK0nM7ueufo+W85rHuwI27Hxx1+YSb2pXV0uztS15P
pZfsIDi1Fw8bt2zzPpF0LJkNaIbWbaJ0U0qtpt4/GDHlD0pEDMc+iDtfj3ypgt01OFV2zrh+TJKU
0Ii3sq6yePWRvqT2vn+euRy9yNLrTnRuAMfzfIwC19pK23JGgGWo1T6XcUa5H8ZrpCni+qFu22Uj
Sq7gki4plN1XWG1fWGegLSOwOA3gx/hoEfdYCq/6Odg6i8uh8Y0rnkG97SqBkIjg6/nDslaE7yNL
Md5JwNoj5QhrFhE00q5sP0SfS46vrvu4MClpvgy//3J8rIdz9+Yz+jR8ETPHeGsaByAZmF+OebXo
HZWXT2T5VZSF+tge6/TiTDmoD0MY1l7iD1HhGkcH2zGWlc67be4/LIN+5xkz2iGHh00JePWAh+tw
H+di+RGtHz7Zfu8yphghjuDrbwt2XvptEeM0uoiQPoRJKJWWzhbwfAQNfBsn0X1s7t/Xlj4cdyIs
930+Dr8zlp8rAmQzZ6PAXpSFBXu7wJzTsN8Orz+8t0flCcAmpJPndMMs95vDN8qiZDMEJfROui1a
U0wlrqiRT9LyvpOujH84TuIERxeHw0TUL64cYIXtkgR5YP158fAbAVPYePItLmAGfT0sIHChxDkg
tYBt4KNYGkk0PqqLzonmeOB9hmBgMHOIw/pgh5itKYykOi/INjLfYk8UTws0/od8hScjAwdCIG8R
/CAf1Ps0BPlOCzhEXorRYTQESO04HQfnaoZCBRVPhDMTaLjgl0xfa9YmlGz6GWuYryY03affhi96
E6x7uCzdznRvEZQlONsKSBvuUjQcZZBNwA2OxhT/D1OUElhGoKPbqKuna3DXtCtoIeGLumN0xQ/X
pax36R3dewAVxH+51KgWFzMOW/8T6GG3hFi1ICvneh9T8cDbwj6M/6F2uc1E0EJdNiIDnUdwn5l7
befMhp+eg5w0ZH3hqsp3HFAfsiecgGBQRIxwSmcTDTlDEeFa+FDxZO3K3akcszTKoCz0iOJCG7Uf
9241Ix02JEqPV4BdtRXJpf4burIXz0l82TI58Z8HYWmgTsT9Wo7F5YLMjHIQpIU8GSZL+MUbpzg0
/3D62HB1PjPAvAeLOjpd1uL3hPXsrY7sCeLAZINOpD7AWGAMxCOqTpDgdRDZ/fvqtmFXUd3nuQPF
glo5+dzC7MyrsEWrYuEg4Qr+N7p+/gxocBNgg3VFuqUE7ETsBmxbxAuf9UO6KmvPDinRyHPEsMtv
/df5sZsTCSpHzIpgbMu+jC2BiljrimlfSLHFSWsPDEKLswxvxOfyBDQ14pEi7/NJODoptZmHfgRA
glPWVd5tYc+xaGTwx7ZDxOsf0Hp1cpZOMmt8DGcTYBu/E/p/gi0OQH2Yw36boawHbS+y7WCJy45n
eRWSXx8TgVfURKY/GK60s3axX/gxLcQIUWfuFv4bsxvsgKhFd/E9sLwWloXnfDXHZFs1XjdPvBpX
/lXmlXuixvZMiSgI0KWHzi4JbnDTj9iFVo8pHsMggSx/kB4RzginBp67VKCB8qFcwcTyTVdXQ+ZV
6KM+I5aCHeqWLniesTdEm0ZV4WzFSMiXJ7BpCMJjkcMMDScL4mM5b1oVDc/gVYqCRopxUpjk1/jj
SdPHWAAibNbcV9g1HNJdOqZmkf96LpC0jdf5zAzB5Tm51+yghrU/LNFq1DjLQ8/0LVa928HZohXh
inAYeIGI1U65DoK54MOA425HaVP7LJd/7PtclNanre8XYkVgrTJOqHTyFesGVY/qPzflTglS3f0A
sgTCSQ28Dp4L7mnyGHyADFDqI/6Sh6o5gD7xdfVZ9t/cFEgDPzPKdzMAqWwOausxOZgxCZwxcYaH
iqJ5ZlcMn1y2o2oM7Ml9w8qPyhTBqQUWeU3HfWhs9Zh7r+NEawRBAJ0RzstzKhSUMFxaH00b7nEg
JNTJAX+NeDgO7zvuRhtFJAshECoy0AneOnw0PsrOro0JbIVQsRWqzepadriKVeaMJKrKurUjI9X3
Q1nskmfHRAMOqokRa5eMG8dP+t5zMCYrHKa/yn1aaBLZGgP4rc0EgUSx9rmV7qz+Rfudp/pGLrNx
r35lROC8+3j6r8CgkuvM5Kjp8jS1SfiSjk4m+GT9SLK1pdzGvy9JPqW5vGm1+yJDD26Y+MXB8KhT
Wr66WT01Z/0upXn9bLdtrCFBGtRkp2rqrH/Iq1JugrbsXLzQKJ17gXQl6kmyvhPZOZUqCpcU4470
1Ux7GMD/Zj6FhTm5gU+DNmDr2h4UCWvbG0Wmo0m7R+1cSmZ/UnVVleEbjneC6W4G4l34PTyctwxj
Qssn0kB4itGFsqpPuxgO403x9Xs9L4ZkWbIsURSpfTMypfuixRrcgB4Tkwaav1ZDhdFG/npPjT7b
6JI9r518Mch0rklDR87XcvU9rPN25VJEg+Nkyc+4SRIhLqT7PLzEDblwjyc1xtRrOllnql2eVBlg
sGhcYLTgoelMX2EZFN/6r3V5lTM61wETIcJoI5ygmUUhwusi44KAlSqEyCtwLqoF+uTQOLGtI8Jk
51CpVoDDdb9cEUiLTQb7fbmjZYIh4fFaoNI9eDpRRjMr6DzTxccUyC7jzzLcEBYRP2aHvuNBmURv
qpzbFFQxSFdiQzVmZHkH8I6jDyWU5Tv++yIKqWf4iRwcZiisLo5PqfbFsAmxOw6j83j8jpTCQ2Nd
hMYRP84wmYgSTCNUGAcrh5OQBgYemrTsnDSWwrF26SJsTT1U4Bg97nPvydlBAh6Q60TrgEaIxQ6R
1gqwIeMB8wjhHZsHtgtAwvey2/Io6ijuxYeBmrX6/KDXm5QBZqQhwU4wMNHuZSFNvkYjfxslYRbm
l+qC3/5UOZJjIz6d5GcuDCH/GT5/0b1Et29zfLtHSfgInr+YTyRr3Jf8Yp74xbe4IMCXGIdyzaIi
1CL0WL/xD2Zcia9x+ehesVFaiuNFDG2ReUbUA5ePM8/Fgn9e41TNXdKEaVBAOQXbRY6NbXbnylwZ
JhKsVJuSz/HZGR+3WlpHyunQunCCcNhBId+EnxW6/ucUE3w+rY+eMWq5aaBHeNjFaCPeR5wNXurp
eDmlWBPW3HLYp8bgyz7kcH5acNoUr8AeaYQqh1mI/acEovAyJ/2Z3VXUwKzNNe3VkhKPvfv+pWVI
9ZiI2PgkVcLrjZWTWg4LZv+izfKv/sxUguIDI5iPK7+IQqYNkSFREnPDEKs/44bR/QvwRTFBhtDF
KL1aHNsnSIN4XHwTLdigVICiQiXQbG5i78+inqQviPkjeNnmIyx+O4Yszz2agIgJh1X6podbBAbe
GL7Rq4cN13TKRB7YEyfziz0GEkr2sHifEy16hZmK/2wXKfW2ek1o9BBqoQer98zVLUw4KbK1Ez7R
ON2xA7A/KaEoxloE6aPHrPiT14XwCiLXAdUjBeqoVDz6dmSawBD2/uUDKWDfgwsGdFCwmNRXv3sX
zIDCP2B+34aMJsitCJSVDVMAbgXFIYnFhafObR9VNpAC5zb2sT0lOhfC1jtIGArA1PDR3JJt+kUY
rU+0KZf3mF2GlbFyPGWFk7zdoNj0XujBgVZ/CaL1QZStsTGOyQ4ZaWNqFXAr5n8BM8qvVyQXE0qM
Tew2UR9a3r11OWRmJ1h0o0XYAVfz2YSlqhqSRYgO9eajshJJOB56J1JM/IHmzbcgCDVBQVmEXVDp
SZ62ovJ9g51BmQyHLRf3VCHR8rovfDOxDrrKG+Y5bCYcD4Coa3nDV4LuI0wwKsHAZfWKKLEMj/1u
WtMnslZdwYAMBshzEyqc6RsBAoX37kHIIITRiGcK8SU/1LNoWbil4fxhnBR2Ox7AbsdjUBL2wEiz
FwYDitA3DgElrxmi8TBD/Bf+AGdCJHmHGh7wzhCs8gVBmunstWEwbA0BYaVMF5dML7oIsBE3HxYw
xQiL/QNTGdYNwSEgURHtEBOiclXuWLJ5qs5KGzx7qhieOeJOAsWjxmW7YtXGQlJ9U39yFDRclve2
Qxyc0hmu4xVM4gdXXg0rD2QJR4k5Yccn/sUUSjcy97gQYbcyNxSbGvSNUXJxPNtPQ6rSlbN7xi6Z
B771g29ETLX66UKtpT5tjuJr7mQibhKs2aP7nrGa8nUPyarhBcu3uAsoY1fiLva5O6Dv0rcRukZp
5hcbupRNyrM9jD7b9ObB0rYnz6j3P+Mmce1QI3V2lGsevT/EZVOfiOBxWPVTXEV6f3j7aDR8CqhE
2+GjBfE9O1BqPVYN1VONLSkQUKgK4TNY7B/Ds3zGEkTrzXY1BNCoYPs7dGQ4ziB8S6VJ85xYuDac
K9AuLOyqIOUYrDEF/b1Y5kTksHA5oWVdH6/lB5tfKAc4E6t4yBJ38VqiSqJ+tJkWM4Aw8MKYtAm+
QwTgvLAnWmvxHqzIOD0+NLoSuly3saZMcEYptH2CYJmjPSlbHB8DyV945eSf2G3EOs2afmcCz9J0
2+ONCIAMuKz/DHpYmLOeOOYFfx7qhayv1K8H3m6X7BaRr/SDd5w2fhw14xv7NqGs99CHvWNX/ULv
iu0Qd3hyECj1MQUwwqCKYFmYYjhjoJy+a5tUzCK/YseFKBMy55StBR5mL5pFc00pj7W9uoaGxlmy
s6kifXf5F05nydmKMVsko+aAUh6rDAx+YuVLXw/JvnTOD3pE0fHSDtTDGMHmwYIrJCx9bNMjAZVR
lrkHumC9IGZAk4OGhGWo8NtO+WtKRlQr2zkSX4l9B/7EmJLB44GnFPTr0g4dBHoW/xe0+OSt/aNu
mqTyfJylzYxoGDfvTVysoO9j2m5WBL1HDf0QhfgDTnb0QTuSHAkJ4EGBzRT7sP0N5YD2FfcJ+Tlp
nUUmj2udVvZ9QXSraX9v0sue0YBOEcVyRaLwEqZ+ajP5nicdFrwC68xQuz2C2PAU1jP2B8h4ToB4
qnxN2DQIzWH00A2zoRgn5hFzPGslObtH/5MTei4/F6heybZ6deuW2k0NjFeofsZvxCT5pkG/W09j
Zao/wicMRSApxCiMQiAqVswppwhKKhYx24ecwsaMK39q+MizNYg9sNMd14ErQNQDQhncn1++jY6h
c6tHINykWt+K+L52CBnGIMRotXlGxrBGCsc/2zHMvpAB2/4H2UEZ4WSC8hHbgTJyGLX9sFzxo/wB
2OUB1yS4/oifheiOsbNMGf9kkPLP1P4XbZGuBvjkULp+CP8gK0jCuBMjMUo5LR8XUqTQ9bK1FC7b
NlOux7Vf4D8miA0Y3O6dDdRpWJCYtCUEiYBtFQGePMNFGWALRVbsSYOHMRb8dSAdpkyQVrEjQhnw
+bEPEimHPwDOPMmwFhgk48Ck4KGJm1yzYaJcfUks7mfdcduN+MYv+1AyGMawwdBd3Y8PjMW/u22/
+CwZQRMgQAmGq/1E/0WEof/CmGeeZf4KWT5iqppFcYQ394NG/Z+x1PARxRXvzxGBideQWsDAKa+7
GNNEGR/KesG0m9ppax5Yapia6b9cBV6AdASwcjpSRoqgJvI/Y3B+jx4YTASkgvYEzKafJ5Eog9/L
9pcxLC5RKM9r/Il+MaJ4bP+xTZCswhdhvnxqFgVAIaE/rDIQkNhKKYEIQmmpjuhGPTwCGTdWzMRA
8pDWoo9kCuhKzwCtozwh2glAnhBMh7EUrr5MvhkjgOLp/y38yoyBqH2GAIjtpzD+hAxB/w5Ahafj
x+MnsakyqsCNOxUOSZ/d++dxouxFIfC4ci8lEUSLlYBJy91nBs8G8GgD8Q2oCHuj5d0ew4uCCnHg
koYMEa7q93B9zFDLbh/jdKwC8FCcMGB5HmBdYvflHj6B+a3CIiEblrinoKUgm2J14KDdfF9vf+/A
eCOrgmulpiLVQ/4mKIVPztLmMFFcx3MNdpmLmnuvLPvwdqDswo8sqzZFxN5HaUZqZvT50kZ/6gIM
CndCH0XZwtlxGV3UpsB6VHehOaf6EUcDbX1J4aSNrCVI8YhTOofrGsjsaEhyFgA39y9AViMAdIX5
ZW3vsBdH95UlzhzO/CCCzZ+1hAJ2W3xg1gFnOSMs6/l7UVAzKlx1aObsMAdxAxUUJo+fAKIC5Qwo
Pfuj+EdWL4BFiMQulWw+yw7ow0AlF9DAKBqsEWqkXkylTH7PVw6uAR7LXOiSry4OKGTrB+xMAJ7i
SxkwjwUSsq3YhrFyFbb54mgEc60cA7T8q6YGCn6+mhPwQ5XLxVFDpxkdjK0UtRNW5hu8jTEn39jm
s3YiDuOEnmd0YKbJeSIgEsI1HxK6a0hFlsOHE4fsLMVd+X0S96c6AeNc8oE4pct+8up5i0+gNCMG
SXNmZUPwzfI2QXKt7F7/vOXxppawvKViEaQu6sFm0R8UzwmwvhQ5BTyt3ewl4CFgQDoYPBEJNZgw
rYReAdELKoyAmbCq8YEwB84RhvHcngxEZoT8LoegOBTniwIBjLb6X9uOW6/g6eQB3AE6f9zGaPLo
N1yIyIzvlf//+b3VvIHjFGMDECHqloATz1TaTSJWKmy16Ocwb/samD50u3jSblAlzIm5YO+MJJ4k
vpaBAysdkv1DsuHpqw84hp2TTbXjW93bBJEcszh8/UeM4e1RPCY8wu0wWnQx4iaRZV4dsxA0nOey
ozlmTE+f7qbM9Y+3EepDiJij7Jv2jUH1P6vmkqn/BVs38eHy4H5lFeZw2l+8XufGJ0CzeA/Iuk0C
GOkb7GDDG6hDhx/fUYDqpgSu/h48aXGbZL+8OCBC/MMUk0G0lXvXfPqwRv0SXH5xC63FG69W6sFV
eQeoZ528IqQsI2NDG9mOriQurWRK3kWKsO1PWXduG9SB/XbTqeTa4w+fAM8EnzeMpAWfEVndtthD
eeWjFnxYNhg+Ajb8nnPiuVsgxjpLTAjygNkzHTs0Ah+sMkIiwbVr5plPkvw+D2gphIfkpZkzLbr8
Yk7hPdf0HO4LS2ivu9BF0pzt2cmBP15AH1SxS5wDuQleLieKt4eb9/qljQ4oLuf46QqSHlyJLLxN
8BntosfW/rr5HO5afI/4zoRBBBHN+H8Se4UGVNxKdYjzOzs37cb6NkEn6z0Q9bkawDy1t8loB3Af
tpwnVhomheKWfLkXceGYge55gdFrn7lDFI//nR40pavn/DMC/HAlNwntMdjj8Ta3xza6acCbbLSS
3DQhJ9C9ExIvQX8wXAW6Gj6g1ZQQarjEwNTMOjiHuJhS8TNaxqf46ZaRTGPiGpt8+sEvycZYc6Sj
hsRAXGAudw+cfsI8IGAEATQYPEOS1OWveKZsrvhuStw8SUj3jnX9+Bdqqy8t3pG9Y5btUufyOv9e
YfSeQougXH4EmBHcJr/dlNnxqgixSFwb09wr6BNAjwiq8vp5GYDQvCaUcwI2Ro97AOeYMJ+gzeiA
m3jiwzelxCCcLZCl0CjQS2KQsoKdDH3OFT4Wul9vjBnnu19AlTNmQPFn9YBzPki7n+5YM0CateDb
YWFjS2QUs8ABz2OkxC0zAaYB5gBOaLmtuJrAE5N7UO/BzXjwQK1Yuj1jCmLjG5eLdeR7GOr+XqjC
mNCDkTlAKcbpm0UT0LwhJ+pGkAkeMyvRgQGsj3l3dWJOqhnuClBw3XxlDy4Kzj+xQ0jsvozumP3x
qXtuGFbWZJFsXv8QHxTn1DCXnk6aTZrR1JN/wEdpBEmQleeSE7fD4XBTsnz4r30H1Jn9AnaSvRMC
cJLcQx3IHTBG9LmR7gEBsxcoLqG1oR5wuZoIYYFfHq7GbzVMW8eOS2T75bb/HDH0zea4zhMl5N23
ID2Xh9cJNhEupqwowge/Ew8ijyejOiS6LDGQbhkZs8CNiC7iGeY3lJb89CUtAPswUXS5UQuvKkNu
vBk2n6t8iiZXsG8OVwTKgTTHepUJ44hb05dPcmBMvih4OZEv98sKjwjx0kDJp2+goGqcEniqTBQS
QpnIwHfZa+GwgDY1s3zxP88LsP8YvDT6THHIAiXkkI8gl/sC3ekXQUhjATaKm5hoIp7RTRayKtvE
JIkFsJoSNveDSMqXgVPpLVmG+TTviACYSPf4NfxMxbkQ7N5wGD2WYKfL15wln34TxUd/G39UX6Ir
xN9jAmk1ZwhhuLdS1O/8TFmKIwnUG1HCIl3G+P9JFOm0/URGGZrAEQm2EC7Ymf3Ak5Ppa+7hSM/t
wA4KtkxZzhy33FG0Co9mj1mcD0p7YriB7eOK6T4DD6ZyTNoYS+PYyNyIcWEtBiCWgx3OyFhSLxLk
toNWrE5wgWI7BXIUL8rgp9jYE6OOuG+ZIp8EDXsAk4btIv/JCoZi3vPccACPscko8NMweCzHjIGY
p+B74QtqK6wVqIRApENUfak8sVA1gG0wvRQO/fDLIHJmIm0FfnW7x95BZ5gMBYm9/Cl2XxBJgqbg
b7etTyuQL9v9G/dkWipaC5o/Hs5Lv2DWNX/6+PmDdWMkE+R0UshjDa9fZP7TN39J/cMMl6/mJ9BZ
GNrVlnbL72pA2+6YI4s4ojIW4Hf9b6z9Wcr7/w5BQOJDBA1PgOh32XuwY+HII1ax53cdFhwf9CmG
2n4ZQAz3NNEDMnxwpiDnsBoyyggk2i8OKPPbfR1CH/7GXiv4bLUIoQR0hwfCiDD7BrNI+Cru76db
r3kHwlYgtfNhOBt8N/mLjt+ZIZU870e7yEHJfUiMtNxCfMPcZEqv5hDKhj8C8gZb4PoGtQYNchHd
1gjRiPZRkX3ggo76n2WDIT0RF5i0oOKvaA19eP9kUkCKp+AAV+NlBt5NxZ0VW1x4m2/FB9Nk9UDk
+MsOobC7ln7xmObVVs43FjYh3RqPGhXB0HuK7tJ6+T0J2Abc0ABvbeGgifN5ujKytW0suiosWpxF
PB4ZYOKC8JhippR+WkSZ7aNZySIMCD5orF5CsiLswGjIC7S1wHVe0k0oT3oZCek4eYu9EMoeRyS9
wpaLx1THwGVPfMqUb4cS2+KsNhb2QvZIMUNgfvuM8V7G0/Oe6JObhJ5ngaPa8zlmnonotbA93CGl
U/7yLFv4jMOerEq08u49nVs99rIuhRCOtYKkKJNKCTmWNa1EepiEIOd7Y9M+fJ7g9qtjZJ2GJcUZ
XZq2shmxfGWn+zGZyfABnT2VlTNnw9bmt9D8YQqWxdGwSagEsMImQnt2C21uaTbt3L3KKxsakXcL
2xZqzePhAhm5r9xl2rXgF552jp6qoMG5ZCuPk9mnwiaMZY4MU5Q9fnFqAuO78u882Gt99O5HzN5P
dQATLmhOR4aagisJbZBeNzy218qvT+9qdG0Da/2+u+noaPGTvHTOV7GoalPWlLCgHLtNbhPMVEK2
z8ZLJkhm4687/TxJcah48RjnalzYLKi2+NtfHFoCWxp1l+yXW2pD9cDkZx6vKFNFgWxTiRF9IrAM
w33O9RXaThzCwSl0TMp/za+YnenF7EpsYfnFXFFVcg4oPQmWQ6y1recPCi7ioFicBQozBgPtf2ux
SP/rBagzOabnk+NNJiw9LAEXrKFFstwnkviSHO05DILLi/lTPUfzMRkiQUuBp/XP4pyPml8kOCw8
sXyOkT6+VhFXCIkBNxJVkf5zm1ubjt2Hm+ZK0RbBTI2Dx8Ucq3iiQWEAtmBY6sY7jLLEdVtgvVNG
9yZ4Ul5nIQU9Ezz2a8bwC8vnBpC3ysI5l76zh5O2p14n/AZQY+R8M6zBhnuUjvCQHvU/b8dLOE+N
y9YIqMoGG2p06SOMBkN7KQc8WH7BbGmpEk26krfcDfSHejAQYT6ifJQO/yPprpYT27YwAD8RVbjc
wsKdJERuKCDB3eHp9zd71zndm44gS+Yc47ex+iyUUh3+Ua9uI+F+0LHkISdamrm84UWFGYYjNvBv
gqdrPBgV6Tee2FEKO/9kbp0sSYInl3AVyKV+iPsTlKYtE4wRvmTDLTs+pcWb0rKX7YUDb1+dSEoP
1WYoL+cfMROVXXOXmqUH0dnLMO0be5GvG/QjlWkwzdZzlotAOh3szop93UuoSinX1PqXT04C8zFq
f5dPJVI1NbHFCH+YC9qpSF41aFRlevreO72h/ksEEs9FHW8Hyo7g/aXnWJSv41TFI5Yq7TYZD6Jz
OdDCThZLdPCjldL9K/6HCtXQG4YmPt9Q9lEZMKAXf4J2R0COaM/gWAnlYTaGKA6V6bajc9TndvPC
0Vvka6HdrT7Lm3pCkzSF0RuykambhRsrSnaP8p07FISNrMYtGyYIu5hIxrVYrWT7WnwWjxPhnsEC
V2R5E5fhSVYtJNllmv9YVAXmd7IdPuxf0UvFbVOG92T9uWeLuzLG/Z6hL+i07SxWOWGcgrZqX1Yw
65wJ4DLFL6DVCYwUZTytycdv6fb6WUqRypH3dk6VQB4pS6NYa8buEyXqKFLUiBTbz9Fg5i19Qye8
ZQPJ9Y/ep7zHUqzlIxFY+wXRBFFykKrffT7IcOUw3U2vjX15peMPL1aoed/hx2IVh6BRaHFw1Uj5
v2AbT3gEVg47Y561zk36a+XZSIo2j8BaGVX2oxI0gLkuuCLX1Z0DcOgI20I2PXJHtilonBvSu24A
d5yCgNXnPA+1l6keGwUPXRUFLdnO/+DMmdLnFEp39bvM8Xj/VgBIEd8osNagCow0Qxsax9kNr/4G
Y/tySLr7mYRbiiCKcwzlzfc4Ehv5j2Q1vNdFPQSSp6bzjsGIY7nKcKJhoP28zIOGJ/ZGARQquF2d
5xQy97UEOAXMJh4++5e59k9PuuzkBJTTSc+ECJYz9eVkHXCiW4Uws7pCIzxLRilxpZYD5geXajh7
pWGSti2HA4OA2bJ9HmBV+L39OOWkL8eYCL0QTR6IgBJkOPTNN6QnLSaXa3GZ80mCNO8aqM2PjMAx
V8uZNC5Ef4RjvvvKRDezIt6BVYm3e3/bdLqbruRVafYbi66X4myYLdPtNcCAhVoh7vXCo/fE73D/
NC8RMHYt3aYBj9xcS8mfQ5S7/DN9rmf5Nj8rQSfI79+BDAf+8CWnNFP83awrt0q8P3wwyoqWdw15
3nrqNxMN8W4uKy+Ci0PYnZspMO3H7kPh8bd+W1bSnxcz3j53fUV1X5xX9959tJ/v+eZosu0yHVee
3lTfHxByWRxb9VncRsnmviIfsbqe2vQq2aZKi72ktKxcuejbcjaiPV9gcVGezdKf6c9nE1uIh+bD
+pg9mychS7Xc98z8wHLMjZ80DzbjNqGOKdSvtU0bY20/bf/OZoX6qKPaLlEkk5VOFv1VP9k8fMR6
kFaq+Xxxdp8Uvkf7aHb4OHzca3nDpi/FfCf1vfjA/f4+uq+exaN6tnoP3KCogI4JPzwZg9yvdYLJ
ykcDW30KrZnF5ffSq8Vqj1M5MMeF3/wAzz3J1Xl7HLzAeouOmji0PXGY9P9CCbC99o9u5lqm+qfb
O9fmn4j1TESrJ5UpilViLfx0IDwvEqMJLv9y9U11/aZ4qup/2j52ppcIa4nG1iIQ/4lVZK9vP7Pl
2Hshyg+IE+tM0Yj5WAUb/x17x61WrzXfK19EONQPObxrJgox/vGBJxjkheMu2mfvJigJw3ceXboC
q+mja62cd9On0m4XwoBGh8noY1UXh1sXMwBwqaQ3UWwerU8VMTHLw1viWtyp4/ymD1eVMs3ZuM24
3Igg4w3EKEMwXvUgkDbcAGlLhZCM/MflK2NZH58ibixeo/YF7svJ8MJXF8ProQY9ohl9O0T5tmdo
p7rHbXUjKr9iGX7b6zGkcNZD2grtXOPlGFzHQQ64n7eB22aCA9VnUF3LVDJRDbqyVBglRta1rZy+
uXnVhhX8AJaLdZsY5BE6NwOjEnU5DxWqTyq6jq6RGbuxYzj92c54ET9y1l3LcpwJza3objqWLdGs
NeaQeIVnKd0Ak8sfiPVeUz/zqPiNXT2vALw5c4KyiSwqty+O6TqYmqRW5YnmVpoaM6IVKZ+MKnnW
t0kYUC/1vVHBZkwjjEhgFUMDKoXl56PrWt20Ekfq4y/rP+3Ed3aQZCkyGJ3GIm+iufEqZSHP32rI
j1X/2TRbrijUqX2c9BcfaZiZmgKmTHnfeqUt1JbO2Nu8442Esak3q6kFbhSyqSz6hVQp0ARYkxno
R3Vg0TVuR4481dY7QUMP9TgoTA0egaiPaQrK+dl1GGBAa/jS4EprljUSuFBPfAmYm61RBvD7K+oe
xt9IGT4RfmtnIFpQ/YqqpzF+4Lk1L7fuxFQ6GKkGOlc7YQLWtTAZ7/G7L/7cWkahgqW3nXlTOdSb
qECMSOMY3Q5+YA1sTsUTJXoM3C4sfVP8ga2D0rYDQcbjRItxNZRex+rzTxct/y7An0p7SKyIRfX0
sphqJoqFzwCOsYQUSRUn9442tbklfAqYLX4tPt5zsepbu6AWXY+f1HarF9flpFEAdWi/D6OguhIq
uagcjoLKh3y99Q8DW3cOPvEtekS4JhTje54o2890j8OsR8vO7h1qTIG2e8/9b5L3SSa7X8DYkIkf
dhEU77zWNPKYcMruoJ+niKrcOfnvnXj5OIiRh5Hj1Zlu7gMBS7+hRkvC6NYDZLR8j+jYYcn54o5W
zlEjg+CE91Xisx/ne/ceyKNDXQUNwwNAyQpAX4yv5K/YLHs/3et6zICNJUf974cqAlPzmH8ql/d9
R9I9Z8HNu1Qe8kw5ye5HmWXO5oDXzPEIlaFacxz7SpapCiepihqvkYOtMN1xRjsOA7dX/UG0P0+h
byA+mL1S7gsCjf8cE5TTKKKZ6v+L0A91Ytl4OdGaLJtBBnMXUDqvHX5zlUuY7jVJoj5+uPVVruvB
vKa6hYcXgw0hs2SZj47SoiQTdHJh2ppMDZfmfjxyP6BDO9nhM0Cuv/FykJ/tO8F7EODWGxYn5SjN
AJxjxwS1816Y7jumxDfOzr7Nu/fDCTXGcOiCCYjAnJdQ68i08yx+Ylt8P/8kalejTBN6DYJP/tTx
AWYLLUK0S+czHdRv6+gMVr5/cNw30P4K98g06GmgQeYAaIuaQH41PRFb5diI/6XLWzrCeRl0H8Hg
4VDzcr6+imID3U03xs6SFBWhxTuRJhYG6w/9PlJDnQTjjW6CXJn8damI0lq8lxXtFxXMQtFtH2pn
O9Vgf/FTp1qKNRHuUsx/m4P+Ges8dDleb1Rf/iwq83LgGrYfFCRgXNbVRmygqUSqzN8Pw0xViP/b
dV/8TlsQvoJpbySwsb9sfQIzyr3Ds5iAmHZT4NPQ9uXKGUjlo78aPivrW/Ez0xCqWf1e9pbvxxYI
dfl+OJZ8I9dfG12VKu220a2cmImQ3nS+LW/lx2zfKrQpbCrP6a1hglPXKmUglPvev4xRAw/4qZIR
UP4FnYUPsHpVvZ2ccuDnXmHAbng+uNLbqSzdSiUD/58AxyLZSXSfN8kM4XPHBjrFN2RC2b+K09Ev
LLUkE7DQWX8Yp1tEU5TWf8YyB/7h7zAJPXEgOjZC0BQDF9LwKDTVAOd3k8eqAWoOT7FuX91kTUMa
o4LbQSP5sa0Cz5o8AKCCCwHstpT/7V2wYnpuDToYt+klRrUnyKi4ZfvwKeTId05Iy/YG5HEI/49H
Qguaj2Fi9jQ0orQaHN9zu+o1ismAen8NE7RVFjZH1BcL0hUlcJUu40PqncVrY05vtHzPOZ8baCyP
dCJa+yzjjfWhERc7VXsMktf6I0cAFOy6utxXopyhM69CPnLlRULgeGnz6XgJvXpG6ypb6m6C8slK
hn0v3r+vmZJr0Cw1FCPUNF/E/N0mScNj5Auz7goH/8yUj63lLfhUr/qDr+T0+rVUE0zP01WiCueZ
rYb5VJkhr8Imm2mnu/LOVJ7DZSvT39DjR+ev6XW6E6BVoVpia+ivxlsXDOC+Om+Bt6bJ9/w7BL4+
TddDN56sHw5V2dfYeaxhptOTHVvL/l5qhFQopp6envE3h7Qq/cV7EA6RuMCT/b1488kM82rM669n
+/k9qjy/0VZGwoXrIhslvyESGrCLmzr2hWnLlsxBgjVkZNOkWs8x+LcRRgmiiC71eTM/FmMji+E9
T7Q4uxvOhas0m+cDLIRHiVlx/ojFq5mJ4XpkqKckhlBECI2KZeiFzrBR3GlidEeLHllAsMTaZzNf
NiHxEp3JqicBvmbWzfXhNVVTAQ8OO6bwSeHAzURz2+BTrORZs6PrH8px1MM/TNik532qW2FrSozS
/ebOSO0b20AG4lk+Qbiozdukd4tDYLypgINdEiWIV6FMjnv92zaebbrm87wi09nyDZaYNx+/6b9H
CpBA5xIfJuAKltRUSwS2CfWIBOHe5qaI62PKLT3ejAqbg8uBM2GZupleTA4UmFu12rq8efP+lcgd
Nqz3+JBuxpygOAllhhPKPkJlgxhc9ncYkFQg66RmLLHTERSWcptd6eOcrN9/rPLPv7D+OgiXRPFa
XX1JmQkqbejIYD9W+teXY2rVinL5ps5kbpxHZr0mmNLSDn+INflSXnLlVdWLJ11cRcX9TAurLT/T
zUuFrG2UVpLSub3ko6q4yeR2zTg/1DPkbJ4WQVZjZ+Y+YIE5jtPnilFsz2HBRDpyjjH9j8vp6Jm+
qEVUEGX7luFcotsQLDQ129Ziyl5TWX2tYtWnXyVePIXkkIIy8VEhWqVeppaIpcsafHYtGyFXcCUz
nSfDYBljR+rbXXWjrInHa69W7MKI47JfBiVCurT4DT6+LJSSSHU7IOiMZ0Meebp0+k7gRe8OekQQ
PiJoUTQUvmTkLqqK1IyBsrEvClHEjw+z+FVjGGqRrIvKtFqPD73MOTrc/jd/4aovv4l3HI1Bx9Vc
qPGFGO3YGxgCFxFpUU51kC3lZ/5lXIERyNePVWVrdMF9jN4ehHLRFIRsg2zFnJlARq0HNmzq77Fb
bHxBiGGshssmgrNySYo+jFQjzxldU2K6axXm5UWd45goct6Jk9nsZ+kq3GC/b46QSSakw97rxKf8
Y2uGTluKGRquje1Y6JWCm6NMwZ0JRTVBoqcjHgYBrRoU29AqOkszEi9HMakhtgZMBiQLbdyf3ipt
2DhyI6jTX4O83nNVOv0LlnZfudnkWhOgpmxPQnv27U33nxv+7u2h+/5NUe058h6K4qkRNO87aut1
LSgWVTyP+rHh9xZd1o9kham4Y970BwVpulcgPIReLtu3T3fzpptpHkOWzM4kVSMkV3QcGNwwV6qE
bdr4Kp1gJkxJeTRDCLco7orN823d3xUqz2QlkNZ9GQveZ1gbcJf/1tlkb7mKsi2ESBoNYM2sjjKl
S/PSZA+hRBVsXw9TrOHnbXa9bmwCrfcOT03LNLYg2zoWikYLuF0MlazsanIWRJMt2wgO2+elSbkS
/pDKW85Tg3n70rymfd/XAl06b4PoQfOJ5ovZAcMX+ADIPkAdUWKPcjfWxay1xYa3Hxb4h+aYhcaG
s2xtWy+AHNXfkQSvdGtcdo2MVdhApVaCmNVItJDjUDDyrP+Sq2BsD8RaIkHt0ojX/XhjQyDkWW7m
/ui+Wuluvhtr57sJAbKddUsgQstg1Fj7KAnzWSzwoHV2nXlvYRBJ69x6wF66ucbctLRuISP/19zB
korIfr2pLDPlAqCsNc+U7eHP1mW4MOVDzMOuliZiq3sbwPx569HY1eSMnub4mUNTuZIZ5DrOg4nQ
t9L9WI/XF5tiPlHMtNetBSYRCfsm7Lq1rHu2y3DbyuvayIzqAiSy0UUv3X91cETiFq+KceiZLnkR
qQgVhpl+7McRHMz/bPsq0gPaOiY5OFD16z/B+AooXmu+qssk10FAiDQebL+8Q8xFQb07/9vcKkk1
x8Buc2supYB/KMHahrWY8J5pbt5OC2qA3ESMkWeVesH5T18ejb4DrM98QxczyV2K2ETJJGHCrSsa
M4CGO2hRE4FLPBME/BjtaK4jjeoKzmRur7jAIrWTrZfuhvo0BeH+RMGT6roHEep+SRWvmtEfNdd9
PuRtH62EtvE3JRN+RP6l0e5xqgeOLoF1d+LLIorJPhZm1H4uq4nBaoKXmJur8KqdkVHBn8OXxtHu
aUFa3cX0/I9BVnEJnQmjtC+fuUFmQCNxmSQ+X59C2SexjhEk7cxk38dKN1PhNf+9I7QRuZm+/Phj
VK2gJJgsFCLZZ10Nfl6zk981jIiBZUlQHmcuJyJFvSLMaCFLWJCIiItIfcXAxqTdXOGYmH9YTcj3
G6d8eYtgZ64ixk8DLa2EvWAIqotYGl8Hz47Z3r+H79X01L3++FCFytGXHi3PK5/DZlIXBjcMevlb
UCsu3gvd++w685AjNDRylxaXJOHJcDuGYsO3giM8KXtUR9aluvvadl4wKv5kjZwVOT7bKgSEaHv7
Y6/V0XoeReI9iLlsHOuBxLfr2Ca6+U5VDM7iCwySXNsYbWDSFASYxELW+S1smvK9qC5o/bPFyuLb
tpewk+HQRv9myQOiMDuhc9TTSzcMGkJi497i+4bSXJZCR2orJFqXbnHTpzBOR1I59h3wiuNPNwkB
87c+3LEnAyWMvI7PVKQy3lfl7adJRLy+h1ttN28AfM8NyJIUy/TP1YYGFY+kPSKRf5YqrbedPnQ5
yMwK0sW/FgVKXVmmlVOikj1Wr270telZYLxSKlZfOa5PE8Yzk3T+7f6qB1dEorXcgqXeYucGAI9m
dkkue2qsTghzVsiScz1q3/L1jaFtVBrql8Xn3bjR1UD/vYwRihCavI8kWM+T1cSXKXCg79sVl8Am
HEuV46eKFHj6p02W54hcW9pUWcjarvCbIGezdPaNtMv+UOxfNGCqw1RlbTs2R86pNAiBlhUzTOSQ
lnsc7tat5W5VKqRbBfBzsnmevxHZ30h67wEvzK5BD9VjZ3VtLDLlgI/xlCgt1e1IQyGQi0NIBNo3
Vo/OMS//umJeTfb4a/6iZAafMD9ZvN6uibbZD0ELyuzzkGOiH6rmbg2srTp1KWlBvBJajKgW73mp
r/NR2jCqRYiJf9T3l8pKJRjLDQ7xyBqUoJdfD4S3Ze9dRH8iaZDMm9kyaXJ7jpgxIEhQuVGy+gtZ
3b3RgxK1I/eiYZZJCiPcTxgovgzzBGP52jVRu20+Rtl/aUfros/smUW/LO8DUlVY17m9nIdMONVu
ilRieqaiepX3HR8nJtOVHFiksUSkmx3k84RyHbl0BhkOPskyAQYNFDSRhXx9eg5L3IVP8BFdDl2v
UgiZAMVcrvZ49U6nyCV9yfwpVt1a7pJQ/HFocGfU2rtc7bqqMe6wcpu8Jw1cNZs7COrtu3dG27ft
dcJXF24XGp3W3rGVhSw39ESgacrQpb46y6x0NbYvrZjR9YPRbKM+pNaJt8n2uB+t6FUQS/LPo5cM
hyb5yidBx+5fbBx9h9Hmb76R/CtMMs3HO9Stc3s791OypN5uPcoVm8epK8S5f21fB7HPRC0zWf+g
/3/y9dG3bcBIciNDNF+ZSQBruimdwxsPrt+7szsXl00f2cLxFJnBgsM+pK6j4jyH3Jvd93ngnGl1
gpZY1p+UWWuW2+DHUvEc54JZybetAqYeWgodTWsiOtaMS/pkoar/oFyMWrbhqDv8u9/rQG661IPF
rzXbnSf+vK/uHPWBa/5LU3378het+diyvOrFh+tBcubJX5uK9Zw706LEganwLaxa507h+QkbPjSv
x19nwyE/bUGeYcjhhk7BMpOpL46NLRS60J9vpll6r1RfLHt+X3WtuTr5Uzb3itrRVrW819SGi+ll
0TF6Mp+VjSOjVG7E0/ZSYotpHYxAu1Tc2HmXJHR0U3ugtGOly5k4kNQtuxouqeKJH4TxvQbzZyNk
zX3q+gx6N5FLikRjQ0kx/3mQacQGq7f7x7NzBS7v1bn34eF93lw2U9Gty1/RARNKJr2Rd4XPux7k
pvtBqrVuJvFROO2/XJMWjF+XV4LNeqI5VzUQhoopn9jr8wFaU4MoftH2C6OPFRE2ViWwH/GG7AVd
uztwxOZrn759btvmHnuOTz/5//Ul5DYPqZ4GW9Zn3qRQuW48AoPkR368oAzv3Qz5egq8ULXf3q13
dgwBkQ/KXUz0dD2M0XAswpdyIXvHBSL7ZTuzUdouQfwrRxhgUtr8urD4auEj7zuxgIEHcLW5eFwW
/na5nIgXNG43yLZwzHfjTXvnn2t/lA1Zaj7Rsk+xZeU4vMUdHZ0+1mm4RN9+ZP9OqTJPi7Z4zr52
s5IEqXzy34x0Xbw3IXnBhiix5QifI9cneX2VrAx+GJYLqzj9Hn6N1bIwCef501w8n42C095LNLNj
t1HuK4THugeuQxwCYYKPNzi1Lt46tJeYXeesAJ4mpvI61DKPqes8EFp0+Ph6e87UBb55T3295JAK
4SXOBUmPH1NSBocrBz1dMLIaQiOaIcLPIiFneLvlzD7koK5oCPj/f0TiBj6MPlqnopb/iv/sCxHm
EdPjb4bbzSWKA1BMKxEAopEBxyumd6D1Yljh6GQn+YHQdOzgUSVonYgrRsUHFk2g6RaorXDcngkb
HcSZxcO9RHrApPN/GtldfGYq9IfbZuCiL2FD3bQeX/Nx4U21oIL6Os8KLaQwDvSp5xsvbaSWRA5z
9frX5QvKwN8hVmY726uaMBpP6gIckoP47B/x5W7TdBGn/diL3tIul14esFS59I8sTaFwiJ+qCXKJ
R+k1L6X+fH+ZKMpsuHAddXfp4iZdxPTu2su8lSTazEs3v+VmzZZOj/BU2+mtv5zGtbYjcwJKJ4DE
UcAeXtCzFFUl21jpqeX8i0XZUWk/ihIo1owxsw4m21pIVHFUk0gNDejP40+aw6iZG76Gp8FjCMjc
2XuG/rq9SnfS0dn6N+ci6YVCiKd5HKPdxAcJzx2aZyNI8jRgDKQOVyQA4Sg12G8v4gyF7ZceOoXJ
mTnzJ3c3KqYUQ+KTr/07JIm/K97vUkpTVX49HmzrxQXBxnAhUxRW+OfwLadzNL1Fi3AU5I/Bnx6/
78bQAUaBrq/i0ZoLrXu7EfpO0qRY66oD9kpWsuTziXDALg5oVvIiIIxFe29RQWp53dlxFsf+2RaC
P3M540aaP4tHIrvvPO+VO6tL5uLiOjAYDrafsd/Y90HEOnVd8dB+YCu6p5/L4OSu5nHy98/1zY76
h8mnT+tuGgb+OAv3SULNq0SBGfF5f58v8CZlTjgScSZ4ZpFzybu/5MvnUXRPhDMXzv68dE2UYgRy
fBRa/0sxx2AXjFR4ZGBHrPkwLCm887gbSWwdUzW3lcG/z1IhW5PggSyHfhBKIF5dnF93XbGV6msk
vu1s0oZBepH9U2ljH3kl/8GdR7eeJFwri3FRd1v6avr4vfWsVUKzFEDDkzs8H4xqloGHBEJ0tXUV
9jId/blf3HSXVYRh9UAt6mUfeCqdh5GRBnkVX1MQkK8mfwqmspB4OMP22SBnUtdZjayoN5RbMsiW
gUFW13xfdyIvxl7ugeo+xKQhjS1AS2tTCZOa1vyT3RRC/HEACr+cN6vI3VjmJ4IYIpSSLR8yCT3E
I7u975gtraoAcUuDkYHo6D5R0Twf0MLTItIO+aju9MQ8OrJHEUNa7n1xGRTWKmi7hnZq7Ihu6o9e
qh4CDB9i7cPStpCBIKaIY3F68+uaesl+HL2qEnnmAE2DnO8R6VLh7TrzSvyHFilr2O372X91xcCw
ETxnNiTLsmVWvhjU2eQgRaDHFHrCixlToGnUn89iZnqf0ZNBNHmJGcFWnnLqLV9njuhdlCRGp6Uw
TX+EbF9HcfST6ubeXm/pn8PXY+rCSAIarIR+DphmSxyf7qyMjtnlWtwWImcz3vm3gpYkD8Tpe9LR
KF46UgRPHEzv3EKddMT7Kyv0orIS6f5n6XflkUAkTQeRawA1G+7L6f6DSsLc6S2rjwsiViFguhWK
51nuGHnow5phZXuxL2mv5ZHY36w6lVRLHQggfYUKqSmfSA2aq+0bd5iTtkEER0bsgDYxO7M/P3XP
lTPhVOFtIcRoPlAh2sOwonbTNOCglPzTPl+BHhCiz1Dci9Lv6fA3U6Jr33p+qOaNx76Wwt7XQ68S
+DBnbBqni3FJJfuxajvXXb1fh1wt6NPYdNlRi656OIPZqpceGv/apaBY/D5/Nt3133UVFcgbF12U
1jHRtM+THJZGEZdBU70VK6nwFD4BfdBIiYc9VTNsNmTnsVAlrd5o6K/9eFlVECLpg4exw+N8AE5k
Pq9cI41UM94+dTOfKo7LxITSytHU5DAGs7lE8Xymmse/YwYLqtp7TFZdM0vz5cL5jVFq8WbW5J9v
l2w43cTnbfJqolGR10cogWVi0aOQxhbXDExVjexeFdPv2AxGSqZOcEnux7fW5n3RW/V2Zq+0BBQO
JLjXJZ9AMDqC3QulRz3/xw2knvh8fuwCt6vQL1QO2JnpE56o3IOsOheFJm09dHTfLgxOzVQ/LrKl
ZDQLvooU/A1uuU9HhU6uA2ZjGYhVe4d9NP8AN96S9csmijOhJrsHG9yqlNZJgzsfT6ernrpFm+ar
H6/viTaDgdawz87+rp+uLFvrk0FvlXWsSgi7/VDGgkzbmRq79aJrVqeDug1uaWQOA3V5WY7lK6su
1/j9w2QKTUlkR2waoeC/Rmz/8NIZl/hGmI4AQjtn5/X4x9xi0PzX5RhB97OZnrmlUy2/TZZzq2s5
c5WszBJoGG9EwM5Y6Bq4BVXgMkQ/BMNzyzHXemqW6VbNhftgqNCFFZoim66dxzLKBjybA8/rlLSo
vQX0+zw7X4wYRbKtLTUq0kU51y60dd6Z/iMZHF6YR+YyJvE6dDnCGwN78/VMB5n3ekYnW7d31xm1
svUEdSSYuJnxL2CmOKnmBS/aWrmfhVtidU/N40eIfHxT9SfvITmfV+HYlnC86F4D6s03c2zfq0aA
s2i4GVUuyfKrOerBCVHvy/bWqWfZa99skW2glyvMkmtuGO/3MNZd5ppWwHVnd6sWqOEagItnmwfn
2hZswwVolqVp7In3LVcuFEHK/bYib7L1GgXhQa6WqskY4DU5aD32DWtjrrZt5P/yEmnZskeVezvl
+k8104qHKYQgPeZvt9ab0YRitBxbiJEAtfhfCvKtQbvZ07meKJF6wPqMBKSaPF0agSbW7cpMeg7g
P5A0fNQw9BJjEOZkGPkxj78Xmqcul2foftc/j4ATCOUdReH6X7ggrBtE2Zln4MP1ajs+SwBw76jm
0V81g3HURwI/B4UDzyEpPmxV6JboqWADm//DeWGcpAzBs8fw1XP77HHq3JOFjqAmMvueM4aUnPcR
BFVKiE/U0qISv9XSqzIHBCOC3txYjkcrsS0+Y5xldBMfGKPglbhzdDKBJtG2t/KoxcyQ9Y15W0lD
1t+TLdB5TZb9hwgoeDI0WTLpvmP/ui3KTuxDOqUBHFPLv9XFFTMGww8tBr1btOqBL+zJ5hwsyti1
QystCKd66MluNLEiXl6IOKojeClzyhrwjXA34VvSZbYEvraSdF8tEjc/zMiRUIQpATY0s8eyOEfE
oaVMHsx++Pg6Dq1fvxmQSMcggZ4239hc0/mWRaJ/gYX85IJJbgWBnbYRLyK4cvCcBUvgfICGk61J
8pUNG5esPxeo3py22+axMdAFlpnl8DkOcjcLnnyh2ur7FaVLj5Zwqa41pf9POc/5cvxzAeNE8EHR
Jawge5eh++fezgVIW59M17T51oiLV5KB1dRPigQfBxKP6ocA2vE9/uy6ucnGcLp7JoLLn2wDfs5m
CVhNQTH/jUDxDmNTCLUi7W6yTMjlk8CU+Fq8P75Wc1JjqFamsh1uuPDQiFS/lMDCSwWPtLNpKLZc
+CKI/shee/6HHtX4cRugxWMjHdjv/Y/dR5ZECaOXiXKfKimJSHWJU4K4uke8w77BVrspX94KTS2w
xazpql6WTdGgUDw20Mnt4B+wX1FSN5dlR+HTKT/83omPwrkJB/4eYM1R/zxkB82XnoJ21Q9TYZe0
g68ATtvCfu3OgBrYCYSOdc0GhJvmCyD5WqLvwaCFySo6dLc/DuuzpMV2vXxifcNesG7My6AqCLQA
dO9Pj6WjiQ7Hav49/5vqJHvpXibnrouV2C3XH26FrD4YU4arqy+ivLtt1Ft15V+t8GVzy53FzU2F
JIm2fmjRDczeHw7i49Vk/YVvF0l9mmfTo6IzGrSaK49qmU7yN/urPjDdspggflAWXXpBAijm4vfV
Ugk9x/PmKwIMADVhBrEvzvp5M/EegBKKgmU1/mA8IalSCNVtG+93+IYD2k1+WD8/ue1cfWmZ9NVU
E65ytw3KaAOX/uz/Cp3lkx2J7yMYpE2v9PU5qbrPkMNvJ0vzwUvhle4r+WRbqADlpRDyk8QL6eFa
i169hUzYvvyIBntBEH929RNSifIltXB8XUNKR3njune/QDxM9SWE5WZLYQ88R4iFzK34cx+ffqG6
KO/By8yedRPIqQ+SwUd/UI0HOuLxS4OgkQN20JbWk+XLOzT5OsxN1Yfn4SUI8AsiqzbA2DJtL+2u
Iq9N71vX08xzYZSP+vlR8b8vJrShAlVwaTfdv0SKWeDRhbaomnaHP8eP1mPLZsLyocOoAQJBl9ID
W9lhsIsseo/ojHJnI3G94luIsSqxr/h41SM//Frmo82vaI9nGdRI+WD585NhTVm8Wx5lvTi/ysm6
sr956+q93QyKO1XbvGw+wSIKtwWbvK3s2nbLCQeQdmpgsqkGZUSwlZo8618EQXT7RJmB3uYNFyW/
ONpuskoUR5g94g8bU8iTxkjKB+Vtdw2CXdAhZiQTieY+t41wkNWlH9C9Zycr27jsWgqOyiSxx7eV
sxfeOeY/N6VNfLQ2PUl3yC64e5CCODcXH8GqkZjYN8nxFFPbNmumfWHdOB2ig/2vr8pKNJWvNCau
hpWM+/L2w4eUC2Apo+Np0JekOM2vMgKtGCV3bLKGQPqXGTOaAdBc1FOIcUMSMeht42Wef+EwKZV9
hoAw5olyVNcdtOai4q+HTE7vaB50epGNJID9hFsekt2I8PvYNs60R2Y+KU3/CQn9rv1GgoMj8Go6
sjyR7mwGbe63SqjakZuMae0CK5L9HnzjKGecrpR10jihGidr2QCws6edqxYwCAYzbRu5TzBhSPrZ
sc66z1mAw53u8oK8QgNd+oSuKJQiOUIhyFCCP+NRYdYQ5GVvY+MIinWykGdHJ2k3HPl2uqoLfVSO
YUxU7M3uGOX7GypNFdLul9npVVrOUY5SiqeZdHk/y/dvlfVwZ+5cWb51196WtMM8WlKSOjckYMId
HyIzfs5jHbkJRQRXYHHAUQilNsVJ1wSNZsKq3TUXTt233LJzcZ+rcOdLga6cOzo5jJQ9x1Y9irV0
rxeaHujA6so9QyY0vVViTe3kopXgb+G3wGAK0a+k++HTXp2AgPGP+lr343Atiar2nOXOyE79Cc71
Jb0xbNR25AF69hEB96vqyHzfHS5++eYYWIH2Q8BQuNtVHNsS21frOjgPbmK/pUKp7qL1j7uN1IEr
VDlPj0FtGlopgMcjtE3RUZ1PB/KzCdxSGOumJZMqigov6cz+XiFF4PFeqNhzD73Nr/vr9O3eobJu
5j739IyuSc2FD14ho0ikjDIvLt6Ax/neYYLsD1sL0N5WW75b6GRdhGsV0hMh3D0OfxKf948HUfNz
GZRNr9bd4b1anjbSyZPOiuUKhUf9uv1xibOcfLjyGo83HKxKpC4fWlmAVB31Y0kqbbspjm7ZpNum
c3eVLYcqBeHQPOm3XyLylm3XtmojboUyaKS9T4Y/1XQbiLyerYT+Lt4DaVygPc+PeZkPWqT8OFNL
HNmQz0ZQBG2BtxLTEiQ+0WLWBveGHda8kWrs8z5Y2s5A+WBbrIFR4p1/C32Q67y0saH4PfpJ8u5b
b1uDkoS9EFvoFam5xjdmPaq8S1eASqYp3glFF4s201ceKoNQCD0vsUATHe1KDu/TMp6qboOwBzQX
WK6LKSjv6cAjWnzJG8Kqtf0JeaPw/Xim7/rQ1qgggs2cvbuc31dWlaACPLxZR4h2MhOCZjrzo3Oh
rnQdgrJUXBThj2jTk7N8juA0vPbBaQ8/gdYBKxb/0qGq205yKIB6obrupDHyC3eoxdW+Nd28u3/+
wSWG0m35cwTxocLgZBKYzD+5B6gOXs0UdzmXMR8wO1i27dnIw3Pj+g/5SbdHbfjnJVd9yiPIVW4E
zsvaVVDNk3O1em4s2ttmobVtwoXuyZpMybpUycf3ElYJ4oRiPCN4cqq3at/XfZOL8oO8C6ezEar9
qL7SKpjqQeRTd9de8PM1R51FowBWHZlG0F/lW4l5rdDL1UeDRKyYyZXvTez8vLtoF3p3/V+Towlm
mjw0QLt3QbT2isamATQHCy+kfc5b8NfHmgHr2UzWLs/3eC0FMj+0CrrzA8lcPWbZ7qabKxMrBptG
0oNkcwcK+En9JZu3ao5BrZpsgqMzkhN+4ufOucmAIpjxnqwHRI6GrZtwt+vI+1BjIce7JVd7eZOr
J05SFvm1MvV9XIJFpMdId6TywSOzfYuoQnQ91LlYnUZ9zsJu7BhlSNUYFu+cQxXes/q5kUG4svo0
Cz3wmkSxffMWK446K+KYRpoSO1ledh2LWKaUHoDRF3/z7qodb8KiF/1tN5up7pJSVggbSguHRlT0
itlentS6nO/kc6qg9qIRl8CybsLD1/TVSs1p7q9A29G+6+viRUOpANmndrJ2AIxxuas+9ZHtJ8cX
Fqh7RvVJ2ElCJBN0Ivk+mcVRbnu+bzwvPPMu7mXUOMsHco3BnlVLDQ8f8wjgm+iCPgNbIkhzW8vF
K4VatnP2jqL5tbIQ0NlJD2LabB0ocKF5LEB1/mPprJYcx4Ig+kWOEMNrm5nxRWGUZVnM+vo917Mx
jp4Gg+BCVVZmVreex3PuMHc6735smt7/lfPYBYgedIPP4Dtx8Ammgsp6yaJCnaEcfNZciXguo90b
GaRJHeTa3YJaK7RRGgeSViS9pBpwaujhCmTlVGqmgTGxNh/WH6rN+DnQ24KRh5Z1AiosL/Xlt150
6Ex/es9IJNFjWQ4G+n2sFGf/YNOW5TScFtKw5DKh+eb0MchbRdMGXZ05UMd1PQRvpv6R43jNmkp5
oxjT2cvsW3aPca/yNHEHZK2XQU+hnWc8aHCe3oS4BU44A8wS59mEnRuZVfodwOnBJp6yK5f0HFEx
kWGF4DuG91jH7TPUrKqH9otdlWo4KL9jiR3Wxf5g6S1A1SvIAabA/rE4Z+0OIAWVguAD2gqxuRyC
LGEoSgSLYwLkDtr/VD3wDirB0NxIGcxqkCQD1xS1SgIQ1CHNH+cezvSloBGZI5amz44mCuI9gT9J
1pLNpdRFRoyjJwt03SNgFmRQJhidxpDY+lhLdqOKeMVhL8DfmobYPcqLVTgkck6yQSmKAz0ybvB3
d8NZgM/LSyBr+tvEWr9jDqPP5FcCpPBh9X3QfXbMfqcehk+8/SX6juF525mpRGQIJxWwh4WPgWsI
Ya6b3DK5q59jUIv3oDwDdYsbMWd2UaKJic6AhJHIdpuNM4dpVIssi4yJBDLbUDGpiDMol42jtg9B
xuH4Skjku2oeXXLu3gSjD2VvH60nKDGXlWX87fVwBIIaeE1Ji4har8q1hmfAH8/kB4AfPIZMLTCv
Q/wjhEEKoRTLFky9Wap6jtOnipVN6B3w3vkLCict2VCAkhy5LpobbxqvYAfUopTRnkjFmLnifoyL
Oe/Z97HREU+igkzLv7nvgSMQ6MCGpf1cKCIamAHiscRcjBWj/1a6AA+0k/nZk9V0W+qB3grTNAYZ
10DgGLyZiPVx06Y6oWBhgVheoclE3QPbwRsGEQoZXgMnGJN/Tu4VYSabjN8z6qv0dnboakHDSJCb
yp9wxNxhfSvhVyo0kQjm5tJnkk1aV6RfpTlWjB5FGYop+CpS0MJ1uCMk5g9jUbN90Tp35Tl9NKfU
dBYeMV+/kPs+yZS26uC1/KC0QVlIDAH9YY/cuK80vVjeitofruDhQFpEU+q56thggiDoVMSqRj2n
M6KcrRUYvt709/S3MrAjEFHDI9jSQsgassnaS9oRs+S9d4XwelRpJSSqbyjNKTFC7sN4d9msmTcp
GCxY9IKVkrcS6TI1szvn+51hHRsiOM8nqT3ElUClrQ8NFg4GHoHinRiJizYXBn4EZgF96w4MqnxH
JQ/yurOmOgZFKGr6fkNrmnyWnomsCEkNRCwWgSEAFmAV3BXuVV4yEvxRng1d/OHJwHAvXdA3nfHy
7kzs5Wdlbt7bcIlDx5sGeyLvovMLLZ/mjkxbCfxT+gUFWmH5wv+WSk8WZB2YyQBAYm7nr3lNgWkq
8n/ehRwLIBiok+hL+HHhdZr0f1nekGbIJIASNY81agJiwoGFmBMXF33oa4L6Ry4B0532UaZLU8gf
PsTZkB7NiHbp3U6TLFy1Vyx0v1WCCA3vBneQoUvEcX0GEGJNiAxBdmDw4TxGFVdwwaBYUtFwN0BJ
0ENotQHfCzjJ7NXYsRBlLeFlUTcNFph2hX0zWdOVyWv7fM8mCLHdWxjY3PB360qRY0LHbd4uWQjE
kGnyQwPgkjXfvpj9CJJZXxY/3pg1SYBbOgD+X/8seTQqVj/TKMtHUYfgNjBxzSp7uUyBBU4Hy2/p
1TvZtjZJaq9Toht7lqhoxezm0NTJyfBcauFmPQ99d9xpJppSDAxJnQcObishp1WwvSv6qnDI6zTz
1CmPqQV05NGeq/WGejn07ZhX2fevJM+k+r3SMPCV5W3tufjgKuzn4bnQrMPXtDcuYHf0xvEsCx++
Ul86PV1LF18+WdLzhU9c5hFDSo22kqtg3UmSsUdvkQ4V/TrfNwoOf94HiPa7ljQD+FJ/xKY59FQc
QrDZSj1nqlTZWLIhSX697rcpF7nxXTpsSVbTjrPYvCsFDCrRbRR2ugtTSqWNpaPWY9NAVtO0S3HW
RRlMlZCGnyrVhwimdTvQPwaWtYpAQWRGJu43RW7BNov3mlFOnTheoSTTq2Pmxesgjqe+is2Qe9Tl
91j1tCktK6ZuGC2SXKUj0LJynKEft4sOhH7JnkVpNM0SFOCJBtW0mGYFsSYtQ+J3vSgSzOQwe81D
/E+CzwQ7KDfOh1pLEfXdr6R0a0vN7GOnkPIK3FiKMQzdSrlqSfw0TWgPVr3RvsoUfDr4mjMjtOho
SLkkRAnYYY1U5srXHOluM4+oarsNpgiJMdbwMq4jLmS7cowvwGw40fxi0cnbvl6GE5eK6cf26EZT
s9QQ00sxVGg5OPid6JAp+cGNCnDu9GYCBatYI5BTN1a2UG33XKfSQcEHyno3e9GTE+5qVLXXwJSY
+OYxlPU/vwwHn080kNi9aulz8VP9WtU0zqqcme6li0SPiIPUfR15FwuRkod/sSO/AWIR2X8qrEUo
DhlVvw6rcVnCdtbs8TvXCBGyuVEqm89HuVXed5065GyVO/ZKZ5Oe6rMk6ystuyexMknDdJ26wj0x
S5Yfj9i5NrYdu9xVUUbnUHVapBItWa2pW9DakY8P/ZUbV6uPYp81xRso8G318rPybaILpvs7Ist2
oKM19M7yNFqSfpdx7J0l6rWB563cm4M9ewVtoO8gSNJYTQdWVezFBKyk8ioZ1apETKhAb6kzYyEB
O3c68jys3GEep8NmW42TVbkuh9+JMVWmuf9nTY1RuDaO1l66mDN91646s2yCHz0yl3aF9fdGwhWX
xlg4eQj73vzufeR+Eft3ryb1r9fxuzlWUjTrTPJNvvhyhxfWqBkbhJcSOdN3T+618JbNDbn80l8q
06CXLY1pO0+rs8OuydQ32s1nrsJ0iKbqjg22XbVL5wl/qlnnZ3OmLNqVPPYwf1A29co7EkIJygxb
3THEVyM7WjSsOzbQkSDgPIobH3WES6Md4UWll/iS7qWjdOTGS6j85v4S8oxylEbYk/MTnlxAkFOH
0sWZwL05ovL3lxCb5xTr9oi8tvleGpXzev7pK6PPmjfmBf423XtYhZxNfK45t5Buqn8u7EGKzpSC
qMbt3W017TzeT7hkUHQI8aqjaBr13fMBHkXSrTTlqf/YO8TonJS80ndWDbDhXIhCRKBG/L1V1qBW
2LQ3Ygc35ox7CFMvWi+dKK2gnGYEnajXw+qARQp9rCHcISss7/4LDFy7QDELpvXK2n9nzoUYiUAP
M4IAyu6PCUxpCY6LgLIIfMD/QGAIIw6C4I+0BS4TWqumSypPV+30TmYJD8Xaey+r7AkaSCM6QiUv
DhFYgOd+iJruODYfQGhg4JBJfEToLlpxEX2AsV2submlsWZBRy5ewgs5rVDt0nSNCJPkR6TA0Iig
9cEhJDKLBaUybAYcNIVmghfBkBSfQ+r3htHxCu+EWx4GlI/2IW3cF24fGMWecfS5EaTc1IpwjfVY
EAHJewNSaBeqX47R5K9oB9mEtDo6+jd1ha7LPdYrhaoOrEH3d67idGPBWiQgdGhedCVC+pC5cK30
PzZmrhHHSFJBVImKkMMDAolARXG0Qh+r/5FFKXP54d/4vOAGr1A+Q5eDLgj3itytPtdLGmNM2i0k
J3klbeqltPaOyoKDbamP/1xa6rMKYk7kewYQ4XVUGmtSO4wTCLyCPgAMGRz3jCEBaYlCZacZ5Hqf
HwnEgmv1ikCEIG0fohf0nDu6tU2yaa4exW9d9HmX0cGRcHGTriBFQGrQUoXzFEapD+1AFEPJitLi
5wR2D3RmYy37B++D/3Fbp0BOGkahRznkO5wazuRipAe0lQOag8IFjeM3NvI7zCzyV3FhYdfhU/Tj
wMHygQ/ETeGkuF0rnF9mnamzFwOKqIxiAZf64lzqk7OGVA4b2JmgF7mqJxNOJTEqN8S/Zq8vdBiC
Smg9oCNNlwasfN+IkJdhJKR/r+DFf5QaGXHWhXflyEgdKMQULyIwDpUhZ24ZV4xc0gbJFAJAbiL5
Azw0fs+oEwOWxB2+Nh/Ju2evztZav3eCqxPuuHjaqzp8VzZiF2K+ZQD7E33iUt02Q3n13hsbPEXo
PPieCcZnfQdA+1cLYiSBfgIZy3emsHrnhnGwpL5MYo4FSIB2NKmIujkR/qiB8RCqn0i1G9GIq0fa
CHhvEuOogrtLQAfcXtN5nh5Ml84RXjN1GMqqntmlp8D3DgwJQRhPaNbF+o/agRANWMLqWs6hSVMX
wVrOe1JnhCYdYc3XHiEFNM/OjTv9PSsH6QBTG4wx3LW96koRtJ5ZB3zlNaqvzf7z42hDmnYO5HIO
R8ZYxEnt5GM3EVwpG7BMwRfT79E1Oqj39xgjrWsDSZ51LP0pmyAkY/jAXeGV1CYQA2FwjqEG4TeF
jKsotV1rUkHAVW46s5J4mNKYIC07ByAEZJbQVeot9Ts423g6UAnWLSE08E0xbonus7oviEFGj0YB
RCnFdxgYPQuTUEIDkgzyMvIZpV+zFWMb1vaEq7bcRfrIA4Ns2hTlAEWoRSBXwAPQUBN0+cqroot9
o8Rj35oL4TmxOcVCUabnRnk9LlYoMHqt7wkOBzV1A5iJvB+mzoOEAgJ+A3SLxpbqRUibsR66JFHu
4DKKErMgyO862IBwi9td5/i+51hS/wV43kIXAdbc89HFurk6DCUA3B9zgOGCJpncLIe9QQOjH6tP
R2prie8ZfyDC0BoiQJwXOwH3BvMd0YEYuiSVUtIbWHcAI8z8n3REYgRAGLRewabl4mciM3cS+vgo
hoAhQHoE8H/1p9q+uVCdUzDGgKAIoMT2CNs2Fp6unzs/0Zphzgi9Bet4C59HPiIU4IJSDIO/BokE
GxQ4qkRZeNEgf2WxOCsdnADoXUwjbzrX0Ujqz3siQURvDkHk8xfeUJh6Tx1a8g3v6D1uq3PqHz4I
X89d/0Y3eaSQkYphLtLK/LhJj9+bFpMEdgnDSpAcEipAekc8FEjNfC5+1mSln+4XSGfazLM1F3kh
5Ho59H2M+hjd4S4dIzlefVfMjXiXLCLKyObIvpU8pbi+HyyNcAW5J9wQ0CzrRZXNZOECE4PlfAjP
KB+3XKBmrzyVPR7fs5i1JbiyLzNlgFyCg7bW1oJH4ayja4j5D/tRcA1psDB1D+q2mrgHa07LjiXF
rrW6dAkGWDbMrba2t/KdIIFVT4QQ6l1sGb98lACAmaa8iCQqHKiZW81BSL2rBTJknHzWCDIRWhwp
sGyFg30BGRBFz1pDtS/ROtaGoKieJPyJGKCcoXQIH+8zbJDwwRfcDGhFQlhMNV3b04aEGw0HA7I+
1c4LZdO99hQDwJxSfg2XzdNE0RNuY4SIlOA3LU3z/E1x0Bnxl1QsshwfM5/pAIbIj/YJNYV0AOKi
UMMhzfJlsUdxsm+PxZ5SS7mEXdE8k0k71g7ZhqEJd4Olsrkij2DVpDc2kxSdDoVHtq+p2GKCDeN6
hocMZUQL920S9M2bewxdayVupbjDX4z6vztoLUtTwJ9Y7Ak1BFoN5km4ez/CVUadz7gWa2VfrtQZ
tArBs1FnAkFLyLjQT4BvhfSCQEy4kLBNFv+0l3nHiDwYIYUaexu6T9Ed9DfahpS+p9KVyvgkw1yP
kuTmy3gTXuDuhiuPIeQGDJyhaQK60FVvBXAxElU2SA6wBYTXETsn+/umOagzHZF5vEs5Z7pfnjic
kFUl5LAZkgnSfMAM6wUVgRWHP7YzkEh+VV1tscqymvEzfAS+CrMDEj0MX7BhCUDMhywyiOtZUt5K
DwTWSgegy0Bz1HsDJEvIoMHnqCnjvU5oAese62m359R/HgxEoLEdYFmMuxImPXZP1CuuzjWbaHOA
cwIqkhP14eZ/REXlPxEHjuCsB1jZfzAr6oUfzOm7qU4rdYGY+9RH2AlA5ajCsACBFxJTEnTGQnMS
Ur46MUEyaOB0MgeNPrDpE0QqFyrFcJatC5aXF0EpJtZtRNxn3jHuYIAzjComsmhFYzISYbUpPTZf
weAj99XEFfm37LJ7ASAx7wF+6BLDmgqKBKccvwHUlk2AZ0+fAEaHMuALNSZse1q5tvWAJkhu1TNT
3E3GqT8w1b5pjKVkUKUIV+jyMPgC8b38l2gvT5gTDqNwmMC/AsrX+giHAEbf+HrfO1sPLzcNNhQk
dsKK+u5c3hidUFn/remgytgwBJbYZvK8j6OE/BZ0YJOv7gB2TF12DVhwNodGUYStqKeD1df9L4TY
oh9ggoUf/wJzA51mYvQypASr4Y6NsxxabyxnEGI0oi8nnuZ4JIR09m4p0PRSOi3gQEI5IxQW8taD
VdeFfPjzK/cE7xYqFA+x8J8JSqzqT3gBiWUiRijYubGzEGu8T/qMT9/kSxjXy3jr/2TiEEHQNwAb
0j2HIh/tQnAaBaHhPYbhNELAs0HBPjXO2OT4c3YEDBxMag9sKwwaDEpJJPBTRkDKhfT6iFdD+hXD
tpIGKrZuLvgD3YhoM0QUqXS1osfeD9Kd1IJvDdgp+QCmXQoa74QdXITLmGbDuSNKoJWo8nuyCJEQ
XyGbhD2R02+w38u+o9hdNRiTZz1YGZhMEx58siEgp+DSYE6r9lNcwPPuG5kRNiyYGNJTg6rwZ6Dr
I7uYEpK7UDrhikW0lu3S6ZGd2UUFS49KoHks2Wo60PboFY5wDZMyghOU1WzccFvAgBi/SO+gKlAz
ptYCg4GKiSDWm1gA0TiGfQjyOTyILwrrgmauIk5gsDGgSd8YjFtmT4705yn63tUnY5jP6II5oKXA
hXvIVcazWNgwk5sh60Y5hXccEnzKgtAGtD/aERCKUt+Alk5YSojKXYYRO//IgpYKrS0Dx6P2JrgQ
7pqIB/iYMAGHglDuYiKR0faObz69Sut9214b9WC6RrTlDol1MEpmX2cofBzhAk34wKv5SyyLfV3i
PYigIM9FvUzrSXmPHzUOGp2NGCcMRAYK/CdGVLSnjOFf1COGG/tsTwiG2zlKU5VBDW8DDit0AxIe
fKaQpXJJ9L/W7Bro/mBrbKyZcfbW8k16skUxYNrjZ4tp2D7G10LZRvfobl/ta0UUcmPEEpmUUY/e
tZybhqYApAETPJrR0w2KXh43EwNf8imVpjeEbPQY6aZckIeDDjhkDUQkhj6k28HjD8MNMq37mwx9
rvw8ItQvCtL+BxcLs1fJvbfZgxSP8YS20zcKp04oB90o69L/Q7B0Gdu0+sH5lTIVjRPx0g67CsdA
sIQ4rvrL0L+j0CchYfYyQ24wenmP+MbrWxQeFIQRsz29pyl8TDrXdqMvtBW+TbRM0B5Q8OUF4OLK
3liP743eIzfsneRFBnmfHHPFOxor3LY2wT6/uc/4xsGkt84Gv+4LNke4TxxLeI70ZoBxbqw+jDoh
OqXXyeK7rI/1DZHwpsbkv36gLp7Sk26e0mGexhyokenOWu1TQhxIrvPo6f8+wl3j+bwfW6t2+l5i
OX6GH7OkclUSHsUrYnDMCdDvjMHkoVsAAJBC4+Ej/PJgi5EBX+07gdHp/cjHwgSPnZWjhF51/65C
Omhli2DB/grQfvAhuxRXMg7skQQHNeUJ2VXDyxEO0RJu7Co5WGtgHH0LZLj9zEhZvQPNzQVKRFoY
HLAHopRAQjoOZ+4CcgHc13aXr5wDRjP+1Dp0UGDd2x1rFqkci9WF3E95UjOBoEfqg/ydSI/ftTHE
JojLmB68oE9BaiRJBiggDiU9IGwMriipSOSKF7YSovhESVClx7Zo3vivFtXZgmKxaJCI8zbAOny1
kBIlXfXOX3gq6XuB3h/44ZeOg7GwNwGd0O4L/I/qG6ap7ottWLmUJ+fSEvSShsByIcYUGWEgrPcp
i6LFbt8iPyI1bAG5lhxrRYgbzwJWI/J590a4AO4SsrHsq7UmECguGbVQDgEEhOcDhel3QmlZIGuc
IoUMYtl5fgKN3LfbX6u19A6iw5GB0+XnDMdkPu6BR1CTdhGEIecDQqrJJtS/gCyBiORRMHa3RC0k
8QQgwBkEIP4rPvE+QvcJ/PZDj1hXuWZcW5FuUZSAv5b2KP6SAdKxtCGagFHMCsuVQILhC/EvRgEs
jmxQbHwHLoY1pNnvi2P+4IFsdb1sYDcDBWM4ImXIloS7nc5QN8mYOt+CSvKieYup7CQ0ikAhAAdW
I5v+HmK/M1CtYFAiJ9VKYomCdJSynXJk/Wrw76BuhrM90mqL4yhIFayh7890l6oSNTSC3LAzUxCQ
6hzkGwVvIX96aond16HNViYdlTxrGI8+1H8pw6TFd5TWKbk0KcqlnKq3Tn3Ms3VSzgqSuJDcLGXp
1Kq1i6TVUvyT+s0GGjcgCTY2u1YAudOLWHjK5CQTf6YyOl3b2bQaplvxe2FRuSjCrVKySHvJqPEm
UpWtfOBwuQPw7CEJNTSIE25LLKBbIzO6+EW41FULMQaEngBHzjeebKUxryVgYa3syWGCUkyjcAMK
43vjTwtKY3xQB9oK1iXFsuwUePu9nFYdi3JXRDsJhRS+E7N4fY18GofGkaYqgUkik6j+1VNxdmpJ
P41inLvfZeDNP+mHSHHIw/WWHbP+c5yjHe47yQgUKvX6X8bjO+nHXOPoVJO3SQr2uAG97Myk64Dy
aKU3iyp/btrWQfLrjSPa1HeMnoveJqEGloftvKbzY1tgWGfUizadBmnVa/xg4lXlwvhgKIhziaXF
J801DqoZrxUgqc7n22ucbGKY5TSKooOswa2nEY/nLWydAs+noI23+WHz8N+ruPpcvpQAPfVc1tpZ
y+15rpiXqql3mWcMGw1SdF4OMlYcySi7SglvKkLc3mlGYUiQa+KZ1bGHBl1YFU0aph2NdqRAIQzm
Ns8XjoPmJ7bnvkmN4OsP25A2WEU+qdwY4Q2+JOxEVTOpw2Lm1OZRicq5GBW+0Uxd39x7UjUD1IkQ
YFmCIRnhzVphH0E0Gjz/RY46m7xwB1Jvtoy6+K8ClGCbwMtkE2Cih6wFXIKQkl4MQBD7corFD6XU
owg60RqhYqj+6PjBTgnMAIUfCIPABASB3ZRdEWmL9vgcJXoYOYN0JIyeqCbBw1+pi3gaj2jqPUx6
JlIr4fkpOmEbPbrW952Bxm9bBFVkWnQm+ixd9C8/d68tbdxw4xJNa4IRK8QKHj68ZnNqDiCM0Y0A
zYJKy+3StWdm/BmYebDooHQsbCI7wr+WmlGem+Pg3ZlazktOOhC5n0HpYqIMmS2dvZV3PyyyYaAS
sSUFtl7VLC8pq8j+UOpIgzLFok8a+5l8wXxwtHn3NsATww1NX/52GxjMfzmcShBKWu2Nk+5yVw3H
yx3OseACGCiBaWMve8nHgo6s9S8Ybyztwe7GljPgV6Ol+JL97bDCGdW9C2HO+ELX+P4Sgz0Yw+Kf
jtyp7V3k3RIl3N9u10BNVQcXo3sRfwXOEK0URAuGC7MGjm4AlQW/3bx3KmfgVP1LZ2kNcenld+5G
JM0i2wZ4ASRhnmkvFlRorAKWFJx7gLLqh8c2Vpe9icL2y76zu1svFm5jIvGRQCvmyZqUYxzwkA/9
WMnKJAI7KGfx2BkKqF3BXDF+fB+E4oIRm13lQTwWZP1yhlUQh1IcpAk84wXuSnjqBosU/z+olbRQ
tEedqTSEm0RLyzlde8DoRzhxjQjCq24xITQetdvgaI8gTkbT9uwfnaf4Q7ulgo80wWQ9p69y2Q4b
X9lF6LP5f+5o1rKtA7T57lRyvtgtMzxd+hxme8eDIxwb/fDjrb0kH0Yd4saM7gGBP84W3rRYwGBK
JsWlXOozkBUSHOsgvCtcqfs9Ay6EZ3lnHORdufuccAIETgIMkub0MQJYdmnZTVB0BXJMrlxgmlOO
1V4Cx10fFUOeOgDeGOkzfkKuAweeIf8VgM9SxM/Wiihc2MvZG5IM7Qw94SzsfvOlOQ1orNKzbwWy
HwLBowcZPt3qo2zjTr/YKQdXOimvs1d9z17sxNgrHuKZTrUEdImF2t184KnTkWH7paZlb2uIimD2
0cHe+gcBvBlz74CR+YnuzAc2c3srkCFjks8+K/vO7eKs8Hs+CYdPrhIKVhMbYVzE+hUto4DYh7AG
B+UUL7Q5/QOXzipHAOiuvYmPwy9NBycydO4vjdTkkfjn9eWp6DToPzswarDwoxviTdiLAc8NFWa/
R3OodhxN7Cn4Iy2/sgWeplDgOQqd4SgsR5rDD4QSIwzWwysX/kU0jEq3MksEpsTILWkfuNfO5iI8
2guL0DnZB+t0Sex7UZ7w//fOQWMvnihPdiJILzV7NS16fh2SzFzIEhExFPRSorJJXIflAHD5TQB/
T1I+kT89OXiRDXDX0pt1tlYlnw1v7JI9obnh8iPc42gQvgzmQgWxZ42H6hMvRbCO/hWO5hIVWHDJ
lxFgVzBClLkBu9wpL9H2HZRuBzImcLCSJeO7yg5iSue/QQVxE5WcwBflmWjzG3JriNAjRMXCm5uS
zrh4EUcfPEwAtsolFa1sl6J/SEKbCWvxFr3Vx5REOyNl2OKFop6+Y0bFpL1XE3kLTmPOOjNj0dmZ
42z6nWMdv3GX2a0zdpfmWfRaoPAc751FM82O76dFbUjZ2DtjQwR3E5RmUSaWjsW0GEX0Ooj69qgc
fInpzaW9JHAlgvau9pJiZGdr3hMgQXia2+jA74W+6ERG0N7zU/DSGZwEb+v3mFhYWbMUzDvThj7x
+uo7r460QuBD6Bk/j6bpQKPxBWxUhghUShqXpvCOwAxpSMgvqBmu9AEE1QkNRRbI2zbKhLIsvJSl
QScQuLti5MPtnUjDz8zat0vII+DUzqSdqXjPY93Rxy+dKsJUAMGowm7ICPlXbpU9APOgXGEmwOJN
+SY8Yx41c6fpqn7ENE3LKe/MOqeEm0qvz5NoiWguiWMnzkVZl3djr1xo8k7eQM3jIErkxSt7tdQN
rbUnSk5ck8+YCl+fUGLwpsrYGUmoUL4kSu7CXtaDcMaJDRW41BGXjACOCnrUIr9+u0nPuEqAiIjB
KA6xsT+lp30kqHgipqwEmE14wLAOyA+dFZt/eXtjyE0DUEqiW5/OYaKNUHwzzsGTbDqdhpQbSNqJ
rLUx6XJzzjEefDgPklzy3RoV3OZNNecD1f6vpcSKuQeNRG7Wozb/CDYILNDWkk6T/hLSp9Q7fhUN
EA/+RI6d3zb+UyTaWG3TZRqaKbDXBX2R9wR3QXjL0/As5bV8Q2gSolIjNIdeRw9Bwpy4h+0ofCkx
a1u6oojzI0UkVNNvIlh6Jvvs+d0CXAQXqovFM9vLN3AzHjilk0jeyJ6n2pkgXhPACRiK7QrUR/hx
I0o8CwtScTgXZm+yZx7LoPUYOQHfRYgh5z9zIz7992cMvYi9MKJCCYgi99wsTDTSAgIUgqZqX807
mCp2jtK82qQCML/+8vIPbSnqXbGh3rl/n+gFztD6LSpDdO03jCmPJi8zb+Yx3wpFfrZGoskbClMy
cmAMyCB13MiVAQeU5/uEpoZrQJUCfMq8pdt8G1wA4cD0vEsNCAH8IO43y1T9x/GjtcmsPoo5Fj3M
KMlUqKHi1wSChd0j7pUSXj1xTwHh413Phg3LGwY3Mi1UtXwE0jUgRY7hfUpRED0MfH3YKFHSUaYF
emEBRYklwE3uIWiL9ugAGaVsSkzXQ3hIZvWr6+1y8lv7L4TYfHBJA0G4AzT+woynFKY8n41NzZs5
TG2bdY6iLD4e0D0ObfP3hiE962BySH6a9TPacXAtCK9QfaDLL7ohJfC7DkkCyyAAYOwYj2+Uxxgu
oJE7gkKBX9nXCHXJ3UbxBkrw7cb6n+b1bEJkKoHAsZif7iIwIwgPDHwGPEEypy/3weoIknnwfsVZ
ZbJQdToDp6FSbfFe+GB1DfSErpaNJoeuhkRFAHTBPngy4PEIBZKzFz4gkSBpCSjKeTAOCdtBkFtc
nqgrAj3/ZhMyeHbfI2OUB88AhWY7Il+lp6dxpn/p3l1/kNYXTypT5ABoVC/qLZl/ltaZ264eEelt
SwY9x5DeNu6ef/OYDY2uqliB+nvnLGCq9GisnAfH4u4BuMjFF2QTUF+fwNpsczcOiQNjEEFedbgo
aH+Yj5ds3eyZAyluT3T0ABNFrIUUAaxUeKIJKjgsWRmXgK6Ce6SLVJwdt4ukUKURr1gGbJBF8c9n
p2VL56s3d58cq3JmBRHH8xT7PIAeSwlonbt3HqQnypkVacPr3Wd+TIWlKdXYGzs3R1jCKWC+i7MX
ddRVfsuPXEtAVONsnHlNeeT9MYmAMMVTxJKY37hhVHNBakF+Gbdx2+Mbar3YA3hAu3DigVsBafQu
XvUITOmizLxHwg57oRKZFysUl4o5xWfLR/lGZSF7UuZDLMwVFKsIX9QblgAX5mm2J/B4L8ftEfif
0i4xIcAklQaG17/7zvypMRH0J6wFAgOEOZHBjYH0mwK9ASnBRkDkR7uVCtyK/uQgIP8AGkA9tkV/
k119DEnmAUGWB0ydbqML+nRtr8/isz6j/E18qwptbIttxoZLAgbOGXEZ+GwOH52zgiS6/uPxvhcX
ULjAFMSM6lJutX1MsMxB/cgBVPvBDWHpe10Xi2VAQ2zoXIYsiD1JBrQxMECsvqkgqqdGBKf/s1QM
NCXfsUE5GFEDwBfwlygBtff6JE0Enj/LXuWJMMe6mFtrjncVSH55h5zCM6MXOyqwAyS0lukPcka3
N75/xEjgL9CQvCOtrx6Cntdu6Su05X3grANTWsgf//6JxiivAe/FahfyQXB11mCB4G5whMieQNv8
KxBcqQrzUhgh5DiiJIlIcizvqov0DIVnH/PoRwTg+uGGvWdjaI/VkzufzCnxeBdGBCX+L+2Y63GF
vWCwkQ4Agg6IJVwSGDUUUybYgm+gVqCXQCxaLQLkZU/lWe3ZaZhX2bx50oUWY++Mwiu1EPjbylWU
Ym1MNaILgAAhLeAALG/WgzdCDWFSTYALAm489EVV/VFCIAKAa7bPb6zLzKK3h+zkT6Bt7Ne/Icw0
kAHiaYtNShSOmX+8kBW8+vQKs886yChNNBRF3ZotvEK3M1RA01gcH/ZVUv+GJTv2jUIAw4kFkm6n
fCBTjolFSQ0XTIpsEHdYTZI9OwXrGT/lN6AN5hSb8L+QgTIGkQrHwrzjT3xlmkVzCPG8G9QLAgei
ARwj2NDYK6vnb6M3mXXs0CyCxT7ZR5dsL4o0Fwdrws9JGCcRkE9IrtaoIgtaphDd0QuRkvqCPkVX
/U7ShED4REYNnJwdoqtCxuxtMDnCD0FAsQM4PlCb2KdgwQRd1N4/VhfhGyPyRdmS4em+4julXXyk
KN5HvUrsHKIeDDvOZwF7gAga3HoqUPndXKL34I0AjZnDEIZagM4X3AFhns/Yo9JFpVpp+miAwF+l
V51iL9AFEJbotkM9H2urF+aIb1TNoOcPXs5UA+43XngNC2NPXPVR06MABpv7LRdiaAP1YzGKkzF9
ADZoIFaCLYJ35EpkKs1ePYZbFUYF47fah1sfjw4MUi7cJ24ft5LbQtjEvsaCzIMllOWCbzzh//Dj
t7h0h/2wXK4ILtkLGUQMFsy5efB9yy4Hqk/ZhG6YbKuMLlFcfUoV+1N+5A5DgHHO7lo9qjfEpODK
xEQ6QRixicK+Q1rH9sl2SjRWiwHPvkJJlNCEwENlMAPPEvsC5LD33NiImBzi10dGRrNn/SJYlnfF
GsQlwLdtgca1cyOqYhDxDKqkJeEN0SnPToR+BGZWnLOuCf1T/shwL6JqSTmd4qh1qPAsJq4thJcn
g6/iajAVhYS9q+MqcGM/QuLB9GcXYGXFqVvGi4UQisdbGIlTdOW5sLLWSJJn9Y74EHMF6IOOQHW4
UzIVjlR8A5bOCm+qXcYFoA6VekhREBosnNnhSDUEO10WLdYrnkCxnQUtRE1rIX7tUhdhNaVcCovP
C0S5lDWNyj4sTZXivjGiN0E5SIDnUPLLwzTrQx0FI+dFbCwoTOipJlokQbtFDQJEbAxcOpCUNIDo
4c0m+G9ogTkouHByr6TPJEZiifgcnzdmcXXBfwas2ZAIFG1QazAL/iAHiPp/cmBXYBWngE/fGQ3k
nnds3RJc9T2OTHWY6my5jj5sE3uSm8owfUsjV9spsOq91rjUn4Fb0Pgw0AZJY2OAP7K/wVyRoMgg
ZrFbY+B/Wf9Vfd5xkymU+i/1xKJIh+/vF2jp222toGfDu3DqEifDdhjo/inxsn1kJV09UReqEs0z
oHErRC6UqSP5i31Zms9zay2TgJUZxdNPNPmaNGjO401a0SPRwDXeg9qOzbXuAqTgzixn2D40QEgt
a06OZwbdlF1ZmzQN+7Q7jmp1VFIdKeznO0/YkszvPLGshQwdE1N+txNe30W2tQsaARnE4jUhUWos
a4DexNzIASIctR2GuotLtrNy0vCcuJQjHJaMVejWW0s24ZBbGTQBrgL12Y5dDbWalY0qoRTlo6r+
zjU/nlXNNdTbcQnzq0DdVaQUG/Bs86duNQ4y9pZKNjZvA2su1+Qm2sxG3Ql2bofSY4PXV6Bs2jqH
ki3k6B8I2oXz+Y+js1qOHE2i8BMpQgy3LlExugw3CkNbzKynn09zsbO9O20X6IfMkwcQc1lnBj2P
Gc+MPotuYVd6VkZ6eVk68xC9iaNoRxl4knQwIyLkGWu0krjtQ4wzLLZJUDH/F3hW6HJmM3Sj1DwG
IicbHzHpP5L0s8YbTPnHWY05QoEaRN9pCjTnjqoZ26AcmhQqlbkZD00sniPGK1PJMb9sM81iyk84
kpYfxFa+DRqTkbnC7sBwxhrdHFG2iiiiFSTSe7D8mWIvJ7wnt4gUr7KHCv0mk1H0WYGvzt0hVaft
cyZxaFx0FG0M3Aohfuq1eu+I+jv2ReFOBaT8pBsf0VxvG5WICa3/tDiZjFBwsshk0Ur3wAi37QzE
0epv3WMoY9zIM69LMNYygcuKKfhrG0JsotCWl9d0gLM/KyQeLfrr+uOaYu1NbJAygYQt6VNSwt/K
EtyWxSnF2KRm5lXRUro9S3fjonNjpu2Dtg1l5a6ok1sV6tnQNaTly8XsRs+g/y8rmPKaul+a5XUI
8r2Aq46s1H6kUOMb57RSHn2Pn1SX3PREeSx59T5jQGPSedFH6qW+1btmH8SFP+WJ0wcAWwoJGb3g
5TWUlcHsnJmeM22fgZm+9ioF5FLhIjoH8ofamPvaMdJ+P4fwlMm80ZLc1dqrFZHnB6lFxj1CM5hv
1ckutyxmVQUZNX4kE9rJDDRMpW1jSu5cw1wq0Ihn1a7gm164W+uUtWUR1lr3JylatrqmnIIyu5pF
5qvi7Apl5KeK1ymZM021K4V0hqWIAKq45vV4yqpyF+rRbZGagzUzlJhNstqNb0x4RiHZgSmFmXUX
kvxHtEQo3PUjjsXTmFZXxYT3tphuk6OxbwtfU8ffSr9lZXOZ48BPTPU4dYB/zdZqofwlPWOq2u1w
zWX098SfK2HJQcwtKY8yfVtrhZ0mdAbtVQyxTeUyiCIPe/tMvrQjRSRto3QLDOiu42XKj2XmtcD+
oGMF57oBdYXtZ6cIsM18I1A4JLeC1rocFFer6eLTHSywutxTckjMolHTwriysqskUwNT6dS4+eKO
ZR5ieY/zVUkTHbafbenKwz1Dr4OfHxSamIi0wLfQrCzcue1FUT1Bu7YitFNaLjX5LgyKZhjIXxom
Kplj8kUYpsuvIUargviSGniKAmB2l6mm5cDey+gFvpV7QtFpll8hZUA5UlbKX2p8IXBMGn9qizhU
4kX7h1gcCkxBrU0fM04Xd0npSz2GZ/rOQIgM0NBrb8Mqmm/AVEjuZcjf9a6YIral1F8kiGotzEIF
hSyVdfWqh/+glXVArjJE+ZwhRdnj5LjHu0ODWaVEXqQ/u94py/vSfGQD5yLd/0zdHVcKoB2ATHSa
5BQ87ZSkNys71M2hCfeC4aeUTSmtRfBZFxCkfjrhM4aDs3wuE7pS9Z9u4LlABtA0Zk6TJTaZa+fu
fUQmTQTzU8G9uDBfS9Tr8j9r2Ovtrabk6NGbRfVVnbfZQEXdID5cXlK0eflNB4lPCbcBPImkZ43l
m246evu9UiEyV2XFte+LyuH+puvvTfZZxV9K924IKYLQ4yhe251W+4PxXef3JMSupn0LLdktloDh
MfFpHE04CwCG0LWl9UnBUYejtGzA9/7S7rfXXWUVvlIQxwEe8+Qdtz8TrNf+oEvHcs42kfaU6nNN
u6qN7wNcKL11c7q5McLCIkEtm71VEnE71TkKL/3KcwrPVb8baKsphPL0Tefy0apjp1Ji1I8CIiTO
NxhT7IrflfdS26OxSipK+kfDPC4KXquRvG8SMqfLDwvwh0+gjfeF5SxsRbxBUt6vxGBSOPJg9NFm
V1gr6wat8U0mYUNiHLfVkr02YfP0mnXnAbJAk5wiRkSxQxaGIZ5MEw5i9F7jpYO1JA478TXHiw6X
hgzb+n+jLnqxE8Q7MiMyzvg0PMqUzHV2N7lM8INU/aVbdQz4HQiF3XHCdACDmnVWzf1UnMbgJ4/4
POTo1lsh9ot2n9eUD7TQNR6muTO1foQcNeoeeftUGevhol69t8E7t0fBVBc8P6gOZnnjtFdTTAQ+
c3w02vvMoWNMz0a6kZgzl7dCPOjidpQ8/pk2p6E5Qz401Oil0GETmCLYyI8c3GUR5m3mAehI1c5g
HsRIpz7r02vSHHnHDQJz9S/HJhNNoDJtpvbaRfvF9EfCVjKvsLB/hfUzeJXmryxO2VZa36Dz6LrH
WH3nyd+45mw2h3E4lPlbJpxHemhgwW2LCkpRkILuJol6soQg0nzny7GSn5l4GepHq2LFOH8q7fss
bvP6x2JiaSm2znaQrX1GGprG9fkwmrXiOOXqnYoSDUX7pkFV5AsQu09L81lwwbItGE5WJ1k8htoe
Ro3uz7QaQvw6IjEMob6RZc3YR3BgsxbdVtX3SXkWJYal57rCzO0QlBf+n0TYZVi29wVV63nt+JOn
Zex4urAzzemKyjdTX9P5oy+/J2MXjNugfh3mn37cqsKzDQ4FU1a8LoOjZsARqJ+RtY2zrQLUoNvq
ZK9hgfk/CAy6QFtCeGiNMhlERXlG8p8wJ5AsSembb6O1jyAk9ugSckgVd4GHihduE7yW1cVigoJM
DIctzeXia0kbgcISPil8B2g0yr+BJc5BptK6BZxs7c5AoiXWz6q9hr6EMRSxXAK0Rr8O/2malwVX
AlJCSAKdq7Rbvk6j39Wyp3Q7bJInzYEAomHkFpx7eMudWDhL/ZjqY1Y9dNJkIdlgppzcMmubmd+6
eY94c6pDKMhynsMrVkB6eRHbVxLIEkLh/IxWheOA6GNdf8OjS9ddi/GKZXrI7Zreq4xbK+/wJlog
qku2Hl7ncB0i+lDsI9x2PKXx89UyO7+n4rnQfxNQoIDRIKk37U6RDoFxgrsc4ypbUa54ecZF8aq1
d4n2LBvwyjf+cVrJ1V8KVXvktJ803VlkvPFwL1l4P9TL4YMPjUQm6eh9bjqUpGUE+gvfg5ijOvt0
RUhOwlEyfd5+vXjsL4V6TSbeRTylsqfNexV4rDXfaSaHftcJu6m5SsQSKPO9rPYKjMZoDws3QPoo
/yQflnCuaFgYK9Q9ziNYqOyRemdAAtLyowl7Tbzl4bYG9NO1zhuE47KcSqgLI9W6Ht/z6XMG/UlA
OoYwf2mVazjcRkDW6tmYLFUsOtYneASs01Uvbff1/GMJtzlfXKvL3b5YPHH8SYDtC4FuX/UVUKfx
V4XWzcen8V1g5xcrOVn5Y9cIfea0AhSJ9lALZH7PWOUof5z3Lab6nb5ewreRPaUe9cybLCY4JWGp
4LVcM5l5E9prRpVZr2lml4QXQLTPTAJbXFnMHY0PoUSjrUfHGWZcKmDGjNP8NuREE9KDjOVTB7cd
9yJYG91NFtF1YJFJu9zfEtMz5IPMUTOZMNvS3VD7KYiBxZQjL/Z4Kmny29ydQhzeWGT497DQ8SSY
Ipx0nqP0WRg3kaa9KtmHFHcdxarefSukd1nkALD88H+bvjXxPia8u3MI05x0BLw10tcxOFnqb440
kW/cqq+1pVL9EW/XKyy/5lusZmoBGglZFN/1etgPUnKVA2M3GhJKsRC3Lb7oZMgxs2GJNhW9LfYc
evrbFMvrMgRvWZm8D+gc2ig8zBID+zaNT5kq/gxBd7daHnD5LubjQU2G93SwvjSjO1XYIXVzd2wS
nv2cdDdFsTbq1B7oKWwt+NDi6a5mup2vRl7gNyLZk7kAhCEuroougorPCbkw+zq1NfKBpB7PPhnw
K+ZD+ct4sUbcfyAS60/ihXjomgDQFEOMEoElUp4330zyW2h/IfVBLxpc0Dw9+BeyJEDUakmVyKDc
mHH0yAvj2bbmX4IuLg2WUxwqzxX5q86LZj36Ur3HHNNR0R4yi6mwabrS+Bhaqr2Ud6Q3xj91LO+1
lD8sVXalOj5jxRWkOPf0j9lQnD4tPudY+ZNSGZpuGf/LyCqtc9rpeEq2TYY/VDBwOKowbfWXVpx/
dXM5DtFwHeOODmObKtmbWFW3KRT4MpvE06zmLJWI7MoS66g8SXDVViDcy3e5rlDIq1iZhA9tHD9A
a9QutsuavWfOGGzg0r4s56EtH4u0uE1hbsSBUiIeOvYhIqG4/mnMhq8xhHxKY5G3VL1DPe2tODuM
CSREYW3LwHE6ga2lV+1PDEZmDmQ7i2e1RD8WpecoC89pIWMbPgKz1jXcPsaJYilCjW+45GCLMj/o
IDe+KNoASplPJrPEtgbdahCwTsVZrqXXdujfRaw3Us1404DnLIzrS1R59FgfiZnSxpO+RLUoBt3v
0pNgk4d3qY9elRGfDL25aR3w99AxqEOACd/QqCCwZqJxVrTyfamYu2b9PejbbdhWzxFts14wE6Ma
pCps4ulUVObJMnr4DI2L22/B+YfdPTNJVSAgcvlspvK8AAYns+pY08T5Kj5LQfpD062Q9N1XpHbU
8Z9SnodM/jXyAbMQ6WGS2qlI2yAQbGMRD3X/6IToIUbWe6xRd2U8VqnCVpxGXNSIyeXPyZfU3yMw
xkIjeGdVzUgvunEJMKvpkY8OaebUEBqX9Z4Jqq2WVU6lkktTEI7elnu+p70JADbglTkZjpQy2OxG
t00ER1wU1Dq43ASUJwtVi9pvKipcoYUXhCiK2Jps1lFpsu0Vylx2E1dSEQ5bA6hSLSsnpais28kd
mSO1AZ51EY0fyHoxqiAQ1jpXFQqcrAZ1Ww4wnJD6zC3ek4my7SRM02bFteTE1UPrEsRYuzK+ECbY
CgQoaPWyTSYNL1AQrRIohSGHpWDuLZF5wHRSYJgkYWgUkgxqJIYrC9VmGUo3nYCocngL+lZBspAQ
eZO1rW0RkhtHC05uRIKKjVPIAxwH8lzm1rP0xqkQ1iTE2OaD2wAfSoz6ll56q/POHuvI6ybCQciy
HLtbEHOpmQZOOeW2mmkTBcgsiGZii+h1bfTMjx46xSJ9zbjwx5myTUDZFIg6S/FZLZMfYwmWTKG/
9AsZdojZ4r9OhT3DTRiXmFjMseBVkoX6ROJDEzrIoggF5LOLxVA1cTI47mFIW1n9VO2hHIjYRDmT
7zvxW422VbNrxFsD300N7Eaq3Wm6GCFV3XIsZG7Kilwts/1MxjF3Y2FBqw/YqtTn0Vwrk8BG8aPx
okOzuAkldcSRv4jprsc9CvtQzDz6FDpmNF/mXoDAleM05skh08M4xFHEqpdLmoKhIahXSyhba6HU
BTi8CgVeBMoAnM+WzCI/qDGVV2e3RhrRhSumLBq9UxnpwShApfvWG2PjUDB4UhE3JW20zerUU8zY
NmEm9LhniuLLQ+hNehtpo+B9LTJrUsmM6aXaawkXVyVAncprViERwhM9YpRhmXbQYfcAZtwjRWdI
EC3PckRbJ2vEEfT+oKhOyv/OK9merY4+p3KbemCB46ObHQSaV22g9yDfMV0DA9giuto6QkI6NDhJ
ie+4xDgnnrZJjav7tzFLrogdisSIVAvjrVBD3QS3SVc9nvpQQgFvqQzHgJpuhbFae89Bz4eMPAva
nhmpnT5U25D8Kauj5itD2zSR18p2jZqnmWpbKk0YCyghIzzphPokc24P+CQsRrTRV47+eJqh+CjU
tX1wklBwleWfzByl7og4Qo87lcStNwwCr72yi6qzYpy5P6qJyJTiTRBec8t8oeYYxpMxYMOIuacx
rxwh6MsHGcoXD3dc5xUcTFaH68a1mMjPyE4hiW/ZeIpJqsG5KQGKBS4G8SLKJ9iEguzWFfZVhAE1
b6nIfEz+nEOkzf07YjQWhVXj1SgwaWeUZGgTKnUdlcLDhN2dQ49IwYAr5va5kKGeBxksK1deZj/N
rI1pnFK95wQDou8PKROZErrJxBcSGamXmgxCSsmRksNA+b1Isp8C2ovh4jRl68loIkxuV1nRCEpy
Flz3V50LzOWab5ZQgwQFDkcUgArMdSbyIQqJa49vRak8NEDR6WOOGKGi6y2Nixg+QukcsBuSlB3B
0R5FnyLheAszMLRnDdlHgMdAnUgonaC5SMFX3l7ENKEvQZfPSNZkrDNZW5W6tAc4ndLPkaFeu+aE
GqYzsxCHkbQRgIuIb3OcMOdSDxIHpCoD5p9bbQ0lAxtgIxfaNseBpuT99erboH+OGqFSyP1mRF3g
7NHEv5gq5l6oYBMcamThU6gIoSyMnVJM73KnfRapcsnB+nJL2lkaOc0U40LTHCorubQaNDA+ipqz
ko1jRLBIGFqUO0j+62qnaCC3cm8H6ewLHcFvLbafOEtJA5+jOsw0l7mJRXugXrVQf2MFwBXjEMF4
qMl7EffZ4MUQCiKhMDOiZw1dEZrNACBYMXLE+EDrHMNaU1zyY1+JuEDE4ExdDetD1+6JSDZxuM6Y
uYAMwTiohI9KK3tFy87lvOPxenVmbJKe6bWBawDrOkIvGb51NXWp8KeX32nGYYXEQaPdNz9FJHAF
v33i0U6JxdF5HbB8IwisybKTzOGhoAuQsHedsB3FNcZ6VurnnOCLD/lNXJju/gVlwdgXOulAn9yF
voyNnpl8N9NvF7KpyObBjxxSQw+NNNwqGMSY1ouhf+bd6LQhUzv+ExMMqYmvlhlDsMC2fSE9oyPL
wqTqpkcRBWJySY8zoD91OAZLJrYCRC0DmaEMfQQBbp39RUveZ1UCpFLtPNS5Ob6s3M+hjGbfGt4p
OilvWrHN4+cMQKt6AWOXsHyoZIGGrfQiAdKq8cmUftffrpKPmICvzfFnn31bKqMDvpRpfBbSa54a
jqLBgo/3SajYBmwsMFfAHLS0gDAjIilFhVxYF4dJLO+DkOoHnYt0xr5chh224Z88SNGieHwB0+/A
LQ0EWBsZCVXuyK0z6jtlcFo6N65u1L/RTibpmoRpDKOO6r7FCIYxLabwRLNUbve6/NPIaE7taPKl
0SHibcC7DowQkVq6ny3W5EuCdPQcl/DQ3WLytdnre0e2tqJAFgqhlycj38n9zoTDtjgL+EjIMI4j
ypmkc8HsuMSvkXhOV5wuXIBBdtVSL3xn7wHJV7MDOQ3BI718Mdu6+FSmT44qqhmz8dvQkzl9Bi8s
XIG0ZXQSNMbdTTW9JPWRAC041KWs7a0ggZ7cKusUYU/5/7cRoGajl+W3F8glepMO6IbypBbcAZ3U
kHt9RP6GeMxx31mhDy8E62/dluTeAwMo/SfKdyJ2sQ8R8h0WHOIpg43aPKXWhaQXtnZq+ugx+uSr
hJ5QeiOYH05lHmIsWukSbgdtY7qH0BGZrnLjNk+0LXPy+Ijataic+IheM0vex96H6Y1EA+5eeQgP
0WmkF2vtEaIMUbfQPSGF4yaAdciSO0XpxWz2U85ZEMEUsl43ceuzHExcCJg1jOcUX5E1RfaQlHsz
qkieu4jB0Ur8cbVRuocpEcYbEtIvY/+uW68plJAkuPfQbczvfnaLgtmwA2FRnPZcG0Lj9gj8srcJ
BkvhoUej2SWxINgqgAWH/Aff3tQA1LNj+VQZd6pozWYOk9WuEt9HGNrRC4K2oPVlstI7V24eMV8X
TzHhFYeXQyRts8muI3tdCdhlKeJmirdkwIfV0QRc7V8NgBnFYa2M+TmUcUTFFiDbxNotB9SqoGGz
CwjArh/muVYOc/mR4VMeHMdgl+FfDAUAHIUjtNxnpwpvpeBFkXZpRKDIa3QTgL2Q+zMCfGmpcPND
P3kyDQNsZ4Oe+kx1kGmezsjQ5gfV+Jbobt97/PUivauqU9fX3qJfNvZadwv5pcFuoNGnxBq9WsPN
5KXy6fpDzW4sRqLkyLnl6Isqtprq7MEwJHHgDF9ypT9hv0KK+nVikqja5euEVO0FmRk1P7JqeHlN
tRMkh0jnXvD7cmN2LmQYrOvMr04gj0BEVE61uSPbDBZDOr9yNgmWr6CqZIIEqXGnJl6ZepBoza9h
9bqF7Ig9LBS/3i7TS3/EmIdWlNmWGkHZjyp+aoOOkZoUDhwxB8foTuDTahmLyONeEdNs+YGOHQsR
LgbOWOIhugfzO3+EsyJCXqfyIJMItwGJSBsM51bpCrFwpI+FBJEXTri3UrQZ9YngDJHQhlt8wxa4
PS2Wh5oQ1wYiacEAb1O/IoMCrmniBi/O9sgxTpII8Au3PwaqkZPwTqB8UEr8DxzjR7TGwsJmQtVl
woxf08wMnvzwUhtkFDRb4x164Wr/MvB6mH6u/qNYaqD/oYDarckGbFxYrWHoFGRodU/wFnEbmS+U
zciTXwvNq0e/iV2eh7RnXINCgnBfpOTYw0OugWrGz0H9oQ8eSVgbkYrlx6lERwZjCGxDvpSBz19p
+ZeJB6eI1LhOwSK128tbXjs5W6onb6EkQbnJCa5ilaiqrZR+niAtfwkucvGltC89g8Qj8xJmWkdO
kXW18q450ZngH9erZ7bBF0XBBZGIiRvH7xvbCjyX8RjeIFtHkghRjuQuqo0GDUsCRnUybrhvBi6z
yh4P08pG3nYPr7B+zK9yh/q/PMqDY+Fo33gsIsihM2bwI2QernZMUm0VdOnQIXhcH3/p8yGsE5TV
dg0E4L8TJvd+dIdszLeD2D/oKFhe2nGnGW5IehmtfxDvJQlaFy8NRAazJKkgJk0i0C8uttjhhiYR
Yw4mMsb/Nlwap2VzjjGZwJoP1lXJOUzNjfzthJSXwcQC0Sy2i4ta7/kVaFLiTXoqV/EuYDwKcZEt
/I7V85C7rK7sMm2XQ5DtLJZigcoeoBhzLSKIRTen9NYddaJn2OAoNYPYr57Lo2nzyxZYRVfjjE1n
/wS5JK+wCL9gElHn4P3A+0NkrnjJZdhmF0CEJgKrXnXa+hXcNjlgnZY+62d+0vpdY/ol9FYkFNhK
FnZeOvhk0WkCfq9RX3Cs2JMTaogcmRGi+Z3CyIR/vkEWMke2KyT3uP1jH/O+etFHGWgSsVX9lk/9
iiHuhL8NUuM1ciDYASlauZv88iqrG4Z4YxdzUmCl6sEVZE2z5xU0+NKe0wJWfLBGxyTypj0qfnHG
Ing6WCdUauXq2cBqSF8HmEJ4Njvhkbuw8cVts8+CfdLzVfCSNsNhUzlBVR/28ZHQMiqypttzZwqn
8CqXrhncmKggshjY6BtWNv+q48A6xq+iug7Uq73KrzgECymAG63aZH9x5mKeML5LxGN1x2Jf44Rw
WZu/21T4I3U5Wk+EHPpWu0nxg5cWZjs+8kuNExs7IZ8jteFkdvqOBgC+p3UkcrDwKcuoT3Tpxbxz
74CxBtGhZkoZ0n6hBb1xjQ//O5ssp7B0YTjAsylcZU8nWV9RinNiSI/pwUmDfny4VJW/ng+wnoP0
pPj1q7JnOwFyNLUz1Y4WbOvj0G6SOx4ZE5TDT/AupAl16THtu63ZGiA+01tRbq1T9436DqIgXDJs
pjkgMPqobvGVzhAKOuRwKLbsWr5QBChQvGFniqu1ivm1DthQSBC/bV7yaDdjvGauXEDNV4AeODAw
nNM3BZfWGya4ZkXsRcsYESh+pQtCvS+ZPb0kgp0qLj/cTqtUF/JidiZPh2qO/De6wwW7Yb/ofRnB
6/eEoKh6GEwzCac9LAr5T2u8+w3YiQoedyPI1fXipMiBgP6hTyPqvK4cVCy9sLEitA0iOEOj/KQg
AVyqa4jvFaHZuC1q77SyCUrFk575SgQLf3XEzv0R1jH+eE4wOlhnwbJcbBLroIt1dIAvnKgxOUvQ
m/c9SSEZDAquFTZ6idwvP7LmWfDIaUao/gSF8ZxS20BtAUNcoYN7idd+x+BA9pU13zJevV+4guna
0evw7ZB/Xtv4YR0hVURnLvtV8Vy5Og9pJ6mvA0Ob/Yg7VOMxJnwuFiadneqQz4H891gDjx8ggqN5
H6xVY3ZGCbIlCoRTI7xVhs/dB5dwaP3atFkfUA2Q85upv7SgLMf01JA6tWySC1N7xmPJ76y7Tb+b
C3h7e2o+DNur2dVxtSJXiBOSlhfB40zTTPTqa1F7/eDoW5Sc4n71ejOcVSye0hxtyXTMj/RlxJ7d
VRaheuHygfMEy7r2ur0pwB1eeanlUUL4yC06kGW35iLORHsSlMoWA6E4NkSZU1IYu652+CoSUhPF
lUNFL8GFR+zc0MCO3EhvI+odbB/+saDIhdhFjWde6MVWJxCopqSWUVTNbB/YQAtohU3Z9GDBcnPB
r6gu+uKswk9Gy5DOpf9j1rOLItu4R1FREDmQp/hZv1QoEbD/hqCC0tQMHE5ijD0ZQ2rn6FCFDhwU
BXZ+cFSvUe/BtcCBWUXeHIBBrDno6hX6PA/EwALzSsdoHaAxTaGD/RaDiOSBYRhYPy3+Tuj2SewR
qmHa9Y0kNvUfxFwG+twrOJ9l64bFWQjMAg4S8Q7gYBHBMBBcmT5iPgczes3ziwikZUvA6cgp/C68
iWhNriiaI9ZRHNC5X55I1ES4g/3QjZ+CicpymrmcjDskw/oEqSq6xKda+D/R4YCka5V4so1VUjM4
cFjw7BCerbrVL/CVUZ5YJ6Tu7J3jwo4RZwLL2unKpoqvoSMNLlATF7p1a/bVnpEwC4K8C8j45H5i
jn0RBTIk7HG8IqSdXri/qCbRtLUEAQoGVCuvaVZDeFQouMSsO7U+UoFk1gevHEKjPIVQxbiMhFsG
K+EKg57CQgj2FNj8DLMVbpL0yB+R1EGegvOP5wOLTLUp4wPRHcl2PiinvjwUzR3XG0RPcLYnblNq
F8R7CTzubYMVEaYPL8aNX87LmxdeeiRPettrLDauoxs3Bq8QnQMmtqk7o9XZslkwQQqvwUWpHLzz
Gd3hF4VwmlMTWTT3lrwnZYpSKmDHmBfAWcZprHbLrY9QD35yMoj3+j+NjVBQfYRclFuqBeoLKg6y
L1HFgoPR9mqOcM4OSm2bRxg01HGH8NYIuzVRjhWiuTETtTXU49R/dQ/l8Jl9WC6kr9X7hughYEOs
PAHQiB0CQv+QV5V3fVMGxOHLA7Y4gr5/ynfzi0wDZ1FMjakYUI/AHLqvstYfyNI0boLq4GGMlOSz
xCunvqlwZPGP4S8g0qeVAq3P3NXlWHNTjUPGVsiDo7ayvJkyH/+0T4yzcG26UmUAXGXdPcxOAHJw
Iwa4PrWT1gegqfIaaVvWCd/mSoHHKQE5A3waZPLVfUDczyHDWYGam3Y5dLlXpJaU4uzCnJQ6kAFK
7yxrwnQoEuFBoQi3W6wvsY+8ZHEx4qKroESEXVMRW0pWE5vytDoS7tM907J4sOfPtdahBkbgHl85
Fy2X8F7xyB2YnFP1PjV3RE79lYsGO4/Wzj5qcgcW7oLmt59sBYOh5oLfa8hY/6ytHot0WIALka/P
O85IjitOvelb5BSrHRB8JGYpyEiK3g2xZHtZD0R6eC7mhZoBLeX/1H0JbQm7Zo64qOT0wnW2lmvT
hptqYRCyXm6IoT7WBYTsINlIXDXIGK5oSsFtGcUgGZzXgFyuLuplmiOOx3g//fbksnh0P3tsP6gT
YPGZl/gK0Es9kKk+nYJwg3DIpcjRG19xZeIOPRa+ikVTkDg5sBKrHEsMbAqm2itNJ8Oz+IbmlIRx
de2DmQuYW7y6+HurXL58Tdfdh1a1coyTyfbU2OYWcgXDFSyKvl1aHqheaEvYfLRJqI84Itipk8dW
I96PGwb+EZ/uf9FeesQIZG0dIhZM4mEvhriwH6CEbRiIBYROgVBdh/ViN/G83gSdzdEWQWggOqnc
DG8B6Uq0D2sLRcWEEhAVKdM9LcTeb82hNX6wVWQ5Y0OhIweAKWlT29MmFKt8HcoQkw3Z2FNpF0T2
NDBpma3ZyLjwoMGzKcdGgtM3mV0LS0HkzLM/wK7BmrBxjYoKy6aSmSzPNCB9YYNrY1BoEGENPtLY
9Ks8FOoXwAQSIqnFSFUkxJpyA1nrCjIQwstI4cSegWeACAO1C266ZNXskU5lxi7ehcbLtGUfEGeO
Kus2UZJxLpRPwzqn5SnCFQnPZu0+KZthjQpMmi00RyzCEUrwJjCbq0CHHhLqdBwODsWFjMFhiw6b
qIbVejDiYSzk2/4SpQLfuaUVI6y59rniMth67IJlz3PHbOR/bwGsCofVghMNBQRSIFX0ud8m8oLV
lT2D0TSj7ADA29SjHR2I7cK+2jrgY2iTXwt3DebqdE6xL6K5NenGXjJuakYsG6KrKG/ydEc8GgNH
iivKFyd8zuD8a+6LPyGON1/rP+we+TFhgQKJOatT8vVVL4Jt3kRq+oBBmIO1JWEMJqKP1YYEHx6L
3DiKDdEp33hKPMNT19m4aEuXhdJGPywX7D/4e3m94amnT3C34gdTzWzyah4Mdt6+hU4N3/uVP8So
ykHUV1OS5R4EvuCIIZfKdW6tXlYC9o8ozaqXgA3Krjde5sHuGxcjzUaF1sVJSYrXcMfddZOkboO5
02pDs5G/OMBoxCF+nHBh5mjEpEteS5oENtg5QORYbY7mZ2UTLPkknQmXbuKHFDbd78qZqm3KF3LQ
eIYLy+oFqAkVRfK7CopumM6O++YnVN2V3kM0TyXuaw0tvDt8TAlkJo8vAF8mVg5LXIMMiMsxMZQv
4skiFCxgTbxEr+opfRu5w1cho0LgGLytVc6DKuSHaQGsgGVLB93LUL04XK1z+Uf+zh9Ovk75zBcf
/zAsPtZApf89xvEQeOe7YFjFcl75MVcSk1F0/0a/WuYml6X188ynnRCAIkl0olWf9j2+07hYcev1
V5p40kBxXMEpRf8L+aAFuqIWjZXS+WaUe7Av7JUxZfa136SjIwlYlQIuFFXjyHF+6IrQC6XKzXX4
Tpor9yJ/nVMlITM3+ywWGppDEX90A1MmbokWh4gekmJZw4wR31rw/L76WjC7VrciegyLeeGko8Yj
BI2PGdKmNwZaXw1NHHaRBgz9KTgL5YdKYSnUH0wa0xa2kOUnEK7n8LwoiMx58FBx4tjajGWyrToR
ki4Trjl22hLpjqUx4UEtVh6Lye2Xb7X7GkFaI3jjlgLXQ8ehmo0wmwQKonIpCacyRycjwhxrC+Rg
suDPqYGdW23Pw5HZrTsYWIRVJy0HEiMFok/QqBWpPUvDXkoFR14TejkM2vJPAn8PaOwgsQWNO/WB
p0qzmya8PN76dYswFcfMCdjEmlVXZNeaIoz3ZfGVRcK3Qb1k2IPhbkB2sTH8iTGAPxPGzKy2MnUZ
A6//WLqv5caRZgnAT8QIenMrAPRelL1hiCMuvfd8+vO1/hO7Ozszkkii0eiqyszKSjZz5bj5BCkT
eVZ3o3YM4ypuGpmKbiYGrpczn+NVpZMyTNlU1bzc97wfxydQWYnT2fikDXKVp8BjJ60jU4NvGq8y
y1de7vwvM6lZtXhIx4uZ+fGlZfwo9Mt4qnVKax266DCfnvRP74r7+php1vbxeuD8OTR2nnKHtGBP
2rBvne4/CjWGoBtioSKK4/i1cRCe1rUV3xc6DVXr/fhZKNWhQCLKTR42ax/Oac/ncFXg+8Gnt/zo
6bey2x2/lZXqo5GW1sz5wy7OevieOsyvX/PMqfH07vdrvvbU0bi6ASv1wxX7N506peDtGGZoHCYr
FUxKtdxkQrNtqNYOS5ByxUik9FsJLH7Nf+9WxvsZbmPW6ZH1lDdb6Kqe37pCwMEJW6bUIZ3iRwPh
lksVbvXd8W37+K3k3i7rhmRlu6g+C73Dpr95MuELVbP4f0J8kBgWbu/jXTtXGe3zjcVKZGKmdHuh
f8ke6uVTidXB4JjtPYo8Hi+N1OwrVcJVbc1bQcHkM20o/WUXwGvsfygAOKOBjCuXZtYgxpkPM10v
fflZK8+CDDcLcNs2M6dOOvcqPy88eMo2TtfhFbRyRhRJnHLZSlQsnhTibFzNM/YUHC3u2ECex/bj
trlQKWSaywN7sQdwcINyPgz3QLFykVihaJjp03jd9LF2X2hiRC88zBM2VjFDnLM/5pgX9mdHbCQN
wQl6sDX58I6GzbI73qs0xtpRbyCRtJNqy/R6+ynn3nxATI7F6b7ws3s2r09G9XKA1YkSg943rZa7
lj/2N02bh9fTYi77GmRMR7nrhc8hlW7Ot8VmnKS4nWTHmZe1McOpCZEfB+mru1NLzW5OteZpTrEg
gGYyDwXgzXOQQ7yTKu0gSuvfy3NwVG/cN6gNgzLPwD80AO3RjOXckiRjdWA0TQKrReX+yPBvPEfP
3DIZzyEz+sOvdxfB9FifXjWzUuX/R5mDsFhFpdNoE/pE9z9rE9dK6uKSA7GUvlQXUvtU5TtzWEUb
Wdtu/H7TOHcQv08Klr1zpPT4L3v7Wl67N1zZ/PJR1keomymuFG6dyn7RSJc/Z+f3a2A+vyp79hzq
/5LOoPl4EWcZauVt5p06IxR4gm5aY9SBOjmw0Lt0ij+L41jmsVseo/3JYL+nSmmHTGdsTOP6IKDM
58BPB96XMv6U3f/Msew4/RKpvcyPXyeS5nW2WwHdHWUmd0VWIXUzvuCAeCu886O+XYxKLpAqPXQc
nZLrWSTiCrq455JKVoqiINtlNCrB/Gi19cBzbiNqKTw+eCm+bHBBzDwX7v5sJz856dZZ8IeWLd8I
nHjV1ktxi5tXoW5AbpjVO9m+Pjqwr3jRegAlS63QxQ8VNiv+5vt8pZqPBONaGFB9MR493zw27vEE
0mdu8pyaNFvTz914Vj/vMSbXBONx41pf1Gq22QvcBdNUScb+mjw80efVWlfX8XepWqqi2b1iGNcL
cgRxPf9s2ubm64Z53dkk2MSJPGI6XDbGTrDTCq5zEJ5a8PAqGmUsFYBh54xmxxjhd3hG1lf1/Ht4
5Xtd+l0rN0gnSbiW1afqJoB5B8ZHfLoZ9W2roPuO6cgNnSnNS60Y6Zp58feGi49jE0tdQDrJVI3b
a6BZTPQeqcc43V10rdhZyaJenk5Gks9XxR8gnhVFC1VdXbz0YCxR8NbjGmmUOGT2K8M77dAche9a
mO7R0K+08OUwAPmb1Nn3c9Rjsfdy6+RiNuxcsvyTZCzCvi/vjhd1viOBO6sGN750MuarsO2fG8is
T2PbIw9zVYQJiKefu9WkH8zODkbPj5sGBw7DT51fIQ8s683XvriybJgkUS3XMtZ+y/puPdq2qUQY
lT6rF4DDkeeUvoZ2vln6PDcUPY10AlGq0u7Xjnzadu9agHvyUDZ7liNRGL0hDoT5zghJ0QQfA7pp
Lur31rihoaQ6vNf1dfbYerSskUGUf/fbLPG3be9i02xfT47G2ujpOOypky3d/QVCD4ddv97rHCBf
nx/WrWmqhP5frmXRhGeqMeb+B7qLx+rWrZL5ZIb0JslzY7Se9UUTzVnXw9da1NksjNJJ9uc4Gv+X
q97bt59M+5HkqmEBdBrtG9bFgRuySZMC2Hw8kuXvum++eamdaXD3/jjx/0Ot88EaDwqfc3Zn64a5
iiOUjkQzeJ2hgxuZNkC8OCV8flo2aMrpnW235aYH45gfSCqV499sBD/yCz0AhG+/uMi0IA+VD9Cy
WdMWagVH5etw6mTf6LMb59eSPVBqPVdRNfdxeDPv+tueS/QnMOS7vTmk6pKKMBC+yBm4emD2sOC2
5b/h/Os0vI+O/VULGP1tuHNHPAiogL18CNBxGM59HEHb9z7zPFoAU0w6r19+PIpd0xc5VjSEqvx7
6pPbSG9YjnPDVW04LceI0B6rdP55q8Fo9T3VTD2PJqwdi9FpkPlYkIC9uJWx4e1u3iKRDb95Njhj
Qi22rzYNACOAPtGuhtvBWx+iubnbSzYNxCRutd/HSw9XuPXL6p1lnb6eura31hwZHc4EZcyLt3Ni
cVT1OHjaParD8EPr6gQE4k8juweEP1Jncpa+tgxPd1YY4lPFMNaW1amhKXbWpubNY7mZl2MvDuoP
W3Vbzbw0Fs3wJddhv99bZHud8EmIRTt6VAfb6sa7jGOUKuzB60Cqas/JvOeB17seByx1+QoOb4Tv
OdefLU48DYdpFdcV/7kMvozC/9gPQnW8ZDKhB6mOwvPdM1S9bkJSIxMTTjkVuSBVH8m4FnbtI9Hz
G5sgMuR45Rk/M987NnLtW23fG9EcQYbCkY6D8U+hvWumO1fmkeParss4wFbbG7HBHTm6DRlztedf
2/6xPzEAOJxgL0PTPWqki/Vxvzpkm9irDGlSrJVlhQklXBFrYUV0nceZj/DX+9fCJHiP9XzxJRWB
O9ggTaegixAdvt3EXobpotlgFiy8kmt1vQt+pWiGVXO0ai4S/S696azJJYRXbT0F5Ch15Uap6HFt
GD/T88T7eOO+BTSCYBlI+cZ19Phh1xOG2Mu/4uz7tR8Yof/ughhgzOXHTnWw4H+3oVE+vnE2LAZX
Eh7e/WBOyLyVEmDz7ZiaFFrlnNUptA5NYwfcdvQi1CkKS3CesAtJ+W35y+bsbb4h2tGqQzQOlkkM
VOntMG0hol1qRBDxtrdK/vwTA9np+53Ul2E+ciMBhkiji3kKyy9Dj1g6CaeBnTrI/jm9kah5HClJ
zlCKD+BkmHK/ZshIoSnofJ86cJqe8YfTeXVepSvFxiRSFlssiBTsaasqOPf3rWMLws5rhMZBUQxY
+99ODqhcmHmfm3hQS7TFrdwkXIMs1uRjrED9NOVI5nDVWEDcZKXDnil8+CSR5CC5+c887MQ03OzL
EQzbLjeDT3gjaCGPIvUjgTaCM525i+GuG+Kb+BU8XcOPpv/bdPepDnlG4XPVTb2aran/bD2adZ3G
j1RfLTzvMwlR49coWwhEZrMXPT6bO0PEBxEJS0b4Afzl1kSXSaZ+LwPOJPSm+AZO+helk9q+Nv7P
8vrTKim0UishY9dkwnAoRQV5NEIdBkv49xuwzo455fVZR0Nnkc4hCihkSRpc3U7mcodMSFNfoJjn
1hzREO9bwEMA6OamevK6AP9r8pykMb32KNqj7oDPMVdEAbiDDg+AS+vxBtWdJTbSYgBmRNcndLjl
qY7chPYiMhNMKQtNpSAzcSlZdfDf5xb0knKDCVipu+iwCHWrmXBdpiDmZ8sbzqLTd8hSoMgue/O9
4Ap0GW4rzW0fCrj91WBEKLH+Zy3OvD3vv5UPOtlT9BzlI6Yf1J5xuVGJjNDc1lftSmDiceb2/byq
IV9fsSc7GOesprvpvrfy0SlirJkjbhu52KK8zsG5eMSVD9j34UbX41iF/ArlPpHnll5lcPPZ6tlo
q/cRseUka8I47m3yh/+kk4wENVPrbGKpHNSZvwh1RWExCk0xOMHTFII7G5SXunnj1SX24NntmviQ
lgbarlDfwFCVjDmAUbFvCadlJSdHqH3CXAbV5Iy2kmDyElVasicd2UNdXg6f2X+VQWqQh0CK0Vik
+BJzhFm+LCfriU41tlH9dG8NiYwc4e5nENK8BMnfkoAsqbhd4zgdOCiHlbVDp2X7K5+hMK+S/mhZ
72eKzcCpTd3tk+cblH09JtjM5Serok76TZWA5XBpvcvUo8pBcvwru5kuq6nu1Zjmjqea8Eg0HKhb
XG4ArRk/rWrq7OeEIoe1wJZ4NcKIpb9Kev0MomsUfw2UOJRc/xypFkJdOc5+UcPt4nz/sHT2RLNO
ub1kcqTUo2yelPvZe437n/0XBZT+cXSyaCM29CMfu9JLFcsjAwhm2a4TnbacZI6g26iYe5nnsDSc
sJSmL7mul2S4aAhMpUNFnG2UuoIgqrhvV6dQa4CTYl9e1A0rzf32mmrNJz5+ytCV4EGnqV5J3nbL
0HDu55aGsjJk5kYjrNKOrs1sr/x6baZ+Sm+4kME94giRZ/qfXAuERh6W47a++dRi1Svpi/vlMrDq
VFgrGA6y/a8MWotI0yteb3yvlX/Tjd2nKn+2eBlno80n7dT8pdh7auJ/ObR9d6Wza2dqi45jdnpm
pexj2vJvq/BIU73NBtueDw1KPLxZitWbj7+OD9Nyfzu5t9ay4FJdr4K7fJB+CmUZ4a/QCkUBd7oT
HQaTwsN0t0oOnb+kGufBUGlrS2xNz4ClaI8qTSoWXK/W5jsjy9Cr1GcK4NSgt8Zl+Im9+6Ms2VrF
w3Qc67huZkfltoK78nbrr1uF7rYF1iEag9pH80nxN5j1eUi6ZVvCnah07sNs2Oyr9rl5j2iX9x/B
If0EmjMO++M+vEZw0KatPz7VZo3CYNXOj2jU9TB0C0OO0FSlNQH8Fnz4vDhRc4cwx5nnrp/LVbwQ
Z8B0n4Q2pkthoUhokUmgCiazvG5bIdo63bh1hXPSydIUYg7nqoaAb+FRnn3/LXycprvOMRUVwoKk
PrazuKBjZnB9XSSlQMyKt6YZfBWGq06ZfqerLCShOWAkkFmzXDWEe9wwSBSufn5d/1t+bp9KJjdI
epnBozhzQg1HseBeyUgnfnD5ylv05VpfT3Ld9CuVEKF2Vm/xP1vvbfnfDPATBM5I5ApJbjV1f9lu
kqfNaBLVt29PM3+Gk/QK30R5zp8jP6z2NQL/G8P1QjC7apN7z3/WPH472dHKs3upb1vkTYsOodSx
tVjG5rdoi1m0jZOBJu9L8aENttE0zSslZnjji9emiQ63fvZ3X6dMPTumz3WbZTkiM511HEtdk5Li
pbCvZbeTSpZb5D8VZyFa1QrDa509LdOoZkiOJJ3d4n/ErS21pfFPORKPDKdx6LpURpoqJQmggZ5v
LQWjTHxXStx/d02ncS+EPg490/vvNube0RJziWa/w9IyshuHiZIzlMa4hqSXvD1+KEdVd3zfiI1s
6cP3rknrSUlb+RBFBO4QJwWgZCfzVuq1PEVOhxBeA45w6DDY4iNB7lqYrOO17DKkqHcVH7O4a5zq
5anJlbPIud37I7okpHu3pDyA81dPuv2itDysKIhIX3bdZ3zth2rrKlRZAYPIYrqcbWM2DNXjnftD
mIWiWGxDx1JSIzvE8eJfGondNJRpy+pF8yxubhkDiZz7LRELbHDrZOVXIc0kwCKt0h2sJNSWLz0M
mX7+7dirpOLMBPGT2HHNc/Oo+JByd1ZTyhvaL8ISUwfKP3jbAg1xhKkLvBzZO1VjI9C791/jbQBm
0rbTVI7RMQbNcujb9nYokGN0lH4aDdU18kb6vOtKtfL/uSa5HfsEHGCIFEEYkIEQrIwdZ4AZ3d4J
bcP3HHhhF0ELwLHms2qAH7/HhHtfmwFc/ULGGFT5Bmj6bCY+yFjvE/fr5TL0pjs/X0b3jXkEAiTm
RNYULCC61CvlDaJqpQOy93R3QBQ9Q3VfU6/pkOjRYS/iq3257hff6ct2tiVmEgQjFUaKTlbNVQLa
dHVmhbLC5h/affBmN5twmn3fkYPiZMadY1Bj1rQZXj+v8S058lWQVvpc+sUKr2eMWeEV5DzunBLu
cgnVVhVAniC238ocODOpKkaSD0wlzLXLl6LxTxGvmNzgHp3UMuFlJWF9eTgU41I8jnL9cjSr5ruU
FlHl1xSr3lOd0MwOznGupwU1vClTRLOJr//u1fCOdEpsj/r3GBIK9YcabeP1r3GQCSyB5czWo3bq
Xhvfp+4F6aa2tijLz/soPLJu1L4x768s9bIPMCWKkXffXShVKgVHnPo3a93bEveUP4QBieEBXBtG
fCc68jj8CT3+TERn5WDGJ9+e9y36yIqd/yGtn9XxgEAPYqhpqRl2riqcY76noLeiBZKrHbUUkt7F
69dlb/6qlitJZfWcmm48BetKs1H8qxBPkf0msHd4czqP9UgsBqIgM0YeAF8l6M5jmhMoVzrVVIqk
UzLdAa6bGkeiGgw0l1U+iuKwIEga9FeRB6NCKfVwNlWiDyQtiXjYF4JgFRkbMYAFxsXpq4MWfS+r
BR+dT6CMq9DisO/XEJbhh/JOic9ZKPrQ9STbUrr3jQ8QW9NflASeOo8pZ71OMRTTQ6XQz2m4qdMG
MeR5DUDkhfg+GKAK6fcgCHx0BJpKi6T/5tNjeQWybMJ5r3ejOO4Rg+b+uPzq7m2djoG9ro60bhek
9VCZY7+8TYh3jqO94RatnIbo+vZVIFxJkslINgPkGymq73aKmSSlAOPHCmMSS9OwgeyU1GNBVQJ3
I3AGBRTdRNqZS47/CLLTIN3k0t0EqeTBUMPhnwaJbtPuac9Hc4SOrsSEiu4VFl4CCrJg/J8UiN1i
Jp+Mx5oTkvSAP8zCSQ5Ze4U0AJk+H28BYilP0QsnKd0IQLbZ1sgTUe6vh/fTe/m/yikp/dMoctQ+
XNu3ySXmKMLz5+VUBdQpBA9D4LsAVAlXuKk/oGCwAYN6mlWl0KOTpRaZAOHdT4cx9fUkaNdkXiDh
iRKRoWxQ1gCKe9YhAIlHU2GfAIMUZNv2G3p+HhSFlx8nYoZiOs/hVQVLVNE8vQAKH0mYUHqkNQ9f
ehnXjiNTyXZpU1LWVEamkfx3ec9Vgyeu4RfLPiTVyM/uTRxZjkL9TJxJARAOoXD6KJa72DQRC2wQ
3zoZ0utqMZiVP6/RyuAr0ALsRI55z0Q2fomMaPIMW2RZDaHPrtFEKYXsnd7C/IcP9f30OaF29vTZ
+QGZJySxVUMC9f2kytQkHFDv+nNyUp9V9462t4Bgp7wBYYP5xtNtzyzVVkC5wZomU0M7kvm//Suj
dqj4bXjsFerjr3Jb5qcroksVqmpRI39dvpjlNbL5gJ+EbR9gA/KV25Se0xS+PzRtDFiuz5KSMYLO
a6iRK3GN+a/0V3Fkft+xdfs61h9fV7lOZ+xkV4dxOXddM5/SiQEk6i7eJJA0vtRvEl56IIEwnn2b
R8ciO1+Izh9pGjxWpklJ00AmUbBQrGQi0lTngMblWDWhgtXL+hXKHcWSrgZeo/ot3tJyLbWCVpGY
ijQyREgduRO6kgfKpUE7rvnhOfBoq8slfDf6jXZIp1bEUMW42D58atkyBtDvvQrAQBl2kLSAQElG
+wXL1iz6BLPBxj00ZnuyIwyEVNLBIWyU3sdJrgwOn7/eIa3qR0jO8tVRSGIebMdTSQrcqWtv4Ahr
Ao1lR4U6s/xKxjN2sQPw8ZnEjZHal/vybPb4QaZL0O/IUn5ib9Wc8R8G2NoM5kECJmyH1ETJ37yF
qYsJdWdgUnKtzfedknMKCEh1x/3Vm1qFAnqt+vZ2QVgKL5Izy3zwqQ7qiflAITecqFEXLj4gwSGX
3g3O9U1t9f2cmArauaaj5UdeOUALGNKasJcU+BaxHM+m2a9yX+ucnCo6Nxl3E3xsqFhEEnUCvVlj
0TYbbXD6B69JwvprlPHkRCwCu+M26zSwjpT59rXmihMAC9WnQnjWOU4CKJD+wm1N9pOy1pQOGl6d
pkADplQmy2puQmBvthp/Z4dD14GINCv/mCtlFlcSwPncxwLVxsX5rSpXmzrHU+PYXTIxJ769iQpN
ZpQwbSkbwIdL+coCmF6pDtEk6Hl2x0Fu3ioozeEjkECyxwC3lCa7pnj3bMz/uS1vMMrW/BZgcn8k
J4S7kr2vvzbC46aJqNYRCOUWhyGG7hKL7D2j+D6s24aeVz0Apa5xoiH1tyzmXBXVZcX+c5hKFv4K
sjXvHVuPrwA+3SO1yMOSjl/zvWuSiebdYk/7vsG1/47Js8ms4OcalXvHx0u2p7vrWKVVUYEonytw
gztDV/dr19ai2h738v+uib+SAPUXo9JA8xdT8kf1hrboGOHUK/grzf1xqnP2UVSSwZd+5x6CjaQn
AfuSM+SG2ZGAYcsorEH2kc4IVt/h4CGyjYGbZit9ZjOhAIPt8ZiyOQL+oHWjMASFKDbaqXdoqZOv
/Bsu0zEQ5n6Ekr5CkljcVg+7qqauedWVj1Lveospmh0qf0iwhQToRz5+fNIxEoq253/X/5SA16YC
TxX8ckwucTHzciAwCFDSqn2UecYZ6ZlEQcsWbhTacvjMyx2WH36vUCTfrC6a14/9JLwdJfLAY7J6
yX1wA06UNk/1bRepYWSInCO9VFqXQ/+Nky+MY1h5bCpDjXcms2YLVoNSvwF/2DhOgleg4SiHqZdx
HYpiMXDtKoB7rfEoNyy2Ed7RQ5nsKAljTz1CYf5JRo5RD3V4RZpmDTEcjiMM3Yng0Stc1Twshjb1
+T/yewycp+LqYFKMFSZqmJEk5Rk4hV/5R5vYdgH3hwEHt/IMYKKzuCX83IbIwnREbSJh9BwQ81dc
NQ4Mis48UGeTj49IQTeFWC7NA5oYjMKSk7BwUw8u/SWJ0WrwMFtk/nkOP4yw6dnuYJ5bdK2XG3Bx
RwPoO3JwHFvnj7/YQfH6/6/thO8aqRC2zNwDQ0uy1NgE3LEFCFrPHxt2vHXce1hnz4qmzJxwkfrb
isWAK0b0zeFEKXSZcYZJGhAWfwv+Cpg8lXwACAOw6lC0H63veJR2PMGj8GmWP9z4UjCfZ/DxSpOt
5OmAFTxNHLeenrPdsa6RT6yiH7i9oFdD05B7EjyFpGE0PsCVfvYr8E/Sx/8/aCFRHWhyBfiROnry
rcBE5IBeQGcaADIhT6v8oJDwBAX1BPDl8XWgwK2HE5j+I5Ksd67J5evcBGcIcEUHLBj8FLPHNk6g
mcvVinF2BC/UUfCSehcZWeEQ1wrqDMhxRTmP8bJ6qiSrNWe6P2Svs8lUwwa+ue8Vo28OSXqVSM3g
o6tYGHEFHDxudYiNn8g6YFuzecOcs7NZRA6nhrzIn1RA+X2fvVUXu7MoxxJd6DGV0c5ogkN3n3nJ
SxD9cbga7mAKWEvyTDWx5icpdY7edxLE5bMXfBG3NuYRiNpipobT0E5daqmbxrUbg6kIKaHhIk1D
FN+LDRaRhtCxMJvpeF8xD1deZf9jELyppz6U4bHs8ZQyajp+MnF78rTn2RLs6vMa/24x5aXSsdBT
ZAMlGixV14va/pfWFmdLCWye+Mxs0X8yRzAsdI/+BNST6J/V4/G59fTwMwtCQTL47+VoT5iV6SyG
hx9CEqQzfeXxr2dY89BCcffkFRxpACE8y2yi+y/lR4Gs2gSBwkflQ/ofNEyrMPH6QJugZ+zxdv/F
sbTSydP4TydevB/5KM+4XLv8BCInJ9hIjNmkFGsFtTGJwD0+vBMXMkeCqiDHd3CW8OcFjulfqBPP
NJCR8ppCFc3jsLYiik41RzmlMMXt+KVqkKpGgm0/Q7fgO0LJmfqnBA4/BJeAVWipk+vz7Ynmr/a/
bcqxrKEIZEMKH2efC3rRrQKHLUyCIPkPx8sqzezPclVaHBTTK3T4Vr4xRZ153Dv2W43GWp6yjfUq
AJaQvpvvEIkDsaEgM+LNGKSQ36w9Xidl4qmT96pG5InWTNzwMNzxFaIfdpQhz9HdD9tnNuFhyOi4
C7/sApZxfhs8dgUVGVYy/a7HG9IWF9/nfVMNdv+l1dWIrQvcgTSDrHi07huHcI2pv6rK72Mc6Ldi
7fRONRluh8rhC7v2FVQkRDzt8Gr+aeNFfy7DXSnSHKD0IqHJxOdDPbD+2iogAl7cTVGrHdsE1J1c
b/Oz7I/5GogJCWjm5n3IlrSDnJJKj1y5OCDWBTFWrwAKABD6LXSkaDCbjyiH1U7VTDXMKheWWToo
05ajirll2ea2/axqxe2uv8rvh+51tP5KJzmqi98FDFPMtl77L1NLuyWwIsbao+GBoWy4x3MUAU97
w1a6gIjDOw+ZfFWX4H70HBlS9aEhkXLk2bzBD/av0IQ7mBxHJXMV+YxIUKO7WWf1k9Acmmr3KBsD
ywv7pNh3MvJ5rhVwA5JEZ/Nu2Q/H9iL0VcOpj05d3fhzBDFZvvtOtbaHbkLVQnY4/vIunQdxw/HV
7gm0lxrizjjU4R/IYuRRvq9mwHwGTrehiIS0wHScVePmrHXG9B9YYAZOUqNO+/rkqfAy/9qgHGOB
9Igiyt/Ji4TGuNSi0lbwE+9tPHJXauafG+vfqhaOnFol3w/0oNTJ2JVgPJD7G9cXcCJ9Lwx2Drrg
PVTlJh8R8pPRs30u1z3aeFgQXOZS02lmqqynvns1TY56CHghqAu3+0QiEtKHMvjB4Pcpo3o5rYdl
E8Y8ZrGpNCqWAM6prDuHQizJXWGgQfX1R43IyxdvgrFGdsgYWeleL320/hAhJoJUF+BjINuEToK0
/WsvP5r9zeSYm5RNFQMy0UUIGpaCeJj9cVstTPRaeoY3tc2bXLcThGp6QSrDSneJXPDWvdxH6L/x
OPtgj0ucnmpqmwbuW8PH5vvxdu0/2wFlvOkqHhjpsD/XtIukqmXvTsBzC42T69ElKTbXo+WvG8cb
lwZuZGDEtU2VfW2bukCy9atJAtl6bpivmYPBXnVPoCI6elTLWQ1FL6s9jFbNNd83tNSWWjDs8osC
bN0LOxgCZJikmTq0knR/lhpytx/p1ugv+8wv9VndQ3MJGZJyQMvD39PBJOv6W6hb7lnzOoGBOxGp
126NdLblfiG+d3taDgi6LuBb4si8Vjfa6tIplOLiVteo4/yEaLmzqMl74KihqaXWfFE7N/42gj4y
jfaOmk060iKP3L87/9s20lN627qb8+PkZkF++tIFggcop3urIfIfVqMdNVu2XZnjoT9hJiGiDZej
zeaVzDmNU7K04fn+9/ibzHEVRcLMcdKDRH9Br6A1O8waPBOsiTOfhc+nbVpN/Tuek05otXzfvZ/L
NYCuU+gKt3Eu/rf7gV5ufoq1/IAOvQhhhT8V38jNr4YSFl7zg+yA2tL5tG6GmSROQrZ5GnJCzNqP
1qPVMDAeQSeWGVU+qKlXR0BVGJq6HoUTbTUE0Sv+ZMEEOH+R0V3bjgqfjmmqQqPzkLrTIOZBlUS8
+EdK6YA+Xb7lqzO9Hfck9aEYHFy1+UwqYVLWQVeXOlPZhmTX1TrBqUtDu9AOqdXXbODBM3TMd14J
YHadtcgYIE5EFyq+SEJfTe/APXnE8/Mazyc3IFK7QDtIBt3Ify2mxb7UjlGlZiysnJincqBj8Ala
xfYyJJ9jMzU+jvW9CiiwsNLdaDZdfmC75tVc16tiWTvohs7tn4InlA4rxYySy4gFVVEOE3iPsuo5
BVG851UtK214LyDcPQRPxhuroGQx4tDoOsW4HslwucVwpCqx2ZGL1lZKm1zQuCzAsqGrdIzG73oR
0F2oxGgJxr8B/RDwx3ADrFILlduEBUT5kW5iKhly0u9DXOmAX1KdDfOY5LiJb/FsNO8KT/3lT/5l
91n49gMNqNiGGcimuVdfAFH5oUyyUk9ltYbm1uXNKCEomILenCxUSkA6tr2ADaitJOH21USngGpe
k6FiqGQ+j4nQZspJKOrF6VpnapDgTlf5kLPj3/ctFTdQSVUyHs3dZi8F3NfRA9ETYiQYQbCrAbuz
nlA7SVdmibNxUwNcV2iJ/ExBhbQmXyX6nhvmHZifeHVra6ImCPUSoVtLi16lu5+s9bv1C8OFkW+h
aij/7j8KY0CFu79QbGpfgE4kSwJhRR6we0aCtxmUJCk0TjVF5DQ1VKaylTN1zVm7i86ZcCOqTptl
1TZS/Ogntxz/lvKgsGwo6in8TKUulZ8Tsb7hqENYVWaBQMovCF4yBzmWyBkkJobC87WSDmtf0gaw
kkFVeEb7n1JSniR5jhzF3UxVWryWYxNvBoWXyPXUDgtUDbmIBz/gt/LvdV/iHkbumlX7flograSP
+9EK1paue4khSkXGPQx5EbYM1TuvbiLF5qYTMCo3E1/l40HIX+njJqR4LgrFcWGh4dnA8MHS3DcN
yvDJ9kFN+Bvgp8D9Jn7R4B8tjfz8k1EISkYoa7iUuf6lj53lK6rCvp6/egFHMb2YGgh2DqJfV82p
0r/ZuqGuZLI/adwbogYHacpikk72z+r6d76pBqTaSkj4woSm8II2V6GLmc8H/QUUs9LVZekJBF2C
NkpyHIVXOFTm8TEMDzS9mblF+E2kXbIsPZKvf5jQ2SpNcgSQAgIOgwBoVknOgb2llyK/Gc2+TzVJ
F7cfHMuudpkWJrcpso+BZtBNFgmS4PAXKQK0/+1SBJAdpMxae7vbX7kpmY10V0DC/jJESy7v1LEG
jJit90cyVbejK2rwd9UNue6DxRPROJKMiThXlqFpD6mqxs/kFhzpXvQvvbFLkui+E91nXue02dQd
1SXvuJoXQNBhGJ5Vqah2KyFdwDipul6y2D3NcbouBvnaITFPGmswWr0f0X/Iqyg90KjXEEek3Pg4
4UU0XH9tv5ZBWJhRqOSqgfI+BgpcSTb/dau6CrBnVW6c6vklxGmZOzLkZ36SoDOdQbiqkMD+2uEC
wYmUVOsESXuuWn5Xqmal8eqy9ZcvUBhTwg1FSobdFmCAFbzIxsu1UAzKBVLm7V7/5TunZhGPTd3Y
UgJnZPiZUTo5/hrfIWe5KUKKEMOS8a8s5pEGp4gozGU8fi5/4rx8ZPnD5Fc1TS0z0roWZZ17JvUl
81TtMNjZBk5F2CXPIbBuqa5s1IrEfA4ao6u3z58QZMSstlMaOqxloUMyW74nf3n22VxOxF9H8u0M
IecJuFf4xf6bJUHvJJ5VwA6Lt6CmGrfDfwG+DYhlgKC2k2wj/bUIRjMXegiQCYVUmM5qM3uboLYN
+l79xIiH68fGi8zejlBiEEwmmtEQRKs3yi96dCYdvjMoBuzp2cBTvHvz6M97HgR0OyZxIijsaueP
8D0BiCeoXIDjZoPrZP5Kc07OP7i9ubDyLxaQlZO4SxoCmCkDZAS1AGTvW0+X6MNf0MmeRynvfCKy
rqLyaDziR2m63D7JibIBAAqUDPOayZ/YlXLGpMEQfkt4lfzo8Ake/QnBLUTDv6t2Qd1jkKRaazmf
D3yaEj4EvFBGEDTNoCpNkbE84/uksr9gKF1P1ezWV6+MfncSEHxo9szHgsMZZts8lnxisHiDnyU8
yE/FB2BPseereUo5o9AaF3nAiold+vWypagS03qY2PMEagt1ZDINahTeMGsOrBAorOW08MfOhOaQ
sjteGJJRmmUUh0zdgoUc5VmzMPyPIZFBKZZGIv3J1XhkkKcREjilbpYq/YUe0pgl7ka7TyxnKyiV
FARM5SjWD7UA7jqRicqImKLLl2VD2kV7O9AeXXSyX6taniDbrQor30jbR976r3lEUvGyqEEEJ/Pw
VewhcUnn4ABDFYeiJiDP10wkjzLedRM9N3ikVLSeyIVKAPV5bHOqQj6QDXrmW8W4mm6k++MRasmC
z1YtSxXweI3y3kFGPmbYNmVIIfr4m01HZNQoPTArGe6FjwuH9F9BOqU4swW1jYnT9I+76f0DHSDO
i9gcFTJShVQSHju7xx4XXQRauxkn55GwJv5iLmKbN0lF7YVZOAVuKHBrV0pvrg1vrsfTC7AmHWSh
4+kagFNjyacyz9n/5PQ3fWhNEK1Udjeut1R/QhOrLfFpSBOzbVAYpHoUNaad1tbwufWI9oDAxLEv
3Xfsp3opxXhVb20OcE7BEYhPR414QeSjq7CIhiIj/7i/VkhSAHPIg+EmeFWIfePa4/30Q24Ul/+D
A4RXh369e1kEMjMVwEG5xk4lfrzf6Ycdimx7e6f3DqfBT9DjCIwAqPgs1wJCpe/tHOuf4CZOyyJQ
+NSP6F55CU1b1bzAUBzsuEDHBrklm/fxIIBYQkfEerzOm39mCtUr2kzGxt/dzWDiAIbaITd1G0gd
ArnJtSyR64OYpL+SAcVrYPyke+kplXjnLjDHm0H5R7YjySFedr1bRuKoYaa94XLyJQIdy3fSHHVw
ZGefEfexW1z6txwxoXq/lxtFUzkY4YZ4CoPLi3XilmuozbolHiaLxiHRJNbcFiKBcfjspzTZ4xMM
CqmbO0WTN9TSTWTwWUwy2t81hi1a+c3LOMl9LWv628SVfsr0st1/wuF/BtDQyiw1w9z/Hf7LD26R
Ncy9rt75PpC8/addf0+WNyrEZtGpETq7UBEkj8GOLDKppGOjbbvhi6VGOXFq+H2qdYlux2iX5BaC
u/8RP9MQ/t5YE8abVn5Y1lVeK3bCnN1znOmdkuy3Y1JDX2dXiXXrHWPSGv2xJ+7c8SVKdw8b4JF2
9MO2ntESl0k2Lfhrmf6bEdOulT+9FLtnswlI7s2d7PAx5vTxiCQVq3Fk/p/rLcJHWqfJ/O3O932f
FPqV9vytMrpK0ieFTLXUzzHi6m0k4pLbWfwUxFsng2De9Er3Fq/rt/m+unq9OqA6C3q5spknybWz
65lqtKqZHsbgYdaYpRjkvZRbxVZluh9UlFGtxatpO2htHUHrVoVLb2vHiet1w2EBDQphjg1RWL0U
CY3rlVz13Ll3nt+334qauntqFLD603L3sqgeHCTLpAD3f/Mh9m/Z1rZ5r4X/2MQGM/5ssnpN7arp
1gL1ajmdwaPCKN+BhJAnZEKGdTXHoD/vlH5nZCZxDqBVnfVK/cvHbNdYEVSSJGyZDpM52SFtQ0iW
b+WSqblRql8eXj3mr1fGSca6vhY7j4He5/u27X7cZKrdPQ+qYearNNrV3y/00wU5N7noyF70jYuP
5aGR7mb64+HxbdNb/Xs0WBFv/pVbvMK3zXXz/0i6r+U2lmQLoF+ECHjzCu8dvV4QlMgD7z2+flZi
4s7VkWiB7uqqzJ3bcN1d6V80YIPN2+7aWr0lhmd3a7qvTcbbj9W1zEYBK4We9wiAoyLuWJmPQTbT
yOba248U76Px7I09eD7TummhDdp6ReKgt9xw+pL4On4setnxyVf10wKAAFcoY1taq8F9NH8vHAgg
KolOamDxb2eV+FjmJb/un5/mDgwTJNHlR4lbP+etnz5Pn6WXySjxUlzbrTh/5Bctf5I/CMi8j7J/
rqPUVyaNEV3J9r3QSINtbFi1yziZ1LKyoyWvHLXTXwswz65yzVcLL9P3HBPWspW7SFW9XxbsO/ra
4TnbKLmQQyr9eIfZfqGbH+deU0Mx0sN074Tp8JbvM8EwP2VXPjj+LaTqxb4cqK9StzjO9xPdpVky
JVzmKzNc0kX0C8MpHqm1vR+kFTJFYE8521kP9rG+E8NLzgKdjEuyNww4Lp/F3vrddQGkxZstB/Ii
z40r3d0lW5jm/fAVeAyTYw89i3DF+wP76B+7jcehdjvU8j2K6czgMTgoqW0uPD0Gs9fiaM8GdM5v
qzgSZZW4c35IFNEyn/BQCB5mAqrXp7pCeK1v5f1sWMFRrcNbZb1tAPT2fVOHxXDd31wajMPM3N5N
bBgynAJ+XqVezN5b61It2UOw/J2nm8h13QD5EpgLTfyoB0w1070ML6+Xn4WBWJ9Ebshk0gq4VyZv
WY1DciRnxk6IOqdwz3EP0yMAiHoHkv1ULReP2WOYGRa6aXBQCv1Jf5IrPzK4qaAuMXHIxSLUxLmW
88B57vbFeSs3SLad0S4DB7PRZJRmKTMwdcFtHc2KLU40hcHaBGuwfS8NcgM/cgS4z9h/R3bjUtcT
dlvUrGT5Q4Ni3+Ywe9t+JLoeRQ+kDaN8bBbZesnN5SBebh56mx7h93wwHcztZoVC7aECFbFYLnnt
k36Ov7mn864AlCbZYzlu4ugz/rVE/RhELtXnaVYDYyrJR+ZTBB8oApJ9+7r6PxeuCVl+y7LPgmTs
BZWTAvS6x1Ilh1uo1WCuhLx27N9aN3EO9vNJI4e3aJRlJNnInt5vrTT7ovd53xV8ybgOWL2cbpDS
XlOfjs0iAhufQcqj95V54XSc+cz9W7/nBhq/wstjwPMigabcS/eyvZQGsGvFPc8Djj1uw/bd7jF7
jY0rTeJ3LzOCS5vR+NJF1xfO7zwsdJCezMdAfkxwQnep6hG5M/MZYmXg4A7E3zYMKn4DgNfh6Cm2
W7ncTpVGhF3MnN44rWU6ih5fZcXyIuyQgWZIfxDgD8evyFsH/guJTPbAh6ACUUmoZWwfTMKVYBEf
acai3etmmC2mOW2a4RmV7tuqKZR3sBUFSUzXVR8Ig+50spI04W+6qGnVWWuhkOs+Me5b19iwdFZo
rftL4074Lhuhlh/sM4JGpuFRJsks81n6Z8A/BA/fFz094aO8+If0cqrwJb3N2BPY/5hJNB8fd9RM
KAPTj3Z6WaV46a34UHaCHDqXPBgWccD6zrkBHAeIH3tZXQYJNzJLKcxoodzNKLNGrALJJ4LKYCyH
rLRESV+GoyOMPXRCE6srjFcfVt9U2nSe8dGyHyRF9yzdBSgzweHgl/N4TN5u/w4lAfC20Y7lsJ3U
4ohayQJjNHJ32+NOe/qUpEbI/ceitv+bGS7eJLGqK2xYi0KUMrF4BEGxAswM0qPLZ2zHf1IDyAMO
ZDc9Uk4W/6R7IvNs5jPwgjqnnXjZmhd8Itiqz6zBF/YPUCubEgohT5dba3uqM4CwscTzfd52dq8M
3jAMLKhX426Gg+vqsk+a/V2y0txGS+34rvbOjQvnSubz1oWPmTgOc5/Q+L0rkqnk/kHFp/31O9+q
2z/w+CcjqM8pH2nWSeM5aMLcmOGytBLQgu114HFdWgWrdcyVM59hffsY3AZFv2tXSy8qd5sZcpkT
5/EjFIaT0brraqUmTfAMN6BZF2eaxhfQxeChmxqm+0sKqkXl+DHpX20X3eIjHq10LzfI+s8oP9p9
OqtzrH6rG86578Weufi876q5TkbKSnMCZy7H6PvsGVme9TL/CvbDPBcJNdYo9ZL/48q+R9XRLeGO
G5uMSoPTHWu5QLztCHnH8k8MkveaLTo7wjWXVwrZEHvLMw1V5mDRvaEivOzDxypjRKLlCUoF/YoO
ZTV4LuXDFw9j8LKRTR8D/lHzJM45EzaK3yf2UfTd2hhTrZ+9eN3yuU+6AlNZQAN3L0CWxRV9b3sz
JtoMLGVcYZUzikOxx2i04xzTXsU4VE8QHj+NVL62b2/bfvV6lAFOb9u5eS1j3BB0GFZvHnejRMfd
pXt9xxNnidmnWRAUfQMx/mN9fSp6SFCOnw8WwxlwT0DJhj8ewf3IE3ZH2uhw/V3/eaq1QX2waM1L
kKlNrARrL0dIpgQlBa3plvXh/JdnGwjnCY0EG7Exb5vEsiWBeN6M0z+2ba/M9mIyVgoZyG5AZN0p
uRTYjf7ZwVgqYuZNusbzGdhqfBQ1/CU/xG7ZcYMEsvr8wzxhVzt8MKgbouTkv4wKZZjHZ1F1OsdT
zG35Uosa0dAaDYTSTLZXPxFIU2KMcGKWE9bvEOkvArFAQ/2qYw8bQJMbsLuLcavgpQTj8dExeBnI
hhLEwX05MBcspAEXNn/fii0l7TBnvaRj4rl5mfBrY5t5OTTYQcDpjWmY9vCJDy6LAYCV1cC4HuSM
KMNqeesyArwHJsxc3dyAWANNf+R/L0Plxx6U7KgAyOYKbS6E7YLGKcg15dU/U0jugXdMsaDotnky
bP/ml9rZthvAZv6voR9xSXJZ9fPCPZqoyW8AQb+QCjJjzpMHyxHbDIxiIEPep2n8PWxmLS8TGC/S
lz4dop/rAQf0DeZNCG0SERbihb57QyR7r8pilXjQCTou+pymdwxoC67lxaXP65HGrMQxl2YBiqSH
ZuLp1qkjuYpIbPpWGhfcQAbqlsGleU51TiyMNy33oQd/D27Z+mC8TMFKsRAer56NrYOI1Xccr5uS
9V9yEULz8jwjMh3TTtWwPinMnsh6L+3srMN4PAYg3U0HUI9YWup7SdnhQnk8hBzNPEeXGmBIanE5
aRdpJZWuEnDL96EXGeLBSbh8TnQUmWYWKxWshKaMZGa6YtbWh5usN0hPNVzATE0kwaUNqkqfW8mW
ofSGYWq6tTjJlDOgNq830+rD6IgJ5rJXHJSVO6cubEX1+NBFZqFI3PQyNT3OGmYXF7VLJE3c9UsJ
ZE6o5pwR4qHzYNfUkVLTu53r54V5YbWA8MrTTa2Q8Qpz/c1fHEnaMe6jLWAaj3oYpyc6ZxGAd15W
qN30pYLQnyuwg4AcJGHLJWbnk3oW4250HN3f+IIfeB3HonQcZwj6LTUPQOLeRXENlvBsIGQcxW79
5uKyOnhxuTwyGMxedFEabtmb/OUmz8MQFaPjmwmTmjZHdtIFwhe7FX+iV8Pm/9CQ6IdjmuoB6Kyw
1Aerc4trzVyRHvqVSwvnNdT7Fmg8aHQeYcHs94ligQTYXzBEeBAYaCD9jLagf6M2kJWr00pdcauf
rF8i5fko1VQeMVxArvNA4PAaQuqXPTUzhUhW+cK0xJXh0KnlfAnMNUZ0o1OuEVtNaHLpXuwLbFBs
56vB9i24iCSGyD0u8wFP6M1FsCztNH6Hb37Dye2dp83spZbrzxCtPC+5/hIv12BMtcQ58cZYR4J2
2cSPfVaqKRoLqY8Y13MkHFqgWTW/fUOivC9wQGWHVNlrkv/3ZBjjIZzrjzFyC1mu5ZARjdGdXmoU
tMdy0Wynm4Nr7XHVcyH0nXeD1E5VKw5UAdy9tQu9R3uOJDr7D0CcHLBtuy2aLNgTPa50hSqW8PpQ
vaUau/dtF0Ls24Pgmk20lnD7/HCKdYGICRpZjbEakQAUMjkT8PKsH6xtv2df9YhMQE2YXd1Mb250
10n8lhbCIMrF19L3AxzkftlojiE2zvQTu8a0528n1u9otDFzIzveNXPr4fQykkQ9Nq0cm/PFVNXS
YoYZMwvrADDeS8Qz/3vf1D3lfIH99o4fvOoYAycdFCn6ej87+7U2ej91XGggLjHyVtpQuWVqYUze
mfbweeJ9lr5vMt+n9Vs7QVDTegQjctnNn8up9q2dHWACe5O9mwwfl3D1/mDyXy6+PEa6OMoB1/nW
FlEzgUYo0Vs7CDt0opf785HxUd3UYHWvnVAFtYA0QmrFdSPXe4zA2oB6qH/z1PY7dm5K25dl/NIM
AwvQePO0aEqdQfHO9C+b9qSbZKVX3t/qq/8S30Sh/O6bhX62tbHc0q2zfAVHDnc/fiBy3hLD9Stj
4mFakn1/Ng5Jan7AXkqoTAst1e/LDyZNIEP8ZYvgfWvP+rzcQJ8W3XblC70c7g50Z0Yexn0BKk9A
epxfaYhv4ci/YWFbmbaoVTcCoaqPPsVx0kHoXdOyNvIDvH4UDUuCGDap9Qvl7PnYzLQLOjB03nai
PWOV0r5258NzdyFgQ+qIcB+veQqXb4ty8epZypcaSOiSgbpz1evojPYafO+aDbgwNhv6uzZyCFa4
4U/xy/EfVR5wPLc1hjcA4PFA7QD3R9T/zWmXaUzq9ku0MST6rqio4NUqK0L4YYP7mpzow0zXgwCV
GO/+JgQulk1ZDp2glpvLKKQQuu2RwfBGVDsbB+yNZnh7wectNDuz0Wjdzllal0up2hQzR5Ie0B58
iu2BGK1weCkOd3/Tz3gNTdxbWLefY3CN16w3YYiFK+4VQKHxt41kCoUy6jgdvc98OVnMHOLYUtwj
+i4+zLSNVqLMcv6wHujh9iKMMBKkIQeO4YV+mvrQHsIhJMdatMWXbTfRS/SKuMrd7CA1mjQndavT
A2vZt1O+ppEv0a6mY73AXrpJ2A+kTDCJxZPrHav3f/PuU2RwZy7L/jbk54cIvwpDhnP3KqeJfSBP
a5kyq+aWCVZ/jWIEbq2dQ1qggx8VBxlcykFxHod3/dDZNLcpVFfck5Nn1YFqXqOUCAuFaZRGOk+z
+LyirDBMlOqRa5Go6jFJVCrXt3OuusvIWHPYODD+mEewWfjjZJzrdWyraE4nbqUVlyFrOnuPHW71
1yYiaGLyszHd+eskTw83jNFYzZ2aNrKjxMbqTLbtrZ54X7Bm3LRDc8Rzdls95Npz4KLZGmabWfi/
3B/P4eNQ3v2Xx/ecmG15KkrZtomRSc7zXDXNxNtRH4veoix0Z4Wcs2Y2KQoZ1tDavome3CkxTBh3
SHmdI4flBVzRPJY6CUvAovZVmWby1lZAYKmbgEuVZeR78q+jNoZtjgf3bkYUPjKqluLl9boZ4yPl
VdzLRinhhzkiHbxmHuGfjP7yYmk6JDG5OdQ0XUxlpGt+nbZOuegYjtemKUlkjCT6GQNwBbbvgE04
wB2/O2du6OetPO1jup8kRSQqiKJy3jNAs97p+a+GEaiVkmumTXbUZHEMV27v9NTMlWt4DOgVvThX
um5KPtG4cKrfXOo6gzgZuFgPd4/qgQodetlKZRuLYn3yE7b1GKQKvEVtt29kz72xsq9W7Pra2wNv
SSanP3gzB4PYGE9BxupVuSpKtaPVAz0w2nLoPJOSbrtmsRi0dkmht55Gz9PppkXyj+VwBYHHEUco
Y/+37idNav58VmJV42LDK5XP14698p5CBlGiKSO8x737W8z0TfOMI6ON1H30Lui8CS4aSm5Z5Zvm
/aRV85XRnZXG6sgNpY3CpBczQ+ts2nSaOnH99tio1RF8T89ezcek7nIfPDPOjN3dNp7oESI8ho4e
4VqPZG+Tajjlt+fK5v1kzHRuePItzk1TKqXHAHv2PtQKJvqWo3/shCNZOV7Yxd32IrOXZs4ClQa0
nTZxwVZSXMVR/mp+1DyW67ROQXDGB3Ai3E2dnZ2OJqUD4YZJq5WJ4uKBtvhvWuAlkfkf7NhIO/nN
POmnYCY3v63MS3XuOXoRMJuvDYJAdpjNDfmmGKEqEn6DqObQU2A4jWRXFcqWg4YQtSeF6mp71mkh
oE7UOOIiQ3hb/NZ62UZiB1m9UJ+LxtWYL8cgEkx2FeymaGZTOyJ2FToTLMLTRKyPViqIIw8xDoHr
KHGPfV9S/L7/ubxcIVhrIN4eApcJzmgxak7UNk+1LBF2pH7n2bZ8VAsfbEtGQpJAGNGYAe7FHlfF
SkzaRQfYo46MiOM7JohYcAEaY0tKzCLePZKixcfFee+GlArzMYHvIl/zktjWAtEnnF9nNfg4f3vs
nRTvdHxqD59+hm9Odft9XDVLnMqlHK1ayFP7/nYsgkye1nxaxy5+rEPlDys3HsGkfgNjAvKggBAG
/SQ7JFPZdRW2RDEAgGGpwK76KPWycoH8jou5+iJbyW0HV8SgoCFDL8cU/4Ap+O0mWLheToGpLrqJ
Oj8a9+yQBNQ6iH3QHUPXEprDfiNojsx4ip6KRdjSuJj5IYGbw643m5jdC+XU+3cOH4gH6BV2mqgK
oid97GoJDoJ2pJyYk4Ac+O/wr46HKTtk8sSsUeQEO/Y+Mu6RhLXPNP3xCYEHnDEHdLGBoXOEdKgA
D3ukV7c88ti1r9z0mtIeSo96/j357uOXXGBuY+Tr9ZKhcXgEX+ZsxvkOO4XKkeatvoCg7Bjv1nnJ
DZSf/CXlLtmu0rvycmGXaPKvkawR0RitIraRqi6Qk8kQt4xtBAdnerprbef4ZwR+bXlcsB0TUWVo
LZY1YEfJHt4s4p2+omqLHzLi8A5yn9ixSLaZV90WnvH2jeiOwDHsssEf0Gr917RjEcy++GbsvrRx
4rot7G3lrFOlRHVuwpMwWy/1yXtKSOB/eTkS6MIkaWTaHzm91h9YNKHONIouh0Vlafr9EK3GefAE
NBv5JQH1gqbwt0Eu7k7RjoTzph120BcdTYlnG6p28h5OlQL56Ad7Hn3m0Yw71wi6qc46XjXHLNwP
lmm0eiRinlHsOY8bvd7D4Lm8oZ949fvu9srG/F5Z43XS2qPTuopqBcYGX97AtGT7qgKb/WXGAwbj
Cd31VkWCxoZXVITHsDvY2bMat0hJpL6JiHg14Dn6Uc94JvANra6vK6JPPLXtUtAu0PMpqqzVw6tf
iMMnvrxzySIFslmKdkA16kS3Y1pGuoYgTJi0rltQufvLKdHe3DoxK2PVUHojDwKFnxctILJHDooi
cD6hhpL0m26xjddSb1eNOxORwuyvNxMYMqknRJO1PQlR3mC7uTo2ebItH5VMsUWSMh9PSi9mI3ny
p8yv1Jn7owlrzaS7GIG3c8cEw4bkd4Gv/SR27AFE6z6PjK5f15e/hykLvAH0lPBhW9ul+sfc6zLV
mnPZSA5m+TGHFgNbEG+Q6WiEvidH+dTVg0row03FcJHYMqMKtVlTM1HauNm4qRjSp4E77Zoobyw9
3bktwke03dGybyNrRBwKO2Ur8Ne9EPOsNbQNX8X5nH582OEBPEvM67Jqzrv6EdJ67jjVk2yw0/U4
ULAzDxLFa8V74/7rQPADjn9KsviM6hiPMURUiK/L821jsRu4AMQ0zglXc1NquBKnYxMIEWsEqjAD
HDqscY6OQStN7BveyObQOE27D9u95tkXIXVznuBEs4vGwVsIZpXHONgKDc8zqAZYCL7LZr9s6sxk
zodhdoWZ1i5+g8wcMbZPH0juO4v821UCXLEsKJtr0ozdGXfhsxxeAvjWdDmcnAbXbf1RrF+dAweW
5o3tabDYNjfMQYr1c6l90+DiNu1b90JDM5mWnJOqX8wMc5UVnpzQjVxDqqUa7XHswKuui47iIz9t
Hu5dKYSn5eu9WDttW4V5PbRomWZuOTr4SiIxLNV0c5JoJdLNUkE4geJik62XKOj39TXf/2VzWmyd
F93co3nI1Y/H5pFcbl0vLFobxvPnyiJXf0w40DdEYOfm0OLK4T+lg+cAHeZWy+6rS3zJO9ZD+Zru
JsW/aa3NvzJl9Vm0Paq/QGvg5IsXxZOquxBuBM4QhaifdBd6oozzGSRf4YCTZ/hI1pdAPxYfSkl9
R65RKin1wG9HWaOe3mN4MRagdunhQb7ntGkR51uI1YeOc345baqzYTR7HJVpVb2zZeqAB9lm2Z0+
9DN4o7Jox87FECLcouSwvM4MidrOIvDGo+usUIKQmdmHXz205sgmNiexutua+em0U/zdjyxupao8
+YWAXFMKOR5LbQ6syqTNBOFh7J39tYUDjBNOBKfPrVVkePuom45cEO62NV4htzy3altBGcbwfhru
GdnH6JIUZrTe9TNGNoSyc8ysYCyZGHLsYQu0O1Ucghbjbri+s4MCJkZaLoiGm5rOJjwAlUmysBw9
pJbrklOWTmnSXiTMRhMaiSi9VD/TjrJGvRJmkvfaoSRQSAha1BZZj2Qt3TY/J1g71Pc6unnL9O0m
RGONCVxfbAdJNNNR6d5Pj0TPDSfIYLS1HEx/7MqerPOvxXn7yybe2AdKJ6gHZij+sKZxKd7bywcz
fAw9Lztg0oPBTQdW6IH0zcKyZpGXytXfuaGe2rze3x8tU19ncF6QT0t2OG+93iVFkRDKdu1U8iLz
TY/uEQcwcXrkn9qR7Tl/24lSi21NsujTVdLgyYvxe0xAX/znWWlnSg51GIk/Drr1k3NXF1zCefoW
7qYeutSsMd0JkW9H5aCn8EmU1SteZjSMibE0K9qgfByTyqorJMxip09GWc1niDqBkqQkmT7bBMdP
gElaTK98XuyGhdo5HSIshYbG1Cbrp5VykfIlOgjd2NPAbEXLatfyoSlraUJrIqvO4W/yVPV4RIgP
PB3M5upwrLAN6vKCKTmxoeGXJo6dYqEmvqv4TWG0Tg8MpGG4TPwFq/VNnY1AYnRi8Hw6tJ210jgz
k3oap1Tjj4oKyHm4JJ5iz7c4VHuI0YMaX2+cBeMKenJTJAloA6SanapLvNVMGA4tThVTG0bxmY6N
eHJvOOnzv542DM1ePDZ6if550bD9sWFxmi9HsxfGtDpGeduQkfbpTJQevem2bQUZofnsUyqIPwzk
Le0b+97tEli0GMJbqDouhbY+kjjj2PAs7lh2WojOnVCbUoolfz1Kug+PpDPRc6F6U25x2FX2hmLx
HHMh9AjC6ZsjT1hIf+LnZ1lhJElEpJ7KT5zdO5cfvcW9V5y+HAYC9s5ib2dNIPvgQUUTU6F9j59H
j8jv/2eowoMYZRTORlLfyQMde7eyRtvmB5FlwgnGzEW/ZjzRpDPq39Jo+1pMngTdeZd7R9bUvHsf
3BMNXneJBj5OQJ49KI5zF26kYL/U4sZk6xaQel0nv4zhkKqWbacBF/GTzNFjZ+FNJ5rQ2fvldZkb
WtC5XBsN22AlaQt3f+U8gxJQhw26smE2deMMSygw5V2peVf58mRYWfoD94fRSqSHXVrKONKywmAy
ss/aZR2dkgStKU2WGiBUsCyRnEObDnJL7tTAYS28oPorbE+vtmgOy0FC6QUdFRvp2Me0Fzcs15LB
kA1qdHzPZVtYuBFtyO4hJ+a0NN7pNtRz+UXDwzp78QBZlS8mC2/mgzHEdGtvOFdvu3v3eLdzK+dv
fx9/wSgdxoarQ+252DBMhsrM4vdjUSedz1kBNQMM8+wwT3Ub/Yz5SMjn0zFsaYhiTz6wuiayifTb
wxfqVFN0bkc57pkixbE79aP4cwzV7of6+r3wgov0JDvle6UmetGmu4/kQ2HOyKqeS75y3W0GAFhb
FjrzsQn0tj/Zv9MTFk/dxevi3NY8RfSV9ofie9MIETFWfe2KWV+8IzYs98Pi+1+r0/wHMomWGkbL
Drr7up29/HEGidDTQ29TLfVNz9JIlw7wETvlKRaK7sCqXQzgdmAbj44foWQrMaeTj7EzUtKg5qcD
PgJUuBQ9OtoIIszzGaj4cnqXfLquXzA/NWCKjNMwivq60Onfa1dC3TVL7vWY83CYGFKvCFgjf161
pKk0boQehL5PJXa2guBM4Y427EhMDGZDgMDUQF8vLmsmnAU7c0OIKkYTQ1wGgLuwlCL2bu1VWX7r
Sr7occRAjx4Y4XjSphoPef4jSG34zMNsviyo4DoOgTct1A9zDTwo1F9aqP//gvBK5+KF/cB79Itx
HvWJN3KsixY36baLabTCLY9gBDGbR+9rmj28srrF5Oq8bt5+JmLdgqXtbRPkUzSGiY16YvcSI2Xy
NWigMGD9CC+fkSvnQ/8eSaKT63hH82ObQnyiis9KE9yO12Pr6/ZTmDWytkns5xTxd5Cq4/9LEOxI
Opg0ABU/lJVM3CGUoJO+75r8J3iNq34RhUyMwZeXzq6bpFt/Vqh7a9zatI1/BDmvuyk8Jp1dCTtd
wnhC4eQ7/9vlaiGBv8dF8OD+t/jJBHVK54flF32ooyNsFy4/SQI1b0Z9fe7Z8daPxtFwf439Tp/p
luz5fofTPF9DEP4z2BPvKT4TPmfxf7o7mE5R8ECYrduYw99rXbsM6d/XTaSICQ77Tyb8xeJ2McW0
sMgcGGxm3zFWX2eVg+tLHLmp3N+YZdVzlgulmE7j/sac61ePcH8LY3zL5UrAZ/6tR2mvOW3SrjEm
uGJPuTpWTJaLpQkqOIu3J+flp33fKjI3gtLO82zacHEf1TOZvc6RVrzhP+je4czWeNRdLcgNKGeG
Awf0kAca8tpb/VQq7/+boeKHYIumq/RvMuo9+ec46DNyJz9jVSazhYrgAv5o6kBIZ4AXIwBG9VwJ
WprFZQcf4mfBkHA2PIT6mi2orKnnWkQWc0b0EkQenVl9zSK+FzDu3zCqscmD02MEE86zUlaMXLUT
GSiPzTXEyCxP8gbxKvgLxKC70YKWDcmXjV99tVOEU8x4urfPnj5ixAcTzRv4OT8Na5doKsfIJY12
Ex9lV1V1Z/6e6fackRWtZWg3eHXlv5zn+j4xGJyY712lD6dApf5w9qL2IJTpw98LsZvZylFnYnxp
ELaaVOBTiX4uuobbX4rYG8T08QG/52QEkZHp98cRP/1jLS50ZNH5gddnTUART5y2osQJFXnmQIBT
aoj/t+1r8fED53j0DFLwifJgtLlMuqqlruCWA+DJ6dsCZ9Cejko78gLsZ0r+Uz287i6vjgUe/z/n
vghE2+2O8Y+7dP+GGnLfyXUPA8SAUD6gTYUbxl6czAlvMQibuIWxT5lqZxA1poX69v4myOVRGeSF
tJHdp5OtCe3eo5Zi6DKmBaT0YPwACtTtn7/Fo9+wPIGbnP8AK8EXXQoawUZiSfDLFe1Ms1KauO1K
z8yeVPWJBwYeUqgtT4PnIKSIhDKNSoIT2Djr1CcKy3/tlN9qMFx4fAykpD7DMyw/os9M0AXAY4s6
9bx/zE5hiuaKBxuiGceII2prnmzLjou6BQ73XUAApQ4GfONDik0e/y6UC+9OgDkp+aW80TjiGB3L
2WXz0kU/pnDCPHO24g0nBpomDwdxILDgE5uNh2I/qMcl7GNHVKbrnoFQ1/3TLECE0r9DF2NQzscr
o05x7wLWtu9+krJl29/la5uTfB/f42IKZT1Z+vRVDYCrX5AoNBevxDPTlD08AoZvxO32vHW/8A9v
bN9n0p6kLuLTXkAiBsesuvnRfZR7wdEbne+hkcmPUnh4fvHj02jnpbijv8TSzo+Wd4y6lAnHQMR1
th7fg4+cHt2ZfHyehMgEdx5BPljSRZEFSJOnz0lPm7bqHgR+4QFyfkFGgB1VXC5rFEg6Y1WBiurf
2mEnUgtmBnlkFBsQ6mR0yPHsZXUDN+SkApd2Hs5VCNA2tiFIdV17jv6Se233/rCj2ASx504TkcZB
qTLZUZs/J1HnZyEPUgoGmIYLvMMe9Fq/0rUqJSwVzRogFnPMU8pQL9B5D7azfHT7EF6tzlLiJ7a8
pfKCg6hy+seg8KWPQeh0g+ZjZQ6MO661D8iPWQ3diMUr+xVk1Vl183p8F6WH+H6XxGJwLBxRpXZx
XsL6hMRbbDPsPo8TxD/orwTjnPvwVqZdxzAk9EshqTDnSh5+iXYPr+p+b2yXDTjqRo+izpEL4ly4
NVd7R3wiXbv9OL2YaKL3sIbAsrMzgplL08EluAbPgVoR8USPaHMs30I2hkIw76IwmAazKfYaS+GD
rw+0ZX4YO11b555D8B57FwFclPVt3++lRgMllcHFD8htj6sVnKTSpgVeMYOZRKg4vMgOnOnYesPv
PtxQfRBnwH88leGaoRm0Nykf3Oq25C1IRMvFnqDHi/te6vYlpKcJZo+bsLXx6NmeLJDb2zzPUylG
C0MGGz66TbYKkzb/CWVpgPJTUis2ulyfma2lq3bDJ1Vp5cJ7jlb/jpk669B45nf4+OyQhaidMYsF
NxfyrUJKUiNeLxtlAezA0wQVmpXAR6p2kTW7rnqMV6/wQcvWWATunURy2DTW7xlkVoRihNl1R6ro
jZrb+YXWk6o9MG03lTXO/kOVh2m86k5JKLks4w4/AjBVkecBDGXfOp5sqokMYVWyj/6fh94UahdU
SfugEkK9288RICReldGehmuD6KOTJhTJOE/pXUrdkKB0C2YSttnX0quvul8IgFLD/DjDE+0VeZeG
apz5yfYzg9TA9qMNckV3r0ZKsbtZtq5l90lMP88rh5ZH0JGj2lVzI7yyzkzTx5k9cFsw4MNwxGQw
C9fN6nuDJqkLXcYg7MparhmsPoN8jYw40qpRcz4io1U/+OxPQDVk9hafSZ6DFmXqSYecvRjesy1w
QPwpdC7DZE9jYw1ZQRa83sg/8dYN9B2m1iPS0HON+fnKDrx0fwE0W7tr7J+gc+IaOkAo9oNMzye+
xHqT+4ID4v7HDzADKP1dxtN1bWijNrhA86YFU6rZYRgLW+9v+PdO4OUYx/7BwMOmkKxFMTtKOIPm
PCnyPMn/m4y2haolVErUM4Md8gb6j11hRLoAIfdGkNB5j+gouk5edPvJe/Y7hOZZiwG55VQzv0vV
1+mGaVP4gN0r4EFm8KXGnSdGoZr+Dyy/jZMi8Yl//pRtFhuk+NO0zLHJbpj/j7FCupJ9y75D5jQ5
xBthz32pLtcvK1PHcTYFqChzBm8edxjNLo/3HARB+wlrR4f3c/y5kcX6fn0/v2uG1ojh0SvGwYNc
jh48zIkNdb6xngSZOZC1nrsYg6lX5xX73bVY5Q6mwzEzjDMqauqoI+h34uj9cVpQhnjJBrxNm8HO
tZCg8IWJnZc18X2wpKQGWBhYd/wH8220gPAWBV5gHqjHugX2DB+7QL8QNDYsLhSGw2zLfoZ8gIBI
QRnyg3XTtNn25t4ruXt60dKnwv3W1dWxhEFXOCFP1CHx56h4q46amz4Jz9f6mI/84ZsAAE6Mtebr
EIALhproBEF8fFKYuis9lp3Fv+kChfE5AzaksVTnpailgnNuM8KMbQMGS2Mo827T+v/rzGhiba9R
GpNmw96yVTCjihjjoyBMTfG0WZE4lA9q7ws8xTvjBoPFPK/rncGON6xYnwFP2aNj6OhxNAnfviV2
EESuZ4+i1x8jMs4tSP4VWe06wUA0/s+tSXUyzTRdI9a7CuU5G3VXnXUmyDZrFaibzaPOqHcOq1hX
Y5JciA04o3RlluLWGwxetVG74GGr70X44AucKlenhs3BwD8d8JOafPGivCsWunMuqAzIpaVA8pkc
DPyEVd1SPF3rvIvsNnke9yw8wK6plrIN6gGmKGmIHMFu1RV8wRS06a7uEIRM+bpOV8gFjF2pV/ze
tifXFolKNuaAdg7bjjHtIP0rPtH59qTfnwOYZ+P140R2TYApMT5UXp9eU5eKz2Gt/hg2sZLFWuW8
gmlvu0ihqpbqy1NdF4TX4YZNhqQxgRUaYq0OcGCo4Uc6+DtGls/74q25VZaQctRLaV7xaBfIJObG
ay5T5cSsmlpXglPg6QJPoL9pusAyBu/+1/VMgqf8SyxeLXd2Oik/RXrTIOx20SBcWrN/atnJu33N
B8EMK+IeaFKmo+kcJD7S3/l3eKzDV22JA+FQRWOY/TwrRz/YqVkSML6vFBGb/CmlsFSmccspDHfd
3LQGlt9056duSiadFAK8BfvQsXpONpX8K9uVb4K2hXiHQqP1/zmry5l9M2HvoBTQ5eFDBE0aLrp7
cQ/sxyrzNUDBo/h6ikDXlt3CS3EBjuYSj9oy3Zinei7K9Fa1zdm5/BkWe+YljNC/px1Poje8iYPd
6P7RPWfaFoiGNPnttzM0xVUATuQd7vl8ddXNjm7nsqP4nKxcC5Wbx2FfTa6q72ecTqJima+L7jWp
9ylvmzd9aicahui8DAD1E7dsE2or8qEz2/PI9sEpK6wgLeOQtaM6pIW7HWUeeFbEuFG+F6peticq
HzW7MsJ09/aZfjRdKIYYIbUrDO7RZvCtktA1a1y6auCJ+Q4IjDdj62GMY+QLE9PQJqoWU+pDr8qj
bRRDiAVrbpbgjtBjzyGGcfECnkeLHc9eVi8Z2aGrV/3M6dWdd89d7GgYr3FA3PPgzmgWtRkyunBl
YVWxQ6/7Wn5yvlu8lBS5kEtJ6kTOdOzv2Jz5xuX4dH+R8gVfs2WKnidrGqOYCwZdmdiaMNYnbQ5b
HSf89o8RvZ0i+0ts8hn+s9aHIL1f+8Jd+u0v/oE81SydXfP6flVm//ixsb4e6j8TUi+7C+QB8Aoc
/9aEWgC78HFzXfVGs4uo+6p18Xww5D5Oyv4R2Zqnl/MbeDHq1tH5j1jxYrwOf3MRg+vi+Xb3qNLO
fWtRb45OcYuGDxG0g+OxGC6+puO4L8FUD5svsHrsJ84Xb0APYS4AiNSBTMOzBLlrW50IZoFYG1Gm
vy5/sf15U5pZhHIAA4yYJfl1mlTmm+7uY2O7wIC+ttZvuBpqjfM80gOiXS19xsGexFspDXRes2Hd
kXvpMgfd83qyAUvR9BSi0bqv71a4jcG07FjbvC5ez8tWNldffitBjBfz057ydqVlfZ8EKk6bVUT5
tBJ+XHOFnRn3NKm8qyLsAx4SAxykJy0m9SksgO554YksVJPrhkDNYmsDaB3cVwS/2RF82IkRISAv
ikgIGvlrWT2dHu2JMuMXdW6lXn5FLYYkwCcuOTpKDkakkByHLjpWVXmfRcQl74WdztCWNzsiEATa
6zgQEUIhYG+9fLgFqwGze2nVQRQlfVFwpuvMDbPNZFoDFZEB0dILxbxVFXYzFXjUH36SmO9N5A0e
scjYGc7Kpx9/TIy+jPXr6d8Fp26LwxiDIWn0Z0//Uaa/EQ7xlNegslhK/JF6ZoCpjruKoXgVKa7V
sLe5hlcHf7J6vNVUCE1XdnILX9Fl31u1hHQqi6FL7yJFHsPu1rkaBfbt2x5BSy7ePTSNFLppAfun
nvfYFyJ8+dm8aMsUwYLGH1niGeV2pGFkUMM8jdMxjpPMk3DYIMxQxbuiDJTs5f4J4pvSCs6djvs3
2O61tx1J+OlY/04+plFPkYWhsDqm0GT4yST/b/435xmCdL7JI51GfcCH9fRysrXb92ENFH7sdHOf
0SRfHMz1B4PDEDpCOSD0T6PBBBbyWJdz7O/fF88O2nu1dXh+k99W32LoCd58xTUPJFr8eejSNMGn
eT2Gb3s0AbEf7by+jjNChZ9Z+trcpGtzPA8igD1OttI+e9Xbmh7ye3761BnGblsYUzhVMtKK70BF
ko11C3S3+LstsOdtFbRQpaqSMYUJQEIeOUhkuab4dkL+hRY8Jl1/NcS8M6jHVgfOEDhbmmxS4BzR
2cfBds80HBDeFpt5WTdd9aVH6NJlCum9Paffi+EZja9zablbTzDgAoCkoDk23TkuWesqrEGNBcr9
Xt/eFjZSZ6KyOgTuCi3PkGfssKoXRw4S8xdFNZQnYIdngT3ve/atJMCSUVffZ425fMiO/miFIWRU
4em1TCU1HNerUtWUX7VzD4sYlBKxtQIACeYW4Y+f6Vi3Bo2yqZXAaCcdt3c2VTzdexZPYleNvaLj
nL6CLlqQ7nlIm10n84Zu/lRPKCaGz4cufJL5caoQQirrlLgDEyea/ev/SLqvpcayJAqgX6QIefOK
vBcChHlRQAHy3uvreyUdM9NdQwGS7r3nnMyd21wqsQ0ZuJH6Dw8jC0NDTcM97urJD63Usb5VjD6u
nzdb3BmXM0IrXUWkybRNRQZRT0pHBrZioKMqwkNoRErqdPJ1bWIlUIbYjhY9u4pJ158uFjFx3dlj
fv6xOlfDnOZU37Z5VIgku/s+0N14w+up+LdPmddbb6z10qXxjNBioJKhu36YDdNgTuwI146DXbNM
Szp/Ptyrq3V19VlcNNxZBYx7X9pXsn/FEWhQzC9ZK6VxhFWdiHsP1U3435T6Jz9hwNZnExBi9v71
QgJ7a6X6JYaa2WruafxzQ9Pjwix9VaxhHy+VaF3py3bvKV+oYJvY8QptKOgfucQl9eLLZ1s+O73R
/3spkX5Yb5tqpu/NtRv0P93j1HKoB6SyfPZjHidJVRDanLNGp7dsoMzdutPLw1fImJGH4YSB4Cxd
6fndFODeKTl+ncnPNrBrR5HhWeh7no4PBSPf7oqJfMYpG19YvSgBUEIvXf/nj/ztvNNLpXAedQlP
BJon8Vtgu/hGqlPIkeNw9phdYJQQafGAVYI/YWbyPlnVzp2ERYoEPa6rN1Aaw3bgD4n0RX7XKG85
7jwprO5Gyan0hKR2afH9iCFofAYPnUViftmbDBdO2YxzfsmGM0wQeAhmyvv8Pzjt/VZTCRckd6/b
rjzaCvxUdSxRzonbf2Nswc7tz4I2x8Hh0OL1Me1kl/XUlUHJQ5ZOVn3fSeitjy9goVIjL3tzXVtr
9Gisr4M9kjTj0+5Ms9sxti5KaZKOhpZMbJ7OPVj1hYo37YQt9Tnhnf9dBPEsH85vhX+nkcSvnZkt
kzWO4n07LxgnweS34qvXSrJsrZhQqe/kAbEC4JkKHMuCDqKhWxNke6JY7BUqp9bmBp8qPW3fYMZg
akzRgfu+TAbKraqz0t12rYZXjJnD3z6lhRhcT8T3x+hRlAxKgdKm75DDPvRzf9J0xhdKj3EXykff
80FFHydgZGj5t5NeT1fEouDQeu2k//oSRd61wgqZ9q9jI2TBvKpBpNRmYAt0ZtsmjFgQWNR/WFaJ
fqz04bmzJnd7VGBv1K9Kh8vIUXVsXDhNeVCHjpwVdBfV95hmPlTFvQs6UvzWtb05XzsUo+k1zo2X
Pkx4zKYqxrHts5fXpghY0T58z/ziYuUol62tJ7XV/d+mqZy9MuCSycJw1wNKFm41SJ+KbAKazN8b
Vr7t7jfRdqMlY2DhDRl0sLHZJxpMi9bD/bl5+9PbM+jZvC7UOEcmL/leNmvY8VBcN9Pb1rG71epb
jr6yfCkOi2EIwxyEfxCRzICPTGLAzmf9uOrvKRye0u39S5YSsjzvpocplLmhbwkIcXBCZ0s3CPxv
6LDD3LWew0bavjDk6RehKL3drOY1stl61pGxEYl2aB8TD2ekJ84Aufd8L7+pTLsHpAhR7xwu+9q3
cBJ94EKyINoor/O9RdB/K1d0rMZG+QRL0+qLUnnxIfZdf1sqVBPPExFdPkppcHhdZJuzXXX6eOwe
f8aoe69r/cEXcyJSfZrFp6nITYzb8kXUCTlB93SqriywVuknueagW8n+eTV9XNV1l2rihNpTzrYP
Npn2qn+QX4ArlqydRG2my+ltZdWnuTMAf5xwB9k1F/nq1iO/LR/9OBbYpuGFoduOQQDk06HP5Wl6
bWTbR2m/lcaytW3xdTqWqr7uM2bgm4nHCxpSwd83ElMKuPr0cfU0e9r7uOnatlsaZJFV+cAfP7I8
rdyrwmA9bWR1di/bxGj2NH8sxLfkqRsAnvUrc3wXz1t82fTnk/IYXD8sSa1Nla8mtc25yUrnrHKc
P6SxQ3GdfvKNrOK2u9tVL18rfKD+9PHCBXJwmNUS5DqvbF/OEP92lhqqWxr/sl+6eXYwWV825xqv
mYkGlxo7LKH2L2tV1fCWfjm9nsDQgN6XO9nP63yulo474EezWaQ476CWTVfnj9vrg4ao4zLNto2T
U7bQTVx8fWbNF3or/OtAo5qnTNWlS6bL564Ldu6mlaLweLpnVeitnmC/t62du9fEaG+QP68tl9Vk
onxfVCaIY5o3V/vHvz0da8cFjY3Z79N2Ut5zmII9mbM/HXtp2+XvTlIgpzg10fPkm49Uc/KdlAum
I3bt4D0my1r87/m+XND5/KbPWH4PR50xLc4/7/H0nbLTGwyRX+xpxCnJHiTN7nXylj4TnOlD6lrO
f/HoyuAGYgbQILLsXTcLjBau5W26loQ/b5rHW90y2XHgStfuAHHPmPHNQnRO2SXIXcvrZTWBLwS5
urWSkIdp60TKyIoi0UimquNFN30cFHfwk+Y5oznuGzblS9LXsPDqeWDGzezX8WQ3T29H48PXcvec
XbymMp1copUfP7ElvyQbN4aBRXElvIRhzfCf9RkfOwx5kVz0Df/PONQD03d1Fcf1T6eHn4iO81Yz
C4uwNT9uYHf4dBj8EUc3wRcnrsFSSHFQZa09ujNremBg4pAFcjBXVXwx7naGps0kH3mDiAXfjdAU
Mm9R3yJ0OUjAXr9rt4Y9sN/ZO+85aFZvv3PCVq5aMHxsc63jI2+Yyeg2NGHJQwQHc1PPEC1Vwu5E
e3lnODcxS6ymH6/9MZ2lX1lhMzV72HKorl37POSZ7a2quF/tyVeukmZj+rmpOrzh2JXJa66Cv97I
YrdW010OXtsKszR+tu7+YImtX9FPB1PC52I+4+RnW+tNj7tMCOvrPX5R5G0WJZQcn7Pi/5zF1dVQ
Zc+24dW0NryTU5105LZGRuT826DKB+EYuP6GfqnfWiwUjdi1+2kAVnCWNMooMZgwlYnWgTUiSpNf
vKWhRfSZT+urT3yPTG3WmDXyuDn32vR558YNjKo4AIWP7cYMOKwTT2ynXFMskPAg9BoRMhFWhEYU
lyp8ulDhhMWKya0DL7jrMMP5c74uygA7iiV/JfWWlRZReuK3z7UJRYzF4A4UpZgNs0ZTLtdj9Ylt
3mElpVLN/hb3gOTcW9Y07Y7aY7wrXgq9h5qoDUDhJT9MfhqEOOJ7Tlaez58ZJHMH8kEwqLcKWayx
0hFy6bWK8jWy9c0oUjK9//GjPxCj8LVEiBEuUYz5SLL85s356ymXXVXzN77DLUqj4FXN3/Uy8xD/
osumkEUHi7rhE/0px0w2rpS9/CFxYcnxUBvzg2KTTSwv15sNOIR8ERyBzTS46A479q1qvoJ8Gy7e
MzMrWPen6EYfx57wqUSdnuvr59nQ2hKkapSYf+D8FDETkkF+p9/BPlv5H/NLPp6SVdYDPCy+BeIb
WvMamxJuwKefQ51zSJCW0uZl+DLv94qxORYBumjyczU8fBowIVfhYOCvQUL8QjAz60691QdgHh4O
GTZ+Omaql65JF+oTk6vuNcOy5oSVxH7UWIsk2f9arsKU124wNqasn66PAMbKX36K/b+iDd+96Lwp
uuocsmPbQ5qOBCN6TGRT5i/vBX+yATIDUNJ2E5+m1Og78rPCMiTTwMoqJ77wrrUChcb+SfoDWMPx
iTrSSi/rEwW1Z8M3jX3Y9Gcup8LCexs/HMXSLFlqu54Wto/INUyDy2nbLAeKHQbV65CsAQfxymaZ
upuw5ATtX/x2luzF1wOGzi75KsrNwSpmxWEBnYqG/Ma59IbyNBvi2BG9wVmAKpCNtwBzGkq85vw9
iIDw7bd8y/OZ/UPbsNnvVgClHPxTx2/RsviRmRO26NcKipyN2O/eP6POAXgrIE+L2XaFoJQWHeOB
oN30KKPHW4VsovimfsZ2s1S3SvdmSzjmvSRopnauKdlnHnkBHphgM4kI8b4piJDT0qaLnq/m+htP
7/943eU3l6JKejR/T0b9y/KwrOSNR/T2GdbXqc76e6GT90V6OAxKxfTwr8Uf/3pm87+Q1/xvgYee
A8E9mP8RyeQNVe0Wxbr9UEtij6qtm6m31KnMU0+/AlL5N/u0agGQ3TVVduukVK7ueXfvOYb7yLW8
jXP6fHWRfP9u0fDNs5ENO2Mrn05tqJk3U9dd2eo4P0yRhX8wvU+SXM84zH8z5Y/bx/w751sPjUVP
oKfx5+AipRREpeunGrtLxYscC/dDi6u4rwXUO8FIQYZz+B1qi2Hp5BXcC3ia5hiDxd4RRNJ0WWpT
PfEXb3PH+YgiP+4ozpQq4M3+ZjOj6ONFnq0vRtn6FoWll1u82OPt/fh1pqJAmX+6qnj5wP1dldgp
SYq7zspMse5LkZtTrDsiDWDjRMnXbbgooF5KS7vnxxoBxwUogc0CysiJ9weNhax7mmBG+3B0fb4i
gfdAe+lwrxjApcjjVFARN4aRKFj1FWSgMd/3PSZbfnccPRqmTBKXwwuSOaF+czc6Z8A240c2wIR+
Q+CAk8CHtqEm+kzLCDr+rpmWudQPykRRjkfiadkBDSIXLTspZ/GN5y4AsKWzziAPZZ6Wk6pbn2hv
3/742WzbOFf/IlbxWBtpmFzFw2+yVepDIrwewHT86YpgYhcj0siEKsfIIb2qWgd29iyj39LT4Rcc
DdDup8I98QpLmXey3Xu/aPjP5GIIiYpL1UIRXrTubcNQe2DJlnfrUga6akAfXlcQB/x1KU0SfDn2
AbTMAYF8f+Q7LkahebHZCCkY3x7sFGbjNp7gPKWAhZiZQmYNgAIOjSsqGVa4DMIcRbLK8qko8NqV
FHCvdFQDtfBVlg2TPkN1oN8Giux9kh1uTzhThkjGaLO6IdDyxZMDyYmpDABtOgDtxSAJL2nggnRL
RfavIEE432bNVyre2w19hd6CCJgd4TkMBo0E/GTgG7vRagRJEF1FdXO7lXWfTZOw7GP4r5mbV2ej
uayW6lid3R//3AfXwap9/07UUt8Jxra/lCCPl8fxD3qKeuhbBbZpYJ+k64z5KxlVOKtgdVqlWC1U
8r2goPgycsDgQDz3zeaRY2muciuEg3Cpkx0yUUTet+VVF78bmBd74GR9/LKvpfr7zMNkW73i/Z0a
mQGn1c3LuLfd1FavG100m9NO4Tk99HzpaFr8OZFkTmYABNm8Shkom1X20qfaoZ3v7V6nLzlxi+20
l59241sTneiuCxxr873rRWnHDLdX5LXYO7SKIrt643AdDiO8zWsScX3vb5j7zCqcJyrT+uzrOtjI
+iwvvvBM+TH8M1tcLmq5ymHfyVl55fN7wR/kHZzKSHf7yvJN8Tj+ST0FoY5W3tIu4x/UOCHTftUS
jbQEgyvH69XnDP8DjRekAM0JH7yCumretFH6Fkvz/M9l2tpAr7V0Pcsg+zip/y2Y9K+HMvlLm81S
2z7jSFl8TlaV7b/J19gbQQji+kvecqqgFekmK/GfCf7rywHFcvJQhCdWJjU2wi/j4aRWHBb8/ewr
rQ/hFjzmAO3Bfi9yqJ6+KLLaO+aAcVML2EYsiUWn+xZdZnG4EeBb0eJWiuVrip0vrOv0ioKENtH1
wCR7WVH05R2Nkd5/0x4Pi73li1/4Bc9w4fqT4XxQO3Z20vuKZYc2aVxQyXf1YLq6MjaLKD5z/G6G
pHT3qtJZUJC9vICCo9XM1rhCbh8XwIxsbZasc3WN+grHB0McECkrYdcw/F+1BG1v0DiKhvv5UVF8
zleq7SuXYdYg6XtxayhD/H8cU0MdFKRbNz0JZDjxlTGQUW29mium8nV0451WdVk9fSza+1n1Arcl
ctkP7marJgODTHv2aDIxr2W+pJIhScwmTcMOA93dy2ETemkOnIuqX2kOFRNfkhBz56+Y6dLUNBc/
hohZhjFwEWQPXwKDVg65XjH3mrXtoxE9/OVIJdM1ZjJPBUuLsDrFxtFwkRPaAMN6lyvfT7U0Nej7
+VZhsrQPAuRtXlfZMlhLjFLCR3eV86268iy93UoPi2d5hdhNq0qWRcqMh0p19jxD5Oyk4PggZR3h
tL5M1/cYGIPZ+c8ZRixlf/J86JRy/M1kJqB0SwOGETEEQO4xs3kRbZXAtJ5QaxXZcnEM6K5ntdy4
LQWF54rZze37TsDd3jaunMZgu9g9uDhdDhU+gmq8HXowbDHY8raGW7BoJ77IKKM+BIMW2jqX9TOq
YG95NAHc9Ex1wdWkP6X6YtvW8UqSuv2lednRO445SGNMEM1Kip/isDIl7QfUdJVqRuUR2Vl4Wz+5
6yD/s7NxSjfYtUwfhQhtHgUIHX4y3NGL1Tk05Nw75ppbDeUj8sh93fVcXP6EYhnz6PQP5maeTgxy
cm0YwAVnsjmRvhkhhYQ/GOsLEVsdDC1EOYDxWRi1eb/oWNeBx0IvmXnYbipEfhO8BUVKoXl1qY0O
2usvZXvpy+OHwi287lAp4iym6+pa/EMmsBOUGsLj8n5w6CXwu6b1aXSellTWWiu078XG7NSZFcx/
INXmtMQ/AAHnTiYsR6tSNce/8rY265aRD96Nl/BLuDb7fSnWFe3iqeO170d+XlVklcypZTQz/8b+
vX06k3ND/eBh8lZ68ztvvxfhkrohLE4J8o2FhM5xfbdrXxMvSZmDMcctz+ZvflX2M7fiLtpAl1PG
3F42KGx8JUwHcrqMnEdDImmW3UwYCQn20kZ0tSmb7u7STWK4cgZ1fY0N7X9tsaVB6AkCeTubroXH
LcpwfsCHLhTFMXPFvTX4Ig4ny5JNAQHsG/QviyhYfBt6qLuTc5NsWCTrmqJ4F6kn1bkEikN7Gy4G
01x3Gs/6ftOavWR6ybWw8zs9A7FncfuQQ283uCapfJh5Q1sWOdygaDRpNvNznK98gXCplgCtv+g5
IyiFNQQiGOIbysfiRjeJ3Bx0o7pW9tEaZvhTnLMmeZwEJ6y0aVAGvlzViF87kyte12ZqpA1dI90P
tr9mW/NTY3Ir7z7mldSuNR6Zd7qxFP777726oYc5J4lV7NdpFwRr81ZSS91kBE/R+7Pxy5WJ1+ay
8koNhCSDIpc0iJf3ptb02hmvng7H2nlQ+iIrAgAf2wcmF9kGdrOMlNSrQCSmhBRhqVTZrcilWDnE
buvuzHWiYqy+tNps+x7/PIGcq6BxoA13i9dpBa+CWoAVJRYyHrYdsDeHTNNiHkIghhOzaWUNn7bR
PAuoMvHMFFoKvcW2nv2cbJ9k5ElSBQxMapqzGGzIoR36Y65TSvTDaOJ5MaT1OvTQQpLIFwLYfnVW
Amd1nOlfHrxyDgjZlwQDrIibuMyMboFmpnCokrpGA8nzqb68eiTY0NvzI5ww+4IGOku27lK+d8FP
LLoqAhDp3LeNNEXNi1lX+kVwJhOynmYRid4MpLhkr1zW74ZuDLYj+PNaqqNW5t58cS3pbRXU032x
bnSMEZJomfZYubzdRcVUV3dYiRiNcOg2sEbvfpzfRymKCnZ4DxCR4kjzd89UnGOMe3PB4769cCAg
uv7LBkGzwaG7kRXd9v5tnN9SjOeWNeeudm+sF9xt2slczedW+KpKp/fabu3L6cdlh/Dh11Eephbt
VKGPCzA/VTl5sPQA4EQXX1VjjxeN1RDwOD1V8Y+NZoJupUhxLvNcKWKCeje7SY1RqMLyO038E5No
2x1SJ+Jl5TScJZ8vH7NMzRTRWraEz1JZtmp7Y++z+SLljNF+j8uLwaGMdKS4ola89KYFNNHR3oKU
Do0gVyjYIVaZTNkcUFPXN9Uxio+/MfJSlIhSGZCvoW7sv81D3cx9ErNeTh0QCBX0+o0metqXj6gG
mTbGk70HbbGIiyEv/sCToZErTh9OvYvrhw6bEsp3DmD2oD6K2b5R5mLk7p1GaiE8t+2s+mHT5lqx
GnphtBbz8Anvt+jU1s8o8gZ/22Ijf6ilDDu55i+aocyAi3gqOQrN2n8a0i33/0YKUl9elFC7F7cK
xcZmaKCPoUu15u6grSWrYxegpSq6SdiOIe+0nv9NJ54sDcPvVcVzIKIxdx8ge0ymXd2czl8WmD/c
+WMp6VW6cbmyI1YaGRrNCXeUPn7LfF9F5q5hQqY6+y2YsnHeVzMdSijz9vk/0tiJwY+o33eGRYXy
7QPrLZiZ/Lb33xqm5cu4bpIHjzZAjEOIIqfGentaR2rfPh8+i6cvpxdO00yrdYp6WL+eeJqNZqBZ
FU5Nj2jUOrNXGb/PTQnkkrkqUB0TVZkRT9uKv8/sVPxRnCN07y4Vy+lshv+Xk7yKCCaskZaRPVOU
avImVCwe+u9Z+2oVOfkq5FlAtJB7+/wYGC7wKd0tHXSYD9tsxxvf5n6UK2Kyb7vRNTP6H1zZgroO
TaxkJ/E0i36t8ZteWrnGURuWr5w+pFb+sHxVioaZyZ9zCNe8TB1oZZwxrQDzY1qfqt1GhSVUynI8
HsFnp57batf3I6IIBe7eW1rfWCiVxPlBrbL4EGiU/7DhlwpsigMC7Jnpqy3zP6Uv5i2HvxRAJ8Ul
QjwPuz8Li7SMTtnf9ftb9qL0qmT+qdsvh5gyxDAY+bSDhGjOwKaGh9+hYiukk7l+kwjhHhhIZYi/
TUzQUMISNsUCP9NweNvDHWCr1mXbwcE2u1FDhxp87ywLbTbTAMq7jylrwMfNywU7nO8YNi6JXsOh
t980uSfgaxEtzuvX1+2sVgT+8G85N6Ybq0sqCUuRFDMDibkCASUqbMJgrthkr3JiLJKEaiY0g01H
Oe7e2Cro3hiGkOPV3VZV86YiqrEwzHNXiGhrJ7AE0JJauuqPM+wqqk9AgioM4wdf306HXb1f1VQ/
tHW3HkCGEULpglicyDXHI7vIrHp9sp94drJBegx8bqL3OjbsVGqp7Mi6UXbtitBLUjM04tNnITVA
xMh0VLHWvb1i+c7mitKz0IZ5Xl6C3vG85AW75LofCKJdO1kIrqHRtRWClkN94EEjOZEdH3JplCfq
vVQl3PD5jtKkVHbwppcCe58hY3g2Ka+aaDYn+EPMPX25N+5l8anmZSPe8XD6cmei05t2rDjprun6
oXXlwjqpOqaOIJyiJlXmaxGGzO6oPonwp+Lxq8jEbkm2GtOgN/DinMQZxsppx0ewQvbPxuCTZXX9
5Fr9CXjf8j8LUSCne2txloZTPjNTaFFyOPuXOmcVOvsAbkIaMTXm0IYNFswuQs9K0bh9Rha2lYzX
kXB5+kAVXL7b46IhmMHTK4YHxR/+k8W95NiTVJt+pviQN1aZ2LtlPeASpRnJK9dJsqo6Eql1zPOu
r4kh36DtXSQA77eKp3lOJQwXsjU5JB12iTcnibUxfd/LtXAQP4s9yYr1C9125kH1JHX6/ozkgqit
yZ3R8lYPw1WhBtq/JRtIHqlTCxzJLMeNf087GjVp+E7HBpX0ZBMKktnQzG85sKsYyuFSZQ6NsfaZ
sMQSDhm36xoCUL+mwxiAbZdlny0fv7ffydHNxJDPwD1O7vzvcrA8VlOlOgIgZjY4Pe4bPCwzCQhY
ilcmBjEmNbuVqZJxi3PNYEZQPLC5Klhg8nB+N8wzxaFOpnY2WRPu1TdG/J8XurAfYCwSG8Pg8DTQ
PYCRiHr5H96NWM1TxF20fMMBA9whDs/nkjwyE0HP4334QtjrpuIUgoNmfjV+vP2i0ky7q95U0vmk
B4pTtYjGGj+G7mwG/CxBJ+tbIsenxMFmn4u0lu2955+FfnZVXUtSd6ClRB9TfO5u1QMUMizlUImU
YSZeqB5+J5klLK4jrCTjRI1p2bSZbF1a1zdPuf+XbHkjn6l/l+oRpH9/K1K2pEfeD8sJBQYaL4qW
/TIQ4Ny/vaW8K4N07rVVL2ZdFQPG/+d2ApidqxDOuczlt0sLs2ZRnVVzr6fuQUDb7ccj8gM8mGPI
pqSclbatyDVNwFvQCkj8PWjopCTqm7qB0k8iQv/EzDME3f0w1r2/RsTdNZSU82AIIruKofYM8+Ng
7BHpabsXbndzgplJ1chrWjPTmaVr+9c/E9CwmE9PWouXaSg8mHL/RKTqFoM3TLdp30NXKO/k+IS6
Nn1LPaOkqj8PvcsQIDuv7c00HvNGdNKSd12Fce3P9R/iwViX80yk6oZXRgAIuLva0io4e1fHKkfq
jE9gkqV69KOlFHOGKTR3B6fNGKlmR+cOP8SYplozwJZujvT/wl5JLKr/FOydJmuXHh7svYm+ye9B
vEklXU1/rt+B+afhpef1Z3V8SR8lriWuT7v0evlQw7MbcC+oYuQLh1ttZK3mvnjWgoccbuuKPtLd
kUJnfdMYYZCbfrV30h8vP6cu7PFWD0TAfUm/SO/7oOIpH+S3I5LzCSbT9OuOx5ClbLyAfZArCMs+
/oBBfPehQkg2BH8UfzFdiPO5jF0+rxVQ/UgqqfI/JghTpcGupwewS3K4vL2An6DU3vCZcDI9i9mQ
/eo3BltvoVekkki30M6eQczWVTHEAs718e/W94Oyjdzei6Pr86x9Mu3mYZCsAk0A2eXrd6yPyiay
H8s2Jg2GnhN6glj1kChazW49ew0wd+NWJc5pq1skUZWv8msADIYmxunYAvvoZExErB17szpnTv6T
65w+3Ah7llr2DnJBWY5xS+zXrxjP9cLrGiMxBrK5c51NqO8ZsOT5+9wWmqfCK+lC2va7Qcxrl4P9
YPkdc/dxfWWguv6efjvmUSJisEafETNWy9LoDsP2eeOqxtQvljRsPdXfVR2WIFqbhulN/jFfn42y
H6xtH2OWc60VxR0mnv5i8EBjy+piNHMC/dEbYii2vflOW2NXacDKzAEzrbWJTM+1m1i9NBdABIhs
d/1vx8QgtCvTJt4DkeG9drgIUvK2MsT+cQn0vyGkruq6cjFOj2uLvugZ46nIJ+NhNXTo6Xp8d5az
RPLTWXQ9CHiOx2j9rHg230OAGS0+Y/tieuuVTDWNFTGLI/LZ3l/h8pV9oc+UyRxmMEkhD41YS5vW
3mCZ+cayL/ByMK2BNSBZxuUy5XDPnfuDomF7UbTnrM7KoVPEMS6DTtQR33cBnRs5pHTdw/PXti0d
29wFBMbRrVSeJFhdDfevyy2TE5N6UazFHNZ3QVQpYOAo+QLgGGkNESI6rYQ6i2yDexKQ6WH24ag2
Che4AvXZ/KTaha95JSvj064Xei4ZnYiAYcxiDnpsuizhXrb8Joxp5pmjxGTPVXrOj0j8fFs8/+nf
GOmaOCfDDeP6/ZcNVVAYxQ60DHMfrxymlspTm3EUC7R4hVel9eqDKK/GmkGfIOqCOQxgdy0xg8vf
NaoCdk4GdUa2RuH7b7T6HtSC7waFDERTDVM+fU6jx4+ZVFA60EKcI5/uMelM2ueIMG0ikhByUrDX
TyP0WQ8iwEJ3jtH7lsdgkbH8aAib6c9GfxGAeVD/zrB2+mwh/lWxDG2Nlam6tu8sI7IjJUbKs5LA
67fuhleztK/bi/bOJ4bs+LjFTJwOVacJdUNsrJ/zAajeIc3B4BlroRcbWPLTlpHh7LLI1A3pWkdg
Eqelkkt350Onzzk8+gdjG1oyB0AfVsJm4vK3ZR1cPvA7CdHHnRUexdM9Z9e4d4LurExC9Ey81exW
HHvUQrGjmKbFbNZlGlwQB0zPbrbn8E6BY64mz1oVQWSR6qRuKR3r/suHZ/wIIiWCcuGjuzGUX5/q
+glDwCggwwbhXgsWUxBS4EnOb/DBRIN6RPJOf+DecEwFVcE32N+4b5q3ZZ3zttLfTLEDy0i+3BBU
YN1ahhGCzKR35xGRzNThHhpxV+NSA4fsHeMFGNHWyPIDVftqKsXEWY39kvw0OFK/nz4NLMEGdqfR
/DlRelh/67SBC7lS3TtzCXDXs/eG+w6naprerpZPs7E8b5P82GpvZiar0eJSAfsYDCtiEtsuKxm0
52t/UYwyar1kaIF8Zid1yGKTMWeZPfgL+ngK6BaOVBAFiN63zWxLE17aNw63avxOw5dfPQHR0N2e
eY8YOh1uP7MPmlpxpKSOKXZMZG3updcCr81jHBuHruqUOCAbUjR255965MlQa+Cj/kWq6iOUgoK7
VaMJ/AqbmI9iHzNlLtx7PKzkdOUyZdCcNyRiMbQzdn0IVOJJN+BqrWqhGno/zqrOJljJNlJ2gOpD
9ri5mkd1tWqfn4CU//Dk/92cFedj07c6deWBLas0Rcd1d5oezndAx+x2eJURZyw3Uug4JTt/jkjS
xA89WW4di5rSvHx6MbNg2fkwnj3lsuX1d47W4gNQYFar+Lg/RxcZMz6mFC4owstME87EBdLqnFnu
m5k+QEa+oPgyXsNhJeWhqhX3D+tEazyuApPcadPHkwm61Npr0E2uGXwMk18bY7GuzUotDRaPNSPg
fQUrPSUszbEG3WjNoZ05eoQ+MgROiTaFiXGpDn9RYWA/PxOSRn28qnjFzWcIhlk9GlUX68WI5L15
PJArnkEklMS6X2WsHEW9q3Jk3dw2b5+6DD3tfIB57325jRlnrQsXhZlS6ULbvwhLCRJ2P1asgvh8
TeECc8aF24aVda6Ba+d8MlGXKZ2sXJZGFg+1NQgOEBi0KisJPEcoFKaaR253f/jJBlBQMfM49GAZ
B6pi8dSnEUa74YgeCq07PccBEGf6F7smu1Ed9LhatuKilZi51pATxh+FvoWUvFXfVsfhdd9IICZs
/9lRlYWj/a02ybeTkZ5GWsD9IcxYFnP3bfIJXNTVl6cMgvtjpcw/gDL7CXszAsGNKvdz8ilrcjQp
VGbTsri1x0Q797Rafd/RahUMRk9s/WzSS+yXP0xNNA133M3LHtOD3B5+b7rpMTZRTldv3JIcOiiV
YTTihKblZh+GRNIoGkKSnj9F2p+yUBQyIb2Mqq0sR9u4PWaarGQXvYjQMYPZXzDUSOTNYIqdmL3A
PKZ9YeyaBTOYyeM626CevYYom8O7qCQoKVF2zAosh1WDRg8XEghRyJRnPb0QNUUx8MPZmpNjl2aG
yMC5ll3T+m5Gc0JHkMSuQjKU7RY/pLdmu5dWoh0sE+JDlX2mnJYwOyJPodLx6wFM9oxU+9T1frlo
Pp3bO7MMsYtk6Fc9w0o+HZmJ+WkGm0PKU8hpdeulNpdgmN2Oz+0/sILClQA8+JgAcTOtFSJR4e0Y
hhmKW7gW1gdFVPHTsI9KIPDlYGtAyTAYoy08eUReGHFt943Um1IuFCR8DLtj0ztkN09yuPZrWCkx
R1aL8cK+yebw7ZBuWTHHXJXk6HSt0Phcd8/zAckRcUa2cxiOQ7hLzSAAUvUcfhUPAiIxeIILFXWd
aQafiWcnkJ3fPzXER7qtDmv5XYaA07D0D5u3jbkthLPkOJ4KI+qNwLLrgykNw+BmaPmfeK4f1Ty8
/s5N1dx6XBGjEhJvfzspAw/DDutPVTlrsWfesBEn23u1RiUxZErPJjvrrDid1yVjz7WwK1q//CCR
q6deT6m37aWWXQzURRy4brkehqhj/dKMLIU7Yx/36c/yJ9X2eHmopFOG+ddFZqf6yT1uuX2ZY+jZ
sj/3BG8LR1n9wG7gynnM9hpa/H1JOt/qUQGWaId3mCARtz+C1ry3RI/u0Ew+7GkkFj7CoUxUNkAM
Z9nsUyGsH8+3Ev2cKryigd82qV//kcgXl5XNrzWPTNW00dratkTrlYOj9Jcoq7b6jMa/9HRxLtI7
OJridF4OdD9GQOA7Yaa6AYyyt+gWwkfC/4YO5MTTGY67GLF4atkkrhU8u6hAIvMclH2uOXedBOfY
4rMYgud/GU0GDpntKddHY34uVQrvRYsBBZhi/xaUtOecozeRrMw7vF47V5TCHBFasPPmnbSeJVjl
kAZzx3hUV+v6vAnCGNmYu8lfVRwMayvTXDXhzM4mBqk3EIxnLmiBKogzA9vKspntnoIDc37bx5tT
frqsK1ioGkufx0rnWkMaX2p+XOho8NbNKMw0d1qTOwjOMZBmAIhwFjZ1qHL3LAVTZC07kILNVPWP
0hNBvmhdDBBIkttWx46q45bvJfo4oVdqM9rQ/rojuPLqSiJJk+h/uso1mKJLjIFYJRHzoQyfBIBU
Vw8jI76lO3l/U5SlHTkxRXCqOqDCRTLdctQ5xjR/xlr38jnueOHJ/XOmsnZTMfX3WN0Dp3iymvhn
uerODcHY+dGCvI9/5wPWMZTazms/6g9RfO88YAiengCD8ksldobfq77dMXOoHrC0FE3JrdKcp/Ho
Riqp5DI1UZV72anxYPpx3lQKqNuCtT00UWTbhraDoRnHlUcsznx2Na7tPCofCCGpRNdlXKXqLBHO
odxKc5no+B3UimEXdn27vymIlYfPfp0tL0JLi4++O9dPvU2/Qc18xlb64XWTDWE4pcGzNpHinHi7
oqEirX1iOQEL37SOWavmfxLpvYazzVrMRl/Z+5ehUlFMPW6/EO06wplScFtWvzT3pPAPkEPAJoIZ
EaRHyofyROTrGbcIkXZGlmnXtT+q7tF7t83t82UULW1Q6IE52NX2QvTxCpfxysSC5NFtafqMmUUN
sYpCzANgyKnkha/da0hX0eF7m1Y6mgT+ZrZ+rCz9sZ7p73IITkdLRQ50pNaj0E6wXlFBYc8aAexg
35XqU/2hvK4Qtgp9F9uTW7w4w8qrnMfSv102ErRojAIL1ZupsC5rj4UtZxhdiyGXISu2Y20cGk9O
a8+WWnQzpWXNUgm6oxbGz5tNhlBOP89C5RwqQFUjYbOnEHUVsyaGl26B/8YAZ2B+oAS+ewzCUkU/
l8f0CdMyxMTdcHzn8eIHt9/RscSw1LANeARW+iObBwhrzQSlNdYSKm0phqj2puBvEqvWYRLzZ1Cz
T+l5DK8vPNejq+5qpm9AqeQFz9eEPFZgse52svwapWoXNOYwXw38G9ANkXCem18W4AuoN+iVbWoH
vTivW3N50ExHu8ub1Z0ph/G5zx9/cfs4PB4DUrOr45Qfug6iUFpvB66AAUg8nHZn4iBPDfjLBjP1
sESiClsDNVqsluCk5X89uqmKRz7Th+jQfrjDAfGMwxjFucoIHUwQLaFTAdFVwnjFJmbbsUu79TAP
EXS4wjCi3NNGfx0SkhiS/gbuvGy6VKfP5fvfnA7ENrZu3Q9TCZY+NJfWl+dJb3OpZvG9w7BUgdwz
CNdA5NqIEbeXsBQ1Pbh1t8kKTj3u7IfUJ1cN0MC05yswBlzV5OctCDXzt0NZcpve+faT/lHcHZ92
CNWXj0ynODo9pl/4eTeA00izuUbuS3rUIyOU62vqi+/5wNwLqb++/Zp4f0KnHqZpKC2KP2rtV0CW
ITgAijrJBal97OrrJ+f64gM6xHGrz6LpyKRmBiYCNOs2Ik9lDflklNNK/gTsUeXUoesL0q4fYaLT
dsSy+3mIj7lqceqIQCe4dspf4MyFw6tWQdiQGaJ7ADngjx1zzCG/DVXNTy5cPz4Kr4sqRHpRpvWI
dCjpvlxj4RbwcHmflOCIJihFL6sPNCzpDsohtJIhs1sYI9dROGusycsd017v8ZRrZCq0Cq/uQaDd
bOGooNkCd++N2WO4nb1e8mUXIRQQHJ0q50ZC4dswZ8SCUStNqvMng9vXsOiVAdczjaSMiCraj1f0
PYnqpi6OkjFbNcAwyRoTRu/Z52wz1RNqNqv7l7BFegsFdkM4XoBhAZGvXhix1c9fEu6Or4syYH3V
1QnRSPq8SW/qERgNlGaapLX6gLpAcIlkNsNUDV3e/mqmRTSP8zVE09rGI9mBESdd49UH7/On+y4o
OpS05se7+iICwBeP4bALBsdkg31/LBgFisTBd/3Y91HmAPiKLMB9+/Tj6XvZ0KU1zBfryxrQzBtB
gZzTnsRg4gy9Y5QFWp+p2gxG0TdrxmXxdEhh56gK2Lf78+/WFiMhdM6DsFqCVi25oq229fC90KFM
qhORMS/qVIypnddc/ORYeaNVPpxfHVQag9XP5WehLjQK4fpUVcvOPWJSw1MepCDU+/J/LJ3XcttI
FoafCFXI4VZMIAkwiQr0DUoROWc8/X6t2dodz1iyJQpsNE7/EeHTFlfMmjcwWZc/4qXBthBnwUfD
H0hmaApYC0gVuIe/ylO6qV8Ag3bJc//DjosiH/zvv8XG8QyYARkamQNnbg4mVAHUNv9B6WthFgNJ
H0/KHYRP4KrEBm+cNzYyXg33PJEE9pP8Q5Zz8mSaWx3A6ShYwXWPok5kwxILjbrQgKwQ5iFoIu7F
5ZAgROFmE3wRL+wfewWqN1Hkqn0KUJQjE4oF65Mrfeb0A7jO6bpizfF2hSgnOBOtekQZ8ovoPv6v
J4U3U1lBeiPv/IEA5yfnQlECB7z/A1pA4O+0o+eZBKcDbitSXt/iH9Yk6fyiZVjaEKllfw8E5LyI
LJ31wn6FNPRQcpwgjYufgviXYyKAZtyROAtRi66aNxhxHFzgyMWnxBeP2H0In8v3KsUYyUq6kTPG
zQjgyl0UXMQugMLhk6wd9GJEnRyJawZPqtbKp/HJaYXNkU0Q5YNI9aX6uV5xiE6exRIgLoOGAORH
K5QQB24YUTykrO3f/wqkhhVhW5zOuOzgGNVDPJBwLeG6YQPn6cxzFuQDLJbn66940uUnFFzsH+ER
YRnQI7cZwPsW8zq//Zt71V/YWQgPYWa58bV55KkfPMjnD0yae+h9dkI2WcEEtayr9iXaCs4Oeopt
dw1GKn48EuDexLphK+RJeQeWj9h3OAs5b9NzfeVrCsJQhJcjkPX/NinW81ZBjEfgO/Qd6r1/iBQw
FX003zxbrXeBKjJLAEYzMwCO23Q6MLELDS2gHVYg/E1f/S9mkcEDcKwgVkBWAKtS9Nso674Mup7P
nHeAhYSfL9xx4mfYBctAqR34f+Y+7IIcNCA9EabYexROXFd7zfqucFMyNOhXwIBmHZ7QHr8DAawS
kzgefKwbBZfQSbr3wQqhuyrChJ7azzrAc6A82oO2T/ylWy/VU+TXmAkGIJoT9tDyOJ3zfhtyAIy8
qfMttEnQDHsaqNHN++0xekHaYN2HaaeB3vZCvD8S6nwMC7eRnvh6+qlBuUknB7Gr9OXuCxo26Rl1
l5aj51OAIyLztcuEfARtx8gHmsEt0aeNK2QSFl5CTAvWhc9oyckqVsuwaY/Efp6MvXnDsnCUPN1Z
97yOCCbAm+gHuemAvkB8p9lCe4GmHg1//Zb4+ik8d9Mh8THrE4jwFMKM8kHH0y5dx+g83/Roi6X+
s9DXCiYLV78ymFT4KXFquBQQ+T2d4dBe1iYAklnLCFnR0lzG4/g0vznDpjZ2TXjoCYa590de0rjH
he1nvhQeTHzmSNBPDpPBWXzXiRE73oXiS6xrt0Uac18u/Ks9iOGYhj/WGulrUbixkTUQCT4+ORd+
wZ1xqwH7TVSu9JwcgtNMdD2EMpkZ6+HPRS0D+R1zfrez0OyTL+dnJAgU14VgSl9lfZ6aE8bugr43
nnpf2bU6SARcH023ruktWRWQYATpmWvV2NvGvmBawIMCIsOZ0K2BRdE3EvRIOseR4IDJt+JnRwMv
2bSowrisZ3IYeG09+WEk4YpEVvO2XOxm1R9zSjUmr8evYhD3N+LJdJVLT3MKBtJ9in3yaDuYi4Un
pj221ca5JKQEkPXKUhpXVniIDhjB07PzUN/6Yw1fSnOWdJRQABMTQhXfU3+UtCfX2ucB8PO6rXa2
r3Sr8LN21Wyjm0AD4SuBMvjAtPU4Yyx68AprFzOGdOetKFGmGEQWbCUv4aLva0r0St+GaSBWAN30
keXMHyVhBg6M2Iu1isuVedIPiRRbnpCHoYppNyYNOmwH8l5FvGBuC3G9Iz69bJpT5s4k+61FqAEJ
P2v52FsHmccwBpd5V/gNJghyPYeN49Xlmgs2oYve66J9dZWV24wFxlrGZEIUiBvCk8PynYJb+jy+
RdcYYIqIg+qluKpH/Yj/v/DppOZLnsNml7IHEtf1FOvu3x9tm13DVOym51ikOdK2ts0OIs+hfMa8
nx3ic83kSR4VilE02LxD3ZHWrCf9mBxUN5uexC+rtj/xsb/3yLiYxT4C7ELWPLrzMTjF5xEI7Jr5
4bnFa2S1Oy5fZFx4b/qDjvOIN/uk7TM/0H3SPsStbiTMTAfuyr1ONKW3gDs8RxcAAkDPKNpwS/J/
tbsR9Q1qzjnaocGSFccfp0hHhI8jzlEPpj9elXM+I48mZQ2gkQNKyGxACBudHGvwqACUESg7PEH4
/R2uOXyADxxLDN6ce4lj8chG1P8F2casViWoDft5SZ2sWBfQtdkOZ321Kji8euwlhbHidM4CUvbG
fp7F8qtJMapIslH29TE/in21PYaaW5leMxy1PZ+bRrER86t96viFTFI/kDdEp3MDshG3TIHMYr7j
GXs+z5KnYAnnvW4c5lvkz7uYviOulIXM+Yl1bnE1dT5Rsqie2E0Czr4W+vUnwCZOVx0w5p5VRYTS
ULO9JV7PxiO+6HfFXuysobB4NVQhiZ2ZeI3Mj3w2Mt+6zCSbsIHS10ZoWsHPE5+vGkmb9sb5Dp8N
5jr1xUk29dHk3rVP3NAOto635fHfTwhEMQYrfoSRJ8+RqyVynC8G5I2QO6XWU/fgtba5aKVpoeb/
EmgBd3kvhT7J9rHq8yz2QLTBXhCf4BzzhVnV6A6Ws2vhj5qU4jne3MDPeapA55ww7mOcRKtHljXi
LxKb2k3gR/fwRDxYe+O95wPq4rcH/QpiTooUSAKB9MTS8zc8ICYDzdKmh2lAGYhJEZXpYaZEQ9nV
xbE/JB5LJfAx5f5WXrtBBM5wOa7f+WZAEeXxD9XjyEyiF15JLNXFZQC8BExmNoSjEVTLsA98gJz6
OFQC5OExjzw02gBdxa8gpMJCGt0rDxBtITZIMEf8G3PqifwJBIoMGvlJCnfQXiRWn1Bl864KrAdN
GvYeU9nBZ5JtxM/CqyIMg5soBptIT+IKXmEFsOIJwN05G2R62W/cF8BN+tUIMBxCRSYeT3Q2Rtl6
EkvqQBao41pea645yQMEBr6D2gnqym2pc6MGa09uj3VhTuDBfGLN5TN/K/MYI1h3DuFNB/bR9oiX
Ufvm3dyrvrZ3XBWn4cbyys+JPB6C2L8tL0cZwGV7446qP7kF5ve6PWY+OyPLZ2FF0PnIWmR7YXla
uEyXNc+MwmWB8mJDYM9kw5NbRQAgvhvGTPOU+AY+xy45KujrxoN1UW8sS15sI3KDxQ7PhgMzjt30
0h4sGBRhq4x3rNKczG/2f3HrEFKFKLHbwVahkuPtYAwTFJUlcsRlOrr96avfBARwKGue4gDGR2l4
yyaq20DCe94ipC0kq04bCy3GzXlQRCfMgYw9JJpydSiTvSIqLUkJx+dxJtQlQaOGTIKhWbg1ida8
Ixil5/RqCcEd/FByh2DmtYDxRoIxOoP3UmTH/Ds/lcquopyFpCzWIBKe316cZknDQ1xAChQJEP9J
imBvwCfxMlX9ATA/PgEFLpDBLGsQFvC55asFcyUEc/kSkqnMi0/6zngG7+GuhA6FpgGbeWfYBeVV
cAiQkwYMi3nYQffkQaWIRXzgBhdxeIivScIDsetE0i/oFtTmOyEq8W3gs/WHwAERI1YxF2KDkAAB
o6ga4CXmJ8Biryx3iopWnC0/uXSY1Ai85eCAw+sGWijwJv5oC6apbJU7LseO7hn4L5IlXtlWcH4w
OZMtysl54e4sb4jFgMUxWWPeQMtFMp0DLsfl/Zvt61P/yuSL9wSa0hByBUAygX9x/bAekIrwyuBP
YIk3Zoe/MofgwJ3P0QCoEeKJzDERsj0CdBeE6nODEkt+lF/7E99eFIfgZaCFWjRLsVsI/gN9CRij
+SqidKkhJAyZwAaPRXY1XyabLOJIhGklHhJ8RAUTizPFvtzuLAgLBM08qlR4Gt4Z7QywKrY9lgZk
gYgog1wODmxdWHGvIf0t/KAsnjbZw9cq76go4RktYe1gGfGfPGNBL52zA1l7kr6geXnDYhwY0hde
dOJMqm++NqJP6Zx5GApOfMPKY4cAnTeI++9YrPgI8KKzuVim+7e1mP+Io3nprB0Rcc1Kzy/hqyro
C/bGiegguLZdCetRkP414xH1uZn1GyE3CYXeW9L+wVw4A0QvfNx4SHduZuCdS/jcH9s37LtHEsA8
ZnWJJ/C9/ewpZJiYr+ojtlznguFXjCXV+ES1gL0qjyjFv7n3UpxTxBiBka4Ek0erFYSCdmY62TXr
FhrIdDbad35MoHiGbf5bzms80qMLa/IpebUrEysGGp/s9JPxjT2Y/xEVm6wMDvwLL497l6ER0CnZ
saetCwHhP/q30dUeJVl3nLsiyLGtID6Se+ElIaA3xKRzxmJBcesVGQNaRWy1QN7k7DBIIxEBSkXZ
gTB223HzCvQ1FWlEgLdUN4iQh5zGKfzuIodfqBypyAEgZRGihRRxlPwZyQVc/42JlkG3g8r0XeB1
sIgknDTQYR3k5y5HpIdCgqyXBlhBRfa/WpgfcAN0n8YpuFsnlRlmDeJDWMqt+oy2gzu4ePyUW4Lf
gD5YoUyTrY21Mh/8Nt1JN8Q+LxgW6LZknGYv5++GB0e0EYkvYnC2PP0fiKIBUX+AZKzTH/Nh7yv6
jtJd+kPj2V5+RJ/hS/gzDq4QvT1ymq0AEPWB0BqGZL4QeZ4TNjlguN5Xyn0r9JH5Fe8jPok1QGaN
Pgu8ESw0vqbX6gwcwowCKmIgCf4EEwUlir7qK52ZKGcdkdCSbkTa/0zoRoKuFZRVW1v4K8DhCGL9
hEVHW7chYYYsfxkhFjE8AsilXQ1d6nizXFFJJpKbL8aWgASAE+pCkeaj6ALO7cG2cZmVpBGjkEFr
jvgKxupDW+cZUkVB3dA49RBvIWoXUq2rvz0GSsKbvm20n51w5IHkwz78cRog+OD4gRCks8GPH6Rg
klMDiitePCKWVEDNQoNHVEYKAyI+js/kM3sWl08hiI7jLdVhkM3IGyrRvI14X8CZOLMXF3a5rp/u
qCbW8k9sgt4RyfOCO1zgTMW2FnHdSBWs1fCMRik8wsgAWRJei/hSSLrQpoSoTUVR00JQOH/WOQqy
ijIIKBZo+zUx45/NQ33Jkf2IdBYRZcocc4O9EhQRkhmIRJFtIRrIsHcIIDLGxmX+AM2Dk4uuqWUv
5EXKljY5dsBJpKiTlUSeFK06B2TXDXK9GGuKvBF8Bfsycgra1yS44B7eTbtA6P4dKp4qSDYxgApq
JLo4pBEIErLiD86wuoLSC64iDArW0ngWTEn9S7xEwd8qDb6kwu4tFP7cq1B/6iEDx/2FtQKWQ4n6
ImRUmSQMRkIlmV8Bp9SXGLn2f2JmoUQVEl3BzJCBzQMeKhch213QPrS14WlCovmADkEL9R/eickb
exHJHDcwaoZGmF0ENOUHi+gSPaju5Pe/3XfziAVXJHKSehEZz/ckkFnkc2UPYpWrTfS8D/YlNwtQ
NVLtTEC201sH4Ei6MGgCGHq6i/gEghjU6P8wasfoRl5Ik/JBPrmV0a6jb7AfOHWfl09R+U4N33N5
dbbyCxoLoTmmTY5NCiaZ5yvTMdiw0EfxwOZhNOMcYEZl9FBwr1DQFL9yHORJxuhPOgvRkrlQsNnX
UvbtKzyzGAtIxiekiEpn0UU13oSTggbd/C+5ZuYZpyJqFgH7t84bPJ6JfyM2awl/xy/pPgSrYoNN
8IaTZEG4EVa6E89oPpTgZiRvhwy0MyHqC+uZaQc42LeYJNEL2TzKhKeYTxK3wiqEB0FZTzumdqK/
SzuBmGPNBWVOzhgKqIAb3vrwoJ2sE3yLLf4ed/air9CUMe2TP3OHJYQeZIzn0e/syHS6M2xIX+hb
qGISsbOEO3H3ovLk4mG4aIXPLbj+9Qa+4mSWWnJs7/khekbMgRX/mYPIiEIEgRiWUZLHT/KrzTkD
dTqKhkYEl/INdNKK0fD8Aj6KA0/FlO5zPM+PJI/ceWBOF/nEWM5zEbwLyI6H7Uv1kv1ID+tRMbuG
B9XnfMlBAsX2KeeJHWylI+VcfuRxY0jHhJQazqmihqheMygwkdLJ48uYZCvMVVQSUb71FyfL+dvi
9sHBibZUbLfZFyotlG0+sD6yFp9VxM/EKrsm1NfAkdX8eEZMsqfoax4hBu3U0J80QyOakAtRlut0
IAwSSY8+wrVkEoGV80EjMCzSdZYeEIDxSMzpSRqRj2vvXZK4FecnOVLcMe63k52cSgUoa8ZP20c0
ARXor5PtGFEryp1WZ8YxzrKTE97HEN4cS3gUAIfqhJAT5dvI0moULQsEjo2UVwXoFFTdTWZ5p5Pu
kKACSxXHlbL4dVBmL36KwoKIw/wcjc2X/KEGaI5sgEW7NP8VCQGClMxy2DAxfQ4K6cMA6WWGqBxg
pcHzmy6jl5k4jCx/TJif2XsmoiQbhp1Sv2vIYcsBS0jHNlKRsz0xE2XriRVLDW40fcsgDTVYfhE8
0onAe3ttmuHGrcsvexw9KbY2IyxE3Yy7Mku8mGlTrxEkxDiJWjyGGkXO7T87jDcm+e0lQFmVxsLV
mamXeHa8WG3dPHb2ZvNSclztY41wh2CriXgO3u0gT9c6NIRpvrUcMLRM2vZ5eYxVmgisTdaMq9H4
nFkiZo8VTmm2k4XLueXnyem9K4lKtrqtmhnbUMMtLWMZh6N1ti1JbSEHv3iBNtXiXRwP/3RD9dS8
8mI9eZuq4a3L98Y87iSJFEQOlSXqX8Wy1xPnzQlGdzLIzaoN18YRaXOE5Qs1+qHDQzZa9G+B4jWN
Sd4qwYlDvdcFAeRgSOClzSONDUG2m0NqrqyNPJFMPMnvWTiSR0RNHFXxs0wWJJLfQu9XZTOuY94d
R4pdNSiuSljvbZnL3OB+T4KNI0+7buadU0G+Jz9rSKulTDaUsYgQeyIH0aYZ+M40gDjJAvOJR8Gx
3cIg8KibNoud76OFjOucSR3blmSQgqPkxFcuFHaU/rgcJkfZqHGwjUj8CDXkqUODjCZG/qEsCfyr
rQDbB9KLoXBfkqBiNfuordd2QkX7Q4kcBMTIDhSZH4PBhgdSh7KoksHpqDdRSs4IEA8S3ZLhwNlz
ukzDtK1CZzPaZPAjwqBpqKK9udMnAkura1ElF3vaNGl/UAP7UDIoFsV7HkTfHQXMJWOTFOHqLh71
fFiy+WoPVLUid7EN5qTs3VaQnDRvQcwgS1FGVIPkYqEvnC8FRVoYkhHYIuiqL8YiodD+1GJ1Ywz8
OJlzyeN8Z5bjKS7Dl7Jz6iemcN1NSfN2wBtigqynj74AhzZYhY61G/PMtTXRFQbCkNZbWwjfDdBT
87XlQkX9O0fvrOcdQ/JYUjlg19Wp5gVqBUik/d5HTJpgyVY/u02A0tLpKbn/aRFIVxyaNPvfLPOG
kPOXS6ZnAoNKnEYXyzwUefwyEXlSyZxuAP+CRPY0e76EFiTYq01qSjyQShFwMG5fLGltcuIvyn02
fqfBbze8tqVXwx4kou45OckQdfNaBezhgZd46HGYuBi7MKsThsKY27XvlXxpiDVBGNZ3n5X5nZGI
g1yoeCZAOm1O4bzueMAvu7IjrmxVzWtScajAXgpXI0wTm+d0V02ScW5auWc/10w/GP3F2PXoU2dR
Sd6bK7M/y+Tjxtso95XkPOBK1TajcRjzPefEbs01STgHtftZvy7BjilIWnjIpF4zHaPgPAFG9+QP
jSklKiT0DmG+lajayFyDjOe6kr2oNu4Oj9xmQZwDHCM1V6OKiJ4uHiEvZDEcP53S0y0cMzJLmuml
yMhO+Qgnhej48r3XrbdJhRi2YZ/zJdzXiuY20OtBnyFpiArleYjndZhg2Kk77UnX2OOsYPLlvNsN
WXKVmgqJzjLbfu/kJEW1GXBUuR+i9kfveZ7V9Bya6jpqgC1goCyRjtuSXkyEkYnKoOJbObzeUbK2
pt0e2O8jdT3rcLRBE13TInzpY9EfNbwXjcOmiBBSjfZB85GMHdsY0tp8OBnUeTaS5fXF8haaix9O
2SmaAjcEdYwbRkdTcbxRYROcdUirMHHnFHKnCiZ6XPJtGJPKpNone8ZZ0BeeVVm+TO62PoY7k2Cl
mhmyzEGvZgbjsN4Oir6zZAwGiUPyg73pTBshLjHXcpzTLHk25l/Hik/FjOe1sHZGBGXEWzR32bF3
yPTV0HsohCtptDVlgqaSUSpkcK5MlbPuKUGz6+wDSVWhk50zfdq0hvSPxP5sfpZMXncvYLZOu6th
cI7IGU8nxHbajKgdWXw1PQxZWocatdapebArQvURVGQSxWtLn99yVaYZrCF5BDVYvNzaZPD7rv43
ZMElDsdDg8g0jt6KCHtiCm5pa75RN67pTOesaTZZqJNzXN1rJ3KbrCVNJfJ6Oz5PyKrDnA2nA66n
JTMup4ecJDOL3N5E7CTsQpcZn7eZys+SpR6axDwqwPcdbqI5eRtzRslQxkuTS/p3FXP6lsLmMc7N
vmng980Gql0P1yFM6GSpJKw31GqbebBRB5yvVbWRlv4xy85hMFOSK4k5yWP60rjMaYBUp5C8QidD
KgzfG0m5LagQBrPF6sbX1PT+VWnjf52RuKqhIt9nrgtRY0mK4bYp8RyElEx1/tuaFLLWmCKlJfUy
jpfin0KCfWzHdiPr8i5SqkedyvR61bzgXJJco48vSb8wMzwPy2ugEjEKKRlaw1ER5M0CmordaFQd
t2U4lCMTQz/8dJOQ+YjVd/pwJp0xD/i2JQSNN1GBCosQOGBADI2D1BlEl6MKarnmdfOu2FTHJNZD
pW84ju5ysRxyMBDVNvd1Y2/1PnlUFefqkWNmiBa/r89zghI6W0Vpcs9L8xxhgIh4YkW1+pwGmisZ
7Cw9J5Aw4PmsrI1eOwZRu5crZRclFUtLt72AJRxp9VHHyIuIKawIDpUYrPRrI9Ng3aB3meiFzji5
V/kmD8aXtul+HEPf2ZVGVbmB3YNA0IXF3ZHQphG4ZqZeSjeTUjBl1pj98Oz3yUcJqKrm0622qITX
QbrDXPfUSNoaESek6joZxvQ0BeZ2ynOkNrq1WchAqBhyy0D5rfJCWykhZvsgTD/zaHlbUOrXyFaK
KiTkg2KvXAnpwBNUtAHwJ/XeoGv/OotTUkr7RyZdY2deRwkfWnZhiT9/ti6jAdhQJ28G6UKzs470
ZmOahOl2Fr7Inj5BteCLTjJFBZNrRR3BOPdYHYpD1pKmAo2c0IukZBYQx/KxOKHHcyDT6XBLoh9N
wVUARp59dxIEMhFMDbtz2bBrUchXXgIK4gNOBbkik2JaHMNsPitZvVciAMnkpxu630Dq3/NUIaws
pvaVdhMLnNBGOBlw1sn0XZB3rjmQDtXVbuyMnNAINl8m+Qhvw8Qjse+0+uw6Vfaz1Dw7xwZ6pK3c
sEjOPekZShLhMpD28wLNadKUQ456GcRnQ1cvuv1cVTJC6hYXOjMR/paMA3NXS9tOttyqSPeWAU3X
TTSpF9uYOJSupEeoLN4mXffFhRsae98UPNZJ1lpystX67qpkzSlu46fMGf1QZQYvbKj4sT5UebKd
GwXbquZJxVWuYEE61bWmlowMU3UD8NBlKrb2YnBmLcDWSzQRu2Lh58onDs1Fpm6bMiJ2NH0zJNSc
c+fwLRKy9VESOCmKnHwnBj21+ZpbMu8LPx6kV4PjQZhMV3piwhIBaGyAhSXjXhoc7Cex9C6b/Z4h
MG3RXWuQgd2+zFQYz26iKS0KKd7VObORBVViQ2kKdy7ib71C1RRI83GQ39R42BQaeGPLPBCTEOlY
KHsV2PJyhpbRLFdaCq+uk10z85zrtF0TcIkJftTtc9diLbQX2U3S6VRluhdV0F6UOw42YFqXSozb
atg8qSFisRHnLadAc0xenHw5B2UAJEooYRN/xE4GphBSOgAGwAPYScpbWf04o3HXpXCvZSTwTwVq
mEYnQ0p363za6H0AstK9BgVOXn1m0J+ASBsk3ovxyEd4wWB40armEqXtT9Fol3Ecr8kUIunA+xRL
1puqzR8Wi0IrsoMldWALZKPI+2xqoOkPxcQJPYu4YTGvpUV6z5zp0hXDtdPTs5HGlKySyZF1HDpG
ui6c8mHWNZhBB+XbO+13lQX3yLD9HORetvTjMPVeNZkXoyU7v6One7auYf3b6yUMHA8qa/QqzeBH
C73OrvbDJwfTt1ZGdDXn8nXIyNDVvTKzvECKD5E2QfdzQpiA8rQAQ9OsOzdjTFH0mxxCSiSQOHAd
gIGPpTnkNiGze0s62MQXChwzZ9QhBMqPEDE5FNBJ9OdmfqedC+tqIvwfsquuITgY7qDHZD0QDWEd
yJZU9Wdy8dL0VVlucvERRQ9nfC2Y98CR6CpXv02SvXiP2sssf4zJofkytG9lfgv1R2s8IgXs/aPk
+MH8mhTXQnrREJF0Esp0FA1U1vDrsBLZjNH7DJwRcDZQyrsuX2sQpBR6G3dTsxqD9745tfJZ6g4D
K3AkJz5J6enNkTjiXrCPTOMSY2GsXPWJHql670jkj86fi+JFPYoiRNjcTJAMiPTxiJit10oeo1qq
I3DtPqZEepKacya5IqkVllreSfJ2ioE0YHdT4MX+s65/6sYriCrV72Xzay+UXAEmIjisjknziBYa
73a5TV6hi+TGgfvBf2qEO8h5U2bew56PTBxqUBtWHVA09fGcoGd0Vh3hmprGJ0pX7uXVMv449Zua
e0P9nKYnqSEuJ54JyktPprSze+JP9eckZc3vzeFqTERnr52BeqG1wjtY+8rip8aqC4555ObRYZq9
vCRBKGQV3CXmwQIMcRu8YvDXQCpt6SLhFvFtbmTSBXRQWrGErkp9Tgzbk0os0Mu8ygBXME4hbquB
cEwY5neJ4xnqqv4tli4wdJPpGogqtORlqh5T8Ug6YCXyCvP8V6cLZMa4aMKaqkwkXI86snYD2q0M
TGeoKCWfDzVMxjQdIidG1Zgq4W6arJ8BKVDEgSlrrl1A3CMbbX+b8KY2OlCE/TIRsYPaCf49o36v
PTewK4i3aNZAdgBlAqWjvCfzYyisVc7WnCOkPenpXRqvhnoMgqNGFkY0r6wAIWz2vsRfC9lyZoZL
lFbtBd6i4B+nOyvST23fk/4ezL4CKWmOyMZIY4QjQ8P+WnaeOqwnEk41HnteaFP7Mr6JECT6d/bV
+/TF+ax9bT+S7/rGI2XYAdTV5npZnqXq3OiezLCXqXgL0KVmmpdxK+fPZf4c2uk2Pc2oW6Bt40DD
zowLBoRc3bfOuzgT/QcZE8RQosCkQYnaMLjX10x+081t0z8bhsuzIUGf0pJ+Uj6jfg1mRkLHkzFr
oAGGZUIwM2ReQ12LNL/1/a2vQF9RSSsuIbZDfS6Hm5zuq/ijqH2HqLn6PVWvcXUsQQAIo7SfJZlh
E3ptRAAYspQqx1+sfUmofn+fEWiNz476GuOqTZuvnugKiAydSi9W3lZpGbDqL6d9j6kd0X57vhpA
WHEGFGKpbyMsSJiFQdgZzzkMJ6sWWULaYGfQv0NmDcKXZSKewhdZPkwXPQF9fm1q30Z5JoFCV8Gh
Ml0m/ISdQUcLeEWyovQcHMl3Dt7D4FJmz5FyqW3cxfkmTPJdXmWnXFM5bkXb2Lir9num/zbOLgyv
XOFg5ES/Jr6rQyhYPYF8QfXYgtbuZtkHxgRpM59aVV83mggKaLcWmHdahduCNsLYZj8y0ZpEympi
dIc4H+wvpXq3AjbUChUNXUuNH8KF6KgJoMs7YkhNEjGr7xhFcErtsoVQoEE1W9bfSv8+KOhp8PF/
hxnVxbsxcscQk1NHDiJaG6hLvEwTE0Hv+LWFoFWh17wRLv+FApiWQniATu7KXKG2xsA2jaQv4dgM
FAVNId/H4SNGp1SCvBrknNrIppgXFbhdfKk1G5tVYEe3jyaRnG3mOs7err2CMGe1RshZP0UEVHdt
sWvVh1p/99VvNWebPH3jmLfquJOJvwunD3zpWfCRTh8KYQEcoKPKxbgsDUz7EZMkYGy6AFc+B81J
A/vCwEX8oVXvNemhtM9Abctn0D2k5WXmQDOQD1ccZO06LwhaEDmbtLJWxCAzOs3CFG5nr214LmHj
TPL/vlNgoZKnbEpDx86UTlrzmJpDqRM4UHIowwCO+jANuKGubcoHqHZjzovrS1ozbty6gYy6SwZu
OSX/ws4zKJEbX7ocJxKeh8X6jLU7hkkNCYYun2llYLH0iqtwWgGP+avdnkB0aDrqoGQuGoei7KDV
vm8qh2w5NRYCYRKpKOmNSXHdEjitNid6FZ1+N0G0ceTQ6++YG0vx6+EFWbSaA1hBy4z3cXlwhOTQ
cq8c/JqjvFsII+kk0AiRh81/y8yCaBiz3NcTA4XeXalQs8BhFIEEkpyupNBFfTpMd3u5WdSe8BQz
HbbRV6shgQIZA152HSEkNFlX3EB0nwL1xVReYuUlUD9smSY65mNZ3afFEZwKn7PV79r0rTTvLacC
/abEXsSjYESUhogD5xyi5nK4xFmxWaJqayjvYbrVYf16b47X/aWJXYZcR3KL0ut6qGjjaXbMdTGR
errsZZ6XSoYltIEXHOkQR/EXcglCXPXZyCEjWHe5DuACP1nuHErVR6zTsJH5hsGvWoTRciEIf4Jy
rn705qfkfKBq16a5J8jZc3z4rVc5u0JBFzq92IpglBrDM2vSYl+a5VULyADo/9XJsJn7z1g/jPIm
LN7qDoDYFqnPvInBPplOxvLaQVr3+WcpV7QmESa+1hm0JzecPlOSYUlOqobjYHgWxJ58GjjIFz3K
vXbL4BSn+5aHTrMdg01h/w7ltWy9OT/qWCcSsokjcoIRLA115M1gCAQ6IDAyk2e0l+XsZsanCl+X
mwYiVoqkINNUEMxxSXYyacJda7sqiTtZ9OEkwmN6Q+XCFemaffsbKtdIXy82lPX43HQHYg0W88sR
or1G3YzJW1BcaqpTCPKV4Kq7LlxFzVXK/nWpJ+uMYuPR0jFHcmtZI910MHVlh+uVqXrkjqxGaa3y
iGj2SvxR2xAn9rexJfsz1q/xcLPLY5nuO+eF6gmCAvWAQJazQ7C+em1LfO6pDINHMV2OmETtCEfl
uwzvyZeGfaoSZYS1glrDciMPygbNJBWLJMAQZEH0tBUSmlp8qpPfatu+3qpTQxwAHur23SwvJk9g
JGI2oFPrl9bFXN5b9FugFfEhVF32DXgd9p1uBr/4HkYHNzSbeAzI+k+Wz5rJOmpOZSHv9ei7j5lj
qZ6hoDL2G7Z3xbOkj1ndyRn5oLueYJJ8qymnpvHL8IoTeiL/mqrmcEskYdPu7JC5SAgNNGlNjAXd
tFhDrG1lS6uGACV8heaPpXerHE1Fk9yopcjK99x6swFeVTrsZDY5BEP9+9RT13nNYAw1M2P7GfYO
+8BinnV0vMHZrl6d8ANlXfqRl5z1UhfneoYto3eqlVT7/2PpvLZS2bY1/ETVWuVwC0VSQaIIN9VE
sHLO9fT7G3PtduZxz+VURBih97//QRKIbCDPK8GJFLcU1GOs3sjXS1gc4CUtfBAdpm7w7RHdwycU
7beGj+GpGAt9IdviZDSqQyYCKzY1aeQ4/kqniDOv5crXQgyQVXRbxW9uk2kDSyptL13e7hLnB6dW
5sPC8TTEt9MdkPeFC0cQGd7wYIYPXbHJebvoQ7DsQ3GLkbhRuPg0WvZyiONV4VEypQ/0QRO8dUuD
MPzFUmKJ2ep24oUBpzPfkmxTK7DYY+XR2A4+wkCMppH/dCqsIdXZmzqEGslZyDU45DR+GHb+KU/9
oSHuU01iKormQBl3SbOC5FXwq6RrvvW82waRvh38DwD2M+2Gk9Qfccg4pfftXd6TXNhVp0zo/FTp
YqrEP9X+fgT9L9XoVCrDJug0Cj5oi05zsEoSAJn1mI366UT21gaCiIx0nzJOCILejZTqQ5URBVrZ
WUEconT9w/GwPfPjdWDLeFKnu07t3ytf2hs9x3ZGEhFkxBRUGPap5MHACeIU3YWJNTh5d5VlPQrm
spLXUGnDiVGl/Jqo1BJVpu7Ee1VJnZswsVb85OQVaNU0GPqaiA/pKmXepsANNteX7mED11pYexgX
vzHesgLT4eRUeBhBTc1fCKeygDvQ4uHVdPuqUdD63JT8VufDIuNoCVV7FbLGYvCMsrxmQCtFh38I
jR6Hjr7uq3s6HpQAlYzBeVTMgZZnvEtx9JWOG0COpRIAsfrnmKhPzjS1ukQ+Rs5kMwg/S4sZ/57b
l9SAED3Ar4rjPDwpmAR3Haf8/E8XZea0U5jlTf6XhRk+vlui7MjYl4tMOsu0N3LxkeMfIc6tVUql
T4UewQb0r0qzsDN44Iz4pACnu323l/BRaT8NfH+VY04+OlOOAuJtM5eiI2NSZH4e1TOigHpDfVCS
kBddW1QB0p5zMWhQllIhLDhYYAX0sJjrDfWlp72FJTJx3HR/dBMDHG01ya7pLx1oGsRXR7u4W/Th
qu8OCS662dHRmE1hgXuzaYMgKHbbpngrjI3cLKlSvHyFGzW50HTnwXTi9TEgsKSrwt4w+5rYf+2P
2ZE3SpkU0crYLlDHOJx9gntiXMyXoXSVx7XJfCbeJdVW965SwIiHcknlOZs8LFfKZK1l41unnYia
N6PdOtEdmuIASSnYFnlNLCNXqreMu9jVELkrWK9wD8bvUcFRGEprc2ASa3X41w/hKk2MzzwN4QCS
CEf9bU7J1m593HEnc5brHWaMGY7rjbmWLELCkFBEir0VYP5Rrrk28+IAlHWSuKVGw1w5ub+rYvhr
3QBYVVLMh2gFK58A7dEpfjCA1mGj83Zh/wJk+M0H+Wc4ox9ObqSfkzFFP4ikHvZtOIPNEj1xn4KP
g3lz9ITJ0mOYVAmLVjjLfIT8xO7GIiM2Z86v9W1jQCLcSaiZYqKS/KPx3X6Fx2qTgeTOSExbdJtq
X+1V1INYAjQb/Qu7LKy4s5v4m/IBC6yEHgQnCs+0jcfDVbCc0RS8S2ftpiHmhgIC7XzmPI1nB/+H
QSXTC6J0onnyjXaLMEaeTvuHF7xEOyZ8KySuG8ikRw4BgQQISUR55fsLocOLH7xbSOayb7DAOyKV
7hdb7cl3mb37o/gzocq6c75CDK1IvfplbyGLjzbey1krG7RwCwkujf+nnexLf9BOoGS/wp5QRKJT
hJ/JiDnSS6DLvVV70Ilmb37hPf4DpVr+ghil//DqT2f7B16K/apu+oWNwPsFy0+DLEQYOud4Suww
JtrCnB7q8wRnBKM3soOlNz+D3hGop3Eovw1Pggg4tACvnn7R1WYloyD2/VUlgXYNocDcTF1Bglzs
lLZ6GznkikZeaAUsirGefXjkacgKBcRQbCYt/DbNgmGis55Gc+m3WIRzH5v+qRuobasYR2UZFBSZ
mQMf2LEOeiPRo8cP02PKOVpro0N9nmCcVPCTGd5C1ciDP6trtt7AG+NIWPZxGzk2cnk8ysgV6EAC
1UHhfDDzTwNXuC6wiQqJT+GEXyE+c8BLsQ4BMZLOWWR9D0N9yuL4lGjVmxLmy67XF+pgujqM01wx
75WK3gBcIhu0t6JSQcudc1NT3jHBG2b8MAYwOOnoHvcnr1WvQMrSbpGdXqwB2dfAfQ9mt5rMcqOC
pclhiX5W0buHDOk8D5XPOKpWTnkIkuHNGB2QGOCi3GBcFWn5R1aD1Tf1pm+PiEBQ1sLitioXzhtv
Pr5MvOREfUFPhaZmKXheIlWGpMVollN1PkAgIY+OSEW6PHInUBlC49V5opjeLSyFomEhXG0hMT/7
yB0IOmrcDDki6qFMOFpiSwv+Tcfe7RuCpUfUhcx9NijjPfxgHTzZsOmZcyQbcAfSOe6yaGPEmG6Y
EzCC3p0/OJeX1DnQYet5DCcJBB13axKEbYB1VGviW0KbmiTsv2IDK+Gpfwzy9FVZFOd0UQO+epVK
UJXCUaNOpLtzZWlxS/dTdTsvD7Ydpr1F9pM2INSSTGfN/Yqal1LckhmAVfabPUZvWmKeckUQQ3K+
hEAqXD3IBsSwm2wH7AwwQOPvyjaON1W95j7TceoixsFYYAyLbBcolrAXSmp6pCpY4LUHS4O7ysdJ
BJ4H4l10IuhFqg3GHwMShHjNtD6q1wWO9/BUsdfHMJl3LRB6YpneG8NISPrU0wgVbKzqzv1xOo+7
4Ls5eZxn+Eiw6PHXZBbLVZbguklYFQnGPS7dEBpE2ghNKakwKkxvZe7Q2N2Smr5kBv6JbQEfPQPT
9LlFCBjj+udgzdp+bpI4h3PDgw867PlHfxs1EqRc6UsCeuBMKWbj0+Cyl2a/OSEQEN2O4PrU0YSC
EdL7VAlUyN0ESjkFBzAlE2fOTsz0s3mJwoJgoyczOIb5N748lWYjRH9ecYyTebqsw+GKvQAPDB1j
X7yTt7xyjtU1ftXb9I6v8oVR18bfEiSxcfiYreUNqfe7dFudiiWeujgsp/f0DkMVr2c4kPEd8nLw
Cx2ZNXYmDwNQB4Cpv+OQp1/yN+62nXP0nt5T3Zg372bvlTV2GJYfLHyqS0eQ4bSBmXylshod2fvU
vFtQacfUQMVdeZ+WyEEyO6odCdp+G37XMV/YihYutc21zKkURDBM1f6cluiYJGznJLwTUn9CZJIb
dzXBy6E2N6EcPoDOPjtbxqTGlOBfMnsGh7/KOv9Re0Re41eoMOioVFCc2oVAJQ85SlqKMMlhMUd0
wbWSyLytaEWaxBdGIXBpsBFRXw2eRPIXI+gPedt8VjeuX+xQ6Mewwz+aKFWKG7eIx1+cd/mS39sX
BfeLbiTlvYFiyVJ7YC38aTzyu/oC4mLGz/63Hv09WzafsGX5dljVMJHJh4efXnRzJPCEs2HZZQnn
dJx3wF4h9BKhGPEejFygBhy0XwhMT55O8uRaJuWUagDIrwBmx/Ad36UQUE34WmDa00C2g9L0w0XB
OAQknhuO6QKNvBgb+ljN4vmJWQ9tOYIj5xeh07d4W4RDGfpBR3hTUUxAe0XBTy6BKD9ozhp8HDKc
t0yaYbZ9or01XbmMmDVLnbET89uwbrlmizF4JTph41Z3CgNBh/GUs6k7J1UlYbGoT6pWPEenxzF6
QvxbGoekFjkpBl06VgjwAj8Kv0FXmrIFIqS1VcNbMzL96K91JJr2igrD7qRvXR8/OyV5DNJEUk3H
wq1r/wZorJJ85Zvep5FSq4SSdAxqb5nG+V2JQah4pyGWXBKvP5owCE0N+VkhrdLIRJ5UIxYiu0+X
hwCmVvepG/0WpKB204iJkGZmeychfhKQpokYF8etiiGC0kBVYVYF30rX8IzQyOwGn1a4shI6yyj2
5gnnQhBCfR16DBQs2wGioMuGX2dHxQUqJUZRJq7hCgOwDNaEsHzOzhGqkSiSZ2H6F+f7KP/M6gNJ
AAMVZnTUwZx/WD0q6ToV8y5JYIAQRrkZAJoSrKEBe7HVM5p3BB++j3dZ2M6x0yOyAKP8Rr7mfJvn
H/Tg2zA+CsuEXfmRsELlad2VZ8jlJVyDaNUyfsJhYJ5jGpSu6rZZJVSdunWaLFr/0NWteaMAXGbK
ovUPEI1kQYpjrdaug8EbzFZr42kb09iGlraVA30pVyf4fEtNwm0+/LA95MiGlO1qZP6x2q8zHJok
GN1J9TZgGoGUSgawagrcTAD3jDaGAWwqt8rHr7sfodTgSpCTUIMSaJgk1oT9YTsjeXv12azHpWRn
yxwzUNUjJKm0l9GArYQ1bftC+ewG2rPMwnYqUJxdawPe9x7paMRcKB+pwwxuXFH1T9YuaAuu/tgt
LbZQ/t0xoPGsu83qCVA3TaW37IfBbQGKRsdftsQ9hoNgRnNvEFHQhwV7s1nlFUtzClad3DFa+oNQ
xpgjWaVxv7RN3IFIXaa6183x3ZpKvntdaM1miuSl1js7pSjWrWUSPGevS0pLA/sZU7BOAkQogHgd
Z03bxUw1nFkOqzRy4DZki8zpIOf3H7phLWrkiHryxxKd+TW4sl8tA3ykDOFjnMQYfh0op2ZG4ezC
wQLgCd5LFSm/jhajQjvr+Z8tY9Ac05VcHdeIWKqOJMDyJuE80FCOKh2WpnoD3MQJWUpvivkwKHfl
XF+HIHyq7SxYRuUwrhxSMQtE0BGXj87oImAJJQny3TDYWAjxc1gzanCNvOxtmtptT6k0UGDktblU
O31Xm8WmomXsyPoM6+atbyKq03zdKK6FD5SPgBu6BOc/ZF58z1Lq7FyxZwrmyrnybZcx3b1+SdSA
iSMc4AS3K2JYNLV/U5PmbHrCmsJGXrmoVWwk5HQnW9V74QQfDuWy328qDSUDbt7RkHzlmEni10aX
oCImljSGjBjSaP5XbuFIx7BgDJhxMr7pnMtUErbYURzW8vtIbJwni6kWN60WZAdRPUWwc3KMHwtj
r5F3NSTqR4dnhTge8ow4YZLzCCNgTKNP9iw7lQIuRMvl6Plctmu4ZhVGC+j8OrIJyq8GB71I+D8M
MV6iDaoljcsANBSXBTuIlhnHgo3lkl6ErEcSXrRqrSLOxRU4bzxXUaN1K5vbrrTpN6FAFK4uTm5o
RTaSdx1X6oRPZ8PfcE3NfVh/1tLdxwei618px4/Z3CIDvjJOJrKN/FYXX6Li8hx56LutU4eEgiN2
Bo13NmCCNSCYTbxbyqfy8FXBGlMYP/SbnKepitEDLo1Vv+ME89S7KRPRCBelQDwp6UgKRixvbLJ1
iDPVeUmi6SkeX8NKxErGuYLKzY9fOtkXw0+DOGUKQK1AI8GNfPxjS1lY73WQxuEAxg8DKkQ/hMqu
nFINR+xvz6F+DxXloqnI+HITlWWfe1++QhGqMuHGPGfqz5LaXWM/0ZlwYQIR5VRZocOFlVad/2aZ
OaKdzOzgKAXxjySsdIviI5EI++tM5BhDoUAXaOTqIMvcXckQqEvd9MHcY+cJY806Qvbo3hIqLVjG
3PqJN4UraVSmj38fuLcq7BugMiraeepzMqrFvwUTH8yAYXxrw+bwJmRm3QB71CyCVQ992wnCaqFE
6rixQiKDqnz8Ts1v1dHSbyeWOZ8K5zD1MsZHjix9VxXzpjiQokUsFTjnlU178RnlV0HWnc1UjLvq
jDs5zMZfetd6nRVjjPEcK7XUtVU8jpxTWdlAgU7xOnNyKOL8VzkF0UamQukNBtuQnu2s9d6CSW52
EJOokByyhP99pTaZzDY6HPI0P3L/fUVgSzAOOzab3Y7A5OIBGYBhPVXpP10KfcEPO3nXG+mw0957
XxVEJIYsVauuZYmMDe1HNxy31/OjrF09hZPWz7+kkdmiX2yhFK+cAf/x0dyrnbHOYKcXAz2oFZ9H
RqddoWMk0Pb7XG9uicnYDCqSRbwnQVCa36zjToYjRStZnlqv2juF+ZONoC1Z8uh8rvKmBNUnqFj7
CJiBefJ4zi3dbQr/c8IdacK/ULGzt76lWOci02zlww60r6StP+XY/1IACUe8mGxIJ4GWQ+OP89/u
Qa7bId8O7wxtsZELZvlWuaIJpL1Bb0r/gPzsmousRUHsjuFiMQ6DtjQzzzpwyLHfI04Yb/YzYKsw
K3jE2/iFbO2i3oyj96Edhd7VOjrHBiO2+BWclCuuWnwMTt11uPr3ckv2zKV/KbQr/FBMtuinbrTE
FMwYAsNMJWCTSBm+NX3Fl+HBc8ov/Ht3rR5CPDfQI4jCvDoZa+O9PFg8nEiLoXp459KS0TSmi+7U
nETQSn2QL6X4/7uDJtVAB0lUDsJQFOc7E6F5vC7fIAO8Mw47cDdt+52GjWW3kb+SW8q/VZ/ih1Sf
3ak9TGdcIt+tZS2s5Fe4Yn50CCfzo/1HeuUbVqEbOCXrehUShibthvd0C3twX1z1PcWBs+sedHj+
i44OuQnxE2g86OqZCUM5xmyveDhzQvy2yhuqKU72ffPj/dqf8m8svAfwUKFt4ISfaXemz+qNLlSy
ZsASvGygAGABcBeUK6Z3ioAEaOB4Eelq+BkwY+V+Hr74K0Zqj+pagFhcbVfeD0fpS/4ElqIF+Jgg
OnD6zxy646N51o4ZBoDJFZu1a7ui8yH5pX0ZvINwvnjs+kJ/ZFwj1LgXodxD7IgEgp6HXwgkhKtO
eTDjLe/pMOPZDVecnwlWI8sUmYwOsUKn354rD+2j+Yio437Rjjh48lHWwWAivJw+CMMPLL5xMQcb
RbUVLExj2Rgw01DOrWj6BSFM5xZjDjoPKHYJMwEgZS75RWtDrdlhjBfzrnYn58oMaXzR1YGg8Nf8
DoYCDsC+4QL4T+Js1cKOGkzZo50NX/6L94m3TBDCMGkiZoHsEG3mMXu9cl8OVzAEkRLCK48CyZ5R
sdQ+1GnhhM0PSVQR/Wxje+cDDYs8BqwmiZ4ATwL5AabhR+MkjoRDfQ0n5Rx9V8g95Uu3b4/ZXv6K
nrBAAXHtlfWt/6Fzpt3iFKQ/aJ7Y9wXfzGPlFz+iOHGbUN+zabEj+/fcIuRtEE4tGmbxfKFV8ccm
Jh29iIXDHu8TfxXrpxfbjmWC76LRiKftiPCCQpkNp24vutvgxo82/2gLcY0AXmGCxswO0xSkBTj8
opum6KDpxHICIAl+CzABzQJJdNlTONag5KXX/MVN6Df+AvnFVAWDlHYulAn2XJjagQ2DmZL380v7
iriS9w8PBaRPfDVLgaaCh2ec2cLyFRMKCFc+YoJpLvoUHgIvD8B3/n3CS28x/YvMI/eSLnfEIjcH
A3V5Wk6w4It5bOlXF8EI1B30suaf+Yc1rQDRvT8Tx4p1txlO+kW9WOvq1HNUFZ8Mq/IXpqDpxca9
B5+eC/snfhUP9aZAfnnoaHZBUa4aZyN25x/SPf0oP5Q359B/KwdrWy/jFbaPn80766m+ldydswSQ
9TLtgq9SgNczo5qh2d1Wa6K7ca0sluWhxfrSumqYZpaX6HPi+GweOHK+qqu50Xb2OVvnv/WvdBF0
P/g8J2nrHKJdsFM5M8xP6FQH9dS8ST/6uQNLMtDQCiBpAvN6wuCoHiHSKFaJh1+ay3wNDAyVLWYD
oGKUHRU2RLmbXVnyI58mRvqIGSILxjlaR0scRlRWAy8hCAIwbcH3sKrnqD8g/1HhFZSbf2Uy78Y5
JZ2C2Po3p+kDwQP0U9wGz2ZjBgomazOeTczifeExgJ2lWNT/TneLJ/fgc6jU6xa7GMguM54YCKxv
4zLigmCLOwH2CCX9MOcO5DsQDFsPUlG2A9UzUBWTV5Z0fmdP1xe+FrfIdJZd+319i67WrnvnAuoe
HFXpS2m4UzAix51sxnWIlhK41ko5KM09T7QXZy43Eab1IDfAgyD2bJaHBbJTnRDh813KnKNkerCv
/Xt64YjgdcvIpSR3+CHAOc7LEaDXnglLAZIYYkBUsOA5hJToN/rWXzRksFch4UMsf2LzTiYL+A3n
HFuoJ/96mocOIayQNWfBTVsC2ZT/bH//OxZyDimOxGfMp4/ZrcJyhR3ZnBnF8g3sYugoUALgrohH
sQUjDbsSBhdwxjrs7VBozCD59C+OJ+EJiaklhK47f2Xxc2KwXFgLE1Jl3cVslkXDfuD04HVt4KYx
8aZGFkGGHC2cQoX4BmKcOPDNvbUzz9E1gOyH6xSi71P+C4KZvSdXHD2PKf4RHNj2HyIgzhSDwQlY
FiPLjpBSYOkWp8xpAUAvcgRtF0aUgMq+sqf2Me7sl/HB6wjczYvH/Q8vOPiGwA6WKGgDJowHKA6Q
P8VS4p1z6I5b12QR8bZjJcwa0xATyLA25nwKFhlfl6/Cw/QfzA+8rgIWLE1pDeTPCcv1x33Bb8od
+98BzsGO8YXDTwCSBd5Ad0AaEZf7V3Wrbry3HGQv6TqgaWYhkhol/R/KB4s2uQb/pfWg3qzvaMWo
bPhCFgrPBAUYT4zrPMCD998lH4mfTPjsvHyFmA1eObS5cXgCdC78uqwsZtvlhYqCfcWFLMqL4cFb
hJMIUmi4/ex90GyqEKgCAMxAyPyDvm/ehRvrRTqGF+8masNY7ASyHJQHz6IE1mQn9Rc2Z0oMXCOS
zlVuPtbL0f5iyalfxZl4Cyy+YHQwCOcjFuZEozAtDUVgpuDFwmj5iWiz4eDOrUe2zJbtIV0X+24j
fdOeRGdIirSmjKBgdjX45kO5KcFAaUTnzS8NKtxz/YAEE3QyPSJZP0kPnlEsNjgHGrdzjl02o0qi
My06XAbVropp8r+XDl/phnXw7yVvTt2Jm5S9BliBszXoqCDCchOgI54HGFfemdVSPHd8YfCLPqxk
Z5IxT0gD1DtUqqHLcAbtO29585TsWVK6uJSEiGRMMRUEomY78cg8LLlffJM+uFq36uPmUVf8jgNK
q6e+m/bauT+UC/1efDff1gmDcGFdOmcboFfBAZ2ADwTVwvYMVjBfDHG2YsIA2sS4kERE9LViXBZz
eWMzz+/NR7xA0ZmBbTOm6BYwLx2eCqTAvYQ/ZLU139Nl9aZ+5MtmGxw8nLMwelyivaHQfgBujY/4
JL+npwKY9CThwuPcMm6Li/yIDJdPOnwKL1GeQ34d2P/9TD7W6QyqPl5xs/Cv+6VfJ3gAVsUPdgD+
D7c4gF32bZytc/tmncdj+u79TLBz6ep47lftyfdXvzA3IWbhNXiKhXsFxQ9+cccIT5L4KH37782+
3ZE8f7De64PxwWm5QtC1jZlukCqDP03yWYYod2TLPwRe8vB770fTgoVit2t5gHHqE6gw1m9Kr33X
ugHqWyO4ahvGA3qZfvq5/jss5dGgpzXf+xCdGkp/sliY1TOQllV8hur+r9LTYxNp91JVXdnu3sKe
Ay6xGD15y6r3yAyJ9jIVjTaoC6mTPscBtfHUb+RI2Y8RZCyDkRgS4b5kQUblV0FxKMkYXUIEkTSO
/MzgQfqw/E5CB2IkC9Ty8UDRcAoIHtUgbWxF/TCjFmk4qIRcEuSTh/4aCZNNTI0eQzCOmEMb06ps
GaHL/HpygniIwWhpTvekydec3SQsMYmLpeTdLwsyZSpuEmabHWKI0WoecYe1EriwirtxSfaaD/rf
1jePFt+n+FN66OFWt7WtbN0H7VKG5FcEA9ingTfh2pGnRapi++LgPh+Va6hil8mgyoCjiTxtkTMe
rTNvaTyIjlWrvwEuVdykd32QT2Ku4czk8V8QLO7MJH2EiPzn45f+x2SjT102BpiuSnbUH0xvKsf/
ykWLqKnkzawgE2wwwRzz97I9JvWGYWKoIjF3CWMawKsxNinmmG3hr8GLKCGFwU2GJAZzkSKslVZQ
qgR6WEDHXKIj5+km4hmj/WR2uU66DXounLam/i0yoMW7XyapkeJ84swafln1BALAoeDOjp68edGN
CLz/LnUihaEUVE8mPgGO6fjC4SjCb1fA42Ct/+HRInICFAULVtECMdOkBZJxZcD1a5pzRcKAI4wg
RZFJpr3LCQMjmBR2Ic6A6yEEJK4drmVSsKwfi8piXEQMVDFeZRiIWLFCP+QC6jYaJ57I9ip+NV84
FgLW862wZRR8+TBF56VkfJuKyStWkcLjTJsbASZ8a+LB+FjVG4mUAnIgLZcanolREOIXza9Jdc6c
qZa5GpfUMTpWq4o47mPSKw0R1BcSk41DXbNoiZtP1iZIdDfXcLehTGHUBKVZcwmQ70x0Zy7j+IbO
oJ3Tfxi4vVMCAMeiD/z3Xc4MyqXbdSuZfDd+9A3oS6QxEA9Vr+kFeNnoENlSWMbhhkQJxaXMYxPU
JMyEAAPzO8DANX6nV8SAGoK6o35ow8kKjga0n3GJsZtIi5PXAXk82aJlK1uPfPq04qWFQ4U8J8oa
8kuOLzumh/ZCMMHGlYFPOLZhnhsaKxuoBxk/x3CwxJHZiw6ejLL6DZtUfJ875+hAIwOoGZmHLDCI
gGBW5Eu82GpKWyYI3YKP4vgFkmEjM9zF5GhcZYaLAXEKfE0gJnUFl5810/bBRcNxZvqMd3hccQfL
f9B9/nIIazRx244jZebdIVVGnUg6pCbEH6f+IQeKNGhKBwrZ/yqnSDAzxZCci1UYyPybd9I80WbR
bGHsKJHNJ8a4yGdcdhQr1cMRFCNyWjjkOU8YDVTzziOFxUsfNoOenLDA8FX6Vc50cqOwRPR/SHeG
h8Dl0JNEBASJPV7Oz3S5QBpiTkV22Mz78SlWpBmzBJtfn8I8oCSaNXiAMeVF/oKhVen2n9WhpkKh
0sHjCu8Oac5tlcWrjD6fl4nxGe07ruw06sy6yefCOwfQDFnIT0q9zYOwNeFZvbptaM8inJ8jxmAz
64nzxHfH/xUUI9xmNKj0NczstDlWPCAXPHscSn1eZRcxWzNH6c7V5r0w9eGm5r3FVdnDsIjrMJrL
d//P/0MbTDLMH7+rKUI0x8N4zNfTTbVmJgVENNduuPjlj2RVXJrDdO8OLYmgL9xo4MkqF3sdUG99
9LDAjg42opse2uy53Ntr76E/GBSaDaAGF3b7bt3MY/DCDddwqQf43+nUoMkgXxewDQDvFD6Y+fRX
1HE9CgxclQE7jDk22pyTZK4zyIAJQVkvPgX8ruEyyosJbIe2cTs+JEoRiEHAh1BhroX44DBKEP3T
DMSRVYq0MyDWQXxcRT5+BTQ4uK9Tr8Iun+fdMs/X41WCecEZ8e/ntfW/XRW5lCJxRYjtqiDXgq6J
JoNeb/zgFiXaucAdY2psbYPuuf2SNY1pdIjO2uveK+wFS5feExhaPcO0oAWj+e3AwTo8qJf0sRTU
1MjUud4NdR0NH5cx9XP/oj0zHtq1OAEFUVxT6bcv2kiGCHyUHhTY/1Akwu7oN+s7NXB6p0SmL0c/
rz6TBx0mgOnI68hEnSb22KJzwcOKl4VVkc2rR/rybo69tDHM5oViJATl48UDjtCMxpVqL4DNJDz/
Gqp04Xs3UGq/aG2TU3pR3sFI6QkCW0AR4lfowd82tJbdZ38UJW04x3R7jh1M9EwEPX0hU3sTWgzF
AM0VDEh8zCgLGHEQICpQ41lPRwut04ATQQsC0yUQva115SkhWUtcAQxVSDAEMUQVKXiCXQqwpZKx
XrgDLk28OC/aXtoMnkiOLkjimBAvKQkBYGLOIyRvcGK0M1POnDP2Twvcym+kvgDEeDCgs168AvmL
WSWdeAQsPvfv3QMzpRI+o1soczppWhohk3+CO1tk2YKi8kK9mKGPn+pJ/Qx+BmAV9CAMH4ihZuJ/
yr+ng7yx99N7f4FCiuhYMP24NLmmPI6tp4HbC9XfrD6o9JEK2LD5A3GFyxtK5oTBWLiCfsVXh4iW
/Bl1fIvnXjcXoFKwoq+ms4Fcy00HQ5KKhpeWDCQ81Lh1FGLFUbOEC++re0rg78W8wIsa3ipN1DAv
SXETMemu8ujWBe1bBDGY6478ODd4FIkLENuAnAi7BMh9ro23DtI3fiNKVwgW5kkGRHiOT/nmb+ML
DRucMEhgvOagIXK/YT1Bc6fB5OStO5dnwGSUJpksBpVTjH6MkwukjbFwthC8RZiMmLxxrGBdIthh
bgvcWrmcdwUTWH0ZpyihUAPO0RYl2TIQjvBzmWz2DBXpRzmsQ+3dQGjeLc3+Zo9vkOexC0DkEQbr
YkLo/+loa4bE4/hmhcvaoF9ZZt3OwryGZN1gDTBs6+4RNMEP8Pxa85tE0VIins/HxRz12YZgyaZc
dNUKyhspH2aEe5LrB3AhF+WKdcqAhfXWxaIxr27wbCiqCa3u//Fnig3MWKZ51IHULKmEbHsRDy4+
rZDQINBCSxDEFqhonYjCgs+ZPGnfWA6sWWG2yKXEFfxitZZcKmT8vPgJbBo2K3sYOICly8bkbWCH
epJw+wNFCQ88MfZCKpKkARM1UATa5D4hJzhAwutSGIMjs+ljfCHRkGHBKiFqEjewg0nDiV1uFSKN
BkSK35izhmGJJiY2U7mCemgTJEHVRUuNf5w1w2MHUhtoO8komoJLqotJGEglCKDO6yXIfPDUFyUl
rL6KCaUB9GNRHM2nSSpR5EJbk1C9kYsd0XfDVFpwagF62N1ay9/gb9rkohmrcFxBdYHDpYVL3MI6
AhUw/0RA0SxZYPiAIH1cyvI6bJYj3YCNjGqJXEeFBaFuAGwYm6JdzVjXL+JiAhikcDH6TW0vsmqV
SJBHcP/ChmsRGKs8esdFZKQS5zKgrEIk0a/h4UaSG9hvVr4xiS4x3KB0k3bDmmzzxejMCSdyaL1Z
qBLk9KVvcWq48SjissnDYXdMnmsYK6NcQecEBOG3Diiu8OPu59iICKvSRpSlqTy3oiUBUzDH2gPT
BNnNZHfkDvq3nShxJ3qQfFGqgtmYMJ+wXB/ufrsCX2NRgSsD8bA0ZcgBiJXGFb4bGjE/fOQa4CTK
xA2keC44FaUy8BBaqBjUg2wqTsY7LqQR0iQ29aU9dGcIj6B29ELke0ZM/gPQLKGQh/qNHQ5VLoAe
5S5fo4Ka4Syduux30SZA6cAwsiJxfBLncPRbkKL1waXAGk+e9h+MJsptgEGTpB9oZz/8EFwOqdYo
kDktxl3KpUYhQaECzMHY6syNDEjqYREnsHvUiRSeDC5IKyyQaOGqJ9B7qkIaR14KsEy4aDBs7dTl
eOQIrjG6/xmeWYmfK+gdBTq9AECR9+d8w4YTWKAo8aj1RD42HDcehVqf50M7FBSw5OGv8UyAPvmL
9N2cmcfu6iMJ3yvl3b5x6eKuybCNW8SGifUPr5we7EOgy0HA4NygbBzubN4DvxVuu6wvth9wJgUw
e5KTlf0JPFi2LuMuWKIAotxIoNB8I28elE97jzQu4BygCkdJRwlKP8LWfIKyURgAq/1D5rjzxhc3
KTdRdktuNIKghshpThQTPCV2Pz+sjBcgq2xvKgjrKJMBwr7GfQOgi7Mcw9gH1QVbNsecjxOBeRUl
X0tZCxyMyGLeunBt6RUBmQBexhnXhIc1HDDSPXlX/7FGRwmaM9QoLghBZuUHlER/McQCDQUkYz8j
wFkYa52EcJZS8tS/uDfFrc1KVsgzgVPBHFYXQHEO95fqLHYZcQGBIUUTt6FFS+vSCfJeC7EcM/l/
YxgOhfoYO67RCdibu4ltRZKwGhPxuQCsTcuPUsMhEvulhShQkP5iI+0vRwV9LycwxsNzs1naGDOq
OES6xBN3zrLA8pntj/0vJ7+zYIPC8ARrDfCNZzZAlIfhgurya3Ez4st/56Cm3OArpMfwZP0DtudH
GlwWJ+A4/4URnTBcskVPSo9ZaW6VLfEYBucttBmKZKRnI8Zw3dzgcRha5PPSh0wstjl7nP/kNWFA
AYgcE4I1x5+CZcA7Sw0D+gLfmPNtoqThlW/pE13bX4cxAM18ouQt6PgpuFxZRRwzV3RBHOBmb0xi
UNa4M3Ol4v2T6yci9NCmRbjbqNhSuiqEKSQmqmjDuPlo1ejkGdcJFimbA+UEu5BOvl1BKiUtAfI0
TueYRaTIAhayIvTBBCiA35JizR/KAdzmge/ATWLLtTEOo4PRmb4RXERzCnkZUHkSeUaiw/nQfiGb
6l/JL2g7gDRvLLexeDn8uaCai7HJGhkiJ73IfEZWBHGO75Nx1odeuCraNVcCry/HFSUG0B1W9BQm
dKsFY4pjjus2O5kNxnUGVzr319wJ3FdsvBKLS+ZJz+Q67pFfceYcOnojEqgYKGtzHB09rNTAmL/y
X3ZNTzTpOKeQ6jFUA/9gCXLWl+5kogJwx0942XBIem2mUCszCKK4gwqOoiWaU6Gl33DdjaOzowZn
z7Ka6hUB1/SSDKnuTKq4qbm9RVA0tTVv3D/OOdW2/ipw960wbhcTJSo+mpPYgaMkCjof5ShGx3+t
NsfwSvFgzsxRhba8bbxL/6PpvJZbV5Il+kWIgDevovdWFMkXBCVuwhLef/2s5rk3gqPRlo4kAuju
qsrKyqxGtccVE88npYei3USzmHcfO4/P9bxhG0tfSj+GWSiHxKcvnU+I+EQXaBucSuiwUaAgNvOE
P1BwVQS8bwhDlSzo5RBbe663mdDg8KhDsPFVpo3CtCRfn/CyOMh7+K4TBx1dRATpuIA7xnw+6pVx
OVYyKrylUq4l7BvgRML/60iOZ76L9KgYgEDfnOSlbCZA9Ci6EGlpQxj+VG7mtCBJDzni+MuqNUHp
qsfdFdubem7Jo6qn6fwpoRBPUACDsOAdt+FsyBhlm9DnNulbuSMI8rwvxRrxapnYUak+4XDS+xq9
qfpIctIxDUQXNUDsuRi1CGdsSpoowI6oZxPYMSKiBCGaFROG3ThfpGz+FizWL1aljE8G4uKm6KJx
RNCX09btEZiDDUdlWH0c7yjmSAs9Q2xov5gpA8wxzDOJlYReYEBenIdsTiIYcbUCk0JnHn8HEEI0
Ay248qJdRdrRcpZincdAgQLrTowiEMVY5ixHoTLD2Lt4gDKPk5tCoKIRDdP+F/rHr/wvPzBHB0+d
oRaI/uBd4tCacFBxzJro5kvjvhbq7pRpdJLIgiRiIyUy4RG9X2rVetIrgm4SvseNMkMWtkdXuZ5R
jUQIqkIOyCgliC40EEc1cY/BL4VDeKljd/bJOD0MM8k702mBZv+vfGvpEQBWwhFVSJyA1ZiaQwt0
XBXTGGl9bNpRLkcivBe/F1rkUIwgRrI/xIPtwdRQ0kSyh8bxlEXNK+2gX4rZDD2ZGiXUS8qYEbzQ
H+ZlFQxgvyQKyTsbPf/rp2z7aK3ulK2872/mk9vY3/obPCZnS7UefHNr2SHG1tsM2/amP+2zfNP3
7KRo1vyEOBzWM/+aTK3f6H42IPFzZtGtE22sb+EcS2DqKRDuVJL5nYoAKhJwCkAH1O1qROZGnBoo
FDxxDli/7TeRgiBLhUxOgTIZPFGs7jkpGM/myIR/SWziWKEiaJn4Qab9H+3AzpkaFjNbkqYdjR7F
UPRbUqWdmF4+bxMPvfOAausVONWjbJpltHTeojdVvg9pgFCMg2oYJaDNioQKHOH10A1nzVThzxo0
3VHYfBlx/aoCbZ+jFMWCasxqCYlF16afHAvCBStVsuY12hzVr10dYe+7ySrxj9GwyINFVi59nSi0
KcN5DJgqOMTrzJ7h0OAZUxeDACFpiBDJJDCmBTY99iyBWNRPkFIgvoBME2v0fgIaDuxsaSOENGiG
eQlim2O+O6BJ0OK8IjglIcczOlqffJEgTYHLwBRToDZlH0ZIjDF8thMAeXlk65GfE9zJFiV+N3oU
D0oDEhmeFXAPgQpLTPhi/NP+Z1/YpPxu/cIPN0/lzE1k79O1/Kd+x3/9XRQEIC/0JI78WpJYPpIw
dAQo1mEhElrKVn4oED1DIH/awaQJyZM82IOeBkWQxBc6DSMatHZUYY0YkBQ8P4OGJOTUJoMtPqI6
Sj5DH5u8iBe5FfU7LUeKJwSeBrId4CEuDv4l08tid3+JpiUrDdxbERWrfukZ2biRnksMhzIEwruF
uQMV4JydmYnPqFUZMAUTYMqFTI7RFWKW9gsJCFCo3woKkPqo9gifMTgp1PgZ+hOUnBFILc+m4HZ+
2jW0KwVhh44tiUcy4VJp5/JRf9G0Ofcsqy//HDyMXXE1TsFPRaQ+lEtkNsK1e3dxsWIslPEA+p3Y
OVKkHyCkF1f327tgBSBDEhKgERdnYDra7LMbfQTwPvlCoUBJQWViL1kYdAuyJ4+7OxsURw6ND5HQ
kXIigcGNBgXjKfGsaBdQP9QPQzSdMaLkmYgKitrlqonBl/pFF4c/PICMiPkXiEicrzSvja+xdUp5
q1dcgxxOVefLZdpIoL/YQZnfwwm8OuQuXGWKNoRvAa+ZMVLvn38yBet+B2DuMTgLHS6W/ISXq0+l
bporsxAzLkZcNaz1hGk8pDf6Gf7TLkQrjI+8IENxeyBzZ9RSxhQInhuHyAStOgFPk/tdAW+QXIge
6ss7Wn/8K70Ej+jh/PGzBByuErQHzIPuaoBVzYc9Jbo41KzA9x9i1n9zPpSW3Fv9wmbAnCsTovLt
sdmhJxHChbuSD5uPgeE6/WEzVmf+4xA4ggI9XLg/xMuervUIPgAlJMwx/g6fx2faVP1l4DOUbChX
97wp9gKVK5sCzbDwCSufaOg/KT8pGaFoUXwSWHrwjS9VEER48UN3fkR/fThyKgcE8szobQeYYlAV
Uoqy0Xi0/AX+OlfDP/k1lMWUozz5FiLaiOvnnRJ/pT9uM8+fUpM7zDLm9tN9jh7egwEoVi79ElY2
5EIan6xFQCStEMOGXCV9jwjDJHpzGJJCTziW2/roXjo4GNR7kLzRMolGVJq8xAAqJd4pvTf74Sw/
qJK5CyIR5w3C2a4mIhOATfWhzDGMxTwyiAOJAUuby4Puw2nD1VJJme8xl6AyiYUzE1kEmS53iBe0
gYwxlhE9B5RbWIoAdjm+gOgYcHaye5locHgroxoiVi9WgL3shOEqBwVEf4aZSVZaRCWOTF2xi6DQ
UVazkQqGnWg9NiAV+NCKI0ZBd/nCEcJRyMlqvri9ZOmkNWwnroTb9B+gCI4oZDt8Krw575jGM8M/
dG/R4echckjIyMoyMs0AASsOmK0Rpyp/27zYF7y5Ka46QZ+kTw7oDFbUApliPoSdJ+lcPQaCp9wi
nQGjpxaVfojHnNjdk0OS6rJim+LrjAIUHUhLVG+gBdxO4BFAiPhNV3TMe6JvSArDxKktXmCG3JoA
+xBYSJ/uJ+1OWsiMmlAW8dQFEEGMY02ClDDv8gFA6gd30b9tmOXLntlTvaiX/oH6BCzVYAz+Apho
Q+MCGQjBeUQzlFMp8qacSpxaQI6UyfxsnzK+Koie4iM6/4DC1FeX9lg9sVfmw+f6mMz/5/8JzIp0
Bj02AD5YjgSfc7IqGFKmtUARQEMxRIBgRAeiRPebqfyWhhVCvOKjwCggwAEE0JzYAzi8/2n49za7
nlVcH2DX/MD53eDq/E2pSjVLy6Kg1IJlB8z4QSwAOil0sxNlOAf1iz3AkZzdmqf6EARrwgvB0r2E
149fPHTKhPYKQ7B33E3YJKiVg72nolvAd+CbCcQlHTVQdUhnubBPspf82twM0HfgVdi7/+qN/N0e
iz15ybJ/lA8WnPWHscxn3flPjjhOGOmaH8ujvGEvGj8kZJ8WC+U/BY74O6CLdFFwOIomGDqDEpCw
UVmLdIzaHRY04km818/VQroCvwUJ4i4wY3ujf+SJKo83ExyUX/BgkF1yNmCh8hsX+H/2vvjtfuid
ar/wpPxr+MctAErlBEVaUeBjrBzeIysf+irGQ1TcsBqwWaNk5wWdWcImDk8rXrRW2a5kDvSxkTt6
cthRPgCD8aMEL8GxwiqAkyEf0fgRfQdMQqDokgShioRBwhv19xF0Ag4KIgf8Cj5y4LjvCUkWbViO
xvLBQUh04NTlFBbFDafjB/Wjdc7pMHxwPfA4jqL/zmvuef1AjiK+Ud9c1IcK65ILvQoghMKPyrcT
cDh3iWyXBDONhcYIhwenDDUQv0fsK8aM9GkJ9ICEUDxC2uHds8PhUUNlHhuEvlFBiw4KFcWDwaPD
GgG906+Khu0fHrTOWpoynQ4IQQuS1ik9cPrkNBMlStx/fFqAUH3Tw5TdMU64NIy2sKHSX4XCGN2H
fyGbZFU/UR5BFE1liJSUnoQQCFYn+/oKICPA2UaojG6NgLjA28BHZrVEugUZiBqFgbRljzo8cuzG
eFRklLNTdIhpmDIIpUJ0R6GPMpdxFBpn+BApk5z2J9oR6MCzFpmJYaC8nSJvMIChZ1M7mPJ76eEy
dleoU9qevPvGBAeYDjZGBpMqGkvwVOWxw2mnorM2SoGUpREd4pbhFTpxLFaEuWm+UlYgvGOOelaq
DumQWeeviooSkhiUBVfYjlpn8hZAHe48dJGIAQMH/TpxiyOwKWBNKOIWis101Cd1PuOnXdp4KPYS
jmhNCSYiinCohVnKV+qP5IwMAgYY0hzywf2HWh+/3v3H4zS/lefwhCKmCy2P6golgRgL9OSToA0L
vkb7n1jL0iQssTqFPxvNGD6n6v5EOw5n8CiDkxmE+79igfxRJVkHnqPFOSHI8bkHqKVPqCNaeCkc
zv+tWWgv9pjsHF4eTQjOYk5hOnMDGaLO0x7FzFLqowwhHA3reXqDX5TLb1xhKFuoNumYlOR5wo+L
eAx4KvJI0Qc0OMBBnske4VB8Qh/7h0goXc1XeWTDg57ykRgKLxBJAvtC9CGqqw/ykP4h9tuTnJlU
giyufEHhgQQXvD52eYJgx9phrbqYflMRCeafiwUfOX89sUz6xAzEjpGWloKxZCI6MsvEpybhGduI
owxp7cMMhCcoc+aDnShTlgErEJ9PGIOIQXW3gVLKp79DVjzWkWACcIrHKWp3bDM8BsWfpgPCVTIZ
xRDdl3LjTQ0sHcCWvftQN8pO2+HiuG7OBu1TYhbc5SsHv864eSeitvaj/XKWiiyIO/cBxxwaCMw9
Yar7H/WWw555SGJNSdQZoOALEjcRAfiQ+ic/oL1yKZ4QULKF/Ho/8gfc5qtIHZDB/cO2Ee/LS/mC
uQTBhTQo6r/se/BKC5Qqxas/VH8AO5RyJLP0hAQmwmQw0Zul1AEii5KApUEqQ+Yg2sRwQRLUUL8Y
DHUZL0Fogvzy4P/B3gXDl4m89XY4Z7fw2jzLu4xmEIjy/0eaO6AtVSX/LRcBoerYHulwTI15fedq
mlO/pZVoMhYCSYDpcpInkkCWhaDHkjBQtZP6FTdjHayGNbMK3hwV5X18zh/ekcOaIMsrOPIBF669
yfjRx7xzlWYz9cK64kf6S7kVkWZuzKv9hwOuX0h6SDwsuODk7dwI90WkJCNjtxGCPNxH2ccUEnB8
BtFmKVUMIebwsJHpQMFUNaZ+NSH1JTqx/ypvBjWKIsXGRtWfkB+RJJMGi5SfTcHCdkUOyG+Dukag
g4xAHcocB9GPLI9MnG1CGCDLJ08vkdoWGa7YFTSeOPEpJAHJ2KgTYhH7hByeiMEYNNslWYQqaxRa
9owQRj1DDueZU0Illd6AapsxYcd1YPg8dNEZmVA586Ig55UmY8me18pi6FdVM0OEFA+WDG6usnBR
omnQ1VroqMhUU2OYZkilUmDYbPZZ6M+6cqHHSzJEbhHt4xgOKJ5yPs6lgltIScwN5LlwY7kekAGu
gYyODJAThVXHhqC2z079PwA+wmP7TcYKWA4NIuTgJG8HKT4AB3CvCYMcGRjNUhlxQBH6G/bQ2Cun
Rj8dYvFKGGoBPmNSmRlVf8xTpLAjPnMecSq1rG/0IiiVGSL80BGwWCX80gMUyAPcSq7todHXEQ3K
EWGeP8jzwguWeopF8ekz8jUaOKY04b/i97IuuNl85D+gGMrLKScsuTLlkej/4bBDRx1Za54g7EXR
hhBFJYwxHVU5cnpKLiFdLSoE3iipCgkG2cUw4GUliBnUb6TGGLLx3AA0ANbAWBsCLg4/UFXoo6Jn
K/YWhAQwz09XFA7JX78JkTyDEx3hIjSFT4A0JqcHbBrQ2Y5qCJL9AxYaVA7uCBlV9jm8KacQQgTQ
5UQn7fnPHJIVyCwCTkP46daP7ByfgyNrj/wI6IR1LF2jIw9WfjR7NtQgVLpYus2+vxtrIZrVX9Kt
SEYpEdneTG3bZJQTdtf7AZ2CW0ARDFOFMWZthLFs3k8kb8wLXmqm09oeg5oBDEThAsgM7MxSxkPJ
VO3/9ZZTImL8RWtE7BQeJLWTLkoHHja7ZvgUEyrnB0gQFww8Bunmu77339IvZRTdoX6T362f+l9x
Ku+0INWLKNyT/bRinNG/Batghf32sp8wmHeOHvbhvU3OnLTmi4KOPJEpMFY/j51NzmWmD2lHvY5T
cHiz/4lUl7/KTblJlPnBmLSVT3imnKB0r/f+Fd2DTTR3phaGq/3DfXEryYVDogan1iM50+elj8zT
4BsUwxzKKqcZIA+rhejK0jLF02G9QmCsH/5T+uMmc1tBodh4MrBA/eCw47scNPwqzkN+jt9GlcW9
eDQLb9Vui314E9aR1tXax/9k2r4+YgVo+o1j8Fk6kyg2EZfyr+pfgWUf2ST/gbQPv3OKAsIWw1zz
fKXtYdh91z/lytz6uNuSUT2ls8GZfsTqFirFWTqnP+bWwTfnC+3ITfqT/qY/Ol/IV8YNm2useeVf
FMQ28spfZhvv5O0wd9j5B3kV8Hn7Iy3a33aFi7eBv/x7Za2VBZr023yFd9ARdj6TL7/ODb2Sfy7A
JANSO5yJ99FOWtQ/vN9/4Yw/La3TeXwt/vQ7wwTMGqAhT5JmiGiJI3dP8gXLByc7lKC5kdGXRAp6
debohSy9bfnCxfvULnF4whPdvsdrVC837bI/YK13xSMXz3cc5Bf+ulwON/2Y/8ab8LtdoQjd/4R3
NONv7a+0d7fJd/lDkw9Rx5V5VLf+mpYiD4fM7s/5I9krL/mlf+HSeMHTkowQz+RLvG6EtaWFgFt8
Nb8FylYuvQsqoxflyvojZWSYkGdPYOCoAb1R/pS/7spbhYQITgnRn2aFwkw/okD05kfa2fslyyWV
JQXW6JBRZYxJhlz4vChCIcRLgccTvpEHd3jD0ETC2JGeFX0qmv9QcOgpQV5E9wnvRsSYPi+/JaCP
cDWDPZ7RWW+/3jR0YAfEE59YADaH7h0Zq8iqpyaQK+0TfAQaZGXY2CMJgUR5yovErkRDF1yVaVg4
pR62FVMtmjKn/35P8HoK0bWju4VyizVy/yFnQA+WMENJTin0xHyMLIuCHoosjTdnHPx68D5v6S9X
2nNMMQ96Ne88aAYH4LGSO6PcE1ggPBMzE9x4TA8C2jG4Q+XjEOOaWqRQpFSo7CEfydpQ4zH+FuDs
9KkyEOlJBKdVPiDgUDk8ixGlXP5y//GXqN5I/lsSUTJhg5OD8SyoQl/kj00rqjruErVEdQMR5mbz
4psd0zZQjxBjAreAm4JGoLCB/OKGcZHQ85HS4A4FLBdWCDV48bUanjkeJR4tJlENcgd4kGi2MwfD
PmX8hbSXh0oeq91Iq/Mf84gVNaRbvJPW/RK8eRFtIbstaKzPc4a/hP0qaB3GXsC4lDlMTEHsYvUg
kSXq23t5J/54HNiKwNr5BE9iOjwcfbht8BUYj9CRsECltU186M5UARw/pD32i/DKSVpfCJjqiwo9
vbCALYeRYeEmD9Bs32mt3LurfYjX1RTZxru9Udh/9iZeq0t9iSzlBSN49BQvNXNX0bE4I+G8V0gY
6UoC27dbY53cqHGqfXNOj+4LaFy6klyJFwna83M6kwPumBekCKZc3oufQvNhql6qM8S3R32Jtt6R
7cTIL5EbQJdTllyDd0/ChsghL1JwzmVSCOog0g2iETkYogwga5y+nyBKHsRRzvkrjuBhQp2EXT0i
vEwgkleQIvFzhC1e3B6qLHJhqqxIDBCIxEXwR0Ch2ebwxTnGeAseiArVGV1Sm2Y1izVGAwZ0cezT
vaRfjEU4K51pmk/jBXCNWECQJ38hbSGIk8WQwpKokVKSX4GVAN8BnXBjuE1+MIb6SYLEBYS3e3ZW
xbiwQJNJrK/Gbvizv91vyqSU4pV2vEIwHlP40vKKyKWhXDhfGJG2LfPXcxpZ5MnI1jUC4iFvoyKl
AUthy3jFMnxCOxhpU/4S1SQsfJhaYCyOAz1jmprTqgJaFmM6HrUrOs/0X8qpPOy6egYEmcZLtPGQ
pG4x0eaXV7O2wNZpYuXIrDLoNLFlRiXorOLxhIbUzCrm7TBHyYXGW1di/zBSrvLLhSJE6VqRRU4y
e06qD+xEhOcOkcDTc+Mdg3uj42cX05BpFH6vO6EDRCuvQ12VUhtCwksTC538izqMs/tADKZaSc6s
D7J385WSQQC4a1duojmTTuULp67PxAptEKIQA3Ha35VQwPoXoWCAmfpwruyZZE+6xvNxX6yQgjlB
8h7WW1WOeUQlmTwAAKcDKo7A2DB1UcWNFm05VZxZVtHbnJA08OPsO5KII8N8YFTFTUgCVDvgyBPi
Dkw9yMw4ZHv1wt8gkSJ3Fg0ybgE7lEsg1WXRk8ySBElXvsb/QxytH6RhLG9yFKoNoxE9fAoFNhP5
GM+RmpJ3qqOJuaHybJ4042kOCiLpk2sifSEjoQCivODHmRMljh9Z3M4H+xXvkiEVqN/wDj/lcY4v
+5fzC9+A1mV5r04gm/4fdYUVjfyrNQdk8/8g55FqxTfKyU8vRKVwJAkiq86ZbgdkPtcPYYndPyTm
MEcVXcDuhBo98DrNxM/QBjzDGl2C7/SAA+WmW1QcILxTbgqEHAo5Fgf7n1kP2jAi96eZ9kfyxfjS
Qdopf8J+PCeMZ+v69b409Ps0zKitk7fN1vrSOzq7/PK+qAcUs0/tQb6TblQiI/F+8FNhJJBYcSRp
eopD+/b+IWRIZ+ecrt6/0kpMS/prdeO9hlO4Fh05fpilwlGzMe/DTt1Ev/LR/Cb8Savij8YcAR+J
WHIblGPJeq7d1T14x/JC3pDF3yY4nQZ+7SR3E0lATAHQqtSnSJRfqVI83MlWoa8dyt56E5OQOXIG
sN/Q9t8z1J2qY5g6FRU5refUjPafL/W99G0XajMxEhcik19aQHtKvq0MP9rKpfM+afrRb916lvs1
7IC+J7eo2upktC4i5G7iT/F0g5jaecVyCH2q3iDo+es6ayF1VXvaRvE+zSrjOIif6FTvFCYG2ivh
PK9TVGNCImcrY94diy9rWXWNmnpYJmyTpO4C8Nk3A2JZaC+aEPff2uPoSyqYNEasTLo2049khXFs
HrOwM495O37ntT91cHGm/QtTWvE4PWTfMY8SUEqcWPX+8y+t0nCdlE3GFBUO1jKYWFIUrbvEZsjU
bv1Da8JgcOp98bZKlLnn8ZCFh7BNkbvtgk1at7CwPaofI7SSpc1EvfImDBvFb5wO3bJ05RCTUS86
dLIG/hs36TyxjXbW1ykhVodojfvbQX2XHt4QGH/1UYToWF5AolVybdK4NtiB+JPVQgsKdz9oMZKj
TGm6tvWKnT44hOKD2uYd7yj8tZXBXJddufp8z3RN3Ce6cva5HqnIrZluJ3Tcs5qJul5bKVZ4JHzg
Eqnv/7vmHBUlpdA3RR0sdXGJZVbUIAu0ZlKntTZp/y3CMesvdtjavpori89PWok1tUPZ2JRVj66C
nrrTOpDNaW9CV/rcSnQ0aVQ4tNbcQqFcGdZ6V6JJp9c+Q2HS3cqI26mURNswtdVp5jjOtk97IfVN
nmkbHlPVBgJWRm/3e8XFZOwdRvXBcum2ma3146VKeVQUKn0/bVBP6dCKNpR/ufRuqWNY8E2nW3NF
afFUM3UqdzeXhnkeeH9vvcbAOK5wikM1a/v+fDePOVXFd6vQRkIcltzgtPI21RIwBtVqdrbexfMW
gfp31ipY7GFf8fnw+afVQN2y+qFjZbiw/4Zk6eSwtnulPZaRPawap2fAw7N+miYxUYjlS5+vQ7GH
16xTCTpw4gy1jlHFlCuKcUA5JzFXkTXoY0HmwskcW59VrVwr895AyrRpNJge0FtXjlKBGwO6T4N/
UshjB1hPMmXkKwKeeE9S3FFcD747MUKTPPCGYpVgDB/y3xgJihBdBMBA70ClHzH8+ifYVok5i5TZ
uAYIKQkclU5lif9XwOyXRVxUyFE9HNkw91N372Itm9sgesrMqajBpbN4RuS/anZXF506L5O1/d5h
t9c4e9dYG+9/nvXbagCwOe5C04qoqgo7mK3aT13/XsNACLMfqX52zi0nCiX0CgKgJ1UD3SlfdmEL
pqBOdPDw69bJ6ltKe9oAmc5kC+/BQabHAWSOkoSJPmfWt3RiwOUVGFURkeDtovjO5IKPNZODirOk
zRjA0uH5+fNmGDvb6hcXaxsFBnqcHcJ5IcebPKnlXeE/vIbDXCXGMU1roLLeKFAEY0pSipug+sMS
hfIDtheNhRZWiAXY1vs9KSY06YgoC6WnWFr6OjP+SdoroVpIQxCsASAc7Svj7Kl0RWshMIAowMD0
3TZpeFzr0jtY3LOQkTAt3RXSzq3+nPd3UF3e6cntzxUsVuqVUHm+wawDbWMmuAxcHVi9UYvAaVtd
WFVSs61SSho6rjnZsseFRN4ZDDF2SZBVd5RZu6zbpxZSHIk+9cpyYqhYTZUzoEZGUNxg0Ss3DfUO
VsRG8x+WccSR/Esro5UaEqIoI33jIqFu4tSUOqAY2TwZcErGtXPh9yg5Cupgh1nrRpPIMiHsLzJj
44UrTYbn5D0hzwrtvRIia/J2mKJkkKSmGaqh3CG1s4B+ZZ49bJ76u4c4Su9oSC9o+sZot0B2xZve
QoJkpeJFUm1sGnD9OjQWVcQUIR2FKDvm5DEasmmUYMqkbhaYbJMINd3KS1HYWTnpbojvtX3FBM/t
qHZ4kGUHI6ZZdsWuLLaKtZOGtYxvp469765hAMieB/ihaBezQhtyrWZbDT+dYBK25Ld7igUgfMBg
RZq671VvnVx9pUtoff4MtCExBtPsRecf21dprvCMKvO/NyIBDg8ai6Z3hKPkSes0Rj+moFUMTBlY
eHQX4ENaQUk1J6NU5UVGuaoheq+vHeuYuQub/MCBY5hT0RfeVu+/NevZtr/GsIpU8EXK65iGQsqS
AbCMSsDM4F+CDKgMo1ZJE2eea3Sh3tS9dbH3vX1rrwr9ZWmXWj+79sqz9xD+Am9hpUu5xmsJkcNZ
7x8S+UcvLlm+8006lmRCkNTLQ5mvzHzdd5vURFD36scPo0VfB6JvpN8a66grO7tEQ22h2H/4Lxjl
wcoW72ifmEut3KrWJWv/ZP9C/DfCs6udkLvLETbSVn6NpOhOj7cOQ1gxwkShfzezaRnNNGNjhyuf
0ZtsSlcX6W6zv+vRqaMUwVmh0v+0fm8oF0W6h/bOk0juV6R3VXPI61dUbatgm4J9N0hPvHcBSbGE
ZjS1gtiArgehljQ295E7s79V5+TBopLsR4dtrrnCh0l1JgydZfYy1udpONN8oPpx3oxTzJB6oXUs
UzRFOItd3OpohGs/XCNGzshO3yJkKaCfK3btirWsWsaKcKykrxVMYdBX7cXzlmYwVutbpz66atur
K43xAnvFTWxsesTePq2eb2eVB8sQ/T9vpZSLt7xTjGOd/hvAnJCdL+BOJDszWOBNnSd7z9kmLMJi
LveLTppGyVZRn7Qrs+yQOj8J8FyuHDQUOZytmk4aDVnRmysvQ2b0cbJoZpK+VvUDPjfv4e53P1ZE
Zcth1RAy2vdJjef0c4Ei/ZXCBKJQBiPamkx5axdO1NpmPWrnVD9zaqn+Imh2pf/EF1YO1oG7S42j
n2LOu2iTtW+f8RrqcZE0cITyYGwutX6N3aySnzI65h4tQLm5Fcg+OgdTuUY61kxMSSzacGEIuhQG
b3OMcFgWQXKs2wXdOFe89RTvM/yb2vgnldBjXHre4k2RHtKxMzrIK2hU2P6fCcWiRWFqW0e/dvzL
kaAx1K0Dc8BAZs/W9HB7hejrt2ONG91iMYUHHwcNwv36zfd/38HcTqeydAwrzDC/UhastKo03s3D
XFjagsdPkoFdWkVWLMrNCKGiZ4kMkcY5vyoZdm0OaK/2nLMZ6kDDqq6mlrHgXLO7g4wNJqV4W4P2
tDLEUVL+g1wxlA4XW1FQiMnuOuVGowMIqtEsLoTEE6ChiXOl+Fx5VdCrKwabk6Gns88klfsvxQdD
9TFUWfC+bc55/yQzj1V5cC7A68TZAT0mJLOrIzpITDarYfS1qGm5x+nBrXq4EieNpvU73qvSJYr/
mhYqWgIfkql2iQYs5tYQiejy8z8j1MYVLd0g+RuMR65cSw+aCmxsLIFBWu6VkGBlgGMYN3iMykhi
Lkw0L5edp78kBtad4uxo68LdZP02sm5KjXXcaoC/2NJdpHSgRHMefnGW3O80OGTxMSMqS/pDNWiA
AcGI7KkwaHDZN9e/ZIwnFcm+N78r/Y4q8pd+S/VyHGuCI50Na7s/K/DlyrPm/Zr5Xo5XibFDoZas
blOkP4U2b8wNOZkmbyPtlvUoV4ZfMoDt21rFGgIVS0VeJ+arMnZlMFMkKHiMiHckKm/4HV3zb5CP
Vn3qYXpoHhCP923SKIrbGUeaXq3lfGok33F2DvNz0Z/cvEch6ycqv0P7npp7LTj7LvU/8dVfUE7W
xeWtbjpn3sZ7yT44NmfvOW0OTbUvrMPggycLgdALySZrss0XZr+t2u862yA87JiHKhM0CGkefZcD
niEQ6JGvi+G1ZAi6aI42GYBAK6j2RfXKyqMuGjzlkeGMtj1EkI/CaQgxS8dqj9TU0oFk6KDZRHSH
CbFAZ/CfP5yO383ctw6qtIi1eVG/whomKoyavn6AJEX1I6bH3GkvS0chnj2i6UIoxaDKhrJWnkN1
G+VHn7xLCW+MUiKtnSpIny7U5CeAVx/TOESvorYdZttYuqCnGlhb1aKxu3LRzw9g3P28rb2Pq13w
iLsVXTDbZU4KYzeDZnuvoUVIFybBQENrEZiy36Apd6mfhg5Kx/qtHs6N/Ef5Rkz980jUW/0nU45a
dK4hDOoOcCbYe39l6KBJfypMrZuN3+1VBMLf+LmAS9lojrNMjr2HceYFa8RAnWP63mvYra1VlrQ9
ZRSVgVWYJPhwu8aKGJRrN9daGe3U0BdxvRKNYQAinBdp4Pf418HyKymOpmrPA1+xZetu85aXVi+C
2i6IZxGi9uo+aa5Rimr+j59dcWdM+hNk4JZxmvIqmb8+Catk/+bFc8hvhC+r+2mYkxlI+CTsVP2t
7qyhrxXdJeuflSHyp13ifUvxoSlOTcD4GiCpae7bcN/2s0yC0LYz2RlUwSWThHITTKqGgRb8U2zp
1Ff3CgC9789M7ere1dEuvknmV//11VP3drL500cXlROiNBWcK14s6UhFVSDeKu3U6lYdpq3VPi+3
+oDR6y6AUY0hug7a8ZOqk7zelsEicrYFbIi+u8f2LrCnnvpI6ZjnGgo1t8A6o30uN48QiIxd1iY9
CNwhtBb1+4V/ajz8M619ieBFrq0wIvaRJ85nLk7iE7ebqslukK4KnCJMAyyGbkhFC4mxYAA8726g
HlDdM/dgl0/L/dawfqatQ8OWY0yBYqWnJye65SQ39q1A4KB85P0t8f485gJThpAMPD7eCic6bYjk
pcpzdL8ldlVSMMhVZaOSCEaKMuqzI8hZApqT0NnCj6vpn1ZxUuge+s49xyOaNNUdlgZJ8qA/TAH0
cYQNuAY37ZYDNva3NY2DJCWRe2GHlscXzWNu1bro7rENVniRABzSsO+bX5/ETkp3kb+xDCbS3nfD
+Y3UTdYi8LRUM6EerUjQOGZSiC37xbGxOR47zjRnBN/Ymd1MEfNT0KimAUOeqqDE6i0U4XHSrx13
lYdbOURIikiCyBGktqVTC/1KJu28hRPtUKJ3rE3h3TPtN/bXEUpDlE/RMfa29fsnN85kDjEK6hxA
OrBMg7pNyg6tBWtdBHxYDbr/rwELBvcSgQZlCcsm4doEFHiwioXOJWOsXrEIPezx5hpK/hx8KOl2
20GeuPWcmTGg/0TZ+pzYeOUx3d1532V9N0m2B3qkb1Q3mP/IaiZn0EolBAHV9+o9r/8k6TdUjyKk
FuYstffScPKVE9Lu2I+4yhwesCRNCwcw6mFQPUffEQK46rnud3RIFSy99FXLEKB/kZm/0xBFYSPz
tk4FOrH8+gTeofD2qnwwB8jQMSzrAFBIMWh/I0yY6C+P+T05fYXh8V3s7WY9ZIuyZ4S051F9Vebi
XT50HaTP0qHrMfqRnBBEL1uoqMZFQ0XLxLLMJlBx+JUB/ctrZNzifSxKEWsUZ4tYKHVstebVp0J8
hs7MMNaI9w2j+eyGNubgZFjJOGGv5lerUP6N8FeJoA3dwuGf9169k59sUEAYoBgBhzvR0VTmcTt1
gp3OADCuJA6OmmLmOkRoBmF7Su62w0O+gNyzKBiSaV+VCXms/0MbHy0LQl9UQ9XST4OPFogPt9Um
1h8N99dplnWDX9xc0xYylLZs0lmY19NmQ1m/u8V4XcCoCDd5flSSa6XPLZQCTEZeIVJbKx5eidET
b5SCtKi/EI5yDO7m2cKNhLaRMqdO9LrvmO5CVi+7YWriQwfZkoHhYSwwVgS+4pns4PlA8W+MNP1a
9/vGWL6Dyzt51LxrycQ0o0CCwRr72nsmkbm07muwaNwEfyn4yimWsHpYl/RR+v9xdR67rStJGH4i
Akxi2NrKOacNIckSc47S09+vdYBZDMbjo2vZFEN3dXXVH2j1tfxbyPcEWaYwuWXmJa73GgUbpX1w
38wImVPIOdXLzndGce1Qc20WFAsyBlU3sL1TmdhDC6rVm/pdlhT0InpopbZHi71TJG9TsYMZaC3O
ETvbfji9vV8dQg/c0kxr1q7u2cNUVue9FBFEW1XU1RsEVNf67AC7+OysXcKMW9tr+ZN4AGLcsJ0l
cdXOMvGtMYCPWgniYKVntFNN97tp1jTDwJGP7yJbWgV99zwaV7mELIgxaz4ARtvAHpeRzwDTJ4nv
U8tOy3PVc1+xjyJ48ln5bCeysp1ZNGjVgM4wViWtUo6tduK2YEbVRqGFYSZXFPDXpgXyJCdOWrGz
lKzsoSQsCFY21LMPBNNS1eamBHW0M8tJJCfpTM976jypetogSEt3533AhRtNNrU92OOdYdEprvVs
mv/v2/ddFkqkvcXvfd/4v//8vmEV74KqSHTsKSqm1xW5ZWy71YCM2Bsb8htnuR7AuTY3Xn6js1/s
No3KxqBA4i4L2/QYS8dcUpL9u64HTg9L0y6kpJ0ppXwKSjxA8FwAaW2Wd90J1YtElpewOVhQJGI4
mG+0O1zrPZcyw1qlWUmnWG2tcae/9WGNxERdJFA50/xgltVnnJiZOwqpYkACZtfT9aiNUjcBQ/wB
7v7uqp1kYHKld7tQB+D18ZtTXlN21PRx4Dk3bH3nWZUO5HjuS8NYnRdst+Vu17qDMpj7EQIvFHLH
Siq4uz6ucsBh9b41UZRDGgyY9bg/QpyW0TCORn4xxmCg+0ycloXrKjkD3ipo/9O8zUcJfqoF38fo
X6BkBD0UJSSP/TWVV2cTG3Q1B2k4MpqJVzLBEZx3hgGUbneuryiG/LoTdWfs4nk4AbO2c1bBMp+0
83htT+sJ3YuBuy5u3tYeKYNiW66rJbDFvjUuNu6j3pUrzHZH1ah7Nod0F64KUDb1p58B631mdA8h
gQCPF218EPf9gNBdj2pgkF5ffzg7wcR+SE9jb26bO/rncATCDXLAm2pWzKx5j7Ye4IR9fYEajsrz
I3+YoGiAixbgAxFM/3Xn2RvqMChUQWztgR9D44sU1Rs6WKcCHrlTOLL2n+Vna+z1yWf8uWvop6XX
9xNB2513tu+9OywGkrFn/swPzclesmFEqvUKL8O6GAjwC74Hxrr00LBgZOZTsbvzX9oS3uteBrsi
i3dYrNwnchJ0ExSwTE8SSm9FPUFb9hbmIp6z80xu/p7AWhyDZTznhd2jfv8jP1w6f+eu99NMZUTw
fupLdHJH0tZY65dsRk1jFx3lc31GYXlIuehu7Qtcxyh9jN1BiMw+7KN5N8ESdpgvwbTuw2V9pGIM
2EdQkr6QOVp69PPIF6p570yjUf11Rt6lhZEC1zGcOhNUsA+iSKDjYZYNkpe2Qft6Ya3COeyegT+q
xsa6mRkTaikXcxlydvFC4k4VKD5bPD1zQAXvZA7UCcrC6EArW2UrT+Q1bowz8Syzk3vwF+6Bu7lG
+7BPD2rYjaVBNVbX8kVd6xNqYbT2Lr2lPzJ/18pSOn5G1dQZ6311ovO5Fv+3+dTmZLQ/xkVakkcc
nEl3T5/8f+FurAvuAE/36l7zEQXIMXqBfZrQ6IA0u3Bmz+otHB/wDxWeApDAeA5/OXwXgexAbDcW
LKJK4DZEi7jcSCdavwrStp4AOrZIotLKYpSkv5oCRek3PzBWy6cpJIiU02em3NHuoDriXnnwlNqQ
tW7uaApBuREy4MoQLRROnJEV62wbgWOwYv0UJ2dvQLRgIAEkuHy27sLkubtPaetcyufnFO1gu8Ho
gfLhiyMjiaQJ7WDBhIZSQ7aHFYAYcLzE2QcFKBb70hsrxgI6OifMH/Dd34RPPj1DEfXJdpwSJvYW
X+ocvCN6ZUJyGX7Don6yX0SBB6JOzERrQEkKQjuU6g9wJxTqskGIOBt/SW8bGoXFcBdfKHJ40i/f
qZOX4YAP5ffp6iIMgD4BqhxMDJtbj8bShe5NhI4g1E5ARNuM39tC/MH+YEgPgEnHO+LmnGD80PQH
AY7VWwC+lrqJ0CsT7CWo+pdA/kGmgIq7dzL2n42+Q83LAzpwtW81IjRs2anQ7aNskKX9ClAZ8sOX
8KtnwUE4LDyjjiKTJBhRXFBCLPDOxhOsgAX30riBKD/07uxashXYJECw7VM75YeSEcb95+GDpNdO
LahP9WDf25EzTW/xDQqvaJxDO4DZ/SUZguD3BVhJfP2RE9/qG6UApqV7AxZm7uoXQHvIsQ9yPftR
TeD+HADqHwhJ9SHeIGWFZkGyQ8pNkODrJwR4UYE/sRcunxD0wON2MFW6n2iYbnpj7wzS3jk64Cm+
YB26QZiy/NEPYw8LYgHQAQhXEBL5EvBPvqTJsoVNVq17c1jATJR8Wh/KA9OImitPjPlN4wq5CzG/
eYrcrebEU+ruyolC0a7bUTD5TFrUgeQbeaUQDFNwzFBOGB9C1GQSncqnf/WvGlERFMTB21FVkZZ8
401dF0L5qAKgQY/qFvOEp8x/2jgqWAPksOInzcLPHWoZ//4b54wuitweCndC+EdoswiQBt4Ku4a9
2I/xBCzGtM2nwQNVIJrA70O3w2g3+5XDPsZ4h3BaPlPCHWOPMSjRt0Cj986g44vPBqLGgJzxc6Ls
3l66G591gR0ZyA2fMCLoqJ99LaxNhHS3fqDuQc1prRNwAJ3I2P0CUUFQ3XpVe+43gBYN/p7zRVvN
8M8WSPUDjS0gJ+DdzHu86eFkyInWT7RqxOU9Ud/elQdWpI42FbVZwYNQ2Bz+iwLdiQiE3uu9uTMp
uY2EY8hVd3+Dafeqm6BQu3bHxpQUld3cmuVg2syBs0FCuFFjcrdDf1sf6ba442zPdsYSwlLYFt2+
+Ga20d2eFNefdTBqBb5l0h6B5ITb/AZkq/cAI/J+wSy3V+ZDUKWBrOCkcealtxeklXir8QEqMqkK
gFF8ac8B2wnBQc+P2gOEnfcXrG20p9/C8dE+c4PYz3HPinW2rrfZH2eQTz+TZo8G5TFf2ufPvFxG
IGwEgfczEURU8IAwKYsV7Uru57LewEEVIOToArhmTTWAdY0Hy+fCf5jV1/YqdISW8sKeNbv2gAUN
etc8LwRlxgzfG6qDJVhrA69iCl065DtzyM+vyCrRnQXW9HW4EWfB+QOqtR8RZ5fN2Xl4f/IRCgaX
8BFUwgIF/eQC6I61pPtjLCp7YZJTrNB9Yiaj3gKuiFLOgZ5wzYTyIBZS1qLbCgAJvDtQUJx1NEx4
esyh+kCEJjASc5o7I/O7TIt5aS918kloVAt09a/xKNj5194Mlh12PPIC0s+BuGxcTKRXhC0R/9JV
ZREyXRRZMa5hrDP+OQbxFUUvYrGJVBwROV3ETwljHXvLIsEyO6pmpDEOioikBrNgiLf4GfAbRUy+
v4lg9L4bpR/Uv8Cee/hHZ7/AWUEH/0MKs52xOJEva42+HnWyluoC3QnKyULFlRf8jL+wBHgNcXq+
U9FtBJutfrUIVEc8dDGBy007EvOOvbGyt2fGsdt9ybDOMRy3y8/kA1cq3YZbxC8Y2Qxwb53sQb5D
Zv3Miz/jaBKv2mW6YSQIdBrP+X3V5tztqcyKL6iWzrGCAButW2QMgNutGeT6VH0l62Lfzbu9cYTD
1GHw+KPAzBKfKaOAWexgBM3VwXsZYIerzOqvRVEz4w6nh3DTu5cjecEffiZA76ILymx7giWEhm7O
8I/+voeTjwUAUaArzov4zBdjiUoBEftLXmJwQa9wXkxWIor0KPb6qz5KtsBQBhC7kWiNB3DqWXm0
cwpIEOk6YIf6S0w1gKPljb+EEIBiBy+CP6GYA5HG/mXWAdHkk943kKssUuj4ctl9MG/NH3PKe+id
QN8yUYSbxuf7ih+hKcclBeCov3Bd7iWcCEcURIWIhoiIV33A09q67OGBzHJglHOg8QHQhmGnw0WH
6c47zBK6HExpQrfQtobswAqGribezITsHhIcnRDOsO8KWQMtBQBj+eCTT+mR0jlHfadoh7jG23Dg
6j5MWVrDdHnpFNHt+MdxgTMG0wXZFzIb2pscgeBbX6O+BFv5kV+Zf5g9EHdrXZCTUYnJR5FAAvIW
jg1cRL3lySRrtnnmGcgiNxd4Kc+EeEDmT2kFcgeuuiyyX5lTSIvEqj3oPu+vPRovFnzCaAmu2N+2
t6/NfMAbuQjGxtR85DcRD0HEFvNmzvFD8njpESERUt68tf340q/DWzH39qQYI3VgAEWIr9rpu3Jg
MczCEF5xWAoEXRqUQDdDtuhgXAgTW+Y8b/Pz8MmSJpzIvJ12wr+FoaqxqIWb8JouEPof9sQCsmIB
x5pnFR+kLSGBdI8/TQ8iXbqDCro3JyoeU2E+Fl+THb9MDvIvFeUGIsPDiouIHVTPewbhEMTjVD2o
KHQBuUQNhWWsd2cCv58s2mzdzTt/UFlACgf8mQiEo3iqovGD/spV0J6n6pPpGtToKjL2jGcA7xtN
TI1y3YqHY98N2nBCZexHumcrtG956Bz+AJBEWDmlm5bk7Y7GAUckG+C/GEs8WnwNQVzZJ7Rq+DGD
h5MjFFNT76jdIzjC8gwNGJrBQ7oD/SF//QiRhE+GUgGnz9L/PQ4nZZ68h32PHtaxhqek3jI4MPBr
kguEK/QuOWo4DTftk0WIO8PYPrXX99JHakewCau9dGZKo5xAbRPcdwtR67sYZlgqA7BB/AbJDgFj
RRjiwXBT9vkU1hsY+feSC+H6lRCV6V+uxL5z+AAgEUkBoBKsS/A3r/tk8zwb00HbHiaZ2Cow8Ple
Xsn8EF8AFMxATJeQdr7Qc8JnA5hVaLQeuwmXogjTGxlQvPGKt8SsdButY/I9MQl4KcMkYhuFEzhi
tPcWPWVllh5cmqcHlq3wCiXqGcG81PB2E9R2Gko3G+MJ7CZ2pG9UDodirMe37kzAJZfA1GpnXK0D
K4hoIJ6dBQDXGwXxr+z/RplACLpIeyi4HxBKyAJtqZHPIFQYC5o+5OAQVwKUdgmAdIT3sAAonyIE
Bw9b5C9vMm1hK4DIuAYPwxPrFR9ViGUNEXoUPVjJgNDyJpB04wArBEBNaLJy8Zt8leCxXh0wpPeP
soP885BoGxf9AGGBHcsWx88HwVzaKeJ6+FSZD9xJ9ZeIAEKeC6THdIbog8IBbVd0I868/PwpOw7u
vwrqGfYPrPFeJTRHWtjJz3RszsHdllNp/H7/Qh0gDQExjUoBiSVYQUZOsefxlTfYWhAhGEPgzHnB
AlHNSfWodgHNBxoIWB8FBOIR8H20Boo/kEQ8XoIX1GtoAeyNRSvnF+A3qOnir4E3m13qJe/yOXAa
BfIIlRbUOUitQLFDMUE7lJAnANK8ZBGxniQhdGJ2qK1SRr6Es+TSsBkTAhz1stmToGyCh30qqEFU
f9ml4DPApqRbRjwpNJ6LX+z3+4bgQrlkBFpHfH/QSGPoCvmMQ7aL0S0k7rBbzJ8Kglk/H2DFYvNI
jUdsQTBjhBsN7mWSY4xoY0qoDoTBU7pkASwmNEuU8/tlr9h2hUt/y738WjzDY3BeFZuiNzmidO+N
jVs3IfhDVlwzSbRzfgRHX4PFLiaLiCDv0Zbqm+hieBf1GM7oxzDM94KJkM0TxkBztrAM9iBUoHtU
T/+NAp4f8kCcA3otIL6Ru+EgPDgEcMwz+MX0xodAvSroFnsIng34XEgOPEWWe8gWkIxEDo7+UAGk
AiGrGRxeCdYujAKUl7/efRwaXqFUj75Dgqf+77gMSBYdkRGAPXh0CEHuKa8LugIJB7RRgI3fYYVm
EMxWnjXaTsQzrps9q73ybwxfc5eJAQsDHP9YRsmvLnSWGPke6Unch5pJBgc9FTYm9BvUf1BBcjb4
i9De4cMgl4l5yWoJPRrZF1ZVqBOwar90XM6An8DCgIXMb0Lu5HhcroWcBdDZPe9z1b0Hd08V2ijc
IODq+kZ58FnctvRYv2hGQoAQ/jjdUB4155YHLax4yXTY/nzEXoOBtxrqT/uOhilAs1Ow606Qhyl7
lAeiKV6GG+nebjWcK92ZyM6Ctb/11v6SfGoqnctlvhUOlex1OJ9Xss+XEbQgDfOs7i/dwEa/ZOty
6UzlYwyTSPg4cW48a55q+aIexw3LX0QrocjVPLRdddZ2zoGOhFB16FbKHywu54a4A4wv4JzOk9nv
38F0kLFLvJK3WjLE80AEjl1yJlbFLxo37PBfAXfwm52jrUXoAZ5PRORfn3Hbe5gPgpJ/g1ktcAhC
mou2iPZ4v5yNuTK4a3PuXmULFYpvjFpUjzP8nGv68tDQ3Ejjzyo5J4/kDEWs3RQPQlaqDyEGvDSU
1BnoLwJxD/oWW+EItXNhtBQA6Mj7xFZ+hbOjdUh4Jbq5L+h2NYsgCEwb3A7iyj8BVEA8E0DTkE8g
sEld9WTuuKDy5QPaPDNhmQjmAyWsEOiL92u7WMwhcykefoeFJTzr72uy4+++VBMpm66MmEF8acAm
MF25MQKZTLlgEaPQKGTJ3Ju5qx7OgtHkbFgu4OA+WHNgwireAFIYEybe6kemD5NJ8CKJ+NBKYF0h
DcahXv5XKAMmkLvsqPfnG12ZWlc8YGy3zw0tztysg3/iot5brjg5Zw//5XQ/xYNbYSIOCTvQ7X+U
fgzywR3ZxbiqR8Z7kFBFJS+6UVBiTvDJPX3ATIOfLqZWNEUvoOhmiTZn0mCSxNWCYQc4HVQDuOOp
PA5VcVe4JPeDyskE9hTIYmaVkK2hhg797Hvm7pFljrOjqcSIS+0+OzTQWymsO2YSv3tlZLC4VfUv
YF//hggON5hVluMYG5bpA8+cSfeeBhNpharEsb0lCCUEf9zGvWCpmDC9GPN1QSwU8lmEvu9fZGcQ
E86TkdI8nKsLw4XaGOpb4E4P8cuBGyZvtFX5as7JpJnLNzr3aBaz0IBxNI69uY75QUueYd7rBS1w
8rVFPhXWs8BE+V/SD6f+AGO0UW/mD4SsbEadpDcz7/60JvUlYRkrNFZ+sl20EllxtPvwA+pv7L9j
krdww5LzzV5FfstelvzZvtsz8q8On1KPyk2HJW1y0v/oEBt/NQUMlGNJ8dqfZIYwlI0ClbA81K7l
GZDMT/TKz8Y8OXlsOsgAZsa8opO3+2xiAXD+0R/JMTrWD/Parp25v6hOuAvfUaOnAkDtklWuuVu0
oinkPqlYRQ7MAyE45WhM5j4YHx0W6FckFqHPNOjLbOTuSMbSDNFEIfWHX2F5NKkIkN+jfo9wiAAX
UwKgiwJB7C6jdEuSifH2D2cGwAngT673uzvV6YWxDkfuIJ6awwRBLuvY0jq+WUh4dKIWZ5/M0ze1
r6/VmuyAnJXtYb0ht86v5YEgK0p6yi+tKmT7hSYnhCFqy18PB5Juqu5IjLVX/DmAk4lkmyq7qLYK
EXHktIQBCKdI12WSjaOZwjQTCsSMuweipB7rJHIRxfc27nwyood2Ra+LVpmoJCOAGwyoY1LCnIAB
kpbRCiXQhUf2nlzYheZXHi8jQRTVAnGP2APxgRRAQbtj8Ef7jIJ9AAuWS7rIiHWyANOlxmUb/CLP
t0UaYyU9aVjRgubZWns+XL5Ed+wARY0RB3iJ8va3PE4V/d/+CndmwAgU+izy/19U9NlvaHccU5DY
ytFRYevCYi5e02s41aImLIRekpVw4XvSH/h6enBcSjpcKPUar/ylpwYm5Svla5F50W24B2gXyUIO
nS+KsWIccW3r/JvrIAX5scTo1k7syFBkYdeVb5Dx5J+mz96FCjlRi1AN5WTIHuYgHtO/+fDdBjIP
wivlSg6LFtmKz3AII6PuTh+N5gO0u4s1/yy1ZXSXnuUje6m7bpM+jLlwwI7n6cQb6/N2ZaAcQ1q5
TvcK9SJCBGULyupoTQLyAM/0q5GyoW4CiRZpJJJh0qKH2g3tg0fE+ErdolIc1UMeSU2rQIP3IB6g
msx5hsYfljXiia4ZiNGKQUV9nb0KVGTPEs8Fy1Zzq4EABOHT14pfk1o5bjNVP8aoEzI0ZWLyXqpo
AsXfr+7RnSlVCbMR8UMk7mnV0OJ5+ge6gky1AJjWms5kdH+vY/Z3D+lavQCESvT5WdTIm7gWsqS2
/46GOcpGKmBYuB9kQcA80DAftCxAGGYilYBe609GmfUtNK5NSikUMJDQl4RMnfrHmPPowel7zlH/
I+SUF3ntMWNR42VoAkISt4GgUY0tKi191peZve1MBgacNjqa/wqEpqg3pgsmJmOfhpcYXhJPlNGH
DQ2bc3aV0p0uAW1U7eRfaRDRE8ufLbOoWWXYjK1pN1R01cCPkD1RPERYAp9veivttqHyFs7Kp3JH
9r98ovFMMQaRVHyw4yslS+TLKfN3929Q5RtSvcQUNtHZCtOzN8Uo5HMRMqJkzg6WDX56lanvJ9T6
vDUpKrkhDU6A8KBCxRpeYUCj4mX+LeijTYc+NQOTkMNlMf/yp00sZ7AjVisKPrQwrvqz2tXXpM9r
aoLABxaiS/ytExGkUJYRm9Z7eaV+z6venCnD4lBQSaD9SzcwpHmCuBew4G9Pg2GTDUq9j1sS0yCn
XvG1luZ2sk9HaxFOyb9OAL03VFhoudE4wYvFCQDdCfMSwh/h0mSBYBbdqfRzW8hagzPbIfUJF/b2
Xraj+qoSFAhbnKl2p3+NDsKWXvalYGVqZs6FkEbUCxfJPWYx+dYnRdkXeYAZbIYJ6JZizNDGvOlu
0fbVttmMjuqBUc1pu1SnWTYm7pNfiQ9ssZjlBC165ysCB9ePt9EunnJelEhseqRPmSKJ98BX8skN
p72IbUv6ZNIRCJJdOMLwdhpPopt1tjcYFHwb4Xv1nJGE/CoIp/YGGXRpVMoOEH5itjtnWubMlYjO
GlKhpXg7psmC5Rgy73OJcgz8LRd3ajE/dDKqaGADNEcpqOlrRt9lgfDnRY+k8NeHT4FAvTv4IOOJ
mNb1DVSXTpmQcsRYHGhKn3stHtie1RDVd0PU1iRTPDpuGOnBSVryQLgr1YnmC0VIYcYl9Aycll+2
gCwgnM6ErFhSL86f9efja3hm1pYXdeXPswHWSuROZ2cFaB2JCuq275/ey9s6q+xoX7VN9OLEiGb2
TbnWtbCjsA841cs7++bO8Zi/OciYonBzqAmkjvLDfQBGib44C6F09Y6o9TfvX4A+3w/6avcrwoxe
3XGIA4fYSEdOx5i3a5DbwSm5EzdcYQCl7nt87KG3eK+0hTWnpT+QFuUcyG2s/0Ic0F69l//3nvsw
T5b1vncs9/W8ONZojmyLI3GKEF0MxDn4c3fijBnk++iUjcE1zNSJM7fm8lpdE47WZBgspv7If1oX
IlQzZgWDyMeq0VG+ZKDZW3BJdHzpejBMaQl/KHnmB/hA4l2W8XhR3XGVp1YZHhDL/vUPrK/8nL3c
TJRHyzwZZbb5awkzzywaU0RvEvsY9/SVUlYWLoHVE44nbRCyEcKe2P5RJ0YaCZ8tCqcixDC2iYJE
G9HavP+bMgV4Bv1PXQcnCcwJU4wlBoYjq3kl/wQ75gaKlwhcEDjFegAEjBYMgvCSiKmcHwOHL3Iq
bjlHkI7Qirjr3/SBkQzZjzEcvcyrz6aNspU65GCcBfOO4ADGZEL48PEKI1iEYBH7rToEukpn+E2d
FYFrWq+s1VTie8JbJrv4X2Vv6oiAIJod+StJLBkBnmJfdydRNs0wof6Kw/EdNyZAB1/rMZrjnLNY
NVgqn5w1M0KsayRg0pK2vJgoX/gLGYa7UC/uweWhGBcbhAY9pKfwPy5YhKhEH7ht3wvHoREwBxOI
THJhb7/YjqV1YQ21tzx4fr+6N3SgeOrAFOhXhQcGx1Ja8tSre/jk2Auck3z02qRsGB/wx76mIrPM
Rdfrc+ruhHaiTjdj0IzChf/k8/k08mXOwbiwErbwRYhF9NGaGSZbT3OgbeW1smym0sFl97xRNp+l
O5dXsD2niNjjTbF09uL0hbQ9eRYH479Ea43GOisrXVNZfCfMejvre7nOPjtZf9nJ+QuwrWEfT8ZB
fwHBFPcH/yggDGwRCDd8Z0FmBTa33FwwCeTi5BAMKO6I++SM/0gi2Uag3C9nPxT1UCT4hisilvOn
sNRgdcnRzB/mC3r+75YQKhb73hbd/XV9MQ9kqfVDxMZj8no/GroyZ6CYFu373+pFZC1eObkyYG5V
uHtkiDIsQGsx3rS7yDlbcDT2vdiJVVNIuPAUDjx5nrkx8RHm+JHX1h4u75LhzpLDMsYmsvpJTspS
3QPi0vfeS9kA6Bka/fhQ3AF98Ei5jmTcWzLDrT1wJ0LstiBGBCdIugdMsyfuhg8snyWoAfAgF244
d1ggbMg8SGBL/bsxAJwBYZxxir7mqXdSnyyQ9DyYL/yQijfZAzkEZInvFqXeaLPyIJBMfM6OyKgT
kMN5NSVbB9A1UZbJSQPVZExSxmZxiu7glefZTP9j570kvQ5HYAsXxsNddyiTvCzUM9fx3v1rbj3y
DwpsBHY1qS9ORv27pMbk0XhBIKA9vKW2GFTI0etab/oJMwDzUgkfQvGVBz927eG4FSiI3+z5hlla
/ZTsCfSfVv6p8eD8Q/oK/R0LKw+xjflNSeX9YSoMMYCv/prUwiXkd/u8qIkWdwkXiXbSq/p2QuFA
1FNq7ECAUaBMQ7S9QDdGSqnD7ILy745Kc48dAKoONtWiIfUUVJmRK6HQjGRBgEaY1Ue+nK4iIs0I
tploFZYTxCqwtEWJjdJeaSKjOqQAgIoQChWiMcwrKkBQUamAcmgHSRfqeYixmUI3he846OJigFJS
2KJqNknTY4GnrjGmVuR00LSHHeYW6E3peFoM8df1SI3VX+Q5qYwlD6SIaAL4GIxJQKL6uj6KUpzw
UJLGdJjLgc+AmN/E/YzlZKmtrPfYTQCbnyIHafuJZi/UeBR/xqitNMUYKiGGPS6Fos9Yyieyg9zd
ko8HT5sLgGifVjXVNvXKRaFNQ00rp9nwNfnl/FGoQW3OLqcxdwFTGdyB2r5j9LNqBIKVP0GOigNQ
9UBVlboN1SNR4HypL+RyKNxzmylnUdxBFUaC4vOiGaF2MlIAKKQp4VBx+/ytEaHxQ5XeHeRp9oTz
eovj4KE56Ai1yD0XHRa96SV6d+NCC6d1DP9S95BytwZRToKgyJgnkJfsRVWym1M99f66ufdHZ8A+
B2uUAFpQG71HTJWTnkCyRpeFFkMDNXIfj9+LcgHmZAYugGDKBP+u0eSUDO8uGxDF2IZIR/tWoH7E
09iTVZy6MUtNtHIu6TMFc06CzHR+hhsSRWYmaxBC0qtiJbJwZrO7YSuGkTWIOMiP4jP4IqRgYoku
uSY0slk9/+1V1AvYyDVNznu0K+g14upZsW6Sm1Ni496JbjEvKDvQzANgIcJXusk39SacyTVhKn2P
rE9yfMfKLAr3TaosS9OeOzYM7o+1S5R68KmreyED0Co9aZvbOayshdKiwKZ3DZ0K1WclcYYV6i5m
mA9jvPXqRoKeW+5UHQNGP5x19nvgFMmgMd8T/e2PWykhOyYpkrzRJz137WejZnD5HZndh9bOTbrW
WgI02M02lVlsRWXzo2HMjRToJ6dUj+CJMjMUYA6wllRUzxw1HuqmvgMjDt8E5K4eHKCsrZRiEZv2
xFc0NENqVAzCsavjNZZSB4wNzJAR40op3rYfe15lZJrZu55qln2Q2naiRn96iqBrqK6L8iSYfco0
7cJx4lWTj4acksc0eUilP8uVfNPa8TJ0e5MujIbKR522n94oTnngoT22s8/QCR5pWg/cGCx/5e4s
m9LcLmqNieOsvE4bZjief2z57CWqCdcne2ieNQpkxZpoirmpcY5uP4lPx187el2GzGSnSgBoT5Li
t2NfyebvXujinGgi+qtH0Uh6mz2ElyGYdkY09KVEH0Oa6aaWYUAuKaVLosMmlateOZQyHpwqKfS0
yvLUkyV1bHU0sdwyVWEtWO6w/XTOL4WXspVR/WGPGkG3T1y8mBokPN8hChcGdiABlGTFneWGsfAq
mSfapft3XsFuKsACtmmbrbwyx8VTnll9Oyp0/K82ZlRXeGno7kmOsP0hd6m1bu+WxaRs3RFcg4FR
59R5nMIjzMpU08FX9JrskkmUJGjSaZx9RqHYK1DzAKtkomPpmv6okKy+WXkTCkpYIEZhMC6iZN5J
nwU6MlTrEKoJ0MPSvVksZ6PWQtmrfWeCvXlOOmrMYTB09RpVDXngo4htGuR0STk2AvTuoUW9MUww
s1EcdD8Ze6XUIyKoP2/TnQQNTASS7fbtD31FGet6N9FzOOUJ2r5FN7VZqByWEY48Q0XLCwBZfdwp
puqmn4NZKQKaUTrKdp6SouNS2ce3Z4/qsJp6STOEa9vkeH7L76HsgXWK2ufHvpTB00+CkRujvYUS
q9SefJ8etlT3KL81DrtodSyn5tyX2Um1S8d9r3rkEHbwRlAImFdVzRxMf1zc1xIggm7Xg9XrgDq9
pRgOTGt1HzgjO96HCY/pxzeK8mgVfjmqtYaVaWQ1GEFFIfgV3Y82beJnK91Ignlns43VfbW+2dX5
naMl1Oo14roGhUHHa/1lrG0Ux63mhUf9vVHafVuZ5SG/mTIrs94JCVNkxz4TqSKpkCyKd97He9lo
G9luQ7nIc8O1bthAg3zVOCmRheLaJ2n6tfRxZ6nTzawAYlBV2ZcqThEdNtxXV2TgB2xQaJ2daJNG
SSG3hBLqjCriGPpEaXSdIkCmrDqm+sjxTTZBKCz46V2FFc98yxaGnZ09CwK3bentLLKKZKzGnj7p
qfEMoRp6F+q7XkmB2g3KluhbGUGyVHHbSm2KQ6FWa2s9Ir3RUM3x3lV4li155bfs5d+uGq5dF1u/
zpBGVSixygbKLZTyaMg9WkZyaP+odpZBf6CP7rK9UehDW5J1djoKDa5cTBLDnGtSQSKEAs+0V7fa
SAnROtRJVf0skvdB/KFibsYEMLO8VxXwPjcPA0KFeWW6AMQoMHm1PDpmb6Pq0WsHlYNMgB3y7HrW
4g2cIsvtJaoZUq85Fk186jybJE0ZB5Y8/WB2TwmxMJutyua2cnFX7aBMFUjakey3Qx2XNX9YZQY1
vomlq/OPDHS3fW8bhpQZRI/4Xb1/rZYeoc9b9OFdqtA9+AFd1DQHu3TieaApk1xSl91bqQ9aJBUL
M67JMd33w6F46Grg6HKFZfsjWcUkDOFGFL3wt+ronruw/4KMhMYi3/g0QKI7MFs+2RHNejlFZ1Mx
x17nr9si3pkBvLkuK8Gz6slU1tiSGLaBKGFA7bJ5x9s6yMsJthloPuQxbkW5yr5KlYaZEm9UG9dd
G/SrTvEwe0/su9mQiaRKkI57nTWwhSSTTiEq2KpBfupFMP1seJiFrCwa7raq1vus68aJozwMVx/J
fjtNymaoq/m4Zwe7NgadEjrpUHUrykG5NLEy6+SFEJWzea8rwSjQUMIgnfJaLaOFCERNgUojFc7G
lvEWVHqLVJFH77cOHq2kOumSIiMv2ZDPaQqKuQAkqWFaMrcUv3QZV946sAYt4FjTBY1AxT5gvxTG
7NgA18ayPsPuwjXIsSOjfCMF6w8NDVle1R4mEqyJFjOW75zeh87ckdjC+frIwAnhoyLRo2fq1O+9
j8L3qWAPU4/9DCuVEA579VshyKLq1P2CgevI4xSnQjPCbjlEny8OZy6sURMJh1KmS/KBkFotEpIr
Xf7sNL8eZ2rTD2V73pK44vNpdDfZdcdyoE9aFyMsvxqnqcJfwem0QBHqb9xA62HUdSPErGagBDRc
giFeltFa61CmUoFmoGzrvgGTkFoZEQI2aHKX+HrzQLh55aS1Sf3U5JjV+vxtqsueK7FH9d6Td5SB
kjOrSdJE72lDPfNDyc9DkrRnblMMMzUtX1S+OQyNBNUxCTFxFccydyCjLGeGoPfVYMiOJc5+E0MZ
Vui2VtxYGz9Eo6cuDVsdBEYx8kxv1BRdP7bzfmxQ2w9YE/3aHlS66f66DTtGQwGN+h9L59qdKLNE
4V/kWqgg8FXueAFRY+IX1yQxgKBc5eKvP0/7nsnMJBHEpumurq7aexfVTktETPLX43P2IGIOwwsU
+PznMp3/3i8P5oQO+jxOxt7MZ+RFHyOatiIZkJ+QUcJXpbqyTq5ttsLfyOY20dCakGK7ApaFcSrn
Bip+ZDnxQXeTH1Kf0EQb+H8OhYF1GYUXC8qbRL2HHzZo48MTu7oTW6dJBTyzSzL3grffZQLspYaF
9vS6WnNf3WT/0pVtLTZD8g5GdZmhqFHk2Gh075pCWY0TQJ1ST0l13YQWTV1wdhV3qkneqAD3ovIE
pZFB3Vey7j0JERFvdqb23AY96y8cAB1eZ5Pg9lobhWOzs1npEE4dPheO+EJYyarXmiP5enDzRsRT
qf3pSbzz5jVWYz0tzSk9OIXmzB/swX54QmAVfQAQw09LvF8ygJVbLzs5aE69Lr3SYzxakiXeA8T4
/R7qHNqUDjIUUzVVTzfB5hgLSzNuxsXSzdiM7djOndzpXWpYmMAMHDBZFM4ozaff2gAczMLSrAnX
oMyDSY3jJUcM1N/s2YbkpllZhfX0n/6MGg9IOro8ChfpUWvhKzaFmBwEzw0kzC3E9ZcUq92jzrYM
2DRdHMWemxTedEobaJM9XwffZ4xCbh6+52Yw5xKDp5NuzlbBxSGAAWhYss6yEbuAawYTv+PzTBTF
fNgAfk7s8e3gmw8yJmC1kHr3RUfIxriduw+bo1zvBaz75TU7gOtuHajwmZDXJKcyUrYHmCWshmpH
whTJzcx9RpARPgSw8PYrvvRPMCoSyXiGYbW9RwXHe/ArqVtF0kfsVlbiPY3f+XJHPNnsVxfjl740
2JkbHzfjY2E9jY/SlLcfu4/fedi7u1/wKNbuuWq+d7r3+zD+YnNP4GvJhHR084+UrZuau91un+57
97b57Xe/F2NPXRqjX+6yPZPNSpb72Nz91jYJMmOy+tvt/0pDXmE9g/3f6D6c3R9TzYjNv7+JSXV7
fk5NbQeRx5J4XomHWqEH5g1ILDgrRs/FaelywP9etU3di197VDjzJwEbCbgQYHPi3rtkpuI+TNmi
HokBUx+19HhVhvEqdV/r/DdHph3WQShtqp1+uvv9cb4qgQrwgFepH/s3QLFJgNocgNhNEhTOy31e
4XHbFaDVhzl4eB+HNKIl6/u22M5t6AdgPKk30SBmRhltD1Fh9DoXDHhWN//i3J63SNEqJCyAKQoS
UI/GK0ms/gNUllNtq22NfPztF7nY4GYfUp+aqpubSeEHmwZZwJT44jcT4+KgEvQep+iN+KSObNpl
3MyocCI0bo2pC0/QzfmJujk2nHwDFIwBawnc0ruJ29ZL3WGNMN6H6I7Mna8pUQcuU/Oz6BEKFJPA
0MXuxdEccHM7ngb/S/5kP3wCz5mhYq7uMeh24mkbyR997LHz8F42WLk1FPd1HKXbhTPYMveP/rmA
Yl526Vb5gRlCrk4N+j9t9/oEjZN+6HslkHdKMADISVlD4BnM99rx6eef2Btn9NVAwPvxXOyWiOUP
nQYwSP2h0NMITu0HiBD73NtB28XbdDvZq4GCobp58T8lQEHVhMOig81bOOi0QOOYfmbbwW1d3LqT
EmUOcZRNDkz6YRf+HYxI42S75noD9UxoPN29Tg/0/XbvgHN1zPfZmfQAEcf7mcPkt4C9AvvnQLxr
NsXxtr8f2UM7C/ik7WkRtjAfRZhbC4lnaGF21Hg5A6+tR4JU+SagJnsxUCu/tB+YCUoY24QNDYhl
hgq1Mce4kIiFJvPf0RR8y5RBSoUNp3JuPPnX6uWyABupBeyJscE/Qd5wC5AbFefEnPtaciWmwsMU
1wVFgU3LTWGOMDy8PudnwWqCbGHcLTiBCHkT7DP/+yptCmXb4t0ZWJDpqnHEMYXqKJmf26jvuUax
E8NSfDT8ps2Uuq/TVey/VpqH/IUpBiHBpSV6lw4dsiEnGNauEikQUWf0COFkuojUzlXEfkV30VOh
SAPcN8gGwFRJ9vRaSAgfetb9iAQioXhgMeH92n2TjuPX+Mx/uBjEkAR58cphkgMig0SqWeRqAf8I
eDa6Y/bFxP0zH8srKEYHooSreRNrEb5OzeaxV1e9Q2/bw4paexy5mJCtLTKI9PJ7RolM60q3YOv4
gjk7d5BACHUL9YkNZ1ChGoThKt5RrDvQYO+mRmXWligr36wf/+LwhVzxvxYiqqGy8SAo/VOsUSRi
WO+7v9mn9qP9CEiE/Ln4zA7sRQ+3KA2zQ+GRdxv+eoK0Jx79Zrp6y6ujCgSqQ3Q3OycsVefKoQaP
VrXi9cV9OdTkhXMbzojdP1ZI5K7wVbgxzeMVCL+lJeL67xs1yYVBAK7d6VaQecUNiVvi61gckfMI
eC+h+gw6MJ78Nj3GPKOULIu+RXogSjfkBzaKoBGxtIplFU+NlY+gNf9e6/T9qmSJFXNq4oazsIrz
KGMhFj3FLiJ8Zk4S63DmCrNN1VbG44KRiYYAl6OogZG9z4ABvSS0wOUpuvD/Uf0wxchtmC2ZBT7R
OBQYPmE2KfLIA6QQnCl+YqIw/MUFxSAWay5kI4+oCz+JiQaZGgAZR5ZcjHOZYPxrHGF8uaT4BVnU
9+GADOQyGJZRt4xAWi4P3rAM70YEU1b8Joz0+z++fR8CL/DIYC8Dz34tvUO69PjGX/tm2gfvbnm2
Z/NizCtgIZeHg5cu+Ul88bG8zF8uIhvftt0sN4lx4B2lzbu8yuCSWILDIV5GsK3jpV0YBy4ceAfP
O0xdGpDtxBV9XhfNoiW2+MfnYFDoD7aUhscfPozPGfiowvAwRAei+fzyWi4PNjfBYdrD8f9uQXxs
bEVMEc9zvMjz7sbSu16jeBl6NNKzOYFrcN3U4iaj4HAIzmcOBOK2vAONtxPDC+wNf2zxJ9iIG/Ku
S9EU3kcsfhV6yyhcej8OVw2dUHwI6WtDfLT3vgxniqcsvjjg0FtMV/HEAT5xD2LhFEsokm78JAyl
WDTBSFooJPCaGBGBeKoDX1esBd+44HWJdTDoXDp1eb0CQMCWXS8mxycW/yFZYDI8nOCAxRazz4D3
tcSgivulfzhFmNngOwiCb/FJPE06lU/ccJTvFKJ6L+Y30xNdyuIdRVQrotWi7RX3IcYt8Tnr3WJe
F0+qv0u8N7MYYiwOmHxcBFR23+afYcm7xMJ/M5EOMhK7wLwlNjbU0ExQ5ybBJPOyfCy/gIgsB0tb
oiKxrJdHoJomGNsl8oDi2Bfi7waYbf6R6Fq2y5+QOweya4vmJDwULgmnv3MvZuroRgyVX8aoLszU
SPkw3RImH1Fp4+f0NDtjMNgXLVUjzJenMJSXa77nS34jT7r8kcVPoWqcOJIa65DXMOJGKHM18T7P
+eGyHMBehwCOlidr7dDYMFrqxk9jcuKJVXm5/DqFP6FzjdrllRgQC05nENHii/0xb+NDn7Y4j+yz
9ROmDhbQXTrYSnIGnL0cmMkLM4yQ5+BmQn7LjCsjomNExMsrA8GLBk7j8YkXeEm8do0cZlkh5j23
zujg+WEFLmYUn4GiM9KCA4s2T1s8GTHDeHA3k0n1sA8YgsOhcV4s6ZG4YiTO4KfU8hIGzNUhi+/y
OwCdnTh0M++YIkb8a9l98xEc5JN4Cw/FpTUkwY2JcaVKn3vlKXDmLIyi6CrWObqPyt2cLGbo4SDc
S2FoqNjB/1AdVzFAQzLiGIXlIah2wgR6NI6diPCMOeWxp32pJZrS0LIH1+I2uJfU4iiTy+Gtb5OV
7oQnejN520GYTqpt/nfXU/fw4nX8EvE+zvW5Bq4DvkhlCAsj7tJ7rcQMGFysgDizcMSrmROxqNrv
c15M3+v9GF2Z166Y9//dhmgK7Zjj3YipzYQJhPm7Bbwp3YnP4sMpO0kjuRRvoydY3egmmrR52w9+
Fk8KBiezh05iCr1tKkIK7xNEfwNPFfcZ3Slxf43wvYEGiWYawp2kLTSjOtJ28TV8k/1iYvM28TiE
My5uwzy8mz49iZe0kOcnHqMnmnB3aK2YZnxClNhRNDGiQ+cybnj9/1dNAiAaWCvhzTGA8PwOXPVm
vrD+Hs6r6BZa8XJTLIWwB7wVx0VIcdBKAB3iYwXsgotzefY8nCOGWWqJRhc8shefuExsWnr5ov28
f3i7QP+1TCx7q0gzoxZ1EnEx8cUbDuDeaDmtv5jaVxRxaC8O6VuYazSOF8S1EpzClz/agzF3wouL
k7IMr6kRpWxiTmEEf5N04PI6Me4OvzAJ+CLzs7pG4nbEGsfCI7rq/1fUt6F4kd5BVw9vOKKxkQCc
4HkyK/+bwyiSiKVUGFpyC+H7psAiRLAnmSoRM+R9UNz+xID/yFzTeGi6JVyHJACZYrRA6HCBjOgK
NPq68IQ7dQ2FuQL9ZIfNl3MSRixMDYczuGOaIHoJt5cZyF88YExl7A3G6STsKzLGxsW8Xq8TlFVY
O7E47E6Mq475DAeaKLPgzTxMGld1hLHNV+FprThbYbE7AFjZ+mn3drxGQD2KfnTDIfIFfmGIaiuc
b6TA+RFtFX0qoC/XkKYSJccIyqzVtBGvzwjXXKdfnoBsc2jqLJanE+qiJ75zJ6oxdV670yxwSGYZ
Dhb3dALmuOaZxR7fDhjdh+uolm4MfkgHiAZl6xTs2WIN9sKjNTwY8MqgbQVEXvuNNxo53RGNT4C6
IFOlrzn4O3DzZFt/gZF9c6L2C17kjW2pV7InfcUbmSUYne8QuA+A1kXI6+DLHuBu5K/FL5BtYPjg
Nm7fUgjoHn934c2+yAcIXJ74vHk0+0VPyZ0LrQuAHgdt3cYC3g218BcI4EvA7yb/JIHrb3qC36LR
/PxCmHs5Pd8/kWzTZsYLrZzR6FEsHwSCS2ZTjrAhWF2KuMbmFBQAEEQgFsjCE467WDFC5dAcCPFT
HAJEYin+lhAyWMQhYoJDhzG0XwS3DwGmk4IxIFl8mJ9vfwvYqYQuP5Vd8pH8PUFwnG6n/BsM3xe0
3/9vkQBEoUQFcJfd6Fs8JiW1/lZmIcfOX/ZBsGYjNRZoLmVLH2kHRCCDfM9mjVIo/bn8eusRtBh9
cumAwknlC8A0Oq3G5QtgGIhIsGHcLbI2A9bxfgYYLNLraFnUBsRoAlTn8by4aqSRCD8KbDnSJZvL
F3o9Xry5nZqv5MQjvvySzQ+nZ1Bv1efto6YWHcW4EPo1n1MTXOcN/ASkN6TA6GmIiDhOkgHG4DWa
Kc4PKoe/Ohhu6t48l3RiSygghxhuzqB+sjX6q4mnnhEp7w1i9TxC0F89uJjaQMm0nFpAwicoDRN+
Q2S4p/ovml8Cb8UoAOQk1+M/klzzvqCWpDq3MxhCk8cIGDMb7Vkp75IeoYo6XzctauZI77RVshtz
wK5Q8speC5WMzr0vZjagLuAS/yHqQDmCgAZzmJ6BRRBKQOkHuBUiOsSXsJag79DXmU4NdqrgEP87
yjZW9DW2FCMyNVr25DCMXyYqfyWwVW4AhP/UQO7s0pog9EBVCjo4KeT94yv/qjsDZmXzoo4N0c5/
CWjwP5T3yCN38H0E5RPlAUoeajCaCGgh+f3m/90JNOA34fekBuUrUiqRAPEUyXZRl3OBQgMyGIC8
EwBUYJGJhNYMSWCbYMpFZdSpCFSCAmHs42BCooaaDX3wXEKJJSdGpQImORyEwkeca8cqqn4DRSR9
ASdcErIYvIH4OYOobIUiAJWp9NIkq3P74bXhd0aAdb+4SoNQKuDv4ooqARRxONJAMwRsPAMbJMjd
QqyJBX0PrANUF8wDZ+rUFnlTQzFyF7yUm7iNp/vVYWY367k/98fPYn37BzYOXK22X6N323zKe3mv
nxd7CSy/9Dn7jMN8e4vKbRklqwZhcuSqUxTh/sqP/B945p2+mZxT/U6AeErechjL9QtSDWs8IqHI
LgFTAyohmlexEoCmrwX3ZvZVfoN4ab8HIjno0AZk/X95BiRj+n+yBVE/QvgWZkzzBrQHk1OJUNk/
9YcSqsQZQ+RNCDgoFok5Eyz1qQepGIGmJGQJhZ8x9gj6Ydk7MnRaFvzLAdyvNbhPJ3bZWW/AyRf0
Pg7D9wW47sNVd/VHg+P6MXUUAinFkfaSCh3u4ASXLdpqqQ2cf1+LUGRFKUyxX9FZ0ya4f0TFhL8F
kGApWSVCRaluoXeSzAkczWFawXiZr9QVj2zyzWXh2YPgU6CSTypCYDTHmQpjBU4T7hF0qG9Qvsm+
ouVcpfB7ZwELqSQOiyt3Fi8zaiR5KcITGe+YbG/Bc2EcUE86wpDXGFsE0Os9Z2+k8EI0lC6BDrUF
nbheIEUm4rw9/GXU5pE7tUl4jmfoAaAJySOVp+Qb4zw5qngh85WMP5lbgIRpMqG/++7u3rdviRRy
SI7qpruO3Llgayx+U6GjcN9RK+tfTSIDvBewT4RJhTIAsgJwKqhffmW9e5y0QwcrbdiDaqqDCs2i
hVEfmHnIQAgaMjzlJnfjFSq2R331agXyn5vGmb1KrH9UOvjuvstV8bkIkkiEiMYlNBKntRqbwM42
RTcOkv4m86drlKDQByaxDin9Vz6q3y/A14JCIgbfjcBXEy186kG/JUNyEF7IP4tlAE+IJZkuQOjo
BecwbIWUCXAxFH14rqBwUXyC4XRW3SZKANhvn4Sn8j0Q33P25oUjTwZi83sG1WhPbs5BsK/+Hk5Q
89bVjkj7qdrFwFb/zSCdf6DBsaoDysKhVeakq3g1rJkN1PRlnBGAZCclgpWqiDARYyaTGqXR+KHA
p3MXDslRsjYJJlBnK94ciYKygYr9jIh6SSz1sZ9+E/B3pgfZ6KnRR1Ettw7R6VkhjMx+s8XPFNme
eNVsJ5/cZua2QUY0Ae6ERRFma7H8V5iFDXEDW/DykVVkH4zrfta8FvcYHHi1Ye++kwliXQg6U1KY
RBYC0UTISRq4ZZiqcJKbbfI1hf/3rjrLvdA4KCfFOSNoehExYDMPZeiVCRPxk9LKRmLd/Nx5unMP
brkr7/T9nQK7/RaTWAeZX13f8eoC9WGBK75vqBqI9p/yc0MyYG9SnZKKo0BYnKmp0jEiOosY4KpE
tE/dsqUkpDsj7oWUB4jwXWm35LFaMmmzM3WsTez8Gr4/wnHsQfStBLrdip0FIREtZJ0TiL8kiAkN
90eMOTpNG1QKUR/8yL+mB2pumroF8MtBIXNdImnYrV6IGWIGSD5kbuFfZNQpLr78R8Z5sOcB7FR5
N9cp6rQkeQC5HG6PibER+ML4zKKIGRtWeDtIp9svppNukSN+RilcPDKNlPQhURL0u8mq96EHNaQT
HdUmnO6zvyH6zNiy+g+Wtgr1NGNqo535T0jtIK7oYBCvwtHHz1UcZUfJwIDIBk+WJTu2ULqeE5uc
27KffZDKyP7N/ibAgl3VnbuIsZDS3TxWnT/1O+GK9DahaOcSpj4lWXQlQMcGQRQAy2iKgT2bPUwq
aleqTXKPtV9aYx1YvpRv6rmrhB/f3gJO2A5cs3oSuhuaUNLpQoTg9+Uef4FpJRTTcNVgHgCFeQi2
Dh3zBEBAqvONjkba7Q7hz56WFgqFrCIw4rAJQhkJxTiPYvA/XQw61rh/PMnJf2p+HRY++TAWtzey
/jveMY0VckIiOVn5AMTt6frCgFaCcXc5opX9N/Pzg0g4Igt/lgFusq3gfFRdiCgFwKvZYywCLRg/
JYzTw4VjSI70SYiJMi8kphajECS4/U7X47mRjBujQFCeMAHyVUWRG+kLbq22gFeY03XskgrCNyOx
kxsywxBHsKC29FIQtxViH2Hlj+y6XdTayBfOPxf+xX86dfDYY9mfSPm1QeqeFbv2YnSkLv7chjPg
MHYYZw1ZRaQ2hE6Lhw7aB/X72Lt4gBc9DlAgC90AWJjXbFOv8lXzE7NHZAu1HoOSXf37iWIhvXlK
gwxR5/4pWRWj7C211J+FaYQxiM+0EROmYBUhK+dRkXxFEoQgHygvh89Hvsh87jTCeQSHWLNS/7Gf
ExxHNwj1hEPZmDh47S+RDht+rjuQDi5tLt2jhuqKTIbynZ7hKKHxNSeM/3LRhrHjKDnoKBCMPirX
5OK8p9XZQ6BQUrInEw3NxJ1/ixXOhmZGaSpr3GCZyCHHLHVk3vQfHeeIpOALPTiDcsKWtm2Q9aN4
MwXhQU1TYpUs7YE7bw9Kuuz/wcPhewlyAAwuIx6VG91EHFg71p9qkG5blLxICDD1iuhxICHgPsnB
PJigeVg2Ln61JkAVGkUw6dFmyzMdUGlb/GtT8+IjkxYV/yC7g7PGXqCBoP7wYzMj24mPevlIfsq9
8l2x+N23M192lM8CVZI6lOvt9ICnib85Yz/DagZKumkQDSlD9jU5ObZ4J3KE5G8wM/iTaJJVQkBx
9k/7oxMYtxMMHChxZI3Cxy9+NU273hkUYyARu2MgsPL8IpookdZnHE1+WFibj25NoMupjmyysGeo
UF0aWHz9BuiyLuNDvE56vrERKsSWsLif6sKbU9rB7cIeVDYScGyAkyDdPSlY19kIODHfMRn41V5j
P+34sNhPHZRUQyGuCIkGUDQbvXI/d/FZnhvdflGs/HHQfxIqs9dk0sk8ksigMKmjBA+svsjsIZsL
aQlRQkFUTlFaRfcUGSgSy6zCd1/M58G/rJnVnI530yDdR7XzDzK608/mA5R5EuJoNChfgW+wVJf6
sgUJuMHNmC13YoGxT7gGRQsMUXMEhh/hzvQEv6EIuNIH6E6ZjQezs/njmhhagGHMT2gE388Bxah2
LwsYOE4lvg26jcQWC58NwcjCSjI+ZU/DLLkssTApXq7iivMSUutkK2dWvddP7X6+wsyCkzYGkxre
LI5Z1GypEc1yRXSB0smk/J/khlIEFh+YETZSG8zZy0VpximDp8MnspCKXVsAnex+lnoLSvvs+Dq8
sORmt862BYqMdHe5jCWSWax2UcdE7R0ILG35Lql0zAAmsKtqD0BM/G4F9wWzILpqYT7tu/dcg4sy
G1uJSmQ4NbsmdUXBouv0hJ/aBq9D8oUEUAregEWJNZWd1GJ02tc6mWJAFwjiTE7qtxDR3LTUUSBJ
IV/Zc7FDp9g81Uc7h+f33I1ogSZ7hbQ06xxuqkMv9rkr+73f/sToO1Lol4k8RWYC7atcAkCUbcUQ
ukeNmBbo8+NtgxBjL8F0IW5QbZ6Cvbue/ZM/EOcTqsXMMaraUqrcyj5AxW6hHUTotCBSI9ZerM+K
XTD1GnApLjdr7Kw7mc0Ha52KFhC6gNvbr/KZHC6Uc+6+YvBvSANsKV7KTiaL4mgUuiEMux5txz7C
bUM5KPPVVYcCRIFoBH5pNMdXW5hzZxE8bY25+TsnY0k0GxMlEonZjjWTItU7KmWQsiy2sDUehzv8
GZYUnrhDZncDxxEIG4HT1OqPFyTaoKJ/IqYnvGK0M1nUZkJ8b/IpW0+nhELKJIRTR9kHMd4g5bEu
YNTZohUTV4ES5qEDvb79ifaQvIXCLISIJLz090b84vewMVQVHLlRHMEfPJD88jOXMqs4lqPdjxao
hqg7oOk0Uaz6d3Zk33XGpWfun3Qg7ugUUvCRMDflUQ3Be1JI4d7sB30L1MWBzcBOZMADZkoEs2OP
pg0NmKI/5BSUXbVvv9IH2kwdOkngsN/MRAoj8KQFB6OyqN/dR9VOPT2PsY/9gyXJjRHJI7AieZ1L
bcvBoB4RlpSYBmgLJC/VFRsOlYAg54xT6ixAOVYj5PhwWaBsM0DF1m5gKQLpVeJ04cRv4pj6qSIi
WBwRl9vPrnfAOvU3MRfplxDe4ivzxw2xAGYpuyS8SmQOmJlJUJ+A9oPg4ynALsCwNB891CUAoHPh
OcyhxEgfL7Qm+yOc7thoL2Z1FD5xF6gu5lGzypk1X2EUs3OlWbhZUA03HW1Bm2zJ1gBDiy+dOuz2
m08YFB5Qdg+BZvP2Ibi8AeEuoqARG05USJpdjOKEWMZ0IgE7pGYLa3roN4iSvKEMiHlGj9V8MzmW
6I995gy5FoZ26v/nuwv4CTlz/ZPAzP1hoYEziLLlTJI2eJ4bREKJ9W0hBIYsIYQW1ou1smn9HNdX
BFPhHZqk/a30UE8sxSFFBlSEXlK7sAT4Voezfy+Piash0Vih7oDni+M8OXVB541gy1Bz3T6d1NdF
DFWN3p6MGDs96/ZQif2xMEx7BoXQYCGOboz2y5/uFAAFhfPedPxfiJQKVyjtCvsHiL896DgdmZu6
+ifenSJUEsFs2XlANLNhs3qBEjgYDTo9xK1SwCfs2/lLF/J5TNkjY0sshrsCYeMUpcO5e/saASsW
CMrVYRc+I2q3gZxI4MIeq3Ld4C/dN8jmEXBYfMHOhOJJnPNF2B8ksWYxhBAT39KO6gPRpBpI8XJe
mzG5QfDWRAYhax9b027XCZp3Re6obKIhLT0upkysYe5kh2x9EWB7ts9ryatHipNbgnQIuFoIhqYD
Llu8ev5b1MvZ3SLOOKKDmiQOWjqhKHjypAcuvqh5gfW57+Y84D66UdG7Q9fHJ2QnMWa4bT6UOQAn
i4dLmLa5Dm+hwF6o6pnAwYszAGY9tSFJgTon/pmKou3j3+sHYtvsLEUj2pxTS/2t0IyhPFtiDKGM
TQ8Vtt21oBQv0PFrkDYkVqn1RnwF8D75l+OkrKBlC2VeIanK1iT/xfxBBML8JV/3LbJe3FWynnv9
amL3fgIsK0EhC4svvEqiGf1W7D/o3Oe/IqIMz4bnqTMiZh8MBirdkXTLT1lrEtsnepwdWR0Y/6Qp
V/eIaAESjJ/1nj2TdAW7Yw/r2V8NahnAWhahovSEvoLiBpoC28V1kQmlxHcggtBT0AVolaZErhqb
9MqKVCWbPDJGhwqy+oG8hAjkzAWewIdNXf4Ki/4zA6X6lqXCxUFJmJWNJGF9Inw8pYKOiEUn/xb6
Mj7IwZwQ/99kN/w1bA9ikE0EJJELK0P0jb3O6wLs0/Pl6N/TFcNWK9YVayaBzwAl4CvxY0YjRLt2
1X0jXrLKVnmo/8w/aQArXItLnREJztrVYp62dn+rcWGZAYpVFDmEnL5Zd5WldEXmVc/pzL4PfNql
u9RO/2go1EjUHcR/GimlhJBXercmfQHDf15uaq7ZxrqZNHhHyeKlU7T+tQW/6C6yK3UpxiHIFzKK
spfzogbi1T3YJcj6v+8GRmyPzX+Q0nh09ambERtmoziTWSoml6mZKT2Fc5+U7b4Qbeva7zEeyggQ
VC6ryFWpoOTVx6134vxcSbPEmbQUFb7Mauig99f3vLi9LCmenPIX5eWeM/XiAiZfSHLvJI9h6qRx
Ce8yabwWRFk6TLzZouq3U7m4U/xNklbKDc2GThqIPE0X4IXV5tCrGjDmKiW+oaX/pm2/WdRka6jy
gcr1fNiVszn1L7RHqCkVAIpX/YgmL9gB/R3vAq7Lsq5miiPn2nrazqlmoN/+5d0DWbzqkrvSM1xk
2NtE0itjoRSlpba3mjKblHi7JMjSXRgg9wql2uTFw65lxAPVFk8uf2iA4PHeWxYsqTSnd7ghSq+o
tpTJVj9MwAV0ElgpybzlbTRNxtVFQRRYTrngRBot6VJS0CevLfVR1SbVyebaRs6rYk3xFWQRMxyi
Bs77pCCOyy/3Ozww9S/JLmz1kjG1Lg9M4jz+ecgzU74TfJ91i9qqer2ziksi2dUY4xhD2OMp9Bdr
cq9GVx5UdAfLZu6UCmzyftJrFP+TLq4kgRgZ6oWT54P0MdN1f9bPWleaP6mhKs0cudbzP/0OKLx8
oEA0TvxhNjvOX/Vs9VSeVP7tIEfMbrVPgbvUzBo0gwYYGXNlttjLLUGxHjdkMkiJrxbVZJ+xv4+Z
OY+s6PayMs6dGyQrxDnaetWUOuiInAoMCx05CYqKG2U+G4TA05gQilfyIbGGG0EkNae816RON2ND
3vkpIQRTog3STdYzgkZ5iZCnOpfDdYreTtF+UlkvvCv4a1pJSXgdSH43dq+ljhCiNJoakH4EXqfs
nhU7vw9h18gj7n+hmZqbjEb92pXk8uNjpQYtPrxGrFi3yl0u+F0HneKqo/JPa/cqYNXYgPBpD1e5
si7NaZL8UcuMuEkjH4fMqWO0TiRHJsF0s7PXuuJKPL3xgQjW8FEROkEBIocgCABgZpfILZRriKPO
vYvdm5K4KgVZezg6yPN9PY4dtqQfftXb6il7Sb/R7sDDU/uWzUnvwCt5+HEwhZcTQ4Ms7b9CdjPq
1feKU3RhjzCP/JKNpxIwbFb3HjAFYhs9ZR5Hu8aJGpHWG3JndPdP1R9SlNeEBXT5XyV4lStmyzLa
Wzli6VPmAPi7dmKUmfN8/eg4ei3pqUaKXGi5cmrXx7In+OEMMyqLHJ+X1n0twhLKAWc975u8tCX4
9ItxjZZMjcDO05wmxabjOo+MykOJNVG58UpxstfgFHFFNWkEvVvrfjk+11l4Hyqz8l6Le4D0koQ7
jLuuEOiYXtbUIF236sRP0sR/veaUAqCAdNA8wNY/aytNATKmiT17Us5lKtlyN7EZl87N19RzWYsO
sWR84Cks6rKgxJFGKUzJpLztQ6cyLsEKrbFysJ40aYxXSa0bZQUifSqtshvFdyMlfply68mI8VHK
HiXtJx4he947dbBhQirTBSYlmlS6o6itM2kStoVIaI9wKZix5OvUpzuRpo62otyp/NorxquL7cWI
fiq1mm7zFPadDBW1M5MaEZ8HZUeGzQTuNuYr0x7w9oetUC2OjX/lzGPEI0nYltuc2p+P/rFEXZNA
6+KjkRFZobgRSUXTGtdMbmjOGdrbGb4NVljDtpadnUeSWW8rgkRFc1ArQ5tWdvalwsMExL8gHbhQ
rMuC2CsxbqSTeJLDM8j0Gw7asL4PyWpw5m1FZWPhyhI/fWb2jBplU8rfttPcuT+f8MxkJyNlPE98
jRzCif8q6YKS6WRz77apKWWBfN+RhO6oCY4+Op1/GV5OLREbIRUy1DD2FT1QZuoWthC31f50jF29
2ugjZZIl6v3VuldkcyPGe4Gf3FWrGz7HPSeOKTHdnwHXNGJlED15J1PVK5mp34lZhYmOw+xT9P4v
US52KY9uSeHbbiCRRIXiQuda14kjQT4TOu0f/NAxCVgC6+3T8++/VUxFWZHcn25m6wtClkww43F3
J9PgUqMgVKOLYJR16bUTSqx2YOCl1H0mExTZN92UwXJmZk+h9Jr3r0sVSGgGI1pRPxMn+xxn5OXy
hTPB8Kf3yhseN5+Hb0rs96ezenWbqCt6m7J+zNuePUyme7OUsueqUbQ1nGXdTfFL88TLTG3VnSez
TT7z4Al+yBSpr77KsfQK7eFXj2pVxefxWTpVMmyoKwureD2dsU0YU8qveft2qp7qa6zcV11dULb7
ZUoEzUhgL3sFfBFSPDMbWhcyS4QvdHU9rpIF9T/I8SJiheyGPxSw6tCOnxkP60mCLN0PTppo7kJR
vQuOJkYu+2rPT1Yt/VymvqyCBVIVPJMTrEwr7hZoePi1uq1Ifyap00gvp3rskAAjjTozoPdS7hkD
Rd83sVkVn/E4mNNitOVcWY4dEGZlyphE9rSNFoT4M+PSUbALs9luBjji2bDlxNvoqgT3j3r+K0lE
kgpiQXfkDNvaKh67eR5Oxza4F5j5FMoTsE4uQ8pn/Mi7ICM1uzg1GqmTS1hX0u7Ve4/hW/+IdXYw
u0J1HtjZOBucWCXM9tgV8MUSeNf3ee/N0d2qDnMNfszj5ZPmRoRtDm0QxIXKPnw5UhkwbKs/ibDC
gqqYi//RdB7LjSPZGn4iRMCbrQgPekoqs0F0ddfAJrx/+vtxcSOmF9MxUyWRQOY5v+Wx089au3ly
V3sqAIZ6qsiwIG2g/kWS0Kl1i5/va9jpRTze2myLy1ycxQKZvDGagldv17YLLSJkDiAvHTNUDelP
3MuD90e4wlVbBDD5x3I5zGt/s3/oXThMlS/02W9kcKiGjjO6itnS1oMa0h8za0jlr3ITd4HK53uY
CDFGTEBVFovb2FdR0YXyBFL14jMNecgFQVR3Y7uodXUbB+I7zcM7atrUTOv5qnwCSlqKuOYjNCU9
VGonzIF9ERu0q3CpyST44MMCA02jk+bx4med/TGAMKHW4S4qtczTJBlti+lOgFuAlm/Lea9FfSHH
BWbb428lZWe1gqAdxWWc5QuRDbseM4unjPo24WhYm3sAZ0HxnekzpdPLNpRNrAMi6CRADVVxHfPx
fKxstfNrXpj616ttQsWdSjbVcvhudfw+U5pkWn/ahu/p8MaI0Taqayu0j9zTy6eMcf34hxP1oqC7
NY6LwWUgfW3XNbuPKqO//TyIT8uM2htyCPKxjMlea2x36VsvV1fPWSxPJid6aP/Y0+gPfDucqLmF
DzHTTkPxYtzWC2yZBFSsVXRwhuWZrxt/K3u7HAPxAuOlT4NaCUcKkZdg19gdszSap8fS0E53YvI/
Tw6TnLDPunWRGkh78zjl5qvPf1stmgMQmv4/eWuu+Ttf3Lg0zngedIft4qb0TwnX+bDrj9UZX1Ov
fnaofOZko7neBAvq1oK26/qsVN1ZNkiqm5pzMxZnx230HxubIxy+2lzU5mF2YQFabdalp/xdSdkZ
CdYxk7bOPZONgji61bPxHGZUYrVa1GnJuN5LWz07NYWVQyBVwnPywlXKMuiL7ZV7hdQlfT0l8lsO
RTJqvQcty6HWMVDv8cSCFjIMUQw8DkFa3qwOo+zPMUWS9bsazHg4tWbK3934E/Mig3zRgb5rf/qF
FMZWvc/I2I5+ifd6efZYuza/6pVzMUqXDNJmiUGRiC7pS9WzZfxSWKilfmdETP2elVEnVlhx8pA9
ZZ6365hVt65yt6M8KWvITe862+5SXLBwG8yUtZfYPrM+bEsMQk0TWXiHt5Ugn9Wr0IH4BGMtrqh+
8VIPvyv+PvvHSmiKU5fxkmGZE99CG268lJ16rxguJkCA/9KDBwMP9Wzm5845qY0cZCUXrIqRdWl9
Uc7eFmw2NMZAvxg7o9misMkje3PizAokSrL2nFyL9HCly062dLig0Nt/7uPPrPyyAA79ZeL7zeXT
r76kZPDcn52BCCN3EdpnmikgAvtnu5YUuA+v47Bd0zI9qZseukKeTkhWjKupHKQpx1FY0rpbSYOn
cZD1/C7U5hikU8X94B3dn0lct5KYMYVcxFqjM1Y5czBeenAojkJWvsrn+ImsSvCGg79zFmhmGndS
TllwnchrmbBJCzgCYnDT5W+voj81CIQnH+LWlP/OY6Kr/1QTuUCjFdWn0lke24RzGVTTyvyZIMJ9
++sMcATCPDtChZCbTrZeXOwVCBmLMBgM6+IPA0XUfHPqP9mrDlSUXEuKgHgew3lsQ0dBQ/VVt0Ok
apHaZkm2JAY5ROPCq18niwNDOUH3/JGz81G5YuyQXckqb5MNibCNDJWs4dvh2oJ/1wpPPhavwVbN
mJg7qDyNxsfu7+9cmPJu+uok+XpfBXncVFpk73qU2YNrorHrMifKx9+GBmw3QFuOryrDM7wZQU7I
k8L6phveTNB2yXirfI/55A8rlmKEjtp5tZukVNvEmM1zxmvsqH2wjNuta/X7upqPIRiGkeuASO5p
d0+2dpKkH4UdEuM6pVcmwqYWwaF9NtjnW7NPclWKO4EwZK5jeQVZUsvI9C178JcDUV1LyuhoJV2h
ndlUCFEj+8odxvXhaNgR3dlBx6tu5w7E3Om/1K7jqZ+CJntN1YxeEEDV1XLp09Blr+pNr6+PW7sV
9135o08ah73zaO/SsD1k1+iVe92if+evfGf6eX1OWTwk1jHz2qyubXwdOT5J8x+JDFR9uWp6di/J
F6NsDWO58pzqK3EGdawmpsNQTAjESfCMVX6hXplI4Hi+lWaKtYH31hrYeSlfOukZifwfmQTWh3oP
bxco6VIH229VcneZM5XwhA1wCUUJStLR7YgJkwjyej8EEgPUCSUiBrlT7TWOd2zk05Es6VAnQixi
zSNVCF4W85Z22e0YllBhLG9UiPsd4rA07+pMVE/SOHtQU3gsBsIoLTWwBr4i8hzKpCbe91iIfmdn
sFc+kGFP2Ghk2K5Wejj2Cb/8O2BavprWv+tOFJZkBQd/nNaJYCpM3yaWoiIOgJWctmzOTOLF5tGM
1yI/L5dR0c/doF56PienPelb7deabzhy6OiUJ6RkSltAf+B9jekfKaX3cEcHNBtpp5ru5nbqN8v+
XBlKDK2Mhkq/ku+gLTjap+OhULElPVIHkUqKkkmdglHD/QueNDVBqWGKz7MgM3SMsmhfAXgHDkYT
L6j4cXLQWDO8DZC32ex1Gdv/x/p56I+FQc6XGfj721JHO93b70+rOQYCu2PDLEib5JpEGnITTlxw
moLGfLQ+0/NrRJnDV6T3GoIoqRqYvx2Qqn+kfIk0Q9waW7uOenndz6RzXjr0tpvduO28JaOxxcu1
7q3wKLMwjhteQNlKvZHNEu59wQ2YigDgMZCPjLZb4r9tORxNK5TUOrIZL4mb00MqegWcb/prBijO
REeGpJtbu0fIfaecldS4dLp5nUybQDiysPjox7p/MOQ/NnK1QA70+jZo9U1WvzK/gis2SD5fu9yV
3f7T1I3QIoiizwPz8Hfhc486huo2jp30XRpT+Ttx5lM1kSK/eJ+8DaNN6hf3DtfU6lpOm0yLnajr
cFaF6ps6zxiIlqJd+4zGWEXcNFXcjP57wixFT+ATqv3ek8CXPfZ5+MrQ8K5WE1VLkJv+Olxswnjc
bi+J42G+nWMmQgVurnbuPXoik8u5JvWN79yxCJAaH6VCIH5OpghgpKkG6d4EFtelzXVZ6pq3ZJnP
sD9o7rLeynUJHYPZdLjljkrEouEql1SAhy2jRy6aJ3Ei2+rOWJ5pXrdFvN6HsZxeKNxjhaALUKgp
A72aJb+MBRXbCoNt0QZVdt4rMx4nuJy/cildQEwlffFn89KKi02nh2MDWnN9K5dWJZ7A5CqWXNH9
rEGW4HeZRORI14CbWD8OTgFmLvaxg2KCdYeyrTmI5C1epzqWLBSeVVRJxAQcCDjFWT+qpN2LeN8l
DgJopyl6L1m76RnVX/KJkOL+0R3SIqox0lsjKJ8p6ZoV/dolSaBDfdHl8iIr5WXPkY5jfHU4A+ef
rXxdVSMc8jVUjp6idImhH/HVizgSXy+Ev82Zb1GCN5p4HjaykMbLsbmOXF+zqmaZVS5an50bPDY7
hbrDwFvPYgx51fZRb/exXffJkolzutb+PmMRmSVPHOCUCAQ73dt0nsb5Zc9Iv8jDKvItUDoJzCiy
ed37qfXRQtjePtI8Q3VDdp2ylKVpCgcdIJYRUmkpZW9OooH9nx7rbbBm7gswHlF4O0sm33Flw2me
dlT5vG2kFnyUemLy6gsQwQGSKCeWeJiWmCyjMhuvNrTUe1ibm+VZVNuruwjjawP1miD2hRMZhFED
oSp6w1Vks/5SfNuXj1HUt8azUu28T+RRevur47EcNsuzU1RsFWmgh/XgQ4syeK6eiMzZJiESiwff
/6jVnlBzhHU6MvGF0EpCE5dk5iAYFFw13OajvYYmkZRLEbILnsveN/F2U4+lWhfdoo81uwqjdfdZ
9VuuSOUffcQMfRU2UcjKreQQnQidbLLJTXlRNpF5e/VLx0+uQfHuj7Wqbo15TYnwJEUs8yRO9nR6
dQ89BEEQyr+zZHs9agCvcHCu5LNvEoKFwJHTkZNWJtCAd/lYjGS2+yRztHhd6ljxhLRdlo4ZFEXw
O+ZuW+J2NRMdDXZlk8XcHrfSU8PtwGJT4Sdt1ItCU7xQpqvebVe93a79Pl0zt8MgpmrUN06sUQC5
+kE3OGra046itEwaPPPSyBdboVLcn+I4TvuIxHh5UylxK+vB4sBwmE7Q8o8EQCw1zwzURa+AERrW
0pkyMnwCi2fdmdM0/kPY7Fh0XniAw1hte60M/cpqedMGZFukUFUy0xBuj95t0t5zqDLfWhzbml8i
riI6WcuY5hHueFwxwKFkQBERvrgSmN48/9CBQVLztsuuU/wP2EyvyCHYhyjnGSu7MTZZ7LWpJgnq
sfvGXEYyZTOiKr6lzvrSpeWrOIzPsg20tb5b4/6sADmP9cp5sUv22R4vinqRD7RYNBU1EtChAK5p
PFtI9+6ppylA9j+GPviZYrgqDl5bCg7PlEhD0s8tZ+/W3xtMFMSyQXIgohh5IZ3+XnZJZj13aQeH
ptcPoPmakyKWIt4ogpJfXmNALLgIbNSCy7Mr81ifVQLaKHNZkprRauI2U0R74Vlbc+1mNvu98hfI
c5H66tHEq9zHkmDF4yPeVtlfbZX9AGmdUE/qUAXO3gcWkVSVeBybDI6PRvPdwemEVkcfufMY9zY0
1TXUhRoKgI6u+2fK47kxk2kPhOM7mxbaTofsdkryrk32/Nci/7TB9neqceYj/ZA1dhyCGhWGYkSH
sjuWdTSyt+0dn0EdbvManNT8T+qU/jxAzY+GZ0EesGI4GrGHn+/ZW4xWsMOf1QxNBZJR4/D0vI86
7hzOYJLKhq/Zsj+1tfxqlvKLqY54uUDfgWx3qF6VezKbw1T+b6ItizYqTjNpWu+WPbo949iSLy+t
I6m43r4EvkBxvOTl+GZ6P6VkPtmt7gmFsSMTIb+kd/ATkbebxs2sJPrRnPtNP1vVNSNvryBcum9Q
dpqED7HXSMO9JopJMxDeYlc63sgIa43NWgPhqJDXZVA4OuJOFe99zYVlSkpvVprzmhYXht9L1YXq
pLz0eqAsHF2R9Gu2RGKswPn0Tihw7nJKiq7NiepWunYrd+emxYs9xiV5tB0UXEcmv97XDG5OVAko
6cZrqiWyoQS0kxi3hMM3tqQs1p0+Wq7rEh85siC4i3KuQ9PSgxWr8joR55iFy+SErUlW4F/tfYpL
c6KThdd15lnw6xtVMnHclXHuWSSpCsZ23ThOrdhZAs7jq0aUzcW0tR0/DY64nzX0Z0ojXfVOJ1Jz
2ss/9lKLTX7FnN3CQnHBhyKjr57zCIIgyocZjKpwHTj/ugyEPQRzDxe02t4Alw/OVz8GJAv1W303
J83G/3p8gY18HgD8Fkpv/idy8SslT3JApo97rGvHqOO1sxoPK9Sze3b4F/5psO+Nh68OrthfzQGh
s9jx1qixlK9xhZY527AWufmO6C2TfahIv6/Pk2wR9Jv5HcQEvJ6X8xzk2LzkPHBaMoURECOOMlTs
sbDfS1AR6Uwq2jScFDLOzG3y7IbqVHiKVXzm4s4AmuiJ0DyjNSPHYDeWzmKicEPTkqXm0kYGuboE
+F2abL1YCrUPMl2w9nqej5fNkTL1WBpNkroyK+IEzYekPYh8cJU3paIR+v5n+Z2CXtE2z/UL4vMo
rf5Wdt3FIQIW2LkCF4mWbPOMdzSRDDWNO2QqSNMvu1AqWfTxXy1l0KzudlrH8mqtAqZAurX5cj9O
/SgnykwaUstynWn39yH0R3QGSKd2V8VyV06ZPF8bJyf19s9y8Is6Qb0oaBKQwJ9TNvSUi9jgKKw4
CntyMWfQiFbZ/L2Rw11+dw3edIuk5qMJ9mr++NrT8lpafAW/mMp5/fNIATiV4xWpC4flNvyvzb4z
AoQyhxFGErExHl5mnAyD1GiUPrVG2odqujIzsHqulymUDiUosW3sijdIcjDVnln0F2tLrzN+M+nz
KP9uF40TZWAWXWUCDgkjHWbwyN+EaSq228zvjD0c73d5iY1/9mjkqhtKLm7iWMcitjq+DoUTM4J1
k1Len4notOFviZZ9uJbih6miHj8VhnSza/XKrKNBLo0D9hyEb80Gv6DcJDa3Vvp8sySVm+ohMJ5o
f2rm9chtqgl9RcueKrO4WnLi79+V4wSaLgdy2NkdyNcYdtlrz84mGpeCTH/XSNEvL0+n6ONqKE/V
7CEEWCdMGCcl840cKHJSSdiLJZ0Ut3YPF3xRLUYaHA5s74YFI/69BcsT+HHMUYaZp6PZo2J+8B+l
/1uuyqM1W1fGVrU7y21j5NWWC7blUn4O+vLCPdcogKZzPG5yXP8De/VJwPC4Edorv40aNB2nZDUD
vhn9/qyBOIwR1YDNUvXfdV+CzRLnbexAyBBqli0B4wap81swQ6Y5sKWFnUzBAKNnkAY99lZg2jVj
PnlzKkv9dMmXW2+MLxXJ3F5d1I5/A+iiSx7HRM26LPT/8bFVzXoTOd26nqKy3BDl227Wo2uce9HK
N0sar33unFvcqOmKFGABBwu0mtMFwYerbGVU9VLYSrfK/K+0zeh9NhdFHTGiiwYZp6eKEyPPe2bI
bG+E2BWMvRpYMgemV1iam9PQVAKc2fJ/5HtT9MXOu3stmHzeQxL1NMSh1D8w9VcE4S2yKwmbsR7f
lAv+V1BJVQaTlqhQe5oNPzKgqHToZyOaYDfC9Gay+FC8IqWIBlMpye5KZuE4kM/00rTpJYUmaXvM
2+ZwProkl5owMzS3URjtPuD57u1MCtEaqKA3u+aZUB2balEOGZn8Iktl+jkafeY+eRvRKEj+whqx
8yUu4KbqtPgwl/4iNpLVT6e0/6UDtM1/5slmwFsiS4u35Y8lECX22sVMPxDvfPBViJKH4nTI9AI1
JQAJkWHZBI1eXJR0CsrxnpFf67zdNGPcEwJsaePZeh8PtWDUdhXq6Te372TKLTk4mU5lm7VHpUeX
4X8VsAFtmE882Yzlh6rSWI2jCJZHVq5auZIbGcgzKcH5+gWo/Ek759KeIeeTbkJjDFq6SlHOr56S
U0kiqjyVYVr9ykiOf/MnGs1ykViCVvi2lp/hX0C0cFOKxq/23JcMw5NH7BA8BKNaeuSB8qORHjNd
hI2bWRTUwPWuvQJs81UffNUm36rlyF5JjdabIoQ4MVybIM0N/1aunvc1TeadKmsU6hwpTn5Wayuu
wfCTAzcZ0I9SsQTYWWwvalRnEP0j60ERQI7sGvYmoJcWwTHu4DlP1l0i+Jnryp5DfSRcY0f+x9wz
puguSICjdFdyq/SxkkzagvNr4PxGFu06DvwCmKXmyjXRCI23ftEe5rjcy6yK+fPlDMn6zNqBnebU
ItWsK3HbmZ9ksCHVsZ6LdQfLORmdf7CXb8dpazcqzbFaKw9zRjNZ4p39XjiPa6EHRw/qSugkgJzW
TYE88C0MKqq2PtJWrys1b6uI68WfWU+BttGqI5entbMCFkzdYqumrqAogw3dStp2wZS13IMoM5qO
+yIGaOWcPNk58Zh0XOdoGLHDk46PGEi8I6K7cysPDE585tI/rST51fBWZAlfJfPZ/jA6ohol7aav
ztUW2VVBtET6LfhVYPs5C0fDZes8iDl/iqZ5zBsh5JqFvu24wOyelsOIV0nmsp+Qn0pjDzzXsMzX
qcTGSnR4xzZk4jMcq2CnOPnL4JIoJBGsx0EAO6laCBqNvyp+QpMldfqRHutJhfupajXQiD5hG3eM
IunGfxU7v9bHcUE5bX4oNZJ6uBUo5ZO6QpMfJ5JY1XUMaoPParbJ8N38siPYjkBgs9u9AfR/u0I3
1GOoKjmDfRZPuRSP2M463bUgjpZLRsFDOf8+ivxawZkDQ78Zx03nZ2YTGSjyMRnQZX5GmBesLM7E
3KonBTqeW9ahUSUEWy18aT53khTs2Pf4+YAK3BZFe4WwCGymQP4J4WiW5+a41dkR160R16NfbJbb
aJ+yA0O5MvOURbQudpgtgVpLr7xfA9BBA+TF/ommZZYxeKZfqnTLhjxhmI7rErumwv+hQMysvCy5
QDKs8yHuIbYnaDqro+wCPmzCIFSBaLzHANC7wXpbhoj1IXXCSqGdK0w2i+KlzuABvHg8Ci4SNV7S
lLJbZj13Evea61i2WLnqe2t8SWobbRCOsqqflAu3kbtwA1QOqQn1zWwbT9lmrxDYRGzJ08GW7Ppz
tlduccKa1T97p3CvYOJAlZrHbzpqzPFjkcJdp9vnXt1SQD1lxDymoO3ij2HqkGYswvsnxz2c52Hs
l0Nerqay46Lv3lN6r572DPhwBJJcJVdOOevA6JoSrhCmlnaVEdVtHe8IgowNRcpgBM2wBg14e86Q
0e9JuavPreguihZnDEQSCQ+5fp0I6VmaC9LQBNzVYrkq5KvxbvXeHZqp84/TVnXfOmcym7lQjE+t
Wl/ZTOfsuxpSQBerMG+/x7RPKms6FTwV2kFZqul81eLHQh5AQSA0XEALO25xX+os+Xml/o89frTL
cOFfjU7EpfihznCzDmIys18IHE9WYAInMEuCKWwDumhFvbyw/+uXsvvbYU5A7kRqAWrN1TXTLLSk
49Vb8mdhLF9bV997+U6gvFOMkVW/2m3G+dZdJyu/dsbuWwPvghrneEdXjWAt1nbXoQBFHcI1ZW8q
UVHkzrWH4c+0IZLSKZa6cFrmc98tiOE6r2FLq3pkvAKbDYJuw0hvqkA3b5FgLH1PoOwWekEm/HIK
Og7EJlVvUsaXt9HnUhnutpKJjK59woJgSj8VCmUaxTkVo/ndqRmI1DvBYfwy5Tzs5/REcE/hXMrD
OpfCSWpZjU3uuv7AdWOjnqAtZjEJLTXbcFyIekUuIdv3cbSfFubfrGy5r8T3QAmQIrxJ/dTpnZG1
kw7BPUvMvsTprO1NaeabXK+3+k1lX9DfhNJoJIhDk7rpgASBF6ABK7wB9ny2u0+J/Bb7S8L/V2EM
ZSGdoInRIzEEabvuMkxcip00wx4TYH6pcKevtvhCBUNkBu3IlEWoJOtrge2Ae5h4bBQ1sAsixi3y
VofvguPCTLtg0OJytonDZtVvx4T1mPkqfwPLZXOZCa9YIGVTAGb4jQ9jULxigy0p6jM6wGX1QclA
ygmxYxrU9epUZfdOGjGjMJwzB4jiTwNK+1QKK5I2PUz1xe0gobchD/p7Zpc+eIA/CmYxQYwz2gsi
571mYF9ty0AmyHcr4inI7bsAKtGT6QjSP2vLl6DpkTSg40E4pxh11DyyGmsu8hRVXFZzgZIjaN7E
DoXO13EGH3mKZ9LiBFxV+xq7UzlLROD8QFzsM1xS4oDMKiN4mmex4ZnLPq1sux8pf/Mw8J38MbL8
4Sgl5C1lf32aQILIdXPRG3D4Rj6nFDA4rCRcLq3s+CnJAamIyc6PNPjVzJzDvrSDFqx0lhTwYw+c
WaNG717gwS8d711vgqpzP+Rk0aW4X35K/+ss8zJW7xR/jbYhatlK/OGBKRGomkfG8lux6YtfiMer
UQwOh7fayim3/FVzeDfps30LeDvOVJPi5hUHMF4oCf4Or/U2hTs5yQXTkNAg+oB+VpkMhNSKZXjC
AdYii3QZ3o24l+P7rY+jJ+FGBP19b+dHOXzp6e3NR1Qq5CV2Prlh1zT+jpEB5cCECPlOOLe8BYdZ
BhWI+Kj3UFSON0z/DbHDL+9Ak6WBrouwSNdwYkcrIU10nKcqat9mx0aL7Q9xG+d32sKqsAjDTwtA
UFWTKQthhkMQyo6hC2hB/pzSelFm4h78yRspPfzqVwlpyHKWigygmkimw45Th2dg4IdC6QtPZ9NO
VIQMMGPj///EX7UcOzaAE6IRnVNf7I5bG3uYpjQz7SQTo/LgSpQnvHHVGtbr80DnmlV9wG45GehK
NO4n6wdKxWHronHLfXnGZgjgvw3xVItkKvGdf9g7SerqcV4QqDTDqSr+WDZGpx2QRXIXo41m9dRJ
MipAeEeZYikgsg7ACxq0jLdpj9UfqG15cH01OWblKS/tS++VF8ovelZSP2dxbi6IXD4EYqFGVb5t
+1NZfg3HxhlVfHZm/toOuJt6hiEJAWWQou0v1VYe8rNtdQZrk6oOVKT4iqahj5qctmTtOesmPd5b
VGAPVtPMW8RMfY6ISnmhPQAtW6aGVd+Gy/JoqJDNlDUYzCKofmjUBYu3GPPpGPQhTUnF24IU4QN7
9jhSMUA69ioDIzHAKtTvjAhdLeb7rYiYbw0cu1gKdKkMTCzAvRbXaXOWH2Kwk7nGvyStJP7LKMLS
K5tL1302qvOp4o1viKFUAiZaYwgj1zzKuMs7QGC63XFEWQdzppemZrgCKik/LRvzmMDpwz9ZswbO
v0JFaT4/M4fEbzZ+rvJmzb0D1KuoyNpfLSCo1TX2EpHZQEaAtloPVTj3eStcU6Zr5Zcs3zDjKNJt
4yXMDSOUsjFcPpv/4P7cofrSu2tvQmApmMQJ/8q4RxwboEvGzvKsnF/Nxq/2VkXLH8Ip3BpBWApV
uarF1THguuWftUkmwUdlYdEBoDeIZpCD1MCxZkZ646A/xRRf30uLbtC/NAbyXHQ/xVsS0BIeMf9O
HTpyPvTkYMpe0SI6chutdAml+q1s13tWFo+66T2JF7dZ8H/1ZcAMDYjG6LgyHl1xsGADgHljIzHv
JgNVmtLEs4ebRFhFMGZZsMo65S5Uomp+Y+7+8K51aBr/jVAKTccXtHuSgfoVIEGDMCs7ZKdUYVJT
ZdP6vaEIaQsCTpAOqPo3Q43O/EZIwP8qXvFOeuFf6If6RVxDhr64ux1icVXVPTT9tepno/ufevhL
TyXlfqOc6rbwEP2T1eB6yFJE+az5kQpwU8TgzMdSS/kKixooziFd2eNT69Ne6hfMXWHjHYA+Iadi
RGS6KI/pyNxm/GPOqNUvdmVQYlVftn4EhTsuI2aEkXEqA9TbeoSxh+4apv0xfQMP+bUcIlmKNAQJ
QoNEgIjF/V2nl0akF+aEJVWQskVS392neTqbQ3Qs80mnHaNf6L8UemiBBuoaE5h8LY75KtQSPcEH
/22V5sBm69/dxiJiW7rVKcuK2V9UeUe+o9LJY8X2bkRokD6WToWr/1Au1fs6VD2df9Z08BoZV5AT
HBP6FAPjgSb7nEr7W4N3hM1ugrfoF7KSdIxWfNHWRhEOfy+tIcF7YScgfbVDyyJaof2YJSbANkeQ
R8BGPwRQEv7bGlC0OPrASvUhD0VXuyXfuKpMF2lYgDVRLFvaclVsm+neukgqdTHiuWdgX5v20rbq
My2GTywkCkViBTL99V1nEuQ4UAFldG2KusYKG60PQUwDUykCqSOFoPJL9eY0P3T14NDZotqb0Bo5
DRUUuRzLZY/S8Tip7gKSYfojP5qqkRiZkZ6DTGHnRjO50RTYHRlpwCLuK2VIC7R3ttEypumn/vie
ftNbhNlIZYVdeeNSkcC2llqQ45tTigs3h0zXiKUD8R64+uG46Ma7D8/5IP2Rb0BmWVcOjpfstmF0
UCDB30aHtmHZQvZQo1Zc89zvpNa3UHDbE35nywMvCWoYRPHq9YneISVet++Uuo8SPWuTnsdblf7b
kHBER0qQSq4puYPGRLokalleVnLXOkiHguYmVMlJfqB4OVZXM0+LjEmTxB+a5zLMv2J/ttVX10LL
auVTaqbHuBWBChuB8SsVNyTu13k3zqj7kqoAhxB+YVVuLpICXG0a9iAFzO1+du1bnwUCKvbE6Lrz
DG0F9Ms6e/xFHKBiJ0PD1MUl5ol2UtyVothqrF+rWT7f+oVqU6Mho4H+1wJ/l+qOT2UZys+nUJRL
Q5Qh3MFGbv8xQPS0nSs4JOfDOO8I65AEIXDQxDdMe1+6HV95TUoKLXCZVYYd6J3prGiuxtq6C026
jV1+Q5qdIK9MD1/XetguxLtvIgCE05ZdTdjJMC4XSanxTcQ12hEZyQLiSqc0sT1SEfRhoS+e0Rd3
XRnr1KVlfOQNrq6eYsYGTHDdtqRfknz8tyJOpf0/ns5jR3IlibJfRICkU25DUYVKXVUbIl8JauXU
/Po5bMzMooBu9OtXmSGc5mbnHov6TvxYk+IHHVyiovbVgHbqk/9qmrpqZjxMmrpGOXnmp5m8x0NQ
pdhJjPLcVNc1Ni55Nl+WNvdmi14XdVGb+ckfCKA9NrTfck07D8kZsr9oCixOAdiRIl5urTpcWXtz
NqDEq00JKpuJL/GHhosaD7FOJ5YCqtDRoMvLgsU1LwN9a0oGTzpMjl2QeQypsiSuwUOIK/H6Ig1B
Isql5icnBcfJzHcBzozs/E/tRAnXBy3VgqKlnxHsX4x10s+cZWkjvaplHaUC0WywIcVFE8zJnlWp
726W1+SvoncuK4Ov7j2pUHhVX2648Zq20Tw2oQOZy4K8yu6C1dqRKTqctFInkiNGMfB+WCXPSaOg
0bhP2f7CF8CBk69a48LL/mjuGrl8aCtHhDUDGp2rr9L9lS67CtAedXnvJ67uwQXkcVAC0WtGcsp7
w7fE6BMvbsfTZjHWdchtSm4+fwxbXk2TPei2GiaqThl8oDftFnROsNrB3bImUe0pEjGt2Tb9EqLE
p4yq2K5WCmWWfc7KcbUoXwkVSqDpTdiM1LIoDVMKA3dGT5Slt2lE+fMVi4xZATyEzZvBfuaYYcL8
T+W87KCe5vlfN0AfJdF+8NQa3Sb6lAwTRNIdlfSlcw3w1o4m8VWlObLlG+jUGCZ9GXbEzKiPtefm
8La30kvoNZdzOLF/zQZiTMTiUXxxycQXxP4f5b9WBS/l9lW48TlN5wtVsrBk1Nns/bTWG2WGS0Oz
k6RRW1IZLfsFyWWUfHTj9LumUVFrt+rdaMq3oV1fF+6whEM36iyiO4+h2z+23U0oTkTeAzTH4maq
b1DqrNlKQFwNA08NO5VzbrqIRDggjS9523soYOBCa4LM0HhJ6eymB81wHqALjf3LsuDdswxITj+0
VvxBVjjnpa5WYoeiinS9injAx4kVJssfqig5mJeYuRag1IFAGMXUyFCrmO5T8jD2BjTQxDCowbJA
zf8yzEDD40jHfhQcEmQjcE3qp44P7zD9SribuiDuq30ryp8zDxYXmEp2KyEF51hov+XGQaLS1QnB
EXx3SS4NocSaCe0OYOWbeWwzZtA2Eg7LT8s/Wmc8KX1f40l704T1Pg7bRwMSI03l3O+QwYdJ5E/M
E65R1tHbOTqZ5ppGiYqWgHOVhCsAA30t3YEkjGZNuYpxuxdJf1Lfd0hmRe5AToHdujyqANBKEsIW
QEwP5DD8WhhKxupvYo8R/DqD46UEbl35mPIdx8qkuVfK6qJ/kbX6krL9LBtgJNiAUBnPrB5f9nVY
jXZS6e5k3XArU0KpfPFMiGWefFTihl/rqmdqqqe4nwV97y2uPdN8ZibPhdkmOl5GwCEaRKUFt7j8
qSBOlVx9kY3NvGy9dVJ/yUwWzCzTIWcwACxxti7s7yQHCxK2o1J7dbXlc5gDimpYj8r1UcXE8kY9
oNs2QePYFLZjoDEWcSltM57jynYUizxtPOhzgV6Iy2rcsZ1yXnwOLXqhILyIjPTPInY/dX52J51Z
7HhK2/jGNkdaUzFRXoBxGYJNpBo3Jvp+Qv7JOItKdl0a5uc69uzbxvj6Wuk0l7OX2TRPK/Dbxto3
3Yz90TSCnYeTHS8CV4hnlV+An4+j+nvK3lqKLUGxRapQ2yOdNAZ03kUbwr3wZsAGtRYn4nucIcBO
X9bY/8gc5UdHey0djR/S+Jpd88mI5TVuwnqKP0TNHYTQszKDgzpsm+Vjnb3z3PpoSGzKR9aj8m2z
N3NgJQu3jtohzbqlX01tfhVr/WP+cubY1yXh6fypLgtDo0jRqH2nsLDcC4sdveYiGeM6OVoYIS79
Zh7C/KC+E8bZXRncethhWWt0kawTnVrIJxIj2CrJgVlsIQPhdggjawTGuDIfSr4p4xrV1dc40mZk
C7VGzoFW/TqyzY8yYpUvzjwHStkHasJEdCEtOSIcj6kVcEHVC4oQUqzamZWv/qbTJzCQt9bMz5ON
Dc9p7GezfgF5tBzSKglR2yG+bEwKKlZc7ZCRo10YCbvs4LPZy6nlf52lOg16oHFWSgu3OOOSgYBC
s39Tbh34hgH3ug3zC4grrVWPkN3YcjrrdTAdNN1ndh6z65YwWGY8/z5t7tS9arLg/Vla1ml9xNlZ
DXKUZeYLdxI+zzJFMOkUpOy0KUzRglHEkNnP5q9OAkJDX/UXrXdOoi9gm4bPtBu/0rudoWec3FNh
s069za8mfNk4Zh+E799tzXjLTeuV3bqH2l59qP9mCxf4j42pazOxKlX1OriBpKpfOCWe8N9xMUam
Vt538BuYPWV1oc6Sb86epv410H44uqN2Ln62SBXm6UdffLutdqn7LRRjH8yAwxLt+bxHKbmqTCZK
AzVse6xAk32yyN9ra8665eWWCgaIwKpbEig7iDd6gqlurElSC3RPsGUgmKrXmeV9x5KHlDb4mWp6
8099hg+elLPM6avizjJTtFfK5Gmrwjs7+Knm+qRllXnwBryBtKK7keLD5QBiflX2D9pKz3RhrKL9
LLgRzxlxp/YwTeK69XQy6uYy8SLORAad7q429X0sVqbt9Hjt4mH17j3XqB8SGryMuhTOLnRsIm3h
Lus7UNmJq8/RXrZbzajLQiHOTIiiqMJjVDAkAJv2icM4guceNFyp37I+uQGsXbvnHFusxYSWcljr
XJ5tjqt92j1Q13RNSYxhPLN2fVZfaub03OhOulJ+1N3y6WQdITW+9HBZKVwWVs+a/V+54LFNRp3U
3UD9i9EnXvjQZtMZ6vNMWFCB+CYXBuR4qGvIao0JGloO850BVfGa+8UaR67uhJ1KMPxAZKdFm27t
zN/MpT6+6mmM+aKh20lKBmdo59wShdYIch4NQ1vdBkW+vskBryoL79bis86Bvxa8PE5/n5T76OSv
DZCcVZOqYPiqRyZ1Y746VDnNRShv6ugE7tAGRqv6Sc89kO4PeD/zfHUInFnx8517SXui+gwANZ/j
LVUPLvQytfjsUEzmr6Nekg7MaTmySto3eJ4YMZ9U9smhhyTblbJSVWGFpjxTxdIeqM5S/FCJ6f8v
lfrWsdAq3skEyphuDgoTC0dK3j1abOsaJ/VtOmtQ+6aTPaw0fdiw/tts34WFkRXoYy4ZUh6ZnkQ1
AUlWGNHA1KyB1EnqjTmva8c+IfVY8VfvnLukN2l/pwsTPloCLX48aV+mlxmu22UTFTI/a5afpvpw
x/EhjiXodgq6DRftNxQKMbrQWmsvU4s9iywZiyjh5SdsQxvZjJi9blZxL4kVDV5FMrEE6i+IvueD
8Mwafreq/Wnr/Zjo3mbCA930pvUM8V0MxlUhTzYA58uatXCkxJxWQwbO+c9z3qkKj9/co1ecjDGn
L99fxrEM+01BOEz8Z+q0n2lTbR+S+JTe6E97NF7sObDmGSqHdML2kJvwnSizAkm4p3vdGfKVIQRe
eX7UPftFnwD/Sxdp7SsZsrHN/WUg5QOlmtIyU6CWR/wWnWoEeDpYJl2E2YlRIQEe5hDJdGsnecvj
GlsFdHvL0QTFWChePrfg4BwBEMwujXaatsr002UfrpiKZ2ojICtpZqfWs0jip5NSlquvGvvSdflV
sBZSQPWNd5e/aCpUajznCeV16R3JtJtgC5Cn4feAj2TQ8Zr0ivUIYQTOeoO6IJWvM710sFUEP2Ol
AtrozOTnvYg8pxwAevXhyue4T2P3FT1VqfhYKdn9yQ0vAOsNMq0LdP60fUW4gYDDkwqe7/GFVePa
8b4AP3RC9yxunCv0efbTJoZQKsVlZISsdGhzmupI36wng8XH9JSNwf40n16YWWKc/0rNF6BkFtNf
5gzfvvE+qPqrdm7bDYuqibeKzb52Au5c+IrpkBiAPO/VwNpR+pcRUjtNv4502x0NK6xCDr3Qbkse
30xZ3q2qvs8nd3BCEwEgscscrHJJmTlfwcb+sY35c2a2I3PiYNxYdRf3bR9MACIQhL6EL1oEZkaK
EHXDeYafm/sSIwg7F1cnNe+KNJ7LwK4LRhU8iBNsY1vz/9NCPnsgAUobRDQ2wSGlGwPLJZNdHAyN
/bSHvGXLaq4Gyakvi8BQ5LVZFya1yK4K8uD2bSWjPRDe1Uf9pXxZaZ2oYuUcSrw9GGsJw0sIvBkU
0qRUV7Fc8zK9QXXdJsO84S5Z1B9LSx3NZl3gUNoaw3fBA6TJVTKUwSTJI+Ia2qtOF0eWxqpcNQ/O
sf17v/vVOD8Ylo5ZmM6vAhTA7j+rn1D3RupROzvc4QezvMfKch2s6b5IxTNd7TDw4LDgse4t776B
q6UF0B9fNsN8jdc/yMJsDCdEZ1mkmnaBJdZA37i8pS7HbRpy/TqlCQlRAgAG86g2jFVWDZjqUUFk
yQCg3rgyGYVXXW2FKdGkH03tBei/tgUHxVecMXbJlXsia09114MYuwe77lIji1TJwog0DlcT6rfB
0GFGJCB627maRXfVkTSR7E3FhptluDa0giv9Ogl8bfT5OAvo+EA0KPLfaj90AnvT1IeTx6yO1qRf
kduo6YIS2D4sYLcUH2fnotT7UdyTvgMINNLQWv/WPCrYFK2Un5QvuaqCCZTHokXTSX+srRDF7Lky
TONj5FoqrCPSDcj4rsAfyO2QI8MC2FtyosgZSVHmn20z0uV+F+C5W5JcBebgsQALx05mZ9EwmKHF
3EKpJRIEyDjaHRW/tasczQSXckY3HH/LtdJjEs2MEeA3KUQ2Qpf/VaNJq5ypH88Ac9+FfdT3Wd8f
06HCGimSNA6Nzrh0CbwNOJ85Tn55NpTsZKyfFQNm7rGWzmM/4wVX86gxtItpfnVz4jP9022a1Vnp
DZpfWOcijdw9yeBctV6P9mBnzJOTHxROeZ8FbM4PjdnA/xsn5ADP/NwYgM6zWZ8XYLkUy0E9/c4d
VO2x8JpgKsPSNB/uxoigK98UhQQF7JIU6XMeeV5DBRliDkaWPUW9kx5cLVhMi88wv500/kdpzeqf
uuEdpS2a6FEXWxFhq0jfUhTfl+XfZIpAMaxAWCJIRq4BznpaeeGtQYZmdTLH122mH7cuXmsM3oQ6
ZiIjRlniMJXQDOuWUJnp+bdC+LJl04aZIaRFZVtYj9bZbopr3bPCZRQ6sjD9R1V1pBfdsM/xsfGM
cSEzmdOxoieezk7zMFmuKU9Lv91Gw7g19FOoXUswZ0wtOdh2V4+3bSppXoprbP6dCsIwQg1zpQ0J
FR5WJBIKghZulhSNNNSl6w1sZW7mUJJ2YtTcZCp2of44fMvVOSli8FYJFrtGRvzB84bbLpbaPRlP
Dx2vzUzEKEn+00g/kwPo0QgtMMbcms+F5rxmcfLGq/HaSfWVYzPRRorB9Nzy4RxoQR/XUzte5XeO
3XrWfJ072SoVPjerb7St32Mhkpj69ZfJXD2GWJ7Kr5+hXRgAY8nztpAXWRVZhhp2nGCWhoWksX0i
AUfaIMXBAnlU3yfL8VLV8iXachf8q6RvsyljlGf/1BGOkKzBhjNB9U079XvJjhTByghcaGvmnpjH
E/90UrYEn2f1dd/nrbBLxo7X41YgrEkxWLzN2+eO+QnQKJ2+qX4dlRkOp7nnoeQf3mBcRpp3LKB/
3ZaWSlri9smW5GYjmlh+zUwx8BuiM2rBJmjzMKLZM3eD53zBciD/WL2F7F26QzZkVDv2BxWf2wJR
p623/FeLhxi30No8xGK9Dlb8Og06Qav0tBb2pdGescwhBturzejgK8PCwhWzF1a41gU90QEic/c1
Et4fQBcyPWpzOjG8t9L8TCm3zX/UnlK1vJRHZkpbtNU6f1c+jeRGjZJNniifugnXFSta9HDO5Ysh
sQHsbAyiLst+xFt+RlB0UrLdl5LwXGC/JUxlPcZ8cjcipI8Rt3aPkCZzyGTN8lyOvBSCS1z/6rqO
13In4+GQoy5L9OQgMVgqE2vTcPk59c94NS5sY7/oDnfyLfdsjx6eY5IJrfBH6t3ZRt8Ya0S94zvH
Azh/1Kv1OQUUW2gc8x+lzU53vj+mMt1kTzyQtnqjaNd5u2hxH85688gM897KPzH5fZzjww8b9qRZ
HFh5rrVPxctaAsidel1sMHAli5jdt1N2tsv0vRjy9010yIoKfHgrdl6Yh4VOhFW+1nX5UgDiL3wJ
SHlo36tun1TOuz3vk3Pe5SpCUG05FYzEnTEaScuMExfEZDrUg3pKodSqZj2W0y/ZnGtFXtK85dCz
Lq45eeTYXLRBJdhu2zf30a4RwK3n6TPhan+U332eU6Itz/U0kiQzeE6OsfU2ps2r3NqneeyeI089
PA7ndSPPvX13XHlMGpxDzTJgzu2RfElNcpDXqY0JOLa8H7BZxNCrGGYZAD5Ve3/FbMOY/KOPxYeW
ZpgGzlOxfOYGeq6W7AuFH029uonoXoVusTJ1KUPHxY+TksjC5IxnA9aTP3JG2dPgfOho/XODANRB
tlH1R1UyxijUuz31N26rsXHTlnIH+twU8iSLbP5YZRqNVAd0gk3m9aZAKHHkxA/tDJmAS58H2icj
25trmu+IhVvKaWMipfewAfL4Dal6je06cikL5j0s6exB4kyy9YAQ1wxRutHPNYvVL7lOFHiAXPJF
HHgkIqr6R1cwXGbgH7fV3c6f6WxEbcwkqv2obAciNo+SeuMDMrMZgCcve0KUT720wma682F+JM14
nRWo0coj/VSgZ0l5+93i3unVc+muFtUpNx0sOQOsEMHvi8WSA3P/KjBPdCRvjXVbaQIKslT7CdKy
gYhyHV2Ty9WktBjeFtiKzNK3h8JXM+jl+Fg2CsgtNqmM8Fg13MYviUliOLXGobGx36mzb7KNYaLa
Grhyj9sY4pqioq8CB4etAwZNyTEiZMJRuNmJJ/J/OgWFKai3Z+KF0KiHdob/zcjLoMDjsCkZSCQ/
84YtSlx0xxxPj8ODq1gDjfN95fJdoAublvP2C+I2wEQZOSvTN+jbdof8jQURIRMmlmQSi7JH2nM0
zQa/4npR5NthDqQx37Mqv3Ftd9efbgUvBeV+rKzCm2oifQ+d44TrND+4STZf98ba9JbtV0JbxqTy
KHI4PP2kIGNupOmrxRYsW4ubTQnzT71x/GxYyUiyuNJaAluzAm6mcWBDy4z572osvVSkZO6di2Po
F82aIafbS778lj1UUcw1/ay6/AArsTIHP8K4nW1aCnz+zqLL2BcSK/F5Wo+NSwp3oFZVmFizFpnr
BltoVFYOGfrnBLNafOnL21Bz+1pZrj6ic2vrp9K0z2TKn5UrHhsVwqp8r8CEGSWkreTslGL6oFIi
G4IsYhwpFsbMNAVenn2Jx2fj669BvzInD1ABdtOlXkAA98YQEEjFxHsSBe0P59RdOOVBCFmrAiOX
ELTASYW4M4TYPjNJy3Ds0XS1yo+EgjSbXb4E4ZD3gR4/GhwU7XeXAy9j7FT40/cBchCv5XbHB5wQ
JHz7LaHNwueqOxqFgnBp/XCJR1RV+pZ3bHKeV2oMaxrDxsgvMwZ4OIqYKxBmP+Ndaf6B8Xtmy94q
eAMj47OJwmKYWQibAM4l64mEbQsN24rsUtrmOSvnc25CsfG7DcRMy0DT8PTB9i56e5ogvh2sdwLr
3aoTSxxI6clngut04O/QqM41iDKFXQKE0Qye8Sj/rovmRDtHOv5fjpTbG0lA5tWwaisQcIMdBPql
0c1TazYeuodLus4XB/KSCh6fxlBmd4mDKmNmWVTXXBTPjVu1xfcS9S3EU2aS+x6KiAT8Ns13atcR
ljwjHzZt2M7V8l5Skw68Ea0mzupV1fOnM9Fu9GuazzuEt+nWbVbvBLP2oy/qSNFhHw0Y286TDPt3
OGCLKokGwWDSXElLj+TJhfnhxSqqC7mo80hNNsdBr15YNNUeRrryW/3WPM12fK2X4SnqL/KHh/W9
o0JdzOqqkW1p/ihoKayLhhTFrMeLQWLPxgOX983ZLcV5YCQQG0XIzM3ygQ65y3IzJuc788wi1FYK
L4m7QM6D78Czjxo9nNmny0nom+vPZfmseGZb23pt6OmDcNZcgHPgVyReZ3iphFaFnbIAnLhKreQn
EICiZ8USnjkpv1Xu3oXDnvkfmVF9Un0fJXWUaayRhmtWQRizPWy3jLa4JMiMpsa1wlZ+ljMW6cK+
xodp+ShSj/j87XvlLa+ATptBv0wlv2le0Z4+VkMwbOYLlyC0QQFwXke/H//YwuT6mPfu0eaV2WBj
LbhMSLdzaiDA0pzzzGqtbffdoTlBaAcd72ruedKqi1wHxijwKMdm5u6KdUbBlkHlO/b42pPrWDMn
aCffTFa/5o+iHGL1v4W/q6k+0LpkinnfevJaBqSTYV3ktDzsjP1IG2AzlB46TAvqtGfmRMHQ7nkQ
gld4wMQpLkC6Nb9cgA1x0lnbdROE6v6qJHRTIIn/OWvkRxsq7cqjmvkOWoJmjRbrvtaKX97lKq5J
X0T2epiG4ZrnjJRS3D8VHd+mjcRohjbDGs265EiTFl5YU4grrrc1+U989oP/U5QtW3P6AE1zE7nJ
rVpY3jPOQfrKlOfIvebQwkBtS+cbM2IeuuxdbHOl4X2lyivIKNWsxaJ+WMJScYPhXuOO24w8qEZ8
baU4FvZ3LX5UKVk9QWypurXDdq+s+MG/meikXjzGePwY/u4GdPXd6rqPBK9MpcCIP7CmqU53zXu6
h852MItP1ZfgAM3yd8ZN27B7aMifmbAfkK+PBneLAY/Xy/Verc7NBMRzp+FQVOWVeBhMSwFGSKiR
kByq7TJD2nrde2u7TY1hWNP5eTKgBtaPzbuOui8b48jIx6hL7ZASwEU+q686UBtFWJStOQRt5guH
RYNs0Vy5LXWeGwuqHHroaRmmCjsJCDeYyi1G0BJrUTw2eLy1x3acsjZa9S6q1ykSRcuN7S8mmxlf
hR6voPvJvQtGpbtvwmJSeuj67WUbhmdu/mxIWlSWiMx/rg0WxvIjp3xdGxsB1foY5vi2lYG6Ratk
cSenfGdi9FPhxspwQQ8wLRVMgHHmeHM1xnlkeACT4gDjdyjVNYwnC20e9GhKFAu5EGnoYv5qNOkL
42JrKt8++J6aiDy5DEnvz5qPM+DpYk/+0Gv+NGLZh2zQktOSqPcmSOnbVwx4bHr3aku7EgRp638L
skxLaV+rsrx+qAYadnZ24aUpy6CADqcAylnABxDN/IQnCmSt8yhXfjkUM1tyGRgf2tD0c8rKzfWf
oZRcozd/iDPajUvA13mm1HRg5nVNC9rMDTokHlABzVKEbYJIdSrCuDokb0m27nKsc8/nTOOSl7EB
8TTwBZtm655wY9AOdG3mCl8ICHHqcWDisaG9aww7InOYh/Sxp3npa8BJyUPCaraF9iEWtOqksDxk
C3MdXa0cw4pciOVPJm11ez2pTtCn55/1d982V6ejzbekz5heQ7NQxXQqazNbwknaeLWo5XXQPpz3
6KbcJt1PqItCebmJ+pTTI5VOWOpZRLBlP6nx8UwGvVXCxXqBelwJSjSJRndPFb55tE60G3qQW7tZ
NzsVN2DWm6RBUi/44df41I/NtX+3tOdQBDHhqzxRXqlMjJ9G8aEq3JGN5jQZP0VTebDVIGCzXyEl
ZWZL4yT1mBAjVMcwcsXOHfEDaspdwR9Q/3Lpum1Ut3UynYjxSGS6bnPOyZ5IAMkED5ukWDJYKiQX
OmzIL0ayDshlsTS3G/E0lg2a7ORRxd1RElbBIruaukfGZVXPY14iqTvRfoXJxz5K2jQisnjar2F6
EA/vS+uNBqnCjvR+vJ5XysVyJhPWImeqd6WsdWYf7gDWsRD3EVw23Eu+D1Vb2jo/Fm29pOrgFdRg
Bit5nGY6avTwMFT4uXYb8/UsJ81fWJAbF2RUjeaHWilfBXFy7pPmxsmlPCoesKt9T42fMYzujlWg
or8UPNms4VwlkXHZr5zNDG7+JDB3AkFpTaTjB5eMSn0vURN3VC3KwhKoiQUY/nezgUHzKamkHpjb
w3RU2sroltoWUQ7TX6ah/T7P594wKHS3+xeqOLRUxn55ANOGT1A35dS+WlbzaJz8zgLeq5pJZENh
j7IusdwoTiGQ+u0+MMQxLwkzeV1aRKCN9oeaAcnIOuhMdiG2tIRTX8PVl8/ymLiYR16H7k/HWab2
nBsUENZl5XrqAksLcjb4mWLgymX4rY9kQdhGEMfnvJgvq1AuDjVye04V8iVK4y/H4qoImmP/NK/o
U4498/oFVRNV2aEqOKUHfDhtckSeeTV+M3282jQEBcpjnU/62mi3n9aPolUCmldldXQOeA/dD0uj
PE14OAzsBV3nIM/nN4ZQJ3NaP0c1+9A+F8r4CX9hw5FpgdYBM6bROo+3zFYhiKobw7G7fBEGJr4l
6Nbq2b0hd+jLqEnSa91ZVyem8RWqa42GtDlbExgzLJ7FUuG5rW5L0txopEOoVbdRh571SOPMh4RM
eRp0U+yLUfhVS6uABD72ktOqZP6c2h7NCs8+Fcid4x5W/Zp61sqfDJyqZ2vs+GLOKsF+FmvxWUcJ
eM74rJtITtJnZzYvMFwhJ3zfsGBPlb7zS3eaCC1dUWCZYQaGPYnDPbdoP9ZWKDQZ2aoR5U551bff
auxcbKxoDow67cJqpvw6ZwYYbnNb3YJMJgs3JKh3j6itex9w660bch+eN12r34v6yI0tijsNateB
TG+ZIBOF3wGx2GXtXu5c69CNaT2aM0F0yy+qOhjMUz66x+l1DXZ5SsM2IH0xLm3GPb6pPZHS6Efh
bLTUvkvYcLfbzEtu1v5Q6mFe6eEE56dQxvCDj7BgaXlNGB7rzHsYiWB/Wr7pYxm41EhG8nUJzwo9
MDpULZg61hazejDoYDh/W+l68Y/WLh2U8nDvufM5+3BC1XwbinOjo00a1hOMC1qu8zF5pLezoZvv
5u7/iAMwkNvU5Q8IXhcAWgI/D8cQUcRlMEr4HxL7uHOPSYU2KwKFvE2ZuPPUeYyV9bRRSycTmla5
kcjVXksTsb8xh9nbpqQPNUseqgM0OA/3rXCRN0NomwggYzOyT+OhVlEzIppAeaBzQojF7xbXcys+
dphoE9ZKsKnNSvxtv8AbY5DkX9pmUSkzmk89+808iC5/dXqMwqN9lMP8LozpY/4nZMYYhVwzf6yN
hcQFe2v7mrUU52wawpFxm7SYts/6o8vtW04+ky1odQ75MNIy2NKjPe1Y6znZU114iuwB6o+iyHia
jx9S0+5Ykou2e5xU3sf+aD8iyZ46lowgZsr0d7fU30Z2gO4LXOTFxfmXK391KgoWBk4KNuqJQKQs
/PyDbO2pGzG1fNhpH1K0pIwlM0Mc7MVzFZuR/gTWysBR/U9lU22+d4zdsMD16tjAHBMtHRZ89fz3
WAFUx4Y3XgrnRZl6v2N2X4JgtB9ujUvKpuc/ExjE47K9Oi69G+GN/P9s42tL2GdisvQIMHHLBWDR
3UUZpgnoG0U8TbxeM2sFUA/nTMt2/y9PPvbs3O2Cr0l1pR49Oy4bDWlpciiAlEsQFqO3zi1raOLd
t1a9GAx4F523ZYzohZHbsyn/MpxutHr4JtqYFVS+lasxB5i/apbbCKZ3FnfGjVcEaL4xDU8g+alT
86FUyYvxBQ0SA4rh+Yk1wl4mYCxPe9ylYauydiu1Qk3MzBjSHSs8AasdCma3AoVSDgRhYYxc0sMH
VKgg0iL/Nz37chXxpZjtl1OmD0X8TLbFU+kVrZRLgxL068ZFQvEVWAwnczyd8EyT7t0ICIiPMnvZ
4RRp937OPlLfld8lTLz467IwUFSXCvqsX//1GDikhohLEz6ACItSXIaxieGVTAbXq2T4u9DDF/Tw
GVFiU1G708DO2Xpx0IXKS8PLfVwJW4946POsvbTzYxsSGPCMVu/CS24Aqzr5bpviH2a5I3n/juZi
qpFH3QclB0WoXGuZutBVXEAjRjqahfuSxtOVvS7XlEUgextSq5FgR/bcHCQPrQCvv77+4bE2Ks4F
420odNSiNsV2FrhLE2yDDFo2GxDUGphmz3B1M9iOY+Nir37x8bvkfB3M8Wrr5CCs/AZvaeTyXnMC
AbB5hv6E0Npn+xW/YsdBZcHjJp17KAkW46to/qj0vemxoBi+udlwhy+/qfzvXNCEiRblb8bJp1CV
DgzbWnQ3rDnYC0KNhg9XQq8ClraZhSSAZSTlWSlvCx9HRamkNyUXNyvF2CwerniRprwonhPrLHOW
fqn9qrpHSgNGEKwpwPWT9D8dPnRw56tT2ZHepyxwotEBN1KfmOceE1FEeinh++3b6NAee+H4+B8d
nS83E7E5TfRIt0NlXk8dM9PuOtQVydDioZnOwyr159uU+mWPWBvnPaLwR/bIsec5FY6aXj4IPzzi
lbuZElkgKLxSnpm+MaBshXibp+6D98mQkLknmf3TEIwkRvzCqvlxImJK+Ixgb0XMdLSqV/U/PVZe
27V7m7X+rRHfsdFdKyUicpBzJJSoe3sIz04Li3UICw6eRZX3VYibPRKgYoBCk6oGyu9eLSbrpv6j
LtaDUSNQSr7QwRFo09U/HRT4H7eZzqAq5GWdE2DxyU7fCToftKE4FRqaf/5l1f/h6bx2W1eyLfpF
BJjDq6hAZVlyfiGcNnMqxuLX38HTwH0wuk/3xtm2TFatMOeYPEH1k4HszwWMqkliL+1JW/84Wn1K
qdGwaFouHqyIbAcmC5u4c9dt9LVlft08eW2E1jBAuZUPX72BseFL9YZ7PF+zpEQlSPaGtbXJ9+VX
tyG9nKrTbyT5uRpeTmY9BjrLmBvDcQr/g3QS91sgVXe0nUdCSnf4mHGK6KtE0Ph9av/sd70ncq10
F6wZYQdbb4meUlgoRAPl0rg3ZbeHXYgmuNg7Pe0rBm+FCYV9L3HOJeiTgQW0FcxJv6MeINuJQLEL
6y76k6ueVKe8Ck8OzQaO8jPjetoNGzg5MqEwbZ9znGAEyADacnbJ9KZMGAbpDrDdoyZGEt9jtx6Y
cpqSxaBkH9v1qJDYxyw2deXgMaYFkYPLIDkwMd/LEE1rx/KwoxyufFEN+7o5eswGVTPETUIP2b1M
nwrmD3ECj5fKs5dhBUZODr2mYnqoIxEa+JO0Od5ngR5aq6GCWw3VU4hvAuVvpRz5PJOkuVjjB2RB
yKkPtto4zLwhe5767LmFMD6ujM55S18SBl97fXw13c8lMoyoXWamKDOGHpkMTgyBgjZLD8yyQV35
uNI7k+/kWOj3XGVnnizEg73m3DqFY+UkAemo6dcQlQd056g0AvJNRsrjYAazbOIx6fGYZLbpq9GL
7rDWwHapOBjfcazBa8P2lRSsWop558QZOgt0FB2qPrKRFPCV4VojbS1UySgy8XTHWxMwr57qWyWK
dwmcr/peye4RquWzubj3n5oS3b+9atjrSnYYus3kfEL5wBfA5qCy6x0zvLuN7ocd7llRFtu/L3GE
d7CZpM16Q98JfH8Eve1mU0fKru2KrghMvvhekBHWwfK7gEhgefXKaNsjIBeSDS6uZ56XyWrIZLWW
1rEZ88P4bDFcNmm/eh1bB/Y45M/Ibwf09OgZST5UgM27yrFH4mJgLAOg3bRHoLml8z5MRJtnAfkM
fYJ7XmGtEG5FaG2hacPHv7net+qQfeyBVmsCorCiFqIznlWN57MpdgKFKqfO1ntNawGSlhh692Eb
d5LYJH4NHXPLdMlRWVXlD94L7qSbSdRDLLjjM+PoKR8Dttd6vKBywSthXYvCvYUUpwRjzxkb4I5M
wZkNx79aqOdppkfxnmsdsBlIU+6Z0XkrwultFvHb0OWvWrUudaJXtZwPst+SGzqGFrrm88x+PKI1
iq+ylIwOodob1VH5K80tmzlQH8VW4oFVlGiHRmNnky5gzttewW7fUut/2XWL1AYtfbvxKo6U3KKn
ZX6ZedzF3m7iC4dVQmQSc8+kI+DLPXuuww7eWS0lMQZU1AK46EJEPyjlG48JwTxtwxJMAttwA2UG
BtJ1USWHiLMFFi0LJWXPCmy/yOsSZpTDZGy42vh9Gv9xBbIc9jn/OyQVmOLgEcTLoHHZM8HEBo22
p3DqjZX40RAe4fZEDYNULdyNlLm87/a5QaY0KFDRtm3yFXP5zoyEOkZCGhMFdjxWll5dO72MyB31
Cc9LZB41hoIezg6UH9jFUCp0sXdbntWpfiCnOrjwkFpVecpo6NPypUOak1ivrW1utfi9Cr8F0qv5
y2HfOFjPPWCczCj4DuArymwXDc6u4d2d4PN2u4QUZ6OqGMuPpIfhxcNMoOg22PRmWxHU1IyLwBYR
hpsMu4q1B13SxaMkQZwU5by9EHKJ9pIPU52CDlhqtJ9xOUqlOJra3WEf1Tfl0zzDRieWNymjne6U
J+MFmS6zQNI9kZ+1+CGiX9HAXMngHSuc7f0RO+k17OSF9E3clVGTwG1pGYHCv4ALgb0JZ1Vn8Z7g
rOqIC4n2caPuYe0W2BJKe4AO+JIo8U6i7CW2grKuvTUVGnbnf7D7ioDmMGQJ9XBQrzS9Tm2o3awZ
4RWYXNZAyHlgtDnbzpVbFV70wJ6LqB8FLcHkoFQk/67H9IKFOFwWRXmxbVV9o/MgQgV+jJgTiV+X
5U0Xzi1ECzFpzLI8DykbQDv+fbPGBUgzrvaw34jC03cFYqQJl54NZpmB4TIchGU5r6le1j1mkkoc
Ykjz2lCuc6gMzUJlWMBVBdQjJh/kpjVQ9eyoP7zEIlmVdyJm1mnzz+L3SlIGmjBxmAvwYgp7ERSr
FivZgXYDi1RdklunodfFfWPhvpkcdQf2DR3HtvZbZqoaRaQ7s01DoH6rE9yJpAwYBTbTKL4k6k9d
iGWh3OXqJcblrc9vy/o7F+qpXvlqTEw9Ui2FOr2D8uaJEl6Lx/yffDgL7VjHEQzD5oJU+7I8kfNo
A6OW8NkZqEC3GgG7RcZRoewyx39ViZ4bdkgswfqwUuGNmYoO5w0WItJ61gpyxkGj5bTLg2qmR+b0
NTxrAMDPckjXSzM1c2hnRbOj3w88rGmRo+0XM2mG4cWSjATrNSIo5ju/xA7UCyjWONT6e4bX2aRj
K71ha7XspvRvm03gmG0FvDRCIkKPnQrlZIPymRgc7z/OmMsH5yGhVOJHJ1APN14Ae2Jvaw7ailFd
5vkZu890Z6CyjmNKN3jbCux6xt1r69VFolRY8KxIpTPwCkdlszU8Z5ujQGj7oyzyDdNYpT63I3nh
hObxSCJcfy5mPJLdGcDtLsTHx/pKV+fA47VP2xegkfDfAssFgmKEe4nlXDBGl88CwhueCbZQfkzj
ie+6sa/CYnIvaK3r7mgwW/Kc/NRXjOmR0oL9p3QhLhAa3gWBBIkYHx29KAzUAoE9+t+cYJysFoE9
3AZifeAQBA4RURVGL9SqCKntbDo7ZJqkhIky8Fwpef1KuamWyLCYl2Y4dGrcAgNtMQvo2RGPRBpP
lCq+4klMGeiouy09d6+Wu7iljQTuOC0A2fmvd/5V+VfCfE0br8xdc9LA3RFpLtqfJX2wanfmaRzL
s9XUa4kOiYg2Ikuqm14HMUMfswlvUF4NXNuMLQ/uW8ZzX8Mxt8xnbem12GdjBOGsJESCrAMY67yb
K/8L67XcR+M7BZMzJ5iOHnjHVvyQKHsbeC4NZ5xk7I0h50DTDM5Uh9xFrFTdq2CE1hXfUz9mp4Zh
Gy1CxfxgY/wBwYf7n0w32hWdLCVEdwNRsKcZE2ZFA11A7Y0nJBtsJWM8vnCepn01EJFyGJH4NQCk
ebMX1+akoflF+N2Ru00HvrAHjArXEiXrqUC4XcnxKEKinmwWPM3KJGVnIGVnZuMSPvH/a71E+v6v
J3C1N4n4jdC1+7ZTEoahbi0y1pTiGRvUSyqfmQa6CJUy/FVkFEvC7+wLhu6ThaIr1t8hoD/hBBSA
iPF6akVx/C8tMuuSvdR9TdxU967iYgEcHBTAEqDso7FztX2Jdwq5yMI3WLe3kHVhxo/vljECIlYr
DfMsIhgd9GMM+CfkXa2kXKPXbbKTJKk0G1XMjckFEfOmLZ4GbKpGgjmSUF9Cf0jO4A25mi23nPwy
DWxtGRJp19y39NQDtnJ1VRnDml+BtDNiIcBqhQsCqeNl/I7QmU2L+s0gRsak698lacZGtg+qsvnv
ZNL+cKxamGRxU9v/6X+I9kWr3V5GutCEgLW4aVj9IWsrnlI0WVOJp8k5THlPDmu9tkz9lGXIWVJg
lELde0170KfomNJN6EexMwg6paHqjHwf2sJncxKGecDqFaZgGNSj2C+oW65V69o7tJIds4dPQ8e7
oggSdezdlCDjf5m15BSN2GwNeY5S1lKbhDFRn6Qbi5aFsdcMXlqkCSDvMhA7He+JVpaBZBSSv7Yl
irF2uqQNyJQVzp+1y/WrMGydlmErgFMZgvDsd5pRM+DKt+YIKwtDUUpB87JQCVQOpsYrjg5/C9Jd
C6GVD816lcJZzINUIJf9MUlZt/iND71yRF3GoBY1ZTBH03rMjdtselfu8mtE4Ag0RYizd+WQ4eRn
u3gsh9OIvjvyrW7cVRiMGUkRzeduFBB0uM1spM0l15PT4H0Jphdw1FsR28j2c87wPmhExjTUXOHw
DzrsE7pS75GKMFOCe+2dDYnFwPfy9sno3Sc1XKeyvsrBOYMewknTLuk+cvj/y0rnspriR6T9zMWP
05ds946F/dJpPGn9kvijkSpavyvzIUQuNlpB1fk5smCFh8Yl8KAmx89qEQAIoETs5Gv6C7arAoZr
pP61WnR0SBaEWNd/KsSjkbyV2sPO8U4jqFJ4qcgjhBoQw4PjdBMpM94IHDRMmVqdMZzY6LAuSnqR
WK23Y+RgFWspeCC+bUbm3wpijYWeqCAywtfqLrE0HDKkuQQMMJZnp1PtS0yOwByjMp+yc1avW4YP
DUMbU4hrYaVXkd56dd50Brnq4GAXlVB9NVF3MSZG+JnOZIBA5SqTQ2IwRiKw2qSYryjiW4uM+9Hc
oJjLevYEyOAU1XpXhvSjSImfR2KPn8Rr5jc5idcFp1P8TmF7EXlNy5OsiehJx3vCKRKa+D5uGW8w
Ioe12b8teIYuPJXkDODisnExORaM9v1iKBgMztHaCwZAElZh7Hv8+x1xAXMCtvpAqulkA5wZsmBE
lKCkZZAWtE42umIAT1W/K3KEw/iu8BzunC7fZZXCzg3dM/tH48Nxx6s2igvz45wxFnoaSkUSaMLZ
W1XmtFLp2kdUa4woNxWi2wL/UutpqD67NRZaFsHH1t63xaegopWn3jDvoxBPXSevRgslnYmcinMe
rUTMtXAoSWKdEuKKUcVUonmaovDOMZjlGwJM2L7Bm2I3piPkRAGrQiZLo+besrDNAZRqe4isYTpu
GmDFmazYLBMZM08B3gduXYV9SQoEquS8GsTXMDGP4Nxmp8hiZrFwmLOLwrEN3N7atZACyq0ADMru
1R0EoQ/2Rp1iNInXsi15wslL7TKfNOiEMLWkosMEOszAHmRS2vkesqcW9i/h0aP6qK2nlB4pwwOJ
3X75vDoat4bPq6bEttgEF7G/fGQJ/HkDzBM6ZdIP0BPdkDDZ6bATbbyLiOVIOOmz6BUocUrxRrg7
0dRiZntQT5Bzplvb8f0NJyOFl4HcarhkHy6qThy2aDcyWCiMLLeEamxVapBqCfTyTqlgqwIf1DAC
YIce6orfiTKn0nuCyPSHFeb3ScOQAHAZAgVeZEmfUbMCSMif6YHmcalAB5mYu+wLkuWTdxLE1uIA
93jjgj1YeMeMXtUOEa/Fn1JQheacj4tYfLsEGE4vFY2SweFBq7VaKramKcmdBHcLREVJAM8RduFK
/OP0I9XTUGXbDo12AcxXXTOe2uoaDCN2qqLBC/WdY3NUWkJb0GqFHTAiXlTXWUWcWUSw3Bo2AZpF
jDFPcMfQ6lyfGajxitzqEZmJclQSFZMBQur0tUtGDNnVLdfMqz6UV6NbOxXkdYbbFDsci29GbJCR
wKuOCCdWTpxWfl5+RYg/YjaHAoLbDMguKam66EOZ+5vOdeLki2MIQMzjMMvSmLp5t9d07TDLDx3L
KbOE94i0XfZ1guIrAmWm0rqiZ1EhBlXuWdZscsBKcF9xVDfEiCYzKkE07fSFO2iGbACOlaBArfPj
4nuDX2BxIWcWvijh6+0bhrv90LS3wfbLueVOHoM05pKfjEBmeqAZKoSGOWglOsiRO2ZP8U7TaZH6
kz6GOroXpndDUO4lGdEpaJHRcfQMMSV7PHBiDKri/72RWekAerkPSO0MBLY1R52nFvt4zlcpEX/t
jbjQLR5awhaDFHhugxNCjzn3tfqxxFJa5sNFJz+Km5GYrIp9+VyTkRtfYoesiJEIEfCnKIVj29jl
OvZZgKFoVHFTClRofaBnMKPmTy5y3m41wMRjuHevlHdLje+I/J6y37Q44NcFrAtA5SVvlIsdiQvN
MVmMCZ4fsRnQX5GB7VBUU8etGOsFCRqwecRWh9ZoLF6ML3xpWnEYIO/9tYPPmbUfYV4u0VnMXnQ9
gXs8YrTitPnFRCynWzoN1JLV3ra+1BUKBOQU7rX8DNt2S/snGBoO/qX/RXdwEDoT6sbbE5tzhBM2
QEYAII5FBTUWOwFCv4z8J0kgASNkMj0EwAiZJIGpU/I3c5igP0fn7kQPFFssjFfwBIqzmXzQWWDQ
x2FKAjfQb7ydZElrP3GakJZEchuKeABxS7qHwl7Ow4xDYYHAnX1mt/jt1AZDChaDInz2FCVwa3Il
K5/18nLH+GrxToR9vECQWh5il9GAubGUe0mGfXRN0UGNSfaItlOKD5mHEg+Yh4KFzsszebDQEBcg
PZhjmcMKuv0X2hJwB/p2ItQgKtekh8QFi9Sju00DY5MSph3qbkDWRE4uXsShbfMqeRng2veknA5h
ghkza/kR0EINhDfWLUEXvNvZo8v/aTNXbeyuhDef7LADi5NeZr+PUXCoRIQjS60BrNiklkoo+GyM
Nja+X9mrx/wyjTH8eueqQNWbZudim+RuEKE+OObKkt3Js2FZHWsgpi2JoyMX+wyZlBRYaa3M3GVq
la0ssmgMeZ0PHN5vCHzMXwW9iD9XEsjdxqGAQ7tqdYx85R0rm4RHhMWu0qdVK99S6HkOs96CmXMI
58uI9l7qEBfHoMUrg4zKlXhjND1qehfxU4vBwDCUFZ4ZtHCL3rPaCFajK7gDWvsqADFxAYzp3WNg
Wfx6aAmliK8N3l6LYf1Y4wq6zCwjMCXajJIKFAweRbX32jDkw+M/Pnc4kzloasZIDTjD2FIwEOyr
FvM0d5xNwGRYOuuYwHqtbzc2ClsHhW1E/E/Nua/YzcopJbcVzyXpSZG11/L6ENMrmsU5br48phSw
z9eT9egldV59GpK/RPkAB9pO4P5Bh+bP4qUZLubgXky9vAq2cxnFHkq0VVn5bdbf8pI224h3zrjK
2dOribXCMuyTgtwPMNjTbUpDJEFNGd7bbPZw/X2veh3k5KP96sv6EaFp8CL5ItXiteMx1YxjbimM
UUgX8i1hHftBRbu8qYCTz7WJxxXAOBN2B26kQoQTeKyB7zj5QGNrNH/Zh3KgO18s4Q5K6vg4mWyL
WWfmTNNGzdsCmtoun7eKOrX/HQktsRE7MJrJuQOZtG/jhR7bwdKhKFQoCrPqfW624rAko6lEBepc
xw3TIPMYE7ZhEJjUlW8uf0ONXMrwpvvE7tufvA+9u46QBhQXYe1L8jci++/Wwxvz1wHTdAL2FDsx
0JPuqoV+m7JtytaOqR90EKqWiQe/Cff4FxTMTf0fH+DdS0EMHVxFnork5k6gE8R4bgvrUnmMXsik
crdR0e6yCUsuTOkEGRcL3HYkTkNvNyBYYpXSFd1skypBo5GKHQ9rzQKFvvZs1LjWvV+flOrXQIlE
VatOjyzemCSMsYyDMMHCzcuRHEI09fjS/Jy4ORtHW8PA9HWCLk/Eub41XRiu5jpsnvvThFnYjlVE
R/9syvzMBW0b1qsLmwyCzHzrXwuotMFzuexNqgJfIZ5Lja0Jbk+6hRxfMv/ui+mlzFbBWZDoZPlZ
8UJCg6BUfQXx7cwbAQt6ZMBswnybGCg5Y4mP5US9lgT3Ww2AsPDb+CeDbYqt5mRY6B9dc110/RrO
CuXrtgUpwGRMO0FUPStjcVC8m3T625B7T2mfbcwIUhVDTrRPxMVDRWlyBP6o8SYwfVpgAl+L8T0a
Fj5Tb+dwzDQQRBAsX6KZ5B47vtjvwGx25qitcj4ASiHYSbC2aOgVBAAQQ1VS1Qo6AfJ4FrYNyu6h
ZWlAozV0Qadqu4r1ZJIUS4z5PmRkzDWG5ZkO/NvgrR/5KKZsrWB62aXT3i2ePIppFh1cjjD3VFho
cryRk6Fr91ieXQn5yrYvuL+Efo4IeS8LpB3EDgI8wb78bmNoJnKV5AtsVNXeACkgSJ6S8ARClZ0E
kWskH7Ql9L21LYtnJo5NilMPHbGbn8MIUcoyEGLwlbC3h5m8G0mh1zChRY6zgg3WVvON7AHstJBq
Ct+/qBBdYsHA1PtJVGwBD5LmcU8IXO4QkY2N9yrdu/HV3wQQ7h7CSO6+MafioQo3NZOPidY1LjDl
EqdazHBvbLxILh323nyr5F9Gx82K2K5gM6jw4nTs2BvVmDc1a1p4mghYmpe4xj1wZfU5WlfMH0Qi
EWVibysEG6L9i+aRrEjP0A6s/EMrKNFEp0h+sqDI8TLPYl8W0cEpv1sFD0eR8JigK6y6o/CIQmaE
UAZhIcCb0h/hBNMqlrwgnx9j6/etb3kNOQZs7QcXAP8mP6OHPYb5ew3DX93j1T8oRJHnn49HN274
lSQx6xtnwGfQr0AKvHjFNzlWYELTla3UF7W3CceFO61vHp7ZH8MZzzcn9KwQqgm8nIBMYztAq+AZ
LgHyJ/VtjvVDln1K9jKrIfHgLyDPSHIgKGVgGv8qo3o3aXb79FnE5luRhq81Oh/WYOP8NuFPkDzG
i7a2wIbVDyRAsi0H0eOC6IHjEMINWv5xwReMLVspREYYfOqnsAULIqVvu+i86/oys5myNAsl3oi8
STuMD/qjVkNhsZYDMoI8RZHO5y9OpJPl2l6QIpGW4aZTiWzlL0joCWN6QpsgTkDmgp4QECCLgrkD
rGQZqMjlPifVqSPwjiw2peuxyiQn/c0FkltR+WUGLr/UAEPOfIAv8tr3crEiRqvoao/TRm8VCo7q
NvWCANDoJAbzwI978Ap5GJTqMCPGZS9u4BjBXGlbn+S35JjrHGBjNpkIWAQkWi/H2nGyLYrC2B1O
Ud5DLV0Nbny0JudQCXdTkxw/NAcz+vCy39jKWA9sHUMQ5VBexzm52ZnNZLt56lm26334FJSQD3lj
PerIiqDQFeax9tmM+odHlwfrxm8861IMBEqkrBKSkk80O9FiOybC8cRvFIUczYn3GtDydWDuSfVa
O3QMJ6zG+5hgIRNsTRkVp1G7W8qry2hKIekLKTuzaxsJTuPL2Ahseg9msOpiDjGqq5jGZaUCndE6
heG3yrJNkxYHLlZXNwwAlMFnbEt9t2Arcn+BG61oTUiMplLnRK+1Yl/iTPag1AkgrVQu+NL4I+2l
V8zzgNSkAjoFCmAzoDjVMc4MGVIPbZffdRONqfddWylhUDQFUBWAF2z7+kNl+jSiY0dCCxweNGK+
yQFmEZ8OBgJr0ZBupmrk+E6uGVL4qfmpOjKtZmpVLCHIG5mzFJ/JmJ7dnh7pR6sg1qAG6xhewwsR
BuLI1lrhanrvTaJ0uGkVbpEhYqgwugBZn4hIsuPX0aI3bE4CfkoZVMkuN0Ng1STcamh93S+DyhZj
xVq9Yiu5kU+/70b8FDPCgFke5U9iwUAf4lMcxb7asspcZKcNIwNtM4QkuVFVzdlh+W7m+nVhM0EW
2M5iPmvAa9wpvbgDiCgXlAf6XXM8eXzhoDgZcQQnhmcNCFau+g7uezeHBw5ggce7ChENe+4RPUAx
oO1g7sog0+FA7DG8t6fe7B51Wz6awqd9uKnAfSnZAGKXyy8N9EJj/6W0Fb80dx5A7ctSEU9UcqId
dzFGx4ncmNDWOBrXkFTWg+fbrFqN2jlVQDQGS0WN5ceYdYkmaQH7JEBdJyZkBda/NOQ9Er8GYSWl
muDxz31Omgs6tOeR4HB6T864ZhvjqaQvHrT23Fb5yYUURnCHX7PGMGkylrj04Slj377EwTUs3pZ9
u9Gw4wA6FjmBrlqc4pTwaAtCPCOhymNQQo0oURcKa6dCr4FflNj/lJ6YsjyAxwbJn58CdyF3AgMp
OQLiw6JB1BZGWYQIiETz/EFeysMTPwkRKxMuh8wh790LH+ZImPk/27o7rNS1lLUZUGQTnK4sjxoo
yPpjdopDIRJgFPoeES3mWK9PTzmtPVtWxXWPiGEOnst7D9v4mzGXDqptKnGxwWkrJQtOLWhr7jnm
JHKKN9JjCc7bSB3GL+7ggSXp5s8k/IoK4z1mLuvlj7yApokeDeNa9WIVOODc1Nff4/ChqpAVeWfG
ZLiZ8XxLF23Hj447wC36s2q5pySvfcalm6/NRISTXlGVbWCNY6colrIwcwKorkFFWZhTWZWUhSpl
odmiXej1W4sl0d2G9r/UjdZZ+45UmLEiGI/JCqJCCYaNOSjXUuQ3yXtOVkaHGCoRK7NnDSFZAOnY
7udDizuXBNVDwweXdNa+4oNry4Ro17SBzacuVvXYX6KZl0ewt9D8e/JQN+4BvIxqHCzsQBFkGZOv
WkMLKJHSTNN28RVXSoCSxdEPpptdc1brIAEutTqfs8E65fxCUhbqo3ZxzKcGQwx48DyBHkuS95Sm
+4qc8OFTeki6iSVFIdZeK+2HHEVChLPoYXGZSNUPoUYbeof4FBAGROyekYFL6EWHk8/byGciDQss
L4wcbYJRYmb9LbN+i4Jp0lGi03xjPzBRj7AQkt2VQRfqi+dyo1jMpNiuz2zXM1QADDnp6FgVAnPh
6vT644DcrfbFmN340W6a+t4QrsRpvx4ZkqjajGXD9LkaGBKiWZtnNDkEd6kczix4WpTQdTRjVP4x
YfMbDB+Llv+sww1PaI1UH+4tQUbD2mhAS0JRm0Cf0OpmECuXASUZZzpaSFa5ew0aiqIWmLTI/+C/
5wx+bIoKJmqZqAOpXQSij5h9UwiRBTRYHHvLwKyZ8WahlcU+uMoyEjAb3HOA6UX5O4RoC3p9N9QJ
aR0d3SVuO8MLRJeiUKj3zSlx8QRUf+I1Ju1UYi9L5ltERjIAqHkmfoX4AEsipyS9kse9xq2R4iRi
jTqI1xZqA99Cigq3KT7HE0M3TDA2USIAuUWuc8/ARro20AA6SVW77RQ7cHaDNyBcRovEcyV7lx/M
ChihIfaqfVAnK/IhXGLaOQsLxD74uQA0/UUVJWUAjAGt+fick945wM7U0eOYDJSHcdxR8MFmbJsG
2e/nqFJEIbQe8aPRZYzzeEyI7+3OsWud+6Y/MQyeKj9VXifIg3pGompziEzKrOyqpDHwn44jFv1x
HO2rRN+xAGCMAft8Vl4rlyDbmqftjVYjZsacJtvIyaEeXCfVI5SY3Ldzz+I0CamENYSLEiYgED9J
IorEqoI+gZWwS2RsvXKa12bvVfXezpK95nmBTRICGCBXjddC3y22VM2jhEvOFRRijsZTnBVrO39Z
Dj2kszjXW7L+yMYi8wnyyL2YEEC1vznh1E2G1i36b/44F+YuqdC79asKU9uMpoJFgABxaDF7iVAh
RCxfFeaiZAqlpb3vSOjupg+0E4zdQISRsjhuBqGwJBJ/mtGvlQVAVvpe+wv4vJPpyTHcQydCxIVP
Tt+yH6a/vFYZ0kEWJebMzVMTYa4xylhCbNSI9gLDQkdUSjKtNTD5IyESNl54Ei3gUak6wjmXM9Bu
CHIiNEFcxyr0M/RSFgoUsPC6FxQMYceIery+d6P3JFnTMHiGixQOrCDLYqcBkVoEaXqEXhajTc9O
SPLJLRMuLeBRbS0VeJrCOWm9TvxPeRwFGkuSOscsX3/Pnz07yY5xv3YVZDBMgi03jkgwIeF8dRXs
c6m84kfBiBuX8a4g3kMYT6zNOWZUP5cFqvo6YFgGBI8Qb/TDLL+2RnhJXQCvgmwTg+xqkpTy1i/w
88Ivhbl8hHh9TOFR7TrMST2EueY4s51f/s7lzTH/ucV4LbTq6nbepWJMnVFDkknr4MBtJFMiJiqC
ESlXoMvV5K4I9WU85EIsfRFdfrNojqOxhZKpX2blAZsvID2y4FOyo+/l85gbKtf5gWee6MeDgcx4
MjR+GdbaiK4N4ea4oU28bGOZXSlwu+iNLkAnp6aMV8utUs7KSlCBSuEG9YxviYHnWgEumyTJPk78
fP7UNZPIS3RST1of38gCX1mDsSHW483QnddFCGn09xSgPWEnlzDL1zmx0Baz91Qx9mTi7GEZg0pd
Z9n9iyrgiwPTXDihO0X7BA020jtZfJjuVn2utAvo6blyEKcTGgXJIFY3dSsWOF/vTAePqaciz8RR
+DYgasnFqTDcL/kQNEXuWIxVw7pHGcQWcKsgZe6NtYcGUEAursZpRYRGTDkT7lUM+hQAxdU8sTma
dqijJSqudx24SAvpa2uqa4dVucvlNTpXDj/CpnqgDv0DZPii1Gpi7GDJA7wm81uSY3AMaNRzfBFj
4Hy5+o3xhejRfBZrSUQSQrOW/XdavuoE2TCATgd/ycYwYrgBte96nyX/5IG5B4fBKlaNLz0OTBO+
C3+h88/BwDOiVeE1fFK4Vm1G7DxabeqT0zKUP2l7M83v3kw5T3J+FHJ0WVQNbDJ1X7UIRCdoGh0d
A88VczwffCouCxcUMXi/sXbxYtyNUOVCpSfSLtDvNSQOLmcVlBSe1tp6Nmm4TGhBNschE1CLjad6
cslgZj5WOL821tYexh+aJcyB08y8ieUiHRCNK7RMVlHDRn2fiaSZIYlGOyofv6k+QO90E/t9gzeC
+zmiN4B6VYTFeQ5v7Xs5WFfDHTejyWmqo12A1IXRcBMPzrPSCD/Gtep8s1jaUnvOanHQcDEUzreY
UWQAZOzI90YmShIPB2r1riQM+ehYQAdXMHhHI8YOM1+k2PfIZNzqiRA8l++h1pSXCHUAHqh1VDBF
4A86+GAy2GW+51J09B7KH+cpM/7gyW5mvQxU96XrjROTkVNkvC5OgkjqO2/e5yBIEmz0GZXbp8Sy
7Rn1wY7viUE9zNHYKx0WOkZKHTspFNphXm2BHfluOKw94qAK655WDOvY40BUAKPDj7JgH/1Yl8/e
XFxZYd8iXVvri+NH01AVRz625pjihjMQyTos0WXZ3xwJZFzJkWZTsU9m7zcwaAzyfUqHrDxH3Vsj
vHKddrD+KJ1hVQ/8lajgIsAyqD8PpR0dSPiosdSmGT5vJDNuV+K9ss8uB6rqlc8DJDGszTFe85JF
t+78pDH2ooITHyfzraUlcrAHR0T6AA000LipHssCJxAAK8Z2Qdbsc0ZzBTGe4YBBG2x8mD/HDor8
RlvM70E2WjsDRz6FS5L3XPE7LWbjWNLa8l5k7uzHBArk3Ys9o+2IYjy1NbuVFWFmJ91k8PpEm2qV
1qFDpKFjBnANeJkzPQuUDcZMC2OydYyDUaLneRkaijeHdcyXASOooBvIVchgWK92WnUZtx3Pm0nP
N0VMKanUWowqFcJBZcMD/ihi+Rij8JDgo01SNumk0rQu7L9oV894PeYDeXgHhw+NQCjym5Boh/Ot
mRk/8uBK8KsEghYblQiSa0RTO6q3ucaybGOMGLMNdh8kUgHxnpDxh9dp01vFa23rpD5YzxNBUvWQ
ntz5ra8VdMoV1wixFWTdEIWQQ+l3/NTOzl0dPWkpUWlJqV1U6vnRIcUP0ajABldpK+zj/vTSTzm+
/uiznvmN8DYJXW5b78XhmVVtICoFajtr4+hi64wNy8aXKWP9ZG1LEomL2WEWMm1rL4Nss9PQzOc4
V3rbuMa5vkKZjOhonQkHshEiBEn2Aiz3nuScnyEstiqbnMq7Frn+fzydV2/jShdlfxEB5vAqilRO
liWHF8KpmcliDr9+Fu98M8Bt4KK7rbalYtWpc/Ze249bEisGsYZLiS8umPaDbu6BVJVasZOHFq0y
zePFL6SylaLwNZJ9H3EIUpxjifjtsS5h4nHwF3FnShYfz0ALSomOFEZSON6Y2pIbhrSQE1z2u1zy
XrIY3UzodSymwkwAL9V7OwgPbHF5vuvQGXU8pj3MqyGL98GFIRMejmYvgn7fQIuwWiLLotdCyPdU
K9c2LwkLjKY9simF6CsEDfoSB0XAIYnm1niKuaw5hQf8w8F4uBTupOHtlLD3uua2jLI7Od9y3pPX
tWpbYHnOdzVUa+7ru567rAUaQHCX5VLEgMHhEW2/gncrTi662uEOZDZMpZ418rFkV64p0HM0dv1E
06A+x1RtswmBC4lywYCqLcpNh1U0B0/TJn/ghHNUGfUnRrjGXsKiEGgrVIleq+gLIm6lL5DMproG
I+U3fo5cHOO+90pTW6VqQGhk4Nn2LSi3i7kIp149eI1NSGLEw26fw3ZcmZChIVW4Db0lx8Sekbr3
JtG9il4+KkpCUstx2sfd/GDEyC3NG8mYs7VHTPZqo6Ygi+gbOwPUzvei+BYQLMOMQaH8oxmcZcX3
QJKuPODCLfvPKMkAy17muaJjRvApd2jmilt5eRnzMlXM7DH9IAePph95CXnKb5rwZeb3asHluVmO
GMmdZ1KqyCssrJX9raCCbKyTwjhgHldQJS6xMK8FOS42+m0JByI3G9Rb1A3m2aq+BF8cY1/InuHQ
Ek5Gc4q2bYTFYh4/FtHtEB5RQgAyem2MnVgcBfZdal6akYaGaiI+a73/aPJzvnca8xSn8V6/FCVo
7Xjbadj/g5mhsrlV9mq9axBYdCCEx2kFFHtHRCXGlnovF/ZO26vRV1v72s3Rtc2AyWbgqwkIWKk0
FuX3tqbD220RdWwNvPjJgAJI2/y/3n2IS2riV49TSu2rdaR94Jeodyj6zlb5Z3aYqLiKhm9OMz3j
WX5MxvBak1SyoIxJSNPrrYNhW8d4J549IZ76EhurbERav/eytOqch6lqB2RfygwcxD4gpz8svbBR
e+3Smij0dTrKBzvC+djuephmS70e4DSG7mI46B3DQ0B0TiSim90Pl5Hea81KPkvUg5LdMdRihrG0
vuiooojVJBomZM2nKv4GJNu4AY1NRp1irlKLWynlSWurJ7tPzj1GKQJPz/Cv5DLbS8pG51IAi0Kw
Y2/phW2SKt4KHEthMW45Rt25ebEkcs4tblDa7xSNh1Z9nYEcTHl57JXhqBvKMaECBaToFlCgtAzO
JqFf0IT1f+yli5yA5K/Y/CFmipRwoCabVMYPjjmt4xdzA+S4o0fvWcFooXcFVuVwo9g4v44tsU2I
HUKFx41jaqK3eS5/0/59jm50bLH/6gEZu7R6UNbjOOqYXts+cYCcFME7spn0Ha1dWO3mfGsAmAc1
uFSPF4qzuiVxkYy3Ko4QfbZ+f6K56zdQRboGHOMwb1LkhwPLGSAsWBlj+lJIwnF0Alrd7tfu3w2c
y0jg6YVv+1jZtgQPRSMlto5qsIqfuF9eQyYyWNjU+d5R/HitQVX+WkD+axaHExeG9qm/z+qN7kCK
oVS0zk0WXPXy/mYm0pV+SKG/asop4B2ZKEcQbfoCFAhoKwVunUSXpLTYPHlzhuawGOsJVJRbygSC
HRI2h8irF7RD1bPWCM/lLjCXuffgMu2NQBFoByPPmSCChXiJQjYLMbDZ8eR3Rovm6h/bXiZTQU5/
IytaXrefON7dzsDgchiUHxl6PyUQoOFupznpCQ/EhWwVNCHLpBEqkcytgooe1w/RzJrSPijTziJ8
j6vmtY6He/VqMQOxQ+PEJ2ripWmIn7XAzSey6kY23tySQgrOn0NPWuh7VmR/XhL+WlBA/ORgsy1p
aRYOexOpeQnWK187LcdZ+d4xpOnMi0aPAWLshW5nMqC0uC9Gn/gfJ/SGysQ2iGRnQ7PAZvKDqnGI
7PgvpNWFsJtt4003dqE2rbAXVNj37fauZecC3zPHCsKN9bJ3stEzcH6o6Ue9eJeIaZK5wMgyxULG
7GWlwa/CxGDjYjSmW6B6GBIr1bVgGgDyr710vAYCjcMK40/tOYJcecT9LOcxHTG47uPmJPCtoWt3
Tf0Ydu8hTTL73dmbKSZOzYt/A/1f9qLZxZZb13aAi2RlJJ6y9miLTLQtWqomukVdt69Rc9oN/RvJ
lUGuqjUDHfrZywTepksmCRCUEN5odhEa2jRrK1+PHaz9tSP+NOtQdu8agJ0g8rpywVGy7CXyUnYO
sGeWXqMf5darIAATxkR9ngX3XF1/cKhOOoLN/Vg9l2YcFkcZyaELxXtyHvp7VlkPpK5dieI0zW6L
2RloRKdcyREjyRxR2LLKuaLlza3oX1qi4OlyyVvnX9JAvIKeEBU04tHZ6ZN1q+oZyCwDAy587NQH
CEkx2A5gaL1VeWjkqds6EzAkD1L6UTYnEy5gaMLMR6SGMNRcgXUgN+Y7o+OqLQYV3Fhj9a8nGqrD
GRvwUFdXx9ZXCoiVjuAEGWV1F52RZiorAapJprAOc3cZEpelAbb21FAPR4a5yytjlzjyzpLGXeFM
a49RDd3m5bJePzH8PmbvzD2E31zu084GAQUVUAEzj3g0ivw+YsIan0jcw/xu86bIBlbgioA4ErkJ
Ewe94GXnvOKYwlKOPNLZ4D6g6FR0Rl/iL26yfUkr3yGPcKBIRpjmIDYgrCL4Fsonqs1V1h/pZKUf
KeZPvfiMuWQy5yhcpXgGDUQV3wHTUU+ucIBn2o4n1xWgQ+iRK6k1cZp/wcXamTX4DAerfXBXw6+Y
SyKmkxZVDQ2c8TKH7TWzw5sTjbfoXDQ2jKczw8zLQE51vhcRmEX5qk7Q7PU/xwj3hHWDwadJoWOp
B3XN4cL4jcH3UQjdHdAOpbhmTa9Ft1dAlMpWX4+2eUJ8z4wP8v8KbmlfOTozSZ8JX0yOHQnHUnZo
WBsR4h1QPTyRKzUDujJxR7JZ4f/3eDKou1v45tMapsON6/RI0HR7uBJaDJ9mce2zZzktecpUO5O2
q7J635jOXl+mjzbtNTFDGvY5sBmbDgt8oKyIl9uBE6MkqZETZA3Fj72zO+KHdevK3JfR4iazNZ9k
tsB6yu3k0V2sE9OdDGsd18Zar8G78HTvaPh5BXFTYZS4/MdlRArznZgbby5/IiUjQi89xs6lyeyT
qSpnJ+kuY+9cmItPGAnGULnmoXXNY+0q44Qo1wHTCqXcDAHVM2eO/T88WAoeTBqEv4gmkRFYzrSZ
45NlNETK34HCSOzsVhO+BZxY9hQ/Qvd85tmlq0P/B5wvHnTNOtfFcFrcTiN9m5TZTGYxyqBNNNEq
RopBPKfJDRmjBFmGS9uYj7i0gO5GBIKRDRuzMkfpXi03uHQr2f3JGB4ywULOo+fgVSxyvbBRp7a1
CBX78l/eaO9yb74tE4QRL9p/L4IgTXVu4DJ1BEt18y0ol+gynAgFNNn43Mm3LOkwYNFPAoFdpz/O
dXvMcmejxi9ZneDcX4oduvR9vbasdSkUpFFfJu0ME4AvyitSkZKvrIdfloQndCdMOVw8x4f2OYZM
aelPjLNYa1zgTeBPOfAn4BOHpWncWb8FSeyGC+wRoQ7NEfpe3YzenV7pVMvEH6l6tDYeDULm5EB7
k2sb3/WYn0q7PaNzyk2SLiryZQFc1IjbkGqH/XDIZv1QIz+f6BybB/QfxFeGkKoLxDWMczriT5wP
J+7cpCwPaqA9jVp5sJrDOrg0kJ7P1Zt0VD6K3otkQHEIyTIyfCRWZhNd5tI1IZQKt+vw85nxux6z
x/bXJDU8HhpQueZ7uGb2GV4cMDFgmfGFaIObT0dV/SlD+SChXWHOktGb7MarHOCsDvxAoEGpXsIY
qbtFp+fFirfJcMwnCsUlOyvBttm4JTmzdFXa5i/CThzpzCLqC7FKRck2QI5sK2E9JyZrVm528VnR
y9P4GVzM4yn6P4YNE6NRBpJL2nRUvCXaZtvahw6NTh3YTFLO5gzmNoChS4qqRIGlZscK6wTNK2mh
XfAT2zWxCfAHGUUMIV12uqrXWjqDg/ki6U6M1mrCb23oryaxqsE36i7uyykLu8sFB/oz5Cxq9VfI
hfKnbm9bNnyRcfXZ1fUz1WhtaVygQwlDyOtMYwuhtstSIIJhP5OkQ1jvvrDZxGdmG8F34yz5Mt0q
ZgiCkxiQkDLWfEPxkqSrYfRk4VSMdnkMp11zbSDB8oynGhP5jgAymkME1lIa56XO5Tv1dTKrJZIK
C5zT+TqnKkzDT7skhfy74SJsFsjKhZNdjCnbLMl69NUuVj1cJ2wWg43oYwW/6BPk6lo9tGwJkdeI
7pokIVwoP+C/NjzQA+9wSKDtHy3q0iej6pucI5Bg2OIEDBVwj/KeC8vv4pb7TQiUEcyhTheo2pUY
E8n19Suz88WNQIKLLaobxO2G8N9aTKTduDQNVIaeTXNaooWWu1Uh9Xvd0i5d11zmKLlMSndWoTRm
1Z+W7jQOSxULUIl+QgNvKfuKcw5omYTOY7SEazB5jNvIR52QEGoMNiuKBzYfumK4vw0HHRuTSThf
QTsiTG1XWnga/xE0ddHZJgK7BQEAL9ASG6puHBq5Cqdh3aRU/tJCZrlFVAsV2BdAN8d4vI80+UP0
aAofMzxkUlg8ODYTHHOjf6RLf2VCUrMA2F5aC7OjjYEBaiNdIOKKV9hf0+TISyU6Tv8MC8cHxFRE
hd8jaDUdQGzWAqtSqU6Jc0D9grUK2GB8KJoXuQwAiOpb3ZGBGX0pRcMtJST0sMj+DWUpo+9QfnqB
+P1fYP9JAZdOTXpLROzH+rwp2pJ0Cz8aPskbUegCMi+Z5fP0oYAdhJsMMAKqxshjA7I8wgINDFXr
oj0imp1qHXezcQooyZMN2sCVZSyGsq02BpB/pa2KmCuIne1Ukh8Sq9tihPYUE29loUGim8BVLx53
6lS+OHp2s3K4h+q2F+3Z6K0jOoE+JRCoiI5kn1TIUxTMDdw6eNfoKnOeD6qBFjfxRGgh4rnqgLHl
0hekYjikYthEYQwcxkKAIGoWy+7oGZ/yhP5xrrdCbV+SZFEt8wXJRvo2jF0AT7kim3UgkbNzmK42
8xGnO0dAeQIdb8IuS8od3TvTQj0wckt/hObZVCdKVSZszeSVVu4FxY/efMmb4cYwtCt2wYApKWpw
VnJcOfnJlpwTQNf53NXVhdFKgXo8m+QnOYD7UWuXkc+ze1qJdq0axYtL4EsvM7lOv0/rtbKkVfg9
acZ+1qlZZCp+Awu1ivtw2ucrLGfEu+acwNKRouaU0U4AcGKnb7KNEIwQVuMlhUGszMpbYIg36FtP
3Wwffdq8cA0yfEtJrmOunhNkdsKUD+NoHkJGUBQ+6xB6ZTRU12wNavYi66tvg6TDoXW2ls1lCJTE
/DfiQpLetDm/msQcDPxz1azdqw36dhwpODCI+NYZdYW0qA2cGJbrzwc4czDRs0Pw4SdS92I24Ut/
2Fmmuo/DZp+7Bop96FUvHAIJtDH7Vf1wzrlTnLkRnzSBy9H2V39NfyveivnbLujKKKW7UTmvloyE
lWZ/aJHFoqf4vTrfhTEed8QOEY8c0JLUeLZtwRgvv0X0psv0Vo82w2yLzDT90Tr2U4+nt9wpX1OB
BoyYk/o1BoVkZMpdnjFK2tUaIs2AYV/A20xT5KkpjuI52iiYxJp5yVA0vHBwf3DoeUZHnEprYFHF
ev0vzIpNnypUrzF6wXGL8M9NqERBN2ly6sdRT56F6kfKRimYSNGwbnPbx3OLF2xb1jJTm2ytg++v
FkMIm6Bp7rnsEgGwVDgdGb8GwUwJ8oIQWJoTDVAPEmSVBZqgs0TTDkGXXJU+XeeK2PrihaAEgKtt
HnjFy1JMgobxFdSLKuiS/j8zh7TmQDaAHZM4GxohaVZfk1WdaCgt/LVHW+F4jI4LXVcjwibqmv+s
UwM30ZygIQO2oIExbLkH1M4GKugGPQ5Qi9a3wstSLNR40m0HNo3EFD/kQC13DoL7zgEAkE5bR/Vx
ZGRx+cSk9aYa8Xsmifd/gum7fQlFf0FWuN2mUsd+S6Y4V9jShBo2VRvxNz+GTmwamgojxWkZkU4O
MFSQtAbgA23gjod6h+ldMvVLrBZ+3siuHqMfyqFBWkiwQkZDpsbw2vKQ7JPibXiSxXbc4uuQyl0x
QuqIV0F8tE4j2/XKw5nqycVH2dFIiFYMeQIwffxgcUW3QNpYt+Ng/OhmusvnamcF3Y4OE5GZ306y
C5JHhQA/xlaMtkdXn0n/BZt6g/Gi038neqgBkz+lideCc8roUdPhP+kr4zDLmJRpZ1a6dpiQQtvs
qQP+RzoFsHQkGRsO3XwBs125RPiLohB4Ng3TfubHyBZXz49Wr5bcl+ppM1IUDAjBSuF6Wo5N2vcn
8RVFGOvJxG4hJmWIwJjajVpIVydzLeQ86IfF37lmDDUCxVeFhHcJSSQsI67MDozobtBu5VxcddLS
IoAV+PrY0b1OgdVgS25Hzdbssim7Ks+U31ONBOR0iykD6nZi7ZvftvUdlJa0D5OQagpSCdhppJP4
tajazA6BGjNZJcsPC78E0a+BgTAbXC2MiRYLT4OwDmFAdCBiYjHFnsE7pFkOosPFeCgU5yY143U0
rLMUWzu8S53QaBJDv3ZRg/GOKEy6SI1RmDvN6CiBKujuPMIZk7yRkdNbhTlCyJ88ZGBvrX0wVuuQ
2baGtnZPu6RvDsVs7x2JNjuoa1mxtyYdikTdgSndGKjXDAZjuCO6ZoOKOQmOPcr+7YySDGf7oZ+B
nmKHV7ns9c0zq/kupkdklaiyTT8cSj+1MN/wLOk8S3RK/fpGY3wTfCeBAdffPJeRdjEwgHYkNVgJ
yKQBcz2x41oy3P5F3YWju+zOZndFmMh8YSEFWYziVnQno1/MJTBPphOz/UR/DZLyng7peuT0JeL5
MiXvHaa/bifG98akBU48XOmsi054ZaJ4XY2H2D6rpFK9tGjoSXmxceL0/4wmPTmjejRhQGnnkbd+
6PcVQDETym9VAdmb7bMdVCQPbutysYTEt5hBlXO4m+Mv4i+JAWS0j9kfOFngjE1bpKgDaPMMNK9t
uwzNs/ovgP7KYqElqaiEPt1RtNL1NSFIMB0jBArXm6cDN4L8uWq071FM/sS4T3U+6wY5IoqNYx2f
tF65VdeSppuCtKPrqRjMwxLhwNRQWAQI6agVnBFfxIwzLLyTS/EaYRarJ+tV/0m1pxiDdybfHx+1
uJbgetLWRuf17vDTR+FwajrQedmtqNtrIabLiEsAgIWLm25dR5iPWdSzupFh06Vk68j8El8CI6Ku
WZeqby4KPlYO6LVYlSn2YfztbbnHH9lWZ/Ih19a/QR79HNvD4kHI/udBWIBiGaGnsHnRXnw1sCTa
6auk3yvicru4epe07xpBPs09SYhbzF/8T3mWxucuao5sogtQRCZaSFvQnc200ZkAC+gBHQCYMiUr
VbV2DZGHYlD2kUd61qVpQZgTRljNx7r5pBjZh+DPn13+2sHpN+D0pyauhpSbqVtZw152FFq7bzRE
Mj2mF0sziMZ9ZQVeYIDyw0dUJPeEpAND/ygdDcA+3lsnOUc4q2QnObRluZHNL1iJBWlPiX1VmocK
vUbt0o0cjoznzE3/iJ38NcRPOyk6asvySQrmc66KdQyYzqRdKLCuTVOC5h5RuTacCE7TA1dDlFJH
rrMeVr1TMJO5aQ2mB0W9FCnjwHxeOx/VoO+4autAwqeSZjJPX9QbxKMq/gRAIGTU2k3Q+rh2FbW5
JWZ5Jb+ZYj9b1qG2j7gC6+jPomlbw4aTBpj1PS3OF6Oj29ldKkSNdcihP/HNpFszfTX1fIO1LEKD
OP6Cys+KylMiRpXZAJHxB9bXS+AA+NDvvYLAj9REvdxOK9xytzzDqTuWq6zCqIJisg/vk/ziUMjh
N1w1AiUKaa3LiJoRa55Kp3+9yXBF8qMIsz7pxTmRuuUUrzLqPq18GQp0C+lCS/CYjE8hF9fmk3QN
d4xiTwN8i0ywxfR9LshUWX6/x66sm4I6L/U1LquO/G7TqnL0e7n0MxjZMk5wUq68AcOKDHrMR5ah
XXTIS+Pwr9A1pOtp7l/RmKj0OyDBlDOUn2JrSqpLMbakeTEHdkuGtDKlQuxHoeZ1mC2aivYKfjG+
Az7fbUwk68rkJZQEXc6E1sdxtRw1PrGd2rQPmediTmWmt1AuTbSjRnplWSx7LCjepe8iD/QTSCod
Qs2NvApCSh0z7gfSWyQp8uWNxctK400JsMwjRm74k8RBrYypq3L2Cj+Xg9lH4YvA+2/Q0WFsm/x7
iZ1KOJBXMWgXfYfDTPlNFqmmcR6Kjm09cIjupd/A7Gho53WKkLXMJrcXZOpNKVrIHXXuAsVdMVzK
wv3Mi0kN+zdqZMUmnz7g6cabVnbzeuxJz+pc6GzDFL8K5iP2hOO2b09h33KuaT9kOTVthyOakJqY
/h1Egp49FHv6ov1OcBbQoFqZC9WtkV4TrhbMWlIaSqQE0/WyPpJYfi+h8bTI8gSbcon4eP4ogvAl
VOKVUsaHMmH92B32DbFNJleGO6c65hunfYErMkrICkOcbYMdy1EgSEnH8926Yal89LO4xsjTRAT3
TIIkarxqaAYtucY3sMqQgC3QbvjE1lZTwUGA/GiQjBZrmemqXciM5bJXmyon3VuZuBawsCT1o5zP
MuquOYJEJRI0eC7htUe7KXji6uNU0wO3SOFAI7lohEL0QbowuOGiuXMVWTsKTpL00aDiSUgGmwv5
WCe4agbjsPTQVX7V7U+MPzhzesC4MuN74QOKLAizjWGGwSqtV6b1F7oBZUXs0k7Xp/pKSuOZiMKz
lf8klYnJdBuq5DCX6DfjPrxg3EHqAKq0WBUgYp2Zwq1YORgRbT6cKKE0lKmTkamDnJ6z8jS3zing
AZGVPYFop1oOXPPbqGm3q1weCspI0rYqcGkFaDLwH05U7QP0vEOibQlbCrdVRTtWLIKvD3M8DJp5
xzph4MVt4edPnN59c1LC90p/WqQqYnDk9EP6TksvtKqdgeVcCUtMHgDZughsdrmya5YSEectw9jk
JEv6OU5st2++GDP7EeOiKrt0GShBThJrIevRdyu7JZvb8QRhWIvAsSwRsGmQp/pDMlpkOxf+MP1T
RjhZEE7Nwo9VVze2DV3x7ic0p+O4MVs0hywpvJA2fu8oZ9iT1eukVdeZyTzcpEVI8CzXjdlmO2b6
OiB0SWimKa3ht2q40d+A/q8Dm0TJQiXKJnOVBfKG9y7jWnSxjHthfBiycVBXJdNZSSXdUQEwMo/n
RqYh7OFbwdfh3xO+zAF1MpUVP9lIHShcvGLMfzKNv5pfZ8c4JTGpMumdc94v7/qinvERg6HBsG2m
T8teixUzZrJdYegcmvWSRRqaLtlAWn0tCfLSQHMQPvFfwHOMkipnA0AzjlBn4CaHk2IJz9tG3XSp
ZOWERzom7Eljb5GsrWxCozCpSmZ/apx9sYC7MF9M41/O4LaqwBm9iU3frW2C0WkfLU4q+L7oc8y3
/ILS3mGjYokh1GRgwzkUryG1Vzi8R3TtckVmQLQvYL4BNtRd1p2uHwnyJt++bn7VHmgvIXYr5l9r
9Yh69ANBcwSDEj34asUmPkZverAbP00cp3Q0Mj48u6tXRP7u8+hoG2iij5rA68D3T3584AtQl0AO
0f0rAI51vd0T/BruTFF7BWG1YMr5GrbOjh1eyn7s7zkofXX8V1hkIkiqj3zXV0aS7dNro3opgpwG
FTAl6QCp6qqC7+tHRNMVTO720LBm9WlXFuxLv7OpuSA4ktu+kMn5Ab+Bb2GxL0jDNuK2F1d+oodu
g3bJXk7a6QkKIocur6JggjA4ZhpJChD8wZk16UUkv0t1U0T/jOFkwZ8TgBck+b3nr6gUWTFnsRH9
5RezcXsOV832+j/uAreMJhgouG7NTobZgFNQAQs3mywcruwIqDT+l/DfkT8RE3m8qm9h8A1aDJ4n
NFbgTpe4roOkHogce8vt1RaGJa/E9Y/HrIcKXKbu1NyXY9OMpHXyWZ9UrA4hBQVsj+GwVSleKgoL
NF1M2kx5FcJCa/jrHT94YdyVuQGVry6kqHhgcDQv5lkuH6jDeuNsZIHfIfIacWOuYDKv1Go/Pxah
RQQ5MuOJLDirxlDj/nRLsYFH3hAMG2PYqh1HAgdtzQ8qfIXiIEWCFW1d/qxuPxXC4WYEnW475PcU
uBWMR0gSEAcTekG/FcR/08rRIXHJy6cNhQMxDJAAYJM8ZtbGoFK9Wu6cL/MVZvQEFjfGlwoU14dc
KJfVrUo+eCfQktXjalqkaBEKi9elKZL9wJpo76O+ctCm2Qxexn9yvTHzk8U/ZcdICITpWfYxskgc
rR91QUiwtafsZgSQ4dyPNB6dLeiIoyn38HBWmpy4GiuNSL691Ct7K31WlXnArT/kmOTvYBdr8WJT
z9zzsfdQu+mHijOfaPspB7Tt3MaZsKU63SQ3/fuusbwC8rN4XFgj0vgKQ4cuDbr6O9Jq5qBoWv2J
YDtUdoIAmnpDC5Sh9jcSu/DY/+F2ch3gG6G0xmXoz+mh1ntX1gleZcgXkfl2DcwTlU9qfOVxdQDS
4cnBa4d0j7EGZZkz0spQO5/XN98E/wj5XxMJKTWllUmSHGavs7yVzITwCih3Ain/lK1bS3NN3jnK
OD7uKANCSMm9yfVhm32SoXtQJsg1ECS2obxuAsX7X8w1iVW+qtMelT2ksvmtGvJrxPSYPJBgzU9q
qX5ZAUmvGVl7cnsfutaDlKOyKTbYy2H2l65l0lX4wM7pRtXR1rd1+mvaZODqXzmnjxSfEDMb7ScH
2J9UP+ae/OtVtp/J5zOoIpXh1MvZBm7DVsdivxv/FEq7qtqryyUOp/u5vMO19/hX+IdH52g7vt21
PGqgWItP9niJ04S0HEz92TVd39O1QercVkeCg2FiD4qeFiT4QtvLYXeZ+ldHfLHBVpGEQJyXUS3b
eyQ9M2Q4cx5fMtZ1C4u25xkpiIopiDEYIX+R+7kPp2gXNeMuWirQqt9bjYUSKFVWSbSbEUP2JEsh
z9Zg/8Hln39dg369DhDpEGIYFON2WdZSx+iFiQmWXppPxvpuUNj0FxFpPnxdcRMASZPpYxiug+ry
YPspbEw4SCGHfq/Ym3QdoKtc4GOk+yG4jnFzoqUZx3WONKhbeCIUwjWBQ2H7Zr7hCkht496wMG35
ByfyFtpW3qo3NqREXew/WODJIDZB1TKLU7gdwFjfyFtFetYbkEBbDF/7GPUn/xzB6Yb51nH2lFGN
0Sg+NSFC4g+T9xE3fYPFgZNhxQefwgB0tENT3BJUlExHwHEuTZqdJHzVXrVka/GR8q44hJ6PEEip
fBrQfBeDWBblB2eJ7/JSu44rCHOh5SV5bRUPBlw9Td8FwWtx62dUcYcB4tx65iOalJeAOw7vJ0d+
3h26RfJzZ7/jOTLTSz9+mMzsixObHsth5pIyTU82p2GgVc0N45TdmEfqD6dRDnLxXrJdc9tMpTXW
LajuHXYyhcqmyK68FZytDlY7vhznlF3VW/PbfEMlZoP1GQ03gB0+umVIdgwMOgvex0GJ911NLSkd
YOJp6IwNjCM4iJZxpW3Eb0wYjqnA9sM5Pd1HcqbqlygXJOBah7ls9z1oazSEpKPRAApdjSaQTPln
SaXfcntxiOJs4e5G4wLJ3/TI79i/0kVWdHKCEC9WdXZ4nuhER8ReTzpqEjN/OH2ADvjXYM9sY/iL
ZE/T+YEXj9wyBQyNf38z4h/Tats3IPIvSBXNpQHQODuH2MNEDoiZUPw49ojOzPLOD8H16Nh5WCo+
YRDGk0l5VX+Qd4tYPv7/UkKN1OYR9+kDhHgUKnS9PzrdPps0ssWlqdSrUuhrmhP0fA2cJYn4nZ32
ZckajGEzg+gQqK4gdVXlETfzsdVscMHjAvBEMkMHExuW8nSGes1YG60IQXTc9BaNk7bEsPbg2yJf
7WVPxbWLhyCJAgQ+Ndkxx3xGoc9DZ/ak40nOpmaJpmuhNY+Ws6CA9ysCFY975lUFRocx49QZ15P8
xuVZQa5UEoipObui8Qs1XIcBaJ+6uM+K+WKY5L1M945MxNT4NQD9TPypTY9aokcdIR6QOk8UxO3G
zUsgepKYxBWl1GWutFNXk3XF/p0n+r5D1X94DJKCpL/ajJSzOpKTQlynor6iJRmt6aBOdyAqe9IS
SBp2+Cab7DzhzGiO7TMWDNv8hjQPLRHnhBywPhpO5eJ/xPlBdJQn9xCvEvpEqL7cxH4nzQnDxow6
kHANF54hSvQAz7e5lorF9y2uvZXeVAxCyrAO1GOka7uaSJaY5NlC2hUoxEIsIQk83n95HzDGjLYJ
ehgZoQ2S001OD9Dsm81/YZCbsooOdIFPyi1ndmxp/TaIpG2NvrqVzR2H/l6tOmDkqF3WPX3M5U4b
0NdcklNKklPy9FHqfxnxc6h7BG8GLNqDlouDNNh7WR73rZOgEKOtzWc5bQSQFIBtC7oV9qJl8uQO
Gx2RYVl1pzbFQMdwQJ+DDfDrjUquc6ec1S5Zz4QWC5QEEfpCDVi8Nt+yMgbfztzewB5UnKRyUSfR
i6ILxFRuus1FfG9j8Wqz39phBSeHOehLMB0bW/FymkGPqIphYqYfjIZXHRElDbYZePr9TcFdaqov
asVVofU7wytJFdbyHMKdeu6ykLZpRv487aMI1ZeOmLCjY8XByDUBrypq1DAJ9hWgiyF3yxhFa7al
zzHpEc2frQOqY9hlFj43z6JrGYvEw0HA/dP2yhmhR8U1UTqGTri1EwaBMSZ6Po84Qwe4fB7A94sR
JxpxkijU8nreRYi5BQkSU6XuehPRSzvvkhgQXNbsOgAE8a+VZbeEGcqMzGbmQodct5eRjuNsTMC1
9UTj8VT2+U7u3jMmgk3JIe2NIUHDuMQgNx8GfEKTT4TrNFXuonBYlJMBMTZGXG/kenmwBqCSXt2j
hGMKRcAU2Tiham0iBaErljHk9EJ+YBUYzXdgC3YPmfj/0HReS5JaURb9IiLw5jUNkJC+Mquq9UK0
UeO9ucDXz0Iz89ARCqklVWfCvcfsvTa0dG+qfwNmrvFTDg48BIdeU4OXHHG1an72V4Nen/E+QZmJ
sDfvsNKFzmUItk0p2Lg/iDjb7xoi6aX/RmJBlrtdxvuqQRSPb7s+i85PMdt3QNN4j9YJOy5qR5EZ
Hnn0Hc88O69mxiQLgE8+xttC9FXn/WtMsS0uPADja1s0XrJqfsyfUvSNKh/ZTU+m0a4jBi83z8s6
03Cxgj0l+DcE4tWeCZfdneyESI96F0dABPdDagRdP+GMNE4m8K6VI+oWv3YOgg2xXKPIpQK+CD2+
EUJ+zzsEf2i4nKttxzdLV25TDQACSWIuXVGyOCzgZIzAkxLzpdnw8/fJgiUe0xPrTDZ+JocJk8ns
yizQn+xvkjr0DoUbybnLug2E7QPylUIHmc+mUOLXxqnLURXqtKIzTiWRgnAqfNMAqshgRuIQ4Y9t
2MbeBE6Xz2NQ8JvOI7esQy5HFXNvCcITiBy1tfMEKrOI7SDXeI6rB/pBmA4r5QjZv6zv+XKkngLP
PK1omHSlDeQvhthbS9qNHRsAsq3BdFW5fGK8MP3NN9aUruJq6q6MG6/rHIyG+IhN0kK3LGHENcOt
TbiqBiyTdEWsaXAeFh0r8+bW5eYhyVkHJN1hFSwHIOL35h5FCnTptxOhXip2A3A9Df1XbcpBvG+V
0u8WUu15P2JzCz0v3Iw61xxB6A/eRlzeuGXxtIt/Q75VWGyVpBw4QUlFrCDiSaYHFo2TisfT6Tt8
i6nL/f1gJv0wMucOZ/qujAg8fy5jESxxaG3sY/TLEnpQWUalgJfJeGxaIHNDb8gkHKdBZfRB314k
tXlaDUeUYj9B5N4dcdArImMcmSCC+tJPO4nH1cgd4oGLu27Ut9zKrkj+4sukGGEGlGoiBIzuZR1R
OJjHidy72vANRPUbnz4dGm+uORzooMYSAtC0PsxCvxViG73sNsK1I8hMVSqWtWIvCaKchPFA8344
ZtDcYW91+PUA+dEhez+uaCqBbs0AJiRnPPbI1ysElRkzRkMmyZqM4gUHWDPY7oS7d/i/4PYYIwIM
MkHuJKurcUd2MgIXcpxZzbUmAfCosPCr84+T+lkz5UxN/eggV43LjJidA2XROD+c1LyROqXbF6vG
1yhZVBZ0O0t7Fxxq+QjyTb0mzHhNDy3CTEZz0oaGoNC2w1VjooamHmkyt3XSgL8gPFuRQ2U2gtZC
7IEir4SiFk+qr2ApoQ1ZAEEBry8NWglHd42fcw9AFde0baLssfYjvHJmj0enQwsiFy44ECtj9JqN
PrA7hagKHovTjLPjOCPfsJVtofw59VsHWPlAFVAhMKWTTfTI+w5ZKzKZPYYnVYrQl4OJUkjoQCzf
EUA7q0DI+ku3ZucYFyvLBRoGOZjXV0+N3ZK6A4vv/wdz+BVoaBY+htqEfnN0KNyVArVQrN3ywyDF
V4YyU45rJd2IYg44N+a0LH/iqOGdZO6p5RdVgVYNCkOlY1fgeNDlCeOn0c43hgi2UgWWglzdhFU7
pK92nl4NlpORgYHMgBXpHSsZeHBneEDnwmucOZSqPWgF7O3PmkAOXr17hA4X7UKu17deG6+Netme
w4xaaljNw0xVl2fPjK8MP16hLMCpmJwA/CUl2++7GdjRsEF7OfVT/tkxQ8EJjnKXAw3X5/Yaob9Q
pXDS40c2Fc/MST/KDCudlWMtqV6gO181WgrcvQN3bkqhN4ys7z1dnXddjlxlsi96PV4ynuZ6U6LC
9RIpO5guAXmuP9u++SD3nAnsMTEA0Nb/iqq6djEkFukn/lGUQY320tTipSUCg2L/XGKGxpXsIxzd
xPjXmCkwrjQ2Ho2MnK7wRqYEgmAYWl5C3lq6P1zlAdBVgoiEMh3oBXNsvrDvoXjQ6elsYGTScZfi
NUgyRM3oDJ0ehzKBlDxfisAuzCROVeEID7PP+tI38lPi9ycCxSXwkIr02EATy+QcNKN5qijwsYul
shw0u9VwTj05VgxJTwIHQIEtRpyrRPeYWLNVbb1ahnBGqDPbi0i6SawGNFCxE4sWlQQ7wtENJvs6
LvBrN78N6ZhETTD29mlIQd5xtJZwshrOW+0y2SaRlP/LRl0E0d1pxlrquYDFEhRn85aURnGWVMEq
10elGW+8tlOGY1m7oZq/SV4SweIkSaT8NGvlVbc3mQMLSgZLU3/sEj9XUF3oKH3W1RWi8SKgqtO2
RKEW2qVmdRaVfmmL/Jay6CI8xyi4u2bChmExScSz5dxrTf/+L0coa1lbL0rOGtqDLEaXlIK0V8Ew
OAiocsowehNEI/u2uhmwT6cIlgwR1QZdnkjP88BWgHMXaUovBxZF2ewooQLlOpFBNFL8ZIl87mX7
rLXUpztngEzGM6/zq+VUJqd2M2nUA4nai9fOAmxdRQoUMyIY6hwIoFzPc62GlSEFNfx7fjxOFvCe
m5kD7/J/Zo5hBZEisfrXTC9KWy/dlAHVVwwnkuE4u4lhMs9k9EJUxpCiXDXjg3o36Mvonoz6Y6NI
WmBfiH5CLUUo+K6BegWCnNy3I8wJt2RVJ9MULsnsVZi6Ilp+rO00CIckzKAJ4ViOcPL3d1N6z5j6
xgLC6mK4ZjZ7YwMElFAUEVnsDjCZqLwG7DJT/W3UWKMdx+MC+tgSDUfnu2h+OrifZhqTCYpZLVS3
BzGladpxGKVd0j3NLAFDLFwg+inGSD2/VFlyjdv4NrJuZo9TrVuM2sUc1QfnWylYek1DaLIijuim
RwKLSXH4lTX1EXkLcsMeKhWTtbnIgtTmU2GZywosBJu9aO+ZIJUlLPk5kWCO1hpCjjobSn5Za/Vi
4bxVEwhQRcFIjgzK+CahhmrPfU2dEnB2orEq5vgpjG5Pw4oEwbnTRLiyJTxSWzyrJoitZAbNF506
h3yMQxWKfaV+G5tAhu/HnsxH3K3PJveYDvxnbCvAgqM1h6vscF52J3Ppd22G6X2aSNtNgErudfGd
OsNhab57OeFUZoGyMh9mqCB0J9Rm56LZqL66TQ6Y3jHjPQY2TLH2S5M+OYuaksCmJIGcdxiZNUFT
aGcJc85j0idPYQ5XyrWvZX8gZnpqe6zL5HNpS7ZECerJf3KLiKuVPONUQUH72g8miS4K8eRr41oY
wlYWex1NlprwQRJqsC314EaaOVFhhGPeUmIae3I2555Kj15Us3MXFF9Kxl78o4Rm2wAfxwy42JxI
o68TqIexxWtQKhoRlubqd8OyeAZbllgd0ph918GTb4YHDnwGCpszioX0eeHfseDQNBLeSH4z+hl3
pR4WbUZU+WGl5MqOixHdVBbqyvRLhfwsU/1kcGNlkjSISotvA6YUtn3O56CLI6Q2yqvZdYhNiJif
2B2PHp8UqwBFsogmuVaNeDg2hVHV+TGzuqRDyMp2YdLml5WpL9aWJTp93B3KiO7RAWKkkQCY4COr
g4zxMdYGTrSaFVUDebu3kJrOJNQYJRRfpD3oU1IE4bNUedZ00dv6wxmMZ0nsrNPXJ1xWD1Hj0sRI
7ZCtBfN9WB4SO4DI7ryZxV0Hm7aRi4tuJ+cKj2gnnk4EUh3REEvZ721chO8WLbXXQnfX1sDaImpx
wICbpWbiFmecACWMdruK6H4I3isonGKGtmChg4boEx6SBBX/lN77yjyqXccAOQAMfR/G+N6ouNmH
5qYL/WpV+6jLQpINcGjwE1gEaeT0b2PlIl9mB9MzrGpCPY9OOeq+rHd2izc3ZHCSPo4QiW7OPFYz
652hdVMa5WLR3Z4uuStcGSiMQaMs1oEV8OhpuNdyndMPXAQMmzWHQ7QVWqhFzLuCtn5syP0lXMDE
Y1QBi5bGBmX87C+nRIElkXcEhUApgpoWh3KPqZRjKdHyazUgSWJ5xnB0WT/J6REfBHJFHNMN7oK/
SMA8Y7rFyESxYHaMaOArpX9qCu8KyHtqgchrlreUji6OUgPbo+z0LpEf/FWiv7Ip2xE/rSSxW0nY
9uW/pSa5as0fQnfbITloXfHMVQ7rWSdFCUTdfQYYyLuwt0X0bjvzleVsnImvPyrZ6GXIolcNusj4
cIphL340BjyLhCHnTj+MenKSxpi+cKfZMsia8YBB4DyS1UlPRUxrCfy7BP4tXeozg9nQRCpR4EVS
7xZ3H2oZU0of+OweRmrc4Q2x5xG0dNJtqxsGvwLEBgbdH6jk1s9VtuCx7TUUyVsKNbXF+lPuXyaB
7pRhu52lpBfG3mKVmZCRzmRXsPdiJmuGa6+TO3b0TrlF0sjOrN60+IexmTwECG5mYbMBiwnTqLFg
JGDeWLnXu7E8qvER+YNiK2FlNsQeGed6Jmn7Ffd+fVZ/90x5Spk9bpkGE7FiiLrzKD+vDQ+AJIVl
yi0aWJRuFSuAPRG3kbHe5bG4TZ26U56VohwhkaaMlPMhNOwmJAU7bJo41MnJkKZHYxn3QW7Pi+Jy
0sTR1f7DBgyq3xg67RDEBdl8JM1Xpvdb0Uwi0p9LK3ZR60MnlyvKuDnzp4CYFuXMuxCXyM6YVIIv
OjZGuW9RF8+8nhWBzImDNzEB9/AP2I1og1c55cPJlUciALJsUDApMAk8rb4sW/tqk2PcXYwRWu+i
fyhYfPqzLdAFXHRCZQRGIX3wnCUOZpNkI0QL83xRUuYrRQXgf7xOnbiiMvUKmZW5825Ult4pjQsi
lhS5IO6rDpaeAu1hiCOW+3BftENJRLwgBxRC9zLzXI2ZnzrBwlBAe3SkUVs+Q3ek78v5Oug/sDEj
11WXMJXtSwM2bNSpW/c69oSaLQGAxo4p4qBFh1nIAE9R15mnlo1EBPARXhmjAsXoLisKnam8ZNQT
yRhdSwMiIHwOsNjsDIt/anbMSqfxx6XKxC4vQbXOzCCCKWbV1CZsPIrVCqpRD/SNsTz9gCCjdfXX
KvZoz9f0GjcBugPjTghi7reG5SE34bKbsM9IRG8vBkp1NO81SQUamy2GUvya6Eia8iOC4Nptxmcm
iFuRiG7MR6rMhL+WBdRLiES58GmxdLyuMh+dRpimWZUu/jOL2KK0tg7d/q1iCpy28J/lb9KXu5QP
gBktCiHQGSriIDVpPQZRaJjgNtHe7jJNMGAFcs0LWNlsf7Vr47Bvp6zAvoO0BnpNHu/faDK42BMA
aKy94WIjMcmQmNRITISNRALBWcE+W0YlEqPJJSGLPSsJVFX0UdXzG+EEdodJt4IeyUb5AVolHCOy
6lAGKvu/tcRNzfewTT7z4wAQyq7EoeiQ0qzLYSKfIwOZKJEwhiTESvb4gWuoTLah+lneYfBm6KH7
GkjxBEZBzeLqOAzFJWFiApNLXZoPsxJPGUjvBJxQH7v7QJ++h152N/YjRu6cKz+BBLFC/VaJBVEu
W06GUpsMt7Mj1wiXvPpthhytHWKCLRcNfQR4KSmMscJakBZ7krDnhsj67twj8meQIGGMJcZRSdCs
vjOOrvg4DexgjyJZHzUZH0k0PBN+8AIqylQSLgJTMaq4lj4dB8U6RoDGOhEPYY8LK4qaNwLln6Md
psZr+r+5Ux+mFu0LaDssUj3J2kRA1cb4oKFe+pFIH+pwksKVV7s0x6VeT3lhnwwlCzQIh/2mcg40
R/00Zfkzs5cX97qsGlel+CrwUhqZ+JCcAhLjfBenBJFxZgChSwt3cvSQJM5LAfQ06pZ7oukhUO+6
zT+2nWX6SJgpGnz2W/jypGrnOC/OEBAOFuNt7XOWtuGfH+M16dWTLAPnQPwNO5n+aAKeoHeSn9Hz
RA05nMYrmbuDZg2evHkJoDVUF6Vcwwid0UDMo00SWPTVCSU0KfYntbtQJl2niLmlVbBsy5k0CMRo
Op5uF2+/bKIqQdvBHrGqWI/sc1Whd4RXkfxrztQqMPR78Xf5qv6JST3Vf+nzvyvo68HNLcPHeiw1
JXRAFuFYLTMiBbKFaK4CeuU0/mZVHaLPboWy5XZOK2TGJmxwaWbSdSqJsR/SQPrbd4++rq7ARnu2
M5yHjbjFEwbKmsjRi5Q2b0se3swlZGkIZRDNhQYEU/atCVqGyVdGNL1jx4HgYKhArDFD07bkK0LT
VASCPE2pz2i4XNTTgA6R1HaiIn6AqACExo1EnhJlTj4Be/5jJPppIVpGZ3RmExQ9jJ2XficoRSc1
6LX1xEz+NMJNlI23in1yJviIkGKiYpJtT2MqbOawXva4wRA68WE3KuF/VfiT5e9WmpvDZ0xKdS6r
H7EhPRC3mZDLYqZ/c3My3uOJid5NofD2AaENC0YZgJHRMcWNEQNS7GDGc6rXCURlVJhwwOIIO+5V
8IMUx75oXdvCYbExaRxKXHS5Jv0mhiI7aV1ESL6hogZOPk1r/CwM5dNKMc+Kh70+0xU10QTHF5Xw
+GtVumtJbHv7pUtha6MX95xJdh2ytWHipKdVT08VGFT2eSZ4UPFS0gYrxuKp5cjirPSobr2aiSBp
ZGiTxGQjy2Ao5DW2tt864sJAMNhl2lEdlP2GwUdZ4YCc2tcFxqtq33/MfcwB9LE0J7Goj2lYP5Dy
mhWvckalMcIBIR2HRe7U0soyyVRuXA1EHrD8JsMxZaHpR4rqayKGnQEBceErQ9enmqdZdU5cPxEb
o0zPAortbUoH7NWFcIOPeH1Y+fAYM+kuw7GOJNQ76rW856ZxXRKDKHcXUFOUBaYicKdbvpXUfiIh
FtAuLRVXCm123bIsDnbBiKdtH/WN47fcYkuWmW32xHp9Zr3O85BTtg1RiCE5w5jNy9Bly0mt+XAL
cuf7T+h0hzFH0r+ornIhz9UYg8bWwxrPVo7gUVrBu2ruTH9iHSeLn6/3IjX2JUkG6gk0ZcdM5tGx
da2fzNHB/hjYjhTCqB1ATTq2s57fZ3vR2nsTQdXow4yK6AvacokbNMMKD39C5gnfzCTcrKhCZKPF
ORcFxcNOtaD4D1xd34pW3Lnn2MuSDZ6VfoqqvIE6qKsXudinMPEFqQPOEUcByhXmnHX8zFOeatNm
F8IRCpBqY+D1kulaxMOgWiZfylgOm1+tbEgyYA6AP0w3Z4jW+DOtIdR5QLeYVOPAZm4qXvksXv1o
vAxzeSlGdWjYNctkDlVYqnTLflqr82iSb3VGDUqTjjQ5WFrrzkso9PM8KkcLU6qMC5OmmQGhK/N5
9PDrFV45Fl0kF3bc8APuUsnRCOOV/8uZrR4zmQlF9ymi7otYjqg4jOu1s5GCMVmSAEWB70ilrzGb
HrH5rBZi6R3xFcXeeB55SjMaAFtT4VtNHhsyFP0njYDnakXV57KTI2cy1hkW/baBM42F5uMfPun8
X8lq2ZZ8SUvuOy8QGXeai/aHI6D0bEBxRffuITZp3RnL9lkQVUnxCwIKNSYKSA9nRfElVGXHSddQ
DKms3CTgoesAoNA6AqBz1VTljibdRzrPgVLhwCTjx4xgzViSawEKR9wbE/LYJWAsJq5Qc4QJyL2f
a6jWgcKzFErLjUr0GOFsy+yHWBKOsvNu4+odS9WrabIP1hoxaigO6JfSjjeCwSTlWjzHTmHXkVwB
k1o2syMdOxl8J5ORLTowyFaAxVBGbkUY0xUcK4hxw86gzxllDIvYO7kDdXI4IG5Q8aYe4UIMDJZa
3ssvxCkZWIWFW2un2vQoyAe2YKHCiFDEOrCU9P/kLxXLGeYHdKzrp6abl+p5rUGbZPCu+DJIDCAV
EnPS8jFFEYKV4snyDbsgjFi+yvknREPXYr5n8VRNdufyqNGu84Dbx/ZHtKMHkEtsw4l1tub4qDD2
0bTyzE5zmeFojrMf7Y4tjnxjgFcAqDWd8O/SjMab1VdyDRbgawprGLyAkRFzjEheXfyERY2JXmZZ
kkM063grmycKh4fUzIAoxM2ZfnXDAOmhc8rzOCWQPvRTMU+B8m5yoBU076lMvDc6ZQk62PTdQjif
SOC9T0nsN0xCejgLhBbrpJVabCNTia0a89b4t1WkKJQ6VyL1kVhpF/WmHlpyu83NtDQ+CecxoknE
20eDYMFyZCals8j9t1h6GLLwsmY294n0sqvk7STqCwm42kaPBMtfuyFIsFyagaw4npUudPa7zJBO
o4q9eIenVbbbs+RM5zEml1xVz4UatvJysrK76qj7NDUOVaJeerm59Lq1czIl3EYuqWAp3znnzsa9
rykYsyfQLtQKFjbITTdBDdBj3XT2A2EiRTS6KKdllIcq7mriU99SbrMWXx7yVxkNfj6svuq8ooTk
NV32RYfWP5p9qARuzUWB7wG+cvcxYkcmHhUaL9M7i8ABnlhh/lTeAndQdsODqkGJ3vcvbcwxagbZ
XJ4kGVw4K4UU6tnsSUwAIw2VbXxAo/ZnotYBIIRwntM9cstMZvxYuUj+j0o+HSUQywyUeNf2BWs/
VMExFSV3hELW0kDQckZ8V+Mzzdkadg8bLRhHOkSIGISLmuQYkqn3f0Xi1hXWteUpZgIXlU0baONN
e527OYrE7kb1fe+ynLoiuqGH1hqdnFT9MefyIy6HizWdWKyNVCNx5U8xYUL41Ikt3gvlrVipx3uN
CbzHovKeIcaw5dsrVvaoccyn8XTT7uosLoYTk2VG9hEG4kX7R68sTyviV6PKHqzGw9/lVxIzHN/r
iUmQR7eLYtq3asHrP5G+UQQtsViyYKkAvH7cyrtzI0hdWb6bzgoKzcDkHQI+9jqoCUrSBVNSB/nf
OKODwRxXhAV8u0p0Z4W5ifa7OreQlq0ovtmrTzRDuMJYRT2XNb7t6URoGXnjlyxPm1N+jaMiNPU0
LGUpUDsjmJubDSnVkOYDSgbgIx14vJj+Lwr1fd41D0MItufrRbDbMGdsZ/PVFLhlnfzJIffhVN8J
CG8HlXA2/50RpIN1/eji6GNQy1edxa+CbEKjrj/S+meRoZ6M4E5QoUF+JOQBfh1QA+3QS7xkZeVJ
OfMk7ai1kae0pZ/QrstkgQyEXU2UFOgBdR3hXYP1076jr7g72QGSWEFECVZ1UBT6VHwaSnGuIakU
IPw3+WUOeYXL5pRkYGrSLMjyHXkLPzZHXmuDY8Nth69xr4KuSfgK7UiBv8pmQ0xefFBlEMqK7Ici
tJzk1i/6VeYFFvlw6b+c6WF1JJcm0CyiAbxkIJkpY3vVrcAdxCWTiYPyB/evobCZgYmhMj8cGubW
UHQW1Zf18eQwFjPKrR1ECN6GPYinvvnUivostbCc6UOk9ENlY9row4fJ9Esx/iAxxm1EmEIL47v0
ESHuyMbhedPZik9eTlvU1XBwHBKD6akhJhVeL/ACZOWHrZ04ytlpoTxjHLStMPcoi+wf0vKdoidR
8adrut9KrS8wljXsH58RAIdG2q3aLgX1VTUsDfWLeXS4t03ubcJ1j4o1H8PoHfXiLBrzshIuSteP
axtjVnUfrZqGI3l2hfxM4+xjdXXki5DJaSdx6+dII5I2O8Sk1TVGUP/Ei7L4jSH7iTh+WPC2YNCF
kpYdlnk+I4Y4R12FncwJgfAPVzNJSBt4mXnu2TrzlA7C8E77wV3axQlb1OnaXCqZU3aG+ihI4KqY
PCHwJe2rinjNst/1NJ9HiR0w1iwZCqZCqtt08jdk+xqUPSF9CGOa4yrLdDoSkw23A30eN2gUdkWu
BBnkRfAAvmVswq1/0DTUoMIedolVQcDLEiKIa/tYlhj8EqQe9gwB4Y8aK8R7yoEUOaFZhlO+ntq1
CZCDy+Zh7Y4smYnMMcD7tfuUxaeeGAEUIk7wFEq7DSSISvV3AzatkHKKdWdflfZFgFSJr1t+CpdW
U56rHuGm7K3W6qW8W2bml8hcFDMgk3uQAm3RQrXIzhHwWfsEZ9iVWoqRFm2bSRQ6nUp3zsCZ1wqF
IRLSbDji5A0uU++nbMqlXnC+Aw4HCTdE60kaCuzust+JXa7a7ifVV8JcuTs5Kgnkkuph5PQT5d+i
xa7YECmzInHKukBXi9C2P9jLkqWUXVAZMlolEXCkx3Kh0LW+0RYnM6/99WPmtdfDxct3QgavTCQn
tGwyZ4jA0n7rCqoCZ96c63u8jwgtXHXZR2LxC6bmecZ9bc7cPOgJ1e6oTj9zLaOVKAJx5LWGZyRn
86OslAdvEohvCE13HfHqiq5hQbzKuUxGE6jD/oKK808RL+j59+rf3khDc7KDDkJVp9wH6ONOjZtm
z89BOWe4xeAb43eLKYDcxP7UDJI/MkVUwLX+SkgcM2KGhTpzfkIxyU0ZDNp4KNAksLWddrF1YmqJ
MEzB0FHkdqyKLQZfOPY8beWhQllmb0Jm4F11bN7WA4fUNa6ai5XqYYkdLNSPCQf6c6xYfNZBiZpI
cvJwkohNavRTwkImCpzzARdDCJ/Pctxs/k4lPXSS3R8VbB/7QUCnToDm6Byp6kUw7YXkg/WbJAWp
gDgnvNZkO5E63qzCc9Uq4PCdT/bpSjABumhs2ngzKo+Uu3NJ3Tk4yhmn1lmjDR2yMRxOI6Z6BURZ
MgUqEWKcGF4OnH5gLd0vm2dpOZZ++bSbhC6K8IzqwBLIRC+VMoV2kKzN1CZNBZEXqI2K794iGnq2
TulnvXLePSbQgoKhtV2z8s+MR10RaKSAFMY1WrZ7BcqOisaysv1kyI7FKAdJmYdxphLxIE4zz4y1
VPsJ2LNSY7MwSeil2Sryc5wod0nS31n+rmW/vKLQ0zJfJ3QxISaRdZfOrxpnM6NPBhSIKqLGKwCR
DGQ5Tcj4E1YFgP1Z+ovKK+k1AMS7fUqSQ4l/T5yHAevsuJzX2GPrf0wA88lxdnMYERpddV0Puk2X
BcHAwiMr52VICplnFDReoBEaBJhqyBxHUKvzYEUmqNLWcp2JvFKLVe5JxtHYdLrLmC4GbKGmMDZI
lRqhE1aLr9k7hp205TwtLtDDJ8lVj9mQ3BJpRlf0N5zod5Vpas13Px0asgDyHnsvFt9Bzi6yk1w6
3T7b2HxNAq63P7eKdCq+qmkZFnwIhBaYixFWdRQ0s8QU4iNxmiMKNx9kt8SAsYjApJP4mh1LjlKs
0mSh2dAQuCgJhs3HfrdaBGKgRfErNQlniX/PTn6NiQtN4jUm3XFhotfXyb4FbkSTsrP+FDyZNJXH
IUKKZEqHDimr3fprTS/cbeFAO1MdT1PK0y7DtpyfcVe89Gh+SwsEhbfdrpdRXQhWcF6ahcMBOoYy
vO2eWhnIcy/GV9rLH5p81dyOBDlFYQwGRWh1QP5Ib5kpqsrxybdVAjTYfCcMjnTjsGAwFXwdEnFa
K3Pvhi1C9nvOHXdEV2csf4fe8uK49XNMM2IzqBu3WYPSUWhgyOEcokJQi1MGczPiigCZf8KPyO9i
l9F1pyaGxKW4uJgP+b9PXUrokn8NpXnc9KH16FEBeg6QwoientG99WxK5aCXPFjt17QiUhbu9Kv8
N9cxIP0shXPGF39OwD+YAq3XfE1N+QbQ4dbonJnQBMnbXOMf1pNWfLEYYES/EInjVWEsP+QPM6VP
JltiZrZFxjJ/RzWALtrgiunHElQdDJpxZsaQsVW6CYeRSMLVymhib6+ewnhIY/JI7r0r5lNJnliD
TXnBBSwZCimNaE1sJC6o8dB+rCZOI/xJDsRxa2MuUf2PsQ/Mx2szyVOl1Ju+FKGDWt4lCSbeDPm2
rXhzMXrUB2s7HxLKCx4Bd534eZpd3OAbIpC4jzUP0jiGVIxo1saa34xm2eJLMBFG7iKWQjPG/imB
3J8dK+KnJbDUJQixeT30rFRcEzlB6mZoGgqmPpNXLZVnt38XjPc6TFbQTzw1BDPabB5Ej0LHZH1Y
8kwwGl3/mNxBEmPXKYewS3U4Y8mT2APXNvM80lCz/NZidaVU2Ln2/Cr/0dDfVRBnpmbE4+icMVBc
SNc8NqtOK6979XhbGfXFj5zAIx47sX4ajMHUtg5ZKPhFzHwuIYtgP7DljtIpQOYZANE+ERb8b12A
Iycce26oNpxLiwqbwKJYA2WoboBgJ0QhyHjwVhhs81tw/h2OBBBfUXyxLIbL3wWw9bVIPw1CUoy0
enA7Bgi0GaW2bGMPFuGgESouCyUuyG0tc50K42sycxcnvryML/YFey3LDi19+jxfF7a4XQpTCPCg
Ljo3bTWXyfu+n8fdJM3XgsxPgbHCkF8RenUDlT9+hUsC3ZmI+ktzVqox0LXmJez0N1ix/YAiUIog
dNhwjTj5khy/eEMxmOo7Ftqk25jeJVahcnelj6utJoaGpZ2P7y3DC2F+r3EdtMeDQQ5TxRRDNdEz
9W1yysB8dB/dSF9W24QMdleafrknYNV+TVblNRrTK57ClDKVSlSy11PfsMttMAgeq3UDaap/8ZJZ
Z70oL5H604hLFjN460xsHRL43emvmFlaWKzWCY9qYjzLElHUWe72lKgOWWrQJ1jqFzzcTfR0mKkc
JMs4x6pypCNILqOCSyjHWq6LpyijWyTrX3PK5a+TrSvFB5O6jzX3UZOlu91fS87Y0nqpOkRqIzos
MecJy6to/Rm3vyoZ7QIVoT06bImxiWVuKmhFUxqKdzQvroF1oc++OpnrlAC/GHREZxFglCmPKvrZ
bfJyacIJwbScOk5mqM6qTnEr8vsWlaV1/ZeVd5DWalBkT4I9w3ixA0t0QWf+y//JinnsOlcH/bAC
0+wRmutMczqmvkRanxZSeQwZq6Ehn/qBtwQuyorp3Zb3pvoD54mHOW/RjZsOQwwY8Q2m97U7uQXz
PP4TMYrclrGeYOSuFmxHRqQYoIZaLmpGIIJOe+A6aIDKKQSzUVW1gxspTEu4CFa2rhbxvirxhzIr
NULHYtYwVDQmzubtja/L3xTvqYO+DGN97EzuyqnXqb9isP98e8me3ccC8MJAHTsQHsw1mqKXBY8q
bYnereXp8QmxH7Gp08Vufpb/IE+dGQQWn2BV0y3twvBO49tezE+HhVxvZAflF2w6cgj4WWLS/MBx
nquxvKjC2Mf/fRiko6/BgGU4L4uQSHQSuobQFt0WXR3KCDFSc4/oaFGZ44vPnKRzwhauJknI6HWS
uT63TwAg6BDwRiEaqyjlbtWP5H9YOo/duLF2iz4RAeYwZRWLoYoVFeyeELYsMefMp7+LP+7ARqPh
dksl8pwv7L02h3NybovPHqxxpitnE6KeSGL1jIS3TIdgjSxf/tiQqM0gGHQQaMg9/iQWN+5bCyTD
bEYug3Cp2tOk6DzrXPEcntQ2pdJ7m2lg8aj8EvMabmWWXEuVX1phuszIEsXNumyfaQA+a+6Gm2S0
zxoW7bB9tFr1gawJiwBuKbSlOaqZVphvfWrYQmOEGnydnqSdxLCjGaqPkZyYWtpFgymXzR5KclLJ
LgXXLx4vIEVIAWScXhqOwULeg7bJxNb/4HTmjrMHavH5wQlYz06q5w4emOs+VYjHMtgp/4vsLfK/
HtRY0iNjy/wuB8/3iFEo5Jp41qUa+m53HmLlQtNdahi2jp1p3tjnPwwtf+rEJ0bJ8hJbQpXBGYmE
qosyRCnLesUnBXipNbIDAM+QKI1XSYmnwpMchokYbAE3nmeRh6Dv3HXh1CNu6vmy6c4OwoZMQR3/
DS0J6qRBbOW/EUryQCI3SNpZ9hfcUDqIXMoL/cDEhbKaSUilXCpZCPXiJ6WJQ233P22ZnOi22WJZ
J7GoT3ClER4ybmj5r5nC0K3qPkCGJ89B7U9TJjjquiJ7549Dnu2EjWHwV1dqgL/RUjZMNVtf/MEZ
a8Xzc+3kJ1vwZyZ0T8MAoID2Nzd/9cRWTSCipX6+YdA7WiNuEMu6JcgU0rNZUWtjm7UWNDNjcyGM
q6nRA5Kzu10ihP9GO96n8lGYhdeu0M2507xoiQmzKv3owQJ+YyqSvRmxs1fRJfnNpJnE+aeUbo+t
MR6QhhEhPudNf0qt+MyM6sng1cLlJCkaE/HT4Le4DAkRYIZ7WiqqaucoyVgWWU3rLCYjdOOCSRH/
lbFyIyknnMEVCIkKL9TwNQPhX3uJNcWD4RO2i7cJoPzryuvz1VMZIeWBwlixfGz5DU/rBnChZlmf
IIyEedSYdHvcM2t3njW80PFKFBqwlHb/qfevXkVoIv5lFklhavjGsgM8ntK2OeqIWal1uU/db2yX
BXHW5XbKCoxLvC86QkYo7lLBgJAZyboRD4VOeh4xVfEsRbM/6xdy2Q8peF9CGlglyfrFIjAbnl0f
GuI7tRhgXER77iS9q2OoPVf+hupvJPjfxTaHUqECmy+cXCIok8Gd1duu1W4w8MkH04CAyV6kWseI
PEO6M0dYcdEZ/jZkbia9DeIU5spBG5sjzN8Z2RIp0zlKMNsWlfg6GmNYxt4kGhfgsqIhw0383fF1
sQWO4txO/vbCV04JxMH5jAR3aMqjQnZBVVMG4R+10R24M4HPms6EluMCxupBvmca+BmNoNEeWIfx
UQycBibZPJSFJhbdpfpo5jpEx3weBrCBxQ9FSYiAL0NIP+KiktaOogcCYk+EIG9P6WcSpkbSaSHO
lOIzQSbTjYqt8A5s1fok3vZBFNBDoaz9NUHJWR2ykQ7ivbOOSA5siyAgSMmTDcVDP8QujqiaBZEr
sqthpX4wCID9F11SOrSR6GOUjItGPg6H2AYJscAAWLenQoQHZbww1juWhESXvE2Mv1zrQG/WQJ+B
V/xaQbAnzT3D+Yu1KpmEQBXbc/Fn1XnHaxMxFXgnBRKDooWrflcE0J/2ZgpPoWpw/F5FrFxY7JSN
fJiTWQ7s3eFVt1kwCia7aDCu3rKSqFBHjHfsHqncSMomaT1sQ9HbszlcZBpPupFZOYgiEFOxCxoB
xB9qAVXiWkwvKfLqlF4XWkrfCwTRtnb/30w8VbLEZ2WeOSiEc/nfNm5eAenIloUPg2pc70hu+8ud
PvDLlIrjFk1+h0pBX2BLadhVhLfciN6Jykig3EyA5qT5Z2tHd81XF68d91DLqmcpf/VcsYpUnmO7
eFXjfM5uhrcNQpjW0o2o47GqQyXtniTRt2qBim3yY1rGNrUwOtu+We6L45l6xhGsNwt9vWVkN/Z/
fTEFUDYDKNh2YvIUTNc0ra+DEBEDtGJP/TMRmZsI3bEksSwB1rAlapimKHWSQ00TCY6Ptfj4nsDj
UzoxxBFM/4e0x+w7vEb573EujqixODKa8ToqUA5NwQNDiEUxNRqvXXpPndnY5Ci5YwT5lUZDfTIU
L1JYhcPHkS3TnxDpOysLlmS94G7lk7F64UCeIpUw0sGLZYkXWZsukxaOS+GvseWl6lXgdInyv7JZ
BI2GCvh9ZYmMGmmhA4qRLk4lqJkLMfBqHGTzN6AqZCpZHYriGrahnF/l+tmDt/u7bFXQFn3Q4lPj
XcWvIpS/EIO61RRz9D6ScryUSAy+ddh9aC1UBPV2Tou0fEhnpLE/+OBTsCObGoCtL/P6faW9QaYL
J9RATKZxwPXmeUo0xkAHHeFsVBVXtTWuCtyDtZacNV5vg6bcKssd2CqXbJVJ2uKsdra9GGUYnjGa
pKE6DeLCTWoXJI/XAI4zvb7Rz/IG4cBkuLWcGwoFbersFpVPbbBE5SPG8cAighjGxbfw8DTzycja
o8gcjUIIPYxsXarVZIRAAU8x2uhuK0gf84wGASdQucBM8kZi4FdiMzLUwzKnH5Ca2DcZgvaQJMGt
Y/RKFo0eAp93NflEKHxvEN1UhQ3v4ncNxlgpZXNueNPipj1DQ7T4TUh4rz0VPU0GPCbR1frbavHf
Rk+T55Dpez0g6YWUueKnFADh4EFhoYygG3tG6suYRse3fCWarvnMEMvRhW/tS9AxymQbaOv+JcTz
nZJoEOtnibA/soa7cRzi+p4RLJGYFZdU5ydjOM64h4TqlHOmycPglmy12DkceGq9qST/whHxGC/r
W/wnwyAmv49OCQjcOqAXLWM0ZhzQ1sAulAPa4oAuxIzzzU4happ0Hp3BPP6r2fOPsT3Lu/WZriRH
pB8kpPYoKct0TEJlck5oefZcVywdSxdiig80/MoCPn44pZ+GEH3Ulflu5X+VPCdoE7Qdn5IMEmso
AMGbvlXVvoLf49np6zVVfLUo0F/8aBXAD/QHrXUWyoGOngW5gTLlWiAakdcUJd9hJa0kUtpT/6/P
FNTB1BJL4+rYoLG75ttA7Ba6UqwjMTJrBb7CcG6j+CJzPuaXCdC8wTTC0hnSFZrD5a7CRFTx8wiS
iFJCdK17SY70ViluotrdRJxiQFngKnilRpw6AN8sQD84yZAJ6TUC2EY/lyU2gRBlfiBo/NsuPi9q
FDBJt1hY61TvPTOuCI+FFdWBMrNvMfhEO/xJSG8hxk78iMtPBYPFb+YAdnum0d1gja2ip1OOtLHh
Wli1uATVax6dk2QNqvKJg5nxAHt/dvka7g0aPYM3idaJkEcQDOsTZvPceKmJp5r9BfeirhI8Un+t
1Uc3ZcwKHhXr3fYXOgJKfHtfUzpTB5xdDGQeMZ065wdlmc3qzOnxTSNuJ2cDmQyeR/amPB8wA8oF
MRsJKxKTr3DAt1cfUEruj6Xs7tEZH8IEKQuOqfwv/rAMrHkn8TEjmWNpMh2zLrlEODxMHcfsXB3G
ZPCWE7vKDa+DJMsenBNvlFyZ5DjBG9os7If+qtxk8nTOsjudwIJAcnNFqzytJS1Bid0jDTLtC287
4k64YJZHWCpIDezxrGvgblud383M7/H4dxfhJgqAaWPhjnz2LtbDfbqIEvBSXWV3RKA8nzyTIXdk
Kpk9JGS4ufiukHNPnQWzOzN/CsEI28q6zZrNwt/RXgkqMLKgiPr+b2vZf65krb2oJQ5LxgntkBWc
/jfm2BnYzsrj+7rv3SWgj5bNq5mSrR5qeX0VCvmoxgSPZetjjZrH6HlqaYBNfVjN6GPK3Bbo7ydP
LtD6OxW3tZKtDElmmBH8c/dfu37JqnzTN/NDRGqXkrNU6B7hlf5mODRxe2InLrr3JJ6CevromIZK
d7H53LE/Eo/OQV42J6NHpIJNJcc0BOrFxGlTcpcY/maJ97PaeEenlL8jXd7X4lGL1U1iD084gZ9o
xjnvPvV5cejqoZucHhHLbYKYbdIyPbNj9ziF+vKFWMYDe0OftruoKgh1gERiGAqYJ5R9RRbvIdjn
UmGbmhEmXFBxswAXbDP7VedhGh20XrSJnqxojIb2Msj4z2VGPsuP0cx3JtEPS78PqoELUyDWdt9/
5640g+vilzIVcDmx5CmYcWGck8bE+78y0DIszSey1NdQUcTcCaY8eJYVuXV0YAzCWB0hbFwAzZTe
JgWfuoC1nmGXxrCrF9A0TfvovboIZuSO3VmvqmBWSj+xnpE5uRv7dsZy+CMGjoP5KCVNIMTwiTGM
VtPvssezzZZYlLFSiKmfchxM2VFlf1zqEhr4FlcYETDZg8kXOa1s860OqFYlHfKdXleGq+oLS+xa
TLvbagj53oZSfQxR96jUKz4q0KNfCR+vglYYcf5BS+Vw/J9AVjBhSynGpej6y2YZR5WD2yBiDjWS
FY3ByDavHdhMrQ/Vwx4TY8w88hCU6EHlu3qGyzhw6NfwCQCyp7gHmSa1s0ngQeGW1Jhith62/IvS
Fn96wnA2Z2QJwFIr4Dax0RRDwoBDw6rCDuXtQg2WFNsl5inhTO92nKlhZ41M1OCGLhULADirJBQb
6dq/OOK86HPoqCsmyr2kvw7LcKv6Hs3Ov5VgTBOfena1OOikGmqXxDYun69L095i0zdvqKBVlUc+
j4E3Mw9I3/VmCUp2Q6lsEhorX3XMR2b8BfgxVbsgYo6ghW2Jzb/XvElDbrHEQUkp9jHwma130xop
IzdPCfU32ZcykGZt7Xaz4K4dpFPzjyE+iIyB6K12xnH8UurPVCdmptzVEXYrbUSZVm4fOxmzym0A
LCO9pQptXgvBZz6P3XjdtPTWskiWdOn2m7CcmVZBFxI/2tUF1dtY1idaneNskIt5JH2CRx/zENJD
ArC3DUU33milO1XVcOmJOSeykZhtiNYOcp2S3AXoZVBwJkbs8eDg9ifRERwp0Cfza9NXCPnTeY9J
sxDqGdOfaA+TZSoVT+hG4JvAcgYZoOPVFUiKZp5eDo6EDSa+q/CUioQ0QIn4AABG8S/koTMuDwvj
TPexkWqk9NxHSMs3imkkLCZst0p4FHlFA1K8lQTiNsNlLDRXplluNMb+0VlsojOAufOoktJgrudd
ls+YB42nU+BGb4GMP+EfBQtDjQ50UgqHSCWnivmNMUlODd9rRo3aYBBJ6k+ZvL/OGHnzyBneVyvT
UVJ7ryliHyZse5v1m4m2/Za0OJYqjHuMA41PWg18SIUjQHDbiBaF/CazG7e6+A0o4TBw/oKGhjqI
QBYEP50lvQypW34LB3vnP8wslU1+YpZg+vr0MxiaW68Xht+OapFRghp91OiUGyfWKHULrNEfo1ba
u+qmsfYBGWOJiK+4dWJkcPhqMQ4MIIJzchLJX8ATrdLB9VuErXk+Nu9NYvmIKx9WXDO1dFKF8kIq
n9xX4sSGKSdeE5Qa1HcTD4vuTdJZ05IzD9iess14rfAjRx6/573GUz53yDnUOs9UUWOPxymFPUie
yIArs35OpBBLnHjt/BON1SUdKJ+sIEbKhpQAK7AKEm73jdWHCJYtGkaj1D21jb0eMUHpGa2J1AQF
I2uHXVaU3dpF9YdE8ZcU0XI5+vV2RN9/NPMHbE54gjM+lG4K8lXlsHMwf+NCUnErwqSAStrpEBCo
ykuTqVg9XZURgyZFWBadTWKPOkE7S2rIfPWQ92uYg0ZobtX+nWq2kFDKpXwR947pWp5+dJhZF/JL
rGU4MitM6RvGzEGXoNwsR76P8mslG4cfto/zaI7+QV6lEE6FkdNDJCb0vozkHqBdFh9SEx21/6be
YG1np+jJhf8yFjAGXUmtUMgWQIX+o7Lcthh9xUhTR8mEQEf4r0gb0pv5OMQYikETtIxCmtIvpwRy
z+8tRZe7DAxGKxvAC2Yq1cQxcq/sDI1UXoxhA+HGipKQ8+lijcOlyWIA2T31s8Ho7CEEAwyXjRWr
BI1urFhHdR8LwpWxjcOmYNI3LOcOkBHZfZX2ZiH2N6xfVvKrB/cAlSyiPZ+z8oRCPfMG9HiRtKAP
dUSV7vyrqj4366ABh6kpj2ZfctT+MQF7hLVjsEvIAZiRMyEPNVUjIbx3BchtJN5XZW/AQdDTtsgu
gJ4+mj/jpfsgl84sUz+O2WW3IBrBKvT/JskjAJiExE7EmzxzvuhuljB1hsRh9n6hTGexiIBivK3x
3zHXDgljejzjI55xwWyd4VmVKu9d6ua/OEJg6LDbQi1zSKCltZAVdtzesBMhJVqUmBkB+CyUeji/
Vk6lVRz5hvxxwvHbfcT9StraO35IcYrOgJJ6EBkOUprkJsbYPfwqto0P8+SsZuM07eSkc3GrtChE
NICsJ70jZDwu+8YOWZrIVqYSB7vOjvom3lyLPTBh9zxhBcnOJu9XT0wvtSYPGgloZfrfNgm4/fBZ
WLvEBpwCAbfqmx6biMhxFWyIJQxvLbgWW298tvaatc/pbRdL6vFxBh4kcGCmCHBTSz4aNJqAtJxF
nJzppX7ESutNbzmMpxr8Ta+EpdVf3qa3mN3LRrJGlhNhBzJo3H7XKqM9tXDzWaFQL7w5FBRaL+Lp
JwCzZfptlt1Jo9Ga6vGSJdJFG9RL9jJptEacmnA9qQfBUeWHod9wAhAIXY3u8Fcy59MildhWEldf
qQF/C1aG9XE+C6bOF4zJVRF88y0SIYX4mNDX6dRqyakWvga19Avxfa0tB3ioHbMom8S3GaOYHX8b
ksGXgkhw5h0nQaogqgjnHnhKZ/3dzWQWcqbQfSEM4BwErPqYq8gVxtUbmszXuc3guKW+upCLhick
YdOgJZ1rE6XYon4dH/FWPcVcCpPtFt2o3eu7VDrL9E7o1U0htlQlSo9rg7vlU04MVq8FmGbguJt2
BSmNKhFvSYzmLDBQzjfbJ5acJFrfrkDGEuRieheOIp0Ma3pE/Bkhu8kyn2ZcO3FCFJll58a3eXoX
YLxIYBKKXWK9K9UFwq1xAUfLeJ3nmXflEf9jRxNr94S1mnhb8+1eztndWY9IsryxgAxkrzAg9W66
tzqUXYMXaNqHe/joZUfmqd5NKAv5A2zOMHdSMLQNovPlfK1GEiTWm7AZzAOTa9sBl6jA82rVOVVg
eLAProiLUlKnNJVjB4AKW0pzML3cSGCK46bT+ktKdoy8lMd8Xq7VPNz6CcMTlGjRQxu8XLVhOALd
UtmGKshilpIBd2evHc7L9ln0m623fIXa6gi15oChLRquMdGEZXurhS2Q1T87InngSh0xF3VzuC6R
3y85HHi3M+PrZMTX4n21pYaoVJ1epfPnlY0cC9XjYf5kaPIuJ3D46WeQOsjiHCBpSbDwKmkEYQqV
vT2fdVO8JjEbXCQjBMSkc0W7KeIiNMIk+s7FxB3JOVnYVhn77OO9Jod0ID2rU0AbgS6k49M29sKp
eRIK/MS8ujKboNQEme/JWyiW7mKRSADRn/58kEgiLGDt4VDpGN5l1X2CBqAgYkiY0xOBtUgS4bvs
QMoV/zmJksg6LJNoHAT7efRbxj03/93UkbUewUF4fzciVXJejU3yWeNfXuu5WetP4NSJ0zWL36Sr
JxOPSZQv88skgCncqdZFjeYQzPKDhQwNN1ZupLaJKV/xExfK0ZQsSqAAV9tT19pnMsTMRIZHbkr3
aNJvqUGaABJak/xTThHecmniJpioSfE6CBglsZ6af3qm0yUZcDHTgxhX8VbQ3i0vYhVJATwKOODj
a/+jDinUPtQPa39Ne+PakvPXXfIi0Bt0g9S7wlh6IvUuQGNGamsjuShcodzRUlz3xEECgwIco/Wf
6ZTUFWZ4DqiXqUEZwu3VxngXoU4u0mKbxUsr/kkgOMFQWN8ahI6h/AA8hYUE2n/krkTSaXLtyzs/
mDA0y+lYlKVFe6zLN8K7bgntjpHnjw6p0PLWrdm7JpNMkH/VVftuZbY1zUegBb9itFajAUarTT61
KYKiRHjC5Jd/W/N3xfchyqqrVYLbWw8142DHY0njPM/Q+pLuISTNo0kLMq20e2TjmnvGMNUVlMVN
RXx9qt72vKKKZCTwBU2ODFOwvCpn+9/9q55UCOuFf5Ljc0vqZP5Upqei8/05soT056jnkysAbbRq
0KRdhM6bFzbpj4gNQFu6OprU7dtU4aPLkU9sbhDL2ZldtTsSLyg4skEgFPEYmXkiM9w1XwMq0kVk
lEPgcElzJ78tDERldXCEkKmk3Yx6OOImN0Mi2YRiJHdRgalm3CLJuC2ILwRr3yPtGMvkJhOQilWg
JgOBML9FvM1LaxvmAdHlM2rZ3lbKfYz+GrB7UcDMSA7MfjqJOnkA6H/HfHu0tfLIwBXSHUkyduIP
CbsvsH4UltTIiRv9MuImTBAs5Dgl0jU/k15rPlUgOdCB0B9YGzRKVB5qZu0pDAqlQLcW1y2bQ3p0
BeJmY02eDKy7ZuVKljSCthphp7qN3lw2XoTCqTMZKhJhK/4vnqrCU7wgGPmztd8xneKARZMEPnID
sybk6Go77Je7e2yHNSYgWCREYsR9IXAk8GBKmhNBDoZ+TcfxPlJPLY4SZ75Q6T5eTBlOEIF/kUnU
1NC+93LxQVPirDJJyRL7jkOJVozQDmIFiGkw+PgXhLW5gzq5kwjMTgeXZAJUKRFyZeWduFyrUdz1
M73tR1jDaLKACYS3gBnx7NTkxnRounxGV46Jj6l66DPYFUiw+hWphWoZrHNvah3KRKUprECU1csV
/Sz1Ob0/5jWzxkmSya8EAbtGPiyJdqekgM3ykyFFzpAiTxmNijXfi5WSq9UJjKv9MRa84qecedtj
y5X6S8u0dmxW6DYmiyHKrkNDb6sweFy2W1UASMY6OBm4mlJ2DjPM2njmBDnS8+ryR4IoSLDkULeE
cIB6vKwC2n0QWHZRmQgg8tssIXU5qcBtLJ2cbqxz68hYv61/b1w0z3zGoa0+zVfdQa2VqEcqZwK6
R6AigEH+ouRS5EFNmd5HyQdNMR3ROde6pzwNvxpd/LXWgj9l03GgYY8Q5ZttEVg6LhdL8eVugo+w
XlUZZlB1N1vBMSDdETpME8wKrhc8I5Z8owHPmMqXZdNQEumYviVVh2hQuvEcH3CHW2RcjGlNkOYn
9FQKRQuswT4YvnTGtSQBpYWOH3EHT/wwkZUUiho0JXOHqOBIIZUN0rl8nlWi2gQeyeW3lKN1fpmd
Z0AuSbri2kj9VaJmQRWPk4LDe+Dw3kHTIlsF5PIysaJbSWusq+EkIFSqsgO0Ab0RvO6PGlfvW9G+
lRjwjVlhLr88dMG4KWpxRUWCdUG/1EfpfeqAOGW7H7w/Zs0OAK369qKy7x2qz5kihwCFZrQOPWnl
Ii7XpIe6V7bnOO0u5LegmRDCw6yjWyKSRdnOea2fTT2+VEUDm6Y5J5zkpIGlJF+pLwvYFH2JLWJc
qhtSR5bq15wyUFdSvNOkkyc6mRzThYR0iM3W5A8r+d2reADd/0rWg7Gy20iUy1yT6Q26cK2ie7cv
NEijkBG1riIlfla/p5byLkGROUz5fJ+ZVvL6VQx32WFMSKekhVf7OD0zXEdbz+gTt0AtcjKndGm8
bTqoeWIudOx3lF8gG8AwhRzQCoZQ/KAbijUNxVqMcrniLNPU5VDJYSMqTo1gWY/PCRF50p+N32XZ
OloRdtqtO6ocDcwS3hEDN+wmcXVrghHUp3andRTLqQLaBfYrYfCCrv+WTTMmEclWuSmSRsCIu3wQ
mYJg5rbzq+btS2IKWU17OkjtFggUYC8spfhKoum18njAUzX1DUyu6VXKA4mpIxbNIYNw2kOKXFDK
R2guYGa2ZECLc8rSsIOdp76mNCyKNKzUQO8nkqzKs0TfHGtMojx6HUcl0SjO12MF+yQpoR5AIJkR
A35p3+jFEeccSvVv2VSOUv+dBtZIPZ6oPIU80J5yhqsl0R970lAW1Nv2IQrtZ4ZDSdRe2YhA2dwz
QDa3gEDCvYyIj+jUU8TgsoJz7Im0yE2YS8+JZX1DrtaCNp/1adu+lxWp3wrrj3y9brJyneAFrbE7
qNAvHtpIiFL7ZalTGBkCk4L6mhbr1cjoULSgN/QgVlkHlnJgAjdhU4kCrAxsaSMosvibyJbrG9fv
hARfk3z53ujJvBCgJKmMyScMbfVw3J7fq8CP8TPFJC09+iK+FxFvG+/TepPfBpZYdX6yepWE8pSg
gNaZAoj/vp7iuQkZkp2jeDmTc4V9J/O48bkvicDuDUgWCj5OwNULSKvqp9LEu/6av+IBR/WD/c/F
CmeWDtj6AlX+kdlPNdboJ1ds4t0WNh8ua2A7YkH2ikdcS2XBz9fuuRuLt/nU/EgLVt2L4rYq4/H/
+P93RvpSJbbYzauYxsO8IKj6mILeis9cxihPJKwV4zuM5D9LhdRQBUuGUt/Ejy+jMcBNbe2jCp4W
c3GnlM9Japg0nPQa/K40urWJvNyNLFYpieptSeNjTwUAEQfJHyo4zAVyAJIh2A4sHpLl3l6WtcS0
VV/yNx7yNYYUeI9kVDcwIFUMcpFJY/3TQ/WQ+uwir6h/JtJcqi3QTybzkw3ZY8rMhyfQ7RTlJB8V
XPWLxwbBHR54Y/IWNRzgMBISWa4L08mMSZQFn7Zk0RGLGRXH/lRkzuZYP7VcnYFKMO8o6D3JakIe
bq9HlV2yYfI9MJ2dAUaMFO7I4imhctSWLUk/5J5M9GoZ9cdYq07BmlYlam5ZGbXJR4FDqDpri0mA
UR38SRBu/vnNwL0Bj8OHNR+SklN5g3RK2FjLHrpuEq/VZVeHhS+pj8hUT1BoteU0gapXVsOpgAoy
ADqNbIJr2kmCTWoap6B9zW33tqkScElbJHsb+CMZPU3CatRrGDuujJi9tmDXal5ivI6rxzEToyE1
mXoZ2I/mXDwVXsfmOsIlZwSSPB5k8rLodAK+SM5p81wee40ANWI3h7Y7sQk9mhw4khSWG6UyqBZA
ipDlzXUM4hHL+IpiguEMCnVLIpL9X9oj4IW20ct3oDVe4ckEqkWssXqlY4fd0l1C0wn17qEIJADm
xqU24U5R0w5ABA0Fpuuhkm4r6RRX/kLEzQf60MAk7zWtAoYrLBRjt9GPJCz6hRNXyp45epY58OGJ
hxH+24Xsnbix0MLcZC9JlKvULLd2wOsLxiPj8kkQWZIXpBJUJZlEXINb4jJYkQlQhTAAVYKFubH4
OczeTFAgVFToLco68VMd3Ry6sUDXJXP9NSoCj2ECvU3N0RNN9Y205ChMb8NIktAIy9JwGt7akWSX
ruO2aYkU9AyCpvJj9VgrkNKExnUco3jwbMJUNOBrLLyHnEILJF9FS23MnMXHbTVfkrW8i1IHbxcc
hxB9Nh9G2rms/N3WInWDX/2l9rknXzbVoJR+WrSIGenF9ZtJM/AQrD4QaoBBE+UJhiUgOSgChBsj
k2NHnIWT3lc5C5uJpTFsE7sXx6uZxVdj6cM2kS+SI32MvD/67sZF25ukj45UxW1hLrfyLZnfUwNo
rrwPCFRYmdUsdP5/J1E2GP4d/ZMZFVYpp4JqsKVITJA6yam3Wu/Sj9b15xmfacOjprRox1Ev9Keo
mC6dbp5zpTqLyhLMPkhpMgbHQOJyxuVKuHvrg+k+lJnMqCc/8TkeVLG8ogbeMw/BYB9Ub6r/trdA
RI2kSaarVvodjUZEiQZODIvbq8baUgAEI5sYJdWCweohs8sYXFoBZ8cAtVZHilDOshK6pwUVuMkt
P3H0rgx7c4ZaHTk1XVplxVfBJzpjTgJOLrVXL4kkXzTllYsK+A31OHXT0eiBBoDAQz5cYVG/CAal
w8p+/0e1mdFAl0MwEuHwZQpFgHoERWBe3a8pmNvl5DKyMklN6Pgz9jRjI4oTV2RLt6AMxNWSYOWq
DMXtMBfEb7otJ9MdG8U9j3cpZu9rsXUHlsvyfjsyz/3JkVURhUSoJVobxAcBu34upGO9lqT0YnWh
krVKGLz3BD5mtZynscBArwFj4BqfLxgNFJByAnPsCQ6fUGc7+OFMGyqcMrQ/zsXSEOUQc20ssb/l
ja8LkKOGmcE6P01r4XN4TwXWyjvY72BZUygMPZkcGXZP42L89Gvkxqrs7u1hmRQIWw+XWoGcyrrt
+ptE81HXA3YL4MrDmZ2CKrVhIyShEVgND/s8X01sriuW8i1LQ5r+DnN6pHsDndEstocBGaaMDmlx
ekP2droyI32kqtt/w4fTp6l/qLaDlEr33ySvpM95RAGD6PJY9vmZKXvQYMfokCdL2wH0PCC9Ef9I
+Q9UCGoietxUwZo3IAnMj4ZWO7FiI3IrsMAeSPksehy095kQadTcDKkTnkEdZJvkV4Pi6x6iK+Vd
yRJ+p6rMjSqIv4jlEMiTHEwRZxN6toWtNLId6jw21r8HHjPiah6YDm9j9WCzKQWaiK2uIeur7O5C
Af0hsnl1fqV9hB/0G8Fi3DwLo3+JO8AdMNFVJmVXqK1A+rRkdiql7KXO2tIEjzc9Vxl/50Fn2tK0
uX2kuRIGNJzkboE8UMJQhdvIk42VGoxvbmf5bdphKhpb8+aUSBG4vK3NiMpIrliTJtA9I8OBPlFd
FZrphme0QV6El0Y2YciCqOn+4UQ4n1KvjqsDNcNpTVTslocOynOEmQ5HkZ3rcOWI36Esx8QG6zdF
/MM8gQ9tnLwGR4QxbKfW4FIm9Shr2eybKRBeGKIJZgk+SmYO8UyfcexrPk+gw6s8EOJoD4XpdiM3
SbT6jTUE1Qk+GQF17wOKcLjGu8IcMEOK9lmGOWGjToSArIRFN+HtaA9xrx4sRsSEZBx1HS/khv+c
aIQO/yTUkJ6NuV8/RzFCigYJSPw/ms5ruW20W6JPhCrkcEuABECCURQl+QYlWzZyznj6f2HqnAtN
TY3HiQK+0Lt79Q7B16tvGowoHOIhKPiRmcFa+Iw1pBr47vd2abxm4ASi82/jUEyP0Sf3A0qGzyOG
3CiN+p5osaduMjcFCzz6w53W4T/w25rjdBlAzmSn5KToC/R9/BppQTEXG+NVheI8A5bqSDAwVTPO
EuXss6mDpQJf3Z8WKBMAhDMejwFvi6qi4kU0q9BFnTDNJXnr1gry7g57WeXpXQa/KvainSJtfEEG
xHwWhfoVltR6qM9homvXANeyAhP7/BToQoy+lbi9RWZ0x9XBloJbCGP5fJSPcIZfkLLfu5dwjW9L
bhFnJNGL6SR/QwwE4EG8INlVJW2UM7Mcap3JpUQz5b39vJ8HK6h6NmLzXYt69DjpkUMxHBYsL6Wt
94YXj1txhD00DGoaGHB4uGU83NHkdPBAV9zCJQEULF+CMJ2WoQg+qVGmdAZyrIEjRhQnXBWs+Anc
5tjJzd+LCZCthFyb38la3oApaYNNLXWZv3X0WilG+TDQ7wjWq4uE3aTzQh6hKkRjwr+feKothWZg
VdRGL9TN4BapOQ1wm8/AzhjZ18qFHkpyMJ37cX2Mefg2Wvk77bgEQeAaH3Dj1hBLcaSQi9O4WA03
adHvGjBF3rql8sq3SsE7zRAyLGe/0T7algA3Xh5rkfxhG3KDFnWfOTe0NCn9MS59HUNzeJs9o96H
HXfJeMRE2j2Kd82ybkz07nUBzq46GTBgi3z9yJ8kP2sWZb1D/pVnGv5wlhMwYoR9EbLxFq0KNG+8
zWvppWDmWpVqhpy2Z5NDZ2b6Cjw5uq/3k1W9ClN+5aV0lsaGftjoo/meAFi07pLjTBYvcFmdAjlz
pUECbOKbeTzn1Xqz6NGIFgwomXzRwvmspDmGFgy6XXtTlu56qB4tI+IxD9Seaw25+4q1uCBkpRKy
aktIc3XqwkePwsAYu4Pm6c0uAhfYv8kFcZxfPu6yuzgXbwfr9yxWb5yIuVcblYVKS1AK00UPs0WG
1FTBbFkSIJlig1+0g91ir6dn3hY3oycbHePhqIpbO4bX8VRglcOlgI8TgVmPcZWsx8bk7E4/q9aq
nIILny4vTyObQbbcpTGjbI6iT2vG4iiX0Iw4GVHvQwB8SDiz6ZHHWaOzKq7Nmk9u6rfB9bjJwdJ+
tW/W5hDhdIRv/dS5xofCGNSKmB6b6F7MQGGogUXh20UTn/7X8K4FdV0yFOqQjhMxpmdkzbyanG4Z
c8vhRtK4OpbXhGba1ZjOaaicE47UEmdnyIXnthYpr6nPgxWdUaOE8pK9F8b8gXv0LDclken69wLY
ro/1u3xzV60+ROcCUSN59pLw6E8JxIZo55M/gwYVpaozD8mj/124Y4d3ozfd0ZRIfsNSJ2UK6s0U
a64DwgsLaVr1537+If49CbBQ98V7KI0sSjvMKBH6caTw/C/+hEFbA7v8N0J/6j/GUYXwHTtKOGIf
DR+6qD+I6l0GSHecGNYmOZoGNOJl8kO8yppJ9obSpM3cKtCl1zkJU2h97D14Lm5Zy6DnnahevJaC
D5XIXmTYGlUt2+ef4iAeIigJoRFM2qXt9bsqZQ/Yb9goajwosX6exgruV+4XZ6LEuFhiwEwZ/t80
wcRqzV5/olEP+0rlQcbYS6FtPaJQezeV3TyS0gFNo0iTGz7FUN0/BkPYg4yksywVhpfc9h+tYH3k
SvIpDDdxxoImdO5BeDQgazI+Mx9pqyousfKdDsBQ6wsA4nMKiavJPBBs8DtmqmdIfOuB/lM0NH+Z
iYf2s0sL4yzPY4DeXUTZQaAmQqi2bL5Nc+Oh+jQZB0YyQwniAnoduvv13kvRHb/mDTdWErbP0uS4
tthwrSSVUvC9dELpxgZzjNqQ9pjymps7AlvLvF93lc3Misa8JabUgVSGFRr2/Fs6NTR7JfvGLgkI
VjN0QYZRv5Mj7pV1l93V7A8uSX5UTz6z2ZY+prB6Gtb6hD7ulBVQr6h9WhvHNLzWeGKKQqF3bGc9
/BEQ1gMCgSi646kOOaGetEHyU632Y7p1xwgbsc0Ysy2jK7+FJP3umasRm+hmqjcYqh0zkhaEF4J1
dZr3Nl/uG2Q5qu4Uk95FzKo5sY+1O2UTE6yKstzpalRHc/nESTbiztr1OOcLUTsrxN9kbOgZQduc
ijVTO+IQioHLOKAOKIXPsCYJ9Ec1aqCrYxDWSSAaDZUy+hNGH2vCWmEhx/eKc7PeNYlMJafdek30
YxnPrjWv5tBedPrvyER2Mz6O6hdD0H0nogJuXoQyifHwJZhxbC02j7NYB7FCHhhLvSz3e5F4oLRb
cAcCj3Gj2MHLQncVTeuvBUFtlha4UCIG54V300lBxPAkA1dsEQfw0sXrsRXIxkTTsenbo2YUWCMd
BpYZ7QwYEDi5nEN9vKr4WwD1+PORU4D9QRcNsCMuSh2lcXOvu7IFRbGzDQ2G104EYoxxCStjFedO
g8EhxHeyXVGIaLavfgZi9G9uuKOmyz5lgMT1quqKt6ffZKSaMmCQ3Q3A6J65HGUuaOiMlt9WWBSs
OfD0D7yq9FWsO9RomwDYrsU5gvP2sn1jxrm8FjLjiay4jEl/bk+7AoNN75Ek7a7aI8I3a9mPcY6C
tUpPLjhcugDMkgmGgXBECkoU5Z1h38KsPK1uw7QOaj1UPG3fTJwEDIIrQAIKXTjQiWMP8r+ckbAF
033lLjVW18Jar+JhOSik/nEALuZJyd9Crx5BLeqx3xd/ZXJyRd4eK906ypwEM19caKcZbq2E4v87
zKWHUgqHeuaAZ8zwPFg1V/n6N4rXoAFFr2J3YYLeklaaWG446LAzKVnikTTMBDAVDY9Tz8aBWYWD
Wbgyg5R3YGDLmR7HlF69jAn6d0WD7vgQjehtz/vwHV/mIg2GtQ3qhkQ7xUWSiq1ir0XNs2ZWTIg5
MQW88BOoJ/VNlcunBga+XnYjjtOuF+762pzDhoqdlWvelSPEOKQ+JEtyqJlv8gX7UfxcewU2jOpJ
x5w5ztaPSGd7Bi+mxo+SlCLORJnD8Z9mUh96RvqWtGGNhUymD3OFFqnUy1WzLVrKuETD489BMS/o
/hSBEp5iA9Hb2RPrrbyZXJrTmyUF09yJWijvXHt5frlcMTxHloSKdMgpeeRytq+6p8TcdxW7c181
gcEtaVpNP26xBQ8fycbfwJNCyuzUUhA4xfS0Mj9DCOspT6ZSXmwx92bFHb9pJc1BTu9xHO+JTfCX
7sQSwnXP4ZNHilsyM/fLFEgD006mD/lDaRl4rRQ0UKGmUJSQfsxpyY+vR7xD4ynrTOofsrq6Vvpy
azLjPiuwKgfe+8+gWRQCjMlp4HWjdDPGkSB+CoVlpxf1GkeFW+mDO4WrK86yC0sStgnnah0KkQCF
qAsG6gxlEkeoBrqIMRv3dOdE8JBKmXYxfDMthNuko5yjTm+2ce/Q4DNLP1k8LEUFVb0lg0mTcn4u
/JoqVI3/rjbtu2liedqYN7Ns65+TU3HXL57gTgAOEr7yFqfJpGcqq2+mpD7Ewk6n4TrI6S3ta8Rr
W7RKWtdtveXGD/yB5wQVF32XlW5gpfvI+GspDEN34ZvIn26sJCJ1OsUAGC3wIJIDaR+deDOT8lyM
6kO13lt1CpAjELc9JCh2UkCPPBgJD4YEzLVZGBclZGqbv21HvqixLhXQccPrJBzi/zfjVfhJqqEj
ULkyP2+kMTSVfiGjWHBlodo4Sol6j2FiNZhMCylDAOm/LtEQvZh+snBWWLZtUk57E4wxzIGEXz2y
lGv1LCMikpUYTBQxt5ygNH7AhqWVnIWpD1Ydm5jFVZ3zAVHSrW1HcedEIjjPaWDIPYgZnrQVM+ct
DY7icVkhEzZ10NIpcuyYUjI7o9+FgKVnG68SGwFkE4vbz7gXoSobxrLPVWuvDb+KObZZ7xha5GzR
6CozZzp9q1UVK4ahLwaFlAAOB47A2JBTrpPakYD2SWZqnht10HNamfX4LAAaFil2N7zyO5DIAn0G
E/0KGqP00NqZu3xMCWmkG/I21gjd1skxaqgG7WU/2w5/NCws68EomBCPsyf8M0YNoRzvJMpOdxuY
MZB8wqMogAJrtZpty5V3KZ1XyUKTWJtiYlHwtEc2JF0WaoO5QXNcBM7ESbzPHO5Et6oY4A/qd31J
HhoZkhqOInjCW5eJXgZiXca6g3raUbOG1clXkxw6Lh+x920PikDunfJOgFASlKTikFb7hClyV7Or
0XXRKZYzJbNd023icjham8vwWf/j3/rmvPTppV+VS8eOsdriIrur/jmE5l7GHM8ed54QSHPsvIAL
g74UgyrJg3UvH4YqpZR27kmmbxzg9HEhqIHcPyUgQqdHhy/ROsdsyfpVZn0JP9iQmfuog9t2tILh
qQDWO0G0BqDLC8Q4/zkeNQWRk9GrabzXKIx8Az0KEdaxCLr8UEqWX1Cfpi/EmIEo7voJ8EG3+aoW
LDdOX+yXCsRhwcuuzXiYdV/Pk+OqFEdJqzfQ6VG4y/N8MOS7ChUGxj+vIVrpVAznSEnP/XfcmYcU
c2Pn77fO6JrJo2FYOOnBX/6MsFmaK/MXTDdGPPplDbBUBXX3p1DtLVBUnXOGQoBnYt4TsKKnUCY+
tpvo6BPxHSfkWaMvtZ1PAg0l2ZQfTa33j8UXLwrjKd6ePoUUQMmpdM8tdZficTCa6WxM64V+qlr3
kw2TIgwnDA1rDpkWlCJYnkK8ZXlzj7jTDejCnics6gnyFSP/nfhbt5gbSr81pJyI8Da3zmZHlCxc
Q0+vMkYLFai/lgmuLRXllwD0fuD8lDr/zJy15GaFG1VEOlZLf4RJrGkMTFbXIA4Hjc76VE39U+PF
HSa75CpRx+A/OaJaHFFDngoAI7R932ZW7al4zMKuBaeQZdy4/QifPBjdAwyk1K6ryrdSgybnFefE
cWSqq9az03n3cYxc46ZgOqNWgaXLfCaC3wMYqLgBk5f4swJPb7Zu5s9NHSJetrR7FZO8pacBBBOM
uTI/wfhSLuVHJZPDg/9R2EW/nCMjOicMpbKaarAQ7wRWQnjss66d4ro/Epk69cceyIfk6kzQULt6
chxODdLRHCWHYIcwNvvbX0vXboQDrqL5CkOUBmoA9fgAh890NIU6p4mLwsTkdHit/NJ9tFP9ZEKR
NhCahJ1sgEmOLXtqPCOrDwP3Jc79m+X6UDTgLMLGlXLW7tcOLQMT5nlduMLwtEgwRhIgIriBZTSr
BY5Tn9GNYI6eGYleolN3wkmE+wqmjdOS1x4Jin8Tqph8t8rzQFttJQUiIyxjy/czOQu2Oi2+gU3l
GDFnIXU5j2lz6Sfzoq/11UhW+CLqNUXaYeUVzzO5mWo5RtG/mUh4w227O4diS6iIG1khnFLAg51u
G+X6WKPxMXvxm6VesR/zGN5Dv42Gez+9dL6t/UeNxbrGYm1QjKAvn3L2G2DYfgVr3OvLlUvLoNJv
0KJRdizYFVQu9b/DcjTZ2SofdE0HkW8n2sre45TDO6CFn3y+bn6Tk1Lthe/xd0USvFdpSa7NSzr2
F3XSzpUR0B580lR4GD9qJNsZyThl2LT0ZNd3A2hHf1BDjmAWw5/JUaOZKFb6MRhg/HWmPKpTjqQY
C+sgxBKZmc5D2eGAyR9S171CobgMg3eHKsGmNJlDwHDdSejkarFgxVnsMkd2gQy7oG+JJ1cu9uWq
Yh7bfxqajjmTA9bcONsekNHWaeY4UAUwOi19y2tCgSTw9UEqUXXIKnd3SPBEjCqQ2Ahj47F/gXjc
Ija0n3FRrNe7nAkIdOltCzQI9b9cysHS0OrFU9mK1yZdzlTEXwSSlNp4UQ3OoCggFBqG2COXmETU
XxQHvkXrjNXkIsO2y4ut4LMj9KIS7BUQkuEzjkxAwWjgwlUAzGdfRk2HjPnLmKrTslZvRlw/Z932
dBqApBBn74F879jt50zZ40ftjN4Z+CUjCjum2DokJlq0yUwVfsN6NDH3xnvzYzbABWSVOwG+jWdP
6zBORJxDK68Rek9Bq5LwDS/kMpX3Nk6PUpRywSS6P2ZHjBfHnEI2nU4nPVbPcVVB6ZUuKvwvgzVG
N5+4L8b03Rj154C3tnvTteltgD8cayURSKeX33JN5rcAsz3XXpaRzKMXOMYZPaJ7iiCNuasWk+w0
sXYEL6GuglsSSg7he/Zh7IvIO6/MtI2dgxjjaQpRPdFt6wmGgbILVc3unYqAHeLpGB1ZFnCMHcxf
/VeoAB79F02WuxhvyrI6MktgSvWy0tBIF06nSq0DjdDisLcS4SRYL963gzmNDpTwu8ljiOZWztaD
Rh5uvWRbSDcjgdUkt/BhDRAKhv3PWhS7ML0LQ34VF+VMHkJSEzedxsPi5pXtKDKHCFH+QErraEPp
0v68qhvZchctUYBGue9AFiDlcFNnKFt03mCHds3/Yvwken0Qw+RQGMpeGWgR53Svk40zNEduRqfD
maOe03y4lGSaJJa9clKcfOrfGCc99Fo/aFvIwqM7AkYdOgGB0JnmeubTGeoAlCpv3U5Hf3NMo9Sy
FCSX5l2D0Cv9bUEw6gx/tZxBcGSPY3VqJfWULSV/Zn0fqQhF+O4TSC6wbsiQqfk7A3dQgd/xL8Jl
vhEh+JKsW0nWoY26ojwd12xLQJdHLSE5IxDUIZ5uMCZwNBr5UC4N4p9LuNfnYITqHiHSwrTmGbc6
OPSgZ2lC/6IC1/go9fAoUducwFrJZI8ofK/bZb/w/u8gXOJucWjoioz+UoOzbGCkqYQR6Fa81+fK
3GXX9A5A6zJice/BZb4zU/TbofUTbfTjX10OjL6zlw/dQhVPRZ82w3Zw8lF/lfBIjzpIegNayCJt
/T4w9GGJEDVanDoUebhsTvbuBeMbRT2Lkz9y/TAF2Hg58cMBYeSWlYTQjqw3zIwX/j37qhKnhMif
KDMztZAjUssyQUojZMQ104azOTqEdSf9tQBRiBStOoXMQh4Wrq28az2u+HiLdDLrt3xdeqgjXO4T
pcMsSDC9TzILksl3rsLle14ljSd6ftPzexY1DImzJ62rTDfOZvylm7y8UfYmys0DFOlHMZafsW4X
Y+hBLPaGU/cRUs9TSDbSOAmoEWgu+2iYeHKx4zsVYm3Q5BFcLSTsOj1ZT5zFqpS/cFf2+QSF0nyp
wnKdC0osu1u1Dm6iVjRT3RcmHikXESbUVRcfvsrXktPySSpWyZWn/JltE5OGYZNwTBO7BodoBEp9
MUZGo3MIPJm7ZAZWQu3dCXhyJrEcUvMxPGfS2JjJFtKaNzTWubytg3BJG+UsC20w/IhUzpCg4Lp0
ZuDrZESrSnrR0mXYS5QLUWe6V09MWafe9Isfjrehdp1yMNsUkCvrOa3JyUC0izvLb3DZq2S9R7F5
LIpwyzv1EoJoC8/oCN10VC3Vr/4I33NPxXIB/tIW39gQgowq6HHjOegc0N9v1lydF2u+gG98mSlV
8YQvaLChDOWhX6NSxleHm3uR39elf6129EyoxbNQCkJUgkEl7vfCeFPpyb1pTAyQQOZjO2pWX69k
vyhNvxOOeW0ecLD6WW367MD+Vo8Z7j4YFPhTSXHqd/pNoDEqqoCzXC74mkyKVy2OYs3tKphtgWOI
Wd0FWXjX5uxd/lSq6CMwd1SL3HJAD3kUYyMxbo2vx/CoMfTLcfiUYotHS91CCCJ+ey3Wr/Q32FKJ
iZ09adSIKXamV1HyUnXwasT1iXo7D/RvjBi3BdmRh6fai676jFfVy1ITtoHuR4p1HLhd8E+aSgS4
P3kfIK8HNDFo47mqzf+aFXWaFRN2u1kJVOZoyYAslN7rXf0t4mLmowL8dzMM7Roq1XU2IV5aM2LE
sctyH7A8QK/+2Hw1lN6XGOLGrQHDLA89O3cI1A9RyZ1mAgA5+LJuJdhcgLhNQJldslo9qwBz9FOa
NJ7Uz3wHnktiBpqpnadhvhAEukpkyjrIVpCWykzxCxPRQH2R3BkX/Wl1+itThlezslZ2dlQwHSUq
hT/chpj3WcKUTPv1AnUvr9WbIUcMRZO3Yfmp4MImzuaM26p3DCD4fFkjOZ1WOiasySYXFnkoj3QJ
EFmJAGFsekucBWztaUhnb+kXFRHmLj01H9RfkAczktcg7oyBIKMSo+RgN14DTaQfSJFPc480BGUC
7o+ygRIhoEXsRBNnRFP2CY9zhqBynNfftp7T+HN31uaX9CUOfwdatOpVgJlJwWQx7JUfTmlHzXGk
uvJNW9NhIEZ04YJn6P4NmgEyCr5DPe3A4RR1sh9nyimBYjXAMbuENx0yQghVt76bC2dJpDWGWJ1B
ilgY7imlvLrYAekI95aTvkeHagASM6p47l8N2mlN+y94GOJSicAw1ToPy3Cg6XVnytOZkSFve4lH
64HNN5z2yyEL5lZhderPWNwo6LmOGE8WXkyJjMia9TfxUAVJ5GKfvWY6Zw1D+aj8AvS4hq6XjvGt
WJju69q1r3uWdzZy0nhLV16EIcVKurM51WaJT9yPpzNm6Ntevus5v/VWceWaw4m5jz6M0NhbWL0n
fXougvlQXl9KxCdPSRHahugNqHpCu+PwzDnRw+pGRTU2HthDav/ZfsuUCrSAp4pGcxGY3FTDBKal
fHA6fkjc5Zanl7Xd/DQE1bCQpgMbPq2t9BFluHC2V2Oi8HgBalwTVBneLLzhZfNI95eKTG9GhHUg
819pGm52XbMouGbP1hDeuaTlg+7kkXzsUUcRebc4Kb/d1Ph55mlENzt6FrllTOIro9dTpyq1oJX5
H4AgO3kimE8xPG89ua7CfK1nC5mmyYlIv7h9mW4g/hkXjVnRS7XIoOvYvQ4q/bSgVupnVSfvGF/G
f1jtsJs0PkK5da9aUKXAFhJwTaBBMaPjtunchO4Ek0NgZ/Fk/8DlQqta3iSb8zsf6SaZNrDtuFFW
oubllQr6S/SAK+6Zm/O582eu4fMZfJm7r4o0oNk8UcMlXB0Zrg68Jjzrx30k4EKu/m7EhvFluTAu
fhb0Ybyqu/6Yh7z7aUSODs0ivCWIrC3POMU9fjUrR4YcZYQxlYvn0pA4ruxJIbYoBIU53RbY6RHH
PJELizm/Va/ogv3/PSmMdx1lrMBkwDVPHFeMC6yifybp3KDgFKkRiGMfcOQ/ZWSIcrwWVB/IlEAp
rHhggVpK5jTAfJWCjKhHrv43bM0bUtXDEv/o9KMDXHtNf3kbOrApBBDKcLDjNN+XHENqsb8I63aX
oEtSaYmLMw46KWgFFbXLG0V8bBEER4tZav1RRtbRNR4WtcELPnal9ukg8IaCB4UKz76jZcMG+uWa
+exaID4yiWsGn5vcKQQ+5mMOa7VNyfCSLW0FFE/9NoXNXekfeMGrMtuGTzc1ea0rjm67juL3Iczf
arm+L21+TewwaHoHoeCWTuse1kDtAUYCeVLTIyRS+FBBYKGNJQYnqAlMszmDYmm1jO4GhdyOIJ4n
NOOo3HKqcPUKth56CvxWuDWtvNdC3KnB/C9bxGNIIashf+WUqeiKwj7qyApBydHuT+tseNH7LucW
IeaEWnNYaAY+Y3Pyk3BAKqeCuep9wFZ+dxj+LG1DNh4uX95d8yK//XeePUdac5nXyDfnj1RB3QwM
iwflk+QB6I9yrzblTVfNhxh1j9R0GLA+kT7fiqh6zN0LhZZpkjRrSKcY+ia3MTjbdtfBSWcR9AL2
rY0RNpCm57pKqivpGkcQXamcSKOLh2ZDo6UYTAH4qIZLi6G7cILREnz4t4XRnXTtTBLWL2rWGjEO
pli81lpxrRTtkrEwUnh4pp06n1DeVBuNgegNC8Qye9OkQf7BxlLJ7qx1HsUpqWnj6MAqLpzMFekR
0ab81dolLDxRX3yC50fOF4d8vFoLxU79ORQwbmAQaud71BYX0FDEYNjLxeTSrto50xjhSSeuJXUo
+/logBW/9kwuSVCxeu+EILoS1ny2ef+Efur2inzpfrPFDhVXFY3/MILC6zruMU6H31YWNjOsjGe2
Pc/GCGIT6MW+65Nnrs7PxDpMUUIHrPxEnYTcxkoLHX+vzbisWWkNzIVxmbrtfO4bnPnkpicLB3SH
/09UPBUVE6+vUl5X+tGESaQrgjTlx5iudOMh/zCE3TDlM3aU0OaBtzAxklzihjX9rLPIZtC5cxe5
ItYagkkpCfwlrBgGk4vbWUZ6Z2OkiGwnDVRBCavfkxmpMw/vHwGkk0W/vcKgBOtNK9pajtwIP0fE
Dgy2K2oxMmwB4Azw4M3q4Bwqkx2x6IZvsYq7dol8UpJq+BDq8k02f1dNeBLwoIB24KraQMBULnEI
UXuLQi4Ds0luS7IU0Jh9FjQ+bzYJiOBI3LNaHweiv1ulcN3+afEwaOCxiBOSMldYfunzqPeNqQXL
bJx6XcEq8EfPvxlzOVj71+phafm9ybLbXOO9ha0u3qwpGEG+5jBKBsJEk3jCGgXKMIRTCNKTMoiN
AS5SBmHAAM9y2tMOylajjYSjAXXEUZWJ/aF9qw+TmuB64ds/HQoZdi4c8Ia2a9QGtydxq1CeZB7w
07sjSXBhuOhS7if3/I01ozcwf6U0QkwVLcXI1Dp4Datm2pr5j7Fm1DjZcj6CZKuwxkSgki6WoKLU
MpYiyzRNxiGq+gO7cW81nsUCV7CmRJgFJoO++veaTIyJ5ySVPGFU/JB3u9QlgnNeL2WHQmw3VwPD
CnYfSpLawOiVIItLgphQY/ZdRvH9dDCL+g0SR9CpCdzQB/aZoI1FJpJhQOsHc+gWR7TAF946X5Yb
BPfCp24ixYTtVOS9BG3xUvoA8FtzZTr2UYk2yz40SVjygKLy95ohuSdcCSkK0bdCwoVbS3sqCLQR
TB7kIMRkN5A1N8lUDQ7pT2pD1U9m47XW2SnbqzBEDMggSOWXMRquEa1hGgIh+dR0GE+aq0X1qYg4
h5H5pHDwApHuEhGXVFsvphZ7Yqyb1j8ay3nyTObBK6FTG3zV03fViqeemae+nQpVVC6NWgG+whEr
pwLDD7SjDC9EvI7RveiUe51beAzi25xD3+lHW8fNmm8ECS8hIazxnGi082ndT4xdd9TMo6kuOy3F
QeeM61OQPIO8iDArVGTgMDAoqVNB+MCyJUh/mNIvwxxOfFpk2jUcC+JOwBkrloEsGEFYVRgRTQBX
ynnNQ4p5wCjlO1UHqAMvJIcX0lc5Q4xTN6zv+ry+6mY5ThGVQ4QQzIIW4Rqdc6iZ8iqU/mHZzReP
w4rHRuXXthf1drxQ5ac5bybhv1FM8ctEcC5y32TVtbBlkvJUU+Gsaqi/IF3UEQxGGbsKTV/fkkAQ
RJZdNRrdSQBMGb5bxRtLpZ2UuLO3lmjtVlOpMqY8O+HqGDkpPDidBWGOgV2rZSUzcMXCFTFbg2bc
uGfLGX8JLZYp3TVQjGeKh6x2ob4j5YGSCWXFHlUROPh8KS+OVvQ2EaUp0dLiv0qM5jwfpPcsmd1I
4knUwKEO0CKLATP4QlvJPWVVzkoalU5mQYUl6hZ2rE56DEpzJGiWgnLLnNyKWbI5wZBySJTJG1f4
uEvozYLAvTjzE2AQTJKj61yGjBvUS1PM0P1tBXPGuP4qa6ArvfxgZVQEmriiiJHwPVFoQBLIjVsU
Idad342fmQK9Muk8QKOeBM5U2dcMp1dOhtagP9Jvk9iz2HTXJp+u/ZT6pv6neHLnu6QkC9YtRgOE
P4RxUODjhvUosWwUk90ZVGg6YtBh5C46usZXMFoYSuUdlnoOd7yH5sdqC4S0s5KYJFmI2CzscSn2
/x9/0Ik/mECRmJkHi/Ot08AV9YK/ZeYFDgC426ATmgcMkvuK6cMo5jssjiMG2nhwBQPoC8ADFgqR
J4hWgBXuxNrQ8BqZB77R4HdKAckeuoxs0SWhnRhAyhIPCCR7I/Y1hYBLdUnX5TDqI9Y4Un10BQvA
OCRiF4Z4jtS/uk7quei90Gi9vCTRjOXZcuXIgi1OvwX0zXiz9MuAezr2TLxKyFEtt7AaS3/EfkCv
Q0OP08jYeZ9NHA4As0zUP+Mz0ND3yTvMzDFLpfI1FWBw5q/rF/uwMzamE7aUanKqwta0l+mlDdHP
O7DgAvXHa2xPFTSo1HgvGWtSCOLqsE80hG5uP4uJ8cbaNDNCTPhV0evI1AvZMR6TkyZzMhpxruQ7
DQ4eXuldpv0x2vgxLVwkp5Y7Dgi7aytzAutXX6NoblYoj0hSu6Re3JpOtbmyh1s+S0oJ7c9Am/8o
2/zBIppO2jVeMHTANtFU+h105WOSqs+oXz65Fc2C/CqesGGuid7uyfIAhIZEOs3IqHF3gs3Vl4mn
jItnYj3SMdPxxxQ5P6/HUaYdkRaX0eLYjMjVqgoSFuxbxfJJAeBDIsXmQLvAisvhA+VhfAmLTq5G
t8P811hP7sACsuA+IkU/kPLoiePm03kI2yAiwg29i7ldX00s8Kg8vAo9jZyIhu0PFPERSHdX31v1
iFdiR6MPiD/sOFuG5TCCWLQuGXP4uO3OogycFhN8TcoW0u6O7PVeUpVL3kmQMTU77ZlJbYwEJNCO
fpt+67dJdvSo+TDp6SbOqWpSPaGsPEuRCCAkeBCe6yPTGpKxyQVdIEA1PgtLch3tpoo5Q54agXoi
lVYlGpfz7cqXsGmII0bhEmT+i8qVql3sRAp2peXMuEQ1fF7RdFmYKGBRuA+fUbQgYFF3ja+ojsBM
A4qV1b1EnWdOuw7z26TgZU0AKoX/o+m8dhzXsiT6RQTozatEiUY+la7qhShzi+Sht4fk18/SYAbo
BBp9+2ZVKmnO3hGx4pmkylM02ftKlruw7Rc3d59N9XOtJY7/5VGP4719w4bqk2PfFdl4LIe/E3Vh
WpZETpG8VnA7z4DMPuxcsP2r4sDpBo/vRM16l4JONYOiI2lenJ8OYlxfsBCbQCr3IigAznH9OzO1
HJUWGjWlAat2thX1AlfRzWhV6fnm6qPSGDY4rBQ9OtS+lcN1oyMs5xVgaexX63ulxJvZvlntX0Pg
LQTZXKI44rwyvzde5Z7dxnpbghWmAlYHAzoFP4CGYfbvAz7XoAIuwodAPJ3aqhVGP5zu6q9jpZEh
JItyE9vr61yqImqyJPnr4jUa7ZzUbXIwPqYVUR7XACARbQCc5HwVHY0Ey+nVsCG/jKb6lkbzjesB
0/B+WbJ7w4lBhf/Ut/9k1l+H8qOWOWR/DJl4TV5xG8x3bUOPbw6Ob4qBCUVlaMKecuv0IjrlSrnY
lWtZYe733PNcgQYhi+GmtW9kQIIUgHB6BpcIb52P4wLdY5qAkFSsRtV97WL3dHlaFaz8eB14stwJ
QrF5xtvl1ePdHYWZH2mZPXBgdad53wO5UilkwFN8GLBVVb41tuelnZFRAekRvWn2kwLhCe+PcVDI
ImSKw0fEui/NaU3ZD+4aian2TV6wme3EK/roloUj0ubMemscyClXkD9o7trMH0Qi9ktBxSY3nUsP
iWs/4Rq8bRDerAiTcdRX8pXS4yXlrWzGJkCOcg9WTGdOn9gMb+RqWiNquyG2LCcWHQ1IwvNLFFk+
50mj0KNir432mchnuJ48qFphtjzMoWcGzOPJvuCZsJRDK3+MOZxCaTwNdBcUAvOJMOnKTy/9T6yB
DMv/OB3uNI8dXQvSpqBjHVwv3KSdNGWwahR0D6gb2E3N8Q5jcq/jD/HeHWQ5yicYgTtj+V8Ui0zx
VnDMg0vRFGdTaOcZDD9Zz8qCEd76dRoRGQ3N4t0lD9DB+TE43vRAxK3Jhh8E1yaJ86yjK5sgQ0nw
bfFwKvCOEKw6aXGtA9NISXnRKUZ2D4YWVZyEu8D9O/LYp4BOYZIvg3cAfGcwZ6hmoLxD5LSU+jDV
dPGmOK3Ehy6r98oTTyslEA6TlOULVpftB5WUky4DBzP9Ml0MKfbbqOxGnWY8dorFWh6hVha5wb1C
f2dDqTsjUl1AXA2kiwGcGm+4EufSYKSW/EvKC7++m0mkJljJl3HA23eGoay36cnFiFsvj60biQqO
N7BFmhpIpFxriScQlys9emtZBOyoDEBDgpITTZ2PGgBnLwfrhUwaSXc4VeO/Ei7dQ6AIJi3MTfbh
5Svvf0pA1zvvinrqbTqFsIxmAl4TEf309yvxU5oxrW5NYmL+/W325ecyv2v5p9cPVFym4fZDtl8N
yy4WXsdOS2EeU7zCIm10Xj77syO7a7XuGrO5Mvvm63pUAWzVJnBSsw0uRsoThzIs/WFxLNCpA2zd
fU+pr3txajYw0PSX2BqmkyQnzTqtt3z6bmaajhtEtZ/N1BxailiLhAwMFrt2D5V5QKwferKuzX0z
/zipjydxZ3h4+3vFp5c2p+VHpL/mmujWYO3W+HuUJwBwYLfX2H44M68f/d2zfyfWKf1V95GmkF7x
nvnGoWnduZMSK2N9ml0qpzh21VG2PpVb/1r89rt6CB3j30bkLQVGCaB8xRdLJS4+9ql2MaDkO+Hx
ZuMYo0OqsgyubZ5JGxtobEXYB+vOpJ7d8VWx8f5DiDYOkFcip1XjYVlPdgp3qP82zaOJ9OaxUW2H
l4IHdXCIjCp5McTOaUIvPc5r5TZmAMX6s4E66entYfzWiuHG8qEHXZdvnHvEBwiLeMDkq9oWDTi7
ZeDMZMyH9g8xYmqHDKq/vYthszICgyJYNzN4A/992XjJMy+8ptVYxTP3SyVP+SLtu/dOSR+y8nXc
15PQGSx3uS3il8HJIgKoAGJTY2NCQJmsCPed00WObeGifVMsA/gMVvmUPgeOAyoZr5QhceBMBTej
9PzW+M1lEk/TGnO37jqLpjQzu1vOdFVJ/QzXJCd0Ln8PGDmLvj62Gv3RmrrDd7Qbc0oqJuqQH3Ki
kw/1OoNcjXFKX5AkaZ6ZQeoArk43LmWy8B4YHI5q+1x8WTeLNNbKY/NsFo9yngNcUoHUMhp0gVaw
sljpFKEjtCJN2GGGHsZ4UcbIFZe1SkLd2M5addNrA3sW1sMKb+0IMs8rgCPv1UwGKo5KmhxDOXTA
EQ6FAE1HhGO5C9c80OsacmaCAFC6HeWQr+PyEBo9xVKyQiZTgtmJci4jlu0230yZdX40hjUM2VGe
ttFqqruOg9qYYJ9Zr8ME2RmQutOIuwk61d44pqrMFha5cisCVxzZthEVCK+wgSNL+aVuG/awu1w+
MjK6lG6dwPQ1O+5UFDsdKjRr7oxIEbmKHPW/Z9KiI8g5GmfKMmmRdH0NyE1B8pW66MNIlr+SL37R
ThvoenpUEpVuGi+NVlwty7xqp+owJLC48Z6J9HPY3X4KRJqBWt06PZuGGzsazt5ecNA5CiDYmnj1
FGMdFgeTipgKvMTR+Q0fdl/Lu2j797RaPowvLLgUN9zgtu9Sdd5V4MZ01liOxz5WwOROJL4R/VVs
HjDIGVRumTKGDr6jXRuE1V8D0yOZJJ4lnh1aLlqB4l0WFpp2ipEeXy4gLBUABlR7Ath19Tk86wZH
moF6UKXxDIKpYXe9VezpO81/8YhHlfYMy7rUC0m6zYVX80L89efR6C96aHlkNLz0POgLbS/2WbXz
y7obl4JNHGy/rDpQtLMvKScphnveE4ckDuo2REAxgerGh51Zuxep31u9cwk7ymkIMDe/6MYMelU/
d8Pe2L6zyQeYnD2soj+2xWGkW8BqOGlYQ6S6LetfnkLtG8bKYFz2K79Z5EqKuFt2OGAzVjcY/xsd
APW+Afd6bBVo899i60/ZT4axcFuMsMg6v87/5hhipNBDNhuhqObQrFi1QvWi2A5pfN9IGWrwnW2y
R5y1nXvRc25wDlzk76WVPbFkUqCKqv3EzjHSo1Fqzqkn1/pwJQ6emgZjWog4uyDFQLVBs6UIZbfY
eZBTLp9P9Qt/e8i28TBCga5I0RjPqv8yjMGX8CO7jcrkIbBcYOunjUim5liR/mI556cGQif7FOH3
g7pn0+xMuCAL7u0sVt8sYwg42ae8CCXroSFocJxwbDwsJdF3g+OA+sNsyj3UGR4hzrTLrLscoQdT
3Z4bhK9c46Mlt1tYcClz+4Mar8Dk3e78WOSjlmFvPlmtdBZzHxh/jUe5wTRDhcLPpNr5Bb8iVf71
LWWnelxrtn6yUcXzkfOUukMnnrI+nGe6Q2kQU6lQTQayxFWPKdEJjXvFu3tJ+ngVexuba1ZxJLLp
3aS0qM7vtipujp/kJCVc4yjz4VguCrxfeKLDvbXpNsM/WxOsyLnCO0mvznoYacDIX+R8XvY1s53K
W0NPe0iYK3QEPg0XEdTJHykRj4IEmenMsWf9SW06FxjbBNGkpM7i3ISg7WifvFi/LEt8wSj6HNTf
PB2GFRv7GuvAfeuZ5D27ck/riWmBbsLDVkv9bPMYruTL3lsi3FLo0GzHMv9r5fh8lBa8j3W3y+ou
MnDIPTMDzvaUYKfCam9wYrv/0r+ytH3fVKyDbfYhjfKDBfpO8C1oZ0DG7wnQG3RCWaka6WKPxjAK
Whp1tM8lgos44dZnT4LUgKWdx13P467iZFjpe5UngMFT59nGqwokYuHVU/KPZxbrCov1AhdmgQtT
59Q4M/vrnHL7j26WcPbNkw4QTtAYXV9mtBIgOPnRM/ur9NqrMhbXFv2HdzojOsnERn3R1bjz99OX
26g4e9tLiRdbgcm2VG8WBkKu1Mc61sRl2qvq+fC9ph3jRPMxW/uapotkouP4h5gcguuvJm83aEot
JJYUpVuL3YmTWzO82ZdPzfP2rWh2jbSjDgvFmc6T/tu+5DoIWgvrP0OuS9otHX5vDf5tUm4K95NS
/xDZazyqKEl+JWkgkdcHFXDl8PldYRVtSjo/VDUmexsrfxjpQH+0Ds8RJAolrFwPZLfOtmugKA7V
FAu2K8LNx6wOvgEo4sS9VFUEw0QwUkS++ZtLjJ9BTAx+MWPtrK82myvHi4c4GY+LIsNVZ12DSDYm
B7Wq/JrgCsQ+h8dq491VHk4Tj5VW+GU+hwY9gWBqd9QOhMgSuuEeLavmpHOyXJrWLbzydK7KY8Jx
LqM5ZuVIV5Ik5ZjRqApVltVF5PS/hMX0i8JzChualZnqgTLg6cbdcj3qyn6uhgEAiexd7gRM2oFc
31BkfHefpX+d4Zbm9mHrJOUG9cHB5T7XH2a/96jwtLhFters2ITv6veMQ+Trv+G1r15lOQu8Pg8D
DDxLw5oohdAJGFFAMBzyX9oK/Zgu9PoV98JRRd8KcRGvA/NfNOHS0lyBroVobe3sC6XnGF1n1nXI
RTieetM+lfV65gF/abo/o4bHZ0TgFcrVI+JVl/Mxt3fQ6/SUUgYIuti3Jou99R/vZjrlCdYSezp6
8oCK7Dc6jSttDX3njwt6umTXnt2LK2PvY3LAvC8i+gmqts6y55gNby1eBt/CDdHihsgoEiS5fFRB
t5os6C06ysjvT3VwzE0RTCOL11E/rr/WX0sFqHkkTxAOenlXOue05YcJWHlT4sWhJT6t2RHiClBh
ysCaWNCPnDAnzd6s7juqxxc6wZDAtiFMKGliKPCLuoCnyMYflop3MALkOg87lmF76i/eq+lKX3ch
/6VObInWd8BXOVTTGr9oAl2dfK+3A5PqiCnhp2YN/go6OsXAb9oVqIbsS9+Kv4vsAl2v3l6uQIgf
L1eoJ6BiGeVtltDBVzYH9I87AgxMQXOzW/WH8gPTK1Nk02qwWkKu0Yj2qoi8UqTn6Y3i4as3wCjQ
NnRCcGTCocMNvdB7V3xPeWtqWCzlQ4ejpb4CswzLkvc607pFNEX1KKpd/lIOvhstytkwllf2qcjI
fuBRncZsn/0y0Kk06uRsaBJEOz2xfandO+/6cmMzowYDJP/6hBPL/OveeOwAoBkCtPRgmjCh6o9W
frQkRybn2s7OtbcM4Pms+x0s6G+sTVVMpBuYIqe5OEN5IaZ9aTbQIUO0KhMJBf7THPCVBQO63cZa
/M3Q+6OwrJtXABekn6QgadNkwyOFTjudRgjVz/oVjti/wRDeLV/Z02HrsVJsj3kFR0G+s3Cgupoa
7jImjn0iwNwqkTOaEeKQrnNhLS2z7s6O2i+dAjQszTXAboIFfvn7v6xmQ04TpwARX7Gd+Zp3EBx3
/wVbZx8x+vQo4DKPbO+NGdd9R+YL7HfjzfVhr+j3WsoLpZYcSZk5Ok9GMxj8v2yRIm/Pyv/AC72U
IGxeD6DsWFI8P5Ih0ygBpnN0YyOztcEElz4VS6i5T65C4J5LRKghHijc/a/8vBt1RWoUkD2uEU8p
Lu5ytbSZYZYazv29BVtYhx5Ul7PtJ8eZEgCtYbz9P66uxqkRj1t9SyuY1+fAGZHsPNpF0T3wCSUq
ZwpA5KwdMaQcp6N1qUqSbyyAMcy1SzCBHPgSn6QCd731PZmgSnuuX/epmocuuSRPkmV0SCY9IAvA
lISpFaTIz8FnamXSXxh6oANWu4ntPLV6u4CuAg7xDmH0l7GrCeqNGkQkWBZ8vOCwu7DkatxY9bgW
KkIMe6pwiO9YqgJEumCdX0xjVH8uQKIxlnwRRyyOgB4BDfibFmuM9AWz16wTFn4MFCmC+q6c14VH
o+2c09NEomHnPF7fRbaIAuVTbDclh5yzVmfWrfhR2jsbs5TjG4gr+CKRLeDceOkjy8aHADnRFfOj
3yAsfCflUa7LcdPsi5PKS59hcmZPqBGR6/YTIWUHj1xzXzEvd2eMaeDj5QFPHp+mJmSs+lPHe5kN
+bmhMtHaq5ZykxV+EAVRAjmrP8nGOCV5xwoAsDMYOSYsdnetcVoa7Ocq6G29i59zuqdexn/1CLX2
uQPWTv/cxV1p9i2A9geW3V85rGTefHZwdggqPoGxf2ZUCq9Z/TAs69uVPOsn7PcrzovZ+qRa8qO2
zWejO4/RBcKs3XR/ZD+rdxa9gyXuI2jAHJwkq6K8WI4taRIYgxzlZEZN3Z9+rwoDAEh1agcMASmK
SccPzPotV5dzk2rnQVHPim/I942DYWV7X/DGP83JDETi+PbVQ5MY3ztXPAcgpDMQUuZwkkXK0VfJ
PUyv7t/XTRdSoupR9cfKsY/rEkto95KTqrOi7xnASTUmiGKi0blg0eGgbpLUm/eyh3o83YyiZspP
7tkGxXYE0vGPlQqRIs0pyDdwUkp2F++GK+DUNz9Mab/1KJaforLonUXZ46t0HPK7zLbEHqphX4v6
4RUc7WV5Z4XNYJnQ/kKXnAanoQGN0jOq/qs+5+FbeU6HcpDATgxmAqSh3DliJ64j38SqCDmpPeeU
j6x7/DBteemc+dJ9XtTxbeZaB3REtJ/eh73zZzvauvs1mSio0MUO6XX8zrcwy138xN6lNbRr2lOw
dWVLTmJG/2x21S7t2X3ECQDZEQBK5q+qF3npr0FQB24PcX/mU7ZDoWd7kxUh6n6cVttFBbbbIPDk
OxzCCeXzJTJvucfnfORnyTY2YNbOAext/qkKiKCfvNNrjDoINMOSnVtuskHtz70ajeTJZ+x4m1go
xT4Q9gFo6J4LtFILt/tjI7u9ukXgYDg8zJ+GnPZa5rCGomPB+6gwWYrePRo4wzv4qRX/qtta51yu
eG3p75t9QqVlGVplnKE7dGt2qNg3KpV1amVFZ9XRHsnd131cSeCzr8rhpjgV8NqR0DTR4tfvTjrI
7erd+EeTeMg+OlRkHvaEOMZqiw0rxjeGNwMpD5KpxfHduM/uHNhLH47LzUlmfCBQT50NC3kG4a8J
eVBxCotU/tSGP1XtHrDuwoTjdyHYItjQ7RGQO8Rjmy/zFTnUeJDIjvYq0CXGnYnq3iNFjjoe8lTD
pmL56Bq2xnFxenvZYjYjjSrD4pcvQ4U6nTx1MeSvyNs7mZcBx4Xsd9E/VlVcGtx5lezoO899+zb4
BmPiwGbxcKY6aG0fxdnhV63MhCnHMWp1I8q0NB5keWiMf2tFMnjPxBQDB5a/PHvB0E8qUkwXnFSX
Br6VlqDbTCVkoQ8HxpzCi18A8Hb+LcoT1/WuNK2b7hi3YRpgm0L1Z69qQaFCOAnmXxvJ6AKCgWn4
XQMwwo3Hied31r9CC9I1waBUn0IbP1OLm+mz1UUwWy8rj+FvalgjrxF8PNZ2T1qG9AB09AzQOdaB
mqXdYAUqiUJ5sKl4aDDagSdUlg9WZydTxf6/6pF+Brx+yMzikFm2L+kr8uzJn27Nq16HoTGBBV2B
rmDgckZsGkTHs3P/Mv2dt9b0OZjVsUFOhJ8ON85xDnJ7guSDZrmpF9c1r3Oh3SxgUAUmEKUi9Ioq
XG+UVDDeUz9jGzqYedrVLF69eFQVLKOcVD54geY756enBplkgOMMYDy0FT2Mu7ERPytdu7aCiChO
ZTO7LA0p6u1ekrOSma/F2KJheZgNqbL1OUGrQMpkJQgZwsGHKpsATgFeE37vavUjSdRLx8Z5W0/T
N4sCOOPqs21IWtjeixliSOPcu6z9pQ89wiWQ15qqPyABvlj1PTKgZeKmxlwgc3kTLKyRtENDRKNs
+TSXiOqDEIFY071o7QAvuSxs0hgSe9RauAV6cNKE6Fd9v/xr+Qdo7Oivady0wAV4MTtsSIFmcK8n
KoZWMAMtnBDLu9mYGRbtZzIhZzR9YPLbncGdOT2RVhRPGmqT9aRQo8VptRq/6a19B7XM35os0HIy
l6+m05/CI2qQA7ad8lA0/zDMtckVCMhRowF3w52I6hwzTokidNs1NFKCh9bkOyn2hL48qZ1yaktk
5qK51E+7Sd/L57unJ7f61ksomOwVNJmGNlqbsEvyj8Garl9owBklIcn9dfZds/Jkawmd01pM9byw
cZqO0p+wXyoYfU1LCWUO+rK9Fk1/Gcv6TAvNThF0iv3t2FU71Lk7Fi4WVgose61HA0c3w4LZg+2+
B6hI15S3BTr4LI1rK7nZ2qCEMlTP+p595tG9qdn2OFiyfNsavEMH80/ewrfGScE2ORKr7TfsuDBa
Rs1AhIh1NWeGXYmHi0rnaogmqr9+oWZthbipNpnaPelayEw5d1a1kxr/g1CGQ1t/ObSvK4btO9nm
tzAgpENtAaLTAlW0wcJKFYWEynosSdMUJe7s8bT8h2R+pG6IgB8mVMISFc8+FODqCBXtBARrxMxb
Pp65y/bCcOJ2jwrQD0ifT220w2HKSD0BEC3ZZAxRvc8eJcTOcZl33ZTDycnvqmrf1gk26Epbenar
xyH00r94Vi6YqFd50dLtbOby5HZjfCJOnnLSXI6fzeFzUbi6Vpj6NEhWShr0PstSL8gdG2MvNMj2
OoBpb0jSm58jg7Ti+AYbfz3/lSyK76ZltEGQRccO7Q383mhR/kGCndIi8uAyzro5KhnTRz623rEO
akZY1SjwlJLerk46/2fRm74C2tXlc+O4ls4nGtoOrypmnjUt566DXmeEbH5tQFjr33V5hzJHW8Ok
/54U8M9Ipmpo9tXl1c5Hp8NU3LwFLyY+dXZji6C7gdms4+b2u0ncPYBHo/3VvM+fsJU97cwK7wIc
WzctuqMgZlGdbUgYPH42J9FIqCZRXhE2bJpN7HJJOyzZ63BhX9rhV562EyGiU60d3vpTZy9hi6JK
DblKXtiRZfifIDC8bO7xj7ef0P1S9pUJ9M3FCVZC7Em3HBU4H086PPbnu/Mzr+6qMV+Hn8pXbYEG
mKxj+4qxkoqmMpfjuB44TQTa9qTU48nutJOKyCWg6RMpbT7eZbEGx3neC6RfNT2algn5OFaw9lRs
qWwaWChZmGzcPqNy6kh6rRnUBMZAD0ULViZ+Rsk0pKRHDxz3uDRP43d5HBSQ01Vzneb52irqNf1p
z4Ql9A+VsIee1AGFa0Hmk7fbzjqG5WnyDhzqnIUW8PSUUxyc2laUvEMAaeu42LPKpwJx/aG8OQ07
TFpxXXYfyqodJ22GnZV/FA4v6Fk/C263gzdokUaOrlEgmXmHscliQLH7EaEVSnrg7V0idQ42GjEl
R9nDNgnG+oq/bLfRybKow8Fdij0voUKlGGHMjwpTHML03pwei10ctCvUq9l+VxX5lv+n2w7Jx73R
AQy2vJ2ktc3Dq5e9Wo6V5kAX5KhsF5AODBU1ZXQVkO8flHpUQ6iV0GXCSDH022iwFG/iBklCWf2F
Tb5h3PoiPak/nGuKk9frttM8IknMpGn2Taof573p6xDXQ3mf8i1azDUmvPdH5SBG1QYY//N/gxjO
1iGaqENPzvkFK8bIBXhH5YtxC/826NzVNSUkpy6K63bNtClqD6Ra8Ouy58M3pT9zJYna0o2zz/WW
pCqIJjYJkCmRUwMzY4XIb2LboPiwexCSbmVs5Pqdn1owUsgfNm1XpBbtnGAmSjlUHBrC9WfXdUdW
/ZRR7PPDrgs68JjFQwU0S+IBebZEroVM8gC1G7YSNz/EwxElAvP/TkI9rDB3q0AIXdqJzbtAM82h
s5aYQwzgId7+bgK+7EAe/me6pLRXEv8EUvuJoOE38QW8/BaZ/mzSaWjBb2KHuI2p5UJIPcyMVXV1
KJbG129fgwD55MqH2JI3Bu8h3R5WcO4sHBLM39nVvSUI5NItXqSqwkQoU7uor9tI4atjaw9EtPeV
2eGZNr3LsxJkGJAgMF9rcPMzBI+Wz66nqU8zuCboyzSYNUflYOOXTJ36QOus4p1rNblWvX1fPqhP
fthe9T5Ispcw/QjMlcsZsGKtsmfnZ6iH6oCqOR48mHAOyUATPVPHEzchqg32m/NREhMo8QeNxFfN
r04JLSgspQrZUMOZIgv3of+wxvzqNt7Z43lEjkc1+zj7aoG4NYUbqlQI/1HZ+FIdV7tPVEf33PNG
xhMBiR1yws+uGIJtUbjLVjiYO8dOWAvONEKvzxxpso3mioOZBy5gDG0kAVZVagrZp6bgsYr4bqdi
SeKWR453HXLVN+UMfV7BWGJekPJ9lsFhBvBvqG/o4AjgNEht98FvKBSyqke11m/rd/JM+T01/J4M
8FvCBXa4t7bybWrrOxRx2+vfyi17y4cW3I9O6ZlymBkWHChB7D4inQgFxziJ3U9nSSi2n4ubXdwy
vVxRWyaSxBC8sT+OnOTwwd21TL810rsmlrgKtbyobnb2qri37MBgQOfVWmBXSN3QdDRcYyvfHDy0
8j6r+XkhCsN7SiMY6xjujesAU8dIkGTkEuntMRhIV2xsr3kDYhK8jdQE0Vt21nI4NMwM8gQlMJ/h
/ppkYbP5iXGqac+V0M6GyC4djbwqyF94AYCjwMBprICVsSdhljzSiS/+QH2mB3Ug5gYkngiSTrn7
SVfzSz6DgeFZK8RVqmWYU5puvrXDHPy/Crq01bE6LS+7OVJvUtLBSSBWwd3HQK6RUo7dFgowhSpo
ORm2f/cy48jVaATVL1ZW7W02GD30Zxu32qNGUZzpUtaSN++WkCpNADGX+5URKb8qNeXplhE5JDxj
m4LriM2HmNw3e1M+XDjkv3S39KvP7D9vXt7HtHraVyuyHJ5/elhUW5BBba9WjvJkU23+Jirxsey3
wzNX+yUGL5jUISjwTeuyOX40vocdgMrv03M/Q0MxEg7bPLrxvDd43nkPCbZzuNtN5OtG9U4bxVGy
fFdpHE8fSqM+ctw3ve3uq1JHwwGmogBg1O8/vhRNCYR90v8se3eFpcNcD2ZEL25aNfq5dPyCkjjl
4Uk7UGsrWKB7qA2IQKGSw0oOryXiPASrUgQFpM7hSqNtn15WGrEUjiTOqwxgYudKcyXhU42m6Qo/
nKQEpmbXJo+8P2gKrk9qAmPSwRj8A0wOsFaGABKfvgVTXBGwzRg33S5QNyfovifZYnvZcftlfWzQ
S4bfiBKLaghgp5GXmFgvzWPgsCmdKTxSWU1WPvtm49ixQIU+PFoEfA8aWZmRgiLCrJI8P8fzHtO4
O/E9FkI99q4gDj/AJgSxbVSf6+Z9ZGVo/2GIZNmUHnjpQLef76reXbb6b/a5JBU8HnypXY3hWL0Z
ABcyP4E5NQC0gdHqpSPKUXqyxRrntkKA5uXcZOly8g6mgPb2nhVEhpoBmzDz55eZOQedYltPSF7X
OY8bbOLDv7Slu6imSNQ4J0BI1NT3mi7s4fn0Gc/6AtbyP+uBZA1ZCdNw21S87MaICQlpn1UQZZAZ
ZZAKi2njwYiOoufturFDA7MQsglKZBitZ7KMjJPw6KQ9HPN3PPdvFU8qj7ktWwvi6t6Da+QBHvte
km+waWixrSvlci+WvNGxlaEzxxOB6CbMczy/8I25HFCUFzYTYzm3zRjBBY6BQEzerjfocP/TGS0u
FRk0BmIgm+aEvwop7nBAJ+tHxuZj+YuS6Gjs9uWCS07rcOuvYXmluynP6MGa744LXIaB6NevQkwn
cg+xknYAgnYtmVndtwikzIp7Mjrew3N5yugL8HXBfTdi/PuXjI2vqosPowVSS4MzS5IS7LBl6adC
T8KZlrESI6qta+CQk4jl3RyMffEw2vzZbOa7nbCLBgFEunMkWEMwjIbklINpCbBVJfDvYwdOMfy4
Xn8gc0HFueW7/PkCuboe7oJ7xGIqy9MPj7NuIquL/bXO1aVR+xssr52OkWfAFFjW8lFO7gNECq+Z
WC513KZVXIEP8jwloq94T3vJYjyp8CKaCmlW3RWwgHnQ+MlqBhNfyUKvaW3wO9px9MAj5GAsOySk
Uq+vYQU4x64rSSYv9oVQ8UVdIBFg/auqfd9RYtjzoqP/aaLmzlrKa6lFJjL0hOg4pOPxFXUhztMk
HEIhTST0glWw/li58gGHtRBR+t0QybNhDm8fdAjI4T5u2psn2nfDQsNz/tGtE05aGct7a47ouThe
lxUCOK6XBszWywovIs1cIm/zwHNQBEx8ffjdOa/lGssd3BR9/4eQE98MJy6hbjGO5yuTZ8twT6NI
h3+7fJtZiS0rYFgLYLKYA4tzkM6utAhlCzMGNIwQ30gqe9qED5ZowiKRYbtOBCGHON4unttfGrn5
9Jj4asdrXzfeUAtUA8achVfPh/+N+UE/YZQiXVZw9XQxnpz/NTBXcLWluL/Qcn7f50eKzjHUIu6m
1qM/CDt/Wo/hT2L9Viqep0QahY/BhsePQtaOyi+etqT/EPIjeP1YNs70iZ63/Svt5vEMn0X7kWnF
h6p4727v1wBb+tQM1PV1ktgtVX3s2N9MtJ+X7DEFQRmKw13sQzI9LldiSrkTDWYGn1jstp+psQXz
MtOjVkdWncaebsY6BHFMabBmYUKN2wt3o6om8oIXhcm3p+OVM5SYyLxnxJoCB9M9ZRjw3U4Nlyu7
mi5PaNL2PmBqIFsbyNaKrrA3+Js7GlcL1kB8UQzhrzfJSq1cB1ZrhqUoDgtT9gvGueduLcu9lsfq
bo0G/Pyug3mdMHxNjgyrjKq510Lfd15+3SCQaLtOKnuhfwu81y5uLDySjhN10ouFkZ+HVFw6eBBe
uFIn1+lUGyAHzSKNO25g1aLCGJoHSwCKWPYKD2PnRoUg2xGvMV+PoZ1C1k8uKV2T28lzMPTqv9Oe
u+eFMrnb33XvfJCwu29qCDTrvWzFkzNFM59TXT15/8PSefW2jbZb9BcRYC+3olhEqku249wQdpyw
985ff5bmfMAIGCSZjCyRL5+y99qDHJQisJk9HqPxJxWS48hCajtBdtQAMxpJG8DCOAiTCvd0HZ6J
yoOtxGimpUcwiCexYh8R6Zf6UenmRRjUW/5IC/maODZ82lcCOxHZEeye5d0wlbMKRpV1mpA2p9jq
yGPfxuWaqPM5+6/0a1jspq/P4K4wZRgwsRkmy8OyO5vuTBLOkJDGlQgI14p9XT3R0torwlOtgwzP
GsJ8hZxXOocn6Q4hrpWjCvU3w5/OCCBG8Ef0x0kSqlMy5afxWwFOpDc0ztq9kTB7iudRA/EgEzxC
lsEfVXH+8BTkMgGDuO+zMdhW/880ryjzSz8W8QpCH5mkwPpdyGzM42lvDl484gMp8ZiDtKPDd6Fg
srREpO3gYbunKiX6LNzSjkGvjeHaMVNAeg3Yo1K8DIJy7nZf6arckMI6Oda6/scCKYNxs7zAqEJP
Cndbuoy6cinI0S3U1rFqhiZM3PNr+TSpDmjZsexViDcSAy8ykohEKAN10g5jkx5aqOYStXkvJ25K
RBGLXAB55OpgQusaYP5lqA29g6zCZJ3LXI10csRW0Wo6033BM2kujRdUQIgnv5uXQ0FXjvy3sZxm
zN113XxWQ9gPxYNCgJRqGDtQ3UFEqkUN04Bt9k5l24Ofu7EZRfMfsCYQI3eDENBgwWHgQ/z6lKFx
e81vj0alYCdYn5VcPDU8myR2begOmbDFQblshwlxUjWofhHXvpCr3mC+Sg6yyCQXOaskhYKBKBS2
W9uvVxMdOpZYs7OHGk93Pd+Yst0bmwptAG72HTPdX3WJFh11U555PNqB4e8NkWeuCtGgZebduAoR
WMWMcQYKqwgrYBvzcy/ZY27gJ1W8EfEjcxlSNH/EyJ5UzVPrjXO+wT4wavijRZ7HO9hQYDVvZiVc
oTkd6uuLlFT/pDRPUwf/ULrUSWjSEBMxSV+O23aeJkCDAlIjboOWGCyip0TYChOfXMEn94KYyL+Y
b9u6ojtCjIgtaYhveEVGanb5tOqGIV1+UOl8MzhlWKwLhZH/8EflCSoez00BY2JfFOlJd4ny0lc/
JaMwU7DJGowH99Mrh0k6BwqjpZFLW3BYfxRss2VUGK+/1CgvCTylrQkNKjRJJ7fbuJrsZQSJ2Jl5
PMm9ERZ0Q/iBkFuSDxp2tyhuT5k8nXHZ1+0tyYf7GEMjZtMqJtEjvTQnbYnvqVLe+Q7JJl81mGX3
6q0aNZvkMJJ711e5lZ4GDCqL8NcA968SSFx3F/KMiHkPZm29ZEydx8/6gyVQ3oKmi0cmFoR9weVj
sqU7HZJG9tm2wpUL477WXaLAJAMdRTBDOB2F7oREfpbkk+i1Tt9MIdWmKyE8txCcqZ4szLtcqvYG
LgK0p6G+HYTyuza3IFnUoHojam+xnFSwK6w80a06tb35tiKf1AmCV7HJxfeyluxpM9zI1lGdaKYb
RchESVom0REbNyGBtoyn31io7BOUcCxqX0n1HVERm9WSCYWYtF8dKnDArAWSvPnlJNW+aX3QqpYo
B3Ei8CQvGiyD1YUm6Vjq+rFqaVqN76rbt8ZOxGgXk0HLNuOziEBltZi7+Mi6Laxwj8DOZ1Wul+qz
2YxH5GyTY1wRAwd4qEADF8FgMk+w23AkAkcjmdcAmgyni9W7xttMM+zKB2jq2xKf04+FdbGIXlH5
kKD/C4JXmqTQG3jXNTXQUjMsQVkNDMeLsKa0UarvziqO42qFqr6F7SjfhpNWCV6ueyQwfXbTdwRC
amLIp/QriT+KT1+RQ6MQ1LARP6PVwLLA+QrfAK+pyo+facek7k9NsfuIiTgfRygN9UX8JVEWlKTy
Acy200X2WrglK9JKgY5szhpSA1q/ZKfbzwLv+0oWB0vX4jy7bVSecKWezMu8dEeRZZ+YC6gCCNYB
fdCzpl21jIn3m0RfPTNWN4KiaujQogDB+t6QEZUMxGRISI8Sqn/6GqFQPYQM9OZlTc+0V77+g59q
+5QUZF0mzBmyHSfp3qpMdG0UvS9HwD76WHHlW42b4KOKangr+Ure/C7+owkiJL7uMHaGp0nGi3vv
stxltlztEhI6+4oDh5ROEoC5JQ0Sh9iLE+6hU5dbp+2v2Y9XrRdvwO0QPNUPgh4FGcCgU9XL3UjT
Ryk7Ep2FcHisQMbHJsfUjfOnJfq1QCmQE+FD/FLB0+yf9UmqvWNdfbQqS42w6KPy/gmSq7as2bFs
wYxiJaL2yUfXdgdkwdFZNJWTSrqOEo0UwS3uBdfnBwV4Mut/ZOVdXbU9kgMtaIkayYKyxZPHCIaK
G/WsYNH67nKldwWYYRseP+gJOIuN28JT7KPMteNoMT+LxKeSxW8vg7d2/Zwx3sYkBmlXgQCFo5FL
LoB6NAjghpBhDmJ5oZm/SOmKUrC9bGp5WWUN4g6yw4vE9zuXdvKPAhX95Z92k/0GH0mLnqMsEYvL
epCh4hPkNZwcgfZ6wj2EAgqJALU2YzeCWI5d5XRRH6Q5VRvIcb5qzK2xEZqKEjY5vSIgOZ3+SIjL
sALN3mf3ce6CIdJ5tBTEJBOjeq9KGGFG5ipUtwonIWwGzEFKPthC/cB1+bsl4kQH6sBhWcYOQDan
Id7Sqsk5go8o8uyEJOpCBiNojjhHd4RUYmntrqLoTNvcSxlii3XjlbyosjxoMSRJ7Tn21KV4N835
YcwIXfs3KNT35G8fMoIUn6zYgSu1VMrliyu1L/6HzUdfqbDb5fJjX2FWtyn7pyFREpEoDd4RgSP/
0MLSAMjODMDOwikcW+O1Zt8+VX9X61IfafbLVbkYqhBOCBLTt1jKLwpurQ5hWA2EUGybXRYDkeCL
bvPtypHozHlkl8SyS1M4j+T1NnJgkHOaa+/mLB8kOQNWiZU0M+FR7Givy6VmUUSGSBkymLY7sGYA
XA8bLSf4zKYpQ36ORhydheYh63jWbM9BpEgh43BpVq9qBG/earq//aYauC+KUEvXsCaUEDxdRj8n
u40m+g2pYGwlIVuTf9OQ2kyDA7E1z9zyc7J+lcpek2JiBZGPbF/a+EcGRdOzeU3ZvMJO2puFsO9u
DVACdQwmcSRii2UKsw2GZGHH7pITpxUPQpEF1SIFaE+aUb219EwK0bFqmT8i3K/Cfo3gO+JfJb/r
sCjjoxKte5JwqzJwkhMrKNVu/4qmK1vjoFj/OmEnwFoBj3gQE5AHWh6WhYG2ssMPZDKe9BYEgEj/
4N8QsB0R92WYTsGUFpw1brSjK6+gtyvPItmgh7KlyxNJDgkhJg9DxvbCrRx/SSPkKyy4Bo3ZiDB4
8in9kgPyNbxqsOWnAAhmoG1tqL184FIWSMTtGLsysbOFDJ7mlnSjny+/k749keqBlEl0VsSsZA3L
6nTK04h4ABY/LbMs0yNt82plEyO54brU3RVHMYCRNwn5Vo2IqBIeOJjuKN56DrZdCs66xqCVejoW
c2yGwOpsAtHI9C6eY0fyfOoujMRgMHLrya5xkc+lHpGAJO/jeSBRMdwKZo2D3aVYsjEhBJFeeGOx
n0frEFlXJj6e2psI3ZGAIuHULnNMZGX0iV8AleCfOlXdNs0R4luhkEHUUN6zSHsj9SMarlUD1BYq
kmGkMO8UfNx7UTds07mNS7Tbj932ztMILJ6dS+uB9Nddozc+5Gw3f2CSR+R3NOL4pgr4niLjqoFu
lGw5F041RK0pr88tVTJGYtLXCmoMBYkhMKwEgyD4fcUTTOaApeEJ2T59bGCNEl6oF3xm5A7TwrI8
WZN1TIggLuKG6bl349YJpVTfy2qHWXzwYMlhTaCtkEskz0CSJvad+3mqLlG6nCWJeI8SAzZhBNYR
8GU91CQh4jp54WZUL8U7JWG1+gCfAxOrJ1iMWa+PRyrCI1XqklemDRwaEOUrE3zMQcZuVMgde+Zp
eQYpR6H8qGYjXKctADH9zHCpL9biqWch61C+oAwXyFii78/BoleQ0DtW8sD1P6uEBHVRcrYf5bBm
6G0hShNa6liRK2NvsEjFeCsQ6fYVg6eRLZkdzatbEoibvs+q4nUCKzP/FUKM65E9RIY/m/jVNOa8
Ed1+A+i49ty+uDb10ssRVM1QhbK9Ql4XQ2fG5HavZjd2OZdCbM6JKB5fC9vkOjMNgMUvvBsAVeIY
g8vmzPNuQqepC56Fx39zc4ENG58SjmZnpzHWYgiC/pr19b1jXoVIxUKgslMk3pHkmPslBkDEH1B1
7ag1W5gqdTAwwMMbT6vdWJMdwQUj3c0B+0mNYOss4TNWrdbRLFkqifJJeGNxCFkAMY/ofWyC4hf/
GtTD035a7ZcNUCa46ViB2DFZy+KUF+2RERfC1VNXYuygnkJdJRnilfTW7F2P1hv4CiBoE5+5JDkI
Fl4zMIc49OS12WR7PuyhPsdEOqWt6jQEGVMMFrhyzLNywqp6AYeK5FEP6+oTmcgj+WIiylaW/jXy
xr0lKmfBoHWReRbaIwgpZQEydX7FJrTUbjiUufd7+iou+p6tLsKsHGDjZDTPhqEs6/LyaJFVMiDI
bl4krn9RvDe2CBNRRgShzUKhbxtUtdEjx/EjIYuW1/kJaxJnEjawSXtKI3xkwXxEW/PYnIrGrgCM
n/anrrUwaxKaszHhnGXGFqW7KIpjfCVGSqgVcYrQ7YdxueRNelPH7d4IxgM34G1DMCBJtDXAZIU2
qDaC2EIepSNfWd+prhmD0EQeV4ogFpx1ni5TbV5L9kUKRtJ8rR+M7dbXJdk2nppiCWoEyJozcRgE
szanSGlO8wfU7nKJgHAlxKMnQYGtgrUMxjbLxJUtjEdYS2F9WHLxaHlay+yuCDoO1qg+y/l61l9W
orArNuelZoMYy1TICGfgbW1nHsgi0emxU1UMLFwzmt/1g98SJj8MBAcWsbdtuKafW0KysWY5DOB2
S4f62v5vxPD6VdaojjEU6K2iY72sx+krmhNcYt+KrSHrVF+EmS8YKEr3cIavqNyuG4ZVfFWv4S9I
9hW9eL6yeOPjHwCsTowpWScQx80jDhOdYMvqsZy7K0SsL8S3ELI7cXhf2CUNCC7gx0NQK84lKGXo
y+wHmdbNAUmXgUpESwRlABEb9E6QRD6Ijr6k1hvdqapeKnUrTs/UbyQEaDi2lX1qLMF0G96jrrqu
rXQiy0Updo409Sf+6KkuSTVUSTBAqzoSVb6UcyBkoHQaw18P488izm4BEhRJJZS16XfhYJGN+um4
WHRgfXJqxu08Sn8KjioNCNls/u4ki3oX71Tfu3KyuFYku4uK7vyv8TdPfjeB8q7ggF7TwV2BxcHx
SbxSzRwF63Pfsoq2NkeJBOqyt5W7P6IU7iiFpZcILeA6T9m4sIheLP1gEPEtbqa/sJNZVIZfUOJ1
N2ZOTp22PmZpOFnScCn3YtWGxBX/Vocca2C1m0zez++tg2teJaSEqHChhvPwt43VE4A7Pnue3fBp
rg9l2b9UcphAWDwgZXYapsYGglO1EvbQZ5ysUJy5pVYbJVtbbxOapc5+5R/xzM8Wzd6+GvgvLy84
wzvWtRPTaY3pNFtcgpoBvMov+LM9qqqDXn6TeYh3IDkFQgL+X8Ov/U/DL+kkxUo2wj8tvpvl8tAF
8ykg129LoOEv0FR5jq0Yu3Ziy8iU5Eg802X9m9btl1LGv3jOvejv0MbWUEGOIi8/ZQftrXqZW5AU
/gWP/6onipehHBHJqRwp17A+wW89JLy0mtYKJ6DdL48cj1r2Oi9mr2t4kG4y8wPNY6e2ghwbWevX
0onRBe5qu0FRYA0azYyL3OWF19Ep/AvGgXQ0SHTq5tbiqUgYjxR2uRoX3XyzuhHQmCrzreu7/heG
Rs54FoxTVzypE98sHgsc2BXc9BrqaD+UvgWJeVqbvSB/5oiyJ4qgc0uCDPbEvg85PE4VhjHOZ+J4
ODp2MuC+ApQU2cIUGLIXs8sYKpAFUwUsgLoILPM2BuuI0HUExghm5iwNFrtNEHao34TlkPD9oy/T
mPllNKaASkvpvBLH1zXzFVs7LI3JsTr1pm7pfQ0jIsbR+/oz9wkJDG3/a7WS24K3Qso+Wi1+h9X8
t9ZSYPHf5cwtLddcJpQrTIR2RJEDYUmRUpnk7ciEW+Aa7ZAtYKAswzKyEwCWZu34ERQAEwMqsS6V
HX/fFGRNEaEju2bpr5aV31/Bo+diYj5R7Yz3SPjO8W22WYmVvjjoahJYsRAkKvFK/XgUdxkThnS+
IimcGzyLBOu2rWMYxmNUymdj1k9DJ07N1kTDnZPPtsGEGxehX6eYHOk4dzC6SHrCaZrbss9o7h5l
C9tEeDSwthvsw6vPCOQ6ASPJs8ztcYcti3lpxV18MaX0hLT4aAg1bhQ9hKiiSVdKQPkr+Tv7s3qZ
+WtH+U1FoiizncSRymjC6RLctyV6/mLzVTP1B0BWPWEZP5HTT39h6zmSiZDimscjqwQ5FMlFZWNM
FKsUn33c68gHcIzi7UeDQ94uHTPBSYql7Plm95Sue5EyDnMeq1XFrX71fXIeByhWM9zNdwl7d4+9
+xfzPA5rf6vw6hqDzxCGZJ7xO0YOwRmjKyfNgiXBenWwjvSpH03fenzVXRKdqVhP7GmPlrSEzO3i
8WfKczrEDGX9y5yrmEmgdA5B5q+3gZQLcetynRKRlsfap6j/5O4OItqhvNznYDHRYwfKpVVomKw6
lDWCNWYy/8BNdKydJPUE0OaMeNGwm70+NcEikqhsbMdUSk7ILiXpHJ0yTCpVUV1bS72mZxywKDyS
bL5of1LsqfP8Fuu5KxFB1iEtl/91FVXvPXsS3LYrv8Zil2wJoHNth6hnFEPyEsR/Y96EAxBWxIod
oJYuYP4VAASjjFp3MrbQfZH3H7Pj9nP+Dr4kFRg2rEcs6bc+tcf3oZzwewnQAnCEkYqdfG571G1e
356xBrIsmSfMJCbtoZv9IDIr8H213ewtCWna0Dg1KGYyS8pcJxqEupDh9XLCZwmWFzWSy6AAg/fo
ZcnroCCOHrCjIva+WskEZ4BeiMBRF2G3giktiEBWR0xf+Non0TYNPJyY62eaLaZZC97HWhv8Uip8
Q4i8hLBhkf5jnAgebR8pMpa+C2uIrfLShBvZW7Aa99nUkHYnOXGFcrkjElXoFndBHybjSLZwJBeE
TaY44/Qu9fU8qOWAuQzUl9dZQS+mr0dtxlzCS9cAkU8mOFEDrCDHCAsN874AaskG5KxXgRkOWUAF
b132BaSMeht0NtHe6sRMihivrkPJrvlmmx+Ufjy8trOZWbsr3fJFH2uG+mZkfVhNzLbC+BizxpkJ
td7He12AK4ZkQsKdad4KzbhaTzgPgOkcXJ876dr6A8nOEoifRFiPZThlACDmixzHYd1Ffhwh2dBf
WpkLatNvmaeY9jkSJjTRPBihwgJgUYXrz0jOykhJ3pyzsbe1SNkTPBGii5DIHOmOE1qjHba605bg
b9dZKqFNti1W2TFGykIpEY3JeJzII5r2yxTvr9hDxzEs6Wfm63pVNMnX2xZAYhfkVcweFcJaY2eY
G1X6cznHJd1brgm5KUepl/FsxJvjRReNWFqYMGqNUK9urlX5UGPwXFdoOBBQOm/CfS/ViTcf2+ek
6L5FLO6lqYFCN4qLzWaFbsP4RL2kDBabXAvg4cN+02EXCWcz4Xk7YklEGJMUgSQx29B32HP8hRfZ
lMhoVh9Ye8qC3FpzUm2ys2lakKlnNioU+pn0VFYyEUzqAntsMc0VJEFjyegwRtLDvmvmtFPd+olC
/B41F3WE7kUSSzIJ50hYAJMXx0YmjxCFCk5IkPAYAYwR0wKSjMYSKPZpDhn166gY4Em5fGSxN6Qo
YukSiA1mIcmYEl3ZIP7KDe7N/2Bq7VChU0qPcqqHiziG2idvdiX5dMwD0gBOoz/6Q4I/X/hhs1LY
AkO1keM/ciLiwzuktCbO/JZbzHiS3h4DXM0FZP7klToFYlvEl15GagsfcNt63PbZLoOk3DALiIiH
jsbNIYEPv60tEMReLuKh+sWmpFoxYTF909/KYQehGXNv0Lpgsl8IpY09d0ubBMO3jiS3ZggniAR6
tt07AjOK/+tAWIAKNXiMPMlWo/iBRulSIv5PbX6raXHRyq0jZIemY13By5wXvozZk7hQLC4UaMwg
8peOEOZ58hIZvS2pcjlx9AOgswHQmSUBtZGZ+xGFFw5hLHAetxGE2451P0TkzC7m9rh1oyvVH9td
Q5EftcB4d10Ydex7ySRsmdAll2nhqFpJINZvKpDvbfoz6M+hhQJU4LZBEDkwsGWTk5quuICvYFe6
HnMg/IjIBBzNHVK20aDwMPrbIt0i9FnRYzdKesByL6RTn3TFqzi8SuWfQWOi9qWvjNR5+OsQhfk4
q3DzYXoUA6RMQykei7QlpyQ5SliD+jYJC/DxJJwexD0esUwnYQvbEKhsz1QthP7MMfgcFteMNkfv
MopODv+Yeonqjlh2dk9rqErpVbfgMItgOra7IXIWs6HEFylSfCasGjRi7dX4mOd66E9/83kOeyCP
jE7zh8osd1puq2F56xT7aZ75rI5q9skUJ6hImDhPzR+FiY7RpNj8VtSKoU5qgBTEwAxbDfSbIdFu
8LKkc5KJZ/hFu7LRYJlHp8UhPqEHKvGlxwALrf+kOgrTyxQxwuDIpfwAQ/QsDespqcnZkj975Em7
XuM5R0v6r7MaJCl4NTDwSXZ6MFX9qtfCbV7MO/+vB8ppU/krINB7LTrAE8z6acujk8IiTGbiUfLI
T3HuFNdUtbEcmCmS4JGggdcmBpLsnCUkqiMIQTO4XHuBv11E+64w5UqMK5aTgUXInpgS/KDrlHKK
7SZixowAK5Oj/FP+dfBqZARjiienItcZuGY4BS8JM/gdr0cPmqJsTfyRPNFJFQII6cFQMKysRlcm
dknBbmJxPSJqAOO04IzkS15QUE+5p0JFjL7JWdXRN+NMw57eekm9ehqyVmbI/lTiyV957y2yA/nM
iEIjWQ7KLHoMNpr/IKk+tFm+g5O/qbVyPY9EWtbUNqhsYnTqO7VBMeC3Vw7Dc66AvnmdnsdCp65K
iqNC4RGn+1m0XEn2UmRL8ZQGrTYcNG5fqKcM2ncTF+8Ycymti2+qGBM7LlkYbA26XiX2q5gYPa8t
8svyppWlw/l+16Dva4XpkIWEZ4dUFAH4OKgAKcW2kiOrJjCkSlwe0XY0qa4sdiR7yw/9YrEV25By
DuDNlelLmXUCgfpDvQwkSAwsJPoDcgLY/Nn9j9TGBzGKDgpVo/EbZntAxLYoHWMicuoxOysWca3/
6m05GRHZmqNBpojgjL156gfztDbSyVS6Y/2UmDG8tN9ffbue6zw+xzq6gI6E3Z9x2m7rzAIrNR0W
JYZ5n76wy77sgUrThKkuBptgHZqNqn5kggPdTcT1i41MeVv66aSHGw6/3K5/GlhhhXHttuK86RgV
jf+Cm/t0P9Kzy7KFtBCE/NYRotNj2pComIHLMW5jE5Yzfu9aJ6FrkjvdqfLUzaIanfCENUl08wIO
Og2Jdi46SOg5890m3pcQhtgNHxGzIRfD85g3QS+2gUXeFI8PaVJ/oWAgSAbxtl4d+3m8Wmlzl/r4
mbGoF8KN/XbR3Bm3dQ3/ScsofEGKsK4n9GwnSxhPCCmEQ5LT0maVP/vioj2oGHcxDYRlMKaVuIHV
m6Hs+OnY1Nf9a562Ql9HN9MpfoyMAOT9rpI0NC6VJx2WOGdwLDmE9LgKQIsKFXQpPdVe379OAfyQ
dsvgQPyMMWKDvWlz020pMtuUsRnEhlQWUDSypFKBhm0My2k8yvU9j86CUN4KAhgFSXxv4MHScjO6
srqDNRH/c7TqMUAjakNHO844xuoiDk22+Ynnvxxn6Ob4jfUF24z+pS88HqSyccfWbaf90JdN0eKq
54xpg+x2CCLGEsUS3J7t0YPRiObLpG4+xVqNFoKQLSfCJ6KBArQwjvP8EYAqFdrmbrjn5/oK7w/0
UrLpQW5IoaYTvDRmpwmP9W5KljA+m4xfFaq3Wsc3R9pEMgJUiTmbEhECYQMj1U44qsbWxgSttOCG
JeuiEdZtsOAEBMirAZnEqnBgmSMt9pYjebFPBtub8r2w2lu82dUxao3zYFnB0p40GigeAJfaki5R
tl7Y9fLT4yoH1T4ds2u0tmjC1NP6bgZKG580MrtYP+1rioOJt4Ktn60sbCK4ma92hyNxRpbHdg/Z
OFzRXZNAV0m/enYhMeZ2lQjnMqfN2Oz6rCG7l6uS24/gQp1rvaAqKI4lLGEtJv2DNJLwR+sAsV9H
vDM6Xr7ODfHRVW+SgC8NP8TSJseqz077k5BA/lPvMfqvOfowUj558ut/GTsT/4mF/wQFfKBqTdDQ
6xGEqC5zuIBrR8mFKrJ/yZqLZ7n8LSYoxYMUqJEcpKkeLKSdGcQzj99y3r7V6vY073Wvu52Mnmm6
mTlRXuwfQDKeTdLmZOTvsTT4GWE+tM7Tp0LspjLegPaILXJEPKTEKke4f7L43tBgKQ/1bgCjtxbR
Vw7LNIZGzAVf+atHWDWpwIdw9rUJXF9a8G+Zhh9Qmk+q+TlslyZWTmh8TqKrmeTmjBs/aX/oxN+J
qGNTIDpqkox3JttBks/28r4udL5iFcamEohTTVyFfZ5KfdfcESr/Qm0Wanl75GNVEXHBcp7ha29w
nGfV2M/zL43geaXVEWb/NhqyQF85OhQvGWcTSy8aqgJY5yX7l0wbz1FnLlAsrWUwZRpz9jp0tJuq
p7c8V25tt79m353EaGsbfCuljzRqv4FTJ8PTA24YT65RXVVRD8wHI135oJcMgucgXWn6gIayRILl
/PeafGgk6gkVc9B4Lwxvx82z3owa49xj2gCgwKq1eFfFkoaKKYX5QRv00yt9g7Ivn1nOqvhEXnUv
ivvNuowUK0q+XhZs6Sb5XHQR5ylKzjNPDnHv9AzIy/VhDuw2rhia4pzbBwFHHYsXDVMTs3PTzC8x
MUPMvM+ysZwScM6NaxFBAGRrV40KRgThZoBLsqd/xVdEwmC/1BcsGkneeQsvgVci1Z5E4aIALUiT
2MsEUFv7pGsOm/nLlLR9Y7BxkS4qULiv+ggy2DNS9pV4P5Aq0NTN1OszI8UZ7WjvgYliYuh8WnCT
iIrKu1sB57Xp3tcRPkC9Xlb2CqM6HESKCnE4Ko5ayFAt87CdyQ8edSg6kPowr48NhKtKv46zfqsT
FBZJEJU4WdCmIuxP3TZh2CyfzP6RJ+0hThHylvFl/e5ibHW7atd3zWPKxQcrAiBCkPSYqZhRd5/e
y7V5DPl4pyK8qW5CwZVkOCzc+hpXyYNt966i+KIU7+VwqsgN73Wmwmm4Zh2yFhvDJGuY5dwAIAbX
kLXnrI/O7dxdtgXuHoCs/rHlMjeOctLpZom4MZD7zN0jM4Ck731RlS/rXF2gXMNqaskEhdaqmi7A
cvdnqd+U11Csl48J61fwCcqS/YcwtJAITrwSRpCbJrsyrdwr6hAl22q4eN/r7x5ijZ4zN2AXrgNW
l64Zi9w8wdAPem4UgUKydi7a/5CxVsXG61nR7b+c/qAsE7sf6ePr2JvThFulYLoKaCQr/IFszHaW
QB7bFfqhGEF0b7HzpnrLzuxeTlJhHNuiOHYYIrf1jUCpgFHgoVgG/7U0AqOXLAFKhVDMgRWh6d11
0OMTTATMDbW9kf2guJD9+rLio2zfCYfmK5cXBIPmK5+j942+2hXavuYKQAmWUYhsbcAs56FoNLM0
2iLrOLWl4pHUvaIVz76bbssXlK5GnM/qACURH8uojcFoZqFcEQOUTNSlGrmJ6UX/fk2+phUTS9P5
MlMvrdd5uAMjkag1QcLraXVIeWgFlt6yZ33ZemXYHMw1CRQbr0LxgyWFXAvZMwcS9qCxR5p0gCQV
SNrrnqBJFd552PaIymrM/pv2ERMr9wrvymBN6gqDXXE9rPj5wJXnWE06UfS2hJlIAcNxpE8zbm2t
HhNYo8yetQVymkoFwUUAzemoPQdc56p2mONd+q1aCx6v3Z7cD79WUpsCa4Ulk34w8x0VlN2M4aQG
iHDpLwYDurP08yqc6P+c4peo5b7YxQekGkTSWbF5UGEX9gDsmXdQgUcGlnL5R0IiW2WyS0IQB2jv
zaXkGRd1JqhNQDAH0IqNiMcWPrqdUuoJCxtGh7EJjzFIONfcWJIgziUpZynu+XbPFQa0NPPbvKuZ
aSf47F8XOBrONmM9NpPeSJghgEEFZ2INKLQM0hZi4Mya8LCYykGftkOqYd/FpEZyRT/Z8qurUpIr
QSdnRe5PhITYMuEHtc6gtJecCsH+9s6fVavntBVgEZNnyfrF4AiLqdQjUcA1xJ+bu72aqheJ3D+W
jhPngowISeqQiG9/G3RRk9YfFX09SfCGG3ZtZOY8JOjRRYJBWPfkTNjHPfZj7EjcGyyWKWFgCwt6
4lO7YK8Y4l8FrjANtHu0QilPil917W/r8rT2/7KxC+HMMmoQ1Qsj+kudledybhCU2zVzDD4fhJB8
vucezeqh/oDMeyi/F2s7GOVXokj8ovxRYfDPh+QgRe856+vBxNhnnpNZP6cWdn+XuZOmPGjHGg4c
vzjp2qkcJqhRjPUzUgBlzoE42OBOpAx3JyZPQrR4ZCyy/DUZ76pn1H8j8eWMPMZiOW8KdWY6nEqF
dUb7fHk5KVuguPlcMPtp2COjJp2tZeb9pyje52q8YX27x9l09wmauChYXUejx4GlyoANt/y+AO0e
KuzoZJ/be0VHRw3ld5DchB9Jzy7N/3F0Xs1yWmkU/UVUkcMr0DQ0ncMNeqGkK4ucM79+Vk/Zmqka
j63rbjjnC3uvnRCrw0xHT0IUVFCFGBPVaJFbthfvw3UdrlvTsRZcDxYThJ4VD4maCI6rH/qDEpJU
/E9Hb8tPXMK7JVb5RChdwn6DtteJ89bRFlKPWN3kiUquatlbJIltWDXe2jn5sHYMyfh3zCnNEGh3
smRbVsLaYrTTxDzrZnTMoQdYUX4wId7xEpkGfTgCmb50e3B97NHfJk2qIhcXdGiNKGzNGtMQmcy1
azzTzYIsBNESSfzQ28bRB4z9TKz1sc01TEJKAL5sJopTWwIpNnYGKlK7Q9AjTCKCHhkpZUSQF5dC
xKWQ1p1NmgJ8RcbmKS82jhx3e+QDEEUGHborvPM47c6r9Y4YkpoZGOZgrfxuhdbWHql0IxAA/v2y
H5cElS88T8auJHYku/RrRH0rtIgvyR/O581rblYrXlWUFptUBlGYxYC8MLe23W4k1b3qW4xtYkJ2
3ymJL6rR7GQmRCPIoPQgElqtw87uReTcIq2jqp8Tw7wYhXnFG51Fj6Wr3Ioffi29uk1ewLBfLB91
dfwoyuwD300jjWG74Qq7Jk2HTv41sR5LNdWf0UJFBBho5e+qRbvaFHsV1m0dtoxHFwDHzXgzyWoS
NRkJOxBmz0Ssi4IEvffImZ8T1jOo3tgOu0girQhygCF3Zxa7chqkIrdDOLH/ytKF0yl1ly49gvM5
ZUQk96nCLLQ/kmwfTjJecZ60EPswGG5g8jFshWcF0yGJY2aNDJYzy8MrwnVfh7ikyYlbjsRXNDLJ
HTHDA7GpiPDaGIwZvkAUFwCHQBMLaiNC92AGxZ6fpXrwDr0dNkLi9KDglxaTRTQzg5NfuoJjaQbs
yhgxwmi3otoqAvDz/l8tGNDCk1zdDF45/TXhRGScODIeBJT3m5bsZhHJBZUzytDivuSlj6ecPa4b
YSNXFk/v4fjEUDa3gLks12dCe6cce3wgqUHgAS4u4RBvgH4UdcfW4UPAexqL2jFryQKJliMSZQXR
YCnvSaPUGnRkrewjrgmiiMCDnF6BCrHRXGVYiYagOMwQpa1qUL02eBRsnMhq00GMKIG5rsE0nchc
OK1bc+qIyxgGQguq9DiO/I2KclVREEbjR1pAZKiAMd/hAxxnHojU+DYrhMr9TulVj9XkVCaI6kaP
nG8vkzni6UisGjItaQ7jRkAPvLol3q1LRrmioMOpQx3wm3FZGG/h7Jw137roGQm1K7aiwjEu7BXC
+kO25NNpsYTTjBdmxAtT1FAjxIw5xGFrU6Bt/Uli9sKWom9yVyJ2z5jzcMDGKtgafr7daeW6BhyH
qVfF1DstctATIiFB35uYOltoAfCiaUcGE4Dv2VmQly5PxLat3y25NTNZeAMf7zxzm4eoiuY7sBgy
PcvVjQlHMUSIhoJJvAjXS6MfrHUOk7g7ZjHkPLj3Rs91vu2WVndUi7xZQtFG/Wo1BpPKj6rXSCyB
ENGiV5YQw9B5MVEv0Lb3neJZLJhERhQj/ECUpW5Evv3A9WLeCZuk5HOKePUUib8B70Vd3EoVaNd0
WdPvLJtOKrHgeqs+rRm2lnEfBfZNwvrAzXPWvv1iX4xquLFqEckL7yW8H+5fpX6lbK43kknQGDQK
mcsygfbHT4OfAl/CfvpX4VISdfReON9L3F2FNGB0Intaxj6//RIabKTUFll7JYvdbWmlGFt6G+IP
A90SmSzeRgQZiqCyOKpbTqjhjcYYCxnmWvBAG7aRulBCwZKPavjYhBVkoOmyKDtDGmsXemv5s3Hy
S9HiKA3pktCyGvmbVFiGDOGjWQ04nEhkbVH2mEJzbrQO89twHmv0q6bAl/lURkZvd+PbyoanElV0
1eeyTe+tKl1Hmy0+7Mo39RtBzDvCjklxWkOdmG9DBn9eqG6M64oTrIlPfOq7DtDQdmrRyWndb9Q5
u2FfU4rnvhSJfkseXK5KAaCrpJ2vSfv7Tb0qrZvVbcclHtCJUIT0m7rfENAik9lvhsY1wsLWkrAI
rYzLIQw02OEmottq3uzouRLPI7Ez1KYbMBg1odF5Rpar6/Baze9iMO2iMHbauO7YeJHJ0nhgMrgD
1bMJF9GYGw75Yyy+WJYuBABQ3hul6Lkh3gCU1AQmZ8Z5UterMFZ3gZP1q+QFlhPlWRWZM0FJrOru
w8OeRM3afvEYkVZ1rGfZtWIgflvlmye2qiXz93LZf5y4GQqLXCE2ZQj/NDt6zVrG/ut7MsH5voGz
hCw3hCx3cePX6+rPhEl0vIyDRQQO2WLilyd9ibz/nJtjx4KfI6A2krN++CX12oeBdmyopKcsRsdM
eKXdf6vWuf2b7j+yKqy5s7PhUi3dWT0P0MFC69nJAvcf8YKxQhwA1l7u7Qplr+D6Wa88YncOamAa
DfqySkIboCGp/JWsDhbXGaN/loCI7N6MZ0aeO6OKb6LK4zOVVynfaSauqmV66pCfBRQC2qI/c2Mj
DLiooUu0j0yy7iX2ZDU+I3sx5ewizXRzXZ7ztiGfRTc0wqiOhhhHTex3IypYnYeCDX7Li7g3U2TN
hMPWssWw8m9bAVh29HH2ZSv1DQqcdCnfoyzlr3yPUQ+RMXjEfndOcWVYANGhKLIUNaBoxH8SOMqN
XvpqzCuPsLTujpDYZzLLW5OziKEx6u3W8kA/+vNh7vmrsqcuvzqQ9TDz9imvdlrhHd7OERvwich0
fWgvVSAfdJg1J/kslwOTOEhqhCwIWdjQVvTmUWRWbqunRB73ixn7Gfu2Bwg1kDxReTYJc507Nnta
OOoN7i7kQfBD0wPW3F9ClLujiVSaNaN+0zmuJkVmfwUq1wYvO+FEl6qb1Ivk2sD2h1Y+hVuNOXtQ
zuW/liXqJD7wRk7rvZiWa2SNZwdb5PYbnALFF8tG3HtFY0P+HDKOYOwdJew8hH6TxHx8HMmKVPeY
3fzV+MWgxNVZu1J/Gd16mFm8myxFHaQXECF1tg2Jxzjm2mzNmfzIejTCKCFZFt+zlhCc+hEHpC+X
qS+UzB/UzC6ygVzva9cZNkWJ3Wyn/ktiGzF6AvJVe+VRsfxWMAIBUXF3ZDN4ygrsZkSVf/Y8Fo9h
/O2oyE5173M5qAtScsIhzW2xKxSKDVVG9ZFaKPrk6sleZynRGXsFrAMBc8OAi2OSuG5GLATCoY8W
d4UPv5Ld1h2WD3QEConbLcKExmlUDX17cjbYH+BRRuIowPYsGCiPWen1ubVrB5F3od2t1k+c8DO6
c67442zsFV3xrV4MunE6mDlSTfOXmpC0DEaouGUi3TzRZ3x4IcaucA27F9BhQgCZR+dPKbf8HD2M
eetj/WrE4nVNR7qZl/E928KY+xNZbdmUP2vTesgNq1dyVGgAr7hJpVS9jcZy1YI3TL7TEEEj0YqP
62AxRDB2LQzzGEEbsTx+thgHGT8kWna2LWoAcqhKpDsI4tBIPujciaaH1b4gHT7pvT3aXcxSjCBE
x2QWra4WcE+GizGvx0O8z/Mxz9iLcqk8cZ+g1NNIzlH4XuxKXc9QVY7yTERO1l5grzLI6gG6cjD2
uzEh6o/BB1oEcTc7luitlr4fBW5jpmopkfckE5JONc+/OkGxa/MMqxBE8l+tqcG3ewbEB0nwopcu
PmnWnKVdvIL32fxV/eSq14sEDmt1KN6MFudNNp+pYspePzWUzvkYVPJsL6gLMurCPHtuW4wQk0YS
B/Qi1tiHUdiR6arUMFYAKSFhl5RrFzW7mBiUjlAZRfyQO95KEh5issnMiuhZgsQrI5DWq1QvaGYi
EGLkSnWtq1pBK8CIwNFB8B9OpNzPmalzToHlqoPXDjipC68Nr2LmWnn3zgpBKpDWeFQg0HAgj3UV
gMfG/VQe2hQQaZIS+6fpiCRJNSEO5iLky2VeB4xkuJJJvSi2kwRWd8ZwhCeBCLR0hNzA9l4+2vbi
ILr01Flx1/lTABuCzKVMbUVNL9WHguF9wbaNFXkvUxDxXRDWQD2/Uc+T2saf6tIGfS6dDOTW0AMX
W43gyL2S/An9kyzKHgSFfiudN4+OtwMqsGeQUv17wBllF3yCiOjj3WK0n4ivP6m4PqqUlYh2Vdis
KQRvNCzxinE4TD0GzPGDFtNUikMKHiTLnHkMSo2FQEw1gjJ5KO0olgM2B2TQwcenjdP9WDfxAOSe
AJqJqkI7iKTeZ27fYWobruUQOWKP6p8gR6AgCW+Gkz1Y3l+RTl9zeFnsTuUS4VsWQiGJBDtJ7Hqf
GcJdHbW7rPf3dH72shFaZ/0tbzW/ZzhG/B6G3IRyji5i2kVPuWf8GDkUPQrXVYrbpAYpmeIkoil/
s5BaS7mOVX6tc1L/+JFWdosznrzkAMr6syGSCOQFYQIYYRSlYw+zM/++f3Y5pb3WbxX5Y0wLxCuW
M+M91W7tyLUUZjDjzlACQmH6+WnizibEGc0xi3gNgQ1htfuGpxFsWK9o1Lgs3sj9KfBWwWFtM1z2
LCcrfjPDKbCWz6Tu9HY+J74JLIcsU9keKwe6P6wLbyA0WGM1QHZEz6diss1lfH9FhZYhZegJ1/KU
4rRtd2XMwpLDR1R5rivUff81f7pm28+Zm/frySoYfYpktR2XTg3IdEtPVV1hUgY/G1sf0vKj6NJV
Y1JJ5lOOxPnd8T3iNr+XynmgEjRhPKjQzvaxBkyLN1vc60yhRy71r/l7JBvBKMmw3fyfBs830SoZ
ClWetK7mjSM3wgjFMXOahXw8ttEVP6zMXCL+MVaVj81GlYl/2Rbhs/5VcAWBvDV1LJMnWVScVjlv
JCImGeQgxUJqfALNTEgWCHDEeIDHOK/ZwIDJnLHQG2DbWon9OuAO7OgI+s0nQPBnF613RoNiPXgT
BKigi1LPZKr631uCSDYFnX81QM1ovA5pcLsQtKXvYGjuyDEoK4BRTAdcCUeZ3q6njqlSyhmYkoTi
DoaCQRcoP2drGwEJYSka47ODj+qVak0tvN27zRUTknGs4qBK5DbyijGKj7lHecrNbQxTjdAP7I3p
cJmS8twq8clgRcfYOUp3ylllu8qEK0J7OHNOkuA3qXvOswAFrr9uINiEnvkj04vKM7gK64WLkYy2
Rkcr3PkmNYI5KQeNPEfxRxbiUBI2yD2QPY6Nxqo3kPsdYcscGq6RHzQyFhQU+4lFMiG/fgQZhtsc
ENmLNQZMMG41gy9/ZLD3uVnhT3RcGaoxuc8gpuzlxl4zCNWNFJDvWC22Fkt2EfIdR9OOzpualf8r
q9Ooy9GAHY1JCnrq7VnEKbqJvAjhNlwNbFmpZfoJHruOz2Hoz1ORhfiUD4rxEDuJBwzcZjv6HdfJ
f2YhP1NYHtV0qSmd9W15prXTjYCWc/Yf6K7wmFfk+Rh8cu86OTCs5lZEy1UxbHa/mzJj26LR4MfS
5d1IgJpJGMcIU5FBsPmMY58l1VkbUxRZzuDn4EX4yi2Hh2oy7aUdr2ue30r4PgVRgEl8a1/iHF91
8kin9Yg7jlUrLvvcQaCHe504qVZFEtlyhzPF61h4wbZefqbIqa2IbMA8nI3uoAoD3zGntXftFxbn
yW2U+bYp/ed8OksRVvGgnrAzbgqSTER7nlwvlwhoTyw+exwQA3kNY9XulGY44b3h4z9iV6oebWX5
MnFzxJkGfIhBYUL2iy7CEl2QBlyEqjznGFJK+72mAH61sVGG+o1BNzP27CcQK/V74r+Z4ARoabQr
kFsnciOD5MA3Cxw1LfI5Mrz7+M2uxzR/InjZ7aSdzuBB3+i7jEetJ48GFypdMHP9imuJdJeUsfFw
BYucEWX21sr/Z3L68xcP8jd42749bJ0UTLb4bnZmbOpOQyZtRyYthos3VnupSUcjlrYysbPVE2xW
E1Qxz+7LStDdML6qXSHrvcQiJPdTo8MheKTbjxBxrmZBJBJOSMqMFXNPafNOvQ2IOpjRsl0dhtKM
xOs+9xeFabIv9Om90ItbX8eYX83znIZBhJmnIwOLxSTGjJIxiZl4Ygb0tcnPaa6jkL5my3FSiKkE
tNOHQPP8ieO5EghX/xkwsVY8FyuxfIjlrrNKbo653DpGtcQlGqnPwltmv15ioIwFZhfOwjc2gbYW
7iK9fyncC8Ks1nALvRxYRLL6ei8d6hNfrF+fGjZlInuAGqyCAPWSu8YfRdEX+95nmMuIEpmMx6YW
4G0Q25rW4XVn90ROmpFpdsfag03KmdNX375M7RrkylubY4TCmX8UXO7mklkCzvoMso942lCqYP5M
93wC67A8qd4SxiDcQ3iz1rfY2hYccXoKOw3nqhmduulD00bCKjje5+Ko6zkjYJdsHq49qpGBg914
8mXxpKGjoiPy9EXcvb8uvf+m4swSPFUcN6UCvhK7wkL78csyUGOiBzX3PJIWPiEcb636WFLlObbi
q03TD+Ww1dphQm2FEzPHfoGHEEW4VusnnbJ4498B+Uc7hQOAkHFRXEGDmI89vMIePnfpXob5YQnb
uVOUM/J5YfoQtfKjhP02TdztG1vGZT6jb5tSODaNcY2L4kLtZr2L3ngnQwfMkKmJyTHbRhzSKM3A
KqUa41F3Bkodk2jXyDGrApRZNB2Z3TLn579KTd21OMJmHGFk7rhVB8EGh1ykRzscs0l5XLe/kYVY
kjy8xIAlratn9Y/IhliEmb5Wna80k1+wtp59sO53nGJx0d50SXsURfxcI/chWRzMUsQcrGPPKlE0
Xcoo9mDtvsNpWCkbeX8Q3ESr7wnLpqx2LEocVvYjx1VNvy70+2ZsyS0i/5LpenadgQWqJSL7fQ/E
kAgcVrHwdOaaQMvOXz/NDeUWTf6cM9ahFuN/rF6tOMNRn9/YXD8xoP9tLtGeOBU07pIm4ZjheKdI
T5Udf3a/yDI3CATETuT1JHLXdA/9bdKwf1AjkuvY5Y45o5M0iwuwvBxObNTIcA/+GbNKJmt8j9/i
idlHteer7PFa+UWyBqJVe9ZVeJGTr3FTSJCYF55I0uzdKue6ltNr+zD/xCVqyHE45TP2y12k4mVi
4U5mncAIOcXThDS46XRfpM6Lg1adPpmDfWXS9kUtnKkPmLdHi9KaqDODYQ9BZDlI84xfmNUWR1kH
AuCwjcyEWGz3qd4eZcxzkmYg5Jdn3mKta2+R4uMAOvnNS6knfzYHX+LDMybwPqNrRs1N5iVmRti/
0UnpZcjOxanXhDu414HewdCq12IKDzXxIASZCxGOQ2WPfXmSpPVkZDoZN7KjNfQJ3WdVye5YYHux
VJZmtb0ghb6K7U6ekmDa6C+ahaUvJWhPaA+C6BlB9JBDioay+na91QkS8iXey91ip9VyTt/XEJsG
0tqneN2vYgf1GpA6nzfiBzYx6DY0hq2V+X+gU8kul4CuVG/wZugEzNGiOcy0GjpNZPkrtg2IKbsc
J7fEb9gSbyKml9iYyQgw3dqad/0/Q1QuEwOZe4MmnoN75c7VB/0iNsN5oQwzasyRhun9m/+ktfQw
OCYhEMQXSa09LJw6+2kmekpmXrv/RnLkNh6E9agu+UGmIZpRXTKmWBBGTrpdyqRSpPQ1hoGii5gJ
9KI1swVJNcLxT98IlMEmpFfNE3p6ZRHLpfxbhgmlcLGYtbkr/0wmBr7BjpgRBsKxe4lt7xnlHyYR
dp0WQa9pPg+9Y35ZU3HWZM6ymhVhC7uxJKSrgMtThpTWyFIPc/5GsEQbiP4s9TXy43VMu62n4ygV
FPWQb3NYs6Pg5jviGtJhHV/in4i/2jm4GkIpeST4gDRTPpY89HwS+qfKkZGnlBjqGrQb8crusDWX
VXkNS//hPgbyUtfPCqs6qa4IZyt8zf2tj5jo/EeAHJkFg7ie6kg5LTLhvvu4tBDbLK+YnKYq4a1Y
Cg7acKwlV5hbBD5w1eFCYKwD3QmIZixYs1NX/R9hgUapD+e8JqBl9Lb2lwS7Xngas7jPMYD8NTE8
y8eUuPI8i0NFFoK+tDejJRMJ14Lz1yTUvUk3JDDS8W3GOKfy8IU651NG54Whbq+/ldXOrpDxdu12
JSLl5JRZgOu+dIY9AsEqP1o8QXhtA76QFUbd/TzG8V5nWmYijVqtPxA9uulNUJm8hp1Hv9Iy/n+j
F9VkBFODNtbA+W94oKGxau7EwvLSjH10yyQDbQiqdEQzMhhENORgoqCYEekcSTtR9Sl3YLxMvkya
cHPK+U+x33zhe2rtsaBj7Ub8q6D0U4T15CT2y9ueHAUiIQ8jwdhYyShAE/nku1NpndgTnDYzPtXD
cvRBsEPzkjIF02u7x86PmWAXS7tZKwNVp79nDZF2pImxIBT75Uj2Nvwf3gOSATKtdQXRy0zNDeEA
1vpZ4ZahjSwhsVWz/U9PDIiF817jeaOA7cM2Sdxy23bqHesCWtYz9f9nQ3CFu6TD51/6dF7K8XMO
FUJmk0gIosEIdG6bJoY5cdyYTuXqBaToWMD8o1gUldgbNHmnEf759nG+XbLoSt1O2FdiWNIAYq0t
wDXOeGSRCigMCICBNzo6MZbdZk4gbRgyZZNIdCtGMhL/MZ62cyxy+gfWGV4wxrumBXShvjCsoNMc
/SzQZPKlCMKLzJGhrhx0JIfVIAJ7hsiiAogn0IVrd0TtIYwHwOjvtWoqvYYJvRr6fpWRH+uMikDZ
Xhc9cz2B8woKzdzV1V+4fDxGc+SVET1NoiGeoWSNDhHT8W3ujtQlBRHUOj4yZNNQB8QD2csaWScL
K1mVCwuZmqeVaBJHbD/8zU1b+oYdYqxXMQG6C//Mqil9ZOB8W8CUqjLoLTi1GmBybAdQy9UD8BUY
aDoaJS8ukmc0JV9GLnzK9fZpKsZHiUOnI3U7TbanUJI7OjndM8sKxFy40vj5iD5qcKeA2u316TTT
WgC3sZi4MPIqp+RarcIlgq5T5ssVDcPV+BId0rEP3ELbpvl9ox24Yg/5MHuDfo9hA1hdccgGjVaW
0D3D2VzZkSwo8YBSUuwJEHQnBt4SOB459bjUt9adcuZDrB0jGE/Dmh4k1eR7NYJIgVu4fktJchwe
9SEd6vO6SofOmK5Rcunzr//fTFYJnuUcwxZhnCgr2ZGr6VqPCrx94GbvBJ9sJ1m5q7SuyC53ZZc7
Ikm3kKRXENQr8g74MWA9MvpYvtQNnBlH4OJYwOekKnYbgRZDkBBflkCtnKyFBvf+g7QhlUk0iZEI
A1noq2Ppbsga2j4JVubj9fYDzUf53dEZFEJ2ayNauAS822RetrW4NCv7zyZxurxnS3/f8Ai05E2y
BCrYEEJoBSpouSXEQKn5IT+aIixkMnaQFZbZYhq25NrFpSMJTAuzionpcFWr7jrgE8pidNHozuX6
YqLbXVektc8hKi9Nmp4NQzkubdirRGk6DQSGQ0YwQkUJzjQI985UKozcC6/FwWOl/xpYGgRRQyit
2ECtQ+9lwG/KDa2ZSRo9skZdR6YLxVNDYjHlP3nDGl4+COoazrISyniMoXFrmO2X/1MKtM5GxGkJ
wFCgJiC+ZcvRmgzw2HBI/GpwQaIDBbCANcwZpgKypXaskGOnohgC1xCymVUL4cm95cjTF1KNvQVN
JJ4YqaeIR7D+FViykwOA2IMAgNKaAjjkx0HKT+1ETtdQnpd5OvvJYWvYZGy4XUZXm9VwEbjqxdxt
VwSUiNpUssnpow4RVbRBhNQqEPKWA34caSBHqiXDcrQsoX9tA+yRM+QLu4YXiC3XFiwozPWwJ9vH
o1rS1VdKy8ZRzWLkQN8sr4PTy1jY+wWnl3LuR+MCP/SSDcRizhDpyj7MNyXMyuxInA2ELIeP/Vj2
VUg/FcokhJQkhDjq1h0RiR9FnUkjMXW1jArYE97S7SS7pN167jq8ZFg2+xXfqsUsvQ9jZTwUSGhr
X5fJhB8qFl1xMFmKs65kJ0XzYbRA1QpGOJyqX6KRnrVIPoPXvcAG3xukDlSONOAinuO7lbJ8d4i/
vjE/HMOZocv/MaFifCS4LLyh/FXZTVQd3S1qOsLas3h0Yu6vNMc9h7BLR9ilv0annTk+fAmQfBxi
EHNbqslk+QJG6RZNsis3QP8XFSDO+CvHLxgVSOjdQXOH10T/ViwPVsVPZetf42yRabWhzrTXz4Hd
7aKSc4d+3F5Y/PLbhklTh6lUhsLgxmCtYiYCKYVgLiierKPlZEFtIFVr3twHtCrhWrtD3HlVjss4
k1yc8VAxdtv3ICeX2MISUjEsiI8ZG4wEnOv8DmLYfFmoA11DxL/HjXUjR0ug5R08eHwExVRNtssT
J9UtnFpOwWMgtdp5+jLYcjuo3Hjxh8pTT4wAq1eH8k3uf683CqFY96ufWi3choyyHAlTT0aZgOsA
3Rw6FMNJmPTBPVIJoOQyAnplMg6cAR680RQppm/xIgGuyctHuWAc1ZlMfCLt6k3jGEWoeaynjPOl
qeWDDOkapYiuMKej9E51aIbUhgDhNeKJC/nSFh0TQbdUImTiLYkisqdblBFlY28R2HfExgn46G5i
GgKQBJiA2WAeYGAomgRPw49jUmym3I2YQJkKspMgP0Q45pzVy4NIoL6Tb1JGoMnSvxTq0iqiRZXN
p0jSOAFQh/ZTo3DvmEcTrbnTmahVMnHAIASig8wkiyv3KhndzWhsDWUj1tb6JZn1EWVzuOkdJ7Ot
sirQ1XTXdAi425yEke3CBIcYEy8ypAPohkSOrpM3OwJXv0G04GgOnkD6zVeKBMs+vZNvRnfu/ihK
HsyyGOCVptsmvoqzVVQOZWcCcU3DX+JB7ZP7lz7pdxdWm/xcKJi3k9YizCiikyYIp16W3zc/7Z50
6pT2pOjmsT5vPa72bVfe+dfDhKkU0WFcX6VwJY/j0cPC7lLurlFaQ8Ya/0aNCw0uS/1Bg2hl3VWL
t6uCL1Qd/hiYfsDpfZHP+Vkga5yHr7Siz+7jfS036CU2Ni0RJxNZsVxFUr7ZCjvNze37L7M1cSLT
tPwAXPZ7/MHW/nPgd9dNoOGQuEmi20ssrGMYfCTpOG3xq9NUW6OKbINBBUl/735nAJ3aAOCAgJUP
r+nq1gDjpVF5lqCPRLpxcZhueSeiLoCUJJUo4awwhgvGgMrkn8203TTwfNRBKquBiawuq3q+Jok8
hvwC1updfzPJ4+nt6GFMTIfGgTAaQY9hsGknA3lj0eenJN+ORUQWUlm5qynYU7IezJ2rgmpzybxO
2egMIwcRGXEaGdZocSEFDqO9LruPAqE5thT/Q0R45MUrKWDMP4sGQ7uGWzx50/Ig2lWD55o4MhxN
q7GiTsfREc/68AFGopIePVEoMdKbnsHXP/HGQJNSBQFgnUiuWiOIlveKwMjgF8JcIP5cyzuWhHEX
oHU6dC6xIsQlaaRejU3qTtZpqRiR7d3RGLwMOYgOmoNplh2RnKKifY/xeVsdcUHOlzmwvnxbFpLy
AMBQyurdvx60GqHBwe1NdDGOObusyPFL5qQWVpMuxF56KBgL1MO5JAzNTU59bB0qAsYoSo2YGYlA
WBPAOt7/wmguY0O0VNzch3h6EOCdm9c1EYjPQ3lgd6+u4+edvxVea4HXWhnhlqLWjQXo8YjAMlC/
ukhFyDQfvek4/sfCBmy4dNh4IsHtC0hU6eG1GXXnLr2KFuJ7otLplAs+YWwfazue+mrdWeJGdq0R
9ji4xgXG2SL47DyW3EOD56UtS/waRF1G1BFPVsSTVfFk5TxZjbNtymPNoiugeWnNXvJ45uHWiCQF
e9haCLDLm6EkJ4m7Fsm1O/yTOM8p9dcvQuSB6NbADkgJwlsuwnQBMzC70r+i/TsrElRqyvk8BYRK
9iD52DZS6OhkKUg39riF7e+IHBWt3yGXkvEFM04PkvvwL2EfVn30/OPcGCHmJNGAZKgIlLBprgbS
nryJwohfU6+FiIIgdhlF9lhAF7PLyatzOY3oNV3MgRYB0ZxKqkyID9krmiq/RKF8ASbTf8oRM96e
WYDS6W62InCJiacBGmPp29Fg127SuCyVgVRFu2zRfE2Vf5NcHoYcz9Ig3LoPZDCvBR0z0JLnpGB4
wVOnav/1enaPauOqSv0Fdfc4Yy2yvE4AKgjbVCxdOUn3hiXuY1CsZqb57JNKPSi59seSgRP41mic
yRiSw6aAO8tMJ33In60+H1BCS4dScB6CipRtnVz13X0zgBPR14lnA9WzuabnuqhJEkDlH93puhic
4euNUl95b31YUuAHZe02e9M3RT3Q1Bw+xFeMvW/G3jc6brrqx6TSzvm/kWC/lmC/ZdUBm5BhBYM8
gUTZD+iq9UC/KcRGTyXAIjvKHE1+y8/6R0yKnKlca9FuE/k2mRMOMnCRBuFEwEDMoED5VZPfUpFH
qaNGF1viYXTtXkrRbQKtoEovoDBoA8235D6Kz3Xcnq1xOtfbcG7RU/YrnqUeQQaGerwmfsmNnMCZ
aR0l+bdIE/kKChakc4vBo3/HqoJLaP+PTKjylWJ+3jcZMUvLBP+yJ86wfcPKlETbxSyAhb+zWWHc
cfiDM2E0tUNy+kuJlzHQmJEcKJgzBTk6UFiVjcnTNpxZ3IssmloOSuU7kn4b7g29ZvJamO2qQEJK
xg/qXHkRnqvrhsHYZB8+spAusxvNlyMFloRAHce03g/75ssVkWzTPe26L63HKDXS8AEImVgl5aSD
9ouXf0wsmYXLonFvK84isDo085tUKDeRpiM32GwcTgqm4lbYdURtc7kzv8EQRelkVVzTJ1HUj+7g
Wcpd6NGSnejIjfaqn046jFzm19N8VKzhlCVAB+C/6NOrJiU8tnqn7JPrG2ALHPWaPSO9OVgtvAS8
QKNuBafTLCok19THddc8RZzxTUKCh13vMPyki+TN6x09KGIGDZu1fF++NdYzBct85X9MndeS41i2
ZL8IZtDilQBIkAAoQ+YLLLMiC1prfP1dqLljMw9hVm3dXRlJQuzj2335W+1JhEFAtjv+jpK+joTl
wgUxaNUKiLH5K4OjsCw9o9vkpcjQM3OfpDZeRDamA8k6H2B+F4l4nhTwIAsPduMuI0pv6J+1Ll5V
lkOFVoXln4gUt+zrbQYFSINiQIvsnjMWPH0qPHGEz4Z7KE6222Q2X1OCADzq1zFSPmAECMMdnxsC
EgGKbrhGYxMmJ5+og0HifyD1gYMJ6wHocMvyy3UKpZv5DoHqmNeFbZY/iQSPRjROXEGFdHJgODQP
nL5uWtC3M7xJXDVGmAzkFWhyMoXtoqWpnx9JVhA4GMK9pc62MLzEW3+QW93VyuVdXbePZas/bfET
46PfJasPFYgTzuJ7TSX5bTuTn2TjxJawrWMwN22BSaDgtCgaNDdHDHSMwGT4xurISegzmXj5KN1F
YSIGsSqA+/q/PQCj5ku4JTkPEXVKAP3v1jOtNjkW0KCq2RG2I0VnvNJptxbfCkBG0cJQ3IdLtFwd
ZAnKBLK9TACbYEpNaFMfVohgcbwcxC2mj6G5wFa9ZFzs1eIpNEN/7VjaX5z8FLnHpIOriIZNLQ0U
ZcTEMPu4NmfQJ9AePWwX7BGU44TiUcgQl23WjKeoHj+rhcyD0djE4CTCwC0MZsl8ZrPKooLnB+PM
yID+mya1bTA9cCeemRhe2qhezoGC2qNU/c5gY2azdU2Sgp4OAMyg+80sJAsaLBh36QC0ubb3ptNz
52x0mtuzXbuxCIyBIihpd1ryGYg0dJgGviBhfrAPeZKVPSrq5mzHWb4sgJ5r6q2xXNAGEV9WVyTY
iF8Ah4WA/XWtpNMGIvYr/W3yj/sg3A5BRxd7SWR0O4ayTENrWh1FCi45s2PSIYIq3wfwejoaTyGp
t7oAR2lxuNg29qPF7BcD7nA6X2s/y+M7VAHHSGInYQrsHA41ZfkpfI9dgrZsnvD1C/jZS8kA/qR4
6TJ7aYLhkxgSFRPKd5+wEuYRKpIpxdxE9wMlLfVRxrTHacGWF2h2GO2N1Sf14kRpchs2JYhhv4z4
AGdkcQSPkWX82/C769b36EuJ4J0KwKkbXnWo2VlF413iW/NHamin5CjIHS4V0AlgxoQc2pmVUlho
0FPLmdwAoLY6Iqhhy2UBLEJEy43qJEZcH/l2rKYKlZJzD6ckolQ22qiGy2CqPCWhjE5ARKHJFQ0r
BY4Fz5VqAQriC8fosnOg36ToMz8jACJdMLQYmGLmuArXY35ODfXdyi9FpWEEM97B2TTxp/TvKORA
BguAU1iamoVCntQvsKr/l/WO+Mq37Ty/lZvyiHvxNq5jaG4fCZKL3R5niS0ApHuULAOubtq1rN6M
J1FsEkXPcmjfS7n4SAzpo3rPX6o8XP591abk9i0IN2S6OV1tck9iHz2iXH4MZvaI8a9w+Jfa4Ugr
25Ez7oRLuBDU/7Ts8f/Tsi1PfK4Kd2uKxz919jWY/Cvbc66qNdNhE4UD3EBYo23ZwmUExsY9ur+8
JllGiJ0YnrOgkKWg5epjcZJFy6sTolfdIgTBGoyLz3rawnBy2MRTn5se1wJmss5Tm+pB6oAiuOBV
HrTNGAylHixpEnYL6M2kfgALIyQJYQS7YLpdi0hBhjxzF92GZrrKjcEdmoY/2LkWBqQ/q8jQ/+NF
qCIWi52J10OOA2SbMdoTH7SYXPvZzg04cEJLRogSSFboS3eiHupYECks5jP1BAg6kUczg5fhxNAw
rWjf5Ta+79YafXxKNVRrtXsQ9F141a0DJQgt91NGrRIIcLv0O64YtPLaJKXVTo6lIXcwjhbDKRIN
d0hqlBSjQuMEMNBxfSnDM2/V1+gWJuio1Xgzmu49ys5F0j3iZ0efSJoTEk3mj/63eepGujMv+XVI
3KkJ7OmB/u7mMKpGMRgaiFVE2opJO8pWyc2ynRaRW1vGAlcFjU4IBjzdrBCqaYcQzxBkZVD+UIbK
hNYsSbXjQr+oA2uuriYfRgXF3PkTqlNZPEwUJ8X62GSeLZ3lN4Tli+1rwKBW2N2vWUWP7XVfGrdA
Zwkc00LCJrPgjFsaxbuxSe+lobwbs/S+TeHapbzCt7ehVl55ETZSBhL5s+AmllfyUoTsG/mVLKhp
enkwnxZD24Ins4FuDz9c5+UFmolWYix+Hf3HhmZDSr1omj1+DhODZuOabfSg7DhoeFET3aI5joht
gueIXe1/EdsmYzlHX0+KNkbIDgPm0sAhRpqglG4DUQK1bPiOfmOYdtvyh6WeY5HeU88CkwgzE4tj
wH/hyLg4Mi5qu5en5y/c5vzdhyBRF3/Y3W6qfEYVvMN+x0UY9GioAKjH4Z6s6Xlmd05ydzBYoSiO
JQOHJf+mI2qlEXVQx5bCsZCn4bfDf50nyZmmE6/VSIa1R+G4kTaBc2NFoq9Ey6X2ENOP6XLTkLEW
eWEOXB8ldZujiZca9OTeptAsp4onXoTTZRNiz3rFFajcWnkCATHMM+ePc7elZ0lbPEf5lqGjaOe9
hUVr3rNU8DmvVw/8U/e8j26EhLSou5tddZsQpAyJtQS2I5OMx4D7ETc2bDQgWUwCLDKpSFPIZqAB
0Rypkd2dyY+wHBbY5H8or4Eh6lcJth3JNN/7cQO9psGvOmJxOk4KHxQlqLJoizQYZXi+t6EiH45V
vVXcvohpRuIvCe+N+jzMr8ZvjXJtc5FufYm9xAyE3AynI7CrDKD7lB1REtbde617o9rYK/asZVZ8
sRgCrbCr0a4NFtCJ3f670iSxEJwbwBvuVGZ9Y8Q9EFhxRIEHiYLjBSmnKppLixl4RivQoM+YkGcE
hn+85BWYeSEOd3HCSI2DFWV4crIARCB/XOxbPw+NHSn4V8KpqK7MWW8C79WckKR07+HP7zsiJgby
EZLTVzpKie50ug6kaDyN6WeOisJib75g3admRwDfRfCl7Y7N1l6NV+9u5garPj7nAARqWTlHq22I
C5Ccyhf0/DS3nDpk61HBwK5JECW+xGpiHqej+CY7QFNyCKxRZh6ky5Auj7ZSHkmrPYZaeqyOO8XZ
TY1PxWI9XPNL7eugeLqKQr+iPPnoxuxOfFlaLhxfwDRHaiABCV/KJmxT1Y98NRBwOG2gkItOc0lc
HCv8eeVO8YIpVKAALRQVH+yqIpMS03e1AAVmKui6NzWXgmIlROBq63yNhxH3bRv0dyhe6chpjMSM
Vp+SGZVRTl3KmLrD2lMtBfJtXhC6iOSjM1PvOpwt8kOCPh+gQs3wuA7yMJ6w3SMkWKyHci8B9jZx
SIml2ZM4pOB7Uti7UGRj8M2mGqN2uWJ2cohjeq1agVUH5lBjov/bAM2PKHWcWZjW0m3p+sfIu32Q
8zcrr99VXBlWkx/FP3orvQZCJOuq8TN7WTbanZm8hK1+qubwiOP2XtgzdupkJw0ZH4baOimjOeqv
l9kW6+vPtpPRJ4G+apFTx5JTDxDexgyLtOzUGyzFDoPGCfOBkrxKjidLBPNWZBSxXIIfNYY+YdA/
0B8+sGlNBBIpYvto8PlYGZUUSeOqliOTmp+VWxwLgfJjvHXE3jQRmbc5JUQ2eAYg9vEJcjBURtvq
R8eX7mlS3ttovm53U2SlYjBMsBxZxH8lyBntnlZtFBe3hZ7ZyNbyo/yXIPBLre6YP4CjTvpEvToV
uQ15clwZKZTxxvzQmOnWfmTF3uDT3WP2mc2fDNirvyiHPTYyl9QqDITXJgitTOwAhVKpv2AS4b2m
+An77rrsD9PGgUXXSGaUB/kyYYDK/hKjJNnIWmo9d4nwNqPQsQyl1fYuRDD7u/hO8vmd5hUcLoAM
CoUl4NHsI49ljkd78r7pekSqdG8oO+ALE4lTQNmgLsloJvpL9F1hjbKv2hewVYCbqbzOWHxNTaC9
zlBB+NfbU1GBibd1V/me6QRGe++Np8DwsW0iXkozNAIf6gfWVp/mCSO9JJZMzFRe22eibveh0K+V
GIc0HnAm/dtm5sXJD2kOe+ywynLYWtGVHOTd1OtH+UEc8VTOxltZrB9synvhMRjd02gWqG3EhuLx
qV/EWsXtLHmri18SMEthnXIqBGFGnCEOnnO+PQa6vWvXfnCnabwrl7PMwWECK0f+1Y6WmH3oQdqm
QIGOu9bthfUrtFE7STJkJ0cRt+NSpCd01oodWWrlniM/ui9VEeG1KD5D0yYgZESfrMUaQq4p8dXq
VKb5C8vfZM3vQiS9TbAb5sOPQNBiglatALNTmSsmEK18x4r8SZKFQNCh+itV2UeR6O/9p6bAxEFt
mHbv7YqSh6dspkxPfbZ7gQm+4KmyJ2s5CjBd9E2ikKRy+wu7vtT/+RAWfC4aR4ijZljHNu6Ppfi2
J0mo+R4W3c0Y+3RqWth/tVzmWXrgaM5Vzn0FgYcOXfb69bxCRs1f1isLVmF1qdpEXqEqm/x2anL5
gmZeZUeOOU0eO2fIOZnkGJay56AvL0MX30ZB2tmHO1+vlVE112vdVC9EI+AMyHoEC075Sh0p2UrR
UE5KQUg4o+8DqKyZW6dQuImi8aFI0ADQeHgxM/1I/lJFsH2yoN/KQKKbPl1frdS9lIa3FNNKHYNM
JwnUijSG/skrlpiV6nNY8CYJ3xvq4njiZCEzR21j7UDJcaAlOjPrPz2cuozXI4WZWeQP5mmiFT5M
fyuG+AbehMQG5Xc8hMsXleHgX0Sf/cnntBmfq2/JclAhvayMS8CtLzrn0ZjUSNKwjhYrPGH6eBIQ
Mi3pYlWUwpsn47ECkusAyY0ObP25DNQOC54mBd2iUBeip8m3kS7kYW4WFGfyPXF6aLhLNu4SY9ul
cd8AM9CkOyQZb6ZCN2R10jDS9Gdz4PQAwc+wFmxcxskq4vcUPLKLwSspqG3XM69BLSMH1LYgWlF1
57NsYeaZTNvADV0mPQ5Xe2SbBgiuFTktjeV52zBRZhheMJL0b0IqPKeueRh6e7NBasX0ntliXpwo
JUnt9icb5EuzahfC09Zw2ujlzUXyehUNC7gM+5fWVjh1dY86rkBKs5tg9LTn7ZQzNp3iyJ/xUKYY
M0IKDrnxYm2hnmE8xWnpVT0LUWAUd2kZ3TnHOiBFUC96JlzjsiBwkxn2hZXXIrSPPXLHhExW3kTb
XZgcWTXyUhHz9l1uJ5jK1l0ChTfFNFiEK/trtN/jwHGVYyRADQA8dMzlYWbDzyGPaS3FWew473Ey
nfrXtNTPVV2Jj+JMBHM3bByMzTh6AeB+K9U0HJXfJTvj2FnZ61vqFPSMXDCQOrO4VHTvajzNZOse
Z92tUiXUQ3pPW/T1j27B83xgmb+KwbxNF/b97cQin8pAi4lTN2Z3YMzJ3Y3KTGUvv1b745f8qFBV
9QrOVve5J03xUbDpseKQo63NM9heeAXvAMvyfwGWw4z0pZzmuTxFoHZKPAM8LRSwiLGgXoTJH5Xt
uqbF3clXWCBIfdu5GhGD8KJunOIHYDupdMNuydMUDOhcsMixLOwqYM/XzK9Oyiq9F4v0bn3rf8yk
e856/1o1EDBxwDmnU8nBAHnQPhseh5HWfrbt9pFi5mE7veGWt8j9swD9V1bbp4oOZMxhLv5T76Ct
fLuBWro1f61mvQwIEKmOmlmtdAonbk/uRRLqi2IK55wAj3GWjYPBmYsKrVMC7WRhZ/tTdOZN+hZI
9vLD2qLDRZzRVFpQABcpFAf9mnhgLsKvlEosLMJHA5MBPNlb/Ju1tZY+RnIncov9RH9aiwakuLFZ
NDgS1SJpmx0G1CiOP0rYqdGBFSQjlvTy4VQut0nG2FchVOcgq3LqRw5ZoMJKpy4QA0/NYaSRpKAR
ylAgi12l/4iYfDu5CtM/TeqXTXvplfJs9vGl4+TYpG6Cpq+HghdNKzx7SsIbdNyeyUU/MMMNvOI7
ofILUcAy6TR7ckBkXaj/MZANpS5zO8AtMu8spTn5DXxrueh9WHzlBMUIcgkb8lIQWETNJ3CjbvI2
8vwaWjwAA+4/fthyXkaht8FvAO8ZSvNuDepjztKHTuTwGh0y82vMYvpHkjfFdhNTODUM5nStn9q4
PTE/G91r0fZix9TNMv0W9zFOdSFYVSrLgSEn5DSnTXrKnihWqFwmB3yu9tUgw8GucJyYwHvb5CJo
ZM68CDV/10V7SUP76lPaeXP9wavCtAYmDQqrutmNYUARvAs+QEWvzg4Hqg20XbIrKq1fOyWp9Jeb
4Dd8Vz3fldkFvRHB/53vTFHPLv5ddHtl8j0jdbjbTfh/7e+W/dSrL9S0d37G2UJBKdCJUde15o04
8xJoIDwV31l6091AVTLtQTvYuU8O6yF3TG24FDWFDBkYjVr3p2I9LlSFTFUgjxV9F9B48adsw2VM
vnEzu4uVXgjbnLPTv5BDgozM3nxQvpF0zzPxpwbYmrqyw9ghCjsYKkUJNtKj4OtYdCXO8IuhYwIB
9w8HG9AmNGvgqKKvjXATHP2XuJezdukusvvYOAbjRrTh3mTKA3wtOUAoUpMTG1PoNKoaZm8VxLb4
NTlrOjmcDC1jumWqfh/H4qkSFh08kXJDwDlS5uVD6808rq7FsJBZZKKoDwLr2IEoXoEreRRp0ZJM
XzpCciA9WtWB8APlqT3gvFVS0r4A4yNreMzGo4qjYxFrLmaVTpyOI+MS11XMCKuwFRxXJ8cM2+kQ
tjm9Rv3q1d3hS3PMZqFF+KBDgUqH4WQpFDj8SvidsS8vJYiuk2XyFu6+akP39q8iMxli6ot4wXGb
W3YnB8qwHEsoBPqQ2lPm4KDg3fxR4DfetIpaC7snqyUWt0xYr0mYlxtEk+ogIhru0BPrb7eGy4oN
YLF76O6rZRzWoJ7oAYOqLeujNxULvOenKaPdE39tj0bXXARAURqgqFFIw+k9GQGu0E9QR3PYlmDZ
5eHanLBtsnDO9UCYLcxgEyl4NRg/84mkeuzhBjrplM5YhBvXCtYSBr0+7jxahWjCZn3WezkxXAkJ
iePa/7KLDaK2I0pj8WXwSsdG5Ja00RUANOkcQ5s2ezqO6rM4lxdePFxDh2kyg9QA89PfS6t/8PR4
auBKR44U+zfRFpLXfOXj6sl83AD1/5EzL1WpQlQFH+p9IFdFyKdCrx0PQyRmapGTOaO5EbhepbsM
W5ySMAISk7TcYhg8JQeweEh6WilAnYgzf5WlP24hfUF4ItSQ98VJofkgnfbKnp5rp3zKgvBczPHF
bdHSZIdRn5K/SPyjLpMjmiomUdmLSRl2xNsN5Dvz2v/5z7G3cQ6ryZV1mFLLP31Shq2PAwjPI7jo
mIbbitNP0YXjzM592YNEj4EqQRkYycyBNznzP+zrkzLIpxXIjMzwbb0surpL0rMFCfN8vEkUSnUB
yvtVWdmdX6vzxA4pS5FagETd+49+PxZxGwGnF2vLXmDWx2ZJntY8dwaeT8DAWD1yQGjIzThElS7m
RoQoDREEB9Eyh4h4xDN6fucxnGh+xD3kbpxdVXK7o5vznzLhYPLND9ekJEb+LVcLTs5zV7M5tIBR
JQeWecxRx0TcA2p26/ac8OZLHKFzUl9aEsYchvZQRyyJh9MXZmfxMkuVt5WLZym4gFXLK6sTfYIN
oiuYp5e6HiCisPIaXRouNOjVxbycNn5M2CAjdP0F0wpP4hPJJWGzdpPXeFC5rVh4k7XcEBIC44dq
B850JcGMxjF+5ORI7d7BSv6RwQu0HmYAvLSy+6G7ZhGd497w8kU8J+3o4XJBDiw1nAAY8R/shy5x
qvkZhUb90QwH6zBwZDLL+Ri1ynHluQPw7CByuqlXVHZpPckJT8HhObCt+5rpTgZkHaQlcETTbkkF
FFFgKUJYZMHE51xjno7GMpAHhYNAFgqAtSVxCYtKCjPozJi/Y6ylojd+ZEQyFILK7CfTipATAFp6
sJ3+gwdusl2keblwrV1aepnn/lgRRwTEUjo+WQYpdkQNuVEEqae6KxVPCjt/BbRK2v5DMsmeVxf/
5lxR/XrlpSWo9QU+ql0m1gHie0Ljqw8MEGWFf9SHn63/rmh0NwZ6+jgZaYUjYabUOTeqMk3de4Pk
dh7L4hrJtHMINDOr0g3T2L1sbawKLCRHCDPTJRemS/qsf2taRdq6OdewyatpPphQPfmmibwYt3E0
PrZR+tSk+qsa1q8R/4GYPY3BeEyi6uoYJOr4gJx2l20zy25TrIUiuPSSpoPj4qTPkbVsIwq3au5v
C11ahhko0p044yWijprk6k8B0b+5twqhblPGozM7kxbkLSSBHiVQ2siXlzgDDmti2XHUc+WyGCUt
ouiBGWq3jEbnqfNi60qrHsAOM8QOL0ssxMr7UoiOSjInHfWbSVrLcyzUflkGy5JQ/QfKQb7NmnIk
3CUoNlWsA6FeqLcsSVkKDbjVGrD/yRDkEhi0jaMn7WyR+Nw2HiNuwflfFRqfOhlfirEy6v2ZDpuM
HX3Pep5Njx9dK1uxIJIdksdWNEGtDIc+obNv6sEN0kri/ataySONJLzwsV/gTCYsS5Tx6skxKUFr
ALje+JxLGnL2NP2VDD/dd6SOXoNqC+jllEYqJ8H5vKQmtQSusDgG16si3DIZ/kfUcrSGOGE60yGB
RTBq1DwQ79CdAehMgmK/su0gqtdQq00R+K6xOA1nLT0g0EjUXH1Tz4vwpZ6Vq2WP6VV63hu/I8Vz
kH9qBHoZF/vSAPKTtqP8ojOaQ/4IjS77d+Iw45gEGSJc43KBx8ql4YS3jHKC4szMm1rbKT+PXxME
Jtmcnlbl9xM+H8pLodGNrbc3umAno3mEB5GlricRQ/PwaPRDK9XAKqV7pVq3WPuYJ/lMn8G176tQ
lIi8mhCYWccplDaxrzK70GjTG6+CzNOj9pzDtHJNXcSNRhHTiqv/qwMnRgi8p3ta+9U6B4X8IL6r
UkkvlcpZnIklRWi3iEtDeOFNEmOtRSNQfpWcJnRaEeQ0EGnZEjKEx/SYTO/pwkKRMWXeQxvs9fnR
D8IvMdtx95AfNgXTunWpF1/GESHP1kErXhGWulL1FiyuHU/AcSSq0l1SMipxJ5wLQWQxQltiT2wD
l0UTExvDE2FlXJLNPRmb6zAm4TuwM9R0xc2r5djovHiQASicwr0kezkkOasmFqay68LheulVKpjp
b88Heo4MLGQ45lWV5Qltj6bCKVVNTv8WU3GahPRUAcw2gGooy+pyJBfgBhKFKiAisR+5Gz/auVqM
I+Ku0/6J1P+kjrBdgjEaoMYlXeHNZXHWtNYjqjz5oO6Q/wY+THsaLbusM7dSZkxqpmtS7G5OG7ao
6Nj8qsjdyx5QVzXyzC1oR8JOfmoMNK9EIPGG93kE9tHlVBvUpOFGGINcX4yfXGGxfGLo3SBTQXvA
KiGst2xsbuKiXkEjDwftG6jZU8njN039XKaO31d7FaGhmraCysub3e+5N5N8vfQgBwxhPoP/xSKj
W61X+jtHqcZ83IGI5b7Z7yig4A4aPu/y/TWWWahyFXceOFqIU+OwL3xOqQhDuqGnJRM8TV9Yv6e2
AKul3Y6Khv7CAnz2DKuiYpQlAzrG1KTBCKq6K3HLZ3aCj3WdprNP4pxTi0jxbUIbBKdzVst37Mxx
ehNIHU2YTgkKxCXRWcyEqziHYiYE/gCdUzuXVur9lIhWo3mDf5UlwxuQf7x71h1rnAbGjmk9+xKO
cKIGDFUGhl0gNMjaKf2IBT7hMbrM4CL1gQoa2tJxCeEJVtqzgezOogbRy3JFNnQiFvSOOwEzr04/
CCQHlu/UX+N2kZiF6dYUpfXYoGVg1S6n1ouf2ZY9q5m7X4cLkFydev2j/OQxnOW2AIq2HLOZYkFJ
v/N1DRoM9uGccFLAOGZT6rmvPbB2BWMP4oh1rAQpixjfZ8SkJEif/cUpO2qFJypVNCHg0nRFnbAf
x3jS1k7Wuyq2ZJkpo6VeGVIgluRVH55iWb3w4T+1f6ylvmXEiavkbbYYnYTpNbMzKS4t6oP081P/
iWzhh6HiJx3Uc1J15yh9ay1ItzC4lYbRzpQBh2W2SuBtINsZYe4jmT60UPDz2a302p2poclM0Pl2
Ky6eTYcKL+C6mvFyE8ujZ0+h1kAUAk2Zrl2i3fIqulP0+ewlTD6EaztrfIH8a1lf7ebStD4Dn3NK
oEU5LGkKFDj0CvldoTpjJfu/FP2DVfbDmOOnQWa/stPX0MZfiix/Co4uF3CycgYZ7haAkuuFpg96
fw/rhK9tTOh+N86aIJ+LbDkvM6E9tiJYjgiDGg3nBTBLidndV9wlnaIF9ZBdtPrRlYpNpk7jCxgp
YmnZ6pK9uszVD+YZFdtiFg0hQjzwEePKbGd/pZxgTWPyBh6bTOdeQ7BPjA1P56EpiJonM/RZU/ZW
mMNL+FqUFUoa6HbzNAgawiaMC0+ZKYNrPGMQiSzGp6ZLHNW4Cj47AkkY7MYCOjI0oSJizikw4SyX
pLuT5zuuJqTGaPW0wTptA/3yLBTp02h1jnOPZI9QzWBgJlA67aFTV+619irO5rUahlv3V+7Z7I0v
YcSmPV5Zu3F2ZbYT0y/LiW9bQ/a1PcRmc02FKCT2Exq9FUhQqgZwNE19NjKOO6wUVO0c/6nx7hCb
dY2eQf0w7H3kMbr8Fhp55mis/LEBUCbCZyu9tiS7Ay15Cqn8WowWG++pOJu/pCYcvhK0P504ZzES
QeVUYNDpU8r7ZxEFc6+HxnrVxfKSr+VN1vC5YRetq+beBU6raF8VbZ3F8J3QbzdzvJTDphrOPP2W
m1i0nkgYAXQimamNHbavvfXJ7UMIFr0HJYRfa7ap0EoN4ZCyuOzGh9LgjXv4ifVccaCvD526FXWx
vC0FthsPHuTfIliYnrsFYHgCJHuuodpimVHgAYJKSmGHvC0AunE3QJEgcptXNt0g/I6OxLetYUww
ZFIIAzqn4miUZcZ4DgosTSo4/8wrBdw+Nv2S7cr0tMFz8Vj3Wq6ARhn91uDv00XhloCGEumvkfBA
2wmUdNnMFLrbnUIOkdJDnNY5Sx6pkt0BMhowPLK3dUv1Aq3fsV1177Q7QgpNWA7g8DHglQKzWPVf
dG84LMVhSDwVNswmD/+VYAP9h/b+g8SAPzcWl2BrNkAkG9gRbLHVcw9CYORlbrNeSlq+oOzrEnG6
7C2jvHs+1cxRQ6/6Rl77pkIAlpuxqt9X/GCdeq/K3AOWSXpDPfLohaHrJx0ohMiNF/2cjKyEOyQX
xgKFHgygdqUj4QGuYvE85+QvZChAeCxPBpepYdy3HEv+ipvQcPViQ+rlJcgeed4vXe7FQzYQlZ4e
lQgpAe07i5409GAXJaUXAdfwkOvzxsLo3/jl59Qbl0EReFVl5wiiopp8KhMoXXwQ+75ZahbuAio2
aDHq0h0DHNH+qQSgLUe8pyX8vOIoJ9ytLYVSyF2TxjbTbr4i0nkmL6iK7wdeDzs4nlIhw77XE4KG
0afSTDkDK4jr9Z64r1KHTwdMssOsvVELt6h+crHA18X1lyqShi9lnmNEJtHky1i5rHiTCs5D8UXM
36rTeEt7/ZIMgp81CUckIcxZWkbvU5xcgRUeTLH6kk3h65U9VFAYoEfm5W/ieh1err8i7PH8qZnW
s+6lF2T+NZaupMLeGqN+2zDqIyu+UEeEv9ko2isspl2a3Luh9ecMrH9BnOvAO1ur4NIJ4Rp0/IgW
6jRpXoM6l0uhV7a6LmdsOKhNTgtisWbh0bCHbF0zhP3k8TTulJxVignaawuJJsV0ca/8e7UDE8UR
rYtIdeHSfjnXpm+A0ijU+Jbo650P2nxVQeuKQ3y2VGAp9Y4wWZ0C0RuOx5eUlDZwgkHAgTYxr8O0
L+ugW6l1H01Xp3VExwxYYcCIcYlb7OkjyCumXHgxoUtM+G18p8CTYjfQN4yjNjLO7uEFY5CfZMng
9W6epInOJ1zT63YpeICOFbO8u4c2HQOHegXGTgOmvStFEamlmsI9CP3Qf/1GGVyqY7bqVgWEMef/
c72teM30MIWPwhYO70n6MG7URk2vpsUqPANm1pyYTedu/IdQ+F+Oe2YQatjp7jlu42a9Wqi02dge
MvmA0lySSTpm521uzxiMWoaNAV7Kcd5LKoE3j13xEdGYML6klFrDMWRkvcdyBCNZulNbESglXjnG
CBC83TzZAKigPdOshrUq72FRmCcYAIjBQb2xmpnvyUayWV24TzwCaTdI5AfOuG8F0KKN5JzMa7b+
aAuEAfr+aMb40Pr53Fa0mxLPm7XjQF+RSFdRTleRFo0nKrecyajeBE1/TdG7KinBJAmPhX3jxE42
O4UtoXoxOlU/dbm4o3EUSsiVtGqRdPOGo/pr4cTdl2CmP8xwmVo/TbMABZC00HmBKKBC2JQSsknz
1ZQUPNvJbTuahvkqO+1BGZaiD69I1p8mAZBpAfhN+hx1/ZYoys18GGx8y9/bV9wW1yUxjruaScUf
4SsFgQ84yjJ88Lf7NP4pf9cqeRh+hEbDdbqSq4xdwOF0PTR0PbRrQrIGikTefqQQ0VscyUxBh95I
Qyupw+RXwq8TB6tXEC4vW4nXvB5sqR608xJQEh3k2CiJXfsTqc/eEwIdj0IFFHURxRsKkJUQvYXh
xnmC1VON/gcpYgSvATEvgZwRIbqZxH4NAQ+xkIKYMHiy/iRNcys27kzMCKUQ44rxciB2CVvIGqVD
W+QrfbChLwQFLzgwx290rLxkscCpvSf4T2xfiemvN3onwmjeS8H/X5f0/3B0XruNa1kQ/aFLgDm8
MkgUlWXZ7u4XooPNnNMhv36WBhjPBe70uG1JJPepXbWK06+8/9H+VXhsyjWikBsDhOwzj+zsLgF1
wRi9w167LznWJ50HB3U9I/YBIpoxMaIyQ6s1imNcxAed0UCVI8PCKSDFiDvJbma1XfQRT+lO7I/2
mRzkYbDYdRbFURLakWzw5FyV7s7sryQDt3LlTajDQ1Klm2rDeR4RPvF4s0zfDQRBEVfZLRJmq4nf
jNFro6ujDIHBQ84jNKpogDQhuFn2nix3NoFnTe1dzDqiQz7taRRWMLoyCehMy1N+TnPljH8OWkbE
tjVyrmo0bRaLl9bE8MdXrfLcnx52/3dkTavnG9GuIcqHMupHxrWQBfhpTJDFkGqU4lTbFTycbDdn
ryoohEHOqybmWz4No8GbTS6n34547aOejD/9GCRBCSMnnJbUvWp5k6Jj89Ef/NtREpe+hnI6FVzC
awQwK5AhkXE4v/RTc63xtNkE9HdmMHK3zwkDdOjHdokbFgoH7YSURr8GRpOlaItH1OQhSJwUOkh6
ABdZ+cYgeGCPB9WQkXl1bvCHzO5OszPjPIY/zxzSMIfkWXsSPICwXLmcJqhKz7pbGy9XZAodOihj
9r5VKKje2l2GbBvzvCfaMM47nrQSSL3BV3LzXMQQByEzK3jWnOLhdAvOuReQ/9k3Jut+bbqqMJWu
/WSyICgOQ+sn6Bc8PnYZ+kWPfgHJkweGgGhSomKYqBgCAcOagy1Vn/VQPInuvyVK95iVnQ6fNPka
1OT0csM6SBmbod3IoS5c9LnZ+fncXxL9TEEKbBTajr80swlXlgXqGibfk2q7S+mzVspIfFo8XelX
WsTopzbwZWRwsDGvTpwCA1BMRwuUD9NhY1PnhwXRiQuoVYt9nmNRWa+x5JyVrSZnjbSfsKzr8XM2
e2eFHiffW3bGs5UeNOu96x34c9ldwh3JXc7QzIj7aMKTAWS6m8L4VhfyJ9qu5UzCvnyfKa4Fg50K
J08jessLqunlIe8E9C1ObVkeldx+KvO9duoPDidQzrQ8eVJIWk+oI5mFNxacTU6gAzsAACC1I748
rx20b8g9fs4asQTRlf98aUkpXckgA6Z5DvSWUl3kpI4vS2LbwJuRXPMcUvHyYaOxZRx99Bezt9b2
M/cYk3HVVPq9LfOuTcm+nw8m9FW4UFipbnG7l5qXyQixZljqSKXXW3PsQ865czg6qKfDOF6aT8gY
lfqOoxdj8kJ6kuYl+9JSJN8Zxu3V5dTf5IyV0gym49Mo9ON/MWc5OQYHTq+MPwr9kNynL0VisY1x
YuhcKHFoK/PZlMhHxliKRXNL+uVOi9HaX8sVwEO13EYOx+PmNzi56x9kSj6o0frgGh9k65EN2qOJ
p8dSmXeDQIAtuMs/Nc54IvvQ0M2kTt5hsaQ7Ak1GVNQj+lzGprxvhyFYlS8lO9iJsd/YWuVoR6uT
vkjSCu7kraWqkBXIf3UjQLC3r4acjaOjdZgF91umUGUhLt3QP8oV1cf3DGlpCFpD+Atx67kX+x5r
sMkec+P2QPpMPr7JCuOUbyn2vm1rOHzMCQ0bo7f1xTT7b27SwuTSV3hKYlGGGMcKJCPhDHLTddRP
u39hyFJFukE5s7/ZaeU9OaaCOihvHB4UtP7XOYlhlInGXaX/HNM8HEFo9vD6KsChajO55q0AKqpl
LNe19pKcEbmqs86Yhdn2InkoiAb+rtwtzs4DuqgY68g23kTT3evCwgVrBetQvWXR02Zy51PQZTyj
ItuTCBuF1R8NR0qysOX5NBPYvrhjFu60MoZSFspM8o7/AXeE728bujekIsLWrQ3yjRvdA8Ib9MUE
fuJq0VM9sBgS7n96Q+aB8TmJrOSnhFxYxduhQPwNE85hrj3k72gLzmw9LBAtUhYmurGP/yXvXeNV
9D437+BZUkpWhagjUpampxTVp1DtDyntPjqzfq+82Wjhw8D7KK40X+UaZgBLoTTJug7agG8JWc+y
o4ZameyAuBBlBG8HvqUCwHDa5s8w/TWghwII3M8z676yo0rUvq2zeZdWZOPMZgcy7ETGxynHQz7W
Tcqajj2gjV45AqfHB1kA6mrED6nDjhfqrYvPkrNb9uKEqinRoEDBi2aeIFKD21IZNzIiF/zRKaUP
W6dfB4/RZ8ZnfiSzZS+R/ZJP/4AS1mEQzNVhKiN2H9wyQZJIzAIkAi1DvOWa87Rz6x2Z1TZmojNc
/gvrvzhZ2B0nu36MoxGoSZLHJ1y3+anGppc2VdjihV+pMPCU92mAVKKR/fDleD3ohMF6IvN2BCK0
sME7z1bgFPs+xcWXZgeHJSJcBkifZKpcKzu4gpmh+7t0/n9zSweFNjTOwZRlV7PXQ8JD1XzkAqW8
tjCLepZBUywhql9EEVcct4N8AV53sjOG43j3YsO4Lb91zMS/0r5b3wtoIo66nnUj4147XzKs/xZm
dHsvCmlvGs4+Ls8JLicsQQ7snWYjGX3FVoUa50QlC+AZtWp6aHZ6pvWZ0oaWlu7p93+TXNi6qi3k
AJzCs8y7Xj3K7EpM7kVDt+Gy3cqBZwf0Y+bPoM8IH+h+q13lm+AiM6Qw7z57LKbcWxrat4aGsRhZ
dOTwTTACrEbccmOOHxmxnMukpUdbPm76uQXxtpUbgM4kVGDg1UUEnAy2Uax+0r5C/esckoWGca4f
Wu0wir/G/E+OH1I/XhRwsBnG75YkKxBpxpANxXpJJq/8k/TVDlUvAAWbqG/W9MEfSLOrpmhu0v2a
4n8LpzwbDRtYk2cN3w0xxybQcrDd/0pxwgzVi9Miz6eUHzDPeMfBiKFgqKblDwTfDrT6YLIj2b2D
v8Wy3HdnWTs7DaBeOFepsdvzzJFXxDYYJDAn0uvyM/+043Cge6zGhE5EEQh3/hKime3lIqHNrCEE
sxyKRgvXW5vQLoTG6i1QvC2zCsZMCWROkBrlz+gFejDKxU6lUVddqGRvMnYy/d6RsW+RFxWg3xQf
eqo70SqfspC313lfgfOhVG9uq4sOP2QzKeXCkZhh39nK69Q3B0N5L/aQdTlq7xPeQHNoPaH8phNs
J8ixQD43LjL5SIX7lEmpAL3dcti3TWjrOIIwVA9tt98n52r94TqBwe2zN9qdQhTTCUx4eTOAs9IE
/CwpvvKwnyqz/2QL92Y/Y35tOqP3pq8eYmxBuNphkxKEm4PPW0GrC7TLuODoqdDBQcsDKR8LPXgi
xJUSNTey5+bAgQODmEQ2sa8Ju6Ke4gBSGm+FtzzBClzqE5tXmm/kPXz0qXlfWnsvk1Pl/zZVNGAx
llXZUeEWmQNdw2vXVhRwl3w2Q/YvXsKNjWOWNH210/eKF3KkDqm0dwrxNdwOM4homXM55C5qq2R4
QBjZX7f0iiPsmLrKA5ek29GPQyA00LvYS+wPHPowSogTo6/Vm8GP7wPuey1LiEC0iANmIrErCslu
9rikekoUtOW2diOLEUCDG0lMvFTtM6HhTOdc4ygk7J8audoxZbLK3C1y4uVexAkBU6hV3EEHynMs
hasBGeixAcGx08c2m7zx51X7Ft+iHU/cLOTJU42H0Bs4laqYwlGmcWm7YjcKtXoMsxvvedHMABzc
hBbCBLMI5966iSp8iBkexJXDhSX/yDrjNMQxV0g40lXyWFqXNhSUBCVXwBe+10cd5TWRef3+1gXq
Bi02sWaD6oDUU3N+hrHvcPONVbxOe0VIJ7wLpVKfHBbmxCxmegOv9UvEerMS51m/JQ0O/E2P+DhF
eEI8oTqeIruJ0CMu5YaG1kRQMemSYT9Sh2caQSs7F5373hTalc7AvYGgo0ilUfdpObHPKg9ZYx66
DjXMlxPt0uZUYSW9r00YCQr1ZkNwpzbjrhMHobftJkKa6tLiVAC61rPCHWPwwlSggRb3E4fmMjVF
KWAZSmiZVCtL+EShHyaN+nWAkC1CeTWw0QjCCdJewSNr+1/xTZJaatz0UG8gXXnlUxbwgPAn0LfO
Ux9E8eJXlwGE4SqVR/1b2S1GdaV44reYeebgyHF0nRYOQdjmsZn52YRauGg1euxwrA0RgZg5qM0S
tlYcgps4NFHtK2iwvP5aga5+Xc9GSW08IvX6jcuCJnotanMaBjvzmMnDKQuMP88M1dK2QGlp+mWk
+ZRE5TWPf9atuKiZ+X7YCq8qj404aH3xtpuy9hnL8LCU8iP79eLY3LdP+G2N1P4Q0E5MsE/MkGlB
eBOqstC7T0LEH3DvdiWh1rW1bzFgnrXb3ibDNz7LNlTkGAJzcSrfVMp9qNQ55W/rV1c2Z04OrdBP
fY+Nlyy5th6EcU1hjqTyeMlhjmC8J1R2pjEFmjYAQTIpPoPBYMvhxneVi6POaa1MQOW8v8b/2qge
mAQfG8Ii1o+j8qnAKd7gFOdQSDZatnK+4O24Es1eQnfIUyncjzng4ogq9mycLpvTXh6CbyAZt56F
CdswqqxN2b6qm82eFiCqbRPWRvXzNnC1aKkrGMfR/EWtZNTQYt+viBhJyE0m60EidueiJecOXckv
SVspfShzIMg5sBsxEJm37cdg2zc9OU+zdmqL7Z432r35zRPi2AwDthXeHUWK7Mgs8QzwkgjpulN6
6K1LfspClKaZ2+h0hGtYZSkm8zhkO5WsROCw0taTeTRk/WTkWPvqHx2nghKayuT3eAla3Xo42vCW
k2tr3rc/G/i6RZuOetMc9ZQZ6wvcBcjErzhd9/DpdX8hs23kT7mnyMNBMcVrnIPwSxhtRAM0l1eb
Byy2r40lYHzJftXk33GCT0WYLRXApRerk5J2Ss6qic3WQjCIkjMdQHbeUCUwXitvs7CpTUdBoS/j
iIGbEvRTSs1AKtiYHguC07ZCl+FrzO1Aka3sOQu/ckqym8pJlZ2TDpY5K7Ek9XsFBEqdXhhOdmJi
2FyxJPTg+0hCc6CWz6MyB4rsmwpQZ3He9OxWrfpd17u31RbPDoNVs1ZUurjc3TQBUT9hKwWdUoJ6
v8G+79yDTVs4xZhzFm1UFqmB+ruo/UHBOxH0c8O47AGCkmh6myLBP1IQd1PNZpH9NxbWhBVlxQ4z
rIR0qTCP4XhwtYS1jEIDgjZF8uDCI4Ht/60wdM41hgmin+0A+lB/G0doZ6tz2XTPyX/bs71L0Wgq
A7VqloOUlTU3Hww3QMykzJtW3a2ALPAg36lBQk2abQErS4yL2UvHV6vItPmL4gR0GO6Aj3pUcJ1W
Uj0dDQ+rQe5+xfOW7UpqKr15To4Du2/N8cq8JeeVeezD9xIiQk1vBXUDrPHcQnjLAlIq/dqm/pqI
9iqG/ioZ+XXg0usccYSBXm/+CAFofHEx0pmQJji8Fs1FClXs2flWhuot/lcwBWkF/AK/yaaDjVGg
J32cjgDb2reJhUA+8kSkOWVbi11srFDXUkHWOwuml/ufvaQ+s0ekZ0290iwxlUo06Rj+64bH5BBS
dLhsUjjbvCcn552120nKhrOqJD8tFoTGuu4HM7nG5h+9VHEIk3A15g/IIIVSPzetDtvWOPYOpLIt
PeXVmznz+Yzf7Lp8sxTzgUuZFP+0sEKwZV6Wzk/bMVRZYNQd5cyZet0U67KmQOSASlg1S/Ju5kUv
vEQXoOlo1qGn62fi5DA3tEAlvum+DEcyzqYewxg6qolrlEWMNlqXvvPK32SWsgVz8MhKiNlgdrFI
4jnHGNxEeprScZSHr/+RJffO1DzWuDh1sZbSzv3LzozTNHfnlH6EAbZXvnn5R5LEBJoScpvNcZ7f
VXAcU2d7tYaHq/O2fpe3Fro1jnHadtrbYFdc+TSYrTj5vUwcbSxgz/6b0fNQv/aOmBzn9FSs/Wl7
3ftirNjsRVl/Ehac3fq3PbCVlAIKgJiYhyqESdv5A2wLHdugazm0o5QMPLMW0buXnQpL5wyeunPB
MllXf7Q0qJRfWEIMLBwQ6ahrw4oiK59CZyOrNhcbBWf5u/ydgQGNLEtnIDa4NyCitt7AXsU2i0PO
VmVaxoMWCQhtZl+ji76+lw0BmHUIVFmb7rwNouxQsqmIXfru8dyU240FQAXcbHZ48bRdDOiSW8p5
pWaMjPyx7bfIVikfA8zA3NbhDNx+RRKL2AFX6qCau2FCQLOwPcRpWKRTmCrQbXaTeFXOFN7ibCRM
YKp4m/nJf8dUqaNl0Op97n6WCS76vxQgpUaCuqQgvoJqUph2+p90S8B8QBQmCGZHadpFSqagUsRh
RZqMLVGQgXDJsQ+5cjZ786+ZnEq8n38JSnwwMsj/3HFZoszAQKZPHkZmV4HcxBhpBRCM5CngTsff
AfIiYYrkTMXs5Wm/eJuDii077dZXnQTxku8mfdoXqrVvpSI0DNdYvTVhYDDnsKz8MZi1IUDhkqgK
ZRyOrzp68AUTsY6b1qM6B5xBP/umD5K73q1YBaZt2CWatPtLBGXhyfD3r4zn+kbDURxiipQDblVU
hKlkFKo4zDzH20brBPTBjqkZVzmTM7765FTAgXTk0qy9yCG2JgYfOOm9LDvg9+YNUlowZLSVlSQq
qFDEG7WBXZKTSKwuadLeJihAAbaN3q3XhwyATkNrlXbpdUyblT/5I6anlu39xC1i/FjneC+CDbO2
xp10vPNH+I8sjUenbI+octFisqT2uyGLJuyTs/C3KC2gUSfyyb6aJad7PaPrpTkv/gAn0+QL4AMG
/xdUat9XvlRZ77Jw3tPOei8rcbOao+CnI2lNH1WS3sfUufUFu0nW1O1nW7cfWy/uyhagcL8loN/n
Gy2tl0nB7quMEMx8iUtQF8G4WEG3lrsWlXWQzV0MDy4nrTPFpFdDqwcaqI8uRBmmeXy8Mzn9e/FG
wfUpsTooaANX7MZ2OUB8Cyqe88vYkwJ1R5tKTqv0ujVxX4SUDUJK2pCLLHyvEjIb+QSNk7wQVHxo
d+6wftQauBFtCUtZI4SQHCqielQti+SozhfdWA+e+Eqm7mah2KgQ9YOZVcaGGyImU8xEqaiE+Ipr
QyEu73njuKT2iEXQ80yoQ/uyeIhnISH5dHPOXjlTnI2sls5Y5zpeR57GXks521LB/ybM1rSwkkof
AHZXDqGSOJ6Uf9cW5QLtq3VA2CEbZj/NtmeXOA/ApWcinVliXhyHOMQ2X8uAn4vjV+7mhCzY1nfp
euJzqT6J12Mv1aNED0igHDusEBrVJ4o74WmAZBzKlAbhX4QdKMsUFvuLGUcmfckJX07pIFaadgox
8TZShTG0SjSwpUt9a1IOBapDSmMEHQsvHM+MA3TaKfr+MNOSuam/yw5P/0HDtqCVrJTRaSg5qARV
dPT7pqYeYmsv3i1Bd83nYG83GgatrYOD5fVcHCkGS0NmZ/Bvfk3WcDWp7gKchSdlwZMikJP1ad43
VHm9tKp+/kg27kCuc6lKg1dn3XWsUSmF2C0AEaT9gBsJgL4VvNRneuLqPwu0fZBULKcoynnKuIHW
n/azfB3lMELvKUaCvFiBYOm4MRgqmR/lawLEHnTQYmzdy4e3AlmG02j1JdYu4qwjCcKxW3bRV4O2
PpxmtX4yp3OltOGI7SUB7XpwR5gPWLr0HLmg92Szv+kSmZU4c5nmUoX4kgkDSjWPDZyT4qTctzyk
gHKCxuq+GPqkPJD/GFbVlIM3li4DS9eKJLel3qBhoOCoYPLn7ew+ipZjZuwP5V+iRWSa2nDKVyx2
1PXysTfYaMjrOad2o24oK9tz0Z4TN7mT03tvJlSX5c6gua9U5cMW8XuCAKZtT7nt3voyvlvIdKZC
rOBmPXQdDdta32YSvmRsbeQYltcvKD66W5fRhoh7PkbbOpVZHdRS95yP8ct28ENKqk/eNN7J/qwU
0qn9wymcVr+KDtaMFnSP0OZUPe1EeThe/JzK/pAjFyELlp8yCRqTp/yhDTN4N/yC9E5oLqOQfUgX
AiZ5uR1aEMxxuU/Th8F2mzp18atgMAFARyy7Ss65ULxEWSFh2L6Ke+t9rkmV5KHhKsYfAv2mc2PM
CnpxIcHC2pO8dcC6b86F97KXIHEHliUCVt4BVJ6evUKtfM/wcIv+D7u5Rf7JRnCt/2nrDUwMRZir
dBp/EFuhr6r74Shj8GLerMxfPq4zFZOZLv802KhM2FT1/g/kQVE/HXV+n751iV2UA2/nr6P/c7JT
CoGAjPn4g3oLr/g2IR+t03tN/Ad1Dg3JwkjKzthmk0keSL9TqwWtk8cik/xwbdXqrqq8Mxh3JF1+
6jEO1NnV1pZ/Nm73Ddsehg0ulnj6vdakWslr8cTNflu2E62AqziekbBo3AwZvmLCYTn5t89/CRov
gMuOGp5+/t6F7+93iEUKn98PtSGnhssd+Y9UJZcDIJMGPZV+7YThkMFM5RF3zcrvKaaZjg+TOgUK
sumLUW1V54w3TyJTtB3SATL1Ai5Rcjz9XpMA6RsmXBGNVnZvKuMulPoh0uWRPMpWpVn+vSLYR53G
+mgbeFbpJ+kcT+pKzN1LMGESfqEb8E6uOkeHc6y1T5O50IKv61wz2zylT1sSV5zy14kpc85/tjZ2
/l7ZE0DBmXOrOYUi+aNvQSvUx8Amx1j3WFYgK9qLwXKeLL5U7WpC5iszMG96/a2vkluAKzHZPohA
Si+OPe3wUfSvBHu3nDKmz1SryI/yL1K8WxCVdwXGa1iE8Cdstm9g4wULcTaFK4eL8kQ3RTBqkrfY
8k3h1o+tNu6VMMVW2xgOqhjm+jjCeXeGjm7gxB1BV4zEQpS7vWlYN7OrWk1XRIdr5gC7z9frKjoE
KVtsZPHv+QAhNmOO5smvTexcg67BOMsZrFjCanD2kk3jNjwDmdxgQVelOay7rM33SHOEaCgJs/aL
s+6Fzh1B9WoKQUZdRFNBUB+VbJoJOk8qj1rlUL2u3Hhvr88mhY3klezhrXmfG9RNzuqutR8kUF0Z
suPMhV4wJHDSAwhH4xFsIeKKVVAZ8HVNaGE99b+TIGfxrkJHEzSGoUc6Yco+yJTPOmcKVTJPBrdX
apyC8US8AcLfSUMf7aerI0UmoHA0J4tYKGo40c6lXnbm9Fs3Ko/1OSrdsDPX6zzEexXvO6lBh6NI
TeCFjXRIZolaP64MlC7g52ORXu1CvogpSmWWrJY4myUjppmyIauOztpEEE0XtjQJx1B6jYuG4ylB
CkGQYqOvKVNlzmJ4R9yhWo/qimw9S56GTKbn1P/hQFkBSaQURYsOgz8eGPnHL1Uo+6WH/Fb8VgUC
awxOyCv4dQTqSSNJ3HyAjqGbYIXgLaU9kXklgfuUuhVuxS1J3rrBpOup90xRPPNr51BVMnsGiCS6
8kRb+qCiglUHQ0w78sp3yuOKtBeKqImfMzkMjEcYzgEal/yg/+Zx2zWSCo0F1TDz1x52FBXAEvLe
Qv6Ipi87GNePDIOJTn8oCkuVEwTOyQwM7tr9LiUKPS0psAo96NnRL+z0DP23aTPI2KfJpHzBMM5O
VoKlWjy7m1xrpSsDfIWDYpWTzM4Qc0xgnT+1wggJSxzyVvMVjkl5EgwNEIDsa2q3i0O7Smr/sjeY
B9V9dfpdV8ShIYw9kUP8S4Ys/GR8l4YNYZK9YcpOBRAK3Ak9O5nirFMcwyKRbS5J4HcEAW/Eppz1
YByf1h9DSaOx0rlKLglVrFVLdzoZIpQ9p0hDUEKkTK1meA6K/lYq+mOetbvEZPi6M1GbQW5nfgyL
smewtowHoVUvyeCNGXgNG2r4ltVTcjlskgUfMDkdG30T786isJ466FrDPoFRBvPByAmFT+Sgq9yx
+XCS/NNb3cOst8vnqL2BUgXZvZtTlpeClQ7IagH5aH3Pc5ulU7VXODc7uAtb0wdy7NQEliu27/nX
LC+ejB5ODsIVenxQNR0X1JkzNJY/HM+uGU9wNiPevmm9S+ofs/Gy6VfmPqvK5KnFs4sWLHgue4On
s/qFtLvXHWq0y0+10D6KoX3vquXNWLb78BBPJ8Vkn/fH3qxPzGFnUCFe0XsbbqQm9liayx+LBiXN
4wBaiCxw2iwCgQ+qwyK0oEpDuEQqrRl1lkU8n0rnWmYcXKiwmip751gSpUAoPRp57M+NcxwFSJ2t
fpSx82HqSZTZhmdq44f+PelMXAq7CKcO6407A+FaPF30xdo8iWrjmNGtIvR/26rut+aqsrvKu6ck
pYS5/knbS2nUzwJM+oIrs40ZjRfFBV8I3AsIGcT5rqr2C+Fd8os75/UsdltWOrJi7h0smk5asksy
d2U27goBvb5bg+2ZVcSuSEHw6RNMgbVNywd1NaBgiljGQBIHy/vmmNcF5XPjcmSHfLeQzAtMtEZ7
bvinY/0V/D2lqe/WZdmtDeUjzg+dRo7hudi+iTYvXfVvupqAWXTArgXcoJoZPH6z5M5T7D88hENt
sv8P79UXJbQoR6u61c2HUJ20QEPYaWb2qIK3nzNqqWTUrBsfOcenhQMOcDqCPUdzhqZAoclhEu/m
d0koHnnbyn5TpclZb3q+Yj93QZgCF0pWcICtpbcSW0v9liuoZdnoQURlDzRe7I+4kLxyxcmyvWVj
fJZi+0Qn37bjI0NHYIwpDXz9d/x6yHJT1/h63dQzhcpVEcWWnxANBU7GssCSD32Xs1QcccSJg5nO
B316NDP3fZNP+OBcSM9fYg2+O1Wg62GLuZdUV/CbB6IqI0DbFPh0bc9XtFu81rxRhX1eFJ4JDTZD
7A5McWzTCvlcV9Zd+1ufalS/Zv0l8DSK7l5hpOgQNS1wrq36NgLzn+j2Lmhu2WdSsK7lo8HuWcyQ
E2Gt1KyGEQCmwdznIyDIUXFzJpjXRANrlI3rJW/y2+q12lfVkPACNZU+wUI2fBwxdBvjA4HKxt1c
kw/tcqjN2KOMhGcSmTCDdq8WY3laodl1ZD0qeqQKce4dfAKDn5d4fTTSRokcaTOVOBZgoO5Cip6U
TX8VmXkYl594MTriFLUgLGyQ8kmgxMCJhBqK+aofkgeJl7kxPzZjec+TcGC1HEP5spYoVW0vjfUA
3OQyLWczc2Ab7/LS4zfkLD1cEdwVBtH1vkbrfqnNs26+/AXhmujh3P+ooGsWOCcHXoimz/zJng4q
khWhMcutK3VXvbpPQDAXIxOoCJuRlDhfw7ph+W89sp2mSVJi5l9L2CJOZ8GnXtkpqIEdamCJGjiz
4BMs+EoAynG/eWl3XSaQSxoAbmJjVFmQN5F8zdR8vZ39iuvXGqk4DJoJMgTpFDk3rjw871KevKlZ
+2zL7WoYV4nt3LhsH0nQtfo9HcqdUjW+lEz3GK7wlkzgtdG4O/MiVlDnduoX5EJYXlAcMkAiRXGO
SjIEpbi+9PJJYslaBRmxpCkiORYLbSdxgbBZYgvAHeC1mEzwe3db0NhdgGajIU9wcrTkT0Qo/zXI
CAoWZBWmWafzi2QBWUZ2tPQ3RB00CSmHOqRCv4m7kxZbJ7Wv/a60PETB8/ZnFkVUpVVkSlkEkbeh
9bvCi1TOgFyp/uvNlsI2Vwo0LGRrQj7T2EsaLdlqaNJ7vFCNooITybFOaulVvX3NuUy42ODhw25f
PupQ7EwNzVvzofVF0OOPy2Cf+KGIqgEHzGDgqUPUqWZkSQ1DmkejaTmUD4PeBUlhjI5vbcm9etcH
eNWdSacIU4NI2UZT/dP7i7zZk65ALAbJT/hf2StcSQA3MH84+wWS/Wr4UofhnJCVcqZAKdTH4kP9
7uXlOZoPWXGuRisHhfFjfVFSm4+ERWhGmIB8vAEPzH9R5hIsyLHod8m2wlt9l8iGsUw3HN1bDX75
JA25GyiojTNFZ6MO2DM7kKsODYzKlAvuMZwmixUOOC7WlBE691rydAUzBKNdiRd7MSDtohuJAQZ8
69sr19o87WJ4zEaHpYKSlhX/Da/mTgLIS/GCS8zyNvXs/yzLAcKG5IVg0tLoXLbloaoaL/lOoC+x
52IlSPSLDlGyDZvCETWp3+zmo3auGofIkkyGyREwRVbVGvmYM3PruHB7XO1L8zdn+RZzYDSzz86B
tIhFQG9WZGwIlqrkD2bhNQyMYvBbC2rc3kyNyzKoNzGKh2EVj8V2eV+0+JpU6q0umrvcqvfXbbR5
1c65ankfTfrIFj6fs35Urc1N/KaCzTnzWKAcBbBZmTgYgTdy2W/NTJgZYiFIaz3zxPrDmhkaiE1i
LO4BBju4pEhGGV6NyWrrLVzlmArYEze43mwe5jK1OqQBKWGnfTENGs6pEIVnSFUAIjQkh8TsfjEO
KW8abSBV/S9JTCq8Vd/EWcxdzBKXiZVG/Ypjij6Q5K+8eb6WUKiE0Cm2GvlsAAokQ7ISZ0fl4wzF
jEzbzK7hB9/g3OZ/NMq7zD4OwKz05AD1X5DcMpoxsnkLBrrkSmSQD0e7JEV1aUzl1hntvcqucQzC
s3tf2+oWz/EVrKpccdAvI20NQKW7Mc3RrwonjOo/UsJtmhYVuhZtL5P9MkWt/AvIg8gglD2z4dAw
+eRKcqhnIspZCvPiqxqABKjOe7a9ae3XstihJJRwkuALNCm8wYDhoYj35KbWg6JALgCcTFC2s38v
Tum+HFgOzOCO/NO0sjvjIVXkg6cNCGbqN8usiugfz8NuzXf84AnmcRuFQkKW4dpqnOneKu2jOSVP
bO4f6WXs49NoNueslkJwyoA4grkG1+U053wqz2NmnejCPi2nZBP7LMGgbuR7lfFJ1vnb+59yQYF1
bAZW/jq979sqw0MhndXlfxyd146kWBZFf6iR8OYVCANBmIxI/4LSFd57vn4WI82opO6q7MoMuPeY
vde+cK0h2P0wB/IqIRWHbQGLkZGqSnzSVv13wAJeJOCBoVa4DE/1q6LrCPg7mg4ZICUmkF64dbPm
or44GqwUKoHQJHhwVV1B5aCigKbPAoPhnQhUb3lOWDqa0cTtYkJTXqAAx+kIMAGo+oqQlHyFRG+8
FUWdgVix2Cu5daOFuTW8V+qztqYeAO/j3FxmC2AmDUQps8fpIjgIEanB8YklEpnEJL/m0G8Y3zTl
juhwN148/kc4yC9facRZMDPYQQNUAx3o6SJQK+S5V7U67h3a/3yEBDfDyCgzqGUqLmyYcQ300R4P
xAjCf0SnJFMprCt+/NyTCI3slZNMU7Vbk8pRGX0/UCqfK6G80g/KpQ2bHFCdeJC07qgr30oTFC7W
ylWdAqt57ZWPPG4CZKRB3KCKsUt+LBH5yqbMVnMhejmCzIISZOxWJnConcyTWOxnvvs62sd6xb1j
7QnyagtfXR8lrnCdfVtFejrCon75kob+RholSuBIfCt0DMdrDbVh6nlOS2c2l+OIDSf76Nu/SpmR
1Vv7FJJsmY87gdkA4W27jKVgnDyWoMYvmlsO+kbmiCMzo3QPeNGeOQsHzkLRkvAdYWGFJ5EYX9MD
cEPzl0yssOrEy7vEnkFPRhIb7LOFuKesz7MwoodIdmEB8CVlw9Ztyqn4UI1M+Btfo9+10DwqUGWH
oBLFcz2FlzF+xAIFG435vI4XIu3NhcVtrt6yDJvdFVlAsHT92SSN0K96R4/5+oBbY/VgMSwilOfQ
F75pra5hMkYaAAnyict4L4DlLbUnW4j1OsIf4Qwo8xoorUyI4XrRRiQiGjLliFUDqwOhoVT80GqS
W2rf1M9xuWCgUHnRBGYT8bHcChsAwSPTIbXCAJCKQDQXcs7o0+nSB3Qs5bmNdAJNRvI4UKtgZuhg
O6Vc9rCYV9SxGlrQGC3oQpJPwt05yJjPleQg9U45tYScDw6JiyqxNisXbslmIBaVr1j47dBiSghn
CR3OQQLP6gQAx2Rt2V4mfAfswECqIWDlRlU20W7HD+gnmXBDsvUBZfq38BcqDOmQmrgKx1+JwHDZ
JEiSIbxc0rrgtF3jWwSbqbQwtsq/omHtQJoH+KNNy9HZ0SYmWYzw9ATzNf3cwmoKVb0kKDXwaDDC
qQ5pzUVhBir7mAbHhwb4rIUfYqEWnY5tnHFR7f+V00cSh7cC0zOG/Rfm5c9FSeL3iDhmQtR+sm5i
Pz4T3fIouwZTc3Mfkmujipeh8iftc9JlX92W8Fbuj6bmdaW6zQhgJuX9VbKWC/2OvvZ4nRT1qPCD
sFb9Q7AQARnCEhgxq52xubdASJBrmBi+N4Z0TuRxDDu7w9USFkqggZntqM4mIRjT7irr4m1kPgoR
2B5bxgwcNC23IDPlYo48xeJBfViaflOSF0h2YcmC81nUZ8zzQFsrJgtcKGbk5NEuGRfgk7wqTzHw
46ItuOR4D2G5S52M7xdT/3tpXsH+M24YWgZ+kFynT2lpYR2kXkqJWZaDb8iYpkEShFhoAdc3uiu0
JfJdcTek0b6ZiCoDW5qlJKpKz9OIMRm1NFc4X5ElR5p3IMny/DythR/i/Bqq24IApeKbSZcGKYxm
x2L1Pv0bMUg/QxtlQpRazU3OrKemxYiV2yh5MIB1F2aravg2RBCC0hkekuakdecmMBfthUBA6XUE
6K2RqzysnKMjFnzLHiiS37PuIobvuBKYMw2eroBa0dC4agPeBlYHHW1VR1s1kdGiArNX5OCUDegS
WoJZkc+a1Bt9+z7AV+43OABorRIZCepN9rupayUvFtsKdUz2Yq/sdM20mQN9jElpz41CABaxcFQY
dfylsPJWWtz8NLiZxT4b1mvBGN645nLAekMG9bi6JpeleQLMLEk2dfu5rMn0+ARnPQrpPsJKOEYm
AsDUHuVNywrpMFZZOkM0xmC3wjdT2DtqIx4eEzCjltP8p4wHIA6zVIggJKHzELX5RaKvt0JAMFj3
UhhzLb74zGdAhaXxkSE21vsQCQuXedLZopYdJwQ1JUyCPglmg9ZFJWJVRUdwFVlK8i+pxXy85iNX
zECYX4WCA8oobuIUn8FoBINMnsN90XlsZf3Iewt2Pjtmmr65v2vaW/SplIksZxayE3hAX8EqRG+T
TDyCMRM4s+s/dNlLhr2b6sjyYzY7gCFkQQmM1DzK5eskbOGj2cnAAomvSbEzWbT59LhiEUfqNnWC
08BRLdmk4sqWRqQOGd8cZv0QVHxV//TDU5elpzRZOI4exfAi8R9+kgXJlsXqMhoNvUN+t1SCaMI3
ppjO2SiuVu/w2yqWXpleA5aO4OYNrpj/C2XzVmX+Av6VfRTfW/6XlKkdJlhJXB2ViWTqewmDXlfs
IDbhYnls50OSK6yfrTOv5pI+BAjmGifu2Ly7DTAIbfUkeL7SBjY3e+Qdol3gHRn4u8q/23ESAqPl
F7Josnl2Bm3xRWhI8/RA5r957QcWXzmPAxZevkbfEPPKcGvxNjwnDiaZhR1BlC6aBXcqc0QAI6jh
f2rPBYI8ib+UCuVEn2tfYpU/KMKp4D3l4SXHhfiLBrtts1HoeJ7C/J8gc0T/Y5O4sUin36o2zkya
zkKeBKnERh/ElZw4eVsjlFeOalRsCkN/lQJpluDyBTmR8VsjfcRUtUisscqXimso49MgqMVgL5ae
VcO6zWgxATBz74hgArdEon7C+yjvn2ZyYsGDCynLFbRSLXEyo5smlxxvBdcBzOf9xhcCMrB1NiF5
IuDmB/MSIZS70aftyh8INziJkkOrMxu8bLQ0i+j4Lc9FoZUJKh7nggyvJtJI/1ROyatZp1hRVi/6
msKdWv7OMNVXYZ/DJdtWjqFvSK/Vv5Q8bCFjxs2zs71V+rkBsZgS80N2UVTbhXbu3mBIgYF8UkkX
jUjg0hwJJWGZ8gKxm1auzIDTljrn1JHAHBHusRgZdAXdjb7TLdmi1nkhiTQk7UjAwJ8heTkUHO9b
lofAAOwD2eb27EP3EDh2+W2fNLEQes3EW38x/boJzxmWXwgq7Cm6xU0e20Cze7QD5kp8p3ZYvK9m
gH4fseA64U/ZwekXReSDTs0fZ2jy3P/1NUrr0ol30bSX2WAgvplVuxZeKcPQryzNTkZ1k+gHv63v
6W4hAOXxSPOb2dspSgN5D67T9HkjyV427aI8TwCwZ+jovZP6kgkChd6YqIDhFJLfS/R2/4Amq8rf
feQ8RkI4xpesd1qWKR+G/pYC6aUh2qXye56fGub9yHmKZ2tw6yaQdMPnENLfVBJ6HlE0YjYIJHoW
gzQ9EtSBJWfRLhRh7W3KNdPP07+y+pZmp6g9aUQ4UdMAkX8b1s8GKu2IFXT9Vfc5OozD5DJBJor+
3WLutLy1yvMmvU5hpexn8jrhXyio88Cf+ivPkKKdlooQtOmt7U0XqRecMWLUMCCHAPQQWIzWI6ye
rbFnGkbS7mNQdyblcXkymB4gVVmczLoicje8JvTBBqoDEER/hRTBl41Tr0HKxp9BcX9iIrD6S+SW
+b/cRtKtcogLxE31Z9l4qZnk8ElLr1L9U1jXtPp9k2HkW+csyf001fxqcOJM8wcC2eUfFDfdvo8z
F1Wzg9hndmKyXpQB3by9qvuGkkKM7gXXX1sSLW+eporW7nU2ye7RT2iiRMlJYpcAm4tuXVX5ldQM
7RRpmaexqa+M8CbG986yLZGBup2iOxkgM87S08Q2pJ79iD+hjb6FKiujEx2ri8SWDNoD04fwNvGT
4KqVDuRNYf1cz/xPKg4/HXkeY/8FBs1jMRmGq1P3hrPy1dvl2pkHDb5fhkXmusUVrGcVTvgU363l
uFL1CHxazXq7NYu+y2ErD4SqAB0AAA4w/kC3fBA3IKHxbSq/CVpNvDogkRwIwa4BeqiUPqQN7Iff
auGjVVnxCKx4OL7fFa7QBeikch8bhYk94TNp76bZY8J4aHGW8y9RUmmEm6tZFaiZFtR1ftYpisQX
/SefXCkvPB0B8CDTLL2xkGF1j1dD1X0ziU/6DzawJW19gshPpUlhZMuAzpAFgOd00cwK4a1JP0WA
vQUD+5VV86xqe9zMe6S+WOYeDENmGiLK1YgExI5gMQy/wmdZXcK5QRakncKJlwxqcu+VJAXJ8uui
1Yd87Q+w5+1GzJyweVoy7szwq5rfGpUsVmMGdszmTbyxmiKuIshgGmDUwTOXEmub8i2p3z01naZi
/cTtWA79QcnZjfIyjDDwMgrBxlVI0lQgKjLwRGt9SGLiDREyRRY+BoksthSprMv8VvtmpbUDaLDT
PmtKoiGV9/yMEFxx0TQNQSedK1g3HYpw2X7XFN1Q6LruMkQ7dbAR+/kN9muAKFa13QnPqUIN35qu
OCvX+p+lo5g4pv9ixCIU3tm7VMb+OP0oi3gRZjFgWXFJ+TFV52KiJokSn/lO/yVX8d7WA3jP7GaG
Yy1upmfeKI09FkQ5CBM8EfjQoJw4hfkv7/7FAHIsOAATN3WuAkYi8XRy438yys1ZJ7KQyRPlYgqF
IsO4hhwQFrZxHtnS2k1/tWLUw/JXix1aKLwxVe4gz26SRU7HPny2SB9uymuD+a2y/tjODDXqTRLq
eMJBf+aWyZtneuPCxGVU0Od6sie8iktMBu6nvGwbwvCgttpRMFoP2krnJxuNnwqs4VVZjnFEwh6f
ngZljJJpVhOyHtm/5zUoThbIi+pazJlMGLIHa+0ujSFdZkSqQHouPYMjQ+BbzepLWyMArwlugvBU
FA45Do0rpCrb5uyNkLG3fIrfJUbQMs6C6W1Qkre121M6DivHDSYGNxBR81SY4jdphRw9coTW6lju
zAR7WuS+yYjyY174DsFPPgvg9kna4WTFgM1Eg7Ef7Rri/oq/Mw8q58G3tsbnEtsZs88h3sBYjlT9
dHulI1IAaRe/mckBRE0WRMN+oEw1BTwG7RRwbCK5fO7wDW7ytZDMQm3jPBCfbIUoBJjRlL+DMiA7
czIgKMPSO5X0J1CgyKiDCSW/8KPaER9PpAvzbPAMfECMV3VbEp8WgYRPtKMFFh/9AUQbiNtC8y3/
wz8k2egskTVwAUORSj9zqH9J5QsFu3FvISXK8NDCFToshpJBsW6X02cH4nahpqlHRvfAsnIs5In2
ZKzhXVm9SvmTWvoUjZUzlnzJfBv5KLaLEOlT7PJt5tJ5YM3MxlUtBU9H3lPEIBRJyIPSZBIrrTqC
eWkKVoDM35PhMJbyPZ/ah8JUwVQOChGhtewZmuIVrewtSrCugr+EaDva5wI1UzS2fkW/pMbBLMDj
LzD4RZjhc5xc03dGUUPrc7Rq5gz5LjHTk1jaU9BWCyok5TLJ+W4qa8fpo5kEz+FUZiXyDhW5kOUX
En4/A2IN8iiMzoeEXZm+8WI1HOnsyqzXSEOFI+pHVVc9freeN54CA9Cdq4qUKm9dhp0/1ZuebDdm
9mAQhtF0T1b5bRHgmxupCwsRfzVrPIxn6WxCPL/A8pdQhTCRzgu7YxQVFb0HuftQMMoUFAtVe7tP
TAn7bUoSac/uWSbaOzq251ZEeGt8Tgm4L5xPg4Sxw4CPSXKn+Wkk4yOuhGealM2OR9STGQU6NKAJ
CRlSBugsKRkOFWLFmsCiq5Wf5gIm1EgyXBNw8+Yh7F6T6QLTtUxBnYpbAJVQLDWHZiIPukH3Puxn
go7T/VTryHzJuYxMR5Qavz5benuxsvUizr8ilrWM/0cPcU2p83AJrnPAEmRJhiczzJ9CzjwJuckY
lEl3g30x2XX6Q25a18eAoE9UxAuoNTNuvP5lzJJH1rGnQDXEZHyOsifhw4qOnRoFCjhTSUC+nT0r
kU/aoxEfWbPslZhjVHpB9Paq8IOyNnxJG723/JriFConzqS2ZEjcmvuEBaqW4+pmE1lOfHd6upcp
NWNyp+1FWoJWCYFUc9jLrd+C9G78Bn1ZgkskM4MxiwkgJctpPYVEazJwh/tbnBn/H8XuUc0GJ2N9
zOsvY8wuBPEilC0Z8og5VVouBOa9zKD2rVEA3Alsyva9QsY5iPkAITp6TprkeSO3gKvZmLtRmTHS
jf7P3G01mQgqkL1JbzPNRPwi2uTB4Svwsjx51qLfrLFOUX4uuaxX9JeIyIbu2IBJkxg29OL+aVKO
JpcRQdIVGEx2eaaqHpsI96D0pTfGXROF2xRXbgiLvDpl33mtYLf2ob+u30UL/NasiGegw28OGDNB
4tsim5cqueqX1dgRhKaqESMtab+EJykdvCXHkAgKn6u2gFeFqSCOZg8T31GVj7JyFFWQ4VA1Y7yl
VnieyfLm95hIwrntKuuDzI4YORt7Tvk5re9JBMjLNF/7pn8TVxSwb13GoQTMYgFmEafLQdSwCMgt
pDOqlzA5mDB+R+1myXwkUsyLgxoXh2n4FxnheViMIDK1E5d2DI/eJKdKfxGSXfSmx7CEpk+Nxhp9
chS6UxteAUtm+hHcuIng5B4pR3ytNAomDKeLocme9ixOK9R2yS3K9UTkC9tfvd76WndGK4QHF58e
85JGtlugnErsGdXTcs/QzRFPhoR5lLEoAUXF+aMA35bdpMQ6AzjVAPpfeatwAPxIasdC7PlCiy4y
Z9kgipLgKYo9l8iib91JbzM/5tBaBVYWhMsBAulSyU0YgRa1jnoOIf5uSdQgWkhoXO0WW+MbWR0m
bEnSdAFdnrnr8tKZwlP8EmPKlJe7SgJfh4ylZJpr7huVCjNmW3v/LVp2V8jrhbbBjJ44K7oARX6k
+KwUMZAE8ZTxA2smp59HR8pVf+luwhQ5FqaPMnEVEXU6zT4rWY31JmdEyDvHrZKZey7jTmWX3B6Q
/BPwGvIpPQZ2kUZyayiDFPM1N6UznJlsAqaYbhIgUHfGrpUfAgFkybeaEkOWS04q7XHlH6fZOmA2
k7wZHpNBQmEqBWTHRIACkxqc9/wjdKyHtek1siQEX7dtk8Pueaz5/mK82zDYRUbn6r6br7xKizER
0abZVp651qQfxlk/6AYWISREjdo7QxY6/1E9qOBUOxEqyw7iq16Bp6ogmXO87PNGcpcSEjThZioQ
OvFSLhjyLCf+IA8thGPHhgrYtyQ15GNhgtk4jLgfeP/yZlOxE/bZfZiWaiuukJQnS1EDA9N2m8SU
LO2+N6hRhNaty3OzPKnInN0wl3ZCA3uhPE1kpKlNctQPKATYPx3E2onVH3ifkjXvdFwXI4nudc8u
UcEXGM0cO+p+7VlLNclhDs/6utUH/XtiiO9DPL030rm4IFMB2lG5pOwJ8gVFAPnJWkSgliZ4Q8rS
1PBVauu8zdHq1Ec1s1c2UiBDhyMqK+OD/VggCCSEzkHML+MynFgL+oaa+JVyFXjs2D6q2YoikrxU
0zG7hHksxXE9HWfEOSnC/sHR+Scic7IIl5i9Dk/M5drhmeh2VmNz7c3dHzsSZ2qZxlwpyFrAQcUL
xgJh+lrwFS7Ql1BNzajKCalchauM19zOut4b43VH9x6RgclMD/CnhqB+ZYwXSn85NRAke7wxQwBU
NbJlITot8XxaGS/SVhG4e9UZIHfRV0T0JFbrWhZIkaN/HhlM00nx39DHu04nt0TtLTerp9l6mIV1
WZY9fPxURohzNsiawWxXdofc6J5SrGImpLps7R+lcKNA8tUfCsjeBAu6XwF7kZHXM12m/gzlHiRL
HYiCEAhQPMHn/5ctc6iPSbp4xth5KpgK6VIV+qVgNJdxuqxD75Pr5ogqP1pDR9YADx0sBfOvQOjT
04SoxhRodKIeyN9bpplOjsyBy5EV/hKYTUZoO7KGXrvXBDUaoBKUbPqrdQmMLjnh+SDMzqo1EAlT
QsJlBFYLX7JkQWu0U2xbZogxEQ5/TqFmW8mAo8M6NjMTzlbECME4NU1h/3UISSR/AQDBeSuRTNxD
5RIEu63XvRVHRA7IF6O/rF3omaF0BrwesJ/moaxBmBiF13DXlYA6yMMySCiBJA+N/XPh9jL0NGhN
hGry1WJ8r4I/momBVEBbCPjMGjhR5SayEJGFc7wiL94sVB1YHvAReE4mg2Zbe6L/0xSA/VrkN4bu
yaHoCSr1ZZF4s9I4NburQiiPE35rDeNsBlt7ZGowNm4tiv4UTdSxTqPLXFExBZK9KOpDLSH9EAox
qn9adVVQUiDgxsSbsG/p+3mP1sckOG6onaxG5bm2xxRzkxXxkSE2KtR3Pkp+wmygU7S2BRkJl01f
KESol7iuyCJ2NAkgpTChUaONRM1jsMtuoO3KdPMbyR49YK529kQl0hX5OUPYVz+3zBgaXgC9ZFnB
8gwLSLgtosxphzKHQ5gxpaSCNxsllOApSvV+lwt7RcyCiANqQptSi83FrJprqIxnGSzsMiA9RceS
S6+JgMbon0LGDUDlfIjdkek7fTY7gXCILzNayDkiwoVwAkjxeQcdMtqZOPKZ5t/UsCIvrqsSW11I
zAntLOY/lqfPUuiDwdSaeL9K6TFk9lONLyZ0NBP6Ss0PU+M7B8zijAbRHCAjmN8n9JVlxC6EtDqJ
gYRJgyzXP1ofMxqXAnF8WXrDjqzBm5L+lkcHxGzGtot6WqF0C7Purw1k9U8twUiNragmajAHexP3
JMVQmbMky9PPoR8cBJ05x0KXPbrN7bMw3SaZizHQ9i/ZDF+BMqf0bc34Jc0y3u71XMw6DN4/soE7
8YxzgPxTAFzs9eLqY91sOwYhMCzpciZ+MeHbwuJH2BLQJxpIFZNU9ivyLnVN24sysCzWZpW2r2KE
rUSWKXTW+mbZgTy4/LBR99b0lMMItEberQUa2njomBdf68kT2I8P7Mf1FfiI2nkkDGO2Sg7QlkAO
Mplnw8M6v5z9Bow8JcCTaWi3EqpvPefX3nxdqJ7aFFGVhYAzU58Mb16MR5tI8D/TpxpaSQfJEdcw
ZZXdQjk2dXZ7puaK1HZDwZNdbW4CxDYYgk0ywHKG5sfkH2tiAuomdGgs5ZGqPWEkZNI9u3kC9xjw
z9qD3MUrhhsDPte6W1OCAfSEkvdZI/0kX9/LVAI4nZ7q8Yg/6FCIXAoxXKeezom7StBxlCQER1eH
vnrStdJmWUGtPLEmnNR3LcMQkXcHiws3YmhWDgzIOepXmHEIKBFdHIF8smXpSCMgeprCeieWYWB2
QT8obmnRYSBCDlkGuYma3KxBfGrQdY4LY+y0OtRQouJgyqGK6xdSAg5lrPMXKY9N1diZCSsFywKg
BYnmNl0/JVN0cPWn0EKRJVsSTNJ7SHSggjXQqsnsmE91DiyrPaDMSqTmBA9Af4fuerLgFDSCfjKI
j+uVZzacFIMZ55bmf8zImoWys8uhday8xdy865G6G5u9oMyPCR4fVcZXpj4u7Wsr0idPX3F/T2PZ
7ypbZyebEVAWTdW1LtxolQ9CsRsq9Bo0n/2C7NNVcyggqqu0e7zFBJyzncPl3TDS7efDAqs3rl+6
6BCI2yR/OJP/tZPpBQZNPZu4leG1s2xOTuld18t73UpPxr/StJiPLZ7FbBBKxiuLxSz75KxCIudW
bf2I+Y4KkGtrHxiIvMz1Cgwh1H7gCXC2KMUOKSNuIyQ8PQfKUxJFZ5khsfU1TjyW+yjtDmlr2ySg
olq3eCJNLG4cAU1PHWZb6XtMfgQWtJC4h2yyEbgEq8FYaDgYLCOXhGR7an4Jj2fhgfAty5vIwEJD
vsTsTn3wutCYvsvP5iQff6r3Hqljx+g7CbjeIVPQnN/K9qRSghnTdMCvbrDU7FgHpJu9rd0bFgHf
8ClYUlTw0WtEDgiwF3aL3ytGQXPmy1xrLoDZR7nQLgjcWg8tHOZSXf/O0HqHPXqP58SwfPlnlgq/
m1BtF5q//dSWikoNJzm7llKsIIGBSBfOSdu5rZwexIgxRId5ong0/CNjQiW21Lyz3HRavhVi1H0I
Ak3LVpuncK13UfVRspgIz1FvvYyixjrAiwTfIsVYnQpsCTq2ghlQFzsDPi12ImWf7SyUsSP7/Uhq
d3X5Z2WP9BV+hWogpk+gV2dP1ijYcjEfZLx/Zloc/zNiAAYFPBNPOjaHsKluWdndIpOkWX21TfVz
yoaD2Y8u5ki2Z/i3hk35s/XGQO5iy0+NgEFCY49suQu+BpSvQkWugRXhUzn8l6qI/tYQ0ZudvAg0
zeoH625DkI7JOXrRx6e6Qaow/EMQhlxju1fYv3L9Qt5aCow1iVu3m852a493mQXKO9kbQMt5Wg6j
L4K+u4P1uPX04CERGMjkAfJVGsml+xIpKklu9bhD6AnM+gACLid+Ti2twNjJNw3Hc4GcAkGnTL8M
vmmH/rumx9UDAnpicm+wP4BRSGC8eDyz0srmEJM+8I5c5n2gmSAJu25txgv40xyFkW5Rzb7OdGcO
3bhkR7LeY7G4VzkSdCN+apiC9RwBEq+S379lETWTM7IKDwc0eqF0HAnwqzm7CZ4+wJojZY+KbOSE
rgkQk/ap/GJmi5+c+zdh/kGSEc+o1Dus9ujop8NeJDEDmdYkVMHQqqfwuacTQC1PCw6SJim/OP/v
gtPgGJc1RyVrw1hjDj+ihdwY3lDVq1yKuGzoFpBHK4T+GnTyCp/ziKI3xF4c0rpPEwh/CHGZgGAE
edGbUBB6aRRo1JhFfaINrrIuiEKqaYLUadAQqRsLA097QCasTrknLAZxotNRg1uj0BbrvwD3+BRg
qvGtILtGQsvLaKca75eieSJZJ9gMWZsPFVsf0ikk1AwRfvJ4j7yO5UVSeMpkEd/u8CSGEOLzRTjM
yniUY/TSTxki15EVHVuhhjwVXpYopv5G3n0dyB/O6F6LuAKIPd3I34S31jH2ElP8Lmp+DD/ix4Tg
3ljvgz4Gd31yVrHA1hv6Ub74Rodg3uFe5Eftj9YWwRsfdYRt3TEBGBqMpsmU1UYjPjEZ0ZdxL96G
Ev95HwWRQPVJCDfQ0AhRR+lyiC6EYgo9C1QAdpScTjYA6DOopnm4sbhXGX8xu61c85Y14+VPUBQi
mx1zFnFCtQf1BgyAPIyMtb0gETxJGkaNLmZkI4qpPyqbc035SnEpS8KZn5fsTQpU8gGwM7oMoNTn
KSHdDh4dUqV+OLbLrqftrF5T+NNjd1ENotlKxh+xI0uko+3Ch14xLapFOk5Xx+jK44YtF+QOrcRg
Km7Er2H82c6UC+w745eVwBGMK0vESwDOJKgr0q1JCtW9XLSN+yHDsrCK1iEm9gRgQ3dWiKDAR3/p
tPxKpPsV1TzSwBCVRgmxiPir9JYlnW/yQdU1YgaRSbx50ur5FI+boRy8OZofqHWetpdV1c3x6EIO
81RGqUaN/8xb2IcZbkz1PbNzXWMeovMS3nrFSSlws9AdVSLf0bPBcK7mn1ShTkENiZRYUIWb+v/Q
a1tPrkalAANwN1L92nzKNINLPWNMY2rOHGha7v2WHYIasgMiKqOkfRaG49KeCBmb6tiJk1cuT18p
90xbNrcAIUIq86ZK8cqCyo+uTopfs56sp0k+KZbkVEhrRK6ETE1RoNU4ZMFWrecFFuNAiGJFYpVG
kxR+ptZXRoW0AF87hHFJUuUjN6LL8C2D/es669St92SALd0zC1RJp8EzEjPIUExS5CzyJJiPdqcx
5ulMFdccOFlQw5TqmxBO9/SgacKtYWw/o14c0IfOI3968IYWrow2Q+dDHNG6v6/J+IuD3I6rlzxh
o2bLrbMvABoZ1KKdQbW5n1brcGphb1qgTvPinkZ8GZz2RpBzD6wCqu+lcgTjOlX6Nj2R6s82Oa28
YtIHwCPGkZ8nKbnpJZJadKL9+DTRE1cCrgJiBOaPHk6vzM6Hhwv+tlKLew33QaOCYeJ8VKoXcWnu
FbmOym9MMOb3qHbuMGuPbpic3BmRc0rWq7UgR4HxnPW63a44MrkOFcyhleQTjtTUKzsd7PuSgGht
eg3jvRbeu1PDQFNTwQxVzhTH+A8zwgo+Sjm6dFSB8/isj1Ans+ym8oTQKUgfjLJX+UEhZKfK21h+
bQRBtfYMyzyOK/STFtS410G63TS0rdU4lfpZwOmbRCrb2Z85BeS7xeBjaMBkIOoxwOXO1P/j2Dki
h1XFrnjs3ZDbsFN4/6GAxsVGUVxcZZtwTepnOoy2rPktoy8yTyjTnIi/pjF4PbKgGubvCq2ielE6
gE/MKJk2HXo+B1VnCGRhBKLsVY29yrzStfRgc9iIzBlo5LK3lWZnKdOTnNMpBbq6bXcoZECobukZ
OAJl5HSkDScJBj7axjBy1o9ZF1xA6GF3m4WfLQ5pXSr2H+ztnD5+rXRl3yNdlMwz2HmRzKUiPQq8
FbGCffpJyReXSR36up2lWq7CuUsOUIU6T+zc3MjIOP1/JPcwvPbgduFQvupInQiB1YDJzpKCJpWh
qezrl6Td2Gq5R8ZFLe0RMAMjhsI+ktarPaeImKPuRLKHshAKuRvDP1wQdOn3lFE2g/AhLm74hCSR
2cpj4IReR3SOJvIKF0VaYj5bdXuSLReuSqPA+5O+UkJvxPbEpzUxztEE3YHIL5UotH7yyLcgrkSF
GiDZQkT6y+jIqeCK5AP4cb3BmirAEzVwTj9byU9Dcl5HaId8CacfYQNai3atMJ8huYXGMW1HzggK
gWqmr+ZzKgHbxT+i2Z3p6Yz2WiMWJXcCOAS+gtE/hDR+GaKfyIX14ESCwvGK2rYL+ByBn7NvpjOe
uAci2qWIMCyot3qIIz921fiT2i6k8z5Mt4wgJOVTRe27ovbFPXD7T2NcGxF1SxQd9U09AyysDys0
YwtEeQWNZEXLv1TMlWCaAcQLQtLIRzmoFeJ4xOQ0VN2pz+YTx/iaEOfwp1siQrRs37bIfBpyCE88
tESeaMVCsREf/stxGBtDtJZ++LESRdWTBDeesM3Fv7ZHPNNZqNWg/U57w8tAR9dWwQyCrQ3iHvxZ
WCzqmo6uZ179P5rOa8dxLVu2P5QESC7aV4kUJYpymUpT9UJUZXXSe8+vP4Mb96KRQGPv7jIyi3PF
jBjxjOLyoLa7D5XBg2KDydjPwy5vedLQfmCD++qi1eXtdVF4D2nG8mgf5wQRuF9IAuP/Sosuoq9h
oIqEehBy/V+Pwi6OqqagvhReAtC5wTgrul9LHB16ptJhNh273cGV6JuLhXQ1EUct4Vus+rLdsR3t
W/2uNfbz+0K2Anq7Lq1ZkW0uLzX3iXyXkMEusUGn+5dFNtmlLo11gkSKMZ24e/xR9NuvA7NgAI+h
faWkeH6nM3Tc2i9rg2n02pswrpwS391ARkWs+54Gy17fjJJ7SRCowcLXQ2Wk7ctKnKIOjBBmdEW3
/JR789/4YCfRrW3bm1ZAHgpxv9Xj1eCLLwepzIxDZeSI35IZZ9+XBgWJPDmN6WzNMZ1X01Xf2CNc
VsUNT6t2j0r7QVT0taw2N69Jh7LGOdRm0aVbf1sN0QFwOJYngRs2+EfGpeJzUYGOy31OWvp//kNY
2XfSFK8rorQcGTc9Z1+86FRRk6ooznpwWAZmOV+gMCuOKJDB0Lr6k1UV/lPmJGrdcuz3eRx0QIHH
GSrRY5zu9t/2bTZ6xz5wZ7/LBaiRjFGfRGnZss7WGP5qggATrlhKcmJmbrvy5gKjPlXCQ8KSiQ7R
WmdIm53eXF1N01/bKXm2ffxeRXsEPc+wdZR121uN7acAF7oBNKNjMhIzzPBk0xa/ftXpEJywh+OA
0uIj6qTXGLonp1daF5xc28v0Yk10puH6EzDHfibSYmXQSgeuC0SpsXO2TBkq3g4gK8PwJ1Y/7JbG
y2Rn/B6MHK1z20oTYH8LyXSR1SRpwP1jYeyUkMxUx8aq0nFwqURw5uyGiXWtHzm+mNH4S+bxVBet
vw3cxEcbKiLmkVoaUdHcpXHrYplT4aTPS+oaT9AujbF/X9QnwRhVeaYnHcPZuO5UTOv9cs0Wd9ab
xwbhKQH9lLRhxvObst5DCBXfBZ50miW6JSXBuDIpdpR5GcmJUgI0Ei9EIlDyvfF7Tuaj4FaNW7S2
4pOCMIgIfxrF3iyJqhVsMXBMui1epRY3XsgLtwrTA9J6LMjRh2SmLWvED4EGtB/j18gGHMlXLmJd
AcBJA75tHlfQ8PGryJiKY6IXDejIqrtphnL7Ur75e7LC2YW4GGW//LaKu8wp09czBwKiwwyMExrN
YAU1ZsXFXK8lPkCVag3Nm/xFI8PxiNrxDG5gD0eOA5rvRDRckj8tY0+l+kqR+xfQzPsB8mSpWOhN
wZofTANxW3Um6D+D7XABlfCKjM2Zl1Xjsc7sYfBILs4ozxI38YIuRBHLzsjsln9JuPhD7vBk6w59
Yx/4MPQ4D3uWApvaSR51LF9VaX0zSbxsvcUXYe/ytL1v0QtZot8hjB4rgTJxUyH0TM1wC6P0Zn85
hvrk1RLZb1n9RX4z3zjzqn6AAa8zwt70CFvTrvhZaVCgd9EyFvwW+0qNLwohVgBP1JajQUwmYhVk
ppH3UPmOPlL++3+f7ZAuPj1gS3UxcIlqsGMqlfQ9wtnzYvbT01Q/6pahhhsQ1KEpid71b9H7qtgq
iVOfKnqzdVvAiwuLBrTwoqS/lGE0wZLQlP7CoJpq0D6m02z/T+J2U3e3ASPJCEeslTxzwBBG/o49
NvWT8hbs+cqavwWPvBIXOcFYxEnlDfCgbpknctDnwc8sqAmFfOYpQX5CVA/MuM4SQshcdq1dXEOd
bDsoHL7Doj+biPzzlwoyC37NvrSHYMz1IGryi7xwR43etSx6V6A06pRgNQqg9+XNFJDGWPbzNYvI
xy/jnj9nZURu2bP+t3D7snj4V5dQxROsZFDRuMpIpk3bzLbnukyRwvaQN5/mbfpTM6M6510bSHiA
WbdR4ceOfU9LJTchJi9MmJuHmF1deV+SHmMzpMzyltcg+JkLyfi21q1ajpM9ck6da42YbeG1ELRq
ZIKK7GoRyofFT8m1aiqlH1gCebs5aaIRS2nnWjiDwe7C4MNrXRK3rXadwnbrLQ7N08r6i5wlh5X8
N1u+B4S4f3V6h/jbrl/JSvgUduoMqfUbexBGJsrobu2ov+bv5qrT1TVc1pRMPHMwhpJSGQ+bIM/r
ONN2JrV8hSOyk/iHiTbQz4ApphP1YzGHW/SXAqdBafdqNxwo0EQKsMXdYqyKUr5SzFQxDCiGf1RT
QuQJeicOV1xUJB+1EUWWmEV7kDMOX/Xfsn2YwRYdo2wfT+6qwdPMKDhgj3eJXVnNHLgvu3LNrvME
19XFRJUr8iEJH+Cj1T2Fm3yW7t0Unxqc8KoFMup75jhKZPO2UjFXonXLIGOu3QQP9UNdrlz+TkZI
zVmuP1gLhXKJ2+uk82WpOA4VVvHdSi19qT+lLvisyJARD4us02K9T2wnQnagxlv0zCx2dClojWrZ
Wf+doR+J+DBq9S1HSm1ZbyWI7pL0LJfKi0D8NrHTKeIcy0dsljZpg3zy0j+9fBnRs5Gf0NHJFe/y
6X1QAY/obFWRCcUHMr1Bvhjb4HSWEFOxRHfSTeI7kRv6QQNCl0gJRut/GU/aPPqU6g+G0HMVOyaD
JobtM6fCQa//AW7GxYsvzVzOCpRyQKjnIg198PjmOZ3Ezg5Nt9H2gqyn1PJSYbjlOFOmP3YsPvTe
fK+mCaBmce5O1Cnt1NjpB6DY2fDaPGfKZotBZ9sbP1sEDUoJnalbT4CT2emPJ3nF+nwNmdsmksw8
pHayjIP3a2r4GJ70lsI9YA0L1YH8MvsOZsk0C3+yvEn9SdnJT6nXT85mt7VvvLIcdy1EVaHp+3Bs
A1GHPFRwJuz5sr8p0BjaD8JadbOX+2k3YclVfVqvd4n2v1Jyo+4EpXgkToypNnuubNRbHZ7BbmLI
KlocntwOWv2k/4wa3dH8j6RHp5DZlS86e5lF/mCJI1vjO+DT937di58eWHQKEAr8law1F0CVwRSR
tqOzz7iZpP6srYfO0d6oVllT2i7K+4hHPqarhUwapm6TBKOAzpcDiljxjXBk0YBSQuIj2IoGpWYM
mAzKA0wnHZ/hzye8qnTG6N0nLjyMih7NM8n8QFbe6qL066MxfVnkXlTjXaalVZ2aa10TJSBOmakH
A2qlkH/hTEuIC3ZOB0HoU1Q0Ct/gnDGNclfP3hT2Yb8imC1AGWU9PsCH5Q0/yP/gM7gztzHZfh3s
V53pmpvMdFb11q85QZuI1ABeqJVoIqQAas2+DK5nC96xMN5PnBVKfhh6pFnZjxXqgDBlJ2I9lLiS
0ox9J7niNIiw6HDbqGilmdi4anjiFfLzMSQOg/B8M3AoAWCKoPhwhWj/dBH5rOqMaMZdg/H+vu3C
IrTBGZOGvnanGtMMDzVwGDn3Yi6rml75NjoGd8p0CHexxC6aV7NRWZAguXlksszaYpEOulvjGkee
zIKoKnt82A8zs1td/C8kY1l11IXzUB9SD/+pBxFKmN1+UP+X2m8x/hJM1DHP6NFeITG5xSA5aml8
CtqENr06chXjS8QApVvrMnY5zxaEo5RmAJY2nazTY68HeQE2OB2DSsTYdq61wWu0ukJU7OsnsArd
CUS6xDW0AhzMcpbTmeahyLIda0sMIon0c37UWhCV8eBNPad+VpBZg07GuL50bsPyfQzh+UHbGVl7
6VGNg5Hcxm5kwRbp9Azz9BGcaQVyalezV2JNKWUgPAbS72K/yY7netmWZtUxwyEvujsLCLywb7Pg
hBDrXcfsr1Vq0HPuMAD1kU9L7d1U+ldBRGpWfkHzAAf8r1+WY8Vlc6RfYYHXVluXwvi2JBI/MwIk
hmRR424hrifWIpjlIqiUOKgS82wtONhKT8Z9pZnCN+Xf0pAGA9g0s7kg0gUZ/ROEwszNPGU5EZbs
SY3BGGB0TXBqYitRvlPinpYFNkelQTHBj9D/fVkyY40na7FP+VsSL0dCFXRjn+KG0a869XDWojWn
QATPWOIbiszXjxY79dSwtKMUY8JXatLTLKO1zpXlTggcEkVTA2bEQf1c2bthqgKz/2Mnxh5eNJI7
y4yBqONo5HDO5x1YHddI+XwjwCD/KO1Z4U02/5vI6DDZVgzB9xDFvuiPkUHVDmt2y3hsqq4yx1hV
j5ZMNpeiQUQkRb3O+StRiYF1xd8wXY+VqRxLGlPSEW2qZFY4b/l4Z5MvUySmfpS9LN7szjJ25X3S
K4eIIIpYa8+ycKteKuuNQt8DqW2BlldwSGV/FRb0CZrbHHeUqvO7nvRSxwNNeB5NrWgsNvtAEPii
LfBLaRBTqdYMrbcy4MQuYrde8udY3+cuv8RhfIknDvlSDvrVnWys+g43Uyfvhmdf2ftmLAhvNzuJ
0l2bN3cCbrHw2ThVnA8v5djFURiW9okr5sHwavvdLIJ2pXWYfytNWaKnBvPhVFoeqzYZ2TVJvrEq
MsUCSgM4kHFdpLW8GQlnIB7iFEGXhFZ6kwRZC3pNcg2j603PFKIpLs/JCMgm01cjH8K1OvS6r3Ua
yNruRPMzKWvl1HyPkziNinResV/2w7oL0Yf1cNf9SiTQ5nC1JrIwOTYyShe+iFjVHTtWerzwxigp
DVXggwyEwl022jcsKF1uvifXRFue6tbc8a58RXV3pmlDh2+WUebW8u6YwFMiKFmjJUElwnlsOlxK
F7E8rUI85Vl7S3iSTU/U2oRAVyeCiJ18V2Uf6xfKJqgU00s0iSMkOabPoe1/zVHxS2KBDfy/OylE
/bRQeL9xbz1VHrVH7UdKpw/jp6NLJsaNAPOkN+BwgmuzATAxn1IzCDd9hbxdlyR9u+ysHOL1v0t+
9jrgG178AU1gLnov97mFRvvisE9X1POdNRs7dtxkfJUTScQbAQ9PW5MdVIYHBHG1VO9SNT2SxkcM
8EgVxC0rXdASNa71Or/KR9hISXPKH1GdBUmmBO1F3tmZ4VClG/G8E5oMho0CH3Zx8jn/nXV40ZXl
UnspZhasvEK/iJqkciJdolt0CzGU24AYxiQExfXOMM4DkAidfsAjrmNPWRg5++UkwFJDjTIzZ4WA
OSI3FBiVGPSPpKI9q4BKsE+qydWHxtVJJdShk/KUBG/cFFtPGcsc/Mozk4XKBxPjUjSiuawgkFgA
rwQxSfzY/UHDf6uqsyNvPsShamIrS322hbrMVf19avlsJBBgFygrWBAV5X0O9y2AJO2OAW+qDiZJ
zhmuFI2n9x6S8ER3BCjTRD9kNpZZfR8rrg2WBOgEPTx+eZyNxiOZxSYQCCR/jAKDQyO8GbcqJi3S
Xm4XVq7hUl6QUv6wU/4NBIyFQe8QkVhxgKXX/4sVsGS8LE2Ps40qEAEiFtP6JNcXGOGu0ryn5ejn
bI5S426abErFHxW/I89VhNFlUk6DYJU2B62hOi/ci9U5NNvUp74uQ6lMUSq9/DNRDnlHU9NxpAQh
JRK906+Lat6LPr9FWXsJB8PnqvLpJZxZXkxkXQ4HtiaRR0SNHNjMzGP7wCbHi233D1OxPYtdFCR2
C907E96AnMQRQOWSSgccjl6srtgoTVaH1d4Y6Eo1qteKCIUGOaBubt2PmIy3LhXPomEIf8TP6iMh
Hsi18mA9VpmUdMPsX9xJNJSE+CBXWYT5IFjRPuQNpBViIR/LcD5y4TPN8r1P+2eIxJ8QLdBT6/HP
ck1gJJZrXZV4PnWYvPtFPs68JjbFBD+kJfalV3UQVxu+4DvcrmXzXhTxO1fJl7hTMzmfo/WkJbC7
WUGVzAVg6mzh2IK6r3H4hlrNhoWlKjTQvt03KCGAl2B1Ty3F3HgmrY0eaZ6NYXSq1HDBBRyYjl6W
tIuNvi7sk5nQVKX31OtI3v/6mFoT6J3pY6K5mz2bafbBNPmF+kmTnEfTzn65x1Z6YnLONknhohK/
ksGGLuS9W/s9oZohf2q+hQeGO4PmqcrC+yIYm/1Srlkhht7ASRbyY4s9OwU+X6oM767RcH7F56xt
cJS4keKm4b9CUJIHfMUii5NOFCZAX7HKEx1gF3fhV1KTmBQN/pavl1IIWRiarJ/yc2s7hjOBtaeh
T8bRrni0EtYCf4DWntg0dBMAkspPP3tG6i7lST9TaozvEFb7euVV9raeVxMMi0OXHkn64wDtATuT
wSld7LjCBvUSM4+tB1mgccXhbu7f8zOLbpnEHCQ+Z3ufyqJ1en/z+rIUdNkQF0cSjDypuhAHOqa+
VT3yu1gxhCOefXQ2dfsQQloEpg+Wu0p23e7OA+CYCVBr1DDyIrPSQlgWp+VO07DO/mUhGGC2A+0h
tyi3gzAOZNYv5l7+ZeDT0K9r+iAoCfUPrrqnYyrkAMHgTzkRoyLTF51+OUPx3rinafI0xA5FITb0
ezEjXnA5q1+VkiA8eYqk/GuGPDEQUcN9RqjUyNEZqDqZLU+hPSznh8LsjPcrBp6OW0LBk7iQZErQ
kqlSHm6GpJ/CZXGn9MNIZ7Zm1WkADbbolOGQJCDSSVkdCigP3I9KRR9ENTQGMJGYFGY4ILbg+gNs
UuH65q4trlufCgmvYYdbDsCzMUePZ4pZdzFWSXV7w+OrbgQW7dXGZDNhVMQqkqDB2EM2NMSMJmOr
374AYx6wPqyR4Sk/YuKb7X8U/CK8OCL5aHQ5MC0SQIK7KU5ukkHAEoE++hPBU75kkWOjaiZcdMIR
R4em+3KhnTZmhjZiG6B0gsJRznvb+hhWaqND+6BQTxmu4IBVd8h6N8Hh01JmzncDgQSeT5D8TXDE
4PW14mcOYpXYSAaTa3JreI0ZNaTTXmXOphrXSemaNYOa12OdqJXSXbYEPO7dZP5eGZxKjIQrHLux
5LLHnx1+UIISx6INy49wDO1s4BwooHrgrNtkRu6NLRcWqERAieOm5VgvLtBt9eiGGyCFl89B+pHr
ryHlo+vEsiAaPHIPxvjbeO/6n8pujnVPJ09Cj+fwXLtfUSnchRE+xx6UsrwrfjJcfutmhM+jc007
p4zXh4UYsPWAb/x5RP/EuiM1WF0iKH6tcaUGZuL+nLK7N15ZViqW5EhPSQOkzEc7NH8JG3bQE/XA
z+KDYFWrXTtFcfukcxO+OQUX5Rl79gBrcaoSRwXTDJoIZkdMMAivlolBvKJoIMChbLcurUtgBZtb
HuBsP4jlOtZUohz60oKXVQV8hVTMTQp+PZRKVh44Hm1ZpZQXb99q0Pek7jSv/45J/DvMxC7EaKcy
j/P+E6LCkjNtWEfhaZHTfYFJQJkgG016H1uSxHtMgU5P0j7RspMWuVEt0yVVBOHbpH6Ah1DHOFB8
0hNLOSM1EzzuSTCz0kejvNfFbgGTUySBRcq4AlbJzX+Y8ckMyJLKsWhwOC5UhvLJbWEtXuycfm/z
oePlUB7UlPTwT5kLtnZX9gvERWcD0efcb/sELg69gsQWopTVzENEzin7/V3ialv5E03OyjoTnxBX
dFguPIST0VVNhCtgXDEtqoKTFlIFg0kQlim/tbsl6duJM2iTlll04hzW2A6R9fT7lsESWD+bFVw0
32oTesCxoks4AXr11OFETa2AF9mp5IudStrUhLWBEWscO0AzxYazRgMGa18ASZFqEUwYLOeDhX6w
6rtenMwrkOws2rJWDEoQE4vVQ+DwBq5dgNV6OpukP6kMN5i2Vd5tPjszx4zUAoeCn7Qs5I37IAv5
fshUS/x5Sas1sxZdIVvLxl6GluYYtLQW1btRobvzZTGp56keWHb+B8nyFMa+ZicnxRxPKipJQX1j
+yAHOjXJvbOWm8yRhVTcqvSm4OCrx//W+ANaRJK0borjXAmNvdmylEMSG+rbS5eUWpoMpXmKuXXr
q3JRTP6OZ3AETH1SZYLOtQ8q3Beg3ubk9ghiQu0OCjLVJUrVo4UFiIvKUMqXSE64MgOaE/jb2a3P
s6OX4YEurINldrTTAPSmqQm0ZcQlo+FuhEYk4cQ84udd0N1HGhsAAwI5/lfDbH7pifyKTGDFmkqH
dpiDfaBwgQ6/Wscg1tPLq+GV3C3Z8kEm44JjJQfdYci/il3jRsZ0j7vG2QCv4YXIAayHDszfsM3f
YD5qTzeIpd8iyG1b8wT1UdTVSu9CpsFWnQ/xwvBzLPEBNw6fNIAhyx4ncSEdRhLs2amdjRM7A8oO
/lqQQrSZHkUDRGazBNuaHKzFvO5MD1u0Ge9RUJGRAfG4HLTYGRv2IT7WLudFKyQ9jlcVYY07qcw4
ag3dsSW2amcsfJrPSdPJYOyWWN1TBXiNJlKcmK4QdCavCzuPNmAtU15T/bfAiM8u5F6ZbmhWwR0E
L5V/mC8NWoc3+Wy97vqVU0T+QDDbiYDehITd10SRnkhKZ4Q3vPIMqnl5J5WM/+rPDdYELjhOJRd7
/fi3s1lFuVgharfTB8eqVkd0xjPRpjeWjjmFyjaeRaonHGCHfzWm25BjYqRHjimEpcpZu4p77KF3
Eabc0qM99kZwV9uTlMmi5WHaMFOYNI+1jPOQMwgSwgfo2IJRVXuKLS/6CMfkHOvGeV6umETS2es4
Voa3Cq9TldoHrcc7YMqeyVc8WavjSJVPYz+67Sjpzh2DzDW516l+V3m6SH4kZF8Kaz+3MTW7IZYW
9yWSRdLkOR88MayepGpXE1RFBs2dDfIjbNtTMhLiqP2OvGvOSicbYJiC0mzcHucQiz1X1auzBFIm
Dz6yDZxD0rO6lYvkS/zow9a/HKTUhBRcpV9iU16l1hLGSebNB98b2JGx4VKALHOMVMekYWzCiEQ1
uZRuSSHCbGCHFMWbFydkfFSutQrWZ+kOK2iFqYHfs3ha/N4W/8rU4jeVKarDJUiLnaWx1dIaL/1u
fDn6FEN2Wi4GlmxRBlYJl7WtriZGV/x75Zuc/oOOGqpX6mTTxT5XmdNKRIM0aIrXstxlWy3pYlyz
2bhGyb9l9c1h8GqhefoZ/tRUOM2exJZLpRtm5zpIOvLf9IlK2VMviQ+c1/M4ATmkogQ7Bzpm3MW3
Lrp1r0322W9ZnOrAUMa2K0FWUxl+JJZxLIPmlXzOM06uPXhHwFnIIDVBUCy4YZQj3V/tDoY1NVhg
8QZIh8BgxE5g6Gz757oaz3wxngsM1oI3Eb8qmXGn7CgqM/20FgRDDAeBioTabhhDjP31oStIk83J
6zpEr8z7GLFkcrEL2J1dEmGP1Fpu6Od2kPfYc8yOF2gyfXWZ/I6rL0qDNmpPzRzeTXJspfGmLThd
imzXvpZtfoyUz7ZHJtNtCgimg6nl3mIAr4sbVgTeNA7eSyuGMhTRCvbQOqziZsoV59ChYmV/zSqw
OOtKDoVp+TsDDVKudI29G3n0pSJycDWfMwo7gT12kJRXtkpRfxlKXNdeqfxZpBMXJjguJuLlO1Vy
SH5wwSSecxQXdHi2NlfUuyLJb4jY5pUtYczlUqKf09WwRdR1B/3XLdPEb7TOn1fE8yQ+R6xnvsi1
16r7VXZfhAj2S6jgvIwDnYJKXRponwfR+zs2aQVSAoNBVa4de0AgJ7psUZObcWZL+bsmDR8hcIW8
XK89OFq1x5Aw+ZbBx036IUTgxhOZPjDPoO5N4iJa+WEpJKZSw+/51uLqPWbiva8i5yXN6sUYFnp9
haaedW5oZzN9UpA17Qy8xQqKS6ndrLY9d4PpezRuSf9jXsn07nWxx0denux4vuqv3LiyGZfx7wYB
VjIePd1B2euirfdodLP98qs+14NxSzwv4WE4WwTUWK/FPf5pBeEEc6gQ5Yetl+9q8yYS+6L8yqf8
1hTmpWzw1cetq2jZuTir1z48Yu/VSloKJfJnWXi6bHuz7aJncrs3wKY09kk1oIHssIT1xv4l6eWm
L5MsIW+SumQw4afmxz4yvZFSNAl/RHmL02afcOJKUUg7a0QkYYc9ZM2CXY8ht8YEiKfXr4cOM6G4
Mz0Vo3mWqOZO9gaFm/udiRy4y88DzxNDcvM180+g/kPsL9VlyO2jQQBxy4e0TUE/4uglIPtizBQ8
UHhJQrtnM7gbhtAdUZ4ylCeNLTUKwF7QHs/KHnPyr2EP8MAxeTTNYejO4jWby6OeY2ftKexZDhXD
JRztKXtb/PEr1bJgBrwVLdfhZ/HVFUQaBYYZrcwlq45Qmt7kSnmbjhKxvHNU8jyW5mN0ix+qso/9
ifqbcfGrSPWqugP7UTmiNIJm+adjIca879jWiOXNAb6N2a3UlDZaksgvaaUhvenHOZrgpFIVZPOd
skfTM4EUhib6ZhwQUHY0lUmnii8QYDMSV/qKDYaSqa2HTidaMgf4lGAKJgytGeXSxQV7c22gvgOq
UKnonidWL9AcKKC0r3H7ljEcjCoBJjdjhO9vZoRPg8BKqXdnzxvHb1o9n4UW7lYP227be1Z4UDf9
btL3ZqQf6yGGYhNQmR4oA5XWponiawc7/W9JLk5YsPb1K0AzP0GzQUdFtmkwIm7bKOIknIAaN4JM
pQcry++TET229EAE/c4YLxfyXJdCI5FqpiAzF6+Noms+0M7BY48lDuF+dXraBmehZrw2Ml0o2UxH
0o5YyXHuj0oGGRPgs9XiysjBaqGYwOxrIeIVYX0ebAAOVn3uk/ysqNR0XTqZ7Wlzr2XtxvQixKcx
zK4OiKMkIoJ7YLf0fBQ+sWTd2im61lQa7oyZwpHFWdFNR/SlcPBzE4Dl8Cgw03b3YhKXqKPnFFz2
kf4CNu+Tq21zRuZp7FClsj+U7F51AP2tRXoVvUasoBtqZ8SlJD8MfGXwXFmmiCj3WwmLBOTw/zef
b16OyDrYXcjAxB9R1e+DJl3PjzoSHic9wv7k9HuBsaGU532U4kAiKb6VDBvzmxmx4YvlN/hgbAuq
wav66XTFcqVxYWS7W78bLMFVluAdj4gue5ft8llP5Zti5a+9XnkS8PqYBVLP5pdw7iJvRSjb9p6V
cLY3viVD5l7CjqZfTxIpxvaPNU3AzUGS5cmp1H5NOpfkZDquFbEcnlNjA3L23L7KcU/ACCLfDPOR
Z5IfaiYQocylxxFFikGgONRg0Vg+DZMCEwT3Iz5fleivoOPP4k6bY6UA8VZuReJIYPFHNyWfuik+
Uy7PL4aWaXG0ysmWZlKq8Ymy9kZeq6abI+GJtY86+bCy0RNlfsB0TaiLm2WDWyrD1lqO7qTHLkLo
XBzjkjUN5o4MaS/EWmGC0Z7rzdBzHSy2aVxQVTjBJ6LfRYfOTJ8LvFrYeMdUqEfiwftUwbRRE0qk
vJVCexqL6CtVbNiMApvIrEZepO6bbvO5tbgrJ297km39rd0vMoAQR46DdcMMPfoviLRSZ5d2RO8t
gG04C9Wz0eO3MTEeltXe2XHN7Zk1OaPSNdlgMvQ/Kq1xKLeoHGYvu/U1XT9Zzz6nmDNRHPLP0cFA
4GKTrv3rh4hRSmETEHk1jxMDXBdXJORtnHWAst7uJYMiMceOmw4XYZ7YNqH3Adu2aWJUvEuo5DW4
vprIzKgIzg7UU7k+ztHfFXaH1I37RFEA6iTH6LzSHaEdym48DHwYuhhoBTPL5lJjj0RtloXxGYee
eZhkC1JzUBJLqnCUdn77rW9Ob9Yq9Rc9fPNteRSyegGgfPsK3wt6G6KPgsuiiWlp2VsXpQNUdP/C
ZYldL4QzPIAF60MJdf/dwn59iQewxsHiNz/zlzl9SrS+yi1tXi5MjIXymc6bN/+52EeC4Q9woYb0
YaAmdO7iC7oYCoNgTfGTW7Y/jTTcteeHRRbZJGLurDNXuqo7WqiLm06WhjTvbPwG3YH/gD7RucaF
bwRMM/kBkxyhQaagQiGPulLZHFV3rYcFSrCdyezQ/aSI8nY7wY7rru2fjLantFnB1zGptolfT/lu
jGcnPmJuCsmRDreAfr7wLeWJEGGkKbY4b7elTiu8KMZXOTRHJe+P6fVXry5ebgkvhtcy87PFgM3N
REMVU7wY2K2FBz17iaG5GYAiRRHI8vWlCdeJ16jBEVBwo3SXn4WOLQ5LT/CzqL3HkcA1hxeU+GpN
BoKI6mH6sOBMgerhAvCnhOFSg5rSQU1JtGYrEn3k/b5W2LO8jZeRmU+WWFycwedTwI45oMzPMI3O
OL3PYy6dl78CfjjP9RpmZaW9joVHRYkKFoVxDzB0eJzu/3+ftnQ65zXiC5/Wni9wCE+gZoZ7WaaZ
KvmY7EoK1HGRKT0R2l6PP7HdOi/jYquFrXGhxklzqwyuXDb1HlDDQXNusL4SCAWnUczDnm6pAfIv
l+je/PmLDcPO/vvLW2C2ki27+8WbGK+zn3G1FIcF+9Lykd9tlrkfLMNPza5+zlp6Vbl1moNvhVNA
Zuk8PmkooIQXXCT7vb+tTcEYnZB1nBAUprNZyo9cx8X3UOgP5YuyGssiayqI9OTo9PrH4M6E/6B6
C67z/EepzIdCuQ2mKKn6hTHmlhf7/xxe79iYx5RKhZEcOqFtwAWbQk9nQtI/sqsIs6ChhcvEgmD4
w/aPNxXDiaLZSSdoTUTXo+amq5oDKVTOr60M09PCEyosn54Wd9DY+Dc6kEEWaSHpMPjDieyzkj7L
HRI8tB2K1LoW3DOjPq8d9kCYmi0G0mptLrFVXeJXTsprwcTQwdYROY3kFfXCPQBRXoQlKfD+Ecmf
ENApaNjPRCK4PHllb3jkNGifxjM74ZKTFxafeKSqX/jKhln5zIxXK0ofrV5/hkL+mEs3AceYr2xq
osZ/UWeqvMCWSaesYr445Xx2t9HEaj7qVYfeq57sXfTKuj4DTJNQLdpqGbjQDHFYIYSCYPqBoQQa
Pf4cBkVA+Q/hN0FdKA/MO4yazeVlTM0qaRQAKRZ4icSaT+nTJkHDtuwnQ2/tEXEFwm1Y9kGjczzm
aHn7sBdw94o9jXGPirklPZEw9b/SGFR1iZ0QFkFybcfhCj/psv3fsckHyPfGYz5kK0CnOLrQXKYC
npcYHOEKcDjYOjnoE3RZXIAeGAm3kNhsz3yRZzIjlMEmHNa4IaXB6wdOSjhxPwZ/Jwu8bDXYj6pW
Hum9xCH2f4Sdx3LkappkX6Ws1gkbaNE23YsIiAAQkgwySG5gmcxMaK3x9HOietW16LEy1jW7kgwC
v/jc/bjSngTN4PSVXagiOQzm95yCIB/SAP6JHedA39cjnBxln5NYaZrNV5jTmgHT7vCk37YP4XWp
urdcmjlCDTvt+6PgosO3jsUdpea49esxzkVwuhb+Cj4GDf/YdxaLL+uz/9nE6nPBMjJk4ot5Q6Su
yVwZwANvK3Rtb3SIYV7aprhiS49ZwSJsXRGAzhWgcIaf+2f5M4Yo8xHdGmt6/8juDLegx0heSUVj
uw1v8QuDl3gLKniqS7rb3LE3A6X+LJPm1iTZjcvj1aqmKzLFqppA8svLlHbnyZ8oL9EGghVoa+WC
jw7Y3mT8rZKnGQXT0auaH/p3uRsoT6mP9GU4uSniNzDCdduvzsjhaL/KEC2QB/MX/vKHgMXk+UvE
B8p8nCJOgma0IpBoSLK3Bte/xs86MShhDLW1frUMvsHXsA7+kjjtO/XSuDtIeK58KdZbtADoZAWn
UxXVNPGiJ8lK0FzFjXibBJ9o6JlZ1V7/O3GDZN67PaKUSkm6u/anYTIZWWqHVFtZFLGPgEKDO7i+
NjIced62an2JNdIwakayIFyOX7ry+cT25zMJQuq81xLsf+RZhcj5HkpbHTTHeWseRaM/6p9Cn935
uNmzmSdaDJFGcDf2B8OPiR/5TqTsvVUrO6IabIJAJvClBwCRP4o7yBOZTF1D9LhB/c4ngcYJbN+u
qiHxZaDw0RolRrQmNDj1KJXTiYsclfFw1NP0osTpkysuqLQUJNsFrE8nPsZfKXZFBbk4O8lEgbTE
OJJvlMtjcyZmNmQQtkvIWBvyBPK+1PoLCIAGtlF5cNYPjYoJVyYzxUkIzjneQL5vSsa6d8S4XIRr
su2ddjAp3DUOyQvH87MIlvRJhsC7jhcBa/h7zpI9iW9c5eKrlj/f590gCKHQa+Gzkwg/6D4z4gCu
kY6HGKEikHkLrQxvyzsc2qNeQSKPWt96pxLb74LyW4xRjbr61HMvgz++yAVZV0g2uN/iFZgXk9TG
FA+zbhz6JvfBqGNkNAkvxRVmcmwA/HrEHrdTzsNxk/5kKAA08i1q6dA6ITDUjUS7olmDpATl9QOJ
5xqbgxXT8baIB2tvYjZJ3IRa9CYUqIQRCtOh5eu8VEFLG0K6H/D9EVYoq3DzrHoKTXU8Prvepdtj
e9as7qvI6ZERwMpNAISb5ttSmuP6rT4J3yhVQGRS3zphJgmVLDsKp8owr7PGZL9H4KuBDLPoJVrz
0mNEbE/gHrnaZqdaM4+9XxTNWVL0U0NxUQ9OQja64+gnh4yGQ9nyxaX3GnqYUtqWTKXFXRSBYFmd
TgQdRkjcmy+xlXFpXY7biYlZhdIhTG7LvBpnhae1204q4R7SKhgrdHhwpGZsndMiEwVLyVFIBwKf
rOF6oLEoAo7lrw9RI3jR7iAYUA/1ndtxyX8Ip0yhm7bGFJ1pDicNnOODVZzT/XeJ8AUnAcqAU9Kd
ptqiIRJ72I7bEyLdGZeHzHLFv+fp0GUwxizvxRj/zEAJm0e+GWHSZGFO3HwQG1+1zSMDNkoRxOkm
fwpCcVoghWnzUUQNU/LC7TAwdkyogXJoSx+UmHNJu6Ovu3yy4Uh+pMDbrA10SKpMSEWgtzBlWNbg
2VBtJuXwxujsA+3CwO26OAVwHYg8Y6bemI9APzKRDw2inaOXgKVYFHiE6KxPOBlVJDZUIJGJkfdt
rbQKtERGLsBvczG8PiTII/nY+hMDJc75TynyX859cr2oin+noJP1I7kGuR7PyzP/EYwfqZ9EHcLi
ICAyAx7/wT1nEPVYtfxJ+1KFzc87rKYh7QWVTWRD/kypF41w44wQfYwDfOnDdxNqbMYiM7eaWdJG
rSxjNCp8oieI8eitFecnST5tPfsGXPe0hHvAGmyJoOwovKxlemsgMFAcma2yk4K3jIJpEfx+tx0R
DqEdkpesFHgK5qXYD9ZyGFNOWNNkR9Kbjl2nEhbvybGcUGmoAgLAbWt3nBEkuXURdR6tqEFISXm3
gxreLbkbVfY7vtlJLd3xdWFczPyi+RVRrC2lCoyazJMgK0XM93+kSqRBLRcMX8/OSFQMEZff9M6U
sFxnbHf8Ke2JcEoidwTnGieYNorenWpSYi/JxCQFc+e8X+Ttjm3o9enOokJPVjUsbI+1XrGDD4Go
notEdWcCvgOJ2qkGXE5YIN7dO3w/xEzvKeud9pDb+GOnjdM93r3MBGvKkzSS1VPtZcPaYOReBX1H
MxqvMvFy8EsEX0FnnkYQpbCIOcoyigvFt3XnjUybGOQZKXNpHOJTvccC1hDdSOEEtk7llz8hMgUF
zXyDSL4aeAHfSgyoGniFSAJ2w884GvPJNIUXtttFyx6KLL3LY/FuXKXM0+Hj6qinB2FVXlMXthXF
zxY9baK84YyCtbYTjPysmtEl+qU35a0SsKBIL8OJWgmsUM0KCYVpVJ55ytbyqe8ASXCupDV6usSZ
uf8RrUk/m1qv+eRlKJkRaVsK17bafZEAacagVW7y37xtrlH3XRvm43nsAIRKFmT4lgTB67VlF1sc
Ws6FTBONgOMh2v0Y9aGnUk40OV9QpSHwTJQ7CxGIlGnbYyXn+VnICQ9H6kbz5RoNxXWNeRGj/DIu
83mWtlNLENjSEaeT3SIoIbn7+WMG4llZp7/jo1nNixUv+HhBLkKLZ+IecrUfCo8snsf86g+MVlr+
wqWCwfP2ewSRoMDcqNrmkiGK8C2t/AUakoi8CwUGQAoqohTpsz8JT8Yn6DozxjBH+rdu3I5uCaNp
n44LQ81v5utj0RQPLINHc8EzaGQwZoP+PXOCL+plyYeWPt95zF0Z6xwnP31NrvFBRCZjLbJRj37G
pXJaHWGXDP29+I0N/xIn6pmmP79CCJyAwMH0gu1fKG3Ybl96q1FCOnGazW5kdDXx3fw7/pSjFQlm
3ZcxGLA2vmWb9MI4McfOQ7WktzVcEV+BgumYw9sN/5GTcXAaBbfTKbDiHjfblUm4UqycSlfO/KbO
GwzZsnElIFdCnR7gdW1sjBAEjxwntIbaEPINBVPsG9Wjv/n/jlhnSaxT30jiDR8/EiCNjVZGlDKT
l4reidY4BSExYfZr2pBfxQQUpU7blG54P6INXkIRMUXUNi4YHDsWrxw6vyE8Zf403MWi7Tl5WqKu
cZuDh6QGsdX3tN+hjjbKwA1WGXClNjuzpfLTI8PHlWRTdGJpl6TXgXF+qZa1h6611zsHd8yP0ahE
SrVkbGM0IzMPM/L8Nc49RWlOOiiZrWSXdFcQ5G3MDsqclWZdgiHlGm4LEEL5HTXBA7sxyS0VWYgE
E2CTHfOiiW2auaGblg6Zg0MLP7ZFZsTA9AwfCi2A/SkgwVwZ+N7OfW0nPIZiBFYT2zDol4Tf235N
CfBuXxVOa42vtPkca46luPqb7aulHjv9V6bRpZv7YPLVmt1hWritgbl31SlxJ24IczyGdLuvlmcQ
kxoksgizd/4xSv06SSvRLfpaCacCLT21J4SwO7Sz/VKeKHgLoSaXEt8yNEVD0iikTxzq4c6SyaSL
27hOgvbHplUiKHGsd+WIDGKcI45BZkCnGmGT3XQU4slT0ASbJfU2WXViuUbjwzvX0oOXB2BzErrU
lX7DsiXuFMwUI8M15aaYs/ND1eONyJye+B1A+uqkyprzderK/mEGq6NMxs3o7gvUveWYEKNfUvUi
/mxJ+ZbIhZXLHNfVa2Q3z/ow04X7ScuJ17QUf32vGdlrd35trjBb53TFntkJziiO8AxPpbwFG7mm
vsSRaQDF705zxOAbjnIqskXfBeWq3eVzp151FCeM/zeLtkvW4RWZN+NqptjzRUJGzwDjj68ZTWkj
C4Bgd9yPFCqz6sFbTiuz4IVZcEaXkMQkWLU4pAxfyRw/Oa0n/dVyClIgxmrrzXqay/6IrG+BQVSf
Il9T+BVEHAzeienuKLsmuDkzJO9jTjdEW1bdfyjGGkQVngvV/dHO6zTNM3xLZRqc7iIqsTdZnSfq
otd7eWD8kin8+6N2oj0wqHhezne5QdJ0LK/yTGPTLp85LH+NWXkRno6yZnqp3G7lrHpR0KdLtwCH
j616RcXvc3ueZAbM3ACG5z3iWBrly7ojrN9xiVu9jHWfEHyHu0yE2NARxtFwTKC7Ud+63pamsvMs
c1EB48s0dWFxgjLUkJ4dYKfNdITipr5j1j3J63psebBMipBJjYw6MjFU5WzV7U9+5dyLfmwM4ec2
0gWCZ1+91J2gKZzyQFPVMySBS7ywVxR+yz2klCPOhExbwvHMiKQXHNkZzAaJMLKjdMOtxDS7rR2B
eNHCby8zwI7sJyj6fKTL0Lsp6EJTM9wNSzBQIEILGj8wEDJv21FhIzD+TQ5+cbFUv7MFVQ+jr+hr
BKIqMpeyDc62lCt78Vl7wt7yAvJcH0yiEjSaHnzF50Wf3pRIfTP1UDH9fkH5J6yxUMNE8qKBqT2h
IA8oyGI2+fB7GuC5Zkef1OZ2m3mKJHRcuA+r0IN00oLFlx0xxTwiAGIoaJzBXdYWZ0yjzCsxRK9T
6gCCh2OR4MwreM9s5aNT//TP5VsaWFJ4sS3o/IwFoicIi7ADIC9Wyze6qduhvVgTONvkBD02T1DR
33IQbNAkq5JKle+MKE/Q/jRqxh4cpiJ9xfnb0xsP+LBJPHlTXIYcNoVBdCUnbTDScVE2xmFWcHyD
rRgyXEtZwsccTMLkz16cmqHe6sdJmDkHl+cVVwWlQDj3VB7HL0WLfOEBsTifsINYsrf4bbnY+YzJ
WtptJtMaRkfWty01GIs52DX+cByOaqpd4+Xn0jJaN7Gz93iJEGJTyzimNipRL70kt26JX7D/vOop
WwiThOEhF2hfxXTos+2NsOO9fkiQ1soHBveIbYFE1RJqRIvyhEDbdM2wQBfJX4B5GoGLBhe0+Eiw
fEWUmZR3HSvLWEqvxmeb8Io/Ki8b81Ncb24D71EgpTZWfgMPXAanO0p+0/IuqV90Akg99YbgGnwx
2qVR58QKlzsNe1w12zIUN4xVHEMkpJaOiilZd1tQEwLuqKHhaW27w/AmYiouaM0rNPtAflnkdXmt
L7Ks+lMB6bZfA2ltWUdOLYzbVGjCthjCCqygVhyK2U8FyvmOMzRovxrtmXHLXqT/QheoDTrFI1am
zySYtDFcexLSvjnWh2z2Y0NyWhzfOg4dqjlBtpSTm8aqG7HxukI0niQCVpyPpbZ/Q2Sro9wZpMzW
X5KTnp8WfCKbozEV3s9HLZkPjPLHuQs0xuko90SL/wpQ77Jh3/K/Yvt9H0/YYm4Ihy+FayYEtkzh
g1rZTw5kH8P63VcapdKY6Cvx0Tb9e7WY9y5Me8thdOQY+I4i+viabF8Yul0SdLaECmV/sJcbFQVo
GwCfFovu2Vb3Ho+cnuyxo/qLK+NxCaT+2OHBgC/QUUcw9EfrRTh3pngE1H9kQ5H16mRCM6zA+w+h
5ayNfl5STu94SCZzvGhWODZfBPIPk0aoni516wlK5pZPqVC67UUY0t4uFvm1cMFeWv2UIwZNahHq
1UUwxasV9TcTKeATTwnsgtRnVQEslB8hY+KjHEy4XOwc+EFacrym9l1MJogvokNY0jpy+jXm+OaW
vJj8SMmJtBy3pLlBm+fFVjhybErtqaieHCKbHuC97mrz7BJMpNipUXVSXxXXRMWtMiav4rsmgf/U
Y29G08DOKM1O1mgEjfEys9E0e+C0pQbvhbUMJxkOWMDxTqtX3HCoM1NRJeprecHHPrKN507bCRQJ
ULZA7BZhMiNurj27lg9Wh4q3O/ZLdmra/oTVTmTwJx+UFgmzo8vR+FhngQJSCoOglRYZuauBgM7O
CMxcYJTb+z+0SNcaZeOUIlPhPrXB1EW+nO3K9cloPLaqdcJcf9pqQBQHBgoWDUOGDE+I1Jb8umyf
4muMHpWhRw0YHPERj/7jR7llqcXMyTpgeNvjv7/UBJVgqG7dYvfJFNSZJ2DhHXkCdf+J1gUjtfd6
nb7x39pLnJu3LkzMO67/uVN3frnHFZYnf8aZDHEzesL8riUMVmOertUINENmjjEEPTBVCh+GX8Oj
olOu4Q6lIR+bqWw3OAKVQ7P9Ms5goHNruq6cdlcYdpZp9/sM1FeB39xkWijamsjb2U9EfZrd4Ibg
wWkrcPoKxGTJx6B/mfJ00KlJXWiCl/DAZtZkaxcCuGsMq2yfgb4Z5eZfVjERAWAb2Uhi8lv5V4G8
Um57KRrClJmfVn/oifpQVeO9tLA3WTSJ8J1PsGXJIc0ShdVRu9fh6W184rLq9UAtl54bIPHYZlfs
bSMnjRY3QfaGv4CarKC05H0Phy/XyASREei+lJF0I5GmFSwXVD0smAIHm+gwieLBFihNgMMxJdSw
KeyMeKo29u3lGXy08y6710V/j1YiHRGcVsOWM1QMh7oOxBSAgZNyQzXBoiIE7CtBOqaBEFQvrTDv
e4RQtRhD0T7HcnYv0/pFX7isW2qNI2ps+AjJn9WDeaPzBy+V9SQ4Yz+0artLy0eVtO8aoAdzuxqi
fMHfVA/8HLKya0m/jskaVOqXRZSF6NyuT2nBMfFwJ04ivalMejLlAgbNIyao9ddUh9hoqHbOh0Dh
p9Sz/U92lfRhbRA7rK8mD55+AOv58BRPcyhiFdbTGvcXmeYHYbiolwWI1vhzmtZb5Rqhhb+xrn9F
hkbc6b9PTkoGmV3qKV/b2DZRWdm/FWBf60gdzxoRztpRjHrIaEiftjaQM0oNmjpMY+oC2G9EDo3x
eBljJlsMgOhBqmEraty6NuuFe49NmMiuRsJ/yW4jBJOXAA3wEZ4gRXWpF3cZxH5s2LG70pwM8Eqc
I3fA1FFJtJaI1eHZl7swg5wa81C+kyk+bHpOC/hK2kDad7hrNOMg6YPDqJKmFKzqbwuRsCB+dPhL
YeEPlOPKX/AxxHunvDAacbJEdAxa0yix0blsM/Blvqrewi1mgdrAxUp4SNBtlhZrCjEATGp70AX7
qumCj6c1q/NrUu2pRGIG4ANXdgWnb4EgVr2iacVsexL/SAssoxfDWvQ7/duAx5IRxaRNiHNwUtzM
JLmVKa8iABfLi2qWa85hI+cwCQFcNBAMqY00PzraqvP2RaUAapZ4PHbCMLlW/pOsoDclnEk+xkwI
ErU6im8rZRWrAbyRrzg9jNbRpKuohffCDbBO5qNkAlOm+leW3iA6IRC98Rmu8RrOK04nkRJNdXIn
vrmaSYb+ldd0N0MYeYYBmx2HJgxyO2Uwz3lMLDT+O63Eo1LRN0ngsASUERH0qLsZYIB14SoPzX7D
AgMoKycmpFFQW0PFMbnWXqtfihZsDDhFgiV1hBNAAW6QMMp5svIGQBv71Ppr0SjxaXTgP24pJLRA
vw4CocNB9db2q1pIFmoNaR7gS+ruj0nfn99hZzGrNwDqaam50wFDq0ngAWAwKl402ym2iJkv9WmL
KEuv1XcLep4oT+GsCFgNKRZRuVwQYOba31kePsuvWC5Oq2CGPS5Lq25DI1TsRfxN4M0tqN9qqd+K
yvQyATrlfDZgOSzJrGrSL05vDpmsfI1fTK1+yWQnooYg4eqWCxC5eAujVdyJBOP5mKMq5uEtnSwV
b6WhXYcmvmLf1/OPetDdmT+T97jOVkeGMtrjrlRa86JvzTn+JUdEh1BhZCSOywirCgTr8p0Pz7Om
IxlLmBO2nbINFcDiEpOHvakTKCCIQ6w5IWlD9qPsz72JIiP9ttJf+VKEhaUezfpboqCjoY9ypDOc
YMWkW4FI9YVRRKHBwrua94aAKuaKEW/nwgDAILl1zYpf29NmQPmNdcSb41qQ/xVp8uaUCa5JpcV0
qHTx6eixcUsWwN3HSD0MbWVrmsYJFaTNwk89cPZfqw+x6z8K85h3lNGWmJ2rFxF2c1/HYQ5NG9Hq
+bNONekrk4F2DjFs+4UbSC1koHoBaRUuyMI3QW4a38nkQ6CQy48+H7gnQZ027Sr7PXNnhJjL3zhe
pdS8xhsh3G5AzY6Cii+xMDw40YTsAyGFMpuycDEPa3JvmJXX5CtZ+jdwrG+mVLw9DVrXVSlALxMk
diBf2i0kRNSkVvSFsuQaHO/h34003L1Kf6gPzgEKDF9RjMeCDD78VrvhKx3aK6b+qVe8Q+5qPTIZ
/ahGsZ170g+NDPUUa+78F4fBLvpVb6zgSh7kYyhIHoGGqSVMvhdm7IayUwIq0O7imjkmTnAda0bK
mBM1VCASqOtwPyhR1EENvxmAQkyWbzqOuTa2SRT0lh40IochwU4iIdSTnxlQE6oxwPlZtRkYWoEj
/PnecDBp91omnDnTX3pewwEfRWyOjH6BrV144pOzCJKsXbOTzsj2iY7aNNJw8nsMf+nY0GVJm/UI
rj2iLj32dGRyo4DcHWBa5XmlWVuIWYnfCVzlryU80HpVAoQJtMQte4Aw2+lYzKaNVPR4gTylMxPC
REGIQfymGGvAu6g8rzP3iv90rX1Ha4ucTys4+4xGPQzly0HOQDlSQWixUu6ShCH7fV4eBSSduOUX
JwEq5KWd2YM0/WO0FXwiccfBE3xUBp05ohaMMUGP4v30b4kSjzwKBSGP6DIMeALpObHkQyrSZsi4
3GIBw+9Y/i6T4pJon8XyU+9OjXgym7v5dGPIbLWl4LeUW3Zg6GY7Odd646nqb44kewUmloUV4kde
rJIliw1ysEV1vRVY2mFSf2kd+MXlnG9FKJJWwQ0Q4NJu2Rlp+UBhfbeiHPo/paTHIs/DNHoY3Qfh
pD0JHHcZEWdTfATuRCVV2uWeSIWyRHFP/wHdDAvi6G63mqm0tSzUhvylMZpGJyfTJqrd+EjK7I7Z
yVO4gXmj26fWuaiTq/H0feEHF5kdA4W2zgJsVN6eJ9mEKxOX808OowyV0qMylmFK1HtA+pz3Vr0c
lbNuCxj2N1oYKKu2/ZxSr2HpLqlTsLkKxW2GFpOWJCQrCmoWmJ2OYWjHkV69KqWPiVwspfCtTpQC
G7AQWeG61iDFxnPmSwDTRx7u7F/R9yITHKxF+RlL3pBE51WPTgn/qonmOJHhfCoNB7yaKo2ihWfR
bVVpv5hNxuTV04Qe2q+lzwkAw4gDe2wSM4Ug44y2VA7H4v0oyzrlUUi72gBLzAwng/qqit+SPQOb
hA3uSRRpATXCEmTK7z+UoRX1vBVwUtFgLDpcfHWeWBpF//mP//Nf//d7+Y/4T31FxIzr6h8VI8Q6
rYb+P/8pWco//9H895/3f//nP3VD1Q1RVHVdFzXD1ETT4q9//3xJq/j5t/9otl7P2gX0i4TxcADk
C8/DARHZ64Nb/o15flJ4ywwSOe9Ph8LPIL3pB1pp/MlOMThiBt2389OcWh/rdjhi8QnidG9J3THr
sNIk8RHSjqnQmTP7UlLQymgc6n44MBQhU3gp5IUlnXGUUxOFU55jE272xIBtlcRYBZhVonqLyhUu
qS348izsJAujBNkVKz0V1nwSu2fNOJs9w85GYJN05Lq+6m1+nUnz1VONSj5chj5sjeRiqM35T3pK
h9Il6Opyuya9/GnarEtdf9Be9Gua8rpIbxPAU1mIPE25lHP9AnGGPXgu6LExI9QrKEQl9Hd+KqB3
neogxpBLVMtPz7S2ff3RmeeRLmiPu/J+yaLjKib7sY48iSo0adIuuRZd+0a4aV5r6tdY4IEppFud
Edjn3V8QoajuvsHIeN53gKlKVwEgb3GvI/PF6oabmauXSmQk04eWlB2rYTrNAt3LF1lRXkxh3FVK
F64apenD8Chfk0AgKCYQFLM4z8Um4In9LQMNkujB7XXp0+MyqqFaz2G8Qce96sNwpjrtJBxphMCb
j1Yh8jBG+1CaC+qAyJUTZbaYae62Kz59eExc5yJbggHA6PlT5H4PXhersTj+ziau9x5+xHwHBI14
CtnucD8QoI+I//7vD7SiiP/+QJugI3RTVg1JMviD9D8f6IrkvIh0UwcV/t/GNt/0Pjl3rXERjPUm
4PVqnt48pgkokNEfLTJOtJxfYSXj4dGP4W+LOKzS2SnO9Y4AvtwtRN7KBwNEYgQwmmL9gMvc5Z7y
vlwrHBwR4Y8esI6k8LJ2B3WzDrbaRbbxasv8fLRvqrigpNf1lpcAOMG6lFZ67L63iwVIU4Ex2nYc
tWVPIK6tUmbeKY7JR6wxxIpS6n7ZGLbC9IUCG99tGdc9hPH3DdYXsNdWC2V8GRx8gS5wAeANtEzp
rFTr2URNF2ukMTOh3146dW18QiI9nlyD3eY2r81DBwWpqL8Vuf5QYKR2RO4YBbXaEWPyEe3mO5v6
izRa53YtzpG4ndzuXmjoaZ+aO/80u8YvS+MwJD3sNIuCSJYyzHUN5jq6UHZ5jY+B3i+bw6NZmXyk
qStiupEk3RULytaxN62iCYCiOHB+uVEvDSn9z8b1lH9Q1M+NUl20dLtUpnzJDPmimuIl0/EzLyRA
8tYRAC5DY8lZl5hDrB3hVPwVM/6KEn8Fgow7Zjtwhw4wFG4JozNyy85Mla2Q+8FehS/QQuK8FkzM
aYF8jrGvCf3s8ZS5E8TbHuKtAuwF3jE9Q9zaVt7W+gAiQgTLtYmiX+FN2TItsEjhcXYDtLuGKj1L
/pMjV8LCNfrnrap3O4sYwvG7gQpG/ZUdT9IRn9j5Ib+uNQsgBlw80mI/HnpAA6wR62WZaeZknvei
59Zx1cuz9iW+di0vItvzs1WxAJkoz/mlMeYrqyXfY4dOXryXIrEnxdwZkooUAbuihK0PJaCQ3VXQ
XUb6npaUXsm5Yl40JOJwYztP7lm6oEjpwVIn936UX/OrcauN6f1TCjaMqU+QHaoJdwNxOc3gbQRK
+R7JYkJBGx2lgXnKIYSLK8erQ7YhwnLSoZV7y67CIJzrKcD8HagKRSYGXaEd84dpCDvO7hDrSqQI
kPxoZiKamYJmNpwicbeJrWfOG0A9w+N8caDWnpfz7XmV6PR9HpmuLM6H9SCG1PC+rWLxvj7WQ78Y
/hDTCT4bvgHEZIkVX5QhdumdPUagO7aPTkIcwyNjzS+JVt0SSLR5M5wHMfxd4+DaunKfGybB7p2i
O//7CiXr6r+tUJpKk5moSKYl0/1tiv+2QmWZbGn10MOKKLzOCmL8UdS4HrTqTr2nP2qz0yVvJuUu
ifCFrIi7mXgRBnMT573JMdIUWpzxWO5QscAlMhBFYYd62PSXJNqwkO2YS+FBZ54nY22sMesqHFBb
DqgCB1QZIShiOCaPv+LqtS6Uk5qmoBVv+fpW1lvQTawzIxiBiA92fhkm4P5G5UxPQuvC8SrCiN0x
ayaWOnIlihev25CjO36edgGoHTn6fMpvCnHEPi32RU13tw5oRccykzfH+kRncKGgkPxS0T/Lm/bY
+p76J0Y51GkCqWvn/FoW4tVIImBOfxZmUfeWroT43s/53c3cTNjusaMgZBAUjIkL13/8bOwu89xc
kq26bAuYOGVySevfclnkWC56YDlAEI4mQyWRMiMytnG9nw4MWlOYgKqP76moEn8FK2j2Hmdr6oP4
3CiKJB+56s/qcPqSQC7Q8Mtisb1IuMcAKy3SCOCFWRt4v/Zj7TIwDFRHWietQkWvPrWUJB3eLn33
6BTRT57Y37beGzcn7uxOXGGJZEdHx30IPWiDYbCQVATgLnGmov7qKPClc5iKOUyV97hfDoVML48C
YoP0lLpGXq/KXo/90dIyz0p0l0YizGktYpS2D7Jc2GvxfVxkt3VNkTkTSd1tmgIlZl86EJnO9m+l
+3SaPq+oaZZfspU+kzy6JsHWkd2rF3/JFPQH3U/4qk4SnyPmO1fvw3JDkbchteHq6VGSYns+WLQw
Ri/CVZhaLyYbbxw1zLvxeIjq/BUvIIyfaxfV9xXrI06MXeMJKbhDfBJa8qeOlSCtraBpfm4z5lVz
pbqVJ51ZSq/PKCOokN0joky2GPnXl7jIiEgf0sge5exi2M/lk9YhPBIcXsxCPQ6ZEy3yheKOUuU7
7+0Gd2SzfJi6Gfx/3mvp395rTs/YFWDqKqZhiroh/9t7Hdd1a8hNoR8MLT6Min4oUpldewzkG8I1
Y0eTjMOyK4YWatBT/4QXAD9ZZYYhRu6iYY2B+M6swh55aMT699hSP85yTYAJLyD0Zxb2BELTucaf
IHFDlTxjlzLMUdjwuH3ueczi5myLpC2bxxZH75J7IqMZGJ099X6Jc6SNV79tGywasTG8RZn1Wl37
ZUSlys6VYg9XNZsowyC3qRWORnUcq6GwgDdFD6nJTZUM00zRM3V6vDc3H6aD8UvKpXOydhfkksra
gkJiYMsUf9LNO3UKO0lrj9F1KqaLtVQXY1HPq1CdscTICr2BOUDIAoVO8gn3++rvlm2aJLVjEORK
nolreOMr4AZMnc+abmqSYv/R8Li5jdMNnPrN+DABH6qB+pdHViAvBl62QNG70OgXrxSZYtiJGYRJ
OWUUXP46KhqLl2qgEAG4fvKc3squQc9oITOqhZZlCW50WdmNymDbf+pd7+nfMDrC4jzjSYWkkmyO
UciBLooBgwFlyXy5r4O54+De/O0lzTY4GWWcjIRATmEdY6uLLTEA4utHobmFfUG+ixsOUrL9/xg7
sx63uTNb/5VG7pnDeQA6fUFJFClqlko13BBVdpnzPPPXn0df0o3+nIPkIHACp6pkWyK5917vWs9K
OeGURbZp6aEuEmigJBf1V9XKr6QX7CnGK6Hnd5mxr9li/nCr7Ww2aya6lcSLyn5pyn5WSH4STD5Z
CntswVijliU0GwWrTCDol9wTMWKwpm7jmLuNLT24Iyf/Yviykc4JstGOPhwLuJXJnDWjc15UPkas
gxHJ9Vn+N/eJav525OQ+kZEoLUnWLRZBXTP+vENvZ1MLNJ0RIGoRpzx1bSGJ0k1v8uHqH3gWV2u0
TdQPckPKNcx+DWlLH8FZZppQV8KObXKmzeeoSa4TWQfo+Jzy+01U3vOp2mGN1Ef6RKtp96aD1z9p
N6Ywk74TlKtqpu6TP2/cMEbpXzNI4gIkscUAIsZXjD/1WVIbK9bzIevlUesN5NQCntkTNFSKG57r
qfXMH/1YiwSSnhQt/KeAqQzsaCodw8OoOqSWnPhhKNVWakjxAGAOI5+piq80ol8Euk9zub8sJCLr
wM+J9IvneoKFFNv9w1p6F1ugOz4GvfZFI+ar067os50cSV6hgRtIPi0NO5qmb8ejrJjriDOXxpUU
F1AwfzhTt7IINVazi0NI7T8G2tiXTvfRoSi9Hw7lR3eSXyh/yG/kn5lkSGBpPTlc7sGOOiOrjAgk
yVssONm4XKZGpIvhPFANZBVsngXqWGirnDoIYcqmVRxtki+QimKCsThv2QhIy0+5rjeiQOJG496t
PxeWdnj2npzmu0kfdyVTBsr08DLAqIjc+lndZ0X+LFBeVE4rkalSNNW7mZXZNE2vGX+2uYkGHq3M
pgYe5yYWI4h5pNEr2Satzjg+gX7wVX5YrCL5BR5m07cOXYcw6SxnflLjM0crPaupH+2hQgiW4qvG
AKGfn1Fh48oQ+cqGog79hhx3YOzVTt0tInHDxL4T7LrQInnNO+lKhQEWrzNDiI56FguhuB04daBs
VB3jV4WLY9kKeY+kQT0nfL5xdHWPuG6OyHMR8KwUdfRKa9iLTEOtlZnH2NgL03gQqJ7PP7P+W9K4
vu2QqWAhjlsJUCDi/QK6rctLV5uIgdH2KEeiD1kJ7g/p2/Wo4NbgzlUhchNJUEWZi6DAZXFUqNIE
7bklSdECISRbPMwrmRNnjNJdD34bl/CCPYWmGAWf7YBt72Ba/aXEPXUwGbSSpd61Pb1khK7UGazp
Fi8rZ4BB0t6CKHq3tgueD8kvEHZJ9nQAEtFpRxaqSHjF1bKV8TmF3Rs2bb+jTS07qidZzdeUFEbC
so/HhIgHKDnoawizdHDtcGozCEWQ5idkwIdPBn1N0xeHEyutXkYI/Qge22caJ5XOTd+sAc7ZY4zF
h+kUcTGx9iiYovFs+0zVlq1X4y54jquIBuGdmBttL/TdvuwDn9mnKaJa9vO1/pnoE0kOyalm4Thw
ZAzoupBgw/avs1U4ca2SQaRqLfRqLCAqaGiI/Xm4C0ORCGwIRQebrnzPzf4Fpb6T+AeC2QhXsJyG
OdsC3/OqQ/PSzIprKoar0ugjvEuJ5YZcyqW++jUjskoz+wUaqvil1I23lr/KusWB+B2ygcbaK5Yu
38adbYXHwQyPv+SvqJd2rLB2GU43aqNFDAfFAaibVm9aT+0CP9C+pS50ImBK5Xkcy12wAFiIGa63
mVvK7Xb5YCqlsmuMO0deK5nksVCRsAc+IEk0Ziq+UNB+m1N1FeEkkb+UqjxibMyWkzSk5zabz2qk
n/EscKH2qVtEzapJpmsq9FeN2khIk2KDymJIZ5kxeTXLR5Pplj0IKSxDeadhxLacJ11GYDgIbTOB
thl/5WVw6pl59auGyvuU4lJF+tlNWOvh5CFQskgDh6gnwSfDVtKTcJJ+qgC8ccL27VE8Lu8xZJ2U
Bi+12I4K0Dui+vTM/etdn2Y8d3X/S0BlNVNEQ5Vk1jLFQHT/bdeX0wrfRkGL90QFz5ajKYq7HLNJ
8IydU5BU6BwOFk87FQuXKA6xxfL0C1V5mrRn8mYrwoVsB45uhVkrmay0PcTSJUooj1GvE6K6vkUP
x8M44mFUsDBKPDP7BMsePj4xXGf1vWKLYjB5iclUDoRG53kh7oA7GYt2fKUpS6e2dr6l4Zv8ixNF
OK7bB0O+RJKOhbacItku9jWKCGS2dUY1g3YZ3rpWO1IBTlHyEzryxqEEUHKFkUa5CXtRaA8dUAMz
QuGgdB1OzgAa4b2EDNUBV4iHY016pOhU6B17Rhd+90Mri+fg1Z8bZZ+qwwFjPLDFJ/O4RqFpOElh
q4iJTXW4jnRr0/wAL7os6/ny7MCRpYmLttzp0OTy5DXAp//3qb30Q1vjM1+PbDSlgtZ52dc342Wg
I/VBFA+3yvKu9dVGT4BLhvCIca0By263zdpEIGk3ykmhpCDsP4t2wo2uOT2B4pkSqSlB/X/rGMxO
b+xQsoDGjLdM789QDq/1LyUYTkk4nowTnOpLkikXHRih6IUaagO/ni7HsISVL2TrrKexNB48s6q8
iefj45lsgfPEoEw618exZOJbYLGUPnhYHSNt3iMGYcEc0gkBusRgGnmducsJ/Mx1S7oj2EXT6GPT
rTmv0uLXd6UvE1Ez2RWW1SfhFqfWDb8eVX8cVD9fzeOdOc+dbfwjP4T1PpFwRLAeN1TI1MQySL3t
KipINZ4rI8oVLQ6cuyami7Q/pKuU6WmQrEGg5uy4ppY+GrsajEPTGwerFA/gIlY9ihwm8wRnD4AA
O8TuLiQho0TjtYmdKGKGt8q/+3Ty9KqBnUi1MONkXH3p4YkzTrd2pX3oZ3OETw/HhOFv5FQJjLKF
LYOZ7ZbhkQGUEUDZDekbPL51ZsZuaE7bH4NL1m8NMCvwAik7FZV5tK7TE4BOmJ9fstBuSzyzRIfQ
9mG64ruyNNMRVdkZiaphvwp+6hpz+uVcZOTkGlBeBe/xHtPnvhS8sRq2okDS3idD1VvFpbeWswkh
pIACmHcwaUDzJps+bJznaOH7WiXLlejUksGE5GawpAOH+r2GSLPhv/rZq7rZm3oWgiFyt9iieQcw
c9Fkq9mlXly+qV8gImFc9UK6gquZS/MSm8WlYh8LCDyEMrnolbPgdSXy0yieCWx2fMJmKdtUofnJ
AJKlPF/HRFRHfViHaGImcHJYTpPi9Xm/S5TMBwmKmXYvKNGh04aDQYM66E/g/b5Uj0dz7I8ZdLqQ
nSFB2ixywynYDou+bQz0gnwlIj+UyA9s9PhFEs1g1WnXSGh/8Gf0Rd5on3n5kbkcTJ/IfFu65jH8
MqPcWD3KAE9vJjecUhiT6LCozHJvEAHAE8JZGg4F4at4L3rfOmEmtSMym+8TTfPxU+6t5krZDp83
+nB6Mwr1NpnlS9CJj7CljEWryKgeCVGchmg+lfhWtDigpXI+dVN9yjNGQQMBqMkENb9Jld6NK2og
hGNh+hbL+6CXONh0KGu1YyQm7lMmnbkfgFKoItI+46lS2SK2TEJN0vRroO4ImDqC2BjZnbFSNHRt
XXEzLtiSCVnACXPeDBSLRh1VlmXjhGxP41x1KincchwLEDAz1vJQK1fVdzaRehBW6Sl4HZ7hmN1U
4MXb3goj8ybKhTUoHZqo7rKPWVghKm8r7abI/Zpkp9PXgHlL91dK7PN9OEQMgkrR8tu63yuStZ/i
8jBLBGj1iInDfDBr8VDgkKnPbBPOKDh2xB6MjOsqTmFJN4vbAecEIYWTsQPfnwDkrdm/K7DVQzed
SzcU6NToFzfAgxGv01MnZx7bf282Wi8hrsOpZRU6YH2E6JR905s5vlfoRDybVEP2+3nxQWf5Q7nX
hmFLUHtrFavgir3xnhDF1K5DcoxN6WwO+kkNNcJ4YIFw56YdYblpI+J16kgkAM/Dnfrvxkmy+fvy
zsBMZWRCR5tqqHyIfz6sRhWk2y4HBxrLsC+w8dShZwSB91gzoN0QvVsVcn4o8hIWR33J1I1mAz6w
NhhtWLVRUFWnTeHAzEerEC69GFzxrEgN49SudlsTiyF4DAhyeKE38dHEgdDikjcMaW/FA6CF1163
vD7AWQb0QqoF16wxzyTXJRQdekSze0YzxDh+6mnmDtyhDXeoiDGDwoD0KjmjhvDE4VKMDozenBr3
TtHKjlZRt9fvy2bc1iKXZ5VdZIHK53Y+naqzYGrHTPhSUu1gNe9wP/raVxscWoW6VbmwzSyxF5Jw
GeyXYejPccXlXFY0ail4sy13oTPCRN6E4HlOlJH4FBmwBQ+rgVz1BPaMv6ZZZXY6EQvsz3kynpnY
naMhOOWUS9V85mb/3jKI7WJlHb/UL1OaUEuNUqg6cYrdVfXGiCV2kjxaYwMvOS3sqcOU3TQzcpzT
uJu+wo+arpFgDLjzMShhaK/XZdhtGwVuV05nhY3gcAs3ekvmM6nWCf8/afLnTWFT1gadnACV8imp
lJIgY+XsG5Ss2cTJD3qNzuGF6/C17stXoHYPgWkxbOO9EvjdEzlZOqM07OOtjgzKgo5S2rEKMUgN
KIfoKYcw7985/6DcxEhi3E0gxgO4d713IfHAe6IsU3R0E99No/jPZ3aNz/T2yiEgqU9MP6KsPhWK
eZbm6jrIA2A9hzm+ndBlyHPjNAuQvy0Kxuk3nEtY6PKlAQCnszdUsCkYuuIlFkbt9kdLzHEQkNyA
Fij16mkaqb082yscGTRcwGqJh4uyDkiXCkBeqnqlyPByxXQVeMBwL5gUuSRJBH3G2GdtEp5W47Cg
CFvOaHLq7YAUsb+wKvq+gjt/8gpxzlZCXPDraqfHwbYKiYAvsP7lwKtv3E6S211nT1Um9iAMg4xw
y5K1BSraxCelVs+jAa4vANBbLzf1C447WGOyzYxfzQg5qHRrHkhqLrtljitpukSgECv4qilJS4Rk
d9hW+Ch7kYJ4kIPs7EzDaZhHmgJIEgKcXVyuIoph2FZCxZ8ZZikugSo5be6CPNHENN1Z6O8mI9px
pcbR2pq2aomDBpdyKyhOx+IskDicMBio1BnJHfRUUTloCmjaDqcBfepZpu70QfTmS3IoWphipkav
WrkLEULXDH+XBkMUlQWtCbmLRP2/PrVI1j+dWnQaFmRZIg6nKIqm/7PtQ2KwketOrJb+qC37hLOq
AhErxeJLHxFFOpp9oCRh8rDi3NamNb1kifYgsg4cpNXbHU3IBFNEpk/NjqExWmiaQGYRe7Zk62D7
nKpfpnI4D/siLy4fDWbZ9NEOyr28rgdM2KN60XWNWavKikqE+OeQj5tIjTb66vSUs/C7bMTDCa3f
ObUXkPSLYNDH8uSWVgdlzI8ZI6SZrR13UcHmKUQ7Lb14V6+GoCORPLqxJrpNu7gV61hX7erRoitl
dGtcIY20qoXgwdnuRSmGe9EYV2GxKWEhm4UvNe7nDaZrMh6UYSOvRRO2BuTndCCstkakwuAEehVd
mdMKZVJtTZpfdELqaSMq6RSa5+YA5CMOd/52Xt9bToiq3EPoUB2R7PuG+LZ4Fy7CpaiOGQcLXN6S
vAvV2u/VX3VobZCBKDvoml1ArXFkWKB1FC/92beCp8r4CybfUAXsa9JKqwM7pHe2YN87HrgU91oP
+tDq1gIOmoa3UffpmYS5o5oZtDrxTELqaoKaMkvZFXl76DIXqcnRHZnQLHUO20FHSDKe/K5tqzXb
ZR62c+yUXXOy5OyEIfQYV6OvESHmuGaRo2splpnpiVYF1xVzW6nR6RS7MSm9EeyWbjWDYc/AMp3T
TfWvr2VV/c3xYeq6yiT12RdiSSLL9W96stIteq8pEXFNcjgy49PuOY/D7q3ZIF3ijYpHTvDVttxM
wKGBUTqGwGh0q/fKsWysk0hKKKO+TcKPI/cknNrqVtXyTY2WXYruZG6bFq6fDjGJkNqwV4yC/JpC
V4kInbXEY4e6VLXezAeR9SFoaIbfmYoMkW97GFoN63PKR481aTT2/VT5lmtgfSe9FKB+a1xY4QQp
zToobL92xRtP+7UGpa77YdX1Ic+oRBlyW70E4IoR71iIpPPz5ZSflqeOkieKgzeQETYE0y1feQ2t
8sHh5bbQv8vT7JFOOGoSsccnzeEaQxFhYxifn3UTIRh4WAMtqWj44DwIxxIRPFf9ARkl7LekMJzc
hiQik3MyCKMqwBsNylpyn9Ac1Uwq5SgUME302buc1o5SJ9lJkZxzg+LfWgYZvRutW1clZ4CRBKH0
syIE55IQuUq11cIFr1fHGk+8UtAn03ILrjSFPdNEWCkNHuAuXuIxuuMnlrSHKFiEpMJjhE4yivus
Yl66vCMoOp0IYpK6ZGpqqrHbGCHDDCYpEcXdevw9W9NdC9WXgPgCoQcz/WGO7zl+YYDW9jRFu2aC
/w7N39cn+qqRJlSrv2nLuuVoWj46w3wUlKGjgk2rEy2knRG/ibP61tJRzPGc8ARvzMvQiq/aPLxq
eMjjgqNc4o6duS01YqcCIXO7xSGN6Xgzov0GsU8vHoSHRxHrG4PJeieUm5IQeMCiKrBaAboHqTJz
kKVCJZdfaTOkXK3GNoWlmj5n++lqDJdbNxgcqjCt5Xb4nd0yVT8tX2qIt5VfjcXQHIOSVjpKf3ai
NWhCIg0Z/KDY00PLtQ32zuKXbAAaiylEyq/k9qpMuaJCF2iN5nC2UkbrIDWS+Jx8VT5OPxfPECFA
zPZ9+VLhzK+eQ3KqSvjbzr3oPin3eY3sPdjKR7xC7McqusLr4eF1iBtum6T1ZSXFp2/ui/AQJZwg
hMWFV18KwIXm0NtAzQNDJqKSKbt3bQk9qEzVaDziO/SercoZTwafp1OWxqmVU6c7jbWrg3kCUIsP
JXaLo1B158LSToOFaDyMDqbH44o92mtPJWgQnqysP4kq1dQEOmQqA2IwDZWwMbYB5bglEyKia0Vy
J8WhJW/iW/dLGV5wXgeUL9apsImOFDm1dA3QFAej/TNji9VD26j5V++MLsDQGtCip+wtqDzZVeLc
PNCbSBtOAICR3lBBec374tUY2kPBUH/Su5fhM+UglALkCE1cQLGBuCx4GX66MaKnY/YRkJ2Mf0sN
FI9KFsSwHsGAbe8ZtL1IBwmUtyrkPYRhOB1hozOceRkuVQ52jvyE7k6HLmGPQkA+HPp9H02H+gbZ
/Jyq8bXWjKvGNZ3i2ZhdoVzs6EJrpkrL2wepQFfEf1OiGCUf3bfcxXc+rLveqPfFKO9UXq44GN2R
tu4uoF4mN4LC+0NkneeRpwWmK71rk3aQ4/xAbSnsaVoUbR6rHmb+UnFVoglzUP675eEPAfZ/C7S6
jiwr47bhfxXZkn/b6hTBPKZ1RvxKbKo1FmNpiVaRBLIrKL1kP5viRV2GW4U7XQE5TcOsgktKZ/qu
56vMKx/ENzSK0vEHbnopuGaeeWnV1Kn2XWnz2D+UgXxA06CsxNzKuxGP9pu4WmMHPCpvyOrWmKEF
uzi1Nm2ig8+Auo2fI4s/AXcxIcQboOxlfdwLDV2qqjNwPBs/6VU/K1p5EsA0d+K0dcDjo7VYg+1U
bXggXrLrsR9L6+4u1umawuY21pnPgEnYgBaaTM9MA1df8RGWpmrXkiutZaXmPE+9tEa1X6Ls2xx/
9arfSmtpL+2jpcSvsm7UaWswbg3kbZGjitjTre5Er484/jVIbi28gWfSaGHWJG/IZToBAsZdey0N
uqnXLVuxDKfWYrOMGPm9F5OX7ETNZO/zBsQfgK01r6SkHUZFfroLX9NI5+2hvcxqu59fgMjx1E54
ameE1tjfOcVp5vWLWwrYzQ6evZ4yzpn2bC3r2ALhU3evTaa9tor8mn8rnXHgMRdNxtW6Fpq0ASv/
ruDRxzCSHsjdrISNsAqlYJenM+UaEeMbEGib4qszkn2gp34Ao6ulW3RcMAodCx9Gswst/jxUW9sO
R2ZNLmdKHti40kEpT0OHZ9DCH7RslcN0gYUO+JP58KfwCCloqlMnY7UcxdaR6zXVqdgQ1oYu+dIM
olz32vWz0u6j1xjax3aT/2p+Eb54oj1WtsnaGirpNtT6bYjuvzR0jjjtes++wytI3endFaqpQ8PQ
fgKuclOTj2crsjBewDIIB63F455SvTqCHCS3AEU3yFmKCkYIZBY00AbvPKrC1HC6pVprJj1dkLYW
IGYPAjC6zYNQSaZzdM09tm22NMJrQXOJIOwnyznOh3PUZ2cZKU3gQH2zoH9kJrBuZLHK47njjk3l
FmyEMjZCMUtnEd0tLXcCEB3hm6gTcBcl/sDRV+pqXz1RgHIB7gXYMCbAEDrtUPoTq+1LYlsGXIk5
OJbMMfNRgFV8JMgnBh6G3nCVKmxpOsm/kU1W+u5et/VLGUfs7+eNMWbb4vCryb/wY5tZv2fglnxM
uUjagTY5DtPlFHhLGO4sQcC1LCDv8OgKNC/5hrvZb7NtrxPczFIA6oFzITg7fotVfhyt8NH7rFkW
WAy0TFHel+O0x4+Y50eWlcPYwyvGi5pyi2cuzaKBJtHJRDx2MJibD47/s4ux1W5KsXPJczojDXeC
s76YDcsTid9s518K/NYVF6b0c3gvlgjCIIMJwf7Xe2iehr/JXIZqEYxQFNlkE02q/DeZqyxbElEp
55Zcos/xlmCLxaLaKjkqIKSAlNomHmWuzDmso7U+BM1d4p6gaMxiqEJPkPOmMT8pG8VJvAxEhAhC
XzlqjJfmpDq/Fbw3aC7djq1tDZIs0cg5cibL6AFejnlnQEw1BP1cRxqqHgvfhBkCFRgaptHH2wPe
JRZRilZEMwXw957wlMzaS9Vlu6nX+LgKb+CKM+sM1C3mKpAwOYEnk8wfVIgg89Iq3BlLyPun+1Eu
sQ0nIj76Bdu5HGBpvU5THUUqQpLId/U3kw6rvirFcn1CP1PaafA6v7QBpy+ujDgSvVq5DcO0aTAN
5q3i5iuTZES2Mw1a3tXKW2DOKdfvCvR55QPSlJsVJRUSBTI5Sr0OQEAGQxfH4prjwroTZwB0KOTS
Xtv8yIdbZ/8Y+01nFz3J8Nk1sB6POaJhq7nGoV4vfbc1RWPbcBytML0sc7Xrf8hyuqeB6VB1Oits
f+zZ47Qo4Jw78cNrHAOxPUgh6O1m1xlwkTnSAA2k1N308Ld78c8KNFXjrlrPVB8tigyAI/U0MKES
5dsqhgA1d4KL7cotWpKswFTTAEWOUm6VZvACSl5qW/K4iUWAFyhBBmA0hsEfk4RkOwrODOFbk95S
hBaxMrbzxIrPlmIsGoTjxoTKVhKMXxUvBfNjhXqkqfzsqRXpX2Hc3CNhvonhcq0N+kRhmfMXZFiR
zlcyjO44M4jxyZTh2V+yHqBhAtpc/Td6sCz/ftjkRsHex7xXlFVZ4lH9Zz1Yi+ty6ESYhwzG93nI
CGElQlNGv4aG2UnRalapIszGY9GVp6UVTo0wn8PAPBf0aGcHkRGtWf1MZRnz6LgacSSkWEBM1v+y
S/a5MPvB7mNmY1dD0ywHCaz9JeBg2cLPMSnlpt5uLXOkxNeChdoUS1+clz1zzgxphPZ5ls+q5ISL
pTZgIBDVBFjR4zSfQyPI7VLjg8EQRMaJvb1kjwf6gVjTp4i8jhAfmAselm46SiBA62OZRIeeq0fA
d39bOOfgLp8xZ+ZHJi2J3XfqW0DFTRq2O2FZVkK0vBRf1+u3WH/gzFyEK608bJYghNFfmYqa/WPi
XBEDQAEP+ry6G+Y+254DMOfoTbWxeRoPOxt0h/s67JbLNhVAhQ+LPciM93oSGrLNXaKH2t7QZPJf
45FRxqncK9txUU7kAnHaLu2T4xnj3XuVmj8CMad5EE5Rk503pdcu3Vukm6+dALO+U6B5pI/wXXWW
R35GfN5OnxEN7xqOp7e5x3wktMc5oNtCE/086p9L2w6mWlKXB+rqosjJ0L4FaoUnHfEPwtQC/y/h
tPrcNKe3eJ1csHtWK+KapHMs+WSJ5imX6aXRgX1G06lXEa+r4cgR5su0IFwQZg4L8xiwhcQe9ETc
r7WfMPTC6fHrWXmTPbKXS5v2VDkVe7L0JtUBKEfQCy9QtC4ZB7ZkNeeUyD3jdNg3Vd7lwEi8f71k
aLr825LB88XUNIrqqNhU9X8K2phgIIowokKlLkNKCVYCeobca5tGpaKOh8xlrbPDlsJ4RxLG/Mgj
1UUlJ5fHMzSXNo31acg6MmJFJN22boPcuDn71Ijcf4T7rhs6DyyrFxvGRtGuGnS9af3s+5WV3SyW
mxkhmwWNNKu4az8ttysv8oexn3sOYVbrdmPhccQdyCsS8whnrA0Aw2l3d3rs88C5AWKEn/NFSpN1
9wMJrKZRwoi8oIk3c/M1LvkuTLVdBc1/iie/sHR/WGM5POsAuvUgWxuCtdPqe1Y2Z+Kl8i9V00AL
2+G1H1+gP/yi1Y7VTUMqHm3xaNbVodw8oiw9Blq3lw9Ef/q63CYV9qHGpKrI3GNqOBRJcjY/OgG6
0k7qjSdNG3HESbCoylhUn73kvDiQiwbW3Ze8QwqvRXohy7OGLkvdO47Tln4QOwHHua7pG1BwYYV4
5L5mqimXylg/ljzaN6F56BdcGMYqUMpLuxEzEHVFdtQhlRdCf67N9NJhamhNcRVB6mz25AosyjnH
z0xeW3A7G/BUzJw3itKtWhoaBglmrsgBdHQVC5cAnvZOpK5LuUg0CdXvQQXXhfoB6uj1Xy0AIX6v
SD3tH8oGskJfWVtyttvyGscSRlrSqMMbwPl1m7ODZIJgfOdu8a4QR+jFHle3Ac4HM8hGr0rGF/0G
oxfBKRg2moZfa+4cCGuJNG0mhE3ltT1IZAXJEh5o1wWFl5D040m2Bhm+zkh3Ewe7UBbR6ufFL3Hh
EO1kN2v3VGkzKeon7dpW0pV0dJAcOWc7TwJClJyyaL6YxNrL3rRNZB0qDLwJ+hJsuyc6hhWyTEPg
rR9zg4MgcLts2XZTRGzClo4DQ6bc7gV5W7XnMDdXoqdj+3mIN08vVCy8+O5Q6GBH+uh/iD+GQnws
ABx6OuP1my4FuTOD3FmNDQex2lhFr6Yn92Af2hHTkeFv4wuNhK45tq5lADnU4M61KxvT60OqzJdB
i1e5QnIshTRTpffmVZDH25iHV0nIzs1cHW39nYSVxWDC1LCv2IQmjEzYY7TcL5XFaKrxu2XZWV2L
66dclyOq0oif82e8Mjmp0ZhNz0y3o0IcCMSVFxDwPrBEVRv5rEBb4qIyf4YvIy2dBO2l591txwam
NOSvBfnLTr4CkW6AQPWDajpIF4syT9WuNsLCwe2FbK82nAwFh+YBfUQwwF/SYBOGn2mk2pOMPqLS
QsMd1IWSk+ias1d/JJ810nqdnDG9njGPYjaObfVHOxokWpmN9vVJ6vZmh/JjmbfhgdFXWfHZMsqX
2I3Z6T0z5nu/J3Q/cXACL17jEcZYhzosQ3itamu1PFFMbKEM6XCsKMs1/LgMsVQaEEph9Vv5qbp2
n8IoX5Pnkq8+pEd0bZT2mB1hZ5TtXRPVG8vvTVKia4L5HYPTAOUPlO7WNKeD6kwgGCGub5oRY5NF
3/QxIFpKwLEweAZfDc4esY9TkwSjsmrB49BVdjp2DyPBNF6SwMdfHAHFqY4V34i4jtkzdqbiRkbQ
0wdQSe9R/2PZVEvs6hiC0TgVGoLVnM2G7CsEggzav+BQfBK6r8360BOuuGoj0cnKtgSYVVkGZqx3
M1FicAtKVHEWtbLJc5xMznhLMtxwAHCvRtyrw3d5amAG1PS9u0X+Yzi0t9lE7Vx83YyPKn2IkVWC
z2E7eXjaG4SZ4RyEnoABDxmX4iVlbTdDpP2Jgr2RXiGaPOm5IdYaMqsw3tsvCU/uUDoSJeYKiFps
ZQ7W2DH3oxi08V3CPjQ8zCumNMw4FhX1YUa7isET0rh3CYlHdSRv9pL0oEapTjL2w3ttmsyIITSv
jb3S/N0p/3/+lM5u/0hr/yiruYnDqPvtt/91oEu8bMtf3X8+f+x/vu3PP/Rfp+q7uHXN93d3+Kx+
/84//SCv/48/f/3Zff7pN5uii7v50n838/W77bPuv3Pkz+/8//3if3z/8SpUN37/7S8/yr7onq8W
xmXxl3986Rk7V4jO/E9M/fny//ja8TPnx6iZ7j7/6fu/P9vub3+x5L9KssrAR1TZfUh/7ErG7+dX
TPOvhmaKsi7JCoF2zll/+Y+ibLrob3+Rzb8y6zQVURbZ/7JlYSvTlhDO+ZL+V90yn//RTYmLnF3O
f/+z/xGf//sn8v+O08vGn48HgixhEmHbovGH/+8YfRgUgTp1muxS/Y7hHBMTjBgwvxRcmXGzG/JJ
pAqgb1rOiQSIwHpruo6nSsml7oUKk/RhRqJR2rSsa7+6eJIfwZyj+y9Yk9pV0Y/aV0dIFdxIjm8J
8YeX1Whdyaz3Saqij1Fu9OscheKh7NPmoDa5lZwtKcMrqqqSJa4kpZcYVvRC+Ctt8KWBxxCMkIbN
caG2rTKkyhazmeGNEeUQqsMipjNsyRIeXrX5jAIqhQYGoV7mIF6bWToCK1gmiJeNYGKXNuIofpGQ
qYjRGlSOCcuMZ73V546a9NzCHZpLIy3fUVBTQACItnXjYtDBZcPei6Qp+xj0cN4BDbX28ijHbj4v
Xcq6uzDfl2K9/BrTzDrVzUICLMrGzpaMpLfsziQbUhu58kz1UAaB0pmX3zlpjv1SWv+XuTNZbptJ
t+0ToSKRyEQCU4CkKFIS1VvyBCF36PseT38WXefeU1URd3Bmd8KyXbb8WyAzv2bvtflYqiYlGya1
atb5jv+d+WT/u3JcYlgyaR7i2vGfjV0Ub9FE4jGiN7gwygFPHjSewUmo2xnhgpeC2XUtEhi9qf02
FEIzuYC0iWPRzZ4LAnO+V+MyPpe5Wl5F7MNiEVdO6YzN5YebNO4vpYrxgDqT0Y7n13K3iqx/9oCM
2UE8zdnjNmiA92iQ2stiIZFhlScefJXmbVDlbH4VSk/yOuJ6cYPR7fRPPFIK1m8GQ6VzHW5e48DY
mev4mGT+ip3Itm+NO2KAbnoLFpvtwTrMxVCdTIRZhW0RRPOAYFRu4agl/wgXEhoiYFLTkkJxgEdK
31eQje5jCCZVXGlycYAD79KWaQBlusTf0Ct3+DYIS+fHTdvRGsZRYauQ3FTnImyjyEAqJ+TcnW7E
11DgCwrQCTpIP4qV4QuDGFIWRZEGDKcW5jNdQ+R31Lj1zotT3CmqMdbnxrflNfXJsLjxEWMjniDE
4mRbdvzH6jaDnWBl7D8crDazKUV1ic5CtSgH99iQ6JGwjj9PeQOQoOuSIgkFegh6yRnhm0XMxlOh
U/Ocyt6zAlPEoElSbauTMmJE6391wsYDmqsqEeltu1obOy+ZoN7hX4d3LZ5+IoKdv5HVWE67sU71
fq7WZNg7/jB9RM5IQDAoB0d8lPxmNkBVrRs81PXwNRcDsSiJvXqMlLWFLGaNou7Sao8ovZqxug54
70hSp824/BwttH+utylG/QPVmVdsI1y2vEGwV8dc2ILQ7095XRps0raelJ6cozWXOZUmFEBKZPYG
jVuy3ByzGQHU6mDK9KvZuZ0mdA7KppLYpU5sfx+8rB7CudxSuW+ERhdUtcLZJ5Vc75Ak43otmnG4
p0FsAGEltuD9MTB4qNcR+ao9NXhCJyZyTu3Ix6HI1vvIbSVWYPCYNs6JKH+mGoWvYxZEgF6J+fNg
O6VmAlG6flhpFNjtVmHxytCH4dFosPYsiWYLDer1ybVSpNaby3/MDKXBF4N1a1tT57N4ppRhdWwe
hLeml1VJohdsTLE1cNb1ue7lm4xRrvfRR62j/q3x+HxOpbtwHLJlvZmiZf799+r6X13irzX82fI/
7+V/u89vftfXy6//z9/0/+Hl/bfT/3/f3m9595VWfJf+WQlcr/u/f+Kf97cS/5DczhJGh82w2ZZc
lP+8vyU3u2NsF0uXkgYfLTXCf9/fWv7DYThNJy+16yisn//3/lbqH46npTR8Rcf1bXAf/4v7m6/z
L14OIzRfBRUJoW9UGKD8/kNJ0oIW9cueLVjMHjKy5M+W7j5z1n3nyJ//UtL8d+nwb+QdB4PIv/91
UgvP5mDTNgELNm5R/sX/WjQo224LDp9p5+Iuf+KSQiomvSeTpD5O1Lg/Vn5G6I5Y43HXF5u58bSF
Q1BFZ8j242HxJoimFSO2zvmlAWbR/0CY8iCasqXhpXAid+fCO52baAqabWCHUlgXmc7iqpEvD1Uz
yeMIifQdFFaEPucgiLAM5loqhAr/58X3CJpxDW19I+R7UxHviW3qtprNtsNm6rFWWusbfOz+rtfR
15BZn13iZo92N/wxm2IqN0OTgjXCtDdObbw/4k0Z7GxMP5EYjqK5H2lOWBPnTPvGbDkotzgjcrBf
k84B4u03PoK8eTvSDiy7yQLFtMC2Cae6tZ/zPhLPZriBGok8RuFzFja9fF4U97GpCdeZahJT8gzh
l6rzJ6HUo52n8rzweHZ9bEqyumf52LsAfXyNohGP53LaPAhw9vUlmZb5NOzywoLDZ906UdFflKiK
Wzm7foBnZgbhSoIHiXgFoX1mExJ/gfXiykrdVcBTjp2u3pYRCE6eaVbKCph/hyXMniGTLbl4KTul
d9YLhlnrra87+2Xc2xaGDrt8m8zVQbLM450bEfSQ6d6wXtqNMzONiZyTl2rjPDcxfA5LiFe7I1IK
Q83ox3f2YsRdj2UdPQ35EAZh316W6XGqWeA1skMWqyTa3MXuXzNsgI07vVhRxCQKf182d5A7WzG+
9331mfnOdM5Hbzzb6Lohmrlkac3zMziG5nnOJvdoqVPSo0kfW2oAbk59S7YRZ2yu7vpU4PIYtXlo
G8omsTXHdXGdoM626bVpcY7B1byRmIP8trz0sW8uQ7aaS5PnY+DqOTnMpA+fYwSNZ7+OrGPeKeIW
FdCT68vYQy5Pq/Xuf34pnRx7p6dKMQZGqWzLan1rsthiYtakH/wNyGlR7URF/nOpwY7JtX9Arnz0
huG21Lm9I9uNdWfiveCP/KlyNLp+kU9716590JU29uNp5KOXZzj1kaM9jFqPh2nzvmvD2rVp1o+o
tX5DHC6OWbFiB68L5httWXN7VnrHRyzFsqawFxX5fbZF/tHrwbAM42u85endPDjpnRodcbCX7C3x
oheriOf3FJdkpNphp1aBvi+tk2InV+QgfD66gLLChtxvo631/PUp7VfWqBjVa4NSqF0Ged+hXKzi
jYHTMItTVU/53oohRSXetJymKXp053YhzwChV2sYKW7LtUbIbvVSvFQJ8V66cD/XFFheFKsb7ckV
r286h4m2YKYC4REq/9MNI0IOgp3LEX0+rvf8kJTiuexb4ICEpi44D/pBe0HlUdZTZfRZFO3KUZ67
pP/RWmW6r3OyS2yaI1/Sh09w42vIJIQiLZ+2BXx2mtrruFZvj07bv5aGtC9J2RNupbW8bCjkU7fP
Poj4UI5vkSwNDyC1nf5fXv7+WtZpODzJELNkUCzUBfIlUJP18+IvT5YzrEGejsVdZaIMs2j6m3/v
UzEJnG5MzXZZOx9AjF2FQKQnTT6W62Zeu6eG6MGucgCD5fZLZiXJ64BPj5Onv3FyhvGLcZzHTgkU
H6A0m4XgDQ7HEF7VcGdyQOWzxNuCGdacWWP2M/8LA83954tDmGWP52S/RXix5eTKt5JDbxnVt2m6
Buv4+iOuPULC+CN7MXnmq/IQ2bdFRNsxY7G0vAZZ1tw+eyTuPJjRRiEyRLhDiZh61po8iKYleiWa
/HNsUMfbbCd6mDkPiG/jfQF1bV6NH2b98qUIeYK+IfOgbn0ou6zK8WQrlC3l8I6RB01wnPmM6Fvc
f4ZmFUMaXMFek7+SyeSNNRpQkd7/zGM0V4T/HZiO1aDhqm80/uNxVvAX5qnq7qJmComaYkM2kVxu
ifwpssGB+0O13cepfl2TcT6ReykffUPuXr5haq2vZ3oCpONxQ/4DWRvIRirDaYOtLvT0rgF1n6dF
pKFttvmdCrQ+ylUoPAsJ3qQcF2wiLEbdsnhN4w49OR+aGycW45vU9WsxrelPr9wofOcaXL8mlnyr
/NNIws5dKwd/H6msfO1W3GwqVernMhDfGi3LnxRNLYNqTHVwW7t5+c69pl/ps7YbVWz2sbSrlC0n
LLt6QrUWFd67l10Zok1hvWDszPdm8q2HbFPcppVRp6bv8V/38OWQvH+WJs2/TTWM8YXP3MO02Nm3
ls6i0BvO8IoYgMhLqluLqvwwFGv9hYueRZH9fRqurBuSRBLJ/1Xrenwrlwqn+JyS0nz9qahd72bO
CNrJYEuPVpE//X2ZHZLFZ2Hc0KAvdgklgiM1jghXry+byiGPzjZjQVqLm2bAny/xoiyhbJz4flEd
vWvnEwnE8VYSEfbdlgUZ1Fnshq69/jQ6M/c2xEG5qnvfL/X93x/RpRYoyZC+4g12JpIZ1lE9tA47
hbyWhCS7bh0WJYkmeHH1bvPdcdeS9vroa3snTKVfHJr0frGdfapE8rLNo32fZcBQavOwtH767BYi
v9V+982USf6ribZTZOfue0lie95bH/NiIcLqi/peZWQXZWkucMel/Z57Mlx1D/BQDSi/csQOxUK6
gQeZ7tSYXgYxJ2e6lDDm67TY+bZT3BjdYJdZ+uZSa6gjvuPvYpTX4cp3Wy7Q3WuC1a2c6JCyv9Wp
ZEyqs/6WNA7mO0uy3fCVtsCaevtFTODGmt4mvrZDayYx4+87Cyh75LG4aa2VNhNH0m8iBRqiC7q4
JH9ELI9/X0yWv08O6UMAfmiUt9i/n0byLWBu9vfXwDXCvUnzgI7tukxCijJil1A6n0U5f69N9ZFW
Ts77UJP4JxKST6OUKdT1JR2rbq/UXHFl5aBEMyKNcQsWT85Qj6fEdX/+/VmpcgbDS3QH9EkGQtnm
u0yXRyKfw7Wa9fsI1nBXr2X7kPn5df9m15BtulPRoNdV40Ic5VTJHwU5W1HZ2H9GNd9FyhQ3yTCy
pGmZP5Rx2b5adhWziEIzn3hADVpW/ifiDyruRuIS6zkunlopYdc1m/Ojb+aHLMsQeXdAuTZyZR62
uPpyuon0hGmaw3ar1X3UY/EwxXUWBiNcXMdq/ewk74PPdNnVpMN3az4/215+69pi2tWaebxy0MtZ
ohxOW+4KAojw71l9sz64Sfkx9i64AkUOUMkfzFZ45vViDbuucUKb9+grziVzIumS08RN6pe++4HC
tbgULUm1SN1B0/Advly/sZelrZrQcxrCGsZxubMSxQKnW7/zKUbgiW3wVm3mroghJKXVwlrvek/N
mbg3avVulwqZ6N+X1WEltTrutk9ahDXzcLISnzAmy92e8Onvh5XdSqV0/q5W3qR4Ok5xbY8Hf0Ot
XNoxR9qqQd5yX+2JTpruIX8kZ7+Q9d428Xdbe34oWbNe8lZD0SpX/Eu+IkxX771qbE48zPQWvkZt
Xwt6r3P3a+x0t8oefkyeAzUvrh7TTfsvcniuKsryrgdGsUA3HnWz/uG3HHx8RD9s8h1R2EnzXEyJ
OCRTComLiUmQAOLC2ld1fDwIWGAnRcZTXNa3xchYrYz9hQmTjkMcWOW3RkJAiQGhH7KiTO+dZPgD
VLC60BChVeR68vK4ujRuizfj+lLq5SKBWp3+55eAH3acucsu1p06VVGKq7QjGqOyaJQY6lKe8tJI
Ee8tJ7J2aafmMzlyA9oopBeVS9RAkf2Kk7F8ZpyGj9xKP5xrPTQkPB32HFYinfsug9OW5PmuG2q0
XJXEvFUz2yXoAOV5l+jnskRMIONiVzEwxv8Ae7BZ2/n3R9pvP7pkKJ7A1SSn0kErBRqk+2jqugmT
cYvvygJ/NbGISCcVueKJ6HPihrly0wblyhRhcFFL2793gKPH2ik+sRwQKw3z8ojyp2rSlY2Qs1y4
a/xgZnJ9nOt2o6hEx0y6xvScLP303DWvFLReYHUEZya9EQ/52NSho8g/GfsGHLx8ddPRu1nETE7s
fE2zE12EErVts707kerYVpQCYslfVw9gY7+WbpjKBq6OukKJV/DATT7+YLH1CsbO3SGXzAO7P7Fy
EL+xDN/Yqph/qLoQgZ4abMO8Ow4Vgumdh+vuOQHhSoyH3J7mQjMCT9V4iRFIiePoCcLnIplejCTW
s16RtHhetR3trANFvNoRrfsG949EipsigmPsoUywXHUpGbaprGG7FGXb0UnVB2o0GaRsa/d6Ira7
z2wUt35y8scqO4/SPuPNfil69oRiY8vMNhaNBNlpOhPqUcx9/cxYQN1YOVROWJih3EAKElE9B4jM
9uh7q4d0HHMYMBBzGHIyOiu1eRxTfRoHzztnrkyoTaNPnUXl1+aWOw63X1xWfE0PgUysFlbQ1YHl
qk1dVRVADsBOJd6Vh2KznBUxQO/UodRpUmRUS0d4fexPJ6aj7ZsCLkx3mz3NIzDrhjHxniANK/CH
ZH1r51yHdlHBLzEl6fUDm0ZXtfOxXq4511+A3TewOfq9N+ql6twFPibHTkLER7bZfiCmjgj3K6o+
qgsTjrH1MWny5QshQrN6ksbPScLBAmBW/1mc7pvXuhHLcTrJ2hlhlYuYPiv+ZY3jEy2MyuOOw6B+
sPRd2ffgIu+HfCiDtE/qcPYNPJkSMt08A2mQGeEqQFjTBqakWuCuN1J9s5U+OYyAblRCY9O5Vwc3
J/WRUcpbg8LhXIDLccUWuMW7HDB4Wo19NZNvqBP4gTuYNzd1Fvw3PUCWwX6KPNzQW7QGZU5eSZTj
kwHxSlgs5aT9uhGeEdbIKG0f8kWG3jZP1s/xgeDF17ot7ski2Jeef/Hz9bes0ujgk9vCiYg/SeBx
WpGy7Lo2NmGnvkAPgW4TUGOXQRE7VoiT4yTRPpI5OWqk58V1ftVxhu3qwGUuBZAZsj1rBrJJV7IO
4lFlsJR22QwI3BkyLvp856S4QJDfILfiO7gZ/vK13a1umdHEiI9mK17SrSQ+Jk7C1lmYjRgizvv+
YSgK/yxHeXGXGmjchtc9XnG/JQ1EKumsgar8GA5UhFCO6i5E5uoFDTMPxuY8C599T4+Sa8hlhoyA
BcTp74vy0wYHRuff6m5vNkJYZY5TwGpIne5heC+9/wZ2lCN4Ml9z4z7D/Py0Rh5mQ0JkyTIr32KU
poKE7wYY3QD2+brckxPA7dzKb0uI5TkKh1NEfxsogMGHButoWnk1wLvMCus9wtxf3ZB+YTiags3u
3rJ0vniLefXz8WW2EbMov31ZLFEQyk7b8+ViV3Ark4bU9xz4G8KphQW8yrKe4Fysv7HATT2wZJiX
40p/xK4ftpzJvQ/DOCWAuDa0XkVtjVN9eSnm9sCI7LZZ5ue5bb9vqXdBpvSUrM2LT3F31w0KaAzS
8cE650NDCAB4pVaSchhZLyQA3yy9+dLN/Etu8h2XRzB1UD2HmD0cZxDLiAdpr13oS7g2BJHNNCgs
Scs8gFABKpFYH2Nvat91NUFtnFiJp/MQHWR2FvhIDgLrVTK528mfDUA7wQN00T6EUvXXCQeehWJk
ublk59iRl6JJgVRxKgiWWYFVknbiueMUzkP9kq8/TIV2vivIAuEu4gO8Ju3NovjWls72QmAOHJkm
CjHZgyjoIYgVVV8Fqv2ReYIY5878qa3kHmI2KDX/lRkFmR8WO7gExWg4N90acBdhgK/ooZwv9rMl
LNTk57aO02ms4j/z4pJMWyZDSKm/ZXO869vWRtTKhKYrPgle5mRJUPmI4slkE8sUkasgQvtOavjT
lPhfeeQD37/qJByL8JQ1/yO2vMAH0mAPT72PbXNftnS8T6w621Wr+j6TKjklrK4a+Gt5Zn+RjV4/
zJV6tcCj3MnlGqYVp8yvSMpMelBTVkZ+IXCHoHDclvu3e8wZ3fPWTK9CLvViJCviOUULLNPW219V
D2HnD+leFupzUvJD4QjeEcDFgzJIwSsrCloXBkjX9OD55HjPiVCTSnFwOvcaJ2iCdkyPRdUc61H0
oekcJvQd1kr7qlnDJ0siZxFq903PmCRqV//OneZ35zwWoJPzZfGPTnzWq/zVGEM814As3Kz6CP3t
zmFxFcixHZ9Ev8Ywt12xV2bl0OimIF8Mp/60zWGOHd9OCQOxPPtGMA0MKkKXbkqnJ8FtMZDABOQT
U65HbMtPxYKyq0jGapcVFZvXor6wYd2tC9wIKVp5Lqe238uWvNyYVJjrIHScEnnaWE8EdZUBw8lI
pTB0QPKE5wcxt9leUrTgwYARY7Fa0ujUtnNtwOKI9RKudL5RRtg9OQc+5l01e+iwKEhNdWNZBDs1
QzSGyqVwrZfu+wjzt6ZtcrXDd7oVbhgpBOVli7JvItLKmidQ3Aza8EZ4zPIiOFN4GGibCFDMoRQH
yypBfZTvUwwjO+q8JyvROpjGFSVtMveH1S7E0cKSqFmQggqTdx6s8scu/YYd/UpnjI6pP7NAdvzt
7OOhL/o62i2EvbHv6KJTrebPyBG06Pyrw1gjl6xLgrQH2gIHt2+4JP106QT+m0kXNvi/2txY/nZg
a0o2n6lKfAr5g0AeyyKfVGFRXybUgphg0n6maoANftVR2E73Z5DTaw6iOjbcLFT5v9EX/AaFOYRc
Li6hSenLmGD+7fo4FIY8i7hnCEAxfLCLoTzaeoaLwKe6W+DRqt5ag01+dREGwHZ+Xn3xmxijP5Cg
n5pl/SPhzASWe5U6OcNdZxoU/1bFvAhhxS5bSLDyls7d+Sscq67Egt6PT73F5lkDDZ0tEz2UDL7Y
iS7IvrT6WjB+HwzF6izLBSN3td0kyNmqioHy4lr2gW0Psq1rHnnXNFB0M48Uk55c2IrkhoiQrtFu
7piz29hiOfHsODYwyqD0+6sTuKlPdiC23Cl3yv0mkRKPJSEFNd5LsjEroEfqKwJrtkvq5CuiHkaH
3h9VP/qnwS+7oGE4nGRk/LDuJcGADNmr3uFpMr0K507iB9/00R0YZY+0e02Y5ZLTfCEprbpubSPb
AMXmjc6jr+OS/MDN4sjJNcgyGCq8qaOjnQyXKspRexJLmD06c0MLojJA639/MS5j+SDnjFOddD9U
v4iLi8NcyX7Xb+Vy3kYH3nNkIS5RlthVJKnSyrPPiSTMaNMTou4GkdeVJ2h9aMFmh0tAznB5Zthd
zvSJIwXiilbfmjJDeS0ZW8b2iJSSRuaybdExcfuRD/9sn9Q2rPf+KiA/xfU9NWx8lklbB1nfXQpP
Nth8+x9saqAOVMNBaAgzXpT8yIroyV2yNchE+j6s1XmN55O3iO5zLp2feGTMrX996Iy/CBGXPs7p
l8Rfk9u1Xxh49E3y5EYZrgz7XWctdEuqor2e/9jiWy7Tfcdgdoemfo8sD63q4n7hjrvZBqbiwxAV
oK2JC+usYBhb+ZAySwrGdHpGS+rvNpt07aXXMfsWJpxMoaBtX/+ufvX9nZXc5U40IHAehpMCkaRT
F7iFYARWSG9f5Fy+LjivmKrlXHYI8VqdUZtHSHtHWQfVkO3oW7FqSuyxXiovThkTmyTT3y1RtxRU
63Gwi/wI1iHHXZWKc4GZNuycpQjnbe7xPtsklFaPBkbXfZr5ZFtUy1GvULssdCc3A61X6KLf2FMS
3w9RYkJtkupuyxiqWFAWAqWW9yyhaSsisvBU2WMxEd6Ewn3V186IhjWPqpOXZUFbJveb3S6s2dBj
jvX1TkQn6Rpz4PeNOyCZ5tIz5b6okuYyX3gkPWGWi/02NuB/5TZzjkbuTLoSWZ2891+gi25fxmZM
na2jcxIrTTSGu0NU+l9yUtbNbLI2SAZI0J1jfincDZC3eJS60uJiS3Mjddm/GH/tX6B76KuxCl3Q
9adoUuIgg8VkqJqaAVs5pT312+I90cMdzGp9pSwzn3qhPnKGQUvEyNZUxVVnmzcuEEeX1VBk3ziT
A2p7dE+2mEXIGAnKfnXQYlxPscU55/XQ3nuPW9SSorjV5QCE295vuYQ+L9ftHp4LcY/XJ5Z1DyUR
RUPdzrdu53dhmzQkFiEjufu5JWZ8aCG1DR6TV1QpAE/jJXmvJnUj0cXjqIVs5zXlyeU5BgamExZI
6yMpNhWy/12CwWmqJ6dyQ5goKW6cjOhTkhDo+oYNl8R6k/uteUmcpcEqa2cnDwsHn1g2k9vI/pQm
oqyiAuMqelQFqkpMLZweeCg0lquHFlrAyssapnQs12+0P3+MCI2etw4BrCDsAKsl1pfF1ecGmgIh
cnPzcJX6sNR7qpqqOGcjHrnUTy28XXUWdhW2HsyOrBCoiR8XQAWPdtx/+FNNLklDyg7rsL3tLNOn
SdbHlMaYY7gzSKNkaPFBOAjzmJCow9d9H0YCtyxLXtISrZ3h0NFtZB40RvbbUoj9OnN9ZMPDYLGQ
FnwO3J8ZsqL9OHfra9JfbcOuwD/rZttlNjnbb/He165DM0nC8tBMWC4SxprLSS99Ea7kQM/9xefZ
35sNdGLlNFgXuuq8zajVrdGi2Uu4rBrIZfCR8b+6yCa3OjqKvGBR432XLMV9Y596diglf1UoBLOu
JrZy8LMd8LQlem3V2pxHmwB1PsmcqsSltiqVpwl4aJeSN9rZ6BmWOL8d9NDvKs8Cul6/5aQVYJhm
VwN13X4WPgzStsPwX9b3qRAt4/kKAswwXWJ/lPtk0ys8xTx76CMHjEplDVSk1a2/1Q+bDxbXNj+m
2HLYsS2Yha8kINbWHv7PuK1KpBxTdKwd9yoy8ssHxyOBsXNUelNQse3Wjg1xwZwB6/lw5t2KNrBj
uUgHH6K8Y0xrfPrgvv9er9xsTN5MKLJ6fajXLhgofTRzy8ASjQrd6woOhP9Ta3UAYrOBedDmBhqq
8wJXNZ1+rJE5uev03ap0UArLe1DGr/Egib3jriZkgBUMqzUfEq/GdxtEfuVdmsbzbq6BInhhvvyG
t2iL6mM/9hJ6aMYUVdMMdddnLL0VNkDmn8tqjAheKRdq4mrYE4HCuvOBCAMfb57iveVOcP4HUMGr
8Xpobu43br4smHouJa8jn2KhMwSB8Utn0GTzydc7or/PZnXfDKYNx0zyckUvuh65KslKNHsr0X3P
6BTMdZI4+VirBkbdbKLCdIunwyA1HZsaA1Hn38Ay1gy+ASOyWMiBQfWiErsy8W8nrps/cNUP5cxu
kYDIzBbrAW8SkCflPKpsPZSEGm18zUA3JVIS1BKipNGt3Yk6zHLDuaXE6rQNsj+a84NdlTCzpdvs
cIIQScV7J1qa4nUt7J6QDPY6JmJ2wiop2NLVe3B1JMKs6UrUvYyRLaQiv2oGTVvBUbWyuLtD1IA+
Uq/efTY6uINnIJBTBd80S1jnb428KRlH3nIo/oya+CORgp6BS2uXS4SVjb0SpNuxpHNb/WV7w96e
pcLmu1DGauKsiBJLdqVtKMYI6/X9lodOf1jI9Jc3K5Q7ZH8hjnhjqrTd5qyM10WrR2Vc6j5ZXftT
F+7c9aUupQ00rpvOa4rDYy2yHu33hJWJtZlTKeDUbfLb5aPD4Ad+j/GH/SJKnDT58lmM65nsgjWs
mY/uLd9eHzN8HJp2IJqXEXc1FtqZSzgbeet5/XVKlm7tQUfjDzPlyEHdJQ3HvnMpOxEbxQkJem2f
ANUXGdlD5GRqYA0BOw9sOTxEn4M3cJFXPVolwSuxM5ycBvmDWy2n/meySHOOKe72SYl6xYmIyiMM
+a5ao4494DU7AwfU6e9LhRz8gBjye2uQIBPqBU9AdRA3r2MHZhm3LX8QIedAd4T+aPUH88gV8rfc
zW9TsCRkZyFI3qmRnU+3DC4zTDyzbFLIrjK02d5odMheFMkKchsM0Hpp1GPtVH8m07yqstQfWcWZ
rrsnd3DpiWvSdNCTYxORmGNFFmP9bNz8jsaKGgxQZ2D4HmCUmdilLJ/N0OydHoeJgxUsi0lN8RYi
YV1I8xuM93nuxzCJ8/JOa7I7f94wzfmTmvzc9mo9QxaAcTdg9h+QLwMNbM8d78oX+3uqrfVY18TX
RuP67hB5x600P8tt+A4iurjzW/iHI5C5vE78XbZJfUgcwKHQJr5ngCI213Ue7esLS5sOK/GUo/3N
ViqLEifMukEF6JmFldDcrHHCa73dVE1bXj1R3zsGSLuqBEI1ZQUH7LUdqPIa+cQEHaJgtauuT9Ga
klNSl+KpEM6wc+LtLeYJBEvl2ndu3Vn4aFQVUIDFYdaCgKBK8O5qdgmkRQpDoTOVCNvsFz2xRp34
pO/mxaB1dlif/v3RyP70UPrWD2WguY4wNmpQ0Vs0jSykOFijQvlhjyR2G6mUSwojuVo/tNNhnx6S
65RtN5SmOND7pO/eGjX7yceZ4w2xQ4Gi9bM/lHd52ZH55m2/HePCEzHRTV7K+E60bI2Vlb6NXZsc
RGYDJfL2nsuUNJLa+YmvIhyt/hlZvouQ0L8kfKYAx3zzF4zoabbSosT0k5nNhHVEO0DrBsB3zNND
K+bsYnEBQAq3SFJap2A6T3PtfKw6vS1sFgGQAJwbFsvuaxXHK0Ie/+zSchyqGPVCZggOrRYQF6qr
kFt0WWgmBm/M4Tn48zu7ng5xccXvauQQM5E+de3BQyqW7jWOgP2OrX8UhneJGESxQ451Z+S4nJUA
09JnUMlaD3g6O3C2luMBlDAi/d6qD95Y37p4zTWxGfQ41XprT8nnWrvlscvJ5vRj+32ijD40Jnux
rJlgU3N9T6KUCkVd5g9KfittKV+6KshLwtCbNPmqnZwftOUVS2R+F2XjULa5DKpIiTezdazq+X11
oRcQz5Cx86rb264sHFLxYKZeimybn/Qk/ouj81iSFNmC6BdhhhZbSFKL0mqDlZgmCLQO+Pp38m3G
rNtmprsyETf8uh/v+B6BVIisOmTFySvg6g5Y4kOilOWGpSYtodx14ezWvy4eH65pZjE+TBBR+kC9
kYIU4k32ZfoNOFizjDpiWapiq0GYGXx+3HFZxk2AEIZFrGJvA2wxXPOg2eHD5QEgCTuz83Oagcrd
Y+XDFlrdhIpzcvfNQA7aODr5qAB8hBQeVDAacEFiYZcA9ELVUNRhKrnJluqRBAs1ozbcX18KWJaC
DlHDAsw2Smpv17oar1mbP6RLQYRLz/heA7462nR2TrPeHY5Jehcwtuymv3ldUbvMElwEGnVkI//9
MsmdKsU/p+Hd5DDwi17vrpbt/efNa37TX10e8+HS8pKtBPLJwH49dChj3EuQ+nKXTgC0Eh+1SLn9
fF59xI5MDXuj3CdZ5p/trr1Uth56M5l7ixu5b6I077pTb8PjWPEnrrrSzjyhOY1U+fC52Ib+wkdE
Cp5HWgr7jCbR8mxX2L4ITn/X7uCfkL9nSm6Nk6nzjO70OWWpBhu1T6bDkK3dVWpQiaZOXXTR04Mw
kaXUE9iItcOEX7BXj6sUFJGmLG1fzCrG8RbQkh3KqSjiEc90pAFl3FDRuqlGsW5Axz81a+3grncf
oLPLc8vez6x54HSG3fDCmPhW4AQEhi/iNkl5JZXJtHXZ2xfTZIGLeh1Zpk4pS0cJ75KAgqLyvvCe
/ITSiNGf34oenYnlTP/U1DyBHYtFFPGriz8Un9mqE0TwgUMsVf4+Dnyy/SjjukgfdPM9F5Z/yLSO
iR/zXEk3WzngNpS1l24Wam85/3gHRSJqV9TVwNd216GH/uYbdRcXk9bEOBCnd2Wo76yuayS1uYt9
viCN+4mSCf5AvHOdord4BtlZtjYCLQwzoejcS6X+kHh0rViylLTpWV00zP3zKOWbq8PRZlsNN9RO
w8Ch5l4m7GCmYHpLk+nDYZDdcPjtEVhzjM75PY8I8nFargYuVKbCFpeKtt7Y2yHRef/mfqBW05jb
TeUqPUpa2v38yX2rZf6uzbP3eF+iNbweNkkDCdK2aly5fVhmq3/CzPUurdcURiRQUuBag8K4JV2o
S3Z6zUua2myZIue08dzY7MQc0vWl3eFwDPAnFvBJOazfGc42NLaB4TrVyHHKpWbxmS4ha3yJkIrP
6v//4EZ1LqL2/7MUXPPCmbtj5x2c0Oy7/Dr0Rlh70rkyEhn4fOw3r6+HuCqcqznm6Y6S6xuGMeuI
m2Q45CbLNtb/x1rSPOVKeW3AW46yuTbC3/v6ZMZuJS6FxBbDmbCpHB5q/WdQuXHTt5AVTHw+ARxu
N28GONRBHTHD8uTgJUSN76zVx0xzyN2X/qG3VHA16/5v9LsHpzUnBDW2uKnMedxJrGG9qWe4emGY
25XidP7oLGqJlnaBjmszIhRtflO93Lo0cIa5AUYrSIkOzSZaspCUihdpeZHl9D4lrJFUJhDTRHbC
X+hHGWNHXz+6gXbIPaoZVGl+rYE9xd4CbmMgfMUajWcJqbKLx3IrIwQ2rQE70ZahTePJsJ3S9NlJ
x3bbyVXDUDXvOqUAek9mcoSFHTrVh0ED/c236qda1tc76iOV45+yjIhMJpbzIoHXVTPY6MnPCsIa
UI31tfCSDRkZ/nP6jsas0rpx2tjaQU4XfUAhOycOGtezB93qnYteVOyfQTbwHNd4hI2MvksPoYKi
H474/d7r1w3Zm2CvEUKK8opr1eOdHmcWpA9DzKFRmtZJPGu9eleZBOelaZtDkZQQNrQ1izPF2CFL
f3noF+849vD3hFfSyMAAELpLpnHObfsoH2pUZw/amlHWz8pJTQYX1uyN/ogunO36wW1CzhD4ZVbb
iluxryzk/7XM5g0xCHnnv+6WhvMYmzjFgKfJsPcKQFNVbSLVe8zkTnqcLKuIpwG5IOW50rmFPFeS
l1aR+wnPw7kJu8VFw8RNHaREKhKdxZvd1kc2cE8rFDlztHkpkIncpIPgcY6hIB7BimbolK94Vm6O
xOdPWbN+j31+mgyU0QRdmu0r+EEjwgcQM0Y0GxgxoC2ES+pCW0pUgv6U62APeIGcVJoGVNcSgqOe
/cnGKX7keN7HIHxVNFrZTdgsZnyl9XEnkmJnNthg9Pt6Ma3lu2EM7cYmIh0N97/dUB5o+5mOhU2p
pCqprTFBG05a+k0NFWEKQ2cHm0zw08b6r2QTDye0ZxijCEuHQ8mZUZujpAr0s4+f6555BxUlgNfO
LefAzguca0lDkZzBw7JHOpQ1ClKljFtvssYK3Jbdq37XawPY10VNYAPVRXjaV48xi70ZBPxKiA8v
yR9I7z5PGi5SM/nSXTdHHQXrMbfCemmqNWIymmm54oxfZhkorS741XRh7IaZ/a9JYbtpnfnomoeM
qRx/mjTA7nB+xm2iB6qj5aa2nr210vfEbZGbspHsK81zyusR0Jf1w7VmpiUUKgnZoaiYn3p0lwhL
64YRl6Ts1IGfXt+rzgbjUKxLtDYPpjpNGObRKQcVS9P8dNuiCW2tK2OtmkGuOTVa71x8D+4w8SlU
vxpTsp6IcTdlhhtCCUISYSz2uJtoAgSTLvC+BXn/oRaGnHRIu1c34KMfOiV4zxh48D0J9bThjGdU
9bMM2L90C2CWNg82w+qlDx6tb6vhlLu+t2ODWzsqPTjZCplRGX4DvVY+ZsSZOfFUXznLvHCRPlK3
bct9alavnTf3lzVgUUCY4IhpHkPkcFi1JolNXT65/k/TE2u06byPi69ugccN3ZDBkd/FhCJ8Tu28
dgZPHSQ4Ty4JH8lfJLsWahu8DUfstYDof1D3wAcz899q1mk0JYgqJvPttm5dI6xabIgGhCkCret2
Uf5HVXSsm4udC6dASqR1Wbi04swNy/r8yjn6Aa6C4z6TObC2/Siybdli3NKcqtxI+2N1FV8RBvNQ
2S9qyNLIXZwzuLOKgAYb/hWaTCsxeCsA1y3JjlBjQX3vZ4aOAEZCej1eQZ3Bp8Ot3hcM1JjFd+NU
vhmp98o4mu4DXD5Rvtj/0gqNvDCnexpms1pLupMrGVtdmt8ri/DtGqxsdRo4zAKUrFk5F2ttnC3x
N/iIWfeKQk3ty9TAn/Bza+/58lkFOSVsCZxBRiMR1sUqr0J0NGlYj47TgznT5od1rb/qJkdjLpBj
SnWch1SgyFFQQQ823kcE1N1wMnrnWZBcOhL2MXfA9KkSaFnxBGJw0PdZ4dWOzGNjYKJeZHoWVbOl
ra6kz1rUR/S/R4Mx2QigT7cjq/KCBzrvaLycq8Q9zOx17BEnz5iVDqM1+ntTzNqJWCC4BsfqNxiY
HOrqKvdUmPOHbdNhGDh5LNfVOTq187MObbnxKh8WK7U2DbHdNIXshiZxcgNPJ89lvyeqCxH+nevq
rcyYRgD4979q5PCzOHHmpGiU3hKmarJufjjr7rPMPDp31m7etZ3xYiCjbicC6HPFytPvrEel+QAM
A/gnQaaV0WxVMHOM6tEelHFuKjDcxLg3fbdg2HEzcDxiW+kewr6wNjb+lqgB9bMz6iNjHwMOxUal
ZQfbbNTJ05SFee2GMvZMtKa2cKxz++EYGAWywvNOxK9+55xWN3fMCCeP96pBTfvpDP4nXY1GQBR7
jQcXgiSdQVrFElYzG3unOzN2r+XN8GeexkgkIFm6Pcmy8bEhPsRxSGwdAtvhkPDy0CaH9zfIJj4h
QkKd7wIIpV1EF9QjUd39Yk1iDAs7fQU8hpLmp3/lcOjlr6mzAfFl9U1LYbiMM6e7hanHTvyPXDif
huEQlfKFHovxTWk56t7CESW3YRkEwg/ptQuixmObMVO0Uw79bhDcfiW2j/PQpbH06TcSLY/LsfUU
3mw2I654CEw0D2HIH9PmX0xImW+QP6/JOP+ohTwvNNhYH9JfN3O8nYHhNVyHQGxqVzrhevUUBDJO
UeCdmQ/xWdcNGM0pSJxjcbdIpJiCdPLjZlvHmgwe2C3NITP4FJnWcJILCG6na49FFQDX8czvQKoY
Cs15ZjYqNesFGh1nE0SwsCxXBiX1YukrKZYqCbi8fSDv1RMuwvdWL0RI3bURJUINm+9FdejVevCC
2R+fdwf6gRNO/DC0DcSW+1PFwRKlNRZcIRov2/bstGUST2KYt0X3MLH5vJsBH3BP3nRF2tAch3+6
KmJQ335Zg+MtOZBgO5j/wToxwd/FM7yjdvwC95aEow2XX5ETcgiYsiDy/hmSorimfnfRLBzuy3DF
V0w+UK/saCGSwr7c/S+vOcevvLwMdvNyObLwamLyRsc5t+CCpax52SLuKuo4GHTODdf8lujbm0f9
rSognkOwXfhwcbdY+25SZB5mvDY9RcCpZcRqDQCrqyZeMS7EMuNTTfmZ3fvYXP2QTHhoHPnqyu6v
F027USY+vjmLFYZNuj5pP9mxbzP3HYT0xWad0Dzm3vRnju4Ii5Gy9vQLa+ytXRYcXC3M66kcWhy4
2G/Kznmjrye0Ask+x+jfvQmFo2DpApQGV4DE9DUTUyRrIymusADxYwnhxvKpOGQciVflPTt9XUcM
3d6mrPEMzSuHxdE4auXPYHX0aDraD6dbhPKhxGqDGx7jASLXfYNi+VPkBU85m9tNnwwPnq8937+R
VcB2Wq3pefg3lt2w5aCOfLHgyXWbiGM1lbCS8dHpM2OXOxDMWKxFesbQVc18T0n16OkruuJMiChf
WbyRe78Zuc99QPWKkar4010nrO1tfRpSSuqa6ReBHc1hcWrQHCA4umRL5uA6+43J2jA7JQuqipPT
cEH2h1cZoY5gmvD4glkzliK0Vs4vbKP+WW5/GEbKTpGszwjaOFE8VifsDi/BWnGTO5dpTt/qlYE/
QMRQ83vprP62gGHg2QKs4YSfwWBnAEnkjT0aXc94DmmgGnrtUPW8kC0pVNz28JmaXPzj4Icigocm
9K3BY98mv/WqfB4Hw35ln9JQGmZpmvNCbvIhZzOxLYK2422TXYU1NJ+LPNFHh1GvUyYQZgTOesi8
m99iLRMsjS2nS8IgcP4sr2M2o6kGQ9ds81sZW2jM3BuDHHxUGdlzXXs3UuCKFwLXKEfMn8ZCkRoD
zQpb85nA6LbsSA+PPKrtxrepdl0J20nb4EIVy75zsQBb4yxPdj2NOzmJCx7Aao+JeQvEYDhnHsGn
9LlKVh9mkyG2QmtQZriAlwnHQYtJbNSnOioX9cfxjxImiQabV/MBmgK0JYuDR1HWPMOs+c3SKGjO
OmPZtxq3vM8dmY2pdavL7LMafVqVdQGRYsWFmIoKZG1Zo+KWF2tIfJZaANFSfeBctxibFqjmTbfU
8+Dw18V1+0UO9uDRynWYfHj4pZZcTL2hJiXlMWyWiH3SxUCixoTFBAp/iHOoJdiZ7dievqKyfloW
/L2aM71eYoZLMU2YvZeFg9m354HrrUVwJpQoQKlY5lufJMj+GuwMVpP/JsfNjt3gWywAbDDFuA8y
OrJoEumr+S9rEyBgenAQ5YC5Rx9iL7e5VLuXhYfyZDsjZmCc9XkemBundJhtPP+A3mtHVmBDul8e
FSs5GuPTT38F3LbOTfZApJLzFcRxIjoPc6BJbDNDEepuOtO5Qllt7h/wYX4hxtELa6M+5NbJKkw9
bIE9xrOGG6pNqTitXH5u+i99pInnTucNcC/UwY39hMiDsy0f1m3qaq/MoaEQiKOamnBi6tqn6+CR
9v3kJFV2AcQjz2btvpguLgYXiZa7oz+5OnBxCCp3+0+04j6hsnz9s8qN4xn35FHlXori3ezUNzBQ
60uktOCU1J5fq8qgs2XU6kiDchQSCiQ6219mA1nLBeimc/q/52r6bbsAxsnJkSeoEHHHzvgO6X1d
fEo5rNS7BqzIrpOeHhcL+7vW2M91r7+JYDB34Ezaoz7y6PXuOS1ORgRU1adffLV8Eh9tAvRVeB0J
7k7gtG3sV7245albwqjl1M9wCSKNlNjNpsdpvhe5qiQArOuKjZ/Rq1sMwJYI+mdx5RkHZ6i8jWUw
vQy12NH/dK5WHA5a0Woo7TqoOdVqG39EKrSztN5lkqGKaeloJnxjKh1gWDrDE3YGsjt+xtU8+nDw
UBlcZ6TbBWuSlRLum1AEWpfy6Fwt+3TiTGAEBAzN/sdq7Kuer+gDDScOQSkQryk3qma32EpfvuHg
uH94y7B3dDPd0XtEfbnI5zMu1KeSYNhpkMbeXvFoWiJ4HO5RPoYbL+Tspx9K2/ixYWxvkfMltcuu
+WpnxqVm5adhNqeKIwmdrMRTKndDkzsXCuFe5hHxLcvnh7402uuIOLDmtGcza/xSjifCDjRkzEdo
E37AUGyq1NkXBeY8U6SQLdo/XkPEUQuPtayAkZnBCYlmJ3BZgmBf95tq01QsD5QNcsrnAzWJR3TB
wqhsWF7sGfx+kGhc1rjtVQE8vHM+Ft9FaMq57RM9kBAcTH+XJOh1930agYV3iNf/2b6bMm40uMxI
mY+epL8aDyyKJaPGek0bx+Q8zGbHrPq9sS7BphmNFDY6XZ9p92XNNRkhY/3OdLlskvvVE3hI6eaU
fiKyaEeXmtVNbeNZ9Um2b2wfebnzeXZpXnNNOvQ/KlDjsfHsy/hVBnZ/RG8mA53STWWwg9wRKRNR
b3MezrqkBoHZJoCi0VNTj0M4/8EOgeMRiI4fO8o+enXwHhD9zDJ6NWfRnhbQYCy5ZjZFyy1gsYL6
r+WXYEgDlDQOwqVP7YufnG1/V+n5sr0LOZ1mcTJ9wiVG5xnLz7vrsIpTrIdXqFtHmfNH+wppO89J
JBD33jRS7KnUYpeausG2VF401Doc+VafjspzSOEGwA/BG8SDuUL/kn0Pdx1fgOUMsdZQJwv49BoY
BGrBaOAVc/S4cZYjkzXXxFgyXFAL2QGJ0oIuiXNc9xsLMQE7CXtwZVXhNLP30VPXflhTc58AG1aF
/ehpyxOswX6DB30itbMRufNcJOJLpwoz6N3mYKczE1pjHH3d/m0pKg9sCGsqAEr1gzPAR0W01p0/
5FGKafJA/cDzYvv35zvtRiXbj9Y6FeC7DwoFbZYT5nBEAOrPMOjUwUhFFWgncAnyTBJqY6qcfdvq
PYxN66JX1/6xKv793/lpK7O6oKj/cQXQFdkW0JYAcHPQxJMYjOO359Yn4DjoHriXo05kbAnsmgAd
V53NGZeYPqdlmVxWwAJVgE+RuUNdrFzfYX99tevBjc2ME5Krqz8tmFlB0XkepYX+qjrupcngDqpB
36YpW+Gc8h42CRq+BuY5ulnN1YvdQvso4LEdmXQJULe8iXQLXmhjzg5L91YjiaX9JX6lkfmxRjzX
4OucYKUnqpym0MDIZOcGgqdbsWgd9/lEG1cxYda0xz+4N26sMg8WLeeMSaio1awnjLloqmzsNgVO
5BbKyqtpOPse/lZYsxSK+wnVviPqvyGbQq9IwWxvC9ygiE0c/V7I9+k86aQbG7U2v7ueoLDqbv0V
rNMdjlqEjeTWyvO3PpcvGPOw5wDZjHz26VEpiZyoQr93aRngW1L/lNT+L9M0htq14YBX9txIHWmF
zi8eoGXLk5/9VEh8mwpX5qZNK/OCg58NrTwkZvsLRX+6IX6MCJ4c2j0sA5DyVeiZZU1hyB32nI34
V2gVU1nbRQaLW0zBGTiVpHvvarDd2exEiwFmD6YYcbY2tTmCUy+oY9vwxvSb/R/Ea7sijrIqxB+a
XEKR4nJTvg6YE2WyvfuJylFfqIWxL11NwIOu+qbAASj8YqJbj8nZL0klV6/oD/Y5bWg7mzXAW3nZ
3Iiii3vp8CuBdWvnam1KC1H7wuPl3oHessLyPn2TlargsLA37Bt+qeSKtWet1YrviYkrILtqr35F
OxMtgymXUmSpOzElO1BUBlyatfuMPdeqMOd3xaHxaxUXlbZuEhbtSMDzLrdFgnnHOhnECkMiTe12
ru3TqFUxC9Fk3wMKGZcgZuiDuezUywY7zR1tTIMUW+T97FVRNmHtznRv5V7I8+2YN+e55hxAEF8S
g96Re0f2YFOPgAQVIC/q2NU0wkIJA1dA1BLnyzHtSBykWfmfmiUh3SXYL3ZG4bpTfGU2ZvpANPPR
ZIG06I06F0byOw4rxseHJlm8i+55mDFNf28nqbcB+cc6YtUeJkOsB1U3n6yMFuTdf0rgRi6dAgsI
uXHF6SSi34sOtqw7GFjBoGic9PHRaAHgBCQLIifNusiTSbWpBSHpbOoxOuMYXPOSnmA0YLiA1ti2
hz5ZEd2NbABoO9oxY7zDBQU9GXK3PHFIQBKni2N8c+fVOOF0LXVTIKCx1mbHlFG9hPufOgj/2NXW
dGtnc8elPR4Wje+3YBR6GLv5sCTKOS3gQkKrest9wz0xUFBaWbn7clhMwEr9EmcjJkwpUnWuAKOw
saOkzpgeoUZox6q3tCNcGxbMdVJvrBHzX7cCbmXNwUu+WyIT/+4BxCOmZM0JtmqCiSOQRE8ooQ8L
KZY9ZQ5jtJprv+8bH8lCBGrfLyho9+NZPLE6ioZRL7HlWRiq6/EfI/h6Io6qn0iZ/OSGpKh3xUoU
FoT4Ih8h6t6coJ3YN7HBDkBNQMT5cofGO2Hs/IUw53Awc5poGVZ/Z7nA7Dm5QsEcVsBakoyhQXnE
rafU6Zswe36YCFUPBaduujRB0xrkLHTU4LgpRxePsK1uhDDJz4ok/W09au557g1+8aLK0nrK7G4v
zSx9X6rUPOc1man//zLpDH8XBECx//9Lh6MmE1VeHAYeO9istfoimgm0oLSnU0Z9qsAZdxyFf9E0
geOh5lxQ0o51rCkio42UDt5K+9aE9Q/+RbYdnINlJOu2SeoPhXEsLJb+O9PsbIMwyMt3cpflXtlD
N5ZnHs2OY4u5jsPWaHbtMOivHpvOqFytY9LzIMUoR64/CixaKIvU6TeDgSNroUswahigCL4Zelh4
WRCXNga0MasXHITuZppS/bGaCNfro9hYytAoiilecqiJ+8EmATV6PKvVyHEt1y6EvDxOSKd1KoY3
32OZz6rNZQVCiZyIyiApL20wmffjEqUGS2cee87Yi6rAapNg9Zt73syhPMzUO4wCX0Pb9fR6awnO
Qvc1b98z/xP26rb0X1J0iRVtxKuYEGoCeBwUbfcx7crz5PmXvsv2tpFtm/pT1eVen1bsOtRWoI6l
WHJb/2VOwDhLWKAsQaKWJFXPPOjxbWbgudmUmvOuVHNUltCtMEfMfRASjHptMAGsyt+4Ak+IeRx4
9upG8GKw4utHqAEKSnVHYssiyqPov83ZEah3o1/CsR8i30/fkuHkTFim0oNGj6neZUcDFvUwbwYW
rl5LLLJkY6EG69RPJAqwCiBAnSsybPWaUvtbf5rSjfz2PUABawFwYDQ/tpi4ldqgLlkSv1NznbMf
f7Dj1tT2bcURkPWnBtLKWD41H5mJ6tCJ6Vs5C3G+eot+vJ/1FaGw+xQOd+IiGpodX0rXZEHMXmLk
CIV5ToejMsK7qLr+3ATBiaMHsYxvrXWf+O43zuDFk/2uq/Wot0NUzHem5PLAwh6I3fBqaLie7ZSf
+UZrkzSfx/TVcaodXKzYLcNE+2mg7u2JHlTZu7l8pOB9PKj+TssxQuO80LLr50xltWfVsiasmzgZ
/pVENXE5g0GIlm7GVaWomGlwB9eYNX88/7logTUQzEk2/QS/K9BePQP3Vn4BdAAzMy7kFzR7UuZQ
1we8DasfcbxP8VThPQ7aMdRqCuCRQ6iJSHCX8h1Hw9Rw5FYnCfwfJE3EBuIdcGA4Yd/W9G43WDgJ
qge2OSS2r9hrtznZeCYgpX+Sc4vsux2MSS8InhviEw1taUhp8CXYJyG9C3wfc1i5c9xaZ0JfIxXB
pl2jgrCQHeKsvpV2eVHr1zhvcSFGmoPJXRmRzsdIU5hWNgfpOUeFFuYljMoEUxHALhgsd5QSYOPy
orUtInqJE6SWgNfwBI/c5uvBFlji9rOTnZd3Xzg4YlJlW6GSV0oGdxMor2EOtYQDpw3tnzeD8W2z
em7QQ/P1v4w+O9MAbutc2Ohri4NJotyYwOfzTnDf83dZ5ueRDZCfUrRJK4DpR7mfhiqh46xKzgIW
mrSgfqAh5y6l7eLYZCdSZnuXrvpVfeA636dM/8AzmHWsQ41lY3J/0vY5N74HB+g/xYqIvHnwYg7/
9U72Z3HNVvLXIcikN0dgbw5HNHf4bvSTNhf4ibr9yEflPnP43YDCiIqLwlFSA5iB2BUaBEfYMLJb
OHRccHpyrVqwCOeMayl3PZb3cjcTbEtlrJExNYPHsR8/YbtHCpGAdfZ+mZeDlb0NxS+Ob7i/oc5C
OGtuenlpaCnmnguFyVY/u+Z3IMLEje7AT34p8axozgCp61Z0b+DDaCearrpz1LGoJtWDXzc7o1hY
tVxaapY1XmD5mQhENJkqKl/sht360sUTLcvAgmFEH/ziVqX76i6MqhzH/sd9DZ7mZ40NJe5N3bn0
yY5NMpbXY05TJ4jqTRnwvuuRwfi7CcLSLRHLbMJi+o0NNcuGy4wFoZy3EyvtaYV/rZ1x/+2qqg/N
EfMsWl/7bhZaVOxKbA4VuUqD72PvY/uUPBY1gsajSWy938suiNvl974OHEC+D+PbQAIpmJeNgS7q
0TceMLLjEca8uSHQuWW5uRnEunfkO1nkFqS0hWauxnY3m1Os6GfQK7Ae3X8Z24gAUTYNrqOPM6cG
QnivinVOGvHqBqaeoqDUti9z51Gq64Q9OwuUByRjwqBuXMyEOTE+51fgJUdvvHUJN10hLl57gIA9
kKY1lxtcHrIKY2gwQU4y7qAhORRAFYiJZhbVgxnVQbYdqTgHxzCi0I1ANElV8oDf9hON9hhFqzyu
/mMCily2AbrQQ17vrHj4vvttoXsnZhzIW3eHDdStBKIEwBEsi+08PFWifszA/vGmjuYMJ4GF/Sq/
jYonSdIfGXOjgERMCsL7zkAWLFaXQhwe1SIfSTPvdA43WBAw6ncQz24NxlbMJJSg8lIOUOoIQifu
56KsiPBrmLKth5QU1uKx7DjPTklsYzOVWLNN5isCE+wbhqjL/qPG+46ekPiyWa6xAdlWwPR6Ci3u
tfEj3RtJ3GApLYxfPeHPqd5bQ26rpgjtntTIQOC3ZQdKbl0mlLnkj0B9QteCaMpzqxKPMAw4lGxW
SuOKPokwgWz06u6BQb9Y0OzrEC5K2Nu0I/gaWKy/ezaBYPiltujfwu085MbBxz4yG+86KZnVPE3p
s0Zfq0aRpWBpSTsFna2ktfvd0z0c7i4PXcW7wdJeIUmwleIl4odYwmZetevdl3UUpRNLW1y6+1br
brMa573C64Nlbwa6V2e4QOgZA0ISItHvOoBdeW6XIQsT2hCOnJEjaV5KYgccifmKb9aDU1/0++pe
gmnYssngCO48TjzGFTf10h9Z2o5lTyaq2GhmjUtlYm7lgGbiN5N0nLbiXdc+MGt5RKHHatcuh6Ji
PwY4lv0/CthLOlzH9jfpf635PevQ7149pT9jVqNtm90Lx/ZBJLC3CcOL5cdewMKLfRf8c2hQtLlN
66kjSjW/dO7PrGNxrNE+9KeCn9HmThU9evrJXOtnw3mo5uPcozg75am3bnjm7jSquEweukY++rTx
1Mkp87MY4temEg1tLN6O0f5YZfvG0T8y9y9z7WiIEv+RKkQXQ1LlBbjXFKzPOfLN9igN7hpWLDk1
AZVg2B/bvTUgUOfUGEKIq1/N4YSrcp/6BaZ6JDMYm/6vXV2Majx40FfcotgaYwVTSTAHyBCUQWdf
+4YIaiYhwg5xyu2We8mDyeNelN4VYtinMKFz0Bciyp+xQIe+U00XTDeXEsGZKLrmi22eL4+9bR41
BBxHHTt1SFCGG3pY1uRK6SlG7X/aakXslk5F92H2/9mgfVL0zUlomDc+CrPaKmt+fCjJUwGF9cwc
Ifye9yUhXF8dib2ckOjCa7x/8gJ3Y0zewXJSSO0IIlgAeKr7s9gtzk43c44/H23H3IT9AIFtuPXU
nvgKw5x6T3OeU/jB7ttJ6CEXDpux4fMQLvsybiVhxG5bDx19Bkt9qKUdcz39Bh04htQ6cP7Z6ss/
juKnaqQ3qs04gwTDtprvoRJqe2z7lHNzOsk/n/5plKdWWsdu/Zjdl8L+mxNMihqwHbh34N5qGKre
+lhV/uMcUONLBVGaaH922p7Kld2q9opH/WVGCmGx8qdpGLucEu0HE/CMoAY44ZXasiYgDmyzjSCC
xTmHd+RygdE/IHTaW5diwFZoF4hQha9OwrO/Vk5jTEzwiXiuu/q5rk2ShnMIFYZ5mBGfuYvQXy66
my/pQ1zyD9xUTKcQO21mftt7sZ8WLIvLwrwD2g/7iCbfuCs2pt+ea/xQlts9riJF/KR0DN/bmhib
wOP83fbPyZojC9XPoHCxhVq4CzDrmVqkzeLs2+uxdbsdiUzHOXeOOPyPo/NYbhzbguAXIQLebAlL
T5HyG4RMC957fP0kZvFezGJ6WiKBe4+pyqpIIcf20ytYIFaBd/9Eo+IvlRQIEAvTK1x+Lw8a6KpL
rZ3gmLpRQUEYmtF3kopXg0kBK6o98FG/Vd9762KRRwvJbGfQ7VeUGFYtcAeywhlNzcv7yh/4N0kl
sHpEfFYT9Cwom85y4mjbTpOONAk/6yaUIr4Bd/tGW65DJ1diX1uCVevcWmYqvBUWQse+vXrVzcpO
K2ZAkheiw+BhUYogHxVInN8CLuhalZ/zsnyAOnVFmr9CxWHJ4y5CNdJH0GXyYVb3YmWh9+RnSbMk
MJbA1GAiCYNrgbhSjOd0HJ9DoEBbvylCf+3sSiTvoYFyQvLrwDR5A4EOe1WOrwzyKQInZyqvo6F4
mkqmH8LqPn9Ptx+1v4EzY60cQ+9rgL3Vka0NL4qIvaI16HIJCR/umyJEGr90Qzlq224x+lzInk2H
2amNJ23Fq73gVUPn/F6S6bt0i20ywUt0RCC0S925xmobpvpBSShI1/3aX3Iwj5l+G7dMeVb7lvBW
w8rAXuNx/KzV0RIqXzbbt45FlIqTrwPWhNWgrAtSNOmbRC2QoQennMOLcF6F8THN5T3JQvoMUOhr
6angcuOmCypj8kioxyuIwyT8bLGRGAU5XjLqeYPvGvjGbwsFGEKOM4H17khnmjvQUZO/Jq0nYf8x
kw+AlaeI+V63EuvKWlG9dd29bZ82/AuEYUG9GcplpUFCtZBDYZ8pk8nwTGfIcRFOIBb9jShc9QrG
uumWIR0wQKZsA7bKLKJQYYvp+mqp6G8GJFk5WGMRla6oViCJENClhhlwQrsz1QRlXEklXYe9TXgB
FB3MvvxusrQvFmkX8w7UnA0MgzxZjpwpfa0kot0UxPjxS6hRlEsQRp7o1O3WT/W3UfLNqDwbPVBW
XPvmKaNUseonLKzT8MU9ShabpuJ4xNsZoUMl/azh8+xR60TDv7bWKJRYC5KCjlpAFGaMXSBA6dUl
BtHD7EZETbU/BXrncctoyWq3q5+Q3+5Jy2IBiKptAomwA1q8y6EmIMya0gMdo2sxkB2qa9LXwNpQ
wC+ONheI8ko7atubJAasK6HSH7C1HBtusi4pPEocoHTkGirvFPzolSUFrZkHoXSvh6dk872K0wWJ
AdAI80DllRBpsbJaBAjgdOqHznBYFC4SjoU5qigJrRubXVbCUoU066gI4nE0ZIo86tT1HkkHBeKU
yCYnYbDCmNDr4xuLN3XXdm4H1liOBcfgN0O9xqK59NowmKABR4Arl/5OmyA3OmCv/SLru0Rc7JZ0
NTm6AYnIWrYtlwpMRKh/4t1AJgjpIq/fhhkFyH2ooqPOBopVD6kbx87EeoirPicQNMEL8RYqPc26
Yata5xVbIaMC8o28Fvlr0RdfIGI/Z/Wo09HlZRjIOH8MwkumCLI3o8+6Mr5WWr2xLAOLPSy57VbG
nKU6VDinamZpsHd6/WZBVeN5i60YYw0vylJyd18M8a8WokAoAIXu0cCUheR1FmUSZ66p36PukRU4
sWuGy4bHDjIt/ukCMJSfLP6srP3UVldgKk7IwL9dGVBNTHmG6yhx6Lu1+RVJ4h640K4A6pl3eC2c
KnIyYbCldlu3kU/NjrtQ9ll7IoHWSE4S5eQIVpA4MxSvwODYZ0JZifUgZknAasrTxtZZOwnE/Og3
gwnG1frKk+V5JS5mwHNXZ+FwzsrxpArUYLrWniognvakjkCUBvGhtL/aOKYeZIBDKMONUqa5cS1R
Gr2xhrxhTVp3AbWwY2vfe9k2ZtEOCVAJAhOsl0xTB/CzrIuh6TGcCbNor9VTMPZ8wcQeqjQyMVjF
Dr/EoKSiU2+WrMKIsxM8K6b7l9Hq0CnGpIAT4fLI6ibZN1iiEwQY7pIW5S7JTDXoYvkxt910RXdZ
uui5ImaQsK1SEh9DEQ0nQp4JHcfOKivR7YriF67CyFlefBFny2RIYcSisEFL2d6GyBWuUZNeTCW9
ROOs+tLAhK4YTeaRChqdyalhgAYDgtX9yrpJLRTTsazlLecXPDO2e+02PUHROkUmJIeMRQxL/K0X
xFHdWM0PITm+kuC6VqMlPkPAei0nzIu92QxHIWVoDNt1r+qdZ6y0fUaemC8pU0p/UFNQQBWZ6To9
g9UrLrby65zocwBOBs/6OJZBwpOjdRbmBuuNfcN9LIH6iJL4wjj/lcAJpFCkQUDWGipEon3xLOm0
43zd1WpiZpjRvpVG/103E9O3sIaTb7zQJQyETVpezQjUTZJRsusunH0DGY0qjr7cJ8N1czPUuYgL
A7I6XAT9zkFONPEI7LkCHjyInInFpP5JiNIvQOMVPYSNz9kfAovojXW5sMiX0hV07DT/Q/89HNAv
xnZJiJA/zxi0pFxSnhhxf4dx+9TrRv2Tg3CGsLXXBqkg65TaZkxj9kla7C7c4dVvBVA3mCwa22Ih
WRSY1yQp8q4LP1oNYJG/NPxU7cSUu9rWNXoYBTrI+F3nLEn8TzIEFlMrdlo5XmsXIoU1Cf+kENdD
yW8KKhc5gFwcLMavFYRE9ZpqUJNXoaR7TSH4tMMWnimXtp5EqfMVKxQvk0p7bowAXkk4WfXqVmRo
blewFj9V1lmBNAr/kHrTn7Kt2Rlh+F5PKXcS3BmA6/q7qC1ckBi5OBqedC3i0FESxjGIySZZnOx6
ZbvRZd2/OLa2wmfkWpkXtxZlwWHFw/5nSbzMFPgOlZFHSAAluT5MtGzbc9GMlhqsKoC6QrIav9XD
l0mAxaVFZHvH+jGJBFDVjCUkLXlFE24cVDy9Q8JyeW2SH0N+l2ZKfrvkEhLas7ToMyFnubxbkFGN
6DnBUgPFbLO9WjGCDreKeAbMpWj6s2pNBYHGxjmvu4NsERya4cetaom5IRTy3ZigygGFiFC3zwYv
raUVPz735hzrEiOHbNzpJcY/lAhTH3+BA+fAmqfqJPfvIwTxUJm+c6UJzISbr5EjbnbhiPZ0p2Tt
fmWoaHWGN6zKWWgaXwEmohBBvwwrGmEIazoSWOWqxA1D06eC2DWsd4cqeelTk+jIwc0QvUZj7rWG
Ar/iu9UVSJMSoqbUlZBtwQ4wZIG/9p8GcLaV64NZYiuldUsvJXwZO65AFHJBB9iOXOp1T2Xgm0YP
Rje4pBev5l5r8gX9Pdd29YJxxENADgqXgBnW4oJY3rXkXiXWN/1xAaaEkC38WN+z+kP6A1PUz3Kb
XvBgWemEr8bP0GmvNfaFL8O8Si3SVetAwgNLCdKWy+FNjzMfkhS+nsYxxrdoXQKZVNsq/GGa9pyF
VdAkxrGVCA5xl7YhKK31ko5c7IbNFkzQLMN/pSvHJBZ9q8u8kZAA3brpfe/L8kuz/mXy14zecwJL
VdNEhsyPQwbWUrPYGJ4v0kdRUz1cSCF1FelVxTQzg3vfPqaSOUttvnYiRdlwbn0NE6Tii8NXxtwF
GiNjcPatGbEM2WjDBrmtDBmUmM4C5GDaujGH34r5X1T+QEMgR+d2mpFy0V8kNH5Ji+44I2NNfc5i
QDjIqSY+bmx3OPys+8jYJsvYDiISH8p5B23zoKQ72fw0Cr9M97rm5padhE9K+zqbJ5Kxh3jDbv+W
5rqvIYmRZUOzkp5yplUCjVtSuBFVQwm90UzmWy6d1uEKksWO6tKup8ZeFCD1w5OsardJeTEtJzGf
/5/6GgGsDGYxrJhbis1NT2EOZNaF9xGfipYpKDoQky7zOStWJ4lC29AfZnWRiwZRxHpQe6g3WXku
t+R2Cf4LT9SsPIagZMSYxQ1wKIR3CsLpUt4TgsZCm7jgCRsaOzheAzE902jT8gCG571kiIKGjLyh
LQo4NOw6FvarhfoGGZiqGDztyM+FPTCP61KtAfYYNk+Fk6m0JpT4xU+qvhEtQi8I5qyHf+Lpk4VE
wuVlGrTOHrPPFJ1SrrzhlvcVWowOkfKuFURWPwqUdSCjzBfH3q/YXqwLvk6NMStlQEFzI53mgYTq
tnUj9TQsTDRM6b5mpmdNw7+aJr5EzJTjDDgMMHtH5klQOO2ZXXOGQHI+dsUHjIV1QpFkHpBcYKrb
FHrI4G1mU5hESK5FUAf90xoYfnsqwX5x/QWsZhsdDXdpuFaoPaceOAnxLhMKr7R2TBZ3RX5G9WRq
+Ati3pHIUatgDW9xQtpDyoNMgnk3sSvyyVyB4suQ51KZT4lORgQuLCIFdnxaSeRTQxukBAtMXdbH
hf3AvWrejPouI7MEQmkLykcL3qtVsD8hMDNDRNR7Ie1OgO/Z/L6mbOoAVbmsqiEG/6YcoHMHQTrh
jULsKn4JVHj50HNRfgronfqcixP55jzizGeZYaFkr6SLLn01+WfBKyKGPjIjW5Yrok8kuwHyQQKL
MPGzn4f8o5E0z6J+IcyX158dk4yqqwE6k1NxmT9ihNeFmYSYxS7r212Yt9CIeZ00jDDQItp0C7GQ
Hpkp8uVUdCHtsYm767qotAPWuU+NS0+/tIrRSS0ecP887hnmziCMEvxytYi+9WWUx1+paW7AguMu
OyTG/Nzmkp/CdqK72LV9+D4S5qll80Wv499Rjt+MdEubYb7DhzhZlFSxgp5oMYa/GRxxUpBYBJYk
PBozIN7QaLjFSP7Tif4kO+gpxGArrrexU9yhVD8hmz/1GxWTii6+GJHpGZLL4vxuDjjoQgIBOxmR
Cm67dKcznx+b+bRYKbXOVP6/KhpbAT8S16BJqLiCjyDvXwbEjYBe3jKEOZL8NUrV9wgXOe/zS1nQ
IXKnFtGwMebZLyWHWPmUpTe9jm76l9Q/tZjPwu43F46hEn+rnXjo5ATLsfkxCbMnr9tRmX2kM2E/
fDIc4B/dwLCJmtbgad5svqxDRqDyYdEifstuJS5u9rcM/VsamjE2sQkRqp0kzhAh2LEYpte1xSOs
7yNL9Qdgn5ZY75uWjYy6LUo+RClHYby8TXn2PHTVXZiMQOStK5WvDhqFJg90LOZxnb+kAVSPAjWq
mvYJ3O0SPIFurlQsO3FX/U6nTofTa+euPNpDWCC8rUlTNdktJ/s1BmVd31vseXKLgn+Ir4UV8yf6
fR2DimqOwuadw3srp/MzmryDVQ92c3qeVHpHmhxxFG66tOKXU+xadPkIBIPYsGvBwpCdFoaLY1Vr
z+HCjmj5pjCU6I+dHuSQyVAdvhwrcJV4WosNq9leWmEkKimhYO13PENw5+KNzFijHOJ/Kue5jh5e
4rYXcbdE6j9UBCVWehR40nqNLVsJ3ag5K+lB7D5yy3wSE99a7kjAqWcT6bi2OjxdKUiB8VenGC1B
zDG7Vj833jdviV/IHXJQEh8H3fCF4q8vpWB7KcbkLa4fGo6dEqhVVCgc91eEqvAttMUFbKRBUTwX
xbVtPBYgyNgMKTAyyM8O5nG9wesEJ3Lg7iRJrxex2jiwebESGVwkisfRCBKVdRZuVnILFAA0T+kr
hzeOdQHIOlYYjdklCkhuMdsQfSrXErUwWQUPFsP6iUeg1XbCq/xrNR5wA5cgCHGwZeq87GEhAt0l
JwQnbKTlPXKI9i9V5JdcJr7XYugvwx2xMMKbYEkGib1yfUv1MtC57YwWUF5bsKTsjKe+UO2fnE1g
bIp7WeKbwXTr4lsXm70Z1zbpAfu8wkw1TAxBueuHfF9kyCkhvWpS5EiMSiwWP9woDAqmOiDeL+8T
J8GPHvB5SGdaBTSh80uGet5BTZq3dhjuipvyV34t6PGvFWpMACPCIdkv++55fsFwumaOSSlMNPsH
UwELOfNof0Tv1TOv26Y4vln75gZ6d4elZcGkeEdOjCdbzZ8jdAsTNznf4zWHMzAWSIjGhdS3nNkJ
niW2idSSC4uzWfpOworRuTH+CaOjfE4sbxtnta0DQoHhWT1J3EIylmeCzmzrHw2HBaEdiSmTD5Yj
QEh+ixuSOsxzNH6l8Ab7nNWutLhqc9YfFUYY0+dr67PDXHOz7lq3xiKKsxx1wHqekQMvQNt35d/y
DpUAnTK+C8rQFTt86VrKR7E5VwLmvmiHox1u3NI0Eb/x7FIE7agVeO750caVYB5+QH4UPOfD6jWs
CPMDGXV9zs+E6hDjnRfWjlA98NQgD8DDOUWnXHQtKaAldafxoEZHwTwW8ZHbr172FMVRz9w4EOoj
KiF0MAN8o0MFrY4vEDI81+Z75fVnTBJyuOuMX0y+xj/y4FDMVlDGpoDNCWMU9nuQ8Jr1IrFOj86N
8d2aTE7noz7AI3IaeDh71K6SdlmUF7bKUf4sdg+l9rTmpeXuohmNHvVnpQaaeRq0KynxUXbtGn6E
Gc06zJzhGnbcHucXLeJNeBNTr9CCHlUAYAyqtpBfVH8M/FMl34X5XECr15EBSz9h7gl/de/JIjA+
t4t28Z2TCIE0YzYMfBSDiY1iHRUb25bsR0KpCATIdF9QFnTqC81Az2TaOFP4oTjpNA4sX4Oq7LM9
MIuzih4fDzK0ptXGf6MyBkOqKflhRiAiHaqX5R7u7UY+aWw5Cd8O3TQL0HSqvd/kntztodpMzTMH
BY93iCGC54ykIBYXTMyibzDZYYyCh8eeNBWvVJ7Nwe7TvSH5y2Mq7GU9Tm8yI/kYZcpFE9xJJbFp
RIjtWJ8ZZy1eAzxoyjOPSFkf+Xa7nj98Dke/reBYsuzipA30+rzyukThWUNB7RftnocYFRrj8Kf8
LUadkO7bdvuVFBIQ31ai7kxb8xuNUzX+0sSzPh+N6th1gSgcTCJR8wOnumTaqUPts2zaxm0uUZLG
sjz4hcSYNu6ykptVANlX/Sb6WQ1bqrgs6qfVcMwad5ajL5hefJl4oGxfVn+5clDkA5idEIrpem16
VwVZ8sdHwXfIPdm4ZmbPmqPoF7gtfD39fr6g/a1RJMW+alGZgYONfWaIpXyd5Nt8sUWwBq1D+8Ua
Vyh9aXXr9pdJtgFBrt+3EWBINwWFwSmUsgpwR4zeKOXOlJwsZENs/aWt8H2xOejeCPxIKUNBoCDW
q9hG2vX46ChnrF/KQbVj7cZK2wGWazU7kWoowxm1a64YD6NrDh97PGPfYuHNExD+jJ8r+R8ZFCyb
xKyh3NWo9GRIaSwuEOjiirM3xpEKy5O5ymFEqE6YmuSBemtphxAzaCURXtiwr9kDX5XcHflzIWJL
CvpdqzNPcVDf6G/CX8KNsu5BRVDAu/0IkMXPuRGrB28Nvzq5NKPPXL+EG5rzDb7Wipd+bhi/dwWS
nHVAridSpfQ2eruCf4B+SaI57x8FMZhAcht43PDCsrFCqfDcT/q+Z4THYUfKl9agbnrMM32hSNvN
VAiAvvy0CUpG4W4QCIF+CB8LbAHfGAO5PTeIjjAfiSiYX0rZZ+WWDAeTM5gXJIdTQOwmyZVOK50X
RmmJeOk5ZNTlobLM1NyZkbyK6SZIK7/tOD4cwAfZbXI+FLrCXRYdIz6s92L2OIjlcF9ETo7EcL6B
OWOb0ojgAJ5WtjJsrdoD80SrsZkPEF9qyb6uw9eGchDzdp8ImuU9XJDhzo6xuk2BQ4zBxG46bZ6t
1ZUA7hLnVInQWTmxPbxzefwU00IAxEFi48gopkY/+Zgte7HOU0KFFyDlDEnpVB2UKr1oKzXuTycy
ApA8NfgRAiwyTx520TPzteZHIrruhXeMAo5PFoRiY3KSOkp7UuJrx4PDYLu4W1/lYg81Ehncclcy
pbLtPLD1lhE/6XYBajUhDWJk8dalB7mMIbC2QYo10RdRjjpBZ/KhFgN+tSp2M9WtYBGwy/83SQ4/
3wIDjlXNZ4RM8iG0F/WmYR8Dh8KikphJjbvdab+yhNXEnhYKMSsuHvWd6BnqJe5McEG9+l5WP2Lj
jO2dqJmRf6V1p9+OzBvqE5fXideCr63b8/AQRZJ/xZcV+RmbCLL+uu20hWsiTseMr3q9QYtYVIZQ
pBDuhpOQPXR+zcFmscI6rmr3WXhgkaHTQ/Doh+ZVtQ5A5Znb9m5hBBzUGsEFwhsD+7lAeeulbPDr
XY9fdseubr5wGswMXQZs3XfggixBsXadZCQD/UGDLCWEb4sRIMRTF69T/q2kFSRYuq/jH7486AE/
VeuYvb9YX6ax70CzqxAe2qBrCEaaHkp5jPsTY6xUZHIJQglpWZAhKGiNB5M35YXjYrpyMxf4PpKg
uiqvlfZTGN9LG0w4gruaETf/0QH0F/IPIC4QUc19haLLQHvvtbBx2kAPD43pjyy4qdVRaqxn7Jgs
PSeuhSK3VeTj2Dd2MuMMl3eIKxZ7WQeNATsTuvB1Ry9Q8a6ggNG2KlFej/ixONLQpzbAVzgisb5S
H8t29k5JPVzri/G0YSD3+rty6IlVSic7XxFGwmi4CwYPvAsJjA6KusQA4HWLTOoP9H9OLl4pUIeR
+Q+W8B2z4rL+R1GSGD9YK7h1ePOFwiHrLLP2WX1dO9C3NAyeoZM5BVbFndghhl9Yb+2BTI4rURds
z7m+MgbtZIx73NtU9Igbe+uRpS8woGJbfocEp09MBY/gPVruO+mMXSFiYDI6be5o5aFFvFBOJ5Us
DYQcxKlN/bmOr9J8F1J0vzXnOjEiuEYNaiT5lKJJeV6Rwa8weyPD4zGjrqpoIYEwV/MRaw8xtrwX
HHe8dPWFx8+Y6CwD0GEAatCJwb3yo/Yci2RUbjwJHjrjhSfrUM0lqwBoUlv5ymMVlz4FLRVActOZ
/r+r1m48ZCeSIzk4+H/GLZQyvOSywirtZZoOZGmwkNnrmAVxbhuusq0PmS/bCh6eCAoTebucPieY
okB9pMytWAgkP9bggBcgFSn6nS/cDs1tLR7LBHNWvAk1cQnIauDQ0tyyYhaFXUImUxvO+9gS91Gd
HIZ1CCLotHNNqDLNKdpAJLboRhpXZ62q9+J9S/NYtH9c2lM6IVUgFGZ4JyWcqswgLvw5MdFgTVdh
QoaX71XGLkxJFCmwt4k2mE5ayeQMbWUDpTHYEhiJkoHHOAw54UzuLs9cJTa7VRWQVT93NfEYGo5g
q3REg9BuAY02HcIw3mB8Os1taa7LPNBnnMvqm0Aajnd0dvFTy8lelZ9Ku7rl8pVj30brWX52nLwL
+VMpKQ+CZKJ+QSAjfWpdD8669syKz3mUXBF5wbTXGIrVoBKyIeWrz6kzYK9hP8oMjhVeluaycvqr
43tv9JCJ1H1HfJTWsMuapPOcL9hZEG5oTxGxgOnKpEnB9dhqNzOHGsSDYMzMnHNjNw0EGK6nnIkP
K952ZJItAESPvEFFAeeozTUZ2GX98iH3GWf5+pLIP2VL6kREuHXzpUJw6erMLsaJ2Rc0Puo4vruO
2Wd068Q3RcaK9f1S5jdVA1bAgvGnU89M7MPxc6y1XW8x2rvNwKby5l1UPsnGQu9+X+NXRB8egYj3
HNUxxEk9mMe3XG0Yd0YaMJAtJlyl3YmpUIee8LGFLAWtWrX90JAgpZlEKKjTfZBm3Wfh1ko4fkzV
ot7HSz/GgxepNAZyyuksmWUQWWxchLkr2H1NJflmM3WgyZnYD0hZZtzsouUI2cwxg60P0RVJ9exa
3KZhc9cyoGX3+NeV7Ib6UQ6MglNJX8FcUXugcssEtlNwPpQGUkDDirKxI6mljAtNxmKo3wnkXoWU
6yoUaMYXlqMEaNuZ5sd6nh0EiKis/uvTrPPoRafEHF4TqC6RpYWoQLSncMGvoIUPEi4ihMAC23kd
zlqDulu3TPRVsvHW/c/guS9IkoR/oaqcKz0LQpPvIBInTI60EEn3ViGlqIaClawpwdKSbmrZYzRU
3HBmvNXro1sk9YvGqUR8Ej7m/VCpH7jeRrqh0dMUa58v7aUe1J9WiJ5IgnUtPfSlnoFBstL9bAar
dVFiFxAKVo/XqseNHlb9UTSj50LKUlu9U2irDRTcVSCHtzMYjC2idRus4k/vjO+RTNO0VLxxyY+Y
sfdS0//rQw0zOW1EzeqrLA17WmLsCTKtpnzo8vSjFiOF1csWKlidwlFBZVObBPnOJ1mCJND+zpyZ
Wl2tKIUyqJOy9dsUwndaM7ivSPFCv4G/x+orcF0RahdTJ+yv6g8h2bXsF7aYtvtsLCcNx66Tn8s5
u4vhlLIAT49gNvB8dhQNPQkDcs3AD2S66o2G4A0C8DBJU3XmrQxsCIJGG7/VQjOnc64MLRAp/OFN
vGm8/TZrjxnktJLaFa89a0j8ug4SRxH9+UKcmUrK1TjOQIL4HCX5WVTjp7wy3rIZiuCAjwDkw3Eo
irsiDsdNHUyR3JgSCepphMW9PVoi64hGCuYo/kWTDqscQCAjQghrLZE3OGtObAAvZJNgtuZwAStK
OrKpjPt4OmsM2RpiqLSQT78ydJ7+4iiU+kW2hn96y/tvCO9zeG+Wrc7tb3IKVjxi1A/nfNXSAyn1
h9xEuj0P/H65qzEGLVP9b261Yw/nVzCmpw6K886cOVXK8SiRuJEhJ8748gZWtyWj3XW91iyHUknx
u9b4BiiIhYXAGkhdKJyqDDsNY/0szL8HI3zLOHV3MQIufkQPiusz4PyztAq8N3q5hwjA/rA6KF3k
aVKyry1SWmKQtAwGo7s2IGMd/hh5nkN1Pg+L+cBHqvT9E+B0si4EEG8hvaVMj89jFLgKDR2lR2Cy
3RSB3yqMmZXcof1YrSs024cpMb5uVb/tuWK36VhCvkHNnLG/D/WhqdhqGsW5jTU/G4/tMgZZ0V0V
BSelZr0kUnhu0ndlQ0Fua38FtTHmr6JPgkR5bhVs2D0TioJ2bWRQlp4yZJMmtLiFYkwnkHwLuU3R
nw0kPpIVVVHOPI1FwcwxRyH0Pqff2fS5piO88VOp/MDdhBO17jpWvlCegqknKGllrsWGEJ8WitSS
dXoxa25NAZJ0iEapxEfsUnI9E05k4i8J7RRDWrPJErhS1OarRjvW8blIieDUc4xnie1OzpoREBox
mei0Uubja6fbg5jaoVDa4nKQSHNLfo3oo+2wPdEpc5h5AlIzqINsZTpAJsirpcoeOGajrHLn6b01
PxXzE/QZUeOuGT/q7IPQA0Y9E30WisyxOHVdgtBQdbohOrUJB0yf73Pw2lF/lbdYSxU4Udj5aaF5
JQiyamBWKZJk1uoQYyEDkOwgjRarYFLaCG4lFM2ToVirQHt4AfoaDsryA5Nrp710Q3+plMhLtM+y
RI3cWYx+/8BgkrkT+3ANXaJO0HAqrhzWvGoI2UFjzQCCuuVUz++iaZ2lnOVybuMcPqVreMiU9SDP
I7EoA2lvJV0dOzn5oE7hlwRcmhXEqepXdqclcWELug0RxJwws6cEZB6HxClLJ9YpfkqMbISXcBpY
xE8TYySwhoOivavUYhgJSGRR5/YhcgKzG3amaMFBAXagNFyaSAYtIFDsyOpsmXq3wh9opznTVU10
Gv40kV91sVzGUAWTY9xkFu19jzV7YgwydfQaAzL0cNhzat4QIQVRFvt1WbKRoJMFNXVTGW4mJv91
ZstLOd+S5qIBmNtZiehHA/aPULy0hGlzRt/klRxKTTg2rD+0wvzXIAkSVvNOARJi3BdlA8gX2LUz
jmiC+qoAwXFeh3+CPr0RRnSUVvmhx+sBC+rJQGlJ3AlUd1JaBADwhnQrYZDKFWRhcw4i8buLz2ET
eVMoXErfGrmFqwBi6ZM8FxerUPxsba+rzkibnY0lWfclaeGfwvse9VOM2X+egfRA8nwpMa5ESHMS
ZMoKSTeA1fYGNO2Spne2MPtXJ2XNQL+UFwKC0CA/rBWqRD99Y/VjiiHx2WJtwFGY9fFemUzmyr8D
U1198tgPX+S43wul6mhh9Sf2yIaT6Hnpc4+q9EqP19OJ9AI6feZ0uiG+KLoE3kUN+DsZSIl/Ymde
lmSx+0YBoiYGGoASDdRa2slv7VS/D0N30abmSB4mIcHvc4aGWZZP0C4JVJ+4IodnXTOIswKZFaOs
Rv7VruM7iyJKc1837l2sBMkskD6RnVc20JB9wNAZj4LlZDOG95a5rFagWjJwH1v1ez1+9ONyXrPm
UY7ruygn54E0Jvz3sDazn2G+9SScRvOrQBuXNkyR8PKDYy7O8soTlD5SPtw5okovEseI6zs8M9Y4
0cj+qDvBvQKiS558n7k5ELJOeuJ99VBDnQfcDjmvoRYrP+YcMnKs4cUk32Lf7Zqk86Ioeepli1xa
kh41fbrmiNdZI9MMTdjeyBN+kYliQCl4mYX80a/WaylGD40xuMSgDtrPvpCMP3HAQ2pkVFUlEGFG
SNC5ayzKIsQg61EMyrMMWgmWMBSN/tJVLPpTshDZy1e5DiQ/OY/Iiotw+DESHnk4rg4rHoN+gr91
GwoBGtDm+7wJmdcHtOX71BqvVpu8tWbj1ZHy23Yoc9Kqeo+RDBBO7s1te4ZwST6xbl00q70tmmwn
7ODFGm2VsR6bbYlgcIeH7QciCFE0Ak2TPuLevNKEcaKbp7aqToa66SzaCBNefzVVr8eSXOS6tdMG
/DWISfYx6wvCvDLcBX3VvUKXfeXy8nMMG+r8AgPqrSaWrhryF+E0T+3FbLKXrpaCopp4SlGTtdJP
ndtxPAdZpSIG6btHHd7DcPilQELROLrq9nWToo55ekbbVj1QNn0v6hlR4m2qmoMmZe8yHxKYVoSE
frN1bNCpgnANj9nCw7aIv+BjAyFK0PdfJlJHGsBO2cgOLU2O8pYSoaGUrUeJtiB+NLl0qQbJzqbB
n9r5Enf9v2Uor2oueKXe/C+lRDrGfDTqmT3ns0KakqOHtP+t8QXB5aZsswWLMGpt/pCM7lpK5Vld
EG/C8VsWlOvVB1FzVxmkg7dmeKfM4kRdEcnKm77WxF6ZzCyF0TerreoIj9V/HJ3HcuNIFkW/CBHw
SGxF70RSIiWqNghZeJtIuK/vg17UTHdPTUslApnP3HtuqI7wkeBAZIvWP5KuuC6ZbPYaBxBEhjAz
tg3Kl4Z9ahWns42IN2+2N6X/8gQukPlXYveDwgMP60d1a6kdeqoIWb2Dmwca+ZZmTGpwxYVIMSSC
AV5ZI/sifIGwbggQm5ZbcGYt52DIaQCf+kquG+w1OuPUHBWDjNlQibeayZSGnW60Oqw2MExglrjZ
MpzxLS2URvlHMCylwqcYmMFShI1BBx4M5kGLEsIBbVlB0MTuyFxCA+KSjgP5YsjI9Gjbg1iKCO8b
MJjjrdlWMCNNAz1CiUT3PU6RLPDNifADqiD5suMmTyqSjMKt6n6qZlz2TMsrQGQt+qzOJ3a+ZhvI
tsnyxWIaMwj6JEPal/QcJFSNfXMA67HrZUhPFsB2q7GYsG72CvRt9mpCHFOjoDMQPHjkwaWlt9PK
q8KKlXb3oTxrUHmaBKCt9s9jqtegj3WkgzIKL+kcEjJg2R7bTcL1MuL8bW3E4KyVkZgFFhhiGALY
JrtBR55KKPycWwrhSsR4zWgQ9eLNlt5CYzlWm+2SrAq2gQNKTrFyw/CcJN1Wqxmh9e2esncVPCu0
ninHyvwGBLCQJZxUHSMl18hycvMfK7wzp0Kat6I6H0b238x1k+rqda9VNezJB1m3zZYzjr6KH0LH
lHGWKBIs0GDxT8i1rSTjYbNduTWiMrgRMXsND5an8Tvizp0IueJItJ0rcgnLd9mXOJuKHQ4GsoYy
l//q1ZtV72LTPYZ2t0fXbX7gbFvb5c/8Zfp5XIqtpEHAn58HmEAmGMSAAS4B3E8Rc6gCWQ68w+ab
K/Gpl0f0jU85tubma0TwpIcMj51vVVDodRkbkGuQ84C8p/4rao2pOoE+gPA47Ga0q5nuO/dbapdW
bfidVnKH/O9373axNbtf7CK18YU/No0/FDa4NDmTl2tKQF8vwJk4E9dlRU4dN1wu4xNhZacIUwV2
zmbnh6wia/WciuEOwAkZS3VieMx0MfSMA3nJqHaQKLzomtyCNaeG/ZTlj0SclO895mKOehfqPInp
/7I7yz55x22VP0YktIb9UscdwHUfyZeHK2HlqYU7nV1eSR+dp4v8gAkkxXSPgKKIx6WOZL8Z3yX7
J2oFlkX3cqZ5Z3+g01kK3SsgUQhrSZVlNk6vimQZggIkU4obg1moU28BpjB+NRBlW8/w71I4aeas
iFL+UiElw92JqHLbZShlqzcfg13sPDRU+9ieWb9DrOEqadAkpdMxwmEy4eRXENwklmsZGaAxeGjw
BMB14bc6yzAS6/lAIWZ1ZaHzqPV+IxCXMF9VkAYs/RwFPtNRtn4caFGDp7z3trThZBE19KPHAJFi
1wf7DjS7YoJdYvGboCko4D4OilAtGim3UJqbRzofW3d3smaAwLhbAsITw7DQmTQpNHhTydYnhGpZ
475C5jma2wwmjIs6x+brFQRolew7+jrdC1hoQgG8wA4bMhkFlbUoI8w4mJID7a1GFjqwpL66MF/j
kQYSFy3nI2MwQG3petJZiiLKNRBQ+NzVEWNC5LbIOddRBEwhZiyIKYJorxKewQgmq8OV4iboclPA
chXrgfBup/h/AyjoMmbS5m9jydQg3UpJZFRPxEmMgqA3PkaRnbgxVjSNmwJjSWAXa/PAAI01Gc3I
umIZM4XTEtA7McIVfFz7WSO3FmaFhe9mHKH1Aarpo3SXpdam4o+QOuzGEC9xaV1JAT2R0lWzhQgi
6GRZv5w1pXGVHKA1rR1//mczwROOVmVtemxTfm8fZscu6df71sCMGBJlUebkhvRQUHSys5DHIimG
iUlMLbs2eJKYWlYTyGljW6BxVUa3JOd8aaNtQB+xJTwFr3X9xG9yRn3VRjWMUW1JO7kBH/oCGWQd
teiLuOmjPt7Byp5XvYn3JtVvlrIz6K7eLAXmDLXdf5IZM29+md0klq4mn/HPC+Z/iPrHpZ3jf4//
FJjMvlZrTf+tU7ov7zYyNgIMuC6+Gxg5vGQtaQZO8dHVV1CG/zuPUMe4gC51mz6cWpQYcuT52GTg
O+N/0Qp2sY+EYR066Vb+0+ixoukWald9QuzLDYxg6TBiGArTayHe0vbiaD9hAMQUCYzjkU/2pnJ+
H/ARjV15y25vwm1qXnP5FsfXPnqYzS+R4Vnz4bWPynqbGNharF0bjSil+B0UpNA/SnryDk3VwEol
R/7dq4ujTka8Gain/PhrRKMNvNH28HBs9OEcBhew4xjIn2L00C5qQ/MJ0Hv/irDKyi66ep3MR5b8
ujbU8Bx2HozSq6LzG25RRLrsmqTi0bgbhMn2sEk8pKcV5AeDjW0nfmna7Hwb5iVWuHbhJzxBCGPj
7rcN95xyW5tEPOLYuIUfiZH/OFT7OQ7glqWRgPfhdbe4gyIz1mtrNBEAAMDL8k1ALsfIvmFEWJBP
XHlYwyJQMF6KecSqTv5lINfF0QD6+BCleZTC0kVEnFKC9Yu7HjQLLIRr3Wdlm7JJZNJBJ634GHxG
jGZ6taevWSEMMByMA++V6Tw18Vs3PjoJ0A4mS04352HhLDom3dktFzSy54lZmHHHMCe0g1+u3XpV
93+x+4+BcidZ1M71ncf0RiDsRTQDMhspJupyRIeTqtCdqkVeUn10DtJXZzmbrZP0eQJd1JsrAJFi
Wqc683aKk5wQIq6MgEjV/gRUk2/mWIS3ofriytXcdxLceNT/ZSEQiBcj/pmsVx1FvN39OhZkePuV
j9Oabrm8duVfNUIUPwuxy8RSMn4J7kMXrlMHMzFXr9zyB8nGq2qO4RyfGvlgZgD1M6vQHiUrNKnf
kuitXIXJq2g/c8QxAIp6zJttn4KEorrYe57NB3Wq3G1lvDks7tvyWlCTZJSgvnovqQcia1FqI9qV
L8ES20WKTYDRk+tceR17eSHqEx0FSJzkNQVGMulvZUmpjYIJ90/Yo+b2L2X/rzfYY+cHvzk75XVC
0SZC+B/MwmVOyWmyxcWhADYkLGcpI2/JJXVZVdcIbdwPB3F46Xfk0iKTdL6IpF8Ai2h5d7OMeWR0
E/KTbwhjuBs8Cm3j5581KrTGeh/8nxgURclKJIq/mUgt2+Rit8/N3D2WR6UuyruG9s63nqPkwn+m
0Tos96l9Rps/aAhwNEDhyAptunQM1zw8aOK92RZlVyz2qBoTpJ7JsMMIxIxvWkl93NkqOAtFK9r2
2wStqdfjmiy159nkN8nd4OX3+W81lR6mqGbHjXqSTpRefdtHDafueALCACSd7Inopa94SScsr5CW
jGQ8mrHYmwnaDNvdD+kxHIidG/+5prGpQUIQjLVWPa2WYREzapCcaBxBPAP/0wknMMCAgWkBqO4Y
IBRTeyMCxaaYbqcUyDOTC9T8Z0Dh3yEa0CBi0u21L3FsXNn1fNpZsxlmSxZ+WNW6a27YKlO7mNmm
zsBJKGBvfnmIn2VjQ16Kz15PCkckUYwOH2ZjvCDVxwUxvOuhSWbJuIb/u+3Se2yZrCkhCpUJA85i
Y/XJC1Gd+7HX9tYcLhoOh5SyqhDdKp0B7U15HLO5WeO4mfNiBvFRcqm5MaY7NR49VZOrhF2jTx7S
Dm+km1478qt7bGbSRSdmBhsyPrc546vM/NYQsvWk8cJFmOdrxuRsvaDHbeXuC4BZQZJvptTZBZQ4
LsxJABno0b094HstErukaXcWU0vPjLZhQIoL2MGIks8kaqRkqA0ix2pxWGo2q6d+2iYieHVcnHhW
fjfNQXsync7D+rwLWxakRd/fp5rNZMjWnxSxa2fxJc3CvLszDzaqGNwFPAEIj9h3ssOdxVwcjsOq
X4y9QirSILMlsom6zPipSOJ0zLlHqR+yh5JlXkur7Q5zrmseMFXJwvrV0uyjq9qNEdds4TTIKNYz
3+QuQSlTsjJcdDoM9qk82Xn1KfVuO4FNnx2X+bwwmvlavUM7PPpfCqLeSJTUUyiJKrbcS0qt65Hx
wCUwnRuLwiKA10gLDlR/CTL9iL3x2hs9bKq/Lu2eU4s14xDpfx2UOkreCmymruX/poKH1BafGqWb
9uOC85jIj6oBfQwmScSzlQiDYz98ifqQvuVCuzmI8wLUa01TnfEyfebYRsqc9G7yr1gFshbAKeFI
43vwIXW5Hd90HbNYYBYRDM+NYTzbfO9wfZ57r79IV79E7Am7BLpI9Wqq6atW0QXDx2f18OKRWpR1
fzGrJEB6ukF7g7p/HDjHrBy6KJ01+56DLcYXCWXfc+69iLdB+5tCC6uE9i51cbHr7MWhD0QpsHLd
7OD4WCzdjTMxpy+76+RaZ7iSR9dKjiPLPwkHViqyQvV9zZS/iKdj0EybsstfoPK4hOHmBJzrWsiw
xhhe4yR6BIK1qVKY7E1mxgW49pxWzivMFW6UVTU0K4vYC9/bWDCmM0Q0WSJOLVreWAs3A2m6RA4D
GQ+InoBI3ZesRXEZcLCD2LjoLVGg5NIrLh4ytYCFt0+V/meka5/5Jg7tyfouAsBPBZMpxcKgNNpt
ElIIezcFbqRJv+Ju3E2odBIbLGfsrqyyXc+9YQT0RUx3lymrwzaXL+SMxlGPqotVGO8inRZTcnc7
bZ+wXReQrcYQMb71tEz1q+V9JkDCwICTGxDjcmIfCqYTBMXWzf0zIibvtfJtnM0MwAn8xni0dGKo
IjbTBQBDbn7qrXkf96RgPgjJA97/C9xxD2wXHaSxilq1nSQqQttgevhpT+cB/SihRMizIxin0u+v
ThBf4YQ+g1XZEnGpI0bqpgANKwLoNiYOMsKSkau10CijKCSG7pFkPtIQMv+SDAMNUE+LSisBzY7g
ucgZMsFDcSEtNltubXNbQAaNeOkrYV4Sflmuewkcccla1Pugt8xUQ8DOAvnheuE1pMSFPbkHWvcv
IeeureJdzoZBKXtratVxhCZgzuhXrdhlFu2ZN067IPaOZf3TIuWVlYNdI9tL38eLgJVcd09isI7O
I7q4YfVs8gsk25W0BOjt1lVEOCUq87NG1VyC+xsy520ajfdY1/6FQ3YJ5bQCIec9yjF9dmS6yRQK
SFK5HJcBHcby3Aj3hdO800jaEcyiXYzci6a/gwjm3cxyRTfEP+UvAKkAKCNrBpcQgqXiMnm7SXwG
HEhFuLHbFxKAS/OE9+SrJGGwPsp+azT7OAaYxuN4tPvbVHBob0GYxulcFQUcKaAJgpewfk+S7wiQ
msOvNp+n8THyMRQu4zHal7QIvn0x812D1JX2NV+V8gVU1ESsn/2tsD9WN8P6G6v4KW4uSfLZDK+M
XoeHUZyn/IMVyEBxb7+03pbZGz1f1T08f5MbO2XsNLHX2l0Jqqf2F15w0sd/Pf5N1qte8SEZN4j2
zTLfVQPmkAIPn0ir/YBp4jj7wXCF7PUnJfKgn7/dkcgd+zerv9sK8dmHCeipNH+E/WLw2KJAn61l
a2TrNXKN/DolwKxujfqgyrbjG2nduMsornAXevovEgTWpZ3MVtM8skA5mOJF7DPKyuqNP3wXHyHR
cZuhSdrb2sErXlwP/+WpJTGvuKQ11lpMNw3dUukH2Jz+8EqspmYHQ/6ZQLmFBSU8lby5/EKNTdkL
Ba99ONAiteJsakcYG3L6UvLQdB9evw8p/CRHBIM/jRV2f8iC/TA+g86oEXKxiUxPLVZYPKnm36D4
UU2vZvYOanpCShgfvfZUts+GH2KNjZ8s8RsLsc9wM1H/BiB4AtthszqzXBdkGLKeJ70HWXoNE3WI
XiC9zB8vj3dp7qIQPSnoyBQtVpVDvz9S3+kYV+1vR7DvfjeaHd9Z7x9Uc6gAT3ugSd7C4qcVnxNk
4q5/15nltQWRYw9bOzaK3cAFSXTyS28BS7MdTl6/zf21Rg49mdlqF1kvoXimoM+wcDsesIdvr/xn
0PaBs7DlVwph2LgE9bM9rbBtVhHJJpzgt7Ji5N3+OuLPUrcqfyHTKSrvDOyN4CczX1uqaNaLvAOC
yasXvGQaSyXzM3dOIW1zE4DzG79K+zS0Z2bDmQOzZQGDtHEwZd55aaYE98bNUCdpQrnH1Duz7176
EYn7Ppj+Rc4xFweEV0XLVJXcnLPL2Fa8072ExmeCpbnhjRsYsBcZAp2zD/qKORdjnrOtPkd28/mQ
rgSmghYkEWuTJ2NIF3b+O/fb8znBNw9kkyHFePHL08hZD9U97sDjf+XyK4YUM19uzxrHX/DmoyIm
OQi1TLzq8lM2rCP3ZxjeffM3Mf9c71XxeA2M3E1Bfg327IrMzZgW+avrAXdVS7dB5FW9m8FRgzbj
LmN02DjetVkRjZUxuggbdMu2Dc5du1PNczYdPHltjWfhPrvNPc8unnxPEGT5jvXkYT0x/JtMLwDf
NeccpBv+IuNgNHBmFH9BCHZAPATUkRj6sMEoHYYT4J9T5P7W2Z6Mdh0JqX5Jtcto3oA80yKwrR5w
xt356HUMJ/APDD4Ss3qrzZsdnhps1ka2xrQ1SnRBJ7dHePQWhX++9coAxcU4qMgxKr5Mpk02hkqb
mZvOjpKpEtzcXykvQ4j9oHzLGZRyCQj/dfSfq+SfnE4W3BrjPav/zS8YHlN99r4ZwFONPyaKPQaL
0b2lDLvD4kllr6G1t81TXa+n7plN24DJ3HyNMQ2I4MUv93l68UeEPctGvRMFAh4cYdzBYNFpmweP
ot3YGcGZxUfAvFbhMhieuxlcgImyVYi/h6kChwKtJwtKd5lqoUuMs/NGov0jFKiUETJcxglb3Rg8
IhqC0IzRXBJtNOcu06YSOi29l1xz70URfWlp/T1m6UpR7Bij/PWoNJd+90hx/z1VJjMMwXJRkvs7
ESDHkl6/DC7l8aDkW5f36O5DHeJICGZceGJJiAg52jmhV75LlnaVeKuckM66zU+GWYGiMgC1GyEi
WIDafCK1lrJAqJIl5Hsbte6MXtP637SuEBHB6/asyFmVtkSQHmCjYMvyB+WDbViUzagDcuNxILlo
8wdra3iMfJRdMsa18WAkdkIrlzjakpcv37htuaPQDw4ZE2T06htN1RfXUsukt5b/LzyJ20AF2NSs
PqP1lCPA9dooYsLh8qBN8PFws0IWn9S66fR9RowKo133oouKdVQFdGYa6a2qYdM6YnyG42rrEPud
hIFxO6LOzzT062jH+WE4y0BF5pqI5uVQxu26VRyIZkwDVU3+b2605jqFalaaLHETbSdGIwbHIpcq
zqFA6C6WSTsaeYdfhs465HpEQGMmmVdr2tGmiGJZmlMN0qWTl8nFwCbDow8jX60+B5G/EYUgp0SS
ZCkY6nZ1PZN9wg+Fxbsdx89Sw8/SzGxcpygGqo3yIFK0kmXIETJ/3lD6d4JwboRL3Bd9TdK4/+Mx
LNcLAHIOaLkaAC4/93jXJ0CXNMl327O/Xni0bEMLedkbRu4H6BUkmmhPo4EJhq39Ia7tcds29l8j
REHk04+dZzOlo9IWqtOj3UT0+TrrK1TfDSN2EtsA18aNuWbSWehvtgG2c0KHoBzzEBnlS9031YvB
A85aGVws7q7eqb4d2DZE+cgDWxK570queJumsytT2AYa6F6UrIuoxRVRu9mtQBUkm8eEISiyHGND
NiKnpmEtI/Sli1GW9YZYo9VYeIR69cmaZaRAcDJP/eZ7nYxo5vBeoa+la/xVJhMG5dX4ERkL8JWF
xBc8YlQ2O+3V0fwzGJYCwyK5a4VfPIu8rknI7DZB9d5OiCo9AXI0zu1ip8jjGjuhnWKYAoFu9vsk
pvSJcABD9j9KC69Y5iUIySOu2kwdjGY8pbP2Qe8C9KZVs7E1Oni/IuU9Z+SN94XdDER6oqDqyFwF
MoGHM2DKHmLeWJvpTlmjmbAaIHf8i6kPIvc45iI5KzV9CJkV60nEG12zrWULoBBfvJXt/MJ3N5Ei
mCoXIekuaDmfxpLf4sqBmmiyQC0Dg7NHanYzzy/bmOjIVRXo+KK98DHk+KCAGXmoahL92skJKf30
MjC122QVy2RHaR92GpwpvILDUPZAWFrcI3msscZoDSZ8YM567zx6AAimErSW6XsedZW398jEogYJ
L3DYEObL8sBTrS+0OIXOn87eate+ki+DNyDNTl3usstIsBFE3YtRJMvMZsXkuIm5jhtM6ClSctPG
tFIFNoZZnViXkvapDZ6qoW+XvQEPAz3usvEZd/X2pBbW4CI2NsvPxuqzp6IkVMLWGtwzqPwh54cL
ElsQG3VkcRSMwgQRuchNGfDq7JzzTNsmNW2S0/lQXNgapQmKelc1YNXqYG0yrkMqzcdgZwXrBDbK
qnLZkUXdsJCEcRCDGK+azsFF4Z8HhUReihFMPtIqQNrdrhsLdLTJ9IgjMro0MOlrJiuvSe7eedI2
lGx/TJ4Brk4249GufwO+b2FBKM8Arx5OIlkfC0UlYPwEEGacEl8GGTw7tFXXNOAzTpJR8gJFu8zU
eqZE4V9tYuCSI1vJAQkC6Cm1sOl8ddVesxwLcZL30OP8q5/DdNMCLFjMLTjcEShmZEqvVO29JW10
DCztwNxN8zil/bJ6dL19Ayn0ojDRyTRY9qZhAs6vyRXlh+sq8HlS978z2L4bWyX70mLxpTGbQC0U
nmXOLWKYl9js9iOrT8AW94Qze+FiAgpda1W2bATEGB7NPmKYNKJtIUSeH1mDvZFVWtamNyj+pJG4
07ew9E9SKj5z47tnjJSMLtH1kB1IGW5WZjP8ze9p3401f1NDYRYn6cbWLrYgCihCXCqy6BbCcy5e
yK3uZR3h0Rl8eBe4bQMJEscH6wiOkyfLRhwsE0vfNFPxNkPnISyj9db1YZVqRHOEnbn043k9hd5s
ipiMOxObUiQarw60aX9wKHcd8yeG+4zAB0r6zM5LcvuRTU12aZFiDvZzP2V7Px2/o1KZxLUw3+uC
eZua+eQu5KGzhprK0YtZKB09koj2VO9UcjyKnFUBl/TdIuqssudMKt74dePX+OvoFav6N++Y04ZR
5a57eWCDi4pbCjbySB/dOriOppdvEbJ73JBkW+arUXothyFr7y6r4fcVF7fW2UKSXOrHMKUSV55j
VL2wuU6t7QCe19tb0MJGiqB9IbdVR58VTGthBZk5nKCfg57to3x0WE9YtDPrPCFgOrd0XJ430efy
fllcMj1lod9sg47OnSQ6a1nk4E0n5K5j8kdDxt15CCa2n4HFT1MzrdfY06Oj0a9afO2mhyvJa8kU
q2y8aSwlIUlK/HL1xR74OZptaz05Q/CmTcaiszhMVUQQoHIRWZclnj9n5J4a8VB7vMeBZX8IfbqW
mm3SG7fH0SwfNfkfydChGYlw42pX4atwDWyeHxlb3ZE9uFDed2j46xL87K5K9Aw96K0Lsr3TYmXq
o1zw8nAnoNrl0wkauGHoXbTcpSzFvBUm+FMh3rD2FxgHiKZDP8XbVWiveQG8wJbNTy1nyE7XXPLR
7ZcGZWOiuciMoJqVZH2lubPJRNMzvIE+O2DYz7xH7JmgjrDDIJe9+VOCW5cxQ8CcdSn95Bbngpyt
uHpIdONL+T9apMFNbCz1Mv8esXGFfQI6PWIL0wvjV2n+TffTjVlSc5oexYHtbhLOXYAu0adUyYut
81j6Pvpu5SxbUyWYp14DrReL2rv7CXBQcl5+R68Od2MLRo71+MxnDvBFpYxGHbYg/JC05Oym/pyC
B2h+8AgHYA+SOA4ejC4jmNU3fXJYrGPRyc+uVc9Zcme2+xuF3TbWuh3pb1sHVY3QX40aw8zQ9iyP
nRrfsfp1kj8/tRh8KVZKJR7tdJ4a+KSCKi975K57R0LBk8FnkVg4HbOy5FVN8IunwGfNnPysDthW
h4cHLIO+VxrL2lS3YHuPa0wJAJpZFXXRuA8pf6WiIa9NPg1LNKfBQa2ShO3dIQ6eCAJGNxjrti1F
HkSZ3sB3wjqAHeSum1OIM2gqYwWl0NMspsn+tzf/34qeJmBKae17e1mOroOLBkusQGG2zLP07ARM
LpNct/gfW22RO+Zpsjs0Ozohf3aKyqjiIk8SmnzWvaTekKtrj79gp7BIhFZMuA0dJzKSwK4bUlxC
Y0O1D17Jskie99mNWhC2aomTQydH0bSx1Ivxzbbrl6zacO2v9Kb/9TK42uFzOwFi6Vx0mG2ntmbh
HJyJpPA6bZf//45y/tdMZXIJkvHN60u6prbm8rbwzudIDoYA3D6IcbY2+qOf/M/Q5J6tmYo/Maed
/IKrosaYO/Zyh/yFB9bpThngYoP0GlGhc0gCbNSaZr7KAhuNNRbUXxelob0LpZILQ6/uUUVpF1cm
iaVZdaslmCADd06lCB90tYR0HhMHlJZCz/CI/cxzTGVlm9xc2lZ0OF/5SLsd/fmO168bC+BhRDcp
yXaaDViwagp373r1ACWqEGtywHdSU8PeriKs6x2q7sZllukjw4j7I4RuLAZVf9MnHoWpdcHBTj3S
dBsIiYt7rxw7oLv6tKb5nGgq+u+A8XwYoVqqOQoiDbkfzOEC55cKXwK3E0xQk7UUeYKWPWUzHXeI
YAFqeO69TfU3f8BxU5DRJL383M/BNkGm3iVnFH9sNC/K5IO0x3dE01Q47EUBAFx6Xf+2w1nBLt1j
qkf3JGI2OIQ1wukSMz+kH3a8vba26D6fxg4xThC+2qn2rgU4xOPQRhBnsCWube/bCammEGEgRWoB
aw4B7BOGFAuZhclGYMDUWucQQn9kAIG6shG+/zSmsyPHLLa6nGCnVTdSlhe6NX2WkmaUzBpmOu5e
FGojhh5oYaqMpYISjUIdpalAeYO+sYAEkGrY4qB/34ySGE52ES130cOYEWnEiyFQNklOCLyrriV8
lKmPPT6M1gkkYNRenr/qyvFQSVXs86rmEOasGOQRRCV8BTPGjz1G+QEfCgGwzc7mIR4TJhBNCp6V
dCqFicKJtt2U/QwWFXHoYj8Yi32c9b8FsZULvzZJk07PaZW9GmZjLVPrDa3VRxtXt/aen6lKZloN
7P0xQtbkkTjFsHLde0irLZ8AQTq8F8RYf+kQhfj7m3tbM7jN7KUpPWDTSTozoLkFmCnDt/sqnOLJ
bLz1mDj3Cv3WlGg/XoN82lHlpjBRWkw6N35F5EAec0JX/YdRMm0l/B1sRKP1W9m6xJQoBFn6SGVh
k7wuNDIvcqrpDj4to26N9Zrl16vQfHYLaLC9YR9tObSLfdJEN9p18KdhHB1Cy157VWLCDcZGEFps
ReI1RkGIWaSHMcko60tnGzhpekes4K+N/HhIh7HyN18xLReQJbSaIEslQsQu3RIC60N3S7UO5qDE
BofhlFFzWOqurOjIJa+HSBU6j2Wj3dgtQlrQRNk4C9UcRjOqEMQ6wBUedLmNO2RuPuT6Jg/MrZFF
cKxaEp8CMMOzOA4vKcaediddBK4aFJOWrqUvY5w6TvsyafJcIevTLEIPqNwYbuU/ieiY+dbHToW/
fat/5WQtGa2LJQD+SZJNN0MYN+CxtAxFhKXIQPPlNM91B+rMjTHGZziq5ABbUHMmomPN6aoyqmoi
SllGRf7W4jmhVNZ2GkHZ+gBLOKWeK+r4S4XRO90cf4a4pcPgHm31clfbqGM0g4DkKOXu62eaS7kO
DVJOxpCv1aNoYwHBQ8/ITxPDa9bWz4k2XWYhngwHvgeagUSl0S7WznVFZl5ROPskVLfG532vhcqP
JGUvSmGxxfY8BDPDoD8VFbLbLI2pNHwgkU6BqKE2Bv6YZEzVqbflZnz3ybprNfs6zfGuwoxecRhi
HeBar63G5Ugo8LCZpCJ4Ziup7HmxKGtJJssQfLyaeRSj6Y8u8aw1wGqUjka/8Oav5ONtSzrS/AKh
7X5JK4OJlLfdqvdf6pYzoq1tQhz0dy/kCnKsT1KJcD3XBztMDvmgvjhicKylmDKYHWxxQ24R1H0H
QXcsQy9ceLK78FlESnv3CQJ3MA6zJIXEiH0S0E0+Dw4p4cNkoEsKM5QZ8hxW5nqcYzXy6j52xbWV
GExi3cK6ajyCSKf1EnwzbVqt63q4eYQZMdfmdBl5WKpS/sPwWS/JwPxGeXlrWti9Y4HFITaJNptM
qpxEMNnOem+ldVW4bH+rsrxYmtg5noZ4pyT2BVrfVaC1md0BcqEHNuo5MjH6zKPb7Jt3OzanfWti
Ey56kAxgXaFC6DFj6P7aetnWqWqMhTUVucpnT+yAJZtQBwfF9VKzgi/fZkDkD+GLZm3H2LyhpPgj
+EKsxh5evSfJCbTRYUdkmzw5DE60kBY38AfoTNVd4dm/TcO3J0J2djqj4XQODhnYzHZt9EjsGGNT
lU8MmBl1t8ZAfjNxYkBPUqYyXXjhrgJ7kXvQOXTkW3VljotC+R/R2FKJxTBvM12sw5VFUjDiQUqJ
ihgVawSG2oPCYiJM6kYCXcBOvjvLtZ/M1vjqu6RBTjYbBRm9167zZoThlanWidDgQx7b3NecMQyZ
ly0YpcHiWnJU/dd05oLp8z/p5AREcMIbbLyzBlbX3EOi1kbp8UkTwrDb3vcFYX0YcOInV3S7sUIm
JCXrEcPlDKZCnWeICwAPkCYF2MkAxc9C1wLIgyRBEdyGt4BuJsuSc6TZ/b7JZvZNt5ic8UtLiofD
nEjYzk4I5IIT3tcONTpDU+PNjNVXqntvbhwt4AcOaJ54AUUN1CdGU02+Qzf/iE3AGfCjP3Vic/EW
D0fkRktmqp8ZMgeJ4KnF4mjaKbGztU8pTeUyqbBYBoJjWK/c116bzg4hAjTQIKnd+a6zNhRyHUyT
2F4XaHKkQxxCQ+wAKPx90Cb/TBp/pKwGAVM92ynfNcVKEBbW5Uhc8yDNSTmLf4f/mDu35caNNUu/
iqOuB7uBBJBIdPTeFxLPFCmJkkoq3SBKqiqcz2c8/Xwpe7pd9g57IuZmIhx0SaJEkADy8P9rfUuk
T14rf6iAe5Bde1tg6C/Kp75XWM1ZfYsB8EzfwYWoM58sDf1Amgn8ikL3RPH+0d2HNGpJDByu2FpV
lq/9yn7ED4snAV1YscA8wLuVCIKc4tE+JJzpzSTBSUZYFFWiWYUkK84x5rfOhaepNTKkuf2YFpxm
iB/8BTa7GSBrq3yz3JBrqgvPSqyF+WPK+88yyC8FyfJiEPegiJOzPRJ7YnjwXcsZJGraLBc7Cqj3
hLr6Dn82OiwzUxRgWX9V58GzM+XPQYKQdA4oAWrQXh6mUDKj5qUm0CnzgH/gdmb4NfwWXwUrzCRB
8rFMyVeA73bQvy5L1qDzpx9DMqymkIGqsQl7vh24KckYeU70efNVQKYLZET7kLdF92TTn3FLqOBD
VyJirUj+qakjrZ0mnVd+Rf+kcFjzVC5M96YvG32Ab/Msn1tCPXB9hXR+cFoQc91sUw+ktr0sdIjT
L25NUdBT3t1QVmgsjFCsIms39JA7c78Mz3Wr2itW4WJX2ui10gQ3fYEsGf0kwmtyyeLdQMAYp5Lr
M7Bre98WlChnFNawN+lPylkBunSw0CN/hYNEIvHMUtUorswURlU2zTbS1sOA4JeiJdrlBKsihVM+
2mY1KFDh5SD8q6DqGjpmKTN6vKlLusv+4EOwE/SE7Zxftx0oFaSRTCZMj5qIXLTxprXBIDlFWQ89
av5WIfgsyvlN6Gyu0QDtt8gH7pVvwyxNlLyZWGW0SXPCA3dJNT+WAvdlP6FQ8zOYc4XjUQGpqEDu
asVfcMoiWqMRWprvozIPLsBVK6R5YnlAvROgNUah5oMHSckTabcJ8u4lkHm2zhwaCIVBgPzCBdpE
5RcYBS9lOYCp6qkT8KlURsQCtg+1l+5OEVFAhQ1rVN6AcmkE7ueFfsN1Tqhv6KqdP9gAKRXAwt69
2G0mN45Hc9QA+p4xh15bGf468zw2trWpFBE8khWmbJrPiPgJoukejRQnQ73sKCF/yTwJLgy/mTdV
8OAsWqJW8S0IxoPtFgaLSjriw9KfW7YIY8rWsTMmcv08EFAZTBVIGZhB4hUhc/V1YvQYKDuhO8sD
ydz3Ti+f65AamGUAtgtmSQawVR+aYdr3EhQwfNdiNf3Iw9i7RtQfsKCzMG3RYjSejGrpTi2Z2FhF
p21rGzsKc3fG3LXXDTVEbPfkAxJZdu0YQLttTOfcidZaeOPF820oXQF6YG+2Nna8dAc7RzpZ0tra
KC3aKHrcIotD3cJNGnp6iiRzkMMewi8NwLSzFl4TJqh2IGm08UvyLWVtUuGejFVD+/hodZR2SlQJ
dX1oZxIzs2nQ21vuzhzdR5yMrB/cnLDqERKGT9RUXpdUIaBm2RZNlMk7Z6aNSd4hAzyMzMe84Dat
WERmnhqwyKb3TRk497KbrtyQ/FGZopSmFkpYjofil+AuEknZzdDfK+AlSU+uqzwtVnYTpOsxw7Mw
AnIxbDHcuTjO5/hunF2xcwUpiy5FRmpJ0txZxBSz1vVRbXaucZ9Y1U5BQRuxqh+iufhsdfmwz2R5
IwPAM7bhktRj2URVTOaaAA3CRmbaWmFtfKWS96PNoRYqWb0ZkQ9Gqg6eFNAZKgJ82GlDFm7HpRBP
M8xS4UFqj7/1DniXyJTvg2cSfo2usxox0iAxmL0AYH0fz2s3WXYjG2HCmsR4XWBAiH0TBTW8UVsb
fTIwt4i+sXwwVK+QNBsE5GWOeGFH/lolywSmE336UtPlyUeiZb+2E/OEeHEQwRG3RY2NDaKalpfU
BVoXuV+n5GaamSbtaLyF40t7ILztWweGq2/iIBtCwFYDfc3lxZ1rj1io+jMBzPIaVd6ldLL70SBL
xoys11ZW9+RWUaXgA2PKph5Ljzag4gB5CFiwn+omd6A/nqV6i935ErVI1zunuMyT8+DOy0D5CxbN
KK2n3s32LODpWw84KmuUxbxsEpzYmUPYRzdCQAquruW+7v2HZng2yLSUcrkhmURcUbqDaQHgrFdU
dztvGXY5zdbIJcKzkdhPKoiRwpoPVJpCuvTkBlNdZDdKFk8vSRIJqYppQ90kgFAsE5Lhajss8PTE
VUe3zQ4GZkwit8nK7ad5WwJIS5Bvk/vMCQEI02CQyMZ9y025gGS08i8RzaMg+x76zb7ok3PNUNz+
SH3mb6+n1jHQm2qMgxj6jsJbBleqKVcpzfItq7aWZRKKjdJYm6l7H8f5a5CHz3QB4X4M9HZ9tE7B
JmRDP6iFfhlVMuRhIS8hTwEReqV/5xuC8RNLnS3WEp1mwzp1Km6W8mmq8EKaMKeb8qkdpYNKGY6q
TzSJTXR0oIgtoU3e2eVrhnenZA3kdiN6xemUwNzPkStZKI9C6jApgNZC8H8Fjjipr9z8axPfZf1A
gQ4zKwaYnjU7Oa2rGMsPmXrUbd+tzt4RWR9xgyMDWnqI0HFkXQs9MNWK2iUKIP7+Us4rii1XJih+
XQu0IZ+3bOpGtqYNO+swdq4xsdrrmFJx7vugBmgIV/GuINYWJi+lctmzraRsRQ+K3jdMVJSEzggp
knWh80ZCzPVAK9BkA43ZaVWX1rWD1iVPr92aLlG1RO+dSxm48LfTsvRXc0Ypj5yG4Zo1zd2YYPtK
SSxnBQhrMiJEFrFCZtQu+U0uADJDe+63je8zactdbbxUmGTbwcPiEW8qQskywHZpzwa9Ss86kd1H
KDuZbJ5UdujxyTG23bBh6TjH4SlEfjAUX03v0aU6munMVJUTTBQzz6GTNnGMWN/DwoR3rOpn1fU2
y5fS30i7xC4KzzMYLPbXASoZP0zXOldVh/tJXL8m4JbZQKQLDzihgAk0IGdnnw0zrpnihtozzur6
RrmvCNByV0lSYdFGhgxtCUEkdosf3k+JpsbNq4dsfA5AH5BJzu2LVXVfRMCwmLrerejslzLxoeZb
7IyAm1RCmNeRTWk1q2J63Ub21Dv2RhrFqiu6h85kD2PPYAGdQCvnt64ANYmNsCYf119VSek+CcLQ
RNNGX5wSk6jsQSLQzDUubY5sZ8qG5WZxUQoPUvaolpzukJMhCu4FHg9p32whfabhwTa+hkk/PNoD
oJl2ZI8zPTPZmP38JJckvP94QBk+HwdWcoFnPGXZFJ1Nb8RGg7T/NlTgLId8uqFLUh8XCxqTVwTF
TTnS65rVkN7RPfavWi80t8poXGIHoHAsHu5llXx2qma8GJ2yV4M9e/twGEjynNxz7FYKNVJVEfDA
WaAYkx2qCu0PN8oB98/86ntCcWrt8eCFffmkv09YxWgjxpWB9gtH6bdgXswbuv3D3iPm005U+eK0
0cVobee+7HIsbjz749tLKiVJJ7Vax0NP96urajaeSbTLXQTlLeWDJ41KaYucfEi79w6hyR1iyyV9
kU5J3lLtnZ3GmDf0u8vnaCkutuWpO7pd9dMIz/Pj21RsqPNXuH6K1quvbRGpLx91/WQKit1YYtCd
PBbo7YRAHlO4D19Vr8fmwl2zr4ZnNRhiU6FueihL+OKt7XVc+etoipxvYqoo1qpOXWIfkUkxUWHr
2ji89TqA6mNvN1emPzY33YLcpyEs7ikeU/da4cR48DoUB7K1XsfWSc6U2wgpcGb5XVCj6+5M3zXv
Vdr4t0nb3LkCRBqv/NzEwK7NQHU3HX6tJhvZqIXN/BJXy3vlRvUd1b/hUufzrc+M63i0p5dw28IF
gdw12zeLoWCNWf0lI/9qpQz3paoR/OYF1rilatKtstHr2KgX2AgZ7RG6zFUMgmI3Iyp/MMhK9OCR
RVZV7lvRTVw7cI/KtKu2iQwfdINj5zmRf5qj/otnd+2xxtoKj2k6AGmL3JCfdMI494zkKcXF05xm
HfGW02FuM4EqKsYhlBuv2TLylWTOgA2GeibMbhsfvlzTE8XSA0+4TXNA5S3rX5IVAH5/POQeEqEl
zdWWve9JmlzyZiDGo0yGZRMuCjQ+V9Dd5Ij3EFjb1wnJH5BA52wnBBdSRaVJ5wX2OcZjNXG3Uo9q
h7UMqozrRDg3ZVUhA5HmRpkEFWZN/WUKyAwQE1T0BQbozFwVlYB5m3giDMAU8EvGZQMIA56xNb5J
a+sUrA6vltjbLLS416Yju+04cDonzweflmyjecQMFXdfnbjn9lfpfIwkDGT4KMn1AtXNvJJV0+5t
OG+ebrZHlLCWsDz7Fjp1ltrAcAwoAQ298o3l6MRuwVKVmtGu8iNEQv0QeyjZ0LmOpoVAZhHNmnX5
pRuL8DRJsNgqYwmcN/OBWUMevBQAW+R18xdUfvjlqhjydyt8EGPLV7MTzWNRYUJqO4C/UmWUHE1x
PVKrvpln5vFy7OqjDTdS5cHCstBkqyIMBGIl2Arms309CTZcs3X04Kzhjbr1+fegBAI7mcJbIrmp
Kz11ACJRPFMcYxWQdl96MPQIdKlHA/U0mugy97Cf2t4r1xF9S1rCZnedmBbkcmS+1ZRbD8JGOBhy
PbyborjN3GRlzMilHdcYTwm0FdqwiLXb2ZgoZ9WIaNjkbPizyaF2NnYl5Q3be0y4hvDWNadjnznx
vlNj+yJs2BsmJguXEQKGkJudlAbUSG1th11QeOynw6FjfeLG9Y6iCjIT20y2ck7Urp4curWD2VTn
OQKfZAE5A/fR0Nn9eMBNARFqKVDevdKvQdhPb/oWCxRTajZDGOsyJFv6oe3oqBsLynKUL+pgzwCt
CfE7lRmSzrgfjvTM2EdWSUOw42CeHDO+76vR2SVen55gfXZXUd2Um48vHSNNT1eLAxHK5ia5WgBO
ap0mBYuO6mDhCWILjfYRC2F9p1xsf5bK8I9xtd55jnVHVDf+Ja9rjp1+MOsMEpQpdnGduwelrGCP
BCX5BikAK1eTzReB5mA7tva3znTf0yavj74vO4wkvknKTpGyJmn3ESvZFTCi7pGQ93Erqq6jyQel
2ylleJIoFa5aaVi3vrDhTWWEofR+Mp/zSYC5UJt2ctX3IkA0morZWDc+FNSwC0iuWuxlIz6jZoop
gr8LtpGj0cqjFHl5Hnv2s/5ks9YecXEB3HBvOtiYccNmp7fQyaVTQX3KbwkhluaTP2ppoIQiXbLR
PjQy7tdxVGLeMZAjFgZiQAM4X9/4x9INnc8VeU5DwRVYBDN0mASfxhJQ3YoE8Kp+xBlbNsiawta8
7wOtGSHs1jQ2pcypMLmJhTaOdKjISo8dTqhjWvubvghGPaxdFaYn6Vg76TE0hvRoDhl/N2fbI5D7
fJ5cYnaW3Cp3XE5vHSyY8ySorso2B7GfMvEppyR83u/3aan6B7+yqrtAKjaCEev4NDywCYiOMqPR
VG7DqjXPFduyh7wq+FXCq1Atzldq9MSxE8F0VAZJch1Er48HWgikqlCtVZTjb0JqsRWQjAM0TgDX
pHxZL2Lqgvuut46ukwwPGnrUR3aPwssOdl1y7BlkTxW1EvqDQ/GgatJMini8Y8A9LpgnT5ZTC9x2
VHLI5cp8KY9LYICT0g+8H3QqUTGviJe2mYQStnIMMmIV2zTfytq0b3L90MXJ04wvadubUdDDl+Z7
Hz9NxhxgVxLcs8srtMP1kYIb0H5oAOePh4/vf/yrE8vr3LP6/sP3P760TR1CJHoCtv0moPFb1wlJ
jyzt83RW5xYCLe7WZFcKaz0N4wBrmBGgLNjQkLwrsKAIFBQBt49S1d0iQyz9SxCdp8JAjr6kVrZW
mU5QaM3obMEdPH/8iw/AP1ptC/6HwSNhCXZsbN880Bd2qafHqPoa+lGbwTGg2EXD2TApmbmtvns+
4E76gbbyslEhHol4KPpTRj22Dln2NH0DQbVI/Nsl7f3bwkUxnfgeY6SoHx1cbLtweG6kNR6MJh0P
1M1NkE+Z+2UwFavA3g9geiTeycuCF2nxOY+V2YGbiO5RjbEU1mfw41+d/vLjX42glEO3BlQh77PS
dsiyD/emqBZQ1TxkaYpveMGvF6O/CN205u905u3HA8hQPLatc5xNc2+HQbXDOOoC+Q+7A6TBKnPt
m0Y/JHXTbE1Ba8t1ix9+4kz71q0SkDnih5NU3fF/HipcrjuVWKQ4N2owNeMUqR30AYJPGNbYxtBG
7lv/3TdbciyYULCJ/pjiUHz2KJAxCej+ok9arY/ZNarwb0St6pHk+HiErNp4ihdsl3EE6Dgfmwet
sOnZyE5G0B+H2XRPHw+0V+K1s9RQVZYwf4NXLAlL6OliCwiHBUG6zEsrVCUzZrKZagcyiXKR3Y+M
PVfTYgiSKig2HqqJAyoYdUPz9qBy9r+iKW+rZjgnmAm4pxlN0wnf0zzOFGncW1TG8NgM1BVOFgUP
MyrOa9FRHbAz1uOm4Wb69lGPqV/QCiIFEXLH15r66iWUoIhypwVJ1DOlAdswSkJCFlytZ+olhHqZ
LsRTw35ZhlkdmyzzUcCzU8NhCf4skKSueWH1nJh2xX3DOqeBYJgjQdjQtj90Cr79hCXcYJO1sgpo
vx4IrxURQWwVbWXtzbPpl+T1Oqn5OKYoPAYKTcH8WqOGucbXEZ8liIxj3JgXfvE5GdS8FzMk/YBG
DoqUdeblkJ9aylINpNZ1ADNzXbQ39EYJ7Y4oelQwK/NYAlL0TBwXkXWhUrKyKu9b4tfsaQbfvptS
cpuCtM0I3Qhdwvhsqi2R7d8nJVEP+dSwrTLtE7VPMoD0RQHZp6ADGmIiHThlgSXenYSC0kgPNxmm
YGdPtTgVmXpI4of4e7A4xtovumkDpin+bHIY62IxSecmL21ddYnPyOGiYwoOpfvN9JVOzdOmtyJ6
DFPxMrgF3e1MPJYK+lRENOph0rHBUpSHrsdclAvz1ovZtTkFOSKs6qJtkrJlyBcMuDMtNYGEZT20
NUAPRUZk4jvNSfkIsttYmZCzejbD+fBoClz0ZkNeIgDJAgsY5ZDIkdY5yDNxrgWivCUINokekgRF
Ox9FOKJWjEF4iGAvieI1i+wIp5ivVoPspxNalJI1KXrSJdrhDjDXY2RU+wkEkBHbOjChm18yw9wY
Rm09hMGg6VAlGxUcyWeEhfcgMfNdafWQYfowfhwHDyVGHe/GQFHuHrJuM1pe/GRbX0w5iIeiKZMn
MMDHGurwVdWRco2gc36MZgcpejj+WGyo/ajWxIFOHBIbH3w/Z55VXh/0W7+P5pWdwTbz/ZLaRRzZ
jwu7aYBNtIWq0RSPeYRKtKgpVbsl/XXjx1idnEi0t11m4J3L9GDC6mwbx2ZyUWNJ4TIyM2wiUGJQ
uE+HKO6nLTKshGqAH34WAewHIM/hph2924n2xgXaxZfAMoZ3YepNLft1V5cLlkA8+21POZR14Loz
MnczoMEBG09Mql8ZJa79gXSXYfpOgOjw69z6MYVWBna6ccR7mylZ3rZF2pKQEBjrjy/zOatu82cL
JOA6JBqPlZ9F1dK4I1uiAOXghi8FaUNqCfCC9nLbOnm7rxQ2brxXBBSwAmGDAcNQhCo5m/oBTci8
sRq2elgYge460Dkauo+XJDfcS+ndK2Ru1L4nHBlOTadE1GLn5yQUQohEhIIaEkFZW96bzfI5G43x
kXHruzmBARncKNwVph0+eMbVQtg0d75TfPerJ8/G1zU6nX1IJ4OFn150TppD6V8tBvwuiNLGXVCG
qCQn3JNeZD3nZUBHt+juvBp2VFmYxs4oUaY0tokeOEfDaXWVtR2C+T6Ze+9GqZcoRLosZrJ/vDYl
41RORKiwIaYuSI6PPb/VyfgVHaL3sAz5xof1urE8J9hkbZQ+M6QfyTJ036aGMBHPBUwx0y1Bx1Ij
/EIa+FxKL8dFTUBxOBbzJTTaPdLxYhWzhdw25Aw+Rg1KrnAc2w2OZkbnpcVqNU7sz+Krr8oE/ujA
YD5T4qXXGnuEcEYxjiRrMHeddDHWxUS/QgVFh4A9T0E+NdoRezHIhmuvN+cXMEXxbDc3RRK1IOYQ
XNZJgoYlhmkLFFcAMBH+u9l2zl41U7v2MlWvjRAciQbWn/wc/08ev5I1tvUdYAjYgNijwxaPneSE
cJZc6klMK7f8XCLZgxtChEPdthCElD2uPWPwd6Fk17HM+LUmmTbc59CWHP5BMc55+daOdf6OALSi
TBRT6vfLO5NrYO8rbSts5MWskCugz2x3kRGJ05RD3Zdh5NyiGREr13UQqnTJE1tfA1icU5+Mkrtd
NC6BR20Z3Yx+8l7kNPSnChwulV8wQi0bUk9lD3zA5dlz2nr96Zf/+Nd//cf79J/h9/KOTSIuhPZf
/8XX73z2TRxG3R++/NdjmfPfx+/893N+/o1/neL3pmzLH91fPmv7vTx/zb+3f3ySPpr//su8+m9H
t/raff3pi3VB8WO+77838+V722fdx1HwPvQz/29/+Mv3j7/yOFff//npnYSCTv+1MC6LT7/9aP/t
n5+E5X58UL9+Tvrv//ZD/Qb++emBstPXqmy+/+l3vn9tu39+skznH6YvPKWkln1g+vv0y/j915/Y
/3B9i3vId5Vpesr69EtRkorCL/3D8RRP9iUaO0cp0/n0S1v2v/7IktK2+BGPUgjb+vR/3vtP5/B/
zukvRZ/fYQLs2n9+ciR/qfr1XOs3x2F5LOZ5cV95UrqOJfj5+9cL74qnW/8rT2O3jhviv8ZlOQf4
lwdcST4Sca2cXJceXhQfnweWXYb5KUOrToYp+cTLsVXOaoKftMA0qA33empJ18Wo2fvZTQtx6GqA
V95lDMwB5J2wkTtZZj8KA8XdxKYmGogungK6WMRkIdWvrgeZ3ZSes6MvDx6ddhwXLChiT12x+tj6
JkVfMnBal5eKcYHB0aLyt7HG9II9lQRwb583D2lK3ESVv6ppgEgf0KWJmYIiw2X4Vvu2efPwQs/Q
uK8rgmtyZJpF+J5IxHypi+nQQ5YSMxPmKXR7X24659Io8JOA4NAS7pLMw4kAnppD1QdTY+/OmKcW
l3o+SSStcuHN5mvFB+ni/lxg7MWosEmhivHnDYVz77rVi8wIKvShFAYsghxk45Td7vTfMnr09W32
OsDNqiG0euiqgYemvnXP2uOEF74DfWgY2bogPKIAt0sdsfCe5ngf2pfO6FZK9wu7C510dyY8TXh7
eNeQDt3dRIgE/L4s2tXWciSl9NFM7WJbN0DKMJJm+zlSVy5+IN/HplI7zk6fXfYZHSt32ua7PFAo
/aEuNr3umMWw0ET3EiOZiOviJkqwBcxjRc7sW2m+pXxShpXdmOmwAh5g+tAQc3nNUeojNyvrml05
AQqsCTHHu0l5N3TF3Txf9Lf0qdG/OA/ONjSpKUGB0Adj0JqDlLJHtP9NJoBMg/ZFP38wCFlwjJeU
FY5bd6eo4LlJjfyFc7qYwVoldFTxkOJILODdAh/t36RwdpRZV65F/928ZP2lKC9k2K71iaCTDBAK
uwrrHkSJ18WjH7tbm366xPqTUO3Q94lAUsfybuPBGwUBSv2z3nrONsYerq+YHnV7RPQQoe5YwhEK
yk1NftOU0BxVfO3vZfNNv3yD7skAOWWBRZVMvIirCdd1kTgX14XJazDFIJXOG5L+4Kp5lYDmegn7
gtKAuyun/A793blIhlPdF6/OAqc/kDtWEY8Wwua51uFBR/KIP66JFP56icG29KbPtSJnmetjJt4a
uofFFQ+DYN13+A2bYGsrQjUyznzEr3hMQXNpHEyD6Mlct8YlnLL8ZlEFoeMgIxi4NjFZR10w6YXb
pi68c0dci9twVniXfhCse53lzVnTZzTuAvKY7C0qImCx2uRhrGcxnPQdU/U9Aj258bFiepm5Gqb1
wKAxUOdFmgDiJ8eGBykXke8cOjsstHs0j73mgqKUqUy1D1TxMCDK7At/1Zj9Scp8bTnGe+5zvcc0
S0s2Pdz7Na3Kgphufe3wZblgvekvNmzBpYyOQSw3UXie02EPM+SmabCOO/Umtkz7Wi0wGti6ldoX
M17jGyFBq8HbnqLVzBPvNegraFw5MKp2x8j8DUtVtGFAvpF+fgMhET96WWK0IBQy83OYYPyO39A4
LD3EhVGfX9kii1e5JA7PtcjkiZBvVG1Ge1hzFER5TkY1XTdQW6/9GTT1QBr9agiuCWCpyXaqboUC
Vak6dyfq8W1Y7H1lQTf7eG6ASvTKYssSU4Rkg0uGt99EG9oEJ+r6lyIHbaFUTc9hFOAyY3EqWTCv
GA2v3Zlea0fsVe+3AEAm6NaD59wVjE3QOMVuaLWCywRHXXmABaqMbd2EpomWe054iff6cZwdZZXA
JCQIqZ+XYbewcknUx1D8kAUqucwQp8wa453hRqfQDL7YWsdmR8j1W1cS4+Qy3fQYfmVVkcMmCY3r
iq0wYn+Fb/BLPRDTYKDzq8fgx4gukA2zMLZxYUDCbW2UneNbxq6ZKgxgRiYiVlYQR/yZEdjol3cL
Mwyb4PAZNwlJA23OfgqeVayKem27vNrk0093yPJzCCArrjPCmMs0e88ba5/jJ1qK4KXKwnWp27Ox
t/IQKVvmMcCWbIjl6ndLjt+m9d9P4x+z9J9mcaFcyHy0BFkW/DyLGzGKwNAZS+LacFPUDLmMIF6Z
M5kwVBRINRH7ecMbWGfcJeS5gfP4m0Nw/91KwnYdpB2WcExXL2d+v5Kw0cp6WZ+WW4t4cHRehyoY
0SjoSCGcph/zMfNXFnxNq296Hp1wjiyJQ7+zEafUTr46rvU5oTNsVCUB2tH0eczuqzG0rlyXjrfd
9hCKyu9ii8aKfBALOS+LZT1Ac9t6SX3n5Vfo7oarfPHOcY+qnhdJyLUx88fBRLXCaoH6CFOLHhTD
xTjgmFxDHV/roVx/UM5irK3W2ZpV8ZAO6tF13rTNxnzuMrWPGG0nrnuHQLvCQxwa7r2heB0ZlWTL
BY4twmGgq4TcLJ23L6zwWA1EAo3BusH7EMeSlloOOTAAuhweTfU1Zs+XMAYm06WBHY055QoswlVM
M37I3sZlAD3yFtpMfxBGyJ+6kzpyxLqMetHFdOAhQdJ/w5HuNgiyGzyTVMDLB1+lP4zKwTnAUsGi
82AfkE2c/XY811y1xAq6aX8TIjmcGjlBSPLPOP+vm9xYt2n2YzTXi2/vupmO0MwabNqykthbljmf
OiolveviY3aWlT97jyNhpbgIf8QhgJ1YONdh4G+dZfmsF1I1STN6NpsyZuMYQjBZg/qtNKwO+gx3
K+smPimX9Z/nHAYtPZTFW5vntFWKLyVUe8d5w/iI18PdhLn6myvW+zcrX2lJU0qLG5YL9+frFbFs
m+WIbLdjQDu1QAxeDhGJopIWlXNA+P/2N3fIv7tBPJM51HWU5bJ5/vkFzRZ9A/3ncitL79wD0YjY
04OJ2I1G+mo69r2zWCxDSTRl2tCTX5Ea25npjFXy/V8fi6vf3B8HDM9UyvYc4QtHsSv5/c3qt6FT
qFiW22lANqOXG6xEZ7JjRqp0Mwr9OtasY1YJyEbjhywyDkt6Y9rdZ0fkN4lwmdBIQc7uW1yJAD79
8htSiWt33JDs8OtVGb03rr2VI1WcKt2ifa0y71xLtZ8s5xwYMHPt585ydijg9nXnAuBS9gkX6zW3
Hd3VjWRRhX4FYY/OpiOSmcsceQDdt+sGYrnm8EpEo1wjVDMfKv+gF89hUGDBIO2J1fZff2T2v/vI
fFd4bNk8ljKW/fNHBklIRINZllu9rMsCbu2oQkM5wU7Ge1A9c1mP2dsCgFDfiAHS7RczIvxxYhUZ
cDc2b9zonp+vJxl8LOemxNnpcbkPDRaorPKENieTfZdv25ca+0Cv+YIRoEgAyhWMJ/3CqeGdBa5P
QznbmWyOv3mT/+6m8NnYSNu1fNt21M9vcvRDM3V6JhJOgt5xTDPUBqJ2kOyw2WF4G4tNVqH+ZGvW
452I/PxIuUilbFKiN1p4xV2C7msMLpRpbxDr0grgVufi+jiF1UWfMr2DytJ2rfJ9NWOHHrwNTQpB
nX9S7l7/NJqYxqq/O4WCnfufrnpf2qbvM01ZnqXf/e82u3ZlxMXoTlz1SfbW4n6ZKRG55hoqCJzR
SO5LJziwnkXi/KbHP66t3v1up9YteBsyrRnS6RcHpGjpQMfBzm5qLlA9aOui3DJ6x4qg478+JR/D
wh9vVU6Iy9xKbIKp9Jv6/UFntS2bsOWgGff1Fm8iYlVhxB5zZ6eHLbwp4BsG9OyrwKAJCojQJrrb
9L2zTUCJk51HNAqGg9AveelJu516qIq3zfQWPwUQ1mI+7IWdVkK0ptWC3iAmlbtf7+XHlP55A+qZ
WXNerKvBZzQq1rLjppZsQBdUlR5baJ5qahoJipaOizSE9l6U6CZKcAzcjX/9iQi9kvjTJ+LZDm59
Fjzq4+e/+0QySWfXzrNyqz8FvR3Qy3K65CwKIGQwenTpdYwWmw0ZqWBNo3ujMPD1coC3aJZfRlq5
jFYqwoBAfbFnz/Y3h6gHgz8fogSuZCuWZeoP95FbYbWYLQ6xQt+rtyPMCuh83/S2UO9BsRyy1MjW
85TdJDEucb1OY89pu8dpeq05hR/lAJdhkBlbw5vYJE0e20Pi/f76WD+u+p+P1TEpAXnSs1zbdM0/
LNwWPjmUJdwVdnRcOvuCdmmdc0Y9QttKJnviy3bChOHuIe4w1jYaSkw4Jz3Eph00Wxjr5Lb/zUH9
ebLkoDi7tm9xbMIRP1/1Yy0CqCwuVz1rLt44YmjKNZ6xrikfhCAw9X6bq1UPnDdLVd5J8hdRZ5//
+jicP19rPx/HH0Z9ekpTXtMt18lk1wuhEY5yIXCyslIXzucIWaXEg8cKssCFppc7+kJE4bBr79Oh
XdsN3B0wsPp66+MeV+Rrmd7krcXzb+PpxLV88Nq3aRwxbx8q+abvJUUuZl2127qDeE9IRNCA/OQW
1G924JIeWDAgs/788V5/q6He/XrK/1DS/cOX/08VXv1C/58Vby19sf9v6s6rOW5kidK/CBPw5rU9
QSORkijzgpCF9x6/fj9o5s5tlojG3t6njdCLGNFVKJNVWZknzyHKvRC8Jd739WdyHrn9/YO/I7ea
8Rf2q3JXmERiOWnYGn9HbjX9L9W0dAcwAvckHhSb85/Irab9pTqyZtmGJRuGac4/+idyqzp/6YR/
VcgEcDtNyHP/p8itLFzVKnWlsmrO/0yF6K14LyA5FpflSEUXQIuchyg1Kr/UPI2f0NIaP/GORkhb
ahziT4od1cCrY6d40j0r+lrAfqAclbK1qT6TnPZtlUBTIFe28kCle/fNCcaORIoBl3vdkKCN0wGJ
otQMDxKcwBakir5yyg143JWQ4PYGdq/81q8NaukSTfc+T4E560RNnl7sEnjRqAwBBApPGaz/+aED
J8rLoqw/t4TLQxjfcGMyTfNm2n6PWp9SgYnSSowTgtbB29wH+9fFkBCGZVF8VlTk+xASqOEGHpuv
YeaV0EgrAZk3CFUThNJ82SVFi1Jn0xoVxC1RALkGkpvfq0EihBUqEpG1yXZ04HWpDGSlNayivicJ
rvJ+mogpHKUxV96ADYPOJjR5xf6EcsGb66Y1SuMLqZoQyQi8/MarnUw5MQrNx1FO4KmFmMAilKll
OhSuRUu4PCx0LTyGGgf3jVIChoJAeoLlP8Lc64baZt+TkWDsivaxijsqFpocratJqwsIzp0RlrLI
yT6piF197hMw55sqAQ67aWEW2DujbDG5WTy+rQHtI7JQZxDFkXqOfwBqA90eVkl9V5tanRNudBoo
cHw4srRg4sQOUkikQO7LMyXFGPsG2eHJfErbPHzTSgnv1SgIHqIqhfFY6q2Piao1B4uyzkMtq877
CHk33ubD+LPzYyqSGget3xRCrp0vJTnCMBGBGQVnCUkFU/3c+IZzZwHMeaJ4h9eipY/Re6euCjTq
mctdH0X65yHsIBb29Z+en8tPYD1SgOtUuNUqVbmdUzePgWzPtR+RNJCxqKFfi0a1uZMaHimyE35u
JHk86Zni7KVWbqkr935Q+pHfy6QcHj0tCN6XOqQ5hQa2wBiTHHr3CtrAjIJ0ilZAFeopyhtIJ3Os
jwSQqxSlMhVaZF65sM1wc8cmZIiQDVAg2xHU1fXmGcJO6mBSwNV95VFJp83nPC9gMnYBmBDrRxvD
czWa8W3ddhFo7+AhnAXSoCHQEJFq342G9L5LIm6Kxi422AJ5xQ6N3Y7Ex06OCBTHJWrt4C3MTdmi
GA2sSdoZ+B5ogEGJJpfTR72G/7qYJmmbG/a3wIfFcxolqLdHyNGkCYreaPqetVBPU0RCxqH2KSXU
YdoqDed9Xiu3kEK9xxQ1dAjVz5GBHk3RTrCpsLb7QiEjb86EHADSXQW6AcClPViyIaxQaa56kM0K
NXCAMzeV739Ta+ln1VoDNhkiqDL6GiQy3kDNPEGaKAw/kBpu9xYnDsUohOUGK4h2MTq4xy7wUx6U
nXfXzMLCeVOqpH6i9JTNZWZj6kzbqtP0beFk4b2tIkui5WX5pMlecWskfXzAIhSczxJaFrlO0cds
8NZD841aGvmD2Y/VxxYwPln3sOaeDT8FlBVCUpQAC7cgtoceUv6ixXV1aKa+hXWfYnLkk4Jpb2eG
QR1lX3yPKuQ7STqbEOd5g6L9aEuJY1LLqn3cdi3Ja+vzqOX9xo49/SGgkAB257A/qag2fU/0iqMq
zCUEDaLk0Pl5fRc3za8JeZudopOCHoDl7tLWTw+8CkxILMzGVbR83BMC+z7Y8gCqCpAKuOFifKjN
uD2lDYJosIIG8KaxR1yvtLwfdiFRhj1KcChoQWV8VIe8Nch4wZjfBWiLtIkMpyJkOg7hWqofIboY
gsoC2hihHijVRrktLJliWhqmBM34NSk5kUOg7XcJnGePaWa/S9OZLaHuRiJfo8TT68EHFzkzU/M0
0lVooBU1MD+m3RDfqjwuZz4mkIbUF+1jjQot1SrCD7CvlFs1Jjg2+chqIVNQ3ujKxGrbkOEkdQql
WdXTANKjQE7t7A5te2U86pQmPsIaNASnIPeShkoX3PHioPp1M37X4E3Fa4xH83HyqWTc1mrnVD9D
lmNPpPKt0nGfGTThmqkNZYGC/nwGwwLyFj5MWqNabQdziD+GdSHfd3GOSrkaGgxdj8f3CAJ69l4F
S7TRU/iCAIPo0W6wutRxqdXlFZLZ5nd422BiLdQENcVI6ScN6ksV6axMmwW0UuoX3c6YYTjQ6I73
5SipMJLBWsUbc+AiD9yYMv6ohMMLYpGjIhEk3Va97Q/UgFm8xCIjdJ7SUstAIKmBETx3XUwYGB6B
VlbQKsOxNqGJGW11Z1JXOkGzOQHK7NKOZBz0DQhqZUYUrzzPFMF1nx0TPBzVsRVdhntCDAQXTRx7
aqwRIt12O/lr9aa79e+ln3i9N6io7LMjDDZnXts/jut5/Ft419OjZpJo12Artg3NMoUncprz2pc6
DbiuUyP/O3M71mAlEanwlNvLXSlzlO7stURfhO9sgiM8xomPiKOrGrUBIzmh+Xe0Pmm74ZTc5jft
G2nnrc3j/MQRerIU3THBeOFlWqbw9GhSf4ioDu623j0154fh5N+0O2+D6tmO1MvKg+vPRSMiCZOd
Ksvm/N4SpjCX0ITwYeMgWq7dx7VxU6V/Py/+dq1fWaQZN/HHeM67EGKO3qD3+ggPGzOnHYqdfaTi
+2TtJ7dzu72/NU/9rb02h/MciXN43qcQ8ZF7B5SQTZ/2Fyp5hh2uw6O3g3EFQoodLuXOWomgia/p
eX+8mEjh5d/0iME2KhLR8rHdm8YBurMp2EU/gm20q25tOAK3KQigHSl8ZBNXNqcQo/yjcyGmjSq9
oUY+MqTdQTmEt/Wx3yu7cktx67dmj9rpDqT6Dap32+II9cBK569YhjXH0jVjfgHBX81anIVlvKDT
Y1Iq8/qix7NFKvWmP9Q3qHmsmLv62mY970kYpsqpXeVNATfWtt8DA9l6kL5AJ7pT9/2whRBumx7L
HXxV25CkEQRkx3wHFQlhOnmzZji/477iFjv7GFMI63dRBa9Zx8fU+3FPSdymOKRHgPPkQ2Gg2RZb
AAAr6zxbyp9dmo6l2JYFeEgYf5ZqntXLSEM6HvTZIQ8ZwI1EAoOocC8v6msbitfqf3r6fRqeralv
WFNDGT2Sz254Uk6I8R7MQ3FcW9FXJpGIOt6MBfCJHeTMdnzWj1Jq/th6yPMQMTngZZfb4Vu8/T7B
ELbR9vB+Ub91eWTKn5P4sst5k5112aewyPicSHQJfk6FiMBnJ0U7wBob6dH4MuYbjQLzzXgqV/bv
Kyfhy66FwzaonWbg5py7Dp/UfX5ES5dI6V6+q45Q8X7Uj8m9cnN5vH+evi/7FE5fKOUcNYbRkDDe
J8f+CEtK2B4ud/HqjFrqHKfWFLLAwrbU66gffMuZqe937YPU1ZupfKB+7HIvfxo/A+FOhD8E+Boh
3pfrlrQQA6gyvaTSx8F6VzYrN/xrE6UqlkrFFrFH+OFftl9Th2PJPgB+eEXA7j6afr8DNHV5EGud
CJuPZ3AJiSGDCODbleCw9GABkcovl3sRcQHcByZgAMuYcYIEihRhRShWt+sopVZhPDafqpv2ON8E
6hsE624i195f7u215Td0bUYnEvuyLWFMyiSRyYJqDG4rH97rkXCs9JE6RG5e7f3lrhQhLPt7YOd9
CZuAWp0qKCin4q7xT8ZtfNSOAz4E4ZbdqrXOC/7ytOWddTYuwXImvwt1paSvfitvHQK9uGLNZtoO
z2QettJu7XR/ddXOOxScFsUCk9fo8+Aekcfc+66xN44QXjK89d7WVk24tW1/rPsa0PQ2m+pDo+gf
YM/74lOq7fXOyrX152ViYroGTFgk3Mm8CxtkTMdRTVTYo+t9+tAeu1O1b+8QvVw56V5xwejH4nED
X6OFty7s+rQbB3zNSt5CfrVTt+iaHG3kkG+ig380jqhWT5yy7cdgHx1XtuVrk8kdRjzWUSgQMoSV
i4dpNHULvgidUo1tXW6pQYB8a2uDINrzwPS+q7v44JHu3a49F+bJE3fpedfCOqqo2gxeTdep9LaU
vlv9msmtdSDMajPmlI1BSYkZKFQDbhGfeNedlEeba1JBIPkOzafdynz+6VLOK/nvfIq+lacUsVMm
v+cTBd1NfW/NlrCXb9fOrldtDlSGbGm2BlRbXLlBLyFryGdY4x06Opv2noT2Frdnp+wjN1i5wl51
d857ExYrikvKlVP4hcAE38H49Q1dRHNX78ob7xYWGNvaWHeXp/KV1XNkxSImKJu2jI/18lbL+qoY
JLuXt8VA3VH71QC39P/Wg3BMpp5FSfhEDz4Btdh56vtPlzt4bdZejEGwro5QZmxWkD51B4if9vDB
91tnD5/nsTpmH4zP/7j2/1NC7P+unuFN8TN711Q/fzb3X4v/H4oaDC7U5bzYc/izyb6m54kxdf7F
f0oayGSZwGDmsAQu0uxZ/6ekQf2LEKWpG6aD52Q5rNA/iTFV+0ujDEKXVSIaGgkyjo9/EmP2X5Qd
6KTYVIuola7I/1ti7MU5KOG2WYScVHs2gDN3nj45oBLq1yrLYZOjnjNqp7NJePv3YbocZvpv04JH
OISmUhEh7l3FLO8VCHNQe/kulf6Kt/bSJ/xv83Mc6OzLi4hC3Rx5cLeJZgo55LuBZb8Ja+TPrvv+
2Zk664BaEidB47d35RGJPIXyW8KLb5LY0w6XO3h5/f13BMITmNq+2O7VoHcNq70DXw3RiVafOiSA
w2FY6WNhlizh+rEJtsPLwCBaw1cOOvwx5NaJTJtIDq3M08uz8t9hWMKpDO8Ivr9aw7c6EoeOYlBm
ZUgJ1uVJWhqAcHrlXSGP1IZ0bphDAE0Zg71rc4vK0qF3Vu7NpQHM63O20KMHr6s3mVAjyDD42oAk
JOd4+evnr/yvm/HfuRHujz4OqRuOx86lRhT+ji4L6/rYKtyn4G57skBRSj3tNkU5O75yNPMoz0Yz
2FM0ZAhRu+nU77VRfwth76/Lo5lX9LXRCBatqoDSazAuruIE/g+JCrOtHVXOESLEOnBVYuy7cGZc
kloH+ePLfS4tjmDmTlORe2+KFulv6Z4M6qaNrJUbcmlrCQautEo7J55bt7SsEQXLXi4f1aAx9pEJ
6/t1ny/YOOqjQzdSoe1WhWxBajl64JnJb19ufeEEMQXrpsiEKmQpb8HCmO+8orwrMZTcgecJNPfK
Obuw6KZg3kUx+ebkMwLL18EnwMmpbCSoRZ472wtBYUJJXPRjsSWZEH+9PKyFNTcFmw+s3jELHquu
0oHY3pa4YdmOqzZaiVkstS8YvN12VZQ6QetqpdwcqdIuj0oL2v7y1y9sKzHSogIuUdm1jVui6pJJ
2ptO1RBTgDLicvuCY/fvofK7OPHMws3EU5LRgx+vLUcH4tlM33VwfkuKsa/G6lhUzVutQho+abcZ
9Hc4lzd2XpygFz9c/oKlLSGcA0Xc2rDSZxwxlnNPAXp1MiMNlIv9Npr6X5VR9Lu2yFeGu9SZcACE
jZlnXiw3ri7Xxb6YBQZJoN1VWXrn9ahpl+0NfBfZyoE9W84rR5wpnAmDPGlWDX7HVccChmS/dQdZ
+T4Gzq1jF1/RWbgZa/WdXgDOvzyXS3tROCDgv4NzptcaF27sIj2SJUjfDqGFovtV7f+GtJ9tlh5O
2b6Wmb7QhJQv781qYwJQWfn6hb0uJi/gGrfiVk4bV06dEkk6Bc1WwL6f276xVzbbUhfCYdA4XRSO
MeY0FdZjXjQ/yrnYrFSMd9dNkHAYqEk5Ui5j1a6PGFB3zDK9RwKjU+Ifl9uf23llRxnzuM4XgBwy
Nb9cYFaRfSz8/iMsdvDuxZSpJf9Umy8mCxc20e8io7M+qiGOO2pXGrdI+/doKbqo7l27xIKx920f
VUVhN67TBXdBO+1KpCjG1F8xuKXlFcybnHhG+9iZDmAOJnT1cw8Db2Xm3ZVbVLDowHJmHxIDc+Kw
voeDTDqUcqbd+pDpXGljgg23Cum7JvJr16mOI3gmNV9DByzMjlhtQ1py4OhTK7cEPhI/xTWMNpTF
XbUzxaqFTLEg9MwoKTHK+piMcPCAPIRa8b0vpTeXu1j6fsF4B17DUlRMlZunQAYTWf/cFM2x8LSP
l9tfMC5dMF45UKsxrZrKHVrpTRjld5GdwqapPrdV8uG6LuahndmW7vt+MFljhXbUj0xFAjYhQTN9
GOFLu66D2ajPOmiiGmENaajcVq73kNPvM4mXQketa5atLMPc1CtnkC7YMNybKPGFjMFykOnow1uD
wtHLX7+0woL9GkERj+D+Gjf3Dbfoy7ep6XAbaCsZ1aUvF6x3spoYgZ6wchWoXyHfoLJubfsvfblg
tTC3e5NiZmz/PH6T5ukzcbJjZ+grfvPCl/8ujDpbVig3Ac6iQuzCdWvtkUUpj22AxvblaV9qXfTK
VdUMSmCELnxb2xwW8zZagwct2JQm2Cz0oXYFFV/lToH2JogUNLgUG9AvSmKONf267vsFwyWlnTSa
ycGmaNqXYMwh5aoOl5teWFcxZpv3MIzBcs5mR2ct7qJtaz6hDXRd4/N6nK8q2Yvanuddmh5CUt++
D1kaOILLrS+tqmCnNpzTGdIlvz/9R5mFCCOPxvfr2hYMdewHaOu0vELcBh/QHsxvdRHsLre9NOWC
ldq6b4VlEtWuNarHxlIo0MluJ9Bel5ufd94rx5cmWCq8cpS8oLTpWpb25PnGXW9Jp7wY3gXVcDSV
YiXPsDAKMRFf2JIyFBZH2dDCr4UoETIc2yLvHMiWIrtaq5F5fTCqYLkSvPd1UhmV67XKr04eP/bJ
58vTtGC4qmC4cMWPpClYhbqAmBsNZmgczAjSmg5N4HjFABa2qCoYLhV1cjM0CgaQBbeykbwbu/q6
E/N3HeKZbaEcqkdOij9iBsqvakBkoE7bYmUPLTwjf4OjzhrPo2FKoS4t3VB6m4anEvWTqPswJM/l
8CXW1mAyS7MjGHDqGIo/hdwpg0/JttMhGiQV6vPl9V1qXLBgHNm2NlsONhD4e9U+GXBuXdeyYL+1
M0kxFBrMfI+KZJlsEuPxcssCvPXfYIUq2G5RZiOsml7p2lm/HYxwz4sU6cEYkVSIcwqqDT3rECbb
VHtXtOjr9ZReWtYG6uDT5S9YsGoRzCF3muybQ1+7iYXuiFpBuv6laJnMZ48Slg+XO1kwPUUwaqcq
G8uMmMCpKjYtfDst2u2yL6Ge6K2s0dI4BOtOYe8cCsdBsigsd0bVbjseA/DOXufH/cZ9ndlHXHPk
NapdunL5s8ldo//Q+T+vm5x5RGdNy5NZy/nEl+t1Cr49Pmm2BO/buLOTK0P4v3ffWRd6G8GmmVuV
i+6jtWlHBE3Lqtpf/v4Fu/sdhztrnIBAn9chnpzsDOmN34bIwJdhd7zc+tK6ClZNqNzxKJpj4uUO
4bCfkfIlnq5MBvwGBJ19uqR2wLpzpl42HEqac+qMhxW7WpoVwbDjCMAGIhWl20DDFCj5gxGPK07/
wpSIQM241sx+KMzSJUS/yafPBiyCWfr28nwvfLcsmKrS+60VlMx33au7TiMHrqord8zCKfC79vBs
tlVL8zU5ZErC7kNZ3hZ6tc0H6vOsdqWDpYkRLl+5nYvuNKN0PQ9dnFLZ9uU92PCVI2BpZuZezz6/
1LMkbkY2i1Pa28qP74a6ve4BKmKYKBYqs8jU+PAy056sFNG7rGiHldaXpkW4dZV4hCTd1jkadeUB
WYD9qMnva6df2Y4L7ieJ9hfzYg11MIE7QbkNzgV728qS+m2kgKmAhM9yfshTlSF+URaVfuVCCNdx
Bf94DE0EpmUqO1uvv5Vqs7bIDh/9ii8ti2brlSMahj3up689Z01aIdRefEjK7r3We19gt/qiTbG0
DcLrYpNQML6cvbJVJLOyw9LNq8IFFIhG6to8vW5vwMdeNj1GcyJVp2kFqZ5ASk7yJN/qlXxwQnMl
/fj61lJmaMa5TaRV6ChtjFAgTF4NLItmkm0QWTlcPouWWhfsmSBwa0U+b4GmT6BsM60mfTPT9m+U
SJX0qw4NxRHMus+r3huaukQUVgLp6XSPiK28M+K8vGq7wlP1co7CCl4rCS0lV4GYauuEMZREqWbs
rpsjwbgrcJ2eBqGUayLlvhllKKiHHobA9H/DYf/HQ1UoMH+xxHo7DRRSYm2l07lqmd9YOToVUYOq
W5msDOL1o1VxBItGPCtGphYXohxSWYXoxS/DIyqqvbqyBks7STDrNh1VPUpZZB5o26anzhKB5LB+
d3kNFj5fhIZKXm0hq4WhTU68M0PlTVN2K2f3gg2LlB+Q/UX+6ETcDIN29HzXyh9sHt+q4u0vf/vC
zNiCBc9F133UsDtrSd4RvNn3tQaDf35l84IJD5KCKqqcVm5vQDGYWVACbtSiCvflWIc/Lw9hafrn
oZ1dzFEYRIaXjIU7jon/nqrH7raebOPK1udez1qnGthJgwjx0CI2v0tG/SjB8bmyLZe+XDDeETpA
lfIqjk/T+VaE9l1XJeOVbQt2GwaJlPdoArn9YP6MGw8Suba4sm3BXuWuNXPdZFVhJoIBc+hDL9xT
LVBPK+/ieen+vIYVW7BXyLP7THU41dQhO7V2gTqTfcxr6eNVO0aEfYWSloxIeZcuGaOHyTBcRAtX
AkALBivCvXKtTPxA8XnQp+mtgYYS4iu7yrfdtlt7tbzucCmWYLKBFpuSV1SVC64VnZEJ4sTy1CtZ
gYiQmoXyMfF9qnMp9JSGlVEtbFRLMGMEo7XETnI2al/+6p283kWV1l93A1uC/UpRVDVdPWfxLFhW
S1Qrk1y/0dDx211e7qU1EU3YkXpHrZoSQcHxGejPbVE5Gxuuzrxrrgpbkhp8eUpEmjqkXUH8zBur
CKLWKWxuAtMuV15lC/ZgCcbcTfWoAZPioRrrsD1CAm/BHmR12nU3mCUYtFcXXhlDtYpWXvBWKquv
VpWuudRLe0ewZTlKgiAr2DuUXZ3U2H9vBdqK+7nQtAjwMgFXlg2ZHte2yn3DplFr7enynllqWnCe
GyTAi3jKStfwUVDivw9Of90DXhEBXFkXJhp8L/hsMoQp5pco+5VcO92mYKp14cP5YfEIrrP0E5GZ
vR55z5fnZMGOROiW02YJmhI9bxVtuNHsRoMt1HCbqnw3je3+ch9L8z7//ey6TfR0ANBo0Yfqv4VY
702GPNvlpoU6r39dWbH2PdHrOu9CrAjtnJ2kjjdtHbBtEMwNgw9SOLzrlcLtCuVdb8y8QdoaRvB3
8uKV68wUzBcHSM+mOXSAcMZNV+j7rAts0Kdev0euCvIWgu+nTE3brTnYyC0aByfy6o05OTDUDreT
Ee3T0PkC7c5Oa6YHCSlLK6sRWMx+KDBnyNr0GVWdk5r0kBUE2wyWr3GcbqF4OlyeunnXvzYA4XzQ
hxF6goyoUETts69YDORO6T+rSOQmMF730cq9v9SPcFaEpapUyuxJO5CzGZ62qzPpmGT2fVxJDQQ9
pj+roe+uGpSI/dIVz9Q75FtJNRk2EHl7lgPZTR0uQdPc1Lr8EYG/FT9+YVuLSDCoXNAxruTSlcrg
tgpKeIekz5eHsXA3iEVG7dQgMmXR9IhsaZZau0GR38LEc91BaAjnSWJXnUmYvnDtuH12EuVR7dbO
2IXzRMR+Sf2o9bAisdqUQFRh9T6N9A8SOgCSsxb5XupCOE6GOomh2p6PLE8ONn3g3EQ9dcSO+rZJ
1oIgS2sr3P21ijyEU3FkQVx0BCp9k7Tl8fLaLjUtHBx5WNvW0BDqRZgYAfX8oTPKlSt/adsIJj1M
dRNFSsyrCXGhjeaEb/ps2AVIRF/36YIpNzbZLBjUSWsQN9CUdm+ju3i56YVPF2FfUtMEBXKEBDTL
6m1VS1un6B/yIV4JaC5Mugj8stEQUieNa0Jr5Q+BLt9NZrziJi5sR11w3ZGm56zu0sJNPPtLl+Sn
IDAe7CF6n+f683WTM3d9doE2g9pH8XxJdzVaC2FVbvQiOA2TtbJvloYwL8pZ+4aRl2kUV4SzuI4O
Rj40X7y6RxAA7SBUpaFWuDyOpVWY/37Wj+IZ1GRVXDlBnd30Xftg6sXKa2Zp/wgGm2rl1FBHVCA8
rt3ZPvrXqvFB8/Q31325YLSdMXSaM3GJmajl7SrV8DaxbxmHy60vvP5mLsjzedHhfm26QOVEK9r3
XV7uuybYdyFC8lBVb2J9XLmxliZJsF/8JEULI6NwzTZ7N9r+m7jQjkkqr6AZFpoX8V8BdNABSI8S
TEz8I03rO3/QtjWcTCvbZ2GbaoL/brVqZPs929QK21u/HZ76rn/mdbM302Z/eSUWdqiIBEMLu0Mq
kXWWhgCSe3WX2srKIjss5iv+ljaP6mzzR9TWjVJFvLKSqnZjdMNdZKjPUiA9VqDglVw5+UW4a/zr
gKLQ7bzsr/eaHlGVkYAIse+sah/zVDrVtopsTb2GNF7w7TTBoLO6NWo4u/EhDeOUmNIp6sIvlgfx
bj99QjLOxOMOd5eXZml3CRZuhmiyyi2rL2X1sTDDJ0dO3pdmsHItL9igJlp4HGcd0j28sRR/J8f+
pwaHcUIjyNekR8XvrrQRwdR92DdQj+SdGPUOzGv+0G7iMf3eW+mVgTwROhYmUuB1eV24XuVByWx8
MXolXbHABfMQ8WK97EXJFIAFnKocHTxJNuNm50B9vBYHWzBxESrmDKruBYVeuLU+C22hLgTPtK1H
p2iqVm6KhT0rYsb6NGhMDieCv314rKfxRkmt2yZo/Z3dO/ZGV6HUDpTrohkidixI4EXyuJxcOdHu
9XZwYW9b8ZiWpkqwb/A3mpQkNlMVILMKU6urJvHeqYp7rdeClfNwwehEDBlUbLXZWEPhWkhKWca0
VfwaIaW1N+hS84JNZ3pU6o0OeIzSN8Sx0h+8dWxSgdO7y2fG0n4VjHqyOsS8cuaozYxbKU0fQghC
Lze99OmCIZM+kIysdAhnh8onzXd+IfpwN5raWnpr6dOFu9o3x5YiFI5vOCgCVILscVMVgbmyeRZa
FyFilTwZyShHldspaNQ60VtVlr5enpilpoVbGkEsSStN7gSYeZHncWp7WwNWWPnwhWn/Telydosm
TjZ1Mal6twyG/YBiWzR4T51lfLju44VLusZ0NNWUeEH14wfF84+gnp6va3oe0dmXV6qqZuCzK5fA
6SZWoQzr1shJlqZ8/vtZ03ASW+Wkk/CLSd08WI0GF7+mrcG1lloXjNSRCgdccI8RQcBLbc7PRrI+
Xp6TpdUU7HOoUhOvhOMlapRNnUFvnUCnoq3sxIUTUoSCJU05ZQmKtK6qjM91lry1Q/mW1OUbslor
i7o0AMFKFTmPh0Zls5MV/RGjGN03wV2MtNPl+VmYehEWVpH7R+OcOLujpWSh/SffNlZexAKhzb+R
UxEVppZRqQKonB9jcfzNztFxdrpe2yhTBUJGVuttF8NR7BTVgxd1yi4ZI6pCy+FgtEhNXx7fUvhW
xI8pPDMd6mpLF5UeVIGlr2arPJHkvI3K6FgR/0xy+Uup5/czdGrK9U+X+13YGbPW6rnBQN+g6mnH
S8VXH9G3zH1ra6ePnbwWzVhwJmXB1i29dZSo43Lws+7rBI0vWobxk6nXh0mLvlultXZLLOw/EWXm
+MoYVwX7zzHhyULSrkZGZFDWYlVLzQumb/lUmzkm+8/wDrMuolfYT71Srlj/0ioI1h9kdQVaE6SR
LMHqmstvIw39p7a8NdUrw5GycEvbduCVCicYwW3kMVWI+Y9kI4pt0sPdPI76qggPG+eVx52IMfPR
Nc+djKwVkZq7uu7RrwxvCqldSXO8fg4gS/Ryv4ZOkLRaCWAnDBtETtID7GErfsxS08J17cldZPk1
FtgOKhoi0daC3uCylb2+e5ARevnVOAGZilxMCQ59OllZust0pH+MlZfU0ocLNpyqhp8V0ry0DnpH
cirBzh7q17FYoJX48tsdhQOxyDghKJhDRky9BZC1cvK+vu1lETxGDDWhBJVc/1Q6pv4ltbrpiwrb
UfesJzgyI/zV1ZUrINivpw0elBXMkVNEb5veunGm6hBr3sreEXhK/3OHIF/9cpaCWcla95BwxGKR
vIxuoKe+S3XvbszVfReMj6qs7WKvvy892FKD6V1ghLf65D+gK7JLIvvx8kZb2gqClXs6VOoTChKu
JXeo8bZ38CesNL20WOIF782CHjUjTM1672jTbaCo7qAozxb6e1d9vQg1s5qwTYyKRbItBOJ6bXzX
kLzcXG58wQZFsJkfBE7fB3ruFnKwTTKzeuq0yPzojf3KFf76VSeLYDMKo1LVGazClTTkfdWx3jm2
f+fJ2dEgeU+qZn95IPN59OcJK4tChIRNwnGEVwsGDhUZYFlpHpUgH/0NPFVFjUSGWUXbWg/ST1Wl
r3EmLqy+KJ0TehWwuW6GofXlHumJE54wSHTr3mqbqyLLskhH1rRZ4TstMdm+YzCNxsqbZWisLP+C
ZdjCAZCHVejVNXmsrDe1X4Est4CR+/a6gD6KKi/tX9GoWbPIHLhRZ6cfap3iuBxk7IphCDpu/x4v
IoU+bBFmZQGCcgcDqjY5SaHZDR8bSZo2gQIyVkN7uyl3fYtjDJWwXsoHvw/dUAkRSYj2nWceKIO6
a/PhEVmk41h4R1lXblp5WitPWJpf4XgYpGJIpo5EbadOwW2mlhIKe+glX97zC7YlYtoULejVyuDl
NRC6lYrgJk52veltqmakXCy+Kisgi/A2wqhRDxsrHoDVlB/qQot3JfLBPkJA62Tas+TVa/YrItwy
Q/OjLHRyt5q66Zi0RfI8gQvYZYhgI20U6nsY/7GAgXrOO5CxBQoiuvFNklAhLsEpb5LaRNHcc+p9
EeTTFspBNCNV9kSTDTxYYK2G0z1HaEHWyp3edT9TPYiPSZf5NxWwAwSapvaZUJa/T5PBgyE3aIYd
+ephMwQIa1t2Fp4qR0pup1addiYcSbvRl/3tkIYpqtlhfiPVgNkkpR02qlq1h6hKYB9PECKakmrc
NEbsb8vGkW4goGtOo54jMzxlzqbigbWt0Q/a2KH/3benDI16CzrbSoLRU6rUnd2lMsK9QbibJtSD
/bH4VGVtejL0tHpQgyTaB+3QbKm6DrZDgTYVmZxxw72ror/nJY9Z1Y+oa1r1rkY4C91Qpz3ETvAc
1ejUVqqusaCqt0UF6V2WUnIo13p1kHW60tU22elejeq10+c/bFvXtkZQ+bs8R06vzgzrOEbdN7mz
pydP9bodiU5Yb6AP3Wul/sNH+Pu+qpzwYSiU+imt9fBTkTnFcfBz9b405PqUJfRsyYPklmEY31Ka
6xwjW3+vjt0vRK4tmOCK9hZV6nAzlFJxyCWqewqpQwU7RyESFL/3XjLKYY8E4LSJJN3bhJHcbGoV
8aSx7abdJFNaedngFm5LEROZlXWhp0gPuz2VUplkEeGW77IwX3Hjf9fPvXKJibDIup8yiwRZ7Oax
VP8fzr5s11IcWPaLkJhszCuwBvZQ87CrX1AN3YAxBgNm8NffWK2jq2qfYqOzHkoq7Qfjlc5M2+nI
iI+YtwtxW8fPw1kK2GyIH9sOWEZPR/43SD0Hj7yMtm8QYJu/b1XUZwOMfvBTdzKXTcLtqxZVkRoN
Kgo3/5eQGgjMGsTiwdHwz69daEr5785Qr8scLoiNfJu7dKzaB3MTxgGRWrXydIMSgQpiyAsdlQV3
qhkQJvnv90TcySFu8D0tEuerfsNEIj/6H90uUd+chyBM3IPn/j0Xsc6a4DOc5nrAh6CalAzk7RhA
sIPcuV9H1n4yFxDKw/Uxzl2okbxvoST/AWUa8u119945ztjYStmhTbSkGH3R34f5xW2/TzF0h+pf
rw+/41I2b55XNoOYyz7Op/r7OEJEozxi/dsxuo2uLPjSx7To4lyOp8V/HCakQHnEt7k37Zu1fque
QnfK9dfxNrivMkBPcC8LD656e/O+/f23oZdAEqU7DO2BUSGAtmIcOJDhPSK52Tkf2LR4VV+H6I+E
Lw6r/xL23vsN3ENJGUWXsXS/EIcvB8li70NWNBM0dpS+r+K8rlbAFcXfjeDfC9q9dYh+0Sr6cJ8D
WUHMC20kjfCZ0BkSoCtofCQXu7cQVtRCE6oGgh8L4eiLQOYhTCWE35cSbPJxYoAHEZ6M8472iVdn
oJlK4uUgZne800Y0cr4ubB47mkNIR6RmQoXGAzvgwcLujW5Vf8KpcETU8ijH2Rkydxo0eaZaxX0n
SxvGWOu5KJ14oLlTE30qq6KErnngXase0ravu8xOSrOhjCuJHCqinuatw6ucOBMEAKEHfOGqNikt
wvtovSBb8d9IjpUD2fGVkpxDh4MR56QLJ1XzfXVcKIdZw0vF+8rMUNOS9OR3f9HiwvojPoi9Rbai
t44ZW0ZvorkZ+6SkP+jyz+vG34kqYsVrWGg3ABMczSfsI1lDm3dhT0QWkfEgsvZW1wrbyEH1UDoh
gQMVl3YuUs77R8hQfNRHWhp7trE23C0wXHklIbn2R9x4IN+eLB2YLO4ykI1qLCWtQ2IWkhfLcu5v
ypNoThpG8uH14XfMY6MaPYaWOLfB8Lpfznx+DG8gcY0OqLugEq4NbVxm3jPgoUhebWBcbTbcfFgY
/erBqBAvxTmeVZEUojrqKtlxJ5vabvAj7kkdY7XXBZrxUdid3WUEh8rkHLVG7lnMCuNx48EIWUOS
u/77Kfwsyib31Acjh/syXmjF8bIA/0ykJrkMfikIihVOnNbh59eXe8dXbU67MlTcM/VG8s0DZTc0
vt1T7IXTga/ujW4Fcx85eKPSGL0x0XKajM9SF+e5O0e3ItnBM8PoL3DVtSJPneZfOxMe2Hxv4lYI
T2EVVmOLJNF1Un13tnKe02Xkzni+y+w2rLGZFjWus0fyGkjfMxG1PC8yOtqB9+6ENqrRVIzWbuVg
Z2n+6iqDqPKSGlfdGqkoaL5yNSRtI38yyLbRwc81bVLVOAfb547tbLwjEzNgRD4+7nt1CC1h2qWU
NfF9i25DHmNFO+55jORLySEh3oZzCCZtgN7+uW9lrGhGG3uEPvYhzCWkv/EEkZaH/G47icJGNorO
Q092J9y8W8oTDi3JCnVZZaJsEPWdfmVtyxv6OxZ0pLnwK1gd1+LVj0/3GcaOZa9ZhcQdIFcF/2yU
+1G1Rx5zs+0fShiBFcitrETTV7PJa90jdy7o/TZx1sbyKA/tfcAKZxrM/RQZtuXVzNIlRjvd1uq/
xpodnCl2xrcxjE07zEa1lcmnG9qhlnWJLyjGzsDt8/sO7TaMUTZ89QMerTnV9JnK9jTG7sHQO45p
wxe3qid4NDdrjqpdOoVhqqo6RR9XwlR/uct7bNCiKZwmHIoVswfxdLJs8Se63gebc23GO4maLytR
Qs1XAtHnSsnhXIV4uWkWh2X3Tf+W6367dKPPPK4cSEKgzg9irAn6qVVxELJ7xrdClsaLN2LzXXKU
lU/+En7ncXkxbvSm2OTLfbO3QrcDyqd06xif8IYnCNJeOn0f94r77zPLb4Yp/B5PsKOjczxrZdFY
5YyYrNTmwG32AssKXFT09VjP1Zx761cp3oahnzjk3etW2Rnbxit2ICFdI6/QuQEprgv8vKeXs7m3
BGST2fFww5sCYE1wmWX5oNAYfxkHNqWvT35nk/1fmMUuaNegcnW+DFGU+axpTsFyxCa+N/jNVX9b
VKGxf9d81vlImrOj2sdy+b8pgv7/57d/X/1/G5rycK1ZV845MDQXNNfkVUSRlaeDYNpbUytO50CV
IVHdnKt2FJBH/4kH0IfWU1/us7oVq2pZldg01TkuEpdpCrNoOeqf3EkD/xahfzMMi2fWFzW8cQ07
QFwruqEc8KUZPgGJwu471drgRbJybxpcT+ctIT3IlEWZ8pit2X3GsWK1VRzs2O6q81o6HwxfznVD
f9w1tI1ZjEA6sxKX63w20JnpowdmxMGS7niMDVncQvRl1mTCklbRO5B2ZfXKP8zFkRLG3vC36udv
y0p6OWtcVHQ+4e6wkvI8ajR/iiNGuL3hb9702/Ajr7Z1cTD7cFB4GnTUFSQ331c8Mb5u+L3xb3//
bXxP8AJdq73OY1KDVpGlwZwNsjy9PvqOz9tIQzmJiUAPUecOvQKlJGPvUjeol/Oj7q696Vvx6ksR
QpFqQYqv/XmAwk6/wuXrAO+QeL2c6cfXf8dOvnSt/XWF5pHbxVrn3ICweQjOQt4JBrDBhlyHcWXa
Ysrjpk/xpnp2h6P64N6srXgtTNBvfhdO+RBR+QWCLfQxXHF8vcMmQBfG//UcSlWELcqZ8g1k/Bkw
KqCCWLvt4Fzwx7ljdKvGHFUz15zU2Fy5lwoWnJuyfn/fxK2IDdyQLcECsywTvQQxoB7jEfT6j+6I
WVvR2oXtTaHAGXMXqsgKUkZhMJ16/X8Tw/yfvRXDW8FqGjz1BUs15fQvNp+C7iAH7Nn69vffckCE
a2TcCxDVeLOTkojnqy4+v27r23L9r4sfZmzFZxzxqKaoquRN9GJaII3H6S1XBs+HJitGmkBE5uBH
7JneCtEgXGe3ErBNOZE+K9a6z93Z8a79fF8uxo+xb7ErhYKXiMZ84ORzqIbnqVr+AtnP0SX2Fjl/
MpYVrxCBVGAK36Yc/bBXNc9z0jCSxR6gFE7z0cWDY7otzUW5wV0vXC50hf+78v64BDHoIcd8bf28
0c2bKBjOUXckgPVnpD7Gt6K4qiJez2U75YqRVKoBbRqfaOenLsouXvyxd91ErENGRJO4rjy/7nPe
zV5/sKONLnTWADpFFZ/yUBfZWALPpRRKMcN1NNOpIkGua5MUTD3JQh18c8f7bKAhndjAuJjGvGRz
0gd16oJ1ZdvuS7U2opCAR8IvJixTAQzT0NATaMpOrxtrb+JW7C8Qze4Hykc80vrh1XVEkamhnbKo
kUeyP7e8+qflsHOAIwFNAeUOCCN58LCgyeG7HJmocM2elX8KeDHTJFB4LTgw107SsQGG7tYtaFLp
YS7DvoLNvknaeEoV5e9VBbFuZ3haQ/ceJCY83M4JINJ22CzGXDqmP2ulaepyfhejCEa3MkLjTGtL
B7gVpBDchFC2nFitjzQjd+xkIwUrUGdU/jgMOVudhAAhewpC6G5v4pMhYZ21HstYc8Rc9sejIGD9
VioAKAWCIL4a8rh4IKjrLl0J5oJP4Df68Lon733A2tbLVU0hOgiHPGjmpJu2r134rvCrDC9UB0is
vS/c/v7bPjlV9TpIlNbzdgsz5UUyaUCA1/f9r3o5CvWdPcAGewHktk08YkMuIDbldFEOIvhzRQeZ
8GD5xWNsAcaL0qUv/keP+v8mioaFsTOA8LragIM7Z3R4dHr+tM1HtYCdg4WN57qJoYOwo8PQG8sE
BKF8iAW+vto7ecuGbqHEi40XSMc8WF48E6YFhNxMdcQItTdxK6rdlUE/wmUqn704K+iajZXK7pu4
FdIUF5XKAYNfPjQy0WAzLsZP4frz9cF35m1jtba2u6mxGJW3XVm++K6oQG8k3B+vj75jcxuqFUOJ
ooDiqMpJ8E/ZNkmnerzkHsGF9uZuxS8d6VjUHKPP0dBlU4HOoom5R2+se6NbsdvpzgG3OkZXHge+
V1zL9aihZW/om7l+Swt8qMoyLgUkD1p/ysKuXE8eCOuy142+d4ay8Vr9rZU2MAAkd8DwrgG66SO0
Y4QJcOlF/CAgxax+rF59Drcxf/2Tez/I2rDrpSV14a4c6CEP74qFFMuXdjTtkRL2n18vIV3o/9di
SDhFMQLTmUfqhU9O7pf+o+j76+gD5tm2HxfFrpAdeAHj2DPROtF4RgvYel/qsLVLw4oFkJ5xyDUU
H1GgfJw28BcW/uk+41nxXdWtGeawjq5zp6Gr1RX6GhRO++Gu0W1g1wbOKA0FS3olAU3WOk54/c99
I1v7szvVoQLYer6Om4jPILzzMnT2ygOr7GxrNqgL+NchKkk5X9dwQh0bLCBekYT0qaAi8ej4UIu3
01Hf406astFdHRs9KKzC7kKCjooofkYvy3uf8E+vW2pv/Nvff4t3sSyjD0TvfK2H7VPrB+d+iT70
Tlze55//C9blQMOmH2ErUugY2gnNG92jvRLEQtf7foAV3wGERMNljeGYRs9Z54wffAElmEGJgwrL
zkHJhni1RTU7Yo30dZrIm9p/izbLx9BTabEcIBD2lsDan4e2l+Mmg/nqiD71eJXd3jLRF5y+bqC9
+Vsx7FVqc9BFo68xGj1ckaOxM9HiqY8Opr+TYG2Elx68dg7pNl9dPB6Lkeeduxygr/aGtsKYCPAO
V92CQGPq0ZPeCWwv2etW2btX28iuHo+kflWp+Rq08p0i42fVjKexvUVz2am0C/3vq9dWWX8DiCtx
18syOl+trTsO0fEz6m6+VmY9M69/qzxzkE53/Ci0QnluG9Sm0CgBR/We/bIUaRUCm0yGl9dNtpP2
bGQX7gozKsXzfKV0O69zn+rtr5mg4OE4DwudTgAXw7GqA+D43tpbcR1Jt+5U1czXZTRpiWP3pIp7
8A9YA/+/OW8cXPAqNVh6WepT1QXgIlPmpAZ61LW2txJWRDszL3rlivka1otz2nj7sDWGniAf8+v1
pdj7gBXTkHiawUHRzldTOdnqvMzyZ1D5B6GxY3kb7eWyqcNLBAbXDoesRANoi3d6fd471RMb6VUM
3qaiBkO7/S8wcycGbVe3ViYV/4zHo9PxTsKzEV2DVpCEATvXlaNslrSOfC4AgRhc8n3w3INdZ89G
VhgrdKySYZVwIe6muleZX20H+fqW3P5QYbJZ6zhxy9nDv2scVGjqHT524ZzOzpPP/GsZypOZj0pL
O15kI7zqMMYL0IQQC0x47lyobwtSfu2no4f5vYWwQli22wja+ApeWvpvRroko3qvowDno6Nmob0v
WJGsZBf7Y3dbhi3KOK4TDRmTKHaTUh1BF/aMZMWyqwPe8QXL0aKavK3B1ZvGR70ewXH3hrciuQtR
HvcAAbiuToOGD5PM40/qHT2G7IxuI70GL56dpuXYEswbiUbB0B2SFU2Sr0fz3ujW9iz8ufNnx9FX
h9LUBEFCyZrMS3sQCDvJwsZ5uWrYINqOLNorsqbKiT6iEfO8eeZ91fa59NjP13/G3nesWI5LThuv
xM+I4+FHxJwP8WKe/Vg9QagpJbo/OCft+KqN+4oEJMQ6gc9AKMBj7yN/TlT0vLK/X/8Ve8PfMtXv
B3mvMtQFV9c1DLpkJm8FeannB8kPjmJ7a23F8lRWlEwrPIm1RTLWw42DJS3Hoyjbyaf/9kz/Nnu3
p9UwSqavxU2xh4ltTNsmPLrG7k3eiuGKNRRkqbgjlJR26NLoPkUmfjuGcX3gqnvTt6L4VlqIlgHT
R+v/ZTXOZcER8vV13Zm7jfvyIt9fI0px/fDVtyGssklXK4DER6yfe+NbQRzoYAI/SqCvvROBPID1
/jNkLxW6t70j9Zg/k6S4sQ3/iifDAIRGK7Qa9W0VCqP6t1Uf6yIl3iyKj4J7nF37ZliqC2W+Qrd4
54DLoIrcsjoXIFhZs5b2zfTQOE1UAY0Zr0UyNVV4dGTbWUFbCrWYCZ2lXMcrlepUNs2GmR1KtewN
frP9b97NZpcNPB7HqxdD/GshTt6AhyR73UH2Br/9/bfB67YkEHlbxmvj6tPC8PBkyoEdeN/Omf/f
otdvg9My0FVbDFg5WV2MLJBaqHwa0CeR8rJ4YoZ0oMQK3wjXvYu9Fc5i7engFnFbQL/+PZVAl6Hu
uum74s1d3csY3soFnLdV47lyvJZY77zmqnoqNzhWV8zLQclxL6SsbKDjBaS2YLnHs/fnuiqTuOwv
jb4zE9voMiJwYpsXMeLUJn7q1ftQjajWQMb3x+v+tDN7G2I2Nw4pWihyX03ffjNh8EQkOAnMnW+0
Nt/d3AVhFfnNeOVKoODb/wB/4PPC6tN9s7c2c2Na1TB0w1w5ZROkEcqfTchP4eIeHal2ws0mtuvc
sl4NJDOv6wy17zA0PR6CyqMzz97oVjDrWXXjpGD8hforml8kSbRH7mpBcmPX2sQ1Hqch+Im5F6R6
caclDwbn8rrd9yZuRe3s16aaw2K4ar/MQhyToXVyEE57Q1sRG+Mq53kTPGZ23tdcizQmeDl8fdo7
ly2btc5dekFq5OIr8fzvQn+UZMxRnzyXzXxmdQDkw1GX05/DitkIsxkLCq4Qoa88DuVjDN3Gv6Fu
w5ZEeuORJM+fLcVsnJmHEok7uWS8MgkS4UWOP4u5P+pN/PMxmdlcdkENGXrR++Az4W1K6Be+gPBX
ZGBqqbrvr6/Gno3s4GXKkUbhE0Ucfal8+gtyTF+iENr0941/++5vu1k59V4vDcb31vWBdPoCnuUH
X98HmGM2rR1dm64jYAq4lh6yfq8daL6VzQ8JcYy73JXZCLSWhv7gLsF4rZemTULCf/po4wl9dWn4
mEYy7tCZTe9cDSukp2AxQ92HIxSYgNm4HYtmJ/OA3n19Mfac1QrrQoHOLAIP7ZWVdY2DcwUxR63u
O8+x2NqDqyHowLcCS0ntQEbQZG0/XO+auI0zo53D0WqPice1uBRUgjiVHhQ9dwLAhpi53VrTbTLj
NVz+atDpOM1JVd/3FMNsJBlZgVMCtc94FSChaeUTWI2i9WDiO4tpQ8a4WzU9jTC2cil5I9EthdO5
f7QD7KQeGzLGY83cwNfjdaBO0ydCdDN4IPrxKeIbz726Kp7RCFndByIB49N/04QPMmnWj9N4HQN+
YaX/HARH/ep7C2ztwDHp1VYrXDOMaLs0nLo3BdvetSA6OkhxewthBa0aIii6TrhqNOF0meY5K6V/
1xbPbHSY4wl0JQoMDQ2EB1EHWbu2B2CkvVlb0VqAl8fMwQyLO3H1XLi0PgfCoQcT//MlBhyS/13P
W1MASKRdiRuS86Ys1Qt0kr+WGnXUmXkPfke/jrJ5adnE7osGGx5m2jAePKXkFVxrrp9ophuStIQ2
Rx6640Y2lRxxNsmJ6OXV9/mDHP2XaFjOFd8+vZ7hduLNJgFrJ39QRaPG69aeQuUkQAM+elub4qsJ
m49Kn/+WMP53pZvZ8LCKj/GovFZdSwesfuLXWg0fyh5y0P2Udlv8XHqPInSBeftcsk+NJ08gXs4K
obOo/7G1zRNzwowDl74dit/s2dWK/A3V0mmAKvt17L0L2krPfem9p3y6z81tCJkJHDI0vVmvdcFY
5ntef14796gQ8OcKILNRZICmj8DWbevVR5Na7c1v9MoztPN8keQuxVwwndp7dgMxIM9X27UaA3l2
FZ4KlMOO9G12soBN/QWavgHv4MV6baNtahPPkb5IWRXSX6+79c74NqCskl09C1SOrk4TpHrhJ6qO
UEB/vkcwG03WNZ6ucSFcr7iY903iBBN3Mt4YAh2CcGhN2o2VN30atgIYpAk6CH+//pN2HNamBTOr
229471iBAPtOtiJxhi/renRd3BvcPo7LtgyBPl6vXYFNt/42KA6Ox/tAj8zWXXW2EBIcDCabZvfR
W7orlL7ehxAHfd0ye4t9+/tvZ/1oM0471d56hahKjfsKbZJliA/Mvje4tY2XYdH5ABuvV3fs+WeG
QiSA8hJCCAe7OPv3VeAPudFGlfFWof+8ifurBBdA+GnwouqBrYJMTyhsFP3HJfJ8/mksm7oOEtcf
NsETCSyP8BJCKFwuwaFlHKakgNyDzMNKuMjdAeuiD21VLPFN6E7XD+O23rCPo5j5X+DV0OwimBew
EzgrCdr0vHZiT92o5HRuXIiknLxFueofPKCDpNcNJ95BrhU5ITMKUjDpLMBRh0b2MZ4v1dqL4G05
9s54if3VyHzqTUOfl56FqSHbup7wGvwwt374pe+M/hFVLHyuPmDTmdwtWV0g389bJ92fdeV0Kx5i
dECvAWS1QNU1tLqEr2t0EXbrEJSZ6fE2BO3ZLuw+etyf/zEr+BCTeuEGjYbuqLeHJRxV9ytwvXLC
MNWtcqmDuq8f0Xcn2GMLIZ7to56XsvsIqY9NX8ECwuST3pSYUzoLXN0rBUGXd33TF+W7wvCxOTUd
GlTTpowlTdsgLtwzusg28mCKqqmydWyYSXBz7s0Fsrj9uzBCR8zf4LuMgjRGpivTsGnU17H1iuIF
6vDztxpqLm7uT0wVWV2h9nGpey5oMnV01v+oGd2A7ziavrp3C4S5Wd4WMwinm0lKkUa6Y266LsSw
hE5UyrPklEJJYigmk4lChQRcBg6KuD2aX9XZbHUo09pfHeDj14lj6UwAaQB3mTwPdYklYlcmqDtc
2laW5FJ58UizGKYtkgo3t+3ERcGLjGhqutQFpPNNN89MnjSwj0gZM0Sby4cRjUbsrLepAO6oD5jM
0AEyzKlS2/REyEL8RE11HyXl4NU/XPDlAyfGI/PEO8A/ssJvfe+jr4UjrsVSdzoJYyl69Fs4QErX
mkTe12jtIhdm7ec6dbiM8WPHiIfnTQ4VS3CaBN0zWY0p0k526IUmTTT6J0Jq6qeyZQEigC5rkc7z
YLZ0NVVZJVNE0Ls4yBg+NgZNQzPmNvH8aTNRFSX1CoAhOjRJPIBtkFThqad6Mtfe3ZSftq1f8XdS
oxMtgZyHmi+RXLDfxM2g5SeHKjGJBDhRV1yN54rurbfF1QoCXTSVdH9HdTzE2QSM73aqsYDoLlrR
mQ8G+6rygNIv9UePyYamTHVrlLUbpfwM5ijjJtNQbuQtqRaocKYNpJjMCUTwi+4SMchF5LIMWHR2
QF3FHmTrgDujiF0Kph1Z4/+bQEdlPm60cc9uI/uvEPT+SJV3MkUQo57hhuoxEnNbfZ6YKD95S1j9
MO7UNy9Tz1rRn/i0iq45LeMcivc1LYT8B8+SHj2BVslnOkHPeEAf1ikAz2si55JUMm0gfNODNn1y
lxjsNVx7Tz11w/nSLJSQJ9ZOjYA4c4MmIRCga/N5FE47vy3BS15e6rZpi3/8EhreCuYI2vLXCH0k
lRnU89a0qcYZYNzWAwZBAEs+PxQTgXw0OGdmcm7h7NU30wyNesJOzXgaErjqx25osCvhZb7cXpyY
lvUH2shCnrYK/abPbcTj5tLqwW/OZJqbpUmnKRDoANrIGKLOQBpQGYOvcAmyGgcZdUEPSttC2sUD
ZUnbV9GSBNEgxRMK4CUY9FhUBicfImk0U4bE9Jk7zvKdSiZV3jUmC0w91ckCirYtrdcPPoigNwS4
RMEkTKpiS0wwvDUlSKHr8X3jDLE5cUg/f6vBukJSKimd3q1BR34t1B1BB7KZqgF5mZz4tfQ3yBRk
JORpgKamL004u0NKPeonUkFZOIpraBQUOGl3EWsgX123wQXdw7HIiY4gQYVd54de6+d4ofWYVyaM
cz9UBMG9tsGYxKyV38BcLsS5DhsPQcId8RL7MHCyzW79lvDxF+bQ/PC2oPrp924v33cNo+CsNRSK
WaB2c6OTY0Dg/jDVTJsUl2dvy6aer817ETRu/0bgoqVB4wxUblIUQkHapGO0fG5XEpwh1XtrTHCf
oeuBU1i0UjM/hdDZHZBXt1FWSTM503KGql+pnmU3eLDegs0yNXxumkR1ngqSGPRTOqmasYhTafra
TVqDRtNE0m4sUlVugJANWpftQx9uw/YYNNPcJ66JNKTO0fkbn5ega+QlboWzpT6pQeZeOQz9PBGK
DeuD2wXe8xY0KxAaIBai6YLbKYESpudPJwUmL1SJa5fqx3EtwWHvh0uHUSoILZkh1lVSBmZrEx4V
gZ+3ZYPsGBd42MrUOJYspUDxs+e6dRR8xWwwSEi5CRNadnT41hut6pdoqzqSINkRfu69oQ2zWC9+
l41GeE0qg1gMH0RpXPVkSgoEgAMpYR8d/OiRfuKuKW46zgXjJ+V0PU8CEZV1pk2jg7xGix9E39Gu
8NZxq8JLSej728Xxa1akVS8dflGgkPeSDi0w7teQ0fkbQSbvwb3dqzXtFumF2UaQQN7NVdt1p9rI
znvoSFuQi/FFD4jjEi4p6k+el1U+bi0Jm/xNpGvVO+0VINKNqwTcrbp9drdFz2mrZ4Dw5wF67yBN
X6aXukdH9pMzlTV59noWawhdYIEBcAAh6Pc5GolTZYDEzcH7kqIMkkA6KQ4u62rIddQ4JH2bRDDe
dsVqcS6kmIcohbS8vKxDEa5vIHsGUkImex1kknkDTkpg4VvebQWEnpJyimFRUoDZ8b0jV8nfBgaU
vHC1VugtrbxlEencD+t06UB+Wj0MESjeMoo9H3sv77c1Qz6rtxcB2LaTuh4Qpim8qYXQSTmjN1kq
KoorVCqQgvFyLoIMoKyS5O3QDkuiWIh4i+ppKZ7JjPPCrY8ZPVsDYgnXL6i2Td+bfmXmXQsOOJoh
SqsBBAjttIGMXvf9I+7sjn8a/AEQJkS5+IJOWRB6ERwEmzyMp0I/iTDY2ncGu7LzjzuNQGqRlvCb
4JVAJ4ZSbSgTbwrxDGgcZ/YewtEbY8CtRvSFYzbmHy0DPGp7deHXWOOImTPtR1GfPAN1xrdRC+rl
c9PBY1B89/oyrR3oiYC10Vl4VqPpgyRzQea/ALXmbsY9t47Oop7p9gEcL0GYgfu7mVNvXsEvEhRd
K9LFUZE562ioRVKZZXROImo0eVzROOenpAhjkjVdrOJkq/zOSxet/TVbVIwVxUGrpTc0VzectUPC
97rdgvVZdeVYXkTIpb70/WTg83IrppOHbbxNjF+7JOlLPAFemnYVYVY001a+oCThQ+mhmyCZFZnW
/UoAw53OdUSW7gSFoQrF86hREgK6y9Q9RiVEAsKWk0c8/YzBJQaKqsw3Ltvwc0En/21ZtEK+WWrg
nrCjmvZXAF0+qAjKuof457z63fg4QaEmPBfICm8CKjqVGE/47tUJoU56xntVox/qGRRrGRfuRDJs
Xs1HM3pz/OhTf2mT2J9iL5s2bvhp9WflpTgFVBA0wBGqPQU17gZvIBIhogubCF6veR929aXeCrH9
JSASDEpuMznkLeSatxnU//FaQjR4WvxcLZEcIOradtOZBQEP3zo+XVjmjMv2t5JzAK7A2tAr7iYj
kuzqRdjmeOx0Q+LLoH4KSOliAq4XntvZgCwPavGsQHdI39JTA7qTIsXmMhWnqcfGm0CzifnnZawY
cqoJo7/9KvIqSDtPhXuqeiSGZAR+rE3dqJrcE9k4iPLaMQ6/iXZwfhQKx8Vk41HnpGsMstzHoiFF
nC1ED084fboX6IfArY1uJgh5ROCWjooG8CQ21dAac5XrJbFXRWsSDhVkA3q9rv6DLHT0qRohi/fM
1qptUo8JFb8pccoS3qXCDuJ8KP4fc1eyHCuSZX+lLPdU4+DgYNZZC2eKWVIoNG4wjczzzNf34eXr
yhAvSnRWbdoyF6kMKS4OF/c7nHtOjtQOIsRFe61S5k+AdiI/BE0UAxwZJemVEgu0fmtG1ntci6iq
mgk2ZnGFDiIFzx+mNBAXxCSwcrcNQ8jhjdgNSpR8cBDjLfE58OBSYQhoTyMVTNLY5V4L5MB6bEI5
NiIdwRHXEBEdQy3OJEhMRNGLgtj5UfOjTl+lSlLGRhznHXXcQer2VdOW11kXZYKDDb2Cfjmb/KyN
2445HlNF5FNa6HuOlmV5h23IK5RD5IltddAVqjObdM0w3OhlGdGX1POr9x6vxSdqetCx6OCFkJUZ
eq8zikHWcrNye0acvAS4c1c0TI0cGZevXynioBxon8vYB4NGPoqZ273UY9CnTlsx2nPFR+ESs8S5
T8wUpfbUjvIm9exY7ZF+KOMIGkkxEBgxBk0fu3UxllpqsCDIyV1aBiPZy00PInSkSgD4+nqu5IYX
dvBwHJXpRB6ggnrEzGLwynIRyi6pTaOEVmZZJnpsMzmtgkPmZW5kggdPzS2VhMRdidClTPZVTaaT
CoyQ8jYpJXk4yRjmGdaAeQ3kJHlFUb37QzUUd0EcVcyCOpXaOUgdJPUKkUuqf5aBgqvEpA6RBx4O
/aheqVKDIkMX+2N+G4pR/kogsik994Vay1vBL5j+lA111iE0RA5rKHEo6pbuZT7dsE7EYRpn0HI1
MkHswDmejgSUiULqEXot6IL4ghwS2XxaFJFuhVUqFlsoGTSiEwKDGdl9CGWGiVC5KVZiQ4ISeqfQ
b0Kun5LSEDCAH4IKbVTpnhSYw1uNUp9Vh7xHUo80UklyexijrkFFQ2U1tI3VJjIhLRsJ66T2RpCs
177/MI5F0Zu5rGPGpKmB5zYktSL5QcMuKZmuTJly7FNRyA0cF3UHSfckba5ZExYW/gNkbK2sJpHt
agHRP5GcKZ2VslgpVoKoAa1XdC2Jjz2S0g5ZQu/66zYmTIlQoxmE2pZBOqs/ythQg4ijoITYTGNl
InE/HuSPHBLm5brIBGlcJ9iIQJgipHowcEaTqt2NappPM+JRMXQfYUfAJCj3YX6sIY7ykpJRRv3D
7/2RVwr131s/1JIVVT3xLgqpLhlCK7qgFyIDUuGswT6CziAbgT+BqdjMerFlVgUlF+0+L8FNvI5z
BeTNYi37msMiQUKY5nopvdeg6S7xHAl/aIaD6LNg0ieheoVtJe3ps1D7kfKqjQXqBUNbNEiG6xEN
8iaS+sBC7YVkvI8TZVigMvhXBdlZpRrXF4WBm2EME/qqK8aSwixQEzcqJinghJLy6zQbVQct9iU1
6n9VE5z1sEqSk0xMynzVI9EyQagNWo6+/tnP/q8vk+3VP/4bP79l+VAGnl/PfvzHKUvw739Pf/PP
3/n6F/9wPrLDS/JRzX/py9/ge3/aNV/qly8/WGkd1MNN81EOx4+qiesf3+99ZNNv/l8//NvHj285
DfnH77+9ZU1aT9/mBVn628+P1u+//zZJ5v3X+df//Gy6/t9/c3AJafUxzP/i46Wqf/9NkP5OFBW7
uy6L4HRQwCrx29+6j58fqUwloijiNyhoNqdmOhK42v/9N6r/ncmMMVHURFR+6aR+WmXNz48o/oYy
CKBK0HgCiON/r+36j7rsH08Dt+Lnz3+DDtF1FqR19ftv5KszaBJsT+1iVQFOV6bqHCsgSKECkAzt
uLofbRQHrHGVGEjbD53pGaURmEtAza/Nn18MznEPnVbFKJHCoJu/SWFupt4VgxhRqy1VplE+/7Mu
/aud2fvlTQpETMMhqQtPXRHwGBrUlVOUhRn3lMdLwhLyVFH/xZ5E0HNSdTyb+cwtktEOwTLWJd/q
twiprNzQTfHo7tVN47ArYvtGthm3iREYwVr+LI+dPZgI/RG6riLcce9dMcpnwfxrHdif9+Hsuqb9
57zNoFFBDCD0w2X6OZI7IX6Qopszh7/kRBef6ZmNWf9aKMq8qxXYqM3OilZ7yfCNAAcsVyzUvK34
JrlNjSXBv6/N8l8WNpf0kIVERn6JB8xQj/B7FAeUq6hYg5feIMVdHq5db2EwYqZc9L8mqSLJU6pO
5wMfTZNWoI1SOt7avUmNxPKsejU6upOZgrmkADSb1//V2uzJoTgqdYWKuyrejI/lunJwDr71xmil
lrCJ7HABfPAv7DGAE1WKcHSO3RqyskKR68fqQLnXrAj3rHzbGwQlJVRerNxh5veOc3Hzkf60OH1+
5pvDACHbysUKveiz1DROl0QpvjYGf95CmWoyUXRJVebjRWjzeANjqBiQ5LkrO1Mb3iFusrDTLBiR
Z+cqxq+CRv1RNdWu2tpw01O7NGN6+dn8uZA5pTfyAtS7y2lCzRI/KTZp13ZXKieGZ/hWcPXXVOp/
uW8yTsDzB5O1pSxmAYJBPUBaWUCecQF4MtMY/GlBV1UG/DxhRJk1KCcYmT8KePSSMxhABda75EgN
9CTMzPFQvTbYHci3DqKNXdFRQh7ZgSlff+9+Fx/c2TXM3A/dpRj6V3B4d7BYqKD6fxWJS3BaHMqX
ToYzM9NlnHk5UV0FpV4slQ0EDLeo6Ea3jXQavZp7fcx1/egDLlZm8jZqQVUrblmz1fQHKV27aIjo
VymmTSJwrPuCYJTIWYWWmSR+gsyikQpAqaPzEUBDsM/s0BuNBElZ0QeGnuzGqjUabxVF+0TcoM4v
6C9I5njpPQjpjpKDIiv4VWgjFuugjngTPTbhR6ylPMmBDtVeZPcUsp2q2pV+nSoel7MTREyapgJs
HXNQieFLn730StR1VuzqPueJv8dkCm/a16L2zbHdhPVnFj8Uwd1UtnKTV7k4xTQyUeE3fG/H1FOq
XknSAxi1OXWfAX812vqB9Cio77xoldDBUgcQDqVG3L+XbDUmhJOuN+QU0x30FImbTrv39DudodFs
q5LKY+Q+o/dcpy2XE1RH0I8icOFWva9ZhOrHM81XoXzw9BtAUFBv5Skz1MblBNJ6fvTmJUcNMJ4s
L7kSPyTp4xBuFGkDLogoHHlfQzS3gJtUZk8PPtuiC2RFzQfEmPR2W3S2iOJMg0arCOI7kIcNUAL0
4ql5ddXFd4o0nBANWupYoVqlGZWngBy+wUI63oR3bnDl02MuOVkagK9DNijkbMMH188B1ti1rDDR
nuFquhabu35ExIAKRy25dowSNIHY2qA73fgmRT6qo5/A1gF/qJo+WalKYfbpta7KXIufIW2v4p0K
7l30Zfp+VzVO4H2q4rXqARmS8Uz8RE0eQg02Jk6Ufh1r2U0b4RxoHSE81MJLmO9zsTOFAdBz1Men
3leotRum7AK8PZWHOpBu6hEq0+m+Hm6VDBVKdBoouuHBwoElTSHcLyHX2Ys1g3/QKA+zEaksV5/H
0vRWOCFNd+ffB3eDzOPPxsT+wacI1l9DKjWzfasPF/Z+adrcv7uGCaF29nJ3aRjrNMA1dBs0ZneV
Ue01lCIKnqLZGSLYA4OQFW7AEGCIK0gfopK3xLy4uMHMAoU+Rfc7l3EN9RuaNwY1ppO7f+ws30hN
7Uk3ysFozNGCsruZvUJW1UkQryzJM/2Yxp7fCh3ZDEGWoyjKj8d1fisaNBt6DWdU7sUmSR8LdsrK
OzUO0NSxIe0KypMnqH3xUL/Ls5ciR8+w8MxGE24FyPGisqXRtTR6U1nezoe3JimvBVbYRWEGKjrz
bKNnN+6AzeikTC9VNWA3tCFnanb1+q8fDOcrmR1/Ocq04dBiJZik4XlX8Si8E4dgwXdmsMI/zsBz
M7MzMMI72QFiBN8x8Fp/itZoD/cxkoLI8Na9VdjSlWhTu7CXg71LR59OKdMkpigU6crMbXM1agn1
et6Ieyk6qIWCsiFbWuClvODcyuwFHZMkETsNVthVZ0lW4aDbCI4Uru/dK+wffNh2W7bOljzx8uJw
fwExRNg3RzFCLk930x9mdcwyP+uRKQtLD49eOtV1+qeRWfDgymGPYXusrfYbswc/AQOpjza86d1D
II6QVdh47mOCGsuorVk5mmXyBKQA9IFkXlX3jS/zUikNX3yvcZg15Eqrjky7karcAKRiJ3bhrRyC
nVrhkhLt0EtdR6pgh2lm6UVj5WDA4GMa8XCEznbwIAp3dTo4bRlim0Vtm4yGNDx05O7792I2H/vT
Y88WPXOb1MsztW+waOq0pmhFVoJ4geeotb+W1mBmJulWgolB+//Q7syRABzQ/W6A3d6OEXa0fEq/
KkNAI8dQnpXUkUxx5ZlkIUBcXO9sdydZhVYFKOY44CDVZ4udzIwsbwMhoMBoPzXggOzMRqL//v16
lxx4tqGzTIbqMkQe+VjeKNQRy1WZHf8NEyrRERShikTmXDz5mAkt6IV6TvSYK1KMoO2hXhyRvbgQ
hPhUouhH6/O5CAF942gMYQXKmyrZZsTjkb4kCrtkZOYcoZxrkQbsC6fCdVQ/5amZ1H+JiOen35+t
Y+YHFP0TnYnT3cr3AONU3bZoFngLfgiY/HJ8Al/J0M5mqjzPiMK66KeGS48Ub7CIGVjue7N3TUQT
eDimy6Wdv6lRkIsBQrK+d4bp8memZSJKmozDgOjSj9rW2clNaT0Q1ROQhyuKIbmrnF1V6ZMPcbx0
aeT4Ug3li63ZvpklJYBCMWxVFoJ0Zo9bvM0GWjlTuXE5Klm0N3nP2doG1AaEcLInbhpQ7preRrc6
W5JQ3owQBS2V2y5l6lifCoCkgmepzhUGOjVEwyLBloFW+Q4gBXTQzJZTTjbty1RPTR6+f3YXvP+L
Penr+tAvqiqZuahJtSglAjXUKWaP0tv3Vi57yJ+rmoUq0LtWPTQqOx5OHLyuzYAPlOOBd5WTBafv
bV0o7H1Z0cxD0FDPA+hJor3pTFWvxGnsap3YbCHIu5Q+fLEz94wE+5U73bkp/ALpLB8c/zRlEQkq
EJHjriBweQi5b01VFmm7VG+blvHrS/fnLZ1tW64/aIxJWGbjPxLlsdEXbuPl78e2pKP7oOjzUQh5
6AYmiPj+mhzk7JBKSxvWhYo37t+fBmaep5DB871pASWqvhSpRi/yyCgt3YlXpQFo0dP3fjHjZP2x
C38xOHNCBaOeLs4thOUvUPWNVmQVODWHJ5aI0P+teqhMiIyzEc0WKs9puvIJWqPleJPj9b43idk4
R8GSb6p1vOlWS22Ri6/xmbHZkQ9yB9mLJRiTtK3UAT1crDR1SXjg0hnzZUnTq3e2Gcq6BzJ+iDvi
kcmP3r3mKHZleABFGQjKHWBpHAhpXE8PTzG/f3gX18d+9MFEBANzGlixor3AKlhuWydBAWbSHVrY
CS/uUWcmZv6IShaUCKfnxdKTL133wNSFmTMEzzLSxf9sNTNPhC5F4atTXDgyR9FWShICTHn83sbF
5WhEUwHUEgmaSl+fVTgQAUCqKeZojdhFWYc4AkUhPnWqbGErvHxondmaeZ8HQhOhyGEL9FVWf4o2
ObHYc2tBZwlgVSNGTmJ8v7rL5/KZyZkral3W6NEUGha+4Tog8DAgmppi+5Ds2vFQp/je3kX/+6c5
NFa/3k1tiDLKEpiT0go4oBXtb8sl4izpBzfIL3v6mZVZ03FSe4bOPKwMMuVVCwBMefLj+zLKuJzb
cSVyKOGu/M6uBsWa8EcsR20W6D7tvhIOifjkeobepobfrYbyXgpTI68eC0wbaqBzd+V9VycWZJFL
guDChyZm4FoY3renCnFe7YHlBAuZJTefevg6sgEwWhR7EOzEnz7gwZ2QmpX4lAJfS8K7hgI2qF/F
+v0QUqP3sIsK1KiVV4F5YACCUGt7o9aKQcGxGMr1NmXBSyDW90qc4OPCapKPlKHgOiSmyFTbo0+N
+iqlGOsJNDtSCMeEhVGXu2wQAfQPMJe1ofj9NMff9ON29A+je0xAVE9eaWmlqulld1S4pd4nii1V
cwMB66DtjNjfo3w6qAUv2ieNrcUa46rVY4I6b5hEZpNoRiblnGgHCNYbpftQu1vPv46L53B08iow
QmYHma2ieiOHJ0Uz1egAXQwxvM8LW8xeNM/qkkcl2GcaM3Ivw3BFY0iddkRz3m5cdqNqvt3qzwPQ
OpPcoD4yo9ceCn/L2G1Qp1BToVwII1Pz3wLJ5V2ScLWiu27E+LH42TebLBGhKnMK3BMouMsmdLww
eADHhjkIo9GNqVOPERCWbxgWWvVgFUqSDuVlZsXtTvOAvMrWHX0HuzVXglsgWVArtkf6SNxDloFG
48pNV6W2FrobFOwxc8Bj/aErLVZfYy4RUyOO613F+RVUHj3xWqhPRXNQglWJQ9QLrrwAczv0tgvW
DcbavPxd6gDtrQ3FU80x0DgBqEtU/418jRIkGej7aDhc56yOndhJXqwHOFeHW9ddxep2DJcS9wul
4S82ZrGdmueFNv6wsXOdxoEv7XSnNnIDZAhLO9m02c9e+i+2ZoFcpjVSkEhYD2TQTUz2mOM2M2re
2MU6tgQzWzjmpq/7ztzsXHB9JeqLFOZy9bNOfQP+UJRHTX3+yxsmAJciQd4uoUenzu5gELm0RRm0
xwTHZsxXzXhd5/b3Ji6ccJRQGRZQg0CMNVuJ3qp+jNkB7JbFfYgUt3+pBFTH/C1RFvzhwu4PS7Ag
KzoSvnm5U1BlKmK4D/esznkG/L3nUkNTOuf7BV00owCzowPrM9n7esg0nSvmgRyDF6ncBKvK+6iK
1fcWLh2blGACgaJsi7X8Urcp4zAVK5hA72s0ZHNcATOIowEpCvpqq38DZEGJSghBXCWrynyOn3UF
jaMMjyhcB4i3y9Vgq3buLPWbfxDs/eLUaAaDkwZeJ/8IUM4CU6VSo0jssazOkN8g9aJw9pjbHoBe
GNLj+WBNbZR8E5nMrJK/HsxhjX/anhKpM9ueruplgblrnslo0sjoGnZWTJfYci/4hkzOQgPpqxU/
0ambRFOIxe40zLux5NbPFl6oGVf4zwzpzMjMARUITPbFHzWkepfb7aowWwvU/6tqwQ+n6Gz2vL6s
ZnbPQCKEmc+J5zFcTxlz5JSW4EirpRx5ITBl8xfXh0B6GyqwU1kjqP1Osemb6Gf5hrxxt8DJmsr7
9y/Y0mOabeYYpwGduweDUn/Vinafv/VL297Fe6fj9JsmfVRtXiHKdKWN2HRe1Ha+VlbgcrCbXe0s
1TcuruTMzMzh1GzwXaWDGcwk8nI8tv3VkCw43JKNmb/5JZANGElAsSvb9wh6pPdUXjBx4ZCQUZP8
592aeVqDyWAFrEN4IBjbKP1tPzwn6OZU46FvK+P7h3/Z3c6MTes92wqktAViSIExckWdybGDu8DI
rcH2V4np2Uu7+dLtmzkbpmwxW0JgLlcFQ5ASI20z3owLd/BSnxHBljrBRTVNkedsL606unWEnjwn
aMwWGMcrNJB3M3TuR2o1yGDbQyi9hPJNo9Wgs2x5p75mYGvH3KCVdvf6mJu+/lGlSyLnl16E8+ua
pYAysO+dkmHjpaBtqWrbFW/88pSii55v5QboBUwtLjzg6Y7O960zk9osDaQ5eO8xhoKoZt2a7a44
pna2b7eI6Y38ZdgVV7kR7lXre6sXjUoypHdUWQVpyuwt0TGb6oFGBtUCX+NjeMRstyHXuzJbwCdO
r8J8cQrBPzhDEV/PAXytoguDAJVYXsu7or7q1AWo+qXnBSizQhCBiExks1exw3xhHkvltOnXKMzW
K8WhduksbvpLdmZvoTyIdRYMsNMZxC7Naju9izqC6qlGgGEU10Y0YIQcw0pWslDVvHgPz9Y4eyXr
UZXFpINtot012U1FFw7OS2ANOIGCGFRhCkFd5+sWA8BMKmUYqsIWozn9I7Fz2127DhoTlma665qH
9+NRBUZD4lCZWkkr4cmzl6ovl+7w2UXMiWxqWS9yieEiguYlyz98smtB94s5aKcGfivJSqNUsqV3
79Jud250XhwJy1ZPEggqVBvVAUzFmrB+gqW/9IbGXe4+dCtpgcdoxk7yR0B0bnN2CDIlrrKYYqH+
Tr0RYbF7SW3/tnzv9pkjXVd2tO5MxRj3GMpG/yk+Qoch4mAyWdgCLtauzy9ktgfUAhDu5bT4wWiR
JFZG+6pMlXJLuF6KzS7nCAT6r4qG0gvC968upmQexHkDxDDI3w6+/qqwFxUIeE2Jdy4aej49Zd0t
rTyj8UVMIi+xS15wrvN8eA66ReFyoBrDqTZsfmwT22Dtw4+V9fe76gV3Ojczh93qXjkSAZOaYC9+
qWvkXOAkoC//mY3ZnQwjmlbdtJQkWUFnwWTxA5zJ/N7IJSzsl5XMnLRM4lHwpxBHnFAVDkb7TWmT
n0agyQIL0xgmpiXtLOD9Z7NOTD3k2dXSnnvhiPpyCTP3FJQhk5MOLtMCDoApYqMtX/tkU5ElwqCL
T+0s2Zo+P4uwVDnPEZbizE/dTarsROnQVnff388lE7MtvPCICP4JmFCDkgvNfdM8Rs1CQeHCMfEl
Z5yVLiQ16N2eTDaqN1beBgimvl/EkoFZRV4biiwgNQzE2ZNMYj4udtOmRzqLFr4sYXYQxfpYFyAr
RmDtELs4NHsBsFsuO/WLxMVV7GhLTKfoOV4wiehLxDAUU0Q6rylh6FuvRBHRlxZuolECT/J10t3V
SsLb/HlINsy7c7OjnqNMXvuG6p/aEEOJR6W/LcpD6aFLC6oHdSUJJdfVu0hmu1H+rMl7iFlgJtil
4GOwRzKa1rPk8ZbKGg/EEMV0yNKqNc/JfZvEXNA3iojh1o8iu5bA4gJd9JRcTzAYodlHPgaB5cwh
g8AHhqpuBLhRoZupcqvWGHUeRK6HdzFbl/068vYV2vuleufl92pk6hNqYpNnqI/n7130FAPLmIwx
mIuuQIKGaUjgDZoHDC16w9UYqiZRPt3MM7Ui4pqE7jM9pQWaV5SZaNfGTWL6zafWI/YuMRLs34j6
YCTKzRAeAATzREMRY54n0A0EE5RQo+roJyj2B6jXMa7L0HI6BnoEtqd2FbGMD9FnFT24RWdkGLUa
wXhRCKtR30AHUhj2LI4c1m91VNG9ciXpoen5ecGF+DQEThaHgHRtW4KUa0BhRsewvHYqkmuhemsL
iZNM4xS9jl42y/AGExBC/SKUp64DCN2VoDW9Hb03kd7kHqQh9pjrNxXcPzU23GmENt5lpboqy+ba
F4L1ECjHQgPqW3XqojNJCPJyjPa27kGm+9b3rjCFBHaZYlUMuUk9FzBbFVrt6FwCW09RDS09wUog
TxO0jNeeuyVQkvNy/zrQRFNgsjWBxHXGjDFBW4DcZeQq1Oy2PQpg7KbtsSgaG7Q11kgkDEf6XAdX
bLHKAfEj4TFpVacrtjrKD668BWGAEaKxQwALAy2wlYYa+o0C6lOFIYP6TNFqs0g/Yn3TyYcS8OvW
fa2rFti9U5O6UJWCZjlDf0YH+ZBJKmRj5W0EVHab3yrskaLS35XkfhCEVVo+lW1vqdoq7UUjdaX9
pANLxKsesQqr8CgTzP2iRVf4laVW8br1x6NWls9tJdttBe4ZQcMsgbRWUndNB9/0RGEvg3cswLRD
VX92jWKVUMWJGOTIVXfNmppHYArya8/sWt/Ow8FO0ozrvWJ5HvB+em4T8toKV7WwA22MmVPPrin4
vcSjJw9gpbWheeiMvn+TyILRCLWpNidWNE4CGdVBAsLfhwJMbQ8BXpqai+7JHUCmUWiYTn+iUWCk
AOCLoI7ShMBqAoEXoDHQm3ewE+Kbb38QFNB7OQeFh0fMrALfzijwgIagtMjXbblrEe70Jd6J0XMY
BJxTMLCBJwZg/eolaQCsJZU9gMyCRbdJoYAfGXh3jDY3QmCo7kvtFlx1j0J9K4EYO5JT6ODsCmmX
C9sgB/VZxxVZhF9K8MA7JbrPBKj/MLLKS8UmzDOIIBp1wu7aHP8v8Y+UtaaOMXwM+u8wtcxB0wAJ
1HWXg/w5w/JpZRcuKGv6ytDzGlRx3WHoqa2kvVnGqVEF1CxdaAp5dl+h4UcAIW1BrST39wOQAmX7
CcIjjuktR9OeIhCvgBNx29cFb9NdNzR2RNgaAf+tJPebJB4sjB4fRlTTch2PPOiuWsFz5I4afvUa
g10pcIVVPz718NFceU7Tdy8VTalEg3LVeVsPIpmqCyaMa7fw9p4HuLbW8jDBJYUHTb4ZqWd0dK8M
Kyk3Owy7gHGG+xrhJQ24qp1AjzDQgSe4LiWhwMCGvOkQ9fjHQAWzU3sMFKf0rUwruJ+CqGzAJrUb
QREHHhtMYOuYUQjYk1buKzkwfOTTch6akkh5KIRWiCEVlFeL+NDC77rkQwlfC/aRts003ICN9Egy
zxF8cHCthhHqwbHHJcxDUPlG15p9n1xBq5Z3IDpjHYjjkyeJ7sPUDEIdsx+PlaZizP8IGgMOrIbR
Nzegda0GTECDuNCzAQUQaMH7fD2Grzj7DF37GONDVHpGrhxUt5+GFM0GzG2SzHgoHZsUeFZ94CoU
Nfv8hmK0PZbfA3BMSHdMv0r0U5/cJioY4wgAG6h5tZKZR4ckfc/kjS/fCqXppwKn8aaMtk28qcV7
r71ux1XoPZBgK5K1im1CVG8G2VHDW7HDzpl/hnA+KdlKUcjBbAPmmEMRAMLjbcWgsoPWJOKn3HmY
zs0M5vscGOJC7g1Wqxhb+qDevtXvS4DnXHtQtk0QWCl9T1zZEhML1FKW7HZGnRZg2XHqwTXSDOUc
C3NHUndf48wRwnumO0IO8m3po5dvc/y66F436FsK2XsDesUYN1e+FwYM6Wevbp5zKDq58m4MQkwl
XSUYnS12g2C52k3fP1LwBRXDQ4QleeCz+j4Cu1QMpBLRMTUIukINXC1fQ1V5zIasahCthLvWHCzd
DjbeR2AMtmRi3/UWBygWDU4x4VlsnITMl+oKBlsUhiWj2ITmNIs9GuN9ZqfGUhHgUswPdDzmSKFY
hF7SLBRPQILUQ4IB61OfxfFgGJW4kD5dCmIVjJPiBirA4s/JX/OOekolIvtWum1ED031b/TbMB6P
EXZMyGMqfpaeUZ24Prg5kPsRRIRZjVDtHaw2xveOcGnGh56bmeVnWqEJGSmRYsaqagmuZ4Fn1pCy
Y5Jfj/BADKBBhDyJ73IlAZA1XmlEchpQPw/tiHBOWOX53sP5nwEqD1z/H276k/fg+o+IfUawMPvx
H/vgrcyq7LOesyl8IWC4yj/S27r8+Kj3L/n8N/8f8i4w3Od/zbtgxX+7fYnbl/esPKdemP7oJ/WC
xv4Oz2PAuIuYZ5bIxK/wk3pBF/9OJEWWFRX0GQoa0PD9n9QLhP6dUkXEB+h+o+lJ8Nr8pF4gMsgc
JHQjdBHABQnCRn+FeWE+GIoRKYrO+o9qqiSC/WFO48/o2A/yqCp22LonxE9T0d3n1YMmqIcs0bDV
KDjq8WId6t5d48g/JK0XGm4A6h4Rsj5RiGEIcLBhJARHqdjL4O+MdQcVC8BmsNs3AtQq2jCveex7
NngWU4eV/sD9LmqMuASnWzmGjaEHDeRxmWCFgYSdNeIByUBFhKZvFCvvII6oOFCgh15w0QuR9ZOg
uU+p+j7SClX7spK527LTtAQ5I28pUXkQpEbiYUIiizYaAT0hiu4yJxFbe76M4cdU/sybQ9naDfGx
x+MzqfDu+o6tAzfHe+KCmyWKIhssS7pRs4YzcGGD51G1kgoBWQGKbIwX4pvCnJhtlpngujtpfRvy
UE5Guy5xjV2zkdToZbqsHnxZOJCU9Yi0JW4L3VDBC9X7IB1KtZOURa8hwRgNE3OclgDBNKP/LLoA
xIxNpZnESziUlwec+Z0V+hB6pEH06jep4Y2Ieiqd4FgrB88okmdVxQBOyfzXJK+xajm8kor2lODm
lyL4ojJlfHPR3sh7zOXqptaaNS1PkGp9UDsMq5YxMok0CZ+FgH7++D+FHrwJ2VPRRqARlsXHAr6S
eO3RGyXM87qZ0yR0XYJZzCia+DC0qYdppAOYL2VbCEugucJiTcu6tjSiAqvtRrbqi48JWB5XVD9m
SnromQwFj4bYSumJvIqYVegqwGWl+w7uv50H3QFLxAnNsjc4MPqICT1pY/MIUvy1FCeoVofdXRl1
mlGGT4VW9kZSkZTLevfKENp0jQ9Wa80vEXK4Zh4j1R30/uiB69SwaykuDxruHdLWeh0MK4KN1vkf
7s4kO24kW9NbebOaFHTQwzB8DsA7Op2dUxI1wWEjoe8BQ7Ou2kFtrD4wIiMVzEYZw1eDjEGKpMMB
g9m9//0bzSD1SdFpr1f1s8yWq9CpqDJXU8uqgeo1Z21xngtuWKiYt+1ypSdtiNOjRumqRPfj6iFs
LbRvVXekX5cbtatf8nXdZ8xnNmNiim1VDdjfZfd2mjpXaP1IEDbDzWL1EcZiiGFiXAw9M0K5inPy
QbOibZLWP9RUo0SrojawHPNJWvQdkas95RqSYfojHbO5ttnUUpq3VWc8qHN5aGuo+BgmpUG+aLeW
Ot32c9x6PA/NG1r31LYC84ouwpIPiSqH9J3VNVZQ8Ip69vhFuPaXqU9yqNXZXVq/pUoy3cRg5gQr
qPEbHBQwdHM54Lr4NMUi3BhDeEgotBxSVQ+aGd5Ps/taOPlW1hlLOMGz0Ql54uSThrxA+tIGTZyj
nsrT6gDPkGCg8doJn9RyvGN+HT/Y2jhfdzR4XE5Un3jurUcfqOy6KILi6DJCCN3kKJemuMLc7pAk
lXkMwyS+bq3E56lT4+MZ5hVyuuAUTnmsIujOoa6JDE8QWbyNySi3SleJq2Hs/Dhyo0fMRLArjU2s
mZxoLy250XCJ8AysuXZOTwpH1RQsMivbkoQKXJ9WT72EiDhE3WWi6D0WDasBA+J2fSBWojsPpVoP
iL2tqzoypm0jH2xZ1b4qxy9dFn5zDJzr0hu4O/AvFTZd9HWrmWH1VGbXbjp9m638yZ2jiJmor6JO
oOGct6MCVW+cFnLMoWqLMbxg7UVgAhpfLHxjvLvmR6Ohdc1N+ZJElfQthU1MpJG2xRXVU2V9MAU2
tqGYxAaDLxKTEpPGoZ72hmjv8bWgoJAh+RaxYfF7LiC0bvujsohAhPSv5tTclQ5+AL3mYB1WvKmS
XIJSay4YIPPXYuCgThpHMywfU1kzTxP9nUjgAlq9Lx3X8YF95WGIvkubzifMt+acB9Iyznhj9R7W
5z+Ubumwz1C25jgk2yxfDjWel/w/fLrAW1rrl43plJ/tWA9PdhLi9d0kT11pfet6C2jAmhoMC4cc
v2htpn9L7morLnw7Ll2vdunM6pzou2EuwGiw/t6oMw5zc4zJgM4JtVW+V8W0U58zLkfRM2WjuzRj
tZghwJKOatVu5TUmlllDzhqNNkkxfXaQmx/haGM4uf6cjqGqYWu3sZX0fqcPmJfV0W2LDs2ACYo3
EB25LX44sls7QlEe8caEgitkvUOhmanqDR3rAya+r/a4H3UdXKwHNROlfRRxGQZZEvr5SICxCeqM
UhB3t0WswJCb3VgtqB3lCRKWYgSIwhA1raOruJ7LrT16bVbQjbnVMR/fav2+H5X+YMWZehIxxJox
mx+qzv2aTorwnULGu2GYttmQ6PfLPIZeihOnB1RW3eMyuFXrWPhDWHAa9udZHR9trYlwaFMgseAh
lkRp7tl4CZOh3R2kVeSfiSgNhOU5HGgb0TYP5jr7T1T4v3ACu6t5yL6hLIFfqrY/WqSfB6ymPRgf
TPCIMeRi3ECXbrxvxJTuMhHIKS+xmCMFNu1AyTwZqg9WrWyVXitxt4foorDJDYPYSYuDErfs06W1
k3NXZbdzkV6rCeCSXcRPGDc1waJXO2vUtCMGogdc+u/0pNvNiv1Wq33mvRcJHaORla871WMSVKGW
YYE5dZvkIgMzrSzfbER0Ltt806uQRxLcX+ntvQ6fZxlqR01rbtSugoeLH+HtXIqbTGvP2MZSuVgJ
vCkaVHhgLbucdep5kX2krweMfk9WqHW+bONvWQwJTzZbmSbu3q3b7aK7wVzF8SmMy12u617tyE1k
Ym75OnWjtgPlwxFaFvW9bjc1x7Gt7ZK0P1SQPyrkkT5+rEWnbJMEHnGICSNkpKvIlvS4MRpizf26
tAZ8kfu2aziEJ+SA+nyN+TdOE2M3+mHpukBSFHGSo1hMHYYjmBRJ7Cn0WfG0o1DbBSNmCwMOo+oP
NOCo7qI43jqKDllMr0bP6UxYq1GBOyYISA9Wl/dkHse1mnlqC994HppsN1ldMM3JNu8r50ep7u0u
hh2NLebtaIfqJqRs9JMMs70W/39C7m31ZKXOfggfhTJOV4XK/tpX12MajwfNwfm5N7b6IN7SlMcU
YVW/sc5TPV/w7nM9zbKuEolEnlwaj50Jk8Y0PIZlbN0Uk3Ye0uXAi3Y/1OGPtJJflKJ6WiawzRRX
xHFsARHw+Uhy/Q3b9b1CceaHLSWH1X4XSXg1DS0UrHyqAs00sT4ljiOijJUDgFOfpaBO5nyvSxPX
BA2YkcNpTIoXV0h2diMZd81qA9LjCukkX0Zsuqk4XDb1Wty3FThRy/dn0GyaWKopxjczz19b9dK6
ABv6+KYJynURYsqrjDZ+mtqDM1u3cVxc0gKVtW7Hnkh4BjglRey2xX4kbaices8oGGZoBXaKaat7
Y6oMmyFpWRCtEczS3eLfe51F+nc3+yyrq9WIv17Bb0Vh5WemCFwmwJvQgUcfMz7Brxa2pZ5iL9Nh
fWs3nzHh3eB1zNAjEl+Gm3pInhwFFNjIxcMyAXGJ7DSGzt7NGRrMN4wFmPN+s+z2rAh5MxTOWdaV
OKQie2xFfshBHHOF4UgXDea+xOMXEu4PJ+zvW7XfVzWlFV7lyKybuACmVK+dwZbnSZtgqnNUH7W+
sfDClSe88gdq7+ak50N2zBr7Wcvj4pqH6Q92fidhb1yIA6h3qsXmatn1V9xrnDY8RgKsGVB15k8o
aOW7zzV5RNeTgQFLSPrzLoufuqgLfcOUCvu4nh0V2V7Z8XAnHX2raIPwyXHAv62jwqoT55Bn4oKj
hUEFMrteR9/hdlRVvGPo8OX1GI5bmc/7wS2uipl+jhcND//R+FIVO2ftFfQR1F4Y86sZ2dTnbDGY
5ice3gXU7JH6okUxj63gZcjtmFIDH+HMETZHYxSEoZV4haPgFq4YlyZUBPiv7YcRM4KiL9yAl+ax
MvRyZ1b9mUCYdY+vNkVqSM9ciz8WfOebvcM5ODrbduxTZg+mEiT2Uc3j2NeH7KUK9Xaj2fImJhib
g5YhtSLjvYnLC8UVWHDL3GxtuFKNERa2rmS99GRhuSTxaA0++2rjXlGlfhfnjnJIiUyfAIrnKf78
/rPFxM+93wnZgK9o5TZRkpclbJ9GMOw6Tl6iiLbOrjnCnfCe6CLMi9ffkTlQ/fqzhW2h55nxw7Yb
G+eRbDqrwPGJq6nHZrRe6/I+xy8UyUx4tDLDOCaa1wsZe4uSz1dar6CScXRcebTsxUqw4ylnOQSx
7LRtP5rz1YDQJF5bAuDu/h408CzV2cD5mGleLpRbzASLIK/jdsf0sC0y3eu6LOfhLY9mKcTdWJir
hXu5IwKHx6I8m2s4xKJYvm71xmMtGShie6Rm+Xw9lJjpy4o/1ZfIDals1Uh5pV9oNv2cv7z3mwMa
GPIRNqOr//jjvtuz+DzGA0EPWrym06gHx2TNyKHtybAhQ8Bx44e6nf0aD1YidZpTXZYZfehuiIfp
TBxMohLTmQ4VJrLeOAOvAwHHZe+erLy9NkZad/y5aXfC0PbMWa+weNcRs/CezFqIU3nT2j4p3xym
ozGfMUmmx3CxLF7sKCJO3Xe0qectib7asxoeHftkLaECQDCTXEPE6bSwYdaqOLgJNyea70KLDplZ
B90XrpWHvE0JMNCnICbPIekm3t74PgeyqFz3EkXVdaV3b2P6pvWjHdQrdCJ1/cYanW9VwZKheev8
2TnFoNgzNqDkbozSqwmi3XQ2lxCOauE1tuInC1wrxlVJlWC/z60uIl719T4LdQDVbmTrdTwLPyb7
CIsqk590GFbEN5RoFyPkrYhi5ZLTfQC7nJcS5MEcS7w+Iq4JrR//ScVZx0/Y6z+Xw3OoMUF24+EW
Y2p1Q3tgcFaFFwsDZv/9vcA5+WLpurtRhbXlng2bFbRIE/vMQIAEJlIkeB1UnX1k6PIXp7MPesMJ
mjQw9ku2pmGquaiZr0EJZBQq1A6+13qvBT9bxParQs7g2DbuLptAT0RhojcU8Ws8VdgVoSIjyOmL
mg6dP5rmeV6QI8YO3vxY7c7pl5zCZV2c67pUMTBn6Nrfptm+xBV63RCVdDlHGRKVKlm2UUiTodMF
WhHYkUVswWb9U2HUXysF7xjcgBeVAue3ywkXmzZk3ZWAd2rJXHctkthhASxKT5mxFMt7aXqDZWwm
gh9x0gIdqtcNoV08BZ1f0ZapJwkC8YYif0EOzZnTLXvR0HOXFQcOxv17JWIvrOevTI2d93ujGGx1
uvm1SQvHU3P23PfHYa7XXCYXczCeG8FlrQ+i6WxiZhTPxiOLKA7Xq7ScUZiTEZXjfH2HzNKCP/d+
f+cVMVtGE+DKZDLfD+fJmu5ThlDkrxzNDEZc+gVL6WcD3488mXIf845ln4sJPSTCs8AakViPppKz
hVGtqJm0N6rCTHlR5pMzsYjtqV1wSFIuhO78tkG+b9xT1FCSyVfbAQxqJ5VZ0nZ9/O9HwGQzK3Qj
a/v+o9jScoKJ7pZydG/qnXOYjWj2lXDMjmZHY1SpabipzKzxYUdFe7bzjnMZXHJ9TaY43FpVi2wQ
+3d2Vt828BfnvpeWxCB8ci9qKJ/runvMas6hnwDg35Hwn81s320J/05pWQFV1M2mA6teVVcIFyz4
5wGK3TpdjbLH2iqMguWc7sehuHLIcsnCwHLB/cr+lViCgzk55zjl/H0HDfM6vKxXppRYUmXR13UT
WJ+t6eZvoj9W83Eqm9smtQ4NixCvxzPdSLDCmTBVJDkM4mJFJqpC/R4B4L//Sn/m0v3+jaDx6cbq
X4lG5c/fyFRs1+0t1dqumHAxFtTvIGNW8tLjDV9Nw1c7A0wc9V+JB95Jeh9vJXbFeHPiqa85H4df
elkmM00Qt7JtthWy1FxY5xUGJjcwUHr7bLItr7tIvbhnbT3yh4ER3ZK8MAmi4XefDMqHWb0id+dz
DKFg0Ivv5lrcDLzNcZTsRVv5AxeORfPLWjPMDYdMZf/CucX485TrtzvoaMxbkVqA2r8P3X4aqhkp
c6MYWsl21Hnx1itf978xm+5IzLBF+lLL9oY1f8B92/WcjC2MXM0XBKMAe5QeJrtDwmV1wLrO1G7T
6rxu8Rk78EDEGAi4e5m118XizKwqA5NHfsH4WyFkmuymax3TGeJhLhcgWSVYnyVkl5f3pfKXBkH/
gfH2fzYr+h9kz63p0Mz+9ZzoWMVlB1z3X//dV3n+86jo/Rd/nxWh//pkmWQ0ExuPXwZj3z9mRZqj
fkI1weIRH0dFzicmQcyDUPrptm2r7Dd/GxVZnxB7YbvBwEiH8ib+yqjoo7OeySJbx1gGAgJs9Uz1
wy7AmTIpcT1pl1gAaNdHxV4WA/12pBpNH74kekF82aY1lCyKbxCHw+gAsxoNvf5eKXSIZRE4FTkA
QxP8b6FZjY56UbtozTS90tpaIoimkY27pefHjGdQyVgau4nKxHFACXx9rlVM+rNZTkfDMGRycOkW
rD1jJFcEDspwywfGL5et4pBuscvVaTA2diacORjlRLnUmeSzoCVRM4tKO1qybalJhk2oQ+fk/qfH
+09OAe0D/5O7ZXEIwNM3XBTG7jrA+/kUsDo9jnAUNS5jNuL1Q2xZV4eBW2gE8zTJKWxIjzDkdMJP
l0tVjnIYjyT+aX7YVA6MeOUwTtOv2O8fqI+/XRRmf1jurfrGj+5OpXCUKDJi42Ko35WJ0FXmF3VY
BdOE7Fz5lV3PRwr4P3zcByqBbLK2Sgo+Dhzta7LH+zWIY8/aaUF8tM/LL9iwf95j8ata7/hPX+4D
k6CchjSvSP66kJXnl9q06/iG7eLuNbIBf/F017X+94PpHz/rw9MtFyIC0/WznIcpxlRQe3dPJz/R
OKuH7JCfmWp62VbxoR0+/PvP/kBn+IevuT7jn46SPmKGkCU5XxPgnsSK7Zi3l3//Ef907f50Jz+8
6fFg1c5IYXNZoKSFVOB53+ydYvoFd/6X6+MD+deZWxOglfUht+O72Vi2E6c+WOU8rv+7puYvnUz/
2bHzP42ioK3nxL8+e7z/+3/67//19r8Oskra7386e9Zf/CMiwsRI0nExxVE1XPIM/ul3noL4hIGY
SY3ncvTARxCs9r/xFNRPDqkRaxQE2/UaBPHH4WN+YpzBESaEzrCWRIK/RlT4sOyhamMLpzNsYtQP
neKjTD9y2zqDxePlB8BuYCNfXg3bHK+g2dc3/WPk/0p0znf780vOR7oWs02+FxQMTJHXf//pTWul
NRVJNXu1jPvx0tB4LgKmnpKKywCjyd2WNEX2lV25GcCBrsmivVaEmbqvS5ymoX7ASilpEqCzzhrC
iLETM2g9UCPdbqsNgRe2Xp+YCymvam6gMgznaomu6E6d9oBNitZeR71wa98g01L/1rdNOweMIQCG
oUWTXohGzBLZJh9DuOqlGy0HigQVeqCWGXIrx3EMugwgc7OgX56DuOWg8y1CBbIbN0v09qsyEs9K
L2RM4X2Xdm0W2JKGBKCHrD3AA6YDw6bjFoU3uUVcZDBY+EWXmyy2LYm5SIqrM1VHRvj8SFzrzk0M
LJ/nokrI+1qIfrpi9lGLHwNzb4vBZ9hKuNCVUwhssidjYCAGTeSYa1ZmHjoJrL+P2ijHJqxYyDIe
tHIxvpZj3CF46bp1ir64vT0ASMVMCGCzuM33yZUQNShaenEdxWHfBbhLRUwCVM7cfVs2eXUs3DZV
jiIRs9jVvVotZ1qz+YKsJq2JsJPKUn2L3bi1vUFNp5UPa9vMFVrirAC7Gd9sVdWGzUynBa+rNKVR
b4QmuQ0YIYXEjuZmzhRoSZSw2He4mACekr6HcHfRJ4gIUTUYw2EYgOpIaRNJelKUJLaeoin8UiSG
jfuaYoYL8+Uxvx4iMt22kYOqaCtq09C3LkB7ySdFMXGwXUx07MpQcQ8cFdgkFrLVbcIm8n5mtNwq
X400bs/M6OIfI3ksqp+7itDu9LaucRgf3fChnBfdwtllBUt7cqa63aDKDsFtDQHHlxlrdkOGLGs0
VUPrazTr4YRZeFujctJJKN70dTVASiiN4YLtdK6Qltot5t5yKyy762QQEHcy28m2GiOxem81GA3t
68YS9rEegIuuTCKUJkgzU+FgLD9bZpBJmZE73NhFi8mPHEw/JVHR3bmdKxQs3c3K2pZd6dbXucuE
H8TsfUIT6fK7m/ZVuBkid4LQTKBzu1nI2gbRHuGyeGnjZO5RkH1b4txeVoyvJj6JnjwufYdeSgZd
vLZQ9bioIOTR0GIcVzNm3pezImI/JHp4wGd9MknAwAtH7nXC1/JTIWzyPzN9taBXR418ONvKaiLM
qEGWe9LGODsrLhZmvWA3uJ1rh8xnQT4Us6ucOb3X0vCR6IWXPDnjdK7Kj5L4cXvnrOFlQcTDyH0T
EgM5mNCuCKm1mhR9pC0b6zjnc19euy1TbI+0WOo4wsAwRGp5P+6TaAndr0XryG1JZOvnxpzsZkWL
E4Y/BfDLVrFGmZw1URH2nLuV+loXLtb5CJNdFdTEWCdhme58bokPVdGikLRK/F1JPJSZiopKUdqy
S08xRCv1ri4SHYy9n1z9Oic88SohHA2kfwBJTH01xIDVb+slx1Uo00ZSfOMoUgFkrGzeO1WSgY4B
htsAIwLkGPcqYlQyvcy0bWfFRIQyU6yQo2QGMg9TFEV4S8iXyHEgyxlMkL5sZTvLsKXmd7JhA9Km
pf1Su6Eidz1vy5PpTEW8Hyoa/00VafhfpdpU1gGsSOWoKsMautDF+Kh1MHEBXxZdAFK3agngUZCH
7fMqK9ouZU5OmuHsgJjDxFD6ICWbWNuSoBQjvuoGxd3kXc7MThddah86U4XTrNlQDnZ9ruekKiK7
Lf0+NOrkgax3JT9CXuhh8ndFmDKcIxgtPnEP6ucq7bvHQWWb9txYx96+aMjlZpgRlmT6DD0BppGA
anOz6GFGzF4lCXrMo2h4G5U8XPCUinuHpcV5DtPdEfUhgqKneKJk8urDVXKsFZw1eaoa+vfAJLey
3RiMGYd92jXzoxUOApp0PEbngpZVuyWCFK3m7A6EDIyNFS+B3uT52VSLuTixpclLPelDiXe/YLOK
XGdhOO2wF9QbK7Mi6zmpev3VHEa13IlBUZ1ruyHiGLUPx6evNTwAf0qLyuYq6IGfxkXTBz8qG8Gw
rgtnuQ271oAiFhbQzZVEy/OgyiI79eqw149pxi9vrNRG7tS6mJ4dhmxeoqM+9P01Hue98ezkkfWo
TDV6PFG74Jrc4wGIdOGY8RwkJu2BoLH2e9ybjKSQtZpl0M2pMW6bOguN/cTey0lQKFG6GVVw2SBh
VRuBUkd1s6satSLwuFYn9XpKOoVQJTsidE8fOQ5ObgNdZ1NX85R7rhbNUfBe0f2l4vZ/XNlKW/Gv
q9bNc/sCrbb7U73Kb/xerlruJ7ivmv6OSeJWvPYWv5er/NNab9J1OxiD/olVa3yCaLu6GK7uGlDq
jT+qVVi1EGBWfON3oq7+V7CSjyR6Q1At25gfwOpd/6L9oXTEfy1fhCEUL8Y1fRPdy0O+5dye0034
YG5r6Se/dJI1VsTp56b0tw9Fzk+tKgyV//25Xu3tUIODYJFtLJI3RbhXY9YP29BQ4emCMmstlcS1
MpI9NvTqzo17wiqPwui3CxQqDV646B0vW+717rVT73qR7cpmOFoDyav1tZkcrSZkgCghfkCYsjvk
+SVz69tRZs8zOx2DY7IJCaVyRNC54b1GiL2MxLNrouava0lM9OQPk/ANeRtPZpDaFfHZ4c7uJrkJ
y/qAoi5orOQqUtDCwwFgK/GXjioKEQ8xPQcJdMp0cl8t2q6R8BVa9ZRj5k0YNvMhV99rQ7uJG0gJ
TYNADeOzkSEM5IdxEGhc3B0xkt6i90dHKbY1goDRVLd6fCYBMchi9TFyiGS5KY18PyuHZUTuqi6B
OT9Dm/eK1ORIQJxlWGi6Us/CFTDLv6SS3cm+zZzkKokRTIBLeRzbSDC3ovnaUkgVeAMWrRoQz3GI
mmxPkONF1vGjVZenRDCNiJNL0rig24AFMx7NoXMUAFRhVPtpyM4sFo+yx5eRTfREu5kyGEVhtyNB
EVXXozWX31KzvptKE7pxfWXpTNJ7XXmLp+LHwnjE1uZn5lNEgSjjtV6sEk6VJzt3LSM6+0ebaeuM
cQkgcnhhBbc6hmqcOi1BOYgq85kpZcG6heIlab2gl2rW26QzoRuIpe3yLUcz4TYDC2PYuGodjMtd
Py9PtXaZFnnQdHOT2F96hKw9ATo2i2h66Ze3kgyUOpb37mg/R4uzHSsE37A43Du7gsxZ77Rh+qbB
Tgznb2mIVSSi8Ni5s4zoeel+1Av4Uce4SG3uK+gVciaJA0mTkTBRNx1PMSCFYuWid7RExo1t63B5
6qCKXVLRHaSV00GPTgS8Hpr2qcjCq3nUNlVi7Pv2hQbkOuuty4JcVVGpzyZAes0qTmYlFZ+TfdlQ
LG/pBK7pCu860RwHOwsRfjT3Xe9+U2wTOuPqiOmcQ5LgcA3aGZV9wHD9JpnGG1fluhw7SLPat9qJ
lk1g4mhQhUW3plzul8i5j8f+tDCt6CzS7TMbxWTGLL94VhLjcbXgbOOH0LCfoeXswiT1m37YIUN+
MZfiduJKDas6dJX+Glfqoda1YxMKrD6rU2WZZzMp/aztfsz98lmfu6+muuxt074dQ6J5swyeSXvf
qse8vy+0+dqejatUXVMeEGL1BiwY3dGCCAlYQoyrDFk5yY7MtLeuUU7EBb1alXpylggmM3RNxJwO
LpAFXkYMIi22HfcET3XYYBIZt8V2kjmE1/Y8umI7WsZ2rAu/iM8mbpjpBOsvsf3ejRlU4A1sRcX3
gSBWRsXPCCfOi8Urpd/WuRO4dXfXZurtnIldgz1pljFm/uno+Sdo7gck4H1nRY9r0RwLldvxYTsn
MFlXBkOFdYujXnHMdgS2b/vrX/kf6Kvxz0+woiGwhCVqk9KC04u++gOEyewSdDxCjm3u+oMWncy7
cBd7jRf7r8lh8YhkD8xNuVGO5XJMfunH8gFief90JFiGCgPd0m3zA+zXwneTcayTYAHcbrUvMv0d
Ef5LZcr/pxiciezrX1czp4QAlucyQbr2/T3tdY10ZQ74t3pGtz+BbFHHuBpuio66Ruv9Vs7o6qcV
l7OFrWHnyPj17+CbZSMSsoXr4iqpYuvyRzFjGZ+YIEHaVimABNK6vzb4YXryp3XpUBlxWDPgxYQc
9hYDjT9XFkLTer2Hw+3rmW162ec07p7tAmpQGJsPuqOeQnbtqHE2akUtEGIplGHYq9MQsCeT59VZ
7bEw9zKPLqaJdhYbYp10NaVyt1NSRoFjfxfstz1hM8AUQVJPt1DCj2PvfBbm7IcYDs+QFabWeV1K
cagq5+wOoALjuUi0rRyaa4bpXp46d9LQUBAimBnNIG/Me2u5HcqrAbnHoren0sCUexT7auwyxkH1
UdbzKXLkscko1Xsn3DTG01yOO93WsPPNja/N1D/q6Z2imEQMhM/N2J1bNM5pHh7nsINf0/kVh1vk
EKFqkLyIpBsLcC8rFK9335wbMsG3UWpdVXx9FCxpfC8r9x4q+rGYmRTYbJGwGa0mOrukk/Vl5AlZ
fV62NbEUYU4s3NKdijbzm87YRG16GGbcgyQ8Yxn6iikIwEOSb4+B2sFXzYvbRnd3ZXSctf6u7LMb
uYTHrrS3aTK+GFK9xOgALDc7NJ/RUDReOqDwCAv29nDYVrVxErIJxFzfza7ZcgwXty2qe+LW6WPg
c8f5roBLOxQ2O1SW+3lsUNV25MWFW5bvkx732wop4gLLosiTQy1JkKthtkPY92HQbvrQvDj5U8aq
QengrfymPETi1FuDX0HoSKnktuhgufWQN0J9ixnUXSZZAXnbcZg01xZMmG2FaAy24FtlOYFSJI9Q
w7xFxS7CUr1ZeRgIrDOXE2N1uBLioWvhoMBRT9rh0tsiiJXYc4YOnZu5FhXlOYsrH7aKGriL64ci
v5rS6ijj5raN84PRpgHm0cJZviRWeLY6DfHNhqrpxmnrQBftnYzMwAoRYdcWjs6xN48j5194lRrP
wCe7JqdSHJ7rLvuWTsz1dVkcW03ZK4YBQQrVAXyOjR6RmVFZxzi9t0YQZ3iFXa5cqUZ0psk5VTDW
0QuGvjS3i0SZ0+Eguzg4pQB+Xfe99ZCOyabSw4tspV+2DXy2ya9AiikBdyYEbauZH2DcxZBBxRCh
BrK0bakvQb+AS6MFsKuXYbV1gOwdLg4eHkp6ExuPbicezXw+El7fYeRU3Mf68Nhpyu2YXDXRvi3w
CqkKQgwTeuWhOidZfjU0YosG6Tm2qH6c7tbBYRSBuprbb1aCx129ej4o4bnpiKayZbnBrx8yGdYp
Y9MeYii0FLBoRmZLLz0jah8n0qq9ITSISgxUMT9WfRIYjjwZXR/C1K1AggHK5g52LuYn1nQXZmWQ
OVGgtyiDutb6WhUEGYzRAVfxPXNyQvGSb3r9uROp19ppUBT958ZmNAkssEshJCrqZ3tRrnr3BhDM
U5bbpFW+xwXWfIYBy0/1h1QLFAO2bLoXeXzvajoOCgWCNyN6UYflqdeIRLWj77ENRWuUVYHSD2uv
RF5bof3Y2824oXDUzAULitLVkHKjoZqHt6QO75o22jdu+FrCISOfsQ0qU60odqKLa7TPSQ7erDRQ
X6r6FXpd7dhXqgLXDk5SwOQTbLEuIV1aTwtK56TvrnJDjQNpQINNMWnRixj+hl+kVX7ljmUe5CJ6
6MPy2DRvRpgd9Ky7Vs2+99Sj1WrokrI7t+nuSQzFf8aR9ybkQyurtibULyA9zEbULVD/Q5bWj/OQ
3zOAD4w038nR9Sv4kdmq2x+Lva4rkHLdPbxwHPwgoBIU6mjMwg0PG9I7YwDhk6hU1PmzE8Yno8p9
OwRmN1JvMlpvgnjvJ597oy19JBuKj//EWyl4DbKlUf05maON2mATouBhEU3PpdazAVfHoXkpozdX
qquFedzxIsyXcrz0WbILcTNRFDD/atnqhn7VoA+BrQ307W50Pb4bG7cFd3NRKqhX2RLRDpUtZHvY
Z7o1H/P2K2xIr0y/SXY2a9YIIkUXaECzxKilwGdk+H9EnVlv20wSRX8RAe7LqyiKWi1b3v1C2E7C
Jpv72uSvn6PBAPMS5FuCWBLVXXXr3lM0ORRVm3nt8ZY6ses0LCjVP80cL77dOB+ep52xTkRe3x3V
YD530zrGecbXYw1+Gnf5J+8ZqJqLYdUrP5xmM/YScoI2j7LHDIbr1w0bwji+14dLP9LfwbMS9XvJ
olZjMfczJ1tgLmjJ29FuwnYxYkGM0ZhN9sDaNwt6f1pmDynbWuXq76wE7xmS+Kfl1/+0pvibeuVH
Pld/E+gjs3QwWcuWRCE9kCaKLyYCx67gfbRuSXbnRtgysrvFC2tZ7AYxfNdp+xOYPvtm77sOMi8n
1AubyKeWvVO+yurTUuyIq6uTzqZWTEnxXPIDB+J1xlimTBbeONat8/VL0vT/Rjp7Xy+f+gTfE00q
6QQ2xyaNivRG/dO1/JIt1Aat+B37pdkUXVyK5aecPxt2kC7OtLNTc2f3KpwTEbXKp0ds8xfpQi0x
qjeyvWZrh5PrbzmGjnV+ZXcBDSsygd5jmAZnNPR7QfJsTZJ4ruRzamCwXPvfyiExkToY1HztPNUp
fw97BkkKehmaJltcj46Xsnqz23tq7eH7iO9SLyJc0Df4QVFBo5q55rc3GGfTnt5XNiFqE3ZpqdVv
WmGcdD8/MSI522W57bGPYDPacZg6O/xyXlgaP8xhEbZb58T4aYMXrdwOLT1Ej/kzrFKX/k4dUysV
RC9sk+hrAT/Iec4ytPaqhn9WvwRTce10az+Z5TXxWFFNIuyclut26mo282rDyU78d38Y7ch/2rre
+jfV/GM1Pcn8oEwvdheU/5aUQgmIMwMf1GSFCietHzdSL7AOMxaZnwm9ESdy4IeguBu5+Oun/aEC
ReURurbnW50kb5kiBppMD8yzoqHlMc5t0hprbV4MzdwEZXDOzfJTG5tXWr0XS44M7qQdZtWaRfdj
Ekfbqwv5ZuGR5qmnnqWOIK1t2mFigPQJXmcEgkz2oSqyUA8OQfnX9Zs4wxltD3+N1oxs+1It3x6i
+7J23FyFh3NziUt9vaLuX+2mO5si2YM55dVU+ZsimCt857Fo1oOWRkXw2i7y1VE+7DDz1BntbpwS
nnItDniYylZuB96MVb60rvkwlvmrjaa0OuZJM4enhouk19irXQSXqpTH7Likz9oQj222py+9kTI8
a0VPyHRJj/XshFn9mIrh0y4q6heaeJdSyuvKq27dcyQsbPHFHzH0/SHIm8gfvSC0mUIO8y7Q8Hpn
a/3TQNoKWfXHWt+7eKXtnLLfzUhMhYWr3Gm++Gp4nXwFa/8DO7IILZ/VuyTTWQTzYjSIdonbmtug
xJzNj8UtWuiRPt4Hruo1aNpXZnLqNq3DUUhra1usJk4mO4+svsGmQ+26WssY2WlG6lmrwinbVWWW
spSk3et6G67eyiGHJarAe8oHfjBVQ5KXDO4qcPTqKXFdK9PgPSXvDFFD2xi3S204Ye+nL0XJDe97
Zx2i21gYPAS1FSes86gsRRia3TJVFgKYUholbm+6TeQyE+nMHuJTQdWtcrLyyY9MnaM0lmWDsH+c
i2kFAM2ecH/6k0tGvbA/Eq99HgsnjXpLJxADe6A3jLhyzIMyjJCBT7AdNcGB5o2RYaL/p1y+IXOF
R2MvPP+1HjWNjYHezmeVc+vpIVjpVi0XraE6IRkYmsi5Sfp0n6P7ED1y6989hp6w17bGX9avLtM7
vKsOZ87Gnc1fZ5nHjeF3WKVNdji3KjYElBXVfwRCnoYPb6xuy5Afi9K5ZdS8ZidePD8/gzkBx8N2
D+93Ij7qJa/aeE+Gakmoeu0gTZOrYO3JrtkZX6I0OeIUVB8Du0fJm2Jht46l6Q6xnN14SYrtnezZ
WtNHYpFjo83SThb/CxVdlE3ZieVC8MnY540hkEug3Q9lZYXdNBzJx5WsMxq+bZTXxF+OFcHLlDhf
iQHBUzNjHx/xVovJZG8YPe7M4IMgzW4KftUqzlJFa+tyH/nDm8yomJRGsf+c2ey3lWDiYbKyavvO
SUtfBRrYCi5oSW76QmixHdfiyXTXmihgdi6T6WMU9TPR+p3hy0/5hPuALaOJfGom1gLkRo5Je/U3
Xj3nIW/hi9d5J5Ha7i4zeZb7bTCwZ6oDi6CTljo6xs9aOXtBWDpWyjnky5u51oc8H8YIJ82tVfcy
H/AgTa5ptf9sXdsU/l5wHjmDd+z3mbcCCBtei9Q8oI8dbPk8+Bo1n+W8jFOPs76P5wF3viWvPlMn
cp5xkXdRoS8bHtceAVIE613Tc87STZ+Kcj30hnlxlXvQiRbyHfQ8VLfz4PJXUg2vnvFgd2+ssTGC
v8R0UMZl/W+e8qPVylPCA7eaApdKGXb2uZ0udT9sTE5CE4KZ14tId94hiEFF60lAsCy1FFv44N/3
qmPqg83izjtkbHwYL60Xeu5P4elHD11fjOnzMpmhplehPS77xqA4YMDgTQ4J/WghFdgI8Vw7xBHI
ukxyeUit4Zb43XPCKxjnjC4VeqJ58nioVkoLZ3ijid4UTUde+g+OoDjxmnOrnCehxBlTC27WwpiI
rzknCgM45S0FmJFxHE/bjvaz0saY/yr/ZJ4a9rlMt0L+zPLZunsShkl7SnWWvZvE0x1dUusn27GC
CTVXfzxn4GqYT2XrXpVlfZVNcJ1VefSG6qV0mlO3mgsA+/bT6L2zIyoWyBunSdXkvi0W1bvY7jfr
QpaaSWdYZSydFutEmFXfYg6IsQ4/mixL2QjHujKBveojAABv/dMUy9ltvRd0IuB1evaV9fmhz+bL
GOhRb6rbqOziVE7DT+oTUSaQfd8lnHIZFP6R17LVUzdyR3LiA6YXfnklgRiPg/2bm+t2FM0BsPFL
565b21kBWnZlVC7t+9Ton7AAkabtrUHwIsjlydesfdZnNLDtDu5nbLjrHizys2uow0D0OlgjPRmu
+WidsBrvpFLhMA0fJWqHo3he54a/1CKy1lmfvQV7YmUU1eoss2zaW1sOlBLdpRAcQsxan+oK+oaq
hxNgiJMzM2MfbEiQy+Nwh0tPs/boURAQd2WpmZPKj1mYL+nSUPJobhnbOQ2V0C5OZcC+EdkRfcDe
+n3yGkx23Kh5nwqd8A0ADTEcV+Vy6PpWeurKegFsrz9Ovuvts8ZNz0AHVrEgeo/yii2rVBgX8gpi
nmi37G0/6kFhUKKd+jr/MWfveaHWMKWM+iLYrwaNf1aUFxsvxcbL0sjxy0c9ttKEWnq1Hrx13E+Z
wJQU/JWG3Nlr0exkKePZs17T+o/LiN6CVeD3zV4I8id+82VADGky583K+xicBvYX8FE1UJR8+ZPq
+pa8bIyM38HP7Jmdudot6AabvuctX32eY9QwQURxtLFaVJbxk0vtkPWYA7j7mY24jLTQ7pTz26uh
2yr6M7grOIX6jlbUPIwWJ4RuGxepa98GPRPFyNCBl3wywZ46VsT8/cI6h60h3u5pQeAokW9/DD2J
rZI+J8uSc4t7oRRxPZ/zQMAcQAPDG+UXH03y1ejvtSQULbPqWUmTSGlNbgk3mUk8U9jwKjBALth0
Zmc3Jcw/RUfOnHx1VoLbtMfXbmLcQlDoljo0gK0zRoPTXozCPENFeZpU3+1xxh0Ngp9bSTuhGyzH
SuSH1QdXVn9pVDg049or8T5obU1/LpLknzq0KBYaUTb4lCb6HXNWyxS/JPr++hhoNpgx0shlhVeS
cW41PdkyL0f58Xx4eQtYGLH+g+KH0Gedx+aRc3k/LI+ln261Vtv6mKTqnnYadZXB81bOw6bz2scx
AzlrLt/ot5HBy1M8kVSz3mu+pD9F3cMIJY6XHaWfhpXcWR40zVFsx0lcpEP4KCeFLT1IufqfPKP5
9alqzsUCHC6Hpoht7KScDHkuJ/2WtsO+obHpanHMWnqlwWKE6izXrnvnI75oqA/FxOjbh7Ip6xM1
nV/PUZtbcSbwGdeE6l2q/vsmcneJHAewIysNtepxXS++nCgj2u0iqC2zX8n5j83tmlXk4IMZAGk6
3efaOQQq4xm1xtusnBt2qkfT3DxgbsLEcSOfhwSZovNxFUqIrgWiRp2xF25iGlsyctbLa6mpo1nY
f81KHQNF7ctSIHdTSnlJ0JTNhfRBj9jbpJzrbUnu2V93tbL+tv5GLPNW+R++TOI1T0D5mgePv/I+
QZ29FiKl9zwMhxnCR+B7FC591KfDXj5kK89DRAqcBUDXQTaPXj6HWkN3WeYHID57nVqx1cLGJ+LQ
nKfxdZrJ92VlNOYB5Uo01dHCwmbZHQJvl4wb8IvUYGE9Mz1j8FnJPTSsjVqT7aBmKKAQIRjeEfve
jGMfGshoWsuJIwgG5m0IemqvmHlXZh+R89updIzXLmRjMliCZdvfKxGEK6t5NuoxnuyohbDpgw3X
q6ib31oUCW602MpcmqwqXGCvJLoW6eK1qGMeyL2TaKdUx7Solk2v97uunONFf1T603gftScfkjCy
QsylbN9qjs5np0In+EnAKucVuJfZvzbTKfEfiwKEatZTYvwMWXko7oDLNSsvbVZQ6pqv8Ao2fdVe
qM7XpoqaaYn1CVZBgItqSiLdUttKyhgnLs8eX6NARcaYXA3rX48FT8te+tzfp5UX0WJsK581peKV
oNpzUG4area06G6z1e9cdg+iyB9LEewL+dGOB+U1tHzAZdGxszMUSRvT6fDajvKC1LXPisesL+J2
hdHqri+DjqmSO2rG/aTDn7U5meXenLLQ0ovPyq+PpvoqO3jERipP1D9eVBUWeHT7UldoOmv1ojrn
xhz5cdYkc2frnMwJeAlNRZYhyRwSOjqmuffAyg4Xm2X/aYA8sVvdBCfCcdQs8tf2uPIBrGC3XHnY
q/SlRrpukbo6ijFrSR9mCfk1HdOG9DYChcYAqLENCJ3J25KM35OYt265BAyo3eJYdopn9N7sJeXv
7Gb0Pi7Fd2EGYZIu+6nMKa+CxT3TpoOdYz+UO+xIlMYdY4+VqdEKTDm/O5ud9VbVybxRIJHVb1mS
VVakTfOvmu2KZYKXg+MjHYZNtfYMlT+14eLP3Y6F7LGzUOkxKrG8vTW818Ldrc0xKPdagNJTYlxA
KfBD7s9yJv5uXNzh5n9lzgdlxEHQCU29gnkPANTD83FXAnQwtWBrSSP98AKe9LSMAwOXRfBudHgl
2FiaAs91mJJNhrfT5wUQVo6qWV6rFAYLoGlMoIR5DcfdpNKvNyBE8i2OQ5RET4CktTJMnFp7ybJ+
OOeTJo6OZr35bn/D0E2T0RkvqxSbHu3wiIMSYqqhzRFEPlAHsqCO5BE3jB4xrwOZBB2d1tHVnLiA
BHKyuuLNUy6RWjSSTVIyBOgmYJDUVyLUWv2ePjJg8Q1zsx1cTJ0uftfNAplu7+ePTlWBRlb1Tz2O
Wz9jc8wdbZJkGlJXUkG07uTyUr+OjldB4cmWJ0AEL7NZ/UyKQnnplbf3R+HGZGKLbdbOj7iGKJ0l
B1aZEiqFy7DX1Vw8Ccx2Zm2fNb7WS594L0le94+J9ewn2gGehvO3sbJLHhTdJ4jcN2E7v769veMS
HvLGSnnH8rsnuX6xxjV/7Bo+bbzO/i5w7tAH2e81fzgH+Vg+4GHQQpVzvhXmgHIL3mOjJU9BbXEs
mpB1M6F/lX0Np2qefCzFU30UwH3ctrsEBbCPDARXNLnY0a2agni9LV2u70eDdtzK2K6hT/Bv0UvS
1GS856bdGcxVygAUx2rwmWCVRI1Yd54w38d+jaj1sQRNoK0GOGjgSeBomZR6VkeTCzBig9cDAkY/
v9i45UN5CHoPXEXO8EWYe28s9kGVw5wwQB2Xo38AePa+GNnRWIG7CXgU5z49ygsIgTFspcY+s+kX
PiTE8h5z1Tr8Sfzq1Os58H1W/KYD+J1koF6X4jVzdWfrVWikSqeiN1zuanO2rmOni928OHyLu2cB
fuhiuSjWjm5EapXZMU/SGMjXHx1SNmoo61KlBBCju9OttCsHmRI/p7s2X8JbRGy2XLaqn15WjZ2p
y3K/sd2Z5UweLtHES2F9ZCzodfIXbaD2slorqmpi1q5tnDq9vvD+wOG2UyOsR0VZi/k2MjPcmLOx
dnTiWXLM+biH8tBj1499G62wNY1yo1LUpDHp/xgrl0JL/CkiCrFTrmvAYd6hOjrb0kr+JhM/oNHX
PTabS0k72zdEFfox6WKv4l1i7skp9rTyrG39hPYYNtzWW6plx1QqCPNCk9yK/DnIYQQQBbtPukVH
lmfYkUBAy8vhUo+GufOnz2UV6p9Yz+DsYnOpcae7WOWajoMkX7JoMEroAnM379wivZlimQ5NFTd6
7/HsFdiQS7qYJeiQsWZg+dWfOzQo6LRx2/McRytls6Z35b4Z8lPlDH5kD5iqRptShaOXTvA7LfWZ
XDfJ/MZu2qMuMfC4S7N3eSPDzPMS6oNfbaVBLtdg11uhvngGK17qmZc3UpmDzUD08VFRKG5x1x7Q
xX8AhX51bnJOg+FUgqq55q1568a7ZkogshYaCPs8U2HtDhFGIsC6DImp482wXiDuyaAo4mUu3zoW
GB2krqs4MJ1QOPMTxmHjYqqd8+VkI998jG1oveuK8XGbVSNKlKvzCv3kZcWXcHZTLV5tzgqSaEnU
lf2zZzUlVycXwqIX/m5sBkL4itQIE2uVZwba1jlDYQztkgd+UuIhmwLrcTE0ESFLttHMbzd27QX7
DHIabriq3SaJKE9ts4TFPNsbsyff1uEdmHNPRdKiF6lnjabcQchKq5WB5UAfJbk9xxV/AAToB8p4
NzSVPXOLPYMk2lnmpP3DMMJU+F01iXibAo8Dq+0PemnooWcY7LHmEIBUXh/05Ldw+ZzXcdy5hEkO
2QDhbGwfJsU6gsxoDoNyq60GE45ZXBlOepAjssBjK1EIWSOaGVHbFTDwLRa/WI2Lsv9e4S3jrb0a
AYn7YLiTFP5In3iM2enfbT4zgElYeWzZf2WAUDOCq2ns8dMt4Nroq362X5bRd45+ozPkqYyDn9gH
Yfd+nK7sg5s1MgZj77IdQs4PDoc3nLnG2VmF5j2ly+o9Dcn0byGlhEWsg5/emjQcRnOa88q8NNUe
PxzWgz4YIi/v7bifAfus07JcidcqPlx5y+0kx19QRoP8wGi8XrBemQ+qbMYI7dS5w+G7eLbqc+US
YE2xYMrG2Q/rKrkf+xQQ4qx27jzNzM+XZO9MRJdJ3Zyb+y8uRITzZE3/Grd/BeHm7iZdwzqGL3m3
AGDXeS5uUiwPfnX3BBtlvq90pW0cL6vDblgh+Bmh0ow1LIhihmWNjlfosoePzkDGrexiJ4OFwURK
cMXA8xDADdj4TB+jXoee00ytE2ts06KxY92w8Nm0jTnWy2D0N8LjDaHMGH3OtGBETRYZye3A9B4W
g/ll4gyhsh3cDZP66yvvKvzmnKuaQRYok0jrHPZktWV99hXpE89XzKUyvz7N5XXMBvMgcy8nzM3w
x8pNh8GQ8bc2swVzxNeEjeREGvxbZQefNWfQpAD62NNTkk7HRq/Kwwr8NhYp0qM/BxN+33NbmPW9
g4urYTksxaBTZmfU04u/S5XXReMCK3DS3X5XNNr3WlvVQ258u3VnnaV0djwsp6A1/ci1lwe3gCaU
F0Y481IOhJPxpLCYcGsP413rTGScqIcRYei6OOnVLUwkLA+fhoN/NDTEiMN/aO94Ws2OjIz6txq5
dALxIgljwL1jUi18UnYSX0k0VcUcyVUDCdv2Rkzu+sYyaCZZLMBoAefkQcBdZdX3Q5Al3EuJ8u0L
/sjMfKx0CuusciQuP+dwyewhPUlChTt9mBBx1bveEDrUc9Zduk40NRYdDQweD6FMxwTOkhhc274Z
FQ5QngwezgEn4rxZzNy72E2wm4e03C/m86SUeJSS6oTzsTsO1WnRJlqLcg3bu8KhCHAskz8+F5Z7
ln7Lk94Mb4b6El3mPOnzeyB0CcWH9TBuNz6UhYOlVcxxkYFCdeXY8fUWWw1P94kqkw0V9dmZgiHm
dXPSjjbS/wijlxkjcGWHD2AwuvIkgnlCrlxXjNYKT5Tm8igMRSTaMoUNNzPQbQHN9Cu5+qI/Cwxe
G2wpduz5tOUMYV8X377kK9+iYsI6xLoSyCoIIOVcrEcjHT7Bet63y1O7lPg60MmhoE41WiJxtqkg
B7coN8I5EzwZCWsgqMC8KKvnYWuozP5q8X11pu+/zqwy56AnOcmwkFGMcbY6/CVT06LR5/ObNy6f
RlJ/W4b3XmeZfa265TqiOEg/z16HbP5wSqAHamQMbTW81zkO3K2aElibkH+jqpGQRoP1vVHOY9Wh
b3j+uCV/w/XeV/lOE+at0B0O2QGYzmzh926YGrG2shY3I/PEVt5NezzcviBz6rDwJh1h0o4pvxRI
ukPuNYyX27AvgZu2NE2wfLPuOOXGx4RkfwAzyZ9JflXlNrzX2P/G90IY/+ANGcvohezObLaLW97W
RWaoKYhKapnoF7jymagXYQYMavT0U1EQiedyv6AWpNL7QOTGKDSVuAitGgajQTHj4P11O6G2ab1u
27XYjfQzyG3GbcwlNoCMn7rBJRZKRJWT0IJ1uzCVxoNUuSeKfXGS+rMrmubBtfvlItoThOp866fm
EGmqNp/Ewi8cC/R88juo+vbU6r756lr5Axx/TmHVss5nMpPrbCDldtpcfksirptKaMU2mWp7Bxsp
2fMzenFdgaSxHKuMi6VJsMeUZpiMJiBWMqjnoPDEGcrE/373/39Hg6RO2MIT3rCzx0ibD7LfW0tr
6ByKtGMSEuVJEa7esb8xRIzjwU9NMH7WvEQs/TJgVU43rcdfpU/6xe3tKtSzztgzsQeMyjpV2+jO
gbN8V92aRMRxc3Ya4WJzy8ug5/ntvg2hr6oPbSUo1QOAp5B21KGH1iTTe+LZMZotZgWLUvY1YKVS
u1Jfl/3ZBlNxMAUx4hVnfyOhRiVTX2yN2nhd86VFufa+7j1+bGdYIN00seK0T/nBVrJj6XQp/Y5a
e5yWSwtwC574emxaZRwHr7rYYlBH3WjPgfCfAIwGD+NctaFj0jjYQQZ90VVRALbsqXGnc58RraRV
IXIgMj8eTMWDlKzqbJn6NWXUROr1MklLu0wD0G6H0oKJWNxVdvfUTe1hKpmOr3WlbRuQaHFKlA5N
w2dZD0UVkd8GJPHasTTIrDFrIL2SYfEz0F3ZyGzOzmOSaQw7LGcJ12WcjrndHd3CMLe+w4tN74Br
a0VV16CFRpq5wGZOJMlLqdEaOp69z9YKaG3xJTUqarGwf8pc4BHNrBlJ7JNiTRlzFu9MYHkPzTmP
C+1gOS21OBsyzPGPGRQauq0OsnNtKbVF8iRXUrKU9lDsZlbcVGJmX43VvGm6nmKUxJJb+4kRS4qI
zTS17VOCNkG5+ZYobz50ontTxKn2PfmUkFQOmRFn/PJ7qoFUPLDwfa+3vQeSU68uo863OCBXs1Rp
dqvUU1vB7vLzVDubWoC7k0huvjg3lpxyKIzf5UKAdUT2KlHUELMLuUsXULllvl4cU9u5Jc7JsXCf
HGMlcw5Vb6dNRRKuSfOxztnf+3qaGl86nGKGp7lFX9lZv5bHWdvO2btB4sO2tB+td98IKm7aLpGX
RWq/gWY9rkEj98JJGwpz55mQBRi7OXKGUTHdYpqGKhMG7WwwztT+tQOwra70N+Qquw31fyGJ7hMx
ZGjUYm41l5x0tEvsjyM31OBwF0D+E8y0nl3uxCC4XdN9QOxjF6xYX8m6fqd2u7svedjaXWkRnWCl
G/XKS1A0Zz3oAbFhR96MNQcmOdOD3wwYijGiZCt8wOWjIYq/Yrlij9aBqjtPrW5rk/eJbMT7vsIR
ZGeNFtZV/+2QzEjGHnhGhQGxwpW5IUPURnV3H+/QrVRJU2wdPobO9taIt/GkEQ5mJ5TOGgJjxp3h
PeVC3XBpE7DH1E3mO1m6q8KTa90/GJeoZA+pz/QYc3H3thUEaJMnqNCvHTp3n4+Piy3QdNcauq9Z
ftAj//aW4hpS83vaz3zf1vqPyGei5hBMBlFdyQ/pV/dZkQ3LIXWFuYU9mzRwEndWj91oQ3vF9msb
oJ5pWFukyxniLxWhKSA8uoa+19rmSHxW2yU2ffRkTuR5ptHfCdd985Ns3NpssvPFgsIyrXZoz5yK
KEvnziSixc19ncvZfw6G5Sh7nX2wRv1d5cbVI5XDBiZQljNjv4n2x62kfU5T9WinAXMtIwcjKQ+V
7D75mBosiFidGuFGsL58vj7zvi2q58qC/uZlQR9hA8db06kx7LpZQ7jEUaHuU7YKiJ6W3VUyxCq/
80B/t8IHNFhBrBT7rhq8bSC8dpMPZmzOhAobs2FdrMMxLLSalB4G3bZjrgHeFReYynfFKJZwpPne
WtljlTkziqjx1vMEmiOJnN7OuK3qakHTXDejLP52kth30jsrAV0W6Tm6Onb5j76wyDAV8mvi52c4
kUe4E+ow0LJrisey1l58tkh4rELnC3vw/cKIfdMkcdXKn2C5x9QSOPvkgC81X0w86maoV6baiqPI
mPwX7YwFuuQHSgb3Ws28noph/8asaIIw98xbUQxe3MzpLbAhitvDzbNGgzhZcebFEbCGLhF5zVRf
2Dr2JmcUW4phMJe53CG78CAsSfuANQpDHTuUct17nFfGOr3JioN6AE7ptwa1cqMOlabTJXogfuUw
ReYq3We+FBvla8FGTB6PYIU3Twv0M8JKJjWWSHFqe2vnx/AYMXvyYq69hgGbdVAqb2KtuiOjYdzs
iGxPSPz2HW3eQhM1l8e8C+2ukOeOibDksvrjIDX1ABFZ+SH3DBSHyrtmncXR3r4O9a3L16hyPxuN
cprxWkKY0Zo+3e7ZyCmPOEs1Jw3RgluvQY+WUbp8d8m3wU+9mpC0/K1P/68F/5ICY5WKvGB6zP2V
8vYoS5JWZsb4YWYE+C/pbr7VhHP9V7H/T5ZjHCR/a6Z6gjfDD+qDCshX9v2xT/OdKO2T2xPGnOSx
NMbIx0jHBsDD01hz/xferueFTwkTlBqn6O6+rBRndrG8DLUd6u6l9KwowOEP0v5q4/vIWHfWRg7d
JS4jUpDml2cSgbq7vCVNkt289imejlx78B390VXmW+oydhgsopaV82ssqImD/NGsDtTy9OHiIlhR
4/NJ/Kny8egnj9NQX9ORSZTSDytm3lLWz26AvgqIe+r2Zfcmi1+9PmdMQgL7rZtOU+MxqrDeGs+9
M7OYF1XpI5CVHczUkMYwqXCftAVrP7E940i2GJL57/WY7uWY7PBAHDpdnvVFbhdJoLD1w3uE3WK1
prbpp5Hs4oeHEQZYy39XvoFQ27G2bc7ax7QYabqAdOnG3sr6IzrAkczNZRCMPLW4nIHOYlcGo4Tp
wbl/X1ZuSKINuI5cLcKX8ABKulD5U9V/VN7Pqg+ROeJJ7hD81wxSpEAyNNzkWXYIwANwdd9PD6iR
j33RHOEGsqcaunAoCeYypHRQDCeIwEO2BwQSryDGQpAVX4M/nDh7zONcag+VIB+S+BQRI0FbzF97
BZ9Z9CtJWN94SkzmF62uYZ1w/T8WZAScw1savh3Fg84gGobLsrJe3bKug2n8uC1HxhJYMSULJM/p
BJqBbSbld4LxWxs+HEqohsrNFBfXri+qYQ1Xdp+ZlLsC30XJd7pzd87IP7r2l6owOpuAInBThQvj
5O2oVx+pVnzP1fJosRJmvpcltMomJFvgEEd/Kc55H+xL4z/Unddy3Mi2bb8IOxJAwr2W98WiEUm9
IGThfcJ+/R0o9o3d0j6hPvvxRHRUkK1Ws1gAMnOtNeeYPFgdmtfIvnWcUIN63BlNOBBdhAApkrte
c1wGpaw4zAKPyIdaDutTj/MWEB2sO23lW2wRgXdTVWkv0gkVtjLJX7D6feOzS7vBYUC0r8biSpd2
k6ICs7LxofGJAvLGF9dpVzQ8MBRYBkD3+hzKihuN455BHyxCRlIznTaGYF/21RKI9qvmNT/1DMGo
uUM6SfcTseSsbqmrnVfJtY0Cy4iaY9zGa9vS0K0y40jkrmlYY1oyVGFPHIta2+fdjK2gvsWaoBUv
mX2gf3tUbrDICCPIrYjDMCPbNlEPESfgrHM+mTnnXI9Q0doit6CWb8n4LSZ4AmjE3iI7NDdXnq8/
+3V/hEuyhLXyDvmXpqCDRT14pAZ9M60wJNgl1LcijE/IHZcZ+YnR2K0HTTvmKK1tN93oo89YGppy
bB8k7Jtlp7qLYHcEdrGLy+KLGpgaqJJIyjHTl24Tvf3Nyfc/mEP1X32TsztOop4CHWC5pol9ZP7z
v3GiSKaFTZgTVcpUatil8UtAjvaqgtW9KLTHJIneleTi0/r1fBfXWns2SycBU8EdL0gfvb+d/8pj
iYODf35PV/slh+1/Z8P8v0Tg1P/Ik9irL+n4i/ty/u8/aBK6+y9AvS6oMlcIgcUR/+OH+9L+l61L
HJYYYk0dQNp87f9Cn0nnX8KzDOHAwsS6KWdT8F/cTdP6F6AyT4CS+Ih2k/8VTGL23f7bFewI+IQM
jImqBhJrGc7sGv3l/rKAvyjPNahWTW+RWO+gz31av4zFRDAREZFnp9oxGQluwGAWyzIjxze1AQm1
8pUCcWm0/VMtp+3UBz/wPITLf3gAfnuDhnA9yGzSNQR8YGnL3x6AuA8MpIXmuHBtum+xNOKdk7vl
LhZ6euALBjcGYLQFtOx15zeHsIi/NXnaPkVVNtKFTaoNnh9c4/4o8YnCJAr4n+wLTB9/fqfWb0ZW
3qAABEFHFIAc1w4i6i8fZSrmK2hVEyCxoXwvAucdbd5wLmwwEyHte6qr+jaW2rQqlGu/TsQbHZuR
LGXZs9S4QQFkIhTRemolg+gqv1kpKWb9BIumLcfPddDvjPIdU6Zxc7BvPSKafA5K0yIB2p11J1kT
bZU3fq04roQpMVlNFc4u/hBbvold4uo2b0La9jM8dbVx0JA6cnSPfkvadoXCNlxlNR1VR7PW0XyI
Fh14MwbrPzXltg9WCoJukbs26AI59U9aDKarSgmj8736ptq4/cDOsFAEP4r/xdI3f56eyzx3fnIM
kgp/u/KTZpS66glPK0vt2reU9klSjiuPMOLZlcTk2vf2ceXv1ZjrJxRkz2OYx7tYp6fox/Z4o5v5
9udr/Bt7hZgEGIVgVzHtS2HOj86v1xjoqN5FMM4WJqXtQ48G5pRP06dymNSlV0I7k2gcpJP92CXl
Tzo0DhkS3fg5KxAOtrr4B3QAXutfnl7ejtR17NgWjDhTF/I3T3+Nbr1F7AIbRYHHcFQYnjM6w5te
rxC4K0LDBjk9mCoDbxehtmTUmikOp7ncD35Vvhtupx8hMzF7TKw9Yud3t++9N6KFGmx+xTe/lPYR
WxlbW5CR8z4xvNc5Yu3bTpIlkzEl6ssmPVKERpv/+qOGI0v0Iw8VVHCwFb9+1HlVG0k1CPoCVfkJ
lhXWHnrCCyLSvxZImwZz6HZ51nJ08b9IlElH+gbGJjfhzGQF6ok/v51f+TfzhXcxwjuuYVJgshz9
djN6I/kpiCD5+V5GbnTYMfrnGQUMIbIHqccP3hDI/Z9/5rxp/H1xNnTs7Q7UC5r9giBN9zc0BO2E
OGaxwSlR5C+QyFhMzIreC0E9+FjHduIqSoWtNYKW4efdUzvV3iYzoPtFKWfXIINh4zm3Supvhh76
+1AH1pPZrvyHVfo3mDrbFJ8tD4RhsjfBivZ+M/FTCke5Lq0CY635GiSRvqDxap51vSMoTadVJUqt
2VZ9ab7Igvo/gOFj9wrBRNu+awyVqPlkT5fdeKWTyX9vpcm0pgOpnWkqHFpK8IvIqB27dmCJbzB5
kD02lAMRX6Ih0gqMx6j04nWUuIb/fBls+fvF13m2LBtWp8U2OW/av96KUW9EQ2LiB03rxNtrmNJ6
zKIPqWrw8Uaox6oRHVFm5E+NVgQnlwTdlcjLH2LMjNv8Z4DBiqcgNzQSlAqiiPAU0Vmm3UGDtHoQ
/rhqKzN8Sgr7R8sU7eR0k7MKdWBrWd0dtKhzb61Vk2ikFW++V+Q7zY4/E77TPHeIPadkONIjwxAl
yJeJKfrdZp05o7eTWJAWJCwES98TFk5rJ39iNnXxkZvtGt9ghm707JtWQhNTVO/3nQvfxrDKEgIr
fLguAeKeSib6vmtzEzfBWfcCSDF9wyjfDM9FxtzyvsbVvjOgkssQGeh9sivRgRxcZthA1GhtegZy
/goh4VMzus9YSrxNKtALe9S+r1ix1h2cI1xGhXpk1ZyusQ+AWLeNXVnEHlOmqriUjEMvjjGewAOw
4nUd5uCxcdZBPKCatgYalnSmz0HeUnzVPYEi/HBEIaaPJfvasnPvtd4NzqWBp1qZtJlZEKMyKTdF
ncYcsFEJuLYdrltbxpeui+q1i4d+08033zC/WFNP5nnSPCvDgRfqk/g1wjxsNrrUyoOqNWMnNUnP
Xvlk+4zGm2ab/hFXtHb0clLYK4lw17Bq73p/qabBI22ZA81Q5eEq9obVUObiR2FlOCe/B0nwuTBU
cctgtCPPoUaqkgrxtY9vvKvc/JNRt9emhXfoGqwAhmWY59CHqSiQCSZK/ig6s3pvXZIr8kkFOP05
QIkCfWyZTlxvvqJRuUzytrip+L3pvey5Mfp2/bHAWHoWUn869S0fnWpnFfAdqA7RWFf6G4RAui2M
gG5KIuBvdGaSECqNg4o8c+90TJQcNVaEmKTf72MRtyT1MZ/todzoaSGzKzGUOx/nvTFV3buUnFpM
b+5OCwZncdvhnYnGr2Vh2t+zvFqniXa+PwjA84JHxj5hUSTIydJpO3ALKwbSK3E/CEkncq5a4Fhw
QBhSFJ3+EgcYVyleMazZbrbG2bIJAx/tt2+Dtkii/pAUPracnlOFqwqeS4/pJf6PLZ1i40SZpja5
zHGw126981ysgBxWWdXmM9z9rzLJd27kBps7Eq3sPZZH+6jZ5afI62I09RYa3sq38T5Mb0FYT4da
U912SLl9I0IBD9NsBTDniJKict5LMVpHm0Mq01/UTbyMISU2bDAUrX6+xW5iPd1/tlC2fcoMVHRF
raIt7s1+znKoYYmNE6qw4QdMmPIdpQadP9NRGBfz+oU9BQ++1dg07/lb0IAtiBKFfeg99SMykBT6
gVasoz5GVVeg5nQL5e/uJwZz9ug1kyOfOlALmd5PW2nZyXlyGPTVxlRupA3pS88iVhQdMTg5Rgdl
thlIcTN7Gmjs0t2Gw9jhyZs/vaBtn7ym3dS5258zjYBgxIDOAxhyBOMW6qOcwSwkAB21sdF+iycH
gSpj923CtnIuq+nY5lZ9YsCWYxtBjhwEqbv3QTasSz1xMZPfTKeMmKdmXwMoVa8oat6rINrLph4f
2iZOTpMGNK8L4buRakfIzdQf3HCirSvSC0M8sYl9BARRJOLHQHH2bL1i12j9tDOzwT96ymt3/rcg
xeJWRqVzRVh1IPOZoXSsfY47YG6D7uSIPOPhmoxOtOkFDkcGEhsn6MNTAyN50Q8z+jjQ+/f7Vw34
mU/W2L2ROJcKZ0J66OYXOYY+QXrz9ujmjb1TQQPt3smjjT1l3TMCxnJpmslLKaLukafv3bHGcVMZ
ykIvr5P75BjMiiy32Il5xl/OnaR6fnEYR6/qSNBttOxs0ykO3QYODyTsXyNLDtug1ORTSJimhEdA
yjTPSlThqjRL/CjqvsEnwUFNmXagNMq3Yw4uViO9joH64J1hp6WLZsijra5KxrhlvxdR8rPKEEyj
NlRopfXoIgqfaFUyyBKt+yQ4GO2DuEdZnhD93ZAQ9CgrK1j0rVl/8p3kq9+wlCvGNtiIc8bXQP5C
ZrqkEtbhk645azEMhyYpumd7aOjRHeqJhrmX+TrTHnP8HGnXoe0vftE+1A3SO4d+29aRdPQ6cxqO
hRFu5b3mCTW9Od0rLs+muwkAeplETk8TE51OrDcXAxbrKugSd9cpd+ehNnyH0XPpbTbg2Myvgpph
W2rmBcVufWNo1yPadAoCGUfvJK3jKHR/XTJJpGvVoSQuewtp50DWkY5cFF/6uIkPPBDtA+zb8WHi
4LRxRbGL3dzb2jpDmMrKw0OJ6p+ZOjGAjjIfiY3V0Aro3QzY67dAkZctoa6hg9sh6ZLT/aU3SfvO
IecQFJWG28nIyOX1yvCkm/ignbg4AsyNz6kgsdZKIm+dWXV/PuQwmk7l/GIJmk2uMwwbvXebRws2
66ZQuyjeZFodrhr4DS9ZXLq0CP0rNlRuXa9iSiwzLPytF7wk2XLyAMHGzIq4DfEtxk135Q3S3Ffl
9KSHEf3KbofsZqEXtJ97Dk9Ld/6IGnwka3gBySmsPEYdCQN0M5xgx2TJowVOAENu+GRBO19MFZOF
IrZbtPiaYlaVnXurBCDAjv6M7qgkSCtNN7FekpA2mvVJhHaM/BOHNSr/k6jc+lQH1rcwJ5lbocKc
zFY+NT0khLIf69ukBS9VjoGs9DL9scSDv04yPdkRs4uyOG8ZzI2o6xdpNXDKswgVNzEpGfP/1ga6
CStJqW0/YABv4PGtysyv+PWYoTWssuBd/BZ9llu88kBv7KLNEMaLZ69SGaawUkfp0MyrTRzcIH5z
H8Tmi5v0Oql9j8NgJ7dJOE8to7vVvRro0tZaGmTKLca+7B/6hh/BKQbHJdykdTtU0yfcarAWqBSv
ut9N3zvkcovCOXC24cCLRHKZ5SW53POvbubBI4nn5XsnU7YB1+f4A0GGKOf86k/dM2GW0TqMwwCE
t9c8GOY1KNKNRpvpAgid/c4aszWY3Wg1QTLQ6ZicIBH3G6pdwNsqUo9TQ067Y/fRlvizNzeuvruO
lm+M2uNu6grFYMSuJTUo/soqxaOc8OjqnW28TOnAWBGI00COFJqPR7fP8+dm3o0a4h8LheeMUFVE
5gFcaeZ9hkAUbwGH2rcBl+vPdcRvBD6KJJsKSaAmp6y10HYbv5YRpAUiZNWJ3daj6CAm19hm7aCg
F6A/SLXhs4ksAt2RCy4njFed22Ax99Pmen8JoBEqSwa3pq2/3j/wMDLMA81+a2/0oDHS6R+aHXN1
+bfWIG/XkfRdyBozDVbt3/tZRl+J1Hd7g1IOVGcqveBsIB/ZNTglmQz5F9nZ3SUhahqK0Dj8Q+KK
/h8/HsCtTfcPaCDvxHV+Kynd0glRjfpqkZTKXfagvjYRKp9lxFB2WQpR72TIXMxhsnEknLi5OO2m
chG7w3/zCu/UOThLWhdeIx0YYxWOISWkUxcXP0bS8+dLa/4KV+TSEuUw92IIdYCZZfz+ZgOfTEEV
FwyH9IzDeWIPyMwX+Fm6IzqS7kig5WNl+Ag0mNW+DOjumNCYr/Mp55Sgclk6XYa5dz5EsmSGq3uG
HqFHw95T0tu6mgVrpOnHQ1925Mk32VPWkG6ndX5EqJ2w3muHGR8S6XkUpm3c0JP/1I77z1/Ro/gl
BAdZjWGQ/fTr3dtrQzxkiUuSwHyinAZ2SoBoNJZcry/WbZHDxp3vVs1pqrXMkRpYwo+Pf/6gf5+H
8EF70uLGYCbiSkd35ibs3+Yh2PbRWKEvWZA4gfJbizvgWOQ4RZhGb6Tw0hi5bw7x5BlkoXnuyjfr
6mANDeJZu/o+jYwECTPJ/+EO+I/O4PzGgL06JFmBFEMq8usbmzwwnjmrKFSmLD2pTD8VIMvRbzYV
R9LoqdDTb1gvKPjyiGBV1Jb7VhEimjkyOAsHpe6fPyma+L89v/CrpQ2K2pUmrVTUNb++I0gSud34
jNWNuHGZG8J5mXsMJD+OCj7s4Pd4eRgJBrIR78otvxF+1z01bdbuc4+c85FRZRHQgBNlfFBGmh60
sGnBwlntbho0BmNpfsvjXj97FYGaqYUIvEmNBd0571OYp4cE+tUi0JrpwfaLH1FjJwfQSE9NVTdX
hSvrem+B25+7YCgucYFSF8bY3PvRJOI1/CQq0u1LHCbx7v5k3AstF/IPZejsKArCrx/NpY8zceTq
0TaKtPrmKO+dz/YxVbRlC5IvqDWPbq74VZDJzlim673TUE8KGIf7JtYf3e0pDwGpa/CFg16M6xTb
JAYHipRBt77WKE8R1ynzJcqTh6Kcmr2fI9fwXcgOUbUReiMvxvxSAL9d/lWLdqEJYne0gFXEyboc
FA3sGucvpih4I3gv/EVpO8M3mf9sqMp+9B1pwCLHA2p6WXQsgkRd8ftTa3uChOm22I+xlb3yoUPk
RSci1OP9VxGat+tc3zjYBuuFblFTkAJirSIT/oOrvPLR7PyfqQ8QKrT8AjkKVOTeE9WjSAVt/s5C
kew7IYNh3QckEL8Taln+UCAvReIM4WLMkDbFBnlebp+da69+tNNq/CLHmMIlar1Xf4ALEtTZ8Nx7
dYOUOVc3ZNrkv5g7k/b9GtzeSOAHTmhjACcgJoK/2/keGgf4PMF8Jtfd/HnMaH2gboRKIugW8Xwj
2iClEcvEOp0PQS1Ip2Xh9Cdz9NRZNlgPU8S4TvDY4q9+cFQ6AFESRM6XXn1SSHhXPHL4uXSURfMB
IEmc7JlB0Mdt42hio9e5+TL3wU+VTfiNsAdUIKH3OSmgM1j6N6/EyAKYQpyGYmZlZGZ/qKMBlSoX
by+Rt+T+xGNsj/1e1vElt5r6FtHsYQ7rLE0IW6tZnO67QC09Q6EVL2hoL2VVf7tLhLt8CnDM/vWd
ymYqW9yUS43cpIdmhP/RdwO80qblwTDcRTTqyInnHyI0Q6DxI+ieLuINgVm/7tPih62B70r8KEAY
bz7eK/eeovcQyokjJ21ihHKttqlFKjfo8b54xoSLSYeS5pug6yCW9/uwAjwztdZ0rTM9WH0srlPh
RmsYs6+JKZHzu+Ee3EVwyjj5QJ3oUx5ADG88n4jjrQnzQO53r1bZX4ZE1g9+TFxtHxvfM+Z+T2FK
5VxiqFtTN2xTlVpPGZ7JDSDb74SRPlP4y0sQ8yKK6NUOrOGEoJ085lE8EsDR7DudpJWVDrkg0sro
NCXpuZtvgbpPvI3j1RwAdDt8dk1IhQ4OD7CrVHnHiIhnEDvTYZCtOAH1fv/rTqicFvjznHEbcpKI
Ily/RuIey/nagvKoTag2hde3e6GJs4rBZbDrZMwAenOpx3jS0mAKtsBLUAgLMNdh0HRLzYbtPMn+
NrQBCpL5pSGmnPwlHuDJS429sLPoaRYLQax8Gka8iaGMh6U+H1a0jA6u2ZTWNm+Dn1nrDGdGiMZe
dzcWxefyXpm7CMHhB7Et24plosdUZndat4FbB018fvfZJJ7jqsCPN3+Xu5cENGo875l+t49r1JDS
cIZPruEfykkaq/tSOwHqWjPxCmYsnXno8MNuJpveq2tfUnMYOasKTL5W3SBUZCCZwbhVLUb2j9U6
HEFe5Gb1EKrMxnBlbO8/vIEnsfW42vBwzelE0NR2KuJjNJ/PkCXeyGaUB1uiX6k9Fe/KsVrbGgNI
kciJZcu3Fjhhzi6a9KVSWbUdGK6t8HqPWw63BGDJ5CKbjsedXBBrUsZLrPyMVGfny0SYCkZOyBF3
p4rBM3I2dc3eGCLm36HmP5Jv4h+tutWhhLfmCmMzZEdZ5ztlgXXDrSZWRhOUpzCxmpXKAQelKZar
WmjQIRtoFdzXMY5yhzLkfhi5n9Tnbk5ElsxDrMxpy3ipfC9RAm6musXZPAz50UVSnVgDT0KlADgq
ztTMB8wnoZsHn3PutnKs/CB18zi2xfg5l/RqxqHdafEg1loRloTWJ18E/e310OTaNi2TT1bvG2s3
8UzMA3GyrfA9rXKmqkda7tf7ISnsY30X4W/bNaQZSGOaTrKXyVayx26CsnRvZku+d1D130yq9RsB
N4Qr2xTaMgUR4Lu+uBm0ADddmqGsT2Ow/fO8iRDuZOUx/ExHN/2mjXWKk2NAuXwv200QlkQXiZNX
tm+G3SNftUq8drHZvXbiLaiGy9CE0PG77KuLj+1HOjyPXfecZwPYGNK22/x7XjICFFVew1GYFwmz
YgAOf755VyNx56ne5A81IVlWbidLi3DPUwpIByKJ6b3ZrfmI7wMW1qNRZuWyDCIyqMfKvt7fVcvv
fdQRYYYBQvI60LBVF3lxjI2SX7kX3xwJy6Axe+/YzMJxAryxGXXtsYtEAD+hXFKuO+vGriFMKQtw
lddN73kcPOMJ0Ks8u8nR7LbMHLqli2hn5bghoPluh3A2+pqN/U7wrNxGNmK2ibIBaDTvY0baqW1W
AV6Lu3efgORXYTZ7cst0Ukd1/ajJwNn1VFTLxNJDtO+yO+jgPfmU+i8IxyYaqzoe6NwS6XJiKtOM
Iy1uvbndBzoyD/epGx2qput2oi+SEWcsxlAFpHGrexUDoV7+TLvkrAyCyAPGjZus9AOAVDiv+rTH
8WpkxYXsrGwfGSJoIUGN2eFeEtQhFNOCk/AGDYG9igLIqPdSLABRPJJ1/qJxWF2E+hBex9Str7mS
R67wtu+n4jUqgvDU82AumsAADWKPyWPre69DmmBjzpJwKWkKPxsgnDHKDy+WoD8mKw96V+lXt8re
atrPQBfg7HIOpAxLnZUszfYwiaLf6SoqQRbRMiHMyrERT3ajU76nZYOhKwcpqhoXGWkG4QtcRfiQ
+wlDoLogf531DqdHG+5y/dinBmLQeTSGn3JY4Ja3yFxiMWnnt9ZiSrP19FUDiHVorX44h1Fwrh2t
eDas5qB1ffWe0YC+z990EzmZPdnF2SEfbhl4XQ9+KmZxgTtsbpOK5ocUyfvEoWHDKS1aqNpJtvF8
qilb7izRVqc/FxPSkfO4/e/dAKoJKgnJlIzi6yMT5++FlyEzVJw6bpcOpxoZJYYc5iqVA1bSyL12
73F1dTuhbx/How0j0cYyumclG4/nZrDarxpN8U9TO5GN4sCcqbNMXkC1ilPvvIlYYosGmPdFAXoJ
JfgWfToNXY0sMy9BUwS2jakjU0c3E9Ge1ri7qF1bre7fpkb31x9QI2Ns0tWntiKgKWn1bG+HvnGS
baVtCB6UVyfjKIqTNGHqkFWLokkJl3LcXV+F+TNY3ngnwFUIE5/7vD/o8wtt3XE9OE6y9mwmVNQ8
1WUs0DgbWVmQ9OKXT+iwP0dO+8O3klnqwQlVpmZ1MxGBzvqeDR7E4vzvlyiDSJ6Motp2c4vL9KZ+
A31BUySukze8lxhPv3k9SXPD2G7MRCV7n/J82RD1MYNeyCpOx23Q5c7yXtVZRPIQVI9pNJkifVjo
w9GMasJi565Nzm8UBazfkzd1O9/G8Fw6rf5c6K671cCW6WFhsoFwE3q9MEAk0kXL7exLBpMFRhMv
mhk2Z2AchFORLYx93dj+++NhivXFrfp6d18BrCo8VRzP9xnu46Tzxs+WS2JZNm8MdoAbLCzwx5TN
M6xIrA7xUvtm1QSEOYZf3IrOGo5GDnkIDCsSR/Qqu3srj6kUnf4BKkIdHUtl/hjLdnoYw/hb0rNF
tdJIr443hB9jIfrhFyZ9c+E9fCoy3CIwdD96BNMgyCbH51Vk7rDuPXJBeMrqE2ja+uDUw84yT10q
tc9N58i1g0NnJUeohH6lnp3Y8T6hSH2zcK7uyeQqYOlDbB+9LqPKhg9kx9VrWw/OOewd7pvMQ89M
a2sPSX7axR7krfvlSr8Hnp1/dPdItoZLH44CAC+ApJCe7BkuCezzdgT+Cs7syYtLoBm1l1zcVuAy
Y1JGRb2yJbR5HxbJxgyF8QJs1yDbyG/3jBK+DoNKDqHRN1eShoiQyadtIYFyxF2b3Oi+TyP9Xa0z
xteyRoQfF9Var7qBOhz9vZ5Z3zqWSBgvf52NR0+0HwVV2M9Jn5YU7E6pE13j+WdEaacdWBDPRFb9
8Oy0fxV2tM8L7Ct3sUqCLeKpdO23KRoQc2HxTGtTAEmo0VMImDnC88iUE47YqgGSYRIIbVfPXzHk
wqjfREQaYiReBiJzj9045yFFcXLxahcgCnwpIh8wsFvduLE0hRHLgJE0JBgTwQZatzEazFdL1S8A
zke2N93aWhq6dM3XXsXgvzkJLvcwmz7Xlol7Mole/D7RD2QNcrZLxK5i1PKML49JAqeMq9+I/EEb
Mbg39cuEdOqHYLzd5SOwZp2JhqYi94duwyso/bNBUvfDMDTeswYkxMnw59fQWPBItxvYDMxtaNkx
tCW+oY2Fu7PiXK7GydsjAqVPjWJvjfnCWhs19CMiwfQD6u9il7hQoHssd9x0owJC1FFrwyPcJEln
0/knB7WJq3yNXpCWXVo5i7TtTAREu7sKI+tMzoy5FuykbOxDoRx7a8mo4zFkF0/rTZp/Bd+65jqM
b0mGXS23+09xMqtD634QC46UD8SN2kBpaae3TqUTgckgyUeaH5C++OBN1vBAW0JtPQILtCj+UgLb
f7RF3pyAlD7WSdpum6R1QL1pLpXmZLSbj822qaB8qrlIanjGzvevIsM4V1JipJubjOYAT6Ew96ih
BTkEgbdWYxY+tJMTPKTw0DfFTOS7fxuZxE2URU5gVFK06CJGmsS9epbzfSK0YcaUSwIvRhcMp+uF
Ow6tFYmaNAgSMe7D2lHPBXjisWr7hQ2m8SYata4srVoLZaJdz8t6X4Mo6grSHwWGmiOo863lDTv6
OPElaltUm3XyBnIkODPSj5h5tDNAItM/qX5t4rB7NcJqYyStu65j372EWeTgkZLDs888vCzjl/vm
fn9xR0bclXPmTYTnzmm65zDIWvxdGSMjw3uloEn34/0AZ5tQFP0a5QMA5O3YIu9L+mHdVkzVBz2s
1sqJgIhSsZ8s2morR/Ykupq6WS18jdXQ6IgV8Lx8GVk6YgVtaG5tOhVLNvJ8c1fjBMWT0WgEuOnG
sjfD8TEfg/iA/XmBg849pJzcFjj2BhoZQfCoj6+1b0i0D32wMlxEOXYcnBBQjetcuOnaHZKeXtLg
79xkSq8wMld60wH0tRO5suyCR93FG29PFsPBBgNnWRfJo6PpoKRxhEFaxO8dWKN26YKZCSuRlcXw
uy70zdRJ+h4GBEi9HXCIL5zfFzWus/fattmdbffnUFj4mixRHmOkLjhMC/s7RDOLbQ+usjBV8YzI
TSySswjLCA5bkq90ajMyUJL4TVrw32Pa8qCTjvcG0xDcpcCjD6ELkmIrQxJUethIMQWoNrR0+u2s
ejdoe6wDIKME1q7gfro8E8o6dAlc2vlObzPoJhHZk8vYz2YurQsOJY3h7mnT0s6ar40+ofeAw1Vt
TFpFi37W48pE/CQVtDqooT94FpwTdiV1dRGdVF5gnzWj/RTnfDQqaorl1OvGNbNs8A64aXBDzeCM
HrrDehAjw3eEy5uP+nzGZVBUNyvZe8aqs3rvMBrhU3d/gnvOM7jlwWuy79bbIksmMIt8hcKGR7BW
1jEM1dGmYnsd4IBXmAg3TgMqhfmJdw4n21d7ZUG7H8DPP6Dj2ZYGvu55+nLxMD7DwDYuo5e8GfNB
m0PZtIeL9Grm/q0Em9mwRdSgM2R8wwebPTuaSjg+Wy9drwjA86z48f7S4Ncz59zR+3eqApA6RM1b
JUh8LXQcf/0YKwpzBkUErsAx+/g+jwso7Ub7uehrxcmheWUz8B2GhnA/RIVAnrr5il5Ju96/qipi
9waM0gxW63DrQ5tZSsu0nnqXY0EPk/ZYz4K4MYXLlffaW9ER0ZMp8ksWk0xGoMn4vaKZJM9vawR5
8RhAJL3v9TxHDBkGBcocp2xZ9i739/8fFd53ZHskiwGm8TzgvP8VWAXrZhjGRz1tsgcD4xEdl4fe
9EGZwBW4Ob7vPOiQxnMn2gUDBuRxXl1qEH80r8OMUIpm2okgnsMvUIYbfpst7p9g3uP70Uu4mom7
HvXC/6HSGUHC0zyM2vjoFFNy0bVg8yGWU5a9mNIxfmrsFsnDRPiGxL+103PdX5qNIzZBDf7D8ZR1
Gwzasc7gSSog3dsnXRlsEGssssIPt0NUVbsJgcpFZuWmSWNv3YuKuJZWg4SoLLAzU/zGiKi5qcGx
lpbNiVQ4ufVkgh0X4Mg25dSV1OYEAc5T//tLmJNLp1o6X5MJXzoI7G1jAC3xnOpGqOO0oBEpz92r
rhflJx0yS6XyHihAurXNNnzq54LQGgGjtNPkXSvsPVeQLpgoXCYvjY+DcdbyWPM2m9B65ZiniHHy
Wv14fwFIUO9MY8TvP42HdrgUTVBxHppK5Pa+glF27yu1Bi0T4gikow6WCy7YLiuWgUTh3a75Mzyu
1kU62rj7aFvPnc5OOeoU/hwapz22Q9Id7UqDCpJZX1uUp8dat+QRsBvu30z8P57OazluJW22T4QI
uIK57W60b1qJ7gZBitzwHlVA4en/Bc6Jc6PY1OyZkbqBMvllrnxUVnlMjCfYOuEhs0JGRZOgxoRf
htz+FFPQslralT43XYnkyRnw9wF0KmwVtoY5RQCPlaThYcLenUbWINxjLtlDW0N0T1WQwZSDJBQ5
YDeyfNR3oL703e8/AW6Cb954qGGAAn4Xg99fLA9hjrlJs4NR8ZkHaXebpJru1CDfQ0K7zx2bFccb
YrwFy0vnF/cl8TwfFP5ZJ9n3/3yWxcwlP15PJ/hdqohk2AIoDvTRMBDDLewWUaP3iDFCx4tmFU5R
Ts70D7P79CJtWE9m/UnQwH1bj1ZbSQhg6zCp2k05+o9NH/cB4hcreD2/OSN1YaXXLve+AYcUdvGE
ZZH/MNOx2KqUi1lMHjtKl1a9xgZ0rSZY7PPvj1ieLsnQIyq3KJEkWuYnvspLvs6Nl2TlIhMi3jkd
VvdEufJCSfsrhRf6j6KD8jilYAB9UTkvBDWuo1mCmSNZeiMPbWFt3fQFq26RpD/elP9tm9D/CBWj
8jFz8kuYQX5a99HLKHIw2Ks48v9+xCPx+2MhU6iXHaqiw3nXzaT/DqHRYpqZWXeAWdUjfIEvUtdZ
VHHXA3FX1A9tT1g5lK5Dqp8fCbzBzBftrTMxfmnJZdjiPPyHakCeKmVB5ytq/IROmkZ0QaXPdk5/
q1ssd2IVd9rOrQ8FUyyVw5mNM+0+zWXlPjGAfzP0XF9/f2tYIMsqvJubTFZUuqx/FzKR3aWswTH+
/tgEosOXbUQ6BNJBlyrXYHfEnwQmkMJJHEwpkeakClFt+4q7GT6xBrEEAhWhwngcvUc21+3vTxl4
0z8I4CH0Wem74wEaPm8GatJ9Umf/QpwJ2Cl4QIc2ludpse8WvVz8wfa+8woY+pj9GFatnryAgXVF
ixXlbv1ZO0363Jn5cQiXYzXrH2i8gD1/D3mZNXnbkGMH6+JoHWyTdeF34aannbQ4i81GI2uRD2QT
yToCkxxq6v8NMimpEHCg8Oisy7XM9FtXdnSZTimB03LSb1DhDlq01GgmyR8xV8nN4wK+5bpuvMML
HDdaanXf9LrnIg+6d8i5skKcS45ZB7ChpM3nOIKkfoNqcF9qozha0zRuOdCFV/Dc/MHDgrY/oa5d
Veu/cqDkW6QBkx27p0qHgwxCX//Iybu+r9bWioFCuzbQ4/l3rSXIwK1VlGMkx13lV4gV//8Xh6HG
trU+haS4YVolPd7fA9Dz6m9fyuk6hz7NTyIzHr21Jc/KqU5evcYJxzF2tn021db7WiW0Sz1/Opvj
4P1xJ7UpKSntebRSWoHBHrtL+5+T9n8IKg/P9Fs9eHDr6SBp08esc9WxrTqHrFrmPHTZ/NQzYQZj
Aebt9w0o19dgSCQVgwxwpJMcRhLNtwUEyIOXVi6B1yTFn+3DyUirk8se+wZhjtqo7vS/vTQj/0aB
THOTE1ehzQCOYGs7w79xJuvMRAqOVWMhThhWOp/i5DVbnXLe2BXXOQ2CqGk6qikgy1wrzZinc+K3
mWsyHMy6fBDZ1NDVMt6P63zey8pbOQ640Vuv25FYe0yrdjz4BtU8ooOJ/Ss1lQAddrSDoC936Jlj
TpQXzH264wjlnH6HAz6mjZ1jE0RZ6laf/HDZkwGrN52Yw5/bOGhY+Krv9l7u061i3vuTnT8ZPTBs
aak/nL3Np7RvjkkS2LffhVn7cFanuqyODgY/8kvm9fewCufcP8ZT8Ij4uMLJMlD3612Lz4vJK2BP
4mXhA4+iJLesi8v/lApzCIrHaV19ZvajU6PXY6R4JuHZH/sJ/Vnn1SWhwsh1dXfj6h4/2olVk+4m
jI0vDdWCgr3fmbzjk1OM2/GxasiQ83H2n2WenRrJzBuEJOw8V/3VRSsfHfhe0pC4pT1AbaiB7kNZ
zMdKdsUtXyGQjj3shVrmO8y8b7UMposxAyrs4tp/rOGrxSIejl5NPilcf195CA8MkE6//9bvb+Ua
Tgid9uw4A4iQ2Zq5/c6W+0QRXRKHTNpdFOuk7O565uoHnMmU3a88o9/zU+aRv7ByktCtJ7HeMS6f
TM5bjXYoo/xVyFf5/XcY42rp3q3L4obDJ8uUv7S7hUbKV9+mOC5vGMhYRX8H9i4ll9A3twr/YgQ2
g0TZqrbKnKxBjPrNa0YrCETKmCgRVGjrOncdM+CaJ06ZuWYQ2AkKmX21oyccqCin0l/LfKrG9JhP
+Uc8OP1Ja9BTY+qsYDwaP2JgWXsxlpwTveyfdo38Ka6N4Equ72HEpHme+2669RN2SVTgPZ/sZ13i
NcoHiiZ/Bfqxbe9/vY+G2VPTZ7kN3kYOwyTI9J2J9ZndqErOHHsIQnjykdvRf2nBHCXGxHmw7fbf
UljWPVDYL2jM/sZvrfTLrTXzNfZGZu8vNWdPuHI+OZCCRGFd8n5Yomc7WbmAKHcUx3WpNm6o2rGH
8PLZSKXuagxz20ol50poNHPxpTwt9nlhPblThrJH10QHCCVodXpFIdrHOlb0YqfIPxTo1IE5H6TC
I14nC1yzJn3DDFmELqUfQMBC/JWLY+YkDYp+j4L/EDp8lWjwVHhs2qGP7GbyQVyAbFaiFdFi0JsV
hmRsXHaKeAr1s9KQnVqDqADgrfqwVG0WZTEsADBnsyhKwg4ZilQKG1ybFIHXRsklLfsEuiYOuM4f
e69fSAP5HtxAZh62yfy/Se13jqQYZxYW9LS/xEpjhA+egtNYjUU0jsZbAPTWJWR8zMhCnpK4YHoj
M6zo4bgzubp7IbSlgmmZYwCs6ThTztNad+OAxLDrJgJnfx7KHk2xLr+tlvPVUvwFvAH9GwE4wnhD
A5D1L5067K+2fRSzWB/KjvJ3yjkZhchIQubuTNpnkZu29jL+ZdT61s/1BzRa8FlGVDr1QM7SQj5U
/4b4pw5pm8zkv8SZqvWS0XGZpBXCsqpzMtx78OupjjEaFOCwPo3LmjOIjXDPBfonBdXi8R12GrwP
9jd0kpo622BTlm/jNMf7MUMgSTKKuQZK3xFZSRkvhv6vMNz2Esa+vUO0R9IuuMb05nyhqGPJfUKh
FpmeuqNGAWB4B8KODqwhBGgxZtBH3EQ+BbRQ3fyUmyC+oWY79wxZZk1baIj1/jKIEAISjsGN32V/
V5396lW0lUumBAkyUOB4l9pIGb4EOD2gUKq9CoF/LBloCjkt1cHmOSuzOPK6EI1QscqYE0g4wsiW
U9gnfElzUIU7x0kfVeb2h9n817jBv9qg7gPbDnzZtMmignPYsih/lzH+9024cZRsxSeKu+rK8Bj/
DvwJnvohH3ZGb3zmJnUI4CjoD/A/G69yQdsCDgk6LoiSA9c06O9wgJVJ6sqio5bNZVboVemQj7vc
/aVLF4ckA4mf6sA/e/NxEeGlH0NcJYtfnBJ//luW9XicPU6xDVsDXoo2JERS2zEteeh3STVdwSFb
h7LUPzGt8LpEbyRDAWNMIG4aCxkC4G6WZDP2hDvd6lNizPTjGHW657GhUkAo+RALeQrS1TVekedT
xNX8FHwZc8RwZ+aMjhPoY3vUL9gsXgnKvD6Mhuw4OjGZsYkLyaWBUBTW5tbiKLOj4QwPcrn1ivZW
2BPMxBqjuR6KU1cLlk6sFVZnPOu2vU5hdgJXeh4Slqe2A1hCuv1p5C+MoZeVwaaedIMeeTRceW82
oTw71Qk/CiI6sdWcHP0weuQXRLsPvhsrqdDmZtYgs+po5OITm+Cw7i2UqcUU31Aphz3pqYHyLTip
wnOQGD34o6ZXQJo1uiNlJc+cALtNarb/Gri6u3LCzGJ7/YMlX2LTgjJWYDgZjfIO0+BHYE5rlCZ7
kJWV4+uP+ToNJilW+bDgMwzdTegnAAtBXZHI+Q476jvc4KluIepQx1od5SR2s2RnZVAyyO4iW7GF
B7rVddqdqtkhmlZxI1cuUEEHUCuK8bNB4gtjZP6iByyRFAKXp97rsn3PiCOSvf+KM96/F3znCwaW
SYriyjdeH7w2/6+dVRn5XoZ5uJupCszDUxgQlc07uphxlRAhzekjogqxnXGgOtK/eoXznMYQ2lwL
lQLnxI6JPth+MeTbEUrzDvsGpSrzF6LPbQEBDV/ew2NKdcMFihKQobo9GgHueRFzBq3T4VBrXtcl
fEphpJ3M6awzs6dsGSIR4uc9a5Z5cPmCbHuxaGWbvm1CF9zZ4LS5s/1TMpTe5QXOzMaob7bA2Ico
3W7m1Br3CZjdDcUcXjR2X7EPzJG7DyqeJIbaMHelolB3G4teyu2UMrDhaloxF6krbLrTwSxRueCq
Ql8nqLlpfdjztmLwDzEYRKzlJ9vO7WUUxxNEzQDmim2ixgLSdnZ+O96VIy9B7NYspc0+2MmF6YFn
VIqthEu9ngYLBBnKZ5If+6CGSRcL5tEFALeGHrAK8xIOGsBFWebdCLl1yX/gZ+dbrDm2JyxIoOLt
fu8ACMdTEuyrconcLqTcIX8zM3bj3gZfA/MFUCLz7Kwf34nn3fuO9yZE8oKNur0PgwrIBA8O52Va
jyBfeDOmwfTdZPC7YRb45RiCQuiE46srihN0ZPGYq0/FYrXrm/6zsuBwVvSwpWQUozZT/+CoYT5y
ZvZYuY49rOVPliBn5GEWiaB+Am5tcMWDL5jHcL8G3EIxNtc56+2j1w8vPv05jgPBY47vl5IKdq9k
pux6iw0BD38xEny2y8exjnL321EcMDgjx7t0GS+WkzHlAiW3ZSMpN7Da0oNMjB9Bj+s+ja073Ik1
qKe7nmvwkbASJY7JC3/ti2ubsNtyri4UbBDg5MviCjfVfc1XlNk7ZLtwa1nvHq8ofjCLHRoLgN0x
MuHMQdBzFoBDlOSrZYxAaJiCXAdCddexv+kBJSSZx1MFEGM75vkXlizcvkZ2nePwEzsPrj1v4hMK
e+rgh2ulWFCHMsG58ikyDnGB5/dc1v8Ffv/Kk//MdL+MqIUiUR2npFEm033oy3FnQ9esKWvZ4BAk
TarHj4kT1iHgJokuyTaKLcpRU4y/MXvwAqW2cdt2tFBWIKND7Wxq7fBVxhVtFkuIJaj70y4JopBR
R7MjAI9NdCja5Z+6Hhq6l/kcdPCJxSlKgbw55vgNhZKnmluM0VesxOEzsVifjneifxRAuZuizq4W
cGtO4nShDfi38DNJb5sOJRW7w1q6BIKRB6VFzwfEm1dzcTVqhpRjzhC7B8hYtu0p0P43BbHv5kQd
S9wyIe7lFNkmnskpkLQPoyySPByB7p2ASHJHCL3XUbKRu7qaKNuRN5VPeJg641WoF9ttoJY55iOm
dWvj8trjqd63PoeCtOEMQdrxBaAC/WLZ2nDdkfeETcI9NVXTfi7SN4sNN6O6XWvOWi4RaU7vkV3k
T60qwacLk1E9wbQ2NngiDWiN1PC2dwYVLQPsYbeBXujFrIuc/VIK4yMJ+ZWixQD7qQ6OGSPT9UVw
2c2rzOUZH8JHN1mTvqV9YEr8sWpCZTz9a+nsismPzspOUI0XBq4iJ3I/cRanqptrNCWT5LW6W18l
tOGUZRHNZf6vNPFgNpZhkU8M9tNkejvmXfYGJPSj68zJVdp3jCRo0KuR/MbYQcivhjM3ppBzF+jP
rPU/43qAj0qp3FbojpORyR+WbrXeTl7K2utOtvEvbSND7eiasiJzoPcynccdmYnjqNRr2/X5ARmc
o1epeWkIVWM5gFjb9c86tMt9RhAm69m+3TCtgditD0vgnakc5URdhsOFM7DhglCbanb1POFazzel
t5XZEaKP252bj390rcyD5VtHYhEGZYDSB7IYcjHmar7M8wHrAm8A6EOGbcWJNlGxZN+j0P6xozXT
7RRNZ7YiRLTwLlmF6R27cTyROKX6NWcpaBYP1IsF+TjkhJRfVE0NiR/z2kMZYg++G7Czo16IfTja
zn6udbMbXfvCJAHhE4x1JRCiehO6X12Ux5k00xKP32YaPpmNp/dlYxOD7aeTE3dvgAQQwhyiAr7t
W9tQH5yFADi9A1Ta+GJnhfRZIEYU+Kyw6PfjM6RBDMO1I7aVM36UYW08zczQMrgZnv9VV0P4bvqY
mKi0yjaS4sggHiVtML04uGXiQ1Tv4R6A8o59NLWM8UsSx3SUibjnFgSALSbWvJnrmdbD2iwOhXHx
xhzOo5OFoAexa60o9pEiec9bIif2RuiBdDwFJs3YJR48aMUozFiU3EodJr5iB0ZWVEOn33syBrEW
DGfZ0LEV9OC+gdY8ND42k27yzlkICA2rYUVDKiTh+TVJ3WLt/FRRxcqaghuJqnb+DOFvUnoX9ocs
/OGglR6q2X9A8t+MENt3WaOnDVXosDIC62FgUT4ETNJRg42oFerMx31LC6oRhIwfgxkHYtmbdNKO
VIOOtNqwcQTxlEKfWjAIUcVikVUPpPPdBmgXwOGprcIfOGNhQlzL0RNpYiFqE4D674e9son7Lr3w
OHUEim/lVBTmS19mRyIFQHXrwqG4C/6AavE5bsoBEwomwGKXUbyRuXjNJ9K/u7HoP5yUgBMD0XuX
wNYBc2mHRxj3BvK9HfA+4qBNuuG1Jui556KCwyZH8COIHw24jA0NatGNJVQ7LqoyqJgY8g/k/ubP
VOxGCwWnx8haUhQyNic6LdLtPFl3fIPLUekOn0L4V3DyO/XQayc//vIHeWph8URMjMV2wgu9ejYZ
+ZSABOnXgCIZ8GOAnnAZmQriy/hWjuPuUMCTvS0P9lTbh96zdxBnkm2zzFz2Cc+Q49dIvzeaIC8d
xSGRabj1Q6evHcTU7eCm3DZHeqAaAYAgMWvnOoIgj5y+/WnG+rEhDMT6wPDEr9/x9uWHNlveG9YW
PjNv4+U0w8Xr12YP7BkJ7PCsfzIEnUsZ1zm2QtZA19RIn+kBGBP3fd+hrq9aSw3do8QefBvpa9mv
CK5tVlkXDVZ6S6eCtIKjJw1aWPxg2fVWWtKuQGVA91nYVsv6jzTLAjGimng09Y3Tdmzr6ZIsap+b
03NsB+E1zfSLswgd9cYjrOIP7TuPfk1NNMSuYh8PoF69hc+IAhWLnIGN1ZpFzQ7wfHXuv8KmuqY1
vL/Y+5wLTPZns3/LXALXPoYrBp5YPHrFCJ1e8IBz2K7LQPxOMtxg0lIb16yaDeZMwZLgMrDXdzPc
zTtRmyiiujtLK/e3mHTSKHQdNLL8tcfsG3HyTQ/lzK2twxay710OgoSxj0DY7sqZGoqx4vbrJzbg
g1+8QCYOFmxvKN2MQScQY5U5POCJw/BVNc1G2AVoUuVHYTUszLTnj75unkP+5MAxcToprNCwIMUm
fSuzSkfJsdkOQ2YzFxj/mNAF7sgVH5lWZtj7KFJqsWAId3T2tWUCXsEz2rlOJFtn38Ho0W1H86br
PTWo0VE3fS1YYqOULgccwVRYdfI4Sbnc2zlvdCg4C7v9E+Mf0m8BtWiYjjeqB1VLePZv1rde5Bvz
GM0WmTpwMzvTqthYfGc91+J6IBa6QzXHK145l3L8zNvCv4IZpcmj3y/xfBpw9G+xpncRWsDdktKk
1ork7EnYtQkV0KbXJufMzTB4LXoz5d17K4cX8L97vRbiceSSezo07v0E6GwX6xNraktJi3yLVWod
G6P4YpCbnNGYnY2TYLNUk4ttzjaiRcjsWfreGZstjLHQTDc0nmRAZWQ9nqWr/oky/5GlwxsTSi4M
s1xrw+1tNvwJ60ZE4F3LKCzNn3Kyn5B56x23uZm7lI/HO//yVCX3VQfr+VC66EkL5v/dCHysT1L6
PICe4oTI1VlQ4NTkKEJN2XQ7q0Dnz3sj3mWL5BXAVgUp/dB62XjxO33UlkxY6W1xHOvwIU+nrVxl
K89X895OhCDbMYotYRCkhBzngjv5h1Q4UMQ5E7quXG5mJY9OIGhJCtHCY4XUxAWUcY8p813f+uCG
Z90zeUTo6Vp56BUt2/ZoUyiMaTJZOjOynH+UkBtHJ3vWPlBaP59fsPd9ty5NmJ3As+Sik2QjgXPP
fgKUdGt9DP/dAkdUjwv2Tx3qO90T27lzBr5YiZNlS+ekwyTBRqV2CJI70xdNCncjk7UNzS7pbjQ4
/tWYaombQWgiVr/xSn0cGe5uemt8jLFHcHwOdiIvoTBndy15gIvp1592X179tnQx8Vo3qcR/Axx9
XA/FvSe7EFGTlgrUuDqmTRE8DXIdkzjoDB9zde0GXIjcKVXP/TYdEL58Lh1p0dWoQfEe6W2keomJ
psjqq/DL26T+tHVGhHQy2iMA5+ksVko3WwLM6Ty9iQrDhyVLDhS8n7AEyCpGbZA7LBwYyGRv/GjH
flGpQberW5PyIqEYtAx4LeIIlJ10W+w1N+6QtI9KnhEe64807o9JyZtf4TSnFN1G3Os6Q57zdhVm
qa7VaEPBWF5NS39KszXPMqg/EWNMwA2oxbWlwXfUd1jq/orQdI5Nn3/YTgMbRs5fStTVFv2Xt2CQ
L7I2vGuQH2hF3OfwY6J6lgHq8XIJh9HGd5K+ojTagBpBo8QZrAOqbbMDwLv/Ut09LIxhO2um4s3E
jSALn37s0rj4ZqdejbI/mq0bbydD1ZHnZrwu5O9YJJ/wWRlbQyafkzm5R7tOSCiyv25rEBpM90wE
bZjvXWk+Fmun1FA4TDF1+ZFB2bChQijNzUVBG0/oYNrkPs9iV1sPuazLaOhqGWlnuBljei+Nhk5P
6rsFAGkZgMhl2f2eYpNgYcUWqhlpvab+mN9T9MAwJrF7+xCLtdp0pn+2IBK7k0Lt+7WBrVfqVDl4
xwhYPpd+pffG5LxC7gQxj1rNtgP9l1suFx1EEjm99sbwbpR1QW2AQ4WkRgKcyuo5MXhNlTXfauvc
UgY+LYIgCH0r3HKc74H2jTVv+hjEuIZ6OlfnnooX5dgFjSModCrkdIrZwiNRWMmor2uoK2b2qmgy
0EWpjsKmTNfPaRyLy1XtLlT2EGQw8ulm2YxMxy9xL+5GX1L7V0vFfb6njCHu1jh/T9EQ+MDt0sSf
aR4rai94f93YyM7z4j1NTW7sK9cHvtMSosmt5clusoe+Mnc88PkjMPrn0UeHk/pFK9k+kzvdN1q+
k2RoaDnNXujjGmcrvs11fKMe9Tlp8BZ5XfzMeIOLn/2ZzejvheC8rT67IUWfiq36Kt8UzTDNmiIt
04zbwEit8RDomU6Bobg2inIHSqHyHQgYtlduu6zX+qeLaW+3c+cqcWeLuf+wQo12PvAvVjkgN2XF
33UP/nmixx4bFjSWomdqkJl1ebXKuPjfL3zEm5GRDzz5eDnIKvnXBPl65ku/HTLoBzdLh420w73h
Bj75Jc7IlLYUONa5zjHKpGnruLQD33xRHQqHOz9WQKCwX72Dd68XbPIWRtDYfPBss97Wjf2Ry58Z
EWAzJaZFFThlhIAmxAaz8ddMp1pWceFxNKbT+lsnA8aACeGzdL23POTCXVhA2h2uD6p0PurUCeDT
xSerY8wk6gRVER221ZwCi/zQGBRzkVOkroA21BuWjSib3PRoY7YgsQQWu6DqPFi8P72i8kIGXMeT
2typBAk4UfnekbSBNmDDjy1lYZuFEK6JK2CzUP6neUknl30OP42xIxJvB9yLMWUHcOEd0r2jGw29
8zMybYBp+jVztdws5hBxgC/vJRop4wrFGX9JTqo1kbowA3HlctItShUq/cyG0Tu0cs8CE3r94jjJ
i2uwqOXdK3xQ4k+2Ik+vqr+xsbDhGw63PWnjtw8sLvetPPtm/jOmMW29Tf3Jze4lWPzshGUW6IEa
noYw6A49QnZmWu7WmQP0SVqrhfrU7oqBZ0UX5fx30niU7J9UjN985tbOz5HD8yzpPlq8zPYcx1y2
BmrW2+EQzrl4LF3qBqk9zSSwkKU9MFKC2jlQ/sQf9EP4DC8cEb6GLFd9tl63sWjZxn/5jAdnbM8k
dyTrwDpS8Ib+hPr2HrSIzMLmXiw7HamZB8/kEmaiBqZCunvf44zEUllC+So69+YIjgVuSdxyQRza
c8f9iPUIJ278yOpkjnAHIoEIoGPxzP2a4x1gvSQP9sx/2WmAAEH6iOCbNrtBNGwdKmaYaLjXIp/4
aDs722VDunMDRBKluVmFqfu8hKo8B9b8KoM0i5KiOaOn0YIMxn/fKdRzaqSHWHu3nuEWdXrhTmHW
iizLwik3HExzam+QuJiOyd2S4qb2afA6dAPl3Iq24Uak5d9MoZyASzpjtth4JjWg9AGCCBIEsuL0
uHCJ35qcd+2Zjo8sh9EQqgDPwLKW+5JtMnqe+qFhQzIyRILQ8RDCGORu/am5sxykAs5E83aEtl+Q
84kc9WU7obs66CoST1ZBdRcivNdqbkJW+tR59oHJbrxXHcmFkSNjRkUlt/rh4DaV2BZ2weRfvLbp
BEwPn7fjYGwmMnli7kFuYlmTqPRw9G6zFUF5gmtFJHIL2a/bggz8kXjiw+k95nYRmn51sirv2U6b
ECuGhajK4WOIiWczLGi/Oq74OnsbzZ6WjED3THF5EBOWE1NxOFUBdg5josaZD71KXTYAKAm0M+Lv
j4nUxwJ93g84l8oGZX1aLKASEy1huCxGbHUu/3esBkzS1KZgLrcFa4QsMFLDUgTc2AbtPKKM4LTz
Ei7O8rXCPtnQeffUN+VxEqOMjD7m5NMGpxkBgIt8yFENGBZLWnGQ5Ue79mJTAvieUDp2DldtcJVR
vF6T7Ji6BnNX4DAhJX7V2iaCHt2EOKM2WFCdXeBTMmQF3c6HA7bjcz8FNQV/bkvNeLpUVzVQK8Ak
fCN7yKEjV6ltU6G0oQOmc1FuA7gukW74X/J9PgMCJIL1TjwZZH3Dnj02mO9qL8EaZCKUjzhbspyG
x2ykszsu52NYUZXhNkzzB/cV4wWeTZ86dMQbSBtOw0tW0fIxMpirKEreTV5f70JR/8tJoJtdYEIx
0OCl8LTKjC8/WKdGOATqGz7yXUd9Gv92UaPakeXnIk1PYCUeZZi9Tqs/2aWT1zYaQnAH3FGPYeLG
j17pMMkul5tXBNdhpkPJFM3FE8YKBOv+K8OJ/kH+SpweFsp3IdpUSY0kHBqfCaDTQwdcaRMSCyYV
ifSssuUikvjJtEHzWQDLZt0ZnP/9DDUoXlGJFgeINoZ8GnKIMP0zc81mg+lvs4SFPE3QXESKhtYn
AWbmpabsr/qa4QVEMbR3LkLmAF2XohMjRtckclJhdT9ozsCCczK8iZ6sJbyaUdnBVcbUuXJawW/R
/8GAc7G8xNstC5gwgIf+sQERxnMTnLWkgmpJ9CbMm8e2S72dUXPUTkb7w7OJkOdPgTSMPUccsWeV
2/QKAq50zN08t8va//IQ6OAv+3FzIiYFgaFzGNOF/WVhRXBGDsFWIiidzYoDBaw/XOXKzeLx1HI7
MYxhvoa1vhDj9aJO6cjtuYMoJYaoYg8eSUWdtbLuwqGlhVrVf5zOuzlOsNz1ExSnJJwoUmiGE/Vh
INENXW05mIAbQvdIRudJph2kjFYUe5wB41b4l86lZR2HYeTVjnsmu8irMBdxFEzz0VXTlympGMbg
TU1l7d0jOXLeRDOgV8/aRcyzl+vCoG0pKmfPMRjvBESV0cud4/K3rM2PiUTQc7xGRObiKw3L6h7w
2V1f/JvL6QGpQl1bDwkJyD0hqbkkYoOog/nm3ADO3nfCd9HM07cc7A0Tw/cJJCYW24EYOBHbCDvm
fwzUBIJHeu+KOT5QfJNAq7H+Gnl4K/LqZjlxi4PTNHb4mh8Tgj9ZnvUXt0IrLU3rRdFwEmhQK/Wo
fmQ2VHusIQabBH+p4R3uDI4UBz+16j9otcJ7whq9eDzCWcklPQTfnPAuHbvV1egtFLK5iNVyaOh6
1H+GwPS4S3AuKWruAZSNbVNCDHYlcOMoqmobAlxJIhpYg8ufOEmB84JUhD+bjia42xZFMiCy4ybI
Mzj29hNBeHagjOtzQoKg/HFrio5xcn0YDaXs8WLtBRgrLsTJH5KzOMtLumQQRtvMVBEprx5I/iQ8
sU+wpwYpgwbLH8wDjSWDHQdnBm/7cjXvawYdYzo9Wo1BPtB0MI4koX92qF0CEeOPh8LHhIb34iMs
lEFN4NqDXpi7mqJUPGjW6gTOrzknqsBz9s78X1mg/9ry2Ux6BsI8znNHRWphOsljQWldstyXRq4P
SHFXE+PLxgqNdpdhiN1Xw1Mb1Br1L8s2VuydiTLHe0ITm1ha9bGxxJ5Mind0lyRiQOPunIr2NEkB
rFj3bk9W6hqY3PZnGoCaHDy3D58fP+EETUZXRhXZBg10FFhuGi69TM6weKgvGIdrQHZsolCTa+HA
eSAFN1F76OrsnNHby/PG16No5fTPEHmGSyfMFwuZEbJlgsWH06AiO3YlyfYSepyMWEL2YUiev7fQ
m3vVPM6juk29jZ2d40OLCIUFOL1VcRruEm7t8BuQMeb7sQaYaqwhEgT9buPOvnE0lPWhlq2VPU+I
7wn/ZZRvNP2mojULWCad7OmmnA11l6A5nmezfXKS6qBIkrLg9eFlbsYHyxq5njrtSJTaf+c43eE+
uXYFmQ2vLOAjgCi+dVhbN71Wd0YrxTlxXZLZ3nhryb7t/fzBNh4skUJ7NNHZnCE4OpydNktrJFwY
A5OIGzBgMbe0h+og3P9yLhqTWk+7T5MHQr5igyUDl18IgWIN9kEK4uvAFYc1Cb7OzAPnzMv/MXce
23Er2bb9lRrVvjgPAY8xXp1GekMyk1amgyFRIrz3+Po3kVSVKEhk3svbedVgHblEwkQgYu+15gLV
64EiS3W3OpxwXEnY8O6K6H1SwbNzPPtQkI29KakE9AiJDRA+cjU3jY2lkpKb6GazZvOEytJEyhnT
7KfocnfShQqiSqHhkJcL/hxdimfvPZT0cxeFOA18Snqnv8bqMNyjArZmJ3/3WLsaectV0PIYDiWO
Oh/pM1q1e+RJAGjBu5aYpygKwpDnKrIy84MlpqqA+dl279LCGlcuzdcOxJAmWWuZde41763yGg22
QpHN430ZC3Jixwuh6i0l1wEpINJXOJEI1kNkzUbdXYa+tRwQSG0LFK/3ZYLNbsi0WadDrUgdbJau
B93AQ8p7D0CF/cAg3zRNcmPXIM0UqZmfjiz0FJdFUTYXThpYvDlCbJmNl9w19hfUzCw8u7Rcn6gD
rJv9BcATfenxTwT+H1bNtGdyW/1QpG6B1lHBch2QcnK6Y4afdjuI/Ee9a/uLkyQVVok2P6HkWiQQ
hHio7gqvYwwsqaLwjc73AExCO2BnLxYOVBasQr2P0lGgp2yUQJkruf74jF+LtUq7M1gyj6VcVjqs
5nEWYy6jWFqDVrFNvGKkgoagakcXzelHMlDk8Sp1LeriONBLue3sddnRdCY1XdpA3d7KhJDcpDSB
5wRV0MOUsAUbiXl5+vfEc849WzUf9A7PoosOSZWitckap6HEvjyRY0zSo1dt2sFqB1h0OttGHxyY
JimHUTrMh30T3GPmhBTmhYhMT/xeucGICYoDPy4vatakkb4IKH9tWE99T1LWEDA9eJWlTb92JXIt
XEsn+rqJ7toyazGx2iUOO4w4ROfKKwaPygusxDRX5HfMkZ+0Upa3eoeIChmIfVcm22K02dXAs0/Z
KDHRLsuwdh0WSKDYKdJksyw2e8TT4aWQy26hYX7Ya6kJnrbvHBK1mR9b9HBSk+rfukjF6UZ9twZl
1ce8lSKMwgshku8jAWSfjb5GDDhwI4Y+QCPqdZeAxddemflXqBRRn3rw+I0hCm9azVr1gYBzNJi3
YnSEVGWcHxJ+VRaoclMngeijkMMp68XX2qFGjFrBu05EpyKz4tYFBu2Wzq+Gj13Aii9uj4nXZPc9
dCouUudehslHysLtZTsC8yOFVC48r8euNT/JqsYOpu6ymLDWE0OkJD8sc3riCnOW2cXgYrqJ+z12
9/K60FgsnuhJwjNqpHopytoodldagtiKqcfYx8M3id8n0E0LMejydCHhuDUhASw8z04flDRdOMQq
HxUlTOHKx7yQqsaELBOMFnd8qmjsaGNrmbWRJBfJ7NjpVvRKxTHa9kdY/LQz8NWf8DB+g5zK8IJL
EQWNmMcnIgtvX3+PXK24UOgszH3wY4uiIkOXuPld76kd4SvZ/QmwbvY+yMdI1a4KJx94d5lHSU+Y
B1QR7fuyIOmP4k3fe8gfy0DDGNYKSqaNTDX8U1F37B+DGi4NLKAWZeLMBzu2iggoz/DB7UKTWIfU
tqOVJgBCu5pHAqRrBzs9YUlcMQEfVfrFowf6dFGRJiyzLCB2Fegf3WJS80ZbYuHBOFCpN89TBuDG
6ttmgxI3Zps8KgU14sxLalXeCOtyIWUJ1Ty0o1kXNLm3clTczq0pKUs58thoj7fE8UoM6yFVef4e
3hAat8RcevYqGfGYWEFEZ2SXBK6RY1k4dJL7dpdqupidWL0s7OxZ0rbJjRQU5iop0eX9/NeuLH8F
d2Aeipq2B5vnaBOp3hek5tsQ27vfpcVaowq57FIBDh4Y+BW/sQrtfH/CVZP8WN0kPgWbONn6sv6Q
etXqhOcqNBT2JyJdF8coI6phnDe82y5RipkNBec0IWKoBH2RRCujjJAOZGx/iKVgk5xa1KwweLad
+4xSS+NlHjfyxellm/rao157DSSPoL2oxh+1jAcKGrfYBOWB1sgFL+lxfv/3j9j6ZCqpfMja9Kal
lsB6iT/SDOcxa0EKnX41qEHC4r2tV/WGHUH/UXWsArd1hRwh4yHQe029kZJymVdF8zmpWOMiJlQv
3TT2L9Aw8AcNBQ0d0RrrnodKIEGwuv6jruyNxrO3iVmTmezGwceoNmnVGhI7i4JcUZGPES1R80iy
vPrJN/OLRv5I1rn/HaINOg5BifqZGlSmOjw157sre5gtDBwApNs8SBIMcaQon6jxNmaOqybv3JUI
UQFoSA1PDJkKgcBMUFlXjbwe8Y7Kvd6LhzCO1cvCfzhNtI5jR5DUyo/kGMpz5hT70GUOX4JETWiK
+o0CxqINtSWEXV76bZ5cIiq7hklPgJ7qcnIjvVMSzucWC8gOA6SzSUD6LU/ohMZtj91ocguCPtv2
kundJ7190wNhv+pz4d/XvqDKZgYA3cc/VEc/nM4bvepyluoDE3elS8HeQm1+mXZhRu0NV/9QAm+W
GnCjmSNQ1JrEplRR0a3boA2vy4zJuNSo6Pa86bZj6vUzGy1oIQC45COC3V4jEYHG7VAi8POGWFes
8pJAbzDad4ZE3j+/8HOrsVG206zC6CdVfJVOlXFFi9XzzcEvlbIp5l7PQyATUWLi2gYNWSb1fUDR
EZVbJ+07D8cK2t/ywtVgSfpEYY/0b8lNOmh0poZjBQShxCpkFjNQNidA+9Dbw5Y6BRuHmhajGeb+
V3AG1yYz1kWOaXAmV4W1leUwX7Yt6dEttvOlmxbdZR49nVY4Me81tq9wn5S2MldhJML98/s9Dc3+
mFrZQ6PpNvVbZiNPwxiI4CNfqoG4yUjfubKUQLsJ6L0OBtnGtqz1LEtdhWJNvTXsgm5NpTp4GXqT
2mPvbHkoi3ltO9Hcx2CyoHm8k1FUHSonpS8+njK9JOv6+SsgKpTQ+zTZRjXd7EOPOHAU24F1KbNs
JwVjpgoq153haQ+O5ERr4dN3RBsAEw+uUIbSfmOXRbDhFUvhCZgR13L8R0StHEmOGUMW0mtDwogW
Exm+Z1vl4yNGS1XEjxo0gqqs0zu3kC+RABrUgAx+xQJ+LuGMv0ta9lZSoGFzy8qLwEjyA6439gwM
B+aS/iMebzhs4zmZuKrqRmKzht19RbVAXGSpQYCuXFycuDG1nv1A+jwjyVQlkGda68bzqEXFTIef
9o2eU9nLiKbxtMeSlgDDanmC/IZ0hNRK1a4bNwNbEOtbZD5XQeRl8xNGRjSBdnQbD9UrSj+07k8A
RRgd/Eere2tc02AqCv1w+iqCInu2bvCtMa060tKrMeZSTkJ9Vsr9p9qjdxuX5QEXjn5rt/eQDtZD
FHhf3ChtiCI9hZsb9iqU6afAr1mfMKl148erOlSPaU3onjnGDgj8kTkGbGCowWiX/7FlwT7TYABN
6Zubnbk9AYxPs77usVbOXXMrUCLhpfRB8eQwj8EFAngsWU6e9m1ZoyhzxBIIx8edGmIqMtojP12P
wRGYH/wnGaRfiv5/1cUsadH4EbVqZyjbR/B+47TaNmgb/FCmgfwwr7plY9CMbk7cARFE2zaEoojm
zF+Wmh2wL2GJbIxeY0gDNDTy7mspI2pJQmVOaBJROIkD5eT5PyWcIdRfioVIc/1BtQiFsQNf36Bw
0B8ai3D0Xkk+J6UZXiQgrJiN6nRWJ4a6ECMCU8ewtHf8/LHT8D6daJN9gY5F7iv4v6ll3vZlZS+K
4olcRiypCmHVRqbQJgRRO6f02NLEadDSYvRbWbEWbCXHudMhDh0K5p58ZGAhR+WvNtRd0la2n1Oo
uD4s0RGD+Bi9A1PXVj0rRORarHRaByXRaUuQWaa8JXJEGiokpm0nbhKHoNg2zL9meS/RhofLoYPT
nBW8ck5z5WnWZPbMklqhJbwHo5bO2QiS/tZCmbJSCgenbxUJb4+o111UGaBs3YSV1EqqDetK2cjC
fWooGxMeHNNcPSX7tBcIUeKNjZxn3dvGhZ9V/l1cXbCizz5WWsz6pzD8O4Ag5vO8o/EAjP+yGq0e
/uCWKyu1tTnD1lwVVpnsMilhOBnqrQYOJa/IxTK94hFX5oWQ6ZX7GLkPrWM9YTpTKMQZTwmkwmNp
NB8GX6tXUBgpDRB2f5cS89l4xnpAyDJHGV0f0koicDnWAIDTCaV3hNMz8uFeu2zIYs9Bql2DkhsX
8FJFHMlpUnFli7eFXi0YusOVqww0EpnJWpOnu/H6dZKzqOoNTM+6R8U3SYxtg0DmQrO7zy6Bd3tT
H6w9c2QIAYaeV8Qce5sxnznx0N6VCptUK9IemLaCb35UX2txbKENIfC4RGaQUdXf9Jkoriwe21lY
0Drr0tpcnN72Y5ObMlt/cfrOfXWbWF12FEVObVqwLjilnKiw77dDJW9PLzN9tE8XmswwJrVMIaZl
zCA5/W6fu59Ii2nAO9otF8S0lr5b3KSiVbjLlr3To/Zai5RNPlrN80y5LlsJE4DR7HxlRCIMFyBL
6iXqU+KKnX4AFMEKKmL7p49wEQhHKp3FBso9xMUbAZ11x4BBFzXUrNFVcld0uSmuf/5BGDn6hkQ1
ypK5d3TGkkIfOU/IxfQVhutHyqvqqmhTPSLXBCaljlN3bsaWtWNL+aVBbkNrnLlLUkOiqjIHtd+4
qvASa2f4YBdaAe41CW7xw1XwZlxrNIsxnZSGt0hqWAGs93sKyE0xT+Ro63UlmXJ15FzWNvKi3Aqz
Y+XSklV4aVTzLitJLo/aj2grQUxj2Z7rav40IEDYRmgDeW+5Fjs5b3GKQ4ltie4vWVXbIcAayfvR
XevEA1xmScMyh24GlgRI6ZnjIZfrVnLa9RspJ+JtZLUdvCI+PCOJdc1e1V5IyBog2HEDHRaUBuH8
oGQaycbQdrzRrcDGGtQVXZWADKU8vzfCPqAIR0VEEsGOCwONosbLevqt3qnvdeg0cz0W5HOZ7JBL
2/+cN8k6iqMPNS3OK6nUP4cGdcEsYN5PxC3awPZebwDEpfVIFD1NJJSsr+KKqrCc6sZdGMiXvgfX
v0p0KOBxG2//iyWs4rYdEkxD3FrOjdfRc7oy9K+DRbFmHiK5y3GRrZW84OVzDJ0r27oX0r2pPBTq
Q6ndoVCZFYoxM3HeayqiatY8iiotmG9JkZnvErEhJFgFsVKtq2RjVYu6zPGsf+7L67K+Hgu9/yUr
XmJSatJZWWiHVMflLkU7QagEdV73oXN16h7DImfF1eFj9OGPIt7On6AM+YO/RVizodj9WbZHwWxB
BkDZA9vMrZmnUuZoCVnK1fKBrEn6oB7mQcTpx7LSbtFtLnFn8eYJlNu2s79mirFMUrhCQ5pJ89DV
j2VWXSiARKjh8y20YBPhFXXTBjSeqcczOpePKJTuySbk7o55SFaib1UzwJavaOh1w/bGq6uZLfPK
D5zilk0l7CO6xrijKzu9K3FcgCMjkdyvKLr0SwmrNnLn1glxtXvkFEFKFRadzVylgzWQi6DFYukK
RO0oNyVVJmXM4vaRIrpJijNZqso0mliRdVXIguaoJgwhprG1SZFndtUFOVXtdNFS7rrqxx+hdQxL
lvu51mc0r/hhiowfhvnjl6ffcyuSL2UbGUyBDv6S6u1OdXMgB1ISkeigyliPdF29fv6RsbpNW7Y9
//zH//n7lCL+Mw64/Pv/vswRn/zy7/9N8vgYcf6YZn3hU4Xkg39Eni++VF9++cUygbfaX9ffi/7m
e1lH1ekr8RXHv/nf/cN/fD99yl2fff/XPx/TOiEw7ea766fJLyHhChEqXIPnROTx83/8u6svMf9u
W3zJf/vrz5nimvWXoVAMsIn+1QyZPKF/Z4qr1l8msglTxuCrjKBeQkF+ZIqr5l8qLTJjjC5GS2GO
gTtlWlfev/6p2H/JuqXDsNA1zTBNU/0fZYqPSTAvUMGyLpNXa8iywsgeg4Mmyb0U/npB/bxZYFdd
eJ8IZ9tUM7QZn+KVuX1xSY7PH/oP3hNHElmq8l//HGN33zrUJJlVTpuKcOqB3VuzxvKA/qM6E/wr
/nw2XBuFQrMiy+Ofv0ic6SSADIYqNwtt7W76S3dJ4s0ttvp1dBmcidGdhsj8uHI/jzVJiJLdMA/r
kNOBWIuqjhf/jLS6eb62lx14u34FmX9lnUv2mQTF/HbUSXSN7KdFlnkctVyqK2MeUNb/SgMXW/KK
IuFa0CbWg6Xo1mfPd4yg+f32/TzfSapyBJMudMfzrRbidOQOQHC9Tu9ZAc7VdTNvF6dvIFGxP3Ot
p5HFv531eFVe3lfsejrZZ80CTWqxyRGXY7qYU+bOHmmHVhfdVt34u/Ay2scXxQMOHyWah2sk7Q/l
hTaIebGUuR3e8uztGG/yWxdlMnzCJnKJ3zndjn453g4cSovxZqCQ2TgaS/LyzLX48zNumjzdumBm
kCfXwnWIse7HJ2Cgir9VF8EqnBMgIq9STtA8M6L++LjZIMQNVbdNcKK/Xnh2xoYbWj20Vbtd9Uic
/Ihace6fCxD743V8cZzJw+UQkm3AN0Y6Nx8frmjhBQfEfQv4TWs1uLLOXcTxe0/vG3tbQVFy/CEm
eUtd3lgaWJ3nYdQcwyW9yJl5j5xuGa8s2jNnrqPypxN8ecDJ5FfWXWTqyD5OMxMN8vzSvjIuQtR6
SgtwP7/uvkpzcaWHJvMHXISlvIn89qhlwyJxXWl27gudEqXeugJjpNuLIdVi9LMQHjxfcY0rHhmf
q0NwW23US+yTHhQRgDxkmtBLxyR/Gdwqx2xJ4mO2qG6jlfWpP1JGs+xb0Ddz88dXBvsCh5Qi3FzQ
FfAqKtnIYRfnvryYAO5P88GLq3lK73vx5ZVGinxZ5suXy3HYIcnbFvAis9JaGgvsSVy9DEcwIZaz
1F+dPfz4NE6vnWGTMg6tkRKlNhmCcRcpRUXEFDez2mrfu6/Fpl7ZBcqaakPo4ypcaR4cgHOzze+H
tWVbsE6QLQxf8JN/vWVSljggvoZ64VRWPGo0fGyyhlSeG4y/X12OoxAyztJAKPr09IIYXJFBdN9C
2lSLbqGvys/dB3PJBPCI7JBwzoW0ldRFvnl7fSB+HyM2ZXRDaADECZichqCxbR0IAwLxRWF5SVUS
ZibCcJbnFPn20urM0f5wNX852mREWimLkUDjaLScFto8XCLeqDYwB+b9Ah7b0ru2v5055O+zKSdo
qlxUHHaGYY5f6cVjW7SkjlCoGE+wXo7aSDgWq2BFb3ZXxQv3m7ePV/2+PHNdx6Xq5HEdD2toGmFM
PDzT5wZAlO14KKw5UwIOHthdLf1ls0/X4WeUHDOep5n7kQTSG5XZFsFlPDtz3n94oH75AuONf3He
nhdUnl/wBaiFlA/i0d2Em3SHbf/KnAuLIFEuOS3A27MD9Y8XHDalIlsGVShzMs0rfmeGessFb+fy
3PsmFtiIV/aNPYdqOw/2BFYmc+fMu+XPl/vFQScPVlRJw9ANp4O2SzbFCzRsK17Xi5L1gXkFmnAB
H3CVfqvm/iKaZ+2Zyz1+/q+zk82o5V4rWE7JuJy8sxO/DLK648EeUhfzf6XN9EanE5pp6wFN6yzu
jOsgyZ7O3OQ/XWvF0Am1UFRTYafz600mKSySHWHVrA+J+1nm2F/W0rJYnkaTO1e4w4hE7t4+qmr9
9nAL8qU03SJlUiWBVB2jMF88WyaV1chp5GRRmmoc32BrqLBOkYdG2pkc21RO8QXj0JPdyLsmdQF0
cFxJQnsUbNuUuawIy/gUV7LNvaGB4a7lFijAysZba+y8RI8hQA2l6hkz1cc6gq8/qQH3y0THUY0W
NHa8MfMt6DpYCWQOeze+3SmouvWxGS6H5NbqqUlPg4BkwOSwhls9pZBfIv1HBJxhVbItskPzDv7G
LM18qHJ1J+PrrWw3msn0HW9Z1TvBzhl9GXIF8GTRSGn8DQRcI9NhH2xU5iQiw3N0dkGDr2sWZC0l
X99wZeisonI+6HmOZZqFRBDSoqy0dhXbihLQ51MSccgz1UYWGAUIyQe1h5Hre0qxkDM1X/UDlIEF
wb8jX9tPNLTghQHuvKrlWZEqFdyjhlqJhKviI5p5BdusCXstRS+xkc0s3isiTu+HzNakVVqlmnoR
0OuzVnBIgRZoOWEvG1AQqbZA0i1fAlyyRkaGK2p44RHoCCiG5hoCV6Zf0saqxIOTUZvOWI3aUngt
hcglPsQatWTaoGkuxfSVtJoYgTwDswmdog72pqJ0DwkA0pu8ioKdBoLnhgAqSkfY7pRbA+frRlbq
emMYdFobRhVYS7O5IilBWYFEbelGW6gdzbZbW37ZrW039D7EltYfhYSDexnZpDcBFqqUKzXQ+utC
qrKb1PJCY2wQ4uhJ8vzODAMHT5qb2feAxpUVgL6anXabdI8qm9krb0jrnSSy8c75UJFutEC0qBSp
jsWLkpbnthVa91ToZEOtDFtrSCttAtGna9AKg7Rswyy/13IRDTOJpjrOspTqXV6Y5GTEBiwYPKZJ
qFMPS3uoG4Cn7I3egLsbBelDvKsdeJ5L1y/VJ88dqjufNTKNOqkFdQnVAVeH4hFa67o1GJ3Q5tnF
ZgqQZ5mhrInvgrJLvhShhdjbqAr7OioSkCqsZ4iYzwvCbyqyc++7wMUy0RlBdG+GSbHoDE2yZ+gj
nb3P4NwGqgqO10KqDBmDsAyM3hF9Mj1oYuNCr90MHH6B2hAqRYCbsfTLe+io8sZyEhTcleNZh9qs
ARBmbicvgPhgJu6IuGEWxp1Bo7mqDYVaNjynMimhgDSJZlA/7qMoJz9E4eHGEBV5DFN41vYMTLwt
z6pGK9w7yahKgQ/IT9O9LGdutUotWaWZJTdmukp5CSckwSk4dNLBTfodRFgSWINKtdf5ALFx5WI0
dRZZ2pWEgMhRk2xDiGkWcgCriMfHXcOA1O2KLAjMZUzR8UMgFYWDXruKc8qhmJ1WKiwNXiehpHYz
Z+yswzGzaekWQ0oFViVodfhAwAAyjcyqWlz1NZ5d1op2qM0KXI0EfWsBfrMOls3MFGPmGmQdmSUz
1fLkKVHTqDmoGYF0PM+DRKe1x+8xXjFgk/jIiF9TfUeje20OboHyQK2zdaR2VbtjesExlZGolG9c
w3aY5ErdSheDpGMmpxknDwtX8sn6ketQudEdWkhY2ygmzTD4D9oS0QtUGddwbiHAZu73opS84KHL
bLB9LFNlc1NkNopAjDGBu0NfEEvXNXP6kxxI8L9q0goxtzpNFMzRxRJcQckCpqVsiLxa6pFLGLyO
MgdzUCEcsaT6LcE5KOhKLTMzgpgK5HDAVGvygpsFgmC0OXyOKkU021u3gu9h0MJIIJ7jysH3puPh
g0RFYj3x58DIKoJe8wRZZJp2y1ryPMwYON9ytDFhHs0b4QEncuB7HxvuLs95ByRJ2/V2G3+GdAjA
0TRRCM4tvc3VleMOKPfVwDaTlYltl7UwAuMMN6WfFRCtAAYu+m5ABeuiR4RIMmpg11aiipqATg34
XuZ3+jclwQyRamYE9WvQIwRSvSboqSMqMdZ4MKwGn6HZF98iElVQZ5eVRbvLFwm8o7ytzXVSEHp+
ICO2NxeFnIT9tuBru3PSV2t/ZnpJcJ9ruZdtst5Ne7aI7FFwIBHzByeOL/8lkPPCsGC8AWFxt4Vn
yy3tUX4on1OZsebOOpVchRuSZgTtBBPTqvuAJDvI/XkjFxnjT6kqk4gp0VcunmrXNb8NiID00TjC
d0ErTiO2xvUSVEPTXRuChJ58b7WYMh7jiqyClBHDrhHGpcI7Mfvc1Hz7nYTK0XnSwsSzc5iFIaZ7
leCi4TYV4dB9wryiSv2lVKpdYs3zmlgT/cptDAAFK1gYQtL3kpFmxDt6qpaDxkrT3uqG4xDANXaP
sWT5jQTt30dnjxg1ogbLgl8TvROWz2u+H5Xv4/PyblJjn/zy70v/EYdL+lSdCub/KaD/Wqf/+5B9
T26r4vv36vJLNv2b/x9W3sfd5+uFdyStyZeXlffxrz8X3oWq/UXh3NBlhbWhrhksSNvvZfWvf5rq
X7opiEaXdUPoiqqxD/tReNf5I4N/KY97BpVl9H/q7sL6S+jsn54L9f/uBPxyZ342R14vg0uKILCP
/+mTvQgPZswi1naPtGgx5RTjeqit+jOL/19X4T8/fdyCvVgGs+9ziq6S3KNj9ymzMio0swCNVwRA
DV5c4R8n9N85gfHQLw4RNmgRnEZYh7AAim7WQFRqR8vO7FZ/3Sv+PIHJ3tg1ldDQWSXS5RU2FE+f
+Ktg4znGk6uJM52I144x2Rl5cV1mptzpBz2tnhCFYIcGRtkoDzDOPrzvIk22ulaA/iNnw0KKubtJ
/f6iDcXi7Y9+7dtPyj9gEFqQAKp2kGT5TncwEspNdotd5oNwnN3bxxiv9s895M+7MNlNtalhB2Yj
aYdOzXBJJ4hKnVmaWISKvn2AV55TbbJLLKCai9HddpDH1NKEDCQn0DdDozy+/fmvnIA22XzHjp2V
Tsf1T0MXFRHcqBnk7/DMKHvt0ydjWA4lCX5uqx7aMqfaX1oPtFWTMx/+6/79P9deG+/7i/GFFJu3
BxzJg94bj54A3lBKW7CdOzOI4EXY26xq1++7SpOhXImCWomTKIfUg1mHi/ZjBrdv9faHv3aLx4v3
4jzSGg+pjxf/kEromUyHSmgjD+lu6IhMet8hJgNZNurI1apAOditsvFc/y5UkrlXWGfuxGu3eTKI
s57AX2yW8ZFtUDsDN6RAgQaV+/aXf+3TJ+NYJ6uXMDpo6VI0Wu1iOCx6HrMHed/HT4YwGpyGvWvh
HcmqELhE8JZHGQGQ7/p0dTJ+pdpJdLOI3GOiemxSWjLGBUJ2XZzr5b4yy43t8pdPj8nLGfNelR8c
FrMM4p2V8waTu1xf22G8ePssXjvIZBzXaTzkhu7lyF7TL6T1rPwQ5jyBcrPUDs+9L8cP+8Ncqk7G
s8tCMg2qzMJ1MOxskCJYovsVZMkdqP8VSOT92yfzyvOkTgYzgoYqTzMrO/iKKd+TTjL3MTLfv/3h
rwxmdTzoi8Fck1CrS3GXHWQjKpFYRsWnBt8lkOuwOvfEnr7pn67UZDjnKi0wPY6zQyVjGSoWRWxf
yTYkADOhlgcpRiNGPf5EFMWcHd0iHcCEdt8N9D2ORwohND/cYldpsuqMO1VaC22n4rrkF3XtARWi
VUEAdnJvEv4dOHv+rzW8L1JCnay7M8wbgBNvX6xJj/Y/U7g6mTgoGhqUXp30gFfwRm68j40SLYl9
hsHN3hfi0E6rcbi6bIfdNLFnuEe0MwPztRs1mVVU2LuDZZfmAYsIDbneBiYAkWevF8QuvH16rz1o
k5kFxilxVX1nHeDxbhO3/WI51t27PvokAHjxmKktwK8s14xDbdjeGt01KQFyGpy5L69cG2UypxB8
ouSq6JRDbiqk8UI1SvsHV3GW7/vyk9kkMUxbGeQgPRhodwXIn8omPDPL3/eyVibziNVSmipygXkL
FVrg10eYEu+8MOMFe3HZ0VEnuRz15iG3FGsZu1734AUS0Qj5EH5738UZH6YXhzAkK3PUorQObjV4
zrbxg67/JotEs87knr92cyeTh2w2bpFLTnIg7B68cKhUiwjdJiQyCuFvn8Nrh5gM6zb1myxXBuVQ
eCZGiwICSXsRNsr12x//yttImQxdGCXUQHAQHxKl+tgX/RfbknZEZe/Qh505g1eG7rRhHiUJttUh
tQ+1rMTUUeB6aHJ7rvP0yvUZ1Wov73HcJ4ASOz6das3GToMNjLxbSTPf94ITk+Hr1DyclauDoczK
FO6QJ2Pe03xR3L7r+k/FIGpFIJAbZuYhKHV8kplPU5DMVFIoiI+gb1OeGcivXabpQKbspo9V6INW
Zh8C1VzIfrg3m+jy7dN45R6L8bAvRpoA+B16UWEfClVInxO8hE9JrIbv2xmKyTiOFYf1tsr7xQrz
Xa6knzPFO3N/X7sukxGsYowCZx1bh6Lo3QtMTtjh4qD5IERTL993bSYjOPQy8JCDah0CS+7tpV0T
5kAMS+1Uq/cdYDKGdfyzsZvJOhtnANK4pMKZ1xjv2zGIyYu3iPQeu01gHZz2kCBfRvEMWO1dX3za
tgV+Y6mOWRqHLEKmTQOz4YvbH9/34ZORq4UZqPFKFge6nYS0qRVgQECc77up8uS9OwhiQiC7iUMU
ocofOXJJ6fpnJuVXHkp5MljVBqGG4vjKwWiLFhtL1cyzsS1Q2l0yf9/VGQ/9YsDiXVBM4IvGwQ2j
aktUD+wOo0yOb3/6aycwGbAQ97EU6Xy66jQ3RowltxrERhTFmenmlbeWPBm1sq4FdIwpV+RZdcRF
fZWmIGx64mtUUOJvn8MrU5o8GbbgnzSbuHCWhUk55kYMlfXopJl57g68do0mo9ai006Qjx4dSreo
93pJV9YxkuToN5rxvuWJPBm7stsTppXCf4pMdR+oYD4ifP12Uz+95xKp9uTdCxDOIszIiMgsNYOV
BzCHyJCyOfOIntYgv2/NVHsygh2UQ5JkmdEh77eZqoNzRFKt6vTOfLj8QYvddGvEHUiPraxfpfW2
SeSrjl90/UUF/67vIAfLMTbiggwzfwup7MyMO47yP32zyegXgSgNl2LBIVQJ9inDZSgfanzcme7Q
xxuWb1/ePz8hqj2ZBiQj002n4ihpPAtTc4efhZ7CmXfqax8+/v6LCUBYZBq7OoxPsyLkVgVl4w+r
IR7OjNA/jx7gi79+fDzEcVmZ/TC+k+7roSRMhcb74u0L89qHT4Z/aCExKEifOXQaxlnK0v0aP5F4
18BX7cnAB7QWRtDdnIMDFWChEIC0MePOPvM+fe3RmQx7s6aFJ3x/OGD6I8bPyJJ50difbQ+AZp1h
wU0hqZ45k3Gg/OkxnY5/z5CVnOSoQ9FAgjRsSydsqkU3HyntxpLGaGc3izcghcwzZ/fKnbEmM0KL
mwNQlmkdjD5vL5xw0O5toAPf33XfrcmEYFupFEV6HLJZsfuZ5MDsD84pFl8ZD9ZkSNeurJtJSYFB
bitjn4Z6vzetPL7CQXtWRj8+QX+4H9ZkQHvEaCEzdcIDbtFl3Jb3VZR/kxySg5RtbXwocBulQ7oK
8m2KRCCv33nZJkMdcoQwkOU5B50ZJQPP6BAhLeP495Zv35fx7v7pvCaDXdaHtlbxBsAGb5UrBF0y
AehUZVPcOgu0GmOARInVLgI2lfTFmRlsvGp/OupkFkBd42SkBASHqgYhihBolYTtR9cjLpZy6pkh
9NoDPZkMJGGFrQbo5tC7WT7TR45qU0ESfPvCvfbpk8lA9rQyUFPJPAylFX8a9JTGFDFDBF+87/Mn
E0DhOEroaCI4xAD+rTrcqHZx9a6PNicjPcxzmfyXKjy4VrQA4PC9c8oP7/voyTCPJQ8BjSgH8tDh
etUQ+uoanPXbH37auPzhsZnqcmHMIZ+Iy4DR8MDKQRoCRBPlpnOOFXSvvpf3Uf14tiz7yh02J0Ne
qUCqt6pDHgfREzOrVGCz5Shi3z6Z1z59MrI7s2sy3oHdQchDQsSJni9jE1jI25/+yrCeSsb9YUg6
CqHBgbesfrTRpZD+CVwuDJqVMIvbJIqMFZxCZ1b1/4+zK1mSU9eCX0QECARoW2OPVA8e2t4Qtq/N
LIlJCL7+ZXnV1msVEbXsXojSkEfSUZ5MOq2c+iz7o8kgjjPSozozLE6zxCMzcSDEA5NUciuh1nqW
VLvcNUu2HJcnBJV3xx8JlbM2i4PiNMZL8UAo9H1oDW33UXmQYIJDDMhTSQpNg/MOA2XgRyixHC9/
2zZpBugjiH1D1iEjp0LLszdGocBwg3fB5dYtUTEyIO91sMAEeUufFjm/ZRmodGA2HFtYZ4En9+ny
N87L6wMIndkt/wxeDsfmFHy7c9jq9wSyu1sPkXi7jLjpXf7EGesffcKIAbnEioKJrXeSkLm8lSo7
W2EV434um+WAtwYUGZNU77JRuFdlglD4+m+nmAPdq7Z3l9PC83sSyjePtCc2XxkvzWJXEnBPuVIN
p47Mw5c0FTvU7PQrE2IbLSMOsDoc4yBqh5MYIWDmw8dpxzIYsE/g6B4b+EsfSgobCbwTiM+X58ey
iMPz/9/hp9MCLkkUsmZ5LIqbIoOEsudM+crF1da6sbXnmepBW2shcZbC/X2nW/DkRymHfGV12do3
0A8nXJoOcC09wVsbRi9BxCGw5094qVn5gA0hBsZRYCSzdu7jBHKZByjrwHQX1ftFtrtu9A2Q+yU8
83K8S5+0N7uQioeEQUvV2ju7JQRTA95lNYHi2nhxwpzPxXJLaQ3R6VdHvaBwbyUGWqIUNeAdisCb
sjaIE6iYwOwkfWIS5V5hPm74eHt5jCyYMDlvBYhDaoH+SALz94eoJs8UPepzsB4GwW5VJP2NToPT
5Y9ZFpQpnBDA7ohK33cSh+Zb0fdbwdeoV7amDWxzn2lnwkaY5Mq/09H8UnfR/rpfff7kOxAXY5pp
gexxcs6iCFygIViyMsEWAFADwU5MomnsFieB1d3eDaHirJrf0hOH6365AWC3hPqcyF0MikP9bZ5H
MKpsxBopwAYAA7018Yuwq6iT9MUCS3FxA4vPXVmILQTMvhWjXolyNhAYKKYjgy5CPzqJJ2F2OHfD
ARrTR4LXMtSQhyvnAcvyMUlvSrECzOjASYQzfXZcUNyrbGXHtDVtgJhk8CdCNbiTtLHAfZLelg3/
dnl+LcsnOM/Mu5UZjr0XomgGMwACeTZ+8oYvPWTYLzdumV6T7Ka8kVEVz06iIYPqwxKtgSU8mBnI
IMr+yi3GLGRFXVI3LymwRQbI2HUhrC+GtcORbeAN3HooYRgVRG8SnbWPetQgWYV/Lo+NrWkDtxnx
BxQ3DQ4s3eHKHi/OQ1eXXy63bZtUA7SUtXOjONqGbmsMqoJ+4oiUgbsm9mGbVxO2GhpYUGpwEhAM
X5ZxuavT+LaFqOfQT8dMRcPK5m4bIwO3IfWzKnQ13MP9Ca4a0FIGbK8aIpPiFqZdV6FehiVazQTV
eyVMtmrvW0vhf3T5C5Yfb3Lc4BnRwqNuwtoR+gYlmbtw9FZwZWvaAG1fwSzNCdwU1mYctmjOljOy
km2wTK3JZyOLQ3rK8KvPO9XM/6txAcCZRDZ3KCtZGXvbzz8v23cxZ6qmDMrCyknmUtDNeRMPYtil
Xx52W9rBJLMFUJca1BQxbIj6OYWRh4PqTR81Zg2qMKl+zqIxmeFfuemmlfyYbcwMKLcZeASiKduT
z/tPgqs3b/Q/B1Gcw3Il2LFc7C93zbKNmcQzyChBaJUu3cnrQdsufSg66xFeMBmMamCtuLIjWI5z
vgHuvht6JnXTnfIovIcJ+O/e87fB4N41uj/GQ/EyTcNKh2yfMvBNcUzxvCCUp4k7SaEg6lqg2Ez6
D1k/3LAwT8qgW9lCLWNncs9oMXkQTYzkqaogaMrrZ9bECc+gDzfX08o3LOvg/xhoVZrqiszyxODF
uVvi5rMXztM2gw3UIcOpbDwLr11eChYIkfNPeAeh2iX+tDTgtoLxNj7DablFobIroN59uX1bV87D
+K59KSKNlG8rT0E28bduTrpawGENhjd3zsiWhzAMAdvL37KsgnM5zvtvoZJvmV2FYfNF0UAHDra1
GMjxsfQb1L6V4XCgAzw8mqW7jg7hk/OovutdIysnQ5U8BHGbSfdwEurgelH7EZMrXbJNjxERCojp
RE7nYAOm2dcCRYlb1sNc5fJ42Ron//76IipbKDe38Hmjgt5BUhWSwHCke7rc+l/G4QcJIZOoBrls
OAcuKQDJvmr+DN+xmxknn0hr2KP/xOtJ672Caps5FG/C7XfcBnakKfZj8EqrFKW0P84nSQ0npQqV
SYTe1rnzKYRDe+Q6LpwPwrvVi6dtIIzwIWVFkV3IslOxeAwxI55eFq9ce1i1QMDku5EwgzA0W9Rp
gMIlVA9OnVPBYoV/mf3okXbl58vjbQlMJu8tQ41AA81miBGT4h423S/OMr3C5fe+D4vvlz9hGSeT
+jbB2BnuB9AMpW4LX1RGYZ3j85/XNW5EiqGDtFELn/UTCml/pS558ur6yt9tBIZxRGoH3Or+BN+u
4jmGU9Ee072mH2Kb3/NovQsColcYCCdWSH313cZ3mwACltNS70naxChYEgOsbVTw9bphMiKCkF49
d+cHBBk7kKwOCtS/p4FeCQnnEfkAs39Fd971xfMceF3P7XwCpfdTF1TPY1vCD2D87/KPt61R40gA
c4iOTgM2TMHLYzRA7gGA13H/CF8Rtrv8jb8cw4/6YKAZ4hV56KkiP9XpCbYZW8SNfZ7+Kprbkvu7
BaIcqCrfaOetGHxYc0y7ARUK4er13dJHkyIHXV2m1ATuXRmMT5Ez7GURPpE8fgv7aiVRZllxrnGN
h+tAlJXaYUlL5sPU6ZdyauCoW8JeABT++NpElkmZG2DCXowS5RVQPJWbeUCxRcHqKzOuJmdO+3PZ
Dx0fTrD1efB8+QyNip2CmvPldWAJVqbyHc8U0dx3BMSAdb3NCsk2qkmvvDm5BuhbhWLQtmXdyena
X8sMBhGUNNbuARYUmmQ5SIjhkBkuHGS89mkM+Re2+Le4KT9fHhnbCjX2fYFprbwS+747hb8l9zKU
AGFT7nsY7YpoNSltmwAD7JRpGqazw09N6rs3E/RVto2TZSupOFvrBsph/DihlCktTyFXOON7KP5v
Gn68PEIfN05MmlxZqx5MPFmeqij0j4UT002T0zXiiq11A74N9IGg7g/NQjcQkLaBve+RSLVyDPh4
7UAx4d/dqBEQkuFiKLCNticIy6BaVj3G7rISemy/3dilJaUxiGhuAQJwfauL4NvitGuFAX+55/8f
uQk79+nd7oOarrpbFISphzncNoxCk+iGwKoQ0gg7mpe7RerdUvt7OEAN8B+DJcJN00Jx+g3p6v3l
mY8+vkRAeu3f30AgsggDS4XX7B569O1tqQ9++sQn8vcPlfD2FoIOfvE0iMc5mxI8i9zws8c8PEF4
Cm2J5tcIlxZSPDrDvPWqcTNGrxnU54f8QGCw4he/a5itVhVMkSC4XX5bgrdp+talz7r5VvDXGCaL
aBpfnr23BddzfM2BQmzuLfC4CrcTrk9wwd3M1aeZ5HuQ0A4QfXnxqxa6EsPdktY76h/Kut3o9jDo
apP18oROzDAbjsld6vzR6jSTh8Efty3JdyoA6yvvbisN6y2Y38jHrIoeHdjUgAjxudB/f3SXrXF0
/54VP5pj4/zCmqJx3AALCD5WxxQdaSLI7fvzLli+Dq6/mcUPJ4eeCqosw5ulHjb+LOGL+2saYI6Q
jhs/W0sK2pBihEF4tEIWpxDFSbTS2fSjO2zgOwFOH6q0V45TH2/UhBkhsPcl6ul8N0cpkL7PUpAw
Sthl5bH/kJbRo5etkSNsXTGC4RgOEcQi2uxUzS1ey3yYANJI33ZQ1FrpieULJk3Q7SFUAe367KQC
rIVKFa+xhq18KNiXy8CzBBaTKQjWLCk5FGRPBfPrm6xoy10NEbrd5dZtP9+Iiq2AMtUCakWiGJbT
Qqtqpyj0nKqqX3u2+XhXJSZVMGocSCo1PQ5LQh/Hqkgm6jzU1fQYhWR/uRe2T5x79y4+Olm/QN5K
QAs2dW84WEMevIvyptlL1b9c/oRtoIzwp1BsrGRfxMnsp93ez+8Rc7wbJyXqyoVk4D8IiqaCChmU
DQOEwH56JtX8yiexsj/Zfj/5d4gknILalGRRUjWT2LQarlJ4pkMsi7aXB8iyP/xVGHw3B6DRsEBo
J00cNQ/brFl+wbT4RnnRDtpod7wPfmZDsaYSaQOFgWsZcJAk+ypMgkjH3+G7DNG/GOuMrUyGJcdN
TE4g5Ig8OeVlkAwtO4Di8qNq43u3In+aRdxyvIiB6pw+BnO3Hyv25/IIWlbx35333QjCNrB0pkH7
CWgLn4vCuY0GZ4vXvZteBiuHQ4bZ/mCTMRmDBK+/ZTiFJCE12zp++GOASqBc5ts244feWSA0EcVf
ofjUXYdMkzQ49tAUA3NzSqYezitsPsYhfIXnuHsuWn8N/pa1fXYAeA//ZalSV8TnM8cU33cadPcw
fIUN9MrKtjVvQL9lJQ9gnz0ldHbZKZpLDk1diF3JTZ0NkbcyUtYlZwSAuY3hqJQGQ6L8aiuq5SDn
9Ah3qttcjPdNOt1XWr7CRnabRtPr5RVngZFJHUS9plsvrT8ksK2ECaa//Gaze+VqNrb4toK8clWT
IamL/KYvwWgoffrcxKC7xepw3e83wkBbKl9Bf2pIpma4WUbnZUzHlXhvOaGYxEDqtJnUXA/JLOB5
MrDvCG7HMiaHmgRPEhnXyz2wrK3QuPLkPgTUO1YPScb5IWzYG0Q1nuF2vLvcvCUom0zAoleDTiPW
Jwp2Lqqs/yNhfWDVDG/4+gYGRJuCNSsDZuvJOaq9i17M88elyqI+gdnd51F0ty4MhCLVrKQqLZEr
PH/2XfMVQpJsRNonDZx5D0EFe9tWw7NxqtMQcpEjrOxleq8hNr7lnqhW4qUFICY3EDIBIXjDcZ+c
i102kACFOwVcyVZ2GVufDMQvYIZPqqB90kW4v3ndLmuXbRfSZRMJ/sDmCmKHIzxKISVweTnYukP+
HUQvhqtUE8ET1stTGLdKDcP3oVoTtrB1x0B8QHtYcsEnKmlh2oD06zzWO1bBkaqFydFj7As4uK/U
ZNkWmwH8Ms6HjnrwuITa6U6OPyLMzhxd93oFE5R/h2lkMMAdBrRewTRgkzqVwKxAzfjyJFgwaRIG
4bgStEOpeQLvcPpf0NfjfySe5sdGZcsvL+KoYvId+da3i1670Vnm3SQQjmzMR7UQft4gYRTlQmJX
7jOu/DUlKdsHDPAvMewn/dbnydDn91izCXRar+IjEmoAH698vaIhhVEzLlp/xkDxcePC9Obr5dmw
/fLz/9/FFaIzv3YgHJUoWS1i63ea//FgV7ASFW3NGxD3ljFF/d0kErgwwvZXwm0bpn1k5T3ctpQM
PPtN27Pcy5qEZlCMDtzDrNvHDIWxcUeOeUo3cTysRELbpwxwL20dSdQxjAD3d+hUfSnZE4IJTOaf
4zze8pJsL8+HBdnUQPYC7QinrvAdRA3d94cCXt18dlcirmU6TAqhhr15AP+AMYHERrvhATyTs24t
nFt+uimaV4ZRNhH4iSa1U0W/SuhhP82dl+Ba9OmqsTGphHEG+Q74nvGkQMnrhjjtbvScx3Cht9e1
b6A4HOKswJsZT/quYJBl79VmCF3vludutMLksY2RgWZ40SnmusuQ8AUe3gv0NbMQPnJ9UX+7rg8G
nmfXgV0K8WQCCt2tAxsMFIqTsx18vQIEWw8MRDtTOXdI9MpEpoR/I8s4JUXdFXcRLfify32wrVID
1tJf4qoIpi6J+FLC6lXAOP4xnJwwfrv8gfOEfnANNK0sUjjawgl56RKdpz60tccYbtQoj9qAKgSz
gbiT13FHSWDAefZRWDFlk0xoJ/5Q2n/TTblGfrXMhMkwFGM+x1G59Akl5WHu+89ZK2+KtFyZaMss
mPTCuKHNWC4NmlflJ6a6I6XXcaVg9PDvpkPhq4lX9wrbJBS3t1Aif8uceKdTeIZEsG69PMm24THQ
DJF/1XJStMncuQ9FWL1AQvux8+K1ij3bhdVUzFvGbMkd+CJi089gMHBWQxLp9GWCSzDPPMiawcg9
0O1vClFxTsq11xDbvBgIBz9vgJCRI5MiyLJ5U0HDP9vWM24fKwNn2ep8A+FLr1vYODcwII3abOc6
Gl4SjIpd5cviTQW4a2Qlm+7Kyc3XCvUtt02TeNiVKnYDsCQS0miPfXVziNSiOndoXf5Y52TyvgjR
Eafez9SPxJqJj22FGHv6SCIxS01kklJ2Ww71AbatN53uv1xegLaJMrAPWTvl545sEw/Vl/J2UMXM
BxQ3wFZ5zYnM8gmTdFjGMHrv4qVNyjLz2L6NtRMfR4FQuXLRsERKk3HoCuHJvvLbhKA8sNbN0Tub
0LMsBlKbYmXPsvXCCAetQ5oxrkibuIXjfB21CBIQHNdyfrbWjThAQg+muZCZTDIRNq9wrJ1uyaKu
k0RDyuDfUBZGIPT4DKHMh+v4xs36Pcw/xHWHQZNGOMUoax1Gr01UKe5cTV4Ib4915KzkFGwjYwJd
ObBlGeY2qecSfoMubhZ+DQvvq5b/Xy+7dzcL+JWOect1m4Ql7Tcko7eRI1ZuLRbkmhRCCG41KlVp
i/svXItTWIrcx2cZmTkl7vG6n2+gl9R14EKPsU3yFtUOR53FnN1FTTyspYYtfTDpfyFoTpXrR1WC
zEAiw+a+jut50zkqXTns2z5wju/vJqCJmFNO0ITBk4ebcCFeUaT0Kp1p5bRsWT0m6c/3YaKez3WX
BJTtx7C6rwX/7/LY2365AdnIgS457UWLjHMeP/Q9CDReGuePvp9eeTAzZe7CxRNIpyFyzu7yWCj2
4Iz9deHM1LirdAi55JG1iYMMw10UpN7Gicr59fLY2IbdAG03jRrU7AypH18Xm2aAIU8pohVc2Ro3
Tt7pmEMloELmh3FRbZuZ5dvCWY2Vtmk19tuc6qED0Qd2kHAs+FbzHrPZdov/a5gW/uny8LCPj/Z/
D2vvFj1nEobi8ryX1NkD6N586w7xd6eFSr8/3Y+t3oWpeK7dKzd5k9XXZ5WGl06OXFnaHbww+y5y
9fNyVyyTYbL5MpHHqofOfbJU/S5m4gAy5MoRzzITJoEvyyDqJmgnk7aFU1gQwcKMQvc0afSyFn1s
v97AcAs32KjTUoII49z1tT523bJyM7EcUE0Gn583XDIXYw7bmnrneRMcRZuoPkL2J94RQsYtLLJQ
B9iO3cp4nX/0BxdGk9UXUJHnVQ1cZNJHRhQraJgnCmujctcO1xWrwDjk33hdd1WhJwdRj+n6ABWG
7Gxg9Tq5w7aulbeBL9Rt7ExvlxeXbQUYSEdCNCjytEEqvIv+Qw1GuYFw4LKjobsyZLb5N8A+CVgM
uygbSXJfToc8Er/zEgn9y7/e1ri5OZfMaUk1iqT3UAPAFUylRC/57nLrH4+NZ7L8Frepx6nHM4Gf
6j020RvJy589DK0uN//xj4el+7/znOJQxyqt6qRRRf+Aaw3soKZgWMmJ2n68cZjOZKonFNgKHOro
rg/qB0nFs8PX2PgfIwHGOP/++CUXtAzic/O9OMD+6HtZuKc6jr3tWFZXDtC5a+9ieDsNbTpWUiSk
L3acDQ+Nblfyb7axP///XdO+cCNnKhD4xNBX4BA6T3EqpsN1E2sAuO+mlDW+yxPh8W4fSbhbMYU6
letaNxCblZ6UtEL2U8f8Dw4BN7y9TuvNM+loDXzxaq1nmURs8Q5u6oOnGMvrcp4eM8BaOFPIBn1+
fRmdDauzc+JZPhR+9/nywJxX9v8HZ8+koM1tNfklqsgSEXZI8OQJI/wwo6C3Ft6LluEKb9wCLJOI
Bkpu3Mchdh1X8V/dIOBopl9iP1iJl7bmDdz2eQd1L/h7JqU/b5T+XtEvXbaWmreg1uSg5YVaQoci
2o999EUpfQ8dgc9w97yRV27KXmyAtiqwiDyuzmmp4Qg/tk8sGO7CBtaTha9um3A8Ur6mdmGbcQPF
KTw5uSyKOmlHkIAJDP1IX25YUf6CcseDP5ZXbTNebAA6Hgh83HjIE6mgp7EpCwW3SG9M1xIftn4Y
kGY6glRhF9VJLGKO3X786cTlCWTT36z1k2FSK1HPtraMvRgJdTYxFtQJr/ujE6S305g/sNxfiXu2
bhgA7/KFz8Q9P6u7cj9k4omXwwEVLt98Ju9YRnaXcW5ZxCYnrRsyNmRw1cGtsC9vFcyoQQXq8tvA
rV5TeeXB1TNpaKVwR91OqcAtpVgeikl2KLAsh9+XO2HJGsNN+t8dSCAb3SA1LBKYWD1Sotpdj4nQ
dXnbtc2r8pej1uFNK/wDG9RK6LJMkMlC82bHw10ik0nN4xsYoX0B1/oGFmYv0pv3kuUrfbMsM5OH
NqJ+MXOqIk9gBPm1p+URV7zXAYzXy0Nna95A/chDqlByJhMG7e9p8b+FQfPce87KrcLWvAH2YlBl
4HUIwHOdvkG48HOEY74k/kossTVvYL2vSBTRuZZJXI9fpoX8yPxm67vByrHvPAgfbIKRAXFfxf4g
OiGTUeYvpbPcw9d3jZpra9vAty+rqWpkIxOeZuwn0b7zeaJl//uqaf0/pplamqKPYuTA+PnNMhZe
qg+01CGK76qyb54uf8bSCZNpFsP1N3Bcfn4YFe6GM0W3erpSZ8gziWZMFllXwMUzKR2n3Uhdo2zB
P3CK8kLiPcyDs7+uF+fY+O78qmCLAQ/ySiYTqNEw6NbOZj6T1i+3bomwJskM3rWws4GhcjKP4ed0
jg4UMpSi4buU4Q3rum+c5+ddD4RQ8LkpdI0XBfJFTN1mwjanG/C+F7p2VLbEu9CAcgTH61FkFJK/
XvuWc+8RznEJSws4RuuXvJUrEcO2pAxIKzelsJKdm0RHVbWpcM7djOuTYWvdQPRS1lMwweb3rHT2
PXOan7BvX9mwbU0bgJ4DAq/hEXMwhZAW9IOigts5KOSXZ9jSukkfK6LBS1UfZUkliLhtPEYPsOZa
yytZ5takj4WRo2BlJJqkGzvvWMGe4Ng2ujxWUeDs3IWCwh36zQrcLOKinskccwSvcoUnnqTgUfUE
ekD6UNQz3/sZDLfHEQQyPIxFW8qn7gDSYrMjYTM+5GJeM+2wbBumHN2YRw2sgTlPlqG+U3mRQZk+
uquhK3TdZJ2/+w6O8xyFQ9rgVpkutTpKF57uQVyMVy6F8xJ533oqOYG8e5kEbucjb9b8zOja+4Nt
ZAyQL0tNoAaQV8nsLBHcBMZNlg8/oEH1fN3IGOgOAx++zw0yHRH0aGBELeptk0ZrlERLqKUGuiFH
B+v1HGl82UKoDPmgH50jbyFz1Ww4UVc98HkmmawHfYOQPONJpKoh2CH/XiwwuxublSSiBekmnayI
qnEOaq8Br7J4zdJhJ8HZXVk6lgEy2WTVuITVRIYmgYDsfuDl08yWJwZhyY07r3G2bd8wzuLwZoGr
eUSahM3skDO2o2V8hPfuY+Et113rTYW6MCrPF7ygSeqweSpyQaZjn4fL/ElAwyX9etVSNRXqAjV5
owvuXVKMg0c3eRN74nmKwnotqXhOTX5wujxbXb/HMSNZ0ajWaZIBifyRpG9K1rdqdnajLJNyKO8l
7IpXJt62qAxcD+4SBmWAzbt2qX/Ww9uwhYXX7XyBAWqo9obOAPtzCB2q/OiSoN6pmgYrZxvbTzdA
3XYkhNOuRIqOVdPOY2W5U3O/JuZqCXgmlwyGOP5ASySgeuY+5Vl9CuFps2lrf3d5FX38dOaZfDKO
wDCHkYudlYDsk4ot89Snfu4PrTxbdvKjrrIHF3oMlz9n6Y7JL8Po4Dbf4DrfNfRLM2aoKQrKDTQW
V05ntvYNcMPVunNCwfFQGolqDxeD7q6R3N92sIT8dbkLlvk2texqDtXMQIRV0gxxvOuG5k7NRbGy
mCyYM+llkMkDaU2rJpEDuDeOg9OxqLl+zAYebxTOH9s6czBJdeBchzxT2K4ofJzzRdlA2C6k36Y8
mO8yZ1ErfAFbfwxco5aga9whrJO8rO86wr+C3fXouuqb5yMfmU+fm3zN0sv2KQPlE3gJmvOpSZxZ
vGVLcwtblE0ZNA+hp1+Dnm/xzHa8bgkYkM91oLo4bZzH3GEaRkUj76AJgTL5FVDaumIc1esGaQO4
qTUJfBf3oEwep9Z9SlW3z2vn3qd0j/PnCtfLsppNMtksO0bdFBNUZekby9gD48Pag50FjCaPDIbq
BBmbuE6WpvtVltVtlnYvJbpw1SyYanVK4XWW8hbN86J0NkvWsw0II/Paac02NOcDxLtzbIhRwasU
qxM3IueiqylwNxj4rl3Bum14zv9/177jlm45hRierm1/tTGKEePzbbVa0wCztX/u17v2NR+L2a+Q
AA6i5sDmcLNA52rDu+DH5fG3HKSIgW02k1aIBe2HRL1KHjwQqb+0A7k9+/RdF51MPlnrLbrIi6JK
+MjwsObW1S6eriyl9ExGGXKLAnXbBY6b8C3cOqMcYcLRrbEEbeNvoDiG/GDXdHH59y6P4HNwQwUF
i+LKTITJJRu9Mq9EllVJGQuI4HMv3eAxbG1fsPx6U0GuVTFxvAExCAbLuxxGCpuwxKVFh6t6GBZ8
mVwymuftFGrMLXPhShJy8dZndOWGa/v1BnaVEpOs27lKZOXlqBKqmq0zLRonM1KsbAK2T5z//w5e
DiOeH5XISTiDp58G7Ad7WYfqZdTeGuvb9gkDwRL2AHMTTJhhv9d7soh4n5Gpv+2hvLe7DGLbJBgg
JgvEbHqP40JdtYHa1kRGEEmoG4irXP7A+eT1wS3CFJGrmchbHFfLRE102UVBOO815fRZTxB5o6Tr
t7zGmeO6jxkbsx9F2aKiEWczmT6GLmwGs2bb8vqe6voFJQ0rkc82aAayJeVjH2tVJK0nPyET8acb
vJUeWJo2qWXnCnvk3bsqycdCQYQhJ1C37NeqVS0LymSXTbwQTqiwZgfJfivS7YuA3dXueGW4Nilm
MHNm8MbBNY4E4t6H6vMGFjNrD7OWlWRKxLnILxIJQ8iEFkj4wan4Fpmx+7FKjwsMfsaouw4SJtMM
tptCtRq3d5SN/G7KdISQcFlcd94ySWWtV7VRG9EK7G5k9JbprWSrRSK22TWwPOdBPRMZVGCJ9vuA
BHepn31T1drDtW1pGgfsaIzI0EpWgdyHGDHBAA/XaPfaUTegSyl46SwbsBtQ1J44jLt71uRr0rm2
oTEQmzZ9lBNFqgQvNV/ijr9GVfrW19HT5bjz8dC4JnlsFnkZl5DkSEhY9NsqbYvdQKFRdV3r52vC
u50GpGUeziW2gQny/q/zErhf4Up2nfe3a2rEMcp5jvRIA56AVI9hE4/P2SSG+cofb+zEHm6quh/B
ePdcBtb78NiO09qjw8ez6poScRz1IyirwcC0o/uGSo/bkNNP7uDuL4+7rfnzbL8b98lDormBuGbS
8qrZlD10b8L8R1jlh8vt21aNgdcOWqcDgnCZIGlRz/cSZVbxPeL/tGYmZvuAgdjYdzQ4Mhrn2yDM
dk030y2kQteCvW14DMRqsUgGP0+EsiANdxws2RvF0v/cvvtzeXxsHzBA27SshkmVrpIhXg59uoQb
X7tPPTIIV7VvcshGWF/JYnGBWt15+8Dz/X1FRLBTHI60lz9hmQGTPxZmHaU0zHFHqqFDtMlYQX8j
/VwO2+vaP++V75aow5kfguhVJd3sBTjt4H14Ydf56LgmgYz3NOiCDtejsMqevUW+tmLEy7C+kW3x
2rD6+XIfLOwY12SRqQnP6EXX48wzxNul7vaqi36qrj5AKTvfeE533+T6Z5SxbgOrjpvLX7UsrtgA
txLxEsKRrkn61PV2QS79XQdxDRDXJroyOecQ9/9HX9dkkk1qkaQ4n+XcnOLg3t+D2LB3SPbUQiTs
ci9snzAQHo2qhpaqj/lHrdULxKxhcuQW2XHKc/oyI7WzEqpso2VgXQRz0QUlci1ejbump7tx24cj
AxuBRJle2SpsHzHwTsMZFhSBRPKTdF9yt/uT4Zl9ouzr5bGyYNGkkkU4HxVtgasOVPPHXduPxRa2
e1f++P9jkNXxiJ0Nk61dZ7lJ3dG9G0aJt4xUrNmWWybbZJH5A6HlXA9gQHrFTczCb3HlnAoePgnq
rW2ptkE6f/tdQMlIlGcYmSrJyiDH9DZL9C124vz18hx8nNl0TbZY7qZ1q2jXJG02fmGxC603Qsr7
vq9R8MAXhaeAdjrWdFrz67asKdMElc5TOZY+ePfQSc+eoHVcPIOiXe0IW3WasE2LuY1Dm7muofGF
PB50//r8kUbjDrJ2MKRVKzC39cKAuVoqJw9Bv0pwhJ12JQ2aW+qxfBfK1foH28QbCPc7KFTW4FQn
6RCJbcTHZjuX8JC6PO+2DhjQZhAgAWED8QM2TsW2ofMP1XMONb7x7fIHLD/fJJTxZq5ZnC6YhFiV
WyeEiiBKUK57l3ZNHpmLep+qCYcyybNo2BYTpGmDNP2SpwWolZ6/ch75+ILrmnyyDmztgJcTEsIs
3beR3Hl+98CrpdqMDdtH7Zospm2sDIzPsxdPJHLLxC9bYK8I5HZ2c324PBN/M4QfbHsmoayEwWHU
URCcBdhF8LncT6TbFt4LD19yqCM48mepNDQf2L32pxt3/LSUwXbIv0pR3TR62pbtcJyDq9gQsML5
N55Fnbt0sYtLaz/U0R0rovrU56xf6asF+ibnbIZ/nuxdvAXGWXyoICgQE31Pq+EGNfS7y8NpmywD
+uMkQrf0SxQOpaKj2zZsXbpdgs5fE/6yrToD+MWiF9cJwQvLSySaoFMJG6CiPNIw9jTfKKKGg0PU
Mu/rxR+y9MpuGQEhX0IxNxX2sswLb8vce/BYs/IGbNljTCraBPWV0PG6OhlTt4LwYjHsWh9WPKT2
2j0bwmw7dXm2laPPjlfNkUlPI37f6arAHE3z/zi7kiW7USX6RYqQ0LzVnWqibJentjeKdpeN0AhC
A9LXv3N7VY8uriK01QIEZCYJnDwn5eCNdvWjXpN84w3VYgH/gaPFQRkPpcBdNoRcoPnG2lMwdfzj
vn83gkEjwVghcUp8XlRz36QpGP/EJjuU7dev28GbbGJKVnCWLLiPVdXi3yUsXjMNaZ/Tvl+/9vqm
9WIRKKHokKuU3XwfePpudLfOtrYfN/Z01k+l8AVwLnkgjnHUnrm/D5PshoZDh04cl77EnPR+9aoA
NW+8zSTUEo9MgJlHalxdNh1mJGLgBu0fuohfIl3ScicBkWvCy1yQakIgqarA8MCLA2uL6QDOm+E+
BTrhy651NRFm7tCEPjCE1TP4uNm3tccbbAbqpmE97mv/Gjje2E3k5f4U8Jw/N47D2sO09MrN3DB3
i41sxxJS/8NZ5jdzpMKqfE6K/KkLi4+Oap4EqS9QSz6v81bkthipCTMDNTp2VqhePOMQ1pyrfGyy
AprJG7NkSdlMfFk7upWL48Y1IexwcxHwhzSu/vBW73qic014WSH0GLI45s8FMITE715nxtoM710b
e7N39dV38pDA8GFeAMJZxwgPycIPQajnLBfIq9T0vKb5zyvKfXTq7xACPS5r/CQ8cghG709D6q+3
zczijCbsLIbeWVr3sgLRcJj87VUQmT4mPPQ/lOuY/Mijbiz37RAmtdkMJSuGNsvnlfQjRBOG9CkS
Q7yrMhdyDP/vLlPZzE5ahPyZkaRoDiPYKX+u9bKp5m4xNBOCxjRqP9YwLZ+1Gj53LXtYqhD0cv7G
71uWwYSctZHo9EAIB8FfDPp359GLgo9N6R+GYOsi1zaCaxx4E1CIYIATJrgonpfqrCdcWuky+CfJ
t5gIbO1fh/am/RBPgW06AlHtQAcFlFzeS6fxxKCmeOP0ZIG8uyburFyjGdz+Dq6iUy84kdD1nhUb
19c4j6aTGJ3igmIQ8L/nMhGHyJ/JYSASpWVLvU/Y1jVxaGSceDMKjiPWGn13SP7Sk3qfe5jcZq2/
JEMU4Whba6fLuskfzwkS9dNtN0/fDzMmjVktJSgOJBanVbha74h8ZS3/VfMr5jf8Pq/RUy/cn0td
f7vdn80YjHy9mKdlyR2kJkEf5v5RC38qv+W4OItOclJztNGNZXPxDa+fCS7hnHHBpOXdX2sFXIlw
2D4KM9dEnTXMDwtQ/3KQeaRfhVqWLAyJ2neNaMLO4iUN5rLBYT2VbnmegQk9pG30zyyjLWSPJaSY
yLPE6wXQEqhxvIYUb+w/uX2aVUn6kqNGY+coDJ9HjqLHJHT4c6cTcIy1/TlK2IfBdT/tMiOTw2yc
A0CrOiRBHQ8f8KL5GzoWd2FcbaRAtim6mtXbkEXSfi11zZ/zWLCDDNUrCi0/JF3xi0XxxkHPYqIm
AC0GEb5mY8qfQ0hd3oURiu4cv3ndNz9Gmg6mMbydQaDoeVzn+HJVLz2SMfdObFLV+XYXtjkyPNkN
vTkG8y9/Ru3NWYvp5Jf+jzYCu23u7TuZEsOL4xWaa2JZ2XM4Bme/Cy7OurFlWH7eRJ/5OSjbCzw+
Pa9XFXXQgGW8Di8zsiwwPuzsw0jUUVHZDDUHuQNY09ajGob4EI2aZdxh8pBX4ZbE8rW9dzJFE4mW
qFk6cZ07dAnAtaerKwOJH8pzGKXNS5yEA5QOgb9e12DnNbt3ndU37gHUVagQQhxah9FnECt+7FL5
ctuqLF5hkpxVVUvaKNAOnaayOErZjseOdxvXabZVN9w66cc0Igwmir3gr0YVAoDA7iP0lL61ItmI
TLYBGHm7L0BtK/3eoWAdzrO8J17WKG+LddTWuuHXRexWul9ah8Yy8M51O6gTkiu1kWxaNud/86s3
6xr2o5+Hky6e/ZacGzlNmUqmL6ucN5INy8nSZDqrVj+qZNEXz2HRP/Q+ZNqq7tIEzmedet9GsnWH
a5kkE4UWNNJnE5mLZzK70DNS7nhMwkRvTJKtdcOtu0aujethEEMn6sPo9uLItl9dba0byXiw9jWO
2ljgZF349woQ1iP4//MNfJ5lgU0QWtlLzy2n0oEwHg+PMKSPohLLcVzcDfe1eJiJPmNxEg9Q2Mlp
xcRHpx0fUQNyAnyjzCZ36zXGYkUmCK1YUYSYFoVDR6/6DuW2p2QWd53AveKQvDii3/eeYXKb6XEl
kZ664tmJyJ3w6++BWh5Z2+isLXJ1LBL+bVfIcw2fTgQr2yuW43me5/U0+r66a1PP3UhlbLNlbNOp
3yRhMKN1Jn8N4evCfxGPekNyHPI/+/7f2KUdb+RF7yEdRhr/FABHw8OtIoP3T3Z+akLTxBQ3XuQ5
BYrf8viEc3B68lxASxtc3T1UTj8AlOLKj32dTgc/bstTFMMfx0n2lx2Dww8Y3j74zC+KhRXPiygU
Gi6ns69x+XK79XfdBa0b3r5EUMZZcE0IgE3yMLXDeCw0oV7ZPbJkON7u492Igj6ufb8J6o6H1ZdB
UjwnLsdT2dT0h1yAcPB26+9GFLR+/f6m9ahl9cycAJXzdYHD6YsIxkOwbrEi2P79+v1N6+k4x3r2
PAbV5rbJ2EC++4XcyL/fTZvw58ZG7QIOlDoV2tZheTeH8w+8RuOyACCaMp6/DaHzGCdDuzFNtoU2
fHyco6IKkpE9AwZUZyOi1BGXk/LolFP/OOO0sdNcDW+HeLajq6Bnz/HijYcQTB6HIHG/3l5r22oY
jl5VUc3I2LJn0JpHmSPUehgHspVUWizJxLNBrh0KoxpTNAztF3cZvxOE8ykI/7r987bmDUdmXdrI
oK4dqnIItgeeaB5TVqRPfErkxk2NrQvDmxNQ6M2NO7HnNoV4rs+fJz48oRBlY2+1GKwJaOuQmBHh
JkiNm/VP63Qf/dJ7rcPw3Kzzh8LrP/nrfLw9WZaVNjFteKSTEaRL4NXSq+/zMgnvvKIPN1q3zdO1
1zdeDVGUKnHr1KG64REU+RrgsaFxeQTerLu7PQBbF4ZzgwMhnSuPOHSACFk2VQzSfN2jLvS32+3b
1sLwZwhXptFQ1+zZD/WxdIP7fJ3AR+rzz7Fs7yrZXthcbCRttsUwfJqM3lLmNUlpEUGhq5zuEi/d
CEu2pk2P9pkoOzygX0WS/1rbPD4P4PXcU+HopyZireHJNFfFktK49dqDwPv8cWpqlt1eAcsKm4g1
AHECicdZh15p/pMq/p4n9bl0111vqPh7w5kbaLn2rpgdiieW+CvH6fkjtKudLWC5ZUMw+c0WPsfJ
6jk57VK2HqCvg4KBZOyO7iIXCGNvlRVbFthErCVQlmocgXx8iZr+3i87jvOis0UQZmv9+v2NI49r
zHg9wsuaHqJZB5y29LlL682aGdskGV4864Xh7WbNaYE+Ks4/57xoMo90D7neug29rud/bk+wzoYn
RyBfBhWsk1AwOByw6lEG+eaLv7TnIi8+AlmyJb5iG4zhxiBHarkel5zGozy3rDx2cv0r4Qltp2jr
3tLmFIY/d60c0tL1U5qL+Mkr1ZnM+QV43a+7fM6EqQ2tUzhNVKZQNqq8PiuBqVEHmRa8yMbJD15v
92KxKhOulqZz2RfESykYXodDF/e/k27e2ntsjRtu7eO+2xvjKaE5KaLo6BW+zjPRim5jY7CsQHRd
/Tcu4fWBKjoAaWhV4cUp71l+tzYyPLueqjfiqsViTYQawRGB90OUUlGnzynjp1q2bSaD/ON17+HK
/7RvHQzvXkK+LlM95lRJD7JreRuw5QRV+Y5tDMQ2V4Z7l6kA20WuU7oOkQStfuWeNV6HMs2m6LJv
DIZ3xyQf6wA8B5SN+qV33L+WINzYli3+HBn+PK9TtZQoIqF497vL4+BXB8zU6iow0e31N8OdocrS
5GzqU8ohNet7UmXg9spmxIuNTdTiDSbYbF3B6umLDitQ9M2hFzWjIvS23q4t62sCywDwaKupLBG+
3SvbHIgzujKreQNIqB9LNW8kMbZuDJfOIw9Sr8LHnZNfVv7jJFELggs/kRcPQRV74ca9n60bw7O1
U4NIf0wQ/Crx8erlmdN4H2W9vuwyVVM1Ezu1EwcxFpshm8k8PkWZmvottI3t7w1nLhrP7ddapbQB
3UEMpgY5airXLcFtSz4cGq48RT7pAyA3kNInd4JPme74nXD0kdXTgasEtVVk45RlCX8mAi0qifKV
h64UWR6uWNypcOkg1KFx8svoOK+3l8M2IsO9pavKXi1+gkJsPAH2cfIgl/RD1JIlU9545oV7Wd2t
RMrWmeHoBZeqm0BJTxNPRMDHxvepv6B98gDxkfOaqrto3OrLMn8mPi3w80Z3uKiFuzSHUsd/kZV9
vlrGWs7PRbNLZcRPTTK0pOfeWPQS83fNSjLonkYkg7hY/GXX+pgotSaAuEU0Y30mt37N++hwvWPJ
Eq9+quT8K+zKixTtxi5iu4Y0sWo5Ckncum8SSjT/IMHVOEGN1xHFEXVrX71+OK5l8y9KkcPc8ey9
0a9lizFBbEqvQBapCnM4db/KnERZWGC7X/ozynQ+3p5HyxZgAtmiNB2USJKYJr2KQNGzXlA3p463
G7cNwAgLKXQkfRdAV1rJ6GUdyWfA5lCAFSl57MPg875OjD0+mIjWwGQkNAbO6zwATpv5C9dn3XNy
Ua1LNi4MbTNlRASQWhKigvFqBCMuFaSU0+vqBPLH7WHYmjdiAERWITPNREwjYDOytv2mU7Hx7mkJ
/iZGLQEdEymcPqZt2Yhs9uXHhZEnWYl9dmqC1CKUQg0g8IvpXIQPIKB/dBC92i5+SRu1kW1ZZsfU
34ziAtD3kiR0BDPQT78bvY88X7YgcJb4a7KiRSRIV11hADxVnyo3vYgm/0NE93JFHrsdAH2z3jmQ
6xq9OSCs5UREnqOriCMPyovmkZWNty8VMmFosx8UpICqMZVhUAs8VEGgLQPUIPysZFjvopbyUxOR
VnPcVCz5GNMKXBaf1tzzDrWDDXKXH5iItGStZbr60zUgJQ0Y9nQ2MlGcbjdu2fx8w4fXSo5NnpQR
TZGSHsPCu5Ske23a4QwuypOatmg6bR5nOHPZFX0fxSKiiQs9+jpCfaCL6uYUB7RdAzExaCEvpgpE
u+igdD/HQzsBwcV+LUtxmGP/0oUo177dkcXxTDxaNULVPhijkFZgc6RpNZQvrmy7jUdWyzyZWLTQ
HQkZqi6mqinLIQtC1fzgqdu9ophs6HYOwcjcx8RVGlRuIQ1qhx2vGJwzWHK3eBbeLwD3UxOLVuVD
oZNZxnRi8WPAyz/FmBwgnvup86KXWPt0rfyv0Ti9Si1eby/Ku6hNdHldrDdBZJw6wgD7DqmQEFnL
xy7ICq7G4xoH60G4XvDoVTMexFlQn9p6LjaMzhImTchaTYoemrcxvEeX8eex95djtaxqyHQyuvdu
Xr0K5ekT6ruAhb89UpuBGJs7Sm5XEiZuSFt/HV+KgTi/0rCoMtYm/kYXtlEZMYEzz4XxBRHFE8Fw
An7qLh2aD0sQn32JYtIgH+7rOt4Xof8DaRuYt0zrENKpBbmnDg84TX5g467iEz81cW01quelh0pr
6qplPIVk8e9VOIvj7cWwpHMmq1pVrQOKlJaQRl/ZAqqY2SkAmEuaT2G6iyIbA7gG7jeWPTl+JKsm
CClqH4YsTGJ1XhfpHaoED/63R2GJaCZ6jfWt6CcPJjXrZjgTEOudUygtbFiTxWBNABufeECcMkW8
dJwvqJ6nbCGXLnd3/rzp+elas6pAOFZR5WaiqGXm1G60zzr/LUZ5M/u9HAoxdWtImXLcY0EC/z6d
5+Y4+Pm00YVt9g2HDqXuFh7pEBgUXPo5SuqDYIu7YaG21g1f7nJU/YC2GhZat6WCkCZw2VEehFuq
VJb8wUSw1QTSANqtQyqB5ryKd7mt02aDP9LrAR0Iy42r0X+N8Z1nCRPDtrRT36HoBh357sEr6upu
Ve1XxgqG0Fd+cVh94WIBM/AYZUGkLiEwpUDSnb14epz64qUBnWi7SbNrMWqTeY2tIZ7C2pDQQhfO
xXG65r5OpjCTjdKfbnulrQvD8WNS8YHkhNBlEL9JEHzIp+6Dlmrf6eo/yDc1RMJLVkLdgM8/5rhW
33UzTb9u/7zF7EzYGwD14LiFXBXVTDiHBtjebJrlVsWfxehMwBvEolwvbJyARsM6ALEfvwxd8Tvp
mzbL3f6feNlC1tmG4f9/8PX7NWncWQbU59APAEXqQ9Su++4ZTJSbQ3D76IRFSAenKc6gjq3v0r6a
zrcXwGY9ht8DgJZ7IBpHmoBFqCdcxFfzn7Ftf95u3jYxRjo/hiHMJ+pCmrvO774sf1Qk/Hy76ff/
PDERbnkBBoa+xp+TpPtKFgireeBZnbx993DJfwBsa160ouCE6jbwDkVR8Mc2bf3T7b9/f2ISE8BW
58Ucl4EgFEpOY1b1wZBVpP59u/F/WTb/GwTBCfP/9kh0izpHnnsUmO3pmHR4r+PVUaG0KhhQOyQJ
yOqi8zp135cpPi+6hnpfvZV5vp/sJCaybZrICqx1F+Dhuf7UQzIXGkCvXRtkKRCBu5KFJL1O65v9
Vow4moM3DZC/IJ0z6DLPhyjkPJuFv3UlYFshw6fDZBDgRpkCGquhvfg9mAl9RI6N3dxmvcZuvkrU
1al0DoBN8V59Xj858foPXl5ebluArXnDrXveJSkeQjwK4sz5h0uwCiTmyc82SLaE5mzzY7h2T5Ko
R0ZFKHfdY9RW7qGGj2xMj8WGTExbN8zczVnr035t79tozMrewz0xSqIct971LpWYJG2o6Ok8oG49
6gKigrvox8J1vq7p1nOBZX4SY18m01zmTM7ADONkdBrGdr6wcdhV3OgnJqatlSlPlwCTkkAcO2t0
+3dZio2Jsf351ajeOFcH7AaKTaWHm4vwN7B+L023VZ1ta/r6/U3TLZljgUIGgot5VGd73Pktxq2i
J4vNm7xrSd9PYHFbCPXnVh45V+oIHjv/wgu579kX1aL///uow2WlrJhPU7/9WMro51QO3297rG1m
DI8VPniApmEmtFO6xpOvBB+zdseNbd7mT4azLqgm7NOkJjRMWPNVNCw+LU44PgWgYj7jefnPrkGY
yLVV1vFSdiMBVrRP7lvle5lINg9ZlikykWtazqpuVg9BbaghwbFc+WKHcmOGbI0b7hr4iy9LKbEh
41rtlI6TOOuo/b1vXq7L8sbsF7fvJuaiccU6aPYE4/2kl2/72ja8tRC8gQrbAG9NeXDKU1dlIUv3
3WImJpEazuGggBivp/HJD7NkCf+0U7dFNn8d/jtpSmxssdOQNtFaEpcusUzuB7/7GSbpeGoXyQ8u
33pLs8QFE6jGFOOs8IRLwxZgNe6fgzE4tUW1cbFga95w3AK8Q4K0tUvHPqkO2tF95nD3uS+D474F
Nnx37omUOsxXXLMVTZTN3aIfh1HnX3Y1b2LTmiGASv3sYnpGEZQnJZU/ZoDapX/2tX+9PXxj+wAU
T6D4Yy6uRsDAdRRxGS53XER6X51GYvKnQYui8Mc0XygkXYFmGFzJ6wvr2ry53B6BZYVNaJqExmFR
6XSlZdvWJzJE5OAj1N0V7TruW2MTmtaKHEAMcN3iodHhuB70IzjA5nHg6k/v+JnJhtZOabrE2lsp
R0UTYnPpHbpuaY8afDV3ievqwxqFXtY7iTzOuaizoa+ix3EkPS5Nqhh1bqGP+5Pbs2kJtCZ5mtuw
gHESrxQYWwiGDHMxPZRN026gXGzNG1u0WCfJk5KvtPKS0rubKxUEhwjUAFu4V1sHhr8z0hdqqhFO
apQKSxL8lOCi3pgb28EtMnydeRrFkRWcxUXFIUSfNOVBfLqCI9y6OBRuoDKhqoc5zj+zCtWIJUgO
nJ0nHhPUNjteLFBdv9KhiKbpKFKmXVBKCTKdbi+9xZFMXBtAsGmlFli541VPYDC6qwNUDZG9hyqT
Mi1d1qHgabfSulr/NBE5cR38UUn48fbvW1be1OdsgyiZmdeudArrf0a/+FvqeJ/Vmhi2AVUXfbKq
lTZK+g/Q4JvAUuRvCUvZ5v06oLch2F1rVFcXmHeWyrMmXX8uCV8/E4CeNw5sti6MrXzMp1YIKLPT
YFLrORBKnMeaOMD7LL/3zb7h2NUgSSclesjlUJ8qB4CMCsWMG55n+3/Dq92mEqkMmhWCEs5wLtM+
yIK+nQ4NKq03psiS7ZgUavPUdETVlaYOGfVRr/W5iEl4GLsR6ImtQ5DFRk2Q2uIXvOmKRtNKq+qg
fO7dDXgc3sh1bK0be7nr9E3u6hoASNJRiVh11IHaRWruJyYwrSaoWVBrMlPiFOzTMKfdBa8qWxcu
tl+/rsobH3BaF6iXOlqo7LXza/Xb/Huk1FYma2v9alZvWu/CJGiIkyzUZ7F/wCL3h1TKreoEW+vX
729ad8o66FpPThQFot7ZaeoI3A7ell3aWjdcFxgF5q6d1rQMJiSweLZ61HitOd12W4tjmXRoDNro
pC0GmEwt++TUQ3bykw8o/g8VJeEutlSYjuG9eeLPkFHgI62DWGXdtcYiks0G1MI2P+aePBSq06DF
ol1JBEi3dUERKraoHSytmxAzP5jrKOdyoMncsTPE0vWd1+gtjIVl9k2A2Sy8BYCXSFEZ+fdVuz6B
dOToLNXG1FhCmgkuU0BYDGsXKKqq/HXm4kvYBvd+oJ7Tdqtg0NaF4bdBo+MpxxmLjiVeVYrg09wv
qNlwzsPs/rltorYuDOd1phXVP2RQ1BXTYxcvz5yUBzFE95XcLMh+HyuRmACzpe3LEAWJGMZUL2cl
q/ZEooLcT14SPCWVDDO35N6P0m22yDxsozLcup48HHsLjMpfEy+rRAm/K4BokPWQnEDs1WzsnNcL
kncOFybsrE4HodfB7ynpyuQOhYRhBiVLeVn8qM+um1vLtgAnNms23HyJOsY7qEpSCLX/nnOk4Gi6
i4aNJMw2Y4aj+23lqS4OJF108DnPCcs6pVAEm1Y/u7g93TY2i7+b+DOQw6eT18JlqkaIjE9Odb4G
r43WLTNkgs46EFbljjNhMXCP4gzssWZrkqWab5Vf2n7fuCbz/KWOkwa/H5NEPAOHggMI29RNSd+3
JXJdmTcbna8qR7Nh7inwQ1+ren7s2vIDSmAuPCrPAJqex66DqNvwad9aXGfxTXexX3druuSCQlLo
H2BbgDOMxc5N24SaxaofIzVFkgLy5dwhU2WXoMEL5b5fN7zbdzyWR4RLSkr3b7WwJdMIxTsbJ/8/
L1rgzu96GUrFkPMnSJhHZRZXgfz79r/bjNR040LHYTJrSX1FQCVVsKiqziRNoCfvJ2W+buTbNmMy
3Bka8sGyJqmgXQID7ZfUPcTASBy5M7S0Wvv0TOpkPbosVgCvpclx1+hMJBnqebsqwVGI6nlojksV
/NEopfKhsni7fUuUMrFk7jyWKIkcBF1bkTlzdI4X8ern9RMj+ca2bnFyE0sWdyGRaRt06AKsoFo+
503x/fbfW9bexJAtWi/gDqkEdefkMxBfL2Bh+8VlvAH/sf254dE9ZCyXsp4FnZn4oRMus8AJtgqR
bf9+7fRNuBC+ctIw0oKOzkxOhah0FgEccIYc7lYia+vCcOsq7PJ/s326OpF7blT9sWpYeNJy+bFv
/g3XrkDOONaO16FG2C+yVImT17ko/5E79zeTCk2IJSEhhzJjF/L0bhj85p6FyZd9f2+4NNIKBfqo
sKFp6py1Wo/OWL80LttVqAJ9iP9fYNCoQ/cxXltaRslPFEqxTM785favW9zWRIJVUZMDm7J0NEjI
l7COHnnAH0eyDIe8rDYuqi1JpqnD2QHyi2cTXVPfhYBo1zbudzz8BUcIc7QoHvLaDMDc8Vu9eOXx
9qgs9mqiw1I9Bm5NoppGDPXHzlyQzBnyMNPusrWP2gZluHSRdEvekrSluCO/Y75+idf1R+iwLwuX
5wF8yDhBfb09Gkv0MPFipCSoyE/8miquvBPU3T2MZtlSk7HNleHbLCe6VKBOpo6sntwOlVwxu/c9
thG0bfNkePZaQnqiH9G8xpn7EINcmyrVkDMqq6HDEhXQGY/C6Dnvd960u8Y2Dlqmxc/zDhdBgfOl
j0mZ+amz76LJNRzdiUHtqqMVllyK4lwMQ3JZBY9Pt9f5/ZWITeiY20SjxzzWUkAzqwzvIQ9xIx9W
6CFn+zq4rtGbnSLEBboG0RC2oShSnxyl1L3M3fApUuUW4vh9W41NANlVeJTlCe+on/bgBE9H/55r
d921j8YmgEywaZ2ToWxps06f2eB9GyBkfntubD9+XZQ3c1N07oqje9VQTRpOl27KT6X29cbMWypO
YxMZVlaDFrlWgkKY5Tv31qdRFf/ka/chaKu/q+tbEF5/S4kn/ioEyeL87faobCZlOHfC/dhZAO/F
TQjvHpZBpb8mcFp8UABgbQzNNnGGg88gvHGnMEe9LNBd39Nogu3WSKXIRmL5/kE+Tg1/dntGgElL
Ojp3eMh2ePGZNf0DJxX4Ib2nepJbOhnvb4Vxajp3DbVo0qCjSQMDHtf9eXHJEWDOb6MmWy5omS0T
QTZwd5Lp7DcU5V1hFi4A/cvY3wfuik3sWBK7IC0L0472PHcy3HTwDMpmd7dtyTI/JnKs6iehCG7T
aLXkfTZ44ZIVEEhEaesojmqcwl3pTmxiyAYS+4o7sqarhBjQY12NgTj7biN3WqzJhtYD/jYtoq1p
XbuXeJg+iyn/um+Orsv+JorMKiGV380tlSABzSBx+1yHa4qSzeLDkGyVkdtsyHDqbp5cJTrkAyFp
Z3VwPA9vKs5cDl9uD8LWvuHRzVhXqAFF9qTVPB3GalHAGQ/VcV/rhj/DbFCss5CaVpOQl64curtY
bTJw2v7dcOKAO2HaDKqlBWSvNWhDyuY8dbXXbEQjS0A1oWSh6tx5lVNL02RIs2hQwckHWPPOq/nv
XfNjwskCFno1KhAb6nX1r8j3nIyEjOwL1iYL2hC0M1E5Gm+XzrkPl7A6Bt5QbiA0bZNzjRxvrB/G
mOrBFS3VvBUn5JL1BfyS/RPL22Vj/i1ByCRAa9IYckbKa2gohnsPqDUd5L+UTo+BbjbM3zaKq2m9
GcWQzgt3cMalU8R+N+Ny9NbpTjlyI4ex7GcmukyVQvUSPLg0d8YjKk2eugiFTeF45P38Tz5En26b
kW0UhhN7A4sY06IBVBmPXDK9uyYWIL3ZWGqLn8WGF4/SUStb5oaCa1rgtbhZlipL624fOUMcG348
NVPe4+m1pQwM7I9j3UHzJQ92bvUmuGxK2jXC6wAiXKl+c4IK0d77mZTykE7N/e35t0yQyXomJ5za
xkUgzKVzewyvGXbbhuy0r/Wrcb2xUd3WKEyEYCHKKklyTCMRnyoQi2zswBbbMZFlI08l+ClHbDAa
spyThhB58XfaD3/v+/lrt29+njFZDKyda9o1j80CNp4GD0Ab8cHiXSamjLerG3e5qGjHg4NT+Mei
jM/FxBCgcWUf7JKM8WMTLTYuY4lkyytpKwuV1bLTmaeG8+35scS4yHBdh6TBWMVzSTsBSp9Qyae6
1sdwcb4yb904ydqW2PDfeIXC0rh6nI61uA/D4ALKxMsAHMLtIdis33BfXLZwoeKZ04bHo8hIxKf6
WCZBu4WutMyRCQoDO2nU5svIKaubY9v0ftZ2Lj+sU9Ae1yXeQgVazMmEhhWK1VFYrZw6qL++gNhg
PXkjxFdi7RZfutGpHtIQjBa7Js3EiYV5uTCuB049KPccao9Hxx4vr5d9rV9n8o3XDXmdgM6YcdqG
yz3wQ/3JreJgZ+OGSy9q1kI1EaNhPn0Q4XiXq1XunBZjP/YAyc2D2mfAuU7poQV9xUEscgvGbHEE
k+msiqeonVBySXO/vmjHu9NE4ApsS2Lc4ggmu1k81mNMAJ0E9i/8mqv+ufHbv24vqO3PDRfOQS6E
MwUo/uo5ueuX4D72pwdSO//cbt7CgxGbwLA+WvNJMcno5C0/q1Zla8SyUP0tlq+O9DNgKg5jAQZ6
fL3do2VAJkhM+FqKvHOcJ1TzHudG3fuhOLCl3Ui8LEthMpgRZ3b1lKD5TosyU0UxZaXjbpUX2lq/
RpA37iVLQHwhQgoPKFr3c7vM/V3e862019a64bx4Ox87TlLnKXTbjzzQNB+T0+1Zt4Q4k5SMtSj+
YJo4T07oQYc4Uem5qcovoVPojKSzOrIx/3S7K9sort/fzBEZZ9YMomC0Cdz8wxA3/+Psyprk1Jnl
H7pEILSAXul1GmbGnjleXwjb55h93wS//mb7aaxv1ET0k+0Oh4CSqiRVZWXWwJSm1caR1LAl6Aqb
i+XOZKl5/Ji6KLCRSn1ljftv1k57Mop7ZEKpq8PGkhQuVwJ0/khEldUobnvsdYCIz+on69ret3nq
sDFgkSePjLMVxvM6zvsEO0G099h9Epr4CG1zJhYkhmAjLKbYBajeK0HhNsb/3J5jgxPrwDGiJhKr
frTCPIuPVyfuk/iDO44bx2rDatWRY0lUcwBUMMl9XY++DY0QX1rF13GNDrYbAQ8AXpH7wpGOImO0
FwPS5dh33LF7hiJJcprT1TryaWT3nYT/h6csGmU1DL0VVor0vpf1CoioLZoB00xcf3/jbQmTU2ol
rRWueRLQdbgUeXeq7fa+E6QOHYvkQLNyymS4SoGetOi5nCH5mi33RWudlCyZ5tRCY3sMYKzkPrXK
S5TK+8jgUbX52zT2vCgxVdiVmb1ccLz/XcpuC7dqCEM6JZnjqD4VbWKFC1pZ0FFwgWRc4rN2CAav
2gikpqnVPHhE/+jM4zkK87x8yGNx4sl6XNArfNuHDXFaB4P1iUuHKabYKdcRRXg0qp0tWm+BwUyj
61WopCxbJCVk2HZxt1eR7PyWJ1uj/wGc/C/wz9UpyFiBJe+AqBvITO8IcZC9mPJDIc/RaPtd3fpT
9JF4ub80qy+n7x4dL5LF+8h9dryPS/5DRMcUJLT3GVLbtqlsWmR1Khl60fJlSKIPlIrvt4c2LAGd
pYwNQxopyISHWVIPF6+UA8gUkuE8VMnWJdewknWoWAHSQRHnCCCEzzauudCgj9izJaqCvAKCA6WS
LJq6w33fQ/92yYYlPWkpjcJCVQ/WbD2sWf/oqS0MgslcmsfHLY2ytZRRuLrFsU+KncfLb2gc+H37
7a9QjPcWnXYWb1w0bkLpKworAbqbrEzH84h93F9mLo8ucKEHJBSzXVl59g51wDuTTDr7WK+ajrdM
RCFp7RMEM15nnKE31q5h9nXAWCoKUPhMnReKdfmHyrjzlQXANpu/ZNdc3227GaZFR40VpSfWNFqj
ELQZL1PmPVWDHebzFtbuGlLemRYdMRZNSKUUsvfCIe9AFzAFmeqfY9CpTRnahhNKD5C1/Xn7Uwxh
TYeQebVb28QaZRhlUfSQZOv6dZ5itZGSM83G1YBvNnNRTv1YtgnWL0RF2irGFSwP05J+jZTaiPqm
R1w/7M0j5hUI4NwSXlh748PsJUGblvwYV+IyQxf2PjfXGck41JfHPFm9EJSah7hpl30R28WeeNEW
YZtpHnRPr9PBSsDjH042CBayTqb+oPjL7Uk2XYp1HBlfB9B42UMUerH9lSR2FSZW9BuySt3ObmS0
B2i0Pactq9DzwbrLEMstnI5pLWt7foHsinIbOwonZ/pEnA98foUMIPpxqw8WYEFtZ2/4pMGAOtwM
je+sS1LEsmWQ/U5FSbdbKBLMty34Z/d4xyd1xNnEWe9VvI9CxVLQiL90y9doSvcRnY/WZO0h0bNL
eIKWk2avkFooQdXIi1OujiVoIrvl0U6+UwFuzjWIo/G4Di89SITHZD+zaX/7FQ1BSceroWvHaUHj
iBVUAaU2e6Btd1aRnEHMsoWT/oN8f88KVyd842y8VAL8CDgEDVUGpcPOn1e1c+bH3D7FrPJnNz/I
5FG51w9P5SulPwH52kV02jXlM2sTv1vlDsdM32ntC8ixSYu1V7b7gn605ueOevu6+taTLeG+PxHz
vffV4k/fuCOooThO+/U/S4uS6tP1NSdRHMYWDQlzcSYcAgfJl2XpX9xOnJC0w10mfsrAxHh9P7nl
gVc/fu9NtDAVZyS9Ss7LkHr5A17Fjeo9Wz8W2DQY+4JeiSOWB4nXPS9d37W2dNwd03O1A8qYqC5f
SsxYDg5pdOMAO0DWdp/j+wp1dBPiD+idbMfIX9ODjOmedDnE+sSxrx/TVj2lFd+V2DjxT7lYh5y8
2PlGJpCYXPb6zm9WUxNDVdFaiQzn4nVZ6h3p0OOC4FCv674QtQ8HyvJjVZHT1c04PbZQ2lzkxm3E
9HTt8ONaXTWy+Xqgr2jpj1TmfuJmW+HIuPS0wOflZK3abJWAqf2olx+JTXYk/xH1J0GPA2/Ctnmp
psifqv8G77FI8n2z4Oxf7bDqIEW3kfj5c33732UHGv2/TWyRNqaQzLke5VEosYmPF5DgM6nmay7x
S03Si5s/lSXYHbvhUK5giFbHjn+VIH+H+ZcoxG0Dc0/yr+gz8NfoX9Ue0WC3XyfvdD3xXBdRtUI+
j12XyPbCfX92wN3+94unC+0VWm5cUHnVZ9nk/S7zki3suWlwLevZexmoLNNYhBFPn8dlOjrxuLFR
vB+FhY71U0kqasETEaqhmX1Zuk9k7B/Ru7IxvunVtYjWkIRAjyETYd5/Bi7iOYfa6e39wzTy9fc3
3lj2oId1s1SERTpOvnTEg82qD7fHfv8UIHSV01KuDvGWRoR0OCnP9UXi7lp0D0ffWzohaW4d73uO
FlFURMrKJrA+H+R3e2zHvfDcp6IoHm3biXwxiwv6xRv/9tNMFtMiSFFCV7BbShGKNLPgQC544Qaw
S9w3uhZAxrJQkPrhOHOCRL84pPlaQfAl78bmvqWkg/oipy9Bh0PdMBugi2RFKDNLD8K5t1///XO5
0EF9c1OBIZssIiTN/EtFIJ9TzReKDa6Jo43ZNthfh/ZVtWwFcSQPLZa1x5Exb98ngu5vf4DBk3VA
X55kdU/imIftxF4Lr3q1wYEGoNbGvcU0vObI0Jqvk1w4HNchubOs4UwidpFq3dhcTba5/v7Gm60R
5WRuMbx9rdJ90kI6zcu9+xoXhc4OJ2UsSq9P8fKT+G/yZOwzep/WtdBp4dYiJ+0yAZeZssbyPdlm
yA4NWzc507LUfdahXV1MWDOpFbf9A3jQvXgPPsQF/TuoiT/Nje1u5dFMU6x5MHU9KmZZ8FARH4mI
tfNBuXh7cRqmVwf0iXiseVZgaFuI2benAXmOpbhv5etYvqhvJ9uSkRMWTR2u6fRMivIU8y3Ja4NZ
dDRfmjr10C0jC/tR7Bc5vpZ4DIm2WjdMprnO/JuV76XLKKrGo6E9Vdy3quqRDpm40zSa18LaqT1W
1AmbdNw7/XiIVnZkXbkxvOndr7+/efeh4U3Pm8UJp1Uc1o49JODmv71iTFbXLgI9S1G0kQkNeYNW
8oyW3q5cm/Kwgin3cPsRprfXdt8WRdFiYJYTlm3zsJL+sh0UTG+vuW2dzYCUQBIV62QIAIJ+kc7q
szk53X7z9+tzQsftEWziUk0LCftl+ZzzJKgYOxSkPc9efLAKtnEcNxhIB/DZPG2ahpAlZM3Cdiq1
k13u2GRjOzR8hI7ds2jjWEwkdrhE9ccKEM1oyR6R59nzdXyo6jtPuDpDXN+2tGDjusJ9pzWwoCsK
vfou3jfC2ip0GfpOhA7l44Vak7Fx1pAsyy5NyN5L3Ic/ql3dkO+EVX1onOali4aTYNErt9yNc6pp
gjT37rquSmOvXcOEZOk/UOhZHD8qQRizv73OTONff3/j3yvS00zyRYVLJl/RvHtqxbCxtkyzr/l3
5JQAts58Duu+PVQ1e8ij6rO0o9S34rreueO925oO9LMlqkPAMM+hpO5+8HocvRrxL7CXW9RpBmfX
NU0Hd1lzEArDSmM5o2lQPstmeUYe4OX2LJjG1/bltQCMDJrBKgTaD1Adu87DMW/6M02c4nz7EYaJ
1oF+II4YJWr6CiWOgeHa3E17VSRb/GCm0bXLsWVbhdMs9hyK2s0/EcV45QtoX92F5BA6og/8jC3E
bvo5HKTVP9hCskC0dIvyz2B9nfgNsn51UXOYhlo1FOZasasX8pO6430Ha539rS3qDEJ8hQpFLJ8X
Yn0Y+nVXDmrrVGcyvubDmTO2HfS7VAhu9mvVFeoBi8AN8/bCMVlHc+PSlsRrcm8KhVftu7R7rvII
NJLZBhDF9PLaFj21VEZNOU5hYiPxiZYf9GnEY79xxjAcrrm2S4tq7AfW2F2oeH9MiP1IRoWSyfKc
JO1dBWShw/scxsVUrKoPs3GId6qxz7GbOn4ckY2SlcFCOpxvatmgnMXqQmbV8Y7F3kcrS9bD7dk1
Da45buuyEkppdR/m4/jTIixGGzFSW/cNft0Z3mwulpxstOFg8LaaftTOUPoW2EBvj21Ylrr0aJE3
eYv41YdVjnRt1mJXGVbE52orVf9+KVroeL6CLWhPiuIeXuXaO5a5O9GzFxLJD6ldh8wtjxnQFn5h
3acrLnTF0UVVZdxN+CK5uumR0NI6o2dzi/3INNGaG6u8BmENxLXC3u4/CEZ+EW/6eHsqrmvlnZSu
DuZbUaVbFJpLw6ic9lI155Gzvd32JwpnozbaH7qttgSDP+uQPuTPsBV7ZRfaXRZWMT+OYCiaqvEb
dOW+3P4ak6G0vRgp8i4HtUsXOm7yaGXTcwtOx9tDG9asjukbeZQ0AGri7RMF8gwFEvjOYlC7zJm9
ceQ2vL2O6yug4942kOQOM8KLV6dJi/O1qnGfQ+tQPpWJuuCx1YTjQl7iSp0Ha/522zamF7/O+JtY
wWyIuhd13ISASIyHNOlBNQE/2Hhxk+Wvv78ZfV2bFuUmFDn6LvmuIAbqE1v9I+tkwwUM61IH8bmR
lNW6pHUo3RhgsmM3qoNQ0RkHo8N99tH8F7EmR91UVSFDISJsSN4HNim3uG9N9tF24WZer93BcxMm
nox8t1kORWt9p9MWL41pdrV9OE9yDpZzVoWFrfLDmKzsFLtTfqf1NZeN5gL8+8ppw7kZ/JSiTYyH
7pIGa3ufV+lAvmpiToYaSoXUaIKGj0WUvThzIuKtzLepLKYzu7m5hJQvGfAEcKwUHhoEouMCTuhh
+TpJ6rP8wq3Pdv+rrRwwynQnAlmQOj01Kd+BbMH37OpQ9AAhq4cumXdYgZTavhjjHf4TK5P9oH7g
b1acAeL2AruwrZqpYeXoMEGHl2tGhVuEbmfh7dzSF3CBBjJ8G65ruEbqpHHRshZktWQZAhtyrNvo
yCx1dHj7QNZ6B2bdr3f5l44DvJKktulQlyjvjfQ89nxfRKvcWD+G8KAjAPmSSicahhKBHyessRYP
2ex+X0T0zbPzrRhnMpQWIRCavaYeM3zBWP5HSfZhsdYMamVpUAgKLgnA6zemxMBjLv7U9t+E00k1
kCpw+yq01JNt84vbOL6a/yy2kn9mUh3m6iMVNcqYk4988J1m1KIIUHqezFRehUtcogZLslgcob2Z
Df+1iszNL1AIbjWK/IGbvXOo0SGB9gjdtDaFy68i9a8Og9K/m/g5WH9p6+1AUjXTzw7NThMjp9SO
/WzJ/A7eWdSLb2+pfxi8SwcPJo6bLQTqjWFvWYcok1951u2nNfl1e9GbhtdO/yVbVUsyuQR5eSla
+tKp9UCnequqbViROmwwpd5Eo9xagr7zLjkr60M6AmQtCvKJo+UAPWgJuS/ZpKMGJXTtppFkazDY
x3wpQggyHYfF8hf7J4nZf/eZ62rGN8t+ZFGLZH6+BqKZxIlWIPKHglhxjJ06vy/f9weZ8uYRdo0+
/GUp1wByEe1OFXNx6l2WbWyUhm1YRw2KObKwvw9LwOOGBXMBCrQlccaNK5lpdO0QgXS45zUlB+8O
8nEXmTfEL9J12d82viGG6ojBTEYoo0OuAqw+0z9uFX2UtfvUEXChMnln/VyXMXUhFdYkPBbBMIBO
sush0pDFEK28/QUGb9MBgUOZQvZBjEuArgOkKOeaHfpanCHJcV+iSYcEdhzkgr1LaDBz91sjIAMS
LSGvhvvWpo7ny+yxScCoRQPLEgem7GcxpVs9i4a1ozPNkTX2hKg8J+i6tj0ob82PEhvIhuUNgUjX
IZ1ojzMEdDsDyJGhsbD92aXWDtxUh360P3dU/bxvgq8f98Z5s0pEFa2FE6RNtICTYg5c1rf7jG5l
Eg03bVvb4j3PxZWl7Z3AG9BbUafop5b0RK32h9M756wuHrP4vs5woQuTrtBTjcYlUkGRucMXV0j7
Qz856kuiGrDA9EvZOafbZjPNvbatO9Y6l0nROVhX8888Li49XT/fN7R2M4jnrs7WwnKCups7vyYz
Pa6ZfR8ghutYNjktjAKK4AQtTcATarfQqnTKraL3+wGP64Azb6Y5uBEHFcSz2kWL98tZ1b+j1Z1s
JscNx3g/JHGdZq5KV7GOsesEQzRfAIx/7GeyG1K2cag2DX/9tDcOUY7U5WsknSBW7Ax2s8d0KR/j
dQuYYbKQth/LpXXBrS5EUIzyn3mIjpiBA5MZiD29LdTQ+4uT64RzU9m40CGZ3YAk9AN6uV/54m7s
lybraN7c0KroskoqeHPlPq+2srDnQLkFWDe+sGLjsG56ivP3HAiyEADBGLyLt99AEPuS8OGT5TnH
2x5mGl5z3lrlHoh4IxGsvfvcDOnoo7V0z6r4fHt80xxrHmxBPYFQ0BYEqO19nKg8dWv01eHiHJXt
XaciaND9baHEra2G1asT5DVxgDN0fifFfYQOXAedQY8VoiRVowJ7vkbspHf3Hc6qG3NraKPgOuDM
LqpYpBG2TZAu/xi8VvlTO/2Tjta5jd2dEs05hVLjROmZSOfX7RkxzLgOQwN5LoCAkJwMOOhIjqy2
7EsZeT3UmNS4MemmR1x/fxM3ssahtKoVAmtXvc69/d3m/JtbuHflGiHe8vfwcQHNBKsfnWBUU0CG
+bys68ZeZliuOg6tXblY5DI5AbiAgZueaf2UDKULZI5KdrbCur1vEjSvloMCGplgEpoFgJwoFz00
nh1y9FxqbTzC9CmaZ7fQyu1zUakAHDSgFuaZtfdwwj/YXVPvq96bNvYgQ4T1NA8nfVqCiKxdgiEh
zAfcYfYrG2TxdxlKx6WB5DRz6iRVQSnmLEiE050pNEyvnHxswwsNq1VHpw3MHYo5qWlg28nTOE+X
Rjl7GYmX+77geqh94wyys2tnEdYc8MmWF5ks09nhVRaQPtpiSjJ9wXUJvHlEOUGwEZKTc4DeTn4p
uj7ZQ1tKXlzW8f3tr3i/nMZ1wjkiWcOkyGggilM5dTsR2QfXy3a5/SuX1s7tT0ha3n6UYUHpoqb9
7IJ8uy+R1aim0WeTm6LtWnYblyzT6FSzVWqLtl/wIWkMtTLbba1dbnnlxrsbnE5XM6Utx/GFYSbs
car3vdu1aEceu0DWUu1re9g6uppmXHNud5oTWuBqi/gRD8dCZOwziNfXF7qM3Ub8MBlK82t76Aq0
SnAS5OPCMr8F9+X31RFqI+NDDJ+gY9dk66xFO7skcKqnkuTnGaAip/iy1PWh6IZdXDqH0v48Ve2h
Q29J6zkghmj8OJV+7m5dkgzfqCPcCnTa9W3FSLCgBPoKMl25YyLdOjwYP1Fz/clhSUdTDB/Rj7b6
VZVgcGAvZUx2Uz0cvOSxc3HtWHaxV/j4Vnfh1y6p5k7aY66j3rqUN6Crm1WQlLR4sVd05IAAeXqY
XRqRjQBtMuF1et/EHncZbRe4/zkorWZ5rQCi+K9MkvLzXbFA57FboDq85B1D8OTTi5VZP1yZ3nd8
17nrWpHMvKmws1Szt6MTO63VFCAmbO1cHgzwvxlorqPaMjmzFvJqU+DJ+gO3y8ofRmBwbecZB74f
Ix1TH42Jd5WmuY5w4y4KcwqIhwB4EMcvuaj36A209qLp2vu2SV38lDDWjKBbmoKhu5K0iOTn3FWn
3qOfbk+1wV46wo0WbkQHu5wDmRSnkR3X2g3wRycG3yM19eMtzTLDitXJ7LgTNcpqyRTIEXSaKu+i
PVDRW7wnptE1n89sFzg9Ox4DLqI8aFAjGu1Z3XfV0aFunYIuT4HjT5Clff3gQUn3C8PGv4WZMcBk
uQ51U30BYqcGyk69Y5VPBOJuIcEtd4cDHjTX0ML1qWmLwkepOdvZ8VzF/kqGMrCEkBteaTLf9fc3
4cQarCXiAqvAGr2zWuvYl/ROmgWuk9z1QDjmVSWmYEp77oNwCG2oaf1AQNB7ew0btn+d5q6peeFa
6TwFqTMeaGk/2xb6IQt+UaPaoPcyGUjb+Sd4YJnP7RhIVxWHsrYLgNbU1qZv2JR1NFw51kVpT+Mc
VLYLGKLMshPtSfHgJuo+rCnX8XBQJJmFS9sZcdHpD1Y5QnXcq6KNKGWIIjq7XR1N2TAM4xSUdvHU
uMNHoHGDkqaQSKBPWSofZJRuSaIaZptprj72o6wLKGEERUFm9ELLDPqBzH0clPD2Sg3expQbJkXH
ygEan4BCI+4DKI8/oVfkd5Mv55LIL7cXrWFF6Ui5isSZaHN4Re26ybHp6nE3bwsQmkbXHHoAI080
RGiysNhSPzlNNZ3zgbv3HVJ1sjspATt1ixXn4KoGM6NK5v06qOxwn2Wcv4NRouoInASI5QvlLPHB
qgv1bdL2W/H2ulDeOSLocLjr6UNEQzYFgtU/y1KVfifIqYT0tojIvzHNf933HdpR3mO5A+CrMwe4
npBd3/F5zyP++67BdVScXQPqSGZMgcyYA+nKSuwYp2IjohqWjw6II/nkWK3EfjBFffUgrdIO+nbe
gtsZPEsHxM0jJW4/5TMO6EfHFesxXSHH03r9j9u2MY1/jRxvdjOZyxxZ4RSuBQYccJ+BCTB+clf7
vtVPr499Mzwca6zyDKavodJ+6J2J7XIWWXeaXvNcVqWgsrPpELjeXOymqfHREbLVPWaaV/0azsfc
AiPYGDDUowJ0uC97K6rnOw2jOS5nLEnjIR2CjHr2sUcR4JQWfMttDXvMHxDYG7NXcWWrdvWGoFVV
dUijqdx1a/rMkijdVUAn+l3vit1q0a0HmvLEVHPgdaK4jbu2CtLJXekJZ0AQPad19jHpiHUSaIDc
Z1Y1hJBHn7p9guLfvpvplny2YRXr8Dl3rKsGkOMhcLLh3NHpoe3q58W9D3zJdezcuJSsuMoOBTUB
f3XnFuel9F661Hm2eHPfgtBhbilo4m3uJDiYIf3zhGqr+qbGqfl0l5vrGDe0ETrNihbjgBWTvYPe
jNrjt9a3PBptXLNNc6C5ujNzyMI5dheUqIFabLgo7n2gWXVfSl1HuKVgBHDsAen0VKz0mJG5ODJA
sg637WNwdkdzdtsDtqRwUUWpZTX9Hnun/NVVcosyzzS65uyeHEY0J+Aij87u8dfcN+uDU7ZbDS6G
Q56jnbelDa5kr4P0dEzSXdZ0PzO3f02X7DtYG7f82/QFmnsngB9bKC7ggFe1aKV11HNiLfetfB2C
VkM2fk4GbEEtwE+1L2g1+ePgkp+3p9ZwhNGZ63KBZspGunMwVMz1IWgONaeC135fOF9cly1nPtUb
mVuDC+hwtCoDWnaM+j7gyzGyFKSpiv5HV0T2fackHYPmJjKZyhGJ5tKqv1RCPrYp5xvua5jhPxnC
N1sGhUpI6XhLHYzp0vt9zB/a3NnIpBq2o78xZ87/0XJxukaIOpianPgUfEeOjTaa/0uGa5dzy2sw
hJFhRwQIZHmxBT0wfZHm01ElbJ6DrTKochcyvTV6dcs+WjbOHqZlpfm0tGUJpvhlRHmPUh/1XO9U
LTk5uGVnn13PKl/UvbQKXIem0UVONYESULD0JHouUqs7OwMDlVqbb7FImqylebiy2ThZkoxInnVj
7nOajj9RTWk3vNAwvA5NY7z35rK0+2AaZg84GQtaE9FS7W77uCEE6rg0IUpryuu1CxwpF+FbddYF
eTRaJ+olqG8IJjZ2IcOs6wg1q7aqcfXiOSBp3iDhxOb5lEwT3a1yrveWrNcv7bVIfvuzTEbTDueQ
4WgwKT25VPXs7JPRprumnr7fHtz0Kdp+3aGXs1XrRC6O+wRt633h0ucrTx2dxHcPJZvbTzGERF0S
dS4YKqIcT5kG5Udu/h0UojX3ft8e3ZQO1PFqoqMCol4YvmFX2YPEVyU/pfOIaszk02II2yuZzTmJ
pwekI28/1DQrmudXyzpNtesgO7vO6eBTELQHbe5uEYiahte28yVNRewy0Qasaspy13aeo0BeFo0b
827yFc3Rc8tpbFUi61+X8REJ039H2/Eh2H0uqvrjPRZiOmwtKTtSsbiHO5bSWo9SZWrcRTEYKu9y
DKYj19y8KMcZ0xBAMPg5K4bPItoSl3/fPEwHrOUO0mLV0k+BRdRjrup1V63dVxoDpZDHr7ft875T
oCr99604a1fIr7IBhZeZHPjShCWXO+C878pQg13h7+FnDkqHSqLUwrn1EcfOj4Xaqk2/HzSYDlYr
qyRCD12HfJAT/dskw2NaIL5y9RCrMsiK9HDbQO/7ANPJ0ybixIJDmCaoZP3aq49pEm0EcNPImvMW
xYwCoJeQSynL5zhSyIHLu+IC0/VPI0JVUS0xuYACD9XSnp9XUW60aBvu10zXPM1lvyYswuBZVCjo
tyX/zCPucA31pTf7Y58eLatB4kwd8yLeOM4abKXD1gTpFhuKXHkw2qrw+9aTx8wp1f72HBscTQeu
rbGbUVKn19HtAxQE9r0t/1tT+4PnRPeBvpmOXqOjbTURBGQvUHh7lcz65I75xplWwpn+NzMKetC/
nSytxVyBowucrlkTPSUUScWyan9UVdrul7ZM93NRKcTXzD0V47hsPNU0JZpro/xY1asb2Zeiz84g
ktiDQf/T7fkwDX39/c0FoM97kUGMkFwiIv4ZaBGM0NDeiNfX13vPWNpRPLPUwgX4eS80Uz/FIMO6
rB6XLtrS9DFNhubVVtSIuIphlnIgH+uueQZP4ZNdTjs4yz4vobmXq1Oc1O7G2jWcO5inbdIIIWNV
OfigYc4eV7v8EDVd7Fu2PK1ILLOKf5kL9wMr812yqpPD3PtijA5l66CXnrURty+KWT+SYTmNizzd
Nf86jk1Cyqz0cgzNMtahH5RAdXf5dXtsw/zrALa6YxMOaMy+5OggWDl9cVLri4iaDWyBYVfS6dVy
2kD6wqP2ZWLZsVMdAnt87pP0VEf1I6SJP9z3FbrLzw7o1Tp8RQOeU57EgZeNyKTyja8wOKAOYOsm
arkgJLcvck32LLEf6nyL4eP9CzjTAWuAdjhTQWCgyv6Mvt8xWfx6+ZTVmR81CbTrNqbZ9AWam0O5
wWpx3McS6vLPFvF+t/P84z7bax7uLGD07VIYJ0Ed4Qo9Tux+N+ficHt405tr/hwvY8JZ05XBMFmQ
o3QEOaxJn22EC9Po2pF7Za6YxzxzLmVjJ74by2RXkHjcGN3gXDpMLUmcmdpIRl/kGH0TTv5C1XCq
XbVxmjTEVh2BNnrtrOiEtTPUj275NA2vgEDskugLbnJJ+ovl7kYAMnixzrJW1onspxmrR7TioZH8
ssjhMhbyh22TV88r7vNiHXImrSa3pRjrwOFyQn+3lR+GdpYH2yJbnIYGdxPXmXqzlRZoRrGtkuBL
itMVhkriNoDp6iz1oVqjmnErQWCa+uuCe/Mgz1vTrM7XPJAgkkdzsPfNm/pzM6v7thsdgZaljois
uMT1OoLwK1hPf9AMhZ3bPmd6ec2lqwywIG+yssDpfRJ9BWRL9d9uD204W+pgM9epoSCjMPTc9BeK
Nn6OlqzWmkFnsLFYDS6tY824J9CS0I7rpQc98Z70dfaQrx7d2AoMptGRZspy8ogTmQXTmD32TvF7
BQu2b6OCcNs+hrfXAWYDW3M3jbIq6JyyTPyliIvej8ES9/m+8a8u/mZdFuhFmXO7L4Km6K1zTiGa
LaZ4i+HfMLs6xkzFeS95n9dBljXfgW75RDP+AV1UT8pVd9UkoJCkfYAFCsRSVSua1kEatjiT7Tsp
O9xnHc1r17aecC0o14sbrYdWZR89sNttOJUhiOoAstYr7Q5Y/irwSPSp4HZQDlaFD/CeuoT/Yxfl
fVFUx5HZvefVEPZzLiDDdH9WLO8vvMtcx7czZEPvs5O2KUNsBFGNdEXQVWD7g/iXOjau3FLdM/mA
timrwrI7ErvwgbIOa6f+XZb917teXAeQoZ+oB5+grAMOiQEQbSl35/TzBtbK8N46fswDzy/zVloB
UsH+ZVV+dlL7zqE1t+0gURIRNVbBvDagQsyL+QRanS0WVYPb6iAxd+CZUrgVB5Xq6++yvgJlrBF1
b7+QwoK2JfQo5H0upiPGaDKCQxNmuqActy/AB+5Dk36rVGaIzv/Do0bThbMZlLneCFmJ/+fsy5rj
1NW1/9BHFQIh4JahJ7fnMblR2YkjCTFLIODXn8fnan8+23FVbtaqStaiu4X06h2ewYIFDw8NjX//
ffd89fhPWXS1Ufj5kA6TOIromUHHkVYw/hwwTVTZgCgdf7NNv/qgTxdwDO+lqe1NdwHIen1IxlQW
kkfrjyqw3xX+X2RCn/Fj3ChdDQZLxZrfKQTHQSeY/V0HqKYwc0an7xQ2vwh7n51SlZ1nmwp8Tti0
R3zI2O6Ye2G1dynF77+/li/O3WcUWQqjpW31QPFirr+JInmbeNF3UfuLN/EZQ9bpiABU7OkLjEUP
gSS5YsHLlv7jdf8ZRKZjL6gB6ZcXNmpnKO9XrIRDWbf7+8J8ca4/e6M2wRK3PfwawONX5tIssy0Y
1AwzFm1/DFff9Qu/WqOPP/+PnAIwqSjlMlUfGJ8fMXyMYsv2/fZvUpL0s8Aa95ewqaEHd6F798fh
rtwI/bds67NDaj/DctpTSl3gPdzEnq+zuFm+a3F+tfqfDnFTqY7yflIXZF3eu3k8JsG0xx1x1UOK
6+8v+Kud/+kelrQisdc479RXCo2PSZGC9Mt3dISv3uune1jYxlvFZvH0qHns27GMw6mk9XdM3y/W
5zM0TNWSatGh9paBENdzX+1UxDPbW3kO1/6bI/DFCn0GiBlvrZlMZnkh5vBpagcA7Eb73XXz1cM/
3coTXyJ0dHpx0QZyKbxWXgZi2L7JF79ano8//89T1QoqGECmJy8e7wIXNLlvY5PxVuXSJd9BMb54
x5+1z9rQMVDgmbjYFlWjTQr/5y7gSQaC3f0/7dHP8LDN9sm24JidRqsA/Ys4OUA/5N8YAfQzPGzt
gC+dJElO0OJvLquNTwcPlg7F37/7V+/g8xGWKx0qVI+nkS4zkokozKoerrexNTDSq03594/56iV8
OsZtNxLtIG56Im586rfo2ZCtWKCQ9c1W+ur5nw7yKmJDYrYmKIkXuJpF3pqlqI6zQX+nwfVFK+oz
UsyM0JKCaXly8utkl8ygYwJY9FKH3gb3w/VBA0mWNwyvn3ffybR98aM+o8cSS+oh8aHIEdDxOATm
ER4zTVFH27+5W9HPmLEEujRQZufsZI0f7m29QbosDONvMvqvvv6n4z30xNOL9NmpgnsZmvqr3oHf
UD/MkEJ9/vu2+iI8/R/g2LYNoS/r+NRFkYieZgKKww3TDfk3hiX9/9Fj5P9B4TRoPc6iE3X8ZfC6
e3RbvrmZv1qeT6k28WIafiQWp0UkApCqcb8BvZMLln6HTPrqEz6d7TZJlzgelugEBnddrjHUErNp
Fu2TU6jJ//4GvvqMTwfbBpFa1DJFpzZa9QlWMEi3vTE5rFzzf1yoT2e78+Gk2sLT7DRAKpPm9Sj5
L4spZ5iPPqDX/xZBPoPEoHZN6Dzo6DSYMLkNjK1vVGejsmrH8fbva/XFbv2MFMOUE7T3bYhOLk3S
YjTzcD1scfcdMOWLeuczPswnm7aVgxNvmLg5vgcnPJkeGabEneU6/T3GDH7nbdiPDxEH5ejh337U
p1PeWt3WauDbyZElKQJYz6Fhy7dv3v3/ZjH/ZXr7WdwsHOdRQW4VP6rypizok1PSqjeux9Mcsjaj
PLF5u76KehOZr/kj4IlD7nfVK/zHr1YneJaEpqSNzRY8RDADB+zqMbb2ybL0WQr+CoFdnYkm7E6x
HO1hGaYqwz3e4hbh322ur978x5//R6YjV1MNbdqzk1l44471CquNIx3j+N+cTuj/waIZMUDlOCYn
aB+C6tVG07SrkkB8g9v66vt/iiTAEBChJkLxapsGCNpO9SqjcW3e/r6Jvogi/qcoMvrzymY90NPS
wOm2m017Ua3WlBH15Tcf8dVP+BRFiBxWudmGnlCOEnisOnbwoKr8TRj8708PP6PO1o6F/oq789Ru
YL1kYwfjXeGS4PHv60MQCP57AhJ+xp1tME+pFfptJ3+UZr9BdBpwG/oLL6T0NU122Fh/fH8+dmmM
DNcM0CrW4qnuwpeNNLep1i8mjt4k4T+8cakKJofT1rKj4mmdR5DoSmfrXwHudh79yubpRETeh8CI
db28ob76sQBlmgM09l7FTICEgiMFp5s+UxiKkmp5H0lUaNPDUrh96Zb1nhGkkYNPn+Iezg4dXy5d
DZwK9RApkqdJ8tt27AWQuP1ja6B8VXdlW5tHaD/f+iJR5cdz4jDe99wv1KYLSabbfu1fvSju8yaK
XxtoQ2i/PyUonCkne2DsD4MZH6SlpymOhiz1p92oQMrpOHoOstBRv4+ZzFuwgkHCu6DUT7OGqTD7
+N4y2rZd6AADn0YSZ8KHLhAkCs5OQeBIwTo20NfTxE4K5AnNq7MOoms+rDTz0navdHie6ijj1Xaa
WVLyaCsTJ46SjSc5rqcu8I/gqT5hOpfV43T10X2qPPq4zOy14eZqourK0f4GXWGeb2K78bU4qNbJ
PFXNL0Cudh/LW7WkLumQPMJNt8q2QFdlBN6WaZbrFKcnFyr4QaGhu5ptt2h6kcz0Rw9h5Chxd00w
vwApemmTKM6c8GFFzre56Jr+9WOl58rdqNAgY67Vg6HdvV+PJUTVDhSS4FAmnTPjNLwPEr7ruuG6
8f2ralx/p0lyKTWdynkMfs99fQwhKFrH6dM8DJDtUjuAxEsYw+fw5/2dKLHrhAcgMf6w4d4F2XpM
32qeiWmW2bZqqMCo8T5sQUvbNnLlVeQR6RDLQMz8PUgXZF0S/Jhj2Vz7sT0TYmDcEgaPflp5JYlR
O4oJsriVZGw3q/B2aNUNWVVTBCKIDnMTeCW4wnNR9UQBmhP0N0Bo0SzsfJDRxj4We9wAKo97Zx/C
qj42YzveSQOaPQhM13AvvhmGvj7VttX7BI320vKN4x23PxIVs70HNeW8pR7MgdY685vqZ1TbZFcn
ddEudrdMQcFIcy+qZc2qoQ/yrg9/p01Vpqt/UzF+V/PunULgOk8CZ7IVLtUaNwQwoHtPV3bPVy/M
JtEe/M112aoxVxw7/yKcZ3gpNTka2Sqnqdf+RGn7KEd4L5CU71cvfgLp+zmACP4+rpq9cxN0A+Bk
5HvTk6mHvUtgsh6s1V0F1k6xjanNsW/PUxD8XD8ULWJ9DlWVk9SUut78UoGOkw+pf+BQ0Mx6rfYD
4GdFTWHvtDJ9bmyEUl54URYQshRR0strI8ld3/A3gdObTcyeIBunc1GJJiOWnfDdXtDGaIYscD6+
ZjPDiOxDd7pqb3xrr4KtCgo42//ufXUPTifPVBU6AGDUtZ7CLlPWaTx2Y1m8Bvw0VEtdVMaHOEav
9z4IJdYOb+uwrXkQJWu+1rCfXswaHBtESrQC3J+PjTcnyz0Q9XdcuFM3CcSzij2AiekV2wS7gyH+
03JpgVnxs9ZENIuS4AQ240s08IulSZ9iNDcr3j16nS4hdVAgdNSZXnpTaICB+qiFzZC7A73oY14+
/8Z//q4il+b+IHrIqQ3jM+yI4gz1ZJO1MZys6i1J4TQ53da+vOjtkpRRFx0IWFxQfgLYj1bNTwbV
/sLqft/BSi0LPbYbvXDn4J4axhzRAqQX1xxgv3lc+VhnwkC6bVvHKesxXc9XCVQIelT6MG7RpSMr
nClYVZ1kGAa5jadTalNIWSfQ5ST52Lcmq2hfeFt7227dz7hZ72H5cfDDEQ0V+Iu3AMInQT4IZLWJ
ZdD5sPzQJs3LxOUhju0dmgs1bOnDPKTw6NRqiw5pMLz7xm4Z6BlLKT5CfuxOMyyfRDMVQyuWLBGz
vYzgcJHIdrjeVHoRwgKPRfMHeBMDrpRc8iVMiyGgU9Zq/zUIt59zAiOq2sFZu00bnGDyAi7qskci
qQ+gk0MMMZEUjsXztWW9j8iQ3saLujTpcKKTf1iqWsKNbipFPdypWt92dZXuGxMnOZNbnTcq2deg
Y45eDYkpVzICacs1vg45OkysNnOeJPo1Dk2XT7qG70E4RYXXb7+Jxqa363JKuu0YVQznvwWWHx4z
Uz62XlBMTNqjXkdx13D4GkQN7gTVu1IMvCTzekwgtXzDTFgYttI7qrdsJFC7ENtcPU8cKvGKtLAe
x4vz4/BKpPEjJBiuYEEpdoaTqgyF3fKqHsix49Ev5/lVJo3GdMRGc5ZE9kmtG8/8YUmLPoTnQcca
zMnm6cUfpiCTEnFs1f2Yh8uGoRDV74GnTRH5ZD1QSsWxDheWk8oAK5XoQwg4SgkrFVIY2B8XK4jM
+xV2IjkgZ9eJhTIuEgQcvS0PgvByNaKIJsPyFS3wKh2GAhjaN8Aojzh5J8+tmZ5j9sufFlq6ZuM3
jZ3lnvRzdwgcqa/aORyeZzYPZ9EOXQluInZr5XuZHv3+kfusLxIWKxjdrtWW6RZN3wwy5xvmBrpP
c+fHUAMMOLSBumq6gla5yGZNEbOaSEWFweN1GfTONKB8V+J6BBNg11s4U5AqNG1e62Z+cjhPBR8T
UiNMNN2AdLySpUur4VEmMTJQ+EYWoQosxGhtV05e1ZwiOmzPbq2rXYBiKpcS2AVBK49lOmwQ1rpe
d03mFkrfKy5YtsVtVPRdvMJswde3vDLTbZMGpC2nULT3dIPpTtun9qavZ7Am4Uxvf1NDqmfWM72C
OFKvx1VNoPb40qe8SGXrO1yfSt0u3bK3YWwPcD5q84g4KPRWVAOKQOhS1qscn0QL/EZUV+7A+4C/
e5DVf1ccamugHcruahuWqcukonEhjNhCOKsNM890N7D1Y5ho9y4Kh3OaeFVp0spmxpttCS/3aCf7
luwsMtYTFK2rMt44v9Sw+ykJyo89FF7bVzpT79ql1FylfV1d+TIKSzBEt1LG5A4GsUnWCxn+oHUS
3KCQg4fIzJGm4rTd1mvg0swNfv3gkJ/mhE/yQzsxeKpHJB9jh0FqlIRbyfiWgKAcuPM6VOptSqXJ
61m9krm/HUX3ShXBe5cQ2kZRgYxtWd8A7ne7umbhXjh9n4Bkn6EZWT+DQlPv/E2teZ+MuqiaWQpY
o4/k2kHZZU8/ZjIIf2jQ0JVhNMnFfRgPLldrKPVFHbShyNcl9rNt9lc4YqfXlehUEdYrcuJlYjuY
KdOjR2STzXINnlRt2bmFYG0ejMN7uAXHKeDyZqQRfNtMfD+t/Rvrl/QC4LogRzK/Iktf2B9IlTWZ
QDoGxyYnswGs+qxyHJuuBckQ78q/DNfOy/pBDTvLTf0UkmU8jWAtX/RpGKA4H669gNqso+t0BLYn
yAbuUleEgkc4vk13AgG8/iP5NkCZf5W7ARYAMJ1QR3wvno3r3DyFfE1v6rlNcgRGmkMws9lDECe8
hAjL/FwTS0SpYgDnsumjCQ5PwHgXY9/nW6JYhoFClUWmxRWTcFUYPooc1AEcotpMsLZIEWaDyf40
Iwh0sFVYICwnm0LEXfNTp/GvxMRL7roVgK0kxN7fKD2ydble1zV6oNhfUJUyFcjfXb3HXOG21/bB
l9Zm/haIJ4hl4FIS+g07EgI+QVSfAu1dxe3GSzvHY0GFhpdIIBsKYS1LAU4y5BBSs+Y1H9XJtBGk
NbsozAd8ScA0jZ8zf2kv6miuUHFpW9TDEBerrcciGsCjrwmNcw1/UCg10SoPQuTpy5KwQ9DMbxSc
9T3h481qBonMrQvK3p8ekHjNz2tVRXDiieOdjeurKUJu36uxKqKmbkuo7IpjwoJHLcML5KU94k7P
8zZ2w2vTRm9+ZTRkIUE1FH3yAz/Ru5rHcd0PZrlD/Wsy6fvgbMzBbUcDfUXRQdtbLd27BaOwHCb6
c95w3YvZdw/JMvQF6yExiSZJXYRycXdk42ERxNBLbT42vw5lnG29DcFrYXNu2mDJl2RE9wf3fndO
YO7Li8ZX6RUHSX/vS/OTt/WQ1Ybq3DY9RWlH+iGLKiiAIDHscg87H5ChQBYTH+h7zMd+vynk1EuF
1GwYG7trPacOxOPVroFUb2GaNNrRpUoQKANawg0RqI41ePNYB22jztlzrUZVLJJFWBn9PmEunQ0w
bdIbTm4cTPcVpoGoMaw4OK3ro2tmV9A+eonaZsRpIz58HgaUhG2BvzFnAq7NIRD1o+Ad2NwBmeN4
H81b9GZR1p/7de5uJ4ZJLkk12wUy9I6RaiEI50lZIot795uPQUgqtmLqqDyujvyqvJ6Ujcds0VRz
dOoW89ICS4KhNrmasRcuGgyBsq7p9A76DBV2UjxmLtpe+zUhBVcISjVXasdQQBfMgUMWoMV/W0fj
h30gj0rcNyJvuI8GiJu9Pbi87BzZIM345m03La7EQgfV/KfSeriusGWvjAc1y6znAznDUQOhOoqe
G9N10DQNUYO3S7gnS/8yWWMvQC6S55qM088mdCNadl1651k807LxjbluyKcuTjIfcThrE7f8SBjn
L8yPu3wA/LV0obzrZNAUqPifun7ps6VDZ6DT61rfTKYWL0QmNNwZAU39FtUGb4TKbGRn8irbUA1Q
FUHy7I1lYGcEjCFdGvbHS7exQc8hcd4v/F2lbru+caPJ/NGw6UCHJvXP27oi6EdzlJb9zFhmRTi9
rF4/Xk7g1FyiC4wMta10fA6qbbomYCdfhjVIkmU6sf5E4Dh1HTPIYe/q1BJEM2S1Flg+UH8Jy+cY
rhKhP3t/+rnVVxPKr/vFTv54SL1F8/3mV+uUOeJotoQK+auzG4r1iI47NU78Gj4ClGZJLFEr4Ib1
MDobZ7/seJD8iCI+jOfUr4N3IN7djqh1eavTBc9yH0adxOeQvgmbbuqzbQztbtLOIbud6qPFT+W5
CSaY1pAOjpJJwgq1ODQtgMfKjZfgeGJKV8p16wrUzC3iN6i08PVAAz5wEJRA73+/yKQ/bGvFT944
NneMkXRAlJSwAINLrmsyrtj4KFO2/oQ/1AzRvd5HX8GPqxFw93i5HCDUmoPuxfJ+8nRU+FZ5ElP4
Sl/hLJMYLmIWSocd39591IUHIkTzAxB/MBTiBCZCB6+2ttBtYkuK1LEu5h7OiShMlvqqmdP+JILK
TzLNqGcvRArP1yKSdHz3VffLD43Y0XT9s8Iq4Ki8br1LZM/m3Rgb7/cUjwGSrrUSaG2rbflFCUuu
hyCNxiwZOvW8rQnNpm2qnypU4ZdtNXKdOYUra9lSebRcqNy4OcqUgsYaxSy94JC8vYyN6/Y4W5DM
0rEAYcsHJGZp+OXCugUqMsGUwmYKqa9A86bQAiWE8FfUT7E3BfmCxczBI6KFhQCULBhe0mkDGfxm
JiGke+JWFm3QkhzWAdMe6ZzBlwi7vbPoKVb9DP6Zqysk2ukAvV1UgPUZcxq0RDzdzbkVmvxMR1kf
Kx+woAa2IknuIU++6+Y0vUsi0u7rwHU7yPoDGa/Sfk87RjI/adcPxL++oDFRP7Ue0xx6ASjkHa/n
u7VekwyDDnWBKh5ZBabyJUljWD+t/fIbDsvhXar5fLmurXeVonFwiUARomu09hes5V3eq34+TIiH
2QRg+630TH0a/MTbTavUbeFGocNrqDxCy0M0V6GR628/8NrSiiTYNwNZblOfJoekC156I9tcuWre
s0WZkw5ndBsEelSj7NVpCZQ7u47XJ2RC5tZAiLZggSeyUc7dY9DN9Z0YwvZoNhATa9fY/Zh64TUq
Alf48dj9bHokQb2ZoOQyTjfRigaZ0nTMJ9OQX02YhDnZcL3DU73NOtDFrlgDLUo+Uq+Ej+OEjq1M
sw8ZwN2wbW43RyOujAbe33WNTp1iyisImbdcIdNG12cb0YeIValJ7MpKTc+wjtXX4TaafSCMV7Qs
/G3mFDeH5zCNkV4d7aySwbmNUjZkaMd+bA0bnGWg/rjF+hm4XlvuLZ489sGSoPOH1Oaq4rBUa6Rw
ZRvxH34Djzc6eyRjbK2uCXXdBawFfqFi7bKQybj0P5hE4FM8QbFd/yQw4MLQUXT3iBfmVikpb2Yb
9Cceb95zzSx9T0hMbgTETTGLRugLjHEvtaoRkpHj7DCLaVDf8fQq3equ0MuAQjT1utzfIBcy1dTd
R1USlaGzkN0Wy/jT36R8Fm71zvUarRdBgv6kXNsoG9IRMQ4zgKyZ6Hs3Du3en1D0wC4HlgJJE0C6
k/r7YfMCyIZ27g1lH5rMg+UhyWLSycNgR7QqFeUHgHq8vfG7ueBINHcKWx+dS/LE1JJerlN42/QS
RngRFBWuJ7iUZx4XLUrWus6RwviZH0QbouwCz9qKLzngL/MRFfiQtwF5MbaBj+Kgn/VWoYgeG/kD
CabNm34aLgaItV6MACeX2Jug+VpqLoQnYevkRRIHhW7IDZx/06eM7DYdTLtWSIUbvBtw/6Mhfw7m
bSpxzUePq1eluOuX4CjgC7hrnT/jP0G9vQXNQ0iXYS/IUBVUeSaHeI1/9rsW1oHQL1yuTLhEuCsr
WizUso9dGKElioSkh7ReNk9dmvliWHbNgtYzs8MEm1LuyoBX6saDSHqbVZsnf8zzhMuITbLcQpGi
19T2aN3XjO6ga+1y1kVoo3SxKYhoWINeYiB/9r2Wv1CCwHMlnlORo1p05VyhHA9CiVuuhddFMBCF
vFHJ3yP3pptQYS5i1mXaAakrr8MZoE2kS+wOg5jk3RfY3j3eGLzDou4Ex7X5FQkA27dxvZxUHDKD
yUu7vAV+09+vdnRPgwsFhDH6xj/GVYuph0PnuwfN56EfHS3At4936dDou2CCrRSiOJLeDgn6Ab9I
lhzdqMtetN27jwlbtiKneW7pNDxWCUluHGvRBKmXuS74HEHdUlb1YeKb/yNWDj9r1ivBNCGFRlLJ
UtXCCrFvrsMJoSMjYnOPHq/1n7mCaBJVqb3XQgK+RUc4cqLPl1k/Dh5mY9VlCL/e51EKU5pk+d8r
2lR89wE9eUgjW58VxsiHVqQBcr4R/ltwyMJCbGBVDF7UFr11QheRR9OTs7gKbNzEz3Ol170I2bD3
Bx7e9E3Ijq5KdAVbvERepFqheyEnwluQxqq5LVQYkQecZrdfktBri4FV07qjcYIbfo2mw8cDMZZo
sE24He+IlogUTpA9xgzqpolkdxqnpikmWH0DlqiPKg3thWPbsgNqOnqvzOBf9QTGZ9W6uD8NBbJN
dd7sAKPG1OGoiIc+2sQZPafdOOfx0LojrccadY6pR5aHSRffdfGvlSzrVc2jJE80guxgJqiv67Yq
4iaA4oGhF82QXoeNMRiOgSjYQpUb9kn7xdILAwez2qvv1SRtptHgRiP4KqT8oeF6Z7v4FE+0QwNz
fBjStcvQGcOlRNEaxhU16UXkkRA/AyTkSDK3nCTRDx37OxnTBwgO5e3sPac45si81NEx70SRhaHH
D/ofZlkm3oEzcdr6yf+oDPMmRc2N+CF8jETtzItaTefR8EuG6xZW1LYYakHLGuOAnHIIgUwE53As
xNA/1bCihNguymkUIlU1/xrD8GWsGQh6UFj2/XzV9tlWw7EbxsuY6NzN1Q77raD1cpwS7151YC2F
RO+3wEfiRMq1Qr2q5lPaYobGkuNHq3jRw5vXty4L9fjDS/nBtLoch+UUt83NssldOw9H7qprQz2W
B63B4Nh7Aej1PMfsxJv+rkqr68DpAe1DwHcX/xkNsT9cNdcJ9f6IcUViJZEKjQZteGAx8pbY5DjF
7jKGDMcF64KwHOLptcFYwUwNdGCj7Trp+BGJ8ZEi9E+uuUs377ylomxM8zSEyWlK4/tmYin2Uv1a
eRiPJuET93TOovpq5kwUaSi3PRrYYFdFba63KM6BwaoziQibEeZdduDeZqRhex+X6xjRR8fF0Tjx
h9I2a8e59CMMwkIPg5xoXPYqjfZujM8wppf7zqlzkiSvgbJvMU7iAQn6mMFa4SqEhA9y+bwZ7HFg
24pOM0P+CpEIYENgICpDV0wClgVwSvgthqDF9BUVJ7RZKoxJtsd+E/0BKR0vTIX/0fTe2bL2VvZy
l47JG9Tzm/dxa15j/GPvLd1bnJhijsKfYzeePzaBAeUlAdTfblDlnrsrb8BsKFXdnzakB0StX97y
QceAWHqX+iU+srQ4RFwigwLVIcEgJNl1QCDIdDm0lSuIrO7WKS1d0JY06ouJ+MWHM28L+8FAk0Jv
KGsIciaMqiDaXGOwSinOqcC02bP8InTmpwyrKxOL8AbC1C1GtMj9fETOGmXClMLYGMJdSOmTX2Yk
hxqLoDQK2U0ep6kvBhVCzaMKu5IkfrqDQc0KCPHQA57ZPHVM3DCNGZeDGgBKU8f3ne1+gMDHsXTL
A641uMINcIvw42jKfdPe973x9lHg+sJPVosYTsxxsrWPcXh9B59PVuJwH0k98R2jRpVpiJtLRP09
GtEq1zGD/csUBejhYB9hwdoTTtiUxUMX5lytazHN/g2W94Minbyu83Ibm2W3dMFZKB/pOvMwvofz
pwgLH8p7WTe7YyWpX5qIQyU0vO8S+g49rUsIiijswx7i1w66kfwQ81ge8cJ8jPXQPhQKPXwR8C6b
jY9ZeNdFexuJm65KTkFI742wN0kUwAp0efY3cqYqKQySWrT05ASlJh+d1iaJXoFqHooNt8EbftFZ
Bcvl4tYyiPu92ezVyg16QiLwcm9U7zRGdcPad2KGV4XlQ5OeNHvgqUzeoQ+X9bLbp5gVKta/zS2/
83nCMAQLLtvZXJOVyUPjhj/9mgZFtXSYuDY+gul45yfj0TTsjENr8x59L4HGR9pfMj3Jc7J0t5We
0CiYWnskMzT3NsP36MYO+8mboC6BTYyGw9MWQt+sIRfEhxtAmKCrazEyXZHGj4N9bxfIS67ktQ6D
0m8SXIZEtPlsMLDrkxSBXvkXsu3KRpvzTIR+cMtsCoc45T4gp/Fwz7CNuajfbOJTAKiDS90y5ELu
DkiUHQm8W0rri7Qdfkx9fZn8D0dnthQ5kkTRL5KZttDyqiU3EkggoQpeZEUVLSmk0L5//RzN01jP
VNdAphThfv3c61V6Zp+HczQ7D+k9KZqI/U0swrGbSzZWV4J81PPmsgHc8kJcRU00aaYeTFI/LwnL
Z7hyckTEOUiYRQaia0JLqD5OG4oqhN9qxeVRMnJVYL4s5F7X4ViM1e/cTL6dGkmwY1+YaAnjQhjG
0MRW6sq2olytHxkjDHSoWCzGyMSIpnTuOId0To+HZGzei22jkq/1yKtKGczefGtYezz2y6PSk/Ns
9TcGttz/m8exygdW1hD99TJPMcPeZy9Vb0NT3tq6fMvmLSPbanCCxcxoUqX6qYdpjagfH9y+t2Mn
V0awtOptK5QWzAQFHilA3Vvp2gzz+ipe2LkZ2CUzIAmkFuRN1oWcbA/JkMeM3ojmcszps8NhdmIY
TLhxFqsJ7IKuO5gHUYZ5vr0Z+cZII31h3evnrK9ayN7ng6eMx9Sfz2SunQAcSXzoj9n+o5a+8UVF
QymRv6055UDnIOktmn2VvnkQxdRe5jUFbsgZ/RWCm1Nu4sVr2qhLmk9lu6T38W21MEhhKmQRdmV6
U649nDu/e3Y3FtqC2YR16ewku07gGycnv8v+UfcPlru+tGn5i81MY0AQwjvJtxova8IQVmMvdUsY
bojEr87mVHgsBvOcRzerhpPuW1uw+GZKGKKsQi8l/2gl0V74P5OWHHBCipi9tB/5ON21pj5UyWYE
uTZRWpTTPy1zf7s+cmlX50jCSqAvYRuOR3v1Kfzbvzrm3pBv46N0Fg95hAHvvDj/EjcN02I4WCVz
GtuP6bIe07Z70XJFVa3qe+Jz2xhu8dd1IaB9366DbdRod/Orv1FFURqXYaGqv4a/vrYpB0S1fje+
/TIa2lcxwTFY3qu3sinWlutTpvKOocDA2JycTMr2+gRIeBzSdIlwxOKrKrf//GzY5bkz3OTRmcan
bFrd0DfHs8s7IUriNRtdbmGZzf+0kqy6qrC+bKWq0JXTcnOW9j9NaSn5m7V/mq1OCyZKQFmpFxSe
LkAV3o3D787UPNk8+Ik/t7H0dLIFtOHXsjIysgfrfSx4RUqeoSCZDP3kc8lHhu6+bLrG5F1/Yyh+
9Bv5UUicl0WWPZmuTtvsiD+CwqzozFeWjH37hfFecm5Zk/fuLNNbqXcXjlIuPw89brKbA8ue/w25
/pjV06uVCJQ0MKJudp/NFvGcnSx0QjVFbtFSWDVa9b6WuvmnHQRbklbTjP2ufXd8Y2+aDfdtUN1u
1m/N0FtVetPHdI02VoZGJWk+36tOO1zoKaBYlTKoRyR+22DC4sX39LPKPHkRizh4pJcGWmV1oaE5
ZjRnBeuMhjKJ+9a9WZYGCac1zNla+5cCGny00B4DB7mY7qBAJ6eC8qjFx2ha+ItU4bDViZ/aIOXJ
ZuU0/VwWZNPsvtoGCwq5C0xS3BiV3AsPcm1zne6FDgomVgg/KtrK+twyqBQ/n5vPBTD4DtdSWOh1
LLf3wTmKIGu25h9gmfqFsJXELhlrcerU9yLxPjd+unDT7fkZiaKIlr5tLoXJSd3nCiqrHbF31ymY
wKqDksxcxLmxvBqIP7dK45eoE/ku1PQ0tZ52czoqt5rHl5FIHwKiJwf2BnqnKTWymH0wZQRc5F4K
bhz7MNlsCCuhekPQFu1VT5Eb2VDi8874daBPc3NAV2nCEnGCrfQsvqOCdd5S1XaXkbyZo9O566Wr
1PzK7voqpPBZQzY4zHd2ZG1XV9bbByXuc5MiGFhq5Ej3GcgTTqAda7q8u6PZ6a2tiptf6h9126bX
lsU1zJmG4pnwKA+LzOgyfJtZlq7Shmars7/nYXmtlS2Pk0tVZ7T2GOLaLFj5l2Sw0cZ/Vt5VTCMm
FBO9IRM2ow5whQ7fMZXf+txet3yb6cEm9K1Sa841FfujSFiyIOnLT5Xjoty05QCBw3pzpkna0SBZ
nTNJe01aBl9oG9c2sV8wcv7rlnV56XK/PWTToL/o20j/AWgQV5aoDlJnVqUENRFBCemtg+I+51mV
fHmzrO6GXkGUiTo9llXfnuqBpaH6gF+HsmmM8x7unnxF++htDjlT0hjBuJgPVbJujyVB34FwGbbm
vYTkMYbptarsjeFPPzAYsYW8pZVjFoGat/FApJSOKOm3fLlSX34n1jbwyTD9x8HbxkSTT19cIzbX
WPkhFKHh5UpnSVv1lrBCLpCLbLHeKHllJPXUVqb+0JKXeK36ni+ptQjaQ5PWHjWVJJcysecIuyWC
u5sZB4OVQYe+Wq1T4WfvdTn8S4fWiPIGEKDdzAmKJukOiLVFUA7FQC/T5nRRFJ+DD3E2ubRLSW/+
9dzCCkxh3W19QHUQpjz1XisiSP/knPRpj7yMquj7ZhktldFE4GvFazFpXVBVWxsa61iE7ciUkkH1
+li4vbo1FkMruUJGlJm/LxjiY+mtKQ9XxXywXsrXOkmhvJZmPRmJKS+2OdpcRMh4wQJHlIV9PkBS
dV2nEW2ddNA3A//F2ewr/wXH8vOcJOuz3J/lrVVPdOjAhovBaNueP7S5e/eNnG3Dm+2cncx/KGRz
ltVWqTOPyvLtmZKfviGT9qtOW/Gl50PjR6672GvYCkbhAbN80cd1y8yOEFFENDJ9m6BybB3G23SF
G8HAQAloq15KRMe15sevHPh7CEtHRkoo/FZgcWCws58M5RHVTIiQd0uKZw1fKByBWHeC00vcF7vi
/geaGP4WDlQSHxgbRCLuiH6AWN/6PihtY2TbdDWmKS7S3PGCrSyzLGw6h89g7br8qxVj2zOwLQbr
zGTDvFhUOkvs2/rI6oBGtQjXpmT0Lu3FtcCySA+gTfQJRCaO0vhtbVP5NZZWP8JSZIPLLLa3l1PO
hsOPZen3S59oVXlC/TS1qyfIDQTsKEuN37+mXzPK1P1mtCnCqRM+m8RsPpbYx5efvpjGQs1X5AXA
wcC6eqorzRrtk1u4aBmcEowm+cpoD4XtFNYZqSl9WQ1duzVe3VHcd53TxH05lRfHKrDITQwW3l0+
zOXKdoHSCzyP5zcYab5VoGXVqEejZRnZI/SR9yQqtg8E46inr13mGw+zKFD/xbrWeZhIUf5Oy7L6
0CFsnMBohpo/uzRNczPx+n0LbeTWNPB1IkklarVpSyDGwqIaJQvMTU/zuRQ9UAir1fqLNqIbh1qa
dT4iwsoKKrI+Mlxk7uw0XFnF2oZWM4PcMe6gy7SdiZmU0abPuj100JGzo95L1+hvxJ1Cas657H7J
Ba37kmkaPF2vJwX7raots9Bi+ZAi0c/iZy3SrYn8zlz/VTVDqKDKjPatXzsXnM+u2O41VXRktN9c
1MZQST1sMgvJN18mL4uIK1I2hQzBhKGDGsLhrpuuvFJ8o0TZztx/pm7JMc9saIM0WXmND5mpcctK
S2S00wRQfqjN6NCqpFy1i2aaQEJWk2lZ6OChVGE92o5CD3FK4pzUBDRBkKzz17KR+x87J7N4WVod
CRvA2eij0Tb5PADVqW/tYfX6E3Z8mR46ivc2mJ3RJvG+dHfTSGcyOvJ8jWZATlIYka9moIZ6dgNd
zIfZN/wRzYk5WTx6HiJ6ImgeQsHGyTnu3LSXoZDz9NlOyvoaQOH9y25KakOb5/t7ZU6bUZNK3X+1
hTI/qrGU/1A+gevy1WdWkcM3U9R5O5da6zPdkVXNFVJJKe1TlZS2iuhhIXfsfFD3lagui9nfZIy0
Pl2pMxFamIc49TYcKUVFH+xL5lhMlG3bX1bwSit2R8f9jcQrhpit9jw99iydo8s4Z48+0NmPhJww
bwee0vxdeZ6FEcKT05tf46WDCEXgZnjqaceC8d1zzaJaGRKa7K5Ryc33ZzOknYVZy1cUe6VW+Bx7
jXhqumVczzS1fHxVuUPiyTLKS8/vTkiI7MaScbABwQEys917E4H+uJJ9xWxXbxcVSr8/EZ6glyfD
bU3Gt8bGwURgfvUpWU2VRQYj2PaUDWS+Bo49j24orMZ4U2ZiktzUToz0Oa0tLxqX3gHPsXtcA6gL
DJ0Ke0Io9se1+mtiV4ddt2qLwmS2im/k2uxPge4LIYb6b0ZKwVPCclpdekn6cRYh6naHJa+0R1xB
STeMV0ih1sCSNYr72Fe1Hfh763boIHu6Z2aQDYipS/0R+FPjCdJkNb1i0GP7iqYDg4Zda5zdRtaj
8wqAAmSnRVddnA+WWYCQ6pYRDlq27PiupSNr8Te81t7omcGWjxzvlDDJczK1HC6mo5p74lj92fBq
JmIzn+0fv6vWp7bQmj+bL2QXrqu9mGE5FoKlCemEuOStjGCQJRIQW622jS2oC6utIqsRRHo2AOpZ
MFlNld4SpRvOkzA6E3SldLT0JakGgBY8//YRLRCiJdWtxn+YVgPMsW0I5rmJSSWBtAY40HHkAyDy
xu4eK+FehlWBau4Cpg+8tJdVGfJi95Bt8x93K/8VI7fFsFP7REQxmbWcG1w7xIMs/9ba+qZJaqop
50jzWpOp1LR90RnfuObDZfKvY15VEZOzQ8nK5bhSYD799kgjemXydN4M84HR/NHWHQetTP5zK/1x
HoyzSucTlqBjwvgX8tCgBy2+PY2MAb+0T0tv8roMfwDp4SUU5MXC5N0115kR6AAGRu6+kPljk0/3
lsDS2ao+KW9vnj+bB3/mlSgK2z304EcQn8DOxRND5bveW7GGGGKI4akerSeHioMRXkvHA2S38Cyl
eHJ0q71YKAYhQ7H+MM3Og86xGTJkfOryBF4nG8CUFVmvTV6/QXg8dYNxn7PxKLN5iBio0dOu3nDC
0rQGZr9drCz7HKT7qVflk9dWJ0+rnyptdQK++09UolNilHQUCfJaMr5zo8gIJmAJvbGIumaMaOqg
qRc2G+fkXZk529GhbC9Gv05nE7S9kP1p8ICVveY8F/4dfR/10vcP9iBPWVe/Guw8D12dxb+cR1iV
0tdtcusg9YsuzEw67UKitbajFlvWpijcckoKLh1LDC9WMl361LXibmx+lGWcecJ/UjH9mpwWAjoH
FGnNhGF0eqUg+DD5bMfB+M8UDDkUYFpTnCtIUHvVP/bHEfZliPks32aXH7Il2jG0GLlEaQcRlEKN
d4XxtjtUusL/bdFXHgZZf+c8HuAXxWEd+bPb2J5LQOy0Y1o3b+VhzgjfqZP8X2avR3tTj9gsIbi0
9yxf/5ITevH4Bml5fU5aarEgc50HHBhPEy0pG2nVSbr6f2u/qkBOxnGhpQvXVuuiWdu5MP0uoNpS
S2fePYxPG6hqU3pWsNn9l3SZPLHC8eAWENB0TRd7mSmJeUAdxIRmtL5nw0ErbNQ7YMsvsOP62Gra
29Djm9h9U2EvaReYnIPqDdM1yaETzVobQyeff41S3vLSQ9c1IJnMbjq1M/sAagQLz90h3DS24DZ3
SWcxTME8XzjqpOMD8uD3DJRYWUzFD/U1cATId//JJjoqEBMKZlnFKe/E67aUl8Rzb5UrPnxWbHXc
N4z4m+dSy1qK0e2t9NSLZ4kHe4LhSVh/AE8+X/jWPrKBobuxyodeQafjAFjz4TMdxRq47u4zE83r
/kBQI94Hg/4oHfujU2gj884ENa4Ze0D54l5XaX1I7P5hGHkBy8ldAkTZmDI1C5RhHZNheXOYN5w5
Ke6khzyXBakPa1YFhTb9t38soOZoulzvMQ00+4WnA5PqJ1SsN1vPXs15+u0SSVAz+KnX+rMb20fb
K0lo4ZoANYi0afuPmcW5sOyXuRnGOCuLyzzO+jGvJmyNKFIrI7DeKL6qwfwZNMkPjm0yK9OTMVq3
wva/CYiIGLlCKOWf1mZ8jPZ87dDIo6aZHgmr+G0JiGUhD0PZ/80gOPePNcnT81J6WgjLlUE7D5+T
pV5dpmsBMH7A4B3kzaN17dV/pWBcYc7pu76LoEY2PYkiOzjO8uCM1FhJdXDz6a85JRRlWprGrUKE
noi1Y3HZcJaDcx6XdZ+1PK27wEH9cR+r/DmXfaTTaMfWHgO8benjuFR5bNrbU4qQ2vd4KNPus8IQ
yMruX/m0vRRCKm6CXRWAIS7Mk5bLV/bIyp0wi8clO2XKfaBU3hMzdFaIz/6/UWoPLBN8BBnrYiSm
M+YAZrs4vb/9MqFJXZf+hwW3zcmQaXn2s0VF+uRbsW1xgVH4voP1hnYjH2pveff2yUFN1CahdJnZ
/3Ez+V+bmbHdmvH+A/kotaXQTuC6W2CbNRWueCpLl0xzdVpa/1FjXiZWEEWjrD510J1mzt7U5Dw2
rRN3In2rDXVPFkA8Lz/bxnwgnPzqF3vZKv0baxQOuRR4vMvitOB2muoJNReDQ2A67acsJLiNvJp7
Om5D68y58eHVJkogUdT4ky5rbfzYCS+SaA59oV9FVUdTnUEMDWekOaq5lD697f/k5YRJQKSBWptj
x28oVsRzk5qd1dBnfki2wxj1abSm6+r7L00Ltun77Moauv8Ygr02XAM4q9/LjnFrPzg2wq2I3JrH
kp6Ibq26Zpmr4hJhIAA/tMM+RQJz/OQX9q5owVHJ9lv6mSHBR8P7MHQXPEj5wdsqcp/M9kIEMIpu
KYhKTH3MOgZLfepbQu+Uaflv/BdXUCEGb4t3c9bViBBsiTNjUK1SPBHudJb+EmvFfEuL5ZY3AsZo
uEjfucIlopWk6X+NYgTAN/5urv7fVJiHraVOwAFRN+Ixb0qOb1yUjQ35g5RY4SdYvfrF6ayPcRU/
BC2/SY+yXvH17+/frKyjzZvjTvNFtewgMuk39mQ1rTmyPPUhmXssf0OLjOmUZczfowI1AZGamXjO
DX5bUc8qwvvTnYZC/iZWfiE+m1lZ2ttz3C/10SDA4mAJG1/U1L7RzJ4MreO0ciukU7j5ZH4pE3U0
pvHEomfgwPGpW6snHDWf5eidl7p981du4tFCX/bH373j/6exliLGtPpa2snZE9Wj4XFKJD6SqLZm
LxRlIWVWXDbTG016ZNtaHbEYWb51LVOSGq/lTvjvJ0aTHslgPbptEe//TNj8U2qo5CvLnPqU8sA5
jkfAXX7kCLouRsNkpH6XM9Unn5QnmLVn3XNd6+fR8t5sE4e9ax3X3I4sb72VYnwWDWcOKtoshxda
n9/+oL57NiHkdv/YdjhXXYLkl6E71PP6KnnMNJ4W39v7Kr5NSq5/S5Gdeg0nkl0oonEcuVyAE38m
MArMaMdmJsrfa1v5ZZjLe4NcGbXYJcCLqZRqN33WluTeUKw0peOHdVHlB8NXEfJx+VlBZlli/XF1
5Ydunv3UmXfleb+OaCBPaWV7D6ttyq+FdUuGO70O3XQjpw3Hst58tGXzsUgtiasMj/NEdBXVs/LX
B/RXtLLmWjgNLkivuMJqxHLAnjIga2YSiz3sguZRWXnuyturtKOu1FFhyFWjRMSuIm1uaMwmH01o
oQZQx6yC4+abKkd1WOz0yv4v3hAyofr8paYuwgSWHf3Jxju9uJfGbtdQG/pjscyxnQNL0dI9jTqp
cg4hT+n0n04FRvM5Z4GmlVBfBdaL5dNWjYqt1u3jgUQDfDfuX5C8R1V632XiHjN/OxldEU51ezCZ
kwX0PZzFCzD6EA075b3R06hM/9pEtx4yg5m8sm4WPUjiGZ/bQIx9rx2UNrxu0orkKKlKdPtcJcaL
dDiQykT+yyfECaW9+GqjR6mzZ0awp2kYL2YjPl2+27C3RGi76UHLnXj/003KlLeWTxkIGRiiZNCb
RPOgYCzW2FFFPE+KDQapG2f4GGfVRWg4kIlUiOW0PI5Q+qOtiHud3lu7kwiAyW1F1qqG315afiXr
cKOIlzv1cBSMOyCpkBj3jHA5/3gsQ5k53MU6X3VwIvDXobrIxfNh98RR1/TXlssUwP953dqD4yn0
MxePfFW99kb6Swe3wjLcCUhonkU37Aj339+8rdMOWs3DjX04kmlx9A3kzaFvjng9XhK/DcWShwDv
sTV4INHeC8L215Zrby4d2kSvy08S22uC6R2hoZ6KA0RfbHWEEugfW2aGOUNM5Av9WEsNsLs6zXvd
63PuWkMJduO/YsUI3QWyUUyWHYu8eFzLBiaihShEmjYL/qHefsukjQqvPa7kQ2wt7qaN+Miu4fXE
P/LP5zksqYDVaJQwjijPFfQ/5rEi634xQNRCOnbAzoYOC0RuynZyytdu/tI+THUVzoIGpXa3D6Xh
+6rsJ4/K3Mn7I/75t0VPD4nZ8j1v/k+iaXdpAk2AINkVMp+zvA1FfbTEEqFKR1ppxrOhHzvXi1td
Rj0rkJYRqpUKPEqn/ESGx7U39bBNk6sm66eu6Y9pgjKb1xcq7KfWUsA6/mV/aCFxEOGnF5tqsumG
o5UTx9oucT+YK1P/9Dj18/sqpxOkfwv5NYbLWj7gCd5ZArzOM5CoFS9ZfupEc/fxdK+bc+H2jnyH
5gcHEgaF7LyYNmZVr2IkzBsvltfWMMOU70gMNadAFruA5A3y4+yOeTBzNOTc6m2D/Cjq3gnnEs+x
1Fhq2RzF4unBYjXRfuMsoxWVff/W6dvRS8y72OQdFUgeLMNCfyYyBS0qv6xCjwDMffxz1ZNfTmQL
9Oav3fyaLO49pbwh2ujYbcw1c85ILjAjhvQi8MCiVdgNVsNshKg2MvDnhbCu9dmYkoe8m+/JkD4i
HsyhnhWfTik/e+bgrtPcauF81EW/YPCbjJBHewrMeTybbvrgMkgU3EXM865FOj5zL/1qSv9Jdk48
Z9XBN9zfSNTXTTcvyKjfuipOs+i2naY9bhSySWf9eDJBxRz75zybDgn0aT96fQyG0IadwlCONsza
XXBE+PT98Gx7Hsl5wjaGDFphZE7MvRopw/0vXEzZ8CpSyiLJvVNR7NzREM6Vuib+BAjvoyeMKHh2
JKkyw2aRZ3MoUR9tmFvdfcq3Jq5aARvJ+2zyepo0PIZTQlPfO07YgIJqDP3ltgsGro8dXG2vKTv5
vOxl/yhw1s6ACdqzOaUHXCEjwAh+AzF81QmhbpgLhM45b7r1v17U57xl1WnrHFzLoRTeAs+Y7onH
2MNqGGQY2K3t4dSj6RC6APGWxniGPjjsXGnc1wGPkzmcvVZ/8GsHQ5rlRLqZnNDD9xxfvIV95gzU
gFyHa3LwtA0+yrmu9OzsWGAOXpCpNF+ZMZzIrRjBtOZPx0reW78+4nsg1kEezXz6Ay0A19KFWpEe
VVEHRu581+aetPR3ryaEFHhPvOzicdTxYN6EuiHPMygeOiCV4cTYGE2Tw4v/fU+gU/u/xD9T2muB
hqtRAJjsH3yybrfG9rxghudsdoFSn5fILdR/jdvFS78BAJZOZGofOeT8NZ/U30mRuLL4bqz1WF6H
XytKqrIneUmFVVCyOifapzS0thebD8Wrsy7uixn+p54xuiIJShvIvvZDo9f0oJPFe7tiaNc+ajAi
dB8XwBDxB7jwFZr5UDTLH+VmdPHgJUEqfEQL6T5mFo9kVV8Gq33A8he0dvpi80vxwF+qDoRr8juU
ojIueIrhA39YDXYRKFc2sMrU2b+7kdeq0ptYpNXDxtHEZ/2slxnibvmH4viDREUfNtb8o1MQdWWs
4V1pUg1XsP7A9XvMeJUbH+ayUSw4tWZkcjgsviy7ZtMSkfKFMd6yTh76TcSeZsf722bpA/kx3bVy
qmc/rb70DvfU/i/KQZtpcv/xwXwnwr1uvPCa3z+T7sHUz4xTMiRS0VEfNjF+i9CcvAcNTiWdzYem
Ki/59ocHYe+xPve7r8qcU1fpr3pZv7mmHeTM4ffwC71EgWlN4r2mKG83Qig7yaOxyI+lmc7tDqxn
IL+gAhcs3EMom5UTH21s99yXHqya8/8rdD9By6VpQxdhTSmuTbZ7LPSsYTfnKsj15s9Stg+lsog/
YuhKAnhLvEz1XVTuf8rDmCwZAAE3O8GUZAyToXXhfTad7GKrWcSDBe98rOoVeNiBylvwRnCvWm96
vT52ZQ+N4ikrLlu9+tCc+ZUipo/wIx1mgb7FLirJlHTrjz0wDLbX9WRu2hDVQ0M7TcrdOhn09ZoO
qbmBkDCFRKRy7LOR+n92YFvIpTmVzVIdUYk+Otl/QrAdIYMpgPTAG9NQz2lyFDtBJ1wllgI4U8w9
wspf9/AQyLIerCrP28eelcRhaxFXMi/ko5Tjs01BM8/T25D3iDoL5cbm39eqfS9MNO++PmFC/Gsl
80EJcWCGTYATGzSmMftW2XboSkrMUr9OeBtDso0xaeTzo4CA9UztVWF6CpfKvi8c/CvNfFvWdG8M
eTASVTzf9cnTUZqVIQK50qn6Wtv95e8nzoaDg4IdC4VfLGcfl9BC/xBIChv8Ja8Eb/5ZMFhR2FhP
DNC1IJ8IJlqzf5OF7mzk31NZ/VrdgTAHsz/lRveiCLUlwOVuWAS0z2l6glqmLKzQYUyzvNZrD2Td
bc8C4nDbnDfTFi8LHpNAbzwwioG6EPsX/C4PIEZT3rKhfJBe86uoNXGutPF3q3C2DzOtDkaHq8E5
gaFJXjtqGG8bj4tWH7TBuy/l+NpK9WSO5u/KTd8T7GUM8BzieArstO0kf6SzfJk8jb7IfrTJifc+
hesbNSCL6NWf636j6MNpbbo35OEcG8QApkRFhmBcVL0b9LZHPzua3wrfQmk2D7OVQ7hzh1qwR1U2
XiELj8pzPnunxCdZA7WONjZ9k5ZGNvwnP/TcnNqGhF7mtqQSmfvJv72hlE4RouEv3V/7g9szO2cb
4NSaxmO94Ri2Osx5Tpow21xBZeq+uo6THM9JXfrBfjI1FVyy1d8dB1mmSCs3EHi2I2jHhP/L5Jne
A7q0oNTSKLsI2wUB0vUIBUXGm6s9Jty8rD+MnC1rYik2mDM+lsHpbRCaRT7YGrSaXoCH2f4mH9oR
QG11Zmyiuv1Jh4DwpOX/9LJ8wHv+kMr8S1+8A6P2q8HWbq7G9pR7Nmhl+sseoW59zcPpXJjP2KCP
2MR8xlzubzaVn61yg5bJFxr89bnq0bgxnPiDc7cXRU6a9lfnBWNMe7Km6V1woiwc9eliYdAztljV
eTx2eguO3pxdU12aGd97Rr4QiuSRpW83d6jfILY/GhtNHnfKY5IOP15eXNYFWZU/8W6V1tUk66Wi
jqEPSslv8ZniJMuDjR6wuhvyLfk9ExEDMiuRTH032gbLDud0iHaVUazeLel0avqh7mLQsH9ON1Gy
VkCocM83d6vuchj+iE1MgDo4CaYOgacef+g5jyRKxIM0TnsZMrjJN09LnAnxsGhaaC4zMY37c+UL
/4/0uJ9U+qbQM0y/PJdOcfbr5DKbeO1IW4M0vhijcy5K62ltcfpifyf5hCnFaqUk7pahHJt7t81E
cLlXQsvS0Cm8kUpy7kPNVTeVtTC+crjjX0YEnatj2kgNWHaALYJ1pL2Xf/fmz2nc1wHJJSuXuzPz
93M+QQj8uBJE0gHKZLhPp0xKDy/4hewgSBzfuacNE8nNehT2/FCt9vPSuC+GWT733nifU/93QiA9
zVh3zVtKp/3jNXeWZaLezjz1RBbnef/pyatIg9wk4GoPhkI3tMY26pmimRS9GVSXwTdaL9vbkDVP
xkiyHFFNCf3I4uUHZk0q3mb/TKX3Uuf1p+57j6kBY6h1+v+LSyIgwnxonyuvPe390UqVbjP7Fklz
1xvgUtGop8RaTyR/XWa3vtotQifVeO+bV9756sm0EOy6ZsuOevc/js5jOXJjC6JfhIgCCnbb3rPp
zQZBcih4jyqYr38HbyMpYjTSsBuouibzJNrxzuRtDqG5bW1b1Wx1mmxjtm354KONPrSJBtrj9P0W
aab1MEYq2lcijS9jmHpPFkQltLnm/Ja2VMgYxsRRj3i6d75pRL8QCDDWEdKcbZpx8N9jnCc8LJEq
b+XIYTNO9dFRFTQlPQlQTcHS7VQ3B5Gzrs0PlxN+5WrnpqQFWW1RVFrjX1wh6am5FJYxAMkrKBCp
TWYYKbz1bL8tTjARjX+BPzFG7v65fXgKA8O7Yt5nI4ZgZpOGmJXUqJ5B3S6Fnvy2w/B5KICHVU3M
QZVP9ilP+uS/JhjQflAyrJd1mitEiJSd3cg80D2QMO8OhxHVB1ub+AcBrj5LmKmrkuZ/totzE8Ag
Srpob0wQtRRN9vIrUdd/8AOzEM/9U56Fvww7PoLBPlRMWsHd1caqGiiMijC6BgLmQZV/pkOCUc6v
w5UFZ0mr+jvw7HPS8QzjC0GUGk9vzdjr3WRMX/2YHyDhnVlKPHho2WPb/9N+/ZlXwwPEvr9l1E1i
2Rt+eSrFGkyB7l7Rd0QHqjuKzp59aDzG75jy3xAOQrazC7TKGcCzofsNuehkx8olcrpfDJFsBhnX
leYzPvzj0Lo3bEIo09odpvsLCiH1/ysdLtFLnITXoYLP2ibDeAns+uANsOpQzzxGwXgRzGSzWn0J
NX5zVPk7t0vuiA4uIUqoWC7mgGlTNdOVxWBJDI75Y+n0yek9BByT1cHi8bbICh5DQ6g9g9TPYZZn
OCSYGHEAbTo5JBt4Rtt+5qLH0fjlFOm1R1ax1jJh0aeCO0r6xyh12NgPWQkjUZ/ceEKVAGlgkxr6
cwwxtaV+8K8cw4HdfrNIwCnaAq99zvug5F3ITSSBNNa11wET7Bs8tBzbKxcN+taukgJxSM3Ew23U
E4WZuTf8/tF2qARCE04lyAO+UQnUQ9vOfdKChQAVL0LTU53n76MRQRKco+CYenl7qSqMO3KyFns6
CZ7kzv0X1t1XN1v+45AWV1yu/smdloYO7e+6a7oE8lXFCpOV8orQ8ZHyZuhoP71j29pANeriucja
H41sDUXrDaXildF+jssVSZ09sz+MkUpvormoj8aQqV9LzGLvzpG/V6Uw/6moLYJVHKLoFNbIKMNv
WTXkSGKrJijuiVuIfVBWH1UF3Y6BL1UvgaqrCp7rqpBZseI2gs8TRhtNksney6w3k+73TUw8hgYW
lNg1X5TZ/xUMdTnzyuhWdRhAqtJ4lVqK/7xoKn4lSgKUJuDc4aVN1bqlMj14YqQA8t2neOS4HJQN
wiM2p6MGQrTi13ByGR3snyx8lEUK2GfMXix2YZSM5bBxWHXFk2ZnM0nGwwbflZoLdUmY0bwo1x93
fun6F5FjfI7k1FD+OqfZzumeVA9W1Gd7e80a/7HRJliHFBW3VeWYlp0kBE1ZmiFiquaaZBTKs7Ih
5c1VeONlyVg+T8/lRK0eteM/xjzsToYqeMYfzm6qDbA9ZEPl/gF8f+t1e8fweK8RP8B3ytFDaEhS
YmTVEfTJa9hEUEJ6ao2ut4ttAJ4c2BETBHjAw75PSo+OMnhOBGL0ztPRtdLVV97J/6Tvg2lVNVJ7
Qche4dXNs0zV54hIw7WjgzLngtODgp6u/Jzp2VoNVfIwVFju9YC5HM9ssevtCJ6W27HLyNx2PYyj
VUML43dUZoeaLHKOTIXvQ+TYSKjLF5lb8zooaO2xH9XI+ePsyhpenrvBkh+Bh/ootupP5Cn2NhrH
f24Gvy2h/sgmtnPjVGafk5peLUvdPQ+MlNtm9UdbpNWlkei1qyBixVayx8yas4VU/sgk7W71froP
a3nWcdWFnOX4NBqFLscsnQwVK6INx5pyGLhzcxJlj8DbaC7KSx22TM73SFd1c0R6M3zk1kaU72vk
bCssnP/1qvkzdbeH7lGDNsvvVp7Q/plwZMd/M0cDvchA6wlljHtp5bCVi1T6HOXdQ9da9zHnEnEU
Uw0sjtU6cMsvGdPm2n3/GDc9GLfyr4/EH+JNf8sEBy6cY/wr2vnRyNNrnUMNWf6hSEpqQco5SEKP
1D1ogj2JXYKD2nUWhoHV8Wa45aIDgq5GvfEVFD3DxZAvw8v7eQPppjnLOHE2Pj6rJp0OfYSaC8Ii
XpSwp/g7VFG1F2PrFUgrgqeEwNUjM6Z4mcnmay/wze/An43HDgXbyZv82NtAqJz7dTNyUtFPI7mD
MtNuBErwc2Fg5JkI7Fn7KCvOZZmzHRhtt8diqslpSPAXda4hLzKCi7ufh6h+HJo0/8pbYbJxQ8DJ
Nlh4IuO/N2G5CkwDPzwbr/JDGG5+Sq1q/AO3hVu3Z6Lv0fzCSnuyjbp5kWQ/+3ODGLoNzOw+dLVu
OPkDMLJWL3C2hYptmpu4p1Z64k3rSSOKx0nP1zyqE2Lvct9PoThn0k8edBTBQ+md+alP/oX8NDma
n9z6drTR/zpjyz7Ht6ISXYASTYc/wUIE7LjCoj01+Yuf5U+oCBOkxVoPkPwA8rznixEUvxJowRuT
EHomc9DOkalAto2shse3ANvDvV4l5Q0P+6ujO+zamc7Rn5VGtNNEOM1bdPDDe8XorUSRv9Z5wPkC
e8r9b6yFf4vHHkMjmi//PwFiqlrDr8xXKccIFOBkIK4p7xWkkFBEMG8YihgFglm3Depv3TCfMyO6
ag9Y071HYYBCzBHv1WSMEXM9m/y2UOevIm1Z1cTOFLIzHVC94b4MwSkkbvdeT4k4xiN2yGrWc407
XASHNE+tI/QEfXCAwzPStUzESWYYbDA3+idA0CPQllZcIj3hdetj708NnbXIoSfb494zrP/cruF4
TrIKZ9tAU9cDoc6sZHxi74q5oMb8O00YvgwUUKy1MDA8xTnjiMkIGBM4jveIxpHa1DdjG2Andra2
i2dKebNCmO5VgYUwSvxBUcSDwcbPYWZVczNJvABnmwlgSrOOuXPovP4hY+leVbrelQXikHqYp5MG
hbriUw2e5jlE2Mq5fMDc7n0N9Rg+qGCojgWzr3UYdlzvUtXjyRrm6CRw1f3YQ8SkQJbjYRaFt/Zm
jR068cOnKXWTK47X+WThBzvLckqAzfVTvM6smCk1ssoPbLtgt03rX1+j09y0pBEd8iBUGBQ8eMqp
YSAYm7JwQaN1H/gUmQdKush175GeHdRDdo15iq4YBkNaLL+yd16B5lJjS2diHhTT1ZEucCKPwv0k
bczkj3M+AeuPa9VA5ZX2j54741hNTfCU51rv+DAI+8l61zn6akIkE1ZmcnIc9pEktIsWJHgx5OhO
szz91kY5YU0CCrgehzreTo4WLKEMRgCBNSt0CUjSdjHat5vjFdwPCQPJ14ReEjqmALnp21n/4+uG
dr4QHjXOOHnMSXVpFG91GBv+ilKLnIQptfSDr3QSHlWBGgllGfqmFqYRlniksse+TPLxppokdKBU
umOMb9QOWDKVSE0Tw18USM4i9W+nkJkmU4cUG9ZsmEShcDrS0Kc+UzHSkrVbp2z/R4ntOMdByjZc
X5zZZlCWAT9cG3PgbsMmmMfbzGzjKUS2u7bEJJBUREm1U4k31nvBkbmpo46Bc8jRVOtaPzmOdt8K
3yifSt/IXgLJWAYhRbkvR21/iSaXqzpN031LPNLNAfW8jTQzqdJhtyujkbqFh9L9GEDtvRQzLDs9
h7BidON9V8ifo1WputoByTHLft9zMQJTMP10k8qm3To+HWpYp0344DldcdEihjPSEby4dhtvWqN5
WCIQghTPCs76HukYB9o4M7epfKd+t6RbvOQ0PpjtS6xn2sQHgjXgMhqBQKUIN6ZtpnJrKdwWOPhc
ECmaTGhk7LDAhPqFWOP/VcIuH4HZQvOQ2r7KADdf3qhsxbpLbmvPF2udVM3KbcxmL+NQvGFKmfZ8
mAv/gwK/LRDIrEPo7it8pYwTUq/jUAr+2jAAZMo8daWMNrv2LX7Ph4ru9V65rp62aQAaTENQ38nI
ce9WTeYgNUj+GJhQ03Ew6+cKhR/7YA+va1wh49jhWcmTrYeMcg8zy/yKOHuuUYk70XWqlkkq9KIv
Gw3RRrLGPw021PROMMOPmc9SRNf+3fB0erU638AKbxZn00ncxzbTUJOwRu7lgEiDeRPEC4qC9pgl
hv0cjwSGik7kO5v90ludZwmq90QV+yphsmMbRnsxsNRlq6DENTfgjf9zPSP4T6kKsgnuqeBSORUE
fgzQG+2RuETaO+cubLW7Cf+GOeAYk/w6gefssnzT27n85ylhPOFlAOeeumqTCEalLpMO7+BHNU5p
xykankcscfZMa+Moio0dimtrA0QPAXPTyEM8It5sBJwUu8GiaTFQ2Fm4ezfxbMIrELXeD16U/yZc
SjsiaJniwLlau14FrszD+GBgJAU0WrZGsOksNlvYV+Sm8VGRhXHGDsWyGWwsKxh3rBRYl8Fp8fLF
3YcMVHUXnRerg+/W032Kp/qQaZQZBz+FqAeUnjWiqeEmzEOIjdMdqm4PRm3YVkmUPIRJa/2B4MBI
mib2ky/m6BE0QIMls873zuAZTI7V2B/01AKvC+meUXUsCfSE+Mz9j5R9VuwammIbdaPyTugQy8vs
dUx9axcqetqwhWum/tQ7Ca2bZBmXOPbPlA39ESoX5bjDspHIGedg2z374RqgapbO+d4YoJ66LDHv
+YTvbc3FvvgVx+C5qYKvFE3uojkRzykzFVAY5cyOQY/OJukM99akGPn5kgG9qNnayDT00MnqP1sF
+UkbprigxxUf6eSBgqQFpe4rU7qCVYKZe0coZ7OxnCLYJNGy7x8i93UKXfViD/OrLER2bY2hZ8vl
5dvOSX0mRcBHN3Hrdy9B6rPv8SsVb6AEDg/laGDdMc9LrcJYdPjoA5a01oCEwaQbSVtAdeQITMYC
wMGeNYqnMnmTwt+2kO+DsoYGHoL4s3+bqqXj8lHuketNJb1suNP4zTZSBpISkXvKs8bFFVVi584K
+76naGfLDfNHrD2R3Wx4rnZIJVn9BZL/FTNju1MfFst9HlX4jF32nUbjlyLtYXIGc+XMYmVQJSR4
IH0QSoB5nfUswW8pV2x03N7jKLk4bJ6QR3PHPOMfAZtmrnnf1pbnHYKsOXlG99i3IR8XDJLJoBts
d1nX/NRBdCffEC9eh5fMX+d99ZtI3FZ1/BXaPqELet7E+DM4qmieQmIMXGAoeDQ3Hb1pUcGRzkfr
eepYjYejiUUtembTdpizoORmJIuiGY8VuRHKjBG8z1tBcEXEQ5k7xPpOOx0lZzFOZ0LFdymgdXyI
99a/jgnRCfqnhG89j/HdNBtUOO1FqHdVvNOinPMk2KQJO9DCO80SUWFaMIoH0odkl0Fwo6ZFSjy8
GONEo1E11m5KO5wsUFtXc+u0x9bx7QeaghwQcqT89VTJ+jLOBINkbNs0RSSaWBXF/sNcNgxmosLO
d5FlmLvOFPOGWRSwts4z/zmOXd1Tk6pWVEtZinF0pSPICn3Zp+e8y8l1gN+KDRieBfgrfNJt0kx3
0HXpwXf8DntPGj7VrmjoyhKkTVkNxkKqCakob/aq7uruo3BIbOipdo9W0U/XfKj6b9dmXJzLbH6c
XaOCOu3YhAAIRiuTIZpb5BT1RROu9DiCrkLV1jOp6UsE2tKtslek74C03Hl+je1Kobsam4dIu+ke
Y124MwyjOfRAMFZ5CZGwXQgQtSMt5LBl+pcUeb9j7jqt/Y5wr7SH6R7KgStM4jydUT7YkGKVt2Kn
9iU8zSELsDvbGd2M0kOHnThlhH1sAb3JHbFUS3aArI5+rXoMka25Bw9rMLTDjRTbsPRisO9n1wcu
5HqFc2qjMhJYycGVp44XHOI8L3alZOithqB+cgZ35O1II+cLsgF5IVaR21/M2c0NOLKIhSyIu9m2
/+rB0QdAJf6a+Tdmj8JFbxOUA/d2X20GGJRQTzyXocqIJRCtKjJML951acRismITt3fAr64oqyCV
2GW/Mjz1qS3mTgaOt62fVDi/wZlQ4vNkwek0zDW733inihSQJImmq7RkBpobaoA5gaetCtvs6MsW
RkbuRhQ2STLOiNZHzAx9NM9bKbzuiFHauxJT5X6kqsi/S57/XdGzBU0QdL8NPsMtfuL5I4T4jQe6
GoBaJ1O91bPxU7V5xsnR/ZrQBjYpPm3Y7xZqqLy7F6VvbusWQWxQmc22NtgpS2X+MCXs1qiEu+0s
veLo5y4ClbZ2Nz5i1xsw3PRgj4JYEZEI7M5F+Y7lSj729cBslFP22OcSTLTB9qoI4vAsuBa/VSqa
dT4hWUCZDCTdT50aLTCQ4AjNzapzOnEObUo9I8mRT011/Vjp3Hpre64LK0RuJxPxT9R1+eTAXSMa
JveI9NDxunJtwahd6Be2CN1RsCgmPoDmUztZtbOEbdA3AFbyohoBZOConZoGvRHY7C4SH+MmUpgM
NTfJGa8/crwea6VpgmppYnu48jTnbGcyIi2wIA2nTsbFL8S84j5o2aytMXIpXJxwn8VqfJqTDBDK
EMWbsSqRUkr0U4Vfl+vRpjKTcVtuw8rDNCta8VyNdYo9XzX6jMMSoRlZrmuYeXqvOsKCemXLrY7Y
2VrKnPgF9uvz5M53K8uMf0GXd/shafpLRy7Mjh2luIVpjn6b7uAM4ACFjsP2IFCButHP2S8WAuBt
HLcoGnO+jNbU0ZdRlOXb2Ef6BsjRfKpqbgVPSuy0FvaJWz9pe4Pf1ngqw8bf2DJGtReAyMNjguvD
aSlvamM6Sma5G7OZx9OUJxUoV+Q5Ouo/sqBvHIi+bF4SH8Eh32Rob80s01jqDF2tsklmN6vvi2se
duVySlb7tk4WFYrZroOQ4JzCH6jzsDVVT5Kv9TpMsfprhcOzjgy8eHMF499e9wBikF2scZJYIDbn
toVbJaxXNtxyFyn5LSniTj1g3zM2f5xBBnACo4R8CAIt35ZGjRnJwYmTJD6lQ3GompA2Bb0vZSUu
iW2o2x0TJQzFL1E/7tzIOmf+9D25/FjSp5At7d/UV282H1RYqbUNqAaS4HZmt02w174JC7g/zn75
58BPeBndQ+J+Va1Hcmj9yeCFES9yk6kRr+g9NkUYrLvqOlZ6WwMeQMbvZQlYnAZXmWbiN12NuYBe
EGww2zCEkeeR+RCYgNXE1ef6zOnzkRdDPyx/lxOa4ASddGpJtQdUijJVFicRJa+6ya95hODKssRn
REyQCu1Lwg1TQQaaW2akDspeQ2zzbtxkcG5XkWwvNUe2CvQzJI+dDEqUztFhjvPnid+QZepk2lSv
VRcMqw7DeZMkqAMcBgRGe0fPNo+wqQYHUVB4hlGyZsCyppy+JYb1KSzOfLS+btpiRcEbS6XLwUkQ
WfObNZIxHflFo9imZr4LQVxuDFE9s1ZhZQ3NQdnQiK6NVGsruTa9vweNyNQveA6lQt6cHa0ERn6H
jgZseNcRzFfh5lseoQRjq1kkPwaEyk2AWjwK599Ew+wP7PUI7ZiJAeINlWETmzemA2VrBp3Yd2/D
fHdhNLHffDcKLofilprD1rTDN0uziZmzg2GLQyOik5EEh2bER0HANZeFfiakRx/5u+Opj5zvuOBP
G2qk9lkCCG957iJqv9QRsI4CXEHe2Z6mHWUAgtXfPvyprfdqHjfgcdFTLfro9D83vCNZuqApJNhD
AI9Ek+JZ1oqnKHeA+rZDc54Fc7UFvAroEFsTLDCoGKvA5oeIUqwTejtj0Fwew0R4z2M67jL5lMPt
THjCfbM7+lP67RcCljY168CB+D5V30bUrkbzI2NCKfhySZm5uAQNgCtEPBsx7OHscYzo3LPunXQB
BZaTG3WaTO6aZ2Ms5YX/k8ev9sa8ChrUzIPGv2sRpYAudECU7QVbUNJbF9yDG6dXHz850xJIyE4o
mByqxZZY7wKFSCKtuldf5c9ccdtK6W2DQ2eOqlugGzQWDQ/H4rz3sxuOKor1bM3mv08/Q8PcTM0k
QHjSSgzwxvr7MCRv8aBIZpD/MCoeoXq8+3Vqcc4Inn5vI9AQVUjAeWEHXx68XD0u+rd4QKBKGn2V
V7vUGPdmJNEIkD4zygWZZKyH2P/MhuaraowXaU79dlDu2/JEMnjE4cm/OknzQQLDhbG+D9z0JJTv
HBvEUG0+PSvvuYvfBRSJVYxv2Wz6d3NJ4BzhukUoxx50syBYuuKVeFxCAhJiN6OFOYgJMdjMLjK7
wYMtP9WctVhlRoE0FQeHtxt5jbHFT+dkwMNKsgoFWhA+QjU1znZnkdAjg4cOipBvpzxSaUpotP3a
ZdFt0qh3uAV2ZVogui1u9fJ8NkZ4oQ8zN6XNGTvKEdMYJqQ2dY6BIuC6a5CvOvQry4Ngze5DPo8f
RAAe7EXQk0tADEbfLFKhfAF6oPzBtrk8DWk67B0NFQnUZz6ra+N4aGlGNqM1ivdNVcXoL9uCtVGh
qi/VBtYj5fN0iC23xF6YdBcR6YLqjdbMDOgqIhdqeBA+99RJ9cx4foGXwtnAAYPYXA41N6xtvsVE
z5BHqoxpm1sR0Dzg5gQDIt+vXPUKhucCzftkzREs0XavJmAkWp6Qb1Gi+T0Tt3wk6Q8XNQNhxo50
OTzw+qFI8nfoaWDmk67cFSnnYBEb1M/NYzDhuS+AQGwkZpm1y954X0fOte2Wuj1Gm8An/hIp/AJE
dFG39Oukqn5jcyQ/ggEgz54egh2fDcZkrfZejzbQKtxHcpTp6yBkEyGDyD6O0hPWn2diDFYE/j1X
EVlUpAGgxvgzDfTzSZNduVcwLFqX1gW6DSjEYkHhoq6kUyb8gNmz3yPBm102BjSoykmNtYuznGid
8ZON/I/rEZsYgsAg+a7q1/5yO1aoFldE1Pwp3n7pMKYLjMUuZaLADrbG2HBQ6N0YDciJtMv8JH6D
QGCsxyLlgW4/Q2b+IIBO1YQ4UwHRazkPVOadCTzYZ3Z8iUT4wGTniUaT0ZlvVRuVRddodHd+073P
KZ+YnnqkMEO1bTgxKlGmWyzNvzBELuwrNjNfYUvUCfOdUz52zD6ts0kpDX3oQ2aUHYU4DwEhfKSH
MQvDSkQOBErbMrm6g34PZkGaUi95hAgMTAtU6wajxVSxPVhQL84If4BTbTQJIhi7Llp3fvBsAUNu
U3I0g6CLthWnBhyPgBu9HklxMhlMT9Hz8kOA5F8UTcPvJMWZ1pxHMYdoQGk7HukWwQFU/t7S6jHU
46Xgj1+2BCahlt5E/vCc9MYTaJlkY4cT3IaBOtaIrFVhA8Yz8HUGFfr80mG+wpkXAXWmScZxXzJB
C0JSJ1oEGSQUgZtPsdGuu9nGEa9flMcUteTw0RqIVuA+OBl7JqCDvNmVBjIX0XXU7Utdg22dI+PF
bxCUOSgldDQQx5Lp38Rl0y/MYEuOHtEpLsTasGiuTEZBi04Iapsw2duG+UhE4Gu8cK+47vZxjTi4
MJs1FMueTZS6SmTsrqAhatphN4L6kobxYasJ6Xnv7XOu0JjeptXMMSyJprqJMHF02V0wiyk44VLy
zEnf3DNBJXi0emV1dLBV+ev76uzRh2szWEo9jgD6d7l2Oi9D92ifeWoLsv7Ke4GaYz3MQ3P128Ha
6gaXe2eZLZNBOW39RWvoB9GHNqbbVPqspea/2qIhHOe5uDWoBm3qwwxXJKmH9wxzq5+3mLu4Pmo3
/SZZoftSqL3PUTV9toSr3pmwe7gmzZvl9ve0aN2TLZvgs0iG8MUqbTBNQYR0M0K3AyicnyikQLKt
GBpAiDpX+T1ax/geTmC7FZs538b4YiANYrlsqgSBauA/TRGRXDNGnq3nK3PVED4GPZmOPIYC3l6d
wm12bFwqAO78DkJZT7mdgnKyCZ+UDS/mfM5NQNQNSrVVEONqKmzWoSVmG99fiHeUbwyPGwtdIIjE
5fZgm4cgBvCOtvp1OA+gkf0CuIawbpo12TbkGyGzc42gZktDGK9IQmW14ZZyZ2fBf0guvXVky5KV
wHRhPvEazYI8o7nkJ3LwhECO+KhwD7S9fGtBICRRp1CYF//CZPjhQIrvTmw9uU3wRhTsE3Pog+ta
cjcHwLF1LJ/j0AQNYG6aQD7mkFlYaRzsJgBXinp3QlTYR6Gxygk12oOAN66lpUZ8WGiuTUwBPJ26
Se5MN9SmHUt0EiwbLJD4xLAwIg6i/czHLgM09ClqrbXj+F/o5198p3ssJvd9Gf5GJDQWUOKxZsPw
TIvsWjA8b5L5lPBnc+TwohMtVpBACGMRycKfMO+TvaC/gv69zIKIYRtSqn7gwkuZi8os3YMdYgpf
wknQeGl8hPBllZxkKKnF41dmCi6+2Else+F7MJTKJ2tygFEY8Cl6oVhwAF7iiy2e4Y6XMK1GVtMV
b2sbH8LRPtZdQtvgT1vR2+WWmfdjYjaP6JH9Y6AHYC8N2BIgKHxHyW8yh19l4Hw1PmrxprkOdXm3
R32JXBR+ts4P0Ww+e76lvmViv0DS2y46Usev+yOTQroC/6aL6WloSbM1ibeTk/HThp1+DKQfbQYj
u9VZ++jlHsh9g66J9JXUeExzMawSdrBBltN/kma5n8H+28ZwyxxRHzqLNVfy/39pIrHTidL2yNFN
S5AcXJ0gTVYItOTcVZui8dPDqBYYd86etI7GLVEODI9Ux4J0xP5EVrBSb16cdAASPbDr5Zs5BO8I
sbZTFb5WDZJBzvU3VxZ3ZACnLo6OKh2v6NbP0xzc2BR8y4qXQ2l7NxfTO8KWH8F4Y8d2/sZQb4O1
22FXlULDQZTnZ+Y2A3E7284ppqvt0NYmJUUME3HWums7kFDX6EoTsl2cZbRhSvOl7ai3GsJRg3lT
Zk6w5F3vseGXm8lNyT8j58hyIvRjgl1MNHsvmBj/8yS1vAzXPHEnL0eED4XubqQurbABLXBkncUU
PgY5INitul3GJt7+IOXpJEa227Of7YKYXjpQV2Z01yCLj741094jAI7UBH3MJg0q0v+YykBaSJ5t
OzsjLPmKsS5tqrb8aEb4T3QBRVHBQrEatnkSXC1XBBiM/0RF/tUqyN1pPQq0+7UDVt4tPHGIpp6A
hLl3Dr29JNq7JtQbAqQQX+UlAwXN7D4P2DVVlbGz8F/sWEciLKKEvVVGKQCchJDp3HCZS0kxoX5g
F5wMogETW1q0yg0fe4ls6Oj+v01NPZ8FHOurDysDgBuBnEOREQzqERlYcWPLHmGZaot257lRd9CZ
l+KFgsG3HsJE/LROhXVMxYZ753YvP8oy8xBfoIpThJIjplkATVVFDHJqO916zAJ7hzkSkCoxLiPf
C9dCPdsw58NQrdFko5qUGfMtBy63a3oqX8eoXLZZIOJb3I0mk7/eemqS1tjHKoEp7o7e0dEA5IuJ
+jDWvncawh7FUCXyi4D/c+C4kdvQDdA66bnao+0otghZnctcGjBKbEmxNCybCANQP2mv3m4uYwDs
dtt2G/7zNfG9Pg5Gx0rOROUMGzI8GE90o4PpI64+6r7h7AO5TS2tjJOTToQt96RpLFHNe6eNwD17
PqAhVxUuO8tZ7w2XdS8AcxSHbKZ3cRnP96rnzVNGhCI0cIzHXnImMbppeZ7MfhvAUtsWDZsxbTJD
ZwsRby2pCeaUHNRyAC1iprmLvcxuQL206cPQ6H8W2AKertQ9uJER2psOwuWzuxAUGqgHK4PJ3VZN
uT7XtuVfCmNAeJH75cM4l8sxbjPUiGe/BnIOanVFm5J+jG7n7zlr+v2UBvNWIdmEnc+mz0y5S702
zPeRCP4c7qPFsVvyWnqwOdCDT/BD4m+b3cSqbuVFhBIAGrss3qaKJcQYbrNl3dUHNMDOsWBiZnDc
QZC8Fn7329MRoQkI/pNRDX/VbQ9u4H72Q3rqh+yUSJLNGYruJHO0oGihcsbdHdXE1hlQ6cKvIO7R
xFITWslH0fb2qgy7rQ+iMTOsu62af7PV4nHG0bAaFnNiHS4mGYh7PMZ4RgD7CeGcM7A5yHcTstrV
p0QrvBi6Nm0y2yehPWo6pV4npUYUyKTVGPGl8paMm5pVF58FktVNPuHqXwwZFdxe1Pcn+OKb1rHf
xyZdD+b8nFgVxIF4bxFo0Si2tU77At35Tzloo+KGFrRfqpIiurhTcMnICjVr4zqkyxixuEgzPHZ1
9RN3Q4N2sjhNSXofU6airfsEq+lhUOZnN49PSrvY+2lKM4KV+sQdVk5nfC/GFG9Kni2mQf9j6Ty2
20aWMPxEOAc5bJlzECVR8gZHlmzknPH09yvPXXlGokgQ6K6u8IfQKK7JbF6d0gIrk3y2MPNaxd2a
TXXR6dlVyM7gFRWeJhSXOBuhC0ZIgIfV3bKNS9lrcNf15KNJGBwhAIWG4Yle4KuKLrAz6M5CT8Pt
bA2HIUFDQJ0LhotKvQ9q40XP9Y0zJ2f5fyuintSRvk+GgE7SdA5cjFNAV/9Ou2YTOMPVU9WzXdYs
g/KzEo2TNhvf3aw/FV7jif2Rish67m2ZhtATa+FIdvMBnNsBUAnD5v4XTJFNnmZ7IDaXyla3BnDj
jWdkjJ+zK7Duq057ywZUBFYM/ZwiiO9mZN+aar5p/4gvwwXzzvrYxJ1HoaucSEfhFlf04f5peUQV
MKIaGL+Z2q+zhe8HG4/ZEz6EzJzA0/lV+wimxPlF84VZVJik5wGcltsh6+ZX9qdWaHs9n5CH0shW
FjCk3FcbWg4Xh8L2nNmXhvEcjiMBOm8x556WF/9ubQdg0NRTxEbQjBowogwjcpxsmJiMOTMiBS26
bQZpN6l1y9yVlrmWMooNTO+u00HDqBWfcSfGMxwNWEvJoZBCqrWzEbiLQooS4NoD4LI7gjugAdQO
v1AyeSCViau37ROOBchSqsZGI/9AJX41RFiDeWn20RfOUnf7bYqiiKhnuXBvrfL3AF4OzWcUc4N2
KZ3mpHH1U6+rqPrjlSuNhTpQk6VlTuO2HZGmgAQb0dnszWmdo0pZk9dA3sRSg1YuIuSovh4YMXx6
o4JOFUzkMllzwGxiA/FrHziNbxw0PNuZqx9aBfORyTQWHU2elNHXsQq0dd2HT+yklxMyB5wJHAkd
VZ8mruJvXTm7kLaZzWpW8mdkNfsE4lZDhizNaM0UxmumIU+bTflO6BDZaAPdD8X3pIrQaRhwBsp6
0geyKAoBRbJNNf/Us/hmMSqGgMn0ygJYWCeMyXwnOxch3KC5PfTo25BVz4jmpihqGCYkI7881dBm
5jH6torsKD2SedLPkEXu/wbJyOWujca5qh5+3AG0FK+voy2g683sc3ZWdDVrfV6pPljvNqLypzVk
lUgcIBiz9DXICabuP7x0WlvlfK2zHh3OdEQNUUDK86UwghWowl8z2BcjhaueQRjoSRTS7D3v04Nc
V+iHyP+807w+c4Ss3DR58wHrByPKXaZLFoeUPz+PLXID1bwlmRj+0ul3va2btZekzy+B7lLzIhyh
xHu1kGp1WnOirSsTOisNq3+6NFqyalWHTB3vXAA+vnpKtBb1HSVIMOyoVzFUiMrw8Mll9huH0Uqf
fYCR7i5InJ1FqRQABcffVfDo9t3t1UOVuPfS0jYQikC76ga0CLO9lzrW9bF2bDAQndtwn/o6Mze8
DBFeHq5gWtCKSN2lmVElht70jOORNq/lHh0QYIupNN9zeD+LKYM2aUxLDfq2rFD4BsuO6x+QLFQL
mDasbH+Y12nwXnDQ9bq11tm2FLoAgrP31IROmoCG0eoUxXh3a2uuuXPbEBlAswaUAPElJP1SS2OP
KNQtRAh2aNzPHjQQ9e0rBlFieU9IxkR+tJ9IGF/trPxBBQ9iMctdtkqm2zDXccj24dngwtRnxXxV
I4lj7rzJaiX7gdWm8Fp4YHEEDrakMW+POEui25mQPRjmqmpp++FfQmsm835qtWHKHv3JcZSki2cv
4ePvMxWpX2b7/kIrkbAtLXqzrnHvzOZFq41jDeeQtgnY9jphgj+fvLo0NxGLom6LV1pmG9MjU5oL
yB0mcCEE0ZZDGz1dEzaW01sHEFPIcIOkoNAoqSKGN9+kViVfNAk9iLG09Z5J3EYd8icgCAS8YkyQ
Bz/+Gp2I5dTic8ZAkuAOUr9KowcaCbsMa1fExdw3P6xOGmYiiZPZqMS3X07XQ2ZG1X1taAHfcsz/
NN5k4b8zhKvcSGCHQ0zfDN5wr3I6LKRHcsSyi6sv1PdOeja9Jap9cy3atvSDUzTPueeWVrx5rX8a
5uyzs9RxIRzgMQhxCTGvHg2q1tVemsbGU96z92WbiyrTiG87cDKlvyFk81LUzU9BY1Th9FxgVv0o
xHhScS9Z7GyLmZO0TPW7VbVXrww/RnqwOxvY/I0OhQXGF3VNz4BC7tD2HIl4WcXAIZsuyjCD1fAd
g24ySLC8+AqceJtWDBpRvwUMDn+SjnCRa3uvQkzdzb23FtD2wnbEG6lRy7vuRv4lUOBIUvWP576k
gGoza6UDIBqAvbDictJKx1+RRCwZWO8KMwCJAqSjp4WBGEY0mjtH0sChzgPQlg4zNtyYTvTG9W06
hOELs5+ZdN+1kitSVRbdZISXcseYPihscewI22B46INOG7bPUDspyxj1DnR4mbkqA06CVnNW6/mz
skGsjmNioDLAGYYl1Z5FgYhR+UGSrzP90JXNONCDVZiwuV6yDZ3ps6tKYLDD8Mp8401xwgDpF9RQ
e8q9cnAoFwMFHJB9SXFMXSht/ls3nVWvGjQhmmvvRUxS4VgYlNW0cS5RWZ3LBqcEu7t4NFcWpIE7
vevvIHCLZQeFwamHfFUDqSAl+UkaOKtkeCChXtosOyhI/UMvCu1Hayrc6kyfjJcZTMER6NYkalPm
WxmgEF7Tf9l1fNc/ZmEx1upij1E7aErw/hagK+rMGPXozNrCVs9/uVgiPO2MjIXWPOytZ5H1EGma
kEZmitUpxBv7pwqClxytASQnf9sogWU2k95ovAEwEkWp8Yw/6Dv03hdMR19qFAICH7dBrXCvdqNp
eAJ0lPWIuV7pTWq3bsKJKCoE3QYGtxp6l501AdvgzcDm77tZ2WHRSQsPn+0qbjZajdq/AaoGrAZT
Lq+gP9Hs3Hk4VyTgClUWZWBPzcpwF19yjqC8R63CaPcmqUqj19/QMjC1KXeBkpwGyn0K/JMrCiIF
mKisJb8JOlRlBkBYp6FKGqYt5EpwhMad5Wv+iw+ZidoCbx+7OBb67GynMt64PYC81DPilY73YFha
hzZrwm9zxk9en6qHjuN0VEs7hH5yS/GyKpixAqh3i29iyDsTD8BFmjEfpxqoz5Sn/QbRYF8jUyoP
UTMhupQjkFin+8LyPIgMeQlmtlaSdxGeYA4GYrJnXahxhE4K5DV0iUFNm4hyk+hFPd4z5P/oKa6N
afo0reJEeNt5+H+jybV35vjWp9Em7rorzKmVE+r9AdnsCnVX9IOi1FrH+M2vUEVRFrQkQo575iVU
9TolB1nEThsZ91rjdGsCek5xCkCb8QozmMYMYHX34DDO0XgezCJ5DfOY2ZXdf8+AfHb0o6RjXFxV
v93rbf0TNNHDrchKgMVsUkD+CZ/smfW+d7I7A939lIEmGPqk+eXio0fuiCrdwGi311cwGq6NKdZw
EV0591SY8UenFGdriLif9sZPjQ8rax6T6P/4hHokD1bJMF7NQNkh53BElm7rNP2xGZMdzd7XNgCp
h5pTiraaKGQPjYBGIxLmgjgtbboifqM6h+vlLucMeY4W9zuNpDwrxXeAWVrfIRbUnuaiWNc2Dbqk
fsNVZaXFzl/NsIB+zyelgWsVJUzT4iQHi4GRBWxGbEZwy8hCjDEaTntDZRGYqx7YeWGI/k5uwneF
yglC1vpTae0g7rMYLgFzWkDcGyhYXWE4lg4mVdUt4gp1G3yvA1Z3HGmq5vWwcBAinnVkaSOEVT0P
jXi/G76rqryCk7JXMwTkuhm2WD2QEklrq4yDte2Sww4Dd0UZtsgrPwUnM07NpTTbbFnZ7Xo0wQSF
MMQXxqjvauw2EiXZqTOtzEogDPOu12EwWqJhElTwJnIE50rGuU2kMOMwzFPFohTN7JWrogbmwZNg
sr+c0PzOGOcZQ3BkkrbVRA4+hS21hcGBd0OJwAUiyhiwSISwa8CqZJ6gYJor6th4ojmju44xIoRh
uTC6Hp+iyP0LtIccfQph1lbzqTdowdZGxVw71W4jNVM8NwM0WSRFEkvZh04tN974qFpUWDS+Xtit
BxMlI0TjYwvVAn0mWfI/Jn24GBYcI7kmm686l/DyQwX9JP3GKu4WgLQQM8o8iJtZgxwC3XPFr19n
TDm3euCjhRM0zKkyblsw/q3gNNa1ta07HOqg6KFEvQNXvA5V7zccoieBGxxdz2lZAogqXQQ+gv7N
cLSrU49vJZMraxw/ioSjK/eeLsQztOIfaU0NOZjksHoFZaqJq/klHJGymYYWWM9cdd8qItifWWZ4
h7TXg402eV9O3nwXIP8oiAhpfZfsZ7M44uHDzYg3sGnhwTpXjW+W6PNtQjovVlR6sv23fJuYaWje
zHDJ83NahfvCSTiK5uAWqfWIRn13lEc5gdbK53/m4Kxe/Vxm89ZjM3qqA02oeUE4kBmXsklUGZYZ
Pq51wX72xRpJUU0kV9snivUfCIqdaAPhS5GNu6CzjjV2THoWrS1TeQ+MeCsbYvAA5BD1QCOc7Xz+
QOWXXdTpW2/0wLtol0nWFqsuBQXnkmdkTfEcpbqoCpczA+dPJZp3DOJA1rqrukVH9VEhARtlgDbP
LsT/ocDQITd+Iah21Hvzlnf7jq2T7cFzAkTBIraOlhD0l5X2GAcuNdrLIjY1wNnqdCkYYZh/4/LR
xNExoQMaU4cmSLK4fsmKAtHFZ/sG8hmWTvIB2BYWIx/ONeSQ4PpL5O8E2O6SkcGvZGTuXMDtL3NQ
ZAltl4hNY7dEOGawFoAFUmnCXHLnMuucIS00vHajKdnebKZ1WX0mAMcHAAaO9j7Yz8b85vO0stxM
A61hrpVtS7caxQeQMPRe7BMuBGszxjwYLAR/YSGp7cSoydCddoxo2VsqGIh+GakZ+nYPLtj2Lw1C
E3BZSjqRFg6C2KPYwZKvw4XCyOuo3Nr+JyieCTJ8/FOg48MfzqMGCBJenI2irvMy5T9cegpQi9k1
KjauYHCWljYuZr7sRGHs0hGt8k3nNH+QjdfhP+Z7DQKULPAOK0AjCM6hVH3OPs/jrYFwclThn2nd
Qo/WffRtwhyDQUawLrp9ThyTd1QUSFq1/RX4Ow/666jvo8ChYgoBQVHYag/uwgjjPMQJq0/ODkki
fx2wajMiNL/gjqKiCbv9Y8jHVd2VOJP+mRmXuJmzmJBas4dPjxnvOBGQ/ntgLBo1M7fyUDqOLJYk
kNuXmayksr+w6XS5EdleghB/UJH7K6iByaMP4rdcn//wU73SLwbTgM5MdjOYNV14W9inu6eh+RHV
KRshG4vz3qZGm9Aadg2MJKUVOx3kzshi8sqnBoAMAU/5HHYDqzdDQhv8waJ39MWYoLMwMVtjisFd
wDNs6xYTTIfHMH6HOYq4ub1iDSr9S53ROpEFiJ+OuokLCCLtpoKCgdfIiq/r6yaox4wW8pthvVng
0uz6y0VpTSP96JWPOGBIqO+q+W1AmxIU3T5ESaQtEJfRTw7yxWZKeoUp3v8vtB83cfibVT8RoNG/
UDxPVFpoCFAx2chHoFln2O+MgeUvzM5gRgG6EyMUFCoPXPPsxK+m6+9gXCFesbeU6DjjqU5CIOdR
FRpbDfgvHyqwVSg+eGRgrxSEDz6sbl1aT4iuMYrlb9sGLCn5tx7CLNCKlVl/xcyKWNNcnzx12lqw
dbO9RqBg9n6qYZ/gPLZTnPGQV5gsNpQUgsvpEMDRp9+ejahwAAne+2FPtfn0q6ERnsRPbm0yN7tK
i1daN8kVBqO6T7SXkLXhuOWaochatmrbewczfcbNhdXJVaBuduYCZLvJ4h1ecHk68gPG7cuS7TUS
Dlw1pI33WiARy19EqCb1w5Nsl2rUXYedvWBhceN08t0cKYACE475hlkLPOhyWsz2KxicfsaI2EGY
DVT2bG7Y5SnhkthQmd/y4b2Aj0RTg88d858GhR5QAgjsqscUVctab64pN4Rx8ZOnAYZmbUA8Y5FH
Xy1olMJB4ku7etmDaw+h5GBgup5tf+9EeXNBR2bLnLpacF8o1Wnutfa1iJMvfPUYKwVUmPh4vINT
209g6CQaw+g7UH9yHs+fk2HvuJWJoZ5yqS8zGtM+muRG4H8wMKmj7lKC4Q2VeWVl1p5nwd2aIu0Q
AHf0iddRl65oAUOH7yic3/nyE7d2cD/wpVmMFKeMsTZAq1eTf6/xYO37cBdwkqg0FQd0baeRHJAt
l5ffSO4t8A9eezonCM8N+rCJsGbLveqSc2d8ylPo2+zg6tg8k7hFTXgLC3zmcoVZDV9OLY8S3Nsa
AAV46LZSUdk1toql780xvwaTIYFR6dp3Rv9A6CIa1pClgmTdWcWKRYJsxVq39tg+4sSRffHk/0mb
dfshah0Qxmgcsot6An74qqvWq81PuFSnFEe97IMvEXE9vMarkTMFxerYDSpH9nGkPgqB7w7URAWG
m067SdApjsZkHXnPIMJ8usOIaKa7AZJgSyeaZpmP1iVCqwHyipLKyn4oEBNioVZ6cetdREMBU8mx
AhN3abYbTpzEA6VoAwHUmd62m5LJVcnxMfYPxgGnqEkXSvPEkkjiRLa3XWvtkEYY4aVHQaMGoZob
nlgXHfmtLBj85RfoG7FDV6b9npLAtwIvhtSZxsW3wpynpgHtaN2WtQF8x80eE0QRAlkYaltU+1a+
75D6VissuVaG4n3PgYl/FQ2bnOwgSrOdVpV3eUHRVQsirq0m2wQYt39NYLK5kFwpH/dMknddjVCn
VpxNKgNOzhH6spwTXKlG8eCi19EL4BofqaFjspDY8190mY5RmiNDaCsbYnUWaW+63z6tQj0iV/5a
6MlzMqYXbpXma8ux9j9la3QTyTRbbWTKFeTVtdPsV7SXlm157Sq2FNNayWO4s5kKdoS/RoaFKRa5
qxqT5bcP9NEvHO2zAwVFYQyJKGql72k4ojqbLdNZPKj/YGWFRR6zVuWEHcIu4oAebeh/l96d1318
6qdD1SMdV2ubqturpXaXRdKhbgWaEgk9Tu1mgY3LjlsgZ/RApaWUd9k5c/VB4wn5APSTezAIcWLt
NJyLCnqKaaLvFX9e6bAvzA7/aZf4Mk3ToZvrvyZY6GVY19+Yeu3q1H3RWuuiN9Mx8JQV+umYraKC
4gzNF2OoSzKWv0sfQeQCZ9NKV29I6vVUEzCVyEpH/NTNGGa2Pw28BMWvPppAWVknXceIFAemgzIl
H6oX7FXfOhS9/pbY+jX0HWthJEismNl+sKcjet/7uS32XhY98Uzc4uGzg/F/i5DpyL3km44tz0oz
PrK8OSIQvq19f28QAeiZbUPEPhawnpajm1w1M+NL0Qq2PKRfckHbsTgaE3k/axp/Dyo7xzQ3QT/j
qRFuHXNmLfv6BpW8Va11B6cKRvSQULjgOEzHSqN6wrxy8JRx4YTlT+ZkR0upX8cMayDXrH4P3Io4
UtdGi7d21FyrKqPd0J/VMe6Xit5uaWTuVVzT7UrbBsKWhO3zkuTgEvPJ3c2Z9khRaZbkcgADx6Bn
B4V5a7B+sw5GLQWynQ8Xq/5ScImO9Bt7W9XPvvpWEzfZshKOQ4IWpPLWZ2r+rlUfKrumUOkTb4y2
OjuAiHBhAqNJVD1rBXiyM6my5DRN/6Mm85pDsGdpucR5Bh5EnzdgNFsVswLzmx7OIgfwmNPkqNqz
6/+E7ZOTj/NPdszEIElFBr5N7liTMoYTBzrIId4vg4m9eP05Y/hC4MxITYnAdOaYDVwy46tENSat
Qxhb1ya5yxnDgpejQym6X3P4mvDBvCuRWJZaSPcUhNJm7j+CZJYqR7qDDUflOHxCnWHoxVAy7paB
Zm8H7AC08YMLlbtDKHQcFPRRzZPMmgtX2teGDk8FSqf4MKFkx6DBUyR6gV8v54Y5vr4nx8ClgMxe
VdOjVZNKZu8jgjKGSe4YzmebzGKkq0B0LnRoblXDBEbdSbTFaGylte85CJnJ+iFoVw6XySaVOxPh
xEyj9KQwdOC50ZGio8Q5S0LHO/ecqDL1mEH+KzMIXhVWCrAAEgdTP8jnDxAX+5HI6j1zyiTdACXB
e3AZPsMfvbl7SYu8wzubdeUF85b7l2O10f7FWgoQmJRXvfthkdz7GRovmP1Impk2SHoTWDP7txxr
FAwsHl4K1HiRZwE0IG5K5a8C/cYz4QgFMw3Vg5P/6lBvRHGIks/3f+8teZv83QxkuhjBw1Ma6fY7
d5NXe+l3FwJOIvXqeEqI6C7j7puFYcRMJPV9lmBUazNjvLAEILLL3pLor+s72vtHHkyrPWWYVFFA
VhGnFt/ERSKvUz4SK9m42U3L/npk5rxnGD5mZvJAAhZ0yfB11XY6qzJD2ZZV4PYzweTUc275JOGQ
z7ddfGZLUDVXKvpCOo3E8JVtEjfI+qMKDJZ2x/xq5aJ6OmAGNiTwlHMoFGhn9BBV4ptCF5trlLSQ
ducuStuDZKVZHl/GIV47/k+hIoKGcwRQp2Aozx12sqyBHe6Vl6oVCX+8WMEZcFQU80sSs9jsp64G
sOqmcSVhwoCrIuOyVRhaO76kZjMDZQN0UXMQH3iAzUdqXj+5SP2CBOISral1Yl0d2/uU4nDM0C9Q
QnEGh0TwOjhPZk+IK2RPbCTTbVYYy9b9d/7JvlLR4FVdZRE6IH7zCXQ11xZP8btEDND/y9j5bXbu
hSKX8TXclfIaEwQyWeoEhDH9ClCxr4PskMihWGdPxH7A4zGLYyXGZ0oPr9XPnq1vYr6tUvlwZkiZ
Bn/JivdaD1gf0hTaAOckWYz+Lgp/D/Ks3XexdEYkn7UTOEspCUM3X+dRt/ASG85W9tDosqFLc2O8
DpiL4JSsq+rfPfC4/T4iiZpLFrKvmQQspODXKWbgYsyZee86+y7HhNaOZycNd4AIDiHfhAaD5LOW
4yA0wsCa3FEMu63xaCLJCSLvMsYg5iN9Qwts5XBVcbXnibIPCVpSVBNZJLz7vb+U/x3IaRIKCq87
jMiuchW8Gl2zlXxaMtpLag++I8Trf+sQabxV65XriPQlovcggV+ibpc0+39iwuqmML+1vFnOHGMh
XgJEmUz9/0qWpceCYpF7tbomLPOkZUOP/qqizDX5l30aIu+rA4RomIL0hnXxWmkZedwFeVFJ53om
SPAj9sZMwsZZjhIC0Fiy14ZOoJ20O79/kRrAZSciwXEjV+JzeN5FBI4we0jwzVkjtfZM2F0R20cW
e6JeiT3cKFmovNo2dGASQgn5bLs/Fl0V2byqjsERVh1FJNIHm5IWl5SckqnTHJVbSDi0/R/W4tQ/
jf5NTrYasfCQJJrA5sOH54Kihrkzifq/tkj6OQ0kGaIArz2kU4g5LWoe70UwQBdBQy+t32ZmWS0t
dhDI0grQqI3lDHTRzeCSZfnGMuYG9MSlE8y4ap4c1gk8pXFd1yC8o+gsT6lOnZ38m+bJKrFgbnxo
EAGluSLPlxOfCo02R/2FbPPSK1EdpOFhA5Hs9tLkSIl0Km4BEgQNa28UxgaU/Drsf822g+AafC+K
CI6FqHtFDRkkiLMbB9y5EZyNaeDJmVdyqINgpVJIkSi42267TXkSckP4IpX52enQJYjRXnIJkw/5
L6lQ0Ccnxb3ILfHtl5FDWg4Mvqwc3RMpLmvi3+Aut5asPDt/UOMb9nl0+FX3hynRViuai0YmpCSh
LEvOWFkNcrk1ufmoR8xB4zXPiUiqDDTT2Kw9iXHc8kZodiF3K4GDblsA0N84m+wmNhUNSgf1T3+6
NwjV8z1YD0X4NaOlM5jqSuOkJBVghgIMfEOhniQbuXxWYB6mF9N6yxxvwXPMadNVMcBhOfvqZC0d
Gnl+skblJJAmG41AXilNPFnErGxIJmuajf9OJIHr8qxsyucuVI7SK+RSDErSvkhX9KOYSJCTGktd
MdDGZ79wFkQ6Ng9PL3znrf+fgHVeLp2oBo8hiwdGgg7WaxeBmHQAY5PdSD5BFW/yNj4KM038lMOA
aQPYnFtdIPNEpNLTHDLVt4urWcIxzZnqooYpSQbWVjvum0VxR+3Ssm2k21TSMuv2Zk/cDrYiqoDM
/83TbYZ+cNhIrVlaOI5Kg0oOVuLsieOGJmnS4L2SrUsb/BXvLucqPJUFg3WoHUgjc//lfDJ8bXqV
2MgDhEOsrXCYxrsnNT7dlEzH9iv8zrP0bOjjDLI/z18bNCeQd/EAnvZr1dCXXtDdjEG/ug1sfsFZ
Wy6nhtcULsIt5OOQQApsHxZxF8EiBXXlluCjWgcpCRd2ipWi6ORH4WtPSeGk+W3wkh4wpRs/Jtue
3l29zzFHdIoLbqLNzq6rK8khTaCovXdZQOiNSBeqaYMC9TpOsvNU01YRsgTyekylrEeWRvsBxM6i
z5nMSAInC2q0msOMxCORxJ6VT5squNHbt6R0uBFiGqdvS7pDfZ2R+QCCi4aJBgbilr4+rBwTrzVc
poqAxmA4v6RqDmcB/R8raG/SmB+YH2ijsiW43TpkyOy+Octuk8IR/P1fjSJEhoz/vX46aHFyVZXh
FQITAkZd/e553mfvwmiy6fKH9bcUWormH+04OgDMp5FgbMc2OQWV85aji7FUrYvaaCeU8vcjXc3R
xoBhrPYWTQewh5fAKT5Lc3h6TXgI4n4lqb8ULSmJlus0t3pCD6EdlQNCE1v54VRquAXZ2iOMaAbV
dnMLmb1INCIdPtqEZxu77ReGz3dFpcdCWACKh7BqWFRAV8Z4oanIVyRJnS2nFJF46DBQAcMIcWIq
Gz7BRjRtBl2LW892dBkD5sOIVnxgvQ5VdW09zGvn9I7s2kEeazHMYEtNURnsz6WWXRjbXPDkxkao
3xv9GG39QIUFUZHMWqawIa3YPHMEjavWrvV7kmXXvmgQpMgomqekd++JopXfARrYsOwVupz05JA+
TChkQ7rtKVJuKHyjKpVqynoIEbFS0gLyoPneRPFjIPdQAVBBlYG/GY2YbNKkgMxwyRoSN2k6jnUO
6IFmy0QB17r6rkxx50x4knJWFo4OTskvX/6Vadooa2XpN0g7kWO9yKHX9R5Nsp4KB2wGdOphQrjV
zAONZTY16yKB1lJRTOq2Oq9xMLobSv/EJxX8dIpinEYihp4SlPY6O3Fx/W5oTToeAXiOrsJVOE0R
oQngrSsg9rTUWyNVjZgU1Wk8/TYB7jMqw4gLqYx7awbRY4IUM5XKqclAFWo0bm+G5689pdhOXWjf
SsaVSzWrLFDotoexkMuQEZPGfsBzvRjsmSGMelHd/qUfujcZ5/e5de8aCNUjmsAktczwsJtBMvdR
652QT7oZ6yIdZUzfZXmQrAxG++NFegYVAXy78UShjSCKhzU6lxIzOxch5CZbeWDXfGhBcihJu3HI
7wNVdjQNONAKUb57Lci60eKFLgMcswdHYZAK690HnWrOfW50/xUBhGWeDRWVGUYOA9t48gJNr7fU
dJGFFxvi5qwahSYuKNE1+RuxXtPQHRVDNgPBrmItZzT5DcnIOiQ17GHLkBCZsQx8YLmCBpobrCMI
yHU+gjvXV7pVvlHU5xVqUKOqvKvduCq8b7kwNXgvyfo4SYfwVboBCIlgRtH86anj8tyCdBZixweW
aWpiVoixLzhA8X4GadLg0ggBE+Roi/cdKXDq3jpgPwjWUsAVCzW0WUUbRs3gn5DoRAkymbOXXKTk
c84QeWuXZdliisPXlBEQFKBDxTzKb54OiiMmBbI0GqUnxiskTzKZFcgHYDJ+GnkYJcIJ8mvyEHLs
tnsruIcOWk1pH0K+CbHGaJZVPtFJ4DH4+LPRjyv4yiHdtyYmI81/Bv+uIxNQMdVd1lTznIGJEM9A
Bsms2CZbrRPlhUTAVhUU7+4TVN46LrExrHFE8xYW7R8SlN5+yjuTO/SARzHT4nTF1qUACEYpJf9K
d77EU1GGu6SwIXYJY/hKQ1IhzZJfBt2rHCiy9NQWH7hXsgc5t2M5k2H79Sr8tzzZZT44fEfb0TA4
WKjHOHZ7BBv7zuE+VsGZN22ZxcnaSNxpg0YhM3qc3OPpHaHhFR8oX8rOkFUhE5XyKewyMnzpRzyE
sz36t8EavwILMCziURELrbGmLVPHxFRvpso56VQbE2w2eknbjgM6pUfBe4x0MIwW9kJG880TZe7x
Dw7Gn2mpnbs6eVO8/p1KaEzxysEYj7XMe3pwQzs0M+ik0+/s1nwLHjd4xSVKh+86S1vKBLlkNe63
4E9ADnLk9k6LBTk1WPt0UNUPOFFLlCsglzx9Bhok77JlpfGcp+O/BUBzxANMwK2laW72xZukO5nz
Mar+GaLLKS3KPZogK7n/ltKsswRxem4knZS13CmvzPcBHE2pyxpIkhmULatHj16Br/2AcLvwir82
aoCL1kqvM8m5zcTUooWJBIWGIH0yAwgOX2ERgUtx+18kbPJZEUJ9ywIzA5MPcRAikMqALRuwSKvK
2cGj3MkEIuCYq2Hr+h1oR4iekgIUSInAulqqRF4sCu2VaMfnngJrID/V2aH3ihMQ68sYJv/qSUAT
64YlWtPsDJwTWAFS25G+WA3udeLxyTaT9SYjtojzWSahEoAq9Jq7rsFynsafVZlbV4f/mnbfiTM+
5I5IyJJIpwKv0ciTaZMlmrMlnZc/78vm0PjticaS7Em7TNjQ5kaG3WX5ZEzhOflb3aPcFIcPJ58B
ieAhXveNvI8slCb6XY/KmYg5lxM75Z44Dd1lOrLp2im4b0x6ebIBfYKSfkXAAuW3ih5fmVF7dgZM
CVlmB5NmmiB87Tn/QTOB8+u9Z/36NMtkOJdoiAngcQy3Jd+o/FLy6tQd0FWhoxYbUA/QOmFc4RF1
CJq1jwBwCM28yZzrxOEcVcgF5NUhRRHQ1lJaWvCOyY5kM7DxKJsIurgxkfHRDgqd5gEyWcTA0YaY
FqDf6Cz/zHiX28UBaQnw/fCACE+F6u/ZGHKD0SzCnhhF47KMdjGCdxmRujCc3aBZv/MUudyK6ATT
mvAZ12C3ZvunqjAF6MMtTayNyw6figIxv/oR6/YanXeAPV5lrfEIZ3xv/KpCCy8KZVe69S/Frh/a
gFQXGKdyst4Vff4rMjyh1r87Q7jWiF1xqd8rjN9RoMBZI5wSRHSNbm/5+ElXK2mn5na3mVIV6G4J
cy2FZaMVGzVR75o5U2hYJwYtuKCX+5QArZNqNUb0Qbnk+OpaUbVdXLXInEmgmYKtnLlwZbYVMngE
9J3Tm9+hSqXBKiyIDozn/h1vAtAaG8XcuNzjdRl6e5ed7MXRCM4NcS/O4Ej8Ll17M5jVQbFRR5Yy
RgKlTKXlaJatUJFWNcWAEYuxqyaw+gNvnNu/HJH+Gr34R1ZO0aMmMxSVg4XlsHAH6wHMIFJi494E
v+jYrhs0UGgr7AwE/06RP3x2bn7yA5DlFao1Td2ds8ZdykNq8nhHQJFsRJoymLttWDcYXUpQoCgM
IFnZqXnEJ2Mr52uBWSngdeVLK3N6snlJe9gD8abR0VPoBDde8mbncIM5dKRiZR2BqUEgHJyR4a7U
AOQo/12b1aZhi9HVhCgXLeXMRE/tU2bqkmLKwEL2bk87AuWJ/3F0XtuR4lAU/SLWAgQIXisn2+Vy
9gurnchZIn39bOapZ3p63FUE6erec/bZlfxzHXynjg0QiZzF/nFp43HTXRkSz8cElYc1ccXD8iVU
eichnNaNuDfqeyfjx6M0oLeQxrbajJ77mBgl+NDq0WJq4Vn9uBmWRjnaQ1qGIXKw5Ztadn8uJrxv
tjiakkrRAYWZ+gzkBRvigNWQK4GEmPfRiT6TnqTISYgdC38ylcgq3pePNWW4WDggZMpE+lIvkqaS
c5qCIQakeNXS115WD9qJSw29LGchdyL0GnI6WBfd+cLYZaL5vNQqrmYqTENmCZfwk399D2GxDDPI
K2bw7NkoDaLS39Va/xG8Cli3JcnX8tAbE09QYNeF6VTTiWWYv+1Nua15FrMq4TiNOfBzrFLnplG3
KHpK2H2RUs/EPUEN5OblKdN7EiXjaDo5KZ8X/Ipj6rvJZgOqyUPZl4t6tdLW4jiOSJ4Lu/esJgDa
ldY+zrp7iZBnRLEhu+mSk+o4U5Gzg58GN8dC4zH99BIHixpaRlZDMgR2bHXeSST5T+kHegtBX4GO
wG3ZIQQJtLP3dFI8xaaEfIsWPGcefLYnw0IBgv7Q0E+gjdZmj/VEaQDnbaJ+GrYd9oeb6eS/TTai
CyYJoRNYakX91ArnzSjy+9B0uVBIzcl8tvQO/2nG7SmTR6frDrojGilo30RCOEjbCgLcZnPjwX8E
NUwQTuhEKDCs4EGARV+21JYDx74ptbo6rHdT6GbrGTz0qhmJZsTNV0U9+aXBg8XZxWQTdxZthl0F
dzbPtcc67jr9KQkwDPn2s1vWF7pW7CAhrUozHSyW5dlb5XXQbyqBbNiYu2Npde+Az4/LTi7M/oEi
5Rx5454e0rpzisf/xb3gbefIOzPyBjI2U2JrvWHdI39Lo9GeSPlwxL4XBSss7BUeRt3fDEt/lDgb
3YFuc5HsfOpmAqbOPK07SzK7BO4UBuXB1foDPSFuk/nc+8mfE9MuxNPE20PPmU9ROUtWxJRShin7
E4kzcgSU/O6A7GB5XirTpxfSfJDCgMGwRL2X/lbV8CQoa/CxbJY7EEN7FmP0rykQ4LrNYxo7KKyG
t34KJGo4XKY2H8l3eQhiC8Mg87S+jmZsPATG4hzGnH6ZO/lvkvZZZ/k1s7l69DpW1BE/OsCAlddP
YIk/liNAm1qcoGZIirz7yZI/I+VpeTkD8jGdsHylYgL2xLk/JXShJ0agzsb/H30rd5547LaVET5F
Ir4K8omaFur5MtlSZHWTQ3Ms+LsjKoaoF9/ZiES5aFkigRozu2s32iVxrVkK5tw+BE4FFKad12Yz
7Gaq3TAftqNZ71H+gxtjkDGjTcG3/bYcWeKUo6ibHCKMVh4Pks9r1Roc9cr5xW/kBp5muEr8/DtF
TxPW4U8JJqwCZWtR0Y59+9w00dUA2U0znXqHtUf9X8zMlBRu/OomSH/M8SrrhCp/13UDrWO1xYf+
WNDytwm7b0loD7sNTT585HRY2q3t4ZzOf2GTE/5jbrIAiExW0jXo+lWIpBEKGXcUEI6B3noRQOCv
AbaXrm3rveybi8MoRyoTPXIw3Q1jiZ3KOqpEAoWIKyCPlbi3m+GXh487DzRNTpj76GtE2ziLr5Ih
pW4apiyICzjNwH8PV57RM+zh7APnfGtyi51e/CHB5g12cLxMjP8qT+wrj8zLhDsTDYvhygflEgDQ
mJLww8oMrBH2h2yGA7jlNZSFa4OPw+shYgQhlaVGvNpR1ra+pu8auxwApveZMKde6mDfLFMvmgTw
+n854iaAiZs3msWbkKAhLnvYT5tupJ1E+e+xZdrINjx5WIjXjMRgrHmITLpzCLCi9fxVw2krdPcD
s5QCHfHy9/J9SY7eWKa3GvXnkmC2dsz2LfKIRgxQHy1/Vob3Ca+RMNUDNQCm4fPI7zZsY3BSN7qN
IdM0sJr9Ahc/EuHcP4xOuI3kizWONAf1T8ERPWzMW556tz6iXUnqaNyIbdPa0OqifwE0GCIbwlWt
aZvQRqflm/YgauDsryeiC6WEBRM5KwdzR8JmluCyzIRLcgnH48qDIzwRrJJl23iCdV7RWeeZ5HDW
0gUIh4ywYlrTnIJaTrBte8m02mvDfSeGEqHGiStpjM4fPmY0x/0ljfS+M9rTIOn/LzMgNh1EFPyy
HEb4paddTw3kCx8ihL+GvQIyMIIbNW/nRSTsphtQcKCNsk0APG6pU1gfGxoF4EapqtjJuJBsNWBw
iIiiqIrrUtOVA6nA4cRmDrS8pj1h9ktxUHUJHLJcy7us7mmU+7CQ3PKC0YILaT3XCsoiRwnHps4N
fyzAwUbqvtcU4CaipNIZFIv5tLOn8Ux7e+d5KamcHSwHau9xuAZ1d/VbBtdt6G8s9l8FOB/0ifVg
LRgSPXZ0ovOtYGJX0wrJC3VRYD+VwZG2nZpjE3SHwYdFN1i0/hClMpnnM/s/CfIuy0weuVTLRKGo
p4+5Nw4dHFG23WkdkAqbpu3Vx7a+4sIRefAxM1loPrg6UQqrWuD9QvRJhcekduew13HpKGKfKw66
4wipojSbfN1Igg6a4sWeksuyROHTvSWscWHqrbI5uiybgT86FyePT6kjTujH9nkrsn1PxII2fNyK
vGhqDA4T7TOQnQehczRYbKnpopMz/ZE9kgNJKx8VogBwXlcLFZlrjLeUyXqmrW+3m7dBN9xLNmfl
UxomzTGkqxC1KXN1DlK+vkxcGC9qoV5gNk4TdQk9dBHoZy2gNCnVz6irrTEOBS88GtHmCGcfAwuA
GH2U4wCwjMq11GfXDTd9TiiejoiUsU6NY7+ym74H7Li+7106LY+NfIptMEM5bQqUSic/ZRetY8rN
0HwXNq6sIL9wk/eeTXIA3rBNM7V3JudaZbnMzQayspD902TicrJ2pmhDeKmTMvgcaerwmA6WdTG5
6KoAFEZFAPFuTVvgX1E3q6XcXooIU1tHgWkLDBU7jPE1amQqmHeI9kB1Fo8rtAcnchb204LMjV67
cdr3M+aKmhfV7Iu3DuYu/olNznPVoxhTFp4ApppadbuC6DPZdB91BWPJRpyDkJy7VlhbOP1LY+67
ABbb9f2/Of8U+GWXVcAN+49sFo+RL94jlT7z4lgcGUqXwNepzl/wjqYbr35zPE56tmM/47lbO1ay
G6g4uA+0AgCy0Nqk8yaj7NxPYKWglGFhkOH4xk3jcYe9sTX5Fsu5IOD4gDf3zB+gceeyNId0RMvQ
25qtgE/g3JXR9GjRN7lWfLFp8tFhyfesms6VrvV33CA5IHVt79CtXFoshnATymIg8WyFm9mLq0vA
0X5dDDg/vFf4LZRVqHJN6702jRYPC9gZpgTLgcdwqyeD6prZfVR/9Woqd55wQZ3IkjhMY3rCwcPO
Nn5Z2qrIWcw+GySgMeIAzeGw7X+W1wpk/y5jvUPaPzmBtxCzPpqsOTSsH9pZ+gt2Md4I1SPquVYL
85YnzJn1rzFYG1/IvdPIc8sSUvCCrwokDoR6sObZqlL/F7Yk4+H2H72HrDF+icn5ErL8lw7598ix
z26ddYZ+ZhZ0SIIcgiK3UGq4D5EBQoSmH4epMZT07HKHGi2ejgWV3K0W3XRre3srB8vZTVH6YECi
grw84ji2t0EvLktAeia/yD78ZwPC3OScvjfEgpsHUvbUofcxidio/T/7xEo+bUenx3lODRiRHqMG
SeQ3z9tgzA+Zw46r/hfrImHwcUn5A1rCaCYoMYJEhpRsgFihh4X1lZK87LJ2L8++mUVHkJX0hQlp
teVd5OG+C6+hAd4SjEoVtB/1CFm98cp+O4aPEPuQajPsgJH5BhT72+yacynrc9MMj6NPQWNxSt9i
1f52IH63I7MxSwx8FXAAhoHo1HfcYUc+01eCnBoy8SXug/iBqmuPr+rbbd10r3UJZoDOdSh1uYZh
fcZYdAQ0R4+BR6FDpLqLjHLLsjPSI2uPZNCQJKV8nlnwCSuF2NFG0xSNOXucdRmm/Egg2aM9sD25
QyupX5wFmsorvFQ80vGhyBnlfdprUiny/LORQL3N+aYVJIVS0mHQZVoThjfej7V/qme7Z1BlinXu
ls9ZAA/Rw056awp2ZLPznkeMKLmtnkrX/Ur6ut+FYcgsIYFbrW7LNcf5sWRetpoYKOOdtD2KnxAY
PAkyxM+YJYJwm7oZ+3oUtdbG6Dq58fKSvRpqLqQPdNcsYK1Qn6NXI0lgzfUGZMc+U4Yc068qm12B
Fw2JCNALs/5qvQa8NW/q2OTo+2vY5zTLPktnvGbgaeOB8V/X86KHatk4EmM/0666d2HgowLH6sv7
Z48jIvlpoKsWvIR+MK7D2Adx0xrBMQKdvm36IQGSQ/toCvTVdv3TnGd3lqNpQMLVTBgVY6oKtoMP
UBqYRT1das3yCQb9xYh5WU3ydkeFSUK55GX4/nudz49JnmxGnX3IKr3ZAyrisvmNfLWpi+pSOjDv
ptE7cA9SWvrgTyHDn2FnbrJxqb9sGJt4vJjyxStL9vFrMKV8xIhZB3evajglVjsPejyKIxQrIRAr
TuHRqyn1nn0A6Xd6cRtvl2LEc2mk63E6+VlAd2M+eW2xN0X2mQ9g9003P2Bu3cKI2FWp+watnYn6
nD9nZUmyWvkIW38/J/6/0FSHuZq+I8M6FW62rUcLDxRiPcd/SSbsO5RLTW1W68GPul04lU+zpJXm
NtFvnkjYjYaFcKLqXkMbg2LlnZn12AfH1Zj5K48NX1Fbz4lNJTx07R2DuafcHbFfufo6kUmAMJiH
0yLar/EHFvk621Xt/BOMi4aMUQzcTCfdcPY9p0bHXBhmpt0JVq8JYmBHuzhzxwdt67c4rHEs5c95
U5UnGpYcYGnZDCZWPjTX/UaEI9adZhe6xLXRcMRaSMd4HSnnqJc/xLB5UzscD8aaDlZmZXCuqupD
j2kJltc8LHFZJxNF7qfkkgSyw/VG/gepYbx8AHudrn8yCEWQ8LVWEm6tZ04veOsfbMu9ks3N8Y0L
souEZqAcDb9yAr8oWi4OJsK9CDkAdcL7zGfnbk55RtuMESmop3NEYt59jwoJtTMrtBznSzKxqiWW
cW4H8TTJ7FuWFqLvCHHZ2AKj7TGtgWTGDtln/SENPWsXYNT4jjqF/t6xOuLVZ/qv/ij/mLA92yTd
Hjle1xw8WZj7MADjU9HMIohmQ+6huVKlHDZxD97aHd8nVVr7tnIYUvPG4sFHxO2LWvFo+scOslqS
1FfkjunOLaclTt0hYBn7qDVP2LFIbCNKrZJYLQ2mhTDV7lRPzGZLjE6m5G+ehn9S20ff6X7MnBEm
u54ME/oXWdQ/9kAdDTJlViZOzyTq4y0ZkDdVmnsX7f1GFagtMzSfeObZFXH2aNqEQxWkJ3I3kktt
UixHhBNuYhn8ZQC83IYKdMJLD1sFLymBuFerbu49031yuoQLV2FizD2P5njlxIdu4oWpBQnAHApZ
QcPAPKi4YmQRkoOtRrhvNe8y2awo+aMwPEu/eJURmLPWBaA7+Le6sX9s3wuuc5CI+y7Xy8xD3Te1
uLrjXO3oXV0rGMyrKKD7zuoTCtqSWkYesV8+ym64ZDj9azKE5M8YD8+LAAGrSrnuI4dqfYLcPY/y
f6ekV1tQxGfzNSxnvCQU55y9meRQ60ZdXS7Q33WnpmA1G5CSc9O+1tVSrSTFsHKkcx1F/JGOeh8G
3bTuSnWrCZU5u3nPxu3Xw0oFE0TIzsfT0dyMwPk1ZPsoPPFQuRy7KsA+K6HGbkWdcBGDd5hThHhj
He3HukIsLiZ4/X4AZ0W6e8VmUQOZ/F8VBYTUUMa+UdMFwtzFU4CSSoWr2BnWRJwcZ4SQjg+trWVp
xnK67roEYE0FWYgwPQb07fA1+f0uDiPGn8mpxJDtuDDbrNTZEHX4EMTmru/zj2XKaFDz5q7T0f4a
N37lXaXJ0cmSnfstY+M5K0y2BwBcJoMWJwh4fiD/liFZ4u6vmY6/mUHnLSEsKpZPcFxutFTqrSHT
9B4xGFzUhtOmg62wy4gMKfbobY7CZXEKFSHb1XoKkvw0Vi5vCsb4o99T7IuKJY1HI34nhqTihMRs
OxC9daBwDDnbZx+JQ8tPyvTIaHwlRf8UFPU5nHG0Z4Jkz0K9D6FH49ImZD5X0b+cbFJdCBLZqhtb
BB+rL84DU4RV2WUP8BE57eXWOTDIyg2C7zIBf53QATKW0qYDTVcUBg33YP4wBehIvBCLVpKZarvg
KBClePZb4VekJvcbBGHsfPXZKsqzqspra7sYHn1DAcUOrFNel3cWo2uHDNytT9gNZWh3aQUDH485
smjT62wTlc0jioW4+SuG8Y5kxWcLRGWeGkxxI4o/PzfSZyuxaVAUvKXVmcaJr2gyCMIoOhQe6Jso
S9U5zBZTaPXIJBKQ2siZeLi0tfsno16yszRPiShnkn5YdDW89al1zxQubG/IfCsiPlfSxxiZEXNV
y2ybW5wRLJNchabNgFk5nC2AhpgoNeFJKwUYz8yjT3oPZzaqv0ooDsnFKTaax+Wn5yRaeIN3Hznd
KYkpvwRdJmc0EX4UxwxgdThP+EEYRZdG++jU01OzfJ/lf1UiM9RCjybkwUYVa7BlNLb7PCYQPZi4
PLLyvGIqQ9cz4DgdD3nlbtwoONkZ65NCeFSnzI667m9JgdzapOu00XeNyCdjD1qNsrni1EPLNeT7
JCJrbFlFSIhdVUX8MnTFQyntf1XWkmbebkfs+CT15Li8+m8IBegqgvnYZ9NlsZYs377z/JMsjDeX
MMz/b2vKvlpFUq+xzrJhWJTpbrkx7IluUnenDPciKv9uHgB4ld6wEbVb/zDvtF+8RAHcyEd3Dzyt
PtG6QqWYKnwBTdrv0l74F532ELqmghlm2I1mTpuZ+LlNEip7n3mgrMElgOOzJEcsC/JbR0edYFef
KOI0+yvx75PT1jgXXZIBbjktzKTR+DRn+liZFTibwGqhTKQ9Y0F7RngdO4QGCAC4OlYvUR+EMB7p
Qrbm8FsMfnYaEwfnRKmMrV1m/dqarXYDCqn/irLSh5+UD8bJR8jkr3KMFfuiH0jutJ2K9gMqL5NU
48cglektkQmUElDA/UkOpXypOxqkQ9hiz47rcEK7r+voAKqy2gmPKUPuxMmJQxnG6KG3rsbEUBq8
Iufv1pte7MK1D13COooQQD3bjGSqlkrVLBQtO+Lc4/rBDX8BJGGkak/ETWiHdxVovrBWBlDLsbsb
7OM4xlsjTQmmWTR+ODTcVWUYz5XzocbqvSw+lv8AvfS4/Jc8jgETGd5LFYCsQ1DElHLBKeRlsbgg
wVP/q5nwJwCCM/61Gl4b592tSX3rwy9/mf2XiDidzYiOpTwFafsbETBucfewki+rSCxOQXtePDTL
v9WoMQSaOw81WBAimfR2RfmioHV0RrBDDmXgtSvrOzwzA5XwHB8zKC1laO1wTU3DywhGyVN/BMVy
NnnX4G4kuvGBhoFj3SwbAbH3NGpjn8d/nkUSsfh0UQ3YVofD7Og3zdbrQrohaJtaG89KQ8+Cfv8g
n5cPyJez8vYrLtszohNFBkiKyDfOwY/54apy3tG0W3z4gmaYT7g46pREQWvpqIAr0iX4W0g0W5Mn
+TTkJO52WNjN/MNEW8fdydhLijh+LjSdaB+9QPg48RVhofHI847jMRRgiorPAHIs5iFwZRk62EWC
han8Q1gkCZYnm4vIhZO+c+Nn2i3A2AmkrA9jTDR7/kA/WPtsChYN3PKh+EU70Jn1iUUJt+bRzrzl
B5j14itzGYe0J9lVV5vKss0QGoIb3nYNv9F/jcToLJevJOGgKX5RjtsT/UtGYOROsTdCyKjpei9i
hOHNX5RW8dJD5oZyi/h3DGiUhhTO8xeeyAOHi/Xih1m8VtTl93F5S73yxmntCCOUnaY+9Y06Tqo/
YDj4GpP4MJbOjrvaGRc7eK5GYALlqepKfEGMXb1nFYPyup8HjOlyxyfkyy47DqFeO0sw7QFiZdOv
AKeD9FrJNSzfdc1FxgA3iWK9vCiu/eMPzhNXpGTTpVG0jk39MIgfvzTQyTTbwYS0XJ7M4Vow+ODP
sVsTp1BzQtSYEGm4O5mNOjSo9r0MTKbjR0ELreKvqRLFif0xMIBDUb2T6JY+OQZ89yph4PLQsVPZ
tCV5jHjpkhYZfghAivOv+VFidjKs38K/ulmxDunc9JYFXKVsDr1SBW4jvK+l1wxrP6LxGdQJXr1P
m++4vNymdjYW0cekq66AMK3b4nf5dhZRcg1C8hyk50l1xU4Fn7qoNzaOfIdQhqrI9jWZW5p8AB4W
7o/fGveR+bL8zOUXiAlO5+3JWAY7jPqWMUGsuYnW8nZ1JTwF67ehpFo+x7K4gPT7YH1Qyyduavtl
juGdNvLRHJm4z08YWS2Hvi8KAb+ejh3/Z9ZW++Wv4T4viwt/iK52MrV7GqdkurbLY83dIAwS9ph5
SAUMGcUeuHzjrgKAW7/1dbiXIr7wI+YyxDNIlEr7quuQps9ueWB9a0YYeMJmRO/9d3kfEiseAV+F
tyUe7zDD7O8yjABwMytjm2QOZ7Q6el+EZ3Fm7k2YeuZY4dTh2RJ9vR/n+tdK59ck0V9TjBRYkC8D
Rdn9NEjpBGd66PS8Ncr8IZlksMc57JBTaQf4SfDSxB44b9IjzSY4l3XjnRiKbRcEjUt8hlnNr5Qe
vNWaH4smhbBe9PkhzU3dvCSFiQ6I9AxfMEMo7fcuxNOV0fQLTdSkYkAjrs4JOz3aCvgD4mca0RnW
/jFOee0n+ysV+poBvS6yFAcE00dLPxCYsRK2ps0N52uy4GLWf72L3sUYWuBqGItH6XHCLMJza6kN
Qe+7AQ2JJ/U/ZC7xWXspG0/mYVXg8hN8yhFiP4qUWZlbvVAhM21vZvoe5HmppuDAqy9ux3kkmdOt
FUuIaI1y93PvM2DONwJza9GY1smooFQY45cDJp6t6TUmujFUJbIm2EoBGU/EGcRra8TSDLXyRKL3
ySR0cqZXagooSRO0MgM4cs3LVM8XrYxn9mNYL5SZQ3+sp+gwtNFW13gim/FiGQzqje5Q9+QrB3Lc
O3MtzwN1TJc45mPJ6GRKDfYnlHhh89gZ8Y9WlD7LRlrRcEaEdspjlqNMMyNhdJF683mukv085iep
5icxA5Vyw+sSul6C922MBJIIjTwfjbkxg99ldXe4MAO9pYPVWdC0APzhWS0/XD70DNckcIN1Munz
PGfbyYSD6Kv2STgu7RM9/cNT8m3HPuMftYYIfBzd9qF1s3sZWS91325NJsWMEmwsTOwUfvnsB/2z
U/TnFAm7aTCqwNS06kLzMbKGY8+tBEm4LhPCf00wT2aX/gqrPMuoIcAS1WMVlsOuMT4URFF0Tu5b
07AKmLmp8fdo/nGuqcloajtk7wIipy8MnjbbDRx/PQKkg4k0Ss2coQ/ZAkH3PafAf8fAfeSA9TfI
dHHpBS3Hr/TcxG9eGCJrbfNbqNujyvR9ZyWHtrU3phZHbjt2HNxKY3g2+vaiJMI6rJ+HMKNjMGCM
4K7tonqRk6ev0orPsxH52IaT8hLoOgcRR0JWuzzLRlE0h8B2v5Tj30URMRpJh0wyZUIoJipDpbD5
GC5nl4LbaLvDY6VQ5LnVgdv1Arce5O3YbjpZ77EMrHqq1iZCedUM7bnMWMOjku4wTnIT9Yq1pfDY
OiLluKFc0CLq2RpGYn2Gv1qYzwaULGe29uhY1DomdaeFjLrOrQk79FSc53F4wAsNnc7I4/dgqoA4
qH04LeKNBsodBpABeZsgotd9laJ7FMTCnmoYs7L3mkNGXBH2f4goNix6xno+bD1RvNOw3qmk/naG
EKwpL33IYABkZUvuSOEi+ClQ+ZId7CY2Qtz4zmfolaV2jf0Yh12DZI+wH7oCWDfSkIwSMfk3N+na
PVIznl2P9HnkYRneyjl+sHwqx8mF3tRvm2C8eXV9zXlSLP2mu+o9G6dD5AKLpE6DTeMf02F4lkhl
8Uw89KnLEYXO1uxtdD3CLQd8DFto5PeVcE+BPZzaLLn0epHr+2TbI031Bv/guv1GW7RmRWKcQssh
ndOoTkVg7ydPfE+uBlGZpl+cjVFz6v5hityfwCOCqR8A3Pm24DGxw6tXOG9aMbgHLrhlhHHoKveW
2eM+if0nJx7OY8h4zDSf4zbckax9B3aQzgG9xBrVX28z1F+eoahofgeLyOgm35gK1rEdokKFRdei
To0mHC7VUbXNRXjTY+DJu9nRjyoOXgNaxHkVnHpW7SFJXwzEJSbVDmG/1E0WqtgY+90M2NBr9CvK
s1NDd9vT0ZpADmZv4jyzRK6dTPg77o+xssjowLdCgJSr0biP2V9R1HQsjPiLMcOnrG19qDmm9gKo
BD/KJyCThRP5tLFJI+tCxC+Dkozej66/cduoexkz1yGY6yVYVP/gF6vnBID9yjRB1ojMASBUc0AM
6+HYGt25alEcTknDpMKVHe7zJQFKhd/uFFIGMlvHoYMHuVmSS2aZ93fTmNabsC3+rGb4GZP6gnWU
hJWxh63r+RNF2P8ZClvHFsOP4zruhpsdYUqd3adSGqhcnZb5s1AdaZstbb5mmnc0Oz3Ajn2z7Ru0
x80gGeKkZLSahlRbTcD6Fi7B/BDlBhNFXcdU+Lp/y/PaOEc1e0jXBUdVh+eua/Z+3ZF45u7KkMUV
KeR7qcDMKLpkghedbIkDwTAnvGDnOvcQHAzpPnVYE2ynafYBzD7QOAbhHYWLnjPxnnMmDEqWH1GL
nbJ0rMe5znAr2hCLHQcuDQ1aS4Cbs0tYw5PPMT/OglubVaiKqgruaFc9JHbpIL6bcVbln/OkebP8
0N5bXdVso8y7EZQGuMNsV0aV/rOhIYBw0lCOprajNdIyywaILmwFWXhpv4/qXBTOg92ZPwXMgMgv
7qIU2jFDgmFdKzKCWsYVZkvxUUznJmzPGB6Rv6Fba/cDOe7bVmnMr6F34c1GS0foUaXeAxncKiQV
Kise0A/czWXGdLxrYoRVvvEzd+O75CXErrv18ooYUo3JpSHyVBYLj7x7d2rfZTjeXTmHL/yHOzoF
j0ZLoDdLIh6PqzIwxs/zB83v+86EWFSRZrSeBxsrZNztbD6xmkC8ktBwMjTmUgFJTEaSzF68D2hA
vgvJXuEjp+Jh/1fHzr+4Z6Kb1/qxJQMv6YffzjLuK9VoHl8nohEPWtFnWMmIoMxxQRKN5AH4y1R7
HzR0eASEFG1u8H9vF1y7NxfrCN9pqOQnSeGnxmbgFYc+jyIkdtCse6LjzxOUt+X44/j1a5p38EkI
FOp7est5tqNR1O3HoTZQPkBp9AxxNLqGUAiKD4oJig/carXjbwsGQElWMPaimWllL4Iyk/Sxewre
+Y3k54+hCz+kVxQHPVcMV0cm2jntME/6bCzBaziW3ynCyqDs6XCkz6PRcYaWh1xBC68M4obobtTC
JXGYjBomPvLWLvQqnTuXcND5XrBWw+cwPkFK651I6DtMNi1egMbPTSZ20qMt7BYZ4bztXg9Erorg
mJnTxp/0cytHxgflLbaIcSg6stvnNn3JDZbLAaoG2H9eaklGaFchi/cApjiIFnuftEthe86e0dHN
MNXOTftoH1LzoduaNsowb13TLv2A/hCJ+S6JqytJBs/kS1yTvHuQYXazCbLVFUaTmSaoMWn+fhOy
kM+9I0cSruBwEi5uxSVyAHD7FmA3dXAx47LUaHXRCNIp69PxAr7zM+AadE7+Uc3dg23m3yYUaJDG
8PWsmJ0ZGqnBuGxgwMiUw8Dv5cr2aBI3/CWx9PIiDijmrfbe5kOaMbmyi4ZExreI173jVRGsOLXb
HTJq1NC0sG4keACdrDosEaRJYN2kM56SKNgZTFiPJud0/KMvisXJI1ynz8g5G11CFK0A6bNz0O78
5yA+5tGlL+14yP4WxITIz2US/7gufobKzSbkYYKGHr4rZbNq9j3dbNfHQ0OcBYJQxEN8HnOK7gov
O5oxLX9QSRaPuXWgM02/fmQ6RJ7HqutCLEIDvhQZgg/NieDE/PA6Gph+qmE/VbwSvGBT0mJBs59y
gxJo1gCfrFmuiyKlySd68qGqgfknAoDGXrM3bAoL+K4fqYM0tLN1PKTcaMII3Om8xRwp3zgsMNQZ
vNOAm7EcckY+OX5KSt6D0Y8fvqkYvUoTgflwp2K1Zfy/sxwSxPuOMSxip8x81QUym2TJn5vdD5Wp
Eq0ckimDfOApvUawv6OljgxSY9w4fvIcF/4D9ozHwqn4Rr4D5XPkZDyVdNbBFqp1QOXlzE2yniKT
vdFozI1sAMBX4LYPcbGAfAWyEXZDzyU21mi88GBaY/7FcQn/GCmcrLqOAbgjwjFpWseuE7uC9xWk
IbHTINk0Vu04mS6GaB+K0nxqJholc3gcY3mIZX5AKfCExpMThyAZmGTWXcepCgl9t3UBHfuVv1MN
qsxuIJE37u+yaH6O+aJCx+e6XXQomNFihxbHhLZ0tl54GtdJW2y06MhIHIe3YuYlIQUi7cQhEHpr
UVHoOXoAHN489agZsArBQF64XFGEG6UDRpA21ble3FkizLdTy4TMzcQ1N6xj4obIjORxTMOVCKZd
bZoGk0IHMygeFcp+RllpkuynCXN/WokRR096vzycVeaR+kMrakKxmeaIFJd/mBCLm9xExGFnMTB6
KSJ/J9rO33T9fxydWXOjyBpEfxERbAXUq3ZZsiRb3tovhO1uFzsUO/z6OczTjbjTM21LUEt+mSfn
g+6mCy7cltYvt8c2Up+YSfwN/PhPlmO9KUbjkHCKI2HroMQj6ak4bSi5DSB/1Ea8VQo/qUoaBvbQ
TbfWkCVc8qu7yYro0paQpHpE31/wy1XruFupfOYVBcqJmc8Tn+d4T+LpLmPFCHp4rYvgxZn70wh3
kk3KOdmcg7Xh/vNoowfOxFkvsfSqabmPNRHrkhRfmYVxpbPNS+ZaWx8ZH/L6SuLdanLyry3bWdU/
MzGH/SrPgQzwAVm7uLf2Y0gvmldqGJyeMWA5V9nJHwyGWDWTk3z2uDTmzVtTmABkAyzhY1h+JtTh
DWPy1HOhWbp5ro5LbzD9IcD+deT/Q8j7jRahJ+BvTQv11+gILTbOVfIuJsH8agalfSkSFH4GG8Vi
vaDROcMBmDJqrCL/N57QVMsluirKN4YOwB/9FgUIABu86t1s5js/q2+lJ5hAQZLgeoTvxuuf4WO/
Q/anusZ8cxveXw3iOB856c3q2anGB7dM7E0apuJP5XEuU/X8aLv4GEs7Oo1t9tbS2LZWPUuADkjF
W7qQx9CvqtOcSuQ1piCrxqduzBqXMgtjhawAqNz2ia2W+S9H4WeH0x1ZAX45WTCoJZu2tJGRyS+U
yE8V1Ty8niOgCotYFbWsPX3iSSPAu5ksDDNjsa5j0tDZ1KBGkMcNTiwgkFkZuBxcM6P3HriCfXrO
YAG+sFCZR82i2Va4bGEiebPzqrmneGrce627VziGSUuxbs6y5LbvHJMKZaIV6Snle8y0+mAsiXpY
zSi3QwM7iN3AYcncNkn94Y5U67IOZdBI83jv1VNNF25LxNrygdzOhGkyeRi85FAl/lsLJzzMUOdt
sPybfkFN22p8te2ZDhZL1cNzxmrJTb/fhliERd9TzmhB9y7jf3wVz8SAnJPpmkeMNVgeAEQ/V2XG
yaRWR2WFIdg3GlcrnZqHIQ3+ddLyGZ3NaOFUBuO29Y6qsK510Dy0FQ7TsKJkVfb1SfY4eJM0m+mf
wahqD0cLASzUMepuOPzmwSD3Ke/5LFMof95zaDMqwZ7AdKXBP+MbS9yXCzJA/xMdRUdh+pSK4MfB
gQR1ilLLsGvvAZdKGkk7nK7mA9v7rlO43YxoWqcRjOjejX98HHmrhmTxuBAr6lSieRqgeMDkZHRU
rTKvuXmZuUdxIZknzN+afk47EST+vFc8Xkdm5AFPFxf8NHYYAM3ZgyFpBgrn+GqB2uDP4kWjJlaw
tCJRFMeuJ7Fl57w5bfAeRvltCrMd/p+TraJdnJbn2cejmc8unOEaC2bn9C8iwsYe1pa3YXKdAbFi
ufD5TH5zY6rYprgxx0tcus7bYycoaO8d+p9L66KymCp6k90H+2zGKWLvMRM91mZFgLoeH01XwcBa
ro1JJF4o1d2XtrxqlV06+gBgjiAA9B5osYLB2N7gRdnovA/opGroDPTohm5iccxifRs79zfHfB7p
i0MlI7YYRA2Xuz/bocTO3HfhhiKP9dLUFVfVvSolu+aS3AxiWost+Ud0H23OXFYMzEGJhqtXgzNJ
XQMXGP09ZUGneHbWeTIiKatXXJObIajfxyQ/5WOQ7Iea8sbuX96zcSzLuP1v4iTnKQYblc3rUpTn
Dr3UZ2Ax58kqjuFQaFl/idA81Ga6lTI/0M8ODMTq6HHKHagFVIQXPgqvgTXLwPYGuoozMiU+YEes
R8JBepWV/N9lsTQueNOvLnHbN3lymVGpZGp8BgLC6YL75unY2vkyaAuvSqkbJ/V7YaA3IBuTx7Wy
V4uBJq1LT/XyHDmEoekkTNNyTaPptyZq/oZU+mpFvPC+B5PFtn6IWp064mCzWKR7DiwqACSCxc9o
MR/jbvGwJFBJ4sHqqifkfwc3Nix9wIEdmGGXUUMwNxsQKk/abfaVn589Nf9mRMuYahoMIgLO09Sc
Bal4YwX3dbodmAjLKbosn2VUyfMYqe3UvmpF5xbeSiBjT9lMT0sX3Yp5ArdiQd9bzidZbgEJGJga
4CUlPNnf5FSNuyYqf9Mw5y2kdrdjKkoxVJf8uItBk1UyrIHAJH+wpp5K5W59DvrLpd6KjI1jMaai
coVm8b25eP9JaKoMQRvPnm5P3WS84xLZ+jWhY42tyKHh0phRbfrmgYrTHUHDN7giB8sMcSaQbSSl
WbaAPvG8QlN3L8sDORUExTmT5Ya5Hwb5L60a5sAoCpHznEtcDzEofj6aKJL7prXxE5MoSokLDpN/
GpNxxxv2t+gV2z83m5zyYM83Kc/DcLcC9YBviQelzy0iYUtCG7WyMRrmCJN7j4zo2Qg0eB4te27s
FkPW0gd6FJpIJpJpQzRpPKrAo3CZbToiaLzc+8kpPguTtcurjCvulrcO7sImn+r4DLE7JqCv97Mv
cegE87xRufU8VcVlAO860G0igF/aZA7XCKPQCmx4PhiwrCwGqOsbLIg48NYuvekbKlvFoXdpe68t
HIQ4Jz+tKXxszQjpuyzMpwiwCtYqOkMK4P+c3K+ga+mSMItw4/r1awEWy4Qp3L72iNA+Py2RLNJL
w2OTynVYDvEfLAxYVnEqRLgjVsL2uPuzYItlaWhB1VXufSywPY8+VODi3aOsgbpl7jfANbADMTTf
oMAzDnMYppTqmpovY0gvxThs6Xy7JehOvCbENdJrpLBylYiHdvZdNfS9Z2TrzSw5JEn5lU3Ws8IB
gWWeOfgigtf+IlsMd5UzuGNxfHXrDrqnf668Ca0NIwNrUTLJHR/YPrX/1RzlW6f4IJ2AzkzTMP/5
g5b2eR5/IAOuCvNFGi1gpN85bjaTG75qily4aF+sOORwUiNQqjcWkT1ZBuL74tEJIMiiQjH+iFbl
VNNC729zRrIpT2TtcJUPzw5B/uXqFVRABvGLuMGwhBnehlGcygJqo+qHXdjcoUVB6VXRpYj0DUck
c/8SVzJBkLF3XmQtmd67h+UTwTn3kPGWCaifYp53DVsf4wculXydQ4zvZgSrE2HjWtv4sddJ5S2U
cFQD1Ixd5htvpDSvHT4o7ufkmsU5TIyFncDKZPj8qEgKCFI+H7fT4JAoPpu4+WsFRDwrAyQimOcH
CeXjFAQl80vl7XVIX7tNIy5m9DwwdmjjjzoyH8KGuoSeUuWyfiVSi4AQHAAjQSUWT/7onUUB2jGf
43zvzPVnanr6dda0fXsmmTNO0BlwFrRmOwbnoht7w6J3KGzm93Xt92t28x8gxp81E2sSsc41FTa1
KTToNYk6YUK/ukX2pluvWdnJhNrednpbCeMxIbaogUOh5iJej364NloH/S9kmVRNsmc/3ZRZtWs9
z9zbIYssKTmnq6udCCsOrXxhXulUYMvrP4GyvsCkbkclKTqST0k4BETSp1WT9XtRDHsc4ms4Nwzs
SNTZ/atDpiUGotck1c3pMIYYXJPDc0A3rR9ZD0UxHht4hzwKTKoGLrPp/MhUfa1puW34b2Q4TRu7
/0Al3lcVzTi2r16ibHwU3AKChl6cJe0enoswPHTLRmXg/NPGKfKHoybAyCOZwH1zZfplz++mxuLW
29ysyh1OopWi3CLSiI3qU7np32JMfgk8rCh7pmC2TJeFsHoPsuXto6OTZFRyrTHDenEDS8Z8SHMG
DL375cULLDLSZNIyYoaQUfNtWYWEsBtCCmy52znLro05Ma6nhLxBze9SKBTQcawjxY0jXT+9j8EO
iI2ZfDU2KEmDM/9URCeyB6dGqB8ljF2ncZGnBLDagUrqouVYPZ3barxWoXkU5GA1BIJ1xhyexffM
HYuugVZsU86/Y57dLBagqEvfBt6OVeAnF9XbX5RjhauW5TCv4ZUlEx562oVSPpr6uwO0teQruOhw
6c1cM1+qUV5Y7/mSpY5ghYAr7Ni2sbYdekA0gr+u7sVtefSRZJ8I1dADjieDQrN1UVmvDuU686TQ
acEPMAu3YnPYOn5MbUndbDvHfrVy5zDPHWsWFSJmQftGoaevyp5p8+ufBF69RQdG+pvWPQ/CyluG
lYihz0mb/FZ8aRviw9YqCLIX1ZDHA+yBBsDP4ouG2jTmP6uOybKund8h5wEqC8yiiLovicDS3i/0
vl5zdcWp6FEJEvkn/OXk2hHCOe8EusOVQLaDgU22NpiGTr31lRKCXfikKtO/bUBJKwMs0ToArClO
8TsSvMFunOVDzNR5ZLIcejHTFFm9WuQjoUC6vvnRGt62U/av40a/gnrDI1TKsz+SXC81iuyywAOY
J14+bHTQPSbUoBj1eCDMS/PP0OyLrH6gxN7egqjrzKXPS3znPimNAt+zH7lo8rxPVscRedCgXjAu
L1/GZD0x72PuAfo+AfckZw4ujH4TGgKCWfyNM0iFy3WCm9oewNWRvjveVvvHN4Y/sgr29VJ7n9dA
6TjY6eRPn7TblPFMq8KtHbqXMZveLCE3WLcfFtVUkioyu5YrRcgH3Jr0THH3L1zJfplyAmh4RYy9
TCSsl4JFWLn42LWQjzpXT7PtvYJq20ctyt7oFu/EUvjSxJxxCy3eJ/J/yL9npuKnkKNjAO+YDDMI
FVrCzRw76tBxsInbD39ws53dFTjX2KWGIcNlk5jGxo7E16QnYFDhAJM5vQZTcQ2Z9w4tLZ8m70qQ
m81LGWQcXGzvkHTDnrmlYCiKT8uh/0ZP5oumdjfjC935LvE7vK1bGgQlED7+XAffBGYsWlpYv8b8
5S3E5dxvh33UlPPeRdIgIdLwZQ4DRyEYfpM+J66NuUTMP8uxEbnrErBxybEC7Nw8YeW4UZP4Iwy5
DuL8xzb0lcui02Q/FHW8uyLYllH+qnUX7vQ4NEcj6m6Jjm7TxIRFD/QvFhDQDfkQNLQkNyNQcW7p
H70g1ZSAjBrqxc05XklUHHxibivRGd+UA3HZEmgis8YN2DPph8zRFu7Gbps7pB/aVuzxoDP1Z/DA
ZcYVNS3GP1vqg9NVR6vOBfjHOYRDGO/ChT7RVP1Sf06nK+wrmDkUdbZF9RXrNFu108Su2X1bYfDU
MA9ZhQU9tCn8UhxPtEdpzM9+pl7oCGjXI5FJo0WAtvoWM2poPHsMbZbjI2Kq+4do8Ta0NItZAJu4
wKFeDOqPWAhQaTCSRo/Afxony2wuyhnvy2sfuckfHYpbGLjbwYvZRUjTCQkoJdUSWenbSIEexiR6
67D4Y3rT1xBzR3DiJ4tsFQ4lhskW9dIH3wKwOKFX2NL5hM3+s7TBLq9XHdEbNnB5sNL9cpFaLjAl
V+JdE4o/Bh0zpUMyMwp4RblP7QfJa1mHdGhgGLiEgw9Cj70DMvb0qhqWHcpkAywz0GLr6uRgzCbR
Fd8I2Zwk+66Tt8iFPGAY2AJQ9VRxWtj98dWt3B4TJv+bmghuok+5lFTHoA1+wwk1p+PhELTUdcJ6
DOPiZTTrP0bu7d0u57EW7JjBuDfDkeq49i1zsiPD6nrtOYVzHrH/QREmRz5BOOBqj75f56AFqw53
ZJAam9Rrnq2ie+V+9FxD4jNzQCbxYsDnNfGYZKT/i8bxti9ykDeuMcL9Y8BW8whTPx1glNLUstfG
gyGCE5V13cHU9S3zVHb1EP4jB6skJZVrWxGcgARIINauVylsraVuOOrBeTSRcyZ/7AMj6ggb09e6
XpbJnGCaTzd1nPYXZOiXMqP4Uha8C1Yg91hf90BcT5VlfZmjfzHNErWuRUepHTLAo757fKqKtPVi
3HEpvGrfufSzSHcW/LUETyn63s2mtAcXC4jaqPwK/eLktRH397J8bpEIg1nBoG/ZOvFORfa/zrf/
LUfP2g0vtoEbMKwhu1nqwSz7v1YDyr9ErB9cRZGZPth56R+NtObpyf76LfXUUUbkMrd5ZeoNTKgf
Rzt/ZGz6MDqGG2iZv7abf1khuH7eRgw2qPOGw0CQW+UweFgw5Kr12WiWRR2P1S9kQhLBEEehZdiv
y9FqzL1HsViIQHuRlBHbUnsbP+QqX5Kw6JzkMZdyp6bqiJg/rCjDoakxBdmbTBZTddt+QCcEjrzU
i1HkjT1v5TlYL0fNSb5tmRDaafvSC8yLbv9qhs2VXt7D8gB30kYa5SgpBhYpSkgdW+hNInlNmn4C
H2EGm6BpPoau/lFO9nfoCCKYHpQqszvLxQdkjHF8zpz2DICRZBm9MQikGOC490Y95/XSFn8tk/Nx
ouNvQFT8aHXwnnsMtc1J41YJwIHzwfXoKAz4FUBDlJGSpXTt0DG7cqeZqYq8W15+97sAW7PynjoT
O27fjLCTMHlKLPBrl4W4GGhDLqebD/wwEhlmvujBmbIT6zHsbyd8duHfrYXblqxg8t6hiOUUkGxC
I9l7zYzjJLnIcrjNEVfp0FbvnTtQqcJMCYRJ/Yaj9oUI0zWvxlPS46Xx3AnpGi9y7bLAhdPRqLXC
g4tFLIs4r7iR8dZADVrFXvuJLx8M/uBiIB329tKw0gbnilNGCBVhOTcaDHfLhBxs1v7hWcGFQ0Eg
s4A5hQdTmB2RNOeGfv6eSmKAk6ipiw7T69j71LtjN8yMe4oR1i1MgBAWZabdesqdpx4LlIqscVs0
PlQPk3+t7Ek30YrOiK/CnTcwIVjikc425Ua/iX37FRtICH2NE23Yy+5E8WR3COzpZEnxPcHLHDwk
3o7QVc3LOXY4F5P2VaQMNIc2BYSqxifE8feyp0rDynCJjVnDgN9290VYfmjATpGHtBHA+YfmswZn
vp6GiDEFczoUjUdn8L/kXF6xdAEu8p2X5bdqcJiuUqHxP4e0WTgM1ZLHNpCoh9ni63jw+RxWA/bP
lTtMhymyjlhcqlWswWnM1RXbe0CDmtzEc3prrOiyWONsP7o0DUo0BwViNidlWhRXiSk71EAmcBBw
ai8WXzA/0knX9YsJYIilk/oE6hwKvj/LtH94r47ZaNyWEUUDJ0NjJJATo0sDYmidcDBuk+BmL/tA
/ymL8dns5qs3TRKSHxSEpHgzCRlDs7halXwcp4gKChaHwk4Xaizpbc4PjKHknT3+QDSchvbs08f6
ZcbDDuH1RgQV8098NscAHgwFXQxORnoNFlluudgihpy6Jr8ViI0Fa/SyVoc14T17+B569eDiOSNe
tZ0WZ+OU/ThBsu3lvInS4mb45PdyKPxIiZ8yyjAcKP81TZDA9fKVkOC765nIj58iUIQQaKQ2Dmqu
jo5odj5Hitw3j0ObA83LCU+yVNrsXJUtWP2qW1GJF9EGH12lf5c1skMSXFRWRrznFhOTU7c0UzBy
8x0QLRE3YqnsSyCjp1GLw1Bhylcj3ijbfzZF+B0O5b1u1LdpO0zfeZ6cUh5yd3DXvsxT4BGgHfq6
px+rDxgfwA9KdA42yb7w+CI4kY53ejq2WoIWpDFuHjI/M1mwisspYah0w2S67XZlnh8rk8NT0gED
0E34uFw73Tgst0qbZ7NjBL50UNlWgEuJvCy5ZnaZlBKnGM4ABIEn09dPWcZFUVkn3jUWlFhtYgdG
Z+PYO2KMxFjQCaLC++eOUEKXfxIk6S40gn9zzDVaqOEodXCN+IbLkb0Cu8zda4OHPIzeKsL1Refg
+oIWMpqPSBoPk5se7YypHAkCkwkXWsZh+WcuE6t+wjbiqb0ciB4387HAP+w73WvgyreRBYMz9ktf
chDOOBKGmvuqNN76RZPoy281fxkFkR9fMYTR16pLrgnTjTn1fujF5t97tEsZ0npDLFyZz5M37WIk
MmAd/DaY76U5UnZG3hInCKHpiK0dqF3B3E0N/XnmoJRGjBwwwzQ8HjNypFWQeEPCMqXHqbo+NXH5
pGv/IrwZcK9zXPphl9cRIWSfds4l60xgmcumKPi10gveIDCmuXWGmntOqfECS55sK14ovOME77rE
ufRDdi9JHq4Aj1L32ep7YYePy00oGPud9igoMMWGkc5nAS5sZGVgi3orQn9lVkw0h1TfApp2ozh8
hx1Cm0f43Pr9U8B/ACT5fayXpBssz5VeHqQoUiRJaQkIZXyJQLIst5GiHn/mYvxuOff6y2Ned68I
0rQoAIip2pKDdXKuODkhQvy4iUXiys/3npd9xBVzmcg5NcNAN5i49S1WOd3daigxOHe3BuUJPdnG
Muu2QaJPhs/vGMlypymqwWvlbZkGEYg0g4dwqiVG3Po5ddgLTa4NngUpQFA/DVu+x0Q/15SCI0x9
Na3zhoiGzM5iPw3t3SK2Coojfi6RqlhTeSgKgBdV9YxvD1SsATobucb0T8sBuqjNh6kdz3VDS4Kt
gZUQj11N0PWzZnyJs+GrSbCNe8IqHkQc/H+s+DeRVPQdukVS3hZhD+eOBCTnBD6L0no0K27iQ6en
hyqzuNnyc0m2XuUCjbPs82QMJ7Pt3qQe9kEMzZQdgK4UvmuRimPBD708yE6rnrM5Ya+c//ZOtpO2
ws6ju/flh415/URn5qi4jApI6JIacA5BFX5pTbQqxF4YFDl3DWiJK3Jfu/9zl6rNiEO76sOJ1WVU
+qeznG3mNu+2RY+1UTflY6zSiMtJMRxz6X1PjUYWGCgsFt1pwKKmjf6R8+ZDU3OAEXP5hqFi3yw4
taK9ssaRihhIq6PxQlnuq0cp4oswNJabBvisQWhpC5pi5KDWDpx34h9sX2xf7UUK/2OODTA5dbme
ffWvS32may2QJ386tDbXqeX2GxfGunCCB9u1D3bEVFSXO1uP9yaWLNIjd8ppcU1Yhjw3Otg6Hfmz
ubK58FK9zdytvhU5ocECv41Q5X0eo4emKz9K3X0UdWOsxqgD8mc5NsPotri0c5SC2HYZL3bqKbbK
OwM4NIThwxPmLQ1wAUKmf4zG/Bq3/ksHgIVLuo3zgnepF/reFGppOmt+M+nuk4B8XIh7U7q+vy8A
4yb0Zm5MsrG7sDWfTApp7RnHMYYbZHyjvDWC8w3AOezkZQ7dvj3QrBNvZtflRpyLYGN7iKJVloyk
R0HIWWFMDnmk0wB22zA7+64pDpxNKRzkMFNX1x6vFBUuzeOU0qU3mhuCTID8nE97ys6RA6LFrfAZ
jC3KkY+6MQfDC15H8eRUjs3op+L8284PMY5kom/qZHsMSLVhX0NcoRn8zU4yLlY44mcrztZggb99
rJtdF34QD8U3wkSmdIvH3hRnwdYzMqgNZMp3OV9Fw9iwKime7DmL4ZmDtx891ywIzey/UGZ69GvM
+xMrLfNDShjdh96090yfP0N8Y9Rn7M2BbTQdOKZSrIf9ymk39Eyeu7Td9jNuZska0gHNgkYATgjI
WoFfxQS5boIPcF2itIPZ5junYl0q5vraztxkgjH+1dp4qYL0rB2zQN3CCMDsITRHGiUzgIM2zCmS
YUPhwjTiiD7yzmC7q61V4kfwWwx7b6JZDDkzCEVpAn2HES7FtKVJOiIiwKLJWpzPpPemr8LFO2ck
i5mDH2llWRCZ4HwZjX0beJupWXgNrEg9xkbtr3y7uyj4TkSYRLfzoQWJxIZ6TA84g4DMdZ8Fu5IS
ITmH7M33/L+F5HrMkbZPkwq2B99ONfqA7YdbmXRXIQpMAvV0cmy967qJcmW8fiLaJq2iq62E2eH0
DalNh3mnMUfRmYT3JZsWMFbH6DLWeN7k/6eQwWHBqlz7Xtbp3R8GtH6BwuZqEiFdPtNaCR31/wXU
yc3z4JjvesCh546sW30jihNa3aORqh+75VIcK8Q72wTYHqOxZdLaNTZVPfVAnDQFuLX2IoJaatLj
4hGIbiwGw8ZzGq5Y0bsZF1fPjR7q3PnGy4CRoiMg7JpKPQy6bvdESTem9NHMoadeEgrK6Y9ugSpB
SiR9nLfeXhXUZqK4l9sCVNhtNJ3g4hIeQADDhbUvs2YBYkT5ri+4XhDCuTsse42wX93W/GJwQpAk
taqt47BoMEe9x5kdkOK0GNKP8FIxMh3aEt78DIZBor2VJNxruY1sqmuh/W91VL3GtXfNyvpGFlLw
/uETnZL2wc2954bfoDcr1tDp4PGqpJRDdD7eI5qIggnGhrK3zmhvBpkhGprHZXLYuvYex8GjJHmt
hvEKve4JmPDiaC2JJxATySktV0SPEwsIKSVEJc5cPBWOIoSEnZB8BDwkjHFUnhdvHVvupkRY8Ax/
Z0qxMWJ957Tygyj4jbDIm18sMbkMwXsa5btJiHbtAZAG2g8Osu6CXW7E38osluKIkuG0+sL0f4oA
sRC29B6HxN1WZHLzFm0jap2Tg509D5Ozm2aE/Ma3QJdHwY2YCCv1ICazhJp2HYcXojf9n9mqcsYW
8lvq8j107EdvmD9y/oLctdItPatUzwXgfDmtRaN8dNENR8ZOTereoIjtq9AFc23gTprOONWYzWP+
LFsY276ta+LnnEehjZS8elUWcOx3bcHEZzwxJFvHWffC73PK5+y5z5o3elwf/Hqi+Ia1WFr5DxRv
dmLvwanVqerrGzQRQLZBfkyYuDz5Lm6ZepKCIzrcO5vf22wqifLPuJBgVs57kO6xmB9qrzhN3cwV
tqkQqZE8EQjdHXv2h4OxMs2Nt3kGPjqOS2NUEY8nOacfdhu2W6eP7lEQHxtvfAo996lzplPYkcAy
JEpoqalAHA2qLqSJ4SQYLoVIj1XXUyY6UHs9lmTdTNtW8LUlbqHFJTiBWSJobVDgiBtp+dKLTebq
6Jgk3tlxu10VF09NQB7d7s2/4TweZCU+Hck0umq5x2N4uMdj8m5TmVvbDNCqoX0Rg0QGzd2vwTSP
BtXozuj/s8ruYrT+z2Dm+1TU56lsqX5hms+A4KbBRa1dMG+PQRWYHMfqq2Dcz4NLI1CeRkSIlXkc
G39nF7W9K/uJKXk+ZucBP3SvvbtKuvOsuYVOZf648DOVqI5zmR+8NIYy6ySbBV1qJPbdMyizsHqP
cnHWbxUKxF9M0rj/Xuy8/SFPVK0jy/spJUaGEqgI4J6dF4prRbOW9FGfIseD3RP+uNnwr7S5dTRy
eM05csnc9PcwZpJtJrkHx0n8t/IHlvj+2auoZUlxMHaQiHBcB4e2d89FxGm5cBcMofoayojkMcOl
sn9C2vtbOaGxTnX1VYzYLS16hJSn0td6qLihMSGkFpNPSig0tcreDrmfwk5BVBf9onsG5Xvsekch
GD4FrjpgKQ+XCeXzwIeo7f7gOt1DLUNjQ9US1hEH0GRVf5ANe+1JpYD6qyDamfPBhrSwpCY32iRT
uJYALoqWbVO2yXuRuY9ZEzsgEiqoQkZxEnzcBCFPXu2RSZuCbzm3e6eC6KQmLqoRoM3aqp8Eh1U8
OSlW8obFTMn3Mg7UPbarv10oHv2h/Wwr92rnKE45gKZd2U3/fzBC4Sxpp/hjbvVPS67J8PvjIPtP
yg6PVjNd2Ag2LCf7lE+wzTMADfjcLyXUJBfg84dT+Ld8yMgj5h1gMPsnjOmaC4ZTGTNiyvXVzaGk
VuIyC/evZcDYDeP25C01sXn5F/s/KaeqPHQ5R2gavU6W5TM9K+s35dCJTdHTziY4Mhb+j2fPAJS0
+JQmojVMpN1QUtwBjPTmLH9E4rSc0n8N4R3ysMAL9RAN26we3ma5OP/r8QE/6doa+9fEb48zpvQo
L/GTjOs6oeIESwcnoJyltPfnYWtPyR2kobOqUVrRTJFKI9zlvvSXEvBgPdUgmExe7h65vCqfxqF7
Xv4AsK0XvFzUEOC4ZBy5KVhcw0Bvu8Q7RH13n6V68GW0ZSYTbqIWcmkSWZyhYjr8sF0xtNHGu5NO
oF4hTGMZcKNl4EmuAt/cXuHccosGGpPAAE7AEs2sVy/sFWASXeXj14pxWmMrdKyd6xWlu9WBYaYU
4k1VuDXEBKM/sahNE5kV7xVJKOOdxoRE/MGClOcYddM8BUcDN9twtyyecflitX4bXokKcm/tw8gv
KI/LElUhBZkyuXa+uegG+NDj6ATScbn2UmGr/qZYZxw+zzARBgy5wavuTRm7+dnHwoJLUsWzNnnB
6HsjmV9XdI8xUveJc7tpIyM2NtdnwtGn7bghu4OMxcKvUzw0s51uTFrjMrLhqqwew8GW5aZuuMhu
DCPHf6J9crqbsB+T7kHHnhl/abvK/AXLIRgcpGpq5XOY8SH+7ZQHRZl0xxJbDsPCoDI+rdRiHpIF
os0my4akvagpwL/qxtzXGL27iX8Og1G/wtp13R83slLxJcyomk52KEKy+1Vf+LQAKRh/1Kw5i5VR
N+m4trBqYucdRjsFbZIOpGgG5pcvVHsJ9g6rx8CkBun7DwDwfYNiPM8MDomtegsFv87VNAGn7fjt
ktgcMQ/ADx8PhVXyRHMdD5qnMNRO+CcoamhfqEEdhtqKIXVNly7WN/w8TCJ5QqiKyZAf6oqVqUgL
sqmF0Wv2U9A76QpGBa3saWHApdr6HsLgvzIq5LjxPMe1dr2qOGFLIo/uvSWwXCBuN5KwX52BOd1P
VhzQZ1yqApESi0P60ysjx9Mg7Q4DIlAJX8tLmhp8RF4WmQYqMmwxGGSNCJA+s7Z99c1GDJe6MkZ5
ZkIa82j3OrXmtQj4LRc0bmuEfxrV8GR8TQHDU73Wmub6n5gDyGrgTYxq5etk28ZtA5sm4LvoK1IW
jcESkmbZ0rWbpwbZ50mAWLhVGSmy/0g6j+W4mXSJPhEi4AvYsg3akk1PaoMgKf6wBVfwTz+nNIsb
c2NiJIrdQNVnMk/+NFDoWScni6W1UKFnrhbmOT+puBFm9DB9oWGC0vy14xgZxyYp9MMWiQBQGVwk
1pS4EWY1J6ArDI8fmYFf78gU2CwGI0bWbnLyjR/bGS3v0iECaaZneJdiafRm2cEk69oEu7+uQ+XZ
mCIWYY4f48D5/t4r18cYpQqDkFWV8AFhdZvNybC3peUSw7NpFbUdBha7Xk1+1RxfvMFTUzf2i79Y
vXpagzHsZiSF/qzu8cIayatZA7k58A7PwJATiDQxikk2jrO3lQ4fNTguaVHAU0KlYhV3ztStqDTx
aFUc0EENFGUiC6Ztwj8ZRuQVk3U6xQ84xKvurZe1heagt7qlfRJJaAdfbj90PZUkYXDIfFbTyjXd
LTVr9SfvGDt8z+ugiFqwuTmnvWdXg72wWkZ+9pNgaQverLSR+QcFvTXdkK63cXyiUMdTmqRCsRyb
ers0+CMzAlZ1N3hxEkKL6132m3NWdFW4F1lojs+L59i0zpxWi9vt4iCWMzoN5uUpkQ+oMwoGvxlJ
48dhglw60LK0WOeZIPPHB+CJpirgqnVJXLPnn6twfB3i2e0fi4rZmUO1RQ4iSX79bLshzpraJWkx
M0a8a3d5ukrm7f3IWKwg9dEsbDLXHBuoyBblRqqdmJw1CYRhD/3fuC0RLIM5a4tUYgdUbHjfkDo6
0+NkL57mKiOmC5iYW4bDbBi6VmV8BLM1xFFMir3+xqfKmYtTbvC7kH7S1COkKo4QzaQBsaUM79aL
MGnQw6GuhVRnK6XeUxOcG85dsJjiRya+OWFUSDyH/KzEzFW2p6fj5Ccdt5qAupjtEjO+CCU4D0Qh
o9VNxNDkTmYZR1Va2ER2wdDCKIekx9TowLwiVUpvs/uWYWMeCOTW3oIhtk9dV/30xRRXt94cBYoy
23RnJLTSwzUdbjh0+uqlyb2leiLuqljaY62aluHzoilTi2sqxjBJWFUPFRMcwIJzOwj/3GOixeQb
BFaA6SkOXZard5byV78jbCFwe7ietQk1Ev1eziDEcAf4p/vOLVLdl1qZzqWmR2zwOTid7ccSKzVI
S8JkWMQv1s61GLYLzoMcVDyQw7GPWOGxe/edMY7ZBxtMivUkOp/FI34rE6rKXKYJaYJtXyxjpGhP
uR5Xs3Z77w5euEON23Kt6M1jLnCT31mdbXggL5tUBXLbJ5ZpovRqF/guh4ZoXG/ZF0ssvOZ+EklJ
cz1Kz0uazTyYS9NuW5QN0xIZ2RQOvzOWBsG8HntZvjyb84wS5+yMPjDqm5HWXdmeY0ckdbdXJQOg
a9GZ2HMiRTKV9x9sMdOzzmjIpgzQdGB4rry2lhd4BMPMAIv2vS2zwNqtll9VjOdTiDM6GddOyqS9
tW28wAHfh9jLqhHdmg/PH4XkNDCTozhYe/7NlIANvdQQODCFIJzm5rcB0FjcY0yfg6fZaFC6gs+h
hGBzYkxD7ESW56Z01Dby2jF7HEnL4Z1btX10tLCPyjGJHdR1uVBGMUQ2Z3vCEDDMA4p3CFdIa+9Y
eac5BgKEy0u9HW3Vpf+l7pSkDEBU1jDOkgmmK8ZoVSttscHAmhgDE5gxU2zgutphKdSpGTDfju1n
kdzUUFYoPWvbbKZy67dGXXnoHUse8cIgfQWy/TiRvoqKQsK2DSkI3EjWhPpkRIi2ZnMPdCrLdnDL
FU0CWbNAw/PQcuavuU+74buAI6rTUnzqL3gA2dqDyBdLmqsPKepk/cUNFevcJZXORhAhDGCtDjQK
k2TDKhp/5H+mHajqKKYFq/LW8aF+1JxgVWO8z3VFggzTkrKGQR822K5CA2y1tS8VPuzTmKxeh/nC
gOu8tkni/VghITk7MA4BwC6XvJDZDxIoDjzfTZXdMtOT5jtuhQUTJBv71X5K7cpZxFHFOcQMjGrW
0BEtPGO8niMDv2ITdUNfEy9PwddzFHtjLeoHZJVp/IeDBIQPQYqlCr8d9oOYhsSS/Xa9MfYYPHnF
vfXss/3ogr/YEGJWYhBZyZpBaVzGMK5KETbpW9YMAzClyveDiSxFPzEn9BiGm6sUu+6iMK61Q9ll
j22cZut377dusEaYjixXYPKycJNvYSynrCnsuHHcB3TqWTnuqOBqJKkgzW1iZ9N0GpgQKECNxIM3
MVaGwVMIozuGXP3BTNh+Gcd4ljVyjnRs+/i/DMGAsO9GDkPgb0zInJSZeBBP+6Ydeic7Jl3jifFA
PeAY5saFXN5fq4wtyrZvYSCVR8yxStxsaLzjZ2u2gjzbIkumN8OESUeSsD2Nqdw5SggU82E7Bq9x
BcT0T565CTcS7rmE+N9GCtBCjMXrmosbbM8Q/ISTlRQIDUNGqtRe0FDZGeMO4iQjHbV1GS/L+J8V
yK9zIR88bJb1e95ZveUyv9Bz3022WILQNUF5kYLHWovBoPTAFZKEG/6D5TOSwiXggEAxZhATFk6s
CeltBtOcn2d4oZz+TVzF+TNBT7NoWFovg0KEa3mtqHe18OT4l3IryT6klVfr94BVCEFfLUKeMyZt
iaMuILzT2CG2MzeECbstQBd1XMqYgM48IFOTxTGDLpKHbcLBlk8DX6HtA5NkWc74f829RIIrhfuD
HNmr5HCz6OYEAjozde0vSlZb/hd3QK5gkvOiz0iqEzPGvjZgZGQxyWK2R7A18Z0UTkTB6Y6/+Ygm
aGSozSf1uTqt2juIRkGfE/NofXrsLDp6sjYM2aLMONbdN8MSdHwbK/YKBNQpyBSYPwMWw4DTKywa
rKolXAZIsEPdyPie77otyw0J3zHLKn9eZPWbM20EPkEpwYxotE0H6e+azXbDUGUJLXrLGVkmb8XC
Z4lmEkdwkJHz29mrPC1yDfpT4ADlurlwTvAhJRIR0H1qLGBlJmc1saTndOlLT3dXN157tFDWw390
bYozfK+GPdqnwW8b7VGfXQbj4GBkBWkn7SupvUT+gk3CLnsemy2fxOR/cb8khAqbi3SHa7n6Lnaj
uCr0t5y78ZKNAJxy6GioFuhGFHi5EgxeFifNr6+MGHvtYOnUPVdWdcKGDI8cfqQsWLQFMcvCur1r
MlWVFgUZZYx/nkHrtPnZLngiEa87bELxX1eop76TAPYPWUhu6rfffLzTiJeBGWpxSpNkBWnj4quE
i8DmvI8HnlKbzmDPb8NrwCtPCK6/459mFvdlWzROcKhHHKavAbZzDJxtH1jOn6XwTWoyJXILguec
2ylzl2ricLcabLObXMXLQwJTJ1Wg0zoE3YQzolQi+T4lEi4IQgYfB9mBPm/vApQQOs/cBpn8OtFo
rvTtkOzCGubUkhgeqQ6EmjF+UQiGl0tVk80FI0LFiCJRf1dV/wgoJCAnwmLOzxPOnDQJz66f52m0
KDdYfptAaNoDb1oeHoqsyQPUx8mcF/XJj03fvPqqA/K0YbY45UDG2OzK+E4qORp/sVybHIB1mruE
59Ct1KBXYiIicGznORrlu7FOJweZtcOPx+QAffEe9DkloJ/So97yZIyrx5RB1fyFM163NvHkm0Ql
iqxeF0p7EkeDbwIlxv6R/UfTErcqF1luky5Dm3jHF1HkM7uqsgr/jrYcsEqxVLEl3OKRMc+t4Spx
hJ6uDMlvM7WZ+zGPoCcWrOnjtHyiO42D18Jbe4EioTF96fOxJ63/QOLvLD6XKlMLEBeq/M795MSM
4QzQkzn+wPBJJioE4BiyFPGcETTtnSCwcf4p/IL29Eogz9og511EOP1y9hCSBkUwT37KKc4oqAIv
LkTzTNhD6v4dY7ctSdAwRhryIAlM8yFUIhgNyJBBQl57ZbpNZzLVR4IP/6jwRq1JAf2i7dtg/xnz
rKiCBEXUAKKgN51VUWwYissTpRhJ2HfCK82cgZ7nzzLd9NYiubNTYbYI1UozmdrnnJ614OPcsx8j
ByQIiUKPERcnDgPv184esgl4ugck/8NwWfBPmMHLvk2i2rDK+sGN87x57LpyaaPUTBU0lnqER0WF
5tagsBd2/1fZdAoryYz8GTdfgTex/Wm5bPN77NiNSRVYt9Zyc20/Z3nAVE91pG2StoFCpkS1Qtir
3bjJI5sT3/vPSPohE+Q4BfRV6LuqaWp3teX6c7NNehwgDLaUIckKZ13NuntrNtwUOCCnEjG3HEoz
PfdJaqcYeFPcmmT+TS9+QUe7QUNZVBFkRfJX1lUM4WbOaupMJk5NdnFC4ThHr0rxpxIoZAybnHQM
igPGKBD+Z0Y1+ADK7G/ZQaVsCGdwiFOuyqtlS+e0sBa+YoSHh+0X1ONO4ZcXqkH/1mZ49624S/XX
6tVMO/vOvwq3B0u9CuJl75y5q26DhMHaJLQIeGVw5bVBiYMElxvAi94t531mzWQJtt7y4LqVoweC
DAeVC7XF9GN1VPpe36YMOh7aJiWhQtgzX0N/6mN8BHRM67aoayJwG7d3SFHmUDkmpV3+l3pZundC
WLFd3Pf3/hTzttEGtD+KmX000th/lYqlNixZwYrIxoJe7sw2CO/LfxauSvqPo2/NJ9lK/1tN9L11
wlaB9iTdArVBXz5k5qUDGHoNrLr7sjEWMPkpxzHmZbBx87ELZmY8MbUI0xoQapepz4np1svKNG8H
Nqg80pS2EN2HvN8iLSwfXcRrMDXx70QyL1/rbon3njf3RwfMNawliYqVRftDqmg8iQRKD8iB2Pqa
2NvIyTYvLocLA63S2VNYz7ssX/trkysMt0vAXitt1RtQK+fmtqh34tHKNwiocCaNRkMCrdvBrIL1
omfCv8YqZbSs44xIVBKTIObEeOKPucwLdAhCcU0LRAem+5FJVCtigheEyu6oQjCYuMMDwiTsMb+0
fY2vO2TRxMFBpOuqEzkTpE4g9lkdY/90/jkuB6rQ2rO3IFR3bi3oLWtsZ5+oic/pmmKnEvOf1Aue
xo5WI3XpY0EFi+ycOfIQg0NksYrTrn6pAR9oufVodldMw591SZBXGVRHvQ8d2pIgYQ8eIaS3mRI8
Jr4zi4tDzNhwyEGP4MEAWsHXy5qkqJoHQQT0YPn0kkFPQ79csoQFpTHCE+9IQgQSEC+PmYcjDBRr
kPI7NCpyx1WXfIyO4hXon+X/tdoVPx/LYUCDg+tjgTO2cliuLhaVNSOnmDsYSW9Ei/JkLrAeutCI
vMUF7DNt87j9r6swB8akbhD5gbuuWF/cLIx0crudExTmkojnMbHp0wmRMJ1IWlz61N71RXPgVH+2
2K/AAyFGqWe7Pe2EYe/IY9NR19PVMutb0c3bgpdkMX+z9SuVCMzAfpAvvU2tame3xWvF/gsV80LW
sQ3X0jl4YRXFfLMM6Pa1/TeJ0WNa5tau2bqXoCMbtIzrJ+fxVmbdvRhQRrRAvWsSU7TBy7SCA00p
ba8YFhzs+Oia90mXwASxY3pBADB3N9fEt4QUbyv68rCApAf+pCFxtvMMRYr4wzV/NwgPpgHbcPlG
JBtEncXKvtXioOa7tv9MqbfLu+BYkNFk2sRAzavJSxnOf0ch5KZX3pWH8Zr5E4Go9sUyiR5a14hz
8OLM4dk2rHut0UxKbhLoMGfR45+xST7vA3xS1eq/k3n72SmSlcFKxAvOfee9XrKDO/dRDzdaDnmE
2pVKw3txwPDXk/1mJdUr5y8o4ZbgleUDo/cxDs3d6AiUjzzKjMRQmSFvNmBAwRqY4F5ZybRZmX0N
rv1RD8WLDIMX/T/U8txACmg+Dkb4YpvO7oGJMpOfL+I3to38IpvzYAA/llBGEnaL6PhBH2c73zHv
mhDBghie1uIrN+wTXMqokfNfBooHCH6PQ/26Buaul9M5rbJjzMqZcO048LZ+vJxntlGz73yEWq1p
VeJuTAi0Cn0q/NFgdN99mkt4xdp6zqzmp2smRH6eDre4+A2/jM//eE5tku1SNlProVpJ6SRnujQl
OT8w7ia+M2v666P8b4gdKiXFI6pVp8BK3ZNv4ZH4iUEaZ3t2kJ5E9Dh/1UvJgTduunaOUHzdMjyn
DlAGnsaGLB6r+xj1p84BBCIOdH7NvMBiJVzEpz4jCrHI3ypkB56aHxjyPZmmdx/KYKdaY+ctRHIj
YGTmsunzJtJLfwdQh+kPD8jIvgiHIblPRA3v2oy8L2WqVlacaFJcMl4qjWCAVY6eNbwGTIld51uD
gVwn3KJ93oZdzvayu08w32ZODZkfiWP115zWfVh4jxY0eD8LkL3225FPLa+/iXU/JwP+CjYNTPYu
flduOlhCrVhOSZ5FKYkWWqoJlfHKHPJu8I3I8UDe1XDM0a41WRDpA2Pm+G6L/xylcBS7HCpo03lW
GEywkWiLl85urx4ZOobpHRhkbfXR3JKozXxz6YeHBW6qk/l7c7QARldb3tRT3db/nq8MRgjbrA/9
uw/I4TTQBAAl2dKcjZwOduxvujp7sUCVmzPnJOZCSztfeUv1Z57P7YVaHJ5reBSZ90TffXQ4FugX
kEgu18ryNZFxi86eXsnaIWvZ4vc5Muc9dInxZ0rCbd5gVuLsA2/+Ens51hNzM5DHa9nNyaJbClk4
gbQavlENnoPMel+xi/KP1KQmvuyFvrw+cl7uSvKDsOad+Lz3wigI5AWlHngRezzk9QKc28zegRWr
pDfiqwIX/OTPDjoD65CIBLQtngb+vp5Djsy+s2fagA4JG2V3qL+TBWSE/npbFrC2Rhjn7CbcH7a6
Rz/4XrGwtFhdGkb+/A0vfjY+ukP63JrBpUpg3LOSp3y4G4OJ1XIcrQanzczWFQgLzqOjOYVb/f8H
Y34yOUiU3+xxnyumFnPqbAqX9h81RTDDIcK7hnAEbUK1cYw3+AT3og0ifabpM6toAkhXKFm5wikG
+OnhuxDTrqPbKIJVE2A+ZdxvS+SCJe+nPYCd5PjQt5VRf+v6oeihb01Vd0os59DitdSfteOAcswh
F052/WSJDgNKbkYWs827wcUJ3XKpJS1iGTtrUGtO3ossWdQM/nVUy16sEKPbfMBTa7nbMYu5/ZYm
PbT98JrzywTlsvMk35ZhPAVkqK+OjNzQvkrw2B5we1vcMyTaVtQWGTRsL0DninZ3AK9h5DKyCAXW
dYeU2YbxJSBPO5qW6lwpb6NfuMVYsDemzOjyNKEhWXzBhD28dxsn0gqCqlDXYIpxV+H75laex+U4
jfUJHeabYX/H1M2qs7hQsSbVDHKwC/rjctIwgnrC79uWLDo5rR0emm6WZLIjpeJnUyFzCCMMncrw
yyMA4W7kiyUf5srKh9XM1adgDdNx3/juWd8ufTbo9T5+J8b8Pbp09ICV4T8ui4seKTu6i/tRd8lj
iZ90pZvIRnlaBTUKRoGzidQ97xCb6x+dxMkHy86DhTKTcVT+WZphpG+VGbOAnatLX+uTvN156R+j
zK82L7mmcTM13Wq/kf7d9HNPVl4U5M9sePY+D2flDS/6E2bXcnXc9YF6P1KV8SfvybCVMPJVUD+l
SfikTcP60WWFdKfIQbBCcvlEs9enac0JD5v6XgDN0L9ZugbZpi1ZQLXWsSRwwy3mP8iDeF16LjVm
MRPALAna1OJIqsw3TGQPpP7uC4WxEQ27CeXRqCA+O8tz3y84hqpr20BIjAtrX2BXMQcsBljsWHMM
uxK4j6PIESciTfvuZg+hKFWkBz5nEuNOIcESZXisg/ERqM9+SojiCOB1Nt62RYWoK9rY9Q9mSk+O
ecla2632D3kpDkazuaw5Icl1eVr4+A2fiTDlwsQkDkEEacQYncgkCLI0hPfWX4KJQbH+XtJ+pDvk
U9d/nYWyZhkx93ppeJLN+KwCojkoowwPUGVcfzcUup0Sj1mWPevTQV+anhPeOj61BtEHU5ibGp1t
P42nkIpjZO3BDBABR3AiepkCqngFrn0kMhma+rr1Bmc/2zFIPxhQhBjMs32WmmuChJ71/37BF+/R
0CFR5ejrdhnfdxOXJ76FW66h+vZffQWDgjhoByJxmP9q7aWtLu0IR4ETl03WXTnDXNTlNqa3mGt9
lf2ny/XUDdl1kMiTeKSgDMKW1KSIIhJyAHWfH3NZnA3k9y0Vm+d8k8cO0dO/7xAx5WV9barPoY8x
VQj6XhJ2iEXfy3T9bIN4v3BuhlLtTEY5utzR52aTa+w2MAKudfLmIGSgcx+D+7GgTA6dTbsuUZga
z12RX/01I5CIJK1O5EDyCPjGAlVyLsWzc164wmZ8gdpIIZL8RKLTyQmmUzbpQU7C/pLxL6qD+1LX
d0QT6vLHDfuz/pK1YTEr5ghC2iZhlqsPylK2j102fcRruEOpf+LKIXvS/hohGAzBeF/HzlHfy31Z
viMO0NQHtiTPui6B+vFfxwx1mCg0FwXdsXo1qftd460M+ExSiOueCwt4fNMHWQPCZezZPfA3gqnS
X7Dfhxd9srAqPTGa+TXRsqE92Ou7FLsQcSckWdPhING8yHT8Gn17igQYlKEsPw1NjOEpZbd61C1G
IOv9XPTIjAViQWDHTjWzvUUWQ8NJ3P2+KzCqAHQi2pFAFJhsdQL2rmEZAg6IPj2Iq1NT4381nWtP
ScA6ETZ39tcdLSooxSRyjTgLEopIuE17MTinbtDqeKTe4PMe9eE/1KSr8p+6tRyS9VyjpYQA/O91
yQh7Bpl61q812+EjO000QzbGxM59jrneu34hTCfc6Yp9AY5kccro952p1M3CBXynQm41R2L+idU+
afv9iAOS2eV2UMFlDK4d3ZT2SSYdI23y1fwWSX1RfAdQNl1RRxa0T0uQIDHfl773PK/+seX9lSbh
IavcB6OzS31vrxs+d5k3Nl2a7ItzxxYpoLdjZXicR4xImPbcCtFzWTF/TvZh1j4YwAn0jdYDLx74
hYW812VgznOao9jzqRjLga6VsNYt1/Km4ci3iuw/lpl7ffHqp0XkkAz5Vnt0jfoZzdSbJ/ud9Ggx
UwGn3Nnqv8+mj/DpktoWdybvKEr0SzHHV8TavN/VIRQjQzL34GMfZAF3EWQiheVLC/VJPwosOt71
cVHw9gvzsdbDtrjfQ17X1c/YjXvDsnA5E72C2IuQmT64NiSz1K36IZqUosaLMiA26bCeeWMixTy0
RdgtYkYnHB/UBPsqne81/KCi5CqN8mB6HppyZ6f/d4TvbhP0/KaPelA+6FeCH2L29smWLaU4cARe
LrzTD0VqQCfPNz5L5wprrA6KBbFCYlht8OD43GXrK/W3VU43SMi0eNXWaXL2iOnWJ/iN2Rmxwhok
o3lUqRZyuLN41eeazMIDzzIPQhBbf1Q13WTvXb0cxUt91WWuvkZZjGLHBV+pP2mqwxUmHKYnBjDn
ulj4LYTDMxkv39hZTkGKh0nyWfJw6F+Xe/zoTcE9ozqAmTYBh/qbLn8nBi+lxYndPdXVtDNW62KG
j1aVRVSEPH6EDoFx/FekqNknp/bHoeQ3unt9dg69/7Ra+U5X/QZHYsMT2HTTW0cXQVDYgdTNKLXD
F8Je+FfbvJtchXzI+ly2aTwIsNBNja+WT91kGnJ51n+Vful0ZRRTslTM1nQ5RQVYZEDOWmGzkFD3
NCn7Lp9YrsYsNsrkJBn5dIF8YF2KaUpszeIL4fuJiymj6TWEe0bgcdXtUWgTs+vLraNhrwiJ19X6
deniURj/uIba8KmEZXXQx6u1dlfydjgaw+7IBX3KuGuh3rOE7aKAbCCpzA8XS3TIKRiCa0nZMd95
jNM8gFNNFbI/Wu0fP1yfcnQ4omPxUV9T27il8BEzr32SXLYsh476e2Ad+qeIPZJ10tNs558ChkaJ
RJAFchRTJWpnOE+df+UU2i2J/NAzB5rn1ArPZh5f9IGgj2BTeMwem5sX52SicOS1uuqI1z2ThBK+
oB4wsIyIcLocQDsd82T5cAhpY2X0wDr0STdgTUnPyvdCkbC37ZbBVPHghhXypoBeYb6b5PLe2+jB
GWnMcn1I5fhNUm/UT4j0UiHPblhTh3mnyjHOLfdt2LbbdM3edTWFYAX0Ti//dcfoYnXn7mNXuKuz
MRpq+Ugc8BP/vc/nxTQ6HMfLxL9p4Oeh3XlywnYfMBHhmQAteChKqIbYAwDlAVNY459cW8F5QVVH
UUrB3cmiYH/syUfBfqT1LPOSeuEBqQ2LrvRqZsl16Ktv5lEHv/3/mCLmkNTmLT0TVGvw69NRNGZP
FV0+UKj/2nN8sgIW4hklfqjUrWlaC665OBXdepP2aG31eVsHw4+VZFeUKScHTkEcime/Hk4qRq8E
PjXKmUEwW9w60njQo0VdAJajPLC1AaUxM1aLY/jPdpvcE8L9E8Ss7pHgcqiqtzZll9Mr1pLm7Dzo
SY2lvK0upzDBkojicBXKw2rV6O4wAjuhg5mgBUeen2NmmXeM0HcLh8dS28SLFX9YAJ2CYHhitXQX
mM5jGxrc6upfwTZAF+5E8qbPQtvs3sMaXzaTp4kmMIU/owuQ1PEehrj5q9vwifuSVc3N7od7KHck
rfGey7LeEdSyRR96UgVL/8CoHFZJ/bsuj53SfkCweOHwuM5T/rcy0geIGBd+XMSk6JPl5dZnhABU
6K+g+3Lt6U/lpYTemu5/S64eA97jyrH7A+ZPsgqJjMXfculN+V5N+DQ9cWiL5cFrF24TUrdDj+cw
Lv99aIjzzlbjHUNySs3s7AnxqHL/bBTjK2LMKxvZrwlU7r+ee8IwRggZ14UuBv5d1HA8iZO/mX1z
BqC07El4eoUk+OajF9wM9vrElHFbGA7Wt+JsdURiMpm36aF7pIV6/OE4KQmc5WGkodXo1oKSe+iB
uht6CMVNlebTj9WTF6fneZz/YA6KkFle46EcX8xzmOCsEchh7hzPw3kbP2UNftae+idvEbkawGul
t7esZKcaJCsBfwYJ7k2p5YUAM54aClUx1/mjEeK/gXhx7QaNK/Hcn8xwD2qI8U2Gxh2WwUtdVZd4
zj+mEWJRz07BDfhr65RsJ+dMiX/E4vPvMPGxyeuX0G+zV91RlZP9lPC0yJY8CvbUt36YXoD5+oj7
1b2eKWGfYkZAa6p7I6Ss7FXMJ3BwvC1yZb7OFeD5EPoC7uVmqH5pIL6NjoikuvozLvkBMh7U3Jbl
ZQhQDyv6efKdS8dhNthK3DXYPoFoNlHSj7+Gr16zsL/EvnPvMQqagnC/0NOJ0nnESReh/9zpJ6cW
QJpdJa6OuYjdVFt/a794zLNu24fSJul0fXAYI05pwmau3eveBhL7Z+aNxH/TuLpu8VXNw1Yw6pzG
kJ7QPaVOg/hRAjGx4FpTjbioDS0dOm7ZOB6hgsCoIp58yd5n37bI0a7e2xypEAKEb7RbZ6X4eoMi
Jx9olB9BaZzx1LxNCUlfvgGZyVNTpIMUIBA5TzEaIavLXme0fHfJxJSEFBFcOEOfb9oUL6SsVUyv
GBINbOW/a1i+l9X0KT1fzzSAyiq2y8CPM7oj9zdwCe0zZoJzsvpv5aFrR9Hw6pOJggIGTxL6jrsM
yQAON2wRlbqohWUb+jbQi239ufgKqbR8q/0OIdHEErMybaSiLTlsa1oSixmwnddnvPDDV9/r8kOb
rZilUQex8vBN3Tl74a9ocIakAcYatXw59FSIkz22G+ZOjOveXtwnYakPPQ/TRbGLiJaKfry4IF6N
atwidzstJJSJsIhmLjNWzgyLaIf1iHluK442HgtBpLTlHiFaw3nu+VsFYpvSBohWJe+weqPEM5dt
5smPbijf/JF0XNIJsMEjXPE7yCicn4RTRPzfR56GUdcBriy4Eg12CgmwrwBLCxYYdukF2kOWwYEC
6s2AiD6MfzsJnPKltpxoEcFLODJ5DvG4WhKuirAfHbjkaDIPZOQwuZR87Iq+pUqxtZWQAAUhc+Xa
44kaTmhE4q1dtQjeip6WIY2IMicniIQbNvzyBfFMZHFVMEzg56bbgOXbUFFG1fllEc3NJm+nJ0Cg
GD1oSLibVwbs9DC1w2ov5i62y4u+7rNpeiCKRNyhQD+O/IHQcaqdUaMnZ1wssY7t9b2axDCM8j6c
9rrM0hMxvBRH9AuXxDCiuWaiOIcStGt6nIKRt6I4mOV8cCit9U/k6SPayituinK6NhasfOFpYMYR
J9VP6fjXxJ0Prje+uYPzNUtI+qFEIEwJMoTJNcHJrP2s6V2y4tWWJj22Lzjh9dIJjBdJ4AdJclk8
IXXTHKYRe8tGeWxbtVGdp+ed5Jjbko/ptvabSP9BS9qfObisY2UGpxDyBJP4/CGh4o4DytbAh0LA
cCr3aW0YZZOF2G7GRtsMOY2g27SbQFndBZLx29CFQ1QBKsPtnZ6JoyjvyDT6yKxYcgGymVV4+Jgl
AAxv97kaKsRgeXOxli45IKJsn2gM8khmKVXakF4HpzkpM/uPc8nXE2T1FGT+To3WeEhLKU6Wq956
YM/QQ4yTKAlis0V2XyXZrzX6z6tpgH3A261JisTdfFZxU0IsbC+jYYN/V4K0Rd7kK9PHfSrae0Ol
jxoR0gXlJ5z/Q9ZOTyXIDEIBH1o3/qptOmJCqVA8x+ZbETgvS0nw3zAL2jCLFBD9HuZ2DSxmPRCP
iShHQA3CvL+ZTQin1DMvxKkTgkB7a/br4+SFNwoJJsKu+3dttdN/qJ66bPhV6RQNKzDizAucbRmu
003vkruEebbHFGHgK8G0343+F9/nZzkAmy0Ae9HwktFufNEY7wNfkYpI6b93l/jWruklz9pHDqWj
1ajbwKZLz28F+6DULKuIyIB7w15ZCdolweL5A3cqINkZymzPBNGyH5e+/8GpAKjE+TXb9KJyMIpO
5rDldcotKj0UNwFHTbraByLPuT5Y3ZCs8czYDZgiOUgFVuM5AGPJgOJgED+9qOWEfWOjWzL9pIzj
so+TjvKFxFqrxLG+0CgsqfncGGAGPLo9vRZB31P9j7Tz2nJbu9L1q3js6wM3cujR9gUBEiQrl0pS
STcYpYScM57+fJDDLqIowq2+aLe9tYXJBaww15x/2GBY9JDSGodd8X70IWhz2Ec9vcQ0Tsp9PQvX
txn4PLn3d2kX3MRyvE2r9lOWJV/5Ze8qnTQED5JbWROR+m2cuil/RBFOSFQOpCE+oHd9F3cKjlMF
eUYsAdUbM0NxSwFMspAfxHF4hMcPXp+havj2euVR4/8Ps1tRJbvQZLiKdvthoszGIlZ75NqCUUBe
NL42soD0pPla9LRz6zCQZuwMIAIU3mjmZY1572XiTaU079OWtgRw/WdBIxceaJNLnNmwKdwug8mo
NvvMAlY1tvAZAIYpd5IuBQjJ+weTpKWXkUyrTQtL1PYQzTnG/NOC2qd+NvsjoNG293A8sks/ngt8
1iPGjrsgR5TD4HaRRph3xSnCLn3EvgcDY5sF6gN7K61IY7bjgiCAnlEd4nJQi1xiM+MFWCS8GutL
TCloDHRvM2TzbOgRatW7ATsNNSkOOmOWbdFMy4MHaOsD8AiM5vvgKKsxfG3xORyjb0KsUtSIpe9d
lAA9EzR8TcpR3oQFFWYh5TSbV3gsB/eKrOzlgjKFZA5U4sQY8wpkXwMK5ZLyWET6SzOUX2jAPocd
VXBwl3ehb+gb6LvadSdlVBjnyhIGg3jelB/yCuaIZLZsBip4ggZxMb1sPk+yEmyABh0FLA0zOXjA
ifeRIoUHsSXUEGERSi7h0ff5AMVsLqUdklBFK4rUbcZkp9VaR0+1f6+jcmLHWlTano4esGRA3QYN
9C1TzeeaTNpr0xsanJ+AzUG118tbUuCHCo1DqglCM2sSAQ6bc9ipGj/7kj7NdeqHjptm0JFsanrf
O13b3jZyeyfnHYpwsE5hpT3xlg9yWL4fEoOKTodJmSVSLabAmIjSR7UGRNzQzrAMNEDBGBqkQ9nH
yKjecVN3dRiwHbVuL/ToCwjJh0oOHwMhOrSh9TjS1RoDYVsL3P8qQWVvR8OUrh4qMQUssEjVDioe
yj47RFaK75IGrJnXGQ9Jq90gcXufWdVREIIDzdSbCZulGfpxi1LzB5hLCP54+Y2HrCbeYbot/3RJ
C7dySyUK8N1zVGt7cNe3WWagFZa/TOz/rS5+6jWTyp94zUH6XdPbp5CuwiaEYNDJ+ki/Qr/1ktAd
ItrMRokCB+2yKEEwLK/fV5X64+dcM5Ny28i5gSy4eD8oytHqaC2Agu1svasxNYw8iH/Z56iNjmki
XOeGBAxhgtfRJikViCDforOebbja3qXYhIB8Hp4kXNM3Yu9/KwesXZUmsaGcMWRR+KDHWeQko/IS
YuV8Y1IoRPth70PdH7IcvAiEdLcy2m7XQe/OfRCzuixjr5hlV3Vu/sgyCndp3IlUfUUYW+hj5iBY
rKh/6gtlcFtJ+ZAmybdCRtK50YyMiW3S/aqCLTwwnbdugDUeTCT9u/aZVsB1bMiHcYzuSXqCe2C9
Lezg9pPkDd+aodhJtYj3c3ZgWz0KPbJLwFUQVCsGDqisxq+pN0BsYkg6fGhRyNgEqaR+KYwhucsC
H/J0P7GyTQHlQxMUwD02AeYx0JA5nGahdz1OKEGafYx9UVJh0jWV2g53huqlL0blR4R2zFUVlslT
grLEdQmfK3ZUJOpAJnts07XU8km1mK4HdjTR9JThNbdtWh8zEpSGvlbh7CZZhNr4yYzzAigM+BsN
Aw6U7n38b0wNGJjhee/Y9/vZCUK4Y0PsP2GtQwOb1fysKmp+HMvJfxIM5APkUkBiP0AXExWciFZo
iTw1SF0r/9DkVbOR2k54Hmtdc3EQ9F2NX7IJLP3Ax7itrRTNUh2sCTh9eIZoPtDLJsNTp/FrYPX0
8yU0WD9SSXU1K/wslt73wRyQbOJKBpF6G8C5lKT2ymeXht74Iae5EPX1HYqjJbt5NHJ6VuhghLQf
+30DFxe1g51exneZKop7X69foLJ/jSiRQ0i9xwn4A7W/z6YwPJAm7DtJeBEs+alNodMVtaldyVOT
PqYQ8m75deG7ru4eMfFCnjHBuiBBMMzS4a0XUveeBZLuKzIG6AOkphSMsMbzZHwsrBCJSyqxFvn5
RlTRekVl8sFS4JLnhaK4/BcaebH10mBT7CR9+xHkGYAofbo11epTxExpuvjjSLUM/tsHuYPrK6du
aWZuoumfTZM9UZ+lqSjHI2QExjOh0UDHuptAcXMg4NGry1gF0G02tfHaiLhpKrq4HYrodpDRyyp6
+ENRZ941GtbIuAbFAdfZUkv1YyaL3LD1DEUZPbv2w6rETdWY63dKiWYrpVkfKeoQB2XgPd+k1uJE
N+77pMS4QL0RPR+aHbgUFFGkjV6Lj8wTSPWxtjUmLn0oSVEBjbh3GYrhhnQkvGg6VrX+Liyy604s
HRMpr8BkOxKr7h1Siy670iHRiqdUzz6PQ/NoBfKnBh4UuiXS0azrG2qVD9h7HzzeVW8iaNKlyXCv
4f1EFp2pm4Ga+d7sJUej40XNRHMRHqFXWcErEVPhprHy5wzURgOBwMMdeCqBTxUaPweufCOYWKnx
r6OnbxsIeSqJcm3k3gdkbvdFGLKnJONdEuvvDT+4a3lJGwQ5JtRoMCCD0A08WXgSW+1JDxA+5Zrz
XutEc6cLJYbW/IXCesrLFtGYoqRLPu7MRqExRIkjTm6GWryDyO1KuXlNQ5Pqvyn+iHRhP4AMAyTJ
FAZ5R/GXnJgyZNFqV1biWZAlgi1UwTtTyL9ngjpdR1rWOnFDOcRsDggNuJrRIeYGK5teSAkHz6ue
DUF9Vsf+q9XQbJcyhLOrWfe9oURvik6E6ijE6tlxLX8Ss2Avj9MeJaAHCSC4jR3S/dSgakLLKduA
gCY7NMsCvUcNmmEaPowqyMXAr6m9jjdCqaHrKVTfEh04Y5/uEx0SIZU3EE6i90mtepea7TNb6V0g
dADXPF6cIL8TEMoecbfLcUlEUP5qVGnBz11mVYpELoPRgXlDd6TxaAuBPMx69DgUSqnIMyb0O4CS
6VShMpkOIwbZkf8+HOj0hm11jRT4TWtOkK0b6LB1ThsmrD6j4jTZ2WB+kmX9XYG15QbywP0s71OM
IlzcdNubsAiMgiLvqGP/YblUCt6HKTpgALqxDhDoZ5m82DBG6TQ3P8OExhOjqD8hGHIVx91TFoYg
S4Mrs5S/mEP9nInGE1P4Y5fSxlI9A+SswM4wGnf/eKEynyCbslm75Kkae2MPWc9wDAnd10GtPnt1
BhQg6kUAewUNFaiSbIzCx7FSBDwDkNsxPcQ4//jLf/39f74O/+1/z+/zZEQK+S9Zm97nYdbUf/tD
++Mv2LHN//Tw7W9/CDL0O1VVQMnzz7++PMLh5F+S/l/j9+KU4mh/1KqbQC9uLJqvZSO9/N7T9dOn
R2opxT4J9RHB/G8B4r7kJ3QquiL/+nsB5mG9+vlCmY+QmSr5OJRokk3tMdQR38qT68uPV3/xduZ/
/urxiuDHkZ5E8rELJ+XoDybiVKI12b/3dOX06dTrdUoQpczb4a6JIgU4AaCkv/dw+fThk0UFtR8L
mQZb9KnQm8c2169+79HS6aPDWkWIJsGk04KEtA9yJdsrEPi3l58+z7xzM1I8fbogpeiFxxVK4Aly
LB1VDDGut4Oug1f26LZC/7oc6Bcf17ROA/mCJ3pRFctHv27v0l69iar8996QaZ4+GtHJVh6KQD6q
CYl17QkHIcF06vLvnhfPmRdkLpasjqhVJMumdMxT70sht9uAqgo1qb0BT2Ylxq/ezWLhxgIbkaUY
7RFN3wQBY4xeOewu//5fbDnmYs0qClIzMqSiWQL/OwYsijONCSrv7Pvu5QjzFzz3hhbLthPp6WRt
Lh2TwLxRpOlQqP21Yni0GnIqd8F+PhMgax4uh/vFjDUX65jeC5WDUJuLgojlj+jXUuSohBIUf4qp
U/DucphffZPFiq4kSLJiZBRHRcw10UE5NwPqmUyG83vPXyxr1dDoTeVVcdSl+EeSIfyHKePKb5fm
H3nukyxW9RC3JlUezK+1aLgy0wbMW41RQH+dlYldyhHYt87lZD0mAvhmj25NGnPM/tbIjOVKLxXq
+UY8HsEJ3SFGjpJ2Ua+M7Bcf31gsdStucl1VwhGUMQIkVeZUDZywJN6WuPdp9783gMWSFzsqGIri
j0eD9Y6tRxXuGhND7MtP/8WCNBaL3UAxrZRrYTga/hi6jaaEdqdMymG0mnZlbv0qxHLNN6VBtbLt
jy2bIhRuBEdG+T1E5XjlE/8qwGLJ84WnkqO54+rTUJzFc7VGkdtobi+/ol+sPWOxxE3Fi+tGqjus
40D4DtaAo9+Exczlp//qxy9WdthJqK6oJT++Efwbo9HyXTgGpVvVpO+/F2KxuGMzakpNqdtjVKB3
2nTSXqfBkxbx8fLzf/WCFus7soa06iupPeraCPGxSwT04lD2vPx06RerTF+s4ArZMqxopuYYpLR9
vd0Me4pScNG9k2fTFj4myDgAXfGuMCJbaCab+QB3D4XeECCw7IhgOC//ll+MVF8seBOuJe42eooG
nfioiEiKq/lKuvyrRy+WueDXZtz5VXmkDzZsuWxiZ6aMa8v8F6eivljmCEFrXqdDJW88D/x2SHPT
9xFeg3KIlhKIxbz/LCg4zsuxaa18uF+NaLHucQ6bZC1uiyPGr8Ym19C3NXt0en/vU8xRX6XnpmSA
BDY40/1sMjdqA+gwzVLLvvz0X066xaLParWLJHRFjhJmvvn4YnI3asm3uGgezOBBrps7L7jJx8kp
Q2Q9jAO6GU4Kbrz2i32tqAeVrujl3/KLHUJf7BAtwpdp23E2R1N5E5vJofOkx2LWz738fPVXk2Ox
P5iyKCpjpOXHmd4qInGatWNjI15YmXfWqBVYpKg6AgwU4P0Y/2akBND2nBLkAg5o+KDOnXUxdRNc
3r7LyOBAyCl/6IC8KHlafqJl3i42PYVeYNha0VMzceocxn4a6vcYEYhUNpHcShGBt2iq0pSVC4so
Y9ZZKJ5rUzS4kL3V0gWer4FUHZQvCFCF+n1eFLTMhyIvXNQOQxpGPQLEHSwWUTYwxkNtDQ/RJhjm
qm3iQ6SLcc8AZ/0RXGAYAoruMXj08YmAT+fbk9hmzechkyPgv9PUqx4M4AABMgyXx7J7SUvkNzB4
y0Bp/Xzz/3VyA69/3si/5sVYhX7QLP7n359yoAfp/8x/59//zunf+Lv7Pb99Sb/Xy3/p5O/w3H/G
dV6al5P/QYsubMaH9ns1Pn5HUqn5V41g/jf/0z/8y/efT3kai+9/++NrziuZn+aHefbHP/9oLirM
O+O/SxDz4//5Z/Pv/9sfh+p78pJ9W/6F7y91Qz1C+6tlYXdHVUoDjc6nYu3133/+kST+VadYp1my
xvLGVYFVn1GjDihqaH+lrm1ZhgbshusJq6fO259/Iv1VMU3TwHNl/nsmeem/Bn7/j/T0H9/iPymW
mDLVEiA5tC/mZyqmulwsMGGLzgi8TaF8M2PoKz9AWL56Gf8M+boeI82by5+J8hxDkzRdNfk/Vee/
LU48dDOiVBXmY/S5cTwXn1IbMgxeivawzXeCU65cVReZ+ZuAxuIERzRNbHSDgKCwHMjQdmnDY78e
d8q2cOv95eGdbjNvgy3eIFQWvzCjFIGuA9Shfbdvd9ZR3q9dAM++RUOmLahIFiwcZbGFC2mTSCLu
FJthVx3gh360boMPgpvufMfcWveefXlYZ1/i63iLE8lrLAMXE+KNtrGRbXyYbO+gOoabO+Hd6ujm
E3sxR2RdUxF+kTRZleXF6Zp0ZaV3Anju3qYye40/+SHb6fe0A23pVt3Iz8oWw8e1esm5QZ6EXSQS
oorxlIlmnA39fQv43kZy/0Z1ykO5y1xhpfQmnR+koVq6JOsyQz095COl95smI1pv5x/Q7bXBdNxi
yuoU2zjYjg4uII72Sd/+77+krOuGKaqMB1zcIheTCj/Wkaqbw2KaaCOisEdueGO5LL6DcliJNi+u
N1/yVbRFUkm5HDhVSrS2rfDQMzc01YE3YkocCvsKSSBECUOUlgc6E3n7fDn6aVLxczGeDHWx1aS+
4lWKV4CqgT7jj05X4H2l734jiKHqBv5mKJYtV2JgqKmsoetsQwc7QCl4CcV8nwzyynQ5O5ZXYRYL
cEQLLFJKwsAyLfVrs9n2irKWJJ37WCYiiYalKpJkLpIxXwfIUqHxbGvNkx8+yunK9zi7wAwmO9u+
KPO6FruWKEwCPgg1GigH06U8tkfQ084PpOh2Zq/uWecWGOI4NHY1TdSN5QKr9aTGrJXPL7uRsMEg
PtwId/PehVp689HADfoWTLUtONHKbnnmEOBg/zPw4j1Ksa7VoGZ9Ozn4e2Xf7MEu7uS9sbK45LNx
5uYGX0wGs7J4nX4XBMGIEq3NbZHs3YFC4ghX2UHexsfYRWHrMG3L94LdbJAs2tUOyJgtBK8H5Afs
/B2UwE//66VASmNqSJCJog7P+3RHy9l2hlyAuKcin4ZIYO7POsl3l4Ocm0QKlhmaacgsOXGZpMDf
8DONXjxHn+daV9Me3zqx3eSH3MlcoM5Qx1cizu9xsYkpOgaMOi1M8jZ1sYlZpPvs06a3Ed1h5+9j
uJhXxZV+NzoAcmNnipz2d0IaEuwBnZlrkfKdvso0kOANAqje1NviQGcaZvWG5rWDvowTbf130koB
7lxCobwOuBijoSLGNrYErBzMUG2a+yAft4iz7vRd7GTv5ZWC02rAeXK/uuNq1I91OXg1QvRvfLfa
yjtp+5+McB7A8iMamqKho2eKkrWszmt1E5jIMHroYrd7nJ0zx5xICr02+9grydYr4i369ytL9Myu
rRgWaHyOeZwkloeDV0YjxGbFw7n1pqncerxFDWxldp7Z5k5iLE6GsvhXjDlZQkLQbg6tiyjCZiZ/
blDRc0IHkO/HlbBnNh/CqtB7VF1nbIv0xVfoXGnoE2/wNjxIX6sDRs/+RrrF00G7xYf90LjWMdkm
bvdJ/LKaIc5b6Juv+Sr6Yov1JFltipro8/rAefaK6Tqvj/JQ3/VfVlfH+e/452AXO21dwYRJsCvZ
9LbyLG7TY37TfAH/tcMz/CC9h9z2PVx5weffL4K3lgoYiETtdH0oQlaWssjUiQ6eq+1Tt9gia+iu
HSLz7Hj7Iv8dZnk7yoUUsVeNMHJTCk+hJQvXKLCkKyeitBZmMVv6ITendh4NDGXMR/zHOd31HOCQ
N2nloB7kBNu1fs+5DJsp+ufYFpMkV2r8RnqC4rbuGvtoB0P7kNoINbrRXtxrznhEs2ttqOfmCtd7
SZIU0+AmP//5q42tCiMlSjrmCkrhz+B69vNcMa/nuRLs+3e/O1dMGVc3BTV0XTQXb1dtBsyYsX9g
rvj71jUP1LO4da5dbs/tNKahmGQ2XN5NfTGywRCVTJsE5kry0RO+abRswuYd+snO5b1FPnfgWpAk
NER050xqsdz0KBQEuNACfGMn/TGAhLIRlHdRf3Fg/9vzMp9c7bbZDltvPzzmh+EWLZ+VX3FmAYIi
V1l5mmxIb45glQo1HtjcMsVjuEcZf69x9hLmcHmw0lqcxcmrTUWJlO6MqHG5c26oTnyvDvkRdLlw
i3yTqz2IO+4uN6FxhMoSrDSrzy2Sk2Eu9pm4jeNQmilP8yKJvmbmJnCApdl40jzA4NxkrrnN3LWX
e2aRvI6qLosyGDfidVlAyBbGz15YYhwLOCvI/afLb3ctzmJlaFonlF7Ey0VN30m0ykZwBpOCd/+3
KIuNRkeyOvB8omSwVOMI8QUP+xdvZSzymUPv5KUtloWoorhqjjNQ0YaVtoGxpyGT5cA82sm9nX0E
5OpkW3Hf7rtP+mMLk9kxb6vevjzYOfVcnBiaaJKCKzr3qjcHfyGXSu4NpE4NqFu9jh/lCiB/8HHm
Ec6qVZejnfmAJ9EWr7YYU3MCqiSgTDQewwAH2qG9RUth5RZ/7oDSpPluamLmZFjL47YLqfh3AxMy
/uEMzwUpFPYlm2rbBNQlUa5zzZXXeD7iXAk2TcThTHGx8EqTPJVdG7ggDN8HjBm38J7dYo/JOpd7
R3bCnbe9/DLP3Z0wDvl3TGmx7GQoIV3eE7M/mm79GB8Rj/1svpujiXtz2qyEmyfkcqooqmhxMlky
d6fF6iv7ssh8OvAbT3dmGu6h2OWuiZWmjfs65V4ubGv1rTO7qUauLRmqhoejZKmnp6+FLWKnhoSc
09L5Gqy4uAWu1nnPvklIWPikUCfX36yCGuIRjs7tvG2OPzCDc303vYZvs6tYdWu7pTS/qOWLfB1t
sQomyHOUghvWnPOPyqR3UG7mkh22JYfLH+3MLoNPgaLTAtC4ZJPFnL5BMYfdXGLZYKuu/AOJSBfV
sx0gbHuu0NeIwV+hkLOT7ArA8CZx1RuYJysT5+2iP/0Ji49Yib6SSoHl0+bSoGElKILkR5S/3ctD
PXMHNeh1WKRqODZS75p/x6tUTZGwtfILRDXb47QL94jYXGsuUlY2rOXVqtD8o0+/4WmwObt6FSwe
e0nEZGRWxM4g9MY3vS+v3OLXQsxb96sQY5jnbWvMvUKVXqOA9mFSr4Q492kU3ZpLukz+t7vWqHZZ
CJfMRjrUxqsM5s1T3K5tVGeiKKY0N6JETKhJOU8HgmtJ1gWGjHgqzoCC0h1jBG5m66KVCXDmhSnc
D0SLKjz/sYS/hE2LCniGC0XzVdpJDpSOHazDZuM/keRuwl30fq02uBZx/vNXn2jC610UWyIacXaP
jdBHtRyclVHNu8Fipp2MajGtPepYCeL0TAM7vG2elH3uQjt2y4PxEu5Wz7Fz0WZ6CK10GpT6T5TB
qxGhryoIIHIDG1S7cQdHY5e6yI3ALpB3yVZA1Wh7eXxvExCDS7Gi0CBSNRmp08Ur9MWk1uHX2h56
XiZecDe1dAWj1ujMlX3obc2ISIZII9RU6Mu+6ZVgFaagioB6Ri0PmyorcOTrDljeiCigoc2Zqvdl
4e0vD+/tLWsOqsrs6LxQFtrp8GbpcTqIWmB3OeXp9srDKHL2Iwy/Xo7z87BfTpPXgRYJiNCbqVDF
BJKt7FMJjKUeYTH6mr9JpvraLzXU3sJvMWbr8GT7cW3tnVvjNMPNOY+UDdNc7IfJWOl+gEjhLBuV
0RSCaNjiIW8kH7gQgstQqhRhigwOuQD74UONQdYW1yzLgf0I79uaOugHCPpgalTcRCjlrkyzM0e8
QeXF1Om3q5S01cUywghQRuJeDOxCsbvr1g12qhN8sB5+tuZWr5ur4RbvI1SQLIwzwtEcOXZ3kcNF
99ncIIG4F+5XM4ozq5akhQSerU8jB12kZkYuy55fssOKD76+8ffZrvooH6zP3DRvq5vVS+68Jhdz
7STc/HNebRKFrhYZGE/ktfbwh/fhEdv6a4yONyKFH98JVk72M7ss1VYq9pJCc1XXFgehnk5w/gcW
boqFcIaQa6utRDiTvjM7TNFgW7DAXyynL550RaNBwrJF13SNnX8sUOpwrBcYnXa2zW6Eb37xOzNS
ooStUxnB2kBffLRaGmNljCEDqzftFjtiF1/G8BrI91bee3b6ZWWDeJt1GqqEAYYqskANQ1ycVZHi
W2k5MEShIZkmCdxhGC3shi3bOjCDlWjnvhmGGZQ6NVGi7bFYbioqpp00MrhJwr82i+0+gDQVeLtW
a755Xu4IA3gNKUBSc3gMu+G2tGLHi+kYyOH73/ktGhI1psplglTndLpa+KUZXeBD/98115ODcw2s
4J99tOgx25Lg95u1FXl2+Bppt6rKNF+XF1BMILWyqBi+oj3qyEKEZbVZGdW5RUjr9V8hlrVeEVeW
pMkIMRfNJae0o50OJW1bU4BNtjDWV7/p/J6Wy/51xMWELYzWSpqJiJVTlvacYTdXHQ5YG3Wn2eH6
Hro2wsV3m/rUGhXkwOxuh5vzNsTBaI/7te7gybirXFl+v/bZztTPWCSvXur8k17tbLLfG1bSMsTx
oXtGgq+7LrgtNVfiN+x/8CqmDrxRP/posPzO5yT9UedOPS0mZXF+e4XVxnmGbsLc+MEcBSRVs6fx
uhHceYGqKx27ef0tv+XP+sgMWJmhOacDLblsA5REXkHMb3t0fvUKR481PO25K5mqSQq9XTBt8DMX
pyBYXknwc2++vyu77m7apyjy3AxbQByb7P10165xJ85u5OxvKnVesiGadafj0kT8fBNVmO/Wwrvg
W7Gb3cyc4VF5RP6JKzYphv64shLPrQuNawdSFQYXnDdUJ2x6JLElprbJDqId2NJe2CIF6eo7+Wqt
bH9uZzE1AIXU7amoLxvmGQqE+OWCpqqgtiZyvjGkFYzdWoTFsqt0Uxm8kggp5KfsRiu+X35fa89f
fCJUxnD1nZ8fKB+m/rM1rPRQ3xaNEMjUVVr8tGhVXLZPp8AoIoaGhwSYqOOM2otvWvonjVuvvKZz
GfdJnEVqXxh6NY464xCP3jE9dnvFVXf6Ff1Z+/ILO1MwYipzjWBUGjWq5cU2EGB1Jx2CQt0uvbV2
3gFxbxe0grterDmbuFIQYAnJjE5cXgB1ZC5Q7gbVo7QkkuTJtPUQz7BHx9xBXl1LvM5cyvhEJCbz
hiPT0j/9WGprVk09gDLpaQvVL4rjc+Us3+v3yDFtlW1+QN8z3piP/upbPVcaOwk9z9NXe302VWqd
9ITWb3R3cDhC3f5W/lA/IvZyM35SN72jvVgP6nVlY6zzZdyvnTZn9mAu2DryA2S3ZO+LsZtGoHQj
JuNYKrwT6n2WfxTXCqjnDrSTGItBhqhLwgUihnfjAdLKPkU0aju4vJvyAIZvm1DgtA5rqcK5kXGY
AUDWuNu/qSt1+M5HuTHyaskSZmUg1FkaTCJW1sWZnUR/FWZZADfr1Cg6lTBy8rOSGj0DW0hh0tDx
8u60l97c/Aer8cx2T1Q2XxUMEbXpxf6iQEdB6G4e3OfsaT6py9zu9uiybVtpk+7WNvyfK25xVOsU
b0VRFk16l0v0kIx0VFEPaB/0trTzby1AISXea5MrB+9YLVeGK21DEThccrve2Dj3il8HX2xyaBwp
Pkku9WMuD4cQTryTN1628iXPzRfA8MzUGff+5nIehx3uoiElYs+/UTPkyZHlkt9dni1njgUq4H/G
WOQi7ehDo06JMeP4arehA4wmnLu2o83A/kVmZWGVxbomhzPoNi8yK6POzEb/CYu8Lg7k5g5W2diS
AOYZMTfYordx9z1xsP19ND6bG4mut4kCyZW+kuC93Vjnn0G9A0ttTeetnu5ugyL2cl2yjw/RgDs2
UjcYHeJ2MSEV4nZibW2sKJJ2giAkj5df9PkX8GfkxZTxu7ETpYTIZXEvTA91uzKyc8+XVS6w4AXJ
gZYpXhfpIvojE+BZY9iirsv97eXyCN5OR0t8HWH+Ba9OBl2d6KlIRFCslwJNHQUdIRHF3f99lBlu
ZeEqLZP2z7/iVZQmEXo5KRQfg1d8EXUNmRQld4Ye87DLgeaZfbqB0Nd6FWgx880BoklJ7dOuAk5Y
gCVZ52EhU/ibuFnb+d+uMmIBzGO/ovdKOeV0UAOS/GIaYIExg1ey3ZwUCe46ZeLskP4Moyxan00C
CVFT2JbaVHLHvtlgQnXlGY+Zv7/87s5cYSyuR8a882pgKpdESjW3BExiRUhXd8j3gk1Dr/7DXBYC
uvmw3lc6k5VYdK65NYHIAS26TAqSVpY6BPCJtOmc9oP4AWHIaYftGBZOG5h9DiaP7/pPxo3OtTva
1l+am7UtTDoz/9mJAfiqkgj2bllOjMvRR1IrDiktCHdc3raY525Nx9ulB9nBxhFeylqT8G3eKVPb
U9igNRYDILnFttnAmLN6M09t/aGiX2/eSw+SDUh3U9j9fm2Wvv2qi2jy6TRNR3nQFXTj7eqr99lz
1a13EA/Fdvwq7nJqmKvx5uedLMFFvEWqp3VMsHqOl8xfsznQnHTqHdJT6KCDWV/LLN9s/rJsAf1n
HukiNIbly/SUBuZLNWW0XH1HsVjxAd5t9ddCDO+sIrerZCWPf7MnzwGhvSiyJnP1FhenjaZnmkRH
NLMD/0UIPna6fXkZnn0+VRGaRFTx9GWmJ2hCE3g9z/cwcINmUj1Nqen832IsZuCoCMKYSbw0CzXr
SD4o7afLAd5sWvNLejWIxaQLY5hyYiJlNr7V+UbpLaQrva9j1SMjYcm/88bY9FUiwjX8ucZfnS6a
36p5IxFsDNPnQhHvm/D5N4bzKsLiWDFGJS51gwilIO4wzd5gQo9tlxBjU1SsadS82ZLmd8e1VGd3
oEb/M+t6NRyj6QsqZD0zGocBK3CnaEafrsyAt0EUbmLQEUjrSbeXCAKhKDJFKknnxepLMF1xdaLm
txLj7Uw+jbF8a2UjejMd2MZ6YqNH74VmTXHnbQ2M2tDrYSwWY64H+GYFhNATB58oHHy2qa3eUx2O
bR0G88Z4Efflx8uz4S3McxF1kfZNilEnZsHLmwuY41Ynz26xnJGg++WPM6x7Tnq5mVUw/qT4GDyi
bcgBmqzM+7eLbB48XY65zTtfP0939j40uS9lOe6NDTez8ntrXosd4GAE0i8P+E2mw3hpS8nG3Jai
dbzYLhpslr1RZLwqmBrpKnRHuA7r2KS1MItNw6+CqYvqio95ox9bV7gttuG9Cirw8mjOTprXw1me
UKKE6Kg5X2W/Trvxw0yXTO3Qbr8aJHDZ0d9pKwvhzIk/v0B2CBabxia1mKbcaiu8VRmZdyPtZv5Y
dtU6BXidiHr3KpB7/v2nJ/BptOX0HFKEQEuizdNT3NK13A57HXBsdBvtCxyqVqbHuXX+enSLRFhu
LW8Imjlej4UYutjmyvb7tir4cwL+6/0Z4iIHRhy5go75c0Rkirch8Dg8MIA1p+/WMsLzk/DPUIu5
rjQRHG+FUP9AT4cuwqc7cZ0Iffml0TM4Xbz5UPqy2M5DOpYfuoO0yW3BLp0YLJ7oNO5/MC3WIi6m
fSdNSlnNnwkzlueZT44vzqdmU1/PjUHPDo5rqdm5/Qn0iazRopC1N4z5Dni0pSH7bZu4ybX3U3Ut
wOcLgrXVdT6ONTfMVfQElsQFpOarGDxgbpdb6667Trf+Q3elfgPiZSs2RZy7kdaEsFvZReYPtFxl
M/ZqrjmA2lzCYHFiNFGLZnSQ83cz6do/yoev2HlB8V7TAjg3KXmREnAHIA90X04ni9RMyEP7La7m
x38UdOb6+zpP4tw+JVFsAFpI6vG23qBixJRZrQjV5J3KDhwePad0opeZLxhs1ceVN3hmQnLJlJCV
AEYM63kxqsRDcznIPEb1kFY7AbYER2nu6ki82um467YSQgdrIKy3ZWK61K+jzrPpVXolAfXupjkq
xNqDdpfvs+vmkD8IW29n3ATpzOnZtR/X1sKZaxgcF0QPACSADeQkPQ1btm0o5HKc2Xgo+tt23Ci7
mcJe7BvpOGxJEFZHemZZyPTp5socJSRliUXEcLIULbmmcYLeqzLIm1LBjLE7NNQQVr7kmbUADBU8
yXwn0lEDOR1cOxSWMqDU8rN9DUNqJ+XkP61TP8l781b6djncmdz1dTRrcRoEVUvZICZajTbOdTNq
2T72/MYeRQzCLoeaD+bFIpeBiypwLwFLvyktdnXTylFILj4ln2PMPdX3EYVFvX7XrZUSz32t15EW
h3YTFGgupkSK0cvi/prjLmwqHzA8uTyi+TmXRrT4VJD+myhLiINoslJ/FNPEnYaNX9/2tVs1a/28
s6MydeYGlEvw9Iszpy/xPTLmuww2YxiqJA0M3XAvmmsSGGe2EpY1dFWDXgXfa5FgjRVWaV7Apbkd
PbvHgCEbrO+XX9zZFazDvxXBZVG00hZfKBS0apgqHMPECkWuvbitQaeGdtW9n7ap49+tF9jPjcrg
Fs2hRoVKXtY22rpJ0noCSDBUwcHSdp28pjJ8LrMirYdtCKZuxoMs1hLBR5xLcA9qnPGHvJ320m16
iPYzhnh1Czw39dghiKbT3n3DDI2Q3rcifa46BJtn/Ktm+MCmVDfoWnNZw0N3dFLoHL7zY20anolM
WgAgSplbym8EB/RQB+rdsxXSxe43+YBxDRrjrff/SbuuHbl1bPtFApQlvipV6BzsbvtFcGrlnPX1
d7HPnWMVi1O0ezDAAQYGehWpzc3NHdbq3alqf07G9Kwti//39gKBKQK3iGFKNGQyHj8uwlFVGrip
9DB7ursMXvGJoMvFaB1QWx8TD9pYAkjOcTuBpH56c7fVWdoohHKq03ELHeTwQe7lmdte5ajwQlMB
5RcotEPj2gMjzmVsjlM+gWZOOhhD5UQmUCupweRu3PTRg13uL0PwwhN0mNHBRp0Sz7xzpW2Wl9hk
UpNqwfJ+QJ5vV6I9AIoDD3TO6Q+mcDmXGpowMUei6OgSB4Xy6WaGRb2ArQw+pf8RP2sB7aOFnQ6O
cZQ9SKOKvh3nsGuqKluUKwU9i+wdWs6zak4d5FCSz3MCtn0w3KReM7m0OK+YThNUaEoQdXYIQNmr
dFK0oV4qgGbTeqMN0F1Fb8/lryaCYI4BWbthaBpAKJAy71dMNI7PlxG4drHZOsKYvdyCVp0sgKCF
BCjW75LdNdS08WzL3Z+XsUSrYcwcypVGNVCoEZOScf+49IfLALzsBCjUFHgqA9YA339qdtBGCjEK
ZiC68ZVgPqSv/9B+GTsN0XDyQ5xB511sJ4jMmuwVpe+wB+KA4TodjXhe94vOn0HUyBlUtDuKMhQ8
N7VdIt3kzTmujCTM4DIh/aDGTgup8Bbl4xwTqMXfkg+BYGwLRJ3WBijOrLhrFABFBarP8ktGe/9k
0xN8Mp6n2MLQ9W5g7ClHd7MKmMlwTLQr+IWPNhfMnWXRLtIccWgvNBLGN3Xm3Cgh2DvxIOwPreo2
KHkfGoi3e2CqcpIf0+qlmSfsz6CWwASPJ/vJhEAplAm6qsVCQbJ6IFfkBXqF6DacPA1Nz078lTxf
3llO+H2CxwSrYx41RQydDXc0D+mKoVb9Oo8gVY6zV5aPl7HOuxlOjYUtvPS12rZ2gsXRFgYjyANI
gn0fIozQx3emNwUo7jpgb/MT+JXuu7QPkQLNf0XfL/8M3j26saX3gG1jS1Dw1qBEj19REPQ1l6Dh
jAqnb75dRuG6MdSXUGQArSMCWsZiw0qXG5naT5V5aozioDE5lyHe9+vcWH5jMKdCjxMbqwEGzRpr
VzHmvcMnM0iP5EOn/DcQcxhUK7ahywkgUj9E2tWgvcmK6HbmH/HfGIzl58lE+mmllhgQzQXR6p74
uqMtjnSksbLIQ/KvNJSI8XBHAHneCUVWS+sUQq80NIS7nau8EMx1U7Ko9pMovcS1uQ0Ys7gZjBEh
QmdoaTQ1yhhoJttptcDiuEcZDycMCWAuCYRUpxZHaki+lKGE+FC6Sa7K0JvInfSWGQJaCB4MChWY
hreRiEDT4ynMqlZQoqIKiQUE2bX2YC5qoOHFPv2E5rfA7/MOES5qPG6RLUN6k8GaoP9pdiHeM+Fy
py6vaX5/+QRR78YeIIwLgpMFaRzjLOs362Pcor8IrxZkq0iObjii+X30NhvEKbqXsf6lTAKHy7ME
HbSsNmjQsCD2vb5AnFqvDEBGKKilxte0taBL+oHzugWh+7pxcYWkQJZxBoiJCf7puYeMuznp7uXN
48UYeDsrlozGEqhvMFeH2UFGKm/pgQ1RFdSOk7TH88SJzS+XcXgvaA09ywR9vegBPU/syV2qqJpF
r2KEniA6CWhPJhSTX+udcbgMxvs8WyzqpTY7t6SmtUaQ4nMHyHK2xqFOXloRJwg3ttiCMOFgOUjy
NOdQ1un8yZ8IGFMhM/gyILKoPAsqTWji0ARmx3V3W0zGJPKGQC3AxMIQWEAnzS3vIOVcO5Cz2xcB
NNlFgcU5eQ11Q5uvRnd6s5NyuFqdGmGR6xzIhtOjVwUp/AY1mPkxOshB+pnSaNTw7w8GBhlFrz26
HvZob+GZuxGDskRdqHrRaKVOEj9CtvmypfAAaPeIqoDDAqSGDMCQJFARr8Emj/zlEeKpX/pCff7f
IBj3N0i9msUQbAXv/9e+hCblKHjv89dAMGpiw52jufr0GxUQQCsKHQDZDB2xfTt+4DTZmCL9z99n
XERcFtZIQH+Dv/8gZ4UzQ5tJaQUf4rynGZa2QWEZg2zkW6F1C5QONXqXBM0NcZfGm1LKVeRClRIU
ouknG+1ZwjlIXtBiYxqQaGhRNcEeeLqBehbrsgRCNhTGZBedCehRjA7WDpO56MIVFU65jnCLxjin
VpLmDiSsdKGLr13ngVY4VYK233YX3mbfLxvfe28xe4K2aIyXkqDdLDU20KR9f11f02pK9IBeC+p9
j/Y1qDcO5p42LaLS4se+yIFwXwtosdZpn5NlnI096lAPnkozRoMZUm2DG32T3dUzH5pb3ae/ZXXM
A7pbLXQxWm9moB2Hg4r+PlEvAyfcQYYRyVQaJmpITZ9+4Rg1cQOCyyhC5s+J/DXV73SI2U+3iyHq
ATnvlMQltoVijruxgL6gjgCFZwPGKWTrrq5CVxnmEs2898McQ6YITA2redRb04V2UexgZmGfW+iY
qvObIlJfL5sA54Y/+UGMe+jySKukGj8o7BOXzD8gAuDOseYsqyBe4fghxEMYHUSvO3LX7DGa1S4d
SFdUrqY/huHjWPy9n0NVV0XaD8MPlDzh9COmaAettRx9PGod7+RW8uKs8C/vFSdwoIVjMAwhbQqG
Iea6S1UlbaYBEAV5ysAmaI9ej8zEZRDOB8GPx4GgHhWsfsyRTOshXnsTzVh2jO9txcGqN1cy6d4g
Ti+4e/hQtEPOwNgBtNVOt6yZ8lYrITIBtl5oR82urN8r9lOuiQbfOOfLVtD5RKiKARwoY/R4YaR9
BP07dGkoQQWa0H10pAOPlFKIvKVOf0P5n6GSIfhePJPb4jK2PZM1TsyR4oa1s5a3U/hw+VuJABib
yxJ71I0ehNIdKMZJ9rBCLPQyAu8Toa5vge4YzzA8xk4/kZ5HU0+aAQjpS54GIXT35tWP0x+XYXjX
jo1Bf9MgCqbrzhqArRSi4YkFHHVHebqio/JQwdfG/uQIR8zoFcZcOidY9N83UeMMRWHJHsfqPdH8
D9F+AaJ9OSj97K4RuAVeUIwbBnRFmOPnsCbodlp2+Qy/Q2nzdOQAYtRuUA+AwPp++P73fDh00msD
xywOfoNYswF/ajwtLsQZduEX0jnazjrmx8mZP1AXAJyl4GBRz8e+nqNWj6RkxeraRnqq4yVyjCIT
vKB5NoiyJgayMXR4znG/SnalGD2WFFuPpt06ED5dweAmC6M83nHaAtF/3xhGVHdoTocPd/Wl32Vx
f4dZfoEv4rlwcIfjjoBHQr2WceFyuqK+psGFr4vmTfOXuo6C0RZcdbxaAPJNGlqNLMpQxA61dGDO
sGdjwkJuom/DZx1PonFv+N2AFy2EHcSJLs7OEaRrwOeC8YtzCthSG2M5UgwaNRblDirhfuq1+3IB
9Xt7G/3EwKOw945jFe8D8/BLpkWJE08/ljW1Y5O0Eo1kKgzCrm3/CCqe2ZtzkHVo9izUq+J8OtSA
kSJCuxjSBAZ7i6hyZEBzFI2tU7XDi8ML1/CnEmcHScFIFw71fjQiv00GB0Ien2Ol2WNGJICqxzV4
v0U09LwNt3FjgoEKpnQ2dWObcVwURVzj6XlIVQjLIHD2CQqAV+sC5qvWTY94kLiXvTRvBzAtZem0
0wDSecyWd0uljvOMFj0TKuakOowL6JSzvz4hqLKjmQy1YTTOn3XkJV0LcaoK26zl3V6b0iPijgNU
5HXBzcY5JACiE5yYjKXFWmY1dkjasZiwhVVLJ5e+UWmeGCoF6B6jp0Rciz7/ZhQQXwy5egCz4Zu0
zka7WgC0ba+RDkr6+fLnEf195q7WqimupiWpXQh7BWFv76Yq9y9DnFvA6RLYMzDRgNHAEiZynzVX
Y6Q6nUing+776fV8isFETZlptjF4wWq3Q45ea7qfQyw/RQZoljto1HdFeg/O570WyV8/sjaYApq7
EV2zga9iQWK0QiDijuNVNyPP+JbIgjCH/4V+Q9B/31ww1qDNixHhC83RLdLzRSNgkjgPdOnW/f77
9PNt/r4Jfd5uGrPaVZPWtYqrRPoxyn4FqZYILQ+Xt4tTGToFY8yNKFXdZhoWsy5BPP1q1Acpu8N3
Cqzi2CnXWr94sSRqPzr3+qegjAFiVieUOw0fKSkTaBN268PU+lok+XkyPwoWSF86Z4YI9RZKLIHn
Cevu0AGlqO2Q124Wa8YubukIcpRp113a2K4SksFLGnSR5UNjXO+MBLM3c2H70poozmSqkeDbUrM/
+zWUPwXFF+T02enbspyHVusKqKwUeJOvx7w+1si5l+FtM95aciP4vDw4ZLxNZB/RJHcWkENTiAqo
YaNt5dls7gvNAHHLrsgfjPpzo366vNW8c6G8K8ngdkEChLFbY1H1XlFhtyXJ3TKJD7W0PP1vEIy1
GlPRDGoEiCpHaX1Rb5XBfP7fIBjbbMN1bDu6inD2IGzvrrHqXUbgud/tPjGu0YqtMZJMICzS4DXW
fGUOmovxIcE9z3MjWxjmZtQTO1G1BjBDHj8WknFTa8nsmEnzSUuUoJvWD1z5yMmgWUYGGS44/k/d
1oziuNlOMO1l7Q0XsklInuh40cpzJeJ95FoaMn2o8SCji5LfKRTGzpFzsAGlpqPlo3aALrBJIoJ3
Ofc7bVDUUxRLr1W7HyscHv0Kd5VV3CqNIMbnLUSVkW6irCXg/2OPDN5DemHAOS3VvalB9aT8ftnW
eJ52C8AcmNGylgmSqDVodhPQn3+2yzsNFB66aP6Ne4/QtBzCahsD+KzcQhRT70O/vjlBkqOh8mWW
Z1rSvi6l16yXvuvV6up4WyT2JGBm4Dk58MYikwZfdp4TRA1TItYIaFTLFHCAhrOzqAMGroZCuyob
GULBg7F4lTGXggo3//P9RmYsZEAAX8Q9kCXl2tZfRlEzgOjvM0eqH1fTgJBK7WqFfTDL8XYyPnJq
t5tHf8Im2IiNtm6hTFW7ba/6JNU8HWOLRBM1N/POEm5fjIfrGurnLDNhZM46kQecpRyKylJdeCEp
nAxy9h8w998wLDuhpSR9Z7SAiZbVSUPNn8YGPcafx1b08BAsyGJcUDKAwlqJgCQnN3ZoeHVXOBIo
Fy+vh+fDN9tmMQYWKlmmdjNQQmnchXX/AmH1oFbCYExDbzVGgcfjeovN9jH2hlZYedYrCjffyPHP
Xg9sYy+hxeHyqvh7B640OqqFrgrmijWksIqXGjY3W8dSX50B+jah6APx14IICyU/dKGw0ciqkLSZ
ZaxFz9pgRYmPgHBzaB8TsIJeXg73lKpg4EPVx0Kyhtm1vpTagpjwsbl0Z5JjFAkuCe52bf4+c0Tl
fF2TluDvh9aVHJbQHLwq4N4uL4LrRDcg9Eds/EDYR3JR0W8SFimaaW13IT+neNcQUEHKN2kq8Nmc
hCpSgRs85mJKMF7XxzQQphXK8bnbRb+gC0BFDkGxCfU2wfJEe8iYXF/aiH1HLE9akP7+WbV+Owgu
A+5ZxVWuwuJg1ixFYixJazmvgJCT9VjZw42c2KiHNbvZXry0bZ4ufzCu1WF8DXPgEGE9q1QZRlhK
Wgq4cirv63X4Bo3xx8sQ3E0DRzqSgiABPKMcw4DGvEBDqXbT4UhSqPSGDxMEwy+DcLdtA8JEw5mh
FWZjA8RIron2TUmf1uFtNJ/yyBIgcW0OXB4KzW6+y2Cf2niuxmofpshJWBOYgPHmrZPJ7+bnwb7T
wxcNZGZzo3+HQipuqMa3yM/LK+V9Mbz6dEjmIjrG8P4pvIVu9WIo8MXi8iG0D3YiSifSP8A+LnX4
IVTB6XuPDYuLURkgvA2AzAFLdn0w3ezYf0cu7JueOCpmTUTsC5xCNBgPMJiEcg+qcmgNOV1SE7Vr
NNJbkHb7N6CI02ovgwINHTgMnW/gepL/gBGYv85/UdlJCWgfFGlMrykTg2D+BBFbr6tI49lWZf9K
4wJapch7ItRYv1r6avmxDsb33uqyXVKgS0BRdEu09byjstkIwoQDTSP3ZYZcigvG5eltgU/rHPBf
7ML9ajiKC675fSaW4uFvBJV0x5AKxrkYrzYnw9ImJt3+O3vX31PCjS7Q6PAWrQ/k7rK7bMGcAh/9
3r8BmcNq6lrRWhIsbA7S+2kXHrLrBgU+OigmykzxEogoQlBBUTz0kKk/NS3wKwKsanB/Yza422WQ
9ewO4rk+rlPY4jAXkS5PpO0a4IyDY+9IMF9Jbutbn6hKahKISOX/CxzqsLSKjakSxlC0QiPFmHQI
Fq7b6380f6QbBcPxEEgVyxdzDQRX0n/Q1NNNXCdi1rYMNOsJ4xZGoOwLqCVPr/EjVS0Gsap72UA4
xwCj6tTJYYQcY36MQaK0MLdrDdUQvf2eFLcF/E4tejNzArsTDMYGC1Xp0VQMDKL/yJrbzL5Oq9SR
YlHRnLsWqlAIXhdMs7JRatUU0LPIQYkW92RxQgNMF4Z6L1WiyIuHg3czCOsx7Y82WcbQ09bOtLWD
hsWy3IX2dWvVTpO/Xv4uKm3pZq4GhKcaaJkwfQ5RA2oom/CuzbLQyu0kQc/8GqB+vYvdcCfdoTF7
8CmluvGo39W2Gz/2t/bVsheRVXOuPpSc0FKjIgsLw2fgwbTfgfe7SNzV/mT1eJqV3y4vkHeuoOOs
4X9g9FUwq3W6QH0s5iU2Kkoep0NDBkMB9NmP1hDDhZidMwuq2SrHCgnqpCDnQ3uNbbNdL8Mwy5AP
6yi7vxYYkNlQr3C9QJJ0dcYX3aPMIeOnYY/5oy8YSA7IswyenthfXvLGEenockIoAso8MMMiW4U+
D8aCsqmHDgqBUkUtvxnWrpL9EUrhqxPKsyiE4n1INMBDOwfpa/QMMO6rywf0w+R0mxdnhn4gCHue
oNa73ua5UzoK/uOTQ7d4gq97fkbAqg2fQvnHKbcYaz+aXPVDNKG3DLVKSL9irjD0oJ3rFc/QWhqP
lJ9C3ivGX7uzU1i6G5tT0zezuubhSIXIJTddoeU3faqEKiDnpkRRMPmDUjD6m9grIV60ukeCBKxH
KGHmEIt4r2EGhr/cDT/6xekSiL7WO+s+exFsKx8ZtgM6BSpAwIRvpNAwjl0AGXx9zbqvSqiHlpBH
Je70Yw3vyYKuWBCye2LCyXOTRYMkhjXgEkAUczaQjUbcye4HA2tGw6Cc3pd9ulu6N4iyOyYkYS+v
kwdmvU8EUJ1ECCKdfkZlkMIwVEyA6a95fN/HOtLt/hI/K5J/GYnePaduFiSEELHCwAbO4hn3gVwW
aAI17QQlkLt0fCbGYydjHm+6UhKID+0vg51HSKdgzEWYGrM9qgPAaE0r726k4n6Q922jOmv6HE2x
N01KcBmSU24/xWQspieg2oklYE7JYUTDgvQSB8Sd15vhfcY3dFXBq5rTs32CyPZsK6hN9gYBYq4/
lgfdT4P6anyhE52rW+k+KMWlXYtJiPBWFMyIFsu+6HFl5REYcxK3fv2nC4vOzTWv5nt8/QfDvzQa
O7ceMMSgxxF5UjZlVcv2jDIG8OSHJYS8ig4pOeJG7YFqa4rpQXlOFT78XzjqHTbezer6WiYl4OI6
2ZXdusPteiiySuC8RTDM6esn3Fl9TxJXS66HZTfUN4vQhYp2jjkKSO0vUU7PnbwLb5I9nOgeYB70
h/9ASZN/7n7vG3MG1CI3EmhBwGu2r/P6EtsP2fhtloOsVv1ljB2p/3H51J1fuvQI/Av4XnvZfKjR
inS9brGDGUaNbPnzVAiONaeDnyKAzYoSWtFy1KkpqAuBYEpMEd7CB0o3Ah2+0UtHF+Xwd8mmrvWU
fbKTMAL5OvvzLgv+fgzn9Ccwd23RyySLZPyEPL1uqsd1FGRROW/XUwBqp5tdnOO0TtMKAKC8DndU
YiJzOwjD7UAsHLSCHeXbyO8NZc5WkbRLHOUAo8xWVM1Q2ZFdvxNpovEt4zcMc7bQWzPMK0p7bl0n
OfoaMABAlHF32fw4sTV2DjU9DClbNFhggj5TXS15tmHweC6MHg2+sp38RDmhm0DMTcP1Fxs05s2a
pZIS5QZdU3iM9NusudFbQamaZwvgfkQrKqjcIXfPRu+yGZkmWNxSN1vgZ8FSB57punhXTP6QZZ+A
MQuCMjrGcTKArUPjqMt9XYk+EMcMThCY40sUKF0UCRDi62U9gEc4RuZv3Fs39edW2XXXhvsHySeO
zz0BZQ5sO8dhMeQAJXv9WAfpne5lBxCUOxBIF8qm8O5ioOEBCWppjCyzbTwhZreI1gGt9frWo5QA
/b7K3d6Xr4sAYmr3mXPZ6s8p0cGTiB5JC+2ZeHMYrOBG202JkipxCqJ834Q6X5M5d9k+DSx/yV3D
H33NRQ5lCWQPU+deeAvND8F35X1W1BGoEDXazkEOcOqxjClrO2tIUndOdLQG/BhFag2cySmsEX/c
xnsO1Os2c2+qZhf3NSbFwKlGR9/Q3S67zaN5tBKnv6cOv6icNneQxhmC1VV8mqSimaM/oMSkToQJ
flC/hwoidLTk81QyyUhIkrSADR/CXQGW1AwfVwXTjji1yGlWwLJ/Y7EJ5DY2q0FOgJUCi47iKTs1
+JOZMI4vOwFiPKetS8OAvAeAZGPfZrVvScoRU8OCu40LQ3nDKKnheXolLaQmJ2jhd7PwXm2/tmCQ
TgYR/x7vGoCIqYrZA6ppjXnuU3NcNSmWxxQo6WE8DPP/T1cr7npTfv2Dj8Q1CHT10mQfpn3Y9ncM
PktmNwJuDsZrqukQwbtQav7E+3vqJdjDbyg2edQ2+VpkK6AWzYBOL4L8SHDjcOKBEwRm73T0IbTK
BAQdIVQj+3Orouz9SvDeXhr8v/uyECXQuS5zuyrm3rFMaVaKHpglrjc4sNSzvxg+kmIrBgj+5Axz
zXCzjcw1hOmsZaxVuo1F4iz5VVv9lFSBT6SBE+sm4I+hS4RhT+Xshd2aq52Y9B5Y1ptIvUry45pi
iLcWZbp4a9niMJ5xhAIH7lTgzPn0HPfSg2XV96navF2+ZXgwoBkDEjwwWAuYLQOGZnZ5hWvNGHLH
7irLKQ3b1xLh6eUdpy0Sc133Y7kmaVdjQUH+XPgVSlPVwfgjX857TuC+BM0kGslBmchOUU5aVa9R
2qWo3YyQPs09ZHyRWCoebM/wTUw2mNf03sy82NHxJffW80d29V989sHUZXIc5wnwZ+NXU3+SukdJ
qOvNu5xB56qAkxRPMzipU29oVBIk56MGGOmjan9Stf3lNXBjVNohTAdDMAX0vsmb94qWLmiOHrCI
VO6721RTYs+ctMTJorhz1FHTdyi9SihVr2gblsa0cOO4nYM1BGfw5Z/CNdLNL2EcSbHI4Ck1W3yp
Kof7nYdXKQq/m3F5+HscMKwg82HhPJwVKbQyN83EGFI3H6YfYJb1unD246YQ9GDzlrOFYU6CvGgz
ho0AQyLMSxd728qcVBF8PhEI/ffN10vqqEOlHiSuk9XBH97WGNS2J5EWHc8bbpfCPDOJ3nVppGIp
0/CoZt+lz5P0bAz+5c/Cs/QtiHW6lGpe4c9rLCVHN6yrzKntrl0mUg7h3ZBbFMbhkjaT+tbCUuQj
rVNSYQM9qIVCadzFoCKKLK2GpwQb1WdrkeZGj8XE5ZdEOUAaSPBu4H6Sd/pWKEGgzYPx6Gi3Vct4
pJ/E1u+7QvWMzvYqDeLFk0hylNN+Qb0DpYr9B4ux5KG3FmmysBhTG6sJb8v5S1QiBwCKfuV6HKzp
UE7W4MSgifPaLETLvDlnbtlYIHpdMjPQ69kKll7tbhKrTQVmw40/MCSJuSzw2SLrzXhIM+nz1ozH
1K3sp0TyQckARnHQdi73ybCjEUgSiFK23K+7gWQ8FXpxEbjSzW+kFw0bES6PHzgLGPqEO0aK9oz2
VBsIaacWa7IG3V/sa0xYBJcRuI7jNwLLAlzblSFFERDCMnHaonEqPM/kWiTkTQ8tG0ehavmfhbDX
V7/omdZUgGnidpdpNwv5XI6216P5yUgFxVK+JWzAmM/SrgspYpueCbe+Nu6ivQbKtubHAK7CeSfO
IInWxh7BXLM7pcPaZBshSLJX7NwberdDUnMqRf1rXJPbrI09g0UKXU6CtUm6/Zghk44+Mu+ySYgg
mLvETEIzk+i9aC93o/WU1YILket6N0tgbpE1RctATv9+egA74L7fr0fahil6ZXE9I0gIMA6Ktyqi
ptN7BBPtRMmaCSZXT+OVFMXt97GvH+bVSnd6kwuVXvjL+o3HLKtcLNLn8ZIiBzt7MtTk4kA/GKmr
UH0I4ltfyUOLZBVCbaN2Yttvherq1K7PD9nvX8DcnOG8xnrV4hf0Q/4TsZ7fZUiSVXEwWcZOiqvV
6Wv0C0TtpzIOb3o5xq6IDjrfeH7/BuZejclihpI6Y9dz/UeoZ0+yUJOIfw9tviz9EptgBw33UtVG
WKfh1NfkSX1Xxgg9vADB8YrHZuGlXz9QLzBgSmCzoPMzZ82OatTP2UAPebo0btMTJxFFJHy3tYFg
3NbadnNjjoAoodK84A1Nq4/ELbojHtH0hBBPFtwvXO+/gWRdFzSpzWgG5AiCiaK5VkD6W9af/t6f
IFmE0UfK0nHWNpgmmG5UB5hEJJfoNRrdthIgcLcOpSQ0w2MeSIUQ7KlFDENu9oUBiMntrT3VgG7c
0NM1xyp8add//chcNuVlpOQFUGc5lzdI9XSewnKl0cYt6f0aLGiXd433abYAjKMfx15vkhJGbpqT
J8mtO5PbcRA0kvKuri0Is29dnEgW+L8Rayeh7DRrDUo6PVEddKI5szF/Mudfl1fFc5JEUZBcBiUR
OUvqyUsmDb0KwHJVrmtFd1E2CYohvgWVy5dy6f0car9ONE0CXO5ubnCZs1WqixaXdKHKcjuaN7N8
E9WCJxiHPREmATViqhiCYJ/t+7CMUDKhpgcNDwgsUXaFIPJlCIs6oHFPUgjZh+7D5d3kfj6QS1CN
DVAhaczn00g8oGcIiGOWop3Hrc2HvPylVbtUGPtTv83eLZBy+heKud1IM7ZrntHFgZtc89D7+7a8
JVcZalmmN7YOehbROET7BshBEwV0vEtlC85cbLPe6wvcIzICaIy4Hg/SSxoku9lwFgKHT3uxwKWo
iFCpTVxaMnOVFfqghq0JVPVhfR2vtb3kN54BUC+HbJZoSJ2b794ukrnVTHSZTgNd5HoXPjSPCuBa
v1IhnkpbZ0WcP9wD8ft7sn0u8drNY0tzZgRE7HnpSinYtHKBfQq+G1vJrRsV7CYNQLp49CA96mrV
B3JFm03TmXMtj8mcNMhKuGM+guH1YKC/a6kOl48ZN8G4RWGuScMK+7hXgELv/dvidkA7YP5CWxXW
W3twUGP5WfrlzvCS2xYKG2L2V9FGMpdBpU4gygmREgNbv7NKimOQz5fXKDI/tvrXQSaljQqscX6d
/AgC0PWedorrAe0nFVkft9q53VHGnUT5JKlTDLT0sORO8UgVL8Y9Bjr21U5/no90noOOkFgH5af+
Wj6qe1Exku+udeSLIUuDHCBrnMuCwQIwhdASr3q8ad/L8o4SOeuuOfS79pMumEGjSzpzJxs8xlSN
LDQLmeos2fFYB6paSrt1GcvjKCmdV+dD7Vz+ohybQaxqg18L9B7a2YB8k0+92eiIiUAk7Wpgc7Y/
kKilYsjoaABBHlqtmYxLJS+QZQkRokjIbEryUz2tTmcLOvI423YCwmxbVUECMlsAokB8d1Cv7eqo
2t+NSPR64jjEExzmjOe5rKSDSSMEO3RSGT2p8eDg5fiRr7LZM/YkW1KVWQTLaXRQkRgeRLn+3iWe
LIQJCsJaneRRB0JIpvuuxHBWmt7PWeZfNi/+dwENKh2Fh3g8c10ZiwJh2JGG3BV8nnyHjLNjYTJC
E3H8c+1Y+xeIra6EfbtkiQagLoEaPIi850mwFD4CcgQQq8TLlU3SWlbbJHohp7ieakfL3uboI58E
Lx/MOqO0rOlM/GKbSZ52C2zLUFavyObPC+rzNka5L38S7jowp4ZDj6k/tM2fvoKqcVAsI1WQbLZ0
6XEZe+OhavNfl0Go+TBuDNR9mKlHrwpYvSzGgFttKXqMqWSuDa2wHGrL0Rjk0RJ8AAXc7RhxVjHg
w1oXma1pIkWSYaL1e1h9laD8Yf19cILE/L8QrF0lLVKSiYaFVNJ8N8r51YQmsMur4H2QLQTjIGO9
XBJ1pRCU5DCLVPAQtI+XMbjfY7MMxj8ubWNOzYCdqjSox+qYcLZ2imhoiBcdgE4fk8bg2YGOJRsd
jGNXRUmJQ6jGGbk1EHT5cR53d2CXmT53qgpts1DvHlWrWl7XSTaP4Gg1nbYFBYw0KKIk03/5OSZq
EcjGYPiUsfRO0XHvNPBxxeK/P/gLPzy0hSOHRxucM3hrfaA5ChvwG5Ex+8puoULTAzFGBKbYL7qI
poe/Jko0C9oDMG6y9Qt9TWfky+jNsEBiB8Elur/jt/SzGsw7jGN4l83mv8DhBY7JGv2clw/KuWEZ
r4DT7iafTgYSDHMWBypMLZ4M5FwWGBm10PqI/AztMDv1TH0CeoRkhIfFD/kZtdWtBB49dx3Vl6Qi
gvQyLxl0Asa82xBeKVnYwQ3qN3HrDZ/RLIjeWxsEWHRAq/JUMQG6aH3MZVjltdYrLfW817JxlVke
Td5hIsorXpsBXIF742H1q0C8sRwPg/Y17CuG+RQCIZfTjR3UdimqTKUpX2QLR9UrRdcvx7+cINCl
b5Kt4AquO7vGpyvqzFkx9dUpb7MpCiVF62AMZDXXSpkTrKMbw9ei75/WSTRdJYJgzMIYrLHpLXyj
tipGZ8KlByWpp8unSoTB2AG4EyFbsGIZsV3lN6E6DzcJVIf/PobcfhK2nzAPwcMegWfNLeTZbcrI
VSLBi1fw0dn5cqtbJ8opgIAlBnPAeofJxKAbROsQoTBXlwFu0AkD2cihJi893rTdmyUiBqV2w0Qr
2CpwdlEKdPTPMBeFTZZ5UCpAZB1yRXak368zmZ1M670yyzwzzXaXLYC3JhA+2CC6o1E4O16rzqUU
LVTIVyHrDjcGJs6GfdqU3gdgoKRDIABgYRSTiSy61SqrtsG6zObHSAKje8xFg8+8lYB8mqYyIax7
lqoli4yOZWLigog15bNW2dOj1OH2AmMhyJQuL4d3brZYjCVkq5ZAUt3GS7LS3JyM7lg9XkYQrYYx
hFRvx7IysZoYLQlRuUIueIYeZS34LryL4F27kY5Wns/+VaD+yusSC6nC+CbSu6tS1X2MsPaOnhv7
jywJs8f/j8U4NCjWqWkbAytEwRmTGU6kdcEUi/RkeEdouyTGp1WmpLXojkwx7otbdLkZwy+9jhGx
9kuFAdzLS+JuH1rDwUdu0cYs+hU3l42lpmFrryE82xwGoLkqEjUokQ+dBB3MKv3crF+g8t7/AWJu
tT5LZKRcJNyb3vQm+2XQg1YCned+ekd51pfEmX4gn0120TtTAkiFMdsViTmwRb+DufeaeZbSIcPv
MOqbenR0yCJHfoYmv2MO/rogRaJZ+UCmA4+S32tn7EZepTFaO2AWUbwzxlsp0t0hER1p3qeEeLpK
yfnBqMHOeClzochpBgliEo3Nl0rtXrUYLyFDaqAXKWWaUOhC4SKCFBBwyHmdpaO0eiFEj4ABkWk6
QFlBEmbUd5Agp8ObkdvuMBJ/HDWnEWn28ZwLJqn/RWbcly3pWZrhZYTKrbWLElBfrBjiiEQRDG84
1driME6MyiCYcQocHS0GYHBAmUlBuytkKVLvxz9zoogGQD7z5fKx5D4WNBgNUhdgoT9TOkPfl5Y1
SZq5MaT1gthdrxRIUzrjG83SLlfJdwEed0PBMKOrkF0/J6q0ChVFYzA6u4VzJeWu6lMmEd1Zj+ad
/V4QkQ7CB5EIk3EJVoYZS93CQzop/AHSQe9SPpJrfcoqJwPzjBwY7h+8w3geQNsslfEA1tTZEGEE
bPHWfKZVpmwXHchN9PxeZgqEbSp8PJBsgfEZ4xsstwEqJgb4Z7LM1ZRrsJrQvPe8138S00si6EN9
cIIVhXnQ7UOpA6l2ltrE6tDQOelwBQUhfqgdx/VGX31lOeT5y0pAURFcNh/ul9zgMQ5OqtSarAXw
mko6VkniqUr+XVpaQUJfBMNcjIaFObsVlIluW3zR4yc1S70CFAOX18KRqzO2m8cW6vo4RfowKzK0
NtgPmLrE1RtDThUS6DFmw/o361P6rX5T3OpeOn4s7aFBxh78OrSLlb2QpVxqozADhyExQyeHveCy
EoQxvM5zqANg6A3NkgoSIMzn+j/CrmQ5clxJfhHNuIO8cs1VmVpSS11gUpVEcAdJgAD49eP5LvOm
p8z61taq3EAgEOHh4S7aTY21hcfVnZzCx26sTiNwiDaLs38jbP41kP33Z/3jma1qJf0W4rOkyRuR
631XWPlw9JMeAkx3Zal/w43+tkn+6wP/o5TzXxlN1RooqKCDAWH6tzp675F1Bv+Wqf91BaF/BElI
7JW70MX/TZtME8vO9hFDhtN9mA1+0Nl9XFaU1r/qZP3t90BxEPc6Js1AuflHuJLRJDe3xkc17o8M
ssrMyWj9y/TS36oBvD20de4OuG74jw0xxq4QAhpCadBip8P25F9Z03+jkAEg/9+P+MeKUU4kUH98
hEo7Nxmu97SrOkPl2yDKgz92vqNg/3rF/C32/ten/lMvdtYSozkurlH6jdN8IMc7MBV/Ltkd4/t3
Yupfn9X//sh/isauQ+ToUeHjyPocxHuLYQjs35xw//oZd7NJkDYhhvxPNRlvRXemb+8L2cIxSBXr
0CTE+5eADgJ3+Le1wzgujFugqfL/hw6NuzBuq3uUGJZsiiLMpLjQPpgSs57m7V16L10tgP3GkBRF
Uu/tVavKzevBAnt2Z6+wDYGT7ruPqU+oJ11lExzHDaP5lQL9AelhXCDHKX1aBjLO6tUHwbZOBnmk
owY5YkpH/hQ5zzxaEqhfPrqoT+IeVWS8ll19jleeM50b1P2ze9yiS0vWHfo760RESseS8OljcElJ
VZSFAZy9nfDk8SO83PMJXolzexkjmnb2G4eVplDfsRV/mgXqEmvZqD9dQB983r92jjkieyYpRqCs
ZLXbYjVgz9b9eQGZFG46N9ZuydZ1h1m/ewTtUoxdzVMC4oVpt5w0cGt3ebkwch41eZl7N/fcYS84
Gv61v/PHnTdVv92wZFG18+f2GAZrbksYQdRBSYL6EjZP+i7ebGrvYxwAbY6gmJLdHL/187ULqkfd
fi7o0E3sQJVMlb8Txsks8QYdrno4swZGVnxKW5s/mSgfmfU4ukdbSmieHdEW3RnqJU4AIfzm6kUX
M303zk2ELJF8yV3xyZuL2K5L9dZs/Mhom4/dvtP7ybUzn2BUZIlOcVX4M2hX3C+bNU68IQIH+xyz
X4HQUKoqHE+WjsdzW73GyztxnmVwUissG+vvyoRnVn17nclM+wdKhxnr35GDHhsYpMHyETOuR9ry
fbO8MuwJQeN0DeAJL1pQaodkjk5m3XKYQ6IjYUpW/WmjNpHbifUf93eo3TWJ/Xev7RIyjSCpYECn
Oa19lSEz2VkoipyF5fbE91EzJYK2yTC+9fRNM7yg58kKlUCzX8DSr+tDNfwZ7DYTFmyNrWPfbznv
HXQWx8QR+66+BJHKmXubW78g3VrMcL3y7R59izUNBwt6lX3mzI+trx6bZTvPFTQ8o/OweYd5rXP0
gAqoy56q+SAiUDAYFhlyuVWUR1OcAFg/eGTZq1EkMJ89xS10Gdwt1VaXRQJjx/Ww09jMMDdLuO6x
f66b7SYgxiUS/kpSXaMGRmYhKyAdlHvm0UDQa5qKDcyIyTv685yqCS818CP3IKNenazo2TDYM4VB
wRqRRGTLZroL+p9IFfNyYDh4w4B+lLg7KlWZMhq+tG3ugG3a2mUoD9p+HaaCYRSWir2L+U0eQlt/
yjYSJRtOzMKDFslNlfLAJI0xhQODxDh8tjEHTwd9EKJLhLwsVpho4p6tFbIyWHlFeDb5durwyybD
AU/I/oiH7g7D5J2/lGsn3jf54ruvusGDMfcj+71akPiLa/iFrRi0COKXtSbH1bIOyNaTalaJfVdw
8qGNF5vDOql0GMSt8UkulyBzqscmlKlr6by2/ki6XCv4EiRsGS+RbGFzc2T8CMgjcZ3PrhmulhdC
nu6zH/6o7sikgWQ9YhugHOHJohKqqDuoVFVTElkYSwe5qXLelP3oueUAJdEG4xPxN4ceWQyfkhiD
ZbruTOLPNJeuyIKRXLZlyeZthH/WB/eODN0+n8JWYLXRiXv3gufo7nU7qz1T3kV3/qHdTGnWj5C+
9faNVIWu12SNv9jUPHTa/FhdUBprKiFqtVc0KG1NEmZ/+f0zCYfLuMlcuY+usdNuMSc7xA5pA9ji
NADyh6O9ghoVzhDdfmzqY+ieq/57M3bi0OtWP1BrS3qrKgOiM86x4zzQdg+kvzTqokJetDra9850
HKNfrULkVH7hNV/9/CK8NxHwwzoHqdSvUGSb6xt1PxeD5OeuYBZ99xOE4fTv0bqgEGjs1FR8P2L4
owu/3Z6eJKkerW5fmzE3FnbnsDP8LeJzFjcPvhAlfpVWt9q5sQaCbIi0pjo1ZD93b/Uqylo0+9aK
cZncAfLud1TJSzDDmKfZsF6BXBIlAHUs5BBpMGeprm+SdJ9ka8O00xrf0z61oAwktA5/yUE8qcb7
iJlOvXWZMiKsHazmb55b7bp2tHFqG/Rv3WfBplxEVlrb7g4SL1nn+2/N0h7HYXzgRO+EHSXc4eXo
DIeG63KpprMO40y5LB9cMI0mwz+W6q53jKSqk/3Nbs3bopuTy6jKNHF+be34e/F1DtnVfU2qk6zj
MK2C+HleLFluHXsktsRM1UJRdQTy5vkhL50ZR0k2bCoj2y+JFTYJ9rRKlnh4jl3Ql6ldP4Q2VCYb
s3d1/AVf2y0J2vncYCitn5x969ovg4+GJ5NnV2zlPFeFtcFOlPpfroXpXXvZhS4aobMq+sW8SOFc
gnrbksgdIN2j/GT1xsJpYPEgYO6MwkE+90NVuGBxMYF5CuliBs7T1iWawnOoIW0+QwIocJHIGmuJ
0jXCoXSGi+y8kyLGzhwpdzr05kd7VDUMWgd54JGedpIiVEXUz6WoECkIpkY8Cbah7ZRDKH73o5oK
6Etf2Az2HF3g61KDL8rLlsqbNYynLrbLdhX7we5MEU7rxd7IaY2dI/zn8DWFe7Jqkknj4Nv54X6q
w7wzwcWSd6MT9qG6GqlCmPZS/FJiTd2AZibs/IRpcx4igpBQe2f0Bs+8a186E2eePbw6jf1Ee+TO
BE22uO5PWL82o8Fw6aswD7BV2sk9KA18zHWRrAjHQgaHqK7E08AduWP+8tay6s0dyU2t7hHES4wa
Bs3B2sIiWiHoqZshldEMvMK+2D3dYwxvV+muqALrWG8gr/vtbdX8rDlC6hSBwjXFZNdFoqiRX3Rw
vgs7ax9vbdnZ9ruPZx+3UBCA6uZjjKUEdT21WudXTKzD5rjQ3SK0dDnZ8pj/jLy9MdP/7i0FzrMD
I53VebSUcwLZqnAkc9KQysRwQJBss3IZiDxS+AbV6OtkCQzLHN96XlYII4xuKtowG/3tk80fzkD2
aoWGMtNPvuXAPLc6b3oqpLRL3XZOpsMgo6oq66mDpCDe35qa10UG1X1DpbRZd/BS+LW5QyntMQ9g
gpdAdChrWiFTbIA4Uau/A7x1jPrtmQsKdwKwdxYNIKjxUrSTDjX1L90gbxGIFHGwnWI/pkkknHLk
6GFo6+q1jQNqnDYoI5xTM/inntKz5bqYf6RdLtzouRG0sBdouNSyv6tkl2PoXycRfDk1TxqOm4DG
1xrms45Wz+1Y3fpt8NPYWhI82pTaE6ZEJp2BX5RxFUZJ39c/luU+CB6+SBNYSbWtzwBbU9LpFzI1
mfRXC0ezAlcvomi4YYwBagZdsowUo4xY0Bh9OBkEh3pqTn0UFwrJVzvD3sKLn3iHq6SvjsqedpZV
ZTBUP3TUKxYkqKFhu87I0mrQv61FCA2q4FFH8UF1pmxHsVMyPKHbV7DRg1Ev5zu3RYq3SLqivQhh
56B93wTgvNm3s6Danod4u7F+fay2YRegTZPP0Vr6QRcl7czPo02eVGsnKwmLaeiyufN/+tg+8RAn
Zh4TQ6aShFVbdHGrE4exVwVVy0TMwznS5BRhqi6bquWXg66F9KsXISFVGNvq7PrkMJL425i6y8La
f6VBmDotv7SD+xT2phSTfbAJbqWozePavPsMlk1reBCkvSiz6hxp/sNGUE4EuBCYG/9QLJVDoHvu
U/YoYj8Puf/MK/7j9msAz2K5hyg+wXMAp9WMQZc4Q3QGF0pdBF9/MPp7CvRYcCs81Xoo4qraOaa5
Sc9C3BT0hoooXRf2ZfXm5EXQsFrcVPvhYZ6tvY99FmwbooT601pa5yHhxSTn3yMqNndck4GRR9gn
P+BC2DUulopy9SPCrcQXSUTUP7B4fNaaYThZWAcagLmkI/9MrK60R+/ZkWAAW4tVOLVzaPzp4K/M
SrSwc2cOzsTbCr3dE1k4WvnIvObQKYCWnP1q7VPMTbKEd6bHLaxlEi7IzAJEGctlJLEGjILWXncD
VZflnQV1FDFAq32JSviDlqpFXoff86vxml0UL09IND+c0NxaHBrsp+hP33ZeUpNJJTOVD7HdvZlW
vg3bAg34Nh9GgW5AoO0EWgdfqkKpH/ZA6tfhKMbmuUFMwEBP8920w85idQvQxstp6H/SGBumjeyk
dSB2O9LqBaJIJq1XlPOOiHPlNLlN49xUpIzNsgumfkvmbXpQ/I92JK52mbnsWPX6pKGN24gLq58n
ihojfm9xEY7BbZ5MMtcPIwivTvDC1iVF1uh5V9pVyTw+LiuKcSf3p1xtuQe5K5Si47A3dE0NXVJ/
avagVZS0Vmc/eHP6EETQcqzMMSKp1XFkmm1O2wpqqx6SoiqtkRf2ljhNpNtV/klUPGl9kTYxqg71
3sSnxvzqYxBVRZ9iBhITQeEDURcMJ+fb2GYaAIal+gtiLzr31fZAZD4ER+Q8DSphD1kVPVDvR9GP
cKE5pVe+lKT9Gt1HH4HRnQVumD8COUu0FUvwNfWPEz9Pi06m4QUasChUEDATbrVJHH9E7ZsIX4R1
nNsVuRYqa8HeR612blglof4tEdeMRNnRLJnsD5KzvcB1HWvx3Ng/Husw7n+2rJ9IP01ixwEuDmie
mtD9j0hrDCCA2wUwx7S36lzNJ7jZJRQNRW8IUjr9kf2j70CaB6JHlY9d7RVW3GZ2+1KxLa+8j6pS
xeBtuR++qCVZlz5F0Qx6X4k2l7ZZvrB70/lzWr4GnBDlBrkTwJeIC5RUv5sw3xzI6qnnuSkidqSo
Clj9NK+FRNEkqiP8clKmhmKUp26qn7qNHtE5T0ZU3nQprDBfISitMcYaOudwuIVVqgaR0XAB6lIM
Pk2QPd5iYNPgdkAz7GjIsa3aZGrOKy6avv4TTrs7XlO7yLyw/0fM6K0THvL4y+5oIuJdYJVkQ3ra
uMVikIjDSWJAh9CBdc+GCe4qHr/pShIxWX9CNbMEyNKLcmRmqSWD3EC6Av3E4MkD/AR21R3agXJU
/8cbzrwdkg1ek4s6EA/yKduBNK+QPK6r77j7mAj8YvMZiBzO0jYHSePhfeS1qz49feXqaOLl0AVr
xrBNxwEFc5goCM6DIphh9ntn2gp6JfUZLkYwmImyjXZltC2ZjbdTi/k0/UFsXpDN/ZpTx7vWfMra
CuWHWF5bBWfvxoYVpIgREiKEn+kRSijJAHteB/9LGOAa7UHaGcEgYGu/rVCTZHt7jnZR2CcY4keg
23n9YTQ7/x7g6wFvAxOD5WEOdIJUE9BXEzy1QxavAE586APTfe0+z875HlRc+lmbay+rXFc5rnnH
zWkg95sGRLJ8MTTBXdnnKPIK6vCM4vIMt33c0TIOlmTqSRpVbgrlGXw1sHoUQIjGKWr2wvAGM5+T
qiNJvS67uN1ebQwXkuY9JnZBvqK52ge4cpx1HwKv3KYgXadsQSNVAbjLdHTyhpuGs3ZV0uUhWPJt
/vaxu5w1SMliARi4Wb0qK/nWuNWdQpLZtCr4iIOhXaTRIg3jy+aJ0kD62bP2dKn2fvMYTV+WPT91
6sBW74jMI2vR2t9wAGHiYQOisw6eL8vW2eAeVp+3bUY64gC2GY9N3RbhcuzMWCydyISnzyz8CYb5
II0pZ1RXa4w4jzJD9PqVCZWJaHv0cEVUHf8QqJTEvGK6ZopxpyFWbGsx4UiZGo64hmfjhGBATj1O
EmQ4s6g+2uxdhFCPr3UxbiTRiNMtNEvdthSk2m2el1UxOw1SvlhzuyMIBG4NTmMvS294USIs+h54
gOPk23JiBHJjqMNs9jaF5OSgRkGts4qinZ4JaKfd0CeR+SHbioUwadgPubBdhGs/WyyCIg8YX9Oa
s7uNic/UoZkAxihYdUtM1nvHqIUw6ATAF9BaMLxIBGFJD4rgFsWBsuAB6XOTVOsC2Bs2JTEy4ueu
sR7raQZdTmU+xSRJ2ZNp14E1E1Y9UosIaX62Ko43pLByf8fwTIKRR/h2+ycjvcIFZrchoNrIWiLg
BHWcQN4lH+cnPr8wpFEz396Ntx10DJyMf+iWJi2E8YPu2Y4/fA8QH/ZsxHhC8OSncE4pHZNtdXYd
KkTUnRvWRJuXCN/P2bpjuCFgDaIYOr0D6p04zh+v2XtOMXkyFS741WEBTZ5y8NektmCDOO29hqEe
yDEKkFh9lXTRSS80JUHhadAqcyLP2wDJhf6HQnhZYO3kco3IjzHXgB0s52OxHkP7APYfrL8erfoa
r33iVR1UVBBYu9MKR1clruOGafHqyCx0Msbp0LtXFUi0QUEeNn1uwj2XZ0boc+DtOLJNAXsgjBpi
wz3BpDvxoT0XcLAWmUkH92pPdtqIo4Yvbc2LUYepIiyzg/hk3CAZEMMXJ2npd9Sse/DEEtKeDSAr
m72M06tlI2yYz4mOR1QePgaQHPfN9kq5nARYagGulxW+Yjoqw/HW1DmjY17xE9/iko8Xb9hr4ICt
xqD4hLuT12DSaWQP+8npcLxVRpwvJCBwKlSJP3hYrTjfoOkwWgCl+9/DvLw4CHT+wrN4Maj0HxqA
t3G8E12TxZ21qxYEQjA1aigJ2jD17AA2gZg8PWzOz1K9x5Wdu9NvD8rpZv4d4EWq20kW7zfzZQcf
AlfIzFbYN70r2OJRTIGvCjulvtbixFmV+n2ckmooPdE8STtvhiGNhEiIfnXcV3cCuAeS4xj5h3ns
F1zMKArhhDYkYB0gX+XTY0vgxg25oKLy7AIZP8IqLABCyETYRt02NUGtwg0fOQc/c4aX77Kol3Be
vl0i3B3r7n8m0atxoAnGWwNg2Sm1jABn33d/84Hv6GbLYB9M0DnYy+4fHfOvaZtxKFwO9wq4Aq8B
AIc17gt7rm5hAAa/N6P60i0erPXTwCyZyjGNevG5QToIRxoWftDsvXgLRDQHglzKcT7bcDjT0dtb
YfhMOxx16ncJn/0PTE2WyzZ/VOihxO1YJyGzvn384BjFUcnW/rwyQCwGnwOQy30xUnwqSn/HzH+y
wv73ZC1iTycOKAWbrp6mRMK9ALXvdUCnCjnR+BDV9MpM1CHz6B4MlPCRTwtUdSgk3QmCR5TflJ4h
cYq+0CI04Hzt9klvwwKFWK9g2Z7skQ6JvZImm9fgBUGrhFnBk/D7s6fZH07Fca1N6dX1jQXkGlLz
RRb7Fvfhc1B1z0MIMNnhQzo3a7kGtcTZQPI1DORxC8M9aee94fIKQaYfJhcklGas82VGV2hauofK
8tJKKlwTq/wmW/hUS5TvXevcXAyaIgcKHmzXfqAaXxHY7I7XIrM6uwF0E2ahsW/qXhNTDzJQXoOI
5lCA/S7q5s1P+04NyUhQwy1x9Bih0yqCYA+Z0l9+r8tmswY0OrrfhNW//LG9mqWqU6B5Vhqs5IlE
M4Jk5TrJ0MKZXCwoTy32CPeaXwEMVhO3jR65JM/x6irgbfpLTtbJbbaMSXtNetolykHWClGUU0Mr
k5ilvixDCPyDXdwGaW+DofrE5ewbaLJzT5CyKW7fFtWXzLQv2gblR3up3OoNb9/8GUafpnUsLi78
jOGTV2jn3m0b3HeodjxP0/ojsM+sgL/gze2ksYZvDENcN+7jmrWHog4wI2/C4AqdNhQr9udk3Ck1
Urqo0W31RHjclBULVZ/AYpc9i43T/WY1VhY1DhAe0wyXYELNYS0+ffcV2htk6CEO7PrQr7M9sxbC
hqs4tCzlVdnIR3xcIE+hTes6geiueB1NK0aE3hbaWGSFe0zltbul49bJ3vr1BAENe79RdKUsh6No
mqYuDw1Ko1j5wcGdUE9ufFGlN1r92ZdhTHIN4nDujpp9VNYWPeoZdgKJr+V6poTBlEZJ8lnLsLl5
GqIfg1R9tnUoAGvmjCdMldJDiKr0jVSIp0rq+sUKg7DofDIXNq4dOMNWMOt0HZlOE+VYRhMWzOdV
HsyoJmm0sqxypiWHw7r4AIslTDFI2J3qblqS0WdbFogxODIX+QPa19WbjmR9ZLE1pEE4bjDg23zn
6GvSZt24fvd3OAKF9Po8h7r/gMbMnEwAXfKOoslndwj+tQbGvDYtwp0JSQIzOHGAhIZ/9qoBy2PR
RqMkM8gZvNbsKzXGnw7ik52paIt3ANLQtGOTSMdlcn4RugF3ZLEv8eOXX53uAViuTjB8Eh8kayCl
5tZXcfga4zItRn/oy4Hhjoj40BSO4NWOr3j+tCaYstp0WzBZ39vgOG8RcTT0qNw/QVf9Gl28XMD6
+7MR9vY5GsxUJsr46Aws7Vb6rlMdsFcgp+0u44tcR9gpKyDNhIspt1EAPtCgV7njVPVuWTYrwYAY
g7Irjz9mpwcmF4ltz4g2TwFg0Y8Q4STnevtZLZcClQzUT2PBaiedGh9QjofprTs1WhXGiqJ9y2r8
oa/Kqmv80+JVy87pNE49taT7AqkXhJqgQv5tBXfWtpQiH0EFSLugR5qtJBTeWNsUw7rSbAWXNrWD
hiTgr2xgYgLslgtEB0zEZR7G1ryrcCOVsaZ4BYdFdKemHnY7HuS6Ar2c17H9qXtBkGQpcAWG1b1U
EYsuoQmcI6BHAmLyynIYyqI5I8c2cfyOHu17eW5z3tZJxSaKrbx4H5jY6XZ9hySPC4YUwTfoNs4q
XDJ00z4aYyEBd++Ck04jTtTd5nydtnfI2rnfnl8PX+0S0OvEbJ11sFey8F9gl3kxBFO4Pq6O+qqM
ha3o+6jmQ/vuyuIBV2q86Z1FnsrDQcSHfqqnknW8y30mq8Lbegb5Ckp/Wu1AOr3dxkM79ONDsEbn
Sit0w2fxWuErW4zg6Pd5oFf4aLDLuNQ5WuwJts9/dM1EZ+8xmLdD/EV+hTAeRzoRwv4Ip/59ofaj
JcKEBMEODblCI23Wji4Q2nLMMxQErJ56XUu+BEkVx6ian6xeHpQLoGGqi7FpoOoB87Ck0WIfu8uL
aSgisDl12G35Fq1einnEzFcSljPrtqMOStrQgyWMGnOv/Qj18IqnfnBQDLgaGmbO1qeBoFgKTh/h
o3yyoVoNKLRLRtf/DfV/XCaaJ6OQT+DnrCmiLGraai5WHWVRBcSC2tXO1Fad0BXY8qrCJ9psNUZ4
aTn17jviPGb1GvPlKJJzil6wHFSGpuoe8y1Wto7YSwL+NR1cwlt1HARJ9dJlanueeXt1if1luukL
w+dPnlMBwYKpXRKLMYcNc2446hl7VXuvDcughSKqmkAsGBl1U1qR4wgbJ1e5pbV0JY5vqdBe8pw/
lYCmRyWfdNzl9ibAfXCPGr/ED1URbvWl52gD2qC8EwBdDcAOyf3DFJsXx4tfpAT5dHHe4GGZQjIY
Ldw1ZSuyjSA49drLncX9nO3gNEZxlzYNiufBToQanjgmeZhZ06qyHrCkp8GDrOok/eceda+uZO4w
8kWsCNZWvp23IAIIJPd1w/BHtK2VGF8mNO/sEf9yXYphaCu4fLl3zKx7s12NesjZnqd7B8iLqUxb
h+T1GBULSjGrcnIoJhV9ND+gUV3WMkB+ACDOCM7QIhiPoxXt69XFBPkKHEFMKCaq2b6NnJYUoAIl
UWn3KjVO/HscrNTvcDAxupN0kz54FK8DwTVfHacY4Mwn27iU83YUEcQyFEZwnPBo+/xzW5lfdnI8
je2r7XeFP/xSW4TeLbTuPI8mw9LveOsfmAnuPImdVQevlR0+Ia6W9tSHScvw5ET9xLrh07bno0aH
GqanBWDDQk5AP/v2uhnrtvbbKRz8m0Wsj2janCS0KATs26rO5UpRLQQUgCtFUzWs1g97cVEUPbYM
9U+8ZoibL2jGv9Z1s7csAk1w0KPCThyVN12Dpcm98EK67sEGNalFneZa6pea2g/eBfnQ+VjCjqRu
CDc2TfZ+H93Wxc8jPAl0ENbUj9rd0DCEqeoL6fVh4eQBDcwvTaw4uauMoCGohxyjciazQMaILIDz
XUSslK/+90icgw3IrGnA1fdCnKaQt19O8Meb+O+IkXuHB09qE+BnhQygsP7ha4WeanvYYqilYRD/
QW/tvSqDkaKtbgo5a7F4K0vrKkKDIo5RpE793ZOLIZ+foOi2aJCIDLX5Azr/3ecSMfApbDzr/bDQ
oYTL7rEJvQeQfYBedZ/dYJ18TN1UbZO3HSY2bLpmEYhendOd20lfjcMBEy7+ct3cLkShGaznYXCX
3eBsK7pqPjyOkVbPOxD0+MGh7S+lxy9j2HXsrXf0KnDCR3rmDlDHhbDnQVjPivE+2RBUgQmgGvMp
UlgdDw9xL5CaT+Y4BwwapxZFnSwRPWYSXDvR3MCu+NDG7LGKyGRRgCt07gu+QLCUu26T05h5TwCu
xiIKKSsXV+RysnfUoO1sk8ordCjhZz6FU8YJ/eCkOyC0vcc8ns9RYy/o5Ogz0v7/4eg8thtXkiD6
RTgH3mxJAPQU5c0GpyU9oWAKKHjz9XM52zfT3RIJVGVG3MgMRRu8ya7wN6Ux/Vdp/Q2qiY9G38+O
w23Dv2zw1BhcB1Wlp1u/xazude9RzBX6aW8PlJL10xg4x1GgSxnFucCEfQ56ThfcmnHn5PqnZ5tL
WJjG6yyKryXTmWty76m4JH89KcfQ8yj72rIKfR4FpsVm3J9M9Fjx8jaNkdB4Whyf1pTmkVFxdlqO
fV2z+SUzAx45tgAcXTk8D6XgV1kfvbUu90LC6E0Byqe/JH/KFRQ1dPtJ6t+kuWgI60axcSe6c5vx
HmyWll+NmXP5uM1n7w5hhl4lDR6oSvbv9xkUG2N1/hJ7PTLK8zOYKHYGu7tDi9Oz1Mss7FHupxHH
2bHbM1PmTkHe9bGYk8e5EQ9sf//rvOBbD/pmaw4QR33qa1G9DNhytf6vXLz3hOpbDX3CyiF6+qqx
uks1GynpN4Hr7uRdgz8xOdxRBe5mpm7DAG9hrSnX2P3t1/1ql1QB3ZujV1d7VdpFaa118OdRIdBY
eYltPzDCRlQV+GNn+uexG2vyNqU4U/9OkW8VXKBa82RmDG9uUpAmlWc3Qvs9mVX/uRI4OR7cRyt9
gT+h4+s1Zy8Q726aXJe8eB8C9dF3k7WRNveT0awjCkazfLjLcrfghjw0goqAt9CW0G+Hb+58P3KS
0n7goD3WOVmVUbGMwPPwRaTuI+jQIjXeoenqett493lUQ3Hmf/3PlnwnzvCduXBdmU056C+9s81M
96dieQ+9roCaKFHkfe4Df5yXcGxw0bzJfWi85NLkgnhYSWZ5dLTnHJtvCOQ5q+v8uMJ8RisrwCPb
bsSJsZj9aS07+D59MZ784u6mL+N/ltGIV4RlPxS1d3RzVBzGETBZo0RwSvZlBr7niQDhlfN9njR8
L13s9NKPRzPbGXbzlAzK2Kzr8lENEBS2dzIglby0f7by5Wp47TFjGfVqsiS7HfW3vlrQGJ03BqBv
PLfJd5ni5Zml/OcN7odv4VZOyrmONvM1l8QBxZbE8RxPvE9ljc+NqhGAcuXWn+apz9qt28dl5nzK
muJaa2PsKCsOmvnq1zLkrQ6HmsWZ5fjts+Ng9DwnbFqL4mNRz5MZ7EuVvWRecp4058CjcjXV2G6Y
dFuHy8o0LXaixirnrtCXeHXtPes5/dvoQAwm1qRtTIlxk5Ln9nqaAH2glg4G41pl5n+amMudUVVf
CY+2qrJhayXjUc36VVPZwArvhX10vh3ruXvW8Ii0Ln0aEjcqyNxCWMjQq7Oj7vanoQ12pVdERQ/Q
Ywk0YO1P5d42T6uYbNRmXTr6CHef2Roq98yLma8PPqVIC1Xs6+JxtIanJnXf28lj56Vcwmpxd645
PYgO599iTXLuuafeVd65oFkMK46Qbe5rWpTY9SX3yzn2tXFPRwxAq6ltpfdR51dh5TN0R2XGLyLc
YzBmP4szogdi26adEbeztA6LDXakGa7apv5dRe8G4DOjAC5K1/wxSSiP2PLO/5fmKR3C0W5Dl9GM
zjiGo97v+lyiR06RhtHKmrFta9NtpGOkjb/MdON16EDnqulF0gScMg/vek2sGxpiu1OC+0m3+h89
zfyrDmqwdTxjv+ho4YyJhBEA4mbQ0vesjTTirZ7vxqE00MgDL8yC5UHriWKiix5r37khCO06Y5Lb
lqMrSsvyrcNoB2ZsbmZpn0mSXZK8rTYd73nrJoy+xYko/tre2M59rsVASw/KKNHJvDib9Li2rDhJ
uhfOQMXXsTwzN/rHrTmNy/ahYT8xSFrsrU7s9uOVhyBcaUSAMqLWKR5gqL7KlnZ2YD2TwMqdxY8l
83Tb24gPq8VgMd+bPrGu/421vTPyfAaM7/u7TD/wWapnTZ8vYGH4+dlhMXvKbFZsbsTg/xjBuB+1
5eyk6bFc7lPwE+2S+hVgL5Mxi6WBIONeaQuxN+BsdG0ZH9jrYUXNTE87Ld43i3P7/azm7EcEjgsE
qd2bqooJeX2TyrNiS+LFrxaxs8c1/V1H2/tItXyMC82yeM5bucsco90HmSewWx1T429d3zFOko1m
tt8Tx0dctzr+VTL1jzaRsngqyQFsVKePp9Jo3d3cgFwO1oJKZPDeDSRdD1qqssN8p7LLXjXxaMz+
b1GUHBOIDtuyNpqLb83WoXJS6+bgm02sTp1ZHN5VDusZPNgqyePJF1QkTNAastCxk+HWu2UtcDVF
+jCPE1edsMJaqGeKqxKORaXMMGj7ZDM63XDoV73YKSJHx6Kd7UOiFfVL0HWA+svUNNSIvRCxMWr2
gcSnDB3X8/5N98KBCn3cdcgw/6Y8qI5dl6FaOZZdXnxn+bGDafxI1fRTia79cPOSkpZhzJW3WQqw
LxDuuuKuStuHQHkdUoBXMnnRkkrbI2j5x9UrNQiRHGzHULXzXY61WW5prNZ16yV6wMbcWj9WTjAB
ZtvdcfCyip9wzm7UIiukuaW6k3LVAJvcuufB8JdvYSj9Jgv+SsuCYS3rGRJt7pDsDHDxdG6m9zQt
nvJ7reYauvwqjbT/R+iHc44ffTPXAXF/z/sLanIVotWX0EqF0Pgq2jak8egPo53yYGkmsUwEN1Th
FTwbDRHvrfEZxuwtxrbjbjsFk9GeksnCIwbooVcVg0kEq/hj6hoLMea1/9AlTmebNcxfw/176Xrq
F0MwbLFKPgHo2u+07AiZZGa60xmIuOvNHFKZ4YhoE0G6y/NkiNSSvRSt1MMGOSpPVyMGT0VCbQOf
n0jqMOn5QBs/mttJV6/K8JgBwPod701KY8HFaadjm1MVW5q1QEbIfzJp0pDtXgxz8f0xtIvRiuVq
4vYYuC/9yNusnNk8VGMpNjMDIGJdG9+qPvEOIs/zz8YZsYk9F7QhWfP+U2/8YVdKUSXbhKr0261c
m4uI7UJeq8y9YUv3ouWp4MTOkAell897L01shJwu+VZ1rt/ygIFbSzNYUZFlyeuA3nmWZYs4r2XF
zVk8L+TZ1fazZz87JtyFl9XGVptSJrRqzXguBCOZLJMaxIbovoxsw+ANZCR6sprgdFmFYOBUJf4y
vUEk2cS1y6YG2GTpHphcpB14wasHba7osptqjEprwb21ErVVunSejUbDWtFpjs3WoS7KgoR3q2Uz
RNM4oXCa4RRwJOx13a/jojfE1pHWV9JO1oVPRP+PsVFE7xMve+1WFgRYqSV3tiAyCoxkH3tJAZ2a
SfMi0mT6sDTd+C8bbDQXW2bwqANLDESpZ1E7aAXe6IICN+F0mutU8BR6sF0NsSF7qKzfluLl3Dha
u1v8PEU2rGGMXTY6PDLDI9h4q19szcRjpLghusuQJumxMS07UrrlM97HzhOiSMM4wav5JiNofWsE
Xq/ZZarb1YWZb+LQ+q4f0V0GYUUDHXWuLSOE1eJRJsD6ZZMWbFNWuhdRGeVshbRMFnYNxc2b7P7D
VJPSt1XSiXYvuiZ5sPS+fhMDFNFi6R+cuLByi9OMG5TX4ugvjYqC0WpPxuoFVHKjcbYskfLUI7Hu
lGYlsT+l6aWy2uod/8ptNlUwYi0vcNVUB77zHRi2HpvLkPDmI01uqimz/sMnB2hys2Y/DvNvglTL
lZJCS9E69mHud0Xc5yU0UOkUTThPvGxjslQ7sk7eUa6+c2QuXbELvLy7mmz1uZRpos5LXqZ/SnrW
M3hlBhJUVBfU59exUDaHYGPuHXtlf5nrtT+KN34Ki2TVDlOVtLeWHgZT21j2BNPlu2fU0811lvpF
dOYQlzWLDrkjPfFQtmX+6HJgQ9pgO5oFYnmKaHaq5eyGQBTdwW8zMP2u126+rMuwWoN6rxmCSHTB
Gqt/Sbu8jc70vpb9odYvLhZtDiU4u7+F3e370TzACHJxN9jc9tLsE+Xc0GNO/Zju88Lf5o4RTwPm
M6GQj65gl/Q6oyg0XmhnHI7DgHofZE9uRRsLV3/xu2wvtYHAluoIw+ANF01/JPeJxY2lN3mxUpDo
Q/KkbNJUA9CBNWp0eV4STdWDugNEVDeJL02SW+VWwuoYwx/q94qV5mzu1Fbhzltaqygz9MjrP+DJ
+Hx3DTJ7kUp+0DcczLDP8qgsikPVRj4+cgd5BQS/SZEvJWyOkX41xJW0IHmmpvhyh2XDjCgGg2Tn
PC1vSYH7Njhi3605En7pbpVkW+iqIn+YrrIzQyYlRvCDx2nq36ZV3/K0GFswdLEtC9PcpXrPwcfh
bYwLia0ijXJRp6E1JxKyLtuPK7E5SwL6mc0hocnftaP/pK3jANVjmmHtzchtUj34ffLUTE1/Xtv6
wXGRs+qGLqxx+Lk4yfG6RXF0HWYBqSHlTlb1V57CAeiphXOZmdVz6TYn/BPnkju1ig1UlV1hz/Wj
cjt1FqNsvpoSGLw3hy9rphGRaXrqxld+Cnhk2975KMXjhtDdexH04o+yKg17ok4r/GRKkGpZe8I2
1FPbPivTi204f6vsT1VW7HKnOojFOy9OcG0IRmC57uVMCDBX0Fq1d9e40JiY8lno0bCusA3tHDZa
BfTnTVtrbuif152Tilg6Any4e6bogMlp4eqS2xKsjMtPGnI6UI5TEjxbqg8hknCx4Wg3fQVxKxvn
K+nuyaMq2I+pvp1bcXVyFUl2uKh0fOBW/4/hG0eNTn3DWJxjikeale5V8zqMMw8mohsZVAEXPbAJ
qUxMrp4qebUyO8Z/3AdlZoaraB5duPCNpMVETu6917Js965a/tm4uGAPAHymKAbcre5FJx+UNesh
tVpSUDqC+dDuSDdgkAwe+AgitFXt7netWwFgu97nbHjnKdUe+xp/zHXaeDFnGHSMIdvepAh4GEe7
opRfmV7hqCdohubqQyYx+mYpQs1mOn3nPNu18eNzYaaO3JqOdaubySVZakR4ZNeGo8h24kZhPEvv
WvVW1MHdQDaxkICSXHXaUS4rvEOLndksVyuoeDCWNawz8Sy8bIEGl09KN95mOv6asdzbsS9/8v+/
TDZW8brArOROGLT6l2rU6yDTh1Sbr8qpn4q8PEp6zTbRPm29h5Jvipe6ttDIFv1nSjG43PS5zcv1
O7vfkG5VtKEoOCP0YTzZHvSkbnFVCibuEhgaLrLOL3oZRGlTKhz4+qbM1g2R8xwCU2gQmQkXkVsv
YrFeW8dX8TopWH3/WLYoKkQ/joRfLpNDu0u6CJMNz9XowYBW1g96qt0bzXwedJgSyq2N4MbQ1+VS
LrodV6blxcjXKmoC/zZnmrkJzAQn2zdjXVrrRuVcPQYe5zFJtQlCSd+05vw6dHz2jnTpW3Ex7kuG
2sQ5TBxnFFsn4XTWrvWQWnsZbAaDJ6rLlivD9XjvrQB8KFjehoIjBAeVPQRu1PfNn05ru8Hx0YFt
/CuwTb3V7Zw/MXktB1Z9We6SuK46ENE0TbZuNkXFDMK7CPtvVksFLtgfMDKghqxsZ/b2KR1+DFkN
m16ToPcBpX/Cx7T1u66OPF9+OCprebU4oW3r6AT972Szf9hWzKDPlrMciF51zdHVjDO70fytrlXY
EyuEgeeXE5sceINWaf6Rbor0FAm9XQFxinzj10Gc2D15i4ERtAS2eRDffUBGguK7gHDJJqhUWCh0
mYmVuOX4ADAa25RcOnHd3LIObEf5ZmhRhKi4RxI8IQ2WVjyZmJ1ntivQSluNjHOAYmBpo+03uX1d
ii8PgcRnmuAmacMiO0guBxP5tdaLjVAo0cQbNV8LVeGBTgRcbx9JP+1Hfe8PBPTTHq+ugHT9S2rM
04+h3yW9Ip99ySceNANDyQREJ/RWV4rY9NFDb7TRfFpvek1seXLEfCD/F3fqIZt+nSDqkBkU9U3h
/uZLG90nG3KkAETyQTYiJzbOtBveo4F2kzVmG8GjXorxOOKu61xRqh0OzWo+UF9j+aFS47I25Uc3
669d7uxppKDKRZiIiuombjw/ovMKNYmCIETor+uJbRvP46x96e5rD7NBuqeMhnu+3KdmAhxLV/C6
udtpfvFYJ8GbV0JPFLeOfIzVD+GghU1DibW+NRqiDLdur6yt3Q4UhB6feuaGBr+0MdH9pSB3jWqJ
9DHhwLBJQS5RPfkMBkgYxVnEcAFhatEXcLiihaqNb5C7KNdnG+rCsphfubbbFsY0cUO/6HlNUhKq
xHoNIhdT8TPLlZBx/2hY8mQ1z7YpY2rPEFwPbWS9OGO7Q8SBtF7Xq0t2yRwIJV4HZlbq0sCF0E6d
Vm4GBozBD2SL/qZjJ3EL3jt2QCZMMQ1IfCJIYLnthd8X77Bh7cR4NQdU3rLaMQM31jwRa3p5DLCU
lJX/pSUdXPpY9PJFySHCAQ77UntMNB2lxGQ+W+OSO/P2pL42HAxtyOu8yfN27yvqIMkyId0NJY4r
MZHHdLJCrfVyWg9CUF3GTzqFTgFv2bjLIxVvNJQL7z8pW4MYGDNvgBxSGMbQ6KvxzieEWvrdzY/r
Yl/tQO7zmnhgN1yZu7LRh3lnsk0mzKCVymD5oX4lKZLtyoR8F36CsWZxiypEivs11Za/3O6/9Vnx
chgbn8EzBnrxgAucdHcQ1ttWkzxQpXz6uv7WJc0pN8sXEk1nI10jMZ1HdeecNaYHGiJ25iJshTz4
Dn2MWGNR/ScAYVHBT3lD55er3azBUia/wj5VQccAzaitQVruNpr3xfk4e3Irk/6SLL98Pf6cE8Sm
Bbk2RhayvoYniM2rQP+tWCIdZFuaUFgDtaUVru6hoT2syyiXbUhbcizEuqNho6Wy0bR1xrYKcfNI
BtO07OblOV2yg113UcIwnNZ4adE+Fu3q8Op7VHaSAYL1PaxldP8CDA9ZfpWsPHYNZxcIF5Q/DXaW
rXbaAvWsyTBT2aYBOOdf3mpc0g1BAn2ywx49qFXHKmMRU2PRNhhfCujCJ1aWcvvhsYS5c+7s+sWF
Ipu6NOp6gDcqTttgfhzBd22qXgKX3qoIUqgDi9EQjRlsRjHGwp/jzPj0Wmsr6CS64VtkFbFV/2Qv
wQ8+YcTW4U2nk1hskBgKOHqD+1H3mb448RSQwyO/hvVNx+3r6TEp34sioeDCgRL8Dso8KhvYzPCO
4IvZpqy1yz0H03sMGTGHJ56k3V1cFzXvJXaawmillz31vGBdNfDmoZ4P/rOqpthzyq+en6a9J9up
5rr0J4ci8WmrM98LR089Gkb/3bULu1GIJc+MR0ZanngQ7b4968FrBU+IkrblW3FbGkNUNCbmHLO6
C73lIuyj1eycOgvbewcnwEU7RPoAUWF+zaZ952LcI1mNpXHxnHnHOwhuQM+8kj8px73DS5e3QejI
eW/wSPCrVaYWz0P76xlchwzcto1x32WCtq/FyCYp2H5U4j3oiwcGXGy03L3OwcTlIkASZixWWe2E
10cimw6QtBUppiRnIwSlCKpKuHRqOxF6QFe9E7U0TMVhUhPzcVfCn9oOHvGfT2ts1Rkdt/Zd1dr+
rqXCQ4yb2WDPReC8W0THA/9b6U8ZTOoMxXwvw4M5KpZXobQHOWo7a3WPE6S3P75pjb919OFxdn4A
e26+x0fqVRoTISae0jU010Jule0AZJbhspDBJNLeN/NuJFU5M7G6ke2OmmxvzDM5N44YGq25j5f5
n+WCNSM+m+ZvUl4N+9cVX3MltwYyilrepf0jyEjoehLebzZ5lVp9aTv/iKKBjLaV4mBav0FZbcye
yp0zcVJP9+kV0/RuUDVk7jMW4kYJCR9a7hMWSzEWd6Nlj9Ir4k4cl07EKrj18Mlr6RGvObX3nj95
K71XZSPOfPdVFSUkmK2RMIezXekkTQ90KLHCBfvX6G4FOXF5/+69P7RXzcV3WPd9A4kmn00aoZQI
cU0wKoNeyIsn0warKfdt80PjR7u3nxOWhTXXubvZuAt9Z+9s7moT2m04YHMxRH9jjDu3fLLNnSyb
qMzqsOLiaoLy1JC2yTj/6vVo1I+G7cYKCcSgwkYO8EmHwAHzlbxa07kjT2unH8OIvXzNhzeCT0t9
52Y59tcQPqKyvnvyCaJ5dmaH1CECBO3dOP0I6y9Zd5Og+vPf5+a7aE5+9jZhM1VpE5qmHzWW/rk6
HU8mVJZ+4znkuCTZBG9ISsAjliWC19Q6dcFRDd+rjjPSRFUqQm0Vj6mRHQRns5e+jv2sQnZZdxQ8
zQHVsmKTH8dkO576ieMqM38HCn/V2zt3mrP9IMej1osriOV+sq0HHKW/Pm8u6bR8LlyZ+TiBKrDG
CNJg3OjzGE8dLlabMZ+DPlOxDc7Ax1tXqlFXj8AYmciAc1vhfNfa+jwD9FZ9ttPH8mFwjWueiQOY
+06tVdzL8cCGVNiu8s0p7ad1sA+DbkdovTG08ww0UL2ptmRte3ZOfCOcCvKHzASfHRWLoNmMq0Wk
ALaTrWPGNlGkgqv65iXZWffl05g1/3AQon59LVf7OV0Dc1svyxrbDSZmWY3Mw77nle1h6w597I5a
VLbLqxpPXdYeDDWTnliPQSYIYs0cAcm+MOkCXCjSugKL4puuGBDMao03fVkpWlECbewuMPR7Y3kZ
ZHvshLWbNOsSSOcE+MAEY/9CJByisfinkQmqMvffUOnvNV/f1kwZOm43f6gVaSi0/sno52iasE6M
NnA3YEBdOBID3np9/ZDJknhoXx1tzf3PW9wTpgJ2v1g/iXzvNQq91Le2ZjsSh+mdLHJq7Hx9JIk8
M7vCtVtiiJPhRiho4ti02OuwfFFfmbu8G78Hqa1h35ug5VRx0jZecqEujJMLTU3ux8XbObJYt8zT
eSGqHymx7KqUB1ADgxyaAtnBeqqs7jrlTjxpHQ58K16dYH3IGNMibTv27WWbF9Le2O58Ayw9pEDL
G+EHUDzDjr2yFO7LO85w3C5tbHjddQXVX0v+2tR4aPSRz2Oad0jITD+wzDd41x3TokPf+lhz9cT0
MRQFdw0t04iH3nwvXHnFvAiVH3zbBiENy/4Ejm63hTU/mRpaHJ16W/ApLKRd0Ssd+9hNpzv2YC0H
P1gpFxhA4R/4M5sB6K3Lv3T9mqNT2LzrlfXcrPnOzR5z+pi6+6wIDgvRg9LnYbccxh64E8m8QtLJ
BePq5nPHN1MGWoidxn2JhpR+pOa9DkOzYtCO3xHgsmzKtpqc0IeTnERznvkN58S7Ietv50a/wedt
2FERJ5MZdUNzg+7YIgSevdp+NMp1k4/aZ6+JaBX9UTLjSRgW9CA05kDfa9IKK8KB8r9qyA8BfKXp
VccGrxnYfG9l1MqLrk6BrUVm9tBOpwK6uTxa3X8O+SFkEgIew5FVnkuEa8c32kJe/hcUzmNAD5Zx
7aIT1n7z4nbPiYW2jN2X+UzoYaIIdOvjVDA8BveVwVqR0TMQAe4La/4qLX2X0fCMA/kXbjLAnEir
jrifBKweqvwjxQHKWRSmkriACjLM20LMSS32tmXGRbK81+b30H9UyclD8RhRGvn52am6dcCXB+/n
3pyo6Zb6h9m4pfV0TWihJD9dUyVnw22/8/m8TE/t/CXMCD6Ufwgh0nnvgp9g2mlBLzcFBv7wq4/E
1SpSUFoZM3TJWfKbMuZolBlSOUqWDjcRuIfRE9uao0679s6Xles75YOM17hdUqQRrs7R0Z7ZbghW
D5RnNRGpn43Re3hsazT6qMBd8ZT6PHNYkAJquDOpdLLmGQ7UV7elr/ZTDjdspWzxTqLU0/YN8xGH
rL4mWX5Uxn04Cy447aUf9Pu2dqIBcUlOeGDkwtZ72Kq1N2YwRZX0GEJDE9uN2tY03xaGiLSusVuU
+7q0E2OV5xjGTGPmk8Mz2M9Prm1tjcU+FEH50LSKISok72p5F0UzklZMcuIfV494tbxXyr10VRIC
Sr2V9vDP84yLjszSpQTntHV9scoWSaHxHgO5HO0hYNBamwPtBB8aeJ3y2tBY1Hc+mPR3Rho367Dt
ivSDPzVsA0P7Rcc6NJOKl1Ldciy3XC7cbAwwAfnZ5i5dbWBdK0EhaHLleSMoKP7ZVPmPndFe+sZn
LJZ96BZ4MZI6Ape7otOgHVrWR79zmdzp7HqnuUp/OGVC3zajv2OM6JYxKF9gw0dB+tEd9FemKofO
HS4WcA6zaW2mtdy1ggyoXlzXijdLVXTeuWldkLB21SgZjeXH/n3QUa72Vo5c77jLERIpvP9E9mBB
fCRb2ZMOGlU9EMgfPkd4zdxajkVpvrSpk1KzkWFeSkoPLrGpxCgBUu2C4WqQr9O0/FzUNsPznE/h
apsynWPTy6NFr7ZKaN9ZwaSarnqf2b9X+MlzqjhcTKnwHxjjNeZXQ5mfuiwZ7aPugM8DvwZj0JC4
Bm0OWalJCakNUYAgC7T26tTpl+kwSyyZT31ZH5nLs8tKL6Wjb75oxk92EbzJOQ3ptcJZ+Acdrbiw
pRn2wEhAePTtoidKRRVKJiVhQybIcPDA0JCzMyZEh+uzaMbdsNKkaNm+ZiYNmW3QsrYYMEoqJL/a
LWeSIu6557DcFmv7JNP+YcgwwyBAv+2gSjZz1h/6oXkYHPtsCLVraxreosgQZcntM6tia3YMYzPM
0Kw6RJUB02EoeNNs47tbFXCu9SlJwtdm0O2cxbziip69yvwnx/IFN5OEtw3raMfckc93S8lwQfnt
oaEQ1qgm0phlTwCV7pPetVTmHvp22dObmTF7QWJNpDG85xGr75OA0c/k4nDMwfpe4uhGDDaKV8lA
AHSA0+qae3sVVdwYWhLWhuKO6DJCBOVL7vXEz6Ewtn0AABegFnQZwYypVQdREUEYnZx5DAQl7eLc
JDlnBy0/I4j5j01cYwKl9nyBW/9oGHKHO4dY6mF+upe6p6xwrUOPm2KX6a/Um7jqMfNteNbC+eCW
2WZaT3wzwO6azqKVhAimkiQMAODkZv9MY960uvkAZfLcltoZGHOMZmKk5Ev3SlTvvWHdPBJjISbD
QsiTqfUtBU1vVH9pi/o/lbd1moZNytNnWd0xMavXYGQgvAO2rDcCTaO+MULymGX9vvCtf90wP9pC
fwsGCh0P+1uTD1ZxH3DjJU+8rvRFzZmP9+pqBRMMypyvy7nSHX/3QXCpigl+1kZ4JBJpTWIvPJPc
X8BAqGSLGcTEmmI/8t+mmguOUNR1ZrAThh0vLXeQz8ATz0pfNEVcQk9jp2aAX87YI33JjqsJOExS
i6GCkMhbT1efmkGdYLjaxzwE9F09E9PqTr4VRn7V1mQIEQp27WBf67wpnobCeF/d8VgTNdcrrmtU
d4Ohf0ZhxjSK/9jiEzqau598cZTM7iqmgTOGAmRpXjyepaHN3xIDNFbAd3FcpR4KnETW9jm+MmCN
eSXg10QWsV4UGuj/NGrNZKuy9dlqoIx713mQU/Zi4mTYAxMfjHmvzwd3pv8r5ZN719w0EuNE18el
Ct0iuFheuVUmoQG//gCHICVKvSfdoye0r0Fjyh+wlgHTHIy/WCGfVpIwpsRn/irZ8IFhQHaK2AV+
9fA/js5ruXFci6JfxCrm8KocLUvOfmE5tEkwAgxg+PpZmrd7q6anx7JIHOywjs1bQdSw21RONKhc
Q7I+26GEBgZBGh0nAEy7dGlwI8zcwoA3e29vMtJ3/vjBK4wmFwIaHtJS1sMGJtaDn8VfaWi8OXN6
6EHcze6lud+/IIMkXXgxx57fbwE4aKzl0jGMI0/wd826xQUdpBF6j0emVbnrtvZ5AqtdT+SvSiuK
QoilXThtJBRS6Eh/FQW2PDJ2Lc5lnAARd82rHfJymsPg5e6oGJ0mVxn/TU39TKLbXxRB++gbJkAP
bss0m5dRb62Te3FSB9dY8fByAnOgxS8V7E2WjDFQOOPea/LXFqUsCr3TSGhpTJJ9XMxXvwm23fAy
ukwTiPj5PO7Ce3Cs8SGk8GWkwFdRdFqarfXsWeVhSPkkayS9wrzKTqyTin61LDYggPaFy5KOitWF
pBryJtnRs+Xkj8SWVCVTYUxQsnr3c33zyTeaSi8tJp+gIouAFMy9ednjqHCxQrF6Mi151kR1qOiR
yoGVl9Tb3KhPM4edSw8/Lb1lNGabsnqd+/nQqPFPmdMjRv2Bgswu4qbb8TCJFjfRUAsi5+tG/hlQ
+yJvfJs5jTg/l/RIPxwxPKXt9D1i6LCQo1q7MT8qkmCejzsfkAKewWrSBVXyD9rAiwYISHInLuJ7
uH6NWONCW9MUQ9t955gPTkmqWDsvpoCl2EJha4ediblKDXIVIArP5Henfiaxy3AFCHPG1G/ARTYD
qR1exBYfxFDpccX1clVmn7OyVk5VYr1siSDTyEiWjrKhFIilGL1VnwfLGWBAlKbrrqejjy4RSYYG
o9skfIBJ7yynDAgeuYERoVa49m6i6UyffqcgIjFZgrIo+YqHT2417GkR/VZBeQzuLJLJvqaQPwwn
uHWY7CY/tul/tTVDkv/elwX4yAjPMVpWjvNMQ3YrUgEbPl+MKNOevA0M86n6FQTeqtneuC0mBuiT
hPdDasx7J0FXi26FlIe8JnmNs1R38D5da9EJnsgRPZH6EdMn8/zfBD+hG+2Lou84ZuSAO+qoyeec
cRttk4vp4YZMyUPNbccYw2sS5d+jPWG7x6+hS8OP6sOTSJP3IaE02pb/ZOlfK88lWcFtD1KGZ0U3
lVvnLONkjtWO6WdDf2I5g7Wp2/tJDTAEah0+A5ZMhSVRc6JanuGcIpNsCB92FullYFFpGgc3WBFX
UhsnSbio+YdZ9BtelAp74kkLG3cl27YFLBEyGZ5VXXvZkBjtV1ROF4NZADgKyM8gpjavUwuioYHz
0K3IFH6Mdc99BYIFtmJv0UfH4pYKzlXv7yzL29cIKyj/euDXFNtEzSMN3cppby6vxml2gPM1mxB5
yhL/qN0AtayXTuk/5GH+Tc5nb5AUieLxxZbNY52Yf25RAs2ISdgV2KIBw5heBEDLbDTstOH1LDXj
Ds9L6FzcbIJN0/PA1tJ7sKkyNyjfM06fFesv09Hrkpqemdt7j1LAHKIg8rdNtrG2quxILmQToHKM
k7qZqFpZmDGkVOuy/qgaBYJ4SLFo50uOIhds3DsNdLqTV92o4HXuhUgaol11Qz3umzQzdllg5LgT
tvXQzdW1SWE9xPOyQ4eSIadauGsrqjRmH4NQcw/i7koDnMEy3hSjzx29vfJVX/WSf6if0R1i6R/o
rJ7qOlxr2rALyQBWJHKXGu2moDpOj+oaiwgmUD0fMfPWOHEnwHBkvrNNVHA8w++BWTviVparQtWP
eUNIg+Yyz+1vUs8Lxp1VeqeYTf6PnbF8rkSGSIxHOiAcFNlJ8ehII734UfZpxeMPGIjdANjZJd/k
Ne+5m38PQ3F1hVwKEDgSdZnq6Iq2SAcBhaAQCxCje+1J8D4jsjA6Z6MSq5DqaJC4QKIhzoAEPQpQ
VAiQjIIx+AX/yeVLnYvg3E7WqQZqmOEUGCLm5vuZm+5S+8SJ6vJ55LdtioBcsnmoK/dQUxsSFdDe
/s12ybAwOPWUeNJxA+8bU9UBLdrPJO9IWvjICpjRNRedMpi3QeoS+jDh5vJenMotfeJbHPbX4X5x
vQtNINNwl58FapRpOf8cKYHvDYIblk53QRM9OK3/FCXlgJtJg8xxy01xX1AUKRyqL1WPFF/94TIr
/7mJXW/NNMURhAnYU65Me+9jiuoHMiyrbEbGruWb6c/Qo8OfiGRfoSz9oNrgL51ATtV+fwgwMBfK
Uxyicb6xe387p96+9Y0tDfWav1r19HWSl0lB46QhMNZAlMWHFeAXBtzP8cjSsvvQccPJNfB9DhbR
HO0GoR/tvgao4HFKFhav+olJmyQaQBXhnMMecm5aNoSGug5PpJF0IQCWuNYglwE3oERgLIV8wA1a
u5emMDHUWXShiwb1bnIkkN6gUMMXrH9os/KlEkF3Gaz2yYxhMUul9zEUsSZs+M1WZrVXzBXLptu3
bMTNPMzA1rKHXT5GZIFnF4G5jAin85HvjLwIVlFYkMlq2jVj6ojR7UKe9cVxpvuzGRNMSDONF8Qu
JKtbcP2UKKI3pZPyRevaf4BIW+9pbFjrdqjjNVzL5jBJiq1xwXrGweTuWED34dZTReQAEqWMbVia
z3XAoZ9HKuFzhDEGizFnlGBuqN5pmusH32b57VRUd1s6pWfiw5bhUsRHlvZOe6zpfH/PNZliAhna
2cfwEY6BqoavKLf5GXXvhHs5CwBHXLTIerfWvneB30QMFoPOh9dptINXYjTdDvvOhF3SFMvW7wyo
36RySnwPbxm6EhUQzUGsg9Hxdlk2/cyzmx1KrtCLqSq8ZhGa9oh231pMwRHo5hL1NJ99zu2BbO/Q
/8/IDIZVkSXDE5tcnd3QkL13PXKNgoTuinQrthvxMJo18tdsQ2higxWS7WKCJi00LoOaIdR3ZoEg
aSQwdTGFD8DHeSfnwLyUGKBph3fzL+nq6ViZsjqbIFvg6HQfNZ3JNUHtYB+1TrMnEBgBRVXjph0a
9N6eKtlQW1Qb5sTah7Xbrlq4uyWBYNSjLLvnfHsSzhaUxTU0BMCM2hcclHkBB8nlD/KP4EkadOJ7
nHnK3aDM0hgrb+GY4w3+2aY/VH5u4j6WUMd42ZzdwqTvJb104bPYmTZpn64Ksy1xXQWrBLiPMk0X
0CobNS80NfbxVQJoB+i1xB+qqdr5w4s75OKqZnc1XoDJGD0ZL1K1E56uGTD8K/hHRhfimRLbKQ8I
MoJdizB22LXUXKvEpB5vxXeglZraJyOegovOBm/XjfQaAzcPzpBY8k0z9OLBc1uCebQYl6HkjGXP
ePmRZE6O/BV+V16TXrKoUA9ydsk86RJcKARhHue2vdH9nN9Y2PtK7Hdcl2NhrA3OsaUfxN+pJpQ5
8/1faDsK9nZfpgsmOjJWfDnXYCzgNpK0XnrUdteBsnmLAyVYFCJ69tVgMdcpDG9tZWflwiRfjoMI
KF95+s0wNGeKVtL/4jLb8bZnJFA4D8vcTQlee9pGAx3sbNuFCPzc9St8kd665YBLnmk+pMyDjVjW
EfgmkrLC+y77Fw0ykY9kVA3qy4miyHPSNseEwZZYz0wUnDYEV2ZlitXsvpgZRlmJtObxcQZEXBIi
Ak+s8dtNbEeDJV4BHDCXjvPZcNEzPHOV8Y+l6rOlBknPlwHCsq5lTvntsbUvmqqjP2Vcyg84NRTH
77mqYiWqj6bam3m/SsREjvplmo4mt9MafEkAIe4jwIxzYrQm/VeidaK8B/c7fBCteFkeHNF+psVl
JJUIGSVmfLJWvEs2Pdb+gBYlC4iy0bsPvkpB0qpDsjphe0oUex+oPkAc9Fz3V+j01Eck681ORCs4
GMtA9juRvw+sDRiIPmQkHhkYzl1Qv+RaHVv/ViLCz/LLao8jVxlgHAuFg091gbNV/6hI/U6D9yF6
lKLmNSija1K1WwfSuYBcKIix0Lw0xpdKESa2cKWZZOdouFYcXiLMT0OGadsBqE3Ym5RWdBh4+fwN
LWcAjnhhY2j860Gmjg/+3ewgZJS542OdMgBh/HS3OmHmhDw2Gm9zejEpOnht/pGOvzbzI/MOsq37
BHSq5EOa73vEKvr4SP1jEG067tCR1a0NutQdNnBg/hXBjQYaCYmQ6GyPik7TdSQyrqeF0Y9fsWEx
KNIIkqzVwdH0sze41oscM8PVZ8O7Gfy0ti/BgF+txCA0OZ/vDS09HSEWIw7xJqHjrD2OM5U9muAy
8/hNZt+kC6AL1gBAiRuCHwqrGwuzbml6j8K6i8w63KVUNwMUSSJXWdZqcqn59DxMqKcuToHregp1
PD4V7IpcThLLz+vKQxT7aKb8NhiqFmlNm6a4woImpRTptZOQI8N3cTAGoup4zzqZuHH2AxHEZZrU
B/zHddOcnOSaNMBQwV/Vo8WW7RGFnSC3KPfR0K0aLo6zvFIKT7uLO+BqDd0+1cEzi1NAfBCQq8EI
SHYsOWRA+tq9CaUWBbks2cuHqZ1REkF3aPKxVftTjXA4hc+EMRNVvvblVxc/j90jd5sd/4WnHE2f
KELqngcj4k7lbDqxo42yQtbdBxwupdBAG8x1BxRXwK+yEl62jbXsKnWRHfp/faNOzK18WBjFxHEL
xtx451C/W0oAcCZQWzuDFp3JgopgeszcbBVD05uoCTXECMJIPpR0IxKm5cgbrtOcXNLibwBWKxoQ
OX8mWcRSf835v7LEup423Hgn27zGg7sUwlphi1FuyEIeXUmdbe5+UKJXMcAlR/JLniJsP16usU8p
tnwu2lNglwf7Hr+9ZzM7cfK6e6xkUXrWuo+7U1dFNze6s7H++HYtgwzoxovynhu6iUjj0A5eacsf
2AdJEjvs154q/zUWoROqvRh0+fgJ+Ivbq723oK83FPkc2n0Ua6H5ThYMEqrawfA1B2wouu+kLDje
uu4zU8WWAvhlkvSi6vapoi9XK7HKy/TAMtkPnQECJW9aBeO762engD00cXJfR7Kf5bjQPgXK81Bj
X4AZ3DV+vUjMAD2oW5VERSghLFsX7S7vgD1uwr7ajKg6mWOShz2XEykcG76o0UCmIZ/ylEH7qmJM
0Jg4REiqoempeWiiTHBWTvewll/8UWu7m/UULcQKRYGE7dLPPhPmQ2BvS7B43F24ozfwN7r7cdfy
pwGU+jJ7hAjHgbp22OFBdzRFTu8PIrxqzSfILKKL35gJicKz8eXpEsoh2qlnOa/9dAC0hbSMtDiN
L9m9rkHaCaX9s66/cq5Oaui2Y3JKXZMqQrVMXbqKMUesw35OZlqK8+NOsgcly8yT4b1ZaGF3iWiK
vu1cPTQTf0G+C0F4DvY38/tWU9YlYz7YyHks2KAQtjAwPzMVkaAKbxqUJtMPW1XLL6P7Hodzqrir
dPQqcnZ+TEXwanB31A07ADRNtjJ80GNxmkD64k9jHSW3rA3NlahJLyg/PbC0Ye1lfE2IFFuVXmZ1
shbEJzuEmPgo6M7HFKnYuxyFBLzVs4VR6MjfxmHtkgsNRGNdzepWcbr2LSUtkN7k5cEKMbOTu7wr
ANE68ECbevYy4IMhrhIZBCOpQQxFzPdPrKX/pAjpD+TmprCiTPNk+yxw4EJpqxp1lkSjR5cL1BTE
6MFxyGefyow9oO46qdOaXj3rkxzfQh4iYdmrIyPK20jbBVIeaWSC3sLor33fLis5Y2zHV9AVJ0fd
w05IuCFZodBVvwUuMUXUA9eHVeJBwDoEWH5G/xAZT3P3UlSbvnoZkA5G8tiVOrXMa3QTF6L5zPyv
2nlW/UWwSUjMxofFGWgYiks6SbPZ8d+nsTlWxc2023XnvVSkVuUAvyYMhuNsjEvBNJklp7BAEkvR
tuMCQVmAVEQlNI8teypid7iXV4lIhPvGMHetJZ+kAvCTlsBtuJJ6svm0xu6UkmcMCmInsdhM1jVN
j9ILyCE8+qM+No255qK3ylmlgkFFP2Q0gEvBHpfNRk7T2S+gotSvQfxn8OuQIcI0RS1DcL1BBGtd
IpzymzsQ6IRimUjCLP/S5maz1giOwqqCT62GH2M2tzTOiOb7y4wG4KxC4mXRkaygLij2TP6aggvO
xL8yNgENPST4ppBIuc4gAfP6HHhuI5DsnnLxRKotjZ2FIhanSJuHnLAOfWeSuptYeDih+XnEUPJR
WT1EOhQBsjn8RSik4bgNu3eMYZQfHPVq01S/qjsmYfwN5wYl55U8zb5NzmPy0rCPJH1pcXSNcVvY
J53vEjMGkcevBMO2FN4lSB78GXpkmeyi2tuheBrlrXH/KGFZdUZph5KR3OY2nV3ezTwjl8hg2E9Z
9rQrvQtpd9v8GEEadYNaFgYZojYgbLGI05Nd/vOyS9SfFba4+9W3GnQCyN2dX//Qe8A5Y19KNu5n
DpBqw86LWO2nZ5YGrjQzmI+5VTBdgJZ+brMnegyWjwpDM6rcKLny446MAtY0TE3I1L99sI7LC4ro
5J/8dj/f83EJv9GHzDgN/Xl4truH/D2lXMHtLRIP5fToUW8tj2FM7tDYSPLa2GVcOGEyhxUA5LfQ
puomX/G+0PjviJo1my8J1BSckFuV3WK1tmjDdupbJleTfgB7Zqadfd/RRnxIvAUlNPIQrXPviw8u
5GlLjPdsR68eerl6SiqxLAoUfIjknmDNsv7KPn2AD15WLPLpx4G7YR/ssjnTixLpTlBMBWxkDgvi
9gcvKM6mMb5H0Viv2JYp8bVZDGIIYxPIYD+7SGFT8lQTRXZ9cPpe/lGH5BZfR8IK9Th9mrPzqPt1
rvj3mxC4RpjEofHQmsAkrPhNeewlQCMsktch/sc6733QXVX0lMafQu99SL8iHBCkuoMXvgubQfUZ
FwarBvpWwULunAoY1+JT08NUJvKfuMiTH6wt4fK1rKm2eMOro/W5N0mK8+Dwm6iCw8hQEeHdKpZm
OSaLhIuXJnhigU80OdBeBp6kK2cSlWqaIdyzhG/uPfGhw2xDre/cUqhXHucEVTE9HmfH2s5OfbQL
BPTMWsFEW2mHfW5mv/GHg+Fwt+YmmUbst639XQP8YSTTmCTEU+Rx9r5H2jDGgL8HX4xMx4ieaqhn
TdCc4/QUOVeDrQvj/MIGoo59Te2NSkDAsjkBdyelXDZm9r4x219mrU5/WPOxGf4Rddi1U7ycA/2F
/hAvq4iaf4UX73svDkWZKcMr7nL6agRp9BEC4cwv8b4DIPPojfzU8jf1txkzHWNh7vzEHpQk+9ed
5M7FJIN5CRmZrfVsjwRexteTHTWOWg3FRt4/FgDQELvU5C+53lOyVVgxWwZjwt02YC3/zyr+6LDS
aSai0O619aV9SkZokwqQUMz2wiY4lsgBEWSDDlPIR2QaVqWONg1h6y4mLtimjH0zOxfdcsKCbsV7
BOw19HnLP8cB66gmenv3clRcMvbcYwlc5A6FgD7PUwRgXjRnYVrE4UV4yPRJhvaZ0PRMo4DVrysN
2i7itUr16IIpsSlg8HuB3iQWHB+SxBjnLW/tJv4HD1lm+zi1H9KebUCqdp2FZ7qw3/CppC6+mrSh
EJO5hyEJqJEm0dkexbfTsMOwl4CRuISQE+ZKPG6yinJKxy9PhO9J7R7juP+M8rxdksCe9sJVwyKr
lKQqTfXLaZyXyq2XmEOEpu9LgCpwapW/FD2gSxBnLwlJqnkaT+lE5TrM/+Y0PtUZUHlMkXGlK/2L
QPA32eVPN+WAA4s/Y+r/EQbhKJwHYmJ2x9mQcYO0ur9oyv7NNoXaoDmOPNmbMCiBD+T//K7rcGx5
B7vJR8DGuMIb96OIkeiNf37oPRNAl7Rc+HaHXEJeioC5RI7Mg+iV0Lt4dTS8KGJVXBJvIEUWHjsp
3vWAld/VZb4gVEmChD0CruyZ5jN/N3LYWQq6WqXPY1+/dXSHI6/6l9TZQ67rk9Oy4Lkm2OnG9oOQ
8HmDdzN/LQp2RmIiCOUCP+h2pBu2IydQkjR8msXdUt3ZzvyNErv1u/CbYm3Iv4KKkyGbE9PsyiCR
YrTDb2M5N9Nzvtw6Pk7021oUcWwmVkQk1NkoKTJYtjD8O0GGYcieAzcuUZKm20RMJkJaXHRsTnKZ
mxY+grsNgH+c4jc7UKus8HignV0Vl+dOZ8/s0WXUdsi5B0vtqqPtB8d58i5E7Xrh/qjMfDLh+kHu
eHbK/pzHyVoGBOSqrL2KHiwPGZI97/uD7ABCBnFNDxgqBwlEmLYsGbBaNgB5yUEH42tiY7N7DWFD
b3xJLI+8Z3yIunA3GeV3H9UGa8uKdTKzDkRa27CRW3q8AdsC/TeTrUZRVjLHiWmj8uGhmn22HgDZ
mTIrWWmjIOopfuYivnYIXK3mS9BadU++DFhVLvxzIuOHYZaYwoOxi4ljIFaZW7cYf4yy48Qwqj3N
wxOx2G2qWiiYVcGh0XwXA3UlErAoanyvDDwfuyXHNjVnC6oAMb2/wWVoSGj40ThOxSEsMRq192Nr
j4GkXiXuTDthkEgbvNzCBmJLP1ZXWPGHJupvkYuXPCDCQ8lStCnAPbky4Lbm8VLt6xUP+qNMzD10
o6dsMEvAQ91DNDDWDTacBDpy+r6JYAweWHWHpM4WBr/u3mseu7DAQE51f0At/xFJ+6gYbB1wnTQc
YfV0ez8jDGhH5pmk534ETcp6lyfSnpT88DFHb9Vplo6yqwdyCNEam2JfgpBY5MdSQIiSwHcDTkcF
XXfRBxZprj5BGipI8Cn/WgRs2iuaoz0Xexv0VF2Ph5RZ3zU5CVKQEdSBdlWHiT3ngiU1gLnjZq+6
FNfM382lS+CUJ0jKfSDnI6ilk9X+VrNJnab0TrR5Fypx3lXBbi+y63bJa3vq1ZYbi1hTijIWiqps
JTFj0Bn+hrDiWUf1krLfpwUqX5dOr5NKntt6+AkJi+RG9QjY4BYkAT1MfQRVt64EN6S5Tj/EMH2G
bHirm+yhHL/hCz8C2aVv7mx9SFmDrtZJHH5lgaY1y6ZFwx62pMEOcc8as5bYthNCB4xPKjEObtJR
BiPB47UgKzFXHVCzfjT5SF68eaaIebvrN9YwPdDGW3u5PCq+1YuBzahjm75XICKr6cUN2tXAWMVf
ubNLEFQBQQifhmTHsVvPZIu6i2LDq3AYMTHJgP/hRyE/76spOk6xf3M029iAbtv3gc0Lhp1ozIMV
ptsm+5u4LoJkpuhaPBmW8QUqAMfFt9cD/mTaJpuQm1ZIz78Pg8cwjtgWl9zShARrPZ0tVzzasr2U
M05xxICcVacajEZasaInpyzgFcZDVpY45IGLfoze4cdybXhfqeQp6PMZMGl0R7J92ra54x0BJGI8
enH+SmSEFZygvwh2tbl7lK1zU3a7ycIzPIizMzvrLjPfPCsnp1ZuSXi99/G86ke6PFxCgsrfA5c8
B3l6GO7dwZydV9Z4v5jtjMjcO9K5wcLY1gzJZd9+NSLV9Gf76kAtxluaWU3n2Ubw1cy5VBF+WhGv
sUvt0IMjhQtQyLF/UFX9XcZAx9PUBpnuEV+Hu097b2R07atjkVTfNKkP5MhZd0a3mgHpKOf71ux2
fhU2+RT7PohSdB03bu7drL7/Ss3i0fL0U2EPCLtaXVTYbDstg/PMpR0oF8HnNAv4Io+Am/h2vlY5
KPxKwc1mWUyQX4Np+mpYlQZVuFpgklP69/LjlMOdbtxxWXfjMo+9F9PJEAupW7Fby7eW5VxuNDmB
TaGchFdV+CgmIhRpaZ0Gh4gYMmwaIHGyr/kZOifHJrWKXsw3smb6Ht0ENpgIc1X59HELVhx9S/iG
W7gT1d5NBcZ5VrTrbMrdraZksbRgtFcrws3ItHqO7Us7JzCWoL+YQHMtLjPK9tQ2HGgw6Io0RNNA
2TGcO6JCs68WECIUPNPWxltMnGafAWN7Jd9k3JkOLLhgfygri8OXzp0D4F4iemxa4aycoQjXFXnU
Y2bMLZYkcUaMYXl0yoGwfekbj8jrAgC8wZaOwWODEGNOboHRExkLF7XP1yDRNoYcS1yIKxIWmvJw
YI9M160BOpQP+eTH+4SWDYf0nH4XCRahaeh546ki2g2WME5OU7c4p3n1CAQo+GBnlHlzWldeGhug
ThXnABSYty9NADGii9jDQZpxLl9ZYyE5agTGhQPmay55ixOx5I07uDwM5FGYc1FoFO2cqa1+Yt+T
H/w3sVINuMs5KEzJ5mMhz7Ni50VVROmFXaLpaYSxfTQ1qRHUTFaJsnpkNSX3LG9qpG8u0EdyyfRJ
naExGPwmuclUhoSSI2PBzMbo48ZLFbYRA6JRle8F+OwdJo1aDiVl6aEoqE8aRDc97GiUZbiTro1y
2RoRor+IgVMnEfxA7Vf7OSRdNUXFQLrOKjZNOndvrRlYK9nUDuiUfrpmVY0w57OK1+NyRtU0Vg+9
l51lD18gU2VwmNyQwyue76+iRKfOGtOQiyklwktexuOhp1zLEx23b6oCOJ1FLKU1u948kE5oV7XD
BuwM2BG5UbQXrAuxgk8DxTTjk8lCygCdREBQKf5jZAzhoaGYyr+lWDuFvS4Tj1wJc4PE1PwSRJ+Q
mSmrJNsQhdTFs6hswr7+Z6Su9divp+gpiv56llxAVSQJGoMaJz6JxhrsKAfDQEHJmouzBHgRhZzH
hvvq58O+qLDlet/GHMZT4TpYe5gSZPoUwRzTZVUEz9kYLAOzvNZIElo7OPFcRycaYo3LaexhgJ6l
8zfGv47/Btb8pfch08rl7CmUypYn+YNQLNfvdkOkD9mcFXY6PFVc+f3kNSBR2wC/58/wVwUUtakF
bjq02olwn1+REnFc6wBOROwIMaCORhT7WxQwnXKzKLcFfJWSX5GT/HOL9hKw+C8I6yOJpi/hJ81W
5S7ms4O8C22tvzcrxUKa3szOthqcCsK4JhaUhd6vqBnXR9ahSM6Bqm2NSx5W7efss0HJnoJ8n+Xw
uyCsaJ4ogvqroYwkF90W+5nuymFOfXW/NyT7po2jjWWyZjI0qOsSg3Zq61bWBAtw8eQdX5dsI/8d
dBjb5e5ZZ6gRFDNZAlLORwotDFaUHS0Wg7HPRTssitU1PDD21FDdIJg8ZWdRQuUvXxMhySr/KeZG
m+xRnDKQDez0aW+Z+riTHnP2BJVMo7j6Nzer+qc6ypJVaRSPXs9/uCx2RdtuwJutS6+9Al+/tCaC
tnfTLd8IxyfRRY+P7RjSjJ9pl93bA/StzAcvTjnN2iM++qZOmnfq6nyTzLWT3p3wL6IOsAvTXQ6a
J8bxcCBaDNHpbi4UPLGScCD7m7BQvzTv68J1XmLYnNXY3siDg6gm51GrJyf+rMffIrqEMKRa88Pm
xLIneQiq+bErsh2zATbKXnQuKx/VquZHvz/7OUbtAPdQji5/01dFlNHuWA+XrFxCJS1p3YGOXdz+
DmDjsoEgN68mAFyk3VnQlpE125QuYJaZaCHwCDs6avvDiW7C/8CMhEHEkMVZXWogCVCjzV8BHNVj
865t7mnzYHjxVrULlim17K3TS47sZcwr2OVJM1UOwuoQjdeg/+eM15LlmUOdXdnIHEgqDaxhcSSE
dFyLcUwOZY8FQUiCuIgaIFbDpId5YfvPVdc/5/fSkmYLJdWmkBCVpEIW5NxbXBbxEPwi/sj2CsIG
xjq3h+VY7ORsn1iaup/00bEj/HI+9pEx+OyjqSUxspwmnJKt20CSMsq3bmDvVA2VAdnPpIscthLr
qdwZcDWa6jGdvWVH6rpCw5Z2gjujF/c+nDMWpF3ZatSQ7tTWy1wqrhvgelMi59bRC9AOewk+tC3+
2WMBS77dkehemHfRD4moQaWfhLtKYnNHALtGy4nu2YnmPk5hb62dOdtpOlCJgzRRH2q7XWXqN5FU
d9rpARzawi1YhBuYVO7oLEENiLEIixTdhr6TYTmsWPlNaCMMGXhMRtbYhuBnFa+YGAjKzbbmitIx
rkZpdhId1ZI0fmOD9MYls3Y/Jo045PZCXrHMjrzTWBFjLWqM1In1TfV4KQX8LcrSqYkhcB/TzIse
2fvePpf8virurxLwyr2Vjr28GehJxyQrY/arEdsHuqu3kY2YTf8+SejQWrPxWiUY0UMNdTnAxHFd
IohAObj3jqbcJDGXeO2S0h7mWG2MRKD+ef29rd3/GPwAz0mQRduWu+sVur+7Sk1NBsbDugnZc8Pe
ZmowluJVaHgTVHLtXoG2y23K/9pmjmEvWU+N7eCK+UI8krDEBCSgB03Ywp/1riLpoWUBtaBkEfHm
9uyPUbMMksnCGNy/HK6knAmxtZoFUtF45gR9nRO6Frl4tRsmYGI/BHEy9nMN3tmxL3L4KlgyMGdv
8Pc2JrK0Wf5BPNmY3Pvw5tjbi66n96C9L9zdrolLEwg2CqhSr/9hTzBadxOhN7ZPUUhjwfKoWXti
i2B3JILFT2z7/1KiyrOBYI8kAZv5rlj2tn5UTY/W0D+FGIHsW5l3oiBLFxVvwYC+RjqZCNhnyrMd
UAq4vwNdOGm5f7M5M7hWUhOcTqZJ12ioWjRSvHSLD1vSEPfH4Q1Jl2yB4/H+cI8qNdiKyAQ7qGHf
Sw89G4epd3it5of71p8kCB8n9+T48aLTJ02XuhMdEnh4oj3AMe1Alm1eBN9KahBgyjdAhi5+M/P/
veQsvPFiRGQfpv84Oo/lxpEsin4RIoCE39KB3oikSNUGIYkUvPf4+j7oxcRMRPeoSiSQ+cy95xKW
kP0R0MtqsXuIUXVcDS2yobz8YueRslbKJ7JyUcs3JNxRQRbyCnfeSsj8pae/MFu5NEON01rJd1Nm
cxDfM50KIByfcsXchn8/G+1NpDMFZyHsBkSl2etcoG0pwXrUJiwd1117Rv2R4KSJRtiPFqTy2sK8
EC8r6cklvWg5zynTN0PW7shcYBtwTHx3NzIpjght8RjBkRV1jcvwXz7ov5L1rx94X/vXkKM59oql
OV4FcogYy62hsBoZid8kmhiLPiMONaaE9FEgBdvECJe1BvMVLZrKtDVGhIisiOh6iRMc5ZTV/sY8
sIGqE+ZbHUasjJ6E7K+lF+gKh6ixOe3UnoSeWVVZu96rlqJj+kYHiLJSlfO1bg1zudUwb4NVYGAc
ZzWCKxX6QXtpQLal33VLkyKb+ecQ+LukZG4tK6++L1iWdnTir1KDNJTwYGY0sp5G6UYocMDDYUbj
vvNpDyp2dyJg+NVVA8Tk8alnYgHJL5ulI6gSZv5l7Piu/3ZDQIIi7PnO8MMM0buOK9BtLwT781ie
RtIly8pui6GZlQ0JhPTDpHF/ec20YrTvzaju0CndEte4l4b11NroIUX7VsAUM2hR8u4Wi37hlcze
oBjshprYjozfiIsBLRRZjsjRIM4T2qVyjkvhPwFksW+ApZbtNcs/fFWc1QG9ofyZMNIOCOxO3XGf
tjYOXsQttXedLoCxe8twswd2QQXiDiDSySDWAlKqJQmntbxLG2IcA4QaoqKxY3s/KDpKZWoT3izm
q9QWKCVECdTKqLVjbV2bKcItKM4ET27MQaAEYncn8h9y0OcD6Y8ln1oDwVlPORVgxxFroTzBxm+i
gQK4Y9ZUhk5fBk8VS0+H87Fw0ShHGK6xAmN/UC+BLNZ+JNjUGF+6dMZDvg8FSNBRWSblgCmt/0dS
B7e6dAvjFAUtOyY5uqBqd3xD/GV4NnyVoVJrxPMgnMDgnP0ikf+ssdljhF/ZdrEmn5ybnZbB6/5I
ojyXCgGiLeK0xIRi3x+rhFC4DLWYxZDFTPlThwMtGTcU2YW6tXbdH+HJ9yCwKAUxqYIPv4g0Ote2
vmtkCqLKdQz5d8Cv5Eod4v/hVKotJzzmufqJ2nZjwDixKBXnJpG7erTElofXmg6u9N+WXHw0toJD
r2HD4x2sMZ5Zsf8sJgNLqMLWk9UdegbU6BMDz7W/1Qn7V9tk4ER7PcJjp+fNd1ubW8MM81lXk40L
kiGuXprazadRXqo9odHKbJ0J6duTjBMhA7FYowdbzaw3zAm+kizZc4bzH8LPtO5Qon1OSYQmQNkg
LCfPmidKwBnxVb2wVmZ30PHJ2bFFQhliCs+/a3HukJbH6L+f0Ymts/FK3sYactNd5wQa2BhLI94w
q730GuwcogGgu2+xqTPvWago2xlErCIFtwKgeKN/dZRd2FtoEKUdq795lGMfrT5w06um2IBEnY+8
64YmFhaWu6HDrBBCJonTf2kL1DRQP7RAd4pCWWhZcSgz6l0MnEFABmDvXpMs4mgb1DMbjDUN4WoI
v3x3I5PE7LbS0xvFTky2empZST5NY79RG1cCOYlKa6YR9MWuSMoJ7A0bdqBWAXEdfUX2bItwMbYw
DkkHsdGY0MYeC7W+xFDFMsrElHVwaUp49KdKWZtrwUeb0HBrkgOC1iI0A4dAEKzK/Oa2IQMKFKeo
L2qcJAx41gJcYViYYIPBn9APbWUQQYn8CMy76BABmOsoBTGLk6fXvQUu4tnQ0cQN+lJFmSUX9iIQ
J2UKwQYnMpJNajO3rC66fE/tZKtUoOZQzaKVXZGCBtMBRwxsURZD+saDMKS6X5QB5FrZ3+3QLaCW
bEzFekmFTnxUfnClmP2z1vzJOYeuneG1L/R57BO0an6TKTHOvCh4K3mwU3rMCJbQ/hmSNveN/sIk
uliwF5rVncxdqKK2RvHhctIy9o//dSZTzWmlpBb10giyJ9UXIRuKcTb8/DYozdXTs8+OC5phQnVR
GBM1Jp4CX1iAcciPjxLvjGkjXcayfbZ7nAaUKDBqlHBtJwBNM2RPLNv1dyp+yBFrzkot/ilptkoN
95RYfDCZIvyzIPaAY07exiop9UO4LDQVL4M08k2PboaYW2UXUhYF5nIvbmFp60QU4z+uaD/M4hll
UXbVuaH/ZaWNni0HBZ/ywPVB82tKCsq4tEHKaOeSi+vXJPtC+Nn3YEFWrBSr54gKnpag6NDhimh1
vbV8ia4aS3uHkrQokVKWI3i0thGZM+jolccKtgEt20RY8BX7c8zFQWLoLlfSWaP9DVSbnkFsuwjN
JFZ2ZBeKxcbLeJC2sWbhiM4ostVVKhGOTdDfZ9UpwNKUtD4WcYsOkClnnWYG13UHRN7aJS4VQS3z
v9xCktas2I1XnKNJ42ZUaG4886qVWvekWfEo5Px2VltkzI9weJF6QrWOcqIIh0Zu1pllaX+eDadP
yep6H8ZDeiQWQfkEYyOta9N0v8mtYChTj6hgixpujRmwHcYvLa1aVuw48Ap/QazlI/VGxnCxXt97
21WcWE0Npylqfal4gFjNWsn3UqNll0DE3FVVC01Ptw301aXYBZpVrn2jjldJnEirMUqp1xvI4a3L
L58QQD6Xm1yFBxgqN7iyyT8SXuxFKDXJMUeGt0LuR/UN6vCR1AkPtJqwtzGT+ljlgiVlOrTHtjVF
vU7y0Dhir3OPMVAYMHCwRswq+CvdgS1P1fYIWlgPRF+dIi5DjbXKDfDS9b5cbN1BJnq24bQix0nC
fxBkZBZm6Udo+ww9DCnYqGUbLVGUM6vpMbhRb6AdrmPsoT5ypsGdWvyIdaldSdpKqUAGW6lBkDxs
uaUAT7AshhQSUulXTqcZnCcR9Mui5a8hyVTq+N2BzMF9eiSR7x4To9HWyG20hWqk9lEO0ZmqkN2n
RnNdBDbDc6/xOcsKijx2W5AyR/1hy2WH09NgUg4AH+MKgEl1sqoIbaNIAZqvltQqP+a5ND1O9gTZ
vSPcyrr2ZMQQZdoMa4+u4hgnDdqrNq8/VCUYscObIGkVBOZtR8I6YQCgOAsCrzxtkK/E4WDFizB9
DW1abjLLDFBegFdIAOuzRuPm8Y0EJ41M2pthJsXKKqLm07QJwPiKWfypNee9pHIVugQe31pujLzo
zkRTTbS3SYb0JYI7kNkaJxXO1xg/qKtZlNXuXCPeUf32Ym+mAlzyPljgmfKB/dbU8SNsQ+1Zy+Q9
GTvXX5fpl5BIF9cooDCu84dK9Vwy2HUI11bZZzFS0lO8KFHYlhvZ8gNHKxg8SDglt8Iv8YwYGuEI
hs4UZkj+aqShON4Rf1i0b/JI3rdN3Zidu25iJtGcGatJJG619za79SrTczwFmxLliMcafYjY3ujR
wgxBhnV0isqr7TgsWcAKA05ZkC5y7S1nh0IoJ5Ya895aSgzPyI9yCtT7OoyUkc0VYVSjf25IiGuK
X93+MCwMy1H8GfcEy2SQZqoOSzCPJvMo2I/LEaY3mvW5Ev3q6TXPAMFVv72KVYMARHj+Q7ESEcsk
CwRLiYyKTC8OMeLEXXLeaqbAPYNDfvCyLVHZ195GHS5Kqs0xh6Bq4PsqT2WwDrzIadwV+B45Uuep
2e6VFn0rnpshfriFmGMHi3tci319RVBvogO3jbcusYLGcBM2G5gUSJkyB1/vwq4pQ76a+iolcEZf
zFKD+E1EthdeLExPcXdx8402BhvRKfvGxX4C0OVVDgDedG0VcgpAgLTwCACwqrOfKRTKRQLTk5aL
uMyt5nZC0POnmn2G7Drd5A9X2gzDCHDGfB7yrGntntH2zIRADbrQBiAJvwU2MqK233Y8uPoLxeMi
74ml3vsI66TxEI5bqZfQRtF56QgwLir8GXoK1ZrIG0jEnBp7MUWncVWA0XQGoxpvnbRgKyFBSupa
Rd40MJH3ZKdQkgUY4I2XrHA8KQrGIpeFEyuGyV9bLwO45gJYQW5DvBgOxFShSXwF1n7KkCiiO2cT
9FdUxPK51K4R92yBEiaFBdtRXE08lVJ5MpkZUn2J+nU+PZ7W6CiE5HVHqfkcGadGxjFnGsm0f+ki
VDU8fdWKu+HqD8AdDFKg8RUS3RfyAYVaRFup2rrLb11TGTZj1srGjCOkhRdL/FOU7Tw+CutWKOfM
Em0GZqll8AsBXezGLEeAm8WbRDA6sGMB8CKBM5KS2ElVZXxKJfp8sIvRBnxIsWI4BM4gmPLm8jdh
t5ZyCXukmEyviOxmP2bz+dnNV4Mxhlcblis180hJZZ6ov+YBy5+iOhshw5a/tgd+EVqztju4SLcU
yEIdalUX16l5KBFFuPqvHp4N744xmnYvW3sm50nD1adh364BA0DvxUNG+XDSpK3FoNJeKsE/oEOZ
8YPsYpl2lwbrE7JiBszfoJEAlmERhGvyAj7ky7uaTNKEDaMIGfR1+8xjK8NHAF208Gtmoxcp59uL
8fGi3sUDm6CKCpV97LXE5uHTMc+GtGWhneafaBHmmfltAVCuv3XodrG000mtDJBnKvku97JlGKyN
PJrhfVuM9M5N/yFVERAAbKXRD+E3qJTwICVY3zgjp6WXsVEnZgynwGQ5MbWLlN1N9IxKfpmI90l/
Yjw7G9vlGN9iCvaJFyn6z8S8ESdKlcZovtizOiijX5eTW4wgEVGRm2Bmp50SCRqLhNV1kAIcbVZR
/jbji0GMfHtgbzvLtYrfECU8HUH81rJ6yeeLktLub5mBla3kR2a4Ul2a40p/hGx1R/UjBlBBnYs1
u/sXkdziBbsY74EX3CC6PqEigIUn5zd+kQRgoOG29bfLjs3k1RByTBcXzaswQHi+HvVvVWcVqPO+
E28zQliePFdEvBf/mtRcp0rjRBgEmzr/SJIGE7MFjQH9IRk2Pu9+ng57b8zuEJnnZLgq0p5iau7y
FIzs/TvIr163y5oPv6pxsmboiVjKqDZwmmSN1QRYIdG9lbxJIsRfndONmF9qvi8E5iaTG6v5EgYC
3XKlQxCKfhPaIMu7SpiLZEbTIniiN4x98Ns1A5QeZAuvEotRehmNdQO8EHAqtpEjK+k3XkNAiHmX
8lWBVmvAixHKnI0pSAgXc+qrGn3q9lcSsugCXMcFI+lM1XEr/Z8Nn5zQyHttwArJ0e1XOE3PBRXk
+HY5iFiuIzga7anJOssD8v0epLnmAqFirqOMSAub3xrXIj8ElzY3/EP730tY3kbgQmloXHJfzCSD
PFaU8Xztsg18ZDv5nZMyWyDfn9XSm52N44VMzmGnQQpXq+KrndY6YNmZFxQBpxFvEpdekR5dn999
intbs1Z3BNc7YGs83wvTYH4MByii3aFsqdKR7Ipynek3gXe0bLdV8yeYYHIt8gyzwQPGG5E1qmLF
XJkKK50KPiz5kBGlH78VckcBfkHBR8vUnm+giV5k0i9yqb/alVi7Ysdl5I/vwLsIshBCAMNW9GtI
oHJUeAYw9J/ICGSKaOhq090vVAF24xnYJ5nsh4bDRv3odWoULnpG6jiqGoYr3qr0frVkO2rnkVj1
8ber7ypfDuJUfMOebK0K0obrGJMqi5zWQwoOVcvckOyytHhtoFin5lMKf7VuRLgxzkcQ+6JDjmgi
KSKKfDxHdoou8qnz9+zKwOl0vI3pUdHPpCYfav9KuBkLkpPK2VYzzQ2wQQv5z6Pq8Zmu0GLQtR6i
/M8nuVzHjNGNh9j+LlDXR0C3wyM8FCNXuHg/sSYcGk+sPVrIxugww30iat0WWGk5rgAGOKxg2SoE
yL9uNZug0YodFSZLHRBSR4NnQhsbC3sOAQMF/SuHPUFssyXRE0Ifr1izTAdWj0dP8/cqK1q1/LDk
e979KKPsSPUN5vzMt+2Vhaos0ddueNF6pCo4UyH/hjV1duaU1FBGon/68ENQZZI6wlk/oTTwxI8H
BQhyclRSJ7RvlYoXDr4hwa0ietTtbej/Gd0fL9lGJmU53E22Fg9ykt/QSTyhhmXKZDL0D36X/9M1
CQkeXsj8atmnXn301VaIdKXxTeqmzFCBhPRrWUrgERBFxLsOvUo6bLTKXyQBDN0e3NBNs3/IHGKm
B+VrqpXpOYxoU5Kvp8tLfjTpqW51Ugvw6bfQLWaqQFfXU4GtchXpeNHi+4egTgFuMR+sM5BzbnSF
Sh9wKPnOIL0G0sGMnDEQoQJtfPQ9VmbgwxgONMq5ADMunjE6WHsOco21xiryfwCry+G6G15jeRK9
vkQ+qJmXCnXUKF0D+YeemNX+vVRGzhAseEikgpgtSk3WevFqm6/OPzARblVG0tbMEAhWWwI3fKcG
7lAcyDxkxbYTwJeMiEKKMXyvqmDVMXfZkPKjzaRViTWsxCx5w0dPE2T4GxXppeFtyHty6CdJJXVU
FuzcH7ESrvjG51OIdekea1YXXXeRQD4r2meCcUD9SBhI2uLhmx+m9CEjgNAmPX55bl2mDLdO3QQd
QGiDI2ptDNz+rOd73LTJXO02AevmQdlFMGo6dHuq+pLCc+ntAgZ5KbcRo9B5MN7Jgi9R5tnZpcix
RPQx0k9tV9YPiddVLnaqf9MZnXfVskcfA/O58N7c9DN4RjKXI0KPBpY98GF7H+pOSZBy8OxsFAcn
E0Dh+OOnO6/bNlwvkfbSfCwHfEBt81LNcWXggLI+g3gry0RDE2sTWPIsB10VH0SOTztgRoRMykaR
Zl07gxAUtug5FOuTnz5z2+l9PI4ly5Pv3kBhww4ll1cBO41eX4UdblOy/IjNdDHJ2jYw32fLvWse
SFOKWPvBG5v32jf4QJmtkBkdkikv2Lj45GuUp7p+kAdYRYhOtKfGiAlJFOO1xENCBP+AyG3ZYLbB
vHLsnmgwEQcdUyaoUrdjbRm3AOAGaBXSOVYf5K3qBIOz6tW7zYD9Jyr3vuVouhNqyp65wTogssLA
uh72fBVkW/bhOcIuruTfNrdhabPJRMvXg53kZEGm1HxY4qph0JjWiBWc+JDfPAfUmXTkpTC0j3nF
wxLSiG7sdO9P5I9YGZYSM1GBMMG0LsQazyiK2U1giTQ8jLMMNcVWZeIqYysUUL1Jf6wMcPL+X2Af
FHkh0AcU4nMAcAiErJHsBbXzyss3VnBT3G2CyiAopq0ICF9WXQZRgewzCO4k5wccovsnbGrNnk69
WAz+KULtzKSzDmP4MCbcGJJMkp8WF2dHgRI38X4KuIBSa9B04t+V03fCIa0zoTGSq9bzQkAQA/gV
uOT4ZFu/IVonvwxsATLxLTFqJ4gwzYd9jEsGTj6lcLVnmbNskEckLMZzgZw4fxBBOB9s7FaYV2zo
HMGmKwunsH/K5I22bCYbW65Vj6AcrcB94HgC6Qx/rJ/RzVsMCfubj1GRHJ8muysM62WLj5bbIafm
KnR0mD0TyH2PRrajV8xxBVqfffzPA4CWSZM0kNbiMvBL4sLSxvXQvAwG+SlVD04Q5t/nCl6fR9KM
pz9z7L5TdncBPsi64aGALP5Llha5CrOCcjqdyjZABCg7ao0VfHYTzVcR3iv/HHfY5tBHK+saCVIb
79P+e5SepQqHpD1gOInSTYlURSU1Ewd8uzb55ci4ZUwz6Qv+Ol/jaiwngnFWPRpOUJd+AZF/xQlX
s/WVUofchrnXHbJwT01p2FvVO9WSw1h+bbEyo5H2PW49EGdkhJa9E6Xv3P10u7vprmLlaeTXsUGl
XPBIWp8VDZOifITWl8zjU47XmuVcZR5d6lOX/bDiv/V4OxBKTCySiZncs+Vr0F4jehtPPwUWDlG4
V8m+B05STsJOzhoZKh9StC1Q+aF2Bvy+npZTGsg8n+s4+1OaJ/TwmYulPyy3AL+ZuW1t1HI+Ik7l
NGJWIgRrNgmkOFwLjKpRmO0CEMskJxsDWwwTLMG211a1QOe9rzrcn3inCFfLzl6+ytp8GRbZOjIj
B8TWOqLuGTsTmkuzZ+w5R36J7dFYpPLeS74VXoCe4r5EqdUZ+wnf0wmViHPQsQrV3yYyd6Bo9IG3
TtynYqP6NEn8C/ndDL0gc3051hWAPzxJ5kS6ghagbnOefVV+ltZbYrMeq/wsNu3KZ2z9mSYQZPYn
6sRQo90P6YS7U2YnK5UAeiJBnb6GlZElp4oZAxOyXCDZ8MrlMJzylHrkDyIHEXnEigFbxt6w9HT6
RZ1g8hwzGSea76g49Ck8W/yRCv6FdQp2GEA4g/BFmt6NdBea5m+nEfvcLEMFMf90Z6ys+pzWBNiu
lfRk6I4XyZx5jtVeOQGeSKdpCM27j5JgWHMPyR1mJKJReGkGdIcgLOv2g4CjMd1ZMfvrrxRtEYut
+lxy/pneFrdwq+4y+ccTHKJ6ssh5pptLhPsS3ZdBaJSP5sHTfebmyMfkQ6sjfz1l4S6PHrq0Hgud
xszp+t9SvVX4xhg6aPI9MVE2X+GbIqCwrKOZUS2rfKwOaRczYV5ceofQO9fmT8NEpOadYmlupCcP
tV/cb9v87DZoy/eqBA+iu5esZ/RzV5mzQfuD4a6Uv8CejP6RNwu724Gw0aQ9zjlytHR1xVtIP8c5
RfyT9DJjRyd9a1BB4UI6PPsspjVEDb48zowYDWS8UKOf0TvI9Jcxpbg9b8sHDHoCH1cs3fAMnmI8
+oS4zUZGN56y6+11WjzM8iZ7A1/62wroD+RzlP8UMDmgGHqchFatroVYueGjsZcRo5WYQ3zobSo/
HjJ+iZHdHfNOES075JfIcQ3p1boP5ppWs6YlNGlNTJhSy4zdbeH0BWl8Gw3rRf6bWhwo+wwDeWsR
efKMrM+o/2CjHHQsmDcRdHFlZxE6lH0qBcvV7JRrJzpiSOlOwKi0trDH3prAsajnwBhHZ0U6tfJN
ac6QlhBGPrmcRm0Dwws0xj22VNKy32ROmwBbWmrE8AeAwxTmYBOKxN8BnOuob+r2RZYlNZOCFExe
dipgB0UitvsNLJyqzZJOeuzk2bt2wVgKXgQYDyEayhGqEXOPAmNx+5UjXC6IchdYtO5uzDb5R1JX
mMNTVDipdFSkP6n57vgdw73SHRs831XDzjP68DMe65tRkUHofcD3WWi47eP2jsZB5DquQiLE3Zsx
HvroHLgPNTpWFJqcxwaNCrAGqKk6qYt4dMXJThbsDSUMg5K41MEZmjdYWOB8h7raR8UXgYoDL5W3
qxUuatwB4pph59GJr3ISee/C4kXSUVxUneV98S+XN7BZbLhOAXvpP+wNtu6tEmVT2O8Jid6QnalD
0InwpbKaUDCalIAHi/YL+xvAIbgAR7tHCAHbx0do8eVWPzZwco1stdFgEkqRpNXhqpWn8J8Kbzpq
pOqA6xmHvm3dwxI6c+XPTcMCtgGehpO5BzASa9a5NP4hJlm3hrRL7K9KutUsEIvuoTPuSY8eBrbQ
BEpAoozds7ZlgT1+yd5O7QnEC6gnMdWHSGMNg0HCZjRhp31ztkmc+F33MlAST/7/fI7sHpnFzcbx
l+NCuJvwDfXsEHjPwsPDFH0n/ufAJymUbCF3mx7ZGjNrCvj3xLRgK9BYYJ4QDpWVNiPMheBtKdsN
4TM1lZlRsu0LY4RHxAyz76p7XGDdP4IRYGTcCxHN+wrGnaeuem51v3tI4mrozw73a0y42JAq68hg
E5rNIDKTeYO0GM6fdPIxV4T5Df2KKe9Kihx/+B64R2z7CCdDKnngpkSTu8UL3lZ3olRM5ghEg066
fD2+m8qfOfya0Dl8jyGaRO+taMu2XSeUMBXx6Vhpq/KesQqPWOyn3L810zEpVACRO0XzztFaV9u6
2Lcp9JjFNH6W7IZb4zLkl9jYV6A3evFEeWCqFr8kHF+kMeKW4de3SFQT8Sb3KareaArYNNMDBf/U
DA5uvGjiiqnHdko7yrvfwj+WLQ4cNTx4fGLK3SrtFbFCZD0eUxVm+I4JMAIV8GI4m9mZo9gUqPBN
Wgr8pfSFZGbhjlVVWBDRJ44CLCDxLjIQIevgDlH9etEF4LLrRlz5Muv0vcQJIeVnhTZIZbWRTCHD
cEdgu6jtPgYNGlU3M9knBtMvdj8FZOISgVXFUhH8+axMTubwGBgNiItql4yWwL8HW/xgPhkrODBm
EWcY+6McrrMU32P16PV3VyEbDV2FWXdLHEyj/TXwd81lupBSX/ap9OnBs3fRs7oGFnhyExjE59lX
IGMvG+f2GC/Bi80Tz13Kw5fC4MRtjUXTeUus78wi9/GIAuiQTjY66912RwXbYyO9mxYExlZxuTzZ
6kEJU4KKsMafipag+7FQgTXVS80uHiC+/tSTndXIl7yTgIEmiPyyZe9KeMcJwyDMKSXsBn4fBnCe
vpoy6uhPG5bwFBs/KXoKl3QM7K+5QtXkzmWqFGpFfoFwK3u3pOHztJgoyOXKrnZluHcBxo40iemT
rJERThp7Bz5i6HEeCzTOJKYStQeZgFVt0+OfQ2wSNcrJIFPJ2w6sKFXEsCCaZjJdUs14ugQDhgV2
ymLHuxvZ+zS0+RQZOBuraDqsGoiLNFt1t9Fq9pHNe/oja5Nen3XyFK+3cvsvfcpOwg6cCAoybE5T
ro00ZxSZdwR2LL1perj3oQm0jx4hr8GziI1vwY9w659YW0RlO5eiH1//QMbn519ud3IbjK2TBmuV
RododOrkFPoo0WT67ktN66jbB4gWIiBe9GQPJ5bEmKKpR6sMiJk6G2CQquk9oWBtsI9IAY+E4UTt
NdHHlWk4dh6xMuLr8U6d/K6q2xT1J5dbRVIXdR/Mo+LRl79+x+pO30TE1qHSMnCw4AwJtXkDhb+P
6L0/AQmN2pceHXlKkF0jcnpoNLQtIS4cWjRgdE9LWf0zbANmfnwjjXVkfg4brLKDhYzLuOo7zknr
4rPx7LXh22IV60sfMUhRH5qUxAeaB2xi6uyGULvzGSx0ayvYjPYzsQ/YAHswJkOJHAAEFodTxwYz
ZrLr7akxEuj96TmsPhuEUKapkrWCmgdtL6pPeDKOqkB95aLJs9+w3Pc6fQfLTYb2QDRB9dIusewb
SsIx25NgPDK6R19zFAp+maU8MISx3kcmZZdwrOaQmT9VTMtJEOXISAUHPFonZp3I65RDEPFrs22y
4hyeLPOvoWWbyY9ks9aUHwqs59Z9Jfx/FEtfMMdaWsy46pgIIvYO7jE39zLzFsW4DhR/uXXk1eWH
QJnIJlgOwIbmK47PHQMcYtznkkL9zQ/Qmm3RfQ4wweL84mYOk3GNopTdsM/sAp/h3Evh6zC56wn4
ZF4Bx27G7EOavP75vil3LEe2Cup/XFRzLXNqvM8zk/CTFGxIb+9d+d5TdcQU4HVlLgYqjVyzDi5Y
5mU9bXwokMtUP/ZgW1cqAhvMIFRMoREu0siFrYS0qlAczWIUVoZEQY18ke0wYGaaaLH2eCThwHeS
AS9PWtfXgJJsYYsaTvgkivJ8n/oQoIbULVUBlolxmJDNL00T1DmqU2vuLQ9gcweDt881Bb63dfVC
krkVd8gXfUZuprDEzcxosXx5Xecy0ObcZATK6id0p3hzAuKpLwPkkX7IhsaNSI9J9VjsCoNOP2k4
7At3fAxW1TDgHo1Zl2evVo1/Cs/YjbCCAlbJRmOf9CrG4uMvTd7WCtReG8EqRrdv+e0l8bJ7UzNe
qdt1ywjPLIAhsPXAxlwX0dFM+3c6ulc3w1+RMYiqo/qBJ43Gxq0gf4/XpFVWmk9Z1tA3V5n+Y6JR
FZbh8G/yar+gD/zoTf2Xk8KgNcQfsYmX6kOiN9xPFhMxPmVZ6o49fXKqCO4Ye1J+zHNTmuk6VDS5
Q8Ztt9Pgko0arjxenbMBKBLRLSIzkHMUX0VZr2o1XBe2gFXo4Sp1t0g4SHLxzF/SihZx9JG6k71U
O7gAOuvU/BvSW8D4OPYuHjMvnfazzD/yBLRd3jpCTpdCE0srLc8GhlWbsC20oISHmo+8yk7q4HNm
eN/gk4Bto3iJPRNVHntVKKRCI2QXbG85ZhuNcbEXpwvd1pHbtz+aS+QzA9izX3Lw5v0q92DYYdYT
rskRcJf6CMc1jxlUm7Ao72F71GL/w+3GrR/qS5MgiIXAryF42HKqeSWAPRR9u0y4EkQuQWpvLRb1
MkDprvfndmc6qLg2nvmHrfZYc6gqKE5GdImEjM2DFqVEJylr3JQkU3dUsdxGirkrG+TtLRxbBvWl
nvF1eNiIcDeBRkOedIwm+LBPunjtZhsD3Spi3XXCcB/L5LHov3wRXQkMmsl6g0DBLdi3dZi2md4A
29Sp4mQ0CT34f61XN4Zb7UxP2UKfWymjOHtjfvD1cZN63IOFcdU9aJaDfkPJz9q/pg5FmsBW0izf
fnjrGzSTSYXZd1wMitgxB/aL6ur3/oFoVOMZe3/wRS5h1K7amph1z+Iyteroh2SdQ2EjOaI+QoE5
hbGUBom5+m7wTQcc6NuT1YPVaJR6HHGV9cIY+ztgK4lZgdc+E7Ggb+dpxiWcRdYsLGqnnMq93K0u
LTZ2Zkq5532oJrFb+rgfoNOIiY9i/xUeR3MVOiEdM5tThaw+H7lwvpG7YaVxmku6Zc9Vu8PNpS3t
NFn7jXfMiUCuIpQjBY6VnhBZFAFSl/Mhg8tj6yijvYaextcao7ggsNOljRigQktsfwo9JtkxZCVh
R+zCE+SxWV9sw77Y6fJPGnAPYhj2CabA0rXDCtCj3VZfaJNgzSDY6sOPEjGyCvHSsuWL8NC5wJrM
UAInyzwBy2BOHhK2R2Mh9vBqGSOzmK6CR8n4xOOw7uIvVw7/6SUft9eZ3wozrpIkCF75VQeJUtej
eB734pP/XvfBuAe5t8tG/dwI7xMG/UFriJ6BSOzkYXEdSwTJbDCTKjyE6fholfGa5+atNbMtPM2N
2rNyVpFbSe2vpZKdKVkVX1q6V4LESVkqhqL/j6MzWW4c14LoFzGCJAgQ3FqzZMvzuGHYbRfnEZy/
/h2+fXdXlySCuHkzT97r1H5t3QL6KDgZOHSCCtiyxgHAm8lnmbW+wIvC3McgOcsG9wCLrQq/CmEy
NlHco53kV1VEROORO2uB6rQMZAgWPAayJwgKjc18aq6APhqsplDIMs3RsqJtNzNJJ7TupAYzHR1C
zneBpacCV6VQyRoa1LACbqg73ANZ31IlfgAUvW9VTFnUBbYxW26CWYAcZWJ9lWNGWz0pi3LcGGlO
qbYfClbuUwhban1ZhJwKQXFKo/R1siBV8kgwqtAzvy20dWf78pFb684PXQ5n6+jDUE1+YkRg8tF8
yfUlHkqQ2hLYk9rpZSIb8I6TlFI2DqnBvNVTu8n1sK08/8bBIx3BctFgwxtv3FaZvzckBQr/EjAJ
NybatKF4DMStGyAFLly2vOJu6Awj1rwr+hR58t+E06cCOOOucRoQvaY2r+2qDtIx2puFe2i9Hxja
UtQIWDnHrClubUVPDDmvHnI0A6S/Xo29glfmqQj8bQZvti8R/2nVKdPviJ7vAY24bdhILIb6h08v
hMNpxE05TRs3u1o+6vXyE/FgK6xaa1LUwu9RuWB59b3LZm7pJHYsFkYp27qofWsJ96RmOHQg1Npk
fTvXXG8wPzfBvrC5rlFNWyTOoc+rbYuVAysAiuoXoc8N2evnbO1WJQGh5vInLV+TRp4JlwMzIQ2P
U2caqx+KXUjUWdZjhwjtsQ1vluaun0CoJ8ltm+KAifGE3jQpu5YGxUcpqjHEDNjOkkg0RubHmBTM
Koa4q5Vn1HK5mRsu1RJS/I0/tFSk4GsmcbgVff0xeeFDTnzcKv37UHJFc5Y38shPjcT42fncaPqX
hAtAGQEHLp3wrWvF1yhDikHalkyGdZwmcYOBhsz6wgwIChtmOy8qbmzceK3a2lDIdlNp8qn4VAPe
wVnxocx4O5r0xDE0K++7Bs4JW4HeuGVL5JHFy/JiMza2qvkwAN4TekAqXlWS2RWs497Q+2Yb9sui
OSas+VouJ5R57Zv41XK+bCfZKssCgUOfyKAOLqq/tL13vvXbhgdZODhkebyyOnz1kViKmPin/CPx
6PMFYv9nYFjs6q0tAY07VEgIYpUtP+ra55LvUpnVN99ZjRjKcboVRUYqhARzMVX72aB6DjPiYCeA
T6jmRYyAeXNuPvaAzCNT2OIRtGwmFKwNQAC+4dPh7c/Dq3IaUB7BUbiAn1nLZ8nZLOZs8/frRr6c
jhjOXDz2y3jOKLRJMrPvlI0kQpoWloszOe8RmBrFl9cG9bFJl9dxLs89bJF6yXaR7t4nqakx6BCq
fO7wDw7OBtVRQhRhP2nt/QC0eRyKQ+iGOCvCoxWUx6bLngZ7vsWIdsLzfyOq7AyG5MotdiNn7JUU
wX3MLg5sNv+uw6vBdf7T7avBAdz3+X8z3YczZovETVlWw9Xy69cA7y6tmg629wb7EgGvjgVT2gcE
Oif6iCB75DStgvTCRL3LoNIxjGO7yJ13MkW3aUJnBbzGPKeiRlA5M4n+NXa4hOCEPyW4H0mguPdh
wfQ8axQzpbmhOWatMPZTWDYSSFe/WKRYYqLTs7W82nS5ncjG/kZNrvd2F1ocau6J0DqhQpKqOwV2
/BSmxb6E3SVKMDcc00VdfE8CuH4zhp+JDD/dNj7WLeOcn2Ozqd0Qb+vqeJ4mlhGozhMWG7cUywOr
gmc7K1+zEHdPEadHaHsrNcj9W9Ipg/jrQvFnIKF2nqk4jtV9Jyy5G1yMjeQZZ40Nq6IEIq6C6JAx
7OoJXdoOQLPqjLxP1UQQeigKcr3m1mE8jrncjqtJxMa9GK0ElcrnrUAMKVFU58Kx38uwdrZU/Z3D
xf6kspYKgYreIIvY0k3DfXkJShDUHVNIH2N4UwReW3sIWV6Lr8lp7ia3fZxoZtjXfqVXceBJduFm
kMEJz9EFSvXB0EXSNpVk4nMglboQiXBBFIQNva2zXmDUiiFesNjsB6/c9GLyYQQUp9HLnheXdwPG
W+hp1SmS1qlzViiK/d5gY9Chj3VAsi0DP0nz6oxhxk/3id/vpxDvWOvyYpc+ma/13Eryx24OoIWZ
nGorIFISQFgpu584oo8+cM3R2NFdZv8uikbSRL41jL1OSZenbr6szNviV92Wcn5xveSti9UpUMFR
Ub6LX/0e9xHDLHcMj8iMDycSrRSiSGIQU9ZDjgUQvyo+QywbTlTzDjdHYgV0Lz9PWXvXdYyx8/qc
FLSu48GJyvSxdUjW0Zyqtl1HtG6c/7zA41GMxdviZlTITcWFFN1JJMXDEqUHOcRXJb2T74ZvE3n5
cnH+hbP61XQF3s2C71qL/o5N0M6ZuWGktrVdxEyBV0eyp/EZ0NuEr5/ihYuXugF6p3Ur6xCTG7JL
K9faSJsu3Chg1xbO3W6ay3ADmgfQcpO8y168ynJc1S+qvcLlyy+inZfFl5Jp6qYUyXIzTdZjEg6P
vA/f3CZGQk7yXeiRT5+n4c2gK9cjWnRF9mHOjf26RpXnXq8l0uOutsatgIoqh/QwECVkvsfDSa0z
HadbOjc+ihSfSzAhpZgFY6Bvoz4P89nU5Us74bjIAu+Q9fMIVs5qNykPM3jNBO8vM07c8mgsAjKk
4o2RzEQ1Sg9PnZ/cz0VyLFjFuI5LTIePq/Uj/m79qRXxW5All3GyL+CsH/FgXq2CPQEc3BttVtYs
O8c6hw0TBRCkvX+Dmz9GYKLsePqgBBIrPSbANDGXUIl7puEnobmNLbjzZuX8OS2m9LA4SVUelYOs
G9EKtkzZK+RIhk58Pxjast471xMeQ4AYCdZzQhVn385QXsffxI3EuWiRJoYZm55vuJjimglIdHhQ
WBonoptdkIlq09XX+uS1RInU/C9wvOcmqfeyjySubOh3Ld7fWFcYsCqaUvOHLgFE6DGfZoJJCTcw
zEiuM9FO0kgSyBxbP6RWTNdlV9w2dn2i2ORBCmrkMmsfTbo4lWP3U08NdGeAH+KrEM7v3MNLyLvb
EIK3wogNxfW/hVJv9Kc4I03iwOBLwoDCLdxi53nW0VGlhMrjTrMZMAknPseeda8BQuU52mHpgtf3
zH6ZJjC343fSwZKsmuHX8+uHkjwZ3G3VYyEqJK8kad9Ke9D7KGD7gxE0rulqcj18rjaqkMu0LHVz
GuPx2jTTV0cWp/WIq0sHepM9p6fBZpCeRn0Neokda3zIe2c7sY5c+Kx9a8ZwGNB2JuIx3Dl9UMP7
g03hTcVTqNqPxfF56mIIoZMdfc4iquH45hid+dBUbF2sJkcPjTRkze51pgTqFC5rFqOgBHgc0FCc
1GYq9Z60N71Ld7noESnOGSVVFvOJQnNIXAFbHoJnHXC3fnJuB0BoR6hlhGzYktMV+DgID3MzUYaI
0ISFN6pn5eDVLkEhmLetluyGuITGaf0cttVxxvRtSkgQGUA6FCG9M6tjF6oiPHC7+6U2hi1slI/b
SRU7RqYH1bZsDkE8UXZ4U+XxsVTQUUqOzS4CacgfxS6YcPOSRedU5j/GHe8U3hpvthg4GR02kTI7
zx8/YhejrcBTyy51LBlItAONWHPRDxkdMeHQT8m19ti0yYOV8Z9oe6aYwqtfm7ogERIAWKMtkOAb
FjTedCGL1yBYHiavCd44DztMpxQpBXZOfkWwmc76dkvwENnCSoNtJkZUTf77xTTimNXASIYs2FAH
xjdRIAEmurB3vZM/Fba7HAbfulZxcYmm4jAEDVPuatPXTyL9Sw35xMizMkoL8PO7YXhwMwxaY7dv
3eps2hRgB+M2YfR91k//7JQqKHxw6Lw4mutop+kvZ3ncYkTBfd7Jzrpt3PYvU9Sw5BGjIOLkvuqH
92DOiABk1QGowbxBGvHOlSj4htmu5DciCc4hfI82JYmsVfpa4qgJKlLDE9TcFf/g+x2kLnQ+RQNU
L45jZS3nqA/ouspugxGP7ghuilVU3V+CxnvqS+s7xhHj1OLZZtNhC8RP3uk1OEXvnc/sKUrYNVTT
d92mLX02NWDReTwIo86dFVIFY23DFlcrjt+Nss0ncVQm8fI0uYo7afHA9XPv9ASDWo253NFWyP5R
bZaJbHQ7IFS0uyxyX8G/UObWF86uVe1bXRUgjdSf8JIrBo9t7vGvVqCb0okKdBrm4DINLiXh5SD3
xlKIr920Dwb8+XJ4q2QD+1Y81iXhL6e6lT43FzGPXL/Hly62D5OkIHDGvbJan0gt2ht7goYSUMVd
949sv49uyYCZRTxHbguuguGMQMC7U+JLogGKJdF9za2ryuzv2Ku7I5+ivXXiZTylZfI9pB2R4xaL
di94fWHm6Gf31p4n+jbmsxhh9gcsrQPylUTsu8C5NQUe+EGOv3YbnFqHZyOir0bk/MRiUqs+xrmZ
8NQ03gM5+7JK7zLZ8zlJi/AGOzcGvLZ8yn2SZykiO21f3MAJaKvhs03VHij1jGK+gCSviU1DXm6I
5ZAq3M0UVLvDcJ9DmPaaGbpoU53TNningUEg/eHXzLLuEnDs3dQ9LH134aBX5HYGa3xrZb5fBj6F
IQDapo8+AIQW8o7lIE1Jyr0jN/3iOfzM24oQZI2bE+5x1hPaWhbiXKNg+ZK1hi+Qm/xUiysgvr90
jK9+5t77rX7MMzojMfqNYFVv4A7jD5imh9D0uM3T+JkL6Yz9mOO613+1R666D7nhNuKbazFDk8KM
k+x1Mj1FffGR9e4bdRpfpurJNqsSAwXmrmieoG6S9JHM7IPu7qLR/UqL4BovFcJ6DDuf+/Q4uFs7
xPZvZkPWRI4D/KUE5XneCSvG8pXt6Az/yF0HGimzpx1R+4QnAnTCQLijcH+ToaE2VXv/JSKZDl2+
3iloV7lGi3s/LiVdYTl7Ebvq4gtGQW8D0O3OxhXBiR2/FiWXuc5dCL1Zrn9boG7c2qws0MMEka51
TGkLs/GEs5EWKwSr8fU2WbjM1+ty2zZ4QDRms6jFzWIH5JMWOXvsgyscw0GersGviEUWnX1iIcnH
3ca46LymIu9u+80IUx2De8AViv0DxS+vEU/mDlJjehNE0UxObngwun1gT/rN7f5sxh4MUsWCKDQG
zclpHkqSmDNBa4+U5IZp/ysCxe0bEq8tLd43C9Lxtiq7S1tkn5pWumzpXzFmkUuJm39xgM3OnjBw
C6Y1hyIqMsCAG9vhyaTmw3cJ7Vgt5Qrlqau6e8lWoDbBk82Kwhi8itw5x2iMSeTk/w2h84BBfFcj
gbV2d8nIXIOQ/Qzsbt/H8V2WWg+qWfPayXOQR/sQkObskOSrcOWN5VlbPnZVa89I9VthFBtUdZd3
3l9N/x1ZhifLH441OWZ3Mi9552DiYKNm0Z7bTvHWUSG/MAS2OAF5SCVFBVVwhKehrWKThNYdlKLi
1MccWJnHm6adHAY8zLzsLE+U0q3D9vTN1Xg3Q/vCMwVbcIquVg6mdmlI59R1eYozcrYp0nATYofm
DoWpDIk0pTcRiJZIu88cXIddDV8LyPxodTJaQXWqhU9Szntwdbqrx+XLsbpdw4/orYzTn2ywaEEJ
WGcqj6GmN18DXMEb45bWybJDkv80w99IkTEAtgwpcTZ/jv7INtg1T3IwBz3prz5F7E4UpTv+cgWG
/jTmNYdQwEcw6N/JLEdbWz9BMYpbslMbp6/PpUVMRWf+b4MQdpmW8UBwHg+6vXfZcsvcsQ5JhNQ6
9AJ87iD/C+ZiuS6K8G4iCJgVFS8U6IkhMLWiSP+bOjaPY/VQjt4r3eqgBwbQ0nNrg1lFFarodLtJ
g97eUD7M7ZamlRMBcslxbsHUJQh9dIL+p3L9+qr4vvZaY1RfgNCRq4YRHzgjXoj2vEzFfZPT2NRy
lle1h+oy/KPWSG7rnPxylrLnIgKAD6XBBJuCWFrAFNZ29qPoA8YUPtnnrAs1eTnsIG4eI2F2hjRA
3iT6kI6+ODdZw84olg82wComMKTxJKq4AegZjhLtGWM7Xym+eiOVhK9L/PQNr86igNEkQWAQ8cTK
IMuK67x7b9fgZHvKRSJcMCS9qYYsxLZuyNNVdnMXd+HZ09E/LVKaVJ19l0DoWGjnFNMlp9d+kxSs
hlzffPdByCmBxZ1FbW3vXMPM4UdY76mx/I0k1NOs+4bvhmXXXD3V0Q+iH8ElHMK6/bFIg+UTKLGK
F1SyUDzWJvMpEBF+wGLvI/DCv+cuRMYFlwWuakywhWpOJuPWizftVlXJrSjn+74ffys9X3ssvKDS
z+7AG2bdLdYrL0c0L7QyAvN3Dwr9OJMd6+7l2JlfOeaPUzKzi1C0cNio1jeu2wN1KBbck0oly0sE
yJrNeU+NrKGUSkfEJ1FaiXj3//yFLrat4qcDER7fSVytkm1CyoWgZAHLZzsnITtRsgA1ujs1FVEM
iWbejW68cURFxUo//wer+BKHZYqa8je1ZXRQWTdgCpnOdtu/107ApaQpXqCE45gKmw/KRJ/bBFZO
ll5Qwh4o09oIp4OZkp6lXX27FUiVuN6VHk/uYNeCTeZItNJts4vG22Zmb9sO+POs8tqMPyCbyb7Q
Ahpat9baFk7D8E1Q1O9phNScZctwyg18FSejMwIVTZ+8JBI3qcFrFyzd/NjGFeHXJu43xmaBJ3Gk
mAjYpe5ux2k+eCSfmjL96T1SQGytr8VQ0BY3QfBzrIepY70TWK5N+CDn55v9Dmss1Ez8Mx4OSrsL
uAWQVQ+UA17f04TvB5grK5ZkgnXThcEhK7pLKLkpJ+ImAdDYetNbUJPznSdWDB4NPONie9gnuJhZ
1jt9lQdIxVwrHf4cshohTymBUxOtkddo56fjnrvZTUayYowwL8XJbSCncdN2Jbi7CrmjJ4nVc2hM
Rf1dD8WIpkTjw9g/2xpYZBlwg2TSyUdaYZMP04JGoMuXqyfzCY2WN4awOhZIUqMhfTU9Vawqam6a
Bp6Cp1zYP/ZjwJZ9nincmmI+9YRNgfY4oMpyAgeUOI8io5+Sye6ZTDwBMEW8XEyFuS1ke6W/pz8a
7d7OAmd1sAA0Ugrwbz10RxOS1R68rRfBf6S2y8cyERMyibKK3SdMRk/R6tdyasI8Y1kRYF4JOM/5
2zT4IRN3BgPl7HsaP3oO86gAUVIWz3VIsKvT5rNdZfkyoQV9bH9Dzkmw6uIYJvQU6RQPjWMNHxUy
Xyq8u2QKnptu+Bln+YfocugbzsWojd/6lKPZz4GzFzrvSZwO+XtsSnuXD8rfWpmJ/mtGj99g37/k
mf1K1+iAAo1718XAmCkT7CRWR7nEzp5KbtoyUv9dKH+4iafUeVQEpyRJ3AurGmqK/VWjhUIZQOgL
6+whxt2CW7s+tqtI0GI4zAPnYZirx5FXmSewBi9E6zlek32QIOqnIT50ElR19xVwEjFHYPUc5t8g
wnhZdlOOHZPuwjFFPaJ8Q8Zsg+K1QHCrei48dtRDWtEbg69YcqBzoTibDPBc4FFflmNNEl66YzXH
FFtTViBW9RMrgtu7cD05wl1eV1iEAC5f6EVl8xxQmFtOqxewAORVnhjlDjFueq9c9gtr2Xhc3rC2
cDLSuzSqJ258IYU/DqYI9VD47CuchHwuwdgO/TWw9gFQigq7SsiZcFPPzV/pxNdaZZ9OumChEiGO
LKqYSk3bXZEh+rW3LhlhyrAE9MRlRxHZw9iEh6GJzmHIgZZK8CeGY8R3GxQQUe740T+UhLvLDi0n
hh0ZTOc8wEOyZO3FC/unZSII5QfsrKvS/y2KBsOIOkxl8SDli4fdi9nwMFHZkDmwC3B6LDTPOHHH
Kp/5wY6baDdFfKwdVhwPmktGjHImjyAWebRFuvW83DtaNupICJcoiom4IC2Q0wMcWnBHK+E8jP5b
U+CG7Ei+jQlZN/AZnZe9m0X9Z/zkYNncW2cPEX8WbXqq1K+Tyn0S9gcRkjLRSoPZyK5BMj/hrbiP
0/6eFkO+kxYTAfQE2kV4vRjp3KY1shj8nVdZzNtaOPcNAZ6+Yu2WEIvR9Ny09icxb3rGgte5ZzPa
87Q4znbkZ5XW6TYZsbDVwaOdWfyG2TjKnrasL0JXJ7kqHXoCVFFBOkpgcMx0aYwbP+gR77giEQAo
IEHbAClHh6Fp+L8GnlFT1O6bJtlXILkXmbLRzTYlNsVw0Hd8nKeGdqNxQBD1YfzAt2zPccvvw0fX
mjk/x8jsQdIIHi5EttBKb2tuQOSb9M809/Q+jhFDuOe+tRNebrvpXlVNk/voX5TxftKUBBwgmUUv
J6+FcAdPssQAC2KY7SClDCmlI5mCSFjJvTv3gOqbf6muj7VSVOdww+nsD895qhEp2tUZiKm708Eb
lpEb5fIdRhQPjsWFquU9yvVmWNy7PO0f0pIKQ1fROc73yPiNnRJrixty2qh1Ea+i9S5Oo3hmyq9m
lW7Wy6JvrRjtkKSIdo/CF+TWi+jOpRxPmOrOJbYTcQpa2r7r+P3FUbKTejnSN+xAsyeoGf3UIPnn
XF1s4MJWprYTuItG5e+TLaAXDLsZZRPWE4MynODI+qzr4KrKeJtBnaZSzz1WQUMmTD8VQZJvZMqS
QLb0TjmLmaBgxLCD7PcpXgNmYfST9PW37FOQvqBruR1cNVCEaMZSZJVyTzf3zM6aMBtoKKDW0OTq
fQJsw2tQvalqmyISmGgE2sMqWWGphHr0PDCQAme6OujIXfQyAN3EfHOCVPoAPvptwCRW5/rUsEQd
uS5uQvvd62lmlcU2BZQUt/rYUjmytHXNSdndsxYF7yL/RaEh5QqVBR+TigkUTJSNy5JheJo3Gfl3
cpHAdMLoV43kMnMvx6xE6CCLy6dOUfwr5RWqKR0WyXdfMyZ33cdQRrgz+adpxkJEBIGLNmt2Jdlo
uAVzs5mWFBQcJvYyv5ty1n++D8uJ3nj+P0njyZoC34LtJr3OWqMWZLvJpfxn0LAxsIyYBE2pVzi8
ghCzsLSfRYqDG4WELTG9DrD0gmY/5t0bgG68wHR0qbqjYnxw73th2SdvJSPmDZV4PY8Knrn3Mk2A
QDTj5J1daeP+ExjQHBPeM91C7bQfDJaCWbJVRb3xWRbTukP7+BFD2i5DsdxQTTxhkrafSrf6hxMN
9CZm8pFuyK0niJ/Fk/tfir7GlBFd0oi6J9rYNjr7v4udJkIhcPFO3dxd6Aa685buNwzXnHzzmRY/
8eiySP2s1memZv3VY0BkOdRX9m7lJlXOiPc5v/VB5HUEy71sly3yT7nuJuwkDYzsLxQOw5VfMnni
3gI7MgbLRY3pZlG/rcRXnrB/gCLhB/Qo0LYW2f+vqKF0aLg6Ge0zdnLHsl5yfFFbYXvOBTVn2ViT
OAYhvlcpmVojChWKuwUzLjww2ndcGyQILBigMtyi3t3mMkAsSYxZv058h4X1OLIPAsGGg0tE6k2w
mykgKVZufsZ9wfET1A9qFT2KBZm6lWvDXfdkOkxn3aqG/8p5+Ij4f6QAaa8XXjX4LG0JukBkZNOd
8FFM/VHSkGVX/yqjjkHKKtz1P4q5+4CTuik0qAPLIpo5zNaTsOOnCt3SD98SOr5I5utFPEzo1xzj
iBuMUBm9xqZ4KAPyGpSSpl2zjfHNqHZ5q8CT247/O9XtjQjCK0WGFqLD4sLFIm+BmWgTYsJhEFUO
WvWLr73zZL3WC0kjPjY0Maf9YpmHk8rdqzLfDC6xC2X2Mn+LVAozivOyI2jp03uokCiSqN66OZs3
1R4dPZW7NCcbFkD8L4dh3gw5hG/btW/TIjvnYfofy2Gah5tngtG4anCJYRs0/QyScNgb3XyULGK1
z6q0Zp1Q62UftMMpif+x2wGYJ+/zZdjnYtbrj3mjwnLfpZ+hcy2xv6QKEl4CUh2mT9HNO3t4snhF
jHXBfWWizxvQQCS/CizLTR7SZLP8OJD/N4sVPCripp2Nmx5V6QqqvMJozPVEiwIWuHBuMZJcnZWj
OjOmblnRf9u+/WJ1K+kHOoXj8f2Yufiu8uWQlBCKCBsEFYEqhjDmugO43x00MP5VrNxNincBzi5Z
b3rz8Izc5ME/F1M7SsBPOxMCTvTWSwdGvOZeGMAnbUjBDmZvr96TLWTx31jv9tCOG89fSY5diCRh
9K2LaAQT5NcO6f6RDf1UClQ+ovlkYa1kGbspc3KjmrFdyujT8cWdFfXXpcyeNSXXa7UWjF/Z3I9R
9S9qYlYzxYBTLGQ0apVwdotiAkPIZ/ynOmfHqOFvk9AJbgaqHjrd7Rn6EMNpAbXlvYJO5puFtU/a
nnpeQcoGY6aRuDD7NM39MjZvUY7bIJ/0v8z1nIOUXfKK6YTi5T6cTvCjomPUhJTVWGNyiHQb3nlw
XLDc908UzLLIgci9aRzuZ10DL8yBFn8qfO7xjE7pRafjbq4sdZmb7i6ewgF0GNVXKDC/en1Aeoek
hGE5u0EhEzvya1S5gKW6TZCf7njTmY3R4b1bzjEEZCxFY0HYkAXnyLq9zY4ht4ONnXgQ5GwctNhk
egu/gMKhNQ+vflDO29bG9yalGm5dgxNf2/jz0g7reb8OJa0HBIqdmjh6RYUzsHWmA9kfHKJeEN0J
Q9i95Ya+7XqfECIte4Cti7/UTyl0mrJHBxlnC2U82qSz/2ZBuuvx0r3aU+mxnQpWHtrwEcaOc6vX
GDUlVv3B4+vdVPGidkbgLsCn0OEs0uak8v5rakbCYq4kH+KkRDq1Xw+nZan6va6NuZvH4bsf4A+4
GGLerWKpgXBiPA2oXs0TrOR+bwnO4Xg8NNZo3YvIK/dE+lm+hJRy1XMJD6WZkLaRN256n1lJ9itO
zYoDcIvudDGmeUstCzNCgS3MMPh8MIHTH5/rX4ad+th7BTCyyPZh3xpYWp6NhiJxfFqzOg5AiuDh
VF601y1iuMn86jrV5C/ykeaRuPPio6idl9QhASQJgW/jdCa8hp2CImtnj6K9x4L5ljpEkIrBhyGu
zbMnsxFlr1dYNvuRNyluiNYoLFNOFDzzuhBbmWTzNkp0B5mkhuSQIZq3nh7PcSFxrvTEbLKYh06s
5ImcCrr1LS+QXFn9jN7oAXXnNhFEHJ2xlyGcklM5plz7AjGGh9DwMgO8LiDCsMWi3YUfjJ9LHK7h
hLIf7xZM875jXcLeXOLYSV+Fj73c8WqcvPgFe42pQinXP2v2CnNMU31ucZdpXKOvkWOQ+R1c8bH6
c5KcO7q1T3o72SdzQQoYijdG1ZbwhBexkjQxZrjxs7XbJ7n8Ys3cVZoaagJIrJDI2mMUbhb7PND1
ng3EweuAyuAyfYlMck5nBHQuiXY3ndNaYxSa7hzNBKqKrIBqZm88T/ARNjgLeVv2dKrSKG6p4G0I
wkMA26UmSlXAZczBtoZ5fvWSBp9Lj1smfhKe3siAHdOYEN+TzD2SVxo1b4dRmc9Aia9ai7+xHy5J
Pb9kJacbPjXAGOmJbr96W0Zq72KMhvBcnhL2YJoFbz5wZxPLRJx8cDdT4uU7SR72ZgYDF1rqv4G6
dRxqdOZxZLeQGfueleRQWd+s2fXWhYfiiuiOjemrDNEljfh2Sn4Nvtfu/HYC6aD/ugWUc7fk79gj
NnUE4rMxn4uh1BGhm8M9veZB9RB04xoz4wI/5HQJGvWexhhGBh/7EhHTG9tG6/Nr7xH54DMexSFI
f4ok2ndctNSsniOregZJt0XV/pG8LWuaBkd3SM+5jN0Twy93uGSBJDpVN2Obf1sEI9uKfk3a3+6L
HuQHCmrZAWi2Cuvax97PGLE1N8MzlFYciFAWY0J8qv1vHr1PjWmJ3ftm6nFjLGl4m1NrxAvwFGNq
qYTPJFTu5hLmXk1aZkr2fR3uI7U8Z81wXHBREmdjGvSfsnkt/Z7QxsqmRYNlpREOEKqoSKSMQq/Y
fAaDGbLSAkuNewMFdW9Lmh4pBMVThlG/1u8aFZ6WQPIdwmmoR8nENUs/6NBeWFrZHj+4MSA6wTh+
MSzg9g73bx4KD5QiWdru6vXEolSsAvaxSfSCxYxLTYsrtzClBZikYZAAVsMLJhnR7IYwuA/8cXoZ
REnD49ioZ5+2qDvJQuWu1dAmvLXJnjZC69K1c3ck2DJ96oh+w87LOzq7sDICrIVAV0AejaOazu5g
/jJCdHdBCilt0TgvOq9jK1QLGuPtvmBcWbgETxIfoRt0x7yb40M9FggYfQyAm2l5ORY9765hFN1t
3NR/QRtxMcdweHBpGEHEXir4YbKguJlb/EIyQrne1Q+jPxD2T1FwrQxTRD84H24HwwSvHCkyaTmc
ULF9sRIkvyZiKLGRl0jcVirjb+CrX3TcAG5dNTxYlVcdl0kokNj0rmGs+bRMVe6ddnyM50Bc0tAt
zo3lc+TUBQIxePqWZgtfZ8/R7MjdUi6nLk22PXopuVCe4Rk8bdQUB4dtdhj6r0Xl8CtE0kshtFDl
oBv7h5aQ2yHQX8qdma47erHidNn1pf9WORh9luLSTulB5IaoWIWi45PdSS7EPE6Sca+G/gjB9eKb
dEddFG8Oue2pvSmRljgndirjNWDxhfJH78ahOZSeAxW1f3Gs+Kug/YybIfe8yuufcjd/yhfnxSHl
Yip9NSNljuy6VYkJxQ8ftEOlPbuEjlv3/0g7s+W4mSRLv0pbXRdssC9j03ORAHKhuJOiKN7AtGLf
dzz9fPhrppSEMIn+1X1V1qqiZyA8PDzcj58TdsjJxBlFBIOkK2ZYmIB+iEXjaPTaT0uPnxCxcUSa
kCU5GkTeblKicI58CFiQ19IzD7k4ITImPPDWpspnclPnOmfA7+G2KehXqpbeQRWSORJNQF/qD2nM
jw01ElKf0QMa/Iq25wZ5GwvE0TorOSIA/2gxMGuDwdfoNam3gjYd/ar7Hjf8DmZu0lL+WMXQWiF/
+VWYSbRymnRN198JQwblHlQ+uuU2syw1eeK+1pD0QTCBlie5kkr6bRxDk1utoxshhriRwNBiPkpf
1a7PQAX+aBDR0UtwbD30gG8+SDEfODpPy6tBM469WLzS4TmqRvBZnYBEBlQ7BRE42xS85CrPOQQV
9sQ4op0W0dBsrslXnuohuy+8eR5R+mZFjBpZUJe2fubW6vhVpFuvz1oXqWbuZQI3kn1PjEO5k8BU
n98S05CUIKQKGhjH2PyQJI0D58nHLJBQthGMRx1HtOm7flfS4mj13UfImFFNhgGegTBS67LaK3nf
g7saH2dp5AFI2JGuDEpcIomI+FmNUGwog4QEXJsHhVz6H+0OLvID6junuEk/+hNMpGMSQ7WT/gCk
f4P+1bEBPoxABhxuFD0VQZAAXkufBuim7dSI7qp8ZsGl+arxgwsVrvW2RmSlUiB50iUmkAbmYXom
LoR6dDwVAQIz/NR46deh5EMa1K8buhr9wNDFaMouE0SxnWvawYIscDekLQc/uQol4SaBqj1XY0bB
gz3F9EMBxYIA+NAEhuZ2KY8XD5Zc+CvHotkjpWDCRiFx/OPxVQZm1E1ulx2S8IVG2vxIGW7b8q3V
eP1ASgnzb0N3TtKVA9J8e18ECA6AT/Y40+KrDqd0QFXEbMa3HCmtTMhPFW9mKbmyWrgQTCcypO8R
0U/v4zulU+4y6UPRPg7dCJWamOz1wLidRTDkFliiUTIOPT8iD2IvXrWi+VaM3zMfkCKiQBEUwlbn
CsH0XdQOYcP0QpW4YfUw6XkFUQXi2KAAtRpAh0nGao+8jKLibqKlVjF5QFlXHVBCkuTPXvM8RLwn
tacxEU68POi3MWfIKO+T7H2LQNOLHZ35ygshTpTual6HXQuKWrsC8TgrfVClkj/Dbyjks27FDsm/
A/JrEN0zaSIBs4KIMITAIj+EFIIrOK6HCZT5Uy5qnxmJ3ammd5SZRPaCnLJ6f5BB+OJsDB1T5lXQ
3EieEsW3Y/NEOEgKoC2oo8RK8IWpb6OGHGoWTMmzDwWIZh/5nCTQvtRAlSRRdKwBYBg/qWQq8cbQ
gGI9dkjhxJQgS/h4xhyoO/DcVAocC1acJpiHzbA1GYegLeBVGa7KsTwBDz4GcXDQVRpe5IawetaU
Qaji7iQN0qtjTrMr0cUTcneRQaNlmFwRMYCdmGnPEYHGR/ki0O6M1nN86WfaQ9qD/8W0kj1IADhC
2qPZm4+S/01E3dnyHs15xMBDB40pIOIzcLH+1MFq2fKSgkA6rUhvx2PcfxPBxhcUtwJ4SjJkR8ar
Eh2sRjSgabaybzE84CLvNlBvB0EWbmQu/NzsH6puxliZR/68gvh19Bne0md5vE7ZWS+7LunsBYPE
8AXNN/RGygZJWQAOjLVKL8gp858qt1OfYz5mFj3W3gO4jbZmeJUTOso3YErfBIhYuNSRDKz2VQBH
ExxWevPCNOYugHVSZkJU+GxoYMQ/K1l7FSifKH15/RvYpA99gft/VkRmK+X0SaZCFDNFCkHq1VRV
oDxu9YpMAyVg4kHmatYPGjp3KuIkoXCae2gFwoUaVFI8hWDxapg77YDTDOBa8oaxTvWb3s1E4wbx
p/fnpzkINx5oAlymIr0HyEHSYX72ghkV1dcxeekA+EmMJgjSDbW7j22n0L742g73wHPFiOwclrhJ
C176VmY+GCoYmX7+l1H07RY6L+ofqROgg0avkgbxKxQhTgjaCP3Ok8DVJqUCbYGDB/bGgKFVJNgg
JS/CIVfp11BizXwAKmwvE7DlULr3JLis/cEVwrsaAoyOEUqm2DtNvdGYFcv9W1XGZatPJg8q/L6s
0mvmfpnBJZvddzy2dplI/gByJCi1h7DwkAqprqMRjjyJxE475sNrJNyUWfBq5dfCiL5cdkr0CfE+
lkBdoGeSJUMZpVSfOg6kOPbX5jQjl28pGzCO+ZwLLW/QJz+7btNPBeN+9DH3jDUhzhM7TfI2aLdh
p7khKhGZaFKz7SEnmvZ9ljrGcJRaSkH6hxKeA6hVLF5p1L9PoSk8W5TDqIkhFh3adXyfp8KbSnWu
MYKfndAww5beER0+TQkwGRIdI6aGSAOmTUEkDvSbG7JX6qUd2BuvgmcB9PHAi9qk+6VN1os6IOnO
YCxyNF99hpoqOFylVrkKLY/LWtsJ3Z0H0aDJjTYxWSu394Nw74/fSr1w8llFaUB47IPUwyOh+z+y
VDh5tIUMv2cm761uk0chj2/1XrmdUjrbyadSUT6VdXETM9UTNq96AL7TiBCSKq4GBkYLmToazJyJ
eQ/fJ9QFxWveda4oH0QgNxPPtZlayICYTZeT7xJKXgVkJSawdB35AKMG8Q8VHyRkAqRQ8OwgMQdo
GnnJOrhSTOPVV6C11l2p/jLyAJ2oGMme6TaTcOjpUSX87Yk32l8kTCKTXBml0ZYyUkddnOSlyiGA
/FCWn8X6VgYp3NKYpS5sDl99kU89j8gV7T4DTCECr2S3c77mWMOeC7BEFKCuV9Rn8HiOJyaf/R4g
RwpHfQruvWnvqKNB9/BcCU993fC+fxJncJ9u1TR4MjDLIeQGUv6C7IgbiXA2vMX6dwXPbNr02kw/
FlBCg4xi5tyklw2Dny8ArUkcjyJbGn5qZTgJIKuEblMBrsjppNzwociAEQVAs7x90V8ZxAXoEW1E
zuPCZLo7JuoGFD35Cwl6osP4BpfSTL8TS9azJfqnROV/XwRXVGXtyf8gd59Qp3E71Olb+n91CCUP
2zam/V2AQqlVuqkq3/fDqbaupvRaljGCQirMFWmDnB6TLpSTRQOgFZF3ZAB4bBHC4fEa9w9MWeK8
0HnFkytnbyI/sBiBJPvHTqRZgWZCzXhp3xgfyqx5HcDaecWbwUDnEN60IuyCoKyBeepp/w11JpJw
psPNn5pw1fU67vc2Sm/ISEIeelXNM85GcRDga1QjRE+zgbldETW9Q6UW9iDd5iWl4BkwhTQsJ+Ao
Ws+SXlznE1Ps070J75gXfKQn67awj46cvEwrH0VeN14G3T5QOL9EVicjfsTjdRcwFgz9qBT96KPm
dWSacucDVrU8xGAjOu2ACyTaeR6q56+CAEu/CJ8UjEzal7QFKAXkaZI+el55j/QlLChzosd4AkJU
2rVEVa6NXzWuUVLlvYL4LbMJwQQD5s8ZZqeYVxnUHVL9BGc0LEvPZhEeKKt45l0CEXVgXYkeMgxM
56lzUaVXbyyUTEogppUGSqMNP1Rm8oGKQkJsNgJEbGJod4enSPqKHGfhf9R4vuXU2fpwvK3lTwmM
9+UoHwTltuW10YPLp/E8o3SPQvQ1HO4ZQd1nwTcKPlBp9dcpAwE0wWCHoe4rT44ZJhT49b0ykqjB
8THdpfJnJNFRP9g3DWIhKFgU5OvQ5KmVDLYJyEt6Cz3xMQsg1wDs3EmmI8DaGoePaAsxEs3QkRni
mjMK5bqoXq16L3LFU7LxNHEGLjL2kDHJU45ol8PbmiVo6mSOYvEsycBCcSGXpvfE5bNPDA8M8B6q
s/2gxocaYh6e8n4b3dB2PsTM8ujBF0H6pJumO1Zfh/5LAT1pWz3rjFEnnuXKBawmHKWS+jmz17pG
/e8Tcnb7Kbzx5e5IvfeYZI+oCvE1yodAY6pDes04KAOj+iPDVbxOr8LyFNKqU9VThpsMCKwGXYsW
UX/d6CjUlp885YVBnO99bbz0ufER+AHNbOCWCU1ihPICqk9i9ZTo0GCnkcvoWsnJY6yV13A/QDEk
grDxHq3iLkyK+w6y3gqui1bkVTsF8T0E6JQAkJXuDNhswQrIlZvNmQYUbRbjoMoB4hOgE813XXws
ALCUBiAq8GwyLCdijiIvWmUR31yVJKb4GGGbUFNVybn1J40heV27i2YNtNK4k4vhljIgb8QQDgGC
IPQJT1HVf6L6y2AHqMv+BRCbq1aPVfPxn6ZmpWo+kzjwzqFLMX0dOub/1f5T74vuPxmV9c0GeSE7
aU+8IyflcQKl/s9GtaJeIs9HNu+BVxejAqL9T2Nkzh0pqtweu8+y8hrqj//4j//xv//Xt+F/+j+A
hiWjn2f/gW7XfY5Ua/2f/5CUf/xH8a//9+n7f/7DlGX6ALqmWKZK50eyFIN///blke7W/N/+p2qo
9eRXcBurb40TM/lrA0A6JihfOggXuagHHy5btDYMmu8NRgMNRZ4UjN3N7JvN10aKaJl4hzY4zPU3
GFKgJr6+bFNS14zqqmzJmiYboiq9N1pR5whGUBF2QFv/VJ2yvedABwiaC+yey9i6ndmRvWFU3jA6
//vZp5ViPxZyIAd2Yhy9Az0/TM7ia87g0nHdb9nTVs0ZhmxqMqOr4vzhz8zlnR+2WgZkie5ZUz1U
zMeR8/7JmgxJ0lUN1KhhLNylC5V+GGKqOrwpYdufv2R3zL+Jij24MHftow1v0dcWZZiioquqKWp/
bezZorqxpNRfg3OWGNXr75sA7V2Qx9Hd5XWtOqVpKnQmdEvTpcWyRgFSi5iZB1s++Md5SZVbnuTj
1mokcW05Z3YWzs+cHDNus53x6l92iGa2vG8OxunygtbPNSNBfDpQIZY5e8v5hzMbQRQnLHX77GTt
UIA8kNo7yS28zTbyjLvL9lb36czc/O9n5tLIAJyTYM6KBhiQkDZvgdpYimg3Vv3jsq3Vw3xma7FZ
5KogKwA02ow57Cse4X6z8fVWj9KZhcU2eb0W0aeYLQzIEM1MbupjpN5eXsaaEUOyZN2UFE6rvDiv
Wh2Yla8QHiTpJ1N7KtxAVetctiGtxSBD1iVVFE3J0PXlvrQSNYGWoFC8Umq4hY3HprIAJ7HLw9k1
NsytLulfR1VUZENfLskCuuTNIUiD51ppbmvrI1y5l5c07+7ywjJMSZI0nRtL0+YL7czThL4qTb2b
L/eUKSpyMKv+WUNWWIk3uroRFuZ9vmRr9sQzW5Uc9NYImSKFOYmCC9Ct6yRAG7HWdkr1XYXm/vLa
1u2pmkadE1F2eXFNiUYvmMj64ncQ2VLQEzvD1nPogoT2WiEHrMqXywbXjhLgoH8bXFxRwVSFWufP
BpXvlnpjFhsfcNUhTMMyDV0STdlcOESZdnFTlPi42qDPUKR7Wanm3PnyKqQ1M6Zo6sQ6TQFVsYgI
qQi1Vcc8oq3J9mjrV6CMHab07GBPK6M6zVcTFE2HDavzj196h6krGkg2RZMVc3G2FLWYUIaGQABC
sMaBS+DIuwE5YEYGdikyQ7vaAZBx5CHmwLNJ7rv5C2Z/+O0XGIppzpeWoS4/b2MBUe5rGaVV82Be
8bxxoS9KDxOHezxuHW5pzTtNExosmM2gcJTnXTg7Db4St5M2YC0B13XS7fwNKWw7dAOH9+crYDTG
z5zi0H20HGlrh9fSVNNUJUsF3AAl3eLUFyMclEWPbZh9vnQMHzrRngqvM7eVnsGgHTZXu+pTZxYX
Z1+Kp6hR5tWyu3Ammwdonp3Ulp+lBzIr+alzJReaT/eyU61ZtSAZ1VRdmrEci3W2MEcEjGfEdgrH
lccsMJoefnNz2cjaRp4bWSytCH0oa4UMt4HfWZFuR6ScRnMEWuS25m2lbByU+RwsvZRYZlmihuPo
6mJNTGkB+IgJAiVlYXQ3rfoW5qxcti+vavXTAevQZWKARG763j1l3vl9rjMmjDzqThPgKbv3u6vL
NtbipaWQGYiqZumquViKrycGwFO2J2/p1V2l6o/Lf391DWd/f7EzMeDHtJ+3PxzvcsZVGAnZqfXG
fqy+hs5XMf+Ks4Pc5BAKTC0bAklFacOufTQd5g+IG/l1dIS4bi/sL69r/va/ucDZuhahElRfngeI
JFKTCgao/7/Tnt1b0JkFQafRft9Kf7e+48IXUikKQx+0mG1Q/e5khvDoz0i5ubGsVTOqrIs4NcAk
bT5oZx8S8RJDlmczDPBSt87rK2MrIKwenjMTixtUTitR9OcbVKD0GiN+lFwF6KXWD5c3aGUlpiga
pmlZis4Vusg8QpmpysZggygoQ88I9ydibYq2kd+sLOadlUW6EXsV4mYZi/HmKQ/Rc7Ws+wDwz4Ee
6u9vzTtTi5NqelFXJiGmIM5pBwpFLaLB3sZJWgkHpihJCheSJMry8smdNdJADw0js0hmLH4Y1M9/
f1skSVV5+RLVZHWx+xmqY2k4aVwHo/7GODpwiyo7pIP16bKdtYXIiqpTIhEZ2Vy+RZC19vOuVGc7
p7C8aYTHy39/7TkKIurfBpT5YXx2UkJq+JYhMG9Tu8yb3RV3AfQku8JlcvMbCdKefvWGxZWnNomC
JuMF1EMQrH9vUR2NvPBCtAXGK++AlMUR0eeTeqSGuGVpdqVFcHtnaREFcgZU8jBhk7wftVudVJde
EUREO3jUXP0Y7zdTky2DC68opgk2kwyDNKVNO/3iHZRjcxxnPtXdXLSDR2TL5vy1LqxRXezfpEum
XIuYnFC4NeOHRnRapNDjK5qJ9uWdW/XFXxv3WyiKOrRw5s8pok3IDJq0ERm2/v4iCJn0ssGt8/eT
kbE0JUFIJcm7439vEYvw00tlO7ZMzCCxB14dLSNfdC5bkNaCqazLkiaLlOLEZapo1HVWhRUEYIgs
HMyfjH6Qi4eH8LpzFZsBvNPkNof6T9Z1ZnT+uGfn2JP7OAS8xrpAS4k09SLrZWNdqwf3zMQiO8kY
AfaMHBM9M7E5XSDDA0gGggpdTBH4CojDKHmSQQtdNrzq4md25+99trR8VOM0gEMGKYlDrmioQjAV
rNNlkT9n8f1lW2svVvN88xbRiY5Q0kwFxgTjoF4xG+p4p+yJdikAlj0lQUc9Bq65cbK2PGYRqJQm
tzyBYRJbt+jcQdLthDHN7QnklwZl5MYSV6PU2fdcRCnGZVULyGFsV/tpT9ofu5FgN0emHK/K77RS
so9bQWr9lvll0lxEqU6M9LEN+aq12+R3DZCbQ3tAAumJkXbhga7dQdvayI1VmovEyZ9qGWgJq6xd
xp8gb8x2ptPZg818MPwCcFZvxmJp5dl/7jzmIoIVaS2rZTefEFu4a07lwbvHa6/1ffa2lUhvRZnl
i6ctzazVBtYHhtCNH1M3dGEISXehzexEl+wA6t+FDlIa4v6y/6xlpGcnxFxEGiZSQuYAMCwze8Xo
s1+9Vv7zZRtrJY13X3IRa+SpVs2o/cthevFmLsl7TvI1elH3InuHQLPDRAjdIWZ5Ns7i1vIW0WaK
DQHSGSwT7j6qtTqzy0BLIAvuxhJnZ/jt5j47E4tIo0+aYHazs5g3xUl2p6PBK8/cgchmVX/Qg3r3
PRcRRp90uZYmjJU0mjNKpUGJIhvjihuL2vp6i9gS5HKfa//31P0cv0jmDtJO4hrdlOIRTkq7oSuw
2eTYsGotwsukZkDaU1yyyO4049GoDSZ5NmozazYUnXIimk8azec53pzdQmClh1EQKW+3fLnIe4Zk
Z5dGG2dr1e/PrSwOl6A3QIQb6r61G9wXDoq7tnYsD+FhulVuCxceDIk7aDzmnxJh45pdWyDtDtMy
TYPsfFmrhV+Hdnw/u4jg5t1nUEiG92PDPdaC8rmNhRsGXtcGMth6e3xAyeskfQicb/rTZCNg6YSb
R3n12jk3t/DGzhKYLJFYkpbd/avRi0KkB1SFr8i78L/giWs3Oa9C2vc6vb3fHp7p1E9JkAjsX+0x
fay+qCl0RoE0PmfK8Acp35mtv3qaZx5p8VfzXvBmmRTZLpKfVrHRCFtrUlG0h81JludJ1+Xr0ysG
q4Ialrf6Xvypuv5Vsytf01PDp/MeN5OEtYCoiZASybSxGdr8bbeCGOJyi6bOt9GeQ35zFJ/m+xpp
04PnbrjimrufWTMWMUMUqETEsyIVmueAiUZXtWcuE0rmrePtkG9Nbuei+VZeMh/gZdSnZmDR/6U7
8Ruso/FaK48sHESm2RdEe2ZPN87xloXFGSvEMokzwGD2hICSGGvXUbQRClf9glaYSveSwoQizt/2
zPNo8obUQ1lEs5+vLv9KPqH4wZGaO9je1p2y6heKKNHPQYboN2gD2iRm0QQsqHLqF0SmHP8q+2rY
1iF3GLzcquutBg3tzNzi+3VWkGdtjDnlCXG4Y3gFZfi18cbjjTQ1spWtVGd26988AroemTq8IWvL
iyXRB1gwiiCxUS5G1tBm5uI5uq95M+onzYXdCXJbWz9GR1gqD1ugn9VToCqWSGuDk76sY/Gc85pc
hfBEzev2Tsp5DgDlim4ma7KcjRO3uo+aCPmyKVKYMxcJj1GPAqRB4K9qt3wx9tMRCaFDfT0H4nAz
4VnfRiBUqmZoomwsW7bKWKixNtNwex8hyZ2xIx8scBbFCwDS3XaHff1MnNmbV392JgTYiXt6gdh7
6+erjXQOKhJHsfM9FH8b33J1286MLZMRc86xEEtjQBSugYBJQsbGa+TxNrZsDoK/+eaZnTnWnC3K
M+sepmAWJUg/EganAGZK1r0ij05U7i14RzKwblsV4rU7VDszuogueegbvo8Mlu3nPvrcDyL6mpBW
P2hb6LMtQ/O/n63OgvwVcgVWZyowSQq3CB5W3RdrPGx8xXXH/+WKC8eHKyos+4kFwYriSE7oCrZy
qxzUPTzzjvDhsrV5S95vGQ1KS9XJ43SgHsvYXPSQS5YpBd0GdpT+uwK3+n/PwOKrFWrhDWFNSXpg
ij4M4/t0VE+XTfzu3u/XsPhgtCzVtE8wUUNolaPbzKcq+41t2TKyiPPMQ2UNgHjcTNZcQLUHCyKG
Ovnb/RtAa9xd1GElEZjNogzRM/oODJZ6o4xW69RJp0Ho0Is2NnZ9pXX43s4i/KBT54Edx07jiLZs
w5dXunMyA7/KbjhM7X8h1/0LfLd0tfO1LaIQlE5FNMnYRNkchooZe8Dg1cf4pmIomsin/Cifc2f4
ET5txb/N5S4Ck6LB8azN/ZfeRtyP5TIxlQKkg2DJhb4MQSen3chD1vyFrqFk/AXL1ZdXZdkpRlPD
zQMhyp2lfMnqbxlCJn/f8c9saIuktK2kIGwjIgUINNR6w+s6FtwOUqPLZuTf4zreItP0t2CfpK24
CLFjKyEqpZL89rZodycYoZInARX3HG1kQOV2eEDlHc/xPkXwxDDDRyftMHy+/CtWaq2cChHgCpAq
Xp3LLxoksLTIBs8L5EwcsOF28TR+bH/M+9g6osOMEfOv7cbaVy7q+SxKfyXhvGmWkNK2LwY4rsnv
tB3KyY60Y2bINVx0b93w7o8c9dzaIsoASej8ZMBa4yDNzCPUONQf00PlyntmUGDEybjjtvGsa85q
UscFeqTCzLUEIPVNlE+tN79DaevBhldlN03hxD9Ux7ubXB+SDkhKWsd8/PuFJr6uCn4UckYNDOXC
s8xo1NJCJsmLp8Z8hLmlYBILDkco/oc/OJBAqg0VjlXLoJP4/vpWlLhquzxN0D/iha/d9fKTlnv7
y0668iHnziszGCStADUX8RsoUJ+EPQlyGED5JTPxL3yJES25bGXl0pYZzwVvSnQRf2vzwr8kKAlU
fLaomx8QKjn2erpx3f2e7FBrlAGJibrEy/O3tqtl+I3SYEIQrKskHE7igFZ6Glq3QpzUG+tZ+2rn
xhZen0vIS8GRm9hyCkN9fNeU3xik/4Nvdrag+V11lr0hEDQKCnrNNnzDrfk6gTi9bGB9EQbFDxCt
xm99PHEoxjCbDSDgoNcjxMfXPYqWl42s7jyI3P9nZHGRqXmemWKDEw/9vcQgUbvxVl9dhCopIAgg
49PU+d/PvhLfKDdD9DPsLv+swX6pSb6T9+HGKrasLHLCfiriRumxUhu9U0Kt03n6sfa3LozVj3W2
mEVeaGX6UPsZZuAmuKpvqQS4xq14Z1wxtuEYp3Czo79ukAEHWVUIosu3eVM1KKJC3g5vkFYdm3LM
DoaIVvUf+IAKDMOkWMmYyCLGNObUIf+Qz1R58+vb6cdpw8L6/vyyIL/3gkjvgr6YvUBQtdsMMlPU
fZ0h6zYKhqtmNCoJBGOJ5cz/fuZsbSk2hT87c6ybu3L8YvaJm0wbUL+Vl/3cNfllZeFsddSoZQ3V
F/WgEVzFtbSDC9Vp94FO8+S/Ukde9YIzgwu304fICqb561WSelMUld320cYGreVC7xa1iJheJ2oj
TDkJ5Yr6p1TxTEz2gmt9oVyNCqIt79Inboc/une4D/AMkcrMErNfJ5USednMQxn2iSOozYD0epw5
f+DfZ1bm73vmFsZg1cx/sTY96o9WF86aIRsmVj2PyUmKx3NGsMx3UMIZ20IqSOrCazl4ilr0ZaSN
N9aqDbJzC0SZjjss3CDSFCQAZhtVG3tPYs/1KZfkx1bXbyFBt0wtvCGsxyrhdUVqY8HkFyXHtLJQ
tQo2brjVnMBAPJKrQfwdOC5H0aD6Q8XGgJpNDqP4U2v2ofonmceZlcV5NVEdkiMUf2BQuMsyxGRO
OoPO1vNlJ1v/ZL/WstidOPJFQWhZCzQhQ+hU1WMSbzjA2tOBHPCXjcW2qJE+d0nm73Uz7cO/+nLx
NYqO/6WW7fyDF6/rd8YW+Y2KIlI7zMaSDNWm9inpA6hcEdxEoDTZuFnXbVkSgdXgBC1R/GHolYEy
lZD6M+ykGg9S/NagvVxD/+Zn+8sbte50v2wtosEskoM+EOsSFal+bVUDgiwTtnYDvaoHCVaLjdxk
PbQavwzOnnMWfsjuyhbcV2IjemP48NdSqKCZ5ZpObTJBvvN28m6eBYFn9O+vVBbJvCwg6Za2TLl1
v4bTseReV7yZrZ0R+0l0ZOELxBuXDa35vkyNm6gkGpahLny/ECawjiLhgskn6FvTqXTb3IQu2UBr
57Kp1a/JbUHdh2EvXraLVxfv9bbNkRrm+Sx96+maQf7iepqNKFbrwCByQC0jvtvqyqyuUOWJZBm8
XfDS93tY85XLqWWFjTUIXyTJh1yqNhBvsCCEu7zCtbMAG+6/TS0OeeJ7koqcAMKasvbDijPYe8r2
ZZQGZrCRisnU/A8il6zyf7QHjDmxeb+2qSnVYWIk3+7gXVC/eMOnpD9eXtN8ppax5NzEIgS3nlLX
hcqZC+X8pkmZph/1P3honJtY7FAWMvWvWLNfIAQm0CjwffFoBBsLWfeDX99qsTntqICsRC+TWepO
uq/HIN/pSQ+h8SRvhMR1SwDv6UWLFqf3/a4UfutF5fzJzDAIDgqFDDeKYNJvOqt2Lu/OqimNOo1C
V0yncv/eVFiIQtxUmIIh87bwquvSgJom95uN+2vVC/R5DI/CEHW/xTujiyWEO0Iu4rQu7s2YkFvH
G8F9xQSzYBYQQobv6HIvvCCowwyVGUJeFvd3pdSgGrSFMVr5WoDh4VembshbcPmiVZumFVqZUBDC
CVPDuSZcj82nyzuyVl+m/skoPRmlSHo0/4izOwOOmEKcEtYRAUK+1h/SW2gCoL2GIXon2dbP6rA1
Mzh77uKIqprMkIcpG3Ruln2bWPC8MJWR0C7Fk9/cBTJ0ksFr6aMiZn7Qsg3ihZVL+J21RUAwfR1e
PTTpbDUEyCvE4UOtwFmSddd9OPz9yPDO1sInyDw9tQ+w5RX3o/ky+qgdb4yzrmVmGnvFRSvi2TSy
3+8XZBwR0wZoDFSvI+BSJJQc6dZ7Gp2ZKWPrsbHmHe+sLbxDy7O+axCpow6BYmT9BWEyR7CpWkNQ
9VPdQz2zWYlYQYYRh85WuNgxOFrGqg/j1DYTNzsZe/9BeES616b/e4XAgXVA94s8tN8d/+DufWd5
sX+dXuV1gMSMLWiP8+y9YcD7uDUWsnKqCbOyqc8zyQTBRYWi0s3YamqWN5XP8JcjY3SE53UjIVuJ
Tu+MLGL6PDJcwbzOSvwPVfwq9N1/08DCDdGBmCDRwUBbqQ/6MDkpqkcboWn+EotAwSKIEAoDQWRD
C+cDejaRPaez883wQDi+7jUXtdJDus9s4fmytZU48c7Ywut4txd6GWGs656s+pMU1TvkhzwIKy/b
Wd/+X4ta+BjMUAHySdhpKmid0dp8NpWNGLESYN8tZZE6COJ8MSmYEIX7m5m/XBxvUxOphTddOV1e
zVqJ6p2txY3uT1qOSAe2ZG2Xv8zok/QAKVJ6jS6Qvp8fG9rGRm2sbjkH5OmGXvkMpdmW9NKSi+fG
B6/mc6JWGE0olEyvl5e4tmGSQtoNcon5xL+g8GcXpKDKRlvWWTpTOaGUyzvqp7R1Ja5G9XMj81E4
M6LAylf7HUYgxjq1NzNPj/mESMwuckNnur+8orUveG5sERzMXtQbTcJYBY2uQXYU6dN1qMEulxdP
jSjvo2wjy1j/htR8LeoGgL8WHjm2fiMoJl5iNvrBSPcoDx+0P2iTgCn7ZWThigg45VIUsawQTshE
u0rKje/2/9mlf1tYDnf4+ZChfZgTVRvbe5gjku/SL0Yn3ZGhU9pqqa4FcdJLk4q8Ttlw+dj1NDmy
KMLiecOTmnwpq41dWV3PDMaTSS95Ty+f7WqclJFVNSm0Y25xKmAXgJEKtuYRyCGs+sd4C7G5mk+c
W1w4giHovdHxfiKk9673U/44HUnKXlTfmVGHoL0/mO3+srdvrnLhF1ZgQPRuYlN+gBByLx2VR+uG
MoUTkTFtjZmvXSPzlDkPArC9+tJFss4cx7Kdw7sBQiPYiwjTtq/D3x/umxnTfplZPHAQHEa8LcfX
C6jJBR/1nWjjnlrdqnMTi5AUFlluNjEm+ivtdXIUp7TnsKRCAWNDUgvMZmsgZc3fzy0u4lLHKzRD
+YlF9beD8qyJG6/CVU84NzD/gLMoK05KKcFyOEdZ6Bed4aiTR3xEQZo5g/oIR/llz5uv8mX+cm5u
kb8MRiP3Al08e4JCgxkmhBpg7Y2gyZ3cWvpy2djm4hYJjK/2picNeB56tNdgJO3gKTyUjrjnJH/9
k9B0vrRFFiP30qgEOksz4G6EjMRKvl5ezpYvLAJF02RINcisprJmpcHvVfztsoG1K0mxmHLhHarN
GKD3vmDWQZJpFbG8rL/CPBmFp0zd8LctE4v9963EGoxkNpEhOHjSYNH1+u+Xl/H/Oaa/1rHY9kTP
xqiE1I0eofZtcIQdCusEV8Rmath/hr+w3KXxsGF1LcypVPCoHMxkf9oi/lSlhW7ffBPGLwOAJjp4
t/E8U9DsBij0XfloPiJh82GLsGw13Ty3uwhKteSbRhMW6Yz24T3AbGV68I79q373L0bDTUj+mh+e
G1zEpKCrsqKIMJgydA4uBkKU+QnsDnbf2lrPAMXMObhlds1zzq0unFMf01CpE6xKhmBDw3oSoCie
ko34tLW2hX8q4tTACVumdoCMpU+MauKt58G8H8sQeL6QhXemWiplloefWE+jOzM1NV8NV98lt+Z+
PE6fL3vl+np4WnOe51GehVPyjNTkseSrqRnEk9GNsLWctYAOgyddI2ZBTGNZe4lQTEhlmdUk04Ae
aLJXK3jPQ3k3iiWzSd//YDln1hbbI2iNJtYVy2kUJiNSv52cvkPb9Q+sKAplRoWcBeDu+zjYm5OG
WB9O0EnlrTwxPAzR9UaiufbggJ7m3zYWK5nCMo8rDRuGVu6HMH+KhvhT2iLYWPRu1psHWQwb5/K6
Vu9DuDSBzCn0GiBLer8wdP8aIUzInmdgYOoG+wkHv1KBzeZc91W28R1XI+Ivc/oC0IqoXGCqyJvZ
kwadeRqgGOeL8JNXUTEeOzl+u7y8VV9XyN3nurBiKotAWAadrlQgUFALEK97ZTrOqmCXTax6+5kJ
5f0H5EFCJa6b8+YOzHHkvU1S+QwY4M7Lyr05NcfL5lZj3pm5hSOOIZqraY05sUamKDFkkNxFfudL
wh/FvTNLC3cUixDlCouawagcEsoGemTtLq9l9VaGyRXwoUKNFtjJ+28nKgOs2jEmLKjtGR6Zy5hX
U2Tv0GMSX4Nj7GS2/PcxSQjz0llTOMsiOPz3NoNM0Ntp5AMaRKdSKXeJklPwTjbWtuoWBFhqmHMH
Z+l5adx6RYV+DjKC3S4fT4NymqIn338ZtY1y+qolHeKh/0PadS1HjivLH7qMoDevJJtsJzsa7Yxe
GGPpvQP59TehPbtiQziNXZ2YediI2WA1gEKhUMjKtBRgphG+LwfUQhQoT5cR1+2y/mJDw84z1kK9
TeVGDVdrLJ56e2k/X1857jZ+s8lWl+RMzyKrh01i9JB4MqErq/hq98cANfPrlrg7eGOJWS54YQ+c
EuYxhq7kOD7poo43vhNaaNE10JABSB8zf/Jc5sXkYCyQWAsUvw+X+SEN50APuhDA3hQccr0nSl24
w3ozyk7guCqL0+kTwm6TuwuUB4jA//iBfWOBmThJnZLKVDGsQUPzbB8mvv00A2wOooRqV4Uk+khg
AliE8odqQBUz05hAL1LRsgUZ9pp4iQPEDfB3LRSvrvvDfxnX33bYLuclL7tWNwk9sJYd+am44EsO
Ic65gyKcJG42peH7XWr2Niy2rjkXckVwQaGX4XgPVVhoWEMuALQh7aEOIFAoJgvlRXgDaAodffcU
BcBMpFMptpXM8HhwpLij7a868kHo8FyfR54DGggato4/gJjSqLK55A/gO7fHBu6hajNYT9GB1paH
6ya4A1GRYuoWRmOy+Lip1zop02c8fiR20Jk7vCyipPl83QgvacLNCuRh4MJB7sScUr09Gr0OGUgI
1ysasorBhyTMzqq0h0wHO4KlGTcl6UQlTrp5WK8AzZsJiI0GZgT2EIlkHCKQWaJOCMXqdL/uodW6
zw+QacgDUdclL9iijIVTy8BD2DvS3HlWur5NYGxQWiTtPys19aUUIjZEWM1SeeOy0XCPBn9wWzjM
bEIuKl8XTaPePj5TLjb0j+3kADAelLI+Uh3B3fhvY3TcGxeEDlk3VSqMNc43VArduhGxanOdfGOB
cXKrSDtJosNZdYB1nGOlP133Pt7Zux0Ck8AUXTSXowIDGdR8BjuBBpqKPTuGKDZ4zbS7bo3rCCAw
fCW7VREimAlbc+BdIlizwc9qtp/nCr3SrZ93H6jIoAEBzziOYVvoQbm0U4B1zelyxLwcGJS8+zlA
rdNcH68PhhfIwYZM285A+mxYLG4jdgDZJsNMwftQTqEV5zQkx/JgHQG/E9MEc7bshTnG24YZWuAl
NRfdKEET1GG1rw+UoeBjh4bpAEMLbltcst81ssFSnncxtO77nRIMd+SQHpu9Eao+uRluxL3tnEAL
BI9Nu/csXOjZQBtZU2x2kO7zzKUiQd+Xaaj1keoP0JwRxHTOjqIoP3TpIYVW3uGqV6shqVHpgCZR
LfTkpjfWQOAXnNHAANrFoP6Bo4mN6BAsR8PTZNLJA9WxCjoyaJK70q7bRW7jWt9yfz9BgVhEmMfz
RxC0IMTKKtJome1UG5RmHpcZaoPaHX0ASY9ovghq0BF81EVsRD7cQsAghLEy6dmSGB1IaWFtzo7V
K91T9QfI8QE//adUNByGMBNwClDxAxlqvEdqVhaxCa4K9NDqn82bP/tk0efpqYekcCGr5nee/l1E
TMYJWlhLXIGA4UCXJYtmlFtIdTUxStTxlPeuNP+OJwhjKdFwB+4fEd6Ch0YFxzqFhBoOYLYGc4DF
xTRBaZ4+LKHt2en3oEs6kT3tHwUJeLE3QC8PBJ8gLvM2hQnqFpTI0XIANOplvITyQFvNHYzK85rs
u8a0/HTuRK/fvH2BcIJOeIBe0cbJDM1ueyDQoPfp9ZV2Nsnn1XJuqlRwmeQNZWuEiZLRaui5Y6M+
k5sndfkijQLQhWgQzNEyqVCpyun3pfSx6R5J5ZdEAGXjnMkQMgCs0bJsEOqwudmwKGmy0oJMBuHT
GNrmkgONBgukIoYDpU9ZsPjcEW3M0ZRqk8UQvagXiS6LDHWoqH3O0OG4Wl+uB0Wa8zP55sWYmCLT
OOnQP8swpsqu92MOfVADCuv6V70v9yBQRrer4YH1WjA03tZFYq3S+xxodli6p2mdNGkwMLQBDS3D
CinLF9v8jJqQf310vCkExxj+gpwWf5ksSjXXogMVDoUkHKHWSNSHVvl83QTPr20gKXEVQb7xruoT
Q1VW6miiBjlrYkW+njaCyeKQPWLzb0wwjqCP4HUoKpiYS5ALV1CRUjO3AOYhKINRdkWN1fwRobla
A0oXwAfmmqiPUpZDZwOTls54Rs88CG1fnzPeslDkLsRocBoCWnHp2VpcG3KCuAZJp2w3y6dKrlxo
v7rXrbxmraxvU+QaMkDcQ0HNc2mmMOjBMMHL9AecB/IuB5xRC/pXCOWEWri7/p7PIM0JDEEuw3Fv
gDrAdGRS2ZF3bZa1MQ1dQovDsfGlGW8riAE3T9UisMJ7jLsww/hFKXXqmNUwszwMfncYUYmRvxql
CzkHerEKFUvkifSLzIziLoycGkeR46B/53JGq7mV1iST6Ru3EkDYdR8dLCACKUHW/F0ER+D5PSAW
6CimVU4AcZjYNKylVNT0ktUNrwy58dF+GvOAWit+ie6MnOB+YYzuik20pT+AFAOM5dNnJT6P1VnF
JQi8iyuU+K47JmeDOcCVQ4oOubxpsYlLUa4gshkMBPZ4id16oKrBuuj04FUfweSPxz/wTwAqwJLc
qem6pmO64rQagfVZ/REg3jSM8kCzwNUCycMAKtKiliterovkCCfkK5UBrimX09iulhE7Oqz2y2us
mvZr52mP3Q40dzsJLiMomPDmEndJND+h0YDu9Et7jSTFS1bDI1uoVmvzy2gLFot+4NLl0YCETJri
FGgzAxMNswpUOmVs4SWh3RnajQbt4FnQ6fR+DBcm2MJjmyXRPIOHAfi/x9rq3K4UMYVzLeAm/Ppw
CsYMZhCJketKDa0KL1FIUOr5Ye7+/ZEOYjmFyrsghzTeNUvMcZ23vYRaktydk/i2NGtA2cIlIv71
zcNJxC8NMYlkrSQSJIxphQz9Uk/kKT2iafG03GkP2jFyQV+3yz7XgroFJxTBKBrfQCBDW1hZDuR2
MSe1dVCDbtafNrBeefqlXm+z9bszQN12AGe3DO229AvVGb0+Xp7/oQsYNzoH8Nd3RdsR2QvESWn1
O2s8x25OtrXuyRx9vm6G5yEbMywfUANtKzBpYB9Z1dcEcvJF83jdACceYQrxCE3rwgDnsVGvLawE
YEdEhhkRKfyPbGTmWgsa6smuv4ckbBwsor7z90fxpVXGW8DVodU5FNT/bNfey8q5MoNMdDCKrDBR
T80TuQRlC4AJ3V62d7Z668x+UgmmkOsKmxlkstlm0lqtpmMhIHCESLyURO6ifbu+TvQjbLzbLhMT
KsAIAcBmTB2hO4JFqFfAfZHJEHwAo2HxQxMehpwTAyuEog9a+iD5YLHRL4V0r6k3iH72jR2W+wwC
asPRCc3gn7BTc3Im8Kvg7dRBRMcLOsuS1uXxVFhyWXngE6dJ03JD3NKDDi2BCCcJxSBirt9vLaqX
J9RaN01ua7A4+I3qxvsC+bvZuCiMoHIc2HiKdvzo35O90GGivQVFQsomxDgk3DHq0atbeYX2O13u
SxFZES9cbL/PuGIe9/KiDFXltc1PaB6ZZXDdC7leYWuUxw5vBUi+mAHkRdGOxdBXeH05Lh7x81MR
2L4dHbTjcsiFIrO8rbU1x4ynVjtCRhOglL489fKLgzJ4bIWCMb1/8cOrqYZmZvg6QNisVtRiJcmQ
aMOr7/0lEwPpXMBwcJUj4T8oTfOWaWuR2czTGEegBPzTItUnbHD7oSBi0Ob9U5v0k0z8UBQFmS1q
rNhlbIP/rFcJpHAQP4oDnjUhSkNfUGUh7xhnZBdm6L9v0vU4m6x66mCmn6xn6AScJEmU+XGCOkyY
ePtD/oeTny2+EbuaoO2Ao2O57aYWzKd5OOcPZvPHdb8Q2WECBNTeG40ksJMlBcoUTpt6dh0lHuAf
61GWWl2QUXCnTgdfJ1Qj4fPstUqpBigCaApWaCi+FhpaTaux8K+PiWcDaRLgUbqClwOW4h39pVJf
OBiTpX0m43k1/3UpDuWWzfeZ/bpa2hL3Er7fZ52boynICnrnZ9SS0M6H3fWx0FDDejTQhiDjAKgH
M8Zsoq5dwa2QINala9J9L8cZaqzyWD2u6zidShRPT7FuJoJ8jLeN0BQMrCMU2ZFSM0bLqJXmqIHe
fT0Wya9xKSzXMeMpUNOq9ktLwu4qpv4hHyWrceVW1wSD5gRE3KloNRjCrQaa/y7310qKuQMKs4Ku
HWpNABWT9UkSCXzwTuMLK8wuBk2zA6QtrGSHKJxv453kxYfi20pfhYPR7QUXLZVuJWYpL+zRUW+i
Rq8V2dybsKeHSqB6M3EhhuENv+sbioodoSLqgnAeUnF+v6OUjSaIuEXPQRx3Apcc7pPosUULscVs
d3Sx0addDSpkKK12ieXnTYzs1HJJ81yIUkYO/ybcFsVJQMVw6AARdzniYRqNOS5hjbJCqrf9bt5Z
wRhKu/GrddtmrhFqz1TopN9Hn+e9CIz0KurGTjjATzgPDBMAntfkaDPhjj0UWasulVf1MhhAtck8
VflEzs1qml6hAmOoF6vldlqF7gxlqN0iIa3b2kTfA/7bnSYJsGgy6ZBQ04futJQ2KHHwtH8c+ibW
8CDeq7dykZHbunLiG6L30mNaF62rOKVt+J1k3Kh1bPXu0iTg9h/N9OA4i1K7qyYZ++thgrdjcPBh
nAaAKe+EQavRKmWDrJWX2EUgO8unCnwzyAYOHzBjoBkX64n0TmNOJXWODKWvDSRGw6O6opnvlNeC
pxqVk6igWk7BNWiRRvrIYGlJaXVaUUUV7puE7JPI/tYT3Ti0JJaOQ5NB1FhthrBBC8pOJ5Lsy2Zd
3Thj/JK3Czmh6gqatNWsZtcgUhlEkdkHOOTGw2QsWTgZgG9ZdAOsgzrcpgPIFdSe/HsiOhBo4Y0X
5UPIaKssHrga0yQqdTQYEfW86Pf6GI4iuqlXvDnr3TCB90C8fsom+7xgy4jNAA5VUOHrvxk/xqPy
afBxKQOlGm4xjoe28tZHy/zwPKHk1j9F4NenwgWiij2vPEHH+vcPYU4LCNqZJt58K9yhsMt3bSjf
G6Hsl4FY34eerFfGzMo4zgna+WIDpizzRzUfF0N2yeCBj8U19R5qaYLr6OsT5zt7qKGryJqRq7Dt
+orZAFsR2Uia7xQ0f6hQLgCU8gVCzKHpG6Hxew7+lDKS74pbFYr2QkAb7y6Ct/S3n8DE0ARdL/VU
OvTUoOwcaLBG9tweKLn/7IrA0fy1RMe9g67TV5rGy4g9DmOr6INEnaq9LY/DqXDbsxTSIG0KEMv/
ZWRvtpg0Km5WoqQ9bNF2ULQu0aeRW92n3aeSL0ppeJU7zOObNcZLs8LspzmBteQw+apnBSlwYLgO
B4OrhavX/kyOqogZi3vkvxkF2dLldDYkWxJC6OI9ZNh/6H25TzztFB+jJ+1BPxgPf3aiznvjUBzt
H5qHk0cQsjn4CMQiHUSVVHIG+Dd6A9icgnWkZ12zIp7KR5pVyDfN3bpPfCg8+XKNdq3iJQulgygq
8A6krVWaiGysjr2Rm7MKq7Nau/18F6UNUNWCRJ9zeaFlUeB1ILNq4pHm0kiTOxk2Z1p7+nKnGInf
9KsPyojD5HTuvz/4UCfCs7uKrQhA+qWlqS9k5KpJ7UnF12ny5oJ4TZL8j0aYBLGr06HvcwyH2Lmb
lDcdbke2iPeLcznCEN5GwrhDUmZI7GsYsZeX1jkSLbg+U/xtvTHALEoyNm2T4lkEeJz6G1XNwY1/
lz8Z0D9Bqu19xBp0IACTpRcVVm1lBp9PJzWwFhfu4tW3lBJnfZx+43naRxQJBea4B9DGHBOzMnlJ
VRus48hol9/JV614BaEP+wwgib2DWtEOGwo4dJCQC8tENEKxhxEV7AFpGyW/e02cNltKAR8PyRcE
kwzFDQi97LVQCrtQxBzPGyItlKP0oNNncibHQ7wqFamnO7eeGjfS0l9jrD2UkvOst7Ibq3kw6aI+
NF602NpkriXrXExpr8BmNUMOY1VtSs+YdV7VIOW+voQ8/9cUJJhUDAgYTcY9G1sf+lqjp478oDvn
MRYV/bknzdYC4yOLRXI1r2EhupnOSMg6qByhTQEvDTQtar7RF5xA9ALGvc1urTLn25o2raPRk7u2
UFmGqtjJetEsFzxex/6gn8bBFbUcCWaSbfaI4t5WtAYWHUU5K5kVxqu9v75Y3ARsMyq2Yp6tCpqN
wEeLYAKJCN0zibscNQBds8C4Tc+LL/2276pbYPzC5DHbJ0dJUOvheuabu+iMZ1pp5oAwBZ5Zl2GC
i6B01hpBxBSZYDI8Z0KzZ9VSf1GOcXEalKel/HJ9HqlTvwsdm1Ewx1dW9YudKzCBqkoYp5nnEKCR
G+1r16QhZMpFYVI0JPrvm1DVLhCOz2lqlx3m3Wz72l56RJMpyEXc/jDetZA3lXxFhPPnpQNbZ2GO
NsVeTC0psVZtl7uQHfUNU3LrdFcNHxAXRvzdTCgTRUYcEUVK14xCoct6R2V+wc/v5/ftPYw3Qm1h
/owCSoS6NjA9bKdum491bpkwOGYWNKj1+dim6wOkTp+vewr3+KZg2r8MMUvXDDaVC3pdOlqyJ/s+
AMoUzNw5eLdExzc/hLwZY1YsUiJNzlYYi3to6aidS6wP7V+0a1NICGqJzP6F1EUarwkSt4rIpp9m
4N2d62Rxl7URMX7wl+jNFLOPjaUvx0KP0ago/+7nzGvX27n7dH15+C7+ZoPZyGkOMkcywMaQqzu8
1++HrNuNeX6qCtFu4q/NmynGESxdwtmYYeZqIPGSAjyNlgA1y01o0Pb119owq1/0w9CmMVJRkM3c
yPpyM8frbZ/kp66AXE0d3yyNrbm9tQpSAN6rKHbvm2Fm9zZaW6QoytVoe3f1UN61x+a+DymBRd75
1u/MFfNeihaOSQrkjjh2CR5XTxsOhg7MlTK4oB52DU0krvRfMoG30TGZQC1ZOdImmEJxTD/m+9Yr
8d/ej6UI/kT9i3bxf4kZf1tkeY/0olkNCJ/TlF9Br2m6M2J3DUc/2csnR8gBx91nqgHoJnJ+tDsz
UzmXTjzIMqyZzh/0caAkp9L+en2f8Ye0McJMYibJIJq2YaQ4N4dyHx+bnX03+8OfSHuRQ9Kf/O58
/tuaxtYJ0rqOnEKFNSoRhQqTt+KBQL55pds8l+d1V6LkQ+8V5ff/aZy4Xlye1HaPSqkE8rTXEj0t
HdYeRNzuVADmirDeC6xdXzr0NV5akxo8O/R0VvvfxE/3HYqvuz6UvMLFBaqBmMGx9Jc/RJ2G3EhG
9Qzw5Ij3b1YDN247BVJNOGWWYbmDdsenLm4EjzsiE8w05mZkAY+P1EOKsr2dy7s0ioPrk8fN4Taj
YOZuiTKpNkyYcKSgrc8oeRhgBmmN8zQ9XbfEjyAaakUo8r9KJlwuk1Kn6ZABVIf9LHv6qxStfe9A
dU4N6iBrXdFLDXdoG3vMyTlUciGNDuw1qhoC/e1q6xquXb26hl4Eaqn51wfI3W4be3Q1N+kpekHm
WKXVHIgXp0HVqSiMKXPvK4O6+ms5rQc0vsTh3HS/rhvm+v/GMP33jWEjq/Nao7sNSlh+raUHWy52
CxGx3nEPm40Z5mDN9XxepxTbrB3OafstaSZ37KOwLhTBRL4+xrwLXBtLzElqg1tZiQlWDk3/Lumf
BjNzZ+2YkJ958zTKQUbujKIWhEu6PNeMMgdA15GmBHE0jHbnJf1Vm4JV4n/foaBbZI2AC16uEtbG
yRt6VqvRrbzcJ/ZHclIwh1IMk4YSC/N9fSh0c6Q1qwxthrNc+Hosf25T9eG6s/HPsI0dJmKAI2au
lx5u0IwAxGivL69gDNRCxUvAl7oTtXJx521jj9nGVg+1vDyBvUn/XEZ3quhQ5n+fImCBh9DQ5n+5
Llq/qNKswp06+zvBQ/L0kSCO5zQdaH/c7WxmvqosK4mq4fvx1DyRUn8arEWE5eVGgI0NZo7qNFeM
wsbaT0H8SH5a3+kZH58nQNSTb5RTuwH1/u66I4hs0nndRJ1kNkDKUGJcwOVAy2f9ohS2n2mpYPpE
Zui/b8xUlS6ZhYyh1aYNiUJzN+nyF2sqwv9tNExws6xJWRf6ypspv2r9GDWzW84CYD+/hrdZJiau
LXkrL9qKscweqV3KXrae9MYd3O4Z+uieg6e+Airp10fGP3chyg46VuhUqex7xrwMVZ+aWCjjrn/W
nynZXORDiy+tITSb7KuXUdTexT15NxaZUGrnmpF0ESy29X2W+G18J+kn0+xdbTpcHxzXOzaWmIR6
kaMxprSiuJWc+6ib9kOC6Y3UUtR2x40Sb4ZYMDmx7TaqdVx5jAzP0ckUyIvofBWMhSVAHJJqmnMa
KNaq9zPrBmyV+5KIoHJ8JzRMA1SyEOgAFvByQw2NnNuL8uqEben3684Eh14agnGz+VY9VylYbHMw
sX6orrsxy4QLRU+1rpMQxkdo14+/TfL8EU94GxYTJ5Be2QRYDGzgeHTjJVzW+zoRHLF8J3izwQSJ
ROnQQDXDBmmfYGJKRGcrPaPf5SAQYjAALgLelBUzTMY5IaMFA1ReNz4pe/NA0NdU7JtQ+OjEd7c3
W8y5lCazbS4ObOkvZX1SPdOLT9o+/pVqIOxZV1ATuUMIJWj3+jrx84fNGBn/a9S2jdIWkda0vOqg
l0eqRGkib/Ws0FAO4iIJF34AdZi/Z5Vxvapt5HnqKYLnP2wWfTDsoDsGYJzwXZzvIm+2GDe0kYxL
2QpbU7Ds1kPhkz/wXgIOU08K1b004AVP1ObHD/BQjcRuht8AWnm5oxPL6eOajq/fFU/0YkVO9hOF
56Aw8zCfhAT9XC99Rd+ZMmg72AiSTXj/GjW6gjcLIBbKKb+Z3PIAjtaT6NmQO52U2gltQprmsK+T
cTspcWUjvvfm5CrVz8UUnPvco8pB7ge+cipPyO4CUN6kUwsDU9UnbqR2u9YhoVpkD/O8BBERvcbz
3d+hyAl0MEICgAFvxMuso+e+QQkIubNE3/BMvzzbEFKbbiwJMM3r242GpHcRZWOOruUmfbL7NO/w
+F97CnhmlfjzMp3AHumO86/rdhTqZKwhHWjIV2CaiveES0PKkMRNtQCHagDORG358Iuw8DPfPKTw
xfIJ9cnBo/IN5m36/bp17oseCOeBUgSiCm7CbnGczA3aAujLSXJvHPRwUlHxSneld5ig2+X3werd
UrKcLnwQ1Rl4U0xVbpVXWPh7aUsUzlEfQiFocD5361mHpoOTPE9EUObixWugQdBuAQwVFe2+nOBa
tnJ5jWn5hJR3cxzdSiv40udckG/zR/NmhsndzD4v5C6io1mm52bMfDzyTVA+zg5gQRLcW0S2GJ/R
BlOylwlDGo1TuR67RnOnNpjJB3jwwOICySsal8E8IjPuUePBtVEHJB9ovZlAdvJn643ZgUGp2IO5
cHfdHbmbfGuPOQWicnSMtqbneAd7tNUn3YHgWT7Wh3/S6sM9Abb26ERvdnm/RNWqRBgfiEFpC5iG
kutrG86fLWDiNhyeM24NMs6oLHllgx4HeJ8idcfVjZvFM3LBrhYZYVwRTyl1X8aYRTsb/ExxPBxz
57mJDv/jajFuKAP9Yi3gEPbkdU7OljTru0XpHb/RR8MriwWJQilbQTWSU5pUum9Bbv620KBJY5t6
LvAd3oG0mVkWqKw4/bL0M34MQJNu0t310Us8H+16JzUiqCTNtNiQvTXFnA1RmxV932F+ldHtDuUO
qlieZQW6u3oaeunR4VQH16dasKKv+2bjpwgsWW5lGNwC/hdpORfkrioFw+KlDNtRMfnloketWmcY
VVcnu6ZvQqDsBTGSOww0UmkgLFNwkWIcJo2yEgAS3NT6fK9LrSeZwQiSig/M1ZsR9n2hnsa+byWM
Y5UCRf4Bmpx+EdxnuHdBY2OD8YBBL2Yb+sI1WqSBc6NV+QRUYshJtBWtnDQpWQZPnLHy5083QIpG
dRvZ9qNab6a1gEIg0IKgnTSS5WZV63GHwuVHcFkgygE7H56tFRB9XAZGXICnDFxDuBWWLwZem5Xu
5foqcb1tY4A5WcZsAkpdgYEhi6AM2kNCu8s7URrMvcJsx0FndLNxWgPtc0uF8kNk6PddWh9INp6t
pgmmDpq1yuJHyQR1VfBAr/PnuBVJ0IhGyZwvM5iN4gKUyd5caYtn1UnvjyRZ/etzyXeLt8ViDpVW
Vro1pW4xx2SXT8qRTM5hTLpv183wT2fwG9KGQdPSL/H+6v8NZND1IYMdEiFLtZTcreP8a91B2rU2
7rsoNr06l779nzWAvE+P8T+q6cMQ3aqZAKrAHfDmhzDbD+BiLdfoFk8q2a3N2FPHKEwTEes6d/U2
Zpg7jjwpBqgscF9TBpQtANlO5o/EKkAf0S/igOGVhT8miywp8kIBAbJ048j9XWGhIyk1RRgL7oRt
7DAZQammgNvbWBCzLp7WHDKfVZVrLilaEdMS3xLVlAWpJ73mXm64vs2MjHQYkVXHt4ssg+i/7gJZ
sj5yWlFdZkohAfw0c5RYeRKpo0LvZ5L2UhHjLjOW3XV/5zbM4b7wlw32JGmUZNaNBXdcovh2qEyu
dh6/VX5256DSY7vVKfpEdsNjr7pAPBJXDMjiT+bbD2D8fCC9pUY9BplYyWFMm9ssLg91Hgvmkned
ADcWCALAaojThYkfqg6EuwKCf08pZbfIn4iTeVruy6ogYeQNx1Qp3yva/8BmxwzHSRQ9StceqJu8
PvYaJWoeIRxuCsIhb9tuzTDbdkJrSS9pMAPAUrA0BhS5VEFbnGgkjJfni+WUcwUT/UI8o+8DSQEg
T5PD6x4oMkNHuj29zBQK13h59zrzkSifVfl+Hb9eN8Fde2wiqBQYeGt73QMbE9a8oE8H1GFepa1+
YmruEH9JrcWVAfq6bol7FoPJGr3qhgaLbGiQQILv2DRpKs40Y+rDCYJz+SHDRVL09sm92G1tMTNn
rrpRQHeavhhRvVJAeE5oSDkRqOkBStO6QoIyWn5i7wRbg3QpN/O46gsYkWKcFSTPvDXddePkJoYK
nbFTrH0adLC0GMgNdZHWCddFNpPKZBhGnWSDCRyDB1Lovdy1YHqLAqfVBYsnMsOEiKlaQeiEGq2X
2YObag0YNfUvdSeioBSuG3NQgTeqLiTqI4s37tpH2leB/p5g9ilWrgltQeQTDYs5RdZ8GZduxOxJ
I5o08/xHGjuBWYmefLkQx413sJfT2OikIUtgR+061V9VY/waK/KnrFiSU70YzqHtzcEHjpnc2p1l
HiPDGu/zkQy3RW78TCBfth/XaHq8viO5o0f5Fn2paKcEO9ylz0IqBSp/DrICI3I8cKzEbl6P/kwi
QbrGjTHoXtHA9wR2XpYqEPexTF0S5ASGjs7sNaseHaRvQV+NkYeObFH7isgcsyXWKQGpKMW5NFbk
WlrYyeBneCHJBy6z5mZUzJawe6g0jQWyA6dHJmBOSELNT3IzCs4A7mmmozoKTiTwb78rtMtEaVT0
iHl5vfywkwLUQWXs7K57gsgIc561MUEzew4jXT8ex7rx12IUOBvXhAEmTFkH8g8yp5fOVpdS1Mp0
ugwt+qSpxYOcLf71UXAXfmOC8WeCxuxWGpEupf2jpYNRFKonU2ilguorjUHvQv3GDONf1qyMkdZj
JH31ux3uQQlDknNbnc0IhBGLKKHmzxtVE9IhDou85nLeos6Z4py+5FSa87wu9QOxRG/03DhgAI0J
bhtIP7CCDHOZWsMyYsNEq1buU4B5b9sKaklTYqkCR+MukUnh3kAMAdLFOJolJ1rWGxiN1NxJS+aO
mulOxh+r8/MDrrCxw3hbmVTdasSwsygHbdwt82GMBjeRfv1vZhiPmwqln2O6b5pFqqE0ZvraHIW2
hn4ebRoEYZS7TJsxMX7XND1q/g3cuzae7ObFJKdBMz5yzm9sMN5G1HownRUDguKnC9Siq9ufZ2Eq
yB+JYRkAjOP8YYkrRtKM+ZzASp7mtptn0KzPJukFSDBzd32BFO5mRTsq8MYQLwDZ2+X2AS3RoIwz
Jm0K0CT6nCAXdItg/T7sW+gctwf9bjznX8og9jVRywaHdBjSLX/bftdvXq4tqdBLhpBHCeZkD5Sn
5+KH4sa71zLh7KPD5kW5Eb8y8HfZX4NWWBi5WsqlPXcYtKocS+u+bCu3m7+NtYiQUmRHvZxcy66X
ztJgZ3RujeUca35vnuX5+foaiqwwMaNdHbIqPaaxrk768i1XY5R276OmFhwfXK/EiuEPOClR5Loc
TdW3U4IAi0jbNGCNear1n1ouODu40Xxjg7kCT8PaJDO1Mdqn3HgUNljR/fnubNp8n1kRpVaLdVrx
/RwPBRDXcDMQ+yzFIyA9UyMo4XLny0bRCvUrCz1wzHyhHz5Tqgy2AGwNUMrdJ7MWqPkqWH7elCH5
AVceZU5Q2NOpTDItg+wh8DbjEAIM5+PFWlCY4AKnQVwAbkEqqYLi5uXSp6DLbRrsGC9u7yP5swlQ
V99ALhD3KNLea9GZjKlHRHdv/sjerDKXHWcyLVJTq6lanvNGPpGo/YBPbwfGhD+dQBY1sbB3lKn6
A0jHO8UkaOyo8UZ2fZNyx4IFovI3gOuyTxOOk8RGlIyo7Thj8miPFYBQSpztr1vhuRzkblB/Ri8E
muuYdXLsCTkFGeBy1XK2ymyPfOJhIiJeLjor7C6yLPQzoeFetgCjuXSH2ZGtbF0nPCGlS75vas3v
St3eD21ePRR1o97VYLNy+65t3K7Qvl8fI7fMbtlQ2EFdk3Kh0knYlBJSqVHNvJ9p7YKSdfdeHZpA
Y9QHKqkn6qjmDnVjjAbfjTEAGnurpcaAgIaAXwlNQkpjICzI0MDzbko3dpiVywnwtbGEKYUQE57J
Am2fhxJB+WeBIMzwS2iPV4+hlHXguYa8j2Mz45qRWYyFiXGBTu6IhmdQ06/e+E9QclzP31hiRlbn
6tQn5HW5QFoWhcq599IXoHd9iLalPkQFhCRP3G2wMckEDjCBqTgTYRJKCYcon/ZzrdyYqxN+yBPf
JpGJHkZlpsCawE67aH+UUnZPE1vbSG6yTvXKpvktN+XedIpvsgWm3pI8OLMkzKLokfjec/7+EQ5z
zGgkLjSdzq8aDgfrhKsDGtTA1HMuAxEKkbeUgBxBZYcqhjmsqLSlVWqcSjJuDUMQK+eh+MjW3hpg
tnbrTLXSaTBAlZHSfRtCeRG6ksBU/gOFMJ6XbI0xWyCLxq7VVBhzlF/T+gPd+CjuC/IZ7kv41gjj
/aTKQdJjwwhewg2Xit4X6Pj3XlNcCsHt3Kr5By/h9LezTgEZFARH8ALjJknDzSZsGWPS5qumwDOb
4atlxoFhyodYRWafzA/XdwHvBrE1xaSf+mRY5qJjhB3JgjS6dciztXxXpRen+CFVIrZmbvTfmmPO
nkXRx8qcYa4409nsQ/Neh26WDpKG1P/36iQWCJTeppHxx2zErZ9UmMYmQmdVEXvVKh/keTnbueld
n0bqCNdWjPHGaumXvKkwriEmeys6SAqY8offMwSSlViQJnC9A3oXKG1C+RHvqpfesWRrnSalCqfU
1wBcNuFoQMayjNT9WtYiMiruwDbGmAVL8Ba6ajmMKYPiRtN5dH6SfN+1t3H+dH0KudVxYIQN9FNA
oAus5Zfj6mhtTW6p18vTJ60FUt+JQ+Rbgd4MgZSa7jI2rl1Kdyva5dpJ2klddJNAkUrwO/jz+/Y7
mPkdl7jL4gm/4xX+Qt0U8BfarDy5TQkADL3ZYtuLL7ZctCxlwrNBFgSJJbY1W+mcpVMWDWnEEXwY
XwZ/OMxhC+DN4Eaf+tmtz9VtHVRAJs57EQKfezpsbDN3N8mZnaWOsNBlui+rz125iuaVbwE85+h1
AlqVVQeUE3ORixij00NJ36l4JGu9lLiJH0sAwgOwMvlVuH4VrCZdrXc7ExrAf1lldqYapRFVTodV
1Eu95uDgjIUedeZSNZ82+AerSP30mkXm0Ei7zBnMWIe/xH7ZeqtfUUl2GdBZtz4oN/JehObmlWKg
agsAK2pAkH/SWY/VYly80YnrDV+aw/xQnW0ohngVCBzr2f1/0q5rSXIcSf7Q0YxavFKlqCzZXaLn
hdZdPU2tCaqvP0fNzTQTiUvs1O7DChvb8gQRCARCuLdQxfH1sPbRtSjkCeOclTNkxj0UTd+mCnjR
vKL+GpMfyzxDJOTUZYKLmHPZU0YVEPBRmlaZra3HqdEUhFg5hrYTcLVqYafPB1uSBEUP7mo2MIwH
quN1kZ3Ezj2j/OboL1k1QJHpZzHvrtukaDXMdsUjWZ0+x2pAI1gPaLzI8R9/XsfgpQYxykUFIJBa
ABUBY4VRh7vWGowcg78FkdwmjWHwQzf+bNQJrcd6CzJisxy/6kVcfMFPyp8j/Cg/mqJoH82U195Q
RsiwZfN8shMZtmuWL2h4dZ6IPhBP8Gu5n4S6XAMP00vNFAUds1Kkm7nXwevRp5r+Df5uQCQ8fFcR
Gjh+9SacdeIc1I95Fcgpgb7fYUUnO6dOUB/EdpNjMUKwgrJDII3eos91+A8iVh475hkeY16yEqF3
YHJAOnefnQgEUnNQ2KaBEzjP2Yv+bsIZRd7yJPi0HAcIVEgs05kcPBYZx56bKbFl9MDgrdjVEAmG
DuG+C9ITpOUPtb/sRW3u3EO0wWNWmWDystQSrNJxKs1Vo+I4JqYDJiTDj53scH11XLvZgDFHqc8W
qakJFieVSTg1D7mMGa725ToI7xlw9gkZL0fKLuti+gmlfbTLf8VP9OpKwvf+Xb9PnvC+EWcUuLvm
IFVrYBiI0omcB0NtrDYEepbwEcQlQfUw7dJAP/Rv1YsS1F/ESuK86AvZ/N+AzGs4X+quHXsA0sfb
fKJJBfVrH1LpFlo/+AwZDBJdGEuDRaIwx0YDRM1HJOsyRFYnJdSDeodjGILXD9SdYi5n3g6eoVGj
3byoSDcXoxkDbXir9yPUeyEDj76Zea/+VKJgsL0F12MeSl8FlsOJeSAQhzcihvDQbPfxuza4Voth
+C7PoQG+7psDNLM9+NUesUexepQku/HEfXW8rYS6ECTKTDSzoimBcf2ge0pqU6oLGsAOMbQgqZeR
ghKxADhEv66BKlQp4fm2M0zGXh11TvUyAqa8mwp3cFznPto1oX3QMN+dILoD9f/xsyfFQrM6evt0
6CdeePGoJpXejyU+8Ut1kL/TPnXHSw8lxpNgS4sw2uK4nDM8xr8NBIOcg1Fgpcabvh4jjKg2n8id
AwOnA4uiHMDMYcyUskpRe4BGeAICaeXPuBWExTy73ACwaadIsQpFawGwrp2bFkEzWu4nTB/MFtCT
0TFUDjq88yPnSMSykrgqINqpHwvIjkNFOgrXo/6ugorJT8Pk1hG8jOmfZCJvqKUYCIUx8ofBUOY2
SFYdDA02VrWMz6R/lpPI63I/UV8U2xesjnPLnUHRD7w52CDWmGtMYmAu4pcW6t+N1+a1+jU/rbBx
OyweC08KjW8ip8k1vc366D/fgM4daOzkrik8zM2DwjAsqgfDeri+Mq5lbDAYT4nBJlLmBTAiKUZU
f5R60dwdf5cwXYstgnO6IP2tW5KpET5dXt80w5dIfsnX16l9X1KBkXO9PpLF/yAxR7UskOEt067w
UhvFhn51UTEEBYruYr6kerLAkAvaX0+UnaeH89IKf6MyVmhblZ5rBKhU64Wg6DAf1XDYidK5XGOA
tJsqIyEO5SbGR1hlVcVyDpgRtMJRvNeqGGkJwSwQ18x/g5wPRSj/MytOhtcz9goCJGjvuysT4pvt
/VoJcPh3FpJJUBWh4Rw7xzqumFNUS6wmf7F3+c26zz0FVPnNHdrP3dgXTefyehYRDv/GY+6rZeql
oVH7AhWb9PuEbHURSkEfVh/Jd4zjo2PicP1g8aaRzyCZDRtipatqumEggwbLy1eQM96AL9F7d1WC
tBIIDPHQSVWE5SBtBteGKMPDNRikl8B5gDozWqHOvYeqdYVdFfQTj/2dGg87o+78Caru19fJcyCq
rJsoZCLmuRh8bktDHaqV2mU231Ql3uq25l2H4FnlFoLZPKIMdtxbgIj7H43yIxl/KuqbQwRt8Dw/
tUVhvledV1JkGEBRR91Pndqd86MavdSj4+ezKbguuV8NWjSGYWq0Ts/clook21JJYI961O+dpPKT
tHm+/tV4+0/b06HwAZVkxIXn+z9WuDuGPoVnb02/6/eNRjxV+/M6CHcdGxDW5dY2GmI7JEwH45Tl
r40huJ54ffboAPm9Csa7KvGELs4RAGscqL/oG3rco/d8Vj7U94ho3lK0HvrPN1dupGgL0XvAJZL8
deykY7OKus95RZGzJdGN22DMcR/ViQyM7LSG6R5MOIGyk0NaN0t9YS8/3wzQBwmBXzQasG4gWfJi
JA7MYPAlBRnmfucEcPBj4o2BFtB8wPIYh0K+KXom2VsR/RN/w7JUSXHTVDaSsdTBa2DCzfZUIGS5
rXeOJz3HD6tFderzh/9MN4ge1WvgjOnrDlHKka4ZfXLgq893BH0A6l7UWcFL4GMnfy+Ssf6pBx8E
aAUK9Incqn+YkDYEgc661/2icMn72LlRAiEy5/avjn/xtcZ1WRYiXxxyKiXPOEazLNZuWik+CD2W
FwKFuR60Eych7YQIiPGN6ItTW3CHIMxt1YBAeL2y8cAbl2CEv4xKgSfmJbhRspbRU6lQMTn2LVEs
EplyajxDqMVB8dAcElRk/kx85VEq/AgTamMQe7Iwl8XLop4BMx906eReTiUAj2/2zgnBYALPHNon
9Y0gpfU2BxVKMc4+SUEhIkqkcWMiFZ1nChYN8hJ2sgAxSkYyHFdPXW8XG4WEPEhCaGZahzTx5ZDy
A4tiV64vAicw1cvEfyhscK7OStwqCl633Ru4ppASHfbWM/EpK7AkLNByP+8WjTkvpjZAu0cGWtuf
pG7fFz69k7wyyELTt8YVVHSoWtQouf3VRCDySjzvvsVnLpOyNbvYUYFfjIlvdLafxP++pIDGfHR1
IaQFxwh7r5f1OBtlBAStf7TLn5F8gOKIO2hv169dXkS0hWHslETxrKw9YHRlN0W/7PqrhU9XV4Io
hXd3bGGYY29XNi10AyYtjzYk52QcfkUTgHBj898oUIM/vw8hlInm+g4oU7YHF1hQJSgS5p7+RVV8
4yiDDzG6EwXHfEv4e58wTHyOWWFIwFRXYFrFc+PcafXTJzYIDXe4HahsIitPmTjTssQKsiFWW72O
pnRT9RL6+0w83bJJUC3jOg5tA8YELaPeK3ZmU2tALvej8Q3/9j4G04HmG5PnXPicogeFvWC3iEwI
ky0oyn0cpCE6TsGITKcU5F7fB3hQzQgrxGwRvBtoi8jkKcbezIaOuo5lNjpPQ9us10YKSLr0W9O4
sav+9foGcvFQRMZsJ/KMFjvMDupew4bQJfDSZGdmyC6aL7NsBLmx7zvBBtLTevE1N1jMaY4QuS2d
ASx9+WMwDqrzoEqvRnyqIWwWWYngNcU91Bs05lBL02qRkpomSZAWcUJ7mNxIpGIiAGHbqUsJs0uZ
BBBJfpHAKl5boZkvgoFHrhf8vRKW7Nhu89YhKkDAuTWXTw3U5+p3o3u/bgn847WBYW6tvHBIHRPA
jGH1FYPzaNlPAwjP7BrTNdAZDEnfchA4RYH5sSX+XC9B7DUCs5GzpzYdw7TMvFgPdTtzzUHwyBJt
FuM/rGhNSboArLUbV9Nq31yMvWwJrkauy9UMqPXiYsT0JONyO4OAMjAHCsj8HtNWD2zSBde3SgTB
7FTb5olmFUgI17TDfUYpTTQkIkJgIoiiclKzTYAgV5FbmaWXf4LuHxH978/EbMZAejWWI7rz0XfZ
/j6N4fVvxLWszd+nxrB5fUZtjWkauCc0/lRf4rRYXIg2galvVYNIyREEOvHzdUTRN2Nct1pH4xiv
9Js56u2wRm5mlP9+muzso9FFbxZVjamC7nMUhfrZvunM9mtCbLDiiPihuWWv7eYwnrqtWjQtRMDR
KcEhIvSb9Fh6JgKWF/qaJuEc1L50aD4xGH+2PsZnJ0QbbQMC0B6YKt2GBHqH3iZRJo/v6H6bBvtm
J7NFFoyr44Tek18dMgXob3QViGt6epjh4SMiFOL6nQ0e4xEKKY2jsQPeVJu7ssj9Ul8epvVTBm+D
59iCSCk6ZM5tA8kWc6modxsqDVF/jhgst5NnsjiSm8XJYyyk2uGuC72a6LhBZ+MFBcnaynbXNKip
5PK3FTpAIymDQTQYzt8t3QD7GN4Z6J9nDrJlkglT8EApf8V4JWIuwEbjoIKGqUcdEitp+KlUkrZB
ZA5yNY1VrVDECWEzxgFQU6/89NFBJT9WfRXyumiguhW+UbnB5gaWOdy1BV35TAVsHzTxLt9nISUU
ddA4by0B+QkiBUGExHVYG0DmlA+RKWkYvYYi+1wG1mj6vSRA4DrhDQJjk2TSawWC8FhSG7YrBhqX
lxH/Sy6fJRHlNo/4x9rsGnuq1Uwqu36hWAHanqw3/eUvJZ735C57yQ/kvT58ZOEq1w7MnSmI0bi5
HKhb41UMThbMHzFmGjnmbMsVAnc6kyMfzaA5UYnRcrfeSX90YFQKujt1j+tOEoRQ/NzGBpkx10Qy
RikhQLZv9V96MN84IN+If/6Vcvzck8g0Ufs2aMLdYCODaI3Tjr4oqVAVVWKuVtgobXQF4M7Jgv8a
kYkU6mSw04837NThMsr3xRcHOojFXXaHKzb4D3K63IO4WSKzlYutrda4YInVm3pUfOfHuk898m7t
tEB9lYQFLLo/F88ijDBSRg+Ul9h+PcVso241Addqst+Ostd16HuvvumLiA6f67A3SEzc6IDJtHda
eq1LD934p5P3rtXLgjPPBcExoMQhsoFZbeYe0oq2IrRxJVqU+1R6XZr2Vh1Fo4vcIri2gWEu1Qy0
OU5UAgadZHJ15+AFC3J/5TXf5fZOA3uZ4y4+ze6J7JHrNdG6BjYEmvy6KFD3StUktFtBazSPtiMp
+e56IMm/8hwNdQxNBR8bm11rtEpJZwVrG4YdzRTR6n5juPpDXUM/Cneer30TQPJX9RuSuQvm1lTm
WAYknMhRDYoQKkQ16Kx9FMbDbmcuvrjU//+sE51kmPPHtDDbLLeMqzS1Cz4lWsrlyV8C8LRhqetj
se5phIm7PRCsk5oFe9ig/oy9Q3e8haGxc+us+tEuM8gHeWl1AwptZEdPRR2HXwZvnUHB9Gg7u1Fw
NfA+LQgTLCqvTgvIjMec+zUxUnoxabNxN0ntg1rnnzhzOjDQZgxZH7zhz1fVT0XaNA7KrEtcyHis
J0GalZE72MKiHu90b5DYWzaKmjYyIVlFkwT9XnpHYIROX/0+j3eRS4v8g7fsRaJ3PA+5BWXOuhU5
kpzS5ZV57nfo860eBtN21U8QncAM0dPooO0OHeZ08Zvn1ZI4yaDFBHlze/abpXUL9DOa613qiNrI
uDaxQWLubL3TlVZr8RknqQbPhDY/o1bqX7d1/lb9Xg1j6iMB70hjAyM33yx970QPq4imnRt70NQv
+i/Qk4kR8vMvhorLiNw5bJvWeK2w3Vmo8U4oXZXo9PiM592C0Y+63R4wKkWDCTCrbr7ES/xFrttP
HKQtBGMBZQaOSm0FhJyASsVK3GxUvbgTPON5YfEWhdl9IwEPZ0bDYgn18aCxBowMlp0ZGmN5asl0
cgwtFkSJ1H+zfg8eSIPPQ2IK/Svn385ISi1KKph2b4QORGPmn0odYEjAVZT9IO2vWx7vvKInSMER
wkFCwfYcjKjTOA/VXHjI+LpogrbvzdiX+vC/Q2GimbhdbLWuJpxWxwxNPKud7E3P5GAyRV0svJO0
XQ9j5XOrzPOyAKkv/9Qw3OkUrirS5hB9M8a4ocxhTlWBbzaVP+OidxsZcp7xjJbS61+N/p0LQ9js
DWMINomtds6wlnl9zZRHRVQREn0rxralLtblacbfR27UncZTUTjeIn9mEbTNErcd3nxsDJZkjS6n
Cj6WLuM5N74myeH6V+I+5/C3/0ZgOwStopvTMQXCGE4B5oxqqlEUf3Ralp56MPGQe5F2pS//EOUB
uBukI9mB9LGioJnl/PBMZjqokrzAEKLobm76O9MWzSxy92gDwexRNdaY/VABkY5duHa3Wv9QIvd+
/RPyQXRIvyCOxWgkc2iW1VJTexzxrCkwElAPbpEqGMUWBK4iFPo1N3eCrQ6tlqzwa6P1Q9IPefpc
fKZ1GGHBPwthNiQpR1WtFOo6486VikepXQTOmXv2NwjMfuRgmwGPERASffVbDZPPP1Szd8lnIlEL
w/dokwQtHTiAzj/WuNgt+NtxNpe2d1Vl8IZUVNDhLcXGYAg0fzSQMrC96lBmncxYA7W9jFnUsngp
tMXXK3QIGcF18+I+HrZI7M47HUmGFUggJzko4Xi/upGvfrHv8VRBC4nVCDaJd2nbCh12wTSgdvHu
m0obtDOODLz5uSBREGWhsYRo2HdHTVCo4oZVGyzW+9SFKg+zCaweMAcjVJDzjOGCpAB6dWHliQB5
p2iLx1zYdS5HfRvRtXWn1KjdTDqts6jnkNsAgY4fiEhgQgoJaiYgLbtRr6pKRfw2zLdp39+UmhHM
5rSbavtJrWdvVJJb0tZuIWMcfXJ8XS29setv5NH+KrAe7oo3v4V57w45fkez4rdARAZlIfAN45U9
umYVgir3a+xlbhr2P0SNOdzTsUFl3mkob3TmaitIWvRv8RjOqb8UEPCzBCRf12EuOOwI+BJUtGWg
9K30wUiOtvPd7u5B/CU4EoIdveCsiw2EHpOJr7g8jm8DlHhaL0JLS5y6xiMdDoj9VtBDwD2F/3xB
TIWfu7BqnOuhR0sGisSyL63Fd0WtXDMqbh0H97Rl+NfthDoRNlrC20bTULOjvYeMyeZTRCZjwZec
8V/8Ntd7z5o7AQjd9UsQOi1og8gMCeTzNXVln0lxqSOa2dFqVA46JzqdKAosuBlyOi/7Nw5zzdQ5
AbFYocE3P8Z3kDJyBi9+Gh/iACmXo+4n3yFE4eUnW3HRpRuIKQT4H/M3PvMxtcpK+zbBOjWyW2XL
nXUhyQUNKq59SuZY26UZlxGUXvApjbcVTJgBHbkw/jA61zgaILfIRRce/wxsvipzpssmIoUy46uW
KKLQqxWUkQW6KVXNzUGaRR/D45PkC9kRBEv9oMfbRD7lBFIzjWCp1dvkdWj/pSRL1T4/fWTOxHgC
K/3oYN/gDbaFW68HHvJ1JLDe1O+Uecy4iw72aQjQSRkmdPiTCk1WXiqLXA3Xp/3+zB9X5gbeTLvK
mAg+c/Vm6AGpb5Q3OciDcjd66JEi2anvQAdBZ3rr18/4gH/Mls1xtGkdZTrdYD1HAJti0jUTCSVy
b6PN4ujJ2SyuUbt0jBp8W1v+BjpFkED+KNL368sQYTBeZrZTyPdMwIhM2VuKO5UUsNcf/x0I42JS
ZWmUHpJh6EqpfRWNVwN5LhMrvI4iOnMfr7fN9wLPX2liBoc2Ts/vzltC59ZRFO7fqQRccvNZ1wXe
CRVMHajSMI+Z3mz+z3USZbwlRXOT943Qk9C768J5oQYEbVNdQ+KEicL0wRnVpTfw8SBsXmJ2XPeN
3eLTUTHx7PhHm/U1NOYmTQYzkSuKlpy0t8hTb+2dFUaBektbPqQ3DHXvUG5HjmqX7qa37sa8j+5l
XxU3o3MM08ZYN+SSQWdNZbvPjb+CBlGDboUSwW7yQCfWxr2CWRGq1iL9UuFOJtf6et2AOM7EpkUA
8PWABw2TvOeQTtfbptnWpTeRHzaIdolzaxRHGULA13F4w3FnQMxH1qSlbyA5Ap/hTgtGFlyIdfpK
iHyfBxYbK8hTN7kjJ8gl+LiekmN/EwtOJCdgAvsUpgxATYRKC6sT00Oed0UvLnx2VDW2j8uqOYx2
73jIPsiZN6Fqkbtyb/68vnLeEwa9seh6AfcCWv3ZhCOZ5npxOuAWp/4lOqZH7akLFC9/oOQcIs4T
TmRxBsa4HSeWh6Ua6MO2eTHG0BJJXPBMVIcukoMaFThG2YRmlGct6rb0VWvLYYp60bQodyT7Lvhm
1OyYIwkKY8gwmZiMwPArEyDJGsTdYx3RpgoNSN0IB30/FaWbtic7LnyyvDtdmMs7uQ3+PTCtwaFI
BYZWOkB1fh7aPMqbeUBSSx9VPJ7rZN/Y3S99Mp+cYfA0haC9v4cyFF5Hg9Pg9hAFbpwDSUsu9GGN
kV+d9a96142SpCJ8Us2YHCt1HkI7UyxkdfQvmYPBvusL5uwnejRk8IKhr+hS1KiyDOQl0givCCu9
z03DVVf0WS+q4J7iJN0he6xo+BcmLi+SIU4KLp5CR8SwSsYrCEB9p5RCbZhDyKDNroxR974R1cp4
S1MUDEIq6EAFdzpjQ05XaRVkJ0tkxQ/dsrhreSeRx+ufj3e4nS0IE2ZnCOKTNs7xOg+1EAJyO6vD
+DnGWTBopz8ZAm/NOd3Ox1JMgypesdZZaGaE8T5cEJ3zneS7FRWz6+sRATDuwybRJLc2ACbl1pK/
Tamg3sP9Xira5GAF0IEEMcz5+RowCjU7fVNiONF61/wYr6329NExA4VoUZmMl7t2QN9J/RXE3C5G
6OUZ0kJ2MQAtD0twwAQUcb2T0c5G2doWvwq6F9oeJI4qeF9SU/BYRmMEpE905r6TrDTW5qUrvaQ0
X81lvW/zTOCsOBcarhUcWwMdJuh0ZHyVhshPaglWt+wm9SgrN5MGddV7En/790axxWGMAoSzAypp
pPSkOQnj0r6VlWl3HYLn9bYQjFn00NFRxgkQ8brmB7T2njJpIac1k2W3VPGevA7H3RwHY5TYICpK
wgSxrWO1E+YV0Mzd/kzVF20RLIdr5rjz/wGgP2ATlutUeq9LRhrtQHgaZZP0iJT8gc7JiNu0eI4O
dzLy2GCTwbQb8+6eKwNEb/2MsHEORsgTL22gpMUnPAMdOjUQDMGfshOa1rzEzdBgRYuUx3vdTL+V
NdEFLBE8izZo8dxCdvmy3Ucfm6FCahDnVZ+8XL9Zc/B/vpndIxFNnPKQIEkDWn4VOXrM459vEGja
SGX0S+m11ZC7iZy5bVocyaTeYTDn0JaOIFunUpNiIhoI1EGlEMUANEaysT2lqRwXcy299AVhZ+jc
U1IsSjKm+5RCZMQkpOnP3vAio9FIDcG7fa8Iyaip07n2I9iT3KRFM0b4EX3Tx6409K7UO2GFbgg7
sR4dpw9MdN1Jqe6lA5idamNvLqJ0De/sQXABMQdCcP2C6jFr+2oe26n0MumPYg5tIlTq4yMY6DEC
m78KDvXzvY2huKHrMs5D81ap7u0S9Ls4SKEm4jfuHe2lEiWz+YBgwqCtDFgREwRYka1nK1qHPUhI
HCMQcLWJqA5CC1IXO4de2r8hmDXVVS6blQ2IIXouxjnMpgfDKvwlC6McZYJ6pw3f5FTgJrmH5Dco
q65YKHWs4EeizAvWaFBy3Jv2rymTn+MhCcSxB29Y2EHQTdvR6JOLvc/6OdJq1YB1ZhB1Jq7tYEJl
1DP7IY+gT15LCYRNkqxbHpp4Mr0ujquvVmb1wWLUU5gYdvfgQDrTw0WbPFaTVFVumRXvRZEXh2xa
on893YQXCsruim6YGH5kD7SkW5PmlDPohaqwH29MQ1C6uDQqJFiQC1DQpIKhUjbZVmKEO+7rBFa8
xl8ic94nhnm4fg1Sozk3KhsrwEMHcqZ4zLEdzCATmLQmrQDhDLfd3B/ipnCR4fPjNvdaffRixdpV
lSj9zluZghyHievRoJxu5+dzlkHbUy1IBXR1ujOS0IQVX18YD0FFcoqWdz+KbOcI0wwZyyhvS7AW
ZG4sgwEtFSBwbngbQexvCMaVRpmiLE4NCB28/s0XmnSj8pxmSJO+teD2EKLRk7qJJ4oubYxFA1ob
TIEc0Ky6fpiPa1Cg7VuIdnlXYW0q7WIDrzIuLCY8MpYyTU0Hsav+BwnKJwKOgNmbn+i9VATLzb+/
EQCnWRDh0cCFiebN88URa5WswsaN0CqHBI9r59snrAEt2GCKt0FBy+Ys6lmb5H5CVBFXxzK6Nf69
shnGhXG147iCBxKrOP/9Rp7VUpUruFXXeylrXWs9xrXA21zGeOcY1OI3BjAQMnSNhirwXGM6fhpc
Ylh+V6uCKI/nEbZLoT9jA7NAjEYpJSyl0mO3dX4q5Jdtfy+bYz2cxk53dX1/fW84ydfzhTHnKLeg
H77GWBiNlGnOE7LEml8+ps80kw3WQpor69zi0fHbffIHSuB+GUZPyR9Cq7/MOSEO1BwYCeLoy8xL
0S7opjTwS6Qvs0/pR8A+cmftkptl3wpWTRfFOt4tFLObdpQncyYDampezOJGynq30nZaK7hCOJ0h
50titrMh8xT1JnDkR+sdVEpHydNu011XgIys26H94Ov13eSuCw0vUGLG8N3FxC8+boYrDXhdDnVE
LbnpyvxkjOBh7/+9rBqWtoFi3tdTggZPtdJKj5DOKyvJJZieNX+timi+gnfyTB2OCQEJtNXY19Vo
xJGGRwm80/Cjwb2ojw60k0TzYVwUCAJgcAriohcThNocTRAxN3AMZHWfVFNQK5LlGkQ0HCbCYULV
Zs51KTeAUxv1Czow3BWTFSABFLgr3gUMfwgWL4iyQ/yMMbxVq7LWKU1Ejkl8knPjsGaizOVlcAp6
ZChGQHTbwYgNuy/lQHS7Nh1AdNZLL3evcn5SnGNuH8cqvG7WnNV8DPCAuFzBOA/7WNSGRbJy6HF6
EWTpeu0GEaHA7/IQkNXA48HQOPMfWqSmKlmTykNnUNBAV174tOYcTXD+QCUV7HMauvqZHanGJbHL
PsLGq7skm2hjUzd9U6T365+KF6mAXIUyvdugX0SW7/wGUdMa6vIZVHSG7EQJgmkXDKiUbMWnXEpx
KCp4cAERv0JcD6EKkJnoQSqlssnqCpX2F0popOzTnXq/epTQKBbX/i9f0NAwBnMS3vKofl5E5VkD
Mo1qwri3fIx264EO6bS+7ZYPlMReSDcmQqNms7mO1RjCLCnqZmC1/mtt5mH5NnQQ1KmQXy4+MUCJ
1aFM9aEliF5VekVu8CxpSbV+6mDot9GO1l1zDFDWB9VtQFQnejVzXBGdl5AR99mQfGAZeXpDTwto
6WLjEhLaaALrk1OuPF+3R05Ag+ekjR5iqLeh/4t5a+SxPcnliBUV9b1ePckDmCQPptns0jV3e+Mt
al//K0C2GWWV1UXNlbbyZu1F9+T0YdAeYilxJQNlAbtyQZ8v8B2CJbLtKKR0jMWZgJik3WOeN25b
xWGfJq4lEX/R+qe0M061qQk420Sw1HY3trL2uSSjebrCA4gyEOU7bQeVJyHxOMfNI4VPs9xIpCNh
xPiTYYgWfTUB0xb4nNK+Qr6ItGFijbdK+nJ977i+BCE82oIt3PgXQzxZaWSgQ4ZJVqf1REeWZXiS
2KNnm9yIGKk4TJc4bRs05nQPhkEclR6A5Zg+qUF8BD3t9796HIRYXE+ywWI+o9PbeZJG8JLKPe3w
bG91X7qldRf6XBWd7A8jZ+JbR8N7C2UXKnnKXv+JA2WVRe3xl8GQXAbznjIkZ/AiRBBI83zIFoje
ehsjrJphkRcdQOliYLrmV5HMbioahuNczg6NaSH6Teds2dR3PWVGX6M5wivS7zP57ogo5Lh/H30u
GKz5KFYxXrdIjMJMKnj5djD9Mn1RFxGbCO8QaRsE5qxWa15Ejg1Lgz5TWMaLm9Q/2w5CGnupKzzB
IeJEGihLUU5uZK7QIMRcyJlpjIpK8Lni7zPI0iExE0GsKA0SH100Uih3/qJCGYEanqjgdwmNGxmt
LJqJcXwNyYtzcxgqFanDuoQkra4+DcOiu5oTfW2H0ZMz8/v1dV7uGrDAw6ljntVGCvBimbNGTAIx
V2tt/bzpd2okCnEvXSylFVDRr4Ii1WVixIgUY7ILCE2h8dYDcYmy/tDU2O2nRzIVgV7ctuTt+qIu
zxNFRC8AGi9ogz+TyqgGKa+QUau9BFsHIb9gdFrXGIh/HYZDq3OOw2yUNMdl61TAyQs8+0G9nEBz
0bobSxd57c6VQcMJ+hk7qN5lwQzy5VE4R2Yc4ar3nZPMQJ7GyCcJKNVldFu1TxU4FSJLEA3T19S5
HzwHY92T7KSWMQBMbV4qqXRjB3Rbae0X0eQXQ+iIyqjc7cOTCNwwcFYo153bvxaPGVL1kKm1pOIH
2nGf7BiEgLEteN1xMvVYl47nN17zFh4VTFSlpctSLOkMwWmQCvta7cqGK4PXc/xCRwcg97Z6Tucq
6CYJIRQeihKG3GXigFOeCHQJsto5TpvKaT2skFR3Yq9djz2kr4io+MG5nrFI6sCQ56c3J7NIncgL
sWeg6LvioQyiA0B8aVcdxRcmf0H/BwU+TGYcSc9nR28ifM8Car9RWK9Qs9xdP3IiCOaSMdIMvEv1
Atc4oq5oD/OxWJJdHolUd3ku+J+vhqUwV43VRfqUq1hKlhg7a3y10CHVNJ0bj7bg7le5R/nvDQIU
Y+061EeKtsGSMpBB/NKfcugIGAfi9S8WBJrHmxZkouVecWdKWuLLPmhSoJeDdGL/ICbW5R51BDyU
DMNGQyVz1NM+c+JKgahkFRVu6ciekpxmAxQmzU2rma6DXuZPbOgGkLl/1nrIHfCkAHCuDlo6fW9n
PbCiShDm8645nPF/1kXXvYmw6iGVizwFjFpJ1m4csi6MzVmQqOQaDV6CtPUOHNBsP8ai9Hmvz9Bw
HOLxsZPb49BYaNgy9Js6XUWdDNyTsAFj7h4zy/rUSAHW1N/G4dWaiJvGIrIu/orQooW8BCIv9t1Z
T9MMEnt4/sp2JpeQ/CuE4X5IEZhYmlhQHeIv6B8s9slZrlOvTQZ0NyV1+DK3JAT3RjB3JPj3Bkfb
MS2YN1KUrNRVQ9qiSiMsqdfrx7irfHkeX+ZYJKPBWw3CNwwXyqAmQc713ODGCeoFg2bWYCtV3Vn2
+651F0tg1VwQ1UCiFbGOiavyHGQhk6TJMyKrof06Zbmbg2YgRVbsE19sg8L4BNXukA9f8cW6BsKn
zeDBRfzRx5IoA8DJ80PwgT4lNaitobmO+WalI0lS2uObSR1Jwxn9FTfdXCU7NAtFbt7p9q7D/9VT
evXHILdyEBfLChFYI/dTw5h2FbIzggiP5za2v4jxzc1c23bt4BfZ7btcnsTEjNwdBCkQZSihQ2nM
lZlg6l1KVgvy4BVkX2Uw08XZR81Gg1YEGuZjqKD/BxK+IljmGh0zFD3UzEaAXLdosyrj0s1sbfH0
2pgF1sMNQGCb6BmCyBbaDBjX2+ZOpQ4ysIpTB+6jGTID+VeMbqFTUpgf4D01tlhMsCNXhjMVFrDk
HQmmF2M//9APtAIX32o7tJXd9Sfw77vFzn7GC+T6MeGb7++FmsxeYiMnCX0KOI1+vScBlayw7tYd
FbAcwLUrCh95vhkVHRlPUzSY4/ifH/4I6XvSphHWOgdq5ecrOkDnvbD6xj0CGxjmnsnGXi3m1ak9
s/llxn9KkqhVnLtnGwDGiTmSojYIW2mAah8rDIt0gXVU96IcC2fGiMrJ/P5ejBubZLvtIhs41hfM
SwXrIQ9wr/0wds1d5+o34oYAvkFsEJnYpoHIuqJKQBzD8sbATDJmcG5RxQRbywcZlijRzt0qS0Oz
DWjakLtg8MClU5itBWciWV18KJCUC7vaEHWdcn0HGrgcpEU0Kpx3bnd5v5gyMkB4zlfQv+3SP7VZ
Ojq1SGedv5jfMIzbkLS8qxYDi8EbbXDlFk8yAr3o62eWuxYIUoMbF+wJmMQ7X0umZMtgSbhAl+4U
d6cu/2KLeGD4EDThRhnZL+Z1FKNNilnFFaIkz5Kzi2LiOYVo1EwEwnysqu7tJjUBYmDgONMwCWy5
ji0iU/q4gNlEACWV/3stjHstx2oBxTP2xHCTr+kvyJvULpULjQ7Fax/SxprxOAbrnfJYokkYpR0v
+kS6CpcI5kqQlUOYwDg91fhf0r5rOW4l2faLEAFvXmHbsWlEUZReEJS0Be89vv6uomY20dV1uka6
L3sihhHKzkJmVlaateaoBOEVgoUW+vih+wmr439uE1sRVMAzlka2CsB4OWnf2GXraeVig7P8thCW
dZOSA3qlaFVhhvTS8KIkriozQVkj1n9o4anmvZOZsQdtBjKhij6pTKO11Eo2hLOYAoj/n84j927u
mnvAlpKFyjnIuEB8jNsIDUUDrQ0s4Ina++/ZPLCSpg8x3AN5Wdg5gBHGgPW3Cjy5WH66fXIMU0cR
Eck76vKIQFdjVoleGHGbA9253QvjOVsAFsQrDBG3p+z8QgblTsjUsD0sQkZVRHZWTciLajvPArG+
EwW3FE5l81RlB2Pc39aNYRUXcin/aiNpWfukrAFFOdmd8CI11d+cHl4liNvoC10h4oE52UjBl45y
mpHZs/FN0t28+3lbC3I6V6eHyh1WFAlyLu2jy2AkOqhh0WwFEMdgvSntyZx2ivRMfDWKeRUE5qFt
xJG/byyvUcpSyboKlmeoLm5G1xySh9saMW1uI4L8fSOiF4R1FYkI8f2amKZPdbK7LYI4/K1Do7KT
HECMylLg00vLeZHvhihDSfcsAplMiHkFeUZjC93/jT5U9KlxXTQzBg4cc/wm6/aMkr+AB0e4BB22
vYTZTtPZMSaOdfNOkfKqWTf0rJ+hYhN/GqXnVLP1gWN6vFOkHCiapEwF/QQ+VPwlHyZb7hp7DP3S
Oha8xgkDsPbiEGlMn7AoFWmUcYhWmO3lVHeU9diGD9K0OCleoxoGkGv0qkxtdbsscnUB87ul/kUr
lU9Cvfi3zYdztgqVyNSq0c5rDcUj6zhEpa3Mdst9oPOEUO9za9Vj8HtAY6U9zOj1AmpHUDkZGfMe
+TBN+t6KQ5S1MmIkY3knx4otqa9FfW9pSfAXB4b5nvdpV/AIK5cuPWOuelm7GvejGQVmOzut3u4z
hbcwzgxOGzFUcNLMJJbMuCHX4ZeyHRwRHJC3FWFLQN1Yx0ydiLT/UhFjKmJLzBCbeqO3C606NaLy
+f9PBBWb4nGsF0PAWaWa6mvKvE/V6m/s18TwExqRYHyk86FOmVW9N4kI61s3PiZjkKESeFsNViUC
EzooQ2DP0MKgM/UxzK6o+lrFx7AUj4AjEDacKPKswPTrIPRuS2M6y0YY9V0yca3DtkYiNET+Wr1I
dyZvdIUngfosSY8cD4RFcJVm3+r7WPV7+W9C9kYJ6qIQFylcqoVkc2DY6Zb8NNbnTpM5+RZPEepi
0JRcGlMDioTyaIdZ4RVS7Y01rzrE9JSNMtTlkFkg8Us1cl7jsccOY8x5mzDzno9/36TqP6Y5m1hw
wWGB1kkzDqF5b4IsKAqEZj8snBVDniwq3htWK3Rj3MG6sK/d9X5fJba4PgjJOUu/dOPs3TZm9mW3
0Y0K/aJpRYuiwT9Rp+xdy7aAxJS74w6ggB2efXPAh2jhWIVJRWhLG6LQknCckfS66o96dBqtX7fV
4omgAsIUmtoMerYaOLBHSfdQ4R06zj3DDDrItyUdE0SEEJiyunGq1FEp8KVKwSeQyjlhCSw0xwjy
1Za5g2YsI9+Io4uQZrHKTR9BHM4vkLXqIGYlxxhYtrcVQdmeXForyu8QkerVtyKXn+oS+ztN95Is
48NsAIhs6nnLL6wvhdwdLy/SIcVox+Uth069FJZpjxdZ9z2Zd1PyLW8/3zYG9sl9iKDCaZGBVCor
IaLPQXKwhF+L9M8RvAE1AtR4bNphLcmgWUsNKe8A2QkRKRbitMJyhbnxdE3iXKbkl9JvCQnjQ6oE
oFHw0FIfqFXjuhmjATbQZ/fi3N+b8uxi1es5UxPOncpKuLeiqLgQY7BnMHCrYspmF8l3Exbdc+0o
ZD8AkM9JdFglDZzeh1pUQJiarAuXGmqRHZvVRfjRAP8WEKoSsg47SZ6hc0ydaXYbkVSASJpJtCYR
Iqvorlx+mSBR6KTvt+2OJ4P8ffO4xAwDAGhNHCFWDPelAiiqAstxo8oJREzzRm8NjRjMABp0cbjG
StQkxDOMQortdTx0AIa5rQhj7hTmvRFB3eNCnWNxzRiRLQyJW02uqN9rxvdG69wsfbLWx2w4jMub
Yd035eNt0TzlqCCbauAmL6oJ32lQ7Dj80iqc02N+JJTRsNunkMMjfrD5SHJuJOnaL0hR1s7rAeWN
jJvPV8BUYyOFOsC2FYe5rSClV07W/FRGn/7imDb/PnVMnVD0S7Pi3xf16hxGQArgQR9wzonOgcK6
EiozWmunWKs7KxR8LZyfiokXSJkR7kMRk4pweZwLAN6EIq0h/1PqT2MW7wsyOKK2nFjK+SQmFeCw
JT92wwBJNcoJE5qG5p/P5cJrMF0sW1iSBsQK0XVjWmY9K2m0kI+edm+YuX/s1IUTOtlf5UMEZb1z
Baio1YDvh1b0GKrj49ybh26q/3wc4UITyny7YZSqmpjvVCZgG02BiATKDd46IE8ZyoiFJEtzmUhp
5EAd7mRz34dPf+Mn/54XTYpStVk+EyIbR1J/RhI/KeSooFHmG1YF1gFK/PvIOyfR69tTF3LslieC
stupGcveivDJR7AnlXemeS+EL7dPiS2CoIthzhZ7UpThTrE0VUsBXy+TFgxGMUqV6yo5ZfbnW4XE
Qz4EUea7NEYbZzKOK9RqO+3vxhnVSR7PAfm1V0nTRghlvPmIXKokIWXpivs8fBvil3jozmHv3T41
nhzKfJtSyiK8qmtHBhdNOxwxp2ybqWirK48Xk/N9aNwLKe4ksZ0hacVO4dh6XSHcjwbnIcpR52or
vQCBi0C+zZT0p1punWZMfVF5MQ0eODVPHcqi1W4VsLQGScnwecj2qfUlrji3PE8ZKsNslM4aJAMi
mglI8IIn9Oclesrj0b1tA8zn9MaiZXLrbGK+BZLkMmrgOs2qfIn9fZY7D/2wOFU72NokvcpSupPi
yhNrrxS+KbIjYFf+9m9gHCe6WCgY4lEKfD6R+gly3KyiFeMnRPKuqjB9tBxXzD/fFsI40Ash5Eds
9IwAHQsSagjJAE9U9YB4KRb0VM9Gk3OOlCeJ/H0jCTtXpTpNkDQIURCZr+Fc24WaBSXvmcga+r/Q
iYpG0hyrjUoOLvsVnRW/A1YtZuLXo+C1nuw3J+vQOumj8vX2SbKS6wuxVHyaJjHMrQxiJa2zM+Mw
iarbmWAwGc9WfD+K+05ObF15qTFxpErebekMqHHAgG2shYpaZhOnY2xAujnbpJ9c7Ah4x4QF3BIs
DeWu+9p7QqDvYk8pnV0J9AjO9313CSo+b38BPR4qqX3cWiRuqkVqy6ppL+P3HuxAefkMkOXO9FL1
xyqe606zw/FUCpMd116nHNrptHbAJg8Bidt+1XPAwbTP5qjZfZdgbpAzAszxqvdq0MYM1SYRZlHC
ORnq92p4ahr49F8kjBcnQQVCsa8jc0kgo9FGWwMKQjL5tz83q2h1IYIKhKMwWsZSQoSo67upTuyi
VexKwcp1D0bLr4KJBH9IHQlVx2mcOO9I9hmqWIBCVqHhv5eurAvrYCytCP2Kf+L8PhtitHR5EJE8
IZQXR2sW6koFIVX5MAMcA49iU3y6fYxsGRg0VpHZg3SA/H1jDEU5hsaaSbixytUeypOcP4oAVrkt
hLU/gG/1IYU6Lgxk5LU5QJOxHXaD9thjnFk8aqDxQ6lbzvdyCLJa5T5Uv3daeNSKYyOgyQxAbxU7
XyCXPiiT1wJ0wrIF4clsD30qBKaFORFrtad85fgxOddrN/74tdS5x7MlCWsIywpFjF7rviXvxCr2
83nfdJwdKRIRaVHAQZGxjWiC35buKcm5Wc2jgq3KQmkwLSyMgu6VqZr4Q6h/D3sg/9ZjLq22JQsZ
5yVEzvxKNLitsQsACAHMll1++QqEuoOZQ7TV660NbD7JlpN1CMAK16JFW/E2BsllfSUP6AEGGSMm
G6uX8vIIPCRTPGBZMVHAUCwL3/NanDgD+iTGU0JUEQhH6NMTvhx68kZAYQSPSECFkVXp0v+9Kt0G
PFwthtdciKEuOi2TsE5vTdjxBfqZK/Z940iCHN9becbDq2BdqiA6VBWyE4t+II3VJpervrYiVOp+
hQFBnRfOQJ13q+fywOcFfm/CXx0gnhEAnFZhHPRX6svCipsZa7EtoMIUYbdmIsAuX0wd2bP+LSo/
VUaKFeAgT/fq8F0vB1tID112NtWnPPomy4VLIPmABukU03ynNocRFMZVZIcIKvXY+JX+poavsrbT
xk+qtr8dZ6Srz48cUQe6ByrwaKFiz/fSxhJM4ouhLpVOthD6NNGpnoAjInoJKDlA4bnr3BQP8nuA
BmMplo+zcF3+JfINUs/Gr8BGNpWCqBIgrOcM6QWg8jzVqe/B11TY1SvhFzpX/rSbeTMC19cgEQnK
Q/wPAEfwzS5VtpakFEXM0TrxfxbAw50VEBgJ/uj6VcSADCDNyBKuCUzr0XMPjYzVF1k0SsdI0VNZ
7VbubeC72rH1D+c7klhwYYVEEoDr0BwgS4G0pGGY0rAWdIL9Ea12tosOuqs9rr8kAARgoewzj3Ln
yp8peSR2bW7BPkq7IVEhrxCxF2ths33YWSmvEXGdlhMxODksX8noTtHoNlIuZbWAXQMs62u+Gej/
WdVWbeHzACKRNmi+6N7P22fJVO1DJs2/Jo55Ps0FZEYWEhVwEKx70Iq1LgZ8NU6P/HpZ9VI/g6oZ
lcOyZHIEAynAI7kv3eazZPd7goWleeWbuJd/LO4YtJi4dCzOG//qdnkXrZsy6WFe32ZFkoplZZil
oyv66k2pkASC/Mcco0QI7i64AEFypJF9IksXegzo4/sZs5tHIBIDBbg2KHiZKn/MpwVZBAoJyqCg
D0jtS5MUIhVLTbIA3rXmPhQUF3s9cljZGq9Cxjo4IOkB9ENFW+Qq4AMYo++iLKqcRgwVePac+03Y
WO5tK7we5yPqAKwMPg05V6DGa5+OQKqIK8DSjy74beNx8RMlMMM3vdvXxl6XP+viG0coK4zA10Ts
0ukIWvT3ijshMZIwwXLDa5U4c2yT1YbEWZ3sZ9zZ6i76xHsCXqWOUHMrkUp083oeo6yDxEX9IrRf
E0DQDGvqWXJs1wDBvq0f49OhcQrOBlDEAJaL7jAk9VSmSgzXzpVfSfpt+OOaJk6MMDRgIxXjTqhv
XprgJBdg1VVhGuWa+marHPTMEfKSYxosLXBrgDMatwe2zKk7W9QGVRJAG+10knI2+uJe5U5VMWIg
4NE+RFDpmt6tALhFfMBDKrUXcR+Lb6nIwdtnXI4XMqh7OFuV0OiQFTqq9DVZe7sP7xQMXKLuzHlM
MZXBegFAN4DkhC2Dy6+yhoK5zCnOqxGGvWmdqmz0VfPnbdNiCsFWIUrmkoKwQP6+uRBrq0AvPgfk
hjiM450R68lBMPMFmMh1/RdWDNYIYmLwUWRtl6IisBxjWL4CQEX0iOWWhkdOwbIvFQgNmGxBTxlP
nct/38gqFSUpTKlny3gMmy4YZM7o9XWKTrZNNiLIT9iclomFYzErIGI6mEG2axwsY54yMDpmLh+D
nqcP9WlaLcX8VtlihQ8Aq4NgGxGv7MrKU4A5gXVdeCNuO3pAp4zS0GzxTUBz2u6RMB80sKwLYHJQ
Dsigz9jv9yyXl4OxTxEUDogCMGuAvl2eYteGtZHnA2LnwXw0fFKtVO38DeyjrsAnrGA8FTQkY/9K
o4Jbl62h2meQFhqOeihPyZP6zuhFnozd18lHtMO2kALGitjj7vmR8heV32LVCri/WOuyyKDnpaqg
gVGVmAgnYyLyyxCMOyVIz4qTH4DFwnEwli/jXYD6DrwL/6EcYG5Eq63iCQGjyFyt+9JprTfUnNzv
uvpKfABQVHiFANAGYNCXKo3jMldGAZWUTwaAFffNm4Lxl9ANHsTXxNGCCQkumL2wlY85GF5tgW2x
G+nkwDceOPYTOHFESJ99vD7x3kNn/1x8zpxkLwSY/EN2A3JV3nuTdbJkvUc3QHel44QvpQ5tkaoq
puccCXNSUyefx9WwDYMLlka+EG0uoCrD8hLCMdBYqC+odyIGwaOFrJ++VzW+hQ/yA4HXqB7UnY59
+u+3oz8rW8PYOa5MQERgg4Bmv5nAmYbHCgSm+3ZPrJMAsqxeHxh7jiTWtakRcmgF1oO5OeraXKZR
WhMNYB6TEwbTYfJAPGynruk2br1bf707//7PkSxhrIQZATm8SFJ6yv9U7OIoWQKpclCcyb73GhDW
uwi+jmczx/9YVYELaVT6AeMwrS4EsMfojy6wgT3hrD5YTud2++o+8jPO12NdELqBBSrEFcD20lmv
rsUKeL2RRM3RHORduq873muLaSBbGVSeG2NxA7QTkEEssjjgciV0rnjBmpwCKVsZE0taFrb2rp4n
tSmoRZZAkDQdhaSxpfLttgUyBSC5JQDzmIClk+hqrOoEAJlIPzHQlCTtAVZj3xZx3Uol5raRQUWn
qR1KQQwhwwLetWBjK++pEWxAVHbub6ObdtV3I3Fvi+VpRkcNcKeKFcCHnTZGD0YUz2OSfL0tgvXi
R4qAhXXkbdgUpeutWgsU9pkglUwOqWfkvvxV/xnWtvjwI3nGijzqUOkdEhQ1s6WfHNmMtxZ2R4Fo
CjoejJHSla/ciuVVlLAEi5ZwDy5aYGHvQGYj75Xz5K/e+EJqRbkjKTY3Q2IFfhRygKmKpyWwsaj4
UVTZkhcRVmP18pc8DG4UPoYjj0OGKcQ0NVUGVRfKsVRolJMsqkO8+bFdvh+NT4bg1bzhclb1kACz
qGBwQanhateyKTQrklWc4YSWJHb/UZh/Mh5n753NnmOP5PfStxgOS8aZoYiI4jx1W4LiTzG7GPvE
U2N3fRSMTeGb4Gs1FwmkPPLg48WBo0w5hsI6x61cyvvkUjZTK4fcVXjONBkDeM+KNQe3rZEtBHcm
DBKZBm2MWV5HlaElZMNz2RVFE2iz4cgFLxxyxNBYLLOytFURp5gv7g/t0tmyCcRHkQepxJSCFWmC
+EKWAqjIUaSzNVk5lLFAQ5YosrdOoavpOSdnZAUolJ7w0sC7DFAglEFgXqrudAsfxpQPjfE5/+O5
H4RdDBPjEQNFAD9CeSkqaIO4drg7lnG5k7L8Ia4waDY0rtWJ/p9/fpwV3rBkOQwjuJe2LTZg4otW
gBsoVlAlZ2316oTT2mKmEVsZ5Dg3Oe5SoJKVK4i1JI2QHeM9UdLO68G0UxtoR7vbKjHfY1t5xEo2
8owR73WZ6NR5EggXU19whq8aeFeS+8GeHjnSyMemowNgBmAHQBgiZDKX0qa2y1opNUhKljyRQJQ5
ud2/9AG/TcMKRPhSuK2QUOM9RNlFURaAACRoP+k+2tWE+jdo9vmBm9uy3AhgT3hkvpdXaeQO1DQE
I60sXMCv0du3GexjWKvRXQwhLj659/n7SNcAMjD5rUgq1uEVplkdEdl5xo/k+JuiGkTDXrUnye20
0/6m9rGVSFl+DUw2EApConlHVoeawPJARBFoDqkR8J6yzC+3OVHKBZJkMpU5IbgXe9z490mQ7UED
5Kec1jj3GCnTrxPS4G3ej3Eo3A7MyfEngOuj6Ro9gBUFrUOeZjJDNTDy6JjBQIFcN+nbfkAVJslU
RHY1QHXc0QP1UbiX3AqVEBEeD+BvZz0SnxD9tbU1IFjPHjnk0RPd8DuGKfa3HZIRnLe/h54vjkD5
ZrQWfo+OTmZ/L0y8M2Z4x4UAyuEHIbT6soWA5AWYOf0edAKflafOx7yO7muH0svcPOBOaLKiGspa
ioSiuYVHJw2YbeqLOQg6cDPUR/Uge9LOdKUgvI+c4n+oMjF13AijnkljkVjg3IGwTNzN+WuXfjMT
7uuCeBgVOS80osIZhqCMNs+x8p6frPv5BP7LB4zduauj+8UnPvIzK+e/kEc9Z/V0rJN6gTz1UTy0
aPOlfocee+xIxyJQbR3G2Z5BIR173IjKuCQuRBMn2lxJeTWp1kDwDH6vV3V2cxf6iw8cn6Pp3bZ/
VgwgTXzwiGPjG1CMVAyQRmXKQWyG7OQzUVNHdTAEC6BdvGqBEPR3ecB7uDNqIVi8AyG9gpI7NjEp
j1DGWhtHEbgCcZ96VZ/vO5RgRyE5KXX0dFs7lmFuRVH3RFLFkTGp71gMk5ukKHkWqQMMQ84hsoII
YFrJ01pEx5tueNdGKFcZWfyvjdVdl+Z1lKevtzVhPa71jQy6wS0DHLxSLKiyRm6LDWMPgfKL6ea/
usouwaaGbxVE7soTS7yK9jrSAgbVhcogJUyTRR4bHd2Q0e9PhOx4dtHPPyhnLZBdeRf5kteCyoPX
YCQWfkssFVH6yuhAufku1jwM71wQVpAfuMkfK6hs1aOCSjXlWoFNGax/eOrBPKhgKAH6ihHMh8mV
3WXXas7ffMfNgVJhZVXipjUX2Ap4Ex41v/BS3/K0QPqm3o8eERkHPe8j8k6T/H0TT5poEnMU5shH
rPfSj9qd/TAYgoT0b0DH8jz49W5w4528s75qPzkKc4S/19g2wsV6FdWOwHv0fnJe79MTgSmLfeCj
qjaZWM4c/R5FDBeTV1wiQHZ0Q31QxtPIAHkQFWvMOtLEeH0/bYy8I4r7qOU9KGfsQT7LboV7g0tV
wQwGG5FUzIlqQ+oAVYqBz0f5sLq1nzwSogIgNi/2+8ASly2WeVVJG5FUcpqBX7dYQGaK7yvsRLjo
vE+8Ivgv6Rwhksx1wNHadcC7P5gRdiOanMbm60qTiDXgFKLzMYjXJyHbmeMLx4JYJwqSemAeEEYL
ZGSXMgTsGq3CjBPtvN8kQuAX9RI0sHRfPOZO6wqcKRtWvYjwI+DxhJ4wGKCosCAn6pymC4Z2xUOy
+83FCZ6uk+7HB4XzsmAdIDoQmLchoza4rC6VM8dWk9oZB2jAPpryszp/SnjUduwD/JBBR9NFgQ9E
kFGEn+LuSfyL3jOO6+Pfp46r1pU46UJ8oHU598tJ5K2y8n4/FTPnuQXlwIjfX69+Ot/nJSdNYNUc
LhSgLAzrDDKId/9jYf2DtEMd6Jy/kOaouNPPvAzo/7Cvfw+MfnWYQ6MNqwKFQPr1DrTauNJBCAjB
GLeHwUomUVqVdIxPgvfoXfeNh5rVIpdqBlsm1DkEIHLwV0dxCHkOL3Fl2vJGFBUMRrXP8xYI+k40
naTwKEjBOlY2JxqwMpKtPpTDRPIa5gvRp3XbEwC9nNQN96k/49X4gyhmHuNv046XkDAfVFuxlA+J
ZStLVfF+jPV+eCQmohR2dkqeCfOlGfu31WSa/OYoKZcyRqGWlRTiLCHy5PpV+nMaSoXMuH7YBeVU
UTyqLZIRPNrmN2FIAFl/1NGrua0Ga1T5QgrlWVrailFG9GhdyS925X48ZUcATz+vR/Vr7U3uAqhX
u74zMLHEvf7JN6GzSEzjYaoQU13X87VjlRddTspEZeZHSWJjzc/uzCdZ4o2S8ARRho/5hzKvewia
ZLIWiwtYSlxZXZ9F3oQhI5vCHgUm18mAIVbUqYSmGOZCMkkqR4p60i4LJp/0I3mT/wzzuxBDJTFx
o6vJ+8Op17/3oeyAtYRjGTwJVM4yVmFnpSQzq8WHMX2UuIUXRmp/oQL1TcJErJccbU9UmgBP+oO0
v+PvBKFEBksPXu280hYj+F3Io+JSJpil1ZI7ZGwfE/lYSA+msrvtTazpkwsZVBBKmkXKhgmPwN5N
n1e38AxbdrJj4oVu7Q0n2Y0PESZBZBvDx1x6RYaRXwinQpIVTXo791CwVP+JQfS1Yv8AsBILjwyI
d5BUYBKTuLS6ichRYqcCQLwR2mbESfF45kfFpWhIJ8w/Q0iu/yjqx4FHGP/eEqZiz/a06CteHlcr
XAl6Ihkd6Jz8XsVLL9utO8v7oQX5E6nEdaZt1By/YuUWF4KpCLEspY5pRmgGrNwDiRH6A6EvSI+4
pbzb9sh6XqE/DGo27KMizNN5stiaRqSSCz8eq28yJoR0Of45RnnQ6+OvaG0Oitj6aVF5VSIEmlS7
upWeijXyCpPXBWNaDQGRlFGmxwgY5X5LaA1WR/bscuNn3Lc2VmhtueLhbrNPdyOG8kDLLDGuWgCn
bAFdKyE0LXfVvsLjlf+SZPrbRhTlb4MIjQQCkmfNki3ph8F8q9VHOeVVVpmusJFD+1tnYUQvg0oi
eLfK+YcUcWaGuYdGOVuLKaQB0/bEJFcfsOiBcCYDa+Mdf3mHYwZ057gqs3bFejKymg7wQ/OD3E62
XjzftnuWECBew+QxkY6BW8rW5mIu8hzc7o7YnWTzFAsPE2/QkOlaWxmUodXlAAoWEqAmJ3uLdhg6
cdUUJRPxVQhQcfOjT9zKBfnQdMjaiqQMrtfiBYBBENm72EN9yLxxJ6JiEvuqiwjySooX2mSbXsi9
O9+3+26Jpmyw1pIxbcgLFbRvB2tXv1r72s33syudOqcKDI9ET/Un2Ad8lG0qe3yJnMrHipZ7+8sy
b9jtGVCmmmAxpCh7mCrpPq/uvrOTxpk8IJR+MzwF9XgvctY72X87/A/hlPMB6BpvP0t4GJLaINmr
W33yuIk8wdG/dv7kFmjJtc5i50584tVBWVnlRmt6o0k1MkE2ydWuBuO+Cdod6X+TUuTt02UGgq0c
Kq2MwPshmARbtjwpvnZKPHQb/fK83gncbIVVFCOw9P91UnrgvsSQXQlAPKDT+8Xbgr4NerY+odeG
D/1o9oVb3/2mxuX6ESvz3EomAXfz4u5NuanKBDakBpO3usaxcgroGd6vqJXj/33inCqZGL/hPAYV
jhC2Fb1WoKmcWxgy2SniKUofKtkd+3/K9Filn6v15bZM1t20VZGKToOUWTOgh8mwUW7LRWtjpMEe
pmO6Pt4WxHpAXnxGKihh0WEpUguSshfxl3JqEZrQfr+rU3zHySWt4fwseelj4fMvE14QNqiwFA3R
3K7oD+C1paIAaDeYEQ79bL86oV1hYH/4zjUe4gK3PiYVgIDkJBU5eeDVli35NSxWA6XoUQV1UfuI
XiMn4PFUpGHiMolcl8RYyazB6M5ufx/uR6c6led0h8UO9y+KRPigZJYCJXlg+FEPv2iJyBo4BErl
vbC6ZrMXuDsWbA/8kEF5IN6VZrZ0yAJ6NDyyXerGGLTO9qH9m+zqLz/ahzzKA8fZkhfQd+GyRgs1
djJQE8/2iJp/ey583loFO1h/CKN8z1JMzKwR5WS8LEhvLNmrvgxu29ued00xo7wTWv37oSjPU9U4
gXe/W0bylD3pL/KhfI6Rh7Tf50fdDm0xtt/QuUIpsfLN/6EI8U5Pce0LH5pS7peHmaAaCTRtXXHC
bgxx/mg3+lVuhzEI2jI0OWpvedWAHYJVX8w3LO56x3/as+bAL2yWckqziFohn/BDSnSvpiDc117x
3Ad8YAJWJXorSaW2g9QhadSZlBmxW7z64QsZbRrt3J4qHPh0/1ed1guB1HNRkMHeqpOER8T6U3H4
XVACHOXutjWxL4x/P6VK3fx4mGWRSvCdi/aHAr7YSPfq4fOq82Cu/o949iGICi9pNhvzKEKf1g0D
5Ueya4L8i3A3IINC0duL7v9igujiAKlYk+XD0q0EMn2KP6nx08yb3GdWEjYBk+4QDaq6jnmLo1MD
YH0jnWneMKq6SwIwPC2AzC+9MjBc5OxcGj3y02/4H42HuUZT1Zfk3da1tnW/upZf+iQh7dxCft8Z
4w+IseYcLo6TijqhteaVtkBbzZ68GUNp7e8mcfoWvrdPLTf2dE4GRcLzlZ4m1kAR6zAwRQ9ltu2U
lkIEmUOb+P04fAaspW0sIscHGLkM1rMs9GF0TcXyPj0+WxqC0jYFBo57PfIbafG7oTmXsu6Za33U
Zs2umsHRlNpWZexN1IWHEpU3AnSp7gZvMNKDpaWFrVvJl9Vc3zD029m3vZSxYHb5CyljHtJFm+QS
s8qkajUK6A3YxWfBGZ1mP32Kd8MJLOrH5iiLzm3B11/gUi51gYp6pPW6DrlW5tfrqcBW8ciZxLu+
Ni9FUNemrJs4+xYi0n2Cqli7WzC7InKvTZYYQr9FZhslWXofgNwk/8BMSVq9IvN+RbpfRtMeWwIu
jhhuVrvcHJ6UPP1aDzxGBcYVhdmjD7k0B44iJSaa5LAtuZp83Jt2NjxV6TGZWxsrHHZpvcYGiMfW
H7c/HONJB7nYLyXtFVUGJg18a6PvMCnNWEmY/SO1ncXrAL+XH8msWh3wIi1x/Us3vRRFGec86OZg
WhAlR629xMCeE89CdaizTxhM5nkCyyLRIQNVOxZ/FMxQX+qVA+IyqlsMak8H5bXo7NxN3fZonpZX
wHOZNuHU0888Tj1mhNhKpW5jsZNTkGFDavtjae3saU0AP4Nhr9yP3R6QLXYVu+lT8kwyWcBX8feF
r0M+QZD4UJu6p6VEAu4maltOte4lH1UXPJj1xFVR+BBPqxM5fcArPlynBpJoiNgAAvqlBowwKuLn
1jwuXU98v3qu5dyu1EOhCH5ftPvbtsrSbSuISidlzUoboYIgQQVFlCbac8y7MllWsxVBJ4plvPRS
BBELUENRIFY7O9I4gYzRir44MNrVl9Xox1rHWtb7PMwh9evjep6B90GMsuE+bjjHRhNadUspaPoK
nSbHuieDsM1dFkjB6GGP28sP/MI3y88NGdSlBEVFvVrLlSoxtpoKfg50RRulaW/I1FdN6X8unSgH
YKdPOTM4jKwbJ7qRSN0NiCqTBXpW1Irue6SNQxC7ylPyvlUNPg1f8G8bItNKgKiowNp1HdATl7FF
UMdmIQDd6Et/s9B6XyrFGeWFc6cyUiloZUkAqwKABjYmKMcSiwgMS3FGPtwEmK7MK/U7fD1HOzcu
2X1ba9+YA569MJXbSKW8rNDzLmlJlM46v9bu5PmYhLwdIRKF6JtgqxnlZktkSE0DlClHuZ88yU0O
yZ2FMUKCmyXurOfbX4ttHR8a6dRVgFu+6RQNGpGkKMfOzoRFpBRZ8OSiBh1oPxPuoj+xgBsK0jtj
9ZRjdmGESDKA1mlunPhkhHBxe8eUnCl0yjuuTKafAxpJw6I6psFpBL4sjUzdKuEEYmAG5IVRRDto
2kDN0hv/SVzpKzBHb58tTybleJUyrqlQkUl3UfI14bU3Z56tEHu7PsoPtSgvKDWlNKIOR9l4i4OS
uh09yR7B+QAFq1jbmFHC0FDhZrjTH9aft9Vj5tMA+fj3TClnUJOhrzFbRgpR4NQOVAf7u3eE7ExF
DrG+9ORFyh2eZl8QG6mUe7S5KoeAOCSOP7qqg8Wez+Y+Ac8Rtk0ArurdVpL9DbHhiKcNdvHpVw0w
GyQjIt9QVUCY0Nnp+HxbADOQYd2UgGpi/RqrmpfxshqkLtFqxEuyD4HleJecoia+V4Al3HlAs3tU
eVc5Ky3ZCqUyISzVjOukoYFf5ta5lwDdiu2TvRJruW1V5cI5RNadt5VGXQlrl5ntRFYImq445ZXg
623tq2qyD2chdYYhLDgJLitMbwWSr7rJ28V5nYq+hHqhunzR6+7nrAtHXeANcxBTo70P+G5IofEa
ArYHZYqTrg5WSVpaY/hNXh25fItlrDoanTNZflflQG9QOJqxP9y/Iun0yNKjdS3J/IhmFV/SNt0l
kl7aiRT9NPLuhWOaLOPf6EcnRyCZ07We8NE2v0AV5GnAcBQnO/RxqxNQncRXU+6IOSuibWVSllla
OeD0yJlmVmOnuaG4VtN9ksZJBbN5ekoFYd+uKacRw7YXPGotEyN1mMS+tBdUJrpQG9C6qywxBYpx
fR7BbWVLAo9PjyeICpnymo0o4kFQOKHIpPenKTqBjoeTHPGkUHZpRGsUdxVKW4YRHbt6eQPK9XOf
Cb9u2wfbrf97aoBhuTy1KCGNbdJdSdL/R9qVLceNY8svYgRJcH0lWatKkrVYkv3CsLxwA/edX38T
6jstFoQpTKtjJtoPjnAWiIODg7NkHqzod2qRTQhu4LgP/XqSlVeFdqFhjp3xNUBMgK15daSLIVON
hTnipAo9I86+dMXsW9XSg3+9bLw6tLyyrL5dXqEwOgJfz9+o7DiuUEusz8xC3K8sylQwQ5qg+mFh
Mg8DO5tkK+vNF37RFRxnh0WSaovVYJFalX5XRlB3aXiYDtGhh1LlRKb95eUJnckKjrPGsOpAV89U
uvVO+0PVp4ZCqbugX6xCKnUuhgJDNca8DO1DYaxxB7oUTKx7ue0x6ED2Ue2Fj+YmMjwjYK+txgeb
v/JrlEXswijFAePSf5C5u2DQMiuyWZRi3OGhgMiv6Dz6Gv+xMeM17+1f853jq9KWaqHrXKFy5mph
bN2kC1DHCflkzRsG6cKEp3wFwdlmGLbTmI+AGF6cnXait9HXwUUiZfFZL0X0EB8nxSslEadsHzkL
1SJjBhEmbtZEq06RU+2nfv5JY/BHx9nusnXKPiFvnSb4ltQeUHjAPuk1AUtGYrqbyyD/5YS/mwfn
K5dQVUDxhvuGnrIb9jCIdjVyQYxcGgoT0kwmu74+hAzvm8aXwFp3LswyYt8P7NYHAzU+DZH6r+GY
HzAltrNkV4HYo/y9PL6lujRSzYgpu05DR/eWUjV8tF+rR3WKyt3YlsZmnvomuPxRxTsHgjHw7ztg
5+JC2jpB0IysKephWr0Bf8IJ2qSHyxBi43+H4MIEMk1Wkjv4jqX+fe7nH93c+OMcPV1GEVv7OwoX
uGbG4s42C0aq6o5OT4ptBXbxClIKSVQnWw37oKtrhjgKqacWqwnnbBu6ybFv252NWOvycoT7grSM
QWwIyhF+lDeL0OsK80MyMs3B4PO9kjW0CL/XOwCfV85Sy5nfquqVW5yKEpQLJpjuS/cOZ0TiHYSG
vYLibGxWJswYscnLJMtszyqi+1Kz7us0up9h1l41y1II4rWBBA6zlvgvYT9otUdZCoXdihk18tg+
RBc2ifI9zwfPXVrJ8RH7JIjF/weK83xx3kwRhiyRsfs5bsBvcMX6upajumWOXd5NJrS+FRznAnt3
watiBtzi/IgwPx7amddakcTTSlB4z1eGIQbd2LCMoyGha9E7056+paZsHFAGw9nFMMZQ9U6YXRCw
pZBDozTQxHi8fJBkIJz3WfIuWfIRIPlCr4ZY++G25Nmc6s8d2L8Nga8/aQTcipQ9wHTtLqOvxJIw
84kP0fu/z/mdcrFoQxasozXSzJ8y53ecF9/HGp0LKkHjm+uUfy5/ObELekdkX3Z1iqLWadIpB6I7
aoesCHd13kuCdvHmIMvHOKMw2s9BgMTJdgsTBe+oCJLoVxu6fjeX28vrkIEwb7FaR9w641SxxoiS
PeTU6Mm156NWp8//DoZzOnVeZzRjDSx53l7TmXzV7fqnozj/8pNxDmdUKstJJ0htz8Z4h3fHddO4
t9QodpdXI978953hHE1tOY6SsfmCpQeR7GAd506mtyT20n9DvFWSV/uiNcbQ0QEQdovRMYz9qQs6
D5yDHZufsQDQB2KEGkrhyIKeWwApWjOzWC9OT/8sZg/a/dADiUvwiU+2QuHsrG6VsCwiJoKumbXn
NpbqVYsumRcSuoEVCGdlC5RClJZ9NMNpM3DRaRBuhvawZS53CnWSjZoWn8lQrBA5g8O4TT0q4MD2
m8zZKzQ+ZFF4tWSyoqjwlEJ8wQG9L95/fPRLXdBlqkxrXVmaTVgUry2kqFyr/Yxdr2C468DWEjRk
EmySnbXBMCSo8uqS0E1o1ysILhIt2iJXlQQr0TTFpy4edokKAbrdFMpOkNgY3r8Zdycs7QhRJBtb
M6TLwdTtPUp8V6PSz56h1gFI8iT1SfHKXLRXoCKKLg/OKeg5yZOWtedbGfWapjt2Tr7NLec4u/X+
8mESB1Zg6/5/LN47VPkcQr8CZ5bR4THSo+irAS7Xk3k08d6zv3UyRhShx1sBctHIZLHisonrjpom
MotqWhEf6fZCIgcoLiKscDgLhLTZ8hdJRmHtdVBigSEDNIaB/mjctiew54DFxg3KjeRzio/X++fk
jJLmKf7f43PasVecnGNzi9Zg21t2EVhXxgDK5V5yGy6SoyCsADmrxXIWOpqjqoUNLGbYEuxiiZEO
/bHZzCC1UQ66DE62hZyfdxujLdQKW5iq+VeHup3nJDLJM+GHBHEcVNxAcvlBqsGYylitWNv4TPRr
6H4+tr154yA9fHnDZDDcZRIlaTOPb52+MT0mEdpRmvIhTQdJVCn8YhbUddDggIc+r9bQDNAbcRy4
Q1qUqpdPuuqBM1ZygwjdxgqEMwLSVMbUZHCIYZVtDGQT26g/9O20Q2FE5jbYKf2QtFlhcSZQVnE7
oLyCMHzH+idAsLsrUAHRvdlrJfk14RatoLgtoqTKjIL1w6Ztep+3Se4RC2Zd2xLeVuHnwyP2jaeM
qYOcRy/gtQlNW+lRAGy7h1LLN5PdPWp99hUMuJ9Z0gqK+3qqO0M2J2WXcFUHpTnekwEqFHnzL2G4
L4dekDpdHMC0o3WwjazxHOuPPqSSeU/BhwOvBNhNQBELMgKeLTsr1LEZWeDvLGhXM8fxaDvOl4VA
H8Fy/vmSzrC4KMlZCoV2BlxP1DvBSPQbZHC29qJsLrsF4ZKgXmmAuJUQdHyc2wLBOFcULjDvPqI3
YYPxftz8SUleqqgKLkMJXANYG9+huHtKmew+yllwoSpkQMufeq0WVOLlRF2bZyDctZQ4JAZhDEBI
UR6TuaJBUTbHuo1ekrB4cDIX+bzWsoPeBCtR1xfNplxySUgoOMeIi0BjgV4TG3/wUU1bj4tuDDD6
aNp3w2/LPM2FLFEkCNXWIPw8sFXZ0WyZ2Dg05nr1OOzqtt6X+nAiNb1OukkSZQjt5H1NLmcnZpzC
tY/wGdlSBEt1tKpoR+gu6WWd2kIreRPLJFA0A6HwuUGCi8YZaDjC7psOpOLX4MCX2KF4e5gc518I
nLOw8XJL1HxCGsJQIw+ZmxeDtU22svS7EMdyIQsOGkqgsR1cPUfbMcl6twJOVkWbeBl3c7cZO0kE
LQPh3EQ5D2nXjbC1tNRGb9b701R3Jy0jshSocF9Wq+GM2ojBgjBM2JdSy7ZaW9+DhPnwCQfxDsFn
CTNbKW084Nk7xz2Ws/OjDRPJdS75XPyj0FVKcAOxo5lq1lXjVF+UodvVcS/xAMKPZYMM1GUMEh+0
cgsdKajaYB8rt0EmPn1Ro/ozVryCYD9hZV2xjVH9bgSEOtiP0+wWuPI6f8aSLm+K8IutcNjfr3Bm
vXIMC/kuNFWOv6zEvY4MMPyqWvWZ+26Fw53KtK77qqiBk7j2N9osPXSGs9t4HLb/bj3cqaRI3uW5
BRyovd0klWX5XRwdyj768e9wuIMZjcu0dMis+0as/E6JepOEU+r1XfJyGUdmaty5jGqINY4l7GDS
dK+rQSo9yZhXJCbAT9I2aDwai5mZQK5saKX8IuqwK4jzmeP/bgG8kksYKpbSEMCAiWSTZtF+qSWX
mHAhLrSlmdAVlK64S6zvXFcZ4gUOxpm9ItyGmobU3eYTG7IC4cIcyLmhzkYBUlVD64VFbQeG0smq
A6KHMIIpdFkjxgAXAL8WQ49KHaMreDbumLA06+zO/CGGQBce/FsZB5Qoe3IGx62KYE+qwQGcHX63
duaWbp1gbm612B/BhP8/TWywUI17eWHKyHXwkARX5Qc6ZbvVYkNRbEA+tLWfoUE52rj+hMamN/nn
/2FGlZ3JS4jcIvO6GN20BaJ2G94h6cUI8YuH4QuYbNEU3SB9eNRmjxEcuQfZ/SrCJqD3cd+IHUDO
fu5n+14zB6MN0W835kdo/V4NA3Y1dLcIsW6jgQR93z5ctlRRTEcwC41aI1iO8Bo8hzTiHDFkH9eY
2qNeVqNdH9XG5dbsZBKhQuthgtDQvEXl+YMSadtSVY91BQ/2a3XHms0LqDY4p9r1ug1jogSXzeWl
iZJiUJt6R+S2smoKN4/iqEaeSEVztL0vj9pVtOk85Xv9JqWQZL6sX1jkXtaY3PccwzlKiIZVDuSX
GxbeaKWelr9KVsZ+OW+kaxTu4h8UVDbcFiim14OEo/W0fb7rvPIU7+OjrEgo6qA6+45szavrH3e/
sthsTSxr2mNuNdvnd2x2arqvQVFP/CXz5v30TbJI1j74cZEg9TRsQHyQfskgXFuVIbbP2HUH+pBA
3o1AUEAJZHsmIOhBqooJKEMsD08l/r1hK1rjlDa4cKCz9hj6beT9pWJn7+Otval/9gG9yf30lU0p
aBgTY61B3Y7uWklSRnSPr38HF//kyVIZZpXWfmFtEu2kUkmcILww1gCcg6EllN81goW2f9yXars8
U+h73Kb3GHzdu/tS9soSzKuff1jm8FaWE8+jO3QW8GaQtaUvEWYDdAyyvDVX7UqQmsia4oTHb7WT
XCRk927cVSNb4Pg1hAZ82x3iQWaYLET4YJjvIHwPNjrZs5hG2V+G6T6zS5dRL7Zfqp0sHSgg+jn7
gnwLNsqW0RBqWBA9jEeIEkF5cLpyji2SkGBotc03exyu9Wcllc4+iO6GlbUQzn+qiWUoscN2L7yJ
omNb3urNaZQlMcTuZfU5OZcZNgbaaApY/ehjKBMUHGHQ7Nl/f04ILLSNvu+vZM5FZCd4++NtRiDK
grzXuWGWDdjATCgK+2OLfu/hd57eZ+3kSTyYyE2jroNmT8ak9oG2b7H1oatsBC7WNQQJw52xYdGL
xQbUwNUCXgMJnmjDwHXH1OYcKDHzibycLkYcm2BqtWhQP5WtZ+6Tu+4q3KqY6r0dA4iJ3E5f5TQb
wnOOng74TigpgI+e+5y2atImUyMETQ8O/lN6C3RjGTEUisdQb7gzTvS7jMWV+Sr+FK4xOWcZTkPS
zEw60EL1y7O0yj1oo0lTMP0ZdY9SuUKuIEwm+cZCw1mtlPOgEYgTEk0Hqt1cp+ZtZP2yDclrW3QL
rBfGOc2pURUjmqAZmFjNlo7QBgtdCYQwNFpjcH4yN7J+oTOWYdzN/rzJ99ldWXvNVedZnlp63Q1q
G6/OJ0ppEBD520x4x2nXo6kXJVBnNT30xPia1rIqgMQqeH+ZWmo4tgUg0v7FcJ6QHfFnsASk5TPa
gnaXz5vEFnj/2MZxSwj7iF23a6BLOBW+Wcg6hkVvAngoTI9jNgxDYpzBherIqJIxgRDloReFT3mr
ebpyhJjfEt2bmSQDI7I9pqhLUIok+gctUM2aexIzYsYmMzytov4S/7r80YQxiE2wEMzhQ/WAz4zn
S+6msYI6TX/sNwQkYIwFyPrFgjvjVeYkRJwDuo6pfxuqjlgXn+xTl7xW0QnI7k/1yb2N9mTv3mjw
TsMePKpo3yxuNvgTVGCNrEVM5BXPsLn7c5ndPKbaWwBrzZ5DPRPVaogx+ubdXHpgmWHkNp1sQkx0
ttEXC5oD0OFj1oK/22ZT6ds5MRhJEGS/fgw6CJTps/t9RFaAWL4bGDfJrfL4z7cVl5yjQfwM0mdQ
ajy/Ud2uJMWS4yHZ4oHggNop95cbRiXX3SkHmSaD4ORBXwny61C2Bx7/UMZcPablTUQmKJFb5Gae
nk39+fKCRBC4uC2EBy4UDXnD6dC/nhRGV2MkLPTz5CYdfuSy+UEZBmcg06Q3GjqHaiRUbif7kRab
MpYEqzIILrhyMC1lOy2W0VrDflYwJGxPX9VllLxcRDAuq4eyAEAz+MaafiZOOGtq7S/h7YC5apMc
e1tiYgLfRJAZ0R0b5WpWujm3sHqACi4tSe0rFjxh/WLLtExFKQqQJBEVjChQK0HS9Byhc2ZwefQj
s+FM2STL27yXg2mvUTlGKPcrUkoSQcT2RkEHB4Va/Af51NHRh76ZZ1hZD/eg389m6jXmt2HY/3Nr
ZpyE/8HhLC3ToADSzxPDOWU9iCfICUV5/zKIyOGdrYbbIYWpFCkNVmM/jOAk7SpQEyaQO7QInkcU
hItu0MjcncAqDIyYmHi9Y9jE5mcarCmqEyVcar+Zm5/InyHdQqPg8sIE1g1hHtyJADAMRLPndhHN
dE47sFX70/xljP6osJAwk7VECiIXnJu3Fj9YucP3wYW9lebKbCMJMZZBMh0LMAVDR0qJay8resmK
BHa3BuPPqznEqEskDuyhnL0wetD6xYsgGx0fLn850e6sFvVWql8lAKBMbalRi0VNprGF6Oe+nvvt
ZQjZUjjTHhXaoq0KEONYbxx38OJ42dcURBKZLD8rMnADFXcXTzrNBgUWZ+CqNubJEFpgGYm9dtNg
fos9czK/TKFCpW+ro5zDVLi8FST7wqsvqDZW7SgNltconVc5P+cpw9vjZ7i8Xv6MIueHtdnguULn
FtH5YoKFR8dAehfO7zgxqdJdGOjgVeiRaO/Y0IkkeBbEtUi34WZFiAL1cp7SXoszOhclBHwTlezq
utz06nyFB3vvoaM/Roc4BO8LU3m4vErB1zQ1FEs0iDO6aNrmNjDqFD1TChCYDXqH0ITojd8ZmNN3
NHqrOI2M/Ulg/gjCVIiz41r52H/cd2OXdiOoXAbr1S2fq0FyjEWbdgbAGX/ZJVHTTIwrJtvOPihN
7il8bob5YaQqpwVZShnXJXsZcs/uM0TuC7qTW6kxI2+prbD1jNbYW4X7w6HGC1rXDsaQjX4+dpgy
1OtPlG3PoLmjUCDTn9QFFkuXG8P60rWvy/Jy2T4Env4MgvP0ZqyYnT4DYh7MTVdlu6xwb/RYlhgV
+HrAGHAkIDL52PNMnXBsOgajt6c02elQJgbjW6LW3pxLViQ2wb+heE+/oG8xnCBt7xtF+oN21Fdp
IimpijJ4yNKDAkNHZPaxfbWaS2Oe2Bt1eGFcTK1f38+/O823gr704ns22Fph1sNbZCUe4eJWwOy4
r5yj1tfaSJhsrhLHX1EtCCjN/nnkdLY2tpUrCMMwRzxkATElxrbDvMqU294QFpvLhid0TKuVMHe5
glErWkZ2jE+Yhc9zuUsH7ZArTTCEvy7jCA18hcMlfqauzo2mxqTpkD/i8HrdeN+FUiERQelm/dF4
fRhMDoSFnrGP1k2/i0b9VZT5l7rFsLG6HJs2DNq635VGeJ1FXy+vT2IRJlfeb01raBTGDqSr3bac
rC+odlDvMobkG5qc07W0YV4WRpk1pody+AYl6iCzZYlG2UI4PwvFQSTIUmxUNWEc2Bl/9Jo6/8uF
sN+wMroZgxeRlQGDWF+nbq8Xj70rOT5iu4ZTQEoAxC18xAS+4lAb2Zy27UDfQv9mTl3Q1SDe+sRD
Fyb3DsStJaHVlFImIdxAwcardZJ5dlnfdrotCSGEvnsFxKxj9dG6slGHXgFQT7XduAy7xjB9asR7
c3J9m2af2qP3dXEujqa0tNFPj46Y4ZiMlUei32UuidLFBv2Owfm4wTEjQ2PqXlnxNCanuNpFsu0R
pf3O9odzcOC/wg6xdZDF2GRF+StMsw3mSzdlToN27LZxWe7VFNkp4mIEzQpyNb+/fG5ltsj5vn6M
qoQygTEoQmMs4dlxnsJM9ZTkE2NnWKuDG95ho0Z8KO2GaKKvGLtWW/zSo+3iWEG4GP7l1fyXL/qO
wrmhpagWzWLDwe2GsTOxwE//1m/1bQd9tPL1MprYHb2Dce6oLkpXKQg7XtVxSp7BCiWxcxkAd36L
WQ+NOsFqHEX1yDBe13X8fHkN4pP7vgbu5KJelCY2k9rtddMnoIEtTNVXmmWXuKPvZJ2EylRsbu9w
3Mmd1EkfHAVwtvbbjNK9644eTX+V3bS5vC5hSL4yN+74kim1DQ3m4A+qPvlpEtZeGU1+C75db4iS
2Bs14pWVAp5kXeI52Kn98BpYQXOnGuFyMSD1i/lkurPrvaM8JUru9cV9R3ZL3GwvL1S2gdwBblCY
mIsBC82s3J9R5Ju0Q+F+W8obo5SlYyQfle+tnxczbCwHgYSaOZXXDO4xUgzH00h4E+rJDrOYt7Y9
ByVdJF5KQIkP/Uv8D1S78IpQpj+/YEg2liaaRhGx72ZMaJ0WqESlQaF6FN1ob3SObFiR7prfMg5q
sUsx0W2n22BwRULyHDopY+cvthimoY7p+Y1e+O2WEV6rVzp4aiSDYsL9XMFxJyTUO6LYCfazNJBN
sbWtmhHFU+vsgNn6hwWzjJftR3jPrfC4g1IjuafTGNa6jODAzV9sRKK5IctIgnlddCosRDvo0dLM
D12LqZqGaCnCjJDakY0ShV/aPP02OXO9nfOQeujZDhASbeOl3Y8x3XduvJ1ou9N68wS72iQdmrmM
KVCUbFOZS6A4CVjOanLquuReiYunJdT2o1rviKZ+UzJ9b1X6Pe60nTaG26XtqFf3Ze5Fzng082Tf
DPlNYyIprzolpIwGZHM09T6h2c2Y0e+zRR8wYuYlSxroU3Hl5uWPbBxOeqrfhWF+TV07sAeyXWiy
H+o/1MSsp5ta23CKvowmyLNs7ZrE4Qbzp1tDi+86qGca+QTyvELDXN54ZVnkdjHsK9taHvRuOZCm
u1FU56olIEWtrPteGR4HddiOsbJBR/s+AZNbP4MkvNZ2RVsf7XE8RQVYkuw69OmooJM22hJL3Zpm
hCmBDjQPeP9p0z7rLchpUq/ItGulhhyVEn9FSj8wyQBJFUwq6KXZb520ua/7/umyZYkTMZaDBDcL
cx1+NqbP1QKNW9hyozcCPdG8eNQ8J90sdN+WWyu5NrO7xX5O7L2ugNO6/nEZX3iSHBMtzSaaWcB7
cX5wdZMmo+Mir6VQs/C6ML3Si+IxSvLATuIXq9B3l/GEJ+kdj6/kx3U5DG6PBEZijZucQBKzAFmj
LMSRrIov5qOLHbysJVDAq7CZMD8dL69jQfzQuq0+lflZrYiPppYI+V4VWMNMrkAUCXGBGhPvjSxq
Y4ESf2OiRooUsoZcv8XPDyqo3GYpE6RcbpWH/KbfwXDBVYN0HSTSt+5Bl/hYoU9fA3JX9Fgoutak
bOTubgg6COBBU+k0gSMOZ34rzZCLXJ9usU5tF2W6DyW0MG5AjMFGhJjiTgMKYLRNlydto6ENSFo9
E1mhbmO6BqlV1h3BXVdjvcxNwYZYo6S6UVtn52j1YSmJxNh1UZSDhgiw8yLtD+58Dic3CnuIme7m
1La3rllu9al7Ivn0ey7moFLRl5234KO0thlTclqIr7T6oafJadGHY129QPxja3aLb2nKRl9mMFYu
nTe7TVDk2b6qzavBNE/dOD9hOvOxVMHlHMnCa3aV8mZnoA3NtWB56A3j4ncMgw3WzIaenPa+sohn
21dQvvDMVlYEFMXxayAujndbve+UEECZ+n1ENbOS8tl/RNBd3YCvQ1YdtCt8kNIP1pQuoP4C7XSC
Vg7zKrrTv0U7pgOsBvQueZC9fQQdFeeIXJxSum49RQ0Q0wNrwIwfkMBYUkwPoepTPU0busG5vcc9
ddnJftyzc1jmHleZhsLRwmnqADsPQf+nnqBKfT3Xm0+AmBjJZcGPQfieQScsaeioaMdpwuscMUkX
bqLkx1So28s4gtoZVrMC4hzsMIGrVTOwmibQtkzx1Y0854D5zoAx2+cP4Jp/lEB+9A/nkJzRpxMO
3cDIc5S9cYRGpp9fR1/R8JmfmLDUvNcO1tf4H7/6zjE5+yczWeaJfc85ftZ6j1qbbnCxg38ur010
COANQKbqQEQCPvDcNqIR5AeuDZgastva136QdAiKbA+lQDa9DDIex+V2yyYheD3YrG89WUETGl5i
72r3tlJkdDMyIG6PlCm3FCVmA59xeKXScuMaOVSNm+a2rxdJd5vgLoSA9mpV3OZUS1RmLbgP0JBr
7ZIrUGqpnvrA5k/0fXgjLU8IHccaj7s4NC3XFXXGLg0vQ8C6v9Ig94vX4g9TGITIDRI1Ueddtgzx
IqG8ARoRtLEY/K2YgzAMkQfejzrmJsw9k9gbjmPQeIw7UGbuH5/J+KJomcHlq1s2NJrO7ZCqCw49
02sk6akOC3+idAv1Fq/T7+yi8oZ5VyL5IFkh+0fPL7NzUG4bo74dQSMAUKaZyFxJvAVrK0ZRQPm1
cwPZWIbIjazXyO1ikipx6kJtxFcwuFD0G2Xe1ZnlX16UDISdk5Wzz6pYSSqwmviRtndtI6idOwU6
kJdBBM+U8y/HuQ3XbA1iFUD5SzUF8tM+psT1R9Tp9C3FFIgp8/tvF8ilzeLizzyxwfXAdC4Z5BJg
fuFV/aLcRycF1+dRvXVwFHQv9tLr5VexUx4JCS4vWvZlubcRnSPXaHDs31gSsuxLanTbnsrGvSUo
fJ01QS/DGL59WbKd7SdLCSwiqbMKff77WeObaRQdXZ2UmX2UdXvDxojeYrgyxipBxywzEYuNQaGt
yuQbqharXywjxOeqzTeG4mmfvnaqN48eYtog3qMS4feHBgJoyR/3i+wBIVyji5w58uYwc74LSp2T
zFUZMVyy7DJlR+nrZWP4GMpjde//Pr9N9UjVepqxunT+nTWOVxs/wuKo9buIbCxZdlR4t63AuGLk
QtUpKQeAdSTxYiVQp86PJ1Bm311elPiegbwjiweIafNN4lY+Ly1CRXbPWEfDJ3tr9MZvWem5d2xe
DR0T1/avQlZ9F3/Ld1TuZCtLnlpaj9u0Ac1TDHGUoimOfXeHRlGv1SYvVP75K4bt3jsid5T1pGuK
QQNiVV3bPUisJ6+a/gefJVoZugqRS0Er6McWamWpHaq3wEEGDeKjw6k4qb4G35Xv0NOw1e613Mt3
bByQDShNPpvngWA2Zuja11k61yNyLetfw10NNYYY0iXCr2HSgCQv/VDxtX9erdDBdfK+ZO5mKO1G
pb0FE1qq6zp6aPTBq8hVnErOn+h8GypBJyobUEITzPk1RyHDROcF4V7okp85IV/6sTtcPg3iz/UO
wX7C6iZtp8gKUxZRdqa2CaetA16MCh7sMoowzFqvhP2MFUxK4wLEP4BpoCvOJgrQ67qbjsoOUd12
3l1GY1+fv0TXYJwJaFkLEV2HGX5Gj5Wpg+Fh9okO3Z4yL55LfXy4jCfbJs4aVGh+W4MFPDL8rlRf
kXks4R6xtj/GD8da7M8/Xj3HyDkr4Hkw5k1THNr5S9RHkh0SeV/jHYN39U7cK9qcg31jHL8n8SGF
Hk+veaZsKcJPhVQXhG8J0kO8RZez3Uz1BK6HBvOzahLdh0aWfmIpJkYVCbrecWj4mRl0VecROLpx
a9nqtZb+KAi5TqiyzzHedHnjRRuzQuLLXsOiRn1eMSRk3DsLtHBVkOQyAVKROa9RuIsRigNO5/RA
mdquD8za/Jmly+BN0fIQ28sO3P6S+QQhIBpHMeoJzjb3TYx9dVhnNdKttFZR+p0nDGD+7oavaTV5
TX+rWr8vf0EZFOd+ihFGgqEVJMCU6d6ETWTleIgc5VDQIaia7PEynMjK8c4Dqb+LWO1D2247FBHk
kkI41Oy3o2wcULZN1gv+kJigyMzXOPr5ie2TgtC2B87k7prxZHf/mFePZVjZ1BnqjlDc5TxOPqGz
kDCm6zG5VrOHyNkMzk3SP1/+WkKvvYbhYpZyyBYl1RiMPwVLoHkoOO0gy3rANPpWxjcrPEyrNXFe
Ls76vm5Y3ljrj5V9Z3b3YSfzckIMaNOBygZ59w8zv0pXxGZd4t7u3KNebIj+w9AluSDR1rNqBVgY
XIicWdyd3c/zoPYsc5fH466P0h9NGEt2X8DZh38YTNqYW2Pt53ypB4FdVi3kLYJdAgv17u612qc3
xQZz7bI5adEJXWNxplyqWZ6VCS432l6XMVrcUWE3vrQdHvfdJ9ypxehVDExwwvVwn07Vh7itHZRD
ULkl4RUldznZXzZp4e6sINjfr1yb0cA2MJhQ+XHXgy4peemUSJLTFH4w5LEQHoKVD3fcOcQcY7bd
jhgrU3e07FMSQ0km0gILJdXh1+XVCKHgpCERhc4ZwvNM5blSFJOJSzurn1zK5sleHFCoJPPJGWT6
nKKjA7H6v7G4ZaFnfVbdBrdQSWMvS1GYN7eGbDxFBsIZm7X0iHQGXAelDqqWRDkVFi66dgwufzcx
DOptGMIEIz0/9Lk4UUpTFTDonIPWSl1WkEB5uYwhehUhr4jpTjYKhVmRczNIUkha6RUwGuuQg5kx
jHS/RVHeKJRtmj20kSm5c5h/5KPeNSDnrNNiUFtDwQaZQ30Y82UbqvGXOBo73zTAwmKZGLse/EHD
0MrllYrd0WqpnOeG4qfaouEW5zZYtgRp2w7dq4duY4CoKNEkaMITDPJzlF9U8HU5nJNwrKoLO0fH
06uAcupifA+JJWsjFe/dOwbnJXSI6rWDRnCuemgYYbJfjYYtxpP9zJlPqoEmFF1WQhCa5GpZ7O9X
jilWtLbtCyyrzB6onaDj/FmxJSUynR2fDyaCdgtwxqHi/EEG2q7aYjF6rEvdVYcQrDbpT1f1oo1m
e+Q7Gz9GycwbX+k+3tSv/cn0izv7IDEW4UJXv4Ez04a43VR17Ns+DUG073dF7HXPmT/f1ge6Kb7S
Y3z3zyeLcF+6Fm59VH/w9uNsxpypG48tXLK5XBVz4cW5jKxBFFiCp4vVlzAvAH98vn2VClUQ0jME
VHGNuvBKu/DdtvDqWWacog9og+6MiezqkCrnHMsC7YSoznDa6PTHalX8cW04ocRDCguQeJ7pTGgX
vPuEs8cBPc6JaWvol519Jr0WbZorwwjmAuJKyWO8z7fIn8l0ykRfcQ3K/n51CMJOT2cD6o2+VTx1
y7bo+qfSxmBxHe4vW6HIiYDrDN1UaFNhiZxzoNl1XNqy1aE86aD3KWu+jnauSd5R4uW8o3DLmUcC
PqAQOxXGINYYD1pNvMa468jz5dUI43SUk1SmyIoeapu7NuNwspMwhfP4S3gz9kv0rRieilbEeS/T
FhXa3wqMN/W6ns2ceSrNre4GS9uXdbOxmlqyKJEPtnE/I5LGrDLq7dwWEbqUqY3YpkihU8CklpXk
sVSWUwRodUB8Y83D5vKHFC/tHZMzi1SjSqIqwFwqO3DReg8FnmOUF5KbWgbD2YVDnbrRQbXtT+Nz
hobq4dmZni6vRHgno/phMFVB0/4wu0m1FB5oge3Vzk1x0Dftb8Wv5r25o4uXb2Venfkc/mKBY4Wz
ANE7SsacT0Jiu1z0EhtTOPuheaiqBzu6rrKrOJGNEwlP7gqJuz7SISZqpuHkdnq7jaLqlJSy6TLh
9qwguHCmCZN8QKMovJA13bvG7Lk5fayixb+8RZKV6GwsbOXsZhqrbch80Gj3vydIWdSljFlVuBKY
ABP3wvSww/kF0Ls5eksN1MDs7E5X9A3oM647VXa9Co/qCobzCG5tKoYRmShDOd1yzCFeu7OURL8N
6+Euq5v0qNO5xnRjJ3uTCD/hCpjzEWSKWq1qEUtMup5c2ZBOBxNgOUg2SuxeTQwv4sLVQS/E7RR1
aZQ0LGRhsyNl5GkeqKAO6CDeDJkHCXMZHntKfThNJjoCIXCCh/Bb0XFlGe1kRlUdA684kW2OMkp3
/D/SvmxJbhzJ9lfG6p093Alem+4HcIkt91RueqHlJq4gCe7k19+DrOpSBMUbvKM2U5mVLFPh4YDD
4XA/fvzPum/q8hWQx6KF/BQ1N8Ja51I3pNi60TxIpKW98UFWI5aFllfVxqsevKlYRYC8ZwZSBYBx
ktxEgvy+eWlQAdAd/j28JW4nO+xCQeDZPZQP6t35A7Z4/YIqT0dRSgN9sdD9aBnVKdPViRHEKanq
R2XkyHzfg81UXdmvRSs8kjNz55zIQ9FzC8FE8pE22a4M+pWEz+IuHUmYuVcZM8rleoAm3AIuVcp8
Vc+vpiFYeR8sG/qRnJlzHcZWyZsYcvIKGDDNDT3JacHBDYK4DXupNmu0BmsrN/O0LUalNQo6Rpyp
Vt5bvfCNLng+bwSLvumnSvO6hgmAssIEJ3LXH1TLU8BFoWEaAwfjs905SemfF7eIGcG82H8b3Rx2
wJXALDsZ8uLmbjAY5SVY4kAzq8ZUD/1G3tY1cCTBbVZz2gY7aVjRd9lUROYJWSZFM2cusW+lVlMZ
5I9St20lzW2s7CCvBtD/D1P5KWd2uKyoAXFvCDnRTnZkr3aCnXZXuwIXI7lrfFnLSgFRjLcIXj7z
x0hmNmrajTYufSPz++wpNCM30offOsc/pczOcdDVWlNnkJKl3yO2i1vvvG0Ia/7FrZOfnz87xfok
yVoOrJlTTYXbGRu7xrDFpqM8KfwxfGnZxSStvLYXD5godYBXg5jgBT51gYoyql0/SKLjLIFJhpj6
1ITRGip20b+DXQzPxK//5onbZNA6xSxBZ2YZjfwQVDzx874m26JOwzs2DmhCaJPworL6emNwO3cx
lHNwo6ax/DbUGj8oFXITKSW5bbtpolo/SSvncsmCQLeGI4FpRASNH6cLETSJbvWC5i2fkq2Rp5vO
Vg58zFfELHkbouPZItsKMIVztLXc21GO1ggEXBHZT53tZ5hzKRsd1RP7Us+L59xOfwPnhHwU4D8E
NytQjKea8V7thwZc806pBT96vW18MmlrzESLywfgrI4bHGTk8wSKheZZjRHopafRDQEmjOpxiAKx
vj1/RBbdCiGAU4G9EbmUOcM6aB2CLqjAFtx0la05RsYYp1YEfJPdGsq2y6LhYYp6QCdjW/dNNg2P
wyBLz7Y1AalcDWt2s7ihR99n5k5rIzSiusf3Gc3e1YqOGvnWSkEyFR7S4WAPv4XWtBUD7NqaDfjO
nJKhk2SD40mM+8r/Akr4gZs0FGwgTnED2K0Huu3zSy5cwNwrHQucvRFCkslBiikoTssyGkvvuXkg
UHAI4hVBSzZ0LGgWBKrNMPRGCUF9GFGjYdQsdhGyZOfVWZMy2zCtLKdBEuqo9pMWanetETuJHq2c
8yW/iioypi1pAJTL83OuSVKjRhX8ajhgnl6V7axyrf1y0akeyxAbdxS+ltOUGXWPGnKoWC3lU3zI
LPmCkWmjKqGbTYRTzj+zIn2pbAWD1btLHTjNjkx3yAl4CSuuk3LNWL7CpV+sBQkztLuIFOS8ASJV
WaB0guW6AsK5pLWOqQAp6Ph8ve9QsUn1elcHWrbvWnRSm+bED5jJtrb6iyZ79CVmJjtaCq9jFRzY
kmkiobYtDMln+uMQ1d55Y1rc5iNBM5PNbC1N+wSCOvDWygjcWnVFwiIYUUDJ/r2gM3sF6EZilg0R
Ap0tiKBDD+BRczddBfeDJ+rsleGMd7+hFzwMmnFBMgJw2alp1f0QR1zBfW0rP0blQ45XjseS1xQe
7K/Pnzc86pJhd+AKxwYpP7TSayNPzTK45+3Ab9r247wyiyG3DRjnlz3aSPSfaiOVsmS0ifDRm9Yb
PTGpVr8xXR2PFoC0n9ae579aH96SoBxEyzmaw8i847xQ0YNdpzgCWgzKbo4GNT0G0uwp1oIVj7lw
G2qoHBK0CkAMgpbZ3Y4OXGNUMmimb8wfADBvu21wP/pinkp5udacsNBKfypN7OqRw7FJx4teSDNo
B7QHsOf+6JU+MB/O6NcX+ZXqpv76YFyhxKlLgVgDPKJIUCFDMJ/6Fo9RA1pXGONkksYxVZNdI1+O
qRJ9rLm6GWZOVKn9SqCxALQXUoGsxBRHpCzn3HZRKjV6r8NEaw80ry449LZS4fabehPq1PDSHQbk
ouWTXOkH9YJdSx/TGkboa+b5r4r//Aqzo99UmtakBF/BNvJ605XpR8Q06wFzJXOPq9ngx0OqPjbM
jjzbqpLr2mykjdSN9yULAjpayIlrYaNQVlvZNsiKival2e5QuhkeOgw/pxIgl4caU5w36cCq214L
FKeeopJOVY6in6TajiKuEatPMHKCjcxPEzO8sLoO/aeDOTr9lNQ0KU2JOcFUmfdmUis+H5v6jtSy
clnL5bRLjTzRKZMSlWp2zV7rtsOQ6FhlFPRn6nWWGvIh1NTMr7XEaCga182thAfyHSaz55ft2L9q
jYQh6qNCGAUqu3emrsOwKTsc3+V+Ct7rlPBd0IeNO8pR5dRaNGCmYtI5eYZnrRHnwaNeZ5KLeSDR
TgHCUyDi8k0Sq0jV8WyQHE3r7W+DppcYXdkYvh1WvFo7qr9eFfCjoLEBYE6BEZszeIQiyUWKt52Y
y5Dtirv+KsPIl/f0gnc0oeByfVlzQ78GOqcCZ5egDIRmwjgEWgBRSp8ROgKH2xXPuqbU7P6LjaJs
QM4jlFL8ZgeP8CTfDA7fcT8FCXixXasjLArUgTjE08kQ5MinLqgNLWU0FLigsLwxESYO3cpraXHV
jgTMVo3Y06QMAQT0+jdrmrypQNCbriE2F64kbM6RmNnCWWOf59UIMZUL2I8TOSAI3YnBJ4SqF5iF
sFnZKJGBnruSY3kzV6KqEi+4LtRyZIdfpftqO+2jbbUhaw3yv+amTzUTC3x0SURdz1qJQVKDeEXx
IyfeBxdsp3jJ7apWa7JmEXDSMSPkJWTpG+tZ90Tvv7YpdtPlenP80iUEOBCet0TQMs4h1lVWWcnE
hVqdGl9PVlDdcKXQKAquiWOyoDzoJltjSl60dtBY44rHyMtfGlHats0quc3Bj1x+FLVMS0NZcUtr
EmZXeoFhnXFrQYJWqK9ake5hmP/rCgIM4kiJWfRlZENdFRLAZ1YbXVQ2yOzz8FJJzZVM1vKRwvA+
AFdUTEWb04RNeq+ASK740xeZTuwBZDSFVMfLWPHkgxmCDXRl9RZAENAN4xeQzLGAtpiXNUHJO6Ld
FsvXmbJ1bWEm6RMyIWBhC5rBb9PUolFQPoRZDPKLKYqBVMuewHrwltTBEzGLT7DiJ+75oy6Wc37S
0XeuAfuLORcY1HB6/mQJHB9D14khUWKGIdkpm3rXbNZKegujlBCRAb2IsAwjmck8PrLHtlOnvP3T
owC59tUPDnodw/pKRojoqMDAtidEhDerrcBLITaQeRbGAWE6gT4PsdUK4TV4sBEZoa0uRP4jbL9l
2qWRrxQ8lo4HkkwAGGAlLfOLmujImSHUlAw2jHAwExA70qYuVwo3i1Z7LGG2XaWB+LVWhz+XEc3n
NOgdCbMejI3o4ywva2XlQbl0wSEBiZIekoE6bPbUPoIk781MhiMr9ffBttD69BajDHHeCBfQBYAW
HEmZqZWPhMmjuG/EkDsGcFDb03CHDBnwJoW1Im1NpfllaudoKEngYcxeopH2Fk2Dk0X3Kyot2dyx
SsJWjmzBVI0++5LSOvFrgutNHK/QBHYHIxelTbPJncCJbq2V8/xVYZ0faOyUpaG0IfiQZv4zTgsO
quZeMIlnMU2vuoJqoM1gGwnG4puUvBMFtA+aV24yJAJCd21mztLVB3wAhq/AqYDJbLa8A1E6wGxk
keQItpWUXBTIavZG+FmqzB1re+W+WDpzuGbxhjYV1CTmjoWntQLngvEAAOHtKrxhyFitHOuvBpX5
mh7LmO1lDw7QQE4hI9mp++G5zaj89carP9NN4CubxlN9ABW+VfSqcvoDqJK8teBlyWiPv4L4+ZE5
DWVgGD2aDZykk9xQ8zH0w+3Z7YrRLknB2BX0s2hY0l/qDT0IIQgyciIak53+CmxWgkJIIL/4TXQn
xsyij3b19AuLmC/vsdRZXBb2oVG0SMI55JLsc1+6UyU6vtQvbCfOP1K6mb5ySpaM5liisOGj1cxy
3Y5MCRKT+rKVvte/MesRTQFHCzkLlOQhqBLEHCJgt69FwB7vrbuGijlLzcMaK/yiNgKCa6M0BzaS
2YmLlIG3hkzg0DTTHXp+YaZrZeAlEWhxATxaoFZ+GTBkZH3DqgJQ78m+JOmu0v/3zcWioiij+Qhl
rl9nAkYDU41ECiuHlbE3YkJT15UfqL9RK69XjvOSkR+LmpkbJjBIHehoK6coMf9WQtsN7a3JLULT
O3+c1gTNrKzVGkSeHIIiJm3luHR5KHmhOq6EsotiAMtDlRCZvV8GHerJVPdZFVfgsw9aLzFVzBqM
K3OD4Q/SyrlZKCJgmwjGWolpXhjYOjM1XY07IzNF2gQXde4q2zZxA43C7NCGLbsMaS5BZJHFK15+
KUw9livs8+jABmMr5zK6uZyq4y9S07ksxX0WpsXklF0fOElSeHEVb4eocM5v4mLIdSxaLP+R6LEf
cikHtZrT37Zes9O26WW51V3pcvKYn22kFetcuj6BugVYS1ZAejeviADByic5SypkmUxHUW+T7Dmr
7zK2L5AWPq/a4qE+EjWLujp76hMlgCjQDF3WkepLar0iYk2bmb1gXgRv2hEicntvyre98lzHNwbm
59ntWgJrKeA6XriZiYBfazBZC1FgcN1nfHBj2dyHoH8a2Bo9/KJNoIkeMGJIxOjuWVTM1byX27Ko
HJLsBbBJzGPOQJD5g1/Ibnsd/wbZHiAA6NFEuhrgW7DInRqhHsRNIQUoQ0aTibR5aVebIAbdJiqt
ZCU8XrKKr94GE2TfeBrOAsi8RX2wiVEnlCbteuitCwO8eucNbzHeRyujaJxFxQjPpVN1TKlmoxWi
3tmWqHcEd2Ob0jpEVMpuM/RvFOw2tt+AkaRp4P+WaGB+iEbQYWHMzEQddDkZJoiWSXdpDp07Nq3T
Y7R8Z0hXk1Z+axPu5Q33dK31+kBbuROWDgRaZSwbVD8yWrlmmlss7cE1CPFAc9AszwQCAlCL2NVr
gKpza6V5cOluOBY3u4KKBPB+YkHcOKL4oNtgmR0xMXPtmC/eC6iZid4EVK8Rip9uKJHKri1kFLGy
C1Dm0pF4qjgTeJY+I0fvym61sQY8OOSV/KuIo+ah47HcmQtrbSkhpQq5KZH9vAoPZqZ9WC1yOF2y
DdXCZWBF+R0LIqjzoOEPORx7dkBajOCJk1rk9ppdYMiUqCigkbtieLLLJ0l+MVSDNoWX5Q8rgoWz
/EXZvwVj3N/pImuNWZt6gwKPyMoih0LrB8nD4PnduCs3gbeGHVm0nSNxsz1tKz4kUQ9xvPItTNs1
7tr25rxKi69V+0jGbP+KSPmrstvvpWpHnMGvdrkfuQ2twSiWHwobM3FrEB5Ze+KXq4DRxYycTVDq
xTlAo+4vfVZSSsB/h2JhnqIuOUU36MYzKWcVSAOV97BNv2Eu3FVcopQV1i4PbEcNYhexqRsnayQw
i+stWr5gVJjPOrcrvDDLbtDxXSqwslhm5aZp52tR7J1f8wUxCsDLSOegvwd9NzOXgClOtVUzpD/Y
+D1gb5HFHFNfOZZrMmbPn8QuM3BLQEaWEWdqkNOJ0BfYW9vzqiyc/hNVZidRKssyCUOIKcfIDyrV
CUJ7y7XRnSYbs3zaW8SqD+dFLtyOQCGoAJSB3A8DCYXmR9EgUfPAKkqG1Stv6vTNMp7Of/6iSkef
P7sfmAmgfiALlcLCj7jxyBPzAhTSr5Okf5cHbW8gS/yfiZwZRKiLlvwWKmHLMK+5dXn+Mia+1YG0
PLjMOVu5gheN40jFmXGYClNyK4M8wkFAGj8HIXOy8eW8UuJLz3wl0kFoTEW4BJymPgs8daOSm7EX
6f3JVvw4LsDFiNS727eZ9crV0bzLoq5bWckld3IidRZcoMlRVzgrRR6zJo7upAflUB6ix3xyDCfx
ost8s5ZuW8qsn8icW+TQDeaEOBswi9GpvqXqxvKnrena3+Xn4Dm+6DwNolHP0LdrWf3FnTxa5Jmx
xkqlqU0N0aHx3PYvwXjVTWu37cKld6LezDqZ3f6lXgMWT93J/XBPbt5Boe1HB/WwCloRF84vdmOD
LcLWwfQDiqTT812GAUcPJ1QSrY+KWzvdwcQMWhsJWxDf784b6eL6HQmb3X5hr4RRIurh+XQlq/cE
BA/6SgC49FRRMOjub4VmB4HFEWpOFmSIF3v7Pfa6g+52X2917ks7HPLzOi0KBLmYCOwFQe68Scwo
i1HuLYQN4776pmGMBfjSKidGNl+MouNP4RoZ2NIqis5iMXIbYIkvAvEjl8w4t4EzgcvUSbptq9bT
pdbXwrV7Uxjz3DKOxcwuG8aactIViInRdsuAZgFbs8CcJsZquV8Y2RlRc7ybZjVNNY3iEnA7V4Uf
iffG1egrnnog3sp2LV04R2rNuV/0osMc8x6yeqcDkxq4EoU48yVF2ldxokMN/ngZTb/9du3BvrJv
2sz64yoC1aXQ0uC3inJnAZVaBNXKU3Nl1+bViAoD1sZM7NpkP7RaT3X1CgjXLFwz+6X7BsT7NqB8
aA8j2swVVk0pNVKJ+4YgNWqGH12K2sc2tB5GstbuuwCahZ0fyZq5xJyXst3ruEDT7rVPP8pkW/U/
VKsXYAMadM85sA26sTlvKIu7dSR0dmtrkZ1kaLrjjmowpwOjRNMUaDje/mdSZodsNBOtK4WUKbbx
HFYOlsE9KylXkmwryuizl5QaVHpFNBHFyZdFdphkECtoK6os4R+xTXid4sJQMF58Zt99r5vAU8Ek
uIfBupflDpC2atduIj92okfwg/Yaxhar2xzUkmtOWHz23IOIZnfkcHTkjObvGoXbMSYKw+tX7lRQ
BAQHgRbCKJYQsUDurB3lJes/FjeLe7J2QtFRgMekams2htMOh4jcTsFFl4YrB1pYwDnNxNYeefvI
NFhTKRCV7ZpdDV4CbRNt1dXQZknMV0odSGpb06zZGYtUhpK4KOAk5MGWL/T6dWKXdRF5YepzQCPz
6Pm85S8t4bHA2fkajcJSpkxFLBWj7iUdGAlB4P2RysBIpJZzXtgCTFwThFJAiesEwON5ldhISQAO
BAmXNMIcFSTevs1oCkpVQjXnPttnm2Ilg7+UIjoWOSc3tKsBDQ4xRP5J/lbtRD8o2ck3nSP40Yvr
zAt9ZSXBsBSNQCoyDPiDZN8c8txMJGrk8EuqmFeBhm6dhpjAovvM10OKlMLK0i64FhCx20gOYW3B
PTbzYOZo5VExoBpj56EDxCowqMxDavH8BooDNTsFyD7LwOwAMYZE4ixMrdpgIpKKBLSpvEzqdbyW
ply4NvH5Gq4y9KjrvyBmkjwrDQ0QYKesI0/p/Qmdrdqwa5U1wvxlQWBlFLwwIFCcnbOSQ+1agyBM
Yak8qbFjP62K/jq0hmGLbxdvzi/cwrmGYj/lzY4Zt5oCLdwc8mTwPYygM3FK5UHDdRaj5p126P/Q
V5zx4l6BKQh4CKQOcBOceqxmLBotbUtYRPwgYcIHGBJXfOKizR1JmAUfvAc7ghpBgoIu4KC/U0Id
OIE1PRa36kjKbKvUMEIZIoaUzty2mVdhsKYi49FXrWzRUpuCKh8Jmu2R0taKPNViwaQEQ/4Sdo0q
TLvLWIc6et0kVEXd6nZokx+Ryms6DRYw/YMMMjIQlKxs3prSs+Pcgbu0LizYp536JD3Y7YeKpqnk
9rxVLsUKYDkB8broJwUr3kxMVbMy6NKmcnSw4XWoBigmRpf9sJJLUn0HXp6KmXJMjpxc76gGtjwr
30TBY5leqo3HpRVfvWSxR99m7qqHMhpjkJpjp4PLTnrOzBWvvPj5iJM1QTmJbuKZJU2d1oy52eJV
OIbuqN0U5lo4vmhDgHb+LWJmQ4Fl5xNRIKLeJzsBveq28r1JB69xyg1Z8fmr0mbb17UlOId0SLOL
b6IeyAVTebMhoSv7ostl9dUmXu1z//9TPXQOnfqUtEUfQmIJ9fCqB2OnT9zpSmBX/8R1Tfcr9rkk
D9MwUdwB+gPoIPHzo6iL1Cbmmkhf8sgG9U7f9qYrAT8Xj8PkNxrK8J4/EicM6EicZIMjFAzYlZPY
Ozu8bqS78/osnWpwngk2e1zTeNWcfn4djHEd5UBTteM1Kd7S4tuYfgce1zkvZumlBrwvOBtFJR8c
DrNlC3TMKtM4kDnJrvrGgDjvEGJld/l+LRO3dKKOBc0WLGvtPqo6CIqLAwHEsGJvK6osWQBGQiBs
RMCBzu1ZxDEMyHsbk4kXRQYCN+Yl/gS48pNORS6J32cbdWWPlpKpKnyhDKIX+EU0Fs42KQ3s3myB
ORJ9YxggtSE38o191Tmta6IWpCZO+nReyaV7FOAjpPYxRNIE5cWpxDThWjrqFt64DQ/dvtBqqivt
4GndagS+KAod9iLFiELM3ALbHnVgbqPOVFuN38vMb3L9nYAp/Tc0+ilmnkkyWd1LSZVXTmY03oAi
njxQ3fo4L2SpnA8EPSiiFaDPoMvMn8e8DwqlCmAblvVsS/KVVBE3NEcv1HWPBYUrWZbXN81+sBNH
I5F3Xv7yWv4UP/P1aoyuPiWAoZiN5aTDLWkuGalXAoHF98uxkjOfIUY5ymMCJSeFxq/FVXcvWrLI
h/W9fARS2UHfsMhvbv8T3VCjPDXJWLWLsZegm6a/G9pDXtwU/cpb4vzyoY3xVESo6TwFVII7SlY7
cJcYjrgzy7Wgbk2KeiqFBaD4yydIEXlG3UEfoG++ZM1N5Yk7Wd5ymU65w9ZC48WrGfSg6B4G5sP8
hQFCU/UWZErYNnUTX6ke30gYqiy4thB9uGvo64V7Bak5HGgT4T5wLWIRju4tzmKtNSa8NqMQLYiF
lOxbpX8IW+takcyVzP7CgiLDDggLQEiYFDR/ArYZBiOaIY42ly5i8ykMX5Pg8bzxLdwqgGPCGwrU
JxonZiZftXqST1y8K9DkGZNrEkbueQlL23MsYs6FZqaYrjAleI/JG7IRPVn5VoxnE2Nz1tNUS/cx
pAngD3QC9mjmqDiJ8wkUCECZgrVV0yMam/Gm7Q9V5Cuq3+WHJLgrlDUI4dJOiUI7SiIERC5z0GSW
yxY3QVznoHq8DeXaadLJiavSO7+WS8aHty3emaDxx7zU2W4NMcZD23ZVOVaCaZXoHlcq666Xokd5
MH4jGtBUTcHgOWBBdVDTnxp6QaZJikT+gTXjVrK6nRxajFrSeF2pKbop8uesbL1SKy8kwrZhXOzt
ZsSrZlqbSr+U4ME3QXMnzh3IVed3dm9U+WRm2NLeMLcdRgiXaXOII8OzQ07HuruqwOIXSsxrebuN
k2qL5dvxnH+eX3xhObOAHAaF+0HANgGCEjZwdPLZSArJAnOpg4F1CtXT95RZr02e0UGZXmNlLa+1
YFKYGKoBLQLKfnCoz3y23MQmt0yIs+34JmPWrRSyncXT1/NafUV1M7VO5My8dh0BVzVl4nhKgiiV
FuWHpUi+HKeu1XK3VwoM2YxokNyP7D0ZnrPGYxhnlwV1TJX2utSmm5rUEVXKC6P7KPXMLbXLxOz9
tLzO0xsS2y/ixknM6NukbNXkWdceQvnBjLy2w/xOtGoZ1rXEaTXKrm6/Tvkr79cIaBfOzYmOs6iv
sFOtjRh0VDFpHY3otIj2sRTtp7G4O7+cIhA5t5qzKF2PqikBZWblGBet04LVhPgaSKuzi3at7Lvg
uU90mpljn0al3qXwBQlG3qvKR/gXEvy/34f/E34iiMBgviKv//U/+Pt7UY5VHEbN7K//uozfqwJZ
iOZ/xD/7+9dO/9G/rsvP/L6pPj+by9dy/psn/xCf/5d897V5PfkLEJdxM962n9V491m3WfMlBN9U
/Ob/7w//6/PrU76N5ec//3gv2rwRnwbnk//x1492H//8Q8PR/u/jj//rZ1evDP+MVm3+Gc9///O1
bv75B278f2C4p0B2wiGh4INV7z///In+D6DlCfCRwFyh/RE/yYuqif75h/EPUEYIDDEgoQKoIvAd
ddGKH+HfIMMLIBh641DcFhWkf3+vkw36uWH/lbfspojzpsa3ObVz8HsLTgxVw2Uu/CSZMyBPpSRH
utKzXW69Jlbmh8r4xizA3YzR/gaHUlFMeTepPBaOCpK/IWCe3NoyxgAGz4wDOzNN5dVoJytYscWv
BYJsFaTgIPydPyxZFqXgn0DRQ6rzg63lB81kB1AfKFRK1oDbYgeOTuCfayCQ1CAVRm4IK3/qpnmd
aHLEWrZr5OAp0nNPHUDHUQS2b6WW20TmrToqbl8O+wB9j7QMggELkl2wtH43E7n2JAX9HIb0ozOS
J/R/F1SRcgzcM6WPivywuzygJQlHylXtUdVA1nZka3/t6ckeCn/704N8fX+MGrNhFmKwiGrOnjqW
LRUjatDZLlXsd7PrJqo241vWMdXNYrfahkWxI0CuupUVhW48lJuWr/EZL2zYyXeY3f2SmWrKyMds
16MQhryoeqEP5FZMSXMUQm7Pa3x6r/6isDV7/7TKGGVppWS7KOrfhpJf5bX0GuW7drI+sngN3QeY
ivjAnyuMc4H+ZFyqX+sLC5l37geVXcm1UaQ7KQtk2siso3USXJbhFcs/bR46w9RblIPGtKyMR3Uc
NwysR1WwMwo094ApQTG+dbveyzqnsUyqEDWl4NN7JnJU0DhQrzDy+XqgbNjAX/gY9ezVfXWwGgIs
nO7KRhb7UaQdmn4TE3lb2QCnRzGhjOXplcGJB/Toi54DShNyN+vyfWBEnKrx7chZ7nDdug80zLkP
chxiMtYXoLk8VMH0qAWhx+NwG5f2xkii69hiFz24Woo8BZlS5IyJdZHV5bYaTJjzGDijwe8rBV3F
yjaKOlRIzMGLTAVsgDLtpfbQAxRLJylwq1wOvdA+gOa3uwDRjjOYJXhR+54GgXWfjyFoG8eDwjGh
b0p2Zahxr8HZQvdtRlE9Jxh2NnFX1YqdVTwHyah6A89iZ9Lk+JCa3cVoycneUqLa77n0LcTMVZ25
SOC5UzR+tkTbKU1eO2nZ7zXjYVDvFBlR19SRnjIbrYMjQtBOd+QYnRrkUY/7Gy1X7llYbAPT8FhS
bXKFPXZxg4FuZXmFkV5ujeGu9qBvasZaGkQjVTtCqy7YcWb+SFjumcSLNb8ao24LWrNXomaXKXra
NoFkX4/M7bMdT/QrM4sQg6fA9+t1fyOBLUYP9pLisTxjV7ZWHoBCSdHrkOHBjacwBpc7fWp4YG6y
nOFNmtxGz2hfSDQcADIvrgjKpKoOXs+tFlaXjcEwnEmKXTPclwC5T3JDSSVTEayVYXlQo6vIluiQ
KVSWm282KndGrMAUO2rz97EBS1HENgkne9V+BdbUzjCQq9U3ZAJaoGtBy3Oj5Lemvq9HCzhQQlu7
Q6vGph3cXAupnGKSfBlept21FbTUAg9uqZtUS2EdTsanH0pe6zR9mPiTVrihvCnq96m574sCw4al
2JGAQ3YJ03+YfXUXEXvwFGU8hEWQUIWFFK+kckuM+KZIZIl2HCOZMZcizDKwB6uY8EeMSy1g3Cfj
ENKgQBWb6y1FQ6ZO20TyuLUlwYvEuu9CTFrqh84AT73cbk2rvGKs3JRE2yA//D6hfc4JjOR7zdPv
SMltkOcmLrtmrRpRFiJ6yoIIae5x6N0uORht+BwM8tZo4itehs/aJF90tYHx3g2+lRztcyP9mKKJ
Rmq7J0qzkSrzKY/5VQ1iRMqjofbCzrrNbJR3VPYQmS5I229UY0IBHA8LVB+N28bqNmhpZl7Fxrd+
jEOamrVNlT5ze44F0KQe3JQ5iak6Jt+nTklpmh2MjDzIQf1m2WXiK7n8plr5VRjCdQQdGoXUiG15
AsInQ0JqbEJ/xsYl3w/G/fMhfLxU7g/5s5s/F167V7/jf/78c1C/Ny/sQBzisEP8Zn2gYq6hu5nT
7PM2++xp+4ZRt9vQzxz7BdPU3dj9kX9uQdU3/8+Nc/r3H0wVc/A7OWqVTPzp6UN9zfzh8kGmw2Xh
m4dmU+2jZB9noID/aOFKrFx3rD71eJk/dfJoU4KGVJpy6TaSnpIUXFGZSltGaI1fZsaFQ9KSmqV6
oxQmnhzEjdQUdzeeqDHaJrrnguCi7r8X8LoSOKns/HFAt1EUIzsPgpZhVA6FQn+w6KWMLwYsbLpV
pZs2ipzgVi5iapUl9fv8UdGeLB2vE+nRKO+u4uo6tB+i+KlpYnws+vauxo+ke6iz75L8PQoUGkWA
HHCJWuO3rHmU+MeY6lTS5Y1iOD2tC7BxojhM9Fs1uMIALo+H6LlOum3RKI4Uv9d17wQEZRcAUBze
7fXBFofRNQbLKaNsm+JrgdkLdsZ8bg4gcdSvU82iinJvSx/xWEPDmqplQXP5uuW3U/5IuT1QJbCc
Vrsv5Yccq5A/BjGoNMElnTua8TY2N6HyJhfPXfrEUYk0gmeL3BvaXuMtBRzT19Ek1abXGr+hwYib
DbMrWxvbazIaVhIt45L2fJtWtwpJ/WKYEKB40XYcm0sjdLn1nFu7prgQS0PItzh6Scf3Lkl9DUSF
Qf+og4g1I0+4+Wv1os+6rdUHoDjG3SG/pPpbPQRUCgtn1N4KGVNRJnSPYbFk6CoBQF9ckOm2VS2q
Gpv/y9yXLcmKa1l+EWWABIKXfmD0eQj3GF+wiBMRiEmAxCD4+lp+q7r6ZpZ1Vddbm6WlWQ7H3QEh
7b32GpYRxmFu0nNYaHX4XXCCa+0lyPytVz4LPHa7InsMUkrsN3tUcC+ekPvRurlOv7X4dyi7KtIm
yDK2hhv2nBS3eoqt7qoMGCyOP1k4iK+JH8mQxzgcgwp7c2Zd85adnOVtyl9togMFSZIQu8G9ePZm
Ed91i+8fI1bFvt6w9lZV8DmDZ36JUKHuhbdRAaus8dcxnMAr8XbAt4g8fNlQ/4WqjibvkzY/ykuU
TDm7mX4REHmp5LEq467bmTPkdPDAaw7tEK811vTTaqGw0dcQLsm8HsOa7Re59Qd/U785xmYQOLC3
63wlQxnyGi+0SEZkzWWJv5yRsh5Q56dcrwTjENzJBlsc4oncMSW0Opm8Sp3hva/gKl9FjkhZcXWa
GPv6MTcjpnelz6IW6rBuP49TCF7TuMSViBf97MJ6F3ItlY5DF5g0zMiGNTB05UsYjv3Z695bAnKS
HVvLmwvWcr4z173tpobXRxp0s15f4L3lwP+hv/U0XngZz3hLbTPlzisrv3PvaGQ3ONCydg1q68LM
pGsTumz66rWBUPS39OLBiXwwQOxL1wee9azZp+5gTda+jS6iYXg059+tfbDVlsAIsk10UcQaE7C8
SKCsQ8BQAMbF0+DHGW5A+8LHqPbDZuRbQiKz3am6jbxup5snQVQEWUyFgxo73xRkAMDFxVXbyT0V
w73A8Vy3sZG/FuIupBNnp9qTQeacNV7sofpBGIDmNo7qyJOomty4yU9t4wQ1rqMnYYcdbPpAXcHV
EkVCvXTDYZ42Hi8jco8MIygKP8mwNDUVQX2VxU8xn7q2CvLVDXL1OiIjk1fx6Bdh224WSMkdHc4L
Cw2gPV1krSTGlkxR1GZVFkTCHKPSWYLC9COj7nYlKLZVjnCdCRMt1WIp7MaWgytKklJdFuxFo0rn
QoVLlng5TdQWQvyTPU0hNPjPVv9aQ/Kv2d1DU+Xm+xz19gBGN5gd97rclvXVoc9lBqPWvWLHGiei
HDSmdTiqGzPoKQFlDsI4Z+MjMqsqEz6hcCA8rOjLpGNGsVP6KIMiZT6FxqPq5afJQ7N00mueemxv
chjAYqmx1owW422WZuwWyPKbwmz5ECLUOhQZliCYSkVke2Yg1ZvtjkFk0Ct118SSLyM4sUz9yeEL
UtgRIPQgUv6ms5f96l6mIwMHTe6d/pP3b1TiDvZ02yIEzvzstBcIVK2dZUdsjo0s4WvS6TSTqV/X
G+3SqDPvfnNpECEzpV2xMeu766M4rdL2VjQ0cVgf5M73lLqTjpjADnnwlYp4drbcA8txGwjsDmTQ
gL1ryBqHAPbtNqpnWBqjwJv9qDLtaC3jqbODYO2/ZqtMlmnHyrSZnim0eLOJxY3KtJnaDdZRiFHp
jBh4v9qUZN8WZ9fdu9wJEKG3MwgcFZ0icOm5tD8sq8Dgbw/OTsjRPg1TEbQobGzO4j9oopf8gth6
6kaPAok177787Ml3zxgsuf4sfMQZOQUNHLFIfTX9gA5DGFDyMlRVADhd4Bh0TMjyYATAstPYD4j6
CsTIUyim46FGTEdZxmVrjgG4o2M4LN55WMdIgKoBkLiv7341v5GOXzHseLboBRhQFbh2/k3q1+lT
uO5WqCEiEk8BBxpRTeIJReLWKj4oL1eYKUcqJxG3EkmnK/50rIflY8mHKiB+dnNz+da2vxwb6WI/
mzlcgJrBWtBSNKhvrh0BkXs6NnP3rs36PHKC97p76aEhdT/KGnFR3kChYm9fGpn/9s1w7Mdla4nM
TMsholks/fKUDFn/JbV1yiuNbT37yKwBb4Pb4wG0G4n4psDQUUVADHOQvCbtxFdwgVYyKIbLIhDm
BHmSnSyZ90vs6SKtqJvi0cyTbGQhFx2y+2rQgbBYUY9b9RTYmRGErftc50bqmeXefaR3GfUPg7Vx
NS4b2fbYf8RLKbtT7sx7R2BTgSK4M+7tJC1A8eO168i2suPWG0N7rSKw1+oYbM30v4YQkE70n5t6
SOfROEE8jymB9fdxBbj5OueOD0K+byJtGMpu3B1QCuCZGvlmudGOg3jopUM4zhJnQIU6ta3GoYyc
1l/iKRdoGlB98qqtEJGsL05Z8D2CB8qDcqoOH+E/C7uaI7+tFkiOV9gyAlcjcPRNSm/KUaTxcBJy
DIpeX4mRBeOTaeD8MIanAkkKmFPkT0w4eyRERaL59Sz07dsOR8akQlenRYFud9wP/EuWYyDU3Srm
11WDT+5kFDvPNKPZ3PWaIKiTERVnpExFbv8Ro+5Pkzarl4L6Z2HjB1hmdnVyFjF3R1Fl+6eGyLik
9y6/rhyymfZXwOa0GN/MxgDFz4FxaxPXM7/kXhm04252bZSTGJ6hHPbw9vlHbhwMNLrjeDfoGLrf
GYxmhx3lT5MtE2xHNcj1Pp0PtBkjH2eY1X031Yc53ybvJowDd3a0edI2tP7gcdsKB4Rk8N5bXykE
5dt2cmZknGKcwHKrRwUDg49y1TvBF3ScxhKsB8ff0nJbm359nNdWxmMjSNLOEsD6vAZg+lSxWJ0t
9RcV+h3L0UyYQVPhvY9NN6GIxkzW7jzVH1Wh8Ta0IZrPIsiXsJKXVTnPbt59cgMNg0DGqthX02ZW
DSLdwqk9PZ6BR1RSy6ReArN5aoztonZ9dqzdMsz9czbv63Zf1rdSJpN86qqd0V7ycQ64f1LkyV8/
y/EHw62YwVvJaN6svI0QkR1T/mzx81pa6NXQ2JaniWikv2Tdx9r012l+6dStP1rOeep3df4x2E9F
gceCk1Bk+fxkYJWvNcYmTn2gjviu5m5KqCs/WqMDkPKwPPMAjwRzQ061ZfFDhYnHwYcyhqPD1EIl
5uRhfyZWHZU4NbqOn7WHA10Y2O8wx7wZZfvEJYwK6Z0D6sr6Y2aZdmDERncbzE/Lv0x+normuxsu
g3PUy+Nj3yAYCzyU60NBYwORZanC/s1O0v3Azl7aX031XaGEER0AF/PVaU28Gn8aC4FB45sj70V3
EgDk1vZ9WZo3iDyxk5UscBfj3Rp+ebczxssEB/k6nc3Yts7my2qcAQIGfffd9ccV1Wq7+jGwyjZY
C/Q+sJxvfxwsZAkKYit+hv449i+L+Okq/K7AUyTJa8i8rKvTXXHiu3EZSKw91CiZnWAWEGase/Za
7LmmxY/aa6ywNgxUxD6VT/AzDgXp7cAcsmhwx+6FYawVrcDSgqGcv6claY2LVTwPaocTLOnx+AbP
iGwfnu1rzpD0DI3qqJ4cQBAeJOPh6oyod+RBjH627x9e/XpC0wOo0ctexFz8yrYFAu1+49GcaoUS
wdQhe+37YU4gy0MOTeUE+JXT0amRCJE9ECLQoXAuPq0D8M51hMffNOMF6aEEI3aVgLYPohWhLGXZ
HHdqCMrR6wLhzPhTfY3epdSx5xavvJtgLSHmDzlWbtouw1vZ4sHl3P9mEpA4rBFL9Pwd2mtbu8Fc
kfv8y5yBR40o2rQp7V3hZwip8IsroDMaNXS8V6q7etLII6rXb7dENp9lQzajqdzIOpHDblRLHrTt
tAHs5wWTAIZi10BtoN44ZNj0HoOOPicHWJF/NcCLSWMf9Oo8T52IhQI2p56bGr3+0jQfLuVvQLZP
iNvGxLij8OVQQM9Y6QesV6FZQ8bDyuKzz+vX0pq/oMNCuE93z/naRPkaCxlg+jPsTXGYZIZl2AF9
URT8J7o22V7MzplwlJsQK6iYSvygESE9td92WHTz/WAWJr102etc8PrW2xZ8ByaEmZm9HZuD/SmI
/0obeKN5oEYCxMuwuU1zYHrVhyvo8ypXNLXcf+1xF1CkeLu+rm8FRKYRjKCacBb5W+f2KeMyWrA4
wUk/m6PqIi6BVRcWJHF+SQ5IelyCTulwUOxV1zJSBiC/VuLot8AINiqyoMHyzLeFfpvqjQvmvFuM
GMk0VTGMx+Hc22b6nWga+QAYRY4+JrfEk5cD8219R54KDOlNYSGrh01yS3sbrd+ESg5QHFTLchp2
MJnCHMp3ncCx0gKwzYczrEdXrtvOH633uRYnALlYrUXHj55h4nHjuQaPfLZUPEp5ASQzMXp2Mt1s
TAcfshpzzvvnIZ6I88iBLU5tZomIz8uQQD3KTrmRb1RtTkFtT8iaLprmCZqHLPbdDHa6Nja+2ewu
vG1hW53Pf1aQR0+ZzdvkMeQh1vTrk9zce7mdFBYUgNWUX5QYoACxCn/jeXwncQN2eYEXristFyEc
GY3c1kTFbjbv1Iww/q7ts+l8luaurFLlHB2mg4Xne2aNR7bWJDaFPvAKXjHwTse6WMF6BwVpBzdg
N+ZlWo0nVub3uQAgWOdsvII9nwo0wbZ/t+dsy4GLL3aF4l1XGxTGVRY6OplnF91Axn9bazfhcoC1
LYAqOSKBkxxYK1ov2u+bhZ6Ub1YBHZFUqD4U15gf+vLsud37qr0qNRarCakddzrG7IDGxKtepA4E
1XddMhjsGn0X6PnoKxbXsBeLAYp5Aq5dNUOD3AOD6uazQCu+gOO+w7j0gTNaa0Rm89ZPAHHGPHSK
Tb2rIAjUgl+qqW1CYdcHY4b/w7abRLET2UEWKKGmr0+Rqbgx6LEUHLOR98YvE5nlwOXgkadg+RFy
XuZxQ7yjDTclVG7eBUPZrfKaBaYEyXUtU8pgYO/ngW+VIyTaxlHOFQ5pIBgtiWqgFwRWcg8/2Yu4
Q2cN2PtIWCocI6wc68oZpi2Y7Ph+YvsRZfXRVYFs17e1W45YsjbO8+ZF1MnU6yRCYTROgLJn8Cac
cAJehuETv2XTumnYjtCIGWnLE2ElBKlz5V7rdCnxZjvy3UE1AiN6dEWBT/aAkrgOctiUiQ2t00x/
ucXWblKmNq61RUOniwisjUbsrH3jRmTE58wYYzodhNrjfLfGU69D0jwa/qxWgaXxvhQvGJHG2IZE
6jYxsJqSxl2duFaaY4qDM8oyduYC2gvc9ivrtQPm0exGBjx/32fAl+wXphPbjFuAa9k8bSU79Cvu
sxpinqtA623h64Nwb1Pxky+4BfPVYgerOMGDOYeVLmbBGK7l8HD/cnESqhD/EoMrF7SiKQYsIXXc
qMj59c2tB4GlwkWG6+cIftcYOHZSlsBEu81Qp6ROHYarlSdfPUNfgvrC0jhvNyZPBztdRSqw+cF9
pjrAcs3hV2f807sS2BfAW1ThRfkOmUZqTUvkFNBW8httjpzvLCuZsk3hArK+svEs9dYbth2vdnj8
57LcYczyuFCE79hftAXPEe9o021c76NfXtb5Hau+aDH/kbul32UjSsNPyTu0JCmpEOByaVq0iXsy
bTMvj9HHMGg/hg+KT+Xb3kUNziPpnBD+mXp+QrrEmY+Lm5L+gKJwx3UbDGRvZR7OZ7gQ9jvxAX0w
9e4cJruwE/W/4ToSwop6l3XZbSRfYI7A+4p9gO+LhIcxcX0PRSNWsbRCqufQyfxA1m2qy++CDJGB
dgMmSKqiCW5zrWM6hdzctDYATxwt2NzIzXFCb16Cpn6j7m6wEwwkQR2CvY/K1khnR1q+1j7QeFSd
kwmkFj1hDfBkeS31tXfnHbzNN72Rx1l1J/4SliAXjRArGsAFcSGZ8yHYEo4ubt6vYd/s6qjNfeXs
YMiNNmHL56vtHBXwL79M1/yH6J1Nt2TeMv1u+SoyMbbL6IiqdwjX1g5HGykLvgsT8jZk5rHH3tUf
7PKZ0pf6sX6a16Ie9oN1KMyr4mAoURR0F1G9MJCkePVriyMwHMfe1zVWp6MiRm60vzFrj1sOLlPN
wXl1BxwPmLg+Fmblb9fuMllH31wDYFU4NUS9Ie2ejjtFQL1I6+XOUEaNJXKY6H5IGD8pdaqn++S9
SAwhmvl3Hc6PaxUgazq7GQesPvTYg9du3D5sJ4nVBbRZLnlGjovhX/DkJxdpaDvKjmFjn7ABWw3B
Fo9oU1t/ZM4WFX/U9FYgNQDU5WaIgBqTHY+Y24IoAzDLuNTFHyY+/fJP57xmusAu1gAI8Q+TJhsx
V0fTW++NHEJ8jdttMmBy2AZWH3d877uJFDQdUeeKNS51NNJD428KjNNajNvH3VpthvzYLjJYURXp
fWOe+jzt7Htri229fvjrR7PAa9dyU6t+dYZD3Z4WgZi37OK3F6PazP368g8w4d95R/9Owfgb0elv
//i/7m2Dv/5OZfoLBer/jRqV/rQPVpH6+0f9f8iKekQ9/t9ZUfGf8fO7lf9Mi3r8gX+jRRnM+RdQ
MymM9pGMA8O0B/zyb7wow7fBcXp0Lgg6IexhVPIfxCjrX0BsJPC0hWkOpZDq/AcvygBnCsJ6Gx8E
mxZwp8CZ+h8Qo/7KlXPAxoIfH/7GwNF9sGr+xv/TfsfFtIJ53q36yEUJXE//NzzKv1JmHl8Byg6B
3JrBYgwxzI///k/s0Nw33A6iYTNqlf0s2zxlEyD3gdfPbjH+N3DXg37zfwgs//gu60EKhXuND7Dr
HwSXf/quji2DHDgC57NGZ7thcmT1cFpaPqclow3GcQBLyppjOu9XOWYqUhbGyz89/H9/R/5CU/or
zQq/wQNtDWprF1xr+O7Tv9GULKUMpPM4ZoRmE2GdqbzUEQRWTz2Me+ifvENk/PJF/mdazf/9rfDF
QwTTg0z3N67Qqru5zIDwRIJJxPLy1gvKWaYeuDtdy/47n8z/9EyxOvFgsXbhxQHrmb9RyZa6HQ23
H9ZYql2zYIYIz2Lk2DTb//pe/pUzipsH+TUcFR3KwHGmCBv969Lx684zXC3xOLUPSshgek+clqir
cN4FyEMzc8xDLEzCNv/19yJr9a+oKb4a/hHASqFHfnDzXOdBRvunlTR4Tc/aZsxjTWq9dchATfA+
hsqPpR7FDQ4167dj9V7a6rKMWtY5Z6insbBXWLDaoNzMNci09TrdzWJCRdbPEoNr0mLa3pjZsoRT
l6lXJW3YUxld/e2NPTxg+Aj7uMAiFOWw1I2foakmogxL5Ft9uUNe3QWtsz+FWp2UwWL5yevZ+lyK
3NqLNiswpCEtqzCjU/ICfSkiJfKm2JGRqVdIlKxkBv2LYwo4t3+MboZWbiwolQHtCfExqJJgNwyI
lEQ0p1XKGN6Z4oak0hk0yZ7U31R3FSqU3Fr3uWFhQlbO2UkhcPaLKgOlGlKpPr3Oo882xmJPQ0fI
fqEeBgHQOPhPCwalz64JhBmYhJmCMWNtp6LQr21f0QPA9/asLArSXsbz2IVy8LdftB9mGW5AYArc
59CfRXYGwaB9410jjrLJjcNcCYyVKxT3nuV114H6LWgFikuBMC9UMuXKhutQaEE3DKONgyVmBk0/
vt0MR8m9W95qM4UE2RoCsFvM774m0txTp1Oxtk1QRX1eXzNbydNI+filHKc50LES20407MiMCsis
kZFnyFIxeO+YWpKZcCfC9SN0ze28ll+NGe7CUCggEnzLeL8+0g+pgoJZjBJ9nllxJRBzNVhADyqy
TsDnnEUPQ3awMU/6dJmbkzc7hyDBj2s2YIbbAC+at8DWe46CujW+eWsieAPIJGbWpCvyP741dh+m
YRpTUCiC8rPrXOdngF3Jp5xcWoZSO9mplbp4ITUgpkB64KLV1QAyEfcnf+Ni3UQ2duxkMJW1Ryqa
Gct6rjZ1M5qbVRH7aDSdsVsdprZ1vuYYotB8By0+jzwEz95daqtPCym+aCsMCR6bLFKnB4cLQeIo
Zh172mWuO179qWPYP5h8y0YbVSLzC7Q+hsoSB6jllTAD46LlD3UMd9lqyJ0+ACKpsNF9Z4ds0sA4
/RmTS134uMyxqNj7aCNdLWcTxm4sb3dub3hQJueg7huuMSVone20rDy1GakekmLx5wOpQaPpGNCX
0QVAZtWGC7TSbz4Il21aDDA2Uv6w3FRpY0JWGENXgInT9ttmRBe26hVlabHUUcZbd2vKZryXyLK/
FBq3o66K7KWpMntf9i0Bm2IGjGl7PUbVclzv4+x3X9rIwchh7KGCB+8PPIJxJct+GXMscLMz0TMu
CrlysN3wNv3slEm12A3csbHOgrGzMFk0GH02J4u8yUV5Byjbui9VsQycp8HgJIANO9uvUlr3SeF/
gK5+au9j7llpw9zxmbhDeWDSZrsaL8dTO5nqaShWByEaeb1cZtFaG2cFsMS5r3IEE3j6RvGgD83U
Vweu1maHtwoLmOagR5ruNNw65Nuda9vK4kfu8K7gAs7laA1dILtZByC6ldz4mKRdn6fHt7uTV0eA
xhCIZVsgHOUKY9FCWxsKOON1rsocHAs1HYVhLphHwA82tudx3q2927zLiUkf2K0zT4eME3dvZn2z
waOd0lYAarXA80/qtmlCxA0ZOTQaot7PzLBAAsqzDlxXEyHbwBSz9qmqQIUNfEfD0nYl5MBNTxxg
Ze/c66xE49ga4luOEuWF75H1AJZn89SqpnzJKjFGufDqKqoyboKm2PXiq3YwQgODsGWJXOW87VdN
H5Cnc2hJoRWqodz5muha3GdnwZmjVXdESaUukg7WrpyqFmNvoDB3iRdhDxArP1STOz2XTd0lwB2B
Fvb2uuzALASJEFKv+m7W+F9xDglw/WjjvtIyv9i0sqImd4ZoqpvhNrIZEn1e+PtiNmY0/tgtCNBg
ewB449CQWA2s14mhh40nc0A2yhc4AKxhJAmrNQ782W7AGFk4O2dNZwYjArsNoIijTzYw5wbDw5AG
+/DsPrtZWhVf49o6gLtqx9p1nTe/DJbQZ0CrHsEbPgzA33yrO7nKQ2phLRj743h1cyllWeijNxot
AVTuNEVoLZOMykyxROPB3Arl0UuGSJuT4Y786jFkAoTdDJLGmmXuWTgUb2zPMdHYw6vMSKGtnoBc
gEXc5HaxxWABtCUk44SEjlaSiVJBDzr7AIAI745WbrahC7bAyS80S3AK8yfikWlHZtaGs687qIvd
6ccH8npbLAccglK7Ia+WIoZOyQKAPrcXmTFyn8o2v+ZDo+BJaVfnvskxnjRkufV5b6auwCpq9Ix+
sFDqOnlDc59MvcTuIuDrOi14h1dr6F5t2yo+V+4uCPaEU0CEiCf95Q2LEcqe0SrwDAPgj6h84MJy
tmI9m0etjINw6k+38c45Bj5zLy4Ug1iYRQemDa6C+zRRM1STF8/+BjKKBESsPXcIHkQeDDiEqg+1
dCi7bID4Fk4zMISKnTkeu/a8UjsUwxMrE7N7sasR+TcHUp5NshUUPIyLtl9A2AAIpvRlBu8T3k79
TZuJW0Ri3AuweBmEVM0Y5saG0vcOQij102PAADJhvpyz8ULrnSGeXIxpmHVwLOAujh3gfUxn96st
P3u2LfnX2KzhrGDV04MI45qx5XZRnWdx5VyU8zuCytGmjsBBYgctEQGr1iSnqCDOMxnCnrjpgC6/
hN7ThhYThMrHMR8Jn6lYYGc6zYpcjQIWgT34Ag82BlAXjAz3hXmq8o8qgzeEXCPWDGFNDECS5xUY
4pA1oRJhXu5UPsUt2Osm6GC2FXsUQzhiQXWMl1NK3N83u36u7YeqzIwU3cz+aSwdPJEqfBjfDnoM
FlCNs9n4s2YgkHbWDwetDofpj03LCGsuGJcMIRvXmX8BKsL2PaGEw8d5MTFEwgznxTdIMM7TPhus
SwHyiV3nWHZvHXeTqhrB35NHLUCIxMTSKjE3QeDw2OEaAPHwozlXt8YrIu5CeoGHJc3mdcmW0Lbq
w2KY+0bKk6PqJ1/gsmd1LX2MKcDZwg6yr1SGM34FKIY7PUKd2I8HNCZB1Xw0hbo3jXwtPT+YqEgp
2Nxr9iJLhc1Iy0O+LqHmv/UKAcQwYbFiU9VlapqnBw9jrcgNw6kUFn1BzRFzubaRQ2UMsU5qg9Jj
tH3SNV+lvOTNi4X6oFZFIsYvVKMY3X2PVX502lg5KOKH+QEV/dDqsphn3pYRA9kW8tWA1nI3Qg1T
5mbAQbKFmTbczwE7G/kpb+sUiQsBON+JBDZOpyGxgNuROcmw2IudhZPW4cW2yJetW/I7KN4M2Tt4
QYr+soAAUwrjBE5fYyAp2GgSDASj1nGiLjNSXQPMpDia6pzEVFV/OByJR2NI8hKuGriNfQ2OM1ii
NggvhX8BnJdmvgoVzNu09cZA0BR+ajaPaYcbea0TuETEpWmGLTzcqWSndTQDAvaV62BvHEcUiZ8+
mo+KlKGpWYDuKByncwt7kKqYLvjJgdG/FuU3M78huk0tcE7LvE9mD1Cbri8TTolaz+mqs3j1uzPp
Jg5JxYPtdOYUeBw3aAppzhGwWGznE4JWVUhzcIXoEhX1GBDg8SQHmxtF+5qFYJBGJtB11wPzwLhJ
zIZVZYYoBDYmCk4l7iigMB5G3HC7MYZhw6DZqnQgV75pM1jhyzUlONqKFeQf5Ucss3CTdxX/Wa3T
4LebyosK/jsWL4ztGl4FI56mve/KQw76Ma3emuVF1c9kzhLlxr7AHvleDDRpQbRH9whM0Hzy8zny
PJAqBnPEm7QcmGEmtUAIeW7fB9YkyJmAjmFv0zlA+g6EVX3ctGCIuRqmEdhCMBAh/YsPmBbrjZd1
2JAyzuW1n+7N8KILFmFohGkcC+YMLs60PnAoU3qJDRCTenvKw6ymyfwgq3ZerCZJAtuQx6WpZOKb
SDW2NQzkMYHhYD306pJLAfnMGJTWT56fXVZEbVeDQe4kC1otlJfhUv82HbgO5h5MBMu7+k0bOKMI
5wmr9dszD9n46ZDEbY9zvjceXGgvZWWTuHLCiC/O7AIXDQOgacOtIsjM2LffvCY2EDIpQf/EcDzR
7IIadjM2bxOJrWyX6RcxwW9NXHXx0bdbAT8yoy8AwcZg5AiNIOR2Cuby3Pv7yoeUfMBCQ2LyvizV
yYaeoizOrXcu3TtUYYfefDLr9xYERpPvc3FbCDoKkPzmoUpz1DAVHEO1yqOV2TFRWNTZEENrBA0C
yHkWTkQHFyLByi6ygNkNIOkBa1BGQPbX8V8pOo/lxpEgiH4RIuDNlQRAbyTKXxCSOIJ3DdMAvn4e
D3vYjZ0JiQS6q7JeZo0rO/usHI0ZCv9kPNxlvLbjcwHtYvepP08NkNuwdoDN+5ZojsRZR+nNSV7i
4tnRngsVnekfO919jBdgTGow4Q+IFsmM+Owob0rPla+JQ6K9SOaWCsB6m9yl8Y9qZV1gh6gXTpD+
RWMmWcWv7fgnSjZN89ODKarI9Y33MljpoefIcoyPQrxF+hBm3kk1lL1J1TO2IPelXHlQb+XCZCQ2
IK6WrQnc4Ymn2UwC22G8M4xhk1qBrrg4yn+r8jB51i5CYJiKl2L4N2TERKfprcQnwGs7Nena7apN
F3f7UbJ7pvttY9YayDlQhLq2PLnupnvSSNqv7wXYfkmORNKqALxy/i3VbYyZhp3Tq4nxSCWL9aB+
L7RjDUdErTrgjR5T0CUwrddCWHBVODM8MjCjR7hAwvTk2rbSjxlHdZW+qSh8S2YsVQqlVJvXstsb
3Pm53EUaMw6+a1tmgev8A6BMtQ9VuvvHvvZa300mw3pYX3DAFOSxrl/75sN0/8nop5YsDHg423LL
L5YTwmKLQ2LUvhKoTKke5Pj4Hg0AP2ellC9W/W4kBV4MJmaZvRrreqNlaK20FilZ8xF9hbwP9l9v
XZYOc0L0PZU8LmiF+l8TPWxz69lp53VZMgLmQXTii17MgdPknHXWSoEGGWPmYOlb5v4Iw/O7QV8/
5lZam/LpmWttxELHJ8qREyp8Zmz55nRlUDz9xakVjspLwsg3pcoylbtZf0XZczk+5QAJpWKzH7LY
uroIzIXNd9rCjpH7ZG6zRNu0i+VrxlZpP1slXWXTa98vm57Oxe4oXgd7ExmHEb6ffmcwGYZRiJbW
r+pgSTouU7zqBBSRFwe5Rq3Ej5OQmnrSKz2ggNos6qdj/bqCrtbzsBEAs3MspYkd1MNzsbwpnTIx
Cmp8W1CPTp0twXI88ShYNFj9eR23z5mK/iNK++nRgjFu3bf2lb3qYGBKOMWTv8QvRVc9MOZzu4x+
1jhriVdL05VXI4cm14pArz+d7p8o2qeiaFcLU+GMNR0LZUtJRgzJxo2ZhHF8TMRzZxzJeAmK/qd5
7EMxyYvOnr0iXjvLHObagyX5ii3Xr5abNeiXEdi+JaIQ0mKVjV5YM3iKbLam6EtApsGK+f++Kj4I
BznFFVeMfMMI4KVaqAI7NGqQNPeqNd6TWnzMzW7go68sRncdCzq68pSBpdfKcUpu0xADDgdyfjHq
fUyFUQOnQ79Z8NExl04GitczT4/T8RSnt6Fg+jw4HlDhrwWMNJlLODDslM3ZK5+Uxdpa9bJLsqvo
diyFRNVzwkJX37wJQq+vw9rSzm1RX7VJXwvbeZUZKdodKGgZrYBtKPaHlS6mUJv1VVwK362isEji
TekOPizKE9V8GOuc8Wl/KGYz8Bp3RWfzNUFqQAdZ/qimb3Ye/YLKl+7Z4nCP+t+p2svq7izRRkKP
saSN53Fkepvv0lp+l16/r+WyQVhcNYt9mqN+ly04nKRFlZ9i6RPI8Z7cKrZ9rCoTyps7EyyjTUfb
1/tljza1xzZDFNu1EqTn5O7RsDCYpvW5EDhY2KM6zO5LVXcbsMcteVR7o478wpx3smTY6c2h0tVb
VTs6HV4EVA3HJcYQ34zVMObFmyDMxYe+2Xbip80jvt18Gxsnkk+DUT0LFgL3OW+1Qg6FxMPFadpU
UJaQnZjb4DOWrZUUvmUdixnJiwq4NimFc+9QlM+UnFPt7QvTCQaTK6xQVY8reSDvaIhD8BD4Ma4h
ySp38LfPvrnbONFJ8isRIHuA92j2/F6nhYmFvVZrc7uAE6T6VdF+OzYlLy3pqNhYEP8rZu5VNXH8
LJsMUDXnXjG50AkTBqFzNq1F340UBaQXqjQGYqIJs8cgddINXGUwa9zIw3Dh8juXVuNH2CYSjz+n
2zuMm/5g5EcEi3czXq6tGxnrRNOO6jy9zdo/s8BwkpuV53sNk1m3PaNlrp0HWMkbUHKFjO5l7OP7
UMtNIdXn0WXRzcLXMA1hk73bBbBvLLOXgfKN47D7LrumXxmz8m+hpfT4giLhvLJDHQA4JknaqjiO
Z8d9j+vkRVnuwnnL5hZB6pJq2Ub2Di7k31Kor7qGfbYoa3M9mJEWUEd+M9ezLu7DIea0DnvY5+Uv
U+wXS4F/7D4VMCJh/4Iu7vVZL9atGCzKMXI3O29T1M5TU+A56PIwzuHHVdByeq3Gu+JT3kUTv4bo
LVx+MjrMVfqCsLnx4Pi81EGpgm7t7TqUQI1LqX9alfEjK42fDJK+63ufUuZawiR7Wq5uFe3LsJyr
Qh0xLemus6dQFX0aSJ3PP1mu+TDRldjrOvbgjPGNac0+GrMPu0k/TVaIpWnkL16BUdGqfRKe3zWJ
xhxjf/HAe9p02w3GPe1bPu+45/FaVilml2SRJ6tRBLL9PaVssnpvX3X1PavToIb1Y5GWF9nbFldV
JaKzObUnwaRPSogz4ylTWlbgHCcOPAElBGjM213NOKzccp239rmPf1zMpXp7H0z9aDvjWq/JuXNZ
HWm5W1V+TxYoI7XiwsHNpfKUUEc7ysWs2n3dcz1nLijMsmvj4c4i++1Mi6RPguik9JS29rYpkr07
u0dvesQDGX2zr+qB+mMc0jX4E2yatHd4TkIKljDizcxbddyVQAteYe1zRyFOUllC4WgXz9XiEOJV
HOvESDaOK49V5uw4Z/DzjUFlzgeXgUOoxPZHolbbvkcVAs1N0XOqpOehLqsfTMHazSjJt64Nc9/m
oyTGRrSt3/TxTI0lLoaT13dt6g1cqd63XvbZmeyX4j4gnG0z1+zXSsnsggjMe20pXLmJeOrsflfq
JdaNKW3kq17ZRmg14BRNaZgompwGqjEPGz1OFf54krzKMXt1VFP+m6y0Hmj6rfq4aIVxNlleeavi
yLsOueJ+6nlTb9Qls1ic5rGrJtLfBkxvTlNeolnFj6HxlngRpes4KzuloXAxihG7W2w9zkdHP89m
Ub07cdO/CPKKzo2TsoemcaO16rVXPZ1mmDXTW2tVfUtMK3m8Lq3vLOlZxNEnghkvt6nmxiYW5O+U
mvM9MqVHscjW0DkQdDn6TJ+r5CLOTo3Wk5hHQ3ciQJzqZSZuQpo9t16+HJLKrkKOz+p5hg1apdm0
twx5yW330KWDGRDssPw03kNwIjkhHZ03e6x4W+KmY0blkrAXe8arjKlM9GTo1lHLOscu46rFCI2T
rXtp9KI7pkUxb4YsRdOop6PtDjdjEl9Vudy7ZbTXS9Zvcyc+xVlN7IFNoHDfPpkL/F43JXLtLSp2
xcQkcszOdjDppd8S0/MxNhnT65jUBpFHZBtgdQ1GO6Pj8xo7nAoun5xGI9TYTuwacEIGJ1mECSzT
hH2Qk6DXm238jMX43FrJKefmFDK6lab9Lmv7/CBXpszciUz/1IzCDcuYu7TtAB+xoO8KL3q1q07d
NrTySlX8G9U8Q2BkxCIW2n/Vnl8HRcdKO+u9Pw202KI7jHbK0YWbYHDOjdtcVVMpgrnBcM+ePIEo
2nM/TJO2kXJYfAKH73kP7ZmmAv9LVt77Vn11nYcnMW7Bz/j0yyzGTN9iFqk986Ot6qNH0qjvwW2G
TZw+OYl7KjiKUhUpps/jg4l1E7NyYfhDlcnDQHTsKpkz9eaKDITHVeuVKkZ9t8xlc4GLYG0FXaZv
uU7pL1Vdo0I/Hp2ckTDSebeN6QQZXWiruGk1xjg5Jz/TvHkxVpk+p3XQmuz+y00txWFZoerV5Wo2
AGvVsep/jWGpAgtJ3ynoBKciu09Sr+ptMqvmm+VFBfqepjtPdSLJJmzrMf0SQOqYRKSpF/6El2cO
SaTpUL3sGAlaG226tNLM/gly1RA1kgKuS7pmddQamCdTat6TJpKxofeNOWuqwpXut4ftm6g54cXg
rwPhx+sRhf/SiYcPLWYCzuKL6lMvI/OumO6yrRccqjpitRo64mHxLwiRQwDnCkTl6nvz2NUu7+9o
G+nBzR633mNwmH2NVmkyMmcstp3cR08tpan5lnBoICMDy/BApcRE7JCbxUBJ1r4JfJuzbrH2K79p
lpA873Z/aHKPFyHKb/M4/MGX+9pshWVu75Z2CqacSy2twLBFdaSxPSv5dM3t4ajgbGxkc7Vi5hBT
TZYPo285JAED5U1aTyFf81+m6S9DSmtEyuqHW0wkeggVzFYgRpTe+Bnz+2Mlw+gfPx7W0NLB5dV7
wrzJtpKD+WDglTjZ9awQXSWqXoZqzpYLjlrPt9Gza0eh4SzzmNOw2jddca1jFotCUFuxWM2RDLVx
PLjzn2aV21zRrnlm0IKZaAB2/5YNljyOrT5vWZD+m/XWd9on73oTc4F0iABCPzA+WpmALbjpP/vc
/J76YT91+blShuE7z9LiGs/epK1cZ9RpH3CsVPRJuZg+SEACrewcl79NscTM09272wzFeK/Mo76S
em0RP2AdjHkO0wXPXdEzNUtr7TZ3DS69qfqtCWgCPeAvtZ0FNzqAsRsPF0Zg7WoaevPscUyd27IF
RXTNpbllyA9oxpmn7DvPPS2t2E5m/udiSTI9hbW/UXpUs86+oYPUodYOhFdHlC6FBfxuI1K5tjkE
HBbFRZFiYrQ+b4Srfzl96yvgyC7NhcP4qFFdaqeEn3JQfzxHJqxvhW3v+mvmOvNKz7WZjDr33JvT
Rsz/MoGWVA/ssRfNscKKxi6icz8nOLU023fUhi3PneZHEePwnDwEyXPdz86tVbJLJ5Nw0psvAh2p
17TMyncJK9fpDrtvxVbbDI29SUK7im9Nr73FIqpW8xKPPhuGGmbPeB+7Ip4ef2j5Mghls/gyUS2z
ZHhnafE2GWS9K6xcBFEZWasyM5hYe/lFGccwJrLlQqwhRDOeXNVFmmYghHUhMrNPNe0Q1W30fPNg
YICQaz0XlySSRPCU+nAXRgORmhCOSEO/q13jNDlaF3rOBIzpbKPeZORdvEoKn3JaDlJ/0oanCCHN
UNRnGZNGZRl4xbIriuO2JYhBbYmSGy9VrG6rBc4Un+BUcV8V7Bbjrh4f1T8jHYhg07olpCgGOVgB
tx6cy1Q/jO3MqwOX+3RJ0psC17C2yCLzOcrpSJVvtxqc19yNn0arem7SlvfUnMJBi5jUAAZPWtAl
RjDqRNITuaHKgbTu+ouWkvO33CVMh6vpS0caW2huhI36OWQ7hQ2/ZvXK0biWWX2OR3iVxEq9nZpF
W8/EfjSm+UU07SEFJWax886b3A0V51OFzDgXoy/LCfZW2T9aKDniS7EjbjE0lExcOlh1UJq3biJL
iVlwKQ6FYHrR689D0hymcqHWbKJDOhXYh/tQ7ZZjN5kcsdPWHguqHOtziDAcE1pYIiy0yrrM8I5r
LOPyGDKlCyEFuj83cSjrjWJ/YcEhUaQOM5KPhofhKn+VeXc2GXJXr319IBKRItgNsyZfzdkMU7Ot
6J+t3vU1+e2qn5kXpMt7IT57/YW5cbusooLETLTaeRdLHTBkO1AXm8RWCDtf92W27nBE47hwMwZz
4qeuoO9hrtrKT8vpktevI0dd6f0zbWuT0+V5mE5duZMdJAwdavaQPrwvjN6hSuVjeBfXOTvmcSBH
YnjW9J3C3JNDQxZHfOk+vgJmWB56XSI+WvdTLE9jzALcEf1rbPADfXRe0FtiY1BkgLOt3PautyOv
61Otvk40lKrsaLPxetZir/BZi26gPLp5y4tLQg/DbS61Xd5TIIpv03uxJNkjaCd9bq01/N9dSb1a
dAGGrbYkfORVxS/usUYceaa4Wc7eHk4t0P0wr7r2anuaH+OkKJjR01wV5UTekLauK6hlnLi2yRt1
69JoXfdipT5c8O9Sv/S1DAtjP5aMTlx6nOwjyhW/6O8F5YDBvF/tTrjuFdT4krlDLfgyo2o7L9+e
emVAs1EmuuhdjCCH38dm5mf+1d7OQ0Lvxj+n20BlbiuIGY1PBXcNti4ethwlpFRVX8oqaJBy3HMW
j4+/3HfjXV4Azbc+9q1ThmZGhcWXW8t7PUGeuZ9J9oPD+6ozES7yY1kcHuiBXjEIaF/i8YYYTXQK
UjfDNhOT/zDg+ccOlkIeObhxCw+zPXOwnt8ENWFVtqe6xVHIu+opfoPOa6SoRahvI93go1GoimOP
AXjMv4jE2qdYMOJ58ruHju0tZLBsBSEW1puhPLKGfIXpL/YZmb909puRnwt4MfvNxZS08IhRxhAw
M5h8dOW68VjNRghSN6R/LZJ+z+uOG0fmH9X8s3CIaJgmrHZjkKjsbWr7O1VsFsoTgmJuNTn4uvGa
mIeBKNI+UVe4QHPFC9GGkU9JR0oekT6XxMi/ifvyRNDY5ZvVnih6Qq1U2f1bBOmoojNn1MohQXYc
A9qqVXCn9D9ay2+26GiLxrq08fkWp2jOd4P75nrGFRgiUm+ABOuMrCzP+mziF6PRnsiJsaoYpFgn
UoyYmNJBVv9VsSw5TrXN1GxDVrmht3jHFl8HhPSrfjoRYE38xsyhSkYYvpdxPOH+2/fLSPbaQ44l
foQKHf7xREfjz4nc4nF+1LXis13qw2jivJaV3JWivelKgt0e6KN+vOSCT+aLwsmbjV2CkddlWqnn
G51sC935zUjoQWpUZkrCDutDRGqWRMlJtC7wMheSBAHkUZ2Enk3NxUx/xh1dtvW+4BCV1QCVj30o
mQNe5WDRRJBDp3RWuUrcn4f0rXXvLqe46E6xs4tddSvrbwRJMtkwYox0wyQKWJgJNlUCXqJ+O9OX
Jqub4eCnx8EjHvyXiDdm6oRaNPsKJbxGTgQPJ5jZukhHP/Hw5bizL3KUAj5cgZO1LHgyi1ere/e8
6dpwLPDhXHJYLH3I/KkEkWC+0DXMIcw6cCTROszyI1TkSGH+U1jXYf4hQNiviRlKum6rkfsWTQwI
p+6cNBeGGUJee4dFw5+uWQZV2/nkcLnOjZjGdc4hK9C3tclblYCJtaxC5Ao/JqmvJpetIU+mpx95
k+pTTgAH3ShBF7u8A200waa7QBjfXQZjMkNn4ncc1d9u2Cr5p70cJyZn1Y03sezHXU1kmjK/D/lb
bzckOyhsETv1jJIi5O5Wrh3vZ1R+vMf7zUy6flcqN7QUnMjZk2TwPVmvzhSYc7kyjOzatV+aXq4T
zwoZ57TGZkIIJy4hUCdyLpxnMyY4giXdYtfC3WBgq+sYCfNLau9tIc4ZpywBPmK+LmSyeMqXKhks
aC+JcjfEnwCL69KNszwVNFYFq4SqCWFCx63fkp9PwkBXMSRy99AdvurcrXhHc8iYf9MyTq8ZgfZQ
f0a7wWVMfOA5SUO1fW5RvK3pN4WAEe9V4QQKcW2uuLMl6yCQby2n9yFyaMhWtRJWJC40DbP3heHL
CwowVGDiO5x3WsJHwM6bwiWS6TH9xOpj57txqK4zO7b01mT9hQoT89kyYbAVa1+pB40fKrKe7YSp
O0Pevwr/XVZu9e49z58i7Zz0iFj9j6u+K4hs0eJdyxLNinC5bYmxqaTJrtXuw5D5NaLgnOJoXVAe
AKERf1YTx587W82wb7YrNYa21IrM7ur8uUpIZ2EE5BbKRpLUIyOFgA9O+Zuozq7xlnTlSoiwGq9j
un+kctntZ7e8OsZzYb31xQ/4gpmctMep239NxUR0yG/mlABCnzbxOb30Mx1Sx7BXNu0NN7TMyZHa
sBPIIpxVTq+ygt4pk82Mq69pLt5y4yZZi+HcYHm3Ne/FwPIGa7rP+wrAYQetwObIdcIFLYKU76LT
4cP1dlt6FgOLc55da/N3MZIVKyYtAycSX8mSGAQy2Ggi3Mx1YGXE1Lq6/6gpGtJLDBfhVnKo3yv1
beyvpX0eh8uo/JY5AN8/Qh/WjbiMjhuo49dinurm2V2eJXNelGCTARS6+xrzUsxQ0523CJp0VJxM
ZL9aHD09vlyNOfOT7ewj+nyLV4bMgRSRfbxiJvE7V4XEO1MoaNmxcDauFlZsG83KE1EPk/006uBY
ZJuAKw/5nayAVt3rhPyAo1SNeGMHe8G2Wl1/QviwmeJ17aESmT/UKJjRXWkJlnRWXbLvIuXWiEM9
eDxr5AJU27phr9Cjieaq6iy8YiaT0uGbWMHVlPbvC/OD0jhaDeiOdxEG2x/zyE9az58QJbqs5sg7
ELtLRANwohJ0j7weu8eHS+9E6u/Sx4faUXkGsjBa0kC3Xx6YkLbpNNhcrAglhWwRk4dCVBIKWpmg
UY7dPgFNtKyrm50m+951BbeqQoAMySoD5mAV37599/QpxMIfjM0OFJfq9taing8J+ryGnw9Iv6J0
c7Nn03hjW0ne26HunkH7OQbSlqGwsWmgcaSbbHqVVvk99eJdlo5rER0chhZVs0eGXcfmpZpmLOUd
fQglaLsXFK1qUpFwwIvckfMEoB2T+0fEA9nGOZmOlGijXW31GKOKtTHSgmzzhLkIl2V/7lBZbW83
KPtYf48IFnCPKX9cqF8eFr9Bf23prpYv6nABFOm+csJmNJn2dB+SkDiMbRLv+4GVOdrNcXagOfCe
a7aKgOp8OnlPtCyWjjrA3hGW7klnwB6P1NM6Jmw6v7jd2qxVdkCdebW3Jk7rzLgpNi1m5OMkX6fN
x1BYa9KUL7bQP/L6tKhl0GtGOLTe3krtUNWDXnwpLSeutA7WyN+iwEFakSUhNmC/oZMZ7Y0ESlQw
HUJUB1wBYaJ320ShvCiG76ycDm33MMqqNa7oNA9KUw16NFYL6pAk/n1BwL7qyntLFBrtTrQpcF8W
DZDhYhNn0keEFqYE3Blm/SkrE/OflLgskYGDzCPtpcGaa0UJ/4OHuVXMUYTvtKSqSNtfly0La29a
nssyAWlI/jJTO092VT/BvCnbpSL1wSme7RL5pIw6vCA873oVqnZRPVi956VSTuwe49qqn2WuGbt0
sbeeTaazVmxT3oGkLv1u8d7k7B1RXQmv3xDBGXR2tXaZbSmJu2G8wBE1dfBWwJNTuVdAFBmUMRyU
m0mSIx1V+6p3V2qJ/1OZV60WhU6lFZRg3j9HdJvOK8Oo6E+CQE3Rtee0JrwxM3Yd70lam+8kiT9b
Be9OV149jdLMEyfGycFsxeeog7xsGzzQk8EFvzR0W8bsD5aDCZ1zUudTh3qBsfL+GV2974lFrJrl
q89ZDDgS4FiBmC3uzxKx9JCxsstbiFmLaBw/4fqzxk1ZcU1f+vzTKiE6G5ZwJbtoGGA+F6gzcjZH
g+nfrk/CedrPhLCVRC5IskzN2vxWsxKUKQ16+2DqpEs9enkiRRiCUOXhcn9EppCh8rCQV+QbRT4C
X6GHhYrBB+WblNZkNTGheRgRupcFNVxOzMpygXyJc6H/42ZkQKNM11rH8yA4/ZlSul9g8CNUHrfW
TCKgRSBmcxWYbTApM8LNDvQCSk+uAUu0id1qOZHrvbYc4+4LyFGdz/AolvttVaxu+evafSnf0p7z
9EwQw0i5lpAttIPVbPOXBolz3ngjinDXbgoUJvAKMVyK/iPqwpxc0pqxrcIrtCeTs5DPFcdX/DwQ
Fhy9jYCN5cWOTuq9hFObnySJEe1K2tvUPXbdIQGgIfasIzzI9TlfOuuJOPA1P5o7ryh5YiYrkKjL
fIQLYbK32ATs7aOSmJqnlPK1PXT5bh6fVeJJ2nOcrakHaQq930LxU4B/9pAAAt4bDc44fx6NJx5Z
xqa6/uIMwUAplPNm9rWva37zxX9q8s3QP0rRPPua5Gtl7HHKS3uT0wGTgwfpxkNNof8ivJ2OlDb4
BtWreFfGmzF8G+XvkJyXmr+ARocMysw3iUGb/6T1onmvy7hhdwevBzAqi1LrnQ315Hl/OruU6m1l
3GjRy5ImKiwdK+i5HuLPDp9y+U90iGifFdmlo6qsdROoZldF3wNQbnbH91GYt/kpKqJAJYJrIH0Z
VLFA7fw2qk3uJni81yNGawvE03rkXU1/bjrDKAMFTGvPsAg05Kkynk1aW63VGXZqVI+BbnBVB5mE
b4Gbm6t1CklNUqVVEMUE5XqMMr97A8byJsiC75rMpb5b2f0W5UTHm5xtF2VnkauJywjEhi8yy5nj
9eyV1NZzHMLw0pPmDOjAPqo7LZRUCV0U20IhyzBQ2/eFCrK4JegGksas9hkzqPmX46y9/ixr3R/L
r4yIXi17cmMycU4teYzNPUkVDqxt5975tfTsScn8ptixvN5rv4zuPKhnlfgErOpaFnTN1WlOqWL6
uv2FSuP2HzgxajgxBaH6JLhQmRlg50s4Ckje5o6APBgXFyTvCPiPMKMMF7t64sJgHgOoa7jOuvVO
EQX4P8YYB4ORKxl5boKvW/UQnF/ahMEpdYW77EyCIzKOTP3rkVpADJKzBSNZHrd082RpvqYzNti2
9kVBDjaifYkdX/FeO/vTQDcQ1n7CxzAAyzxjyHQFoI4ghvacyaNefsQcfbO7dxk8S7Z+fy3WC575
DIoDUQ6zecmyg4eviWa5OBXerTCANKjm+Hc0kkwnVxUhRvgOcCM8yLD1CMpxtLCwt5YZMo5Vi6OW
76lynOhYAuTV2TFCmSHZUSPbcFNFfw2z0QYCHhTVs39HFzycFj36rOdyI2Kx7lmv92gRUz/rP+rm
MwOnY5G2Nv4oJC4N8zGHaLLGz1IL8L042OceR423tue/JQ6T6kT0oTTuGW3K1JDW5/qFIIwlxFcT
pf0K8XOtt0/qfEtmHu20XuPwRKP+x2s/CawSd5PCPBEv02OfPDl/WULiGcEsnymjX+QBwoxbJ2Am
WT2a1cA6qhWC3VvtNrgW8COh6+TeyoDO06uVDpn9cMe0zcaecBhszWgL0KFVgYDmRywS6UczXpyv
Wp6y/nmILk5OAmdzSO0N7G3O5VGLW24EGSNaZ+WUJ/C2WgYPUFCEmgENc266E3YvPycEGqtTL/8G
npr2NNJ85pgMXfJmmvl37hRuG9IMlNonjWptDlu9pzI5dXh2iiJIui+zsHzkFwtLicquooT3kivh
3cv2zFqs8fjI3YztjWVe6YVN3KvLhpjStQRNs3a1xSeinRJtOyGk0kk71ntCfTQ3WysDNYZxlv01
n38isKIuIiFoGEI5eZu8nfykHNf8YACI9bUj5r0trSfhPiL+qnWTFdwDWG7hiEbicb2RGSgp4/zP
DjCzEbiRebH7JCXF3Ni6hF06GfFn0xDEU+EbotrPHhoY3ppfPDiHwmpOXpn41nDAtiKbe8YsGXhh
j9cVagWY6AVj27ZD/TcZxdc8c0a7LWxll3sOKX9LGXTlECZx9NJBTuka2B4XuVZ5zJ7EtsQNrBYG
Y2zqVcbkTaoi37NIdtAIXbHfdMP6FxHVlM0E/xHcmgYecNeQabciS4LFjG1mt6i5mfT7gvtxwBrg
7XWE/cZCgIjtsLcqJiPv5J0RxlL7Oae3a+cnx5F7Bo9hVWmbKh+e5+wzUj8Avi4ZSksOgS+zhpKl
21aJerIRrdkpYUgJkID2Xj8Tne7nLjOxaN1EBJx0E5z8hxpt4mWvqJzDOtmA6ZmlhoQ5ukHcMT4h
eCRiT8E/2sC8IyCd87PkPbetgsD7L7W8L6obWIiLMxzupLzIVBJIswD7LQfB2zQQfFGS9aQqGF3s
7Idwto3ZHGL1d6F49Byb+0b1mzS62qWyclQL3NKBYd1L9jKgHe5059+YNa/4w8Ist3YUPoHeq0Qm
fepCCxZkM0WCMDIHzel5UvKZUJkWvd42JkiPylSpMNKblclfTKzbxaS0VpEdvZbNhjp0Xtz2r7Yg
8y6xnhvTfXan5r1zu/1EQkc1qKcuXvyRMFmjOkqywVTTOLaAPR7eh1xurP+UnVdPJEm6hn9RSOnN
LeUtUBRQcJOiaUjvTWTkrz9P7pGOtnvndGu1o9XsbA9FpYn44rVhuMWivCZWczHWNtEwBTtYQbZN
+jXCISUdw6mkGYCzqdAvNoFCcXCs68e4usyRf7oqoXaK+yjqlymiosn5iLx+MRG62jrHtJCLFMMB
JvNNXShMDNMu5zTi95yWSAUK0nlo1bYmGXxe4G9GNBUpAd8ZbRv2kGHl1Y+p4bPRh7MTmvINe1XW
s0EE4E9HKszZH+fgBv5vMU3B2Rw4mRGO9kPEA/LrfMMfuE/tlzaytz1lBVEnV+gyUIRG9FMzfcsr
T5dbfSEydECoPQ40epMiw9LOfn/xjE+9DFAHcLT2o2CnIl4gWyetiLj2IFwg+qYFT8Rri7xpCD1s
8+NdRWK3xvQ8utgmIt34ESFar2scHHNkZgHDBUxZYKuA0+78K6nuoXstuOfo6jcYEw8Usz06acu+
iPKJRg49i5Yj45Ar6mNGwaoHweD6a+WFRIIhCxmqo3DQ3PH95qAneBerOSh7O7LAFVa9pY16XWjQ
FWMCnAbjksJ5SNRbIRwRjuA20baaBqMKgFN5N6sOHqI822KnR64LAKt3a6uHBXKGM2WvC3CHpe/D
euLKGkLtxS6dhQeGlAYfor6UGfGJzdoIyn2iW0uz5UmvmpVhk5PP6SyyzLeicJ8MH45LsqqF7ocT
c7YumexDGkBAuyVLcYqUPhrylSRKJtXiTSaik2VCjSQcltM6eqk0az8fS53sZBpXcwJtZquwDAi0
YHix1Vs8dVTrEEMM0DTEaPKPhUx2/UAewRxgUAfd1kR170bEPNqxJKYKQDCtlgNDa9frm8l49mL+
P8e2rylx4xKUQQYpyeL6FsU4wAbQdYnPQdXmAy20N80CeECMsxm7YZtFrCQYHQQa96Z+N1S0r1gE
XSYGYHsm1nDrRtpyLOxrSJioWRDRmsRrLyYJWm+rhZBbvNZMwP4pI+nIlqiKkHqQlKH4/0hWAvB0
en2l+Kw800DAYescopDwBzokVlp5B5YQvU0p7S6h+6Q77tYRrNmuP/IHBtK8gPnGHiu6vijK6lHa
AcocgeZ5zqJOOYNFb1am3UIZPBMZQxNivPP18GHyONtPdfgaWu19a/fHDLrCgwwL6/zUVM5RZ7lp
Y2YMujxIy5rD8U5CS3YSpMgJppNudk8RGCPunY1Bqp0WRBsj0u/7Mti0qNes1tgloVzUU3QYKpjO
iBmijd+ofGAu+gyIPpcRwaNOc4qL5hy4zazgvWoeLxS5uzJkOOjffAxKSAC3tg7d54XrCqpuzN07
27Lu3P4hwRxZ5uqkkmbvONFzXMTHxsFM28oNOBpkVLbyevhJgY8lnY45O2jeb5uOzTG+mKom8Dtf
9hjgbUUeGYb3hvdLdisP+1Yg1cYdoiX72YNdBBur6442braxeAunCJA+Z5DJd5qB2sKPlgM0SAE/
4yTqzB8/dlZ6pZDo3JPDThQjq7+21qNx1U64ZosUUDPcu8W5odwoIvO/qPR9PLWcHi3koJaES+ji
ZGel7g8RdieJSB2Kqrtaer+ZanGxavATabc3wxbVQhUFSKAV6xsj4+/AvRAlVETstmr4rLp6WAqr
YkI2i+8+HdL1lJHXBhkN9OVVaHiQN9P6EX+Z5VDtAQ/1vU+03pOWKv2xdeeNjXRxG23jyTUByUqU
p4Z7MoWYVmKA3RSxIjIT3QwH9cr8bLXZk6rZL1ma3cdag2TYJ0XOEBCLsufQV+KtzETtL6rCFMu+
b97ILTr3yh+AARky/OrTL+nCMQYfOdOkfbuB0BZ4W7CjKQgtMYIKiCh19x0kUVYO1qIYwGSdCSGM
IRjEu2SgWsYOfthj/dl6ztZMyM9iYmqifq8afw7g916TJD0D4S0iQtI8N34LM30TQYy3jrh6Aehu
4OopFUrJRVX0hQgsk26bHaVJQOtL11XkV/80yc2nZ0DDOG+G4XIQzVJoPs8dARFIBOyacUIlJ+lO
OBOi9/nxVSOm9NKZ3QnLWoZ3Y4KkpvBXefI1jMYyH5utr65GVT/oaf/YEmDvXlOy8zJ6THvMi64T
P038+9WAIcDb2/VezcHBzrdubDXUsH60tez3nG7coeyvBnJe3b62OgHOBYGF3zFpxQnO3W4u9h54
V8eIdvaWeXAi0xm1d/iQxs22quSK8PmKeU99o3YHgvmQXvyU6yfL2ucamk4mtxLR5mR2h4n41DZL
VrrvED/y5PtYguNViG9FeS4OvNe+QZPcPJfNYzCsVH0TkYXBA9F2dsiMDmMIYbraIlb7FD0C0XvD
2ulAslwTpeBPP//I4qvGy5CGO5HMXGJ9GUhthio6GWNwNLv2dRwPGQdRm4g3Sy/WpGAuhH0fxCyP
fC3bukVuvRqp73CJg+NMdbUYBPrYh21gvwXPiLT4hHEKK+tjNSYfBstHhq9nTGH6GcWw3z+OPjwj
jE1S23cKk9g0PjnMVEibcebBTkLgbVrnhhh1OQ486erdDdck0YfOh1cf7LlIvRF3GuhQkL1MxQTH
sdMnJi1OvwHptVHnvois2SQOHmdQzJ6qVwSz/HOWtjmL1mtMBItPoZyWADPbsYBeCYJrj8ffZb3O
M0GhH0g0ZpcqDNeaLI5kIO9jzDANqbGzH1cR1JxzYNDxaQ8HwXQcGU+ZuAXW6zA7gR7jyQD9BfmI
F1mOSZpOox7r/rxg62PFzMvtqj+ULG4NQggdDYrWvKVl9AZ4fQjnoMmK9EpPpIrXwHkabbnqMFIR
Q/TRpeP36Hc4wswdhybyFouHAJX1Ole0BYQk8qrB+UFGPyO72X1LTmtuprEjFoQz0rvT3tnJ9BoZ
3NZz1xuke6iGggvmvVY7DWRuyaS9V+gmmkbsfWJllwJ37MD052ko77HaYR8m55KjRX6c0vzUldaT
AIQY/TmGJl/LoT51RXnOh/aYBMOiZ5Qn8lr46IVTqLsHqX1lrM7D8JXiWM+nFwtUv3dPdkqdFC07
rUEBbgfweRdZMUeo9NTSgqG3ERjSp4GaSEomOifK4Jqb/GqCNRYe/vFh3GmYhHj7loxZa5fhZWDQ
78F1EuBLVY57lyOJHxpssEiBSjyf/Jz4wbXHe+o3nwrThK8Ey/VoSHGIWJhD9WvdPjYlsDlDkgJe
4LG1mn6PGGkfDj5qqoIkbGQJvKOxTA6mpd1IT7qF8NcDTgsjqsiUcA9EfGwkNgA3IuIlCTcBw2xd
8qYj5yqTiLdmKznSlLm2CXNtRxg3ZCOAX5VKIpJCcFxxxcd8Gx1ATGOC50I6O5BjMd1KN3kt/fox
aPhKtdO/1C67CKxCBPvmXdHQnqt4PpKYfbAO7DohxzyEyo60s234WNL99HOc8lsfGAxn03X0U3I0
Hbns25SuorQ3T7qFs0nmzcXpPFLKzbN063Dbk0W0alP5hp1hVuCsvaL4CosWuHkCYxSMuRm5z1ok
YRcIJ7rXie/a6DVokjlWP9Le7+6GhkO7PqUXzR9fc2ldRmcOK2hMysiaTZ+nK1MY47ka84egw/ga
mf5Lr2v+g1s4z1aaf6YJMEieyhYWGWrfJIhvocvnEqSbFU4fMcCAt/c/knQ8dy1msS5zt2glcRhH
+8DCo4ceP3E1iP4Ys90zmtajDgvVaQD5Fk+8OpR8GWTceTNcLDEuQkgzEFbNJtYEPqPttti/SVmZ
WNxEBrpQLvy+fGs7Ks2yDwmg2qlkP87p5fpjniQKvD6gMBEHLCxJLSg5YZLfxmOOyMneNBYgoZfm
GCCI8dBpn0HrzeGOVHkoBCPcVRXVYka80Sv/0DbapQAbqyJ5C/xi3fof6UAgWdBhdy13DfmScC2c
v0d+BGMLf9+MBFDJ4Htq1GesbdSUnwq8JQOnMrP+rsZ7xXOH1bAwsIONqwmi08Ygikid4rg+3g7t
TwTKdcaSnKdL6TbrmL6zQaDuFXMmJ47/KBBHz/KPU3vNCMyoUQY3dbIe6HxP25i6NWsh8VGQE81K
MYdkeJxntEOEv7dAZEASDVYrIoqJIYjjEmAgPAzavQ6LLitg9n7RcjvmwDAH1gj9YTpSEBizfg/Q
u1aFu/g5AfvJSwMKPqY6JuXBhqUnmqo1r3kJZKl/lVq2hEXfWPlnbfebMujeG/9GvMK6704ZNNA4
8zLBy+QQpQCAmUP8GPx9BwRqm49VEu5zVINxM2Kgju5Tt18PQN1+iDarQPlna7uWNqE+ZuSIOuas
zxwpB1J5mlsbJC/c7Uo7gevXhPEOWIFKnKKGqSCMsLdTaZRV/kKY6xjhT8JDpuv2A/01a12g/+bK
V2OwK3JtD15wIeHwviEqyMaxlVYKyZ+9Y5+nnSCcjbDwqAhZQtipXN7DdKKW5DeLuntbOxkQOFPg
f1HiB4nBm8nLmhC50xERm2BlTsubZOMdDcJd8/tQg+o2jYMiuNrwDOhvkGG7W6n8GlYX0ZI1MnZ3
dQ9ni07J6919ZHhLTwVbG4wPiiAL1WEEKEpAB0blLpRHbK4H3pYRmgdQ4TPhMxAfh96jZ/RbH78i
ji+lZC8t1hMa+5xWLC8K2bOhJArKHERy1Exo5bwFOtf3+INejZgZz3JxGHMkoZGV88WliSFCQhdv
cg2L400UWLoAhWNDDcn4s43eA1LLSmt4ann6tK59Ck19XfPnHeNcmoyJGUR5O7xG84/D1pfgK3Fz
e5lMHDlC/X70tfuwQADaV4uU9i7PJ7/dh4Kw01Ub6FudpDEPCUlYBEuKKsjqI82WUNmK5NcAg4ID
Ru/rcjX0gJQQn8LQ1wrxgxXIp8bzCXCIUR29uuFHhFJS9C8ptvZOI8IaJhpFVcPFNObTF/60NCOY
iUfVI46vldwp0jBsz1i5QOQNlyVj0hfmhBMhWEMFc3kZzaNLS/K82QI+UGXWkf/Q1uuASCpD+xpR
Jui0gepudRcgQqbDd2Wgw5ikwQoA9QgJMsUXF5ajbs4+FQhhrTbZJPcSZ44D/1I4DYzFEY/jj7Bp
j2E5YIWhnsumftSLbtj2woWBPHjySOs1Yrg9CVZvc4ZYmcFLxkRra4Rik5sVTgjeWn1hIt+JADdG
AhumVICL4eQJvW9haV+dyM+ObVzJdz1rMr5kXvAscCea4FSugd3e0p9FXLxlNJN1Df2xytpp4rPC
Wot5h+MHxGNjjUcbrQhRVcRMxRSK9UjGE0UnH0BECBKcJPbjRAQL1nYiZFoGFlwKxPy0chVa48UB
uY9g4/Mh3Ultlp87p0zNUWl+fY1Nro2NwRdCMkhBLamhSZV2smc7LFWb2cpEQOi95v2IG/G9K5Bt
CXdFiSttsiyD37331MgrpC6SuRbDEPpl8nNinU6EYzjLIYBXK0r9yq00HmZhbYuUMekxCL/5ZbkY
cwZ6nMnxveb74PQRUBwtZhGbMWeJjGaKOn7h3+qGHxaB/V688IHxBv1N9ygF4Hnz0MbRwYOdAT3k
Ufh0CCbvZFosawO5cZmukzw+SaIDxuSlHGo0CczS9ElQUMrxfassHlF/EWbPkffo9iyG6AxR2VCA
RtTrXF4GwYY6xynkFtVwBegZe+wgB42UBJYXBgmttleOBVfqvGbZR+ucLe4gcqmwuwS8hDXRGYwl
6jOiTaRHsRlqzzhpL1P9SS8M+lxafQXu3HSjVALHTmOUPm0Eb4lHMOol9ng3K5odvGhVNfGDkX+A
pZjZTguZqMvsIDidKcdEM6qQ4u0NDKzaV5x/B1wccw6CSHk+QZgmEx7ZzQ9SErWPe8HSr3YQ3A3R
pXO2UfBVDG/YWiZO9bp1ZqEpppcEhqhdDzldFQAX+V3XXZ3mpa5XQXyx5QVPxtBeqLbpBJbe5hnz
lW+xZSOIYKcbOJDm33W5gd6Ova1Lp+IIDAVGraprHr0kAwJXEBukHpb9MbWsANvePQIxVcQJk4c1
5yTp00kzrPXYPJOcF94NGWLsgcIyZm7BoqOxk2EfqNDpNe09vk06Mgx+HHb88OpkTyK8UAoak7DS
/rBxx+fPNovW4IRLt382XYL8gVyAiPBQL3LODam10eHYQuYQU1vVqEd955pjHbVQtkI+LUfxgBlm
mzIW6SrZNPw01SGyeGO53ObpLWygDklHqIZXxjknwb3AGN+fnWphwpC0/SUd3y31GajdYKLt3qr4
2ach1e7WOarjXF1mG1YkdrRnZzj85SllDRy3OcWPrMchhdnEI3HevaTxwZQfJGeY6mL6r5S5BNXR
Y/HNxSUjalO794DffGKL452GXiOE7ST0ijrcCTRh5HhTvce9f3TQASYI4UwQDk9sNATbGP5hjUi8
w7GfrB3nkcpy/HZE1MLIt7PyStwVyCttIp7UrrY3I2EzGaS6Yvgtzxql1jDzIDMieel8HZUiPrup
Bci6uCFtQShTN1XKG45WjWVL49SMy5WnaC/mJRyZZPekD5cAwytmI1LVZL8i1WcHmUNyjlxG6WvQ
U5uyc6dPS55q6zCh+jIqABdzUdC+lmhrrQfzAdbp0KAhmifrSaFmdYm41bY9x2tPWjultrbxYutH
VT1l2dnCJJjkHAfWKv9Cie/HL7l8qJpz6HkkiOxNxajLiE9A43TpvffR3EwuQ4qxyykHMMu1GPcl
Sjj/5qo5FJUAteFiApH0P/vhGynY2gQl9pDa5dhIuVUIJ2cVBK0WRvJktvbSrNvnobFWTuQeR5AW
U5r7WUvC81Dm061x7PuC/Aso6dfGtBfEO7wT6orTIT0ob4506R7GmCQj2u0Qe3HDHBQUBkZ3ksxQ
+cME4wdbCAL9h+hY04GrYpbxm4qwxPSMgI8T6GCIaq7pHqkvo1wGyp7XrkwPUzHPKY+mL/GVPozp
VTA4xylSXw74UU5DBrLS6dkC9Bsi0mD1VSgl0WVHAV1UTLeu+jHoOIySpxJzY9q8RcNHK3Zx767s
GlbQnjNo7qfhJjy8EdSn69XJYBYjZhWx87jS3HbZlseh/EkxNOcjZ9lEr35Wc7R/Hej0MapzWfA8
2hiyvQccQS4UNR1uSj8WbM7RtB0zOra5X8p5yYvdGOGMznfJeO3Mm9OLxyTD+oPsobfeKT67C3nd
UiNcx4ylIiVUam8iPrW+HPlmUkIDQEagFX2e5rHoPsKQi4uRKx7ak+GQiyZO/Qj5szUbipRj8mQf
4lBH1gUg7N1HKFtT32Kju4UG2wmNl+F8vBIY0TQQCLt7qq1qZcH+Gt592aGZiNXBnGHljA39c+go
yAIdiKqNHY+LNnjzvPcm2cTpE8WJYMMsv/ZlLqcouBMgZsswReYC0iEOOLU5aHI+Q8rk+s+moprS
3PcQj/l8AmessQJKUWrKUYz+Bm1JRyMuDa5lWfoLZT2aqGByPEVGqfZGim4Rt4KbfTV5tYvq4JiN
7T41zkJ8a+a5hWmkaJ2U4TXIhhuE/BMfA9O+QJIq53BmKH1NDYgNWe0V/v3Xmp7VKlw17sPYIZbp
1t64y0xkTtRzNynS/ufQv8mW/M2KNZxv6hvawhgHYDZ/Hc3ZeLQyRkb3ltAHr8eshlIuHFz3XcXQ
QvBCy0raoJDOnHzpxPeV1x8GpneSqzZTwuxi9QdVlZBpxHQwY400r+vVEzlXh7DbmPQdJw2acqq0
BdYsDHp+pojpMnfkQh1G0vxE1K2gV1hrZ303MgoMpKuuSx8mFLQq/tCpqQOodC1vEeF58sVjiO/S
Nmpq0BBnU+9IVh/goinsRWk7K8Iyi5SfgrCtiv1VirVLQPHWSJLldIAoWPZes5nHnhxwc2LJtrAE
6PAkzuyp8de2/c3QR4xUjXkzewoicuyJzaFeRVH4rhvRMeqztamLvUcvruWlS2tOnar1JS7rLS5Y
KL2JsG6kYnTDqt5Yt404kRO1qtEbRH2wDAQSIgScVnRPYyniXhROvXbUulsBUqAlz/FcnwxTm7HM
AKa09g+JJ89q65VIT6XLBTMxSBNtBQ2u06Ra4ueU/CRJh2pZl4eeohCpjJ91Le/J4EZgyKgcj4+5
8oiPwasW1NyeTKxcs1q0BB2G8j7j0bJCegVRacQEm7BcbQPd21vBkQjerQp3uGwhBXRiHbuFJdSj
QaZtV/iLhhtX55zStDAtV4HjbpyAec7/YaTj15SAYyHVyUoIvth0yXeaEA7FRSAuejrCqZiOgeY3
CBjlwireyQLeITR9cRB9jIu9UqCZadi8ZZz8Dg2V6ufBNYsLKbHJDqtE8EII3EBzeO0Slaq5ERwA
b3GlJZTIkIF4n09xxsRlcWPyqRkLVI8MDnqqryurfG10CpIRiRBaeRcxYIXDBGSbPNM7MJEh2kH1
x8SjurNZH5vrmeijn547Ed/qWbsh5Q0QAz2OSTQT/EkS85MpWEwXsfCdMz4zhHR2bMEFCwxfDNwM
Gzl9iWhzkfd0ExL1JG4kauYhoI5YyzddP+dwFUnC6iGbkvYTM4aBi4JFb44Zyv8g3quu7pigyfpx
NHZXylzCtZnHyX2oG+jZeuERJ1cmyQPYNbR8XItgtqz7S9qirI2FafFN9BZlQ+lIq7Ick/oSC29d
1tm50muCxQkmwdNaVw9Enx90Ldr6EeKj0MHBkX67CcvduvU6Z1HlxvDDyztSYIUZqrNXVQPsQEEn
oBlDeaHHxpJdhSokKYeDBOmiE1nBthnYKPvNcAvBkJM/1bXqMvqKGmL+96Vu+56e35jGm1yf6beK
USBpa+3MTIXTwkX/J7piQj9TRvumzuKT7ihSGzAaF8Qsc62KxAuXBCRVT3Vhco/sBlFxEdiPfGPC
/1ICpvCR+TP3OljyIRjHeZMskV1i+7BpMBtKGM2kn5xPkFZ3uHM9C2x5IJKakqw87aG2BkhCNv4x
3idCI2a2DMvwmtiAsjwWEJD/m55WUYZLxH71is0lWlah029LTm6bJva1c2i5qESVlV8i0XlQHG3l
syUM9smMhCA+cgCGzVTCFtkHHemsnd925N14IW2YpCO7r2NaYmNpKzNfm3YbPIlIs1Y1eVVoTUqf
wD9fa92OVkZfDKvQz8FKS9dyjlZkYHYainTTmJb/kIIE7/9c7fBb4QlVuI7peY6hGRpsL//9a6/D
ME5VqerEWKXUA4/FS0sr+58/4bf+j//4hPk3+LfmiDKUNZargtKKTgcipZ98IRuTpt+SHN7/9qNc
y/Qc26TlzrT469eP0uwpJ5Bljjzxf8wCZ5v9A7Pf3Z8/5T8vGYyC7ugGSJzl6eZvVRhk1rZ+NZGJ
NqbNsQvrYyHKv9wVff4Z/1bcwkXjMxzNpbeFR5bd/tdv4nZKej2SDKyehVxbQ9uuekf3DhEg0rZX
drtJ7OF7SDR9l1c2YmE0WqxWKYWgWkvT7X/9jV3DMSgf0dGx8devvw1pEVpD04q7rE12OGHICtNe
2f/l7v1WojJ/Z9fRfXfu8THpGfntO5ud1xoT5lg0zgka4/g8zD6cCknR1HvZX76S8VuXyr8+zdUM
wzY8+oMYTH79TtZEDkFkZTpa7JrhaOjsvTFjmXkCAlqp+kieOE+PjC6jDvbZOy7gvfeGabK8Sxx5
pYf9AE2KQD6QDjsLSlzhQz74Zvsex+ln0I5EeeVMslhJg8fIg4OPfHIv7jQD2ZbIta9Ez/rLn++U
rv3j9zL4QpqjOY7j/3YVragoZSx0lyzVkrA4qsOi/KdqjcNE0sySWCqQGvEzMbSDW9h3uo9tisEf
zuAuUEQ2Gu8hGVcxfIhLZqaN3cGi9FkOF4EHLKB1MB6uXf9amsFaEssdDziSyS9xus/Ep/cb6RCZ
EXO5UXQMxmMKPFezy7nuqqkPnnUiyhFd0HujWAi1+iAaKDwL0SBiPQftRPUSjFTFgW9W7W7gjGjD
qgy9D01MVMy4h5l7DuFHi9izDnFglxtXpdVK8/IvJfXPdOYwRq+/Dnb0GZb1rNhYluVb1IQYtdgG
HLCHgsEfW0zi9fcp8J6OGamRGSMgeQouLGqmNyezwtVDZvNxomjAjfpNgiU4o7EhS+cIiXHptfJY
z+fENHF+0nYFqgZIOcrXHmeqTEZc7FGxLcLy5Izs9ZGHmA7tZtwZj7WWfTHYbsdE/KXt6Z9WDU9n
TXJdnmhf03+79yqrtWhsaClBQUbFdGz0jKJq2oKdOkdFAvgydEeLwJe2p7NOZWu2qWovSz/6MJLY
zf/2jv3DSunx69gsHrajGY7+6ztWhLnR9PngLhMc5ljdRjhTCouao5IB7ZIxvsyS3r9TWrjJqTfm
U2JKMi8rnVgWnkHZd+6idCQQYN2mOo5l5dCooxBedypI7i2lYRUxulRxEFY2kjRVoYi2B4zkFdvz
X9anf7y8//51jF+/jlkaWZPGc2WETD0C5go6kAtmJjydq9irHxmjyJOQl5QAF9P0SCGyLIwXBXTn
X97yv13Y3zY6ZcVKSYcQMlCTaGEs4MPoMCWh7E6uARVw7qyDS7L486cyF/AFf9uVPG6lS8cV/2H+
+fUCQON6PRX2Hq8nyCxlgC3JsNR1ENzFclmcOiCFGNGxFwsSb6tb2bafVEc+BWby3KSFWEUiuC85
A96VNvi0BCeqquCRlL1ZgqkBDJgI4AUNfsXcJO6tMs3LVn2bg+CUmylDuGrScpxkxsWQUMPaROq5
dvHxlPF+qvrK4IY4ds4POekQ3zWtnBj2yVDg1ddJAegWRG3f5d6hIiyVcNuFa9XEEO0j09wENow0
fppK7y5J/WW69xkYUJJsqw4xjg8Onz00Ll2VyONpEu0eJ+eV/hDgKkhT5dxKsGk33JGAcwy8hkUy
3iob/YYuTniayackDZojb5Ej7aBy1kd04UPGFAkJTrOk2yEuQPVLLv6DUwDqTSHOUgb/wXb2aT8t
tDGgEYkQfrM7x37L+iZPBlFsGqBhNsWvIlQ3owi3QSrXZQubl0fbtOwuMcXKKpzphCD45Afxu+t4
MPvsYmENXHPk0e6kr/+QnX1ss+jYD+mT3+Gb0CzrgjxmNY3ESJOoBzxjSyLorfBJqPTFmQ4i2XZ+
KhZBMX1HnXhP7Z+63EX5qw8m2+bqOCc6Td2x6xUqHL4PIc0mB9sGSWBsNFtHSx7stH73TRB6P8DS
CPoStMcm2JXjCwdvm2tpPuO1PBdJyvE+xmyuxIsRrBLxkuT2WRouBJbzWgWEfmE6oOpt7G4TVqSZ
KrLJYBwqNM31ZF9sIK8ks7dNMmxGK9nqbCtt0G5jatrLcZk7FD+IdWj1Lw2JKcjXVTiSZpNdY7yj
LbZWQql9cVagtRHhVS2qoqBywN+gEnDbBdlHSut4DN42BXTPP0bNaXK/jewa6NHGAohxZM7+62wd
bOohDFgISIwybWfF1lnG9a0w+0XNfOU4Z9eHTZ5os6H5/duGeu80fmnxbPfjsiGbg4DX2QeKHony
YY8I24nVFbaCzmcOIgHe53BXNkQGtAJj46uuWZug/ZnkN64ZWSZyrevvBTJ8A4wSgPli18Vjr/RT
RitCNKMrCN1pXWXmvNro36krgS+9K+Gre8vYhP4lx5dELCAEk3ZIdHs1zm4VAi98PTjaKW59Dtej
TrV1hHLQdh7aGaQXpwEsunffhPMzpleZuJuVdFat9O9IklnqvbaMDHMx9QRRhRwAs6z9Kqe3HC67
D6+NOrWsNWhq7hoOizNcKG37jR0CSPts21CUBZMbVBvlrZsKAa/nhE+zGVsSlpf509lJvYUJ4Sfd
j5yzWpQ5CyuDFiGFcBx/Tnr6GnKIjkObxYOw4zw9m8Tde5FcBYoHaTRXNBxtcZtfAo3TJ+qslUIU
gy3N3tQI/J0gvwlbnQPIv4RChKEHkFfxclR4JGpwUOZNLHHUSQij+rKSdmslxLrHAzmHiq6FzEcT
1Xprw+rPSeR8FdNwnA/CiTrZQ7u1uwiHSvWc6BhBcvgkiTJ8hD1sMcCp9Iswc+zlIQp94oSlDHlq
K/tdVgmeTYeyG+5topP+08NYuf1TgKMA+fR4VTH5aQBYtuW+DGR66Qws3pQfSDOOloXE/Jc6CByy
2v/LhvqPu9j/bSe69tu4QrVFU/YuzZCGhhQdZkN1fzsR/sNHUMlh6MhhTNfjgPvrjjWJckIUT2Ni
g0d7VU6YXPuwz5/+vDP+w8nFN5i5DM8zTYOQvV8/JS+CyS0H5q6gg0UPpE9iCugaMz7TP6Gs2//+
4zxGe/pDTVPH//3rxwEueWbkMYcQMbNRmr5x/LCEuDc2mgEc++cPs/lhv+351K4aYHIuGz8Y8K8f
RorhqNUmpzLClhHRAlpjiURUPF7//Dn/dA3/7XN+P7ck3dD2dgtMIESSP8o66zFRkfTVUJG4KPuy
/8sMRWXsn76X/9tsWhpyaop6DkFAoYI4K6I1JnCf/TkL9y+Px18uoW/+eglTN3eKRPDVUhPJLzMU
EXWRYXCOr/42o/7to34bDEeJwomsOAdxb4Rgt+KV7wiqqXTqy/58v/72Sb89hNiAyPtsuX55+JiQ
Lz8+U/Lz54/42yPx26NXZrLHBMhhkmO0eUpU19E9Q8fM4JX5SU+gmf/8ef86H/3/zzpxZ7/eKEfA
TA666y4rq20ekqJAYGxadkeW3mAQUyBJxCf73/xOhdaOey8Lid/xnYyeyz//Job2nwuXp9Fr6hss
J4bFef7XXwWCJrGIGXZJ9MHG5UxEl6Y7LbKfHNc76Mol3NHe0qL42WURUSDqxQkf/Yy8VDJg72yh
nzleL61wTqgatpUX/jQNG8YT+VFRug+y78hw9C5VzGakkH1Zltp6Pty22biQ2PWPlpTXtC1PI4kb
YU/G5f+Qdl67kWvXFv0iAtzkZnqtYmXlrH4hFLqZc+bX38E+xrVUElSw/WAcw90+u5h2WGvOMaUF
h1Gu6iI8c/xilSmzhCVlS9i8hQGgHL/dBJhVgHsulWy6DAEGdkgadQWVoUDBwB73LgBtUPX8s+pp
KWF+9tnmVPVNk4/3fffUtHSfUs98zQge6atyN5nhFlUbb7OGFX8awrcADz53Ao5ZQC0s2YJqfNDD
iAIE5ufkCkHIRptmmZN1lRXNZdpcDOI3KOt9bEc7Quo4Cve7thZI0Sg7iDFeWybgmSgxaYtKIFYX
nTbcIpZ5rGtaj5OzicYRVTFMygaapmVGK7WO30mqDJZdx4fMvmLDif4iDa0taQUudHfIY+xd8IB7
tF3q6rcHOzihQK5Rq+6wDwP3jhCuaLiQLJVyWo2PDHEZ0apNto7Lh6C0Xj146zqZiWYws59QUHjb
Qii/pIi2+OvugnLC1AhcBAUbsOKzao4KfbWk/zzvblX/PFfOExI0vIYMrdgEB5ysTGz22LDWZhzf
Qg6yo3VLiFhqQrDlToAr6oM31d4Q+7fFOndGnuqCfOilkj9OUfzGvnZHaz9XygOFFg8NhlerWy0L
rxUaIYXVrYA+NDzrtv49wgnpJU1EWn+VdS/EsJ3IT61ZOzT2hJ3/lKL10jMqRcW935BjieUkJpXU
pKfGpsRhi9ha427g0IIuH+2UVjwRJnUA+rlxGuKjU5pjytPP3xwv3Zcl4fM3dzTfUN/J40nMYXM9
jEORneV5VNOy7Dd9x7k0x9dc1bSRdO02zLQ9tiAUnyPxgJd0xLLxAfKdiJ+KQr1Ika2bGT3JETy9
owRPDSYGpKyrrO4h55WQhtWVVU9/JGWRsHgZktuWU2YAVTQRLyTEIGkk44ccNhEhw0nfTBC8Je69
3PE3oX6XqUStINOCX58vUT9tlaBzfSwpEvQJjrJ9WCU7zsRLZapvzNxclfw2kkIPqsAAIfO3QJ0D
boPxIS68Fx3cZpAlHUIsDTZEFVzq+fSORIwuvIpcLZKNwT0BZZFPNjEb6ogcZeQwZR/wxMWgYv6k
uMjGKeJrCTeNxLpvWRtQ9nuR5jsVsUpfio1MriNo8YCRVxTIVhM94KFLkSKAv3Q44gSPLWBSQ5A6
QcAdRbasw/zWoc/JurVBi6WGaeuV+SWlr2Wax2dVkrphoayKXLvxfDQFUXLWsVuAXgRSgyDCHKam
BsxFq+KAfAsO33m9VJilCBDdVrHFB96uqGujnoDiAHHhodfFlel5v/zqLRvudf/3HPFYjf51G+uX
RgO2jb/AhT1TBgEZlaSkMLTPLVrWpAU3avrYDgzlRFH3m7VAQ+0rVZLMVdaCo7qT1jVdRzGP01Hx
jP1iBtGfWG/mN/vzwmdruqrT/7JsFrS/q9GHHk1Q2j6iVhtucdQWl/D5scgYs2HUlyo5xVpyLUqd
BJ5oqBFBFsV/3u6w2TvTJLV03cDddLQZC3EM+lHR4tbbFrv4UC6R5+/MhbcAzLs+VccS33znmqOi
hgQsKmAkH91PnfR0uGpCW7E+tSu8CJfTNppcZ4lRkIP8gi3uGsnzqXG/7jjtT8Me7c1UMacIpETS
Ez0+oSenUJSiMiS9Zvbhp688+PjEJld8rdjRpLLwtMGfMyTxTZ+3EaZWjCHRwWJFptiK1BzoNot4
NbmS6LGFv5du9tC7+XvzqyCi8EQ5+pvXFsyww/3luk3HnB/Dh5dqtGMdHH8yYTG5G4Fb8QX9PGN/
8xw/DmAdPUezq/twNDg/hsljiBTFP/fC55+H+HtA/PeXQQtRQPxX55K6JXWdIJ7PFyEFlet4Yu8u
B+8pswBO1VH9PrbtzneGlZNUa0vnHQJRWzfpOq0DMlBASeK7Jxn0nE0aVGnkhxThm6G4JYvwYQAf
8vOPPNq3/v2R0qbxKSxJw5Ae2ucfqbfMDqPPGQ3FSM0WSuoDOc+jtlcttXw3dd/ZGAPeUKOyDaAt
nITrpIjvf/4Vn1/vLz/i+Kg9BpTzhc6mhGpevmGA2Udiv0NV78HbeTisNffnET+/YP+M6KhMGSaY
S/4zv/wfXrBh1DSh5bgdMpXEHLZCjThxIvj8+fxrBGGZdD45m6r20cktVTwq+DnB50kIdLC0je4X
bXlqWKS7LybEJftiItupm4z+6edr+/aZOh+GPpotBqRRuiImpA4t8EkvxSuva91W6Skl++oKcYZL
KG0J9V8P3k+MPX84Ry89533DZMPP/f3aR4rDnFY6j1JRRfhbGqPYp0YWUdWU3Rv8OBs1aFoe2p7S
ctVrycHSaFCX+OjvJt03z3/+OX8nqeOfoyHd4HFKgt61o4kk9RWlN+2Y1MwJ5bYZrpQC4xN4RB+r
hGXuDc3bEoayQ7x3mVSAQ+kmIsm7GuvXMCiR4jWXQ1mvWxqHogCNyFlBtzy3gsjSeGJDQD0++wsw
VOs423uBtzZTACPhcqh9cODIYT3zzC4G/L6ROwXTY93JtROi7DaUg6PUK0WMQHbeo/A6V+iphRpn
xHHnkHCo6s7FCFsvpTI8gQTD+L8KdQB0nbKIsmod6H+Iwl16jXNoCEzjvLsMDLGmpxjlIF1KQFp6
HFLibxDKr6sQfntEUHp5ZlZIk8N0H1ftmQVv1xwkPBXxGGrAHQ3IilTUmtb6jwoZfz8HmCP//yCO
F07bz1vTromghdFFc7spzqyGVIZYpQzw8zP/PLX/HclSqdzNJS4Wzb/d+w+fdmKhotKbCD9Dm+Lu
LSiv7ti6YFepMnsITkwknwsN/4xGgAeTuQqXxjqeSMbUjGwvLi239Y0EyyUWPCZ38IZEv3llc2JS
+XptumEbJrIOaSC/sY5e5y6vPBQ3NbP1EHdnOsTcdaGSLdATQn9iX/d1+eKyDI4shi51kzjEo7G0
xoJPHpXqCu8P4VDDm3gSa5TYG4glSwJgtvhSCTVKN+QLKnsNfvpCvfn5UR61Tbm7UhWagVKBBYq5
5LiqIiuvheLgTCusOTDC6FS66o4o4qV9GLf5iZv7zWg8Rd4a1TZg85naUV1Ki03w8AWbZXJi9tqD
dWgO7RuoixVe+fP08cS1fXmWrAqGhtaIKqxqCXVeFD+8p21TDn2c8CzhOXSXpGVrsHeH4LLUiWBW
y6ncdBHd4V4IxI05qy+zOimRRjNQN3MEctYmNC/jWe4OFONUje7vwv9p5jz6efP69uHnjb0/lanO
FgzZ5zK+kfvwUDmbV/1s2mrPw7ikgNO7sD/2mPJioAEndoBfvitJ5d1RHc4Uci4fH22erAw+ku3P
bx85Q2oBihMYyV+aK4kqJ57EfClHl8pgJuMgIbL4r58vNSHBD0y4odFR6jWiR1GPcnPidV+UHtnC
FRI+D6cq/JtI23h+G4FoVZAVrow6zZ9UlJr+eWVhP2/T6YbXmZ5QhTCbmIWff+jX38lBy+Kb0GxD
RU91dNSxwxCyW8vaOo02kEsN0q2AhbvvFKfcmI0jMWsWlGJ0aCan3tYvGybJ2Jx68OEz22H1+3yP
hsS2uy7mBFLYCVsJK3x1iCJZ6ikpnH3uAd8uQExCGLhIZU+rzaApVfoKMEL8AqBvgbklCVHjP9+R
r5PU/LMcGhmapTE9qEe3ZDB0I7S6iJ2jT5GnrWu5pk85kYde6YB2AeiCIh+Wet7oN62m6dQ+9XBN
bet3EKjkek+JubYMBQNeGKe0Un1tP01au4n7hGAwalX9bZ0204ltyddPX3eQwqmOqenMN8dVfW9K
/clGv0yD2w6uE1Tcu0yd6TeQoU4d4+Z95ueXW2d7ywMTLIgMenSHqkkmyBohcM/fsSCnU3XFwVnR
g12RJA36JFxbJ9bEr++KZNmeVw5WK6icR1tfs6q6NGgR4k8N9SRFtxLYsEO0+vnZfzNdM4ychWoI
UCUfxOdX0jTKxo9ClCz1CiT2MrntttMGF9wGufutuPp5tO+uCargPEmgZtS1o8GKoBpaNO2wwpTU
uiHuw9w36ckz4+diCuudgfRO8EKoHBqELo5WoEaRXW87vBhxO/ZXtPJ17IdYt33H2cmuUl7jrOxe
2xpJSVNN6sPP1/hlfplH14VgLeKtFMbRip923VRy6rPc3IyVLT/Dvqr9pN6reRadhdUEVdQX+TYv
FP1EFWeePT69pEcjH1332M9BlcFAy8Lszd9TJZqzXOYlNewRCTZRoeC0Ejs4cfiV3w/LhEadg6Xm
uEGpT7bdW4mDr7HCZYoPqqlxjVDQMjE+tVW2C5POPvMLG67ZBHxvQvRxVsjEvkKQ2ri4y4xfuWKk
jx2CtINZhuKlsIYOS15UuZUO7li163QVFVP6nIuaXRTIDxzgdK61DoaF1lMrU+dIUE4oeklqFjGP
g5jtrsE2G6t634z0gY0WciQmb+0uUUEItJwvUhmTIGPC9rRNxHc9cKArVXMIAFUML9qSx44NJgmH
rYW5ej2rz36jwoHbBDgD/tjP7838dI6eHoU36hwIfNGBH/dDFbLDfLui0OEbWKwUkozTkYSHuKLs
qyqUjX4e7pun9mk47fN332tx2A6QsLjDlthpfd25qkEoRRlW+b4VdJxwX54qh329RkMiqGYj7Ehm
Uf3oDSXLsqbBwPrHVuxGs4sbGeZwJW2MgqUxGCcu8es8YMhZ0oxOnO2P/mUnOjlEO3YYblH/7w1C
KIWDJzgiPtjZgtZ0QxAL2jieGPXoGgn0pETMBoN11EFCfjyhtjFSZtkWUCFUA5N3SKds0dQJWChF
R8JVdHq0/vlRiqPV6cuQR88SDQfZdX3kuCLwptd07vIFgfVKJEp9G8nYXpBUmC21upGbaAD7HQuU
qHpWkuRdk84L8K18+PknHU2C//winrVFBcNwjOOJXgATIFyM5BZFmZkQjnYf9/YlB8g3X/hvQ29e
zBLdn8c82g/8a0w6SJw7/i7Wn99oLyksswpHz+2hDxNBjhwNIlRinRhGHH05x+McVyQ1gGAdsh2P
A469j1OX8xwnOSxNzoW1tEhFImxv0SxR1LjeibFPDX20fpZ9VQXGmNlw9gsfVzEH9HUURdVjSdDZ
uZYH1U1RN6d2Isd7hH+u2DJmfBFLqqUdlTe7YkL25Nj0vIVBz62M8G9G1QgcTQ9D+l0xCAWlxB5M
MIrcj6ZKzmET+METFGcf5EeTi//iRujU0zVdox4ljvd+7ZipieqFCmEBBoRB5S1RaW75/lkclofJ
lL9+frWO9i1/b8DH4eY//3CMEyKzCqkyXIGz/8HWwdwT0JGf2NB++x3rnNEdAzkIBoyj+xw4Y19a
Rui46O1W8Q27MTf/bVyQ3HiwH9vDf9YPQb7ETMVpZF61UavT+/l8VXIo5diFOD5pW/TnGezYe6NP
+oOOfHjJIj7cwJmRNz/fSsv+7jvV592m7QiKuvJotlJGO6LNG5DmFxm71gNF3uln5uDGygMvGh7s
RaRfay3pUcDkJQB1RIeKXpBqR0oi6IAEzih4VVDkpdgy8+1q6rCTjtetXOTIcLUHVdt5BWbtcelU
uyCstxrQ9qzCQPuqCkqI46tD4iqYJJGlG0JvyAuB+YmzcfQWle+AZ8dsp23RburpzscqqZ8NQHVI
sDSyixyEOniJmn923a6jS5+BM28yde3zbyJHGMDlq9JcyDpxm46DUaUvKtS8Rn2JK2Sth68e2L6/
WCfKW7MXncbHKmzVfTLumgFdAgzXjHAWQ13P3Odi9vthG51ZtCWTaW60yz6Qa64LyN5wZQVwal8r
D17nkLldheGivRqxTZB2ArH12h7P9I5c4wnnLX8pmYnq0GkipC15cRD4lId2XQzB3kIS2xN11tfg
Lma8qPcMOjmggW7rcAMJivF2FFqJmdONG2yRSzndoreu8Fmk/nMxOKuyvC2ty5qEgbD/YwKGzeHc
6N4vOy2QKqM1D+R9JK2bHCBSb+rbVrf3Q3YOzCvQpwuA4+zIXiONtCVK/FnuHNQoQhS89CPei5YK
QXKuoa0erpXB2hbtgw0f0DfoU6tbiPtpa68sARjF2oHoq2oyYgqDuCQ0wQGwjAkoseubB8UghAl9
QaC79uSOSLV08R44M4zbv8pg7ubtfZD5i8KUC6McCdsCOwE/tNDC66D8FVfwhayLXDmIeNsGvyRQ
CCvXgTz9qhscvxjCasO6CbKbYqRtEGSYFbxdUV8WRXXPE5klqskqs697pznYzrrijtsswo155YGe
IRUP7Yfzm60XYgjANsGKFFXQ3eS4qVwsFssJ6NZwM0doFo8CMsUkYSk3cKtY6JucLHIgVMRM3UQa
4Lfx0sFGVA/KyjbvG6I19RV5cBHsm6LcFyb0sn4oVz7k5DYfyFtTYgMFAHz8gWdsBoeWWMem9ndm
yAa7B+uklyswYH8QVRLAeJOYGwlIcKiAPQkWQgV2UfKsWTupkcNO4OUW+f2S4iqwMzqgA99LdMnO
m/dtkeq3pC6p/h87XhtBs9Q7gsHrG2d6nnCcCXp8oOtt1VXVXUYEi2686/KdDNgd3SJgnTtozgss
+4sQaJPwc5KPvSenrl1JbSJCdEDiq98a53kDa6RiDkAJbx7qBKUF0u++2iEYCsnmVWtEwiWJGjbx
O/7GYW1TPeaUx64JUBHzxYjLIntvDNTe/rYaV763UQFKBdFA5CAMnit6GzBO4kU2666dOYsbQk1x
N5S3adItB+25Tcn9xEEwCu+yAr+bgUA3eFsN+D2QHH3EvUb8MqlXkrwdTwcJ3D6hsideru5f1BEk
3aXoQGvinCBSEQ53XsCrqe8sCg9l9pSz3xGo7RWyX4i2NCGLeZd9fTNHEIthIOwlIKoGOVC37lsg
sqGJSkrdaMVrZceEdgm3hofkYGRht3wfpM9xfKU55OzEFvlrzTagTW9UiJhhSAPwI2hPTcnp0M/6
lpo55Svt2creAKSQlwiUHuGH6xPsXIKxn4XiWIGrfk3Gga/Fczgz7oMXWdSA+g5U+YEihctOhVkV
3OtE0SliGaTgWTd+czHCj8gtMHbqyyheBVwMpz2Pw7Ms24vhesowrGm8uGKfKMm2SstnU+LBnuQu
GIYnrxzXsbDuw6G6SMTdAIQVBtyKbAG4L2S7jRj4JSAd+BSaDwZaqwDU/Kk1blJXUrRaF/GFMbsF
BS8ubhlPtWm0oFZnFlEvdNy6dXUXAO8ERkltJusPmglwZtqW5jpQnkffWlh5vBy7ZBW172OEXI7D
wB6iIhkhg38oSaBvSKyyN0G2Ifx5IaVJKtYuVXbSv1Cm+wJITihvCObysFPU5XSFfm4XtBBkRnWd
5WcI9CqAK6MZnCcafJSQ9PDC35j+czQk2yhZ1O2CgE84iXjOiXZeG5q/LwttRc78BCLKlPcFsdRB
trPxhdQhGPn+fCKPxU+2Vk86jliaxUU7pRylof7CzC87Up+Qsmk2ALjoLSUSI3QG2B6YwCGoJtG7
GhzId8fEaTFZAfHzQ1f0SKOQWTXRpYf7XIEvqPlvXdcgknqK5sgI3Humdydn4kvyZgfaVkIPSkiT
jASYwIlUSUBMsYTibkm+2Ru/3g441XPzzUsLatrXaNiXMNPXA833STqbbNT4bCXL0NLnzDfmrGow
50TE6krQuWqtS1Jm873f3tRYTlVZYzL6XZb3AdHZZfBb852tPVUgKp5F+gieVFH/9MVVb1418RPs
qL5tSXoCjtjdJgCI/BkxB/Ebf6ICEbbzLoJgJxqDnvieJc4L3pFbdfWtVd+hoYX7ch7yvKSKFt7B
yau/kUa/SIXm8n7Q5aUat6gKANnxY4e2IfDIo+INoCJ4P1IozsrHrrvXud+T7sBQx3aHJdn/I20c
mX+AkKfJS4C6bMJD2goWuujexxzb4MdiFbEgD8TYQce2B252HWAr8eqbPNfvhgQVaUrOnlNtUtJk
qMmw+L6IsFqM5PQm3pXovAUWEDcpLmqeCMhjiHTkFs57jbMgJ0MkxLUZ0v0E6dHp4Y540C1s1oWi
JrtqjhUp5gT51QDjFI80ottVMxDkm5IYIUtkbggm8nQRq4ea/U+QruQg9kEE/NK8c4ghmEHj+ggA
SeMlNtLBnZTHVG0vRqVaEkTLC9Gv8mJvEucdSygCFE2c7IFqEdB14HjjTduqnFbOWuPNiUhStC4d
QOsifoX+WNekJ+SHabwzLSgMzYWaINDMmwMEBQIhbPA2EPRFuCtj5dXrQubq/qXPu3etP8ts4DDy
vQIfMxFLg4XD9q8qcR6yIAzjDuAJhqEMI0tF1qllv/ZYZlOEfNP7z3vr73bWyIzmigeNetRcnzf0
Yawlg54RxtImBODUh9p4KMcTY3xX3vg4xtFRKJEE8aqTSQw5ZwX8oVG0bKRO0zasgTeOh5+vaP63
fSiK/T2ifBztqJhqYm8KKlk4yOmfjBqCGZuxn0f4rlLBzIrFwkCRJo7PXIPV115VkGWVYd3gA4x+
4YPtH0nRLNxQt71VYrWG21DO/G8ujZ4lkzaKIQrWnx+WEiuTX6NLcDMWw4NZqZhqvYz5+Ofr+0ed
+OUe0vCyNYqKyEqO3oq8Voa2bFXeCoXwGd5FFfBqi4xfKu1uzMNt5qFJy64H9jnQksbm1gdVIy0+
bhvse/lG83DjAZZSMuoazXmMG1/HSCyUVxzNZFfs7OpShYEZk3JaBM6qzecyF3ZP871P2CBdRF68
tBHDCiy5Oj0sh5Q2/BcvFBMe9BEbI/QwxPbwR/4YyJXHs0qe99FvxQ9Wdg183+vZLEAbVG5K4zAZ
bGmKvlmmRCoNAXQWNMLZWK+y7FBqJjbctT2+ON2jDiigIm5PIdM41K90MvqIy7Pgy+ToVyvYv1l8
42kdfJQWzRT/Mxy3ZUOOpQYLtY74nUhdMqabzF7Z7NiI8IHwJ4Bl++MZnc3GOysU5WAB8E/r+ExO
nZtP4FY6ms7h77i5k7BKytnrj/p9Tb0mia9V5XwIHsOyPZsMB6s8OnCNP/CwVRaXSbBr2upAFxTS
vFxaurOxHKoA4m1QnkghxrWiA4VV7jgPubJ5syLYqFW3SgjkbqGgzRHJodZtgoSgKyacDrcmGEgM
qO9Trd3kaXg1OlC9KoJ8+63XmstG93HlBocUNCeEI1fvMqoB2jKr7y3xq2zeC06wncn7ot1mHOby
WCUn+b4GgzPlBqrmJ8ScGNZApxDXZxClZmvXph2u0voWXcUyqC9y555jTlJeRfMxayLr4Nwm9CnY
t1oJm69yNeDundef1+NFbf1RUCjrKhFe21B9atUSlMivMfuTaiOUTrZeSNoVW6wcTAk6yPSUs78H
gt7OH5wS0l3mkw35outy05E0Soy72xmQ7PAqmrG3KsGmwsVzwAvytV/Q6mMZjq/HmsQQmFCEl0Wb
Dv5Pfk0Cw9IufxktaaOT4gI3OJ9TFKtf1UylsjdDt1LMtdHfquU+ZCMQkpH9XPUXo/VGNaCniaxN
V56yVaXAXRuci6pY1yjp8fe5dGFhf7Jatpsqubcmgqe6ZmGFJUBlNkj0q87h8uzbybmQ45+MkkBf
ZJetfBqrW2ViKzMYK6FG56bs9rX1bPgEEGbbjq1W7GG4hktOuAuHwxZXdwOG1yzE0p9hAxiZ0UF1
BALABtfYYdRWct6G2oYT3Zqy9YzROjH9fLMkzdIXKrumhXzMOqoxlb0+YtinpEVAi8IGr6G1bZyq
m80Vo6MZzqDijjQNkQ39k6O6WdZbVuf5Ai6AqQi3TKTDabF8TqrkBkk3W6T4tsYYC3n/0Latv5QF
oNihMy9+nmq/qc5CvjE4ENCx1ahCf57RQ7/rLJZBz23mXClBBeJKVUvzocO5Suq6I4lNpjswrn4e
Vn5XkTbk37K30DTE90erZDRogZRkmZAtki9pOCwrdk/ldTmy1xM5iWAQAHvmz+EpaR0YgVcErSwG
AgLDjITnSllH8krFtZ9yCs9qeKJNHF2rubiWhV6viME52BUqy9bGPdfl3lJv0P1r7y3RgWEKSEte
oHNmd32nha8RLDsPD8lg7eEFuP1wbbT1IqpVojZuTRu0a8ymJMMxXVDO40SrZviB5UKCBFFhuYLK
1Rv+/yHzoV+p1xp782jkLydFsWlAmBmz00IPKC/cd2W/jqkh+NrKBADI2gl2fKFW1OBf++A3p9pV
rD/K4aqv7nzl2YdAkrAQ2JvWv82J0MrYANbPsX6OctbNiRkHJ+/ZEBRx7VhgmNlT7pR5cpmZ/86w
G+o/SkpdMCB6tpzOLKO8YxuHvrF6q9LoPM2grSb5lewrgqEgS+tW/QyjZKeQymiQBJQbh6EOzmJ6
NYtcUQ85W9zGuo2LYA0M5EaN00WHGb4etFXni1U4aEQoEfvawLCL8+eYKo3ltHsvb4Djta6YOD0P
lG9zezPVDb4mY6819n3ViuesS3YNeEdLr5cd6/3YQe8ybwqzXidBhLf60SrsZRhj7sh/jeOcX/Jo
au+e7TFd7JzWAEMJq6vfKPmLUT8kZX1oB8JFDY9Ep34zVmTpxLirKByMdXhVqVRXOpRlJPOVobao
u5u0GXa9JHasWXcCCuu0rwwOBVuFuMogYwnPxwNaz6Xwn0aOJ0UybBJhcCahK0UUWQjfMInvjFYB
SAkFm9QEu6sOKFEpUvUUe9oNAOuB6ggFUHiWNn+hl9SZtMgNrUvVMxaNNbNiKLLBCGrMhRPucvN3
jzGfClrSPFrjq+DhqtV9lJSLsd9DpFk5gpTWTQD72BYARtO3otvBiANgQI79jrMLG2oH5EhOkLM1
vVileaUIgNKwL0fjkt+tGIeUPHNqFST5KvJxjM+c8a3G3jZuCpVvjARzj8NOCDXZwXtwq1PL0YNr
EqGXSUSNiTTJPoWpT9RpTiKoRaRfYq/n/VQd/Bk9Po+eJ35nqelZDHJ/2YdUDBdZuTeBBos629Ti
Tpe/Q+Vism8mKirOHJamakv43QB4lfpAgF3g7xoYmXHlGuFzG4H/9Be1dobziG2aSuEfbK/MHs3i
TyH/jIa4DHudgrB52ch+4yurAancmOwmBYosm7pCfevZmdP/f4XUylzvreiRPYXUICY2nJVHsGpA
+h9k4NLNnZqg4OZuSqKNFVELDK66UqfgdRZ7h0q9K8SGU/Rt0pwFFho54hKqpWm+QHFapoTUaP2b
Zu1Ta1OOhxJCgnONLazMryszWfrEovBvnwjhI69hZBqRhMy2lbE0o5JEDOLGEptaA6naT9awaZNp
PUpCqKebKfdd2+ZA4z2PsnKbGj0ewPXAJJWl8TDhEVxKjF3NIdN7rkFoGGW4gN6R1bfK75ETY6y7
IiWCK3ydCPMawE1DC+Orm1+WJnyC4RugT2TrVF6PxUXENpp8LtlA3Bl2U/VIZuXWi6ZrxZnOIouk
crdqOL6Dt+y5o/MBfJPKXRycaB1/c/r5tHLMp70PjS0lnkyjSWkFAOYY14kgjypsvHgl9WjcsG7M
Imc1dw0d8+3Pq9aRCehv94n2/OynQuhucGr9PHQodWeEEOy4jav4K/Cm2jLekti6faM7EDqb8J0Q
sc0pBdJ3+xGOxhb2fUPYuGM+j0qNODIqPXZcu72Jikd2t3p4ovd9Ygj9SHQ5Voqs2lLzEABl4tD5
ZQvkEJCKrGJ19/NN/Pbx/ftq9KMzZFPWTYkfBcUPChWgXNUBhuSVFzS/i6i4xjd9bgXDf2T6+ddz
+zDmvBn78MqMsZKPdp847ijacilzixs52wnVqGn/x8s72lCReNoMQcjDYoND7l0OwjNYq8W9UlwE
zS+17K7/t9t5VNvQ0E2NTs14DtHtQmk6OPHq+aQnLw1LEsIc6GRRNL38POpfPdrx9lXaCBnRS+Cl
0Y8uM5G11msGhggkeNDJlwl05GV7jl1cLuxbstggm0FMWjq7U2Lt+W3/MjJFAR1v2iz9PHp/LN8Q
UwOuwBXWCxGSB78qNwOwfzsij9KAPjzJM01AiTpxxfMV/TTu0TuU6VrfJOQjuQPRkmy3crjy4YM+
1TsyjtdO+WASAmF5xa+2qF+IS+84liYdtcyff8d3G3bpSMx5KFRUXEyfX2UHy6gOOoiOqVYlbhaO
7Av63i07e6sSn1YorF8/j/hNPcuQSH9VjXHRdB5NeiqQXGHmmeOmdBI8zDuZfmKEb2efDyPMU8aH
z3MAnp2NZAW6AwoylIqrgLrwFBTuzxfyTRnw04Uc3bpqEGqscPB2I5x25N0thUWWGd0yQMon1qjv
5Ccfx5JHE6rhR5qjWOgULG/O7lUx7KQFSYJeHyQrRZbZSvZldOgsBPXojkkArQeyiHWH3EVdNqf0
jt+8uyxXaLglVBZ0ZZ9v8DhxWhENv6Zqb9nsdxSsf761384HH0c4mob8wRdJiiHGJf7XAqUgu3UF
I4KYhn56rZJQWaHFAczS9mxdKngQwr6mVJe+p0UkVhX6eqpOTrORCrnzbWB5q59/4NdXDNuuJgzc
u6jZwdB9vgNel4ajksWIb6rykqCTm5BmdHWSwfr16/w0zF+D3oc3OSgTEtWtSHG1MGbH2wJ69hF0
vHrKK2fT5f90TeJoJrRJsHbshmsKYQfV/u8Eo2kJtv/nUb5+NfMloebmzRESmc/nO4dEHgX2lCqu
olfbui5oImFOgyV0kJn6/vNY3z4lic16FlsiKJr//MPtI8cablpSoFlqceg2GHm3bUbbPdLr4sQX
+nVW47I+DDVf9oehwr7LrTHJFdch6XDwDY5DzX9z5z4McTRxlsSXaZ7NEGnqvYtcOVNN/9B46T5K
xhMy6lNXczSDqmGfa5OdKa5ZFmvuLcmnJwpW374G1IdUxIpgOY2jEQizI30z5c0OGrpv1pwUlJJd
6aEwOnXfxLdXY+JMRonJCndclJKpr49Fk1CTXKJ2zTChuXBOtpgrqaceyMA+991TwrJTY85//uF9
mPqxrBIyq9zeQHcyrQ3FcX9+ub9ZE3jlPlzW0dttG2CVSI6fL0ustZf6PN50S3MhHsxHb9WeePkw
MPGLP29YPg939IaDnPnX9CAGJmLR0VRWKOj32rCLqcOTXBC16QXe0GCZN83veqwOLD9nXWKuTJQZ
HjYn6VMzbhGbWBX6rk5eJAb4Wi1DHtxGau12PSX/zJcIVhLX8I29nfq4XbE5k9CdvgnS+iajJXj9
zTShdXrGJs1BzDlx92ZOYhk24QZixMYMgACm1bpXczK6YblQCxZQFRT9LlLpBWgXFZ2NHjB63VJO
J3Q49BsAXGun12jOEMNolmvTvouNclnThu8EXVwUDrD8o+qJKLsVqRqrOKF6kJKiHJDIS/2+7oBT
OuYm0867CuZa/KjODV18wUEdrof0aWYdy6FexiW0Uk8uJmMV6cnCKmi7RG8SDhctFFeI6KCk5B5W
o6sPV6ET0CsY12IWCDgl0fFUdgn9WxAi4hKuSvpVRKnJ29hSWYe2smq93zoyqSGlztIzvk2k12DS
/yf0zSPakE9uoChUVL9kMPwfaeex3Di2bdsfeoiAN10CBD1lKN9BSCklvPf4+jeQjXdTTIYYdV/j
tOpUbQHc2GatOedwDdhkaMA3wrTT6IPIWu50zQ1mQ2kp1mS/e+T4GtjYmMuuDKcxnbnEGn4tK8Kj
XMXlOvLmVAVl6cMUH8L0U4RFKBt7kR6GOFVPeSQCuqPzRvTGIqbIpUDC8umOEG94rMaGYkaT3mXl
cCNLIz9RjNMqSyG6mEb3MNGsCd8zcns05DOWmu5rbj85ySoY+nlM4zYVzVOTNO9JS5snC52qi5Zg
ZoIWLhu/sUxMU5O2R7E5Nn2zsXTUnYLTYSkLsxcgDA5K5iWlJlfiVbHPu9EoOQkhltBDCbasFqF0
n1Qk28zaC34mkqu1mbwiXmvBXtC9zl8XXVDWREODZPF9vQiEsRUTjx/HjAS6cvLYgLYAxRzECgZz
4gPhuNXqiyGU4e9kCKIHJM9EPMp1Ua/hCRGFozSERl9ZYv69pPBXYfyYVc80L84vRwoexZAOm+Dk
3A02hqs9m/3iVw1HbakjDloQY33lEHL5Rfw15NmLoAgja43J+YBYs3o5OLot0na14ZVV7rRMHcGp
r3Shrw55dpzNNU0ZBJ8hGwctnw1cdm1ufsUb3a1sNKGbn1/qxZ3BUjBdGxoFnvP7jzpqfgxPRHD8
0OwhjjXCgQtLf0Wu/ee09s9y/dcwZxusoftTZVacfTodgJXblhmt70pI25jkWSm4p9me3xmj4u11
0B+2GFPuFNPE/7CMUF7//MiXzmFcrTU8CaLMRDp7wSMZqXnbMbmlTINt1cINtLOmRpTYVOLzz2Nd
2qboHuqzgFymtnZ2vowamB9NxHOPwfSp+QNM5FnUK2t7WQXHYBbVlWLQpZOMDDQAvxvjGec3aEL5
xrgh5NbBb78v9E/P6BwsJgsCUK7swRdHQllPSBL3K65H39eIyS8GVR6Zp6X45qEU7gIqUC080Gp4
+V+8xL9GOtvrlRQ8ZjjP0XQs11LYPVXiuKmlZhcR+mzo05XJeu3Bzk62KeGoVS+xzHSZp9pRkj7r
vfbQzQpWoAb5/+drPPsyitmxFPw5qk8nVfgCZUoYv2s1V5eyS186N53/93udXRItT+xHvO/zuiIi
0QO9ufW3EQnfWGbzW3IkQkfL/6tpFr0QjpD/GfX8zqjGQUSKGL+d3MHyUZX3LhWv/F6XHozHAtZi
EUiE2fT7RCwtUA3IlbnDTdJCDN9H9fHn+Xdpwfh7gLP5N2lyUaspA4i9E8LzKs1tjWPg50Euzbq/
Bzmbda0Rm7InzsYFs8ZDeQRWsSylAYHwf0sAnuvFMmEQ//O+zmacV2u1lY+MFLc5EB+yCnFv/Pww
l34SDIWSymWKJAj1bNkrykkq5fky4JN4ZcOdujcz6eHnMTAVXXhntCtIBNVkFvN/0hTwtI0pvlbP
EWeuXTi5U/CYVPIy4vTJxVqIac+1m2TKHlq9TW3dQMOvaq8yguyqb7dhvx+m+zyiqMu1L9SVG8/r
HKv4SqY3LFUASxVHEzMKdgJCShlJGPs+XXszWozqSaItn8RkWsd4XvGfdEW2GP0bAbSZcOhri5YW
UaigCo38mWMLvbhilwM5MiHOxSkcdh19FS1uVX4J8MbFU8SJ8HdMxW708SYa0U0QPngpZ2wa41ZC
tdu770PzdhInm1i00Ic5VqGCRiKVzyF+sVPS1PRiEC1av4eAWubNUoJ3aki7ltBMM3lsy6WSc8ad
aMMNFKdeUo6OUnGvqA8Z8d+6FiBN2nQSHXSoiSENbRx1uBUmzVbrE7GzTfmKmnGhGPeJPNmN/t7H
DZGlz4n8Xvbka5YglRUMCJhrlEe9Jo1J5x1L91b/K1I3pua0OcRKy+1KFP/1S+LfhSlw23SjEngZ
6Q1grwePZnBYPjTFZwgVpgAQpcZE9r8MEnJn9XMs3uRBBLXQOSQg5OQRccUzgKgk+a+8RijcA47F
IdTtEmNfNoHdGPlSzdditDVQAPhzIH6mLoNsRsfC2l6JzUdDEGjVshT67VrEUNR7jqrdUduT8nel
eRPUY6kby7AX4HR/efCgDMQG6MQN5OqVwpVduUfeumr1dBeSmYrPFjbm3dT3x0kETgnidmJyDEiM
A/jejWiu+/nJ6djSzzMpNSAYavjvaRNtWX4xz3jhWioHo22K8LK8j7LxYKCiE/ba90n6PZTxAQ0T
E4UGv0lKuGke5EZF9wEtAeufFMQ7ZYLTJnHBLaELk8suwLgjA/NBGtJ1r9VkIu3zjlBBVLz4X8UO
OTPkTV9+qsmMNxAvyM2hndv6717sgMRUM65r+UaeHnOxXqh6hGR+O868yMCNLf45l0f+tCBA8GSR
5UHVrmQxE1ZT+mF0+GLiRVcjqgO+q8e20v9Whr2v/QqHbZbfSR5XwQ2BVrYWTEviSJRgralgdGHE
5hW5AQY6Qb1f+Ole5HaJnEBNN30d2ioig6GJlpbwK2teJD5jJDCYzxkLoE33WxwUB2vJYnZc0AdP
0KXoHxZRl8qtgL7GHIk1xVJgYqYZhU9BWrUy+On7uAZuQEVGuxsld5rWevEUSzescwtFR9e1E+bV
pXwYxGcDdVrnH7URjU4y3Xj+p0cRQdHqZc9NXPDqW4V5KygoED1cXDiCoCxsQOLxFX4WXrWIe3Hj
T/e++j4KgCjCl8TjLQxMNSXG+KPcjgpRwBLBuG+j/1BL9XOhN7cGIvdCnrZ+9CYVxaYItkh7wn5p
dAi6Q/F3IBFYaVY0igo13slefKAsnqGrn76Yrwn6FQGbVg4yNJUPMqT4SVXuTeOl5Qrce6fY28fN
vY6MAZCtlO+pUVEftdqHMV/58UGaMjuu93re25lA/LB/22KikUISfRrWFJtrb49Ax1vL6geIxyYR
V1XeozDdD/HKaNcVrBEDSY3yBzjaqB9i88sq7gyLmzC6LB9GM9CIiH8l7t6niPdYdYuEqOUpZJ3D
fLArhpOKoiMXToOcE3n6KwnvQwnyu38wcKRIGym4bXCyJ90NYSTwu5ehJlOh0Ek1x4QYOnX1WVG9
7nwiyA9m/GuMt5Z0zJOjBE2VL62zVmWdcqOdjWCxTaqeI5gHq9smAQLIuzyVIWEdW0IHOnVcSN5B
DtdW/zUM28rYKPG7mr/H48EoDx3tj4KSpfrM6cTUbYI97RgzXzCqKwXnYKO94CFqs/smUQdki9pS
q1mikOw0kQwJ8qNreCXRYwABUY91AgzXivDSw3gIqNpIPFGcgzBVC7x9y4beTwGBC9rkFo0mR/Kl
OpagSd9ILMUKB16a4iJURW8cDfayu2hW73TsPOG01JKdRdWl5H6/GDrVkcCoKDggU14wrM6xdKKu
RfJ/q5q/5lNJCCxQxiVI3bKnpJPlCJWQfnTgR1/98DUUfgv01KL0ebRusvJWY+msHkPmyvyVgliR
alwNSwOxrbiN+1+dtamtozIhBAOFauTwjkYuSLOLch+Fv9Hyl9ImL4FolXylRC9T/RiPKemv4Uht
ZURIsxqjADT0xou8ZSfzZlrtHcDlIg6/FGDPILGB2sgZud4K8XSwrQd/rYxfaG53YatQ7Yr6J4lZ
J8EDSXHEsmeXcAx12sDVWgpgI8J7xlcwFWs97mHINHsZDe5siqx9zEhz3qUc7z3BqVI8ldj8gs82
eUwhngSfXuHx896GA0pq7YnO9i4rk6cYULc18g11AL71Z388ReVjVp2C5i6O30ZyI2V/gvoTLGLN
c5HXTSTf4dOwC2g5FdYZSXxLx2mFKYI9V16SwbFsZP5b+XuRmshZxWXBAmZVYITxTRUkEXh1h2Gj
jUAshi9IEhE8Q1XvQ/K+sbkACta45HTEc4dBv5eSepfUG7FbZ+Fese68/lMopw1AOlvDByJCsOWM
t6jx6tVJfRMHGY97P3TkEeMoE4dfiXmUw/cmYI61D5PGc0TvnfheB4VbtuDLO5YWPbj3WNZxIJGE
gBoU6Lz5Ri+RtEV+apSN95Jmt4Iby7dRgSLIyZH4HKvAgYpq1i7fvWCtYN9W2k6CuoJ70XCozlb9
e1w8KKYtFDiGnSJeGqgiI39TjEjAAlbXJXHFvW4nH0H5VBufo2CHgFc1O5Z3fN2+cCw91hnHl9wh
ahCz7sPmJsOxirCrmNYQh9kobS3BKfki6nsZpZ/3Dv8li4kBdJHzBWQ1m/VzS6oODB7jnoRk1Pfo
sBcRYJ3+scAtaXaPubSxKDeO2SmJb7QAAwwnA7cWnkJiQ5sFHfk8vZXVB11C0bzls+DMh7fMi1dz
vZVETDnfm+VaNTcirNF0WCbqa8D3IT5AZO47nt8O8/vQ+Ki4N2PMJP1UTt0RYZmybQSo08Ys0s/x
huYEk4G49m0hIXt6m2gvCTbsyrgbMR6TEkZhWnbKKCUo3gCLHC+KUXP6+kmpnDLcFCWQPPnYe89K
u/LKI+ZFpb+N0eBNtzU16RRut2j30irTv2TlNUnwuS0GzjvaFzNboY2sYDNjDWsogMqZo+vPip4u
qu5E+gydZpmb0XQQzBWqqEy9GY9a/sCQGNYL1uCeRGu0geZJLIoFKQQqGJxyqWaulLqNdjCHB1AW
fH4AdlH3I+2cmiMWbo/jwaz/xhQ+reNg1atrRX1u5TXF1wzrXY8H/HcQLjl6Ub5eVPjVTeuVghqq
9dfG2/rpTqvvyoSU73UYrUAWsUjU8ZPeHKpbozjwIY3FvuZ8UG0FmRGcoObYs4vrLVdiRXjVpw0r
s/AcxagYhU+PSMDp6FVv4viKw09HgavsETHqwwmHmacdu3htIBqNtzW2zumuFtFTfyCI5ZAwvPXT
SVIelHCbi8ynXZG8TY2TYBf5aplJeXDQkyUQzWq6k7pX/LqjucE0VnR3dbQ1JQH8sl2rm4kiRON6
uASCl3i2XmxGTjGKRlr7Ki6XWIEnqFrPPlM3aWxL3MmEJ3fJE3BE9sdeXMMBGDWgWceiwaG7n9qn
arYpu2aO0/iPEJNfqt+OvcOWHoDXVnRcqy+WuU+8vapsCDwrTSrrGnxup4mD1FHjiaJ4THJ6Yz3z
cfc4+GN/5+u23q4gvSA4vvNSdxjslMj0YK9LLwb0b8S48SoyH/zyZIYuzjlRWhfjru+XAt7QbCvK
dx1oZYOQuxq4/Io6LwDlpli0j+rcjVmOIaCreC3LHAIIBOwbPCd3ad8trHwZJLbhybaZsIvsrQQu
/GDHHP+64kh0gCZuunTn0S1Jlhi4OSGO1SbKFpp5JMVgZBdMCb2W5jvbsxmuwyYGunQSpxXm+II/
gx+7NKkVEka5ADtR3xUldXfvrpkcDnv6VDhJcydnq1DD4LH3AUsK26znDuXvavWTeqrUvQu4Gxvr
o1GeIpI76x3H4Nx6HfI/MHI5wU64Clp+sM2cEKJ2e/Z8sIzbjKtJ9mREj1XHXWwhkzA/FyUijNgG
NuJFN+xYyWvO8UwLUbjDa2nqh6J8zLODwh04OXpYlKz4M4XrRpvIKg5p6Lb1bRlve/FGKe9M8zYg
SNdbWcmR/LyI70h4yETulJEj9VRl/X1kLiO8IU3/jNx7DnhjqcdbGWQA2Vy9DReCMSEPUGphWWrP
Xesi5NeCJf5OX2UNWOQ017h3Q4AV+h3KU27vabVJ+YT5eaPgSyxPtObq9EmuMCjN2QN1c6ej6Yzd
kfQ1laVy0dPa0PkfE6RstmYL+cOBhBxw9CMGH9X7Iu/W4NUVC6fvqtDXmrn0yTFN16X3rPlMpyWY
kAL+NZJVce9LK0WGFUjCBL72hdwtg1+VcsxFsmMlu40/q9eei+2iqW8xcg0GbmRCsHaDuUbNXlF3
wBubbHs6EdVTlnxa/QJMQD9AnnYDa8teTvvMHryVPt6p8AI9NxtfSACQTDsLX3B/CxldxbWobELr
cRCXsrzX+ndNXejINySMv9jC+LVYtNL40FvMZxAU8oNuce6Ha7+FX90Jb5K618JHNT+xe6ThOuKB
2D8qDscfyqQsgtYZ2nUh3NThjVbeUfWgljCO7oC7hbNaZVccjIzWDtpTSK6WqW8jrK21nRoHo9oW
xsG06CQZuyx90WKXaD9ROfYSh95VY67NCCCYeFMNKw5marzV2MYnoghI36APlKuLwbpV9V9NxOp9
ayJSNPGx47VWseYvB2AcYfpRWU89rrVplaYkHbue+tINJ4x18nA3Jsu0W5v5vD7kkisxZarsjbpF
3W8BC/Ljq+VRiMk96X/loMA4eA8fSbpPxlcpey/Cz3B84xiOqymfJy+etG2VoHlvv3BRFOraEzdS
faPz72maO1ZbtXzuR0eUP1K6exGGoPoJ4xIC7VzfROaOVIKO/qW3noibNqyFDwJFwsSAvgvFtsXR
5c3zXw3u59OLJp08b4nPpOnXYVLaxKME0oeHlYg7B7wOwdEGIjU3g/CmmHRYXf4iq3ip9V2n3xvY
44NfWOZm6LdiB82qko6G7Pa8HliLhNOiWhe2Gv+0PU6KIw8r7iHVRxXs/WilQh0kUuA0Tjdi5gTD
7xYZdhDYYn9qtPvUcPWEaxq5Dblr5e8dQTLWZkyPlvZGYBHHn8Y4VtJLrh/k+ihOVC8wzfkPTPUM
eDPrTIYrJcvuU83F1EhdoqEaV5A5t87LJ4UaUc1ckPw3ailBcOw1R0pyp0kJxVRXs//cSiVHkNQN
hFkBpGSG8z2vuJDi1SDjn7kH9W5Eq+CRVnDTi9ueQQzAthgsrf4VN106PMaWq3ZPvrbLjI9WfFSG
nZG/901MhGFPbxc/9KobblS6z2L4mOu/WQ84uiuda8ipnY+nlvu6Id7oOseLF7Ert9oAQ08aMQXf
wODrh0dZ2MuWI8iNLTz7PaeSjS891s1H6p8CTv+y91SmJ8I8NfmpUSH/uFp+01nyYlRea+I5Uk2x
Y4+JWR9Z/4HID5XtFY91+xWNJ0FfY3D21XUz7XrwKGwKdX+vIlvrd2p0GKaXqefPVN1Wbu0JU06h
rwRr3WicKBKqMMwlMoLgiK7kbltK9538mkerKZMcPyIlxvW45maUH+2SK/fMci61TYcfj/JRDSee
rEPT+GS597NdTbMdIE/bfCXRPWYnBLxoCdrm4E04FtaFvpHFVZRsvGY3DI9TfDtET8lIeFd09Itf
6rROxQkJ3Uc7/JYQWYglJK99UT4ESDMyu27IfcFBw16gbaDwJOZeCXcpFA9MfvIqJbEcp2JJ8YwD
vMfV+kbUiB23e+3YEHzoLcpi3yd32Pga9Aww0DAriByA5erexOcRuX2OYQjM+Y2QUtuleOMKYWwX
+U0TboPcjWih0p0XIvwYy5x7Sr0KyfLx+Isx9R46nbBurEPio59ujfboK+xARO+udaIn/AcPj6eP
yOmzql8i7TNM2T6clmDTbmdKr7V/11MNGTHhc8NPWjcv79LUJWB9MRS/I0wrhrDyMX325XYatnn0
yr2BS/CERyTY1fmt2d76/jYnUUXk6qw6ZueU1HKzp1wp58qQY7SO1uXEXsTk9yuL+Llk4pPMoO8q
k3ykGw71EUgcYz3VgKribcENlBNQuhULIEk4BnCXjeuhXelRtBDfSg3S9jatHizmIWk+85tqiO8h
nwLzSxMQ2vDc+8NpwrAM2Eeh5ssRKEnxWjzNXmSKhcpDo2/ZLpNxNcRu1C51bjLwgUrXLFZBuMKF
xg/hi5uxZH+mirJrxl0l32otSICFn2xBKMbFTixck/pttOmoGBOzIdxqPmSIPYcEqjOZkrODUQxs
1lbHuYcP5cMQGibFnQDXVi0/+g5r2aGJXdD2ZcntwQ2qtZrvGmWTBawmTMm+mNUrC7MiZgojN7bN
2DzgvFNLTGzJIyEmMZzeWv9NviKHVO4Oa0HYq2ppw02SzUMlrTUqib0rZjfUZwq2SrTey9Hft+Em
rV/itCJOjSQ7/0XyCAIq2NEf03af5mtfAVs6YbG7Cf27oLtt+i1xTduIv6Fvf4ucnfxpxfcvsiRb
xY1Z7xPZHTAFYQKrSeXkOlXcehxD6RS324QN2Kd2amxL/agOysLXTm3cQG0kZGZZRH/KMH10SggV
6Sm0FuZBRAchfnUt/79XUyEsqnnM2pb1xF+U4i71WDXYa4Ab+WO9yKhZV1B9reC3KD1601EVX+Je
IgaDmCQzcHzBdPIwWEp+u+nFUxuepNZg4+TOEn21JaROPz8mbXecW7FE36+iZjnFwLe6irK8I0sH
Jb7zyt8cuOiBBM0r1o+FXh6oK0zZp0ykhla4VPIlcWM0v1KyrXydta0tOHfT0RHYsLxnv74V5ftB
e1Hku7bx7YLqSsbFT6hZJqcb5P9962bhm0/pzSN4SukePYB8ffjSlIeIqInmFEsEyvxujPsmO2TU
/eT+fdC/RvP4Z3tDcqAi7LF6bxnoop0V1VLMH/zqkNSfpfXOwgA9xJU8ypOsr6b/SOVImRgscwuM
4coDdOcp2oUjvpIPQdpHVbhiN4uIBGwTja2eghDEOY6eJKVJXxwvILAgYvkdeeueO46gIGPDJR+8
dfQGguhW8uaTW7oetK+8897Lmnw2dsR83Ih6cIxzdVU0216mwpqwe4h+TRQUZxjEud3joEiwqPqu
tl6DceT+k0p0FMWm/dBDdE9OJVvpXgp8YlNlCK1kUpm2Pw0Fe26hWdwzTc04tB7s44VKEkC91Kxp
vO1Vn7tR3GYTqTP9m4xJ0xVRUpnWBFB5WoZTNRtWMb03nbZVu2exTiizGJQffaxZ0fQlh8mwrg3B
JEHGuPFa72TAKyTHxiBdrgqGFSfRgJwD4STL/a4prMEBbcuYeuHKpSzZMR0tJG0+9SCcJ127s6qI
YDjuVtqpRmEWxNxdDFvMvsDZ22kjE+9SEdBgcq1na/Mq+sQdSdGEq/Xls0KwFlYu+/9EusfDGDUu
Dw3Emb6MtGV3N9XvFvHE17Th13qkZ61YTQiaKC7Qe+pJuFbo+wdWv0wH9JHcSn7uyF7okyOjBiJF
CriCkvashd3gK0us2UQig4QT/YC1gXKyWVxRSF16or+HOetfkxMxwutiGKEOkKIThUWgQCd2GzWI
rhjIZ03EmWxJBZYraxp6XR0r+XdpQSNnU6DV2HHEbbiOt82aAB4Xv/H65xd3SfP1bZz5kf/S5wKW
C0QpZUL4T2LCsrrwVoXbPVuPEUlUcBpCJ7gippt/i5+e7Oy38i0htxqNJwubd9VaSlD4ZHU79AQZ
FB9Xnu6CGuDb0539YLWqd9rQzG9xNTPJ97odOalN5XK8hdVjN3fV1zXn/7Uhz8QuckdKImY83DDm
fZL8zli//zcPZciariAkk/6JOCCA0BpY0ixHXU3+Sn3KHPYZNVrssSiFiIchVMb2tYny72NhzlSg
wamWJfKNnc2TfpQzL1ZD00nhPnDl5aCZG43m/vxsl0axEHRJhoIA9B9NoOGrFhEqZOsLuUknou9K
wqkaY/nzKPK/ck7IfcibyPCHyIKB8WzSky5lWvEEBBiq5qIoNG2VqJOA46tTDgB+4HCmnD3Fkhqf
gWqPfrIor7jYGat21kRkWR9xZicHoShMchKKmjpbJbRr4j9lPHti40Sh1Gxyr8r3g1IJT6U6SVfe
1fzGv39HoBpIWtdVCawHQU/fH0Ib9L7lAMmXOxbbar77NHnxlTfqgTydK0anf9dXFbPKrMwVRfI7
zrWaY00mUdbBvVQNcaFYrV2iAPaGa6jda8Ocfa4ezh5TaCfPEXTjxijS+6Sh7mDF/3kZn58GgrZk
Af0wzvWDndeWZRqSjTxWPSVakUhGjXe20CorWeeRol/5pS64uBiQKYeGWIOFc64Ty4lBbeIOSli9
NBayLT6hzyGZo7alN/3FeqK8DMHzsUebcWWtuDRHsHTOGiVDVnT1fDEKao4CAQa1djSqQ6UUGqGF
cUYkWBhYsUu7OXV+/rYuuDF41v8ZUjtz6OlhCMN2ltwR5ZYtPWxOtt9Q2CSHX0UWEufDYhAt6UaK
ROz3pVkrS0krSRNpAiQdZaR2V5TUF98Ba+UsSVVMNOXfv5PJI2snLwBlJUbAUUkwtlFdSlSgQBnn
yunnx784g/8abF7g/tpOZwaSTpvYpPEhvkpxuG6jcVnh4vtf/LAyABJkGDPs/nwK13WLqkbPTUci
p8vRDWE7GYrGkR2Lg9Qn/zE+H+EehA50btosWgYfNT/2X4/VRkNDSCYmCM7TfgRfNUpeVQjxdpcQ
J9v5BidzJKvlLorU6iboaML8/F7/PTSogJ0sINyKTqTO+R8QenoAHw/Udt+LxEGNIMFE4K7cFmdL
cjMJzZdWX+VZXJo6mmwYOvgzUgnO+UBSDLi9MWAUpDlZuWIDDU5q7uPEF+y27bQrz3hp7hAaBPgB
T6BonvPBxjaPZJEUMwezE4GdQUIbBaTwhBzz55d5aSCyuFXNxM+Ay/zsYB7qUFmiGLxE5KevSqI+
JFSY5Ti9+3mYS2/v72HOvoUqVxXf7AnH18iLjQiV7EnnVOnhhLiffh7qwrkBIyXnEpUjkYGh+vv8
7PU0K1uVAL1CJSAuGgm2lors2tImXpqFpmnyI3FAmVFq34eJphSzmc/ZbpIFe+LeqpNNW5JJrHkw
PlUuVOVG0/sPgQ8QwNjG88Z9mJp3kz/dYOV9kdrQhbWxtZrWLTOKNkK01hAr9Omdb5oPppi5qjdt
y6J91YaTxNExjBB+am4tY3ZSiX4hrVul+UVqOm5ras9IITtKB0FPV350mcmLzqhWMyhRgnKmDzhW
LOpe3bon8bPXV3V+QpBBwejUGAZqIKRycrHUetRa+u2sFvTHmy55qDR9yb3GURPlTkgPirSTCAwT
PYyqRMlR+wqsm0EiJwyOy+hUEdrVaFdXCWosdBBzOPVrndyGQWUPebEcKKzoRbtRvF1EM80bA0eh
eyRS7ctFxAGbNIrXYdmBfcZaFraCLdTJCmTLTumObKqrAYmITLE0rKoTaJfHCkGdpQmnTun2OYjX
nyfThTgSDrgWmjoRa7P0Txi+FrRKAHPSwlBIvtQ6eiEByFFW2haByA4WknPVVDjvQd/PcjpHAxNC
iEL2IEFw3yeWZ46ZIjW0jNW7Yo/obNGCaF3Eq3iT3vYndF/XpvK/M/n7gGeHR0PworIWGRA/+Ua1
m5M5bgXUt3MdCu9kucEjsxL6V61475+vjf7vwsDgIIJmJBKn8HM8XEciCvcawySDMdZX3kBtrm+k
j0hUtE0YdL9+/jn/Xe2+j3a2NkjE/gyNbLEl+8dRrUmYofDaWP/5hDyPQngn8ASC5MyzK0Uw5BWB
DjxTG4rWWhimyWkqBIkJy8iVvf+CjxcqEIkDHOvgITPg2Wzpqs4Mi9Z0qsIzaUVFpMzCKkDdUJFQ
2UwSBF5xoACijeJ9nPn9umvIEdZUMt1IR4hdayQ2uTDU+Ok/v2oiALBdEOODofl8BwMtkZnWwB/W
1QRydXzkZO5nxYrVX7vyvi9MYIZiT+YSTHTQeVCK3wdCTWWa7zKZhbh6fap0DzlJnJK0NMx+0/z1
54f7U0Q6+0hNjSITSQcyW7B69tr9JLFKPyZus4TZKbn+ul+hI1xZy9Aef5mwylMHoWuy0q59rP/u
bvq3ged//tfpKxNyrbcIasY/0zntMYauoC7Qcy2apYbHmDbXEoGx/fPjXnjBhJKIOsRXiQPX+ZKk
KGIqxNyFUOL79kjuVEqos0XUf9jf1rV3pQ4lX3pG/EaqTPgMdorz3EatHNVUjHjGmapXb03QMvfW
B3Vvm+zOZlnjdCgXaGLc/DZ3kjeCBxf5e35D8bS59rrnte/8d/7rTzmH+oRBjcXb7OfX3S8lJ1wi
/1YdYGXLZuXdWw8/v2d5vhD9MxxkTrKNQX5xyv7+66KfHQfdgLgor0yEiIvMGdmrl95mNrEjFXgs
lvTAbOkxf00d352uYv8uvvq//oCzW3dpVX2qkYrNXjAudbQE9DMXJOcdqmXvsIXnnkv8+pXpdWFV
No2/Bj1blXtFr3NNCcEXT29eYiw6vO8pqI//r5eL9+j7y43qPhE6Q9dpwy8k962m07Ao2eI6GqwL
pFAu2fHe4nErr5NVf1dE18a/8BX94U8xoTWsQudlXL9rrTRhvXSCrFg3ekAYKdwxrmxilO6mdnjT
hswNvM6OIGGgdNtUBf1is7dbNIWNTrMTWpdCLiZ318UYPVSQ44X+oa1ye6hgHiBFG8rfXv4cZNds
YRdu8mREmCrXS1Wf/bnzvPlr2fEa00w7YtP4Dqo9dNw/tVP1wVrlzvh87UxwaVP7Nto8Yf4arVUy
+BdxpjOaaE+O4tQHYYnF50Gy0aEdaPKu/vPcMKhmURAQMXDxHGdT0PSLxCJNV3fGLXpAG/yzUx7M
DRUuAAQLY6UsY4d0Jswu+9lufe0LuFAVmk9AM5aXQybW8rP3i+u5FpQIRmO0t04FwlYnc/PHYo2+
rFoPtglKYoEA/ka+0lr4c776vuIYDGlwdOAqTfnw7IOPsgTnmFdofPDJptjQw12CSl17m3CFEmpV
bhrEim627IHauD+/9Atn6xkvRdWCpzaIvzpb7SIDE8pYgNwNNt4qXtMUJjB0gVSQRa5aeM8CeaZX
lpoLFnCTEhglZZFvUCUY+PvUGpqKECw8nOwtECjXhGna8qZ3dVfcXaMsX3i338c6+1GDUjanocQY
KEdbUD7WyXeR5ZK3ouyltZfZJLmFdiQ/jE5jXwfFXviKTIWDIVdUoKdkopytd15qeKI36XPbKLnF
tsL5BIDOatiWm9SNDuHp6nc7v7zvk+nbiH9q7X99t6pYKgnHJRK5Tu0SnsgajAXV8dKZYdZ8SpFN
tPzPk+jf+8O3Ic/PfqIYe36NRsZRA5L5C7YR+qLFHBlSoVIqdeWKzfffL5UgaZmZQ3eRWptozieG
v56x60pCyRX6vbWQ9NwgglI7yEUk3vZjEL8qlaeatALpoqGiFnw3M5UB3MoYytswiTuKZiKaMBYb
87UIRdL2JS0p/y9pX7bkNpJk+ytt9Y4e7AGMTfcDsXFJ5qqUUnqBSakU9i2w4+vnRKpGRQZxGaW+
1g/VMkp0xubh4X78HGQIICMlmJmLq5z7odxOD/ECKfvY1D1STdsslb02+3x97i8DtXcTYKJXkRK0
9ItUS7EgQw9iFLS5QDBIeuiKzwVQs9AVgMrSnRkB0t5+yllPRf55BLy6LNJDAQBKJYN2F/yumgxo
CvIkHUK8UCPeYBWAWEHaLfuqAVF//ddeHn32a030AkMFA0EsH1xNel1U7WDoXl8UnqlL+3iBUo5c
AWcLlGuNbi0lOYBOMshtiPEUuaDScFle5exzrjaK03EwehuZbxfwgFvoYAev5AGKym4CP2eKMhcs
T3B2GJk5MMGBokSHjDfPwZAtyELVnap7477eAQd2jG6qHZpKEDcKry92PV6xRThXI09S2WInsKHV
O7R8kBfkqRA3Zm8hckT5RnYLv3xTv3XwAsA8iZz6hd9hQ4WvZcRZEFnlS1K2HaXUYkMd/OYrGKdB
Y5XtrM3sAjPhilM0F/EqZ45byLCXOz2Hj/DCoQqGrg+qSffNWaS/fuHaODNs0k88TSVPfW3LgF+Z
Mro+y+IotSG6HI9jOO4FR2PNV7AKIuQloS+p8FngNFl0KQWBoRd9nF4037hpnMjTsVkc6y4+KG/x
F9FdsTa4U4ucG80hkltoiAq8EY0fqfG1BoRfab/KUDwSjG1tb55a4vygpGcZGZF6weaYQan9BDAZ
OqY2SHV5kWfuoAUFWqjGzT7ILrp6xKGdsTJUFGVl3MDI4yPXxYUBYF8ZFYhnmN400AT4MR0oq6a1
bmvNKD1Spp3TpHaC1saMRs6YV9mh6HG/aC1yRpupSKFAlita3kKdA51QSmZpGVp4e+l5qdv642ya
0/fQ6OSbnmiST6YRHrhG6eS2KRqwFYLOBs0ZNoHMSpLTu24m2kHpBhUQ3ixGZzcLv9DF4Sc9es1Q
Je0/AxppI0Fc4eUdATGoZ6mybSSgoIpMzfazYaU+WXLg0qUFQH5szhp4d/DNZ7NMd+OMTG5UtJ3X
qFT6EuE+8GoAFI52VoHruEe32CBP7Y5Og/qiSEW4m4esfdanKPtIyil7tmsS+ipJalBThWFe3ZJo
gIwuSk07UuXhHhCVDIGFDWYZjxh0kgG9DS20W88h8ed+nu/Npum2qPN10bbTLdr4yQim9BAj/0TV
ZTgmU6FWoFSzlptuNHq0j0oW4L1J193m8owWmIQApaaQURqCbIKQwdL2mg5arEwmO31eomMexuiS
ogvNQLiQGi90etVile5yEIfhTadSIFvzw0zVEZirEsQCVqtSFYUPtfrYzzYEuGSipl7ZKGjiKFQ0
OxjVBBb/qS8MZPHDuUEraRXLt9Vgy+h7K3IckxCI83GikARpZdxlTqShlAgUc7SkaBBpskOTagXa
v5PZ76BW4xVRNm5BB9/vGjW2HmkOBZgqgpqgYU3GvrVmqAB09gikXsR6siQTAjGUWB4kvIrvdd6D
T0dNx7tRIuUAWoN0hMRnbARkmqD8FgNs50JYHaDqeun6O6lNsgCtzCBOn0uK/rwBoh8bFATNj0bV
hM9ImMmgOphntQPiT6k6KBfo1ic1iyhx0iVWmkBCffpTkSbqUzJVZCvwAswnczcUDqEOcAR0lYjC
8x0OSQKypVRmx4p1NqBNuIQDYDkldNDUs5OhowPqFPvJo5vqb+Q4VjzsmX3OCZgtDa00hP1xJF5I
vk7Fb5N+4wl1OkLu0UyaDk+NHh2HtEn77RhGILeYc6AMiiaFFE+uANiAJu7WSERKI5fZAZhWAAaB
BAnSg6BNPr+pINSnRxXcmTf53Y3uJZ7kySVykosD3tlgrAWhzdpcnppjDvfkYmyGDhTgIcxBLOs+
MtE3jHalUXRvrAQVZ4PiXqflVI9tlOhYMWd5mVw0nWzRefZ5ckY3PVR3vWiHiuxxUUWCHmfASDGq
0VH33Q4azyCvZImpeEuD8iiK2d5fRvyJOJ1FLryQgLZoe2ZPD4rbfJd+WFybNQmYAZpjH+evLQsB
3GJHb9EytWtvcD3uQchwBGZ4A+Egp3ArSOi+ygdRaKCs3NinM89Hk7pWyzq66fHE8qAhOHr5d/Zb
pmiT3kXb+bZCmp16KFdaOLBvEXIjrsBZCJaCcCW4QtdQsH5fCrpBVRHP9GmDQoZDIVkYqBu0//2N
OEGwqwkXEcVjYxZhrrL1sPbzLfp7XfvLiBAWrRoumCPEUbtomOzzk3NU21FIUo3tgAd0jLjNQ+pD
DRPiix4i5xcZyjGCg7v2eD5bWc4LDstMM3Ue8Rr5UQJkv0W+0weTIXJ7nWfv6x+Lh9vaF74P2NRd
2eqE809SaTUGsOKGt0DHcoLQaN2+DoMOGY9u02if8g7UpDH6qn5M6RcJDDbXt9NF3vfcOxLOXSHe
XvKcWbdRDQ8BvS7aB015mROQtgrwtO85nWsj5ZwWdI6soslgq5SQsa8Vr0dAk6GtpEQlDvrFXXrU
5QnSnsLnJpvDa5Y597UUS0gaCsvG00sNnfVD6VZB9YrcZR/knpF5T+NGWCsXLSznw8ICGYOGXTyD
rwEsD5FRf75HUiZgughGtG0Eb3jBGbW4d+5gNVaEpyjA/sXzFN9RIsJyrRrQAecFjTxRL6Q6FxWU
MwZq396M9nodrcKodF3fjZdpQbYdT0xwZ3CygU2cYxMLhRDI3PcBWolcfUO95L5z0FzkWo7A4qqf
ObHIHb+qkQsqF7hJyxc0TuyLfQUJdhQtF0cK6MPfyHyu7sUTg9yJG6ysrccQBodXsllc8y3yyC0r
kcJ7b3GdOmIUxdoj73RWuYNnaxUoci1EX1Gju1PxA8pY6FR8NOzv/5+TyZ0zPHgmlYaG4WUfWVDS
H5MHCDFvWI2APg7PImbWtawVYDWoRwJaDOQf7zsVrdOSvO1UhCWyUwGdEYS7VxP0yhvoE96JyW7X
1g6VENDTA9EIXAg3vnSg5pL2SFs2UXIk4GOa5flF1w1RymPNdZza4VxHR+Y5gQQI8uKe4vePiTds
yTOa9IPC16SNqIK+tj1OrPFaFRMBI04I2QivrDqouhvobayy71LV39Xh4P8HW+TUGBe+0DCHPZkN
7YcV2P5yKA+TUyMJpzjshIuYHFfD/1N7bKpP4gjS5xZt0QqA7BHef1+BQPAIeLs92VfdGbwEIg/G
vCx/1Zza4+IWubUksB9iMrXMCpLZOjRK9n1cugDElaBCMJWj0oUvejM/Nbr14T+ZXBP0xyyzClfP
7U95hAQf0KWah67x0QEQ7gj9VSeSIMpjBxakqUTRqM6+8WK4Jxa5nVoOFdQUx0TzDKQ0HuQcCm1R
UrW7ZDLTu6QvR3dIqxq5AbBohTZ65DWdlpBBz3s16MsepIRzLA1Q462hYZNp+taerOplSXrjUKld
+pFA8/STkeTmW1lVuexHugwhx3msJqQTANl6rC00nyHJPB0mbewepQLEIVVfGrVT9R0YsaQezCg5
yfJNn+nDoa775WBVTf0cx1V/zPsOqMjaoPed0kRvSVwD1K+CXxs3TdngitMKeWtJXZJtoDVaP7TI
eoLHKC+/hzMtBAHS+lxajKZTN01T4y5wopd6X1W6im49e5Pk35EtQdc8kI/Dh9r8rNlJcH27rHoz
8y973FGsajOkc8z4NyYCyCLQovmhIx+vG1m90sHEjrSGCbSwzFevZ/TpjmbVQvx8g27q2VX32k20
zz8RcLk8gnxxV9yJeoDW74VfNhUeTaGVWZhZIWzieewvbuxIgx+6YOkEhsL+SHtXWE5di43+GiUA
meduBpjQNpy1DvmFj9Wm2kgbDdwPgMfs2K0ONkORm7ncK+gHApsvVg84JGilnNuTi6JLkarUIP7I
yK+S2yTyQQrqsWhJmb0JNSOHIYGGRzwJffCUXF/V96rF+blnvU8Q7mZ7FVhw7tznpMh6MwUJjD1O
w5emo+jpahVCXwyrqg7D2IK/sKgmgJwTVULHPJm6ETR28zL0yImW6q5Mbfpq2CWchj337QYpPpD1
lU2dwF/JxNegyv1ITbBngw4y7u5mDZqZlBbIcg4giDEhAgi+yFD2M6WAfiElGH865reNBJZYaAOX
Xmv0i6dGoKYHQCHty01cFRqESRe0446d/RH0d10mCifZdXJlXvi6NqI7kCGMHUsPIAIyN6U/bJeA
4aJiiBMIuaNXrjesAwqcQMebgCm9wxhOrrcqzvE/M8XpuqO7/kvsS++preZ+QrlAuOsuLzdmDb4J
Zxnbj0cJ9aDdrWgFDj1pawXsGFso24WHxBXdK/+Pcf1licUsJ+OyJg2iw33PinajB40RF28N9L0B
7VK55jfz8fp2fp+mi2VDkZj1bABCxLvePpcMOoPOxJMDmDM3db9J/e6wPEzO8pE+Ls9Mckb5fN3q
ZdyF2Twxyp1hFOp79DXhwaaR70sHfgG/Vd4oRC2um7l08+dm2JY9mUotVdpWnTC2hKLbgIK59LlN
BUO5dH/MBmScWZsP+pc4d1ArFdoKK7AFEoj1op0aFDwzeMauD+S6EWCizgdSdmU7KkzpZEmJn6gQ
wEVGXtSJtr7zfg2F8J58aWZTyqJS9cpXFkKRbeSB8gm6997fAcKsLg4wPUAjg6XbktmYTxcnBm//
pIJavonnu0kFkUqhlEGlLYInBVuAiw1+Yof9jhM7RdZ0iq5Impfumlvt0G1ByxL8jUTxZT4JG+HE
DndupT6nzYQ9jERhdQsU4WH6kHnTIQnYG3BKHBmd4bkHdq/d9b0hGh/3xCWK2gBWjXlMd9DOCIYt
9SC464vMrOA0zsfHRdi9pQ1ajkDgPZrRHVC+PTOwLyB4T6Kny9rWAGYAUB7W0Apk0vmSjXWdDxOA
Yh4Bf80MkqXMeBvH79fnTWDkIp0tJ62GzIDq1UiYawn4swH8mmrZvW5mdd5OBsNnraumR8nQrH6+
aPU3dCUfwm21a/wU2j2CvSA0xnk8xSgA9RoxqPIm2eYug75Dg3EDxrNtsxUMbM0pQY4THQ7ocUak
yTml1J41qYVgMMpLaEcaHPmIRObG3OQJ3rPSfjqK37Rrsd+pSe7esFNT7yMoiyBxCSXz8uNibKfu
h9SCNw50oekHwQgvM2SorJ+MkJvNqQXnTIcuDw8C57fgOgJQD9ySPotpqCO++i+b3lm/84k97gXd
mmac5Wlkgr6kgLRS1ywWINfarH0frah9UEYbBdJmBuk+LQwQ4YEbGCXxFhzgdjsjs4UmhNCd7Why
zEGtCxAp5803fWA0XVVaMcIhdGRUG0gn5vuoUooHpdZqEBF0sa7uLHjVQpCYXfOJpwNiW+jE95rx
2Jsqm0Ci/9Djt2S8yyUwYM4tJNcTwR35LgbNO3rbwOPfklklme+2n8MF0bQOyTPqmh7I355qUK78
UHzdqfaAKjyjxI7DEG6UI0VWgCAdwsKqwYNah+pWd/NWlGHV2P649ou49dQWok/xpLATMn6EWq1f
eFl2b1pe8QwGegX3a/kN3P2OfQRZmVu5QA/49Ev/aTpC9ovu0UB4tCy/AoPxd0nQnLPyOMVeO5kt
bmnCEiTOQ4vfZh2jx+RQ+qyDTvmi35MjU8xSt5AGEByntRj61CR3E4NVokk6NG4iTR+HtxrNpNeq
LFpgIuBhwDIeU/DiSSDwBuoB/ZNq+KpB8lgArV5x+3iL6xq62ggekRZ3jS2A7CSTFipeObdfFyI9
NqP8TJry+/XBrkS4Z2a4K2wYojCqejhitV6cPP9q9WBulm4XNRJs+5UXv3Fqie+FwX6crLxusbf3
7L1gRXe5nwVgckKNciG3YEYTJE/W4sQzi5wXbpFOqmVWCE7nWwbXKO9it/+c0V21m4LMF5UnV5zI
mTnOC2ulrQ1gbNK8NgyLR0NS1McwmudHw6z1e5ta2VGaJEmwfitR1ZlR7ugWGaF1RkdEN5FaQd+p
GOqNMQ2R7uTLvOwno4vuoB9Z3ipWjWd2m4egQr6+hVYuO/wEYkHq2tA0ladpSGdLMhdjRtBPd1IC
gv0SVNXgtszAaWs3jSeB9PO6xfWZ/ssit7AW69eP0E8CNrz2SOlnuUk92SpBXhX7SV4Kxieyxq1r
LeOI1CNeTsbGJh2EPYBSTR3IiztgnHWvj2z9OP41Mm4567ohoGlbFE/vqqAJ82Q/mskECKdcu4Mi
edetqatL9940giSRpZlcaITnpjwYwMR64RG9523rT9Wm/4hk0OIWXoNGDnNH0U0B9r3OI4+sxtfu
spexdwB2Gn6w6AI9LSIoy+ocnPwobnVHUK302TCoIFO0jtjEwTRX37IiBTLJFkzASsEbTunEFre2
CumHCBB8zbP612jQwA4OhZcpdWhqOcVY+MZ8XKCcYJi5IAJm1xZ35Z4Z5hZ6aOV0rvIIESJUVHR7
r0eCToPVWVQVcJUAlQuhSW4WrcVszGmBjtSipduK2s4cjncqmY4Wqf+TsZyY4iYx7dNs6pQexzF+
oPKzDLb76/t09QSeGOAmCzTcmU21Dk9w0KKDPHwaPqbdp1RBzSRvBc/w1YU5scU+PwkFqZaOLXaf
5vXx5E2tBcRd618fjmhpuPgC6IlpMm3kvlPoN/VIZA3mDuwXDvIKAkuXPUToRpNPRsN+yslo8mYu
pXSYkFS4oTeNuZE9bOhD82UAxh3qLyqexfonw4lexIWn1esXdCeoJ0BbkVwwBoFgQ267MdcQVYLt
BLyh6FhIyWb0wQW5jaHpFFyf1rVdcmKPv4cks2kT3HIg0Q+hjRxaEEMC5a4qu7n51HSTwHWwReIP
8Kk17nzVEN6t9QaLqECPqa0qDxDtjR3OggthfRZBMcUapy2godmoT1Yws6oyTrRUQ0K33mk3jHSu
PLAqCZK6QkzX6qDQ86Wjd1iGxB53kueuA8K2hYryMBbbugS5beylci24UNeOGPgIf1nhjnNJYqlq
gAb3MiS8oGQBGt906RbB3heNhTvIdR12LaWN6uUNGHLHEBJ2wFTgNXp91102XeOIIbMPKiM0uGOv
c0eMSFpOgXFGJWtvfICUja+4FM2Q7AZNn8x0Q55tPN9kPz2gCZMGwih37Q5HxyEAD0A9oImF24ht
BGoWQ55YJW30WmT0VNAKoK7lvEIbDME1CKXBDoP8f/eS3ImqAGtn7tQ4t2FIZs+Lvqh4PnQRQObK
flygcDKnbklqNBtHgkPH5pI/dKfmuJ0jFUbXVjVq2aoZSkcKPDiYc6XHodPju7mpFNHjk/38v+wh
8Q/+JB28mYzGCMQQPOzbGKk0hxJIzzp38btdGwwHKAsFeJQ9iPuCuKTYpTVuxxKrTlV7BpmSaRXG
HWtDfZ6QE9naSWVvmkKznjXS5V7T6eAssGt8mtL+vtGo8XB9T59vqZ8/xEAPgQxhaAUlK26ap5EW
FdoTLHeMjqGc+HpRg5xn00IMKM3RH0BDwSE6P6t/GsThISYKpTqIFM+dXExrE+2GIF3qY2KBnH1u
bkyt/qyXQv68c9/z0xJuI1DYodStX+gml/JMikEHYR9NehN3UlJOfrVAM6lMDKhOxGAQH/QqgwRW
3TttOUQ7akj2oYsTUJZDmG6jgFjQMaEzsb0+52tTADQE+0mKgRZDzo2kILhq9CgDzF6NUnD7tyZ4
yTtwH/dgYrpu6vwU/TkHuI/hLSyb8b6dz7YSKXLVNAOaxMOkfzbzLAUHcYWKUE4qCHN1kk0EuIkV
i4aOKAB8J+ieQFH63CIU3VL0ooG/C2LORk83gPGiY/ObnQjyeCurCwFwCwx9aEIDrwq3jwyttRNw
gYYu0hj3sg7Yey3inOUu5PfZwyYFggdtkbKFPN35WFJLrSFcaCloAVd8+Qi1ywFpumqnOMtbGSz3
19dKO3/g/2mOMYwaRAGdG992mkuJAt3e0oYWAnhM1RgP7CGcpJvKjKBlGRr2XdjY6LIPq3r0ErQ0
OAvSzzdDE6oPWVMCpYne4ADtHWQXlykBCmiafcSETPHIgvxIS+dg0LVmJ0dT78cZaJxNyRrvyliN
biRLbw/tOIxoiMoqv+iIBEYPyPWh9g9NTzJA4HNcpA9jqTdf6oSQm6pt3loUeqCgwc7OPM/ILBW5
wDHzDoq9alh3KugkkCFDGHa+BkOPFHM9Uh359RKtQE9jg7bQ+amHAogG+gUIn1xfhQvXDIMmeJIg
BWyD6QAJuXODST8PpTFCd0GGxh0oNkYyA90kpUa9Z2CCFz0PTUgHokzzY9RD/WNt6qTcRFPebisS
jk/Xfw6XsLXgI89/DnMmJ0HhmEpGEjWS7ZWh5S14PkoJDq4kUYgqFY96KT8sGVJccw/VNNTjbbCx
Ne2ByaiD6jUYlMqzE+jwIFViQZynTktXt7NXa8ogv5PsQ9M81BDVRb8zOvyajY2ex6G6NY1i01eL
Q2gDbZ9K8IhcWVLTMlkLEva5qryHWSdDsqAkTLRY1sHOb4F9KnaNFBS53bDpDYhiftKFj8qLg4yL
RgbKF1cc6PdAxcR5XKOJwQdczhICN3WP/nY8T+bv4OH31K11K/nXl4z3gLwxLoyPo2XBIY8h6Ugz
h1KkPZXG7brYbdFIcN0Uf5P8NGWDAQhwW0SmnHuPdSrbvYrNMWU37VBA2+Kp0wzBHcKlc9kWBJQA
cuWoqaHz9+KpMJEwooktY/YQdkZbKGQB2QvRNUdx9JvkThNsD6E97gQq6DKsupytFuxBZ/bIyiJg
NXLSLXkT17h4t8sPjzth4DFSMtAiSqiSR9v2mARGoLpQlxM5lst9cT6N3CbsW3UmaCtFDwv8q96Y
0OJAbxRUFcJ52lRqvW2b5phTOOqpdEpkr5dyvyhpgEAloAsIEYUHkcuJXa4st1VxmYT11LwPPdkW
+9gdNtlO98UgwHfMzml4zU8y8wknZ74P7aKOWqwp+i80x9hRdwIZvlf7FCrkR6id5W7sjvcQn3Ms
3/pW38rgszm0ACLLLmPzGXcQG/VFpDZca9vlBHC3i6zHVaIzxyDvp/vWW3zDxw/xozcQP7lwienm
w3ADvWsvCcwNtJA9Yz9+ABOgkzpgW9og+307Bb8SKv/1Ov139AausXyOqrL99//gz69VPYN5Mu64
P/77mLzSqq1+dP/D/tmvv3b+j/59V7+VTx19e+uOX2v+b579Q3z/n/bdr93Xsz94ZZd080P/RufH
t7bPu3cj+KXsb/7dD//x9v4tH+b67V9/vALV27FvA764/OPPj3bf//WHwvbgf51+/58f3n4t8O92
r2/5V1bY+vllv/7F29e2+9cfkqL9UyWgPEPniYH3wzvt2fj2/pGq/xOlQxmBAnrniYp3+h//KCva
xf/6wyT/VBiDNlIqoBc0deb+WwCO2Uf4QjSe4+HDmK4RJCt//N9vO1ulv1btH2Vf3FdJ2bX/+uP8
iYx+fTwc8QsAMAACUDN4RJ5k6lYRTXXvxuhdMcGVCHHqHo/y4qbWqSB5yXtJGENgJEO9giVwUJHh
fH9C0NttD8kICp3BZTAbEm3K7bRnHZfds+1Wvxdw/7QH5w+UK4KjCxrbmuRh0aewp/UQB41Rp90M
I6ojJ8v955SeTiEX1l9YYc/0Ez8xISM7m3YM/Ll9M08HrRc8T0Tfz80asAwMy4rvj+wmMG0pMNvp
6/UhcH7+Ygjc9dUQszdyNlFgsYSQ+2MpPSUpIAZg6btuiA9VLyxxN5fcI14ec1jK8n0RPkIexs3L
LQ2DsQVAU9lWPZS8dJC+tXcCy2wZTtz5hWXuLjPlaFQyEAi7y1MMMjDdg888Im8weaVXBqKIan3R
QHSIfjRQy/HgKxk8rDWEBDCjYEgqoZsHmrvrA+ICqT/H88sCj7xqopmC8QwWakigRaAqNvB0ArJR
YGb90IK/9s+R8MgrTR50ECHBDkWDG92VvjpuTA0wcRwrb94mrTN8vj6yS5/EiMjRlQUUCjwm/37K
7ZjSuoQAa6/h1WLam6U4RNZO02/DXgTXFNh6DzdODm826nNe1BnEXuUHqP+1UbfR8jeTPkTYiNeH
tTaT7N2PjDGwmohLub2PQrSR6CnGJamtP4bkFkngh1Jr7lNs+NiGaFcPIWkwHDhNO/lZLb+WabgR
k9xzqBXm9JHLOfkh3FGo6VSg8Qw/RD0qr2xJi2AqIEmwgXb7BlJcR+Oz/luAkZ8mUYdHOsdm6kX8
PaNQo4rTvsG5j4/DdNNVh3gQ+Mk13wK+4L9scMOyu0o3RxU21AIl6rLV3DSV3E6WgiZDfgyiJnDU
n6aFPM9a75GFutcXeG0vndpnn5/sJbkYhsXsYB+97l5FX9pmcLTOV5QbkgputtW9pIMtV0GWAYh6
nkZWBf1ek7ULO5X0Bm+AAOwsTvuC3IcDuhghj/aKszEJ6xNA5opdplxaKawWm8qWAppUFQis8U0n
u6Z4vj59q2MCssm2oQaFOJdXqzGyVJJq4IrcAhK8N/q+9lNgcNrPWqDt0bshLk6sXAnmqUEuwk/a
Ku6pGU+ueYSGIJtFgGSd0QYRAsNqi1r1V27ZM3Nc5F5qRkSrCOPr25sZRFS14tjxEd7u9wOSUzt8
I7cE6uYxASzcTdA0B+KiTVGIimTvtTbuNkUTB2JH1PxsvOa5DYGMQdxYI2zIIPPVncIbEzRZpC6y
MK2v30HmEvALMLz6uRf5hku/iJtp1/fLyW9gy3ty3hooSHZWlk5uugN1Bp7c4E52UeQBZIuCxEJ9
FOzP1fU7sccFYmMCcGeYw1730peB5mtb6zMkyx/IA3SqHVC33lX3f2OXrp2906nmgrOw1DpsHUy1
tF3AYKod6Kfi+DrtWTdvHlRevhf1v60EL2eLy11UfYpu3kmGRSZIWHxV6dP1mRSNiHPU0qDaFHRh
k6vK27o9SNWBlIIc7KoJAswQMNWMYp8bQpxkiBUqNmndvjduQ/qgl7vro1i7b9AXANJw0C2aLPl6
vv9CJTOHKJMnF5xL5r7whkObbgan2VVu7P1uZp9d2qfW+EhFKuS6rjtYa73Zw9XmkwINkATlPnmr
4/8KUvui0b1/fnK6+m5ekhZsXLCXPKJa7Ecp6w0E61G8ryrB1bluDWk76O6gfQoaEedzuZTgR1tG
FdZm5Ov6ACn6bjPNaO+Ut5HbCSJMPrv6czJPzHE7MIkm24IS1uRCDZi8Ao4IkP98r8ROeQtiwN/t
In8PfwgYFH4NjwsNEhst6xBhQksf2GgYBt76wLKDpk+dcSu6Z7hk9fvgWHJVIYwcE8RV53MpjWls
5imkgg0CImCr3EWdtbfS7/G0bFCGPkqgB71+FFZOG4socRRUJCaQtDi3GKexbMe2jNcO2jObIYfm
tLHPdNGBW7mvoYPA1DQA6FQuopCyyVQpxDZx0QMKsuEfiot1O6rfB2dUXV2oGbkSz52Z4+4XKAFa
UqHCXDprbscIjSE+mEr3uMQ3kM2+PoUcMdTPLcJyFBaREf6Atfp8DnujxnPWRoiF801c+EYvfs0e
oJ52MG9ad0FSsXuYTBBTIJ18L/L4K1cbXBjQ/gwkwsrc58ZpWRQSZn50USR1LQ1S0egbx53j0UkQ
pa/cLWeWuJMnE9A/tqOKZ7j2lpK7pigE0c/l2YYwB9ppkD7Dw5sJH56PhXTg14JUYAyyHqZqo2wL
R3fDp9n9W+Tm7NI/C4RgjcWq+A/Y4S6WTZfAGKCoQCLpRzOAIjZj88qcyYFQPOTikXYVne6Ls8Ys
YZlwqaHEcaGIBtGzLmxrLfbG5Vnp7ov4a1F3gjm8WCRmA9vBRtcYYNP8XqysSklj3Yq9rAxo1Qcz
/e38CCxYCp6D2HNoBubZlUGN2KOvhcQe0BpjqewrvPGvH6iVeTLAsoKCnYa0o8wXmvQJDxlpmkFK
Cr1sy3qaTd3JXn/Xhob2Dx2SBwywoPKedozUpFlAje1p3b6DGKa13NI+F9yNF2fTBm4K/AfIQ6O8
e8F1HKu2lNAqyTzJlvxBkm/szEIxpgIxpohB4sLjwZRhEfRog3ic1ZLPjw50f2gUoSfcI8PyOQzb
fDvrKXmBEDnEVyIDXU9LrIpygmvjg0mCbBVQGBdaqElS1Uok0dwrC1l20nL6kYy97WhK07i0+Prb
K4ap/MsY9+Srs3RWwhkyprJxqDUX/NxD5P8HJlgrLtMq1S4EZahBlqhT+9zTpOdseJKUu65/uG7i
8nwynwOVUhYSAv/F3RX5rJkhicCrWyrfEhIsUvD7329aaBq1oCPJSgTn+wB0J3ETDwC1j/UtVb62
i+DcrPx+YEXQLS8rmKQL/aRayWw04EVA8df3lZ1vFl1wm4oMcLcM+J5B2T3BQBg+1ctuHAVrfPn9
cFuAVGK/EtSX+TsG6gtLVHel5Bo0o46qNYk7LnLlXF+GlauMeUdLNuBjUCXiXxgxyeWlmyoJMcHg
smhn2KLmCgq495ff9rq1S4cJyhiwF6BC/87+zz1ntA5QbEiZSq426ouTZAsA2XZLnRDIANHA2AY6
vzVRuUIiFAgH4CkuUqGDUqO61/cS3rTqHnTqgX5fHspth545dHgfhE/3i8gRD2jENnD5hqLgtuYO
jBKn7diZgwQCmU2HhCcU50awwpkb02escLMorbw2l1AOAHwDeEEdWtLnBwjsE4UydFRyQS8GapIv
C1oDtElwSte2B5g7flnhMeXA+dG0l2FF6yFnDik9FMO7fXEzeQVeoCI07bo5VDA1gMtMxjdwPigT
mrVVEWISLbRYgt5y2GZOKLuTM6MSUAZ56l7fkJcXAxYNlJoae8dclu9ySwaiNpwlSNNYXkPnY7cU
d3kL3ec4EZzn1bFpYJ9AJAJ8z4Xuap3W6JSsICOZ7vQ9KDwD3QWS1qGbvxPCsd3G735ctNAtQNwI
mQ3uudSbNJFCGbsfvMI3xKi9oQSNudp/UdIQXbVqLQiF1kd3YpB7ycARzm1ahVCGeE/4t0H3bdhj
878gSxeI3hJre/90dOzsnyQOcsVIJHRXSC4YPRxIuG+bMfUAaxX4kBUXzPr5fk0i+/zEjFxPKpIJ
EYp38rdGdZZEULEQfT8b5sn3K6kph4mJYSwNWMei0ieNaKY4yli8+Vhe72QM3DWFPsGsa2qsSzFv
io9hgNy6Gz2YO/NmclRf+aH7GfQzRBKO69sP+n6QL0SfA3+ObSVPi6RVJFexwg2K1lYDgjXzVdJB
qm0KIpW1MwyMwv/Z4l2UqnRaVGhhiTi/eU0hfF1p1b5HDX4eRDw1F2kPNpnw8kxczkRGmvPxuIOt
qphhSlMfVQ2Z7+7zaCQbKXw1oVBv9IL9tzoyDRJ+kIJHzYkPAWy0R426DnMKBHpKa5su3yTyVBGR
Vvz64TXx0MB2QbqRhyfLBjgP2xTeQge3kOZCXcml22Sn+l1QOtW36z53ddf/ZYwnMurCMG7ANoiy
mRYG2jTe5F0myACs+AcwvODxyvYfUg3cOnWGVkGnapHcOf8hJXeW9tgSQT5qZYefmeCi/NEIUxsx
IEaR94c6loDy1Xdmb4KvUX0jaSwwt7IVzsxxF6NUm60MVJrkxmjDz5cnvUgcC1IXKGJvfnt5Ti3x
LbGxtIDdQocluf1Wq9kGinoCC2vb7cwEdzlJSgc0boe5C7O9nB4X8lYZ5bGjNzKhTh0/SMrTPDw3
1n4YBL5CsDF46olpIvNkxGrpzShh6semdTMquAkFG8Pk7qZZThSq9eyalxsHLDUgS6BGgF2xgXT0
9aUSmeLuJ6OqWpJM2Oby0HgkCgzyoUiHTaU/LuPuuqnLgj57JFhA4aNfAp6PdxERzYfaihEpVSh+
MeJxVyk2yyOLzAyHBAzgkgkcBUd59n534YWIxyGDj+GVyx3jlBh9t4AzwFUfrKD7zsCQ0c34ujga
aBIVp3LLYBLRBq4ctDOb3LmeJWWGTAvGaSc3aneH66uWH9LiUTCd6mV8dmaGO8+53hem2sDMgN5Q
E6yIljvfs8YqGoSOLIgzOMaVnxPJUC54dIGBD5CX80BDmxszTRsKXtknpond7cxjeJw/mg5QQ/G9
4mYeFF/2UcBm1vpf0q5rOXJcWX4RI+jNK113Sy1vRtILQ+PoQAd6fv1N6JyzotC8jd3Zp3mYiC4B
LBQKVVmZvVs/QyQc1P07aweGaeSnsVjWBwBHLkH9mIrFDA6etyikchsQacSwm0lvgvmCYUmnfR0k
91AOEVs6vbShW2JqQBUAzSifYH0aCIJHpCgaFGvjd6vx43dGNdM8gxrLK3apZxG/jK8qtNTmvZDW
nYWyr3n4F+N8S03vsxiEBmUDGHV3qB/+gyVO9uTOEVIfnsY2ELOgXMtKkah5WNyO5kls55I0tYGk
3lvp4+jcKKrovbQRupkRhq9hzxiDn6ovauhIl30NrAtg4f2uuKr3cQouqf+cRvkf4wxQIcQljjQb
iu5IubibIofsyhTXaRv002MT7xz7+fw5PM1F2O+jtKoyHCy6Il8PRtUutapj8CzIGc+P8pjH/nkD
Wx9FYRVVYH9Q6ObbVgo4FKQyq9rAjK8akEuY0Y2U/DpvYyPHxyrYjCYes6A6/WBCXb0jJDz9HZo1
dWCCvAF9HVBR7jpIK12SS8ajNL1h/tf9C4/9BY69RqWeoiPwdVQDMo5ggNO1kz6BZikoQShSA5y4
objxPVgpIUYWkm/TRf6I0r66F1FjbH0vVMVU9AEx/nSCJSagWVnyBpwq0XxjJ7eG6JoT/T67HVY7
mfTpQLKsboK0mt0F7MqgnDv/sdgp5AICRtmRlGK0FncpXyYqbXmqxlGlgYRZ9mnyqXFv2Bdy/j3X
JS8ZKy9V28N5k5uHFk0QzATaeL5AzvTrqmhsjQYhVQHGV4akgTTODqMjD4Ag7f4AEQ2nQIKAGgfG
sRV0dr4aq+dmNIcyogEZ1MNcQR02EhHufFz8/CZiSgqBAX6AIMTZwOCP2dhmjlA3PMTmdR/dOvm9
qT4umRwmNVSppl9DBtZhkrjWaPttMUPxTXcbTff0v3EAT3MGnGyEQzAgyihb8fubSmUZdQWC4khN
X++PdBl3RAqyehE4z2nCx04ce3gq6J4BGvV1b/OstWnWmjQYq9sO4yJNglEqAJFKMFiISE02ItcX
W1zonfukl1C6p4HSNa4SXw6x6UbxP8XQoOaMdQBcCCo4RHn+vJG4T0mP6geNLhz5fql+6iJyQI6s
jyU/mKvG0xa9DAPiZbxD9pocjZMad+DpnViFO1SOhYpjoLW7LCwVsM/bDwr4JKbcLX8lxAcaOFLd
LJg7VxekfRvhhfUk8Nfg9kTzmFsuZDyiKVWmJsgyHaPXx0wXvG+2HITRSoD/Has9qRgM8ZwpS5FW
wWLNd5jU9UZ9uBqz3IVo3WvuiOhVNhwfquYOHnNs1tjRuOszlee4wCBcE+CKc9P6PZLBhtQHkUht
YiNoMkFC00L7GyqQvLZT0ehdo9gxDZzoAjguZ3yQs9S1lWc92kkSSHZFQkBbzg+UBMrqjAbg5LWj
FajVImstwVCD2WH5dnTAQaX98xI+c03UuZEfALPNe2arZig1DxBfLM0FSvVNSCrHU5wpFMR/Ft/X
4dIA5yfeT3hAgUHldGKbFgmJkzFFSD6yuVL0QiRv1NwYw4rFbeHTXyIkGe/nvEH2+lldo+UIsUoo
S+Ma7VJAUVmhTHCn8R/owwIAGKwcB+/jnw95tRgNuCEwrdrcVe2bEz1olSA2naRVHzZMpJ3IeA00
CTjvjpUsm0bHaoLCnQ0X8F16KAKAoK8iDBQZu+pIrtl4goivdXPz0HkFNoKNS/Ed/7itkPWm2Dw0
yt5GjCnrtWgY5+Rl/bE0REU0X9FFRlv86weqe02pDFA4BupbP7tVB3x3iQk/y7OyfdZABRPivxW6
VqJBJv4txttlB33lGGmhV62pwm6p/hpUr1sml+iJN6XjjmbIUfPgvOtv7aWi4+Fna+DLPon9+gj9
0nlyyiAvdomzr7vv539/yw1RY9RAe4N09AQB0jR6ApHDogpy/dHqQ6X7rohms/gYy7YMHQjEPRAg
QSic88I6iZqyIloZVFBGl6SLtCrcSKFBBETm+cWc5InMFGPaROOc6XxabDdXX0fJo2yZ8ooGBXHz
5aMBl+/igzFD0I5p9onafVtfZ22PW1oBwQWIbvZYy8DWlLiliHSTvw/ZitDWQwwHehYPJC6JifD8
bnrWwTGA0I0N8LdabeiM+V1qkNdqEQ1MnSSmvD0u8Dlguqzk0WzYkPbsothQH+qw8gpPeo4eQdUf
2GHxSN1uJ3oYbTnieqFcij+Ok0IGuYJEl4ovBaHyhbh2K9KO2LYCFBoe40h4+SJgSVuqJ6bSBCbF
qDJYeR2wSuW78264aQSIDWDrAPTE9fjVCxvaFmrXm0Ugd2koKYCXduEfBQZGWoW8HTRCJ81YtQfN
XaegLabm2XMGEHehzKJxwK2Tu7bB/n91nDDOQuLRbko4Q4sCk3oR7WpovOSe3l4Uqm/dJS0D9YOg
WhRmt7fwc3XsWKwsT3o/5lAupIFa/VCh9lneKr3gdtw0AWAKk9lAbOKxb1YOiqZ4rsqgL/a4id38
R1OLMBxbpxcTQcDw2YA9nhRP5po26ShLbVD2F9GEujOZ3MSGRk5UgiLKEfjdVjRaW+POrraoeFHO
HVwC1ZSw0hfz4Myj45/37hMYOgsRQIcAJILHIoTLuZAU1xrpJB1naAGD1jOiwy6+kogvhwzSL4qw
myGd1Rk0G+AeRHT2GVeekC7VMEzUaZh6Ozp7ceBck28DyucaMP2LiCl2awttAzkt3gR4m39kVCtr
ianOjq4iY0LR02vVX60jSPtEBjjHllWJyBWYPYMWCoh9c1DpP+wcsq+DxiFqWoCOAvjCfZ0oTboh
YolRUz7Ew+O07NNl/pN7dm2E87RRWdpCg7hXgNe1vbPC+EK5T35PFzME38Q00Jt7tloSdzUYlFoT
keECRv5GewgL7c979FaYW6+G2V99dNBadXU/ag3mES3XzC/72nAn7aEygvN2tiLO2g7nymVnmaSD
Ln1QZeR6sFIvGvMbu1f/7dfhwnYcqWCLRdwOlui/Edvx1DjI3qfA8MRVVNH2cS4NcfqhppJUBnab
Xib23mDUwgY9mPTbv9s/LucH20O8qA0MabO1A42dZ2nTfTUogiN6UhXmjxB3f2epVCfUjivQCkV3
0YXiVl6+c550BQJ/rGVHRVFnewdRV1GBhkUVmttBg6DxkdKpDLpexnxeOVxmauZCy+OYJK0mco+t
4+Sg3MGq3gD68RShxhI5DRg1aVC/WA/dcQQkrrvs8ZpO3eyaqU3HN6CL+uefDjUClHUAHwOwgdtS
yRl6vZGGLmgb4lFwEVY/5uIPLnQHwGwZ1xIqBXxut9ippQ1KhmyFFIdMm91BIZeO0vvnl7K5fZ9m
TkqYmtRJpQO6WOgsu7HxXTO98wa2wgReeqwBhrwBAOCv4YjmVV5hJqAMJoDyNeN3Ckj5LL2fN7K5
ipURLkbkWjWP0wwjTQy+UQu9ApGSlGgZnFN3SaKketpUeOfpLpbjdWXqtpUI+b9ZCVhvFxcVaDXr
5SThe8h3yg8llNyaCUwc4qOyk2pM4tGddcgFkUi0e5w757ltZn1aVkGmmJ5mFJ4mevdthYTVqnjm
irRtWruo8X3U/DeJoJPRGT6oLt1CDc47guAz8dQV0OaAtl8GQ1kMsn8bF6ACMEQjepqL1sNlDEMh
jWUiAbTSDEZQxG4MikyaO54tGoATfBo+rU8S1CJoS1AYmm+SKEyElaetWuT6y7A/YJUtFHailFID
v6Z4GyvHMsz8+GryqgMbvy93rQCNs5UAYzzXBhuKBdTeyaiEbrSExDMSOozOGBjAZ9g2HCjofnmY
cxOqHW74wxdz3IcaM9kojTZnJZQHW878xXopNJGCzqYR9DUwGI8m2AnUHM2mJdFMVPk1emcP+06+
cqT78369dYujH/5pg4sLYBJRFocAe5j/VnoXbUMAlsvvaNQAFxIkl+I8aMPzgMPG3Az4LEFmxTfR
KitJzWhQi8CRF98ubK8RicNvbtvKAud6eacbZZ5kVZBqr6XyPmZH0y4FN/XmKsDEBSJbzIWdIA/R
DRnI1CgIPErl2vrDWMgCCydILORXqEV/muC+jLSM8mJZLGJbXgy5yRvVgwpPCIY+QBhqb7lYgg5B
+7w/bK4LlA8maqgYOTgppOVNVWLNZYBWst9Kb1adital4uRzXQqFtfVRf/xg6OCeXqUKZihqEXTG
nc5tDd808hBUw2MaJnriJhkBWc/PSXofa3qhOCJqly3nQNYDMjKU+jHUz1lvkXKTqQeObiyfpd6r
wPGpC4WVNoIfaiUmRkeZJMVJudhI56pXJBRYl5v6yMYpUBj0ZgXiInpI0YsXkedufbW1Pc7jpcEk
es7ska7QfcmYf84O/XXeMzb9EVNKeDejFYNKO7dzdq5oKZVYDdzyC/Mle0w8gEECXE6YerG+T8Hf
KWxsfa61UeZMq2tEMmllUAPnbKqLfUGVoC77R1NEob+1f2sr3NM5yaEL1rVY2lz9gtMPswDVyxId
3uUZhAHXE+YFT7QNyjqCeAJF9mDEO6u7lorWB+0sqSpvlhXf7NzRlATHbHNJK5Nc9LDLtqBJD5ND
rN1J+nJU5tfzDrGRq2A62gIiCDUgGTCFr58Gkis2deKOBlOEkfLmvtZ76MeERSXYvC3Hw2A0qw+C
oQtsf1waKat0LDtNphDUjO9xZq1w2Q9utNd27YDCaneX+iKJq610gs0tY6AMYUJFy/vr4kapWnTj
w+YxeWR0Ph0mlPoKg9h/p0GydQuD5h6FKODH0Pzho5I6133UEQ17GU6pqwKx2HiJL9cgdpj9+Me8
F9HMbnjkF4PcudIko6ajooLyhc1MFt7ST0Fev9vqUcl/FtmLZgrGKDcO8heD/IbOZdfpDesBdd3O
lmM/rY3rcRD5CvsZ7qR9McNFQhqD9p6NTwJuOg2u+jvfL3vLk67q6b9UPkIhatFOsoWvIpQMbejZ
nLGToyd7sNm1fvZj2UseCNjQTT4A6e4Zr/BUmVEXAfV7/hSK9pV7oZpqXPQoh8BzaOOXKWRTnOKq
y6LwvJmt9+OXjeXeqf0IPCqqmVWg7qLdcEvC5AF9IerOIda1i/1mn984P/+lUS6ItbqRLQP03qCe
mtwyQFsTuxDTuzIPUNejvobqttq5S+eft7sRO7+slQs4EMtKB7lB71We3+xs1/Yv539/M3J+nnYe
LDxodCCVulTBZC2hMukHrTZ3/YSZKYvcnTclcA+eeic3wIbQECwlHd5N67nNj0a0P29CFLw+Yunq
BCi6VOqpBagj+Cn7QC4+xotRDPTKBMTVOupmwjT1/7GJ5ApEOOC95ZuH5jI3dl3DHcG6Q5CJNB4z
KBHM4bKR5vJKEcSv7RvB+ssiX2qorGxp4waM8vPO3DFsTfl98kqc6m6HGRDBqRZa45KtOe/6jEK+
gjFGv+jBsieXE0YhcNvtcNuJrG075OfauNvA0bKO8QOgUHOsH2WmJA0UpeT96HHE6gt6P0BFMrnT
XgWOs33OPs2yYL5ynAJUgGojwzm17E0lkG04ArVJhwAyGp4+XNZL7mZz6S7avklfs/Fd7QQfdfMP
sNHAQqKk4DnABTW7nCNtlnHtFvW1bt9gNvj8CjdP3+r3ufiFF64OEP2MGnI+H0ldhWCSv8sW0fyg
aBlcvIog/4lHjV4FyZwcFrsNkl4kDMF24uRe/VyJziFSiT1JZGHnDRhcWYI6DGSKDVQqwTTiLtH9
v9o2HhllxBGpSakzv2h3lRr7Rddcdo3oJSrYNp3z+jmBEEg+jzQox8SfdZAp9gL/Enx/nXNwba5q
O7cmJD0R2YEjzOsbDMOp9b9zM50tdHWOrHwwB1m1qwDcyyhOpq4VGQH7Mn/yWQBpB5DCAAqKrXZl
po/zQe1j+EBN3vtxcJfqUioawVq2He3TCJfPSFY89v2MI5NV1Y2xKIeunXbZAOxYX/3sR9HLbzPy
2Z/muAigTVJbSwa+UGL8IN3VLF3Q8roXyQJte9qnFS4OFJWymBbFAU3H+y76No/P57/MFoQRJEif
BrgI0GAV5ZzDgH01B4mXXtDvv6bIQ9sZc/m5n/yyfjr/fOgJFaq1VT6PoXEKajXNQIUqAYgMomF4
IxUpIIXTTlxx5SQeMczGWeOuxKYkClSH4eUGhl+Sn4rfeMD9J8DZTN4UAFQIDjxE2L9xG7PPwwc/
RsyFM4QBMzx6vzp+nFsOVSBADO2KcOzv7Xivk/dqvpasy04eBadsCziirq1xp3koTYCeqcMeFOVB
9XR8zeixfjbD5EKU1Gz55doUd6KNJLJrvbWqIEZwjSOoO2kiUDL7iXN7x51nWk0RFKLx1bT8aPW/
G3rTiRJQ0Sq4M1w3yaTaYEcJeqWEmGMd1rIgKIkWwZ1ffUmheGBiEaDW82T9wlo0dzZFE9lbqMIv
X547xTWIvi1nwedwHsag/GkcSz9/K3a5x5RA5kPxal/qe1wgovRPsIH85Z4N+tDqclQFTdAHrMrc
AMnY7QfM+6p+jXql6NEsMsgd5bZeemmgWGiWJzeKsjybevtLEBIF34y/3U2NWM0gmRWGoYwfKljz
39GFAjAq94YLjL3mtxn15L0QiCWIFfyVTyOrAyoCZtXd4L9Z6Em/l6/jFRtAHYL0Nf8Jccz64uIP
nwyrw8xnAZVtT100wEmTwxgYobI3f4LB58BIViMhsf7m7gIXAbg16BdOyuhQcLT1lEjY3fnGJPcV
WGqFnESbXrKyweVnqaRO/dRiK7NDciu9WC+s8MeiPZAz+SMBiaZQ2n6z1qivbHKhvm/6AhSk8MzO
H3z9uR/8FK1E6N/czD6RvfiH+k3UctlKQdYm2Tas0qqmnVWQJMNkoWG88mFKAkz3eNIs6iaKtpN9
0rUdTdIWpcNrK7EylygXsbM/f+REBrhQP8VDjanAuQmcRN7jtXCcEvlw3sTmu3i9WVysz6skzkiN
y5ElAQtEisrEda4b39kReKAr+jaiJXGB38IDrlMguBzIy5s6PmgiohnRt+ciPjViktvs22dOvbNp
dYAogId2QYCqkKg0upVZr7aOz9aKfFK1BURKQfy7DbRQp+501PaJbx7G22U3vqD6C7Vq5/bPrpfP
M8XXoMystvQuxvWi79pn8OdcNJhLQtkOPo555exCzOcuiE58RarIjCyOKCw61PYoQLF569rzr/O+
KPCNjxLV6jxN/dyb5QI8ZKveJdFtKnoJqQLn+IhVKwNKLKetybKzKHdRM+iv5cWtCPjB34yQ3hRP
6ARfIRROz5l7TS6yvf1i/yhuyV52cbvs/t1iueCRSYlSJQtiMUQO3Fqd3VrSBGmI6KNx4aObRqJK
LL+Xq9+Wfpig6lxHz+eXsfmIWB8CLn6oNR4ZFbo7ARMbUFFXMx9bv/g1M7b10Zf93O9lN/3e+Y4v
4qndrFlCO8qALC+4xk7YVwutL/vWglf2SOwx1L6Pbi0USPOfwPh4BKJq59e67T5/meMLlnidFcni
pDWmlcOKPqnp90l6ljRBiUO0Kh4ZBXGnXs1LXCtWnAMQXBqvlpNfKqAvKpLKG8vqRUrqQAXIbNaW
nR6nz0kaB2aWCj7tdnj7XC6XLYD7Ic/zMq6DHk2CxvQKEs4gRNcmDFOJKkfbrvppi8sSYrloieTg
FqLVqz1eGdGtVt+f/3of4fjk4fTpLfyQVpq1lWOCPjnI5ofEKdzUDqv80OoPIBqa6kt1QfNd+gMU
FZglkNFhkgqTYXxBlEjKpKgNfCb9TauPOchql30zZjywKz8NRax129/s0xx3vbZWASnaBCE0lkt/
Ise8e13AXtPFh+6fcvCx6sF6ZdxNa+dzmlp6BKLO9BC1N4qoQLp9G/y1FP4N1VDJmiFO2wRa4UE+
z+2oLigMbJ/nTwvco2kajYIOi02Dqn424mM8lBAAvhr1t/OOt/lNmBoQsEcWoApchOySUo1NO6HB
AGrj7mcfJS5NvxXTpSyiVtusWmEukE3eoq1/QhUf1aTt2yEBIy3IkbTjGLCELvNtnzh+foiQHKQ3
luEpr3+ywk+zbKNX9+o8KFZMl7hFUncl9RdjdWyt58nKoHOs+edNbXrFaoXcZuZpkUIUCKakLujT
20j+fv73twIReBVUTNugNoB/vy4lVqSyiBtWKZeIp6fe3GmQPHo4b2TLI1ZGTqDcGEudobOE8vLw
ZFWKW2IWut0v0oEUmcDHN99fa1uck1txSowU7Isf+X26b59Ym1m71v3e18HnW0F0VxBotz7R2qL6
dQsjrTdQ/WIWSVhkl2YniKkfo0R8IF8b4C6L2Tb7qq9Qm20DYAWdF92Tn5YDE1oFwaO2o+/JtQKM
ar1rvsc37cPfqAwIvERjW7ByeKUd67E00ebKjpAN8ZR9t08vF5ROHS/XA+0CswD7phS8Bjefaut1
s79qZXUus7jIamzsTF3lpTuAq2hvKm4PzukKVSURAljkpdypbiUbDJs1y/kNbKv61FrvsnpEKb+V
RYW6bZeB4DRYxkA7zUvVJ5jCkwYH+2matUuNi0n6k6QKgkMf1EGQ7eb5qsDuR6xWBgGMfiUbIGRm
IrxouE1BFzCoPvFkwSnYulzWBrndK8Y+kUwGI7GHt1HZ9VVoUdTMRLBZkRkuHk5LY+fJABSQJN0N
9Cpr0qAHdw95Px+xNmvo6+VwiYWRDLRdCPavR53gWIdJWF/2kFa6+SDpFjXGtvxhbY2Lwr3daoM2
AaCmdvemdu+IHl+CXeMDsL00y0CchQYxmhRu3+WeOVm/FyMdXH2Zfp3fO8FiNC4C90ojF2nBqumT
35RPNP1x/ve3gtFqszQu3vZ17yi1zUoelh6a0x2ysrBx7v6dES7m6kNpOCgAo6Kt7OQodvsoNOvd
eRuijWL/v4pvbWkYTWbj4dPEJKT6fDkXi3/eBHMc/upY7xUXQofJKIypR0zDlEZqXrcVXork3bEf
puZI5PcxEtUIN19za4tcHIBmRzsu1UfziRxYOkYTN30CeSKYPxcAlELbO7/EzSRwbZELCchpJVPN
8anaoFPdrvD6FnLocaD71RGqhsTtAOm56HajK3ogn+gksTfB2jQXJcYosquUVd9wM4eMMNsJyW0d
AnkSDIHmmXvzRfvQ/8uEor6iU8CFDGkumO4hjnS6XHX6r0ZDsUMTVPwEYYN/kphqCVq2CRewWWkg
OJIOamp56jJ+szPDFXxFwWHgIRsS1YxEaZEjMkk5qKEwDtfsm4lRyflRv6RP8Y2orCiyyMWRBKWc
2KBYnVa+NPFl3wnIVDfzl5V38J2cpuryOVrQ9ZV36MOiVDRAj9LasdFPSdgR20x819a4aEKmGfqT
Cqz9T5NP1X0FhQwkvrIPkrLL/psu4igQbSEXXpoCxA65gec3yGc8TX6NtOfzbiHyQC6aqCmJWpN5
oLV0XiM91MMteKs8A6Re5w1t1vXW28dFkdaWl0iJWG3NnA4ypA+0XrsZsiToncw1yg6T3YXfyOTS
olbi4jF6GG3TnUvqYQInhLaTH80M1fRTG+nh/N+2ucvg8YPgrcoYd7i7qDMTaYQeCzbBvlDU/QKm
p39ngHMdFZdEQSIUBtIaeIQ72xJcppvYX3O1As5PijltFMgOYryE+koPWmG80hPgA1EKBoOUxliE
lSD3QcN+/ycrA9YIpCAYOOGnkWQVhEG1g1xEUT2n+6UUIqLFzTAMFZf/GeCCiKln2mQwZIeePTjj
taU8yiJI+vbn/zTBff40c+KSMOxAR680+c6wBPPc23FqtQbu8492hyZBQVDn9TD5yJCpEaPPZjgc
6iWB6MIWrYdzhkwCq2kyg9ekotdSaV+2EhFEXtFH4aKG0nSDMw7AE2vTdRl/l8zM60W1J5ENLl4g
sHeaHaMwbXfdE1WLS1ktnmx1EJx99jMnCdzq23AZRkz13JgdhKVYfXT6S7W/mJ1fCDatiP1yO3ED
hhXkjBYYsPhKUNXV+TAvErs/ItAPdUDox1dgRRhDNnImNztR9rQZ2z8NnjxKNConVotOSlJCndB+
cQYallHl9kI4/vbduDLFPUmUfs7m1EZpn/oM2ZAH9uiZmet4XWBdqHvjNXtb/iyo/rWf/DNlmuZC
JSwykPwNxL2YFPqTqK0ylm0wPWC8l4sLijpBV0LK6wDofNesa1cWKhFtfqKVCS4y5AOVcmVCZNDf
rIfphQIUCgr4ASqgUeNPjRe/MtScmP1v83Ct7HIhQh9HiAP2KjqjObkdkvqVWi9DJWpoi6xwYcLu
yolqMwLrqNh+Wf9UtB4jdeH5G2j77luthQsUxmA7i8Kq7voOHc8FnNtJKMle8myzWbAd6gl+8ja9
Cqwyjz6JGyurXNyICMZzWwmHS6obVMGb6ltSDL5j2LcAiIVyWR8No+7cPjH9eWqtQKWWoA2w/Tha
/QncC8XSsgoMtDh0Q4iRDjkwLlWMH/v0ewyqQKROPoZ1yztwLWi4+p1bUXjZDmif9vnXS98QM5c1
BLT5rgUoTfHZvWY/juHsM5yCELjFrvqTLQeMz8KoIfiD+YkSiRTVrHQgECCVWx8plN0YhVtiQz2J
BJIvUgzY9F6NCfGBUBelRM6vUi3ux143gE2IS7eHsmynuFQWPK43A8DKCOdGyjLoUqYjwZeU5xoT
/VmH59LkxqMiOiabWcHKEuctsjQ7QzWjlZMdWCuHAQgbyZXeNXAhMsEFOnpCCQ+BTd5D5CxJ8QR0
UORzPAIefJDICWK0YP/4Vy2BWFKN9B2iK9ngTfnbmMh+G10ktSCHEzgDj1WcNKtTyrKoAX1gjSg3
qsAyKqpabxdFP78R/6BV9b7uaAGNAhAKlAc9AH+6Z6qejAk+MRBy8+OAi9PGkD2OFE8w0ndzR/QR
d4+jTq5pHbRE8CoRGWD/vyq/qctglrEJA7X1Q87e9FpQPRH9PneJyeiYSKkKSYqmC9toX+oPghjP
LviTgLPaIeZ8qwU0RrOMlLAU9E21vWFwmTwMvUxQdk8wdzXcJReiIMdO4TmTXNCZ06W3EyALAh3c
vzgx8SC7dTy5qXVXpk+AE+RI4ATL3DxDq2VyMYgk6DVDmhvLJD64UjHbfN0+5U/KtQRUE6abs8Jl
c23yXkROvXmoVoa5kDRCkaUsB/ReVZBpJWbkN90e0lqC9Qms2Nxg1FL34POSEYTKFOzUNxgn8+VG
4CoiG1z+2+gm2GYKfDbVDBvFcKXG64s/4Hz9IM/974G12f24cke7cFJdzvCdEueKlWCnG0uEYNg8
Ukh4FQQE8GPw4bQgeW9KM1LeuPtuz7eWiEtrO2dYGeDWMBMpK5IZnxystUCHEt8GJblH4GCyzy5x
0YAy813+PKH1rjCWTzB58yySeq1DGW5CC8AkcTgT6mWqejPp5pM0FqhELd+ybBS0Brf2cG2SWyKt
CQgtGwnPhvaCtn7bvgjO61bquTbAwtbKD+oWBNipjprLEEY7zZ/2thy2/uyXAdlVvSBv2F4NaGYg
SK6AwJs7o6ncSEqfQra0isYgNqVbMGAJ+u+bTgFFrP/ZcLgTaldVPEzVUgeoOnaqi1EAFmjry8Fr
nJ3mFahbiZJXwbIc7sASaZILPRnrYNahrZ6HaSu4/LYiwnpNnBeg4gMa2DbF4CpIk6VBv3aSxnGp
kokkWDYNGaCx0WTQlwDl8dUbyixdlHTsWrib48rvMvKgNvLPu9zmbq1scBehZWVVip4gwkIZP5WS
vWvLJPh3JriLL03LWZYsipdwFybLTS+i09gswkFG5a994m653i4bMjnYp7b2GNVrFg5uMbrI6D64
XkWDxUJ73MFRmtQZFzS5P8o9UCsIF5BPYED8Q5/v2yK4gLbucAcCUACFQSQerdOvXtDV1dwaTY8L
iAnfKLtCUt0G8pciOr//Z1moYaEmAupNvuA7dbqV9hhmxLKaZzb2nmL2Kb6NMcMIFmX3vFMIrXGn
aOjjWO5LHNPhZWJ6GQpYOzqXNJ7N+n67P2njO9i8/y2O28VRoU7eUNQ15wzyH93eodVudg5TnAsW
tn1oPw2xA7cK4XE8gaGZji0o1mJMzx+HthajwrZP7acRLjIQ22kzWiKs1sDbGGkQyY0n+D7sVJ5c
r6sN4wKDPZnpqLRDHSgPBGS5FaTHJn86DDdp4ATpMUFbOvHqdzD87UXfSrQ6LmDYc5JC3GrCNSt1
V8Y0uqY2fju/PJEJLmQkSzx1oBqpg2jRgp5Ie9qJ3v8iE1yUsADqSbK0QX6iX0e6Z/1JEWPl0RZ3
tcat3Ts5+0BF/gAJVKd/GnL//C5tFn/XNri7VF/0Asp+iKzyTurdJUxeGTmSeQAuFbhkE6BA51Uk
zbL5VIayGeRIofjF8JVfTxCNiZLFLDJMYfPMiLt1f/rNopA4V9iOQp+2+EI6KNYbfZ4G9H13JepO
rMxlBdnz35Pi2DxSK2PcblZ6YtRkALq37JorE0dqLizFnZyj1ushgBiHP/l6K3tciC2oMVWVrKN0
/2P5Id0wLc4kjHfNC6Y7Rl8FFf4fndyVRS7KzgrmtTCrAiC2WfhpFXuxaKR581StLLD/X4VXaH3q
i9MgjtvmpZPcFLlAUEL0+1xkbTChUkUy2PzG4jsBFaz6fv6jiHyAC6uqAmKVRYbDjdV1Jf2QCk+t
ruLolYow9+yUnMTv1UZxQTTRI6nVTUS4qboZ09shfQc3lytZjxBqRf/hshF2wZg7nbPIxdTGgCia
XOPctr/HQA3YoFkbqi9sricWz02LrHFRQl7wJi86bGRyYPXi5KGS3Pw4h5Cd3lffhPXOzZGQVVTi
C56jAg3yIY3R6Ked2yjSbaL+0OryIpHnna7WbrY4D1k6HhNSjKIwLFgr/3ZP8qbPswqBQ9/NQetm
YfEEGYDJs10znPddJkjYT6Ii9OYMG2J+eHLIBojxuGNc5q2qlTYS3CZQXtSApWbSk7FjX1LyDVGY
Yn6x9hveGnekbZkOFYVYfcDkQEPDHxPPuimh6TPtx9u2x2gY0LdvzZFxnf3TgMXb5o677NQS2j2w
DTFxtx2+gYPk/Hk/uUKZBSamqkFYysJ1xp1DiLq2o2qCVt5+Gl4Yxe+0L7/XewJR6GsVtV/iiYAb
/IOBt8idwz4v9aIrS4BIa9TdoLlbKA/gfPVLeS9YG/MD/sut18adQduKlHQyYIm8DC81qtrRrX5b
Or6Bp73qzt+piFhz0zMdsOcz+mIopfM0ODak3DrFzjs2lilB+eno4LXneFJ2wYQj8lD01tveSzSK
wUmnn5LJ2vmEPpyFolbeHiW606rCt9sHeRa9Gvhr5z/f7NMOdwbMopq0pEbDLXYyb9FfJltQidlc
iIbyH3ikrFMCWaKUFgZaTTi6DGjK9JCkN8hA/GrYnfeJzYWs7HA5h0L0GbS89RBk8oxhajwZUCs7
b2LbCVY2uPA0mmovVQSgLtyiwUc9CYSuNrxOgd5OP/zW/yEm5uPjrOxxH4dEy9wvQ4MsGAPvjT5C
4xb0i0ntn1/X9taxijVkRU+JapuYSmbZ0y5o6tvcuepmwac5KcZ9rIOhraA+Abfl60mAG6aGqekI
tL8BVvpPlzX1sudhdqeABKlQe27T6UwFhPAOK1/xpQvdHkpw92gd+DEVcLbIHmYr3LLRXM0RXFmb
e4dYygQpTLwbuNS6ty3UgOquQxkrcrPqBYgcwdfZ3j0L64BIoAJGXM7r6qHP4yjrsRhwokGn8ogm
HkLPYrgEF9ZOC8Qjmuz2OYmvwKcYMGuA/4hbFXh1ujJ2xi4wajWIijkkKd0NyizYvO07CtKHADY4
KAXz7XetzkARQFW8gmZPIV4NCU7GLW32rty72bMKaieyo+F5d990jk+j/PvVmSJ4RVb0QVUR7/9I
+67lunGm2ydiFSNA3jLspCzLlu0bli2PmHPG058F+fstCuLZGGumPFeqYm8Aje5Gh7Us/YseoeF9
uSllhQnuYN9v4p/FiTPSNcbak94IMbzTm1eJ8mhYp37JdiMobQdFwmz17u36csVesNVhZMG6LHh7
awpZnTbYSSvrfgCX01dYd8xjcFVQZ0avm32h9tpz5ySfisnch1oj0dLtxXJs99/yBd9v1r2TRSrt
A2P8xEhQ9IPnaB64XaFCEo+yFbaBJuePKMH5J5mBtH9SDSCZSYKlc+Ppe48KnxqbLmkvtenuvLps
3vBXcWL8jakVu88UXL+l/sXUz7ZsakX2feGumRNIDFmEOK0wH3p6N7Ff53//9l3+s13v2gwiLczN
eekCMGjm+6YqHLepAH1QO457XtK2pXJeXAjovsGcihuxeiNnWQ84eoaTUeNDiACagnIm+d7ikVRe
1OVx6o5dZXv1cNtYhzaRhTJS8XynV+I1FjXhwE+qejZP420H8iaCeRLr2Qh49/7fziK8XLnVavnG
r8QNE1UyY4zAiK19s4ubWDZesXlwq+9zO7b6vsmqwm70eQxMVoLi+651areWxZnbJnglRTAcmrYk
OetwZvbn6gt55mM4oQ9y9Ju48ViQon4a7/+jmgi2oq01czLbGhv3XX9GY8DePqbUDQeXD/tqgCn6
LCvNbZr81SIFk6HNY6oQijuQk9BVy5+K1XlhuE+NT+eXtnmXYZtAowESeJBnvj2y3owwi90jGpjn
T31zIkRyl7ciUMRQOq4WmmwMVRUWMvQtyZwOPqXU/N9vuvCyynboHkGptt5Xso3bWBBgvlB0BNI/
+MVNQV5mtxnTQaYapB0YdjBYKzGuGzoOklbQ+DoGSAzfsbuFNnqsugLJFK0wvLQPyMJ8TcZhuLmI
lRBB36aB1MifcEesXFgZGHUkDkm2CGGT8oo6Q2Q6fdDTg6Z+npDelPFEb4kA4Jqhg/PMxDSJcEvn
iNnLbBRdUCQxOmhm5aLN+sscxZDzCrypYGCSBxIIp0kxRQWrZlarbYG3gFl7IThMYh+ke0+z1xwt
jBXIsiDvkluwoeDM+iPu5e8rG0fsnvXxgvMPk69qX+5Ujs836Jabtktgz9nsjgZTXTW8Y43Mfm8Y
hTeyhcuaTElTJkuDu6TsNOZbauuHP1koo6zb0r71EoWHaRGPpVPQGmLS+6K6qWQkZVtu7806BK8b
GWOSOTWObCH+APD1l0K07SeaP1tA6v83rKNbXuONTL7o1bllRas2AI3pg2QJMhvF7xpUX8BsGP3w
kwNc2JcBSlnpdnMn0Tavg8EQr1WbX5KV0CpRmAIWKaQSgJwU3+js53nl37pkgAVHUMrVH0A/b79f
VhHw9+YMD4NwckO052nVr2aUTa1trQJPOSg9gARgW4XjUmZbG0cNPiIeygsnwqxfFn4gUUHw7kX3
ywvHtljJQik4GzDK2AUcgXXXIlmF5N+FPe/GgKuDLIjYiMjX4sRi1riAhljjXmKOlWNhPUyW7o1V
7A/67GPo27dyGdnS5iaiVQCd20hzvkOlniqqGBbXv9HSUaVN3KQ+nleGzWsFirQ/IoTwqzA70k5Z
16MEqYZBqbsMYxTFFbtL7OP4Qnsk28Z3U9HcGq5FCgpo960GviCIBFTf4HWAp38GrHNg+41voSti
9CITVyvz5dh5sv0UXOTYa2aXDMjSddOxt3ZDK3GRsu8LLnLskAI0c2hI0ieHvrH9CpAykgPjhlR4
b693T/QldYumZN2AeeBs2MlFs0dBlQdGoI8CAYusO2bTBK4O6+VFvrJGqhkRUpm4x13rKvPLJUv9
bG9cj5iFflZ3/4ZOWLKNL957JbNdzFAlHUy9g0hvUltXlZUhuYqd20TBOqWqjSL4BEVwxnRXRVia
hWgG7LepebBkraGbBvf1ir1s8Wo5VRt3LW15dJnbh2L28zDaT5WksCq7yC/DPispSqYrNM+hF2Aq
Ab5ZjQIPTzJR6iXHf8f6vJWNeaOKgu2wI0OtCgu6Qe6cyjVReokuq2N/bUAVZe3dsk0UjIYzRkut
8lynlVS70jwU02OTFrK4UKZ5goGwiqI0hhGah00cn6bgiu7mC/syMThctHuSL2srOltfL8FiWHm2
NFWN3PeCt1oHqRglm+vmUFOJaXo37CVYXV3oZ8nVZKgqBcWkyfuNLpv6SeOSBwN0i17o5sBJmgo3
lmZLJPZK7CNu0QVbxiqUxNz3x+wUHul9/hgCbMDeTRd6vPtv5lGktmakK8Lc5k76CdiQ/BbEu/DS
WQ76rvfaz8PhvDyJwuiCIWkYi/J6NPugzS6H8kbXgvPfl+iHzuWvbrWhjUmH5ymW4zinsP2lWj+7
JrwIzf15ObJ18Ou3klMtvdLXFNZjMlFCAPdAI3NcmxIsgic2sNx0BLdvJbSd1uZpi7RVm1pfJroE
QJqqJc5x06yvZHBdXK0iDavMpgS65jig15ms64Hlfk3qh8FwvHiRZKM3TdJKmnD2bRpqkWlhzypj
7xgqyIzdpns+fy4yGcL5o+YzLZgyQURRdK5C7qMGz5BKFgTK9k04fda2Yzfz2ovSe+bd70pz50WB
ivxp4OznK9Q0A31nHmQY1JvqvdpC/vfVgVU5GAFKpcPQTg48C0qMXZE3QOSMZp82Mp5wmQYKLoQy
J3UUDXupmc21XlM/jWSvYNlxCf6jysapL3mdLFOMPU12pa77ZnZ/Xidk6xB8BmmVXosw2w/qcSDG
G4chl0UsEgmW4CsMO5kru7ah2eCE19ALE9qSmyqTIFgDuy3YZCo4CxIBi76jvjXLXoeSs7AEY9CE
fdwY3PH0u/KS7cLn4sQDIjCGXmnorWxuEingk0ykYBGcBi+AvqVon9CRT3K8AR0vskBPJoPv7OrK
IEJBIs7B6wnsJi7NPkfFD7UeJcez/UZ7vZgW/xUrKSN1QC/B22rqwSN3FXHpLgmKvXpkd9lxutS+
zEHoFjuZPZAtTrAHFI3/pp7DEAHD1W3UyFOqyO/qr+cv0HasvFqdYAkWtO+AJRR7GP3QAacDWBEl
sAJ2cu5QvPwXbS5SgYJdmJ0pjux0hnv12sv8drri3XsJqB7ANBUUu2hXysZ7ZTspGAlTU0bapbjC
gwXsn/5kw6FTFpzfSIkQItiJsWNjXMbQdwyLuSWsXmO5tazAvJmsRZbn/yIHsfkgbitF11PYiuhL
fuRcTAoA1OIfv5uIZelS2VERwWyoHelVqplcBV3geT/wtl5uNzRz9++eURLnSwSj0RaObqdqPgTm
ACiAGaF42Oyb7M4CfXfbSKaxt99sq80UzAcqEaxrc+48lOJzWmau0ahe2CwuzNahouGusczPMwAZ
Jlb6Ci0kz1SJwydco1Z2RY3iBrMHKFGldLir7OcEAxasI36qS947MtUULEmR5Dmy0TNqYWWyr6hX
8VEYTRIBbnox4BuAvZlXEUTa8DCbmpmZ0P8WWBFd8W1Id+cv2KZurAQIypgqERAOeK2XA9Eg5Zia
OyfVXUX/3suKejJRghrmbGhMqx8wX7oUrVvU9RFkP0E0LY2n1f8UqYydbvOAVksTFJEAQX+eJhwQ
72UnWn4q219pbEk2UHZCgr41Sj7PTYa6b1gAi3W5MmQmcDtBtlqHoGgDSodNwSXk9YONodJdtSc+
WnsKjPS0vrr7N8zxslUJ/qszo7LLUwPNDna4awcWJCT5kGpDsznCk26KJdEUyW5ig385yOPSrYYj
6yWWaPv8/wgQY0wMrndaFKMmNkbtT5q1h7hMDnkpQ++QiRECTScczHTQX2quYAkEA00/1fch+dA7
HTSy/9suMdiMhqUpM/SSBT25TwowORef0bCTxpp33iBsnjxqyDbIgR0YHOHkK8a0qq+gbVZ3HPIf
E2hkzwvg6vouM7oSIEQqUKgZYINcnZ2j08xoJ7xoQRFVHc6Lka1DCE9aBQC2rca7SpaAGl8T7fP5
728HDa/rENNduuOESTzAnAGaAXMg6PcAJrk3LwHwyMH28JH0JG/9RNkODaam6NeYoYRAuUTaKaqu
ldBVOpck9+eXxHdePJm1CMHQOGZvpaMKTTZSJKzbKrxREvZLmZk7g1PrrhtyyRlt7qGFjk8NhBk6
2j0El2CO05B0bTqgLeLE663s0B6o45mIJAGZm+waic/eUoq1PP73VXBg6VVMJwNRcgRoneSmC+/O
76Ds+4IzyGIyF3WScGeQuG3auYMh2TKZBOGMDKDP2nmDFSh56pXWxV/Tq/MsrmXz1kcwflBdbFnt
OrOMVA1eMyHOj46at8XMvk9p8jlFz+z53dqyBGtRQuxBC9qx2YQHCK1+l05uRUxvin7Yzf68nM2I
27KJgZEYHfMwYntspxlZm4cIgPuvox+Bkg7d3xfp8xjw6ZvBjR7Py9vyCCtxYmNsM0XxZJoQR9Qr
ezqNyi2ZJL5tMyhAHwvWogIW9V1/iTXqLIpbyIijgAPs4u3shYZfHuxPzONt9LlnPJxfFrf8onlY
iRTrgnPTqUZl8EhnLg+gRXCH5IKYdoB+J9ehwXlhW3u4FiZ41UJTQ2es8UgalhtmHjV1T2NJ/mZb
BFXRL0WQMxa5WlSnGWi1lDA+feyX4OvsQzcuJLqwWRXhHfSmpqLzSzP5r1iZHLsc5qWneFtaLnvS
T/x1iRFVj+0feTNQfpB3EWyuayVRMBGmPqp0BPVeMIZXyXw0FxIs9AOzDuicc0AKBI5igo79t8uK
4yGcqIrewyZ8zJJLPZTYhs1FODo8HXQbU7xcGVfblmZhHjpsHoKs/cmiPdiL3Xrw/17HKMafdRXN
+RamAt7KaJ0kCR3eWO40dzr9UlXfyPzzvIgtcw0janDDgx4VsTY1xlZJQ9DYB3Ey+OOIoD2SzLbI
JAhGtNGHDkisOAggpe66eLoxug+MBHFP8GcRgpd2qqJmRbGgURxxZ1jdVaMk5tw67LUAvsbVYQ9t
qYFPyUHTfWIda/rdWrSbKqv+/rgxv0eAcITGP8xQCSrVxSHVGSMDeA01t2punU737E4iZMNIUo1Q
ldjUgWEWU0l6ryh1nMAuN03vtt3oDsS1nX+KZjgAJPHvLwnVMEOnYmwGCM9ie9KcEtKRDOFTCM1S
q2srXwD4L4mZNrw0hBgOmguBB4ar+PZwEAzUwGmCghFl3Pe0dBFTK87ofcTkU94ii9yRjXYrcTRw
iOiA+BeRh2poF7VFXMtcfvbFR7J9kIMUNlJ+hgXip7cL0poqjK0I9jG8YrvfrLiNn17zXrvSk4Xt
G9cTmg0SGhuNvwDHFPyY0g+9aS0QhlkBl4CQ4SPvqTcSBANg9BYZWdbhPZV8D7/k9WM3faKdJKu2
Fam/kSJs2kwyqo32gKNHi87/xouGpxDoBy/cdrJt27AIb8QJFqEwNajcCLupTBfFeByzUy0r38hE
CNZ/wbiIjllHqAEqq7WDLpalvMPcw9fzHmDjUYWVYGTSBMyZBsTSt9pW6yyZ6gLXxylrt6wOVfg4
9tc032cI4NPy/ry07UX9kSbGaC3VlBbUMOhvBj3meB11FSbAiMTsvHgtIRJEiR19gYaFYQCEAW/X
hEbLOYvNDLmIr4uX3pa/wvmQBMp19TQAe7EAYmmSe/Nn5RRfkx3HSC4+YJPQ94lsCJwqBoeEs0u7
ocWcLOoBRtccS1vxWObcpaCXp8BWOr+jW48H3mP6R5YQThlNM+cGmvqAZhLurQvD5/g5xpX+xNmQ
0itD1mKwdYSwtXhAwAhieF+wGEheR0uIXprAKWqX5KiMPhu6JPTdskrc0PJJbGBSiSYwHSkjS4f9
Q6LnEcb8uiotiSPctBhrGcIVpsWwZKaCdfQ73tY8H/QjbwOKPK4Q9t9HEHQtTFCIRiknpy3gCZ3m
Ky282HlUZC39sj0T9ABusOwK7mzT6SICxXj95byiyb4v+FmN0bJmNXqN7UJDytoG7Lwi2SXpmXBj
tQq0yokoTmmhM7sA9BPG/cFPqrpsDx4Kfk9Lj92eX9OW8Vsfi2AoMg1zV5oNLC2tuWLZ6OklcEQr
t1TAR5Q/KqHE+m2FKshe8JZ2jPZsRHiMYUYFCYXMzg4A24vJyQ4Nt0AscX5dm3fURhBpG4B1Qwf/
232M7JKVZaMhPQ5Swi4+Ai/MRWr2vwkRDkvNHVArFHBQWjvvIvB6Ym45I0/nhWyrxGopwhENpaqg
ERav+uxZ33Pyg8rLvB5cxAGvU3/Er8M7Ec1EII4IWbinOXIFaqWgybIc9t38QNqvpjQg2j6cVxnC
RWVIYaUzgQxAZwRNfEUi212cRaIC/5+NexUj6ECuLUPa8ET5AGQO3CXeX26Xrn7DW5Y/9KrH5ryK
E7ShpWaTWykeFkp4WuaT4VynH4mI1iIEVSiyvEzjHEFXl6bfKNqx2yy+Z1Iaw01D97oSEVJ0UZqu
z1Xc0jYHsHlGpguqzJHkeGRCBC+aAne8JA1OhyFd6laOuTfqWGLdZDL0t1bACY1i0CwshC7m1RJh
XsORpVn4louR1upIxCEX3SyqoeDj6Orkm4nhxv3RnPfhfBtZT9akunop8xFcbd9JdHhSzDAcvI+E
QJ/2WTZlVQ8314TfaH3Q1QutTvxerU+9DP55K4tJUWX6I4zv8MofTZmlThOyv4H1CcBBgJAE8D3y
wLk3+JrHG4bD2aW/zlu8zVNbyRRMUGIoGPTK+Xu2NVxtBOiUrPS0aYBWEgQDZKmhEdo1ivY6U1xt
urUz261iSQZYJkQwP5h9yiaEd6im253bdRpY2wETL4lJNh3qaiWC0WnGMHSqmKCrqO3AoY6Rk3Hy
Yt3Yq4kM+EB2LILxmTWkMmaC8Iqhpk0ui0WyX5KliJ1EGS3qMc5g3IbyC0u/I38JZpA7JrOh28sw
cGcNDcD9YvReW32mpQrsTmsfjPRkRYfz2rt9PV+/L9icPHL0Klvw/YLVpy6+6vUbqmY71jxlslLT
toa9ihIsgTUmVRxXeEs2LIjyn3lyReb786uRieC7ubr/UbwkNG5w/w2duHFWu6zJ3EyXxDiyM+G/
YiUlbJW4y9sGObnM3kU9AOaS4Pw6ZBKEG68ORUcHBVulOtdjeZ3I3MC28r4ehXDZo2qZVJuoiKM7
zKxV82Vi6QdNiU/J8qGntfMqSrjybdnM1pxis2hLPpEfiwN6kBEdJ7JJGNnRC/c9bCKncDSkrYhR
xW5Ntft2roIcpd/zR7P9fn9dkDhUOSngbbEpwsHiGcOHHCI0Bi5Dt1ueoltz138EkY4ihQnQAgqM
s3d9LV2na304wr+YQzm4dlieMhpJ0nFbm8df73jiYHDzXZNGapRNSGd1CEaAtbSD24yPUyORsWVp
1jIERSiMsioaG7a/6XLgVZ8scqJBYhV+LCXh45ZEjDnQBIQ6D7Et/CdYGpL1oTaYaCXVr7LFNU8m
0IsUjzoBu+N9AMshk+ExbG7gSqJgeFTaNZFuIDnRad/y5dKG/wwnidnZkoESpsmB5/gUm3BpJ1pq
mHpBCauIiMvi/ayWPpVRbG1ZHkB+GWCYRNLoXXrRMhOSFSUdAkxde82MEsCn8/dnQwBwq3RDA6uT
boOD863xnBUzJqWOVZQq+E7Cuv+uMSs4L2NjpyADGgBQLgL+PWGngPQRjUZhDEE9z24HEiTMMErb
9TeFoALLqwsa/olKpmvACW7iLmBd4xrqfW4CD8G+O7+SDUNto1aFmjy3ABgdf7tbRe+EaaqD02JI
T1XhLhRYcHfzRy4Myj26ToCaj85QsRko13JGSsdqA4dEF5U5e/rCbojZHeZZ2Y86uNUy0yvi9tTC
OKgZfbDVGj+pl5zb1hv4ze8Q/N6sh1ZpERAx1xPx4owC6gaAtU2furFRP4B1Db0C/zj2ckoGdb9k
KrCfZG+IjRcSfoKFcpHpACtGbCEa9GgZlQ6Akub+d+e2seecjVKEDR5YCTbqjRzBYsRF2JMhLxAK
n6ov/VE7tBfzHeiGfgPWjobEbW1du/WyBEUiuYqQO8LOokJxr9FiNyuTf15XZTsnHt5IimbhjYv6
nkMJjodh1xzlYPBbDvjNzgm3e55iezJLnJB6VyfuCxjKLvPocpyRDi7xyLMd7/zKZJsnuK6yNhOb
xaQNwsZA/ePGtmXtCdJFCWaRZlGWsTLvAza8TEIXe4e5C8phoJEAaNyxO2B45vyqtmWikohSIrHf
w4JFqT1HVQcmYaZBJp+GVm/DnXoz+FzjnY9UWWxeufw/eYLKQ1iRhSa2cTIbxW/i5dFQh+7BMWfj
VCjkA45mLU3Q+Lptypl1sM/E/hQrXxfZq3xTKVarEdS91RgKfSV2b466h7KofuWFrGlJekKCqo9M
rcOQk+opB3oz/OCgE8keRfnfZbH4TmqVuNN6Z5VWixI0HROuuWq2INjML0dwcOS+qbj1gSsh2RW7
7mclKbxt2oyVPEHtCQn1OgJDeBAjv+tqKUFiKg3iMToNyy+N6VeAVwosvdyfV31+9u+X6YBp2gDZ
6zu4LjQnKIUOVo4gHPL7PGP+rC4XKfzceTHbKvJHjFg9dUJWdPqU4JmlVBOCA/2ro1USnymTISQm
u7IZlrJDSaTDMHxh/aQylK7NEATR5v/26sVnr167y0iaVuV8Zw2m/DHsQ4EXPNgYv5GlOiSH8nIZ
VoKIht6GvEC/RpM+mvGpqB+cWFKnlK1FsEAqZtOdUsGdXabvRma6kzUGhnYciSQ5tJWIhKl73TTB
+ETToMROVKHWcsN2yaG5UuLdMLlo1wD5WeslQG/1gAF6Xt22L9OrUMEiJW2jg4WRhxRTfaqcQMGw
YFq5cesZYO3ObLDDywpX3ACduUhi4SqrFC2vdVwkiwy3LMSjp3Zb/S5fmqBxjueXJ9N0wTaFetox
bQAk9tipn9GlcskSmUuUqaBgjjrDnFqa4jJN0RVVvlbxPpKRU22qIDocdQcQ8Oi0FTQDsNE1HTC9
HhjL7OrAs6A/tPJCk0L28914dzIrOYIyTHFTT9SMMYiVuMaTPfq9GRQ/TC8GbXDhzfdR7IeEo85X
R46jL8NM2txJTKcQsAVQWxMvc9ZaUwp2QaSTQdszRd6kK96oS8z45l6uhAjXuUWXAWiJ4R6NgSPS
VUswondNCY9jXTeSy7X9NuENXmAW1NCHLBjahjRMK3O4KvWkPPFSdwY2LJa7yAH9C9bubQuyEqfj
fFfWUFOoE5kDgiVyh/Tcyf5m3cc/Zy8FR8ACkvXip/r3jZ+c+fzP+nhosBKoZ8lcTynC9wH5sw4U
6MYsOS7pmoTzirMqmfsBfZmoPIe1BwrAF+bbHfHD3tP7/W8UtA/UiN8sTLhxEbVGwmrYqGaq/RT4
iUt2SWrJ2rb1/XX3hOtWqnpP7MECLwAnn9Suiirc00ky4iYTwq3x6ojM2OiHVsX+hQNzyY8oQrJO
Nk4l1XPBzDZlqyasgR7AYNRHjjTpeOOJxd4MjDr5HNJWQ/ub4xFsLqNZ3bEcij4+oS3hwJm+jesW
jcFg4kbVTnfjwL5Hf+h5Z7LpK1+1XSwa26aiNzXno+3CR7tP3Fl39ap0neSmgp80q292WkpEbvov
dAwj5gQKClgX3p7eUpnmYjATwXz6g+bZKR0tiX5s2sOVBOHoNDp2VtxhUcVEH5S8AadwAuLQnO0d
K5F44+23yUqYcG5tOhl6EoGaFDCdyTWGzkFDY/sG8Z0rDm4pR57amgRHavrPBooTcpM5VBk6EAEt
RI/miWJu1fFq7VQdga+1l7GpSU5LLLzF0TQtg4rnI0qUrmo9ZTIgQ37c7xz0ajWCgaeTOVchQ3/W
VH/hLT925HZV7c7TVd7I4FE2DcdKlmDbaTwWaFqCNx5RF6MWRmxUbzAP56/U9o4BLxi5UKi42IuD
MbXQMRkeCtRWdtNcHps2llyh7T17FSFYWX0EgMxQwQcv2uKjd6U0qou2vuzST5as92t7y6iONlug
IGN87e1tBT1umM45skzFrAO+dfIWxFBLLCMF3Da3aLf/PzmCTyw6Vlq9zQ1RkF0TL8cd0r7/Zi7J
veTxI0f0KowveuVAYluZkolwYVpyY9HBq0dD8vTZ1oJXEeIRMQvzywUQkW2wi1kYWpB2HW5buVcJ
gh2dzXKc4wjJ6lEZdgAKYQAIbjpwS8tK/NuuaXU2gj2N9KnQZgUxdNO6tPFBe8mxvQGoG9iX0O1q
8OJr1S92Mow2me4JplUlbE7MFLZnBNhE3T8Pxhc2PvwnVRD7F9J+JtM44Zw6275FhuQhBun9eRGS
ZYizK47VAEqvBxRc1d2blVfa10TWXSQTIRhRwhKLLgaCFXOyAsN4TlQS1NU/59fBj/m9pf6jcCLe
iT5SZdBeEtthdcwtNOzGLnAJ3So6pO3PbPlvl5QIFqFRMKKpDDh91BKt9n6JJceyHYa/qrVY7WHT
OLdhmOBpWLnDc/nAZ82LPfixv7ac+KcHoLjsOSixCkSwCguxW9MagOWoLv2TMWrPhCT++VOSqYJg
Foq5LZYKxXkAD5rejOpAPPiOzJHK1iFYhCkCv2qewJE2TeWpTu/2439chnD3jZZZSswQDg/9JceU
x/QdLT+f3yrJKsSB4iqyhnZYoAC5ea+rh9GS3XyZVxM5dhioTfScT+DNXwGMhzn8zIsSDOFz8N3c
cyQ+R+IRqGAF6qnNyWTh6IuuJ26nD+4StV8StAJ6i5Mm+/O7t6loNibyNNVWbQTyb52oqiR9hIGv
LlDoTVrsbP26GSR5SpkIYUFJ0loaOmdgOYF4biBZqH6hstT7y3vjnVlbrUOIcFiZzXWeIjuN9+S+
/JadYl+9XW7nk/1C+DG57La4iXyZ3E3lW4nlf1/FIAW6RHPOVx1MHfjE9QTBdfDfDojv7kqCnY6D
NWZQhxzRbp9d2uERKCEyK8rP4Nz2CSbNNkPUuTI40NTwmOOSU4EC2lK7BSeoZF/kJWOZUggGrivM
KjFyTglILuZGd8vW07pv57du8ybZpsanQDGdKXZnsK6mkanDZZcm21sY5qhD86JXLhVNUvjZthCv
ksQHuKNOuVWEiK9D4qt37ZEeYlRx52JfgdFCPiiw/VxdyRNuLS0Wra74e87cL1/Uq3yX/QNAu4F3
BgPdYEz3spagbTe7kihcYkfNnAmIdijp3kS2BxCs5Fp/YVx2PMe+/ndA5JuhykqmcKcVG1Oq+oD6
XaVcAmUJTapuxQBY1PuOcz3UEjO1Bbpoa6DlttHTC2YGsT2F6No0sxlzX+bVsLj0a+xxlqLp23yX
HJedBlD8/JTslIfzSvpiYd9dPTRn8CYoDMuIXex1OJWVwvAM1K+cT/pJ99pf7aWO1DZHrXjikfkl
C/JD6w2XGDqQ9m5sXsSVeMGCtZh4itQS4icn32vD3ortXeUczi9y00yuhAhGLE4nDa9OWOchvrKr
73H0z/nvb1/AlQDBfo2k5wwoI9STV/8NP92R2/LCdOldfFAPsSQ1JdszwXhRJyzQ64U9s5uf03yn
jQx9RHfnl7Qtg6JxFbyp4MwUrjiasUk6K1D+Bsw4xqGo7+xcImL7VF5FCHe66yKwEtoY1Kp7+iPs
8m8JiO7Or2LTBDuvIoQrDFCxWO0miis8J6B+zdATogzdIVX1XajLOltkWyaocmxXZmalEDaFmDq5
VNJHQ1YLla2H/4SVN9Y6y55UHvrPSFfr3S7rGjcJb5LQP79vsqMR9FkftWwcePopto91/WjJSF9l
3xc0OGoAB25QmPN6qfx5UuRxy6bxXp288Ligdj0AM0tBzUzT3ZSAd6G7GUcvbMugM35Z7dP5DZMd
jPDS6LS8TUAb2QZaOqJwe1AUuiucnW4O3nlBEiUTnxug9WTdjGJt4Cy3JkOi5smJP1K8et068b2B
cnubdTzrZCjDXi86v5llpW7ZKoSrXw0KTfUYxcaEXDhd5AL7dByO/22nhLufKPmg5RwxzYri3lMr
dfL0qQmMRPbKfGk9ee9C/1gZKlz8ZJxDp+iQvc+pUgAFfg7Q03FK2/DA8vYU2/1jXmterdSh29nT
7vwytzP5q+MSbALoyHPLZhhDszG8fTAOSlA9Kd9597zj6xLVkKg5FexCZ3VNZY4L4vR8OEWROw/L
xcjgtwPJoiQGQsSDcWgxpVoKc9369dG5SQ7sYPvjydrPgepzwkZZUkW2MsFedJpCcgAnwLKmnVco
9iFtIo8Oy94szYfzi+PG7Zy6CLaiaYyKGhFEOQrzmFbsbXVOXNLUnpEgOQrgPUn4s7U2wFwAFoKj
3uD/t14DlAhmpyrNCIygztWG25x+AzlvzGToCJth0FqQsImGUhG1nH6XsX5Xo+vHMHaHpzGYjvK+
iC0lWYsTNtLqgJ08j4hRZqCUgpTaTWW81FtH9SoBgfnbncsXXvWMYNaz1r4oOIdz8pN0js/KxG8N
STx0/phAVP5WGDEGYmW8QXGM9Z1GUldh83Fgt2YoeS/yYxAVcL0qwfo2rNJHpYCgicVoR0yW0Y3n
IrCHJrAKdjXn6pehT+/Pa/35w3JUwRxHljMrmQUltLNTE973lsQ0yY6Ky1+FRu2C+USFh3pMzS5z
XU1cpa5+JsaP2p4/NyaVRJYSXXdERCRLp1GiJRgrazU/RCWDo4RHl+bg6hgxlyd9N9/c60MTTC8z
2iixCzwPx9Hw1eoXymeXmo0ZMHKpNIm3YNgoyT8TOBzU4jGf0+/YBzDZ7PVPEOyIYisYbMwRGNCk
84jtt03rFYZ/Xk/E0IDTzCMdaII9EJA872jtYauoWdvW5FvtUY0OtLquR0lkIKoiFwHIGMpp9V54
Zt+qitNWi6r0xuRHuXodmeSU07/tVhVFCNrY91M6jAQiRoz+2NEn5siKnVv7tF6E4PZ7J555RnXy
a2BNx9OvHvRAMj4l8U6JqxB0LrL1No1UnIXu5D5L0IZ439UggOu9v+aXFUUJutWWbccAd45j7xu3
Sm+XGVNzkqhi+9wB9MezHeo75mLHigeD1SZohMfsIovii6T5W1zz38t4FSGYVitMLK2oICKada+i
1yMAbzpF4ii2j/5ViGBKtTamijpxIRqm1oq7tEzdKkwlFm5Tig5QY/BPAmNODMHCyqoJmygUrGxP
DDkwbaTXnWNIDkUmRogZRrLY8+QQpHmLG4YH2vjYysaQNs99tRIhTlAtowhnvhKAVrpzfEFo4f+9
0aKvEmwhTkjGwolKEI/5zZAFJUAt5rb1e0XiQje3CtNUmspZHt8nlJNs6WIT6yCT7jX0dpkUH/Tz
55fy7j3BVRiMoKCsBsk9BuWFm+ggtZQ6VTf7fGjLOnDImRkkcTyR1f1lYApRtqqjvYX3gVIgfb41
xDGJkimbQaA6DMTv8qcRDsWo/0kjSW51Y+PeyBHs2DJkBUuoNvth+SvSb6Ym3hnOP+f3jX9jHVSJ
axG2LTEmfYlHrEVV94Rehp3qOg3YLWzJtdxQ5jdrEe5LAYZRpeN7pjg3Vv6PfOB3c7PAD0ygYyYg
yITbspRaquVONvtNwHbML3fGcjlFz/QazXZ7kP7Yjhvf5Z4mAWz5f6R9yXLcOtPsEzGCM4Etpx40
tCzJlqwNwyPneebT/wmfG0dsNG/js87KCzmYDaBQKBSqMhU+Kv0zgVD91gzDAkMUXySUREWrLQFw
md1Bhfaz/E2xQ89CfZLbu43dOdUd3iAfg9w2BAHBRXDFY7NJXwWPWjfro8bGbH4i6jPrVcxh9sGT
0T1CoceNXVEd7cWDIY/Imb6sNtpIZCB2mkMae3JVL/OH781L7LDK3fopM+3AhgKbI1JZ2trgeGlF
IyzoxCErzNNe1mGOztNeYxM9flHczFcf8J7M3m6a3Sh8uWEnHr8vQLZBcfNEI/QFq5RSN4NejBZe
rk/dYb6bwO9tfCKgmtNfRvB7X9+EW7aLjLWCTiTmxXgbQs9BOCRsExZqZGfDQ1R9CajIQW6BEFVV
TMZNbEKl+9xYEjzGt9pUze78Cf0Axa10kuzIwbvocwjl1d/JPfomb0TP8lurBppXFe9R8MwyeM3O
UcNUzjW8lkxuA8o+1VugdW3sQhA6hq5wzdi3uDU7w2JrutoOep03nR7o8GXH4qF8Y0dAeoj2yy+x
KPPFsxc2whkWF8zgdylmpQKrcRXfdFIve4BNuqVj3LNWufZZv1X35ct1OxGichueRLI1FSFmc4Ye
anMwndoZFEdWfGrZloOCFxdMmbFvlm4vojrecjZ4KgKvubXZMDdMsyVXC1LS+i7ez+Z96KmJa3ky
Cn3RcFbKKAzXRZRb2wN+B+Xb5+ppbiHYBdDOHT085UeOZez61Kb3uDsCuS9s0ExKpj3vRUUKF4+3
f5Z4hc2ZbjSUZZprwB58JLrwbmsb3/WvqZMfjN+siAUeXWjCG24HkwzaBQ085QhiuOPYMLtmyGq4
nei29yAt48udO2v2AO8K8YpTKNQx2AQ0GeHqZsUumaYkg8Dk5KIuy2Hvp8o+cpV7VlA9vgiPj80d
ukLjIpppGWgH1mm2Qw1fvktc4hq7+jl3C+ELLXNnF85gBcXN5JA3qEGmgGISvoWf7npf2qlCMdBt
B7fC4QIbtEJWVtoBxzj9eX4+mocOVU4aVks4fcypXBsT58KVhZSDysaknSoINBR+4k62cg/rd8fT
vBfhCaaQr89YulnLpxzHEptCZU89VpMMgtqdwKttnExg/f/XBim30equ0Gpc5pgNDq5km47m97t8
19nSG7EVp3RTXxFdE7d39wqUOyymxEpHowEok5aWPQVv0R6K+eLPltPeas6EtGz1Pzg0wX7j6xas
tI6rii1hcgh2y4E14qkncCTY0fF/OKUEBkO586LRCeB0oEFG6hNrrInceCefTGT7ul3si9zXpsEg
uwNxiq2yuMXM4gptL8xjNgf2pPPPnhMazOawiAI6482akymfjCFp2KngM1nwyFnsyA3v2L4rPOlB
tA+29/gKj3Nb4GQclDzCsTs6o0e+QFLo5p89nqE4U3C53NwMKyzOb2WJroVggcKlr7tV4y9acN/P
jx/ZcCsMzmfhPX5qogLzF//uXKl3/tF6GewJgiIO+cHak+e9aNU2LkqglkFAjaZXU0Ya8zw6m8A7
pViGNLmhdhwDV893jbVTwq961jqq8u36ELdmkVFa6LpBWMDChWdZ1JrWokQz8kynEBwxZmqT4nAd
4yKXzgKENQi3u3o5GCylBcif6klUzxDX+qzbxNbAL9WKWrvZ13jnjzsm7rY66LUvSLwzY4YSRZDO
7lTdtZMzSaKb7JZrWgNwHtGEzETTUwCoOyZBH6KQKjzQHeu+E7umP5r214bDrRCRMjmUGVp2u7i6
s+yNR/RX4KxB/VjpUCdV3PygOakbnwJn8RIvePyIuwLVEYiVQMZuEL7Ssa/VIKdtBk1WK7KppLu5
9KOEfHih32fxrWL4sfa3HDx/TOYdkj9SiyqYFysHZBbswu6oCuO5TStZAXBnqZQtaDof2Jj+3EtQ
DVfbxmPsGLsAqQj4q8DpRZa56R9XE0k5ywm1MFCXLsfV8qj4eFM6FpY9+khYe8WukGzBtttIWVFc
YPHcAkpBUHSwvb+65g2drk1kKNm2s36AEWuc9iSFrrgdHgOfXb7G1q2WHfhlBtMR9eVsz+87OHcU
GGlVdHpXzG5uvQ7lF1UXOBXR9zkvWU59N+cdBqeNN5m+rzNBnfy201rNHuf7LVorcShhrYpbckw9
RbZjw41e0MeOjFGR7lKR+qMQkUUNq/VKjaAI6gRTxtQOWkd7UQLs78XRQSdDR4f+vG4flzNIICuj
4h0Ou1q/aNKPG1JVcog8h6q86fHDVC8iA7y8xTAEkMbgeQFAvMyo1UkjiBUabOIS3FOFW94VL+qT
6pv75JfIR21cuxkYWCI0WDvLN5/PXqtpaRC1AENm3qWvmhseU0dBiXSC4tbYF0lJb8/eOxxnHgNk
nSU5Z2Nrn+vkPp9/X1+dDWvAeEyTqqz9WUMccD4e1WilfkxaZg3NQdXtPPVSByWn8E/aZId+N3j/
EZEbUqsmfRVWQCx/g5J+n5x6yVYVkF6w06V/6URN3ttLthoiZ/AgbShVPQIgWH+QG0r8PnGVwVdR
D81aBa3kZhFhXvrEs1nlW/niMAoQewNyNl6jAi2Rt2Z8o0wC57S9eLB6yGsy2aaL24sMcpkMbEMY
2eixkzr0qpvqT4JdckXVlmyaziMEjGkFxkx15TeSMC+zvgSYuiNHbd/ttV2LchxRwL05KGxijTAa
Rwg6cq9gTZM2pWaNbIfps/cP45/0RTJwqw5uYj/afcAe13jcEd3XYxCkBvC0pw7SkYVPHqqb8Ye0
63ahaz0L0LYsY43Gnc3qYvUyHhGRIXDC+xmLFv2onelGf+5LDBCZ+l30OXkTXpm2Fm8Ny4V3UZYU
NGODZHsg/D24qkNfhtob9oOD13JH3WuzLR1zNz0h9+MIBs0GxZmOgqQzvIuK4rGLFzoK1RMi6RqL
gsiOvRWQgwxuQDbFqC58/I9oXExQR3lhNIH+T/ijuQhlPbA+gbYidUfEW/8RjXOgoDbWaivE2Bq8
PdrxPj6GOymFA5WRJ0FjncCALm5SUIcGK6gGvSkVNKq8INygJjXU26fRzVTV7ka/w2NnL4oRBCA8
oXKUm0RuZIDI06nRXNI9B5bgMfVym7OBsOIZMHrqoLblvHJZE6nC/xjd2XKYvOmyV79qjZP9nn3N
q3amqNLlYuMxPKJDuk8DZcXFC1JQxVaY5awKpdZsMn4bRwX+5SYRlQVd1PGCNgDKukw7C7KWMjQW
zv0kVISixBxQijDmWneDasoQ9+lqflyW8ldVaSClN0qwmzTLq9R0KPTVu6frJrm1eusfwDnqtmrS
zmzwA/pKu1XlwWnAyWDGyf46zNaErmHYz1idB7XR5AVuAyi5MDwz/Dlb37LqMSwaUXjH4oEz58HN
J7edI1kL1brEcFKbZZdau94Flc3Ou9YJPdPNbyMTD4HLHUiYRGVkl7EDB87tbopeDDR+YpC0sGuP
8VazJPnyaL0x7h1xgZ5o7bjgiKK2aFoKFGfUTfrZlONDouVH+a87Wv6xUZyuoC+HliX/+DhWUxFF
NSpNFvI9Cz8raIVTx3ta+NdN5OLU+TN7/8LwbQazERXRpAGG9uSWKdVlbeRVRW3PZejSsNlloGYy
VRHB/fYkvsNyJ3qbDHFPY4oLb0ftOfOCZnb6v66g4MbGH+Rk7poYcu2uUWhuMCSejIr969N3wXbB
LRMv4larJMsg5w4fues92cv3mRuDUtftO7f3o32zK0pHSjzReS2aP86BLGMy5KTB0IIl8BvjNKbq
oRTmXjZRIKOKEkqcAxfavODco0Wrhnh80gwHFMhJpXl9LThmNp3UCoRzHtaItKqxAESp90t/VOnv
eb5RhD7/IsBhxkBYrYBBkQXncyBJNctGqIK/2XgyqP0PZVZnFxZu8Z2D8ir3umFsTt0KjhtVqGGJ
CjPAAkHYMml3mv6qV38pDvDH9lYYnOdTZHSJ6RYwVAigKdNTQmF5Y+2A3syYQkEUxSzqwsevwDi3
t8TI842M/1qNRyefC6eqBK5INGVcuGHQoOwHguFEwXGSHLW868bD9VXZtDUKDgLNUFBgwYdmc2oV
Ta7Hk1tFj6V+E9O7cPHz4Pk6Cpt3fqp0UOmDEReNw7j1nR+7g6YbA11Q8mNoi5tPdtRq9lj+zkek
ifuPeAIcESAwRes5ajjZrK7O+LRTM4UqBd6/CfGMID3M6XyfZiJfujVzusyapHUN7dB8yBRTWsS4
hAFmSZ3K/NlBjiRA7VQnqO7fMrM1Dvv7ajhq0QRZ3kB6oChwFs2nXERE8aes7XJ13kfCTVi2NOk4
tkCAxNFvsCnOjoS6ahB8Sl53HDzk2F6Lb7ofHTski4SCnBeZMLih9fg4v9AkZrL00FN2o+yPhG++
a0c7PEyelNmpH3jXLXFrS63ROEssG70BTzTQVAgft2hLy0rityIPvoUCl4reYRXK0ahZOl8zI0Pj
TJUw20gLEEpBYZdUNuQjBB5oC8ZCghKZMJRGGX8CwZVpVEZvFakKS58hGpHIkGKUbEn05ra1d8H5
hjYPyFMQqLqcjyUyujBrIsyYXD3MYOOvnlX6qOKlpTAEw9my9DUSF52gBa0OArVETWzxM9UgIiTK
cG3GJmsE7XwsuGehABZPv64m+VoMG2ePvqlTlrb1pryh1tfrdkyXT9B1tL1O71PIb+GWZGY1AtbM
QjvMDy2k6qlocJuzpzDtHdT84Pmcs+xGGiIjb2rMXvBkJru4+3R952zaARMPAm8U2Hj5AkOtaCV0
wFT4fhqjUhNlRF3ePKGrwCFz6/ex6LK9OWkrPG7SGkNNSZsALy9+xsrkxGgZ7KVv1we1CaKi1MCQ
DegW8SQ8nVGVVt0DRCq+mvMrWi/y5Pm/QXBWnWtDmtYBrDqeT9Q8tstDKdIQEI2CM2vWMirPFiCG
9jUx7pLsqRdxgm6uPtgFMVesrIx/5yyHkYYKxUTRpv6KvNmh6CdPz+IdeFc/a7rsfWTS/oXj86lp
bbb91AEuCF5k/QnGh+uXIMze3DDvQ+JLhppg0JY8adiGqVvblFDwT+uPbJoVBrf4dR7oOemBoZKX
3IAwZmsTsHXnCWiLM/f6nG0FJIxd7v8tEZ9Yr6SgajK2YXRr2Ncoaxl0l9DUHvO/JOFgUfYaiNuZ
XVJlwUThaVT52dJPWgPtA0HQs23R72Nhf1+dbNZU0qpnzoxOpavr91X7SPTf1+dr26Rx/cERaoJB
nXOYxqAnVd8DA7lttKjfKNpdrP3K+33Wf72OtD2adyTupkAqc44WKNi5YXWfWYWdR6g/ff1vGFzI
Ac+c6tBfQ31Rehy00zj7rah5dtvA/h0G/0A0yVWdoZQWp6f+I2h9EIvZAWhrRPHo9r58h+ECjjEB
PX+RAwakMmH/HBpv12dKsO4mtyfDaTJAWYaZGggqeqLEzttjF91ZhruoT9ehNhfehEoZsy+w1/Mm
VidZZKbMjUn1rklrsHBW7mQY9nWYzRGtYDj7Ukop7ecKMEr+NZoyjxiobkZfUZYhJSeIZURYnJ0F
gRYlqGDAdYR8jszDKKm2NL6h36dPFIFD2zQEoqLaD4U1kC3lnMCSScuclx3uptAJqfqHnogqODct
eoXA/r5yM7NR08qkMLVxetPVwA/ByaJLutNI++srtGkIaC1D+MQqTvjgTJcI6eRsgm8m98bgJMqn
yBJEz1sQBHxFeJZgGis8b3JGqiWRFsxWMvvheFLRfVv2kcDStiZsDcJNWKGaDdizAdLRY6X9Vgpc
fSNwumsv1+dLhHOxcUITYTrOzbJLUqefeifXjYM06LptJqLts2Vn60Fx26fNlFKfJYBpmeqBoOcN
cuOyYOK2MTRDJ7qmKBdaklGxaDlI3JABqb9OpHWK4Of1GRMBsL+vTFktQnksCgCU1qti3Miye/37
2yvyPgBuM+amCuUUgq1SQXHRznqjsvtJuY8gBwe6AWFL3PZwTPRpsVQO7rfnw7GW0oxGmRmaa4KI
DelJZW+jelzeQZXXKbxsB1ar6yPc3ECKRgwwW6iXco+QfR3jshwml1QJCrdLvC7cZNn4IRS8gaJ4
xUQPPjePcdkrndwucDnFg9TcWWlrD+nuAyPR4TF15KZQKMtN3lRAAS5lGJP2CGrRRf4uVSJPsHEO
sOI5hPYGUZWLfrM5rNskyLFAkfpTkVyj/GH1fk/2nXS4PpgNSzgD4gzb6ILIWDoA9dLtbDphIMgZ
bz3qAgD3ZtNAAeIFESsxrIhGAwCgHPYqoxfRCJzYKb4w9bpScURmdlnpiMKXNR4Xf/RhU5ekB56+
A1OM0++6m8w27fyh2f11pSEHpZ3vInUy9NaE2KuL3vUlvGnJ9+trww57LnOINJcmQzyH1b3wCahW
7nC9YV4tOpBj4dP70W//F63GLWNb43A2kPZ6FoYNcPIvoweKOSgzM6pBN75Tn8qD5MW3jAdTLBK5
4fRM9BuyB3jQckB2+Hz+llg1woDAJRSK5MiYRtA9VdSJRVfRDdcDHGRWLIOgX5SPE6MxCS0KPm2k
rGf41gfLeFVFugqbdk7BZ4DIWoOiE/8wp8zDUNUDYhA2iapX76CbjNrs0GHCQ6ISk61duwbjVqyJ
pLyuR4C12temfNBV77rlbc4YzgUMg/UC8AGVlWYUhCwq3Kh8oN1D2h3a4u9jNig2vENwYQEkybR5
aAGRmfs5aWytAK15JnDVmxa2AuEsLDRLgtw7QIj8SY72PdqHUMKYyYKofWO62C1X0agKUY6L5N0w
dyOGoMPnVD9j9SeeKlRV4Kc3ISydwIINZCF5XwA6qrgrBzS49Jrh66Q/tmrkNInhX1/4DVdgoZj1
XxjOsAajkkeyYCTQDOsPeVrJp6LW8QA39Z/0TOn8yMo7QfC2PTTcE3SkPfCkxJ2nJEJRylABUxtR
WGRFp0WWdpIu6p7Y2DMWPo6K1j9xD19dhATbnKsVm8EGnMxIFVP5A2sEHWiLoNLH0C6Cj4Kmi5Iq
BAQHVRU6ZgpTy6WQ3mVa8dfE1rjwWmssZvmrgFSaqhLRA7Ckm+KWyevmO/VAUOL8wcdlcCYhoNJ1
SOKBzfccTMtlCX0gFNFpb7l9mDlBF7l1GrnXjW/LEHC1Qg01O+3wYnYOU0GPrwwVrFCUgaTbUuHd
5OfeaAROQQTDRQh52EoxoYAxzcoGW6g9a7elLoh7RCBcbAD9li4rTIDMjWano+XX3aFCIcD1Gds4
dcBygpSkjN4YFBrwZGFWSaWsqyXkvqD1eas7ih354Q50AbJfohZJVGVwuYfO4TirU6W8Q38w4LTp
V1X/aHrRRe5y2hiARdCcqOPo4U3AjNOui3M0bNW4goSs0QfcB5Ng1kQgnAFMc0BLNCCgvFd/xLOf
XWV7U3q9vjKXJ8/5QLj1z3QtglouMEr1aOFdAhKfC+roO1H//aXDPsfhHHanpb1VW1gRArW5ILtR
5s7Og29m7pvm8/UhiaaN/X3lcgyzkAOlx5Cy+q6K8Yo87pZWsG3+Pwb9bgCchU16BGafGCD/VOYr
YOdEy9DRxG0hc+TH6yMSLRKb3NWIZCuJkiIHmFl+IeCTpCAMhiCJahQfsTgUmRKCFJV1oSeaZbQA
XxvMGpwUUM69Wzq0Vwafr49mc32QAUEiDELh+Pd8NFI9gYzBAsg0vITGixp/Vg2B69y0NqQL8SiO
IOTiWlrGjaX1ejy71DwUzaeu7d0ctGqLpe2q4O8z1bj5UsYQhpwOa0Y5H08/qpOmRzNK4DvDDrQf
s4ghjE3I+f0KZCvoxrfAeaVbF3w1Sm/FaS2j0SoEq26d72tkq7Ve8TNaPijmU6KNttQFgnexjVVi
7BzIu6CRAQRV3CqB8E6aisFAcTg9lMZDpRykXvCCtOGl1xB/ypFXZt2q6jLVPardaRLFoBPNK/Bg
JaKwbWPznKFwyxPQMUcfHFCstnjWaf5j6lJPDSsPw3OvW/bmgEDjBaYfzVINPlWdzWDXThWoyS3T
S1icoFJ7/fuba7L6Pud05FmWx2nE94lyXJLnUUL7819fEfBOAVOGISsKIxI6N2Z0/+QooEdPwIz7
dF64XfqFUlHWaCP5cY7CJnK18k0UFspUAUXdITK0qxM5jL7umzfi9uANV3A2IDanKyhZDnV5ydXZ
jS3Z6QiqTtO7vo/8WP5Zil5FttfnffK49SlKqis5mzyq/8rkzO6NRy0SEa9uG9k7CHcYpAUuRhKb
uybxJ/nzUIo4pDbczdmMcTfeQNMLiNxixhrrsza1tqUf5+57lr0ide1WzZvRCfzA5g5d2RznarJo
KiZNxoiMvr6zYjBjmZHfK8VvRS0+Xd9BgsnjVT+DicCTzoCCRqyTLvchFT3AsNnhnPV69vjTYJxm
tTOQM3C76UlPHrrkqa96W58fUlPx4kgUh2ybHDpUCTtJwXhzbt601/vUkrBYqoFsWA4laUuFAlvg
Fi+jbxwbgg6pyFNFjdrb8/gOy4WmqpSYJKngVKEADfFPXLxFXKWXtCooL0Ka6t+RcZ5oGWdVVlh3
Un/sbiNn/JyAekc+pZAXAC1c/JQ53dfrxrE5lxTxPEEtIo5ybi5TPYUEjcm6r+IUj6h+hfL1ZhGE
JiIQbuZI0KARMcG5qowvRvtprsAQ89d0j2zqVgPhpg4i6mWBoAirAxa4ctmZ4EauB//6bG3u2hUI
58PnsukjM8dsZYN2k1bzXUaJr5DhqE/9l+tQojljf1/5cFpIY2SUGE9Cc1tGADykpi0RURGqCIaN
eAWzJE1iWROWZpxPcf0mKUczfv5vI+GcN7hAozwuAJE33/XomE2nsvlI4LZaF859D32eDTGz4sCa
j4MZ7aI+e9YsETXypgdYwXBOu4pjVQ4kjCRgWcsvRfjz+kwJvs838vXQ4WtCGcOIExPqZOhPVAS3
qktKuPNtonH7vQwKK9WZBVc/jFO4j5x2l95FaMA37fRZtWW7cNr93ypIoJppvTc1bv83Wo1rETuB
cijWdePvUXsIyxNYTe3r8ycwZr4wXVLlNiyYMU/qT4j+RSpeT0UZqs1IgeLJDC0DIDHkywHjrC7T
UQbG0Ci2hsrj5Xtu3kgV1IZKt+6eZNFxtz2ofwH5gkAwbYUoPQGgmsd2Pj7HGlguk4+EwO+j4isC
KRnSKp5NgCQvIWRMlK8x+UgYsoLgjCAcpd5cKMYxjvVuVgunqEf3I+v/PlXcGWDOcjebCkYhjU9J
8qwjFzJ9wNPgDFZRbiIrUH/hRpGMad+lf1Yj8PLwGPc7Guz/fhRrCG4U4axbIRqUEFErv6YA1doq
CBec6xibt5E1CHNFK7+fBujwDheAoGDOY/qi8kN+gNqcJ+Y128obgXr2fc64o0wv5LA2IyyLdZpu
dYg8dnj0bb414LmVhDymW0e0ius77u9487nIusqTAnKklABsudUjvC9H5CbWBIV0W456DcKfmtaC
YrAcI1KCU0afFv0Dhrz+PndkVt0Y6SAAmV05fSLJwyK9jIp33QK23Aou7RZFThcUvXxRe9IvaoM+
f/ix4aarbFKNdiKSyN5e+RUIZ2Vx1AxaWQKk9dTfqDA6ZjcWqCTROAa+0/T7fxsRZ2bB3FqjFVME
Z+TQ0GcleZmnHx+AABM3mKpl9Irz0TLkI7QAtWa4JpanaPxiJYdU5CY3GtKRT1thcB5masNxqHUM
I4EMm3lroiSnqTVbGUDXnLzNldsmr7JI+21z1xDNRPLLApUHf6pFg0QzNNsgLEhz0PF7Eyq2zcUv
PuQ+33H4wwyzmpKkAc40vaTDKTMhkKo9XV+k7bFYMgUXrAUZVm7zkCgmINCIF3fqg4ORyShaWF6j
eLijWirwA5ubiLxDcXGnGcRLXtWwhymR9kkX7ger90icCfbqprcGYRLIIdGBAApAzrQhaKjoWY8h
1ZX5u6jxlkBbEtrWII2Okc37vNcPU3PC8erOJWQCEkmQrtgaKJJjCmgSTB1lYtyZpAXJ3CkyfkAq
tZ8SHeQ1zfKT9h85wFkhkkxBd21eZOJ6KRrQV1wvbkAW5pkUEEVaaXGouojYf28lJnvLQL7cwCMd
F8urISTCy6pZ3MToP6H7y59I8aORczwFDYKS/q3TYgXF53zLcIj6tm1BtdnPr2Vltk5vaIPgRN8C
QbEOGpqRQLhkhurrOssVBeNJGyV0uzLALSVOROxdW3trjcIZPLaCOhVJt7hNQJ/HuvGlIlIcI/m1
gNxIsEKXIwJVI2RbQKBi0ct9rI9L0IOkcnFD9SbUvW5+vW4BlzaNKkEDjB8ostati8JUsG4oaMvu
ZHeRUYlWnyRFuSkbESHGxijOUNjfV4FWFZVq2EtAKbViP3cVOONEdXVs0s/Tb2BlAVUnyoHgvhFp
nUM0mV6nHekxEOPXnNz36P6OT2VcORnxKJ6Brk/bpQngIFBARMp41dB9yaHlY2h0NDWgyBcXdtPu
OutT2NzNpWB1NjoWWXcnDJpReuMJnXPj0chkDFrgmHdG67mar+3twFXeyKk9tLeMCkxUM3g5MuZe
EdNDjhkGwdeRd4w4lBroCO+UxqPNAMLHOwmaLjGYXa/P4aVRAAm1W3jeIngy4XvPwRoOaugE7avW
dBPHn+Hhrn//0rTPvs8nEvQl0NOmwPf1+RBmngFCVVXgb0QQnBlM+H5pMAhz+NzHmVMGgV0I1QU3
JkpDIIzWAY1ol08zdS4jVxGh9tqkUL7x1Onl+kRtfl9HVaCh4XxFHeL51pHyaZqVkbVB5E/J8I30
/vXvb5iUplpIU2tIreoXwmYBelOaMUY9spGfquZZRquyMX1Wo1FgUBurcYbDxrnyMqRrq5kmwCmU
Bzl+6JPHUfTQszFVoBm3/hRv44zhm+z6MKyquakR65DBW9BvbcoiDl1mM+eODMQFKwhuFPKi0rgt
AEHrwz8kutSR5v3/pvT+J1jn0HA1Qeobtc+Mw5az4IXmepBSBSkc7TamYCu/C7svSlrsqJ7sU4rr
inUwjV+G0dsN9Au60Z2kytYRd9G5txdtN+W/UUZkdyR1uklURroR8xkAR6UatO+IedGgm5CqyeOk
Be3Vznqt/Gk/HMsD8UFb6RLBXv7zwnk+FSY7a2XCmrXgkDhfqyYDpUCDFsWTBJUfd3hS9pYXPiOB
VjyGjpi1/tKYzgG5OCLFnltMpFPdaXlR1V/98nh9323cPBGnQk4Q7hUFaxeXgEGLUVPYERXKKaA7
0I85tBolJ9YcGVV4qS9Skt3Eg/tA/4QOeseLeoVgoGipzVPN1Q08Hnr/ELiHt4HiThkebzphgfvl
jkdRGRwKo+eGXDtfoC3ppQLCkcxERYlTVm8y9QdR2nbjOeoMgyeEMvAkahRNarryJ+NUfvuHshIZ
3NlOb/HYB04MUREbM7RzQ0SGELbORG/QyMUHF/rYFmOvjpY7Kl8L8hvdyYZcOpo+2JZIWG0jwGBY
4OwG7Rnmjz+EY7MMIcQLLPAqIrzIXLU/SV7tojzPB5Vv8zn3xU/zG8u2BuVPZjB+IIKPBgtvl76Z
ZbYFUslIpMl7ubsgDY37r8aCJ7QocKeaCoKwkqBIFY96L6Xh5qJr74a1gzgHl3Uw3TJ+DL4UUGnH
Nl2WhLhogvSoTHeS0bhzLtmddmeiJjBIIlcmlUuGXYTilmUUjXBjGs9+gHp+3lWFRdORxvgBo7ST
e+vL0NWTk3eLIC++tQUg+2SYoP9QyaUwnjbVbY11Im6hfakDGtyMcvzJKNp9FjSfzFrzqVncE/Ok
U32XR4WnJ8FrbRJ/SGIB9/TGop79Es5ldoOR1IqVEgiYHqL6JRS+nlzsPRObjl3vWfUYbsac1Ux6
YZajNBBXsSavhEKQ9KOrLTto9t1fM6sACncIlYXbIH7jW8FCvclJVoYUHON7WnntUD6nsuRQaEFO
svR0/Sy4mDgGpiLDyUQUycU+pzWRIVGdUHfO7hXzJuwFYcuFLbLvQ1VNUQ2M6KLDNdfKeszJSNys
IY7e1o+gb/ksG4t7fRiXm47D4QygWbK6iqeJQB9kcBUXzNkOWnNOdFf6oa8JbhAXgSvSMBo1WeU/
8sNwlOcbTKFxmZkpVgjMF/6oEyeRKy+UE1dfRERcG+tzBsWNKyVVsFjMGGRa2UPbO/WSCsLjLQhd
sVguAaZ90SHcgy9IInJEEW48GMFtJZIM3zABsKK+f5/N5ir8TltkdTqKIaSgIyLK7IC1pRr/9ukJ
S7IG4ZaklqV0KFUMwmwejPaBal8zKRZMFNvjZ+cvw1BxW0G7BxaFT3DX6TRIUhtTNyoGnybTMa4f
ywoMxHTfDWlim/3weSwL7+9NG5rqyF4g/GeMr2x+V/NnzokSRBCgdJUTE+5S9oGbvxo7JlxBXUng
SDcWCxWliJxwISPs5ncONimhYmZ6T90ge8q6yNZbdBt8uj4itEpe2ByCTx2Ub5BdRMYMaqfnMBYJ
avBHKabbgGw/d5MkTeaXNq4rcObOzVTf06mfB+ROwMy1M3FmyHaEUrq3BTPxlaYtbf2mivrhoHbq
pOzDFOScLtZm0GrHLNAC6yLnE8RvmbXM8n0AnQ7lyarIgBppEmT21CnSZPc9GlV9ORrz9M4I2taA
dqiWZJCW0BRINqEvdJ79Ar9h2Xc92PLB0ZL12S5ZSiO/7QK5dIE7fxshD6oem452yR7HR+IRayY2
OiPzxVaXhd70tJGQoquK4lcQlhC1DBcLWcgoTV2wC9wH5tCZtpGAtTo2Q9Ufw7bC+28z3KIigNhg
PJJOoVEv30mTDY6kVBDGNE0FIplmdUv7qNpXdQKShymjTt5S6ZkGoCfFfb75XqhT4+IZMNgFRTx6
HVRf7VFRH7M2j14XImtPRpHj6jYusp33zWCrTVcdkxm0pl2ZxZ4cqL0toTHJQURV2XmuqI6m5uH9
WJmNn/Rm6fVa8bOaZpTrqnniaEWV27mMC3BMq1cyDJaDoo12Z3atsjPa2LQ7ZejQWzDpiALocKzw
BrFrs1x1pn753mlDBBH1RPKHHsiZUYwPZjS1uzIw6yeST/RnjiYpyYnybj70sh7j82gEb2c5OI65
0uNBU0PcaJaB7pUWyVunUtLRGzMaHSd9TFC9jj6wCS9T4BIupvZn2+n7ZUrzU96pYGAhtPTUzIq8
sTTpLsN7kNPPY2MvcVjuIf3QvTVyqvtVEeAHk9T83YZEejNQ4rdH0BU7ZAzaxi6zxdpL89R6eSc3
7tTMdKfF+bcU4eKDLk3zpziYm89N3oGNA2FEb6NAq9tp/QS1Q1jMbUoGPXDNXCui+2VAivQoNWGK
KwbBDwrBI7cH50HvDoYCno2O1t1N1y2KZ01TWNsjuOue1JZEtwhSKy8K5IDa8pwt30ya0P/j6Eq2
I9WV4BdxDoNAsIWi5vI89PWGY3fbSEiAhIRAfP0Lv50X7upylUhlRkRG3OVNzELQWFtwLrYcqYdD
th8KiPf2OOL63m+jHKAmX8et3OCXWDVxu7yaZeruTdeNNdJqb3E4DXB8NlNfNlsv7iI3LyXtlvYV
o94AhzbiK2QK/R0EdoiKKbpOgf6vKJrmICetdlEws7MZuz9IISY/A5lJlVAX74YAPg5RR1gFBSO/
YC/xhSJ2udbjiLgSSk62681uNsNHHOPoKirTG2da7rFBu+7nTLgXxhfzNgFR/pX2j1W/cHbMojW/
MyEbPpok32CUaBGf2zXbKdlmWluYsN3DrELvzNQu5ariuO7s/JK3dKk6RvkPUkajMqU+qGQbQUPJ
9dfmnD6sMiM1xmhoAjXfymTLQcgEOP9Z3L3KbMEBC0X7vAhVlAlOeMlFKEoRyeaSBkN2TEh3Sycd
VZteZB2LrShRWLYd9V23z+AK8aEAwX1EaUt2SxfQW1TYvzYSsHts/SuCMIwtQ8uhke+K4pT3c1Zy
MrNjp+UwlGtQBKXjLjutbYhHCZ751Tqm0d9Fgl4ZkgEUICdRSRgZX7iEfUuZthn4hGII8YvFdqKa
I+A+7odauBCHWmfdbiBquRdhs1Zhsu4lSXVJOUsRqZS0p8Vktgb3rw6YsHroGSd4xmfG3HVQ2NZK
MX2Yx3jb5ct6KYJiOCKvaINtsxsedZjLqVwaux4KiwAj2sfm3tPG4o+lxv5rC9+egzlvytRs8VNA
8YY6GYqD8f6pE/FammCTlYmwPwTkAxsxRVNUjp8ipdQpMgIZos7IKlvUBGzObud8KF66woqdasl6
ykQ/PwjdizedNMPeZKvfZ0goQYkxdywCcWmJ71BYMr8Xy6qrvnDjbuAWn/Q8D+6nkSPM620C5n4W
uzGkNWCj72G5GNGcmlwAXpFa35pfuqWcxyVDG5SSq2QdqTwqt6gGcAfHOBkh2lWZPgRha6sB5pAY
G9fgc+0KhL6GPPjMdRefFDaCT7D/hLKKWfoxywDbgLZJK+279W+QziQ/RS4gtMpN704J3b4NPuey
azcoP4N2qNJ4a0pEML4HC/9osz6d921HmmBnTLfc2phArk4ipAVxzpLneVaHaASl3y5hcsE+HySk
Bbl5F4/nYc4RCt104U1nqqmLPszOnGXNiaNP2qWqEG9N7MOHyAztR1GIvwhv0D+6N0Ed5v5nNMV8
FSFOPyYsP5VszIM7plUOJ/QhTi/BQpa7Jcs/tqBHsETqqE+QLJcMspSbtnklFLxpEee3/pdmEqrn
NcfSSKmQV/UN5M7sx27gpSPIaktbiGsU/Zk78hXE7ipMvG+L+IVO9CRGeZOqyCsvgyvbWF/JrDjj
ZU3ZNAgdnMIvRraKyuI+Jlteg5z7E7oi2iVj3F0CgVC2JYPnDRapzklLHtU0XZGhXSZFVCWuLfmg
9o0eqr7P31EH/jWFRpl14DvDGXveXRdfori/pQMPv4RWaa3MwEpP7Tsi4cnjRIMjD/VLGAzFPhCb
2Nls/Yp17HaDZu4hHqOsaiL/Cw6FSbmNM1ZEs/yCUvgTbvJxIPyE167HUb7lTn63PcKLonz74COu
fZmyNxBK98iNvdOkHSuTR/bJb9GeDiCxEtqWmUYFW3zTlv0EaGbZ1N1CUlgWKV/Cn3M38eltJslb
OIufNVveyMKrsM/wVsRD4Zd3QMQ3N4qLXNCroFW6W+LwQYV45abYPvOp+Kt8ku9Ug6vEW4GHMezO
WeDWMkuDvhq1ikrr2aeasGOZqNfZ4V2QSNj9ErRyP4wCrQ0CmvBm3C0UNt0lkzwH0fSiMn43tjkt
pSU/tnXHokG2Yk6rIsHOMftZmgRqgQGgTDLeERlXeT+ZajXBrUm5KYNiOQhtvtrNXjbRPAYsfZzM
Ugne/kubBod4a5NqKggoxXWqe8ayyk7ZVq5hVFvG6tDY/1hbXE1kvpImLkqXzG9kUGeI2Xa+CY46
sQdm2Eluy7+1TY5i6r7SND60Yn7BVvsX+oAbNdljPyldormsIu12jow3mnncr0P7BqvZdDctYLWl
WUsf+7TsVfeyagjWxLC3mf9Ko/4cGfVaOPs3cd1b59K66cFLQaLxrR39mpScDm2HhicY9oPz96lL
vwkfCRzjfHALaSSwYzjvXcpvK/PJXwiwL2wIFYY5esQv4wpz+9TpK1IbztiyOrnYBNepCIJrzptv
5eQlH6erluuphRA0VeReOb13uKyDdq100p9kjjgJLPk/oqO9y+PuCh7y2GVCPoxB40Ax8A/aoUCG
7BlkL6x4GH1P2HwFQfaQk/7vLH1SBY1Pntkw/6en5DK3/VxS2aGBJa8rLi/YbVWJjute/RIYiFOJ
EOTNk53TSYUJY9hhbpzuYhsiz7S76dwcFTb6wbRfaazGnZmLr7QTxUFpNaNTzko1RbCJnDNfbghP
2W1qeyJr82xXPpeZ74GeWnYOi3Epl7l/ncNxP9EJoRl8hHqtQ6i247TsAVaWjc7RraTzdd7Wixns
VOYclSYfuCytSsmuGKNjyIU/JQjAqbBATU8hL5AiIf2IcWVOTjJNFNyQNlbxlX46LrInaD7pMY4b
vuuIKi7B0I41T6bvNWrCnV9iWjVwg+Mwn4rD/J8Z3ICviW9D2Tig84Fk475PWQoDQSqOodP63qq8
2xVxF9aFimb0/Gy7K6LfBkKPsmJRIsrEr7Q0HDeo22AGFqg8rJbGu3NE2VI1LS5hkkG71arj0BdX
Akk3QkSs1xUiSquUzAf4xpWz7roSbFqNRuExXU6aqZPJbkHcHbEpeErI3UB+ZOQf2jg79XmGb2yC
e/NpNMl11kW1xuIUpt057NparALEHKng9Is83qHA4tJYksXdxlbdMmJqjVimbewqpBT8wdp6ybTe
Z+mGvge3x2Z3Lv47mvndFPIefdInndJrjghVToddo+NqM8/KRuXU/CgWHj0u12Vs9gxWa+vMT0uE
MN6mf46mcY/hst7ymFfzMp50AyshK0qM5Gj8+ifLo72gbCcLvgtUcxp7hZ0+gu+mLxODTykjaPAT
+J7l1cJUhXSgk/LtG+aFqFJ5dFhjUlkGbfeidmSV92m6lBMVj1rR52EI9jMbDxwHSknzJ8jUa6Oe
NupsVejxKDL9lvHoTEZAm2jLb6l22PodEJucqxPJeNlm+dEUiFAo5F4VLy7DNSkQTLER9HdZqeew
NlmwJ7M5+A4Nk8nJDRtJhwZXctXlFglNE0nPIR7LenT5YaAOZ79FmxidV49GhYe+DIP1OOFaWYo/
cTY8YLD6HtJelAGdK8JRcFlay6J7C3T/0nZeYbSeX1lg0iodsuVIluGVC6QJOLbx0+rS4uBDbY7N
uIXVL4y7G4WJrqDYdNmNeG414Y9MQnMdjayc+7Hkiz/1q/wXc7ITc3tOir8d9kMHnh7GSR4iAUEU
rtu5LY5BZ3CRTClKb8KTE5aI/kDrCzVinn662T5H8dyW0cqmtyhCL97MRf+8EMeP+UrnC+s4ecds
2x9N4oYqnPqXoJth/WWnu5T/Dvb5kxH0yGeOiy2OcLukF/xvb+3wezGyeT8FUEDn4kUt/DDnfK8o
PfAs29GW/fMZPztEyXM+7kU/laRwdRrBvYpveCO2zIP8rhhpW+W8O/SwZCkEkvLw9EqK0R8ajTKB
8QjyBeAItPkHjb6qCsfwP0xFhyTd4nuYSsr7wrt3K+UeeuPDhGDc0o3LS7j+S31WB0tbsm7beS/q
cOxuBU6sWpSuJPtOxt6VLTW8zCYe1U2Ghn3L+YFloT/IBrZUY3vMZ0R2tOGNAWyZdH6F7VdQkY4d
wkWdh37le2Ai5TQCCOhosPdSnDW6COYIhkK1Y+m/LP6tB29rPF91xNq6kFNajugZgZ90yNMl8m/e
Zru2tf91RYTa7N7IJJ84kRXe9SNfQH0xu/N5csKy0Xu2juUqtkorAAWBvzZF8tk6vsN0g9F4PKbT
vMeWYhnL8RPRNIdWUiy0wxx9wVvt8wMS2qqsXw9of+swsa/UALMEyHvqW/lo++hdLm4fobf1Jj/L
cfjdp8P9hb1b3P02RNxMJ2pjxadM9cX10ZcN451yy4kG2SHvO1xFiHbuw/QWZc2xLcQDOrRLwdmz
7Ui9xHmlYWQZ2qK2KEVhyk58+gxifBA+x/ZEUicGlD7GFFohv+ecwjBYAtdppubJSfKHL3M9Jdkl
mQVuOdAgva1k0N5SHpTr6g4toWfiMR1aB6vxZictFLOKVhG8VxK7XAjxL1yI/UpafEYz9kcbHp8l
Wiung1OENMqyackx2tbDYPRl4uE5XF57iEYzF5zbMbrMIi6xyVbRhFSrwlRi+tOUxZclwAaYu/oh
wmXbP4C7xDS9wcNfPDDsd0cbzPuW5XnZupMO4+PGUG95twtZjrKOeokm431zTd0QgxFu2A2sqCRH
HyiKXZ/RqgebHOTSl/Gq41IbuVMhzM2kqPJI3zAO8hJwQoAe1D5l1OCig2sGYlZxvezpEl1b9oNY
lQqE5LGH169SchehScUuaF0k7ATvP1YGAbmCnURYMNsHll/4xK85Q1pUJr+yXFwYldWyJBeaffbU
HOgmLyOTpfb0YLAzglXCt40IhvqlK4/alOLOSEgp5o9i28owY7DmdpVGLexx+eZmqYd4PGSC1qm4
hMV6BPV8mKg+qDgoB2gye/oJAcZx03/nQqPhiKshJ7vVfMJK6jBaeWrjuxGPqhBJyQb16NscJR87
DAoZ9xCGmXE8pb2sAASdtuSxWLFAhXs9MxpfDNDGbK2jgNaO6Tol57hH0OnYHprGlhP/4RHQCbTl
HVyVmrx9JhmgdmAjZaIisxs9DkDIxEPL4YrUIq6mABXfwEIz/R3z07Kz38XwgV6/5v5Z5jeJJCpq
//Thz69hbLveEIAby3DXuv511fkdXFL3SyIPg5vwAGgEecJuSc3f7ehft9C/+AjBbmY4b/2rmJNr
hKsOjMqegARY4KyNQXEXpf9ymyOmqbm5vH/SCbxABCZKuHfpNK/aHni6Km5r/41paCe73pepfA/4
tp8ILtJx3NkYrH5kYyRDbNcttmWA2KJZYRIsso9ieigAcjQUSszHoW+OW5I+dMthwbmpk0XdRBC/
91nwsQ0ordkUBYc1ZEBsN/GHjOrslxbwZ4i1L1LD+mu3yaK01uwwjl+bVQy7IGI7KHooJnGPT7k9
zNOdj6F4R5D625zcDIQHmfpntg4PV0crDikgG/J607xOhqWiDN8OI/PT4F8djw5FFgIXXKb9QluM
o5O5g0lsaRCKEkV1SO87AJmwD60ntqBD6CqSdE96Yxfgqb84974Zo3fB7qbR1q6Nap+/dn6rTKZq
n0hWTusCGLF4JQ0b//OjTz8wWRUXNzI0/mJrfHFOBF2XKmYS68h+8vIRU0j0PeSLqLGq9MV80+3G
VbafNPJyL7IN8VohOsNrskZFAsTNpP+ARBdH34eLKcNoTS8by3BVJhIYp/N9ORebOcOoo6Nl7Ax7
yoolg9pP9Bm0LVNSHDZCOjBeiiOtte3b577Ni9qIFhBWEIT+OjQsM2eph7QM4XB90UPHTlo6egAL
fE9Bz577nrYwIg/lsQvyBmjgOBzaIulrqAK7c76FABcZFf9JTxEwDldxGB3ZBuOqx6/Aj3OHF5AH
1lIbYvhJwpepY+Y+iw15HEbm1xKUEGaSXg3Z6ySC6R2ZWQJOroVx6DbFpivIsVS5hUztkwF7PfO8
/s1mST9AzeSuRKfTfwYNWoJ1sE0Zd32wHzMXlf24JFW8tl1FgVKM5SQha4qKDg6Xdoxv3ufz1dAN
p3orVoZzMqOLhMh/PeqOy3tNHvkcBKXIbHpaBkCJC1Dk+5YgZYACaKt0KgHoUR7ioTfCEInxTaLn
ztKxMztRWN2UAl8LaqFFYYlJdz9B9iYPbuFoVVkeveSaWnY/qwhoJxJnwFTDtWEFsJggaIRaMuOw
TR20bZsHuJSbKW12uQYOiv0j0bfVkhtrsIy6ZB+WJe3RQxZ8yxhfH4JExG+N17/QwwgUq0SeqGhR
HpLtM6IWa4TxFlQr7bagpLFcDvAV5Psh0NPTFGFiuAOdbt4Wv83/ilChILF+rINpc58GzMtlSlFf
WpWTQxpLdMoOg9WCHdJB8+KZBjDz28AwAHnqI4R42mhhvOQrZLsd8MXHvNj0PhzzsJ5klD4t45Sc
BkP0k4BT1nWRcjtHcYfLksWoBYsvav3bXQAYQkxh0mQo2ECipkii5xmRtb00XF5Czo+i2wbsyhps
Xyx5imDkRNJPRED5w8JnMAZ5I2zVZpw9AW+0nzGBGJN0YnvHTm+4s8sQvZu2xRPUZOxmx1WVZpuG
yoX+ZNCc1CvPLKwQ5dY8iJA113Bu7FuWY02LdLic+qRvgdZn2fum/HCYY1Bo4yo+2iAYdn2KecP1
wXIKLDEl87ibmhS1HmfCnoZgkhduYCRt+/jg/v/DuH4ZUIk7rQE3JMy2aDzoexjKj5DLn65JXn/1
xFUDqAt420YQ4GLpXdgmAMtm+7r2oIQjYWowoVM1xRZDslXxiSlJqkHBKGzRApZXrU0PwrEJy+zL
Kx6u6JStVh/TTf2FLT3C8Qza9EJZbD0nE4yOs/6C4PPvLTZ/BOCJNY59PWWM7hqEdtWex0/OQYnm
EA/d+PxHeXATEywQH9q2LX5W46cqxh4dYIUROhNVrCUwo+IsCv2lmcX70Vf4AQYHmhRJBZYJ6YpQ
0FakGU2pTBDU2Zr+oL8A5tO8wjzK7ZZmkLu1GfV+8flwISGbPppm9vuNhu4wrMqCB2uKyzIKcrc1
6FhXhU48JwPqkH0XIptRbzqA6G1BAK5tH1DtWmxP9FPlSPEXtZB9wr54rEEUTvXWzfqydatGd94g
eFH6fr8WKbCQQhS37de2DJvcXS06yssu6nQ9Yilyt+QdgyYrG44jtdSiNvTdjo56wsPVTNcCZMZp
Ur38E84pmLdu2sp0VPR7SVpcj0XEy0I54BZRspxsHLYXPADdmxcM3f0EI3/y+57hGoyQxh6ReUag
KZH5dOuGTh+nHqWMo50pUQzCY7aYFlxwM5/7JPhLNYwfhjDOamRTb7sEFgfASaCY8DD7OkRyBi65
qE+VFkgWjxa7wwEeHuwct7vFuuCQgPs70Khon4OVNH9i3oKc64fhMtgtv5/tREmlQu+HG7UySY/5
lrKuKoIYQ7WmDh5Ca2uKHawiKLieAQKqZAz8hwJZeGs8iZFiGyeHxmK82iOEMD9Aq/ffmjR4WGKw
ynMB6F5n6wwqJWxf+6nhe6hkxseG6Oklg2/3x5gFWQ26tqtcxJJjI1r6yISjNxQsyHfDIN7riWbH
ONegkQQ+Dp8LuetWWmCY0eKeGBoeGcJ/3izalzLgQXNop1+0qctb9GyTWvY52YraUSOfLYiLve+A
iP4CXxQHXq823WOII3+HkYQfZpjcTtOuqSzF2FD5WYbbcQxCdGzQLe22xMQ/U+j8GQx489Z3Pa/X
ceAP2EIMn3UQLvvQLO7RKtYgLcJGxalIVkAIykzhEcWth74vt/fYw1Uni6fvAldv0BU8c9hUjEZ3
AhfQ1GHLGKJzw5EMJaEUeyMuK9ylX0hxc+0orusQpXvQvP0zkY+vQa5+ac2S6hA8ej+ar86v+OxF
g/KKvfvuY0BS6Xch1XJCFcLFhaWOvpbOFtff+eWGbbFxD9D/TfjB7/EwoWXmaQdK3aWvEY9b2Gk7
rB4PcIbul99TSUDBHGTebbdciuVomgD6BAxVuwhtBVCTzp2Dboo/TKzViRWcnDjqgKqLJsj2CZw6
bsZ1FlDFttRcROAPAVf6vv/umvCFoNM68qzrMN4CkgReEAbqNKxUXDpvhgPx7XKLAp2COW31XRQ4
V67eNIcAFEWJoD24sxhIOqxtfic6ME4hcW01yDHbr2bmUWkSFpStZqkvW0T5HIjplxOPofNQm00v
ABHwOz3n5xlX2tWSDpraFZfelPFEAQDFhN/HzqP3jsVToBn/CoQlhyTZtm+um+0nHYJu70yorxOG
kBq8f3DvNqcOPOC4710QAYr1NrgtPBO4KMUzQMm5YpMektpjB2ofzcR+6NA135Y6bN05MWGbJ4Td
fQmk1wzVujUhpKJzH10JNri/EzexDyxPFcd+S9YXh4/7X9ZN04OfwcaCtRyP1ui8DMiS/tOpYLSk
06ReNJ/9KZ6g78hXYJmxTEqwp0GZgF8qtxgYUD4v5uIogJ1IhuOVhvAjwRnJRljn6awtu18v4T1b
C/XsVQuWNAMHLILNHCM0qI+AnP0tlZRciKXNnYKuLCq1xd0ghEvufajMO4IFhxOPRnH0g9jwZ3nm
3tcwdw/T72jeO+6Bmg4zTq3ySzm4rn0Xa7JEJey0snvBl+7s6VrcjP7drxIDwAVsfGK4XuK09gGB
ZqVPFgSXM6aegCgCdgzi7XteC/7DWLM9DHGY7dWasa8kHNOT0bJJ6kwFRh2SIW+vYE7RLnvuqmQm
K54Psb60Mh7/Q+0snpsx47jQMVgAuHqR2iz/WVh8PEReNDVoCHlEZED8PpDtFGf2FwKCiCeTn13W
+O+1hU0NNeF41POCkT4Gq4e+ZFzqtGD+zqGTee0JmS8091SV2eq+83xSd00BhJ62lu/Al76QXilA
tix8jmjfwT/TjAe/TgipM1HMDznIiX0fIaxgSBWkYsHs9l3G/B/kWvlzNI+kbky6/NfrZN6rrmV/
Zg0tAEPLvqcrbyo1oRfx3pEK6gOCmG8CnGPm2akFBlOhGw9BDxTTtfXp/Dp4iQImXfQZbz17GRvm
IyBGK0YdRcYnKLkYmJll3TPe0H23qRBcVUFl2XsgWhXCP0UFHrwoAV6EpXURcBWzLJexKcQLx+Dx
nCzanxYqbT3POqgCDJ4I6cOtxXYAMtW5B6teYathq3K5BbegUGQ3tsFT4JBRjjtxrlBasge69oDf
oXY8Oh2zM3cheOjVhXsSLh2UJzK6ucTpygSRuFoUMkC+JnqwPXWnqSMeDKMfcoxUmCHWcrFJ4E92
TJapjrOU1/hxfoIMtHkfIB377KVKH/ioAsxidDtqMRvI2poZb7lwZdr04n1Z5w6yqH44ihGvsGuj
yT11SxFf26D339Gk1mMqi/U0wLrhkDaJ2ZvYq2fZjttuHECo7yMuU3Bmls+qyho5/YekZX8FtiA0
9huX4DQxGGJHgLbwIIHQibGu/HfkHKNETIDAlcaQ/Bw2FKZ+7TyaP/S3ErvgLYFJ7jOLQ3rBA5dX
oRwUqCsXmCMNQS57DaJKQEuDqTEda4taUjo6zBC+oe1ivXoBnTHXJmXJYWnzEeYpA0gFej8F6hrP
w5WHLoOIaos9Bk/ZyXNnAIRAUbFdE3ZZ2+1D9v5x3ex5aPEtdjn9iAWD/goNFiBKi4b0brGzPgLc
hzNHhta6h2qvxaEBU9D+/+vB1NAA0jDRfyOZUT4S+tFz8UBxWWDYCnGBoaIxAyFfbw6BtXfJ4A6z
7TBdUlx52iOcXfYXKEegzwhnCdUEB1ezTmmVK/ejuXoYtEAX248XoO4HUQRvBKDflgpz3iaLdrFH
M1co4GFtGpx9DlmG5MeRtHe0T9cK18m73qJDGIToVfgFtxYI7OJustup1fa+2fQPdfzFufA/mv8+
CG7aYTx+y1L/DWq3pk22l14/paPx0KW2d+0IkUbWPSeB2E3RdgFV+7t9MFTQx4K56D+bftnP+Hyg
bC55vOz6rn1ALkjF0+nsYqiLtSnKafK1Sh2gw+mY2aHuEgvyF3Wsgy+BWW7YAy/KlHBMEKTdrwiX
2lr6Q3xxa/L+M535ZwqPRdTruCr8ii9u/hI+vjYbNO067nyFQ3dAmtdLv4aPUwJMcJu7AIHG3bUP
MYD1m7nTwdA8LZ6moAzS7TkJETFUFqn8wAPyPJt8OM0tCcIKuxakhEZmLRVLwp/FejS3xTOULn+V
QY0tW8XAxguAuyhCZ92sXzzoz66lfRUsA/SCmLYBXMLXO4XEZ2loOWCVqdyg0qwBGTwvjiA4B1Ni
mCH3ZXLmfuzz45bpa566x76F0ApCyxEJS3gt0NEg3PwCWG6bP6K8+5gIcIMlz85zMB/HyIJDojvs
tQS18hqB2pqd836BNgcczm0a1FzleOLK2ZNX6jegBmFwLIZsfukwo5fUNn84drIl/t0OprkQIsRW
7/JZqOOqU7g1L2uMB8rjogQQMTiK0i9Su88T858c0+sURf+AdYJGFMuHH4ZzPMz/+mZ+QAD8Gy5M
WsMq+ap9YR4myBKhmkCbCNsNiw6UXRQFTZNYHIUYSQhlihkW8haL7yjlUFtRMu2GXi5Q/XUXvWUC
MJBuwZGnf0BmfICjeZsHDtZkO4JiP4xbU0mcYOSIlJuN71We4mdoACBt/Y2DLpZ6FC3AfC4O6yjO
U1DMwE+K/5F0Xk2OKs0W/UVE4M2rBPJSe/tCdM/MofAFReF+/V367uucmDndElRl7lx7p2D3V75L
3dHcEDl1CIb2wcvAzvRwJD5wp5vpv2Ztf8c5gNSSZEKF0jxUkodc5ns5s5mKRXjcxh9z76P4iyQU
ztPK2M7FzNh4xmcm2pNOjQFJN90GLZO4KKsYDzMWxwkIaKMvrAA5SS2/2mZOwtqqkgpVKxuzFz/r
t8GCey+sPuwlva6ScbdX0M+17swDTBEbOgcN7pqaPdSAyTS3VhAewYnkJ2Y23jF3oyPTOrSKO6cc
mUNGadt/yMk8E3Pv8p3U6cZv3MfOQDNf6vlt7NH8S/bkPovW+OW9eJSRc1CB1+5Fi+3O6YCgHGty
mQIWccbB1dd9YoSorlMXcu6aVhnD4GU7U0+XsVd8zgpFrA6Xs6382GPGFTjzIfOth3rkhDAb7+jm
5XGtJGdJgd2paOd5mwX2abZAmU2rMDaYAdElMlyhejWOdtBAyuveRA1H7YJ72o0TI9J6ftbT+poD
fGzSIb8qzz4oqzowVt9px9mDEPyT9Zq4OIq6bH1L7fVs+v7JLbzz7NTflkQQygjTofOqDjRaI0Iq
sxWjare0VX8Q627NApjpgi6x2o9JoAxPqoa6DpsQMaL6Z/fyqzEZ45ORxiyG5BXe3t3ccD1EdgOE
kIHtLdL7w7ShAaHuq5ewK3/6IL86XqCw+nOYOoZFwZ1+0OcH5AUxArORlBKu5noDmOuzKkR1GwNR
ffTqn9wlJdMYrO0Qmtda6gexWhccGj+2zK+t174bUu/LOb1AffzrOKf4pcTf2SgIO5zgJ3SFNjcn
si3f7JQPvHHnB2PSu8gAuguCt3IKmaXBV3TBs2zvdUBLi5+/m5lKjDmKAz97yqX11I3OqZLMC4hf
UHUYLwTBZNoHRs3LXbkiUckuO6gh/5BZc5pa2+F4w2UztFvLggsJ+hQPVIdaXLZEfo23Mp0Th74T
4/upiIJLUYpPL0ifaAJehZ73pa1fJjlcRrjCBhi2C9J/80g7UYXUUIg4FPPTU1AEACAi/StcNPqh
NN+mLjgOcOMV4/+8K+nmyokUS/9oBr3ccv7FxRpesnQptgQzXEjVk3fMedjI3EBJ5jOzU3XzNCaA
pWTjZjufokXEbRjE5qztzeylVkL6AbPd5avQFrh10HNMej2fqYfCy5U4cFQM6Xa0jSejWeyN5bv9
obD0MaOyzdchYeEa3aRhjSiM5m9mew9WA77WaRRN/uTcjCbyNex1Ki3OqCYRbPybm9C+4Zf7A0pI
ZZhNt3m8j/FMXhzEz4gBsGqBvxcq8SgHsK/C3yIfP8pueA0a9ZLbQbtj+0W3MyYGc9IZDkUL0l4y
6sUxbn564AvvpU9OTGb0VtIgIO0o6owPNkTK95nyYBNE9XPZqDoBhGrZfdl+1zWSXOQyY1zTLm4H
WSfoeUlnciN7on4MXPkKjbSD/Osemlp/ZR6sA+3YbynDrd07B1zxfcyWvjEOLPayNcYiD5VJ+c9x
ywiqjODuurreRhO9+ZALERs2b8hkLNfen4h3NYLzWI77Nsoy7hudH2SRyoSnuk06r/C2yCOwUzP3
zbz2gmPIovMvl0+d3YeP9MKbtmegKLi+aNjGz9ya7ePoCHQ3rn94pfSt0FwPahl+XZWnh6rLIriI
8hC1no61V3ZxPuWffjFvwgoVHUH9aM9zUgRMrKPgKMb01HbRl+WsMdTWo2K/+wbGF6gh8i4lfEKZ
cTmvVczfxMsxGBfPh3/JDIZS4TUdKcvRgwS3YNCycTh9VTN/1HnGph4x2qPRbVonvYB69Vtu8Pc8
NX7btD25vXHHl/pkNqfDAulY9MZfwhSeSgreUNi30jdfAzUe1yjblUhaJGe9UbZURGcW2055h3nm
rUt3Zrm86GAONmVpd8kQRD89OB/b47bS9h7TTNfwSM2jq8I9IM6hKowfp67/s63li3VleotI8722
HaOdqEg3Y2GAuwTVupVF/dROanzN3eCVMbneKPYQbmwT2ai3b05ebpU3H+WIJ3BZETfCqrotY3AA
CX0yFjTgeW7EsbTKK+OG9yJKXyrDOPXTsB0XgdIpkyqPIL7FnzatuLpqFBXfu+W29R4izdWRQUrX
bPLqZ5UPDrcSqQd5t9VRdVrN8EVkXK01z0OZNT9mwFKYojLOTtDY19yVV5VFKZW+vU95d7YsNEOg
z5o+HovyZynEOeg6O15o1DdAgObGq4c/yjLnjWU4l6kQj00fccw7/mM9on9X1bwiXTb65pvQxG3h
3/K1vOKrPYjGvZnT0BzrlGJs8iZnM/bdqTEQVe32v7HEjgFk9mhI8w/K91EYxs3uxb4NOODZGbiv
5zpuMn4ieL7K7U+hb21ayvBNU+BDH8xgz2iQAeb8vrYpYnv0tDrl3jK9vV9kr7XFmuNxXaZDwW19
NZpG3Zwawj1btf2gM6vBs7dC6fBnwyFnnc65MTA2h+6AR2L0/i6lZt5JCtdIpb3K8rddXfuymOrv
VHRoswOoRGV0UC6awtSmwgR8c9AyxpAmPiuM+9kDMcJKr3jQ860dBACzK4it3WiHGsinFz73awdz
GYrshjpZnJvGEzdHzcMz1q512CKtTC9Zje9qMGWDpQpBc66WJtGWFrEvrGZnOTXjIN9NT6FHCrY7
F01im272JIy63PrCSJMSeWmKJ9uojq2/1ntL9NGwhQIbv0uZltwvLGs3CnhkPmBHPRalaq4FT9oN
E1l/GZSygRokBeHqe/Lo8ajtVeAwmO9yg+Zr6uJhNfFBm6rcwIaSV+oyJR7DID3hIcGlQfO+CTvB
YG10eSUZUpyCVszbwbN8VlhpA8W/ey2ykrhTX1ROzEje/l5FJXe1bN/WqhmYGujmEJFV/WgGmsS1
poYz6MVc/jZUSjdyi9aN5Hhjf4NsJiB6GL3ZUwKyOw3lR1u4zi9WuuAZL76LkaJfQRrsUH6SLS7K
2GhVljipc5N2PnwrXV6U0UIw+k7lPGKTCa5DYA9nV1XT89jRHjBVvxsmAPehGIrhMdX10CbKKNxn
5lfsYvH7Zj+M4bAzas86FE44XVod+E/zyHNRpjJ872TjPZci9B/Xeig/VKWzY1+ndnJfQ8jMLawF
mpKRLRHVrA0+ItYy2rLE29wGroVQ2I8l1zLD3HeJHWpTmLxvXUvvHmdCednGseX3BGRyU2lZHka9
ptfeMOE1NKLOCAsaGf/CqmGpaT3OjFyY3Zh9oiXNfZUODH64tCPYMvcrL/OZvdFu7rPlzMasIybX
tGK/FARf0L03MQbv8u/E/qYjpi4q3pRz0xOheMxrZDpZBf5mEgZAm5L5ewE9+jlHa35xpW8/DGyJ
/q610u8TmH7C0gQmkg7xlG3me3886WBamnXj7PssCA6qF9gD3Kn4ntUU7n1Hio+hlKg5OBDqk8Mz
sjV81tlxbusSo5R0Dq4euxPcfvBAMEFwazg/sCLIvws610ZNsiK7PsgQvNtUjevWDgpnhaT3q32P
ohCbrdEy3c38d4MldlNMhlgfk9YpXvvUIgWN3s1RcVpH1AP9PEAn+W3gHXsURSxUo+2vSaebu50Q
k8wTy9w8ndjfYzvkIK1pBe9sW2UCK/C+yHXHvPHmpP1uiOhehhblymDa8uzWSnILRVU80vAReL50
MfYd4xKIu+miHoOkDH0Gkhgd49Dw44aiYWPXyKK1tm7GUp91lwpMPlWzW3Fx7Oy5SHdd0PXJZA1k
p1a2feuroX1y+f0Z9C+aaW4f7OrccimPqwdzDQGxOYAihq7TWMM/NM/U7NtJYXRq1nm7tv2x8FHT
qqI49bo/Znr6dZYUEsJG7wkuLgAxM2WitjQ2mCgPJsAKitfV9vm+y+BFyeyw+MPNtmrYjAaZE70m
AiN1Pf/RhlRg8Lm022heHixV3EpBOegZ7aXPuoegHxLTz6cj4R8PhgmIQ/bNv6VXDeKfzRLNVq6X
1uqNs2WhJJYZvSBTtuzahKgtrXT0L2XmmCW5MSLaOia4QuH5tEHjPHlx1qben8HrzEcEVX6sjMkp
OmEBt3wvZApo5iJyO6yqKJSWr6fdkpbph3EXqhdnfe0s9lRbkVm/KY0c1Jgc+U65JoK2OU4Ln/Vk
WU6iZDpiQAtbUAM/Gl4tYYoLQZ0v+dDnsS3bp8kR7sC11Iodvdj4I4pA7dUcqe9hxg6V9ro+enkd
fgpV+8feriOGcCtTR3fpRZIhK2MWnkIMaX1uPOcCUigSjdqUpgVHPvYyjG32OJxXtovFpWz/eHNv
wenN9cGNpiJRWWoKXIEYg5Y1I5WtnYDBG2ug5QD6NAsoorqOxKUZKwezjZX/9Y0u+yK/N4jx8ebb
Kov8rVGkMBNMcr8ovsnjsrwKecShg6F2bMYNIZ48bSTHvDld63x5peXuZeaUP3Uq2cG+Ys7nmcUG
OvpQAUawfIR9+G139RvPUvrudZ2BY0Dm9PURvrOnyDd4enTtrSeVdt0hBPAFCL27wghMCZHhHO+X
wIUMi4wnnnEAdJfIcNV/tczab0tVFqMnqcUDrsPqUvuddUKMAvGWru/EzpLLD23lYEmDNTyKKWLl
G+fjk3JNjNDDHZzKrBUnl9G4I0/LyMA/DJufwhnxNErpnbXhP8vUIfzfrMffEdGHcIkmbJK5Tot6
29TFf45SyGU4iO6ZCbPk1OzvBUpnsjPPGc/Oej8fPGYAYivs6Fk57IOSHRWc6/T5ETJQblrL8TCh
GUwq6ob8Gwb7bB0f6//cqCwTZBVo2z6fgdLbl2CYnmsWke8MbUUPizUHe5hOZuWSWmf0TE56Za+d
z5DKbU5G5LTncvLfiN4QMCDZR2hwAfM1BKdeVeOTSifu9CLwaWt4l+SXw5Xc3VFuN0GKQpGd0MSG
gWptnOriNDadbLdc7eIzyAAsGGjDBVTgP4Wv+1fXVd8hnei8KbrIf2RyMb3CLTG+9TIABsdumowi
dwjeig6MlIIwLFBAi2h9GJqIpRHLWKd1YmHT3boj4Ei1uKAgWIUYnmaGzxXWekL/kzAeu2Whm3ag
OhLdoowlYzHml7zJ3ZvhCmeTepAk9jJmtKDmne7rynOkyzDxGgBsy+zyk02ltS0c37+SC6D7uDMG
PW5YT9T3tzmzxcdcKWVtuT+dqwqN5iPQJjV4WVgX5bT9TzbbYl+rqqXWcwpB+52uFPG6yR6YX2Hj
sTx/YUzQsK3PWKGpdSPnJ92264NcnTTfsJqQ38FzKy/ho+Tmrib57ff+vFK8mt5J6/E5ZfcnvtqS
0XTAP71tzU6mkKNr8Zgrn2FHU9Tu27CY+X+UW9G+60LjrTf9+SnEZPMwiIAdMNWEcTOt7HNPs/jH
McXwNOAHearqu2OY7DMuLZd/0a+K6WKu+XTiDUJLU4UvsxigQf1ou//q9TCwEqUxK3DfnCQ2a2IM
YjJaujLCKsdLsHjrWx/27rvR+5aRWC7MfJJzvR5thVq2r8eK/UGi1Xy5dCx0rS5B3s9pxhKuENDq
yY4y9dBXdv+BoU1exmWdP012DyUeViqfx2w0MlCi5TkvBkQqP9Lt1ZVe+FfgF3r1POSeuKUMfQua
jE/YDQEMS3xe+KoGmyel7KdYj1FF25OVmHox8Yj/FwpZOuG9BlVbPM/MX1+LTgmulaWGNW50/o+0
HnGYBUtLS6OpSHJog8tQzjKPKQjM/RL2f0kiZlEvbp8vK9O3KZBOvZWlvFf43vAGI93vwmG1Yzuz
kVdGt8veFmiuLcpndWLB0rj1Z5YyjCWnp+uvDmPVClCn4wrKZgv5fVhLdY6aivmXL0rnNFmNhX8V
ayCvHlambVmRG4TUlr+u6eCC7DtBeJ4H38bauBovaUg+AT9pudGt7k69NOftGFotnCnNT+f0a89f
oXLkIV6cMZZNVUSbylx6624c1vZ2mgXAeI2NNneK7olDKByATrnKqaD779wA4IbcAOHrRw9ALwOA
fMXWe+nwrs0PlT38sXtVv8C/N3bSOuYfw1EPxVq8DymUlZC0rY0ZrR+cQJzMulDLVhplNG0GA66e
FEn31Fvp8NX4lBaWXb7RU+fXWuT9i56k3OVjH/0apNJ9TFXuIi/44DuVHpbEKG2nw9rioLcbTO7/
TNr8MUDPDmF5H2kTGZGnz6rQhFxkdX6slOh/c7zhx9B3opPt1dNNBqy1KR2H3y/3DPByxy//a/tc
UDi1HpkcVZFRRqTtr5lNM5p8VzuM3Xuc7E0B61jX4/BfUWBShcdBZ8JbhV4/LADsypxwfU+uuxDW
MNvtdQxAFyYAxOfA9IYDuPdl8TLn0QaCcTj1g7JmwD253800DWdFU0d35OlPr7XSu6aF+8OM9G81
h/nfJsVM1AwFEnFnldAiflDhkF7CrN5asoKH85QbfMI0NInBebLFOFYcJoVqaN15GBkqliDVoWjP
dPT6RD1a/hOtN+1Hhil4dsI50URIoX2YhCPJvjtUU7TuO6fj/9vbah/aWXBuouZn9sMXPOhPcymi
TRdWM0XJuDyFWZ9Coc0oJeBk9Jisc0bBNzz9r78LfX4YdImu7I722HSTXCtz6yvzEsgAJO9O3Yfm
ylxGpP7nXBT/pVOLuW7ILLoyUkwmASzlFma2ZTWNdwv8In8nCwEkyiZt82S2JRvHBjJh972TOeis
/npdM00D3SMsJ57E5RWLTiJ6+8N6rxSLIwTBl9dH821eZz8ppCsT0wy+MhjnxANUePWFCg6Zpn+W
UzXWG+Wh9g7lNLyTRvAJR8AqBqU+xsWXBxYNCZyXjR2zPkXGUVT32aZsuDo7Lj4MeAy/zAzpejbw
ui3ytTLMO73sbIuOAIQhWoiMkWO/dSfG7xzWFZUDUKIIDKfZ+BXHTl1Vy0XmHvMTKMR/QBqUIg17
KUVBhogYkEyqAsI5tNP+T13n2Ztb8VHCPVtMFoyA7Fc9wmwhM/TnNrPHM7QrL2mOyLZUMj2MrPDc
pct8tbkit1Q1bewVvY95wWFo2N+dJagvTH3uGhkqDVljMpk6kG9/QrbBrJmNp3XR7quHaHBUloOP
ZMoX79K0TnnGbA7oBWR0mg2N+XGZzIsVkMJQsiowDoE5Ni67UQ/zCmpOdaW+Qu7zA2dIfwkgE5/t
drXebXNaflLXt446lfYh0OJqtOm/XqjHkIUS4Jfiugj8V9Ed9kR3/KpU9jGn8yv+oHXDsHBX19XJ
c+Xj6LlgeEH4yJLPZ6GHgzZwcma8T9Q06KE2RvrGfA4m95QqGAhURmZV/sHEYhes2GYw38Z4+mOn
hghmmOB1RhdngFiDmT04MsqxzHOWFy4QKguhDwGOg8Jsg03G4hCo9/Roi3tl1ATcFb5T7qJgfEfu
fyBk7s0tMB419fplifEP0/RXpNd1syCjb6yw0lvlVIfJ95PVHJ/8wN8u9E3OHJzyORs3K6Yzr/Qe
wmV9tQE2ua+fBqpRk6+ZpABrBzXGDF8IFXca58UY7qIlf2rpdgamJsS0iAGAsLqPRQonIW3jwihh
VzfrH2yRt0Y2j3lVHGWG43cQjynRBbNnXC2ShjeD71FCT/j3J2tb215cKGznVrrFWnlk2PsNrZ1t
1jqLq857yoXBO+ZvC3u8Ljn1RLOGx8gY8KvgQ/RJGcCRlN5Erbio+ughWLIvLRZsRu3DfCffgFyx
I8Mvpldmc09qZWAnMJn1hnPoeOL8CqWlbCTVWpc4HkkNPgPGtW1exTywBkg+GCGtezWDTk8Dj+D8
OPddLG3rEZPhNVyAyZEQ6bHdQ13hL0kD7mnnMrdoDS16TWD1zzQmdEbhup0865F1YE6yulYT98L4
yMYmhi/vGDRCqVk8spNgmp4fAqgqayUQYKh8oF7dfpa9eXQ7LE9dkb0JiT0nHZ1+MxfByW/YJbGG
uJEJ2j+MvkUNGYR7iHnrNImmOfQhdZcj0GEXzmWFID9Fxjb17ae+64nn6nV+j5SisxjW9dZ59dfY
kNw1EBKTBiS6igG5zn9ivMp3594Gf3k1I15OPad7ojLJq+FLGnIyo/z01SCraDeb7kOU2l+dVvHs
obyUE9vGW1wcrcv4T+X2La/yelvff+fO3Y9hxD8NB6gcgx6ljk4mp9EcgBYvhhmdApS/0IIgIP7q
J7rLQrLHKBD43UanZoBNU56zIPpPrBO+efhdu32DZTq17vRAsknctuowD0sMmvfa2qEBe9y61xJG
t0vv+8PRqHEBwJYuF7KQDsrr/yibKAZX4npb0r1Tr9dCjPu6865BwdJsROCa73YWKZ9luBcMEGa2
QrswHpMoz7QkL5lKY+mLrzUb4klyaE71GUMBiyzst7oMdrganESF4/MQ8IwSP3joqnXnZPqB1mLL
IXykkGNk0MUTaEhT3aV4cibcLNjrKXzpTTN2jeGyuhoIuz2TGHMoVV6xP5yhdk26lrM2dFIBoyEn
b6HZUPLSKQPdsc9tI049qyyakmQsRi+Gqi4NW7pbSaQY8wRsX9VlxYmqcy+mxN1bvsG//pbm3YMg
w5KVtDujn3eSdLfhThYJY8/ekSdI9zjw6K69eTcaRbyI5qz86cyM6CkrRl51761orKtFDhQ+ZRoO
N038lma+yQ7SL/djVaJFGE8EqN3P/v9CXNPYGi4TqWcDUWSzk7+zf4SQK7ZiW63Blij3Vbr6J69M
UthzmIn5aOru2S+LLQrWAfmeqARL/BeFJT35QNjAnzwdN4UdnQjDeiQnK1YB0YL3p3Sq2613h3ok
haXFdKaYv3W9fHbLvybXp3DKTxkTsimob05LbIJVDdfFHV/YBHHuzfuAvbSTAByNeKadJKij8IuE
kSwT9xq6rXXFxWmafRlYt5DwoQ3LM+gYFkaTo7p2Y3VYDKLs0pl5pbg1jnkLJT19JL1d7rbJOoSJ
GwwJ7Rhu7+JzydczKXcs5lzbV96CUz7IDyHzn9niP7Z1Uq9FF8PV/7GD6jPw9FWkNhthopI0uPCx
WcLbUIc3NLaEXvZH58IlCcrg/TaeW7KdOzSbrRqDj8UF15sGiovCy5+byn5B6GHSSckTVjhK0hVw
wC3srYWlMmkCRtBZyp+rARNLy0mR1AsunD7EFRsUJhBf5r7LjkUkIlcPdKwOH41zc5zqN7MqkQis
IBsDim1T2+5n6Tk/2pGxN3lfEvfhoRa4LQDu1d6dlqOxqC6RVXR1GpeAvRQAfLGyl3KY/pD2tkdP
3fXCOqt5ugyEEU0OnHRDYwjuw/C4dJ5axeTKMXENZF+Tzc/SDwugVxj9pmyweNEmZ4DThse2jB7I
7HwwHFCrhaozmav626dIOGgGGFuLn7e3AJZ4G3Pm+i+u9v7VqdqERcmxhzvORUkcm+kY8SbI1T4g
yG5tz3001JIo/VkgzBn3/JyWOXHbd//6OvrC3/fNWrd5Y05cwMaCIuaWF9S6X5DBeATPcMDiOnO9
iZzlQmRsZLBJHqPVsdrXPbFik2989mMKoTVe86Xn8owSonZ/24i6rCKKFCEeM68nOCSKkNptqlM2
iAbdr0vQDoOZN7ZdT1uqAsxVdVgfFyvXuzYgFwCqIOcDInRDW9juVhfFoVwycmGKceTlb6GO3PFQ
CAnsuoKY4Fcqj1OIf2pThqm6YNUpWaMMTr9W/jn1rOceV0gcKQikth2IBcaXH9Ig0yO63m7Jonfb
haZpS32rGaayewx2JjIZfWeYMFnzW/6x6o75q2cRkyy35dA+DxlMoCPS49RhoGQuLOfoi+CaIibu
8dEJg4vl+qdiLqFY+m03e1d0l12D82NXpBa6AckR2NO/nSLS16JdzL+6a5fbrJTa4MM5GXn7las+
YXUp5lWCdC4jcHIy+02967xZIOMUKOlZXz842KLmUO3xSz0L27kpfj1r9Y+lPT20k97zRNm01xjV
cxgbjzqLEmgkv2hDpXum3I+xL3z3NXB+FJH1RXpGYFAvzm5rUZ1ZxQZR6H3u7lwEJsGDNPGy2Q3y
SJg65MSF7vTXkap+ym1svWy0YX6a+wePWJthKglb47uTbkEiXDliV2i3oeHstSASCLlth5ETu0u3
K+Y84hhZN8zq95mxYKIgCifEeKyAtrm+8+04659iao4BCsTA/dF31NZ2H3N1N7h+h4MXGicPdwmW
tiipKvFMJCcpLcsW6PUtqPJnQvoG6pYWN3vb+fGCkxEQ2zwHK+1chKa0REGsWwvrna2vXda9rg5U
hyXsBM/3JSo8m+QIH98+yBYjBWgU/MKruR1VmQS5fJhs922lcFtmYkl0hs2UgmeXrdWXJF1jAeyk
yWQsyWzyW3j139YcvyY0Q68Miq1SOZO82v7JqvFm2fomiKziG5Bxm+avuidh0mrd/VpSo9GH7aIq
P66TuLne//rxGEH76BigrMsEkWC/OwUz+iF6JvzrYnof1TBdFlalzJP+qYeGNIuOiQoOTywu5mEi
bsQ2DebO5tMSCoj32T9WdfQz9XgNlE0A4WzBKq7oxfdT1926g/9iq4CUAMw70D8Qx07Whxc7Z8Dp
SoPAEKX+mqvlnpve51seMUV5tio2c+rj23eGP6Xj/bP4TFKdPjehuR97I15HmDYoL4pKoub0+LKM
KFmIMJjCL/wEcl+u7n6qvAo4ZEmYvFbbsq4pDZB+M1F/UWbipO2cSzZUcbAMGP7AP6IMdQ2SmKli
mj8IzfLUzDhWJqwrhpv3uVR3PwR10FAgtNPAZ+eFySnsj9hl6jdwv2HpKx1trLvgDY4amelHN03l
IacmPmDy4MN2tMIGwNFFSt9r74fNpZ1Vt1+rVm8BcXioO5RV327/4TgjiBRnpqf8fhNZ/s2o3PnZ
t6sbHi0V12vFFCE2fJen2fUfixTdyU23OWJGwWnGgbHWXYfnkhmWAV2NNrPz2uBVSL6B2iPO2Dxx
MDIDLsYdYGmMD+MYtDa+F7dmoEI5WNYcIZVHIjU9ZQQJGgXY89rBes8r6TCIm97Wpkkc2yABhxjY
xv2a7/dEGu0KkySzdX0cOM9yYVmxZy83udbkaK3ZxrwD3E1xjsJqR3jVZ1WYhx66kjRXM8YWtWf1
1FeWunAXxZdvrOZFOj15FM3BAAeDjA9uwph3IN87SoAY5FwlAwNK3OQ3OeuzFtW/FGd8NNvw2CWH
CmFds0YmIPwDovfMFJo0DJl/L6V6wQn4v3C27JwbtJZafhA4S95A0//tieyI7h5/1DC9czP/7Dhj
guH2EEYUSQAoODyHndVFuyZkgI/BWSIV9DfMgNthoJswaUBXh3CU1fIJBiHvYtH5jSqTWIfVuhsq
vItBFpSnmCQjsG1Db/7qmpTvJV90XCvm5a7KoAUKDE5p2O8jmFFw3vGhFYBGtj7Ch26k1R8mnNWM
MGEXVD9YT2lbegcr1HxRXfGFLdDayMl4sHNe6FCoMl58w9tW97uiG/OBJKSMXAsIVFKWLAwd6P7n
otOP04LuInr5x+ZFQiE+NFP3ldXtC8rGafbqu88w4XSAgFsh1l3Ej2AYP1Ayae16xQMcwHE5S8b0
ZMEcqa9TIW85BjJmxgzNmqEDPWf/BkwxxlFTiBnDfVqcXcOODiVBWbsUsz1KB9o0tekbKITarqzI
kyEd03Rf9/Z/HJ3XbuvIFkS/iABTM7wqUdGSnO0Xwj62mXMzNL9+FudpgIvBHduimrt3Va1i2OH0
SxER3KcmwxSFgwMOkHLGbWOEgTfjFUnzk5H5bwlW12kmB++Ymh10UXqrC/USu3j5BDRnAI4j0a7u
xfTEh3ILe4Mjdri4ffguWqbzMQ6nXZZyB8xamlzbJCViNXZ/Gcx71NgW92W90VX0KLGcyXjCWmjL
U2ZoG4w0B6n3G25fCFESEHaefqCobRZdQfTNQ5PISzLwJwD4swpV8aLJOciXi49gSHfbL/TJ78me
To4JKALasB+/g8D9SIvpWdjadkpjTAuJvdiHHis8L7OBQJBGjxOMEJL5B3gn59QyvvvQsADUuGA+
Z38hRlN2mucCoKKKNgjfJzwmJzMk2GogzBQdzIy8KxnZJgzeJlmlWwnEATfYmhDiJx5/Uo6xOa4d
jBmCMOMxUVrImFtmJ470eDebIFgkHus1141tlZsIUC5R9EoN626Mydjx32apV7BzjUnaqCvppg9C
kpuU+C4XfUWI2Ipx7FdBJ5oej1/ys+D7sCxnPNS4fyaeFA64JHceeQ30zPBEwQdj7+jZoUwgpTr6
IxZrXMEd0CIDroea4gshHi428TYLu9/GWsilZr7O23ZcJzNJtSyKSr6gcDxBUc1Zdkk8G/tihoht
5HeuXOQRk/GBBNvB1qu/qJaH3rUAw9TeybCBk1k9P56bBT1FRCjDJydKjqNWnmLpnZ2iPSRR9KLp
obP2s+ZhIPppYsbmeTDqjdNZJL20q+ew2PDHW+hXu2mIjr5r7C0Rr+JWXDkDb2gx6FEM0A0OkqzD
FDqzu5l0Ila++VhFxbH19C8vNz6VnQR2Oe09BaQsl2+2Wd2tsaeeYeL+GJlsNYx4P8+KUCgJNaCE
lyZrv13f+s4SnVg07ls4JHC2+LvKUDFr1g+tU90EV2qjglvbzHt/sGHZIerBT9/7oj/NFE3Y9XT1
CvPQFPE/ICBPg9/tMbxRua4umiA67JV1kCcCmpI4djW8PtgEFqrjgNc8Bpphljp23uzdSpeAd4fI
pOmf0chMnoTjlZmn3iwvbhzBR0o/DhEaEtTt5JjUZVACLHGF/QY1ZJNq0AxC6YKjBMTiLlWlw6i/
Npn9R8Ds1Rtt6Bh1zjJVnRgaT1NpdQf8hcgf6Un0M+JW8y6N9Mkr23vI3TYhCBj3CkQH7oNJ/3OG
9tVsfCwY42cYdbfCJpsX9aQF3WJLzCpIyGgDQzKeeb7wuITFB9WY3dqOzB+FXkUu/lla3pNehld+
PFg1AAsyAgXNEl6ogCMybamHHpuFyUplPadclH03yEYXn84wbPkrXacWaHIhbNYKWh3oYTrv4UuX
Oy3266BGPKFMtMTpOZ+6RA8sOJ6sY8Vjkhhikxs5DEe4NtJ4yRrvOMMhg4nBeyrhWAa98xBbxq4e
ebr7vvpeVvKzlZ4NRXagcbrntMwOvARf4lzbYZcS2Oj9D9Pgq2Xa7NNNZIxLP/u3yJpPIuk/Jmkf
+dKpdZLVv6Youa3Jae/D7fIFF1qEhIPbV/NZgLNGjEkvRUY0KmvUdeii76TPcbyqZD3mxYPIy4ci
7w+ujYPfiMLXTOJGF5V4bvjl5xTIoMu2kFfOcXaUDGQD4Aii1LH0w3aLjnwNW3EinXjEH3krEuch
z+SzpawDWL7mNPXxOUlsBC+Huw+C80NE0dCKZPJF0yoNnwvoYHalW9z/m46v5QarDJ9ZVtLpkait
ExpPEP7RRHTtfY55JhIqaEgWo3nZ5j1VRr4mFEuEkDlUC9toCwPkHYzTp1N2X35RfZslgfFcU81Z
uaCCc8/IrmZcvy6vVCQHl0+kHtZyTv5pNuvYsTVeIVud9Cl9h9H56uoyaGUI+nNBw1f1cBdT/SDJ
fGJbTW4+gxLHMiZRHpZ6FUdtt+PKbO4kvp1gnkrts/b8U4SbEUyMt4P881QN4pJhC/1XmnhYMXF1
+yyun0JU20Dq1Z154GUow7e64ZLIMnHr1ukpM9GEiPGchAupQ2gHvHf8Nk781KbdVTbF1u0mgrC9
fvGr6pMRDK+l86/s+m3o6TeAHSKIaVtmZ1Xk2wbHQogh4wU1kjCaWYXB1Jjwb92YjbTCZpZ5xzED
S1s6ECTnuzKLfyXtk0mNVXkuIEHwu526TkcChYIxZ6grTlPyOdl8Iqk7JlzvGnYlDVuhKGwOsG3F
vhTzc53yF5vRgBtb++Cpa2DwEO50YWQWtX8Nk5bRn2vpLMy/WRkAgi1KAtnoIGang6J2heVHLe2f
GYAPV5qs44Ow/jFq/UbLGR0lLOkgrpwLt78PPcG5bkIOjv3pFleG+5YyUbxHZggwMM3FA1vKc+6q
37Dnm1r4ELlHV3+o6oKD3cveipxw/myRFRyxOCTY6w6iinYMU09WpP+Da4oX1QZO5JW+tSPnPm97
jYAbEnC11e2M6bYYADjloQZXBgrhxs+me5q6qIFN++IRs0HJI9hXKqihszWF+zbsTkWM0CIyMqWd
DS8pm80bcCWorvr0i6qQbw0Ra5sRsXutxjngi8Hu2vR3LN6GPxxXYqfNVcGY0GD6TaaYb3LIyyLl
UjTjTl/ZU3zGEkF+IRWqfbApZjxhWE02aCXlYz851bmeLOfiDz2Ph07rGMs5iPexy4K/9ceDoZc/
NllwRmWuY8lQdyuVzY9Vl3/klo1zLX9XxUIvsWcQQjIuAktnNR57zYPjxNe8Sb9NyiaF7f+kzbRH
IjgxLLGwdADFj0eljOqQ6TZm2dm6Aua9QirTUJiHeTWo5qvn50h07blUXAEdKY+KUXRF6Ejfptrk
YidSh8FmuzuE2S+gjg5PQAMcrihOeTQX2ybWXhLhzHfRWMgb7d5Oen3nRoK/pZ39NWn7zMysVgZ0
6O3gRHEAoUM7uTVO79AKFe8C3mERou+zbnThfhKu8czOBVBJOzCuZ/qr6WvciOBHaZWHLqhmrhpm
vyB9L5pOONwHNZthXdzaysCBzryEiarYKXOs9lMJxbIq+7U5R79ciH5IWD7AwNhqpgx8K30CI3d3
WgvsUZvtGy0PSdMK99Nzq/ZBC6HlOFYVDGLY8y77xjfymc/ZV6tcPnT9XEY6nPHu4heKKC4203vY
xYz7MZI6DqpfQx8XKQUf7WRxN3LI3oOtteI3JPUne4BoxIntPCGMGjs5u9yUc19v9+RoqcNzsukH
ZieHvbtYk/WqhzLvT9XaRpvGipyH144F/i7piuzDLhy6ZSlvu85YjKAJUxeifPUa9t1nOo8vZVue
CpdSNTUtrQbqCCdsUxMStQk/6/Xila+zcF2oLL9XkJk730CX8nBS+nps7TQn3PGVg05Lv2ySEcdw
LpypT47XLxe3BG2ir+sTRp7N7ODcIyGwTtL8NhIzxX20hZop1kqPg8YVO0t65drSO/0YeqLBT0/g
YvRTjwyuhVFytraaBRGZF8KOJ/hQZAzFqQdPg0262WkhF9d535LZswlk5AUadyOANFZKe8i61N8q
N38ozfZ7xKVIrU013eZm7t9ckm2M0+z0GLHriXCpPX3LsbPPpjLjVwgGxdbKOc6rRJ+Yw8ZL6xt3
FET9MFpt/yGn1HhqSvabw8xjknYMFUmUuvYFkk215d42EisyMTC25TnSJcNI4xRHXBkViV1YUZ5V
DwcDQzfuXzWdMyKAX/RSLK9uFZ+10PI3FXfyY0eryAYYRHFLtB4jRt8AqO7glI0j+asVNnKywfSh
fGixQTXUVCH2aonOwdlCe896+ygb8QFHY02qGqhHqys4ncm8Jeu2k4X/kjRsjv30nx3FCNP9mEJL
at4NP+YvyuKBFck+7fM9zxrfp8g4ZbETEhni9kL8+tErBmJnVrTt9QSPv0o+MoM6DrfNPyoHBjqO
5ED2yCEpSAtImh3xswRsM60O+dB8SYIW3DAtgm3SR6/llRS3GZxf1v1MESvM1C5m6j4QgwO4eRyO
8PmfBUlq0stE0zonDAokwJo04Fi6n7lNys1zMY85LO3YZG6zuX8kV/9SM9PxCrZ+Et7rYeHysqS5
AldwRfFzPiDzGIKrvgEcJAtLyX4HPJXrcYfpuY08lSMfCBZf/SX7PxZUpVaQ1P46ntlILZ0+QaLF
zTEToPk6nsRkgBCQe1PgkclaZWR72ddJ/Oj8h/Lsw0gj/3eI5e+Uz28d4U1dehcAVVvM5q+thE9Y
m84B0+qtV/K1t/21Q8Fv5kFOnDDi5MZdJYieUAWcEARXGHJJrPsXZ8LKWi7g8vjmGuZz3Q/PjUOm
ie9Sv2HWuWHhvwngMdBddB6J1tWoyGnSLUzAYi0tdcaGn1Aikjw1uY/Z0cS1qgeYyCEET90RN25g
qPY8CgfrQVbAfRpZ+BS5WBnMe4ck53SPBmOjt91TP8fnJoqxwnAwC74x+HZbcPRAE7K0QKmKmwBK
3Z9mRy9KRhfTR8A3/8dZT5hQK79Ys8dPVqGT70XPDlt3gWw31cgNUULRTN0HyygC08QTZLXFS8Fk
sR5QXBKJp6iwzo3FC9qCg05XHj1UJ2oIdlroX5qeCYDla3sK0+Rmgmdfp5n+YJOmkZlxEmn/POf5
49yRXjPIInvmll0dVQHwpR2ZBOQq3oh4lHtdQ/HrpNjGVb7VBm3rdYTR8UToOojizH6qwfHlo/Ev
rC1r7erzkju1Htn1BbLy90COylWl198LrMd0wFF7Di0Q2EdYYywb93uZlN+0QeCf5J7A/4XRu1fC
WdgQbVIOIAWhsZl/Vqj9SwsCk+gcA0od7/iKgO48XgrVHu2CPXDaJxdvBIc/287ZnPzHir0NKJb4
4JrdUV9WjRbRadzyZI4hbfjj/DRp4dr0a32t+yMg7JDkq6nB5rSgn9LaG7o9icxYsmMenkcmt9aq
H+uCBC3efW/j9xpNblw6TF7ZOzzt2Gh7bxlwI17RWsEVgen0qzMzXPrxOXXZyvt87wQ7EjnvSGZd
MsPn+XJfC43lBmVSZFEKqKNytK6xuoDipC9EInHNcVOt49FBM/Tar4o9+5TZt3x0Dl6EtBIPb6Mb
3rBz7qVRQkIut4WQ2BQ6zAQjvoopB06Rj1fNF2/KM9oNFUAteThvZRrkSqe4wxhtpNiuLRwRlNEU
3NEi0/gRdUmhA51MhTM9SjMG3Ejxj3LOTZvevNwmh9OQjSzuMy0J0DQDPwUhK4qLIwdsCp12zzJ6
V4hdNK5ESB0CVbHwbCJAyLX27sv6X83940jik1x/3pYIt9U2TZjsLB6duFBP4ZKvx7P22nN5QTX+
80Ib3Ig6p7xIMGab47l28pYtzGAdYrXoz7rJG4OM67qGpkv+sjVvsHiclYH9i0jhOLIlnHaR5C2l
AzNi23w0bDz09hCDPp0uNYBCQ7nPY6XdRNVuUpIDFpkAAfiBQnrCd7DBGGVW86C/Gsu+wbeCzPvR
wwzUVnPJlqlDRJtM6259xYXAsdCKaBvrWfCpnqkSQeWVVDVvqwllh1B6WK7zOT9hKLhmk3duWar2
tfeuq3ljFtadcoVLDQOicV4zLcQ6JSdM+QpzfYYF3UtQ3heaeUrHSAfAySm+oMnDjubTGxr3KAZu
Ow1bQqazXTHHW4LzD4I+DWdGWhoY+4ENvJQQqFVGgis38w9jnMQRFzn3qLxZ22V4tHX9fS7TJxcp
Y7n/ciHZ18Z8EZhkqIlDgum/U4TYVY6a7tTtCwylTdXpvybhg5Wr/2vtfIej9pQqVZEbmfF3AdiK
srcZv6yweZl38c6bwm1XzNNWn0Bx2mrf5fNFORZeSFCEBruuxgYEKD8VUFHSSutJmIeRtfvQjG82
Am+XF6S3+SXIZqOLnwtysszGvEe+TR+PNo0vqx7iFRIG8MBYXUlIpojI4jhDl3LJZYaEq9bSzC/Q
7O7YsPYi1Hcdi/qqoWhEOYG17A6T7isGwW5Rd05Z29ZPAUgRkeArEcePDWalkqaeksEBQeUwpDYe
LHb/5qzvLYzNrqGTbfZZcLZl9AbRDIXPxFAyzexAYpz55N9LhP8Q4mgp91XqHbEhB83sYXVu4WVB
E2z84RNr5Z74Oiq/jTuY4oJt6KLcTvVIz261HQstcEbtBSPOYV4MZX4BAAcdzKFia1h6+Fyj/5r4
LyZ2/GWn6cs4WCeS3luLTpZVNyUvtu/yTrCAoPuHSFhXcKNB7POXwjamMrqlWozUitShFh3NStDW
KPCNlZrHtKc/gE//llIilEQ0R0Q8G+khNR8itz1SsnIETL8eq2I/xlx9vYxGgnrnDMQKtYyIYo9y
HP+Y7mNm8T4xKzbkpKUUoOsoFoe4IRmzsEMJzkmbPVr6YBPqI/5CZId/2cKtJ9osKGaxb5EJrDTd
x5UTrauJ/Kwc8HsT5JIARFD0271PrAYlFaiviZ5HpN7j8BR+fyo8yTUcjLCiXZMeyoGbQ5+LBXG4
8VBc7NH+w/WK3jhaF7u1z3RU7DWYPr5GrMWNMAcv44J8FuSG2zI7Rx4dLCMKbKqf6VJ8S/vxOsIz
TEp00XR4amccRY3auIX3WXbxcVD5R8TgTIjs2Cl9E/IFbsbqkhI0EDYp5bQ2V+7QHIpK23U274/C
Z9bwAvoE9qCCtnpUBGPSbE0X/V0jqsHOxO8YI2K1lbq4sD5bm/14sNtoL13t6Mnu5jtttyo4g71B
EVeis4aXmsGJk0eQFzUd05G5SbBTDrbcNpHxMHo2uAvjmvhE/xwJ0c2/eByYXkJCNm2b7VjO+zFS
j84yZ6ctwPj0oRLYFXVXcsRqQU+jBFiFYw/BxkraHWPRO9ecI6+MV1NKYHX5J/Zadhut2hdU/JDY
C3xNjCt3tqBhFWe49ufemffw+JGkvT3NdgiESCvgwMkzmzy2TjYei6H+sjVt7xWOj7hANpXQs7nt
ZjgRvb2FVfnNYixZuzU8MNHjRHSiK5JVEE/2jdhogquLlKZReo9S61lTy0sb98eFqdTPKoBmREtF
NPjQRKu7quJn7tePBtuGae7eWheXgyu8Jhg0ZPeq/UeVbGDFcSA5qaLaei667Cuz1K+MSUBaaC1u
T8FPbL8JGxupIlDr8Dub7YRwC4xkJGTIObE1rBSXU8UCPnKnR0/oTw5sqsifN42tnvG0sO1rXgHy
AVit/IfGNGm26qd9WWFJju3xrdaMG6qYYLCqfrp2IP7mc2Ip+ZiiFHHls7a5Euup83pK4ZxPW5V3
M+qf7BEoUtlN90rHFR05yxps5i4S1i/EYgIcq8m27ekntMcD9EDCcyL+omtoOAw96QM2DHDZrhUR
28L712MvTMmf+lHyIPHP4rvb59Ci4LZhlYnSLfPpKaeWYvKLL46BW+eBsMyB7KeMTERKMI/TXeCx
0+wh3reLBBx2N40QVzeIhzZiHVgspURN4BkalufsxTbVgVr5XZK1G4Lc71VsHMre/bHoOgaISDlB
8VbENZGOcm0U8doW2V5AksmQ5Ri0T67OBjeHeRDq2S5ihe8Y/7QWvh32IIKCybWmnHRcPGYS4haW
ko7Dise+SLntVxuFexbHOQ1cSgsiHKiR7tygqmP3HLbSklMQ24oYXBx0MmTxBInGo3PE846GaOjP
4xvlcbryl902FAxriuFjJjUQWfE/Ik7UCuSwjyv9p5YRFtu+OFIft46b4jZjhyPl9Cu98aIWy4tL
dCDu8HdgZVwPwEVWKYAiiaX7f7f/uhmdSzqbJ7gHWzuUtHPAt2BGvOjW8JQaYAnh5EBrpkAo2+Sm
d9Y0wBQmWnuadzvhhUsRVP+n/JQKC/YJ1CGQYDzQLM0KeUCByHvQLkRe1g07BiSSBxtkpmrI+jtq
Yw7+doLtw9PLfq/lq12TqgKsgZJZD3e4LfjxDSoWaWDW6S1jeAv5ORAooCwQw7Nc/RBldb2F/PeM
4wOUCqY43lCvRglHaCmnk7xLar0Puox2WdInBkbqShZ7s2aAUhZUHIlvaK4RLQyS+QrcV+Hs08wO
XHr3popvtBVSnOhUDY0S2qVpx2eiMkt/6qV3sZb5EwF/EW+dKj+2lrvDf8NO1lXHlhT6qm16A3NW
buz8xCNeAwaFwd9M9bc2LjkbfOcaVzR6SkEkLK8l8ZGSvp+5DJgFuCVX8b9uto8dVQkeIFIwAZeJ
41pN1dFoxWcb5W/gKwDdVqA654SSi2qn2E1TrsDA5Yf7MCHL0quXYsE+Kx8+DjBMrzI+Jp+xyS4b
UiIvXmaskg78BtNG20LEmEooH90rjQKQw5bE4FRS1VBsY6UBvcQEyQ+5NBlW2hzoTEghg3c6pQHs
y+00gxjR/ONUJZsQu+aI8mYCKskbXGme/VK4tAkY1LmVxj2mw0qGuMsIQa0bk92xUZNWwMK1juri
fa7jP1Jw4Cuz9Gp78qxVFE/mc5CErF2cEAIsV7pi4+fyw2ENxw+fvVqu+nEIgvRTSz+CwCeGsfwy
g9iyEglbx6KYpDeOJeD5ne7jsyRdVmxsQQFq4rpbko/XPnGpb6xAAueW/0pxwY2wvjCkvqUrA79m
jLdvZEMQcToRQzA3EkZOY3BZil3jRiXSX8Rgyj9JfqMq09eZFuZxZHfH17+5m5X3WjbDWqj4BOx7
W8txlw6CM9sjvil7LRjSmbY281T03FvymIomxYcWicWresM2d0Y/IcYJvysdYVRBzgJeqO3h5l9R
ScVKRd0F/sF+kP0z/ksiElb04dCSDZQNJa7fOWWy7ibtFmfNOdNiAEP3rm6f6KTSeZVRJ1zY5gkG
R7qyzeEKfglX9PjeoL/xXginjeqfZrrlgM5clGnuTRF/oGEFtVw0fZt+lFIC4adTBxwI6sKu48tZ
tTlwqpC3GRNM0lin2Ot/Z1hb/ABfBZG+3PSDcCHb+c13BMKgbZoCMSHZEep6yhQDE300JzJpBNob
JBLWZCjh5FjIrobDgdbefai16K1k/EAztBKLXIcPIMPxBgLiYFr12u3lLqYtrxjHozdYlLmIs28M
1P3m/Sb3h3dPMdR2ynhWNoFaPJaaPT2hlLwPMhxYw4MBwGjHlwk5X3O4YkIfnGP0E6nMl1FVHPZq
mwkGeKnj1PRHF3IpPVQr5JVuo2qxHw2Sz3ocHaWT3ekeCehOWwNYOFve9Dhq1WakrWUyXHLXZbn2
7WTXAbnYdNh/go5pqo3Ne8+psded2lnXmGaNqlz3U3RoKMPTxDPbpT223G8rjJ/GHvRVU6c0JKCG
YBAwaHkm9C0zrkkuv0+7KUa1n23V8C0NYcMR07aS7p5YzXtZOrBq2rOjmac0MR5JJ69zU9uxdyWt
xdk8ue8SnQ/7QskeLPXWVeZ8Gq1BqS+hMq3OD1h6sGVjAFMsQJtx8bgm7SXGZRDHy1aTA4NL3B68
7bEZ6ss4+d9jFr+hnEKpBKDOZmvlMBny9P/Jkdem0RGCTIzxTDI9oywuP6U+G3sw7iTQaPoaS9RZ
oZoD9d5gnHiUOZxee0Nc85KN/eQfVPcbz/SVwJoGCZdfAMA/2GOUExxmdrVIW68Trb1BkMQ4mLOe
ygrtmOn98v5lvGBnw8Xucc7k3+jw+9SDtFd6jg7ec9b4+RRoCVBasL9GpDadTuW4082n0dN3xURF
fdLIo8eQ2QPKLpLu0Gf+qYuLk52kHxyBy4LWvFmYSvAM4NozbQN7r6E7r6pxTSqDYBUgYlvYPeVP
TWKff2N6Hb3hlzbdivPEqleuLw6p36QH9FBar/3sPsnwaLDOrH15kYLoSokrdjXi67BM8curqG+b
Py6bu4IKB7aR7XXMvFWijJ3T9XeU1kXPMqoVny0ipDVoO9EV51aP3212VhQmQABuvDct4SpXpB5o
KtVGcDGXgvSWIyiFpaJOnhoN/lTZl9v1T+zsP7swQofumo/aIIlQdM5XCx/C0swP6c/WxTI0llCL
IAN85gPZ/VEXEU0H9Ma4+HZq0T8VqttpnOs0q0ewJZ2PjPcNEQWmg7To1ak3m5aQZZKs6qLHFgQB
Zgf3fp/TzkfQW/XPfdH9a4X+5kQcTYB173j1AYfz2cVT+CjyygV7T6LT1d5G/MZeEZ+jxnhpJl/x
CFEonlrsU6IwzVZly2Zw0kgBjSU/JKm3jwiZaEyjh5Kd3qrLMo2RIPE2WsLkVs/eV0zkd2UY/E+s
m9ie0xH/aVBIPToulXrxLWsXU0mzsygmi+P5bXAgUuTzg2XHz9k8vHYF+QSyzg/sD/e+gxVOC3VM
WJNtbUWyGJRZua8cw36J2vEH6xjjUNXuJ4zjuznGbORBpjLQiqWzrMY9buBNU99iu4OunBhIE5X7
UwHOXslifsP2Y6xxF2MvigGTQ9M5aRMwlnIqDjy6L6CpwU+6en4srAEYCEaKi1HKR2si1JLEFl61
ZdnfewjEdGIRseLNRUsow0MTIREz64du8yZSjwXJuMG4hVWTCuWo1M8EWQ9e4lOq21JLMh3/r8rG
/gu8iemLkwFtrUFgaB+zXP9OOQW8pVahIlqMO4ZwFsEin7GSYiLO1p4b7c6QMDtE85pP9Q7M02vS
aMNT7zi/xvi/Hc8lVj9AJYqm7N4NzqUAuclVcWQWh3N+myI6GimYTjiGx7Y91F10TJulC5tSJ2+O
Gi6/xOMqEzu83bC9Sod6p0fDo0t4F7F/OZR5MGeDPX8y7I0hPfhVwUZy6oq1Y+MTL+pXj5gYDn1q
6UoJMIA8R1UUn7y3qdhje0M23bolhGgoZHvqGu5Dkxxh5PHJ10n90HvNja7ImeQiUscEnNWp0vzZ
F9E2Fg5FSlygbVhz68oskPLTj36Orj4jUq8IxdRUIA6gXQFxBfRNszIdA5bID73pv8FR1eE80WTd
t/2LP34h8H6MidEzI4F4oYQTduN8bZUkNM9WL27Zww3PRjv+WiwCbW5YopAPhrzbdJZiw9HiZ58N
ldP3p9FMGGG4FP8B49pkuXZvabIbKAkgqicSZxsZfySQ1yaAxxHCfMk9vxvlZ8Fvlr7bZpCiNSuv
OvV5zK0Ha6f24ddvYzTswpyAISxaQidMqTOPP4vh38G8ms1XxyDuY6/uTEqTsSx06bhuXIoyPAoH
R7abxC+aEIuVGe3m5iMfEQJ5WWjqa9K6O4G3ufQOoJyBTLCgYKCPTHfrlISUHRyHtoZtVVR7dIdj
kW9g4FMt1GmLzZH9ih8/ZTrxESzZSYRHO2dXZuMpDJmqhKkfeIM4fLcYHYOMNW3YfDoJif8IUvK/
kO+VhT5khs2tBoUQA78xQzgWzk/HXzRqj2kIIZPlVCLdTa3r+E/9n8Zo7jkZBC/x9nnk3HM9W02A
VbJssceQR5q3M9tApPsQaH+Nqjn6JWEXczNgYtYn90ml2MKXPZ8WrYV9HX26motuZ9jv+PRXrpWd
R4ur1LSPl0bViNO1lkSSjNPkuzfJv+115Xc5vxb9he/VTsxgVsJi6Ypi0qP+mmmCZYPfsfWHs4ta
5mvnGiMgTlM4ACBeq+biwhxC/v9UwnjuzGEna/PdwXHHn5p8tuJlNbknX/C7ocmyGMdjdDOpw5ks
VgOUPC5FyvawPGAV5fComf18nAjNDfVE9Sj0K7BvJTVYWkHofsDPo0kSwtmXwTs0Mt8bXZ2Qcj5B
8T5qZvth9yNvuUMp/FVmv7ZUvKaatgEFftQ5frAi/I1Z9pO732Z4rrGuK+YQklwbZ6D8Tybr0L7o
XMQa1R1aFsthAuEoLg8LX8ckB70cDHL0+Mr2+xJv6oQraiKl3JLDoRXxPC5Cjpew3y4BpAfGglUZ
vC2+CrIc9S6jNVa3rtoS6S2OWfXqFHfK0lYll0PXwr6RNfwcEllC9Xzfej1AnQs8jjfHw9HRI0gs
CbjuoNzX2CQg3H7ilKhWofdqhv9G85ddrE4rBF91s7xS0LdOrEtMOWzqH3Kn/LC6lHOkXRfpvIqr
mB+C17u1hL4LxYEJl5ZcHeEj0wEQ5xeQ1PAv0OJAI3c2rEtW3T55Ou4uGxIoHjZjuzl2RNbLJYbk
tEjoXmDH7RWlEkcuKB5dgxKovTmOPMNDOQjoRgjqzMwOBzfx2w5fovDZbJX6Din/UlE8kmYuZnh/
U1I5L10AMiLdpPXf2D2ZUPA8FgySdYE7LW3e9gVuN8vmry59dYxALVttnFi2eJQjbTkaG+MtvSvb
Zh5wxVuAjHmBB0Kncp3MhNe0G2l9VqA8oouUf73/0CVHS8vXEaUTmO9ZFrwN2R8s11bQZ06oEBa+
q3OLAvjAM0ShM1CoVccbbgR4S5o2zuiDNmv2k0ALUAOxBa08QvbpPXG+C571nicmImukNfxVFjgx
Rhfc1S603grvtEUdhTK6R/YoxJx9LkKCern3tHsqyu6igN7idoC7ysIw62DXTawGrhHL2oQ1dokd
Q5bf9FCuVNztGjYrofxStAFkGsOAVa1lc53JrFTDKwxmtrE29gMi+nzNCZMjfDMnOebBqJrl8rYx
w1cfc0gBJUQMD/ghkWU34zhfWn5KiRAALOaJbeN7VVnrnDh434l9CMqZ1fiTI2kJEY+z88yDQqIR
SnbBP4iVCOirUDDGFAxEKZ6xWbwKwef/H2ln1hy3kmTpv9JWzwMb7MvY9DxkJjKTFElxlSi9wLQR
+77j188HXetSMohO9OUtVdktK5XRGQEPDw/34+co+Z0Vj19MCaBHSz06ty4VAESMmsabdJx1sl/0
+lmZsh0sbgzhmIA40YUmA+CQUbKmsJNYHrif4rqAD7CFwY05UwjbqLVJBmrOaLZq46WU1VdqT7eP
l1d5Fc68iKCsJgVGvPi7od/nYfnL83taHw2jDGgB597diPyW38CsBTLTs9B7o3HvjxrZhttRFvaL
pxxZen3vRz/oPm+t6BnRVTARx2CCmBiiyBYXSclpOvl73nyZ2ttO+zQyVdZO0X6CM5PBmaDsXeYp
YTSEbzECYQOqghyFbrtxMT/NKiN4GOuaMa3p15Q3jCrk1YXhfxr0m4IJJrVOPs1KClH5NQLk3uUf
g+i7xo3hmx/r8DEIpA92etv1j14IpEohuni7kiaqDEI2ju/LwboPrW/tELijxrO9uoZm6Dro0MYD
11TB+z/SkBkRf95oAcNWyaWNGEvQwn4GgnLw4U5h4LGyygOcYjtfRprVpvwGAaD1HdqZy5beLONM
tOOrLWoMdwWjUaA8mI8cIBrkVZg3Rwm4SKA4lGzvJF/e1vwj/0o7GllPxhrDg2XDq5bu7eCnoqj0
VCDfo/PeZ60LQ9xOK8G4PWZFQIOkpBzNuFf+wxwYaBv9Q22rW4arKMkeUcVyK/1xCPsDOM0xDF+y
JLnOpe4+HaK9UaYfMyXe16W8pV+8hYHuOaC9CFqLgircX8NTrnJ6wocOFfpRv9VqcDpMhER0c+r0
ro2/srNUTb7CBOD6iQ1HAnLGHKHB+YyQJ0wv9m7IaMYxZDpr7XIljyVCWrTfizvf3+cpybH6oc2Z
jqT2rCD/F77ksHd7NESaEUKzJL/wqvo7cGrm7b9VgefCjb3RqElPPDrgRrqGiulYcq+odfzRy+4V
WloQoJHkfW4laPiRz0ShMKYGp1BvZjQcctHGYUiRYu6Tbn2r6WsmdftNoyDsMMVGclj5X+SqfYjG
Dp7Z6UohtGmUlOTJ5FE13iTFFf1TJMLRQkPVBLI5pgthoqsrxvH83tUhH9JydWdRWVEVGNYSGAWz
4D5Arl2XLyTnkSbOPgTmU87ocaaWa24Bi69aqNM3vc5TiDWUr2VkHDQa47o1Qs1m31U5ExDNfOOZ
A7NoTmj+7FE4UZLONRUUq2EyHBiUgfpSku8H2wbkoQD7jSGvGMf6MEzlsEVu6g6pxZu6rloyLC/n
hja+0I+9htYLZI65q3Wu2IBmFbOgLwDJmBoN7pAkepxk7/uU4k2IP9KsPhiD8ctmdsmgD9GPUJoZ
DZ8taQFYOR8c+Nvzwf/eafKz1NoPTp+6ZiJdJ772OAz53Uw/OBmOG8ycxfhI0n2FJfIDsK/LIEDl
1xv6jcRU6MbsaME39tGYcV80W5wEMLgygO2ldwGOseqnDx00Cj6zfwaFQwZ8ab7nyX3Ulfcp9PGg
56Li0nYk4DeyTaTgyDSdRSI0qbo7BoZ6mJS8pQLFY02Tc9gPpnwmzCQP8Qt6EVEjZzucBDxfxZSN
Tulz68EE/gEYsr8tINrF/5tir8M3Sxcg4DHvWsbMa8AoKROtGifQmmSf9cN2Sz/M0JiH40FV59VT
Pp+ZiCO5LTJGjZgXkncWMyhocAKmu8jVaQRUnAzHFLzic4k8D7iJIoTJjya4Z+iIpMtu05L5kqbq
V0Hrm1sVhrmN0Y0DjkhhsDO7B19DHdjSY/qzcMbdBXYYXUARl3/U4VfaWo5NM7fyDJ5fnXnnS2T4
hlaaLiuEoXLU624HzVP41FdD9CVpSm5v2KyeoP7vDgNNxQyVVs07lj4FS9TtA6l1GaUuXTmnWh13
Muh5izmeOiCpVGIGakcP5v1m5B5TlHxm4eDFgsrdQzWn0b56I4ctMNKUOSGmbKbuXosgQ9GcTWt0
VwH8nWoKVnf6EOJVhZXBMMNboGKGY/Q+ZZV82fKKHgzkgS3jTqdXvAGe8iWz+ucqzkFjesm1HiPs
bUYkj1CnSi1KDvFwEyveba1410ZevoyTuqm7GH0bsgND+VlkhHREw+HXo20upzT0Aw0+KxQmkQ6e
jG+9IxORhmaXSrzaiyn54XfSk9LUqOggGdw3JXcinGDbPIN0EwD2rwIsmW+F0xZKyNLVp+kR+P9H
3aKykg6/Aq+HjMSEy8OAlDfPW8rMkKXn+V0I7HZnQovAmUUVrEVvRckIbiFgPeiZqGLbQf81Htt7
SLJvB2b8s4LXQFttnRQ4Y91aI8OfgNgL80YuITrxNR6LppF8myJ12pdzEOaRaME4MhOsXAOUhlcX
FRm1/1UBO7EcZoFb3pSsTWvkPTD1R7RjB0DcbflFrktwjHoRHdhWxrNrwI78ert+rPaSpjzKNYxf
sKe0DD1BgI2S2dbvwSFrJix8dghMG4zuVgL6jMIc2pSAuBjccSogONR1PhQAF2oF9tUS3Cy9CkWH
7HqIP49esQ/UJvhmhA6Sz5XmQklqXpip1F00kX5bG/BTIJSq6PEesER1ncths9PNbPjojfGdkU+2
K7ewsOrVtOv9j56WmBu6NtmOMSftwLP1xiR1V9M2g+8KuhZTbu4ljYxd0onjphbBEUg/T9XCDnAE
qUmjMhdn6dK2bpqI/A9x5aQw5Wc1AS1H7228RCfZgaYaoGKRI5pQ2sMnkMsp44/5k4qSwVYbx6+e
rR0aOBk9w7zSSlQx1RJskOU9QKXBEGebf2iyjjBocnlVT06oIcRyZwegWacWsk66maN/5UxoI9g9
FStfhk8JBhDEE/zU++AHSXpbhe0A1btkggRATXnTxMpnKHq7WwTN2BSnoRVdPni4AvCunLSIvheX
0Uw5i2pxnwGpcPrY3LZl+BViBRoZHfLy3lEieZR2rd1P+ufJAutyoXZxxKu+U+feYFLFhv+L4rr9
TSqKALs2rI5yG9x5Be+MFGEtj9zVMZjtNMGUHcK4lWCF8hIN1JWVVs6MtfSufZX5mW2ZjQx+MsDJ
mFKmIzicaP0jUZz2Q2I3w0cEa5NvwGySqtv86z/+9//7vz+G/+P/ym9zxmjz7D9QgrzNw6yp//Nf
ivqv/yj++p8vfv7nv2xVt23NBLhnMW2hOhCN8/c/vt2Dt5n/3/8LZdlc7/IJwa2Dts9209H7mX0A
UOHKRznaRtvz5vQVa/Zra6gzmkiPjdauVA8m2lPEyxULqwtyXpuQEq7tOGFBtUtJfhvtkQzZ0wxh
Qd52vD+/HuP8elT5tbHWqpU+pqa2o6Vtt3e+6Tbe8byJxQVZsiUriqyppmXPv8PJF2qsfAy6wpy/
EDJDh/TacuGh3EHfdEy25tN5a/PnFt3h1Jj52pgERbBWGAaUY9bHwIEZWqY+lF12KV0LCHnOG1va
PUul/wAFJjTqjvbamOwMlqrF8JxYxXU+8wZ9jvy13VuzMXvkye7FmdfSagSa0eyCx2E3PYaXDE0i
GLtVn0n+L+jIIr7lrxyreZvebOPJyoRvRobj5aBV8AuLHCR4CeK7AKx8BC/Y+S1cOlCnWyh8L64q
FHAaDFX2ddU/FcbtO36+pusAlVRNs1ThNKWjyrSGwfYl/m0aXdXGx/M/X5lP/OudcixdZohStWCu
NDXBBySjyusMpr1dfZlceYdi7+3U23yL2qRbPxsHsGwX4Ju305dhxfLbnXttWHAM2L+kNO4wrMF7
1V0AWj2/sjc/35EpVuoM2hpEV/7ra8cDfoxOg4UUCDT2aFIUo7ziY/PWv9o5DGjEbWK2ommcn9cG
6qK1vXxWGNAP3iHb0xU56PvmUK+doPkLnLFjCTFOGqlO2i12qInsgp/FPj/A/rS1XqiQbvydtxbA
34Qg1mWqLIt3lgLThrAuq+xlhjuLwAV2cEi+hC5kORvj+vOwVbaIpezaY+B6f/cYObLx2wFtWzZV
S1Ve7yUDq1A3w8u2o5CrM1nh35x3hjdezs/X0KaDiRuKI1MW1uQ3fS6pJT8fBeRNA8bADF7i6Gvb
PocGlcZh5dT+vrWFb2Zomibzh4alYwm3uqc4rBI4+c4abiQmNPLhSwp1jn2MvZeM3s1MZ9bzhs/C
x8K4kdIDRJsb1WIINIbq+Of5xc+eLvwypq6rtu44imyhEvp6c3O9toDyySx+PFIsKocbXpznTbwN
I478ysac5pyE+ZH+CNOh2EA3vNpZVwDCAZpvVDfZIS4XuRIgE9fAZYvt2gFZOOiYNnnn2Tb/EL9t
kKG7E1eY7gH7ahSy3nHQTdhMZTI0y0ajQogkthzCkwUlJ40w6C+QfG+ZISgROinVn7CpUhgmdacJ
87e3VFFVnY+uWbqlyWIACyHNLBgq8t0S5aFMNplvBaEOTAtC/qF+AkZfofqaWvsc+aydLFNZUdoX
TUMNQ/KaS0Rsgdsgtk5L79LSuqOOe53/FfW3x0ohBHLPOiYxQ7YFz1K0orEaCQJG0uqncJwnEcma
t3VLpz9wJEApjvoCWoQqKXI6aUyebifmi1OAuuD53RbRJxRyDgxlMXijKJd5HBzhjP9QSd0H4IsI
4DnVZePIW4Oh1Fn9TO2yWyYjqAMCyE2qS6gxLnzVPJrFuNOALZrg46oGFTcop+VUe2Gs6SY1PtGp
P+iRhWL9ADpouKj97lNvaG7cfI6t/FfQ2ofzO/M2aXRe74xwHmI5kiN9YmeGj0xTXrSkjdM9ImJ7
mPXXr4i3R+C1NeES9/TYgfsDa86D7EL6cUif4m3hAnDYqFc83S+sq/Pre5NfCcubf6GT4+6UEyRX
M5oB4tqBagjQIyU/aOFK2FZmB3odul4vTDh6EGiEoamxMLCD1UW2Tw/6T8oWe0Q699bagVsyxiCR
wWGnKstr7PWiPOgUmqx0AhcowU7ZxW53NK6lQ+JSal671OfvLy7sxJYmXOpM9k5Sb7KB3Q90C/fJ
g3wLnndb3MNstbdXbldt6XOdWhPOaZshAaa3WPOucwBvroxu/Ea/VF3jY+9ae2iB98w2beMDvaCd
4zb8JtqLfdXumOlylS2jBTvAHFf9lb+tDtnqq1RZ8l9dkZkdVjWb/wj+29GUcsCXhG5wZR70LUxi
e+WYbgF+Olwb5r46MFF43oOV+We++QK2qfOHCEZy8Ppr+3HjlGMTw/nxcdrP9hjnUo/DFkkwNzuE
jKZpKybfrpKVabrskMaruiNaHGRpZAd8phlo71noF7fqioW3N/38SFBsR5OJx2/Sjo6xJK7JPKCn
DSUQCEgNuT/7YmXn3p6T11bmW+Hk8CNfUcsh8y8uiJDiAsiTC6C72NJJ34Xrp3I+Ca+/E9ZsVZVl
B7z2mzsG6dnS4i4EODUA0RogZnmIIq9lMKy0Iig9KfFuJi/Ga72+vipyp6MSSA33/KLFb+eQPdm/
X0gKDzFLF7zFiHt1ascIrTeze0F/4glGkJWPp4inVLBhCDGhTpxqmPS8cfM01jahhKBDCXN6DEkE
XFIdBWxCbGDvvTA4Wsya07MNHyqoCBPzIbPDj2UsP3ncnOdXLvqU+FsJscPXdUTGlB7lYCTDU+rn
hXo5tiuBfs2I+tqldIthRQ82IrfX9+Vw7Vvfs/7u/DpWt1cIMi1pEiX0oeEd1bvMWgAH+9UdwQz9
YJSBGI8y91ba/d2Km7h9s2OdHJbIaRz6IB2slSGyn4P9VbW1leR7xTeNeXNPTCTM+xsjc3MuxJL1
B7Msx73mIBqysn/iQRRXMrvviZlmgKAhSQDEJxZ4HcWd4SNea+58kFqMaEm0S4ojOnbnzS56hk3f
1VbmoCammJXWzuXgsHXRGaLZQtZHC3NaMbK4gydGBPezjVQqYRJt3UFjbmZEMVv/cn4ZbxLC37t3
YkLwPqNKHWuM05YR3e2cydDnc43r9GpwmUVajZprCxK8zoirrswr2v2SUv3KgFDqSb1Sv1n7MILX
GU3myYXFnjF7sdOBcjdl8dkfqpVMes2M4HW9PBYqm9e6RYTq94zGZEZn2p3/OvMPOb1jxI8jPNfp
p+R5MjMumYz0SAyIDPdlXKP/2W3/mSHh6uwcVK/CijiXRzC8wVp/7Mf+c4ZgTwun8HlbbzIccVXC
nZUwuhjGHQeWUeOCl9dBd33XZkZ6Yz8MrrFdT6FX3M4RbjBfg/950rCI1Fy0ZQiNdjtTKCvrmk/j
ma/lCDeSFqEknAS4hH097VU3vES1hOx0juLZdq0ctrYkITRo4ZCSVM1unr7YxlVtrnylFdcTa/CT
pEVdKrMYvWIGdUTul66P9BkV+fO7tnKOHCEiMITe2oM/r0NVr+sR5SDdQEVx5dusWZn//uSOkBV/
GLX5jnCK/GvYQZoISeCg1/9wMUJQgBFXLXRo1FxH+8HwNCwNRrZi4r85PaTpPEw0KkvC6WF6wSzN
2cuMh27XXJQHOPXuS/Kyi8HN3P4IoP38F5qDzFu3/rdBMf3r+oQVgTt2W3RknTE9AB+4m3poxzom
djT/+ry5Rcd2EBk2ZUMxDLGtZUtWDOygbKH7uTTDq9JbWc7azxe+USMN3mSio85TU96OjKKkbXP5
niXYpmk5FJI0sWpcVIVdDiNY9CY3sk3WIW6Aft9KyF5exx8jQgCQJ6TAogkshadDAbFBWqc/yMXQ
3f6ztQj5QTw6Qd4FmBnso+Z8NlZLKYvpm/NnHfM6T45mF7ee3xRK7TJqRpsnPfgX6n6ux0bvubFP
DAkxAIio0le10QDRBEI2djuLuatYWst6lfnnvDkvJ3YEB8vVBo6AFjsdRQJu1G/qNtnNb9EUHhRm
VV4oVvwPEvrFgH1iVsgVUj307cGGaW9mFy6AfDFTEjNYpKSfznvEcgQ6sSQkC3XglCUCpg0gvm3G
Oxsapp2T7ZJP0zY6FgdIsJ7OW1xzdSHkhcrUM6Ju1m4MLi2JjpG18pZcMSBWvcgXnU6rIO1QoGzL
i+uhvf9HK9CE1KBINQ+VQy4GUG00rVLj2YDV9byNN9WqOa9yZJVrwaEub9rCNoFrhGazwwhKCBK8
XpfgwTfMwXxg8DK1D+nV5DYH6+K81SVvPzEqpladX/fSoHEdTchUNNQoNXkb+Stv5DUjwvb1Zusr
1USSIJXPyY+cF9eQr1SOFx9CpwsR4qlGRx7GT416wh154g11Nxf11m/aNt2Fu7Wa7tqChKjqFXHq
dHBVwcXxyRy2lXOblSsLWooHp+sR4qqRabaOPjm5iN65NqOG1TyKlkCUYq1cd2uW5sWeRHCgk0w2
m7hAlSJuyZRl5kOtI+9KtNXPO9tSKnK6pvk3ObUUthnDhjwfjVY9pIxqJ3aLVFzzLa/qgwyn73lz
awsTQirQ+AkKNpiaixa+QzB+jEPVlxJ0NvAcvSNDPV2aEFThplS8wOKpB5XBxqiSTyEsZOAOV77V
/GPEy4mOIW1Dh0IsrcPXOziaE9IhtMFcJWAmA5WhrRpAGiTXF4UTbZsgeJ6UYSVTedMt+Ssw/TEq
rC2CHDGO5+inmcf5tRftEHSBncwNv1SH91zzjmwDEnBU+S2+gimaIGOiqXa76tFkCnKID3X6rqD3
x4bgh0WYD0EXcgNqc1dRDRCI3jveyp2x6H0KaT51c7Ai4gsMSbSsqmPeLFDmfXH8es/CHkzZ/4LG
+/68oy+eqxNTQqzo9aq3G4cPJEmea9SwPwOiTxhPq0woPYoVH1wMfgrVWcs2KdGaQjQfIqScIfij
qiV7t8CyFT+5tvqn80tadHQEJmzCnApqRLgMY178EMNhpPYZI4HWro4uJHrlMxdK7vOsWCk7LX4t
VbUolCh0nB3hYMVBWVGki1u39weIx/YR4gol4zPhO1IVGg68jCybx4UpBNux6myqnVPLRYsEhwHY
9XB+45YvwhMLgnM7AFISs5fnILsxD9VFQk1QZ6xtM+7ynbSK61n0hhkCA9hU49/CVegwHhFICg8M
iA8l8y433LF9Ob+kRV84MSG4t9qWbeXP3yaNH8zxsq1z6Ma3FLespoWnUlkJ5cuu8GdFwify5QA4
SEB0GJkZtmEfgCQIPaGV8LC2b8Jn6q1SmqjZMaFUVDCWc/OqV6H+Pmf4sxbBrctWKxzfIYuQD9Oe
Hv6h+Czf9nsIpw7tMf18/jstLgl00m9siSnLQmDwqmCC17khS9afM0Q2yfNUZeUyWvw4Gs1V+pFz
D1+IC5LBcB7sobkrIQwsw1jXZRejzqSyGa1kD7NXvblqddOyQC+qDlCZ11ctahF6EfpjyyATA1jN
t6bev2O7DNaiGTM6TQQYVeqYmBHcYURtnmAmmks0xMeVeLP4Tf4YUYTSKUwEYSLLNBiLui43nZww
0qggUoEi2fnVLG7XiSHh4yeQuqECNfyVRdoMuDHE8h4LoJgdw6A7KILfum4IxkbqSUMQKHPQQTGU
lc1aDDTGHwtCosM0QWJlBmsIzYTB5YNB/hGWn9JS/pIn0W6S3PMrWn7ymZpDpYyHn/b7qX6SEE9a
SJlWga6COWZQTig2H2kdXicb9FJe4IX5H8Da5hP/xq1PTArBNJFVJj5qDqkNhjVnTq7VLq3iEFb2
Pdnj+fUtOt+JrfnvT5ZXm2gKZjZ5yQCHuIMm4SA91Ona1b3oeSdWhEhq5RPDaClW7EaFhQbthH7t
O60tRAijihrokKp6NHKe5GQHj5YLreeu/YJioHRtXM7lLghD3uPvpgWyVCcZBjn0evdSU6v8qrAo
m9QoIXxlWu7811nctznDdnQkV3VxRKRotd7zTe4GVCwB2P1C3uS8geWHw4kF4Tw1lWVkcJdzk5ps
mu5OR/sxd3BuxV1/OKwtR7gZzKzwaorPuAGF7U2k5E9NF75ny3h381WQ4gXL/PqTtEmfVEbGgnpl
hJc0fmJCc+VtsnjBAVeWNY2Hgy1WgYZksKaqZBkwz++cdB/yD0QI1Ox4/uMsuvQfO2Lhp5UmcGkq
F0PVaJeMmfJWvkCc77yRxW/i6IyBqCb/ErGmzCGOpVyzmBENJd1rL2X0Hc+bmD/rm3h2YkI4/WqN
rFEOHIJGvn4R6khgTttJ/1i1P207R5LnwV6rYqwtSggGpYMgVNiQYEOxt1Gab4m84mWLIfpkScKx
0RKnrhKbN4I8VHvGL8P8ZRbQMuu7XFq58RaKwQaJmkpJQSEN0cX3SCv3RZUOXHldvJ+PaLSXtmbl
3sIGQSN3DY+/cOG9Nid8rdzTfOYpGVlFtAiZ5T2lBDfuNyUEFpt+N1fWEXZa2c6332u2aTuqJdsa
TEHCoUVxaYBli/JzCzqxS6Bx0Vcej2/P0msLqhAWPJiCi7lv6CUvdIz0rMDGynldCKavjWivjWT2
FCbW7HYVgu0gPRhInXGMULRsIb/fnT9Vb13wtbF5T09u7ljzpkLyObgTDI7heB8rXxRDg77vIW9X
OlRvD/BrU/Pmnpgy4GLJmoaXPvR0l1Ng7Six15Drpls0oj8l8XQllR4UadBOnV/jol+oVGYcWVMU
RxPOMQLVSK+YcwREWMZQP7b2yidb3MQTA8I57pKoKL2+rV1o2h9bC8rdGqYuqC1iC74j7/n8chad
8MTavM8n+6g7uRIgPM17Beai6kvAJehn+/M2Flc0TysCNrVtbsHXNhC8S1BGoZA/TrVr2U8I5W16
hZo7NAXWp/O2lkPTiTHBB40wtSLH+t0ph/xghhVHO6gDkHd6du6yG/24NvGxUDrBFU8sCq7oTQOU
GAEeoZS7vwqdYF2j7ayCcEnt5AJd8vNrXPxmJwaFcOjkY6p0I0t0lJeOwEusl//hJxO8vCh0C/l4
THSVcZz8b9DzwUwPIdG0t/SVo7zmHoLDD45mwMRGEZyJ9Bb8qP+ITuZnte/hINO+ki/dv2P7GMCi
DqkiridmyD2TEGE8UA2f/PhDX8JAER5lJBXPW1mMvNyOliETJaC7ELxeimp1QtyLFneTu3GXHH3o
aCTEKQnA4c3M+1WWO8VGtYKa3nnbswO8zm4wiro7NMKMCL9BKXdKUFe+TiowUNXN9GMGZ7ffwvK/
kqgtdL1fG1Jfn+xKgnfR8Qj4/qdZtPJR2+u0vaEe3PY/4IQf3HS3fsssReDT1Qkb2wKFUeHqAZrS
01FNqwfbTLbnN3DphJ2aEIJIIUnpGGQ8cgr9Xgn3bQ+k2T1vYsnrGcbjD3VjknYxanR62wMnb9zK
YyQUqUCr17cmyjRhZqOVOK2YW1qRSvkDv+AdoosPhBaRSyTr4wHh0pwaG2SN4ZXuPZ1f06I/UHY3
LOp5DPmJmXujQODMURpc/5t0pCByjC+hB7rUbngqTltjW9wl12uJ2uLKmCRgRoZH6ZvRiUlGQqgy
KE1k1PbozPhFgbbFikMs+RyA//8yImIFjLnV2XlzGhXom177Ia0hvNYMCOlmnyRsqYXWLLJNqfcT
Hp+VmLCyTZpwVIcEGkxzdmm1CveSfT/2sjuiq7niAWvrEA6nA8NMPU+Ju92eDuPV+GR/0e71nb6Z
R5fk78g+rSWdy0538m2Ew8rVO5loswzziHC1KW/CD/XWd6mLHfMr49L/ku+iu/ec3lN/mHf7JG0C
wGZETcnnMtRfU3sH7WDAIzKdoAvrk935PV3bUuG6bxAhyqIWW4gxb4L4Ul+r9i7mTDy1NWbHHYf5
SeG2jzzLHwKNY1sxlbuxGD8qPnRHFNrd4h5NoMu13Vu6n07tCTd+W0o90yId74Q0ui/z6Du9oPvE
tr4gv3R+75a9/s/KhPS2GIZxJFln7wrkD83nyde3OkPW560sf6H/smLJQrm8Q7enDSpqzNNU3tQo
OUWq8/2fmRDigy1rgSXxLHC94avSf/WLFSdb8QGU4V57tO5EFeSVfJPqeXj+a7oRtlq4dj7+RZay
NrQ5f2MxR/njA5YsBIoGIam+GXnAWa1y41ftc4MoWo9alTXKt8B+dq2l3P2zPZw/48mhbSRoB9MJ
slqziw455qT3OTYoBI6ShhiuEBZkZl9iCQpit7dHKHK/mfGH0PA3U7yWXS779R9DYkyAI8NrJYUu
kANtZ7qbgPkow3vc2tZgDJhxZYb41O2lqR26yCYLCupvgzbCwVqumFhchwP33wxiY/pRcOt4TIyi
BelFxQBeHn68j5S57a3BM9fMCM5tdZWTZ7rFd6nbLWy0kXMray/nvWspoVNPliI4dGnXkZWmLIUB
/Wo7dt7Oa+RDpWmfW3n66HtfzptbijmaQpJFeUrT3yDCo9RLMt8k7fHUOyW7MdeGgpdi9MnPfwMA
z5hY1xWaF0Z1TKV7+CadcluUX8+vYunDnFoRvr+myL5Uh6yigTy2eoDH0IjeU6wEjs2Yq2UrIFDm
3+Hk2E9haqeIhbFTHcPvujuXwPxmJ3/0Pqq74LI8+p/fsagTg8LhtBzJZ4CLVEsCamzvIJGk0nHe
xOLXOTEh3NiDDaGjYs1r0gFw6dvAsLa+dF21K7j8xeLG6eYJV3VS5AXK6to83tK7xh7mgtvoe7ed
tvKuOqBN/c+WJVzXqYc0gFJyy6nZJ+SAm+LBiY7tWil+0enQy5JtE6DVG4wVGjKyGag6LwZiHoPP
/q+2UhGiKldWs3hET+wI903fV6Nih0brQgR6M1JIibIVT1u8tTmG/16K4NtqnE9micCnayMmNwOz
mZ8/+tfyhTO4KJJD77BWjF9blODcviRrfuQTStH11hDEDu/Pu8DaxxE8e4JqlEQLz27h5PCtvS59
VWGfPm9kbRGCVzeFZHQaRQQ3rRHncXX95/mf/998FwOuLMOx5Tdot7xQummaY07zY9x2V4hF7uLD
dNM/T5REpJ2xUohZ3rQ/5oT7bbSHfkwh6ndtBBSqHx4IhKTPV+7qeefFjI0G5r/XpL2Oo3Faxanl
42uQ3e+m7qBan3rE2zvzw7BG1Lb8ff6Ymv/+JGQPPkc3r3EySXnJ0B+I9JUR78WW0ulihIPTTL7c
e/L8gZ69u+hLvY12zta6RlP6ApoJJjX+/uSOIZ8aFM6NCZWsZHYYlPr+e5ahUGObKx9ozQuEo9N4
XqDYrcljp6YE194Hfn9QOve8a88h+JwXCEdnKDJkLxNaf2oQbA15vB2qyyIKKdyOqP2hypVXbB/a
8OfNLl9EJ94nXA1tYE/5VOASjbT/XWXfO1tKWP5uZrFZn1le2UuR58wL5TxAhYZJSOczHKtUmDa+
tDu/ppUDZQnJT982cZarfC/b8LZl+RA332BZ90xnn5TR2v4tHikDOhnVUBwa64LDUySRZEgdeN/5
JA37Aa0KN9vNoGwdru/i0TrM27h2WyzmKXCXOqT2NPTFJ0TnBx6qs8Dh5G48GuG30XO2dJt25dpk
9uLyLIC/cLbYcEsLy4sSQ0lqC0Pe5O8sVd6Y9gqAedkDT0wIJzhtzUanoUBPBJH730wjztZ5smau
kfx/UOZe3LrfdJiQWhlvkISAC3uz7yVeX5L6rMBklhUNQh6VrVNeiFYukKXXODhcuDf/MiYEXD0f
+twDAuPWhbcbVFSw6Vn49VaDG7d2DhCzn3f9tcUJn8tCpKG1E4/6GSonOWPg0NUr8bH+u5SsDuq+
msUDVtc0qJnE96WcS34f60HntvIXg8YLwlzq2mzp8l1yYkR9fVvVmT0ESRF3rtNs7a/Oj2mnbPzL
7IOHphtQwMfJVVe7joux48SmcBnbY5wlo83CDDI9u9Y2RXwtUdpvkKrR4sM7vhZySjpsMxQ2fmc7
J9cxVCXwj+scrjjRi53TMfDlIM8UV9l9bf88b2v+8uL9ovPNDNDu2pyev97Mvg0jU3XYTDv8bIbI
Hj2Z6Ur2t7R3pyaEKyy0DSu3ypZqANAOTf+mAqIkBSwMFHLfU+Dgje5QDZr588TRm27SA8iofXyj
cnbRD99+GZEYe8eWqTrYZgcmxzd4KQTKwZFY3CN5hjbH8GCCDJamlU37vfFvPsyJFSH8RaNd5hxa
Lv6vjNImyR4lGmWvcYUg2HUlo1uKnkG4sQ4zBGhtvmcpvOsnxgWvgD+78WCT5PYaK3jU+Wy/zu/h
UgA8NSD4RDmlQ+tnAST1g4kyQavDFB5cM16N0gnk+vZQXAUoR609r+dj+nZT6dHOR1l+Q3oMQ0ns
BQ3rqkek8IDyhse5eeFsi2rv3Kn7dL82urn4NIHI8d8mhVCvxEmcZhqHOXt2yp1+yRcklYKesX4O
buZh0TWAxOKJPjEoxPoSQMvkpDOVgO1vpeyjUrYMSKxcYItGNKaZNFhVOW1CLqWrU6QpAxdK2j7Z
34rkV9vtz3vI0pWFWsA83q9Y1hvyYzuUvTHXqRpU8aON5k/mIdTipa7dN7vzlpbX8m9LYrMx9A2K
Lhpr0at7hAdqVGLK8B3gs5PViLPJuh5PBS95wmx91RUPJlxG2rs+yZ9lCNfipDiNIQ+k0GP0UJp7
KlXulPx9OLLB3f7HiHAPtknaGT5a8Rygr4OMUMzKIhYDz8nPF06LbCQ4XUP+EyPWB08+Gtj/8GsL
x8MsG9ReGvwqqHvkoyUNFBtDmlkQvuOaAI7CGARYZEAhQgz1wwbR05Qedjsrd341nuQ1eizFWQhn
BjICYL2otjL7+fryHjst5e7m8g5fzK/BYz1uRlfbwal6nO7lB+fOuOyfe9gb452/b1cuqIVTAym+
os7EuypCUkIEkCzFjyXkfIBhVe1NU0a3bTJGmx5iwpWK8oJPzD9/ZuCzAcCKU4bwtpUjEiW8NaSS
gUl7Exsr98LSWijrY0Tl8WSI8zeT0sIgneB1vv1QIw4HHvl4PsYsRDOegXAZooo0Z8aC1/mlrcc1
YyRuDvOOlF6j3j5LnzX+3z8/r+wIWUNdyFAiJuQmHo+LnFsuM9fmYZY263Qpgl/HTjHSSkw7tyke
vXg35egb9SvbtfTJT20I6UHYRkFtz1XPuKp9lMmkw2SkKw/MhXXweFVtxLR+P2OFT5KmUlw5UCu6
rYY0mfTc1ffBWoNy6fbnJeQAbTZ4ZL2Zthuhbhg03+rcwrrILrRd6Ero+GyVu+4FykwmUtbyjYVV
vTIo3AKxp/plHpqda2kvETQYgcWA+1o1byGNemVEiDvApVC5MzGCNM42+ZlClotyPDKObgXMOXha
65avLUq4FbQos9XewV4Ha23zU/tVmdVKtF56Vb5ak+AOUi1pnR/zpdDHhRK2UTfKrjyEh1zad66+
l482YkIr9BFL62JQjrlC0EZv9RfCLE6jsMZmWsQbrUNEttsq0QrecwkZyZv8jxVh9+SMgDcm+eDy
YLjxj+mlc4+Zbfs4j5eeD3OLu0gBnscr86UUN+Yb6+TpOvmjVHklsdrYQM+2DbbpZb51bmZS4eDe
3mdIiP5/0q5sR24c2X6RAGqXXrXkVnu5ynb7RbDLbe37Qklffw+r7x2nmLzJLs8AM8DAQEaRCgaD
ESfOkXw40R6eWeQrh5ndFvOMHDfMnfskDZj06KxIliUIR4jc6E6BiB0QT76sliTgA6ML8w0dSPtB
M75jmP/jkRtSHBBCwKPV1jQeMZhCAH0cVtiYc4g1TxN0W8tulMQ8EXgLT3Hw2BsmWIhhb/t9YijG
9inDnzdf43vzK8YG0J+tfmjHMZjDIqwfyUEGGBM8/zcmuSspAVHXDDYFuISz1/VDk1d+tx7tDO0s
WZ9J5H4bW9zdZAOXkaRAb4XO6+IrDwwdW/s53svGw7+rGooO18Yid1Plbjb1Q9cs4URvWJUy2QHL
tR6ZRJCcy1uQRSCTtDBwBqY4TJ9xOdeSsTFlgtudDrT08AK7KxZIE0aFtjOGRJLgiZaGQRwdTXwL
LoPMa+sryYwxnMmFtQGjp471xUZXNXoptL8i4P6yMozcF6N7UZev12OI4LDBrK1hnpJdzTxePM9d
SFVSpEolyb+Mc3egoxv8gQkVpB+ozBs2FLi2KzPSOepXto+6/jrnd50aS/ZOuAa0u8EVDXAS+lBb
A1FChnicUGdoSRN0SgG9LZnWluBYmcDU/8cEd6yKPk0d9O0A5UE5LVnd3VCASBSATxX63IOsgCw6
WeAJBH2EgwClXVROpq6DmO8MwrUuUMEXXwTzIX21oeS0BJpXfopCGWBNENc3BtkWn90ktULm1mrA
2GwaENAuv1jJtLOKp+uOIDpQ56vivhOJ2jhxTMwmUMg7tpH9OJfDfZI4j5jBk7xihMfp3Bb3wTom
b7lokNzL3O9k/Uaskwp9zeYNopjEiT1FM30NmLJMJs8ichQ80iyDwMkY/fx2I4uhhzqeiS+3JCcd
dCN0fEgzAMQh0DkadPcnG/ofY3wtRdP0IoGkHZLqHkI30P6DpCXkOCz68cwJ3vHbDhcJyZCPc25q
yKudh7p8jrtDK6un/D8u/9sGn0rHo1qoKzaOab81D/NNPQTWwxJ0XrlbDsl+eYpkyFax0/82yYXc
GhPgCUZXkVi30Bu3vDg2vC7/g+h3vnfcycq6wogHAiNLm0LGpgdVj8TXxcfq9zK4YzVGEFysF3jB
Ur/R5mfVhkrdBassZRK9rjZewB2piXRdD4oTCih6/RliyKBpLW6qX5gtRgso2/9BSLJUaFSgu4ph
pgshqcStLVVpWPU4otC6NKDZme9bV3KEBHfHuRW+GJFnTdolNaxU8Xezv+mNz9ePqCgQWQhE7+Qs
qmBcaQZPqtLg4UsWX98x0bfqS3q0vgKIISUKE3VxLRDBgCYMDCwg7eA8uq8noyxcfCKHuselLB67
9qjbEDpRX40x0PLZj+y3tk92NOkg9S55HAjNO4BrMXYGaGzyGVNk91GtRsMcRhbAiCw9s0PoNzzo
JxOr/ZPnPuvqsqYddhgVjG2sbUgdVZCNRtEaOKT+M8s/yz3ayDmi4Anvu8B+kXxMFoS4jsbGIncE
+r53B6iwzqF1xwaA2j00pg+Q/34H1XycDxtqg6j4s1k+EKHwVSyXqFRLeiakbXq5fXRlPLXsj+UW
s/l9bjEuVbo+iWtMrUJWvPg8ji92+4bK7Mezs40ZLv1r7MzI567AROz4nZYPpWwqRxDFWbESkgUY
kwF/GHc5JVE/Z4qK3y9qqIjHe1utPcXcXf/ygjCxMcLdTqQuk7JQSwCGtc+OezL/aJPOFsG58lK2
ykDicghLpEZM4j4aZIeT/cT2cyM4M3kXlK9VtlXb05Kraton4KIK43L1I+WRajcl3r7QHN/b9EuZ
DH6k7hDAnuuWeKaZ74zox/VNFNwgFp4aDlrQbEL1ol+st2uUtCZg1+ua7+cUNPLrRLzMUdGAqE5W
aYf9MHu55p5savpLYdzMLvpQw/zhfAZ/B94KePEQF714ziWJHROzMdAsWNCqI2buVTmQO7Idv3TM
rRXusVpB4n5xNXxTyDV8Ikb/3DbJA6V/AB6zVILeoKliT20wYG4/rFJZq1V3bFzinYpyPeSQkrIR
lNCICD4+abc1xgUNu7LsZalgLC/U0Daf4zi6wQGUOOtlaAIzigZYFcY5VfuC01NX1r7G0DEaU/VP
EyUMCJZ4kxNm8hoGiw7bU4EcHYAx3JpAZFo8hKHUO1XrewrcE5S5Kryz8E7tg3dewKNVh5IDwMLE
NWucS6jUXjNrXtHQC5kOGMbd/tKOSHnBPWf/pT1ft3a5ieBM1i2Q8iD9gH9wMcVaqrSyYvRZ+tq9
A03uwf7eWdVe0TVZhVqwrI0lLse1gIyci2pG0ekTuxaZwBd9VE8kKAM3kHXcBVFkuy7O393RsQZK
ULvrQ6gcB60PQEhohpan7eqdG9SS9JrFRe6bbRbHebw6mno2YhwBbO7Dsd8PB7pLDnIQiOBrweVN
wCTQsgJsn4tJ1WiQdSYdhX4nFOXpLkbt0xxvqfShJfD4jSHOByETjfnbGB9reIeazodoVx9jv4H0
sGx6+fIxjGzpbE38lWMZtT6oqIWr9rFb3xwQxi0QD21/UFlEF0hObUwZ3JTigIJxXizNjCC4dDsj
O9BfTJ8x2+WA+HkaUCfGTodH/oukW7ChIHPSQZBqGQBn8jA8s0bPuEarHv2ZKWCSevOhuIEvBjhr
u+tHWvCasDe22Ek8q9OYa2kC9Qdbahf+w7mmhCrmkaFi3+xlteTLpGdrjAsg45yQoqpgLF69dUg8
vNC96+u5vCK3FrjAYSc1qZYZFhrjaPTabQxihUYCBhG8SrZGuHhhVnbt1t0KxMmTs9fAuGaH5a3q
6z7x0p3M5QXHePOBuGhhdZlVuZGyhJ0OHpjaJ+OTXj/O+R+E3I0dLlykut7PNSa/Qn3e5YX3D0+V
BYzfLQLVvyiG/z+7CO4DYGgJeB24s+z0i2OmE8JGcnTf0gN46wJ933wnAfHkUm5iv/iPMf5V3vUu
1WI3RofT3UeW4UMkwVplD4eLiwTMNhpTh3YJlFlQN+YOE5RjS+IqfYPInr1A3Hdf+gaY+N5Hi0C6
JRuS4BfFm+OOU7FYaTV3tAmHpbs1lE+ZOX2aZXyd/JnljXAnKuszvdEUiODp8XOZrV6ff7BhwBvg
ThOh8ahA8qEJ8/nVyIiXjH9djwkXnvaPBZb/obEJUXTOtYtmbiNdmZqwTPy59shn5Qd7aBdengR2
GchRg+IP89sgdyOiW2trqQlhk9nIPMu6aQFWHPT99WUJPwzgdWiygLf5Qutdi7V+StauD910Z7gn
0ny5/vsXBdT3bfttgG/NRkriDFED9xpPXbGbbsc9o6rJj+sz6iH5ixZk32TAVeHGnZnknt49jfKl
iWEyAq0W+jweydS7ZJG1UfmYyq+MO6ex1a0DzfMuxLAUQZ6COcDWT3bxq3o/vgESzrAdSRgHZiDZ
UvbD56kfb5g7sXOJMSA7STrIFAe2l6Pe48V7lHtw18o4ymVr5M6tAm4b5BeQq4Ow202j/+10tTd0
qb86srKS7KNxB9gtxiQfOqPDawodYkRvwyvqj6K2+Z3jrsEupmSIEnhGjyuqXF+d0Qw04+/r30dy
pC7Yj5WUovAzgoI2u0+bJzX+6AueXwUXGMaZEtLGfR8W5c7U75rVi2StFdkauGu1XGunagyYGKzD
0IZ0lrxeJL/vcHnx3DdAYLf42vPgBnGnBKNM+0Acr39HAb6FbHV6bORt24XrQ3RnnSqUuK0gr0HD
aAKf9OGqLz4Kan3EZPpaGlAi3PWgDJZCM9SvQ2dVPOJEN04+HEZK/KhzkAjVejhAIrnNQagbZf5I
zbcKUjG6Vr1e974LdAf/h3De0UfprNEJ99QQlGXQfx6gK4CWyJe31Yc0WuT1n+QaiaLN3qye85e0
LuspJ7jflQPY6jCyjsFOv/zfsU5ZMisIFefGeOfJ7HnoAD5rQkKeoHGtmk9VEV7fRZkJ7gppy2Yt
1pZd9srjlD+AFNwzZTwMgjOwWQZ3f1AbFAlUbaGPp1qhUgJ7PBBLlrXwr0DOGxzurojKdrH1xGxC
VVtLbwWbkZaeTJP4ZXcX9Xt1GLwJ0AQ8ePxI9qaXLZD9+9mrMKlKyIRnOBIVVOej1Fumz9e/kuB2
AmQOJSSCgtylQqNSDDX0YZC89HVYayAyaZ6sKFhyy79uR+gNv+3wvBzQdhr10om7MCYHLc69UfON
+fm6DRYfuEv9fC0m53HGFEdWVWjYLPdoQ3weUddShiByj/QPgjtM2bZlmZj10vg685xUM0ZWGxxW
E1X353Z5u74U8Xb9/n0uAhH0PZRpYUvRkAGlAQWEP5fVYmVGuIjTVkPsjhaM9HN/MkgJiREzHGYr
+K/WonEXlWJQU9F00GHMaeWZ025avqXR7roNccj+/UH4XpGtrd1ix0kbToVf3ao7xStD9VDujaO6
H4PU8DUPFGFHiVXx6fnPZ9K4+FPnSYHWTt2hPFod1WC8A/dDaDwWoBppj9Nd9oyy5bGVqogLstdz
79O4iIQqPbWLAs9b42lsfQ0LtQL3rgfUFsBhuQCcMAid7S0XhNKhMug8IAAa5fKcQJvIdg3vv9xJ
5qtngS7TLJqlEZwEJY/yXocG5XBIDc8NDUBe65d2B6rsffEqY6AQhgyMKzBAKkZM+E5s1Uxd7CRI
osxS94tk3w+nzNxX67HNv11fofCwAWwI+DokVgAd3S6QVFFMhwoprRHdZpq/0tWfElnhQ/ilgKzA
wCsUqzC3uTWyKvGUKyquixiopBqqntjN68tgMeEixp5ZYCfi7DsthltSCPoyBdT4oB9YzdzAuJ+s
FSA0Y6gOiGTxUS64blJL0SK7g5kE4iq18rjQbyWQmvboNenRMDNPr2UAaJXFVH5pqmqjAGbjIX8h
RlAntTLodHp/jCoPalCflm8Md9AchhN5K19if3jVQ+IVe9ktL/JC+CDmmzA/fNk9detp1rKybcN5
2TVQRxm1m7nVfbWMblPt+/UPKPJDQDYNzCm70LrjCRXmtVXtsUGRWXEwC2stXmPU3jRJJoEEjvgu
ZcZGddCK5V8OKryTrJFWhmt/1J1PriKJvILAC55g/LoLaTGMNTL/OXNDZ6iqThlnBaIRD2b0OimT
XzR+PkqulfdIyvmEC+8DGBiiSI77Xmg8s5M3Go2rtFeCfkRyZPXm+rDQofEmFUhKqy1/5VM535Bs
pSfkoWbhzW5N93me24cqGlZvBseiX63sH1Ra39YjSx9dd2RvGoA/FnMpvKSLl1sXCKwX5OQUQKXI
Ca5/c1EFCQ6tsU9ioZfhcOmE42CeZS2tKoSI53H4tB6sx+amDSzP2GHG/2YknqwkKnCAjUXuA+Vj
vxC1hkWX9Lusnr6AjE9WPRJcg0CFgKn6/X8vuEGQ96Nm2cMJZtXDVHeDuaBs5wQq2ZPdn3RNQBoN
aQUGqnaR3Dn80ckMh0KbVFOCJr8t+udONh5xeTS3v8/FVjKSaMpdVQm07kfnnDrkyKvz+borXAZW
JOEAvEB3F57g8ijWOCuybM5MJTDiPJgMEGwvfhQHZfKTOA8DaL/nSXJUL4MbKFQwjgHAPWjLUY3f
HtWJQmMK50YJ9F7bj3ocULuqPGpMO22CbGhp4exeX+Ol76ExrjGVH2gdALDGWTRdyJk3FIQxmfEr
1v9O2/D67wtuChhA7AEfNTDcjskdpyirJhotMEB9Zw/xYt/wVS8Lmh8VDlX5ojy5e6ZuH0Pa+EVi
+tLnt6a5cwVmy1nX0qwKi2P1WGFGVSfoj9NgumdtXo1IlipwyfOVWlzunijxXGUggsC8dRHvjUJJ
d0nRlQ9arxHJcRaZcqFICWdxATXk8RpDaTbmgksYDAZfFPvkqk+Otb++ewLHcPFeg2e8Twbxzu82
WtrgwVOGLdzQUNRgmF3Jhl1eTIAr/jbBA7fLsYgi3R3KMI+6Y69+ymgdFuQ4WxKgk3ApFgBXbKCE
oQm5U6U6c2WuRAnSDJM52oLrT5V8EMGbCkwmIOaAmJEKtnd+uxpda8xsBqUOxQxQd8wel95j2OA2
mH7pv+zvdbAcZKmQoHW3McpvYG+XWdQsMJocZyPUR5+ERRAd67eEHLVdFco5sy4QBuDaOV8nTyqA
suOi9g5M1hCTDdDgxYv47yhoQvtUhDT3ISfq7v/NkOlF0//dMiqdkPjDZOvFV6yTPOn7ZK0AjR+O
5k3pQ2/9KTmgfR3IqOMujxcWCewu9F9gDgw1W4ex03IcFtepQsU+OMngVeldV0pyy0un3Npgwess
W1ppPNS66lZh60L2DDB/bVIlGZlsGZzfU9AWMreswsxWfSNXkHA5fiyT6ZEthP372ULK2ilne4SV
arF22dT5eiRrQckWwv79zERMpiHBWxEOre3pOHljGiSKDLd9edvjg0CsASB7BygaHhlqxl1hLRlY
/yf7la5hihJSPJ9SQ/Oy/F63bszo50cjLCbcGKzPBmYRmFRuVW4BXQM6wCBouW8yrdxPuowyRfRt
zk1wWZKqKr1uKjCR54OfFc6O5o3knrgM4ttVsJTm7NvYWappTTnVodXEXpvdVN0zRCfyVjYaKPAB
JBEgjFIBngW+mbPTF4a5Dl2OosfyMKrHJo9QWpaBZASLwZAqsPuQmQCynJ+hS83IUReracOk9oxT
s4ufWAxnupsUGsn/TM/HD7IGgyiOb8xyn8kZEhczPzMSlVv9qwlu/txf9+lteQSNBopisi6rJnAL
0CyCso8gQWe34vabVWsGCYMIcjwMgKlDUuO0IkC89r5loFleBetN7k8+A28tN5GfYczZS4qggP41
9RTJ5Sz4rgZwfmB8NaCocIH4o3ZXuN0K/9EH6nXdF2r+TGQz78INPjfCJaGqk1CSqjBiPEVPrF/k
YGiHsBYVmtiFvz5eP9mCNyQo1c8WxWWekTIPtHbfL+YFJIzIcL5BDh0j8DQYj4iUe7OR1JpEF/O5
SR76tywJVfMFS+zDKfX67/mBjVnnAIyAPdP1VD/Gh6RfPoqOY4ynZyvlr8rJWkBTn2fY2RVTkzda
/iTZSuaL26rC1gB3T7bpQgBSx1Zmx+RnA3gS0QPM6T6yR4PjSl5DMkcx+Ctzog21KKzR/NiRHwqY
QOrB2UOeLUru4+FbUYZGW+zhS0cjUwM6Fa/X1ys5DgZ3myokqdZ2jKrQIqcUbM/Jrhp2102IvBOn
H5VPaFZhONPgvFNrR8yUtW7zjvYuQ/e9f6p9sh5W39olJzQ3FsklIQg4pqmxYgAyKgySc8HbXeMe
fBDoOOTAsC3oMXRS/2dfhvMThA8bCnQQYWcqQduY1iwu7Z0ma0M78RrdT7+vAQO+2pgKPZVHDTTZ
7YdBBfrGIvepaqTeszvPTViPBQS0/2qbwx98qPM1MWc5u1v1Mkp0MOGhUbPDOM/X5C8mvNUc1pN5
ah8ZvlF2mgXeZ1rEYDkvY6rjXzFqB+7TolyacBlx7U2PtbLuLUNS3Rc5w5mRi1fLGHWmG9dNWJg/
V+V2lTXTRS+F81XwbxQKIQpaJnke9vpTO7+19XNH5r3b3ZjrYcntUAFAwkp2q7PIPthlxQHSW7/3
j1dgWvKu6DVMOYdgnWzwPsFVnu6Lz+3kseG4NJChmETxamOQ83qHWhqIi2Awu20XRH3GQl77qW/F
QfLMWBplzQYB9GK7RM7r+36ok6SERcADzTc2CxBB+qmzA90fwKkt80hhsDrfUu4MFJQ42cRWaHrO
U5v69i4+sdEeZfEdDysMlh8ycI3kFOhcOtaXbp5EqdqARxmj663pD9nfxJBU/YVGUO3DBcrUMfhS
HwXXuroAOBiqRa1749Le16t5X2urfz2ICFJaMEIDawlsEojM+LzZBKNntzbMThvoaGU468kdphvL
klzULIXi468FUhw0MXSw9fHttMJc69IxV+TnanYaydc+c0BY62nljTMVaK4F15clMofLBMUpWGSi
29vQOJnq0mAcpQ6n+WaoXhf9hRj3U/9YNfdmLHkWCAIWVBYhYAPOOQwN8g0aoq99bxS4vZLaWj0n
zx4b4nz8MrFQ0EOx3GEURvz1ZXcQklR62KgdFwpnWvQY2bbkFha43MYGd3Rdhc5LytZR6L1H1G+N
SqAq9AcxcGOF+zIgcTdbQ8OXyY7jZzZoYIbJ9zkccFQj3wqvu4EoPGyscWfVJYpmNSztVYd9boE/
q/cTEJ6DpZa8FS3y7X/D2y0KghurXD7T6fWYUrZGVCHQUGEDFS0YEO0qsPfN/b+YrhFcLKgt4lqG
+hBOM18raKhj5jmLusupeWlP0TH1AfkFa3fIlCZk6ZroMYEKCBgHkLS5WCl3rRTD7BRaBHPkW1N7
469CC9zRg8zzu7KOfTdEX7J79Z3wQPI9BeFqY5nz0RzyhdPAFqrtoz3kRQ/5Tesz9uHoAQ9+DFlE
zxp4MK5bFR3w8+VyLjtas92UbcQQfnX2vKSOEVgM3/PfWeFcdVHhNo4JYgqKsr5HtPKpXzvJa1q2
fZxj1mVvkKJ2CrCffLf7Gy3JfMCpvUT7dH0tono3vpMDaA1KVwamh7fx11TGsh2mGot5H/cCqVfu
TV/m0kt+Yeg2XA5TFoB3TSZZxb4Ed8tszHKvwVQB0j5KYLYcRn9JDov+Ruzn62uT2eCcPzGWAfrc
sFFP0Hus9+PgepVM8VG6gZyjV9NiOxHFlzJACJ2H+V3zwmhUQdO80xJghnNoyDgyWWmho4PbGDzi
jN6Yz++NQYHQpIOlJdVfdvZCFMlNKdy6379/kdoPVskqH/CK6rFIAyVPvEzGwCJZA5/dVwA5xzRG
jW4YW2/KIq/KZGNl7JRceNnZMjgvg/z7rCk6ltGH+bP6Ngf2Tj8kgXM7uh7o+H3jkGKkPH/4qJQG
ckE27W3o4CxiWEnu9OZLDFpPyIqFMQRWymHXDq1nW19LmZyB6DMBs2O6mC9HX5Y/vKnb66RPE6D+
3MEbrH03fneJJA94T/j4TcRvMwJdINRBILeNEAudSQTSlzZsguyY30en3su/tfcMsJZiViFobhZQ
osR4F1V+f8j+NiaMLmue8cOUVONEDuNioNgAOyTqA/xM8QTCsmVEdgoKnXtAEUrjeD1eXFAi47Nh
MAU4fBsT9Fgt99mMHtoa5rK0ofYEXgOagKCUgIHZB4V+EAW2X/wyF58Uu+pe83LMgsvmYQXuurHP
7XQ0Wu5qOFigFZtoJEQgWepLP3JB8qX3n9Yse72+YIH7bOxx9aNS7aqGFf3D0b1Xps+a+2DJoNaC
b3ZugsfcjzmhuT6QNjST77F2CxzJ9SWIMriNAe7+qsaRGmMNNCr1MWzuMXGo4cYM2+OwV4I/qHHb
qmUAZYj2hYP25fYoGPHEsOmot4Ntw6vVrxrIiGakqNfXJHIDwAHg5qYqgHLU+eRMNom6MCo/t/gq
kP8BeLyH4GI1TvvrtkQucG6Lfb/zypRWKajbj2WYYKBGzX1lggC0Inm6Mr/lIgguqd8LYn/EmZFU
JwDuEhc0HvM9IZOnqH6e3ivrQ+mWXjdJApYgdQKjAugvXAi64WHOeXUGOEXp0rwP67nbUap76Mr4
FQB/WSaDT4p278yUyyFF6sVVyzKGd4MK0I/bV6rsjOTHx7/QuQ3O54Z4GmqLnaAe/+3Ux4xEu6bd
XTci2TOXuyjdaK2SuoKBuHmc+0fH3CVAPE9/XbfCdp73g/OlcAlZ5ZSEZBm+jLJAs0P/UdOXyPme
mxY0O1JPbR5dXZWcJaFJ8K5A5t6Bxi//AII2WFytKRZmoVMzFXerkXqKdSrT23Q6dYiyheT9L3QJ
1K1xLKFwdVF5TdPK0IoRBov822IGpZN7rSk5tKKc08ZPIwDhqgJTFHegohU167RxWV6TPFaP7g0r
3qX7fjeEBCPGATRtgc/8g1MMGLeB8gm0yS7UfkDFO3bJCMAu2IY8amMY7ZsSfXWVm1S393Mik00W
uaRhWYiyeLoCh8qtMZvMrCgtmNOy7huKLXs6J7cUE0hmK8krRMVXUG79NsX+lLP4BL5Vzc7TDsfr
KyN8AcIML1UjaCFdg6wGQ3+SnRQFeHAAMqw6RqZQ9tra07W4NrsC9urBgoq75qNU7y3AJS6oU7aL
5CkpuoLPrXFZRWzO1Rq12Mi0pvfD0ocNkek5yExwIRfFvSJuyr6FEFT5NY+wgQX5MMk6y85w8SKt
hnbEZWOoHEHwZmnIQ8neOMUxCuQxeHKS+/k0I5VPToV0ilm0LKSCgIyCxQZjDFzonYzKzEwLy4rz
YzHc55PkfSKKFWiYgxgAzzhQJXPxcCnKok4mzCKN420JeDSpnmJNNrwgOEeMTZAB2gCGvlhE06Qr
7RVcvhSKUwu5W3TqJZCKs6pK4taCa35jibtEBsRgy62Rt/TVj7GEVhy0mJzKL7KjVZkgvPp1/TYR
pX4be9z2ocCWO2qk4ZF6+kdM1w5TkGezl4icw0NwZjfGuEQpmpJ4XhIdIdcmmEo7GYZnd5pvFd/i
6nh9YQK32JjiIl+RphE4d9U2NKrHZDiY5U8zlpiQ7h0X8kpoyyiLzfbOz++BNtwNB+3TGDDqrmIv
A60LzhEj6gMMj6XOF35eILwBsoW9m8FR7JQPiayDK/K8cwPcxzFiB3kIUvPQKsK1u1NK/SGnX1ZX
9Yy89O3ekqSYoi/EhtEwqmOrDghktgEcr25HsYy1DBe7923Iepd4cVQSI6JdQ7aETg9mZBCFuFti
6ZR0HUYsqgBxcAeCEtk7Q+gEFuY8wD0HYPcF1V47QGaSaqQKbdUDQQMbdo9DkDRE4b8jvBdt27k9
zulQKXNTMgL6ZeRfFgXMppWf9JLKlSjcndvgdm1Cxy9u5w5vWj128Vh3lJeJrOlujKBzS5YOQen6
aRXtImBsmMwBMhllGD4ZU6qI5mAO6VDSX3dGGJ8GrwvJzgQHmZywUFTRB30/8BcWmItc4Nu2rocR
XHABzPEQqhgLO6Kw/sP46ToeZvUfqxs2N5j+nPZzs6OyFrXAHV04CiYoVCanxEPV+8Y2RyS8wNIq
T3R6th1ZfimIsNB3ckGwZmnskc0dqrpce9NgKNfGjj61Fb0vJ9tL85u8Tl+HPvtL8tlE68GTAO8C
Q4WECv8y0GfIZJg1PtuY+LrxzAh+QZf4Mr71t0N9v4DsLwmlTXCBd+Kb6XAWzVHBssZdWUpsu73m
gFwiOepfi8f5yBQEHdZ3/+U8qH5yGO4gifsiWerluYN6EL4dtIqww3iKb32mUCGf3eVgFp52eb9T
QbQAoaoYwjs46yd78QBeZoMUMqpBwcmAXTTGWfMJAll8/gQgaZrGoIcKh69t4cUHxqUxeHES/KP1
I9td4TLPzHH5R9xBfm7KAWTPonFv9rbnWIBRSPl7hGYwtAH4vAEgFJ+9q22SIN3Fqrrsm/oGjB4j
yUugywghD/TyLPv4p9ETu+ni6LORIqjocb5jVUZhTC2WN5nPZvslqROPyFzl8lBsbbB/P3sJuTQC
hXI6wj8NNESd+z4NJb54ecq3FtjunlkAqVOFg0cRLfd5dhxqT4VG+PLAeoRgNQyjQ1tMQPXc6H4Z
yEnLmKdvKxBb69wNBEbzGKyz7Pwpym60wwQwtml4SoFFNDSms6UVksMn21HuPhpzNU9Gih1NXWgm
2K9Nsb++o5chZbsklhudbaiagpE9LeEWY/8Dw8PBHHdeXDueLdOCEDyTt5a4MEKTNRkLrcDm3RpP
He4exsg1nLQHbccQQzI6LsnO8aVjs1AsO+txzqL5W6Hcuq3kuSK4Sg0ChBx6NSAkx3Qw54oTulpq
17ZNqMRQovNayxtuVfQ0hkN+NBdPG/33CoAGXsWPX6Zb05wfxlEZVZFS9aFjB+byg9Cf151C+K1Q
XGDSsWwKgkcL1WNW6IWGtUHXUTvFhx70aQOCoUe/9scOZPIy9W7R1wKKEjc3G+a+ADa41RjZdYMV
9TXEp9CVlLEliMLuuQFuy0qiTlXhaB0S7cdV/3taZv/jxXB8lbM1cGc1mlozb6jS4BkRefbkx2bv
mYUkrRed13Mj3HnVs8GxgQ7uwiZ5pfXNpHx13U/1Glx3AOFuAWmCdz9qddCN3EYFfdaaRFdKWJm/
RMnPevxKdMlChF/8zAT797PAk+g0XVYtBVEWJBDpbaN/ub4E2e9zx3O1DaoaLQBvbWzDQtX4szLJ
lJBk+8R5FS4ioGdWYH9jAwNo/d/DUHhmJqtdia1gHskBsT/GgrlCkhVDSNygYJ6yqkeT3JvZSctf
r++WAEAF57V+2+Cyn8zB/M6kYSXUH3+Zus+YKoCf8jEzkL7kj6DSkSp9CxO8c5ucl6V5X+BUMsbE
u0S/fbcIunHbvScBi5qyF4I4qtlAvKO+DqgKn7Nnsa3pQwZaweyWyY+wG2g4qPcziGcAoDrKxk2E
nw1ECGAPwBsftEdbDx+rmBb5AnP5+Np1+6b8e/6TS85CURMyaRoEavkqd99UVqXiLRLOurGzYucI
bfPddc8QnaNzE5yLr7XSJGo29mEEoUMIxx6iNXn670xwgXOI7aWCkgi6ETVo4zrjGEOj/LoJ9hN8
5oZKKbrzqIagLsEdoSxJwES22F2oL6qf1T0m6r/Xfbub4juqS2oIMlvcUSIFmi8zQY5aaYpvJKe4
MUCD0XrmHKit7F4ToNyhrnW2Mu4QjU2ZoOmMDnad+OhMhe0d6ByAMwD9O+aLguvbKHJpcCCACQEv
F3IxwLHYA+31socx9QXtKapoXmG0km8l9Dh2XkwUKZCAcOcGJ1dbqgX7p9qRR+fOi2SirsIvdGaB
82lFz1uzbldUxfpv2XJTk5sE6XWV3o6NLHaLTNlQXgbnhqNjOJVzvLZbtaRYkIb2kIvy0sjcTSq5
tQvlW6WQXUkqyXEVBjkb3CuoYoEax+GLi1rkLLj5qi50P9lv9TNDNLjAya+L/w8XNngir/sE2yz+
aIHpHRVAoBou0UqRqeidZQzI6yMMmXWZl1W1PzqvVSZjIBU5BjDeiHcYEsSGcq5OUSOGnC1jG5rL
V50md8SUteSFJsBFALYp4KIuuv/JTKHa2BC8L01w49jRDUrp++v7JTpDKGP/nwm+659amUnGbu5C
NKM8Qg81OneV9LUlWAjaXDpUr8ASiUuWO0RgOzNps6JCj0JfDcm9l+S9zFDd4Ims+6zEkD/IbiPB
ymDTArmMqmE6ny9PlVoEUcNKq8PKes5bBXZ38UL969snXBhAedAp0QDU4CuYa0n0KnPdOszTUzSc
Chn3isCdVSzgP7/PxYaJJOhCodIbVtm32iW+a5yKMg+sj5MCg2sFU+a4W20EUv5GsrIVghBjjKRu
CePk76UFKZMkxRZ+jzMT3EWEx6kWJ13ahC4wE6BnGBBNn69/DZEJfHMVFLSgSFL52mBkVG1eQ1Eg
XK0fmRLg/3jKLCHVEH1xFS8rqLegS3Nx6dDJoLQvEa2X/kdUPjiRJICJ1/D797knlavMVpwaSh0u
1Aigyr5LJzPIourj5x6dZwhjAL3PVPzYn3H24NHjSLHqCPDAFdIOQGTNM8Q4JPAR4VaBFcNg/0FS
yN02SpdDFMPFFwfZ5iGK4zc8RY/Xv7jofKhnJjinmto2mxolwyBR7fiVel+6rm+t97YM7SO4ONVz
O1ywjwY6KkWO80GVz4XJFAOLvbqk/kIt35z/4O2+scY29uzjFFbX19QBJIaQY1f+dNYg+zj9DHqX
qPtigIgNYfH65MMKSrG1i9FlnP6i4IPRZXmT0I9/G+A57+nkGrNmMANL6an2CXmcl5Q/rn9+0aNN
VTUNOSXrQ1ygTyqkHpNLUKnBTEgcWnt7l6IFUVuH5Z1ATIaFFpXZ0PIFfhgvHHRL+XwG2JOurGKs
Sv1kKjtUfEnIOJymg3NL35Tmf0i7st24dWX7RQI0UtKrxu62HdvxENsvQuIkmudZX38XnbvTCq0j
7u0AAfJgQNVFFovFGtay8wHY2hRpxuC0V2w9ideS3/FumJ2QU7Q08BsuHp3hRDOtJ71QEAgKeq87
5GF/bTdPL9wcBbZB6MuWsLSulED0ISAyCG/z+VNW/edWHljgW9sQ+qABNEKP3MrIcyIXs9zH4Djs
/bR7DhaObWwa4Or7jCMtE5L3JMKCxfpT1d9o+Z3O687cXCL0uoCnBHCI7xry0jQO27lED6CMEVDh
qR55VW2eAMYRiHM75wkyE24FjsbuKufB5Gyfn5UGzDVQp8D560wQWU60AktpQcXn8Kj4dIiLz5HE
U4eJZqK21ltRhzqKBmCew8QDrdx6fqKge94QxqZ6sQcnRAR15sH55QwEu5idX86AV6J7yzszbw1J
xrWGyxrP+HeAZ2NnKpma462hkMPyWn4dTEu4k5DJSRzDMXU67xx3J/rQidyPRLdr2Yx1g/bZDOMS
Dyt1lJ1hvpPE+1yfnH0XsLmeaylslUQpY5F0CHbCPLYm9WCoT+N0DELRVhaM0cqRpYf2uDxnxgec
w0owYZqRqzRr81jE015Ousshzi1t5JUHt/zDWgQTnaRmZgRA0KahdWGpZmYhD6Pq3v4Kbln8WggT
n4zIZxcJ1SMNn0h1P/S8HdooAsIGFTSHA5dLQhPmn140jfTGQMcz6sRHw7ApyTh6gi30AiOZKDym
l29kZ7UFuk6g0t6rFzw7pHb27gyg7wAInsj8oFP4T/mhOqnFoGEVszFzNT2161p6WfrGawioyNGH
D1CF/0p0idI3XO5vmexAl1GPkhh3kCmWmd18r+pvtchro90KLNcyGOsYKNazKGFd48ZqXtF8pWV2
8sZEFfv1ays5+ez9Kuvy3MqmXa60Y0ymaHpxLhO8yAMwn5ambWY/TJTHP2CXKyFMPFtVINAJZWS1
TEzEN21mNTzAi03LR8WOdtggx80+MCIEnpjtxgIOCiYuh1uF1ye3FZLLyPxpeI1huIRNzJVod2lM
EE27annRFzdxfNU3hSVgPHKueN2gb8fonZmvhDE3VzonADHWkEzoHPVEfsYX8Usf282NftH+yH3j
MsdBS0Argi6wX1SGQLhODrnHZz7aNI/VL2GuOMFUs6QPFTj+HEAlV7OBYTkeaOjm3q1kMJcLGYw4
1BJoKw+XpnAT8wZmt76PhC2ah/BSx+wRc7g0PerTYdYwHz9F1px8lv877gNSWhQwDQ9cU3zX0zhI
SjyaMRapbIB2mX+OFYSYPoFL7L4GMcfHb+3IShgbmUdyJ4wGwYHtF+m6JV/ADO7O5cCRsuXo11KY
NSviYYgjmqhLROUi0Itb3SiPFUZ1cvxfJCDWnBWH9ConwfVG7sBa/lou446QXhPB/qxSCK8KDAnK
herWj7o31xaqB+mV9Gn26ntykYXWUFvCaOvHj7j79S9gfNU4LF2spRrNGntdLFmFadczb0Jj2yR/
W8zb82v1GhkUCSX/mXrd/Gdf3ao5Zx23vNVaCeaengtENKEKh9u2CVxD3Ma2OCUvTTz9CPTFUxr1
A3kqBX3yeJcA+ORdJ6eSoTcJM/2AQJxdfbwkhPP9TatffZ/xiKGGZ3fQqijKyw4IuABMOfWH/35J
rVVgXN1UGkKkVmg3AgHRMl2LH+grkOiQLOIWEezpbIaYCFEmyqFeuo2ZWFm7eEZq2GPMQwHbXKmV
GGp6K9MKS7MfdHTnuHNDIqtNdBvNpxfdNHI8xOZjDpNh6P5Rab3gXTNfmy51IOmYjlDf+INLoI7U
iSVnb8UWNP64+/uzVd2R1gKZe8IMhrbp4H9c8aR5s0ts2m+0+M3P/hid9CMPwXDzDK30Y2LNNhXG
uVTgCBIgSKT9YtXj1Zh9DVuA/PLMe9MfnGWxyIV1NYa6WiMNG/VoODJLBySr9/vLt2kXKxGMRwcv
t6GicwqYNM1tPT7P+iEXXz8iAskVEQUQFU/UP00vwdPViFNskCCXTpC+lvMXssicWHJ7W85CGE+g
jn0dmBWWakSYOi2RZUYAUTf9pQQ3sSRyHOn2qp2lMU6h0HoytBVUMrLqRlnm6xSQATgO3/ZXbnv/
z2IY05ZjMx3UAb4hMwlGjJ7MeeAs22b6gBKx/LM5jDl3AKgsihgi6LR3uljFvQpoGRPgmNlXyTZ9
zW5e/kXbNjWrdxf6WSwbrsx9DFTOBWYXXFGO9vSkf6IUMOTiXzT406t5TxZj4mKlgQSrhGl0zuiO
Pyk3cXBPeZCTQ3nH76nZ3jQdzA6YrgNRBv05K09riKkQBjJWtO1eDfJqljwPu23qZwH0B6wEpHUf
LWGEMkDrjnB3qZuXQKZFr6+dXhoWiG6uRZDgRj945YdNozeBMQwIDpRt2IA5V5oIsCwGMk3IU4jT
WwNHy+tD2BKCZC8oHNHVRd61kI4iECm6pABYWh8+qOD9m0L0EA+Ds3+yNq8p2myOWVjQNqFO9+ci
tubSpGaLxHLniDYFxMwfwI4N3KjSCz3yeV/aplJv3UgYMkEAxhyytuxyVYlCTHOK/iQ8aJOAIf3n
v5LB1tDrZYkB+5LgqRsGdh1EjtpR2PnG3RdDfyp7mFRkeTT4ch3bw3i+ioxIbZrYF9VvjoU3HIBB
cJIPvIzO5q2+lsO4vqBeeiGkPTzy1Wj/ao0WXOWKgMy3+xesofR62FOL2SFQnKQj5qjwZhKkU1EF
R62HZ8BsgJUqhFev5whj84pNBiDAuEfzYt1GQB8YTkEb2lqnunnRci6qzYrNah3ZmroRFuWoLdgv
4dA5TXuMQVJsOLASMAYt7r+bxt7ygGuZ8p9nqxB6rVkM9LGCclCNLkJewYC3foyHzaKo6ysRjctD
Vlm6mV2FJLOEDjpi5Hff3HmiGF9rdGTEhBtOrg68YVU8juDISKrEqpYPvGTWa0ZdyMqpa73Uj90E
nUTFa2tHN2yD14S37fPOZ5dQZVcysiqfUtz2g0tuJczVAUHOVu+UEz1PoSMd91du0+ehTdoU4c3f
j9U1eNRMfdpU7rJgYrm5UDH/Yoacx9nm9lA6KjgktA+w1h2UaqLWIzgFMzi9SjvKUmRl6FszGk4X
wabbWwliTHoEFvGilVXlKsUM3NpgnA5RrJrukBeJO0Ttcy+gwzDs1Pk6WibR/8BaYmQVeSTKxMDm
t4k4CUaX4Zmrg0cM2dI49YolVK60WuDcVJu1ZUwKYn6VDkQitfmnjdSL1HVxrFB8Q0Ao1I8UAKj0
g8vsce6tL29DmH5gc1Z302GshDLOXkqzXgd+HahS9IcwOujjw/76bZoJbXAGmRjgqNg0sFzPjdgt
AGrozKt4xEBF5CKFI8wKx1ts31orQcwJK/VWkI2qwxTKAxhjMYGVYKCnfSZAmi8dkB5x7GIDtoRO
2ZwVY3YrAaTXKNZgB58whAgISr8djmViAe3TliEvs+fPpgCMAo6e9LPvbsuVWGa/+lrX0iVAd3IF
1JnyEDe53aV3dWQN2kcKEWsNmYtZbqZaLGWs6KJdA+DcisbjovE6Ujft76wP2yYSTTLWUQIKlZSI
FlESa2itfQvc9IYrCUy42aiAric5ojGQc7toc3gBe6SVSM3tvhiOoeuMm4qB5xHpAm57GXgK/Wez
eBrK2WqiD/SEru2OfeMs0yjUU0n5ngGX2992H5hU+eP7zLWbZJVWEQUGlpfL9yIbvSQYOBcub8+Z
C7cXJikLZerRaRkDI5KJ8bS/Gbw9Z5wB0ae8E+jXE5SoTdnqzJsl42ixLQOIReA3xSwhmz0sEf3I
XSii9Sg70gqaujiSwilDbq/UWQazGYBfrmMhHrEZwl1VNE4ZTBx/wtOC2YuJVFkXEeTUhma2c/nY
THislxwh22fDRBMgGqWNd1BzDRLf4G0zABQszReh2Pnz9DWRjbss/sB8CKz3LIk5hUAByfI4HsAn
X1aWlNzKC6cPa3NHgPYK2EaKrsj2zcmJXHXNhLeeXNvE/JyYj/uWu+nfz99n/WGXhBMQBeB0Aclp
h/IzgZ/X+9zqI2vhgc5wdNEZz1hJvdSMCXSJtMdIUg9Cr3POCE8bdjuquU1GA87ENHJH67rQCoBE
WTfhUSWvYdq5+4u32a8Cpo1/dod1jmo+gkJigTyaUpPd1g6OyhVNLIAu80OGYNJuaeBfo6v9z2hN
Lit50lIk26Wm9zszt5OOR0W4eTYRef4jgvFi6M4MdNLDForgxYytJTatduE02vBkMGEMWI6yRQow
B61Ij+Z0OaqBJYQx5/zzhDBBSzGZUT8l8+BGxE3zrwEAVbufnK1XtgKj1WIx0YqqdIUsZmgK0Xpr
8WTMF9QPpqvb0qkG8bN44EVH9De/C8TO8tg0amporRiaODydeDNl99rwfcIl0Bn3Yqg7Dbiu9/Xj
LOGb5a8ekHXeF7nUioO7DJbUx1Y2Ihf4eV/Gdgy90ok5rkKngy+5Bpab7EseBX4O7ovEnt4GNAp/
SizM03BE0k/uLSPd1pVegpkhaZvAxvHkCXw0ICJqR04fsBN0DJ9bsaJ9Y3vimAs1r/oKyLQAM1a1
cnQiZXoyO9N4HJRSFGyJ5N/apQf4hWK8gkKwUJwalL6cF9em4eiE4sKYuviOx7EeSTFLIQHkhugN
wotcfcqIHyvyoUideHz9yPqupDFbOi4VpuQCRL/S9ehSQIDpGx7ReBQBnuWB15KzeaGAacNEu7AK
7RhnogPkAB3/uH17jBNEoYxqEMeTbCfVViIYV6IM8STFGkQMnuIVoIuWypOANLKv+5gKdvpvfemE
tc9Zxc3Tt5LKOJdRBOp6PmE2GPwyWQ60yMcIk2wURtloDiK4Hcy74VGxkxOP9WU7cXSWzAJHzBFp
MDlBkIzPbLAdUJSk0o9ttfMpUGDl8+Act33ASiATFCwE73UMnoEt6HLWHQq2QCF9up+1/IsuiDsI
vb22lMkaWDC0k/ZPD9CPWp/MAjxAr9d+0VyVGLud/jvGPOIl1E1ETNGhJY0dTS7VOS4E8Ki5CTr0
lcAp5Ynnybb0APyYBqIqgrrqu3nARSyktoNlqlcFGmUyTwSrtII2/SG31N7qHcltfEl3Oaa55U7W
YhmPhmS23FUTlo+k4L5VM0s/SK/0qGdO6gs/6tJa3NIDYjCYKg68Do3NgGstndm8rglaMhVIj40z
6Ntp0sW0W9pvgIk+LhHY1jNiLYyNhxZVEDo67zsEs6UbFLX6Z6v9nEIekMKmIJo6BdU60qgsxEEY
ZKo0R6iAzI2Xpp+a6NpcridMSe3v3VZmE42Lv8UwvnmpAj0BhAZaaKp7Vbkw58wu5Uv8q8bbJL5p
jS/78jYtdCWPuWunsI66VEJ0rMFJDhreq3numKPh7It5C33YS3atF2OSGM1vq1xFbzqglzXxZ42x
xU61i/4h109TmVpxc4dIg3MzbCuHJ6aOEF9+x5RrTBpBNhp7VkS+1v0o4oMUcV7jm5cPxoqRcabP
2HfzhdpQSIHWY8OMK4z+/MIAKwVrAWiD6uUeANQL/0M3gIYHBvCXMXH4buCwa4BKZtAO66S3/4mQ
4tLCCxRIRbHHlUcd/LvdW8ljbti2K/IwHxq8CDTB1qcEHYay9hDpg2UGzUUgjE+z0eMln1rEiJ8z
It3vm8/mRq7kM3dtmAyLUI3olJvy0opjjDrVF4Ue8Yx0X4wm0khxFXiGU97k/Yz0TTJ7IEyiwy+J
A7Qu3Vo0K7jOPjUWZfbhhUibruW3dtq7mchcCIxOxC2h95oT16Mbg55GzcqnvhG+/81CaiLjXuK5
xXSVWWHouj0VMnAmPpU8MPzNmsXZOGGkf66ikitxMKvAIOuecCJkG29uoHcXh/a5c1UPAa1DCd95
iFObUdFaLONh0AU6hnlbIXvoK555EZ6G0IpBJW7PoNaaDybvnuMZC/37yliGKiznrEYeThJukfjJ
hy/p6/5m/Q+VgIUH5wXgG7ZQMo1xkxUUebPX3owxB6esJfygo0viQXsWOemLTTtUgWKrSRi/ewfe
GMekHQwTKzglwm3YXyZh/2VJDyEPSmtbr5UgZqtSVFbzkmKdVCb0UtAsI9hBYQ1ocPo3dZnNnVqJ
Y3ZKV9soFnr0jIpIA56COZ6Rz6gNt+7UD2ROAN/9ewWZaGQYhLCoRJh+0ZE7pQXBSqNcJDnhOKpt
hRAXY1gSUDGswxiMdoo6GQqpCY5TeBfGDyL5sW98PBmMp2gjQZ0kA+adIQnUOIN5o2vevohtezur
wTiKqSwAt49rxTVyBKLSxaC8yNrnoPnvjOyUq+gshzE3Qc7nBfwY6Bmu7GT51rTepPNqVttxwEoI
Y2Ql+ArBIYStH3rLeDF8FXGv4Krf+95Sr/VT54de/G1//TbD/JVIxtrmDjV90sEMpGR+6kE3303m
YqXRtyES3FGXPiHesvZF8qyCec0X9TTpOb0hexlU65pdtJ8IGCD2hWwHiyvFmHAjqsRI7+m4U99k
VmV8S9PMCmhBP7lOu6/gmRaHuznlFOuoFbyLcVZCmRhDiIg6j+heRsvqY9eHllgdOWpxJLDpQWIM
fWUAHNRVX2J0yNzR+IL2CeqZo97RWn7Kjdw4+8WmCLU8X+Z0gkvXxc7OAuJLCC16wgvveZoxzoIs
plK2GSq2oxJdtZV46jIetA5PE8ZZpMGgRq2AQyzWr4l2tUSq3cyDvb9FPCGMpwB+D1oWSuyQEqtW
oHzSgJaXEN6TYSvhuPJHb20Eq8ghB4TxHBAaqbSdRWDiCPvCsrCM8hk8HTbGPkqU1mPetBDH3b7F
bSuxiMzbQZsQxHfTXNuhtFhZqH1tUTBe5pJj67yFZPzEqOrCFGVQMTO+Iu8dhI/J7PzdXjFOwpxK
gdQynXbWcrsW5kttvDa72d2XwrNsxisAbFYtMjo/ESzXQnuT8uBzN3tGVsbwNmu12pUiEcTRXCAg
fDR8yjgH4hncG2gaCazJxxPSEY4jx9VxdofNZcQ9uqZ6ujtt4YJmfJH8UOEYAGfdZMYjhIDaAjMR
1JqSYbK7pX5Sg+Hz/t7w1GBcglqoRdCJUGPKvSS9JcQ3Kl6Wl/7OnVtBZjyCLBWzgv5akDi+tj/p
U3s4KJh0b63OnS+TE7r39nXi2gNVemUPYTEtrYT4BPheloKGUHT1Ro58A4IR80qyQzu7JYd/MQHA
05OJJZQlLJHPHuFeX4AXr54UpNENJxc83S+A+lAf9tWk539vWRn/gKmdeskrxBGR/q2R7hbzoYyn
wxLancgprfCMhHETo6TnnYzhc1dMH7XlsEge4RFZcBwr2w8odXMmpBUca9OOlibZUxpaiXJv8nJN
nDPFzriDs6BpBQFypvAriV57/T8zvf8RJ7OEpYkON1TTJu+6vJjb0ipCrxSe9jeesx0K4xdwKUj6
mKCDd0xPaX0J7pyy4KjBC8XZLhwpSJSqnbDl8y0m9JtjeZv7gJUDnPyr4He2aI0H835fre2k9zl6
VBg/MaYpSRGxFi561l16eMoRLtywJDAMV6P1l9IYJ1HLdVGXLeIttDNVl+khATp/FLi/8BN52T96
xe2cVYVxDVrcKXNSwuwAZ3+UDuQ4YzSIX9batm5UYjDHoIPxlblpx6yrtVDEfd6R1ivk+ikjJed5
vikCCVPgYshI47PDkMEohE0f4F1R5fptlceHVue9NXkiGHcjkKwh4Ugj4Ua38v6+5DUbbR6glQ7s
MuVdpAcFmmfD/FSCkTEerEGX3X0D4whhJx1ns+yUPMaWj0tvNXPut2LizVHECRJ4Ypi6ogYqSzKk
Mt7M8uUwfVdRh5MmjsPZLF5q5wVTGY8TgM40xdgwOpoU23ih6abEaw5oO8pGR/ABx+DxYJW381sr
kUxgIgxZrRRUJG05+kWuq970nuCj2nbBA07YjhhW0hjXA1DlQpJo4hMcZI5sg+HcNT+VAKDQr8qj
jNRne6h1jgfavPJWMunOrqIUVVBiLUigIXrhLUP257a2QEhkKTHn+uZuH+N99KqohDxGPCSeXl5a
2wPTua86NCqJPe0v7ZGJSvA6X0YjhFZS/GIm3lB/y/u/1YdxEHWq5+owoWCJxLEX2dVd7pOjaQPL
y0OOCGAlHJ/H2ynGXyxVmpohrU+F7edY9qvyy2wcjcjbdxjbd+7ZIDSmdFI3RpOUBuLHdH5rSADw
3jG4jB9qZ7FFh3wpfF6zHcd5aIzz6ITQHPsJEoX6YC5eY96UNadVkXeQNcZ3pGZuhoZOfceRPs5q
HwM04jG+B3rXadFsXgKec3mw7QKiHk+9EkAlfbkR+6s+4O0SNa53V/lqlxhXkfa5HKsy/LpxRWZb
tgVL+aJ/Lm3BVl5ocaYDr+rki6hx8aDteaoxDgOAta1eNkrnTsZDDZbk2t03QJ5mjJsQCdBVNBGa
icVsaZ1LpLuqyuyUuKP4XKUcaZvPl9U6Mo6i6zsxr0ts1Gx+AQyrKdhRdmdWtib7+2rxlo3xFnM+
dunUwltMEVICQM1a2u/7EnjHiPEPUluMWTTAxKupQHYcs3TgeKpnjhSOHuyMJeovcSMRSMmjxhrF
nzoPHI6zI+zoGZlrOWhpcgvNL06QoyyuCjdaJVj5kvp6FLzsr9omBM4qqiCMZwjiIeirFplCeXCK
y+pIZ5Zrv7uIIgvUugDgVD3TH34ueLH/G7ZO3noyEYZZ6NncYY7KlcSbCvRBIcfzcayCUPmr+x0w
5oskFFBPSlu/TBawDZrAAA84l9O2GgC8M0UwuL4D0m/F1KwlFeYtxQ8Tapt6wBuN2b7+zhIYv0DC
uk/KQKZlrMo3eztBB2IrE2vkoafxBDEuIRvMuWkVPDqDQTkC/6YC7Ndkip4hcXzP9tacNWJcAsYE
g6wXICid8xM00crkKLXevn1vAlGgYe33zjBuAXPXbVvE2BnRFy6EQ3NZlBZ92Ja+ehQly7grHim6
Weq0h33JHJNgiyRK3i9NV8FT1PMVpfqSR25/MT0c72/B37q9K4rUTTLMEUQ0T6gpHdITQhUP63mk
7LBgjuL48P8RRZzlMb5i0hIxHgl80/8Dqpa2AQhnK7Moq8t8+FgUexbH+IZmSfPETKGeXKd45HhJ
+1mPObvEsfa3cHDlH8zGFCdAj9VuGvROmFszpvQI+ZbxRpF41kAPw0rOkuiRWeTwc41wmsTbiYel
zzlMbE0kiIRYjAwcJpK2ViQ4C1iShMTZN2meEMY16HNnkqmfENZFhpWabjnWtmpwcvrbO2JSOkpw
rYBV4c+VUpYe6Y0BcX4LRPXLUi0qX1C0i3rSF8uIx68fUeksje7bal/kJhuigV63yQAO2s/pU9L+
d44adMyeJbA735uYqBJN+mz/rgGSPrlVYleWL6f4I4DKa0l0ZVe6zI0WkplAklBcV9N1xgsWt7f/
rAmz/UHeKdqkUxsOLyrlQAJQQjzvb8f/cDFnGcyloBdZ2MmjioD0RKc0lkNxIEAd/8XRy4vleabG
3A3pVDdFIS24U+OHQLmq0ABQ1pOX8rJQm4efoMMR6DYynd/7c2NyMdMWheLYyvNplr8UxORkMbZf
rSsJjGcWSj0d0E0PyFPjujiaXulTllO7LK3oq3YKwXBc2LxGNbo6726flUzmoGqj0JQjdWm9mIPg
dP7UktCW5eU2mRSrQhfuHN4Ies+DltrctJVY5sQaxUBMwCbiPJHJyfXLKVpA9HM0QoXj7biLypzc
rK/ntkkg6Z8peCm3cInrD7SkiUZm23SkkXPHbp6xlXbMGRZgg6GmNwNQnjJrDk+LeTObHA9Lz9De
xjHnWJzUvjSSCGxpyXFqfKM4acbXYHKGVHK7kXOiebbPHOi4UBNZoi/MYvqi5td5Z3/EYxDN1IBC
CM4xlrVACMLY1AQIQKoasFW1naR2cDnZgo+hz8SSOPpsm99vcWxYlxlZn4kU8HCcQQ6o9FY+zoVF
eWnhuX7s67a9dmdZjN9Ay3fWNASX+iCcxPDV4LEIbHvb89q9/X11Y8htJkRj+rZ2gyPh5TccQr91
6iPNJvPyuzxtGH9RLMDq6xURUKeoOkvLc82Dc93eGhMzDSZARiR2QmvpF1EtkTtxayRMiugyyb9n
mmjN0odaeMhZEGPTSVd3rSCC6gevCyv4uUQj5vA5h3TbEZxlMHdTryWBWhXYe0X+roTP6uRF03Hf
vLYT7mc92PmrTCu0okhx2WLizKHk2OVD71N8f1gcaMBt+RDeKd/3hW5bwW+9WIA0JUe2Mw2xSZ3x
ECuvfcYpmlLn9d65nb/P3IRdmfd5FmLdDCH0Z6P41IEau9EnfwAqbdKovJuXY3QGY9VRXSSDgNkT
9BvMGGGgU0IC6LFvxJvwqF/h2QxuwJxXteAYh0EXeXVup8ToiiaQ8aiNbhGwxORzEj/u79P/uP3O
C0l/w0pGGQ151uQwDrRsX5qvFN5wriwVpWDiiYfO5yMc8rSiS72SKLT5MNcjTCNVDStWb7LiR/+h
pMPK5Jm7D8OGgdgn8HhTUVkyivbmYs883jmeTTD+QderMmiAzOIa5KKdSqBnNJZWeVnwc3+PNhcM
gI0YCMJMKpqv/lywUBb6IlOgTN5/XYSLGPGroX4kIFnJYDYlL8omAaYm3nzGchjSxZdBJVEJEuca
3zy2KzHMvkRDVPbAqIa7w5B+RxIrmAY7DRbMLVtxyEMt3nRCK2nMBslTUYhpighIR25TvJd4ODO8
jWGcdxunyQzmS0C0y5jFVMK0tYW4Kq0sm0Nn3wbop975u7MqbL2qGIGhIPeAasJj3JWM135MnQU0
5XNZoTJcYRQhaA9KbXLMgrOCbNGqzMDAibEDnFXFSwG2yns1c1aQLVgReamqVkbargT7kPgVVlDJ
X/ZXjqcC47nDSGpDQutuunk9T5+4rz6eClT+yp2VM4Ya+sKkJ+erVB5b7dsw3e+rwBNB/74SQYIl
VCt6mQZ5ZAnt4ASgcSW8+eLt0vXKxhgf0AqwSJXOcpqRlRxpt3dwE9yDc/1XsdfIrZZXXeZpxviD
Roy1us+wOeqVcD15v8YR0Yky2MRqj+Wx9syjwllNeur3jhLjFcRMEmSB0qJ0dXTZ6KGlKjg/UoYZ
51QuaqtSSqssUx6ACM8OGWcRlNISGjThLqjuMn2uNE6bNuf7bMlKTXpStiOO0igv1hCrh77nQU/w
RDAPFZDLa8jPwRuoaWdXMlCDO14/6bYIsNgDgMGQAST4p6kDhHuplgWFnArct4pc2UP6bf8w8STQ
v68P0yxPXU8fklOqx8cg6gvL1CXF3ZeybdhnPZgjK86I6aMAeoDh417oAr+bqlNtxh95PuhnMcyR
RQY1lRcTnkFeMkcaYqtIYmf+ELMEWNd/7wpzTKshSwdBwkWHCLg/FOOEqmjQ1vVfbg1zMlWx7KIe
UOxuWvyY4i8zr+bF23rmCHboE9NB5YzM5uxV02UTHf5q09neeLkXwCUAfm1wos907lhwgDKSefGo
f94XxFGEbYgP+qwbgcsLQeV4kQ2xA4L0474IjgGzDfFZUgESPwD1YDENj23zqlbkrtB4WT6eFOa4
11UTJglldgcAhNODJo3cRzoPb5K3WsyJN5V26kpa+y4Hwxmm+M6YE072f3uI+HxCZOa8h3XZqQFt
286OiJTc4EhOKpJUIdpvQDu33P5qAJt5YTs93+/vst8HU2bOf6zr6qJShipFJCCV8UeSXkjqaV54
8HfbDcMrBRkXkOpET/SS2raWHitDu0BAYqnCmDmyOFup2t3EFbnSm94adeEScCgS5wnO20XGOWTN
DKSqDLuoxKV4ivNa9aau+rFv9dupspWajItQhqQqQXODW/qixhCf3/u5D07szJLswv0Xcwwcrdge
+baZw0xSsKyA/JIQd3xukZkR7NfIsMUn4nUPocPrsOOJZG7xyQjLIQtgqnV5k3Q/apVzFugSvbdJ
4EKB9FuWZDb1QxZl0CcFS7hgKM1Mf1SoUQgYax8lZ+mfB/CetAUvPbyt01mm/OelHqHsmsYEfkSr
1J8VMb8DRZljf9S+9tRiXBXCb0lNU+xUXgG6TNQsQf6JIVpPzD0t85Xgcd8Stz3jWSOq8SpM6apC
ANk4VrGQf2qjcqUnj5pee38nhPFaTVqrcyHjOR5Lz0KR2qZ8r8S88VjewjE+ioSC2o0qilbN8qmM
AysnF70BvKnoi0DDiP7nvk48U2Acld6KgWwGyNSVi5slt2Jyv/99+nP37IDxQ0iYRQnRNJQuJ/PY
ZLJfNelDKI52rfb2viieDTDOiIy9IQWtALCb8l5ZvLa8DwuOBbwVMnbUYYkfEq0OR50mfopL04ps
6dAcNF8CG/OH8Cf03wZtMm5HLfq+SkIok5EDbomq+CTz6Ao4W28yXqATzFACXxgqROanMH9OEs5z
lbMfJuMC2gnAelILwnnU+jHBd51pmhfwUpc8JejfVwdfnvugCRUEqXJ7KWafwuDbvlFtZ3xXG8Ec
+iSpwDoz0zfD7ehSFu7mQv6O65oW4EtnpM33vCc358yY9O8rnbJ0ClSxRiKuKSdfVktPEa8lTbbj
YXL2teOtHnv6yykmEIfHfVVZYncV5ZxOQ/qBd+fFUECgbhiY+lGZM7n0MgBOBjC/xGr9JASKO0fJ
5di+tKNyqgr9YV+dTYs7S2PTfs2QSSAKA8G4QJLLSRe9uZe8Ng8O+2I292clhjmb0tQQ0nQK0nyF
Pwqf+yI99BWgfSLO4kmbscFKEHNCiwwzmzVt6EZr2QS6tcgOF3id2BXc9jk+EsxpLW7tEEv2+Ehv
vMVkji94BoEPIusoiAPVXFEyINFKzpjxiFZ5YpgDbNR5EIHGDGk08hB1h8BAIkPjmPl2v+NqIemP
WJ0oXaizQKTF/baxJMlST6pb2p1kp37tDK55kq8p+VZ3xe+M56nHnGXRQJ9tW6MqOuhHpfYF4ZJ8
BAFbWynHHOIJJYK4muLaTVL9Fcifd31HOFfrpp9YiWBuca0KdWWgm9QVpadXw0UX8PaId6gYT9Fk
RA+Anwp0LgUNjdY0ATVOduoPTfOeNWHzfkaG0S3MfeBenW/K1CeLYHfDldl/2XcRm1HcSgzjIqJc
iIxgxIJVXf7Y1cqFnBKn04mzBFVjARPA0nXeSdrOSANHCklpzQRYOWMIldzpy5xUND0snmhyOAK8
mREhIY2JTrDOlJwLfnvLzvIYq5hB22Q0xoRRp8p0uua2MUNfqx71hvNE2k4XrBRjbAMI6UMzDDqi
rqf8UQfm2AnDnVdvWM+z3VklVhPQUpXPo/zgKMhmqIYy0YoQWWKwwAw2PF9dB3YTXuU8yKxtJ/F7
IdkE1ZKU+RDPAKdpixvwI2vdQ/GhNsXzErIJqkAPA9GkLZ1Bc5mjEc74oprevs3ztGAujKZSBLWM
CbpGgyut8UX9mPAak7fDifNCMZdFJpG2EQmwjef0oDQXaJnBuFvdXBAehch2Ame1XsyNIQxJHg2p
CfhYlHZy0Dd1VuuYfucLDo/tmGdl9O+ry2nWJFmtKNBFV4+WkF4W6tMkPRe8Zmve9jDeoSinto5n
1KtI1l4louA2QWNrrcmbyeDJYbxCEkl9IVCcAWNUjlKW1laJIm9gjhw8O54cxikoZVYJGChHn46S
ekn8f6Rd13LduLL9IlYxguArw07Kki3ZfmE5MueMr78LmntGFDZnY+x5ODUPrrNbDTYaHdei3pJO
H8LQlHhyiRix5LSUcKo6gzqJ+qDprg4kn+qP8HTejE2EZkgQag0phwyak+tw+hhF1F2IZKdpO3Vd
CRGCyRCgCQrCVtydCjwyxv3APrTT98n5mMZPsXnPyG1kSQJY2dkJHqFPimKhNfzanPia+oAORTNJ
doy287OVWoJLSAcGxhSGt6HfKU8RL0JyxMHMo5iUuOaIg8uLbAVjMxoC1ZpKwSBNQOf6/sLamjZb
DuPgeZgPHab2kU6NRK1Nn7ASIfgEzZ7rLjEgYqw/DFlAzDEYfyZEcS+7bJkmgk9oCkJzyjH67Pao
qz/V7NPl39/+Ois9BGeQhOCvjPiwJoftND+mu/rFADKVy7zpqB6M++ab/eOyyE2bW0kU3AK1J6cu
VdzXkOy0evL6wc9aGamkTC+xDtTknUXiAQfXcRRstKgPitdgwPvKhGrxobhzjrL1YX5UZ6n0m2Ji
RciezBhhHx+f6Xo3XvhT8VQndws9TeYjlr0kpiFVUfAX81gOYRbyQiSYfPkcZBSMVyAxxPZj65pX
zlGWAWzHrysNBXcR9rqSdzGYSaoi4BCLUZDcqE+AwODISP9mWH87wXYM0zSpagOXRJAIPmZcZL6u
r++xAY5pkU9mUO+mn/M34nc+C+hVHrnZp/FGOf7hLtxKuOC5qmgkEysRPlfsrtCuR9lm2it61bnF
vGkn+KlEr4xUMWAxYdV/7To72YdLdsMwg+daVK28lmbgk9P1BrRilQHsWbBEhOReJ8VuUB7sbsz3
LG5TrySY5e3z6Hqse/3Q4YOo+vPU35vA4I0GYpzSaYwlz+4/GMPbHy94wNlW1CW34dedgz3vOLBH
ElBfR9EFqMO7PFB82RD7tjN8kyg4Q9pXUQRSWLz0i+knwKGcYxmS4nbDbPXNBX9o60WuKiUW5dmd
8Z2eun3sI38ZgGL8iuztXfaFUnGCM2xNDFqWDt78rHX/ulEKRzi4VnecsVBGkLPtev8+QDG3rpsG
1SokGWjo3yrKJ4Vc6Y4k5ZRpJG6Cp2SKojqB41X3ZG/vwK9b7sh1deQwZqT1ZKtX2+/wm0qCE6Td
WCwpB2EddeQa5Mquk92I4cX8UfKluKe5cFeJ4InmJbLVnDMd2E+8ztc+Aep1Xx+KI92B6hG7+xLT
kH0rwflMGihA9RpbXipgUMpgGJ9oe7ysk+Q+ifjWsdOW4Nih6DL2V0l23WWSoXbZ7wseQmPDpKUN
jBuDUY1rVgVguts0P1zWYrt26KB+rdr0FVrqfbQXZovTayEcUVq52g5d2YMK1H/EmAkYaAx0uUMv
P2R+JM0Ltz/Rm2DB9vrBIopj4wFOo+su/KllIHf+k2SNqKBHoSAmoro4iBEqaUmjqByCOFW9WQXj
zDJ7SUqCy4fIXado3eCXV4lKwMkC2pf3Z7iQCOy3OqY+iwzrQV+mtnd728ZeXOQujuSDyWQJx2aQ
KI5ZgVcPqa3HetCmMreLO8/JfOWPyEzXignXVsnbsHZaHkC037TpWin3lw9uK2uzDNXGRBIITdUz
0mWWojagmOg563uOTzkfwkNzBIyHl0pu01bFw9ZAb6jq+BT6WSwE6LS21xKehBrJw0jafT7oQUJL
kEEUfjl/q+vS0zTTVZf2utVlfeitcPOdeMEhdX3YZz2fDu9fw83cR2Gi+umAi8w+YY8esCKu/eHy
4W5E1LZFdcO0dRW8DOJqFNqSiaNXsEqq3k0NcEzpbYqSSJq5KjkmsySl2wo2IQ7cMg6addjiFmzF
nnvdKhdg44Qfl9ZFUyUFXVZ74M0InrA6s6u1u+m7nnvm9+6aoy/Imspbr+e7P0E4ZGVMkkpL7CYw
7prn6Eo79AfcSd1V/XYf+bJbvxXDAb/e4dxS2ETEeMv7a6/0eDWpA40nb06v+R5QsbcCFntV7M+g
e5NPCG0ht9hwmZToBrZ0QJPyXmRJCQVHX10ETunmx+GgDS641g6NF/vskT4xr7hBbQBkgf4Eogqg
N8rwJza89rs/QHiVMISStNiuQlRf3dfdfmY3vQxYb8PDAUYRr5qJ3Wmqid50aprCMUmB08yfquQw
kNBbvmht7SvYxb18RTbin3eiBGeaLmZO7bEGmfcUeSYagK12MPLCHY2ny4K2jm2tk3A5qqEbMN8C
Qbl9aOYDKT8vsvH583jB0k0w91INjx1eckGEY2l5n5lZHdChdyfjp5VJgtNzHd4LEG5XP9pVnpZR
D1zFGzXEGOgxziVFz/NP/16EYN4Va1DgyPI6MJdDGN/ozxZ1q/BGUX77c7yXI1gxS60QK9eQQ6wr
B4PSKLMv4/PlT77hjfib5lgoolEOvS5kJ2OXRWYYGQ02LQnovXbsYPpgLxtBc5f5zj31Lsvb+v4r
cWLNJtMbalgjvJFpjZ8M20ELkMiea25D7wOddyqJRZqGmJORzXkfWE+s9edr42Dfqp8J78HRT+Me
4COpROSmVg4oXYCv5Ki26GNJiMXRNDOLYDQHw+tzgOUpZVU8XD67cz9gwd+AAcu0bMMi4pRiT4rQ
TrKwxDwrDYbhMR1/NMttGFmSb7QRhYBuy+HRIEoy6HwIT0aj93obLQSuud3RU7kLfXr9mh/HV/Ve
lrBKpQnuralQDx8rpHfYebwtMIc8eta+OepuIqWB2rJ2AGGp2I4wMWd81p1VEReoI6a6gvlT0bkY
QAAaRXbsCVaKay/5A0g+C0shGgXyFihrcKDvH8IuixGLYwcuoFXsmhqwKGXLsPwXBFs3HVPXVUMj
yJBFIGabactksBTwXum1ql+Zceba46+6u4/1g2bHQZxJdnY2jPCdQMG/homRTt1SoJg86s+tWeyT
JPtAq2oHxkxJ7roRuuD4bGIR3VE1qomPRYu40FpUjIqbN+Y+OnBWRzsYT3zqq0DpRAYbsvF0vBMn
qFZgLh2NexgiNe3AjGu/TZ2HbKglQf55xAutHGwh6ratIibj7mvVaswjp4uoysvWyQ8rnD9NyvzI
nAnkFDVJsK4f+abSyRB4Nj4bsPQc8GQSWKMhhitduWSki7nQ9jkEXYTGjmCksMKfl12U6Agx8WDA
CKEeBe0ntfjTudLNysMcqA2Y8Zm1Z0O/iwxJKHRWTn0VQEHz+f/MTIKA3ooTthgoBEynxVsCTkU7
RYepc8sdEDYjFzxoR/sW/TXU8oq76AkTLO3HBO18xR1ljRvRXvjfYoHDC04Zga4p5u1JvCyO04cA
WyDLSz3Mezuzb6luSuxF/HRcDAJ4kCuCpQwxtRBujMCkb8yKj+8x5YOZF0eMe2D00dRdWkqZ5biz
XfsTLgx0sBrVibaRgNpZGTdJXCFj/2TfNbcl2HMSz8JR4zwVX+r7t+yFWoRT0FKinb00JI5numgQ
l7BD84tXR1O/8NQnMrid4f1F2CNbCdw6z7VM4b0ZqolOmA1CObEvwaZz6hXzhJS67z///l2gIA9z
qMmvnnjlmEnGqW1oFTTsjlZf6vT5938fWaxqqJqpAWlduAraSLBRYhR9AOoPrxgcN0l3/00C92Sr
20yzZkwtBxJUdLuU4aPFgssCtm7QWgXhfWSg/IxiUoCh3mR+bMV7p2BeFskgXs/gRLhV85xf1VWk
uucPSa+GCUr+SAq84RfLvUH/UB8H1P0zTyFYQvw4+d0HDDBIwsKzcONVrgmYHAN8dch6Bf1mZtp9
ZLTAyr1hOz637OD5GgNwjiDYkF0m/r3Fq4tAg+pIuA3rzB0ZRWx3NO16uHiAzAB9U0exNNLuCbnp
hw+XP9xZ0AbNLA0YeIimDGKdAYeN+hxneZ4NAWsPvCZW7MNd2e70XeUrn2XnuOElMFupG3C3CHXO
wusaSjOFQzAkancaExIAQ9C/rNCGU8CxwZPj5cJ/TOFR1igwgPCrWKJqpx+xnvlZr36O9Xa3lIVE
1Fkxm58dHJCBV8zC0+EIF5eoYJ2sKN4wTBSjAtUPHudUZ67isVsFQG8VeL/nQEd9sfRkc04bN45g
MhE6YnDCxkzv+ys9lmqkzstS8bHpSB+vkxntw0m6osEzBMEW34nhx73yHGgLsL6OqypwIr898uVC
WoIndA7ak5yB7SxOxIEiRIRhmDBG/E/4eFGr6Avm8vsAoydL/ErXOx4AAjADCNlXAdEXn2RltQ17
IVhQNImN+N5GUfi9gg6q6bNjT4AZaELfQl2tbnyD3WiyJcYN0yeGjrwELzKiRdHJm8OACN+ZKsAe
fdGq53GRTAdt6eHYDtJKuEibiEfXLIleKBPycYdgfALJa8r6xzpFrdBOg8tXbMv0UIbEHQYBCVFF
Sk0nz5nR8FtcsWOXXinsZqgk2pwVsLklrGUIb/vULtTMmImrtYsLr7vtUHIEmu4diQD+zzlqu9Mk
K89t6wVDAAs9KE9EVhVg4pl6rqHFplZX/fjD6B9TBNiXz27LDAAdBo5aGz0IBBXvzW1uQAFZTFkT
kOp5GO664dPv/j5QeuBiNWLix1UxxrS61gkzG2ZAxq95/8sMJbEQf+je+4P3vy/4gxYgEiUb8O3H
2ex3japkD4vZV6cJmOsZy0HfmSY3iZpa3tQnL5d123AP74ULh6cnqKYYOqYWOA5f7GXB7Oqfe7gj
DkYcf5QNLG+8+u/lCWFTO8axkxYh2siNz9/GynO86rv9oMIC5Q3/bfVQ1KAUpWjcYaFao9d12NZ8
u49Z5L4tFi+JdeCfmh5odP2Y9b6KlN2PosafpmVvVvaNpVReU46S3sq5K4Haq79DuHuKik3JZcj6
oKFPWnlsNcvDulwTy7aqN6K594IEd78QRjVWG8jTP+L5tO7UX5qvuZzms1N2+TMGhL16L5s3PL/l
JlpU9uvlMynq1+9vYNbN2G01kTWYy7JP0uEYW2CnABzmZWM9v+jvxQiHWJR2NtkqDjF2PmLaB/yR
Ehcp00M4PCtuJ0YjGOeY6rtoBkG5BTyzendZjc07sD4urucqAFCneoyWqcI0PThYOPZl6BuPBsgW
2719lO1AbOmEngKxKLrbwNkULnisOXZPx7QLzElxl25Xl/e5Wkpc8JZ5r4UItzrFdLiVKDg4nqJ7
dqF4Wqh8UKf888xkPKL8t0R36RiqbuItQ1Isbm1iPqnQQ8IXgpfywGL0XZ+j7hs13XZgLrFlEenW
+a3FCR+rJGZnVosBwqs0dGvTAwRmlX68bBFbhr2Wwf+GlUFYSj4ZNeUq1c9tjZZccPn3t3WwcVq2
jS6GWGp1EhsE1V0E2mR6W/ZXpbp3ZKuA3IzOv8rfIsQpdDtU4tRMeL0nU74sY7TLo+gFKBO+asXP
cyl78zc1QlEErxMat2chZkunlg5dht0/y8XSPmPePEmcweZHWYkQnmUjT3JGauTFjvGzizBW0Euq
xRt5oolRExP1K4ugEyxipmdGlCalMfaBonslZnR5wb3K/2VlZ9PrrKUJhkzyqkCchIJFfHTueL6N
Ou4d87DAj4dXNr215RDWwgSLXqJMj3sDDoFg9c8l1njdANbETYolyE3tt4uApqUiA0YigKYMkkbh
+qhlMpcUhdUFo81D7NJsV33u2O/ix/Ja1UqMaOIEXfUObBfwBOht2p3uLkXnh05/+O3LiukLVUOq
pjkojgmPqT1aeckI/04hKbxJKQ+grqmAtzHv/5sg4Tkd49rq1ALp09Ar7rDE3xOqu61tyAAjNi7S
O4WEV9UZW0YJ9z41PWTlXVMe/5segmFX+dynkYoDs9sJoDmLOyhfpkrGzb3h4N5pIVh0POlliB4E
PI4JcuzKvI00cM+B7QJzMHOzYJDLCS7rdbZVyA1ubQmCBxpsMqAbAsVy8ODmnh0F4Z4X9YlvPjWY
30jcFFA9oA3p97Kq0sb9hWiCngjPqnSxVzGTEMQNDmx9sn2nv9UczC+iDa7JIHE3bQPY+qgXWLaj
i3lvz0JsqjM0AZfICAad+RpRJOaxeYzI21RU4jBLdVZS0rQRU+URan8F9dLCC3/ZB73x+EHyZYFl
2dnMU/BPqCnZEtkbz5S1Fi3ERfGYgtucosY5dZmrZ/uZjIDIlTiMbQV5+wr1Px4YCR6jXkKrpRZm
JEHZ/J3DVVU3eK/6Q3TUPPqp8gEI7dvHVjZItGUjxkqs4D/yuqsSJYZYY3yhLDDyxc2pP8h2tLbE
mCqqqLyTC4sUAti6xkpJ184j1koSHzwZbmt8sZvInfNvl+/bRmBprQUJH0uxp4WBOxUl6OSxJg85
IW4+X6cVsKh/9KYsU9uy/LU04dEC7RRJmM4ff/uQt09x/HRZm63oYq2OCBNOErJgCrIegtL5ixLx
NBlu2rrFKylnKds44n+vEABCnA3+F83hRMSCf7SpsUSpTpFnZE/V8klt7jXzS2R9L5qXuctdAAD4
lxXcultrgYJ3zFhJMXqGSrEzvQzDZ6v8acsq+TIRgunNqt6zZMG+gL4cxtBv8ez/iaNdayEYXeuw
MUbqhj18Hd5oBgkCK7yUjqfaDiXTX1sR4LtPJJic2cVDq3J1Uud12aLahx/il+Ka80CBOEAibtvA
/zYIEetk7rV2UGrWYM4wbfwFn8tT9EbWu5d8IhHRGHV0syttBJpxPpxUehUt7SGeJJ5BdnIirnG7
ZD3pc5Qxc9ATeJjW3INyMcYoDtmZ35YrWQFdppQQMQEZz1IoB4pvIycYABOWZsS1iXR2e9u1vn0i
/glXeScCDIZLC+Mz3CnAyCmAW5Kb7BT69WH6DpA8lIV3+V7KlrJRiQbsOYJ1tLUJNYDG+l6uiSKO
UjDopzU+72tXqETbVcCA3YvtRLKr953q/u6mDI+m1kIFZdO8miKFI+PnC9hGxtsJHe6Mnprp+2W/
tHmoK+X4x10dalOWylQrUK5oWy9b9lGR+kbk5ePDf5Mj+L/CmljHOJHP5NzrzosaHap+T/Rfl6Vs
PoorbUQXOC3aEIFqK4hHx43Cn61zHMYPUXtk5fe2eLwsbNNlrIQJzhDg/ulAOZThoO0b7ck2JMOp
m/dq9fuCA8yVWi3GacKRNcAn74JGK/wl9C8rIREiYnLkltYl2GgDONZy74Q+UZ/j6XBZxNmkvmDL
Yo5Y9lSzFBNVXvWBPrTH4pCA75hhZi/dWbccnbTCvLziR6j8+r87CSbKFsK+NhqxzG7iEK1ldtPv
01B6RikxhG2H+/aldMFDqCzLG0wIoC3xi9NU81bV8hkp8aF8kONbSMzuda5qdWPDua2qZAEY/9CA
i5iZbtG9XP5gEp8gtpCoU9JWw+BooDASZPlTWbZuPH612//me0T8WDJggwO4X12gJz9HOu/rhM8K
YdLbkg3qSb+Q4BgUpTPDJML8YXrNdnqgHfTjtKOg2ML4hrScJPtCgmOom7AwB6yaBQpGlLEEIyPz
5n/sWfC6MjfBMbTgpW4weoDfL+Odad22XeSin+kWyxWVLfVI/INYRgJJomNXOpycxWaXOVWgm8eu
l7jtjTmKd6+diNiRm1PdlRwQS90Pv6bFUzEQyLez0m/z47AbrsFThn62iyHYPyjGIVdD0eA1YRN7
QWbRWmZq4iiTWNuX1uPADK/LR0++qsx9wPlHe5MkOCL4CFoxg6DG+MW0ENBy9fRj+txiQMSCEcpm
47aN8E2e4JOWrjCakY/nG0z7Oiy1ek2tSn/6E0/xJoT/EStfVIRRTKMFr3qua9d9Xz9mdoE+oXLM
a+f3e5IIiN5ECYFKO9kmkBWxChBlV2V41VPPtnzd+HRZoW1zx3uEGWWCNF64WnQs5yq28JVM60rX
d6x6nmTkUdsf5m8RYqbRNW0+hAnObFEq8yYmzhCgcyAraUsUETMNhZAsJZzzeqmuLMcf4kfpBp5M
hGDRQ4f1+2TSOK3ty2A8jeNH2ktCoK2OOL7622EJVhwZ2ZhZBZ5v7Wk5cVIQjsG2/EB/g8+AXMmi
Bf55zy/pmzjBnsGyF6pLAncwmjm5S+mxUg4OgKriKzYPyc5qCMKHunU+X7a6bYf+Jlawbbsw8zTh
0/EUWFKGyrw2oafQzADB2n8s8CpeFifTUojFK5StzBhIbMG464/dPttnRy1o9zS4LEZm6OKbO8w6
i2oM4ll25rK5dGN9d1mCzAKFh7bLMruLe4q4C9Q0WXjdGD/iVuJ3+G9cMgnBI0QqSUsFJcugTL4m
5c/WmHbOz0oBBBd57GTNge3I629DECEfMlsbAPQNQ9Cm8TkcejeLktNQPMUNkzx8kqMTR00Uw9Fa
BXFe0GVPdvYwtjsWHS9/HdnlJYKDqCcnSp0Bl3fUUP/06F4P+PQAqG6M3C/+lc39Q6D3doKCwyDt
YJXtBAcOh/SJj+yMh2TyxhZrcHw/tZK1BGTnKHgMJ47ymgK3EbRFhUeb9qZVauDOW//N0kXwB1IP
iQMcARjGcl9UYN54rmQLGZLrSgSvMKpdHoU6tz2mXWPyzyN151+2iM3D0jXLMTG8jXqn4BGWuF1K
o0RiQdIna9gv8XNKJXU8mQjRJRCjQQwCLSwUMqjKfHqopVt13IjOfMJKD8EndGM3VeT1CT9Ngebn
OyUwP+QuceODekj3stBnWye+HqAS1J/EJezcqayqU5AnKdOVVZ308CYfD5e/zKaXw/bo/0QIH1/v
l6hceIqezpVv2I+tfpeXsTuO353mNv/9fQqE+ytpgh0YUW70nQU7KIE+FKbMLXqJGWwX7VYiBDug
akP6mdfPCPF53FDtlc7Vj+xh8k2g9bTedJAhim0675VIwSrSIR5SmiN4qFJ2E03Mddr4tq9bz6bP
l7/WpiT027EEgQ0IrEO8D7szzEGarEeCafXFR9pogU6sF30YgD7VepdFbXqFlSjBhxeM0gKY7aio
KcsdcNtdkhaSyZLN6Adzm3y/xsJulHBu9ZLFZW1rbRChRV0Vp3K+UzFMip54JsN23rxJb6LEnWUy
AOdgVhyU7DB9pTreuFRekX+4fGQSfcSl5bQYe1vlrR6mkfs8Kv3JmA/UmJ+cJXdB0LS/LE6mk/CF
LMyQALERYZbpvCylH1YPVDYHKxMhPKol2rWVEkGjlAwPWagc+4Uc0fsOLmuyHTCsPg83xlU6qSYt
BnxtPKYE5AAGoIEyTwNVtOb12GCPfClCHj+aMz9uUMDBOBh3BQ7ue3lNORgYKsGI5vLAdtkhvyvQ
YkfTB21H//exy19LkStpgkvSVZPRusbgD8tLIMFh32b0YyojtfqHQ3xTSrhO3ZCljp0gujeesB/1
l+8zff2JghzJ1wHrLNtW2nYRfwsUg9Z+6RbH4BT2WuuDhAxMtLJZpu2o7u3oxGh1Vh0SdRw0imku
zwON13GIkUeRui9fCdm0d97Ax/YrFpbFAmjH0iHMI+wyxvUHMzoVmNQZzC+XjV0mQ3hxQ6NMpiTG
zIptfK/DfRh/WfrjZRHbprDSQ7DvsBuMpmunDhA5ylN7LBEM6x8WQLiAYNkAywqVsXhuPkwrgYKJ
d6lhL02Gh70OHS+ZfVW9CmPqMhmd5aaLXckRbDzHZoWetxjhthL9WDefsZnvpfngTza7q/v/9qXE
Eig4iVNwT/ZD0IyGOw+dm1nPwyiDDuN/8pkvelNJLIE2fTiYSwd7sJzeNaoDQZrUWwBtqh+i5Os4
FqB4lYQRmxd3JVJ4OSIrHOwOeFtBMqTHcI4PM5W69E0Xu5IhPB1DMuUJBkdh5r2nxyjrGn541G7D
bDcG/8YZyWzeEN6QFNtPXVFBYG8f0SZGo9jw+aiqZV1hE8/PpDCNm6HzSkN+0VePVpI5VabUeLTU
dMmvpxn4aDYJP+cziFLSvj5VQx+6JmG5e/l2y76e4EDYNCIp5MWPxfpUGY+ajKRi+y5bhG+CgJNH
nFy3Rn1YZh6WYSDfH9lLRzMfTIZuRCSjy9uzPwB60dDbx+SUOBGrM4tFFZ/HT4HVBfiuam89YlaQ
G8i/WDHctMg3aeJ1bsxILUHr0QfDie34cER76HaT/+82eTe9vIVNVKyzYU9TzNvzSWnUIkdeNY3M
Zd2hIZnrhJIq6eaXWgkRLCHPsDZUDvhSla32fqGprVcu9MowKXYaJeQRmwphIRRDlrblADLhvbXr
CxIgyjvsWhSU5tHSTlQ2QicTIdzgeXLaNi+xIaeo2A9uAhCau/kom/OVSeH/vrq2qoWBrHpGgVyr
HvJptyz3TEYRsPldVmclfBeM3k4tFjVR1u1sF3hidY2V4O7Y/sEiEFZm3r6J8MyDJQIrmpzHOgf6
fG+icHOKBtno0ub7tBIiPO2W2bdhMkMZPQF7B3joMFHe2Irfl20SWNmSePVIVZfkrR5oThJJyrDb
fn0lX3jynXgye7Ph/awoiKO9cscZTos922fz01/gd7L69RlY5GvA/ibSVN+bCNK4JGp4W3/ykI5c
R6fyYO+B9Pski6A3w5mVICGfrzKgXuozwiaAGnqx9biQ1sXm7i7pPUshkndDdpImd5Aryw/jmiiK
MkKa7tEHBQxY6R31i8lFlZRTcgC15vHyUyWxHXElvzNsfdQYbCdPrkf1Z6MdMbrqFtOLkh3AmlG8
XBa3+TKujlNwIHrYU+Y4vPaj3jTldcwkD5bs9wXXYSiWA1Zl3LeMXKn0xpBNWW6nOysFBMfR9402
ZRoU0O6Kr7xFQ/3+NFTogfPtF1kaLLM+wX1gqadMkoi3+PXhXjPue0N3nVTzdCCTM0f7j4cn+JFU
sZQ40lFQUtOXSbuW5r8Svy52cCu1SbH/hI8TK4YbV59n1ESkK2qyOyQ2caNIaYFzhq4QBx5v+Rc6
2h+tG/vB3KmH7mBLvJ9EKbGbWw2DCmotROpN+zgpxW6elX1fBZevjcQOxLHRph0b0+a3NDMYFu8+
gF/wmzONfqomwWhM/y2QELGzChUkMHqTNqCYfXbGnTN/SX6XQUnw35bgB9p2alRswuAaxR/LGqXF
z/1/fOItwRWQQk1Rm4AdGOYvAzGlFR+i8UdXfLr8aSQexxIcgjOOY2y2iLqqOcIMoOGG+e6yBImL
FkthVY7QHGtpgFtQr0HNpfXI0xp1N1jYqEEir1TgIvMvi5ReIsEVaGmYvOoFuEBrV32p9uaxPphP
PO5XD9W3fpK8fLJbJIQQDPBQU2jgY4EFZjbuEuVUR4fLOknukFgLK42pamkJERHmIibiuE0+/Qi7
2Q9BaVl02vGyuH94KUDBrgG/B1AcQuRQ6CQxa06gW3CwFD6brHjkmp9h5QNKXeIhto3kTZoQOcTO
AGAkDYmGaar3SzftUrP51Gr7yjlFY+yXCmJCSeiwbflvIoV8Ix80Wk+ljT51+GL2N+niXT5B2e/z
f18FQyQbyZjxGkih9Kgy68NDE7Yvl2Vs292bDoKTGJOcZMBs4Yv6qYfw2MR/ykxym2SKCC5iqmpk
7GCkCvTqdhqP0bS/rAT//5/Vp8ibEtzyVwflpM6c6CMcREO1k/m1iJ+baNzZs+SOysQIPqErB2sp
MgSnIcuvOlbtlzC9V6waHDlt9OuySrLvIvgDxawHM05weUbddwAOVS3fI0NSPJTd0NckY3VuxGnG
0ipR3BgB5VVht6kGEJ+DTdkdx8STV+MlSr0WW1by5laZS417hHG+dQBq1Gpuakk6dtsyHL7epmOl
XcTJUUmrxzkf+8swd2OUboM2biUDMJQIsYXsy+nSCdVJ7JP2M/i0wRT3ACC0ywbAjencpv/Wwxa8
Z8kaJewadC50kE1lzB1hBHXTu3XlTcjV++nhsjyZSoL/zPoR+I8DnA2brM9TyzBTpD+alqzuLxMj
+Ew05uaR8PynnYrWLaPxOq7oS62wr5fV+YcH/O38BOe5cNS/OEPYo+9tjO63ruLmfrwrr5Jhr+84
BY8sU5apxv99Zd1qRmtlifQm0LrJXcwPzjS4Q/FRohf/DpfsQvClS0fHXp95uA3qGNBVxkCyhKDO
50xJya6RBA3/4CPezlHwrYBqz+alziuQNWTVVXTg6cToVfPV4nNmJlk7d9PsbSC2A+HKBsarIA5l
L3iFCe8RBdS9YX1nij/PdxF20e34ZZ4lRr/p0VfSBI9OGyspw1daiPC+tw6tkXhd9zAXiuQybz6A
KzmCN69GVetsllUB+apjIQsUQJJQQaKIWA4qrDxBzw5er7fnoCoB1ok6q/MSdhI52/XwN01MwS3B
9ljfFbhWeDJ4146/F0bt6TsQh8ijcMm5ieWgscoVDNmiX8ySa/PEu+71FXtsYw8rdc5eB29G5Muw
4zev8UpD0UNFNfY8eoTJsZOBxDIYyYOR/bh8i2V68X9fuQq90KscMTMiichTk+tZtp4l+33BFdno
mUQshzmoef6Yqo1na5GsKSgzOcERVWQoq57hnAbufgqs2X4I+8ZdUkkyvq0L4LkdAlAcQN+/P6tu
ro0yVfBi6F1xpyTxwZoBhPIn3+NNhqBLZHWWWtbIYSP91BR3hmyEbXvki2OM/78SgltbLGbUejkg
O7G9EiQswSvHorvcYRueIX4E8EQYyFgBty35Tajg3dqlMJvZxBdSrG+VMrtm/LWTbQzIZAieTYVn
TscaDZGlu9b6q7h/LGXgkdtP+dvhiWGqZVdz0mHBItAf+muOt1N4yz2qtYEW9DdhIEtcNzNJCs5X
3l8E+KzgAEbUszIdoMogMu2P2iHZTzs+gt5JXtbNk1uJEXxAYqfgAbbxkI9grAK8AMrp12nydNmw
ZUL4v68cTZ/8rzPSl5+zxvK0/KApsvbLFlQeuFbeTky4PpjyS0ib86DOL4/OJ7hnH7wuPqq2e44w
O96U0sEeqUzhRk0Yw0ubEIFCEwCuY5f72cfupvLqq85X9sUuv8nu4o+XD3P7Fq/0FC6UQ7uhZhVk
RnGifegxZ3uKEid2kySws5+91WPtuk2nQ+nkIfjPjNbtmuZKL64B3aAY/uW/ZvvTgo0BrEAUwC/C
S8yAQKBaad4Eo3PTUd9ur2kfXBax6XpB6fQ/EUJOgDU+hdUpLt5ssZ2Wxo+Olewvi5BpIVy2DFlA
aPAIzFl2+XCf5if1j8o0Ky2Ei9bEJHcmhscwwtRw1N2Fo0QH2TFxHVeXLAESppZXMH+jvHOMwlVk
GOyyQxLulzrp3ZRQaFAh8yvyQ7Lcd8bz5Q+x7WVXxyRcqMVO7AnAzfjYd/pJcTU3fxrd8mDtB06S
svujMGslTrhLWP+qzJihZmN3py46UO1alcF0bB4bkMM10NgA/P8M78Yg4wLkQ3hYFQgToLxNE5AN
9Y+XD44f/llCtpIiKBLFXaJPGXae47nxlPArmfcTChuNLasIyNQRnlrbrqdxIajWaPaeqX4c3i/J
7rIuEhEi0k05RSFwLDj+m/lJb75XmI+rmETGdkb5dmDiXmucJSFLNQzIZc+A4/cMEEQerMDeYwfm
pZc+s9sZy0qc4MRoQUDSFKKQMlhgjK93YP5pPecjJ/ScDm3pXT5BfksuWAMV/FlPurIvU76/pmXH
nLI90W+zsrwa7Qk1dskmgexzCZ4N3HMhm2bcoabGC0S+jlP8f6RdV3PcOLP9RawiAcZXhknKtixp
/cJyZCbBHH79PdB+10NB3MHa+2aXqtjTQKPR6HAOQPhl6Gmb7m21gPxXrNxb0dIMKA9wDMz5wtS/
Ulmdavv7YKpxOMqSIeIdhSYLwwhtQkC2zp6ImX+lU+9f3pXtM3oWwf++UqGP5n5Jeth1OB8iuqtB
Its513Ereaps78dZjOBCl3KcZ8ILAmZDgw6lqpligDGKJdrIxAgeZ8rUDriG0AZU3tdTkz7WcQwY
+qj+zVcR+FsRW5ypXPnGrVatoSj1R2mP2D5fvrekeSZEkqwV90WUIJiWPvZIoUcNuljm0i01zS2B
jaI5w143WokyfFHWB1MUJZhAExfzbNdI3pfltO8Gj9nM7+rGM8tHVF7jVNYCKW6SKE+whQIvyt6a
4Xaa2KfZzaAE9e82o4kiBDuIcy0r0x7hWZ1+zKIdej9cQo+XT45MDeHSYXTWM3NkeHtlz+NwaOdb
Z3y8LIKb0YWdEZPplYHqUBHywKO1D7Nl7Ife2f83EUKsnA/zFFoDRCTRy0ye8/Lrf/u+cMdQEiYN
UWHHjZ4a6McfMk+tfxc/Wdhu8V2qtVGKPgtYlJmd8upkNDs2SRpg3gWBogzhyCOnE5qdhVMy7OgO
yeXd1O84fyqwAj3nvnouZXVv2eYLHiAuzNkkfA43ab8OximWPeYlHsYSjj2tDcUA5QpyIMlnZ74G
2IRb1l/buAwuW4DknIixJrocjTJa8I4xnfuSnRTrYzNIxqLfBU7i5gjnvY46Je5SPAPCT+WRBPSr
BWyVFqn/+ECuQsslHy7rJBUoHH5LIbmjcJQn/fOMbG+7j3fmdXE9Bag0SImFZNLE4HMy6tAZ5463
NHIw9wxUydZtv6uP1W48OBKn8y5/ICymGIUa6BLNpwGPg+hp8Be/dTGS+5d+Tz8rn9RdGWAKChC4
3y4v6LaRINBBrRq1DbGZ3AaUwmBpWE8g1/iKtbObGIjVHy8LESPQvxX7JUTsITeHNImUDrc2vLYX
lvXPtn5ylgfGBhRCp+fLwiQaiZMhRhh3fdNgFfNltwANpzsNpaS/bPsEn/URfGuy6AaGhfC+soji
sXFHxn2bV64hC3Nl6yZE7qnBED5zfINIe6TZdc5izym+A4eVtap3edX+wdTPOoludkH7jV7V3M1y
quzpgJaV75y4CFRxh1Eqjv/09zfsWRzfxVUgV8zhMigo9gfWxxG5Mo65WF6RjzPymuoh934XH1C0
QMHnFrMdtiXFSo7Oc7ucis5xl9In7R8Fj2et+IautMLEbpuNGcLguNhF9NYcbqhyD1JM9082C/N2
lBgOcFBF3gf0JBdoPcSpZS8YRcILkuO8YAYEhTb0McmqyNynvturlTTBySsF6l0jGeogTuYXwvo7
p3BOREsfuqU/LiS+URNgjINp6LKWm/fwSqzg6jVWRI264OKPrNynEF9bklrrpqv4JQEo0m+3S7V7
My9rbJdatK5p3nZ265nT98tqyIQIgV6yJLgja7vFuM4uHA5p+pzL/Ou7hMKrea8UERwSC5VsMjP4
PPKZnKwd8he2nyLVm7jmLn6Qzi2+yzqL8gTH1LVVZaW80EZzr3qKDiUMsHPbKDBdzWvc/EGOOLsd
B650FBzUAvZpq7S4M3yadv8vsjtpJ86JGweyZOCmj1+JExyUYoN/XM0RPxd2BHhvnT6HsRIHZEkj
lxJFdqQvGzsG3t+aImZfqjEeUY2rAUxtPSa15FaUfV/0TNXigNwaFB5qu1Odm1jWyXnZR1iq4COo
PbKK9YiUii49JWTeM6u6N7rZU7TocbTQkFTHAJW0JA5384Zc7ZLgI5qZgk84gyG2OsP75l6nt1Uf
+0l3sHSJKMk5flfyi+F00xkr2MSfzC9p96WRjRBuB4BnbV6P+er6cBoLQGsVXs9x4k6cP+iGv3cc
r2lcMNNTVK7sXRzI5icklv4aGaykqsmiqdkIP9sZ6jV1rthYuY19bSi/y6oqeI3XE74SBPL2Xukb
PBYw4/o9iZejsoS7y85W5iVePddKRmKk1qxRPKurwL5ZXng/SAiy09h+7QeRuwnJuXrd0pU8J1My
3eGw23Z122rX6RhcVoifm3++e61XeoD195tm0doCnl3XX5LSd9Bi1bLPRA/65C+H/S7V0987BCo/
EFgTwOcITq9XMFNdDqgmFvORsuoQL+iInNzQNv3Lam0fprMgwd0tSm3QogA1RFnSGNbWfQSwxH7G
bIAkVJIJEvzeAFS1duKTJ2ZzTcHQFt8XVLJF/2BzZ2UE32ciEKuBEgfSjp/lNW9HA+C1hylME00U
iAN9WQJs+8Ce5QlOTx37sZ5VnKOms3yz3VGQw0bEa9Sny5u0/SbA1fY/cxDTYLPCJjNXcJjAq9u9
4gIBhPM7/cyJ5oq7P/NDZ2lCoIRzxIYWhDJBDszKjCz3Tt17ppOBZfyP4j4LTO1I7ds6Fcy8jqxY
6wodHG31/EjYExDrPs+FJDeyfTWdhQgmDtIOTVdSLF5sfbWrzE1fauYETf+hHaTdDtte6CxLsHJ9
YooG+iUe/yW52/1VAvIjOenfi5f0Z3VtgntO1ioikyjYPEmLJDN4BYYSnvEB9lUvqVxsWjkFz6yp
O9TAI+dtRFRUaZgmOiQkme5R6xbIIpP9PBFZn+LmPp3liEZOady1KUdZq4t9Gx9NBUkWNF0y5dnI
pMgs3IbfufOVMMHGo6ybsiyEq1AZsGYK5JMyr4zxysac7G93/75685Uw4VUA9hYtNjHeHiBuVdET
smgnTBNKEgebDnYlRHgKFKx0umFC4FoVP0rtCxgaVHq47Ic2bW0lgv99dQems4Zi2YgXVM6mvTHE
nu5IAdD4WlzaGMElRLZaql2F6G7aacgyV/tp9idv9HnaTbkGkslllSTGLeaA8XoarKjhabcy8rr+
vsEA+qA8L9H3y3K2X2oU8LwEJwlYUaJnUO3FIK9z6HsUm0uMU0yHmbrOJ+eGX07hLZGgK2xfGiC8
I+hjALOyWDtd8og1TdiBK2ZfPlJ0XRlBeIfxWHTGAtRScvduHt6VMMHJmh2IuuIYWH/5+NE0Xdp9
ygbfoC+F1UvsfHPHVpKEhTTVxWycpsIlnx2q9HZikFa7dq9L5GxHEytBgmctHTrNVVG2gXnTB8mB
d/u1fw2z3/ozrHE8RKXkeL2jmHr1EyanQCacSVeMyxNNNTsazyyYT/EAys3jAAZpD8lnHx0KMWbx
PBMw32i5kaPBbHqPlWjhaOdhRutOG9rA1l/SKMK1f510w1FyCDYPN5pOVWBT4dIXE+tmRcIpiweG
gQFtpz5lJ3Bju2x2SwRo6oHKDve2Umdxgt/NNKuIlpIBm2h+Vqdq1+oHdJT5/1EpwfESW+kTu+1Y
AOsPDXe47vfDof5mFfv8A/dahaSzY9swV6so7lWkViyKsIqGG3XXf3faJ16fAyvIrY/kuvltorq/
DfO8kIJT7pI8rCpbYUFp5jutv7VsJ1Dtg8meL68l/+XvnP9KM8GLhFlSOqOCpZzr4pjoiauTSrJd
m+5jJUJwH1VS1uD5MRiSmHQfV7HX2/u5f5ltSWi77fBtglgQnelgxBMiDAoEnZakIwvsz+kj8bIr
ThD9yoXX+KqfAahPlinbNPeVRMHc87jPh6aYGCggM9c2PkZa5kl58LaFcE+hgT0Tc7NvYwC9XxSV
OTEuzDrzrCne96Xm14Ys57y5TfYvMSLipRZb2tCHsHGqdhha+emEgNXMC3d2JD5Joo+IerkkaVoN
DEkeU1ddVf0xWodOxgG6adYrZYSNGRMW51UHZabUdrX0Y6VL6mAyAYILamKzMuPMYkHPtP0UjsFU
7S+fzG2ns9KB/4RV7Bd1rab1YHoPYowo/OSPayBie9ZDRQDv0XmKtOa7vTFINBAVdRwQV74VGBtO
XsSTiYRB8hw7B5a2rhE+XdaKf+Odv7HPMoQrvh56oCUbSJZWzPyg2LGXOO2+V51He0SrRhtKLniZ
SsLZYU1YLtnSoC17vMqTXeTcNbJpEokIcZA/7ZlKY4J8jkEKsCJVO1bd553uXl43mRTBtykgpEwb
3l/ezOnBCrMgU6agqWSjcTIxwrkZkiEblB7KRDnw25YILbTP8/D9D3RxHCCpOuBShlt7a2eZo2dz
lnKUausrHcYTxTRU48hAI7ZUAXcoHtAAIEPoI2x9PwC+tzZQ1Q2bHe0jt3X24e9Cc/JbeiVDBHcZ
4rECJQVgM2n9kkS7enhuot3lxdoscK1lCKuVUzPKF27CTA8W4uoY50CWH0k2zMK55CB7VmxdAxZm
GFQLyHc6cPbebo6tI+9ldij+1Hbuz8l30zk5i+Imstt6y4Gu5fDfsfJuCtAhIi2CI+ii/VQ+dcPD
5XWTfV9wZnnSVMAHQEoNNJoLoy6rJfP6MgGCJ3MUMtpTtODcY6Y9z39Kcec2ayLrJRIsOEZzUcYG
bIVSutO3PncXHxy4wO2If8ZPEXGVPee3lPVobZ6bswGIcUBBCo0gpkHXOTJ3Ye4WSuEaP/7T5ogh
wKAo6pxbFnAcjfJokuWOjDIEEokdO4In6xOGkt+ExevVhxiB+njdJp+kzHtb19lqi0ToS11PEIsO
UGTBP0A2rn8sKX2etMbtgWurLbasTLEZFawlcrNcnZuOziDZWqBXfM0nrXhQwA4IQxDhcmv4XcrO
Vw+3sgbBHSx0aOLMRI4rH6ivL944gKe73l82h83EyVopwRlkoQ7gix42lz1xJFbeEkM/G3stiANg
zMnSNDw2E2OQtTTBNRCnV3KDIQOlHPogQpoh9POr8NAD77/Zh970B9XTtTjBURRZ1Dgp0JWDZtir
YYSRobtBRgYuO7SCq1CT0EoxmInQzfSG8XqKvL6VLNtlEZi7e2t4TgIyKtWG4SXp5Fp2fdDZX3q2
SAI2idPDU+6tmARzNXWT2XjtjNrtXLU3DaNXylDuliLeW23rFeESGLS7TyOk9Grk1WaAIMSGO9v9
MZ5zSU6Kb84/2wqgWd/+HK0meaeqM0CCjdQF5iIi58D4QavPyhxU9l+Xz8H2lWKg7KQDT1wTkc6q
JkLiOkM4YWk/eqtx1VrWUcx/7nt1zhIE74FC/jIBLxJdWuid4q1uRhXw7Fq1K/fVVWa5/00hwXvM
nRkr5oQYbDZ3nfF5lo6KbxvlWR/BcSwTKSpqIYoYnLtEPS14Kk2xjBD+H3zuWYrgMGZWmFEz8X0h
3pz75t7aJSfAiceeNvjqjiLlJEP6kCkmOA1VMRW1jjRUiXt9BwiJMG39fPjy37ZH8BrjUBhpZyBG
mrTOY3nndZkMPHfTpC1kVoHXbILJRxChAejYWSg8+1Td9dGH6ndn5F7vp/P3xWgl6cLaNpF1D8bq
dll8x7gasuDyKm1GEisRgkeqndaxagb/PZV3C/HCevTzat+OsvT35pav5AiuRkm0caELriVaas8x
Y3vF0R+yOjteVmfTo9lEByKzaXM/89ajWW3WVQzXetBkysNQAfnZcW6UtKFelZleM6BznSqSu2PT
ClYyBbcDPtU87ng/Y00ZT7PHX2qW+pf12ly+lQz+91VglI5ZmA45w5g7YPGLKPEm9qSF3y8L2bSF
lRDB3+jGoKQDV8QpqOcYvVebn+zoC2ZlJJ5Tpo3gcipdY5o6QVBhDm6jmPslVHdWbUgq9dtiDBuY
4K8GIdi2NsyJOesW7oO0BDPsFyvt/CqRZYC3L3XbIY5B8dy3xFb7jlHViXq7DZKfSuSPPxe/9Hlq
1rA8Z0apMfIa5LNk7IWbVucQoMeAmkNVxVZhUE4SdQYTUcDy5DQk8QcaT5LDJBMhuOmhK9SE5BBR
RA9W9S1ZPly2N9n3BfcJWuXQiAh8T7ZUN1bV3raxDG1l06R/rZImxnVLWTKMeUGFKgWADxhnSXXT
xbFnq7IWAJkkwdhUTWFDzzkziwQFtWzvaDNnkI9+l6n+9U5YaSQ4UhqDhyPkfAQkbtwstlyK8vJ4
0CfJ5mybNXJYKiXUMm0R4h7kfeM45DEI15udVrnJIQMAWHNVvOi9a78oD1rAIZFUidjtZTxL5Taz
cnRjHep2UuGeQO+Jn1QnO74hablP6e6y7W1mntCqA75jWzcA3yfcFHWPecaZQJClubzmhfLa1fgy
+xyuTZZ22jL0tSxBqbYxO2S78c4c8YYdrwZZlnbziWmjBApiYPghsAq+XTXN6Z1a43QEcxNPSGoQ
31pAt1EM5Dmqwr1Ce7+026ssKn7EhrHPLHI/Z5p7eUm51xbD79WPEKOVJpzY2AGyK0i12Ku7KCC6
G6vDDcuvHBkM57bGlqE5OgacVCj9VuMaSF0lni8Mz9zmmtNXJHvrZggoGLIS/4/2zyYqoB3gaE2x
fZKiTqGSEHNOdvVUgNywe7m8clsXFfiVTNy9Bip84rilXhGMDk5zERh95U9l7bEyeQmz5emyGL4m
4gY5qmMgWlVVHaq8XTN7zIhWLWMBQnZj8FtEY89KZX4rcz1Eu9dwGxdhsetDUuHir8OHy8K3zsBK
uNhmPTeoMWsqYYjI7tP0Qx7JGpZkAgQHrI8FndQFzAhGUbmq9lS0+8sabJZg1yoIrnfsjLFK66UI
hhfgnd9xoOF4B5S42+S6vVZOxU7WObn5NltLFJxUkUe2Eacg/8DDzIa41FeQd3Pzn5NnosMhl6Zz
NhfRAZ+iBUxT2ImwiB2gjcPZMEBm3X6NtcdZBiyy5d6d1feFJXS0Ni1G0pfBBJwUtfqpoBW0mK7i
SRL6yfQQFm52xlJPOrPGBFC0M3RkwmTx1ytL67vTtFKF/4TVTRWqtG2sGEzsuCG/sL+sBKCfGkBT
n8cdhnNMdwnGY8bBoUq3+nrZErc87XoVhdeAk4LMLK+witF81+aH2vlggcBxue9kA5GyZeTbudIx
XTBtDodSBwkQbmd6rxP/sibbZ2q1isJTAIhJ6KrJoEqPerxLvNotd5WXeYvhat6n9F+gAW0GNqjP
6Wia001qi25wZlRLdKKUwfJNPwHOCzNO9mP1rX3NkHKQx+ROlvDYXsdfIkXnN7EmjobEwqDsWO0J
ePRqoIxKVpKb9Ht7PMsQju7Q0S5p+dEadspHR3OzD/2+8pCnz/32mn0odn/SKuwg62E7mCkgYK16
axx6EoXOPNpwuEqHzprYLYgn0WnjxsK4gqPh0kUtkogNXsTOE9LmYR10OzUMKm2fAF+SehzTEJvm
c0evB3OP9A6Gq3w+JSnvtt3YO/hDYiKjgOI9mpbfqhn2aqJFiK8C1h3M6EP0u7CGCOjX3xfLrJGq
JIwqUQVePZC0LR9M8IxVloyScMNlvJEiWAfwAhRnULFZoBoI5nk+KLo3JtpNbOhuZkpuSsmSiRQa
PamUIm/jCo29j4bxIMXY2fIa0MZUTccAHh1uq7d7Ylim4vTFjMxh5vaB6gHa6YrXjaNj+PHvsUHZ
rOxGiPZGomDsyOwUSplhl9rpDvj+lO5JJFm1jbvxjQjB0DrHygrNwKq1VPVy41sKfDeGLqKp3UmO
Fb9lBVcBSY6hwp7xuhPL4KapsDTMcKxGFBg8PnMZYvFK2+Nr9y/gFrbt4SxPuEYqo7U0x1RqMFxA
mJ8DxvBTz9x2x5GxMt8a3eUvVVLB3l7Ns0zBRPqhDY1Rt4tgoUF4YtOPHKbR/371681CClaRjRij
oXFSIcecf13GPEAy/cYaZNWprU7eN3IE07ABeFmNKTbMmHb5vKtBoJy7/U+6A6nPIfHU5T6OblRA
jcuJArcN/9c6iq86vRzGpFGcIsAr9lih7jtjKByUJZLijUyM4J9mtbS60ISGupnUbqsqp9qwDM9K
vl+2/c0b5Wz6YuXcXOY+bHR4c33Pm86yPSbwdgRs9ZfFSCxezEMn06BUagF1zDZ3E3pqYxnSwmvD
54VD7PCfsIrNzDoZnT6BCHX20GpGe89wXOrcpd0pu+WscPHO8mr0EJd3WRz0846V/xKNfusxvjZP
R4hHkZACpvFMCmBr/c207HVX3Sl3VZ5P2feHy2u7lbp5I05wJ3OjKkORxOh+mO8c66FX7qMayH7V
0QlHNzYfLKV2TdIBfUfiUzaNlBBHR/XSQg+R8Koo1VirMVcEgHrc0Wa5j0f0DuUSIduX20qKsLFN
mRQtYPdB8VfezdlpzA78nMc73c96hHXoGnhNKKeyYGtTOxMgxBbRHfKuOD20+ohjCINq/BZVIOIa
gNfV3GKfeM3sZuhkCv4Nl8HWIxeplbNc4U2YEI3VY4fLnAHnvXL107ifDtMH9Q79538PUMnyOTJN
hX3s03oOMwMrXHfEiyzED+CJ6aIHiZ3yz7w7oSvFhI0kVkSNrOY+7cZ+aB5bb3FDDCj0vUcxNiPH
Od288lbyhGM4pH2y1Gwpg1rp/b7vXDWcghjXni45gbL1Ew5g3ixNweoU7W3TbT54pvqEYeLLi7el
C0WSytGogxlBMb/HWF/2heWU4CWNd63youmRO8/1rSPj0N7SZSVIxDCaSrPVKoLYJInYU8S6n2mW
n+IpCS7rIxMj3G9kCgnVJoix9OirWrsTOul1eOTLUrZut7UywlHCyzJnZQ8pem9kLkITD13v+yJX
4Znrm04vvGIm+7H7eFns1m23FiucpxQYPIzpGfLbRdCn91YsCQ42XeJagHCS1D632ES5AM/JveSQ
74Yr80hvjD1aLz4VGH6QeUPZfvG/r25X5MCKAunzImhIvisWF/OdO0s2oropREOZGv0wlKhiiWVQ
R4qBQRxYFWz0PWhjixEGnz9d3p1NKRQt75gAw+y/mO+Iid6G8L5lUIHnBP0jMVrf7Ubi7Hg4Lfo6
ehYiZjh0Lcpa1uqgA7HNXa3ke83ZzwzQIKlxamWVhk17WwkTDlNB7G6ubWikqLjmQzDfgJVrd3nV
NoMaoDkTVG+Ra9PFd79aq/aIDgIEvrAB1wKUVXitzR5qDAEDg4IMyWpzl87ixDTAAkIKu6wiNEig
s3tPNOXGnNPCz+afl/XaXLuVHGHt+rQLJ4ppoiDR5itwaR5L278sYVsTAM8Bv4qqtvg4T5JBySy9
RIWSIRlaNF6WRd+6TpaA3bQ4sG79vxjh7TV1atehsI9K4aSeaILWQ6CODEl2HYbkR5pTiWvdFGdi
9BXhH24l8c089kWJjgWIs4vZ7dunePihgCCrrZ+ZTNTmAq5E8btx5XsSZDzQQgxRC7upUXXVTozJ
rHsrNqErGVzdlYylTodeqSq0DyQuOfECmuLpbvixOqJsiCyazJ9uL59pgAIeAziGGDpbU1sXYQid
xv5TkSRoxopcM7tm870ixcPl6/POF6FK9/+yhNsib5LELEDIHXRgmksAw41GbwdlAFkRcvMJRleC
+EauFjHNHTqnLRYx/ES/FV/qL8Wh+Lwca4wQ+9U+8/ALag+suz1xy1sDj/PcqyXTm5vHefUTBFtR
52xSzAw/gdTdk1pVL53TSEKxbU+4kiHYSouXgWLXkIFOAA5ukAK6qP8WaojOwdMthaXjB1fcPp3P
aNgGZs1xM71d1ZqUhRPRpA4W61Oq3y8D0kXqXZakXkpOaISVqLd12tbiBGsJM4w4WXNVBQPS2EX+
LW4rL89+v0eMrIUIltLAd4R9zNEUlskj5HvS/H7BC11vwDVXdQvYgeIlPxONKpqd401sv7Dxkz5I
HMaWna2+L97vbVOYtgLctGDCMGhNvofG/vKtsWllOtVswrv3TNQxhG3HuP9i6egGiroc/JAcq8Hy
iHVcmp3zMPvkIM0jbPnAtUTh7JBUKUxgf/UYHy+PqunyluEEF7xV43nGvNKTOUGpjsJJUrRhbKwE
J2lxXOUb5gPRUjN4oFv8d1h3myeJYtTJpmC4w1Pq7ZKG1Bkre/x7TGRBBkrvHyeLuUp1LNEmokWy
XuItJw/UnV/yhKMUxxgcBTQ17khS+mzwdOWYx+OekC+ESFBk/mEpz7IEc+lrBR0OqlkiPJsDxTUO
fHaIPnBqQsWnf5DnXSsmWIpdpfochujETllxqFnvlqnj5amsOi5VSrCPvOvgEWPYBzAlkYB5RQBF
Fi81r155JP0/mCNCZAvfoFLwT72rbdF+0HVEhByupL+NUZNU9PZhVB7m6nj5dG+6j7MgMboNtUqb
GYMgmz5W9Ef+J/nWlSKGENUyjGMaasR7cFMEtH+RXPK84Rv87k5a/X7hYQ0sHDQAgbc0QNX/oTBv
URe/H1vcf3XjX16pzetoJUk4s7W1jGWSETjaLmDxXTz4jSJxtbLNEI4paQZ1oCU2ox70j8ReDq3V
eZe12EzqrTdEOJ6T0XCIY3hz9SE0/XTAeF/pY7rKd5Trf8f4K9si4YyiwVxttQJnRy2WmxDArxnI
zS30LfQy3CKpcsIxZfq0gCgQyk2O67BHzo0aHvvdshz/dZZUZhbCa6fXmznWbXT41fMdZYfQ/Koy
WZaFG/ElIxeqTGY06EmVQS3zZpzdv8uCnQtOkf91Rf5HGxGHy2c6AgjZhrzQ8vr59c6PdxlH2FMA
+rlDMd+X+QnZ1onj2WpJyTSpCMSoBn5jV7kb99HJfGSNix4CZd946B78cPksSI6bKfiOFGgN/cDV
rKNyR2rDzZyvfyIBxVw86NAMLr64y7kYlbpDL6sCtPLePGixJLrcPltnAYL12YRhOCCCx5jU7nPj
FMe4Lj9WYe0uo2SxNkMI/SxJsEGiMiD68AltsOV+UUrriAeOq2fHNlPdnP5J74V+lkaEsT+LdHbV
8sbcHIi2oAkvlsoHLsDl3fkHm/ul0+szcvVMpIMykiQrOF6bW/4PYIddqb27nPhQZuTLsLq2twuW
gCoSAgYxVzF3BbMaDsgKNM59bRUeqdo9bXKguBwu67Zt22dJgtOdGRB1nBSW19WPaEAzpSTA237v
LEBwtUpHWRZy/OH4GCkBmgajD2guRm1Tu6UGAEa9KXeBtCbFQZTJFSy+HJepsCwsoc1St69f6mUX
S52RTIhg7ProOCChhnLORxOo3u2u/8LxuXiRqCn8Rj3wZ4Ec2EeyaWJJv8sctaIVdBvoj2y+LUv/
slFI1BIH4BOQoGiKge9b4eLZ2VXZJt4om93ejpX52KJNkAN8V4y17KFEGhNnt0FrrPn6lMqf6Z6f
qP4gO1GbS7YSxv++OsJkmApiddipkVTuSO9NWfPP5pqtBPC/rwTEUzzNsQkfYU24igZvylp3+ZNa
FzrMfy2ZcFpzbR7bLocWBsB5lfZhcEIvkYX6Mk2EEzuwsEhjhn3pG+raZK92sc/IH6S91poIx3Ma
u3GY+Nj50uI+DTs3kaWFNi+i1VoJZ7Ms+shOuIRCfxnM1NUrxyMJqLUyGzlFyYmRGbMYCqE1P3QK
BTvD6W/Cfc+BD67SJx54yRNsEmMWY6BqiZiJkRGwOxZOeSxp/Vx3Sbi/7AS2b73zAophT6hQBTM2
UCl7sh94yY67NfpAT6rP5+FCyS0rU4q+PUBzWTA74Vd5En50qm+1jABxswcLoYJtIQ2GWpp4i1u2
aeZ0gD6IsVLiLpVb3Go+x6vJvPGbqfm0Qc93h+u8khj7ZsPLWrQQQWICBlOADV6fAMNnxx441BnH
5+P9rnK6Y3503r0CVnoKC2lNvTGCWRiXEuamdRXdmydT2U/2V9alR5JLoMakugmeFYRvOdXh9FA4
PjAObxzYfmjt+Rsxkw9UyJQT3Gw4VU24oHEfVVZP9RZsX+qXz/NtFDgof1h7eHdunonfq+4f4Olh
vudsQIL3jZe57hUHsrPkOVdOWhK6TrWTnDpuCpd2T/C+1WhlqcmRgQDbBLzbYj8BxjkDcdcMBBVw
W/1JX8NaKcERJ1XFK86QRyazQoKePURO/2Dpk+R4b98q58UT3LHSFQlbQEQdzKkWOO2jXd2Utawq
tu1DfgkRe0H0tmxGRYeQxj7W6T51/Mu7I/u+mKWKlGLpCnxfKe4s+on0L5e//w/XyFkBwVGUVcWK
kdO2aXdKcs1RgXmthtq3HG5Gfpy29UHzAtr/Aeshjh22Y0OyKoa4truuow+aJrNm7mveW/MvAWKk
qoQhY0bOI9X2FD8qLsL/Uz+6aPZLj/S1C052jWzb2VmisEXNqNLcCAHqYSfOnnUfWW/7UfhNsk/8
qF/SS9gnAm53bWj6Kljueswt+LpX1B4fReEgiM3o24475C4veljHy6I3t8wkmHzRbBtVbME/WOjV
wegX3G1pd1cgdtkrrSxy2lzClQjBJRhVaI/6giVMF+CTVrE7oXztyHh2ZYoIDoEWdtdVJq6p1EKu
XPmSlZnk2t28K856iDEZwTCm0cdlHYQquUn7FxXQoQjS91GbB2o6umEqI4qR6CQGZrRvUcXheZxl
0fyuuEo6w/1P2y8GZdRh6LZbEMQQpB9o+jzKEgLb9/lq1YTwAQh7hR1zn2Azrzvy4SrHUx3Y8r/p
KpCYmskXdPVqcpzYbtu2qIOiumcYl6DlXuslqf/tQHalEf8RKyFVMeqE8eLPiHY60PXsEIChKNPh
fz+VfbfP97K3rcwOhEgBzBwFaROsYYo5/xQd5Cr9edkO+Ol454BWOgluACnEvOv5LqmYgONQ5PyC
YFKg561ZOwDU/3I3puALErNbkiqEu0Hqa+kxamK+Ijx2bv/NdLPC07wU+PGyyTSZWQi+IcoHwPCq
OEdmnbkW82fAW5kkuLyEm5vkWJpqOMREQ4uwhGU1xwx4KQgWumOMrgQ6MknMsyGBYrgdDU7U0rR3
Y+E1Oh+6jiJcKJTII9oP/Q+SDm8ECMfHtjEQXuYh1skYXFM5ZEnvD9J2nI3deCNFOD9L2rJkjNCO
A8DCa5rqH3SV3NtE+f0c9RsxwqFRa8xPjSPElFF6ryzD6NplXLrx17Sxni5v/Vac9UaWsPdGjg6n
kdNORk8MCV3ODIQ+RO1vLyeFLua/XDisb6QJh8g22tJWUx6WAlihNI8KcGzaLohCyYUnszfh2IC4
6X9FTpNUX8OsvbO7P8mFr3URmXetsFbnhMfxU+SDHiB9dHZRoCAL5ZrWcQj+zaNPYn/iECnuiFJp
FxhGVCRuYb0U0Qe9/wMC+zd6iRFdoylmVw5VUC7fCY1cNGZJrm6ZGsLFWqm0r1W+cjGYedL8uoIx
LNHxsmVLTMAWPAJg0lk2Wnijoiu+d9XUXECKKCPi3gissFY6PCe6DlT84+2Fytra7jUNl4JdfVPq
m7a5KscIt8HgqeGddL526/5+I07YmpiVgIGbsXDp0YiAblfvHS99WsCq+hRfAcNGCjLLT//783rW
T9gps6ujSScQmFHDo8aHov5q9h9Cq7uZCknNdnu/zqKE/dJyUmeURwrzcqDTh2yWpGe2je78fcF3
D+0AhLseW6WmpzgJAAfrLsPjZZvbChnfbJDguRu1mJZcgzcFFE906PcF5v/NHt2F/yZklK2Y4LrL
eQmXhWOPmSAKMbRHaaOw1N4Ed50bSz5kvLyi7wkmk+u99SHz6m8ohbicv2OWTQJuawQUbQ3dc/a7
/n6LlRjH4ZeRZqduBJaLpP14eYe2reCXBLH5L9XqXAtrHidohvd/pF3Xct04kP0iVBHMfGW6QdFK
lv3CcmTOmV+/B5pdi4I4xKxcelQV+zbQ3QA6nBMFN0ubHAYR0+j2uqHb3gCEmozecW5nrCVPtLyD
HsnlYNnJ7YhrduDTw8sYGMuDi7qfNhduJZDbKGOeCNFMCFQkV0UNST18YNlW3+fO03kodCuxmCGY
n6Xaqel93Xn7IgQq8McpvDPVBwbRlhaeGd1Wyf+/8Q1d4n/2hD87cykbiiqp8CJV7mbphPFHWxHl
LDetayWDi89DYfSTxg42QxqeiJq5YacC6+H/34H7RhMuKPd00UwdzZBeqGmgMfmRN4J3omgr2P9X
z0SNJQ5THdZU06tMPUmSIBSL/IOv6oejVReDhL0e/MF9aadyB7u4mBzrUPrWifj7piXaFi4qp0GV
aqrMwkpr+VNzbooQjJSCNs6XDot3Z+Vq8zmnR4YlA4UFlKrc7LKdbbB8oWcfwxyhjWfplXSSfrSX
RWsnF9l1+9A4sy0s7DD72vsJXBioSCZHISv1Dz8ml7pVikZSzdNehqUHzKIf99dVZCdcVBiCUY9N
FnWySLWn7LlH1N6XsDUut7Z1Pm3aY/azihdoZNwPLrGVY/dZuqVfy0vqsBMoWGxZ8PgSGAtf8pcy
SpOcoVG2yFaEIDtRf6SxK1CLuejORvGz+1k7jFXIDlZyET6ZhwovB2DAFE7vyhjhD91FEPw2312v
tskP8ZsdLceWMI+un2TloknvZ/m2FZ0SW4VF7BawthQ0MrAr8dvAMbaNBQQYvE+U2lVnNPh5yjOx
W4f1v0ftd/SlTRj5Zv3oomT3toKvkjkXT/pwJHnJ7kJKaU/K5dLeBahuUsPb3zmRHM7J9chU1Bad
4V6WJs4ie1L/sHSxI/fCBuptE3nViPPlkAA8smVBa3TQYv9PC2PqTOfuNyulf4hV6M3ecc4skyRS
CesL7qfeTsgjjU+jVDh/tXzvmqfnoSQgaEMeqE8Su50ZNDwKerXldmUreAAKtopvpLbKoAoNNubW
Kbm7TJ+H+lwm5CgFAmfeDhh/NoqHCIpBXTWBYQwLJ52r7mwNh3KpBeu2KUPF3KSG8pSMScS3jpW2
cR8bBeJFp3utdBGCXCx+2N8akQju7hLWCSCnB9ibgbGYsOzt3Ept1RARY2zuykoTZvaru8W8GKWe
jRAjRVdj870Zf7Zq5MiiBJBIG3Z0rcTIqPMVaQUxhIAgPD1OE7nIUAnfX7OtpLACPK8/+8J+xkpM
A7SHLGEMwHljz05zMvzMLZ3BHhz5FJ/aSzQCCDPR7Ke/OztWMrlQZwQl0fWW2ULrpu05FWFNb5+5
KwFcjKuHVMq6AGsXdncD6GvsAn18qTOj9AG8B4wW/SfwDNGOcfGOYBjHnFpIXfTYnqWnun0O8HTe
3zCREC7I9Voe5wHF2i1oG+uNW60zbI3c/ZUQ/s7SlWq8WCGMokzPA1YuuZSp93ciuHgw9lZsDOyG
rlinXKW2aR3jRZSmE7gqf0mpaJfUkgohLT1QcqLpF3akqpXgFvny5t4xaP5yYqGPz+wtyMFJ53cn
dlkefdVXL0QVY8Hu8zhDitRLIWGeoxezLVuT3ZY3hYg5T+Q+PIRQOBda3RI8zwhoSAKkal3F1x3W
vVCjs6rFzAgDtxKhum2/qV691uLCgtxnfTZOUA5Eqy7ikJ/+GlAyUG3T1v3qUAwCE9zWU6OApKeK
ZrwbI5eQi4yVQoEvocSPVxx9oEftrrMzE7UwyQW4D2gwBWftZuxbyeSUDGoSJmMPFFlcZ69JNT/0
re7vuxZlgeadOa5kcOEPGaFk7iIZU7TP0cPkLmCtrSJbuWCItcthccpb4ECcciT4bkTVUnnz0reS
zQXBaCBZoI8olaoH9BniKGkuOtuyNb/wAYbtBL7+wiaWPJYvWF+/R/tDb+XVL+AiZFCpWSpnSunl
VWov3ed6uB+Wx/0l3gwsrzL4AFmGSaDUFVa4kULbkG8t2YtaAFOg7LQvaLu6tZLExclYtsIg1DCC
NqJHjkEDqLeS4nUA1y79/ljFh315mwFmJU5+ex3QjF5NygTiDM2T28GOZccqRTcogX3y4RKTy7Ok
ljMsIG/kiyZIyoOkhG1oL+E0OqHcAfJg6dW7Jss+QgCGgWZT1TUJMPoW3zk6z/BAvBNweztUlxrY
dcJD7/fuf2tg2g5pK2ncchq1PFuzCVtsAYyZY1L/wBC8ht8FQGxYEtUR+d/2/r2qx11OlxYzvrMM
9dQG+W7VSbTMFXHq/YtNvgrhrqZEt+ZEb03EF39yiy/huTkaTvVk+pVj3RJBqk2kEfv/6oIakzYP
zUEtgZ2Xn1o9Pi117NZhJ3hricRwcXlOh7wZZJwFZnGbzBdtflOYgpKuSAQXlqUu1uqA5baM+nmJ
Dvnc2F0qOF6Ee8PF37BvszhUoEeROdaNCo55ONctCKQwZ450k8jetgPhqylwwVaOW2nWc+xOYvzU
ZpTx5Ac5ofZgCayArc37I+2PHL4btKoXq5w6OJIOqkO77OmjVkuuoo5eWAdneWoEuVCRPC7shg0J
U8A7lOBCbRHgv8XVYVRqwNrMwKf7uR9zt99gGA6TVRPQzTrPRBempPynXV4CbZ8HFFgVjGwegxlE
0sl0hvSMZmg38UQzT5tx2NJlwNSBiMDS+c2brS4mDUpJYwmXosArRUUs8YxquKCY1Y1ExrlpLK/y
DG7Cb4qHMC9nOEBZobcy8+PxAflmTxUNqrHfzRuLoWAwAEHeAHYi52hzFJpdbiE+hbmCoNTlud02
GVrKC3JvDMCATxfaOIDjxZ0kNUSJvK0b3lo654G5QgowGDK9gEjvZXGU+WVTizD5toLJWgq3dwGZ
zRlQAohX4Get46OlmHYYCqLJ1oathPAjmeO8JJHVBiWShI/p/GmiZ6BItJMoUygLlOEP5SBTQklG
XsWTD/qhfwp+Z9YxlTx9sod7rbAz30RLjwyYjk+Ko1+k98kCDCFHbh9KeMV4IQo2mz9HBZEJ2GjA
TMzjIwWkHvLIhP3UGEHQk9mep8KpchFL0aaZrsQwQ1qdbEHVBUln4arcddM5aCYnJJWrJJKXS60b
joGrSBkgiwzttB9vNg10JZepv5KrY+YC57eJYtJg1wZx5VxUCRUtIHeYkox2tRGnlWcly6mQGruU
h7vlI1kKQ1WRvlJlPOF4q4nwL61H6zYQTiS7mQtnrCzfmAQ+sL1ar1K4K9xoAYx+pnC0xjiG+m3Z
CLpGNn1spQV3Y9PSgiCUwfbNcHBjkjpy0bqa4k9tKXhLbO6KRgHoAw4p6127uV4Uo2WMCPelfoHz
DR0/zwX5vW9bm29qUAH9EcJFv0Zp1DKVIUT+qn7qLmWvdkIvPpBfE24g/Sk5i0p4m+u3EsgFwtKg
cWMNBLk+87oYnAr4XmX1hVaPAsUEq8d3oAMAf9LMGiRH2j25D+/Sb/l1a7PhZ8ikh+gOQMDCROnm
bW61mnwTepOb4bQscNWUQTIUKLKhnc1ydFvy1UsxvvhmRHpdS74jPZm6eDAUrOX/AXL/M8Ir2rJN
l1qJ4Uwe9EoDXn9YSrOsb+is23SIngXbxdzy3R1gJYP9hlWQUztVw2RFWHmqhtJTe+iO4aGzF2e+
LJHY+UhWZ71PzHhW0ozRykdrwolhkCtDu6ryp311tq6j6+8zJ1h9X1HjubUqxhih/KjITWjd0f5X
il6DRggwJ/Annbs8KWDzys0srzDkXyCN/Tu5ZTP+3RG886HdeaxJnNYATBYtoUguFzhazZBJC5JV
VK0vjcZNCMhZiDs3gyCeb2bHwJINQiXZAi0p71MW1ZK5LKIKGYBGthMUOnS7xdiPF56BI2Unul3+
lB76/ozZbycUckVu5gTW8rkDJS+IhCMtbL0ME5y27MUe8XrFltBxS73moOECLlB5M3QBUAqk0gbI
WHn8ZrayM6D8AT+f3Ju/+vwmE3XHb0pgGVRZBkeMxJOyxVm9LKiMgn0pWRwLXW8TddIf+z4gksH5
QAnUqllrEJwUlFcy5WZKj+0ikLEZmVZ6cMbfGFYy9wP2Zqyu5yBGa2/2kUN4JYEzc0WlQ04x5u1Z
5qNS3xv1D0lUB918TxorGdyRWFl9GVYS4isoAMLrfMFsbYrp0+I44SEJxsg5tgF6LuRZEGwQ/7wz
B6NSSx2LlwTfVCsF1Oxl3MmC9ds+El+VM7iXOcHsqaZVMAPzUXsBZQu+qLcoVRyac+yLuhK3rzMr
aZyzajnwTvKZGYQzuOFFdm/eyqcJgm8YlXl2kL92ikBDgQ3ykJvNoChxUgAUeIi91LyRwy9/5UcG
k786S6JiVmu1SSoUR00/Kn8m1b2Rl96+EJESzFZWQsoRrIaxDCGAnq5Z4kQScmxtHhirreHiQQdc
XtDtwsoD1QfbhtYfGAJAjqsmXk3K71zz6svGTrz/AB3JbOzd5WIlmgsTdWSFctmHaJj4xwQjPzxE
rDUI3YzCg1HkVlzE0GkDmCw0lwAT9WuEgXhAB5X9BxoyVxHD4CLGQiVlCiLGL6veB5isJKd9cxDo
wLfG5kmYlXoJNyra0aaRZueB6lSIEftiRMGB7zJRADTcqywEdS5FyTJGq7wdO4vDgGgAMhAKXHX7
LH81BJMPD5neWi393/AgI9kKWnuG3QzQYae/mY/lcV9B0TpyN+cyTPtyqiBv0k6yVbo1SJqXTNRj
IHBefvDEKiiSgSNC7CBNdpnfLJUgE85Mdsd/+O5ZdZBDEoVQI2y/x8phYj0ayb1e6Y6qn2ZVYHzC
XeIihZLKRJVqWLd6YFaR+OnjmKDDZXGiI0YpHsdcYBeiBeTiQ6pHamdIyOzk6M4w9dSeB4GliwyB
CwpRv8RdFWAFJeksAd56qA/RhwAslFVYeIcpkJNYNcHu600+GiEBo12hd1W1R1f35+OkCXQSeS9f
Vc2tQJmD/GWfhksFwVy/DS87HO1oKL3PBTa4OemyUo5vkw2kIUDyCEkqqezc3IyPXVqcakoAqdzH
l8Aw9acJgGa12frxEF+j4CvI/Aj15aKHKgFbPozx1OrPefZCfD3glarfJ9cI8+JkguDU4suuTRgE
kdVVCPKzU5zYe4feVTgxT4o3H00RyaHAx/lWFSJRKTABPuWRuTnSdLiNVfKQxfFhKoLjsHQ/ibX8
3I+O7JTaCSt834o1lEm4BAR1ZfCJodH6OPrRsRHC0Qn3jYsnVpEVGlqscYO6JjeGvxwBrWD3sa2h
MVjMfiIIJhYXTBZC+koz4YTa7MtJZwO98u/ClcUFkzCj0RJEeB8q4HLpfw3hr/192eyqXrsad70o
NLMaQRrUeigZu3jcp0fYXm6ryMc0YDgI7/Ufqi+GRPmX2zva7kyK+ofKc7rUFVo09BKKyQeG44W7
YWvLeGrfqjfWgfFnzYZtiEqi/2Ier1LZhq7uvuhSn4NJBfc6MAq6Em8U7Zge5PssfyFFLQ4iLKNt
AzHBFEZ1Q3/HFdbLxjC0NdPSQOL4q2R+2d8+0fe5MEWtMA1MFqaQeUrDO7253//+dqR4/f3cpSYl
Sl4HYQLrmG66nx15TkK3GC8b8yIef+yL2j42X0VxWzNaUZgVUoIpggkw5XniyCR1tVbUdyhaMfYz
VhZQSlOzqCmSjzI9EumQ5oIJD9H3uQAUlxTAuWxH4urJCi6qWvAc+JcMwus6cTFnsMg4dgZMCpBj
P4DH72UuLhiFrVyD1dWyqYdidG1/KE+FEjgq4GD1A9PY22XLR92aZIAeA2v7bkZzY59cpkMrCHbb
7vkqhU9TWLVJaRhBCqbbGIAb42XWviZPrCm4EjrnpsWtpHHpiimcm64oQP2YDWdiph6mN239Q/Po
xkoK56LWEgP4owEnVyifKX009ItOEdnE5vVhJYNz07lrZ7kGsxS6fhhx7HKcOwAkLQ7rzaw/0h68
Vohz1KQpLKUy8biv6oc6PUjJ5Szq2mVO8u62sNKHc9JIjsa2lbMWndSgrLqr2rskPNVL6eyHnO3X
x0oO56yJbGW10sIClvqooyky9nJnkZxJx+qNruxKx1b0/hAZHee+AckmrWVbVQAGQ0KLZQKeOVHV
XrR+3K1hasw0VRToNZmnKaa4AEl2MqGtIvEEKyhSh4sLmT6rlIGh416X3YZ3lh8Bu75DbidyJqey
FY+cis79UJn8dd/4nAWGX1MyDTiWZPrF6HJb6v7So/hsRVl3vRUBksVrcOCdWCUAbTGGM/sMH06Y
ymT+uWPvfK5Cpu2cJzFWkRzjb/+UxHp/+tS7EuCgQlcXaCfYNJMLF4MWGClNoFwtHYn2qVYdORI0
aW0eg6sd4oJEWwVDTAtm5tI1KqX2HFaCw0Jg43yiwljCeIkHtmaV4Ra0cKwZyWbAqEWm5u5buUgZ
LkzESzsa1cyKot330ryco+9/930uJhRF3KFAif0oOsek9/oQC9aKMjfcMzAuIJAgU6XMbBAQLHtq
TugGBKh/nrv6ufJZ22sVXo14dQ6Y9bADu7EbTFGKrhCiVeRChZSbYFZhbKhmiUJ5nAI79EMVnFer
47MUstWo2RRgo1r5wcquJO2HLIoMAi341IShl8FYM1e1EFqXq+kjU/6r05Wfixm1UYtzA/mpZrhX
LF8eLlJFYM4C9+eTDV2skCpucLrq6oVSnGbj1FLBySpwTj7DMOPJ16QsQAfJcbB8fXpu6we8u0R2
LdoNpurqNo+LwhJQC3IWcCK/4EsZXpXbOBJalzqyOx8RGAxBw+vm+oGLVAWFhGRIPIeYudRjkSls
Bicp7WI4jEPhDONpPya8dEK+c9lXKTyYCG2nJepznfWnJ7foT7dKu/ym4G5nOa2rzLZxVp4w8D+f
xKD+W7tnSrpMQQBvKgY/ad2ReEylES0ThaH6STja41LclVl8TEoi2MGttTRR+AZTpAwwMD6Ka/oQ
VAWFO3XJZRe3fjZ6Ct6Y+2spEsLF70Wu66RPIGQcj7nyWe4OS9gLLH7z7bLWhAvi+pJFJlVhioPP
EIUjn0iO0jjIYfqlXxw+hEK2lseF9FoBilsK+Ht0xXta8UMWDtNu+RY4A7AvyFsoFt9qCSYRzHzl
KDVoIJNelGfzI2O0awHsB6yc17CCOSlllnqKP49fK/VgSILH+PbGv6rA/r+SMBI5NtUS9TkSkxs1
wAGeYKz1x751idaJs65WaqpGZbcDC1ed8qYXMf6JlOAMq06lCtzHSIabdWcDYkGPencSpUX+xXxf
l4ozp6VEE4rCymVp5JgHFRde484CnggCDRrc56MqgmPaVEtRdItR7kk6X8CYpaiqS8rexeXtMPh6
fZJq7wM78yqCvw4UbaKr44hnEO0Acfkc08f9728mMS3mHmirYdjOTMeVfeVF2DYLq/mZV6Mnx077
y7oLfBRpn8YYmRiMZz8CX3Ff6Ia5oefUeKFtpeo72uBQNdJpNsAwmS7HLvGTWoDmsbEvb77PGYJU
9FVeqBbiVnHdAUS6RYN1JOpB2KrwvJHCXQZLgHkkWl1DitRmThenswuw58qNi+WhGyVgKjRN7kvV
OHhdCarsMKB4wrb6Bxpv17+Db6NvwyUBzFmLcid9GLubNn7shuP+hm1lGd7I4PJMEtp9ND3Pcb1/
nl94CfIDvTZQecRjMjoDEfVhX+DG8f1GnvzWKuspjdthgmelreIpymUW5L7W3YUiRKCNR8UbOdwz
spnHPGgG6MXI0rvfkeQbwewZqqtEj1Xod6bo4roVpN5I5E6MTJdlc+wICleRbd2wukF3EVwWjQ0W
cMYQJYJgYLbO3cHeyOP8u827JJdqaGiYjwVV7Cm3wDZzouZFH87OJH/e3ziB68ncSQIGKjwzB6in
lJUdD5c1OjHKDwTFNzpxx0kXL/IcjwVOXVlyp2K5SIvlby2eiyEEobIfWpRZKgVYxoWfuLo7VjaQ
BCWfVTQNF2xR+2u3GRYxFPJCqkrfEWdnbdkTOVnQG9tcmdldKt3tf38LSECVVgI42+uWwchNLfpn
BH44xefAn6FMdYgO+5JEmnBGF0tR3hZJBLDuAJzpboJL/r6Azfiw0oQzs8HM82oG2LyXwb7U/tIc
ACwqO80HYNrfrBhnabM89k2RxHjwT06iHvpFsCXbC2WgTdiksvVuXjifCqM2VKDjyulnkv0KRE/9
zXAD9FVUPHAvwvQfF7hlrRytpGsBwusj1kx2eM4uRtcCBDjyI1eGKKO15f5rcfLbuJ32HVmyGAmS
JMptPVvsUP2eTYLOBpEQLmibfWKRCs4Jep4v1fI9Xxq7mP5WE85XqriYAgqgCm8a77XuSEOsnYgL
amv316vFuUlCaVnMI8apl+aqbo7x6O97iWihOC+pU2NQZzIgGKu/kwE00PKnlHyAaYyBxv6xMM5F
ylgC5rKFQKkP6KlvJadL65vY0gQNNaK14uKxYc01nRdsulLeLNbngggCvmituNtcq7V1hhc2wxQ/
kO7aVD0tEeSsRc7I1wZnohZJgBlq5ENmLwXaAvAHf7ErFIo0R9EViq07f/Cv9oXvZNbxHE4ruL4H
VGcnGSPbjNEFBGCXWHIzIkrPiqRxjt+ScM7l0MT8Unk1RcV1xECKmpsgCS4K0Fvv27XAFvge5kyh
gCdSZxyUlfaESeqTJRsfyIWszZrvY64bAmolMiItR/wK7DrDsf2C5nb9RkYuZDxSQa5MpBIXCqRC
zUBHhuw2MkdDck8iwQtfYN4GFwqMJcB9o4b7SN23mp4S4KMPkre/LSIZXCQYxymlJMelvdfuI+2s
hffA+94XsfkQWVs1FwZUbczNmkWb0Zlc2ctu/xfzYrbrEyPzWkRv1W2npTLyR/rLRA+vFaZ1Q0CK
114GwFCwljGYG0UCbTuyCiwrlhsC6xZK5HSsaT+U+aQUXnbZndDFzHjSyFeKZiYVAcOtPxL5Vgpy
kc8c27FYKCy9Nq/N8KgVT2osKKVtWsYfEZrEjeYrWtXSOIH1ldkvWfMJoXZLBB4rksHddLImJ5OK
NgIPXIROmvyieu5ni4iLSCSFi3M0UorFXBDCZeu60T/R6qkpHvdtXCSCu96ErYwZua5EVkmfXb2X
7DIILyD48HdiWERaJX4sakxV0mPbC+M7aS/URrOL/su+DGap786g1b4zVVcy5kkfBnD6Yk8oMCfq
r9lwF1q/IyD+1iaxB/PXvjjRynFBLovCMqoyFhzS+6D6SpaTlArSsZtxeqURFw2A7J9ilh4aKaAe
KUkJ6t5C4I8iEZz70zrXxkFm/igfJsye5+h+2F8nkQTO4zFdncdWCgtL+/SoZLo9Gor3VyL40k9r
RHENRi2APcvukF4pw9/tw0tybmVZ/aCFdV/qeNcM/ZGCAW/KRTyEbCt3jPclTK9ESCNJQKCrVF7T
yp6lZLYKhMesbhzDBAXi9/31Epjuy7m3EkYmKe+JBruS5mOjuOClAy7M/d/J4Dxe71NU+yTIAPaM
YyaGTa32qAaxwH63z+hXH3lp/1vpklRRos0SzEvXcWICD/OoXPdf5Pvlt+JI9niRPe/rJdoozu3l
cbCUKIWtYc5MMR7i6rdEOlcef1lG5O6LEpzNGg/+ko8VSs8soiWn+AjORTdHfx9GzNGnlt6IEHSY
H+5ZIBcJegzrgaYewtRgtKMFAA66Ce6PyJ5J/GBZk68lqWvOtYjhhi3YnlwuPlRDqTQdy33RPvNU
2roGDb+2KtSsgg/0ealgvDJNTTMMDWXUt0dEFCptFEmo5IOlEGgoh2X4YbZnSzQitlXneCOHM/42
iCNcTZEx0uzFZ6N8Wn3o0KF7319qTuJFv8bS7URwztte/aoc+//KEypDGpeeIvmqBGdtAtfFdT0J
KvmbsVzWDPzJGn2HskTNpkcLoIbS2hL4hF4P1iBItzAre2cNrxL4V2tPo6ynJcYR8/i51CMXrSMY
uPw95AsQYitXT0XH03YAkS101auWJSk835pqyUlGMuR35YPyHB/ZBMRyANy2GzqpO1+IOtw3d2kl
jnOzTBtaUscQ1+rZhaR9bprlKrcEV6HtyLGSwjlVPvWdFJqQog+uelZcxoVVzW79/E8+WRelSLcN
488iqtyd26zUJgQEEWZkwR4VA0FcJ4K4K1KJZ3cyu2CWO9aj2bizpzqZrxLbAHokm4dMHq2fH4m9
ryuocndvVekNOdYQlqTKAW3My2MMrZrWfPxvkLECu1C50DR1lqQ1BQprqnXbfAm6BzP291US7RH7
/yo+GOEELngDeJhS8FmS/FiUh9/2JEVHbVdVdUPiMyVjHM5jOE1o5X/CiLT1rHr1oTmmp5BBfDbA
iBT50qZGK4GcRmlQJ1OE48MDDYIdxo+zddpfss1NWQngQipV08hAUwQ4y81DJD0muR2Lkgyb94mV
CO4+kQLlneTtiNFvnVw0xak3TrnhqPQ3qNLdfW22XWgli3tPtFahdTHFXQmJZsYNfB6OwXFyyCFH
kukDyGOgnni1Bi7QLUCfyPUZFyXa1vYw+iQDbq8pUEm0QVycU2KsH62RBZKs+yICCrBi6x8YtFkr
wjdPq2BxCecAVcaquCkBxKf90EXtfyLX4dun9a4PRm2BFcznUb/AxOiReIOTR24qoy8v/w8wP5vX
LgY2ZiiWqph8U55Mmig1FsS3rtHcsnCzFCzR1k1SPu4bnUAO/zZbpjCTTT1HgoEexvGLMvygpjt1
puCVuWkIr+rwTzRNJVKBJvTWy4F8nQN5THbb+vO+KsyY3t1NVjK4I6HJdVVKc9yQ5+VKp6GzaL1d
lE9d6Pe1Alw4R0H+ZF+kSC3uVGiAnUHNABW1Sg/sSf0aWFeFCEVIJIOLoosso5nawNKh58hLrNDN
gAGWHvYV2RrDUsGW8X/2xr/T4lluAtQeMfppUx/Htxu5Klg5new3e9AwHpr+O+4N+1JFqnHBVYVV
pDTCjnXtczI86cbkGZHm7wvZdt6ValxYtZqwmkdWLQquBqSJ68OUON2ZATHLdnxDv4jS9yKX4iJr
kYY6ATkM6tFD+dya8WmIltDG8MB1VSrHfeVENs8F2KafszomqFR11DgUYYSKlZI5CWgb1SK+S5ve
HpT+NpLUjyRxX9eU7zMy5a4YRwNhw6TnUbvtgysj/kDj1soiecxFwpo1lRkiOvlXiH4L5CTjSvCc
EdmGzMUMdL/jbtzBuRp3wL21dZaj/IX80m8mj1V2TMvZ3y+Bxb9g2q8veTEFwU6DHgJ1kp2ALl+b
qXIWoxBUF0ViuJhBq7gvghRmEc3XAI9xyuU+HJ/2VWHf2Am3L0irK1Wm0qgTOqNg3ddPi3mdJn/p
t3z7EMjXx36oF1y5r7JTc1KOjCC09cnVfyOVF+nDhYlEzgxiBQ3Yquora7lTF0G5SvR9LiyUFu3z
vkRVLw3tAIibC8ZO93dka/h9HcTfoa8lsZYSvPUQxBnJRAs8zEqyF0wPfCl+16fMG49x4ig/p490
K618lcfMjtRwNvUGvkqy/HqQkErRRUnk7dvxa8hRuJqO0RuAlja7AWB6DFKCJQJ63zgADBPQecnf
+anCxYWotKYsNHAcmrpj1BfoWssCQegW+Oi7ZJcV5MqgwkfjwmuHU1IchPkgkQguDMRGh3OI9RjA
r+1UPmtx7SyiO/62XQPxDxkaWdL4pmE9Ata2MaBCiWPW7jsKMG9v36631XiVwA7cVaQpkIppW3aA
d7n2kIw4szMwoQequy9ma0QF7vMqh4sATRsORkwhZz5Xp/GKvcGAuurKp/oZUIAN7kEFPIj+DL/v
CxatIBcZpDhTjZhtU5p78nATtJ/2v89+9/tI/aoXd0lIFi1p2xJ6WfGlmlzjDunUqZOXP1IRvZtA
E56yTuoqqU1bPCrn8bEIboU5EoEl8DR1EymabsyQIB77xzY/BvFXRREdO8y1d1aLp6ijlaSShtWO
O/R6IDWHxkgdQ4Qs3SiG6BQpxD0gyFKHFWHvomz4HC6eQp7bRlAdY96xpw/bs5X3INPedIEOEfXw
zYxwHKh2KX0aA8Hhs6mJpsiqplDNtF5uWisxMzWjPKfsRlg7hk7sTL4Iup/7hiySwakS5laiNCZu
BFKnu1IMzpjpsyZirdy04ZUi7EesFAG7VkHLCt6S6YPXyL1XjILIvy1B19HmaVqGzGcTUG5dlCVC
661kuJJc26QXjQFs32u1VxHc+dWmmjVKC86v7FI/K0j1hZ/YcVl8664TW4zmvH04r+RxdgwSPAqM
qwlGBlYJjNuUB90166NyZrM2vS2q8olWkDOEHPifyljCpsl0ny1XiiwKAtuW9rp+nBH07ZhL/YA3
HGAXs8aVfqtOAcBH8BIDzByoJHg6Sjae4oJrx3ZlarWO3FHXNCEp5gSJpggDNwGOoco3T+2XanSN
iEE4MKn+B0D4AILyqix37umRTCO1bis8vgNnaQ27FU46bB5BJghHNNwQZNCgvXWqJNHKJh9xuR56
O7xmD63kpj00F8tB+8R4whZvOAAC2Zc+8hBayeUMBWQApCCkwiULPbuDekoaxdaW5/2wtGmNKyGc
seSdTq2lhnI9coOZhR4dEcLZpjmuJHBmoeidGQ8d3KtNzvlySKqnenH3ldh24ZUMzgrGYEispsdS
MTq19BycqiNdAJwF9FmXnMwPNQiuxHGXnlI1w9rMKcqhxrfgqam/K78ECrEvvDv4VhK4a4+sLFQr
AVsOEiTzWgXyntVojpGY9hQQtzUMb0TVMtG+hFY827oUnzV1+m7m7fdeWdwon89aMF9mbXOSkr9c
bJ1vgmvnMo3TskZp5Cq4Ym/byU5RAcRiM6wwUSFGsLfvaH/SWVXqgDWwFtRl4Xk6zrdj7f7Tbpw4
2sP+0m9eOf6svC5xp09RqqESGTCledBuSNf4CU1sawIvQ/sB/g+VrkRxgYW0xUwMBQspo/2hoHeB
cRjSURCW991Pl7go0iaY20OpCa4xoO3HLLJD1JBzJNHD/rq9pMH/3WQRLd+GyZFUUh1o8HMtczS/
PcQHpEQnUESyh0cl6kjYj1soBb2VFtWLUqQ6Bv9p9nWpOpvUIvq9/bAP8qe3EubJLOYOvdNId6kY
hjTR+dfMy0+q9bmXZipxC6MVRHyRUlxcieOIdlMEHotKBpuAASQDUTu4SAIXV5ZwUU1igsO6xJDD
iJpZSayHfUMQOBBflck1YgwF45sxcDQ7JNa92QAhQtZdG0H+EeO2VNUA9AO6LPikUagRjCDGWLBx
ckO09Exo5eh+7+uzHYBehfAJokZSq2RIIGR47j2wdfrxIb7sXWBmoolZRIu1aXUrYVymyDKbTg9D
BP5YQ7Yrztws0THzu9hEmnHhftzXbdMcVtK4YLcYOSGDPqH7MHIr/VNW3O1/fzP4rL7PRbhWBSin
QuGlQRAfavCMox/Uj1tRA4dIDfb/1bOnAOzVrANCztP+h7Qra84TZ7q/iCoQQsAty7N5i+3EcXJD
ZZmw7zu//jvyfO+YyAya8Vy7yv00arV6PSfyQfblGiGRGJrUCATvpjTjlKkpvFvzg97z0Db0UxfI
FUCUeG8HdfXdBO/WYRSKhhRWUJuG0we/muoRwbVT2e/qYq0ECU7OGMZ0mHjh2CSRkxc5cD9DhzJJ
EWfLDAgxANJiMkbBo/77+YSYdcgCG8MBVXWfqmDqi8AfImm5bNnAWoZgypNtD4hlIcMOv/WtDSzp
n/u2vGkCawmCMdtk0nsyVLXfaF6ZYWyHAlnEdsMGlCQ6SCPfAdJEsURt6cykqv4G24ZVaZ4qmNxF
T3g+IC4/21nuv0unv2SIzpqoel/oWLr3TUDgud1Zv+JzG8DOXwDzqHgylbbehpVKYiu9ytvMqipu
CMb3icaAngK0rXqetMN/1EuwhmaKAcswQlAIQo8zQcWdntPRSX5xBA1gQRz35W0aOMixVYtZJkA0
BO+gVoqWgJgMPYT6mbErvTGRsDnvkGGwlyqVar/BgImnOWiWeIFPsN3S/tmFblF93RexbeJMx/gl
NS0k1UJ40PTKtIQgJ/O7H8FR9wLFiY/hNQiUvPEqf5RNdW1+tVdpIiaIFqu0iTm15aCDtrn5CtZ2
hxTvKCGiY/M/ld6AhC1pMbGmH/wKaOWDy7BUo/+Ryb6cTBXB3mw97sqcB4uWhu7Y9JjE9hVYgGRm
zV2MGGOvlRFcUGMXNCJY4vKDT91zcMx9vsQVG0ChIofumNzI0Ak3nerq4wkPK5rLAylqqFWTKXSa
sn9qFll9YNvoTB08sRzFyxTrK3GdoSSG/XS0LqxjdQBMP6p95TnEVJ+8ObZZXSQraYJKQBHTyqQw
ePbKGnCe8dYsOXeX+jr+UHqg/pXE9JuWsZInuIZgzObQLDWEqKZ+ZDY524FxYKVsa2zzpFZihIhh
TgylC7EH4SfTFY2uYvtdprcSIEQK8TBTIxwQY0VV+VzPS3peaJ85thJ+VhTrw1KBHqLQwzP2wA9m
bl9p1nTuO90Di5PEEXJV3lyC1S8RsiRmAQIyUPFLWh01EeIYqMsp09fckqksOzrBGwZstu1FQXTc
ecsBLWkn8aLH4WphHk9ry0NyCb00kkndV88SyytaPUa1SuEVy/kF/ak8Zp/J6FBPPeDpQr+4cf5J
N0dyMd7go2PENixKHXedfC2fuG/hEe6UeX+OQdueDLpPcu/BuvZ7VDh05kznEiYL1kYMOEFiebTd
Bmi1iD1SKUHQZn369eZbquA8s0C1Y9C+135Xexj9CY6FB+ootw2xCQA8FP/P+pUs5Nk2ImYjhEMY
p4nAFRgi1gIVGEv+WIe+3Xi6VZ4VAErsv9wyKcK3pDoAvJpURbFijm5Bevyxa8zbbCHvcmavygif
EOWdPO95fBBoR5vkjt57uflxX5VNQ6SEIpIC07cNBtbf7ULrAlOxGHRpnkEmBlJKA2HBmTzGH/+M
shcZRMaG7zQ0vruD5WimvwE+XMZJj83SRhLUfOxp4rRADNvXaeN4fpPA7/wqQVXVAkxfCkoIvfmo
keukNh1FNgKwJYNgkt8gDOCNKK78LsOua6NVa1QT6VQAZdrtjdlpZLOWW59qLUSwswrEuBphWe83
Rai6NFWoi+ctl4TTogsE4STOgpo67zEyWxU8vNUbZW7h0vjLWLjqfEzsDxZ90IlkqunNzNGLHGLo
FJAEePfFkqW50CxfWrRJo/NouYB34NbGWcrS2AHBzQJPZJ2sz3KyEvGsRMGCPZSFFkVVqmO4pf3e
KdSpLK+Zn/dtbvMjrpQTHuyoK5TR0kFOECvXYO9QgfSrlD+mQsbuJZMjHFaS1+NS8RRSrb+no682
d0oPzJz21746b6Z8xW8mvMZK1KtM4RsZduG0kdt44S1aHQAVsP3aK/Jjen5Z15GY4ptXShArZshp
olpTxMmdAOOPoZrWnUA+RB3kRIfwoJ/3lZTYhZgfN8lEaaER9Dq6/lSDSr1ZhmfDkC4RinmEqJRw
jemSBvGs4VsWyoHvcC0n62f/Y2rAzcfHpRUpnSs/nHXMJgoUHo4xZzVrZwUJcthcssB8HuJcd0B8
1DoK9j+h5lNQz89ZICPtkd3xl6hg5XpBXRAzo8eeELtB4Z7PRWknTnkXeJ0Tn/PGU47RlZxUR3SU
fypsmRY1gUUJV/a7N57jOS6tvOx8Yjwv+c9UhkS6+f91ziPLUL2xxJLapHc5UPf5NJHFTmlEDkv8
xztscSVBsJFh6MYO2FEAdWpHZ45OI4hNYuO0L+RN1+jlO62kCN9pGqk1d5yhTQf44qE/mqbDPgKT
hJfUquPQefvyNu1wJY5/1pU1ZLOFVrEWtX5f/mTW89B3x4Z+xUZHVnxLUH5oDUn5gXu/N4a/Eshv
/EogZRmm6UMYfqnm6IAz1PUNN1CzBmhvxUPPMkfrmQxX6E0IJX5V4X2ZTTR5iqwBKdxV5zVgRA+8
8IZ8bD3uIpG0fN7/qjJjFJ6aRRl1hdkwxlb5MCjXlnSHidva3lcU3pgF6MQKAYekH/VugBpBhLLH
cq/f833JyJdV8/jP3ZMmvDRlM2gtKTGKjHw2AwPJPDl5DT4unbWeweYfeSXL3rdfGQyXYF9JtS1b
LCAO49LVpE86P/81/vpzXtx208b7Z2XYzfOiSEkQLZoGZrl+N8qOpt00xDDKursOpucofHyHPRg2
yqHUtFVTjOANsG82WAjtQFzZ55cmZjGAIOx/m/O8GPlKimDkRmGV2DjEELKqKp/Csj0pCT2RQDYj
vB14mDrwLJHB4YwE69bMLG07BU2suHG6ZxNuCuBJh/AT+QlE5vI6OlW4UtKx9G3PuBIr2LzRNl1i
z8hKphDJMW840Q9l6Zj39CAnpd4yeUosBMEaPzYRDqIPM2O28PoCesL6rC0fqio+dEblBpnu5jLY
0zeZOD85ntph+IEwjYqP18BMy+oqqAbOT4C5FRhV5eu8YFlMnhaXw8gF7vywb5NbodVapvCcATw2
ZJk1AMPfOOTp9yUGCe2/bHOJaglvmaUNo7XoPYgVCdg/mRuEBah+/H09Nn37WhHhCTPnITciHZfL
+oq1n6cIixLx0XpcXA4A8Q/GI7ecxVqe8IKZgdWWSzl2CICxo/ygYgktPTrRLx5vqyfjg2y5d9MU
V8YhXOu5HiJliBA5TUbiMHI/DmfwSDvZ+DHtJNGHTDXhZlfZlKQJgx0mo/pFpf19osk6KjIRwi0G
bUTcGjpcrfkI2BMMD6Be76bnyQV3KeLs+5/71iETJzxdzVxHTUxyFAGWmzH9rlj/EqVDMHFxSB7g
D+EymwjXhvmgmhOATmSYLZJ7Ko7Js1mZCjoWqDpaU+uoun2p4vmhllIqyOQI/sCax5iGPcy6yg7l
dEzYVSFLszYPw2Z4Apmpw6cK5kUWqyySDsFmNH9m2nWvevuHvanC6v8LtjUpjV50C2yLzaeg/AX8
D2fs3P8mQzCoITYXtctApWFrkaNGpqMCqLD/l2XFF6t6VURcg0+mJgmnDooM4bVV3hvqGYz1zr4i
bzZkRCFC0ANs15qEIfzK7A6e4rQuKI/4NGHEH3FyIBgtJ17qBb4MwHTrmAAVSAhmH8AVIMZ2dUr1
drZg0S175qWR+XGUPgpbpraWITjNdi5YFM4AK6CVmz+9gFV9Dn52TveLlI59wXihu0gGLjZj1rVM
wbyNuUqTKMo630wP3TVv3HUOfbSrF7o+OUWkVJ5g7qNazGGw4May9JIlt7Z9F1cTup/f5+Bu6u6W
8iqe76rFj2Usi9uSwbtiYgAcgxhidBQH1Whkelb646X/xVuGivtjiTD4DaRO6cDr5lGuhAlqhnbU
V6xQOz6RvTTXgbStxcMQMb0xVgKEK50RpQ6yMux96xMnWizuDNBjnBBazniSSssJXCl4Pze/HZHi
yjUDfzetOQLNmP807fNiX4Vd7UyGxCRlYoQrHuhtEXU1qLt7Vl1HpD+MKjkSkFeUef+Oh3D1EcXl
a3MmplL3yLD78hgm14sMG1ymihBLopOrWb2OEnhWfsw4DvUnJbkP6GnfKW7bGorfDDyyKCNx17Wq
ThiLOcLk684v2I92/NxLI/2tYA7gcn8JEPwSqfgAQYTPhJ2QsHa1Z/aVXTiSnnoGCLH6I/5o3pRn
HrfKkniZaqJ3UpNpjPgqnDlG3hTQi1Z2h/2vt5kZrrUTrmpdt5YegbkWzPRZ6YQPHHtCeahOqJnN
DkeeeFejlj9ka6nC/aVY8ptVEBD5U+9gxac4m4fkQD/QziU/Jp84lWue9xWVfEtxUIcO8Qio4qIE
h4Rf1vctlRTJNl/IVysRZ3RyuHYyACfEZ/lVpjum7VPD31dBJkII9yITwwvDgPvU6OAr6S8FxhWk
ULSy7yRcWqoq9aBh4ReFPuKUqYp1Ym9fjW238Nd9Esn8aqCTZyaBI1Vnf0DNwTT8wGgdrZOhw2zm
6CsrswXXgHpHp6NzhtcdSSy49V6G6BK0Px6Um+IbqgJe7Mnay5u57Vqo4C5YTWItGWDa6a/qmtct
82N4LE5F5nAgqfAggzuRHZjgJPKhsNvKgLyxAvJIEjjYLd4/sE27IyiEEc6sZRqCSWQaqDaTBvGz
jomm+GtfeZoUT04mg2u58uI2YUDjaDs42dJBkv6NXTguZHQw3Wl25x8vn87Tv+wrtvnpVooJ9hEC
EblgFL6vmMqv49Q8BOrPfQkytQRjCLOs7Ah/O8b5PI5+aN+AoHlfxLbBrbQQDGDW8sG2k6gHDPvg
TdcF4PE7J7rFNB0w2DNXRpSxHUmu5AkvRpVptd4x6NRWLm+8xQBPbDB1ffdnv4P5+/ptuouVOOGp
CAF6kFhKhbIyxhLn2FX00ZtKlxAJpM5LF/RNgPcqiKm/m2AcRj1Djw/ZNBiuWeU0Xwb7A8Bdo+46
AgSwgS30sJEoJ7EPcbKGJLYRzwu+JYs7D3JH4IMgCdj/gptlWGOlmfBw0Dit8qrSOnhc0Jrm/nAa
P/B3lu+6/dtZoZeXfSVLcBaRUjZzCMBav+ODqmdMBQyjBDWIG/TeQQm+IoC3K5oAB1Xk7XGJHyZk
wTlYDK0JXJyStF7iIhg/wJVfIloa50UGv5QthdsUN6leevunIzMBwUXEQ2tWPTAC/Im0TpqeM8BD
qDJ0ANknE3xEhsZAVvNPliF0IPWnMDim5Gc3YPZPco1kH0zwDnpU0C4o8ME6+5tBr8pW8rkk7oAJ
7kCN6imzA/z/YrlNTDCCpE5oAk4zftw/FplbFaF26yQOCNgt4OZ8euGAqlgvuqIec/iYcn+lSJIx
yQmJFDHJ2Md1ZyPviwvQgRSDUy2fSX9TBZhebH/u6yYxOVPwB/0A7GWLE1naegh4AGOiTmp06Sc6
Gj/+myTRG9jFGPdJDBAH5MpRdUrJryiTWITMvYn0MCWZlyC1cYN0dlar2xat94Ld1Ci/5dNVnD7P
7WlQn3RdZiESUzQF31Dqud0PXG5LD90z7wAtQFePj8uJeUie9MjluK6xdANlO6599bEigQyhSlZh
boK3M9rMmc4asJgQQdNHsFveVpAIxAcZs/J2orgSKriQ2MqNmLRG6eezS+4JHv7aDc4p9WI3eao/
Jk7shXcyHCipqoI7idqEw23jGyu631xzYIvmVJzq5+zpzzSxcGVoDH8T31DwFGPNy9DEIcQxMlIz
LmiJr4vhcL53A4rs5xzD/Ikf3Eo15Ffg7Wv2Kk64jHQx+Ao1XLN6JJf4FF9Sd8DywOIayE9CT7aL
zv3jnjjhRg4YU+ppgA8KPG/MquTH/lCf5c1Yfi57YvgzsXo3x6BQjKqCiRZG9G1c2gPB7EjGgqty
oFdh3H5jtQywjv/LPZHCdRyXTKdKAZEMbJBmkTihrNT0NyHi61kJb3WtANOAoJPu07r8vgD8Xw+r
U6xlbmtnXjq07jDPX4M0HxyrHKSWsu22X6ULN1BrAO1kNzg6mpz+XN+EnPY4oVjNyzSKB5Kdoyy9
3H6XXoUKFzCLkM7m/CBZPbNjV8LJREnj5IAvqCfNNQtZvU12jMID3xtNjx180vkJfSiYn+dScB6J
SuIy9BwWDfCT8LIbj8F9DOq35nvmLQ47M8eOXOPI0WVSz/ZI4+6/hn/zUv31MUUMvaynqVrycN+w
wUE8uan2K7VrNzMyR80sxxw+1phIN8gXO/H3RUtsRwTUw9Q7C9iAinwTXJre1/LZIdaX/yZDcC1U
7UHAU3PttD8U/drWB0eKdifTQ/ArjM5Wb5k8/FM/qP3NQi5Z+K704vWQ+E9Yua4+VLNEjzHHFAVn
WiFpB+vs8Ieh5V4Syggb/ybKfBUmeJSqN9Ro4U95c+h9/VCAioCd6bnFSCc7ZcfytH9EssdNpHMY
s6BoCcH367zgyNzkYLYOcyyHb5SaXvhZIk7yuOmC98gbpYlH80U985EXwyJvcMpnhiHd0pP3nTYn
ZQ3y+jkF52FGxE4VC+plsVMEjuoXwLl2gp9YBnZV4nRPPCJDp/lBmmNLDFOkeNBTkmh6ixy7Xs5R
dmifMKTrhH7uMrwSR7u9Vp9nj4Jb8r99YXEOCb4ySPtk4AfK05TWLV0F8MoUaUp56K9kBHUyAxKJ
H0AXVxVRiUuenMPTfBP6g4OJKz637hYue9jXTuKpRdYH3cTCfcsLF4bdOUsTeXN3HTe5m5itqy2S
zHXzBCnGhNAfRZFTBOIo6qAr0wAdfIJ1qkoZ/TbrDnGTfdrXaTNroJauq0Ce05nNdV65F82i7RSW
SL66OXm24/56WMJ7QKt6wZR7+6I2NUItmjGClRo0yH4Xpc7YbyoG1PIbdqI4rfYyy/rKm6/1SoTg
v5Y47LogApMKkAGdIV4OVTKd97XgPuJNXMd/PybFbZWKQK36kgXLkqNHT1B5tvpPgXrSi6cJr0vB
4Lhyibjtj/YqTnhhSgPhY01wPgF9JtqjCXbORn3aV2n7q73KEA5maPIhMQyMU2R9FTrmZPyBtq+z
L0Omh3AyfYwckfIkv8PQu5HdpPZdI6MX29QDK/aUaYTqWNz63cAMpegJqGzRrA4+D903ENzs67Ad
MJlExyqVbRFsPv4uQNNrbbSA5u5nSnQBQKfaBK6Su2BXQTXhqjYqB2QGSRe7VSiL1TafrpVowQ5o
FUZpFsPR5b9Y8IHH28NpOVpweA1gj/9Ju3fbt5qGpWGIFddV9OUaYt0U26sY73lBHpwAY8GhT/my
rBylZzuhX0kTEk/sdhihlfUIPTRvBGdr7ap+hvjD9FPdzdCuGr3kBWVRlmFvekDT5mAq1LDfgIJE
bTa2qU0AqASMk6j6An7aMgedhxTwZvMKvAoS956acUmsYEJNbdEc425+KrzhnPpd56iPE0ZNtW/p
h+wie5FlQoUBjmJK//8Q9SW9YwO9qWLD6RJZM3i7MrJSTjg+g/Wo69cIrYYf8W1z5kt/AXYaf41e
81IDMs6JtAa0ed9XMoXraHRNXgMhAkPxvziZg+rzDev4qN8gSQOKEBh4pfGG7HMK1zDGdPmc83pF
Mj5G4wHT+G6eOkz7qdnnvD7b0wkM5OF8rCLmZOkxTlunlcEFyn4D//vqyW6GyujjAMkTuqB+En3L
O3Js31XYXn3bN/56CgAXDkX12DiqhW/Xuk/gsw1v36fKlBHij3DQa+zuQk4VPkz0jk63OpU0Tbaz
mpUuQthPyzrNcgIZs6s8hg/GgVcoQSloO6rHm+6yptPL8NWbGGElUIj7k7FOxiDBZViC+L5vJr/W
otvQyL6SgrhxomHeM3FLzEtYtg7oGRQv1BFd+Tw7Banpmkt+ranKSTXCq7oHTgFYHRsZ6vCm17Pw
UBq2DZgdcYSyIgV4hAv0MRPtyUDZyLQHt+pTfyoP+we8XaUC/I2u25qBtr3wMXSzN5SFf4zohbZh
OMVn5Zhgpkbm6jbdwasgcZIamXhskcHo/Hg5t43b1x8lmmy+wSsBgi+1mFlraQNNOm/kpHZecI5v
YEcYpeiO44m8J91YiRNcatDHLO8mXoq1H7WPmEex29DpG9CQyDyp7MsJjhRTvPrYK7ggQ31fdd86
2ejddiK8UoX/gJXLolk8p4xHLxz3g7p8w0Jx2QhsIne4lNejZ2DpjJZeUHj7Z7bpXlaCBV9pJg0j
c4gJV0V3De0bi/zMetoXsXmTViL431e6FVM8Eo7a7qfx565yFv1rUN2YrSQdlEkR/CToXqe5Rnbj
s3C5sOyU25+i7vu0yOYpZKYg+MqZTVlt8fmdYTg25FMVyVhdN/On1ecS3IHJkmIgHQQUQ+GChbcC
LW9ZAVabAMrwCpMczv7xSBQS5yhajS0q4RMAlXkck2tL1pKXWJg4MxFaiqHnjPBRobsKVCTdsRol
OaDk7JngCEJDDey5QWi8WJOv2IPPsDUQKtMtJuMlX2v7rXw9Hia4AkLn2tR7HoY/8+mM9hh4zGsP
k0sOhsuLcvuns51kAJKE2eDCtYk4CG6kU6WPIUNek/vxLV8imNBRs/AiYmDoH0DWbB/XqzzBvnWF
JnlQQp52p7rEXSKHV6h+LBdyhzltJ/Pjx/zzvo7bFvgqUrD4Mh2ACLng6i65cq8opquq7HFfxN88
sn/JEMfBM3PRklyHn0Pp4wOfuYrP5EBPhStr+0i+n9iO1LoSm2Sljq7P+FWfrjSNOjKobpkIwdyL
GrAGcwpdrPa6mJqj/sfcytY7JGdCBDO3F8KmCtjAfjD3f1QW+ZL3kiORacF/wepZGOBDp1Tj0Uj2
q9C9qMzcRhbZymTwv69kRJbd2oS/bqT8ofVH8DFz3JN905J9KeF5S8dyQmCFMV8NvL3JYxKd9v8/
f7jexMqvDoAID5s5mzFJ+di/bs1OZDMnNs8BPdMalI1U0kvhN21PlnD5iaYmuWHgJtJjB9eWHo3j
P0E4kR2LcOH1OizspaU4FmKB2OtQDIsTvAuRAMH7/zyn2DfUmjjLKMab/DxyeT2odHNXq5D9msca
qW/5mb1nPXwtUYh/O6rhaUh5cT8dsEd6MVD0jP8ti+/LxN5KLeH21yFrZsDst35IvmgRmJbsazUc
Jc+cxKjFIu7Q5pHW8yjHHjSHMeVDGMb3+3a9/Wi/Ho9w/+PRaqdaxcfCuold6m6cP0TzHYaKJapI
7o8u+IAM4FUMqCg817yz4y9Fcer0S0c/GLLqqkyQ4AiymcY62nWIDDPthoH5yu4O2uKXxakf/zXP
u2gFgldozT4HrBs8G51P8RNneEsOllcgcehd6w4YDv8acJZLZGCUVw2LEdQhhe8IMrnB0vnItzFl
ULHzLPuIib59o9jyDGshwjcclHm0i95ESlf9sKtLPF7V5vG/iRC+XE6mriOV3fll/2mgrq7fUEvi
srduz1oLwY2Oil01KnDifYX4jXHoJokKW1cH/AMmqBx0ZrzB5e30YJiwrocUoVYx1t2lDgWHhNME
i+Grhoz3gP9a8VFYSxMuappqeaQwaAPA66clQ2UoAQimZdXOUrHHeiiuyuo9OwxrmYKxWWwO0djH
XcrLW3O5TpszsyRv3fYhvX5EwdTmUkWbJJvgrKvowJZPpp7/RwmCpalNFEbRjA83VvpBG4inyBgw
tq/Lqw6CoaWsgxewEawDescNQ2fMvpWTJE7bbDwwDSuopqWhnydGtInds8V68WsH7ZBeDWewEXm5
i9HJ65cicghQARlO82bagw1BqtoUyZYpDj4YCTOZxUtJsXauyo9BdBiW2q3aKxo+xf1Na57m5K7Q
7u1J8ixtFuqxMm1xCC1Vf4PQF/XpWBkzfy/uzMfqOn5QnNotwWXVgFDq8E/IyzdPcSVRsMTWCCKS
wCv5LLFdMwTLWThdqX1xeIfjW4kRzHHpB8sOJ4pEf7zSA69VvkYygNWXHdQ3vmIlQzDIktqLagxQ
pbGxv6Wck2PpZ+eXoa0r1FCPixN5RQkctPKMgRIvOzbSd+pvTOf1AIXoMo2bekpCmA5fsFmwlsQR
q4MTh88bT6W//1E3neOrwmLPSg3b2VYi3HFGl9tqLu6bVv0EMOL7mqBJZwz6aZyIxP1L7OWlC7vK
alD0pOA8g4JtX7r6lF4bxnRfkkiimuxDvvx9JcdiXVjO/BkrgVdgeuwCUK9z/qxmrlo6oAOXTsds
uuTVxxSSzpBqXZTwWkc9K07Z2U4lq+rLjkt4y+ylG+1Ug0rh2ByU9jQmi2Na+aGunAhYhJ1shHAr
oVo5kxffuvqENLaJ3Y84qvnCx3cVvz2Yl+4oq+xv1o/XcgQXApKAuFxG3O3a13/owYVdODiC4cfn
+rrWXfO+wv5kc+xP+9YvNRHBp+RGYxrA1EcQfz365mHNMvw+CNO1koJzmUlSKz2DMN08T9ZhSk65
bOCO/94d/6UJvsMwO6ZoDcoeLLfACe9N5kEtLRcNAKeXBSCbpcSVPmJNyiy0dEqAueUPh6+2E15p
J9sHYU1+Jp56smTJqeysxHfcTtXU6PnDxtFINNBdR555qx35fgzWXCW4CJKrLIIVtEndlyGwDv18
IG4BeOCEnPdtj5v026OyMJVFAef1Bu5SsYyg7Xg3y2TRWQ8c3fw4BL2Xmg/7cra97ascwWVEVW03
QWXx4vLRHK8X7VjLZpj+5mheZfDfsHIT5tynHJsXLZInfo3KY3C9uJyPgAM2ySqUfxPhvEoTnAXA
5Xq0s4Co3IN/5RljiFjTCG/6yrHu2DMHYy1cGcfUtjm8ihT8BMto280MtkdQSrD8MZS0sGX/X3AN
tTlZ8Yhw2FeT6KOtK1dNKwPUlh6S4BtQ4lOSqoUh0Ht+SPURRDzXOUeSwN6H1KNLNBIBinI1LYs6
wRdrf2FpqK3d8IoX5PoDmHLw/KoxivHyPZDNS8U0E8gIoMV4g/Fqk8UAXCmkUu1j0p4TqmKkKJDN
icmkCCWsxpjKdqQmnMOkemPuaZHmDHPhDKmk9rP53K/UEQKKPO+qtGS4V5p9Mw76wc5bT1N0Ry28
pMsewmI47DuLzVND3mLwZj6fgvv9IleYo8j7nCdk1QdT/VLKsF23jfBVgBhvlqwgmWnAr84XfnGn
E/WMowW67QY0DbJbu+n6VsKEeuYQllrdcBLK0eTjGK1r1KD+rCUJ5qY1YIAOwOE6sj1x0mJWZ00l
CVTS9PRcTp0z5ZkXa/RQjrNka3NToZUo/lNWfpaFybywCsezaECpcq3oU2W7+xYgEyF4ujIBNG1M
cYN69YI4Io6vs/f07NlKC8HZUYCK6KkCLVB3cVLziiYDhqjeY8krIYIl9zqGRZdowh2l9NsyLJdF
ynayeTtfRYjzKBRswwHlu8HVYHi90l5i/WrElVzm5Fjol5a9px6zkiea89inSkdhaODiuTbawNOn
2ds//e1iyUqG4NrAIpGPSY7Ppj9OP+qn2ecJaHSIXc1wyhh7FBw92PL3pW56nZVQwc2VRTDQGC+s
H7eZS8lzaMqAD2QS+N9XFwf0u23aNTC5Kfmq06ueSm7Ntl9D0ZATvJsAhhLORk8Gu+t1nE3jTUja
U1+5NV3M9mNK0fZkbUGpNOGUtCUd8ibOez/MgVWNWUxsxbJH9VlzM18+urvt4F51E45nnmq4hExF
x4aNHo7JCWMVTOk/Iib5itun9CpIOCUsJulzgVkOLKVnt8Aq/iOcZYU5mQju/laGMGSTkapjgJxF
f4rDb0S2oLB9gSwDHBwEJBmIQn4XMGLVbuiqgVdvRr++bZ3xJr4Enukyxzzq/lQ7xfFd79xKpuBQ
SdAtKU3n1p91eNLqSgkGV7rvumkFKyGCQ6VsMmMtRt+hM/4IUu2Ei3AYquowg1xi3x1sJrGA4KEg
mCE8FhE+oWaEXY/qjY9H4lMfKsexa2tnYLe1+VwNmeRN3bSIlTTB6EiRZjYDT5ufAJAsKz7Uspdo
u7ixkiDYnB3HKaMVKCqyaxXj0mfC5+Ocj5ZX+YsBq1j89oOcYFGmlxArKIoxhnoFj2Tp82nszcsQ
RZKsZTNWWCkm2PqgtmNtDwMG3ovSiUFkNpdendgSc5BJEaxbp4VeaSWubFl8GHJXiT52Mo7nzcUP
BoZITdd0FbRGgnFraUf6qat6PwASD0cZKo/MgzPiY+Ygqw38fQvfPpu/xInocGNgNTWibGAC69c0
fBilgJX8AXhTXHjVR4SHq6x5aHtsewGA/WAdyUtztTEc5RNfJamO/1Uf4T3KJ92Y5gziDPW2L76o
shm87ZR/pY/gEtoOSPNKjrpnA4QpIF+8MLyBatNd3NljWAZM7vPv+2e0bXavZyT4hUZT1FqN4MjT
qHGM5cHWLk3+rgv0KoP/htVr1CwRGWMCxz1U1qmp0+9DEzvtXEnEyMxNcAWTGi/YAIMqWJh2W/N7
Ipu7kQkQHEE6x5VNIhAaASrHKbBTrvWS8djtkGdlAYIXMOdpshQ9BQQrKLHtlzuagEp4oIfBBwjx
4V0x6Uqe4BHCjIyRWS7wbeSPmgAqK3/et6/t8ulfErCY9Pvh8w151BEAKmsTN//G93e5QtjfBaAM
dzvVURb87Ju0rQpBKrgoh5nMMLc6io5VA0LGzj7Uo2xyaUuMqYJv20a/FWmxYA2LEdp1kmHdsK6t
q7gKDx2YTpxRike+ZXVrOYJJxPkymUMHs5715DtmI5/qWPH2D0kmQrCCNLbtujFRMxtM89ja6WNP
q8O+iE07WKkhDjBH2czarGzhq7ERj9Wq/li6RQdfjUoZOWSn5tN7bNvUdVBJgHzZMERQKzNHcoyt
fAC9xuFdoNSfyjqWbd1tGsGrDBHPirbMLmO+uI2czmHGISqfBtkK9ebpACBcQzMd66DiAmO/aEYP
kvnWt9ihS+7jUTbLvn02KwnCw1aEzVQMEVb6hsML+eWF/QzBXc4bHImbX8mqppsfbSVOfObMCOVL
htm4FoAZ8/BF4xGIIsHn49dCjA1MA5vnSFQ1wxQx9pugK0D5gvWyPAxuaLE4dUl/tTUoWqvYmanq
huy8b+Jb52RxLHeqMYIdIa726pmrVGMsiYH8vs+Ai9rW5MxQwdiXsflArIUIjxzYlKoW+qKf8shp
Izg7So4uxAsm1kHWg5BpJLg4oKorPYAi8aK2PSgX0v7SDOwdEL9rhQT3FlWBYVrNjFKMTd1aP07A
pU+NP/Y/25bFrYUIDi6rsqDvRmQJLVOdqftcaV+MLHH2hfBPL1oceI0IU0GfhOK8YNYoKgPGaOhb
X1HZ99SYf5gtttHa1DgbjQyebfNkVrL431e2VpTwekEOhTrLnrFN1f1aotrd10cmQ7DnQdMDi/Id
iiK8VfPcyZkp+WIyCYIxD1MeZBqCKdjX6OSYdHlPDXZ9JIIBF2ZjWKQaEd5MmjcsjwG6xKHx8799
J8GCJxUc25MJLYox+6KV9Fi2MpJt2YcS7LcJC32aMmTvbXfIrU8Lk7kV/iF2bFdsctO4Bf0chUv+
P9Kua0luXMn+ysa8c5cGdBt7b8TSFKvaO7VaemG0eiR67/n1e9CaVbHRmIJu3xdFKEqqLACZiUSa
c3RAhy+OjJmZ0istx/LWIAEYyVX8rICZJkOaT777wPbpBG9SGyxnhB2sVHpi9GWFqJool/J6o4ig
fLl7d/x+Nn9t1k1t55My+vpCorMaRDX+Go/jR1R5I4UJOq02jS1zpdwJZPk8DNnXvo680xvFdWIb
Eepbmx8aVR3XFqkpHZUEXGSUkVjL96eFcGMB5L90sNPgLntH+CVlVtMA2Xbwja89SJZ/ggvJ11rw
eyzY3DfvVh5jPYVZGXneo8qYPI4enWmW/CL1iDf6qJw6ybVUO/IHHooWrmnNBr2vprOZN00PRwOV
LIQ7cZAqZ+MouNL4l/RGAFXJjXcmaQwI0B4CkGtLnmmsmwXNUw1UydfCgmj6jKPhKGOCjwGQIZjc
Z8uZoSQZqAIByyWcpE9WtqLB1BZsGUf3oA4YbiOmZco2G01lFHOnBUgfMM5IbTtjHS++XkUTzsiK
Rc8RzkX6RhijEmqRV2sxVbSgWTuzZgKH+Fk1HqZEYFBcOXghqLJpyDZ4/N4eU5YAG0cHxI6/asa5
Ybu6nntNN++k+UlgVPSRy7hXWzPAv23IlmwAB++tJHmyGqUNK+h0e9dbXyzzWg/PwdSWWyVAFa/a
GNiKxBYsj24TKxRlYRUdwZYKoBdmeeqKVgvbpGdW36rto120Ti4fyuqlAY5rI3oO8/K/NvqkEPdY
lDnSZtYo9XWRaA2QntJDFrvk1gow7YCezkFzlGCoHEp78TtNK7xTpLwHCs4RWDasXNKqVV3TUoRl
F+BpbcPCWYkKOtComN2l0EWlY17twzaJSbk2dLzGWEgrE9XJZGggcH0xgtVDmm7CVJlLPPSuess+
bpxicJKdqPzBs/KNWHZQKgdgj7UkuGHm4ks8XzSiVxn3+4GSQ59MoCdmvUgGEu0IdxiaLmu8yrTE
iUeBQvIkwNUTzUD+WXkHbKToljV0IaKY3nrOySGzP502M56T2n4/E05mdVyM0FAgc3UIU6S7Nc28
XkR0LxLChJRSVjRyYejI04dNoOvPRpEEw/LjAysB1oSMRwu6Qtknv6GADVtRkZabwx2xI6ccvQiu
4rQQTsyHCxDVJxkAxLrG+nRlAjpmQUtCqOV5DWByG+IAX9ZZwst6vD0tixdWvBHG+HRL1SYkshBW
VLHbFcHPUSg0Uo6AA3YL0KwRYZ8yL7R4I5OJmtNiIBNpUe7IFQrjB29UuN9V4PO7+ldapSwD4Wwh
V8WPe8r2g5l23s4pHsoAmjkUiyeJCJV5zm5zZmwBflrHdk5ULKnA0zLBMJF522CKsf1IGyr2DrM1
BqqToLdlLo+u1KM0yVDrqIpCdRap9mOyeuZqIn83OW1q3M3NMDhTB3jXYj5LWmM3DbvTSsNX0ONv
YOx5mq06SjUkcnMwNYVmt29j2VHsZl+uyjX4VAUZI65lb5bMWHYx6FnYyWgKkZaruvHH7N74QG/L
m11lrCCyxqYbaGO7HeZO3IGSKfl+es94hoZAECdmvyKBsc+pMjHaVLKbCtRTlM2wxlUEkJIIOaLQ
qRTcSyLsa97Fv5XIPrC0UNOlqLPoxT9ejImzoml53QPm9aD79SMtXI2XUeyIol6OdrwRy7y4kCtN
1qozWj8qY7S7fcIIKe788yn+MvZfBJtKn1ZMKPVGFvP0iuY5tjXQagKXQNv1Nw1GBNYgS5zBo2T0
hvyvZ17eiGNCqTwJI0IAaeyDYPoaKFmNk4eiJjuOp3ojg36+eaNIcRmPMgEHqTKd99LTKnoEcazp
zfczDqSetUKPVHx/2t7mw81kBbH++fSxiDSA8Q/J0IJXCV0NfpTlV0mBx30XO3jRPi21DDCz+nBa
nMi02IpPMs/tDGxOZJMwc6Y9UVzY2LPdQcHEGWV9ERWy+EdkKiheKER992rIhqLIAcKFhpcxOTdN
cmtgrPP0mjj3CU7pKILRggz9E1lOMTPlxgXJjKMrt23m5J2INYyvDUc5jDasBSk6EMbiqGAsufSp
K7tAHiNBRCOSwijEAlTWvm/wrlKUi1b2KuNbH+1Pb5joTJhLYiwBQrtG0AEQSUra16oQzfHyBIA8
FRUExOEK5ibe2iVKpWRugeUIhJyzkRwaETABz2i238+4MsNKilzTkKUe+txJG8+OiLvUX5vwCxG/
CXl+cyuMcWSDnFgxoeqVgn4F2aQOjjM3ndxRziiZu6IJFEC0OEad13EJlSJRQXysGxcT+KWM9SxT
LpDowvte1LYuOilGp7W5XuQc9Ie+HfdPrZTsBrkRpF1E62EUuq9JlgFoD/ARZgZQT6cfHuP6MXbi
6eFfV+vtQTFqPchGOMoKBOVT296Ax3vw1EEm/mkpXA+KN7OMR6ChYGKYiciNEkO7ho1LwfgKCp6f
dAu2K4OQ47460KtUE/lsvgb+ksgGJ6Vd6dpiKaWfXrQXqk8hE8t9cdDcPkiEMzs8b7pZHktRnvXh
als1woQyuluyz2tfOFp1RcJ/PVDVt2IYEyYaemjMAuFBhwmJFhH4ApQr5U5wVnz1Pu4cY7u62sZV
t2YozgAmkPb6xp6hOVWAHtzhdTC4DJQkEAilX8oGWtulMQacNIMdrjIIRSfXdFSXuGPpFBjhWXbG
biidj41ZvdlMxopXeQLhEKUYTx6Lq2S/7keHPCwD8Ndnv/Sn8/hSF9XbedfUdpGMVUtaqswL3Vmp
2Xfzp0VPHesDAHhvlsUYNNrQk86ecOEWxvkoP6giwxKpOvOSofSIEamwhqTJfDW6bJbsoJUBxqoF
GkHvu1MawbiMKJuBbDzhfMbd4gOAagco0eQwIfBe9kT07BWcDNukMhAlKW0dq7KMGPDXKxgYwQ5z
1QihKnmtmNvzYfH2QkPVunyBpNEKwmBAb3vmyo0HhGiyK3am6GIULYxxGWpcTZqdwfFqo+b12g+t
+ab0oXf6rPi31S+PwYLuDamUTXmKo5KM1NGlTzbIWifVlQC3LQ4t+J4Cz1wNJRzrHfV6ndukTCds
4OT2AyDwwAu2Tz7ZLpAL5R3N7SSiBCx/D48SGZUvi35IJEnD5WVfjeU+me8nEd8xVeb3yn4UwSi7
Zub2lBqILpuyXr3WAig7sLAmSwuqcgSg+LrscssI0O8sKABz16bImHNH+ch4x/ctTZaupond+pk9
eaUy3XeT7VWziA6Ue6dsxDCeDzyGUaGNiM/KuWguV7vv91GqPJxWQ9FaGNdXp6PZTqCQ82fcj24X
a51jqXGya5bw5bQkXqEPb7PjtjEqgQmeHPPACViXAwP9x8p+Tt34M8ILOKcESLeCU+Ia2EYcox5T
hCT9uEA9kkX7rCvDniTgs6lGZ4isJ60SYebxw7WjPLaBuyAG5sNjhO/qJZL2KGMWLl4kL5g73cl7
4Et8KOTYyGPePs0cjUuiwIGgVFX8GD3iTkHk99/MK5WGHGnkxGeii4yvLah3KMCP1t4R0+WDjr5E
eoRVETtEPiTkZVg+ErApRxmM942jBmx0Fs5tkqzCmSbLmVIyu6W+3H9IIY+SqNfcZHUWe+wLswUe
9oBSG9D00l17XtoeJSOiD65O1MHzNxZwFMgEbLllV4Xco4YaLdevFb+f3cqYo5NfkVZFTZ2i46Kf
bxYoL1GMQpWF4xoqv2xvMSe8zwfBRUbN9p0b3pwX46YQOpE5b3FestqddXXqownOzULrqlsBf5lV
bijJApH8gGAjk/FagH1QZRLCa5WRbwU/CaBXw1t2v9P2/TeWfTw2xnF1RqakSQI9Qf5vF7tNYOlu
eKEHtI9Quok/gUH+tGZy48XN8hjXNaRgB5JS1PSVLvaH5NxAi+RIRieORc/y1+HqE6fHFkppG626
zMhHR/F8g+6yC3WKajdrEWDVYwCEL7fSyxdZaVyrSUWQf9x1qrQPQ5OJjWrkW/1EzWJIrB4tk2tv
ehpGvpVHECo7kUhfuHawkcMcoBGHqj52IVyl/jQNX8p2ZwyC5AOvfgaGoONamDNDYzOJdAsNBB24
NiqHTqSA2sxHKiIbXl9kFNhY1JzDN4SjVDYGr5J51AYgQ/kF5nJB3Xam3BE4E3A3fBGVEISymAun
No16UVS07MI1v0Lh24BLo9OsoS+6ZwSKwaJfx6qk5qTHsmrzkw4uBFWqXNLta1GCkluO2ZwaG4X3
ndL1mNTHvPZLqrnGWeFTBprKhfrf52jtA9+7BywZ0NmetnDq6d+Z3ebcmJtgbJdYktIQC4wLN1L/
zLPDaQEClWeJt0yj7EejQfC4VC9m5i7V5SwSwV2DpgBwXAXgqM72kpQjqmq2lmIGOG47ZxxWv8XA
xell8M1qI4TdKKutqyGDEDn3LJoFI354mG6ACjo8VRerX59FwswUd+80OCRFxcSpzT43x5gU+SLj
7dJGKF0lydmYS18XUWKDG59upDBxTtuZk1zNMyYu8iRIMNFhxc6UdC4YzIr04fQ2cu1pI4uJdMrJ
aEC7jvsyJh36mry+h6eYfNyh3r8niDmuJDdtG8MxePa1Jmok66HV1qseNcdMBGvFd0ebNTHBzdw3
kzk1uCRLMPPZ5iGR9npfnBXV85oZLthXAqkMzLJG+CgqO4i2k36+iavq1bTmQcYq89B2s8gJcXRx
+DnOBLvJjzw2a2QuSGKGml3nsGJyGQ+YcqSwRtrVcj08NReq1waigJEfoWp0Rl2VAYzLtmsZkVZG
cQR/aMCpU3JmeMIx9waP7Lp7QGoJvJRIHht+mBWRzDVPKFEMjeNQCQftAG1+o9gvogkNvl3/WhzL
fQvszbHOQc/kNxhsSPDk1GavMG9PWwC959959uMOaqxZV0D77SXEGhnprCtlAd90SpoLaSC5j9Z3
TFToFSAT8sRAJtAUMV+IlsgY+jIUsVkn2M+lvIqjC4PcJaL2+r8xvOM2MjbedXKnzh2AtLGO+aLc
GV/sztEWt4NKLsCvExkBd03ABdY1BRBO7+gqu6wlxZBjbIxcRlcF4BMSv/9sPRQSWE01t8HrWksx
iym4ofmquRHLBI2yViWWRoPTKAMXHsUlCndRQhf6cwBcFF+JlskEkBlYxpqiisH62FzNQ+Io43Um
wiXiO5RfizLZAdN2suohLRBYGZ/yQxjo+8odHfuZUn1Uu9j/99ZkstOleVVotj1SzPX6el7uxujW
yJ5O2xv3Gt2siLG3GY0ZUU/HrpRk3NX1vsd8nJY5tXkodMk9LYtq9jvb3shirAtwMZFSAHDLz3Tw
nksAUKyF1OD0956SwVgX6c0ylAwMMCooq7xmkTJXmh2aRmoD2+sEAEJcd7VZEtXKzVVW5EQl/QiH
sabqLn2p7fNM+rwouNNA5U4AiSzihRLtIXN3Km1RhGWO81IjA6k4d8lEbp57O2+WxFya1iQPYZHo
SN9PU7FPMHkOpH8H4NiKg3jPP60SQoti3IRWV6qWAqYGqM6/urhJ64Ol0wLV3G+BHVI1O6UijKcY
1DpfIgNbGLd7tQXFtOKse91v8FhpvOYi3sv7j3TXYJrmLx9sshhtvS1rkZGhgCBLF5KCJtiPJP3w
kLBsdHKgoYNRwz7L2yKNMZURqz8k7TBM5/UHGqoxlXUUwSheFBFAyNTIdKx9A+O9kxRRjzDfgx8l
MIqnm5ndai2yo0qoOVn+mCyK27WfBQrHV++jFEbhmimdqykLUW51lR3xMUbtNqABkW/QX+eqThv0
QPMQkmDyde4oldG5Llel0Ayhc9p1dEV7U2hkuLyUDl59APQUlY94cwPb02Jnxa0oMVsSQ+GQ+gLj
FTIqtKAJNvVd5Jtu09xKQeFFO/1wencFR2gyOQ5trAnArXEJ23hxKqADQOQrqtIKDtBkbqzKKjpF
G0BYPSGlJy3gvSWFpwHmFejap1fDD9WOOs+SF0crJmk0HaLKSL5b8FYa8no3NNmjqkXXplTer+v4
1BmzN2bo915EPcl/E0P90hqTucwG0xxzDBbgdsldWriloFfJRYWsEabVkA87vVz+1XKUxjiRqE2r
KtEQ3KzZ18n81DT+6e9/Bep673iPAhgXUpRLY5TAZQCl4Qy44Xy37tC/G4x7wHPQlmGqke3lBByA
04JFWsk4lspGL/QyYxvROPC5CqtPamUkDmqTAi/MT4dt9IXxLb225FGSQl+kva1gpsXBsI6nfxv3
yq2M3HoSe6v/O+ypIpNgvIsatfWEqWnoKYndtb2nbfpx8TKLwL3pRp04QHbioM17PapiCebd57E7
k/KHqgATYLUugG8/Oyr5dPrgBBrJ9id2NppuQxqcZujktKJHeRHcBvRA3i8I8+sYXcM0EktqVI3g
ZtMMLKiKlK+odz7NGsiBSXtm1NPD1DcHsx8EIvnKeBTJ2LTdjxpwxHBWejef6at62SetE+b57gNb
p6sYqZBtjMixTwfAC1ZxRoCQJqPU2No3vWg0jXs2GwGMG05rdchHkP74hYmkm7KvhlTgL7g7tZHA
PBeWUAJ5Em3gC+v8qlPRJRg2n/TJeDi9U1zj2YhhDqSUervtMgQ2cqOh9psGtRFlQAy6N83H05L4
/nwjiq5481qoorTWQW2IW/lCVwBbh4HnHfGqwY0ekFQUcgBQs3+n3RtxdOUbcSEcetzImATNUDR1
UkAqT9Lk5JGUuUVSFG7Yru0hpaF+JWu5wOnyL8+NdMbrkmwYSr1EJidZ/PpQvKbeFBQHDqWf7CRB
twL/HbGRxrheDZAySkmwte3LnLt94tCO+chHN595+MmLKUr2ifSGcbra2obqqiDNXaX3ZaYH3aru
R+lG2AXOdbrHlbFvBzmt574j2McITNz1SzXdRh3xO6I5kS54zQos7vVINwojRas0dDVEDfKXpL6r
w8iV12+njUCwba82spGBsdpaiWhnk52BHxX3VW/N1yMKBcNHYlFd120TU9A6El9vtV9LUwOYHFSQ
igQKIDXnKA7CWET/yt+zX2LYSDutNatIFwQ1C+CYLEcqz5pesJK/Ue6jDCasbuKss0wK79y+LG7+
8Mqj7b3QwqhHZ0FEgSB/SXiToqysaZjWfLtzS6VWxKoRxsxlGORliK46KygH0Q0iEsOYLJLoSBEm
MNkMs7OmHaLIsR5CUdKJ74cMFAuBzma+nwQu67RtlAlBBLofW/ihcd+flZM3IN36Gw89rrVupDE+
tw3DuGzoolRAWrQXYUAPK/ITN36ODp03A5RBfGDcu3gjlDmwvmijWK1wYGn4PAOwVhJhtogEMEel
4npsmxFX8bDa12ks3xdtLLgvqDm+u6w2a2DM1daHQslHxEV1/lCS1rPSb2qngGXoLNOuw/yH0o/B
aU8kWBTrWOnEbmz0AMY2wps1vbRExTz+9+tAUbMB2we4gLdmBKzDfihCOCCr21XrjR7uP/L70ZOK
lwqIGN8NboNGaElrqNqIOXEHsDrXqVkKZPBdj3EUwoR5YQrsMaA/4WkB7iXa5OWBwFQ6jO5rx/q+
RhXh4fSyqC69UwQTSBKQCvwPFhsgSma1mS2UrBXQLw3xZdydR9pLNDQOashZL5rj4p7SURyrBZYR
zjUIWlGG78fzRNL30lwLVFuwIvZatfV41WJ1QKm6PetH1zRDzwJVkVF5qZ15BSgnT+8g17FulsSc
GVkVo49f0xXyZdEDbD47qIXybwphtNuOddUcDTTjKfMunN00u9dngYG+8g+dUIXX7oZNrNBl0rQs
BvIu3eKqZ5TpPL6v7oDqiQZ2C0Qrsle79g362Ef/9+guRMpBd3rzAzBpnHSAksBNqBqOkqHDoPNO
nxXfwDaHxVwYVagroEVSBx+1kOKKdj0Bamm9U86sXe1G92I2PG4AhrY0gIkoINhgoRjktuizOIU2
AoahSgMpfAprry+eBevib91RDDWKzdbZpiEZHVygH85OOHoqMBHWfdo7he0kqjN5v3dgfNWn/tCy
jPdQAraFAZeMIPuoAO3BsPxqnR2puD+9NpEQ5siyeoBSpAiTdeubOQIzufGW9Om0DP72HRfCXOmS
sthJ06PYPumWk41fCGDuT0vg9wZZwP2gLL6q8qqZmxMq9KxCXyYCo/DT6NHCcO5J/vSlbWFOxm4B
RsZyd1ok/dHv7HkjkS56I7GL+ryxQvRc9+tVO8SOgmlzGxDkg9cvsn9aFncDN7IY0w3thiRLiK5T
Q76dQbFR/3n6+7lmtPl+VgnKqV0HFZpm9c9lEkzFHakidyCiQjr38tjIYRRBA394i8lslJxnKYgq
oAB1T7r0VNXp1yy9UKT96WWJto0x21BHi0dLi2MrIKEbTIt9hKtG1zcLYgK9eVBJYoU6mDyQN28v
ktQpRKMt/ETLUQYLMbioeVVjoqT1a6941HddkATqNWYXPUrWKgKl4LoDy9CBbINYjLBZyrDW06lM
ULTsZOLM3ZNZvqjdJLBW/rkchTB3utZFTZ6VKDQDccO359k1WgGSnGgZzIWeaHoUhx3S/0tKeQ7z
7m5QBTb5Gky9dwDHVdBVbhwAWUhpKjlkNOV3PdlV3d0YnxfjYU3PNEKcyNhXlSCnwbfTo0jGD0hr
mkblgDilBPJQaN+YhRujiiOtgke6aPsYfxBaoBUD83KLVHLrlG0AIGdn1AQ3D3cxNkixVDAvmypL
haLhPdF3K24eUpkPi1z4TaaD/kQJd6CUEThrrsZtZDGeoAFy8pKpiPzH8cxUHqRQ8P2itTB+YKha
BPM9mlu0xvQK7SEddF8vvje9gHeSX5U5LoR1Bp2UoTie4p1HiYRo2SkL6vPkElWZu+hieZGC3M+D
uBRkJHnLAzovOmBN1dbeMbKvRdM0LS35R3WzR9+QYw0lqC9Lt9V2p10219ttRTFWpUWZpC40148k
V5U7dDQm3oHgGHOsFFf7XJT55Kn6Vh5jUrKkh+mCYj3Kod/Rvkna66j7gDVtRdDd3TiK0Apzww4l
5P5Vy6EARqEM7JtG8MDgqfhWCnO3NqE6K3KBGka9fFbm6zX6N1fBmFA8InFWATjIN/X4oFT6YZHs
88b+AEwcwB41vJVBT66+o2PPFaVJZAsVDMx415JbmAeJeAIdoylG1nNvZTD3TzeYc6dJkDHk3iug
GtAW83g37QjIYueP3HZbacxdZFlaZqYrpJXS6o6R6lixaEH0B59aEGM0FsHrEogXmOkFdpWGEAGP
8gv7UgL/eLSzPxBVbdfDWMyMbtkuLWg1bpgjV4+lwh16ESom3yyPasDYzNwuutauMMtmdSr5XAdf
rC2qcNONP7VrjMX0yjiXWoXwUG+88Ja+yKug3oexs7xQRErpIGoQEy2KMaEky8NSkuC87WZymuK+
MnGLi6aPREKYq0jJLEMKaUtJHAXRtJ+rG1uUQRWIYDu1h3gJ9dXAOmJ0NVkl2vc6t60+5M9+aQDb
oR3li7IqYA32rXL9M8elBzA9Q2A4ooUwjiCK0qiZDQWp4PJmyM8MK3c00QXzNzfacSGM/ZczgF+N
HKpMAjptn6NJupEc8/KnjnXCRhu+WgNO1jBMlItYsqqkMKbGmnARzC/zTt+B1d7rneGJUiH9Tr8G
dw8VINNg7kcGNiljRbpc1LJMUJiN8zukSTCfBZTV2jntsumXvDPVjRDGcuQalbZMBkCVmUUv9RD7
eg04FaAlxKHtk16UrOOf2UYeY0TNouqNbtYj8O/vlTWGkp8PWuM047OSP61gMIrbZJfMj/YKmJWe
CFRfsKXvJvnmQiVVDOlpdWiUIE4e5lW0o1wZpkpUFJJs+x0jZWLHGBUE7yWu828VUlpI1E3CJimu
Kpo6cI1B02ehdoBj3UQ+LWhu247iiumYCXNpq6ANqhx3eNHOWifz7EMimhCgN907RTlKZGGLBhJF
a0zwWMbQ22MDz5fJduSeVkb+1v1aFYtWNHRZSfCGRXVn+jxNh3p4zidBsMVdhgUQUYLxXoy8MT4j
k5Kl1jXkFSTpMpvOiYjkhbuEzfczAUOpyehN1UdsUx7ghi1Cw9VzSWC03FfDRgj9EZvTV1etMbIU
i8is83z8swox1/Y5ESmZaKuYSKHvY2O2KXjKFKnnutEepkZEPMrbLfQ5g5vGsvFOZSehZDSe2HWG
A7cy1Rn0yR1qb6g/YPQgJpcBIQ18fcK2PU+pMmqrjXfOksdOVHzTix+WCEaVdyJbGcxeWdmsx8oM
tDI9kv3VAIx6EzR2oMYfoGPTt4KYS2Esl7mrYhi+egvWPwSkWWB/GmjHIIgwRA3p1IuwNr8VxlwO
ZQWE/36Y0OQfWU6TF0gr1XtTnm/lJH3AxO91mIVOZxYCGxVtJuPcInClNVEDsdFaengX1xbxsvqh
VD7ibzbrY7syxlCxjDpCVa+aJKfBTPycuSKiH8Fi2GbneFSmAbBA6PZMmgA0uF9ngMst3XSem60g
h8Ez2O1ymKCrVkCZJhUw2KYI/2yH6SLVKv9f99BbEaz7LLuiq2vcApL8qM2f0+lrKqqbcFeBegMG
0TQdoP2MhhdLmIyAlYdPmL+S4toS8aJwfQ7gS4kJGidgWjLO08bczaRIKKUl43O6voTkRzHuPrBL
GxGMN8hbNZES5OD8WWsdu7sr2uvSFJyEQo3vnXFuhDD7BETE3kiXCGkJ2+l+mCic2U4YFD5tZ9Ny
z74dnjAfY98qmB2IPOFkMFWmU+IZ36CAWzCxF1ROWmAlBuYO0PN3ACfLH6UgRdt5I3hT0tWcEsf4
BDvUJKVtkD6vlnZXqtUeoNKXtYwar1keQDUiiES4SnjcXDbakciqgdgMA0eZclmZh1ZIPijYPjbU
CcvRqq1mptzEKwZMVqQZwUCZHGa/2kW76SP4zeCeQ0oE+BngAmPstpezVOorlHPXGPDbdnnRTZEg
lcm3q6MIuqXboASMH0lXo5RbyV8aTO2pV03xIbuCZwAvk47aLdPhFumGlNUdXENSXkmJU0pPvehg
uAdP8eUVjagAmWesCiH9kAEXBg/X8dMk3Y6qYAncBxD8zi8BjN1YxtDGUoNHa/8kn0V7bV9/Nn1U
V532rg5EPXrcvgETsRXBlDmYQVj4iN5camXQEmS1I4ChU7yU+Tw/R1uWFvykbxVJ5GrBRiCjBSFW
vqxRikDI/FQUj11IXDKIunGEy2J8eGmUC8ikkTKVwRR53WTzY6S1xr4HmZ5vZIbpWZJ+t0xrcchW
IzvrLDs661Ha+VPPoulKlT5CJILb5LjPjMfv5qpXLUw++EsdqZ1TzOtwa/WKFZy+WLheEExElAmL
qHj8vbUxDQRBjTwhdROb/WUBfiDpSWlBxrzMrnBJCjf62whjwok1bdbFbuAz5p0XniW+Ax6sPZ2C
K89HX6GgO4BRdDAity+EqRaeewQvEVHxRLORE2X81TqaFYKmmJJK0jBX2Vse4B+Kg+JTwrePPNq2
0hilTeNSbvHIweVS/rnM4DaBj7RuTx8dV2e3QhidlZKolfICJUb10jBdemVietWLkQK5l3foURIb
P8+XbSUySjnWqj2ZAOzHTL99rwLH000AmZu4Uw767vhO86VDIbimuSLBe4RWahntSmw7dRvZVjHX
aAEFTplfGcWVbguhEbi6cZTBRu19VYPSuEKRG/07OwpLZnnyvR5QNDnTmwUPLp4/s5DKMUzKZvaO
QtUibTETuqBM79wif5QpkWon0A3urm2EMAcl5/JCJg358my0c5eEi2sU8iQIaUQrYW82LVmaSsLF
E2Wfc0Af4EHfka+nlZz+UDZK2+4Wc7mFmTqEdgq/nFvXmRosw62x3hjx7rQUbq12K4YJBvNoACJp
iDQ5qK2RLKIoYF4WUFaRck/ujevuoO7FtJA857uRyvaAKuhlLAc6l9P35vXUTbshkypnyEp3Qeva
KIl6J7nyQEqMsI3o4O5jVpnkfRgWGc2/yA/yXDimdRmpAWmbXfoRVHcQ6f2/KDbcJVo213MDFpim
yhyzus2NoG3Pu+gltwQOgtvcsRXFXGHRSuK1DKEiRjEWz4ttDP4w6/YuI+3oLmT05ES1/XLoNWdQ
KLDb2okmPbk9bdvfwNxscqsWcWIiul+vtRfjjI7M1ud566xnits67eVwLsLg4RrfZoOZ+ywfDHms
TeSg1HD+BMjNnSQN3rh8xI9spDD3mILyoSSFNDkEMKgFjdEtESDwcT0VxZeVwaeHJibGieSzbFfD
jNPTMU6d9qqrfyQlCB67XxIYFzLpGHxsWjqloD4qihtWD2PmC/yHaBWMZUlKtCSahH1S7uWz+KF5
Bs8ziFMyBFJu+9gd2kA0E8s9/+Oq2O4SZCOypC8L2s4WeXUObAREieH6IlgY12Xopm3g6jWVdzyi
S9tZo9IDHndwV8Vb1j0dZaF90OQ+BMLeiIiNhv3iWIPr+DeCGc0riI2ib41QI0cz4JR/I9Gjhg6n
2RJRQPM38rhC+vnmldlEVRRJ9JUJ7/glCXU3neWnyS680zspWg/9fCNGyUJ11Oi1j44pP4wBomJ9
L7Cl3SBoPOO+B5HKf2V+lW1kwd9KKlMi54UFji8ANt/SQk6POfDBU9zfGQHi7t5GGOP4wigvzDTC
7s142t5Eo9+lgiwA17TQWK2BdpNYgBp5u5w8G3o9j/AQIqC+NOJPsQh86282zFJpBdYyDPaFXoZZ
V6upVOFZsvg03RVdpp8bzExV0Ov8Q1ETzXgahqHqMktZujTSYvW0QV3Vsh8tZtm1bGhc5PaC0wrH
3beNHEbh9Da0k0gDs5KS72SQs1dExC3Lf4CYSGqpBvgu39GSJvZay2MCiC/r0rpN9vkuRvla+rqC
Rft30EW4vsgE3iy0G6VQNkwPQ5BCVzquilha70wpdPJ6DcwkvajQbaBVvcBi+Rt4FMfYkd6FSzau
FtRivZLNoBJRAP/N9h0FMLazTtOUSSGIQFpAEh+6oHKjy/4MoF5PZJf6kicKGfiKvtlAJmYwwqjS
7aZGc/8Z6LX1nYZH8HQDzmYZ7QbLXoTKItpA+vnG5eWSrmetCg208hisSBroMxaSikouXMe6WRTj
v4cWEBTrBHsalpo4SaXizXNtr/aLKouAWbjObiOKMSliSoSoo1H5CdFdG9S42oriosh/i6QwEdEQ
Ta1cNrAqYEdO654+RiI8RGbdwcRR/lz/oMOcdfCRdnLLAtSSrMPCAKP69rTkXDFXdEnj2qhy1yCO
PaxOPgtsin7Ju+fcRgjjzBc1A2mehhy/aoSuoe7kPHLyOMja3C/rC7vsnNNOkK/ySOyiT15TDPz5
dlV1pdeWNCAwJ4F1RptwC7eTnB64LxSYbRT1K3JVfiOO0ZC20GM7bnF2cvOYNLfAIXpdz3+9zP8d
fa9ufm5V98//wd9fqnppkyjumb/+8zJ5aauu+tH/D/1vv/7Z2//0z+v6e3nft9+/95fPNfsv3/xH
fP9f8r3n/vnNX/yyT/rldvjeLnffuyHvX4Xgl9J/+bsf/sf31295WOrv//jjpRrKnn5blFTlH399
dPjzH39AU/5r++1/fXT1XOB//W/5Z9W2z8y///7c9f/4Q/lPQLyjw53Ou6KbxKZjjtP3n58QVUUE
ZBNkNzHUqcLflVXbx//4g6j/aeggmZXxkYm7S4X4rhr++ghsKzL9IqSEACas//H/v+vN+RzP6z/K
obipkrLv8GvIW150ALIidFaQLkfqCteWShgvqNpA+iBtljqNdDHnYXVZhqsKA9NIUMUmOAu6cXHa
5P/Y+5LmyHEl6b/SNneWAQTXK8hkbkpJqbVKF1qtJEES3EESv/5zqqq7pZRe5es3l29sxrqtD1Ut
gQsYiPBw95BVoMmAWTxtUW3tbucaKjvG2lgrt+g3ojNXhu3sLNurLuOmvhCtR3lbOxAyFcZqXkQM
SbL3jKbeEwyp9ZNl2jqGMJQ1FZyVYx0YtpmtptZSQWLrQyamMYDRlBf5li+R86qvJWmfmGq/+PpS
NPaDMuYjHFDU2mUlmOr+iAEL2QaoJkieVr4xxWU82iIoZF7xCg6pR4PU31qaPRmWuZaOFc2NPwVj
+7WpxotRrIkrjsRJWVSl1lENfRLGTbunXmkEjVXtxl4EtUOHSz2K77Ff8KbSJa8SK7RrBh/9wnAO
eWOtStM1gtZAPwv+CnVgmlW/xmMfQ6eHt5kxuKvYm9ZzJr/khmesLUOVm8mbbwr5DZYk4oIxwJXV
CGLnOHWcOsZ+7qZ1XNwX4MZdJtrLopLOgsf2gDzm2xQnMtBWErZTMgSpKOcgHWKYfvX7llp7Stim
dSePzwlo9oXVrPq42+GZ5EE/okOSuewh8+7azgYggMfFc7tcu7MIwJyubnxdXdN7mrU/Ytg3ynGw
Vo2AE4w7T0PQZfaPIW7XE1wetq1vjIEYpixoTNvmuTtu/MosNkIPlKNu43VZ651WIL/984BzV5X4
9zSGvIo9/15MWn+vlu+5O/1V/x+GI/bbeMSHdpDfspfxaPmBnwGJkQ/L8YloBBE59OQMX/zPgGT6
HwjBrHPEKQIhqr0Y5P8KSIb5gUFPD36fh7FpUOw4OPZ/RSTD+gAXCfQogRVC6AXhu/tPQhJ7LjH+
PoVhy+TiwpC1LxQpEwrMk5AkWgx5Iqx+mDFe+ei3eRKOmRVfTTGtYWuH8VkGF3nmfox9Na89d672
zSjL0CEWQA01wOF2BjZZekS0vDNj+dUd+/TJZrULTDEfGFjathf6dc2OiZFUK92QYaswWzjwpjHZ
lhV46KZU+QWtY3fvCV3roGFT96jGnKFALglPh9LLA5Noz+cCI3NuWN+mG201+Y0v2vYr/mNv01IB
NyoSez+qKXeDomoR4qZuTDnGvtf3tpMIAxOh/awIlP2VZJQPfrauRytM60bsk7iqj7ku2o0vpH0o
qwE+FmUngwYORQ/m0HgyVIVkA09zYq4Tc5BN4LauCLPGVRtfG/Ft5fslBzWj4Z1q811eZAU307gP
BzVLk/um8gmPq4YeVN2QjltFnedb3yOTDtGOG/Fz1RhvzLr3Lygx3EdPqzTyhNQG92LpFCFGcgE2
1W61KsvEBRUCKSjb+pqQCwAK06MDfuA6wVT2e+UC4xSx4YWdFvQzpkJ2D32hvQ3pM3L0ioSmvI8L
2JEPiNGYh1lJnmCOwtXYDkwGmAtOn+JZe6t4ljMeCnNGL5gqU8bcKYbhs9cPMUbt+MTkJi27Qysy
GDuhAQ3DTKD0IP5TorlZOpiemCmr2A2Wjj/CsRNz8zx/5NLH2pik3QdtIiQC6BAfE9cdVoImLPQN
O4nSZor5nBH9lHmdcZ9lRr/RJOFKD3vHHqofndeUO/RGk4hUvXyocbfRPMdT2NgdW7GZOfu6mfst
mqbDlewJu/FZ2YRKw4XHcH3UCZbT9cfeYDWiuBHvSZ6kIU1Sa1wpfBdlSKfGv5Vg9a4skSVPDXUz
N2AlGwmvU2uuOOvx4XNwjWEbM4o27ETF1lNM9IGRCXaubeEax5ECtuD1lA7gtpKMRWbbdTmOFVbN
vGMw0OCzYtkm7zLgMq3fNBxdfL3WlaEanrde3XOZxQK2yB3LncjuvPQhb+zW4WVquHsQSuRj37rt
t7of7DTq82oMGreznyRJK8wsKXRjgvtsTB8d3ZKoLGLrSrmdNWz9SsQbo8wlt9sCUui2tNydRys0
KuHg1x4slcyR7VSQfntePq9LI9f7niXJEVNm4L8n2/4B38I1PASSgk9wTbn2aeve0SwBturW7kcr
67tLJy3zcBQxC+cssWHrOxm3ZmPVB08yfY1Xo/e2YiSy2rr45FlV9mVsY33X01l/HUYzW7sW8x8r
KybRMuAsFBOL8Z+5vvXA53r0zWR+gtkJbCk9tz5qgC1cdW6zptNUNCHIKeh8Md/p7ye/d0LV5xRB
pofzgBTkEvP2mp2Dwb0/7Mqli/lG89nJaro14w7OvB1x7rqxoZ+RqOhrhBR1sLSrokpi2LwdUxWx
sqdRPbTdw6CpfPKdGL++GY0cj7Oqt7NnpJFty/nLWLjZcXDSpuC9Mcm1Yw3Zp4zM3TFO4vQqSVWX
8NnzvWPjlgasvJppDUlsd1l5qVxVU02v0haiHUbkzCtvQBljWezJiTGqoSvSKeNuYmGKDCM2Rwln
7Pt0kjsvEcW9VrW3a4cGjY+iyXjnUPOiZ123U6OcQpBnhw2slUkwisHao5/QXEw6n66mycEeRdCM
sTNHy/moO9u5LTPL3NZ2nbIby58suAmXSuXbBLZaiDdDU/tBMtYxKIkJwLRIpszteI8RoMldZSFc
rr1eV1c9pbkqOQbIxkOER1i3h35Sw8S18Bh0inkNJkJbb5iRlj+Fxr9ql1e5+V9F0f+O2mmx4PnX
xRMsnr69zFSW//tnpmKyD6iOfFT98PgiyC5QIP0qndgHdH1QPVFkJcg68CO/EhX8DCAC5Cn+okdw
4ODwV57ifrAsCtMz/JnvOCBcOv8kTQE58xVY4JrLZaE+wy/18Y932h6ttDNYDXV2lYHQ5K88oebZ
5c7gW/Gh6bJBYFTJnI0PvYcJaSuWOXUJY+NBTmQvwNbvIsuZBcVABdvUOHxSJ8nWGvNHFp/5OHF9
DN1FcDFUQBxma7YRdKDjA5NNbeYrz+gN0+dTa0hyCVYXjUcOWxY/vxvJTJTNDV0YilzVMWoazMDK
DVYsf2hT41GwgVr3pSa1c+gGs6JPbevEDgvo7Pbzp9iVpntlMFVJmHgUtjVcksoFdBA03TiPD6Xp
K/2j1KD0fZcgebAqLGVuTWGKAnO6KxQql2PSuCacFZnp2uuaTeM3igYb8KhWVioDUsQwDySQbGoo
h1FAZt6NQzPrSzgG5LYI034k6inrmI+p5ak1ySma7K4mN1lspuxW9aaiNS/HnI5RWvduvANsHvcH
KEFnUINa08syWHyCPjlzo+vTZuADacx4wOS/iuBsc5iS7FED3xxjjtnDUlNOZW/HIDvIXJGGE4P1
ug/hm1+zK1WZhrWPRe2yewxDneZtQhE/YE4zokIbMqcs1nHneOAaYqrQQPZdOvRtVJRKzAiAnpUq
JyhwNhRPVewUcCys3Ma9YuNcwhkDzLzENXnPiJv/MLsmx5iUVplN3PXbtikzSQp4nWCgi7qis9La
KXliyGJST2QwBpl/abJGyMHmbaJ1md7Omlk5401clUYxrupyGjxsvZHkfmGuQQKMGUpQOlN4JqR0
TPQT8vBuhOZhKor+a5pZgCSCOjGEqeFT0+qq3BZG5nvTj7xkVoFZCFK3tZms4Xvme+kPrDC1zQFb
si5FALPYQrU7DK7G6MrAcxoMGuUjnXpAWrIloEq2TWvlqL0NMQxcVIksV7NDY0Iv2djZI7ZYnHoz
gyLUnlsT75mOmLjaMJmN8BEoQIjh0nTG9PPgKRa7gdmIbL5kevDTm9xNaXqQRl14B1JibO1atd4U
f6nASh+uoSLxcUJmOEKujNzS+hIJnZYfzdysR8aLwR3qNChp1yZtAOdMi04hyyog4cEglGq+JQQM
PLqibT+kPeydcIkmcMimwUMRjraVCFqZSy+yJ2XlflA6XmMA7LCbSW7b3J6gkBKTLmmCeUyjZFbo
dYxi1IjlVkbfHzxnNuLPLvIL9eiZiTcfOi3bDl9BPwDm+efV879XGv9Pg+uW0vVfHzmhyL4ATXtV
IC8/8fPYsZYjxPQ9dJQBs8H+GKXzz2PHApgHnixE4z5qU8DQf5871PyAv1mmIC8aK4LD6a9zh5IP
mD8AnArWjShmQeT9J+cOpEIn5w7BiehbyBcdy/FgVHUCwOPKRiYnZ+aaFtO6MTy18RKwaSIf6fJ9
XZTmI8UUsA0qRSL5nLtWKLvJh99xkQgkRL2AsptiEB6HFZb3PdPE24h6VIGcR8wPKvKqCalmttir
ODHZzgQ1cZPjTL2ZgZ1pbgHYAq7nOhXjONvqcIaa/xIIYaZC2yqmG8PPSgQD4mfhZJvD1hI0xlh3
PQ1rZIBWWoSxlRduEYiukE5YwHX3cTIEu1adhYpddATRmmouWhbfu21Xo63uFA4vRuSUQyPK696s
kUjDaXm9KP+jUYPw65O55YVRQ9WCD3epQhrAci5JuTbb/pCCphdOrS+PKmPFtZngL3JEbj7HPsaY
OtYcqNEGRleDAq19yb4avigvCuqA8pQqOwtaDwfRKrZa+2BrK9tScZwGP980jOUb6ebmyrcrephE
P32eKPzU51RUkWQGMYPa1Gh0I1u/XNzkwxRG1LCSQdo+s8nEEL0xjkCmmLhv90MkWxwBMGKPjZ1o
RHJbe6k77UVe51vXQ8tlbqeZZ30Nfyg7E0evA+qXxzqNZrdOwlzOzkVhS+PLUNuoahtFwPiwvDgN
siKZjm3u5t9NRzsBRuiIvZ7TKYI5e3OsK5LA0l+kKaTLqUl51xioEfU4N5e0LxjCXRJ3ilcpg1wW
aZaAgYdr7z078yGhhZQ7mrSaQqLB+RxV5cAEMWPkB5gzTQQsw2aoup3OltwgBYCCTqe9HZaV3T6m
ti0wC9SZijtolOp01VLwpHiLvZ5dFHECzlSVlYaxw1mkrho7z6ME5cFNNlETFiK2Na3NsbAijMKV
1w0zxL7N+gkG3yhhDT6wqhCBOZgq6vGYxMfSKvBjPWYR3wxOJg9TX9fHuvXJ0XST+kBJZe8nSRSm
sGGwbebX4gqAhf4OiEQfzLx1bu24bD67eUq/dLU/3UsMFPzBaKO/VM30PSldEiC3s1F8ttN1H7vp
Ayma7mPe0WxV6jRLV3NvdfaNNhwNXKVRmLohieltbDOxxtCfHTGuTK3VuEomtxEb5Y/SW6G6J15o
WGLqgkERoOqdaY6BXWG04JaIqfU4tnDv16iOcF5EQ9nPHwHVOOmq6WRB10WWOTEfawisZ+AkcNRL
Bt8MSCd1vyHYlMm6rKvECFxTpSU3B9fvPxdMssuimcbv1eTPySUbdHN8EX5/lT4v2xBLX+1vxA+O
PTa4Da4Fzp9LHLRETjq/rGuywWlHk1vrZCMjtWHrhZTUbX6/zGnkPF3mBFiUqhasYI7JEzdJgiKO
Z57nozr2s8Vufr/UgqK+vSWPwmEZrT2grDgqXnaXJ4bXwAYkB2Ogwu5ycbtdvLcn0BCMVb0q7+1L
/TgcRITMIoJRWhTz5hoD5KJiXYfxKr8SB2Fj8oN/V51jJL77tF9cGo6ql5fmVeBIexKX5h1gNE0z
nuzpRj4WAkScfOtxO8jD4RGfZmSE7l3y+Psng9PzzYMB9gzKG1pbNvyrXq/uFhVqgwzv2vfWw9Bt
mvpLPaHHH0cucIv5nHTiBE3+ubdernfSYo1HPy0F0mneR/XWCboD2iPBd+MyzQP/hm7Kg4NBhDFP
ApQPe/ua7IcvpQ6/nXnoz8re0y3+8jJOWq8AUyxwoiYT/F0SJPv00+wH2UZds325djDY57BweSc4
KxSbxX/ZgEERnGttnh6djbM3zo4tPGk9v30uJ2mEjVDgoWY1uXu1mEnMGKkNekx66UT1fXF0t79/
6ycU1D+Xc10TLl0UpfzJJ24b2AvEGfAaQhIs43A9wauDHyxz0e2gukXHCDDBXzndO0HlZLDK85Iu
W9x/bMuBsJUt38ELggcgel+4DWDGhTff8WrXzOvhewOLK7hmWNzhS489tXhs3serM2u/pn28Wfu5
7fpi7c5kHgpjrG2uQS3etqEKkw12G8As3kVsZ0X6MG/SM2Z1b3JDRDgQngBw+OAS+OTUXHmsKtRP
A15qhi4uR9F/3Ru5z+Wsg6nGIdovpN8UuVU/XzVijizrpknkNnbufH3h5NPH3z+Gd4MgsZErm+hw
g4P1+g2YCDSmM0wMDMkHozGRvDnR71cw33nQsJww0SdfKFfsVIBhU5T6EGYgnKANsp3Xc4AMBGHV
wPyy9roLROhtew4nXmwA+OIWwb3cwAvjUxadnS61fDGnnzjaY7hdJOgmsv3XdzvFlgPbLDx8a22z
oLp0guop3qov1sjjC3fNVmLnwenVxGSrcyq05+Pkd2svUffFfssBlfeoGU2OzrZjR+LYbYbAvmrc
PWwS3NC+Mr7CVPIBmT+cHtcGTE2nDV0P8qqr4Dr7dWojiumDFsZeFgE5cxa+f+zio/dcBsD2OUK/
uDbpdowYjYNvwZGhNd6xLF5lgIx/vxNO+Go/P7mXe//kYGlrVbcePIO5dQDFvgmAuIRxqAK7XC0j
zM77y58okn+tCASS2kulCDLG64deloD7K4KYZqTcOqZ3GNsUlAfyqX1kJGg+2mszYqv6kH9xEp5/
+f3tvrPv4ecBKghoQyA/v1EweAYQRQN363fphSf9b43ubzPPD/q+PXN2vbOvXy11cptExxSVDD4x
nfj2xvaSGIauNYhsc1mucqTNl+g+iTOv8/1FXRdluA0Y9/Rj8izd2oWLJEXKimekDLKSbFN7l9WE
9/TctJv3TkPIhdFuRpTCeAfvJEsoFPDSZsLjHHc6WsTdfoAkbbvYMZ8/e99JwFyYvVoEmB2o6+xk
MSJMtMB8ZnJiShnA9+hbPRsgsFcPvR6iWYw3vhy+9wk7cyqdOIf/3LCwgkHuhzMRBscnb3Kcpyw1
cyQhYf3RXKtQh/qObWBZ95jCwN65Si6WcX/2w2L25ukzb/S9wwncM4AWvoVhjKAevP5clIAdH/Nn
iw87vFNnBz+pawoFPSbursAh2aW7/TkZwntB4dWaJ3GxB6NIFAZOIPhRXE3hsNY4g4cI7CC+sBTP
pTnvhDrAPOBywcZhwXyWr/ZFqEvtPvZGePHwvJu548CgIIehmXnOxfm97YoGB1ZCFwwpzunX33iT
g8Yc1unaMQKvgDtTs5YA08vSCsxx7fRPfmbuDTRvGb4bIy7ObKUTSdrzVsKR60CZjpbKIk58faeq
aEDPwPgFLkd1peIcWEuG7oYTCTvnZSu4HJod02wrSBzS1uDKojx2UXaZwx7T3FdGd04s/N4GwzX5
DgNxDniUf7LBqD8URQYSLG9DGvVQgmwxsx1aEL5MZchCEy3r9Tlt1Ttxyn82LEPOBf3uaYozTgRt
zGVNKx0ir7lo8qgjFzFJgW/nwe9j/nu7y4XOAFJvBk+2pe31cnfJspIO9rLFCZyIK/Sm0fyH0cY5
yf57t4QdbHtosNlY7yRrE11ulU5q4jG6YyAThN+kWTmI/yDAcUh6z8SFt0kiSIy2hXMU9EBspJO3
NsCXwMzmivLC36RmEQAND//pc8MKQEvRw3MB6J5Ofas9t8/RL6E8N8FXGI2g9j2egmj7+2XevZEX
y5ivX481OVNipFgm9cad5emVzL7+ByssOhMcDs/Chtcr5FAUKI12CHfdhCcgRGQ5+0+eFUo0eGag
cGKnbjEm+A12b4G2pxIRAue8dCt9y8yzNvtvYQCK3v0Swp47uKdiT5mLIZ5BzUFgXuyHs5VAl5ID
M8yO/speLw6D4OLHcSDWxXo486YW0u1Jqv5q9dP4SYbEV6aL1W0Mo3Sj7nuJKAERRSiexPr37+yd
qPR6rZOvFnyjeEjj57VUmG3YPstDdRuHgN++wuQwKqNKXZ9b9W2owKK2y8AsB8OPnZoKFWidFuDq
IuQ2APySOKrVFBgiObNb3skosI5PXWQTCEtv0rTSEMZQkZby+ag+OmvMDg4W4JgrHuOgZfZaPtYr
4zhfdN/aIB233eacAv/dd4mTlixsaXhH2stn+eLMBd4eA+1En9Ba91tyeBYjBB7vrs+rGt/ZtHii
qPBsZsM6+83HMVpGBR0tRT99NznqU0P9G11Z6zjJtrEtIyvT92d2zxJsXxd2SCdeLHmSUUxzUkyW
n1PgJi5fCows5wY2K4nkKj0mZ6vYdzYO1kNqShmDI9VzQvXiaTrdXFd5jFus/XyLBw5wytl5Pjkj
m3sWgL65Lx/dK0ADwAJPE241trKMJ0T9ZjWuyCqHUYM/h3Z65WAu4erZYDQyq125Z5RP1+6dfe39
Ul/8H+Pmv3DavdhmixrilV7h8TPyoO6Pz/LbH9HQD/LzS/7N88/+7IQa1HU+QByAUxlNTQbUDrHr
ZysUf+V9AOkFqtulpYlWKE67P8nClOGvmIn8FwjvgsvgSP+TLEytD0DYKbI04P2eiTP5n3RDrde5
igOIC3NcwQ3CtC9oKd4IaNBJ73K76NKHOGd3dCQwuJzFkQ4tnEYS5xHt+pSb3QObvQeReEGp+2Du
npy2+DYMCqhvoi/hvfSkSgHPv08CY4C416Vh17DN6KRbs1JBgzkpZJI/0AIKEBKCqfmKjlfDB1/d
EBt82lySQMUAnFJ2ELo4KCHWyvc2bepss/rrTOlVn1s7kdAbkCB8kIezK1KkoWGOV8I6JzgDpelV
yPj1TJaHjwMWkBg5yd+YB7Lx4Mv0AaaMX+DLWDV4CMx2Vn1TfofxOsf8bMa9fj7EPangI2/vpimP
XGeMyhJw0HCnUEKg9YXxMPuqA8O5d64KWDG0pW4D4k+Pk2t8BvvxxhrchkOvlXIxGFFsgEypcKxl
UJD0/a2nwRcUImprTBUsxb0e+3WZzPtu7jVP/GpTpXbUCJdXfrqBem0VSxhVrkr7k5SId3KMpDtw
I7+CQG8/OqD3OWhaD/CXAz0aS2YoU80pqnUGQrK1AjP9zrMbXEZ9CfWMDcm5E6WgOoU9q9Esl5x4
n2bZHAu/+gxRDJjLai0Kl4Mmune6bK9AFvEcjNvuLkEkXSW+DnMmr0AjuiiL7Nodm3XpA0YyVdCn
aL6iqBriJOqUtaaNvQH58cpleeAkPpxQGYgb5DruRgzWkP2W5aIMDRtInII1NJ3IChSCVWmBltnW
Z2LrScbxawOAwoAmiwea22lulRG0D5XL0gdIKVeAUKY78z5ZlYEKxtD90XzDxDgjPAd/nkR0rAoN
NKxsFxxsybZPV42dWs3C0v19krTP261w5o9WZ4Z94XydGbmV87cUBiL13F2CtrbOzXjj1vDYtIxd
KrIA8zV50tGgJv2FTtyLJm2iF1HunY7A6wT9zRWeZn2t1Q9JO/r9fefP+2LuuCLdOQT+dYrw5xoA
uxGR3jGMGLypTefJ7u+zhxEdv/k7C+1NssqD7mN6qWFNSPZmmIeQz376/c29PrjfLnyCdBiOUGQq
wCc2TIcnab6awP4omAp+v8y/eM1/3+BJ4V/BINdnGuvA8nGfjAchv00IZorej8V4gWNh1dL00Z37
nRVHqqjWhj9HcTWFPmsPcy9CI/XXJAO9ozTgu+J///31nQATz88BahRo/uGlRUABXZ7TiwTGR+cj
9wfV3wMVST4vhnNgK5B7cWusLK5+dNtq4MVx3JwDAt55/q/WPUnUpGGW7iRNbC7z0ziUgWfeQI5w
5ubcd7bwq1VOiuW4tdNhrvCR9Xa7oZXFzayYOVWH1D1AIBkOkHZVrRMQa7hqZPk4gooTyzboUvI5
9R5gyrHpgE+4cOaYfXY9V+PKSNo18Y2t0XURSTAampZXHegfzG+3BurxtCSrrLnJk8NIgIcaLsiI
1dequbDhRuSAdQ7T5JvUmw6sbyKjvPdSfVn1U2BpY6eLT9JN97NFtr1RrnNITtzsCr4tvEuAiVMW
aPepro1rAypix9s3rbccByKwmomD+rNu+08qG0M5XGYAYMCAyKJ50I+d+FpSxUsPvyRFF3+ee/BS
sqjuvFVJ209tDSZnq/OwcJE6z+k88nokK7NMdswTV7B1CSsIncLZ8kOmCAlTKw7A+lvDFAHnufws
peAYhPG5q45yJoE1p1E5eEGcQQ0yFdeJofkgi1BQdqFbMJnc+KkazJWjO3RgxkNq+geQnvagWN5L
BZKqSUI77la9TLhs3EuZ07UNLZ/u3IeEisgxwOUkwPLzDoP5ELFxIhaqg+wBHVI7XllZe0kxgEqb
q7SBkrCiehcXfoAcJMCMrXXc5PeISJjWmm06NnMGvQycr1zVbQCkB2JmYQOmKYbu8Bp4XJGkW0Wr
Ow+qevM2U0YEg8aggoa7HMbvRltue0tsMSZ91czg1nbTBSHtGvLo/dhd95YMBuOinetAxDtwdHjJ
Ut71t0gPd0l6NczZpUnBUKrTM9rzc5v/JMTRHK4ytphxwkgUPilkit3dmQ/stRz2z+jho6GDbNfD
Gfo6emR90eVuO/X3xUW7zXcoSgK8vY25OVegn/AS3qx0OvpiwswTPWRYSX1cTGvAulJbufh6BeSq
CbJdjuPa4xr2qOOmjfKo+D5v/51mxPsP9a87fu4svoiXbpmAFzMgokj96LtHKs4F5NcV7NsbPYHF
JpzjhUQSfZ884OO5TtGSBdMg4WMEssNKHP/bT/Yk/029QkDzhAWttT8Eaks3efDVOMqNw1mQY9K1
c7u0OQQg4W6DrPYCbRCMCwvOnQgnvem3d748+peP1nZme5pxIZD+hMk+29mXPb+j4JXNAL0wwCNM
w2IPe9f+wf9uXfnrxQJHj0EdZhE7kx6cuFv+uhhUcZCAw3XnzQBhU7UK/Eqzu3dyGI2t54KLb2pb
PM/0KBr4o+YZx3RQtraASCWSp7tzhhvvpEYYOf/XFZwKJgqHFb6McQWKQvpV1AFz+x2GB2wscqnh
5TCB//OffM4vljzB3io3ZYgVtLu3smJTTZ9ozKICYP2E+VlBDGm4JpAp2fT4+3XP3enJlm9gEz/P
1dzdi7nZdt5H07os+pvekZu+XPXVmbt8N/N4cZMn+33RBzTz5HX3viRQNthcF482RNy/v6clf/kb
sHmzf56LjhebOQUsbww43+4HeK3lcGXJWLy30iZ0zg6eeWcpiJMtD8Q54gAgOnlrHti/Fc2G7p5Q
zF1VvIv1doIKrqJn8ql33tOrhU7ek8LsFUBgXXc/FztUB2Gh8p0pvkgFQUIPeVhvnQuG76/oQdvs
ANQDT+R1SCjjZILjAlZcQoL5YE4ByLGLFxs8zC8xTBn8Y26NmHGc5cFt8/j7V/jORsHt/rW4vxx+
L16hVgXEvLix+x5U48VpoLQSPmFM1X9vmZPXB93Ir3s0INGch5Wnm2AWZzsIy6852ZCv7ubk5eVJ
b8t0xN2MkBUbEPnGVfxEHKgt6ri/gRpnNUHhSWKvxBMFXsDs6evvb/QN+AT6/cvnefLhpZ2YU0mx
T2tiYaAhuOTzmjp7UBp4A/nK82L/h1b+l4Xn9hex7w1YefO9Hr4U2dc/qh9/9On3P4IKLceXgOXy
4z/xSup9AMsP7A0HygWbMB9b5pdgkALHXBgXFOYCoIMtTYJfaCVbhBuA9CELh4yPApv8G6y0P8DP
AI1kUCUWExb8in8CVsLi7tWWRS8VQCmKUuDdFnolYAa//gBbAflbAW/9uW66gGktyxH1i/Dciyqz
yD4lrlq5rJiiykuqdVpK9NLteIYGAOYrYE0JQkSNAWmNB+fGcRbAoOBxG7KalpprY7JhFZ0D17/I
B/wA7Ism79oshtEPiqSc5lVljimstIyGlGvWSQ++uzbJkI2xKq5gkwwtfcPR/4UcofLLtOCG58YJ
LAAyLMTjmPUoAsu8QuSoO9vaSK8obHgXTE4WzMlsiJVI8+7/sXdmW3ErWxb9It2hvnlVkx0kYMAY
86KBO0mhvg0pvr5m+p6qOuBT9rjv9WoDSimlUOy915qrjXO0+it08spK7FWOdjJ1hfqM/25qdtjl
O5QC2Kg1BlNDx9iv17Iuga/Mx7dmIcp7c7aN/tBmvs7A3k1FvS+ytbCJxjZtpccFeVO3lWWk12K2
1mpAAW+ZWkz09NDGSriO3DlLl8rjMNQSoELRii1xR5+r21R9bX8YtszZDr30VHASytSgxuRG0+EG
6X1XiPt1WCb33qyWomcGqQ9WfQcRwNI+ZmojqNS2nbK6og7t7AcQAJ75nSDVvu15+XLtvtFA1i72
Ca3JiT42V0+mN5beqyH2sE8XkTHDjCeIlFsRZJYDUCEVoTMNtfa8GKrrriZEF9oY5p4cjC3iLlkE
Gybe7Dklr9FhVQ8Hk2jdpE9xawOmqZVvU4vLcaNstoo5LfOk0ftlzUNfrZTrYWUPuMTDaVmc9sYZ
as+/9Tfplc+6C/zngFOokYk195l6FEXdTl9LC49bHup1WQUMg2qVdR+yEiurAVFhwTTQX5rHX223
H+qvfu0O02uwolTZeUUe9F/txRprAqf6Tj24qirKdg/KKWWXaZmuf3Lwf8+7vtO14fPiupUAZgBY
GFqQTy59iSW0AshL24DKm8bvbGbZoRh12TP5LhfvhHNFFIdUrWMamn6lhkPeNmipLJ6SkYo8h4tf
W/hZj9va9nMyBbNwTz0Y/fa61tRofeuc2sy/ytzPyr2zaHVDTzfIAXlAdKyvUCuL8rzmmkY/dzSr
/FiNOCJOujX7/tGXRdfsty7NjTbU28GXSSp8I90Po26NO9WNctiZluapxJI5xn5j9qZMv+sbTEm4
/PviOcdEWoVzt5X2Xs2EOeK5cVegC1g5h3j2anuRoSv8IT2KQriCkoGBJDPjpp8jCD1jvUMNkJqP
hd90BqjzetuEhvKgcsUX1bmDcVf7VqW4C7V6SSZLoay3hmkykzUdm2u5KG0B6SDdeO3cVoSDLNXT
MG5mkywe9rHEtnqfAHooSKGWqqnk9SomPURiXH6DcsQj429+Z+/reVHPaWMYX4pZXx7rKuubsOv0
+TS53Trt9dzajD22Hy12TGmOr5jrerEXtBC7KCBO2Y9BSGVd8wjCSIjrbBKdvcPeMhtPkyOGEnOW
nnqhjsVyuUsN03cPtWoLVhyjw1PqDWUzPDJYMUEjoS9TkVxsJhJFLYWTVE1atFElMGAe22yay8ir
gn46TU5f2odCWDKI7Vra/dm0Jd0hfWpoUeObFVbSLgtheeMyru5zWVrahEW4N9nLqHEyks6eMH+t
rcrGw9IPLVnqjZ93seOMgxFrstd66Fl14KgDmy6JJEz5Pp2sGl5KMudOX58tV0kKVLfv2Z7UxWSl
ZyyiFgE2mp5P4YQt3gyXuivzO7tG/VyENTYkiY9LrkUbpkW1yge+iq0+0mQdhtBjUR73udAprhxh
sqDU3VpUV7md+U2ESxA6abAt+RhWpjmdVA8e5yDwffWnLRgciYdVyqV+Sv0NT649t20QMvZQ4lg0
sKd2PLRyfNKmmh3XNONYxQjbl/1Oac0SHHjH4ChHgZtiqUjRflzlviYe7ZWXQSLzmU++qXQsjo6+
wrjuC6fd9hAcquW7U64B75nBLSmTRetMhwYBjb+zNFl2r7zjPHlbC9Pdrm2LWxdcfGH78VoZwggB
bZhG4hYbJ62ZdjVFfte4P2xjki4NuSKQMV5lHFpRZay2fbVOLrr00FymqX1yrdn0YWbZ2/y0YEjW
77R0Wut4HMBynJFI5eVe7y285fTeOuvKqJrseei7lctfpbK+Eiw/xjEXzqhORPaUQ5TOTEYfGVOV
doRXmYtnOUU9IAOkgNrz2GfGyRmZySWrLyo9liw+01VrtMN67as0xzUccB2207r1U3sj1o4XYOhr
3cxrHBVGxhyrW3kq7W5RoRGAuYHrYweIV6zS3I79EgzdOW3zdbhZtsLvzzMg4zZ2Cm8ez0Zld4OH
2Vx4H/GHFWO8ydT5IbU1Z0TUD4aVZBaHSYxR64rH1NCG4ihdthNUCpbIj3jYnPG7MWOTjRdPC7JE
2gbLqtxm7jdM/1N35pqnGe//kizXbCzoOMATmuRpyEpvjPEvpMZTALu7SIzVWUssGF1T06huUY5G
vZ4aBNcFKOmrmJ52lvXxpnd9mdMGRglMnA/vvljC03TPm6r52UwPlnNV6nnHOK2W7f/vvS/gxAvX
8DKl+7/33hE4tKF9S0K8/MZf223EARc+IXBD1D8/gRp/bbf9f0EYQ97qXnJ4LrBntuh/bbfRBjAo
ROZHC8qzsTHz5/7SBhhAD5EVsBO/TM8uQsf/ZLeNbvvNbhtAh4lM5zIDJ03gH+Sg+eA1WyCheEpM
3rHKabRHZtEYw7Gy/XwEmOGqRo99s2LqD4kHUWBpe5W9H2Tl3iKCqRHaiQ7tuel6rk6LMOutbV+u
whHnYvZV/kPrU9+JoPCy/ofwyHhpl3aZIwxwjcrgyWjb9GbkwJUJxHAc2y7yZFHgVB6HHMEF43I1
/fByrZuuWX3y9UpVprEkrrBW76CNzWKdChvrb1yzkd4emd+UbgNI3Wi9F9MZ1iX0UpgPVLc2UMWd
Kz3+9mZ42XC0IXh6LwUcnOLe1bO6ulfpoqpTmrfZaw/Oyng2N1drz5tb5s3RLNSafyy4GMtu2JAI
ETVR2hpP19QSeXhDkhCa5mESdmOF7aYa8ZCuZZdSI7S6EafdSDAryR5WWjBXLTvvSjJkz3aF73dW
Mssl/SrTdQR1ZECrkBeEWuNPkVYob/609X7ZHxaPCB5kpgAeWrasQz2Z3+WlrOAbwLk9XWUzaKBb
FsdlYbxQW8u+alX3QBwaGMl0zlw9BnSkZ0us9ZY09DhtTK05ki2y2WfNbnpGZbwC0ogixbUGGBfC
Wq77lDLkNajrej3BbJtAOdhM5s9eWfZZHuY1cfVF7G+Gs302M+Zt1743mNW17K1R7rHTw4WwC9k3
VTR5nStWcIu+0X8oLKuSZdgMra3tpzYdYbjYcnQ/rLnK2E+Jof5Wda5amtDDvdvvnK1I3c8bHuCN
Hsbq1fFgj768YZHLrHAZ9Ha8s/zOyb7mS2Z/4qU7KEIJwLDdiCJPq6iGrEHWzZYTDF9K0Q73o8Ij
zSgorYBQBNqYxT2liEi8elq6cF7L3o3r1WcMWLutm18bVCBkEsvM/cBWUEtf1rTypp1f2/1HnTZH
cQ0qpmV42xo11r3OM9NEq9q0Y5AHyS5S01ZCvlvb5tPmwhOI9MxOm91gyNQ4WNjHyysYIPN63xeW
Q4/Ec1JXb44AKN0pUSOMkaQo2kLEYsbzzFDPGoz5A+WwgHzjDdPOCEZfD+0mRf1aM4DPjj6IA7zK
ip8JK0duADTNFke6nG2rPaeBWTFud9f0tpw3pU5ZyTne+Sn855DiVzlHz+y22QUUs2QlRuwxYBI3
KCvQf6CFJXYHlI0xxz3hoAQAj6u02cdo9WjxvdDsvtqmQQ/2az3DRlA21d7JbmvD3TuFXxXHfDSm
Mp6mcrTg7K369tiOANb5quyU7JFiMHMV5oWvL4AERfkVy3qJZX3QeohrllNzD/AKV9FsGH2V2LAN
6nBBNsJwP3cWXJuGoSr1LbC1vMvDedxGnA5546cHmXeNvKMn4G7JXBi1cdxov7uAUPVOwNjqAyvp
J49nt9PVZt6V3dTZV7IDKHdMPQSV8Yh85Xl2W0+PS5M1Kupyc7WvtGXSHimh1yWBQQSuLfSrOXsI
+MPNlZYZ2XRcvMYwo0ZmDctIp1bN+0y2rtsk7KtML+lM+gY3PCx1nizsiouvzZilKPWrMtMiv9Dm
7crIDZiJmnIbLxJWR81bK88VhwmMqYy1xesxkzWNM8STWusvelOBzdFKx/O4fS9D8VxbzTnknvf0
MIMAsJ7QUWYhhRrb3D7lPrFmbaviQTQDgbIe89AxGCt/b1jN9kNUoBajDHzk7VgH/Ipb11AEAMKy
5lZFu2qxBcRpAOznVkDR1TZZl32PtX3stXZId0aWppSN1loGT3AS1+5pNFJEuJndgXvKDXo5t/jO
W3MnpEq9BFyln0uQsqk/U9tVeRVJdqdlSBmTXlUaw8I+KQPwPyHD8a3aq6rs2ceuHfuoQwUHY2VD
L8QWNUouZmLTCJliS1T9QoeGCvfgzYOnHZkFp+KqLw2vPi2evdRnEw6NKkN/6c0J0AzEpwE9l8zz
/WQE65OEFHXdCRQF8QZ1ARAwFr/iJisrSrpULvyzVppW2LUeIMugmH5WwCZ/UKjsCVH81IOVbEeT
gmUr/bhl7VTR1LZaFdaVYYhDahBowduGkO3cG8ezBuKW0Dpm7gTn6AcwjtQG/jQn0k95MWy8QPCd
8XmyqsfVW3IVXFMDxNRVY0y9YsRZsHrh0i7Gg3Aa+WNd6v5Zc0vzRA9Fe1lSXZz7Lm08VrAtR5Ng
D4oEeN8QL7U2L8csRfOwNnV+IhSmh4hVZ8kiNPlBpEN+RbeDbljnC0rXptaRAjbl/B0AoZv0tPFi
MZgdZhxkL04uqhtZIk/0JrOuT6bTAGZK2Xbc2EvhenBOOqYpAxKuQzBNCBxcc+rPgRLWq2qo+Wif
+8vtOKfWrT+MPRqopXhFBZfuGt36VnTZcw3+GFJz2u7GklvcxIj7mViq6t5OA+8GB3LpHIQzfeit
1rh2h0V9HcVE23EYAn/n5XN3XXeLEQBgVPY9fCb3yJabtiPbdudLUS1btEGtrGn+uX0yO/Z2oJOB
cspL01gbUxecvYPMwrDFCe3EGGm21d1pxgCXYphW/XtlLuley6fsgKzC+NKKtj8txtwc8OR3GqE9
tnvQzNQ+gujrY8uXVM2OJ2b6oLoRSt7ZhzzzNiMq+rk7V2wThrCfa/GopLnt9dbXn+kPiA+Nr20z
pqN1O9MZBGXcL0LtHJ2qOG8NEuKtrg9CXWbg/VKjtu+zpaEukbO7PFKYEaRmi4nncpxdI2pVX9y5
W82KWvXW8HnkqQer5WiQlOFrRLkuttjQ0tVNGnt2ApQsUJ8S0OrznQ8lNQScITBYB+KodZt9gA0+
hFMPooUnLgiV5fJKyHv3ozvN1c5rl/aQ+p0ZN7pq6P3q1aPmDt6Dl8KhCfs+KOkCigVR9kobbkiE
bfYHqxPzaRkoPyNV2MsPpQJ1J8ZOoTkN7F0DoAXuaeUYJ1dRM1r9osHNbSh3UZisTjxqhbsPOp6T
dtaHq2lVKcs8AKxEW5rpWh96lObWVF9oY565fWyoBD8OQ95xlbO2SRrPa2/TJbOgeuUyCK120MfY
KY12B+ck9WJP2OsVIm9tjZ31Yk1m1FY23+di8uhCUISDG9VqB/2mASAsM4uheNpWraHXMwjRpniN
ijKlq0AwQ6EvC299FKSQItYFZsVYLypHJzNQjZsNlb9CUGR0rY2AVV7wZ3D8c9AWtLS+Ldp0ka1s
1rl0C0vdE6ZWsoE0/eyAmoS4pSLT7KPWD8EaZzLvX2Rj1F/zGuQX3boRTWxtulo8UmVG9eIFT2Pj
qL1InfZu5qpHbV+NV0pmRQdRtX8O0lJ/kFCGrotJ2w6X1GfiirO1imAtAdvzrexW0cd43rJueVA5
VgN5X9QFzWvBCXyjl+2cu66ZMObbi7qj5XOaukmH3i2W4ntl9fN3v0219gfyIceJbXslG1iHFOPb
kaQDWN7PwsuXxBFGK576RU319UAIxfx1s1EiHYj2m7TIWuppSLhDNP8x7UU6Hpuig/3kmovywOBp
5Rrht/fzqNPy7dH9d5MuX3LXj4uf3TvMVnTymrV2xxdjtUaem7qqD+PPvl+aL1hdWk2jHgEV+FiX
pfmlujQLy5rNzx7gywo499JOVKjTMAwuhjFHhkrXjn2c5sQpuIBs1zDAL1hl8u3FUJr23V9GknZ4
aedi1w/C/2oWHk+c29di3BUzv3hvTySevXq9Y+ppuNq+xS5ctZ63fmQRJ6RX/eyi/q0w/gdtqXkZ
N/7vOBIfJoJ2C68NymIk12ji38528jTtGKVUsb3vb9ArM6YweR1E7hMKb1qHOIqTPtZ3DvrbCdmL
vKatIa70g5/8/oO8HfL+9TnIDsBShww3eG9261csaHiZY3e7XfHupVXLCOJPwRV/Ogj1/d8nySjd
FaEBfSxzviAH2kLd342Z9/D7U3krTfr1VN7pZ4pmsLaWUymGuya9Stfvv//zfzqJy///bRyeg5Sk
supBEtxq01Mub/X56fdHuEzz390TyKI9h/YAoBvrvZChn62hkz3wj51/sg7l3trnh2H/J8HTLw4o
br03h3k3Cef9mGW2NcT6ydkx8rmojf3b/EAfPov/ZJ37h++EJhzNW4ahF97d5ZT/dtFGaMwYvqq4
4+LF65C9mAFart9ftl/ACogjOAhefGLxCKFy3wkVfJF3ptlVMaF4j7xfHub78gQ1CZsztJjsM1Gu
Ub2rzs3zf6aQuNxxHBj2H6neKJWRD789uwvyuAPlFvu8pEIXp0PbIJafaFf+/gx/vYo+MzwfJQBT
Zbpg7249qwJwyb41TqcpDGxyc/I/5cb9euu9PcJFY/O370mN0F1pO7EcsfM6MeNC1wV/JPn9efxi
RL9cMMcgtdjEw2vS2Ht7mIn5gqg5jIxkYsQQT5CyNAdvjzktce7+cLD3Db2fB7sQRPAZcsu/NzWW
heEu089z2pDWFyf7CGIDUNIfH6hf13LOChLEpQ1JEsH7mzxlnCtKvh4ZXVhN7AIvyWH1sd81L39+
ot6qnS73HIs0kwQYG5i6f7FQuhQcQbmyQ+0Prqygs6nHsjK/XrS6v79+v653ARAWbrifgIJf3gyp
NIo2dwvgjh1lr3LXsd8DFJxXghO9oNz9/mjvXCg/zwuDGIhUjEhsYd5D3WDsbWW7lPFF6VRXBzqw
BzeW/r678vjWGNZRLNz9CYTzD0sH0MqfuGjku+R1vhPIr4rxjnKauDqaEX2U7/QvNXtv3fSxirbr
KVo+EkbZTyGT3jvj+PtT/qcLjPYENyP2ULJl3x2bOGWLOpfbRnSg4KE0XoEqbM5+Zgx/uri/LiCc
Jk4AeuVQnvhO3z53a9DZnS8pvI7lCsbDCMXORNgaX5485P9mGRFgE/3+9H5dUjjmpa1+WbQwVrx7
zRByv45218bsPafqWQSBnOORbuv9Bkbwe4sz/kZCkrRDw962M2EQlfUHAfg/XmCyMIkagbHERPzt
WdN7K3PIx7EMzD6PVCa2myJYCSSYpQdl6fen+1bd9df96+ODhSROg/+9r5iJ4bJBEItb0/N2g9L7
KWqnMshiJ/C6K9wnUwFNyen+5CD6dfFhNnIhL1Cmujw873Y9rWvKgBCOOHigDXyJgtei7KjlEe88
bEN/+lL/YfV5c7TLJf/be8KdScIQC8hBlRLz11snNso/GBYohEdB/Psr+guRjW/uzcHefX8XXnqu
rPrnkqAuAuiddtPdapF5N+D5v9CnDERBX/4kXf2HvfnluGxbWAB/DqveniRNcICjHHeI030ezWdd
HiaGPS+G+bF4CZI1WhNxVSXtbWEmIyC+7xqAGC/80+f4h4f2zcd49wBBuxWl7rexxo4RH0ZtMGkK
pj88I+8Cp3/et3gX2FygmAKe5L/bPI1ur0u9bmOCL1TYeI13GNx6iilj1/OQzz8aMZs7mtwoeMmb
HqLGbNc/rBRvdW6/foR3qxNCiHHwh5qVAi4ty4GVXSlyul4CBunfzIxamk0kPXNK7P9PUfhrUntx
K/5mUtvWzBjHv+siL7/w70Gtbf+LqCSHNFfLQCXkBNyYfxGtrX+xkkLZQhjz70C5/xnUaoaBU5uM
A5TY2LVht/3PoFaDdg2UBfgP/iMwNGwo/pNJ7Ts2pAOpkHGx8RP/yibI/IX1ZWaVIVntITj4Jy3s
dm3kZaQgjrGM52OVFLty+sPi/m7j+t/HxB7LeBix6Hv+gGYHwkGh48Ifma4vqLhLDPEaXeqzNKr/
oDPH2c4K87+V4F+H+zmNBkUJkOPdE1EEVDoIgFz6rifH5N0VNEkQzNeMlNBRdXFQ1oe06k4YjpF6
jB8WFyFfvXzQ6/ugO5rSSlinT4YKYsOxr932ZvU/1J4T2RjtdAuaskmHkcU1NLeDCF7y6Rn90WGu
Ts2QH21z2yELjab549hvpzq342XUvjimuCtHPF5LlrT2VTB/m4IXREDRPFfRat6SmRT3k/G8mNlh
Wc3jVprnOZ9fczV/cFJ57tPLe5FplZiWazpTe10ayehpH4fKeqUJ/oAUI8mDs0ZmUm7Rh7V+UNhh
vKtJ+xNJjxpqkwyS5vthrmNFNktOo2JxjTgYbuv5IuscEj3VmY7ejQWdHNeLdKe885nSKW8NJVaH
0nBDpwPrGrg3eZFtaHyCOPNwszMBtIvxgzcEp8pn6iCD89p+BqBMpGdBTB7b67pqbnPD3OeIUNdl
QMy0JGC3T4qYHKRAzCuelfe5b/okk6+CxnQ14LDI3PHaKj9M3Y/CyLsIrR9cKWflzOcrC7zi5DEB
Rmz5odTyuPf8L+yRdw7JMe32WsHbDKyomO4z+pso5WJR5jtzna/oasUNM+CyKGJBjTMZ3qHpLNzk
j/UKcG/pkmmDJKxoj7cIaejKBU24GMuXRTotZlp6vEPgJkFlPK2pdm9npCTYqfhglvgFUf/Sma+e
anq6NaEFIYPFH4Ec9v5MV7myt91g+3ep7X2bp6C4LgTIVCJ5tmJ8JFqtiGanjbPh0Kz2oSzWPZlU
P5gFR3177uy71PWuuY8iI5MfZIp0azMf1RYkBrrdbv2SIZkD3n2wuaK5Zx09tTKQ7m/bVg/Jhjiv
zP+59aMJ10W1Hsb6W6150VQYkdOtH9TwqpOl7DTkE6n8Pqho7XoOUqXMPWrWswtGdiuuF/sS3vDF
Mrm1mvS8ic9IJGkPb3ZcbMYN4cipHzDCKSjqATaIz0Gm4sot6Nz7P0for12Rv9R2c5ycjZy3181E
ysE+90g+0Q9GlPtytg6ocsPe+K70L3rtH3hKjm6b7gW3JhIowlW0l5oBlFYP+0lfo4bso0kFR7fb
2CcyXw7cuKCRaufcbYF2kSZyviSG9NYDjurQCbbDmo/HTIcKpM9XzsxeqCTHTcv23TLFDROX2gqS
TdsbGzv92iB/Io87bQYdiGlMqTjwwHgTAaZSLG3ecqpX6lebWcgsQwbEUaVmokO+VfTPzeyb0Aum
r1oy+LQJSK5L+cm24vnqqltQD0+tDix/hlIoP61NcZ+m3hHBa8S48kkgAo82nCP2sEXOsiQzY2nN
TmM1lph05weLaqTWXJYcJMIf16E9bCiaifoKO9KUJibfyphD3Z0YTBBKoKMEoFfbzQzDmh9p9oIk
O8rgIi8N24S2Cv05ww/8TfXTrrDBbIgqMk2mx8JddnlrHXLRfDZ89WHrR+weSCjLsdrZnbsDPbck
aqIDiwjyJl2Kl8E2dzBu7sdm3PladbZEuSs047nYTGioBR7YjY5Wt/pO2Ovwr2z/WLNUc8VEktv5
lUlwMwqgGsV7/khQTbJsUx2KAGsuiVQXGZ0N414IcLdZ8XJRGFF4R47WQv/WVBQ4W1TLG9XX0TQG
z9WyftI0/5VpRuQJM54HdRhW+SFvx69Lud4jqzmZg/qYZvmrNju7fHWfjKollkrE6pJVRVWW0/3G
6L/KIJFdSy7b13ItXvqMFWzxo8AYzgiCyWrgwLMb9flrz0DJ9e6b/CtsCu6MMnHWY25+Qn0fWgxw
ZG4n2iW2hAxkuQaHPqsOo1nEW5l+srR0P6EpkYpvXnUJL3eOX1oQnTP7vNbI4M1tfUGnuC9mDECm
uRwnAV16DT5bBEWMtR32OURWtSAxKXjKDF5FjXiVusgjaEcOAj8CjhzMr9n3qhxj33n529boH3r1
v76M6cjaVFck88K00d/VPBPXXLoTgWRobCKjRKJTvBo8lfBMQ7TzcamCP2033m79L+//SxPY5N3P
RgpVCJupv5dZS8UK1c8K3BiNsgsIvtqtV9hS+2t/B4r4/j8rNX493uXz/K2sG7G9F7nkeCTkQFon
If7299fwpxP67Y7m7Rm9u4hDTR3hjhwhP6Z7N2oegtD5ap+RHOzWY3ayY/IHro/1vvoEATluj/6h
AbfZROuN+6l8+FMj0nbe9gb++4wDtrk+9Domqm/PmHd2p0jidMiC/MocKgnEM/a7cC6/VwR640NA
PSCRDEG3n1+QAoR+NoY0vm6mYAubyX5qDcJ/u6+uhn7NsHHD2ywZPxoTEqzz3HOXBAz4VcP2QjxN
87xvCIXcsjZi+H7Q+uaawdSVa38i0je20jsz1WJFAe/P024VfmQMa6x1VphhuVu8LKFT903PfYZc
YzSV2S1kmf1CZoXDHiZIL9HCediaBfjbx05/tbSHvDxn6+fNvlcW4TagCMbPbvfRkjJU7ksbjJ/W
TUYlKR0WmmjRrwksdrgE2bXoPpHYGy35p006wFjykyn7B4SQYctMFYVc3CP5Cpq7zjR2mv1cD5By
rDkuIfOs3o+guJ22B51EVTAK4UJIqeRZ11umWj2RFAbbxJPNp6BJFWYWS+xWnpnWkThRs7yiOgfW
66fbLlgJhnee1uJoayYmXLQN5k3O1sUzQcLrIs5m2D2OcR6DNWGtmPEjWw78v6pKBqd4dqZ1Pthu
cWSDEhbke5FW9TTm6+GyBbCK8cqQ/TXcu1CzsP/MP9zxI8HfyeYROBWk/WHrVsJRmxeXX81UdRT4
H3ujup6M9b6tsboo1CE9SZIl+8/6m1Fzt3iXwMQ5U9cbLy6xnYv8Iy+922ZozguaCDWj46y23eje
Ly2BVmCelSVOFrwNm926x27E8LQ9qMHYNr9IrriJsq2s25O73lRVEJrliHDs4g+ZeZs2UYPOSCHF
yZxvendoizTyCmiVW3Uv3YABmEgmKfdYOWK9/7wsddRLhBGLF1eiJPf6c2s/OS2fC8m7gRouGHQc
HJRTglTQtUhoCOw6w9k7evk4tkhH8yFu7Zd2HNgSkTMnnsdefncNdSiWmo5QTXkAhEDBBFnGuNpQ
oWdBSJoWSZbBYVicpA3wrqKzdOwJ84u9M6vpuhi+u/4SsclG0tM/+alEczXuNnkv8uWg43VCmYUi
72kKnvzu88QjlFY/pNVeAr/RmdylVvXzt5VHjE9Kv82jMCEmw9OeUzXctm7S6R+npkWhw53TnxTd
FJ99h5n1O5l693WBVn3+HmTnXoP32fC/bY+RSIamU+1EARHAy+LKerDqJ0xOiPZeis5JDGPbe3JG
WdRGE7f7qpxoWxHm85VNCAEW5s32p8K7deh7Nqu3t5XzXWrZB8kFIt8m6kaqgYl54uYnjizPvY8s
U/C0m4cs3ZIOvZPHTL1xH5ZBxjkujJEgy9pPL6qkcMi6Q4rYYvL8w7DR+0OZlrKUuB8XzdmTtM6s
IsoC92MzqtD1u6vMlddkfUaZJffFMsQr874cXcI43WSNE5tCPrnTROzcy1p+K1H7TEjzyW2yTq54
SptpH+T6vnOOMItjt9H22G/C0iKTfcwOaZCRBNNcE0UUI2OJOxRy/fYyBHksu/oclM23fAheN+OD
50MsmfUkN2UoA7nXIKYh8sNId1VyKyKqSHzcTZOrh00tDln1xWYgrquCr2u+Xls9Mqb5xpGECOr7
RvcJQiTjVhS7mS207te7wtyoUNIusXJi5NS9KIqP1fRiVN7nlPW1YF1FL5p06nWbjYe5UTGJV9CI
g0e6xORKoUOb3X1bNFFV6aEml51eN8eFkCDSj+tvc0d5okbzU+V81ahl0+xzTS0zSI1IqwMGlgjt
KMKcT+mYxlI3dln/bWZU0zX3+Bt2a+siH2quA/Ff7J3ZbuTYtW1/xfA7C+w2m4ODC5xgMPoI9VKm
XohUk+z7nl9/B7PKrlIonWG/GzAKMIQUFYzNzb3WmnPMcY3n02l8SKKwZ/Q+cFSludYBwtRSupWN
GmPISyv1C9FHTig9tZJ5KsvuLZFlzuxkvdM41xV5i3Nq+etX9dkk5vdXo2UwLoBQrJKFcNZ8gMw1
Sj2h1zAkvZvy27RM3ZkvwjuB2n9hrGasyMVBzMc29o+LQqqF/4cNAJ6scXbRMAha/pZC0GDRVvVz
EjsSRBOx02Bgxdbi0uT2JwesD5c7661KKllLfsxnnLyKV6C9sPPhwnjnB1/57MgD8hofKrlreInP
p8NIvaYc+aZYaP5EpAUIJVPg1QJsKmc703gcunqdRsWtbX8VFdCkmP79NLgdUZ7VOKyUsFuZ7TYc
v9cyRBfzvqccs8J720bvmW8NPXtEC/QUTONm1IaFLipXSoudiqlFQ42LVndbpN6qLSxKBwAMai7T
U0DSXrbbef/mz77Qx/2xMn71ic/u6sC4spTnldM3h2AKtgxgXcVv3S70HY5obOX53BUgT7fzbroY
OZzX7jkFb6xed+IkcAtiUFOq0rouTwQPr5M4XObF04UF/pMD/Ycv5ux0DZ/cDCuDPzPZ1qd0H57m
E3Z0R729FTuIjXDvxA/ey8VV/tNlZ8Jg1E0s5J9KCSL3JraSjOzNJbkjru7GN5DGnAalAvKIoy4v
Lg2nL13xbIZiZKLVWeyCrhiFdEaYjp9cWOg/OUpD7SRHl9Gihg/n7HYW2G8tSeF2RvK7RR0r5ejV
p5cLX9r8Wz6tLUJfwVTS/IXe+fHAPpbq0PgST5Npsq4UN0jQig+dtzHqXUUXrOZ9OZDS1KPAULXk
YQhkV9A//PWf8bPbybANmD49aNX81AeOxr6Sem5nEx9GjNJtUy1+fYUz8s6PnZBICSQSpB5QDYuz
sXBh9H0UVDQqlTvvhs13532HKunYTkYT7zsP9BLNsBs8A93xnObrhav/5Mv8cPX52flLJZhjKomY
whic9hYYeIqt7hJC9tS+8iTvBlffXFY0/KShL4jAREbD9ICEgPMXDm7BuB3UnsjGg/TKwG097OcM
Hm2nOdbq35liKh/HmD/usTDhqYCDZcRnnd9jr7CKKG4Flg5bP4wtVl17R6PZ9VJ16Q+l0xpveAtY
0LsweLPHR+Siy6p7ppmBqUG+8Pz89IXL5/9HLXoOmqy7UTO6lloUeHGGvwS5KwN6yF7KDwWTjp9p
Ebj210vb0U/uAl2GP6979s6tWqbxlk0HhbTZhdnejUO7jITOmXK89Gb4yXPz4VJnbwavq8qUOOj5
9e7fcgasluKL6kA3Omj3NCO3xSp9SJ16Nex64aQ4ox6jvSL+jQH2T9b3hz/kbLPSOqPQ5OBH3f80
ycipkm0QvP36Ifoh3jzfq2YvI+NbBTDRucwpzmknJ/OmW0ZPdRzw7rsZxdeqVpZ5MG50/NNCCvE+
TFf2VD0OYgSYZ37vcTsYSuNGivRgZdoXprVO5XlrTa0PecNbHMExDfvpbvDDjR1dysb62WOI9Iap
E7usQqri2cbTIDqukSywDLXhSAfKHT0CTuXnVquXqfSsSrorstzJMCercn5lhGKhSDQQxCUpxc+2
wA9/ydkm1HS1ASWBBPImDLcpQMQ09TjxUpa2+k2U5ivZKziPtx2DsfSBJAU3y/AGZiDVy2RXRCF0
/v4bNnpyNQF9iIdff78/2m/n369p2irDR7C5SA4/bpJtOgIBgSS90DGyreY8vPp9fos3gFbcxqFz
deG187MtAtGmTVI9AhPkLGffTdhM7GcI0Hh+hmVzTf7B0iKHy1EceckBeQX4ZH3hQ/7kkTVtqDMc
VwBm2+cn8gT4WdGWFEcktQT3gCLX4cN0WyYOm8QGDt+RpLALDw76ik9vedNG4MgzQzGAa/TsLZ8E
hpdOiakhAieptYG91krRex15NAUiV+nKLVK8Fa65NRPExSD3WyFV16hmVxa94UCWnEEm0qzIVKf2
PE7NxUYZZUZ8M9Y522pmuYIIMlsqFx1js4AZhk39H0pEhVf9QZnuVOk9ZYioDrPB9NFmEtAV8gbw
BrU17RY00rWKcLHyHBVDSsGYT0Ycogd3lfG96p7i7G7qqo1OL6Xl3uF+3GkzvVaoYPHZ0JrAGZJ6
RWzxctbFplLqJGTXyn23CaCEjnV8tPqXLoscoT9McuLkAkNWZri1HIATqL7NfTsYMgzr3jMvOnYJ
fkW1pynCjCPuEswzElqcft2DhLDIrdUDrE20+Y0MT8arHD7koUqsYO10zbTW2tHpvUe5f1CMpToI
RnS9k+untH0JlcMQHOye12O0MMKTIVPERC+zAwVk2BJbsxOHlpsV47UYanodmB3Su2kkrI3PTh8N
0vdtyMklMzCB8sloTammvMkL/KH+ncZLIJnI2COX2OSvMbTgOrBeKz+/0tPgOEXRc47ZpPTsRcEU
qe3H5WiJDPZCddVb1b63s5es4EVFQNUt7mqE+xlsbIJ0gmlazYHBg/Fcd7mj1YZLiLSTjqRIlYp3
snQ2sGC0TxEE264PFmWGsSdXGcll8VZp/JOsDw4Qyo0X7PWWgb91X+nBzWThfaFt4XHuVKva1XPa
ZdBS40ZeIvfaTUPuKhm943RY6iFuuZaJqLIVIzYKfh+mceYHT2ymRMnCFM5sF9vyKq3ahSaBZi1v
J/9W8uqVL40Ogdf0HpgLZ8oS394qLmp3QqUX2G/RYNykASI2dfwSlPieOwvGbLwvrGldSPajHyJb
8lvagMai4VcU07iY0TJJSsBG1X8Nh+QYYQKT62bRsz6IoV9WNLALrzrU4NewWbnyNGxTQ1r34C/k
FwsWuZwVy0CLTrF97fcveJOWjfHa+aprKfTGoq9+k8Og20sGwjO73gpA66lSb8LZL+Rlx3DABEKL
GiOX1d6O2UsAcRZ8y6Ipt37+0vE3TPoEJspbzIbJjG5JfGsTQzlmrOThxZbCIyCmwpf5O3F9CCJg
WHClHu4TkW8mrzg25V3sSd/NNnd98TTRE6/kGK78jUa/TQpaRsBz+xxb8rdJ3KohUsACwu2DKndA
ToiTnnaCjo/O+LpsIFDgr/L124G+UGLfdbiPAJish1DetNGxz4tVX52i6Vrub5I6XOs9bft+2DXK
rap+9YpvvnVXtrj3tdte8egN2otGf8jNjhFt5TTeER/l/IXgZ1sMVXYymtpNcMel+LEr61HHGJJ5
D/zGpRV8iaWOKaq/mRoKawbbfX5dNs+YqGkW8uUGDIt70a38oWLwzuS2fRVtdwPOaasV/tWYPhV5
/d3CcKYMs9hBdhXBXLfLt4rYTN2r76OVyHDTmv2iG++6uHKH4XpI7wftStW+1z2NeoyeKd8wVqR1
Hw9wtRqHSt/x0ooG6XhFYPyyDsnj8c1tlF2LGe7D98Zq0nN/CVQEVlS3rKY7uD1Lf9wK2mt6C61J
SGDeH/tWPSjZyWfOXFSvtt8cmo7ZsoEBb+wWMnNhSCkrOeBiwGIWIeRmgMNXlT8sjKF6TyNxixR6
2RS2UyneKjHum44TUms6WjqteoEhjLx26bbismqV73I/dwNl2E6ipg9jLEXWXvn+bLglN3x0pQxF
bKT6C1KwF0Per6DDgrSqwZAJrMTsY1h5l3Xhv4oMTFJQE1xPk1uXg0XmQd6drCdCElbzxyGtfFGQ
lOnV6orpF9OLOmFchGGvH6+63KdhHd2Sp+14qrdNJsye9Ig7uqZ9vkOBiE1quBKkGunSq8YRyCzt
tW5Waw0orCCQKk2+MOneh0Jf8ze6plR80clIIYDy1BYkI8mxK4kne2Rwb7Z4kumUBzRCrbJdDtI2
lNaiVK5nM7ssE6kLFMG2MhzKV+a4kcL2sdFz8KO8ZptH70oafIa3hyZS97KxC+Vpm0YGpvPKvq5b
86Yxm3UWF/eDV62kpn2xeo2BcN5v4lg/ana+q8laKKVD0T77AjFnRIKh8EnLsH5M5+ELrKz4pi6U
o9FU+O1vLM1wQvlR+CwKvHBZqNDKylypeAWkyE092Zm+wZsPM4uXn2ZjBdNWjbiG3loKXrKjtfLM
r52UHAKqNhWNiN2+DNGjCRN8Ulka6v2QanSkGLDpJa7GLzIHOo9Mh9Fy1HRfMB6P6sOQ9ER4pItB
CTdTci3H5Gzj345pcotx1ZN6ZYqbKX2NGflgIF9q6V0U+Iu8vh+ru3hAJFsbMLYDp+LTysNdkDLd
tMONJF37s9ixuDaLcU9XfzFFjeOj++nDZhvL9rLG8NsY6nL0vmUoT4oudJF+IdHkIglTyug17u+S
+q1gSSkyxrpWcRs+USVG7MRIEtLWAXx4sAfFFXG1ykdGrs0zNjlOHt0SmB7QK7I7rjgoLVI6dRXv
QqOMl0OO0IfcNq333QYalBdRiQYMDEZygLcdDtP+alSZ+ghQEe1DkpyCDuCFBRY8OIlA3YMxXlhW
XUICi1d2HLpt0a1CAo9stC1tjoytewkJ8OqUaDuhekptsoqm2EV6dGRgdoj7AtQ6fk9tFZaGYw1X
WircPpscq3sPOROGDD6kMX9t426tssfFvb1X7ZeB2wN+DzQDo6eQzDZeb4N5MiySHKV7jQBjo7mZ
eFUgfhNDR5gzDtvec0Yo+EX3XNcICoJjk5zajDb8SEhhPtzGBWS1rtwp/R4JIB1KbQOv97rOGBYr
5UPtqbsqCQnqCB2z3cR1u4SB5yL3d2wdDTbTRt3TUeWcGmkNHtEtUCQp2mtpYE0Nr1puVR5eDfl3
vViP1tbHyZ3uWi08VunAIQGqgrzOu12c72V706h3knTSA4ZaaFwYj3A8KNmrlWAxGttOZvNPrmxg
T0luLkJKoka70UAwDNM3xcb7b2C2jbe+ic9Qa50EmWRpRwcjWCdS5o60Yr3rqcDWW7ZfjeirNuz7
rF0DhafoXAxRtSrz1xTUTcmBkbRIerU4mBdhP+6rRl4VDMbzgXNX0u5CD/Q/+H817sEfbs3yxlIp
jyr5EcIAxPx+NcWnWFuP+hfLePbUI4fM94kzdTHeZ92usNNTl9aHjDG6le+rPFuIuLmawvYUC/XK
ZwZaj4izonxZm+uUBAWmo3nA11dib4ib9WQFm6IX9JnzRaPNqMKXSbOu+mar+LdJf9uoYtGy0Lh/
Mr7gSpHXbbO1pEMKArzM0KN1a68+VhyVyRpZyNPGLxoeg+BQBQy+tyoIbH/aD/bOLG+9aCfNZxv/
5Bv7NqruG/VkKhx0yJHshBPme6O8kpSnIqlWX1qzOGHNnxWObj0TE+Vpj3l5xRF+Y1VHOwkrjkAW
yLfwJuKWx1p/h4WWnSncyuzUfX4qjW3lHSUrOxph4vrRtkk2QJUWZnKKOn2f+sggYQyOQ7fMrS+Z
PZ5wsW4skaBF9N3/uEqkYDNNnVhPGazTeZUo5/0Ef0ED8LZq3fpRdWcDAjGfj+aaXYUGzsVS+HPX
au7aYcadnV3876xEnIiFLzz8wwuyfLY4OlyApJtm8XVyUL0ynIL1tblkY/xJxU/pjVEI+Q95VJh2
Plb8g91VM7YUQcY3atHiurumeKRF11BbuLOR+2LJ/7lRhdoYuxxeUAxzfNqPV7QhPehWC/q8HK5K
9Whrz+FwuvDlzX2Kj30MWj04TvFl4jgFa/vxGgAhJtgnwILknbdr1/F62EnrCqr8xWDdzyOXj1c6
G0OMQ4KEcsYS5d/n+ILw2d/HfHFM+Z79g0Hiqrpo3pnYjps/hlL/BSH/XfB1/ULi/5411bfkb//3
vQpfv2V/+wcY+YPmn9/wu+ZfNX/TAQwTFTpHrZkY0/+h+SeBDXMSqY3gt+a4eouv7h9wNuU3GW8v
G8AcHqmDSv6n5l/FKIAdiaEnv4x2Dna+//e/r8P/+O/5H4q7+uz//y1r02vm6k0NZs6cH+o/Vyou
Mt0mw1RHF8dQxOI3f1ypViNHw1SDLrHtKMSCbeVddjQndGuO9oOcmhYVZ0FZS9t4DQcRDiPaigmA
GsDcSl7XnWdb28KSKMzFD0JrM+Aj4OA4k1ujArrBvoj8eLwdNKXyliY4K39VqWlsvU2gZ+yXcLCn
/JDk4Hp34Ls4CrRVIkOM/UGPTbS0909BKjXjFRAM5lAAb+NwA7YC/mw8VPV3uZGMFaOtfKsPzYTb
hbFZuLJF2YXflSGUhmNcWl3x1kQjTV+jgHV87cVhZOaUZ0Za31kdlla3kTU/IjGMj7dKksG3N6NC
vvopauvSvkIuDj2SWW/SSt8KfQoNzqjgMN2uMxuUBEYETAVoleUxRirDCHFmLEJ07GbndXeNWmsR
tZShxhZCoTzTrmN2iOCYJL4d0SyXKiA40SDVCN5axvWvaETG/C1Pq0DexUEj4IY1Zj9kbjrWgX+r
lUrDGBj+nH8ctUiEK6lCtb/3KLPHW78Y02Cplj1mvBYHn/mgFKROHFPZy+TrKa715H2KKiX8MnqQ
hddkoaWogkuprReI0hCZB34+TRjxrZBaWpO6ctXZqNE3MB3V4JQGWm3fN2Czc7f2hEX1G2aSvJi6
oq04aknM/g1uC/6AltzDdaNVWsRfWxXaM0H1g7UDGOyHTjXacLQHq/VC0pEirwUiFhDJh4R5IFF3
0vWsO5ZDKecQtvmva9U+bk6lq6oGCyvU0R1sXYMZXp55cEhjJDqHVK9Ke9nqkRWs2so2uy2PE8io
sCspWuPG7y2ara11PyhzyY0ciL/EDkdN3UHGIQANACwKux5kVMXdmGr4vJ4S9m4RQra7DspMUFfA
AoqR9Nak+chdrhxNexIFFGAPZbJeIMg3wpKL+mNNhybzKtlwgHk1r3IWBGgea0E5qeah1W0sQxaY
TyalNmlN+RXjQVkrh705SczP+r5XCofpb4lUu4pR+IwwCTnmFWNBZzErvVdRB/wQyhqtGalWoMeG
LWocVLRqB2s4pXVXSXVCMygJORVO1ExllhN50DdN7+9i2C3qJHf2IY4b/jYyFqXn3ovLo69O3ktE
0cf0rPXXEI67pSU12lKrOVFiLO043ckWTr2mlvzMRd7o3QQMxuprMZnZW2jVuCHomWanAElfsJx6
XQA2j/XyvU9k67mV4iA/9UEumxTSdUAsH4hZzmeNVrdPUTRomsshCakTQkeFEHUdllHk8lsk/7UL
W5O2TWkucykbfBREZWGRrdgZwLroQXndwtLy+GirUtpSD5ii3flNMIADMTNkMLbJDzZsvx4yo1TT
o1XK4k5c2xjgLoH1qb9adYcyGZRg8uRL3VUEKgCJnjDppIHZ0RyFVNj4YNbEPG1LzpLVlhox8Ohx
Yf9Y+eaUoriKPL0hJBrMKk2U2G5cmj2Zt/aGNrTvQfIm8sqKemsACqRqwVXIftu4fdpX3TGNtM5e
gmHVQEqrhd4veyMLB8SriCw5vcdoXqagygnULDudZze02IqgNLfKKm4zpnAx1JZhXeRFVq362ANx
qPQ0A5+gwpg1ewZEZs68OtT2bDLLdk1uGdlgqV7IWHiKUPL2vTA9Qce2iJJtWhTRrYhElV/bommG
I8ZBlfZUH4+huW5rL4XdKcI4qIiGQrqzJt1c1q773EzLTTbZdncAiGop+6TWB0qiVofFmEDmQNKl
VPRHRVmb5vMoJQMvO4Z9DvAxyNC1kus6XCsv6WBVZ7RF1qWd4/ORegMUYsTDVG8MXyvMe48kCnXV
SUpyRA6HAJMAAFtbI6AzjZeGL8Bai0QaxZWlTHW1w1lg6zcpQOn4ZRSF1rzVKQutOaW1HbUILvEf
YcBhO/Sm28qU+/TRUNSUNEVfkpV7XQaIbmdJNq5gTofec6Gyz94YJkCJfQNyCypvC0vJlUoxqQj1
STvDeOmLek0pSquq5Iucdm1Af2JTDLUfPBi1zGtqYXm16a/hE+vSSnTFgN9IIR31K3C4lCOl1vfS
tuojqG/grM2Arl4pG4j3eikhFjOLg29tzU6zAz+MhS2bZJDQRBjQroiUJJWWgZFX36fRHIP15Pla
vk45sppPmaFH6crLBrSVEp7k6gBXhOC+vhx1/06AJNJhbRdJep9yatEOedcAjptPHMmmHWBzrvSm
ajQXsJ9lfZUiAXlUqKXMA1WNFHxNrgcncH9Bc6XiW+dpGlBTC7jDIU24CvtNjJ6GDaeJkyk5tHki
Kasmpt/qWLnk5/e6PajR3sgF5WtTGpL2yA6tZN98pZebHvx8L9tHXzI9us9qw07sFHKhETOZKjqV
BdYjbQnCDf1fngZpCINL949GbIY1ajJwlodxkGPUzlYakHnaVbToAYFFdCMTYnKohQ0/XLe8597q
gD4phBI1AL89QpV1mrI1vudj6l3ZMtyKhReE0r09GgRo5pDLkpWvjaq3j1JtjPdDmcdI81tf3Jh1
7GuuCdyz2BVJHnZMiqw4dDrVTpOTUbI4mIh2XlWewDxyehlEHinP8F6ndp2GuU8/a8oq+qh5WRTj
i+7F0kDPWTHVaBVVoU/DLRji9KqP+zJahYoxJG+5NDWw4bJyUniNtDlLLjSj9AY4o4QQOW09U1sW
0ShSTAtJaOIx8pW4e9KqyoR2WU9SuQriWKLRz+gq20JKLPwjgXNl9DVv5PSu7kpv2AEFC8dd5WXT
d5ND2HBLZ1dSnwOwaM22NPOxWmRWiSlM8H7HdtTrYODZ4IbQeJY9jdcItrgZuQtjsC+/8rlKY4Mz
c+rd8geoV5LyvDnEVmR2eFUjKO0JPa+cYIu1ZofCmHD7DEPxMP0gAUc/qMA2JyrQe2Ml5KNadv20
EZlB66vrhZq74M3BYAXAfYkGaJDfh3RQhSIXvwuS/ltA/d1C/PGvC6jFt/i9+tu2Tgi+/mvRNP+r
34smUq2N3yh76KKiS5vDyihL/hl4zY+o32mNgDShT0Gp9UfZJP+GtAvp0Q8BoC5ALfPP/oBay0Rh
2xhNbF7r8wCc0v8/KZx+kIH+rJssHaqIsBksKwBVhCrMMyVFVXImps2t3erW02Afp2ZtgX0qjm39
ItVfSnT2ClmgDAAm1+tui+nRyF4i5bYs8JDs4+KgS8MCsDpai3cJV4Rk3LTt0dSOtncwpyPvjU7d
1XhUVN4FDcA0hkT1lkmFkV/53bqhytGcLr3TIHhOC3OiKXhVCze7JZzwuRBLAhZ0a2G/e0/RTZfd
Ri1JAAzlF2wLU3bQT5LhQoXBmBz9brH+76L+u0Hp/K8XtVu235q8CmkMrNswe//215U9/9PfVzZm
fnz6WP9NZOBY0ObO0O8LW/xmkOLOGlUIcZc/tAOIRrKQppBjPAtj5ibCP5e1xO+zAN6xrvFazaCk
/wjWfi5VmsWzMNpt+lYmB+JPUiUfWLuRdG9kivbZ2s/X9HDLtXbbOcRUCHmrLrJnfNHOX+7UH12J
v3YhzrKM5wvRJpNJqp9hK5/bZZY1+WFcvGlXWDrDWxQmjrn3XWJmr6IVZR35mziPH+ZeVn5nbn99
8Y8NkM/XPm+gSbZX4CXQ1822plHXr6S1uqk3v77IGfnk81XOZEZmPRrVVLz1TrcEEnyPUOTIbMGn
U1e5hJG45CUs1E2+6tw5jLNYX+oTXrzFZ/tVgxGjZaZlVXYNnpgxthgo7BYs1oc+Gu6KQFqNeQyn
2F6rEMlJZZGoRgMf3WLrhr3RUnqE0hcqy3cI9wslxypc5PdF1ZsX7tWlL2T++V+EsowTijyq3sbd
/IU0m/kLqS7ej7Ne9+8rTpEVXjRosXhyPl6Esg64XfAWaQccOORZvJWWSmLwhYV9rrr6dJlZCvaX
z9JlMFZkLrNttoxCA6RljTsvZXkRri7qytg6/tLKw+DBrmGibYZ9aaL7PZdQZ10YlZ31Cjp9lRy8
dXvju+geWWDMtlf93WVm0afd4vyKZ89OQU/GzM1X/Tn9pjq6Uz7H77PivnpMbpWHf+N687fy50uX
TwikDYk4zg9B65N378fbibbS5838OjrFAS/LYs5tHa+lI6o511/lF2AhyvxMfroa0T4QPNEdaOLs
aoHBnDHRXzn5Yu4oTyTF7fMHg2RWyL1rfSGvpkffKdae++u94nwkwlwCgr1ONCX7sAqL7qwl61eI
HKSaReP1bBbTZt4Bh+/+2yxIvEwTU4x5Ef75OaEEAUkDlorNgFGTTHv5410dqe2q1kDgnw+zjjgM
LCdr5B5pbEGu2hSLG1ynY6xtRUQQxt5syGy6kTq5u5GyMMKImoqBITNYkr7i5cC5H8PZWBV9jm7Q
jw7aJDhIh2YNDSAaaTRiUBkjEiACQPEgy9/0tupv6rruN0mYFssGLC3WUjPLjkOFG97sFSTsWtDY
90MPfbeoa+lbU/b+wfN6TQbeMLwGUzwc0amkW9jx75pc0QEss37XNn0jVlbRGWuaHOIYz2DfsYBX
vpQx+QD8HU2rvWOD6L90ReNfRTMa2PpBCUbRrHyPZnTwMEOEC12f7licz+kQEjsEQkvZ0+FtnHgG
ECtJLa0ktY2/QPLtgDkBVzKK3mI4bE7Nxmg7TH9AdrPXYCYbQ7W39r6lwg5pKIKIGgJFSf+d8BBc
nXFIJroehpClmw5v50qkinqf5H35EJOhNDfgpPYIe9dcFD3se6kO+oVMqOjCHE2AGkpe7LGi9pBt
M1W5lTQNGQefPJpcYRBLhMvYB8pcllOPuSQCA7EzOi+kTxlqX7KpqsK1r4fjRovt/NR5jf+WTEP/
SlCicOsOnJWZTXGJfCV/a2W0amUDIzk3Mjg1LSKOvm5JMRRxejNOSUZFP4o9gSLZoQ5NsaAHHTgj
7PalapuvHcx7ENAGfDf6q4dYSV+IZCmW7YDrEVXygiSNQ1xp+2jIAzIpac2FMIiXlNbtszdKjNjr
0V+pZS6tO9E1WzvoprU8d7EmKrdtFSMszRMfQxpRDkdkD/gg4BwfzaIgtH4yxdZuRh/9SZm9th4r
C6Wk5gZpOV5JPaYZwhFluBGt5Qfr2DNC3Hqpmbm9H0+hQ2HQoaXkO7oyI9/eS2GyCBqTpjkJ6TRl
VDsgB+LX+8PHbWmGeikAB4kZM9gjyNY5O0oQdlr6eW3PlKGrqBXHKedYbyKDSPtNN3kXMGYfX5Q/
rkYjZ0Y4agyHNP1sc6isXNhhTfMp/ypJV4lxk2jHLLzwylfmLe3DFsToV2M/FTq9eKbdZ5+Jbsmk
ZHbjYAvZxC6dWOdVrKNNcHNpc53/3I8XYnsVvLdgZtFYt872VgR6aU0UiiPnk6s0dOoLOlDSpdf+
548D1GJ+WcncNdbI2RGG2DO16Suc+VWzjYjvZA06ktauJiMBcFMQ4xKvp5pQwA6TrnGBqvFpO2cz
NwxDY51A7SVk/Gw7D9BeEwi2COVIILdT6lMeGdkFOuLn+zhfxJ7hvCSpfgLnRjYzpCDxnQnoSFqS
eyhnzph/+fVKn8+kH7+seaVzAV0HdPnJvlQxNg0bAQ/EkIudkmrJvY90fteOVnDIDZjkvSXPap+0
Ny9ceZ74nl2aKgsHAuEGsy/gXC5Psmk5ttnoeCJUwVPA0KcJXHultu5lY3yLph5ulQYcfkU6Suw2
ta93i8rL66eq5qYt6smwAtdI5VBdlT0BMg7hU9W3zLAYkxVUX0uNNzFI9jgNvttpJtMpYDO6HoGI
rZFBKV9SkiKcIRalEzNtXAhSW1882SDvsh2lvdZAuhJm26JRFPZXpBsNqm10LUc1M2owkr0pP0pw
53M39YRxb9PLbcAdaf2R90+3V6pEvy9NG4S7bjXVl6GxmA0ErU9KM+k/KI7UBL+2S+Kq0MuNL0Eo
8qRtUWhZfypy2/9eqrWcX9hszg6U825DdUtfRxM6WFWMFx/XLpL72MxhZBXLYTWAMdZe7BP+vAUU
gHV+B8Ti0pP6+WGh2uZSONcMgx3hbHsLYr2P0np0YIMvZ7uJshn2uHo5xI5La1UdpcN/uqQp5UFq
KwpEY6iiZ9dD91YMUmU7Fno/AysaOjQrBgB0JZj1tf6w+vXlPn880Dp0yzi90m8w7LN9tYMeXmhE
cucxUL/8PhsvbAOfn1B+/2wr57w6tyDOPk4WiI7VQ/Gq8vuRWnfIpg3zXQmeTP2+mkb31x/n7Gg8
rw9Lno/is38GuO95ieMHut2VgtBbtzr4e84MjrzFP+nMrmJK1Uur46NphsuxAjEi0VQhQ1o2zg24
ZcY0yvY50Oys9e/cZH2h7Tj0O/9sgvy3cfZ3ymzunc3J4l+3z66/SUmIBzX8JtV1+9fe2Z//+vcO
mmn/xmGB4shU8InhiOHl+3sHjZ9wJbDIPFxwNC2dp+GPzrCm/QZvE/WLCU2cfzLXOH80hjX1N4EC
hx8pjALpeln/SV8YxfeHNweB0pCCcRmL+VH8S6lvq2MRFZkUbRSo4Se0HdqSE7HKeD207xiskJY2
GJV/5LSFshCRx7SwISdjhY36G7NDPV/Jg/8o9Fzs4OJ8ifr6eWjL+lT0prQXWXpvVMRWMQRcJz1e
ThGkbNJegVHOIhJMDZpsFyBCvyXSWFKWUGaNO50GRONMmpLt4ETp+bIb8WT11fhewRleqkZ9T1re
M64WC5uGhjbXK7xVYOVU8yky3aiwTKdTRrR/HHSdwI+OmdqTHFrX0ZFzQX7MPHyXOSF5jNnINo3j
Xn4fg7DeoKLvX7EjeHed1Wc3QaoKQotHw3j26emT/jYRP1aaJUYt601BCDAtrDRFkpNpiH7rXuoe
8ekYK52zEtxAs9oXY5a9omBhMD0lT9UEkdFONd9N7DzfVACxXdK0h4PETGFDVIl2U+aj5taGimuJ
MOkdyeL/n7bz6pFbyfL8V1nsOwf0BtjZB5JplVm+VJJeCFl67/np90fdO60sVk5xuhsLdF+0oL4V
FcGIEyfO+RvDlYxRQYdI5H/GHsJT+FZKQFUy61GvzAkOEtgmW57Fs3XeYjcV4k0bIayCe6Uv2u+1
IgymjYmxQZpvilCFxKo/kv5DfUhFHRh/rewArTT45nldeiw0a7gbBT27sxLIlQV9+dIGHSxuAz1u
dwr427MKFH2PrVcEnBqaG/d04eQC8jl6FFi34PuEUx173rNV6cBTc611ggArC1wSk9sJ/bwbaygV
TMzV/BQacGyiqpAAxwDaPbcF4pt41Sig0IXGJWEF8aTRdMDTF0gXVujCBhxRePCnqfjZjWQ6hgkp
ggRg/Jiwm488HOUNReECzU5o8TE/lhaunDmdN/j3YVXDYzCwOvMaxd8rckjiMdY/tdSLb1o1yBwD
OZr977jw/yFOPuUp//k/80/+jscmfc6g+b+v/whW7u+B3a/N11d/2KBK1Yz37c9qfPhZtwn/6l8w
u/n/+T/9y/8FVpCf8jQWP//zf3/PW5CD/DQ/zLPLEGcQwv770LipwqZ63U+Y/4W/oqGq/AcdMroF
MgLTpDCzVspf0VChTcbnQW6GGMnLTebu/i94ofkfCJvjrTGnuJKiG9x7f0dDFIUJXcgJc/fBiyUy
/jPRcPl4hC42PxJ4h1CanP/zOib6FU+DeJpUWBvpbaimpxSF1XD0fwRjvXJXLzOdGbdMyi4xJSTi
1WWmo2WdXAmz4hAohhGPVwkgSlJah4uVv/vr7XHZqVjQhZHs+T0M9hA0YyzWdZHwxImXmfTVkQii
XwBLpy9t+HnP6iE+iVt9Sx5yFLrDGjT7+uT+jLpI40wli6QRT20bj9PIwY4aY+xGXnk3zr/65Wtr
nhpA7FlrRGZTWHOud3GBRUYbwC2CCY0x76w7n+QbpVgZ49pE/oxBsfr1GKNaT2OVK0ykxMKz3Uv1
95UP9Pr6/f2B6J6x53nh89JfSl5MpVmZUcws1Hvte/2xvIHMdQygaGFM+yTt9O+omegvMyLLtZ7e
H/vKAvJKxeSYKxxg/jK3h+CRiaXP0GFzEoOjpn9WEeD698aYT9zFR4oNvW7rgjGC5ASzAcKg6HRJ
+y9s81dTWWy4Dq9Li3uaYU6N2xySred6J+tG26Sn3lU2GUXv6W84xCts8uXZWogc/fXpLtdvsQG9
RFQnP2DQcTerV6qb8lzyh9xJd7NrCCbNH83bYQPziwTcexB+6NVKEFn0a/76FWRdxTlEposiLXdP
V2tTT/KoIg+KYi/1wWO6Q1TuSdpk98LqsV6opfw9HHuFKDy3fZelvMjq+rBIoKrCP4XS4ohfu7uZ
491vZu8obSdtUFdWkl282iy6tlfJev8x8mKtpzHv9Mwf0SCAaxe1Tmvt5S5Y2axvw7/M6wlMho7p
A++nRbA0p3ZMonkQzjxC0qgEeC+TGbmDt3Ys1kZaHIskmMrIKAiQsZW4cZW5qY6ghlJiWFcJpvv+
Gbx2CcDuQMRfsVRIJHN3//IQerNTUBPOG/VoKM7kKm7plDu0vl3svmpbPVHiOWtrZ/JK7Lwc1VjE
zhqEftvj7vK3dG1MCXo/fbM2FiPavSu7Bcp3n1emOk9lcSkQyjCtNWa1CtQjXk8VT0igVgH3nflM
bx4OV/RZ2nsuT4BfWDdWOCU542cD5Qp9Cw82oOy/9gi/Ou2L32D++4uIlzVW3kXmPO2ZJSQW+SFC
52Xlk17bP/T4SFRmEgSWCq8H8UclyIH0q7aP4YtU8VQr9B20Mqeyfr2/olengxwf1wSr+pv0cTmd
LvGNNsLMwW7le6y7HbxzVoLY2giL2F2KgMXlhE8mVtCgUVtN4nz3/iSun4CLWSzCByyGoWrmMebA
NdseCcVRQFJrh3CMo/1K9s3ZEh7WxIWvf6U5odRFTC+W1UGd16TEG5G3GVYAqnUc1VPE67VZG2fR
+f0rLivqn4EWey5PgOdTwf0ry6Ng2yLo4T2lCBqbmzpg/5cuYBRXN44NfMhwnYp3/Rv++QUWkTNP
i3IgR0MxCjm76XSuHfRd3fHW2OVu9XMVObA23GL7i7z/uRUtFfWo+qO4UVwu/IPyMKvgSGc0Pc9r
I167fi4XeLFH4SCXQT5n6z3UfbDmdlRBUsvc97fp1Wlp2KagSCYCL+JtdHnW0jryJYxh6SFqEe9i
2cnN7fsjLASV/t4pGhZnisY/KUu9HkJrezE3GoZovve/gh/mT0jXjvUceK5/LDYGN3hzVp5h9u+N
z9JKcJ4X6U1s/jO2tbgQ2pgudYHkj40b9ICzcGeJTluo45FmRb0HZD3gUUAzYOVWv/rtLoZdrCoF
KqFJgGnYev0N7PpsbNqZK2Xy6+tqwn/lSXdF4rM1/AQxsd8HAM5J6cxSsEibbctduBOe6SLDdp4e
GpJBHEuCPToPK1H0am6mQE/gOgBdRwXz9ZetJk/ykCqYz4S0/W1M883KDpZTc/RhcmOcl3Arprah
rKzv6siLwxHIE4RZvKPhnG9QJtV34X7m4uI34Xv7WUMzd8d9j4zA5/Dl/e18dUddzHkR1kGS19i6
8WkFUu842vmjgZKzbCuRivCQsbLEcwXi7Qa+GG5xeLxp0HE2YaLiETqu+hEh7ek0F6E+1HTZ98rO
OKZucB9jPuTdim7qjt+eteNMakLAEKy4sF7xn/OZN2fqz6/029TrItvoi+TvkIFX4XaInei223fk
V9YO6QHSuuc1ZODVGHUx4OI0NW1gBAU9HLts+xty2CMW0u9/1LUR5NcbufRi3VPmjVyoDXLkT1Mn
ru3Y+Ue8t2rzql6sWgYAaAS2NIuoYWc2U9XRfdiY3xU444KbrOyblW3zu4l4MZoXIjKJzBS7tHuk
qryvJCBagWWBQ8LzY1bZScbdv7eGi/sYeI06kfQzwUHc4nOTFfr+/RHetD4pv0h4YRi/WxjQ4Rdr
mMpFqFURGhyI9UtnUxasTTKp4oYSW4QolGLGt5qAmzVkn+xgmjm0mL5GjSLPUZxpW7iZYVXNdvBm
twKEuxbwISLj2gfEmObsIh5Jg5HRR+ayznooWhXEEGeMtNGtIz3avL8K1z4tnURGASAtv4Ew+rVC
Rb9lEZRKO0QmimZJ3LtJpT/kQsyN09WfpCp+eH/Qa2nl5aCLSK/gSiMIFlVKtTS3aougVdk5CppB
4vT93xtpsZKd2HDVpDxTp8Kvv1ujgJRO4YfHzBeLE6Stau2uXpvavN4XRyX0m6ipqJfalfLLR1Wv
nRBSpGw0Wmv6vdc3yZ8vt4jlSMtNWugzUll+MAVua+Uco930/vpdC2WA3OcnN1a2b4p7Zmq2cZGZ
VNigj25a8HFnAWrequ/1tXsQTL2BYid9Rlgji2XzSmh0dO/t8T47hPv2fs6+Y4emz8O4RS5ki7we
9nT1Gvzh6iL+GXeZ0Vmxj8/TXDDpHXOHgP4mk/FPcRobBWbA75ru9N+MO+nuX1nVf8x2Js1cbhKx
CRVtmuZVbb5E+XcU4933B7i6nKggUASiOfpG40ObBk+2vB4XibJ96gR0lsrW3EpKbaLdlU7YTqjb
90e8uu8vRlwcaYzvrNZsmZJk7Sqkn5ISESEd+S8zXJnbG0jC77itgVOSjVlU5A3Wq0cTIdfmvXL0
duk+Iv8vNtiW2rJdANddQ6zIV8/An/GURdavmYJSNPPenPX82fqz2of+A97wGRmxmTWBzProdjf9
bez62+lHu6+/5Y9rD7g3/s6Lac8ErctNM6ZZ2Ife/ILDSKk96jv9mH0enyNXuNFxUSRF8+zqOP1s
fq5lTFeLD5RP/mvFlTkbuQhqXT1J5Bt83HloNCnb++EDZEnITxK1/S2wHSe+XWvBXD2aYC6RrdMR
IF56DvDtm9jUOZqVx9oLY1h+l7NoOJkYyK+EgTm6LLMpSD2IceBEPj9fX8+vMWUv6oOBrplJjUHy
ngPBvw0U/etYmrfWaGlIRoW3nRys3PNXUxAEgIDbQcUBILkIe/Ews5KAVdghzfSgjXDoQM/Lau4N
XzwWnlc7o+bdIWhxI1OV7yVzh8/0pqv9L9Ik9CtZ3pUjPIMXUSYxDSryy26K0DQYEc4yjnJC7d/f
6kjdVRa2MKmwEizeoE/Zy6+GWkQLQ86hig9sqAIU2Aw784/SzbhV4OGUK2ne2qwWGUBkWm2lzxV/
tUttrdUeBzNCRLHajUO5ktZca2bIvFtRvEdmWPoNlLk8J1kjxCaEc4riH6WtsZ14yBQb9RMCYsSl
tTLttVcrNC4GmjkLs97N612LS4baWnnL99pVp/Jr8VTdsknMA354GxEF8h/5Ntgku7Vxr5zLy2GX
V+YoqmjkzXdLBCtvUwxpukHBbC7gBunm/UtlbajFuazQXIO6wfFo0VJENCKPvuIlu5LiXLkrX81n
EdwEzYu8sGEZh/reCuR910Abr0U70aKX1NdWbq/fhe1FrOGuEHGRp7wP2G3x6gjjKrRqbBnsxJ9+
yWVgYdvWu7HU3mUTFjpTSwlG76vPmmSgjJEFH+ip3IejiryNKn1Wk6RxdC+2ABvnIafUuwmDvD1a
CMHYst77WALBTEAs5Ywk1ga4oGKXRYipqVdWKyWjK1+HzIIynAyNEBPjxSFupSr1y17kECOAWKIm
K38MQKu8vwWufB2WSwHXDc4MbMVyC0idNsR1R7lPikFu+86Ao7cl6DtF9HeeJ698nit3/avhFpsh
0f2stlo2gziMR11VvzQabq/vT+nauoFZA1cMfgQHjkU+IY1dU4kaUwqsQyY/++LNFH78F4bgIoPu
qvCElBZBTxtQPKgC7s5Z2sFO8/hnL2PoxDtv9/5AC5bj73Is7AgVmyMeCIq5jAZB1haTkTMZeec/
eGfxqGwzN7wfbMNzgmonGTZOCBtkMvwTlpjhY7tfY41d62Lr0twsm+E1f9HTL6OugpYEMrhECfmL
dzbxGQmc9N787J2a3+wxRLmPzS9sN23xQ3grwAlaucWvbtGL8RfnQDMjMatyzkETFti3CUC6EOIt
QhxVbmq9Wdmh10cD3Ml5ADmy5KoBwLOmpODtPHnDCbncnzqgdtrabmRV5xrS8Psf+PdWWcYrJPtE
Cb4I7EplsZUotSOHOvGCnn1+LNkez8ADnAa8NpD18oS3Nh5anoM/wZqk35Wbm+PBV1XnDuEbLLDV
akGfV5xFdefvx3P7bPJIizY65LzRJQp+ix/rxvYMO/32/pyvpIM6fXRyTpD8UFUXMUfwknGkRUvS
WWCgKXgYlhvWzA67jQPra1mJMg648jevG9a66tcSI4aGvUwmOsOgF3e6XMtDx6cgg6DNh+oMdNzu
SIPPkff6w/uzvBbqLoZaFl51f+iryZwja6EZGzWslEMogdp8f5Rrz5bLGf2e8cXbAc4Cwwx/758G
7ws3v8dDK9zhCuQoDsoy2+BG38Yu0uprZdKrO4g6GoEahNob9qoqRp5ciuygGtXRrBSpK7eFjtiS
4Y7auOILe32ms76SCE0Mothi20RTglnkvF9n/dCZcS68dCii3nd7XPk2MNqQjpDOiGRh+vEhWAnE
1y4VdqxFixKuAyYXr5NBj0RD0CfS3CnRDkU7fCiS/otopivDXHsKUlXgtcJ/qQstO8KlYRZDmBJ+
hA/4um0VN9p6T/FPFbhQfJdvQzd4Vg7vb6GrU7sYct7IFzsITSxfShsuM0uOhG0aGxJkz6q+hbWr
rsSctaHmv78YStBkvwgSiYeulxx8S7lThPFYo0myktVcq2G8WsbFnVFGiK4NGctYb/AB6Jy2ctIv
Xs+xaOh1Ic4bHVHHeX8dr4Y10jQTlRckLpfNWQ5irkXzmOKxvImPFUR/ddudV6sFMov05sbA/krS
Z7yTuHyXmDIPdp3kBFVbb4dy8oysSgHOEcWan9Yhf3l/Wle/2UUautgecVpYPp5t1EEH2c2j8Tjh
nznqxfbfG2axNdo6l9DQrFXbwwBlWydC+dzoXeZmmbBKypojxdsV/JNZL+5cBBkC9JqZUoKMAf6q
OZC41kUpurCr5zWY07V7gAcr5B4DyBh9gNd7fhw7TUb+nlxR+Kr6FLe6ZGXproVhHKRmzgcOiODu
Xo/QG/4sMDDHjLa6C2RmMZZ4xEDrszWzXAvD17bf5WiLCnxiKkNHnkhHw+7ccVM7yPehbkxDMXcx
C16DrlzbfpfDLZavhQvP02SuIFsJnbhWvS8TaHs1+ID3N+C19z4Ipn8s4+9U/CI4ab6cWmNUUaXa
tBvZwcz3KT6WP5Ub7ewhHX6gFbVrBDsb1q7wqzsE2rM4C0PN0rmvvx+sEynTNV78c2N+OuEmp52U
fb4TnFkqRAXyt10r/q0NuYiPwARQL9AZMmtxUUY39dEy1gLHtXINC/pnXot9meI6HgQjg3Tb+GY2
Byw241ZyInsu16zpbq/NaLEtg4yr2xs5Zr3Cq1UvcDvop3Llqryag1xOabEb67JukgkVWqYUjS+y
iLGiZvv7DDhx6PSfCtOpxTuURbviZq5K/YNU999iiq8v6vxeh7xuyLRzXm+WUQqNQUj5DaKDmn+Y
O9OWwx+yTfhjPFXr3l5XjzugUKB9ykyvWNRT6hSWkSqSxmr4Gh6ybXpuqE2np/yQ360Pd/Ur0iql
FwYq2Vi+vsi+DFg6jOYF2DnAiMJyw5PWQtj8Oy/jP1pq/xhlnvPFSSc58ACLMwpmV/6Dv5f2OD/z
4jI/iVvEyXarV/a1C4fuLypZJsgta9ngDxS8viOVCN0GuHvJxah+kMzG2zeA8lxBtaJ93uFBZsRp
dS54rW3UtutIU6xppVp7dfvgDketR57Jg8sitJIifcCJnWNNv8H1wB323gmc9jbfCnf/ytV3Odgi
ymSeMcn9nKkI1efUepDzbKXUc2W74P6HDi1MEg1xvMXmxHM70ryOD5lLwi5Wpm2Q7N6/Fa5cP2wT
MAxQKWleLG/vRA0iLRLwLxzEyTUibDaRwrC6zT89ytweAfSLWBkdicXTJq/LHHNNj3S1wpIG42W4
CEb/6Z8dhFqVovPmphP8tmnZhF2iyB1PmBKnskJ+HtFv6aVsJRmZg/rrs8UoM5qV80vUWLaVMD4Z
9b6s8C0OhU0g3PtVu8mNA4k+gn3Zyp399uu8HmxxkAWvsbxRqTXbLH4Y4wkXLtFYS+vfZleMYYio
3SNUBwV0cTuXVt1ovsWyCVHdOgNWY3dm6Yc3voAvHVI2D//8V4LbRleO3pwJa+11bFKNpsz0KcC8
2JvcGgi6Jt/Dc1r5Sm8PDr6d0Hpn3Ul4IUsUPOCpVK/qhkmliWtKtW3iDff+RK5shJmyxDMFvwh4
7otvUyN1LSGlTtnQQEvJU7XDmAr7xDReBnW4iWNcG98fkNbMm72HBz1Kf+D6Zeguy77/kGYpFQJc
c5JaCje1odSfas8IPvZZIW6TWVlj9KPSDVD65W5Bw9n2g6L28enri2czDqRvSSeVX9tG0R8nmB53
mV4G3yKriG7jHCesMROxLsyCHvayOJ0NX+nuMEuJHj25zs6olMgPsq9iJYR9X2M85XmKbXCIeIao
euIGO0aMHRFol1u6EoNaPimIrYdwknVz30tCtfO0pDj3QnruW+QNukkMt16c5ZsegZzN0LSo7sbj
BkMe7Tkz+9bOx/ZXHOaSm+kFPpRgAexMThgu1MwdNGNQVlZFZj5YD1U5hIcJ4dibSkrkkzJMNygT
TceutZDtnDTsFBXpwRSzcZNiiroLzXx0gjA1jtYAW1qJqgADHSvF2MwS7BG4rCuMCpo9mkE2l6MS
JPYibsi9hgkXyt3bsMk+ykGtnHByxqQY4T0khybA+1j64FBchrC/o3Oc1wFWYl2Ja5dGLw/GMj5i
SmlbSoMAQ9ajlUGLAEO7DCYiWd3NSEf7EKXlN9Uo+ifRCBLTlgOjcOiXvBQAxkBa9aItmHipjYOk
kYo1uoN+vb8x2vAXXLoXRQm/tE246ZuewXV0S8sa2ylpQvi7alMVU8PMs0ewHdt0gmydm2p4ntIs
Ooh9oO+TWPnS4gMXDSZapVq6q6rqm1brbpS04z72B+UxGbBmSgVtuLGUUHlEZv9pStRoZ3i8nmxc
JoLdmJk7Lhc8wjD/1VAqtJH/zpxCkHmPZnLqIBFzqMNCwolQe9K0Nt8pUopQnGQ9tIUhuZh2vShy
9aXHoBCtjc/TkHmfNQHfdgwvLdzTxBx1eel77WsepPMp3VdN/N2A2+0qRhw5khk++toYnZMykpBJ
LMUDio76Y1RPCmUnlKMju0Q+30UUWuej9OMu1XNl13ie4TYjuvGDkePuGRm1I3QKJDZUCh6CQi3P
gViIBwCUvUOjP9/WMncZtt3JSxLpjWh7sxvTTPLeaw3c8ChsixdJLTALhFzryqk2Oo0wc/fL8FvS
J+cSY4DHvBZbWNlBdxvExhOlZd2u4+Yzax64euBrGP3m+aEYcmC2HdZ6XrzRyynbUsqqjqE8+ht+
QH4chU6wc9SEdkiJ5K0zjilybyEkJwjnWI+m+lmplc8Znl8qVlc2rfTuZOTZLpTjGy+0JN4XvvIr
kkodrvyQHjoV3WYyEwtWfS7+QpS53BsAARFCz1LKCmi7uXWARwJ9QrMc7BBnNgexI3OXNkL4WZRS
65ZoJZzRLYi3QdBaW+Cg2YcZRrBRe8zBajPRtlVRFx+8sJIPnoR2WJo04p1nRd6PYmxLkHZERHvi
wXCaplbelV4+PRVFqG4kMbP2SZ5Ee/wcwi9jE+Ibmipa8XPEPQTmPfZV3DQVlkhRh6l3KDW17DRJ
Vgy7LBEAalpRqZj7WJeFBn/TLjawm4uFR9Y8Sxy/U2iMonAS8EV9kCObOm672MkKs3uSsrzJ9jrq
cbo75mbQOt1QRacwU/QXATj6HiuQ9D5O8mZn9br/oxFGa5YyN3YdgXw3SFab2rmA31xdD/JWadLi
NhkE1DvLFhH2UBIP0qzOBt4rtgtFvA1yOYA1ECAPmcv1R0xSoHT1ntpulQC3x5KP8YiCQ/8j93Af
ieJQJ6ZJgXHoEEX5lndhcRD9qvtoIdZQUeOKqme5SCfbS5r4UKlN9CDzFMJFxfpZlqFu2F7a9Ie4
wAS0QWgNiztLccE/E5Sz8VsvsCVtqyrCxzqb+tvaGpgi1puNlHZ3WVlH20kofBTiRoxecOlzaytF
EjEXhlu1rhpnyKd206aBdqvBl3ZUMbU2QakReYQkP2ZloDuaIJn34UQsQTRefBiLtLn3ysk41OWk
HwhjaEvIcb3vykQGcYOmQSXxo8YRh1a7p1l+X8iZ5tIhSk5DE1QOgn4D/h8G1tTNlO8yseDB3kXR
QW58Y9OqhnAcJXYfguaRV7oe4unaVs6agJ6+Ft1kZqY9YRzCGYPZ59DpHZ06nxBcbEN/I/adf+AG
NNxJk4ODYhFJ4kAHxUkF2pbM2HfjWuabo2B+QoUBhnNW6jd8O/8GsxZCO1YGG3lMvwtFhV5mptWJ
M6qZ8BNpzWIvpp2INiNtDkuJTMB5Zo4WrR9RbBCrj15ccQ8FHTWycuj4PFXfPkc5Theup0UjbNWk
+dYM4/B9bNRvehgIvzzozmTKbXDu/AEDNXkwUafwMIn0Y1/9UBlN4UadWe/9KE/Ovon849TyZA1V
Mzl4npLsjVJzTdW7F634XBYfeEpgBRaNWHOLSfJJwXhgP0Sltc3zTDyFnlQ84iXOrheCTvgeo351
kn3ZOuISE22McRTPCa6QudOJubXrOgw3BQsrvywXPwdCO+2F0YgPAkIVTi1IwkMkdVntyH4osV8r
83uQJMWDoWbazVh62a/WF62DqU6lXQUYGja6/xINerAVpIJUiWOJoiL/boJBYNtp1R4ToOo2Qray
5/dtlDu5l9K9ECXydEyanhI0nYR2cuqkZocFPnJwkhinWNOkZuUYRmR+7LohSXe+MmW7qaRMQ7AC
bxYkbiu3PblEIG6A3qtuz7sLPXAClCxEusvCDK4ydtauMfv8QCTCi6Su9F2CkJirl2GxkZCi2RYd
BIcCNY/QVseKmiGanvhhKnUE7Vm2RtI2lP4adQzUXan4vbjFFCV4wexQzFytNbRPll8qh35QA8w9
26HGNQN5hJRToVW3gtnIn9ReGXQbsx3pGYHL9GMpN/WOHNP4QEaR0Jlio9yUDeCxSK3NQyqo/Wka
oOsnKc25KgibXSRw7JS0y09lIAePGDNgszkEFfxocYoJYmnkZIoYfB0zuQCs0lS96qg+zq1+D0nR
rRLLk+xCVfybmFqotK/DEAcSszfGD35lCNKT3JG3OFyR5Q+yPVPANrogMulxiDpnLGS4WJdik0mH
aewnNCipR1DI0kfsqGO/BWMiR1rimBJacRwimqnklYKc5PtOSNHPRstKOAhNmH7Spxr3btk0hDsj
TfQvWRmOL8hXlnliZ3EemdjuKNYW2cpUQyC+rWiIsGu2WuPzM4Wg7j43spQfYlZ1dtSBi1vW4ouA
HswvfxCSc6wVXM2yUQKzyJpCfizAqFBKr/TirgrU5CMmW0J4FPJZF66Q+rGBIJqoyIYq0lADbVTb
p7TVq1+61FefpqgnCvZ+9sGLI+ucBrV/x8bRvQd2XirtyUSy+XpSXqw6RluoiYyPHYnbF40d8imq
pfjRR30Nu19xSMiTxfKkCbCKtBr37qRKmw++lo6bEk/I3i2rKf6sD2Z+z7WNwTf9w9LadOoQaLwi
jYAQavXNrYBeb+pAEqDR3qt+1IJPTIaPgWmWN2RVUFsyvCr2kYRezRYfH9Q5mR8yS3HXKN+iIsf1
Fg8e7FCjMX7G3bX0NlmITMlGrbn/bJkXz2mUxxgLj1RUdlacTudSR6HlaPSD9jCULWOqPlLwrhYE
aJbnoX+He5diktxm8n5AFwgnnqKdOiw8h6Zo5UMnF03/InJk9BPHV3wypaq+h2jEfavEIh2IsI2m
6pwVUkBtFJrIl6qNm+7YAnRVvoqYsXG/1ZGS4U4O98UQbqM0D3/UevQN9E7piLUlbgSdk9A2lnGr
6NhvZoGEg7hZN5nntIqVIBmEUqGGJqEmu0bTSU+GhdWL3w2muJO5Ns8tLRDYmBhJARZJcpxuxzLu
b1LRJLe1AA9hZjTW5bFME6HalH4RQVzI1I+JVmS3YT5wR6aUZU74HY83FRiwyQVMNu5iv6+PllS2
qODqJmQy2F1K1UQARYQyd+Ik7O9UZTSPXuAJTtqN5kOemd4xETusw+Wy9rdJaOJ+rAr1QYVm8BNF
wxSbLCWO9gmFwk2leOMpHocqzF98zw/cAptyTK7QxbVFNA1vDL+qTq1B3KrCoCImhGddH05lLIan
MpzUX0GW4SyUtIbLHYrcgqFga1yWw5Fn00QaKggZhuBJXn8RhZC6SavVH3D9VjB5aVPyIjXNDhEK
rF+FKCq3mZqm30xwcYjQKAnKTqqMoL1XpIeEk4J2cCabBxJFQWOfDxmCXnK4SbWexD42R5y7jJ4X
iSAcxiDIPkyQAn7UUdkftS4A6NzH+YvKR9lOiTwcuy6o8KmfNHLrPNp2gwRXcpRwJi+1wjil+OHu
o1HtSeqMrNmQJwtfBCsPnjszKipbKWLzBcMmBRuWqjh6TaLtfUXrNFtIVB9xsVRNbzKjKL5YIx5W
W8xbtJsSHsaXZvIEV1CEHl/gQYv2LWZf5xZw6KFQ0vhrPyTSLlNK9RyLiX/DWR0xedH14luEHhkq
lo2E+Vpmxh8zHMk6t4n9oESyATshqZGHByPQjJQ/p3Vjd4A8M5sthWZ+mYziplAFyw6Quzr1bZoc
cPZubWwA8aGvjWLXYCq6EZS83+h9zL5GWRaXOU2PDoWXDlvdC4N9WcvirVIL8pNqxNa2UXA0bCUP
m118C8XzFInjLuzz9qUbA/0wmlJwO4aShxy+0H3lAYWd96TI22zMehe4kPhJbYLm3h99EudejUlb
UvSUW+KxYxT4hDiqx/nJG+tF743uqcFv3pX5zUBIqIVTojf8yLtDvsl6nUKEl9Zx6PaxrjyqfWfi
tpwaJJo5ZWGEissbI/bHx5L36A7UT/cioAi3j7BfxGM3r/W7RCzRu0mRgcbSrtHy75ISBJidV2T4
N2puFIegIbM71kOce7ey1AbtZEeCJVindihM8VZCmjrapHFfYd2daGk5K8zpQSRvikkP9IcQIZ/A
CXW9HXGiC3x1i4Z0n+xqOR5GyvFCW+7kKmkAaEUY7hq2ZWGtsxNiL5APUSLk7SGYjKTY1pjSWXeC
lfRf6UQ19S0cEiPHtMubBKSz00A1SRcVfQ/Io0o/4HEXeecRQzhrpXJ9rRimylCKoBVQC1Pn+txF
k8Osg9ZMM+qWfef9pATouxnZw0o/4W0BFqvNi0EWXbdGQEFWChlE02vbny3D1S0X8sooa1NZ1ESH
ZOKTC1hGtUn51CbmnhbRCqf0WmfvciZL1GihoSIuzzh2jba2saWOZL2ovgPsEY3tHbU/2jF2+1Td
j8bxfwA2v76QyG9pgEeUN8z+ga3Nw4+23m8ZrpY8zPFwMtzVrrxF8FB3OuRR0Cy6+Rf6psz7z8CL
Mm1KZEmjmHmPNaLYneIluz4z/JXlXZveolETeJj/FTMDBDtNnODMgxKiuaJLKzXnqxsFGTNDAgL+
VivLM/SJlz3DUEXY9CURtlpDo17jlODWYAEUAPyLGtDiXKWJ1wxRxpfqncGlOuMUw8+O1rawy7dp
/WK5xXmtlH4NFfaqCzUv78VZVghOgpbwoEEHcZN9lp81eFGCk5/8g+T4joJXwX4NIvC27yG/GnP+
+4sxRy8PlUxnLYdyVvO0J/F7LT/UbbfSw/vdpHvdMXo90GJBxRhpy2YGU4vHWXglAthHbgwONT/g
Vo47wvMa12ttaouo1Q1+7/Vg/u0mqx70oCAnUnYSAvuDZq71mt9uybkJ9qcNstj5Y9lzrAV6oA1U
nIrsGjZ5eEQ+3foth9Up23AV3XEFss2g4IlnoQkUBJdd3ibxRUMd6TfjV7uVZjEnslJk/e7LL4gd
HaxNC2g8hfIJZlynOC85MKDWGmdXZ04Ti8OC6MQbpSXWtDM6TAptiWbJzVR4+kPkU5p4v+vz9mzo
osExpI08k835x+t9qqZJn9czmrjegDKBp3uaZa8T1/9pnrTd6JJDrVuavIlni0EXUXPEUc+POn0m
AKBTEqKueZeJX96f2doYi53TVzwya7h7ttFabiBm2w6kVRv+00pR81R+g6GhF2jm74vx4pynoanF
2cj6xcmjX7SOjn2ilXyfzGqlP3d1PhcDLW5xq05jrf1/pJ3XstzG0qWfCBHw5hZos3t7cmvT6AZB
I8F7j6efr3hmjrrRmMZP/RESbxjB7CpUZaVZuVbDg5qHxSkw4y+tBXZsK+y5JloR6zEFRpiePZ5l
sW2VIzFF0XDhjE5l8L09zurfU8zMQvwhpVYTRB/yKNwrFPt7snZC7n0LM0Ggm8z91Ps5hu8yQQLZ
zA+xnW54A7HEC1f367eBjgNjjhb6ErwD4bwTdYgA8soHd/8R59IP6t3We3Hl3zCDLrtg44I5Gu7L
yysBE34XIBsKWHmOD6KHTCnGawXQi4re7x/Sc1PCCZydHn1U8rRFw8gdaXNG0CzHduMZc7q7bWb1
q57bWbyA0AoKsjN2LjyVp8l0idX30jO0HNqhuheyUCJCI0UeXlJnTyq9NS0hHqHll6PSxXZams0h
XjxSQ2cUaKfgUW2qv3L8ls3fRvPPWE0Oc6AdNhYrvs/CGAOO4lV0EHa8msxA4qZvOmDw7vyj+9Z8
KDx/17rGBwUasvoY7LYA4FeOWsy6WDAawv1M1UNZrG0MOzPtGKJ1GVAd/kT4Vv1khdOP24taM2Iw
yIYShAOB/zK+VuVKRYSID9iVqBgRowUPcoWo420rKz4G2nO42QkBMbJ8+GokW2HGZueG+M6YPgXa
JzPeuMPXCxFXiqeG+REQXdpit2LZiIqIFjd6ThOV6fwI5dPGARDxx+X3h1XAYDoFtmMdIo/FBJtd
t1mkFCI+Qc1FNqV7yDSQhd+VOE8o4+6HODn+7r7x8ZGq4YDrTOUsdQFGGvPFJFB+CYANO0gRAle9
xP7tZAP83rkZsbdn3kLp7YofwMJqgVTuwi+UdjZWIrZ/uXfnJhaOQimGRk5NVjJGhqd333QJzkBq
BxVVQ6Rwb2/bNWZ4sSDhic8W5KA0BscM1ob7ujvmfwi3ROfij/hz8lg9+m5Suubn4LDF5XXt4Amq
bMDePHPMqFmLRWZ6WJVy1ID7VAB+dskhMHpmXLXdGG9MbFyfdrSFGGkAK2jBuL1kPG04iaJfYHKh
EONGqVx2NWuThFoc6MuPhhXAVQzGc6mYkb/cxmCo87KCK8jVJQZuOYITGmWNGpD1Wp8o6h4VJ6aO
2T7Z3afbX3B1fWeWFztZ1gxb01zjAyKehTyk66tbHC/Xj/7l4hZnpCZkjfqxohvVVW5A2W8Yy5eg
FK1u+4lE8xQBSZBH5fAvVmaj5Av3Jq59OeqmJxSwsmEGXNJaOz0LKAZvANdVEeVefTYeKPFoMChu
L/xUPtpmnBcmEnt75aD8kZeu/q7f615+sE8QvHjdKdv1qQv4ZV974f0E4cxxi+tg5SoI7nLyHFwx
mrKL38CAg984dUZlAWDFsXKK3AWZZ+xqrW/3oaX0GwHPSr5h2ADaxJCPCOSMhf/ves1I0h6qvCKF
pIs+0AAEoZKA0UUKmWt6GIp8p8t1SNRVHHQpfrGHnwOgftuhYwG65/Znvk6fIXgVxKUmyQ9cFr8G
4s9ckNwpbR3SfCOmbL71zknIusBndcirXxD07VqVuBKLrw5lhsHqmXWiyLK4rPFYdHUgLmskP00N
vSP/Jay/bazqCjEtVnVmZHEvs0iTIx9cGpdlaukeO07u5XEr/2gVSQbSFquuwzMFVgTlO1X7NsSq
s7WzW79hcXHbuAmi3kCMrujeJetHqif3oD+9UbOB2pDzKajK9j/l4dmf241TtuIzLpa/OGT13OpV
O+qG6xdmeyxqjlfVTTDDSYFKnhLZp0QmypVyH+imqoQbBddft+bqGyOfwdwXU8lXU9DzGNgtZ1sk
1dp0SJ2j0h0FV6WzTx6TE0211EbB0/ySfsx+alzubWlU7ToIAv4KCha1Upoo2jLOUmVRy+/ZAiEx
bB2oYZieYt7L6Ejqu+I+fMvpJLjcwfFO2uun4AkcCUQJ/mv0J5P4hwkkf7aTYXhJP6h0OVA2aLy5
oNbCvgWHWHubrI2Pdv2WCL4kqCdAisMNIC8+WlfFTjf6JW9Jko/7CNXH+9q2thjlrh2eEDUV5Bai
6IHAz+VbadRtAziPgVsN/qdTGIzdoTMZYlMCBU30Uhq3rsG1l780uKiWAYCbmx5GKz4EsNkddf57
Zy/mvdRdfvztkQHkNWSQu1CUARtA/OJydflMU8kyIwZs5EfIcXaKne5vu5aVc4UMCEGNTLQBXfzC
s4x5olgOVLMM+HfaPgvKHxZjxGZbuFLwFPs0e5yu33iLV20SP+mU3Yiul2lJX9qaNQ4h8ZotHcDK
eZrvPNGIByQ/AVKBeUPbIl1dOyYQ1WvsocUNXuYQCmBXI3U0w41SOd/71I9O5miOHzNgwoc4yMKN
Cv+vefZLlwFFBRpwOvKQdJ2WShi5ZI0ROGjWqBnPMyQp/RSAEvtYtm8tvDkVeXmOONyg1MfbH1Qc
+EvD5K0oJWs6dUBGDsT5PXsAYR9sIzXPia98OCSbRMnvZqChb0bXDcdxrIvjVIVbQ3vX24tRWr8C
pG8y9LuoOjbBrKjTQFO5jEbpcyNZyg9pQG5J0mb9pIT171fphD0Ccdi6BOfIong2W/Xgd+j9un03
/AjRzDooMY+hNheeZSOfeHtLV4IKzHF20POjjIZi5GJPYSOtQfiY7vjjl777QfJ+0IF+muCs3fb1
6+Ycel/I+kDcsjysQGPa2S5FFH7fPqr7mZm2ZuffTQd1F+99TzndXt7qxzszt/h49gznhKYxo9JX
9X0MQEdPTlqFdnz/121D180i5B9x0/9d2OJsUh4bIY0kOtWfwLJ5wzH68B9yD/uLYNPLvS32qJWM
VFjk5RSKjAzsLZ4H34prRoywiMAWVMv3GfmoBr8yEwwE4oLEL2aOtfgefb+91OvHT4TDBtMk/GEg
uHR5YqaymCyJiM4N26b+o6K5fZd04f/Vyvr/jz8K77y87OdmFhsKYx2EXRqXPZcOynBMT8aBIuB7
r94N3Z4vOqFZNN1NzCkM7v9ugYsrYUQykxY9lu2x87QQ+Hn+5baFlajrcg8XkfXUJ31TyZgAhJMd
/SPTlkfLC1u33gPM2JduS1JVuoEnu9Guu9tiPF27FqgMMkonWqfw5V1+Qno4QGkYIHNta0xdpbS+
wElYunHjfw8NZeu9EF/q6kv+Y22ZuHWJM0pyJQ7qk3LI9sUR2CfTwaoLVcn2tbiO5RnesuC7YcCa
sqAt1n72SNQpKu5zQBCjH/W/h6N9Uo7FSfPMh//BiO7ag3Rua3EFlVYr/SbDlvLWhV55KtEeAB8/
fiw/ty5Aeyh9yifpJEN4vuHYxBda7um55UWo5oO6K39ZjiE2EP2F7hDeZQdrw8zaJTw3szgoqpIh
6gf7FtClUXGrIX43iuk9M5Mfty/Emk85s7N8FuBub6LUJlQLoJxg8gsR4g2OtV/R8o0duxoZS5Ox
ayu+VbWfD+o+PUQSA7Et6VbsipZCwXNnvPYDreJDuzW+unbhzte3cGZzHc9tbfOoK4HW3IHTY9pC
D4t95cvtXZ1QC7u9nytdlItbsBzmLsxQD4OO1Tb33V50oOLGg47Xetbpn+iHNHPj+xCtqnHXHqrP
1h+3zW+czmWVD1hVxwgS1uOTmLlOjoIgZXuGfON0OuLvz656GoVOwyQRjqX6pCR/p+lRzjcqX6vv
ug1JmI5qLzOav5LXMxt57qjgpwlYxHyDcTC+iI6z4ACAyzRXjvFHZT89/H6pi6/HBKrFcCh8Q8sI
u4vVoC17jI5qbaHQ3RUHEK5fC4P5rMa0kt3tz7W6j2fmFi+61GlRZeXsI6hVl5bBvpPeJ6Ylb1u5
Bl4RItl0OmyDig/sSgvPbBZaYoQNZhg6vEt38/d8F++So3EMThnBLcQszn12QF5xKnbm+23ja0t0
+IpU8aHFvsIOdL5jjzpgd2RiY9BdVfzZzs3vJA8bj92KHUr1SLboZIDMwi4ednOISwCRo+EyJ+rs
Mm3uPaeYi4esLDZD9xWnaVMcwJiCotBVppAEUsFsxcAA8Yt0GLz/cEhF76DWGX+FArat3O7u9jau
XGyQJkywI45J+eNq5lvvrAygt2ggVgewonuS0o+RSV4rJTCm9GryaqfRX0WUfb5teM19Uyej9Emg
C1/WUqO4y5UosAuCiPZLv5PoCisP5WH8g2YBikZW7aoRbGDqnfO6RXu75gGQ7GbIncQTCrulK5Xi
OmlLGoRURaa/M9NF6Lfx4oO9Y0ouva+pPUWbVNkrx4jKiEIfmvVylBY30pKcqk99KEe1YP4g9839
pKbU3I3k6+1tXbNDgZsyjOCepLx+6UHnHAjr1DOXqpfNQ64jmWhZe7VX326bWUv7KBlAzKIZeFKC
zks7VRZCBjs7Gld/ZHwxdGvdE8qM1a55ZMpmanbbOoErb+6FzUUYP42TkRY9pZjJ1F+rSt4F1Xhk
YsCtwsC7vb6Vm4iQPEAPyqj0z5aj/HI1SWENGYNbq/KnThqYG1HrYsN/rn6rf4ws2dOtvjSHgoFv
/u3sZdayI0+CZ2v+6d+sxQRSQotYjNhffqoyLZ1SY7wReUVtB3waOFm2sV1r0QmwSg2IBcOtZJCL
uDkBrZxauFC4TmknPSp3qvkoQd8GRWP4XH4T9dwIYK4XPhlfo7+Vbn97ias7CQUuPIbkr2Ttl0sc
Gr8trF4jwVOMQ5A+F+3Xzpg3HtWV9hHgBDIp6EpsAVBYLNJPm2DQGtyzfN+fGEeQn6qjcBrpc/0c
P4xP8l3wUm2Uc9ZWpiHEQeJs8ufyINp9PJZRxH3W5g6FOUue/+qcnundoB03noK16wXTGbUHSEY4
KYtNLJMRnnOBcDKivW3tDQb4YW85GE284frFPi0Cd8hSqXVQzQDhtGSwiCwmcTpF0qi4Zbu0oJYT
Kq49QJqoPZib/ZjVHaQOZqq0I4gUFh4xK7RikjKshbnNCMfEC2ccsqHd3z6Ca9UbWEkF0QgcPfiN
xfZJXTblk9NxzR4hWzrJ+2QfHvIHw4JibTjYX2KKRl3jbTGyXtMCAZmhcEPWT3wCvmnhiXupa+Ok
GzTXikrnsUd99J44ggFcCNe672ag0QGibHenyb78YbCn8GPYzCZKSCoMEZWYA7q9EWvHiBl4ahEE
17x1y31AEFMbqW67dWL9hGvmT62bfgxR8fdIc/W2qbVPe25qEX/CGFKEUdlqbqfncFrE7jS9mkwc
/QsrsJJQlwOuAeDy0rnYFQzjat7AFj7n0Pv8iKARSuRk4zFYfVFp9//XjHiSzvISeYjaWZYFecgh
muF3Er4F/gHmYan+QUi2LTC2un0mmjKi7qcSiV1aHAMJ4gljZvuG4c9o9t+rqvPd2VF+H2lIvgXW
gJ4NMyd4z0tDagYDA3QhMDFVyXhy2i7ZMbjaQWpCD/r2x1o9fQ51aHAFyjXoxWY8sEG0TmPWzX9t
C9+T7P4bY/qPSdkdb5ta2z7eNCjYWd11l9OcnHbq4Ep2p5b55Ewp613btcnjZNZf/o0lzh64BdGd
XFypWbPaQXM4gTAQPoLt/6Gl+nPKlOdtM2t7B0TSEHiMlfZkSn4f5xUpFa2JL1kRv8CIsddkieM+
zl9v21rpOVlopwKU4z11kLde3KpojJqiCAWdcz5FsZepcvg5zuzgvq+0+WOjDtYpUNTwKE+1+paB
QNY83w+2WG1Xbx0NS04n7xC04YvXoZtsOet6U+QC9gf/GKJt6jw3hx6qWVRkd1vHc+3MIOurilcC
Irfll8xtJeXYsGqpKt+aGinQlGm2OGdI4/b+rhuiDSuQNfDqLLZXTSclyRiWZ2ytfm4Ft46u+NB+
Skzo3rak/PrRy/ecGFkRtHwGLeDFC9TWTt4WnUELaBym2JOKQEOTOclkZRfE7eQ50aSemAINnpma
l96atkXPPLO6h7gew2e7tWSUXWS5OI1OQS8XdJyi7nlaxp91O9qvxCvqF3vypcINGUt9iW0VomhG
C+/sUk6/RE7ZJK4JWR0Tnbo07iFpUD6qs2LHsFFU2TfIwVQm5TsKL0pXdfdlEgXPdiwp8DKN0j5Q
mJIxs8n+7JuN9Zcdj9pTpWSR5UmRlr4CiI0kMec6EkHE8/jJTsykc7Vi9F+Rcc3vMvSdvqSGPIH4
GG3/dSr7eY+GG7xKGVrgDViiXNf2emxGHyVjTg4alC73Q1lET60aSh/HsXROMFG1rsLI77H045x6
RpK2Pws7z/8gro5ad5ChCIKSh+3QW9n5xnSwcopVvcndLh6Cd7hNrCelmak9sopHGKOihykwCv62
AvIBRV10r0KOf5L8zv7br0z4crqp+O6nIRKtCMc+hNZkMuerIUxr8vmMSpYYGXVgs2Eo/CGsc6qM
pT8gKNU4MNxRDNqbhf2mTQP8zB1sjEDJ+y8SCfAn2RxoW6v57HaFCEz8wIQnQcnbzWLe9SmnVkLx
gCIUVGWGuXjBymjyM6hr8Pb6bH+pzNq+JwgD9hMMVbER16zZYrqPF0wW8AN78YiNhZrNTHXjhCHB
imLukpztLWlL1UM4nMvLZMsE/DhHoHkgiBfZWqEH9jRPLUkhwiLf6grZJTo40GIUqZMdGQeO95VF
V7A1c+ve0FEw2/Ac19E5P4C2OLBDHjfwMJePtdUT9KdJQA7PRK2nZtJ7Yk4IzAQoaMnRCeqCZsPi
ihOmxEb1iWIepUSsXpoMhiC1ZdiJf8FU+tP0LgTuRs924wf17n/Qs15bIjEPHphsla7nwukXVhMp
w9wh3HuSXiAGiJ6qZxBGd9kR3ZhDEO0dKEVzd/ojOWzNd6xkyqxVlPdEPZGpB3HMzsK8qDSUOest
RoPe+kfnO0Pkw8fpKTxoz7bzyUHWDzJmQB5vmeRZw35bzvu6soF9SGhRA1EB7f6aPzuzX02mNtuh
SR+hVPZVxEeNqv3tF2HdBPKLQDsIWJajMqU21Ih7YAJ38TIH4etkBYfbJtYuo9DlFFzqFGqWJTw5
6jvfMAA56InxLWsQL9HLb2E9bDQLVs2gREQy8ysDXxxMyZoyWyuJJouh/VpnJopErQb7Xr+RyKzu
2JmdxQuahmEMQpQdixsjhzY3oIcVfv0XWwZES3WoXuicgcuDpyShb+VTz1dJXQjUYET62Ydb0KXV
mwUMxAS6jPbRssxpJjFzXS1GVOlzl/zggWYojRSG2Ulf3UJaru7ambHFriUp8gMk9dQgq6k9EN4U
3qhCE3N7366jYlH/1xWyesRHbEv8irML02d+NCpwY7m80YM7IaizU+3gm1KPr81o/bbSHDihc2sL
95BFGfwvNe4B+aAnx5hOZXlSTJiqlTTZaCmuHm7B8UtRULBCLLxgF84KJ5/3WVH9O0NO3ZhAxx+2
ZHJWv9I/Zn4lAmf759ihk8u5xNkOWuMEt4u1l7NNaOBKGYRViJSPSJS21DKfSFpTHSeNjRN9Ezny
ygNi2V5xyn4q77m3NWG9ds55qIDLEQ0ARxSH5mxRVdXkgZ1Q5MhCWd6rsc0w7mSljFqMlKN19Q02
j63jvlJhosCpA6ul6I6G3rKSFarOoJNqam70d/447uadcRe9azWUYp5qQTegecUhPQIr1rfuwMpR
Obe8nACz/aqN9Z7lwjMVIOTUxqe6nqMTPBpblfctUwuXC/piqORqpHwU9Io3yWP9KLgt3bDMxz9u
3+wtUwv/MSdSTw8AU9GYuVnfM5LzYusb7mMl0b34ast4KpYqP55srKSn6plJ4Lsfs0dKts1UvuKo
hGAm00UaZUi81eWZnKCB9YN5+AX8Bg/RI8X0LQWGFNwLRaFhp72X0d32xPpKwGooti5kK6mCXI1X
SiV972jgVNYZPK/2fSiP0NGkJzOov89adaSz+oxy09a2rq6WPj7dUhE6LqebqmLqJQJT7dcAS9a4
2T64h1cXHSFwSIjdvoV72d1iH1g7MQRv1OgI0Wl6L7aY2upYaIPIL9rHvC6/TvAQa1a+4Zh/xfiL
HIBcRtVhqaBlYyyPDESfM4TbmTgy7Sna960r/2VTMzDumn6nVm58iDwhhtO1Ty1kYRDnjWBB3C0Z
rLUtPv8Zi5cvMWIldVLKdtWovDgJrF7zW6xqqdtYW19T3OrlioXGikr9nJmBpWtTlVKbMkH/LChc
erQKhDLU7A2nbYzJCmqBh/wfW0tnliCwqkgDtvqDdpAgTsnec3qJ+/ph9LKTetCzQy17vux2nzNt
Hx22cJ4rD+KF/YWHm2BvTVHGMdxEre1vjQzRZ1QP4cfbzm2ly325zIV3m8LB1JOGZQpt5lh9Tpxd
So+72Q27OfKq4ViIxW09jNcybXThIFyn6MRLRZi5iCr8dE7sIKn+35dsjuJL2m53Uu+2tBnWbqOD
GoLIk3kOl01HGGP6xI4FyqVwwl1otfeNId3F/WafYe0iMJsssib6RzTiLj1rO42DpUmkAfNQO4/W
4HztbDmCelpRYCqL4t3tT7d2QKjKszIZ3PhVkbAIW00BLkR/LDCe5q7eBUGwYWItXAL+QBihoGlB
HXbhySYnz6JclJTTtCe9iUwDhR5UeiRtTD7HbdP+aUHJ4ypWBWkwY84u9L9/JW3gv6moIm00OdfO
qshKGT4A/2wwQX25wTJahrXfkc71/n30qTwJxRn/EMCd+E1ozf9P0NYrh+fC5GIDrLGJ9HQWGSRF
WD0IaRRkh9TeWNnKp/xPWMocJwnRMsamIxlH1gzuS9bqE3Wfl7ybfhughG4UWbCYFjFoAC7yulwv
a1rf1GtMJYdRsZ61p04HZBI7k7JR6l3Zs4tDI+7JWdTbUxpqGl9GP6qLn+p4PFqd8cI7v4XsXLHD
sVfoDRtEFET0l3acwsz8isIfSicTeeqOvIuW9A4tuMfabd5Kx6tetmvzK99KiDiRfTG0dt3/Dize
H7jeVLc3fmp5tRsi+3j7Yq+ESmKih6NA+ACR+OLMDU2KoBjVUJfHrn1H/zGjIzbVO7ns0+fQN+13
KFCy3Ri02p08NP8itMYmFRnOCs7sF77h7PMpZln6kw7iqu+akjHArHLRTJAODUS7txe69sYi5Yrw
CnNaDIMt+xxW0Kg1XDFkY0F2NGKYT5GBjT+TrFPgchQGp7tQRXdy+D4bPqSFYXU/THC3SDSmXM0c
n6BqRmwK4J1Xj92XsLZfIeyoN8o7omS7iDoEEJRChRhCppR0ec6KxDKphNDw0hsYjYNcumOwK3Tt
2DhGqf4E+zNxZWNsoWVWjjfAInR5VQbmBMLo0uw8N01Vh7xbqFJ6g/rWmW/msNXMWzlrF/5tYaQt
x7qTFD62VTJIrRfKDA1Yox1HST/ouXovJ8mpTNrHeBq3WtkrFwm9ADrlBLFQWS0//jA70lzyJd2M
vOC90vzi1PtScrh9xlY+ng1wgQquQbXJshaPcp7SDTFDgJl6NBZeoKA1GPu99tg2FbISTljfMbtP
td63tnT0VtdHJU1wiIgp18Wxqeqo65qGfg/8vIXXjLX5kDWVuRUTr0QdQJlkQQGAJja1zstjIjt9
GNgZ1InhY/8D5lKopU9CNMx6hm51+qoc1QMtytNWS3TL7MLJG4NcGG0Ksr1w6sm1Uft2KzN7Qrzs
sZDwXbe/4tpeipk4ms60cGDouVyklRptKTtU1wD2vTpD/wYE4XTbxNqCEKyhcsdkI03exT6WTBSW
VlGRWeB0dl1dHU0j11xHbz4Foba7bWwF1kq+ywtCBu6YGF28XalTlnksMLz9Ydpru+I4hwd43n0e
Syb7DS/ZTbKbmlC7k0S62Vb3Zm2xRN1gb0D7Ed0t9tOvwqKSYmE++UOW6leNSXfLTsExlne3V7r2
5cj6FbG1KL4tE3BbEFPHqJm65SS1L0LA51HLHH9jP9fWA+5B5RYotBKWs2n23MA7MzuA0oaHQFbu
NZMcn/Ke34Qbx2TFK5O5UBsXBT3m7xb+pOzDQY8AUQpAgvkYS3p/6JrWuFOFcMHtrVtbFKOgGnhr
AoErIGHj5GEujQzHWCNqGJExQM9CSvqY9JL/VEeZuhGFriVlTNehAMiBBIaz/FZSosNMHXEqhFK5
+alBO9s4SvfNy7aY49o2npsSaz8LMgY76FN7pGhQ9zDRaUbH8L7zbjIpsOE51jppF4ta3LQs6Jpp
EEddsAzon0osQdLywQpcE0U8r/fGfbHTGw+mqsx2o8SLXray3dUPKdjaRL8WfqRFs7bJ4yKvgR64
CG5oLjWMYsdoifII30pxkozhz9vnZq2WCFDlH3vLlyfNa601sBefio/dr9R69opX9e5fFLouDC2K
B+E4xqWOXjYNqSLdowHwCo1yuHNABmwsaeW8EATR3MJl0YRYXnAn8KPUl8mQok8ArKvKGypP2UV7
ASWXhCwGBT0BHt7iYVrLgFGwp2Aq+lQwDi6Oz1wH0EAS5sHu2ZD77qtjdLSe+r3m9Udp9y9OCkpC
9JupIYCPXuJ4JdXPqsKHFGVSqr8DS/+SN5Xvogyxj8qtB29tSyEuVSwxy8v/C082MozaNUFI2WVQ
jl0h7XQE0GJni41h5QEgdmWEA4Zq5s2XZniBSuY2wch3RviRgsVr1ecbmeDK/eIdo1EPwxQYpmWb
FyRNFM0VYAhO4RPZ2T4NP3fBz3LcogbaMiTWeua14rhpkIQBBgbK44tVqqClzEORyt5Yzlt+S9yd
RdZxsSjx+c5sleOYyh1E0q75YUYlnjMO50nz+D/DeK5+pLMdXLjjuhramjEN3s8KLpVyDxBu4war
IqS4Wo8JogE+M1GIWxw3ogwT4jY8/gCBa+u4zot9X76MrnmS3kumuT8gwQzxzE40p+KY8UT12NzH
x3AjuV77hFCDMCfMk6py2S63NQ3sGDIfQ3PH6dWOY+6W40at6QbqRnleOIbleiHoBcChGDa0VYvv
F8dKNGdTwIxwJL1K7fCVtOqHKQfPZqaGh7DguG74yLUdZrzOIZ/WCLSW1wCgkSLBsiyGbaK7EaLO
najjjvvhNL3p31NvC6W4dmjEtAFDREyGMfFwuZVgCqFqqvH+VSPd14I7SZM2nrI1HwWIisKVgP1c
FcagHNCs0rIoqeqR/GIjN32cLD2F+SPfirauE0UmUgSciaqLoP9aHIwplhMjtZjzslHTA2ZxiKav
0pTsyjZ9imJGTE1544RcL+7S4sKb9K0StmlD9SO2nmpZUF39ORAI3T4V10ZsEXMwP4HaCbWWRSyA
fGlmUWenTTK/zqW5lwGFEVb+L60IZ3bmrDJ90rpgxkpffynHxp1LlL2Gn7eX8uvKLK8UdV/CboP/
yNMurbTTVCtzysUJUpQx9+Up28eHsdyHb6J7ABRtl94hJbdTudkwKXS7ed8eVeTN3pPvxUZes9Zm
F0Xo//6YxcbCdtOraBiKYFkAgrUH8JjjZ/tU7/t99DPw4n0ANixzf5/DgQ96Znex1RQTFIRrsBtm
RXcfFpb0EMzycILTGLY6Z/j79qavXXIaNVCh4lWuJxIdNZ0bEFR0AByEsyRlag5B3pjfb1tZO6UU
VUmnwErQp1m4ElX2TcfOqZXAmIsiS9cphzJP9D0JQbNRCP/l4S9PEWU8ak40oanOUD6+PEWFkfVp
MKoi9Q7uGCkq/qofeq95LA5B4tVHqCk2npyVvgVTBngUWrUiulvGkGgEzcxMsTpU4XbqnuFne880
cv2gHQVdS/vu6Lv596+kMIrCuoBZ8QSJLT+7ksrQtKqP0qebOcHMa6f9hYgUWkk0V3a3P95KGRdT
8BKyRJA1V9IWsm9ZA+VDASnwj3TY6QC7an4Y+qeWW6l45sF5UtEfT48VLOrRVtp6fXguzS9uRGlT
pjfETRQE/MyX7sbH/JAcq51xbE61l37Ynom5vhUOiQhnldIJofPSqzq97cRxxlCHMUzmnjZEvQO0
nW7EtSujhMyomCrh86+5A3uRfKAX2hNRg1YK0fPG2/lfI6RKKJfvlL39Mu30u+3M/DpuubQp3smz
c5P7zDBpOuemo9sVR8fIeI5Q703nDKWu142Tcx2yYIx5NBRmAKRQnl0YS9WwGFIy1bqdtO9FPAdP
iRkFxzhPkuemRsUTbQErHD3qPiC3W6l+Gcqu/MsEmH+AFXT6ZJPsHjZ+1crXvQgFFldHFZ0lTbTe
5fvmWSpJM509Jfid0AncQV5zTI9bdfiVPJNggDog/kj0WZfh8aApVFRTggFBfy7CfftxBtpseOF+
G5e2bo3pTZH50Q28ap1lDEcMMe/1cG/9iO6qo+QxAzK5aPx60WFzcSufmfzyH3OLM2VS9w4a0efp
vOi55iCHB/0VzWK3OqX7gFbK/vYXXD3DZ8dqYS+vMzrVlCTdyNeUO6qwsedHQeUmtdmjgmA37qgU
H2/bXL+sZ0YXb9g4OjozLcDFE8Ap7Un6oUN55ABQt47GPWniIdxvlQvEOpZPGekubEeilHs1ixvr
tHFJuDRaDLrX9qYbO/Yu0lVYERTXVD8a2ufbi9TE43jL4jJRHMIIGdKMpk2Q9I9S5Kj3OlP8mg3z
8YjcjxsWqHW62aRDmFCF8otRNtJdAUnad0Q7IYKSy6AEWNzDxebEo5tYQ/Mlmyt6taElxgca+1WL
u+ClM5LwD3mu8zs1QsFeaioFQEqGGB8vGB2HfC4gjx4T9NqDXo9OZaFNXgdktPFuL3ntdYEkgQ4g
BPoaqK5LF+Uzp9h2VgcOCDkyx0GMuPkjjDcc4XVWiqQ9BNnUMHTgotri7HQmPT7TwekOvf250pDv
TMyg9RR/eBya8V/cjjNj+iKMVgutnkyyfVSd8z5wacSFT2qRD99Gpauf+S3OobGnZOMxW9nHCx+w
WKI/mjn6lfiAtPsyhT99iO8zI9r4WCv7eGaEOO/yY80O07FKAYp4iOtDUTKf0X51kOOena0x+BX0
HQ77vz6NCOTSFFTfIKNj1vNANmK9qMyvwU4S7zIP9cw7LLvzXn+MYMYWddeNkEts1uIaXhhfHErg
rlnWymRCUewgAlkk4S5Tkn0aoeueyW8+I1hohmbfUMreiLZW30ZKDFQOcTnkypfLthTEIwPxGXv/
PVRp0xP2/faFo9HO8qByoy98BaMa05hGPxYydGp9hfvdAUOIP922spoGnPvORegRKPSJygbfKd/X
mWcdfvnq+wHZJPOQfwghpbxtcGXjKDn946sXb1ImTy2a48Rys+27eXenhsPGoVhJSYmmzkwsrhha
EnPrl9S2Bm/YQ9KOfCpey82OsAraHuLEBBPNgzF4/25tzNdR4WX4fQlVMNJxSCvL1OmWBvQQ0aTl
893evpWbzdr+MSG29yws1UNEwUOghG7h90+a+Y2I0rVRk08Qjv59S0JVS8BqZdj5FxfbF3cLDW6C
h9Z/yqTmQz1Oz2KG3G1a/+22rbVAjDbsP8YWF5lp0wBJEyDz0kO7C+66o3mSTw20dOl+u7uw4jVk
2ImBWtDi4w4vzkcP93LGrebugjXzejORXvy6Tr8JQo+ncvJ7T6/S+DFTWnkf1P1va/cJ4ud/zC/L
N+pg+P04EOznZjT/UdLaONlpTNViY09XjoouJDFFs030nRcuyrGT1CoES3f4OILdhXnynSleNKRp
9onMqRHsjNZJ+3nb7toDJ4Yx6dcKSt1lo8OWIO1OA8xSh0s/h3blfDH8WUeH2Jnn421b4rQv/P95
vLAchdSrwqzTHNCH6iSWazbSi50OG8iSlfUwwUotBqAliNYlPmeMhnCORbVNkQO4BEfza5xVyb62
rC3ih9XViKIWSnJMni2zaUmqsjgIKcLXsDK4vjU+20j63t6x1fCcVxrIMRcAX7Q4/LBGjzP4XIZT
bKVO8MCNus+1vkStA6Fid46D8p6vOz5pwMkeHYr0u7irvs15oL+XnRXQseggEHJBpwY7eVS1jfho
rYoCPpMysq7he0hKLj1cqKBno8oDsYtoVKNwN3S7akRwQ/3LP1lMnIYPBDZR56bJzvq65cLXPJGA
h+pQqNJHuxrQUNRIDhWRvhjBLnwVDAc0cj2kgqed4ZXbCe/KR7+wt3gPQTNYiT2UJigX034eJGlk
aHyU7Y8j4hP3esywApIqHUXVyLQRxh5lry7M4s7MnaB3LXVS7sdZ148zXnkjxllxIBc/bXFUKoD/
Y6by1jROUR3D0YKlJ6o0L7et6nPoy3W64bJW9oLJUcofQhTMgWvl8tPH0cBQvyigKTNzzFnhDvr3
28d/1QLtc2bfBFZsGbZpkWF2ksGjZkvt9ygL9no/bE6erRoB6UaXHpgWhG+Xy8iTHiH4nH0T4nda
7qp/5V/Tg0NFPn3uZ9eUvOBla0xCbM3CE4LXIlAUIpj0Nxbfqkj8BBYE2jYxQixebjFGOjfRF6Mx
n+KwYt4O0aSNr7VqEhQ6GH9Kq0zZXS6zGv1uUBSStaIN3rv/w9x1LFeOY9lfqag9u+nNxFQvaJ6T
91JuGJJSSZAEHUAHfv0cKGu6JD6O2FmrqY7oMi8lPJDAxcW9x3jswCyNhLaN2ufgNkHqsbXMbmlB
IiIAcATNFZD9Z5NMtZYW6O8AUW0Wd5OnHlLthAnuYIGuNaWW4iSaK/8ea35Km3rDm7GRix/FXIgb
3xRdSM2dmUH7FHU4aC0mWu4nF2sBaOG4kZpiUK7xpB7JPPyVVUPppADix8ys29Gp7h94nZcnaemW
K1nXwjoF7AEPEqiEBXJ7XODoVBQ0LrWksbd15pE9mIv696+33EpEPVJzTWsnVeoUEVUc6O3PC4Z9
A2NMgPuG3VqNbWmJoDzhgn2CHX5USeWVV+pjL6W9aWNtlL7auCk9qWp238OfKvx6avpC4QmSRX+N
Ngve1LAqY+zR0VAPegD085V3Xkf5rfZinUMU5JC9oFKKmiIP692Ei0cbpKEOhbM4gLrsiD6Acfv1
F1pctVKoADZmwNqiKP55T/IY+F3DxuqRFiYwquz5LYTpLGg11NEYZeyN9wDsrFfLl3o78F5H7wqS
JbLJOgvdjFMgxjNkYiAUjw8MmtzQQQrIs0uDuoQ5Laa+Xk9diEC4mwCEKHHFkCWaBdpqUipALVGg
Hmmg3Nhn4IaJIhp+wLsFz90Mi+Yqd3bqBq3e1Zrj4ti2bPcgTzBRQP78pFUlcYhCgfCtRZWcaWUt
rpyYFgHT2yrKcS6gQlea+f3XL3hhywJF/deo+udRjdjOemJB9iw30SDwK8OA8rqrlr8e2rGBUDIF
8B7YHUN+jQ+3zJKpNWmEpBVrWtjV53p13bNTXlY4N1dOZBmzZwcXnDAg7qTBUwWiXXJDfxiKpdxI
9QzMVH0LIUAIyKcgFbbbX1dyh3a1RMRCVQ2VO2e2Pt2KOk6D1q0PRjASGHMHyfX9kIiV6sZC9DaA
ntChhWqhWzzPLzIItympcC1/8pxnR4kbnzN+m3VptvKGFgfC1RVbHIXSo1sJCDOFrQ8JOsUQTdp0
FsSMUIOq8007NtVaXrbgf4e0DDVZ6FRI+bb5pQE0nUrJMvAD2lDbkMB7ENSH0ZuI3Cs1KkOyUSIn
yLcMMaZKwxTFJOKXWzv65cUPxRtDOrGB7HsEtGF1SYrUgvoyhNA2njAtn1bOGsR+6bj61PWabWw9
pdR2ahRuzG27H86qoPfpveszlI3KQFkJ2Aur/9Ngs/2saIzhueI+o+jj8JjZdnWCgqpxKHJOIjaN
2pbELAmFWYJu19E1SciF09KUxUt0VyFqiA7r582XKASKqfEgjd/czq8Ua1s7uEiP8bhpBPn1vWEB
OgpREODFcb2aBRXPHkF2zVH3sCAMez7GWXEnyiwNYxHnazn4wsTQk0ZYtmEvC7TPbLuDl5YJvUPO
AWUzbIcCEw0g6wH9KRiHNT5t6O7rtbk4IPjn4KAiuKjzJ5k3g23TDg2hqeR4kjT+5mnZS+21T1zw
NQmohVMAUAZQhqQkINoks8oOM1KPqDqDuyw2g1YmqG6uVo/k75jF5U9jzN5Wm3RKUTmNBPxCmfhy
JD69SLcj8MXNk3lCruKVzb0Q0D6NN1uKZjGwCh6bkIUrINoFucM8qrWq2HBQljdfv6uFTWdJqh3Y
BLAjAzDx86pvSce1QWlR/9v8NA+R9gzr5uQLkHscAqAiARwotXDm1xUYhjttYmCcbG8ARof+hD+c
N/C4doLsvH9wcI9QQ6zGdvThbpWEa1eJxWUCHMp7nROE79kmGM28NqmF67SZ5lNUmWYfUqO3t18/
zffU7milfBhmlnPSIcYOLGXDt2sumJbmO04yJVATeUiUtRFxtf2eefmjwBnity2oB3XBHrPeA8mO
mHoYt/SVZtm+S1AlzOPqgUHcK1X1zOeDTaJOJ6UPI1IWdoJkYWa6JZgLnnmuif4+9cqQtsaz2nV3
mUgigCSfc2M6N/LkYUTvxrdqDAPIjwK1a/0Q99kTIKPPrauGJa1OVF5dex3dl44VdCbUaJJGf9U1
em+WqrYtJ5puptT0/KRLUr/NtTujGO2dPpr3Sgmx2VIjF920ZqKw9N6gy41LLgqBx3JdTeyoI4+l
y0CRhcyuw5Gv4EnXRphtbjGB9edUKk5Sp0VcBBt6vF9ZFQvh4+McZtu5Ji0YnXhJPtSrYVRgqNe2
Re49I1NW4sZStweKKrLMAotDVCNmI01dAs4m+Bd+fl/DRQ3Cw+g+2rB5yUYYarSRBI/km/+AErEY
Rj4MLI+ED5lrOrljZXoYWL3SzwoG1bMwOYeeO1w9SAiNnPG6e7Wd/YRNzrZeuOZ/Ied1vO3+mvds
d+M873u9c7G7hes7iY5OpwLNUrVKV51LlpbLx0c82+FxgRoQArSshYxhfGgOBtuSjQNEh7kpQivf
oo8Qfr1+lvqSyKBRcMeNEhf5eS8N1gWMjTAAhapLcW3sUAptw/jWAOXE3vRnsJxgK9XOpeepSztH
QKwBNpsfqoVZKDAxBRyApdXeZMk16cxdreoPX09sbZjZ1iPcG2ILVo6+2+lFoKWpty+0nqHDJtZ6
hUuv7eOMZjtDE07OMg3njxBpQNFX4KKPvp7NUvsf6TjsM6AEgLU4f2pm2nam2WAT1I/KhXdBLuke
5bInaQ/vhiziuk/O6X1+y/f4p+jvJA0fR58/TI8zBrosyCEuP2ixdVkP7V0fmyvhcvEkBxsJfnEw
CYEYzixj8Jw+hZ8TjjhpN9aWvncyDedym0/XEm4tbsmOXwg9auFnp+Lms1bdXVw0EK6HxJyUI5wX
GyovtetKQ3VFBboaCaHf1/BEHh+/fplLOawBeV/Aj1GCPMLexbhJZlKx2O+G7GAlxZNbi+/MYhD9
aejf2G2w2AC9C1sN7PdZ9IoJibnV4NqfxvYZT6fzylBPEMivv57SApcToUMK3mJPw9RgXpdKMzuu
sxqwJbrX0Ut6z74i6Q6UbvjKlJZqYPCfRTkIZX/cOuZ3AJshY44NSATySETaLd9WgXftBLLy110U
N97l2rJYDJLAGkA7SAojHEmzem5dm5Bl+ykFKyuQpYLLuIfArIdQS1BP/gaiEN2Rfw+ozYBFg9cy
ag4Y0DBfpty669y3Hsb3KEgebPN55d0tXUE+5hCzA1boFdodMg+C18XGBOVQYopYpAFFSA6dn65E
5ndEw/xE/TjebE065kR0p8DNXwXGwQkldoQHeeNXhyQCDPVKaKG6+VkHiCOk660/nKy90qU9KG8m
ADECEHFEv4dlTD2ZGnSosqTzWYd0VxMhoMMR+sYr93E5nfl0bWiboJqInXEUuh2WtWCryBNWU+8t
pj94ZnntUO+V5+mPhufbr1/nUgwDrBfIH2DGpTHM53QpB3yRm/gLGJzMDtBt4IFaOt8aka3sw6V5
QU0DJl2oMgBHPHuNTdnhwwm3YyLOwXreaYNAaazwiUJCyJNvvp7W4h78ONwsOQKvdGg7UEbeeRTJ
CITAroIycrEvo3I6OBUK32uLZHlM9DDlwYsix1GjNG5ddyixUsdNct1c8wAL9BZIO1AMtLd1mP/i
q0NPQRp6o7yvzjZipVK7LyXYreb2CW35N5sAEM/bNQDEYrSGiocGhAycno6aXxVaymNqIptghnHS
psOFC2NdZP/XvNQ2DTZcK8hlxnMoryrCr8a1THdp6bggROLKLttic+Y/MPSK0kPRAwowiN1UBVOd
7KvBwrVUGzqfr9omL4U4BEcAS0DskTYHnzeFVjRjWXuostD9eOo+62/SFcy5c7awAGTbdT3rpfCC
EwpXXdyU5Dn1ebw+h91GrOGIinuUFZlS3ViQfAmMQa9PVUJfv94bS+sGCCQdQRX6TWBOzUYzWy1m
KtZNhet3V/Kwyx4TVayUwpeaXpC0AYcJBFPZ85Jf48NFbPDGsnBNdCvcM+s1Zr4Rqm/JwQt6bEDk
F6AWMVRX1hiFS5tQ0tMRpW1M7ojJW9R6C24e9JAkkxeHL5KLIkjBt5Fvrz5b0+/TFxYnmpoo+WEf
Al84f5perWZjIz0cISdbBAN5bK4BPJUK2PKcGnev6d7ZZrvhtIz6Z5mSVn2QP9Hr4vuwL4Ea2a5l
38tPAKHckhiA4yZEBumbdHQ79OOTsD2FJ6Ef79vEj2/oDygDRGLXFCvveuFKgwQcNRHZj8ClYxbb
DSrqqeywX1SFB0axs+Df/PWaXbrRgBgNiKUsr4LINQt22qhXk5Bw3n7cSAkh66XaktCJHBoVp862
9cLusdmjHL/VvpNT6ylf6yEtzhGqONIfDkiVOX+5yC1L4UWDriaQzZcODF53mTWkKzirhUgglZgl
1ReZBpoAnzeNYEMpeJWih6LVrZ8W3nc0jye/HJQxrPV4rS+/EApAPzMlS0zq+c9RdNi2sWcNDvTU
84ztdKNjG2gtlOeTx9Yo9kszw8kIMhXMY4/52ImlKbhhI68RQ7Nzpy7wDLSoBOKquPp6rSxOysRC
wbG4IHCbK1pqxgniG40P7XSKnRsU8dp0lpYDiv1oz2CL4a40C6Ks62qk+RaqyELzFfObBRbP35gG
2nrw9EE0O8omDL13Y1cAL+10DjtVdRAFHA161WMSrxkzL74bzESC5t9L8J9XnTbxycpkpaPT8w3X
bAGlu/jRpfy6KZ3t19NaqgzicgmIi2zGoj44CxZ6SxqTmSBEGhck9rXQ2aWH5MxEGyPfD2F73n4b
dk20pqyw1EAEGAqy0iAoo682P2PVLpEMX1xbeKRtbBQj41C7zvfmRt154Xi5MsmlNfhxtFkJpOuH
ybXzGGuw8tNzcc99sIQi9SaF6bR1gGnFzTqAenFM1AlAmYOjMcoin99ipeh1MqVoPltWDzfaxAR4
tO6BOAO4fyUcLx3u6Dn/NdYsHCd1NZI6RumlxYWM8pB8N8EchqVRFhln3rY/9+xgeCjUlXGXFqpU
rXDhXYncZa60BvHOxiw4mIGunhwm3YwK2vqKS8NhECv6B+/rcHYRQ3kClRC0tbFK5zCWOLVqoUsW
i5yiJO6SzZT43ALaM8hBf4xh7Uu3Qg3gy26uCawsvUuc3gC8esBhOPM6q92llqlPuPGauS+IfsGS
dqfn+speXBoFDUuoDwJ8CXzQLIhV4wA4MT5EYk22gGjhWDPu+3jNXWshVkq9TgkdBtP7yI2nKNJp
alOKeohSXVqFe4rAsJb3LayMd1ljIEmgb4bT7PPiV4gxlODsgbSZmsXOVpta9U3ZDQpEbo07puTT
y9d7fGlE0IIht4pSFqCds0uCTZTWECo8Ob1m2BdcfK9ibw+TEDfgZboSTxZeFBYgeBHyJUkhgs+z
q8BF0/oMYmu2M5ELFfrUktSo7bVqUH99TcikHQsCzcNjSam0rwQ3KMrTrlD8ZkA1JdNvak3ffP30
ltYELldQM8E5IKWEPs9o4lQkVc3RKIdZmC8M9+C4zfTrR6i8vUlJdoDTj8o2iV5Ahvr9hpyc67Tw
dfdgOfe/PhF0k6VYOIwWjpR0XKYkMbRoQQjrxVMxeY+81P8GsgDTkCgbJMDHiDpHTZheSYayVfW+
BflZUtCVR7X0PlwIMuAvEOhxy//8PrKU5YWZ47XbrH/LrfJa09jf0LZwPo4xOxSV0qQmyeQYV5Pu
O5tplwfaVmzq824vkYhr3aqlXQPgMUhnALAdgwH7MWtQIcF40CwG0WwSZ+qgXCEpWVkCMmOZnRTo
AgBigv9JI7dZ7NFHOumK9AI2tPHGyvh1VmNqHn1xp+GWW2KF+rJU0cZ9E+UyyJ6AjDivaCuq1fzU
RpMwh+8uFeycGWbnRoUhtAeRSte6KUNH3O71LKRQsPXtjBcTRG+UZK+LpBtBf2b0m+7YSfT1dlh4
5igr4HvBHhL7e86P9Hhv8zHFs6g8dwuv6bMyqSaIGq6pqi2lka6ELYFUKFkp84fe9FZbthPyOQFC
Ci5G+j0pg+4M9men1tZMfeXH8F1r/Hr7N1YVEkgpTuAgOzjqkVBiKuj5pEiW43bc87FtG6TL0JoV
Ss2GlYRn6XHC1wj5P3hOKAfPllZZd5nGpVlHQTJ934G9voc8WOEnqVr9egRAUvXXUPrnCKDrbLIS
Dw9Ui3GbdvQ431m0d1bKwEsTkoIa8GuyUS2Z10jx2rJJHdHNatvkXMTunjrsxmL87utluBDOgD8G
uw6aNgvyzWOqq7yRZW2iF72f9spJXa56zS5ADSTIGaww3GfR7ZnFTJ17Y9PA1PWdUcK3OXJ7c7Nu
9rGQaKCCpoJHguWOJTdbA3mptGUnQ7NVKje9Qx4cfah8RwH2pYdD8MqKk4XxWTD7NNpsGVA+FVCM
1fCCava9GAtUIco+rOD6PSaQBRJDUfulWj18/b4WtzNEh5HDIdmV8hefV5836jkxCpRAJTuniOCG
OupR/SLx8eOWuaG9G3blo5oFayWQpaeL4I2SPa6GUln288Adr9xUUPBl6kK90JRHxYZVdd6Fsa5t
vp7j0tKHTzAuExpO8yOvMuaWXiF13LAmFTSrmabuTTXND4qgRfj1UEvLH4BqgJWkhjmaO58nRZKm
o1mCoSyL+wyCR5z+DdYPMhGJOpby7+DEfB6iFfBDzVXQVDzBUYgvoUVTZW/E0K7yivyN3YxSMlBX
0q7sSICrI9Iv1sJ0GnJFu7cY1da/8bz+GsCa5fI5RXI9SHlfap4yPvqwzl2JrgsvX3r0QmMUuS7W
2+yNQMNyxBUIl/NyavaKWdx2erPPLGslx1p48eCEAywDnhtyBHf2VrwchYc0dtHAT4dzatF7ZlSv
Xz+ro5kgFBkyRNiQXUNPSGZDH+r6XV3Ac8VBIZTH/aOajtdmNVwYWXH4epijpArD4EEBKixNpJDG
fx4m1avEbhLcTRVQhTKftJm6M5PK3U8WZ4VPjULHTTz/ZWEyDIuMEYq60FmE2tss2La6CRVXKZwx
1TyIBQ1bsFhadU235SjqYBiZvsCREXJKoLR+np01dj1x4xjZS6773nAYPe5ruHBB7mRlac8PKR3Q
KdzjXAMqujJXmi0824S8cwffa99Troqq308VdNvLu6kSvjroG5K98XoVrS+f0sdDRA4KH1zocCD1
BoVk9hTB5lRqG7x9H22YKDmRLZh6J+EPJHJX6jTz82o+1Oy8yg2UoeoEQ3WeGkDxM7CM/EAHiJsY
zaFj/fWUrMGr5jtgPuRsk2H9qXWq4Mpn2Ymv4hiu+2utXluJR/Cm+TByr3/YaKxpyjatMDNx6Aap
76zQDaSIxDdtZ4ewTkuBRvDzy+JWB7AW0ljrJsPvRdGv3uNs8Uxq1vekx1eQhpSogYFR0gflpjgz
n9zvqRmq++GVPEO2AMOTiAZso554oVQFdjRfvY4j+mieA+6/apu1tKo/LjC5vz48G1E7TO/lVVKh
424y9F0jXJhZEWBrRHWRVhBDSsbriYmVg3Vt3Nm+HXNHA9ka40rIGZrhu2GjReZujRc1D+PzVz8L
fibceeOJYBgOOLMd5z4a7l+H16Py5nyIWd5DNB5jDcshDv1miKbwXWxSGhQBMBvYu+w6CVQ/DbVf
LGXJcVH2gd4rzJWPzTIYgf1mRTy8ubzPN57S2VEOqV6IgyUkWpmj3Ijz5SvpurJLg5xy3qTxGjhp
uLIKPwRjmF9DayNQAnrCQ/hTh3Hi/+rVEHNDAeCdAoLi2VHvOTOb3PPkayt79lpUySNX4E8E6vd+
ZWLz4+N9IFTAQWSAgBrSsM/LH08OdsG1wDI8Ta/VYJh8CXs0Q3JNEsjWHe7+E7expYCE+ta/R3Vm
WRJ6R01m5hhVakAoqZ8/wxI5QU0cQJc8QNOb+dYE+kT9LFnE4mTt8S6E+k/jz04V3mS9m5UYX/2m
xHdl2W8d1gasPnH5FJZeu/36KS8+ZFTDoBkkTebmXe1etSHX5YzYIV4WpBXYneOTG9+lbrb5eqCj
jv3760T3Vd7xAWV936sfopniYhRUkH+uU9X2/3RYFRIiwc6g+RqsDLgQxmQLDsVyqTZyVLREC7pR
G02un32yG5Dvlr7zQNCasrYJ9JEUvz00e3PXq7Wfb5Q8bIjv7dduXovT/vgtZkF8yNATTlU8YLq3
NmYXajyQmuDOluy6S3oYHox2JXy/wwRmEeHTxGfxW9UGNlYwEPObCAQ0extvjdA5mXbxtt9TCHlt
SNj6cJG+5t8PFegJMGuj/hh1sGpb4wEd0TflW/84/VmQhxgcLZRRri8RNfcAjZDatx5tYLTjEDVS
P/bHH4oTpKf2qXcV++qtfeIM/mqrciFX+/Q1ZrEkjmudtfkk10K6099+bmXIiaa+erLmy3QkIzOb
szELIVXdtIDHYrBxYx/4D6r71Tl/N8Yrd+KxKGAJqwUWDp71533UAZ6PPQsfdkegQUYxNsSV4c+K
845sWt/a6qBQY7zVTbbyYI1ZZoqCgzfVBOOZW3pZhuOujtSNdPYF7X3lQFiKjB+W0ry5nXPHIboM
IG0JJ2/uQMTShpqD6H94rXfVU0h4jf1qcfKoCzx/ovMMldHKahwMK11oyyRMT2QVbAyyZ7JDQnjQ
Rp+drQpWrwSvucIJ6xUtfn+P6Y9M9/kUWbqfnFw02xjBQ380wIPZaD+sH3oIFuv6IX9Ufp/Peha2
OkZsnlZ4r9UPcmsC3SlxnhjaNYIJJlU+nF7CtVi5NudZ3GoTSBEaMm6Z4OPLhwwSx3/gK7yQdyIW
AAssda7wt9nNxq7ziVENUys5BpgauIqv9bIWLk+fhpitmUrkeZNksgA83nRZEo3JI5nUlQPuCC6G
ep482SD5hzaJfVSkb3rHMesBigwM1HjwbJBfhiN4pbi7AAWsbtxNvin2dPKRqWzWD9ij5zgbfhba
C8IyV/EwvNM+kLIM+r5dyxmWhgC1BxQvNGohzTq7mnm8tSc6UDnDMdRgixzvvfP+JA+6ELTZE20I
1lrsx9sds/o45Gzhi9xk7dS/D9lFOtY9QDRPyXYKRIi9tomhBb12SB7nCLMxZwu/zvnA7QZj2mf5
M+STpK2SErS+ynY23mEcrJ6Haw929u4UK401S8O7GwKbBET33UOH0AK38iHEkjlXw3yzFtPkk/uU
lsxmOTuDlQaqgODbQm7MyHwnN0JY7Ia0yeCtt/YWF4cCfAYwamkSN++bWdCdFVWPbLby8l3epErg
JJZAvbDfWEmzcgM7znEwMbR5HMj+gPl/RLYunFTTmYKJladkK4U/1YiF9lYPUEy4kLlWwkLjvEqR
Y+mhss8CZTc9rSS7Sy/0w3eYs2NM6AFR4r4v23Jv/zBCSTcStS/5RvW2/LYOQl4eEbwwmP6BDzC/
OXRQQNQ9imcMZ7fQpE8lGGjvk/rn6/hfyVt1+XNt8H/9N/79taoFS6EwOPvXf13Ub+VNy97e2rPn
+r/lj/77j37+wX+dpa+s4tWPdv6nPv0Qfv+f44fP7fOnf4lQaWrFVffGxPUb72j7PgC+qfyT/+mH
v729/5ZbUb/98ftr1ZWt/G1JWpW///nR/vsfv7tYsP/8+Ov//Oz8ucCP3ZK337bPxUv6PP+Zt2fe
/vG7ohn/ABYDbTIVFVxUj2UqNLz9/Mj+B/zIpVwkblrA0th4bWXFWvLH7/gpKC/CQhfMG7DSULX8
/TdedX9+JAvCAGOBHIOmjeH+/r/f7tNr+uu1/VZ2xWWVli3/43cI6Hza6tgB0tQDpV+gEgBIAT/o
89Wd9FNrs5pecdW4HSBi6bPBKoAh0kGD09Mm0jWAp41EeVIZ2+es3bNeDEFuoDic99ULaBZg0Ovn
qgt+cWK1d7rJQ61XDnlMoafrWOh8a6BXN/qOWMlZoru6D9Y9YCNKCT3kFLUkBLjBd4v0pbHBVzRF
WYMJUDV+p6Q3RdZ8b3WUNb1EV33GICs4uC+jRl/yPA8tc3i2zfY7BENAdBy6XWNlcVlfmFraerfF
2BpBYjUu5LUKzTwxCVW3aVaat7kN/PloedpLZwjvgZi0uxh4pwZWnpcPMMAFPcBEyfhKAQFpXw9J
/BS3hn0xxDGk1yluSkFFFei7TawOIHzbn5OsnCZfAyC8xqTENIWWUwOAyFBZDyBe3A3BlDrpJnVZ
ooV1QdIo95zkjvSecelJEeDaFe1zAtXXGy0TaCilMU37EL6jbbJLG8t6rOzcetGA7w+sVPVy3xgz
ZdsYTbrR+oRtxzHxTgqa33VosZyynsEc1RnphYsGT+E3MO+FroQyWfeOaLSH1KmNFuTiqsetQ83U
l6RVyHmKRuCVndbJTTINagctVoZWhzm5+XNb4kv7dTXZzAfNVJwQT4GcSGLr6nmfjO1FwpP+xB6r
MYSwkQYNHEtJHyoMDmaVC152I5yzVG+RFYyoxdoqrXbQh9XCXph3mRaTvZt27tOg547nd+OgwXHS
KKYzE4beG8IGwFP7bNhXjsTPWB1KIH49KO5m4MrwVFuiueSE26HEsd+WntLv+wr/h4aNvu2YQPs0
GTpUiHpTeRiSwdgL0xnCzLLbC+gzkX1GRogBqBM9lFbh1AFXSb13Gem3fZIxn+QThIrQ7cF7InWz
pXU37XU+5WcZzcHCKyAT3RGen0x2lj01qVAeai5Fsawsj7wyw1MVFSUht6yHIdaVBws+yjEkUycv
QmcCTHKgYC5HaO886BONue/mVXM5FGbzILLGuYkpiZ+AprGeDPj64lqe2f3em1Qbp3PjaBXARFK1
hprSLZP2w/jDcZlzbmA5JX6Ln+n9LjNRLuoz2IZjNlCerjyrPzeIM+2ErU5RTvXmMoaaV8S92gWO
tOXdBnjMwTeNHOvRKUgSelJAFwah8Xmh2wRo0LI3X/Oxg7zGAL7V/cDKcdNXGoSQSkc7zVBxDY2m
GK9HbrQ3iET8iRi9ElmsHkMzc8Sdy1RyYoMfs0mh3HSpoo120dU8Psur0bmkaQZfCGp+Y8KZLnpA
60ChTtv0MDBhBK4TZ7F5mtHE3GhDvKOt4vUb6Yt5M+m0DBLVgXStFje7ugM40eAlxL2ZI3axYmib
WBTTI3R7z0VTgwaIZKOMlKpL3hQnfTRVej8Q98Rqix9VoyECxtjqbUJfaF8ADlD37mYENe20gIi+
TxrVuDHqHE/cbbIg53W1HWMPtfgKOFnYsqmvMEPPL8yiVM+70eqwR+r4kCv9gOO4eEm05I1oXuFj
WCsUVtdHRa9VW3ug+rUJNbcwN9WrTh2hcFKq9WljlQ4HX7+B94DdiksA6ChE30c8mx4rtOUQBAEZ
HQr3QgtGOqJYkzjOD8JZjCiY8ZWsalbJeD9D0MsDHQblQkjtzYEncSt6FsfiikftTxwdzNF9Ufnm
pkUXaK3sOqv7Hg8n050P5UnsEnPIk+mKhfkUsEdxbbxOpzYEcAH59qI2goFI6rs8IlxatGzXkuPP
d9/j4WcnplCMyrQx27H3wro1I6cFzJYg2u77ztnXtrGt1Wql9vs5gzsec3bVYVXRkVETV4ZzEfd5
YLtrOLkZ4OV4hNnFJvZiUfaYlaylI0BBEP9JSqR4kKXMv7vZHdnpPsQZV5bO2rxmlxuSijYxyXSV
QQjCawIYbfy8ef9SYvp/ppufUtQv09f/h4kp9KKAjcXi/L+z0wvesqr/7YakedU+l7/9869/3HP6
XH7/mLT++/f9zFyBuP4HTCXAboN2swkFMSy5n4mr/ATQLzBDwccCUQsZ6P/mrSbyVvga4BYHEzHo
G9r4oT/zVnwEwTMpw/keJNBb+KW89R0y9OGKCgwt4HL4fRDcQPNONWbr1dZjWiVlOt2JusEZ/mYK
/cBIeZUx7TVT1IfBmV4zyzjR3GQDUsOJVHv03Vg8cFrhD4sbPSPbqtKizrDOtEJJg4zrp71ylk7k
Op5gd9fWwVAOW4um9znyngD+026oERQa4mxnQRIv6qsO+6NK9p0nbgTLr7yhvFeRL3g5DT0czeKb
W1knpRvfCiSefmGDj+xNRkhc/tDBNdarqrc+h/VhlsF+xULSamTaTaE0UWoruz5xuV81TPPb/klx
9QdkUhdda5yOurMHHPQWdoa3AOdfxEXnly6cqTq661xlx8biqSiylxI6t0FNX1E9G4DyisE3z6s3
MRAk3XQj2vPGA3SlttltPsJgqmQZknGn8SGMdxh62gYNu24d7aaCGZFPxvypGLKozsarMSV7ERMo
PRaD3xf2ZQKkMby8gTzVrD6wuBEOfZ/59qDcFbBMhtBj3bkXJv47h/yzn+vttQKrI4BJN0Ph3Ffp
9JJnkNs066suGSBj3sBli+gb04x3Xo3fC4FM8DXM4abhbKtn3b0y6QdPxD+APbymGh5hPcY3BVz0
bCpiaakZQnK3iAq9awK3Ujewa/9mqk2gshbwsJzjv8IlO+igpOz3WXGlO6DWNE0RjKK572lc+BAO
QGrkYJTK2AxKfWj1dm+1+ATg2PPM6He6zjt4ZY1e4PIhl+n1NiPaRdPYgdfTgJAcIu3FvptebCpl
dgGT9w2HX7pJdTomOhI2hjcMma37LJkeBiOOQOC4sKl6QrO4ghSBtuvguKsM6ivqJJnvjmbj4zoH
1BZn11pn36ped65Yt7Stz6qJh4CV89q9TJP0qdRyLeC8fEsazNBzN5mHskrsFm9TAVI3NadnZvYg
cCB/GasTiLfTQKc1DSBUsB1aU2zGTDx4mXHaFiZSFT20uuQSD9fveLaljuIB+a/8QNa7pdV0k5hW
hcYRr0PKlTRq3OdSh+WeUsZ+3VA3tGIlagD666ty02jKTuvVh54297lm7S2nuqdqexVP3ZnQAfUH
BDIYquKeOr6njVeoXSShokw3pEcC59LLpILnW9rSgIos9p36purrHtUx0MyImR0K2oW9i0aZHsc7
NUe6ScxTT8fdNuZljTsVajxaf55D6Q1XrxOF5Fe9F0euMAPHILsYK6tr2FvvoiDlwgtjQ4R+qkGZ
wndi9yrVQqWWL6NnkcPjSHF7kK1Zu+2dZnvXlsMpaYc+6LoYKDTIV2DnP+EWt8X3xZ1T/NA1voUZ
6k7N6E6t9SDl2VNcq9+Gro7cQT/tBnqlCaC8hgEUpaor/LJhp81gvta9ceBpsmk9a1+3xfsXTaoy
EIOzh9z7j5yYB4c6e0a706JOHs1BOzU98iJwJwIy8wTJ+kufiruY0MgEa4Oq+c4z6muejzdqo/wP
dV+yHLeuZftFcJAECYJTNtmnUr1kTRiyLYMdQBDs+fW10na9a6V97XsqoiLqRZzBGViJZBLNxtqr
2XiF3MwcU4y42Scy8l3jgU/kTC/1yL8OipzGhu7AONi79Nh3y31Rs23pzS9aZGszy92knb3HSTzb
qIY6+RcM/bLP8X3HPwfwneUgsLS92PFhbJPDE3RaYCdTjeA60VPa6OfCrnTEFaKktPg8TupQ+Gy1
pOqQjtnOSxtEPIEuPLLVTwfpDyDlZ+Dk22iX5w/6EmjFg/MABu1FN01CZdU08JV6sIq5jiaJ+efB
TFukJNSlt2lwyxFOdWiRZNemp0LLF2mLPXJjdrWhNzLtr0fLhlZPfq+o/hcKnn9bFv0fLHY4Xva/
r3PWr58uQDv88/8uYz54ZxY3KK5nge+ZrP69iuEfzkocWDOA3302ZvhXEeN8gH8WjMIhnkF9A4s3
FK0/ihhCP4BjioRfDjsHIHMw2fonVcwP5uG/phG0jlCbwZcJZH3o3aGnAjz4811GzTCq4GWZdI2y
vqTWtDRrkbmOjhCGM6m1sYP6yRFAPcLF5OxNpJDfhDWjhCcdgB4/BqFoGEHI8+y9K5ry1Ddz/eTj
mg/1CYwXyjXYTMF0ZS1DeRpagCThNLF+OArAFafas4japK3F29j0kitgS5UAc9qvnwIPN+QoYMIr
d4s/4A/tckZ0Kzded1o8u36qSONtGxIws6L14H3Nlxz8AIr0BYRwmrQcVuBJ+wb2dcT+MqNqQhBi
h1FZRfij8AEVkXH0vKijhbgqPMTirlOsXh2Jtm77W1eDrbrqGV2eTJlNcV3L7lANbvEmdSpjmut0
utItjM532TJNV2ZEWHw0doODy0Tf4/9r26RvjZD+gwCUY0ep5ZYSPYwSD9OpybtPXY2oDUP95QnV
n3kWMFPYwBWIbrXleV+DUrfPXeZMj9ik6y+tZTgLaSfZa+BC+xI1oN99sQbPMmtSzTC/TdHmgIuk
PXDdxMRXdFu1GdKm7ay1wS3rpptZOqINWVdXao2Iv2YGPFrOV1ItI8xdx9k5geNjw02Xm/5zNfD6
SeEUAyFDBcUKTvazgRDSVLeWsnCMdS2nQHJ8i5YQYPjjqxwlAmFniRjYZK5HccW6Hs6/vajLe8Hw
jjxn6q1zFli3d4iPI027GjPK+H39BFAlfSmoJT8OBEItDTQoC/OqtzYOpEWPyEjGzDLWdIJdrOli
p66sqyJz6WfPVxjENDP7wnSKOiqrxRLlTokJXNC+TFLHaqpkqoXYpMqDbGNZmlnGAK3psxl7eXT4
gE/Q3BvRvIdfn7MiiLL/7OXB8uTYuX+1VHx6tILCv5p1ihcFc44sAR4zbvtWTg0am1Veh0Dw0jdK
SsZuXUGDB2m1/kPqTNpasSmDCkzNoDGGrlj8EX2mjLBo0XkqkqDys1dvyYMxXkrHjiVxvK+4yuvr
VOSTCYcZMZBwUWd5GxO7x6StCKuOo4t2QpiKJjMhfO/rx86FJVih226jqkruAMcRYJJFvlVFi77L
pBoK6ngvn4H2en3SLws+PBNje7DgEHuqsK4fAxXo69HNQYNOq6r9CopQe5g57guh1aTqxSuwOonx
xOfaDOlboDq6zc/sxY3V2+bZdD0A+gYBZQ8d2LJt6FnURZL2DLOriJdNcO3nY/1Y9gVqYOa389qX
GkWg7Avwm1pLt1/TCt/FwFrlNcCGJEIuRrgSS6u0DzVEsl+njmNraGs6vpUKeW/dXDHQxvNWXHt1
Ka64wCvKWWE9IYBgOlFneg7aEauolPgOReBm27G1xJUOytyLXL+c0bFtEewWETWfv3EpnGKP6M32
EKDQWMOW3LFRPNGMh6pwrWLboux/0rlfb8e+Cx6pJmUdW8ASplh6w/mXQ77qa5CX49ZWrl5ZEwWm
4SN1elMMzP5ie7o78QZzShWm5clEjfUE+ZaLtioZHSB1DDEn7ex/HrqsTGiRSR2VU9l+rRegodFk
y2pYOZVHnqAiDa5hIj6wCLNBPyOG1IZzmWCY5tSR3UnBO+Ua6dhiP06uW4ezgXSAQYJ+ks08FDuY
faIKyAtpH5hdW58C9ChvEEXQ7GC8Qp5SvWCZppMvdNhlEr825mkXqry0sFP2yCoP/Tq3NhMI9+26
neyxiYhoMdl9rWC34PstX5IMTk5wVHb7FPcQd16uzwmqG+gp+CNtJihNSnmexGDDzjghHJuo2K0r
G+o70mL2aiDafp5m885ly9jDJ5TUWyRKzV4yEX8+FUvff3HR1Pw6ywb4uVcYsbFgOvHYoWPwVbkF
eUOXw6SxaOTonYC3+2DbztLniAItYeNNWjV+Qg/LPrF2xM3cc6c18Mv+Fiki1WerWXDHyIDi9gZ3
xIK1uF1mrCYPHmnSVzNSqB65CPyvjpvVJiyGzo6qYWlOs5/SPVeVg6s7zqKUynTfkcbZSSE6XOV4
My9I13Ww/QBNXvbtQOgxJbw/zLUNGl5btHsHV+PIC/JsrZp+ZfIpUqY8g/Tz26hniWuuq/at7/Z3
Nabj9dBRsu495Ng5k7AiKzM27oKUrurWxzUQSih0LwY0sPaWVHRNINs/znWfHrvOHuJ8YmIbgAwd
jRzJbqGSln2NJrn32pLUh4evp65qBK6tWkU8kWCTBX/YFEPSC25dTWhmRaTs1Cck6qA1xzWYa5hH
kcilHYqh67Z1yfh14Xg6cUuh7xyac+TMSwTQjO14NZRWcOMJR+8UpWkMoFVtQGrvIqo7u4mbmY5F
VDitPgFI9uPFHbEXTv2IHhOrZxTCdrBrQDRc1Z6hu6wSyNLsW/+eLJY4MJ17q6LtRSxKrGI/S4td
CtD9haZjv6o5QU8GKW7L8Kp9N6ZsKI+dX6iDSP36NNiN2dge8qICo6r1suBKWTJoh1EoZGuhXG/V
F/mT5r5ZW6Rq1qwQ3pXxyJQAuwZpdMRdB57+WM6ALSLgQHPcCH5uRsGzkUiw7ljQ++uZ0WyVA4nf
5sblKxhf12srMBCudQFaiV477Gk9vyARtcVcyCoWEZcDgOgKH3Z+xlIrhK6YkNROhs+yecIm7KEp
tt8j07SPAzgOrae6Wh5bJdJTjRkX1V2ef+wtdAaaCd+8MFD4+FM+7KtyLkKIBZ1EYv3E6EcusbtU
YtOhXnnos6J5NQ6F6hr8WZQ2Qf2IFs7RtA3AG+EDsu1tubVKIdG3TFnEFGW7jJ37c8qkaM0pBt8S
PG8m2/xgrMbd5qM1vILbJUKomWRiFRmgr4Xb65xauFHZ9XxQ+bkuKYbmMGdL9Upb423R40SsbkOG
ZAxQIvRLlu09JbxoRiG79XCvDOGskN7WpbK2xMHVkXgBxDjnmy72QRYhZblba6XzhPmoAlJiN1Hb
c1BcMsc9OcLQAbPLrTa4LHfbXDggnyFCLbGMDmB1Voh73/TL3u2pTvy5d8KOaLphswVVioV3uloQ
ldsCAeuyiMJf6k5atLhbbCw+UVc09jKf3jArlRuHGLlDw47ul66Vm8K1NXZUhCxmoHzDiB9l5Z3f
5+gZ6RzCPKfxq62VEvXquhk7aoBCmzRovefJCuzXGr59JERGh2zDop9LhNZIT9RJJTN69EwWHOrJ
TffWALlQKsvsYzeP5KUo2gmdV70MD4CGSmT4wOX6xEy9JDOB+0dIG+T91pXovgZ6Vs+Z6dKEeS2+
jrKZ3gq79TfaEFQnGNTgQjypSDo5D6vchycZ591+cf0OQM3CnrKZtBtZyPqgUgfw3dRkydCM8KcT
nbc1mbOsZyH0CjoWhCS5Or8OdGo/+alaNhzUR0BDHtlnrVtc9TCQeoEIq9ppWeTXKHL0qoLGa+PU
sOgJpbcAZPQBI60a7VW72Sr5uc9pvaKq6d5GBCQk9aSKaPJ8BKxOVRWrZgzCnCtzCLT3sWV1i15k
C0YuSqRVPfPxMdV1sHJraa7qZbybJvBp8C5XKRhMe7z0+uhYJohN0L5lEqvBntl4lNP0WQ69YyVt
M4oDdrH0TpT5tEUYQ3DPRnsE4QpP/pShtj22qFvQPc6lRoFUjhvam/HGn237S9ljaXq0r0DSLma8
45lKO3EWD7EGuSWKw4x5W4c42FQNSNGTvQELVE5zmYg6L5A8L7DeblSFwunGbtxq2Ld205T03Lt2
b1Sn3buCNeMBOw2PIP+fYFQVZG2bQH+aFeE4VXxnFgnQ1wx07U74QqFYdA9K81INddz4sDbGmuRW
Hi1zji2h1pRFFe4y21LJFgKUvvbWqqfNk4smpLOaDO5JYUNJNse+VVG2bxnrjkvLgLSg7hH3Vu5a
29rFThqgVX9/tg+/UnMvbqSuKI4f3zIHOUtybFAEMbTzhdpqlfI86ZAw2AFGS3vQR6o60ICVXXFt
B7mbKASJNDFuCvkuYJVzKma3SByugVa3wPdAhqBYZKtCwsHhVmghT3blyXXmojM7Do1ptulIm+G6
bqinYjqmc44Q4vxrhzogIeNZucTHGk3DZiyOlYNJgIR1HRk+Bjec9GAt5oNtRZOfPneSUGDZRJIn
xF6Rx8647QEHvDj58FHeUD+H8K2kTrBrm0DCzXB8Sd0qO1BLq4cUBhgglozLpvDLt1xKgN6CH7Sd
i3i0xi8oxKZt6tB9UPJHr4V/qJ63QYVfABE/c1SxnB81ngG3GWzbtDAvMLjPNhk2g6iwgOTTgEns
rYBiu9H7nBfzXe8GD0Xew9s1ra98k8PgogEwb+xYuTgaW3mXMsRj0IXc8hRRrjIl28lnTewxn8AT
zEJh1LrPyiFLhPvEQ5FObkTPpaVxJmCFWRkH2cKjoqrQ7pxcQKxkQzJobeBpsgMUfqyLGgwM+iR8
A3+DUexw9gYbf0jHKM/7SKSNWQUGXZSlrHtcgfCJ8G9s1hDfL2gByI/t0EOkl3/2nUGHjqPzsFqa
PJSF+Ti585e+76J+GK5trr6kortbjPrcZGWwLspWRDPUP8v8orzqqrck2t09YFps1RNICWGA1AWv
1LDG+DiV6Q28vI5WX9xWXCDVWW1Ax4tq/zOvR3CLyh0aX4deLdtcZncoZm7cGULCJrjjxmxmmsUl
MV9ROHqRXYC71FYVjbqSQZvmB7GlJrKWiw9yjDPGmLjbApVgq4IX24g5GUq5t9gABN2z9k0p7mob
nYMceSJZqu+pmh+aebTAt2xuXd6vetMdSZ+tXd/Ecw48vu2ugVwdg3J6cAV4AiS4aU0e0eZUEMAC
C6yfUm8JnY7XUeahUyCRsoVNV+fw/uSdkziDXHmFPcKNBS7HAwD6oOh4ZGf6WvjySc3jLqjHN764
cObPvBMx2XbKvMTM843dLavMsT5VWr4KIe5l1h+HrFizoVk37v1Ut2sYNaPt7t3CO5BGTiqbFfPV
Qz7fcbcLdXur5LwmuosrstyDijd0XIdacBqToC5DF1/QK5vIJecrIb41Lupcuji1nKdyaj9nvr3q
7IemhdUZOzDCrqx2RGCNI7fayK9z4aN+SzUAhuYe1JL7IFBhyczdmCJYcQYcIXfV/Jw2rzn9GHAc
yV3+NHlN5Gc0lqA5KT6jQ6PPnxH1fI4cH1QmHy412io/015dTSZ7Kvt5iRtc4jANQNF69Sx4+SsH
H7DNqvGKtSYeKnTNJ4KGE0lm0yPadQjNrBNljbh+B3f47DtjgjCt1XPFuqjLTziH5wzssjMrrlox
PKERqHZSn2yXTq2yvghN+mQvIOAKXm1sidAxVHpgJu0YGl1u18bTDBxNMJQQ9brs+hgaK9QIZCU9
1Hb8LhiR1+WUG4YsO0AisEHEBXLaaa9Dp6rYzPjtOPgqXgvtnG2jcedND2kH0BEux4Prb9DrW8Mh
K/abKzSNN/WyooO9LQoBFKC5dwqUJUUXOUuZWH2uIzcF+jibGzr4G/gffilwnawcJ2aKHwX4fY2N
2xlIg4quysV5kMrB63bWdBBRauajGfXtVCgImcdPEys/NVxCvljvHR3A38FYm1yjMdp+labZ5D6S
FfjK71GoCLV3c7HlQbYa2BJlaERl0JX3ajwFi30z+TgWkOgHW1h/PdqdiQAx9FGZFghtpVRF9kTK
1VgZE5WBQWzDkAcI4WxTzWMRuDA5WzDbN6z0mxUZDTRpQ6Gu3ZoGL8skMhS02WpEb0WaPN+j1Yt0
zbQvo4ZZe9Itd20Z1HHhW3OSj/KpK2uBvVa6m04vdykApjYEUa6srgRPgzlZMmQhydlrX4YRG80y
wKJcdshyZrmzazP+bCwIPFI77UNLSoG4Z1olJMgAUyAWDq+DLTBthUE1ghO7rRAyB4t7wEZAKlzW
xrDhI2qB1C7KaZ26qffqaU2tFaD0+iqoLYJo3npcXj2ZZ80LI5MYcSLMQ4tEeNy4Fzii2M24AqbG
IbRRnZ2/sqGuxqgwRsDZbM7q+7yuHfOW9jh1KtwEyjm2HQA+d5aH2x16vAzmsng5Kn0uUc6m96pz
ZlRd2ImqAOiQb5UL8J6zqd0Soa4YhgevzIfseqwm/4DAIMzDFNYQoVU5RfP4UwPhN/2d98QU4PIw
coJ7MPzt4B4VuJeUpgwAELrG2FEl6deT3U07ytt0++dBwIbQ78D/i0HOX+InIpNkICnU4DvO4Bxs
ELRbJBxO+7FJs3HNhxIdzD+Pd2bT/DIeTLBB3Tj3HPiZC/zTeAjBc32iA1D/6ltMUqChWchagKdD
F3YNXk/d/kVdfUEN+/E7wvElODvHQvxy0d8AQ9bVSizhvNZbejirgtWmj3VoH/8Dhdv5wy6eD1Zf
UHJDu0odkKPfP1/vFNBva4hossgL2S7YgzgXCQIyWrCe1n+33vrNJHEQPwR7ZBu7GBpJ78cDcQlU
Sw5eMhMQpIL1CKOJu3/8yt4NcTFFwEHM5ymwwjTPAPaN6+4scSafOg6+oRMp/fDn4S64dd/eF4V/
1FnXbGMNXEoFpqFoBHrz3yTV5jqQR8/GlXk9bIYoB6tvVSRGr1xwSF8U+M/2f+KYfu6cXrxF4I4e
+qpnodQvdnKejbCHMpthjJuu/c2yWfSTScbY7FDmh2P5/Jcnfk+A//bE74Y7L9KfFoUJpnJoxHk4
hAfsCgh/jzlM4Yt9tgvyv5iD/G45uD6II7BZwWr7xdYQGJwZNJji5+VQwocki63tWVn7P10OoGX6
sGgEvuX+4mFFiEIXC/2t4mBB3wK2+Dk2oNuhDxb6+ebvqqELDuH3nxIdcfRN4UcHxcPFeoB7ti/Q
YQnJHi2gLskiXyPmbArPJvtIfFWPYzzf/eOgi1/HvVgk/ggIaJjerXsZZUWEhsmK40H/IQP11wEv
KKDpkEpkMiyhtV5WSzxcr5Y7tgYwl9gbct5wyq2FJx1u/oPf+Dd7HLQf//qNL6YrZ10zDZhBRRVN
ULk6aMtuzvpsiEznuD/9PcL6QvL268Ne8C5Y5/fl+a3+2FUthN1+e0g3dFbz9n+0q757wvMp9tOC
LKBUKvPMCaXoP3lFh8B0R/4tIeCvU/XiqAiEyfvxvDbgpgTBYhBsqlgk58VoR26eOPd0d16T/1A/
+MuP6V4Iztus0QLFYNjvrMiJgHFVKx6n33LfLURP/TWA/ELh/uuAF2c+2sRkSH9MVTcab7v+W1ar
k+CSmO+8BPMGe2vYIZn5r+zeC5LMj8EZaKCwPPlNtIfNfgw+r3uEXaE5l5UHN/IO+W4IrW0bC3ZL
o1rEaPz/hVjs/Had/DT0BT/HFYJOLp6b7LtYyDs3YqBqQhl9vcXGcHjiYbGHXDMZbzS9N+F49/cU
lfO6uDjHIIP14NaNJBV4TV+sm6nM/SUHSh1kzVVtfHfXs/GlcgPUW/1MNxWnr385yn5zcr4b8WLl
LMKbmIS9qbUGYw/Fz4Qf+Tyhl+N/sOn+ZjBUWh4SSN2zQSK/2AML27hwzpxQKdirc8ydjL4fZWZH
tmT15yc7f9a/fkrfCdDgQL4jrHCdb5XrxWrt+bhMKvBD+FyFpDgVyM008tOfx3j/ur6PEZyTAJCU
BJ3epYeN13OF7ieQdXTk2VJeg3wLp6gGZoKWqqyozd3HPw/4u4f6acBL+xoGvRJsvH30KudoyXCz
AxxC8jL68yjva9RvjwU3SdCubQpHYHh2vt9Na8up3N7l4ZTtuWkPZZv/pcT/5pFx8XKQAnhO67BB
iOP+xelbenkBFwsQhA9dPCcUrb098gcJsEFcnuuonsI68m7pDTprcReBgH3KYzjxSyw5YMUbLsNO
IDRd2mBfhv/44c+BdxaSxM++9c7FvEGAZqs4WKSWPZu7iuAOnaaj//DnQS4OyG8/8c+jXJqIlI6y
Wl6Q764Tq2xVALg6eC8cK69Kxs2i/rIafvNK4fJ69nqHAADXj4unAg2dGtNx1MLglA8evEk5SBJ/
eajfzE7mg+B2zg87OwKel/9PpzAjoN5MLQ/Lx+YRFg+wohk24GRHA2o5/2t3o9Z/PRvPpcvFRHo3
5EX5mJZwrJ8KDgdlZLF5z/rwvaIaNuzg3gG+r6/7O/Xw12LufOT+adiL+UspKbDUaei1I1oV/hWx
5j7kxXLwLL4ittoMZngtJLl30KP+86/8mz3n3ROfX8JPPzKta49niONVwMMsZdZteQWIE1KBo4ZC
9NtY/wvE0P/flDCYoD/97GcJ+DuN9iF/+5x1b6rt3vJ30u5vf/f2TacdfEBOAy7xMK6A5Br5CXhT
33miwQfoFriN+5oD7AvEBUyPHypt1/+AGxzAFAixuYOcKayR/1a7+B9w9IO6iYMLrgb/UO0SvL+j
wq0AqaTYxFxs43DEhuLl/TzprRFMVtOwUDsSAedsbvc9OpyukyMuXt0MHJHoY9r1q1nTNnEtARaU
hLGPZ1Dtuc2UtFONxGkHjfzER8RGNAdo5oyVwonqB1uqY5g8dHFewKG8rmdrtdStuy7RcHI68Smv
1CaAJpFLAcjUzQ+CIgZEMu8UsHKMy1SHRVcehgW7PjaUjThLXKac7ZSUgNghbi4GMIzMMu1K7etw
8cYjAd91L63R36CToaq2BWsygJ64dMqbggNJqXxwMjrwLwBa8lsh6688hczThiEpHdprV1Vo78gK
R8wCeLBLXTABB/Kpqax7z+/y2xIaGV0gZIH5SC4vPQWWeN3GtAS0xiv3NJ9P9qxkNVCv6TrYEYIs
A26N30L8hpDSIl/DRX0MA7ThwN4IwOgoENurwZMn9SFX03REizOqxGR/P7L/0Uq9ryX+u/RHeCdY
+7f87Xf/av1Wn60K2suP+j9I8kaq9p/W8brP1RtK4u+2DWdvhm9/8H0BEx8r2EcVgiWK5GWAHf9v
BRPb+wCfGOjbsMJ9bBU/lq/tfDi/e9gnobR0QSHEX/xYvv6HczkTwBuBo7aFxa73T2je789rmOme
nRqY78JwBGUlnIzer15aKppmvTp6kA6ZYE8q/y813vuD89cBLrYHeBy4LfHrI7IdVjbs8xp7zxTZ
NPbfziv6vWT612n561gXp+VSulAbWiyBo0WD3tEybAHt43ZViPyYFRzyFMCHzsqYpb3jHATbESyH
rew0fQCJmoQgd+iwZRkBQcruY8UNBCxsnE9lBboZVETevkQbbQyVc5anFEPwkEFytnEX6SQVT5d7
lhrnJA0o8TmrqmgGW34Ndc6wQYCLcwRfU0/JLNDJgoG2FU9UWWHToTNsozeWhSCbpJG2DNm4XHvg
DEok51Xekh1AHuvuRIO+CZ81S5pitjgMT0v96DBirhy3NAs49RU/Vn4wpVs4JNZfhlJ7X60CmxS4
ZE7rrGxaU/Tvmp5ulqqrswjcZ+tQgS666zIosCx/LB7dXtKP/iQa7C52efLRgX1NM45SWVALOmaX
Z96YFAUbQNbyYFtrpem9ZBLoq8fgxwEfXHGLxGrE1s1LRfMI175s3zhm3Jiqyh4JmYcrqAC9BG0r
IqIaferPaH1VR9g4wFew4JN31em5+ahgDBUtPTqqLe39137CIgoz8PjRwqnd9bAUy5Xj50VSwfd/
VdetXkP/aZ5tr4GRxxD4O3tGgO0oMrFPtY/eci0Q6BHmJZ92DQgZe17XxWMG0bsD6dpibTM6s7cJ
Ua3rBZ4leBWsgWw8n0LS296rbUh7O/qg74P4SLrVIJR5hT0rWAA9iI+Wqfmt0wAqQXbfnDii0iZc
lCpeMhEEh7mzg4PX9c0nUJBLfBco7lgIy4Q61FA8gYNBpj1WSXvPR9eLKyZVxJqORIZCSl5YhD8V
WeMdoTmwDoqILgFDLltB6BBEgDzzdVFMnye3Iqe5ds4aNA+miNiPrjCf9bESTN80wkybFjKwl7Jp
3R04ZunOHh28qFnk+3nWfSxal8VycFmiu6Zaj8wbkWxgm1VO4abBELuDZC/5JmEScZ9WpE7KoR9O
GTVi7fOUrTrwQhLRlx9HAj7uWO3FpMbVYBiNJhArvgwKNOeuRrOfmiwHLzsgcZ224L2isRQKeEnt
utpF2J0jZkyOafDtFrrBvnjjyFg/Idcd0sSyG5Z97g8g2MFcem9K8Ld1Ok7bYQLZGkwmx1mzHkR3
JyvNqnGFupOUeOW6YDWIKF1K+cG1TQkzF2dEW28GPTKPejrMWyebxivZp95X0tP+Rg2i2ykn048Z
G6dIVpM5zXatV1kK7mO5CHplOSzfEkX8pK9c6wQ6VvWaDx02oLEZAOXICo6gxkrd2O4EZgQdpDn1
7oj2bW8kXwkJcn5YNjbdegXYJui0jiCPZj5Ulo6n8KtYjpLbtF1Ar26z7EazBU2QfrTlajQgIRAk
N02xL0lQJEFjs2uv8VJsQgPNQsQoNFACQsrbtjxAOKZrA2tXaYnLmazA3ZUcqXABm1wrIWTiezvX
c48lO6ZJC3rxU2+V7s4ly3xX2GqOTE+aE6xeXXH+BVyQNFLSPoMBAi0P2JhH7B3twzRXwLX8bnl2
SmR/g1kN65IhB3+5XnhMGqagSHDaFOaDHjLwTKBPrSfQc8tyuZ5Qbl7XvCjW6HG2ewMy0ipXTbBn
paFPw7lgkjW8qtPJVCtrZDyGCYUDBekwnJgLX2Rb9+ghSHvY1nIu1nTh3qcBHPnYh/fNirDUgsld
nd64JDBrhWURIjJhPtlF19yX2u32jV+TQ4ltKRRt4a/6894J1CXLtnDRdo6I3sig+4XXzdJ65sZ1
DAVmMPDl2NfWcFSqRyKMX4BB7pTjJxIsSJZws+CGqSrNQy9r3FtMRfbQCYhiuR7lboHByzEDtxtk
nxmbVQRTIVbFlpWlh6ZZghOI9OhMn5XiYvDmDs80DLezvTiboeitRIERtQNFtF+1bV/W4QS4Jda9
nl8nUisJgmLhrKoBPktr26s8P1qwAPcQxHefVDAGCfTi4hmEvw5uqiUpb/I+62ML/Mz9sMBYabHU
ksCuOW9hvSTzQ12Q6hayKAWuQFlBUugvUoSZQbhF4nY+Kl5CRtAk8UsPt4FHRjjRge5YxQN1xHaq
uXjRDUeJrGaJyMcMAvWPxKdQdfDAXg8DCBBgXmGdUltZAeQ/1nSouoLscsuXu4x3wHOktYzHjlo9
rHiyoDAJ9xr2Fbm3WNNKlMOnYtS4ToBk8IqYjAwc7sJ8HkbWvTgNtk8X4gsbTr7UOiyw3trqMvVh
UESHE2j63Z71AahnYGaq16W0QQrMGgbb7aYQ86HKNP9EjYa/3iAGUKlAc5gfUKXVm9Tq1R2B3huQ
PYccdtD2NfjkFNLddLbvOsjCt+BYtoeuyf6Lo/NYjhtZougXIaLggW0DaG/IpucGIVIjeF8F9/Xv
9NvNREiU1A1UZd6892R+In0SD8FU6NXZGN2yCkqLGFi6JDEHewqYffL7O6JfceGwn9+S3EVZTL1p
OCbd0GCxwmn3m1cmGeWEaFW4NJ28x56XwzuCPvDct1b3BAU6fmv8HH4Lf9n8qFuNOwS2O8wnC8P7
V28CBdoQWyl2rsV3ZpTplGA1YpXp2E7ibOBe2KC29OFEyfMfvJblRdcq99pVpW9u1DrFpzVR6ifX
8uKM+be7gfq2Qhl3+l5wnYcyV304OBM/ZsX42ZSOg0HFrfaa141XLzXG0G0zFXK+ytCavRGPWCFx
trgjUW+dryUvdPfcV6IxN+PguFWkYerG8OqY93ZBIYrWRfnxYdTmhVuVU6oIjMJaT8usq+elaxBs
8lKvr3mXw1aavWHX2q53SbWF60oNY1R0Hp1fV3bWiVOWX9MX4iIWA4JNaRBv8x07qEnKntLamQ7x
WmhlUPRugscmY8H6TBCigtt3jRuPlG2b9V9Gki1hMw71zZe1G2ITaY76oCXbiojJ11glznPJNb6r
JhDSSVyZu5qICzx+v03gGq78ZqXjQLYl8PASyNAmF7W96xJBGt2S5nFtdTnujNrWHg5AhaYJbhK3
RD1N1run81+dH0uBtztd+w1RQh/zYF39IW/jARuajZ0cK+8lB+B0JLINSZGEnkvWhKa3xuT7LDVP
u5LwKo/E2bomzMre2RH5yX/rZGQUVFvavlB+yseRFJijIBkkg1yC3O6IfFQrxH/eoTAXiY87haMk
z0f9s0TOC/o14fhebX/BuW5m6Uaqdr5SBa4X30mTSx27cCwMAEJs/DHCYtJgKj28pZPjFx+pPpaR
XU0iKL1mvRlq5dRUurjhPM1Cxxq758lfumDstProVpZ3moxkfDO7ztjC60ICjl3xAhLOupRtN36O
WtwDTmv09arNqRHNvCa73rNVMAL4+CQnlF6sJZGYlfxO+/GrFNpATJ25cVdK983qD2CgezI5Pfv8
doav8B1WHjHTSluAPPirmrY4+ZMPAGN4WbLec8NmNeGpUvGtr6ZWd2Fh66tALk2cb0hTTrzJtJxN
dEs6eP8ZedIE01DXWyfp4crVvfYVU6Bse01pr7OWsrajntJqY7YD0LUi8UICUOOTWJuasttbzhaR
i8By4JT5bmOf3UFhaUS+dYpNX7jes1iN8kghul7SosWjK5qEJMiUTk8mfuVjDFMu7Mq02pm+ZPsg
iNFTQuD9j91kXdgMeT1vcrdzLmOWjFmYpv7ydy3nDAk9ky1LkjE2HxR3O7bepL3gdl6+6h47XT72
JI4qX+ek98cziQT7afKyHCFDb/o/ZL+0MMGQuSm1ZXj2k8oKy5jtq2urYYEshB3mEk41fzhoiClH
t69LNURq6KrIJkK4dwgZ/Kdak692cBS+u7GTDKNV8gvSPW9Db0hxkzYYgAOioyhR7so6IIOE8kGf
lHEjXfvsl3lehn06ZFvHaKqj5lTsvwL8G1Rj9wskHeaYdmPURvq4chws33AXUi+Vb4U/iOMqRPeP
p1coHLrJQ/Jard4MIYY0Ou7YKnmRLmVOrHIv0sd+oMETbb5w4/iUs51hRzFYvZGOM12/dBZ3TNvW
V+WJVEOmIsIz7lttZNNfoocc5LXejOwZqjW4/1SjN+wXI9EOT8pt6af61ssXF/v8glHZVXj+9uk4
PKysxSDfnDgWZxy/86vianpqnXTdUog7H3ipeVhpRq3dEldZtJqxuzX1Hjd9ok36qUrX5B4Pjv+n
d1dr34M53XXu7P76cGFYxO3Wj1s/aZ/dRMuvNV3ApaqKuApyTyXn3nmAxjRnvLLxyQlU5jN69VT3
H9n08hGtpa9ti38VcWT2lOD4dlbyy8s01netJvVW1H4cOkLWO22pwViQAyequUj50Q+lfrCZFASD
bmPU99c/ld92AayQIrSKTHy1mQEnw3GY/QjrOmO+NVtEtkq4mcn922fTf7Yzqj2pFQXFRohaHXGg
xnhHYozb3O9UgWIZzatZ6vZnZyjGK3W/ql9Jb/hslK5JeKavDkMmloTbpHHCmIP6cypjUgjW2PyO
vcouBUrttrHa6ewvo7h3+D3Zm9yWzrsxCf9S0FFTTYr25NdedWkfx0sgS9tmOuVq1W3o4vzAjFIC
Ua07lw/HyEXQ92p+GXyiXuFQieV36jTmyKPlP2HJBMZCai/XAqto/L2FMX4gRFFMPV1ATPsv4/Uq
u4cfdVjATDKGELyPnn9vOqGFmY9iOWl9fMTD3vCVdtmv1pj2ez9n8c6YxibflBM/YiYYtjNsCc1d
UkQarG16bPytwrSprMPod8Bz0sn+co3GJqVRkZ/p+3YqN0qNzRyoUo0YVTuHJyR13X3PXfuT1GaH
R2Fol58a5yuri1eKJuy40oI/bLTlfe5WT8MgNRXyo2rsudiJOPUVEYy27jb5vI6EHQjmeftZy9oe
W2ha609l1WT/1TW9cr/CwP3jduyDSzzrX1KW9HdzctFGq9wq8rYbVn1J5Bd4Ln3p/tYFXvPY5WHU
7SQP7S77Mznic7Lr/5bR2qMBf8+NwRtlRizAvMGv/KeJ+IvYzk6z5a7TAYN0+SvR6Yske9J7My3p
Epcby0juU6zveiVCsKs7u6a8Unb10eNODcpqnfZk9jEsuiJsipiyOOOE0cb1r+WMeIy9NQ3VUNLA
6e4fe0770HWAEM3q2MbOa1kl+SVWfbvpc4yewFTaiAh6es7gNtGmYiBaBn1jTeQns3hZNiYt56m2
/ZYnTPwHfjnbDW35oauk3ZAwSaNiSfttURIBW1dnJp7ff9ca/+pVPYYB3vovs+hurLEO+wL7g7mu
h9g3ONxi3BeJvW0LcXPT5s2dYTQlPnp+vB31+qjmbl/Bu7Tb+VBiCnElS+8VB7Lj3xMq0LhAz1Gj
GWRqxlJuzVcl5zPTgyKURinPmjP7V4L2x1hJNA3am1epnGxbTd33aNnzz9imU9C0bRKKubly9nMD
D2P/IheKSaUc788Cd+bgeujpvIOErjT0UgN9kMS0Tb2pdzXiEjB4mc410gkhg2Qpi6AYvTd9dumo
u9I4ucnk7HzEtECPH9EaEnshiW8s7W7NKpEiBwckSitsHLs7ZfQy227ytcjx3Jdi5MKUWUspINlW
a0AXe53tFJl/HCO55AOl+4zV3lzTY54toNq9vjn6olmvfLv/jLLoj1RT01Zmot6p2MT35nsWvCOH
RRJ++8rOToJBPWkrrlTc1D0ZS7d/GZT206TdeBBWB7noMZioiorsS1W9omLNeKApV1TXNRvhGX91
cvU6pdsmSyzj0Pnugplb4PowYE1xqpqhAA0VOBbJ1Fnkv9KVYKGE+Wlmw5dX+d/NUp20nmE7eU9v
Uy1OHxE/7SmF8jboYvGJl4DOrScMgSP7hZK/2/rdaoeoBfZlyb06XFMwY/TmToDE5m9NLC4kmD6p
JNg/b3R2NGVZEeEJLnagTOsITICPSKHUvvXJXA3lrNPamc9639K5pMkXmTfCLdIMm5oITFH5Pb2a
VuxwEJXb3h69Xeks/Tu7BtWJqgl7X+U6pzlp8n0+a090dGUwqkpGmed8F47Fo2Y56gKjVh7KqWqC
NZmbcOnWL9hjhBvdy8Mbn1FvbtPOeCM0Mm0gEgtQwe0L64GfQDuh5Pj3xTZZRuOM0KncvWbFb6mS
+7Sm16rNbFtWkIRNubyN0riPVfpp5f0h8+e/s2rjwKuaj0VY6N3LXGyyPP83NVycKts/fu86jX88
Mskb07Fuc5MfR6l+zbohJ0RoyNhTVoIBAVjiSryvMUynUe5W0bw6jbz08TwCHUnuteRoT8TOdImZ
DDoQp+K9zLVtneZbNgAXe9poYsqYvlu0KotajNDqvV/YraLPl1wCxIbm2s6Ba/V5RE14K/M1SIp2
vzxS6pZVIpY9TDB5QrrHrT+WhTo4a8Zz6vlh2f64qaCs1pMdazFPfSf3XAS71ljQNV35oBfgorPd
HWGkAiGhrfS7o+Rxju2DWS40kFUaaU6WRXk8nWSmjmtnHywa09HNWdfRjO+WDfqtrfxxF9sOnYwj
udtA6mYxJstW39fe3zV1Tzp0lA2BziIQSvumjrzgby6jlcQFx5F8T1Y/QSXCqb3GMtmRM3mP6+Qj
jrXXJKd0SegO2XeoilAzOGxVr/8rBm6Txb42hFi1wkeQB5QLFfunWPzI45jrNFOLaq/9q3ssdjC9
N1Go//Ru/W7b0ef91a5esfIhq5dZ+hujkec1S78aohAbqzO3mpntZp/A5tALFAiv5H3Lw8aawpIO
eq1yUBgaBBFljB/+lHjMZuOL7xP112Y0fj00zPJPiZw5IDh4GkiCQXW3R98iC+9PmvtbNwOB64zx
Bq3gz9JBGPPk52AaO6x5b7rkyx2TRke9osbWG7fkB8g3ni3iNXkrSB3D+dCZF+st5RzLrdpREpOb
hx9dOu+x1j3iUtbTYPEbSB0428Y0r7asn5TFXU+2djS/WFQemE75YsCRqDiJTC8JJfmjQmP3TMp5
QmI8cY8KdNF07AkJGXFys5ricQDk/41zbB11lQIWWW6xEeOR5GMhE5fxiThX2eM1nsz91Fs7wqtH
+RhpCLb0+t3VNurTOmfHFtixno+PW+SlnuzwEezy3PG5QlhIMwJc/ZCf9dV9nY30wrrS54xWespw
s7XGFwltJlhV8EC+RatLbjnNgMtSOPRxdiL681YI1A23CueENStjtscYvDGQhtRfZ71OyXNW/rMm
MHBxu6tyF3GGFoJf3vdFgGdQvLXT5BLKcbHaTGnoankQFyVagz6Sg5RiK4o5SKrmVkjvrCCLuEw0
cpr6U1s9EcndA0Ekp3aoZz3SGd/71gvxnC3j5TmeKeE+s8WIdAGetr94LWMVelLOgaK/6s58IEMd
yswL+xbvwKr20r3WU/PaNNOWU2Zj9RqhKORl4222q3Dyylc0I/qzYWdyYcaYcwvuNor5IDeNZ5Z1
/C4l8UvGXv2yW3IiAhrREt2450CUZly2Socrr4PlNeVV1k5giiFKuFrWzjjNyBcclVAKNfh5WvY7
GJjGidH1BWx575THKmg4LxOri3pBkJnM7kyadE2fsq4kNOhGfsHj7S03zbV3XMXP4vFgevpnl/iH
ZuhPuA7elW5tqzwPxMAz4c37SlGh0VPiXZvuptm/OEUapSneNH999oBW+XkT5J04awVkSU9Ykafb
alOAc2NOFMzFcBwSxY8ZtgvF+YZ+6lAJQt+U8KGLsxSvw8ZF1SNyx5+6tswFiv5jrfxw8GP6lO6j
WMrvObE/CBKHMOhPmjHeXOTNtLLMAMvEaXb5MmZBgNBhNcZLuuz6ai9nVscklCHpkzCgrfxR0BAT
60uRGbM+SoQQXa2bWd1zwPuVHlLIR10ClrnnUGibPwWfIdz3gyG7q0r6pyneznp26MCkdI3/qmX2
j536H5LGetPFzQ5wE7TKenhLJv1Fmd4VPtTbYjDboPnQO0VsohCnWLNAQxXnWOqvDZW76VdnCuyo
nfMPlyum4h+7yXQiakv7bCQTJAq22prOc7JyUNiQiuZyD77oIg3t1q//RjWd0r57zhOoGWuyYXjC
YeecYnNB5/KqcwmiiasWG4xdPrX1GohcR1DhhK706+r5h0el0C2MEQpwONNKKWln7+Oi869l6CdB
eHU0N37NiqFO3z6MJfwjGYCW3j7RPeIvw3Fxpxh0AkvowI9w+VDMqPpE0hphtNguprGdhPshhuFn
0rtLO1Ss2un7l1VwFLesALA9lUYztJ+NxmxkmNPISgemV2BSKKCTSmzJtR76ZnmtdCKhzoe/HtYa
+aqXm6LVg8L5i4MlND220rkN12gSrPw/+dVuUyHbZerDwHGZFXkwttcReog5/J1qFa1F8kFO+pq6
/lPMLyTGPG1KplRL9oaTIlTxt6zT10LO29mr94mZPxWQjGB7/Wgypl+Pt0kXM9fhSconBgaeXKJK
i7+yNj2v/nKy1ubKtHmnZhFmU7516NMG4b8LQ4WrOW/14YmXbk8aloY9Zsjr3DuPz2LNz3WSRQqQ
15OYdaQ/M30i+35r1h5ohRx+zWlwMOUxn84G4Pa5NrB23e5e6WAikWZPuRAdR03zsyQtSmJCicWE
giCrrd1SGf+Vrv46aSqsON7pfXEsec57biN3TvxxaZY/65V+sgfjsLoIDRXMEWbaCvI7aI5fE4Cr
MtiW2aLbafaxqeqLrqaXhPg8Ie7fuOmeE+EirFNWTLP9yraAvwwX3ZC/Ni7lLoMH5eTbwXH+qAVy
u5N7Vxaw6TvrEcFjxbu+zWf9TSsqUrpN5nyxPh1fg2NXh7yGh80XlR3M2KZfl9ro/3ZdX2Hhcq5Y
fXerlcHqLVfnJaYcp1yzaFrXnyEuzKhATNvMrR7BFvM3JV1y7OVXvSUHXdVkMzNee5Acv10r+Vcv
W7uFO0sEFk4YfQCPh87GoU09V9+j799Tz3gXk3xL1wFKDbs9zP4OeD/MB++ezR2DLqtygt7HJpZb
HyMue9ufYQzKz7j+HW12WfnFLUH+6arxJMd55+kOeLJx/JjFu+9w8pjacc7Wf4PH8ROve1t1J8gt
p5g7CMIGrUtCIUgDQW0uW7BUhTIDVMaIseiBwoOu2l/zjyr1w3yMA9mKwywQ57XUZr4yhCnuYntQ
fFEa6Cv2kPT5fFxz44ou6DtqQwEYmtMcZgajH22L4EqLqwW2+eIPLe1Nu5lyuf+/3A/oV3C7o0zv
Bde3sAHrNslRVm4wmBWwRoFqbp0MHlQ31nhcCKfOxc126o0/DNfMK8Ie6mGl5ZHtVBvFOu+0P9Ye
YXfGD9bUotmQgm02feKcxfzTzGozl7zSRsGakXwTUxTVy281f4Jx2/rmDlGEqcUvS0Q2BsF65dgH
lmtTO9wBBQYV3IYNKlg4u/8Nsfwt87faOrc5Z7BrR1KDy1c8uc7fSfwx2icDTE3NkzlWb50MfT0J
B9UC1T+2yalyURKnJXB8UubjVqI9deI00KnlHjupkvGd3eibeER+nucdDhjk8Z8y/Wj4lCxxllO2
F5ax871mAz+ASvPHGueQ6nvEAiOotqcZP5D50hJhbmJ27+q3cWZStmBMjLd9ex4boMQ2TvLirWoQ
UwZoPknY2JSEUSOZq/dDpFVrpKfLYfBYQtAZIeiubjNOhNi5MBqiaDYbXpz8a7VxVFhvVkuUmzOj
z9zA5+FacfvUAhw2kKfYZp0X8hOIqw3szYBpPB/3t5PcU/1S2WebeOIKIwA4Fhl/IyhL7dkyVzqL
O0zCIFc71eZYC3qDm2OIavk8UUhTCARV695Y0R2IsQpch9Uh4DJKvAlO7OwFm2pYO7II0nMmt4Kz
rY0cUOX3Y947dZQa9auMs5ABwES5WMVnkey9/Oiur0P5JtYwti6gcfauuBrle9ZSo/i82WlQK8gC
Q+Ra3Genur+M/rbRrk15qnr4kwDM4uImuyfpoeuHlnUDoMk5RawcbrSHRYkvv/rttSukTb/NrpkD
8HZtNtBOQl15YT7XYd2/xeubbX5461nEP+mQnnE84GNhsbLRhLXoQvba0M9++izo9rjxm/jUO29r
nIZtd0m7FHB0ShFjn1rtos0mpcB/rss6XQhqFYMZ6cKfaC9j/M+28BlMRcRhF7hAAoSdAu6+xMgY
s90GY/asgGTRzcDpzi9LYh0Hsk7m4xBZn0jPM+i5ddZfpD3cVG1QxTdf/ZiN2ppmFcWTH6oCutCQ
H30+Ydes9xn7h6o13lgPmlOxZ2fOtvPUxsIS2yT4C7rlahhrFRRGd5zlfHA8TCCZicb96qOyzZZ5
lEwIU+1bB9SelsWTjZH2AYVXHE1pGhjm3ywVkTN8DsNlnL4Wo6c2KA91fMSplXLQDx8JeLN6pTv0
s6ijA5ZpFraj4CUtosxcj9hyHqDVR+GzwdLEBEFEa1Zsi0wSLTc2neM92z1fr+1GiAtIu894QYBB
oCv2/7p1OE+8ABzQGHKdcK3n06qpDUa4wNRYRMs2kRQkm9WnJ2sx7z00IYUL0KnrUGnafgK6NGnx
ZlTNlaYm9LT0IKfh4Ljt92TdC4/bqvr1k5a5fLlzS56aQpPPsGN/Gm2+FWYJ0hHcyyg87qBqm7vj
ezm5zI6dd3bfiA0jZVR//VrXPHhE6OpNZtd7MjTM06oAKTLo8HNuh4w5AWNu1AM2Plv2XaeYqe3+
XPQ9i1ls7DK5tRNUZOBWgtow/gjHpmMU9B302cyzqo6zdl0jDHMtS1qgoJY3qcvbYvGTensgmdAL
nB+gtqV/6Txa4K4ef90cggsSfesmB5QqDImi3bOcMOCY2awVfmlrZTVnmZ9dQ79MIrvIJHn2WzbO
6rk1R9lQfeL+eoNZz8oW+2fGrF2P9t5Ym2AZpz2bqCIVs3kmt7bWo3PQ0eQMipq6zgCFMGvQ7Bpg
bXPmpjokCuQCCsuop9WTo7fzJq1pE90eKoyW+J+CmyJYyl4+qbHjjlDpv1qrm0s7M7XUk/gwrdW7
Rmf5YBBe86mnDlriZdNPqx5oMyysvkte3arbtWUqOR3QSAzdjeI+a3Z52b9XKrv2FcrC4NM8j5V+
BFtGgWXiK0EOdeFPxc95TAao7Ltozip27ZpISQqNA+gLWEH9edItZnRYITd5UkYGXLsgH5iL247V
bXsM4MeBlm+zqO6IdVNFpt88iQTXHxSlne/GfzUBvaXWlREYoIL3LK5JtmAxsMP4o3lIUC6ZflTu
q+7n5aGYhh9brXEADeJf1i8NouqYB9Zkf8yFfs+X+Fr26VO6qK9cDA8lyweF7HZhPHTjNmahQevz
SnZ4L36qVhvvdXXyk+5Ij/BXX7gwK+Y0sORGwcG5lISdkuYdPEJ3zBxbYrvojZpDq9EjJqpfDlAW
G41OOjh7CvyN9W5Adv7Kga+9dUZcoM8ayj+btcmsSXjtpWKTMX8rTv27j7flOgLrBHhVgDE18QhY
SHjtMG5RPn/Ukjc7s+i/8k5TQTrVT5WBqWKaTO5Y+3tOhzvTnZOZ230Eqesw6KgaA267uVnbjedM
W2amr2UzI6DS5MUq25Ve+6ogr4bSLrZjbZy0otvbZXKs22SKwI6cGoPPPa+408tLYk9nFj1t/Vht
7VKEskS8HwpE2uYxctfZyjB9y2TgsJzUXvhOqEPmCerK+6HXe0rU+MOa9CfJvGnEgg9x5qjjXlPN
gMNHVSxwduc91Vc0pfOrazE4sk1MtuZutrNQ9eqwlj7Tl74GUifP7YgKiCtyI4rF3oihCusFSTEv
v9l1Hw1ADoaqKHgcIHLm7sP09c2c/FjSPblLHQOySSLwbqHHl9pZ3T+3VVecBU+OG19RrBijmCQi
R/OWLlbE9PK3s8S+tuKfwUtf6o4t2oW5r+36niz+QTfFTdXYEms6GX3NUYrNI4vBAunlJq1xEzXK
u1qp2qGObXPkLDF/Tci8bCcLFi+9iuwxAzT+wOXh1Vih8gE59SnQHH4pmw6g4Gn+p50wIKqHhi7D
uFcNoIXeiwBP/W1lfaO4iGTq7p2yu5iz2PLqR2ad/+vT+TYl5vdSu6fRsG+pNnzp0El3chFhnFna
EyhR0q25wQ3msrIgVQwg1CfrPV+MuoNoZ/5JfBg2ms7+hMKZ2hNqmOeCOe6TGYPssHgMDa2GDeyT
7YogWwS6Bw7pNOaerJ2DAI69xXSptgCy8uYM6I1JRaJweO3iUvn/sOLoaWgxlWJpireKJyudSY6R
ctHYJJ9SsnEPUC2jZjd7/Nwrs/9YYkhYDAc+n2ezHKu3/OWAZ0N/64tEoHw3CfvQmokPrBzLtzLG
qUpYS1SBZ9A2yV4ZFwpA7+yXnYODjXlwNC6tn3HX1hleOX3Rr5pi/hPj0GCI1Bb+OR5GeJ25mbCi
uan15KljH+AWqNsA8q7K6fQHeRNMHo0I10X6Hy11caVrqf91BgAA1kyb+o2KyeXeZM1hIXwsWJNM
tEPSNm5g1a0RLtKydpXJqMFl91nU1io/eWlh/qxetRx9abmfD78wZOU5m6/SAT61aXMPNrzka8SP
p1A5wewENZOtF2Tu5SAENY6jTCoBVVXhWFC2DhYUwQ1LhMAVllJ8+BmsRg3vE2Cq2jwm2cqI2+tH
JyywER7tmbnv0gGUfszFXswR0O80JSAHYfGTwUk6ZqS4BtncUHvzj4Ov+8ld3ey4dEXbBgID4J+m
o4TNmqSggksxZsF1g4YXj0PMIKQ30OTdtDMvpTKhjk3GjBjoxH8r8PpPtcgdzDRVU1s7D2p+vLHZ
FAjULx8rSi3NHpt7u/bja5Yb5qlvarhvib/gAPWndq+743gusCJFxWCUd2Ee6oWuJGZ6Bo0xf9OL
laGQtS5HmLhI+FCNt1M/Io8CNAambvnJs+iN/lTLetlVwhdbRlpTF07O6P91TTxsTodTT6tB+678
PT70cUZgIinF28txietgwYtVd/9ZsbGcIN9CPFvaHg3fLb0n06Re6EtJHgyTzHxxMtfGGpfoge6t
wz02m/q15DsMpyrVbmyV608SUe3Mhh/8La6b7CtPZjvngZWKE8xeYPPZu6Ln7I3FdXdsWrlsRTeY
rHUZhbZbJoC2YHutX29SuMJWf7w101B9WLwKwKPtbD12A4AB1RjPsus8CorKPfW1Pm6LKRmyKDGn
FCRA6U5ZMLc5G0dSz0q3dkX9vpiZOQcsX3Lh1oNGzEsx/ldlk/mzgLMcg8apWEppW/USdZCTHU2I
sMp0vIhxbHyzw8aeUM9sXEnlYwwL8uqoWCCy8yDxvwvYoVGrzQYt9tQcO0zB9xbzDt45HuhNipvp
VdZw8mD4OSd/KNx3hqAXYPwl6rVlbdJULOeps51tDw/lYjF+vfOxwrorNEQcq3GGMC8zD5iYkFGr
DOc/zH3twVIMctc6hquZssvNa6CYjVDz37Us0+8t3TPsC1tYX5Y5YAtRhfXSVsaHNHAKb5zalk+m
P/fsYZKwcfXRONjmEudYJZLyzuSG4Uc9JYjXLmPbbOBM5/qaIrclnYR4WiBWYNZjL2SbkVqm+9b8
nSVZVjmaQEmVmlcXS3s74sT3RbHFT7X+a+bYjWqlo5Jg6jnniu2OoBkb99mscPvM9jD+pP1o7IlG
iP9UV8tXlSLneibrEPNcdfdUMNkap8n/nhbh36Ugjxgz7kO9d0T2lejLaEQgndlHhYlyuFMJZn8N
f12PLZ1YMg6hqHarX6x3pgBcbU3sLCxrZpNnhkbGQvV45JIg7Y7xD/F/r2vNV1auTNgJmbB003DT
vYwT//vBjqKgN+OVYsnLb2zDkmdbc+qLZjJSzRh7Yc2X6qqDu06RO2uGKTODwBR1R4yjwohaO+45
bxJ+uAIRCdVWlyiu49wAaq9yew1slkwFlk4yIMAoV3zNU9zeMzlrNz1N6GQWNMDtlDAY5CMS6lhn
AwZF5c2vSeLZ/4a+bfbd/6g7j+VG0ixLv8q8gNe4FmZjvYALaBAkqIIbtyCD4Vprf/r5kNnWHQQ5
RGftpqwsNpmRDhe/uvec7yRycex9M0gRpqloJARydfBKNTkgx79wnmOHC86p4yh5LOsCXHwxGLdW
VI+PhdT6oGrlqlqb8iScpC6d1kOv1K5uVSb1+X5CadBkMw2OxOQobUbVS4FfBS61nj1TD03YxmVj
D42wMOYYWQpYrUwzuoegEo1HP82jpxZJL4tlxdlDDVLDlUb9HHlDCEaPPGyKRf8XK1fnKAi17hNC
WhBC1dNGDuVyxQsNaPsKxFsSDOuSA2LZxkApfcwJQ1HYbd8VwIc9v/kLN22FKOpk9M+LvOgjBdim
mTdezHntCUYvIHFUwmyxwsFlKqc4oVFM13Gc3IRSWDl/mA6Pf1vd/tcfkclnT/afBjhLwsuHsZec
e3hp2l80gD8821KrUcEU683YzcpGCxrNw3VQ20ZS1FfoBcrZY39xKaQWfJEm21ly884/5Y9LRS3e
DjPWN4QHe8EqwYNlsw45vXM2xp9Zai0dYbt+VZ3eZn1wdoILw3EDTYF2ttfhDd5Vq+npqmP+y98F
0YT4VkmEfna2tf/xu/oCNqGBv/ccoC4sQmIixy3epKXiCj+uXewcGfjpISjYrDVV0wxDvSTx+Zha
UsMQWBcH/1SpSv2GVXmn+epjmEXZDbuS8ylFb+AeqmDKpn5aUk3apJFAQcwwdRccJlSPVKWsB9WR
6LQ+wHcgU+P0h4liLXq1Ok6YNyJ6R2Or/tI1ZSPPI+qHsn0i2tTr8nEFwjKknSresMTpS9D4z5Xa
r5uuRo6iPLYBqp5RUO8KVatcdN4ik136ns3jG2dmAKZ6q65TArco1+IgmyF6CkH+WlfndI1R2ChN
Sk5x7moD7kiiznCBNU+6PoR2Kvl7RP3Riyyq67HJ8kVDC2ZhTYxKM6zaY4g70m209q9t9ItIz+v7
7/2r56+KEvVZQDaq+hfj54+XnYl1FoRneohsErDdV+Utv1F1ur5Wn0vET1c+evmrj0uVAcBhuidq
Ur746P1aUljmw22E/oW8LMR6nDbDpa/3yM5mSCYxhV477PqWcBClvRebMHemSo8o6+SAT0MkBE1d
SbcBUc73QR1VN2PN4pPVsfqLeOh8Ce6/cPRYTYg8VMb194/rggZCkCqZGaqsQXjjHkARXphxqfcg
ZCbUGJ1c5RazQE+AIgKmiBrAs8Q5MQxIZRrinC5RA6/ZcBoD/xeuPzZDXSv+FpI0d7//UV+9QwLT
JGCFqgTI4OI36fJkWkqibdCQxQ+6Jk6jHY/QYSOEbpzoS7V4/P6Cl5bn80MwFMPQDczPqmpeWJ79
eSy1ptI2oxLdNn7xqknhf7rkMa9/HV3/xTz84RLn7+iP71LTBprGhbbBbbVW+z27TEKn1SvO6gtO
2N9vE+UKBFBGPYyIiyenyXqC9lrfZL8pFByT7fBABOGic1QvPwT31Rop0qZ6+v7hSR+JJJ8veuGx
njTN72uCGuoW46rUJS80J1+yqliT0AkVP4hO5hCvTAyQ+DWCh++v/uVz/eOOz//8j+fKtl6KYkHf
EIMNnPVuSh/k+soNnteHy3XNZIpVJEnjsV4uocS6CiN9X8IkHmFdJ03nppwOJHEh0Tr853djkuMm
slLx31UvWDly5fdsFYzNFNyb/i+tWGboFb6/xJcj3mT/IknAKhlkF9/I1EnxqJbGRr4Nj+rj36nJ
ytJCzGsnTuTE/8Y3aWmWosDoBNUpXT6+fFACqfPDrXTSX8zleScg2PkWrBmrSuMMTu7mRICRR3Lt
Rs+sqIv39uHCF98l9iSp8a0QB/UiIdbl1l+qduoUy2gJRv0xoZOVLlhq7cyh4njlrr/4ZixdNth0
icQL48P8+FmqnGYESYmJXulz0S6zRNiNWjDv8KWpOG/qSXkViW29Arf6PI8xgcmaJYFykZnKLuax
FIdTwKFwq1nFcBQsDFkBwNfX7z+gz4+VZEIQXUwwpgq39mLEKWFTS0JrbFiceujfmAu7YiQWpS2E
ZJXqDRAt7PKIiqYhuf3+0hdAUqYaWYN3xjlB49Eq1EA/PtZhbFtpIhtUrofB1Rp9XnddNTsTBs8n
GSDzDywMXckhykJFV+uVZndNXnrlwOZ3yHPrdOX3fJp9/vo9pkzlnl20ejleQ4kUR39ot6jCOMxS
BsOf7USuZZNn4Q6ZR/M37p3udb7yoj+9A67LyY8QRmCFEFov3oHJkd/yY2Xbj61PQU6M7aHLgr0m
BuKqNied2Ni6z1YD7Y4rr0D+NNufLw0gmdVMVrRPOK8C/9BfU1TrSAh1Hc+f7YYtNVSd4TmgYbmA
T7FPvHIzv1PJc75/4F89b0uj+GsxScp8YR/fP5FFxD7y/osMkkBBTy/F6/jw/TXk8yj5MG/I2l+j
lm6xAcHocksXakVryKO4tUBSY84bDeZ7XcXCSOourah21aVGRZKbxDGGSjyB0WWLesEPnL4UyuVQ
jCQgiIFhl1Ij38aJNm7xwhVeFbLhqwpZeWjCEeFvib372gf55W8nKpSpXZKJCj3PS38sh1Kq08o1
tO1UV7irLS2+LZDknBJDTl3WBJIuZ72hRZJRYEI9Y/cpvYdBaOYrD/GLD1QTdUWijqqL8qdJX5bK
aWo7ZUsxD+J0oLEFlztBJeqmEbdtUFHxm+icrtQs0zffvz/l0/aR96foFCJVyeQocInRE0rylBTK
dmiV8xXm8Oe5GZu9VSXjAvTMAWR8jQpNplne6HQK2FKSTUdZeTJ/k85CbneqcIQl8m1Z6hmGICWi
utyuSf96sBQIFMBrclvpc0yKeUhzQ33yKcDGHPVReigvJLFTfFBpyTUES9pESWcLTiXoK+YcUptK
L9Wo8DRTbPS+v/MLgOlf0yN3ztkTpNAZ43Px9rM0b4So17bYeVFdm2HjhqrY3fKIDC8k3WRJpShD
uB/x++tUcPq2KQf02oa8mupZd7tzNxFFMBIvvzYOUqjM6yns/vFe+K8X9N8/8/zx/PGRarkkRnpv
bJPK36kqfXShLR8qQr+/fxzaF7PFh8dxsZsaMiX1O03ZGgIBK2l0GDBXLlnVkPDPnG+t6LeCTR4n
k/w0heRdzGWGDKz+WVVdu6i1vFhoPrbXUXxCOPBKOe9VJgtHMOu7PpLw8crNI5vP+wgFC10TdNaQ
NJAdqg/+ZPa/jD7SHaj9P5VAaWy86lggZcnzTX8tn/u+1hgexjRcdrK1tfhv0HkJfgslNv58ftK7
zLOwfRLflT/jPjsi4dhFFud5ylB2gfvAnkp8fSZs5QQgx3NYYLmAq9NcOU9/3i7yss6YTI2TGFvg
yylXLkJKS5SUQ5IPTlWckg+SkJbkDGVQO3BHdk2tLVqLeBqpCCdXn/LRI1mj2hJtIzskfcb6P18E
Pvyi8/j/4/OZm7BOYsXY6hTlarz0SSmsdeHHlY/n8yIAKpP/KRxAzzP9x4vIRTWPuWRtmwScCpIY
0rLx4l+ZJb96uAaTpMRaSkQ4EPuPVwmUoJeSOtydS1OSkzpWyd6BqoAnLxKHttW1bekX0/KH68kf
r5f5/SyEisVpX3WyYXxKRfR9uuxYNC4wHC6xVe++f47KFysSdwdVkCVbZEm9GIQdJWqT4NSdckP5
WHlGLqhhHNAayiOjCjM/97Jl6cLIdXudlbay0y0iLK1fnNsHz2g3kBTsQi+xR1CestPuy6Vpf/8b
P23WOQeB3zCAAIEHZnv58amU5pAooi7tRhmbEnbTGagWMBprZ6ldimOiMVdxFxhXnszn2YmV0YDe
C6lRpVB4MVnnaAQiQ012SHgWZrpNDHdQ/vF5Uv54jYuZts37VB0UZUflw1yhd46ZuaZ6lcu9sPr+
GX55N6YFs/e8O/t09JDntorlmWdYquEuZHu+EcfQf2SMCv/4bXFPfExnTjcP7zI2I2rFMQqSZCfJ
XChFwt1lK5zoLujwrSSI639+XwpfLoxleuifP99a92lgJzurbZbyqKDW0dctCYf/xlV0yNvcjkis
+sW3EMRVlNNj2iHN7+krtQYqvqzDFUfM0PdXkj6PR13kVqhUcoQz1MvHl9WWIA2lvEtV4hhxmGrG
7YBxfFOhBdoKRjscyQVjmSK4aCFXtDUJSsbiil7/yhfzuVjFxwmskKoAEQznY/LHYZcDDMv7M8mn
N5stilfFKZW2vQktrfBwcaDmzSz9pIdmt2mHpgBEJtYLNaPfOA49jgW1IeWZIDunE2eL2nb5b6x9
wFAVuNZ0aFj8Ll+LQv68JYzjDpvwUuJchz1qCaBtOR6I2HSKaw/k89GKy1H8OdMdmTAva9cVPXHm
KTamTausDKVKfwhlEL3g2ZBQRaPk+Cm0YbrX1Hg8zP1QPqQNEXdXPsUvNpG6aFDJNqCk8+fl2RL3
gOoPAeu6Wz2+AHFB+tDY5zNt7QZH20891au5+2s85S8mEJpHPGU+COPzuVKZtcCkObfX05bhfI7y
09dBpV+ZPL66O0nldKSeQ3Ak8bK2bMaNLmm9xBTlI4kTJDF7aWQl2FsIFADrp6WwCzN5XI+mipCa
FXun64m5xkY7H41aDV4piaj2VNAjH0okbX2lmcmibRAsXHkRXz0QvgReOBx5gL4Xw0M3R7lJtGAP
keSNDnANZtEvXWQv1pVncoaKXhx4zwEo/32li11BrjZmjl5rZwbhjFBPzdFtyvmiZKeMYl6CyZfV
vudH/U1Pai6R2bBsh+7op/1egdSDbbw5kSuOeSseyYHT+8GTjY5g5FJ+bRKc5x0p18sUMp+TW+2R
VOqlAltsQeqxl0bWJh+VJ+ygcAJKBvlIr18C8Reo/KE36auvzhstH17DsDki51sVMQYYxZTu+Y4A
oc1YQMIiXRhSt8rD/kiP8r4KhUOZZ+MCShiTnEVWXYozixQ9eSGjYHShxmDvAIeEtcMg7XXcGKM+
vnccEdxJlV5p05XL5GxMD4Pu1zgS3dcZeCELaVirIRmyhiwHnl8G+8yoyT+MwZplnlgLoEU4crg0
566dZq68pItNCqFX6kxY9E6F/vKI4JWnDR3zXoeNdGVj8qmKSE1PFVnq6IqAf9UvPry8CotuLsN9
pMGPCYr8rhyD5+9XIfPzzWiqJLOw6udqzuURPTdF3aJPt+8kSyB/ZsK+MQ9C6BVSlNxSrcN5OPZa
+7MrBaxtV6593nF+rO9wRCbjg7OMCC3306abpOlkSKM91Zm1ZrQoIePNUBp2Ry9fT94AXAIsET0L
XZ0lNJ5fd26UENKOfwbB6gL78KI3JhssNLtCbzAI2K1f2N4v5HFYmeLdZMGzTCFPtejaVZhcCpSv
CRRIg2OdEVZIDc5k4YSFKMHzMAvkf3fPvhG+BerZ4TNp+8wvdn2PCKPMHoNwknFTDndCWeyVlHTk
WN+lQlxRo0BMPdvGZOzDswut6W2EUXfMbEsy+zhgmnYQ3/bwDKJdZiCOxD9NaHKGu2hu7SHjX5eo
SEzQuGG5CiJAQmIBxNuBbOj5OKiqZ+XvQ9dtAggvST8udNrQ1TwgYtIY1JXyLiXxjVWAVs3nnRCY
AbczTFemp/Nx7tPrMg1N53Ph/5dFjTIC/wh5EC9FshPlYkmb2fVT3FJKd+XL+PJKBOkx5RLhwXfJ
L/njYKmcXXCjQdpueSYSBHJ0CoD2uPFE+HwQpeXLlQ/xixtjhVVZjs772cvdRV5wupiHdI/nP72z
DF14McKRRUlPA+uHZQXDA64K65ksafFao/CLGZ9doGiykWYAGJeZDGMj6uTBpntTRFE9p/bcv+Zx
5X5/f19ehAMOngRKU5B4Pz7OKDfkYUjjvaRXAsRL0+x+inQoKInD5/w3dtAgkYjqVsnUI7Hs4t21
ia/I0RjuAVsuWrxxQnDbRtdqIeeF8OJT1JE0U9PkJICc5vKOhLio58nYybd0HzxphffC9k//sw7S
F7UB/cPFLlZldmaGNEA6NmcuFsnHVtDdmOSMIEOaaqqbwAoBb3YPhPa44iAf9UC56WYMbv/8LcIp
Rx1wnqiBlX98i3RVihxL+X6IzjPNsCK6HsnmtWOW/tW5hJot+dQUb3nAl88WxFNX+TrWbyz2cU0y
fBqJq1Bu7aA4ADxFKOW03TIQ97Ww4afaEclEhIDiRoLaFp0GdgDUy5Zi8isdjsNj/uxbCMceLCoI
bb2fhYcRawtSu4oZ3aRe9zsHFovod/xZMw2ryVNjAFiNE6cTjv74ECY/reFQ6AeIpAsBC8g0TIjZ
NZKGkbOoPPUYS8oyaR4FTiV+4wWxrRFQqdT+se9rIuuERZf263AmnL6kZta9iVGwEErAKEnhBibR
IKzoWDzJ3h1aT0puR+VGCZ86yRlaaN0uQZ4pHinaC65SOGZ3PxduGdFLdJKlVjvVrd6t0mQ1qe8j
iWCaZxqhDZHYTX5bgBEjjnZ2nTzW+SsFw1DZ69VeDEV7eAu749DhrvByi3F/o4HVjW99ACsaaQF7
/iS5GAobv2DqV4nkmre+jplpqe3V+EHut4LwbOKUGA5kfgA1ymov0JYkIBdAdeQzvc/ORa9olCWU
QLaAm1AE2OHW0m0BFiNaG+lmTsByYbVtd5V6FOZ9Xiwbfa0lW2W4Hfz7ON/kE8KhzgZ5MPaOj/k0
Fl0K6ulPS3TN6A2mxdRuEuzcEcRZT4PM6u/MfN0BIqtuNOOpnSm+L3R9o2Yo3I+NiRDb9fHIQRuC
XTJ59T1RV91WGu0wPRkwZqHtNJuiBV64kspTTUVKu5lQ9OHR190C12AAxWuJZUQzvAoVmw7OBhbq
Rk2Q1i105FfqSwBfNiGW+7cObqddd+JeazZ6yDnWRoA7NjYar9G69+VnzBFTsjZBxQLy1sFXNa5o
PPu1Zz0RiT3NN3XhJQTVjsvZvIkq8LnAoAZlUQhuYdmIdPmrkrQwhlOs21mROeaMJwfqJALSSPHC
4A05HLpLtIpU/UuRRh2QtB9SnGLRLfsepBHxNC2fxFic0jolLSKcpwUdEXNdaNoKAOhzN1deDsGl
ScsVbh9ssL8ng7YNaIC+BC2R+IKHtmvXSDWy3EOobNK83bWWnRsVSb3qukbPHCdoRqHQQZXEfMzn
nj6KZu753QEXWZKe/iLtJYLbYHuapyM8PYf9UGNIrtD9KIrUswCVp409Vysk2VX36mPaSRiRs8ag
O/b1msFdp7tAvCnF46Rtx/GgTndSuatHl0ERKLaFlRnrdX6TBVsCmYN2PQivSomUjkaxtYrye8y9
fvCUVdtBWsNvotKe1b+H/g7hNrNH3mPUjddB5vniQVXd1CKDvvbk6l4Ad9DTTPLFGLh67s7+NrH2
Qg7kp04WnQpXfAaGPL9kI5DS+zBkyHlTf07qcQnMXaUyjCZ2lFQYbR/HrT6BZ9VeIOFa+VE3Hwa4
gkX3HGr3Hdu7bmhtLQLYBklBpN4lzf6BMh6R1+q4s8qHWj1lhI1Vu1nuwWndqMJzxgTTZj9riq4I
E1Fj126Ewbprn8ZhD7jTzA+T8CRnpzh56KYXox43k4kWdlq05SrLn6ChiMEN8itwCn7qqHpl62Rp
F7SXZRfkrSUdOlSAFm6CfStuOtmZmVMUCPJ2nO+gNAkIpOOMAO5dHHkgFmDTVpyihmEFSQMGFlSJ
XLCx1WPXx8MLIgPgmXTADRLhFYQ+DUISD3Mfgwcft6iMFmno1eAc2ELjJI+T3E0hsEym5vjhIQQh
lqbWAu0FaMfEAY/BbKpApcbi3Ym6B7wi6Tc6huBmFLDS1ksJoTU51p6vrsvo1KORLqAQFAbqgfw0
7oNaXojEYHeTg6e6F3BHIPAXIIjREwwYbOiy8SE3yV3YO1gHIdEjVWcctz+s6gG8BWf3evJgZC40
kQ07pYLAR93euYbwrurLSvQ0TM3c9wT9aHo2jLUxH2b1Eb4hPgS6tH23zny3TL1GokbhNq91+V7H
yMhxgb/WmRtLmFvUO4SjRr5Kpls5WoXJnRBAAnaiaVONm6GCkKcuBtiFA2OF2o20THQchEt6TJOw
aSB8qDsB83l4EshEW4rtboKBaiy6YoX5DFAPb19aTCxib9qwriApBAfRuJH1FpvZphKgsAkwUupl
UDhD9apKsXRlZ/7VVpJYOCqwjA1FvCxaJprJOb4I92PNLlkRJ2g8vhndqqMPHeL7/c4Xp19dRraD
rlAiDenzfkdNpmlO9vB1Ad0GY7oNh96/+f4iX90PTVoT+MVZO3rZcch8uKepyRG0ZFNXk/i+BYSm
rFVFja/Urz/3NsAY/XGl8+3+caaphol6hMjwjBVm4yp8xaoLqKyvUaZOjDia5Fce4Ff3RunQ4Okp
NOEv5RPktPtNoxUwMwV87ELr6sHZNBm/ff8IJYrEn7fjxlmBxDGGbsCnvo2W6lImN+G+8tl09MCm
El+zyc2784NqJ0hvlpraeXNvzeZuQMoh67i/y7dGbxhh+mIu0lOHLQ+fp34KaoMdx1xayxYi5NqE
Y8xUg2+Ih6S66l829inVGS9SsbCM90kYWRCV3pbEdiOCNNbSsPKKivVIk1y/gF0L4HKYqQp0gbaO
G0wyYebOeb0Ki5VR4va39oX1u05WgXATYVPXl4Bca1DNVcWWaWloni8ENwi6toPQO/28zyQvMF1I
yn6PCS96FiEuQI8FiopocKGQKuMfhRD7NStjh0bcnn0HoxUsVTGBzrPAwKexVgCnSqtNXS2tEhCU
072H7wNm1XATEsGjL7PcZzfjwqEHsFzOD/rsFOzwOvDQ5rqcsWw5om8LZzqowfGRiBfrWbFctnAq
hGDcVWRu6Q7MFzNesVsZu2p/ZpHH2i9hOnRDRzOVbJIe/j3om+g9K04ivAEBcsBDAKZK5fEqw7J5
HOfHqf1l9clSrYSl6j+2lO6C7C6V8dwlr8L4lmF2optlG9EPWVhr+a8m/BnDPvGBBrb6M8VDbjUM
73SQCNrNkC80A/E7/IUbYceCqHZ2RgDxz5b8lk2uIEaATrqc260SupbA4rSxnmLxztQwFvHuXKUB
SoBv4ixbpOKBkd4azAXcBOgGU7kPYXOwdaviY5HbowG9I1oBDrdTJUNZwpbOi9i6TiDAn4lYmSyQ
R9boSEqwYOvsmz84J9Bgtut+EXcLceD3WWSXgzJQdoKyK17i5NZnD5pCwYkNMDY9KIVlEP/UYDeF
0jrHmZ80jl6vJiBwVKFYFYaaJv3vma1l5XWEjQzREyiFOhEh66/UKjzm8mMX3oz9moMZLLyfdbwt
W9Hucs4dGcYN5aRZLI9ygTpEcaSMii0rSFZwnuhVT8H4KJvjWrFumnO6kdUuSzl3ZeOZysxBaZ/z
+QAAiA1XZBuCsiDqYQHj12bydaXaXINow1p7soY9x3nyNH9U8qarPRXf8wADBpP6YzyvBQI74hLC
t8B6BsoxzBuqbyy9Y8MrTUxt1YAD7zrNFfMzL3t+DpLpZtB9e8Qwn2Wr2kgh8UChudWC3ZgD7FkP
0l1Tgjff4VWMSE+cJ2qQ6lFUH+MzRhweBORukCDwUIpgG+MzGwOvRc6Xh/q6VkoCDfgKo6qCeQCC
IcG0iBtNPibZINsQ/xelDDU0MgK7yjo7hx0XdqSN5HF37EQ2QTGAgi45Ezew1zL4AGgc4vRphPQ/
yulhmCKc7bsxWAvdvo6WkRhspP4pVY8wrp3zvmL6bSSw1DkfltVvs/wRCPuQzZIgA1w59V1qR3XA
Ns4ztaUWEbdUrEOgMhQpy0Nv7ZpMs0P/ZLLPHjllJQuBOyv2OfFRRN71TwJAjQSO2rFIkC/Vv8DM
hhqEk8QJx03f/+jMH311KuI3kaibcDNwBxx4NBEP2joGgiBKq7neD+0dWET8sUtinuYRMM3TXP8K
NfaviyFfSrNXGr8Vk5cT/RrCUyW8+8FjN9yLAf4tjLMQKvPT1K1L8dVS15a/TYmyGyDDdPsGW7vw
kD2YtZtpjl7tUlTS2uBFM837ZYnLu1+0uIEz0DsmB6ZNnr5GAZFRMNbI9TvOxt3MEdD6XVp7Pd+C
XHC7+aZVW7cSnkb9V5lqbJKClR+ckkiFB7qbylsJ9AhOWjsZNlZ1UnsK/0cgodyMplEfXltPWUoB
NFDCX3GkOQL0hkyb+AyI22njAVvIY9TitSnYrbY2OGnX4C8mUbAs+FhKaCYosx3BStAJZou+hZ0k
dK6ssqrlmT0opdtEFIf194IMjoCPVXLapkYxcmxJyJjLQy0tc9I/G4IwhJUAOpEC72I4VOXBine6
eQoDV4EBiX8IsGZm4rp6yM5/M33BquQMbLHV6tBHGCnbN6qgq1kLd/C8FlAJ3H62PKm6KaNx08DD
U5p7trNe0QkHY9QW+GIQAj/GIfOXr7gI2NdtKOwgD7TjTa1QmogLzyLYSDMaVh5ootQmRNoxgJOy
wTMgslQlG3WqKyMYINxNi54lSLxTSzqPMGbqN2N8STFWN0d9jNZMC5Z1ShI22HetvB/ANvk9VY99
Yey7LsG0ezcHLUeVA5iZDQsHaLSdaq4D6RjprlUwuT+kOjhDTwIuJVB65yU+QByJxl1e/FBjO1Ac
vbzH2B5nTvbLrJfZWlBXnOM5as9Aq46QJuscXuMyUo9+v5o4UYRP8SmrbqfRA+dEufOgts/tncIC
ZThRc69qu6jQObWUC836HUOOfWvxgKiwI+9bpC79on/XuyOtsDBEAsBb/1nWTyhLJ3lpVmQ5EM8b
4kncRf1KqACpkfRSMFBto0V1/Q4EnGVpk4m3cfGgjzdqeTBqQOM3GMgxKuBmxLIOlh2e2q00eaPR
LPDsDsxRDUFaUeaO/r0s8cnfWrCPg/4nENyeaLbAWKRq5Yj5NvMPWn0rVoRZtnDalr26ZP9QWock
2lb6STPukuLOT6mlZelzX2yI9l6n4rQMwvge+wSwXlIvIB+YgH31+CFsE1opdgFF0YdVByBOD8iO
aE9atKqAfPi6vmjinwC5F4GwMWFApsmaObiNU5s6kYmCbhbe4cezwNzLZKWrNw2eayYeC7guANGt
n90q+l4y7shOiyQvqm+Z68fgB7hS2D9BtSUnjxwiUln2EEvcuW3t+babtklwr/Fx+uXOLEmTO5bT
/Zxu+veBvlB+FMreTssCzeJzzVJNKdQGURNNOGDdID2CKAB6pp0QWJmDuCkkkGIjLIuo97oUWzBE
mT62bhnb6yFSjlN934eQs+Zl3N3MD0rhu1UIhzQEEpvQm5GOcuoFAILLvVWXXmw+T7prAsKtKw+e
Ziocx2Jblj46QbCxPS5haFDUa+0UF380a6sMHrVfsYRGi1han0n1SfNjxMfX0/oBWb2Qpp9N7VJj
liU3F84SVgbwaqQJzAmFiR3l4jGb7gbYYmX4UNZriS3zjAI2hr2XyLcZBUkYJXn9UtUbi6SwKn1J
lRs0/As/2yXlrQ991qrfUhXEfkVKWX5bEm2Qrc16G+EwzDGdiMwEj0351MIlrQ5t56KDK8i7F5Y0
YOsf8AbJiz0G4AujJZQOMWU/udOrzdCsCtXNxiUzAusz+16KTQu1fe9xelaMh6PiuxkUq8oERe0O
UMwU/jJ7On+8rZWjQjdOmVO3q7CikFgVxKdUPlXWj6nzdKTl1rqldKuD22GYmODr5+facsrppZEe
s8QriLqyZEoDIQepzJ5J0osYxrg2pfGnqvGj9T1PFRvEMOxEakXvY78rOYkYdKfZxDPlyoDkrHsj
HYDw0jm2G+ndqreT4AUqDDVI1fnJSMDXGZsall38yJbWjD2LCASDqMYNe5uxXap3/uzMhF4PD2Ro
5BQ26clPLg0dAuHq6t6S3eChzZbNdEpS26g4XKzH+Q5WDm2Y6aliMMSOXuzAfIkQl0Q3nt2WUdi6
sWFr0r44JbBizgcoyMps+Ne1iN2a3QVIr+UwrX2JfavTBqsW9T/RgwZBlWwriPuuWeHC+1LYBCYg
76PWn3RpwxGBqAo3f9PPqwvUef8+HQ6kchJhFWubKD7q8cGcNuycq6G3IdgqK6vat9JTMNzQrJIY
fVG2wQgOgBd1CmYVCmJvQfxLiyQ4AfdVPNzD7EBMqG3jHsIgioP7oBh/GiYOfrWdiYEhK5iHp2lb
685ivxyap4qYrkXagEIYtoO16fzf8/TWDIyu36UwODJLvYi8f4YnPwH+EAF5zeZRDZBWD8ZCgs4Q
O5Xo1POL5FPFp7JG/pE9C6QIu219UCgTKcdavR/mu0x0LNBcIY6R8Cb2D2q6MXtK/F6VL2urWaig
7cYlmel+91qJG5369rANalcOHaF9SIXHhtol5A0G61MMINQ6imDKQHoFR8BJjApSGMPBy9vVwBiV
1kNzpwvHIGLnsoQWLMyEcDV0/dJ1EN/V+Qt05CVK57k+kYFkBc5Y35rh9jxSiuNgejFH6yZZF9HK
bEAh3k3JNmtuxuaZLZGmOe2zcP4NlKrcmNSu3lbuE7Zu+R0eL4Wt9RgBU0LNR7vGZ+vX1XARzwlN
vX3ekD8HFCalQwqwRgO4TWrGvM3T6tnKesPtSd9yM4jWG7kMAUfLcsHZraQvIVPZx623JFXi1agt
2tlDnW7pmHFNYCFXmmDSF4IFSg2WdpaIihDuL1SsqZXLU8UBvdnw8VERSA7ByvJSh1xVGzXg+Xtg
Xno7twLhal+5+hcVlT8vrp11Y3/UcDLD7xNFoaIynggDXPjAStW/C1L/KMT5f5bQ/P9d3PpZXPK/
/+P//O3U/RS3vn3Pp58fUprP//7fKc2q9C+a1+SoG1hpsJKfpQd/x6wryr8Qj6GYwmyLaJMq3n/l
NGv/otqmnGuUBiY5Fd3of+U0C+q/sF3qKPskE4snVSvlnwQ1f5Qr0OO0FBR6YDct1RSRWF90ZsWc
qB1fZMCP1AlY+9dVEzrEV+2b2r9SRfz4Bf7npfCyqQhGubvL7joYHwN1Sc0erdNXI7z0FOZMmcSP
fzz649+d9P83rOLzZc53/MeH3g2aMmQTlzlnwoe9gM6uWf5f0q6ruW6cWf4iVjGHV8aTlKP9wrJl
izln/vrbkHdXFIR7sJ/WTy676gyRBoOZnu7G5DWGUD1sn+2QxOLGTqjK02wQO+H32RXsziMcFfU1
6WPrd43bnMzncDd6mtM6009eD5vEm0ziazbWo8Ec+oxYh4T9JXhl3caJEZYBS1DsS088ykcEVxwX
QnVOfh4y5cAA5VrVboZRhA4OyBpdMlToysBiGVTH8+tIfuwdJ/GXMeDscA6A29FpkGUMWTXIxCGo
0jKz8ZdSjy7HrtJ2goT6It4A805f5cdpQstkCEFBjnXW/FoACgFVYyIDTffeWgKEbqahTMFiDM2d
CSFuXu9roeRM6cdCwdsggd3B8QeOBs2YMrVZVclCJTBENUsBatqBOtuV3k7fzk8ka9k+GKF2ag5t
76WRYaTzoIGFOO6QOWC1fgWNvvsvdglj4T6Yo7amHCZzpEDfzgbrhxsdG5hc7OSYfYeUsY80Zn4J
8O8PPBQ8cM663JPBm1Jqk2b9vOgl4Hj26Fc/5pOMXnGQFYKBGWxptmzXgfZN23Nm+CPo+m0ZwSah
qQpU3WT9025RwHgJKj8Q82o20uz7LsiC4iQE6SG+OG/pDdT48VSgfoOrgvT2I6Vp0te4LOViB+oy
jG4ARc7oSz4Syleyg6wM/k3yVa9Bc3p1Si7WWy0QAtOPvWknP6+PKK35vDqN9Hm2NWCZ0JOPrhcR
jDW4qLZ+KMxCWZWJ5Lb0AnVM2UNUcxN5eDbu88v8FvTVscdd4c+z/dEmVY4yZxXTQ2yWpzAYgiKQ
AvC/OtAE5K3r59sRlsA7hqsW3Sif0GftKqn9OAIpMr/IZaA+jlCQdUCQ65U/LOgRL6Agqq5zrxPt
/w3JTnbUR8uIDbbzCkFFEOU0sEw45VKodWfdblA54/sYkH42Qi0edBSzeRlgRBN+NOlzDHm/rofq
DfhLu1pxJOBBzm/fz16VjEoB7E0CnE+m+7i0Sh8MvYLBDJmGFKjduPsFLeXzRtij+seIRR2RWIEM
ohpieyzrrjFASgbuoLj5LakjlGiQRgAs7LzBt0rrx0OJBg+AznBTIaz/RP1SWRrEuBpYBJNmFBBQ
X+G8oE5mtTZeHj6/z4FrkdoeKt7zJQDxxOGEN/1J9SBV4i3PqwNhWzBRmN75EbLWbTtAeqNUoyqP
Bsz11XMhBK20qwFROG+D5Um2NqhTDb0I3bAm2GiS1S1XYGVSziioB9if/b41QYa5CZpkBVX47m2d
QE0ONXcUAy8Xr70u/dQ1QSgmA8j6KIPiySm/o6rJGSB30ajLHgqYYOgk5nG2cCsCfwcuET+E4aq6
ApcK7iaer2Q5sO2Iqau/WECmglwp3MiYIXUFFarRrk0niR7PLx7F3/N5aqlL30rkxmo7GFID4bn0
x93gZ9f1IeJ2n1JkWZ8tUfd7aunjmEmw1BpAxei6AC1JGXRLoLtUQwiIFiigDPlTg8R4pOmA0gAu
ZI23IqCZgPEhIaiiG2BEckGx0HhflI+glH1KcukUhgoICgXOqpPPOeMbaG9UiKBHjchlpQbRbgiQ
TfHjnbz7jyfUot5xUW0JVgk2bhuUZraQ/QD9ttuZHLA51fj0ae4tyu1Ia7XqIFgngxl+yK8qQHse
ULTe+LPdjTvVhope4lq4irkbmeMd6Hg8kWdVAm1qAknB106FRIv1H9eJdj9DKJoRNHZsoPR2ZAMr
ger3QRqcPyiMZ+OHu8KifFAG6qeiQdMF7grFRzF+ekB0aiND+Yzep+SaeAPyaMx8y0UBOWgNnhMk
vvrchqS8UGRC31xe8AGtC1FdLzsUTn0cD6OX7toAVZun8wNmRohAYqM3DFQ/fwFwNk4XXKM6+uXe
BhwG2m7dVY6+Ny6QHQ4iV/f4W4XlZzX0g6LxSARl5SdITxypkEnrQ0gbOgDv3UqwCN5yR34ObSSn
jxKPJIqxNzE0kPeQBgywJlFnr5ikoRoxROijQJ8TOdCiizghBs8EdfBGA92OM8D6KEI819VLATTz
+WXiGaBu+F6au7VLYMAwgxkFD02cOBuPaQGEO3gnWKKB0s3HyzeHwDzyZKjbSUJxO84oWELs6QuD
MMHXIoKzy7Ro4hrQqRhJa6LhsBHReVj8Esfr8wZkspTU4dHR02YqyJsh2FOp0yuB7rYsRNBamxeD
4Y7w5ycUDwwfuAmvcfPLASz2+SHaJxCq/AXhMqc+TEdd5oyT6np+88P4DA2INUylhqDz41yieT1W
WgmfUUIFDMknHQBlZz1Cd9te/Fq3q2vZxcPrWuesISPthFO8MUwtooSndSLNMNyBdWE99dfLw/B7
3lkeEv+eeK83Hj9zzdw4G5tUaBESZiGtJXOe343Tayj+Or+o5JvpNUXqRULgjtT8J/4tq4NIo9rh
91WpD8IZepW1DDlmAMFVp5lX3tpxzNGJ+HBtyhQ09TFe6yNKVa/ggN4B7Ha1xF6EfuCX2Yuc1ANI
XnziRYPMfQN6BZA66iro9OhbtFNAtIQyFYZ6gVpufYKyz03q98flujgBj9ba4KC6i1z19vwMs1bQ
AnkuGjVxA5g6dWpGqHxD3WBFY4t0u0DXThUz9ysWwLACyiqQVimU+5qqvgUbFlBwLWjjQTcOJn5d
A0z5vJU32OmnrYL7GwSf6Gr/xFtWJ/kAkk8MRDwkt6g13mQ30v3ae9AOIIyEJAACB2IO7n8AA/Ea
E130rbhJAqlEu+XGEmTaznyNQT1021ke2lXE14zjuluXm0h5nHLukSdTd84KdbvhxmuRJ8XNkOL5
B5RS5Rk7NFC6RgCsG0kh8mN85sBQrRJR38B1SrMHGBm4j8wCF+qwDkBHorKP1xrUCTl3HvMkbsxQ
XjRbqiWOM5zEuSPtKBp0ZU+g5Q76WfOg9XF+77DiIN3aWKNcpxCJUYWqNnAjMeTPbLTWQFXSqxy0
LiBxv/gmCn990O04ZpnLB8ZM9JKj/gR64Y9XBQjaZTW2MEiSs4dKcSB46h2KwjYkx938glsjYJ51
mEGTnwEGvLcbdBPuFT1EmCQokqAwMXmqA6Wu+GCAmdOeHeRCXICHYgACe875Z+S4EfKBUhCd5iSb
Tm+ZphlTTRpgdnJm1GFA1Q+qH5RhrCD3elSeOdPK9gQbe9TeqeQxWvIK9tBGsQML2hDvMhOQK7eD
PjzYGkH59VR8LwLITrgRePLRSA29zv10lJNvA4jzKyerXd7jgjULIEGRwDgIhSD4QWqxhXpemhnM
1W+PC7n3lV0WdO4MOZ6gdRK3eDq/uVjh0Ad7lGOv1DSpxEEEFuu75ANLWO8GzUX++dDfRQek+0HQ
rvzWd4DTGdAT/j7/xkRxDjHjfQ1KKNIngKooAPy0Ewzr2YgScnvjfU0S7xPhFuH6WtbVCTtoLMW1
KaJsS0UhWib1Rt0ifEVLowf+veUSeoTo3g2AbgnaH9O+BK5YPfKfM4wD9cEwmYDNgQISaO06AT4C
ac1bkHk4WlNzyBrIZqVcPAJy8FeBywTnhy61FYZRxFmHsdXGzxlPM1Owlw5S3Cnvkc1w7KBKQE1P
hmsAtz21WPpaDGkrwFADgPNcaq4E4TzokXH2BMOxwwzysHiVAXBBPzXQKl4r2YApS6KrDn0NUw0x
6gMaaQudZ4q5L2QJAyJlPBn31cflWc2u1GodPVvmRbvvnPxO83Nf8JQL4WF18OC0oUGOtsX78yeP
9cbFEN/NUv4nE+QoqlfMpBqMJwNAcsNOfbL5Y0C40A+Ae4XLrsOe1neb1A2m5HVsAkuAFxyksiWw
PeShs5Q5cH+im8aVxxkia+Nvh0iduLmVoBkgko2PZ7zkpv6skIf85EPxBgKcDgG6pkdujMzeo++j
pM6bMNVaGYN+31aMfb7c5loFzCx4WKMXHR1xs3Q9L+UO9HfmfNcAIzcsl/NcAZ/E49hmHcrN8N8y
rptzL2sp2mhqrLAh6k6DfphcWSDjg/Cy+sLx31qiIrxxahoVHFgIS6Te1cwpD8YFe6gv0d5iALv7
39b17RLbDAyp1kGHcMqfqzpXT4q77gAGBiOk06Ng7OjH6Gtbl9DZAuiiWaJKvQ+Esp8LhXhvI4VS
46K6gnlrFOrLjJ7qduUdTuZB2VgjO3szwtzIoion8evsZygwlN8mE7yMVfAyO6Kf/ygvp/sVfE8X
vHol88Sg9QUsJyTUpDscLT1bEQTCbpHWft5BurmYOKvH3JUKuBxMRcWNQadY8iZstNqACYhhPHcT
mIu7Pg8WRYV8x8p7b7HyzQZquf9Yo1xAJQhS3BfYmaOv+IBWhy167e+AhraNAM+8zGmm6/52UHdT
4/2Lgo3MuBdRvgZvI9iMQGZEHQywM1cQBEUikZT1DX8IVhT2eqRYFE994oWUzOBNRgQLmjjQUutv
k7HZNUJWohXZgjWoTe/7q+l37KIQhTb1QD2CS1a/5ZxDRi7L2NqjJleGdGSvQVkBXTWWVh5MJCZG
JOc642JSiRpeNabTj1qcu9yd4hVqMVmf1T/VyKoAwA7T+eH897ACOagjoNcT+DawoZPF2AzfFJcE
JNg4okl5FKFYahqIJtHdI0dQVIQWpfYo66173iZzzrdGKb/QWMqqpDNub0KeSpj9R8Cl8VQhzwbM
OfdyYbzGwJ36PkjKM4x5o1jhjGdD581ufw9ykMZvAnKpqf7SHuog5N2iZBXp2G5rkVx3m2lF7Qnk
0R0ubTBMKDlGqfmCaUOx4a58Mh7A7jS5AIVfjJcQAvM7DoqK9ej9MF4qTAGz4CI2RNF+9Mt9+JpO
QeaRRxGeJPlePQHX9ZVK2AeTVJSydEmarcT59tVVoaOhRX1coHTK2TgsF7+dVurwpEbXylBjQcIJ
2lTVLXpBQHBCirmg2Fv88VE4zEF7MfyMH5Q9xzQrQNmapgIULUd/uxBiz45+u0+f0ZULmrzyav0J
hhB79BRPlG75wZ/EPp9IfBFRHeBPKbNtbowmeLTI1gXmaHY7pwf9AcgQHow3Ul1xF71MT7XhIPG8
V4/cty17xv+xT8dD1pKtc0QCbbjH04K25SqQH4td7sa+gWs1BmVC+BAfIfrJ5fZlz/i7aeoeCBVL
CqUEpusFfReScOpkyMcWif+llX23Q7nASc6WXpdhh7xlc7AlAiMfQHXclTztdwFheNAhDoDsfQFs
hFoGMMiSCtK+T7AcAQJ6UksKWLp2lHQQsIGxpNAezo+OFZxsjNAP9Tou0bNkog44ypJrjdcdpOvO
W2AuE8D1hL8L5LT0E33O5nHoSGYdV9sxggp02jmdJnHuDJ4V6hzEdaMk2oKTb1qF3wh3SyuivU7h
WGHViQ3g6VBnAlra+MSAoBepPGoDniExHheu6A0X0pOE9r0nNLEJP2YHpWIbmuBBiVZLe4nsAlJC
+/PzyYr1kLNXwLoNbulPSXUIlAq6smI+h7gF/Yz4ajbSndUol2uvBOdNMSd1Y4q6F4tQhOIZOdxJ
/ZgDl5NFu9FaOHPKDCe3AyJfsbkLUZiUjQEoHBv9rcDCFI5Q2RB2QeenS05ZaMfHBn2ToNxxEl/7
dX6IzCf71jp1F6pdrYWpgTF2HrTPDuPVvItJ5T++nfYoE/hZ53AsMl32Zlapq3CQFchlaNhDnQcq
Ji/aiRE6oewmkDt0/bgdcsGtNz4qqzP1AD8dM58HS+FtIeqaFEex1PIEM143070s9v6krnslTiER
+Ff3yf8rjsaqTYL/8H27UgczWaNsnXR4MeI9ETHW06Uc30lHkoeUEG94JfRytR//q6DMWzV2a1il
slqFDNnOiWyregIxYdugOa+EvAv4L3i+h7eHaIK7tUczx2j+dQnPv6zejt0MCUjJQ9eavkt83tXA
vHXRtKJqyBBo6Dr5eGTGClk2XP0xhGcrpy81R9SgNWyaDoSb3bj8wdmxPHPUDTjMHbgMNIyPxDbo
hT0YaMsTIQDnElBM6mXCMRmvQYi11nY4282X4tXNcKn3gNVqkYB2fbwHzPppQf5jGOsbAYxGVWhB
YgQ9+UWynroQNalpBNWCrIoHCD9cS+BYthKJo0JDvN6n2H3zNZRXLC2raZcJs9GCdCvuJmdsRg4d
Jdvxvq8v5RLHVBqrdcLeXfJkV6zWCkn3DhDS2ei982vLGgx8OODUROVKoZHiRbtE3ZCj+BUb6Med
OtAYtpwAiuVtQEmPfimJKG68QQc3/j2RJNQiBgwGIklHOZ2vUkO/NyvPbEde/E82Ir00QPsgNwD6
08+I/2yVzEUW4VpJcpL0GLSjn+AgFtfyDrV7NHOenz2WK9/ao7aCVUFXIiVbAS/jZjX9frQwkVex
bqKFCmLRqVuBn+y8TeZ0oqMBwb4IqAvN4ayodbK2JQlBQpC5JYC2LKA87911/nbeEHNrbAxRp74F
k/w8jDBUhpE/rt8glcaZPubVj6TKP2OhDjbU4WerTODH8n0FhkW0VT8O6JxF6pHUb5A0bx8j9JLW
SJ39i0o9028D+GAZYKdXobdG3cTq3M7NWyhFcDN4Di/QUvfBbOloB9BaOSa4wPfn55RZm9uapK7e
vpohKU3SrPk+vzYfxQcwKCW6c42sRtA76lG4hrK2m6Gw7kE62AEdZMebdJZz2X4CdSNXSToMsvR2
SKCceINMqJ+XduiSoqjsYrL7gK+ayM05UFcWpLL6QiFeADx0TnhAAht0jIBVThDwdSrg4y1ucy0L
/owQ4N2NkqO08TxdHjZLWMKmrNf2YgFOabWTExXXFhoQ+hXi1C3IKa2sh04GB1jAmmTFBM0vAIhI
/CrUOo89MmQqwfRUjSnPR2ijj0jzlBCEBk6/GmteUEmiGdrzQc1C0fEoEc1PtHOiMKoZdOregLJH
UnAFIbhHSq4d7zJm+R8dwoTwsBb0oej062gIORRZ0S2SnwzJLQHK8HKgbEBf+wqcnfmCvUu6fv5F
CxtrTreWKYdUTWIPFm/cVfJFflr91RV/l1eRl1yotvii40EWZH7GK/iwvODWKOWiCmQ4xpLAo/qi
djILHCjT9XmfwIquthaoS6RXtbzURizdCIIaFK1G0XJ68SaCFoMwL5z7nrV66F5G8zOoEFWRhmSh
PTYMOx3G2tq4ifTZkRrZz0HCDuKPiHNTsaYO7H0QLoWmJ2rYlKMpVCkTwU4CnmNISOb5qwhiuPNT
x/TgBjTpQfcvoyGVrvNWmS6EXQ4Tmr0qTrKTjmCVs9fDkgBLQxr2v5Qr3lqkfEozgQQ2imBxATts
YKo2QKbI8KWPBL2jljZUmHecQbLO9tYkdU3VvaEVWQaTczyewMZuV50UDErk6eptsWqPtabszRBU
Il/opkYxaTO9lBcTikUQJzLY3i331Y5EVeD4q5D6t6Wn6iZ2CYAITLMnc2dW+39xa7CO/PYDqC2k
xuGazAU+oPO6R9lRvem3dTnaxR4ITTsHrDXyNc5xZJskslBgB9Cghfrx0himeAhbMttQoYIGw6EY
JFtSOW8I5jFU3o1QZ74dxn7sUhjRw+tkvQes2Va7vQwawvN7hzcY8v+bGzCPLX0YyBFMAZmFobnV
DiOYK89bYXkwXLT/TBl1JqCCKGsdaV5oosaBDvKNKutgflzcOX1NmuC8MWYksbVGHYdZBL5J195a
JdRDeICgVuaSJDtJFfW3DSg3bd4R5E0jdQ5MNV1mibSHKMuTUh+UCtk37sXKdJdoyJARSEvQOqAi
pDI1Uk0mG+9P1esNtfLTujQQIiEx9n35Kfz6ykxuLFIXarkutan/OV3gZZZ/oBrujLYK7ie7O+E1
c8PPyjDzQSiC/zNK6niJ4A8Q4z+jXJ9ndEZ56wnU5esRtVRCttKCt+lH6nELFeR36QBpa5c6cTFK
BYpI7Gr25LW/hofYxzXrlZfDNWgadyrnBc9bTOrgxZ2ZiQuZ2rUwfFBSu0XMwYcwc9EESIUeOuSB
gBD7eLaHplTEKIaJ3h288IC5DA/iRXHT3fTX0UG7nJ3ZA3WUCZreo7yz9rwsIvMts/0AaowTGOS0
TMCpEHarj1x4oBxBQlbdGHhCPQlOjoeU4qin7io9Fi64pPVLnq6azFxV3FEigIbQVaMBppU0CclA
PmFyhKvFcASUY04AmpbYUPo+2YvP4ov0ffhtPP0BfUoeGNHSGx4BADsO2XwH5QGtvoSOHVmL0Z9d
YM3c5iJ2Qa7vNfvyMD1xq43EF3zazRt7lA9skGFIixnjVoN6rzrKztwTmLt44mOVmb5vY4ryfUNh
iFVBWiVjy6rdVk/vEmXobCWLvPPuiHlkNoaouz6H6mz9tp161KBKvNjSKORcVJyx0NWuXMj/WqZw
eFC1+xYqvKK+Pz8MZkkW7T9/70m66TOzxEqO3yJEdAHF3/JrlKET708LoYwS3rV8ZQTkaBToCR+/
0k6NvrN385RT1+Myy2cCIEkek8vVTY7KrgiyzAazlpOdSt1WnPYgH9ERdDtzQif21byxTTn3tF7N
2kLAaMf78Ka9J6w7mfMCMUewWANGz+cV4S0o5QPbMoLgIYmjVn0vlRfj/DBIP8+vJ2db0q2hVhiu
0kqeGJ1QTWtQmOBXA1FXFfFYZ3hjoXxIskpiKxOGhFm8NE0ImStgyrw5Pxj2CkGiBwQ+aK361FbV
zWE/IOWGwPP74I0nsKJgjcgDpoldbAzA0bkvJuYEvpukW6uiGaDjitBLiIcasmmnHNGa6apXxT2Y
bW+huuB/zSRQr7gVReRC6I6qSo+nEplL4o4VH9D/QLmV1L9Q/8g0gQRHsCGgwZlb5gJurFKbUezk
v967EJ67UUCAuBIyJr9wGjf+kdxX94Bv8jHwzOndWCVftQnxW6lvNK3F9KLMf5up2VWn8VpyeCao
nSn0WRkZZGeuoGVcu8uieOBMHfOJuxkEdZ/FYw4qKXKfZY/moQv6p84Fa8ap8Ll4Pt4iUdcZSJzR
H0LSVxB/AmLlVQSp8i1Yz95SWAOgO5CndOTd1+LPzQip2w3A7FlG7ook6NTX/prYI5jFUbdTu3b4
MMnz40Tz7cdtoS+1ugC2iH5Cbch8kNMeQRbrovSSuJy1Y+4OC13dMrR0IWZHvVusSYyMgTyO1EDO
bZDi5G56RxgVVB/lT1D42/wKNtuPbYxSt1yrxUVkkWUUAxMCvuB2QQ97+5Q4KxqaJhR9L8yvRPQb
i9TdJlZtX3QyWcCpC4zql2n0zn+cSTLTm6PcpKWmVP2fvVnvM7yloQDgpGhcQMHAuClNVz7Ju2HH
McsMojcjozyIrGnzqpGRkfxOUtgD0sflYkukUcKJDyGEfr42Uk21TLwE0R9KnQbCuyYNBkz2AOqB
ps9RQGSPUh2Acs7625Sc+IZ3KZCD/Slktv4xqVAHIlxrCIGQHdO1Snu1msVxSuddXUM6DHoenSmV
vthNnDIA+7m7sUodjtQYxaruiNVXUOiitxBcznYFnnK383O8ikCbigKQi0oP9zoiR+DcgKkjEun1
uirkXJJlRbOCo6cBefISjgcrda1fnG1EboFz9qgDYvUzOnzJUEcIq9ogi80eRxcU1AgwdFD5u8nq
l7dglH5QOGEn2wG9ryx1bOQ8AyX220MYrN2DGoGmnEPwxnSmm1WkTkhk6Jn2toqj+dDIkEIASfjC
yWvxbFCXrNaGkm6Qw4+suZMb3yaIr6UAVJxfJd5cURdtnWdzmpFFskITUgGLnfYv5y3wxkFdsKhM
l6lAnj8QiIFIw3cTylgxr5mDt9co/yGm0CpYSTZHUdudUlV+GA3uANk6obk9PxzWhKHWhewm/gDD
QC19PhnSNJKAGYUTp5JOFWql5y0w4e7wgSiUgMvO+tS/HpZrp5dkMMshupW9BESQ6l16SZA10DH3
/5s1uttvWpWkksiTaerW/nmCWkWVzN+6IrmRtckB9RzkggBfALZFkLXbxJSgVGamPNyJQlaI9hab
QRuUYxyjTonCt88AObhf3i+XDXoZqlcSr0NZZT9A3AQVFt0tHtcC/H4SqIxAjH6HHn4NrQ8gzIIv
Q2StWiBW2mktKOwBFmzASo52CSfeIet04GW8mHvhfaEMyqOmelsXKfnmYhycMDnIS+5xVodngnKi
Ua3lWUlS6aQVQXITT4KcEwZG+pXlY3irA1P6dN4mOfLnVoJ80ibqCOtVyssJJkNAdYGRm57CCIyk
IeQE1UKBkIXIK0Iyo7ft4lOHSsn/XvzeL35UlyrWN/bFb6hGOh0aEPiPJGaCDj3CpgieFJIypSyq
erTGUKElMEQJuUplN++MC7QMYQ/h9g009/ycMhtQt/Yobw7OjTCSCtgbFmchze/9rvqONpbeHp6t
wDRt7cea46XBf+GwdtDWMuXh5WUQmp4guvQsuSo1UBgIvFIFzwTl4vPeKON0wjmAcvZ+ku/E2eJ5
KZaD346CcvBhGxpjqhIvBb0Le36ObtcRYSLJVYjXHSyrzvyDcFXxOtc5hukUIXoSxTBaYLhrIYKY
dKoNCL4DnOGNKt6d3yQsugJjM0g6U9jFalhoM2yZF9pzCpTTLahfvPIUn0Z3dg3Q7R9jv95JN9Bn
PsQtcukrNDxPOXra+fyt5ATQbgB0MIRqR8ZNRCMBu36AlkyMh0b32j12l9A6uYqvkKkB3OKlu68P
xVV3zDiuh3n1bY1Svgf8x0uyIFlqT6IKbLDYoRncOqFPPAXrf/xkxfpVLrTgzmsBT9SU7HsrJPdK
P+/PrwTbPWwGT7kHRZ7aoiI7uniEhqdfBbhy3GwvORqgLHx6BN5cU96hrQrN1FNM7Yj6bxiG/lC1
A5SdY44bYrl2gHQgowh2BPALUZesYSVhY+XwQsv8DTplwdh6QyW4Ip6uoAd2zk8ic1BojYD0JbpD
1bfdvrlHljGBpOGb46kvC+0SOmRF8XzeBLPmZQGoihIp4iQcHuquAvP4lIVYJ/JuhFRch8w64gIR
fwHVOrB7xQn7wwmPsZdmXn3Be0QyPd/GPrVf11GYM6uCcxXHhxZ9ClP47fwIWWyoGNr7CKmdKPTl
KGcpLLRudFuDqLuzLR+yyoBaFPtRQyiNsh6UhXEeEleDlhFnFdlH0hCBogXIS0VC5+MUi3kajlBr
J56X0MljYmeAA3tbOaTHNLN5MRVz12zMUXfJrBB6UBNbtIhuxOyxGiaUln5yJpVsi0++jQg0AOwp
g2aLmtQ6FKooIei43hWdt2gjA8PPjMo62lh/54HFqc0ya0DAHf5jkDrgeZ3GRra+rWLvZp3d/6q+
dw9t6AI5o6JUV+27a9GWf1oKkBk7ftKdPavv9qlF7HULWokdBiyhMUnTg2F+tiKe82bOKuQuUHlF
fvGTnu4YlXAtUCHETpm88T52ohsQjjrCTb5DW0dg3J9fReaYwBsJQjgddGI01muFxprWgCgN3FOC
bSg7Ib9bO971LzNd5sYKtXJDCHBVJWNQ6oXyEt+3+/mZQA3lg/hqXKkH7Wr1U/A1QanthznY5aOp
OCABb/YrWLdqLsEN099svoZaxzAu+rUyMOZwtkDXVBN9pHoIzk8szwh1BNUhSwYV3NzIPHyD11bi
X+d/n7dwVCyHouAIKDmmNOkTV9XveiQXJ4i4fsWKaphg/AanFo3bCsfVVFsRVuqxbiFbJZmdbpfT
myRjZuk87k9mZg8UCBAN0sB0hHzlRz+pp7K25iRkSME1Fd2qIAxEcO9Lju4TskDIQ3JZlpmx6cYk
9f4cdKMsMS74yuaxhevIhecWmo0NxD7PzyXzgbYdHHXP6vIspmBbAt3KFZDxbnVIUbTD8Fz0oIIR
28kd3sFjjM2EC9E1XYXshkw3MquzOYo1YXXoFeW2rzLAtEEVDcE8U1x5EGaG4yLwZRRA0byBvmlq
dL0lRIIwYHR/X3EtuilA6zC4aLsD7v4rYS50fMBThfzOWyvsx70CAgUNgREGp1/oYKLXjuEeWmBw
lSA0mNCNzlk95lyqMtEgB/WWTpM2iHM/1dkMc38jySQ0aIWPltd7kiPb8lNoovDkyB2fp4fhPqFA
/G6amtpBrOe6TfGKUCAbH+gHKLz9FES7CiAxrdnoxLkXT9lLfhB7m1vaI9ufuuU/2CZ+bhOAZm1Z
18WCYRMyMAgnERi8iqgJQsclNE24kRLDb36wR/zexl7XAZQLGnECKase+/vM6yBoCUCws7yACHu5
xxhDZzCc86vLioE/mKVuKNBK1lZLIkThKB/We+WYHIxL7ef6U71+YxpwosEuvg1XiRt67Qt3lhml
WhRtQP8CsgFRA9ftx1FH4DQslxqzvBqT0yhXeQHRkwJyiWhFjNJjNDbQD8d54vEhMWf73S5dv1G6
KNZSsqkt6Ny29WsrP3EmlnjsT/tnY4Hy6E0tKHU4YmLTk7XTA9mJHeXJulwDwNcBacMqgyGb4Gdw
aHfWqY1cgRc3Mq7K7eQqlIefhU4dYsIorQbqa6rY1RrM2k7Prs3J1l3lAC1T+bjUkg1R0t354bPe
wCYwdCJei6CCU+luqEzU+6aSsHRokbkFbukbqVFDFN0VZUAyY48X+TO91MYeHXa0sjGNxF6Y/M4U
DYD6b2J5TWSCzw+MuXEMEe0BIJmCaBW1YQvQAGjtCG+vWqO9oKrSy7wLhfzEp53zbuJTTh0MFLpM
+tjUIDzIYPC8ax5CVwWiNbTB4xKUl0SLS9mXD/mBdyCZ07ixTe/aHOs2rfC4JWQsS6i5r3LopwA8
lg3H87B3yMYUtTvrdhyqmTB5R6/KlRlA38RBCwB6gQFoQy/3oePViTlLR8d0emzUBbIbAJV26MkX
NCTl7s5vDt7skS/Y+PBZ1wZwR2Dl6nmCgHLq6PCeCrLeIU+mgTcW6raYhLjWrB6WjLkMulX5kWkQ
KT4/GvbdsFkh6m6wTCxPT4jARn96jKHNdp26sSveQbxzZz4lv6RX64JEpwBBfWsD3onmbhDquWJp
epuMIcZI+HcIDBYg2CfCIoe8np9Dzfb8cJlTCp8FZtm3agIVbGTFDKER0u6bDIk7KYiodM72YEX5
qBm8m6D2R7mEo2bMcMjyjR70+/xF2vVHiCo7xfV4KYNImo9p5I2K2iiNLFizkMKkIkMKR57B9tft
z08cca2f/NVmVNQ26SJF7wdgbe1xLcunqSv1kymFkRMXBrjqizp+UptK9sREb7gcTcRJnLNN7ZFs
gRZkX2B4aJwHJzDoBLz+WHuE20twuXRqPGvUJaOLY50gTibWQFd5Qp3pLj8C7bjHHd5zk1msd9OH
7ULdNUMZmek0vg1O8sf9uh9LO/LIy0Jypl8rmHZ5LpJ59eD1CUVSDUkR+hm6QKfQVEhDsRyt3pA9
lkpkT/pTCY7ulsC0h5/jrHLcDDNK2dgkk75xmpM2FUWr4JiPxs9cfZi025gHnOGZoI72KoCuwCyw
br3x05wuxvWi5lX2WTU6LNb71FFnG2xBYCSQYUObJmTfM3W2s3CATnHU3IWdeDmngq8WYrCIpqOu
1S7W9J0CiGBc6bftpL1MVnKJRAQHzcK8kTZfRR1/Pe7nGDrFWFDL8BqtdQDlAw0MGJxTXg7jLf//
+Sy+zwDlB9p87ZeW6Iusd0Jx1aR7XQoUX4GCKN7fe2vxoPctD6Dp9Ujj60t2DzWCf9HZy/Z4759B
uYS4MYwyGvAZZXw5qsYORSFOYM2cVEu0kKiBNu8ngsxImUHNTUS+wkotdmZmRcHYCO1F1jfDoRpE
kYP74tmj3I4pRVMXRWQRy5dGmMFR8quGJnw2/P6CI9+Mi/I3UtqY2ljiUSSuS1A0/ZMsjbOnVuCg
UJCNVSBgnSTAR5y3KjFfShbYvEjPrfqp2zwsUcKYSFryD7Qs8bLf6i/CdyPu1q+QyJMkM3i3UFsC
ezo1xkwPte7Pe1ey/5CJKxfSbY/udsQUF/ItZ2zEs9BnYmOOhquHhtzr+oopJcmhcR/Fe6KrQEjT
RZHQFEBa2PuPJqkQHgK+Vq2RF7180bvtnohnCoC2CBcSmBES/38THX9jRgJqB5yzkgp1ULiRj+67
kecS+XWMUM8PldJ+S9YXqKR+aR43VqgjUGpqohtEpROoJgH8GhgVXpNmD4Tu4ja/+KSa5LM/LZxq
kaZ2yFh+am0v5nESKomcuVa/BfdTIEb6Dvyt+1QbPKOtmi/cgtLGHnV9dK2ghQOhgNdl7ffQVr/N
Jnwt04LjSmSWL0FPKNgWwEELpRZq/3d6BvWm9e2wjW57n7XOWDxIqiP/Loio6y0kHJx8lxQAs8y/
VbyTblLLgcCsZiuPmd8DwMA5/ix3vfkgOhMzyys418mtkSSg8CmkNrOBnUz986eCPWwTeiN4s2P4
1C7NAFtpNVIjR10bhc5TIf1aSedNzQnxWdtGhsIQuMXBUApjH09D22EhZ5KxlFBSzcXKnUFTkDaT
Hw2Su7S8VAFj8oDyA78bTKJA+PaE2sROwlCVS0k8duv2J5JiSt0ZHKGE/0V2ZyQQXV7ETQZAnYsP
Ful92q+52ZJcflfW14MxPI+JeNloxf359eKZoeaxswp91AkvkZZ9r+L7WTPtGPSf542wXpgfBkN2
zWb6pgUCAzHhVWmBkImqI55kfuzmT1rrQ+NHcdKD/r/j/j9YpPZhNMjLbJJx5fU3VaztiFu54m0J
ylOq8jhEnYYtURESE+lnNHPrOYxNjkEYiH/gK3CYqHC6r7R+7ntMW+8SLHji/R9pX7ZcN45s+ysV
9c4+nMDhxqmOuJz2pFmyZPuFIcsyOIIDOID8+rugqtPeohlinbod0Q+qbSk3gERmIoe1zC93TgZm
+g4N99lJUgwaXv4t2W0c10qg8E7uQve6WDY1S90jCqDjWFTurIcZMENRh66arRmb9X38uciFBmbJ
VDk5g7DZMDynfojVLejzVQm6A+Qb+E9874UpdmtrtOIaulD1tuckNECt0d/YMn3tuv6UsWxAs8qB
okf7Lw3XAOhLqW+HaIHCA5mCsiXYkLcS77j6mbxF8NFVqqYXMt5pg/wq+6Ltk3vXnz6zKxCe3bo3
m52RW+uTn5/d4Biph6qlWJ9ELAbC1/Ub2dK9HlVR9rr1Ot44sKXexwrGlQxF6l8MJ6V8zuytKGDd
Ip3tn/wKZ+spJqNSS7keIO8/SgQaOU2ZPiiXfw+AZmtFCyXvG5c2poXjKugU8BR9yD3f8Lyrltwg
gK5ChQdNcYsTmmlpNkqDFSkGO5RMHBolv5gSc0PMWqsTunF+ylkYpcEqLU3PIUeyQ0lXWKb3WSSr
lHM4xZH64B5hosBk5l5smQppUn/xiWeiF4emdiMKIBJzCWw4g4FA2ATD+kjssdhTB/hcx0mdDddX
SmJ9MTKmb8yTrD2gADkHzkpMQGFeehnckMRs3SzDe1Q9yoWzazkN2Fwkp2m/iRWwqjESGhyNM0C5
W0I+5cVo1TkwnlGmHN62GXiz5Vc5bSXpITOg6FxvGZVVDUJpUHYegtxjWQ8h9Zy1Yy9tSsKDmhxr
0EG7oGL62HRtSVlYrnEEVVwuGWU1znxL+VHMX5N52HJhK3EoGmJ/rmVxG9LYaIjVAHw0/mQD87nF
SCMQn1LAW+Q3yZWsp+dBer+1g2vYdRALQg8HT2zEpYt7DojeRi8lDV43ZYBjKXXbs+r4CmTPga4Y
dtAbhHqinC+Lzr1gRhx8vLfrl/NM/iLQyjO94xPG0VHSoiLIrah4qBGmHoBmgqKPcRXfa/ZpRiEf
tD/F5dYTdVVnz6Qvgi6tsmNTI8gwKinz0Jrk6ynZ0J71O+igzREo2mBC/qW4pJhN0nDcizQBaIgb
0SOAn8cXySOCN/dGFLnWVgmOT1sFFDD6qNEK8t5NsKbtmynHjZ+OeerbkTR0/WeJFy4ut/v/1nKb
78Qtjk9rGrAtSErY7FBdGYPfHGWfgIKuZpMDlISihs3GkJ+2EFlWD+5smYuDcyoDLUqSFpZP85Wi
Ycze2WrfWb32ZyIW4bIzm1xLWmRLEgE8AbNO6N6abR5MfNxKdG2tZhHv2Vk9VHqG1YgaD93xkvTT
hhZuLGaZbQIlspIMeNJ4+vRlTh+Qdc7LLWCJLd0jC0NZ5bPbl1L3zEsVGOfoi7l86X5MgDjd7orZ
WtDCXJIEWAGDzGUxVT0R/ZlaQAMRZCN2WGvTPNfvZQuXPQzjUErOujaYQvT0HssyyB40EhoX2t4J
sh+yy7Y59NdzSI5c99xLJEZCMKKFDNFZsFX5XAMievd9pCadRYF9XqkUDFbygVXBIOYXbX9EOiEq
/cEXrWdjxH/A9+l8tFDDpkYdqHA/UwBubLNqrSktAJBBGgFWRMNYZhhaFb3HlSGvPiiBqrEKuKNv
PFK2RCxWO3a6YuZymoqUDGXKT4lr/BMJuknQvabBZi4D9yIFcB1xcL5OFwez+iyyzTfx2tsU1t8F
lRSQMJH9eX9kiuWWjSkvt3v/58xHu5dk9Bk4q4qN1ayaY3kUtgN6LuCSLKx/DaDKCm3pUj30H9at
s8NDYf+a+urL+OJca2EeWdTbcqLSOi2D3HOhCx8wJsS0pwZCswPdS4goCclQHLdi6VVlOFvbYh9d
1+C8GyHGnMcwd3Q0auQb+7dqVM7C9cX2Uaq7NXrioG+qcUcz+lnT8quGKi8bQY+xsmPnL5LFjikG
l0zVkCPJCixMFFu+cxiQXzUjFlbXerWNC7K2e+ciF7uX2W6XKaWspUbks5r49ufmykJS0DlgCrjw
Mysyt4VurXPhQuu20TI2QShqHJNHQHYlM5DKVzkPUUXbReq1vpR3T72FI6VjMqqtIh8EGMAwIjTW
7edT+2RcDezIP0ukYoY7AM7qXXkakAn9R4mbnwq0TFlX6AvjvYymG2bezKzY53wL2nvdy57JWHhZ
I7X6OZbpJ9kQPqBJKsQIM5Cv8i/Zsd8bG4HDWmfK+ZYuWwVNlZNqeMuEWvtRP5gwKUUQB2UW2KD+
o0F1oWG4dRtcaUNhl89JodGYKD22Mq/5ZefYh851tlAKVmPzc9O1UNCJxFbcVrApQGa/NUOx1w+y
l649bjfVr+rmuayFbqIx+y+ce1nMBFiB/dCjf5j7Ochgsvv8ssvBWQ0vHjpz1NSghNl6661Zt7Mv
sFROTC0Mhi07w4YczDftHCSpBWDYrcbhtZzHuZiFfgoxJ6KXexrr2ctEaFhrAN9MywNr3MYb6jLK
9Hzj2bOmLOcyF9FgbmUc2T4sDW3/A1A2xy4HSrc1zlvDh2sTV4h2/uNhl2qJsQiRjDNWN0SqDw4/
Fc0943H+rEUMdAIj+BGeKFD38psB01i7LQydrXXKz8/CP4YexbicIJ0MTVDOjV/GGxHvugQUqVQD
HM3GEmVpGJ0kUwgCIhBSYv4Ddf25Dj92f9K7/Rov/BSxOCz045rJbGMRCrlru8wXeQOY2yRIii1A
sdWkKUDx/7Ma6aDO9kvXMpABSEaX1EbBuwxRwlG97KkO62ct1NHdnKsb9nJrcYsTcloFI48yC+bm
GvXozDTPMSjwutvqaGTz68dbubnARcTCSsVBdPmmjtlNHdGw9BPsqA8gxHDaT6Vnb3S4rIeY6MXQ
QbWGSd8l4Jc+6ykuNCQa10PgHPtdAtidEryOVebJZgm8fHacg1FiY6WrG3smd2FWNKNUTE2RzQsY
91D29UEBAFj5Gl9INIfhagJ4sbpJJ7lqywjAUkxdBQWssTjNccitYZQNjLZRtl7RdC99VyAT17Bv
hE6ql+TkGpXd/T9ZK+gcVBTR9F8pzHtW6jzXVBnGA9oIRtonJ0u5kxn/2QdI8+3UhHioxJm/FWSv
dRa6xpnohUesiMJnpMuR9QDzAjhRU/TCsMi+Um/Ul0wECKCO22AIm1IXvrHiie3W44S4Tb9QZ996
1PayMyWZw8Hx9ZcpkPykW0WbdVv+c63mEqpr5MUwGGgwkNtsuDur8XXtrXoIqpCLmO6KPRPeUAbj
RXMzf9qmXlw1thb6ATA4L7/H4vZavetg5TAWnUIjR78baLVxbd6KKL8YWwu8wqYKaCFrmX3kOah7
YgOkM3JGq7/ClclRYQ5KiqKDp+ZBZfku7IWANdSo371iusaqgpoe9NM/cl4gaoDNAJz0Ly2kjamk
lCX4Kugb8/N8iuyS3358c1afomciFq5lAvoKieXkormrrjj6m4wdwD83x2VXY3DjTM7Cr4jW6c1C
4ILKB1wRGE+Yx8qxjfwAmDc8qjY85moQfi5vYYdiJopUI7gf8hQrkJ22nvkow3Dja3Y1Xgx3af83
AsZVk3u2yoV6ikIx1GKALSiU+J7aQO1BSvQu7zESOmlkKxjfkiY/P/PVoKEenG6AehQqaJhSTTzG
I6avMxVoNvnw+WNFWbc4oAsxwWpn43IsLE6dGwx5klnuqBY1s8dTsD6IfYfiFYYXu1tDYMx604nJ
V/Yvt/Gn1LdqzNkaORMJElqQiuz8Hb+LG6/yK9+4jG9ssNi2V6CfsgBM+DcyQ9I9fiR54T5rp4YJ
cmDrskN3YAFQLILBM3ZmVF1v3fO3LNNHsha3UBMAYwSljIyRRTAcml3vi8gFeLvp52HvoA9fHJM9
wDRyWdWK7NDyZEagu9zyZuvm4D+HvExRmoQNRWbjixRYNMcwfX6wor8BuioX9NGCF9dTdBbKLgOO
tUO3ELAsfI0D9wHVkIO1Rx54a1lr/dQuyC7/R3nfzMWZGqWiHjmvIE/2NswXWYIMOAJO336qdhSz
qPauecD7I6n9WA+QUbrvEQFvskOuv57Pvsbixo4m7Tva4msUh+R7HQm8XjHaDLikv0HKtLXFi/xV
rGD8zEzfLHt5VeKm9lEPJGndU70CY+IfWwdp2JbnaQK72sSQKWK/ZcpWMxoQeMnZEXcCDB8GQa9t
PfZJrVbex4JW4/dzSYtwqxdZZjEXGoqG3AsbrTGAl3WCLhQ8kln77RTZmpU9F7iwe2rTmuksO6V0
VzmOMcqRQo/UcYoscwsVaEOUtQivzJlavOrhPuw8Paop6hLWK8tu7fyf9DqerWn5ZuWGSHRlwCbK
Is2INyUgetCaeu9gKNKS3gPTU1vB49biFjYOUykS5hUvA8W8m1Tb5ya6S8wvpNrqPlhzGeeLW4Qa
WW4YKNLLXYzjQ8Mw6IlRbzB18hQr02mwoZBrIalUe8wuYJQVL2dcjTPTks3mSEWGyEYOtxsBOb1x
9sl3R+wNd+pTdrm1k6uu+FzkwowwNZsQTuD4JGXKAN0/zBImAezEEmS5B0BWtGVBt1a5sCZlp7LJ
deS1UxuflWj+dbfecKs2RBb8XYugD3eplDprC9YoCGe4rBsCob2T5IcSi9vXA0zbfNt+TqwaZHAB
AhbLMVH+X1YrEVvwCQTrfx5eK3vhZUbR3ZnDrtttJqKlbXpvJW1iSJBD+CHko43FJqpxQ8Y5h2by
ULl2wDQBctJHaZznb9aXJshBvuqV3wn4y5Fo2TrBlZD4vfSF5bRLm1e1i9YqmUq9loRhjS+e8qNs
OEIV9pl82gav+/XSv5e5MJ623nBu1TJEtQDr1D0k80sNjEWNb4Iq/6qg7yQtn6aZ03TATcHquiC+
TUxQzjU7JzB22VXc+9IzoLa84fRWHjXvZS5CREePHa2UOxpfpsCHnUHkUXg9EgD/sHz8XtrCgDop
qadU9rg28UVS5buUjBvkZyvO9b2IhekEboYrUrmg8ahcN3dyTBh4rqH2Qwula90E6vj1yr+XJw/1
zHYmBeFNK+WZOwwsENfT0CQg40AQzKgvxlEiOsRXW2LXlNI1TUMDRbdju+riGjp56Zp8glL2hRMJ
1fR7VfNd84vIH//XvgHYBhLUVAPWHziWF74hV6u5x/giXr2Y/bpNr2Swwp6At5I86i8gAcXI3hbm
9uoZnstcOAfD5n1VyYuQVR4AToE0Jt8uQOBrx0CEQFWN3ODjZa7u59kqF/uZ0tYdDZkBwzRHYJSu
VykTRvZflXnrxbumL+drW5qwukf3ktSXwroT6p2CdO3ENvzQmiE5l7EwWSUgI6pSol9M/JuSNF7u
fvl4u9YX4eqObZp4Si87KPSma9ImQcFAZF8pcObNiYFye/exkPVV/BSyuFlVQhueNxDCe8Vr0tJj
3df/PwkL3VZT4ZRzCd22q4e0BcvfFqbk1hIWiqwrYz3r0luyieyTjB2mqdgweFtHsdBcIFCB/xfc
EZiVavZlVxycgQdtZ2yo1FvWe+H4LUCVw/ejmwVR4sJRoN0uNwodMaKsgaGM6M97AuKp6rYB4c7g
g0+bB92Tsbdei2vJ3Ul2hm8/In4MoR4nI6x3dtDUPlxbyLbGOFe2Gd8NGOcgalXBqrnYA2CMEwPN
Fbi9AM/PDfiueKujc8VAvBOxuLZiykRWq3j2wlL4ytwcqep6zmRhFG5jRnsle4vnNYhRwdQIdltz
OTSGBrcps2gloQ/j2+yG302X9lNhhMaTuK925kEWXNjX2h+GIP+CrNksB7v4xvtqRa3A+oeDho8h
Gqim37u1NJ1VDCfhalBMo3R5HRbVDyKK4OMLuLrWczGLba2bsuk7ydwtnwG6Ezh2wK8wzflKnqpL
wDEfygvJZjbeO8D06j3tOf087auNta6d7fmXWJjLIRWApZCvrRY4TLHbemPVRDTX9yLVNxa8FsEC
YBITxypwzBDNLUxOas5OPEjznx3yK5mal3cFuE9HTDijpSIBKn+9IXN1eWciF0ZoTqamMhQsT2A8
L5H1q30GyKfE2Bg8kGe1tBDAuwMonA7+Z+AkvleZmIuuj+VDZOxAgUWV6QSIdznB6hTAX9JDnqFu
mNl3H6uQVMSPpErbcB5/KY3aJrLAoGTxQ23Vl3E85KiSuWGiukdVDs98LHD1Zpwtc3GCHV5gAG+A
JTCyZxNw2Uq1E8OwIWRdT2yA+qHaiuBr+ZKsHa0g9gwpyr4HWj89jVfNbXYvC2TiR/Wd37PXrVaR
lTc5JpbOZC6i80LThsGUNq4Ks8MYpnuzjua967chvxgfchWU11t5AHk6v5zemciFzlQq2ocZCJ48
pXOjsrAu4sTZ8Fyr5yVBxx1V4jove5nyqSpiIfO0dX+cyM0I6sB8Q/O3RCxWYbptPldy44aR+WoG
AjzCI0tsVOHX9+rnQhaark6gy0wp7jEDa1KN50bZ+x+r9spghtSAnyIWuk24XqmxXAi5ltSf5bH5
BP6MQKLMzDvJn2RepC+17wZblLartuNM8MJGufUwWCYIhbwhvRD9qXe+AB0oKFGuTOynNi43Fiot
+q9q93OdC+82TiQdqSyQmkP34CTF7cgQJhtVHmhG/YUW9FsxlWGrOn3w8Q4vbbENhGjMZRsYtYd7
RYrovbXS5rJvCrOVJIHFNz1pAQI/OD8YENt9p6m2QNWWGvMmzURSD+AkQNRYvt1EA6xFS6BHQ9V7
5QKXrTvisdduuM9VKWgIR9ocU+e/mCp1rNoy0dE5JIxG9StR9tc0dfqNbq/lHZNrAQ+chjYTQtCX
sYg/K1S0Oz6mYKLPhst+LgPaXo3aHP7vz+dcysIEmk0ZOyqDlLhK9y7umdLpgaklAaP3H0taquBy
PQubAZBYPLg7SOK64mlpAYDkC2or+9hFpklYe6fead8/Frm1hfIgz1wl2tiaTnCIVGvuWXbr6fXn
fHz8WMiaNpzv4ELDXWMqraaGkCwtfYOgCphuDeqvXSJdA/QswijkWZcxFEq4RmckEEGTy65zj3Ye
e67DglErNnzHliT5+dmOZcpQpkYJSXFt7URuHzttpt7AyXOuiY3H6OrpnK1qYZPK2u4dJmUVJTmY
WfHVVchn9OBuaPjq+ZjYOV1HTyPM/fsllWVv1GhXzgBJYedhO2vpp4zM6u3HWoCGJfydcxP7pt82
+FEtALkiQbXQ79SpUmLqCfRAx4PG1yetPNYWKe7qWs2ezKptHtqMZj+UWVG+qjyNrytQlGU+MWNB
w2S02HfNHJPPrTv5RamEYs6rVzfnTAvackSZIAWajgfAt7z2WZtMQCYjPOleO5IBtpphN3uv4QZJ
MSBTgr0LLb5F4lIDEBI8UwuvNLV46D1aMaUHHfTUZoj5m1kvvmjVPJAoi+PxmTNn1j3BUl3xbc2d
7TvSdvN8PVdVXX6m+ZiRZ5q5KfpNmK20o19WKf9WuKpD/UkfUx44MSEhK0wMd821oKY/t/0kogkV
ucnjNcqRfjoJgcZOK5mu84Fnjy6nPdYE1izrNPcKzTy3zkwMDtYzuWq4hBsfFYd60yAw91Nben4Z
Z0gBCu7O7kGPrTHFiLNm95A193WQtoAu9UcdXUGHGXx2eShqwI5HqjWP4I+14WVDvaQdGC8QXbQn
XubVg00T+7UVbZ/5JS0txZsspUF1OTbgCXaisJPeT1lTiph6Ka2pgvxxRTWnuxtUHuf6hSv6Asal
yVoApB5ENXLAyiCVlLau1+aKSEp/ojYOFcRnsYWm+TzmyjXw5HIYXKUU2tU48R54NAaGva6BI99Y
npiFaPdurwA6rOZIdtzE2shFHUylyc2vsueqeMQDq4/pSfQ1JWAmdJKWYKdF1oow1tyi5V5s0Ho+
KO4cX7f9OKc7x+CpeVCV3EKSSaHa92HoNAMIdOlY7YGIm7Nbk5QOqs8MJfhAVondoLOLKa48qraA
6S+qWv9h86QIrYKY1U6t3RLkk1aVsEsbuUQkg1tHdzCvJuZxEp/zZihLPdQUt3UbgO6KZr5RVGdg
e0DW2PPtkJulQi+tTDj6d6finME/gANR67x87AszsHQNLFDHnlvDw6SDf+Iiqcf0O94+DXIwvUIU
v+Q1vzXseCyjua0K8zJRmGZdIj5pCuA428oUqZqAFU3NFyUG0I5dANCHpVP2XMQzyioJF25YAYbI
OjmK2zmhXU3KcBE7ygT+ONHbZmRbmVmHquLkAP4ArsXoOalR2PdNP6b5vnazhASGWXHb47NWZfeo
plQYwkc7UbM30tweIlPtzTzswKA17TuliXHWeTxw36pHA92XuWuPD2Y9T8N+VgRPvs/UGLvX2VTy
OUAvj8lyXyNl0e8q9PQbR8psNBGpnQkWtyHuCi2y7dFx/NbqU+Ehwhj6K0vM83TR2LlFvLJWZoDJ
1PWknHgxjvrDMJmc7ZM6nv3MJmW+H3k/AwrBEcyAKZhY6sF8NumVUrZ27TW1pjaHPI5F7teNUpS+
HscmXF8XqwowAKpk6h9Hd8REMyu6ZrrP25LMWtizzrX7gOet2oZ2aTmIAlz0hvq6nSIrVIV0qJRO
REpmOGj29d0qaYcHbWi1BFM1U0s5kLGdob/J0JxuB11cuLanaW1dRY3hKOrBgn6LUzENVLU8Htt1
S3Z2OyopUFqbqe7iw8cmf9VXOhpSRuDOQWl34b8SB/QW4CCGPgGNeLrQ7XpPsiIi3NgIY37pRn5z
LWeS5GPizCvbJZwHMpGIY45g8mune8m6Mu/RFXxUPzsvGgtxycfr7VLgqu88Eyx93pngSlMMHSYS
gnmObErUTZ8+3sN1AUBtIJjPB/OD/PxMgKh00QsXFl9NPw9otgNN0cbLZzXKcH5KkJ+fSXD0geeG
CQmD9c10ToS/svLl40WsK8JPEYugydDadmYORHAOKgeOmaz20S4vSnvj1b3M/LypAaiFAU+KBw5Q
Ut4vBX4UVDQ95MwlRltcTL9nmMMd8iBzNTzsrOjjZa3uHLDGgJSGqX6LLMUZepLkAlea5WrEmmqX
sCEYVX3jNfVejI3mb2CBWQRIc4CFQDptcY10ald1nPffRWJpVWgo0pZ0mVbEfjYn5Rh+vKhFqU2K
k5QmxEXgaYK/aAmAGCdKOpVM+0YEizX9s9AyASdVDE71VM+9nd3maGogd27cjcoh4ZUFpjj8J3Y7
GNY0BWiIH0i8a0XFldGr4R/czHv7iv/1Iv4Pfa1u/owZ+b//Gz+/VDUgQWnSLX7892X60la8+tH9
t/y1//yz97/07+v6ld137etrd/lcL//lu1/E3/9LfvDcPb/7AdWHtJtu+9d2unvlfdG9CcE3lf/y
73742+vbX3mY6tc/fn+pYMvlX6NpxX7/66PD9z9+lw+X/zr/8399dvVc4tei9pW9JL/dV32XvLbs
t2f2/bf/y7rn9qVLX367wI98+cden3n3x++2/S8g30uqGgM94CBQgqaOr/ITov4L9tnUgcnk2gaw
7WA5GbjFkz9+B6zHv0BvA+Rb5CVUzbAkASk6td4+M91/IbpFzhNvLlkBcszf/+drvzu/n+f5G+vL
myplHf/j97e0w8+nAQYqTAcsHrKqgJc80joLA9E2MbBDVY5BHP0Lgef9PNTUd5V5r0zc2peDO+4K
cCLvu74nJ7yJ41PVtiQw6ag8zXEIYJiwGnRx4/LsWwLX7SVUBYwIM5V9YmuPpt7mUZ80qJRYPMiE
fYyNOXs6O4u/FvVuEe+tj4NRKaS58YJCNgIwY/pyER3N0bvd0DqamPLVcef7bBDkNDYpgJOs4pEW
LcoJ7pWJ8dDIHLLpBlneExKUNWYdzNNY0mY/aH2ZBBlV1VBQI7se2sbdMd0t/bQ36K4z5v6hnHNU
wYkbToAP9Ac1I6GIcwBpteqG/zZ/WRGMjWmApBFNwZoKrsb39hRsbWUCgKIhKkzGjrGT2yG5pp09
h409GE82LQI9S09tB57corphWrsz6sqNhFnl4Fgs3V01MXfXqh1mmmc8UN7+m9GY4gZDyJcJL5N9
gnAebGzC2Btx/62bOYmMpDUAJY14bcwbeqmr3Ylkdn5DLH7Mum9TmbWPbqGRXa9hK0ZXuahV2oVp
R0tfyWi8B/xJHJFC6w4u9CBCKI8l6BZ6uWdgv/pM6H1UdmTDy5kGtuNMi4mK0pyOnLKpuTZSX8u8
cpsmDRvaVkTMrXfUie8MoGs8CURiDZjCM6e8mbL8Me/zOaxytwb4nsuCPBut/WS7eaCQr7Sn/Vdr
7J6NyTAOo3nDOhFfActXu2qB5ztTfu3007gfkA14RD8WAH/T/hpIpEeVQdcmjMkMVhvBoWAMzBou
lDbrfFCJ0x0f8V7sNGtI/AEtKYqKnJzBSOZ3AwYy0PeuG1Gf8q9pUTnBxxfjrTJ4vi+ga7Ns1ZFj
hA72ZTkr1imFmFXAWO/Bdx2NSt3f5YkAPprSopPxxzgCHrmKX2vO6QUejmaQDxMNZyWuboyudsFe
QLC0GJOqtsJC+f+N7yf99PL7OQDJ0fA/oFg4i+iRNHrbogxn7dVidAKb1/cDUZnPiNFdod1m9GyT
lSFpkehhpeNcInKP4fRZn92CunAjp7+0hfDzGiD/oEbA05CUSotLVw/c6tSRoFE+zc2jZbqFD3Ak
6hU2WnRdkpSfcsDmk5wNIMRN2DFprpuymK9ymz+qJbPRUUC1KG64esLbJvPVuEhPVtFfUj6Mx4Y5
w85JnTKaagVNlmrGcI0QLuH1p21trNy49xuLQAxOAnSgWBICi4X94KNIUdiO9yUSNIUH5OEsGO2e
fOpUhGWz6cMTjbvRwrO3VfHQtoA263YYefMTtWBBrM9zSEcyYNClssOO6tOOV5h4ax2NbARZi7AH
7ycV39VGEyPG/HB9l0oqhnw0jNiM9y66M/w5K/pgqjk7dkZfPtBXYaCwl/b0NOS16yWDRjwKLTlp
ecW8gWh/hjjvIpwPnQkgQkD1ZoBEBh1WJhTh/dZxlxIXkN6ARS9cUALZUxZOSv/K+ViGSiYwmZaD
cC4DWxmtszQsujk/TrZx0NQJ0yNOgTlFEHv62uRw30waeiRzp3/qkRX580cjJto1LDE/Gulc+LVC
9bACNTwgsHIAXYPz6UKQ5NvHN20xsSA3WYKMoSkDuQgHL5qFQjCA1P2p28JN3V2Xj8iBKUg/KfoI
9JiZ11+6eXKubNHumvKO0aS9gFMhp2wwHtR+ENduq00+HWvmK509Bm1Wwaibk7ipbf4QT7N6obuF
4n/8tTGZhjhsocmIj9DlYjoWwihz6QknOhlsjjsMnL55ECdm2VFg8HrWRfGoNbOIVFOMvj1YgNU1
Wu0CSYpT5brihsRTHfRpql3EaXJjQfkOJCOP1qyjLdACYHUrkuHAc4qSOEaifXSW0qixqhdDL9wd
Ivzj7BTqsew61a/d26TIp8/WzP1+oAJ0Xy1iibi46EuWHkeHX3XG+GJK/wm6AHT8GsrsdwAXDFvl
Me46c9c1ihIY/QQmcMwie4Aer3dvUUZlMeugTUQ7VC7HZJfIvqEj+06xRHavOaAmmGsn0pkTOYiA
TkLlP1LFdg8l2lBoVTthzeyw1vPRn0y9i3prYhES/1DKEaiRGrUArDbGeqj3lAQwBsDFiFVycqdX
c6LDMes9q5uvDEO1Tm+xkdJjPntqskjUzJsmy9j3ptKEnTuOV7qEUVMI5bfqjNZYmoBvTpQkUDWS
B30Zozl96J6hU95stuldpZsvnKK092be+2R6JKAp1ZFFuXxTHcygu1EbxzQCOooA3ye3DqNWx75S
cXbSBQWxYzG0wMvV25BNinGaeBExZErfDlgUuDDo/bEPcRXvYV/Hy0JLTnltFI+mAD9ZlbfOxZts
FSiM+7HXnmu1Q039TT0IrX215OIYx/ltmxspYis6XRK7+O7EkxOwJk13Wsyux6p6fNuzGWHPDg92
AxQRg7GjY255dRYXu77gn94CLgtsAH487WylI/fxiGG9RP6lcioCSpIpSEeQqfHEMoPJ7s2bSbCj
YhKPNbLQm+hGwFCrPCAmiZHehf+ruI7+38RJTzRnIgLdbHyhxNSNzDy9wcQuOdUKoE51wgp/wqHt
kIEFDoLe/4jnuoj4lJX7pHP9OrnvOmNnN2Z6a+UJ0EOM+opwXgdt/ijcYbxxB2J4b/pLsp5cWuOI
lsUJ36NFkv6AeCV4iwZ+Rnl1VvYRBxXQJSkGGD2eq+klsr3zkQ3mdePwk9XX9jF3yvSQUu2Zqgm7
0Uuz9LSqQQxlYSZKaWvrS0F3GsjPoJTNFc548mNBYuThzLF4dBhN/Q4p4mstT55E42RX5jT4BSZb
0IZYTH3ABvpcAhjyJs165uluM58ahjTfjMn8nUULWOkhvlMcbYeUKoyCNuR7a1RnL4szvgdoLL8b
qRnUNrlpCVZAC824evvlenQrr7N7dtHwa8L2ltEn92pX+xx5zchkvRuyYeDRIOo00BvQEpk1UgNE
Hj1lxoEyjifElNpwG6h8TAUuWNHpn/U0ou34CqLXx14R5FhURu2PFmLtweWHqsa/VRtzDFsk9Hcm
QBl8qlj7N7stQBiEDlKzDdCTG5Kp1596ylTPYkw5vl2ptxBflONJzPRHQsvq2E6lej8hZepXLH9g
vLtyekW/RjXG7/S5elKQxxaxVl2k/ajt0EDNr1vgk7iqwP3IpmR6bsh4j2osKHK1af5/1H3ZcqW4
uuar9AuoAsR8y7DmZS/b6SlvFOkcACGBEAgBT3++5aw+u9K1+2Tt6JvuiCpHRWSlWQNIv75xI1iI
HUPLkQB19SOA1PVTRecVzQnXY5EvW0QRrpSnEQSQJpnXfemv+iTXLkOPapwT/6atY42AhOuI2aw9
ZPXXjdBBdP+Nt9Bxq6aqxd8ezM+3hHO1ux/mLtqXSYxjThieqCvCVE6zm/WzHu9husBT5zhjNglk
aoeDafNuVqKIpT///N7LpuGHsoHNW4slODYdww+0gh3bRc6pwLfarFF1G8RN9r6QVI595L2J8/cX
KKNyRXKf8W9KhpslHlVejs6Uvx/GwMxAJ0H300C9x8l3n6dgUakxrfks9jqZinU1zt1i+ukh4nAF
4m5wsgV8D0vjWN/F0zoeK0KQMaDHQrHIbF2v5Tn8xvKCzSVDUfh8AT+XyTXobjTsjZQtGfae4Rbb
OlbHoUsO1SIe3zdsE1RQbniD3M4W366qAUdc3/H7wWUYeiyDE/Ny1EItGxvM3n2V3MBIok8WVedJ
Tdb9zPRQxINBWmZImnQ0guwWEze5303NpllrmsFYYqmgt24NAqxCEWhqy72WDblTIIS27thXR4TQ
EyjTNoMe+P79YVZsRkpfixxj18afgjIApzAly+cJxAQfJ+dtrZxwU2JHoj5fti0L4/Tny/aW7sYZ
4ozZsT7IGsmknPWvkXC+v++gbHX4SRGFh3pS60n1Lsq4rzfW+ycyk27aeIT45/edmeEsDV3NsI9L
eApVJOHCG6s320QbprwtCh6OdmHs1UahSf2m2onK3FNbse8+mQqDR7qP2V1Sc/dgzMB3EUgxiI3K
4Pi5tF2yXd+/2ZmRJmd1J84mSA4tmk3uEjPc1Ip5R4leBRR/6MJ3V532Y4wM7tLBCVu5+0YGWEu1
xgQJSqHKKdWAACu57vmUeJewJQgYiajzxv2hOQJCfrAqqk4ELsKtrIbHUCXsCMqIHU3EtgrWxr11
lvjnaKFRjYNZD3GQWIcuyBHhWd+wz3aJ1Csh9XotxvveBl9B2Lqf/CFyPw3jdKQWhSiKC1t4OGOn
XcST7fsG+b6gDrUmhxF7ZUZmobeD40w7r6L1Af2w2fv/UUq3xm3TeT98h2+daW7zKK67BwhI4NC4
7gXAlt7eH38ALuyIKo+cDaI7v/+IiTbbn0flDkeBtJa9WjbuLb2o0XeOw+hsg7nxeijSSyQBlUuS
h2WTh+pa8MfKzp78M73US4VHB6QwwglaWOpUW0ymhfna5rXPox0ZiUrXpm0vZBWv75s90sQ/tZFf
noO+gcCQ9DtCh36DQMTlwlSl8nXwJOIbZnFepN2065xi4Eq2JQXliBPAvnNUV7R9e7SsO3UuOrGb
fq43gPxSOXQW1BBOiJjERqiLhXDP3EM2YGuA2JDgFmN5XLRSYZws8QF3bJrvWstRywx+28zOqW7K
DlQ5aU+dMQy77xAVqxP9eH8gHF/qo08FAT9age+7LgBijfSNlGVwJtFn61XBw7JitrLS/9IOk1/E
uAMQaZTQfA3cC2Jl+7NMQpFOraDF0vBp31rz3NEIB9i4kpu+FdUpcWVVuPXiH6jTDYWl5XLhUQki
IGzFJVnbezLZ/pWta1AsP0zZVAfXGrVvB/cs8P+d9DDi4H/dmd+HT2F9ualB5qc0hMvATsNwmvEJ
4gPDlylc9KOqqhhluKQ+vsksorK7Qa3jvHMMwqFHZ3yc8O0+ON74eTH4S1Qt8iL4CpjGl3mEjfXM
r/MhlKrtHWZjlEFGQVewJHgQ/bINFvkSDX6/993lRWjj7udgfeFi9E50bINcmxbHTz9x9/HKw70e
Q8REK5yOpqC6cCduCorG88IbOqjuA1OdW149ESAnmz7hZFuPsU6VWMai6YXcOt3jz1tGN/Yeq1CH
wSZ+HUFGgQ1OYqCLo9jUEsHlovSHjT9XyQFEqnfqXZIHi4jP759c6/bxuRdl4QBkOcb+Xel45Zm3
np/5xAVz5fHqEK9qzcnEyldeOZjWWhtlfVmt2bSuyW1lvfiGKnKU1cTvMJBck3C7m9Uck0jkyBH8
UWNtuH//sY4GYJ+z6xq/vKw4CJ+0usVD7myIHtSutXHwBLnJLnDF17ni8Y125vTnTeFrD8MMVljs
zjznMURdZVPW+8qUdu9rmNF8bdUN7WmLGIbrw1FJaEfA/5bn9x+zt0YpRmckcLAIxHfJ5dd29OLC
HxjZxNPi3Lcxsh2aRt/MC4gFbBjHfl3Gky/VQxwO0xafbKILWBgsSDE5bedaDzhX0OZYUao2fbek
miBQM5uGun7Uy4a0jKPXYpLnfkTWrZ0WTDKmz3Gr0p0G5oPndKgOrLkubGNSv/RyfCVBG+eG9KjM
umKH7z+wicxnGQTiaUFzzN4GwffJhHxTLj2m2q5y0z4xbubPBD5VWuoDiodiTDNYhxkxTjY4eL/p
2kWADRkm/ry3CweWi6Sg2hXTnsh+SoX2+jtPw//WjMG4Uzz8gtw5cVgW71bXY5BbNZBUOVJuMapF
V6HBfIkade8HxJ4h+8nft1zp4sg1C7u8+BXH6m2qYxV3wZGI7hHr3pDSynNSUFbk2DiQKiRsOjQQ
9yCinFjIDPopF6N+mUse3XhC3Myl/exf4Wdl6JqSdvEuQztsl0Bimm+a+ejioFny9kdfTfOF2/rk
NkjKx4VvrQYU77d40mxTL5gt54IzeRgsFCLDGvkPox1PwaQQr19G1VHopnhHr0s7VpkqPQxbMRyc
kNvP0KFbnJZq6BtU1AJ683h36sNB7wy8BndO0hyv//ZXz7XS1QOWLmR7werZ+P7doKO7wVVIB3CA
m45Er0VFvs2T0pj+q/VYRfoSgBVYUmN1lRED44vfuhFmQmDGPy96hnE1+lR6wn0LnVIV3E/Ks7j+
KKFcyvrOT/L+/e4r+fVWNj/KqxliWTHRuw6CCeXgOffREId7JxI4uhtqdwa69cw6AboNjZx2lrQq
W8l4L7q1PDhsbIpwvJ4P++H6uAVI77IdwRxukU/uN9G+dldn/yodPDOh9edsBAuZjQMtCwhfJGQT
zN6VpFRbr4/9R9XiI0wAovNQBSfIvK7kCnBiTg2SsQY/OMXXc2lT3wo+L3nLfVmw66ZZ6vYQkV7n
kKWYoib4nv2fj/bgGZEv0FRvutJvtqNgwBxD5ty/Hxgg8wCdcYWa2JJsQrBRL121Nk+LQre96obU
xSO88xOn2TEUICGC0FlzkaghS3QLTieqdl1F+GZpwkPUsXjrJ/Z6l0QnCYm4QQD9Hh9I90K6ps7F
dWx0wL8cy6G9QXoiBjoMv78B5r2rsu9XfNZHFwswzwBWKci0PkQzdLiNKNpRmj1S1cyezrbA60Ud
yyrM3im7G4Sfq4dAvHCr2Z1uu52+ohvo4ju+Ezl9n6Dgx5p5169hEc7TsC8NEJllnZOz7cYz8abu
TFeOE0JQ5Wwdy9xrInPfDjbv7KLvapm8CrFCmyVjXfwDWDe4Ioof3qIHF1hMXaDpYQye8hd1g/HG
2S8DI/ZkKuPcEjMCa1ZjalQDszEWjftIRMd3XnHQYYIkRdrlTjOv+QydNA6TxM9/HnLm/rl3NYPg
EzbKBOrAg5b1xW0U5ogKqqL3Kb808fcm9Oub1doTWPudLIl3hvbBHn2ibydi9IlyOmyrxQ7pEkz0
1ENcCJH7kpY9tmscKbxjEzFk1Q5xWifRupsN0gMlgi23SRU22b+GUhZGSWrA4ufEXZYjymcXvJOR
QX63uqAKyFLgWryow+VnS9x/xMB/6iT++Uiq/0LG/zOSfvu9u/Lbw8df9f8gPw+92l+g4yv//wtB
f6rfvuv6y19J+Pe/8ZOFJ9EfINFB6wBGRpkTuuYA6v+k4Ynr/gHiG90bLsqfXReuxf/m4eM/AkQP
XpX0KOcIwQfgKf6Thvf/gKfq2sd5NbGgvOM/IuHDd2bpL8/KlXEKKUVyBLIj3oM/f31WfCR6rR0G
/4n57bSp4xqB1LKOll1CONEp6+t5RNiIY5DwgA3g2Hhh8zQJCoSrC6edaOboR9yK/hNkX8OWjXT6
Vg5U3ScV5Y8YL/jFW5m7E21X9QWWnmTPzOogTmwO7R5UmLfjbSyf4LFDuMHoOneTMDNg9lruSq8O
bqYY3JUXLc7Fgl0FfOUMN4sjvD1Z1u4HWju9r7Qbx9cBWtE7pGM4QyrjCFs7H1l0BibHH1TnVMUs
Bbrj2Wr7e6vJkjvzRJ8T0q7fF0jk9jXX/gZDz1IgTybYtl2PdV2AMwYgAFGrMgHbjLX2DtKJunxE
J80LMS50tmWLUz/UrByri2W3hnqrTUtmnFw7rs2HsKo3NTzMCwgj6QG/sNfzGaraN0HvoJHKOuIk
YkOftPH10Xqc7uO2dYrWHdhdVM7NAUKV9so5dF9MBIGBgK/7PCF4H/h37FzE6PJjzVyTByPQxIzb
DptnLCGmjHXZp2Pr2Ft8zPoTHyPvW4j5xqbNhPBTN4Q4IfGmKFvCeL2LcNg6gOiqWUrUUFX5TMu5
IGPVbxqouN+Eji1qbf0IYKMEIWMB+QM2jGYEHMwWEVNjAx9wX4bbISSYS0JObnU8oJYdQuIidojC
sYtO5zl2yV2zRM6mbqb1MY6hEHRW67tHqSnfx1BEP8RJj/vEIWjyFA6ITChCnhcTlRa63BrrHfOW
nCyhv2cBHXd8JvZhte0IFiFINpSV424tBfoQuspD2oP09H3V+PZr5apx5651m/loLESQxkghsS77
GhgENzKbLYADH/TBzcRd5yjiRj/LRpDTCIzowsqlOvJupF899DkKhG7Vw5b6qiwsj4PzREO5lRQv
D6I39rbULg5c0hUKguUQbcN11CNsphx89SPSPuYYbtnJAHZKxYzQVKEGXlAg4aemSsZDHDo1bmQW
QSpc4xhKmVttB4hhNzJpnYc20XADVmJ4GgcNx3MnV2uynsgmH8OA3A+yU1WuB13du20Un4EhTF/1
0tCHYZjXrVywG6EOlHyOPAiIIJu74nXKqR+hZoNQIXbN3lMBPQdN6d4otI3veyYkGtyndluu3N02
c109mmh2zjRZvDOPBrkZCTY1VyC5cybeQwg2aNvUfbiXiYOzVxizVJgSkEBSzVva+b3AutLRvfUA
8nReI4p+hS1gGI7OXLUZlDvmtou0TKHdYecpccciwtF5C/O3h426Z5uY+GUB5gqJiMGC8jUPoe5c
SrWd+eIh4bJrntDAMB0wqbRfh76figUKk2LuMGiRkCJLqZP6k7O4XmGhtr3zGg+4G/zOedhGbZtC
DMD2rFlVpsfELeoK7pKZuPo0uEzRFGZzyTNSmTlronHZyxLACRmBxnQSJ24suxD+81Zg1g6NeAqa
oNlDUWhRw0Di7jJI5DOkUS3bTVPPOmeuHj4Fwyig5teT+ea1+EgiKHSzhNYUvDldSoVphsK8y6yT
nGqpu5caYUYYTdYlORoh+00gcb5TFek7EFhu50OtXYmqEEmgAfEMS/etIqNlewqBOTgTlPhkLp7X
G83p/Di5CtMF4eGwHdqxf2iCtTo1U8D9XRAj7IN23bCTBgk4YwKVbxrUjb2xVxSy6wJ2wN4ANAdn
AHpWmpnd7FO1rd1KwJrRApVgmt4qvayfgvWqegchtWPAFh9ZxNpdn+AeTa0l/lEIlE1ZGCcu7lwB
C57RkzBECaAmpvp0sCJIHRcqmwU4KmB/QQ0wmAn525UygAuXKl9GLZ+BD9zQipaPY++5Ox9YUWZC
t89CdxGXJRjW/driQA0uzRZxP9V7ACi40Z2kfYYlvx02kaO4l2FVAvWxxm2FhsShW07jGkCSImLn
wZ0YL2K7oFdgtknWcSBhUKpRnGgl8phHo3ZhSNhtOKk+57X1TvEIproTPfnels4KdjdCYmDM8hZa
vg1ISDBTiZZ+EbJOP7aGmNdOs/IR6AeCSASO4Wm0uFZsrIc+ZRzfI/ai+gEUb1z3n/FkCSBU63pn
4I0xOVYja/N+Ms02EMkMFM2aaZM4pXYPcTU231bsYXXqsRCsh3Q8sQlXI+tsqjmpM8ti8NO1rNRl
hJ58Z5kOf4jJ7x51A7l9i6/liGAylQc0sDNoV6I2VbnGQ8rHmdwK1ff3Yy+b19ISiNn8a943JvY1
s3MnAe4ldQn/hp7Us40ACfQzd94YTbpNJT17AMoO7ZikYaEZFERNY9aN8oVGwgX11C12aecuJGF7
7muNltvVmy5ydcI5Dao+uAX6vX5WCmI03o7BMxcr7v7Z6Ne4E/bgKERtUjZVLOvXFmwU6a237wYP
9a4oYu1hBECnDUA/uokDknLfzXhPd16yrodEjChab7rpOe7FyHOlah8eESbrVymmEZovp3Nzfy7Z
vU5Y8rl2KKruuenvHQerxVStFNr+EE+6IM73ZGrpjgnqvyK7i+V0isM7zPUAHDho1lPkhzNQEz8q
aE08sDmePFnkBmwTSPz3XhVZ3GTW3JlhBODmD8jIoesUohKi9NWN9eFtSAm4mE9q0pGTJhNCMSYY
844T/Ed3rhHzEQcRHJV1PcGf1ydseVvDObgfkLD1iYX96mbryiiiJUJtt3UC28U2oWX1BU2vxnxF
Po/BOIChAU4NN7BQ6lSjTBtw6nVRsR7h5yvMDGlvmvF1cUKZxx5fCiz76nkB1brv+nkqQlcuh6Vr
3NRhgfdj7GJlLmNF/ZvOm2okPmCMfPXwZiTYQjzJdT9Ut06MVaDSC1Cq0G2R9VHXWBtIWIt60wdN
vG1rRZ50MyGfXEKenMKVw1tgFQ7DKT9ynwftyft5irrrLKp6qKtbEB90Ibm+2sQ81ftbDpUUHkgI
AUB+xcuGGYtxsuqsTkftypdR1+xluILdXGmRR64MTmPs61u0L7YPPlbG88CTcuOQzm49LEO5WSHv
WSLC2xSqpPjgTZZ9h6KbQVhZznvmW47INGjDv6OPpkyKBGBpU4i+LJ/rtgq+IfaE4mOw63SPScLo
s4xCVr+2zOMlCp59Oqh9B0xtxvYDViRTfdWde1pXe1t2MxQJvj1FeLpvprK9NrPMj0CHgydvwgK4
ka0fjJlGAtQ1JQIr5MWhKzZ05FlBKpR5vW6ap04oftajdLFkNJzt4V4FcEOicipPQ1NFn2eYil4s
C2bnME5V2d03woMfpPYmxdIoWSA6hLoFAxTOPeUc4vTrqyelquU8I8LFbOMFOskMAwK9XTB7w38T
EGQsu35r6YYFHJXZk57j08oguxXe0JxmSRtzpKQVsN4xx2dZ7Yspb9nUFpB/+fACLBMCPAX0wlse
SYYBOa6bL2E8AazUrkPzTg4wAJEBjzOMYVO/FEAD7Ws0Wz6l1HCfA/etOnBSpdUbTfSImmaHM7VT
cGjBihd35fM1kP/iylB0acwjJ3hGPFI3H6B3Y2eMHwPZC6fSqPWlfnkbkrHEyx2Mj+UGcrCs87y+
6AB0FQPDRpBSvmqVSjs3v1MbXiGeX858CD6mFDKzGKbMIPpoP0f44aI64OENULP5SLPp09U4o9/i
E30RO3sxQNnPYKg2y9sdu/9d2MMHWZUT4eohDno+EoRQVPUxNQqSDb9SXpBRwPPhd1d8X5fXvxzA
Lz/fyV+FdB/wn+sVEFcDVwy0dN7fUzNWQiEcb9CgCQsptK0Yun9zgY/CwesVfEht42sKEoCmj7ZW
1mjluXWZV3vIWQ8c2XJmE22hWMl4AbfLb4SBf38/yNaCCQRonQ/HyUfTe5WA0u0tRvvx7Jt9Sdrf
/P4Pkk28G1i1oEIDNQKrAOT/v2IAQwg6ZFzbHE7OwvcOE30sQeDOYEE1ttPxN1f7EFUJkSsuB2n5
VR0KKwFQjl8vVxNa+roH03pWe3mYjgDmcrL9R+UCQGo+3Om/XOpj703lLlj7cKn+B07UOQh85HKk
11jMDsNE+tvolN9d7sMHibPeIgMXXMzDksEmK/IuQ3HRtROtQ0h7/n99vevr+YuNK2j54CdQnGhU
rqOwIZ9QYoS1eEt3Sf672s0PGZH/+2uDShaCaThEwutz/ZeLmUavXk8QA/I05Tj0i3w+4t4IEQ+b
YJrz099WYfx9obh+ef+64AeDiGtsRdcSeKzKxN4pcBCIU56TJPORGU5P09O0Fdv1t61XHxT9f96e
/7rsB+tVGyDi30Zt7hygvMEsJTYYzPZDjpND+SLu/kF45L97/v76Rj/ofgOxVDHUpTlS237U0JdO
6cg3NfpNrm/Up+gLVI8e5DBfln2z+e3H/O9uWoRIuqiNRcDI34oDeztBi9yonO/nEzK3toD7UN+q
0etl09+t/R/Cha43UYwKCNiIYJ9D7MDHm6jsFjv1UZ+PebsXF0CNd3hEEBw3FfLbuK2K+Dd5IX9f
On+93od7iKCZevHCPnfF52ticwPK6H/ea/7NVoAFE0YmbGUwOnjvNaJ/eSzsAg3RQFFTgkC8OW/z
4I29+vmaoTr9FhPp78JvP8qpMa9gkgalBE01aBzQQb8+htGUkK5dUNrx2TmsuUUSJ26ch+nZviKG
us6CLRTSaWPS5Y0V8b34/Lvs33/3Aih2cPiaYE69YtO/voBS8gnz81r4W7b1NteI42CDALMNwarj
ZhaVhhztAtfWajSo1F+bvO2+9Lv/+VP/aJjAp4DPOqSgw3y4r7Dd//oiICQDoc/6zbV3EqotM6c9
2ohQ5JCWRyxRBx9B6vwempk9RCWFzJfdgMizz/b4uzv6b4vUhxfyYQmegHZYFvUbEY9ZRAC6xEfJ
f7vQX7fEXyY2XMXH84KymOuCGH/YMluOOIFl0BuM7Nm1ZABaeUXfhiFt8+p23KGH9rQWsBPVdhPM
n5Bh+dsakr+tEtdXcHXLYOjB/Rd8uO2MDTzpj3rjb22PuoxuGxWAmJxrVP3WOf55l/9HXNM/I5L+
f3N70uu0/X+2e6ZGN3X75X9tvgzdXyml97/2k1Kif/i4AUJYKvBFwGbvYE37k1EK/kAWN6pso4SG
eCqCEH/0p7PTDf5wYrhyEvxBFF/T+f6bUUr+QAEuogjhFoWhEaL16D/xdQKJ/uVmjTz8rhCR4Egh
R/+ag6H112dTNJV0TU+zyHYiq4WQzg2rxiAEs+nLG5gaPS+lck5oKgKD7dyjE3JRIj6PP+JYVF8M
wk2OMUw2eHBhzwBlOqFRXCbAaAI6D26Go3f1wAN4jrNOyuTWriF9cRVFXT0hCihONPcAm0ig6V4H
pkccFZUryARgDnee1/G951s5Z471Zon6Xz+4bRd3stDd8xZCoFIiuVn79HUYB8SCCI2jdV0ZbnIc
7dBU1zQ9omOAdvdviMqL3LxBAMedO3niEAdgxDNvbuixGSQqgkilXpIZXkDlORPLy1J6iClSsnzt
YugcgDO00T1SaMpLxTqIz6Rpna20aoHjCS6qLxp0TxqUcPkMQWz7C9iqbnyC0oZ3EJH0Exk3vgfl
JRRJLeLDzADwLvNai/8kBjwMNCTu56iCavLJtb1zguGO5WTonVt8igTcXhsSv2AA2Yb9WCKxMdCL
egX3g7Y8LWZ5cGxTQrvez4dyrNdbOnYV4i68dr4RcIWkpAd4s5bRU2Rb2hxgLBYQ9rsEyIN1c+bR
eu8PA4Bu5On0oPxduWVdnABDXMPXEVEXbwGkviKtXOR6pC0qW2A4aeuTgAQL0GTAu4shUHcSO5Z7
Tt0GwCKJN2vb0iM4OwbKKnCzqB7653INeuRuQEL75gXWPEUz4NxKjSOkSWOMyXgO+p1aaIJfIZA+
G1QtQmZ6xS9zWFY/gEIOS5NV1ug9R4vlk19FKvQ3CpFsGZ3qZjO7Xpg1lYhvA5dolpoymYdvS784
CGYBlZjcI8MnCYvZUmjtwVhsZI3DGsyW1W2DONcBvcVOjHSCyiBfekr68OSu2JfmbupPPZKGTm6t
56OSPN7ABOTkgmpZ+LSeXvrJ7aAgdRG3A5BpAyMZu4fa5tozqNboO4c+6RxOcrrzuVUbE0Hip2vo
iYbezl+5tvIbJ5gkGx9mHScYSQbztcpc7hGoeOvuNEIPWvi6RUpRMI2bDs7SLwPoDzddkjH6orUh
rwHUdCdYb8u9WCKaO1VZbxsRxK9d37TARHxnP0vIjwCqj9sJgccb5+pJAeLfFMFQT286wOPWedJ5
GyGVg9YuBEgfjOyyNNrJDSihA+wn3vdVomtqhZAUGtdYIIQFUBbQbyZPRqv+FK/EPesEnwVD4/UO
3GtXLH1kTjGhP2Am6tN60t4b8kCbW18hW54tgfOAp80vsAaqLORBU3BAi0eFt1DETTBtFQOpBSuM
u6lB438iyI+Hen+GcTy0vKigtN4IMsKI7dZxivMrcltLFfwguJEgyirNvoZ9bhMKd8idaEDA8coV
dJCrKAiopRyfg7qAQ7dnJPBMt5CKw8DuVP1zgCiWnYxMl/uR6vaeqPV5TIw9VN3ge1nFXPZadpAV
ATq27nxOVAj9LmzinSioDzV9MAf1NxpLA918nORch+12qcm8t6Onv5ZtsuYjL6PvzdjxJzs6y9lf
GaTADu9uyQTUMG2nnt/A+5fs4sBw3Dx9Ewh4igU3SNCQTevd+GDGNx2EvjdJssgbSLiHzYA6xMPs
A5YIwJOha14sC7ydln+ue8haISpwT4Qm69cJ5vUSS7Jjzr1ch6RAIIGAUA+6Qjcl4L+6vHR8lCqA
zHmGlk5N2AtaDLbcM0gBcv16Z3QH/qgcDAjt0tWQxbmG2a6Ag1m5p65roK3btg0xXbKDOxCiKarj
qnxegQyCY4ggut6ZRM1fwlEkaes15X1iY/mm0PJ4DV6HILUyrL6hgK6u7vIFIWAq6b+jtjbYxxQm
4GwUJbIh9doAkA5UH0HJPkVlV0zY7KZ0nUMOzBRWCJkmkRspsFJwzlCPVfRQujOuwhI0gKFoz0de
RiX8cGMbqeA5c4Z8FnzchbxW/s2IEKguw8GJQ+ADqOw+MSKBJIcO94MXwgbdRN0KFKO/ehUcI2qE
cc1euEMqIvCuMMEZR+APd6bE5gNzerBF93DwJZCs/wxZ4Kr9HdYvtR/7UT/3ERt5AxcHEso8BYFE
VtuQIbMsces99JMgv8DUcRgFoN7w8DTTZx/FN02WcNrPm6pK+Gu5OnhAoggzMNIbEhiKv8aUN85+
jDoOW0QXBTC47chEqpPDHZqYFJuJq864+drSzeuYWeDebdIKrC0zhJKwe64TcJrVRcN1H83QjkO2
3Ns9ZOTh/ACLmHC/V06LZLKAGW89OVa25BHs8wDlympPsDyuO5xgEIzKZhg0cZ6vd6R1EHXcrVAN
byZRdsfFgSchZ/HA/G07csG2ARQTddoj/OJrVE/mtYYIEs8h5+e46ehjnHT9pTTJ9DJyS54QPTR7
RdgvkHBXqkQW69isLOXNom7WUtNvSUNWBJc1TfCGSCq/zHw+KHI/glURKdIR9FGjbJdlgtJ12ZZe
h+ynBbl1btqISt+rdh5F7iPh8GmZdfIJanAYAtbyv9g7k+W4lSzb/subIw2dO4ApEH2wD7HTBCZK
FPrW0X99rdDNqidSKtJyXpZmaZmmq4tA5zh+zt5rN6MvnI6u8QQwe6sMwzzU+lA914YBk2rKhMlc
U8zItwHDTcww02iTUSTmMCWW5m5OQn03h+l8Am0XxiuX4Tik2ilqNzKZzH058xiIJk6ekjxVx2HK
oaQo4FS2PjozjI2OKa2xaNbVqDfmXZ43Ic4tcdZwxNMh98bo1ED9u9TivHkymrF/yjMnv110VoGV
oYb8pQOXd9vQzE+CyUBUGmT5hBGMoZGNdmdO54Nkhj8ErhpwLEYV09AprLsLvdI8AvP6xNiyvjdi
lRfjeFvVDelnzOedkhFDXJ6gkRTERAAgZWacuTYajLrYywWBI0+CbiGoziPzlOWt98QWuz6kRhWd
wq49zyhH5bl+z5d7Lxzsaouyy0cnjTzWiKEv/CKBKL2awyn65qmZ2AsT6UBKefOdc7Rzn3At8cXo
ZLlxDTSAPqF74V3p6vJ7VYK74VvtCiYhUPT35xFOtUV8VefwuDzTOqYRkIS0KYzRt1RkP3eO7E7Q
3uSFGOOieey4cKzOJDrMwWKbDCCqHryL3whgcquyi8f70TGz1wI37MnwGHiieo4ZgDjxz8QO3Tur
7/MNlfCMrwYvF64Cdz0gzfyiiyrKgi4DV2jOfGQco5QkMBb9ruEtOlhysTaZNbf7vpXFPSpy63Ix
Jvd1MrADwvKDwIiiIcYpl84B1sH6EEWufXItTfdL/kFf5jwWahz6Lzk+3jt9ydClq1gEXbckwZLZ
85UhmjCwakQG2TxqGzE4ORDUVj1OhA09LmmCE6WP4h3Rjemq8DQDJLAIg4jmC9Yr3XuhBsmv4iIm
MWqW9Yb4Z5ohDJ79WBP2oU60fD27huszqT8UobWbVXKFXbREQh891AUEeh+mhbsKy6TZyiyVFy1m
76PdzuJKDHn+aoad/rgA+ck3sB6NJ9OZCnSvbsPgpNfcy5QPxavbmJStvd66xwZn9FNezfMrU5ih
CAC0IXctQ4p8dGZOu8vaXl+PRtcxPiw69wJxAmMfy1wITyinlFxaA6Tu3tIi68VWnp2ishiZXmuR
/BGVFTiKuW74Imim/SWVYfFVVl59ZSksGMGYKu1b1FIV4Z1zqmdjMUDzwu8brj0r6qsgRlin+a7e
Sb6CYtwXstV3lHDerpsnRHElC6kEGt+vzoqxxsd2INfNmPbXc1fWK3tAmJHkzswfL0zr7aq6nhmC
XhoU8lcYlYun0NRRvii72+jwCUBt1rG8LvQmW3ui1i4cT5tf2BG6r5Vh4B7OjPmiKELKM2W0aFA6
jxJhmJlAGE1yQSVafmeipW4K3ve1LZ30OjWZU46OjZULw8eq1VJryzDYvpZ40ykiiLXbGMpwt6Is
nAfclvM9u6f0Z8fisIqUm2ztTlCO214mTk6oVZcWGIpbrILVVTGX4jC3MRYQEQ9qwhc79/eFaIat
E1nd8xC2zQZJ9/CAHh3omNf03k5oPZKVPh8ekM4N2CCqdrADy26j55Y6dG0nir5dJOxNl8PEW0KP
kbKL6uoMN8N2mupfBNr6zTCP9jqaW/e+wvi1VXxOL1zVsoAlVEYbNSzqGFXow3PbGoM+NZgwzxUO
GurmZ89Txn6O9Ggd2TkrTJMlfjx2J+oqOmCGOd0y2S1/OMnoXqvB1b6GFJZrFJ31VnAqW6sV5lrk
eX6sHKyuVtnNKxgd2qqfhPOsE/5RrczcwDBWxLJ7NVtt/KpNhf5kFs54cs1EPblmXDxos1fvdTbb
kHJlEj9hJmhvtVAuhyExvBPp6PixbV2oS2q45IQ+BYcnz4ODo0SKZyDn1ikFG3rnlKr9aoVTexN3
pb2q2jrfsWWRzwRvcvew7XJeFpy0QOFbf5onbz6Ett7uywpwqDtp2XOXLyPgSKmtgQaroF26+Loy
e7WO8PjsiBBUD0R7qMcxjLCdZblZQgPJHP2CZgnpd24uT3EZ9/MqqusOz7xY5Moy0zKjLWA1J4CP
rT9RJj5npJS/uKOV3WVJW71QG52lnCwCa3duQpa6wcujlRY6DLRHyBVst7NS2xdliBUvcyfvQSKe
xXvaaC64RmdMHzo8XNfW7JbPmhMPz8gQysX3prPlnH+bWfvEu7ZacF5sB96syLsUtY5aPXSccmNw
JCh4Za7okSaW3FqhGq5N6ZKxUcf6JWMeAJod2TENqk6TTzRvBOIYNzei6GjGQ8VvMcJ2Z8a1+BKr
hOaO37GBWie64g391er6v67f/wPi/VHX7+IVV178puH362/8u+FHg05gHXFRkjMyBdv23w0/0/mX
bpw9HFg5zjlgZ/zYv/t9momGnP78WV2u0zHm0/U/DT+ym/+FKN10XLDZknGscP+Tjp/9C3L1/9vT
gpk06nF68gI4uwf2iZ/x+2iwWcImG1FpQlatnXuT/oXL1tVzN70LTmEpEurqGFXxzpzaaYuCtf8a
tvV8gJSHAb2s3Bm6WeW2gWqk2Ht2qd26XVJe44towE+IfFvTSAKGPIdwOWKjuGert1CrxpQPE+St
C5EkoISx9IZPE7TmDHtWlBjM0RBL5V5jPg62x0Q2q9tuqwMBplNYxmhLWmeKjxoxWWuUaPm+auVI
9AraXEiV/O8fZs1oZ9It/afR4U+d08jc9mWiYEsXyglov+GdKZc6Ztucop2Mwe2xHQSLtOE71uxU
V1UvU9YxN7Tz/IaFkhrMGanRGw3rk+w062mUXaH56Famo0dJRxOgbK80L4yvZIqqyENKvJJyYV/s
JlRcvie7btNoeoQWpU8fOASe86weL1AI2ccykUugqNJXqAXr44gK6WKMeu2UKr0J6i5196JO0TuV
Sd6uWrep0atb7swyUav26E2VPHVFGNOK0eynbMqGCxt78or2XXsVoSEAqIbzybVD+ZDjit+PhZXu
Gxp1q3g0m3U7GvWKrUu/MuF3HTxjVLe5swwn102rexpa5iEp9HCtOdM3quRqW/E9e7EzPbtrrNDZ
VqWVXkRtFl/mbM74eFR99aBR9rExdO1XELns7uMhATzjpi/oHmF8GMzALfYn94bZjVdTm6TrlF7B
Qfdi7MId36Rv1jRqLxEeK7SqZuqsR2GPm45l9Ij9u71wxnykTgCykqFYOVbFVKKgaqfHRRTdlpaD
R1j4NLu7aE7xw/Vl8VpaTvSjp85aZ7XIV+yL6f1QT19qpRPy0WjbIBY44NqoMDddU3on7H7ZarAw
pNld1B9yI7S2lRnG2zIa3MTHW2r/UKCRLkWhom2kJy+eKnGmFkkJI4vcZx/REHCIxFGbMvfi+8Ie
tMfGrNgi6FSRS6OaZ73RosfR9gQGAGuETMSm+lQkQ/pi5VqxNzqz2bXLlINUN/QnpxzU2s3zGJVT
FI1fBlBIgcnzf53qA2yjWKQ4wBt7E9u8TknoxlD8Rmfl5QI9Ygtxoal04EIobx+ZaNX4EmW9Lm1c
BIlZeXvLKJqDPdTYDcYxXckkml+yGQRClRb6fnEsvjgqqYLWsoqnaCi8izShbwp6ADNfVZmbUhj2
EfsTauy5bL/Bis42Zm7PvkHtelkZObDnMKwI+50n1JVq2Vi6MW+ytOw3pr4s34pl0G7LaZrWCgf6
blF9v8F9cN5qZhatarNfd1OSXES4jJnO4CyPCri+Bv2CncNG+YuHSvzGmeiZOn2aB5aROVdx33iX
eZs713pnefR1JdVLPXnuyi4kAq+E5ietMLlWUdcGdFThp8uRONtRhT56SnNeT+YsL6A3Cf/8NG27
0dRvLfz+a5bIdOssqkJ9htm0aXPjIR/08aibuPZMOi2+aSgN12OkiF/tbNyRUhVr+B/zZUJj2udG
j9vWcpFyd/Po4z/vMVWq5Lo2G3WJGV+t67wg0Cvp7GsDjM8a6Jn3ZFUGme1ng6YwU/bF/Rydn5Tu
nolzd+XlvNJDVrr7Jk2HdcK/6hhP3bxzW5Zmk0phB5em/KIU1QFXxd6QXbw80iDI73jh8/WIgwMn
hRXv09pWF/DZz4AhKKx3Iq69ay2rkdjDuMRsXHtB2HfOdZgC3jZpqh0m08yvmPlmGJAg65QUdBsL
E/GtV/Tma0cLixLdntwTkkGE25Na7kfQ8LMPcT6B/KHkkSeWPfOoR/NjrqTxDSi7+0xmJ2liBaVe
SJ/90knMeE/W+ETjRZXrUFvgNtgkVtlSdzajZqVfarsh2sdyDGtlAbpNIJ6U7f1Qa/KIjG++4fs9
4/KJvK/0HNRFbkHuTUxagH5qLOba7avkS5VkapP2tnlykxhTCR7wldkjyzvOuaho4kz2TpOzm7mB
VpfWxp0rd+OURvLNoFeyZk3Ot7Yamsg36K57WChiq1jrywDLxsuhfzBiudb7yUQ8fHbAYwvfA9zp
d4xfOja8fX/dLVak+csMOsGeWoiB4FB2M5abS4WpfQePqmf6Vixr2rfezhFsWoB12UHodSk1px2H
ZFDH07BNaxU+FgZ/p7V6M6BtSm0559q+gpJ9S0cmfeybxGt8p8R2lc3JtNLibPzezRoo/jRmDTeM
8di3CBL1sgZtMtdeBzC8mfZe12HXKpucl0aPQUaRU9GF60jv+o1dZPhTQSOukzRq6OczdBCEHlzE
DrZ632SmsO2H2gYgoyLggpkT7e2wZ2/5f0UrZhXAxGdS3weT6tc8WV7fzqj5f7/Yw5rr/AuJCuZb
zIW/hs0MvcfXM3xYc71/oT3F1Kjb1IruOdfwv0fULn+Jv+aRgID5iJjJ/6lYmV5jBCNQG1QrNTDN
2/+kYP2lMPytXj0nB/EdQ7qCbscThv5eTiF7qFG1AwXPFruSwkpBKFwZWcNoozzbCu66Ntw5aXi0
Rus1FmHtzyPVaTb7NbyLNFrXzbSqYjAA5GwE3mSfuQMnaKGnGbW638b21dLYj2cqQjI730Ua3zZ6
emztT1IiOe/fhSHinzNBkkeZb5nC+vXnv6mPsLmHkzkVzbaoja8AbR4FLozaLHFiGICvml2vxd9L
Fa4FvehMzF9nr2WGQk+J1rp+YcnWj5X5icDYcN7Krn79rLM2CKgzYiVd/pII/PazqoSQ8qwu661d
c7HGQl7HUZhisKNm1pRz3RbzhetU5irylhvNqk/TQo+FcpBMb3f8mbaJTiiNRxsQHIvdkoPSkHMZ
x9YS4HHKBl33nYFPaWw3DVU/HNHJqR8ilKwMDhpGru0QiLBi5EFEXtoS1oHg1I+YUCamTpU2sMh2
E44IWmVdZn9z6oRi1P6emiXjqXA3sq+2Or69xlchCNcsK/7hGlsp43JCG23hV1G+zvtqjysB9SMI
n2bWNmwfuqDSxyCOxF4OjAOKtKaKX+JV1hJst1zm0Wxu4MMd005fD6rIVwrz/0aEEGKMkuK9YM0O
Pfo23bDR+uKZ7+C27ssvcUoqZSZGwfabK9lU6bgrGv1mmepLIly+zuxepmHcmQP9CFAO89xiWLXj
VT7hyADIJwQihtC8sIDTtQ6XtGoKptZYUrEe/ozIpxEoCuK2+UH1k5XpldlnV2kpXxyj3ujxwL3q
d7kW35VjTMj02JugUZ+KRTIOiDnBRPKv62crpcmRA4F3sBASWBGNnHCepshuR5eR1QjRBEOwD1lj
LxP+zOoHuSrvRpJFw8W6huG2alrzxUH0v5oxJYR5Le7dHuunejBgBPmF0zxHCfa8SBYPQ5hdaTpm
/pGhq2PH3nqcTH+xnOO5h04H3L0q8DWBaHmJyDqYRmQNoU1qTsRDUbn9c8bJZ235M1LRlVmIIFHZ
lUV0ZIGeK0UO3zgAMy1bXxfZ8NyIwWPKVjFZIC04JpqIjZQbp1eGRsPxt9X0LyL2d1LJX+8Q6hle
H9ZDz3J0dv2/b6onL2xC1Vg46GwXpj4kpJTpEQ1twHZ3hkpv9GK4tPoHL/JOjBVuvnVZsQIgm3z2
Q84HerdagoswSLwwUW3zP9/+kBCcj1foc72tjCQJCsc50nEAxn5bt+IY9nCVhmeMgcHcV4d6qn1t
evrkUrxVFP1zKRAdo3rCNOCxdrz9BYgBoQ/GTb01R3Ebu+lXYsGvgHARhNKs4zKkcch4I6l/jF25
+fjY73jo/xybVAnE9xY9ll+Sqt9vg93G+Qx2l33q0rCbyjL0R1HTMiXSmehPz5FV/6yAZbUmdFQA
dUbjHXOZk3vxbdbP02Xkcs+m6rKtHDJvncPvRBGCg6iyo7t5kD+JocpWk2jvKlGYPh3TTaiM+9xs
Lgy0KiuR9z9drT7pS24dQ2ndhfrQHmwlWwAnEp81JKuGpqShiT0P0jbRzzuMcN0N9bxtUhvvL+BX
wZzXHabls2fjLS3+n6tjIQfFWE94BF2gt3dmxmg+ex6AFlUXF3Od/mh1tFOWgIenqq+yaZ/omZ9M
Ib9E8/K0RBBgIlSxVG1ejYHdShgixC85Fy34+L797YcJZDCAQHQ+ju+Ti+2xsZiSOhWW7CIQRO74
dX+VQhad9OsxQiP28eGoWv54R4g44wPscTWM9x88C+NQP1ZTtdUid49nat02coOr4xM58zu18T/X
m0+qBJqMBt88q/h+fxq7mEFD2jI51K0iiPrkWBnZfZampyzTDnQN7pdluOwtUQKOty8BZzqteSSq
47Mv/N/eSHmun3SBxcb6o4LK0tyzJr3a1q2R+2HibmBR3iT2QSiI9+BWZ3reA84nJF3DJ4kvxt8P
LnH2CKySdDLfXoQMhOeid0a1paWFcizCwyRhsQn2wIZxXTFGtrz8J7zCkx2Onxz8rRL3nxuAwJKM
hHNtiyb37bH7OQ+ryYX1nwt5AzUgC2zIATifj7VTHeEnnaxGngCdfZIL+NeTRvWNc+psFaDn+/bA
YpRxpdkGAeoRiG9bf0AQRZcr9mVibRm/4RpvDMCsZu5j03v8+PH+W0HnMYyBYOKekyH08/P/W0FH
Il2hRBnXW29EGGd7iDnr+drU9RukVrpvK/Fi6TAg1cmLniIM2aoeNgJzxixABE7akPhaf4u4xQk6
57uSOrDTnF0vmsmHMWzy9Tn6zJOjCKxdHXvmRlnewI5Z7BmjYsMd1LNjU5CBNWf84rwALNZ9i8ap
L9IwQP8ZJLXxSNeOyuRH3S4PU+jt6i7aWNnwzVDtyUGG4eFCrfVz/oE7/zyZjsbidG1lvfCTkT4M
urtqtVo8KolqZgE3B2hWWuYehv4+ckiGg0U5bbtFUuwNVR0gwIU/PfODyolhZd8/Dl34A8nuOpnx
7Q5Jc/r4LrxPUzxX+9jmyH472+YAg797+wWyoRozGIsaYx10E92DamxtA4cNJx92aSjA9UpLSXrL
wi0uVXNV54J2CzgUQ1PPncF3C1fgUa/pSrmtthddjSZJFy9kNW0Bd1WX5uhuoo7vid4D1YpH7zoR
7U462TX7pW9TfS5la2DfrlXtEvslmivSUYfULwjyy2dkYyWPhNE5vzDln6zpf9vteC47SoSlTDuA
sr99CrtIJHGGF31rJcVLn5iHzMae2bT3SGsBb3bR1UQim27PX2sXwskk5V2thxdx6wUsxWYr50AV
iHs/uS1/rkcQfIjaoT6RuA71d2aEPJ8Ewz/BelRABoyUddVPPOgh5fmsaiOIDPulGaMyMAR2YpOn
sRwrBC5iQdY8hz+XzKLlWz0MI3OF+UvMP75M6oTvfCNdTNPMMZ1Ax9NsqvF50e38QDLhsyEzkuge
mEuf1Wb9v4dx/2sawfvscR62c7XHTAmLqHVOEHp7sWvVRcgHbCAezEwK0aMvq6oWFLCDcTSBzDem
j+ihG4aVyRWck4GEBJ6mzugfu9x6SOxiCZCifHKx/7IO4j+jCvW42kzD3n95ql42neeOJFgwecnN
cGucjd+GYGGJDR5+fR9Ve+SlAcX6Z6Hv7zxwrP6wSDAxEctFo4Kv7zunlqemWIghqbbuIe+xCqt5
Xhv6gaYimyD2HZ3cI4a6KIR1350bA+74D4Trf70r5wO8qcXf/YB3nYtGgdOgmVpt26w/0Oz167gn
1pLFH6azjMU+s8P/tLR5e0jr3XPgDmYeO01GAewNl+lkb8HBH81KfVJoG398Wc/HwUnFNJI7a/0i
Vf32iYn0QgJF5NoSnbN3bZasCe2AofcHQaewgHjmhtOjOwpIRvMDEbnfusHe2a6zSputp43rBUCk
yBkTaneDXTx//JK/L/BoSJHPwuyVtvk5yPbdnadXHeGJ0hX0xXgfjuNaEiRPUuwnV+H9Rfh1GMpH
VmFmvnCZ3r5089LQP6ZvvO3BWxKdeu60QpljDODs7LANzMWfC3v/8bn90Q/7dVShc0SBRwRH1duj
AvmRBsErauvg9PfzAcWz6p942o8CUa/mJQfJ4koaQHNAWxvVQCBccRUN8Q1dO5jCzYwktL83B+3a
LMxvyZCvDC/52vfadTjrd0P93TCyR6+LvlRWs9foXziOOiBZffj4RICfvX09fp0ICzFmae7UP32p
354hY7RCc0KUvx3d9NVE/CSAHPmdOW26eDsUYPKsHDGydPmvahYr9KO30PxSP/aSC7svA1a9zdKz
W3HaO1I6G+a4tbOpUvsIRRqm7Qi179jX87rFSmKmd/QWzpfBbBWhFCTdtGwUZUY/qvPE6pOTO9+F
39/988mx4hkQ47BRuO8tWLEtqiWTjdrK3LnqqvE6rJhEthtLMpXIrVu3Sn9kLtBTrjE2lXWRjpdD
52wHieXAxmvtyk3rePAv652Z9xvSWsGUFxfkCVwuEA1H98AW72qQOcFDonlOeNdd+KgjCrhkIkkT
uS+Cls+2NPJvp3VOC6WspM0h3309Nb4+4Bi5Z2ZJknNKkrBQJRZGyRSfj8mVJuq1KczSt2DvOmgP
zcK66SwIMfEVjRkj6KwsC0ZzWH98vf/2LHlnn7+k1ndwxr99KfTerWUW1mqbt8m2lOHejbVPFpU/
VnOdb6x5fuukJQ3rfewisjivyqxUbZNyXejusZ+RSNRfVOMGec4QE4H8x+dkvV/GqCANMiVtalMX
c9Z7NKbsYK3gcVJbMXJI88uy6M+OyE5tkd6N8bIxZv05Mm77zgxiQh6X9NbKvaO1wNur8nuia05h
2+0qNa+qqLhzh+q6S/IbFNmBUxXMndI7j9xyr7rIZnsrmp58mmhDh+poaPMDWODUt8lrGUT/FCbN
949PDu3Ku0fpfHbEjemMEXRp85+3t0wwEMzzTGu36NoiXxWY7xE9f50t+7E0Zmc/9uFFErbRiu4e
A0nb2+cu9W4sXQ0RVHUxFicNJE6iWzexPfDxSb018/k4iJdmP6NwZgBqfw0XxsUpmn2/Ousz5jlK
kaUSoqKXVlDiTAAOUzsoX9sf5NRQX/M+QgM9g8n7O3dyn+Vw1o+0obtu2/JqcYyLOG95nr0vsSeY
Q1gjs9mYYtbpjkRtEqJVJdvFcL8Os/vK/nNHz7/wW9FsYsu9rxmZegORNyWA6rAEslKob+liCRwm
qNckVOBZRy2mu/IBONKqNshTkICE5Ib4yp9o5NrYAVoRpnhMCvk108hLHEqlsbeZtks6fMuKuCPJ
+G7EIbXKnQGzreVmKGk1sSnb4quubbMiuyyluRIVBFOtn27cUcWBSph9DFBtobADDwtHX3PtFEOu
wZODF2JaNSl/EisFKc1JfqR9+tQlFygPej9P4sD2qtxvjIcp1b5WqXdJG+5QIoTy2/Oalk/1/Riv
TWQ65+iNOjzJFkNy7gWNld/3ohdrYC/X2Q075/qcm05Titl3kEG6gw5HsK6FUCYttoZ2shu5rGx9
4mHIxktYVKZvDJEVwE4+Fj3bIRs9ZzzTxrZUfBvm5YPU0ApXhRtIfGtRBza/YGoM2IcpB2g7GhTb
FP1NF3peMDrVHsZQc+4TuJuhvi+1Ry9tzY3JAybb/lLD8xakXrkjzX0BxZW9QANSqybUeNDAJ4nd
PDuboqq+TYP3PSu8y0on6DDs14aJL800rmOJScV11lbyaMnpbqnC1jeSCh0jj9fcDiWxGc2dgXPq
45fOOy/Pv3+Vzu8c3QiEPw59L5zpb9+5quhdQnhUu8UJEK+rsXzNRknAGDLoKucVIfUpqu/qSd/r
jWBsMyd34Ptz3w3TjDKgBrQT7aoSVl6f2UE7V0+Go9nBEi9MJzDrpOVlAaY7gJltTXDwe1c/LVN/
E2p0unvbfVYKBXDXIxqiPvOrErm5lT+j7IGFh8FkwRyxigbui56Ex7Iz78fe8nxlx9/MGB6vwlXk
s3+EO8+ef2Rb6yTpc4mvkqj776YGIK3Et+VE2Wufwu7razfoNPO5Hbmmc76cjGTZJVny01vE9TxO
u6z2W/uul3JHYlmShdfGtOO37jTPu8rkcNmO4bMgO96f440EaokrAfB7fYZ1orH4viQp4lFevCS6
wyY4BXPd34N90wzksrm5HflML8CKghrtn1+0/f3HN/RdcuOvDhe7JVqZts29pdvw9oYiHcZqorBc
Nnb9WIzzXZZqQeMeSTqiI5Oh6RcjIa29e1BcaxPqM5k9hZvkvjOKQ5RiSWpcsWv6/PXjX/bryH88
ah4RidiEcBm/772NOJ9bsmqZ67vdF9iiftXqMtiLHiGP4wkwkIoIUGqBQcfrgQgvIKwsaWMezZI1
vy3ngAjYQ2nnl1PZ7QaruPYy+RSSmcA9xp5SuuDLIwh9+vDU2164VhkAEN3NDmgGiUJQBIp9fE5/
2WUzzDYtxivoOx0+yW+vNu3+Fipp3W5BZotVXBNuQJR70I/Ambo832rLvOmiBSetk/u5U5WBrLKv
mveEXzQKepdnMB4+2WT+pXdOY5c9LpMWw/rjN4XksXa5TkjcUjo3+Kdj5of2KWLzYy/2TRLWPz65
COeTfHdjYTlYwkFF6sI9Plctv5ftHuTSzltaNG/V98q22FhbzkFX2m1vykNuZfdhbVziBaSNU24/
PvhfTpZjO4ysyKs8P1hvj03eW5pPychDpc27Tg73GvfAk+mFPcYzw+fpM9rS32457E/uOJMJA4fQ
ufD87WzFiEaiyRpuuVO/KlJRdRXftOlIXkMnkXD3AcTTKwqG3K+n5WrJt8paVnzQXzuDv1Bkn9RN
f70CNNTY+KEJZmLy9vfIxh1wIPEIDoqsEqK1qAxLJ8BycpXG8+bjy/1nCwXtBSQJCMmwO3jw3509
fkbZhWEJwELoz5nXryEWX1isJIur/UBteecY+eM4Fo9uEb+gzNvVUegGH/8I63xT/3jg6GsBvobe
JcX7B45G6DK1WkNva2SQPKFEG/rhB5FLdkXDjsZyT3vV3DfSPqU4kUhbesB68a3UCJZ3zcbxB4JN
AR+zk531fW3UhCcMxilz80fbQH0kvBTZI/a16JxYNl/KBdLcknc3FnqQ7RTlDOctFsocZzOxFSBh
ue0fn+TfnzPwWvp5TPLnrl72Wk2IXcxbVdsnJ+ZDNpXGqbHkSg0XY4/pvhpB0Nt1/N3W+xtqgy+E
ufvwk9ddvFxVRlN+8pPOtcAflx0CBVNcHYTq++kVhPsUw7PXsPtIGWWjuPXUTROa+zSrnkdmdBN6
OpLnu0+O+34rx3dMQr0Ad+eyxP6BnJulFlHEiGabL97BbKrHJh0+OcRftnLSYuXiHWIEyBjw7UsU
ybQn+wobsp5pV25lRCu7G8qgiYk1UbLc9wmvc15Y+49v8q8u7PtL+ttxnXffj8iLy4kPW7ONyuxb
ZEvLj9zq0SWrB+/uRTfM2UrpEKITaVyTU/i9leKKJqLwnXMKnwWMEUN5vx7j5Hqw6KhW9sB3tcnb
tXCzDSlQHUgK7balJ0VuYbNCspIGfEGJfIm+Kif9nkQInmy7UysJ/lwUD2ZH6VcT1DbfZgaWQmNS
GL/5roXVvCFU8PnjK3B+Vd9fAJv5sxRMn+nOvWsfzAqlLuZMXmWNdzSfLkeruToLrj4+zN8e3d8P
8270kvV9LGU/YA3U5R0ilcavElRLD/2QrwF0r+WMMAhRzGcFwt+eq9+Pa719ripsqgnlLq/MMNyU
NJ6mcD3M4capU1zTmLDd9pML+td149f33xG0x4xfHfjfvk8jUpTYzlWzxVjPSqYOeFe+jDM7XHdr
HEtkQKUsr1U7XEayeppGa4v7YDe4jCMcEd19fN3f4aZ+laMSsR57VahDKIbeXQDSpJNRJxWWmVcd
EIDbseGmGh4hQLDx6t15y5DhiOo8yJugwaKPdJqSjWp6tqYpOK9sXcb2F8DhK6Hqm8wsjufXv1bq
/uOf+rdV5vdf+u7LVnX4p+NIb7azOwS0i9dzlH82d//jcTg3ycmbB6BGL5pZ8NvHwVzcniyJlPl/
rh1cTV6otj+3G7YK+0seams90daD590sLT66FLQEyWHWeaMSHeOs2iC8LiBbe+rl43P/86E5/zCU
AKaD8hlhw7svag37mJ0zdo6m1g4lbdW6czZLIlfxRKSZVbPBOeCpDAyVfGm6Zu+p9LlSt9N/kXZe
y3FjadZ9lYm+Rwf8ASKm5wIJJNLQkzKsG4REkfDe4+lngVXdJaY4zL/qj+hQl0RzEsDBcd/ea5vp
p4befebT/PIoTj7NyW1KCJSLIuZeP4zZBtrIMczpksEQKPGhnDHvmdon9Go3HEEfKpRyUVzuiAHw
6zMJ47+MGuvn0BXB8R7LDPYtbx9XWAi82aldcCD1PZpVp2+1Xad4ZXiVKaioJXYobF4/vvj12t4M
iCdtnrwwnYLbdRxE4dc2XD1Ldcyhd0dDdVrpHJj0XFMnPT7Amo2C0irIXixYTKBICTrOTe7Us4uZ
Vfv7zlURikKNFW+cub4YPw1Kmt5XtcmBhg/TAxGP1YE6WdG6lCrqb1qsXOvlcol7GFm4k5BKmddP
cT0fU4AYfWCivcwf5SH8MQljqy2PcPU2+PofMBiT41ifk0W9Qv9+eQbr2EUxixDx00kpb5AbcIBc
+BwK7CastdMi9hiEtlUrH9dS1lgbm8GUSV/1xSAA9gce0n9HyVHQd8Xra5tFwU1SDF/CHl+8dJgN
TgUX3vpsjNZQuGQrBYGn9cg9+979uAu9O8r89PFPuq0Y06FXc7qQabAO5HACvHeqHIeh2BVy6oXd
cuY9eafB38UNOhJDyGUnk3hELm3Rljzdoe0PHM15rbpNCeyOWRPOU7s1lHMn4e8NWDSJikBeibf4
J992KL0E7NMJmsQct7WnkVg/vK7E3EghKMGWfK/F3A5qfmMBxx+H8S4urQuRTl4zfF+02fv4jr87
UFD41DWcnpT9Tt6kZGZNmSVB4WMpOazFtcrSr5qgPVQaoQEK8elMdmWabD9u9oTFyyNeBwv2QKx+
ZTZlp69Vy8EjB5Q8aYI0sZeZuRctrhL20LWhpmmlm62qF+MrOvNN3Ef7M82vHenkPfn5IZyefhC/
AW6hYzpDO3KsarQ/NVrwtLjqgmrfq0KBWc9cJwtoWTJOZ9/GRPrxZ3i/6/2nH5y+qq00SU0+RvSD
sb7WgusoeSRgk1Vrs61VVNBTd/i4wXcGTa6ZMQEdH7bc0+32tBgpSenMTUQRehl2FjgsHgl1G+TI
Zw5y3m0KAozBKQO9/FS1BVBJMZeEa6tbk0N4A60aAfJtCjNCnFuZ/LIOX+VO6GNfCzCqfHqOoiP8
lLuAIW/u402kw1ptOtxyquFyqrbXaur6de710rIpitmR9PyijmoMYNnsFZ24Xxn7H9/ncx/o5JXq
9Uof5Ym5t45NVKYmUoF2S73n7uNmfj3QWC/cQJDJ3oM9pnqyA8uoHEDO4RUa0jZxbLJj5RJGSSyn
V7EwCKAnLddCyU/s3tclh3pWeC2GjDOf4pdjeI33mK01KgV82MYpw5szczMPwLr74RBcNDEFREzV
JQa3OdpAQzyk1I1nKqmhPu4KOznXPArUX19lHDUWpWnOdBQkqm/H0wFpXyElaNMmwoccWCiUuMrr
SaIQ1xk9J3ochlGSU3wt1zFI88cg1F3LYqyqjV2o1w+Sdh8MTbwFqftFqQyL/CL2VJWiHZEm6Kvs
gBhZUqscpd6Ppnrd1da1ugQk9wWcuCztyHEKm5R8Zu/da/tBRJ8kaAvDZFxi/i53qWxsS/AYm/Vw
u5vvC+K4CT0ptjjVDorRXHMC+SkinEjOLDfTgKL1qi86/RhrwS3BeKi9mXhxqLV1Hnthn11aQWo5
RaofEMFimmhYZzTxA3mvECmq6CrX5W+5qn6eojLyVUBmzC3a3pzk71VynPBV+HNJHq7WW3u5aq9K
UsCCmVJrP+NjpLDjVXJxMY4YW0ehaX44XRJhMV9Czrlcxq46RuSzwPSJDtzxH9hNKbRG97lWknI6
a/Eu6035MlumZ9NX1OQ3TTKi26G+zYy0IZHzGbyQvWVMLzdz3PiRlD1ZBhgIZY3C1SmPNgWG1UBD
90GoTxHk3wQ5OR0QMUdMZbLFr3dTRbrlalnzvZ4U1a1hYWz62jqQJr83WkW6zqXySwxPZQMa0rFa
DkXMidwIYkunMjC2c/qlHvXvFOHvNSXMdrWWPK7ALg7ZgHmg8SJysX1Z0JQRsCwpbqLYxKhlxE0A
+ig2FCpthy1Pl+i1N/X2c9cbL3V/JyTL69NVKDqBfjR7Ih2XSfcGArOduowNtwumXb9Mu0E3v3fK
56Dmc3dp5gcTirHesq/APAERXIZ5U4G+acmvgC0VfF8TM0z1JZCm6bLV5O92bn5K2H8VhFD3Uvlc
pcFVNyTfsqD+Lu2UebhpcGWDKvlNxPFjND4AH0HdUNBcGDOfCWCXcyoOIlD2vUjpKzSrt/yRTC1I
H+MhLvmLDHNDKrr7WAqujDjX3aoaHpUKV0gfN7M791TH5tQADCRTImRrC0aJDDeeEQwBIm20hhFW
T9knzxhfYOWRtR2syHb2BMuIDybUo7u51u/T4KIjG3ZjhSTXkXgFpGr1SZedfpDRglJsIZG1u0mb
9AmdVrIFhlg7dc4xnjwoDLHxY2AoFzLM1KxuWtdOM+poLdasjrclWpDIUUGSreiJQOWFB2kQvAOt
J+c8IdzExdi4/F1zDLxPDuLG+z6IUkCsnmZzLMhBCGdJUvHFlBKSrNPxc1f0N7Mye/KcPhSxbHpi
KTbzRPcf7RZKX56N+zoOLsrOuof0eldoCvZg89G+6kGjkfvhJoYdbZIStckojOuxKp4KgY5REsF3
W4aDbqVPRVEeyK5PMQDKobsU7afS1PzOeCJty9PwWih1jvusHy9fT5G1ACtYWKBI7Nu1Gp8+RU1B
MptB9Ubpxq+UcijuAPnamM3tEH6tKJgSAjrtjNA6oP7+FLd3epciCBAgNApSzcKMLjDl6T3sJt+E
ZcC+XrpiT4N7DUv2BlLCdUmSjBBiV2G5vtTi4qiwnnDVWZ42RdDf9A1JGzkkTnWNuBGyyyhObslM
t+R40Mo1eKrZyK1OrFd/9GUtcZZjywGqamyPsiW2raJLztjcqInebYYHbWf2tbbJe0BEVuuJ9KLP
s2/ZNIbuZOU15gOfxCWZenuubIGR3hL1NFG/c5F2KgAY9pGVXpQjL7FiDzdyopoOvvOr0aAL1c/T
oFzy9hXOVDMBoImDfLEOHvjfv5UMoCTxufJSfeH/v0gMn46kcroeTtp3jCo7BUgN2WyPBMCYyncc
YNfmLHmmXtl7UvQ+a92UXo62J2r5obTaDNt+vSeI4KmxrbsceSW7HY0RZubBoMGBT4lt37TZvpOl
xgmgC8EsdysO9ykdDzdEH9lbXM27qVIXrwOFVq15jRJApz5KH1OYPU5lNMN2aBe3IjrtMFv2xZDG
2OfWUWaa9Nox4a3S7dkEGli9otjvhPWprefRtRSVuW0QLpJsspvAltRJBBSP76ur8riINU96nK6g
wm5UDbO/pqVPYRgabtI2HobK0R9z6LuGrROygeOcCnfeeGpZAzsgTm0DplPhUMaWD1Ksj6tsDXN7
zvKtnbv0cs5T8BYZYJM5Da3r3q4DZ1x4wQO8ek6QRuqqjKq3JraDTZbEk1dro4rEP7lUmFUOVqAR
nTW/LArxUW2OezGfjWVnqbgHO038IEeR6UfwZqH4xkYwfE4C/bdSyr6UKYU3zZhJGSLswVRbr6P7
hdy/KCye8rD/VJl8B2HKT2rOy6dVz8J2rWmVs8jTdQkAWbOny6pQ4CiFzacqkKnVwDzBnB7b21Zf
XzeYVuZlmrQ3LeiEpEwu1JSijlLc2sZMdLTNcNWogvXcDBPPtDxTIqEAmaADj8cNqetT8SamsW+R
z7TfShvcXoEFBAPGnZTqnyvk6TuAB146VM+wSJBKKwzISu9VSg+SQVX3GZPTEKi3cU8nD5krWTrH
L0LC7BmB5PS0MmCiy3GLdek3hBZkMS2aslW0BNyvzvbISrMdJW5nrKRkN9rKbxMRZse4a+nTT1Rc
I5QjtsSKM+OwFGihj5Pz+yCmYTNmzeACotX2Y7wcUVHMFyAHmBxlNOaWvOWwnapY09wmUbfVEsSn
Wc6HsUivHvkhtuefZniVG6WxnqM83msawYTR6KBgXGdYL8TuXxifwVremGO7sSwyUGHLDZtUNXmj
EO43mvwI+mpB1yBNrjDTa7Pmleiz6lYGeubOmrxslrH90nTN507Pd3FYXBC19lmKGUXaMj8Cl3kI
WxZX6VR78xy42Wjs8hwYhLEM8ZYkr3hji+QBwO7LyMuykY25uRjw7fi5XJXM8bEHt3nwsdNeBFJ2
IYycWIX+qBTRfIA3Q8xzKW2Mwn42s2hj8SAQppAN12EPbebhIQrJmIMfjCaRiRr4x1bOJkdhKbwW
QAhlKyoKfJo0gVIpX+x8us+WoOctgE44MZ/rVb5jqw3pl63aJu2nbbtUAC6RNHqNqC4WZZ1GzDn0
YLcCvzHzzah1lju9CMDWVwiyMEEHabrTY947UWcHtDdLxLPuYyJymcSIajDxXPcbc8nA0D1lLclI
QVxqwJqmo5IN6MWQ9JdDdqNbqHsZc7+qY9axykg5cArbo2HVrUcMNQo3dWCVYd6aca656ZL9sOuh
4nwtejEM0oN7mSjqmsExnG+MBCZ2JjLVhYl2xABINoM59QcCvF6mlqiKQH4xKjO6yor8spMFfJRu
IyNZ3S99jMGGg58kqxRn7Mze4bjOHZJX743u4jRExTtALp97Ytnc3sxAu3Ps7ywkXrqT/UnwzqFI
GQ5lMlVXcY7veGkbmsyqm74Mup3FgrdbQDxTyDjGlLQcOy0uzQiAVSteNDu4r4aImk7yQx5b00HF
x9FmNM24vw92kx5GQkVVY7SdMJQ+JfolsCG+1HN89BzGN81O1m+q4UUSt0FyJJJ1WVzQ9JR71R7W
901dPRTBl5kxVfuh8VqC1HC08vNsX+fjfWh+h47piBwkVvUEL8sRqoE4L3WrKXQVJHRhgvNp/C2I
L1DGmRqZIwsa4EV4SphfWn2xn4tuH4toH5rCz+R90raXCP1g9DR4qK0js/wVgb0Ohe5DSdp8q6oX
0lRcT+onok6vM7U7mIG0j+LUz8x+j9D5OswY6jo8m3gpp9sphUDdRVtC0ZDmq5eKFl0qmbJrk/IC
tKmv0dmwJOJYUfeKdNMPkceZADjtxudkkY2xOGTqvCfgHBjvoVLsI6mah1KXUFe+MJ2ybZW2eiNc
iRnV6kZWhRPsRAA7RQkUefGaEq1eEB5zLdmxoMNJa97HA0JdoO6E/W04UtoFMFwCIDQ90Vx2u1UV
Y5fO0UUQtg+dfS/6+kUaAkQ+2nVohPfdsFwqpc3ODwipGI7Wkh30OrpPRXIl5Hzd9nhzMG5mbE5p
blza83xHMeSiUxm9ACJtyBz7pGkDGBPAv133WNgDDNbhEsVnNbSXcH73eZRh5QaeHPd3OhmMuOmg
KqlXsVFuqhAic+sRt3s7GO3O0tgRm9ZdqtWXiWp8BWm7FxZYVT14XJr8a8bLquThJ8nSvsjIV9VP
eXuZapR8UJGU83QIImkHatWDwfkZPc1BlscHzLCCgUf37GRFKb/YgUw6gubX6XJLePeua2FdMu+Y
ZKJGpbVJLQ6eqYsEsfpUAUYlC9XrCW2bQYrPcXg599FxiaNbzq2ZygKM4ddTyXZ7lDemJEHnATyz
WH4aaSB0Km/IkXxoi1MzFk4mBbJMHOucYlXXOZYQGFoLolanjSoGD4jNpjEYM2uANvqzoR5Ko16p
2HtMdTiQkl22SFC5+C5Wn3qnb21d+iT3G92qPGr8mKBXbRSDtUW0r6KuyKVjSsQgS+biPrL0m6ES
V0tO4rB+2UfSfhwrb07ENstI+JR1d5rnB92mYDX5gV15eS87qsDzjXAwgIJsmd/DuvDlacKXIXwQ
RF4rpfsIPWaHhzstdSyxiM2E5BIkjKtCuIbEhxyBQA8kHpJ1Dmbfz8rw0AgBA5TsBSaEhkKEHkks
HF07Bt7YiCvQqAcTX4KqFfukVI9NukcAd7AjZdtKzY6Knx+I4k7TxAOEVzTBwIBaaWfNtMhqrAtD
ZjvqpnrijUhftSLbFfF8bVYsJZlscTsaTqbInLcjHGAUC5gj68rkSKDbm2m/M0EDVUqxM1ptOyOR
rWZOPpTI7YcDwNO+7zYW0p0AE5IlfZOX5x72cs+mghL1phkNEjPJ4VlKoOg5mBTVhWjgjhxJAY2C
eF5v5TTxgJtG6zYWjNiou1QRIQRW/saIlkPTsLHRqwNFIUSskosK0hmGp4jFASSq9UZ7MUYL8PHb
TmJfWz22wMmwQnpLF3pGvHgU5m74LVtV6/0pUF0zIUIMul+iP7a87AEPnYhWltjhTghtY3FQkQZE
YPOJ8hhS0WVEqCQ7dkcNH+EHu7nYidb0m2rcViyfA9I8LNBguZJtSnDYPfEgPUGPViy8Wc0/B0Pg
90G2GTo8fcN8yLMZZ2XHA2HcoLCgp2sQorSRrMmBt+32LFCXGtxyTdZZaGJXDDkriKF1kpP5AKd5
u2y0BIYqojzJlL269wJ0H13hJ6ntKgA8CapwSWBmE1s7ATHLEpA5oCPf0E94AM29Jq+5Z8LHRP6Y
582NDC+Zko58xUDDmU/nNvmCmdXw+kLd84uxmKQuAj2WO7hnIP+NWP76iBPyMPcRIWgxn8TC5x3A
MpEVFzWZCwfsaCGMsGmrYtKTapMyDphuSIVd0LLlJsW1KreWlG17OsVSu6hynIZsXB0CQu72wdOs
dWt/YLrjXA+9cDATZf7NmhRsSO4QIvYMJAT6x0Gz+ag2cRSrqeEOdXDGVnUYYzf9kffRNp6NXVOw
ICo5dQE3J8f5NpoqN83hTQk2oFwahAewkiPQFd2tEbBnaeXRC3y5ArKakTsOWGXROzfU4q1KnIw1
QZQG/FfKvQOY9i4jjJl+qUMIkt0oRwIOBCIFW5yGy21cq76KI6rXB99I4wclX3aaquw7k11DNT0u
lnk9Am+Iu9KpxmTtBlsJdEyrs7SN3SmV/VqRtyRXUMlGhNoz4VH2DLrYbxQBRtbCmVe4yswaiesz
y+UiW7KdqZG7i+lA1F5PYoACaibTUxZWCO9tqPMMoKwyL5RB2pA+s+ltghzKAEYOyBhgJkF6sdSh
V8zzdhIa9qktVOKDHDxPVn9H72RlYW3nYI06rjyWim4+8mr2sTsIA6yu5HmVFXvSYN4a0iPCooOS
J7tKFXs4xuTExsec0ltIdLqqr1p/orkHdEVS7BZbM+EkY6m3alSDYEkPQ1PejxO7rjSVvYopYZmt
l0xwYJxMVxwiH0EQ4jdjpyhNO02Pwcb8VkXWVdqPbsRJO3zAfSIXu6ywtkEMJQO6cqbeRgt6eXWH
qcqzx+yylqNjtahH9jg3CQhly8p3Q/eSY4Cthhw8nXHLQhfWpEYdFPpkylvRF7ugdbus2gasMVJR
H7N03leJfGU+JfV4JXPbQubCscKdSEEpENE1m2zZnlgszdvoGnONEwxeEl5ytv+9rceHpZs2HYKs
oh39Xs88rSWT01r8JtOheQybgJlKAelvaXfS3DsjO/q+b/1Biz2iebZdV20TJH9aOV4lM/v2ZOzv
2qZqtu3YVIc//2hSuTpYcnpPsEy9RUDWHmI7ot64/teff4WfOXGQ/399+fULJz/y+muAFP/xC2dV
HnE1/+fvr1/+8+fOfPn1GwUi+VKfzT0HZMPRDtMRaCf/9ecfJ/9WBTH6n9cvNx2HDkrSLO6f36Mv
I6d0f/79//w9J9+ig221EETtTv79p+ZOftXvLb3+4+vPxFkt72ds8n/+0+t//f59nIN3ZdghocmY
7czootaNz8po9MS3S4Sc981tSwgzX08npwq651kaHlSCkZyPi0nvVc5WC5VQOVhhXli//pPWQieY
BqMYVdnRMPeWMmzCFIegdM7Q+F7ljMSx1zQyHN3Uz962I+N+UKusK/2AmCM4MI4pD1gQM0KBRnCH
y+e4p2a5NLjKiWLSHAJuCscU5wTZ79TeaR28j6VrNh9nrWz9dLkF66CiwFvjy2pss+Fkx1fX9je5
IZGkL+57I3M0a/lKdnN55kb/Km6jagc3B2GQKhPCZp+IEOaKuK6poTaaTZnXG52vSvbqs1XSjWWC
dQ+Em5bAzrTM2LXpyhkZIammFjWUdYc8zNX9snSsqtjO53py0xc6Wv0ClgPZ3E7QRWd0GmvN9KRe
/9PnhSz99lZVUoF+Q3CrRGvtV/BJYOlntFvv1KxXGQS9wrZRiZ92inAx6wwPTOkbc3csTPZCV5qk
uwan7h/38lXW/su1rHA6BR26Ll6RJz899ty0mygYmYWstOEcHj9gqt+W1I7qNjyyxjujdXi3OYzd
BPdRpbVOdQYLK7wmXYn8GCU3U3Y5lwVo50+sokN8th9f2jv3kMQQuGGa0HWQMScvcBNny6xG1P1L
kju6JWCPRzhJ/9wY+hlZ7Dsdwlbx7KNHxI5JIfxth5iyYpErXgx/ihG5k6LhqJ318PHVnGvjpLIc
qhPuShvBRAKfLeNEGNCZ93ET68c86QtcBoIMA/G2rq+E9Z+HALBjTNFkefok0n22yvjHCg6N5Fk+
88K/+2Aok6+sLBNR/sntGiiOTDIxTn4hls9DnnxHVHS1erUxhfytS/qzqZO7JvRwqI0K+UOVEfSx
pIM7WtZDnYd/fUjglv3Zztrvf3qNpBGZrSAX2pd141YW2q2UR+ckje/2AAM/r4YfyTZO/UH9bDam
HaySGRF4faDuIAT+nScDW44UdE4bAO69vYzKmslnKbmMeiS0Sp/JgTG2yvzEqv6M4Oid6QZ0CNQq
IAUGl3QyhgLaLTIGCKReS/YSzYO7gBHVoyPEhVyY93WbXyz2OXTQux1PANXQ0KkQU7je4Z+ektIE
mUl/KPCTVff1QsHPYD2tZV4yDGccoe81hcODdF46xZoa+7apOVMxVKXE0FWLfQU6eo1sQ+GIUy8p
zTMan3fEW/aq4MNALzBxidP3duwywy7lwh+zz3mvHB0rvBNLeJOGZ+RN7w0QxP8wSxgrkfEXoZrS
lGZoDKs+L78oJumpZINERskZytd7zcDYAn4r0INQ8np77zgvz62Qw3lfEzjly2lTN+HG1JrNx8Pd
e6wVlP2AxGQDexBox7ft1MXEYFfQTtuuICjOmGjLDO7LbLyCT4TdMzvCn98GnKOZbc2ZiPnM3m3Q
NV/t851F1luniONoDKRwnUtgf6XonI7GBL3AukINCfT3ZEhZ2m6xgozO2nO8uOCbDytPgpIgKmMr
cX6DYBG7voHGxOTQG0ts+5hSKJYAj/MCaRzFpJ3l6HXuLKrtp2XlIjQ89AmZaVp4KNjwSSJdcdXO
euxl6dX2zO1dH9NHF3CysG0jslrb1aoYDgCTWNhSvVJ9Xf0xaeCqNHVl2nq62pyZ9tf78kuzBhRC
CA/0otN1u6TmvVnWvHlaZDnWwrkLVgmJsuNUvgjU2R9f5Xt91f6ptZMJJp8x6lUJrelgvxNe86gX
hC7df9zK+9ekccDHIhkM50lPLaK0a62JWzkZs7M6ASc58kP9ArrwpjTF35gFwEL/p7WT8WRAF5JU
Ja0ZxstMwU9os29InyP1zFW9f+/gSKkrwBDL0Nv3Lxg42c4rjhYsafak4la2SwjB9d+6mj9bOXmP
smGRW2GqBdqzx9kg32wmCXcyPEX//7yck/5eAZ0dZo2GBhTDVv6UqY9GrZ7pb+/2hDUFhy02hI9T
hx2TtjUwxq8LmpY44BfNxKEkUSVSJnRE9pkB/71ZDOHZv1s79dVhHon7dqS1kOzpKbSR/sDRsFR6
uXXmMb1/YawHcPUgIT3tDGYtV5pszgx32mMfQXr+En1e36XcEmdu4bvdbl15/NHSSYeAdGDJA7U+
fya/Nx4PVtm7iPbOXM+7tw4YBOtpJmUw4G87d1tocVD09IauvF3nF4jcnlZ/jtr8bzWkY7FQ+OMX
HkCoz6IwBbN/Fo5uRVSVHVKii1hN5Q9/dRSC06NwRgDyje53OrK2CRs6GMOFH0hiu/KVWjhRHcC+
wG1E8ZcXiDSGkxSjl/YKO3h7/wa1ihR87783hmri85BVfqREV1Ia+bl2obbHAvjMx1f4a9egUQ59
TFk2VIDKJyNSutgZhigokGW6eLL4AnnlKm/HMx3wnSMfmjGYnUwyq1Yf+NtrI7Q5WkTOIxPOZHRe
XiKzASYU/yZfUPUP7P3EEiOl0iCy9ozu/t0r5JgAXLEs0zfVt03X+EONsOY166QV9QDBFWZcPk7e
37iRpDytiEALI8fJWDjqpUT6Zc/AEaCxofixUA+QIOV83My7d9IAiG3DjpChYZzcyTRVAzsYMiZ7
tUPPQcFHArS63JXNZaH58hC5pFI54kX+UtZ//RIVnDMMVfBIYUSeNJ2oJTFwyZyzGAYTVUoXPGkg
NcWZIfhVOf92PYOOnOKobjAn43dcn+hPmxZ5IcslTq3cr8NcRi6jb7Khonw3EV0tU43G/ESa9VLt
cHCQtmhwIkbEYoSyAYmwmqioPqE7kVr/FGuQYlPrWrM7wl+4L61+zsL066jHh2XlaSO0xHF/amEK
iyGLO1vP/T5R7/Rb3ahcjm5vVGKlP37y6909vSuI7FVquvpq2TkZXqnxZVomtBy8EEJuy+CCY8k4
M6P/ukklMxOZAa4RgL8sJ9/e+s5KEPR3S+6r9sxb+mWuDSr4v+Uy2sW59lQK+oVefP/4ytZfenJl
bxo9uTKOWxCWIbdgDw78DBqPZoxoBSnfsw2x69htyvbx4yZ/nXu5TrhzFPVxnWFeeHudqLtkdTAH
mqyaDehHPzAWPyoos5HznpAo/XFz7/itFKwizCMkibOzMU6Ws7PdRmMj57k/LrnTKmKL0sCRQTcZ
S+1hWt0IWHvzvOtnATTo3L7vvav9ufWTIbA3q5TEH9KmQIxtqhhF9jB5McX7EGF9mpu/jxN/Kc/R
fy6vvuXP7X+vP/VUYqaNw6j7n/9+87fL+IlHV750H37XAx6LMj/9lje/t/2f1y+Hz6X7rfv25i9o
3MmSuuWQc757bvvs98/wx3f+v37xv55ff8vDXD3/6x9PZV90628LySn8OQgHEfNP3WL9JH/83Hon
/vWPi/j7/O2X7/8j69H4J+smWEDMjYhIqUb8OzjH/icQXlmsuTgmpGGVzMZ/B+do2j85T4ROyoqB
xIh1nGzhIEX/+odCdOQKLsURxEZ//epfyc2B6/XmDeUshz05cyefgM8BF/pkASnrVpZYHVmlSzWr
ONyzygwi+b6yNUmbiaVPg8E2t6qdd6UWuR22G6UYfUlJs0L7quRma7FgIiWhaRwQK1V5U+qZZn63
Jwpje7tIgnE7pRb+g42ZDzIW6WyUR6CbUQK2Gcya1EJZdzKJT/E0LUMrda6ernLxREtHZdlQN29D
FeAKkWqGWy+aJ5XJkl4z9yvq4BeZWfIjY5PBt5EWpKebxGya2NNQJFxXKKUJZ1YqxPOe4Kb+li7K
gm8aBvMOsKwpf7O6qmr1Y4hsuUZ1MkDS2JBZ3Su+nZN6gldkNFMbJr0yLFXuNn2aVBWV/1KIdDtY
XTgRXMXBgzI69rKsG+dM7jT9M13X6m5l5Gj2Vagow0DNMgoKRCBDIszgiwEGARlnb9Upyd2l0EtC
ek104SNJhnJYSL9JiVrPaEPKlHMqD3ktYiJvIm4yITWiMyJFuV3GSidGm3m9J6G8ztQGkQR8un5B
dVh3GRkuWZSXz+qQGsOT0Y7pfKXUdUaaTNj2xbxs1T7ifLxJR3RV24lO1zwXqSb60RkNsPtPoERM
HVsLS2XdUxsZUjCPTqSthHxq7nNqV6Va1NphrLtJ+lLIYra/GkAJe/wVhAMtN3mjztbXZdTzQNlM
rTIJ3Yn1igW+Mw9dH143bdG3d2D75vR7INBZXEiB2okLcnl67UcYhS2B4NrSJYuXtZE0LTC8dIIp
kF4PsSYBMOt7lLZmhPnHvAhSVgQvQFqC7FNmqHK4HOoBBh/MSrnKQXDZTWWVwbbJJyO6w3jR6TP6
8mQaeqfMVcOm+G8jvmhaYZCvbaAxCx+lWMIc4iTwjIsnDIc6EVKDkZiPY4mOnXjRIV0Ye8nIRMVD
PHRh1MmjpMaxaKEJKYVqOJoyTUUG7XfRowsREWSno8ebNaxe1JCmi6rDqhTuR0kl3pETLHg6zJa2
NmXG18HQ+hnVu0mlXU3dLAayI91GsaEU4aMSBs2clI5uBWKVGeRzKaNBqKLUnpOb0kwpBwdOyiTV
UgZVIlHIA2K1irchRGAxa62Qz6xnTjItYDABtBC6ogphCja6p8u8zi41ow1N02nc4DJcvHDX+s0R
sR4WwvBH4c3H8stP4+3N70uK/yr6/KaMi64lyeztAd1rkxyxKrhiOQSlonCysrTw0SRWFgqn9eSN
4iKNuc8Cdxw3veagNcqukqO8C11rY+/M34bHtmQtd2bDdbKAXz8DQzXnC/b6/6p9CrM3c3uyS+qT
zrgZvTne9D5WNgev30VCYJMv3I+v+Z3bvLaHUVAnX40r194udeRKarqJ+++ovulDwtiQiwijJHHC
fXSF9uUyCv/Sjuv1Clc3u2FQgjSprp8sdpLOLlpTj00nKwZMTxcjB6Dtj48va31Sf64ZX9swof6A
8uIEgF3lSRu9TpCT2oSmE1ZXTXarN3szu/24CeWdNlZc2Zo/x9kgeIK3dy4By1Y3XWk4wSeDNDNP
9pAo+ssdFCWMreKQOKk7OsmZteLbJfjrlYFTAcQDJ26Fjp/MtX3YBEtpFIaT7Jt9esh9qNsHdWd5
Z65uXfS9vYMGv5wJfUX9gzs+uYMs9aOwHyOgqhMiGcV46GLlO+/VdTAAr02DfpUtOXAC7oN+8ZXV
eoTj5Uzh4+3Sf73YtfDK5ol9DfWV04stCHmspgD1AoQfz7KIZ6vJQgrv56x0VCtyzdE+s/L/tUVS
DUz6J6RLjpZPO2eRx1a3yCktwhPR6ysRmocBD5Jp7UYRb7DAnbnRv/YiGuTgQ4FyyHB5mkjEqp/d
DTIubCLbXPs6UMhWrXPkkdMFmslIKnMzYXeqeMNOCztSmqazEvEwSw436iHZKqTFn+kwv3ZMAcBt
5Rey49X439vXwUgTzUqakQs5GFv7C2Llzf9S9x1LcuRYtv/y9j7PtVi8jcNFyFRMweTGjcwkXWvt
Xz8Hwe6qCHhMoDi9elbWZW1GK94AHLi44txzIu9H/1p54S72tWP3KrlQ2Y4964Gr/rA+rMiugUxC
zwoV4NV1XzRlqgsAdW1MkjzGm3iXDseUoIq5ST2z9lUeFOqKl0a5FPEzbiFADnCdl4sNFggxQUAX
4CM38HMXkFfVb53JLb3wHuPgDa/5xTVId/+s6AGK0SiIMxhU/W6becN+UrbGEfzBfvEiHCD2++df
E71GVC7wsstosDP2hqUVhqxBH2yybA2K6V8BbfWSL0hPqUj6a7ydAdG1x0NIAHh0xkeV8/xfObHg
nKTSYeCn0DX25lvjjJrKBPuKFBExe5qCL5wVMhZADYc7bqGGgaIMHiG2tT8mmERrc0B1RzIheXjI
N8LgNW/SU3mQiPYdU/UYmvjBMUq985lXhVEqVQqTIHdHhY59bbvKaIqAthcxMqZ9mRyZ5C5UOR2B
9O8YoSGg+XYnf97wGKfWiwWxCOWb0pAJiqiLXx6feZAKwaxxLCG+OxnvoELmXX/mCtKVKagISQAW
6Yie2O1Ml0auUYvDmUDcQpcV7yAQZOdb3Yt2vNPBvr0ra3S9Z9dBaBS9FDVYKz6ag+RYb4qDS0/Q
rf7A7PUrJsH/OFJa2WT2cBCrqU9r2GwcKPAgToKiZ2f3juo1PkbwH7hAyMvaobEyyBTf40IDHwKF
8o7E9LUvi6eS4UHaQN8GaD5b2zV3mBb2eJwhzIP0L6vI4+FHQRN6UgU529q8gehTMKO81oGhRMNw
kgLCJV4zgw07qRWTHhRUIRDjo/J/+QH7CmgQq5Cg+OmMrublbvoouLUze7qHKRqE2Lcv3pXzf8KC
AKoBgBWu/aW5EFz1ZRbIkp3or2pwLHNOMHj176d9aAS2gA2y2AR9aDo0nSDMkGOCurMe2mp7ewFM
ifB0GNC7F01KqC6Cj5eJx7RqFJDKDhKe18BH2udiPGwv7bKNuDF4tq4cvAtb9K6fHYGpDsoYyDcJ
OQGyeyK7am1jMOUu9FsMmlR35gZlUGvLfcav7CLsAq8D10xVNZnYduw0vcrbHuOdRPK6597XH+Z3
jF0R1etIRdofVsVzW1dNAmRMuWeBwmRbeAKkPJK6ajGkgAoM8Cx2t62RcaEbvusA8P2FQfWdxtvf
K1eMxtUolUHTx1RZcvwZTCl6bZWSrdkzCfeFs6D9QMKj9NgeZKfBUKmNkAVzeZwzdG2xZ3Y1JmNR
8VlzeYbdILWnrxgWdER82LdmLz0KkGV4bh4F549jJXrVz1fLFrcFdYRqqQCrot8We3WnutF9tZHa
g+gB3uD9aeby2x4UWhAgAJW1uut1UUIXNs3pKTJ9mbSkJoED8rxt4Ua7esPZU3rvLl90lF7RKgAi
CXH86l5iNnmRE9B64kX3TF91kac4DchYXYw4c9e2+oBAP6EmAAQ+HIKMhOHyYla63IA/qxXtVvwW
ZaAt4a1mdfMRwwN4DtoqFZ1mlc1G0jkCjUXZtXbnFdvFGe47UAtIJPhUvmUgnreH7/V97LQtESOP
s5Hs2mQJuAA0LSnQFlXrEzn3mdPJ+1LVpnyuEFJLnln66uQA0HEXbOoDKJJ0wWnRVXR59Q9G5AqJ
JZjJQHOBwi39P+hCX24phFGNEiK61GzgB4/yq/lqvKWbZZMQTB8he8GMMzH8+YD5OfIB3QUIfT+V
n/qmecl2UOfgPFSsa6AxNwT2EKgBU4DfxjxUYiBKeWnklV1OjgCAuxpgJBsjVpzNpn/N+ak9mUHP
SUEvQUOrljlIapiko1zBDI3WiofWzpycgMjQl9zhJeOu6vQ63bDHep6u1mItqE/26IuCWT/HHNz+
LkWQCCWUxe9ccCRsakyg+QGpY2/e8F6X9c7C14IjkTZLkLupzAMKfEMPCjG1BLpPtTPQ0OpZipF/
Hv7tdEUul4q4Bqm2IeFwIYpivuCwqM0cmmCRoAdKJ9I+PdYY4LBT0rmqV+xwjnzTNdBR4D0r6xuE
chq67ygnSFDgZc9OY0iC0IFQ4hSgKk7idRD27DYxQTERecW8EevJ5pG9XjEKajkDeQXgywj+mZMk
l8JcDWaAIWPpYSrfKLEb56xes4A6kAUsLz7fKrmvi0EpmhgzPlAl+qXvJLtwKCEZ0tAX/WvpYLD6
nv9orS8IAlQDUFtQF2Nmgl1WLYGHPhYxUTPu+l+a1/qms4BDxi1sWlMwHpZ3zipZzwu3e26QRZah
vwFythyrRGmr/T49p9+CT/kTpBbxocfHw3Rqamc/lcSO3ziWOUs1mItRRIs543+YOvYH5FKJFx/B
WKiezoy4MZ+Uzz81CBeP5wUddgPP9AqQWi0g3ClVCPk0XnMwd+kONXYDIdfgzof8fsR8pfO/sAi/
SkH8tK7PTr7QJ0eeBFCPdI5I8IyAQ8vOMVRsIouqPWErPnEMyqx/xdgIysKYX5NhdRXJahhVQj9I
QDPfBXkqPT/DBjGl4SikI4LD821sWQG6IRfmmHJUkchWmFcwByaywO4TwW1kkGGEw0eJMTUBHY3/
cH3MrU+7qNBKatC4l4lgt/6y6TYaXo/phf8mrrJ9wN4gOIPEAKMR6Fizl7EX61GRZiUHXzn4C5wm
dMG7gYYQ2pW+vq3hCiAhgCw88W8vc+V5YBeNJ6gQAnBEhwEvY4OhE4MxUWrcQYi6muXjsPzxO0wt
oNuDOiLtOrGPUlWh0h82Y27Xrv74282I29rpHdHJvdDhRqv0IFw8Tow9em7Pgiwx7cQ46WAPKE8y
eIsnuhluvGHgeRq92YmeFBT0EOHteRn4KuOnH/F8qcy7aFSTOpvWQK+ESBancMAOYKFiY9ro+u+F
B95zyFsq/bhnS5UqARiCEfZATGgvqJxC2IlU0EHP8l/W7CehxBl5kq4eFwxOgCcPugR4PS4tmopY
gHQRFjtncDD1D2pkJ3ZzFInUD8mFblLiKA+3T+i1qyEjlkE6QHsIq6q7VSadJkLb21bBOgGqZt/w
ahI5UWd/xD1B5//kb3hRM1uOhoyqppzEjkGUAcVttjskK1FZzsOCKpRdHbotktedvlVtiagH/jW8
cnSQV6ESjW4eiu7oA11urD6FwLwJNP3wwLAGAYENeCdc8x6xOAZRNoLDi8JXjzEtsJwZZPypGmvt
MBZ9ZudgkNcbe0LYGC73JrQkON9v7bkvLTGOVCoFpVYqWBq88k4AiwhcGhJIt8Mkyi+MNXsV4uHG
G5GOcCyvnyiaRtJsDwM1WC1zWlMNoVuqYFPnXY/eZeqi1U0rqIJPmTBs65ljj02UqbFze8x9BE2M
pgRQEDulHO2dtGn2oP/whJ24ETgQ0Su34tIW47iDccmsBmy19vARPqmkwqYOmwFMEN7g0sasaGdH
4Is5K1xlGKcV0lqACVSVxQ6l1EauCNUEEU8Q8KbfReB9SOZBHx0EbhBJR6UYKc4+ORq8nb12WjE1
+pddxqn3AtpRFbT5AMSwzcfRBSDWwVBkaFeb9KD4M+wuL4UfcV7Hq9cSw73ALaJHo4Bt7fJaQvey
N/IepehkC6VQ2paKnGoz7axHy6dV/z+u7NDzc2bQYupX4A3uGoidgTOV9tvpdx32gZc2kA4tvdjj
FuDpFbh8LS/tMZFxI+WTWhmwBxZBAqVPbWM9gY/JTXQbaq4k9rih8RV3gO0Eig6ToKCDZxu1/RIa
VhJARXXwAh98ycgfNyBospA7LsgBrAdwHgAJ7whbXqxz5fUCovrMNHuKdLnShtKCurKzeNE7mppH
0M5Abx1vCCYB95gXevrjCwOYroxsGR0plM0tZn8Vo640CtmimYcTb8BMQ9BJdTtb9EBf6Vhbh5et
rsroaDVcmGRWueSaApQVNKQ1G5yt9I3eVZvZU/A8c8u86+NzaYvxsGDRs6YMUlv28lFtIaDuCHed
jaPzgQYxCflro7/98rjCHsrKQKQhFliVstIIZHlRNdHtDDfqC61Eyh+jExJx079x34+rqzuzRr3S
WXwF0FojNTWsgf6aNM/aBvxLNu2H1c8NOpg8e+twji4OGFdEVygnr56rQZ7AgYkPpzYZAIMavM9G
irIaI38oYkNHzXgDJ7L1NAiyzAuyrm4sKqMgTqBDRWyUDt7+clmEkV6N0U1AbQmcD6Y4gO+zO5//
IdfvCJZ6Zo45oxgmGkw1gLkMnJHgLtK+ajwMFnXN7FFR0AeTodp1pQ8dZmWONKD7fVQgPrQZvVNd
Y8u54dQjr+zgaiuYIVIhVsJEbrkMWW1AL8GjdbBslTqzPa2Cyf/uWf0RqPyf4cXvq5/Fl675+bM7
fq/+v4CN4+P93xM0/l+w9AvY+PH75/fwe/vxvbnEjuM/+o0d10SAvRVAxdAu0CFzSKfhx59t9//+
jwqAOEq/mF2j8G38Kf6bomwoQlyQpP/CFC+KeqAlwRg9SvJ/occFWfsvzKZKiPqRkwPvo/0Revzy
YmvomqAKBKAZBJF0HcP0zCMQZXOs6eAmARNt4pta6Fhg+bVVsbvvzGYDbl3wPYI1XhDBiFzYiXwf
xWA5BFXsMI1uqNX70TCgyFlBUEJon8628uH3QT1HhGIDzo7v6bfhxgNZBL4UaDiysAkQagtKboUm
AaGdp2xSf/QE/x8kODT2/fuaUDsAfp0ErAAvxtQWswcqZqd6Ix4C0rrtqwxeUndBm78HDzOh5Gsk
cQVuS5zJ4dZGGTeTdgnUKKIuILQHoL/S5dGKWPuco3PF09NhlbpWS2QeQz2zlliLsMTgKHnBTnzJ
FEcF0P6hAdLAAc8zYGJAnQ7IWcvnoLoHMz6ABwrkGgg3e10fucvtZlKRoCsLTc+xcvUxepYGcMnb
YkyMPU3WAy/4InrNHVJqqDbGiv0PPvelg1/vPJOezIWVRWmCvQBDrCfFTzIBC8Z9SiQfIH0QVpYP
iVsdy83tw3zdqop2pYqri5kNHMKzBzu2WrGS6x5UtiJ00yHcGVkaqQfOY3liYlqf5b/MsDqRxjS1
up7BTPBN34l+50QPyINQdzXdxmkOgT8Sw6a1u8CJCWJr4RFM2sfEA6Khtg0yuBIylvahIQXRfqYe
mPNJ/XZ7J9bXmn7/v38ic92McDCjEZIlJI9yH534hygGp7QZVPtGTwkKfqSaK6+zIk6GyPkCpxt5
9gWMkmZMAeyGmCEwhk+r/Wig2nZ7cdJlOvjv0/X36pibpkYQ4DANWKGN1AjCGZvkPn6pNvlXWuEr
HQ1sTBtIkvBkfBXqMG59eeZaVcIcKJgdDwi0bV8jfOfuQNun6WZ2waHrRE7og+X2aXFVBxOE24lY
vrCjkbDuKh+lU29LZ+bXAnjbwVw2tZ6rfFDwq5ItiC5bt9kO98iPiYmJUbtxoztjB+b2kAvU/h++
g4mnF0qtwC4zsQ8UYwRLprdc9IPj/KvZajjjsWvcBZCuceNPCmoR91xo3GVc/u/P/7dZ6vzODlkc
yLEymy39/BVc63OLciDtdQygF3RkFMt4zQfpujv92yLjWCIl1nKVutPWXVDF0jwE5KE72K0jeiFp
iLZT8G/MnPxhgX611hX/TjCHagfZLNJBwsRMX6taJbdv0/Ur+9faVgl5jKJ11OH0qKiJmcJmQdvK
5NXGeEaYlzhLIfMg0WUI1X0CDrjmUYtfb6+D5fb51/v790IYr5AXnVn3CxaifRF3QGi+9ujZaD+W
t/g4epbfPHWvMnoO0Q6daV7uxjsh7Gi42Kb1EKQwTkONYYu6jbM47SOGtgmYqEH1rG7GAxQCfPXp
9rKvBlboxBtQ8oO2nsrcQcR1UWiOOJoDOHIFkMYGPBIymf4VK693ZoK5b2NuRtUyYm2Qr0LVv/Iq
J9uW31Vf8WjdMUJRFbxIOWIrikdPgGrZ5k70mN+rKHHwdpq3XuYqIgGAs6O+f8FEwQSNzkH8entH
T0RdN9bLQjmmQSvGrMKWjrvoAS0VhC6nzzl9ZnjSVRQ42mcoX2BxYCQGvfeucFGv4oavNAG5te8s
rAwChgZYMIAYoWBBoYGf097MHbABLkRc9/UxByA/fVb86qkhUEWSjtJ39Uf32jyVX7iAyetnAGkS
eCRo05cJKKp+knsVwjkEQ1SQjnqQXTS1Bbvb9+/1objTAFyyRrv5xu+NXnUd6GiDkhUTuCjnX3r7
OctMFQLs+OAliJLnV5A9OYrw8/Y3Z+rp//KzZ1YYBzUJkYCWUPX7/kIkTPz5+02RdrKnEFDWI8En
vHflespwZpVxWQC7iEoDbSGi2Q3kh2JbRVoEut/73g/eoSjs1wfBpw8MbQCBz7d/1um8h3t78deu
FOa8QNBJ8VKrVn4Dyn5FbkuEzVA8yMtlm1cSp1/BwKN+7++5DcaHiLUo9E0FG4MXxieAAk6xmzjl
rvhiPsjbdJs8yY74pj+Nz4lrPfDcxtVY5fwHMH5jgsZhtwz4AWAsX2J7grRWDYxxiLsEpv6YhO9L
7shO5IYOt41AjyjrUM5ss2QLiQZ9UCmD7RZN/XSTuoGjP8dbjEN5EGe6/TFPQ3lrYxh0BOochWcW
7heIHToZ9GvS+u/i4LLe69sMwwPGM+ZAHEDhUBEWSAcBxm3uGW7jps8IWDdggNyIu9It73lkhUzh
/V8f31ApjRCQpAAhXl5hyLzpCfT26E+Kv49u9Qkue+x7vEUe8u/TfXsXrjkNTIT9ZZG61rMQscXI
eRYnBb62+dLId8ZyFFpOvHH11pyZYB7ettLVaOnoolqQs5nHXKy924vgWWDuTBqYlVKZbQ5tv9w2
s4dY7ziH5VqaeL5NzKUANyblSsQ2qf1Tv3R2rJf2XD0VGM/uzL2Vg1uwmTg2r71qiFQwEIHxWLSA
GJ9Xh11dNhFsQv4MugpAKylOHXSuKfD4ren+rG7CmSW6v2eHwBqmbMoVWOqLxQ3UL7pwL0kvBkgT
uldd4wxyXnMwKg3CLMnQUOZjcfaqMiVQcQU1dHIotnlrQ7VgX/4U3N6Tv44HSGp/o/kBj67tykGn
HKAqhHhFjD2ytUUdxBDLUOHdipXHOfppgfwwhcbR7YN4ZSPR8KW9ASAGgCJmPtk4aBXYTbWclJW2
H5SFqKG4qRLKN+Av7WAv0/ttg1dOPqU+QqSBYRDQVjFvfiYPypwC6AUy8H01f87i5+2/n2nsnjyS
TqnTwOCMbVvhLazSWKS5g4FkG25kCPZ4JoI5QOYeisfJ/wexHN0i5iwCOwoqNR3oLgzfMjdNLMt2
UEOEraKv+tqHvlsOhaP9EFMbokMObZplwAo4OeoDDQk+gIp4zHxub5BGMTd+BQvBDKsBe2HRKEc9
QflrIpDyY4bYkEefPl5gcaqEre0B6C1rmOW2WMnv0igsbUwR33RFTpQUILDpBxR8RJEoGl4lpVQO
0lxuOR/3yioxDKzg+IBFQEHV/fLe57NlpUnZwKshQ5mPJRbZgbeCNpg7v92IFo/4b5V6ooOAj4oh
G/wLTwLbBBoLTSnyqcrwwKP6Z5HmXdnnxxnKa5veoY10dTNpTvUiboodJCw4HnX1vrLmmYdCF7S6
7kyY1x8lr3iAcLCU3AvAnIte+l59E7u95eQcLBjreKhNjHligg4zWxjYYt50ucuzLo5APWOEQA+C
7wRDn55qcp7AVV792wxYqug0KZwB43pCTZuaWFiWUzQTbxKM042eCDUtX3fQZ2towml3R+j9hNCc
4sL6Gaw7pammy/zbPvOGDLVuTaH5L/tDc4QSSSc7slv7oS8De+p2MarN+A2pw2+TrvID1jqzyVoZ
BXWdQwyS4u3ivfnL2o8voPFNPkuD1K2dupQ6o3dmzZ2AR1kA47TDr6Z0yhdu3yrWJbM/hT7rZ4+p
0LWT1EOODypXL2KwiVKeS+YZYG7tAi67zoyxVvS9nBDUMro7KKgmgjjJlb0pvG9bFPe4oJDL/i39
wPDIFn1AUeHAP8wBkxdL0MwFLlAtg4OhlJtOQ6lUMBYIGBZ7RELoujX6plOXp7AqedD/9S3CKAUo
CwBlQO8YZH+Xu2pa7RKHIwSRxGibFohTobU05M7tT7dKvrBGOliJaTFUx1CpZdbY9Ojxgfq6OHVj
IEpTIUjZBj5FNRtgG8L8BDRyf40yeIbxBpVOdRzfuG8BNXL+Fpx+BAZhgeMEvgG9wMults2kCkKO
mry4U0pbsI199AUSTPZCrF/dN37Rlr6oK3tIaQE6PvFuMvaisrDUtIGISztndmN9GSWotKaSrYiV
E6eJF8z30/h4e6dXQSBdpIGBR/DqAbAJjNPlImPUbEBBBTnukUDV8gnUNnf6dgntaU8ZbmZHtkG6
ERg2j9hnfXlACgH6B4xV0RY4WwXUpFmMixRaxAtUjS0oZaUIezlrY59VXaE8aBqujAWM0Wp8LZqG
qgZJkkiGr80WaaVjPC1+uVUIZtRJ9HLb2npBMIb8FbPMCDkxb3y5kWII0fUxsUSi1Y1rQbAx0Tm3
4sq3ujDBlvl6zDRWAhjvqXOFipk3u5IDupkXwy02C0Bh6Vd1wx+yZ9MfHRhx8GngEuBNW0eeKKEt
o4S5BZL0ymiDZw3Tdu3y3g8GRmWTPOV9tZWHYewxsYFSCCFEEcv+FJrkrrSvOhttyJS0jkTKTxHN
RwiMc2cdV7cdZpGRYEbLovALdtYRGCdDW9CGJNMHqPI7bG2GEHsgBnAGJHdij1f3WB0YDcOVtPiP
gT9Uwdm0stDCpbWkGc8zKFO18kFKeVkQzwL987MXMK+DWlwwTUkWECWDe0wPbSSfvFO5umXMOpgn
P+wnq1JSWIGssAv6KNUtEepEd/lzFtr82t+V43GxbYzDysZZ63IL5tLq1yDGdiG/T1DNu32Zr5z5
CyPMK9cIlgL5PXWAjnRoi73pQQEGMzyYd8sEzv7xPhJz3AM9hYRzjWOQQahagwpBFHEmWlbtENzg
i9UwrkloQEkJNV76hbSvEA5H2dbaowlM2q+D29wBHuiAtQYztaBl9Ke71Ev87BACcTLu/0H8wtlb
trZYJbGaAAoxoDmTf58yEt9Z0LHHABhaT24L5cbD9PpPJodWFXNmG9j3vJMhatnM2AbIcPmYrfcH
aIZj5ozGo8GHfGiO2jtvumcdyVzuvU5vz9kdjIHamhSFiriT4LHZNk6PIakJpXOM+JhOuKVI8HAr
oG5OiXv43nud6TE/gPq9sx9Qd3q05D11M051MAEMPypgOMhQVC1J8yMlwrfoTnQKd8B3/zPeEry7
sI34TcXcjUnJexnXoJQaNAlV7HgfPprFU5a9pfLLn99UFI4RKYIQjw7aXi4vRFFErQKcpqi3gDaD
BMkMFLiOenmn2rdNXbup4NIGBxnolyiX/aWp1OgTo6OObsm+tfPOotSxf4EEH35HeufItlWNh27X
uQHmU3VDMusmNZBs06fcvQ+2dLgdzUkKuOGhv1bRJmOMrvbsXOSdMKURdQqqH+wKb9ikW9nLdtw+
3LXn4XxRzBkYpR60JSj5nfJhmiw91cdTjTGGVOA/4QSivvkijGYWxjwQ6VRqaZPA4ODJvzKwrX8E
v+hwOyr3aD/Wh+m7+oEcmI8hWye/jGXm1Sj6Ye7w4MKVb9PWzt3+pUD3onDAdvba/tSfgfU5JOg8
QvTzPf0sHQWMqZHNTRCvvZDnO868KOA37XHS6M845HdWu9UOiYPhIbLs5NmrEAhgLLM4GjzeFp5Z
5iZOXdQ3qoD0RYdct5JrdipMLnhI/Nu35IoZFHGQsBighkH1mjlPVZoDuApuYdLVxgNG3p5yaAXb
xbRwGoBXbjsK45gapFVdFKuZbKwQyw4YBjiWvpzftbCqbT1Vn2+v5ZoNzAkj/wLQFyTSzIVP6ym2
4iyF84peSqTqkpk5ty1ceWyR+/xtgf6Cs1se9PSeK1DgSQYoMU2LFyjQjJZkApAOxz0ycxwnb28B
0EGngiGWueKPEtKpHjMwcSNfjjfCDwrnmpCVtA/JY7/582WB2YXSsmOqYkWFZ6jCXOdFPZGiPk7i
odRw2ibMPYa8EPrKaQMd1l+G2PqzUFaTNS8hxErQGRE/cmG2VZ0jw7YqOuM2gvpbxHQaVaEw2JpK
LMh6kElzQXTM3wraTARR+oKqijsv6SZO1K9pP/yoiuwxVXgSBdQXXDpL5Dzgl0GNhWbiLHuNok5I
ijCFTxAjDDsryKv7XBxiT2qlxW4bRbOF3Pjej1bLuV7rZJb2f/62zFK1ls2Q10M4TKQxMiu+b0H9
oX7TIXoEpqVCmPLIhYpLHzmSBq21vRrItinXmNfVvqfWJ0RWFf1rl0g/c7B4L3cS/lzmfZb17aRs
hxj6QAQDgC4r+TqChEbB0zUCkpzfUephEOA8qHZ9qLe/e8B/ijnTAWaAZ9MhEkIV1dhzkGpVLc8p
4hdZH+wy/qmM38P+7fbNWR9olETAx6TgH52Kgl06BCUoE3XOZQibVsde8TUTEr5f/jMTzAOsJUMs
dEkAknn5McnRSsFT0zc8gU7eQpjHth5iMEYXsALec1L2+Telx+0Xag7pJc8M85iKUQXxjbHrSNRs
JWN+0qWfoPV/ub1jay8NejUoCYAPEiwcq4+SZVE/YKCzJzIUO+YUyiR66+VC4Apgebttan2oaXdA
g3AQ3DRmC5knp++0QhADIcUEx2OffxgTjxZ1vWE6XmYMLYJGGs1KtqzRLQlQBhpwElOBUk32VM3f
eoP31lxZhQk2MXAtI6sAmwezCjGDjEysQHs5bVpkzVX2rSqr+9s7tQ6QMYxFdZZQ1QMVFZtZCGHd
g4QbidPgddvCo/NYdEqKV2a+kiFe2GHB+ZI+dqY8w85ISruEgPUmvVPRRogc1REeMf4BspnKFn4B
iS2Q0d5k5PY61804DT9AA2EanBwEJleg6EHPg2o6/QCRxJsG9V70d4VjYIPHB0yy85437bE+I7CI
ZA3dfwnS1Gz3MTWGtAete0kCTFa0ue4kQkDKoXNvr4xnhrm7c1GOIgQOShKGwXYu5OexCO+iKX3+
z8wwgW9kIepPJ0SkihzYlCzaXF7wRTkX98pi6EQYSLc1qB+j/XPpuNMIuMoYit4kTiSIOHZu2x4B
LOc0SdcXC++dLktAToD+ZNWJTrs5wY0be2hueBCdgIAzzz9cO24XJpivEiaN2nQ5FjKDZKSxg5oU
TuJIT4DgK6jOC7uSjnHzrtk1s1TlFiRcMnZwhTvpq2iee3NApPPRHbpn663H8XOajXCEAqcMFnN7
7mxeAWQdXp18oYrQCjWK1axlCkkUS8kREvfBQckBuYfknWY8oqu3W7KHQkj+/MRT3/uXPWZvh0Qw
I2AmEO7HHUiHhOVBKeq3KDA1zmm84rWQVoB/B4MUiOLAfcgcx14fML6YoUL6LX762hzi7yDHwzw1
YHJuuUs8HYQ58bwHWo66EB6AgD7uTNh6YZ0e47O0pk2BWsmHHJPwYkcgZWOblWpbeDz75TXMJZ6H
XN894EEQkiFKB+EJQHqX5soQWsKyik6gfqQcB/Mx/xY5GFY5Tq5ECrchkGR4+VOncmmSCaJKLdYH
acwKIreW7E5BjLJomqtbdF8XzqFZH1J0x8C0CH5DCpRmcWCpXIHAwYIpKQDeRQf9aPQ2ANFrCc6k
JE6o8iiW1k4GcS7ODDpz6MqtOtiRps11My4dCWOpwM3DwFcb/XmcCxtoXKFZTZUZmPRdqyFQPqYQ
3NOagdQGaIzFz6oSONfgSsmO5giUZRTc5cCvMr4/C5QinSfkCBPuAAVZUKIYxZ9c2jPit4iv1LAv
cxIm6gXkIJOUBN+KYg4on9GsQiHPDkBQNTrzofT6lgD5zfWeV27ARS7EOpYy62VLGLGd9giOSLB8
EcwREOEINMsu2mWEh/xah8TwnOCLpbp5igwynMsrl9VlZmpVNZE8TZ3ZqO0uCFAwrA5CUzh/etVg
CvIIYPyCZh0qUpemwsyUoIKFwtVkBbZi7BorIT0vyb+2HjRhQKSMQ6kCh3RpRBUMua5CeOa6Hh+F
In4Oe8vRK9EfY65gzfpjneQ5cOoRLaxlHyw0/qC/hdS6ToTSr+Wq8vvKyB+NpeK95uurDFMYVafK
MSjJsbGjEgSZUcZY1hDrH6mZvUbKl9tfh2eBOXnivOiBFKUlWfq3Qt9BBYtzh3kGmM+fRUmVLNZY
knR46sHj2whcRin6GF4+Vxe7xM7EhbGeQvAtQcMFNPWym7uQa4G8AGa8Cld86/e8y7MGgYGrG/16
cEkgiFvTjqqzktVFh8+i2YuX37V38b4F00PppwTH3B3vF5AG88FnJ6g+u9Bzu3Svz95lvY7SRjBl
6p4a2c62lMMqcuT3FNGVaudH/Vl+H73FxXjKz+Zn/p57gmM404MJES7Ooy2vcFJ0D4DFwBMAjhLA
/i5/S5DGRVUOOUZeHdNXnmWQXMePP8Rfwa73y6Ph1sAx6Hb8KR/kPZiMOYH0tTtIUQSUORizpmy4
rhRlLEKbAGAebQLicLRVQDbUgocYX8MNsUq8cbTJBk8JPrbLVY5SOQaFEdHssQAhAlgKQBWEhwF0
KPEjLcCeKFHCr+k9L4m75tHOLTMXswJjep9bQ0eGyUh8wDkzHx+hve86LfazTBL+uBJzuVLme/bh
OOfKLCFqyOatBGyBUtEXoXVu+5v/YUdBbAn3iaiPHUeZByOe5njqgD+Jn8DG6Ad+d7/FZm7VL9Yj
JCRpVhzem0+37V47MEDUIQyjKcOqMAOhwCxQBxwYSX4She08+AEXFn/FL2Cqh6aQKGdemX8etVoO
pgXhw5ARysJGJ8AXDITcJb/6Ho6BLi36abrTh8wDDq6PCx0owpaKQA2ig8M86MOiheYgBD2pFWgR
9bs0Bm1HopJCkL0/3clLS/LllSgla7HKJYQT0r8IRg+pmgLU3SnnnKy/16UV6vPPXB1K00KgttjK
qo0foggyFmVki9Hw4/Zi1q8TzJxuOMaQMDDLmNFDQQeTDC2mdpiWbaOdLHAZ5teeEmE4mH+hLkYp
ZNhY2RriIpAbNSfS0MWHWMtSL08MFNxbqX8EAzzatULUQlhz1jYo+X0KvRVsby/z2m6e/wTmm1FB
N4hMoCw9dxAKnXwdOvFLxEPQXbUCunGQKyJaEdnNHOqhT7MGm9kkTyFaewrar7n08r9YypkR5g2s
QPsX9CKMhCijdJCdU0FonkNf6LaZq3cZF+mvxdDFnh1ArQ+aGtquOREi1FE89dfo10RJiP4pPQ0b
xTe/6vf9Fj1mA6ILnMd1nX+j/Iqskard4YVlo/OoBpRGAKKeaEKq7gRVCneVJBjeuLyN2XtXzsp3
zmqvfbpzi8wBUQOpiwEJpjjg/lWwo6/zS+xSylE4yeoJIwP7EJHEbaNXbCKKAvcP5f1bA4CNRKvj
VMIqUR8l6JI5hiL4qZFtbptZsf4AL3phh1mbHgSLhRSkA6no4mkendmWP1NMWzZQTFp4ZDBXPMqF
NcajADk+Z2KFVRkmML/iDEGoXvCLxbybxfqLqc5upg5baG76hZY5khHdlSEYiNVjNANMUYo2+pik
sVSidCjb9f12jvUHaUiBk7OcoMqAzYakyIiUEIOrxeKjxP5kpdvAtLw4FDDoYZB2APB/ing3grcy
5uZlpd5AUgj7SOnvRBcu2alaUr1JQABTzkRX2E4xZzt5NplbGAa13FcdbKrWq7UgxhVK9/bxuG4B
LHsKXm0oBTJxDzRB6jaO6SksPsxpb4zvt//+KwEPPX54Y1Dgwrw8O32UQkh7CQNMbdJZIMRzyo98
3Hb72mkPZe4tx2RHYWnpbBvPqLLxcEhXShqX5pk4UpiqOpGpedMg5mP7vUXwuoh2/DPVCOY5QWic
YcIsBj9S4txeOd25y2wFljHJQIn9qOwPE5JEQgSVZwjOkQhFKidP5Rl7nG6CIEAbJphIW4mBLSRm
7gqZavq3jV9xoTBOi0eI9aCkwHxWyFK3kaZi+hKwfsvcDnNo5+rP3jxCU+W2pavLpEMbyEUoxJlJ
ESw1MydNzHIQboDXQzDtZBlJMqqkk6O7drbsDCMjkTRwOvxXz+2ZWea7RmYyTXKFRmAgK3dpukC6
PuF4zqsOmmqsI1YHMR5bVIHWtVLLJT5goxxS6ausP9Uapwu4NgFgBmgGUBaFkAbELi5fWbUyC9GM
SkySZm9xp+7EVie13HA+0ZUn4NIMjZ7PHnNFkAAD0vCNgqDrdhqeXExLCZN+yIRm2BoC5QFQaqig
C5E4PI5z0WL0R9GPSd0bL3NWVxzM8PrjXf4e5syAxcOs5SLKSQYt8Mk2kqh9HCdJ2N4+mjJ92i6v
4KUd5pAA8hBUaY0vSFloFkeyDdEuU0cKnFx7mLo9pfejQ6YLpNWgWupon9PgRqlf8uF7V5dMKwaQ
ZL1CQzBFkpVaQYp3sclSF3CZaBuVS8qpC9AFrRZ8ZoX50M0ENhCRDpdmRn/I5te+xWhRNPpmdPgy
9ryk64pvx6U/KRfhCK/TBzQPilGJ4WX+m7TzapLbCLb0L0IEvHkF2o3jcGZo9YIgKRLee/z6/Yra
vepGIxpX3BdJQUYouwpZWVmZJ8+ZjvqL9Axabt885TQUHpj53FtH3zXooe8TJD62CjArJwfTtEyA
hMHvuyRQ7DSE4wyZkzPb3+H7co35Lwdsz20HWjXCFBoBnH7CVStBahU17XOMqOGTSiI8pie9/3nb
xkqRn008MyI85+xwNhIUcXH320kVais8mp+TJ4d5FMHLPjxsKt2seCKRGjpPnujc+ctRIlvSwiho
mbELwqei+KZsDauvYK+EGhEIELQLxfW3SAEbMytqlHvF9K9D+P+g7psjww2O5caha+2Rk/fs3rV0
N6aGvHEA1hZHmYMiB0NSMj2Ty83smzEY1Tlgujrq3oZC4dN181bmfn25skDBDQMHOyzsy9pfaaD8
aNEs8fJZeYuK2XWowE3B5DllfrLN+rjhIdfFDeypqsJTQcxlLqt9Q15oTTP+3tABvfZkDz68b7wE
DS3p2LyhdhG/2EySxN7WgMFKPLmwvIgnQ+I0hdU5zGOmD1Wn30fak2qNbtU/tIm+67otCY+tlS4u
BsAB0UTAIbuHdc0f7wY533Vy96bV5Ub+sHa0KcCR3wo5ZxCKl46SmJlmSz0s9kbX9ztJtcvHqY1V
L3UC7esffb9/bS1OeKZkNj1C/OWftprips+UrHWD2SxXSGiosBzMsVvld1ul+tX9BGVIW1nQ9i+z
e1lD9LhVpNQbs952h6E/OEH0aALMpBqjb9zqa84CFIFZDPJAUBCLnDPpAjOrFOEss/KcypMXUw7Z
KXkUuU3qfAmCetz3zeD/QZAWSuAMw3Mg4We5/JKNXPRpUjsTmDPtvVk0L1Zk/mzt8O/bX3HNYc7N
LHIJJ9YiJ5uz0UtM8zTYJBItPGdjuL9tZvU60EmnFeYEqb4swWc1c2C6WUazF4B5CL2AUcXgPjga
Lwpoh1TlxXkM/zsWlVK7mHIBvUKJbVlwGfNOLbW+FhG75BG7G0ZPNHOMIwXV7i7ZzfZ+OG355uqG
nhkVydv5vdfaCcVJjIbSkxMZrg/god7sYIhzvMiILpa2POe+rQUODPLeeFDIhb7IT9Rrq+Be3zlH
7RuhcyjvNx+dK8cOlhZBtyEYy3j0Xi6trSPwlmmWcuBHOKeS/fzdj8k22/uW1j0cnU/1zza437r8
Vg7gudnlBG9aBIzNOkXqZb9S5X2QBvumfdbL4qDkzX6LaHHl810YW9y0cpOpvRVjTB4pgOhoZQxf
fXmrDrllZeEk9tgac9BhZULCqtC6naEEO9/fesRecRxCesBqoEUnzxPP9UUQ6cqxip06T+mhWu7w
rYLTxxMVz3Anvw+flc/0uyAFoPrEmT+oSIOmx4yn7tMfHIqL37GIMohJGX3Y4zlwd44ukMpjFvr3
mT++3A4zK3nShZ2Fhxpx66h9l3LRpqPbK0xTKN3h/8vE7w7q2fku0sIuCp+lmKH51Lfma6ZIX26b
WIHd8dmIlOKkkZ8vA1er6+mkJixDjKuLocvgxWIs+P+KGvEesL7+0RcCk0O/hE7X1dRh31WJ0QUJ
JrX8oE2vU8Kgum95t1e29n00liUICAXj/iJszQDFEMcESJ31zjFKp3ujMn/dNrHSwnZIYf+1sUhL
TH1KAyiLE8/8Cz52AMG/VVr1wW0+Fk/BsS1Fd/cdLQYxj+C/1tKfPOKQL/lNgwcjB7n0ZZyM53Fq
gdrjhVZ+ysv50NnJ41Q7//1RQFeSqw39ApCny8NN8weyvcZmIlkIfI3vnPHu9lauFViwQB7Ju4dx
ruWlXTWlZpkxbDACwCREZgovAwRQoEAt3W1d12JXFlfahbHFd8u7GLXrGmOTDWdUArGaU93JBU99
zaw+d1n8OkcN3CVpsvEQWbvWzlcpgvXZia4qw5nqAcNBjSppAqm18QT8x63aLWz1qvubCCIL3io6
QQvHsPTWbIzcSaju3VNcBMZb//eskfKoI9jUZGBZS2SDlXRlpVVYCJqDkJkog5d2K2VcDU/nRhbR
HCk2qbdTjNSQFwQQXaLsxOue8DTuGdRE7+Vp3OgYbNpcbF1aU2iUJJzdebO+jG8zcHv/pD/bbvQe
slQklrbebGvv/fOtXI7cI60wwqSPxWqv32twhvjxzsnc8jvDmq6QI1RbN38C+5RtDWqsZQdn+7vs
+kdRmIyZSQTzHUi+qqiL3aJBP4fnxu72CV91SDQXifg0M65gG6UtpQp1Gg74EN7JmfyrERN1t22s
rubMhjh+Z8eLLNymKYgeQTHKyslwWunRkAxlV06D9gd3MxHpt0Iu76blnE4eJaVWhUL6QI5dJ7qz
NsfZ194xVOUEC7fJKBg1z8vVRLLetLJJsKh3PAnR+kLCsQLUnHwQFddtBce13aM6AiaXUM8jdJHB
aTYDGWatE+RBSpQ6WZxau0n/9+1vtOYH51YWJ7oIm1aaZKwUGTCdSvZCxkT/wAT1K0PUN6k7Lq5+
OVSHUq5V5Flz561ItPd9auz//0yIVZ55WpdMg2RGDDhJEarP4ztrC021dlMgEA4clZ7fNW9CGBr5
nHQzIQECTtP5opeGN+cQhaNHfnspK3PBpH+wDVoAEWmiLJl1YCCsgrSdEpgGgpOELmny3oHoQxRP
++avrfH3te9P5ZRJOjAj10DbuQu0flYbgI6F487wCzbdxrdZu93PLSyiQDAXQTg17T/rEUJdxlE/
IEB+d3vfVrM/E6FzWpQWPajlFVtR/2n6tMbN6I0Yh3w3PgjtjubpFR0HsKPFQT45X9M9nE9bm7ga
G2h3MRnGjDU/QZzlM/+TTC1kJADbv7+Z4hncDR/L/ezV0PUV5W74vlWyXekDC+kz1kk1wBRinZcm
i6qUu9LIxHLHXf0hQXswfW5PQv8oea/t7e90f3YbWyyCwTJRO7PpCGTU2TLBdjQpkpLc97xOJkjq
IaX4EJxCMuy/4l370N5l+56w2OwmKFLKI4TxjTvu509F6eYZmpdMKm3NDK2FSfTthcg1ld0roBwX
ylBrLb9Ja5KHQjumcnz056050NUvfG5m8W5vtNCopw4zgnVbqnfa7nfJZSLxETM7Ue5ufWER3xeb
zVMGjKoCLabOfPPlZqtK1dZKkXLfMBlqN6Grt4c+UXh9fss2qZTXTo8hU1aFjAAyzKs+gxa1Sdma
CXHgICQIqmP3Gh+cd79phrzW1SbYxAukfNXMDXbQZG5k4ldfETgBY25EIKTKYNhbHKAuaGoz8pvU
S7PkbQipTXSm15rxRpVgzYyo5gokAc395VWUOK3flXZIQSkcd4mDBmlledrUbRyUq6DKaiBmZ2Sf
otm10mOqVXILDJ/iCywLvcQ7ppY3TFw7JFTrzNlzQUDpAN/GIj0YzQEyIfSPAUSo6GbLO6tIH1NT
c8coeEw7BJf7gZtKg7c8cg39k4QoW+dsznoJv7/w0sXPWOQPpeMHvjbxM+T79vGfB7f1DjmW++o5
2G3N3q58Po65SQJGnUK5KsjHfhQ1Q8YAu141d87YfAngpLXLcUuA6uq2Z1GwjHALM+l1DTbJB1Of
5ZHkuIrlR6O/TzPd8+vCLcOtWv+aJYp0CmLrJhWYZXsvlRJfcXySynkOfmhm/gWHhDotaN+4ZDZu
yBWvVKkH0k2ki2mjQHoZUGiq5I5filUZQ8DcRnbwu7nZSl/WvhHj0ZT7daHStoRHzRGUM/wFgQRG
5p126JE1iZKjBQ2ja/6Y98rIJSDD2b5heN0urOLi/lWv6NkjfbIoumA3qupdK1luSm0kMMr97Ttw
dRPFmabyInrCi010/MEvfAszIayfily4LaXo2yZWV0KtgNRPoIyXbSfa3IWaBEHqVWa3V6T43Zhq
H+pc23CHdTMgqaAxoQiypM+omiBvMpm3fOlo94UZu6kl70ak1W6vZnXDIC39f2YWAUJ1oqEB08Xz
PUGmeA69SFY3TKwdIl6x1D1oYtNUXrzMigGk/JxhAtT8SZnIOkzzru8yWH63pp+2TKmXZ8iujU6q
VM5Q5Oeh7UJDE3QHa/IN/74qmsj2wszI5I3L8SoTEKoafCBDjP/TSFv4XN45RhZRSfTiiSxKzWR7
r0T0YXrr8zzIj02abcyOrKwSGK/gOKBUC1JsYdCWW8WvCjQWyxjRnzZQX0JUI8yp/jZX0tZQ6Mrq
NMh8xBg2hGBX4iERb6sMVVWIp8Nhfs3KNL7Pay36i8Z14VXojLvtzBjLba9cWyGzIwpDvEiGX9XZ
48q2ozbEaKIVfL/ipe9BcMjT+1wdNrxz5QAIsUoqnKxRFFsuXQZQZMY0KBAA0q6d0TXulOcbR3nd
BGobkCFrlIMXuQDiXeMoOWCxHDn06mFyO+d0e79WggWL+NfC4hQP1TxIkHnSUB2ad6UfH7Ju+BBU
W/KSWwtZ7FUYx1FoFuD6lKhzR+qJffB2eyErH/58IcvZwiZJagtN59TTnPqDmvinPFb/MuryXcew
yG1T12g9k2T2301bDopUcxxNSkir1uQLMd9X9NVwrFNTMHSjNPlFNqb01Zbr4iWQO42ZN2Noa7cw
lVyjsNqZ3wxfK93JmpMv4ZxU2a4qgnI46jMYKJdA1BenqlOgnKgLJ7hrbJifDnMmIT9vNs4WX93a
pyFvpgRGLOJ6X8SEyu9VeZrAl8Rispi8IYum3e0NW3OycxPiJ5w9L+Oqscp+orgW23c+0qX99BRt
1bvWvv+5DfEbzmzklV2kGhvFMfk8Ni9pCVBafbGyaCPArEQ11Nb/3S7xO87sjH3bDHWOn5nFewZp
3Ay6jCn5QXL0UEd/kK9eGFuc/xFEV9sK7I/UHdU426td4crp5BGRNpa19YkWccAPEqMF/UOzMIMv
skmMfe8wbW4W0FzfdoYtf1uEgq6PRiMfWdOkvATOA8+dDQNrS9EMiJ1oPIIrX8blwdGmQIFNzTPz
GX1D3Q3TU7GpbyF+5uJ9BL0ISl2iHciwwOLTSGGfZEahCuRE8K5/rD6Z9/FX+5Ny8r86tE0iQchv
9q78QWeqNtlY4pqznxtffK26SINhLgXOTuqPQTTu60x7hFZ2Tv9z44JQd25p8bXU2bTrUjJSz9L3
mh55UvG+k4s/cL4zI8vYrRm1Jtcdy0nFjJb53pdaV5U3cHQbe7YM2kFeVMXQsJJ20h9bq0e17y1N
NTiXt14sm/eDehkjDKvUoV/lttOPMVQKiFdBNTzsq1fnkB/q/mB5+nP4zv5iAwre9wBtzM/bPnJN
p8inIw8SXFbw01xpMU2FXCWJaJ1E2fw9VLPTOJd/xwhlBKF01LryEPb6QyaZf0+jcrh9xteOIG9B
QeJGzefqzWYWktkHswG7WlG46lS66ahBp/LjtpXVSAIoEsEgGBeuVMMHXUssPxahOOu/DRHQhlav
/yChFFAbmndkscYVs0NYWFUMwRtlSMa6mqBxU4a2iq506/HD7eWs3ix0/YFYgwAAWHfpNbqfBkZX
spxS/dTL8b7tx101frYS86DE/xVogG/Affc/tha3WOlItaVl3Mh8HK8NPzT12+3FbITHJUk00P5S
UUXcUHUjcX1N+hJZ8VcnD374afMYZLl/cBTorZTq823Da64HkE14HVnzFeHAJPs2463EEh+BiDwN
3Uh5n8Qb0zBrnnduZLF9UdL0Qy5Sf8kfH+XWf8iAhNxex5o3nJtY3C9oJ2VxNbCBo0rDuE3cMSx2
OQys6XgXMZR129r6rtFyAIkuHmvape9Zod9aZtmJz/Witb/q+KlMvt82sbpnluh80fkEwbZ4zFey
lthVKOKvXL/3I9Anpb6xZ1smFnFXbWK6uwLPPw/xrkKKyN56kK3u09kiFvvkBJkzSjm5BWA/cNB9
+asqssDrInXjXba1FPH3Z2mmNPuq4Sdit6TIU6q/+2CLSE/46FUCc7aUZbjRSotRczYrTOXM5UDu
/fQHvEqTm6jV7va3v0ZeiDQCKgk4QUELX41yFEY8GEaIfzX79IM+e0V7SBU3eZH24/2wowrLnEWf
7qu3ba3eLdtLsKkzKlNIoshWwjozP8535ZuheOEhQuehdJW9/wCqEIzQH7Q+zte8VIHOECVW8gJf
CZyw8GQziyDCGjQ19CDRauyNLV6NF//usLHw/aCs7SFIWWWORGAb5z+N2bbdzk8PSpv/COrmr9uf
dP0k/M8XvQaSMb9VVBOIOLOPZ3eqqrj1pKxxwDLklWK5t82tngeRyEBjRv982Yg1DSlifIvNtLRf
U/sUhRvZ4epyUJ0VLEHUq66W0yMMYtdsn5FRGEuL3Swuxq78kzgLxzWzdVTQr9A5clNIwVCTGAW8
48l0J3ty42Br3G3taHP98QSCxu6aG14djSY3GjKJcfw8RPdJnLp9/S4uvt3+JmtmmMDkwoD0HC7l
xdvAMVMlD8UV5dDI7P2XtitOqs3YT7I14HoNWyR+UP8XLTe4ya6GYOSsL2JrFG3Ex+4Toi2M7U2H
4oO2L73tiLHmCyiNEq80wVq0vKmyDCbTTscXwFq7FVgwxmu9yto4QL/v1GUARnqSRAxPoEG7CMCg
M3AHg5jYH/yj6Mz6O+1VBCVBeFB935qQWt/DM3vic55dKX3MVWVrv2MwPdJTtq9+0r7xnGN1SAPv
T6Lf+eoW+YvZ5gC19Z56DAHPth96E/B9tXFqr1VdhF+crWnxEFalaOiKnk8VPpK4/IBVzMtO+QFF
ZDVmgk9AX37pB/OUvgyfNURR9rdPgPjf3/qEixPQZwwpFSOLLKXkrmOGsJGGO6t6F5vVztQ+BvKW
IuC600BQAKiHriIl/MuPOGghvb6YDrTgdvCP0am49+809EI1r3veJlpcC7sACTUGy9FP4BF0ac4p
Q2ueRUal5QwOqpqn++Xd7T1cXRI0mKLnDWDRWb57tJCxbjvitVzvBCQ536H7ymCumHvJ99HbFij5
N9R++dHO7S3OAawGRRzZFNUHr/rknLq9dshOzcfgLyBmKEke508dEkTFDtXB++xzfL9FIrkWNuEY
oidML1DgQC73NEP4YGwR6/AmrR7cYAgTT1X6r3IUflGKJj9sbO/aJzw3t1huHzQ65AaYY3DJcAWF
d2XvpW/jvXpoPUZDAKAEhy2o7Vo2YjvoGQra8OsplcCcprFx4swz9fFZt5q9aal3ld7czUl8p85b
4mGr3xRaY4S0xUDa1aCrMs5tpQy/dXwn22sLt67A7TT7cVe8WqfsPngpH8zH4YsTQh/wv5SuX000
z37EksHc6jrLzkJ+hOCgix/7nYoIXA4VcHQ036zj8FgBj9vypt94kKU7n1tdvKva0uwBlFCgkE4z
CgAPLaco9JzvcCsaYJtPxgtVau1T8ZY+/efRdqLvuelFzqnmxqDVDQtmCvAlCsaPST08y8qWC694
MHkmWAo684LlYnGVoAJrxKkPRrM1hhMFK9eszJfbp2TlygeTpQCeIF0CrbQ4k8EMsUTeEVYj5GeG
VN+Ns+VO2Zf/bkXQUsOiRIXialZGiZMungRg1u8iL9AOTQTN5mhvpMora0E6AzCIAl5CwJUu40uc
9MHYjBz4JskioaA6xruw0f0vmjXrG3WkdVtMP2qADa7Z7LQwLYZIYqxp1j4lMhFz+j631v72tl0j
Z3+TAFA4EDq/CoM4lytiLHnM7Cag09om9NGK5rmA/qeyis9Jre+Jsp1X2DCAmW303qr0H+hPbXXJ
Vm56OFxo08MwqTtXHDmpUyihNbJQIy9PcshtlU2d5KqkuowL7/pQupOj6Hh74StR9MLo4nxZuaTP
Zse6e6U7VnX+NjgAfPoZXZpMf5xQE/sD1zlf5WKjYY4oensA9OXE+j5WPhpy5sH8svEIusYkiu95
tpniwJ9lokmdzKmqiHUd6rus32korfsuz6DuKBjbqg/DbjhE6D0grGzy57ssd42tX7FyDTNMw9iO
QYqvXREPlVNUZlnPkS9rLej20xhCzqEprfzdtBpC5pTArb6x8rUPSg1ZDMpBk8AL43LhEKBp5mBT
djWCeDz1uQy9JLRA4RPxzXlqal950BV/i9h8zeo/kZp+FeWXxQ3h1JKe5jkBYQ67L3U5HyWfJ0dl
vs1mcYqM7MNtr13b2HNzC68FEW4YAdU+j2E21Dz/nhlnbvIG0v+t9ujKxSD0YlDtgJeIufpFdqqG
Y+GkCew8UVG9WvTcEbfYuBhWTDDoAk0ARUvYF5fDGkU+13kTciJyx/rWp9P7QiFhur1h1zO9JhyM
Z0YWrxhtsOOWUyeYx+zjvMt3GjBzRPH+AigDI8nf5SEaTo6nA7kudpm0Mxke+DHkd9L75G1zJHx1
xaRR3LMgr65KdWNL2aIpYg6nQ9cqa9zGEyTnDF92SH5bv0BFI4x6ewdWrhFOIhbppLIVSwRjHvcA
XgVUaHLqA506t2m/1pn0J1aoV0BDTJX7Ssi8t8YySBLgZEye3U8GOuZ2fK/F/kbGvboYaIYYuyAB
viKqq9pWrX0L/weLDDHvNzvpEA/4+Ac7pmngx+DvhLB0cabLmlLrLIEvTRp/Z0IGPoS6O81bvfTr
IT1ckwYwLTyRWl9FrGBItN6vSfGsZ/Ne97J9fAh3PKwfBcl+BG31Vk65Ej3gjZER2BYAmytUVah0
czspGi96p/5bsaTUpWg3uqQ7d3ZfbV0Ca9+KdA8dMCCZdBIXARkIl6qlIdsoNQj81AM4rldN3kj7
VnIHRhn/NXJ1vMOwyUpx0wzGdIgziXkmJ5ylb8iYT8+Nqlcf4zIKa+hIfD/cuHLW9pOKGdcc2lpE
ycWV3jHd1kgVMVIqm8otc+fTLCkvHU1NqNyMLXDH2n7SeuOC4z3Pfyzc0oyr1h8rULRyEHry9CEA
4BcipfGfnZ+xOQHTBRZ8DVlqMoUspWZD69bYBcP3ztH3XbelwH69FgWyFrgmBd2IbpiLnbOkbKwd
e2QoJmV6TkdpU8/dwNoijriOtwL9KSiogBEysLXYstGUtBy9P65LMXY2afD9bmGW1kzwcqK7p2gG
QxKLe3LKtczvEXzyujbatTmygR9uf5A1Axr0BiKXouq8PEZovVIqhebdk7PTFKhokm4Nm127MUVf
gXJHsM8Wsegyc+Kd08WKJXYp+9kzs6s1Pwu9dvstIciV5zSGwGYLOR9KXsvXUwP5XRJGPRDZL9O0
r++0HdwaB/0uavbD+/wzU4i78CSfRn2nvt7exJVi5qVpsQdnabGVzmHY5piu9s4bxmewE14UoCZU
HIUKmvE0e3lyR4dF8Bzk3tZg0kqF+PIHLKJhTaVIaVJ+QPulRKSJoS+S1MBVx4N1pNQOr/1GcFr1
G25+CjfUwxhuv1xxiYiJk0sVmWk67LjtCItbqYX4zZflEdYkxo/I3viky/jXV0VVwVQEhhxmt8D5
TDsQ/QHbqySQOd0GLmCllonfwEpFrAV2czXjCeZmNNK2IF2M3AhieQSXn7XX+JPiQSX7cZtccN0g
FUOADrxhrjRTA3lsErNiefpRlvY1Mxnhztwp95JxgNFwt61tsXYQdeQ0xBQriJjlQNeU25MOQwXl
RGdyI9TyxuxUTu8mc2MrV6IvNW48g06ZLaL9pWtMYWHHSpAJ7L/jqsHPliYx8JgNB1RXlyMQ6tCm
ijG1hQdKdeyoYcty2l2/6z/Ix5nmwT65R6czfu5PwXG8j95ndxS+T8oewWqq4K7sGvfqLnnbctW1
0yCQhCj9MKEE4vtyyVmv9VIZ8lsss/LoHUNY9N/vZzEkJJjyOE2IrC7CaKsOuWKSBIPjI4YExs5M
Ho1O37ifV7JGzMByBlyKDO4KmTXJ8aRKYyRmWGVPeQSU1RyLo8BFTrvia/cMz8LW5q35y5nJZfG1
ymkbJyYmZ2fetcWXpml2IfzJGzFabNAynPB0gMsT+iWWt3DLRPMDPYcOnQGGd3VQBa4zRGD7xuAY
B+VeU8pDOkwIwHXJi5zG3lBs1nuFFyx/gZCshbKSusUVVMfJSlurHU58tc8+GQ1XVEPVJLjLlaN0
NE/5MTzeXrO+5peEFhleRxznCrkjtY019r0Iasn0xZfKD2FnFG6gUpLxrfnJcJ7zoXiU0DGUY0R1
jJdW/dhr1E97g9Fg7SAHhgeHoVtOnafwb6jCQWb9qsvgNEtvDX0r6bGQ//ZDZx/X0UGXH8so2w/y
4Cl1f+LNlru6+jjLaGSmvRt2odfDR1g18oOtvmZ9eHAizc3U7t6JlI365mo6IEoLZARU/a5ew0Ek
25Pks9uTp/0wa7d6zZ91lvLZfJu+OE/TTnWZSU6ew4/tVnVjzaOF4iqVVbgKmf64DAfqPE/jpLDt
fgP5m9F78A55UDpshMDrgXMThWCSNvJC8CpX0Aoa1L7WFCxRsyjCSfZbMRf7EMb4rnztLTiC2gmy
SecU1v2uyno8PkWhPd7Vc+w59Vb1ejV2MPf+m/SLm3vJlNUn6UQxnvFo+QUxxchNvyqfnXfzS/+r
/lS+jsfplH2+7eCride5SfVypxlMLUIr566JH+3SGztP/9Xfodh0YPK99OoHqBTfK7UrHaMf8X13
2hrYU1eP9NmSF4Hf17QMQDz2B888ShOD2oBzd+2p+cLH/5ocg0dr3z/UcKgqTwjTfOxob0MPf7q9
DWtX4fkuiDBwln4irlLwDBK7oKPgMn0dKudQwPapKVvvt9Ws5dzU4tZlekaXC/RVPGV68PP+fpoM
z4iZTa+LRy34GeicqgAVj9ACY/c6d6fGLzdO9urpOtvzRbJdAgZPcomfoFLiCq2fkg4Ye7OgvtK6
4HD9xndQprxmbxqy3o+DTgz707+q88pr7PdddFRKGN/KEdFHPOxjqv5ElnXjqlpbIBU8OvdCLOEK
amRREJhtyF+8RL3LEJXN4yez/3HbZVY999zIYhflsvTNsMJIe+hqN6u84Rfssdahe5K84Bjd6c/+
Y72f9+aD5sWwZrxrvdLbLhptrXURKueSV1MW8zNShkSrxuaZHsF1l+xvL3fVDHgnQTGADspSKCHK
4nDQo5hD2eZu4zxL4ynNvt22cV0sUhQ4W3gUCV1vfVlBsUdpsMuQBAO5goNVcs/mqavBzlDJptfo
kzs4W/MKawcfgm3SCQglwdeJZZ8dfJ7BGfhlP/asvvLiUd0X0fQ4yW/h5gT06nE4N7XwF6JLwpMF
UzBu/xBUG60rJuPuil106L/e3smVtIUqIgkL+BXqpMtUrbcR9J46MTg+DY+jMrxN8hY3zcrOkRSB
cxBj0ADFFn4XZNWYqhInu6kAjzANGrqJaX/xmd51O9P678M4DLSCcQA1QnJ9dVOng9S3Vk7/uDS0
L01lvhu74a/ZbrYcYi0lwJDQjaVPDZXY4kJK7VmatZJ6vPacmK7+MuynPYKquYuc/atWu/ErmoWb
759Ns4sbKJ3VNKhyzPaoyMZ/q7A7Sp650475N7S+T+ZD9ryFBlo50ip9cgt2Sdg5r6QztMIMwz6g
AlEXkNtUoIBp+qm2uRGM1xxFME+QTJHLUZG4PGJdzii5ZjOTWNnTTkpfcic9zuHbHKm7206/th6q
YwBlRTHxij0kn3S/rXKSOSmVTkqfHybrb5K+jeWsnWPIDv81syhpx1GFhpHIGeO7/rE7ZscfIkeK
3XIzK1nLwAX5J+ACKg5khYsn61AXStmJL6TzmoCizbkL8wOTtYSOZtd/yvhHcQRZpO7CvbOTDrf3
cy0dVXXSUKQlbUugiy6/XK8ODRq84T/8QPMOpWEBT4u85APTnuFeIA+3EjFRjl288C5MLoLkUKtm
BJBIbG4Adqk9DYfwpJ7+4MUsRBUQUREhDCXEy5UZTaPbqc9No1TKByDRb2GcNi7l4w+3t3DN97kz
Kd3CenQtHVMQEZW5xU7d6q/dmL0x1rD3C56SyrAxmb3m/ej70BZArgzU4uKYzYjESAAmqKDM2afc
yh4KRfkRm+kG7HTLzCJOhX6cGqmGmcj+UoQ/2+nbtDVhtOoDFmRG3L4rKiwaZCc5GkXiTubJZVVt
5XaphVhJUn4OreKpylE3kPLxIzHgD74XlBQOj0IZfo8l2iZXBkkacin2EtlXDpEUvtlpNvPi0AtX
t4Yt8rG1zbQYE7RtKiqQHi3cUNGLtnVsUoIp8105+FXz2lWnT7d9cAWbp6CB8Vselo4pudWls9fM
7QSOZsaeenSe1V/1B+sfFeD7QvP8Z8NTT+nP7mFLH3B1bf9aXY6eGINiJ5WBVcNID4OjHtIyOtH4
3AhSwt8WAUMDoAAMH24PMax4ubh4kJsgNFHV0MPhvtC1e6PYsLCyEI0pR0peaNVfS4TpQW9redrH
HmKxH5GffSsAO2V1vnGwrkMFZTXKvgDKaLtdNX9zpve6Ch5xL5nlXdC/pnntQf7thlvyQ6uGkCEH
DECKfdVOkv3I6lIVyBhcK86nCG4mRpOsPIAhO/Wzp6I2t9x8y+KixkCFwbEh8kXZSgvNX6NstE+V
4SnjtGNw1em82/6+ao2jzxsF4YIrZIwd1IYvpaQy6KYCCuh5U8xe0/WwPZujc2dZZRj85/KBGJiA
dpaJe8hllrlwoc56p0Bc6CWlM34a2kB31S71D4kzM3ZVhFtFhNUlQkVFlBL9naXTV4be6/OMvakE
JQNE1B37aD7QqEWwODW2oHGr5vBLU3goNhdpSC+XztALcVhZkoHDV356mtrkHSml9BcDp8O8lWKJ
Q3t5qJl3EVIoCtjoax5IP3E6GJkB4A1eyHDcTv5kPMQ0IlPEndx0duXTVv/v+pBfWFyyQE6DaYWz
EefeQxdrn6B7/7S77ZXXcYoONCJ1EHlx7gDIXMYpyLs4/EUpvJJLj8JEoioH2rhmdbhtaAVhCMoH
gC3RkITl6klbcLTNcsgc2OuCU7qL39q3+MC7HVI519lnj8F7zasO4X2BEtF36+tmkf66TcACoVm3
QODSDVx2HVVjTItk6IGkggFqstxzNEiFobvo9LdGhmCMeGOhiN4r/iEzf95evXh1XnoOxqlQ0PAk
wl1RPmZO11Jdw3jEvH+veY6ke3NWHvI8R2Bjo15x7TSXxhZxLc0Nx9erIfOq8S+1eLN9HaqIDdqq
lST80sjygkt4wUUFRqy3+tH/lZyGp+IYPfX30kuHuNW+fqJOeXsTr+swlyaFL58VRappqEbUsjKv
Q91Jh8ZBCv+Wko+6Vdz3cXNnZFvKHitF0UuLYqfPLE6VncedymfLfum/dK9+yz7O70av62n39x+l
3dZA2ErxThh06Dfio2CfFtUL1MdKO51QVDWeu0/jAXq1Y3CIeXWE7wk2h/T35AJM5fouuqP8PTxO
d+lLt3FtrIAOLn/F4ilZKLndKgWfUZnfK/6LYz038ejaebSX5Z95M3uzf7KG15QoX6v/ndDz0vgi
IlUD1ZvaYgv0Vrp3MsVLQWjddqStBS7ZTeLIjDvdwIb9NOytQ3UMjtpx2AkMx3YldN0aTK8EWgvg
0nJQttBDbYxnrCEQ/W18i3eS14JZsaCmut82d30rsn9n1sTfn/lsVqJZqdZYa4rIdaYvfSC7lrOH
znnj6ljByOoUami5gqwQ+MDF6cjMejCnEsFI6TQe7KPKW595MWvH6OQh2KtflaNxnzcu0swe0xv3
I6wq/5v9XYmtogVKtZQhDm6wxZlpTOo4rcKtHMzx1xkgUhSpXqk0+9507mBE3xBJWNlfRitAxsCk
Z9GwX/gnUw3dHEUkHOWQDK+VGuon+p7qQ1HFptsN5hat0Uo0B7gn2oAQ3ZLtLwKtlElNpOfc0EZq
u6oPDfT4mvZ3GyfiOrXhKQGbnYGgLMnUMlXs8kYpZwdJXP0FeilxJJy9ARW6GH31H7appFfyDhUB
STaRDvZ1WaBWhgQFFxoTgTIdRqnbzcpGFFu5LVSBKCaaArW8muyRpBq+hizJvdKfincdqvC7TlOS
b1Y6trtYm+DVBlz7CyG1uPI2dnN1dWe2FzcVVBsxonIEUMO1X4pvyQmsBXDtBtCxxzD+LtrE6K40
TPmAZyYXh5Ebfy71EpPOSb3vH9P3+aN/BPrw3P8f0r6sOW6cyfYXMYL78kqydu2WLFsvDC/d4AKS
IAhi4a+fQ0/EfBKrRjW+99ndygKQTCQyT57zM3iyD81B/hge2LG/v64pc2m1mJnEtBZKPMvj7WPE
wRxYUlQaIxSNmaO9Eu68hXCgurKpl747oGUXlZwFmb/OVJNAdh4hWKDg9Djbv9qx2wRekWlZXLF0
AYGE0iIAcItYB2BV6wKjASFeCBYeTA36fjobjMRQaMu7+pbo4DQIb2vFY8qUvuUD3ySieiTVeIQn
PifJL7tL9jH5zcYa1eSxQkQot9EwPBc+WF8TVDYalU9tnyOkWaksr6kjX/B6cC9hjzCB4QOMsnzn
76I/H0NS+lrjyVcFj2N7RAtuQ7QBBKTNR7SuZG92V5z9wsEsT0z0UgExToB6+2gyMjp2BNEFGkjN
HZp8/F70BzQJbhYekXLvvXRvVGcxSfsr/eLzwA/kLN62KKoD2Yx20kfDVNtSkdFAALs9ugTM2w3b
tbM9Y7RFoZfrxX+dVwNxjGgFdQ2QXpxRtYaNIiC/R72AFBb4vmnzXOj5O8q11ybbzj+oxVCIYgEa
Pljb6oMijWRJC71ICNeN8zdBYl6mbQ0kT/750Z1fLR/trB4KRVsrNbcouTgjw3hVoyIQ5PWx/4/Q
RFw5rItrWsar8W7Ge30NUhyCmgcV3n+ZCrl9i5FRvW28q+24i1Y8L8bgCih1z3yxLYjqjYBLNBAt
F3nb1BBghv8Pm8937tznsXPv7Cz//u4zY76RSsw4oVDMm85YGtJgXXIyhVKHmZTlFXPXlrXydFR+
Kx53WBZghM7D1FnWU1UEeCl/vqqL/oDMBlU+e4G/r/yunwI19wu3bRiafVKL20YNJ1VicPtzOxd3
D/UhgMb9GJW+1XIsIQ0awcjYaMdSv032heU1GCKN7Vy58q8V3EA8jMrI/1hbvWak6xHq11BzHoMi
7PM4ifvfqEon9pWE41I48hB0XR9JPno4q9CLanpFlY8LSkmQJUI+wk4ZWvsbZ/R2YURoqsKhvtJd
uegYINbESBDynDNkVkL1GE0h1maPji2zebDJN6uIydPnB3bRMUDPD66oGCL060jbaTxauQ3/k1No
QZVdlceuNs126Ia/b4FBjQckGqg1Y5zkDD3NhebSWZ5mMzflxmuR9PrUIikBY/X281Vd2DxkuzHm
suHs5zV6x4DVN4oQkvpOsCiX0sLd4dFouPJiuLB7H+wsv+NdsIAyaFv3QoGXiaho51jRlJYC7Oy6
mP79fEUXeipo24B+BSwWgCyfgYl57aDZbC0UL3lyTyiYNKr9sEPOlAKyAgZ99IvaBzdlu6vltQvf
dIzKGhwaGf05ChfbyGs/EqD06rtdNOgypV776ul4M9eUpX0yfRlKfS/JIzfDbgTdlxV3L40vf3e6
v1tocPKhuHLnXPgi42V4EWM8IPU4g5tE0DlJWgqKItndU0bzqvqF1Cj1fJlNzRVw/IWCWBAnWDo4
NtBVPbt6IO1Fe2gTgeXwNuYpe2iPEHWB7qsz/NGt+b+wIl047hgG/QUtAfGCs4zEqlweJxXALsVb
/5WAZadFB3ID8YeU39lbsTE5PVZfrhWllxfux2LmMkeB9AS50JLyrcK3W3qNUNIAExI6ZTb74PQN
vabbB0bsdDseYtWkAd5cfs2vVuTO3eyj7VUw7wBRDEKJFdMq9X4HZINCPFgbMrKxMgu8vi+Yx7nD
JMB98HcfMVYLJMqCNwDcAVSga7iI51QW9zhIno033zWo2kM3sNYHXuOwP/+IV2FpsQTSb2S0OFhw
a6wncED11yoI40FO3k/yUg0b7fMr1dvVKwEm8FpLlg8DXyrex6urSptw5rzVJhvd/gSc1OtE2o3f
6h+9230tZjwVeHCNEGZ1cn9sAisFzD+K8Lj1V3UTl4IgmXTMZI2j7uio55TZKDWg9QpFSz/sr+zi
Kuj+MQdSJtz7C4j6TIFFSL/y4gFa9bUc0rjHLpYAqYNG5PPDWpsB7AsvtQASDsArAf6/SpnA6BZL
Pdgcl745uWDwrafq2ZHJtZRpXYpGDvPRkPvxErEB7YnnQg3wvyI3FMo1c2+brCMjcACt+6On3bTB
8yS6iyf7JiH1o1+yvQIQL4+L6Yr/rF30z4/BYS78Hx6qRqsIUKiy7RwQRGelh2E0EAjdOJ78f7CB
YAr8owsDZ8jOOS4NhlpnnkE54KkK6r1H9ZW05tIy3ptY7aksxr53E5gYmr0fm4xX12i01x/aslHv
Law+NAlaEshMLxYqessj5xBE1s7qzbhpO7FzOPJsKGL8peuvjS7LfpdvWHUdhooNdSYSsq/GAqBt
CNddI5ReA87+eGSUQAV30W0Ckm75NN6ZcaBm2Q4z1hY3zmEw4mvkkUdb2nnTgUoHNFZ03HrJqTfz
o1s1Xz7/7i4d3VINBQERIDGQ1PloHJq+hkRkBHFUNEy3Hpt+ipL7u8+NrC66PytE/F0a9pi0QQLx
0QiYZQdKNeMZROTTvrwtBnFkwj+IEGB43+QTH3NHXZvAvBRS3ltdXXE+yGwbCDIDZlGBKL/7hirS
po2v3aQXN/Dd2lbhuAicyQgFK8K2jxTaGakEQcIVT1zDR5cdXAgbE9CoAAhzRnzUsmhqZlLVWfzC
bvjNorNOc3liJ/Rfq0O5b+/pS/T781Nbl0IXoz4KDQAGoGK+pAsfjy2Cdoo3BRT0JhggDOkxNCkr
UjdMEyQKev8LRIC/WuehnNPm+/SlPF4DC144QEx+AraNlyDe4+voWLYeFbUT88yfY5BJybwv70jL
958vc32fYpVoouN6RAsG1Y71gLdRtLV4j5kgJoO7qhPHKSJ3KvZArx2x289tXfgQADJapODABIKc
ZHXLsd7uPResKxlUY/xsKHgqWrLFiPzGk9FtE7Z3Vmi9cCGv5UKXtnKZA4VVIHVREPt4lI3ogCEb
KkA8XTKlwG19lZpXad/S75+v8NJuLgPCgPfjNj9DXvLZECOrBIHab48V6b8yYZ7RSNvxzv/296YS
nBuQCIC3nY3RAneGomXh8gx1iVxjU8fK2sf2l8g6fG5oCU/v8nR8B0shx1ncZGG3XVfMfV87EWXj
lBFM+dGx3HfuDxF6B2KRjdNcG24538EYo8fA4qD8jHfQWuOjDAAjGSM6ZXMf4n1VO8NxUL2AZqJX
5oHl0SvB+dw1PthbT5cGjM7GFw3mFtsbU9/N7q6srkWSK2v6cwW+u+IgyWU5vISNPLivnviDl1N0
NqtMbsokq9HIIfk1oP95XMaygBFBbxHecebxzpx0PIT+cQYirBOt1Z7EZPO5X1zIJWFjeRijyIxQ
uU7FSaVwd/bVBHJolKeos8NY47ab9N7X3WlydV4RyAni4YBQUt/aEXvkjfW17scr+3txrQsLC4Il
0sU1k5NVe5ZlW/WU1dCkWFTYMYWdf77Wi17yzsTqMuWkmAuw7WHKNZTf3Tb+6VZs386YKvjcznmE
XLb0P0tZ/v2dp2h/ViiaYksxpVcbH5A0yIjI+zFUedN8BxBHNn/Jv7183qhcRQtRAzR1UO7+aLJW
uP46xxKZ07xBxWEfJeOVT+zS+byz4K00iMOpjyq0duCLPCrzNoju5RzL7POdW05gFaXeL8NbhXiu
6TREI4x4WmziosxLsAJHLr2d7DdlDm1VX3H/S0cFfhcPtyYk/s64KydeTYVpE5Hp0cHLcE6H7lVU
r0LFGZrS4A+EYKYIr5Si1uWh/z6td1ZXjjh6VjBSWggkJc4Wqj0JJE63ci+zaIfRnd/9lFYA+ny+
tZecHyVbTFxBVQQ8disPGQrNOyvESoOx7VNTYzxC0vnYQUDoivtfCpTvLEUrTynKRjfSigVQwt6r
boI9JckRd+2pn9Th/2tRa5qtvigDNMiwqKpz04G/NGGYBvoatvTyef1n7yL349flsGaOobQkgE5H
lYKcwPiCDn5wO9zEqbcBNv32WuT/X0wuVDooyiBxXj03yq73jLSwMuLsfHDN5FD4fgVn2bd4gsrg
zgXLRZVfw8Ova4j/7Zhod2OsDFjhc/aQMNSBgahZ5r8l9zrXz8Njnet9fIPpuR/NA8n0S3V/TUn8
QmqCb+E/Rhd/ehcuTWACES2HKJLkq+NWWRlNd8XgFlDfJkfq8u3fOw0i5cJWCogCYBIf7dVFXEZi
nEQ2qf4FwPlNF0swEkftlRvt0neQOJAmAk8aRhzXSVDQ6LZUlhBgzQusVARN3qqxS0WtvskxvlJy
vhSeFzlZsKSAmeRssEzbw+RjmAGBbPoiylurvlLyvPb3VyFrgv7MZACcydoCRaX7hnz9+0OBfAAg
scsc2Rkubgqh2QMfENns/AoVUI6oXtf0mubp5VX8x8rK1VSCketuhJWSmU0bIGbADT5fyCVvfr+Q
1YfrWkr49Yw/K0fRtdtpKmsbocmC4hzrvPKxdET5PQ6Md417/traVidU2tpPXIO1JSN/qdz4sebi
mqbqxWwR70tAEYJldn2dpcVxWYtOMXw7JnW2+tC8gfmKpZHJQNeESJigFPn78w1dk4f/CUrvba4W
5jjg3nNc2BS5f7Qx6GoAYNz1j32WZFVWfCEPRap+i3/Errh3c3t/DYjrLAbWWQkeu4tgB5iIzpQg
2hDs5SWD78tte0d/CT9rNsUBkHWAN7v9QpoT/Bhkhup8kl/LWS8GEYxeLZRAGMFa3wN9WTkVlNdh
W4HyvnrkibfpOUst71rudfHKQfPof0yt9tm1pQg7lCsy8kPnQLaYW1Cr5eTWT61HMafkl5Vf6x5d
Skrem1wlJZAoGRiKF1CmCURmi3tuv3VIuz53oMvn95+F+auEZA5lYRXQXszCW5mPX4s4a9munjb2
kLa3AqypSZzNkHHydlac6Z27D58+/wVXDnHdGCBSAYDY4Ac4fvtz4s2QObwWaRsmHRDNXbD93Nyf
5+7KYTHNucxyxAFmYtZg3ErRWbERN+ro9EGKOQeM+qgOEYn9biWvsnEeSO6ZmW1ZUYZl6tfsGvbs
wsm6qPahXrPAnFEF+HjJQmEgajsSiqweHmeh0w4VU/fn5+u8EPFgA3S0UGv3kNGuQi1Q6Y7imNQC
dQVeJN1L4V+rWV5aBboOqNyhanne0TG+BS5mYESzSCz1+jC8F10Cwl05OfnfryWB/Bn6xljQGSWX
NrUEkZIUqM3EZOdS1h2Hhl3DTV7aMeBRAGVEKAtRD/14Kpzp2SoBhgJXkZNqx0qt4kq0vuDq7nsL
q1TZ7mgsusVCUtXPpEDvy3XcB/QHRFp61wTaLx7Pu+Wsirulawj3Pdy1HY9y2/gANoCwe6abz89m
DdpfbqClBgMuCXTW0WBffse7DBUS3I1oW1ytcov6cbSdwfY85CDYA9ny/6Hsc6Gb8tHessnv7DWz
GUNfwp6i4AikQLH3kKwF/7lmMtU2NKnmtwKoCkbB6SWuke5edJJ3q119VoNTASYVwPoUfp+957h5
/nw7L54a+Fmwj0u9aR0aYubMbCAgndMYD9u61Vd8vujUR5RfObcLhiAxj4w4AN4LlKEr9+i73pqF
0yFnVa0BRaz3opzhtnX4j88XdGHDgH+AUBQqnd6Fga5eUx22iAsYmDu2A7uP5msN0CVcriI6YMgY
u0XHfOktrzywYbax+hkmEvHaya8h/2oJNFu7X5zIHJX/tCnaK7t3YVUwuQg6INUD8nQVK1Rsmsqq
YRLVk1vfRLuQXEs5LhyQ7wE/ARE0dNXOsH9xI5qq9Qnqwj3UGgeMA5YTpD3+vgcawwzmUMGYsmD/
Vn4QeDG15Wih32NP7Y1Ed35XDSy+B8NVlf+1KyBFdJZeDyAiZxi8DjNKQY1eMhjZfjL3WbMrV/vF
HXv391fhlZqGhuHiB6AxRNbEmxJS1r0NAV/67fOVXAjkmC8BlQquVvTW1/WikasItIEaLaXYLQ7M
YwdGqdh2YfMvHZK/T5BwPrj80E4ClGAdEnyTkDnsYKyUu7a76YIhiyI7L5wrX+ql7XtnZ13EJHHB
gg7yKxkBA+R+Uv6XsNAgvHCa/ee7d/bxYM4EBQbIkQDdsiztYwQ3fmA6p0RHtR6nPaPyV9S0f/vi
x59HFwzpOl79aO6swnRV8xIML4aDc7Dq6qzsi37nFHy8pla4/J0PoQchANXlhVgSRPNn4JlpjgJh
l6A76byq3XkWULOTyO3aOWrHq8BEp6+FhbNg98cicNuYjQHV1tob2sDjAsIqLJtosuOuPrmRBAlc
bf7VQ/CQMJQHdOXjPUiom35+bmcOAtZy8OmDWAOfMArpq02tPWlPoUfRkLZYqqHmYnnP0VXut/Mt
XUb/I/CHYL4KUzLLr3h3v8/hHCRqxCR31UL3aprvAOP8Ce24TdkwltZuba4UJc7dEQah9o2B66WN
tEZI9GHh2+1QABoswQgJvBcAoE5/xecv7B2MoL8fuxCBRKL0cVW13fcMspZA66q4SZ1O33Yi+DZK
/vr5GV1aDJAEuDMWKoNzNYoCSIZYRxihdNydqOufXu19+XsT6OGgpW6jMwZ6449LaeOAjSUBpJ+N
LXroLPnSMYteuSvOImy0yD9FIEwHgg/UOysjY0tnj5d4aFvt7Gymdjq6kr/QhD7RybmCDb9wNqAU
RmKOFgeQF+tPKg7LlgjQtoIBfjwNFoYvm7pMXdH9tZ3lYDDdjs8WLNvrl2dsAX7WW5A2nagPgjp7
M0ff/RjDp397Ph6Al0t8QLkQu7d6Xao2igUJoEIxOl1q62RTuu2Vm/bcy1DqgbDAn7nEBX750QX6
aaTG7UDvWjL7JdIgdYjktffLmQ3E7YXDHgX+Ba+/PhXXMY1sjaizFgW0TtwYUl7xsUsWUBD+M5cb
nM8EVL1nTb5xeMbb6ERYv1VdcOUszlxrOQMHBFLAhKC1tEa4yIaNs5vUVaaTIq2kn4bTkNs4m8+P
3IEKObb8w00ExO1SzwBBNhojZ2WN0R3sQIkmyqjUPUiHa5vNQaactgrbHCM6FEK6xOHQbM1ZrRIQ
Hvdgg7buVOGSeBdrEghcI8qHAgL4obw33oXRDz+2xD+WHut6G1VCW2nVSdLtGqDcWGY6Ep3oWIgp
p7wVxXbSiepSS/DKziiGf8WL7HSpu7SRmPfRKd7scmGwFybWJsXhDhU469jYgN2elrMPMmIGYoi2
TWsgWewSbL2IEQ+V7mjzShpeiRNxR7GMFAZKo25Cg1HZYJhqAC4e01p2AapWIsQ/Ya1BK2rMD4CJ
vWnSAa+OkqZx3Q3WkErfNYlMw5h5ICNJaJUMp2HGQ2VvpGh6gLJb5Y8qhbhKUuGB6duTTLbtQHT4
z1wNMZzSKxlUo9O5VVGwAfLN0K0nQhHsK+50BiaGsWK3ytcixmx+3JdH6XaefZhrtzCZ6zIv+WUF
k+jB+Vn2NT+WEnrb+4jhVfvGeq8Z0qSMC5GbulcyL4wpJJiLPf9R9H1y6NFE3wXxZL4mk2xyRntG
N2pygyYtHW6aXDS+kJvadec2LUpNbr2Gqv3cJObIIsGPxTBaLeYsXXbXD1FysomaVOaWU/1qlLCf
CZdBFpIi3iWjBdBuLe0iU9ohP5u2rLZMlO6N1dldnRJDcXAy5N1bR10FzmUVJpipr6vvfm9iN/UH
Ly5uOlfMt6pm9jcv6qq7SHEM+nRD2x2l0i5y5yrW0KBF3vHmDEGc2SjTPVl+oW6l1xQ5+FCCrWPw
HxZD6bnpNC5UJJYVELPr5xndcJvPbZNa+Eh+OI7UJItUGRwWqp2fTtg7ee3Uzldw1+u7STL/q3Gp
WqTjYwPRxMBvXvFQxAfTG+7YOSahYnCfDAEiqKQJ/06HXkZ5FU7dy8grUqZeyxC4KZBcd4RPbj44
o7UFW9ZwtFrPfYQmitugiFRIDLCCYOduBt4sS+xx+lIDkflg2mjg6WSG5thLx8tlGzsQxYsMRH9r
kxw86IS4+EIdjO6KsH6Yy8C9jUOIkka9Ilt8bkGY+aSSKXJEqFy4E8kr0cv9ZILhrYgsJ29MwOJN
4owcENpOm5MNLfkhZ1UY7lvC5j32Gr9BG2/KghA05wmd2a2ojfUWd7MvUlpZyR36gVWRuabG1HIl
VPWCMRG8QQvJvO9NZatjaMUmBbSbPHQtK5oUQ4XWqUD0wXSvF2CGl1Rx/V04BXiimtJVb0FYjseY
I+LnsRlksbPacHgqDVANu0JOQwMaP0VubbBB3FVaF/ckaiFiw8fECrOyAS4r68dg/qdOSAiYkaCS
pbzBB4u+fW0DvhhbU/cgDKC8vZqiE17nwqQWL0nzwzS4/VNdMW9L+qH6DYZBKVPWRwVIEYcq2HvR
NJwg1Q7VYCDg7CGzuYCsEQjMGp2KiftWNuqyfk6CXn5hIS0QKiqSoSPt3zBor3x1tQ4e0A3vl9Mt
Koi986HfusUUbjsxuOIx9Bv9KxJCwe5U1CqvdWNuUGowYP53ml0d2vND4s1oY0NEOdOl1UOWJqqf
Zkt7v5uC8J0WYQ9WnCSYNn5R+oc6oOFdWDLrJ1JnN42KOLrpva7+p1QV3SS2TDZ94JR3eNKbI7DH
kNcAnVdaFeO84byO9izWM3iZrIlve4ia3FE5T3dithjYyypAktMaD1MN3Cufu8xSiRVlNhKZHUk6
Jw88Ie4Ar6FpWxXlbhbenNt+r3ZWNSZO5o6O/g3px+QwdWF7Uwri/C5p5G8D1xt3Hvht/+WYEbxN
bO4eijCqTuDlly9UITINDP8Es7O8T2KC2SgXZRDNxHwi8JcTimW/vBYSjxaZ9TEiJdhlSzX5W/CR
D4uAQn+Qaqb3Zd2ZbVtOGPAuZ/cxGgw8ljbRMdQu/wb9Zitt+6LZoujv58rp+iyoEmvv9Uid7dIP
f1U+c0xKRcty6RKQ5YdNMR6gAGMfwrKWe5tb6kGONSClWlvVNxDhkG0L1rTcJ3GcgunWTyfXLbY1
6REPHbd59I3fvUS0th+CIiifC4XhDsRN8iINtwF7wTl2I6uz2e7ERmFAaItPktZpAQGpV8wMEQt3
TwfMwdj022by+J1bWtMRrJjyuS3bdkOboWUp9ByaDSu9cePC1m5OXA4oT1kFOaA91r/9YIosKjUc
ySJoGAaTn0vqBt9DcD/VaWs4f8LOxyfQP6kpDXkrH1saQOra10O7EZWh33AziE3N1ACoTlwEuZjJ
dCNpBw1sv0wOBGRaeSHR5G8cVt1rDCXd2DTuttBIc78gF+i3kx1V21D34MnVxspcZAC7BlfJDcRo
+hD73tXPA6uGXA2du5cJKDjjsAjxpZfjW2ni5mdVxzS1MPe5s8hobcbeQ12zRUAR8+jeqqR3c2ZQ
1QdNGEa/prF7ikHdtW81+pZhSMmJAOiUzkUIxgJvhGIW4sx9awf9yVNDnynLrndxjJmSzsR01zbF
j2bw66yq7TvKRJ/XQVxsHclKJMQ8eijrwHwLVew/jzZrNygZ21tilJdjXDyA1s2InAV8SXnflDHm
yCF9jJ6GveUj1w/Gnt2N8CuINbGaP0Hcrn5VStn7hNbOmwbj0E+vC9oH6ZdjGs0q2HDsw60v9JD1
nsd/QavceYgWNDXhtfqKykWY9+FMcuFr+oB6ZnAC5HFM7QJ6AGQq70VoqUfcE/jCp9Gq8qEa5oMV
ucVp6DV76kFNucUOVttBj/zQQLr2B2hY6g2khisomOHI/V5D4VGE8qFv+/mfRJTjtrZsudWBRk5D
Y7plHmoSpSdoTsMp+M0wzDymCjH4WLmh2g125910HoudjZsYceNKxnNgpZwHpBxzkM5TogwyRya3
uODg7KHdY6LO7vlxEm7ws1H29Ggng3ODFnxJUu4TdvA5DX8ZZblfXLsz6GLq8ptr+dEG15XaWInH
86ZWw4M9jwgulbE5AVs59GuqGVn60Hvxr9geZ9ztWu1qE04n2xbVDzE2ajOTZHyMZQE0WoN5Ikdp
L53DqtqXeJidEhY526kfoSamyIz/N3G+xV0z3ILT1d8O4WzdKJBUg7Gxmdq3OhhR01PUjE+O1Zom
jRtZTvtiGNzhwQ9q4+zwENNF3gCzkzOo+fbZEJKa7FAGcHlK27i0c08M3rCp/b54CzitUZW2ij2B
PsPPsp3nt7lh/ok5GpOGDQhFv7I+bE6VqcscLK7BA1Ku7kTxXe4iH/RVoAniG9UxF03QIH4ERQtI
/8EvhW98BhXbplSc5W5Rmj1KAd6OjlJtVNWqVwcpUBrAGdMuDkEZTZiztYXqdmK07Z3n83oPXQF7
ZyDi99IYMsA9CFQgB9U8isbItLJZgGZsGwIyECY57RMv9TwZPBnXhFiP8NMI8+P5wjP/gAtnysKo
GHZ2lTjoGdfRcYQMdq5HW56EmarfA77C0LPGvC2Y2tjCohmpPb716ylIhxpKRRAOczaYsyueRGuc
PbGDcadBXrIJA9LdluHQ3o8ViTZ2IPmm7HWU+0OLMUoMH4bpEMry5KNCe5NQd9xOGLqMU6Ondo8Y
FG+6qnQObds6hxi9bIQC0slDT1m0a7gDgTIthMxjVQUEWQjY0iJ3ADsMyBP3MyLcjnKb3Y5dPL0l
CVdV6nvz+IPPjvvLsscBGtx6+k5AX3XqAqpPRWjIPhjs+YnRCEJQFCO83CvlpgvC6hBZsvi3rgvv
C7SaAFmw68BmqXQi/tLqguXdHLQH2Tv0zo4k21m0VakiugZVKkS4C6tptmYGeHzSYBtn5cgOEBwm
9zXtIULB3Rn8Y9OILDJxZa7o1OZBWKh0tIR9jGQ1Hbqunp+LqETcDJAXQyEqjPS2Hjr2oyEYjCpK
iGgEdAaQwvLFDmXNIZfRFCOLq5rX1q79IwBK5LVVKt7EST+3B4CUgiN2FHdNbdWUPjl91VRpwZPy
VYVl0KVmcKBDyzwgIKXp59emsaFQO3veHrA0+9XMLqRCSgdTNsTatUMC5dpkGqcH37FxNQy2nFNU
q39XyKbuY2zerta4cVMecOultLv5EeTGXpBOVotNoNDiccCipOq3aBz9B2ghyK8DeiGphrDTtsPQ
7C6o4+gtmgtx6jCROBzcP6/UwDHhpm07+lb4rBWAeFMtN8DpsXtRinaD0Zb+AIJSe4/BRgMYW1L9
g0uBvUIWPbqbZhI2W1150StAYu5DNEMvMR0wfPBvUcU4GFwnbs4HvMVKHMWmkT3ADSqhr4MSAQSd
Oejdd6zyK5aj/s+TNJgh4KDtZD4OQTnvy56Eu6FCBI4qN2rTzgVCTPlsYik1pjomwzyVaQ/qfUAT
G5LP3kBQuUtAPZj5lfIPPeoNPy0vnnPQgzf3g4mLDpRrDQj6ka3TfbmkSV0yV68Uwe2oBlXhdVsi
2xN9zb6XQVHv4yLxHpyygkzUoK2tpkGJyfipOvUjXsCS8PHftvYxVFeGmJyy4v5XCFLVm6Tk4Gcm
AqrdeATAJRzP0GdN6+bk9mWRTgEJTiBjAe0OIBJi44Hb5cbDFI1JGxFBUoe5TXKrGsYfmdDRw8CF
ax5DMjBrW4WYKrKGUd07CwSiZYGA/C9c59hJvAlBj4piw6QLAlaGOmnuml6YnahGv9tiXi+w7tkY
O+IomcBDjtFhPEknBltjUIIGjllsYxWT3pSh3x14T52NCJMin8cZit8GEb+Y5ZIb+uQGMrfFt3ky
kZ8S3BRoes72FyuxrT2CG96dA7hspxiDm0Bym01T++bkMzT5IuTuewu6DNA0o5V5iFHWHTIqonGH
C0BvEYb7OLXjRnvbNikFRsldeNcxYVXwIPG5f0WKrr5ZSR898zBqD5UM4l+cQlWeuERvRmSIOxRz
wlRNeCb6poq+EBW4+yGJ6AMYzZJHmcwRFAZrQHe9Zmp2OiLRAa7s4+npzABksyQn4xSmva5o5uBV
QtIKL+EckggyFxFVD0Y1RZBimKZ2M+77/Ae4dckG7zlxtMIRng1oCboIYYz56ZD7CcIoCNC3fieh
WOoGUj0GsiKoUgEP5DS0eIZ4erevUX956gLL7KgzmDI1YTLfFrEqfxeV79yIIh7SXsonXnktakho
Z42D2WuDUbYhsjoAvBGWxh5VDtAd3NrLrHHfkhwSKHXeCeuZBIamPngst44KocnCR11vBxaUKZE1
uUGeTDZIZihC9BCmpU/pTTMGdDeO/0XdmTTHbWVp+684vIca8wU6umqBnGcmk5O4QZAiBeBinodf
/z0pq6okltsuL75FR9ihoKhMJJDAvee85x2GbGblrjkXVq28jJYZLbQy6LIVQ/iwmIM1tZtUD6ut
pTWFOgftyAHrTGr3uZ6bowQh6zG4qjpnWEzZ5KzZ9bJsVkaV3KhN4ThbobjJOi4G/SwD3Odmqpp3
5qpng1LWAXiaMc+NIVm1hItvDSz3+uv4C/Xn6CjDY4ER7wu57Yrqde4o9iMo0F6LaxvFQAFT1iPo
HPmb03X+3OqCtprl5JTH87hxLf4ice9oGf2zXwj41ErPmEmXdgEcH+v0OCLaBKaLRZ0UYnwa04hI
gwTxTTxPpBzDmdaJYd/KRrvRRz95UoyBb7ZXkxB2QJnm5VpPs2k6BbYY7908cPqFSf/zWsmovRtT
dYrnpt43D+yzJh60hk0uu7SGB70dC5DC3LrKA8yJijgq4qvpp1nSoXQj8X3cW0WybWQoT2491HeN
0fvcE3bZmVRlSfccIve/Seuy3xmKXX1Ba6wshKLLjaOl2aoXAZWgrIJ1l8rkoAk+tMcCo7QbqwjN
caaMAAljW/uLEjf9L1T08Vqphniv5YF8nBSeNU+Rdv/WTrb2INXQn6hpo+hObVmSBwYqDAVh+GYe
ft5AH1Fn72Mi1WZKk6t7urHYmNnSHtSZbqeBM2PKiBmAkejjk8L90BwQgY/ltu2s2ln3eOnjlhmN
Dt9H6evRqghyfAMgWTf1Uulcu2SKZjQ5aV/wYrunPGYC8yAahXvZwdSX8Lk27ZKVSm8ub2tTS4fL
0Nqj+ZgGCQWIp5ZjzhJcBBgEemOUds4hDsPy2BNrZ66ToeyGTdsEY7yNq9RsPZdzVb6IolWhOdVg
FMHnyAhLTQDS0WaAAA2GsE+qmerd2TeG1jibner457RlE7lMWFNqe1+li56HQTXkngwdVEqxLxq0
01Aw0xsJ9wSrLGegS87hMvdbJfZ1ZlRoGGsfgpWPc/J9UnZdeGTYo2Y3flM59iLXi7Ba1VMf8baO
rHV2Cd3wnfGO2CfEXIOfsasR5pk526BH2bOZ4phVosYCT3sslJhCekoN/0kxyau6ayBPc8wAZelj
0tEALMaostd1qbOMN4MNBs/NWZsPEWxrAmFiVbSLrsUtaC47KwxX1yI6nadJmdLiJ9AgPQ1QpXmk
Gx4i/IqcyuDTDgFvpMYp2N/MDXMrvgQIGuWpxe82PIOXKGKrV4aabbh36nExmmZ5F6mx4s9zs7Sr
VYu2qEZDA0nw4GdZM72WGYjRZ5js1+8osIZWTefqpPTlRsgK+X3W+pa+7HnncO8AEtgHfaBTPBkF
TMe5XlQq+cGlk7rBwtf7aAKx0Kg6Rs+3Jk29uI2fZrclqE6wzBWj+RPSx7/LpR2B/o78LJTKyAk+
0o1jjCNrha1nVg3q575PN1ZYv5sWo3gtfRg7uQNyhW6pPZrjVC2SLLgRmiTEJli61kAUfLlndz3J
LInOusxeYCb8yUDL+fcZEPaCUDGpe+n8PhIrykjqFahFOYvr/MZ0gs3QNtUq7HN1mevGWb9ySAyc
xL4Nn/7ry/DfwXt+89uQqf77//Dzl7wYr/B28+HHvx+iL4QM5V+b/7m+7J//7OcX/f1UvGeXpnp/
bw4vxcd/+dMLef/vx5+/NC8//bDImqgZz+17Nd6+123SfDsIn/T6L//TX/7y/u1d7sbi/W+/fsnb
rLm+WxDl2a/ff7V5+9uv0A9oQq6z5//68SDf/8XxJeXFl5cs+P3XvL/Uzd9+Fe6nKy8NRMTGqhDa
E1PI/v3bb5xPVzt+rHivDDL+5DdZXjXh3341tE9MDHH3AlimEGSA+Osvdd5+/9W3oS7DavwcodG4
v/7js/30Vf3rq/sla9ObHGF7zRlZP98zCj4zwqTe+cj76smCTe0mAsStYkC1oClXTeVrqzgg7cCV
pbVS+jBZxT06xqxCcdgGUbXiJNpZEVCLyA40MpqUh8ax5CK2w+fMyJ4LXeR3U6PJx7zTCQB3GVNE
ip8uNYto4gFzGK9yapsI8jaYSYWMAE8Nx3xVJqJaJgGYb9v16Tzwa3+rWYPx1VDxJRwHn5FTieGP
h1VV/3qdUG3bTKqE2DjqwmURXVVtp896uMrbUvR3oyO7I5Yi5bwhiODWSQFGPTWX2fzq9OAVfWXM
a5Hm+0Hk9kMZkeoK+lCtBzEwt4CPsLwaS87sbBo2ruLC5DEYpMH4ay55aPpeqJfjQ+QOozdF4fiO
GUC7dCsRUAJlVENqYs9EOxgz7A/SNaMuZa10ZeFdRaqe66vhvJNj/jUX3aozQTNHcsNaSwPJHRWx
yMe2W/v0fbPGhiniFeXkzzTBbqRXwW1iWnBhjOzQA4rVpDBq6Rq/tGSt6NUABXIK3pKmSJ8TGYhb
J/PHlZ330yHDiGE+uBYEsqjul7HIlaXjdPV2dKN1ZutPzhCHWPCF48wyW5htDegAZrnJkoU93yaU
GvosVcaQMa94Au+6C7G0Y5BLdGIeZ8wt3H3apFTsVRDOUNnb685A+8d0b1OMpHKSjXbwyRiugvzQ
mv60xAFQ85TIIguroqxqJwi7LbyWGcL/8ZJGfbVvoUuf7aqxZkpdE0TQJO5zbTRMgIrW2AYDbhXm
lJvrzleLh070xaUjcogNnLlPGWP8hrda43vaBKqS9MN12BJVDy0d/grotAb1ttM1k7bk8f/XkniX
p/z3f2EtvK4Q//syeHgZyTp6/2klvL7it0XQtD4huYBjocLLw19B1/+xCPIb9Tq2dmySCM0r1eef
i6Ci6Z/sq7fwN8UlxKyro/f3VVDRjE9X80MdWx3kkQYcjr+yDBo/8zTgZOkEJUOXgnKNLANO38+E
Fk0oeZmHQHcA3UurfLSymGaxFBsnj9dNF9Oeu+Nt1ycPkskH9QbLRTmBvPboXj/3KSwBhrBer9jb
tsTNh+RZBtOj0Sx1CLVoILdhGmieVlLuZfeQHLCei9Ov4SjPUIz3Zi13kVOcc3Fmxvzlhy/i+5r/
4xpv/LzEX08ON2jIvcg6v+VyXn//A6Ou8RMij/3e8VptXHfqDaHJcyhv+zCSZz9jFDrps2lOgNo8
C4j9rp7HYLqESnmXxsUWxPZe6cV6aP15yoaAq/Uet+bGv9EGJrgOQdexXFXWxdV3jJ1nTbKMCLkz
Qn1uqAmlW31Tt/l2bNw56nV6j69Rbs/++Ax/5kR+P0Gscl3XElffNO6uH08QAWEQgLA51LEVnIfo
JhzFxhbtYTTcbRaZK/gRN8OQ/ZmXwYeolt8OzBJOrUXWNbXCBx6U35laUQ+FC6j0kDOZ1ZpsRyG7
uy41RvcwXbmSZj3Lc3KRpxohtrpT0wBT33AVOpan99VWT7SZ0x57s5vH5eWPr4v9Myno++fDE8ah
JOQTfktH/+GbH1wBUY/G2stpAax6eCqzcZWq2x4VrDWO7H7GbrCHozqw2UXhEp3YQdTxSq3e9E5b
jUAQ+dBsZftEZNyaad+qze1Nb7RPcVM+WUF05qwmX6m8UPXXBax7aWxAaj1RGHfl6B6xTCZCqfW0
ovmst3T5Yztsy1B51CiXoRWt9Jp+K8WGszZhyIjdoJMzsZ9AhtVjXhi3cIhxlArCJbTUFz1KH6s0
PTFug80rlk0KgqL0R6RyJzX6/McXjzrop3L6t6tHaiJcKxib12Xh59tKdVJlyuLeBY4tj1YjziLk
uQ8FbV970LV815ivrWqelS66193siwz9Z3c0n4K+O2nBzMiLu1QN7y11aVnTZlLFfAoBjmL9tQkI
RWyiWcXwTDXgc9jmc1xrq6heOom59gm8SsLWg0WxCBxr2ZAMjGhsZw7RIoHW09jhnarNU3J52hqC
XBXMC3e6C+3uRcbhfaelO9Oa14Mg9LSv17oChCaZpCN9u7NzuclgPSWq8tlpHXgQry4VV6WJQx52
B8adC1WxlrUsjmAG29qOLjG3KmapK2uvBmJtq8XeNbMzmMomDT4rQQRIpx9jv7jxOQYYvP1mVezi
7gSISe6vhLhjinnja0e1bzcwaTZua0M3mbWqdXLUfOXE8daW3caGLCVt7RULWH4G2BmHtcgAJFRl
VdSHvm9PEcVjWDGLfBJVt6vDfJnL8NBp9apv6kM9qTNDUns59ryxMNPy8z2BwLtMcVdNYC4oFpZL
6TK21Ap8ycttqFFBqeWcMnCWRu66zNOdE40nyTDUwQEiaBHSNtrmHc3gwZDVMTLlqg8Z4lMueg2O
akrkvOil/+J6RpYdGhGdFahRg54+toazk2hua6DNMM9hhNuQJ7R9Xjq7ZFAWhh+vuqxfpAF0rL5f
JEm9Vvz8hOnMfVnFczfZD127JUxznspy3QfBIjCN5Xva5jdStZZTIzb4UD9IO/iatWLtJ7dmYS09
rXfu9C6/8a3qIgdz5U/FRdhEwhvmSnQQPTpLPfuCcO06h0El30Rnb0LWH+HGCxRed41tPlbafVCY
59RSV8HkrOIhfGNuuxpHbYnbN4KkdD8R+uMJU9yVpXWU1QAHdNgXU/ymiPJpGvzFRBzneF11RU2o
pdh09WNr2kfTbw8Qq55rvbjJx3RPuuFRV2dxHmzkU7HQNO4RuGm6wUSf2DC3l55kdu21PPGi5AvV
lAWkmosNQa+aVmNqHyXjBHNK95pyXziAgI1zZ1bRa+Nnl3IiirqyVnE2PiS1XntcXkpPY+3n6UJR
hnlNYQ9X5KEZzXVepq+KUD0UjzyI5SU2kgUj8lfdLM9pqKyxPLkb3OhV+qqXGSmRBvJVlfYR6KVE
ZfQCX+6usLHZs5SFNWrnqoRn41r1MQhRu9vVunNYhyGPzIokXEELvFSOAaTlbyc7vu9e+pb7EQn5
LCvFYnDjeZuEHsDf8QqYTO5Xuyzf4RBfyqx/yJRJZUCncOOyrzqD5Lm9Ayy67Xd2rLwOEV9uZZ4h
5+7bpD/UoThaVXmpU/OheseWQfEKSFhevwucI4jqoxO551g28yhsaJVSryPR2Euy8imPwreQVDLw
rfheWlW7FCn9iSh2veXcBUaE8sCI5zmBMoEv1nB/bpK6X1SRtuui5DkPk72dW8c08urY2lRZfjFa
+NWBrj7Eo3+XuvpKTYpVLoqNYrbOXJig7cW1lDCps+SkRx4Eiq9OXMXLsM5e/Qq3CMqWaCqzOTNP
fRYmzg4PsWvWqKMsiBAOSCqcEy4Ie0+YYIxt6akT2G6oLVQnuUC0AG6D8VHr5llXxTHX5VeswZZq
Yd8Nte41hfUKS2PTkz/PeGSmT5nhyVjZqomy1QdWGIcJ5Cyaa7V8QMiwap1+nWeqF8DnVIzbCSWk
FAT60dflfjczquKSmI+1kPthqg7MdnZ9nszxKt/6tEZd1DyAgK6toNvoWvSINO/UtW7gAeh7sQkv
d3Aex8z/akKCaUSJ0F071D7zgcOg5bdFUC50tRq99MWOEspV5aSN+R1N6QKgeYcaXnqjZs17JzpW
RryYJmLkOn2p4hUa9TBmSzRfYXRWo242JJ9h96+HhmdMV7ewLmaGKrEV7dZM9eiek/PVeF4zubRa
OytrbW+l4aGIHJqweBPpKx9diu2S4FRMK8Uf7vTEvvFbooDZB/54h/5mf/8vzvP3DRrtIh6GDjI5
50Nhm0JkBk3rXA9u08yvH5z+SjU6ZQZtecWscSjgBF7TzANPJUvOYVrWnE31tVfuzDoEx6CfoeX5
S0jY7zd0P4Fi/xlYtnrPrwhT/X+iN6Rf+qPeMHnpo59bQ17wW2toWJ+I3MSjET0RLqXMPf/RGhq0
f+iMqDlxPMOcT/D1fsfHFPcTnu0GBT9jO4EnmkrJ/8/WUHxCLYCag3AmVD3opf5Ka/hvfgE2JtbC
VHG3MJFUfPsUPzYXhdtNfgwrEh8PjeyUcITDt4hHo3xWcAXFsawXYFwZky7MH51Xp1QBfHs83f9U
ac2V+InizyfRNeMq7cD3Gq/QD7d7FKF8TtHselZvGXubMVDiNVgd345VmrwlaRbftoFF6J0m8+Kc
wD+6+HpjUK9nODikDCsvaViWmx++y99pL8U3tce/HkO+uutlprtAfoDmiAb65zo59aVklZ4Gzx0c
QZCvK9Jpb1oJxFVSUx6tqK8hKXXNADnKrJbx5KPfd/rq3Es3nWeOnu5AZtOTZlstrKl42NZBYy/G
1sFF1oRjG6h1MU8YdCbemBeVN1puzlRlijZtwGAg9jtWYi3p21kYKFPvSSdvTqMaWjcR6sMDpD91
memmtQrVKbgYieIvwzIayBwyg+y+8a3hwtABHoMxxvuxJ18XTEtCWjPhDSWagtWabs5SvhoEEOBx
nTqewkFFKZGH+tIutGyj1nX4WQ3sbM5cZthNdinWbZkYG4MpDGnoahqVmL+HYp9G17+tGiNZhn5U
9p7qxoIKFNTvuY/GgbJY99VbTYXGO2MABIW2UKCq93KcntqgS7aQjVs4R/Gw63QNNYbRtPADYmdm
xpG9T4CTaQus4Vkt/X418YCcS6sU+2JsA7ifajL3kyncd1OuJ5uqC+0lcjtCgfRMPGYQua5rJztG
Mqnu1uqr7JIXNiTIBMLImwq2uzJtqd/kVqUVN8ZQl01I9HVeZwe2dkVj+N13MeSeIfavo2+rDWPP
hy9knLpqIuDAMMbI+kJt6KrlooW3BUsoo4o2N64/qOEzE0G7J3BwFDFNhg1Z4iS0Ii0/8+RV0Ezc
CsQTF8RiQpxgxVmfzNuGWnoHAlJaKJF0uFsHE48NeQS0RcbQyAFKYJ5jUwCxzYfGMjDjsR4DNVDp
weAlGYtadl2/s+TEi+G5BlBPeruvg1NDrBzev9zS2rJplUQuw7wG6G2VyL4tygIbBy+2LOVIfjWm
91ag9ewssITmTlkbb6aWRefG6RtYLKoVzUcHBYSdRfm9motR8bCvDwkjiKuvVuhT+NW2houaVSQj
RLk2wI+x7JSC+pHZYBv1GT7w+oBjrzQ06lYrFQSzVcLcJr0NywSAxp1npR4fzNpu3nw3iC2v6TJf
zIRmFU+GEVMrJoaSLIgp1DRvCjLzWKrDiOFLbbSap2dDIDxHBM7aMXWdaWfszrVcJCvNSLu3gIfu
CRy+9tfjAJcIZqkYtlJFRQV/QhbjdrDU+D1Ua/ceUmjTL+xBS6HhDmqKLW3TVBrPUk/ERyXGelI8
J+2y6FRnfresMR5jWmuaAzNwZDXQkJJxeot8A6mLHcsFdLfgfkpsf2mnSvxVMXzMWwamgguR1+5W
taXyEIiwJCxaL4/p6JTzqagtepRS81DX1JCi4Z4kEIg3gx229TVSZ1oYJLS2nhKYOgM96e7r3CzO
Zt1RL6tGddJFYG66gsauk5qyaUy+iQlWyjSDzVIeyikmAijvmsfEipKOwBLfZeQ2WQuY/jacRE1O
Rw2m/9INZbuR+KgjEm7kNEd7U2xDGIkzvRtGCJz2MC791JRwmxqWdqFM1zE0DBxmsnK69LDQvuDl
V70NDFJfZaDau2LIAmQ+8N8hfhA74nDNpgjjvTIqMHOux7GCnQsJgrHL5C8cCAU3Y2CFG4RQKe5U
tjm9xlJJDnJM6+dCphW5Jw54gZBTlq/sQnTvzLbcRW3l+XKiLblOtvW7Do4KXPuUxdhxEUp4xuCi
rxrpZ5cOIXAIZJyQPTOK3KQ8pVAEJcIkIILISYsv6dA6T8SW48jf6MYUQOAf9Vsl6qIegDBqpjlt
o7HRRK4+OQ1DsFknrWZkCUriM+LW9LXSa4EsQVigJCoL401t8tGqMimZ14wiYW0djQC2QgzXEr6a
S/3eJbG+hPtXbF2LppAAtO5GF63/LgILhlIRUOtGNlMVItuVMppnVUHz68ct6hylSbeZJuy5bIf6
OSao9K3X+2IXydq6q8yKGA0GwTfQXrrNNCbGeopGaDEFw/Mb0Y+tPvO72niA7mmuiMCpVnkWoCJi
IcDZsiniuyiqmp1VlP47epaMp55KwIFSO/rskHlkWWxqKWzuyqJw7bWCiJoICv7T6GLAtR6cul1G
Zqg9xC6HicI43cZWoHzBrNmZWZkfsV5n0ddwqEia0wd/a5bVcHLRvRyjQEFgO/nTaXSs3iYPz5ge
0RxVJxsq4NxqLPJX46xqdxhpN6+gAvCWrEhrFMiddhbD6kriYTXUvX2j9nYrPLNwkOoEcJnNpcTB
cFipdXXNYSjRutBbVYnhZUx24Ai7qb8aswmmR0WlHpzzSDMm0MrccWZaVk0bHuqshbEU0ABLOymi
Oc6BbXTtitTt4DvtIWji5uyUgzOsR71OOSIWT2RnAK8nrts++DVVnSfUYVo0ZV6bczWIp8ZrC8NH
vWyyVymNVR/iOtYeJmtELkv18NVg57sdHRW9G6XrGm0azxmuTUX5VCWouLpxdF6nODBvURqZm2DM
e7Y2shAFWYWBdUZnmW5cJqxkdzlTtSJ2r2UQFTrDYYBmDD0+jx/HJLX3bcT1Nw2BFnJQLGighs5F
jbqm3Mb2UJ7syh3imVFkxRu3nX/M+75cVZWhFQfMLcaVrld2usgC3HNhHDlc5jaZVkjiWpYBv9WW
8GPc1yAajYWaZ8UiYkJD/lVW3St1ySIhOMAWWZFcRIpIgF5NVGSaE3ODox9r3W442j08US9I6D5z
fG3BD1XzXlNk/rlGMLBvqKDHmYyB6AbfhASNqH9vdQr8Ee56bWX0GZfa0ibthH1ms8nRcsHh04yN
MugRlnVB7EMOY3tWvTo0KV/6Qak/F6i1Jg+TlfzZjir9afANZAspuoVTKisoQmj04rWuh105K9o8
2FIwad8E/N3ZimR6lBiovKDpJ698hIhTM2K8jmsStf5cMs5BkFqm1QYGa7B0TAjJQjrZs9Xn6WuJ
pvHZoPBba7qSXuqo1c25gehx2UFy3yeQwbaittw5yqzkPpeauxJq4bP30u2DKPZNuwX/KZ4DPUZA
W4zJph1j1hfdLoZ1UsbKXdfaDKyx5pEb1HvKg6aFFXKfSOArpA/ufYpY/Wig4N9CIJWw4wDJg7gY
sSYD04OKr5PAlUCq68uUelWJRID/qqPurECGZ0sU/n3bqM6bizfOJdYSc+mEcXBxRa7B86p53HlA
m7mituZK08prTmNZpcskNwBaE5t8Ymhh6imSmXKvKEoYbJE/mcdgbGDKuvGYPJiVXduzXOHGVTSn
m7eRCkE/0K2NKxrnkNG5sTuk4TS8ZtdZgJV0+mIQWg/2EpKCmfaaeOrrztjCzAfXmpz2UtCHsexl
2P3MUFJ0t0MmyiPcNjF5EwTul0DYyi4aCg1fqw7ETvGDYRehvFkSeNQv3W4kcDgt2Xo9Hh6xxh0E
sKjrs4VG1pbqhWFrHSZ1FIt60JXIG1mZdlBFK7ybcyWJPT1Mncee4LZjhdCPGBITgenAqIsVBPKO
lAFSNX+a+5aiBAy7xbD2U+FvUhNS/ygbdaFmrHL+aOpfrE41WaGlcwxEFTERMtT70cQNyasobMFF
G9++aRS1moMBZycf8vQKAUAhvTwy0zO1qnIwVKUDLXSsIwHS+GQ6LJe3ppVWpmfIInw3mGbf5IqV
Ln21Kk6okRQeDCF3idmKzzKf7KU1hTlcecfYWBSnd0kASm66bXFQiro+2uZY3OVGAfrqhOZNa4eK
gTLHAXmkqsvZVMv24uR9vgxw0FxL1RyshdkqJeloShWtcginGy12KgWlbx7PDT26+iL5TnPIZB7d
pQkFH/gL9Eivmuzhgd2sWKuNI3dKp7NGKHHS3k3FZO6a1o4fzWiCV+mPV9GPWh8rYktiL50Ke5o5
RqkDDPsh/iMsoMjR/VgdvDFQnIPuS31XMFS5dlU6aCnU6Xelq9svbVKDaOak4j6JcqqenMAwy5kv
s3jjiNpeRJaZHqZW1xYVi+iCW0F/aJvGXVeJOe2roE8f/bFrN5HU7DcxZNGBEXBGnsporzRkBvNG
ba1jmIn8FJvX/NtQJyQE9ZC+lOEYr0i+jLeTVYZnhTpXYVQ2DguhgluqdcJ0GSnDSxxHJoZz+QSi
iTn6l26qknUGeXBnF3bxVEDmfAzQrM+6wWoWnRWBUTJwP8aFLXGAGdMbUQbxd3ebv4Rn/Wdg1f81
Ztc1yP5/B6yW72/v1Uvz/vbLpeGP+pf86y/frkP2XkcvPwJZ1/f5DcfSbBgJpOehlsLd4zc21288
L80Qn0xcX8AroTkwjGeO+B3H0tRPaO0gMTC9JM0MV5B/wljaJ2JZdNzF4EQBdQkoCX+B56XrV3Do
XyANFkhXIIwmDzwN6ti/5Xb4Cf7IA4v1WVjt3rGMzsuGTK5DqazRCsSuyhSPmKyxl3viRb0sPfXK
Y2nkhEUw28iwcI3lk1tGLzSD7TxFKkLw7gU34YUh3XMb7vXgRXOLWWmxRtnjrIkW2fQqBHtvmF4Y
CkJbLpZq+bVNbhJ/p6snGyv7CmpVH7wN6Krz7IuRPNe1zhOA1Tx9u3JlqaoFO56yzEuoPo7m1Ya9
AYaaBXgudcN7Si3q8j8ipzB6aTEiYMfEA/wQxm9gilDysZ6tlQsb6Qy+/WXC404zb5M+4BQr58X1
s5OraZsMjwW3sk9Zw8dPMlS6I1PsrMc8Vw7vkRLCxTIPujNSGDIO0I1nlNivub22tDXZE8hgzp12
cLV7UeVsXAuTLEWFAUMg76voxPbHWnqj+3vLx10GAXHQX5zk1GebaALOGy+FeVN0tOO9s6WImRlW
O7dLYsmpdK3K3/uIWuMcS2a7UBcsrais5CxP5Jx0UOhvN7XxXk+B12XuytKDWY4WFB35XKrxMs87
yP8DE7f8gMUboeBypUL/NzXwLT3zoErNtTSei/5Wb6y5PT3Wg3nfBEi38zZiYPgQONMy0t3Q88vP
nQVYU0J700W57WT+YDVffBv2NS79RhVfal2uBx/HET1WXpEYUrqnr7mpPUF8oXPzlVlUmccYOjXm
HvHJr9ud63RfHShtvbGo2k0s7tGB3RjRo/C798FA6VjCLPDBZrriSfhMXiucbboScTA0nIK+Pl9S
F85MeF4uchzcnOYD233RPpmIm80AnwQnmZdsGaP+UvD5ROLPZGHMwtb0Cj1ZIuVfO+AX1O2Lwu4h
4h0sFKbUEU1SYd5xG5U0xVYJrLr2q5BdCkeTXpnr4WuREKzVq+jO1cZ+sjKxGDvjgPjtrxFcvj28
GM7hfWritYpby88IazTgz1COJvnp2aMqmiXCU/ZZmiZIAUGTwc28SYI/M5X5wIn6t4Ne6RE/kEfM
OAsbVTeiMzJIzFV2BSS6qPwTT6QP/sO/rUs/ntoH8LiAZt8bklPzm3HZOdKin2QwewlIJKxD8PaJ
GWXGaK9/dbRiFdp3dvbsd8acUTS34qscgw0P7Z9c8N8996vJGkTF69r9gfoBXxuNSqxF57Z+7ZqL
Rkkmxc0Pe8rvAOcfPKW/n/oPB/lAWyIFrMYIT4dEc9Xk49zdH40dVicMvp/1J+KyFxj5tOs/PuqV
yfZxH2CC8M8z+3Ar2ej8bbLZo7Odrlx5Mp3DGC1UcffHR/nghf7buQl8iEy2LsFt++Ew1VThemJA
b8O/YT7Na2KeZ/7cJcSDxxzA50/jgH73RvrxiB9u15GWZKo7juhIbdUVp1G4eOUoYDByLvRs3qZI
5SMkA/24QJg3cwg8ww5hGamul6Y4pSQ0NllVenlj/9mg8gOT6Nuj9ONn+3iTk+RrNNUkz80SrfjS
WtrQg3bd2r4wK13WrVccnD9JhdR+7xb+8ZjXG+GHx1fJYkd0Psf03/Ny5j71t8kyXiHqtQ62h+xH
nYOV5P+PtPNajhtL0vATIQLe3AKFcnRFUjTiDUJUS/De4+n3g2a3uwjWEjO7FxMdEzPNrGORJ/M3
zqpNxgJz9mmsC+U2TLtkC0Xx6H7YAobcpbt2KyGA3+yMlcbT2gCX7bDCSHmTseCx/K2y+P5CS3xY
2caXTsv5JFofJ7E2chVDDGKUbm5TSPxuvKeOetBYteienexkjrOm+34pUzuLqc0TfLZwSYRuj94M
0X3QD0derujsxVhHZjeCsg+m+5HLcGWU80WzvBPOIy5uuyju9THH/Ole3XV8YF3e+jZyJFQYnAKQ
w9oWmSftq3CLe6+s0FdGiWAON1sxN/t+q26r3X9mkP7pCvrEcFDLCWAWYfxwgEP4V6RTMqJBtDJ5
837+PBry6lnbViLsx+XqfDq+nixG99GhSB3tMTvA/b8PqC06gyNv04P5Kj139/F2bZ/8Lyf878hL
Yze1AbKC7l50L++kbXaSvmmdrV0JD4Kj2uJWlOH0boTv/5kjzZ9plUVdmvkpCGZ+UrL0m14fkGIK
EYJhg/SvhvJL86lGw0Mz22K3MrsXDjkAnNlRERMqE8v0j7NbWKpVqWIR3fdO/5taJkgOvE82Kf03
e7pVRlfc+D/HfTWs5SUXruwPgRebVAnhlQ1aHt1TZjr1euGDQkyQ9/kV+8ACEaHqAs/N0Rc+pDXS
B0N0Iw31vhXux7pe22Jrv2XxMUW83esh57OTn5kCEGKbaR87qJUMjmnXp8oR31c314Vb6MP4F5/T
CDDpqCSMv3a9Heg7wzjmDupXW+OJaXA9zaUgtDXhcfr2+LIafh7S4lSB/JdpLRlz1XaG/p9fgpkW
FXDySQvn8Mh91LHLE8yGsOMmmm2SSmzEtS/mhXuJmOgsawa0K3mpalnIE6lMOpIaFQmaP+NWCmHH
iojK5QwdRk1u2UHp3Ys5IOfpNZN590C5oal99JPyHf9iOkcviq9sm+jn1+dA/jQf2nwAMN7U6Exr
lBQ+zseomFVFSVE/jbNhRd7PNc7NZPGqpvDkTIr+MlLfky3RFcbinafnMUl4SYe6U6jFPs/LwySM
G6mRQHFHmylWt3lI4dQvOqcStJ2fCGs5z3wyP6zg/ItlilBcirAll6iQggqezyueAuemd/39bAv2
rw+neLV203/aq4tQi1RHT6pK1mpVPwE3uRMV1BronrJj8gaRx8y0CyQ6vl6Pz3fvIuRiPTK9jELE
DvTT0L6ahb8BUeFm+Y8ySA9G1/yIkKZDcWvnyd5R6eN3GfI1MCZniNRDb5jPK7/m0wTo0FJ17KGQ
e0VheKksiy4b1yT8mZMX/zat+D6Uhbc4k0BGRL+z4a9e+Ksm47VmwBDc3sz6PXTansY0tcrKsfRQ
stuU/ogUrBlDf34HLH7ZYmkMM4POPSjKSRTMeyOtAP6MVz0WAIaS2yXI69Gk72gelES6x21vP6A5
F4MrXpmgTzeojqqa+scjHU8FfMcWx8dTzRxdXAREjEPf/qR5/KCplS2ouh3XEzoiSDioKdJ5PZxG
8QpqNd2wEOjrqknUpw+ajnw2Pp48imiDfSIRF3AQMyVu+lPQqVvVh0zUBKIjdu91lzox/Ryazb4d
aNF1EQz2QKu0bbXrqFWgdk/oH6qblan5lL8sftC8t87STa8QBVkfiv40Z2PaS3kfYuFHVxpBDKfe
jBthcvJtspMf8Gn+OvTaVCwypyrAJJmeR38ytdd20DAeokg33H8d5PMr++P41EU63dOrRIzzf8YX
O6ErOCmurbtxgxw3HNaN50IbWon66fZbRF3kLZJoYtyhElU8hvvx1+yFy6vLsZ6D49pN+3lvf9hR
cw35fAEzOkBD2DKN/TDZ1fBupitTOJ/RDzf5YiyLw1MLUoegWd2fIB4UoI6p18Beu5OCcm3WVnbE
kq+EkjL6QgqzVrv4mOW7hESvFGw0Q1Clc4OrwnESp1xz/7w4PoNaOxREyFLLL1XfSOEQqxEnIKnt
Bj5uDimp7F9bw1i5hy6O7yzS4jY0dd9ocAGaD78GyZqyj/bXXIZc2XyfPwfsiLMwi4+TkRsoF/Oq
O83lhmnTnLrQnk91sIkdGFOv46vktAdeeu9rb/LPVZh5r5yFXtwmGfwSMHeMEN5JE24QJzpG6m+1
CG3ZTbbmKXRC+tSkjV4eogv2I5hctbPj7VpKcPFQnP2Oxd0S1FNYt/OaxkPlJOIPtR/WLs75XH06
FsDQVFwsZdx4FsdCD/Q4zII/F4vws9h6h5gjDhzPLihvre3RJUNVtP5M7D/R5gGfXdNdPaZz6xid
UV22JaVxDcPYBQOfCDG0iwqyGMpR3hA6ZpTvwbFtWy3cIg927DRvYwAPG/vvWarSOElddXhMFFYC
WrlgvqvjU0K7QlRB1Yzi1WTlz2nLy3+oXYHSuNimI+JK7NmUjkI7wrtY3TUXb8uzqZzPzdngxuZ/
vkG9g6bTt3bX7Bu73xQP8n5tYyz8qni/LiZycQZLMOhxpOXzHYORsbGFsMV7uUJ0wEHB6GrtJXP5
yP+zbouzmKFlF+QiByJtZMdv9W9NnDhGuPoZX9uNi4NXoQiO6BdfgeQQAt20IXNu0gMALFsCtbxa
w/mcAC+mcXHA+k5rFDBW/clqbdkpH+r7/G24Uh7glCmorzvDDSy7wJa+r9xtK+OcG7DnWwUv+6T0
vGxePtCW4X7adzbVqtGGKuTyLV/JURZ2Y5+2y9y8PY8HzNr0U5P1Sw7Nob0hR3O0HVJsN5mzdsbX
tqY5j/3sGCSdNhWyQqxuCwj4X3U4vn24KmOl9m/EWzl25uIGM8Ug0VXIYVzW0lawlb1+SHB8jPbr
xbh5O3xxWZqL6yvC5tEMPbaLqcvPHWqCXCo8s22hAIHdFy+mMNp1Vm+/3i0rh2/pTZeWoLlMXssn
IZZuqlbfFFD8TWslyuUU85/ry1xcKa1AAWv4s0dYtaMEstcd9pYbHyBbAj/njr4RNqb79dguPK3m
T+3fN4u5uFm8IFObrGBKy9/pbeqm8na2I9Vf25M4V2RO0mkl4MWXwlnAxRWj6AoadTkfPGpxbnKy
go3uIDrsNHsA6Y09bmUERNxiZ0mrBu2XMhrQ1gjVUACxEGD6eDIKM5Tbom26UxwMG7nAmzhU7KEC
OY+nOSIyI8Xqr0eLs+SFLasRErUXCECE/RiT13IoZJPUIWyvOGXg3VQFHJdgLB15NJ6L5gW1NTdW
Hwoej3FUn5JSRgtN2XkA4sxc25Y0WXo4n9OE5F70HOR3XiDe6uI1bSqanCO87OKbNUpOZ4n5ppaK
DWKyeDuHQBNqCY0UhQY9TRRoj1Nc7fXqASCX7ZNKmUYG9RV4ETfgVOMVSIG7Be4JItm2Mhecm5Oj
ZGoyKd1gABT+VcuPUffuCQctDBFmVyDw3XkW39jO2gyJ7oIBcyq5cPpC2vm9AUzuuhr9517Tbb/C
opm2f1GmKPUFe079LrXEPfoGvhDukGmzfXrPCdqvqpbb+SgiW/PgdYAcOqibWQOmTZXsxvrV6p4z
GNYGuTawib/NXLkJa8kVjLeiRShBHL9NqfaUB8i+xb6HAFvkCnG/UxodkaCHDk9HvcZWMlYORWW6
hbDDvPZanryDlIquh9RcpaKol3yvvOwmb+W32AgdFMP2Jv+MrcBhRm2rqR1U7B8kSSMKZXPU7UUC
5Sn6FL1+nyX6Dn7nBj0iVNTQ3y8AbTaAx0Hm9qNBttXbli86U8uHrm5D0MSoMWY4bOrBfgCb7QfQ
zuM3IZX3PloGE8q6XlocsIsM0LKVU8UVykfoEC9+3t0k8QMllyDyeFO1G6Qc7dHoNzHQQEsJTwpV
SrDrwl3kq3txDG6LUNx6vegMYD2QzLNRZodfsBfRRarT57SqnyAwIxsb24n3s+zvBxWVHS+4Bdvv
TlFt42JwV2rNTZOaW8HXX4O5QmX8kMbWEdvKnuRml0z8y+NbZoy7ukWANOkxGfuJNpFtKPwv0Tfk
lHalIO5TowMbJ21AJrhW2TpZTx8+i51C+Z4K/V2Gwj/lJge/Mie1EILukOFF1FmAzaqGr36K8qqH
YIcBSN4EDt/1myF+8FvpKgEdD7fZriKYsdrg7fIk3JSJsMO5YNsP1a+qyo5Al+xAeIqFBz2hIWc8
z5QhUQrdum6dxCh2IrrLuoJKKKhroUSt2YwOyYw2UrLme4ZupTdozxNiwapyhyZ1Mt0P0lNr/hTx
6gHPfgMT76fftjbaQwew1uB+hx1mNE6uHlOru5Yy4XpAW1ATs9c0fB6y9pSIEIQ6wy4TzSn0+jkw
2l/YzNiFMFIWZCHSyE0kY5sq0mEysl9ihSi2Cth27A8Afm3VGIim7q0x23ngDSrQqSX2Ddqx115Q
eJclLDmCH73/S1J/BdF3K6AOjjpkkotOYShArcudbHI5pfI3r/N3cUkSGFYvcj8CKQDu0gnXXigI
yEa0ED8qukPKqz6+d7prKT+l2t/leQJbuXkYfGRKZcNVAP7XeuIKXLKR8iMVZDuF1Dyo9w2tkCLL
N1qC02sm8aajON+Zmwoai0VBOb6fit2o3URBv+21zMVD44rfHgTHqEZ+Hc1KhEqnDBFACF2ihhr/
IS9yp455w1RxYLddvZ/FhLkFUFYEaSY6UfaXoJ8y8CFB3mxgcNzo6l257dM3v9u24i+kTg8VDbDS
SLYC6uflld4e9OGkm886Re7JSl0EosCx8Cjtj5Iy7NIhRSS2dTwz3sr9fVqc/OqpEbbeYG4b5U4s
r3Uo5VO29cO/BusHKgVhBKb8TfJAT2XPWfKjEVREgwu7lV+RjGdAV4H6yxKvDemHbj5V3rcYUnbd
5/DX70LcKEIfQaoSCHprPrQzOLoeHL/AjsV49nQgEkhd9GVrG+REmqK5YtiiQAD4Nc3hu3+z/O+q
dxMJ5aYetxnk/7jJ4D6qjsctDfPNbWNASSKK9NjB9+K1Cvk8gaWREzFsE0dHSc2UPJiQ0c7KRWS2
70vhm2HybO3zvdRG10hoO1kMLWh8BE2LOlZySwpyMOT4RZLB5DG9ealv0RnGGqh1AwqVPQI7uNUK
sDStXHme1BL64BM2DkdT6Q5G+zTWtB1G+WomokxBZ/cQ0GQD+RPzRwb7PX/2hldIZrYw/eyh9QnJ
ddKckjGwaysCjuV6gf+mJCTdfOtU/Mnj8rWuxo0PfL8pkSmOvsflm5XWtN+aZ728zvB2UVOJXCS0
jfYhHXC9QNDVgi8A+dMOoaL66luvTA6YxFu1V7/j0O22SLkr0X0+vkxtY5c8p2EGPaZSjRwC8kyY
dyEEtZvkAtMW1M0QHhDjbotE7r7ArceTlKMIWRVip4ZzjFcWjtwHLsqPd1X5IJTmscODqkte0VVq
wecVJdcEXOKOW1BAbX9i9gwxuRWodZnRTWJQgDYciy5PVZrYkhhbS7wJ4DCmYrnNpx5zR0Q25Rtl
OMYAwLLXwCvsEgJlfezVu4KvhiWjw3hbiIOjgYsTwB/21n3uKxtIzA7kNcisymHq7gc/2GchjCfx
iDI6U/KAbOQukvING6Rn2Kj43VgRWxoCV+m1123M/rIm2iqIgeiSgwmcrbZbhQ+z3gQIxJHufBsq
8ahm2jG2Bq4meR9oQCVBsU/qQTTbjQLwUwCAN8qeS28Tjf/JDtAitcIXKX0Z49pR2vcJOScRgoJX
awc5hkJGfaWMn00cIKDF0eU69jgNFDWiegJyrL1+g3KlG7QeVrxAT5GsoJ4hYpssGU9DLrqx9R5L
D3LLccGsMG+BA6JkruIIGkOCSf0rqXjSkQPJkV5OQAmZxqGVgQDyuwdMpmtaoGp3E9S542fXqRo8
eZWMTEZ4FGCmDOpV1KpuTVGlUIp9HOA+Vb+ryGUJXfBQtc8aDiwepM860PcQfg4enY/WmNzcG06R
PG21LnJlNT526Xv7ovxsJU7/MDpxkm5xXtmJ/euU0fcraltg/4zyvdr4V60Ro7aQHPquevdp5phy
tI3Fn2qfuLi0OYOHDjmEmN6aCw/Fvqu82yHkuSXvVK5RrfF3BR/AREOjAnpFEv4qLPIJdR+Nj1qF
ORiMzZxMTn0qs2lHVgGN85coXIvBBBfeuKXR4pb9xH/xzU2b//SDdhug3FrL41HS+X/rwe2AeXVs
vGMxttPbBqUT8SVFD7+plL2I3Hk/UI4k+8pwak195CNgteSBgX+A5IZ5bWuoFSciJlU4GOKdbuf0
vE3uBjnLnKkr3Cy2XC+r3YYjXARvE8D6SfGO0DA2ULE2IdQJqEv7qtB4Hu2VyjwIyrtAu0sJ1G1X
QjQSFVsja0w6f5txY0z9W0vT1+ASSLPKUZQa/aI7jTwrH3+Z4g9JeDQnA1z/DaqIBy5pNmbm5FFq
k8+HGISUCsUd8n+5cjxkggLlVE43vgi9yfwxlCyfKu6z1rKhraD5RYVN9280cNdZf0y69757hp9C
Pv3oBTdDBFnO/EtHjFd89HAwG0zBgZhsC+FVigoA4s07NEKdFt+4yIDNgcYM8D5H7PudCiU8jAVu
mN42xRENGu6f4GfJhATd0xj8qBA9KdkzkxgeqNjyETR/h/jXyB05T9vu43jaWo3pxL7/YpYybxQT
JRx1H4KDxdTGSQo8b1EmyrDWRjOct3wDsVCxK6/hDmdFh5xvU7GJQYjwdzeS8lJPNfZF6nWOVbbJ
UOQB/aPEAK0skO5y1Yyqm0LFNrXHFpa96L/oPQmd0h8V+duU/EysH2LzLUOYv1KRfUp/cU25onI3
pNjqIaQVZ83G145wWNnELAjmpFPDcxyd0sZA1Q+4aLjyJL5UX6CFh3ckzXn+s3iWAjhMqwKO7KkG
g577v9oMgzaMFr9+il6qZWsq+rGAKXGQXaJ/xRqWa9CKPEQDGHXMGCzbtTLXXOpZ1mfOYyzqM+kA
xaqsiNEeW7c6dHelE2z4Xk477chkZ7ayMnUXi13nEee5PSt2BdhpterMwe2dYePvlQ2oM6q+8K6O
4Z1y+HoKL0fTaPyitYgQr7Eo46F02w4oClA2BEWkOsXdjHFrN31ndzt/tVq/EA35V9UQmMbf4RaV
PCvWPRR1qawFB1D89Ab8Awpku8xZq0/KFzfHWaRFDa+U9cAbaiLVLpURt7zxjmmIQ57d76R98Ahb
7Sb+NgmuvlFtiAWOSDE4R+0RkbTN13N88ZeAQAClAjgCJM3HBVVhU9ZomHcnIaIDonTwddcQOnNx
99Mu/SfEEvE2xlaTeXXVnQyNBxIPmkmDB+jtBd/Y5FACdQ/0HQUBn9Tg68FdbGzN5Jn/Ht2fOvHZ
dmUxfVA1OUfdTb6VqCxVbvmsbJFV28J43aCO53Suj4SmepT3q7W+S6U3zQD6AycIBgBqpx8PSzsm
YlTX3Um/QaHroTqNT5hdBluIdD/La0ihbvMGY/3J+vb1sC9ecJYui8Dg9XmXfYxbYroiYMNFRXoK
NkX/C+k4GklrjsUXi+y6BHJF5BLl0CxOp1lJeRYkXX9CQhGejraJMlTVoRDpaEcis2AXU+4a4bAR
0+TRr6++HuTFXgZjlDVd5nb95KluVliqQL+hXwpUSXWyLUYcIKM5MeK2caJj8kY/+OXroHNNeLmV
z2Iq81Y/20+JZ3leNM9sIFlbdI3thlcVxhZ2bXz/OtKlNQSFY7J9YJnBA/sYacyGhrqA2s/YF0nD
avLRG359HUK/FIOjoeoIicMtWH6iMqVq2gqbtJNI7iyYATlEfqfEiISNvBHzv6Ta2OWVxgt/sPMY
IenqOrVu+0Y98FZzseY66qDQul7eGlO7HfMbM4VlHI5HK84RMEHEBC8N1LPtMsMsTCop2+S2phSu
PtVXIaVHUdKPvdEBeLW2enjdzbmclWw06VWn4iTr4EbVH4H8COFSE55L5dEfr/AJ3Xgq79o6YAV6
RxkpNeiKLSJ2v69C+YjPjJ30qPC1jyFYWl0ZeHeMbmoqsyDCnTW+fj2NFxsJmEQhqcRcashifVwq
pZPUCGhAf0JXCNZLsBuSJ8SPD9Hk2XUkXWXd0cKkc4wf6naA+S9sCh9FwxHjh5VfcnFBz37JoqWB
zU4+4yTBfOBXl/Zb3HO3oMR/4khr+1i7SFFzVZMWIGT5BPZui9rKtVEiXaoZdu5J+69/zqVPi2Go
SIGJM+zYXHxaYs0KBn4QWzjBkEn63qXPXwe4mB+QxomaitnoZ7fx0QJdqQ9tj9/gNRVfpzxGNFC9
7iq61Zz1dphycUQW0QC5YiqxzBxD3K8VTAvBJ0jNbhrNQ0Cx3rK6jaAL8IJ5IE/PcvdDKfHGmvCk
MbgGqeaXaAuLPHMzC9mTY2iJuyb3WY0udafUQgtTcfycE5NVGzEQ95Pv7ysdihtPXp4LyJ+nB73O
DhHIp6zJr6Leclcm8tLATFEGEgEW0ZCXN4EVJ42UlAwMRdtbnCxna2+b98W3GQw//YDK0F+tNk4v
7dbzoPOPOrtMu7zUci8b+5Nmxgclg9MdPLS1cggoD0QiFHOxwTcrsRWAMGbW7TL4ohLPo0gCjJKO
m5U5uHS3n/+cxTGWKk8GOT7xcyA/gQpWHeMKMcwrwYmvg1vJoTs+U2rttQxsLe7i0KLBnOUt9aFT
hXY3JNliDG/0WDnm+Rr45XMkQyUV4YsJKBmty8U3pegnIQKjTa7HNV9f+SiQFJj21ej9fj2Xnxt/
cyDCcOhF1AAXUxmWVa8ZGkmlSOEWPpldoaIM86+tNBvD4IQF/Drg5/37MeBiDqM84ftWE9BrJ6cC
opWr/cptNk/Ox08/IcAm/XnPqeKS01Cq4oSKNSHwC+fPIwLW4aCIAkUYo8slDGt3+Xw7forHGqmz
viLw9kV2JaNhJFeS1c5Qjd4Nmy2dBePnsEHInUdeDPoF0rXyhmqm70iktNu19PXz8WTAqKRDOkRP
+9PLQBNk05twgTpp5X0d06eT3gxpLYm7uCX/CbJ8GxSTgf4IRnqAJ6KTAGEUjTgSOQG8oG09TVDQ
0NaVYhc5s8PXW+bCa28eHwDs+eUjf8rOJcU3Kl/T25OCKFWnTA/I4blGKW6krtnXYYagUQVBGT0e
uIgrsS/tV9RQFB2TGVHnS/Lx6tO1UReok3QnePv2jWBre20/EzXwD97E39fxU5c271m8JTvNaoVE
9ZH/OvUFRrXt+1jAMbcwh/Vjh6rU9uvhXdo5isFJQdV/NjZabF1knoeyEKT2ZOZ0gx5D4ditcfwu
7ZvzEIunut6ZQid4hBCGK8sqbpt0F2ZUPIa1x+v8W5fHUIXLAnuDI4BlxceVQgIugwRqdidUFpzx
B0bUO2knYZu+ob+5chou7YrzWPO1evZB1LFLzvOWWDKsD6+MNl3//euVkT5XjOYL5Z/hLDZe1jcI
zuEOdBLv8VaG4QsU5EYAB0LO/KDu13jL85/7NHsmL2BIQbJK6vlxRE1StLGHUBBYpeqg7GfSYPBv
4JSQ1bgUR9MsskBymCXSREzpO1vTH3ggneW5NmVtpxcLaCfuBpOj/B4P1KIdbrGV+VwLvFgywahH
WesgBpCqINNQHypZd5pDvQt34x3ydCK6PsbPGaT4b6BLPxdWWEzzn1EvFhMvk+RfWFbvBkV0m6oG
EtxoeYLuQSvIGZVttJnXdmQuSJm4TIsjDdsQ9t1W3ubflWHG0d+u3qyXPv8qX35FQld2JhJ9XPUx
kVTEIqhuAU8gN6ZuT18cwNGEoOU94hzzWuyCg0kT4ke4Wcun/iz25033d3hr8UhXiyrqDfTkThkK
EIJrHhXktWzhoUOO9ee4bdzJHW5p9r0XN+J/i+98cFU7t21Z2M3NNUTWhN0+PwYVXiWL1KeYzKn1
ZsgcxQGcW+fRC5t/gbjRbU9sfEO21k62wy09ufU9cfkknMWfN+zZHVJk/hQ0BSehP8bxvtt0B+XF
2M/0CSqn8nXnzm1TO9nlK+nR5ZvlLPDiqBuDmPv5xFFHt6M6pDOWzumO2dXgCLvh5t8g0l76pp3P
9OLoTXg9N21LwPy3omwEvATuyY42DBXLMqfTN9JD4+rb8vHfkC24eI2eDXaxw5vC1yp0s/qTcge6
aFOdIDreyN+1XX/tO7RB6rXZvfRJPRusvtjTEK08yUsYLD0z2qs768r6qe3T3cxY+1652GD7m/UU
8MID+8NuXpb4iqafjKEj7EztkN3Q5XW9nY4z8dtzjOuVy/TSisLnQPKXWhS+Tou6pSVBaqTXSUHx
oG3bHSnRjeWm1+a1dY/m0dHYJNd0Vjfjw0rcS5c433cRbXJRt6CRfjwzDR5YEA+JO93RvAeZ5Biq
o//qTGq14/d+q/wGqwEov9itkeovTjBSrBo5PoFxrPkYGtM0yWvjojuZan4vaHh9oAXpZ9le9WUn
6vEiniGBRrbVYj6enb5FWHHtG3Yp7dBUFloGMInqx2L49OrqDOoJaQfVsmO/AyBi+Hb7Xbrvgdcn
bnIP/Gj1y3lpR59HXWRwcd9GcmkQtaS3Uz7kbwE7OXgJnmeWy/QUbxD2oM+/stRrY11ssaLufVXO
idpjdWNXB4yMtdrp9sFvoIbiBk8XEcNAyGVfx724w86meP5ZZ7fyVEv1LIFJWOzyfBAnqrFDJw9w
i3r4OtLaABcbqkVxNzGoyp8k5boZnoX27eu/f6HayS45G8riA5PjYNxg8Dm3VJpr87eyQbwARIEN
KGGukWRvwvdYXFm2tUEtvi3mLDXa4xlx0q1HUn9UfdYYnhcXiDrlzFtHsmDZBvN11AjTtOxOinYt
VDowx6eguFaola5M37ytl8mJpqmKBJ1UEfGk/bgT0iQE8jf28/RBPL5td+ETxXJSVGf6lTj/h34t
q3UWbvGRxNtp6GKZcN4NIgR7/+hfpwdMWhyku2x9ZZdfPNJnwRZfxTHqC0Ev5rGFlW2V75rl1vlm
ZQIvJb1nI1pSSdrekwVU3+eKgXmsUaoZjsJuJoRqKyfpYkajcfXzQoefjRT0x6XqGkmIC5X23VwQ
7A7F41x2GRzJiaA0hqv1lgv9tHmt/om3OFmCP/V1XvAt0NOTAtqkUk5GI9lxfqWXT1g025mubQXx
rSXXWZnUyyv3T+jFrsxkTZDE4c9Q9Z2e2O2btPddQKHuuBGvred4U6wqAcmXz9w/QRd70xAKzDBG
+sLeG77j/hVQcYzAtuFtt5W2gZNshhfrobGNm3GLCjK8Zgy4X4vbxC2e/I22tq/WpmCxeasu1WVQ
zB3N/24jutmm3AV3xUu5oejsVEfQed+H08q0X74M/p6BZVkGawS03QMIEnMLE4XmzayR0hzLa3M7
Xq3dBRcvUZ3nGJAU0pw/2/3sG2TUkhWpYsfTv/jdR8C5vIeV4VzKipGW+TvC/AvOIpi+D0tWZDi8
R691J72PVVt76JzyIN2AYKDU9PJ1xHlbLi/TmedB8xnR+08FbWQbtVrJxOaEhqDq1A2Ux+CYFMkt
8haF7Uveyjn5rMfJ6+484GLLSk0QZSSvzUn2401Z07yX4V1weAAlq0Vmj019NYygD2PJcrGtpSsp
bqaycsJ6vJ+abC9l/U1iofMRDp0tD2qEhlz4jGedkg73eTJc+Wl9HdLgGQDTa4K4m2VncQFc2e2X
NruO145M8UDlobpIg6SmVAtB7BnHMNtB9ZsRDzZVcb5envnIfF6ef6Is9kOnC8o0aENz0kM0Rr24
svvuoPlYa0mTeKsVt0UA1yCfVspol8IaEs0siy2hScucOqiNwuP93576AFBZwoM3Um71eDgEZYB9
3k2laTcytfyVzXHx6U8Or6gahkgYKCwm1WrRGvfVpDk13NoRBAHMQkQwt/1ADUB6n61kJxrtgY9l
nJSjYO/Ld1rvu1MdbseQ2lSqzlYvoJeleCMkhlt5xv3XKzLvz+WKGLw1sD2lDPgJsjG0hpxrat2c
Rjm4QWakF3/raPyrKkw37z0I5ZUdcOmKP483X4BnN4IsNAjlpm1zKoufLXY1UgrcBz6U4q1l9pdu
t/NIi8k329BLzIKRWfpD2r+I08rldumqoZkNiQ3nY0A9i89DWWC4USiMxIwR0PLwEzL1rdxi1BEB
gpYB+3+9UpdOKIK+FE05n6a03ExNgbNCYk3NSesA59ePpneMivevY1xogeDhRTd7HteMFloMKigk
FWHJuj014ZteRfbgN48lvKQhkeiweneNchU19d6whrV8+/NGJLJuIanypwOyLAwXyeCj6dS1Jx/v
KU+XN3Eq3ckhsHXK+G1U7QXT/Pn1aD/vxY8hF3e3VgpAsbqWrsREDWEAqD6Rzo0/+uY/7xkQycBf
+A/qAYTSx11fI8NltMUApfNovba7+KYhwS+/Zcd1zOLnbfIx1CJnLMfWC7WJUJV0ahC9ksbUzqHn
fD11F8oUH8Ms8sNOxawLtw7aLY/Jt9rmxXyF1dI2P7QnEuGVS2NtTIuFmrqhGlSjb081gr7hVaxe
a+33rwe0FmKx8QcP159IIYTMdsOhwBYBcVihuXKILzyWP8zbEi8m1lMF0Jh56++r60klKcKe5xtK
SQDsKWXNBPHeXRNLuHi2/tl+yqKeI46dKpvz4DLL2Kmhb8uJtw0RL1Dx9mpLbScr0q//y3xaOPtR
xZqF2D7ueMu31MhUmxa/bh5J8S8Ds9TW/OvrIJ+veCaTsr6IRBlauEtUQScWSt4Pf4L8Toqrxnr+
//39xVkyGgybxogLwmsxRdJe5HJNs/PiypyNYHGMQnGwplBgBGF5qiAzFWnmdOFLm79ZAiQues9f
j+gCRvLjlC2OkokDqqxlDAlk3Uj65ZL1QC1KNtMVSuxHBBHbaVvch+tY6ou37dlQFyfMj3x84QyG
CnUrhwuy9X77V91dsvU28jfipo2L1KXrr0sKzznFxxznw5iNRak8GFvJCkPGHB1q3bZSJz2mO/Wb
tqu9HYn4dli5Sy5OMmaK7EpgIRbJwcfN31lSHFle0Z7yBhqZDD69LKD3dLehjBXN+GukjJlNqBAK
KOfMEEEBYppCS8oYMDwxgjVVkcXlBlYDSBzFXAramDt+Oie1LApotRnaLT0w3AUnO07fsjVtw7Ug
i8PiVWZqpdic305DhpWvD4zgcfTWFLnWoiymFjtRI5tlRm9HCS3o+ifqeE5Cc/zrY7K4WD5N2OKU
BInoBcyndivDchI6FRDzy38eQUJ9FSeJeUGW2VwtSZ0aFCN2MG0Ejc3axGb7n301/wziPMQ8yLNU
2xfFEfDnpN02yrMB66R7Mvvf/79RzKt1FiK0VAD1OSHE8DFKXsp2rR6yuDQ+jWGxqTpN77WxxCGl
PapHjOgfxxxPmj89bC7LHyBj7MF0FQjBK5O3zIQ/RV5stBGjPNMSJO3WaKyZ3I5Mv+h5r1I/2kqv
Hc1Ee0rwNrC93vyF2+ZK+Evb/HztFhuQunQWTyPj9iWcl0+6AtQrXslKL23y8xiLCxnTnaHvEFC4
Dcq7wPpW5WuEp2Xf/c8csr9lLFOAqxnLTT55ooLJpoW/TWVrj9or1l07zBne/Ws8stqf0hF1CDt9
pK/Trr69F5f+p9iL3S8nahlpo6fdcgs51SHbBpvqqn0dN+kmcNcQBv9F2nXtyK0r2y8SIFFUelXo
NEE94/E4vAhje0Y5Z339XfTZOO6mhOY93tgG9kMDUyJZVSxWWGtrKy8XytnBiOb0pIshLE+/4HFl
5xjyv21pfO55tR7OEuKwkBMwqGiPwLvyGuuAxMXTcKCIG/Nhj1Z869wLRIoWxVlAg/52tD3Doeug
TkcKASRb+9uLEkngtFyWrA4cXJAA3ixYV2xLkQD/ect/XB4Mp+Nl3ulVFuBg6OyHUW1nICQGVa6d
6ZaoVr1lsn9EmTIXZZjos+1VwkTtgZ+CTioHAL3F0fBCYodos5Chd3286/vd7U0UyeUi7QF8xoWs
QTGsFKjBebLLI2pnkuz9OzHM3i5cfTSXA0CDYMsawsYAmOEtoFeKpPsLx3e5i+q1mEExUPcusYuJ
OTpB1tshcOQmwVlt6x2mBxFUgTmaf5x0emCOQRrpj21XOil5j5q325vF1Ooi4vzHWP8I4Dar7Qrc
E1aoPxqAU8dYDIgL9QNW47VR5pJpcJs8OQ2SwJy2lf2PVG7vAgMs2+A6xrLKM55kjGoUeO6jPYTx
4fb6mOnfWh/b4AtlGFWNVFaBDZQH7SmungY59ZZwcEPE9j3xbwvj38yr3eS8aysXWlZZkNYAZtgp
8h3KIjslt1FHiDzSuMQtvgNHXFTXZtvFL9JAhyfDLkezIh/F103QJrmK7QQb9uxRL9khOR+mdriX
UX4KJff/8VTZMuZLmZxHjBqoTk0gU8PTDOSp1EtB5gToVJd8jZ4DG9At2hFAt4It3tLXS7Gcm4wb
QHp0GcTW4xutrEMBwJsIZ5lmxWM0xm7cUzc22+NfHCyq6zqK3jKae3g7XKamlkIgGGG14WPTvIDz
izXGUTfwi+YVbuZOnEvaUt1LmZxpGmVIUfWCuyxRC1AGRo/1LWpSG6SBTgtU3NtLXJ0n+oPRUQ7Y
aiT9QC3BmWQmpWmiRH3thygNlf30q56A3TkSQYFjU4why4aOjIsOl3Ztj5julCI6aLXfNfJdad5l
Q/yskE6gJUz5rgyCLeZCCrd1wCzIDAAy1T5tYndUv9ZqbiOhYEvAUukH+jEokmD7RBK57eskU5Oa
bKnBOa9/Kst3BeyRxQK6U0V/7i3AUEm1c/vA+Le7QrlFcq6tnNFWsrSk9qUidCIFPZl5NB6kQXVi
BTPYDK8nwoRnGu1p0OzB+/5cKJNThMqx7kCfDFiP2x+0cuq/vwecJATA75qic6YZLZgmU2od31M/
dVpjVwawLAzfGkSpqG0d+q8gPkvSL7lZYgC79pcoOoTzETBE3hJ9vb2a7QP9I4RT1KlPABk2YjWk
hN+2ZHsCMFLRfehj4imyTwfdvi1QtCpOZ2tahn2SYFUWoFlofFLramfUn28L4Xts/1GaP8vi9HQu
WqOfLCxLPpnpASRNi618ST+zJvpmcVBGxTwf5g+d8aC+3BYtWh+nrvWMkgNIg8EvjdSOmT4C6tAJ
qSCcYX9kbfh/lsc+4uK6B/n3SMECCMMfzBPIzV25KLzb61i/Fa/13GB2cCEjbIawaZn6wZlQ0wlm
u/jVnPs9G/3JwKNtq7mbkL0KeNjgWQS/sLoUOOHs9wvh1lhjeJiy89NBLhTVztxCNSNAwlTAzhEE
FqIjYzZyIawOk4lg1AhHlgC7Oz5UnWGHwdPt/RStiHMbBAPFOkBIsJ0qQfOKPD6p5ElXsTIRt49g
OXz7VRzQQQrZctoq3JXD9yWjBwA4COxYoII8fm+S9JIEtmWc0ABtAFyOJP28vWMCR8uj9gKYscTk
MyTUVnWqs84OAJykE8VVy+F/fZVeqxsP2FvqSaJpEbbMHIHngdFvA1BYNHwcRxHnEDvmG5bL4/W2
9TzElLkH2gGaieBNoChulH0LyC+0NzoyUEwb0VHxGBv/eMPfzRZoKVhxYyCArADGN0IoGCjccXEm
jL9IgICzya/OA2PvCeBhDlCVniQxGvK2ovwRzlnXohVp06kQPiVvChi8u7ES3MjbIYLFxtkM1DPQ
ondtwCOaI1KgdNboDQ8CAPOnd+3edNGkDj5VQEIhSMdcMDDRBH5jQ0GRVVBkFuahPM+3a9WhnjZ6
iPCrifHAbxCdhyjtuvX0etsQNlwH6iUAmUD5H4zGFucMgV4tWXELQ4jV2hvj0hnzbxIgFCPprCmD
YDM3vMeVMO64QM3dhhGBMNrADIqDBlC7BJpye0nbUpCAxJoMlDq5+5mm2QQkWwqXO39PgYlmJECq
FuXLts4HVf7/CuGuYjPOA6Ngt2QM+H500Nv99IUs76EpcO2ixXDqF7UoGKYRgv26SwG2/WMEwGoB
f3V7yzbsCAfzZzVstRe3lKr0IdCPIYVan8bpIewqgQDRMjg1S+LRkMsY29XJX4r+sdV+4YD+pQxe
u8BpL02Dyu51GUh5GL8LKlsN329v1TpBAUbwy73iLtsRJB0mjSCmc2cUNfPWjhSAJWjPxvfBqwoX
GMKpIyrqC/aPcvlG8JwmMgZVar8A/0GTPTXQBl0WNTiKpHABu6JhPLQ2YDkxHHg5OXrz0qDX6fYG
ioSQa13rrDInMtqM/LhU9moxgmU7cjDW6f47MZwXKAPLjLMRa5HMfWEYQNUDAHn15d8J4byANOQW
bWociwXAQ7z+7SVubCP+lyrH30Fm0ytoeYeYBtww5od1x/gv+l32RnaNM7z/1b2K4jFmSwmeZepq
hFtblnIGgnLtJ+jhrYdP5SK4dtZhAxsHZkOSwMaSVXBqXWuBauVpOnVJ648LrLUc9OesMH4o0gyU
gcjLaACSvAawhFrya4lqNFTS3bhYLunG45jP93EOTKAKnFvjMTHi/e1TXXlDfBt67sDdjRk/NHMy
Db7whn2JnI0Z1q0vo6UYL3IUtxfvtoh1WMFkULZyNve1aseOS0nNrBgyAA322D6mh+kQ3CtfqNu7
2kf+s3BCdxI54c11UdVg0PiAsOHDai0du7TIIDNEiU6qfpqiYEIkgDPtukBTQM0WReqPERWeLDUE
EYRIAqc2ZQtWeVWHhKQqAcX8zQTI0u2TEUlgv18c/tgvQWH2kDAUL9rsd+HHv/v7nHJNwTwk08AO
AQ/e9EdmKP9yAdxd3o60yBvCDmGKvQaNEy1Qa/5iDZhbRMSoE6rykFe9uTRtYkGEBQYQKXtvFJGq
EnbVXL1lmH2weBQFGwyR//794hh0uenyMWlav0UJz53uv5MPrccgTnEG0ptr/jI+AzAsd+t5B5pq
Bw0ogD83/maZF99ArlVhAHtBMTb4hgUtO3IB9OFUyEnJFPbWOjmFnuc4yY2oZesM9piUT73h0OV2
42XPCUip6kU42MQUbC0R4ByAlVFZj/z1qoJxqVUMibd+vnw3U/RX/tJEKbJNG2L4H/8RwY/ggwED
O0WxKENBL0D+LpXPf6GAFwK4QAXsi5OmqxCwhIudo9++zURmxLO3Kmi9xhUIwDTW1wUUHM5QczOc
GhIsnW+m6RveT2e5j87B0N5JaeZXXYdJj8EFZdkxVDpPDgY3B7wa+Fac2ejcqk7fQS/6Fe1Ln+Nl
fJVJhqpDAZxCMGW0iwXA4UGUPF49/9kHY3oRYIwYU1mVH8ZgKIJhUfHBFDh7fQjE8WlXF8oJeS6P
FN/NKD0SKRI8UNa9MxCL1gCcNXMFK0o1I6vrSdGazscogYEMQ3ecO3lnIq+sqtNrmCYgK61cZPtS
jwIL6rYiMGfGKzNQfDHQg9Z8Vnm5VmaylE2uBih+LFJm6y3MVDcPtAnvKk0Q6m3pNEhIwd6DCVEN
nX7XkqyyDxZpKTtfkTsnNJcjnUVjwgIRv3f6wueFekInvas7n1Z3UvOYT79ub5bo73ObNaNB0Wpp
0flSe6RhYs8Amb4tge8U/200F7v0+/eLJSR1R+eswC6hDL7cZ7ulPNSJB3RIdzxmmJroUTUWhATb
KvDfg+EzJSg2Ghi1gv5ZQ+H0Kst7nkejx5CRyFmL9o/9frE4Sc5ikhcVDAwlxLpvncm0BBu45Zwt
bKBqgjXaWg0vFUUDBlk0svjafJd142FJX9VGiPcnksKFCGXQWHpAIaUBlgTySsVOsb5ZXodRR82p
PwXgRk89DFnngsrl5gZerI7LAvSjoqK3Lu38AvwLQIgFAYZAGQh7CK8cwoUILglgTaEEtgqIoE/1
2/zW76cfeeJaSLrbNSZbnltXQTISk04AfJcY8xLIf4SYfttmcPEVnLPQ0jiZqwBfMZ+IE4EgxA5c
NgUyu81T7P/PDWnMA/+RxvuNttAmkOXCrnX1RS0xYiWJwu6tq8UCdTsUEmixKzQ6jZhlHehJ50+l
1Tv5lLl1Xr7ONVg09C8jiKdMWr9TtRLcLRumjSEhZJUZrCqylJy+6NZYlK3VNX5t5A6xmm+S9rU0
9l2gfb7tt1Tm+ji1uZLEqc2YW6Sz4qHx6RgCH79p9nE+Bk7YJo0dkewnsPDAm6Zp8lklxUdKyOuc
fynkuET2gj4QU6YeMUyviKtXcGc/9wXigHGWwCJTpG8ZqJuCJp/2jH9KH74ucXeQldwtci2zwe6C
RBXxNADiVkEksIetdyYwTSghhqKqBPn5a58lB2WahYDf9huIPsUV+tQk5+fkmF9BURjY+h0YH91S
YOdbUlmTB6Yv8cAH2C0XO2H8EtwfCmLM7mv/Fr8l5/KUfq8AFP+hWzYIxhC4g+cGzOr/u/u8kss5
NlzLg9wbkKta/qQdleHz2InWxnaMU5UrGZxSWs2YSVYLGclxus9csF1E4E/Snhj8hfklFA8YMN3j
BWLuUDZQCcAkID97aOANotPeanzzMwWJg6Pa+n5xUa8E0lfpBL+ij3k3dp72Tu4iTzSNteGy0TkH
4EsDMZay6kjoiJJmS4DVUuOrlR904+G25W2qyoUAvhMhbI1oqXomYE8AvaPdlakbesUX8Jjt0esK
HMbUsdx5LxC7ual/1mVwsVAHnOva7CC29ZSddp968XsJokB6AIi4hYCF7DIvmO8xfVmYXm+3gqLg
xg18ua0GuTbLoK+qXJUgPg4fJgAAdPfqeBQscVMG5rsJ2I5NFK94I5QTOpr5f5b4tTmmIJMOPeOR
2gXm0mH7idd8FiH+rTuXUXNRLoRyFkhoDbKPGS+zYdcdZd1J/NxZHhkKWHNKXVnxRL3726tEfQ7I
I+i65RmdO4CNqKEGgWZw1rVPlgqKPxGi/raSsiLgP0K4yK8IMNNJJWQC9KfwkHvlQ/xwJGfyiwF2
Kl50Kk3AC94+vk3DuxDJnV4vVa3UZlhXFTxZ80EF9dRtATzgCIvVcVR/FsUdVTqOFgplkKDZ2TE8
tMANtB6XU3ToHkQAZhsXuUEUE/9hjgZQDZy1xTFJcdkhYVSjMl1qDC7o3gq/tlUh2LV1dYbV/C4k
cYZVhklWaBVOaoxASw3EbdCyoRyDOW0bPKs2mtZisDmKUQe31PBSLnfPlkmfdJ0KuYAEntz0gBm7
H+ohd5q7BRFEC5Te5KSOQvphkVhOMUuEu6pmsBRVcOrzcz19AZu0QE9EMjhNzJYlb40ZMtgwQlm4
kQPKqvfp2dijwwQlaRQkQZHSfbstdkv/WbyiY2oFHDp8AjCItGYJaIEkfHCvSqMd6KIS7lbmAmDn
f0RwuhLTtu9QREMqtk5t0taens77CnDjiQpYjEl7yaUXqpd3sl6JfDP70/ydfimaUxedTvGQBRVL
/w9ude4fOkx3jG4NGuB4JyoeiraSU5I8HmKy6BA21SUaXUp7FHU5rXvimNldbCWnIx0iWxrOMPBh
B1YlyY7B/PCZwdlQoF4AebQD48FP9JF+Eb19NpXzQjDnxBItbmSrxdpksNmV5dtMFccqhKqy6cAu
xHBBH81LWmSsdNK5sqO4qYdBZw1EMlPryOdxNxPE9faEaEwMiyhaIfc0kRIJ+OYdRIN0NkBveo7O
wocFuPSV14KQ44DXrJvt/+b6uTxQ9iK8yHUEcaaFGci9/Rq0RCS+N0UwLYJl8bPx4A7vtUQqWz9F
BDQBprf8yERDb+xUbljZ71ffxSJobZh5wAx8bH+E2pOc4u1KPrVRji7mbnfbXwk0ROWcyax34KRT
oIhFCJCw+aeUfKExyArVRnDFiTaOcx1mbhq52WPjyviLVTwM9KsyCYJysikD/UfExMvVWKWhYj0z
4iwkiHfGbj+m82eSyjK4hs2HdsTceNU9U312LHDgdbF6ivreMQKQFUYK+JZRBFczt01h+HXpdeby
Y8jC+4pkz8aY+0EdOFaQvidGPtlhvrh/cQooKIMyDMHgCrU+KwN9GGSz9RUEGN0BX2j3+k89F1UH
Njfojxw+5aKFU9dpBeTUC8FIsuqp2UmVB8ErRSSFC5uWyMi6LIGUqTDBPvhTC7+CB9y+vWUiIZzi
pg01iwwIqH7RhuAvBYV2+00tnm8L2YygQSdgGAQvWYaoeu1PGjWtWz2wEB+hGTA5orP4V+TUex1V
FRT57Zy4WWubd/KBCgZft5f3RzDnPucOnE16AsEzMhHmOal/EtEbViSC95VLX0dWAxEmAJ8QfILk
4tRYotTwpoP5s4N8663Sth1GXCElxcThNI8gmi49DbyYWTC9/LvT4uN1DD5MDYqHUG/AN7w1v1jN
FczI8X3yOnkdcEsksEZiUFqEC7RuDGdxxMUiOWWsQf/djiaunfgDzOvqi2ZXxxzElsiftgDnRXPN
XvmgIFP6fwCqbx2jijKWggl9FLd5OKRu7lVjCpTW7zO6r+vvw6TuMI72F/fEhZQV6F9aoRaooPEl
a+EhIwBxjncyUH4rEZ7y5nIUGZj4jIkFE9nXFidVTSNlJbZyDGs7lp6roQNniGjse+uKBbXEf6Vw
5hV0tIsWkuLAFPkoD2+69Cq3GtDwYycqv9xWy80VgVFCRp0RZXl+wryOk15PUxW5zKF2DXBetyqQ
TDE4d1vMVmpIxQw7686BEH5QDQyqoVXnEvJtfXWfR9FDCUysHOqYg1sdNbRXoxEhtWyKBPoyYOvQ
77vqwpWlVpORRm38FndtCCKUcQYQcSY50ZR6Ur14eSXq5N9yJ0jM/lckd3B6EBMV3bGNH/WKHYDj
pA2fi/oDQ9qC+0W0Ns47tl0NTAwDpxan5BQZzX6OsYPjLsMA4GR9zWdRB89mYgOMgIhfMLG+7l4b
0z4M+jmCyy9ey6Y+dMOE8NL0LL27r8PsbgEl89iUgJhODpUSCRLEW1qKPJSMaQFEIMh3XNtdG4JX
fahRSojN5KQ0BsbPJ9TTBK9ytmt8aHsphR3vRWgLXvjaLJOGlUa+6nn2ZpBil0XVq6QnJ600nMSY
naAzDrdNQ7Q2zqcEWRBFtT41viKZXrTco1gNZnHR22PLp2AsnFqmourorODCnnRqSdNkBFIq7b4L
QeUOzIisdUyrBT+pqJlpc00X0rgrZ0HCMkuipfGlZTr1FpKUZueMw/vtndtaE0ZCUSkD1DwSstzO
TZakN1aDUlYkfY9Belyp1AvH0gYK5KkcRMa9XhNwuLBz0D9wDAFM/1o7wmgxrbGxkvOifPT1fWOC
JCoRBY7rJV0L4dIKihnpFV2S9CyblTOl35IehCIhtYfsp7qM3u39Y3/sWt+vhbEVX+i7IrFunBLC
NABWxsn3PBTABGxkg64lcBaVjZYSDXKYnqkWf1KS6JM+9p4VaCClLmHD3T7Am18NrIeqiUWyRefF
aYcSa91Y6HEKDkkHsLHqffnU1/ZwqF3QeVM/e+ycCfjgQgKbzSOE7qMf1DBUcMJd7ypFjlnqcjUB
BShw4sC+lUupo2uJC2jLgyxCYthaJTLoKCIprKSrcquU26YdEtzg5yEGSUhY2mGcYUbpb1SFodDJ
KD9aCBc4ValUM6mGKU/PaWs5dBkBGlQKgri190WzEQsSZcZutOpebsa4n6UeK2msGZ0gGB3DnpVt
eQxK1cGvbhHrziyc89vSUcAToG8PlwtioN/v9gsrSJZ+WmghxWcFEXBRGYWDTu3Uzubi0AHKNxj7
fRDTHeo+H12gfr1tgus3nAaqXRMEo6gcYGP56eQG5B3jWGvxObqXGXuU009O7qj9jrFyWx+NA+iL
em/8ui12FT9AKjqlkYywgAmq8LXkYrTkWLeC6Nzn3TktKzcBt47eZ96oyaeRgGYm+XFb4nqhaDVA
1pkgLMHAl8XnngeSGqpkIEYPW9XWhtEuVTRop4U3de+ZHrqdjFmpTj2MeAC1FQG7ECwzkDBrNEV4
PAeWQN1WhvP7exhuAmZPgN7ImWkXROkYagjlg1my5ew1ymeb6qJrd/34uhazbtvU+qSNkVmaR6wk
R6pxUM5mIB9IFLim2T+Ehvlg5pXTAIOrTdHdpbZuORvHWqX7vKJeqVcor3y+fRqbiwf8PvoLAR4B
ZIVrH7XokmVOoCn3l6y00+nB6N4sIYgfCymurhcsHcDNAEaXKUIOvooIvCWtHjAI52cJxSFmdreg
rpGay7mdVLeR/cZUwEgsPS8SOZJSSJ+0lk9U1C/xqAGX7frNIc3TLAVt0PvlaB3Rc+yac+ppIfjY
s9Kdg8nVa8mvmvG+iaW9OWeCuG6dv9eR7GWIEpgLkPEs4FzznNM8aAyj96voc2NEthLXXj/Od5OJ
qbP2c1HoD1km7cy09gCyBJzZF9UAkSd6H+YHIxJW51e3PfsctBvA8lFLhse7PnM0BehkisweJSdc
h9UCPoAussOTjhaBGc2E4VcgCADRVJAr2jB8yIXBA2QU7ToWn6XS2qRsp2wY/CmWEgcJgV1ooHbd
g18tlL8XNHaXhJzkYXiupDOA3W1YiF3gE0k7OEv5dlvz1+6ebcPF5zDXeOHu4yqdpDYdB9+gAPAc
M6cuLcdEbaUfvmi5bkcxhtyU3AlTYSJmSyE1Ay1fusrGU/gW/7GV00zR+8HvgBpbY3YK/MYYy2nc
tp9tTU7dMXtTjcxXa/k49u+ChbOY+9ocgd+O7mv4XwQLwKi+Xni26GonASndD9/MvUVsFB13jHwj
BHhpiAqZqIq0btgDbSC66LBONEmtm5irUhnUKE8Hv2/0faEpzjwzhcvnyRnpjFauyJto5aqJ1tmY
o3lK52gvIqJaOzoV3clYNE7dQsMNZ4N6S4dZzabenyYAHoHQTH5vAlEWcVMIFFwhiCBkPESudzad
ArVmDTd+TL9RKfOUCVBvqYgBeGM/WY6LooeVgYuvQgU5Jo1RmirKckYZ2VavZW5XWY9pvDj9OHqh
rIFmvmy+L4p6RF/FgxpVRzUWNNmwiP1ai6gM1E24EQxQAymH6fiF+UC3jFEfae9HuKJrNT7gCjhN
ernvi1Hw6N/wHJAF5Ch0VGis/MDJSmWa4TNQJB/kye6Nx6mKdgbNSkcbTIzQkWY3GmeSARwkATgd
yQBrk1Mnzlo3JN3RKEQhzNqDUhn1D4QwGNFhozrXa0fRQCriRenRB5s+YmjGXWzk/8qfrBhrvFV7
HU9qW2C1q6gYzCK/Gw1/39OrSK1P+kIOkcvya6/1qgF0LsC78MvalhzzPvnoMpvsgEVs00PsWm4s
6gTaOm6CgI2CEEQxCO800OooW3kboj27BK8GAC7LRXFS65QL2ww3TxvY/Co6nTA0DVjE691V5hmk
n1XO7ift5+xJdnoKJ+B2GQ+jC5xlv9n3P0TL2zxRJHJhuwr7x7mHZlJzY1Qp+tzr0BmVX7r8U3B+
mxuIGBvjHCZeN/zDqQvGOrNKvcOqipdQ9loHiffhMDj0p2krb9PCEJt37Q9RImHdNMYU50Iw+7AL
Q9WURB4DTW/QUlm9FN8yt3zQHgumLoBAmuzss4iqat0m9FuiBaEYBgfrF5cgiQ1tAesRUoSMJPSV
IYaax6FyoleQDTmyXTxkTvjl9vauPS8SylS1kLUjoJTiQyxlUoY+71t0pufg+cjOSoCmllY0Xc20
gPd5l1K4kEE3s8yMZq3zqxAeFlFJjkGPqXgHSQCwdEORya/DhOtFcW4m7ZE5HixMEpgVeJGXadeZ
BIiYiluS1tbLwMlqheW57sGfmMlCIu3V2xDHeLFanhcz7tMlqGusVmYkXYtb7UCYlbrIQznZbAfg
fnEXT0O9CnlKVbULTVAq2D5TDArDXvB84OPUJY07DRiWnT9ku6yqnaJ77ZOX23qzZfeAssDfQe+9
vsLzbtpyzrQ6ht1T3Qbh0GFSzf1tEZtKA9pkBlpHUKTk3NnUpwMZVan3kVY+TrWFwV3d67t6F8+R
g0ZugbgtP8PIcWUCaZjbYp9zYe6yHFdmDAxCnyLAnpPI1kDJEYNkZMwEe7fpqNmsM0UqHhkL/k5o
a8yjyRNWNuzqN+K0NnyMG/xKnd4N7P6sd/bf4DpCK5HlAhMW0ggIJ7ntrEYA0Ub5iDmrg/mkNGgU
Ut36vbmjdvfRvY730V3x3TjePsLtlSL4QNDFGIj4Rn/g4ADIpcSmjqfgPToWR4ZhqR+nJ/OF2vJO
vpcPonm1Le1Hitn6D8vzaka3rzM11qWoB8TCDyrptkl/tVQEbL5l4sjE4B+O0ViNqzb91GtRKfd+
EBG70TpHC885Kt89obt4wKurESDvbBkDhicJSCZwjIS36WJslyKJ8faI8brSjHd9GD2rBpW4Grph
L+od2FweulVUFqqSFTT8gnAQ2ONT60vJYGuWfkdq9B9Kd9mYnDrJ8EqhSWz5E9bTgyo7Mmvrhul+
WGpzQGiO52txXHLk7OxkN1fIYzqQjfEot/wEQLbBu62hm9piACATbLfAlOAj0r7JswqtOZ1Pqtju
8GZO0881/Z/r0bA9ZFCQLfwN1sQPS8jF2FslxaRSCIAyY/nQakxrWukxzZ4rTNjcXtJGwIvhdJml
tFnyiPcueim1cV+hv2xJi7015QeAN7pWR+wBYG96/RKqlReZncB9boVLGKwhMrqpUdxfPa50TTfV
RA5g6s7szK/GXXiCQ9uFZ/BquNGTqHl7Q2EUGd2dmC1GnWCdGwulfIxGo/Gr+pvefJ+Rlbq9jdsL
AmY28EbhwAz+QghJVY0V64nQfGVHHfl9+SE5BFMXRzY0ILmxaGZ0c0kYlGbpPlCg8PUxI2uScCIs
v1QtToZ4zBhEJZ0NNwIbs/CaZ4zWSC9eX3JRajaypHWd35+AoZ29mKe+ta274lPzA+nyr/lLP9j9
S/e9ehe55c3FXUjmQkBFLWBoAZ5+Md4ko1U7SiSC2NrITGEW8EIGF/epE8jJMBzf+BZpd0WduHKd
7UmJlp0y26UtAI1Rcy+HDxyt4KLbcCN40MPWUN83WDHkel/Rrx3EoPDDQ1sBRQQjarCAOZeKuiw3
kuEUcpCIASkw7nK+2aQ122rKkH6DkZHGxiTpI54ljvWsPhsPvZuep0fZxkSz5Uo7gTWQdQjPJtpl
jdW/AVnO7e1IU70HOkznGyHLfhq7eHKCYldGXvUMHD0PzfCl6HG5kbDBoBBG9XTUAVHH4S2iLfKs
1wzMNlufFvBWPkSfEEJndvCT2KmrJULKja1jBAIN+jMQ2GKjuXyJWZO5mQHLBggRoPxYOxmUpFkl
MMKNQBPTT4hQFAZut7rKgZ1caVqKK2cEot04lHZc+BX5Lgt7creiL6TTcH9bSHcpqxm9kkbDgi1E
6SQaH9OIvbs0VMIJKsZa6PURhgpoMAKtWX62suFFIcspJ/WjZkiHHtwVtlwpAjthWnL9EGT2gect
uItN7AD3wq2NuorRhKv6RdHug7ncI0W2S+bolKrPYZl9ouq0aycicOXrcOZaKvNNF6G93pC4gmdV
/aT5JtPkRGokUHMgiQUPlNa7Ps08gbWsvR0sRCYYZDLxP9SIriWWuZbnSxGomGIaMHeTPgWaO93p
wFECeuyMkqQk2aKBijV6FVSHYV6ARBVwSoTHBpmkqZtSC0LpPjykXvJJym3LUQ5NdbKczqO7Zl9X
J82VD6PiCJPVa7W+ls5+v9hktQOpd2BA+uiMnl8zzJjqhIC1Oywgw7beg2Enaw/WUSR4S6UuV81d
aSUKsVpg/rNq5ZDu2UrJwRQd6eb64ALB9KYA1YMHcMwXQy3MSFJ/D8eA2NfRgMNternTFg61kYry
5EMTnvq/3doL0Zz+agHVlpltLdgHPMWNUfG122lfNPtAvhuc0dV33QPmLQoJMZ7AdjacCM71Qjh3
tUUSYCuDGcJR9XIVN9t12kMQ/GzdySt3QJMODkX/UJau8O24vnEgWEVNAK2vFPkKzhljtiuo0KCk
+vnH7ISHYpfvjfZsPMi7whsPmGkQ2OymIl3IY99zocAaIHGJWUHeLJ8SzRsGm7bPKACA6cFy4gpJ
1OArRRxhHCdn8cxDtRdhQG8kADGNiAF1C/Ef0p18bYDZtJIpC/FNrf4e5NpdH2YOPuyeVstxkZJ9
3gFEJ4ieAnJXhndmMDo60MubTjyGtuHBkKhHwwom9BlHGHfsS6IPgdW1im8+jJ6xWw5tsif0bDiM
eWLBAPI+Vo+yiElm48Y3r8RyXqSV+qHojUaBF2FBd4aChE2PrSvt851uCC/8DaOGOIvB6smYu+aN
epmpEeQRUfyEaG6b/6AKajLSj7QS1p7WOUks7HfzoKLhxbLW5pDkVJ/Ib/fI3Ef+AMbnXbkDYvVB
oMkblkOAEMh6MlAKWOWXehB8j53eEb9pPZZFLh3weiu2WjnGvvCKPeAt/0IiAgyCZrWtSqVcz8s4
p5T4y8/m2D51X/pdfA7swkv/H1NgTPW4IAJlwj/COHdYZQB5MzKT+FYX7/vSsCWU39tBhPa2ZQEI
dZEsoyAQXTV8hpK+FGEdEL9dJJsk0qmdlqfb+7Z+jiHTeCGCczlAuK2QogoRmJBfs3FXq4k7GKNL
6Oc5FJ7R5rYhm4OSMjqsMXty7d+ksJIlFFNUX013s+5298PRAMDjQKEPrhQ51tPiJV7siyrIv6Pm
1XmhgQX6D5QqlDOvBRPQKKvJkKrIPGaN21jHbsYYfvMJoB9e46VnvfX63CnvzZ/VjIuU8aMlT39z
fxPl4is4z2LQKTSVMGPxSYRHbu0kOQAWol3lhfgCt2htMAqECM3+ArhUxzFfiOZ2Hn2vehAuEK0D
HxSjaDJJRQbIAudbe8w9r6XUKIvQxB53Lp09zM3vJaez0/vho3wJnWYvDDa3PCeAUglyWibjsOIO
tUhCrUzllPhq6FkAs432kRN7pmveMzCjOHbb4IFlfnJfKHrLvWH0Gkkm2QTqMf+IUBHNE73EHUEZ
4gjmvrsfseENjuJgiP6Yl4KC/UZaAeyBGL1Q0QWFyg6fxJ5DaQ4kwL0CHNN04yDZp0u+q5T2SPoK
U9lIZJPaGZr+GJnR7raD2LJZFb1GSEGh9QcYAtemE4PesRsCiFbk4CjX38Om8VTAOd+WsuWGLqVw
big026Y2kevyoUO7KIy8efiSYMajzZ9ijHLdFrYehIA1UB0ZQqQS8DTlGzZjIBXmVY3utX6akHxq
BqfDzT7q8b4MMc6/tG6vSx5NNMeglb/Mg2BPN8/z4gN4cJdlJMMMqETZX0wQ0cqW9IILBBQwaFsq
Gietk3OXJPdTaBwrSzTGsxYO4Mb/4+y6lmNFsu0XEQEk9hVbvuTNeSGOjqTEexLIr5+F+t5pCSqK
6Y7ojp6X0a5M0uzcexkFCsZYvYqBrTP7onCLTjIzzDps1N4NdsXO2A678ZDfruXPi3R2CoS8zQC6
H43dOfYjNCoVbkgAD1K9tJSYWlqpbQxF2MAdww5I4fQjiAtG83D98y5uzVnY2VpqjSpWzBQllKAO
rTCAcPvH9QBLVCAiYECYQOTDgG3PTtOoz+JSCpTmTM7sgIZu6gku9YGODCz+u9mmQAPEduvw15W4
CxG3WdzZESv1Go/yBgVu0sYPXCt2Sq5ZqMadGlNxx6pyaKC5ahY4fNU9eSn7OYs9fexvbxPgLUt5
bNC8Y55w7mvLeATcWNkRPMdCdA6Dw/iKyrTqIstTUeZ0cOTb4yY9imu2xMvdO/0S7FrAp9BeWGQR
KdNBglF6ED5hmJqWojvIg08G9qZwY7AUNvhqCBlwMvwSeXaUhORu5TNMC+jHTYcfAP1deLZOSQwa
tT+nAtAwaawhkoR7XEOdQ3+jLspoXrjp74V1y/DFvTpFg0zZBD9Fajs/gPOxGIO8hnwp8wbqR5sK
9yocT2sPlw18gIR4Xabv0g76HnK2g5qiLFkzAPXauGOyga2qJ22Yhcs89QyL/S6cyFvjMF46K/AC
UsEBwrsT8NafcxoEQBL0oQZg3C5C5cjY9h66HP7akbSsJUyzSQjkfSZoDWrJP+NUMR9kbqJMPtWI
MLwJo+QOe9MmPkRZ7RDW62s15MtD+2/IORgjpSMHyx/LJZ7UhHxjm2wl93/Ihy4uS4gIQfJQ0xUy
v9UENqqN3AEt1Lgt9fMHGERC0047qMBeNVayKp/yleUs9sHfAee3WNlrRsU6tcZcoobMHd0jaOHE
lvyS30Fl90gd9f361lskI9PX+xZxdnU1XZBpNQ3AIUzvy+BBN2Db/Pt6iIvHC/on4mRrA4zgvM2g
tqlu4HZG0w3uk18OtgBiuNOztfxYexJc3GhAnU6wMjQ15nlkWkjVGHRoFw3tiy5IVguj0n8xnCl5
nFqV8oR5/LngVcb4ZNHdnNvK2HCNb4qwvE2EzpFZtDGYtFca3Wnz9FMKElR6IDiw8gMuLUuYzWgS
GDJgW88L0Tq00HMpECHYRZLDUMaodqvyc1eLn5kRulm1lXqwKIh0wLJ+Yi0632X0ef03LF4KWDbG
l6GAAqYETpmfc8DAOOqAIEZrv41sjVJPTQJg9UHmAJXteih1WoLzTfHFBYJFApLmeZXF7I3RBPkb
w83Peas+lRzk/OBdrE5MqgF/lb0x+mBN644SYBTwu2fhYCvwZ6pl8RDWb/XwyBg7mmG9qcbjILUW
uIS2QkPTQsOZQzhFtkcgxhh7LHi9kzPyUnINuqPKkRjAlpq1zSVpo8OceMjyey7nFpX1TaTlILFp
xDKy7qOXHou2ssUMwsCJcIxjHA7jc6S0N+Zg+Gh12530dn1eloXF6RtMHKn/m5dpmXzLH6KuTXMA
4UCI54EnCKmnjsVOSkQ7LR+kprUFybBoUXhAfWxCrbekwDxEqd2t8RkvbDkJPUTAG9FQR690doSw
ttMzNcQpKcKxMh5+SfUKA3nxlAEzA5BmDFOB2viiaMNTU5LSKKzPOKzuZS13hr58Z3XkhUnk1Jqw
Umq7OJ5v4WbzmshhG5ZJXKNmLDpmPhVr114rF7YP+g3IP/AFxaWDPZMhJIW8pD6nB7gba54KjIo7
bNTMCltAt9hTBEvgzhLfUEhcw49fnE3Q3CDUqCP9mReBRy4PNI5x4uMXAHRLpT8sUjdm9CApj034
J5COQf+iYVZbA4opcVz4KqvuY90457HsVGYE/qYhrvRP/wIVz3Y52sKAGyP/nDRUZmnEWKZ9UqVd
fZZH1a0i6VZW0l8Rx7rVmX5mwXuWwmaukf2I6wcGEfy0AKCWFbnVKPFnmg4ei0WvoLqVqOCTJVli
qbXmoeUJspjsxWoMWxfjTTOrDTNHW9XTe7UVrCbKXSxeVKHrzFPKd0jr2zUkECq8dLryN4khRAqk
Z6BYHUmOcvvRVjtqqraGLyQJH0J5S8bE6QTDIk1laWYGj78AXZvkDylgjafs4gFebgrbjtGhDjrL
MBOblZqrC9GGx+YeLSAwwF6V6lHi5a4DSqPEywdUFwgKbSmLbZHdNSOz9PaJNeSmhltyLMC+OIVI
Up6DMFTuQrm7Q5noQKuKglEW4gEY4t3CLWKi4R2MdmP2nqRSRw8aX86rfd72TtFrW1F5zMmDDm6N
jop8RADuIaYd0N8q7BbRlBBM8i5gPpRS2OSD4lQiUI3Fvu3/FJD3FeX8Tqsm50flMCblvoAFsW5s
jOq9ak89njK6ALdnPXfKWtymdeK2ZuoMDNxNM6ixuqEaABdcpoiOKmReQ96SFPSFkNmlChWDPjiZ
GWx5rp+ZX/XQxSpDJ/WrAzUB6n+emYRXjclIVZ8L6ELI0a7S5Me+ueEJkGJJrG+y/E9dMLtTdjJA
2vBq2EKd2U6E0YVb6SYjmhMaGEFc2i2ozH3ijpr0KzdgUNnjAQHjPvUUDfsUiiFChcer+hTV42TQ
7KUGtyIVDl50tEPEhgWwF1Mo+UbQfh5OuIislB0yXXbR23dYT10hKz2WHtt4sOAvBWpxafEeiw7E
zF5MoGjJKJZ66JSCecwF2WmYsdEz8cWIj1Df80Yi+IQDJqP1j3IzuGJxo+O4LPpqF4zc5kpjiVRF
AaHwotj09FA9DFL+YIbE1+J8G0BG4/rcf8HOF3MPls6k74vS6VcV5dt9VQthXjKIBZyzurYbXtgA
HJ81LJRaTb2oZFsAmjuUbEkIc+QsBqDoWeGg/zYYY/m7lUNbqFR70Ddy9F4pt3UygCkr7ljU+TRC
iVl9GgskyDDyzLI7s2xsIt7F0VbsC6tTAyvCRayGxiMfopNpBHZXgDWiYbd33XNQCrcqT48VHED5
oOK+/1T4PgWcoKgFKIppaBvG0MViTowzQxfRCW98XRX2razvVPPj+kxduoBAatKhKIIsb1ELFViY
BoGEF5Wu3lFK8bnfrwe48H5CavzV2gc7foEYUzo5pF0HEZhSG61UH2+Ylu+jJPYZdpxUmT4opB6D
WfP1sEukEy5y5M3G5GuHhGH+JB1FnSZGDPl41Up+l1vZztzYgWbQJEhJbebjEAUlInTXcIXSxQH/
HXjONw40KS+g3jvxTXo3fm18SMV1N6aNsmS3U/FG7SAXqVoAxmJb/C/dfvFCoQlDR/qKIgf6wfKs
wiFAH7CXQhS4BiyxohJfSJ995Gbm8+6hmTJKHSJ15EWMdauFB5Cpd1ar3OnJLdX2gnqs9fhYDaND
aLNhLb+Lgnu102xe0aOsNO9wyvWlSveyAUZqWeaJlHhaITq5jN5kBdpmoDuF8kfSDQcLAnTfI+U7
Dd01RXyRyIEb94VaTdxzNwaJKqrqozD8SoVXSd5GoofWE9Tlq12ex69R1th6X7iRENlVH1lhd5e1
pRtU/QeMYH4Vxqkb4U35mnAUJ4X0NtFfc546gLA4SE2tIE1sNT2RUffKci/hIupFONcnxi+xxobN
wIQksWuMdwlA+lkefgoCzs8evkwmqmAjdSMRCZLy0uW3HHS/QOG45d+Y6cbDw6DcKf1J7h9740+s
rFaYp7RvfnwBYYn6K7YmHrGzUuGgyLrZqICHi7upQ9Fo9uS0ENxDb9rvYCz3fH2zXFqyX0KnMKfC
w3n+6qn1igSN3HTnHhouqpg9khgw1UR2pB49ei3/rDqgqnNxLTW9UBzDkxIVWAnoDKBwp9/17ZQO
q56o0OmYeAz5Qy1Z0ka9w/4srPZU7yC7sO/XqD3ypZmFzgRIIahAAgo/e0CostjHVYJKVZ3kxxgy
9yqFH5V8pzHdHgbgEmpz+B1L420mG+DmSz1owcYDXp6HTC030MO0e13f1IK+E2nlt2L3rhKQdxXx
TmdF6lz/LpdSd4LXN9r9QEyCKvBzfrReSkwYpWAZAMxb6dQm4aumlX5Wp//mU6DIBXYH+lNI2Gfz
YnS0JG0pgXO0070Oisijz54Tv3YnyfhG2YSgC6zcDJcelbiaUTE0pnbGQpAi1xjEWyKzPaepzfGP
p3uxZ9xEhWdUjgactLyX+nWg2VQvmG8uKH0AIT2hzRdEFlUIpKCt4a6ENLV3Zbs/dcfYyd/yDdyP
lT8oLiib3FfJyse8VHDDksOpDIAO6ilzqhzuKzPvCUD8U/GyBHk1vM+fGwfZxEF7BgHqX7xkcZ/j
z4LtjkbZDCo5wTm5DKXTc6u6udg6eSg4LOR3/fhZyeseSZcuHcgLAJcJfTlQAWdVmk6qKoEz3Lel
qN0rgbnheuFk7UFkotdlMBMjfe+YBveLql2p2kgX0z285aBrN+GnF34OtM7kNJLgMQV0o61LB1E9
NwJFPQxKspn6EErEwXHgRVrlDkFr1fRBE/CkK0i8y+JjOWieIaB/j93NQt2pomYbVW99cSdX75FK
bQ1roq8ByDYCC1KOvmqwM2CvWrQPkfaNxUvcexXAqJAI9cRS2WoavzfM4bYIbko1/wREyIrNR2K+
ymOxT4D7N+KbDJnnADZ+nUp+1oCvgnd5nGl3tDybZuRIrLkPyocSLodUiB+asHLzJHUMxq1afKo1
WHZDYFSoDGSN7xU8WqugsuUhOYfOaMooOQ3Hrt435Z6Hr0EZWGH42nWxo2qvSZxZVNsBLjK2257+
yQUY0NAnDXJCNTmUyrkvwdPhGDRz6uEuhRSsrB/S+rWHYhSjht2ywg8b+P9Et4nkRdKxSKAWS/rD
wDKrNUeo0kdPDR+svD4UGt6FgwJvQyXbjfC94PKpjQuXk+SmSR5aCf8P8fdQeUb70ZWxXWV3NN6F
7I3lmA68hMtEcHO8M42Gb2t6z5MGug3lRstLF3iRfSgz26iPDYH82APvkdDV710sgH4OIYutMnzq
w2+ZCbYAunodiFCCZduW8JcSIj+8Qz2theX56/VT++K59u1amz8+oPZZASGMa63fQecBAE94ENAP
EH//SDaqBJvMsFazzotXKciUk648CMDzkgapcxlPKehpg2J1BLXHzkwkUgxWPHEROSjO7JJM9lho
PDFjtOBmdqiTeq/jy1wf/KXDFT9jurXQmUeb9eeVJXPSoSAJtR0Zytciaj71R0xXABXKhQP8e4zp
2vyWNtRSJBoxydAFAswPRlcp6F7/fBRoDk+aVKCmL2iHWmpUaZZBNDUrPjJxl0S5VY+312NcXCaT
wRXgGWgQLmBNDcmZGcq4h6Kn3oWvwz03rNCTt1Cavw03GYqqr2tY50u9b+AVv+ATQFKhiPpz6po2
EKM6i5BR+Nxrze0I8GdpFb556rym87mrP/UoGlEI0a6CUy9kMz9iz5LaImhbIzBArJzU5qtThWK+
bT5PXS6G1/EDBIbtLPbAyliLfGG9IDBufHxI8APnN6EM2TslBMnynKJgHeNgGdZY8Jdemz9CTD/h
25I0M+gSpiDFfTWVA7/S7fQG6FMv8StH1Ddm5qSu6Qw30pmsAaynaZulM1ij0IdAN10EPXd2z4ck
hakKgY12BSNO2HtapNWcJDkArUmYy5Kn68v2wgaXIRFBUBtHn82YswN1Eo4NKHwVTNNeq/61JQ98
WNsZF8rGX9xmXcTIJp7Sz9lEV1Iyi0av8HbPtwMOUM0iDt9oTkCBbwQ8DKZiAE+rKPtZZHt9fEsW
BHrYE7H6/4PPSvKsR0NGoghejBb3iOqSAzugG+tpjqxt2GdzgOuJ2+wbwab3a93mS3vkC9ajoeUF
QbxZxh9HTQxydwTZzji3JLxw1UKzxL6xGACW1wc6/anZupkwMFO2BBQE4Ak/J1kaKr2LDWk81zK8
ApV4k1PRSTrzLg+BnIanZZWWbs9r/3rYC+tHAnVHw2tGQQN/DoarExg5B3oLTS4Y3Ja5afVxZkvR
+7+Jgr8OhBSCzas/KaBhaZDgRcswKIiAWYmESErrXA8DFtRyFjGc/waaV3tQbZe6Ak4W5ybECark
VjDmViy2KCkisWPye5y899m2EGwu1mgftB7N/mRhu6GmYo3BntXbjCH1xPvOfJCqWyEp/TI/cvGm
CzfmpFlGRosNzzC+FQ17rG21xcvzbOqbQOhsId5nupWLN+NbHd6W/SalnhQXVpl5tDu12c58l9T3
DLlacgPzUDVOLW6+ydyBNZlV1W4sWFLp0f4trl8SbDX6u5a8oestmLbaslz4jQRhsv4tNSKnw0ZM
cajI+b4SbSWntgI4CdTT3tL6Taj3snaHHDoND0yooKsiVn4jPxWyN0BAorLa8oRsYBx2ce6XhSMH
Rzndw3FRHHdmCc+FX0n/EAweLzeF7qbQgsf/yhJP7o8N3AmT2x68kdBLa9vInSyyeeJAHUwvT7x0
eL6h8qcOSovgl/quFmt4HTp9u9OSO+W+Ch+M7FPKXnsRfwqSxae4rZxA3krlQ1NscsHXygSCtb/r
yDHax0LbN8B/tTupjJ2SVfaArLdpDY+gltYbL4Ic+nqnH8IAIhxccWp4lpDc6erUrWFQnCbQhsI4
gUcO09KClICt6Cej+RUJx8gQnFFDq4gdouyNmK5JwE3IP3Pj1ohFqxPOnXnIhD8qP8psp1CUfNCs
UHNdtGIdEkvFfVIS/J5ncGlacRew21x+JYR4CeQ6B/ar7A1L199rM0ehj1iCWFriiKwZ1bac9jZp
dFdU3iFJYzWBbOnGaGfG3fX9cOH4+rEbZgd3GxmJNChgINey6YQ6Gj3RIcSjKzN673qkS8cInu8K
UGTAJ4rzOk7dyQ1kMKCCRQJu60O/oQWzOPs3ieD3QtwsX6q7NCoUiWNArLZI/hTyWwmiAtfHcvEk
npJNcNGhzzCvvZBwKNM24OM5g4+YKuReEquWHNzXHdRfgHhvRDBym8frQS+kgnATmXzAoXIP2sX8
/CepGZpC0munupRdSY03AcrDgxwlXkPjfYO8tIBxVMGz10GmO1zU91HQy1ZloEgWdukmYZBlNeSV
W2kJ9gflEX5qmg7QKXxa5h+W5NXQR9CmOWHuXY3K4Csp2VORpr8jtXPaLnM6U32MZajXS8OtYGpA
42eYtWDHxcSFjzFanhCaFNGAqVuHcPm1wWvIjMuVo3+ZduF3TqA+5FxIhchsZUCDqYXInwxvuUm6
WagtTYIYmXquSxMuqw9t97ryvZYr/mfAWfo8hmh8iqlinsZBeStScx92uFSIvNPqBBpsqEWkqBMX
cu4zDol2CSaehnnHA4gIyUR4J82aj8syS5t+EFoMAGKLQChNP/hbzpsEPf52rGEG0AzvWgX2WKJd
Dr+TDNirNlx59F2e77+jTUfPt2hV05RS1CDaUFC7wEUo59xK8nOFqghrMivQ1yb80vgmfgKKShOW
bF59DcKBcaFN6VnKCdzewVnXdVsR1OfImHqswMsW8XCOoL/B4nYzqppb8adkzL26GHwlqPdq132q
bM3vfHnGgsto4JhFuZZApWY27eWY1EKJ6/dcxZqnhe+JgccFEo+oWLMduoA1n0IZWOQozi4ZTGkY
w3q2k+l5VNC/aUOGMk26aYxoWzDlWHcjteIk3qbygyJk25X1vqzUT9oZKCRKEDpC2XQ2TkhqQ1NR
EfkZzXtpB1aYHzqJzTM4LViqLW+qFbDK9ET7mQ9/aXVM/LPpNT5vgug1VZS07vg5yRpLKeHRIqzc
jssd/DPCNOJvSzjWxLJW6oafA3XcaSnx2+KmBQBhZeIuhcFjcGpyQMRlUfjNDS2XOzUTYdN9FG22
TVwYsVCoPEBqNLkpb4vIg0bbWtTlskQVQ8H3IhAPnDSNfw4ukdpxkHpEZR5zFBvVbce8K3Z0h+c9
GMay0+XW+CyvaduuhZ3NqckJg2I2wkpnze9OgM7lGzn2x9dkKzqxGyaWASnQvVK60soT40I9HyOG
wioQyTpew3PuZx8bwqCTgqPRK3W2jLYy8MGJL/mtvJO91l4XdL20RCflS8SCYvYC/UYGuMtBKmQ8
N9AoTkeAtshmZfFc2nXfQ8zmcyBj2nLRHKGYkW91r/LrTfibwwQaWHVHXblDlyfsNIN/j4f8XDNi
hjfaWIf8XGvFRgwAihK67VAons6SRyapL9cHJy97FIhnoEWBPAutmPmJrjacl0qjjZDy5C/Rs34G
eMuFnP5E0TacxolPeWTXqYUTZqKerdMBLv6CiVMz/TvBU2YjpmEoKAGy8jM3rSb3Je2PbEOMDg8Q
+4/4B1CpG1iJm7/a8KgQW3KVvemsSWhcSPxQt/n2G6ZV9u0YkoTGEINS4ucQPu+pJTnyB4Eeihs6
9aZ5AaSlNuwUDdjE60r3+hdYjT071DWxaVHAHvi5QBOhBSTLATAjQwFScZgb6ZuiNOwQttE2/B+9
Ne7UhbOCgDwNKPVUcgUW8ufA1SqUg3ig/JzWqhWhjRojY+sOurrSebtQDQTi+VugWapWMvBkoeE/
gjMQvzeNpU9wAzAw2GdyM25LP3xM7yZLVMjFPl+f4AtnPyJDtgvZAbKWOasyUqiQaEXEzwp6MYn6
0I2SE2ZrcmRLlj0UQtCFMyEWi4W0qI8HEiwhNR03GVgtkdX7MU57YCXc6J1ClnK1uXFh3yomRPKn
fyGaNz9pGwo1DVkN+vMAk0tDENwkNYCOOrUivCrwZkoMIACNF6k119brhfn8EXm2V7RE7Iy8Ffpz
uNX/6FB4uy9uI1xp41k46jv6MgBJc796ly6LSqirfhvvbJeEgq63EuyBz7KouiIrT40gbnSBeGWY
OUQb3UCCVLkMIMhoojyT+NcX0fw9ClcuaEdAWhpLCLWz+Xs0ijUVzz4wQ1QZWmwd8ICBZqWp6nSR
HFlaZBw1afjVEm0l4168/abAJgAoeJaiR4FG1s8NmhVEGGBMMnFgJK/alTeMWaYHh4bbxDfdAEIw
ZGfu4r28UV/RphC2azM/v2BnP2BuY9cGcCzgPX5AhGyFj1sFOnvX53aRNXyFmAisEHNA8jA/hJQx
H8LaBGkELDzJAwRzR8F6bi3gjSZljMhr1/T85i8nRJwQ7XhXI4UH7GB27DFFEJkWQMR7hAMDlZKb
IIa+vxhxy+wzD8kGkMJkxWt1cdD/FRQEXTyPZShXzy46+NhAaywBkQLsIifal7CasOL7pLDBMCK+
4E+MFiv96LlD3q/P8HzLziPPtmwVNzj/gwa8VaBi+/6Wp8+BxNc+4zxPmkeZbVHwMMSgLjA+E5L2
u9LLNBumaLULH4tNaVNH/Kedga+AOOamm3tSzJ3l1yZAnHUuYVgFd/HC9kJ+LEiLUvNaB/fCHoBC
3N+BZhlgHwhy1U7zVyS6HWY3afB5/QNdOF5QR8eRDU4RykbzHqTaFKYxTusxSyP42Ga7Hmo5BRT9
CC9uwyS0MlSbY5GuPBWmZf79fYcJJOCvgPILTUv0PGbbQBxrhiqticMl7N44sN8pgVJENN53+idP
Bev6IBdv5yncRFLHUx1A1IUUHCtYlUYtmFtpxreFRHc1D4HBES3G21sQq/cJq8Dx4VC5aj+ux16A
3BAblbPJwwksFtB2ZmslKNOmbekIClNoHMWo39SGBHR/RE7QBnKjIld9ogJAwUWHokxs40EMK0Gw
CLgN64z7Qe113+hEiL7w7gSqna2FkL3QyYtSZM/DP79lp3RlUujDU2Dq18wZ2UGvNp1JxeGUEwPe
ymJkVUX30Ibac2V0QOxsE0O/AT/qQ1cCWw4UdB/qm6hu0SILU0/O1szzlivUQGMMQl3T+1ld2B5A
GLToKS3Uk6FmdkmpbQwFxJI2BSQhecCQueO90KypzF24GiBoR9B4xEENj5L5NMRZRfoQvlunOM2P
I48Pdd3d4IR1owBpxlh5WgfYD4y4ewUdHKBlNL084gG8wo9Z3hdQFtRANZksSvDOnN3CONqMMUqG
7qRVFGZI6IIS7kJyypEzFajt5rHjzcpuWe5N1HiwysCjxPW/8FhoedJV3RjwUxc0p5Y4UnsH/CYa
WDdCqrvXd8f8FaABHQNuFzzOsEcmhaqfScYgB/UYKFF3MqLncQRIZ4BcV8fhqbBqHTE/Sr9CQftn
opPpSwXYuqgbI8FddBLBXAReVLGaVNn0fQHFinGrNndVIfvA4txy2XhmNXF7hn7fi6xkK/N76Yeo
KOHBtmQyeJg3XVuBh5mZJ+0pFZiD1eNnwVo9fL5nprHiuAOLYEpr8J+f01qnqhjFlLenAkivspuA
d9qub3qMafASZp4gNnVDi3x7/WvOb/u/wkIkfvK01RZ4XpF2gANB4RM9Nv5MRcj0D5GTtM/Xo8y3
BKIgHUVlcPLOXYIbIzMQGDXDFoBz1aOsdtA9sdTY9Buan7pIuw2aNXLxhYEB9QsxXyAt8Jiblz/R
BaFi2qrNaQCTh1LNL6LWk5Pb6wNbFCSgwIPKLr6bAgGzJb83rNuhgHZ2dKKQdBITbHYxf+Fq95SV
wr6Q4IxNhkM+QodZwvNrkG1RvE808hQ2yq2QtX6uZYcS10dnRlYedb0NicN/eB59/UTkbNhHKsSn
5pCyllWFKMB+8ERz/cQT5snhyRxAywELlWcHmr2szMli6qc5+RZwOkG+F0g4AIdxioCt06QWTeFr
4YBfNomuUVfbSnfk2JhWdDBuqN95k5wg1IqeY7d6zf1VxNb8LYjRo5iL9xCevl88mp8/JuJ1yIwu
oSezUiEwDshjCMS60oCzUT2rOZhNNbsfMvbbTE1fhDjU9clYbOuf4RdYxlzsh7DM6SmkulfzCqiQ
dOqwudzEc1RjAHk2N1Bv866HXVQY/ho2kl2IFOso1cxOaXR0VKZnBT0lqugMEdnAxbwCXS/3kJ16
cVJuo07/oyghdLjGdh8ZQFyp2j9V1J5+BbqjAI5NpolAGP+c/LIUq7LpDPTuJfT4A+BFA//6QC/N
L3BbkARFExF9tGktfltrMhmUFKZ89GTAlMvk0XMa8sTqpcrinJyU2i/j5jBUvXM97CLX+BrZt7iz
NW5G+hCJBeK2pgVAaOmpLcCHrYhSfdhYhQNMRA/Bv5XVtDhHp/kkwFdhLwP4Py9/SqlSKn2PxVyN
oGN10bPahbZYVH4sNy6FhKIBgYHrI50+0fe0/6+BApeOoxsM5EUuLPWsLiJKT2PtmUbrSChYZfVL
DlMAOiQrTcoLJ8fkDwbRYYiw450xfe1vXzNJwkGPFUE4GvKrpgA4XphOzJSVTtX0bRZD+jvKfE+O
FWaXDojSS7cayy1D/uyrs9CukCgXT5ivqfsWZ/aMMMJ+HMQWcQRmWlzVbBpGeznIXqPKOAya6moi
xaoRGp/hrXD9s62NUf45k604NpB9QGwJpOUQgntJ9ItV71n+j+XE/holuAOo2EInfI6DiKMa4AtV
FI4dC08UYKRCLzwOwgT8zu280bxaJW6jFo7Zt17XZQ/XB3pxfaLJqcP6Fit0XrGF4LIsZIUiHEeV
7pT+TRqAIQMxTkSNWpLWDrSLC/RbtNm27wotyFoqC0cR9feupHdKrgBnL6wdL9PnWSzRb3FmB+cA
bo9aBkQ4ptt2m1QH+G2BhwsVVohXx0DCGvXKnlibxunk+bbzFIg4iw3cfo4AllhEgcIVruiKhXZY
3UTx2s64PI0GTLZwqkBJapbsNlQIEwEerkdDKG4KrQvBtxZvhOpoxq+A6dpK0ULnd3D1jB8JyNFh
2x5oPDp6hKdts1LYWPsxU/L/bej9IDdRLavCMSnuy3o/yjddslbOW2YhE8BYQpoItxYUM2bf00il
gDRg8J7UCZcqgZsMdFuVHiS5sEvhLIGWkRayXXJkQ5A5ub5FFkh55MAKPFZgl4wbiyxkJLQ+adC0
QnT5VtwRL3eQhr3Wm+Rg+oBFoq0crox3uZqQa6KJjcMPbIrFe4mnOVGGuKpO/QSc61GDjvJdm4Cy
M4IJSdu1p/8yC/gZb/YJMYsR1fWmOsUqCqJKvRs5+nExtfO8siuDwrFnuOPQKbg+sReGCR9UUISR
YAELPE+yDD0oo0xDWLyHwf/PXVj2OK2YuXpIrTTo7/5pOKwdwElAL0RdBbXvnwvVZH1EBioge6Zw
vg1ujSAAmzU5ZM3g8CxZGdxyW/yMNrtB+mQUS6FAtHLYZ/02Nu/jNUDHcv7w1oUbKIqyU8dirs4U
jJUJfzGVHFsVPMUKWVOoWsh/YO9HrMKk7vX5W6wSwAx0AoYumMEwsJ3fVGXEICGhF8MxlUwHbKwY
nFx9tKNQ8PMKWXkrFG5YUgn8tpUDb1p/P47zWeT5tQHSRKDCOuSYAYFLcsFrQm2labq48KcQ4Gdg
m4ONtLgHqRL3KckQolU/ggFnOE03ZgmD1bXsaZnWzCLNBoODhqtMRiQJ5PcIz9yhSr1G+sjHl7av
/LzptgYwD2tSPxfjwrMChUWIvC2NW9N+BCMnSIdj30PWo+JeZ3xkYP3l4k6pn6KGuWlMoLux8u0u
TSyYBChfGJOW9/zojvuiB010Csu5lfWwawuhsyg9DvHn9eV5eYBTXwvVQzTv5jybugfq1+ii4VgB
zt4x5G0y0FvjgXAvLRpPT6VNEDd2sOrzspC3xKUOSAW4y19gNfQUfp4shZ6bat0Q7Qjp0F8Bz2Fd
D9h2PMRoTqfJE1VuR130VUrPosaR0Om23OhndczOolH6affRIS9RBfLcVC+RwR2aMF9UEqdA4tnq
/fb6RC1OJtiF4chAQ26yRl5YTzVtlQEQLcpHEb9UjD5U856SlbP2YoyJyo/PDvDc/NmTDIAINUh9
jx09hvljXz705O36MP7D3Hc0ya6bWf4VxVsPXxME7URLC5r0meXthlGWBiRBA9Dg18/hlTSqyqy+
2erZzEaK+6oqQTBhPnPM6cLybIpjD+8dXVsUkb6/dFV2WgkhIWPvxHcQMAtjyILJ/kBr0//9QCdZ
I+rwKH5gWYGyDR3lo3uDE8b7qmrN/dDRyOQtHPJMHygIvwSvqoLTIhADZ4Y8OdnnISFWAk727DRz
zB9JZTICmSjNfVJ0PmR8VqO+E50TgGyyIudOhp/mh8QYtWg42AFveTQ/pjeQGHRxUw2ABgIUQ6R1
M2liTUy2SD133ZZIVn//Sk++O8zv65DG9++uLKVtl2Vi7vXipss+Su9uZI/YM2fygB+HgRQJoE5A
XJ2Iv0B/hQnVo7tct7eCiEPHk0viZAsAILP/x6GOEgCHF3meAjS7T4Zsm3RTOPIH2RgL9xxE7qS7
BpcccNxhq45I1ACQ6Gjd9wDfAuzr4OuCxcR4u7ALXx66YFx1e/MSMsKzvkzF/PQK5I1gZjXmV2cl
zH98sYhMcZVALPTE6derrJz3wAfvu0i7qG81f7wZPtIbek2W3nK4dT7SyIN40Jl3fFo1wtQh04E1
CjVzUMeO8p5BG9KKVhArdEUWSXBvwKz/ILe5nS6pGe97qg54cz4zrt0h3Xj9LKwlbn+/dE+iIDwD
2qqAcdlzv/C4hqTrHdNTUZh7G1bjjoArbtPcdFNzAxrFHu53iwGBGFjr55gJPx0JaKCgK4hL/NQW
MW9sO6uALdsTQQPbEIsxNZYCfX+ubnClnWsenRzgmOZcjsDLhkL+ybWdTLiyOXWNPc94H8ZdsbNk
9tFKco7i8tPpAwk8HTkW1DXBj/1+FDS8dMey5XSfewXeXednSvftGJUyY4QtaRVMtD23jn5avgCv
oxIIFMCp4ExsjGaSjHPgDJWdg/sJnT/o8Idx2D1ZJQTqg/QaUnWBvjp7Ip1ICM+7d3ZfmnUxYGN4
HA5pttBjTeFrjPnrJOtdkRfLIWmue/CmYGMvfQO8qQF9b4M0Ww/02cIWzB9Ju275tOnOqcSd5rZH
z3N0bqGERlTb4nn0TXXprNiGmb7x1ISz5braswUq/OeEV35aWtg8iD6AC5pF9L9/47hvRridpHRf
Tsm6E3cebAnajJyByPw4ijOXtQBCAKBs3sdfyhK95E2Drq6xH7SbGkVX5fR+3lRnLrIfR4HCJGwb
QWg/OYwnrbXHAr34vTNVQTk95TYWj3MOEPDTenVRtkayZ8Ln9fiG1psU6j5VgntMDOgGvQN5EzXV
VX0OGvPzOEh+kI7Dm+K49e51IHNAz5HuiV4FaQ0VuvxhqPZtde50MfHyvyV0WHXgdfxzoGOg20DA
LStGLIHBOwhxI5rP3x/SZybyS2f3y5dfZVRLbFbQvZE/5NhUZhczH6oiB4ihr/4nQ4FyQOfE4wRQ
VzaNmWW4lvaDrvlT3oZeXEZczxdc9Geunh/fGjpSYMvh5AIy5PuSdjOJU4KUdD97kI45up7VmRFO
+7HzF2NDjA/H42yNcrRriD2RRK+4uY9htnQjI7Kb9smKrrIlQ9YNNSrYl5kLfZUv2wVzfa0KzqGk
Twjw8wk5QwUhtI5oG8bG32ep2bXmFB1iwy6ycQbFfucPICASaJDp1J/eerjckNGvl1Ayhe7b/0Ap
4tcTYHiUSmeN1uNEUpROZyayxktIr6CBGaZx/d5WIrImss55ATjStHDq/gKyRptc5xANhfdHacET
1pQEhHIdTg7TOWzor5vheM/grppJSYAvnhCSdMHNvrEQeMTPDpz0Zui6HZBXoJOCbgGK9/ss6X/e
j/yn+/nrsPNW+7KVNF4RQ4M31p60xVtLbejT2sthomE61Iva1QOZpWcS1P9iqg7miGwe0z1a6KzP
4qLQsQTITf/oTAu6AHl6765TnEh39X1+na7khfkwbM/axP4823+NPG/BL7PNRyUbr4spEhPwXpf2
bJkw438/2hV41e1ndit3+qMetv8NhZKfIksA2+e6L4LqExUpzyocCOQghZiADIwRbLF8gYpbJKrc
t6f8eVIfmWjPnJQ/XWBfBj2W4Qf5kGsWmun70TWDCUr8eV9C6un194fkj6MAWWXjFiOnpEHlpHmc
pgbdc3ARXO8zK1DYOMd7+OF4tAGpQpWJIjs46X6WtWhb+BbTvQfJZKTQPhqVZ677M0P8KkF9WR5F
Q9hgOj3d2029gJDuciRnGkknIHQcPpgFrOtnf9lTWZ7YyNyUph3d9zAZ4xt5l16wqzTMAu1ZR0LH
QlgcRYYP0YKwDuPr5sx19sM39W34o+0uNGPkCliwfVX1iwT4qdGE9Jd2jnp1bpijQ56XI8lL6Mbs
VdUFhI9+mz66zrnOzQ85E7iUWHcAUaL7fgwKs4hJB9dFGKD6NCyhbzTq5qq2rSCuGx8zPfPufjg8
ICUJ9gCI2bi8jrnjw6QXROpIZXibXg/iPu9aH0VWI83Wg1FB3vrj97vqRP1jdqLCfWDNTSJ6WgLr
KqtC/pCKfQPCQr9ulvWD9+z68wUdn8NIGqdrf8ZIIqIGFxkw2ePZ8VwldeVWHRYmxGPbUNsZV839
7HFR7tky3jnoxYdipd2pwMx8uGqH1ZW+rYJzF+HpMfn9OY5qR8NQUi0v8RwA3y3sFs5X4zuUx/3U
soKkjAOGrqsl9DM7/4ewBD6K+E7R/kBWfOKfq7lFnQoAwfbm0nqEYRp1V62I2CrbsABFl8znt0BZ
TmmUe0G6LTbyzOICQQx3z/cAABU6AJVndONMJJz31JfDp02zsjAzHWUe/cqTll+a9aVH7zuIg1hq
oUbg/ul6lBs9b6ACrYcAN+HGVD528UHZr46rIsgbwMjhXaV3shugUhAHrpb6Y7cfhw9dV36hAc6R
OCGQvnfEfq2LQyPvDQAOC6cNWnP0c1suRvQtphG+3wK6tyJb8a4PKxOwIT3LllNeRIo7qzovIzJz
LNJXp9+TAtokqLvHQALC0MLcM0EXrhS+lVlLI2+huftcO1et1/kK0PSqX9t02luaClA81vODAPGq
sS+HWWcexde6vsrEs2NexsWW56B4kI9aYzt4CO5ZN83MAd+Y7rR2NwPeXejj9ia0Gro+B7F6uG5S
fdU1RtTqdxleo9eKZSzNqIHGjdO/9HmOwi5Ime1HMn4I+7GcHuG/47eNFnnp4HdOGcb1XZPdlmDB
xtkYVdD/TYZqkRvxZ4WqvSBTWKG/kuhLMYkgHcEOA5qZkXUMpgExumeXHyhQ4zoMVGy72KTeDSty
/OLCqG+Zg0jX2Wg8edDafFcS/SkT4D4R6CtCA0YT1c2gFb4N4xV9SkO7qvZpW2+9FgIIwGYDXR80
+Y4SMyzN9wLlDBb3UZOjKphXYdtDyAqyzzrZSQGRPv21QXbkVmuCC7mixIevSwDZ8qmMt0ViB0wY
lx66Qkn+4GZxlAND0BbxJhuVXxV3io1BDH7WQG4N662fHECaHoAdW3TOitgH5q56F8QxyDNyx43Y
BCls6H82j5VjQY7cjCoK8WW1zbQwQ8XQgW0Hz6MJt0AnxRlkFPwzTnfPnKCBMQjGAHKooyp34UJO
hDgYEZFlRM0mNIvisjRXJsywELtHbdK9ukW5gVgFlBbWzNvFPPMN/uo2b2bxlqOhU4pnAfAjsdYJ
WH9I84PeeldAsNACjHaYCtkX7XSAFSEij+qqGfc90vUyvTeTYZXVo99IkJDUZZXc69VM085XwN4B
9YrbHS+UyQddiVVl5Av43UPbBEuX26FVQzFbvQsIyCeQMJL9a2WhdeQtwDz03fYVoj3U/ZT9Re3c
pZUMeX0Nf6MOHgTJoVVLKSbg6Kz15BTLvLvq+S5P5mdz/FFBHw6JVEv1gE7XhLzZfF/mZmhCok6j
d3ZzYxpvFnQ9K7tYgBuwyN0cEuqQ9qENvj8wWMYJ/Dy6pNxbCYh8ls14o9f6Svb0Tm97nw9QhONw
/+ohlZYxTAOotDJghhXJuFgzInEWYCVZ12m/LSZ8gK4HLRbkgMSPaq/mBNYhmmkiW0ChJhpQ9Eg/
jeHBS2EsoB7goxlqBZzLpxLSqtsRyk2aEkHRPym5qbw0dAeo62eoZSV15IgqpO5dPlzGcBVwRX6n
Ve+NHs0mBTn4FAQyKr31ADV8SH34dZ8tdQnNcHC4pPucQGwDgN2Az6fX8OyBB+Em0p9FR9T0OcKG
oKb6Ie2q52E+D+020L0bE4ZnjgbmBLtxoNKNbLVEnMMgeDXBlMNDdaXsYXvgvKgc+uKyvCwTI9LS
S5HglUyTT0p9yeoBb9qD1mjlj1CcmtzPtu+jwVIrmHN0tlhQNBA1gIJT8Pf6F42mi1hvorR48gp4
0jIW6R0EWFFV5drS0usdaR6kBxvXFmKuVrKTmrWhebrQkMwDgHYLWXJosBcLD9Mzwc52i2RjQcgc
xkE7ia/RhiqOBY1VKnlUePWmAxUEmB2/Vtkir5sVSvf+qD1ZsP9NKaRXRbH2+LqAmJUBfyHZtDca
qQI1pHeO2a90KLJ2vRWOCBpiGbDubSyv3ARiNtBGhjhlELvAPMd2WDAtlKm9hvA1jnD4JqDTIKDw
tR2KMOmVH9s4/Si5wmawKtBjQTfi+bSwBgvHHwTMhtQfyt6HQvBeqz8KAT4pCModa68K4zGbsx76
lOrzZ2SFL1DDa6lzYF7/NDg99k8urrhJQ6nfzdea18BTYiyjWGyFCUX9gUSTNCLd22u4Ql3IezmO
DGUOve60XBDl+M6I6wtMltpY9RKS8J5YCNNe9kUZ1a62BFbNz+E6mDUEclWQ1YUGAEkeStvwvUlf
54kdZfVTzF4aDjkEHCKj9xIj4oB1QlAln4kOkd6MPaKgFzDarL0xdO11TZ55+9i2xWUGCZ6k6m6t
Yts1GZwyskXmPI/Npdd/eBAbw3R/uZXGni8GEEWs9wkr2Cy1XQHAJaEgasEigb3JYWvVd0zAZNi5
bIS1Jtng92wrynXbfhjqzek+jOypVXsb7j6696lwyvDqtpwLNdCHdMewzw+D1ELubDguHC2B8kBh
XU7QNW7sj76FpxKLI3hP4KhdNhDnc4d462mfA4WCnmku4+bGsfjScW9SJgKStEEWn7Mc+0VzOgmz
EFLPhs+Aahz312TZOVWtPMREFawLp3SRpf06F4C8ANo3TW9t4/mxXEge41q/BNE+GPmzmd4m5WbW
jqOfSE99d+VpD8k77GHy8QGNaQZvmSoHfN3tb6ZELAuK0Ah3qymirtlV8oIUD9V4m3ifZLxtRbo0
Bqi1dc1lmoJ6ARrwjIG1+Rj1cLUawOonV2iwLqUlI4SFi0oOd2i4Q5SIRUnCNpB83nI4hHh6Vfg8
IZFST05OQw3WbfY4A4OTNw2XXsetneT1rKnjZ+6VUndFoaDPa8+i/8+Ui8sq6yDulkFyXl/YHYPR
CKT5sfCdm7TZdm28zMcMgq3VhibJ2mi7hQ23GG/owBE3g14bl70NUfu+CP9XV0LvMeG52Fs8ijUB
V5I0qM41s08rvwiSZygGauXIw46vea8Zs2nopm4fCwcE4xHfURmlEGiq6rvfZ1+nKez3kY7ykKkv
c6OxMJIDrWkJ3WcojZtuHP1+lHPzOSqFkc7lJm6Ebm9rEBDXtLBs9zyhsAE42wr6eSjgDiCAhr4u
PYqQqJs2bgbt5D2CdRfWpHJJHkoIsDRhtvaWQCWtgFVZnjPp+iEum/NXgK6gigLa39EEeSMVa1Tc
7dsEXxJ/qMjj79/gL6Ojkw2NkM8jroe60DF+w9JSmQ9xIfZQKLstRB6OoKnUibhxxjdi7QgnoTN4
IWtfimKKlC1XnoFzCYCoTnODTNVgCiMnSMd72uZPVk5AvpwCaX8WAEiA1rsoiBEa4wdv4o2QOvTG
tSg2zFWnL0ZYImXxW08fkr5bFDlfND1c0PRsmWkIM34/0R/a40hR0bUFwnHm3B8jYuD1xTR3gh65
dTGbGagV7u1QhrNe7VyvPEcJPzveUa3IymzWwPMP+ucoP5jBvF5wiQV8digN9NezOhw/LJVv8zsq
GllZEutogbd7geo35DMPfNNvs0CG1cHc2as0Ogs4+GGPfxtxrvh8Sblh+Eq9iWLENhxDa2GhE1Jc
COwIG27NONsaf9iee63nZnnUgnGMYgCmeh7TbBZ6szfFOVjMD03obwvluOjLvKGplIYvzlzam2yr
74sbLXICazmE/aHa5Ffy7KzofBwe7cKvr9I5Ol2SLs70el6cs/0E3U2bISKoHbkbssOr9ZH+bmAl
GsJBMmIRwjxorS1thFKAWE/wp0PdPV+xxbA6d/6cSEXMekwohSAzRGkFovFHq4pOiJ8q28j2SBp2
I9TB6QKp6Q1CmHGTHmIkYX67jKPw95v1tDSJUYFfg4wNxIhPNGU0UjZJlaoM7Wm4EMH5Z9CniHRA
9OC2TqS5/P1wP+zV7+PNq+7LSkYKSN2GYJbqzd4o7icrgqZecV+pAArFIcRng9+PeLp15gFnsxF0
rH8QC1Mg00vDytBJEauhBP1i0Ledff/vjgJhRAPtfVz3OvQuj1aVqeyeWTHN9l3aotaECoP2Mo3n
WIg/bJjvwxzd9dC9tFvhYJhi3byINXzLQ760wz7oIygZl2EdVMG/fw7MwtiIZCBzaZETYAzre0H1
vGcAxtRLHTQkRz/Hyz4tWGMIsHvR5UGf9QRCCUwBbNKbiu2bDlm9UUeSekjSar8bCaoGd//0P/qP
t/F/Jx+gmhQTKNTd3/4T/37j9dRmSSqO/vm3i/qjuhHtx4fYv9T/Of/p//3V73/4t3321vKOf4rj
3/r2R/j8f4wfvoiXb/+IKpGJ6Up+tNP1RycL8WsAPOn8m//dH/7l49en3E71x1//eOOyEvOnJSik
/fGPH63f//rHL1OY//j6+f/44eGlxN/tX4rs5Nc/Xjrx1z/MP3EAODDZArkFGIJfa3j4mH+iEeNP
UPeBoMUCAPAe5IU//lJxhP9//cOw/kSva8bvAvsPW58ZE9JxOf+I6H8SiOMDkgJjI/wPSJ3/fK5v
39C/vrG/VCgv8KwSHT74V8//y8kNOQg8GZp2gAWYFhpTR9e8SzSRSNYtzG7UrZXkZNSiElre8WXj
ZF5yHXt1qV87dqpgOaeVNn8v2ySp1hnC//SKwrXY2fdIxds1iN3GCKuUvPKuBs+q4NM5oDo5AUQs
V1njMG/T9gxuNnaiYjcYeh6TLWRZ0vqRUS3tLkhvTo0MxFh7XRHgQLPYuzuMUIrwhbAzbBCVuC2D
N6o9gN3Jmr4JOcAE8TZRWaNfo1qp+BPhLaRHKi9n9q3I0y5ZOk0M4wkyLkUXVws0Z1+7Me/icHT5
BMXuYSimT2BmeAf7ZJR64ZZEjZzmgappT6BS7+Qq88E3G81FUdci2QpvIN2zqeWaWipd1drj6KY9
DA4zwtW0R9RbotJg1CUlT7zTePNIS5N7Qe5MmXs3AZbVH0qzlGwn46pol+Nk0uTSZd5IlnFt5vRB
aoOjIBOYGGl+r4pcxCunwRn1WtYGg8mLlcjqJYWg/oQMz7Lbe9hhVsaWpUVbPDs5J9NN7+JdQ8c4
BlQmQFqblFNQOYkHlhgK4wWBAaySJQhObee1h2Is9crw+7qgBmhPhAkk6VQ5tAHZpCOK0VXn8LxW
KJXlTF/X+pgZb7YTOw0UTIZEa9aqIUK/UNRkA9JqDYarNrSf0hY6eC0Oo37ZuV7MYTngCsHpTC9B
8VMqI3baBe0lc0NH9pUe5aqUiQhq1g3ith8l0w9AMSIdQ+kEkhfvVCYGYvxO97LioNOJexWAuJkE
BXeoUVu0Mkm8ngQ1zZNJ7RS3sJDBJzNTKJNPjIFKZpWW4pd6Y+TW2hSWkW4Gy87UbVk7jL6OokGO
i8oXG/Xez7wUgjCUs6a6QN1e5Q9x61BUWamXk40cZOGuyYgGGkT4JmdkNxA26+trKbzWWQxCxjkP
lecNQB1kOsxJ7Tr3BA5hY5j6izbThvHguCPUEGMCYuMnS1Cj3kk9zTOLBbFGZUbgmstlNnXtotJs
PuVyCb8tk0jTt90hs5NHibIaSS5TVNGKbkfl1OEsDyigSzG8sztNI2K46I2qrBwVUDdPqR42Vt+m
+o1uoGehj+upSNkQmbGdQ0SwrKfkFbBRO35JCE+mPkTBjbUrm9tqPeTKTmBBAGfDsBVuvRgcr5Uo
BuNbGV/QkGly3zCZzsuASul1G7dtzeEqQ1BEBARC4hJeu13iDtSvR95yTGaqaVRMmut8FGjFiUXb
ZGl5Q0qtQG3IVjTV3+A7y71lURSs+Ewct/Eea2I3xWefubp24UwJkwtlTUW5t5PCYJeapWnwQ2/r
jBio8qOitYcuVCIvihGEjzuZ9wW9NfvRGAffxDBV6OVure3HlBv5jaZxLBZ37G3QEOMexqVZY3DT
Q5+L5f2mQHU6C+0YR9CeZSbtI4LucL5n9UjgVhtDFC2aprLOttVg18Va9nByCJVeNnCggcdtOQ2h
BVresgJDbqVUldd9AIdIs7tG6G6bD4ZotenB7UjmXhAh8+Kh4eng3uSdCYQ46mmlNu1w3uko3sS1
BkcAqy9Jf00GOdUHuOe6cg2hd9HtJw8H74WwHdm+0KSyta021RUpQ0eUIAYbWgcbajTStXEVW9iL
6JpYZnHZpl0Jgks+dHVylXayd96HfOrjOzeFmtbS8EbLXegGTOBWLC9cM4SUPar4CXqMA2ZFBnbA
BpnKtaQ1TICDXKvGIRCU8uTR0ocWHnj5kI8rkjpyunQKWFpttQwyCYfSBon/majOgct0klmwe+rz
Smbo2cm8W1dOCwuuxkCf4WK0i5IHfTVIa9nNX70cUNFWlFZQJO673KV70wasalNYVIltobopDzSL
1hBnjZ0kWdVwAsOxLRKijZtBZRn7e4Hn3wqJ/stA51tw9NvA6f/HkMhGmPy7kEi2mXipspdvgdH8
R38PjDTzT9h4zXgoB36ZQNfOOeM/IyPnT9jLWpB6tsHLRWXnX4GR8yeam7C7Nj0XyA+ETf8KjMw/
f7mZeoDtQ1EH//fvBEbI1b6ntAjZEJ4j1EJRCSr0eJrvORV2ijYAm3uAW4kxV+1Nr40ExTEZ0K5z
+0+YdUDqbDIZ/ER0oVyUYhXiOcjpGBS5bhujfysba0hxjiRpk9/2TDodmNtd5d532eA+CSHnxqwJ
hgNsYce2XOru5HiLuCFSvMPYG73GuuYcAh2x4NK59gadlBtKyqn1NWQVGvoujpEdSEM5VGAnMtR+
C4NgcaUzojVR03dD8za1dWlfYonPqnRSoh8DBc7dwAu7vur7dIyoXbnjpnQ9BRtbZHw49Unr6skr
eDwxDiSp5yuDS71fqmyK0Yxaa/CdbjaNMHAy35h/v0+qrpXJtVZ5Lc44l5YGnEDxlAgWjQv8V8PC
ee86eVUYz7UEKqDfAQGgVdbCzFxuPSZD6VF1qeBtadaPk+2WNb0iY2q2Bhr9o1GLsNQbi/UH6EJo
E/oUFtNazwVuL7VyB/0noIIBovRL9JiFewswRNKkcFTNKKToFi0K4RMghaB7FdQMLdaaUFxtcV4y
mEAAeTuCB82TPv3Uu9xLushs9Eq8Ice1xK0p0cSAW7ka3cJ+g7IJIfzes/S0z9FjxDlahw26QrXh
g+FiaL7XdCMLcLhUzZ5Xqq53Mmk7tN919wokF1glisGq4eaN8HllTBWHyaL51HAPpJ+qe7LbJn/U
GgeZrlNMxZYoIUNAg00AjnrYpZZDJ0PD4zABcPtkl+YempdNDtEoVtsr3WvQweuIFhk1a96anLFt
n6C9hv0Eh0lULGBm4zbmg9bjgvRN6doPdiLRU8pRyPDjuuqtQFTgiKukiB9Axi2fBN41IkXRJFe1
lvWJz+NCHrI6GSL0b8XCkhV/4nHNP6DLKe9ikmdmULb42NBTc4NSWNVUQiRwhPQ9frm3lkllVOkq
0SfE5TFunx3eU2wgRG7koqTKfswQiqE/2zVkiJAHNpg2VHqDqZoorOz0wasucyi+QpO9N1rw2FkH
L53YydBcNnN9QZhWWAGiXeNaj0dnkUoRsxV3e4YHjdlWtgbgPSwWEJA3u4wA7ewibUiM6tC1Qq5j
XK2XFGhhEDbYaB1qS+TNPqsLY4/wyNxoJDZaf6zTgqHV6HropjLLCGle8MCBTXUcmAL3EHogutgy
vdXRVRd8gAG72YgVgIbmjVPBbiJyWldqWyR8WeB5tXkvy7FdKHBGfVKxlAdWbYLlOlZQD3eZYz6M
iBYKuIWV5qYqpeo3k23GYT/WzgeD+Nw2Zpq86qjW3LYMZJus00G7h4rka8oRX4SJ6vW1V2XMW0P6
WLcj4TgpCyZzNlT0BqsKNQMXNhDhdj2GcEIhY6DFOqQQY6MxPvTaMBZKVGwHSku+Hk27AByHcsR0
GrwZ6a5ILLd5cW1h0jWLCdDSo9lZ6m0siMpsX0CKkW4MpQ9krxxzrF4amg7Q90LUxqfQAjY4Gtsm
DYyae4uUNwpaPnpjM7y4HF0GxOOs50m3beUIiwLUnUbN/oyzetAuACCq2ILQuM93RqbT22lIs9lR
GyxlEOl64q3sUqfaUy2HGYCT5CyLNNbF5XocgcjfZbHtGQ8Dhm7h4+cwKRdYVuMnVCNLvmo0Nn46
LWNjSDTEH2vVAka+bTxAgxaTDZfrezubssc0MRCVqBYgQlwbqhaLzLXGPgDuxTOCLld9DhRBZ+PA
wUH+4CCdgiBTVrbuuu+B50F3OE1bhMjSfR8gzgwBX12SAsUvboDRlOnjK6bkqbAc7dJZOYR7zzjN
ByPEb3ezpasc3p0Mux29SzKZaGmT4VGB73XtooXAlZ+6Vp8tlIkTJ3SoRm5slRrvfa6qm17X6w8P
waYbkJYK9CMNGt+jQOfAbEpWcJgyrKI2wiIzZfHkjEmnw9WaMqwxt3NL/LiLFcCrRW7fjyi9dNjR
VpztmnJU8IQqiUgH2A+Vam4Q26N5gGAiMFHWIEwv1G0NFyiKFTnBPaRJChvVRpAFMz1YxrGMj3SJ
S6AS8IvXyYvLeFkFHLukDWXdCXvvVZ0Dzh7pJxvqnamVrkARI37SUw0uFQlFJoUs1pJXnChiw67M
RUaAH6M6tpslhVGLNrit5ZvagGLAKutYap3BKh3XalG4QRVaRz1oLmtCjfIorpAFRyRsG7fwO1kO
3XWNeiMsMrGQH6CLCmxneqY4fNxxQJQE9SEYWc2CsacSRIbCro+n7jEpRThB5qwvzjQxj2dE5hF+
mRXBIBYCByfQxSTtGw0CB/omWwG/aIUp7AxVAK9eAEBY4K3PFU/PjnhUtOJpiSOphqQCPLZtjKQi
MwJyIFDI7MM6WRigsHyJXv9ROPtaKDvGpf6aI0DGIA+AoIPS7fdoEKL+Ke4j9UjNepk5rVM8ldzo
jNBSjMM+DaLGL1NfiG6ba1PnXXjdmFjr3z/CCUh1fgYgF2zImKL2jlf9/RnMiVux6OgjAqAobW49
L10SoiJtIJBqVq+ugbpAPtfKmJ8TttKAl0kQQyReiNQ6hPef0X8MxjnvqBPo8PFjHbfRwGRggLQ+
UuYsWBG/QoTjYDTlUgFqOAh2sPmD2QBiBc3DIoOdFmlVVCu26ssRqswHZ9B9T+ghBPJQrUoo6jfG
gdPB5470NZOvu9Hyf/8mf9oS0A73oIgFQvyJVowyXZ62xHwc4XKY4RZv7HPY9HMjHLUUUAJyxKDM
x4Gi7yPeJWKu309hXuFfyra/9tzXKRw31lU7wJndfExaiLrPOFh2Y5twMc36M52eH2dCoOAJQW20
8I9Zg7ESegEo+qMiulVE8Vi016qt4nN2UKfzQYcCOgzurIgIC42jtZ3EHXOcmDwKBiRX48w6M3Xu
+rGFuSE3a8+8vuPeCJDeoGLgkYFLmNEJR6/P8jJdIF57nBy5NVkSGTHUwq02UEm/HbM75Z0b8PQ1
YkAc/FChcbGJf51oXzp0uPFG0xDa42RQhQAVwb+rzgkEIsM9XhTfB5kf4ssg7lQWJLHjR1ikRaA2
vSAnzd/ysAzebD+7rLQIQnDwCmY38GDZoRJy9mA+N8u5bfjlAXS7twfpxI85tqxL7idIzf1+2Z+Q
IuYvbuZ0I1+fQfLH7L1JH5o+VvqjKA2IprbelPk9rB2gMs5uG9U4PiVVBWu/+Mlok2ZN4Ux3YLp7
f+Yx/g9717EkN7Jd/0V7vIA3W6CARMKWN71BtCO89/h6neI8ScMmNR3aK4IxE2SbqgISmfeee8yf
Pigmk08sAof5bwPeUksZuEwI91nOSLqB+dkXbQvi4grH9RnqnY1DpG8Ljy1Bmz8WUep0ZYszq4H8
FsB1ojpoMb+Tt/3xPSE65en2BR/6r4UFOxcKmwvKfeWKAW2SdI4X/vTPn/sPTymcREQcQ0CFn9jI
r/c3xfyoVSv5nkwcsGdtPqBttmdYQ+lYevk39/rrjBm3+pcX+7KaoVblY76Q73Jbv69q4a2TdGZa
6Zvq5Q9X7ZdX+bJkcdwLrYxXSTI4vm9xd8eN/eYlvvsgz6v6t6cCiRgpRKTyvdbgp5nP1Q7TFYyp
FPufb85vc+znBeMwUny6dwlwIPjyUYDrN0WVqfcnB4Pj9o0V7dlLRDtzMZcXqOVUyfy+MPrNTPfr
q375dGqXJgiefb7qtBvOlTXZg67qTdA48e47ZfmfHv9fPuKXY4IDraIqi+eLcRaaRhDp6b/H9AP5
jpH0/F2/HrG/Xs4vdU3FlzOmc+odSJ7OZO8LAgmV7aE1SAj8zuvtT4vw73fuCysogcBtQuzQPeaQ
rq5u1rfa/z8tQR5qOTirPCkBX6O/K8j9i6TPHmU87EuNNdW1ohtsRv55Bf7pY2DpAZmFAcbvAWRC
NinAB5g7XC4s2KqaNXbnf36FP65xFMAoBrHPoRr5sgDYsQeAVTUPMGVnM7bZCxMZGFhrOn8GqoJY
Ppg28Za87v75dX+/fjC6kqDHQ7o45vG/1QvIbY/SSXusKdfd2mIDTyzD0A3IrlZ131Rc3O+9Bl4M
4DgYVaAsod/4db/ASD5X+Dl+gXEskOX12JRtUPS1NYyywS4lwNFkHxeKMXA3TPXNuE8KoxT2UFwC
rhCMnEEJlXLsO3Qq1sb8+Ocrwf1+k/HuNMSPKGj34Cz9Za1ucipXWZ2+ICFUr5MW4b0cSALKPuJZ
+Jk/R78yeFwd9hwZNwIqsBlEcvwA9BXFdzve1+wuRJHAwVuC1Zj0DHf6jQ8MalWDcd1LRlO7CiE+
MVYLnrr+d93fH5bd84XAkkAyIkJX+C8fek3Wuuvq/EUkc6FrNQxlZj92wI2GPkzvXp/K3e+1kH9Y
dMBVUCzC0g/1zlf77nqLZUBLw0sFJmI3umkm6hL/jSL599spwr8PjnqoYVgBhcOXB2quyr5qp/JV
OXHWWFDBXlyEajqsxQ70pxD52xys3y8mXvK5CQErAJ4GveOv6xuzA6lr2eZVJNp9OtVGCVqpQgQy
mc9gxMaPzH+XRv8/hvuPnyjA/z6GCzAlel1/GcE9YYO/RnAC9y+cCHArAoUP9tSQRPzXBE78F+Zr
UIqDgsRhVQA++u8JnIIf0tA2gYMES3lke+NL/6YmScq/MPSAmy6QLUyf4K/xf5nAqdyvTzfcsBAo
9pRoIAga9T5cJn9dJ6KyKlMXleA6dya/QOtjCos1Q63CWNxAYo4s1pZeJvWi8Nc+v82mq6DiB9/A
77a9GO1XozC22lJoXfjs4tk7TLrFxVODAZIPxq4me6xsiSHMTOAnUDHgxVilO81kU4jU2lxLIZ8d
N199QcrSyjm7e9bZs+F2qStXjgtOzsSQsSGCDnQjJapi1fgFicWNJlubXOkVuYVAA7Y7cslldjKk
huulPhrrYZJtSHki4IyRk1GZO4/TZQdK8LFrzp16iSIzl5B0m7F7qJd88KGh3hA/xvozgpNVT0cg
+CodespZd1AWBtiLA03v/EUyU/GRJ3d/2yls0PT+DOKr6opGlgTq5I1AqyNvmINoCpPqMDfH3GwN
2huKHCIohm2OxXCyrLYIyiIQpWBuvB0QdWRDxJHZilbDWCJsM1gCJtG4y+S9Ju0Fad9kCEoM1SCr
jnl+GNBpCgH0czoPv2jJ4XvIjPFzJt/vW82dO2/jdJV14s5iJlfjPK7x682e7nDtj3Nb6Ox1sxfF
PihIWRuCjaFJuu+TcHiwrLkuZvMur/7U0kbzV9xKUDKqBz++qiUZ+7e4+bj7bHSDMaWkhbh+K7NX
WV8m4qr797J2h8Uda5dbXGlxReQu1S7DwPW5XV679qFtt4G5lPWJGw7qHPbbAR4seiODHONOo6ts
3lOPq/gDeNR5mO2K4twuZ0E7q/OZn89Jfh6FU7Ydo10q7fl0f8yTz275GOPPNHuf7Lr28hpW3a4m
OZNIsGJGOke2VtrQzPDQ78Rhkhkib/CjKZQ2dGSErSxZNhccpodsp5/73O0wTcrdbdBrEKl7V+ld
PnPXzKWUyc/o9WFIml/57Co2l3o+x/MZI9xCOUw6RY4NJ/rMjOQnd9JJyp/m8QAmdlbZS0MGjMhE
a69XiSWeRdlkBZNgprrpyByHrkxE8I1scyvlpxvb0hj6NEypRGvmdtlmQ6evNMZtv8kH1CZqEiRV
wJ6WJVTYgzfoJZ4DcOc6nUiiWzAe8Ta4XQpmBdFxZ4knEOuWkkCD26eXBrHVuaPP71vv9bxHmBVS
rUAXdWXasWHBnYErbNK9WF+UQ6lSbaOGrqYXoAHadBHf+cg3m/xW6bIut4e4O7TpUcYjF5NMOHTx
YYsPPRPmH/NmBUEnnpG8vrwGjZ73h0YP8tjdzLo/qNw+YsKWC+TeL0uPTdykdME/llVnK9yY9WDw
m5lQIh6FxFbVi45tx916d8zcTnbGxUljZxEoUr1yo6ts/awIl225Wkp0yMaTIl6S4ZbqYa15eRFI
sl9MATSfNZ1n2s+0nSk05ya4iZXsx2ZsClm4ZOGRxrkbm5klRLs835UxLWqa1FRlbJmxRcaOFHNy
N8FuQLwfdliFSwWyFigKu0m1lPbUcabEHsNN52z6NozmJJirZtatBfVvXpC4IOVGCqtcaLrQpnWK
1hFXh12dTnGw5mrj3Mh+Kxtt+tEsH9Ee9E0IYKOrqF2B+E8ULzdUtBPscbLT2N5Eki/k+LlCYj9d
ayEokPP24BTsBRYvm0JrRfAjgM79+eUhPa8/V6NaHLPRqlzhKUHdbUGXOQSSM6/qXNWDxFJLbSXy
1NpXW5tdoP23BvAmBsJgV+psFinDiq17WmYzUBR0u+fSUC9dfouWm5LfQKTqoMXrrkajT/GdFa/R
nRu9p9l84zKCA3rFVlCJszmB1LtUc/rEEys/nQPHqOcg0S/ZduYwrtM86PI2B1p+eXA13k1jr2s8
sKs61bONtr+l1V0s7xV7j0+22t8a7i5HD6F/YXb5LhKp2jhV4rCNwzIuq2dmaWncfRtekvZVyN+H
/L1JP+T1fV7fcRGk/e4kiCc5P7PYYvJzYax6BtMsykMQrl+cuPQ0dQdVrhzR+Od71qAbL4JGDjrS
Dqc1OssCTFivS3RNS39Fgz5f1/kaHeMsbMQgE4NY8tXc5ypPYN1tdkZINtTZG1hX8fLEWrAh4V+U
Rv8xRdcqujLa8+dtDUw/7dFrOHMeknArQJSfxrAbw1W3YRUxEJg9SrSAi4bqQFCbCC7XeEvjRauH
78hDCMs9dfV4kUIErnpa7bWrV67eUnsFhLP7fNxHQlhDM9EbUgqfC29i3WZ2Sux7JMUN1rfR52Rv
LvWEs+rE0rBx1eY/dzwgHf2CBMCuSUO3CV95TO3QQQN+/LUQ4YpSasCpm8D488BNWZ+lwaDQnnMY
6M+lu5K9KBDt9m9Dqu9gvcGhHZX0Sr0kwqcE/RlW53y78yTe7KKjbO+1uRNjAsh7feyLpVnq83Th
62D8waAeYJy8dove3s2RGatGWe+z9iBzh7o43RGpuOeSY/468o90e8mKF3Z7WYWHgo54vKsdHFv4
Nph6v5+8unWlyalXOnSONLqJgWd86m2/6HxO8CaviHQxCmIRgvr7WN6Gs9wGrW51haetbio6iFqT
BlqMGCrYgmRrbqaE8nrghpNWnPPiqi3Xor/10i02uSxkxPBJrszCUQwUmPFmQVL4pdHC3Vgk5UKU
BhWbhfOsSKx5NHWcKTAtGCGaTT2W05P+mIsmP+I+HmbxiFPgPe3NrHLz9BKrl6HeMy+L4Y0dcnpx
LGCDb8BVOmT8mZsuUWd7Xf8Gmwp8gfEiqHG581wYsOVuVbKgZtICbg2FGmrpPeTXqXaptcvjkTEm
7BegXF9ObXset6Dq3vEvS/05i584QVIeOn1ziX32njJOyTgNCogaXgQuyzhSjfXsCD94HCRL4YBP
waw6GJUS568YbjMmfHLm2F1eG/EAArHchvngF5pb1j4jB/K8F920J21Cmv46xWc+P1Y88gL3tdVH
VlUQXiZJahegZYrg3VJtpqlEp8TpkufO0WFjbpxidXr8l2hZsErgU3iodDNUGRXNCFJQeAncWwMs
huuuHoI193kwgxhS4oaMVl9SvvyuIVd/RQd+Pio8wg+BzaNbljDR+fVRmacyXkCFGnfxD7Bvt8ll
FSOV3JnxEKKVcoc1Py3NWUsvzKnLX9T15Z4GPH9u58s6X5IczjXWyphdd966c5T4eB7S4a3u3hf1
zY8OTXoc0qMwkvbV95P11qy3srgV4pXD+CanPGuLcC8c7LWwRZ5wE+49STsjbt2odLSBprytNJRP
nW10a6df7DCSb+rTbOYVFGPOzqs3jnur83dmfY/Nqrsx7a2ar5N61oKsd0sc7IsTjTQlelI7Ck9x
IM2tHdkxY4EvHymkBEma07XxIs83lf9sYr9hQTz2mTroEc8iv+MMc2rGweyCyh2NOjDpadVbEPwz
qxGf2eUkFKdKRwSSK/dmwVIWHt0sBWlHld+bV3VxZ/mYqDumCbrEnxI/ZsJOcevVrRp3EpzqyPGk
T8iYkAhu9HASjq2Ghf+N6Tzj9eRlv6Snqb9M/rI5ReGmoztuXrt5fOnPst/N/nqTlw8l/syXj3p9
79+a5qJMZ7Y9RfJhGBA5dRiTsMv0HDV5ZX2328KL8stu+xP2ei6en7I9xJb9uoSWam2HsVJEI9JM
9B3bYo2i5Qo6mr+OAfeIoPnj0dt1VFPo/NxJnZR/bpsV47S1O+1eKvEzqj8tDIOkY7ae8vI0rSdN
r/VJfh+kj779GMc3/B34jdfqlQayF7UQvnpJ+nOrYzij2jlnA64aIqKVEL8inq5hLTWGdhAeJNZb
1eiClwh7NQ6xdRnZvdfDLLeY2Roia96IIJN2sRPJVmOa6m8zsUJm0i1QALtgUv2Q0Sf85olggt+x
mApZc2tNkTX0hNPfeh0t2HYoxlO1G0a3bL1t86LZt2a/PTTlGfkVceGOzLXk7hO8FnIcOY8iesjT
I7EmVo91Kkm+ICFzyl8Vz/qU0hDRmRDvxk5SUa2kEm9XIslEAl4cugxdr+z3TwVSNzj3DDu5VXFp
SDyQJqW9Grb3et3r6QBLTsKGdM3dRXEqmN0snz38KfTz0wUF7BqwyigKUZ6xuYqqVFVMfrK1ylZ3
/HRe2lM9HTIhRBBkZaGnIO8CT9PIXlaa94456EVJOJbovELeUezDsFhym96TNT/35PkkphdpusTC
NT13vNPVrglLDztV7Qo+zqqNVN+h+WSV9215TbiXADaEFLx7zkygJ9HNeTLaj5S1UsgWNjeaHFR2
meiispOKYEMzrCdo81Demavg8SCxjZ6aexFIbo2LPTwaHcPsZIvdZZwtFfYYwRWHwJe8ZS0lttLc
apw18RSkfsjBLIcGhqylhR6hKwJGCqR8D7L6PO0ned/J+8Oq54oTD+5BiR1ZdljZkRZnW5wGGV0x
/HcCGEvwuT9VnnsalkNqgQCIsrJQvf5ndZSD+h+5MCcskAVeihTLsr3F85WpL3F2bpEkfLoeqvoi
LkcwKezrGO3wmlX5xrNvwGNLBqZM+NkhdqoM//+hKvpa+NHiHYruZRsfHwc+Mz5+zMpBHvasEA5C
cIU2h06RvY32MpN/rq8QRvjliQcpFmSMn1lByLsS2S/kmpEbZzaDi5XBr/68hHWnJ2ugqeGOJ8pi
uTAEq/OTe5dTWm8UtZPIOaWu9M4WOWLlMrMrZJ6SefPgsYO387EJoMdfa7cEG3vZoc3XUFMJTg3i
oSGCSMdRjglXJuDiQE59XnVZ0UkzpzfmOYzR9CdI8zl363W8aBOI0/clfbREWL1t9SbcCsatVi9D
3c65HQ6FzC1jhxOoNFoRgzP1iCjXdvTJsYkMnR0fq3rFqbGI/ip7qCeoONo9Q1D/RD0pMnuVbbGl
VWclubNwzlS5iewW+DN4XOyngrcZHPjk5U6FR1QTLlEgREHPBqgzNM4XDPQumerKsdtPIKVSXkMH
RJLVTt/VzJoEq4ysZiPdi9MgxdIsIo9ByzmF/bwv1kPRHOX+1OSkbnbwGGtL3+iXK56kMRi7Gz9f
u+xa8lDLnDX+VCCdx1NYV5idjqEKHwAvE+Rvqm1YKv6+GjCRBc8cskcUET+//rdxKXylZ6h+18mI
RSsuiaIQebUB+ympl/EeEx/TDJY09O6q1b7lDurmT80ZuVKJCojD6Qan5h1BsRNU0OiTYYZkA0HT
QlTOd6Bv2U2pHv694a+lHrN+E/nJFvBa0HgVu2eNBTHRzT6OD3IDevG+QPxYE267dHoTxYec3Kvy
MrduHSO9HBG152q7sp/a5uULXCiBKwYRrGvHcJDCMt/XZBPp1DhqjUksHzssnu+JThVdJ6ocBe7C
KGcCn51wGgLNFMvjKu77PmTgBI4ykfO6CrnG4ar5LVa45GpwQ+rvugdgpJoubfw6tO+z+NHVn5Mp
MXuG2YN8cBWaq7d1uhbtE/6QQl4A6eMLxz/45LUvXhZTQ/kxOhGM8fQa5kOHmNuXmBUXdgYrGDZU
2aCPgyX1wQGXzmJ+bPhw2gBYoui/okUdmUcOb1RbmG1utpuYtuCjA4aIaSzCzwtwqo0IE2WyV8Hm
JruL7YXRuRlpEaVgr5U94txZiJASjbU2HATsN8tHVb6ixkipAkMPgVkgI8LR8adVwd+WD4etJHra
tu+UzulSr0GKuebvhCehyG9g4LaGfb1Hh1bz53s3n4RwE48L8GJkMNIGfWcNQr2rpa4W2fCZEihb
Um60r9ouVs/YWUGuFpL99oFtENBoCViLwafAAxeMkjv2nhS2ZqGgNCHqapf6NS9JWppMGaYb5UXS
xo94uuJHfv7WFb6LIy0ANNt8dxzHy300AKudUtFKSyIqhvwCyFlpd6NRppTNnJxzqtnl66sSH5UZ
/WD1/ATReOlNXjnNmaOWcPh6K9GZpt68vKCzlNwCfaYJ17sxd9b8WSsBUG5NnsDNHMdeYVyr95FF
o2gnCuXlXTOQBA4xmx2l1FVBHLDhIcUiH3gHX2qrkt+y0WDJIttSSxeFDhE2Y3gr2sJkx7WtVnYO
LUp0zJVD66bcpenD2k1vAkB2Aw1f4U+Khx6lAniEENjRTxePY12ItGSURzxNZBuOZ5LmuNcNR85o
iwJpV7pBPLzbCQLi6s0tXHJrsvLSHBhrBnA47/K/muTILIZnPZi/xoyJLrrxnoYUaD96b+rsAZ/q
bwDzptg8wPeMwuUaPB2Ha3f4UJNCgRqxBJe8WIJZ2+NmlupJLAFxyra2WIcOgSiV0ec+0BGg/dAK
lCvqHH0L+2JXDbisbqKGknDMf0zKZeJ2XWfH0wVvII5xyr7wnTUl0IceV1xGZQkkNVyA8TUHQTzW
2klrzkph5M3HDFxgivwt8kdTnjedrYNab03A7wlyvaqHOL52ytsgfvj3Gb+sOG1WBOHPsynSBIMb
7pDa8cVtiS4vLApdHk0xOGChYA27bXZjGVDVpVstTBq65RZvBtbKqo9mXwWMYCqVCve/S57dluqx
xa/xAA+ByNnuPbPX2gPLH3y/Ejxx8OrE3wQvHz0p92YF/Z5rsYYYnYT1pMjHfDoiuVE51uKh4/dS
G76JRpWacKvK4zAV/FxzRZNLPKbymyIMxSnUysPYHKP4FImnFgZTPuw1+zxYxmAYg2oMNgkpbr6C
d8u5Kl3SMM0CIfdVhFerllpZMcKiiuMn4WavZF01NTnRjWp/L+6S5lSwRGztZiz1z4a7ROMZ37rw
4VjDNNGCnR8wanlyV0wXzEl5fvE9N/46sjWBdA2B/eXGOkrniSedY5/A/GQkN1XylEuVUgG1rHJh
shNAixtm4SeoI9v5Jo66nsuehHOD8+QlEHUCCY2uGQxPO94G1M+2NpCQXkDf6Q8q4pr3Y2EUm1/M
HoQvKMPnFh0ggQJ3UE/vyJADWp8perFC9IVNzZgxRamCG37rxBpy4gJmTxugecENZ34EJBmDMgo/
ugUBeyXEB3aHyr53Ch0CFgOOqyv0vXqTOesSjJzXa76E5Pn3fqchL7bpdC/rgzg2wf+UFlQQJptb
6mJxorWVRNbXdhdhWpZSFDAFoPv9ZHhHLmgZMs8ky2y5tXV4wcJBtjMTzPBKtx0gmyewu4tQ+wBn
gQRLDBvuIJABGZjQ2+ChutQi0GpiEAgn1LDunXx2h05fFYrXYAujwdOABxhLksAwq93pfAWnT+Mv
dKlrYILmi0vQcldmfb6x3GMUY7YiS1oxEQvxhrjFHHMrpl3pahjbxXa7kDgjUUqG0eoSi0VTI7PQ
DVkxHvgjaexqtCCxtnKDLJExY1wY2/VCmIZoaA+BWWPyx5rAtthTktmjbOPT8B9R/D6OtG0QKoYA
xZJinSUlad8lba9kDhZI3NF8NFD5rTCYWnUPV1aor4vR3mfu2kl3Mjmi5hTqCQOXMTbxcVN9jXdC
ShUEes+7vQgZm9NHTp7q/bav2wNiywE6jO0TdMhAxGoCGdkYWzAjalw00vFebzepu66xi7eMFrCH
uy2kZZqDZVTopJL0PQGvhMW242XsYb+fsAxn0vPBou2xquP0IuqiQpvcwfVfVnP4sUcbmRpSa1Ui
MlpJrJIcmy2KsIy2CLf5keW23Nk3gwc8ArCOeHpRfHI8LXh0K3TJnEhz5NRLeU9t/KEOimu93Nj+
vtYPuX48IB/ecw4GLYIzNTAwfC/aDwQ2Pz36jm127PuD0u5fxzjgUh9US44CxE9HO8Eia+0loVPq
qK0j5LtcsuOGjhIVEqdsHWl1OEBoaGdJMz+q/oWDKWTyGLa7Itx47tJNZ9eW+nBLgzqHlNpttGPf
kB7DoN6pMRAdyDAQpI7cdyxLbFW0hZhuMZVmys1UFakoEVhnJg7K8Qn3e8+LoTSEyxCK2LckOEWQ
LdOZcyygdiIYRfMNObjAWeDNt/aBNPjzwf3gYz3i7b6ygd2xDUGf1ET2VRjpyNt4J+w3lBDhC6VP
wcwdlTfYYkjJgGYEfM9fERjkxjdNlyTKrm2McaVKfVCEI1/s3GWxetHqMPPDYbbZ9aoXGakWoqGZ
wfTb3cbzUhzVyGvnF5yoUntnGwOlV66LMIMEFMhNp5ElLHuQl3B2JOltwDTv5yGp5RhDncriaX/p
z+07CnYYYLcH/1qbSHSNIi+DBSf0nOOl1N0RO99JzhzYFQ+zW8FJOfY33sNxyT2Py2EL0ijwLSbz
at0FiC4znvLc1cJNC8V6v6tltx68fvBUgLto+y7ifInmiyycl+4cV6d+OpbiAbBZbPnwPhMPY7ef
uwCGcsIOYzMNATCtNQpW0ZN6Qy1EhsaOF1sQ7TWmCzQLMV0RC3uC8h3IBMbPiV01NohRG5zjsOeI
dh1TOB/UFLgJZniATjDAE1Azg4Aj2EwFWSO+xe4XAEkox+Dliz0RspoS+XMMQq9pb0mYyg0vmfha
k7l8K8u3SoCH6GvdvcTbfYSHSH2R0N9idEuwc2GMDBsgnhJ9O3KVw6oYEZzGxQLs0mM7hluxzhTg
MBBtMUVAbqisCkNsDmIolES/ZTnqM8fIuMOSn9oacj0zbv2Zv2rRbTP0iLsK0j15Bd7Zt/7E+kkT
bIbX1hDlhcMWjlEobKG2hW0Tzk3IkB6qIFhm9zRSbUR31qkpDgbSV+bU0yu0JqheweXInLl3+tnl
eq/7Ua5W2foddjaQEjCov8m61yr2kFEVXmOtv7FINgIc6jMHFiQm2QVWGq8ug+ozdjvsHILzai6F
DWdNiSdLDZTOAiYUV9YIFaQhxeGohEN7RAo7L146+ZYtjwQTOTNdP8Tlo18+pOSJiGbFWyq9wA87
g/VFeR97Q+7duLsN2rXA0F09z+1JwHhx9DFBKzv0EmYf6+Xsad+h7X81M//DUf33k4oESUng4ZvP
Kl8mU5289nk8sfIOzxyS5ME2wfOKJ69Eu4haAzNRbMYcSfEntzM6N9dpufnwPVYPNf8AgKBLvXOX
2UOfnyaLaQ5tc41KhJm+Ynhs1OlZ5UMeY4mt0KPBYiJI8SyWXHtthxIqh5WchjjEYHhULc16B3QZ
PnPQB+WVi9q1dyAcz1cTvJZGJWqGWmi3rs9HUFBJJ37k4LNUPwrJlAdPRnmtXab8IuSXYju1INQ7
wG6mO7AeH7UiZGW6Vj3Ka1ucuOW0W95hBY+2TYnNTrG3jiJDDR5EKUs3lbYslQBAkpmljIqpAF16
mk1k7DCCUIMafyRYs+827jpkL2jYfvhX6MjbFKygZy+nvqjYnXpP9dEe9McoP83Id27P5XwRssui
XYr8suyKc835XeeziS9Ybvmj0XRXUAh2qb8Qa/QmaCMW7jk0HFd7TGmj4I2AnQQQq0YrZpQ/cIMi
nFEbPoDdZqjqbHyMaKN3BZbOLrKlWUwBZBc5Hdpze8qXSyyee+ZUKEeZJ2priEwgGqioh0PSheo1
Hyx+2cFnYyAg6sCCXIIeQk9GQ9Lr4XPjg6gMclRk3bHbXYeW4m5FMVx/pgqzmbOs3QZAJiXJfwBr
/6u3wtu7XyHmWnDMqQQ9DN5so9i45nCCqTEE3t3LHwrnbY2vFrsSBQcVZne512htWhvYTbRS9SfP
aZmxJjJvGXW0tjNL5sxGQ4Uec9xoj8pxcEazaX25Du5lRvGt3fMrRXIs2oOiI3Rxr/bHdDg2Cxqd
dAvrLWyiEGCNr+gd40yMA8RP5uE8GHfXIrqU4nnFkEk5zsmBweW/4QZJesP9QHOLdamctPgI58cO
Ho+ZB5OBOvaH6PnyUR1MGAVSTTqmJWzfj+wICskR/uoCt/9Pws5st3EsS9dPRICjSN5SlMRB1Cxb
9g1hR2RwEmdxfPrz0VHdp7ouugEjgYrMsh0Stfda/6gJx094LRPy1y1gR02nJ5579xS304tgq23f
bWRzuR8GkLfnjvthJgq6guh2NNURuRaATGCmTsLzrD3PyXiOt7pkidPa9pWOYmo74RMSEU6KGU6/
5+G7JmxBu1LDJWdIBSJ8efPLG2RPf3mPhyyd2z9yfzflt27ld6CfMqbSPYtm/Weubrba2yMU9drv
45OgH+X8dzQHMRrhfGNTB30dj2N5bspb1Xq9GRTTAbYZeET0FPNL035N6wfXq9zuuZeN7KpXNz4G
pKtLPx+DNENYca/ydV8ds/pQ1oSkBzUhhM89jFvP3Lr+FhFUvFwBSo4keVvOD4MBMHVRJ/jZN61l
u3wo4cdtlQGf8LE8wCQThoF0BQWbenQvOp1kUFXP4AWbXJLF4wuNvwKd2aSh3zd+KbhF7hYTq4T7
d0k4meKNHG+mZeu9Mg5zGloZ4ExxnNSLRXS2oPqrHOnNy2L+zkPvXUXdv2xshM0w+MYIkn6uPwPR
0rK3ZVbeet2vcqRDUhUZDL+y/7pqU5Ms9A9hE6+8bPRUwVVyVPWOkDuguxqKGsl+eRbMBhI2N1W3
SrDbaRt6xwVz2T0adSsR1C7+QQfDyjmqj4SdZzyuWD+Jeip8Nh2hfNOmtSSd2cfB+wzt13O4D4ab
Pr3+iafSXnHQGag+XEV0ddGVacJ+V5o3RSUBA9HIWZPA74M5PzRrKfEmEjkVv6j36cjGbAk7lFfd
PrTYyuyNWZ2e4lGsjqJ4mGxSlWaBsI2DlgRJvjd6L0098+k3a6P4F88hWmp2FM2zIV6k6CqtTuyK
Jw1uH3ZF4AO1oaSDv9JqXNZFlGJ1za/I1snflJcZA9T+xAtgncaz9BnprgDp84ysprGsZB1VQW8c
RgFin47voOBzWRzZTR559AXXr6ob0U2MP2J5XimbF2UcKb6TvfBPD1YcEbXkjQTLd7PFTJFLNmOF
Sv/FkQXKAGBK3LxxW/MrnT4NhBvRF0i7FgVCFOTZnvuov77KN2tZj1856Qa2hGRmxjXxuk3PL7ix
/MEuTHwHR+u2a5d4LvY+pxuACAyw4vcmAksFQVg/iwPsVjoHyXQgsY5Bvr/yIsXTphyYT7ZS/k9G
9v6D4UmXPiQvnE+ZeBr/ZMb3/Po2X9+d8EUfSxP03X7u9uLkz7SBKN6ce4PpQHPFu/ZUXJZXWHqT
tMdaedo9rFkVrI4Z8ivvBRy3RmcI6cBjCYIhKswKW0a9htthcix9bVICyEsLOLONCP2Qv9CM1S/U
CkdXg7ToAtXV28NfOKUXvbx/Z2zkb6UqF41BnrNfs8Zww/7ehQha39ljjcF/vsVvs3FghW8bJ2nc
13TUw9O+q84ppzoPNvtre4nG60u+5em9lK1Z/jDKj6z6eCkfBZKK9y68R8/7NF+V/jLIp7A+lq+g
tA0i5kurTPfTfGqNuyq/ld3ORD0zH6b5AEtizIc5POjVATWGsDOSrxlnjfheaTe93HUJSPRpGk+t
fMntJbxwdahXR1ymmzJ0WoDprxLcwOYzyS67TMcgMRMlhU5VuUnihbFn6p6a+dLLx58hDx9i+1ln
myT2kvYzvlZQa4I/tn6b0l7jt6MXRV7Wu+ZmFTpV4TzV3VztiEhjIC+lKycXmJNcOy1b/yYin5aI
g2zLewGswsHDXowOxjCOKF8m6kFFX4V9AWm4DJ2rbdrOyUElX/ckupS6+88y6/tpFiSwNK2lGkE/
8sxfmuxqEgvoVLPDxNyk7p7ijdSJM8c4rmh47u/kwneG2zW2JJzkl2e80Gt5SedlnSc9vRJxi+iW
bEL55wa15NAz3u4RzpU/wrkx9xDOjT/CuQi9yWZoNiEGyB/+iQpc+KdiRpQA0HTOcIu0jHC313gj
E7+o77V5i2ytuMzFRc3OhXYSdYtmgLDxXwbCDj8rPcVtNU+VOeO2SA7MdpenDlLW2PIZepEnx6Vl
rxRXVtyEezt0ptwyQBbYoobdtPjefw0g7Xxc6dEYN0DterMR0Tu7hv/ctJWLSK2ZvcTw9MyvI5bJ
fTTvV6H937+jNty0fpPkD5hWIXlTpfvC1Aou0SErNImdYy9hPfFbltxq08aGOsjOzHGg1DbLa8eW
LnH5+TmD1FFovEzz+TfMZZIZvNTLn2T4RykuMgzJD2sy904ROc/IyepdUu9+26vqXehug+blBMam
G9b/QVwzkP/vRKz8H+0If9cJU1ySmcjWx+P5H4u/wOI/VOGgL780mGy4ZVlvUwcmA829wmRbHGHS
iGl6LBB5+afo1v02RGvV3zX5TUJiaWGXC57zoQJxMg9ZeCifXnrrwsMUHrq3qvPUp/fJyI9+ndE8
Nd2V6EqtK2bMNgztDhLvL2RLpXIskoPw/AJgR3yYiWeGxl7ai8WhKY4VdA2iT+kjtx4s9+o55Rig
C1amvOBSdbsqtqmez8Pr9jGWxyak1fKozkf98fovpTxNQVt+8pS5/WuTqx9ljJD+rrW34iOUWKB4
gpwInV/lpiu3N7yq8zPE5+QioTNYJjmldOfSlYdlzddVV0LBCKI0uC8wn8gzqLjq3Y6xU3AGFEN8
YlS77t28d6eXXRpvcndTSIfsXD7A8g3kFVS0LW9gskjeenY2gAt5b8JcGLu/2JkB4nKrXnsIYTC9
4eVJr4uqXULtkq8u1qYWvFaA+bRNmMDXHu1nRMjJSVrXt+xTqTx+u7HyRj8+JouS4NwOZ6naPGc7
7U6c9KJyGLrgOZGhelbjE6reS55uOEiUgiwUJxMWLQjwNldiZAbSzlAuL+mWyG99+J5qvbWRi49C
vrXTliM3fN9xvlB81A92kt7T4f6s3zrznt3i53v1fK9fG7PYjeNd2JUqzeMsf74a+XXvya9Fezvm
juGU+q5uNpQgSSehPrXSwWiDMt9rqkfmTlgEhEVoio8O907cRWYnxXllnrPXtX3eZko2xvPkpNG1
oDXtzukS0WDh6b2bqG5XuG3hlooDIemfm94VQucvvFaqC7ym/ZwxEX3ZzYbUH0ny29Z/pn628kLi
RS5Gepbj4zM5mMRq1/8H9ibri9/q3zd6UcO+jYNXwpK1eAD/w3VakuvZNlGGJQHMsICo9EYEksKe
Tx8L1jP6KutfYbnszkbxpyz/5NU/ZBtPm1UcpM/9SveVyV8pXhpiK4E1cwBIxQ1i73bc1OMi9s5r
6p62f8Xe2fwvZMoYHHVYkKmX6tS7qf1Mqq+I62z1ebkhN9d4HZr39JpP3qvyKlTLkdejRVebz8r8
MC+jtcBXouBMwgJf/UNV4PsQecPrCLstqIFO3294kbIgDv0J+a7gnkCzZsov16W2ThvfumQCIjon
79Gy7zKUxjsQ9R2fF+RK3JqisJMu3Jug1TAV/3AHtgz+vCf7tvd3SOCRnbty6FDvkL43uWvtJmG5
Z4XXthy3GBlYFfjBMCcpFmgGMGHfF4fTLwGJlcklshMSZ83oyB0q0tZiv/9aNZ7c+42wH8xABzEw
l/HFlM4ZqVZfz9d3//qWje/I/J6Sr178HI0HLSuxQYmOz12oj3bKHbSV2AixAnHJNJuKMrl6m9bb
LNw269LwGiZxxW9nxNv7cQheA+L6IIX2Ey+mcFHnywRUh34fFT+yesHhmY2Vq1beq56UoMhOiTq1
1Pk7VD9Zt8p7n/jgTplFyGUt3evpAns9JgcRiqlznuk3YrNiXyS+fZ4/uuxxJsX5BYvRvxlrYfC4
MMku5fsaVF5s225boybjZccn0J1pzCj2CK+l1cLEZgYqNlqKadWSh99a8gs+l7uXn8tXHPzm5kqJ
oP9YaZ4kuLbNt1ZlJ3mdQlgFSsBEfyj+j1ilvxWN/+ODQ6mJKZEQimtNW5yM/xO0fiZNJqp18txq
K7etv6H+JWkfsUQ1jrly2hmJjfsg6EUWN3O3mZVNU9u+X9KtDHvr/EVoQJTrRVt05gULFc68ndDu
9NiazvLnw09rbitvRgTtgm3lBfpaviCDF4IUzlasfynq7y3SJKz2NEW7yg8mlTM5ia7CdCW6tH7p
yibVGRz8VvNBVZA5tWg14kvbAy19YS1d2HqBCRuY+rmEd7lGglDu3YaL1bDZnEFgJMkGey/MowEH
1zgdf/KrNNbAJCvJ08DESyt77U0ZjeL+qYCBK+1mnrYBzWR4B9Zo0ovGfmjW/POrV429wjrV/BKF
U7h69K9HY+6ibj+e+HWZtMQJsN9Vx8guwxO/gJxdyS/BYBeGJwOdIgG+9sq8ltZDP4oeIBYmKQO+
bZHxRxNzFPqsDRqQdCeW3qQAxf1raNKGHVVsnc4DR8LdAU5grs4DjpmPV7qPcltsv1f1L90KpF9o
w35+6kNrHlr6GdhEYPJfhO3eRpoQwzTpDrDR6wcpQdGT53YANtgBKx5X6fu2ejyL5YV+A6grjkl5
WoL9INzT8fpoN32REjgGiAwepDuttMt9HhMGD01eZwlJugt8l1CKnm80qwPnwqBHaDVqgQqfWYDg
Fn/E4L1+gaTW2bVrLFXz6/LURF85OiNtPuXCaUQ2Mdi0kckWAp+jxj/n06rPLWSsMQVQFPOhsrMQ
qPDSovdHIWCc9fiyel2AonIOctochq9X8hUqi2Z/ticE+zKH676j7sFvVU8K3RhrQoOUTX5CY+9f
0Op6kFDX2B/V7DT3p9TuxUvRXuP2qgqXSbi85ouin3PtZNhhflHV027xUSu5FeJe+jmOQ94mstfH
SyMfFdXvX/ewtcdmr/XYRJC3VHRULts8MMsAlTCTefmxah5kUjmsQo16zNLT+Do0r4Ox2sfjPlt3
gtuGTsfKrO82owV+giVOu/z7hgSROymnAWiM3WjlzOKZbaiElXjtLAYRkJ2hOkdxjgt+0cwZPA/a
BoBBay6YxKzd/LS7X6Z4noZrSLgjnm29sPMOgcsmjcmg2pdmkBfHbD6NngawOF6N6jbLt2K498O9
+npVB3O4o8ypThAWsXCQxUMZHZDaqStk28vA9oulOg3X0oEu0R2tP89uG4PmmRudM15YeNBmwwoc
l6eoPqevS65dhvEqmNdR29Ky1yuuGjqKzKW5k4fFgHepQ0fLnfGSSfvEDJJ9jwIDroXfn2kGVyTd
t8wAf9igMT8KW/ZtefDD6/N1eY+AvXVnalydj2rjbvYb4tuDvKMNOcjD4F2SvAbxTx3AocgwZbC2
qduzCQJjIHOKFxOdmoJPnDEupslRTPA4BlzN2eCVv4R/TidwtqGiEjEgbYHV2JoPmn4wzc0wbpPl
1dzvKuDs2onUDa4s3idcWeycyk5lFU3Td2VnweaUIbQfm/GeYMcktoFCPlfm19CtY4wVKz8Cf1n5
85/JvK/Me4IkW71RmSoEURsM6j7u92bld73XMd+YjkwQKISVM1VutHIRtJedP0V748Xqu0PnnHkm
goQ97Zrst3X8NSymz4WJyqrjitBA2Y5+p/XphbFQIGT+ULbBSt33Bg+tJ4Oc+nLjDfEewCsfFmFv
PZzE/IwjNjv+VfQ6tYbw+/RcnZT0JHanJww7SjjXUNy6cJkwE8UZCgfJW71siZm6QwdFHO3/vrhh
sPiPqZE8MEZJyiCWcnGFmqj/efmpgzDKzdhDZemo/L1pQtLuEZZ60dG/NLzQSJy4u+XelkUvhmyp
5NZaPM7Cc43kS/2EKeoJ2N09X7vcIjLRwOlJM31RBY2gLH+gyJQgFz9qKMmDCw6bC0f2G9+cC03n
M/pjD368iZ/ViEjMyTptU7DOIGv64RKmaQ0PhO4MbqJ/7YzigHJLwRkFLIe/+L90Wdya6LKQ7uvy
Xo6CQEaviioeQ7a+Q2mHvM3Hf0W3nCyi1j++/cZbjO/r+YKv2kbxtvXe2gFDmU/jKxUSW1zLsBft
sjxyZD2M8bNtv5VfxOfVL3KFv1LKvTDTNefZ+K6Er7r7njZvEmIH7LBYi6U99zuddvkewxkvDz97
StzQPKWhB3NA/iCw7940A2U6qNMx5Ks8VeKphpaYt7Lw/preX/v5yQr2oUaPEYPx8z62t1d20aLT
fCsXbu1cddeQsp7Xezt+JPVXVHwnnomTqjsSD2slbHjWi7Rkb1UdNCFQpSAwXwucwTs65RBw+xZQ
f7GjtYVfgYs11qwuXMoUBSMVU2LQ20IYtEhB/s0szsIgAioCF57D+tTXx5UcSJgguEQ8JNX1yocd
UVMn1Z1+q1+JwObF4KjHy1Ic0xI94zGp+OicCld+7ats32f7MYOR9Tvdzyu/rnyt88wOVQkGfHeQ
HCXcPYddPtkZmq903I4/jocycbrRSWI3rlxqJ2mzLWpv1r1eX3yneeY/dS/GO4jDNJB7yIWAsGB9
3LcScir0XT7i6l7Bxsj0vM/Ax+xLSffD/b9t0Lrx/23QQ7pZEXtWbcSPKVwQUWRdC1DPtcUUmFnA
bShguCBi45Bh6FE2I7pLzsVC8jiGn9PxiRVZK06gndxjMsJFlNDlBrkMSjMETjLAkumhPBLuFVHH
opfpLiLcbrG9afRfpwjcD2p+xEMtX/dAf69pzZmJDkgkQjgE+Z/dRfckVwvk3dqontSVM85BVfjD
4A8PBR0MZz5/nO5X0Gk8XQgZlD3dCFZrWkn6KSD7UkmHXMsAs9zkBFYyDVwmkPIyAFWU6u8n3oql
dHOzB59SNxt6WNvFk1ylH+HwQYdejuaYMy9I80DQArWn4ztQ9b2Wrv99p3uO++UVYO2Q3XLAYLVY
yNGeiWqIQPEQ/3nhqjgDIYi/tU1v4f/bYRw8VD1utYPQATkc6+6Yd8cq5UnHO0iLMmKKoL5jhFY6
TKkHg4TY9JB2h14LQlvYaK9Dn9GOeZyUAx56SKAX8f7qrjMvxniqEZzwDjJ7kQuQoA3TcGVDRgXD
I39uaXzeWDPFNsxU1riuzMNrc5ovcXpGMico22m0NM01v9UBLblnYLZWQFsdyY+jfeJ1+J/dAc/u
5OmYd3VvrrxY95Jp2YfzO8qLUftc6CCwOta76aGJ9+FDE5dnw6x9ykBOlBnbw2o/xke8zqDNTCSJ
tu5CBYR/E8afUXQpjKvS6Nyya95PCKLIhbKQj5AgKvLl8tAAqpVHszwVyE0RrG9D/V8umEZ0XqIz
ik7xdFbm7rAxWkcSHYNRPtzFiHVPodW2jGqHHLmi4UfDgqS04j636+ex+jQiuzUWD7Wg+QwrtD0z
rLT1DbHVE15mwYP7JyCvp7HP/ODBzA31R5+/18K9FK9Fgp9lMTA+kyvnu8RGf2txuq/eY+kxJR+J
XY5vQv/xh5zrxKGRpZX2NIeiBZTEHZzPVJ1h6J7mFUMnVv5MeWuVNzN7R6guQew+knlrYrnEkLOv
BVDr41gfUHwV/Z5suBewkOx2QMdHcH1RuKXR+5R+qPpnp37N2S/A+aPcb8XKE8CBIq+uPAlY/ueu
PnMtLxs2wFD1s2SLhSMAeJGHQ9E8q9GBHLOYgPwSG+2iucL7BptsvyWlHZUULyqYnfOLFJ80Gw0n
nS749verGstaYuOFfnbHlXrMecRRx70nw9tKuifp7TdKxnJfSQvQ/btVXOdsKEdJOfCTKAhQupus
b88xzfZAeousXlUcAOI/IHrZfd50zS2Zr1V/SUE/m5NYHwU5aPO9DLsOPnq+U+Y9n4f81qzNbBc2
O7KQy9UuB7zkiR6cDtl+th5l/1nt6dv1sV63gi+Ve03ygbyczi/BH3AARdZTcJb2n9IW0LCKzFcQ
mpfVhjzmY9geUkJWKrRY9VVWd1jITdFP+w1qMBAEvXOGyUa2fcr6N4yuyiF6ndTCa8EDlJ397Jka
GIx0m2qnRLRIY+F/k8bC31wqtgXIUAxk7P7vw5L8E1n670gBaaa6YawMhVkJj4nxH3Yjo9MMMS11
YfP2fJiNV45wmKesvQzSLareUCm0xqFDfl+tS+msZlfuU33wMY8o0UUarrZmLUdA8AyDReXyQAqz
WBIbYxemwGSLNoIEkyl1ZZAE2lYBkbYs+hT3IvzQUcm0nhJ6kzcvm8lt6u9JxkfoFIfHxyOdD6p5
MLArl8ctNaTyx2r3TC74XsvukijnUjkLzZk8MKqq6hMbYOWriheH7vhyRclpofiGndLuvrdqtB1X
m27cvBjPhq32E/FQz7s+tubXtZ5uVWythgAT9yRvVfU6qdcEUia7FdlNVq7VfCmLi0AHwAc9z2qx
z8u7aF54JiqLQP0FaBOQ6xJ+01r4mER9N/z4mHYoa8fz36gQLtNFtBuzXqxXkQ3jN67faVVdSZH1
jwg7gvsQnzPRT5ODHxntzY+4N9Xtfnbn2d1jzd1Nxo5wmswpMgebd9I6H5yL9a+4+o2+rI2XpSr9
0ksWkYNcHlf/5ZHK8bGIB3iqNl+vLQWnzHOrvC7Ci3SJS4OgIyH7ANb6LEonxPJEnszX7HWeohPf
jLdzWxZbDf8pEUNAse1OXe0oOez8J25MFb6O1zQQsoOe4fihIuSIynM8swYI0Ffd6Xytub1sWQv6
Pmh/LA9xSdmXjymbYyRd/90FhmoBP/6Px1v8CSP79+ebaC2qS0RF1pegLVH+DwOtMFDeMOX6bJvh
tuZs/TUDXKUoZ4NOugX2gLp4eB9+RkVwFvIMe51esd+TbguQjDSih4EeBiXDJjyOEPRCMAuB+dBb
J9wZ0WPVvAlMddQRFGQO4xk8jkYwfeblLg53Y88TttiuhXkr5Iiot7kzJ5vjt4y1cqe1O2N0Zg3c
xNVrzjlCkbxmtauuNwJlyIjI/ETxCWOfqn0876PNMHmdsSdN3zivhnPxPMvayb3I8e8nBu3nd9d9
KNnDFO/IItvihCo0Ha6afjcC4AvCjkBvvUGzHtADfK5OgvKrbC9FSRO6r56z8gBEg7rIOINaKVt9
2NAk/1L8xQ3ahec8v3XqPZ/edO191t7b5CMePgbe6PKSG+cXv85AlWqtfZ47y8y+x/qzTzd/UypU
08/I+KnIsra7yZWu7A0K/KDfS1aYn+T0WpPtABhUuVS4yzl9eedWWOuTN+geBdxF5mfNDonwy9dT
H3khBn+zd8XC7eGUCnckTEhZMNYY2brzN2cJS14ROgD19FeuHLS6jBTmpkigMoN6DrCKSuVXU37F
JOFXXlh64tIv74Hbrg56sS9DOsVtJWQOtQ3sZ0C3v0PV02JwkxtdtX1ki2ef1jD+GtwxO6TPIgsi
rKbDtgei2QCJWnYluE/s8OJXAmxm6QpNTc6rc4rxkFHMsSxhmGqK5bTtBrCu5H1lnvKWxIkTbwun
6KISnB3Einbg440Jx2MtDNasLwdnwEXEEY2Dr7Om8FTFOGhYLpPsmla3Qn6jjL1cPV7lh5591vPn
ZwA6pHTrGrqsomcAUvmgVgdFCHQh+KzEZZdaSUGWBKtuibwwOEshsm1IZxM903quz1p9HuSzLJ9X
eOl+Tt9KOk2b6W3o9kkS5BdBOsURWUEHk05yA37XX60zEJLhqA3siOdJuybT7XnUNK72e7rVBV8R
/IgEFKBR2S8E8uIXpQB2lmn0lPJfwUHDYEGWCKZ/cud0Hd0lJt0an8P7X4vLirNJ3FiWMl602Xq2
ByE/vD8LBxSp17fIO/6atZF3aJR76+tK3mCikbpDqB6a7oA1XE0PoQ0BSGB9IX81xgff+x+rT9e7
C64GEjuS3dz44rBkHBTwfwDotVu3+Md9y1riOv4M5W0sSfVZo+XACKCBOxf+Cs0MLTUhQNPTk0hn
enkCXxTkxbYu8ND5ueIZAgjcBWTUKtDbTUdhPoXnH6+Xm0HO1O7ytCFMFrZABYSmJbOTz7SMuS9b
mw78H2DX18lb2Wy5iTFtkQ7A6QYcjxvXQ3nKXi62+7gOniBdJYKQwxMK1x35LWjYsEudj6AjxOQo
cPnaTWQX0r4C5HhGF0LalPVbMllYkEE3mmiDjw9hnGbZyBX/WuIQJf7NHcBsiiOqt5PDIxinLQ4q
HKSycFoJpyQ651gr61Nenxo3QFTqmK1DNkVHpkC/I5uiK5dDMvJllQcrSJCABJn1hwk5Yki2Yxn5
rp8J/otAqZTQMq+hn2z5pIbp+ZmchvYQs0coJ7G6wlfGsdtNb5m90j1Z98iInGX/72g3oUaR/eg4
p79q0oTkL9n4aKVNLbFtcfPejJb0DXhG54UkW9/iaOSVT9GaNb8k5ReqwOcA/Xl5De998TGUdk6M
iLromikfylgGW6DCvc2vzxCFOeBvRtzzMdYOCW0RImRccIv+FN1rXfjJW/3Htl+/gG/4F3FyryHt
W3iIB4LPmWiOoC0PwnQoSnDZ4zNcqPuhOpHso3yM1UfRPZr5nevHUG+r4hrGxLM1sT8dtOOiOU33
cB7ARqsoQNVv1gj7FfGki6cQK6/AtnRsE6Ta2w6pooyqv3qRIedkudMqYNg747WdnrtYRyyPK8rd
bkMidBq81UE2HONfWeKkmEdi1ywXjEKOvbT2hMq7xcP29i1pZKi5deJVhleeKXZ8DqdMP1XmOR8t
kRS44Q9dPNvR6iYPPAMq3lyRYuBgqqo2/nwlSVv9fk5cBYgTfSlZ9LTqHEjTQZ6OJNmhs+1AGzar
JRLCmmsH8W7zXNvIlrdP0ZdnyxRSSwScrwnUcnnjpGNnXDGG1pMFZMMHpzMP0Xyc1pgeUmWPd68h
BEjZEwWEd6/ki1jjL8lw8uoQSUEhBMibRyGQ42C0DTSF4b153tXi+qkTlRadkA6ttuRioHkdyPYz
CYxbNK8dOp/FosQN76witBCuMSDesZXvLmZRttXwLdfeUSOUg4tcIhlcrXAz1RKVK12KT4ihG0dH
MnxlK2vAx89Z8aMyHWUMuzuALxIgmrfRjuoDOJjZBDnqRINOwyWxqAldojWerzNdmH18iBorReSq
IcKHh0JBymPCjHCG0nvful3spuQ2VlgqcFdxTvmvaF9E+yeVoQ5v2RDRxflniv7Jo38MKE75q+w+
mFzV1Z44skrzZuxLQPUDqS53GU9IvY01v0+A4V2YED1xd/pnuI14Kne9SAzNchhrq8rC9Bb/2KKA
7Dsbe5TEWnBer9RLNl5F4LsH6IQ3tuRPbJWMqXyRyMXDfb8ZdEdEeP0TG2Om5GYssTBF5g52gd7j
0be/suh7Vj+k+KFP91A+Mf+q4V1jutUvenxOmiMGGnIpm32RH+LhmBXnkEf0dTXHW4z+7abU9z/0
YkI6MLbv2i3OLNST5Kzh15MRxIYntTq/75PiOADYWPG8aCmTaatV6wSWEXaTrwAz2wCOCGLFeLny
/6pWzCjgITbvIlF88yYe7xPaYeFazte+v7zis7ZWo4NAo/i8oO5J76fh3nwelP6Y2a/4+pxuV2aR
aomq0Q0Sv4IYPBTHnEcUEjlI6eTR4WiS0AMs8w/ZFkDwfe8uUUgRtcZedi2094Jl6rce/6YBbuEm
xW+bIYQvHPcIiDfSgbvuv5MOq5aQQpSs0g0/Zk9GJwTifCroG9il3R0ALxl8rJQ5KUdvJul0ggt/
BcLDtR3J11W30cUN33TqNk21InVjd1Em+/KPuZHpZNH3gGfu2PiN5hEmlBwbNVCGvUBmF0ezd7Ia
ohR5u6y/t3n1I9bkASpm12B/lLy9ZeXJHSFruu/kfRMFGGM+WptOrgKEkv/mSRrzeO3NK+rKFG5F
/oi0jSKcRPG0UaTzBtbNjzFeyHsF5Tt1xdPWwDIoBhWG3vXq9cAoeDCAMAPDmteAjKRKR5h1RHY/
ZqqPWfkwHiSu5NE3z7RlKudIPj2loxEdDOpIpSNebda36aSjzxG2OoR361mL/ZZNsQb4z6w96XGe
iOMHgyo4a4c/QrNwGvH8wGutBn+PVbIh5QE7A+cdHkVhC6mk8gW9ZiFfHCBebXl1zfO3vnysXp+V
/J2nv+vdoL3r+WPOHxUOHfV9MN/C5K0yburH31zGf0a2eStnejmPylFrybIIRuVTMNfbE54pOVmi
N9N4W+XW5ZncTI3kHUvIudkvZItp5SK2LdvHvum/0tf35r2fPuf+i4in5PUIy49Gfxivx3qvyQti
RuACiFn9Y3nSMtdccsoRpIZPqMZL3J4a1QcDTa5VexeEt2wbo88296s8SKK9QIGMtg2rrcBCQI7H
aoeRbIodPNQaZ5hXIzuLvYwDdfp/hJ3pbttaum1f6BBg3/xVT0kU1cv2H8KJE/Z9r6c/g3KqUJV7
cTYQYO9KXNuOTa71NXOOScOBqXEWtwtwExaGgHk6sNc4NQnq8ZNnC9E1qy4+0pLuJDaL0JnZSXQF
W1J0928rdBscRZtiDzH2DF6jcdWDue9d2JDUOXDda69ci+pqjLCic/XqOQu0Dtzz8ZbKfSRfErdI
B+UWSOVeNA+KcbOMW5O9x+PHywQvrb8t+OgVUCuo3U0v7uGB+9oDdIJ+qXLiJ2vJRbRW4zdPvMnF
xQtPyqyytkgo42DO3vAPe0/CSAMPgwRi7zmvrFmDVHZwF95NGo/NT+8GO0HpHpgFF1STo3UM45o9
+1oZaAOoF1++G3qN58/Jk4T1PZVOaDBwYRSGjQQELq+OR6jeYyqsMLSR44g1nrrWZ/4JYSSZ6lrT
WCj5rE9Yh21N0fYlO5RsPYZCQp+yqbx1qKzlZdmfveoYpS5Mp2/4Z4Q4SnoLl2FxlsRz7fNzn9bx
RnVhHT8TM8idsXAWxvP5V6Vs6hdME6NxjM/SWHnAM3kytW0vH/rj9/xkEE/CL4JJ0zrA8XHhrNYp
h8f82nHdjPVWE/YItNde6moRft05zj6fVE2Kr7s0zmeaeUjyY/88tsFZq1CSL5askmtjM8eP3C44
JJ4+iwNHLpnuTSdEIqGWn/EiCaltwJJ6qZpr/GKss5lAjZO9vGGpxyy5/6hxQKXvsrRvIUhJsxZs
en9K56mwSZTNM9twpY4ENSK8KzBDTWgoLliwZRuG/sIyF85P41TFJ0VxZUgSrYMQnVPSW53Vxnme
EaSLHesmhIqH2XTbbQibV/v1UKzZxaNb5KvBTziMG5mNSwgYdFt62zXa5VvalCx0lg/LmWzV0WRG
Z2P+fBmxjXQt80166nPZsMfCnCs1qsm5DG5zT5jlrqHBMOfsFhIOXhbZ8j2s3wQU/BwD8+LpVqgG
PFf2aG4Az7gC+lfxoMzF56PU7kE1h01V8Fz4x8E4BKNT/e7y4yjvS77JAfOsRoecfPaGSzxesvSC
OePJlPw0mJcAlVCE89GStla22z/wwPeVLUjbmcVatNp8+zTbgGsKuUo42+/RCQQINl+TtOCTSRpK
UoUWm37E2JgG1NjpTA/CufT8mM704t3y3zzunVtdU3acB4t5PWDXXYoU7jOOP3gi8l+++ivzDgMK
elhr2pds/FzKyYdenVpz2jok5+fd/Jk9+bl+ZeVX9Vn5WCYeond7qtfibLz8l2PAJni1ZNG2eSab
1EOnvX7mazyZsbhS/FW++NbOIZwr8TaWK7lfhVRU3uo/59lhARxommdDohl3TW9jtQ/8i1ld5Ooi
ZeeOMWZ3irRjO6vCO6kUTTXvEQV5JwClz3UU0gtOmEUztzFvGy/MYgNjcd7FS6IzRxt0XmQtPGHB
15ErSzVaif1q7Fedo+iPXniX1U9T+tG1i165peWSHi7AGJrwsrudssNoExqOph2KucyBvghj14zc
pnWzFvWWm0duR1OuHvR0lmtOnDjtsC9RTJGDpoO7nCjjyBckmICcMMmHGXyOyYdavJMWkqSPULhl
/lXHO7BeAhDABkHtvS5BNq86+Lr96tYY8xKz8uYZ2MrAVHVbmqg39wKBh8995WjDSRRRQc2KYJv4
l1AGufeuWu8xU+B6p0hTBwoljA408LctSGP0crtpuh9M+kDEgdBhEaLjcYy4k1y2K5a/9aI5rthc
pbC3Ffxx3bRY8bDPHKXw2CmHonVAb8t219oLZomT7hCVPuL+0z0C2WHNB/d/rLEJ4jIl5jKA/SrN
Ig5gkle2/yMqoW9agvBceABvg69C/KG/J9XFLD+M+M0P71jDHikSpysgHTWZyPEWpQjTAnjdc1Xd
NSuoLuBZOZGyg+MRoI4ba9wAlgErw6x+VCfjJtIExvnoEt4WPULz8SMgWpgnoViruGD9BWHKXHtM
PbgsgBsNF8m6FNoKuqMAoAyTnrxdchyD7ir9RctuTSLh1vmHWe8LZvTXqJfMtCmZgmGvAjDxv3Uf
XSMPcSA+nwt2GB9g6xsY3S82rXYZUOyDJ0CMsxrY683fMJ4Itngu9P3UMTr+owJFgTWKYWSOLC4K
b5F8ZxBoTa0i+jlGAiM8HtMNMc8rS2lYeQM745cnAEsausR/+TpNbYcQD+Z6UzrOW+s9POldHD+K
4DOuV9gzY9H2TsokvDngBAjEQ8Zh+BIyJEcLvz0/kWHx3VbmvluyIwcTbjpwx1A1hGAEtgn82pYJ
3Z7ZsJQ6zxmQrUpzZyWPxvyqqxfg55jpo0st73J5lzLzkHHA7J76tgOSTvmPYPxipqgsT23tSly8
c/XIhULlh8od2cCEuljjw/lu4B4If9XZ/qgDDImp6aYOrsuOjbAXkfsVJ2jnJqbxYs0HPDmeJDRH
BNEfiV+hRsUljwPRb+f+eBDEk2+5k2Qgk06W408jr4MxunnulsBdnKm+Lp1YcIguwfUF22JfpIvg
0BRfSvE1lPdUcGrBSZAfnRsSsZWT5Z/GfdjYaWPH1iaAHkOl0a8TY+Vbs/SnuRsSIirXz2FToqgY
bJFv33OrMVJecLppvc3pxtv+DZH9fmEhBKrVBQvKkJ2j/oT/qnEV5aBkc8RLWpTMJProbA6gAo18
75PXOEli/uFhFv9fzDJhDwh4FUMi4l35ey9nRV4YC0EOwljdTX5sJEIvrY0Je6nm+MgODJhbpPD6
JkSl0xKj6y1bbZYUp6K/TLs4y1HNg6qucPQ28p7Bkq6uRrSJ8baPsRezlgsnOFRWXj35qkUT9YF8
BVUjitV8fhgcrBL0EZSP1B14IY/MMivlrscPubwH6n0EfnPT4hvPLL5iHthGPn4/sPq8y2FJukN2
MrBmjddKvUXjvcreotUw3LXqkXv3onrIPnUhsJ37QCvSEVlkFY8IM5F11pVj/a5QMJaTIQyFY5R9
fcsdCZZne2j+4eVQonTVbBnrP1CJaNig6m3GyXh7IPVjGmt9xMU1gQGXvmEyZS2H4CNABBtdIAqN
Bt33khKCAQNTdbV6qzEfvrpH+Ami52QYSZD7sLqsJhGhWdncOrJpN5Ox1MJWYuzkeJ+ObI3xSe0G
ZatbdnUovbUgT0jMVFx1B5ZnQDFHXJnAkl7LM65ZsdikK79e1/oaZH7+WkMr/abxbRhymW/DkAvB
YAibqLd1Nt2ZLaKcm/Wz705+iBb+hT8SOluFn/e9B1E2JdwU9CwfcvxmisinKaZncfpPC+MXcfa/
T1lDkaYYEhmusWm9gln/AylndbKfBn3aLiRU46j/1FXOehixnLluXo54r0BVvfBHt2dAcjIMO8I/
R4XmbT1tVuXvogwFck4PNQgo4rcQKbMWnA1T7JDOR3RAeyU25MJUniC2rbxthC0fKk635LYv5/ik
oNTik9Jq25p9xOZCF5aNZVu1LdR0HRtXnvMv8pzksJn19hGo+2bcDeNOVrYrQs1hDztxx2hrN3R8
EtsDjzPaK7AcGA8OanIk/YOhPgbHwfaHSYD1Pdwcx0mAldN6nDrzJPeoaVlpHLP2mIOwyebZoscj
Yjcmw+md5O9Ta2+kjtw7anxQWOjH97jYM/hMvbvW3wcO9OLmk0qhXFJpN3YndFvK6wCuBmBL+vKJ
j/ZYRRPwiLGAJOyrJZEZs/p9QLVI1S3sAVOZ0uxZnyPrsnxmX0CoZESlCKkN+/iQBncdCmhi/rwv
CvK1/IBsVvWXM+k0vTHmoRrdbnSHbQksKThnyaxkPgpNCvto7nJli8nKnDFdUK6Zcu0gwrTn7Lkh
lAL30ehao4tDNymOjFIo/9tzrp/5CK09K/50NBv4R4TD87OtF/O4dEf/oISOZO7ar05Zx0wW6rVG
MT9sqsBWNTsKt/pj3prbdGUM79hBtJYy5Wc7fin+b7n/ZXa//f5XQj9zC/pr0y1baSmOZ9QY3yr6
nqlEe7KYFLFfDJeI1eFwZNJCgqJ60d4TEMDDtHjWq53RA0mwWbTo6Ua5MrPnadaaeTBjxdnWD0N8
I1cT4a+w68c/YhA2EN/+pxyFdjELSDV54WAzvGI9od1r8NFAdeeMpf/vy0CR/6ZAw9w3iZM0SCiC
vS/9HRIV1v1QtqrKmAKtp2MJJ1W8pk82MScJ/3W7Qu6Jh4NkIOo4kHVR5pbeUZB++1BOnlQtePu2
ijnCcJ/Q0MwxYmEpFKy/s9LxIO/hARp2zkJSMTGtFATRHIDipJW06uW33MJHydgioD1/vIHKH5dP
4bMVP6ryvU8fWnIrxIvUnJLUVRYc/E/8ZwFr3quyg1k4qrs7cwe9XIknhKsS6zP2vUzyixNmBXnv
CXt0ms3CGg/Dm/U8BuKxTy4yn9xzPNEJmWzPyjt0EZyf9wEoBsb0Tx3kP8L/YCF7F3EeMeqIb1p1
HfbQKBQOiIbBxUail/LWPnkurIXmpnmsw4vrRhVJBVsyxOKS+m4fW4isnafuhGzHH88ZBkZmSBKJ
jcHW9IEQb6GVYmD0yNK7mR2X5UVOz8jtEIVP+jV/tkapzqy0GKe9oJ/PMJMDgEO+SFFM12k9nRlr
hTmzYWMTw2d52rFpB5+wzugl8d7HI4kvy2f6GwN3iDr7uZkSWzLR6T2H4ILpHyS56AgR1pjyk8DJ
AqcJHOaoYvEemG/tE5HdPfKv3kRCOabyIVsO5ar3VnW91nW0O5v4X6ivxpm8+NYR6gNIvU6bPeqV
datXyC5FfZM8bZFp15wCz0ACGm33RNI0HO8uR8qkTNn/ZB77TCcr2Gg51VJay/lJiSYb/yjdsTqM
P/PK7lD3cOYz9ea8nr5wD50sGCQQMUjnTDu0KNZsCyDNdKFudHMTIIhNNtybOgvBYLo6U8IzSfpZ
07n9+y/SDJvw9ReJBhSRCxI0csSIz71k7ucbsX5o2gNtXd4dQ7bywUzAp9xfB34pF7l85GD1Gjd/
8OLCca6UiWIm9xOUSPD+4ZaU/n8pGRZ5YVNUlyJq5PH9dy9ilK0QmRnnXmdtlW6HWQxaGDHgLPVZ
f3S3Hbt6xQVLJOMQ4by1kIBibDiI6DBzN3tt+wbP1ZmYiG5l98sVpJJpUSUwgFP2zSQwZlWlxPvI
331UIxLvnahsy3Q7SnaZkNC10bx1jLmerdRzHQBOXFnFptA2GfaAcNuV2/C5bfslyicg5rK8G+Vd
K+8kYeoXGmFHno1U76RyvYIxKRp7scPyS87DVsq3eWdnodvLFyKORgV3+SEEQqJM9b+VHk3hFEjX
AdoRDwDuhnqZyvcGjsqTI+mkklQc7atmEuvmyv49ucvjoekX4k+c+MiZCnjGLy9GyTsi2tA96B9h
/vMR3uRU+GZmJeXBkpxIdgQMsyuxvjJAMl8DpOFDCZjaskfaolBS2QbSHjCx/yiyH0L4xTvaHRt9
MikE+tFiO/QV88xCPFAe2F9DaQ7mLvLOjTZXrLOioG2+FGzF37rsRk9uNneELP/38S4rU2P6V0lF
DDZmPRXHAiF0f2nwZLMfK6WePBgjGUWoaCerwQLWKsTbaeW8NwXoYQeEveNssSjUZTap7PmdIJ/2
ocUfc5tWToNjkNAxIQpQlewyBnNry8lMYxTKWKvZyPOgdAPp0NLyinNopVn4ST4LeDgs6QSgNOIB
PR3e2RDxh2Unjd2Anj4byeoDbyh7njtgqny4eWsEUEK9qZNNn2w6siVeUidZX9WQsdJVpS8rDGMh
86Vlxc0arRjT/ivsCWF1djHqC6mHZfH5VD4HGG+MT+HLzAHmi8g7u803Lt9Q183mW+DMcav1+2j8
wRoJGqMBQJTkiTpi2j01Cy/a4nGdiZN4HYw43Jjgrho3GBwC24n4g+XNqf+ZQ/WxXA85Wgm3b1W/
/XuLgthXd7H/MNnkzB1wC7BDenS/RWW+BjkTa2fCUnxha1kXZVs1Pzzv89l/tuGnRJbArlJQTW1l
y24kO0nQBE+NKCOTbH64FSpSEeAVm2Dc6B3KmzWqushYaQCqZtG4UQu2IAsGoRGvUMDWfdLb0TKg
t2uhDrg+OSioZ5pLMV4lxnPGMfoY6GCt04D6Sjwn+VnIzkAjgOebxqnRjn57DBpelaWiosBb1cZM
IJzihUtgtiSJq69dPS78H5UgA7L9p8PP+BtaTrli6bIkgbHXiaz4G1ouWXKjpaFc0dttTeirXPfV
lFXIAQhC2V/cHWwotAwpXdeePxqLedBfIDwNPwFjUQygWEMECxsHLsxrnCLJezBMxuTLJLbCeMIC
n7OFiFknkTYDYf6shOdSOQX1aZCOKhamEnDUAZUYkBOU+Dx9GczAZfKzalG1LY1o1X6E4UUfr7pw
ZwHhU2+ijy4+J683poJTh21K2ATJqYEJEB3TxsWyJ7ZO5c1/ddKtlS+dftJkF+WfZ/fWtg731dMx
aMstt8qPgndcsjCIm+2SmWOMnH5FA8vU34RWSDorUxA2xrTiFiuYP0JvFQQx04XIZhZNngPgLDut
qRWQe9qlufkeJnv1Jmw2qNj7DpfSGnKfTlTG7HNbHluJpISzHxy7lFnNaRSuSnKXpLdq3XZcL64G
ix17VowAGfzmDopodCQCQYtgtYPBcypjj+P7hQ1BjRx0m6+vtLsb7RW8na/+85DjW1z898FnSDwu
5GqSlvkKR/2PXlLoe7lOKq2eEBs5LuF095T2kEwYPKIBU1c4bvRoI0xEFBftR13+LLspWkpw83Iu
zt8K0FvRrVsoP5233FgMcAI+kmEnSGhzflTmj0D4jNsf/vCZpR8lkSfspjxISdLE11BAGyUzlw6S
X9p4sfRzF53TACiLi4bNqJ0iBXBJqomVnbL2Yqk3d1VdIoYasBWCS5Nc4VW9hm3pcB3iq9pfdeUy
KpfkiVbYIiJmEcA/lC9+d8IWgirzmaEBnmG6hBmEabBuWIrNG/FdZCiKPbC9WR84ZjK3tfBYgqc+
MkPtkouSwJu/5OMlbLeESC/3fT4bksvMVM+GtMUhoBV3nRkRWggicqbFNqC83BUIAjY3FbUdMhHv
1g0cRNciu/TGuZaPg+Qiv0LsQxfmcYMCqF3X2qYIbFmz40VBHs5rTiZD9qEgKGDHE01F40Cs2ah/
CNWHVH2kJJ1FM8QFqmKfTt/TbUTyJORYFAf8SXit0rNlkIo3aUAVZYHP/B9uT+3v21ND9EtwDj53
FOyKIf51e9ZVJjVtO7Zz+p8mXu3uMml5YPO2iF4X4zqQJsxejIZggxIIn3lb78N73N2IIXO+MfWk
JqBfp/9Aa1Xlk9aqX44wJfJfGtuc8qvPlpX94bDwBfHGN7l901/K3y65Ib1SPAyd53z2kXRrZYWm
qkpXUX0VM2Tkp3jTNGgB3GA4FMPxh4UFuT9c2zXxY1EN0HttBptVOWuDt4XenVHrqPdSnaYSpDMx
lSiqKZ2pLdk27dE5pqendWJTKvrTjLclLDK+silNHVIHRRLi0CnfquiKTLLr+CteVUa54QSPOK4H
SB0sSRtHTF2zWmILWu/l1K1/IkSg2Ldb9Agz6VzQv/Zrc4+JCTjEETRTLlCRs74+DCfMramw4uAC
0MbHw2JqURhLdOK3mSzfn3NoEBHxVM0PpfpZ8HEs4NC+iC8GVqZPLq2m2cfKnlQ4+VRWp0A5Vf6E
ZqnKo1m4Hjr1q6zuvXCmpqvtMhtvlHbz+VM9SZJ7OyhLHVkROWduZxw44TIdzfXNbx4q66p4WdCE
2z282dzWVbtg+V8sCn4HzIlqny4smFTVVTjIVch6C3waUEwAuJGDOKEnWn+fv9Q0oCfq1El15/ec
x34w98FH7r171Irdex28/05u9LTVpXyeReNkdLTgR6V2a9WpMLrUKA5WYfAPOnaNZL1XsN5/HpbT
c67BIpJFthuSIf31nEe9FaljG2IODidAQAC/tzhBHHJ2C9M8ACFANZgZm7c3zBdwEHDQazM4AQK6
0eGPFliLP56rbHwYyl0ZHynY6+HWqoh5LjVwvJXvu57smN0e6W6UO5bhIApD6zcQj7JoOzc3jk16
SqwT4AhyU0h91d0qI/1jycjNN3fohkGtEB/sKY7CgCh3wIsykx5PATa6gjijVd7vUT8iQTAxUd7H
aLuLZ5E0rc8IxQVFQSJXNQVd8SJjor1jKY1ndyYcjFaYcBTxarED+CSnm52MgR4z3nHsSFo9Couk
+GyVT9ac0TiXYU7Qg281Wpx2V5TcKdsKM41Td6wezYEF9cOsHiPx9dDrrLtePkL5NgUNfwzj2ynJ
VyzVQVldCYBssdThksT/jzkRvVK3ILK3DW1MwflLG7HDG23jO0UsAYF51LBhTrBOgyWzhJzsTFQh
M3Zn8XzRTIGysgF6mhMDo0xI1yK3mHF7Xt2lVVS+P5+PBKPUeOmXgnV7xjeputaYvDGwTTul8JDE
S8+bRy28kUOfOECC5c/09WUH4f2pzNhJwM0ejYkNVsFuy1CUn4PiSpQVnaZ1qK0DxlwQYWzzvs05
3y5jg2kEQ24GRsvoSnYPgjAnvYfdRL6si69A+/oOCytrnP4/GvLa7skXP0KkwP0cN6zycsOW1mEB
GOs9tS5EinQLKZp6EySWiFqQWCJqeSp7RdmPy2/5c6ls6TRyya4lO07sZwPzKi532LG9GbFtMx+h
twgQdOE3s0aw+dGrWCiqJaQz6kb2mOWSGRyNksk6JNkjXJFQDs5QjiIbldqZFz666ANZLfah8ufb
CpavYfxIzB+d+aPZKx4cGyaYvEjuUzwk/iGpHUndF0d5vNX5pQ9Punkc9Uuk3Xz5rR3er9hywBCd
TP+iAG7jHECAQgD2DoewhviMvnwheZ8lOeSoNpONh1pJea/Ntzp91Pw3wdDdHQOPyG1hXUpryreg
hsnBLASLevOsXRXxFfkN5c6otrudqW7xLOTCnkQVZNdlRIjKHy+DyuU75xXZ7YgCnxa6d6qnAVRC
tRLDSYVEVOjotniwiznGlhDPtLxneiaiYsHs/VK8ghrm1Mh/N+NFXseI6V5KIGRJGLfyaJobBtxU
1IlAZ0uk1tCgF7lyHRFB/U6NXTAi3t8l/q5WtnG6ZeyGu1kkZqo6qLKT4b9Tt9bK0DZeuZcHEp8O
P8JZ1B/kEpUotkA36I++ccyCWXxa9RQm6qknvovQNiJarYmGl9363eISWyukAqlD5pcHTaYgvmXf
5fsq36verpJ2BXVrtu+59PJbxnSOrbSx4hj2Hyl6HBRk6OMsViFrwaDluJfLxS63dkDUy6VXrsjx
xoKvIxOKNiB9a6iAkc0wBrSuKF+R4Lb9rb6T7WEys4j3ubEj2yMudnmBRnansPyHpHZbOYwc04Tn
eCN566KYmcY8gnb+BtFuICi9mGdEr0tbUQOftWctop5b69LL1yq61f2U96gD2ohvQouOfDXEE7G3
fxF7tZUguByrpGbKU0laQONpV1p4BFSk7wl5QWIwLp4RUXWXbyJXqrjm3Ae0QKlGwm747svLOn0L
qwfnXBChyJgsl7xX6Bcq9RjNn+F6s2tT+9uKKJXgNdjl3PzxjvtnO87mwXONX/KJcfZffskp6Ujd
hIuo+KyVzy7/7KqPBWamY94eQ9U1lIO5zAjBzW+SdZZY56HlrvagCUEwL6b4mwJU/ipo1js6Q3Hq
EhMYp/W23wb0T8/JidQFZ0d6Ho0nE81TKU/PX9yePflEq7dySu9i/STaJcvm4ke9lRHEwGxQodKs
q2bdmoe3gIduCZyGN8IYoDetxBf+m/3/5FkEV0TZh8SeGYocb5eiuVFiBpKbvGGTumYUKQdrSydi
cTXaY0C3jbOaoHQE8IdWd/P+GIzALzT/IteX38GsLhZ/FJlys96r2HkWiYSwexdG+5IjEClpMvv1
DXUx+/Xsl2JcX3EqT3lTC2sYuai3YFQ+mOdPSBWz2yUUqjax4gSLqFzi0gS/+5YsYf6jU0RrmZs/
JFjwl6D9UWvLb2nlcq4rPCVTYl87UtbsJHDvjHMkEpIz9Q8sxNM2wgAeBRvzzvT320teT+qfEemv
OkU3CP2k/umCbbBEElPXl7S+JOqlFWfg46h+2I1X2TmZWybd860hPl0/ndpgFSpkIG14/AyKqJNe
zy314icT3DIY8CEHMytaeNKSzrOLjqXqRk6i0ps6XkxCy/5ECuxcA9cx/2Kt2SKJ6xgubaZl/yMK
72N4feqT24LMunbKNsavUq1YQgIZ5zXeLVK4N2RcoNl8Tkdg/ptJ6/BG5cH7vrjnmy/WkmdLOWb9
tBltrC0UxQU/oU0kLQDFx/VeFPZhfggt0j1cxXLZfANzqmOkTQ8zflAhvSXqvVHv4nDrEX1u0/Hm
ZGStYanBEl5N/AwFIjVDr8lPADfq209AFhAzWi5yMoU10Cqy04esyPcaI4GVDBcN/cQrg5zZBMOy
KUzBo4lYk0H+HZjg8eKpE5YuPrXxrmmmWW0CCKLZxfIulFfdg2kt9olgAWqOLL42Wlc/7FkZ7Qp9
2wpffnYOYtrQY93PElv0HenFwsg/F8xQSvFPKSKKNttVHYWKyGqVeSHD3Vt/Cl8JXLAvdQNOew6D
2F28yURXRJtxqzrfh2hJCx/PR82tNReOa3z0u6PZHp8RyhKYV4f5AtOe1kGK5Kyf/OXsq5tug798
ZLCJXZoUH/liSZeqPZnWEusNLS1ipbhaaa/Xl7lnM+L5d1XsxbdXmcvJ+l3GOFxxw5ufrbnnDPmu
DI9ROLb5r0L7ytEHNvNFGZD76TQrPM5Gt9OkfT9xlGfckVF5Smd6fSZECRZSNoH0p/89qV17ZPos
pF+rqECYfCAmLLAfg/DppjPnzY8fsfAIUIcbb4G58foFfGXFbmfEk5QqkYYzEGuisRrPvbGCBEOh
jrKztQ1pkvJ+t6tdPJUxbzv887psCwFmZzwcJDQfaVX/Lb6tCPUgH2wGXP4NVSvkGHAy8NyscE+g
mcdfxXN6a9oetIyN9kR9iM2UR8WdxaIgfy5Z/tWs8D4zonH9nZ8tFJm8mG0rTZfWt/MH2YZne9LG
0jZaYSfVdgAB6++159520+GV3so2nC2tNpEf/Fm4BZAPm433UV8W2ZyRecern26Snin+zLgawVGS
D+Ofg57iRcX4qQPNt1PCclAEUN8dwoXeHg3t2Ksk/zFjc9vmoANJ1PeUfG1MZ7sDaYNDDVAQgF28
Eal/LKpDFjllt8uJmtn7pAgkLtBL04LqQRUza5MrUN1x02puFh+DmHHXxCQaVZ4Bt/E36AsRUZjq
WlfXu1NA6Ht0IH0tHvb3TdFNwIP00amIJL/KcjrZytcdyZYVmxcpfRhXleSd2wUlGD88VjnMqsYX
wYdwCWenW0ukYdxEI5Ccl1VO0BHe2jD9EbRqZxl1XMni/0oxpWHJWifVFe00kTHCVkZRSIavsq31
mU7OJZQJi8LB9mJezc3A6A+/XoemacVSU1mo1nL8qLWZeOI7q4a2w6B/XVQb4xLIZJ0+TPIrqk3H
1hG7TDSV+AbDRWQSsT3461RySgkjtPOsnEjdg8AxjZ1Y7MKN9by09QyDKyKv2MEy0slT2p9QuVpw
IGz0pa6Dnb9FLFqTgOjbcm7HK6rsLca7Zz6nl475Rb4g4l7nQkiW+llMpl5l3DaAhaHZcHzBWoh2
Zr3rZzw/kE6sa25dQ+uazKEVnywm2cmpiI6xt/BXEuv7xJEArwzr+tHPNon6SKw7x4iHckI5wF/j
5XIsfYrl9HjRQobsy4HkrWJdEeGrrkj4E0xnzI5dMjfDB1i6EOX9up+x0YfG12NGh8aHjJtg19f/
DRYJQrJgheB+cee++Y7cQxmJzfLfkRDN4v5dQA7J/DvB4d+WyElghbxF2FZ7CHHaWZwvdHG7W9Cn
aYsvPcLu6EbhgTgUtArULwtk1GQmJEukmgCr9AWf6psYBR8Kfg1PxCEGxqqcjfyqJ4v4idl48436
k4M5pRL8Pk7gJb9FToL6tAmm0PGQNJRVDMJJKPqZJD+08qNuDnyveMvocMFJ08NGS/zTnn7iO8ev
gHh6vB4k9qJwmkP+CzDMm1MOLZ+WdRRHDjOG/uVQLHI3fU47ywaV99Olq8IkXZDPl89E7k/hiPNQ
LA4tRsoBHvc+i/eitkLPYwzMKac8WoywA2xtnCGMZp/zqHtbOcO+sbv69GGpdx2CD/JVpkCkI14a
5RiOoJdmNWvwynFGxnLV9YM4QNFVCpfrlS6unDnPhUSO9C1IbuXs43tLRU4IhnwJw9yUyBDLtonJ
LrALne8TX8FOmg2Udgn//VNnnWT/0vp0JZdSvaTx0hh/ttFPSf7Us89m03Z2ifG825jCeh1QB2/l
YYu2kt8XBQZkH01SzhNxJv0YewKmNxHCu13O1sa3cYQ0u3xuRkeNkRS84QYV9NLU5uTg6RLb6B0W
asU2FDvDsMUtCeb9i08DWA8rjlLNkfRjbYblCrkegIx41cIHu3et/ZxppLp2dpLZ53QObhbSoAG3
OHZEdJ766ec5Xv8CSOtl81LY4KcQ5uncj456xl7wUUg3K3BNMt+MGf4DIH6M/+D4CXd9Dpkggat+
JZbyY0f1Mx19dODfRx8PJ2YX+kbn3pWbqrQJ5wy8LSLEp+kq/nnxRhbMU980P7m/xCcGYUz2bv27
f04nE/MHjWMJ4X5lU4nU7HqRlr+Lxtvov2G2NLxbUU8eVzM4oeVpyE48CNlJHDZ+MY/rW9I8mug9
Et41ZgTyktYtim5ecSf5ath1ww4Up0rUD7rxNzGeqjjKUSDb1DycgTWh6UxjNro4LTJfFMkGtnK3
H82d1G0joNTDkk0ZwZYBbHkelHTXrBq0D5krxCuwKBmWnvoH4ZNe9mvgIczxYDtZto+rXZttldn3
96pcit4qm7LADnHieulpLvbHhszhACve5YIYkJ5rarNIR7kJiHb9ibpeFfvG3P877prqW6HNyq13
z383zHulLhpG7TAJqeRdCcy/d4hK0glhAe3EhYK0//wMTi2L8eowpvts5AR1A/P4v0yd15LiWLaG
n0gRcsjcghAgPCQmuVGQlV3yIIfc059vQ8/Miag4MdHTpyYTpL3X+m15QxAS5YtjGlzU+Lss7o/H
Tz7Lqks5upQyaMW1HCGS/LKLk1Kcjkfd/w7Mm8MZPY5QDlDtG28fyPhf21e8lehHiLc+J0o7Jkrh
d0+rm8Wz13nxml63eEZiDrcqiTaMPyTaAOexnVOWrEm0ZXwp+KyJS3gsB8CscDIoDjrAJx0r2YwO
miuBrKRyfICkjzsKN/MHSGrDdbbReqTMxzo+JOE+jhxtcF0VolZZNEyy+MuseUcAl3R6BV/BaJ+o
2345nxRvgBdMwWzWerqW07Vm0kbJOv2JFi7hv3BKMsOhaiaZRQbXh0B2ExNL0gIbAL+c/hQ2ALC4
gESHGa1vTLDJeK7WG2RpgyQSXh/ib0m7Gb/3528xjWlBximNHjTcRXOFVIiU+WbVdWu/2SA/67Rl
6lXhWNHH3vGVL6TcVTD4IiWt3VyelgSxsvYgjLGn0Z8020gNduhdlx/Csdfmc6/AThV/p8U9fvyE
IPQXjJ5UgO7VdC+1+xE5HRNNmu8pPf2y4q9SOwZk25iQy7uuEmFN1lME6gOygdFicibXQDnT80pG
CLiLlZIZuCIdwIJdsL5Mx4i+ov4Q6jvalDpzRjQsImV2r+s+llCZLMLK0//j4DaJSu83xAfJg7iY
EHg2aDzHa6IHUbYQzIt2IXvXpyqE9L5WCn5fBMlpf7GkS4Pj+T2odOWarD6CaKVjzkq5r6y90u73
fxPtztfIIEHXhCG+GpX7XFuk3OfqvIuWuPRLeRn8mCEviVvJHG1zlGgjshnZEzEpKN6rn0rxzabt
61pqExKO+MdhLRKETQiMPcQQR0mhfpeUR2dEdywZ2EaduMT84mw9l9L7HvOJ9L/Z+ffWScgjN8bV
60ApEEuj20610OHAwR2XxoemGYcADCWVB6vH78geGzNykXDyvR5Ln8HEWKLD64O1hCWVOjemENLK
1ig2clq2sNgll5d5HbhJJ7I1SdJLlV4e/skEOCL77aTrXw/SVsSwCmbOLvX4T4AElCrpwLWjV6Lk
iVxEbAqvZP4yrp8OKXnYZo8pq0y+4HsYaSubP8n/FLRh440auEpUbmJDuiLYpXa+Cw+NIxz1KS6T
46MZW+kUXFKiZ9fkFveeBPmTfvQuluJ/8yWvidax7GPiH4UPc1+S4xTs6RgXGRHS1sy3krypF77+
JZmHKOIq3sYJfpIxHwMPCR8DPxxPv8aLuG5jV+m/2v6sVhc/+i4K2vicYHTK6ouqTv3SwW4WkVar
rr1H56j59j59Di7h4G/p9jNY6i/vTjXNXgr2IZfK+EF/R7ivlW0SEs63egBc9WSRbzMnrk6mdLYe
10j61qtjXy85og1piU6UdAnzSRrbsoD3xXRsjtPn3bK+ExIgLFLFiRLf68SIjLxiDqKZ+megkEIX
Ku7s7QyqpTlZ/MAdHD7aqyEFYOuHW50vGGQudIFVnFICET+eZZ2dSpRMcuJYA+qeHY+1TTKwYzLe
dlt2EkrbCMVmEdCrg5UcEQ5BntOjDJNvXDP1m06kQ9gdK/ULkFP1CNmiIxJLSuVvSIbBkuLnG5Jh
PjdjDCxPjh5tWvQENrOQ05BK2ZlauzcASV33tHCsdyz+S59Wbsi9aPYMt91zTfYOD0KG7PvNREAF
FdbRVM6q8qViNKWmJvHM2qEm23jMf1kC4h0Svd99CtOG62RObCyBaxyj9u+j+ZLI1ufseXiUnyzP
0AFVtuCkIl9DX8/jSMj4EFAFf7VsSyipEhws61j8BWmFIbObY1a6inJ+ja7JWWRK0+GNr7M+DN1R
TY8hjIt/BAh/fDEW1Fwa1lxlJrjHlcNgwK8/NLP1zYdEr76s5sAsIo1H9aLN5gamqW5udIuw9HoI
J05w50Wc6OGl7fVgTzSZJW9HLi+ODM9Ruz7Vt8bKIVQIR1HAkdnPnbNtrUkC8mXQHahdkiMWEnRS
LVTziQoB5T2fYpahuzp01gp2yPqAlwi6JkjELpckQu9VWnPCVWR5rrmScbjJxe7m1ovn48j1F8tH
eCDw9wj7yC5nNijHDgpiAHEjPqqv02i85A7moKf+rVFXDv8KYIiCrb/6sfoJdhGZP7ghUKVAGvzz
WETal7OuEV9YzSm0sfudW/Rh2pnjEOIKa4jmxrx21RrB/dNahqEQ3Ev1AgQ7nOQs7S39GzsjP9jp
VzGxbmzQ1DNqjy35scSq6tSYIy4PpywXqfGnRPgCOssPzJqTqPvnGNyNK4TdRuGUrr3q3AAZHREz
a8F9ZP7E1k9n/NE9EGPiikYleWb7Ip13zZgLjY+BwHEIujoUBJ1Dak0iJEqAWyTYMdDCBihEbtG5
AVBMbGa9EgflFGkJThr4tNA6PVYEzONssMjV75a9sbxiVtCNJfGvOWHK5vJDF8CR3MgvmVsDYhbi
ckiYmVJL3vWXV3op1Jk1ERUDoRua09Frej7/goch2oL6ghilJGBoJ8UlgLnWNgCjVX/QswU1QAE9
QAQ0ZPPckRsHfB0skxSUEv+PfoDJeQA6Y2Lx1wTAk4UfLiy+bW7zYnTNaQ1DS7UJpAtLWfbkXuv+
CAIPfXK8uIrGSikCcDrH+N6jDYdXzzA78jDRpQcbilY7vF44TNaStSWZ39jHi2q6rBE8E97uI6Ne
BrjB69monhUQURxQS7lctRP2u7dbJLYERCGLtoBt/gwmbXxR/cuzuZMyJdcHtXU6a7FelgTajat+
GqhfEGbM8KPuEvYXPjvuOz47DF32T9vdu+K7D68/5wdlGfIsXFXdtgwOZXssoxOllaMrDry2ucuT
ngRBea3FJ6RjOvH+QIRncuTXOB62EtIPbtN8Q8Jbq6wVFsuON9/TqjmRL29EdFQJ3dCjnuMxqTYs
kh2FY7VAcOu33LF9CrmjsLvOKKxyw87duio7xipFIF99pcn71FA2db0etZso22VTqcabeyoZ+oMZ
ns631wUQSJFooOAbRqXuNfROgcRMjXeaPhwGojgGhCf5AR1pg5dSuVr+96hdE7+nJRvrtUlxr5Id
VwtsZRQTmevJhtca3sBAPitBvxBVskq+3N9fp9QuDrElPMBe2kyteA95RKCSYO+tdWlt+dKkFcVM
fFO1vbWPhJFxEjhXmWO0v5nUSfhAQMvWwBXL/5J49nnwE3MZHXqEM9WfR/Cj6t9GduHWUO2NrU81
cy4lt0d64wBDavMatowO2nehfdvkcicMPdfnmNiH7xtxPbyAaBogI7tSYBkBRsDqWsq7EdE2k8/v
ZADb4KN/iP4pRGuaNIt+pPSglVvcEvRZoCZgAEJqYGV4HHR8y/HczraJT6v0YdQeaUtu1LPlXxpi
8UPOyMODlGl5Xq4q8PT3cG/SYIjRYhmzRddr9BexvaagQSJewaHNFRiaHxI2PRu7S74hNmGAs/D0
jMGYxNM3XANgoPcq+mrutX9nUcQCahPQeCC87t7OW/VkWHSPfVFqshcVPWa9Jb8lIdTlnd7SUsjo
EuEiNMpcig0jvOkgWChmIaXTnBNvF7JEbAvS2Gjal//+iJm/ax6INL7r4B7weH1zJSMxDvDq4v8v
Fs2f9VIluf65dwhb4oSdUQsGwKw+0gmwYmLtQ2MCeg9iikhXJGYN/TVRTuGMQjFAsk9lBblXBOvZ
3cZCbtBP+Qh49UHmBz4IHpFSoI/GML+eQ3NhU+L2ECIsMrAArzhwWAhiCwCApLsLyD3ZS+kEXKAz
55ya4AIW3o1+utaI+TbmKC/aCVgn0Dh/AWXXHM64WIZrdr6u0+oaP7+7hNLnG0NoT+DI+2UiLvzz
MgGn4hQjoum1euyMYkdlbASWPFopw1Ih/VRfPhz4l6RwP7VA5IzAv+TvnBGjFfyL3M41cIZo3Aqu
H2uarHq8sbyuFYJ0i/rlPT9CpX77e/gHdoAuZGzDJrvhVJGVtcX2gmb9hXl3OazUx6xzfP+oZ8eo
OfjaHlstIHexTcpNFK+lhqCnRUTGm+UweCFm7UkC6FaRv8QNbzy8DG+882JEbBzjJMpoRsvrryxP
cTN9RDTQYmht2Sx4TH1RWfZ67ij3YAGD9Pw0qGKmqQ/B69AQrWoAUWrB1L/xzQAg1ojd3uQW9+xQ
ezBbg2v6d6v+MZA3dKKgJXPBABlPNC/IhJbDJRtLJWPpQRHDv9FTfbYpkEVIzmumSF+GcdHR26Iv
DBh9DmkjQNDoAtCq4N9znF9fJWRCGOBJkhrGQK+01+R0OGJ2WzdIHtujGZ0UGCBCzogTqj0AzkIV
Q8CTb3xS7qnaIxyBqj0pmaUDlTXCYmm3grzudeKPFsZzfnwCVwtoeuE/FgFaxX8j4eziltXjUBJd
BSYxcPrM/Bo9GKem+ESwiiNXou95TrUQHXf2F/ei0nrErU2zH9NZ7iVkj7UTmqvhIZBVZlVizfQZ
aXKf45TbuUiORj6B4paVfXctqyvd00pyy4YbEw5NzXQ9c+30sHIE3VvzhhCyQ/+YQsaRKKrikHmP
4bfPZWQi8Kzn6237n/ITM13RIPOabokpPTXy8RWhZtrrU0Qs6XAun/BUt9fjx3oe1nFyi8O7hTd7
uCkkKQw3dEiiVd7ECPQcR1yNQGQkvXuW4uEP4wijhDlMVv7+M3fmzRgZNqNnXf07ejI086MC5Wov
uoOEfeB5QIatONQHiPKgNzfbTppcjLl1Dm55IrYw7jcB9hBqCSKYZJxefxAJKDR2PzacXbm9XVOs
LnZ2GEh2dlWkBzOeEZvhe2TdgXbVG38CfyNII3/ZtV4dv4F7ZGPQMNRv5BMmk7OeT4WJlmN1RA3d
07OeoDeQQP5E6q+NdqmfJ7ar5byn0BuxDRhCtuhIsXrNobMqe6n2aKC3fIWv6uDU16Y98gPrTDH6
FJ2M45D+8wk1htsi1DgzhCqIJmIuPF4ektw4jwiBdGgeutKTxAL9ys+wlRljmHQp6+vr3ObTAfNJ
I3INJTCV3YATANgncNq9+dwD/GvklLFELskJxHHLVIdSK4Cgwa+5cf0b4WTxzHbwAOzZZMWvOPoe
utneSTWEqgeD0M8LYUIfUQYYD+mr/es0lFeudmWGNoILXtzqLI7DnB98xOU7dmTjiuEuzL9LAlHG
OvsixMZrxb6eSgJz1+TNzTUJe5pxFGBI+si6lGYcPRyUXSnlJAb4R55vSRqNis3gSMlJ1r/6x9GV
w727fTSkDC0SfGr7ptyC7iK4Hh7Y7FlnJwErpLEJ0p2R0LuypyzapLGdCo8brWyd/Z2H34tDS7Zw
s4b/NGldWDU+AqqlNvLip2c/UaJMtPaoRSdiKhlf6uTm9ze+DSZxO7zDEAed06djV4PZ4hm0TilM
GV4zN9j4/sUOD8VZJTJM+4ZX/G4eIopk9IWOIKj+pWPaHtxSFKhTcoTQ7DXlZWHnTuQ1oZsgR+zX
j5Cv9k5zz1/9sdPyvZVPPtwNMqtPm/XnkBXn2J2BtEldIlsla6a/P3nGI8RkxmMmT16dsDqy1pkx
zoG52N1T5gXxbPHVRAciRoODXXyVfP6HcIdca+iPdcMEMXFff2X7GDz/AbNB2KVBfee7xklw8Pbu
te5ZTn8V/be1JmEpol4/u9OLLTbYqySAe/RFCWspudVvNaFGfA5kYzlX37vhmiNZCqb5CDn0NU9d
PZvSkS1iDDEPU5lCAAZLZP+WVUF/ygifHvx+/x54H3U+yC1TNsjt4DyK7UPZGNG6b1ZNKC7o3B2N
5nqxejhyt0aDWhrbKN1Z3Z5wyUWduq/8V/fWtXaGaWPXAEhtCy8cPN305HqpqMtk+2p2wiHY7GJj
93cupT9K+hOTBFzejENVMEuJDPqE4O7sIMdIWsTERziIOEZkoSDzMfGkDvsj5lqIPiLmMDcKIOXK
YI53BVAMoWawYdgt6d7FofXcypORRkzcbhBE2G5EsewxxlWljBHr4/KQSfsd/g1IeuXbaU7M8Ixs
e19U/poJvSakFRxEg9ZXzxIR7Ii1V8da5KHfCWjkGcjPE8E6qFufyTZyhuT86s5Jd/bb89+/iDDU
146Q0WP6D0gTEgyE+gJc0eYfcIV901kiHev0nfPbRLuHthGOoZSeYYJU5B74RKPCYjLnItReUzJj
y9fiOR357llyKX7kX0Nlxy9Qsq85D6juj+s6WnX5GjVNYovgTvUpnL3oCBEnSPqv8fznSRaS+aef
msYhaQR8bwGVQH0Fm3K0koslTnWoCvUwSHR9Xh5uhZulurAvkkppyNeHhFTuNhg3v7yp5U3R5irv
/nP1D5g/mtnT4VBJos2rS/bBaGfbjqavyausqP0bEVMzTvx59qCgl36JBcUks/GL+o7We+Xj1/d4
p8PD8hp315Z+vG4aEfzYgz2srZd4wUkIr57/UGpDZuBbYhG9Vn3lYp6htKDV179YIF3aeEjuF6Jm
xEpkzycujJkzWOulbjtDtPzoXhgxegrGAjhsdePfYXizx85Zli38HaoQTyeh6Z1wixi0fvEjEK4q
qAhEdUWK/AmMHU4Kuasura7MOLM6mhFChJ4xnT57cBYED9wa4bArFCE7TDv6vAkNuDbPb46WNL1F
JFCSwKBS7CoWztIWDplMWVjiHdQ1T7LBWaBT5jTXN5oTbPTHXMNtdCrVo/na0/UgDiHIXRf93ecl
oRiOulaMi29nBYUBnxCcJ5CCPQ76MSCz7kroN6qVAu4QrwB+CMujHa4g2cFbqvsPFsUaEYcHwPnm
zzObAhpEHB+TYpr2G8Yg4G2kE3PmFd5FIDPQRIzubKTaH1r4VK+nzlt4OqAzxzLLUoY1hbhEf2rr
h5EajJ/ymno7QIdImuoBIHsRrDnOWFk4pTLUM/lE3PAzRhPCvuM9K2Wt/H6wzFA/qNYRkAzVPWy7
qBpE61czkS4be1wRiUY4xyZDag1A4u+UP5p6bkFkyQ8BtrKEAtyaNc5jcb0Gf7PHRu62WrRiKcMR
D/2QmA7aRBB6bgcuLbIwnnw/K5BKCzcQuhmGXv6iAPdb6q0d/kLuALdxKE4AzEHyKoQHYIbEbBCW
IlZe+FcVOaEpxDcMThQbMaCk5EiztDBEF6SM97To1gcjPUYZ+vMMo9yEnKPRNeIxCe9+cy+RFf1c
kbGUDsV9/H/xc1GaVYa0h3kMhak9a6eSEY81EMoUYz4v3FLpMDtTNbaUcGa9x4OBARFh5RRxdkh0
xJ4i5J4hUuRVgz/KFZ3T64yiJjw5WxogBOYHak1OAf6vtxS9HP220hSw5lfKVrwX2vhl7/T4aIen
LL70hP/R6XUOk5vGRyVdnhBIA3aBa2ZeYU3s+lqMr6M/CKUgK4KMwMwjiFAq3TtaAghDAxjbPItN
hIi5omNpFQ8o0qnq7PH8HRTjEDQHDe3qvE+pvJthfe0Bww03loX1FSlfRbMneWpvmyENs9W7Yfbh
hlSoMEy/wUSYHcTYqmij4vNO++MzO74yoiTPqD9QtztLvaTVnPB+pjxyVRgVAEHwdLxasbzBnvCE
l9bChYg6clR5HKz+/vM+Q6i90HssOufKaNNmR4PQjpiAPSwe1+i5vOZ0JM5eUx4Sgf0RxEL4w9On
fv2IoJY5yJi1KB6h+8Q/4ku0SX6fYkF4f1j8oHwK2abU6TsWIshhOLogvTYruRAnhe3Mx5RYu2nn
6pqbu/xHQ3NVrFHdxPjn03A1JBNKiQJKnaYghx9932hMfuk2OuOIH3rhiCfdvJ8IX1sPxePJdDeA
4AjYIhIigqA5mfm/jgbT3hozIcdzaFBbEsKx6N+xF7w5PKS8OZXqlRLx5A7osOwFBQ/mDB6KGDMf
FELyWGxUY0k395OkyCXwG4+rir9QQspJXymaBJMQDVmoBmDwhkqUZbsoJIOfR3x3bFKt19Vr5VyL
lDb3Y1OQHfwlU2h+ulGB1ogC7s+3LE/MMVrvZKP+deRJsjEox/ToIkOIVUtCiCVOhMFdA7Ij1bpe
uWfIZOKvpL+bkaZXPEKc9JeAb6P8d6T/vlICsL+k+BSWIo0UK6P611+TKYq2AmFF/9ZW8Ffx70nl
QubFqBTvKsg49U0AAp1AxllIXvMNtWjmH37VF+JPjqlqcXNuyPzhAM1kJSUr1Vw2wXIIkIp7wVIa
V8PEb+8FJXfF9yu7WMOksCdWzhdG+kW0uDoPX8isYRrhE+hYrfh5JqxL1rYTIPWUHlesImQFRb1o
MY8ZRutDZUIH/YunyxxQYOlvSNHuqLUcN6qzRis8t2m2ZdCNqEHewqhl8NAXE62tEGtRyUB3qim2
zXZi80YfnD03FqwaFy6oujH9H3pOa0u2XRaIr0S2s5e3yyurLxL0hHT2ZRVfHIfaG4criY9+feau
grQKYX1EyY2+7/64SzpvlvGws/O9CIAFAOdUHHOAcZdwgA0uF1RMGlUv5sX/0jpXOv22UTEJjvbj
kBKu90VCjeQfCnNvbJpmX9U7OdySLMbc3ApUG5IIap2QOdaKSW2efPvSlu4rvhhsHvYaA5iufMHp
/ddT0jgQEjzTbG88Ciw9nNlKuVBJM1lDKJvErG1s//6Q7mV0j7Pbo/iu3h4VaVwmB8UBQzBz3Hn3
Nc6tL7UR+Huqndc2ouj8lwEOEeFrQOV0k7XvfHCX1CKys0MKlP2m6rfrZW3rEyx/wsFLS29uzpej
hgxzElrEj0sWnwO64BDgJe5PLju8Q1fEO7XDBM0nh/A2oHbUXxcwkcMGDO12ZUYxJSGOBBQHZUgU
Pm3uwAXzYEG1s9gTet3LuC7snYScizifdxZyat2aZAsBSPEiERxRik0POLJByIPG9MgTOqLvdW5o
M4AzRwCiKe80fppo1VD62G/4jgFGPpLnshQMutHdMBcusXc0Lk2DQwt8yvzSv3FxFcqs+APIy5vH
5xRXIpAhr8Q7BUdHJsPgwNKhYvn6YH+wdYMTkGYRiCpfmS92KsqLGbSBQV3lT3FR+8Oz3nQI5VvR
Wk1pDikITyEV5LI4L1HVYOL4iBV7DjjeulvyVygGebDXKKJarzcnBBxZ5eojXkptFg7RrBu/cAv+
e1B8nGmIsDgCWo46pyRVnR/bmn9UUhDB6ZsL5v6UyVwFuYddMuiVwFjGTOdvoFHifJvKm44t5GQp
3+AbzymSCxRgdiHgm6h1XsqX/zzjv02MK4cU91ALTTvF/zGN3uy01d+68M7jFUf3UXqTAB4WJmlf
/HkDXg0cDFWq5Huiq2YUNqboYKXWLX03r2aagat5Tg/TP1tiYBbPbsGcrJ/UZFkmk7K6hI/rKLsS
w4VDWYpmek+yz/Fp7J9zpOcjaV+jrYwu6p5nl4fTzlGMLoVrJJ3w/XzsVBxl9jGzJo8/sjlJ6xlT
b0x+RLR4/g11Jifl2HaChK7Knw/2OvC9arQCm07bnBA3wRu8TzwQ64QUWgWR1prUJYVdMp0UDH/1
gWmMe0PqsGa4Fre+PI2lMY+ozW9YTsXA7czjeNraS2ta2v+QZdXRbA5m2c+TsdWNeZTJXCp0YY2Q
5ssnmT4kn/IFDLB1gFeqP+VPkZ+5N6O3jD0wr2n+rZD7eU/kW6R/a68rckyywol6Dw8yHZTzl8jD
G18Zk7OEMuxpo01Kf60/N/mw8e0NrMbT3wzBrFappdkYHiaxMFjil/qYxJ6Zh1FKAELTtJlUltN7
iX2U+UzOSAh5IpP6wLnIp4FH4ZNBlaoOAhVIAKK0e69Tgcf3XNxUbobqWBj+/XtW/1T4julVQXSx
lbDP+9vYPuHc6ovzyD6Vo2mm7XOF5PpdI23ZaqyrDiWVYbw6pOGu2ivyapR9SYR/zZTCywbPNj0e
mDRY0XdoE4qTr5J2GlGeV0x1/RKXlwenR+TK8TLWFwAnVkn2zYEiESiZyHKhZMyHeyaikvZrL+6E
/kuSXeA8+eHRc+WAh88SfUZhnuwGaCwroZ76OFdQcKNLiksxqRO8zV3CLV0W4pYe+etu2LRTJLSN
E0t34lss81qKznASIhULucgMZoTr/fGaJPlZj/91/kJtEUbxk4dTSlnych9huw721R08zuetldYS
4qKKWG/mJXgw4PTXPLi8KjZRJMADqk4iVd5V7xXRBv/bIcxtoeANE+ZHKrNMTk0xYryHdOzz2uj3
5hTVT1v8GfTfWP/HQgr3Kxl/suqPLd2ZsOi7gYIOWzTtC7MRYYY4QyrqnGZGfwCTQBmONWj0EJru
Jlqef9FyKRQPjtuYsI/tuXstMPl9WnHVfo71seEK7l1932A8hyBatdWPuJj7zdpBwMwa7HPuooIX
AgvI+0j1OH/8vfQ10nemTyTC5qmvw8fKL5YWedT5XuTzfenU+/gXg/MsuOdcm9YPm1C+aEp0CPYY
PZLRj13UTO3UfHPJvsBzNmwVhumAk//34mqHSaefFf+UvhMC4no/BLs63PzQrpJBuXhyutS1pT2s
sg4R5MYa0am2VZZa9D1eP14LgPCOcgnEdmIiyCcgCp9GPRj/QXK5a1OuDHLc1nhDCZjGhcZ1220R
PsOH51+v5uTHlzRgmKYUmXShdmLQixJfSlouSLF9f8XMbWjjSR2biTGD33nM4JQegUJRizmxCT4g
OLxYXeWc2B1qbgD/xRPw7K3yBNHQqZCpxqWPoWxGBRYs7EcV7HdTpPMoLPhxed8JFcZvyXzCqXL1
uaBaQpe/evB4Uc/yEZUjGK+KM8lDdN/lO/MKkdesmKgYwAANKo6+rQ/JyfDIiV0fRqNDyG0qgE+V
0MLBfT2m6ENj89BkLpBsdOfsRjnC7vT/E+yxYjNecoIAnnJaPBZmj1zXw1wj5Whc0LtxKzMaMsfh
5WDBAPpjNZdJeFOFkBGN/+gP4gRFO3e9EOOpEwcrnDTzgSrRVBJTZHs4IJ/D2roZtDgookwx7o6i
ce4/ww6vtkgFzjdstgjoBfWDlqe+2j1ulLNcnvXHdLBPRDA5kvmTWz8gulKxZ8euV0Ie8ybeX+dM
nREhNWqOxBJ3BN4faxjgAcrcbdy4vAJg2sbcv8Hz8RYEd9IBGnjTcOo3DvotZt1aRHUKCSJ4Bq7h
gcgxB82RTSm9urdp0ygIdnU4r6p+AiVRKg7fB1yd5a9g2nHD49nCdPm+bQQyfmQqJwGQ/44eK/nt
GxNQDqUt/yV/YXxfk/qt5gFKaFXPmCF3ROaL3LEP6bZxdDL65j75w8Dq1hGrC153pl4IZ2Uv81Eu
kLOZ+VfymFXUGoD3zzgYYLt5qqGT9NvZnjsm+uCx8i6KXpNn5cEscpyzLeR7uTow52Ja16yTZJ1q
pJp8vRNQjNQ4lMZBfR0YQeF4Ow7KMX4+dVJzk0hbudh0wUbCPWMtW+yV6sKYIAN58qRjAypcVxl/
3unUkQnxMNdD8+9b3Sa7Ckaj2YXOJxC3a88L6qCMGysMuN2ouPIrE5pEvZykTUl1VOCeSNojfhn5
tBg3QKZURlu3jG4EzKGv06NLpnwzqLKSvNOU+CJxhiS4RZE28LgRMkYDACTOXtlykNP7owqUrg2N
cUNt91sqmJ0zFNSYTTs4MTwjpzx0ojuQRd8Cov7aNm/2FqGomu8452KS1H776o/1F7VXogoDva/O
6MBxRH+f6TmIW47RsZavqXxVw28/vRK/YZj7fLSLAWYxvcMCf/ndQaUXbxmQt5BOcGjSR4ZnLgB7
W+LgwS38IQEdR9N2iA3p+ibwOHUcWvmU557HnTbHfpFWOBUmZDFAViAQ4BzDyscuVhCnKK/DL7Cg
niZyPHsBvUAXrJyDf+r1L3TazbVHQyYfTZIsn/uayJ/CczIy3rlXeiZ4ryABmRAn9GGT5cfdxXLH
k/zZ7IAcQB9FH1vnlg5QRX3lu9O2af4V80DhP+0nZ+EJ6Gyv5sEb1mwfnDGjsTYmp9TkfLg15ukM
0OE4QMYfsxHWVk5M/iJOTDh8wM9+SlLSxMdSRC2WtSn6bfFX5GXxUvNKpSskey9GUIqu2KjEf6LK
NYVlFGormgIRAPSTiIBN+7g2ZpxejwUdlxw97FkcPdIgjh5FWvfAWDfldWWzL6VT8jxmpCEE26bb
kfFpjUvnit7TkFZZ6zTXh848A0+xaMnBlJejEuJAXZ8/xkCK0V6kul6e9G28xmwgHIIAuCjHhBqn
U8b46aw37O3HR3YDdYbP82MRJFyBO9pXp6W2pEf661tjA+RHThYpo/3BTEjA8QiJBSigmGOSocij
L3U+qlJW8PvDJB7U+9bhEUWBTh+vVCC/Py0OvNGhL6lbvjbTKCRL7k+M1YV/OH2SwxAcVKwe5qSV
wPdnZj5RkJhA6bxmXALzghmYpFwo6SlpcJHkPZ7LEtioWw4gR4Bp0yK6B9ktKb5Vgjnx8I/hbeRE
FFzUHEuikDh6Hbtg8rS8qOZT+fb974HkMdfCpE+xJsGzGZ/oRYrO+rsdWawDu7raosUjaVwmCa1h
3RaLdFG6HelY2gHkkx5T1EZwOVXpxqxLHt26VyctF5jcluDm/Kcckw23NzsVz2i6Cvk9IiDxAofs
jIeFoT4h6p5r7nMlo0q/Op85ioc7GyMIQBOPu2xMnZrBxI4Ln5+fpGp3zRzB0gnun3jXNLhzZcJZ
hxMM2CMU4PoUL2JA0kP1ntdlK6d4V+hJNIWa87NOqhdLr7Rbr4PMyYv9EB4AK4ygG8P0Qj4/N1o1
7QStyHkGwmLzbfZTBGE+GoV6BV6DOIErmLRR6vcYYxsHpRkIiKkbQlYH1yv/zV4HJToAO+aC4+zf
AU9rdohnfyvqA17f5E4C7jtqBeCdvZj/S1wK/4ylgvuxJoEWhzCRuawm6OBI7XAAkOP+qCfzMN82
ZU7CLoKeNRFMLreyxWM5mtbhlDw7EO7yjXDD3bvi6+DQcIiCQBPPdM/pBKRroinVzkw7fnLpHAdy
CQuv/46dQBenS1MF1Sq1HqRZIx1Y2qC8DUbaRbMoxgAgpIsQav3UGUlQWc0RDZIwd6jKXRVsq3iN
G7kf47djvGGn9h8zNbiGRK/ZE2m8rjEO4A+M5JvNX3LReX+aA/Y7v9h1xbZsPDtdvQDa/UVnLJB7
bw2qa/MFhQQtu9KPZO9feFBqChgPaHaKcUcwj7GrjF3Gn5NFpCOlFzj5m7nJZljR4/rNTNB5EgQX
gW9BeQvJ7IrODfVSJG8u45GnGgvZ9qRy1ZF+2W9CIAbsTqcuJ7XoYnSXrL6a0kXnHWbach/k30mE
nWyVYnMniQqLK+KZAscpY8I80idqNb9/d5PKSc8tFAv9DNi6iRqXpqF/bKZZeBg8MyMKC2X0gt9J
O1tvcPMDjA1AIcIWlhBOo3tbC8nAY2ZxdIeHtUPzJc9fNXLBTzIs9NVijZCnqFxsbMO7qpHP+XEF
/4CBaSfARjBeOfrcYo2NXV3hocjfOzRkBzs0ddcoA0FSGGLf9RAEICv9hTUDaO4UScdCOiaPY6TD
Tu/JbArDjYtpKp89TffnViAXgW+EfyinGefmlLZrGAj0bGElAscozdLDOTHq/VkfXVr+yNdgP+Si
MOuAovYrdAz73NvnWEUJ8aUUx54CkXrXhFvjS6EDI1rsZkSJ7cTkek17V6m2nUQgw3/hh0WXbZt+
F+ucLidQyuhvNlpq/Q7oHtkfwgF0yYLZSoTZZogeY1ARlUByGDkGf5nsBf7ZFUVlwxfBoWUt2r9Y
1SfAh/xFAHJpxeR6AvwESAnu17WQOtM3J9CsV31oRgfkef7e7I4x6ORwa7XvvpiQamAJXewnvK61
iQP/Zvzll9SdwsIpesjfUjRTFX5csqvAITcMrkm3za9oq42bQS9KLwTPADlQi0fYBCKU8TSFk1I9
/x9X77nbOLZ23V4RAebwl1QgqRwt+w9hl7sYxSCK8eq/QanfPhsHKDR21+4q2xK11hPmHPNR325v
aESgaQ56Y4YS3fNHMn++NqjT4VSylUkaH/qn4LMHw/OKV+hNP0Ioxf4E+lEfLNmfpDB7n4uEUhoy
HwK2FUMtMFwjsQG9S+Smgcm9A0oymfDtUf1WzTUMCRLOCZ8UrXkFMnlavNyzeVYvmyXsOLpQnqAu
+4hru0T+l2/pCXK2JsGew5uI3+HH+Ys8AiuLKqyich0umgas5jZc6MA+hGM9HmXj0EGfsOXJjqGh
hI23D9KIxRUh9gTT59TZ9m9Qb6v01T6rvp4t76+ZhjLVmcAi6JzYY3EJYYPnpkCIgzKKrQS3lT1L
vMBcEO0MjpKwKWFVvICUVr5mpkJSOFMUnFyTgZB5X77ASKfYzj13maGgQQUOwNgzWkcvXe6sRYPw
MjyxPGOKx4qWHGXEjDxQjLNlEgoRzs+VP2G5R/+CFNwkppY81HE3RnOEfZ3Gusgr7p4Zu6w3Zldx
OMZPm7zZtzwa/wY0sHLK0LnOpnkc3mNWxIzlsMWOKanYcOQZvq6oG8P7/N31oHpndMz38u56ZCwe
GAzQxnSXzLpA1+V47Vc0cexJg2KamiGjwhMNWmmcVFTwsXLLlZ4INyameStOG7YQKBnzTd2jzXj+
z/STB8UkwOn1oCD07A9Df7DMQy4evR1EQSFcy9oseTppTyr79kFQhbaTGTT8DMG1CuBFXjkEKiLR
zHMicSAzPMLz7bGYa2/vhtHk75vIVXzj75605WyCJSdQVmIYaH6S8GdQJ2U+MUqvYW3vsXgddi3S
Rz+7hLCuVkjy+nTed58Y0DYJ+8H+1wr/wUeFWkVRTqVwjIQjjD35OTH29Ho7cuxs6abhwT3blVVA
9OBaxXRAeYw9Fu+VJi8K6zAArRGPSUiKHBK8rwM0wFy8mdGnqW3eIIHRWNc/ebsRewJ9bLZD2Iw6
BnL9JPXWWYa5powByQWoNiIJkYFGuKnsvil0aIugDP23D+CpprtGVs/DnPpvXwr1DVIuPvm5tQQO
ktqU8VjRSGyxNvBlhmEnFnvGX4V8aOQDg3TiKwykM4jB3P+8PAgqN+yy/jymvfK+LI7krbMxCs1D
2R3SZm/F+99Dqm0yA+vqc7hZ0ZVdGGNs4zEtAcCOVx5l4kwhy0dHoe7R4NMVsa2gjhrldeZpL/0h
DBP0h5VxAwsoDB/DNTTtWP/qsNIEM9E8NNlks9S0fa/ts2RPIo702cj7Z3Hq44PpJoMnjP6YrUJx
jXC1uLkOBmMh9ILCqzRvIkj1ntV5rkOqITT6cD2ac009wWMQ0VF+5t3EV7RUxhpry1jjxR0qGA96
sEprrCjkhvkGCLhtr68nFye8AhfZLepaJuL8sMCfkJPQJfOe5EzsyZTllUS77HU/CiFcL+4MwVt4
8kr1pBTfQ/uXQC7mjZkDT68q/QL7fu6VCQPTMwQrId5XJuR4R5QuY3soPkrzmlmpU/zo6W1sUDWw
oQttUZ4k8BGgEr6PGGNf4WJ9xj7XTUp+5JapcRjV/aPegc/FUlHOCKpnqPlop3OEaj5hirVBVtr4
8QIihmTOle5TgCDHbfLFY5sUTj3OdL4z9SPtrqZ0STHtBscEgWi9o0dWGdnaUG/Mg7HvBbfFQqi4
feuy78QkyL4TW7J8ZCB3N85SduyLQ2CcIoZfO4x4HI5IWDAyKZmDH591u2btGOFa2HNk+8Y8F6au
orKhZ0Xx1vi9RaEgRESnb9DhMiHhzFK40Di5FEq5OfZwSd87YKQ8s/TV0k+m+LhYdZvS54WWeDv2
sDsC+RvRndZ8KsON4x40kTLZj4Nkc3jkDh+496HOdrYTD1l3MptL8PVeFYJnwwzynG0i5u7bQDqv
Ns96jg/tMd0nuAYU1pyv/Xl4LIhMphqjRC+HU30HWH80EUPUB1h/ovhw2s8Z7wTaqxI3oUzYDw2+
V4FFa1x0bBMFwue1kpdvzf0jXuF7DaY9IUYJYtJKxlbmjvwlRmDsEZmvIlio1zXFZbUZEH9KS2wp
h+EvKo+HXUKDY0II3W39i+VLlt2wQL6xlItZDp7pFUvA+LnCTniU6/1T3pbDnsQs0zYEF9uBcAy6
XxNf8uPEqai1hzQ9dMqEDCTGrLFW2a3Qpl767ZIgBh4q3PIpTBAt7JXI7R/9v48ExjJ8o120+5W3
lX7gQYoE8hhmQ7MYNB9nJb8DkUpc5Z3PihFg1X0FBgTSFqwnblbGEe+blXdkcr7QVqrHkoTG734H
uoRL8J0yx5RlYRYzqH2y/q/oOtmEizjCpPshJbambGWV/AOoKKQLr/Bzmo7O1aZhmN5jIZXMzXjf
8RLgyhunPez4hxHHyCxz3MeMIqnZF0wuLPIy8G383+YOIsP4J1/jR56WAfKStjWLpyKT6Cuk7DpG
CJ4VVuI8K6PBkz1pLd6Sdkjt6SXsL6ZyHmGKCGecAKR+4QSA54St1RAXUIBQO1IkPZdI0hloq1/6
HA0SGV08ELcpGUZCvENmJZc3P88Y7dH00SnIePcwq3pq4sMJfcwegY9iNB8W45+W7ckw/22axSQb
jBaEmyMb5JVkuTtN927JEjra5PpAr0IdxMrULjg8XhC0cppk3okHsjaocxNqOemAdS7XsGTXOLJe
mv23juIJudCAvbPqZ2Vw0f9qv3p/HEAiHJEYcEdgrmGN+ZiNzLoYmWgrNOoAnnAIj1x8tiVvV6F+
4BQpi/PzT7ImQBK7lQGOBL5Os2DpOBY8r6e6mGyG45/AcroD3gn0onEM0ARtHEBZg+7w5VZ8fcPZ
Gilp5RYEGpOSuBAPK6NdrVhlobIfHDjNYvKhBh8Y1BlT0R63GEzTD0G5CtMWSWx+ZPFLYC4gwqDF
OIMCKfyRvBmYLVZYd3DGgKJKx6LfnnZYI5YnKIMg2U9P5ODmRScfgEH5tDownxNg8KYxgg+2GHbM
cpuHTNzAy52QRxsMPpRzrZxLj3mw2Bw7hVP4gMtWEyadsszoc6ZIWyL7Fos83FeP7T3ZWBiLxHXb
bcNupxqseuDag1haGD9qSQgi2rJ13cF13GT3jcdnsnOBxcRAYrRZ+NW2wKRv0f3WWdeou9pnVVoZ
oa2laMBdvDaBxklw7v7hIyiuUUSn80FZKeM67MEgbSS3PFXPr4f6Lf2U/JEOQvFm/Inn3eDnhh+n
q8jwDT6YxAb0flT6RrwTXxCbNPRHxQsCN27dEmwHEbJAfRnqmZs/I1S6+xZZ/QrPAs+0o2fbVt+V
3X68HxY6RKf6VGmzoXDiJzaiLw08JBEPH/HgW4lDoJu+FkZsNBwmJmnE2ayOPexo6BTYlBcSOuWP
MlnWwqx7Tjnn+eMiBFegpfqmTbciHYlO57iVNerWzaMFgItpHp/4XZkKuN+VcD48UfokTizacLzg
dxhnbPIVWl/IOPsck4gD7bkOIdZOhKpRphj2LLKjK182UEn4j4vWH3perG6T888U5O42MtcuX3LI
NjALO1fXvjjDCgbZ5tUSKaccxNTcuW+3YOBUz/0Q7bjMrGjCJ4Fg4MkmJu1hQQby1ezckS6fXjtA
xKQS7MCokI8KRiVOJjh1rm4jWFeQRRIG8hDQZrF0cSGSFpdkOibhx8suB7ame7ODxI6Ni4u1f7m8
kkpIbIvE0vQgSAtrNsAE7GwxOZvV6W4cwompOAExrGbqm1J7lv7AOLPi7QBztltn8Qo1AW3vvZ+u
3dqcrl0rnFmPm5b/u/m8f6Njh1Vh/iAdAoTXzxqD7fhqwzHhc2Y97M2GzdE4ebOifw4u9ioz9yhh
qK+oUP67jjgn4Y6QT/E7hXepMu8PU5rlzKUsqkg1rpeSsWQfzkb3MRPIl98JM0H9KO63Xt0GIeu0
K7271J676tTej9qsbibBNdYPY84iGka0hlDI47ZGo9f54ODR85AuAKmNowgHc0yU/QaeFSl1HJio
orNohkgNNgJCb2hBFQkD+J6qSYmKiSMft9j9xq3QOV3JJu9kKKdmPD7z4712+AX0NHnu7i+NTuLw
zaTFTIn2SrQtiCMVuWNPTENQpfK6i6ADv1lLKNY3OYxsrqQZBkyuEm7XyNPsIJtTrb932Q3b/JfN
iTuCF5W6wqx/GC0MpsOWjAwYap9JgwGl/b7vkhPIsnx/Y8PYpYBzT4yW3uPFMZjkVNQhfLl6ogbQ
adxf1IA6RY/sSvIMwfaPXE2050T7BWCJ2TzetcXFnEfoF8ol+G4uP+DmPM8oS+hq0agzKYcATiB5
Pan9mYbg32cMgnkfdmY7CZMRtCDICvYP9Yg1jqE99nRyKrHMvUjp2c3qkEGAny1x7hKOlEzXEAsc
VpckjwMFYoAc6DN6pxcfANC5uiHlMgWUUHkGw/r0BFG5W/HTWvGF9V1YQTdfRGgwN0gaQ2mTSpvS
42siXDY9gAJsBxBOg+qEZ/z2zTQZqarTBhgYNBk4YC8iCkqwhv8HT2FrScXD2Jb+XT2I0mfa8g5O
eSRhDk3kCxzZHf2/6VCTCCrMVOJ5Vh0qW9rmcMMkt+X1LOn6iEg/TeroyHkDJVkq4jhnqYjj/O0N
rYgs+VbggAsXTAcRX2ynOg0gSXS0UPD0uZAsYuzDtlR+tmsrXLZrwhCjDN/7jAkX7gnWcO0auqg0
e762WTrJsVAw7R7b1ZpwH2bHqDhjF9IV/1XJaUwn1Xit7oWgeJVVwj7m7yjPkIWk8aZ8utgM4Q+K
VxadljqhsR7RqpanUbCeMbFwnjKLjf39JBRYaObxrA9PtXJ5G1AIsKSCtUZIyB+kcAXtVcjJ4Z51
97M6XB/6R9J/pjOpJxmWyuL4KI45C51Xm0tbY6aHJwbnL+ybjUD3aHJE1x/yD+SvGTGaee/SYgJ9
ZC6Eb4ihdwXX1r3rnlU4WNTsIlhk9QXQ1pMw85tofCGZqCBbzqsUGyL38lzqIFNvxnTL9RKfRLhW
y2CcmmwSYGmyxfQAXlCod5Re80T5QOeKcsmlpZL2s/tHYK2qxwpNTxizzXaZqTj5mxYfewKv59tn
HU9Tz/A7vaJ0BC/KAQDZiqUGBiGE6RiEqmCqOYQ/0Age1pLMkqb5yen56/mozjE4MhwbPShp2MHe
M2Y0eul2UoDgV/GhyDgHM5tIVhqDgH49o9O6l34f+nS9B7dPtndtI/ySdyAIniGAt/boPlLy5rvJ
m0r6ygoOs3TKcLaXm5W0m63+w3XiGGCX9LY0snbRl/8/pjs4HmZWX0DdMaxKwncVO0RIPZEERzeV
M2oTYytHqDFOBvl3gxYip34V3XxkIM2jQuiYmmCRRHYEmES/kVMQAFrKvkhCBiuoYVGdw8eO+wtk
7EKAMQRB3IZlysXTKAg+fe0FHwdkqiBRFBEH2+zleb5FkyiYBR9pZmn8l8zSmLVC6c/nskPyQV7P
+ItE/G3iTiinZCxoPDXIgaNSH0p5nzJdf25agmBEMu43FF49YU3VtPSgjCuUlU4wCupTc11oMz24
FtpHrH0gEAv2BXpHjNdz49aIcIRhd7iDwpaXaLYpoC29uxUwvWu1XRDG9b/ygfbhG81KJLSgmj/u
51G9dMI1Sj7D8mhWlzR0Es3L2H/vDdNXXl712ATLlkH8cCpGMLGb9q6hunLoSYWndp7YeZbKWMmu
KjtjGpPum3RPKVh0m4R/EqQnOIa28YaL/rjYpcH9vX2mO03bdXwSF9FwLfOb9LQfJfzo7+H+E0k/
QfYT7Z44MZu9qH5Y3McINvKp6pS7DdOlKYtK6ifkRB76b2iBFcA3Akpex+eU+QnKzZnzCD2M2PzC
iJ3rTjes62GtFOu+WB/+WoJNcroYfVo0sOAJrWkAArmcFPHqxAjElHeysnnXKsGFmAOmGUgvyZWW
lnAjEAYpfNaECR8O1AFiDvQccd9hwBP3ZrmPj5m0L6p9J+6+EmrxZhfxS0avjtZ3ZmnATnwt8xti
0CQvRGdsuc3TJSpTWb7TfVPG0OFCseZBQjjFwj8lAMIrO6n4k1uTaPvHshM+7/LPyekIkR1fZFQ0
halNP6JBvf43kQlEbanvjQTP2T5ciNqGOKbeWN8zakDOYrRfKxTrHSt9aRp93yPYmfO3eoVNOi7p
eo5ngrsVI9Nz6vtCYaoqYlwF8y4+MzA3633KYH6YxDAU2mi30Aki9OkkPgm0dJPQB78TUQ0Q9sZs
cf9GuG5eEL89F29ZPAsrFlUsrN5izwB00+QbF7Sjpiwmhp04MewePDjtLsr2sL9dv84PCSYdNyQB
oPBEFJ+HO9lCFf4Ln9nQYEONSqf/2mz39/t0/uvMNYsjhz+ohWY/QI8G1/vcDfGOUlhqNj1yPqCS
zCXiFQVwVnmCW9oPxJwy41WCEi6peJLtuVztEnjJ5mpUffHhB83qAnOPgixbEjkbV+4z8pwEihEP
7NZQVqm4bozN6XuAxWau9EWVHuUQn+b2gRL8vg8ktE+nTr2kM0d4/Q/qbzoSKPGL0gEuYHRu6VT3
Q98fTBP98DF3vp/ivHvMT/7lQpQbT0ivLPJs+UARCnh+XeSbPNuC17cf/Wf5/IqYsU3pXDwLabsP
mj1RNX2ylxgnOmH0KU2YloAhIlmzTvXDx4rJLxFvvcIMEQPcmlkdt5S8NZONEK1Xncss8i9jPW3f
NHuwWmK8iy68iKCVoRyDJmBc3R+fEV9w0mVV85TJ0VrMt3At32AkvBiAkXTrhK2IBY3hBjxSL9IU
ZWMjuojCWUfngR2YjvmiFBO6vEBnyHLsxf9IpclMjpnuPTqUbhpM/0k/RJaI9Uf8S5TxfEy+6voH
Q3zQf5nBnCANQAPwZLBmUVdVov1QTgHS93TqFK6gy3v/MGOd9yL7aYErrNuvbnrM6BdPDoF55hgB
yT3H2qUobo3wyS6m+taln278cx///KWyj6cNQ9r/VpITNlsaTv25JVy7Ndbkn7FuYtdEdVD4qUJ3
VbaesJajBasABh2/B7UnwwADEjak1e9hmsSi3wVQAeOXEx2H0L8av3zYMjyuJ1jFHbdze5nia7nC
UR8F+q193jZE+W7SaFNFmwakXbOux3mAtvDlsgknZ9kbOYazbIyWOMtEkjHgxP++te64qapsuasR
qIWObO5/ynyBBJ7frnnGXhL4qneLaUjgjRz5V72nV7LlwueZmNFLmnAEnpNTVe+mkXqX+2wMWLAi
PUpttqyrVWPY0p5GcRSWQ7lEslz7KP+kiSsDfIBcBVxb5CrwXpMd0k7ghveUBsiSUXymymeffVGk
Zpb3uDvPu7PhMl9sIClRXH+JDq6lSjnjWpLwvpHB1jiJ6oDKAiSCPZB7mjgRrmqU4gt4g3KxhKVU
LE19kQMGCbGZTmVwXU2S/6yhq163OdDfwrwV949xlkho0LeRtm5HbLZ+nPhmtiojfOMJw5gcWcea
zWm6W5ytn1SDpktWxLr4YQ/M2y8QOlTwnPHqtPoasNzUPyJjfEx6erqe9+YngpM/KbIYgVLbQByT
ZoylWWdS3TC3KvdPcWIfc9dY4j6s/iUlDPNBXn59aer1eV8A9FDlZVNMIKnquWiR5E4soXbxv+LS
wZFYZmBRw78mYPUEwKEz1UvXb7knwzxeNeqgYFm9EklEhYhKD9RcJ6G1cI1gGTR/0o6DcwtwjVgk
FIicZ9m5flwsBhDz/r556hsPnXtVrpVhLQ3rdljrxVou1omwshf9Kh38gFlEsm21jdqTQoxt+PZs
r2F7ju9Hqd4TDxYUhwypIkMORBTiEgLi2bBWWK17FJE6mBVkm3MBkYf6IbRXz45UaO9bM95G/drD
l6EulXKZOobsYcwmSxlXdjUzgYrOmwHp/rHQTo/snCwEFjdUtwxsMANAuKC8KH0x9L3669mstBCU
z/oZrtOJY5gQKIbM74alE+qEUrS28ThTLZoIDrC3CN9EuanhTQsuTX4SbJGd1NQ35dDmAw+oV/mY
gtsakzLhmM47AGnrZ7xv4y3dahs6J9+KJvq5QDhDSE6trbf79H4At5qxcLWLyueyY6KECLJMIV9z
zXKyragpO++9f4rxDnCFCS6LIfbqBxoa3xLAWHnMdQS842dTO2Q3JsGoARmXIepmjYiDvBrY6/lt
vO44n6ZYYZ5EM3GZJhOF8aqzO9iAojfLk0ubTE6IHhuExQdpNalJULzDIhEwlE9WqvZFmMdKBUtG
G09hdxQfexkuUmIDN9RK7w03VFJH07wamUxLasqteX7lp2p5Bn5vZ/pSD0/aj5z+EePfKv6FI51g
/lr1dhf+09vKeOzJS8uPAvt9p/mLrPR+n/xofIv/mY7QzOCy5Mwwq2sWXFKVbLtzTn15JksPpbws
7Z5768UPpKOVY79Zyr1XxX5s9+z/s2UTu0LpdhtLQzRCQ7+6K6vdaA/CNdQ/0oNEccpjASat2SaC
w1QyU76DxJZejkaJvthcVdjHZC9gCiPOdDJViSTpmabV/Zo5n9b5jN8ThyPhSlF2L/x74GDseOsR
kGy+9aqYgZrENQ3HoJ2S1xaClYDyjBorIggpO1v9WVYug23df8b7zyGyCVgMQ0J+ycBZ/3UeVOmh
09Snp3pCCMMzAyBfnzI0lhapKbDWfOjDxP5UH6SUpZvZIWe1CSOUbAKUVOPVgAhnfLl+bPoBjH1l
NaLnEP9UgsMidoCAke7euWlyF9ooPviqKD4s7rXOvutfI1qs9rPKbo/gbzpRHlnWsd6eyM14zCAP
IIr53x8Ur0rErvXhsV5J0JL6Qvcv+Ab9HTb3bv4fJQE3KefVe2BIN0Y/RN8Wu8Z46uU9ImO6Qty2
9La4UDsRwZw3fUzr/4/R/XafFTKOtniuAXFNj4o8Paq7HaoIqJJPaua1lO2Ebm99sMV844OLDKoY
23gmZigBAY7o8vQBgHegQvhbWK8gY5HIH3k6kCH7WeMCsp8ZbyZF48ue8N4rvtvWtyOYAZp2e9fu
g/0AMmMs7tyHAbYg9xG798UdC1qJiHqK1GFEwf5b6zwidQjube6bCsFDR6u1CbRN93EfF/H9a5wX
1efz/jH/zqKD3NqJuRIUvwi8MSM0xK0xtY5LojV6xD92c2Jg71jtWo3WacFceyt2C8J7CsmWSfru
p7rbRABCztNzCkrvy/V96gHnPGC9vJIFJmaLSNsa6lZRJ9mNlGwrbUPb0WHpwHvYT2w5sLWspcBT
/seWa3C9MZ5lZzPEHrwGDeVJ9/HMP9vwG+MjolFcbNiJ7+UWZ/Nj+BgFnw0xrzdwCQ4cAGzvA2fQ
bdO8Sdp10M6Vdlgs1O8q3JkSIpytke0Ssi8je/HcSzPhCRvkKNaX8fnhae7iDMvKSD47uOXyD3Pa
dN+3+5LREOFkyqfJr/AWPK7VcAny0wbv+SSUjALYWp71uhIfZFyOlBQFzqA/UfYF/CoZF6211MrP
Z0OQDKoej2yfxRdYEkvYPcDQQAO4r8doFYPaFNe1Q0hP+j8pnmHvaqo7hB7ZJi9MXPtcVZEfH7SG
V3ZnqlvvyD3KZdXbqNp/IuX7eDTHm5XdjiH719Xz56wm11G+mHwUqJ5uSnsVi8vdiZfHobMFfIbb
lmSUbj0wO3fu5jo21+Ww7u1j2nkhgU3SvP050pEbBcvFGWkCo7obnuRAIxo8mmgaGBNwFCCN9jIS
CXg2WA7bdtPgFd4XPSrxeSGvcLgF0e9T/Kno8eXLIrE+w/GmmtemuIx3m/R6RCOubRfKhyBejv8Y
3NzqUnDkBgXPWrBWpebb/zwSx8b3ZB11ZS8Z22LYq2R/zd9/Wd9Of1kYX7n1tXJpoYmPdjU+IYFS
dymziATwZ3hDzb7W9o4ZjPl4dzyWj1MoHB94pNW9yEQOAUUKnGC1hJcKNmT6OmuwT1nhH5dpv3w0
C6JP82gxgGBhT6vMhWpho506oO/uV5q20VkXZBu5dc29gtaE9dNKwIHA0ELx1IaqJETkcUfHw2Xr
gvotjeWPWkG7Xv+w0QvaaaNn/F8acDyPKt8qMUn6Mfmx8CACb7NLxBP86qmQuO8oJML4pA7nfrgu
zlp27oOzplz6/lot7wwGDJ+FnPVayClAzF/qWNuru8O9O0TNXkPux1xoZf6TsT/FsJg6CR7Pdldn
UBchOR0JVderizoseY/bHf8mmtSslzq9Zv3VTKAML/CTmsunsmYVDEKb05g0OzTF79oxdMuAGwSh
6TBPAEahT8z8OymVT79+YenyxkdHWVref/g5WKjPp4vAi+q8Z8fGD5ux2J/kx8i/qWYRe44Ce3CQ
YxgBKmuvKEdWYSyXNONSAF9vL+A3x3pOmIfX/MVYVGX27A5L+A+62vfsBiDnE69/fMT0bzwgc++H
eUHu9RMDiMu53bZTFc25LbzObXolJufhjmDdGBniHQ0D3gRXd3qECckCfWTJKS3O0H6jCERFbo4T
lWXalL/gn3ytEGIwWvEHTPBl1DK/2XMmvO8r5ndF5jFnVIJljL0tXsbU6MFCHZeoDF5G106Z2pdO
8p7EgrktWLR2aUVLEnseYEBIswoWw8iT79a9myCUKry499QIY5X/rOZl/RHVH414C5iYUy1XH7V1
FaRL+ZNQUfa2aK5R6Y2PjzC4UqNrEUaDm5LdUusq9X8M+fv5mDKoy5+cR+lJuMe67NcqUcAIlYzy
lOCc7NlyIGHCcPsr9Gs+VFa0sAdplderqscASpi9p9w9iTkH4VzWURHnGQClbK4r8w8+7Wq+FuOV
2vmWTN1hq4+doq6CxTIOHZNEhXajZJs+A0tH4IUraJsQlquPxljQWfQ+7VH/ksN/TDwDyaxIYZp/
M1gU7z/4axG4NnuFJWuCuG1nevqAQdtvOdsHPznlREG+1tY6aFs+IqErFa4g/pgJBJpFWq5HYWUW
61CmIV+xLEdoXiQr05PMT46rTJoLDyexDorkMA5VVI9vqacEL32OT3oInekvqC0ShthQoOgiq2Ap
XizB0dNZDtZxOdBUR15eEm7gt5VvGJNJWHKbblfFbqnxfk528yDyHxVx9dCIVsBCN6FuG6g44E1P
gaXsHM2MTQxTuQnGZBFWfoX1jzsJox184luwySaGBGUUM7n6uZZ9/Hc47CG0462ejAYyMXpQglDL
2611SdIpOTIgTkqYfI5Ne8zkveogFmX0jpwYseibwQKYmB8o0GZTq5NVOzge5h2/zIdAPHg9ofbl
uUqRLS4o0YY5Y/wAAuYnUQXMSLUJyA/1cyTS77ckV636hfDbWz9J8i1VE+FXnHNHTi38tu6/WQAU
R+BfEJwAO70HQUhuEJLQzgIWXHA0hC/dezJu0280W/yEsICxz6rjrqmcsbCZj0yru7cDUFk3EAdf
yyuwki8befkr9zM+iIWyzNCgIAwOJviyoC95N+6Rl73eJ/P1bkguq7Plw9go7Xa0d7yL/L+LnZFv
sm4rpJN+Ybfr4tNOsdyfTVptLaSK8SYAFPvb1NchPBvpsZJ3QnBQhDN/uVbOTOkGuLwYSWNYaZTp
8qqjjh7W2gCHzNHWauyavav2Xu2Avck191yFtjp/TgovCma/yVboNe7VOsk3ugxA0X7CxcnY1l9a
1mfptXAChF6PUyeAAOWWP7TpgU/0oGz1WVKd1OYwyryLu+jvsjOWcY/9/1Mvv62CrnQ9Wda57Snu
ZzzgarHOhJU8yQPmUfSZVx9EhCuM4p1W843cz+9ePriBseOahtVt7uxn6ejUeDpjPi9K/Y9wWSPj
0d1/YsYh4MYe8y5dDOmiVxftfWkTLuoNhtewXAn8tW3l2wHbKRLXYF+D9EU7zJLgseoUu+25noFG
LeR8kUWLEbFTP6/5u/oFzNLBqYWFAfJatQOv/eEiJEctdElXqkK/l+ZDvyyWNQ00tTSjAOitnScB
zSE6QXEjbWko3l1wSU5SlWm6IDMbtVaEJjVE8exHtu+O0Fyz+Fw3h0w8VLNWdGJW+naJ6eRVe7Sx
R+1xV//YFdZpc2eA8/8TUDFwnQGUfnjp03/O+cYfZDC1cwqREg2bgNdmE4urGBRyuSFW/bnsE7fi
IYfcxFyInz/176Yn/ymf65BMDQwQ0SaPiK9ay8q6n1eNT+zcsMoJiQxXOhctBCdWRZarPl15Znoo
D3HhfsWsQKAk7PjxRrIXOf55ZFfEwThd4aj1V5LbSnaIUseLo9fhpnrEcg5L4ZirXqJ6Pfk1OYNI
EqxcEqx6rN0bKouRoDv0pHtNP1TqXmeSrK1Nc6NTtZSHWj0mxgxqM9GZg9Mmp2dzaR63NPwW//SP
RVtsjUM9a4H8oc+WluZOTGAGYcS0rYNqP6VPE9vkgujyB+w1ZszDrrH4JO1NhA/ozBCZ6aueFQSJ
pXzMQYBTk4D+3ijkfABLiSFhEopIvTuvLqVOrMSm+OdxEiiWniuuTdZc7MTkzqPeLuivMEbwo/On
Tvxckyj8anRXo1oKicN9mg/roVhzNRlAQkP7qKUHXtEeKaadLrkyC+CwggdELyaexWntO6PxxzI/
md1nHbls0gziOtTXq2trqkPZjCIwZ74/b9AzKaQULhtKAdpaeQ7fWp/du11o7qXSldvpmCFcLC6P
g7bVYaUFCOavEwL/nzE4q9RpfMsG0S57ya1SWzPQJPjouHIySQ5ycTwPw3JodkqyK5rdk66Cx66a
NyaDOhBD/vgT0MWbSHEWOkeGcNQFWw5RQ61a3X98yAnRHDvRmOv7UNsPMRkZhEouhHpbNJs4B8vo
A/U+VrMa3mO/68WDRCLzUTNPLRZig6cZU5XHR1kgDwJYFIGTxS4LGP3t2mBL/lQFTeI2AtOLXDly
9Rcw+x46tV347/vxf0/k9/3IzV70dpbuWm1XpPus3YfpzOzOeXp+1rjbPwKSMk5UybkJU3Db4VFI
di06qWRHWxA1W+O5fX7UIRvPpaYu/+HniZPlnei3BlrqwphL5IpiNdMRGS7qHkTjsUfUZDiUJzk7
FjtoD0m70Ni01atI9+PeN3+tekv5X3eOXNpKdUqxtw8qhJMp5k1lGdnZ2oceubR8Zje1fE3oPQvv
UXhNR677QbI11Hf6RsBCo23pqvi9FpI60011d99wpJHUqqAYm5BUs/tFxRNGKzpJBBvedM0DQRKk
K26VQJ4QJM3rVlGCWf5cvUNfKX/kdnPO+r+itrW12hlV9yEQP/jLQzKINymGD4kL9Yd2s6TAIYdO
clJaDBKnODjvzU7nkY8XzSEdz7WT54deOnbaiYZE+UnzH5HZan0q61NS4zM7kW6RXJ/yJe7OqXKS
EzvKbtowa3O3hKMmf4vVF0rPaMfBrU+0S7Suih38Y+HNtFmvIPYtPuDXa4oNmFgNPy2CeHNbmJTt
zEFJ1EK4DvcD4TrxN+RpTdo9DoD/R9SZLTeKrd32iRQhRH8LSEKgvnNzQ2TaTvq+5+nPQK5/nwhH
7cxdLlu2YLHW/OYcM74sPdevWRqs7CFL2Cm58o9TRDPNd0ggifhysQuLXVvO7j19ZKRYmNKbacfU
/4Cwgen97fU/ZD8C+Y1AwEManib94gRemdR52sX+l5lY1YdvO4i/+GOn7SucfvacFjHtjjdWsgsO
y/6u6nchEs7CxsxmLyy0XITcELCYtLNGYzXuQ9JgtWnPxQuq8w8075ec/O2NNrftin3Bws3MJPxW
g2++12BQGB03bwzOY5eyN3VFqm0ue1PG/XJkBLn3b6VO/uBe8AvH7f0TYHRU95b9TXK+EG+ydyWW
0DZn3LQiNLLd1M6m9Gg8W8//ymPnPttVfS27R0/5HVT9xdu06fMfuKuC/L0sv4WVscg2wotCg32X
AQ9JbIiiQjVbjn/bUDDLLUcT9r+srjPxhouc1jnexX9CBKbR1dV1UyCd70rFaQZnZLo0RyqoTSNF
g7FQ3dlWXd2q7IpDkiv1M/ihdjXJ90L5mYhvUf5wL7pwGjUes0bH5tSjbeCmVg+tfsNiphx0XDny
XGlxGzgDIJ6MDr9dWqSZ42n7OKV6ea9xH5vY1eWDynwCCnRyUDCrCo9Uu7s9R4/CsUh6iOwf2nPE
qQKHfXO0hIxepAuXo4zRi3+X20N/we/D/8NolU/qRbvlab6hnChj+yFtL5dfaC720oDlxoIohw/b
ppMFZwNT2FQw7W+MC3SXCtN7JHHFmQj9RYQhpj1qPIp8G30t6Q7Zq7B+sYQv5tJ6RK1Dmu0IHPlY
pcJTr94v+d/LhRSMNvDxFQIbMgWhMxezs5O1B1sPWyEf+DmtaObFhufLm8CrY4pQvV4dbwHO16dF
zCCY0UM5fkR0kFcxAMbbXyhUsyk5gQC96B4z6YHOZDzW+cci/9C2UQEr4Ch5Rw2Ik3DwhEMeHrpk
XxoLsqhu6m+y7z51FGF3YG39rwMF9GVqy5QIYwqTXE1H7CZeQOHh2YvPE1JecxOTe/uzVEz290Da
9mN/wJaMJB86wuuRypZOoVTvvIpcQXE4HZq5/y/rf0r/Jxi/NimqPYgeSMSEiOzU/PEf1xxH1yPS
7wYq2knrjSh9V8s3xO7IbblHH1F108frj6FoTyYRUnRG9I6OCG4IduFJQqzInR02aJZllDnsO1X6
PkpvJGDjw3wW9NyARi8ur/jQGfMmc+z++/7F37K7R5jnJWqKTuefhbkwX/WaVmreg+lLHL8QRTCT
qZcQEYc224a611Pd0v+yP18z0TZSDN0yCAEnefPa9ZkijM3QblrkPt3tOV6bZHYcDbSCbAqVG24F
S2MQrK9r85NzXildNiQBNLfpnMrbobosU1uVbZKAPuvkfulTWcSdTxk0NzfzI88k3eitp/JTgod6
WV2L9rBiSodJeGnCP6OCa0HMkW2fTWkPdrCVYvWpqzYmGEI5v1CjNagPwI0M9+nvmZECrTmBC8pc
FQMVZayBCWEg0mB4z3DYoQGIgq96jr9QlNGvieMKCXUD64pUvZfMlArY9UBN+37uj5viTwCQAJnI
U2OghF47t9st2USzrLrReaJ3A2oiKfXio9TeI/mZTsiZG4z/Imavbj8E7modvQ9WNLr9q3S98t3q
vmjfy/rZ+7iur+1yTWekUJyq3Wd8Ta/Q65yWuTHJWEbGBb+m41Rj5a+PtWBj0+ppfkQV4yIXL8yu
RxL17LEOA0xw7ebqNFZOGI1OkofQSvrcLP5IlN+sjKzdV+0+4YwPdfRQMNemnGUvt3us+sF6jB+Z
dBeydZygzAPZdGIaaQsjndyKbdiKKvCdMydkNn3N2Bv/rT273wyJzCRBnjlcFw3El01vSb+SLQSz
CUXs7b6BRrmVOfOSe9njTQmV7YpedgUByqYKg1kln8h/pPYHscfRdpxGJ3BQe4GiL0x8KGgAw3cQ
fnsFBOxzzUONVWyS3lhz5nX0tdbI53/yhyeSShJgbLOUNseopaO5/auq+z45aB4q7D6QjmqI29Fg
QMUaGXR89n9pEYE2oHIDxam71e2j25R/U/Yow1b9YB7KSsY+gHmoZ9Z/CQFW87q3KD8JA4J8cUv5
c/Q/KmGjQO579eDpe4ZTVQQQ9ym29xWUVfHcD2uhMbNxbksWfWviPaTQBl+1Wr5DTqFMveMn2Bbh
lmEGOWVd3ZL2bSNHXti6MD/eqPmsOQ6wDPlzlyQ2dTyg7ZNO94KbjjVgM5eWvH6QhbcJ8LMwTlpT
Cx7g1GYPbSvX9m9JfLpbvz5sL+AGzOGb2ZQ8zCHA5oxlhzBxJGAIOgIi6mXaZX06s2qHHkixd3F9
ow2pqz18ap4RJ5CZDfbaP6NJ+fYY2U+M1WRZUFngu2zKEbptYxF4glRIUiqq3xkHs/NYcLCBhjBn
j/wnLXBlAFT86mk3cB1Y5TrtoVJebfLM0Khe+cbgChJxVbH/XS/ENyF8ivkjL2/8y6w9LPu9jv83
dZVqnxVYLI9z6MiZdMP7JNREuJTYkN+wuKMYmnlz7YbbUtgKXzLe6OAK3iApNsyewtMCeh5X3+gk
W37rtLD64/zMkzzX4iwKTJ2paW1W4VO/V6sbng2BirTLEMCTKYZjM+Jquy41DoKPgAdY/V7iPdEN
Mf6kYIqRTosJBQwh3u7RpYTzV7nWHPYmq2u+6Sa0Wxon5lvJHhcfyUXCpZbvRK72fufgjd1p0i4L
nJW0GyWqp0ikGLW0w22L+SU6Uniby4eC633Yl567ohOid5hkRZcwOP0OSFUVitXMJ89hLvIRgzba
MFI8WPytfwHLsb2+u+jhTbN9fybSlSjJK3n1m8+Fg4guiJtcWkKdmjkC+NWbFb45IgaunJtJuS90
QkRO1p0U+aRMFnlqApgKEsBwiRjrJBffynPbukDYY6f9P8Ler+OAnQzd9tJ5TkFKAINcRT2udM5g
t1G41+uFfoDMOl9a77EBjppBH5Ytv4MKC1p91I8zyHZFT9wT2TL7WWX/JPCe5RN4hfzOGD96jfHl
6l5mN7m+6Ezqy9MkHBt5v5oB/5m6jSiFKXbjwCjRSTQgCS7ujU3Jtbivpr2YkgCEtkLEcT72z1Iy
z3mcq/yFAJ8Agfgi9ZcRo7Z8TqNzJJ0aZOPwqMBi6Wy/oyWe/DZR7Y1QbvzFJkKqMhoGl5FjnBtu
OuKdDISkqzyaOTkqGMVYk6ddMJkyVn/VVsH2AgMjMqDZOUNBzS55CFiBZpl7X7km6U1C3iosefFx
pwhu5mso8TrjGrfJNh1QD+67FKuE9KcdnRrqa42IxF38jqcbCvVKNkj2LQ/JzqoTq8/Oz6LgNpgD
lDhatc95HOBEDNXDPWB0Hrs6MLP4lgFApqg0PI/1MVJItQDyoxk+rK/1C65K2pGSSzx87VpIzIjr
BqZbRp+AS5Vs9SUV3wNFkOtMewirJ7wqnuLSmk5MMJNVODPWAPVq2RFkFDba4Z0HNFG6stimy3mt
7JHIAgyP/6VAyUTQLgZi4tUpWq7umE5WNW3z9MGPBuJ1tTwPy/NYzFYobsR3Zkt0QcCMJImBk4Wu
MQWR5SNCPgOILbnxYr8YjqQZs9wgA5K/oAFMa36rg3/z9aDLSexAP582zIkCxHBLmht89yKHdexl
bLSNsN7ohED4c3UoBSBnh4W4H9fDyqLVdqTHUVqv8J/rB/nEqtW8yjsA3gE2SNnfoF3e4DNUEQd0
i6qkd9ij3JAwhN3eofqwseZ04niCdvRaepDGZWndYX6bPiUnKu9tzJnr19AAUBf+L7l+uifplfwt
Z2R1ZH3HF/K7vmv+jGUOqvnVQmHvig/onOXSVrzbKr0Bml8elX8cjtM3nXxKSE32HVQzVh2pOi7h
Z6XniPrBEXyxS8KjPCbelrIoHIQCZwBlE6BREept1+2wHnWcBmxo/ptgp9NWw8m0ld+mwgIakWEZ
zE2mI3aNHhETfzCnaNMO1GUfFZ7zgj3+mVIz+kBI/g5w3Xb7T3xT1TT7pg5Ina8puVfuZfVQfy4M
H2E1tMdgFyiMWaA8mBET9IHFk+DFKdnceUlDe2v9N4AlfmeF9Msrpyi7yOU6W1ihgXzOqCwMdozK
lMApZEiVlAZwQIiyd4ZCzU16LMjnp8cG94CxwABE9bC4HpMZdaFOezgXaXJU5CN6idSe/DVztDY3
o5taw8Aw+sFspr2n7VXB3NWyVZ3U8Ym9HzN9iX9mYQLtw9sOOSP2CS5/hMFNy00QGpDt9X4Tj7uA
w565gswx2kIx/5yicpqnL874yVShkB9d/o5Hs5h7D3j7YsFWkhliLFgVDNBwrYAfqehdOdbaeSFc
NyMTjJ7ivos0a4U3+lHJqeScm/jf0mwEg0YC8gM9lMwLFCYhtBhOM21gLeWvSXYhUrD6wwD0NXwe
vn/lSV7r/+RJ3KHxYHPmHz74wsVyTyyFzfcvcYfHKMArZTboB8AKSAVsSvSbDad077UZTYId4ksv
79TAWYyOivhCGXLslo3bMH17BPHWo46b4d85eVSDqVFIU8/18kgxoaW1ZzaVK8Zn8mnpJp1FSCfA
NkN9LkJuDExy/1j1zFwvIoOUwJaIM2CumJOxFK4Y8ui00x4zObSBBqmXC2EwW/Anyk2THlHIzbfP
9D3WF5rQg+wv4dEUgXT6Yuc7EtUAdYLt8NLfBhgCoTNMTspZv3X5omyaV+khviVOZeo+18IMsEjp
vC/B9rITNHOMGLGLxxsshr8wiweRoQRJlr3uXNlIRyGO5WdsraKPgrlm9leIv0rJ9kR6uv6O6Wex
wnDAGfqxtKrqGDeHsmMTdGj6E150STkN46UUrtE6bm61d1fLRys+0nJdZkYCRUzelxp5mxPe+lS2
Y+9SBDflr5oYdbBtg62gAJHbUIcG65TY9XIthWva4mtxLb1K8TJnZchI9+to6Yy8ANS5XY5GcyLW
L16UxR/dQXCXNGaqtpggUDKFtEJ9J+ABWO4CYSfGOzXmD7ac2FiTgmbDscVbEVl81BodPmeZyp6L
0rqqvm+4wZVj64MEqeQbrjdPBkt5l8j14mD7yFtD/Ik7ky+pgUMSziU8zeVJWx5FRjQUSrp+4Oqp
s9ApIDkK6TFL6bK6KIgI1aMcn5nwzpuiEhZYXhP/Fvg3HxCgKStEf60SQnCwFwdQHduFevaBMEiP
Gs0xdovu9PuWsteT42ddwVv6HN1bbOUyK5fTBQ5HolzfLLtzI78l8tvIo0y6kc9NGXW/zFYLdAlx
zZef+AH7c074ufnkNkCDHLg4+CYkhwdDnaXhvfR3Ea85fQXMAiV78ncD97F3r3MspmSD6Sl5ahUj
FSsCg1JuY9YxtFfJCJgPYKJEvpVuen/nSCaSCJCOOu6/h9QeY165+OBuiI2JLZt0jUVzR1x7udiK
S5MnLN3FrC5vv15NuSGEZ3U6tpT7WD4S8RGsSJFQwkV9xD2rboq6bgW3FP5TwbO3TenbU26htSx0
Sz2W+MGoG0Wa7eeR2pb37vK1mTgPd5dMPA318YxhwpXC2YATibtCucgZottOzqycxuXsuIRarJBL
sgrUAMC0CaSxQ2K8RbHD2HC/90Iqdw4xNMr82PXYLcxgdclWF8CMmnwNlWvTYmO6NuIl9tlv37OM
s9V1wCpXntLguOj2VLWnVimuM4zhPNyQQQBgKdta2XISnpeD4kpG8Z/J2uKll1yA6nQLrQTBW/hL
MsCfvoAI6cXD1+8mlCx2iZYcGeSWhc5GiB3jC5iO76m7C6CpL5eORl3Ohp6bxrhTr+P4vLXwsYkN
Q5XO3QgFY3CzicIqczm40uAWS3ta7j6KdcW2IzvikGqx1/fbr7OansXq+vaVALuzUI52YuRIxugD
qZwHiflrkJhWO0+dZzACvzFrMBPSGeFDIqlTPhsZg/wp846VdxzocidOWBy1xUEXDpwUy494+SaP
j1a7Pkb6ZS+ScF4sT+LiiOagpGZlPLRmLaXkCSiw34kJM4I5TCkVuyF0GszzJA5atxJdx+w4Wevr
qpwjLZXpc5ZK74GRgJjFcqzNL68E5DsaCSbL03LcNPSvLByVVufyqQO7Gh5L7ArGNJn0lGKwuZjH
aMW287AESVm65sNDZwxcydtJ9VaxnXVIoW2HPdzNO8fBM/iIymdVPleQIAxDgrCUOD6+QqxKrfO7
Ui0obDY6s/WvYXF/E2BQn6f6mrFvHqmbPA35c0xPBQzhyNmuvpV0L0jul7ElO72h72uJTajkPlmL
SJObTppH3EsYvMutDsSMVgBoGDwwsZoe6unYE+Jcg1wAqO/4g5vCz5O/KnlTYTDN3XbhDKhYC0eh
JHbh1Mx1gVXUtry0OzYA3jbRTX64jl2asvEhxONd8jc1jrV8zS1K/3h/rFhTuSpdOeXC2umoUu9x
etK8yzLFRcazZl5DFTK62rwss20VHVXYrZpd2NqazSNgZXBk9BB1tzpprWnbbcmrlfWWxfG/EK3E
6jQ7VJeGp8/3xcquKZPrjqvG6PpDk5tTDfLAiIo/JbWLLK/HeLY1HovuoMqM6T6tfwus68MsS/uM
SM/MZ7Tx6pnfKECkZzUZC+bu1Vxuyd/gCiAm/VYVg31mAfsFmkOrqtRdLRAdc3971ynCWJH1JZht
DOHWQj6pIZo4fe4QY+XLgWAKM7sttssjgo+mzyb5lBgCnGnc8KRlJwonpjkLKEznrrwgQXBKgOGJ
0YbTV/zELA90kJKwhiGmRaiNMbTBtm4+6ZBsB8ACYh22cgNP7p1BpGEVK95UsLRrsoIrAAvCLBQJ
VM2ETwZYTA7IWC3RirM9cupvB1zqjmgpxMKrnVTtetDj1e6D49Y1SG8ZxU8KccnrJF507svFSXeW
uHhWZ0E41cFRW+4bRoPDWRwv088ceJZsmbTBS6vgWcX+Rymcf0tDSu6xRdzobxB9d8FPFPzI/k/j
/6TjlzL9HZu5tg1N7bcER6vM56US3+Lu6dUGMZ+YicGfoDch6cGVIAn0i1qULlFxTzgPPf3svas/
QdzAC53MgHGGsKvw1RGn7bYBBbdsBeKNKG6aBM17i0opDKY83vvx2f0syxP57BWOJHzkg50hUdyi
9Fnn7wgvWE4Nzme3oTS4/DqGOKewP0fquSM0oZ5JbzX0LgR2ehvlUxWf01d9I1vIlcQk+KyFTMK3
2nur2dNa/Ae/iHyaZouoxo0dN/M9Jq+2S1q6JFNkiNHt28AtMid+H9JjrLLTv6wa9OCNslpnF5RR
yASbXrim0YbM4iJ+Quow/chY3vJm62GzqbnIZquLRiuQ52ikXXuiDntsDOZbD6JhPVG4o9oCZvho
h3wQks6HtEAJTLxDO+DlTeyulnYI7zGxxdVWWNeNvaDatwPNyYW3SZEW2V5wNUdM6NaCANaW2vFD
ZbxVYGWjfdfsy5URZOvsT43YHF4X5F1ZUTgs1rZW22K94Yf//QY6Z4YQmvZ2DLbLYNs1G/EPfbbe
VuuwSm3K5ab/DqlUUGaGG2HIdmn5AXUSh1SdM4o3MxgxKZh1Mm9Gp/KRDs9sS/Ac5S4Bn7shaE6M
hZseEAujrNawiSdIuRP4iFI76EkpYrB3JUFAIwZsKSobmhYQEqw000+3BM2fVh7u3r8RQttqRjgi
hIrG4cmoWreehOswj3Biz93Q5zHkrFonSR2P/sZ51US87K5KfWlJ2Rm+CBdha659b9fi2cU4kdp5
vxUSkgt2CGRoMxEUG7AmHlfxyVdO/wvsBGsubt/70KvPpvuopndZfFt2Ty28j8xRX/0G3+IZcsFS
PEHeeOXm3MR0L71nWhef4H22V3A3qUa3utnAaIhNMBO1I9yCw45DDYp8wsUF2Ivb/RClThEezFS9
BvafqH4qyaNc3qrwonLmmy6r9K7O63rG8Ew5mTZniar8k97K7khMVGhPHdAYksYyZIBTGZ0m6RhJ
UCsP9Wu+OII0fL0cihlokAxzq8lMi8Kdrf7iVwG2oNGjDHeZOtOQSKpwmF7sawHcwq3Vb5wCgb6D
0UC9wQAsaBheHV1jzg6dCz3/lC9P4eL4CeRnxrWycg58THOBGLQNUBhUzibVnSmLqlyJJIrI5w6W
PQyxabJrBTtNbQx7cCEjMy22UnnNJ+ZlT00xl8pbE30MUPkLWCdridPbRucaXcvhDLQth/V9IzMQ
GWz4pmC1XiqB+hegPSCBmFK9jZ8hhXX921J+F4t79cUwWxw2hBUJSRFWJBsO2V4AxEk3lmoN8ldc
fKNOU3kLBazSH5S2ef0DSDIzctyNy+GPWH6MIdYl3J9WLqDdG7+DIRInqYqR1/jU/kHs2HgVBrcD
ylIg7cFxQKvi2XKr0zXUTM4gcXon8sfkhqGJj76y6/NZaFakHQJz4GOwcfAU9H87DLHBvqCG2xyh
ML5CPKW//wcdaUPO65LwXhHEupXSo1g8y/ot+gzVT0nE9vcn5Z9sWo+tfABtGb+iHLXn0iSKNr3Y
eBNTqcOIRZ/lLF/Trd6aoeyKwr6nl0IDvGPJ9COwZdjFOLPp0qQmBWfKLiYytq3xCZEWtb7dCPNB
cIKTklpDelspV/ZxZU0g32qpDJ811t9dq0aTeG+t1J0Ads0w2LAaYXmJmmsKf30gXGwowy3zbinz
OLpTrGW8b6AJpRv5X1G4x33T/1GnTyX5TLR3j234jdpuw9wPbCybecsXt/BhHHL6pb5T6OVbC5Np
FkazuHE0UKJrUp3/MNCjdFLE0k9VpVOmG4XXPcOyD0W319jwdmhfW/H19GLDSz5cHuZ8uCZTt+jE
moNHA1pUvEEEmHWHV5zPJr2TIkd3B3iiCfx0ZvWeuRLW07P2XaCNG096eq2TS2YDbEV0GirzvPl5
qTXoeduMQYutiht52hIVmlBirFhcsxcL621GSMxtlLc0+ugkWuM2Ax0w0QnLQ2sVwyVGEoNi/Jaj
RshvbQo+kdFbhvP2Iyfr+a4Pj7y+q911KRxlwulGWJ0Kn8GFqUVXHIneTC/gMZOz12SySab29dPr
/ib2LdDc1Tob1opdVKb6pzLUfOuhLLBsQDUQN+1rFsmzHV8MepxsM4NEIhHQYAJHRN9WnVJ1UhUG
6nr862F0ilw2hfLg4LFY4MBUL15zlvg4Rmu2mxy3gQF4s6tqU4BpcQoeKqOjASoZHGCuonzGtZFi
Bw9PuDamdt5WDVQBBU9ptaPgA0AkTiFdNP5n04jx+YVbjA8wmMRs801cz6TIvfNs2lhQsOlSj/w1
M44AUyP+6dUmtCCPXOvFPXHYXhGZ+g1r3SyZKOHLgVLJsFZojc6UMyMVpqJsO2rptMKs0UArthPT
omrO28T1dhEQXtn+/6O+v7vZagzAjHf4tXSX8imWT3p0VqTTUgInzYTBcEesv1/x9GUFlHNiH164
6cIl5sySnhD5L8y0P7cAEpaGQmAkfg7es/CeAWQ0sKBUPCSHonhcbD65UffYYWb3CgPIbKaS4V0J
y7n5MBI2PhO0bM5y/fbH/W67p9e2O2IXE76Nr3HaGL0BsuW8nJzH9FLrlM8zN7+iSyzwkdIVcJcl
61/dHgE2+xat0jz+Qc0M3S5b2NHCHtlnphDj0DnM8s4O7PdhXUwEJDDHbdCnOOU8KAC7RvWZse/P
Ktj7Gta441IhTmSYGs/v2YSAYL7jy8iPZPWuNp/16m9brhECewxv/q7MZ3NW0e8WGHGyHWa88SuL
vqZu5zWURO68YicijiaUR7CmTmhSyXHsjjUJSPnEbrLuzkr6viocPFlIPL+s62Ixs6717iKGZ4+i
vRd4saIzk/VmwwoYjNhTblKG+woqVoF/iGNWaluYK7ccUmIjlh0C9R4nevE6Ai5tH7zX/erhM4By
B4HWYxcUz2V4XUSVT2CSW5i2RzAxqJDzYLGLjize44QXb4fHiFk317Qezu8gJwrL4lG+LF5ZzHbD
KUWKjWYgQLhliB1oW/kWxg51SpQRpsY7vOWqJOxxXTbXOWNJxRwVWCmupT/U61EIkOOsGP+raKOA
AZwi4J32HQQVpYR2r2y6V4ZFZ6Fkv8XJ9BRSpgwNafHJge2XKMy0WlX+0hLRc9ng/AXmM51oL6Uo
spF+yApQQ9tYjJncONwtUTfwzNkuRPV0mh81kNYo66InmiqxKj8FtSOM50F4YkATmm1CS2i9J0hE
1XrAgXt1j3jt2l8mPdC8aJEYCTM3M1+djfArbF8ibdAMumaQ1dPc9a/mypW7tb4DJYMTC59X9fJ5
gdAAg9DGhyzb0z0jBXeNtkIa1PV1ILm6vofkAuHWklZnx6z/T1FFPy3Ik0Wb5CUzFbMUazvTJ4HF
ZBuqWwEZfthFhuWVDiUfyltFgt3keZ0tnkssOodkMDu4w+SRXzzDKJ7vo6E7eGvvyuYOG4Jsl8Wu
GXbF5CQTG0kTOTiQbxMiqn5PxUer33P9jkyl40sg7vgha88hf+DoqxRLyy6o0E4A7AIPtiv59OXu
E/TwGrC6peK26o6XOYX6Ek4zbm3BZFTE3tZMd9Qym9LqOOaHr8bw90XkrH/80G2oqDeM7VjNOTpU
kaDa4NPH+I8wgvRDS0oPinXH0yM/cvvq1HTQP0q5RbMXnEXxrMWnhuEQI7JbUuh1X5b3bq0ZAvAQ
423Iz/XIzPd+V+KnQDbamwNr+MCI5PizgTWRdiQeZTxNpxjWEmfpI35uHFuEImyCjriFg/heVLc8
u3rWj5c/VqtbpxqBAjL0T/yz0p9Z/+w0ikzvxk80XaXuvxDhQHFOv09DsIe7mDAraHKZGNR+mg5v
CsW1lBm4X8Azo3VnbPV059GxmIHi3yo0ONhjaaMiCahI24KKbQQlCKqxsx3MLTvW3ZYaDcSF8ZQZ
7HQ242KTGEbBhV6YUWLstwv9bYw+ZT59v4cqtNVaY6+pc1gg1ihmclpyQAunREJaOWu8DPO2R+Hg
OdejHaPplE2ndcu4k/dtcPHQC4q7Jkq6NjqMXxCIgQXS0bIPlna0tD9IjerbY2Zgy5crIwFToe0w
cJ6n4qwtz553ylDfF4ejxmFcNEIzyM56dVXyuyc8DePNABW2Q7Y14E/Y5CEaQnPUnzWOhu6FY2vh
rPd5eV9TMErN3snn6xXnfnleLc94o3S622bpa0qsN0NS7O2aXwjXjtRsW22736qRUwlOywrAVDji
C80/wLA87DnwyniML1J5SHer96o0WcRvE3V0FNl7N9mR9IfvPfI5+YeseiuneeeHKCyVpyOizKGf
XFFyiqWTWrPq5W3yehsxjXxFs1FSFv3OZM7JM9aXHrr3tG/+POU8crpakIuWKIA5siqP5RYp2Ftr
NJaIO/uyzGeYWv42rG6jcoGwpAZHjAjbWj/PvjCXBTkmucLkk+2T0Uun3w2DnJkFMQagqDk5PQjr
Pbv9j3//fPGhYLDWZ8sv1YuU7j640qKzBU6CzNIMduMhj8Xqd0sww6HgvFGPfRXSs1Bem/qBrkpD
xMrskmdzqIrr72nTT+52QM5rrhZakHS8zrs8fgVpvcUU1kNjp8bgvBguUE8n//a7JoT1/Cyk7bT/
jqKvcvWn1z7Iv80QBFoYOcQ/eYkIS7DO8/0EMv+cCSDlncv3N8+qyFQt/uKZminvxHPYPWE+GAjn
VshvwmDDmu/5fJWTfe/Q/riFbDzNSCJK20AF85BQA9dyYaOL+YEjvXh1LZ5/EcVq0htWqiXxf4rU
w/1Q73UIWIZAYzSrTUTx2D4U96m4F5v9kFqeaK7Xcvcn6f9khNSevvSMvUck3bXqXmXMWAjmnpeY
O6iIs32kqWmbEnkiNgbZEEjV32LAh8elbQ3Ce9Z8KuDIllfqzGbGE78ja/aN14VTh+RqGYPNTHNF
++jEt4sNONBvzxYp0aucXilwWgUnzJVLfebXP635R90AlsF8RnfEL+h0UHdJa7KGTx6InicbWMgS
sKA5qo3DzIL+lSIRRK3y1bGI3ctWYLjUb/+Sl/+HkdWknG92cGFb9AvLxRi9+j9YLvgiUpwfl974
X6dCIR7Dv1j3JZHftNWICK1PCGOY+FuT2t5fRRXkNxalzl9HIONffRp0WED9Jj27ip0Cbgf9YyIK
KU2b+bh+t+g4mLLTBrnGZCagHzt9bjuY2IYszlF4DY/YMroQIBt1Y5QFC4sDfBa8qnjbNrL+R6Te
/GVSCcvvRP3q2780rafXhb6lxHG5rvNtn28XRimcFv5R6Rjwuye2P+6wBCZ4SBJYQd2p6s8xOgeF
O1YjPCHtLiVscY7KB9bE+lOTTkxsuTEL6ThIljT91XGdTcUj6e8X7nP/Y1oY32nwob6kIJ6u3xbv
dU5YlErtq6JevrtoG/yIdDvmG44gnpmYJqx7Lrs/RfqXIwE7/kY+htb/fP1853zcx2ztyal67rdP
/dIH7LD0tHqbYhfB01u43coFLzYR7q3eiOQR/zNuZXoofuZ9ajADH3kZhTlpe0zwo/GPfUSsEDI9
yFjLzX9T8CP1P21PTu+H/7Ss3jCQl/0z44DAX+VD1B0QrJAFaG0Lm6O2rupTDx6uh7l1jvzrQXvk
kS2NNh2Dk7qTX/RHwXOgc70fgGALW5wyKgUB3WNVPEtg3MMbewr1veNUSs8sjt+GSceTGPUnlXnY
hCA7W41V13u5OJT/lPZPXX5RlGfo0rkLz0pN29uh1xEjohI9xI1hvUNfnfeGAo8cxgGjQU8xTiV6
ihf1e27Qbh7bOWWz0LRy9V1+dWQOFgBUqKtPpb1K/sXzL4C5OZsb6vK4IL1az7RTPCpi50A71UJH
WheCobu1uQEPMabkMflmtmRKZtG9r+qnsLwtwwu9WWaJ01E7wJhHIA5uUWtM8EX0SyJcF/WN4A0L
AC0T2Ot6PsDFJDNGw7RyEp1mW9pisCucR24dRQrmjlG/fzhMdkwzDGmOnpEh4rTlXzdmg+eAhPNG
QDWDgPyob4+jLl6WlmcoK0tk+nEP/bOwzpsLx/q6gdp8jIdz613SDcYBzACBsUbU5XC/MjjynFfG
hDNoOEfGLSnMJdYY0X0k+PpmXF/zwvUJbKe8ux4/b/ZSdfAPAwfhEmQAXS3f65RR0zv1E7KwmQSo
7f+PrvNabhwLtuwXIQLevMLRe4qi+IKQhScs4b5+Fqpn5j7d6I6K7ioVRRHAOXky916bucBjiahQ
SLyKUKxkjgOpkwVq4Min48tgBhSNEvxfnHMbL9qPCEYwIwVrXWgb4Eokf5K9fh8JLAFQvdXIwiae
Es4KD5Cazng603GbdJc4kTpjCzlnTq61govIvIknDD+Wm8LashvjyybvyE6rHcM4sgdHf7s1NPuD
qc9esfY9Ex0MxYt0vEzBpc0vDFn2nmx+0c7tP/v4M64+OvOeNbdMu+Ymnv/546r8mGkPHeNp8USD
oy0jrMLDqt2pwbXPT4yPneUru+bBldlL/0Es4kfSPETrg9iK5NgmxyXb9neSfY1sBOPdcDdacyAW
iVucZMQbjh1b3v8HQXeXbIEEG8FHMJjA2MqKAybJNmQLQGHD4O7h2Lij2t6jiWvB8y3qZv0ks5c8
QrJbgjk1DPe0au0N1PVXHa2aDIsFAK8qfb2muZ+gs0ezJjOR61YYRYDcsfUW21La/Lmv+MCw4J2T
yy9jcmiVFXBXxizlrCOXehi3S3HT8OP1HyjDKUP0bIe8mxfRejvtfE4rsOHVBfYYuuCKfKnGs0vQ
0Nx8ftn0ku8/J8xC87L4n9iU0VOGXpvaGd30P5Al0WkMDKJ483qu+5MsojCfu5GQpEdnmZs+ucrx
dUmP7b/MHok22954fg6vD7V8fxZv1dKQLkK0eX6Tdn7bGAhjxNMdgdra/ylpDQmnwryIxY2NKXiX
pQ8t/Ayar3hP4FJT3YBQ0bFdQnDjXEkWYTCrJJMBwtIGHaGsb57p1lwQZu7uiKPXok8R9BPhiY+A
XLfX3bJ3Yo6uFg6KeZP+CaSJdw/tV+RXbPH/cliwDUk0EpoD+2zy2oEHJsu0FIR8KWS+AYDjteVl
6pVPKzS/kLkXqnPmnuQaAJpFT/4UbB/4TKbBmN3I6vpLYM43/6szObcZmD29ASw5Z51zZXd+P4LR
88h+pY9LcwvYAG2Bm1TfpeRBCGHrkgr+3Jf3/1JFWZZ1cXHnxH2lRbxFCglHNLX2iJSnvOUoGLwF
RUB3rfQKK+mc1Ms5RPY7M90ns4t+zisYrqF9RdxadkdKASLs5w8VRDCJXgQ3Duljd5eGeYeQQR8K
7/zd5QO9rMKHr1XXDBdEfY3RWWbvVX0T0rekuY6fT+Gt2QfCHnPLkJ6t8AjJ4z8WW28eE/mcuUF5
lrXLq36L1LfVFT+tJJ5RelrXFwMqTMLE2FlXI7lWysUYz8Bp4mOv7DtbF1alsjquBOd8bpeJ7KXp
3tB2kf8s1/qwBv8AdsUq1r/XKzCOqd1I72r1VmDFD256cvu9pv0unAlj7CU7CXaMsTWGbe7gIeIR
kS+Rcers3/8cqKnkY3JPaWXtMJcLwVYdoKMf5X9y46dFAqu95WCIUu2ikxzjd90ntao3OXF1bRK0
1m9m8rZ/l+vlADWhJmsQpKQnk17Su4Fqq9NaVDZYRTNzOWvcLVBPqwBeVuuNN8uWMQzt+lvanR8K
sggL6nE1i6lWjwO84+QnH70dNPglsn30xIxK7sCsHmL3OQWfYvvV3Ljv/d3/j4PVBAj/NtzP2lzq
udt8+nL2/mC7JacM6AnMRq4RytNp3CgjA4I1uZRTu5KRiioLy29IZ+s2+rAzGb39q82wQb9mA7R7
teKPsf+og48k+BiWtXU9+zUae6BmKAYYKArL6p9bXXkuf+ELnIvu5B+jAWLGRnc7xEjVxsi8kjue
swAZ5oJtYhjBvME0hcZzsQ7fJqAA3aqzB1vuVrwa9vdUQEy4DPA/DguV5ppnMGQSPVt3keR0rFHI
CQE8JktlXCbTSjRWKj5w//3XBFPPiackoMBHLzKInuGgOsAPhIa/X2c9KXpbAwZAsb/fUSxTJBf2
/b/gU2Rohis67qA493tGhi4Ld/dG7Pa7uwMgeXdfrOXWIQronR0bjs+cmv/BijE0Heue0/o2Ypdf
/1cJMoQ9wR+9V/FHGH+AWMd3qBs2AHAo60bxFnhqeg8AmEjIko5GzbEj50yvnF2XBB/mYfAmgQbG
0Lm7WQfejj6ANIc6zr/DO5OM5Z1GHuix6HxXhveex/dO5oDwDpYZLyIWGaZa2qK3/4CJEbQmUPmS
lbMUMO8oy6UjYcDPESUwzTe743+Idx0f9EADbvVfkpng0kqnioDyKyj7pp0pv/Gw5TSY2ifskVM/
x93Q6GdgSXyL9LJDd1QPcIEzDNnJng1M3VE18Hde9eZ2+t+gZcA7MebQtIxrv1f9npP5v1kgfjWq
EAkrzrlGSj5cuCLla/HPNcfPS0601N4fmO52LiHkK8TcO7KL55WMpLRSvVX2juUsHD578VEzJ8zf
scXDUcQWyZL8Uk/ErxoS6XrU/bup35vZkbptWIbRKmcuPCBZXsfaFTCZxEIrHx+Ro/5b6A9kzVeO
1XiZ7HYuFS+pPDx/0+Fh2Ka4S4RdKcyadqjNCABC/NsEgB2AusDox74mzPR/sz6qKKIHwF9niahI
cQLBtpHCbWFt9X4mdU/MsIDgOsC/4uE6YK3Qi89If7zqh/n6QPbMrfSEY7JRtPUxR/BMKLJdY4i0
ZbpTzEteazFbw4MKpVUsrfR0JTvADmayErEZ4Z6AzsLehMT3Pg+cAYltIhUCDjBnwDI+A9/H1GLY
Agr64PPVfqntF94tW6pX8GCIjiBMleR5c+XjQLYo+slwmM1Pk/FVEHomrsQSl9pPVf08rS/59TV6
qbQy0xVZBbm0fPhSjmg56P0m8B30t+l0KWHjIGmpifzYC/Iusjba26ivjIx1dDtOfi68aY4Zzkor
taUaW+bfsWLT+K2INvknpU0gzyN7nlVWQCnjU+iUMhJavVk09Vo110O1fcF2HpAAHTjXJR9m8KE1
D135bOXQYXry34yhFs554CbCOSNooDuNyoFZfVBwYnCILOhQKbyNCQa3myLds+HjpX7SlI5+q56Q
9b+UxJ9h0UgOp7pYfquSqyZfUNP+44Qrrzn0BAFTZywIFm8XHIHxkygSs7xrfCtT9C1GSQb3FuYC
tLpLpNCogB/1HtAWOkkVsFOS4feKvEtnXRy4wrXjcKBgRKpZXoe+yk2rZU8KEicogFSvzX95Orzi
ZbT/QxyC90aUxCrFPI/zKlIRouwUVqfsHr214C7S2a0kd8c5NO1/bO/9O/pXU/KefbUXBnT5GiOB
wBpwKutIFAwdrpY8HdouiJ1WSWU34RjQ1p26CGQFcEY8++7y3zCp6PVrAcrO6hVwxtXdIqnLTV1G
sDUn+V2z09699STtpfFX0VjCHnlRrWHMmAaNG0EeZcx15giYJ6N1R8p7EyUYllMMJfJUDfbQqBEE
PjR5ZSnlGJCT45MTnVHeouLber0lmcWAZljw+vRbcwAfQ5x64pMBf3tOE6wnUgydfBpF1o5p9ZQY
uksivejn2It0t6E3YYjBJnGaNDc49++Zh/JwHdyTtXCMIDT7sOLOCIj3pdlhxHEakbyp0qZdgpmB
3iNi4leya56tbvfPzHTL1/N3iDLsC8MjL4i5Ge2wHZ48pZ1u14vYfW1EBnYEkHG4t4t36Sj9pF+a
SyPP+ct92ZVjO3S48i74eqaQuYtgwW1E/AWISG2VcPCNcSm/pUO8f/3Ft5zq1e4Sl+ZIptr5JVq2
t+xTACqFpHyBjMGpF+JXEDhMb00UNnDjl8bPcAhxoNgS06EzRmWmEGc6iws6lmf6h7ismBrRxLXV
Rrard/JuyWZfoV9j1si/r6W4GDnk7hGbL00vWdPrejrG0To2y2JD/5QpOJ5+jrbELYYMiOjmxj7h
E0tCQ2haYm50ol2/NFbVcrqYnSs+Oj/byqfCs7bqnsgqF1OUV/vIAC+Ezcy5gMv8q1jKp+YPx9mf
fKNq8htPOigHpDCZnd5CQtLRgR0KL3ME13KBSMZ2jQfJ8gmCJRzRbna6IywRCH2Y/EXMZp7FMr8i
XTmR3bLDpCX4/KkrW3z34UOHqEW2uQuDlims1OE6HYE0uayXh1pwpyuW5s/iVpOSkzCbsMXMHnJH
WRLRMHw1bxKjDu5FO+rstPGlbXXqVTu5J+hBKruObMsf/4KFiAQFo0fvDRsgKMGHsZGuzZuW22V8
kJSVICu2cX4aJ5F+ZkJ3zclKF1N/Ru+5depviWtqOflXeMhd/Vu/t07/D+hhxZ4lOxPv0yfFRz8R
09z/Sd/ynznaygEFA9M+/CiaHf7hB3vVdm7MSz7Fkrkwvq3Yh7QzRB4m8FTwLA7+kUP2FePt6E3d
ySflGzHPXnIVF1IX/xhfJEz78g1GPbFUfCIBRCvumMwZ/zQowwxn6PlDGg8JDvU0Gf+Y3c9x4c4T
ximZSviObq/PjCe45dP0rPMA5svuBEf1Ikg19usv4pa4GMM7IDaF3JY9lPfmj2cr+KzHe/jV7OXf
NnLJGhZoQ4275ndYEpu5ts4ZhMLnVqvQi3rmA7nZ9/jHpWo+c9Nl/2ycxqn2HKPXxfK1NlZPHj0e
JZpxpW38RNsMVtJaVyDn2cqy2FuHfq0+jEu4RyUG+/GP2wzqegYrwu1RvQUxsJVogcZTDG05cQRU
djxdvNh8ONc7X/l4YvldNCzgLJFd5zVfykcqkcyLZMPmUVY+IE3Q8Ok3eAA/aoc3E/vDLj3074rk
4/CpbPSac0xl6tMg9WkI0CR47uT3pLIBThwI6DmyB8QHFpvL89Qcun17Yoa/456lDVHxI6Y26Zme
5TISIKfhDOokGWxg2AjduBuWE8moaDr9VHKEn/n71A4wv52xYvrOpNLH0O0zcOBxz5F0ZAv9bPQ8
/ayWVAaSJ0PU2zZegs2ZybnL0e1MzM6y7dnbbCI4yRQb3xM+Jzwe/JPYyYIh4ypagLr4TnhH2oqR
5wZLOf2VxOnc0s03THfO3DEbDOib/Kv7eLKwlQ4od7/c0qfet6iW0A2rDxL3VtyZ24lTsU0ShF/9
5h5E/visbeOlsuWZW+d/+kJ1DGyx2Srbahcs1XeS7jIbj9hxIEF+FX/Kmm2elOXzWh6rR/1RwcPv
UIw62E2O/SeUhS9o+FAHcyefyI9DFuPluW3+jnuwhGsqsPsTxsA+usqnwX2dhXfDb7fcylgbAY28
q7CL4pNCG78ntbV2i6VKHikO/oAodJABrJjFcqDLZWv0ObVTsm8X0QNfNJejuMgtq3LIHqGsyKry
nk7omhErbekKPsrJhbRCVuXVDiu6A1T2aY/oXsKLuJluOsVS4O0xCOE7I8NsXfuhLxxbVI3Y4O1o
3bxzhWcKlcu60LOW0j70DaLznMIjEI7llTWJJrNBUwTsE1/CkrlQVrKXx+mlUeVNYDSnoR92mORp
+vAr0WJ84GsK1NSGMmH7B3Vxf1QUwdfr48Fhi27JJqfJbPGa/3pFbufnmf0abZVFPVzSbn4bvee2
dSUjsF8SeUpsukouSnYwlogaX7+d8qPBJpNkenlAdCTy3WfGg6NIrlS5ieaIZ7wjCGUiwUZSNr9y
tUFwxZYEV83tPXa32J2NdGS7cjA/i5b7YmQdI3twhI14rjGMcxuaO5rnxRPHSGP+RSN58VOOTVAR
35rxzZCPrXEI2XPDgtXU7dACY5mIdog3iaMiHJWCBOetsJ1qur5PRywdvKk1t8UlBoIPRYAB1+Sm
HLEbt2j8BkfF6EuIy5KytMfpabd6Aj90IZC+/C9kmlBHaAqBjOabTdhn6w2qDSQRxkhP1FeTXVlu
SbMf1iwSm85JtpK0negQPF05uhqyE5okDDvowMwlrlXQjWK6eRHtLRINbPkYmxS36r0QV/pwTdBG
VdsgWtGm5YHjts3gp6gIOglvXRQmXUYbFWaHLg+b6aJJVmLgCa8nOoaLLJ2C4sg4KqFDEnIZXKpa
6Z7rl0JcV9KSRI6sPBANqjRe98KVTmHG/5nTYf4TCwGcD9SsVjjlxgBo9M+Kp9ocryMUs/FaGwct
xIMP03ytZ/s0mv2mEjnQtUMEFe/liVskeZfla1aftHvw1//qbBU1YRMOchSOHnTATsSchh5DS8Wt
Q1s89B/GmY87fNSjTWjiWynZOfZS12IG5xIsB6gNccngAPIlF/Nzfq5Z6UcOte2FLYp4H9pJli3+
Ef4F7XGr3fvf8JxUOyN0EZke+02jrXHA7YvW5x7gPkoy34rsitaC0xleR8OETiin0Zu0jIg+9PQc
URAn9/Sr/o6O6SMx7fEN9/82/wJ3xC2qXLUDVtpd/jtt2ztECnMXLpVlcmi5q0LYwHZ+npYaCeqF
W7Z2/9ZdzZPYucDntpnInQXah3yQXvDSpZI41uiynZuLSvaf73wmGUvCMU3go9nde7pk4cR/4k5H
Ls+25OcD88BV9jGzxa2bce46kMd07dfFBpBYa4t79ZR/8tNsYwqCDfVF/nRBdb7iZYTU54eeZfYz
y+Bw4yBf22maXX0HjZuqbkcEoI0Nfcm7tAqvWhB3+QbH8pv7bVlupNmTl1rEnDuT4YhP5wl97Cv8
5SwyuuFuvoq/EpuLy7NyQpZ5FA/1X086MGcJR13lv1DvlPdqL6+Fi8jS//b8brzKlmhdObInXYet
7MVrRF2UZl81cTmr5+rpK+9wpLsO08KcUaKHDLkkWxwf1V9cOSz27ZZWgn7C7o6Gl17Vj77HobKw
WND6+cDOOfizuZVUqc3+ec3342e5Ei7agfuDnhWe/CiizJkUR7mDtKqddkXMEoSAm3Z4rrJrcJK+
hUO4xIh5YnIDPuC5hfCwDyq7wn5AHsMy/ZXIld+ZTAdRRoKUFFY5EckX+WQ+4s85HWL/9IOVebTO
2tkOd+GOkMJT/5YvX9xDZeNYez58JptvEZPSd8LLnXCZXeutvjbXiD22+qn6ywpeEWmc3iCdtYM3
QCf8lsBY9q+9v/4ojmklHKwLNZ91UU/KJc5s+kFWsAZL0IIYqV3C3vz0bFBWasvXm2GqBuAieZGE
I3iFeNN0DR6uGqOCJrQ0ArZ6vOrKHcMZ4L0o53N5wQZMi4lujK9GO0LIX6Tmpo8ntWnxE5PaNB4E
AjORumCBHdwY/jbatXq8QPfVI8eUyBDsdVccPSr2ut7Fk8O6VYSI4iM3BoEx3XFek2mNmtsWF0QF
cSCgyAFM71Re5090ZUnrobKS6cwLDhODteyJJHImvrqgYFr0TrPuHXWtOtWC3cGf7HY5uZIfQwBu
HKr7DSJZd9hAHHFIcWXcYMl2/PfymDPtFTr0CAL5NvlftQgWVPc+isUPiV/bzs6uwoWv91kK4LB4
xArwBkiltrNV89n/QZXn5zpiXPTST+sbR8opWDBpvRqMkQFLwumgQCr22XW8ITxYA+jactW4a6Tv
9FP1YLx6lDxce4+R7Rb2BoUx7SNXglJWObLz1Xul323FP5ZC+aav6yv/MX6aC5FEmjDiMqPaX4Tn
KYWmPI96Ylu66/jCBld24k96buGSwNt9vX1pfn6DUHgn6N0b12xN+S14QLNeB91nQXacYTc38WZB
vLWnyONpoM4b7qSzsK8WfxTjrHE6QGhc3A6JqN3dUhxyOm/dHfrzvehdjhDl/XmFGX4Hv7YiH2vH
JS8v5iMiRv2s8Nehcmh+OmGEcPu/nMGwgw8yIrQGKg5x9J6IRhxreYA0HYEpE5PVE3Qzv0kOBg25
z3wv1tzzObkL8IMIpOKvZC4EraGwn1dzF20R69kdo3+yhu10aRzYdidavawrbKk1w7fs1/rBQOS/
5rVLdQhsRE79Y7VOcoUeEj8wVzGrrx1uAC5f5/DKQmxzJ2uX8A+vP2E+tkkBw8T3deObBIzXXI0h
/zRv1cSZktFTKdQTBmfR6KuMHmHyB2pBIdeHUWy7CyEo924FJfjGSYrAWVd+8Vlv6MJMps1kihEe
gCOCkkXniZyEb07P3Um/5B2llJnMrobOmL8ZGzDQBnAWUse8fRmA+ux+puF70h41/YFxUVRvUX4i
1RCcK3VdYhzG8crAQsTKM/40MdV1/bTnXUHkYxdxnZjXFtqbeoABHQ+rHvuPvkgMJHvbmbsaH0vl
0EUATHey4nXbEYlnMldoNWckE2p/0EeNa9IFMq1xl0nfRTherTA9F4VwbigLWy6rINpRGTjP8EZt
EeHr/wxjOvYAVb7hi4q9PbLPBW7xCPXw3EgyM//sU0KiFZsQBF/R661U6Cvb1h3ik7kbef6ZSSNb
85QDih/7ChYGDQcV9pJV2yWKgQY5nejkBxF3ThlV+u3ssHCskgSwrVCCE5nTaVV817di9p/5Q+yG
mWdoi+gQkrcjbzR1CYujaf05LlzmdHPIncOdHCyGP+niMLnRDwd8m5b4vrxWfzzFjQvE4sVq39iB
wphrQYkpsASbm7E61vW1i7yCkz5SPFaubivjLXbpmfngeLfqOjwThrRIIq/RAEzjx3bFNbz07+GA
RoZDMpuRJ5f0HJYk2MU6K1jnt+F8C+kGvU0navCEkrhGuPZBGy4jG7WE4guPOX7g1YPGQUVNycAu
80ON9BjvyeIJys7OTUc1WHcHpFAjwz/PKngIbJIYG/t1oqvtA2NDXjLxZmntYAhl2UKhcsAMS0OA
ApAxKPVUQ1Sv6n51nGAseyBKAWI5qWCsarShuUhkUPM182WMb6NDR540M8s5sIBiqmJ72sLC4RGk
qucrPOvA2sH/zgtXsXw0C6Q8Dh0oj2Z7yXAB4h+r/BFjlM30YfFgjkoRIJ7oM3H4+ZI2dBbmr6o8
hIss+/cHKwx3CfWI19OaIQ3cff3J83vivTVr4QC9zPsyFzxvqxYw4BVKMwifNv+ttYQaqBord8wK
opOxja8sVqT2KzfuZX2VpGPRbWN5qZiE2MjNSimJOdBVC5GchALtEkwWpKF9pCj30tLtjgwZI9QJ
35FJnQgKI3IDynBhpFkgdegO9FzzGzmI/VqrHeYfOMy8cGMsRTYPnue1fCIjG0CtE35id1unN50K
jlwhoPvsTz4czyt7lLl4coMpd4NzTPIy1E1heUOafYisFaFJWSPrA+4wO2vH5jDIc7tCMxv8w+ZW
fSMjRElf+UJ/PSFMl2dTV5nCM9yi1WAQl5aoIQYa+vLNOJi2nkkqYlhcRMOY0oaAvBxP9IqTuvse
X+hyA/PF3Ry7YgdauiyfAw0tbfF8wV+NgDKZZnnVjIkZfK5t67ZfZYHIcxFqp97sKi/SR0zNMalX
gSDc8mKi2H6VoKnoNash1xROX6dGdI0NpNlCQrK5KFuZW3PuccSi+GpfbEjiMSs4aAjP7CKXeykr
OkeT26enC8lXWaqPdoLEr6sEbyTQkXOdYRHH1ySyKP7ietGShlJ9MAAirixWZ3teBaEZyEHpK1tV
89mkGx58aQEPlmU9RIiDEhUVi/vkIJPopwAlbmRcNQZjCkMqHOde3y/0n2Lht2RNUwMTVbvMKSPf
+smRvvlFiV2exCfS133qAVwmfELiZ+NBSG0r3Q6XNHaaPTvo+Knc+zNevpi4WOoZ0I+ZJ33xQUFk
7hFaO7G655qzo3JYpSVh3LPvZnKmeMYzB/QEyJ6nRNGaudSu/tKN8UJ4akcSQX4+xyVGzpxDQ05Q
Ofilf5s2j360Z5PsG4zHDIxnz7tsImbDdeg2D1XxI9YoSivJhrhqjBeYUYmxqExybY4C1MYP7JHD
DKlEF+fFjd2IXsBCfWzs3HKiaBv1eyV8vKITi9T4SaOxXxRwAgunvXJ61aDvqk6meTHWnpGSym8j
PM6OhD5/gk8tBJt+ztKgm8Rswu2Mp63XJKmcXnTnJIczyhAB8Mz5yJYS5C6iYj2w39DceBbJM3gK
cwWsN2dCorV3K7mWBYInWrm2Rimm2SrosIimgGP+TrJLg4raKbpP7+JkW4yLYTyn3sj2OuGmcdtg
027k9kC3Bag5R8aw92hcT5wSWYPJTyByV8XRfnwpl4mN64ngMfmI5VkX0KIvH0s/zNyMz8taUKLj
dWXULbOMR57+KeHX0zxZWshArL6DGvFxS0e64LbQODfhLv/u2Z/lImJW9j1M7ypcOzYeaQ5RCgzy
5fmpfDM7s0XX1NfVpcDYITkvRll463Iy7L2o8ehuE6LWgFZ+MIZW/9/n3T/kwbHao2RhAnRHgshp
iGr2yKBYvQrtsk56uzTtlgj2+ZXeX7qjao5h7L97JiayLzc25/UQ90nuFCRXgXGlxsMBs6hrL3rZ
Qm6f71Hk1ZMbQ6grV9XngO69p7nowDRnHqx1vpyC2vTSyhcIsoCw/qR7GD/+XdCU6pU/Qnz3VS1G
jSjORQSIarIV2Qs+ME7y55TeqGyg3o2sJnFFoyd0amOnwqSKNqgw2QT56czvrrsL0j5GbAgQ8q4n
P+DgTSZKAyo0R9ccKH6Y6WAwzXjCRTlDTv3K8IDzh+q+hYREpbObD4JfRuLoJGfxwDNN6S2HNj0O
n838NTFsFVsjM+IN8/LLBlbOLmDEV65OFPuttuM4TyjV1M3PpWHYxU5bhkxEXEOaAWH9rvziZC2u
Xt/ENnh8947YW8IGbQXsIRjQdyY+v91X8YvZjPEQaMKtCvNPchNUx+Y68a2XP216dnhSfLnmg41K
/iPE32g/D+ZR/zFXoTd6LZEv0DlMm+emazZx6VtMgl+u3BObeWat5qGWyTgrOOiPdEF/08FRFHSE
PRXx5tXtCqhn7bGd7/DEsuuG5ZvOjtpRK5rM2n0eUlHyzc6rU0dlUynX6ZMTUUmrmH5aw3XVJIfW
HoSjdE9/pdgFFRhvm9YMmWF5ZdOUCuK9hjDPY+5wqg/hji+LXzuaVLQL4QRNJOYMrE6bUn4ryQ4M
P7h4NUbP+GhxZdzR+0pcvJMf9TtsCUfzCGAktaLbhJ70Hrl8oCqH/fRNYCc4MnTSr0+q3NYmsSQ3
tmGy6N4TV4XdLH9Y59qk76Nv6S7+iCuTivIPjezBeGvXJUxJlFKVr9ty64gIK+WZP/TOacim0PNB
Q9zjVemR2Uz4sGOuLId17flFDN5ePopHMjDqpeqW3m++4z520wVYage8vwfJ3i2/OoN+nH4Nd1xn
3/DaDSYRDsnk+XjxIt8RpO71H/TMFt/hAjY5e62n2pPDguQELh++q7voxI4GmqFu/T3YlfvLOd75
Vn80fosow1WwNF1iFj3xEjumyzHV5kjG9zYoKj5efu9PC/2S3ZTFt8XL5tuKDI234QxSiLeouuEK
HM068KfztAfga+5keR/Gx44rwXSzQvDnE4SAxUtxs9JLAnciB5mHNYK84XXZqev+rFI5F0r00yQU
YxmjYy8Cbztb2baESUilFw/OmTEDvVbEKYat3VvFeX1ytsQF+VLvovgxfGuhG1njiTZxdGWWlrAX
MqWEfakb84Ey/+sz2rQuYPjsDU8MnTrVo/2d9e+v2ucLij/lG8G2/5qchlqVsJnciz8jjdK4vCJT
ROnYNuvOpyclEuZwbHk/3zTn0cLfpnm2RuVQ4sFnLHiI/+I/hZby3/DiUGnjouDgg055AYeyusWf
jGSZ+LHIN3+0nadvTkYjXAmXXgMjQ+YN7X2e6XH9Gy/IXPUUspUdwlt756RZ39s7stOGFBTaEhw6
8puBoZ08Gd7L9E3HTZ9nBAOXicftU7or3/QIYtIQMz/RKM6Nw5MI11Jy8Zcabvfd3sWTSnXvURoz
D255fRKHScxaTHgfnm7mH74QdFCgBh4sSsaZekD03C5rPD66iWENWyqfZmFdNPqqM2ETSarTT0u6
AdqTFg/dQJzif/SepbthfU5gmJlDy2tNYREE0eIpKOMjL1yObwrG4cJhByPklSUlKln76TObx6bw
nwyzfutLvuy+YgBBWHvAmV04PaAiAuWhuhHjcwReK7CQ4GL2YsZjX2/oqddudI1YepeMlJV3tI8p
nmx3DKm23ICxi3oh0pEjP5gHNIRRs2vCE72zXjjKbWaXufM6c1LOGz9PlxB+wHgSy4ymq/MF6pIl
w00T5g89xXGZ0Q0inyV+S/r1jOtKkD44meLQt3jRISARhQEgyQ7DAgWCjr8vZ9y1INkyiFfaATRQ
URzz4NiZhyE/oMQO5EOIqp/w+WAp4BJK1qB8n/N9gUHH1dBcOTFBrKPDZ88HT6lEg5mni7nhySVJ
gc8gRFP0yLQvPf+RpF9J+sNkkUkUkjrDi5iGr+Ry3izQuShbCeUFKTqcSBRPEpw6Uz14uBXuUopm
QBrlRucgK8QqAQimbchIRKvMaUo6JkPlVB2fL3GgyTqTf5L+oppUK2eA0jOUVN9YJea4XR16rXRL
k3cwPz3wD54Y5hw6Y+iJc2pFGnsxlRwudDoBZJVh8V3XD5Wfkc7/kVkf0oHN2Pnht8AZCIh3/hlV
4tMuUhKyU1ncx0J971uyGLsn0+q4oOfLkC7QTlFnDLbVApZ9DvqcvkvQz2DIp1AyvEoIArcf0j9T
wnxc9OVh0MaLYujmUiG5Ite1caFnL/4rKjdZnzGpzgN0+nXsVSBDxAnwiiSHX88Yj17vErgWMz/I
XzJZ9QAN941AroiRpaIbG4ngPDt5kasZLsMI9/qztfhMW+KCNF3ubTOaLHcamFtNpPZk/ZjY+StO
XSnsXUlLcljzaQySBIX0cxYxjyrU0+LFJ/iq6HQJummXg9EtdPXpljrWURVD11wxNznNaBPNvduY
oysohnJtQbtj2KBFUT29kch60zSuAo3sDHj50L5CRxHiGaH83KRPNBomMId8TBIn1YRfuaM1y7FL
t+P8dVZGEK0vXFFNz+grmTGUWWHtEpXxKBqGcaJHaShscUUleX1oAq8xD6ISZTh+mBnXDRnlMZ2Y
SmuWz96C700zrwqtudx7IgpQuktYEBwkFSpiAA3NrgiUmHflvUCC/R+mzmy5UWDLol9ERDImvGqW
LFmDx/ILUXbZzGMCCXx9L7m7494XospD2SVBZp5z9l675851wpp551SbeycxN7WBYT+w4mbpNCy8
dSWso++J99Sxqa8JdLfKVq+MMli7GYKvSKq9Dt+zcCIKzDbHlYx59LOxWxSVlEsyhQoGqyXm99wB
p1/OT4ZvW3tTKHoVpclUh3VI+3X4kkTiYtBTGLSFXdfNmexGHIhluhnsQB3DAKGBx6k5DEvYKBaF
YU6IvZhZYzt36dn2+GewklNst9u5Us17Wt3fsaqixyq8fRLbX0K6oFQAkXW9YnG0OhuIdfSnC/wW
rHXzaWj/MStysfFmCq1KAU2cBrbV8jR0sIQi3T2nlc199F0FWQGKlgjEhPLIiICs5SXhmcJ5jaal
A0Y4r+F0cPeVFjZh0g9d5trH5MO37oM9s5GnpDMPVtVNy6JKrV2ZFjTB3fylFuxpWVAiTjvbXfXU
1HOKx/YFVRi7C2PJicApQbElG5iIquwXZW79zUaguEPszpw/9LD0AoTNVRVm28HrTtOdNSpzZqcd
DYegsJcqImvVI0eq6ihkE1OVp3kinLGbRbus0xTIGRGdjuSoLI1pWs9ZFj+MtaMBU9Svhc4NMl7w
E2tH/MV66BWXMlNrpyfmyqSesFW8YgPPeobFZikgFBIsMlL2JFFfr+Kc3g7YaT3Ai+tsqsQ22hS4
e2KCzFvFoTJSjUMhIfyDKYOXeMC/V8HGrjIosVb74unOWemKtYrfBnVCFRa3bPbfCq8hPYkdO8D/
yr9BJJznPDpufHKCHr6TNp8DwyhRACgCtSYNLVYRBpTHFvqSdDh2KB7Nkeny3ANvS4rhW/kCYAVu
H8vw32JBa9VhgGhFdMxzu9vbdlNCdKrdZWOV8SUu3puhXqaZg83MnEge1Z6/rlhdoAryvx+6GcB3
ov8GtqVvjRP/MwqLg2rNlsXOkPdt/MhixQjG+Ba1Mf2NeveWmbN8dGGqRvkM4VYTyDEDFPN9+y57
ZignSYeM85b8kIxaaSR43Zw10Yelve3kU2njRZ9T3R9Uhwo4LbIcFVjOnKlEKlXGoN4zt3WWdOqm
pRipAeySMW2TVOtKeS0Ow69eGda+9WS9zk1a9L1LkyAlkMDT7BF167gcWKim45kJfmr0JlG3AzN7
K5ELaywCcBEEzgS9+GwKzQPZGCl82OC7igNk/XX+zENg7qNIX6vJo/gdSvs9yek12Kb4lymsxWEy
rnJRtI8eNQABspaVS2TBob/OhySB1yKCTT5AII5cAvtwxxdyhNYjb61pmGR42RdFeGNeglHOu/HB
rNtg3df1I68j/bUUxGOSBvWiZ3OnJQm62p41p5804uhjlw+iDTh4Zf7Gn/GSFOSE2Mgo1omFJ9iZ
KeRy0XIKFD5cfqDH5tiyAogJDgALezYWilCxIVy1dmUvZg+jodJbOanwnJeo8mRmAfQUgcMM3yyX
qg+IHxs7ZzlgZQml5tgToupVIpyPQd5fXT+d3iuw4o5HB4aeXXkdTKSucW5gL83TdWimJHnkCDqk
0WVrLWhyDc6ECDIriIAO3C87CaaLuqsAW0id9hB26zE10Uv2Try3rIe5LDUz+5GmG6Txssc7KIJ1
0Y7xwXGe7EoaV29UX3VRI53LTeDVOts1PX6b0M27Y1nm2cozKjhAplssfRLYpDvT5soCnA49wzrb
+FBpC2tsJJW4pIfR9bHEnUtJKB3BjCZIUYAUEa3McZJrt24rjgb1q6Pb+j32y1tkgG6Tn7HJVpdK
YrFakeZkr4q7HUk+uHUeP7EX4UCvEM3Pzbzx0MOWoasfsjB8yRWWKiFksPRlOZHsiSbBHlMoeX6+
jzIrpIxPG053QCMnmclFafTNvtMumPf78hHpl0CQL00TGC0xIqnKlUyGK//cTAP7rhxX6IM3lelY
11rJ79ruyWl35ERzDUFgMsm3Ro4jIJoUVrwuKwTxEOIFu4JuGG+MAe2UwABzHWr/K5nNF10k3kb5
BfMoVJmVqwc6tV63U/1ZBESUhjU9FjuBSeZEdEaM3njvfyVQiAriaChfau02yyFiHtNlFas1kBq7
oC7CH23meA/qGplE2X9M6P6pyHkKS3hYMFRbtNruwIOH7hmDWxSftR41/CT6o61La98gGWq2X42O
MkKGAO5D6VibIQP4arv22cvxR4pwwLtRMdGaFAJbq3FufgWdsvHeygbfSB/k73Sgx9FM30J/iqBU
ui3dyhk9RO3pTakKvbFq594azOwHo3EFP0E22Lm7x8yMtr0rFlVbpS9m/ew1nGJ4deRKghhPlJov
jhmOSOKNa5HTgfJiIn2EVa483VKeJD7d96LF8CSHeiGi6FgEg7F229HdpH3ibBv3Lt3pBT7atpGI
fdN1HVjGx4SMPuN/XUYdhC0RZ6DlNpGdebtkSuxlPhLBHvsdz1P4Eyk2KWVGHsy7yLpPwjSThceC
O1bErLGpUX5N5Y/pRHgTEpu+X8nIU091zTyUnc5CLE9QQ4/ByAvst3G2MbugbS95npPEl6CliTYM
cgSzOjCd/TBrf5Pakb2Ip2QC2z1S4XNYX/qz+636UUAEwfRVpJkN8qSxVqHXmmu2fvP6eylKvck9
6r44Msdt39XzVd8veY7uZyqKZj/kA5LKQoiNnwYuWc61SwwIDn1TIE3LDcD2yYSIJguqbXn/m4gm
lv+4oLEQxMyPu7R7j8aYedbvt4akuNQQB+0p+pM6BkplqMdNAdPtfy8W93M02NHG89X9PFbtRNSl
aBScETNZAnzSk/7D76XN8+DBaeHEWtHI+1Whk9T9PamLiynJYXWgNKQigaWZjPXx91LNXn0sesg8
k2HvE27+bQN+IEn9ZNV49DEa0TXHGTzImERwf7yAiEirLE/u/dJO5h+dz0RP+0j/Jl3kywZntJbl
Kf29AO1hKy8fGK4glKUI2cx5VIDspVUYRATCuH2Px75D4q+DYOmxwmG8CU0vXE5mTrtK9pTPrqZH
k7bTSRYlXZaWQ3BTG+uBVWpT5wYdAgVUy2pQHYYe7cSQp3vZGg690bh+rJu72bRwsufZckiCzExu
MQfXgyitETMg0sJi1Dvds2VFOe3wzmqQjcOZ6FqIzL4VWkQPvFUDyhnTreyTmEHujkkJmpwtuJ8x
Dfg9IU5pe1RxT/6fYryWBAkZzCKgkp8TcLM5bVHDCrZVLedrbJ/b+ys5T2i/cztSm3RKSCQvEPxi
giDKU4J9miy8Y4Nz7xvNuUvqoUwh8QP26Ub7RXXFBAizbNYWxeOl9f1VyU96NDQuw4YTxsJSkuCK
KmvpxlvWBcvIdZqJQApczKSzvDhjwfzEcRo0GqNH/DdaojLnGD07w3mOsDoULUEnUTLHq5nujK1k
9ebXVolVC1NFU0Xfrd8jC9d58zwkJe+qKjkLET3eD3F5jhr9KHvq0b6sxlev4dGaQd1GRv2t0ukl
NYHyJn5J3VE01drsDsrpQbsmJBaJuqvXntPaq1ne/UJRd4WsYBhJ/+Ul4jjOsffejunNTwuasMo1
T23YaDwHo7HIfOuVrYJS1x9epwJ2ju3icqwjE8uDjE+Jl8GoKGmxlBPjFPpLkbBpv8R+f2nmKVhU
Q8Jvw0+wQKEVRXRf5TW6yp4giqpPY85vI5Nt7Z28DjdeXAAdaW2LCZ0NS77JGICoDmS4N0MQCZp4
N/h3NyMrfZmZ42vcEbZy3+QLG5hfn9Os1zAWu9hHE19hZdBVePTGv1RElMmbsirz7WS1hE15xrjO
5xw8beje05aDaK2MllSornmxWxbiQMlo4ye1Pvopb1Pn1xp4S+CuBD9xMZzDVtNYbnD6DxnAOU/n
2BadZ0vauzHK+pVKG7xQefnTOQSBpKPjLSosCZ6mxiPpRGBv2tUFccK16bzS1mHah9zCn2S8rgec
3Pn4z5upiK24creiM9ShG2aA3Wl7zoH8BepZR1G8qk1Kpr7TMFfp/CqjEPbClc6GuzBehj2Zo+WU
6rNfMQIMJytbG27nPDQ6Wc5xTe+u1hZ5GgoqimzdI8XQX2PQ46NXWgqCUuiy3aJEahC3jcU4b/Ki
t2ndinI1N4a1iCbkPbkbTjsvIYlAeBToPifvfTl7V69V6SYFdZFRzM2D0Z5aA0hTSZMqGqkLA4sA
4YCBWcbYeyHM8MMMWn2Yo5EzqjmsAm0illQE0xjYgA5mzKDHb4Lg8J/LLF4bM8n2if74/aDJzrUu
+uxn7kRwUBZDCHfO4VmGvIVTywPBRMTJhxAEgMAuKEZATCVFoqv9Q1sy+VYp2Gs9OvmDmCYXn3B/
lbR7DBvZSGnmyTJr6CIJl1yC38vvJ8Yu+pRlZ+9mpf+pOoOSaFgtoC0utiBHJEha8s0ByE5u9H8f
N4Iu2aiavkMDI9EWEHsG+nbaXYfOPGE6H4dLOIcMvqe6WuuppCKUibNMYzu+OH7XLRvZqM1DkMQx
Qab/f/HBQ+L3CSITlmLBqGPq24cxbMLdaBE8kRWBBmQ4400unFUQVsON8itbt72otoOet9ak8ND1
FNimC/2z6GNvRTRXqmz3dTB7FgDaIEgUW9TzRRq+9TOeMYrtVatC/Kpx/OyVBuqCvktJaaSZURbV
oUzZNaqSzIzC7v/Os+kfzbz9HCpcztbYt0/JVEHDLRRHGhTjWYdzyfOTWxv8HYuWJgUKwT5I1bVE
HHHV3LJmhlcgGO3o1tLsQanufGUtLA8eWv3SFu5rJc1qTQ/CeRhs/ZYY1TUa4voc5fZzMaKFk3qc
dkHHitrU9IfKGXKqa0w/SZQWX0YgnuEgEF3PQgfppKgoMhpE1MRG0DZLHivANyWwa626TxlbzOP9
uDr1ZDw7RU+7VVTvyX05LSkG/0jTXPGwYJxzOv+WhQn94qEt6Xl7pyTkrJc3YbVnXWweR3o8y5be
bulK9VwWhICbPlLWwZiuhkzUsxl7yKy96M+YqmVdd+N5TvpVbHZQsUm5KtzkmS0u49svk8Eq6bUM
GGzFBN/LgLKMhcHhLJ4eetIKmwZOdljO/N5eeY1jL9racb/y7eh6L/TpewEFzHWyQb7Gm1KEyTqc
4K+K/MfSjGo8034eJmCR3tSRBOFg0Ze4a2xdMswnNY33GctCzWAlnfxlq1B11L1izjVtjRCIbpWr
GlcCM5kZA3oUtM7ZtvxqlQXI4R3ezoWK3Hgh6JH8MXIU3UMEMbT1w20VKtzDcQ5PbKKDYFdCnhp+
Nx7csf/smL4LaBKGS48ktBV1o+wYrs2OtZpFp55yjw4DGQ5WO9p/ax2RQBjq6VJqUANWkRGgmznU
3uOiSOCS+x1ixEYMDA9nGme26sBQRVBy89goEPDUBTp53Ktt397SOKu3v3+bVakWJi3RdZHa40Mu
cXI7xrSVfUtw9IDHIbtfgtyAqGV2GGcqRDEijHG+GBymqypoHqhsxxVHCMQivfOZiKj9W01KknvY
BOsmbYKl7MZu75sY7fuYFb7MPZjd9r1FZhPsUxoOByVPZ+vKa6eHvFDxwi7n9tBEJeYxB9uukjUq
+ZyGgwoCYux9C410iKJT5uZFePWb35VPjlOMz4oJCG/7a1LWkvlIZR9lHB7yxmdQFwztyXZ0vZxE
/M5BDW+mUyUbq9NEh4zhMQuJfi9sixa0qzYoFfpCMUNJ20+BJsmzlXOY8sE6a8YYjVNl18CSxF7d
72CLtkmo+uSxLZ32Og/SpO0HuHmKvHidmGG6jgKbTvQUBOS4zHeZD7D6xjGXVkx+wO862mZWsKg9
2pNWQmponvsPwrFOs6CKRfNR/TNUP61kwnjcqxgD/V44BcV7V/aX+2kjH0X4F832vylQBHtGE+l2
BEg4EjfGOMp/iVWPF6tN2WUyGnHxLPD8jOjF6YQQFTb46nF2I/A5A2r3UR77ZG4fuy5oH9mpFklN
R2iCAKqDCUWiWXz9fko7paL5qN9pU5u7wV3GaQdkcrYlqZITupMQRmpFD/Qk41c30MNGJZG3KKhX
HwcJEDGHR9jNpboYvGzbjoMvzSq1EUndnqKg6i62G/BJVTA/JyjOqkXCAY8PDZHoLk3edxwtnMc5
VHcxiNFhpm+JLRpxyESB661oxnoYoFQNYDAvt0ZPhGsTDgfv/qG+Jn4W+0HSqYDMlwGxR2fuKCzM
m5zEa6KdJz9ttz1PcVWO1qPPTdxZ/ndciIZxAfTrZJRLj48WpvL/FXZ0iLM2Bknl4G6siRQWTZ8/
1ZoUTYOzau2aYKXoh+7qe0NAujfb43nubLbyuj7Qx+EJUCaE/G5cNTk6EANjxWhbMO2JTO7gnRUK
I1lpPjoqsc9S5N+O4+id6MGFhoFHntX06TsuYZOxeO+NXK7437yqOvxq7Xw907pj9IHlCx1dvIoi
rJzd0D1azU/QEsA3tTxzqhdoSqKGuwCmTN4xOpYFK01Yz93p9+LOOmPQnZP6R7Klr73oGClDncbW
CvdqiA5z4UJ/y3y8CLonRMKOif72kESFxT2BtrOYkmL0rApuBTdIrWUbRNMmz7LLEIfhAyOXbwOn
+wEfPUFR5vhpz7FcpS2ntaUOJdl2jBKTvNgVRt/fqvulS4ExIK5NBt9cOtNsksvXmAezKtrFPBpI
aTNLHjoeiXUum5doJHCst3wyuBAH5BGYuN9L1YbhHqayykOK0LhFs9eSX1EV5Af9fkFfhAV4NmDO
3NNBgTytMgq9GKcBPYrCVFh740krUqcCgimDpp9OkXKmk5HR1mkrBWuxztCSJPMpT1jTkKMnH6nr
JYClqNtT5QPq0+nKb6x89fudYcu3T1WDUz2u/lJS0JHIhYNAx8455mj0B2LgHTBrghLHiPROPy1X
skRkKO5/tZTxXo59sAkMFm5TiFM7N/99SZ0EU3QKUVExFfddwDlV5vsPkZ0wKUidk+5d+0Tr0DkF
QfK3qejrJH70Epmdc5J59zfkzLobHds5JfcPJX7snnqzy5ZBY72FXbiamgEfdWQIYC3xzRK+Wuoo
zbaxuve6XQt/alDO21n2R3fEhD+42fhU+VlwCx3UUJjoUlem26Jl7u6UrGANJ6O8jYtdl8T5kz14
mLc7ONTs4Od4qMsnoYICLzQrsV/Kn75oPRx6/AKLubJL8tsU+uXaxnC/LmpkRpWhSqCBXbOj1/xZ
3P82o3hde1GMZyBIdpE7WrvQbdjwhbJRsMT022tGS2VprqJqCu4NlfriCA/WcD+ebJodjJM1BwGF
pS8v9LjpfbdaNcmI/qZw2oceiGDatM+Mh/2F43Z46NkaXzzbJdevskHKNY67op07vSDxq5ZONzyE
RYPYMoX1Y2kYHAYs7ZHFlaZwj9c6M4+e26AxrbuIoF/myZ2FMsrrRXPLRm/bmA3FgUn/bg7IlBIG
OY9pyDY0RlB04xxFqYjRArLGPjuq+ehlThnp0X4OUHI8mi1ih9pJfLIYHUwCAyLNZu6fip7XqKri
W9yzaBel9zomEstrULuIDgmeyzWpnEZerCwTWEkTWF9ujwGxCk2xbF3L2qtorM+JV740LnIX2CTW
JpcuibGzfpEJPd2i7qNDb2MY6l7MBCsoTa593ZuICDWFyyaY4te4Hu3D7yVHFO/XatrrFEhH5/WI
RGiSw+volkk0o0ji1eYEOAvnEDeFe/j9k+vPL7OL6pWb8u7eQwVWhgkCfiZHh98/taI/diYEBDpq
rYx2cSLSm57MnyxHMMgkaTuFdcuIJYJV6hBhAN6/Mrp00yUvocWcstBJvYhLMExBF99mVFQ5neGF
kSKXqah/lJu359J/ldF8jN3kQESGyKx2rQhzGPMhZW7RfwWx1O5iyLPnqcdC0tZGuqfX/9UNxYhr
pBsJFevRiTau5ZCtPTCbMt2tHPLi3IfTyyRZJ6JcFxQaXHC8mg7ywcxKoUw5EHz9HobFxPmoGRIM
2C0pEA0IlawKvDcUjBLbBrFBznSVY0qATh6/aomI3E1x01i+QUMxLNHbmhya01DE12Aa3lo9/xmk
N75Fa09NNjDzkJ5tZOMZJXnaSIydpGVxdXrJoNJ9zSKMsIITlDmk/VNIq/AhnsufwsAGVPuA0A2V
XFSUJCityluLzhB4BTWnUennYMAra6UatZ1KwYvk+sBD89IUwIizPnXYV+uUAVYS3rm/GJKKMERd
WSbv8/1DMgFKyIHSgxrl3pf8hPDHLDlOZZA/9IjTgofy/kHDiwBD7xqLaITASj0MlwaqVQMLfmcn
R34EZ0Zu8n6Igr0hchzPI6CVaDw3hck/3GYdbpLmNrbVXysJCnpgLonDibuobII97ay3oDkTvKTn
HBVOhqlmVmR75RaA/lynP5ZpzAskITWy1858yXgPXXU3abWue3TLSl2yOrmkFnAm18c/WjeTfwo0
Lgc2TqTZYZZASuyJ0RMVi6HLe9NUDLKktDaucOsNMhEy7BCF5zZp9ratzUODwjOsOlI7vNjF0TkD
QKx7ymyvqFe98JtD0Vnpup2GeH8fur+XUbF27t/gTDHN30D1C0mvcxHR1WzQSWd2/KiqZtF7yUBD
9VEbdMQ0anKdRcZ7EyQ+vgW0BJV+NStcZPlYw2lG+xW06sVAAC7zAdrUPYM0aKAkmLH5qFzE220r
s2WYWd9xi5rOtpmCxcKgm0HTEbnYexbFyPlCROWtkaXbes66bdfm8yYdAAcI3zZPPGTFlCPoyZFU
BhlFR2M1au3LmX/ZJXGzqu+WrXYW599La0IkCNBKJSScGnxUKoBXthkzi13Ipi4OVYSapolDjOGE
ZXHAWBhWjqoYLqJMBS9P1m/1rJ+C+zcmwJs4Y5i7njZJZCXlo9EQJ1JnOAiiqj10pm6hlHPxyq8g
6tEyt0Zz+P1cpvj1GhF9JLbF/P9+kUl6kzJQABxza2v4M5I2YztBmtLplO68yX91e+G8GH2ELLOQ
i1QgZnOdcoKx77kbeqYMOHwYYr0drcziDmyJ2/ScWlF2iHR9K2j89N3IrQs8b6Anch8aQnWazOwc
56n3iAGo9D7lwMJIKlL1WuB4bDrEM4GBf9Rw36bWG/a5Pd/xKMW41YXdMN3FYJd1zF+8qoa/EGLO
NYiHylXUcEpJiPJxHrq2i5dKxdkK0oM/zURcomtCrDt4jEJrYUJw1YwIS5KocbTolayFg8qS/zQM
Fp84Qif4DEWfb0oZtK/F1L1MSLL+6eytFQ4HcFTpVOYZwqK0W1uMzWWf+hs7auXb7FkLiNFRw3TI
6dJ8nwkM+dlMI011qFy9GAVdp0Kmvp2acPvYlzYovYd6auCXSY4gpc067fWNi76aaUScxa+BU3Lj
ftiNSWuY7fOhHKefoAvJCIrI/Pj9UxCxccexDumjiuho1ajtvRxSgsTfqYv6T+aTMyU6f4JozuBf
9B4OK4cwlMiSsAUa+OGWo5mkea7zECJU0nMYP9oMPD1imIoWqolDsJ+dZs0xExVkD7t+zfUQr7Ka
aCOrSNMHCczFva+YXtepVd/IlvW77jdYY4hhMEO89RyKV6FfmMco4KLs4Tszp/MUc8Y1y5j8kf67
soOZlgCXTmQfMkUUNjVw98qlc3+6DBQExyg06UWHZH0pwUDDHS8jbaWTTMudZD9cez4PY3CfgXkk
3Hkd7j4/w1Oj5b5pU7yXE6qBJPkjHds995S9QDZjQBsafGJUc7/bEYvt4PQDO9wuXY7staO5oX/A
gCfaVCWMtEqmx8Bg50KS+C226OlsMCwGYJEXAR3KXzunaV0fRwS/81P26Xxg+gIJfmrchwwKTr2n
WkpewMOvsBCAjKQttDcesr/YXnEwLPL3/mA9Fq/6YF/k0ZLcHgv4Q12zil6Z3CwrYAzBssbJXyzZ
WyEhLkpAQE/l+7j5GHe+d/QudBluwPBw1n7+mvGy6wfmaP6lJTfDdLUXV7CQsKO6FSOdLYpWODXh
N/ym1sHcB3H8iYiy7Kfci4NYo44uj+bZuQYcLLfQ3PELYAr4wq2/yb/CC1nxZxf8NEZ791wQFn4n
iWAPOoJE3UZ/SZtdtUdiVsYv5kCP8fapX0FLXDI0Xnovyee0Fdf5HZPHNXkd8yWKZPtr2MsdACb9
gwNLrOdz8ln8EFv2N99AQTwZ52xNEMcLchRrC8oHvYG7tM/2iuH8Bg8Uq9PaX/7jWL96ZQZwjI/V
ungAMLb41MgCT+cJbXf2450QPbtPzZaEySctN+KKMtZ/iY/t/v5zMKRAnBHX8mu8VG/0YC7gv7iF
SrkWN3tvLr0bXb0CMNwiOrt/kk/3WXw484Jlvn9LTB6+hfnEoZTAmtN4c/4xCeFFwvT/3R9G3svq
BxB5fwiecDwfuvf5Yl7GCy4ceTE27fu8mW442gsUvMt2b9zY5dU2fi5+wAdQpaG7z9b3N2CG1bHI
WfHKZxj97+U+3Zy5owhqxfECQkYey/f5X7hMFzv7QizHklk6xPU7hydYcNDfohB+HTbNEvHNuADm
m327O+Y9lEg49t8YZMyPExgjLJ3fzsUr776N7DC9igOKbQADMWSPdQUPLMahchyanQDezsN2f3mM
o/uMXSmB4UuMwxp1vb5Gn+7+HlGBSMR6FFt2V0orXnf408s1kqifeyzhPTwIZb4vDs2IydQ/fXh7
GHbrYputIUyvCK+tt69im++NBdLEnf14/xwu1Xbh3Lo/YClhgC2K05me2VodIO6c3H+A2ffhv323
0kvrA1Mx3NU/+WeEkTJ4apwNNSLebwNbK532iB9jHfD77U+I44Fp0qDY8KXYIoZDuwbWvQW1sQRY
BqGMgcEjqPCDPE4368P9BweG5NbFs79/hkvR7WHZ1BRpC5hXN9Sh3SoixGoLJWlJstQN6AzP+Yp7
2X5SYAuax2QhH+tds3rTR7WaaswfMybY6MY6g38VHQZf6YLOCvbmH4IZAgApiGRXimr607AXwT97
DypuiY2hHNYpHL1xOS7ZurbHF8od5BO0Hx/d1QgrTuH2Re5xMhmRrMBofHE/LCAOcLY0FtFbv7OX
1/iFde4E5JUh2g+6aKhaPEnjO5lSCyiQS6dejht3175h4H76wE50iyEVwFfZMwmvl8mPudc7PJLy
wnL0XF69jfEnfim/G6wefJm/pS28sm+40fDpOqfwg5f7yrrNXcXh2CPzIWWNJFWEhz1+1sv+kL8X
n6/c5PWRmV4RLxF1Xxl3bxviOoIncQ1PHLH/2TwXdIPOxcLbzhASekBemChW0+JFXsQmfe35472T
xCFnyXl8bZw3mL8h3XHLiMfsh6fix37GzQCRgVWFQm/VPuDnslcj0C7gFof8CJP/yqPxOJjLD3nu
wQ28TlfU/ChCp2sYLOcLl/DbXUW85la1Dtc486sF2+KLhh/m7kEKNSuKanatlbEvF0fxD9sWkXrH
PyiD9uKmPi3KjW23IQgARIYPKyy8YT3bOovkiH3ofi/5/Odwx7+rNSIiNBAnmvnBRXzCxMo5CVya
Y8JO8SM2/cP8h0DuJZ1wAtG23iOEMZLSVLgaTuI4vDpf3rv/REjfNn8BhQjKtoNqQcLtFxwSDC/t
vvsSkK2cDdj15+GLoVbAwt+99EcCl5JnnyT1hXcDrzjJxfVvswqPNHiXfw4Rd6w61Cuejpj3lKEe
6MZygUnWWNoP0eL2RXreA4j1jYl78ILjN7nEa16V+y3iniveIyKdN/6aTAt/fV85kMRjCD+AKwBl
3Hwk3x8T96F1gh6zmYpFt+GGiZAArWmL4uPfenAF3D/iAKwBN86Zfg1fAPqv/Yp+QLhDBst3xUbt
5bZbH8IbroF/yBOeZoIPnhz+VZra9wkoWDWyly91uhpA3U0LcQXYguMmZsdLoGwvjRe8tv9gHyxZ
TlA0QYoG8bd+sr7KbQGffuB9NZjnXnFMY+DmOWEdfZp3eNp4YcB//rGxw9THM6cEjIMsynAxjqAu
LAhxGIoIKVQPwx9DrIC9/w9H57XbOpZt0S8iwBxeRVE5y4ovhG0dM+fMr6/BArruBaq7TtkSufcK
c465LrfDSbDXiGd45yDT2blDMpQELofneUrSTOZ4d3jxDtiEg3VtLJOtfhl4ZlVuHq6hmXbAEn/W
39Qoi+1d4Ljl7jiJ70921ODJufstEzcyfs7ZSgHWrm5Gqgb8W3/R40PMYG+rRyCAc94uW7l6P9M/
Ue9gecj2Rd/5cywklxF4w3hscy7md7DZQ5Da+EsXrxsGOPmIdhMynvguHE7ZdOKkHH68C0Pi3ZcK
BSZ+CsG84zFY8dhyjTeQHda0TAt4r9va+U4eJFg9S25EmzuJj71zYBMEMwyCHPFkg2R38ht3yK9j
ckLjJzi+KQVlLbzz2Tl4TDQD2ASKXT/j9buc61QOrn1NCPjDHwktDq/nKWChPDOu5nJCxwBcvEAn
49Jmg/0cryGghI+i8JmYN/kM+PGr+nMtZzpJpx8HPzNOPvSIixElht3Yd+XKLV9im8VdBbBmNq70
tfiSX+0jWx4ZlyjPLXb1+RuABTBEEHvM3qmvyKQE0th6XN4e+WLaxcV4Z2zaO77sA5/NDCnNK3v2
hI0Fq5Ly01ynYI7R18/CnxGLlvyFT8L9Eo7J37RqPWHJ4rFK9vLLWLAR3ZD5lcyY5/4j5J5/U3Dw
TzwYh+aR/2pX/wvjDRQHFhLL6J+I/stW3rQltnBE/bMuf6k8CI60x60Ed4dKh8zyDZeVTOVK+SJ/
iVdz5669i/Lk9vJnyYOq7kDtgovXgUn6V6GBXERQi9/p0z8pC1ARLBUAr/LVH7zNrP3BVh+8ETP8
5Qt3E73jl3eBrFHOOAemgxdMJBye3qkRjVOwxHb3R33X/O+swqjCbhp8KmQX7vrg7k/xQJvIDpbp
Nrzma/nN2/Dsnwwl8MnJb6x7JYhDbEgTF4eqnFcGGuCbYps/WS8WMhDojwdpZEvu9i/JafQ3ElXA
rnlklM0w1GnX/8g45ullMsxUAzknsl8Muv0PQhgmtju4SCGb4GoH5Dei0ivmsBxU9oq8xrwb3YxH
iyNGermXdEP3teNcbYmqmZUHQLF4uFIkcYz4QETdWS5DvGm9Ob9BLs+bm/bA4sjZ0sPSZ4jHov5/
pJ6LRgXHPisAnMF3cIMTV4ruDe4E5Si/HtYnKlezR2KKx9A/AWen9ZrxA5lsGewYxOkAoiNEskZV
ybPfwCeSabzLGckglDY5mjiAi4nDx40bCXNic4ku7psnXrwMlyxxQnxG7/yIBxEKqR7POYslcpS7
Hce8fNHm4ZJPi5wa/eChq6ZaRezyaDuAn/5bhf+yGJ0mmG2IDXRXrs+4Rd1HeE2F9aRf7S+gfBgz
zKylftxc/SXuF2Hxl8xb/KmECy31E1XfUnkr53FK7J4D+jmES8NwmKjVNpS5FVnlBKnPjK+eNSxO
7Ue6MV5TOaNSeh2FrTH/854Tl5fPXznRNAIjpdgefoSPXCIWmBv1VD/FTrHTydWbLs7xijAXmDGm
qIfIaav2iBxtNoB83PzW3gOgVhkuaz5VyTbCWe8QTQ6sDGskNme255gh62qWAsAkyxhME5vEWe3P
/E//ZQCncCpwVcEqWFZ8TJy3KINeJDhzvlezfK0upSMGxODP3COA414S8SphW7FRr/2OSyhePxl/
R3nyIlOj07N6FBrJH6R3itH/bZ/KAoSJTf4Ap5pTr4RD4MDx2cCahUvsGguu9jlN8Kr99eW5gKsU
aNmHHQ7GQ54Q8S2Q59rDNJql/ygRQgox6nF1UwqzkErQpvrun7xhSFV5gPW79Uth4ckTIrw5VDcY
GcjtOEsmE2PJKNKWAbSt68fAi3cu8AvOfNjODwWGGOJoPgPMPOQTUeDdGUEJV1Jhn7wnE7quPpg0
vZAmbPnGwHtJuU+zkKIHQWGzYXo96cG4EsHK0UArxrJlUAnVF8Aspk2mSlM9QYUB74PvlueETzY0
bqZhK/WS3yP7zk8QqvgzGDlOHhIGWf+beZVuS2pBEa61axbYMc5o6Dd8i5BMyUUdZuGJBQW/hvxx
vzI74gznb0Z36BeYfkM0kYD5smXggF9ctISLn6Ottm0/DZY4liu29cvHzusZP/F4cuVzZYj/c7bK
2iY2da1sI9OJkMPRk3xZpHgXk4u5yk7T67/lGDBx386CalYTYogZVZppGfE6XLmBuEy5yqjvRewg
dh5jJ72iMiGZTcGSxY2sPQVr75MTZxJ9PLl+63wPdShSFzrDA2PFOcMZCt6LfykHQobbGbB/AIVj
1hI0qzOanaF17EEGM4rgatRsjpEhnreUQu67osEt5hl7Wh4O74xu+lfpiWWYcKned4OrPQf78DNu
wXQ2IJDbNY2BdOyPxhdNBJg95goCVza8M0hb2ML4FLbKb/2LhIuBbjKdnvz0nEshx+m/aYFiLfi/
Pu5WeCOMMTp/Okv5dNGckaLojSvYZk0AeoXIItuaSHCcZdavsTUpb+q5H1DvODiVfdkx+yUICfZI
sHN0yhIUMN8yrT82P+DSyJgVG+dlNk5QC/oc4QH1wGC59YG80XQOpBJGzSA/WNP1OdMyVCWY7Q5t
Si7ZDKpMALzB+tMSkquB6mx0tHPwfpMFCxDJQkW7sGQ+vi/wCdzzd+aiCpjo4Ck9eqpqbvOz8Iv3
MXyO9DhcjLxfeMrB3WmhXfkfYldgV7pzHFR6tpjYKxDhox0Y7IzwSiIaZt0/fiCGl9YEjp8l/zL7
qz2ZS2VgbDZHWOst4toeviNmWsHF58aHjOmIe2Vb7N2XWM81om4ZhP3UR5cN+k+2YYLEH499fVw3
t+IfqsAGFM8MV+lGQk58hK+oOsXB/5V+8mtrghlD7QQMJ/uX/yR0lBzN6UzhRVJn0mRUxTR6rC5c
eOo3/0OKFFy0TcG+zZ5OUC62mFjoyYWvferffXyKzvx916TQtHMB7QVECrvADv67hzM7OP21WgIT
YdS21oFBLS3RKVmv5rOO0WK4LdDOLK3fvUYbzYAVj3/nKIxpQFdk5O5wzMw1me+NFwcaCPvRJeJI
1OQ5tAVIfh4KxpU5QtOcQMl8dShrw5eMZjfemflB0S89M1h6STo3lIBJsnH1Lbo7nMQQmTDve0us
tc1d/QvVndzsSGyqSaUf9r5366WLzuCnkCGuYFE4Dm9I4HwkcspGZOMFu4JxgbfGeIEni6td2Yky
8X4OGIERNgalWrFgelQ/yuuX9eSAhEvpZacc1VizURl4DlvNXEtgsJnMictWc+J6FbUg21UiS+mJ
eGPdGevjTFqqGrrVlSxusmFlcDkg1Cnu86IIcNa+ENEiQS51hz9CqDe18evnr9T6ltNPHLGHrr+K
4kfMOTR4LkYfaeUSGHVb2ZEO42Ylp1vc5ERteBY4CTDBFyNbkc+gmQuL4HGcm98J18s/Ynj+pQpw
o20Y7b3koic7wXJyBMQzXmNafUBs1k9DPRIsshGGnyNBLNfmUnPoq2uLFDy7SIwcxdNoLVVyObV1
DwW5+FKqtf6NT6yaYW4Cd2QgRglskLTyfc/TO3yzXAVgoHf2YngnK/WWt3YNz4Nh1hTwgJR5IdCn
EyFLEa0fWnPJgZ+a6GE3qXUk0toM7FLEbwthaXoheRwt2LD/+JF1bV70czFchx8cWzqTUmKEwF1e
Mgsz5ApQj+XtOF5kneiUk9y8FONLBwMY73EKKJQxJczK1uZE5IUwzKVeX7x4YwlzVXDS4QBOLudP
KeetPC9fnJEL/qDO23RYtg5QqfggeGZ52CfEC7RPc5ZdALgaW5S2u+oC9lFQHKJF/doxccMYeHRw
fy2abo4qX6To8p1etqH9gOYL+rX/oZwQCef5BOjA6WGAjoRz6u6RgieZa1AbVNtlqgKuasJlHCv3
ZKZbIKctoDbISNUFbFL/fyNcACiayGU2FgpdXLGaqU3G5dsk2KTNKisPbowVe5UOCI33mn8kjQmZ
HZoiSAqD0wGuDVdo6oQK8fQ6smzRmm4HxCRgx0wmMQJLWgStDuwknW1VhCJ854EgWQAuwD2eA+TD
vWKsLcV2l8O3Pq4UfDLDPLVupFUp5NcIsy5Y5sWyztemT1rrkjMBbqaQHNGSy+YhO1AeaA//ytFB
HgLHqwJYWiSYASLDijcgVqefpFWc/IVnPPNWKmWktc1ah0ElzJzhLwQgCxywnMtYyQeHfx5WdTOr
Llk6T5MFhC1X5xifc9nwnjY3rkdGvKO5LOEKhY/AunLsm395NVGc+Fyp8Gk6RDROTIeEmfAlrOTN
dJ1Q7k7kXgJ5DI3R74bv2dccjlTCHtRv/Y4cseroc2yLXmmCWzlWPmFcYTg10jIk3sR1UG5xc2ts
4xkHz/imBWIXykXoLRGjdH8cXsC0WDYkrsP6BaUR5QXIjYZxBF18TN7IEoQaE3T+OZHQkoC4gJlF
opQ69W89lE9hQbMgLpsppWtB9kjGlSNwNRjfEdKtYOkDoOGU+UVSlgNqtenUoLvk5JJXF9E9ofvi
61IErqeVIe0oAHlJYaDwYQC0Vr29BUOjkfbElBrjAUqubPDw3n3/0iYvXwbBYX5LHjf6Jp2ONRrC
mK7JrW9jexUkGYc5UW6nPj9r2Vkxj0N4FYp5NDiDumAllLP2ke16kpROEaX88hw1cjVjQ47OlB8j
lKfDtv/ALuMk8811XVIk4FB0rGrDa0JOKh9nEG2YSdcXXV0k3h67OzCOnHy8cIccTo2viA/hCKYf
lQyE3+acMlvkQ7uLnG+FnUUcBliTDnqybZk/Dhhh/7UW9rX8nhqg9K0Hn6/qOml+jlywJQ6vMJiG
Kr/zr8HHO0m7VDuijEbzTMMCtIE5C2I8fWUmK91BhKOQR5ovEWrSKHJFAsnhFxJ+JIYFd4Na01g1
6VYiw7O6sKLK4wVvoAngRkCvM+NMifE2+3OK2+FtwO4DDCvOW5rl1jZIKUcbCe+s2pGTMU5hNyCk
5nGz7N3NgDxO4a2w+VnKZgWHp98VDPwlu+opsLhsqIHQr2wHSBDs7HllrHVc7l3i5l0qqK+aCRWe
jpTfjXtoya3AbdH1tqg8+EMikLRoy6ZOcEHqRsUqyVznzPvZ99BSfPUVuXmbEsC2wpMQQEW48JNm
rALuMZghY+nGy/LIlw2TrnSJUqJqnQrkXHUIquVxVNNDzfiyBXUz/Y6W9hODPNIojvSEi4LeA7XM
rNKeUfKXViuMzTnrk247IYVSksx2cX8lGLfsr6189xjxpi+WqbOxxaDVMbCWmVX1GK5N1R7cBoPP
PcivWvzd+7dW5nkjZyU9pSbevV+XVXJ24GEjirmke4MPWh9U+J/qTKbXYasaOy7zPyMg0Ysllf6j
S0CqpD+ZxiRX+LoLZi4SZ0PJ4KbaFeWPSWZ8xLCGJwxJdD48e2or3gK++2TLUtYS1jTV4OoG8NTb
clwo0p/Aj+vRtdXSv1iCA6j/SPnZl3cQZJqE8Dx25A6PKHmwPIFNeuCgCPO9KG0oWPAu5tWq52Hn
H2HRQBEI7GgkIOGYW0etfCoRXnR8i7zycYXYO/8tdYQUe3c86/V307+z1OHiDI2VG25c8+C5p166
+8zUI5DI4Ou7kS2Ox/JO2guTYY+iVjn1yglmuhtdOVSn20/eGfGCjNqMnLLawpWISxHknETFwJxA
JhiQX2zCMOU2m8lRX/FtluOhzl91tDNAs2MI4X+BXLRQtj3x2catEV+x8knDd6n+BryMaIcYnXt2
PJQOspi5iqRC45OTOyZYRQFgErEDXTwyIv6FKQOhY1t8USFjNAFUhx0iIpQVjsSSzCuDPFYUHpFj
hg6Q6QaDvLKqDUyQDzzjNA33kFmu5toJWlaptOYuYwEFTzLC5iI4ygXuj+sII8NPkXX4DyNpuZne
e2s8NclfVCjkgoqLomPc4z/i5DXI0PjonnjNgRIvc52igfuRsdPoaexryRuW4eDEUsSt0CzVTlkr
JgxnLnS1K/jqQyeD49hZHlQC86LB988bRixssCTFGQ0aYgyUeWCQZUDxqCE3X/jxj8jfDEPzp2zc
DWQW4tdZC8M2ZxJaaSSY++w/pn0vyow4VJaCDuiKNJl0GhMEhmPVr4B8UKWaA/SYK/S//SuJaqfq
wuOIfQAuAgRK8H0C2wV60FCgx+Q/mjUvDXDjDAUFI3XK7DY0/3T/yxT0g1KyeCAdzM+KZVCAQ5DZ
C9B3B4nEu/vIE360zHM8Lk//HSkA8JirJNYjpWVI/qaHRMithc7Ku9V/lRZKehM6KmloNdJFLCUr
vCiz1BrttkLM84dQHa/vBLf8LYpTz3MzJAFx2hez2sniKu8Wyk87fAQWzUO+AzdaMv3tuSJEJpNx
adJiqQjvIcyBOE3dc5dtu+FI9BTHTGNwBViQXSCScW1P4osxam3ZOmTVT4tAXtJvLQNT8GvquObs
odWmFc7SH8MgzGSDwJ/62rN1wrAEamXmW63xyeDxSwdLl+zWPYbZsUaJWTDUqBmSNjQiYnHyhTNK
T+zfE0Gdcq1AGZ+pFi08PYLbeBaaLO7pUYxov/Qdpl7GJ7BN835lDCxz+1sOVYzeDU8Bdl39Q71J
CHiVb/3wWyqbTVmckQxhbrRV66RyQbJN4w0EtM5SsLFb/xKAHstpkEv911L++ao846zh/k7kc2qt
MxrrktlRuzHbW4hoyuDFNOg9dQHSHq/uxmr/QF4PPoBep6KY0SQgzc2m/ooIL+w3UvRECWpoK4mr
rbXWHcOqDomn+9fQ3ES3EVE1X2mQ4USinujE3k5pZ42QwsI9Ft8kq0L8CpW/ahobi++huyT1grB1
jZFNHQq89+rKxPEz19g6MLARhDeuW/yj9Ufg/1s5+dUoCZi7L0th23/qHZV8yJkMRJPWTuIp6dAs
eQY+rNI6itJLTJhphABOJDx7Rzd8YmZC0b3HrmmoF3f01mZc40ygKWfJUGw9OoquqPaZhqUycZr2
O+UbDvU/X7zGX/xvqu4GVpvwFCu8FMm96s9p+Ug6APMw1FZ+sZIkBAkhjmB5xlRIA3JeE9oXMIHl
Lqm3uUimxpZ2VFQPQGuwA/m21I7gnDgpwmcd/8XjPoMPNPlxRbzLBevcnLGcK8xmWS8uFNNamirj
c8DklHQJU38jopd5dtlVp6kDUkr1Jib/KpAbFXONnJ5IdK+yAk4Eixxbi/gelbdC3RriyUhfqoqA
47dOX37/UDTaLjvAX9v8q7WNKCz7eF9Z91FdiwB9zWthAgd0pJqpxlqUjnCo3ABYTOug84xA1cg8
GBUlCFXYLe16J7X8yeMHf6M76y3l0eDiH9wWEnSQEV5qcRt/arLIra+auV4FkN7De9+9IpQ6GTno
AfarUPqxsnUmQt5ZtPnZ5GoR83ZbG7ftyHaHz44E+4jc3t9p/EQjuRUZbeHG1Inr2/F7++nTsM6V
ucMZZ6grOGYQSVPrNQSnhqVvP2+DuaTelPpqEEwP5kcuPrB2iSc7hdKp1LxZiQI8hhJ6YCrL+FId
bI+XuoabOv6KJJ2xM/2uky9A/vCSu7sl3SpGr2AIPHQvho4hvluBfA2ZwOWLMV17JjArgM5yuuuY
TVsLtTiMFLioUpLux2SoEuAkOIvZX9R/ux0I/X8+D3ds9POEu7KWOdwyFFj/mvGdqlxfAWg+yldf
X4Oa5wvv6o8Uv9tQtMNxiwEqDl/xIq+vfBcz3b1SFBfSl1lF3LlHWXyJgBXVcW+CJ+x8BpxfxbSp
1hEBKgvFQu4jLjptbtXbFgKtwGJRy1dt/iJVVzFx6q0k68z5z3/U1sECVJc+xx/FKzmO3YL5mWw6
8GZLFtS08Vk4D7JFEPxW7VeE53FEJF1p2LlOdJXUyt345qQAjuQaD3PghU/P7rgZ9Eds4Mxz8jKZ
+/xRYsoKsmH0I9/C8MuUGXMzf5Mhw3o1fg8o5iELwvYpCg+PIUZaHlXzJJa/bX+FTI1KOah7gJFM
R1p9ltfBKfP/+e3Ghxojb+FEW8DRBaTx4atlpsp83NfqGUSjoqXaVL7d9DtIv1m7i7eW6Q93vboV
jL0m/ogVpjahPtdJs2z5SxKDZ48WpicRRjiEtQxOwXHHt9bkOEXORUoh/WnlW6dsWuWu4AGrvUuu
32qxA6E2ja8NOjgjQUfA7EezSDPiI6zle4gsQRRagBWEpVXPKF55qNdw8UODFHjdKSLIi56kl01m
6yhkBmKmqlucPuWOKWp7sjCPRfx7CmLV/9HdwIngOkU/oOe2ieyq1j6A/7BG5+UyHHYVO0kVG0jF
uZVKjmgyFJtMYXzTQLvywnGJkdIXBA7k7Cy5fcoSPC+CnCmJqV5Lyl3yEIkRl1fYPHBV9QsQZAYE
gCq+diRxl/3rYWAqK0gFqUlik8j+BLkTbEsbU537SrIe/riFDe2KY4GI4sYehx2nYyQ6RvVskkel
4j49NqhshD03dRM9MM1E0ssfoFKyZWD0ij+BjFyWOuETBgvtLeIexL1ZRiwRAhHm4FVtzg0NMQlQ
EYu4e1Ac74uiTjtrQN8M3EbySjJwSuG8EFlBjUuDaR67k9iFmBt9pVigB5JM4mNsXpQs43O/E0QL
4bJ361lI+y5TIkac8GVM6Uy+C+2MzEchso02mNqihwSfpzBYkbg13PzWcXjEBg0wb8JbIXGSs91S
MCL37iKlBA/7a+dTpS894ALufajfOUtWw3r1vme77ZEsCjjrWvys9Gk5Ipw6FmQtDBQIE5a6I9JB
v3AsiPWPpHzovV2Tkpa60RXPOQjKSD57AfIMllTUOmH3VOMT1KdOuCgNQFq/ZoR+y3XZttR3wlKQ
2AzIuxgdljxejDKLIryqBRfacDV5FEPLxbiMCiCu6El1Zja3ovjNy1WDBNCnsgJWh6VMJlEq/zeE
jzqFK+f9moHiaAaZnHxKlb4w6LwKyKMepLgvWhFiTgwe9Y5bJooUltPMX0BpD81F5x2JKjZxcM30
JLNz1t1WRU5HIcwzkgs6qwGQGXEmcDkxeC6TRVivmn5tYjsn51ozN2qNlttfh1CS2x8IU06jITLq
OtwdKMIq5BGoVksIqBHO40oAdsmoRh9flUhBjxIuvSU4qVJG+UGMGNxjjQkUh6J5ro2QmDk5FYUK
mN+diRbDSLTLTbE122OCCMmfmzgXUg/lCaELLIWY2qrec1C+xpF7fVpREg7GmG/FkL1snJSAMLTS
0dNIf3FLz3IW30q/wxXSIY3xSQj7xgXBmcsuGjO+7J4g9/YhJQHd5yWX/moZuQ//DUysWUWHBKNG
E8NFVnwaLg7ShaJ1bzIA6VnvGyyryj9DuhtZTm2+ZvLlE13AbKNxGQyIqB1egvqrZocyJ0HqBCzV
CUR2bvot1UFKHchAxGgdVKdaXeXmeSwfivQTkkiX5d9S24KVnDSBjsAI0BqZo6qSo3oIKbmnANdT
nDQdMcPLkb0tJcRkNG1FE48l3Ls0WfWWtBFYTxmsxTi9imfMQ9CC3vYPaXHNI45gVg4MGoP0EnbA
fLxNLZw9FwVSspx+95azFwAOgCsFBSWoscVkYfVYhehMB/SRSe1fL/aOn+zF4D6KzOMYQaIyhlcn
PBUjgK2ePtvYdNqQu5/NPUcLHX86S+tDO1zGzmVzPNJFnMYOhZyE6o/GXg+juVsoTkrLoJswd3C5
S/10HZEUwLNcobLQizvvrSy+e8J6TUxOHD+1hsYAdGg2PmWNJk4AH4BlD3bHNZWh+DK+wJmyyAkR
UE0mqjW71qJdEAwTsCRFGG8H0G2SlCEMG0QdFYJuPQOVJZmuO1XOMp9OJzMYTWnnOEDSgmYiqPEa
gqZrGTfUabVk8ChIFOgl3RVxeYIFMzTj5whhJjBiIzzbyu2co70S7kWE25a8uAacJqhmn3FaWrJd
NBF+QJEQXG40zqy0a3hDeGqYQpm8ixGrkQJLodxlL6gXC9+oiXU/jl14CMbIid0jVCLHw1ygIxTp
YxQFeMhLadVJ2TKqGnIXEeW3iVOniDrTbNgJmD56DcvmyLyAztecx1SGsQlEO9l4beMkxpUhqAXQ
SYicprOcwTK/ey9B2xfKxPIx0QesE9huF+9ScpZqUnnIndTuRrHX0nhT+tUy7e+Ff85oHHHAziWm
wZ5Q7Xy/Xw2NPPcz6p8pcS0ZvgfT+k6xuMRmcw76d2VedSNepnzCWsHCmal8C35YpuPOR7bzcS7N
QusYy9JPH2cLkRq9QPtuoR0s/IvhQkqJFjXxA1hYHlIDYbpxd11ERCT8M2PpgVzrYP9lH0MXcIPy
TRGGkau3piPxI9yawoUAQo/SoiEzybOZzoyWSsQweM6vwo23BhmVWH1REoM99KRFJ30NDMdz/o3u
AB09gLbssyFjNxUXLR5y5TWKIuL2Ls3XpJsvpScGQk7fgzluRrlGowWcQVKPcgC/yhDmBfOozI3J
Yv+M7Ppo2q0BdD/kNonad2xBMbMvrMgDUISvEuhQSC6uZz5LpBo1H85Q9pQhSHrL8BvEiAMgK/d2
kf6VxxdzOI8663SXWqZNqF/gG5cGpYD+UkuGBiHUBaqnusUuBPJBUWPkNUN+qJme1EyT8vyqRCOB
W1Q2AlFV2NNb5s9BnDk5j12QRSR7DCx8yyUOyqVYjCirPFSpDX2LgnDEc0Qd00UeY1EhZ6UDuu6P
+7rA+p98dHEzDMJSVfMdQViM6UU2hBRneWqcsI3bvjoeSQJtEAn1csrrq6zM8AMRjiaAILA62XU8
LS4jESOV11kl/vMzLidXXIoijbASnRWvB/boP1tvPIPDuvFY9sJ3blxqOomsVUlO5dApya8OlkKX
s2/j384AvgFIr8skR3oTwLlj0kVONk9lBV+k/UzGdGmKR/EVEuoAv48y3Ax/nRpoJDhp3f4SxsjV
JfIlpo2PgXVZTrGsl5tRAy7fWPNuulyBnHfWw0cTNgyoQQeQzkk9IblmhZKzcueMyc2VIQMkUv68
gWFshb7Vv5lg5xuWmmAV5wPQaSOHZEmxrVSECmMgj+Hsy+D/wqYWeN3Hgw9QIMmvgN1KVpLe3mRA
2XbwlWDMDI0CgmkXcwh2ISN8HYUEa2eRHa4KtwxuAhuHegsH+kvrg7OJGMrThXtqTgUv+yGfJi1A
epSwA2w0GGTdEf9cNghOo/Jwci0niz7Bjs9kM9Q+cFn7aFcr8srrMNl7FVhBJsajvgnLcN+n9VtQ
5GcIWrnjMwj0nvbYsMfi4Q8o7vOPAJSxqyCe9ym5cje8hHxRiHWtcOUSYWnQOOSUosO0S8EHkGqh
I4GnB3c3L6aRIT2Ajy6IQ8024ngueih5aYN7cyOn8lzRfM54decK3HEEa5NZI5gfLSEQzKWv0D9l
EyxBZ5IwlC8U2IVD2fEQIquO57oEp56fuWEr28GrzdghK1Y7byPx5ncpezxGDtraokRLKUSU36bE
KEr0U5WzvMqsY21GV2nQ7UaGwsGEsVEa5IOZ40vtTe8tYJnp2gWEPP3lAa+omRPnAhkWirhW+RaB
+3CX4dvQyJppZBsyPAMUFtbWuIqRFfa3FiFaQbEgM0hNGV1UpU6hjk8MNb7GOFHxb1z4dMeWYxk/
IWFDKMEqWvf/ETPZS0b1lFUm38Ov6mevnim0T3CzCvA+5IbvrYiSS2T7tvBAl1umfjLg/+FcnQUo
+DrBY2FEzYVWVeCzD9vaUao9uobEe7rnVEWRzPfdG/01bPqlzq4qUsX5YMSX1GBYT5fRaA/J0DcS
xJsAAZS3S7SDqOSrTOt/zLUqsAjlW2voY5Ue0UrELYbY1F22xk9DxeNzsgvyp6u1oyYSLUlVK3bK
YeiVQ8v830Q/JYarBFasxZhOJVAHkiKnlrysPX+lpyx7uUCZgtsdfxreOSZ8gfyi+HuMVNcyhNPE
YhTUQPiPMFnB2cpRPciwKVL9T5SwvxhMCgEHNvREqfKXjEjjnDq8BfhrUuRNMvPjqEBiITBsE6iK
WvYZGXOsmr1KE+brlMUK64c9mMx1R3MnRP2mQNWj9PIp94hZCgyALf2pbaVDrhFW1g5/ehTd+nYb
D8l5mnBHTPUbHI8BPBIHnQp4pledyI7Qmu+qrNGfs6UUJapNfP16wKhYHMi2onIQThXCMWBCC/rK
U+NV+2qIt1pRwAAgyYA7b4gWfQhahvMytfYj++0EI/0shzGRuMi+WHG4vbWyoBqIUbgtFdPhHODu
nsQQHBeB5LhywGISPw2NljpAQGwXPRuyQfJ2vkFx5AvpP5eEIGYAfAirGPlcNP4U/a6pg0Oupudx
ZHij+oso3Oi5AZy/vZnwLRiiZOs2zDYt+q0mXJl9CjIa7LJK5SGF2kw0CU3KXDC+HtA1K3nIokQ9
zPVSEXyAkofoDThe7MuFsxFphyQw2EHy1fiMegJX/wtzf8eIXfKOMpittIFMk5nI9Xym3dAu4trJ
+b1U7kiv/7jtqWFezYlI6F6T7IxurwlEziDGDvZ9ftL6dT7ItpZpDK9/erFlPz9uOxlRKzOohigq
QWSJmQbqOWZe5GrqIwq7rdYa+GrLk8+XEqgkQZF8Q6D0aJ46vPuzjKPTLfJvVOKqS+2tKEuDIwQf
9CIP2kUknRsJJzX6er4t2QT2IMioX+56coil8qsfrU2RcwEroHgHi7QjiIyqvDamfGtUc1yKMTLw
3gU87usoq9M5nt+ZUcu7NEO97xlknDMcHIyVQm8dsPZUzP5h8d/5ef2vURCEoLpYiCFsCI8QQmZd
OqlJwNGOUaqT1azd2OnwKWaaR44j7bmR2j3ltMlsNnLnRdPvfDzxPVOACiGsGxSzYvIbu5ktw7np
dWaJifRiDGTkkL6Taq9I8cfNsE5VF5UbolfrvR+5L98of0VdoSiaGSzimlyfSeSotCaTa6Uh+AsP
nAI0DO7arycG28xAG0GpYQbW0qhSpCzJKZZj+iLHE0IwEpH21OFJoXZvkEPlrE+8IHthyWiG/Esb
ypWSaocoJ6WJBn4qQHwGNanRHjvVexuetm7kdt+2NeEOH0VuL+OIxNeNUW+S7BDFembjIgfpLig/
A3RhclazQyFTqQTRNpmq6NQdlzkbLGzIsyhACGC0C5o1WUPGkhtANVJSKZRrnaS2pJZL+n6IaBzZ
zFsK/9OijbKGixtGX4wrlhJbgJHBUKS4dh/4KyACRMYDA5cZM4XEAGReiDLAS55KDaXpysU8T/lL
IKHRz6odvIFVPBInSoZohMIqQdbsRvveNz5tWe5chSEq2Mra9P+8BlkX1QCCzV64hXDhiZYAJ4Km
yVKHwqbSMUoEzClznnJUUFlbDA6YfqiahwdSZfUDYvI/ks5ryVFsiaJfRATevEogkPclVb0QZfEe
4b5+Fj1x59bEdFd3IQnOyZO599rZuExiIUV7Bww1o1cSjOwtr8LRaJ9DsdhGA+OkzPdyqfhDZiFM
41WCX95YjVdL3aWZBsJooEf3OyqEo2KGd1XUVhPAAJFpgk4CdeIDeU4eHCEybVw1BWpE6L5jq7uc
S1bVpLuGCP0K7Yxm4X9KYzQaPhZT0R0CXKBodYY6+NaM/DaBViYAzyxLNDq85ij4LlrA0S/yMjNM
NBjtQ6RHhvRbcBaJZPWUvtR9USkHXRS2jWKeipGoMbQBQ0h3wvw1X9ovhchbHe3MF5r9Kd9nc+pk
aV7yvEW3RK0rErr68s1zrg8Eub0OJuPMbpzjTP7GCrdtUkhrwLpemyaX19hfZerovgdXLX2Cwl5r
OnSHDhgUAOYXWMBOWuklFjaEXwrKOQgAbqccUj13RWF6GKxTSQbRUK6eAy1MjdO/YfbEyAbOv96f
mR1Cv/Bis2KxpVkh/8rSTatEmJSMLPTXutcMDqvRFibGNwgGSh3mxl2OQB12Rk1vVonFrVpFqzhi
Gto3m3imHRXyLqw1T5hAaWeMkhWeBcPam0kJ8St2c+J85/0X3XbJbWik4rYsEBgGwln0OQSxv9Ui
aNhu+hSVYhuF/OBI1r1AXWmgGBLCa8DJbusCVWreDPvpmPHH6kBeK2wHCr2WcUSTzdMcRx91WdkT
f8pE0WiWhhuiHdMteveKz7vQNNkDNhysZgvTxKvOODmrZKuRONBLPtPwoRFttRCGZSOhHRuRyUA8
3cF3qjacA3+BXf9YcIoOScexKzVHYqzEaA9MVDj5Vf5MZaZrKYrCV1IGN0kbq3VYgT9JMtoabdtZ
qBtrLH/zl0ZPeiRJoF3KKZCIDjZwzwSdN+rD2Qxr6TD0EkPk13rEnVMoE11D6eUvalGrNmYlOqEC
QDvPdCRPhtSuRJmD45BD8KKhtilhV4CBGvs9V1radcOSInQdvuZWPQYKnUQhwdaj+eS48A1P0oHo
1BXFFHkFlIEyu/1DiEldla4iCuJFOhPF+kYoyeUscQ/MDK5Uou+RwY1cakKt7eWcxpGZw5mbsmCt
FsZFjmVtL85fArlcZ37Qbv790jjacpu0+y771MkH2qWyT6TX/EVGo1rVCWYoQZmJ3GO9L2fWdyGE
xEJ1bC162zf7lwYkMI6buyjD5eRR1u1wYhZdGP0hh1A7kr9x1KfvFL7MYlK1cZvnLwTzCPFT/63X
OnTO0oszBZEyaGDhpVRAsFA+9wwILL1AX2ISqIZ9Iu0awQmGUt3po7SevzmHj3oVJvOYE6+iFpfO
D6Wvos8/XhExNIlcPHXtRRuHbZhg2FrkRaZcJcomEMNaQ3EztnSRlElM1zGzgrhBrlUo41P26XS3
Qmse4igMFmlkvvY8UqYW0UvKxO5awC4woclLRWBsSympILSyp/Wq+aEpMNfTwapuYy6h4dMxIwXg
lfpcLW/xYPrnEihakaGFRTViOPn8raXfn8NB7A+TTpSgquvyGj1AaidRoiDqKnc1J9/jGMX9erJI
U6xbQzoQdAIrURFsgQ3CYzVCU/yqIdwoqGzHQ62xZw3pRKPoVZTXMjV2QgfoUsXIaPY/aTCx/Oux
CKLKgo4Sz+o6jcRva0YPmHSxJZNziVHKyaYITaz65sgQrWZyQSRRu2wiJq0CQGjvLARhjRJcRvbF
KUespdcpBlZGI4bCOA+EN63JvwCz4YJWqDk7CdUDVTv7Z516hd6Z75PhiUW2VsiCOnUg3+8muBcQ
04tMI2VYB6qLvKC7ipaVgnZS6fwKZvXoG3hYfRvvi4CDodBxyupWPF6dv7Sy9aBtTCZxhDFmwGY4
CEtLQkFfZxXhYu40iUcLrbZcNOtzOp2xD7EBUrz1sz5RaZCDbTAGE1JUQRod9y02uVnCudLpbCO3
wqYPQkG7oMdTUEFYqqNKbpbDLP2SESGjkclW6uTMhg46CKCV4pWi71tE3To/SEOEPZQv6oJDD2SN
hMaCSQkdEM4I5EUvAdxX0j6lSRyk5wIeFUIAbhja3XgJyuAQYRrmPTHsFp0sVRhNBoQyjf4MlbeE
CHqzvRT+lYObn9Ez2ZBu85LO8IbQySjjgbN6Hrhs4r620mQbwSyOE4alGE1MBrwvO9fcOIa1wTg+
xW5BtgEIe8HrtVMQ/vjRGxkqceFFMu8THTP62gvsDoxyGE7MYjzUdfmRTg5a1lLaZfinKbcnldxG
7Us2rqN4G5SLpFw6uAPi+4jATzL5w2hFDW/cIPatQYrIv9AKkZAQTQuFiBpwPFb1Klcv4uuect4p
aoNeGH1M9rgQUzuWQPiUa2p0VNxnADhrYEBL5ZH0Ds59HOEgSTC36IyEjvK/yQMaAlC31TAbOIg8
QJsc6/DVXKaj9PHfRie+EWjuqnNfHIdXN6ch1t+zrATo+4TWDrHEUjzPJ7U/49o9rSuiOXxck7LU
5Vs7bBkoBJfgQkuCCRymDRO8pLSWLJ4vnV3CLSPcXBk1D9BkHFH6LNnH+lS4xMxwT7bXCgVaSSMI
aJBt6cqipAyOlFU2uWrimuj+o83Un4QH8lNpVx2YoFk1MlXOLcvkAP0IObzqjxso73MGI9dAawLb
NOY89PesfnK6bnj9XVTZsnaQITRrNkkV5i/dL5KUBi4DSy2hkjQX0ALBd8HHhGwRf+J0KsDb+NCm
dghJdWEXxjtkP1ZlMw9k5Zp1vMU5tvZ4AXDsIodEfUkSDTZsbpH+r6GJQKVxUd+Mr+nr1d8awSNP
1i/ug+IxgygN7tptnRxpGeXcYIKx4QOKOGC2K0okQs2EYPvCLRRsOVdK5dFCxJQ136Zyo0+7hBNq
VLfev2bZNR2vBeDs6aiTj5t4WDnC6hbHd2M64S8IqiVWuNDf09VFoTUysWYYvsWtwFozLzckgZLz
giMb2xqd6gXMeyM4GWPPQXDVWI7Z81gzLUPVi6c1x5FhInrDKfQ9Cl7b/QrBex8TvGMxCkS626b8
QP4i/u8ENMgJR7IzxP5B5yh4Nn0o2HSjXYNVTVueXoKrlNemfc9xZhd2Hx3gjb7yXVAQn/Nm1NtQ
3xBUK/nbqT3IJJvAfIiZB6wCExkorYXD1CBlPgsdHQmY6vMFi5GnvB4GsnELQ0PU7yJjBc7b61X+
qiV4KMUgt2eXj6Yzir0tUrK15l7tLyazl4HQG5/yLwy+ZOVmxHfF/8xDp6v2hvzWIRlJtBUA7T6z
uRWHnEZH051qKM8W1CoNZhsxpvk1E65j/xkLnypiuzGk9Sy/+/EDi2NpgmZkMTc/a4N1gbo5Ybhc
tpqt0x6mGcFtqKBD5kljIElFvDbEt+kVrxKGwVFPRzjfwjfNEnpoSGr+aW1f2BfN13oqbyww+PoG
tEpdSRviHFgHiL2cRfpqnnTilae5rKZcuwN0BE8i56q8m7M8b4ylNQbl8hKFbgivxZ8Y0GvUfj8h
Y2z6V0TMLYcC6QHNNUv6gwaPSnu2MsUMWFt8ql08TyWfRrGnz8BRJcVAmR8GY43PkEsgw9XCB4WK
vbbRqjfUExHDS4v2+cJ40g98NODz7sM6v6HfqxjdLpj8cZkV7tUQWxlqYGvRQ1XWseqtKPsH1Bko
rUvTjZnVBg666ZDMT/PYEulDri3ObRGFOaYqOsw05pYxDARaa2z/4EHnvFzmk9q1fCKZZs2b3xFt
kfyVxj2Sbln91Ux7HCsYQjHlAHckYmTRjEc6wIhMOfljLppnsPS5cRlSK/10AIluIJV+g2t0jT90
TmUJoTQL4uKOwmkmrm4TxSuhC7Sc+PZtpm6MF81CVxztTlgY8I44d9zFR3VN8D091K/y15yV0Agr
7Sr3ROYLGblCQnpRJAbs+6o5WUwl6OrkJ78me+42GzIM3kf53KBqTtVvq4K9wV028eH4yG1FflDD
ttKTFiqMdOOpgNOSacircl48HZO5ksMb/N6c+FGGDuVHwm5TPDK8uCR4IIGgk15XNJw/fPAfwSyL
ym02Q3Vcb7mSXNqZ3Ucngj1+5tKVXqZigm3cq7zGhk6nWK1yvL8kcSDCgBOaY7HBtymu5NShzsCb
ywVjPieoBokaFnwGXrQwet69shDfNPW1s0wWKLtkoSUfGroFKUXingorMzv8Sl9Fu+vwUZlse3RH
6H6y6My3hgH0SMGrT1FoQ1XJ/8FQ4JIO2lIiWBMqyYsjPGSyHxEjPE0yRnY/2g/AgMhnCV2kPYpz
hpmzhRbgE3sjwh2Sl+k5V0jbOUHNj4Sx7pgO6+u4Wjfox0UHQ7CJ9tpcDRjjJ6ThPODEmthWuSJB
k+YnsK9kqSVo/5Yt75RDiZvSODDPYb8X4q1Q3pVuz/guELZLnyZgLPwG/VtsvUXaR47YS+bSEEB1
JuwrrMec/eEuIB+ozIWCe1Ohna1XlEm8+aHSORoU1/RVOnlgAl0jAYjCX3zht0cDUkDJbYo3JP1C
9i4y2jUPIVrcpDhA8QISv5RrpC6B8qTVhjm6oSFdINv0cUUCtM34w2ifU4lx/k6MWMEYtTCvmvot
7gXMkpnZrrRJ2nX5sRItrxrwOagI5chZnRjEGgN4d4s7JLIbPbqKSCYDPVuq/oOdzNK+9WLeskmP
hYyMNKzJ/3T/EYF9H/nJFWNug9WJGyJBokDQBYfY904luAyDf/YuRB9m+zkGGt1qPtiZR0JiUMQl
JDDvWy6h079y+VfIZzM0r3UxpsKvT3nWhdBJar1nvR1XVQAP2g3EtYGj7OUagWuUxxCLD37ZflUM
uH313utqJolsnA4NpMq0Q2GwIwz8U3N4meztFb7I2VSVElpBxdNh5TnOpiT0bbNJjOuiaUpl4uPh
RyrH6p3Qzd6zV1nWEY10ql0KWrGqwzPAR2RgW43MJXKZwjpg58I7pjzzW3oaD699ep22NePWc7XE
DQ+SBFsqQzQGr8IOigKHVrxNIv0PfuCtDFSa2x9I0Etrj78OMXK3VbLjNBzM9m6Gj0a8GcFdM45q
+zOPgUXj0BhXLbiTDZMNR75DFTea4Yo6lk6sni6sBkK1cS60+THDp2+6ZuyFAztc/s7qP5s8oCCk
S5HJGyt7ghZiXlQN1M5EuVNSy8ZBCj9YRmAaK3Qm8tea51fLb0PlcXIpw5n1se0pv6K1AsRL97Rk
JePKpBPhVAlvNq5hF1D0K/FUEay3xtXYwD6w8HCzxcqS+V0b2DU1sLHK6JLQjGdRC+Lvirl4XTKa
/ixv5YmhwjW/IvVU8C9+hd/NRXjKfwyDktwtDc9oXUyG+NAs8PXi+RVna9wzKnQehcmp8sOBCg8O
fjuErS+mA6m/V6UN2ThPrXXHzAU4wLGLlUr/t/2KrjmuU532cX6qrX0rvXXBheQfS/fw95kC8TVb
VbrhpKVZLUh/IVPTSkOzqn63BNKWKCn84QNaKSkVq86869IZawdN5H1u3pGSoHxCta4aABzjj4qH
xbcewFvZrPE915wOESNqtOTorywnTrmJsAuEnW4+5MEpyIivbKhclnGsjc9O+uGzYSuKjbfJ/FVa
hNnbkAgJ6zLld7U5Kdzb0aHSNmq/a/WdWrpmT7LiwUeb5/MzLWxl1m9NXz3MR1tq3/mN3riFnSfQ
klL32bCLqI17uETduqaUzJR1DhAYrSn9QnQLNb1h+oFrdnZqKdZBCgaUT0rtyB8cZylFBD/c+NkP
W0BoAbGk2eyh7xmAmihOElId2nMkBdHBKvPkJU4Gzph0QQOJmYUzRUTLr8AhmsleRu7Dzo0+oMWz
jKniMCZYqGvEOOswdqXoxJ8JyNguHaw6ouRU6FQwJP8OLJDY/C1b3sUegqF2WgIldPNim3/20YKR
8mezrt7zTXYMP6Jjeg/qh+ovm69IvvNv68RYalafvKHMhET9Xk02dDgwHiyceYg8sXOQirCdAdLM
1ZPPx6E1Lm99ZNwSZG0wpWnHwqrIV0r0xSOEsUy6jq66F6j6OiR9NvutFO0Y+HTfMefPv+RNPWu1
N0fcvFEjcm9ykkXjyAPDzAK/JDgN/kkQA7xWzJC0fKVDHZhkFqulyD81wWIfNdoMwWbPL+INaDdQ
cUAUaQiK8WbE3AdzA/sjiofZSGUep/KsswlhU24jPM0MFadyL1n7sr8a6ErJE9gkocQBU0SKW49L
PaWzidlHf423TIOU1wKhmWsgpuspdXaAMYduBn09LcvdgJREKPYsDSPNLhEWBX5I/p8jXYnQkkyz
9qBmLMW/8+pc+8iOa+FoxB8NpmFxT8w2N8TXAGGazuQsOJIHEFf+a43SSoLTJGj6JpKYuQ7UDJxl
lLcWWXRv8QEKk2vhbWm00c4QIhUR3VjlV6rOE4c1GNSdQDt7J5KxMaHFBmFofCkAn4q6XqqUiPDV
TFftg3WNGGG26eEcE9hEJA6uBotXiFbhhWYhy3TcYQhDrOlaoQcK2Bez7t7l7y/CMoLquw0+Y2KK
02vnoyRhHtw8/WCvpIAG0E3ZxNnmUHF6Rw6uBVNzik8RdXP2OhbJIVWxk7t0dJRsHxBDqrv5kdQZ
MT3RYKGniTyDMzVnScwP6LSm4ojXDw0DdnELssprmRIrCbIx4B6crQS0OXTmJLOL/Feozn57kcRT
pDCVJ9lhqwm2rj8ioyITE0my5gX1Lq4A97d7X78mPE6Gtk7CNfYRH28dyn4oVW4oHCudFh6PGwZr
LeLBZZAoIehhlq+RgBs+ZfUmlHjjD4N4EEVvYB7TK+9tzwapQ5KTz5L+rba7RsSSDMlRuUXYVMQ9
x75KZnf7Sov3utqTzV7Ea+obztZGQzMN3q55DHEPjye5/9DYz+n+ZMUbc11ucFjTMitoSUPpSMNF
52Zh1c20M3OeWTdvGkgv4jWHIZoQ1LQUMlS5VK8YIvJRgjnxj0fDUhOAewmXGj110H+BzextfgoB
oUASRRsPk5NVAMNdGm0l8DxurC1ZrFkT4eGww1K1Uv1gm5xdlRTR7Ly9zS6BPxxnEZtjmvDO+nsa
zLhxUQ5r+Aq0n7y+ScJeCFwiZAQ4B+gQoxzXxxqLlj85mbUkcQjDPFM0zst86LGwmVA/xrRM4+gC
VCOBdJt66AgZHCaAdRNbTWypckhMGuHbGZtqHPd9OSxfo4vyiGbm+Mu6jwsyot0FG6NF/+lgrqcO
owiDTpBJboEsZcrfLUrKxCNTEJII0Q3661IpGwa6iwKAZYbszxuEr0mxo9FLBsdCu0fbrLQNzE18
zZ7CwA5NSHOezXJUslppjCBO6cGJb2gs+JDkdffV2fpgm7IL4aHC3qP9kOzySr2GmVlDkbkErB2k
Ltr1PvSq3gv0UyT85SzvenFvzXc90d9SKvhh+mpilz6QItFPxWTqtVT79FvJefeEtPb6ocP7x4m6
WBvDW667WuVk1SUfThUdSWawk7moiC3wb68BrQooHSQ6c1tGPwETob7lfkqLcKP/AMbjVdCcW3Rf
2AQCNNp4JExEeoz1F+w/K5Qh6n26YTAnpLrbqahaqEgpIUJHHTEYUY8vaSljgG0uJRr0a//b/FYz
pqNNz0hWnErezlaFYkmtjPwozJdzYx7lDR8c0hmeW2gdIxLNcheE16GkTZSd9dH18TpBSkxYw0mT
/I579qhF/0FX8CM5S49qdAPE/vBQGBxB6taXOO2q3+RcH60tEvi3HLzJs71yQWytqNFT0IDDq3PI
WCa6ZjkROMtDoYHrIO1koXSnTLua2gET51zUj399H537hN+aeuw1UwsxxDQxGFYT+2MmV2sp78ki
fKEatPqEEVx2MAzmtWQ3C0jMgRYafkjNUcRLVZBRQw/lj1YX+qEfmYM1yTOYwg7Tri+e/n3pigIY
pJE+dN3f07uho0k43Flr1XFDECYnfQiAdaWwZurTuRNRruazhvRF7GlPHCTDnGGXJHqxTylTXkmr
0TVPH2Kk2Fmo4m/TY21bPeIXrclG48D66vKPDHa8IOqzpCz561/4KAiv2KRSRgE+iuR+sJn3LTDH
gvEC6ZKJL4Aqp5wqSEpyIg2QSJmt2DpMu5Z0sBp5Ak2sLi7MxS6cLKf5RAGUCWUjRwigwStwEjCm
OdTZwPZcLoOb1ulh4UqrfD0ua1tZdO/ynvLL/8XiPmA44btXdKyPjFtpbpeocLigCdTaNVP5DaDE
s5+YJj4Q0v4sHXuAO4v6KV2RInVLunQ0UdZ0YFKSHMKVsJ0ho8UXy9QKz8yGFheyQo7+JdODmSII
ooL1czwXyF2e+p2+x6yk52BPb/nKQQqM5g53BP8jyQaw3pIu9lK/qMCg+SWGQitc6eqh2Vqn/mHB
eCXgfBlCjIYy+tAdzTZ2pAlhfts1GwifGd+rkmN8QlUlX+QDBl00e2A0KTGNpeXlz5K8NKideG9Q
8hNDTKu17KHX6TNfVNih2QeTAahbXDDNA753mX5gcs98c+kKSdoRtB34afPOq6L/ACmhJBZuMwhs
7pyjwtscPI0ytgdaCiW8vY8uzjY4lYwUuA5MKJYH4eUevFH2cXLf5DsAqHa4mzHF/uebRVXgSVd6
Y/MrssgKsTj7LsI1Pa8V4J4Zwh7Y3YqdmL+FCBLqveAPPPkjSM4q0mbUfwedjwj+3PQjXqgTo8ds
E7Cc6DGI24kOSeF0kQv7kN2LbweOPXdgPRVK9ana4iSx3vsvtnmn8uiZFF/mRVLt8Bcn+Ugnf9e+
S6fK0y/zgf+EFl6BBcKasCgeheJZN+XEO2qRzLSdzx7QBCmcP/xfFtjXBk2keK6fWIoArzdv4hK4
0hvvy0YGz8tbuzKXTWEbN4I9acdytl5BGwfVylMP6hbK2Q4atvTDrQeMek5xmiEf9AR5G9QPTr8C
mTcwd8K58EVKx+9HfIBUUK2tnNSDtC6cygF9XvDmYmWqv+e3eY2/fPnxFSyCBY8jYNR15oJ5W9Ir
XbL7VPbwrbrpaUYdRn9oTzZUuTM5dA/g/khQE0nU6TrfQX92sLiDfeemGi/jhWFO5gRvvGYLJ+K4
9O8w93fshDvZQet1nFOdloihNiN/vlvpe6473Bk73am2Ly+6koJnQC4OHi9xE/qesRMP8qUDf2ZD
zuXRlZ7zeGhVXADLOfmOl/LGyy4h4yuw/YNHwWfN2lDaypUXja0DmStS6RBlKP6juedLVYKMBYnP
YdzoH0A7sQdkMB/nq6Tm8XxX3HTPFypKCzeio38MmGsXlFDiZh5tcP9GZG4srCPat1tFMeemu3al
7rt37YfR1DrcCR7nDRtYpOCgiVx8jQ6zzcCjE9YDcEJrzhdGjlwJqTghn+pwgtXEzcv9gIFiZx3Z
VMCIs2JEMz2e4xM3EpBEgLk8Tb5CFhg9JpLY6P7saF3q+4KWx4zpJ7XmahAxMBDQu0C/Dd+F0sCt
/pQjQOa1fgjvyjp9binteOW02UFxaq/1cMqf9Cny6E7TGTl1zw2LwISkhTN1MgI3lrZvht7tewnW
D5oIPCNYCo2NttLyYAGsABe2NgUnIU6cBL8jRhx7+cy02/GVFR8CH1L7DdHzbO55EzRcGJt5QvYc
cyJqOWGuquqt+pTpG92Gp3JErEARycfGusqTP135KDENTqeJx+w2LlD6fptXgCZLoMfyZTjyNvHx
6q7vSitomUcQ9SsyoBl8Yj8YwOGco0vioQZdl0//zrNAp729IYRm+PM20625D2WX3ISF9uSCjKN4
5rxKY4lPSzqm2P9o8pr4rByoJjx8HEZZNHtwYiy+H91TWjEg3k87NOLZ5/Sknqop7JZBZjMUgxkE
FkeEH8lthH4SDpIK9JGubvYna0/GZYO86+JdxYJcHFD7AmxiwA9Lhf6cLG8i/NB/VEvALD+5i6LP
4Rl88vdS8wv89wuCBJcXAxrJZmn46zOKHzRwep7ETyDTgrAqkZvhO/jovttvbpTgrz9b4TZ98imq
ez5QQkzwpMTz3QTm+aRnp5ZvnreTkmVOoHU3HPyM7jtl2jzmS8y5/Z0xgeRKmc+cwBM7gdM94muy
ESCnMqCcFygqTdYSkR+2aL+ta/OHGFV1eLjEHDo5D/QSi9yPsGNFZjIGuJWzxI6wB2ikR4nYhnRV
/RIB6pguH+0eFyIbq3ltV/KH+YrZbJQr0nqmgIfi7eV0q+5bH44ag2QGL5N1ZB4jfFOnH9DFM6Ng
tvJpPaqD8A2onl8QjDXd+/IJGDdeIsCtqSwo2+f0APp2PSOBP+bPPEjZod6pZ9lYxtm71j10dF/W
Roo+JG7qgK71shFd+TysphVd7vGTXghgpeYt8ghiAGLs6ksckDR9RYaCDD8nm2BqtP2YqrMz/fNi
IzwKYwmKVdq1fEEI8IMBuKHgVrUVdKbxrTq0t+HGUQnBw0bZSg/u8NcJWQ5y8P6XW48QqAVnA+bf
zSH+yXDx1jbXIRbI85xCcMAIa/T/infc0iWIwOwXjz5tbXfiHqJG5vH6Q5dYfBpPfPL5O5V1XzjF
GVroUThYF+OgXUYyjn/AYSKbxZTb0cz4wtdFUAOCflx3hJ40hzn9c7DhtgEk69lROk89BRyWgNks
0q/yK9rHdnxsrxET9J9uF4KfpcNQnTnQmUzbp3lcLrN4/Gm7kHX9vV1Hl3ydfML7cjHQfetgveu1
9c3ja8k75dl80plZvlxUCsESQVXiYEnHfH4k8GCpreB71Kd0hZR28X98QrU8MgLkVpm3xPkrBjre
szd8rm/ajol9YdoEp3kE7WxkJ8OQPGPtWBFSZPs/E8Eh3bbbYkjX15zZ1pMHEuSGTC9EulQtaHl4
KpByhqhQsmSKLBx2s0v2VGekKJB8aUMrzx/8Pl7uSvDoBKEQ4hnTDvnDMlbmzb+p78k9mHvAxYf1
Vf+TGZSodEkenIfjx8whI2nXvLEHsbaXiIo/2bAA6zcf6nKw/bPf3f0zmR5sPbDzFxH5TFAppsUX
z85neGNpDj6lI/Eq8IgoXpUr7gUiaZdANXHB7oO36I+xrX+nAKM7BHkaElrxh+CR5ViZM2yMI+t3
vkveWHFJcshc9CY8M9xDQHLbXXUZfro1YwXzPE+j2VZhdTi4uoc1Gc3por5xDICJ+oE/jZkHzL1p
mzii03/KJgvmojq3lZPKznzCvROiM7hATRpXW3WsaLbxTZu9+IxP/gZIiVu5k2eeTHwHDm9keFW2
qqMhG1rqf6hV4xPKxilw42bNjAMQJxJYFNprWIhy5jCcqMaFmp/oggzPcsfDnp/Q5G4QH2Jq47CU
E/HHwQbhsr6Q/wYWA1CKp+IgOggAbM6RbnzN9joHFNUuXMkDffwOANeeHsIhuTcGwo6ZskoSGTcl
g7JHeOQIPSmeDie2n/Gqhr5nxv6aCR+L/jNoFrVsN5/xTw2mEAoNyd6IXEJX2iVovi+SB+meLDx7
zYcJ1jxZBW/mflbWRHcYSuXun2QHSTpORi86C4eAM+2VK0iPImhDx1oNO2LWnsIV3BBznH5cVG/p
bVpLXoCa0fbXpBx5kqfrjB298a7s4vdpZxLmzNaarn1yR6hfvjnRETcGy5n6xExt7kThCNphmx6l
iGHXIr/yCvVDBiV0Fb4L33wIwC2QMmfNortpO/EXn1i8hZEheZy3mWdxDl3C/pU7r2ZK12wLJCvh
AiaK/Fu+o6dtLIYoBw6nl/wWXBCUABMe/9JbjUSp2KBH2LLErV94tlhXjkhJ7eIcfbSP8ktdmzv5
ByX8AEo73Aqf8cN/OcpFRK/sUoHZ6jLyaIaUp2493RJH8rJ9t0UkOgJlocWnwYjG6nMrt+qPaQvE
R4BsIqlg2ALlBQw8U7BmQps9dh6QRlSfDo1Ic9NCHFd/MfPZArET4FJwosfmu8UcfvoiaJS1YzHR
0aXMdFlhWKv9jboszhlyXTT1oHX15Xwr63/z7dYeyS3yMGX+v6QU3xAHcq8kuU2BLDmH8bAuvyh9
cNUjvLeYVt5fe6AkvHXnl8tOU+2BoIL/jTbAOb+4VZOlyCK9RVnN9PIpvlGUH7jN09DRN/SyISOw
f5F5zvsLPHRmSc4rCgqkd6ITNr1br8NTlG50TJxk4txQOW3KH/Z2t3GTjcRN2i8QjbfmyqRz7Y9P
DTvgNtnQIWPoHCzwz5bqelSuwyMHjoYdwp12o6P+KSv1M7uEJ/Ji4bzAUFPeAHyiK0x/asqMipYy
bGcnPBJJdc9pYdIZmFatXT8p5OXzXP9OK+3Zrufv9dfGJdgn+OH2qI16Bu2//jvihWxTHos7qy/N
LJbHDMNSjCUAEYijMVOgvfB4vaOlvk3n4ewz02+Xw5k1vPTkE4qhFeXFmk9v1bHL/qFW5I3q1sOV
esgtXHrxAd2FrRx60heGJD4NgU9+vjNpm65UeHiL8YOhHe3+LY9+c+73dbhofuNkSVdtZWwtXlO5
7gKX2sp6hpwB0cF1u/hkPBnRSvEO6wb91JECT3KZXeC5hNuOXI0HFef9rvlQyFg9W6vkYBwVVDB/
c77VgFCQ6QputGdTbFr6W8y3eDAUdiqIiejbsQ4BXKTHxVAA899cA1E/prSKJdpjC/UvhN/sRpvu
UT4gQAxMIOmuANQ7lQ92xX2U2BQklBPkAJUzn1EH7U3FCESDWuRs3hE2mHf8gijGYcP/cIBGDjEy
u/jh0mLu3xVkOetG4Sn8+MRG0FtfEUpwCJZIc+7Nl85be0QrRRPQyd34F0UYBk06QSmAdCrO3BaL
uc8S5Idm9Dg0sMWJ6tbErwiS3UJVhJsGwOuwU+jSLjLMLjPsCGsdO6lT0MYUHfy/AI7o3PwVz3zb
IjkAatMC9AdGL8N7ZnXCSgOuwlV2Ch0nqnaa6UBzZ/MS4gIm3RLQQSbgHqnWgMLnk75xZchF2VnS
xdvg2iJLLIL4LFyQTzERfJhs+tMXax57Twth6IpyyGm38nsS/ESoGRfdg4UV970r7rnp+bPdKhrd
aTsvFtfhGngc9WhssRY32F4qRHErlNRH3RWX3U5bZQ5AeVcjGvcxbdmNql+Wqws68wX2JvAKu1jx
pmQv4HagN9buFXmt3/gveY1yBBMTpTqmZSC0pzluJ1v6Nla0eXFYALHeBJ/AMD+YwSMXoChBCqW7
FACj43Mo4hUB0HBbL1sGe8uR1+AJ79M5wGiGFOyIUg5F6EphJH8OOI+pTmSu48+OO1k4KdpKOCdr
0pbcbIQZQQDmItiJayjgjsX52oK3hoeSzlB65mmO7q+YfEBw3UgRki3t+wviF1b3iY0K0sKb8ERQ
xko6fJXYLiHgl/cXP5ntO0roC6yGZiscqn1+7PdoZK8sY8HHwN9rcpJcWIcw3fs/mN9aqBr1Mvzi
5lD28JIGR9JtDk92tNZZUM/xm3qsniphhKB42yV2tKSHyzT/Qws5/uLZUU/kx64pgdidWSr/jyzo
doC+EHWmN9SmwnGiwYv4yaNvDxERhQtRBKACudUI3lvhxSbOcpmwh3UPn3I01jfsSflXZcCjuJHb
W29biqPhC9dn98VdLgIU/QIfRscblSF3APcVNzXfiRBdPLHyScqHUCCIYhyzgWOI8KdvbbZV/l4Q
H6zZAk/JnTsxpjv3rE+sewE86G7J0uy9+GWGM4tR/Y+l89pRncu28BNZcjbcFuBskwqo4saqsMsJ
nHF6+vP57yO11K3eqTDLc8055ggwHtH3OIZsN6y+18jFvF52poJEBsyHMGrarSI7WZmPcivIzpOA
RdIP8XieoNNtm8dWw7sfyu99+Fjt03edu2PbtSabsj7U4NNNPLSdrmCegq/OBouQlBLOD4nbKhQw
dZupezHbObNqtQyREBTazSMlFPUFAwXjNTYM46/AzbLE6sxvw7W+4rYv/cwAPh+rO2VCDSgdw1F7
F0MieNKDPm2HxITPNoA1gjZIBBnde0yGmVPBPys8wwMYu1RM2FrjD81k+paG0CksqvsG/99ACAsW
QeLS6seX+FLcxIN0mg5oV+ZQuedEJvyMR5TyfJictAugjsoy6Dv5Dg7a6ZQGj2i7Rt4Cs5d1v+TF
A3aJRwOL4QMmDTgCvAo8jvn9zBuu9rB4YRFRtAVwLcSlt9Uv/U7Wbrr/7mWJ0Q00l7UWqZjn+RsY
lzgAmSUee72m2skgGXxWbKBwN7hQJGP3YTb74b6+5cf0mJVO7qr/BvziuRLgZ/GOtWT+EUeZgzq+
sUWhy1Up7CreOouWQF0cC8I2Nt4a1eI2LvPvqT8aeJdmVn7pb+NNuime5j9P3POdECTE6cQhaMG0
Kf/01IEQiUUB40YnoNZ6W61CdoqqZeyzd2IDzBjGCtOF4pVW/O9p4QGEE/P2e8EyseU0B3eBKBdk
GUZeD/dj107fZbldgaUBfzkvZB/8ZSTq4KtKG+Xpp/UvmK5TEpVX2qTKzJjXMvuwVI2/SNHrmLfq
t28ig0kmFfbplzztmSKZijhHhV+DJj78zG+4NBkc4cn8U97lcP6UHOV33C8/CmIQ+A6gXCBRo6la
0TE+CT/pKTuI9Hz5LnXTY8lW2lQ/G+yLmA/JZfikYNNB4A+5ZZ91JKPRbUxSojiF0p6lzlu//V7q
fLG04cqNliJ1ATD7XZzvuu9WOedBcn7+S0k11APJU5hdFZ8o2hgU6ytW3AzCL6bY7Gx9pKgohVbb
+kt1idQDr28IoYu3C5oIkBouTx0DTtAjrrLGgQS/YzLis+Tmi9suui8XwQx8rFujiTAKTOgb3rHd
3Vgd6pGNqF4+RP5yOLO3htKKp8yv+Nr9b0zOeHEFsJ5tKSxD9CQ4NaZlwHpMyyEGZ0jT4Tsj3L1j
z0/wZwU6AzIEuZLUkZGbk92L7JCNgiU1CBd04/SPY8P5GT/avw7aG0SwCb4GYILuYkxfXoGDoiN7
SfaQGFwIHylzEMvBmbhIpOUqXlhAXW9LWzdvR/vUeRAawoj92vIBGC1WiaeElbfaZuYTmBFz3h9q
QAOYxTcACbG6suqMLEwbwYRXhy4/PrSgH32Zatjt1+HMyNI77RHAyxJ2U+8UhaMexIPuE1SEx3Hs
z5ZkvUz93Pyt74ZOOCzkyb2SbCJYydDPzu16n+DcAat3D1u72cEhdOqfJyEWm+l3OHCJy78MQ++r
d0oBM8kBXyK4eHe8BIpF0zA/0Qezst1BJyxaIuyio+xiVcET3aLBsBEJH8tg9NAJ9V56MdjN3ZU8
oOj2bApu1F8QOZRNN203HrW7+nobXe0o/owTjsbb5m/4Wd+Jht+vfHW7etdOxokwTGxBrPhO25My
4sRe8U4eSjfdhB9m7pQPzsPE1QHsQPFGjDD+UUhZ5ZEzcXkecbMiDcZZh6ulb99wOFILnSurBape
tVs4mPBFtj1DB2MUr+zwRzP7JFkIm3qKyDENhT05byFfF2RIH3fVYh+7bK+5klN3VG2+8TLASWZM
zf6WXpJou9I2KjPq9zoPcqtjnMdNniYH5ADcGn7DGwmutH6oCIlEI9j2L/4jTVC8w5JQ3nGRov/G
F/Bl0nYnVmsLv+23sM0xVkJgh1QoItVREt60T/z1njfp8ISuWr1p73Iw0DwrZ+388FnlXjmqIbC2
L21rl5Hq7RmsQ4U9GXCIfEF+s6Fj36Foqlj9lxf10NSWyL9ICIOPzS7OEmsEE5tqsgubWQeCBS/l
bwOvcZmSCJ9/4LMDwndjBf8AnbhAmggxZrpWTuOL3L40J2fgn5KYdQfphgXmT1lQPqp3Gi6n29dB
fGeolxHgZltLaDZc+ry/AzG3dJcp1kcQWRFSuLi+aXftvr6j8OyBXeGdkIpwepywlTXLvfot0phf
jNIk7Wv4hgOteC1rkZ1qi77219J244KLWIzO/m4EDcwV5lCQfIhrXILcgCVa9WVlsqUX4S5ah0+L
novWn+rIgOiO7yAtVYowAdFskPWbEeJJ7lQRcNYGzG/6o6Tz2UBXGLIAv2JETPwXNxOg/w/qFlZJ
lTPtZt+wW3KneGTPfzjh5UHnVTeIQXK75zRqJyL6eNnbLDTI4+MpjC5OThE7xrVJTYF0Mb3Yi5gD
FAoX9XlHUpeHZQnhnt0bxHR05RhT7gbBinCRw5f0JHzxHc4hH7dzRWY8f8LU8Lg0n595slVBAP3S
ab6wIOjC174+a3ko31C98/R8yJ5X6IRh9zd8SHy6u7jP+F4XhtNmOqyQBhEoPW1HUEsmHra8OE9e
pv8aAhVEA6RN4MfEKnmDuaX5IsibzFDintoT3sWAagXaFxMVYMZjRWj+t9XrH6RU7VX7aEATXPz6
TOGGe6oXo318yy+4zuHe3JF2i4aBAL0b/XXBEMq7rJ24/yr61tEGSOPawYfuxBsHsvgfGXkCN5Y/
2awA8SGzKsP8hCRv9mHC/JQ4MpJPTJ9ELZg+sxu53z4DxLn+wT9KGHcT0lf4wAzwLulYoCpcRkz9
oYYtHTcTaC71g8KPWSVFaOGz4P31rgPPHlYE5qobBHJcFYnJt/2Nt2tvcEJ2JW0H4l+e4KT7KwIy
Ii/Nv7UTlSoHk8iPXCthgtcYsiGaFiEk4D3ajt5MnYNxNr8vOSel1Ybs8aAaa2f27tKeRe8CyML/
xkwIGxrQV1ZNwr69lmFqaySJP/Yz88sad1ggjtKnFYZcwvAm7qOeMUZu+1BR9x1tvxRpbu9pIGqX
2V5/K97szbdYfWtuFAr+9PrEtPgNkH4Wd2Q7MC9vZ1swgAMsCOaslOiKsHj6blJMIQi273mKjA28
5JyZmkn8ZeekwZera0PoPFJvSIna8MOcYcgrU3WkxEy6MB8tSo/whMmAb6Gx4zktPgIJw7XgzCID
nhyd5OeJUaQo3UFw+iffJWJpdkuHMTvHtCOG1cxB78rQyac9b/020u1udiLDyTtYL24suLnglsRc
fAmIu+V3QX5/hGj+yMshO3p9ot+mHgkxPuRmqdtz5rawkwdPOg5QvrhVkXhyFdUe3tTkBzR+WwX1
FIrFnoF+k61chHWw0IrYz2J+jYgMa4CwJHul7PWCh+jpEawMP5n8tvS1CAfoRXLWlW70ji3I/z5U
Iy8fysARJHUEzJZifMiimhd7fnqayDUNF5sg49wUSc/LbIxVldYv4qCOgscDCzY3Tr5e0dfYfdeP
e8bl97ITqA6VhRGpFvkvOvzcm8LSCLPxkNcnnZtkW699gXj3PoRj/A5XS9ZC/bUXX/tK29NUDAH3
YF/acnbQuz2lULAhlHWKTViBUiyrCxYYT1bWvADEFwjW8m2mFv44Ujg9TiVxVQTJvoLY8B+Rh4EG
5b9Q9j0kgCyQlthLrEj/1aU5QIBWWRtZvCnsQCjWD9Ui44fOZ8Wp5s7+mHqP08TkELFUmrZJYa8V
UBE7hwrfYOruPVp2iKf2o0kYzgLoXJk9wmXHlyjjRt/NlRthb4mzeexikc0bMijnrDnTVvf5USZG
Od13aqC0ofqyUQxG5utlT/gwoCa25NeOJu/N1LLjnOzX/PVrj9SAFaoj9Ia9aPWkLqJdYp9Lwdgb
dxWjIr52JMCoZe//we94+tXju7R+7wkwOKuZp+guV4A8uhNtkuK0vZMUzupXTT06mERxuqcjO5zL
OazJOYgep1zbzCxJDjzXMSOzZQe28JZKfqQ7JJOB1zyMNxUzD6ZT8fjIz8lsD6Y02ZxWGZZQFeSD
NyMt3jNoryFRgWKsD6v+XDE9vC4twpBqdjhY6erSVNcdLSZnjUivSLBj1mdUwITemqUpEjK3UJ2H
6oxEK1P3YGBiQdl54PZ8sCnzRoAIwx9rOMyXZPU+kBmGI43Nt8qhFEXzwW2CpzsMxMiWOPnfOkZm
D3CNw8wGydi8vQFC9LLNDCzzuz1OcEYSCH37GI4sumc4cW4CsRqhPx/KnUgayvzY2KmiKTqr8SDy
scproX0o0N8PK4LqSVbPPzLpIk1bZupEB75QA/3p8xiEq4qyce3xHc9KsDbCAYIG+znM5Wy5QeCM
y6H1wIPl+MT4Nja12kwFEz87jLwhtZ0etOJKGGeQ7QPxkwFXqxbF6TyeeMxTSiAULH+Sd5ZX/cn/
6A6d4sS9Q6XLFIZPm1up2WtGGPtqutWhvBmq13yn2qFIMYEMG1LX0kOO0EY/rnk+dWp18l7BjHo0
RVwRcLdUzVE1J1zJgrazmhbt3vv0w0BQ18eW8Rz4iEUl/2EeM2whw9nCLltHGMi3ukXTrWtY5V1e
vZWSAFWYzxfbsl2ZhSPeG8SUZN6DYYTGsDkTDCckpu6sPsfamkpz+eXSnyNv3RAg4GrTN1laSzfp
PFWE0zbfOlmrvFPiYKEYywd3WLt9Bcz6rqU3GLYpLWnxMvlXVX03jrvFNooyLJh4ckqZzYVMf8OF
YzwsYb3jlR50uyWMFp4Zb0BjF+2Jes+5zohKym6ln12z3G23jGuXbNumv3H6O04/efaTTD917A49
ZwfW4QEH/JaJTQ14x0sy5Z/OCzZ1j7/MlpLU9FcS+VZQC0t3RUROh9UGDvDuiL+jHEaa/9PjkuzS
0839lUkDsi39N39QhaduKwSOpx5rJlj4Y7L/V1F9RisxG+av3tF70rNsVkAQTvvhmmfXVbelrA69
/YyRrFmN19TnuD8CvyJm5r6T288FPlu70+tNuUsncXDX5W02sKUwxxM1MOVWeNB6mlQmIfJ5ZAUo
dHauPzgXCdA7mSwj4UoQoc2MaRQN8HPwBF5xp4JiqJwKfDr+hKfHtXfj7eTkU1ZiusR0KaCvnwbT
r8IbIIEj6PIH8naCkSDxotmkGAZB75nIQzRThLipD681ISlo/WaIVtuQBURMTiAQZoBKC+X7XVNN
lZSHzM5ANlfW7ZE5QKA233nE2dC8km+VSBOSa0jW/Z6xoZAXOTcvIX4fI/4FZs3ZEC0jyKQjyPHL
fH3Q0fAOVl3YLQ9f5/ngyCBumqfDJSGkdpM6T3ST7DIak1MjcpeW7/PTwl3lZfN1ysxmABXTgWdE
rkXEDGCm6omqzjvO60VFzzBflCAxX/PxtvjrOTAryZHZoef4fIpe4fF3AGPgyEtlqHZthaEokZZv
P9W0FRvgyuXhz9XmpxMvqe73hI8fuebpX7g+NJ5z0CHdak9Cfh7XZyTuD9l9CpjfeK3gtn4zfJXC
1yv9SmhJv0BYx1CBOSbS+LjG01tJvlgF0xQW61BeYzO8V3AX7k7K4xzj5hNkz3MNexFN/+v0RFX5
WwnhXIdjGlS9X88ebmXCgygoxq7Vy0PdoniTEVR6WGZms8wMxeMQSZvBeXVEQe3TkbhFLs1zLbxP
E/zxW06AqpfGviR7+uRPt2djCaW/LuGg+QneC5+4cDBuJbhnuPPkqqlZVX5W+ZPgvSZ/9QieDOQw
Bg4FhkbKhUIoeLLgFbL3ErxE9p6CN7UYo2+halJO8uOqOyBMQg71ohcZglE9i/CxX7yc2LOFIo4+
6Om9ES/d9rzK/Yh9PNwaAU6rrYhBhYdtFY5VqEPFc6WHW66deu1MPnq+isAKChYpkHZKihv8LCtF
4/ViECCu/VV/IVPF+yEaEM7Tzu7S2u9nX8MFewBWGzUa7H3RH0hAWfW7mYeyof14QtbnLnHl2GXg
GdSQAQ+/TioBtg1Pq3sduGGhcS3AX/6TzD8Y0xKK9VFMvvD4ACgZBBoTmy1zRRNG8bFy8EpsbJjQ
7KZwKEVNfozUg5Z/JNKlZf5vArJJpySoXz5hGKqfPXzd8MTK0xesz5k7R5ZsdROvMdryysg3jADb
9Z4WYzpm0qnYz6o9YomI2GBwHImtwZE0T+yQqs4uxJsmXOThFK8P43laHdL0nLaXGfXYNh5tjDAm
bJMGR+QhqY5Cw686MY/nlt6LZwBx6T7mp1jeS0vHcmgJZAyV4ZBExzI582AX/ZZHGAUdtTD55bDj
wtzuhbWZzlaDJki3pmT5luTBRscB9We9fn8ol7zGyfGCzWu0JWqN1vyxHYRrpN0i8aNPPzsINHns
xLHDRqQkZ1jAPHLXvHhjrgTlrD91lr7pAX+jBOJMfu8NtzHcwnBxyCsviUrTaZPLFRMU644AdrO+
J3SYUzHO/voZyAP8o1DMQ+1FKhG20na2LYNsvMbPb0H+krS7lL1zB9HucaHGZEB+RsLS9LY9zir/
dc4JmKfo0XJQ7wHNYQwsEyXbx6b1dAjT6r5P2btGHr4V4P7UOjx6uJRATOXFk5KYTC9lRUbnBrZs
q2RTk/3TYMBux8yr/Zb2JiqDHECPNV1xeEhHmC2100IzvxPKNbPw3KHzqol8LEkDeBOdqbZZMbjM
d2Jy0dBwVptW2j4wMEQLIPuD7E8qDqUO2A2e1YM3tLsp9fsVbuSH6YeVTlL+ZMVhpZx61VRSp8RL
ASmQgP48xLw5uiftx0r6LF4WAW4ohVRikUzyKTFWmDCJPBHqpsHPg56bu9mKhpNMJxe1DnW5Ri5H
alagi0EkBrkUFA0BLAEoFdHWdhZ788uVXjh9O4+O/4cTD0LBxgaoBzWtXQxWbSAtY9aw5dFGRoK8
0DgQTJJzCMd3mYbd6/tDpVzm/J1VNVq140o7yNph0A7NbZD+f5bDYpVugRH2yQi7LSWsV45Y7jXK
/qHyMzHB7aAXCBU2TCjw9uxjaHnWOwsnBF5e3ue2t2kbWCymCplShPCGgn6slH2MJl8J6QCgzrH5
Jh+7siTDBNcCweOefsKvWqO7fky/xvAviv89hn+gRhQh3W0zbxjd6lvvj2J6WP1y1N6gqYzRRmEH
Y3HemYZGt7tpKWsYer2thEpdJoLPffXLT5TG9nO0GNrJeSEi8JcDK8hgAJ+S5k6sl3A3eDrDy+be
k552Wzsv9Gga8ioWnBrtNGsXHEiw4WYZ9VOnfjUHFg9I/a0JPxC9t8fKVKrb6vVeqIHEs2FuxAgO
bsXT5r5USgJ6toz50rijYokmv0ILEEf2M186X8w/oHlz7f/mcO4wuMA8Jt1HKdZ6Lpi0Llis7eeX
mcrn6XUcGwRK+359AMwHvZa2mfjZlksPWhaf2uurY4v1QNelM8H4qeJXKK5hjsmL9UhII+0PH111
fY2Ik29p97G20su8+mSk4HuPkusTO5lLx7r/cFK6Az9QafhQj5RQYqU+gAh4rej1L3qXZanHuLbS
d0vrULjkFkQ+azoaYNo3+jS6XC14kZbXcDbM/mkxhdElCfjR0iy8dX9NHLwg83DqkVAU8Da2wxz2
m1nz6IVGl9apnQ/GkVXBfkwpNF7yxwra6Lf/AJmYP1Z0poP7UBz1l2dG46QQ584hWakHp/pmIM7q
G0CWUNCR2ZwE6DF8Tj7k46Z+dnYGlxbTxv+eOZM6e8N2dI2EriFQXwHpbkZ2zCUCt8xUCfXUatL3
SG0txujeMH/4F6vsOMihVJsPEWHiBn/s6sl05K+Ns752G82LZV9bAiPNf+w05ZctYAC6PgmYFgUV
JIbaUel4RkKv3yoAo10NSYXBIY8h4lorjNswCqkd+si+9W/zcZ2d6WPyc5teHstHoEP1aoFMrz9a
fv5SWv4aQ5ExFMZ9Lv/DtvJVvVPRHrdXGvIJlAORtIM1GdaCVY87tT/TflJM9bMcn+rqPYVeSrsL
E425o3OHzp3YD7I6kd38PXncBJbCZPHthAv/DqMhMwEHILkpSkClBgZPsDEoDglSkdTP0U1MgcZ1
bFxezQeIrkZca6CQRCrSSrMl6k40n2myW5eHeQLytJno1uRYi3aWOzlz3Yqm2iYYYWRR7s5gzn6H
6epId7R/bfUGYqYTt04jOh0Oaa3Ttk7KzmHHRfRRzHhJXpS/Gf3cecSpDsu+QEmC8cUPBvDvaYq7
VlwcM9r8tJIPxpIGvbfVc6z8MpF12FmxdzZgx99jfqogkawkZ4a29caWZiSIG9JIFRYwmQOvQTzU
zXGFGlc6ZPWhE/d6tR/rUNk0yfHRHEQpfGl+tvZk0V/PbuHWjz1I/+qts8oKd0wXcWe1nTSM6Vzd
IKHPmzpvAI6o/I4UNxxvfBpLrfR1nNJvY4kDIpEd3iPzytsa/B2uVW2Kg1kdp+GwWh+f0umhnRdl
+amPz2V7TuIz0VV68jkln3lpa6WZDbss9/6aclOSc6QHRh9gnAInRN3rWkDLOTyC0fBbzEvf1/K5
BOjn0jsgKYfWYpW3cfooFtbV7nmzC+Ao/Ko+jcUk0235swoLim39vZIuDbC47uYQ3HR0Sy6/temd
8ltIwwlA/rzqw6e+j9qNlZdYXuxbFiU//0P/Vj+lEBQSbg6BlASC6DAFFPU1wycs95X6KtTXkUSX
Xy0+MuwubUjZ29QrNEAAhZUlplb2MsGZCIl5FAeGbfDOfubVBhDBvuGuPsiT/NK1n7fPJ5lw63AH
goJJtFjbQndR1of6g2u+I0Bmm24A1VcQ5ZEPVceOEIUBHtn7iFn9W904CqxTNnPYWeTQVv7/jQEM
vjJ5UgjE6SDG29vbD8yZZcrpPSYlChqj5cjmU7q+wNqGs0ohrq6xcu3zWz7deN/E6SZtkvrQiHu1
2jPmFHLQtoH68J+J99XKvtCe+vU5+8LH/G1X+gKEAdklQGV5iZxCdFJyy0kdEJdX4wVx2KzGi4y1
tQBsR0znsZP2Kgin5keePB5er3OuXQz9BuQ7mD0C1TcROYX9IJYdSkLiPu7ReDWi6/nPgJOpXLL8
us6uhTU2l+RxVeIz8nANkdpHIX4k4geGyMRLalhIBM9HMIw+VoCxvVL263bfQHLrbYUUPA13OxPK
Hu4/EN6wkEZ8mEOYU00PiSEVEUGQUNts+iR54fJdfxNrXd35oyu4h0S9oCGCufmCV0bfiZ4igI+A
IYA1TPZYAwqAaNjQizXoerHkoi9vW0IPoDZMBWfTC+Amg+7DDW94rCyzds2PVDud4Rj4SCuIP7wY
qPdzAo/APRoHMMfAqV228RnAumEmJKEwUVJ6gDVJfxmzG77j8jmmBYJqCZi5/uJQdcA9NdWCimrF
FkgZoO8o02kG0kR04FYrdy3eD+yDMBYkU+qiJTdQo2AQr+oWf3Pa1lVt4xyhesz1HCo59Uf3TTVI
TjdPRuFyHfVrrxddhUisOaiiXUID3Pop4NxdeH2J2o+o/iruLBykTYTOf0s3ooy72LgwFmbgTnaP
WT4QK7+U/LGVf0JOo03JRgjX3JIYwP4IqjeU7zg2pCsLgJjKmOGi97HOz0D3rOpbjaUZidDnfDqv
YH8a2+551hjTs1OyJontOLSMY/tWCptTKppxYQ6gFXQP466FmYpJ9ABHsopvGmm4TOsxizd/bBjX
wyddJ6KZyVEAURUvFoksD8SevnsP4y6xi+YiRNdpvKrNbZp8Di3B9vcsP1Swc/OdvDaTtS8/g0kP
XjoJz5vMZWxlkzEZ/uu/7peUm3V1y5WbKjhyZKPWJiwCSJilJP0armW6X0O6kRdPvlywkvqb3k6F
kuFgIsG+8ZHZBZu1H0sRcfpcUCqesIrKDI9pfsdDNSWWqZPkNxgf2kp9HqfToB7A4SeCVQCI/2M5
kSVkgiB1W/pEMPPCxqODnc3Evc2rsTM24i8HBTiWrjIqzLzwAWGqp0OrGUFX1rDsW7qAgpPMXfKh
MEPgSvCkolw0c7121vj1YgQDwxzIbHKKlrECE9arMJq8Qrq8H7tA5sGSb4A1j5tJfzM4mOAjdNJX
54WcP9xi/YNlHYRIsm2PeDCsWNpV4bMKyyhsozAPm+lMF/oiaaz9yeLvSLxjZIB3udJ+TDAhIS3g
5JGcpu6EhQeSniz359Ejg2MWXF12ddymFRcpPdv5hc7G1bNtFwcGqdgjtcRgH5lZ5itQUjCIUXws
OfIkeCZBC0LwpdHzPjfFi/pzMxDqxu+GcYqS4xTvFf/x3K+LY6sD/16eo126L1axozNrTle7cK2m
f1V3nolD2uiyl8T+WiDt1s8xHeb2Lf1K8Mh/7J3/LZAWmj8bt//ATum/tQ+TiQqv4rOXmDMUKL/x
OS9PynxSixMs1S7EejY5k4iUbDXtfsqbuz59GNVtVK1KcURQZvYE/W6Z3zmHnzl4CtDICbpcBN7t
Y0xfliSEIREAX21HC9Y+s9oIXQ6wfr329PcHWUqG+R8NcqG/JoecPTFK8ANDTs+kvcicl70SAzSL
pVa3xdrBMDwq37mIQJyr64yF2LGCxM8eiDQBSmtjW3kVSEUYr/djdNDfrBet63lkkcACrwGVdKJ4
qxvLpnKkChL81+7KfwTKrnW3Ke0mwljz0sYLmYCPMCwWlaijEAO6Ze8IrIcOcBqIRNVZiRnmdOiQ
D0Um+Pr/fj75zMKHWpZdXybECPqzNnLhI/db+fHJUFalDs2axO0xgkuRZGNStyN+g+E8JpPu2W0G
D5sXFSPFv0j7KPK7Ot2j/suIvnCebNIv4XGftR0q+T3d0BxE447M+YfPDUBQBIKwYECHi30IYlM8
naCGYZGnQSdqXWgjqwADKvx6WncLfkWoFr+MWxUcvcjFKQpdEzr9bVZhj41s5DRJ7wAC+EpCqZbQ
nhBTMsHQ9XFH/5DA4Ra/P7k29drEIXDV+PKxyk0spXC2wv3nRaTUFEbcWmg45dR5YcUG7ubHs4M8
Edqm0i5GWeioIpxTrem02tSv5X6VHNBytJiO/rSnU36rbY9OyK84JOLlkfyU2TFuuFxsmGY1l/AB
M7Fm+3pbstDZyBzxKutTn1vUOPMBxeIgxafJ/S8whSISF94aJFrwn8N2ISqmEJN/ME5rqYDEOBNF
BcXfSiULp268SDSA65lIElt2caOUqmOSnFg67B4FIcgH1I+mdv5QyD7Y8bhj9Pu5OeBugIoXkpVk
BdtZOQ2vSzfcXuAtrM6P8Ny34+BFzI5BQK42jmHRDQ/ksfzst1L0pXbflUAK79ciDJ+FL77uWFrI
MePznvQfSDSHx62JLiodknBetIoW3iVab+k6452pxiYOoy8KOolxOyMzB8V8cI0+rBF+eGI3lV1v
8CYHOp0gXC/w4Azslh+Jg7w/TGzuNBh/GCSrdounSL6pYJ7GEAMdlpIC8MFwHaBaD9izLECq2C87
FBmMT7BXSIvExM4QbPwH5MLfA4d8DQsOOQJF4hT2/sjfu+acCydhxyqzJIjxzp48U75AZ9luQg9f
IdNCEvkISNbADhbEGwl7ybn1ZORL/y06DeA5/L+I2kaJMO2Y5T6GInyi45+DuAxR0Rafj/pITOka
jzekvcNlNnPl/ePaIKV+WoNIM2LL9NoaWXM+dhWdNRoOvNDryO2iQv94Su6EPrclPSAQsVHgu+Yv
TMhG2qm4VGPZsJ3kTyG/4+VkfLyUTwl4zU1ir8Sg5ol5p5N1DiEOJSovuK/g/dA2hbUDQXZIjlK9
z5Jw1Hwt8bOSCT6UH4d8N6Numxhur9jDPJhonh+xdlsD05Od4knzSSxOz+E45sBUdpG9Q9IAqHz2
R60NgTtoEtNQhTL8gkO+q3/omWaLgDLiERidaYRut251vktkLDlj60yG101ILTyRAXNNvLaDSjPr
XVVyhseCUpOpljLcm3NryTPtL77hVPLlBjK+heKj3jglrp//Ha2kXY6WnthVZa8G+3XpOUvq1/T8
LoFha4IIf9F8AMOzhwOAB4AjmQNgtUv3qzQc84Ab4Zl6Ey7du25a2hQauAR6wTow2JLBdDOcLncN
yY0id9yQiGFXZAkJDtDUSnfWEKGcjs2lbv+wdFdW4eEA4RU+DHwiIhaegqP7NC3sb2GgsLwBLAXL
ys9lelHRPa9AYqVPDazuo+S1Gbxxc5pLd1ScE3TVx/er+KqnDz25ajjcDdZIB/SpQ140wscbC+nf
efp5Zj/geDQIUOvyj39vMAxyyFosHp5wSl8KjlQe2+2CnBJvPLEApI2tsW/aWOBpdEKZ4K8XfzFH
h8IBuKJ5M3WdyV17s3YVwC4SjeAkY5pi+LCM4LNAuyyclHu3tztQZ+5zR+E2EhdMaxQxSSQ00yye
1quzFoaejJNL5v4Dt1aZYrhqE774ZUlG7/dAmrl0fwv0JS8bbRGwGaTeRF2xYHHAA5DtWOrPh6dj
qWwJtw/h0AiHXj7O8hFIQUxPcnMspcN4VaRgRRqr6icrL5q8unfriF7YKXbD0y8hk+qhru/ziFCj
k/x4f0Xv8q2LnXlw+sHpBqcanEF1ssGpVadUnbn0/9L2jMX/359WfqX6PQpjMja6N7z3HVE8YTk2
fD4GhvpPMfmMmIy1Q/065Op+SPc4qhWjC3WJEFd8FFxGfG8nzuc8P33FG7U9ljHEBax+twmGf1AT
0A6D7xfAqKBlhwOrdh2LRAc9BRx/lujIZ1CporCfbCN11sGIV9lO7O6z+qXNP/38Ex9HP5b2lRTK
S3fqj0j+166ArCryNdq4ZL7G8ofA+yF/Y4ik7WX9UPWHWj+UFDs1jPOQahj1+BQ59GsXkrqfw3uG
12e5aYV/bXMfMgtGY9wHbyhdG90tdHcYrSk6IcRA5RG9A9jfBDQqjb5vjUMEM1g8DfG5js+teiZb
c8Vsy/KlOcOYzK796t04Lbzkm1YjoaVt43yBp4NZVqNf1ec0OoFQbDM0tatdpgeCFgDcV66kkTJj
9iqJa/sFqBcfkPG+4gZ/yo/q/4g6s+VUtS0MPxFV9M2tHQKKTYzG3FDpFgKC9I1Pf76Z7KpTtW72
WtlGEcYc4x9/g77BA7BM+mWW7IuA/O40ClY2tE82XFtpbno36+DZiDQ1bQcrjV/xZMpoF4lbopPD
hiVxAQMl2qRlu6ZnvVVuhMuKsqqBQ9dfGdQoL4PEdKHfbaeNSterBNnrqlMDhVZYDVqJgHRuhu3U
b5te9HIW412AYAcs/l65P1icCAZJ8dkzu+iuuXCOrHsgBdDE0rQ6/Xc++jakXijjCVwyJPEsAuGH
3pvg5wlbCKaG5lnL8tK1C0ee46ne4JX6BQsjQ7Iax2tI3/C0WTaxaCo72kUW34zYTh7S/4E3SxWX
TzSK6KysbYVfdzh+mzevND0FihuLXXh5JEJ4K0W6PqqPWmKoD20IFsvBxrlik9ubxN5AdJvAVMaN
BeVxe+v2erKfSM/Tt7hTJFwj7gtpxoCPe+mXsAaGYBVAkgQfN0XONdka0EvRDC2jSBOVV1b+q7yY
N9LFcaJCY/vFvPKItmc3RTtlXt62/U2AlXW3mS/1xtOalSG/J/2bbJw/6uKlgUFyqIwjOKg9vsyp
0MopUc9LePWAVAkkogF5gXKq3mpFp1tzybnhPxVyFzLSWIg18nH+1YnVtAWkqdfr28cdm7i5uYlS
Qnka1sFY2Az+/rZ6PD5uuGe2BJLB1Jh5KpngWZgMS6W+MNeMqBHP7XCW+yUHaGXsodBl6HvbkJvR
GTb69x9CHmOZDerMgAyQ+yAFb57MYdYAH2vDhk3BS/E80nlUl6fyagGyo/bBVe40NmE7bCYa4noO
zT92zmgboatHLF1gDbC3SQJxEiVi4SLpPuyELy1EpsX7ZzrW7suYK4EOvg8ebxReMrN/RwQAFG4R
yGIGWfKIEdAEOTjHa0wgrAiYtI537ny+fQW6VmDynBp79k5weTlwoNmYJ2o9aw++YiIikt3Ih4Xj
r6y4GeGgT5hvyeSMiuo2WC44OHQXugYB6KOv7eIjAIBqvUIYero3zCfhaOHQ3n7AE7Jkl4HLlT1G
tjJ9o1iyH2LOgSbn5Jyft396vuu+QHdGXG2NIGHBcACbtluX5I09n4+PbCzhGkH3Aor/Y1SxfWH1
cnF5aJWzXL9hsgLfzNzZJ8ZNwb25rdhETTtAKgMjXcXPI19DQrKHmLisp3W5xDkA3kTuFROc+2/g
VHagYgv7ODeLQVlAqHGMgP2prG5YoK4V5CsBTDt2d2yg7e4KC5/m6sjRetPWFAZqDhAL1E5I4MAZ
sdubdLlPSHhC7i+W1bBQLf/O5jxFpiHIeIR1HL2cs0z3LOiFfzN44dEp19paga87+hSWWoMm4xV4
L633x3o64hM5JNBOQI+FFhQOKas4HkkIsgAtlx/KJRVRBPrsnHRLnzTjyYZ+FyUY4e8rxzdBSnrs
45kWFi1k5Xbuun0OSWzjfnGyjUeWykzDfLmS7OMy17yxLN7gFi+m4u4tsWgpPeUXIC7OtRnUGK63
mye2F2ibs42sbUjn1LPNaAH3Bw4+oEu7A2uGWzWrnXmvrO2V2aKWcwsWpowbCckrMCE93fDUymdj
MEdJIMEqeTHADRZf6MZKaqokmKzAEdqRla5KJDGqRLTWGylMJSpRwBYeNhxLsSE5x6kbZ4uyvtzq
Szmc8/J1nLWfYOHrp4YZk5hG4I/97dB4VcAK6q912yXuJH2xMGQxKWH11YQxQn3SazZjt6/SfaHv
yk/GGL16j9td2kLAwdXTYyusmIVQULAI1jA+KpecADn0algA9qp8Hke+lF9aWzsduVmANqi4yJkp
GMBkMCOnPd0jOEvn1daVv+KBB09VG0A6aseV3hWymfXCWVDBnljKzrEhsWcdb2B0/xFym46OaHOD
UqavstZFMWDB+yKZGOdGURrkUdD2DNmtbLd7K/rXjeYE4HCyRncGI8xXSGMRSB+7T4A5nUja+0/C
HAu1CiBvB7Wgr1d5dbCUQ4ey+OkhBQaSYnAnaIl0lGYzxnjobIlCK8M0CouI0OzwarPpqu8+SYQr
j+M82f+wQf9jTj7wKFMFh06AsilEoXc+H0lmpLyPzoV3K1iGtJqS/F9pl3RkPFenf1V8rf9Qo49h
ob8hQYIEDjvay3iiNY9TTORSD+IaGuMnwrVkLrRqtPXysoTpys63nFO9O3NtvGsTVDcPga2Aabo1
UjELdVX8KvfBYHyyyoSUymSgfucoBx6v0P5Qg2jwhLVXYprSfeqc6vqFfK0X8hVleIEIWsTo0hcc
/2TBQUxHks49gNbpoYds/fEFwiCoDa02LAyUShwx8AtY9XALJrBJCkGjeoNax/BSYz4JrH4E+Ook
FykbJf+O9F+Ys7h8eZjX3AMknZQQ+IvkskaiHfybnCgiBg1LwFL4r8cqIYL/wlHwdqnD+Vtxgf/J
ehjuJupVfjuMAmsFXQVmY1+6xNTQqiHp+wO4xg3UFhC6vnrpZ0dVC8UpMYi76OvY6Huol4a2taKN
Zr3c/sHp0+ClKH5RBBZRFBJ4DovxBxl+oeaQn7Zj5fl87rrkmNg8Kmu5Wffyumb7FC/taV8oh+mL
noJ0AgPJaLfLul2Ms+ei0y+ZfpH6s/14LS9EXzmAbUl4o/2cyzCC1g6QiYZR3wvIVhRtiDHC7flZ
wdDErnmLi3lfMTGsDLa+ZfSOa/0kH6aCwKdZRciEinR1ggl8KodAo2ufQvTPMMbnzu0VKKqDDLYi
d3sstwYJuZj9QiAfevgGryLFNbDBAYxVkOMRl2+meoM2lbNwxIJmWNj5voP12b0a094yPo0KJwAP
wzHhwZ8HGsngzkUSWx0k5BrMyWFaZf+y/Ae4wpnQJb4/q4Xk+EARQ7OJ8cyoZwlqGGK0ZwtCKKwX
GQakjf57DUrXLhams0eUUi2xgtGZQIQvPegmG4LnXm2OQExcBQA7YDaVJDZ8lA4pe3KuPn9NOBhb
peVtfOkw/FJPffqq4rmJ0cXd11oUFSx8fd033oCue+KZCdUIBjO4Uf7bTQlwQPnPSK0O8hF10aq0
d5Ud6qawQwRFJMElf3qEdRE3R+fC+lx277Zbk9CGA7LfsHO84RjaJq+P8pyfe2sN6Ik74BRqX9jF
6cablL53/UcdfeQfIO1FtjFbWu/gmW1SoApUrsdF8J1ANeN2VlbAhY655EtpnAArZNxFSTy20A5N
s7/lGdhO9QhJQVEOVXsEKsE0HDt8EsWeuBaUZ7J/0AiOlym7bHmVaYmhXu3p2Ixgd7VzQJ+JEPKU
lu+SeAUfmVv6ghSNz4QajRyKvPnsja/48SO8A4ULae6CJOE01zMgYsw8BEQy5WZgsABVN2a8LTTm
f8GVysTH4jrysQrCp8tA6+D3+BKabgIX2YsFUe6/45RRhbK63dG9I13EIW3dYUY5IPlYmxD+CD81
vNL22T9Ip8f9PDb4urwpQEaHbLhm8ptyu/5yjohEkx6wiekQ/ts/Ix2pHq8O/F7q4+0sYINuVRWv
7GW+LGslqfT5a4hGDt0qkc/q3EQQC1G8plSPEGb2jrl46ivovHrrDrY7zvdKTuwnbq3BU9qAtbNl
hNzGKZu4nKAJm1RoLxiFlC8xNoeOn+qrNHdp+4HmbXOd1F7/qyBqiUrBU9TbPI8cfJmy0fGBmdYX
t9NmrtSeH/kujo8yVGI0mexPeWiqrRmTyOFuLrQ0+qyBTPIlf9nou0aXUDim0uSVCg1pJo79nsbr
yOCW2WcD2ir010xMBBLEMQYKETnrI9qcmh3TJQwyTh5Ob0zE5O6AioPl1i6Zo8gq+/8Ld5IMYS9I
pufVrCjzN5YHnz92u+v0sMJRNg0jwgXQHRebJyz1K0qT2R5amtp5N4zbhuuXZ6ov0XeSug8GalhE
xaqL1cUw+Aqb1wZtpek93rj6grbD2rRytjmmZM99DCbZHsVKc5E+dwV/Zlcbpd8Y3EIdO/sJwujl
fmc5P5XXUt4xBn4xF/CdF/DWb7/0pxah1E55r75+GIpZ09DxwiXinKrTw53WqcCMwOPLTwTzC3YQ
aAgQ3R+IVuHeANRNW8K8lK6Hel0/1zVMk+c6FYSAi8UQ1G/LdCfrIVdjSkPzilNEn+yg7otxGYA0
4KLHo0/iITM/w8kfVQs+REF4QwSNJnRegae6X2YW37IaL+t/CogOvMcUnf4GFuRERIBLP49SperX
hkHA2gwS2HStA/ubrnEy6LMzFxyBPzDsnggqWJnC2XGdh/9A/Yndwi/Lyu6aeYxXbAN5HgKAtpWS
A/MaoCpEMb4Ch7JH64KHS+KxPpux9kJFBecM5qHShNDKsHGg8QRR+KOXir0salZE0CFX4w4/RQ7u
WCobPpxEKGgMUCiu2JNKeIxvS10IMcDsBFcf+O9dt1x6GT155+9yCk+6zqibZ9c4JtFPHc35MHSn
8FIRb6IQ06+mjtZlh4ZzgHFFhIF1pQ8F/GQXjPTj3CAMYpDoPV0lafEoiJKvnXNMoRSnL8PtNcVQ
BjMQuGGTN2rLZBLodGT9RxN+GC91dJqyc7owSj/x79igCgs+4Ihs2D7c3NxjkRHtoUP23f6REo+1
A2YxYBuif7RIqSYuAecBTL0IOOCRA6LDwiFjdEWViyQrWnfwFKzfMe87srdNscnTJc+eXO+IykI0
hLVxFei1r2JJUhR7DaNLa75HrJuA344ubGzUv+gapflkn6lxtEctIh4E14OY4CB/1WzBcBBhG3Un
qHCL3kKavIndWwEILZyV1JBWih9Mkk3B6gvRQQ26tGFYhqKTm2vWeH0UGGGvgTGG8DJ/AK8BIqZv
PFV05QVpESIxEl+EEcsSo5GeBsEireG7IL15HZOJhl8n95/hM6piKyJrZMsd8+IInfxHCMGtjQzD
7yFuywr1jMjJ21OS6ORormP32Kkv2hEeoO0hpQNBw9wGuRXEAKobVxoyepmccEFk367la96yNnkl
8M4KSIGq+5RduMidBSTDc7eqUxiwfqdCmbkggoBvZPSvUr36Qt/bLmgJe+bT9IDQFNt53HOsw0Pw
194i5QXoiFnUYFTFmWIlf9fdKjc3Dxr1E2lzuQddcRw2ThXA0kMeXVgnSdumdZCL4MjdE2rJDm2V
yQ4VuIAMqTu+0osnUTIujbHqQbktA0HlHPwbSTATFCHXg0rJvU0bTdF24V9j6Rn7iuapV+izPIzc
ZNziJXYBBbnSwK8EAsxgWQG+IPi8MypAaeLmSWGBYc6/lBW8aN5AJlD11ChvKrGAMDDg+D3KlKeQ
eDynHRKPSEDfMg3ctkvD1NjqGPVA70W4VHzwi2EbHwELYWbwYKYERLfdbRb/8FMqvg3lpUmXlAUs
f3QPojH39d+I55hXSJHJXHjNk0txiR+v8DeATmnD+Rp5Jphg4OBwNuM1M65jNtrrvwn4NpxZT8N8
tbkt0LlR+Lhi2Ta93Moll1/Y0CCP2zUtdIkwScNGWVncdZrHXMWQxi3i6T/5Uv/R0tVN3rREkJs4
GJJPvZOzvW7uMVcbtjm6VBOhgtjJKfctk0MF3sp7hN3I0M6fYc4Z2vIQHNLnEUQ6+ubAk5Y3472b
3v6wDlSHJc6oLF79zv7hUMnjJSxtsAnkiWzRjWolFIcO6gowv98KiJQJH4sLxBg4uY5gxHVTqBe7
jFwTQmyVg0IT9whvgBS/9Fz9i+6XgFaBGsLe/UMNMbiKxUy3sdPN2ALT7ZsvlFhi19H4qrQCx4dW
D0ktozWTsbbdNmS1lOGdQVebq1AmPWBBHiAWacoBMRaGG4wbReiMu1qQDLoveKycxrxW+QhJvJ7D
W4aXUMvbXAVu9SCn6tNKhnMAwFElgaPu7kgIsEtJ2YgFNoJHmvPWtceVxa44vdyJucsE9VTVyTua
O8lBxllu2ko/ao7Kn8ZsJuc7C2r1i8IYcx+PMALV7kB7EW1AdtlhYCoQmyQsCSmhlL0lybmCJ1Sh
lRM2jCjzE6VkOl3q/O3vDpehMovXT93F0EQWEgd49KjAHJjhiOpcGR8W6F+Aq+oznnfcRthKIbCz
V9TampOYK7RI4mRO8zQrelRsJ8sRrN8cFAUoAFp0PYNFLETD5ZatUl57j3QzQJl2aCItt7FgBy05
9iBrccQ9f4GI3Kb1EPzeNLT174fx3UwvWedCbM1uS0jLmb2Td5pMChQG/+QGdmjhmfWs9hsSMZKO
nBSyLS5OxN0QBAzpAZeq3vNAb1hfs4aU00XWb4kibaMgQlB24XDmC+IUF+x3apkuLSA6Uw/Yp4mz
+Q2OLOSjuUu5jThBlcfcLDZoQmSSdbdUO30/0Owx+P96s+gjri8Q5XHW+YSjJXdrDA/t8l3/TghX
ybwWMnDm9fZ6tNc3lBL39XRfPxepus+VXV6Thg0vO2j0YJQ3cR4WeCa8TualTa+P9l0tSen6vCuf
tfYxsgFEIQ4YJwTjGHNiaGVsi/s25fMXG96j3AlPxgwF6etDfRE9PgbC2AMZpg9i6XmOLiRH2c1P
bginPDv2Wdly4QAwa4XCc36UrzJA+C8bBkQE1jpvuLsq2ZsRjugnDR9TMQq1dC7Nd7CQW7oDC6H7
RfyJWlWqkdMHWArYxQqaE7y1BynurHChmGFDxuG+pwEQIl6Gu/RADwCYwZBAY1cKdUup+MCF8JXy
/qQdk2TfNiHID0lxYKqwc1gmcPBPIp5pBwNOyAMFCBVWE887hZ5+bbI8E+TMCdH4P77gTD0xl7Q4
1bHNKj7Kzzq+gu5FiBEIxiM3fpFEQshIbeKsyCAI5EIDyWxDXbKRKQr1PQ+KU/ics9zkJuNnBI1g
2w9hTvDDunq6Is31jgw/QLJ0K7bmsLXZ8PWhQ8YtayaShoQ2ykYVJa0N8GFcXOFT9JxL60csJGdA
MyiS6oAlE1fOXJinVkSm79IEX0Vzg4gaETqsO9S67C0Qn+Pi1pWHvsFHeX5D30MOL3msAULqdlp0
pAWlHevki3ltAxsIWTq21oHWGNRx+9AX9JP4AQBj6mCRWOdphOW5+AHQO6DARgkD6LbqjdlDkISZ
S1gZDDA8ob6+ol6Kkk3OsPvc3uWtdWjGy126tNKlInwjHECQtY0O6a0jRDbQIfP5KFg47/nuQSal
g+zQD7mgwevM2aJmKiOSu4843juh4eLBTofVB+USzj5LBUSiDB6SHWbVgRYMXQx9LncNHRfTd7ql
uiEuh1G9jrGqhFBW+JiQUGoLJP4fZXzty8s9OSlHWrCqW7OR4+xHBfBXoLC5Y0AA90fSw0qQ4khz
Tb3j2nPQP1FsJCu7P1BalkV2GBEYaWHSbZUQPP6/+5CbkO6DN8Eh7OCjfQGwhwfQIWeDiDxn6yNh
ck5kM9lRYoUP5BtDYG8XPABxAml+3lzZB7B4QMVBA/+E01oRCbmDCI1rFwMOVt90Utj+ze88aBiA
dkywQM1wAzC45CbStQtaaR3gG504Ww66kgb3jBNaZ6r24/ct8w3znfMUytDaTpSnB3wFjO2gj0pu
zEJ0gp3tM9YXzQagwFznJHULrhMipHXE2fj0jAPMCsQgzn3pmtUaFsM4hy2Mh0M70hAxrBe4a5Cr
oHpIj6C8R+SlpHhB4wLGTcQtyaem5YGnQePN18zeQqOhxMinD+ChkuNjh/eJayxOF0YoVQ6A2CcZ
7y8Ng7V2RuNzw4RqfONClxhO4n3/aHYuir14yxVREE1dYUfcu1XUzydm67TAIjI5pRfa0RI6skW+
2fpGgAnrkB9DzeecnNwPQD9wQHXWfEDoYv4C6KpZ1XlUUXYBOApg2sirM1FDWFQhQILSgHPwoImV
34J2HEU+ADNEjYgBt9k9ufTRceTlGfRb+f4bBMIAnLqcEw5MJy0EzEsxoPuUxiMAN1sD7moaRMFB
CMCsqzte8L/arDjZPGWfmwKlEbOGnZytY5aKacs0aaoCEAwmJk7wKnO77FygqVuPpbDkEHYSJRCM
d9NZTHlsTHACyufsRDH9if4r1OAe3Fw4cFGI2v4szZl3cOswT7VOYuKBL1ZQr1/uQV2cEaOz+mOp
azIzASmKdxpIBkx0sT54xlsF8VS1vXLpxOfEaBHTEdo+bYFN1SMJ6NCBmbVogxYLAvJ4X3TdKdpw
oCJTo80HnRJRmHSZ4mTGt4DtGHBMygVTNiP3LT4nDz8TaJNAtH7HajabbM/gdtBBS9Gblm5Ne6u9
2zeWgmCoIXWdX5VJ2FWCXS4L6Y0qwUzp8SbV/QAPjQfgV/8nmgGIiekWBXlJioK9m8pDQzP0IgMk
inVbS+hh95rV8GLnoFzQ2+3i1FWLWdJ9Fs5nNX7osqDvoYKL90m8Uxare0NEA2TUQJkCtQzuvQ85
ytOqndIe+non2/vhPctD5MG6JeTBo/pZpte8fb9b7472wegdZ1+QMSQu6X4Q4t+XtnmBo0GS34MJ
HQXEcJ7S89PYqu1uaHnd8GZsTQiZyVm+8qRzg+IhwaJTM3z9qnQ/mJFx55U0c5zHDCcP9YIHJv9f
CX23Rov/WvUn7tvOWtr5B/wOqLBMKKY3ULjyYzb/otZpOI1ER707KCEZV+KlPTHIgDSou+eRdpBq
qyKSNTaANMxqABfcqx36uNxjKuDZZ6xPm6NdLYAMGcPF2MpRJr9C/HDGbKZ/R08ac8xiWHvIS854
jBjgkWnmAdwyV6rZ88jWm8ObIx4X4gq51xLQ8ZauhWQAmgVz0SF1rlZ8ZXbrMKUOjNvupm+nPVg2
3x4ppkhNVgPLomxF8wdp9zbuWvnAC+FmQIhqtGG/TVKzNcNfgy3b4y5Ayofl4dRAaDCO5bL7TF/S
f8QU2GGzknfW/I/0wStC+oDqAekDs6NH7TVX3qXyDhSB1wr3D1QBHnqOAD4cLVvVbWFqPMALoYW8
w0FilSuvXAtmTQAYx8bLwe31l0aA4QFcLmSMWFAMqH2RMS5cenB24iyZ+GEuPRWOCbf3mSEKpENs
5tgw4yZffDGA8fRxuTjhYw/5Mnw6dsN/3LusFXRpjJ3wa/ySq62cvtaSaNfLCpPqE4YrLJvun3RE
PDIgZ/zWDk8TbcHczhUsCOMSPk+sc/ga7kV45McBoS1o5LCLLlrhp5TRJQZUSRKoOKiYyssfQYHm
A0RmJAQb13WtUjnqZ0n6WXWIIj3as/wNlWCMwhgtg/Q88Mtseq5MQNVIqhGATjOBVQfRig+rsxhd
Il3hzfDvw/4P1OMSMGESNOqk0AsrTCyBtmm18l1LozGFgENJecKlB5gEEqJBOC+aFTNwnFBxGR5z
JkuitCPxL87vv7TGql1m3jjunofB3knyIcZMFes47gsuAKdjmdL3ru3KYy4UkdVv3Dc43nB+QnSn
n0JHBkmIhT3ASHnAAKAIgLvjDbhVh5piJxV7GrxqQWvK69SwWmmU8+VoMZVjbb4DYaFpgJHC/IKW
nQ/m7GlvABFAaxCp323eO65bqFWVX1X502cPu0f7LOY9nforGiodA094K8Ks61xt+3xbm5gaCTQA
LT/co3LCLGrTPTYdjo6py1KeXAi0c4X351KFES0nNEWFc41WjJljuNJa0KY/eGDxVhIU+4ANpIlE
9mRhPAIyiy/ddARfog+n+mMoAgzESpP1L2+Fbh87HwlHq1BRWM2z4Odg1wU95G8Bynm4p/Vgc8Fz
CaaEBjr2WJBbIdgbnlPTlXFswAv5Mye8TnfRXkEIJkEYzVZTaVA3d2bKMU5AhfSYE/Z113Do5sFX
1RnGdlb4KGiQwo7bmEmA4Lnn3ubryrBlnnZWeVhkGgqGLyRaPctIO/8uSK15ITkuZ7Z9EKZ8J9Ud
kIM6N+1v8bHAX5t15kT5EFFTDef94/AYCwwIT46NJBSxnO2mT/x1UcDybQ8vI78YoJ0pufYS1beN
WaYiWcTzjoyt6KIq16r/iJrPrNzr5O7GjE7SCrWByarQEhu6W8k1JlaTk5Y1l7N7SHujwvzmjUxU
mZAhttScYBbA316VD+R+V8O7UpxaEUDlkgSvyj7xRVIf3PSlqhOv9myWRP8Sa62Ci1QeadZP6s+B
pdidRDIusYmirIM0tYnu/7poz25M7EXNdZxj9o5BVkfq+DxBcWDNeYt4ugfCzdNcq65QN82N/JLk
r2bG1dor1bF4nlg6NK8Ww+Z4TWDH6R9K/pkpnxVU8kuWnez0lNcv94IwkcPU7m0eCH1rz7ErRGv/
8BtwUrjD8451RVCkQT36EhVrZuGzm20PHau+Q5rs7yRcQw8rvu6pK+vwmF3hYcwBgRR0H3+Wg2/c
QpNVBexei+gIEqfnUfaTIimui6We70nwIyEZ1D0YFfICfjIMyzBRrUGgwHDoFV5qQMd8V9r/qFVO
oD6W5OxJt42JJLlao8OQ4UmwNxL6AtSGyDnIB54ZCqz1YIAUJaMj5DvRsORLgABB2C/sUg3HH8nH
Jkw22dzUDSapHY85K/RmkwCB0ZFVW41YB3mbGstW27DAg4b++khasvEWN9f67vNj0u57bZYbfjMt
JDxVShsLxGxuwRzmJEcVR54WNjUVJRte1rQ2m1kqzewIE0X54z7Mnt8DpSff2R2SOqpvSmw736yQ
ioy310kmg0Mkn8cp3LQZOffTXAOldLnLG4T4T6/CfKL1I8VHwZU8YKMG7RgMSz27GNr5pp9L/TyM
r1Z9aooXtT8qi/Hm3iDY5Ss5XjUy38ayYarTlkYKf28lfWrZHKa6VLtEHOso8UooxHPD3OLFJ3Xh
wwgJGY30sE53RYfnMbAI0KajeeyH0PGDsgKjqEnA6u6HkTzpTyajV7tmvgJcwUdxjwt8021hidub
qN7tIYVSy1huaJgx4qJHMSMXFS0cVo0nAVH/mnCxAPqip4qKVzZfYjxM0SXTVszz6Lvgzv3lnsHb
4NBnSGTX4UW3fU3s07DhHH2O4nD5k9APK+OAwtZZ/NHxkGIyJT5DKd3SPcBfrr7Q7kOrp9NXQI1/
SRbomezTiKSm2XVXRPcQAeHIo48ffz32oIcx1oN3FKAVuK3WnvH05NqziBzLUPCO/65iW0kbArX1
1/ZJKc7Mi3/miWDnG9Lp9xeCBQAmWOpeHgNzME3IcnA++urLZDeWBPbgk1XFBMe4wgqFvTPHZGx8
0vm1smvAtcY29+nVLIgbcQAXM1gdHm37BTprvErr2VYzjjZyzvwlJ8XgeV810csWx8bbx22PUlYZ
ITwCdWFBAiJafjXInnga3qmBde2pfKTMxxeJZ22t58FtCChUbyrIP0vMQ9IeyxGjBB7VU6KdKu00
aKfIzZqvCMk7hIn8xTGPSucP9pvD4+RluW843uP4vD4C/SibB+O2t24hARmMuuqWnFF20Jis4q87
e5DqAPGlxKx93ff0WwHZ3EO35y/t0IyvcXXBMD2aZ8q8+pzsa/HAM3OTY9rZkdzRZNszPx+Zh0dL
Ojxe7R5FwSKdYyl995Dh2+Ss6tsOz2EsQYsVIuZGUZYGQZpWNy2phRW7pSQwpK8pnhnfieZJK2NB
5aOolfj0gPDCubMF3SK76NbqLJlLUjEHIerf4/jbs7jVvEHzIhCwvYNgZF5VLr9VT073/KjwwZNF
1QiKzIPDcJn2p2g8Gier3T6cgO4DJcZzSyFENQULBw0WbstH1NHIUXPYBPSS6kuNoJX+HELCAccD
zMOYhAEJyL3Ow6z9SEGxMHgH8cw+NZ2lOM5OW52HsPDhh2ADDTWFjn7Y4EJfod8OF933xGqRwMEI
S6sXWX+1m8vNvBjDtdy22VkmZOJfg61L/GMwgBdHPTsYBj7RJd6KZHfh+mwdlI4lyEI/8pmVfcY1
UKE5McuKB9O3x5lz2zwr+J5C3m3T7imLhKEYFu2vpuhhkfDaTB4a8r/CrkGfhcr3KxzD3Rn12W+s
yLr9PeQnDBya5Rn2kVkFWeIhiEVNl+EsjPRucqMY1xuA+WMrHXXrcBsO5lFjp2odRn2faiHpqHoD
Jxx3ggX/A91Ga++c/sIx8hudcnaIN0mhvJozp8XblQl1m8lbFXzmX4bFMC0tPRBZ52klwvsqKgt5
tDptJ9krNpPMrmX9AXO74LS2mxC7hc6MFmW7yFlDEoWWf4jbPeC5Yh+sw02myFJztyntHzUVDyXq
KyXV2DogymBRXFnYOoz8+g4lhzJg+f6XUJPd0X3PLRxmyHjTIBVspW5pWitHXhlYnOBgWr5zbu61
/jC0e+tbh0emrnvJVQYXO4Q3wjfv0PWThWJu6nYhq2vjWwKf4u+LlumfpXkxzky89vYN6ZeI/fl/
dWL5aIn4LdFK14MntJO9Lv/eWtwMtnlVUNykJHUmQf7J46QN/hPwgT6XYFoRNFqlh6g0EWwgYoai
6lobw8SBnOQQQEbjUEfrtoSuhxUDJ6ja7LXuoMKihSkIeTTMo4VpX+M7ttHzcnRVQe+ksPPj31Ox
Tgg7NA81+XGK82NxrOR0AETpFFAWzEPfXrEfyO5ghEloF7iikE1rECXaUWYhdv/KLOk6CI5M22nJ
KY+Zr3/D8bz0u0Dh4YeDGPtj7+WF53xn0GkMd7KRxM+kfYNPGPZtUtBiSKlQEgJEAXBuODVP3Tqu
XzrrYMKF+K0iib3KFHoij2vOhUA/OkXqAinngHp72pNW6rDST/5FkCz6FxmFuqQdCfQxrA+Ff+hH
5I0ZKAfuaU+cQNi/pC94M8syAiQypfxhHp9b1gFEtDakZ1rqnNAjo/bpi6jpebQkexP7Aykws4zE
nKBI4P4ekgsWM99UmFu6NBhYCVaE80sO8BNTpUZd69CpZXmp3UKrJVnb3AxMHAhfn4yRt7n6rmlL
3jBHDP1WSgdIPGW51fvFvfGdein1L4hdKWw255mCSIdaJJG9RQkl3vlm3BbRh0GNgrUdidd55G79
26ZDImsXpYrafAXFLov2cnNUs5dcPSn26yIZXkvtDHn67jut34i4eh/GvjEGI9FPjHfRGzXSkLjj
PsbilXuqd74H1bPiV4WHo51PqU+ICoJ55LCciqn6Q9AwWRJcJd4152AME0JjUoHkWMmnBGchwsPx
FSPfA6gU7Pm212skxpDCbBzibgSPQdPAqTPDy8z5aVVi9r41GCy1Fp71Y/4pW5gWfpL33aG+EQqE
LZc6IoIt1RcWyjqoqbidusqE67emYGhDVC4cJfWxwgU+dSUMOPoDxi5WAv+CZXd54YnVbntcNWS+
ogqqcQkhlMi93nLPsuyjHoGOJt2x77RgiXNv0892oKTjc86BZkhc6dnzqmmziMGPSCy13T8NqL3H
jDUTR8pzIZMSik0pgaUGY4FRrjKWD0AL28w6FP3BXjZtOGCxHhHsO7eqdzt7w+2uTvZ6E6bpEvFZ
CiTbnWR5nl8YKyqNs1AEgb/z2SlYz+7AleWt6xLRHV/twKV3438m+bdV4ikkcmWohPPANBcDJyNH
SIcxcwRkXt/CcqEWWIzKP8QIG5804tlAjB0MRhB6CLbJxsEFNMO292a4ZFM1BIzFQCGS5TII1m9g
7xBoOQkKdOBDPJeCXvkmxANTB9WLi7VJFSSQfgSstckKue3vSEqS8LlvB7+W3KcadhZWqu4N12pm
1SLZdHjO8Afe0kNE48LIlDMR4zLKAESVCE0RBZX7iNOqRRNjHm6sJNmQkHCF4A4sp3xTzRO54Up3
IL6cGkzpLfQ9ZzbmJUl6ULH2bHh4eRnj0bu2lLpWTB7A8clthUaGMDWZRAO7CkyCCGCjwuwJ4B6m
CPxemL/KMaQqxER1v6MZ7/JAxEJDPXycKS4WJzXwC8qSWcuWu8LZGbd+ZZWzy2VMMEWw7UbLNFxd
BrSn43Mp20h22aZWbq9jxPgS3a7S/bMlKBP9cndt1io6liZo06AyfR3v8TndnZUE1cO3YLWzbyfS
xAJ69iWIASYQk9/Gfhn7uuYBJKL0Ieftu7KvQ3kR9+rg6xSh7eQOLAAsNtirDFBaYwG1gmgKsf+q
A5JNE9oPfPPB/QntvNCX2VjAOD90cPEERVYmLXI7OAH1LmcfRPT1DSuw3Qi1qlsvYhvB0mOpshnN
VhFqAdLNdSyxJnWXge8DOLW4vGrLFqnJfencwsrBc53dwbgbGDfSJZ+MM6uXg0mejyDtzlIO7Tni
fW6erFsNzkJjxa5vU/ZB/6PpvHZbx5Io+kUEmMOrIknlZMt+IRyuSTHnoK+fdeweYDDo7nttyxJ5
WLVr19o84sTJYvhFt+LlPHge8a5owFagNHBxEBkkOWcbi5S9wvKbZ2cD6Zi4+QGa4G0Q0UzQVPcB
pxC3m1peSrRdfsSGYGG+0Qj5r32r0CepQuKBQDmCjuRNluxG9FyCkbgXnwznu2/xVT3ZxkgRbGtx
3CuVPaOGiyQoFDDQjXImV92ciJeAeUl95lrJEVTC5SRtSeFmC9Z07Vtfuc/ixP2UZOsM0YZtiuiW
AEgeFgGSH+ZIi40hd6CWo4GqvUwG37emfoj9kBAH5QW0idVfknq1mJh7j+/AIOLyiuSTspzD1/JV
yMzpnLU01KZUI09eZjV0+0j/ldYHLXrrfGudaxbLFNBQySPeEQP28nXSy9WDa7BbGbhP2Lnd0DF0
obYwOKEVFim5WvIbX8pp2ourgGaBVmVQD621pq3IohVPqcg5P8DfOj7NvM7GFdAjv6MLobHFXJX7
XHyWdtQoppANKMZ4tBsJtCMRdfzK5j1PDq14LyY3VO0Zu9ThfHOqkeRCdyCNCaFPWPf2OaMrnlTR
hvtTHxEIYdVj2dvIaIR7VV9TAFFy8wjhA7NoOgf2sZn5YfxjKWEeVp/ivlZEyDtvE9PC3i37U8Lk
6pvvzNEgWzj2nmDHxfO75iJH9eZo0lc4ux8DLJR1V0hzwmA4yicSuSykE1AItCaQ2f9DKHGcTUR5
6fUZ4FOiXEMMdMY9md6lCwcxTJqMI7tjeBGtLHPJ0cZByYP3xSHYZa5zglGMcrHxiWntnJvYiODD
glCap6TF4Zehv1852GOJfx/TjwRcQc++0yzjZukEwsmR0UO33KRRdyUqviLYug2/fr/enHFyLyo+
C00mcQleD3uS49FUHguOxzYmYwNvCBx1eP0VnzABwG+QrhKIAuC12RHReS6yECDmo8P8u3GNbpcR
RSGzrulzlxHn1TFJZsaB6FS5Vr3Mnd0kSPFHpzw5+jk2znF1Lavr1G7Ju68m6NC+kfB6OnEp9m+G
xmj1sTdGYtco80ukUSy3HCGaRy1Aj9ZSwPQsSXr+PHmsZXIBDsaTC8RtWKAuPbcw6HzgdXkNSTyL
9pZaR/vxllwG+VwFb2Hwpjtvbf+WsQ2+bHiW997CelPVj6h+/yY17lbE16G6cFWo1ttIQYdHclib
FPLJZ6Ttc3RpDKDBll3l9XgwTI+eJ8Y2MmySH3W9uWfGhhptxKHwhZ7KvgiXeCn2RrT8IGMTLI6o
qZV6kqoTft1ptYJuQPW66YrNKPmK5NsotsSsss4wx/bTOyTZaMoxrQ65Itz+JTtiV8qlPseI4sVr
0/BLp5rnoLqoH1RKJoNDET1ApgBrjlk850rraTo4wRkNY4Qi8kYXDTC9hvPbMar1lk9JI0IHJRtP
MTL2v5E7+/kWZsjnMOhtOh1mD5vAWbYh3OUTemCJWle5A6er1l25xVEGGOdM2Oqbo3GV4nFeMMbO
9LXoVmifmCywIVlnLJsDzL/y/zHz245xYLJTeHjxhCZWgU7eNTeyuS66jRxuU2drZvzxTkv2dreP
uavM98F8z8z3xnnjMSAumNepf8n7KyQ+G84/HwsZiRNn/Y1noAaYy8KWtDP1zYu6e5HPvC+6Bqpz
CxdxIV3N/SkbXtR4bpPeG7oVYsYauywWSIbz3ITfmx8D+xBEWGiAmJF4emmvNJfAfECKc+PjRGIC
wr5YuYbolq9q1F/GjlhUw9m3PX9UlwgE9EI9m0RZlOscLwNPMlvbvdBjNo/rwzzFxhy6VDOjVlGR
JdEkeHq+oPyQjADY8ESD+YgOyKM8ZMdOPNETfVUbn/YI8/FAkWRjP/f+iG5V7k5QJmEHcvRhdOBI
MNFtORNUbDc/MjyHcJlBwhneS5p5fPFfpfReRXPr8T6gtbD0RPNW5Rs4VaVzGIpjuP+D/Pbs/6iM
CvxW8rlUdf7Zq6HxseUre88GkYx/cAOZVX9XnafKXgv37WOJZB2sNDtZIEwMGhhuzx1Hf7AI8T20
+QeNoVn4aciCC4WlEIr+jhktelFwm8R0CtegwGPXrDj+aAvrEMeyP/E1BVAVL8IA7fywMpk+jigK
kQqozRXlCiJWhFuft1WiVzMW0S3KzzF+fMZdChWR3/BsuUj1++S8TSlIioMp7OY7iN2kiMxUWL9Y
078r6zqM5yqbPe1dxQiQovp3GlMuBlYvOmVZfA6/AwOp83jgVPhvdwwFOgaqrLCwCg3uzBKF4yO5
AKDpIaSX5o3bi8WuMDowM5HfcxpYy94FQA2xZZ4oE8IfR533JUrSrOWSork1PsOJOIMvHkjIlQq+
+XXh8o6cFCAFPTlZu9TaNgAQeawOPlW6LRoxp3MTTm2c1hnLfczknGPGJ8xiaUo8oJMdKEPogysZ
cwmhANwEC548fA5jc4hGFpn4nZal5KXM5Rs2C+5m/07pRcvyzG9StGHlSHVjvGe4SJwNu28FPFGK
ZiQt1KOG/EKmS3bPRJFzeyXrm/LO07/l6jRBPrglGLPihLjVjQe1vVX5y/PtCcsWk5e2FvdtfuWW
BgHFyzdxIqHA4l9rsRXRKGO2gdrKBA8z/ZKhmNkvCn1lV58U9oxN4C0ypLP4FR2R+Kjbr9RenNRP
wYl7rkLUMTJCo2mfTIfyeWT5bDQ+wW8hWnFoUABw2AmGI9tiPkzF8osv5BxR6uWiZMbSdicUn1p+
EZwp2rFxT/fVK/+4o5jHaZgXmFKJfExnRwutWILipZORos6YGdoMs3AEoW2c4uHS4qdrV1gS2iPF
MRKqmrE+rh2ntVyJo+t5oDylIaRY4Ee2uKOGd34pnq+knj4YlDhAUacdV9p0LhGWYnYDdlyo05mB
oUzgwJkCyGrWouGi7+J2ZOhGPU4x0mrnXP0G9kW1kIzsLS65MGj2+UgoMtEba5t+Zl4Niwht9UEu
wY6KVmgCGBOeXtT6hF5b29LcIgwRg4m7wuaGN5cyL7Q7UVCJIpl+m/c+tC+55RXOgus6FWEOKFyw
StySmWMDkUuTTtxm6o43AlcellHHF72j1m/ogTP5FFDNMmxgGVPEwrAgIFS9vyM+kn9oJVAjYmlF
eU0Xy/CV4VGrL4n8rBLopNfE2Y98MLj/wPZaJK9sN1q25ec4j2U3ftpDMuNiSrBjTKCYfIXRGbWg
QyDP4nnpM26Heub0G4VUN25jLhv2nss5Q7S6gd3vy1jg1O24Qq6gofCEhMJ8maVRZUGdo7+HzTZ8
KSaqwi0NOLIokal3tkARXx8WDlNnw3VGBfhA2sE5N0G68pOBEn1uwY+jkZC2xIprsD2M2WOaleQx
7jq+S36slJPGrw3Zt5szczUiwROTgyUlOnNdzgnqkLZ2kYuynzgU2ZnciCu2tdDFxEWT2ReDVdN0
pPAU6+IfRUDOKSeXsU3vNeRSfqPBpFN7vj2YwNfLjq2akPEDNrwLF3POmrjpov0kgC6Y0KTTgiat
hvYAWyxFL15HD3dMFhjDxx7jwXGQ5gXDNd3tQw57GjFCjrwYD8PgSfghx+8BYtL01agfljaz9wwR
OPCRWjrQgvoOb99caw49tQIkFhYmBsx3Qj9IyU4no4xmX+V7rqmLaSkeP8ix5V25FPKJ7pIanTqf
gtpx0avQazmhNce3xr1hH7Rfflu3ZL21CXdjsFPI8mpcqzjFlge9rQSdhjrB45cKH02AAPNhTs+8
4hdHRaDvQVzqJhe+Zzq3WFlgLZwJL7dcRLIs4x7mtSOQ01kFTdrgAt6zJzw46oKZLqcIZ5aoJfF0
xHdeZIU+ZSiX4CMYP6n05fGTBiYf72G3YrC5ZHqAUlpj2okO6I5mtk/tA8UnYP6oi+cS1rgU6ZvA
Lgp66jzuIYoKZI4aGhudAkG26Zq5ct1jE9oGkCnVA98WoZEbTvBFVtoMUmCBoznfP7KlGourXPSc
8RZtBi+AeSfn7xlvMRcU+AskhB+/l3gybzTJN6hlV4PsTrLrNBg7XMnBf7Due/qnNZPYCs43S9WM
XHB5FEs5BWWxJBOSSvOW8YgbVoW2CthJg6f0XJfmmgyQP3ScPLilLv6HNzrWXXqo6auXP5v0s4au
BfPgOW57pDlOv/6K8wyPFIF3MuiTDaY2Y493DbdZ6ZaMtqJVCNUgajaGvmOAq+lrTLyYLcFAPLDv
dssR6dICvQShiLghTLRm+4YdkpUAxrpKtzqTGcu/kAiMyT/u/uH3xMZqParZSOE9zNUjlhJGvFaJ
wItKKvL0WHJJ5gP9DbyvIMLz/krDKQ0HvcaPict7nUh4Gnm0QE2b4XhiEyTA5Yx4RhgPm+tYy60l
h7bqHrN9wIoT4Qpc0ZgIuKgeIoNphWS5Uacdhxns00TxX9LpiAeAhXgOFiEW8kChRcRIMAIXUxZD
+o/nBe4BCzixyOq1kEPWXI0qNAkI76jtlAhVvtedY4J/Mzzb4wHcYfDOXKisvacN3JvGftggR7BE
zmGkPW6jfZPYGiPffjVJr/LP46fDLQLvzlpxB3BIRsCJswPtuBlfauYTPs9sbqrWQr+eVzUrcpTU
1Ngm1+6fokXHnftPC3jGnNEJo1KqFfI4u4PzOzmq9X0f75kTBQn91tZi/0p8MYtBQBMOySxvDqpc
4iI6ogegUyHPUw2jfdqy6OD6L96FaMtmvP4+oag63KNzrnq2Y4IjUtgIp22ds7D+FDvrBtkGYIjO
znAxyqvd33AVcXvZ63zLef237Y2wzztS/QbGN7HXxV6/MIPlVH0lxb+UO19ZaOMlwYUfXOoJlO5F
zi5Bd27jM+4+Z972ayc+h7ofw/JdauSX89rI7s0PPFfU9TjQ+YHBpSzBG8hnHJ7ZpcfGI+TtDXzt
DeoIRYSt3TnEkdnoAlEQGD0h3oT50dDOVnRLuzm/f1nu8mk/ErAIx95ec2l0tAEMceZGjWyOD4UK
gPk40xfVmvOspXxAI8n7VxXLHfWDlG0RKzhYEqxkIKNpDnl/1uGreHbADUrx3tJtKHzchFdkx1J8
2yCd59lByfCgH3A7IZgIKmeDPsLCsJW43ZxoWt9kg1D9Egcpzz+YzvkLv45M1FlbXDWWBCj7sGa2
4hNjUoWLJoT74LjMM/l7qk5RvIVbSl8eym8UhUp1fx4eFeyIcdnwXahDBv2uUt1PbK7TwlypJXMJ
97XOYsSMelzrUYiBot3jGk8u8+UN6dW9fs63EQfwXNQFCnuMnnHhsU7b1DokeHhUHca075x9+GQ+
fUh7yjSGAYdGIbMNKuiicPFScb/BMebq5/TmKY9UEDp7C7WgOHbYymaPimLNo3IAwUJWpgLG7fYw
VsEtnfaRw5RazFZxUWF/94J834fLmHEsrzJsCcMELGAIOCkvOSGcC7+XXfJ7v8MwVRWfEF3VwJPH
Bf3BnMwyvad2pB3lcULRxmwsqOEMzmuqW+f4O7i2UZPoRPIAmOcVLbg2bwWHEhoo4vmTuxnnBclT
bPDnB2ZuERQOtr0XlEoAUuslA3km3oDJbYUYPOXlWd/L8MOOX2V/xxVesGUi7zpZPHp7iC5HHc63
fExC6FDHR3VsZMgdBxWjDsb9rZKtHFZyw42d+Q/WQTu3pSae1bWv2RjfwZRtS2tXpGJfMegO2me1
NloK1DMAH/0y6JdCv9TJNQEKMHN+ccoEJrFA1e2swlMBxVd+VPny5BuFG68AOcX8bzF+tvGqeH+i
29m7IiMqCRybqm2qObCFZNxFFu7lPdGd5E5VMHEPuUFi6cHRD3l80IkWb/eZvn/sYvUj695QNREi
9mIFC0vv7+MDMDdmGWjlbBVC+HKcY5Rv/qygQcijZN4qpxFH55P0EPa7mf0SMLDkIdcrrTtC/tRe
+/FLmjvaPAtP1l237mV3b5+vUnBrKbHOanSy0JPanUPXQT1A/VCRhVCLpz+2CqijlhdxmcIPAtAD
rAFLDuQLaPZERvxK1DgOAm4M46ynl/gaN2Bv6MmEHNDJOLhxrx/0eBc2e/m92DAjmQKS6GmuvpmL
M05GSmKsG+ibHsxdv6H8b+9lIEw3JV5ZdauoNNC7sfXNtepD2DC0OcNMzfYYZjq2Fzle6gjJIZBh
uXmG7YaKq6YAmtdavwaGEZgr/J7tSm9XebiQ32noUB+62GfUCyGFNXWOSyyXzMS6eaaCwQeoJIvX
tKnqjfSgbdwW2Ybah8VEy0O/x7j4mA6U34iZgPfbYbMwkGFMaD8jJsD3/G5ZH+o7dwNoAFRNWkJ9
8qq2XFCDC/asArkVqRzf2tLOX3hG02JhZ6PF4qGhIcPg3jyFw+LxJElDqDaUk6X8w7n619nwM3iz
EKL5YIJHMMOJKraRsBL5WiVORLqMdmrnD5GVOR2lhEhg/q3Zmu82E5hHBpvMTTG4QxhgBYxWkMOb
8q1Z1Gmw5sbl5ZoYUZDxIH3+oqep7akYbEYpL+XXUFMT4EW1K6GJM4jg8TmoHnWmUb5P0cFC8BtJ
LkAIoNZB/o6IHK42POhBwaB519WiMPzvuDlkiJteyNO/IbeEcAQOEfNGoVpqrANCDN1rVwyN6R2N
K2/R10h2w3a/w4gHt7lyc4fJ/9JxqZgbPE/x5c53CbNpRnOFoYfKH3GFg13mvzbb5kkI8R7geleQ
uX56VieWo+JbTlDgcFOcW5ncRgKX6+sDyp26pjiRyNDwpnITO26luGOwLrR1+x3hsyuoDYx6iX+e
MCRtiSWBArlBuZBPWXKpHzfjMPDptX7LiNMH987aKU/SRr3m8Q3/2C8qJ/3l5LS/qJxo2qST4Ls0
mj9owhU2KMRpwQdyK8pAoFUAy/F5rMwn2+NuC2S39BTDi9U5YOFg/54NN03dStpz0djzRcfcNJSW
O6xBpgKdY5Fv44inBV1Q+8Bf7CVljOWrW4w4EbgSDIqQ72fWz1X7whNClrAonB/Tsv9qvyj86DsB
5RTZElmQZ5lzVN9NxAEMCDQL+l1cctG7g03qXbIAbFArnkNCAOv5xFb68DW2hwl1LN2VJBMwnWF7
hsGcvkvEfFNIPBwFGh6ERTxSzlHxTXOkAzW+T7mPW8tYMNhForbqA/cAQhFajDBhIBlbK3o3SoRg
YGBSzsX1JRa0PuPyZO6YMFu/8kT39JxL73wM1Frld/ac1/LR0ubSwZ6WZnp5ZJfSPPfm2WYBoDuH
/fld/2m6rZRsmxLv7OZho+jTadcgtKmd87L6xaY7PZNxl7acWrUUjgcjv9KzP7h+aq1f8kKDf4zC
kAAl9mdi4FAb3fRlKKym/xzJBOBR4WnAKPdPFgI5eOuN9h2S/4XDUd7QoiF/NDzXZ+gjyO8oMpwV
2N/C5KJycjGfbfYVd69NhjQbJBLnyJ5xIvo8rSyuclzAtMaYmpBB21aeNaxqSx7ZHnK841tyh+DX
pU1nRMfojctYfZek0whI5z1XGxTGZIbcyHHxN61nXZqP/1Hsh4nZ3oHDDWd3eUfboKAwy3movKHm
UfRxxMrP3qWqf8o/nDNCTCtOXC28uAlTAscd9VfTnIlfwDLBOQ82q/tBHoRIJWhR4ziT0375Ir+H
PHTGVVvd0/5CBab3C/FLTccyPD8IlW8pPMu45zGVYAG818iacp4BiEJKRWRn/AQtNj1LzUKJ5AWC
GFd9sTypyT2zV4jGEx14ASUzngOHADqteTVNYM66d+Eb+uJB9uW4dRaBcDm4OjF+WJQG6twr02ZJ
O44q+c9z5t9UNdRLzEPsuei5dzTZbS9KzWqJwwsLERcyHj6A8+2qwa6WzXjzZQuU3AETHGpZzhI4
OGFWd1TvwftWCQkAn3yNQK9cqcpfGmJP8aQ0+yLZoZv+mcq4RiikLI0BPXgqodPRNpNQdWjLU62f
TVz7IdDMN+oq7vLEFIApAiZSuvMFERMOSanRrop2KeIsI1tx/iX6dZAu6lwnUac/x+1JVQ7VjJR5
ffjQoqV9GgGTMzOOt6B2AQhbrv1ODwJ7zMI3QkAngIx8v2AdQQi/WLVYOO6EDIikHBLTy4JSPO+Z
naKYVos/uzpHuZoJOc24AFZDoOKiwcz0UpEldENdQQUDyL8D2lWi25YnziZ+Xq6+xNTKH7JzicoT
1yjFJv1gzdUBHxZqxMQPFF4pHtsA3lD/igkrGPUdDQPhLfSez/SDSSITkjoXs7E0euH7x/tnf3o8
P0exng+IWqheRwZ/6kTO8NnABxCfGFkl6AFGd0qigxhx81tCglEYrmweALTQYqjmX//if/BtFiyj
iF99+iygtiDKYO1wOg/DHThx9j5zF/NlKkwRSx6b+P74ZFtgXqxGrRqsaL/uVKp3ZtJoUCiKpbOz
MSW7oMB/K2cs8Ck1Xs7JKkIhKJ4bROQtKYwY+P9SGENlJxfY4gtlp/9Ykp9ofqb5QSoY9MVvCiMM
+kZx66+/GTclCeYyEg/C7oZlhy4MVXHTVQkcxC/x/E+1cztiEesX3PFjovsPDG83UpUSw9MmPyj9
cfLVwn2sooQVFj/9Z+h7RQeHsS7119J5UZRVMJ0L4ZFiOWTHHDPDidmdvnt2m4mBwe+NWUD1XnjD
eLdkBkLMXs0T+lSPAj9TPEy0z4IZzbJkn/xXS43ZUUGirhfBO6UU+wIBnZdCfkPOGxJAuno3nA/N
+uwXXfk98hwgC+PdiT7M57uVvqN5VIyj5ox9TSx/AAKaPb5khHZUdkfC/L6tmTl3mGdc7k28DGhw
dNV/BQoXFscAijqHFIkaf9VTut1QRW9tB2MUwz4AvTkgSFHrMrYg7gKeHztDf+ZYhZJreKU6e8Ii
aM7c9+BsKNHEX8eyMC0jvDczuno+DJT3/ouUPvJKDGLYMOKt+bHcd3wYA7ceuzcIPMKJs4klVCHe
L/6E41WbnTr7jXrsFSeamdyl6IXZOq6BhO6wYognNnbogEdkqG2BadcgNBihw0vFmJ5GvrQ/dMIy
ylMxgcTxTQQTwO/azKl9Npe44bh+tAsmZrQHutDJb2Hxs/LG0ky4YL2ZE54QUa5lqkIxwQqKL84v
KmtsKnVCst0MJmHPlCAI5wNqfX+TUB/R7DlzDAzG5BZhPN/yAEQR1XGcCvtH51M3cjlwNWLlZMoj
venA3S9Vtosid3rNwV+nBI3BNNtiQi0LwnaWcrtnxCcBR0DCO/5NyBjecjZNaxpx+8lIWeiffAB4
4Z5oXQ/vzpHPUAUaLbuAPMbgENi/hXt9p6Xng0YT+J04oAlEv90SdZGxYeZfAtd/R0rRaDZXnSE0
1fxu8h4/d1n2XwxKN4k5K+UrouuFLSl+5h+FEKwjk4YCgOaDwKLNwLkRv2f9h83yVv012fP7WPOC
PaDas9ir1a3NxIbRRCLeejnfcPg/PpyAesoHVdgDpdxgNVBGjGUbi39AO31V01d1vE0sae6nUsSr
Y1wXcXxZemLRoIyPmX7A5xGcOSCb9qhHByacMBUjHK3Ojkpp2QRUlPsAMC5kU1KeEVJxbcOyY78X
DIo4Fe2Hq1yoHjkVmU72kqcz74iXFYlhGmkBMwqgjs2EXz2eulr8TWbe3IYIj5QreBDAcFoXoQCx
LvlYisnpuJL3nBOJKooOxllIm+PRCF9AbsrAynw6yQNf4GQlZhfGbpeneUO5oG6lkeIKtBlVwqXE
lpsyJkrnKHbMa9JGmbFbhs3q8YJazqT88YPKP7F46jE9TBo+aUIiGaDwVi/EI4VypKIqRG/lZfMl
0+RRL8qMruTxcK/IxREVHK58WkL2ZcFu/uAIIYkE7icgg3UjMmgwVW1w0Pf1nZwRFgaxhNFsD093
oh63XPrtCcFmzcwGCT4lQZJpjryr5N2TzFHSRp971Vo8zS/nK05udnAxGR01mNNxAghTCSd/qLEc
gX3Ax1KiQRK618ZLE1Kpn6XwqA+HGDHDr8xLsgxTsQXl1EJ2VwnuGNyodHsdHgmrJ4to/KcM/8Lw
Z5Q/R2Kd+02AO1YjLgBgAMudU88yqpdq4IMEuBnqMbtN/6LkBALPmZPcHcp3eDTxOooAX2yIbZl+
Y1t08LY9TMXjBBqxFUCqJ85Mc0bAjjm9FzPMbXl1DYCfrhDV/jCcZvJ3XXfpTAehWuxZ5GnPA8Q5
lENrgV0B8WBQ/aHYSK3PWCLv/LLzOcFk18zoYq7t84LAKkenScHltHtm2/ie6afnIguv2XC29Lka
rojE7nBt4f8jVfeMu9aRt5F4Oe4Tp9E6S9cTcZgdA4BNUG7r5zZe2Cp3BpS8rTFtlWnbTyKGgHXY
FpwoIcEvmfSyUo1XIrAbmcP4zXzenRQ0JCBOlSBxQHm/weQTu2WhHz1WMgvIM9CBv3DS1r49klcV
WeSfmf/0+r+p+MHVpZ2m8NRVx6d0kF9qzBfNrupZcN105zJiaLztsn1kHUL7OEWXybhU9a0v2X12
qWuWz3DLTv62PD7gGPTAXr1PICvnPDpG0ql4Xp1wC1PB9jttw19NnK31GxE0mrsp2YfL56dUYLi8
hbMhWTZEbgSsrb9N/duD8AiO3XLpAC4CsaJuinKrSZuYjmZDbI/VbDQ6o79lOgpwqvHXNL7KIOxi
sbDPstsv7sSHzUzyZfwD+7027uO8GnmYb3jcMnePQ242hrHwW0hFatjr9WttzlN1Cl5jFc+3q05L
pNLY08mUVBeYz1RBBZt35V4u9720UyTChmZm6reONzqenXgShGLFDVI30dakDIbsU+9lNoo4XdJN
E3nFA+HFL56+hE9X28gl3v+tpKOvkbEDi2/2KD90ggcwK/VvEitQ2qvWv0gTuYBvM0ZE11/ECrZP
DH50wrgyncX03TpHgplZ05dRl8g6vtQ1+vlLRnEyU8lKAkzGut5O4B1YIpq2eSHykyJSmAYkO3Lc
zp10HvLzYzi1yS/7jyiB36gHYP9gLNjeZhG+YEFECrYFhiwatFsqf5r5R7I+P2JE4o0FAq7wIWpX
yVdBnETwQrpHiFz36lTrEpYZV8d/UfBGM0/ze/14K8jJFPd1XL92DiT2F72/hjdAYLWzKtsNBHw+
7oQPf63zneDM8qJ1719wrLujcw5IWFk8ozcrvT+rV52Tt/BxibFL/mb3b8WaUAPoRyYYucELqX5f
H6dcPkvPc8ga3fOc3LJkGZS3brjqtKCwtm2wjzOren3EL7V9jeMrqBWQHUnP6iBtAgFOgqTKW69+
s/8I4gWEadiuox/Bvci3rIJ32h56Y07hnhAttsAm0Oy9tTSHlpb2L0554b/BP53HXPNLx9iZBNw9
Zhj0pn47VDDCKLKRvgBjE9S4V2aR4TqFh66co9/86soOKzQT77Q3i4IT3NtxVzG0MHeaiZtHEKAA
zmm3CFCHeiNUy8bQGrNeeBEhFv1pbI9iaV7f2RncV+QAwVoqEdDZ3zop2oFNVEAlVXBWYspFdjp1
VhdGH/brIjQZbCxIPSnTHcNSAGAWIoThk5kSPo6ERvHWsLapMQT9TST6suZs2QNrqN3sJqV3tj9N
vzVRxX2N9VdCucgBVV1oHw7DSheO1MgLQnGgxoTm1QjKeg2ZAUyAiCxYwNRqKAJmrZvNAaXVCQFB
x4YFAn0HjuXfHyoVA9qnKXkNo05OgN6T4UbGSzs6NpiX4b1AXCmSFchVCC3wdxJ7DW2iYdPjGqnX
ITqPPpi2MiNBAB7cbKQ2oEIgB0EAaJAxTtYuu79GwkziArucwEWInEr1CnIIsAHAVeBiIK2k25F1
Nn1mvGNmzCEgPNmty48Adrlp+U37hoHoEZba5kFRY3ryBTxJwDnEjxSohs6Cj+bDHHzYawCFKgsi
OVqpe/wjPYF00CuX2KB4mgH668pdNe1lJicrp/tIkndZpGRCooFJUQOOngMGAVP2ZduHPjhm0TlK
L+bMDj/i9rMbMS+voXtwckDDBfDh7IAx6wpRonczfredjzJbAGOuLDy37In7ozUD+QpH6DjBWQFZ
gIy8Nb+l5aReuApaNkPNLZmMUvhGcBVcwKa/MssmEYjdTLq4Xw4g5IU6PkXENQIsjFbxK8BPIt4E
EBdH0KJZgeUA4CljYzpzkSrE77GM9UvUUH6ZSRWfHF5ux193X1xyDVtW4kNo2BDDjdSs/0CceuVF
iQ+fbaCaNTfdAgbIgFM4eGWtOd/ErF/8Y7N3ojnENgOgcKM1Z760asDVbSQQHzRozsFgy5z9X4Q5
FkR94rEdYxN98I60Mc59Dxoje8uT7ZWyV6b+WxcJYgY52D27ardmARUSlrTp7B6ePVzU8mr1N2MN
MIpsVEKq0sUsRiyb9s09N+6wKWXEUktkkzmM2hjI5uvmTRw6GIpJVg1nFnFiIn+swrLIdRVfBG5o
vVbO0GZqZwNhFtQZDv6tCjf+9yXDTaqnGaipST9PTJ0fN9O+PecK4+jYs2KePpipvDTx8gSOuLc3
rIW60vzkWkWLlP25X06JEr/m5n2odo41b7ipu3nKgjO11BJAM28GfG3ejMb2/uKX09QnhLwDaK98
F3owO/as+RNsEm4VN00OaiceeKlxkPSDhYuypUA/cGN9chbD/ahC14CqTJClgGfDFgWIpX6Pn2Xp
5yR58cBkvUCji7nHMU/ovUG6aLqTQCYHG1CTOj3jkffMvkLxsBpW9uaBdky49oatzhyPJ4fuQW3D
lUFYSPAtUDMIdvxdFqc8c6EBmLkq5QVKJtwdbdoBXXkQ8fvmpGu2x2WG3EA2fliF58+eDKHJ8mOZ
jjkzGw5vqSOIjowgdB+SzohnOdkR5tNUC7VYV7qfodxx8uEsIKHjyWrShlymwdlqmLj+gwgoOJxI
Swy9CodT4RWw0xZtDTxz0d9p/HouyucxUU89+3XPw7M4tAGK90ELDiXPWvnQy3usoA5LZ+5dGS50
gkP5kiWvZoSV+1Y6t9G52cNNcm6Bdq2kS5ZfQtexWTxwewJXgrXTr0OslP38eS0xTAIYYm8e2/yT
bhe/ixuE0B3dxH9mJzO8KIStN5fudzZq1ZdnfSFLSOIeBnxe/oc7AIIVSi5kKJP0akyXR6JaU+LR
f0sH8Cl658Hc4z8q+L5J+mLwhIuA5aN8hZkFPF3Jag9zbHHgiKIkd885jnBsgSMhAjvx1KHD/z0p
8n6lE4fz+QB2LGiIJE1KIoOL1WgXaKfJ437dNsiLhFT4VA1/SDWy/cDJtJkH0o1T3ViqR5vZVH7r
nLOFqwIbzy53NqTg8DICWKnW3F6kBSswHi/HvvLqwTby0sE2ghLgrmSGA9+JhATkEs5FyDL8XgRY
rsvXUp6V9nXA5GOeAE/iRps9llm56hOWmT+m5Itp8Xgq4E5xodqn3D5FqcDKJ/ERrPxAViYrbsh+
uPlzFsGXLFfD5uOdZSuEUKOOnx3GuN4E41HP51m/5G8DciM/ivcLOFY/LTikoXvCiCRJCFrbc+Hx
roGnqH7Z5UCi+bx4SvNdzzJ2TUIj56nxbiV3kPJEx43Gu9q9OZQ2yk1wAwu6AiZOwgeFTVWAMLkB
zf+HxMzaWY/kPqeuBJwdbCmGlOYoaOWCvLaHdh6NWzipUJskh6VLgQxXv8klgo+W3bWzE63+YPJU
YS3BZ2+U+YR21piwLVZat1xHBp52VDBNIL+dfJGWANM+njxkgk2lvUJgZxELGDxGqH+8ARDieGyQ
9qizt1+BwYryo1OflXVtzMhwIgCyRB2jD2bFYtNLm5J/cJv+TUnvTo8geYM2xVJWiCVIlDMSXNs5
l7agu1kr6G7AMYvoGAJL+QEmAQ4KY5Y6HZX18yQIY+m6qe6AsdoZUyOoBlDG7lZ1GchriI/x8PIo
b/lnyXbr8jFc+QNlOsv6EdiRPMyNGU5NBiNYNomAferL6gf7cMxQz9m1rEbwqP7PsErKrIZt1XKj
xmODsDjoz0NFzlJ9asJTrRxb6WBWgGUW09JoPD3xLNstW2ZAYizOaWVE6ylf9P1c2xJJrZSAcfeJ
uuseu+eiOkcgJmZx72M1YiEfrstnm51DasxGLLu8oEmi48Q+ckgmoan9k0YxD7fKUx6dg139P57O
azlxpV3DV6QqlKVTQGSEyMYnKtszo4wiSle/n8Z7/VWuWmuSDULq7u+N5jcGSIM3wyf+ZZvfOehU
9WNUP8psoj7y/ktB5Q6B4xb1Xk13T5Fauwl52sJ1ZawDffo/ejOJNn25sZKtlmB/2sZzufXa1ita
jxJEyVqg8/KPenPutStjdMoB7K5GD+ZoZoXwLL08/eWNGk+eABHGhiRJ11izKhANKYL7Na8yYWU2
Y7HJhg1DNtvQ5D1ksw2B1HRHay7xgJuOmWFjXtCWuYqtY90d1eQYxF4VHSbkCpDu8CR7d6qf9OhC
th1pnuQVsr6JilIkV2tSRRHiG0fub+AP4sV/j6wshSXsGp83Q9AWcZ96IpOQfg1iXggJaMAF382c
mUTlE/1qYUf1PCwD2r9pR36tv3oRc0ULEJDDQeTaUcaGGL2HTefowgkXWr9aacTmEF1CJAptKwTk
8MURSYJ8WnJ2RUHPkei1oPfNLrdsisR9KT0cuZfKRxkUklB6Tk2cRIhMvto4tFICnkTjqH4k4cxA
J9fNJVIDCZY46clZex+DAvua21TizJKalMJbc9OiUxCfJEKUsPtlXqeeCLk37btFTFkz981DFJzY
fRmzug1Pb0z5trEmTzOFsXdecHkMV9RgkclK1toPTxwnu4BCN1y7rK5XGm4lzhTumLxbAKKt/NyQ
0N5wwAPIThacQEm94xxPIxseGXT1gRgYJocTQWFdJFJTCQ9kz+dozTmgRQwyK2tOL3sOsr+vN1LR
XjvT/tjH5yK/8ZNbmVlyzSrDcECZnIjikz7aZE8LYBRs4jfG1Rk7Aj7pFSh5folU/iQ6OQ83Kk1N
IR1Tm8BpdDEEMwGjySAtYqbFP/kyfbla7KINIpW5pCK9J66J6LVN+s0NgnaU1ZW1RrnQw/f+wQTA
sixR7kCOe63RmBCbx0Hz1PDgN3vatUZl3QxrG2nej5IffYyIpLbMrbmMZWmNKJXhtjR++2Z5k4T7
KebSEpKjFSQPSZV2tE7epStPIt6q1WB/KfrPwMpHsPqyKDF3nZ6vk55vUSsRn0doPjOirR/jyZFY
VHMdyyjAIAN21hk9FDmjpJrXbvG8ibaYNamrtMRrr9WkI5CfoxPY9jSzT5wBSKf9zaB2QtpLy6XG
I6seKICgm3Mq9o3xFNeiFaTKRcNm/J3Bo9tbsNsZhXcEq6boaIZ8QR6nPiCRFye6KnPCe2KQlD8t
46n1ooTqR+//+K0TEN1CIsXNj/GAQTnddJF3dGFYNrKTOFgiMZ8TvBuaF95fxq1DQvLkaAbajJo0
bOiXqCOs4UhYomSeK7ziBLvNQBEIocXepnhsIkQYcg5hYGXENJd/S0ID+FbPWd1u7WFvYTt/eowV
CqCwv88JAkTzlx/afzKYH3noyo6Mek6zfBsibNmO9GFOSR0b8xObbugBGWksI9MlJ8+SlCuKs45W
OxPxdnDuxM2mHBiOGZqgirRk2hWXjOcG3lH+6F0JzLLVeVbvKe2Zkk2th3eiv4kjABKqZSgvY3lJ
sgaixnBWDIcGeSgoNHroO1OlFnxJ9bfxQ9LoEPyVTuoTBaEIGR9aEoWAjFd1vwzxwKuHmMMKSSZo
z5npaVbKOfcx6A2KS7tD9wIemJWRqMqUEG5VQNGrcckgugG9d2psqvw2LXf0oIhJmCYXnK3lmrZC
pvqq3hX/RHy8LwI4DUhxVi881rIoH5pYS/oCZZFOmYAAExUmOeNp8vh9qDjWdC9n5B1bML8kpZ5e
HaVac8mmxdDhAnFTicNerOB/9adhfCZUlxZUfd9SqujESL0Zb/XxwfJNjGXPsc4BCpBYGzjBotqu
SaAlzvPJuR6h5pxbUDxQjjZVNeJU+C4svLF8HJPzMHodG8hV53yv3uTk3js7uaXoZwqYAzjTZ2vC
EYlIZTYmjzgy1zJ+wE29qH8msO4L9d3VTHAltQoPWkbqh2mSQDGnX4/f5HMlgZnr1bG4k75w/s0C
5WKBFljk9cwZdYf/mnJQ0Qip87RlyFjJFMijhyWMx30JQp3MGg7pB5vbtjjSQa1PjozXtL+xwos9
RMSLm/Jlx3vVcHmSHuNqU22eWQfuL/NKC+UvHhMxzNbgMU5KYo3DvgQ2IhMenj3SbMkvdaclbusf
x3TDXJrDSo/WTKwUjhaO7tCoQoSvX21ifXvnHgcloSSVe5yM1OwjM5mGRQ8d+ZtUQrQT9DpI/ETj
IKgMjS7SlcYBmlte9l45IIYmKuY9Y+fUqMHVxjsbld87m1gnNm6d4nL84akiTJVld2Ltqx75w5R2
WpyB8X5An4S1Tjux3Tcz2he5uPE/BVpnxzIRDk4JRDW4kX3oKmLxpzoajh6Vx5yVkk0NuCKKkati
vyWfc0ajUcioIpJKCW4gEjZ+Z7bqZPgQty1SYVesdmCoSxaBthNt3XLFD9rzaU0BbAZiILLDMIgX
ZIK7UG6YACWwvgwuHzZvnDAUXhdjD7veqGBxcXp7WxILyG45EiOqlKtGfJzMI2hiQEnTcMFjQkQq
0al8rJMDaPWrnKdb1pjaWHG5n9WC27rhsgxeVIPUTbnzuftEpwyBfeAaeXDKuy07NCGsqbTTzjZe
fN458pRxH072bPDcH/zmhIFxXCevWcu99cmHpU8enAx4g/RZcnEnZ6qqQN4iVB8OIeAv9JnvD0+p
N2Rmc6oALOGDRCproNcjfZ5kU3weCApEi5JZnbT80nVnbgnlwuDyh+4eOmfJs+BRAUEjgZdTl42O
3vd6lD9XHVgLIZZP++TeqD6AErVpABbFs0OD365YSTfONBTpkMhKA2LkMycSfCG6x1TmuO0L66Q5
JwOdxnD8gBjtfI/DU8JhHaWUfKTrhFML6J9m7ykgEIVZtKNV/2jyi65lteZeCM05yXjoVe0pmeoA
YfzZ3MaBDu1BOTVSAF8gXaEMssmNQsVJYn+ViqgtCb94uiz+BTXtOEQq9PInk3zOdB4EX1yyfPRG
+QjLH3/2zy0hfurRonI0aaeAiHccNeobqAMponmDGlgqvIj5owuUNqDRdyRUK8IDfxqts29ex/iu
/NAbashT+Vg15kwxr+GNS0JQX0whSnAi3o8StppAyXQh19/xONs9b9SVkloBzDfiAcEN9EOFikS3
xi7ALsAh9641e2pR2OkVDglgkxhuyNrHuJal2/RNvEX2Dn6imZUpVCrXfidle0LW/ct6EuAvwY8J
qrtDUGEOnhmcYIiwKk2J7MTmyuGfzZSVAHFsB96tnpDASWjS8KlcKhQ/6IpkB2UzYRfohkR+Eunk
GWbG/EiWTIi7mAtMWjnPEzYAQi2Eugn5bfuDpgNJQA5OUeEx+IRZf4vcW3//HF2423Ekwsutfbef
t8N5yM6qcariU1MfTenQlAczcOX5k0c8cowvyQZZQvGMbG0rjbvqSSPkNcBrV1DGtzK1lZqv6yXC
dQx1Dlrdvmconzc/5AAQHUtyHoo05Ima6Ur5sTcYLx0krchrESyjB2weaCssji9Q7kKPRpqSTfQR
/g5Gd7yf7yQHzDnIElWZtMs1aayEkAgHCWPh51OeG2iTG/WESQA9Qe/gaMR5j+ojVP7gX7UwM5Ad
i64GG4clZIylGCgnT1cG+4MVXkmMLoueGLTMVdq5DOhm/SXbD6seskuYd/lcIctYVq9VPpo4RdF0
CvJ+Owx7QgHRw/C+MLYTJ4ivD20OWg70jcI7yjEgc7DyjOs82WDFtci9jUgiuSXS3Ric5Es6y+dX
tcOSnSdC6jVDjtch+XlaM/JckAdQ7cgrzEaRuFKYKzhoSqps6jHPGDMGYFll8+uQJ8xhomwQXhHm
APUO5SwbpyI+GepRKz2Kvpp1I7t6vbesreLkgAzqooN1N7ifV4XOjLjO+zURgzj+iOMw2D7+SukX
EgndNmYq2WV0Z0pTDvOAlZyN97GB2IHXHrKbIeIpjrVTZ44U1DPC+G3vA3ECKh3uSFjSl7QjJUa2
DqjNfRzaT1QYqI8a/dteVQusg+mXLB4xEKhshRA963a/xkAh3mi3fO5pd0ZygXWrdF64tZboShF6
mmSDmgTWiLSRORmDhKmwvT5drGI6pzs0plNZzDtCk21YrvDmzjthjXx+CDPyHjUkprLBQwSEkwYN
S5gCD0150t9OIuQdJTMFHBuHi+4Md0F5Z/zZAF7zs8Nr2915zJri0rFeK7dQvVXhHCunLz+k4KsI
v1T/Kzh142effirqQyoeDZMzqqeOllo0BvsJ09el6IXnF20W8nak3VF9AgZYWFcEqWhtbVKg4tUc
gfoZ0RTKTnQgeEd5h3hHjZrcjTNqb8Dckat2xThsrTEt0JqKbwHTQmyLqAS5XkdIAAOHeFHbXKfN
piA9vZ1iOsMVZMXnkDU/vhswCNEVh3BI9DJa8vTc9+eRwwGO7GZHV2ilEmOz96vpM7ka6iUqtopP
D8Y2KaDY6ZRBa7hBT56l68pecdUrt4z341r7QtGAlr1ls0ZGGtPuLOyWUbqE45+bqCwzpy5/5q32
p7xVA8ydMOOY1NUukZQjs+AFo9R7646sZNNauP/4ISJqDmuGtVQKDol7Vdpb4f6p7fB4BVt92OrB
FuFyikSNJI1lVEBDLcZ6GQqlzArev/Ni/xj1++4aDZeSjqx5c9C7Rcqprl5m47IpVoTy+t0KPF3/
lo192Lqljk7N7SfTtZwewfUiZfuUtgYkeb0tY44mG9rU3yMvlC9YZiIv/iYzm3iMEDn03J+jVcmk
VUPo0lJyqMLSUHdiKARPpisPOBgJHR7bJ8M08kyGZ704h9CpFDtSMQerGpRT+U2gqoTHmY41xzsa
Wgsb6gENcniALZC+CuzITUR4+JwvWAQy3BnHcfUExKV9DwRO95skEIG7EvJRAokQHndLmG8E3s6z
cMLybLyOdFmUvTtd98p10D2w46xBg+rSyWNAbc7CdqGKnJdDZ93GjLpNwrUP2vzZ4C3xwnf/C1Vi
PLMf+TKeRxs7uST9xeouCl/ETFdn5urKPDYr4quOSXeUGtyBB2BgSFjGbFlZhQS00/fDREQKM0Hj
xjx/4jEhcHZBE+C66z9SdS3GFGLcwBgEilrcpdffX/Q5E30zoHHeBA5eOwTqmQGbTlOi2hEbkO/7
NwVPA8xQi6VFEIxtc6zbaaR41NhoKVHs33y+dKoUJz1r9WdXf2b1p199tixSc+h+EJRW3zOPZSQP
0sBKiwK69/VLErPogAmaV/d6AB8DmsBI0elF4xRpzcQTFyuoqVC+qsWZModk1hdLUerwzbDN3tcT
mVwsJyRXSbDYTGFa8dlgHc5OI5INcOLwh3uBFgbKctCPUy21jfM5whXFIphkSl1VO7ky9FKXkit3
GkPNUvQtkdif7WAjuLNEUwqBE4Qwoe+HUB04z8IIilFFI8O/ItqZgYKB/ZnsA4J/3lVHFaEd1Q6o
K1i2NdYZ2qrGkbg+DuZ8LvEHuoUnGlvug1ojYdchyxnv8y/6RY3meOrA/qWV7UR/4QTyfFfKW6zQ
quAnYdz3lYwaa421uwnntYNYUWhrSJ5LuZL/6SOtr+CGezIagTEOGBoVmrCInkd7Q9KDOdeOMX15
tpvmhyo/kDdf+Ieu8Cb8z9rHgjk5WL6LD1OrF5SbkRgb3FCd+leUrrgqUbb30mLg4GQthaOYsM9q
hRyMOYRwUeU4KEdNObK0do4h3cfhjpqx1W6Ud04Or9JFAdVFnIWFAioScow1oYamqz6PknxShssr
van1PZE/5OjBa25RFnjgx4HhIUIDPy40dlZXiacaGfEREZsHkCZKRuBClDWFGaTGb5lAK877M8YB
iXIlPHQnBh9933kp3Q4TdPQ70cEwY8Bg2IBm0NFCwmzDyDktu7nz6pZ0vXKw5X/4YzogNV30NbUY
ZUxHU7ZEj+svV44PbUxYjFukpHmDKhPs5AFHN/zNadHvNAI4GratE0QMapAWEZTLZAqfn96N50wh
k9m6QYqOstNYF0s5/30RyMrpgIzZd6MNjyd9GzGrTT1r3isfNC343OABPMaI0ZXPVBBNGNaZonlc
W3L5SFsgf41c3c8cZzkBMksqkaFlfpEV3jPFwVAc3a4k8I946VUsX83iHPuzmhNcsWzwcrMpUSax
j78BMakXmcwSRDYUMSd00Pr/f8NytwKqA9cynobfZnRMJ0cuK2VbFPq9FqCksMTq5EpNULWFYWaS
mbZUzkGkEeAw8/MrcrIXrix/nsnb4v4XhVFTOGgUA8KESIxDeuroJ4Bc+lML7jL6+liIAXCf3yxO
sQphPdIJ3WI4FB5N9ZS89jy8jMqEtNOlBQ5MNbLYTn6ljzFp3UTv9oKEBkIaiX3aAnnxifz8yr1Y
6uAlgYzANdVuh8KNa6wQL7ESdWAUIhbL/EcnLodDm9fhDX1X4FBqAnU55/KSBU/9yS+3qk2f2O+o
1JqzIsHVGUI4P1NaqslFtbRKTLHqapGLgoZ9ZeJ542qMFr9NTwECJG3dC2mZNvkookc2+dDDR3tn
MZUal0sIHE3NXGIJZSa8fk5pdew2LHUH2nl7ZAqwfeqBb0wyO+IyRrJnPpeINLVuvM4peWChvreJ
+OJufBf8sXNSzspS+UREzz+gS84SILxg1wuysMIDzldADJgUGD2AIvZL+pMi3uAaiQwAtYHj+93V
xwQrQEz6HygZ0DyQRIGq8tjAib5vz8RfcTAvMQquKeQBSgzU+wTpEWlfRBAVy/hbnsy4a9Y8biyS
fXwswoNyEYQMHw8IMu0oI+f0aZVBSe54GaNLmRkVbVb9CyXNIwiPDW6714L2WFQdiFZ+e3ZgTzQ8
dFuWi5BcCXLAR1qyuQvsL2NN+MQQMcluIFBpPOWXE4/bmNaT+E7CP4A6yHBluXao4e84GLjBHOgd
uBOPMjSIbdiO8cnC0zYeV5rn4CVNOSuAsbJsUOOmQBTrHiyC+NYkX+DdRpLzOnKwpwHUrD1YeP4/
5GqvVbf0V0DbtOUA5YQI0zHKv/VU8bi6Uxb0+mA7ApLjN5nOS9iAH7gBC+jKWgOsptk8GV07B91f
KjjsMidmguBpZpHj/SpeG+J73tPWXTxdsUw8D89/BvmUQe101pdxgePmNmDFBK0J8cioe+2ikcEd
LpjzuYQcqXiqIedZSbk+zCPwCdzomBsIKyVuIdpCIrFE4Il7Hc3Ma7CjIyqykQriXDF2oGO8LT3/
SeVNR38x9029AxyJJ/va3/PiSyTUeG/u1pQTvrXuXhBCEqdqUlGoZ0LG0KFi8QHptpASrI+c8yIE
joTZPXjEWcF5RdxssCCWsQYIpeopN69ovhClgXjoYKi9Qw9bMqMLmg8OvBnFIY2GHbkK2Do+oRWo
KuMGg2+DjKMlNs1vhXVW89vTv+tQwwhez1l5qcuLFl8h2ZD5QM2kxvbZ7AISAVfqWwNk05eBXWxX
J7sEuLqfT5JdyEQwbMtg26qbYObLXl0ejMAN4z2YKE4Aa4Y3Z/HbX4m0iA47hHGc7wDv0K7p1M/t
ALMo1KVij+bVxtGIUCLTIqWelf/mO+AnnxIk/Nq+0DmVryX1jtCMXMl0BmzF+1hiWvebZYFZxYWr
BN8jbhjwkD4KwFAFmG6YYfPZQQWZIenNgtrUM56S3RK8ERs8z5OSX9JpUFxk/CdnWxKwYUZOgO2G
Lg1bsHhATMoBFqtwXsGp7s5pey2KW9njrvkY8oetPLq5Yn2r3Vd/K76kBuXkPP1HD8UzJ0npoA+H
YOKFBQpqL6mOkApfj6TfjsZWNgiG5SAxw0ybYiuzXGSM0OGduDbU1SLLUrothfNxs5M3r7l/9uHB
y5/S+OmrH0LrcNxVe0vdBdquYBOfvj5y4h8BE0CGzFX1b7Cu8RfKrjqkFWH2ROq50giZMLYTzCUA
ierODvC0oDzZ1bvUNaYwsepzCxPDdZ7Vlig0Hk3ybfSpdeaDGKluAPjzMe/fUllwIAo3I8ecZGWO
K3tchZOV2c21H+2nVY68WWXi3X91cDp86F47CCoZq8EwBQrltfIjinEVhPMC/x3QCGjv4MIvW434
5s+EOJ4lYn0mRTjkz5f/1c0T/U+n/8nMn6b+MewltVvWOsiIOUactuH1U83Ji6euqlqD6UuorhSG
r+GzkLwOABkAtP2CtHmi358D6wb0JPsskdOZOoiu7Uryej6ny2ueKke1OWXKvMynaAKSVYHxeoOk
j1pA7saYQWqnKDsquZCNv7V+eUXH49LjfuFG5N0pwPd34EtS5Qch2NSmYPOFhJRrj2ZtmEKNBDut
dxXrsFQ/62hH81eiOcDZ4tmAAK9PhX22DvzUYar7Tomka23hxsLHiJX2B/fZZEOZc07iGQa1b2Y8
f6ewnSurUiJhaZa9jmgDYMAh4QwILfSLZKyLF8ca+cPF4m6wBlcd1zxUNhcfGysap2XLoUJA9rBX
wa5SWjThe52kkx1sQ8wLb7EFkpg3hWJrKWuR58Ey1jf016FsI3AIFhyWmKctEspdNmUGEBwbJUmL
9vbJhoRdEZM1sfX4V/5o8p1kESiw34JSqHm2OvByvjqsAyKsxErnJpBgedRw7YV662CvwUHo02r0
DnnrBy/VTuBPpe/8+rQVsGNJhFEBp5RPj8D+gAxTzD34yRryOpZY+ACMyaLQFn4P4idqMnQwZfpm
REafNqxJOMJfF/L0rXHgYd353z/HNvG0DyrOUjq3+/vLQLw99W2XqMCvdHT9Y5mslECUHZng5NU+
kfd1uB9C4vN2AzbbS/LEh3B6hccaR2zl5rTvaFsDfNjpbAfkpFYXQbr8DaqqjGXcnNuP3v56lT+9
9qcr/nxW2t+o+Gvrf6zyj8rN8DmWj1a/vXQIiFMaeq/xqGcXixJzItpggtCuVit0P79RG4j+1Gqt
xHzka6lal2RCo0xFAEQtdE1I45qIWI3QTUJWkZze1PQaWyfauz7i0QVdzpmxfLdzotfps+EZ/1fq
i07yghMGiM4phnuS3l/jDJRSmdnRaRKgADxiHyFt1io5M+7DbKcyfx6UzC3MQ16eAuOsVdcOvsO4
pwtd/u7HnzL6QwZXvnwOO8PcSSgX0LrJDuqmkHGqOTTbUT1MOID+nucJaH03lqIGa0jt8Xcx+WPh
NDZ5goUc6VcfVDzIB3uC/Hcn3/Je0RmXzUHr1xF1CkBb2q6ztnIL3rrW3lDWu8eJDwRCwLSvGY42
R02upIOE3sRnG52m2i2vbnZynUjncTxL9bEJPFN2jdmkpF5z2052dGgb7YFeMGujZse8OCHmqe+M
h8PkI44eGhHq40eu3TP7JsFfUxO9yahJwmuvIEZccsznnVGrBz2IpNskZVcSSodf1Q4PF0QxhDD7
k8lx0tWYgYQNJhD2DVtFnLfCHaF7Zew9tUNPbtgSJRKTp+0gMYxfXhMdJKJ4cIdsu2iLQJFzCYMU
R8v68StsfaI5Q+IMSco27oMew9xoGNo02A4Hmsnf0DMos9AO7vNfaJ+7D+kTcWuw0EshSoKk7OiZ
/wP+70dL1ij670AnkE6h1MNG8ZbjoS1hVm1nPg0U6V7tdxLWtw863WnqbKEshW6FpquA9F3h/0pI
d6B2BU3UWx7Igdp/TsM7lGQNIT1OOdLhNEHbwHBJpBnHUPrTrTlnWRL62zUTBvWgLzR+3WbKsoSY
CrE6Cn1eNN8ARX4P9WUt768HjZGPJ1nR01e7b1A45rsI3r/a0iD1O8QhvLBoFmyPmBtAAKvowrrI
uNWJ+lF0IRppQ2vkq7T/SdmKlc56kdoJvEJ7FS4LGkPBZlDskvqu7gN5F+nfKR04dB/N+Jusn3wY
oqYR5cyMDxfRlxiP6UYMFhWhPc8bCyYc/UB+IFHuw4pJfcsfFGgEfhBCUMYIqcpaLD9vvwS7fNRf
V9Zb1GRoisSHSaPyhGye/A/rNXuXfYclR9dSWwcT3U01FaKCWommcnwuPxC+9PVp+ME4PePtceLn
6tPxhVQRsrqEahwOcH/wjwZSJrFDBheo2gqzwqxlHdePvCTZha5HJWtroMr7waYt6kCzZJAuMtp9
CHWR51NOs0J5aR00ecqWSlSRcfZxIRjYvVybAtYrVHBQIS3/eoKpF8eJTOkDh7n4zlnzl6RM1sSH
+fvpnS3aWuLMnCxNch60j27wnvUJ7Qk/uJxL9P3Jt6H6SKcGBeMEfR384siOy5uH8zSaJUci6W/h
tOjEhvXA7cwFxcsustyujX+3iPCBbeVMfdTkOfKEcTUdjzDdPBxEewROhbgFdpztcziwjbezLnso
vLNdP+7j28C75/cx9WL0RJmPUGpYQchqb5k/YjuYUXBC8po0h7a0tVZvYF7F5t2Jo5wG/6juEKBo
mKIR7WUOFG6/mRBHZMxbyyWY2t7ooBycsonMEH2tIgbSmPPFNCHBHIczQo/IpaVr5aCoqFUQXkYO
6wpGEvERqI6V7zkyU9NaZEsEhChgI/xxTCVWex4tukdWFObmEnMkegoifzTcZWSHWEsOnYLhTafg
02H2FzV8ZF4xs9TkDgwel1Cb5h/vMzZ/Hx97e2YuHMAnFqCXaAN8HsYZbG2IXOb9elgFOcNzmGk3
PYkW7VWj1YwJwhxmgopmMbozVvLeaA9XpV2au6xMlELbnzgndqgobaRdnsNBijYR8l6bhfzJUx8T
KULGGK06R0YoPgayw1EOMMO8ECwR7zIHc+KY04gGRIeLlXafnIt4J9GMlQ4nIXMu71w7c7iBxJeB
sjnuaZA7JC/tG5s9mKIfoYqzyUOZgm4hgOGaihlYOzUWjW7zkRp7nESjZxyIDxQYGXAO2skcSzu6
Kw4rzYwbV3dBsgsoh7c8MaNzwESVFnEbzPLnPIJhW5nhsqBLFdWTTaWr0ObnyBSMZRKtcI1J0Lr5
Ws/Xqb4Oy00dbmKqTD+wjdohOpkPPHOlfTOiGztttCfftL210WWCIrE+lE/EEELagP4emZhOJRLO
yHAGxJYWpJd7KK91dU9fcc6igTGnlv+G8mVJMh7877C6Y8Ylje0mlB4sLgklahOxXYCBkFEGkyxv
0JBU6FJcUi216vDKDgERASiTyM5CpUIGw6wiJSS/4dSx5YdPJkmLioJz/Rf6l+RqqpehumTjmfA0
KvXumXRNJmB1Rz/w1O5gPI8ZcDY46knWzzX01KJ+MC9y7mREBjz7lenjn0ELxrYfOyD17A70fzNI
8ixELK9f4AsYCtAIGcZaJZCqd38CeY2nGOV0UjJI0HCKMMYtlf0k2gMXa7Nn6AYdaQO7wHSj7pA+
j618eulnAB7jXjw/XsZsTOHUPGQp+jEMvb738ujcSxd1NQIvyx+p9KiJGKG495F3D6gKFVwtfNTj
R2LfIjCWFS5DIN/2bVVhn/lVAVPM2wF4YWJEwiObZCFMw2iNsqadXEbyHOUdo5/Yn8ZKLOoIgaeI
AVPyYZid3l6LX1VcwqQ10rs6YltnaPA3cjHz6HhG7fIrReYzZPcUNzVgCTZQJFZIvVjNGlJWWMSS
DWM2IybgJC545FZirW6qRYI0ar9jAWDoZ8FAG9owVhJsSURltXZ4nfv7DgdRAlUS7AeCSPAZ4VOf
Wc2GcnM8LcUhn7hh6Q4TN472z2hPWFiLi2CbUsrrkzS1ihEdh+us2kymg7WxsB6Xu7Df+waGZnck
XK+ejV9VcJEgGJQD98lzpCvpbGjXBFfmOQbc9y9jcquNPdIqtoaKDmmtpQpjXSNlX+hsKGiyXjOH
5b/NEOPJTEzRVIgfEcT1GYFoy0H52w6cW69JdEUGhQQajVZGLS7CRKQD3bz655vrV3gawHSHD4kI
RtIFUEih80I5/AlGiS4Gn0CDE20giPpYONyGhSDDK+HHNHgmUdPFqKtpdjNmESVrB0TCbbFpaygq
2LcDxujgJRybyVVr16/YTTRItG2dL9K3CSfJF5XK0nAIi3nWrRuN6kjWeXg47q11o666luB3R5qh
T47wVbxdnrUNvEq+NSAylkyiZ+qlkT5MVLzjHu0n/8LYVMYG7ysSTp38+Hcobh+Q+EfZEvTe2EKk
xlvoRhBGfFp8WyVyARaVP7mxgwGLsaoDnZqzV+T2shOS5tauPtBBiVrYAGzDJ4SZT4VGXUdkXklE
UbHncBf2jgJmOCA+AzSif4qdc5/pH2nw9RwWQHWrmj2cPcPfWE+afLadsS1vskBjWuSDnvG8EdWB
6MO6wlJpEyLvic2PqPIDHZJFbTMpUp11poKYTHby/Ijm0PoD7BXmcVJQyXQh8Pamkodne/JrSl1b
M7+ReUqX3I0+LPI/JkfmzZKMbJQnvFyMER3PJTGiMkZ5ZBGE05GqBXmHsKlC8ug7GnVRBF0R8RDy
XC2s1EHwYKFJq7F5JPM6o9J2qhH9WezVwTUH1xoOki34smbitfMYVRAJsRkBFieyYZ/1MQqPgXwY
cQgsa3uWPog8fE64I6gldxQbpBibBBF8mb8zzT3Ei3RJm/sgf+TNZ2F+SuqXrH6Zk+/wnCYXO74k
0ikcTxH4lMsBGUU9W9bEyzCoP3diWQHB1jd1M+eIC17+evEQrdS99BccvX1D5hUneMNhRUHIxibB
7ik0tT1yN/6tku0yMl+xnEcEjIGDINg0EA8JFyWySwF/DiuEX6Lxnu6x+h8eMSHK3wgoAwPrE004
0ci4CGCGMeMUnwmdRBBOeP7Rk5CGKxpgcWP54Sf7wq/eENS61H7YgtJxhWSfBx9kDDwYC7QdHpIZ
0DueX7S0YrElEHVCHMhGa7eZveeQg+6x3rE0DIf46VJ4RgB0SA/OXW5vJb2+6yy/+rIooPcXU8Bn
hPQ4tZBd2yPU1BJzAOSFnXk6gusfyFrW8FSAJuRMXCEvWDsTmhH3tnSJzLvWP5TnN/mV4WYIN8qw
KUqHvGX8SqkpAkdtqr+GDRkJOPACbfqBXKswrzwSo3YKvsr6m7jG+qMI2RthkFFCzKj2eFoEBIu0
fiJ9y+FAVn3KARalik2wBPJckJYtsTpFvCuD/QuZq79X/f2I7ftfkv/r+Cr+yuZP1H6b2acWfihO
QvsLx7P0TGqCoXN6JwsaGIWI1n1ZeL5EKegxHheRGyY7Mg6LhJ1zS7BDdUxlD3sSnKxUUEbs1opI
pRjrOVHVPIukDqrnlOxh+V9rXgP/DlijsPHgN9gQ+tLZuKlPMMGZ3jmSte9xPvMGtNOW1rrf7qu0
mpf/aL8y6P/F8gLGmG6Q3vynqht81yhcv3A1eW/Je44wwbbMNra9bhryFleqv3x2Qo1ST019pRLo
ESHXQT+zTUrO/HBm+3Sut94IQdyj9UPRfzSwCemeons0NEY/NkkCGD6Dx1jc42+VXk9pqXSCsuws
mxzkRaotRoKv2RAnCJcx3fjGjXtCI36pJuRo8Ki8yC88C1BdnY1KDM5swySJ+5lDPeYeiBKLozQi
7IqK+aX0F9SER620DsX2Je5koqGp1Vrjx9hgeNKFeXYWzvlVLM9IIcNYiLYkemtLOCABVDR8J44P
Qf+hqkuYXRR+LweS5qmsIKoR6AqdA14BnvDh9NIQnMwVG4xz3k6zJ2HnM2vHMYKRmLOxPcFUTWYA
LFRBShpwBP4x2J1l39N/e/R3VbVFkoBCAQzAnpmYUbHQQthskR9API/JR9BeMJJDbeEOdCUGc15+
ubTNRT98owlRXis4N846zC4cSxH74qsvNaGhVrEwPxiAOOvx5IO3IrrGdZzjpdFQBO4GIsXMKQsa
1wldPmhnM4VlriF6qy0uQdrsTwomCpQduMFzB9Mijg5OzXDmaTOd8KdeXJ6hF5W1OWNt5PNFeI1C
RFDSdDTL04S5UyQUrbRpV+xfH4wN4T/IfyO/cF4iSALvqUZHEponREdoTcnwPScMkOAFeLlQlccT
kPALg+1Tfig0dJgzTijYQPCiITdSRTLCaG/RG2hw5VN/h/mHq5nrM0wl4E2ML9EW2xLcIyvxcyBG
aFbkc960htQTu+099Sz1mLNrrPD4xf66b9aKjKhymSNsiVYxkiRt2qBKsja+ujXs3YTQZEeWHqb5
6Sc/k+QH/1IaA8AeI6eq71J6TM+lNsXk3NDHfGqiU/k6taQsVcdXcARIbKWDNjmEsvtS9nW7U5xA
P1YAid1B9485+EB1DRs8jx84/MxN32zrZEtQSK1sY9jlWuTCyPoeQ6P/wFD7+mu+ocY6+mMPPyFe
oM9X9Znbtx754r3FxBldUD+oteeDxrA8y/2Jj5FZ9CcyZoDA4aOi4kv/VJOPVzeN0i1SWWYqOV9r
3TqedwmcId1EXth6BtXVL6/HzM7xZsURKgJOC/+PqPPabVzbsugXERAz+aosKgdLsl8I22Uz58yv
77Hl093AbeCi+p46skXuvcKcY25iuPH6xvIdb3RU0+mibVtvA6fxfwrvN+9+Ku8n8//p49ek+CiG
Jxt4jFGKkEyBcJDuU2+PiwOP8eQ0IFuGZPoIdIBWt6LbFz9V8TaupfKql9hGL4XEW9CZO4sQsuAU
BgAjzph/vVeOAKMyC9YuHQAnBH4qtrZsJ3S8Jki635gR0cifmGsgk8U5+CF/oBPijtWuSJZQFvAe
Cfc6nuZp1uyRieBd49Xg6ZHuKRsCpD/umrqtm7K4Tn60/M20bhlqLfeCmCzyMHutGA6KRxpu5hKb
C6kI+kvqxijv70Lt7W7Kc8rfzAyMm7F55znl7IPWQWvsSR9sgOkbTewkXE8Y4BkFNCjL5t8o71tE
lRcxL6OvEZ+FjtPa0dnw4cA74F9hJyneNZHNJ4ZhjFd0kfnOZ85uNAMw/gjSIAj+A5+hsPYxWamd
yZGOFp9AAbcWE9thCL44TjhdO0PUHm36j832jjhpk5Nya8nczwe3mAegraw9pgZ6RuYMdAn+HXBE
y+Yt3TKooOLPtDmhDtid4TiEWODaj+wHM7aJRT1lTb9h/ZNygc018DP6ScUHVR8KZBkv1QciGDYu
mKKVzVQvtqyAc6EgwBjKwJHxIKNxzEPMQgX1bEMLV6DP9FBtru294S0m5ZpUJjqvHkAvG3mSGGY2
8w8KU8Jzuq2YdD3wrSFBjLdoGBjDvUaBWnZmesfQ3ad5uk/yNwGZ0sgnWjZEQbKUXyT9TLwQ9BVz
rwNuc1K1ox+KV8I6ZenFaM8W0wP2+lRQlIzdDiJDZTvqnsOQ0R1yhYk3X1XLUIjpHEN7TMLvQXtg
sEsVnDdXOhkkZnaO9MQUo3TaE2GDV4XwCQclYjqvm1nBwm1nGUvee9TM5Qf4BHA5IABcZGuvX7GK
0QzXO4qT/nuSfmbNOwoP7p4IMyoO1Ltv3Urkk/+wRXrCszvjMNX+bXiMh24aElv5YWWfFhlg5Ufq
cm84U2BVElihT9V6p28q64NKeDzXiLCLdfkHYkYBSeHj9atCJnbmiGctZnzcOSfpkyMHVRe3JOUv
YyfcJNmTOUUk/zI/xBTD90E4Zv4h7lYE7IyLTWwapLSfCqZ1cLFFT4YjDecq/iz0lvr59TYW3nx4
TyDgBAjfGUgzTv+z/VBt4gJeEWlDzSjs9wygcOhgw8IztkLZwj2F95UpiVRsR9rQNa8BBwGKoV7d
V7wJJ6veU6Fz46Nm4K5Q5Ct3Ni+r73OoiAUhlie8WxhbSh4eqYJcc6afygmSJa2nO+kFfGmiJ6jK
8Swza2Jwbo8wsz6oy7mvqWkS76JdqSyYCwp7M7r8cofNhxUjh8PfgBzCDolkA0IEe0u3gBDChMVx
jyHUvFXV4jRk57/BH4ootkb8NbQIPM4YgkYqbkYW26Y5x+aU5BQG6px5pqzP0IBw2nwrLXoAbF2b
klDs19yFxQRXP0JZRGQyjn1G95s/7D4mnij4aJhXD4d2NuR7JuSvIfW9qJ7MdUcHJ6TnL3BZiWNp
j/xhEFZyw3OYpG5kzI/Mf5NzLl8y/ar1aJm5XP7UhZkB6JSuUqgLS+2InpiDQxZeVuSnhEO8j9w4
9UFp9nRWKrsA4R4tqV7Ae575zefrbLJFNBeNPjqSl6GLsKCVjNc9JPpayBV74E+Z0BKzO0HwyQ6H
YoWSTJks+e3LBaev8H8xVI+0S9ddMTftGGVUc5U2dcpJ+CPpDsUjexF2GmJz5a5RnOIw0xc8MJ3D
4oZBAWIoq4WmsJvY+47UkBnhWDiUkFGw/+aXusCGab1smM0T6g8eLdhtLNO77xNzaGStTFlwBhmL
PIIDK5SJJhJW3vtmQynKNeUukVZG8u6v4ONOkKZUinnmYCXmI7E0Z+DaKswZHZYQPQ/jXH8BJpAY
DRZwphViO054Hne0yn9DsBDGCQSPdFuT57MyyrV/wLwovfEAldZVmxbioXb9XcyyiW2JEOF99xeM
s7AkOETrnrUpYrgDxjpsotHO7RzqVjRr+ZqXjyf/b70yZZ3P+8M8nHQ00ClL+kGJjHEA6ImAogCx
WWVk6x0giuURePQp8is9WSfylbucywvBEcUjUi/l1lMzXVz8pSaqSbE5Mj8g1eCB5V4TlyALkFLs
HlDfsHsABXUcV6d4i36skHe6Cvt3H+CmWKKf4YQRQ7uPYMciAQ3XX2PcZocJ/C7UBCvlikQM9+pf
ZVET/gIWWajj/PDMd+Wu2VCE8B6ObHQyfsUfYoNEDR0/OP6pTTkwcHirLm6RQ2cdMaqLZSf5yJTq
lRMzrQl3wYZTkI+M2tqfcfvSt2NweODr5bkk7pOHkPEbyXPSUl61+lMLP9KWxOytUi3Ubo7daKa9
gyfRetyEAhbIFMxnzlVcq+AkTNEoNcD9TcdAiLNG5ViRMBhxHr2xowLUIZlEQgMEQmgUo+l/PZkW
kwmaCnZXASQ3sUEWvyueIPM14ET1gk/P/wTJNcwwFbKkoFTOTpJ7GopzqpwBL6HyEusM8o50AVRI
10py7FOIIVMYJBjj2G5UbKveXKLEZAy7DAZS+cZXrECrwgrHgDEn5P6hVE8CcRKB/jl17tGYnIwn
5ERBAcQ1/FjFCs5td8npxjGIS7KlsmUoS5IedibSKNl+vfR5SK7icFMxhEXyP1IlrbslMpiJwjhn
D/cJ2dOYIcNCHXBMmTLlpyqAi+CwNbCIjUOBCOyEbkkDd8DeTcz71Y/Xd47LEF0VH5gXPpjR4VCB
sWeDjcBKxG7eelKAN90SmWRFHMVaMz/ZU7JqEQst6jakOC8XISIipCx8tAI1i3D6YIFd4ksnIHYu
/ZQThgY3voEpQhY9PSAOw2U7ccxyNzkKM+m36LO6LQ1xvjhxe9muEOeopBXNv7F48vuBHqHOGkJp
3li35Mi1APXHi4APyxHITJGbg20mk7aX6svMTsnkpBV7iVi2/qrVjkWuDrs49Fif4yxmhGBRgLJb
/38LpNDhjAKSBRLQsaauu5cm+waUdDBt5lr11I1nUT+T/N2qn3QADR1isPurYNH081DSXJpCDPB3
OFHMVt02YUXIv9nJzTkFgHUY+ZEo1IoNgC4KXRnUN/BS79OsvvzyuzO+u2Dqx488fsTlvS7vySmV
Dt149aJLo5xYQBVbNcZxdCmJp7LerOuIVLW+yMjG5m3kZCQ+LJEljfXnn+eVB0qaCM9/B3CYJxW7
ETb/6mmYa5RYVvXUsnfvFEn7qNzn8r5BMXOSZ7DG3GaVCNLsyYMqv6F45nsmqOclf8J6i/AIG7Or
IkNoymfkfZbVFzyJOPuJtJ80+x3YMdwyBb3hKuKXj05BcnjrUd6V2dY0YD1v64rwgi1kM5yxzOWF
yAoT8JTSRlfEQJK1OxcT+wwcG3518HY8CJySrJ05JbGZ6wQzAQENNjXqQ3NOXOKdP9VwsvNFc9ej
nmSqLF7BOhaLAvbILcuBUKDQwKuhCnVhqkw29WRTxiQSXpRqjcISxklQndVZKG+8euNa66rGv7oO
GVdkuJuWeepM6sVnnG/zKegUxGnjuFbHtT6SiQiQYpZgAsYIxmw42xa9UBpKKA9NOH6oMcIPY9qy
NlXuafRAnxqSVq/AJ56qqAEPlrsPpH2dHwppbxMVcW49dEqncXKs2pWWTcWY5NtsvrLw07aeE7rD
Tz/cu/U5ks41wWa7rGNof+zNUzgwUL7I3jWIb8G86O9+dO8mhJf2d/kcRle+Qs5NzhemK6xTXJbH
rDfr5o36i6MiQwMEDfoxgv9YDa3YUrXBQwxj0RKAbSFJjjTehDKGGvuCglP6wKVv7lsX+cXEUaQz
4jQ29kgqB1JhrliNR/w4Au2Q4iDG8k2v6BEKhMzySGtKEYB0A4lFR3m0FG0eX6sjhBWwNIXXnvUj
hy8jFm0apcfSPbGyfWtnAo0o0ntP6p6ZnGWu2Kb7X60trO/UOTai/qO3Qb/AAkwmagJlIhJHnkhU
zvVCCXdGuHNZAiEO67eq9GgYK49gu1bh58T8wruESxilkb4dpV3Sk802TONujjjUpjdnrU2CEH5D
EM2Owp2NwZp1EnRAfYVYMxgPMukM3Ouvw/vvhKzNufKNuNKi0XuZxTtrRRX+x0IA8AO0D1kkb6oH
2JNbUp2paDPjawoPERdS/fXuykhsNjwfpH6OJwrXv89IpYc6AdE6/MfFKN8S5c6DiKqW+QH/tXpy
NnN9i46ZOWO+NzCEIwKxH2b/Uf82jJ4R+175y9HgBviDnjjX9XOOYpKve8cUvbcO/NrRZsQkdmQH
RLqeh2Za/MSZ+eUXM26ifrKfFHtOTtWcZ7u4Fr9eH0W/fS78T839zD8NGB972YEmhvVpjZrVZ/cH
SnidkN78mRvb1pzjgFc0Ib9s3H33ZKlnu6eJf8l5uzSSVZgcrbCzY6tHjA7PQgaFQcgBKkzIJtGa
MpD/JS8kNygCB27Q4QjfiKIF+UylXWhYf/my2IW+1n0J4CbX2el8g0QUwqPWFiHj5mTOa2mugPxp
F8YGVL8mpU4pvh+GE3w/f+93BqNzibjYGJaM+YA3atYbTBL+WIs+gvhjxJ2qvsuz7vXaxvYs7blK
AA6tzWhT1OtJuyJfcqVmK9tYAmmrlybLeIT20bKn7+HAG1cTY+UHTv2hyZeAM1V7C4Z7MM/iW93f
2uJtsG+FTdrRrexuUXkN3LmhwiVcupShGlTLf26/S7t1kIKrYyB+kHX8R8dGP2LWzsZvO/yeDN/F
5Mt8HwqyVGem99N8dQ/McYN+zPI5aJbV5Cvu9gM4tAYg5CGxyV+sZr9ai9Z0VePRfMtKrEbLhMTI
gcSo5yR5Wv57BLUDYmM4845jCFHRODWoG+x72E8L9S2As4uXnB06QOCRpIiLEp3bdiGb1EdTb2mG
h07f5y1xb/uh35kMqTFY6Ky90UQjbiTxca+xJY/HaUhUw5a08XlnOIp1I+gF3QDWThHPma5PVf3e
647xr8xZDrKk3HbC4YOKQvAFWbYi9sNrI4GMwC/E8EJERqDe72bd4M2iWdPSKey0BJUY0R3YRCWM
LyvWrX8EJ5QyNOiUmehzGOsPmAOsq4454dzH8xwZuzW592czddSQd5Z6jBCVVUdURrj4kwyAXWy1
Fd4iMQh86U5qqkK/PxbqhVMUvYxgj5RL8D1U0dzmaKL8aP33qKMApxhEAU7RilPAs/hzCrD1wVJJ
XmAK58iINnd4BmpzWwzbPN/2KtYRTuKNy0xx1sCSUwgoONYDP/xRGs5GfQ2km6QCl5Cfg8nB/pko
CwOyWjZTYyc2ljzEvCtcksVJlQ5ScbCD/TAy4HF88C62h4d9hHexLFh3GKtJvo7mbUz0SnY0suPY
jta0mZCvwYxLe824uIfhs3IPZ9VmnGy6EXR8zC558BdNtRlIouc/1jq3Eweh1sQ+puQIFjCwzuNM
jx5ycfe0e+QSMvNmlbcyvbrhRZ9VLpP4lZmt5Hpp/71VoE0g1/qIDk88CJlGLh1fxarxV7IBYihE
6EMMPQJV5WSWh8ZkCT+LbDqnFzeFy4pyrlF2WQGVcE89iRkzP6RsonCb5Ac5P5j5YZT3WokAedYk
mEqfdXUfvVs57Rl8qYimfZYSykDq+4ZDaJKVQMpsdLhn1AZ+uurrixrnp8goL5RKfb2Lu0peRJk/
YPuVPhBfZArriWdoPmvzORmuNlbNh6Ldk/gNow5fdLzz/G3XEgfD1tEOyQaOB2NaWnBtHvXwllCF
ThaI7t/MDxuKFqO9lnH8mB4K8gEHdkgkhcoY6L7ht9T2YcTrORKnfqwwesIxdY8m6/dyP/r7stm1
za4bthP+4209d6POLFCABZxqJ6BUQZtD51rsZHsXzYsU/+Pe1sm6OkbRsY5OaXSK2pPEfNp09FCE
apm9o/KfDgCPOMQUgnPyRdo7psAvbciRV5r7MMw1U0A7iCbF0m/1007JZhUO72pb9gQDiP+1wYZJ
4chbB7rxUyJnKrD6VDPLngfqOsKziICVyUcMErCZjDeJ4ZG0amrilOrfgoKp/2m9X5+QQslzKo34
thlOFfohPWT9h42HEjp9b4cPuf0s6y+5/kqkT2XJs9pYFIEbdbIO6nVSU06uTEJdYTUay2ACfZtO
bxEOs2HT4Li1F/Fi0NdNvjF0XABOYJH+sy283ZhDMVoO1ULDPFJfbNvYMVdkokct9Nf4VzCy52wQ
mWJLhTpFbWepiIAZvhJ7z94dJHaNGyQp7XkeFcm0rmj4u2iWfeMbLmikhzkLsPhlQW+GU697H5X5
lkHcagXLik0/ZRUFPoLDEUBD8W+ovuPwUy3eKcTHqdo4SeLoNt7hjbKAkR7ruxGfj4sdZGvASE/3
fnfQzFPZLf1TaVzaruBt3hevOLYWLGMqWP+K6rC9UmSiMIgJXneq2F5Z40rr162+HvpN4igxy89j
2J0i85Qm564/D9klnsAdIlsGNe3J0E9AOSXWZ9vccBiV/VlNDeRsxECia27+QYBlocpKke0ixkFb
fmu9dzNi3t7MsvaGHd/TTrheQ9+i+FopJqrctUx1rCZznOtTFGYx0WYZplkGoBT7K/YeVg9nTIJk
Xq5RrUalRECaQCrKVbDA3SE6A2NLgVnWu0DdjTXJfZT05oJviy8lS45Wdg52JgfWAnNPKJYg2tRm
Xy7YUYhMJ0f2woyJWVXoLBPpc4NHsFGIiyiXXv/wlXf7TAUVSg8AaJhZPGG5Cq2DEJi+pnXcFchY
s2/lJahssbsIDCIpGivaeH3AaHCYis2wdA6t60S+1/rTujagOoJHCkSkqhzWTZKJqefTlr9ChiW7
wMmiU9ierPA/KGetHUk+lYMjFlKr2XumGKRD7BuIS3uxdumQsW+iS0wq4RgM5F2JO5yVAgssxl0G
DhkQCgTxqc+W0OywP6rmtS9GKiaj/bYkCL03bDl0MuYSFeCfhNPb1VMUoz3Lkw4TxZUfnYgESXAO
ZPPFOahP7GRqHNczvb90hEObAMPOvCI85E336CUaeqwnSveglsWIku8ZAvV6wm1yNfJbDxx42sdX
wLzuJ2/32H3a3WdJ9GlBrsejHd7kBf1g7y3hkYXyGeCVhawoO7gD6mhr2fRX076a5Am9QxwbXIJw
9zHBFEsXlGNKqrpQChO4yq6Llc93tuMzRD4cRvildwnQNES/cZ+Tc9axvZHXRrz2IBG8kK+TGrYb
xeECm0PAkApz4cbUwdqcl/+9OdeMY6XfqIVTjI4bbQPOlJkb3S33LpWPRH+E4GkTUckd41CgvQsN
2IBwFgfmLuw7pxwuhXayNenglhYafUE3/OMmd4gGFbQ68pKVg+Cev5icf8/e/5JLQ+Kl2fQ6sH6x
tapU3wK214ikAPboKBRlzfugpXddMetlVtECGmJAnxdLnGtiEFz4pzh0GDEPKIXgv6E3RWwspYew
U+a8iSzt6gqWKK8KCHZvj0N9x2hF07+04aR4F/yZ0Ad5nBDS4zGm7cTWN+Fl5ugW2nhjLThiqC4G
xDW/mCDZspNH6NSeMWX/glTfRfLFGU1L18tfiT7o0wh3Hi2fr615Umos/R77Vsy2gXVkGcLYzC9z
bdr27TMIdcwIGhRWaYXd4v/MDQxm/hwZeVlL7CGsYi6fJS9HDjos8kJd4FUUfZZob7OMfe2V2AAE
nD2OcYEX69Dnx0yKxVJFL6y5kHE3qlO9EgYGbuW/UTgHz/CSpXPwmHCpVAIr5nVB+vrTbLQ5Mwg6
QpthY7lmGgLHjCpsRE/FZAPROkoudgAouSROEoYS55YCCMAXw7uX4hdyUgef/Kx5V5JBUdUrTpbY
qBY+s/pLdz9D6VNejoglQ9Iyd7Cra5HLYmFobXZjtFMjLjIBsxnu4/gImdRXRANcqqmkoAo61P0p
VsjvvA3xvTAeQf8ewK66ql/+8E/u/5X9vx6jcvjN5r+33jGk1KdaPabank2aWGhogr/ImicBsUyg
3TbK9zbkHaJVgx0pupVKXrpfz3VbGBBkamsf22S4CbCQ+bQdjA9a5r5MtfmdG9c+L2ceKuoI6BKy
eI5MbkNXKeYauYokRkeMmdlsNTABe1ZwR+p7ZqTtsCm+YcfBAkW2nzAnp9CdzID/U4ZUJKO4lLiO
DyVvx7yXNQWWw0jZ+R6gkz3Gy0Tx8SZ/glHzjO8x/ycOvXrLi5S4/wz5p+u8K4sSVNADQnLwHkAG
9wydB25tIK80qQImZwJuzWeq/O7dmOAQDKFv8XdiMclEEjKYlJ2ORYt/cDhgkU0geeCSda8ZYx1E
B7xf6OysIVyjcrVoTFUR+P7Sj7MyZ5v+N2ZjUNBpC7HVG46GG82ZaNJUM+vEGdG5qK7Xfo3E4MJp
qDom4wIznM44BvP8kEn7MT8EJ2bTsxxSvnJOSnRGl4kqYX8pKoo6zG3lOZFPjQwQ7Jw0Kz5i2ylg
LzZMc9PYYWbnI0wJLmNziS8MwMu7hfE2P1jMXfKDvbI4ZxnX9PM+BeG8lWcZyrfmWej3VL8l1kUq
T3p3LMezMLw6IyqZcRelXGJ7Pz4k0dGLjgFb2U11xIWp51u1n3+O6cY+2Na7XlxridnfrYbfAMid
zKsX9udvVWcnr1WdO/szSoESwLUA+hhpIucRNxFTKUWC6oHdS6RwMkik/+pPqXJpkxsYCfnS6dfm
LQqYVL9F2s0sMUVvJPKxI0RuxA/MgksZMBTP/5PC6f7CFw4uzg3p+lUyzmXOAH6v4YllZ0MkCgZE
D/BfCQyD/d8vdsJ8RD14ULPjRHqAd6BaGSGgra1xbXA3nXtiNBQHxpaUvVvSQ62fGmkjPh6JbT5s
K9UBSJUlSCEFkKqR1/Jcdld0eTFdrCpIUE1ACbfO/E1lHNQyvQVY9ZkvZri5h8kNW6ibkrc2eUct
OyK4Ctd8TNv4Mg0+A69muQkRd0dOGQF3cNFzsZrBosKUtZmFyOcgD5DcnZ1khmDsbPwLwiVTv0Ry
8VtbXxVPwHhAKjhKewJPI6391dCg4xKJvB6vTfFB7Fqq7FK46p6G3bNX/7mNrWz9lQTH+FAzQKAr
6FYGgvsV0DReAaVYYmzNeVwESZUkhuKfTCWDvx4nNmaoNiynipef5KhfD7M0vxW41Zlzyb++6+Bx
VeJxNoEom1TgBS8ZG30aTqvDNSHS/ZR0y3dglEsXASwkA06D7GDgRJdXLnwDTjGd/8ML+2+SbMgC
bkjlYQxRL9XsowVyMKybgCBXVuLHCZF0w9RkpVeZc699U/hrYnF00+wF8OBYobIuJIN47zZvKLWT
STqXbSKz7F/rI8cWpPf99C9TL5OlLc5eW/6RN2khAvOQOeucXTQxZ7LuEEMbe9kYiPolHAUvcrUo
0CaZJPV0N+oMHsDBle5Zuu1IV8koOJXYm9pxOBfsvU7ntdh26TZFja36FZA6Qoj1LUBFZKzxJq8w
nmbc/vwjCAFZ1nTAb92pnU/uPlbQcigOLvm6rtOwjTS2w0SXpkFRzvoii3fsKvLm4FkRFh2JbVom
Q+3Te6ZepIZRaJBiIHF3AzxPftNIDxcN0XwVMG9DvpUksuUZOJgJHtGYH87jLOuvJTGbSW/emg7f
WuaaXDr2MZyc8OAq0mnym8UIX87SBPL6iaGGvfHkjSli7UWAxx+532xX4PhDZj9Bb95zb5VJWj5v
GxzDLeZ2xRZvpT7Gyry3BIZN/JXjIvuso4w3HAhd9JZI13hEP85AW5N1Ytkl5ih6g8ZW5I2n9lq8
jq+XMcEO3ub42dj+q6gbO2xQKN9KRxmdutkmxa6wd1a31w3m5zDN6Lujg5+czRh029nqzuCJcLCC
JzK4YKGq9cUD+WmUGpyq+y4+qNFR0o9Ghcq5xeuFoLM9CMJReIRwRDRK8sTRZBePuLtzjzpjfUjC
g9aQVbyddDEGwYvXLiQzomdaKxvUa0k9R6EerISoG4GPhJEWeAjSzL81IH1DmAgxAnoDYZfxSVa0
9nJN7xCuGW6zhoOnO8nPNqlqU5DU3MN0UeJ/A4uQZcpcu3LrU4C3AGk3+oA3nPdjzSZ9xZ9Db2WG
Z1wFrkbfsafXNqh7pTtqGaDFiDXJHnnJfzGOIXjxeIYtnNUbjG9UwZYl8OTQ0tULnldlQhGzhugM
SZV+/Y+60MFaeRlsgBm8NlRp/g9Pvb5s28+MQGfIlL+stNCosNjDWAcgwVe4x+hMHBNiF82f9QZI
YPhGGKgCkxE+thyBhdjgVzAz/psRsKjj3wlhhrUME0qcYMB4yVFi5yLLN9u65rRa1L+IAfqjkp0z
b6HzHs+Bw6JH4GeJ9C8B9rUd1i5URRQEyNRah+Uttk3WbfjrWO6oK0YF/EZox7Ca8GehVEyxB1Je
UIdACGnGE/NyXEfsMyBvuPCGvpED8nOweqVEgJWB4K1eqGfQvLFFLg/kgBlrSrd7sL/oXgAO9toW
u87qOZpzfhWB5LCaRBvH3DCoNqW0qF3m3oBfp9SsEbz1is7gAAi6t64WhkcGw+OJsWFPHW8fWRqy
IaQvsZGcrqNWnzcayV+L4UUW79RZlL37Aj8m8BZURcLc6X4G0ucB+0f5rT0xYvUzTm/4sFiQavnd
bxETgGcBVRm8dU/0CACL+yk9iZyesGrTtXdLWnghgmCge2Z7TJhW126BJtfBAxsuI5vwjuAESVRS
r3BAU4FWTzCC9WpaSRm2E/KWRReAEmkrVIPdg2A0nlLUGYgcROsPH/WD8oxFOpubkCPEXXib115/
aTU4OEij36MRGGfqWR/4+H/G5b+5Mnt6FiXM/fgdGEcCtcCpAnsRPBP8oyJDivw1fwYtRvpg9MwX
ExTn8nfMTtZ4smzG+xugHTbKQhb09ixqzjCaKHWwS5nhFY79BD2ytafygfbE4MHlLUkWzEEQbKAe
wz1JE9h8ywzO5RtbPRP94xoVDwo0o97zNFJESz9IYql3eedQOtF418kPiiR8XTKKTFiwLM4p9/jG
sxu+TsRPuUgbk2CQFcu2/lSotJTJD+q6TP+yWFzhgQ5hWvwHyjmjSEgxCAraBk89YOOOQCNt0TJy
a94y5b6D4awdWSaQB7SSV1nLNhA8ORybfMa/h7sfSTzRGKWyVpO1t8MdwtECboUN60QYqfkRWVnz
YVvnr1Rm+U+pzM4L3UV7ZWqDjkdwm4RaxdtgkA4HongdNnWMiRl77zF/MxnqXuwQ3ow04TBLBbkG
maJkQ0Or9y4iphUiXdwgENgCIZKPab95JFXkXgzAaNP5NyHKYZ0AVJ+vnRX95Dtnztv9B1ECwSNn
Bw7HBCbGntYb0UXhv6k2no9xziHiBhh6xeK42kEbhjfQCxa+dUWhAdFdOYIZ4hjQkSpD+2I5glQM
9TDCelWjJm636FNmMU5DAuGhIUGXYuws75AOTY7sJDmjadZSYiY+6JlzyL24VUfeb/xByPg4apiM
mRpEjE1PrGYpc7W9TEWsiUt9itF9lKkmcBCjU6ICITmAP9Xh0hSoKz6QFrL8Fhy/15mcZFMSHph6
G9z1cFm3/H8a+TdjN6Ug7ygY/s8tYNBAEi20cMeaKrqpFtIbA8KOGVkl3jiGEqTFDevqm8kB3VVk
rf587J4y9XncuQ/o9qUdLHwhIfpoe7bSEGeAKXUwxOnGr/wMrLtzkMwyUEa61wcm6X6YzKX6jSPB
hggtYksK840HA68xow7unTj5gSaGUI9YvhRNy9FPmBLjUfhe/V15eIP5qXHmwwG3p5Btzih7oNBo
qLnbLWCqQbgrLsiUVBB7E+EYRbFhT+G/s/TgLWPp4bF7ZcH0kcOwkXYEA3AUoHgRPyv7dy5iNrCA
zLiavV0ebPhHUS/xj+o8BNyaPhhdzDDxcmSNxRVWESOzq7RFVSNMApWQn3l+/OyEdC/M7wuuZhZc
SDz4owxPNagyKvQLL5LH7Yxvs4QAhOANV8WwYQHMn/zfYgaO0TT+bb6ZWgjNMs3Oa2nLjHEH2AFF
Ecor7cpxI59LUmlwxMOpvwMp49rmGxJaE4KmAB5AQuYzQPSCdz8WbFKjJb29tQMHArVQFI44uzEz
ugtuUDRoCJgCZhyzE1OuMMY6MI/8NzGoIe0BLjPXDE6vDEzacITrwnciQedanLg8CfwU/EnBcnuh
5qw9oRN8d3l6YjT89/vV0EotGKUydjbBM4tukn8/J9lwFF4T1v7DjGDthEkmc12gRCA34ehYDwp0
fItNCaYuPbQg9j5KWeEKOU7SQwZWoYfwdhyqS26tgNTIfCEG5QJilQb8+zMynnX0USXg1KfKuNd4
cUitHjdD5MQWfagDSpQWUcQxL5r8pCNuy1HRHWPpSBpVSpYKNJCOiJzjgCjeqZELLTXKZoaf0Bmm
9noC/QfPmNUvzgYpvFD8iW2bqfXsPrfxPWYLA1vcNJrOz7Jy6Elrd5f3vmMSsMqKrxDCQfBQSHMk
kHtOLrm6b/0T2CEg5VrBtNiJmHo8tXgRmVOfqBiOIpye1CailfLfeIfrGQ2hKBgFgcjFMOzta+BE
1kyHa1aKH5UALDQQHxkHLzCpPQpUbx6Yc4Dp9HHWMXJPTxLJqC9D4W21oEziTmSnmfxw2zy3/DZJ
ppKWT3p9cxOgPLkP7in3L1F8rfsrHr9COVs1vfylDS77dq4k4Aa2kIaq7AfQEAXNcE0NPHWLIl0Y
WEXDi+UJ5HheHNtNT7M6LsHq1MaiZR2RUR8uakhGKzudYme8DMoxIMUCmWPILCCfecjhXPRyVF/u
q2lMtjXoq6VBa3z0d40j6buJebDecBaq1/GfjnKdRRWEoB2OvpqInSXPEy5X8s5zipkIJ9yim8UY
pKtL3D06OqyMahRZK7bLfEY7yieRDFxaJ4NsiO+R95UaZQJS7BSrFx1B2xNifKUtbTG/WsYdJhy2
4DAnKeh32Bkzb58XewvftX01CM5Tb2b4psJwq5/trkTIuPE5SVGSraMUuzVw+2KJK7lOl0DMmWeV
jIQHAZ8N2gbt+aaiT+WT8P3DOA+wSG3cVpqWrH0gsHcPniq9vdLvQV+fhhAkT3K3GqHT+LsU6Qxt
feco6A6mCjAVNKEtEG/x8TWq6PRQY4PBxzHuaw4u+BjpO/nuy/zVzXfZQeWWCTZYHYS5bClnN+Yc
8M9dHsHflkOJwbSPSo/sIr6OirEdukYGssrOPDa/vHvdwFJ5BWuL7ls8hSXjrlug3Ei5t/mtYj5G
/IZm8ddiLAiOi4MBLls5lZWdpzv2ZG7EK53xy5NfRcI1UK9MBgcoJIHjyA/ae94RcUAQeKA25EpM
IafzZOvWsXEXSfOZDdNuBnXx1gfZkhYacnD5LYPvYFZNZUNpgm5J7IynHC58mwNDRnPmvvGMgYiv
uRcsMhMEbz+FkofF8Jlbb9CE+3KT4vIcZ0bEwsLB7qlzuHyaTLgZ8ejbCJX1KuOWRFDGR8MJO7f2
sMQ0ss161q47M9/DJbYHlNyLEUQC5BO4yd9d5EwYINVOSGfFwhEO0r+o+BcDsLO/mv7zw2zAhz2D
NVMCncHGwfsN+efIHyBgBwgPw1SwjyjFuu0WFVtwZgiUEWdD+ewtSJqYoMOGAPVE0CgOmbmx0Lod
/Ausp/ghS/KNq2nRH2MuXTTnw4nhD0GA1rivMrqTg7GaR2TpUPYkKFGDnYE3CJTacJgMR9lGK4EV
42wX57g8GxwTq75auz8xoYX5vrNEWt/gaB/8NyK+z5zYCcVQehrzs/hLYCp+58g07asdvE2GRY0s
KzuYxFHlDBcYmjwaY1vP5xmg5/SkMwaxroyrQkuM3FzWI1i6tp2OmgNmzqYZN37twIm3XUdCzNqz
at8miC+E1/6jRczIsKWgvyA5cDz0DGAhcLoiiX3iHqRvkBz93CQwoTqb8imQj+UrK0Fpd2E6WxbZ
NSBSuicn/TpKt7x+9OG7an5ETudt2mwzdMiZ0NJuiNuEiBCQGN79R0QABd5AHIfeJoKpAm9tzaN2
EQfc0E/NYt01MyfT1D5DZPDEX4LZiMjR/lER1hSjzzmX2B75L4w3QkxL8xgPh3qoIaPjIqS3wr+1
FfYJ+Mkb7ESEb/4p1LHfgj8gS4xim1RPQWU5EdSzxuIKld66Ma/CPktiNsBUPDeAkzEu0sMACCT/
EtQrJiCGC3hVsPn2+WOkVSHWnXBDhIOXoD1HFbhGgNfTP3URPQqa8OLJ0Kl5V+oZRAB/WbWLQV5i
8UIEFd743GwcMPV65JmKKHbcMaiM4Er8D1Nnsty20jXbJ0IEOgLglARJEOxbUZogZMlG3/d4+rtK
Ot8fN0IDH9tHpkhU1a69M1c2Bgb9j4KRN2jcnDvNm3DFPyVMTWAgwErQivmxaRHtWd4KpuHdpYOD
3m6Fk2eOIg/U/QeAVMEMQ8EQrPv3CJJEc87CE5QIgMHG3fju4tcUXSyVoSH0lQ2FEF2wCv2ugKnB
nuaOojX//Bw7p/Ejn4IkkA4vBiPcYXFYgD+RtEMlsy1wzM6xbCwL/G3s5E6lkwLzj0qph81+MH+S
yZUCSfPGqN8Fm0D+yezCcDxi2fdPGjAWli5U/xhS9Jlr0Yx4hJ/SjXedyR/8IwwctdUsAJaa6Tfj
wrCARYWGLRuXNVcKlBYhzUe6N3L4wc2Nij6gTau4pc5JOp3TPVdlHBpKyhXtMM228/otpb30Snxm
Ofu64Ca5L629x3B33Kv53rOlKxAQ7Jez6D5Fd3O8Ssset8l4JW+X8ZHgCXkOqW3iqnS29li3CErF
raFbzJlQvAGWnxFYCnRvlHdxAxKcPFeoy86s+5I+Ww95LCKZORIvksCWBv9747H1Mx0G8wrxxVsM
Mwqwe1TcdKZATjZcyfMGXpzTMXDNHwdpIL2sb6XaBY3QuBEYIe8wvy2s79y79vrZ145GcJbfCTAE
L95v8M9tahjVBMvXFtbqT26cALShLvkHFkKDGYZ45QpSLlUyrybIbevMg6lhLF1q4cnXhakb5u/C
DNa4hEc7YOTSHGf6wTCIGtnL5+gP8mDcHzk9Q30T9V9A/EFx9fNMrCwemggNX7X7XWgsDgjn7zwb
uVIKczq/YVTY8Wg2Cj45QJOCo4l1N5erJab3wKdyotennQm2xQAqi4A4XqWKIZcYQz35xLNKuwaS
P7o9Ph9GyqQ+YT8ZsD9xp9N3XwINkdlRA24gFRbA8zaf/y1nSz7Tqoa5+IfZOTaXeb3Iia/he+Tl
1lK+AzqInS0nn/J3y6KBk4HBAnxiZuspobmsHqUXcY5t8pnzM/AEi/jLYeH50KE3rA7iKFgPTNJ5
ZehbaHR6sk2jhWYQ1w5cGtyPZgeITdw7wkkod9uX7H2N39h4AcFnOzoVfvBUA+wv9FbEt//VyHA7
5x4NQaOXLr51OncZS/OJoYh/fYRPpx0mhgYtCekCetV7HzOPv27i0gBGSbaZdRMR70QUhILirKkY
LRxY0dgNw+UCF6VUwgMFMQBFjHoKzy3ZcFRBFE7ZCZW0qVwCBoIEHh9lykWmWPS8uDbT1EUnYZHL
ol9DeM4pwjGBo8YVxZ2opaODBWmuvegmKPQZIIHRPqCBRhNq2lg0mQ5pt4d6MXWuhLA/2IbYXCw3
s+PyqoH51B/Z+KRcmLu6P63lY1JuMSy0EH0XiiwwN5z70GRGMH2o4Yc1n0CxmNpVxqfaKTctuaoy
AtNVQCyVbwfGPm2f/DE0HF++8E0GIhZRuo8H5UR6ETcwBqyUcH5E0tp2XCr+tRwXo4Ie6r9ZkBLt
y2bfNnvgnhGI0GeL1wDdn0OKg8z7hMmAUU3+LvcPXkkWHoef18M/KO3QasYVsZ4PqXiwISZ/ovzT
Y245vmbawjLvlXoLdDsv3oJD2hxDlpyxz3g766PUHMr5Lgr3FIP9cIIuUsY3z7rRl1f3PZIBFhe+
m0uBJx8/uOp0EoAuwHYOqU4W3vWqXMyNbUY1yK2UaAdutzxc25ywAmnztPg4WyfRxL/D7/s4joF6
w97bYA823hMC3nZziO5A5VNS0Rb/cghI4I/I/SD9o3NyzVEJvdA3sbUOIaNFC0m5De3FeEw3emn7
4TxmrkFg0LJipREMwhlmrJqejrCY4dXu3Ilg/n/PPcYz39xIe0B8ICutAxSjEYmfDf+nwceTbDJa
M7QM2B4PxEVxP9D5oi+p2JNvwzYhHiNXLpp+LeciJaiA4k3Azvwhl0+46uGi4i/CDPfe8DsTbbcS
UUjFhYKfsomRlX55UlCHRB/ix8rWsEPa+S5o7wlZt/qO2d68OnXaeayuMwZ2CAlwHYR7rqkQYcz+
NiN+ht6kstfBGAIB7QniQ7iwn6l7ALgG5yTuJyEpWAbxoyBRiNHC/I8Z78eYgB/Hkp0xYWKyVigs
14kKmph8rk+//5wRL9d/+vKHp72XuExWbXcdvIWentv6rNCUsibaP2tThidIdb7Q7qRJ9bJbMw6Y
u8ZH9uJK1HKreJC4ljHZrZJFji2DnhgjbevW5095OgBrYlqSrtg50k254krqdesh+IvwMvL/hf1f
H6zUybc1Il0LGBbbgoRdyfEotOE3u2a0m/V3TwSooGT81LXP7DHPP2Pjgy7ldO2ya7sbeBD9m+bf
unzpjXt9tpHfGmufcSonHE+glPZdvrfqXRwzqrzS6vPRQjhWbmvQlgjiUHapDjL1ZlV8F6dWli0+
dweFeRvdpfYwQrYHEUAug+fIGFZ7Uh3oXdOJE1+etunm3/OA6MV1+4Oe6nE2kW5JrzZcMV9utGOC
4Txbs0JYQD2q1l3NbC28T+ox/lOSw5DtS9Wp2u1TwSvv2yyTOLdrKM7SCwWsLJYV31Edt9w+JBJi
CfxeKWinOzoQW0N1WHAWBUR91gCqr6AGJukiRMZoPCMSnxhuU8dlOH9EfM1CCpnGoxxb0V/B+Lju
WsfQNurBJyXW1r75Xs279m7BX525ce72TKHv/PwDyRnUcIBgog1vJG9ROl396SrpZ7k5V5TT4dEQ
uRh4egjmZby9SfJ7ld+1gVnaNqbJgtqRy+66ivYTWwyGRqIj8X3+yYvv6D6/5epd0VcaV8X4bYzf
svEtPmbMfX6oyY3ldIhuLcQmTtQ4Qi1X3jps++MrsZ4B4kM2KBrP50I7au3WNJnz3LXuPnjXorsM
EHUR4dHqPUn8OfnL4H+pzenhU2oWK5n9MLSDh+ztEoXLuMvWNDKe7L4j9eap21Y4spflaNNyMOsN
RYU5nI1kNYHwQpxMqwUmE9dhD84DW8ImbsWjQUPNmVNBGnefjx7IFjQkobXcwHfqOFd8nnIJ0M2R
xVGudxr9HNoPL/5m9VWuSMUridcDIIFwl0kIFGkGNLhDaRAg3GDsZiHu3OYyaLI94olC2timcpuC
M58o65ftsDUupnRVK0Qs10o/YpsYMPA+Mug92bbonD4jG3cj9Ruk1iYx6NdQWZntxeu+5qHNppxl
SyOzhypfWPRBE5v/CMqXWbkVeqlG2XP3J9wPVQLHJw97KkTDuXgh9BQ4dtJdC6aEVIz8EEmLJNxx
OUIfih2d4DwoiNwwRrvh2dU2eE9Ae9P9yVcxT7eTAwVe6uyT8HFgq2MhBQaKOHbuqpeyFnuhNOf8
Im9hweypfPneWYOVDLPcdNYE0eX/Yuyn6yTeVaM7srEYbjDiKnBUMn6Sw2TikyDVWHzas3CXQ1/K
3bYV+zPrZJSXfPiYnFuhLVew2bM8leo0JVfCEUOMWpyAOqdPwiCW2CkYKf7X9O1jMUGhFJwNE9qf
SHA04oVGXnO2bAz0W7sKWLICaokCc8l65c3m+JtEEtEiTbdxuh0AwIXsoU1w1rK76PAGS61ddVTg
JoL0gwznhdQingqGFXO8+yu2ijKkhFqV1C3phnYO1QbNSfq4zRfJiegtpHKL8sTQ19X8ZJ5kmsTA
76bvJ88xnypFDf+CVe66jmPVIVBS695ifKck9d1KPsb+FoUPKpa4ewTk2MVAy7CsM6Q5Amin/6Ut
oHt1lLrjlqgpeqy0ahr9ynHpZd9N9h6PH2r9p8nfpzVYlUa0kYlYlCC7ZJsQtpF2mTiUKtuDzsI4
+AMV7YFgwPAfLQuNLizj+9jVQNMTRGqiScTyfZxnzLLPVn5WXfYKAh8zkIB0eSFL0feCCiBEVyyf
cUm7za+vtOwqRmvqBRS9ySjDukX+pw21cCyWlCU80IQs0sGUM8JLGDox8BhOtI0j/UovR7vx5mql
zUZGBxIpEC2pZBTEw/mcSeVqdgOUT3elxzbH0IO8P1i8KPtZDKd4OmUeouTz4J00D67rKhzsvN1z
lFgYTLk7cZP1uFVuciDR8aKSn3zUFCXaNgjPNaABKpp+kzIjDZZKd8vzZ5S9A1VEeVg8fUwxaMSb
V9G8SvOV+i9pfIOPOXwO6YdhvTrpEXKuD3aTPPTsljUXSzkx0J92tb7zhoNuHKN2MUnb2XccH77p
ZvFU2VZOgA9xkbfhTGOYQ58HkfT3LacGNWdvvWUg6bg7K8YDkojNeohotdNrpAoO6yPPlfgswBrS
XRvWojhgwppu7BydwXhAWoQLHv0SYJXpQItUO2k3+k8HSowppK0mw1BBbKCJWoFeF9sl7VP6vvTb
ZRTvzKmrbQdbP3ZZ/HyZSHjKZzTfSMNNjR2IVh0iw3qtYt9b0KYcYYECAQVVDJL6I5Fcj2F99QeK
XqPukxIMxgI11uAd/OIY4+6Z4O6P+Y4Q0Bnqg3y3Hl6IfzLKJxS781Ofn7uSLC+bC69oZ+oYvOFT
NK7WuGbjqqobtIyVmXQeQs19Ee1YyUeTVEXlkHyTbpbVpFvtk2lX6qxkN4Q6l6yilze5nCccB7Rq
NYzd7cJKkded8/poPGT80RcMuuTHQ4z7pgbvoB+iimFLpfzowddvGgM53VbFAwOMnX0i3A7ouOYL
KfjIiT+yTpTp9JM55dmbYi6l5iapHH4s4mLhZ7Yubz7t/p75mWGb2YI2+Fz5JnmU36cG9ceTRHTX
z9jEmw4tFAKJ5sG0tfi6hMqmnhyTAf5PKGasilasNT+qMsOcg4VrnYkouwOZQziBySiHsfGC6Vkj
wB0d8unKas1mg0RQDwXf0wS9DXVgxlQXtoSAHmZ4eOt9V6+i+KO0GCs/COoMqku1H+aP+Dgb2HdQ
4u58InM0d0Ik1bqlsuU22BVkjYnTNERrQav3NWKUp0hFHQSI4RUWT56M3HjV6ntJIJJ3U8p7WYtS
+f+i7wYG3YchvNaM9WIGXKx7ZiIZ7knlPUrWzOQ632bX56Fl7DIoe/JAmZ5wKzDyJ17Bi2Xe1PCt
UewEAAOymP9pCUdEmHSyPsPmT2b9UZs/xZZdgni9VGbTOCYgxz5n6YcavKL0oS+TdK/qbjR3rRK8
wsFIjnJ3Kvoz3U8WLpuECXXQcNgz2foNhhsUkrgJmXgw5i5nO5P1BRgnP2aIfcja5U6OCCdlgvAI
o23KdZOJMShGLMKsLjiOiWv3q3n+npsv02N4u0BcSWt++vmERlRs9FJ6MJo7Y2OVX+SJzpgwd4Qd
LzR+bW1HmV2D4xvF11bBDys7CRwrTOr7QtuzoryTNRHdcyrko+cd8xKvOIHGHOzLfrC9jC7NltlQ
/c+ybgE6Gcbhm/SpMWadrWcLSrTZjikm47xYPjTQAPIjbWmfTObn7DTMcbG95dJ5x3tBn2HBmRn/
C/bsRzwAfvVHO3nDolpzAPJsSMzIOZaxhooMEoCznBQjVAuG5DAVSOTFxBe7ReMSFcxm4G8Kya1z
PA0uaa8wRrR3Q3tvyNta/qZwDP5x0plEo/7ZN6gHvW2KqsW30bcUlyogzpYLNDBU5otm+NADiBxn
9IX1jDb53zD/p6uAecVMwufwQ+aELYE0crK5xqM5F6dKLNyDC6LpsCAbuwlX+7Azh52E9ipHHr+z
OE1fefo2JA8ONWwlTXMx/bOOgCw9p6vg3iKmJbReWrFGh8puhSbr28j/5uV3ZX4BrZTIWz+E4aFK
8L/vTH/XdK5MIsIZBj2CpMqejW+V/hy8R6/ftbWh3+fTrfg5YuZzKnVcTYffWQEbK4DR6aOePrJ0
iWrZmz586zW0r2D2LMcH58r4KKxrop0NCzgL5zU8wXuyTdWLFFyTkNi+K8sv1uhwCkbhuAowqaUf
cvAKUq6fi1p3FQ/K+rapaPToRLtxO7wELxxmTbFdFwVBRW4EkTremQ1Zyvv4ohU24mvSEvhvbEKf
oXYYRGgKzrYmEM62qD/O8TAm5yG96AKfCOJ1RP9o/sd3taIdKXze4F5hpaXG//In2zMhrN2ulpyY
vrKGvMHxsuWvbBxYGiMHZOPk7PWaIPiJzL2lTquGMvL/Q/TB4uFqk7v05MMHw4mYMvXHlCxNC/Bi
Oibb+bdBJwri8tnEsD3tobuqPCGHxjgQwuiLAYiIJ8m2Jp0UyeGV9JKTcRX4oWkRHln+j2KOJRmK
udwiFlnVKLvooJeoVh8yMd2+23GnGTZMPCAHEhE5omnl1hBuNk27HsEzS1v5HTIoPmn6qYAx4Tog
k0L2QywZYTqJ4E3Q06bliIAN9QvGtV+1A6okRF34MqivfWmLxQJ63pgtq/Bk0NbXOO1FdC2MbVrT
zDictnOkJVbOSl5Aa5T0j8R/N4JnIVBXtGSLgm/moP81sRLRm8Qpgx5IwCD2M5qn4VnVjtb373yD
1858g5QP4umQnw7znbqlbww44Vev1H6RBNI6NUCoGpCLi9rDvDTNOV4Wb4IBFQ8bAmgTwmLpZtUn
cnohA0LSD0i05KLe7WT6NfH6OvbcKvgQbLRsttq7wmSlOvgDfMLB0E4vMBRD9hUH4iWcXob1BF2q
61ynT+C6sRXhbNTqf8EbthHvSgdboss6c1XsZf0eoxwxT0Xk6saD94SEx197F0kzZMGSY9nom1kh
mHOSce/ghcpMzDcYSBDr0FeGfGjcgz+oSvl8aeMm2imVFsIlr0q0NPjRXAxh4U+41Y9c7Q2xKfOR
Egm8tkSSlVoPM3qD8AD0sR+OrXVSkACGohZMbB4N8nXAmFUOyQxkbkLqAH0G3xJLDPlP3RLzt0Lg
5bUp3Fm9w13RRztmWF53QepnYDu4+YxSAIg47bDhJfLJkSfIJwcIUowErgsUiIyquByFG5ICfhlp
BHUhGwO7RFLnOFticFO313khEnsakdzDG8LYAJ/aL/canxoS385lQtJU+5SL4xc//YYIpMS6Q6ca
YS3m6o0cZ9B5M+isLQg+eIKLLnNbqn9cNECGIZ2Mq/zVoN4kCAs8CPMW9tVdrB15NgUxEEZuhFZt
PfAxfE+khfCYIm/ete/ojnlkaGm3XIRne9rZaBON9IRCF4ilzMxKsAF/kylQhMJAWVQZCc1USiKJ
E4AZY4J5A4Sp2oGc+02zsfa0zef12QiOUgqs88xLJF+INAHchtEbPz5gT/S8jMXI3+D9AxeFLJVx
xHgK/kBGxMSJ+ujM/sK4AAATikKgeqCOahchloLihh72nKUFp25Xzc9adOvNB9K54h+mO1RLyAFn
h+CN+LICNYPhAFaDb+sr9mg8BsMGJhdMwgOH5YE1hFDWXBVvLT2Rv7Bks88pfpnyQ0fc4n/R9Qd0
tmFsSsat8kN1FGBisMDQDH+og4X+Qhfh2zygFce7uJ6tsN3DtoLoW+8Jh0F6Fk9ngMYLxJYDyalM
Kx8M6fL+P0aq3In1DRZSbe88IARIsxIrR2qfAMMVUkxJkC3Me/SnqY+/+lHEY0j7QOugGUTgp7Hj
gTcxHUYbiL7BsHTC0fHl6d/57HucfRcGXb2FIL+hUAZRYs8wGtLHOAzwnBow7QKcpL4aFRj9NWmv
gXY5jmAQ4FOlK9WDyL2ABYH1NM9PbX4CNoYPyppdo/RWpDelvdLjO+bBqtb2ZkMs9V7X9lm4xOaB
IrBzIZdXsGgw5SwH9KwygLq1pzx9CDCKXZVf1nSOiu8i/zvlf2X9b28b+LRY24j5xlNJUiDeD+uU
xLdkMRYHFVVGsxm/hvGkTuc4YGhwL6OHf59T/V3wN9QqkQvQPRcEquCnQ5+IjLH/mkCLYn7cNAvP
EJ8OGCI0chDDBoZDe54Thlm8n4g557IgWiGiRyrODFbHqYZ0jc6Gie3EgWvlmc6x98iVDGxiaYBj
GXRjukcT38qNip3rwWHdE5NrulPhSj8wdg7rhF9f8awM0R1zF7s6McJ/SfxiOMkAQnWg/bFJ9+1F
IsQkQI0LLwbR1hYTX23jMF/Mq20KuAkGxCSED/T/zcpORUO97D9DdcMXPXV1SZlSl2fQ6XJ5pBqU
9H01QSRBV7GwyiX9S2wiDdyAbuNB2gBj768VA7dvgpswParGEWupV4posxi92Hjpg9ssuefVQ0M3
5sg9uztiiC1fvi+4qpbkBDeD6zhRa+Z57A+keYEzuJrWpcyvcU47Bm7khYOmnp3Jm0H3hXAsIlpZ
YrCf7S1ZhJPBcQlwTR43M5V9aOdprrSoE2Hcn2E0AUeZbIyJagClFVOjrfVB45GRGRoshheBcBM6
9JuQkpQxPZ4NHc8+xF3LVudkL3V+bphpjGfb+0QIqFb0G8HZvLGzmtuO4D2hZ2EYTGsH6tkq7h91
//CCJZeUVui0ke1ei+E2Crcfpq5FcGdCJiXLAZBxuAsbZKZoWdxK2nJDrgvRTbXGg9CiwTbqbaAy
k7yTsMdcGEeFmQDUU+xDmz5wxxUcElnkErLcf+SU3OG496Lno2/debSrdh1u1xuR6L8RD2XBMY0Z
AAbXG7d+BjDKeqguw3zToNROkTKIayYOrJTtAa3ynrs0Nw/eCa6eTAMZ71DW822xgzECDFi56rsW
f0TJxzh9WPCRJNfXuDTsutb1UzdVtlxofahwtlWC6Tvo1m4IdqXsSi1UDpIMDvWyM05VzxDqEhZX
Tb6q+q2ob1F9kzysqTiuud8fUoyzzxTRBWGk0q3OblJ0LTFJKiREH/RVDP3vxzukT+6o7fIS9Q5b
0KHpkICcLJhCYFFnp6RDM3bWozMU06pehgy83s3gPUpfBO3JCvgZZwT8SZLAwKG2J0OaOGO0Bj8Y
0HPfMElfFJQ5dIjpcKrLbHpinMVIOGwl4N6B28TMLJZea89KAmUvpDIHbla6+khV7Damm2J5j1Ew
7KTcHsj/RI2x7Of7xDwMHSbx40ShjhXk9Pta86XUP9Xo6S9y8DxAhU9RdKrRJeSuxTAFtGt7Jji+
bATI9VeXgCZGYUBgrkVG9A8HG70vOepVvSOEvYT8KqD9m7S7S0DLIwYte2JiOOU4863mwK+pE5QP
YRrgXKwWX2AZkBHjMcJxg2zoDlAU9i2xx2eCKvA769mn/xfHc6q9ARBKwzNvDsBLoKDKBzFuoPwJ
KKDKpgJBaoRdwmTeQvIuQ4NxWThUChR3b/rZ8kThNcztv319YhghMMLkHCNq5jAnTYnDHBsJ83LL
zqFvHqmAQcXiaYDGh6EpUVZ+x1N/pHBTv0mdb7cqRArM0EQmHeP4iNuOWAtv280O1eyQJAcf9Yu3
o26dR5e6PlE8ig/3B2GLeAWELTGq1K4/dlkMhweM1LytsB6oQiqqlEokeOQvoJEIHMZvbTzgUUf5
3tVXg5yjCcE9uqiivmp0brE6lpdhtoDJbPlXE00mHUKCW+CPzhZf/XjGqjUslQv2mAK+uw2ZGTFG
na1JN7iSm/OXjCnuMsgqunQLYF68l2YJ1Ji2Y7OUUZ9yGadrtOR/Av+YrfnASDRj+CBz2zuGwtW0
wLsFxY0kbRhzGlvimezbeE9RpEYfXf0Ho8xMmHwwMcw+kI3xLAyyO54EQ1dhhGdz01D5kbCVoOJH
qk6yCFG9NDYw6iOopMTGLfWDB5fweVfbhPRQeinrsHgvi/eZ+crbl45W4lSbW/TdnEo0nA/gG1M6
lBicTjA1E+WixDf4al74wFcVlU/gPtIlTpfxXWZwtFWNr3n1lc//GOGnF9jJtAoIcET+NAGYEgjS
iP56SBnqLuUvwoHfIQECvfz1fYG+wlZunMCBDi5OdHB4c8B/PwTIULVRINfDrqc70S4Lj5HbmgkI
qRmfU/1nRrWhfw/Wsiuf6vwxx/9zUBCAA8IxH9oFtjz3BCT7WLxw0pj11Yxv4xqerGH+SaqvruJl
L9Jtbf3p/U1L79r8qnhChk9c0ofJrYkWxL/7z9KvUXKDtgRXbwGNL7lF6qVQMTpeo/ZqfTX/GgRL
W0imLQawhB2cYG7XsrZh6442NiDhpHK1DyqYc99v6nflgyDI3ysszkRKGtyEZBBjcSqyQzgc4kTs
OyNrxF+OpBegU67f8uGS0+Ao6ffurJ+We7YmMARfWbJQlLMinWTpqPhHM10aEHKSbdA6TY+kwzEG
JzCwdrnbvtxLGDDlxfwt+/mXmml/GFS7SJdK8R5bLz8kYWkheY8wIRlw5xWiWRMSLDG3jeo4749x
epaUqze7ydWjlZ4WIQZIvh+N9ojj51x9hC2V+EHuDqq5n5NFvylmH9BzlOLNaO8DTkFzpckruO5s
H/lXjjrK3GJKcqj0A6ETk1GGIuhAGAPGCmkiGg5zQZY9Ij4CgHRjX4X3yBBFlUaaDoyYZfCPdcvM
ncgxkQGCoIhaEKEQiMRfaJZA8IkgTjLiZiDtECXRIuB6TnNyL7jq+QX0A+BC+gu/WMWey0V/k5T7
b4Y2RZb3mXxCtpL1b2ilrf7X0P/GZ65qtX7l2SpoIdKHZhU+hhFTPemZfQkLHKTepv3CSIW3xOt2
4Pix+uAZQSQYEn5NO7oXBKAI6gbDKtFJPqYMDXKWAsOpw4/pBy+osK7hvcif4fCWyAd4k7m1NWOX
hw2I26y3c3/TT0ejFCxQSAl5dSDQvZqWIhvlpfH4keRL9m3y8GYrpbcnY9dirrzH462tHaxl5MDq
dGksVB9v0xJKmsL0Y8SHDolKAL2iz8F4qfn7qD2FAYV3ChuQ9YmhC/nMJQb8CTybGHvSJjAEKe5b
zRBYpA+oZDFjte7/w6DhdIw/un/lZ1Oc6NJOsujSKhPDnTcqISzRjXy2pLOHrdC7NfBV2//SrtTy
TNpVoRw1fVkqjqw4Hemj+U579XT2853uNvuAuX68H+J9aZIytqMsqfzdrHXnLd3WbZ78l/QDcKDk
xPDWxXrA7Gds+sEh26MctmR7GD/ZHnK8I9uDNJLqJ43EH5aRBPZ+RyCJh2vbIXJgohXWOYzSGdFd
9O5CvPH1Osuc+qfBQI8r4UqAUDP44grIrVhq1im2tr88Cyx72lYQrhcIG8/kogePvn9TZq/RB3YJ
9TVbiOx3du5hSSZr0OwJ0QP2qpaHJttM/9jiBHoXoe8+afdGDHjbnq7kYLFzC5tzu0UVqyIW+Mav
iCSRGz0God+bP1ZBDghfhKLySc0LkhlIi3AsOv2kJ2H3Oc1nL0hRffzB9StD1BN+luGnqb0zXi/P
o3TyFQxgRw8QnrWrA8AOWxUilK3eh+zpUxHjhsAbTneZJHMHeCoHW8egY0XgPRA8YssVFiNC7cZt
7d8LKgprmqRH7rIZbAa8roQyop+EDugLmypdPmxu/GC/9kPckMPS4KLHIJWXj0yqvIQzQPtXHlx8
D8hI+ZIP1mIPPoU95L+KghYVYAMHxTIhBMjBepElhATx/+jL9CB/zI2k2XPsQfj/hd2o1Rb0L6Gu
xsvK3+PZymz+1DBrljqZU8hIZIAMTpU40zO6Ag+J9X2uQzZbZVdPAGB4KzAFYoLjkJPHI5dviomI
43jahtaW9wKBs+QCAIXJ1akuYhoBOjb4ktyS+Mb0JrXXGQbciQdwXQebfr6YU9zg/q3/tP4n/Bdd
BXG3Tv7J5rYmW5XLNMVDy6QC7DEQXdgYJ3Oz93M+WmQYRzzclvaFVRbvKMZAuRGXYw4eyEiBwTXt
e2Jgg3RfFZbpcg+GvPVO8V1TXd0DXHDqi1MgMY470rkrj8a4k7/YeaHAUjkc0vAQkdgRA3xyMEnU
z0a+5bOLjFervCrSPfbfpui9PSjePa4ecvyUPUqJp6W/GRHwK1R3z2DcE4xQUz2HAKcObP5tiK3v
iC6YKtJK90ntL5Kd+l0EpxkZnyG6c2em0Xe6NT/hmLPohvx6Q7B0aK6iN+D6mPqzuT0PHbSufOQg
2DHU0cTCiEiHAA8wv65fRBKolnBMT/WVt2TOQPGEE93wRCkSQs0Fycj9CmYEE0IsV7jcmGudM9lh
xjx9SLM1Xe9fSexwzbARolfrdtRtSGNThSYIi3GFXpeAVOUDwzk+Z2yVCMlTJqq0m4gdZPFgb6wc
XOa/7R+qYUZpjKgrUVmskpIYIkbKJz0/KaDbidEswGCLJM2sPFbHNLi26GqW6V46FKu0uBfdY1Sf
kvdG8QUWmGISCwBo2NOscLKZc/KRfkxvzZ1QtqZG+WfX1nJU39PpQ/6nTkJnwASRzdqXxEgt8Y+M
1BhGSceZz8Bwr0w7IKfdmXEJs6Apu5jNLZLu1fgkItVXXiAtZ2+z9NWlL1V/sySMs+8lgtTyTVEe
xjYpRStWxd+xI6MrjWzAqfTKcqrArXefX8N4FdhauWEekzAI0TsEHLYfs7UvNburN+O04efgphcV
4qbXzLYk6Fkj8jZxscvjHR0boqTo2BjRDvWmLkwgAHmYqNCWNaOlZwMBREBevZE/M2lbEjPAAHLd
kMllQbJ+gBSVG8StakRUQ1HmqoWM4SdEG8crORODuhXWThMCxsqkuXIiP/qdmxm/OQvQnS03fKfC
IB321KD0o2GuCak13alS6BbcItt5qHjnQsUMqLT5N87IyBHI4lr/qwAGPzTBf+RMP4HLtRugCmmu
T0/o2EhH8F7emu4hzy0P8qDcQxQMw1tmvOQXPOPwPph2t2oIyl1TucoDCRI3tbwXC7qXIg8We269
z/zDTHTV2hexpbyUfn5qy0tDPIb1oD3PXSABAfKoXyAEwLbDPE3UO7wFi8djhfcfM2JzZUsfh9t7
AxZFMJplI1osYD1BNMwMQr32TbOnmZ3AtZVygfL3++VfSd8kNZEQoLFdhjRcDtmbxdyn2FjNnUZt
wRh6YN4OY25P9mRl3jX0crTOWNAWCLw97WQCcTGLCwjFT7s2bpd4fqWUt25ZBMcp3bc0KYA2ZRej
uI6zWzjeUY5bWDl31bTPpr1u7WULDPoh7A9BehhQiT4t5mTQANSH32OTWQw5gyMEQw+wKirI1Ron
w2doAG1b6e111Bi4LKIEn/Nu8pFRuPqy9ZEOH3NpZXKmTNta2ajcPQph4/IO0eyKlTMr7yGRnvkO
kUCr3aPq7nk3y2VgnBT3xHpwRWYaS+o7rSLsgBqU1kMcHDp+MSC73DLL9NT3JvlgvM0kWXI/KnXB
wMTGWKvBl1np04eZfIRod9ijJ+rnRXhVl6VJaWvzfVnpAAE4PkB10G1mZ7AxHI7zYxUu8n8KFUn2
jieu7u1fJUYAjh9OdU7wLNkJm5iO8q7YtonLTF4nQESGWYOUhlm94ytO5qEacOR8owWiK0kuqeEz
I1gV677HW3Ax6DBWjzJ5hj8bBQnJrH7jTDxOk1zIXpuzreRONe6TcR9IDMEAytO22EHbpVci62w5
zNMJq1zjhfYjm9QxHEEsTWMv45SASNfYqnojNMcPz7p6ZAACOwszGGNMQrm0bEsFR2NJ7pzfgNvG
YfrGJBVvEtO3AnCsuKOY6VFkRv8UbbQFYAJg0YbFRWOgUC4wxxd7fPJUa/isQH1SRMlcHb48KinF
ZsBEb0KwadAFgjHK2DjFU073hQe9ii6cYExcPM2OQzEJoED83SGYsnAbgaSwoHajiVANJCaTh8EU
DbPvH+4CzPuwn6j8NFje2DHRqyIAm4sQbslZYBIiQEgcm5GNXpeRr/kz8qVjxk10QeYR4w+aTThk
GB0jd+faQzvqq8rtZrKHCVYqN4DLvKG723arSeBv79SwQmMmZmbc38RpRmyRzRqZrLuvQUS6lt2F
yR/FJ/MeQuTqd9Co3LIA7CySejk0RwK3snpZaA4xcgYj1PAY4/XfVSWxthdsO/melDnFW0bqZ9q+
d2QWhnfmXiTNIrW2LVtWb8VuK+vHoD0y/f9fj40qYXZMJLsowLcSTufUQNiXTQNACqH2LldxuYna
XavFYFAmrM1u3qrqVmZX6zfETF4yE7d6t2BMig34fzdUwkPoLMnViYs3mr87hhzGspAm8Xrpd2z9
pPBws2siB+yHqolUbkrLuSYm1yKjh8SfFLAIbs2CFsYxLC4qQMGC2VoQ3+btgww5FHrS/yPqvHYb
19Ju+0QEmMOtcqCoLFm+IWxXFXPOfPozKO/TP1BooLernESt9YU5xzxDW4Ch2mofcROs5G4f6nsx
ZK1r60SjbUDdG29O93JYFfqPqP8QdmkzNoKj/1tdN3Aqp7FRKZ97+azIZ0s+h8q59s7SnDAICndF
PEqFUyPN1jDWMvbf1XO53AXtXuvnabuwYsdUYW6Puwh/i7I3criss9bxGjod+qV1Umxaf+tqFK47
wMMlJuCt5u+yAuXhrqVTivYF0MF6HxEZFzkGEHbGtw2DPwextOLtZMZ8ACCNs8jaIP6oeI7iH9G3
NoN2ipsTA8siEanmlG8tOEo1W44D0Cez7zuiJtYIC8pK/COe8r3loTIhikmeij7gmy3LIaW4GiVo
lN0gbBnFyR6rZC/Y/4b7DGSJTSm4jKhXJRbY8dS16jLpr0Fxq8J73d2Fs4uhmfV6I0tIjP8PZvyb
iEKJzNYq1IOrxIQyHonnIXei2DCCyyBe/JIrtGlPlcU+g1jzruQPuX+6/ZOACEF4qgP+0QcY6vIg
Ady2tsRhyyzwAvNQwQgU8fl6F2o+DI/IIXjP/9qQeo+1kYm5CHhafjDAT3QoKjEdPtiRt+lp8FAF
EEFsYgt884PNSRFnc9sGyhRQUSi2zClfd19K9+VyFRSv0P+IhHus3fLuoixzpkkf4irS/oR4nJtv
asAf1aqRXp6pNqLYlrk5PCpdbqVtH29rKDXIjfeyaMcJguljrTsgPqA50odRe1IKVKAbsZcXt1i5
oaOklxeJnD9GAiI00kCdghKyOiTicyiIUHMa1tTjPixxfRM7fjQylOyrcu1pGzPbSvoclKRlgukk
F9kmrERUWNgUlyS5SeW9Fh7+UvOuYsUU4xr3t1i9Cso1iG65cCF5SnUC7WA1h6KnV0U3w176XtXP
+oAS9mKxpZjeASmjtPTA4+/Fx6o7meJMYB/GC2gHqHRvSkEJNAUP+MVdy5l93kT8BVTJgC1uY4JM
/BSryUvu+K2PqBAqfNBmFS0Lo5nr7r6W9gEh6vDIE+OZwdtoHd4rTT29V0hBCOp9LK+El17Bb96j
1A2dsj3ELYFgduNC9kMxuQ+wEjOpz9BqyCSQymgBkZDYmbsXy73UoY0Mt+S0IM3H2xKHmAvJLBya
RWJuBrATZ4h5DNa2IuRqmb3rlF9DklEvwtLddmjp5rw2cn4s2S0WTquv2uxfTc54wgF1ySpibQLt
0VQ317j4wVnyjh7PnnlKeRUQNn5o9WeffsfhH6KUglfq/429f733l92e/GWlX3ENIn6fStHX76Mg
oDV7fzkyivhyPApwcetz551gIAezXnhaODaGZx0/C/cu9fegunXGRURGejVUmJ9HJXFQFAf4y3ZK
YRuW3fDksM5B448FJX8IQEQd02RnRujJDQUQNT3Oa1p/NDCaCb9eshDfEDDZivk3jksuXihsYz8B
l4J7KUFpWbjaUwledfAaiXQPj36+6LsVlB3bK0+ed3Tlg97aFQt1O6H0709ecRnrq+HegpghyEPa
bE2dsdQ19ZG4+e0bcG4cGt0pqZe7U2udc+ss9jdfML7GPKvY5Jxqfi8ik9lpxUs69mBOK96YhIda
OY3ypdTurv5Er9I6ge5A0COPWtdPFtXS25duSCPeADKcQdfE2tEMT9Ca9foo0+sFE23bbQ6pzk9R
n4TKuTSBQ2PDPqfY0zUDSSpIcuPBDZj47SISLlk8NZsuZlmDUAVpSKBZizFJWZdNPBvRCNmF5oum
OQZA+Rn5sggj1/6/K7anGdj9tlSo1FgijS57FGZtLnUgXqfMarZJ06CN5McbtROGTE+ylQ53eAWP
QUetUh/0NxsP2I9uegxWgAEzqxnQEnNnvpL4m7DPYfgozIe+oBLku0RjxUlK6jzG137JHT0tRFDa
MzF6Z1oxExHfMxEYxnFdbDLrC2acr3+M8i0iC3SaNLBAWIPuxZ71wrzO5/2VCLmrmHCE7L0gVxfw
DmBiA2/5qLpX0L0M6zX6r2788NSnHDwiWnhzbUUfIYVTfsVh3kKsS/BaGkAexH2f7pBa5csuThe6
dekyIjxKmlpoWliMR7wcvTwujEhfFvldb29ScRWTC0h0V57UNBhjgWQ17ZVNF3ZXE99yljL52wMK
JsG+WFArhXGE5YDqa46X3ISfGDo10SjxQU6/4AYEIUbZQ5eiYpnULwWRi8PWy+srsqXf6S7tJCTu
i2+eYaRzP8fdn7ELPpKQ4mSqwGtlm0LQ5QH7Xx1deIjqeMoQjcFqRAFAcQrIGy8zgZoqwxhM3DuF
pEeMQlzYgyKvfsO523JP2MmvQuy/dDTKpNIMbKy/02SkbQkl2tU8FixPcBVTVBJFZSptNKfrY2TC
6qR7j0zYdXXU4GBgU5/TMPNWpXDqWaiV54yFuojtZ6FE6MUVhjcT759f0q+ejXazFtfo53yGszD1
wXQlso2qRp+F4kQ3KzJILY7vAqs4ejmq2SMzQAK2zPX/nqt0FjXrnoGNsVHQ7XAuL9ARsgngB2cM
TrgbwEEde98G/VPr8vjBj57/jgHICTHAsVR2SXnDtmjOkq0sHmPx0Ok73bscceFd8/TKgSw5XYPS
v0aSgzYG34F7QNsTBIyjZ8iqeqRk0Ikgu5A64kIycDQQoTAIHJElASiP0QlEx8KgIB006UDmS3VI
g0Ns7oNxL9Q/RX3uvWNTH3IwC4shxepxGYdbHj+iBTVij5r37lZPMf3w60+Q8yEhwU7JNj/knDmO
oHAJISV8nR8eR/dRUhwcfyrtTteu+VAbcvTsYA2S0pPqXxm04q7Qv4jvqFusZFtPYcU6uelg6WJr
6QRtif82xDtQE0f7SBRjlvZrN19rwTrjXZ8nl9S0MB+eUYK0aY1SH++tyeyoH9q52TwCWABeB+yq
nncRMTXXobxW46XE8RkhBDkFAfki3l4UCH+307s+XgJzqlQNg/IFG6lAa7ktuUCwualrn41zsNYk
YZMrwinRyWYNH0r46OR7m9+H8IabUCMvQz1Rls4IHHRXVrTWv/t+Xuhryd+M/kaSVz6LmE2lbgp1
E3vbSN0IwsZAe6NsVNAkuMtssd3l8rbTt764yxZhcA316xg/zBRg/Et3X57xGedfwcIlllneSxCz
qmskMNBdcOam+RIZTqxs/0rWAvEEHRXxyspWwDVqe+Gp3hOH63VntAeMYcJqnz81lKwZxf9WwXnD
mAV3OLOQP4n/R33l7sK6RAdR2LCmB3SSaocwJhTbhtwf62oxR8aKdHcS/wKtlq4BEbv9WtRO6bgI
cekaZ087DcEprIodgQ//945nqo0uc5f5DyKHQ/F8StTZr6KC8ZyYAYZwYg3o8H+niiHnW5+77/+n
eKCzMMi6VWBrRWdDOcbcIIEjiPk+VyclQhvFqzhAzmuufkEkbB+HpP/hQhNw3V+Cfodqi2D1+nuQ
GFXtxvE7LJC6F3igUc8BLIGGgNzB/CPINNptks6J29XbZdAs+oblA5FZTnRI1kihEg3wOPMwxKFb
viBEDIG6kMNNxCiz6MMznJM1WeEyC+GWwSJeXXE6tLUGZdS7PSwwV7BHG9iIwheZEJe0LWRSJeIU
TwcOMdOLR5dHYHcJr8r7H34cJpLceUwpQlyr1eg/gNAQSzGgJT8P1RHhKGNzZN7sVMgZp2NVyXBb
+t201LLNnog2mvV9WwEhOXDcDTL6pSnSjmV2ZW7H+MrmgwZJu5BjKRkfEV6A8am7dw2pPtX6toTl
bW10lyD6nUEzM+5LvEjt3ihsUBvJg2JdgfUqrck9ZDhI0lqMLnF0BNaKrmNmR5cZI1Yh2OIzciwF
FvkrpQGyfG+/As8J5YPCIGnhio6sgkiZEf8YjCvzJ4IOhA/Jv2vWs5Reg/UVQqIPsml35Y+fsv8F
yyb+RHiYe8z+Xk3zkSfPLr574tVSz9rcB3XWO0UPGe1SAmjMx3V+Vkc7t2zPOAzkkw0BktNFS0w1
udcibfAWxSojW9L8MtIh3zBOxpsqhiLQzZi/8kNEbgcL3v8FJUxXwY6JvEJgYy1Ox3T4zn8isRHq
fCMcBuHQSuSD6Rev3hRTigow6GMsHRX5kGl2X9DwriS6LWDvTKK6Va2wtFgH1dqI1lfoO5Zd9vMA
6iNdd+SIz+QqK/emf9TuI3Qfavcow0cm3632hvze4A1vZ9K8rSf3ckhhEB1AQbanMnLiyAkjR9YO
6TxuFmK48mcybqtN3W/LHuHALlyWOQAY0kJubX9Trdtg3Srr1nc3cLnfVjdbeNbKW8mYuc2znC0i
bV0Lm4pxjzARGHxvOj4Nzs5grdCvcHkxgZu8z7UAhoNJLeEeaJNQa8wUZIxtCC+U8DSU4xwFxH+o
6wIKTo5kb8cKPdhjtJ0+zj2unHA24nzEstnqG0aoEROyi16dyhVXh2k4Y60epJdVUQvTOc/dch7z
9tQrTIsHNcOpzB4GGk5/6WQMU7eUHUONLnAf78JxTXKg7jTRUYpOQ3saGVHqpy4++9P/TuSOv2L3
JxNnOdTr9GvRZquhZppyCOfdzB8/NPNRSPdUvo5atsNd3isz5aWxMSaPDuFQ4IiAqLjHRAevdYuX
c5N6Gxl+Ub8WAt43q4okFN1f5J7szUxE+1TmwQZPnZgHS4H+FUd9VDuNenCBYhvYH1xQEHs3ZX+4
LazFw+CvsaAFqaMsfWWeJl+BBJ7lVstXXN0KBmF4LuMLQyVWVfeuGNFcGLEz45JDS8QXYeaOmZrP
gSmNzzHCogAPyjBrPZyx6+LAxF0EHD+0jkr3NBljRZ/ygFhpjQsuAFqWsDIF+2Z+R803rtvMVrs/
Zv8jh3N/qY8/Xv839EFg4wF4yMwT8ztVQuC/eu5PNdvJGeLBrZtsO7yE/jrHzKqfS7bEWOMV4u5d
fVYNMGD+YKRW9ZvQtXPsozWxoh0wiUVt8WvjZcU4HSDd73YSATKeOdPVbsHDAg7wlwcPIaJBpkmU
wbWQbln4VLUPhuVu+jB6xzCPRLqA2jCMoyCcNUa4OYoKA3Fu5i5gH7YMhFEuce3puxBvjrcDqSCd
qvqUNocwsxtaFpBdfCsBOU47oqnoyNhuDh+j4nRQj9h/0e53zWfOe7lKWJaTJilCupq84wBTQCEM
Zj/XXO6VNR7jERUxoJt8OIXeRcluXYaNCvwoOELZixYWxC4odxKe9tj97EobAIAHrwJEABg4mei4
YTVIZxTcRKp6DEBowyusWEeVfSkutpjMAq6IwnTU9BRZyEmtA8NR1PrQr2HxYZvll2Nh6yuyU5ed
4jFb5MUB7+tItjRcLeIjcmNTcRYWDUQ/BnCKPlOTv6EwQm0BQDlRp5+Yp/H+aeGnRTFcfUflD8EI
TCfQDwBL5qgNUfiLZjMuyCxVwtCcGxpjXZuQpIqvxprfncJDkUSkYHF9A92G7Q37iD/ePvP2rbIT
FxLb+aXkf0jVo82uhQIk79JXd0HH8vxKVoq/sbqNqG5ab9tkrOG2WbYtu22QbeNu63dbZTq+Jp5M
h+6j3YRrysFE2UA9sMigx7+DEQQVIOyodrLpz7Dfi7QrAbvzwzhJ6Y6YfU32yoCCFdaPOhhmP8me
HnJWTAfabgC55ZFZEeZPmZGnicOwnN5puAhxig8on9ltoWqX1jWKzcvv/si0CCFje5AsZUP/N+e4
pw7luG/DB0GNPdgqm/FTzpCeZKUeFcx2oBkzCeghuC5n6zA9SOBe8WHitvceybgF2DM4Go54SOdQ
uskNAF3WWvNCs2tIb/uk3aeurRsHoz1KxilGGyxdokVVPUftaSYfUYDv9UMbP1L1GXQPPJDNy4w+
4P748jVQ2r8Wz3bcCS85tFAHZ8GHmu7GP8kWj4K1lrBJm3NZWRQRFLNqFusgSZs/hsQCnzaANYUA
wYyRpbLMREaexOqI/yAKKwgEczzj2Y9EQCnqVhxTQ4EiC3s4SCHu6tAeUIOz0IQGbPEN2IyNIaHz
pxU+JF6CDmckZ+vTqBwQWmXzB3GnytECMrd4t4W8BCc1OxSSPyt+1ISic8lcH7QXk1rKqJ5NMGgm
3nC4ruElZE5mo3SK3K+Uo8/8Nqlpd/k4D9RHgc+x54C71el/Ed3yQvNurXbOSBwAp3QboovrnQLs
LuM516/m0+ucoH5GC9m9ucpd7h9u+SSfObjK+QSkaPIJSCFR3mOx8ybwTTPFvYyLsrbwIX1IUfUz
DJdePUUxq2D2W6FPIs4/HyKnupXZr6F1WonKhV4aCvpQfojhJ1mBHYsZFO0lFTWy/g7BwMBYkoFk
wvwpPNNpsWGNtr0y2RCtZFynT00iWbBdFd05bU5ucGL8VvYQayhbJlui3MGqUWaju2fr07NeE6YU
erAhLHzZtrPOs+p0VkbjKiopVeVN0IKfCBeuoCzYTXVWgXEI65lrIZ8iO8D6yxgvYIqhR0tv9GhZ
/vs8rIjDkhkJjlzKY+ZBXdjxW0GN3S3chm6FO4FivIcDRugo03S8UEVJnR18RsE+9Ml0QDXGVi7v
7LQcNmNpC8Oh+OiAvAlfhXX5RS//wtHhStMF6W9DGA8qfh9MdW9DGaMuPIcsAPnrCENY7vEvEAoW
HyGJUHKBIiBpphmYB7124dcnXSYY9az++fWGoWDu+2Up3kb/VqEkEWzGPZLjGiRqHsjY8rZrPk5d
6SNdwqiy9p8uxmAeaz+K5ky08vanNQBVPRnraHxfDDgIwODfsKJzWGMZUCLISXk/5bRd9UIaEI4d
PfTDrLsaAk8mHxmdR0YvMuckBjWXWnub5R7ZGyjqV4YxWcIQMgf5jROarQ6oEo4sGnC0LEBmD2DY
wK4Td62T5YFDQcHhnmPbfupEyr/DSat6SiY16w8pfsolUai3NL36G+H8m+2aE2AUTXmuvxmZUb0p
HeNfE15C/+wKR0twzGROSlUlXnPtPMKcki/xUhRufrDR6pWPByHfgohhhBevI0Qj+vpqmfMx2hoo
d+INt4MxzrM/cssJtCZzk9zVWYJ/V91FBA2ItpsvgnauxXgMgHt8qcWrJ6FVu8mLBoGBa6vxsUvP
Qj5lLbfllLVMrnlz3LxqqADIp9r85P60TN3f8qkhPw6iwybEncXygZZGZtPi74Vk52HvRIeo880m
8sUabmZ0zDpH0xZiepOrdWSwdMOMApSaW6Ddy8z7k+wg6I6IX6O/ujBBiZEmQB6t9PhPjVdWgzbY
upvWPe/vsXpzZ0HMjoq00L2hMJEibG2rSHBF1/IsLW1/ODTx0TJOiXtWw5erfo36PEu+chqB7sWo
E6QM+kgfPjfAO5al2/jNDW3TrSzAx3iwKO6oc3VG2wTPiJO/kfN6MhOID8ypCJ4k01HOafgkTuNX
Gp7hVZN3IAW8mEptMqR57jHNTyPk6UPWziyCjdu34VTvDCR7S/WtCASjLg7mZ+abRCx3pDJgXTVG
dgmMNQtBqRGIqdSNYlqswYXCXOwtBiuwGdGJ4YYEKpCbi9o0X2a1TrKUOTjcmKiQvvOapcI8rnif
WAw7yxDzrEYHqG5F5rc4o4bwp4u/W+1TbF4KAc/RwVom4fp3/TjNizlnKDsdxhA5VEu3ObPlN5bs
fIFH0u/j3EALyjvLoFqdKPGohMmBRvpFesavbB/pF9EU2AFMZoYx9cmcxIeaPyz2Irtin65kf7EB
ZsZPW/0E4deovtioGcO90pc5erZ7Vd0q+eR7KwLDLXmNl7leyv6UGB6lqwH4o7KU0DbtWamBGzoY
/Ravq7b1DH1mYrkIIhOA4YG3J0LKBODITMObJB5TcZL+aQWasSV9ec3MsLX9jugx/RpSaf1keLOG
Y56dDPc0+Cgyjeo7LH/CdNI1KuUPaU35qTO/3Yw43/5U+oewIYfWNiO2Wvs633fe3muRcO1lhvI7
l6R1Fpjc2RxjUE4xHaZLRufyzSgvmP0myqNsI4fMGc+aPHt2UUzhmULmhLCsKCbDO/k4QrT7DYDL
491A+tscDV+CxeIh8p2Y33Xz3YqfVfEitC2ViXm5c5Roc6lEiH1ouyMDUM2/8uZmADpUz2gVeLbH
mCBnPWoPGnJChmJOjkbgvSm02qVGwqmKev8whk6FSx+Q8JfQvFRU8OYj+Y7ndAi0NApydlSn4Fhj
YSYJHQcScHVm+uocJO5BHJ9ZvWH4wSvYVIviZOirvv7vFcwWYn/qi4s/3nzv2YWvtv408i9R+g7Y
zyAUh9Y7lYKCas5pTxVjKU1W5mmMHk4ZB8gHVHwoeNrxUgx+OuuQjiprlNph5vACKtLZks59jWTq
osVXpjMIxZJrv8zeauAUyt/4JKyYeYpIIs3c2gnGXvYw8M5DacPGmNOlszZlMukHVIYVPYv+TfnZ
nvXN3WM7u5SCOeB3uoEWpYLOrTQ9xkry1Ia7NgfkaYelI7W2q87DmXhT7XumzKbzsdzJBB/7DJfy
fpP2Gzfb6tAJum1U7LxiV/pEItnudyEsJG2hJ+dIupjVdZhJ3avuXon7Mq1XtwllUoOwhdAt2Ka7
l5jLJsyjXTYRthLsfUmZY1fV5JVMsYJ4UKPPmWroHhhzw5R2DVtohDCQ2lasO72EA4U0jPZm0Ny+
Y6kDSGFMJjVIo7YPzBePnq4e5OigAHtlQkCZM01cioaECadtYRZNsfX8TZLrPX3XZDsdkUN7gy33
R25WtVzMaNj9FnHUTcyvjEtodwsRoKETpacUYpnw2RUGxQBA75kfOAbo3+FEjY+dkhofGk7nLkvt
O4L5O5FKSEo1k1NvpstI22m+8yAYe4jB6wdOsYn7tYl1GcBgs9IWrUnSmXKcsHz8lHkM9bNId0lx
1WFKS3dFQiPKvq895+qik1iXbxpoC28cHOzCgB99fPnggunJK6YRknvJgvckhiM1aE7A01Jpjw52
FcYntz1l1jmwzuXflh5sZXVQWZuH7BIc6R8hOgfcLYgE2QTF4EgaMi1ko1/LDWmQa3gTknZOABtb
JqrOyuny7JKx3mXNaY3nWslXobZrXoL8iQJLLFSMmnsoCKE6MoVGn9vPswIdlCqSF0wdhV2ldQlC
wo8Xa60PqA4MwLOwHoYE+Pw2sPyxAnJMhkvpzpte+QqsZVTYfnow9IMbMV3j1T0mGkoEJzuY2api
8F/Rt10l8Bms1/iSP6C2S++VmI8UdRUl429KLtVxCJExXeGbY7wrb/0+munGUSovA/FOgfnFAKvm
qvVP/QWM315EZZBNS9ei3bouh8a08y686Yxh+b9BaBaKa4Ka57+3MtACuileefFu+icTkQ6uPf/5
P1vf0F7rAHvJbsCnj0pVmoEvzIWFbuLHMwpETxOONyo3LflMtD8kHnVXF4x5lx6nShA/0zu8BLmo
DBabGGWpubOyWuHJUokQIQRP4JZndmqGdqTYEtxaxbawcTS2jIdDRCmxHcyNJm4o+cYYl/2aEk3Y
IZjR5qJ8ar1jGi9iWhM2vjiD1rwE0xMS/YeIYK0NPzgDrhSitdvozHlQKVdL4nsoIUBtkaHlEpLp
cMWyJVAxFkY7sTi7/qWHDBhcukUOK0ZtNy66PAENVXSF3R2752MwS+J93DBGsvXcVpLDmByqjvi4
AyF2/Z+8/yP7f2LxGy6F4e7/bvXgpwsXW0LApGUszZnzGrZbHcFIMJaE5bFN7l6zYL0ZvpWOWTht
IraXhuEpBUe7UUAHpgjbgEoTB4G04R9aBmKCxS2wEl7V/qy0i9lEQZ+tQ3dv3n4/zNoCzyFl0+9u
E/sZdJBhU0o3hWKL8xzbYUV2MyzilxjcX9J6pAMkdKICenxG52UjH+/nREuDAvOWlnhmK8E/4oDc
InYkZYq0L0gFWTMvM2cyGED2gmmGH3T1stPu3nb3bDuWP7+XLNZALtmg/eCGLcQry7zpotgoZFL7
W61H4L4rUJYpDF2z61yclfFe92xxtK3uELEOJyXzpOgnLtoS3QOrq/gcAeOfS5PR9ijWTiChCSSO
8JD0dlfuoZ4+zjXTmmovBKfFZiK8MovG1XTopqH7QfMPrvDFGM9074JA7tslFpfiSEV2bmSO1GNU
w8mdK9HZb6ZWtk83xnc0Ag/cDRH15T4l87t/dAzaGUyKF2u86OlFMM7mi/DCIL/H4a0eLu6NjXjR
3mYXw+FVY9F1i4cLLxYHMe6FzN3MZoACcpnb7AJ6ZsqvwsZ2wsaxmbXk1659+ZILt6NW7G5esbK4
Ih9C+lHVn7XxqSffufQtiN+x8pWs0bdLcI+FTQ2k5825kdSJMnP5W+o4jPdIOuN0y36wCYl+sPX6
BQyd76OYsCxrmkHscLOfWclzmNm/TyMeZf7hiLkZwLL5CNjRZosgu//8hQuDMLvksezWQviRI6HU
l4QgIvw0j/KVMhfkC+eEbu0wekY2mqApyB1QCkCfPngSN4gPiQeKNHSigYmpRzcLmyJDQ2ZdBeta
k6lXI4udKBQCxe8JkEQN5VE591RDoM0kBPiHSLNVmzaGQkMY17G+6K7z5WT5w7tx1Iajbk09RUEY
MA6N8L6ENXrWUEouB3/hTOukqtrSZDaTXkoAvWV+5DMCuOy2mSRw4rCH9KjeeDqqehIgtcMhxc7i
nvX6SqfW7IWcNBFbMG20XyiAhkdRPXvtKTMHoQoLH2g6qTaoxUgzLoVp7eyrRF+dMvXIgqmqHR5a
D5WMvClShKTr/R8kXxBA+2ajJgx5iecC0TwhXj82Zbdr05W0fWQheeTMS/aAcuEGgyhQVeRmNpxp
4J0qcADcPSVKbITnNgkvE+AUrgYmAWMjhsCtFr8BpCq/iAAuw64iaXb+yZrt4JewdAm4FucLEKFM
IomugYDDyuRNYcx/GBrqh87YBYvRtLOE1NlNeveSw2Yh5jvL23VPV1oi+UzUbaBupRYxxjYjOAFF
sXoSpvLK6BgHOPyMiIxYDi/V+tQR0hIQonyo4KSgi5lGMxuAgpEizs37oqZz6tYwc1s0MHxDxUq6
ZgL2kmOG4LRZEOqEMkkiMQD5LU1dpLcLHj0xYC9jsmg8NYRZ/7rfFGIw3+cWDmlsF+hFkNma9xLr
Y/Q0oic79eheRHdLuTXSaVwq899pnVlNx4IuORnaJNEWac3/FtVa1teiDqYYZuFWV8mbXYl79dt1
FxhCvW2JFPk9UM7fA2XGUCb+E2nOuC7Kp3Hd2G6LdAun2oepxfpHZBDv7Pe14mTq4U9nzMpuzhNR
O1SbecN/mfEL5R/p3izSPsfhA6Q5JSGQdIjQVrDcD+ohypce3sPwzJyXl27Pvh7oUbHW3A2Plrn0
UTZxgXDUpHO+ElYQ0pCeovAq5G8r+klwDq7SaGoidPneo27o5lV8thZCuzXeYPXpNVU2LdM5rDKc
in/YzTUIJpAosdaTYLduBds79uqztx5Mgv38bggWg7s968J6IZjaVmTgpVzF4SIy2mERmXXTC7Zv
GOhG6tFiOYlhxsyfhvtHDlZ+9DBlxFTTcshtWXu0U11NqcynjMEJzOJPRXvW/c0lrGzH6jRKptUp
Axy6XD09JB29xLHE80ZTuUfdmXi2Yto8vzQLwgJCuLAVPB5e5jwYMmzFgmfoUNkH+lFv6bxOrY62
ydEbRwyPXTPV7QkZQA0484MaHIX2phZXGPcFT7K/0tEULgEPh4rjyhOmuKjg5Czadl+DSQJyAlHs
BHpe92885Wr6E8J3YA9JPQxj0tRfLaTtPJgPa7ZUS2p9oL6onJGjEye0Shn6EaBagBxDqbRyS3Jo
15kOh2AT5BsPitlbVlJ3nCaTrERYWG9tybTHwPGgbLwJJDdtGl3laMm45dg6ty/fnVg+WoM+IHXE
9Ij5XXBPEtWvAOiIA8Z30J2J1yhHDX9tg+yncDmN9gUGFTzMNekWBw0vkXjAAZOTAnkWoiumZkMW
58TTobAsO3wK6Un3LtAEZFwu9cVkqalaRwtmIUZDklesWeg0i0LY1dm+EwgH21syV8+O+UIHhxM7
zrz8FoqrmSA3ZiCzxdT11oejlISuwZoAPhRjFXRjfNja1RrwVcq0Q7cq1EsynkrpjJ0foRjWSbPc
4Le1xq0FYybahfEO2z5ThzreNfJiBPhm0ZSDa9jqFarZjSBuqmlLv8ZuNBOLY+A71qOu/43u3E1t
T5rAJB0MXNz4ADWmbnOTM+lNIRdMzQhR1Pq+0/dAK8XaVhrhzFl7EJlfKST1HVS0vAw/YmYNU4Rb
q1/88CIqZz6bWpzKgpaJc/ljqB7SonvDIA2ccdYuUPdKilHyYETHai7Xn5L6pTfgZZnT/FCdKNGt
RRQd3VTlashELKvHRHXS+NAa5zw6B7wzc9TEwZ5SdMCEddFYgAwBPOkVSSoFm8lgT9ZMTFqaqm8N
OZlXUyW9wxTmj0xm8Qzw/OW3sr2LMtr0p6R/JPUHgInQ+wAQIh4N12HoiZpDmeORYPEeX4YSVCdv
l/UYL3BPqAG18NpA1PWGpAwwCd9Ou7q8TDHO2Q+QuwSHHcwLuaP/6lMy46AzdErKF3B/pvSWkKx1
s8iZgrobJcE8NCn0m1LbAIrriJbnmww28fR/gVNPVu9ft2ABT+reK/ckevgKMRATzEszp8SdJgWr
p81/pWaCuGLFF7v6nFPzsU+Dk0DEoPFImVYgO1t5xHMM8R5WN9EPYVxhV+Og38lAAQAWkrwyHLii
PdQNGXFt1yT/8cz6KLmEgoF8zfRzoKM4Q0gr2Hs52Q6II2RhC+s7Eu+xsIaOPuG5w51QLsnZ8NFb
p4hjpsEtdtFZqszjckt+Wxft0noHdxW/FkHPAQZPFBEEYlIQVTsFL2rNag++tHSutUtdmvNKPuMl
E7RLQbuziN5kTKE8N8VJxe0rOKPneHtV2qrz34TwkDcaYbBv77xFUrgGePfmlvd2eChk83WvLWQa
SvMft3vFxqdFMFj+RS+NPj5HPKJedYEW9lIJF804I0Ez6tO651XFjclR8Mi7R5bf8/CWzC/uIlC4
8Mwbb3jZvTTtGZpNld3H4KYvTr9Qwkq3AamRODPjNfeHbI4+tuQAM48h73TpwftdqC61Ndk98IS7
TzN92Wv/8Zz5qQPjhdhYyCeIMEkJZVPIEFFEVDkRFlgv/z+uzms3cmSLsl9EgN68pk+md1JKL4Sk
6qL3nl8/K1LddzADCLfRt6ukFE3EiXP2XjvBkd8u3tdMMc7QzuHHO+56FjMt39f4B5ipvrzHQuUJ
KByJ65T/gIGgm0tl+3s6IguZKgMbb6jjwBt2HdZhE1/SnpMIInXOqAkdbDxlfXHZS2887SiDkaBW
G5Us8IQOrXPaU6behLQzx+FRgIx+n5SP3hwW+Ct9vOKR8FcOzb+H6BZMJXzRm2xebfNa1lyFM5OS
Wjn6MCDBk84aQqAsWlurIUFYsJlopAVb1dimq2n4KMovKf4R8ReIaPnELlq2YqekW2BEfcp+gAYZ
72Vu+oCB4PTcjPYRqm/N0m9c47/Ybn5Fn49h7vJ43xYqQ+xqyTyn5MveMM/BNM/hPmzEBCbyeV82
QSFm9tocA52i0KTjyv9K0IL/eCpV4nYJcYFbv1vHWkvGlWQSb7hQ/kPWmm5uEYixy8ZdTi+ZcU3q
Wg7IsW0LdaxBioSehaxs8fAG1loeNu0696lWn3KDXOXbj/50E/GE4gTPUADYK5hal2Q0SdtG7CtI
XWf+0tTBgAgLmjPshxnLKEpIsFQsoT2vYO//wY+WUJkg7wt3NG5CBDvmNubl8+rNIISKNbGE2F6R
Uf8T+UwW9zkY2WIfEYQ0Cxb5/J446KeumJ0N7cvLv+T8yzE+g8UYHdNO/LgYDedrs2HFltvtmTHJ
BpRjoNFTzfbYDVEVKlCCDd5b/EYHaIrmjDSJbYuykDkcy9LLZYZ4LcObm/2dzCeb7/SXNbvSPooZ
RkxKBHpgyurXD2VzYkJWmzdrot05/NM//rWfgfdpF3BLFOeYTaecGdc4zVALZu21a6/4T5S5Gn5l
16S76tN7KT1MJtzNJcMqnZ6TZVuvu2mtFptqoHLZ0swtja0SuGHpaqM7AN2Ld1RnoSVyF0zTRdqg
flXVp9YiD3qP5nNHxRO99+nEjJzYTp33lnii9604b/6iww6E1te6pPGlwQdac9sOjKirec0Ymecg
WaaLHscRikpa3Lw43rArYIeMu9SnMnbNFl7D1gfhiU97Z6Wu2WBc2ESvoWJcufIssM9GcW2bm/zf
dH7y3tTqPVv7uhD0mgQDvoourXvJuxDbyvKmLdB3zCIsrYW/gVPrNuCBelIkWch3RrHPJ5K/sS4f
gmU3usz5uQDJKOb8eYHKUhwcgv7O8JiLF4UbOuHJsBn+cWQ42UdJOQiAUXWYTExm7bM03pAVYHoa
jg2E8h+aHoQtxJQ1GwYMubeW1LWWr2OuB5OpjyB5Bibll+u1iPdRomKWX5fhWvnk/J6hLcL3zuoK
DdK7t/Upp1/cRPOq3zNmC50D6FI9v3PIiqYNvK2EmJEKK4FYUDGJK3Uzk0d4uYvEu3VM2bjsqTz8
O+0ChZHkO1AYYoJprKo3WBi2xrZ8qXzUs5daOtFr7qRjTykRIpfQgzWfOcVSQg6bs6wIhn3NeZuJ
480GzUI0bDRfTAcMQiCNLZNE5TuLf/pulbwBmiTjmUcaGf4vr0RhHuLT6+7XWFcjDt71TZeurNny
t6J+QRK4/rodvMVIG4SDHGogbYM/ka0IiCrT/0hf05yuCI572RTO/n6qroFyR6RaZx8INctDiV5p
EpL8bMZrFyY7LLHNzR/vlXefNE6eb2H8ZkZvY/QGWRXhdvVpj08HgXaczTtdhCqKZMlfa8h4dcxL
1pwHjtNYmirhZaLqwXCAXRjDAXQhfImFf2iZuMLWveHCr2Dqa5xXUJPMkUzxyDv5juXXD9ZBByeC
tnO7CXQEYGiF03FtALmpbpLKoDy6l9SQHNq6SxPUTyQa6B5wzaJhgK8Egw0PMyTYYsmhu4Od/3CQ
RuPrDcc1nLfJdCWmKLn7m4mZv5xZcMLI4xP0lc1kfKrtR629J8qj1I3HiAGGJutOAuLjbFVFwCPz
dPNdzgBSDdSHR+Xek2wdrcpy1WurNCEPh7160xWbcNjo/lah/widDNs3SE59G+NYXU9MfHIAa9Ah
9zppnd6ueLW4AMWM3d0MjxCSxa93yhp0iSdwHc3s5x9sL/Hg+t2Wy+PLwQ3d+o+WAJLf/FrIEXHC
/omAVeAhUggnDlH3/ttXg9v3w00h5rytRcz5ME/yMy3WbIYgj7wF2qnpn1b+CyKUnvog7WHE9KJS
Uz6q+nv/0xAjB+1etsk/EHy7JqvQc67on3XpGrpp35QzWLlKvU9AVsjCD2KsocLiGP2vL6u40N9a
e/sezpvMBRbUE1oP1i5dbqED5vXJig7Q/5z6i34+kNJfPAXjQPR2+FIoiboimtFKC4oz4/lePsug
muSzU5xD6aTNiT6CTnQGrDeLAPDCuPs9e9Fm5uyFKtoej0O/KKuFrb5VIrKd7QMJwP+ItZnq5vBm
KFrz3Si5quRCwAk0N9FcJ3GBFYYHo4XxxOq4UxfKlM0As/yvnNJeE9063vM8M0Aws24WDQ9Ju6sv
NYkeXbvg0imnODi6hP0tG0CySYL+YTN663nYEydIesVKRgyEIACI8iRmvhuX5bUZxPIq+dto2GqB
m+J7Ht22buCywdvFynJAg5UdmOVJuKrIBDIOQ3MCV3mOzLMSncf2bHRb3b73L2sIPQJvPpFdVB8z
c486uRqORYI7lUfcJZaZuN96CXIClaJ0ab1x6WjLsk9d3pK7zSys8hflWP8XajJbFJhg5LWFpYia
ghfGA5P70UHrHx+NAijrmH/ASaK8lUz8e2sZg9es54ACupnmPom9z/07IaVyL+g/sKbGp4QrPV1C
uyGHO3ZRHFim4N1Er5UC4uR/4/IuEJ38ZdXsTRJPpAMrud6uNcVYYUzuMLgrd6zQzV8Ran/o44EK
BOY4LeJsAz2AGIeEcm8lc7favc999Tn2uJ6yVZyNCo9xNWjLtoQSv6q8VT0B8l4PBQjfjaVvxmKl
7cyeIIWlBr59m3NfAnfa4NVMW0HkpEC7hiGO8x1Q/oLiAIPMDsxtlQvMLUx7gPaQbi02Z1gw7NK0
sjrxJuf+xmAJf73JAw3GFSAZKGAhjNAfmuzBLR42ChTRcBmnJFWErmG7CYltzj6H2mcePYPB6yl0
VahVUJZJeUhupPg6R5sQH+9o5ExITlFBoMSRpAp1TjSHrRzi8DDo+1Eq5lO3HliGqU6QyL4y2vlR
NYqthR66MqoWbSc75C4eIuvQxKeCE/8/ypMQ+LjZO+pe9w8JUzRIYdoeRGsbHLTx5n/X6gllaj6c
fCgk+d3vHhU2j0XzOqGSbUNA4W8aoA+m5cuAHeUf/PINcC6LHWmMdJukVZyu+wj9iwg78aMtv14t
7SvrURrE+H4W1ncZRH+mSuSJhbLIE5OY98YiI4/pnCxXaC/dEKxFdvSGE/6+8UgICtJhX0KBfnXQ
tYbXkKpxMXkwjQR4qCtOgyzAQxEGNSi18ynZ++Vu6MjO2Poq6PKtGrqT7dL10HbVreUcle3MdFmx
+sPj7Rgw8MinsAOWMQuXRRdo2hLAQWh1CN9KdYfGLSQRv2EjA/qbFv/0xT9y/WMV3dmpkUds/0dX
jmFz5usCcd+yoANPIhrKUG9V4trG1WUyZNl4/tbisaLF22/7wJWo1FBnUrKtS/5nZGBOuUb8jZsV
TJy3GLCoIvyYvCJUGmgEP0rtvczxmd+smF5fQ4LUYqyOuIyN/uinZ328KM2tBGCTvCUrSflWph9j
+JOGf6ImXVjBR6UyIh7ugsY4vMXx23WamdFP+oBmG24kauxiqxlbdI90+TvCm2IyIG9qp6HWUz7S
7ivxvsLqp1J5GjD/MF3kHtqoK3ZxyixUXyoAqGHF9GFV08t999WPiv+cEkj+6YTZIT42HQGKmvJT
NbBIiOcaJHeidde6Fit64jat2zjbwREXVrI3KfO/hga/uLChtYLJgM+KeM1k/c2V/W0tJMUWjG/A
4tEZtDdcbyQgaTcA72no6+2SZue70MNkvpy32nnDhOqbCw2b9UK1zn1xjZpbaNzG4e5gVikfnXMP
yN0DlH+UaEEb3lfECLD/cpJPpVJXuWZeIz9EHh/m3dyByCqfeRY9oeI7hdIxlY6xeqjDw7QAaM16
xUePN6ayGVMUFhsZYe2wrcmORA0pZnQxx2l7lpozszhLYgh1Unj35xB5fssaydl2zbZxBBO7oNzK
wFpxSNuNFqvWbmTve5U+v/BCRL3RoUn3JG7lHukzR7s74fjoqCUvMZC8ddjsIxZh5ziAB8tP8nTS
p1PyWmz4vfpsrfeP0ZZZAp9j8u7kTOujDpde84iRdcnHVD2QcqTPtWSf5hzNGDW4XgLKpmA8ju5a
PPD99Hrgi03w6qLFGAUy/SENHCzeJTha6ZPbkaRPbkdHDlMb7WLp6vigI9+zb/LWEehxMkZ2UUPd
n6M5QHEAt5MI6yLc4kygTQB8XZ4rn1hlxgMrBM4eb29bQpPqLP/xUdcRDMmobv6LAEI0EbeH6Rsf
uqS/nIHNCVKYby3Ixwmba2Jcu+HW4cs50dFT3XE6/W+BEXlaAaSu5bToS5BCAqDaqwepQaOCk/4G
kYmOmHQL6oXW/D8BXDZS5BiX78Mq76N2L6o7wrLqYAcIXg+2tYN4zoZW0M5VtrIzTz5iJvWkr/GE
N6uJxku97mMUPZTkm3qeJ7us3U3TPnRIGDko5qGjrMCPxbPj7GdmQGz8RtE3er9p/W2TM4IVyfT5
P2W/RYzZ6Fu/32YQ17vtr2ggzfcSMQwLYWdMnkX3xhUEerTx/Y25jbo3GKrBi6EKpw5LIGcg5HQ9
MZYvMyEJK2iVdTB59LUY4SZ/GaAN9TV4YUIh/MMtJGSApy6f9aym4BzhGiK0ByPszBC+C1zqv8J3
o/nunbVF9h2LhFZckRQ4IycfRaiBAd2MEQSuh1xeOozaL3jNkO+Ao2CxTgsIY8daJkF8WTSAfzkc
uqBffntu6BooVWWM1HOCM5QLNvB3B30omNpTJzCwanVREEqFl8a6of2u7VMKL003IjGj5piUxgBD
DXIgQDQaE/XT3lYg2h1gKxLlnfEGna0cLMN5wuZbXcrqMvIdeTY3er3JEgF9tJ31hDivWwNmzBrR
LUfHjg8W/TZ1jp3ukfCQ6LEY9BO0ohBbdHOUCKagykAlSpUB/o58+4rb65IvInI72nYRAv4eAcaP
+ERTlVHABQXsb5I4gw0E2s4DMAyvgyytgWIj8wBJ3Zv5Rt9mFnEiRF5rCzXHjY6im/giFV8fxiMb
m8yKpHBIC354xN7wOyhxylWp/gH/EI/k197pLWrG048/u+5L/wEfyh8X1EjnbDmYc6/9Ck4G8tXE
Aj2nVy5+Cy4gRxuAtmQtmAu6AMjNwbLx03DpMyHAwzrFf0PO2SVguI1NmNwbOiRJd6GGDiLfA4/d
HFsGUyJ/T2gIIBXtUH/Y8orUEZyxdn5AuBswOZLRF/FAEgKeLmV4CkyJq73FMmGfzoF9JNbhRfcE
xIgcHgoTHzAez0DTjXSX1HsK0yB6N6sncNsg3hjVHpzHElVxMZwSrlsOuhe2N1IIkw2I3igNx0Va
uw5aomTRIWLAesReHTK1qmrcs4TDWPM1En2ZmXi5Sft8oY/AZuiDoAlM6We7Tazf/IpsHNQV/Lby
TWNh9fn3QCNpgaxxUL/mhRFLDDfHuQXlXWdQ3z/8aVnQAGZGlI7pvE93XkV5l6pz0gQ651BlJzPt
V51C9YYAqoJaLmIOicHr7ZXV3eHTtOM1bc5QDjMSvLYVueQMEKD2h94yrFY4i6iPMrVYd1VAYnII
+6sHVbYlVtEkV5jeobR3HArIo5SduKD1dwDl25mpa9xwxFhH3iEIZ2a4jTtywe0jUZ+yfRt+phsm
tRIow8uk1qZrkixilxw+Mgpy8QJ680RtyRABpjVeSIJr05BJJcmvF9kCir6qh9M0ntP4Rrpms+Bv
EXsw4nNeeBYTrfLSR65PxGfAdCZiclSrcxI9Cxqa1CK7UCEy0c3QlSbTOXSOsDBKItu0DvwhBSVp
Bng/2BwiaplsiFaGAVAtO5XtV61QJVrKLrEeFeY0+0hK4zCdVRLutIrp0QbpxAQ5xGDnsb878yf/
Iq5PITJRPQYa43ZXQehi8xrCvuWD+MB8MXw5Bxnzc8VAiMhPjFw2fgtPxlHvFvWS5M+R8WvrGh3U
Tu4LjT1tPI8ajWBEjIQdw0LHx4TnmNTWe8hwVq/2VOLEP8jNeMd4yYyJAEqy7SweCHSdZEGMQImu
ptScbAauefHTEgoXZvGsNRN05QYIleCBwVHNbEZ3THWa2ZQVN8QeMIKyozqchuLSAbZ2bmMHgISW
1Ds2s3o61YVIH6Ug4inqNUJ4/EMBx9XC5QKfQR0X+ODC7xwrrdavFXlFnofkiTyPNhICVJu+QhnP
6gxukcgep16R+2Jh1t8+LHbQZijEzeuhMgX4OZ8dar1gxvKIvXdZ+dBEUqlSihg3dvF49BfFAK+O
DgWhIKQEi5TWV3JtRBBlm8FAErGyLQkgwOuDq9xcNePqGFeSbNH7YCfx1zB+F5RKlSdKJYUyj4IJ
vgc7D6y0gcTz4aGj/OmuxJ3KWY8XYjNmBDii43mlrAQQnRkrM7FBcMIYhWEYgs0W//hwcMyDiu4T
xfXMjHeeuhOZajSqB2AASzk5GpzcZPinSAw6EYUxdOeqO2fdWWrPFuapc/t30v84+p+m3kjWJi7+
qYbUm8XDwmL4huU2dlWFkYIb5KcYw76ERPitYPZaP6f8o1vwSxnPlNlTJQ48qhBZocJqljnJf/27
bz6rmLbiJ8c0Y1zxLvJlepp4di1SfieRm8n3V3j5zF1p7grSFR1Z/vALgjq2ADGj6lJUl9C/BAoU
hHMmnQD3KER/AIk+FoyaFGEbUQ9Rupd1VEQiWqSS90omMEghIX91PfOgjDhnDLfc5KCxrxabkCMi
eTVxZ+wctu4Zh+n415TOHJvluSOfI+UMLGlYcDD0FCJgD5O+z+1dEOzs1HWabcBRUCDvKcUDxnU9
HvCCFpc7lW46uQR/hCP88yW4Uw9qOcGXZ9s6g8SnD6ubc0ld2BIEzMVQL9RuPwU7cx6y9BKSCRLA
hI91aq0zos/i5mP4gfv700w/ZSgmRtIxjBkPDc5d7+99T1l4S6pbnF2z+DJopyDFk9Vd0hok08Hw
9rGQJVCmxMIzBQ2cpgzUYVgy0KcTE8LtCMdwaUXu/0aTetL/2KNvzfrigIo2K71nyIRYJWxlFpnF
Qi3UPbLhX2y2oIxL+EcjF0CdoQ5bHFpR8UbuUz25PnNqshLKc4mOrjjVEuIw+F2H3iakZceammx/
s1vsgYM8u8cuLSmN9l4VI6CG6npt22uCgymoT/60nbBZKq5t7HymfnQQmEWWB9WJL5IV77uIMevU
/OhIbv9Lt+V7OFkA8VdkjDKcVmoxnO6zndbvhgj9O7JHzZn9JlkW3PTXw2bJ59y/8LB1+0Df9zSO
8PsWAriadJzktz3pQv21zoqDRzC3jIsnu6a/zvRoT8NjJG3ykIPXId/TOXbMrKZjjjKhOA6LERRF
cZSVg4k6NO2fiXWNdaZUDPnx/6zNuaGeJxT1c6k/pumZql3150VKf/FBCEIqGzYhabfMu0vOXXPu
eJHrm1XdeumKzFtjAAXkqjmDJzFVnimmHwyWsKgwzpLJRxHQVMveVM3G71F1izxaH2bR0akPvrPL
HJfznjkcsuTE2prh17g53r2sHs7wltTvpfGupE9Tfx8juAcSrqOpf2vUByOCZpcjjfWukqgwBD+q
m/XthvkG+ELazrkz4xyd1TdPuvoei8AbRA3/oABq99DMH0IFl+Whqg5ddSBksH120zvREJ5+r2L6
a5dEPXI9itUI/0y6h/67rjxbZKn61z2yPivl21/mORGKTKwvbX+RkXm9ogUD4xBa0MekisYnKkNW
QzEyDTwc8NiN8Rlgb0CjxZnn/7bUmREQ1vdijy7Ve4Dg/gMOcOIsOKto5JCvZ/CkORMyHyFdEjLK
72GG18GaI97s7hn1kH7GjiX5K+7gU1WPqn2Q05MmXxCyK9KeBimg//iZvE5IgLsgFcuY8It1+vKC
En7AQRV1AQMOITKiFucdJayhGDfKuP2NdQCqTrAhPfQ0OwVvaFtpgOvjEXebDkXyLyVhWG2YNxUk
5NKAc05MvNFhS9a8WVZk4wWeqMBlonxfp6iq+sGn5Dvf3TT/EFHYW8Pt6pX2t6vmawUGMgdlVE+B
9okSHHNUEG6xN1OMkjeoor86lICa5Uvd394VfUVR7sMqtU/ThXq+IgeHkj98BF+6tILpbDFYfcj9
ezFtTP1K5okOwxkT4XiUnVNKLsW6X+2XvfXYK9GGjPTibxztOcjxufEUvaQAPlnW5M4jmjUXLD20
nf0tv3C4z3CniBMbTAKYzdCG+7U3nDl9kliIdMPUqFoO3bhQaaEB+XifRgg7QP5v0hdn/On6zy8j
Gm7sH3zBNY7DbhkhYNMO+h01kSddZhVeZGcHcod1Ef8v0iv82xjs0BszkDRvqnOgq4As/kMPdlw7
xIaQjobi1mvnFgN0+1hrn7+Di3dMDdEIo3OBjqjllOmW1MUA47F+gpQVjnLbv+qnFhmbek9BytLG
2MCXG6ZNF233xFl5ryBKOiBCe41c56uwP3jiC6w98EawaBDipG5HROb8qHSNQA6JPaCKCUL0Exy8
M24rduX231M5g3jYIOCHxcfhUePi8lEGt4re+2eqMVS4RhzQ0abYIljA99dGMEdG0hYXzu62z3u2
p8MchjN2nrQmSzF8+OqMdJdQsIsZyRCIhJzfnoZZrb6Z4aOtn8aaQx300WI8wRZnWmMwlopcFFXA
icj9IwB0GjdqCaF9BuIM7phC8MokLPCqOKFiCPTOFd3FvcVBYa8o91J9o0/As4M8poDmUiL+Zkb4
JBQBjJMCz63eg+Xb01VwPhlXYCYRpB39yhDT4zXiM1oLTBw1nVTCRSCgE8mmzlISLV4HVD6UKg54
JyNdNzle1kNZXoxq5bdzzT4yeAMigfK3dU7Jm7KekfIaENuJ2o32E/FsZIXTHp5zp7GL4MccjCcx
CzgxmyXiFvs0wLowVho9qTMOxyqBaf5CkawJbnlhWg+QAH4vZ8fQm3Y45VSIv2D/K0lHqpwseL1+
h+IjXP9ktdd1IVAqmuvk3FIZLfQc2lxwrP4SC7MP9wyr6G4gWoYRq1ImAKmDriGw7cgwQn5E7eIZ
5TuSXlg/6Rr4AtCx6n/MG6MdhjxkK1oUc+Rxj5/jym5n2Pv4aQMRL/E7EUsT+zZhE9J7aix5OEjC
4pxOBpZsPXgguGxVurQZ7bcqcen/zvNxy0RyNmuNq5LcyJUUE6CnAUzq5ehliIR6J5C3S92Z6ZwS
iYhYGAUq9kPhHE1uW4bSi6HGo/vLP2sNN4hIfWK0VXVfR3JPCI2SeJS6R1C+DVQt2pusvSEG8L0H
KUV7xqDakYU5DH44QYfNR8eLnwqTPC8u95oFlieO55HVlyvPu0keBmFOy/4HuwuPEANJJogxXUEi
sINlwNmj+e6abxpW3o+R7yxwFOlC1ziBzAd0/vNaX7JYB8YKkkSYnwg0McnlQz2oIOQAziIAV6Rt
eBUhQ5vfYMk+BM+4CGWBIAwrgSDkkWmvenglHkv5GyS8nDODBmgGf2FpiH8aJRPpfeNCXgLmwsYE
XZbYyBx73kpqH/w23XgC+8fPEwKptd3fiiXYBiRnmKt5aconjQ4CRyDhO/Ytt5nP/FCxQgWdDsSs
BJyGSFIuxXPjB9ciEEj7kxHfWBpIAuAiDeMSaxa/Bto9HGAF8uo1BC/xhOETZb1TqhU9twu6opGD
c72EGtYooK0xqs2CxppJD5qCFl7GY+AcOfuyCARfMM1iXBr3rMAH8U4aAQlfOm7SGU8lVERcqMjH
eITj4bZEDNDvQiwK7JfxBr6zNZ5SG2XQtdxPOePUB5EsoYoN+ux4AiSgPlFYLvrgqgbXPREHHB+s
xeTyijDRlOx6XsXIQWcxkS2gIfmyNoEkiNlwomsClyaAdzPHXDQeAaTXbly+s55G3rve3ypaF+xi
fAkT3IKkFYeRNi1qAhsA5dcwEPdAlxUB+eKD8TbzzvMsA1HjY3jTOTgmFrMQYU1u/hrrsF2zbtTG
FSEGtpQlDdOJJCcWp/o7NH/QP4MEcjFTGUgE/DWgtAmwWPxZ7iGI+aIBmUlLk6eWbAOSTzjei8Zd
1jK52TavHLng7XdsPygfNXWvfxj8A9JsKClW9+Unn80ygkd2Yfg+0sbyKFJMlstPqcb8/j0132oF
PvQ91t9y3rT4QZZNYuM3FHsKvyganr4Ro/qOQJgWuMQc/k54JxgHNrP+xL+kWUe/uLDlAlSlRgLT
giXlREzgdKUaIdNKohs5vfJngpdECM6mSsQEgqJ+OrfBtWmuXXKrAzo3cxZL3+Z2vxfKOuX+8xS0
c8FvNVYFaOslZCWF1K6qYT9g5UFunhTEyVwrfH3wuPGgp/7MdL5krF1hNxvGz0R695tnVuDM3Pr2
Joq3WUx6CcnCwlsU1xdVmD7idDVQacnk+kAKQAbC2iLshOGn9RDd1XSvmtvfwpOb4HQLsAI0Msdh
RbJy/dNDztoTiwjMzywXGj1grjZxRorQv5O8BLYO6B6EU95nWAhpmM550onriUYSSHnnnPbLJ9hu
2nANuIusjDbbKb94LWF2wKQivYM+WtI3B1WYSMuR1o13aoNF9eaVhyQ44K3vgsMxkJZeMq+KP2Tx
euOq4xlSF7nzgARqxJvwbhvXKL01RP62Vydbw6IHg/YkMkTV5sq4oRok+pydmn2z4x33XD6bUV/9
geQKUrF/KmMVb/1SJPZOc94jvi/fgafYix5x/Mire18BsthD37OqN9zigJzlvd5sdG+dMtlh3Hfz
t7/oA23t8/bwVxtRPrKgcaH40crwCXqEUQR7ksRpS5yUKdQDZW1cuEx8CPlZ4A7ThI00CqBPrfwz
D2P0hqkR1giCdK5WGl5Zw5E9ylQp8c04dBkCTnBXF0sUwRfgiogo625p1qfsvWK/OXb0RChCEfpy
9OAwwepMX5pRQgfHFiQEChof/AoBk3SJiakSlJVuASuQC5f7V0uliceIEVc9wytTMF9R8Ib57J0Y
MJC/yKxQ08tQOHez8UxgJrOv4WI9mheGVkeAWW71WftEhe9f6yemDFbFHzM/6MPx10XRVTOMBGuH
HjVCv0Y0D0T4Gws3BQhB0uB/oUyQlT4x4shhowg0UvmE8zMiUBZMmAUaIq4yGiLijtiHM6KuJvSX
dEcO/p0lDe8rqzNFkicvcH+gYg179FJwrA5wb+qfqFo1/N/s8UzE6dQHouUtOu0F1LNjqc3Z+81N
gvNBvxKvnNZL1tTegp9ZHoKvof62gDP4CzYGsQtRU8H94jXgwQ8QnPpr3k5zx7KDyoTtwuCIqu1/
Y6mR+fTqrGi/i3bfofktdkf8oRpROxcAioZ0jPxZ3bFysw5vQjr6xgZ4aFi5+EwLjAcCmtA0nxFT
yYVRf2bFl5N/peanpgvjB4Od9upH6P2E11BHdygdpfJozPvO/SJFL+3wFyIM9asTHnwfyOkXC3jd
ipob5mNQr3rYpZ/ItzrQA/RfJxKwCHqYsUPxQrLH9sT83NXyYL8oG3FF/wUEtVCfgqwsu1lZHUzI
GP66sXbAMYoCYutuTFcsw5XIfZlRKtkcyuRzLaMVOk+M6e8GcizlnJRnjlGF4O374bKELqTdG7RQ
qyEifUMo2HC/S9r6p8Q0sehjYWENhjerf0v/QepIkvlQz81OhDjyhdK5ebGjER5bEnER1oVoEfmD
ua40XlWCTaJd0q3IzrXULz//0vHXx08i5HM3no8vV0nfbm2EHy9rzgD5czlTt7G8I861HFb+S1aM
N+8ng+LS7aY1tRBzydjamtqV7Fb0S052totL8KUdQE04pHoBzGa205oM9EEG3BSkzajhXoZ1TiKs
EM1sWf6kfQmOwmWpTRCp1NcxSKFh7LB7U8xREmJdIhEC/7KUBDNCHz0N7BhxinTEOcOMFP0Uuemi
cymoQ2tD8cDbUah3/ostrbQM9TQDMYRT3GFwGezqJvv3CpUbSzSJ60FxlLov6mqLBajAm44V/KrH
+5hJDgg6CNOECFO/W0IHF6iuf6cQIJmcJ2gsD2S0spoS41y+ATStpk/l728cn59+9u3Tq7c8604J
AHDW63OYGzyRirKxPUblxJ8x2BeZHWo8x6+8+P88TFaCnWQp0RBdo09j9lAfoo7j4Q4WEZARkv0q
FWukayW7qdyP2cHu8F2eOD725xp3h3PxncsmFjUOp4i9jhqIQ5Wo32xW821Nl8rKOW3t6FgAPPWO
yAXhiDgJ+pVbjchiWJBS6bFl/Rcnh8WfvGN/p2guSvKZmHl165GvYO1zJeSVAsybVNB8qerfEsKr
l1GvGw5BsB01PK7HZJqI4Xx4401XFxAzx9bNdfa+3YSOAuXFi6Qy5etfjkqETL0FVOsq2AOcDdAn
M0Endo4ZlyL8XUEo3WZvDgemapEjt+keYb1ZMrFmQcpb1IMzbhv7MreNWFvy1cYnmXkk+VEbIV8G
eGMp6665plh0+LPFveb7MC93Zln3qFkF/CtTc3G0ZU+K9pxrYXXzx8qJKn7DZaTSYnFErNsjmmSB
Na7hiCV6qVkLlRat9T2ZxlwfaDreHEKavqDaIIOUhx0ayNFPZ1h7onxHiB97IWUkD5QmH/J6wzpF
PQC7uvuLUQuA0hqj9IzaNjJWnvrGb6KjQJw2wsvXXBXpPMpn0/FmgX9J/IsKswKVNlfUnpdbqzjq
0iGYZqr+hj/Oc9YmzQTtAi7BAeHUXHpy6RHMGHtae/m6djZFumloHa4LUNH1WpvWkj7Lgz2oz8ah
ieRmzhIClVJctXgdzB7VeEmCW2bcCONIBiBTlwgWgEr0lvA6/iK0dWVexOdqxOo8D4r9rUAUQ1vv
g6qswSdG8aD38x44MxtCdPQ70XvErZF8a9FFUk+GJtrxSH2qa6TcaYYgqgVgxt7FuVFjuua5Font
f7np1P24iEq+BIkJY3rJm1wt0pRFUazcUbFLCGib2/XWeUjjFvJZzjHTX7DB2hlj+SXgKvpIARMw
9tt2lTYLnHVpu7Ueli4iaJO/JvHuZDEg4hmxt+2W+Ic4rhhr2MmsDL9HS0IubFYkW3xVXzYmJuOJ
rwMzJlGy7OHSwThQ7ZDASdHGqBkxAt0j0KE0AJv1LwYCCBBHBn5Fzl1891GINsSZ5A6SgwgdRk7a
Hvf9/6AcZI2OC7A/pNTRMC+ObJKD9uFYTyd516czHw+Ff4sqhGNC4w6qazcgzdy4dRW4h/B9d51N
+/eK3593AOU15KhFNDLGv2hMjrU/vE769jfZh9YgzUx/38gXnAawTjAJRgwD4+wkZWcOmyLG+amt
Fa5jtfo1HaVYBRgpsri+bgsvgaBJ3giQCxASZNKeIm24/GMQiZA8TfttzB9ReXOIWF2yJ2JLtFk0
1e0kz9mooKOQ4kfnj7RMKrt6lbz3L8mS9BW/sn+UDIZRxOziG9G2ZR1/+4w07VRrjaJi6ssllSx9
MbgjRfFDgDb8u9ZzJcD8NxZ71nlOyxJR9PYXpRFFkVRbs2mekXNaX83+RlOR3oeC85b5M3+rj0h9
oBxd2hwl91gkCt5tdYFxRTSp3Mo759lH63xN/4eq81p2VEub7RMRgTe3SMh7L90QyxUgvAc9/T+Q
uvvEudkd3V21apcEc34mc2T6W+Z7fwMGh+X8lgDemGkzu1fhwbRZeHQInxlPtNeYSZF8D/0vif5y
CDulfeIc4s24Mo0px8Sle/Kl/6FQg8nQjLLntXKvQow1gqisJYcVv7qfdJBkGZl+JfTT7yL8846U
zzPDfuv8as+iP5Yp6okiJQ4hv2Dc9CjjVsxQP711YR0tDd7wMD+hf+MXOtGFbpkTid6GNuOjNsJx
gngWFS3kfPmE5Bjol0dw+VDSM8gsxkE/8fL9x273CYHgt9NFa9Yx+qI7oHJ0GZoYM94eGr9InOHA
4PZuOSr/MT7gI+ASZRzIUFIh0k8aK/voXy7Y4Sh+m6qIk8JURcpuma2HahxVBErZdukSc1Yd8u7I
n8cXRACEWswBkLm8XuK8EufA/14i+vExnHNqr+FY5rDmkuCwHhwuXBXpUkiXG/eHhkH3l22zDEbX
ksI92UTQQbI1MzhGsEW6Y5gpsgHXDrJ2iCCKnnxxJhKmK7Ln3MnijpBWNPneby4zWbWr/ILKCdCF
QSQsSguWLsiV+LvbUrUTMKUGG9hGpr8srQVqGPXoltjpnE+YPL1BsJLSS/aPaWrxbxi70tph8Hjt
yAkrhvAxnmQeG2w7/PDPZQOkb/pa8OUyA/m8mB9yHW5AED+cl2Y0QSsTjSyy7eHG/OXqn6z+mdpv
9YWqiUUOmQ1vnRDhqIyzEIrRsfHAce0Swqrzg+HUk2SbXzhgiApFUBgM1BvyXmnWNHzK8dydCJhA
+iGAlwUq7xTzMNwQPDHMBRj5udY2JUss23H7oZlHXsYTzrAsOJvkHrrXth5RGjLkg9RruA53MzAo
JR9KVW8lAb1SNmgOIRO/uUoEdskpQE4kOJv8xrFPJCB7WPD/wYy+z+iHjLDUXSgsDp6DFwdhIRQ5
TlhM6D+8h2F655oaMSk5albNKGFSEShQAMQcE2NOKUTayD5UD0zPUfy8hnpR/mH+ZT0hrsw4xXHZ
IMXjmcR1jBIO1DDqwmGvzBibF57AQIPrBlKPMWMuxdCNTpJ5nxyc+SKGSaq1G0b4TLiCFZNqokMo
aHGtrriCJhKNz/B85Ew9tpq45wzH7J1lF8zePYID/QZIuz3T8INNph02ZsqCVRI/2VGYp+VrPbnz
Pjb5D9MwAqBhVDa4VXiDccASL2Ad6/wk4uzPT0EB74z0jKMLmGvjy2sTZcw/al1gc1l/zmiYINCO
RcIlq71hggQ8AvXs3KOknApjCdcepKc4i2D8xfPQZZWyfb222msLexMpYZtticllQ4+i8CCiC9Um
BGIBNRIN9jH/qcWYLPXDPIGO00IFv6OcJytdHgs0CvnJQrKmTWi3VHFHBMww+n9P6ErKOhq9jAAf
ltqLmnU39c2idBdDHdHjXZ9jyMoZa2Ixvr2aMfo51rBEwbCGxWwT8ZuRW521takcKsoQ+dK4V3oP
Rp98X4wzf3g1SArOHPxFHaHPV+BfSrkjoTLvd/Lxg7hihslrg6YTKBR3Iw0K/m6esneCMNP4iCAw
c04EGEeSxjpr2eUjO3tteRX4oERU9ztDXgiDQYwCGxsM7zszlCUfquINnXCQb0PiZ+aguABKYhkM
kkmJJ7vYtmBpc9uEsjn8pwwdK191FlPLTeGN1CPOU3AR3IC8WE9xTR1t7P0E2NGMrkmpDuJWhcy0
WPEEcngwUnaPNHK5/t0Xt9T7wjmHuJRVbnoJmIVId6l/ZFTe9Mkkf0dHE2dbT/6sQ7zf0IkB9OKF
C4cY6/49rmRQOTRx5DCjnxT3+pGcpGzNDLsc8zJyfbDvVDNkc+cn1CrrXFtn0KnyBLtxaA0QCBkC
RImPZ/BMgtUUEqeMR0p3Dkvc6SMPkBPyYW+jT7Ru7GNVuw0bt9Jx+RPaK4MirmFG8qAOuIxRhH/7
IHGP5NVnIQuovzo9wfWMWhkHw5Cy+Vlfc4qIRwoRJkPUjsSgM0bkYUJHmUsT9LCkgEgHAjxBusFY
XxUa6JP5U2ZhOCc05x90Kf/aKWvUjRwgQDtY00qDVpd6gi+AzYzJJ8pYj8F5eetvINUJqOCSbMJr
2F+RX0YTVLP1VFBSDlc7Alq46GmOsZnhYoTT1DBdJtWCy5pgiw15OWWxd3kzEOm8E/8ylCUewdS4
ryppwGVkz/UIcGwN/ui5ywdy14bhJVRDHvoRONnWw5w2z4VZLMwiZZY2MxyPLG6YHcBJOFU5BkYH
Yyr1WkQeBJhOgiF0ZgvEAS9LHGrKONZGIJfNak2EPEGwOBHhhJLkyBdAGQkAjcUWEjuGec+11dlp
OKFgswhFXL5YHr3WdXvlAOSr4wvk9sENgdNh9bxwYLOjZJnBtJARPthaP11ymHGzDVf5hFP2MyN4
vYYumMYBLY8xo40kDIoXj/hOJj/UBYn4/9UFEjUCgemo+4HmelPD24sCCrRt79ouynQU6aTkBesi
X77Uhf8cWnKS7yLHrY6xcLKwPhUzBqjsBlu2rc+5/8USh0lxbzBQnhfElE/lH3HL/aFMWRizb/18
fc8vCis2X5HNx5JbuHkmDBMh5Jlkg3YTPigmd/qRS6doznGH8OPKz+MxwEbI68a4ntTHbsRlBKo2
fVcBnxz7IsXavqx9x+JWfZc+mU53zFEkmuen4MTMtATcrFcaA+owpu8IscWZPFAbJ83387kVqk37
Dv6JDbx8K5KMIBVaI2Pjntie94DICGh7kxeQOnDFogIvJ1pwLceoAX6wIr+ea+TAUL1RLLOfC0ZE
dNcTmCXccZ225I5DyfBCrTYUU612oGTYchsDrGFf0uNMZMtpDjUc35XMFWEOgYlINBPdZtDAVeLa
0miAxjDd0Sa59itSv7xGcjnT39pwhOGNPDXxLxHLzjWmrshA9rZBtSbuMipWVjfXPJSXxzL4spT7
iBRGdcQUMzNvwjQ3DrEABJVABijVGB8J5xLHarlPit0wr/lp2KWQ4KEMEmXdmKIUY3NtOCkPPsZj
Aj2RYwIZQn8tThG29MjewzdceDh+S5QyJQEPGKPYcXcb18Q0j9vpgGWAZD3m1ipiiz6fCX9uus9v
1kivwIV7gt0dGL3B1WG1w2qDeGKK0tTaYmSNyRcnQPo5B6XDLQOsCJfQpCm/pfwnS/8C7bdX/6oc
nNWPUX+/HKAPuT8lMxl9A18HCyD6Vm4F4tNsZiSMrsyt2+80tMAT7LBYEAN+5NCsBhW+qhF55t1w
XbPP5SPke6O98g/sQDi49GqhK4h4rmJ/TdVL6Z4LkoqEo+T00VlIjnWFlH/rxdvkhZb0KBTnp5NE
OzHeP7ODLB7a8piXx6A8+uoxGeUcSXay/hB9CbMtsTLaNab0gdoVJ+SVzdRDkE+l1iZJTFS2brmJ
6rVPxDO4Ynh66qxSj8SOPTFozH7IwnYwvEyfV5Dw2Cy8/IbNwjh/5OkQMoEqUtLR0kW28SD4pT5L
5YHVJdIMLk44S5y4FnkHMmty5rzO6zWO9Z2H0xTN6Dhu7k10AzRZpxMBvcLsI6FCFEV2s4Uc/n1V
8O22oLSnqwP78w8zybAYE4+DEcJ+/zk6FGTqxMhfd/+R52OuoGS89+UjZau3iPtFlS0ImVhEGfnT
i9JbGIyVnyMpHTLGXiSIgNQteNMWUF9JtcVJzmOZiVPVwO9gV8IqaBHJm1OEUj6H43N+vaaAndAj
FAMTkPJlwBC7BArcTe9Lar5cgJSokBlM9TaaEX6bMaYj5TCLVy9pb7PYoCsLIdpnxSRiBf2DVhw0
Xjm1MeOTNl9ZS0VdsqLjAWbWDJ+UM/PH+TgUuIurZEnRzZym7De8JrR1TO2wkb2z/9B2sCYW6Qd4
81P8cxtrWkVXtxhz/TTKNlWQ6tmQaISLijK4vX12oPxVCROkBkd4xcZqmo/RRIWqw1+c0QyXBbNf
DuwdA3FESj7h3saZQhLBJ3VjK/9x3XCXwE7goKbB8ujx3gnP6AiYYwGc+djB2SqyBTZIdmFSYIys
B/dAOeYPoRS1fBlNDcBSnqgeMOcNcIxug5FhudS21yBgxMCOhpsdEczIicpDJ504L3lIeTxpBdnb
chnQSrwQJLGZ4vSgq8LHjtqHhgbPOaqB9J1B2AyLYuHhoEE+JNbxCjg8wM14CZWLFF7T/hpF1/i9
VmalrN6/Mrsjb1jclC4zOqI4hnxqZbQajBXWWst+mufVTe6JfDf6h6NNP4SR14jMrHSvlRimvwIR
z9E0ecvdPt+kjM0AWfT0fQB9WqueCfp7fB4EXy/lbhJjNhLf3UUWDENvQg9Z6rSEZ1rEGxv+XAkW
xgva2NJ8raKOaeG6bDbZSNB5HfaQ8Rw1sZmpsx/OgHw7lIQxGI1qZrwJtZTF3qge02LSgPTPs9/S
136FwddTfEijFbU+BAAqQbQbpTloIz63NZUCtys5Ys+NnCKzRuqHLMbEor5wADfgkkLcC5soXzdO
I1zLiq7LYeGasWLYv/KLkV8y+86+O+ENXX4ycDYt00U4JCMg2wjcX7iOtwL/pMD8LrqvSr0D1dVe
DjbuUjyq1ZCeUI3CfNZCYtHm/0sDr71VNqWkZhzd/BNeYzHcpaAXN8Zz+3FcF89tRExuvTGqDbOG
/2KI4YyyU81QralTKZuSoc7Sh06yxFL0WvvNi+eOa/qTf22YR0ZO6vPRtHTxS5RQNZMnkSbxh8kc
tFvbRl2CZJHrl4KLESQRoRsdRVb8p5nHlieZPh/EtXTnp0p7Ai3Ug987unRJEInYf50/QA4oqSUo
IRwCFSSgqT0FLNaCtRVWKakf5lQ9UgJSMrCdoQqsnB05F1x7vAkaXo1wEtGc84eAWsDJwHbaiv/K
1y40e7t/K4BWyp4xAiI3KqY0vddjvnEgqKwoiFo6rX7QGKbtFQSeyOIbVD3aGQs24RmFWj9xynE9
tq/Wg+EtMxco+tcrZFR0KwhIyDwiMpTXgZ3Es/0q2i+2hDS2lbRmAC7+J8SZUAm4/IRKKDhj1pq5
7P2lHy+/dBfH9qL0V9ANwd/Epy66ZDqyipvq3pXyIesPA8wQcWxrDbpQvyqgY4DGkBB1Y5Be9OTZ
r37/EYEERLeDLJ1PfxHyJ0MwF+hSYIfaKUx4cqY8cyNZQ8KyGGPPsEnU4uIxJiEwE90BbGjN8LT6
K7FY+VQtHCilRs2+FLnnNTKacPswkMv25sOQLhcXYP2PJq14KJCq6d3Ql9ij5i3Tuou3FZJB90jZ
xuOS8odBwlJ/2GCwW59z64l3WSStjz3kh8PEBtsSqehJ8RljY0NgmUknLb1ABaOlXCF1wP6mabfq
X4+PHukaa5n1S0ByM04bLPQ7pdnJ+u41A2r2gmvGx1Y8kFH9id6f1f764ncCJsa8v7Krl54BLljL
JlnUPPGI+MhZQDiMeOu1s3UbwCLqRAbn7LnvNIdj+YeQWfY0zopFA3+J8kZ/NsxThEm8oswqEE4x
ERCujoM4kLMFzV3O4I1t0xuXYQ4T5VFaM3vh7FoU+Q7kkvg8BPKuBx04qr1dpKyfLW6JNaGXSEGG
7YuZzSpCT1avaKM2A+3S1LZxvP9wluHbi7eSXKfiaubXcW8jTv9HOFaI+xTjKRThdJb3q7hfNehw
lhCO8nL5fA6Z5/Drm2oMBl4TpmqGkmOSziRlZ7Lj4SrZ4mXDY+UmzC627rpEU8Qg0R77nHfUeDK/
d7E2uFCxPWnsFGkiEP4wvijnhTwuq6NK9mny/Qp/muDXe/1EfyzugfnvofWCmCqqCbHJwiggDcmd
/fFDm1Pporja++RzvmXk3G8pNkN16aZrimAj2V2hBCAEOUE6Z8zqMLqOxiKyRaqKlfpW6ej9MDvk
oG7Ed8REBuFlgQs1GxJ1W4F01HeW7r4WGJNtu3fj5mmr+jU0brLdkW1oDgkrbGQlkdjBrYnKa3Aj
b+QJUoYNIIzRimnkeIRmADhRO0j931s7uhA7ZPtI9wEjhfkZrq3evq+i9pwRCGqdmfr6hwC/2zCs
gAJF3wDgyRJnvkTo4ghuWf9cduWSDY02BDMF1ZBTGkwZZCbq2hbe+DAZ+ymReUuUlP2OlCGKpZxp
DL0wf3FreG7TfOh8GT4n9urTPjE64L86mEMHG6VnrSVcdguGPZRUlFEMoRgycsNRpJvbpHAyQqNI
stTONIDaHESHX43yfynkyGJilqsbX+5OPsTU0cpa+u04LcopLjti7jJCW+wblJJVheDKnRB0V9O3
og9iy/XTco72mxjNHHNJ93ojEBakg01MnUrfYM51lqmWHb+2efXt81WNUvumvymIsCc6hGUXJb37
2b1kn1XdUsRRKwsFV7+svGXnLcEPidK8xAsPuXfX+Js+3iTG1uyZnRx94RRDk8LI1g4O7dLDhjLz
RwnZluauqI9peX4RofLi1rqH+VeQfOdTNf6GKOLZgRN3+zw9zBnKHdIRGWfLfDRP4lOlnkuBOMSJ
KE8Io202ubYJtY2nbaqaJFSCKzfYKeLREFvLS/cO5daFOaORAd4Ek3fkssknUXP1439jhv1YJYiJ
ZYwIWggxEmz/61Tv8PsN5R3yCSKbPiKijxQNLSsCHN08mzbv9/Do30nZvpXwOXZkMlGfV4e6Gzjd
oLygSTXKSRr1/bXltbHvu65dIbIPA5AEa0KuNUbiwwwetRvvEVYCH9mtu105pMEqdIHy3WNkFQ1b
QwCsAYtD18Zq/RnoAs57OSl0QnkqyVN0ASOXocXMtXdMxph0cy9/HFQMu9GFoRstyctcc2PSK2Fh
oIxALYfmj9VlLqzbsRw91OyemDdXvTBY9sSjoe5Nb/dcokgzXtPAQI4/ZC1V3VzMFxH7jnFA8pJr
00niwnuDx8tfomjZ02OWAyI72GNRU96fX4hbG4dyjV1t869P2a0NtVdcrIkPIKWR1dYzvCbClW0r
lZxpRzJeko1PgvVGfX+x8nNTaOsoWqfGqnKXmMOB5HYDO8v7I+RJofmEAW3YcoKjbKYKuKeZfsXC
HE1ZTF3vjft2ZIQ3L7gMQp9NFExMgV99SFu6qL2JEwgAUbCpwjWbrTIhVnuEaYKMAaiCkrbIiBAg
hj6DWeQe0AwBDPBknAUH09iiv4FiqjqNZqM7jd7XWU7vPWjhj68Rw1Z4jWx/0YZW1TxjZWbNTGmA
YyCMCpi9oSJmA7GoX4sn9lNl6SnLCavWhjSUrVxv0xB9PTPHraFudeaDqByGv/jkr/o2d0G7b8K9
HXKus6N7e4O45TH8TP+k5970KdbWZJjx7MsUp2uWWUiKkL2BlIA0i1PGGA1LE4agtHv006jLIvvq
0Kx4zzPU4fQuhw86I6w5zBp0FEXqqvb3WBVLaZsXm/S5bvG7n3pzFwZH8Zz68zBYeAHmncX8O89X
4p8ZUn8TyrVWNWjRW+G5zbTtACg7W/LZzM6WeVKep1g5PiEP3HztV0//JO2X3MZy3pgz8mR5KswZ
7lMJcSp8qmgWudPXmIQSQYSbsRDZkIUTIAGbVLOxWWuIC5+zJzNAjHjRyEQprk7c8jAe3NEHDlLo
UN7YJPShXdZgDngomQ3iGGVthDe0GO5VlaGeOG/FOQhh0sont+XLO4wvEVZ7YjM4RHBWQGyWTnlD
hgcrv0MaHXULgN8p0G3PH5jx+Rs39Fg340RYFMIC8HO1yNkhUI5Ei8ia62xExXkgzUGZCcWpMQ6C
TdrSErT9m/7kqYvP4/KsZwVTLY0nJg6O/2OpRMJdz77a7AuKGxY+N90ApSHaxslgZtrjIBq88wYu
FGfphrbQHA3pr/RHPqssEoFxtRpcFLj9IRAEoGTOuIPdbATFDo7N+NayYqeoD+waTloIhwpTycKw
OTd2/LNuzjLO0nSXCjuDDaywk+W9Ke8DZV96+54niNR0pFb/MfKp0Sxzp54ynUhjodz30jbzN0G7
UkjQ27f6MS7PSXoru7tkPLzkuw5/wMj8N1qtIJTRWzALh2LSJP+ZhUMaBJ7CLNyimDImCaMhh6nK
MNsg8NWYyluZtqk7BuLMUHA9neoLlBOgMuU8J+EA4CpaLcqBCsL87OlOqxMkeAKSw3LTxGQa7PQH
YK5yK/gbgW19SM5PiNEUmrvxnGc5xkPlUYlIfjB9Q6Rq8lnBDVKNOhQO1q7CpnOKrbGJQ3cS+2Bl
D/xWIpIwgCuKIz/Ms/cP7jlkZBE/QYK+Z28cLUxv5UJNlkK7bBlxEVxHwcdeQl+CIWxEVtULKceS
PK/KRcS4YVu6OxMVXwx/6yyi884uVneN+mvRX3MUGtEVX7AJRtDxGEVi18JPMvLr0fIFkhBFj8Pq
yQOyCeV2Ev7LsrXMALOnK96JHE6grNGiUofKi1xe4DFv3wAj64fQnQxyzAkcVjs2snXZM24aeEmp
NvFX/fNYMLbBP5CPizGNSw76LJwoxpxk5r3ZgL0iZWYti1OZ+JWjOrDa4L/6846ZzdvwbHiOp02e
qGN5qcJFN2mt4zM/6fIpUE5jEHDNTWWZ7i4s8uD4ePCEvWFiMWMo6lG0dW+YmCGs6y/mQ4ScJqvQ
HSn1gKCH9S/Vc0KyfYGqaQimpZZSug30LwQeROMw4+/nTbnAKMjthAqLLGKKZKKt7l7/ANiAITfn
GxlX42KQOJxMmRPsHNLCsFPR1p621rlHupUiLmttoaLsjHli5iFLZ8WBONKudCcjL5IosHzWYDyB
VgAUYfjo7QTkgt0QcGxMO4RYw8km4WkArw5KJLjWLMdESBJ85+qA8vKxSxVgHu3BWo1C+K9qrwb2
Ni6iCAECbNsD/86+tU5TBr8OLzy/40nEENXhTdRsoAe875UxAwjRHvmUsW9w5vePFq0c+vH2q26/
PjSo8KAUA8un120BPIaJj2jA+WgARw0nf8dXUYaOCZcpukXSLZ7NXJuX79gr+d3vEMdQEqEVTd2/
NlkQe6XJIzOajvnUAcwZE4Fef/ThduhrrTkyDEdtQep2Asx6q9l7Mrggj/P9EQ7OO7XkR7QwPlyH
9C7FWoTlCkSEAGECdUhxc6FtFDNK6LFrHsvm3DJ3o8qgV1umKVTyZZsul7U6AUIBkmO4FI7QMfDa
S2D+X7uiGLvZpVAuSX81FBJmbRzREOq8fCMIa4tIkGAdmkszWyL4Z5GhrD2OM5H4D8412Cl7wdqD
NBIuXXJT23vd3ueTuaVvRSLCJVqEY/xQ0vlTm9c+Q4jFYVt2o+yoVUupWvoeGX5LGMiSQDs2wDkP
DM7Lh5qyyXow0w5fN/Mt2CqpQn4BrXL8sb/7X0IvrgvmuatMnPrm0Y6TETs9UmZiy0bz5cojzJL8
/1e48+madWBFbnbrHVaZQyBzyEp+hPvSbJa5hdXZVv05jbW50/1jREi6ei6IIU5uentXy4dB0+/4
kwrX+8nzrhC+EuGO+P+18l+rvIWnCY9g7i0EpNLRWuGf7qiLWDOu0nSVU1w92RqtWVjq4rJhf5uO
G9EWTFjnRkgYwDFI0PWQ5bzU3rAjX5n73yy6jHemiZrPlAfeArTR0LQt8cQsEaINUnwyu+XaYbRV
Qw3KhvpIjQ/NcxR3U4BEKcG2xGKSmuUzwfwml6eIORJXlrrWrLEBpYawy42bP8T+1jW/zLP95tK8
s8gM0eEHp8alr/hsDvUdIEO9BmzkNqP4+R3oKxFUIQjTHvS6jW5Hs3YaiGB01KzgWLoBz3nt8cbU
6NCqqZ3bLZ824B5vXKmOINHQudG0hntARiVrLM328HRle686hJSTN9AgIa48/Ucyv3kmhf/yH5QM
ipo4vLOmuA79dVRAB50igfG/9NcDmFto3pDfISSpD7AmurOsnpoKR8UoqvaqBGaMyQOL+W0yjs3d
0MMR76ie/f6Slddau9bizXMEIqytS02CT0YKyslTjnyqxnNvQYeakNI2uNHfBnQ6X0gOmImhuOPV
xGqcMgvEQl3bGJvwSTDhJKyXXIlgjs4GAFJJn3wB0icV1+c2lJeBvNRKYL1L3MKVvtBSgi8WJsLN
sdiOrE2QrmIGcQIk0uHJ6e8Y3PGk4IUf1kjpA8F8rbp26YExIxhyo7NLdfFhxE6f7Vv1gAYlyPfG
nmrlxmI76R22Luw75cC0O6ybydCqGaMn60uW2O5GeW067MPiTibXsJxJk964SUzVbFdFV4GcY6+r
E53DlpaHC9GjveJwNuf835H2o3PyMgLlIPa/tB9FdW45PWExycHgg9DBd0gZ+CZEpuKAGfRdxq8D
aKDGbkXDnl1gT4rh1QyvMf8jlqUDKLeCAUdOTbEpMAnJdyl8FLKdWu7IS5elwOuK3XH6JH0TD2w7
7jB/ifzAtQKlyDobAGj5l2zxDG8tlp+4TF1qg0z9gRbj9nNIdRL6/wZ9jTSuUwwRDodw9YI8MZan
gr+qhssdpaApz5XooMY7zuFlFgw0S2hI1CVZPTBc4fF0ieNVs4buFLH36+g+wdXsJGkbs/slKjPe
uPo2Js6eqvCgR1gJTlp4EYnaKa5icRXGZsR7sxKj9WcGG6Ur8ictIilh54U3XTyL5D5tQlaOCaqT
ba4SILJy86X4eEor8D019td03CcLRZ8DU2pJr6Yl7Ee5j0N8QSZUYdlMh+08Gpcxi6MjW0q/BGSO
Us23Owbrgzd0wueg+eemvVbjKjup0p78GYmhD/IQ3EdMPkYljn9SCxamNeK6T3E7cYFRVLmejVho
lrSwH+ZPzP+kcwozYo/4H/8RQNMJM4zh+VWXzh1zufxYhzcCL7RkoswriGbAeNVJwfCQ87EdaS0z
iu+kXVT3/n37BcEVeHXqSL/PYPdqFy4zh4Ou7/1ph+k/AOi3M7BOY9Vy8n5EGZqi4iVHyhZScokH
BFTaPSRU0Oa0A/pQzPS9yPyhdFJ0/dWqrFA9E/a5vEFMJcxjKBV7W0EXBxwO+n1PZsS255B67Ria
UBexO7gR2pPUyKOGolh8LkLoVD8B8anqoctOHcm07bjK15K7bokfxN+7LrNN9n7kO2FdxNjdLm48
9neRNIB0/ABl8E9Zrz7t0v/YIHo0o6VQ06knzyV1ZFSM4qdxNpVAFoNeP9AJzY0KJswxyyj9S2Op
+I6LQr/+NsWHad4k7dKRILes20MxGO+hWEJO0XGNwM2pSQZClT81u1mXzYlZ0TdttOuNXZ4dBPFQ
A93G3cMFvfskhyXFfo1ycSnyGRBBwYc3NIIC1BbhKlU3o7/K0XUSZEhkWBjNH6E0T6U52M9Jir3p
8Bqn/j6Wto30/ygnL3FlsGwbSTTQzaZuts92Fxo7sdv71p75mMc3Oiyfw34BRZXd8xO+6puiGk6N
/y67n/n0D6Q2Zpu9qthyudVKPoF58+YGIu0u5Q2xFbYNWU+u9yy8q2zK+cm62CBzeshID954jhAh
jEQhdEMaXzVM9YkQ/8rNb4UBYv19J0WwBIoyaby95O3b98gXdra9snGwpmgLqeW7Ywbk3j0qSL7j
44vqdk6IOaZS9A/BYIyYiuA3febvpMdMFA8Ch0NIij6uFafYGzIJMN6kMk5au2rARRu2tMHr7vNe
IMVAAcK1T0IpNoKoWD6pxM9ysPODbR9sWEX7UDDaAc+Hq4BLJ9FYd6yphNQxCJNYJ8Z28jGCQR0k
M83Fuse2XyYZWh/PE+BgkOuXA9R+ww6f615NzogX0MGixxnM/ewk55Tv6b/I+yI5B0wODcMb/gMz
ZcGBwVnPsEFGWM5Rnv8I6i+g8BtxNTkanHbJgQlBjntD4eNO7pULt55gkl83cmgTg9jRESCBqMFC
QTuO1L5muzOjQU/eRKv+vSdQflRSzRb8C326Rx7GJxJjfVkAHir2FbytM5yiFxNfaa1K6wxu0JeB
qNSaP+8vIOGBM07l/QvXlcay8PjEh8tcMEMw6lhMvb/4SxbpNnL/AwmTyXJnezEFhxdPCYc+mhHC
wUmOjQFJovelGN+++R1/mdGxHlS+M9GiAN0qKGhQCJubZUvenTsrWvsVEBEwUUsb2wqAX7YQEY39
VMhnPhkvfGUvmpgN5AlrZwbXfrSsYzv3t+JzDQG87+eE8MHc84pvOH4d55I0LrWb2T3q8lvTfl70
nzNAXSYeZ4aUyMsYdeEVMWflFyX6xPCX0Fj4OoWpQJwuc2gsH8C2YcuR8qRlfNT7otyaylqJV5ZP
iB7Zf/RmHdzIMWe8mWxMCP+cgTd6Y/95DtpzmF9KxujKxbDOaXfWF2354zXfWvxQ/ZvZMwM/+Nqo
h9QfHBPUkgdPP3oIilC2yItSXmi4RthkYRwhEL5eZOywEM9vHlrGOgUR6aZgnxmtIp82ZlHd1Afo
QLSTwvxD3uvY1QgrL8U3s2ms4YLiwRLf1D4ZtAgioWLul8PH0Y2FaphJ9e+x1CO1Cdtq64NcH/xy
r0BnPYvqSUyOvbqP82W7Ed8M5hiTxyypj2F5FvVrweNjPOTsSybPW/r2tzQuajpECpCaaSNFp6yr
t9lz26sb6CYNGeswdVcvNqpgcgntWSRkyijz9p4K85LQrdRBt2g4U44qsuJf5bCAqcT9FCeizC+Y
RUtCNY3i0Mb3Nj2hbQe7wv7SK528PebBuf9hlQwuBM8ustormjA8kYwySbqV/iuhz3gvIhuHamIj
3UI3joiGTfP1ypoc8QtFK4qEvphBxwQjw8oGRdcLR/Ai1H+y4sfPfwXw0F/Zy+EnMKUH0h9WDnhX
aXSFlqA/Hx4Hn3VUrCPS7sHywQicvRWeC9Pu62lSTuLsrlc373VNX1fVPaflSTUOiAbiWaZMc547
n0ndgOyhT3uWgxwTjIQKiDHdYaGV8z0KmMZJ38cwO2b10gtfcYziBwVvQgbqPOgy25MmDd222k7r
gAaIgDBUTTMawVgfGy3pGcR4TdLX1PVnoHU9yN3tTO5MuymvpnjDoqhdQw3h7BdMLd26ALCpNwr6
KvqoP6JRI2EpHP5AxnfJvEKjKsywVDCd60i8zqYJPR3mVyYhJxTY8hxAFe6ARNy7QzhG9EYwETiC
is8DhDTrf+VypUacAzHC9K3pOiFG3KOSnQTPKa1NS92MXwe/4UQfXA/oQIdCQnPXyi0UHHJH0o2J
01reJ8qlUS7MZThH0+y3AjuL8iDAEolq9Oy158g684KGG36qyiTTGFflrUjvvXz3o0frPBub94tN
+cqQVy/2jniT32mgIUW4v8awCQU8P3X5KVVOtXICoKgU4zpGtkHpoUQTf2diXDSW4/ydwhRy9b9T
mDhvg2bVjQPvJk2YRnblMI18mTMdqX41TCNN9joN+YVTXZ/4uK88wnmcpgCO4WQTRgztWhKYvM3I
Giu7eafNTYalr4WCsTVcMo1848BrGW0rSv2lVULqACy8JFHZ7qttW5EQuqu7xSd2pCbTiGKhgeUI
Lm/aBkuzJr5r2loHg2TJWZqTV1it0QwciLfl7MupaK0Mi9WdQV34Iz9/KvH7JX8ZJqOjW9JczCGS
3bZGT7JtUCS/1yikUdtxM/gLeX/rem6L9bzSeSkotTuYqwYGQxif86BcWMkF8RKoCHZwqPAqhtKu
gzgz5pwF45XPwBrjQ7M6LCW8+PxaTC2YCzK2xC6NCNGKgzwcnxp7PETzeAlgkKnWGgGzgJkHB1zb
80IdZUK4+5GA5rlcQAcLpT8xHw/YWzOy60g/MqDXCRIY81iKxZaUM+TTRRoA1uBemuBbZOAw0H+T
LevgcvxTB6vitYZaoI8DNr4pQc9gFZCz7eofRjCIbBissGn0kq2agwHzLz9+fY7EPQArwkJemBQI
FIBzgwAODXbKaAoQ9XgFP6wgCgEvgz+C5iOzdGJywwhhGOcoTjCEhNn8aH6AjHkDuvsk5v4jsucf
8wf+iEacVoBwvQSBEe03P1hJnnY5cZGvj3QaQXFA2xXCOv/C5pX9H0/ntdw4dq3hJ0IVcrgFASYw
J1G6YSm0kHMggKc/HyjPKY9d7Z4OEknsvdYf5YkytiBqWNXeyefEz/It+KY9mnD1IBmoohEL6MQs
8Jw21oT08n+4Zwywd+i0VTlS/SpSfU4OpWOc+SWD5g31xq+/BELWtereZ+8FiukOmsZu6w10DdRE
z4s2xDOASQYpn7yrV7GCSQnRgESMv4tUReJv+7sIzcakpdPFsq/HZYtZ5LsxF1L0oVBbjl3isY6E
NasFe0tF0tLaABf1XdofNdLq9j3moPQVJCu3VDjx7cDD4isZ9kF5BHfm+wGMfnYWV88U5limrorU
j02JlssjiH1rInz1avj5WqeYwLLbGah8VU9RuyJwbu0O6zpBdP/8MEw+caQeF3TkLvieIhId0bTG
v7nlBA+EM5BAgyOC9eBSQXgBUEwMVOIE6jeAb7Ip85vfforDLETFqS+JBSQEBgNtmOPD+YiQIVTz
iE8zaSgJhvNfElCLygmgZg9SMhPoOsv2Ub43iPdCLknyEp2iuHXW4ky5V8omDbacQYM7BDMpvHKc
NqwtOxOV5UtmQhwqmIRmTtUHg8jtasfh7EF98mMnjDsdKxqhUbvwBYoG9VTa0SfoxJBWMObRw+Qa
qtu6zbhrpy60HaGlwKh0fQCjxuWutLdB7Zi/0HoP9O40372H2JOgMBhn+DaOY3iSaF7EZc1Z4uQD
snyvfm6shsrpzwK3N5OayQQIVumyeDYYvLRjQyslZq9hO9DvwV2lnrp7YNn5MDOHrZDudRJn/BNB
v80UBAxdOFAVlF806WZUd6IPaicXF0Rxqh9Vs2iahRgt43HZ8JqK0gU5RVHfS+rheEInmkBJ916T
X/h1HR9+fhepZKkb0pmEVK9ZSwynXHHdc9MjP+dzR0JzQ1vsPTAXGgOkRZGHm2EXDk7MswRJzdMc
9c1eHfakfSayXZPvBjpDhm9FRgzqKJRSni4dk5xHoGdnCByeFW3OLmCgawfGaZj/x62GbNfaZfme
W8okBWtwNd+VCIV+QfzBJFDfjETNPVQwARtmiIeIC7UFk3Lwksq3BL3erf5lryiwU3I5Ov23mf4D
phywGLORS3ZAlhxNLvhDe4wQCuuiG6b8QrkiaHyemPxR1nkE+iu3BRkeRJ6fYCUNW0xdYzyY2iRo
YmXjBYg/xO6zNWeUtaBCkeRb36NXtztiXFBa8FafAv27KS+RtSgIgwtmnCeyRqb09DLT9kKAdYnA
hlgsYpHofKkcP1JnIvYFnosBxzC4RhwvzejNAoAosQcu2WTiT2PfEgbFUpAtYJoekyRtL+YHjhB9
gXPEpFVlHdPEBPVp2dCJTBrmEbaJ7Geqaya2CX0SSPAUCCooGyHeJMkGDldV1qKrqZuAN9139Iqg
JqY23j1u2JXGrbHwgNSU55t1LvOf6c0h8a5mvmE9BilHKkA+sK1Ze15SeGUR7BcK83EGL0neMjQa
j6sVX4P60sMa18fGPwjQ5PMSeXj72RlfvfpDY3ktHS0ukMHlc8laBKAsH1Wylx5rGmcKkC+c0oiA
8h2vmlE6I45GosThFGlsWlDU2twTghjkjQRCRnKb5vGZYaV9+lteQlHkRNtyFkxZ0SCKhPBnjCyO
0eJWmMWYGsA6zetj+izYGlBk8Dk+PpnCAEr+mGKtOvbcX+8QKhlal3YdWUyHhN+ufGmlMA4hKKYP
JXMMa0XjB52VFK7yfToKT54Bwbxu2ZypHDu1JGh5Qr3Q29KllmvMrtO21kT2szg/gKdzt3sXkL83
7SqWye+zCOnaxOMW7cBz2Jq0rRpQh8dgJZ2L7xjkTjSwTnSzRPon7c2SpnTy3vJbiVmdqKOSL5rz
XWONzmfggrCXcJiEbcOpkq9bkECnzCjUq5b543Br+AUqnwJ34rJIzDIxibkRQEF8VigRspHwU8qK
JXSAunwLhQONMirq9+Ck15sCzLT/4DPDQ/3U7gX+pWrFIymzxVQr4LsHswXahoC1pz5xd9OkzfXS
60vumQcrMneTLx0hEQa8SarLCQMR+2w/S56JEfYZRpisp9S1tMgWJhhz3zHmajbnMOKwYsojOZDr
DnfA6jPnedQ55CahBNdCRDUL1q0aEnXFJk0UN7hd/7g+1cszOz8yV4IpZRMpDmlxkAfbsBtKj/hE
1e4z33HRSOoJxetjnt371lXssEIdOld0t3IGuIwG/RhMpW04BqFRpIS4KZWirBLCyle3j3SJdrbH
Xl1iG7AtY8EM8aAUGLnCCMFP0cikWKCTapzw9c5cwaFnAc8PFVUo19aCyeJraT80ThkUHewCzLDp
TDC/+vCzFT+a8r3lfVePBWg1zdbKNvftmILaTDmZIPQ5eQ9Gxlr37Gb6lJIzG0O65vGiEpqyTKkT
JwWpDfaJkbhStY/E31Q8Akc/E6cBSUWOAazezLkGEiLbUYXJGxKibIYE+qeYgDRCv8kboSwgxj4X
r3mnRoyK4OdrQvMzk59egvzoDGLIMyIiypcpIpZhJw/7qF0QJc/WwhEq4o9DsL33ix3MQwFsyVnN
iceJXhoOgJTOQmXODPtvycowsg0utw+fMP4Ng1YFLcJ5O+No4vZI5lyc/EXcQGpPrFZlc3b0d1Qh
HJZxOcP9t64wlSaL0VoDQTDVMRkBYHE7ArTTsABobAobxCYq2coRS++bxtGKEn6L3ICrU5Gcv6h/
iTiZes1tJ3FV2iamBnbWiLjuZafMQOpZ8nK6PTfNvftmYsNOKS44A7i5ZVJ1wxXTJK8b8yJ/xB09
AgQGLxIsDaofy8c07ao4K+qNcNaFdF5gqLnzLDYLg0tdPYnSMf+1qrsuvQvEpoGM84RYrd1TLJr/
Tgnz6EFx9L8zM0nEFvEyKFzvNUopXK2YyvmH2FSQQZDg1KmlRRY44MVF79EdAFE3kC4z0N9w4MGf
ahUYwL5Hy+Yuila0cnHR17+w/tN3QQhDx90umud0CpUn2JGa18DmHkZ/xKsSWoeYaNDQictJcufU
g9PIaNEONyuzEZuo3iiRxcrtOptIT3qFHZ8PRUlg+LY4KgEF65dYcEbQo+e++eh08NJ9Yxys/pie
tVdRqEmnH85KyuMWUvoVj98PfZ3lEPjouiaBvGRsLKdMtpWBqnNDkasUesZzjdSiAt5rl0VE4tkC
RXqIRZd4F91VUVCid+NkW3I+S/Iu+1aRYJdL+aMx9xyTLQ+B9K+DTssJQDq00nvvf3Z42vguwGSA
KFGsKye5gGhahgSkGUteNwUxJZ9QrIjxnPB8IARGj4LDOrUoz+juI9w+Clf8oTw1iJBxib4awscx
wrsNnzE3UNZEG4RNQU2oOcGBTj7uw8d5WxG2+c61b3wX5tc4EbDfo/BZXLTK6Yp3Esyp9EoJwRSh
7cxJWvS3zOsoNGnZDBb74L2VVmmyqqXlX/1R8KoOH5KFZeIiPQglKJhTKovw1cos0bniPS23xW5B
rYIyDx7zGC3muCj0hU451+dAxhlYZuZyTWBbNb9C3ITCZ5J+mOv5H5ogJks69EATpP/QBMLXPoF6
LXqnm2X1WITKgu6zcp8q25Isj3QXGPsiO47SqWrOmFyMtRhPbQ2gCobgKYLnFxvQveAMCiBfJfka
0KpDHsv/iFrIdjxvAo6Dx1LZpelJDajERPuC+XfxxGbIOP1kxd43qG4RpNzwpJHwmqIKwgbHwIfT
MnFRgxGtxx21qPNLSjoLFkZYZXIB7+nLaFXLGzwg/awxnJ52HaCRT3K6KaCRs3frAxtWIG5TQBvQ
su8pz+nPMSQR5s7cgj+7xEWyhbQghcQYiLdLxzkm7DC6VeYlSLZJdJEkUlLeUJMmuSNEWNjmEWC1
6CLt7sQL2Q/ycCCqz99A6Xo1ygkC2dJFkTght+9kX1uwdmM3bZgaJCIeySCn5XHKsrHKCqWLHSZz
QkFIgyD9ruHB5hbeWgAAhKWzb0QrzIwr7Pv9mvwoVISPw6CesK716xKn7uNAPJWPvw9hOQ4vXf8C
1qzZdSbG1RMIX5iszxCrAGiVUzsEXuAB+/PeZLe3jrHMJ1gW3QR1EzVAGjIxQD8mmbX0v0D9RL02
9ZuqH9A0qvKxkW29+o6sL034FMJP0YSlfKu1S2WecBm2q5I0Y3UeYSREZLjBtyIeQxN4+ITEhnMf
iY3JAT5VkrBBGLZCHMAAlnRwmIcUKJhfDiva0yhsEbCaGOyjG6QnvKG9i9Zd/eiHA6oIGXMSNTIZ
VyXBogKanyvHMUk6zSImg6g23yaFPLnMzaIG3B3165+ii7FEd5j04Bm69lJazpF6liG8GESPy1SV
AJh6bbZ+5rHN/sLIa83gifHhcAxZ2sOGFy9xStG5Zq11YzZK9BFuHtco21vm/o4oC4RAXlBZwxDY
WA2mRUfRsOYbM1WXPPRjhvTLVywxcz0O2p5LgkJGfusT1cCN22kg2JX3NLQTMnTIx8B7iZowuGbP
N5YFNlEEc5L5yWTXfPfG1X+8sRBSUKSoh9CcW+C6WIoes6hfMDVVohfx9P1wzCJzE3LWYtpXtl3H
qrw1d3I0w7CLPrWhB+oEtWHOkMgRtxEuKlRx1snH8PPcQIrUqZdSy5F6SnAlb4oSoASkiwhVl9Yl
6pWeOJIRs8yQmP1t1hy8vDUokTdDfSp/xwE3275HjIaAFFRGZZCBOww+s1V0oRdjvLfcIOFex2D9
pry3xtFSD0q91+td3aLNWpXwMOmyHPBINfrS4/ikBXA7ptT4HWNiSwGGObVsRiJubsalzlwg0WMc
YWmtuOOUEyQIX2LCEwgLl3r61hgOqHq1kukMIcqsrexHfhOeb9kGZV9+Y/zmDymGXTVOCEpu7bra
Re3rd1e2Ym3f3fkV3O5UyOjjqqIwE0V7DiC/R6Khx2+F7Ejqv/KzsRbyWqRNnuZRTJovhkVIUKpO
2t9hnOmpY8HwUKQGXeofaR5RZPDk9zq4y0jrpJ0ob6c2xYoVn7zxTUESJHqJ544yx/6JweRImgea
Lg/xdXBX0ougokWeBQHCOs7nSZbbUhm+mYb76S4NCAlwHwCsr/ECgSeDomLtrb38XxkrTYBFxzS5
pCsRLSWsIcUmoD6gEFSpSuXWoAEDbfPhSTRv8cO1ozebLt6MBIwZHi2NpbKel8VU0yjYGQmu80qn
UmCLEPahkkdrjxIUgROBX6ILGo+Ffg7qa6e/ddI9aT6k59J43ArtbRY7g3UM3Ki6jvGtirEO3h7P
m/y8tfI1HTkvlg83i7yUEYRoGYWaq5X0YFFcKk9i5Ryz9GhfUiDDgItk1Yusrd7vEesg4s21NQzZ
0UMMSk2YIDhS5QIbgeLwIY+xBXv9XiZSMQFwntSXcXs1FKCZo2xcpi2kes4w+Fkc9rATPhvAvAzm
erZuFNvxgbvppnt/yKtcXvpY83iNtxp92ci19jF7Vr05dtnsAWjaOJmy68VpmckeywHl0FylVZYF
Ll1Fs1Ke5KFGRpaui2j0Nu0Ls0lXYq2BUanDGm3KD75FbgV9GTOdw24BHKb/BmgsYCNoVFgUKl74
nDbQw5N2ywNsgdIQUYXCg1KA/rz21tV8Xqv4Wn/W9Xfbfz7V9yG40+ndLZRgYerzKJvrkA9AmP91
imc1fVGLXsfmtaRVVqkWJejZimCqfNWhbHn1itfPFbK/vyZG0k0UaoX/a2IslCW9ixMnsB3juyZe
u/4UWQekWv/oB5d/OryTwkK+ROGK7pHuMaNUdYlrTQy9IF83vPbKNije+IE2lV9O4RfQFcmDAPIj
v3fSL7CZ1e/65l/DHiZMwXklCQKQhZ3jB6Y9lf7ZMAQg+FD8hA37q+9RXAuqRyz1yDt4WAnhHNco
GulkdkMSjLAno2CKyOmPm2DsE8mpFLLWtwafYgxeCMfstvvO0CkbM3nLp+dRfPHDh0Xsj7imrgRQ
hWJpMt14isbeBqlm/hTkfwX4GQ5x31VfjyAlVcJ6eIms1Rfr6ysUwa/1BHuoQwUXACuqU6gjYZyz
7YAvq4nLfYvnS+Wqg4/2SWsxAeT4oNg+yHRBkNKEBxMqsKkIsN7/7V+AhOUvOnDB3AOiPcmFd4EL
WEI5uks3UBHV0grB0gWLfqvS/WAdHlfuXn3MptI28H8AjvH5Bijkpw7okHU2ddRgC45TpLfcbew0
UwCabX7IdNaF18baw69xr0mUSY6HAiIODrQJZ0nLtb1gJHZBQJP+bO0bJ4yXOFzzeqMhE8evFBIr
agNbCBiEtP3EN/Dfv8qvCOkywITqosICwgZQA84wYiilZIYQDxwUUJy/LavvaIDBHUHVACUrCh3x
VPCQkYiwGdgveB9agm7NmcrC+iCzboNGCQQW8AJbRH1CPFf/4psbOPJB2x/bgdC+hOS/bNruoAlZ
80oSsqJNpmzk16k/khcZI19ePIFKHlyrV5RNobLWfyNSizmmKYiQyNVhZ3RhVR6g4umbBdmOq/ET
+YZBvgUC/XiTod1Q/nfQkvSFm/E/hAwpFPM97ooHvvVuemAT8mWzOYVeneLW5Rx2t5hLwiX238bo
PS8/O/VTjL+f4U8e/nQhJNixXwbW5flSdKJ7beKjouyfyq5Rt4LoDsKiLxaoXegvpoUxOAj/ouyg
VScCyU0R2GpHJhuySh2xAS5igiRgrCTk1A5P2CD+yt2ZdJTJZnzFaAxRtei5wKWNtoXDo8M2JJmH
D9RC77xOfB8hpUTCr6tNSuHerK3nnQzsOEezBcVgVNsPWgnpiEiWJrXyHjtfQqTgS/7Sz0EXMv2L
zzqSPv5h8qCvjw44Fmu0NCgfMcjExS4v0AztLEJlKUzDBYjRZ/kkMlBcCvWSP1wktEBe9B2OEFrm
KSNuk5XQLAsSQjj5jIXaL2u7DdcW/WkJNx7FxRsj3ZomZUnbyBkQrgpeLXv9W2AxwHi+TCbEZDWN
8mVu3fziGkWX/HEqHrMKrQ6KeKLPkW//0FkKQQhjKFssXPOu3yMaRqXkDwe2CSRaBIkHxOu2U7je
0O8S/AQiiunbdGxluzc4w4SoNS743Ea2rbkcdITaEJ4XiY7sr/QnNXUrtOYGB7K6CjENFeueitit
3G11YyP0GzQZysPLJU/Q1pX3V0CVIjmkpFeco6/icX3DIBdp61F0KQAopc1iOJjBLiA7vpyTlCKe
VXtBH60RHnXhGG4MFwctESBtNpH9MLnPAkv54vFYwXKawrHljGBL4mNAQjsCDDJAZMxZ3GXhlW8i
opYUtgMOhVZPZsBwQ+a9Pv1b20QBvKEUudoQW0bcjUKTH1bgXcGkg1aJu7Sd02v1p3wPfotlFMxL
lPBs3NmyqTGeO/plwZWSeWrBOe0ZGWHFK3Y3vrLgl/HfQNS6gT4gFIZv/y8E1Q8RU02e+eiXUPeJ
WLZD1gByltJD+U3yUm5QOjN9D1N6yb2AX4rW8p7gE8hrqrHwYoq/fM0FbP4sJtm2XIIPxuwI7rN1
+fL5CQjip4lR7kyo9/QWw/5Shww3XJ3wqsL3/mWotHPVIWg1LKhIojXFJ4GEv/vqE9Jg7qQjvxRx
m7zHB0qADGEl2dOJydGFYqJLQJiTXULCDH1CIWgsczNX2sjM9jzXjrgnPSbkTA1dHatK6mEq5dMF
q8xfjp6bR5ysmJr37ANDIasqPlXb2E4bLgUwaLzMReMio+4KFNQnimdQEk709kTuuxwWcXHhiwHP
ggOnvqU/IaYvmejBR+80L3fRknQWUuE6sM1Gen+ip+NGwcxxTpCkbFDoaCxN/dlEE9JxqDpBvLX8
fdmdc2mTogeabC5fdHqpU/gNv9cUGAZZu9urqYS20X8g6CFlVeuuD/OaWle5nSFMNMvLUPO13kO6
GZI3+XEFxe9ORLWVPn6Q3bCKa0cwPH3wBIX8ylWs2KpE+80smSw/Xxo2lh6uC+H3XKPWGG26oS7j
5DunPpnAv/6S9hfaEHtivuRJkWFKk7w9vpJAW6xBHnTq/NaYWRl6iGYmrUhRMd4SrLEgm/fZOGnQ
2Lk015/rIXdD0pRfp9G0s2uI2dbIQHzAh3KuoWCzkw638yYknmsdj9P5PzBVXw2stR+BSTHkVMGJ
2Tq2897et8MlkU4R9l40JcUk/xlV5AJTs3b1KtcOnESlLHslKEtLWWrMcMoSwU+QL6uv9Hl8DHfR
vOkUFDlyekojR6EP2Au7lUos3RuiSdwBixTL7VSbyy54IWk4VA+oSnB8AKxobHnPdW/HkVf2vBQ7
s94HzU5R8CXVO6KR/ia7/kQbEIcOHQoILFyj/sWr65vlXPwhNZpPERFgmF4wZN5RQ5TszOBBKjt2
Tn+adCTsVye6fIaQQ9dg8nHMiFNVtHHFlT0lG9hISkdlG5d3fmGrHLjx9GsC9V6UDnGmptw7jIxI
O8r7lFLpgGApqFZUM31DPjLywxhGCLvxSCBridYLeEZHNzGUTvT8wADCm9gjJAz2oTazPg03jha4
SwoV54WtUe9WeRllwOri+cQvPJkpiueGE/Oh37owm3FCaC01b4ZLZkPXPKaOiQAGPEPfjisZ+U5M
VwPBcPLK4LemKyb1nRzsQESmxGuKnDXybGwcQyirAWAIfzG3vB45Fh6gZC5uyAfq6ZAK5IdW3lDx
TIwyVRoGkgacfto9RhthkAHmkv0q61dcN4hsSI3h/H6i68BOHDFE9TphLTONXo55yP4/mQGXz2FH
0hr5TlNhgLQgzWMqbaBHx1rwAlN6p7+GAVVftlhErbcheyectX3l55OjbYEb3HPlpsRvKpVXKlUm
9jdGfZkYEKqtpiOPLGy0PgddOVVTaMWNcgJZcqZIVZ6FT9n4SvVvpfiRoMohppM12RCKuCLzQRu+
1FcqioY4TaYobLaoBifGdmTMfc60fBsgXgk3crjhXKqhBPwTWccK6APV14HuBc2G3hF4BtpIJyf/
VKD12GtPx5YfwGRfAfemj+LzralufsKpUpCwv+I35P0bmBz9X8gE+QGdT301tZmRJdBNXjRPIlbO
nI5UsmfJFcZWD5YXJGeioMmk5rfwalK5xL+K5DWIK11oFMAYXyWlSoTw8NMVon3oasf/L9ocThXC
Bn3uN1mXxNLybxP5/WnGtkJRnLXXaNKgC8r64CruZ1y9AoKjZqpD4QsDPjSzd/w8qCMNEYWYLS1g
F2uXBpTgFuUogHco5RWvJJI747O1C5Mdtb9KA4a2ENv9xAIQ933R1R0RauKTDB4bX58cEHGIVOpa
PjcgNWW2U/s9Mx4w6U/V76pvSTnhvsC+T/UWOUXVkvl9LC4YrzMKezBXH8vk3Dc4DaC7P/CF6oup
InvYg6TJx1xlr3lZWBvSYXKwMfsF/a/gUCuIQXOKU0Fu+0cMUooiL4qNyYHxoA/N+5MRIegHbddQ
9sPhrIzkI3t6unkew2sE8UWhAW2v5Uz/YG8C1oTch8OL8wNeWsQICspPuHYkyAjA/xZweB6Kgk4o
YjCsyr/4jCAVsUEkl2YjzkwC6N98/67woeHD3k+cqimcW/U4bjTh2punRjmo+lkiEWWkjHMpFUs/
WFVwGOUmtqaJVEq3arwbYpSauzze5aWdz3ThFOuzKrKNlr4TR0hOZb0LKfMpvap0CuOzpa8eV92U
pzo42HkKi6p48q8iyQWO1DnWnqTOU2HOjwDTkDeMXGcmKBP03ICpROcwNmYKWWxSfozNcxkRwaDA
NpBMi0XoOev3YThVqmPaVB+bXuJ7ntGJndIZBbJyKL6VC2ZqmtlxD6GbQrBVuv4NKC+C9AM9T34n
gZUy88AbreHwnN0hL3Vc7C5/HHAlFPvWWtYEN2UY/72pgpwTjtq7YcnqChAJ6pdFHyqlkivoNXIh
AjvyT/oHu7JikXLH6IFOb6N/3JlNfd7Yfs9mi9nWp77CXEABZuWxbE6pNn92n93j89l86fxDZECw
HYJtSS+A4ZlriQDOk4Hmnvos6fD8DEiZIHxr8viU5Tnojq0hgO+cLBo1w8UDnfXeMzZDyhg2wzhT
75Nwh9jcfGyEZX/oJAgsB9UC4Dr2wADd3C/RKPjnojWag+rpKfs7NiX5qPm3qPgQoKWr6Guqumfo
rTzCqOJtnDu5cXloRz1zxvwIzM2+Cyim/KinhzxFE2mkLbSVNx5SDPUYODfZ960lusLMCK4QMCKh
Eb5gKlJ3Ih7n8pygLobRg+NTy95tm39J8F0I+qwHIOnvnpnSObosl5Hh8lt9Ajz5I5Vg19C+h8YS
1F1iMQjmg+hiTzKvHEKE7FoTIhcJ84JpkgeBOZOhfA8Yg7kMOmFEC0OOH25Gj/f1ub4LmR2yQAPc
47AHufvzTY+t/aRKvk6clvLoC3ICkbacDKO3ziO7H8Sjll+IPWgc1HqcLvbjH4YqQJRQgoBT+Vg9
qeQo50l5J5qr76jz6c5TFdwMFgGxWeoZBNqku5RBGug/9aSz1u94Y9QtiBykBfA4ohtQfrQqzR0J
CoyRdUCoIO3VLb7v/3/nxBdUBwFeioQ8Ea3+iZdeLb8z/Zum8JLQkXNUXR6EyqTnuDs9lGNA+TIR
aFtB3cgkmqnrkdnLRP5NZgl+oc7Y0iiOgLvs9kJ3KIjyTI+WeazzU4SycW3666pYE6oQqatAJQ1q
hWY7vIYMoz0pHyuk+GQYMk6E3vd8GNfMAdk27reUs1fUtD/dXiV6YclomPqr2F9F+UrIuH2WvtsN
33XyVWkfo49+4gZwx8QSd5RJrGmbI41iQTJmBvqfrQJlaRKGBdgXLiSsHxeMPMSTDPtRBoCgJstV
FYfH4hX74S+ZdzT83YoLrAtGSzMs8kiWgnAF527g/K2Au7i9J1T+Ma6QxpnWGXE2XemI+B/nCvBo
6n456/S7RSdzzZ/2/JXFrQYbiFZP2PqGJ/+GJ9bIlyEHoYP/Eqw1dMqUl3G+LGQva/emurcIYlF3
LKohIqNdqG0jGlQ65vVDlV8T0ptXOghudET/EURu2f5DOyBjdZC8n58s2mFgHPLJqEf4QSKgTz/k
yt5v/zXhTuSAPkaCDaSZfFmKjfyZ7ZzokuTLD+dx7QmhV4U3EYYFmBarREFXt7Y+D/W5rs9yfHlQ
sk0d6k7UgEgomtk2HCovRl6vvB+cLCYAK6UKInrijWp5oYY2cAVc6cOC0v9w1KQ3mTT/eRjMR2xX
JDeI2GE0D3/9X6gUgblCs4KzD66+ypi+l94xuMrnEQWRvtFErwm9gkhi/4ns+pC70Sy2pZD89bnu
Kj98exWOxMecw7kD5UuhnOY1wjsgvr1yRhpP42zmoQl+CBuBrlKgNmsHRwGGDGhNT6r2lvi/rbZQ
ooOo7gnk8ddSB7YxH7tlgSl0/HqoH+rJQlcgL9viLX7TVvwf3hHILUxTxpycGrDFTWtsMyL79L0R
Hyz9ELgtEPZzpaqrgsFEXdU8Hc+V1a0wn4bDxuy5Dm9UTr1H8QK9rq2bxy7Hf8ZaJCwNgfNzaUU7
yV/zFVXRgV+f5ZsKn3LtgUh6reQ6tDqvVIWU3JWvLI8PKMaPIb7XEekSlLt42I+4y7gOygK28WG5
t/5QGyl5TXM/+feH9T+5j2YI5JnW51iUYrCh1nY8egSWj2aOVVQ332jP5Dgcgr2uEJXtKDg9wGoJ
Vyi+kccgNr5P4x5PUjQb2yPyJdjCTvoRU1vTNz4QkGGHuSPLK0EjYmc6m2Hg+IDc4HTygEgKl5OW
7DowqqneZVLbIFweZrenOfFkjYM+BuqBqDEeRoSVCFD9ZB0n6+29RT9IQ+gLIW3iTdhuJNoQDY+R
t137KQj/PD1FzSpMVn2z9AnJQPMXLGLYd0S9yryrGW3BzTA+LMnQEpC43P3+vSIduPhUlM9GQRXx
2RFtvhWNjX3RBqxjNkMN9KHJB3399MZoMXD2NMy1u7FfGMM9y+ehcRR9zZa1tRheAkbSemeZ8awG
Bm2PXFRckxCjgji3lINCKE4DUba16KImwjbMcGLMfnAvsQP196TemzUAwz9GLJHs7UaceKKhCWxE
tSw68yhyePKa9wgB8w722bjAtrLItcZckd6wLWd3LkVIoPH80zzXorzSdOKC2Npnfzo3fIDo3Ew8
AS9+VR+myAqk1lj3zObkt6e8PbX8r3K00FhKB/NXwJP9kmyjhmnqVUPCOMEw5hI8pDbvGuajWfSD
nhThnlAf2+oAbSze1Oh8g6fnFq6JHJlGJhjSTGFPODjIrGGsZEiLV0yHF6nfKJ0Z0GG5wV9B5kkT
ImMp1r32N9fvNbm1JM8mH/UN9BUZeCbu/iBw0jTIleqSjeiWNmKVPlioUE/iXPTnHZ48Pm2J+0Xd
r74E7H1sAduVZSIsq24pCIsscqyLWRClPGdokVbhjyQu/xzn2ErJRuvyxV9nGtqnmJqxg/LEzngM
27OuTuxjHr0jaiKdSkJC9VME/9rnv9H/1wU/Vvg9Zp/RYuyOTUha5C5ot/4X+V8KvqgrsxVJJDyv
ZACN1X4UURP1O61yGcOQ+3L3M3BuM5SxtxHg1+m0QxQd+LpVSu6anYiGER+r6MXaeuKMmnkLLjgB
v3N9Sx4kjoFhmutU4tklm/CMZg+bcy2Dd6hypHGO/Jhl1k3Ir113yYcTWRPYe5ksWgJrNikILtgI
VlhgVyLKkbHDEZILAhoPfQNC55DdH59z64y8zTCvhu0Rh4Noj8e8w8cvbBqncDjRoAc44lwSBjND
nUk/PPzMWEoz+6naI6QXQ7sIpm9QZOcIoWu6OoQeLmPQGPK5FrFN8IssTlQrZGZMrAW2ygS13p+y
np0F4zOTP51va/0VvANHBYqPvBHGCgGghGoAH0nvRSNNiftMxIB94FKvb9zXRu8FB+XyIOXC5hi7
kePRLjMC4LBrUBh6Na8wcOTSXmRAJjBshkzL5TvkWkOTiFRjUm0cMU4aFvMA5RNbQngINpixXWTq
SZYuaXHDRBR/DMPH1oMlg3dIAS8pExu3jtS9xb8SxMfNQC2B1GFbmXsd3Qt1liR64hGVcIva1TfW
VNJ2SI52hyOmUbat1WMAINkT00mK74Jj9HEt7hzLrCMcVliGhxXyyQ6iKJrp1ckBFJ+893zJKCnN
bfONGLni/fn7aeUsZrRMHCmM3wfS7Qna6p9MFiEOk9JV+f0iuzS5Qs8F8+oTrH1Ac6k5RA2hmiwo
N8eBNJ+EFNwcLHy8GSxfyp7HOR5c1MnpjTwiYmITR+CPnWIOrOAaR29Qn2s/Pgv5BRcBUUVkA6Cv
0PzT4yMlOWP6kYZ7L7wKZ4YZoI3XKdzXa6ffk4iEXjPnJ8094mhWPQtIv9gmk/2XFbHhSuMd45lg
gufFnMQoiGA6hGbLuAp5aa669XY3P1IKKKavonTr7KBvO9/JgLRyu3BqFFhUWXJwDi2t6JR98DSF
G59WODwBhCzxaBD0SAExkXGWOmM5JCHpgT9gDYU5WvtYOGAffHxw0KIEySX+OOq0z4yWvnIxCMlT
Lkl1IWKAVD7aCCMy3AxSztuNnzlPqDl50eaT/G+vpfPgdaKVojtedJ+klSxyUew0ElV/vJycIAf+
Qw4BV5C8spqLUS84FOws9LiJGQp4p8LXK8iq2nxP/LQCDI7Ck+fqgTjaRY2DASmRf2K+2eo7oWEC
ZTiwBg2g1SwACBWPXr2m5TdZsOuwJw1HyOMu/Ji0VmDFv6xSz2h9S5IZGw67/N/rwycOHe9L6INX
BmmSNFCtteC4JzqJswQJKmIklJcAsqznU5qNIN2wORBnpuFsn3CPFTpsxnKs4BAjNo8Q5i1Ru2Ns
4RpjqWbkKJ7rl9aHEL41KhniyHBVb6PNxDwTEFZNxonuDn2M+BjDBlpr3UNDJA5u/GmS0EHpyCss
DUeZi1flAzcEu9QdoW795aRUV+44Qib7xpnIrmpjnP+PqDNbTltru+4VqUq90KloBEKAEL1PKNtJ
1ID6Xlf/D9n7/f6qHKR2so2DxVpPM+eYCfLjyme7i++i+YfPVPVLQkpfH0LwaVi4dj7h7UTld1F+
m8i90AZsEfQEfrppFxw/ezSiGg5clw6ijHwyjNzoihGO9frYbUOGFPQkyEzRVP/iy7TvGVL8Ldeo
gUgx+NTxwbBorqclr1q7RMXayFOTK8MpZCax06DOZxr+34oTeTRSbhzcWLN+NfiJuJm9T6Hu5+h0
Gl9tfFE5SpKnCAdxGbQwmLYfmC+K8dCNQPqJfDrULjpVdAUqZFFmoOippA1K0Je0rvYzFm45SvX9
UOEJtvBojQtBn/pNDCMN+7aDQLXw48KIOUfQm23TdhuUbgT89X1oekvRNgLJCC/WJEi9tkq9VWXC
RbawrEZYR7g5cLayq5YzG06X7KE02Krzd26VIp7t4+wz20dswme8cdd3sO8+pfEUv/zCjzVX/Qzo
x1Wn4EBXt7mI5HhX6cwhFlVvzRoG09NLzuQJn/X7ktLgxiloB/SLUxwE8s52u5kWF71TN14Sez3t
W73nm9qYjDKMYxUvyuLUN6uXxBRghWd5Ju/DG5tDNJ82oAi6UnKN0DTHzjO1JpArRsAFzAkhYS8y
ZUiIhp0vtWFKthZi5yZp2+VsmsmjbRmaDSESaF+h0BYc7Sy78+V7y2aNFSD7iki6MkpnSVgZG9ys
KJh2bMOQyEJdJucInWeFzhiF48EQjzETXK9Mpq9Yshil+J5Alawjf9lLYsR0FRACVsVVGVhoYFgV
ZnxqT01DMzfXz2QDsRaQlclXzz5fxsJGujd1ntOhXtTMW3iF/sGSuc6+zcsklmFFzzBu0Xmzykak
2+JXHDbSkf8YuCz+VV6cfQKryyY/1jivlksiGIkKnM8W+ZdOi7mk469JL2KrJZ9YKkMtax564rKP
GcDWGgzpbWNuEEH5EwTGC+CvtWqHhbh0/IaW38l7/kiklkcSMmwKxs+Cy7qHjQuWXGQFnblr0gNw
cKbfpD62pBFrPmq09rMLF1rtkt8kfEBfJlkRRfCdNWCwGbhoJAelyYH9cz1uiNC4lUsSKhTbY5mU
/+Sss5FGjGyrZLNrS6QNpEDwokZ8IhBetVCqTbzdnrkok/JdB/S2/dSqrwbsEsR79g6spZ3J+77t
PNKK9mxosud63BvMd1hgv+e8fyRK4kg41VYXXhtUTCgD0H+/bY2qEPvWwE2/ISu0nwcEtgsIiXbD
sJeGAzjPWy+dEfTOIDxaWJBxAg7rnOQKCvZsr6fod3CrTbCAWXGMyiMrmperLRFdF99s1XnoWAmz
bdfP0LMQR5pzHmQWzsTdwAgI8iPIa+AJLD/CcS0QnWlMiXsjpkLAxILTLpXSWqpWhX80v2rPm1jd
26X8bfBezhDtTABc4ciq6B+pNbzH+U9qDQGTv/JsM5uyRJbdqmGNQC6APAXUTzTg+l65y2ZK3OJr
yHek3vGUQyQz4Smn8KjyJ16zvLLKe0V+2Pjg/y3y7YEJ58INknC3GJjezSv6CL9RYXQzVzI2zYo9
MgQjkQHCWmPXjDoIO0y5+f1+JSdxoT6w7FCZ2IPL+EE+yHQz5caNP59sbVwSHJ/EIb7+S7xtXu7w
cnNjO5DnuVfLXRztjMZdKvnWIP02cUJ5o7raJxXmPF0axxcX1T1A0VO7YbgjvT0Pd6LCwezq5J9d
6aU5WKY37yLLV9D4nYpC7sQeq8QgSD6QpezQt5hbodimVHJL/fWd4ppuDskLUfjBVEnLor0/NYKf
jz6M4NmiNI7wf4zoLFeH1orYBQh+kfomhIbaq0HfLcFuYWLhZFQ2WvddJX6u2jOJ5uAosPou1tKw
ye4Ss4f8qPJ2gkRloLDO+nOsXPraCkBd3GT1JgOIM69JfpHbCZas6ccOm24zBVQZMC3AQawt9czw
opx4f4FdAGmO56wmu2Li+OFpB8/D1lA/NatvnnsoACRMjBDIvtm5kRDQ3TWN90Q/QNcg/qGB8LYj
OlEDeyfsYog20q6WiKzaPQIuK3Bd+Hd+dmLalDVq5le2iC06gn8DI+ZbLdyy+j7U9wfClkNAmtkS
4kZy19QtWIB8KW8C3TWeMBh3JeqIwOeTh8tHtW6z6VDKAZdM48s6YQ94fD3XYYRH2mHbNQ/ajfxc
xymCdVsw51waAaUhFll+urSEy6Zf2fabwY98EIUjZxqyD45rMqD4vhmGjLdYuyIg/BcS5A3uBZea
AJ9KFj/U2b3XrkPA0MDvy0MoHBH/NnZ9kqxVm2+6fqMUWAScklW1vn+1B007jK036F6DwuDnNuy3
wl7PgABsxnTzS+0of3SZL+Znyl7Kb55hWE/2bU9EsTjTf4Gziy2VP+W9yYUEFQOlyYKqkdrszs6n
cfCPYoJEKnkF5KksKR+VKUrT2b3A9BPxtQ+Gg5YfK4d+hA0bhtTLkMCqm1pdHf3evGPP4LHyxwlo
0RxQ6dOKqB93dK6TOPZ/G4H2+7eFxZQFCgTfcpVfg9ftBWcre0QGiaMrpYG2fG+CuzyXQcIDBJ3Y
pfnb/T9w6UzahPMZisgav+1hTI9R4Q/DxLeUqlthR0uiLXT1ZLzOMLYyFSv/OX2dZYWMOT8XLTKT
h+j6m5ksepMoqtySh4u6LQmWcKOS9zyQFupCUezvb2mPlwbfKVQp+VtKSepy3p2bD2vqCK5VlERD
vuvnVA4jBQBdvvWtAXtgUz+Y/uDBmOLXN+EmiwC4GVaxveV1ZMBAul695mXCeGnBf+Tq91JmSuc4
PDRAjOcoGv4q8TGrGE7M/TrEL7L8trh/xciWNzyxaMus7ye1VcY75CMFUC1AWlYZH/XywIP/85i+
pIVfiVt0CEiqIIOxr5ffD/6lJlfX3Zwr5rboHJ1RBtr+LTqn6eNrWUCP3vNv/jJRMXAzajz1P+pA
lvR8nPkEoRZoAh/wTscynbjm4mgha8tw84Jyiq329a9ltEYDav6s913iy/voFqZW0BzChaqcyvL0
Hv1X6lvkJTkzrxLW4GdgzwCHHlUb2KcJDlpakVRt7knOK8GIstvSmM9asNHhC6HO5UaUj3LtK5pv
atTwZXlMguOHdJd11owMZNwn2ad4qcUHPeqd2Bf2YKa7LuFQEqO2wT8ii5e42eGR2GSUNl8yN/cS
g4lxxpKhYGhtjgOGvOe6h7r2CKM9IyOGBW1u0VDjOmGFJmQf2F7fGeGD7zlbQCYY2ZJdbHdsuJ8h
ZNLlIew1ZwdIypGx2Pb8TsbdQHoBAvR5RMYpoOZuQTvVzd8DSNod5I3UDa5Q0DFSyhIEMvDdKpN0
BLt/1f0TEdVB8aLeHXl7lAVG28rkDbax4Kbf0wbCKuJjEB6SFHL1B403fkIAReEhuDELFfNTk59m
0bE0HVWl2dkhhX5e1A/6ygFBIjuDsd8zlMD1Hk38EAbSGiQ7xHVs5KalMV16GMVz3Mr8G+gju4SZ
VLHkd7UszDEqIPrt0VOQBmROLATaqw1PGDeysZbI1CUueATsvcOcFJ/rabD124yyph1oH5lhsVVg
iJ6S6LdHf6wgiBA81ABh5D9rn+jIEk7ALudXMkeOG3uyo/08BEDaW+1PSGNSMj5meGFtGeuUC6JJ
JIvscrbG6j1EKcf8IrSwVgDMzEBDxDdA/RYzHJxBjeDOYgeuZvuNCRVf6YFZErXvHd9JIZ1rLj14
KDkWXSe6soxWupOqtiA8iMGYtNHmofhnUlRDIQDzIeNmrSfTL5024gec0RjbzjOik3DPwopbdIwc
KbTqiTM3yld1IvbOW5D3MEbx++Yu0R9ELbv4fbFywHSc6AAARcCdUA8uoYDwVsAlnONegXHaMxz5
Hu8aBrtiJzuyrX4UBMYjHyT6cUoV2dE8U5ThOxvmb7eFbppfnzHu9dvHm37y0oG4w64ErQ4EiYUA
unk7jJ1/tcsD6PXXBnNkyi+Q7E9bzCa/AdrlfqMyepsGv4xJULkx+C0ViFqgElb8mxyazVm/o9nE
AZOuICIGb89svTQ5Nv2xy3xpdnxlfriI+z/58P16fw3pZ6UuRNZvj2KubJP6I1VJmPyc0opwI2+j
51U1rylpasqaSAkSi/4mOwb27RZHS+Sw/ETli6ZictpMqgqx2/X6rtZ3ibYnpILskU0Ei2MTl3Y2
R8gfY2L9Ugg90j64UQ1InKqXvb5MBG5I4dK12tmSpFgipth1+iVHe7AN66o+JPPCcFsUg+VWKbf6
ZFJbIZrLw9WE1EWVhAweWfXqF/P83iLPHb+IrGlfu4nwNfbj3H+xrzzE0aFqdhAS4xsGgN/8ihGZ
J/o6EwZqQ1Dn7U1X/KJ7Oby1Q6ixeTzwj0gNJ3ptQ8Ops3W/Ti6qsJYF5m/rXlmLLUjCKTwRgSMJ
f6NysP7mwQMsMiVi0xzpKEm5vLMGWSPnLHPbl/Tj8JC9rJvzi+Z38muwMuJDwh6cisJGx+wFNn9S
AMFRbLRWCK/Qz20KCVz3lhsjNm/PdovzEaEd6N4pKFHnOm9PQ7CY2I06GmhGNzgLBw+Ja4E2Y6dL
5B04tEmysdGtm/wDhZpBLWWQC1Rk7gKHdmXcTQ6duYaEnOpnixIL9igInwNEJCrdaENmtDh9Ac/4
IKAYBZsOGWYxxTCigxJZ8WNJCZau2FjhldfjawkfGiDqCpf1bpBAKLpBMUUCYz8lwop+Jb/KP/lG
2SbID0n+X/r2U9hFwZ440+7tYvAmpSwutsb1c4zmIUsCrw+hhZNVFfyJZwsE3Yd0vyQnicjF0Ee0
aggecjaRrTY+YEIDKWuNe9DcX+MtxEpQEVDHItoaKCqXooI1w0rWmALMDuCXJQdzvDxRBN0UdMMa
qWrywZ5hobX7WD/woXpSKjp96xnvY6V77ftIma+N/jj6M8/8egYbE2mothFDpwsJIXWGweEZehsO
z9AvkXTWO79E0iJwZhspeCTzpHm0+e1tEByeWF0z1URJjhHYsFH9I+lUOAWmIQrNPxn0OoCF3pdR
tMPhRNPNGALxMT/yqba/F/cIGBTzeP64O4kE3rWXmXwlFK0Xbup9eB5I35Hm+l1ssAYdEgrX0i+X
SnyahZeMzRmSTmbL5ZQE38e3WARKue/gr5j7/FovEaoG2UMZPqrw8z3pdzDdH2MF2MpxDI4zYItn
Ifuran8kKhqkX7hdLFKolpLzlK9VfFG6hSLZ5GZHr8vS/hVta+/FyxVh+cO9AF7FSp0pIBw2V8aN
2biysQUeU6vzvCVkxgmfHIdjvelNmELrmiwqwuP6yaVbRE55UuqT+Ty/3teXcC24cv26Or2CU6Ke
+DF1gl+PvmQcBZjYDzNnrXghtIaZlsRb0e8ZuhD1RWIg6r2E69bj7BiUfavuVLhsR/6S+ZOkjiyU
uRKzHVICpXbxXFPIMTFA1U0aMhm0NKqz7kToCWJyrr1giU85l44yPWuAknZHiJtBO/MP0BqKQv62
+N1A46YOYFjEZCea/85zEM53dAaNBfwxNxcvjCciTCd0Aowg3AY9foyPunuhrJnk61MbalxIRCUM
njU+6lSCr4hkyc8k18xmZDTplmaHVymxl9WU1fkEyUwES8yKfl2Pa2JyJeQb7guZq23zEIGHq6Ys
VHow6tSer3Yk74t+lGwf8ITtvJ176EBxWsTVa8kXVBDWCyvk73DDxW8MmYA8+4nZxmQBOwyvR2rO
snUYDLUAOwaLyUl8xdHAOxoMew0unAGZe8qfDpBXz+apuOORKzKrh1gy2ywDyN/A5IA9dnAQR08s
joU7OyHDHZ1mId1e3TLNkH9+hAea4D+G8Pmhvi1WEKL62IE9EL2wPOJavtbkF7xupnJ9q9fYY85c
/EnNr9Y177oDvQsACqTk4sESOBcuTXDWExjIB6wLFhtc4BmD0wIHJ7ks+fcbmEMFNsSbaI8l9Bns
zGKKuyGW4Qp1KFT/dssnf0iKtbgGsSoxw5oPZIOArZ99vYVPaSWYl6dyXhVwmceTEvsdiULSoSr3
K8DTaKAQmcF0mNcLCGIpscReJ6EZ8fP3ihH4L40JJLVpApQp+wm2jEHqCUmq3yYGPObtxFje9z9q
AgjLaAlic/2rJchI/CangLx2Lyv38HlTpuAbId8EAyIPqE2TcDXpd4SwlcMVd9v7qkWPPnok3UMw
H2L7qNqHHjOupkCI0M5z60wshBKRQYbYIOit4hL27M2vNFtWq270wMEA+VxQYSDI150i3na9IyGw
ChwYCYa8TtO16BmVR9Omu8DZFA/7/qfH3BIvKRXAa0dPNzRHrbI4LPmwdD9RZS+YuQidEcBsVNgb
tDbPbSXRGDxmiS/ExwFZXzLFwjNO/Gb0rCWYlkGGIKpakmD4/IOAviHQENVweWBOW1asDC29AV5b
sBlbcT/TVYbJpj/qi773CT/uFL9uLkvMJsTEMxlmPox3pwiWOlLxn6gFAA/6GrgyM1XJvpkmU4R5
uSwBE5ClHBMpyocMKz8moZomcOokm35KJWdYSWSpetCmW5Q5Z4xkpHLIuv4hIs7Y5BJVNE7hv/1r
ilYnV+u5U8GH/+S95mCO9AWdqTrpI/bCsOPE4rskzVBLsrnWLvhgEgqMUeot8Y0FG4/zMV2Z/izG
T8NP+atpHu/aSqKr7OE5wAXbMjwGNIyZ3hGgiysfKbKXbEnXjQUIpwpnJ5pzzk4OQqwqr3KairZ4
AgtslTvjg2kxM3BTQn62qkihZZ9ofA2Ame5j/ifT/mh82WOEMoPc9BYP5Qhm6lxWq8G8EIE4pZh+
li9kS3vD6VZM/7LZBZH4yJ6KIxXqmQJZZ0GULqmnXPsU5ig5D/ky/letqh2xUGrylUtfr+SrHRfG
/xwbWNBwbFTBugjWTc9tYsezleyB5vytNn/TLQDEBq585lHhAOTGxerHCM7YBRQcO/nUvxeKvmBP
QOEzTJTLvUw+DlyNlIKKUfgVOKXbHM0GzxLKM+JyVuYPvPy3VAdeTozt+K31f17RHz38k8Tfrfyp
Fx/G627sGRgSaqtDr0F7uv7gKJMnQ3K1h2ACQgVRCO3BrygEV3KNyXFOd5CQYKsgkbLN21eEx+F5
5G6sMLWsEv026x6z6oOEUoLXP8CXjCIwByvb9bd2+O+T22WujHXifY/MayzNccCpHuKjwKm3Fl44
eXo46syhKodhum5JE8ynsR+DH5JLQEcrUwHTQx2CWTpNmMGpkzZYoSlABUDj5JgXlbU1tAreJBO/
u0MN0IB+kmCl2SCKhfhWMfYb9+QZv2ZfZb6fcZ+S/J7aTLXZh/8dtD9xf3ncuL7wAwAI+Z1NS6Cc
4w2z6XHez8Vg2jqYx3qZg90631ooOJKTXofq3mUPNXsk7w/pXxnu2nCn/EtYNWLSvYqn5P5cPVc6
1ubt02VG9JudwmcqYo0+Q9bgsZoYzN2AqfaDNN9+zuexSB9V8DncpSNjz8pt8h1XKCmu/Ty+giKZ
Hge78yZXGyMLt7VGWh3F/41RCWwsKGqIBxMr4ISYp8DfYtUTTzNXYjJyYtIkkwxfrDxMGdNcNT7p
Ou4kOBVenP5pp/yarNua739yvkshQeWYd4KdoN1189OsvrJ+2/+j+A0+O+r69Axjhh8PIjfs5Clq
yOc0fc6wjrt8qDmJmPty1fONvIFGM46aXmibsFvC0wwR6qdqEE0rAk2JkomLgXzR8aNdztiYepLg
LY0LezwKh/gfoFXOhJu2pKyd3EKkWsWn3xHfbPYJowbnBp8eYtYi60a8O18fR1uC1IAw0deUUXOL
4GViW1UJw61dDhRNeqQYOcran8oD4NZkso5OxH6ggz25L/9RVgLIKf6+9V2o7/R2snS+VEtUTnl5
CkdfbTFIWgAAMRFcB+muJWSGzw+4xd5enRwRCKuZb2Tr4Xktnld6Yqm76jHzpimbTyhOz8SfMXED
HsC9J6OOmWdohePtmDkzYWO/7LJ3meijW+RzEx56Ed4F8SbwWoHqujXuULo4A5n4UuMtpprkMPUj
kCOAyzE7PFflz6JNRofClQAiBeU3pTPFCyIO1vU5feMl11aRyNHgvoAu/8PS0lqUTHRY/Dzi7O9L
/Rsl824hgMgRAdEj//5O8nPCMGJ2cUv9jviD1onnc7hzIpftZ1h/Ac5W7+QFKwAeZY5kp/xcct3Q
N8LaeXYnmPWMoLLDGOx+08j5pEXVhhci9mA2+xKIx4o+i+IxG2+VcHlnJyLkykNT7/Ru/+q9meSP
w3ksL6Vwze1TnfvkZqoXnS1PdZM1+yUvcxiCMzeeucXg/iYHz3g6pS3CUeFMUGV5y5/XqoSShoYM
Geqzn3Kok4pZhvW2UQfn/Lj7SeOb3YifruOlvpe82H5jpBOt40tZd+naFGw0jUjk0EEh7GXYmLJp
KQCebxBJETn2/uy5qF+UyUDtV8X/VGLMmySJ2GZr0Wxf4SMc75A3pO2T66tzEqyKWPPSOcCKLRCa
p7FaoGfhEo3O78SXUGZZ2Jphuy5De5DXRLBhXT8k6q4D7FdsQZI3yRbzCC6LRav4iycxPNiOp3ht
E4NUsgnS9djZExaMJuCfaM9/w9Wk1FXELb6PxdM4J4Mv+vNZ4L36/UgOZXMyBtAy7ETvQvd4f9Sh
A7xMR++OydJwzAAD9OLNBix3glVCOJW6meTDaOCVNUZtY5m2624yK1gLCUbyWkFgJ59Au/gd05z4
mCZ+pkK7cYMvqIVsXf3wYjx+c8B1BjzpOg7WUWEH3K7SKp6Hu17G7oGaa1/rLmV8YCmkv8nr6x+t
PYvFiS9bsXQLv8sYKJrqMy0St8ioZ0skOOaies67105bwHtTP1XpK1o18PVf36r4Jb2/KgqpmuzS
Q8hIV91J2hwZtgbRi2Ptd02NotDJfxBUxmwfYnntbiIvNa07NbBZ95Cgy9mGROX07eCMQyD+XT9P
pj37TqpNUW32zxVuv+in1qMtwge3Uf/EmEl05NBbVmRkLU2vQZOZLoTxwk6Bzo7QpZaZEFUW1Rkp
V8GhUXboBbl23wej8+LnUc9Xhek+u51C0NMtBwIZPfLogXw6n+YHOBRSfvOXLrZK/f51DDSP84cB
2d8ceFFt/cYzjzzT4souChy+uzCZDj/tvZsxoY6ZSk9RqUbmqA9fT7kKHqW0HGvPDA9GRRrphlxg
Zk94ws3PvGdJchTwAj8a5SYpBy06Z4mviCxWNyxvqgfn2XDYlCn2CNqfpeoFAS4Iej0iRyeDvHoW
H5aCaFfG8wAt2u59tBWvwDcv1ImR++twV41Nzybyx9sYfvZzZdIesPeeex7XW23Z0EwYEgLqHzCn
rozmKnacTSDOCcZhrxjNVY8lroekfhKvQJT4Ae2/0DEbK6JPyEARPvFOcPFm34gL2jmu2XTRUojH
DggBBA8YA9lMvbCmH5PqIPU+6hW+NlPGN2aKFV0ulQpsAxQlxep3aUOzLB/4B3DvI5Fg+58UxH7x
L+V/rTuXZiELvlnhsiUebRSAu/GofBjKvYNlYOJb9MmV73DOpNZIemrLY0OOYnodgdGyGWSsj2wh
nH+Lp3HA6DgNGHjUeL0cMeoP0Kw1aILMT4jvzIm0nd2xNhPchJob3cVPh838L/9HKQBGrSHxczjM
zIPIoS/205YXPdEU43XIP1GvKVMZ3ATTTLPrbSrhKJ4qYUxuXeoWuBfWPfngnlizZ6p1R8ZFtJO7
jaBu/o+dEHCqBI7Kw0pU8yXpzkF3Vp8+fUNdexXvqrFiKcwq7uuXGze8fZzFli3t8RxT+cjEfMOg
bLfsgZltChchXbCIE/ZDBoBwUXRYE3axvpu1u2xuVKhjJ4B/qztD7yQYHvgEcNbD+5qtsJuz5zLN
bSYQQoFZhF2kpS5su3vwfBNJl6CcQR1MjgwiDuR/qdf+1Cj0LdyydIQWpZSd3LmEZ/AIAtn6vauF
6NZq92bKXPl0H+9rDopa36bIaEgKBm7CJOHlLjvFRbxg8q4+TFi+wV0orwJmnuwUR8dE3iO9LDEa
ERnuau+9w8qLYrO0w5GR/3oM11q3DvJ1o67xwXW7LOFg2XUSiQOkCPq+r2YrrGcM59v/ptCGalc/
NvsgJtgI+/QI2WkKLNgAKwlVaDiTdYgV7EtfE7gXQBiINjdKC9uqvhFUMczh2fpVsgAV0I1NVDMG
YTq+Tfptl7G9WVXxVVim8qWlACpO7eCnN37OmYOtPWknsCH6iBks4Xghmr7BJJPDL1nTCbT1hT4U
4dAW+QRbVuAeoC+Kt0/HzC9kU25vLviY0k6+3ihk6wUKLm1peQij/tZrIqxorRdB4dYYPQlP1Kd1
Q3F5kWwiQtPcNoWLFys1du8FRv06XA6Ef6FEHU4DvBdvKLyIrj1a9sFeZqzc8rHaZqmTQrol3c7R
R6dvtsboVqYb9LuaGPU56BJ1RhDbLul272T3JJtFm6IaE/ye1orFRPA3C//I0go2CJGN9EMRpYX9
+glzkNNVa2GTwNiOeZ3pC4qrW5XNEYYE/bk0z+/X2YzPaXkSBr/rKHVW6Yz07Y2R4IAmEXDNgZXM
Q6heVo+ijjB1Auxc8tvNcmtoTpUk1u/ZVrCuJOlNXHl/TRyHytqPMjeqD+gVenVXvnbBhOngz5kb
0kr8l5pCKALPOm7++1MmR2MDqipGpPjzSU5CZ7SU6NE+H9n81T0Yf2Sfsf6Rm49AJZX0prXwns55
cbLOGe/QgHpgSrRhN0QeeHw2fkSDouo11SGL9mXnClc0W6jYuP0C1/Zon6h1f64IvnV4A6RVRdzt
6jbjsKRxc1xv4gMCM3N+2pN8aQyb29RMMvWk9caWz7D7l9bxG0WDeI0mB/3aDHw3nKRxbaLJGtex
uH6L65m1NCT7ccMLzyaEESRz5uaOlomdhTfMyG2iM4W80zqzcsn7nQUTY0JY5u1187f73+I8+1mc
I4DkOYUb0Fqwqg7xcy52dnjjRJl77NuPvq164qMB96B6vC3NhO1idk8gR+SaF88ziTKCygMVO7Hd
b64RWjadASn6vNGLWDzW/hLZ/W2IPzTEj/0p608JOYheJk4dVVYew+CYBmSieYlwGJdKf9Ea1/w3
pqeghpjnVeFe1aYAwfeyry6CfpN6CEJfefwnG/7Mur9D9xeRsPlozEcN2hfTxOw6M86vwTfYyAOY
nm//ELw3Qwp5NlhPp5sI9UC6rviBEUhCeSOSEDsR496Il963oV6WZDbUf5FaoKmk3+N6ZN7LRgLP
R3QRsqsJ07tkqIsxZEO/yngbLgR/BcAKdvmqXHOtE0I2tFvbLsSt/PaZsc0IcDLskKLgzhXdsbf+
BjWgsEA2d29zrwwH1TwImYd4b5wj39Pk47SIaFz0YuUxL7xGOJTCHrOEwFLWb0svkPd9zCFBjJAX
Fj4Q0Nyv6pP4Pocl59OlhKr3vBrx1USf7/wa1pR2M7abIsWtPRlr+s56xsdCYYWyQO3QapMTCsie
0jljA6bnAfDuWYVIGPZ9clgo6QV3Ae+WEbElW+HqReRw3XbJlLTcHf8oCE5+HBh0HrjJMnyIzVzk
UiAJCOUmTHxSUcApVw4BqHA6QTatZyyr4jv2NaToBAW3g9cGPgxk0neX+sfiGuhHPfGGmAXkZQY8
dqUwWMejrS6VR908VFYe2QWDtbg/zvBURnxM9/jZxlPwr3hil90KwbzoyQ3X0xU5L1NyKJMvgcSb
ECKmcUDC86pt1Xp/QQdidwr7syE5uln3R+5S+DrZ/b3t5Y0Cy4rWyhYPvU/uKzouVgYa9gbkldUb
NpO3rCu/IBZMPtf/2FEZ+XVY1csnSlwZtob1vmbxwhDnER2ah0eWTyM6FRH4w/sWmQX07q2Aal4g
cM/n1B3xYxvi5aV6lG7AakEoJ5tW+QClAgZPmLMieYjNTp70O9tUcwbvfSP3YAmahq74KHrkmdm2
70NIibdpNRFXngLu3WlDTfHZCUQA2Vq805bMkEfm2O2yipix7/r8VAg2Wj2WtWqJnW/OgBAqEA94
mdi3N3k32Q4xK9Ujn2CXdiNnhekgx0W3R1lGH856Dm1mMNxe55ZxrUPPUaK2eDuhL65SMFyr7v0x
Kg/VtDVh2Yxkg1276vw0fJ1l8iKkyGEl3O8MfS/rh2dybHM/qk8ZpMRFDXky2NaJo0ibYI7sUnpv
VFAASMi0tYEqbnSqZisCcd90hWOEjmo4skHrv23qbQsNZ/VeDrpthmtFnxO0ratrWaU82XQZQa6b
iMA3tKX/n0RZ5zDxzsrTh/49/LTYMe6+3M6YMpEx1DrsqEIwrdKDuZwSzluHyTiicObxinhMsav8
CGZvDZN647/F/nRxzeVNm0/Vv3CtsKeo8HwW084IsilrZ9hGSDrQ+wCtgJdOfTrN9p4465RHlT80
4140d129jsusXkvvdfG0R9QVGbYvzHkM7JcOcZ53yZgzamdQBRiELV6AkheY3dNxgWdx8VBVc/Eo
SMymK+Rt5f8YOakbbNkRG/3nOk02fhB5PEsChW6zil935j5yDf1wpyaH+F85O9nTftzoPmIQGBKJ
lScxPzcLmc9GuQoUbspd/0973YTXDZ5LXBL5cYHJVUHXWs8wJr7XDlwu3ZeUI8k/cYIMfFNLmzcq
oHotgq3uWF7b9bzFaY/RijwmMswquxzJc1kDaZfXTFt4NhSgS/25Ui55cYkLPnyXDsHvd/FVKiej
gCp8h5tUUBauChIgKWe4CvgNvBy09gB7sck+SYML5vpui/MfBw72FGAEfXEnWnaE+6A+bVJUzKtM
jhp7pBCO2i7r9i2zNXsonGe9DZWtyQMWuM/B1RnzJDvBQydtICTBOQEO0TP6Y2IelcxPg1McrnPd
ezae2lCpe4160HuXH4uyj+O9vse9mjkJ7Qpg6B/9GaOV9sGRG9y0Mw5icd/+zcvL7GfGxPhIeOTJ
V6Z8PuXPPvWrLwQ80lyl37v0mRsAq6u2pLbnP6ntFfbkCUCa2kJKVsux7I5J43WWsUnVfR7vi8JW
UdYVdq4u8F6aZ4OM902WordAMEYhDL2v4W64vaPrWz7Fcw6kaBoXIZcTEcT1/uhtoUIInKICLof9
M96JH7IPRNVEACduhRW6JQFzifUKV+KH4mWZo6Gb+7kO+EzyFpBdZ6uwm0vQzA5G80ReS/W8Wutg
6YSNma64dfqHmNvaQhPsHNIqQAqcuT1GK9lkRwjRzWKKo1ZegSgTG+10ZWHl5BWhoGFu3JpujOlK
XILU7yieqRIwQaOJw4fFfZRLp7oBW0O0rlWpvFmMP1KSPJDzidy5plUkf2CdBAq6MhaJBXC43AoB
mwULdRflp7rdYv4rlu97xePCScHADQH+He0ftspw4P8xwAfrc9i1GAgHAozJBknsBVDLeiE02WKG
5/OklU6XbHGK4jeFbgIvkzkaAGmZHvwPMjyF/O2faZ6uL3SimNOtcVKm1IlCuwNEREZ+yhd/9OhY
K74gzw0GcBJo8jVmuZFznaZaWIE9iX6wJyOBE6+1cMI2t+A33ThFSY7GGvYOLBDNabk+jJX5/5g6
z93W1WzZPhEBZpF/JUpiUpZly38Ip8Us5qSnv4N2d98DbJzTvdHLy5YZ5lezalS7Y8WkWhAA1Ic7
HqX5OLpHZ5zTfKTRkrlZnfQzPzEpMlk8kTt7Yv4FZbqApEqeIXDf+BHozKEnI1m8VOsY1JtAt5UB
9x4tkuYDc0cSLypmT2B0tRRgqnPq9/eWnTiFzh9n+fa8D6R3SOjyaiROSfhSPPElx+IqSbSMv4XE
OXV6QxoPSTFa+FSLcEGRyDMxhnr9PYfRRRPcNO1Kg9n3uWqxZ4PIIZ3D3j92JN02K6ceXslMPuhV
wUyXYwHETKR5ivqlhOu5MSejXvGCRW4x7Qc4S5iN5gcLEVS+x+JxHGiknOh43oQ3TfskOlmWO/KE
ZJp1ezqBFImb2XQHfPoviPoYXxckq4MPAcQTXNn6a7TgLwsjSH4vLb2cbHLHG2s5LAWKKr/67FN4
fJjVO0JmJnnR6JrDfDcV4I/tmnsjntOgIjrM7CZF930A8TKFmaK+zwy8sBmt9r9wGX4YOsm4vsDJ
goylL5vh5WlTVUEHCRE30b0BQSHFSpqSr8OPhBlTarf8OQ364JeG3QLDpUOEmz8AIBbfuBC9RPLt
gZcACqt010xQn79djdhpagp+oHFeKENN9K8F+iGaxLIWnG/8tjzveMyNA5SElXDV8CHM5mOPyLOV
rKxs1w6nx3AyreyHhm3c4clBUTkj7oN23ycYX3ZhttMe/sAjSzmQwI9TttJe8LOoXQzrPOaLNSFX
7lWuFlDr9ETxjLhGw0tweCX6Ee0Ry92EM9etsr4qJHyz/c6MePOQ0avslG0ZOReftLIy7zV406ZE
aIYL+tffspTQDt2dSGGs0LstzK3kQ6YcmeMY6PuWLgzdYq/O1q1jyQrK9clGY9DBPIG9BaHa81/T
cpdinuV8+CxhysKZpnUQ+K7IS1dagp2ruNATF3+UfKhqm7eiIwsbZrfVa++2PaU6KH1Wyno2IrAb
wWCHrtWsK/Vc/lPpoiVo47baHCFjsuPoYhIaru0Jw/3CJoaj8QVpUXDk8IzCN+pXztzIhXn0gngH
1pUNO6k0FmCpcWAHpqN5o3MRPPk9+8wL+egl+2fGc0+CQXC4aBXqA53ZGDRyyeRvFf9pwf6T02T5
2E88bYFqIVyplYUqSAJDgkfw1ZVXf/pCIxTes/KWjhCzaCac+Wt5AO/gMFjjyQx8ihPJzRU8eyBO
1saeTAlb2oFCd+PCeqhlHG/eZDBq0YcYfJTDx3P46OKPoASYe0+1m75prgQgXXpHhL0MhFnz+8qL
iMuxHOcucUPO6/q20mCMOuXoDJoTravk/mhxD348uSsje0LNpjOqdFk7DNyi13G4Brz27kP2pvY3
lgxy+sYVGbe84ySK3JV9tuogU7ll79Bs/8zP3wJ5kp77Fuve3IZEpQqfa4Bdg9OUJBTz245DGneI
PcCaMNZT+WryzsvLtaL7vI012KeSzFnnsYwoU2qPNC/Tv6xA4EGsjrfQAto7aX38pMbIEgIxZZ3L
8apG6eKlSVZkU4/h6hva4eBLySfrpPCzGrnDglW0bTyzA4O5y7H5BV60DdbP+Fb317y/YTIf4mso
UXuz16wWGFR8yGVpPa9IQjvFW5Zwe5+m9qjBjZHWbWI1JcWb+0Flj+aLZxGlrNry19Tq8bsCcjRj
ZtgPce+HCKAgpB0NB/7oG3jVF3xqNmgdPs02Pz/Uo2ZJ90jyQHtkDz5Ses4RY5bS6OgagT/iaV5q
ldm+SQ+qdpi0Q50e8/4Y90ctOYaWpO7j5DAsw0MxfjfTVyx+FvLHaViqii0rdlzYSm9DlU62uvqf
4SgpOPGz3z6oNQRzfP+2sQrSHd8WM5M4EfL/5kdhT8YvaJg7cNihzfsxEqRWsuYK6jSnqubziTa5
Q+s1rVe03qyPOo/BSQb7H1ya0CpTjmmMDPsi2QvrSHcDDET88jj5sRvJ+s0kzec7c9+w3Oodgccm
cSSAXQtfQS5jkDLm2R2bMTt/lNOcIYuDXkB3uF+ru+yVpkiuZ5LhhH7S5UNaT/3axPNbvDyen6Qp
cCqH/RXtL4Nhg2AA96u0BRXABWZfJ7FKCIkITDZoeOTzMl0lUFr0Y57S0efEIewpCFC2AMciOw3J
8RHjj0GvdzWKgbBHSR8S7zPVqkCVN8pryjUb2qiCvKOwoCKUk2Az+hOWp4jX+I5S9rWefQYOsunz
bC5OUNsgrEpewq6UM+41KGnL2EKekiFjhCz5jqXN0gR5Ee2yQT/uHAJZ6F4dCKjOGfU7h/Ga/eWA
PfleLADi0k1OgXOApWCD0CPHWOg/UhkPPo9y2IYcj7gunZ6Wyji0xuigFKMv4MUuqHnZEJQpZfsH
u40ubP+CY/gctnx5wnyc9354gSDUoxMD6WQFpCwhqXKGL9r7KLxFrAmHpbG48RdXESNnchKQL+X5
zM6WahrfUo5mvPfRWZql/p0VLtLAOFlxvH/8po14HpvR9U8f7xJLfvhT7I358u/QD/v0SFezCATu
d51F6pkdUv72t0bkTQPOk9zkzDJtzjHgSMHT+7s6XId5+SEuH+a9SRB05lbhdNvCPIILm2L6u+Oc
aaU1oZxKeQUIVmMaQDUc3VpxFJLRD7/D4bwzsJZyiq7poyUhyxXfO2W55pIek2bDmiNfocNXnIGM
q0yMOT+jumIVkmDsrUQFQ7hVBh5/FqM7v8hFs6RPmuaeEr5quhOKVz4ajCT9XGe7NJDxZpPRUhJX
OolifsGY0oudeEHGx3AvDKTZN/J3Z54z84jdC/40Sp2qOwOHW8GvUOaAPBKGpsEausSGtwwMU/KK
HKo1oisMiOVK617wgpMQJpPMdmrC65lgEIdztpEwwetYWLpVMdGfQN0aEh9HvJ0OKXJ2PTz7Fx3f
JC4RBQIsfxtr93sikRh0WBYajztfGSsQjFSsQNSSi5BVKfYwZiuQPm3UrwfmBhjzEAvwR4o2Wmqs
osys9bcx2EvMX9yM3qLwBHCYpVcrrty5D/BLkiNaabkEdZwGW2mtPdciZRA61otNSOKCzUqxLqy4
Q705rR4PdhlnAzNMdazFA4bteic/X+tq3xsWh3jDdJqWnLad5XY+bDNcUwEi+BahpXTmB3DlZsQr
WGuElKSgGPmPcZVfYpPesWfpx0/fmPyef7tqI7spnH80jh/SZJNrTkwYhEckCwPDj2kdsdqdUvqm
4SuG30Fipycb7of41mHeDO6L/g4Pqt9o4Q+Irue74fXgVJRNRZSdps/Yfoy2GQI1c1LLgJ057LR0
H3R7tduL3d5U91W3F6xsZhhzCyP64aXcDuMbD04uF2joi/yo1Ge2sj1OxznNgCZ4HO7nFMPcZOXx
/usnjffHoTlU8Z47eBK9TKpX5W/SjuWsbPyIYboUoznd98NmhKwI4VFBoSR+z/3c8hs5hDhmKg/p
7UEELz+g05gmfoIzdhfc76/UKtnsB3pu0sSXEz+QfXyCQrhjkFJpnvlNGa/gFaQXpEjUOK28sYlc
kIImtYo0xWlkUzhZ6jxSB/dhuVyVsB/qU8Coirn3Kj8vo3oSgQ/WnNR8LC65heqywhWUbQMdmopd
aDb6mgBlPnL1hcshPD2KZAmyk56dpuy0YDDXjgoopJdYnRVn5AOQSNqDw+42rbbCPKNs7DxYSVB8
1O1DI6XA6WT/LZKtq7Yaoz4PjHo+XzKXQOJa1nwwnxTLVdtve8iIhfhZ4U+MIDNMe8+IUAjcT8oS
weEhLE83pIic1O9xavbzYYscpG0hVOlrnVoVD06Op3e3hcA2adUntMDbzFWn7yccv3JdhPfEuJ0s
YHKMTSaZSM6YpnKcFpubJzCqd5zqM45fM1SBJeQGXo9ndaCN5nYZiy4NkS6NhNXoS7+B+/gGaEci
38f/xRIGdnADVggSJKdFiVrf50p6gybzW7gp1JyiHZw4/Zu29NJ/5YLJlUqZM5m/GDSNuZeLI2fi
TjhOwlGUT9Q84zA07NKw6TiYRHvRzB0HtCfQcdD3c8eBqG9Mes/azfQbuOqKtWIF4SbiBIcnq+HT
3gKWLUZbKPDSzWmP6b9pj4GQ3QQ60A3Roubd2GOiSIPmbeod5qmDDR57PaU9Mj2gI//5/hg1fr2F
lhAeeB5ur/GaN3S6lQ1/4rbFBoUyxq9QsPntL8TZUZSqu/C1YoCqgCVeB153KxipYM7nS6VgAQ54
EFEbixHnFi9/RVmi9/X/cuoUOpSXJk95xtVfHtbjy0DjIfAoglvsmVt+MVwlQzYiBnebNXQ/OjRu
7vXeoe0HC1PBm2lxo9gnT3iIbtGFCHumJwZz+DzMFjVNofb0KhqnLjtJwwnprPPCTfbynF+CQF/s
pFhBFAuen7H2XoV3dT9fUQvIJ9IGH4BiS7wes12lvbO64IfTAzSis4Tar6G3wolHO1ka6anVjhM2
3x/ETC25FSoK9yYnwFOymcErZSfvjWoXKh4kBy4he/SJVfrz3L3iLuNbWADlBKJykNrDKeI8Ii47
adWGP+LwTevTxn5Ebha5EYFt7tnuaGB2WUk4IVRIULPLCJWtsPiPmbqHY7nodsJVP5ushvv5BzC4
X8mIkY1aFv2m72f8JOebmJhddK8yhGpLoJZ3gbS6DtEgRSogPHWC4OObhd9MmDF9viUhWbdsWUO7
RKENzsoxS9hh47tDl1jq0qcU3OZqiIN+eaSur73PnItb7yo0BuSzRm4ae9RqBVcFv/hE3NWzeQ9U
tv2EHvF/nnb4m4ZozRm2pciMuhDyPtOGrBSTCRdMfCrN42x2/jWIEoZhQ4vYrck2PgPGsybePkwL
B2umbr54I1SmW3DqJz97rH/t7LzFi8TPbjC6c8NRcIC3bk2YEvu67LKslVZDY5PfqrvzszvDydbP
QofJzBs7X1t4AjTS0HvmnA+sNnMMMDX0lWBxpgGSEEAJ+tMx5LX4WKWYoRpsf2g7PG9rcl6rDBd7
AHmsiI8UeAgskKLD4xPvFICMNQ5ngTG69qQBr1hyMgdaajaMtJ2wFT6M2MI/RvSbwQ9jFxMOywAg
h6BXKSWeUe2c8TG5gmrHYAnCODuHoves/RAtuLgmEMnJQSL5PR21cZ8EjwfPGDCw+DhHytwadU+C
25T6pu5p09JQbm32ipQm7aTMFRv+ECsHRzfsqiUYaQsyU0iTnpX6uKj39QK3+Un35MUuF64tnpRV
lu2Lfs/r2mBq5v3NaKA5Ne0m03wpl4TSJtdMcKa95cZJbbzg/CBte+LGbIfrpLstlsPhNI5uxpHj
u+P0amyUePYzwkgdabbgIfTg/wFP7hac6S3K9cKAdoe3Fn9H+43eK76X4j8aECnpkox/U+7g+eN1
EXhy7VWcnCJSk4h6NyykmLUj6jp93HfNL9Y+yWhzACfAZA/khXl+Xu5ONQH8U5y/w8xv5Buc+Dha
g63hyMWZorwUug+fnt8Yfp+URgDk1tyP4fSpG1aWPRGJeV2EUsIgmsMzwyZFOlh2oYDILjHAHidP
4dWF1xeePHrEB5kEI8WNQzLvbpS7Ja1WMDhNu5ZsfRNkfhV5MkvT2I205YoyIww+zADaTmqw45XA
uoDwuE3oDr0Tly8KBw9G7ycWHmtaQPlep4U/Bh7Z0b6Y5352ij21FnTL8NYP57Q+Z1FOHwAHBFqc
3wYOU9ImWm3QiZEpTqF+UesXzdwk5H41p/uRRzZKpwoJcI7yljpUn3dNoir1BrWifg1R4n3hYTuj
eoiFf622m4+uitMBXv2Rmd1GvMm/eZnCCh6+HnucRDTivJvAX3Ijkflo5bk9DPre34eK26zmHEAR
BPZkyX+V3lOu98ZdGrX7dax+DxcYyWPJR7Aq3l6XyoyHdMAtse0fJJb6NX3PDAZ7zTwSbcyxbhMA
hyJbvynUth/i5EVoPom0tzPLJtXPcnw2oIopJy08icJhvcdbNeo0XXti9oK9SjGs7uk9Va5xx2SK
/lJGu46cR8yekQjsvHeqQuR1X4fQMsDK2k1kUo5leqz1o5kcIdZGsscdkSYHxNIdEofAxsutAERj
Q8ctW7rSSLJzmf2LpnXFIQY+nXQSv3BLyV/j9L7gHwqd1qBpOkbPx4EsszAX490FgoS4oA8xLb8J
+Jh3cp9mdyM5+6M8dtGwX6SHNDsS5/ovnqTt/z+exNCOOqDqJbENSVwOsheuy4rDv5McZJlyqzl/
TYXwthWuQWd1ph+PdFvuy/SQpQc4OMUvB2cMLJ1cohfNOz0L1bm6V9Fb09we4oVO9t+JB7ZoX9O7
M0fM/xciyUHcE3zTL1L7ukjuESVmOqzmZUH8LrLr334UkW8GhrrTRLbZkNGc23F5vVKtBJVd9lK2
fb8dL2ZO1Hq9yVhoVOeRmuW1qlmQ8ddGAUVjP/SH/snltxMle2DWJ1OC06EFxrzT0QGHo5CfMqvR
X5Pknr43ZAB40au29NvOQq9M9uApdI+HO0dxGT8+6GLlQ1ctY+GTCmvUPbHpwcE8mG9xfXfHh4qY
6LQt8xjq1kqSVtxoMHRk72kT8h0Z0LuZldYkR1WgUHjDL7Bv94ZV/fTDjy785C8RV0u7P+c9TXS7
1hPQsETiC+tFj850qFZxhJZ9zTKszS9Qcvn6zTvZOZBExS7gPR1YOHt5ZMQFTv+ztjjhLHt+EpVr
S7f/ZAx8NDzfVsvH463BSia+xXiUL9iyBu5wWNLMJiHfda3vnstMPEfimbSr/jhXw0lJT1F3XCgH
VoMYXEf8CfuiA9jGymqPVzPfQbxBcSKrx6gqS/OoirmzG125tx/yB9fpQKqOTijFiYlMfCMe0KfN
MyFrCOYCmDoF7CIhvfDQ7U2rY+nAyHjtsFo8MBc4VUfvmKMSR942dzQ4AvtUtUh7knWs+FFY0CSw
RPNybWhvIuGCSQoPhaHMBSzqpdII1qyxbjNV8CNBLF2HWOamT3hhiHPJAiAGvYQHWG8BPK1+P0zb
KV3Ha7l6eSgvkfKiydS0vhTDtVIuOnbU+BZTpqP7BWYuLM3onvEMF8heS83d5j1VoTBoVlGzGm1+
JVPoiipvBjvs74m2C9dhQpB5/8R4ceiINNJfvuKCJtMtKNyLlXqJ1UsJ01DGjOvxDhCTPbZavQf2
Ro/HisZSvKmKw0tBRtek9yj7VKt3iLyWeZaHZUMxLbtVAL7hMjr0n8/AKgxCv/sw3RNaAz9g9Ch0
BNjtp7Tu0UHR9i2+A/56viYP81iwK0bP9JRAnG+PZx75lUATKOAruEWSp4A34SiJ0FRd5Dv/6xnd
k57UATO9tZDWi+o1kV94Y+nyZaKTZ7ISpgjk0sIvUeLTz6K701YkYRu4JK+j6akxa8kl1he8tBQB
UfDF9oVk+Z/VjaC6jt1G4i+4JPK1AGyN9c4RgGDXzoS5XoSf4fQ0+Im8XAk8k2fExuHIhp23NoYN
0VKfF4mWj/rYYW9jv9zvHs2KG/bPyD7x0MEL8PjlRKBnk7H0Spg2Mq2EGJFA7VDIQ9QRKzmFRXjk
xz1OpKk8EWd54v2egQj/kKZo+sEBO++w5u1WNL1j8V1UX4X+NYPyqEjbQmG/Eqwp1xSBsemBPqgL
7wqDbTpHYurpQG6ZH71u/NeSyxgmJ7BFbpI5GsbIMQRuM+0z7C/uVF7lr+b3g5CpWuDjIFJMywM2
caI40pbUZjMdn+0H2lk6XOa6bEre8HfnM42QLxomPn3edcobDY16RwQ0Nbg/SXjTYCYBAJpzROin
uChNDIrq7Fk3qrdQupG9a75ELm+2WFSWsfTqEOFkJoMJBIcbDF6pe6z02tYf25nm1il+eNRHTyu8
QHAjbLyKK3bQJ1zGoQcZ9B5RiiSMN8BKfi41HfF026ZOB0x7jXsFizuUPPBH/bxawnZzS7sVGfPk
1lYo6DxkldVfvFtKXY4E1HYyEnPmEF4GUuds20HOW7SKVwELc7y2ngAc6o0wWlbsO/MQfeD74Y8y
xpWy28puL7vEl0BAaNSRbFB/iAWaJ2zdTKzA7SAbYGWGtMq30PoER0l7SPqboL+l5R1YRKkv6U8z
1G+jAte8Kz8E3RvYKC+svuK8upOiXahC2vRU2VLFfRXumQmNyRP9Z0cjIEqJrVtf4DKxXyNXcYCA
W7jgkAI8DQ0UinBQcfyebU8NBUmDRyVT378QdwS+VghsUVcGO+W98TXgC5oO/GLnY1MA/w46zNks
kH2++3UluCM/McBSultsHO3CFpl7uM/TMOpv3i2JMkuEinDtYDRpDh2qj+6bFecddscke5V9Xg+W
1uwRyY1hSTKEYdXc/80ncrej7BAdmf9ZpO5a06PUr82wKRy4slndhs8jl/7AxYp7HIvuE3wWWclm
VoQZxIPBJVgi6KeyPXKkGoI5FoG8AUaRanjuxQqRQeTo6Awxhy5f+GjzN4OO5I6Saeupu71n0CJS
sS2CCrOwx41artiWg9ala7oslhnoRunUgbOk+ylfhzoRoh0dvq3KEc2FtK+YHzJuw/I7Iwo/rVW3
WAqhZXIHFoeYOqqSlsaVWH7TI0rRAl+azoyotqQHU8Mr1dw0JmUjHiCvtyD5tvUMDTIIevAPtMbM
nVE+mRuiGw0efTrt4kVUNzI2em5rTnjYXstrnTFhzL2si8aVJVcJKLd2mnyd+UK7SnBAuLLgi82Z
7T/iQINlZINDANMmDhMqXxX2y7QjUYO1wkwhnlDOKOABwk3LUuKwFaZkCT4um7bFS2BSZ/pORBIb
iGZsvaqZudHCrzMkv8GLAoff/OpgqnuDJJ7zz28TciSjTHzkshtS7mECYTiE++fXyGa3sqihx92Q
YE6+TRBJNM8EY0xL0S8cWj3hosmb2a0iqV/C4uVpLumg+vumTeDHX4L2NVCKvRcWtsDzEpRwuKbG
dqSfXHtbVBalIlMVW7vwBqPZeOzBAyd4J/De5Za67bCiEMhagnoPCFmlNm20CvXTyesAHT2zjPcW
jmdwlCVedSguFogn9P7iKEx7gOyUZD68Sp8raId/E0XPICk1kjxrysp2hrgTqhnwVEg7UCNjPaNG
siMN2KSQjPnT1omD4eVpnAgUMOQGkrMurhJBcAvFfYRetXxrabkSnbbbYpymykl0FmSOuVtFSqwy
YZdLu7reBdpGQ2uOdonqZ5lvgDOxstiK9xXOSZ8edchWkJtLkuzjJQ4u0XQJCQsMz/fqQ1L8tPNx
K2IZUfwCq3c681AUqPoTgqK16Fzxgf/ICkoPQkUsO59CsG0JtpROpjuj4TYrMwTwA07QLg8PwTJ4
30W2gq4GJunQaMivp8Q8aU8LMPEz3/U5yQpz+EmGf2ACTEwQIQMH2TFrSL667LNlIuT1/z0vTMUH
Xdpz5utF7E9NfNS/yX+QfwKstyjX+sKPJmx/PttGWXmtRlTWPe1npnYIusOQHjndMF4XPyOVIqzm
f5NDzOJMShGD72OOM5AqSxd+29/SHq7MWoroDQKUtMd4i41irfZzSau88CtMe9XSwANn3oi5df2O
CUbvr+VnhVrJerK3VWELGbx3yDi3WLNMC9JuWs1T08RS7TfAVr4uTAuH7eji4heWiUYoZg4wqfm5
oqiqW0eBxWifArT+xv48DW6mn8B80ndJXROXTsF0gdGdmHvenXgSahxsZ7QTazbMoUqDWxRW1XiO
8pmWrAE6Fgs6ybyYjbhVTj4DIwNd/W6iqFevVXwjzas4ZPLkzm7YkjvKXtoDCOJRX2aWWpwyHKUl
dW6AlWufGhjsFwhyE8KRS0SMCDXvdYo2ST5krFXAzGCTwa2iPR0Wa2QecGgD+J+smuSf5uOshXJ4
LifCnDM0kU3vo5jLxMsa+LayrIQvQYFp54Gc0q8YW9XIQ/1i6sPPEr2S4CLbHM8P9pERugFTdzY/
Aj9dcSagiLYmqRLMctmAS/AXg4ENYDwAboY5w1TwCF6D5N0IP8Q3tTqFKWTZBc+oxkYFIsrBni5T
7j0+aDwoz9csf+2yl+DJOv00IJBZ5nM1BJzstgmCJL5e6Mxe3SMTbnV9i8IKv0tjpeVk4+wjKKrZ
R9BD6+aGwIMqLqsIWWkJnWiqLUoYRe0cEL6YLs2EmH5GiHwqp6o5ReyWXbhUWW5NKKPSKaeMKnlp
8Y/VjJaX+rYQd8yKSjv/+Sin6/lCJB34ciQcEzYQ0Rk1I/lVM/ruLK1Q+Mg8Q3SmJG8eA5PCQ4dS
fpeUTB7ZHh6iI6pntpzIXhMGBguUAJPa8MZ7nkU2VAhtYsw9UPprzpXS2oIljd19iQfiLTN7aKSL
aGApJIG935vjAacPUfFZqSHk1lgQSOmIwJfHnvaxZyxBo+wfHhol6TZU4ueMgppXqUZN5HLOeqMS
G18mUD5g57eguz70GSbFuK3DLxL/0UncCz5pm8X7fEmi/YxU+UlXM36FEDSK7njibAC7TJRepSe3
/gwKIDiCtaoSNmjOKWMiPwGVhkFqoWFrWJW+KpqEiyvAkk5nKWgcFvjRWSfLwytX9QJRfcXfCKKM
NOls3Y4s/RGuYof7U1/m4Zkc0Qt+Kt10xcPfRhoW0d//VuXlA++MPnpwOomFRvJ3yJFfxe5aaCuI
cxxzsD+w7w6wbBFsIkIosv2N/aJ/5V5mwCbIIGJTb+7cbcPs7RAHp4hciUEr+ml5oo7fXfQ9kzKc
lvx5b6PxkVMlWARSBYNFiEWUE19RfIzau2E9NolwT7CnM6d6muDNkA6BEKpXC3NJrlhseCbP8gaT
kj7neQlugjCZtcNkzm7WuKs/gvirr151yTvX3TFNAOns03CV4ZtJrbR5r7UtZ8tR2+Yy3C0vsuLm
ncc8X1sn1N47mepUwxVcwnNx4sio0b7LP9FGv6NFqv1Jao/MlSX9KoRwFf0kNEdKViH9Dj4+Dz41
Zs84GVec3oHhhJKF7CfV50S6YoapPhkaH5Ibsp7RGehuGY0m2bJ4o+d88d4jn3I4AEdLjohg0bI6
x7ldKduQGBIuLIVQxFZ8bheljQeBt0pKNuU45ifeZ3px7sVziQ5iRdKnWHw0RNjM+wI4X/U6FC8C
51ZMjqSzkPe2avKJVeLP7/Fk+6xtjTuvL0nHw+di3fjrH/7zCs2lbSgaKnvtFeoOfY4HmnspqQtg
pO0lXgLzex/76UjQBVgi73oZ5M4tGF/K5mr05P/pheXoeirrg5zvixxhCUHANsYXVb1qmzBkK71M
WnvKULYp2cHX/p/iHyS7aDVGbBVcofPq/7L+sRa1YPdhqPNuvwTqJcquWnotVsnMPROeZwXUBZ6g
u6S98wlo1FmpTODbH87yeKT0bhfoM/tDJ/wMu5ALnkZwDDacIJHQ5dzHyQHUSLwg7SbSnJJA9B3f
jcWLqUErcFj3crwR8j3jL6/AaUcSSHTNprQ4aHYbhpB0x0sdiUi2MZKUbGOytXiRHeyR2IO4SPhr
etkRHZ4B3f0vMEc59mzfofcjoMFnC0oxRAwGQPEbEFROgHbR9IG6y+g3q3y4gHYpTw92Xk9qbC09
PyA5hPF8fswGq/sqg2MtnUaqYjki/MIrmuKQCWvj8L8HG8t+/7Hk0KtWO8WdCzpvkb6MRDs4JNHu
j0YO0Xwi8ITiBQ9WseueQUDgbPdL1CXKaPj4ppR9sGCqWoU6PtSDVh66al/IO0Vll+uJ69o4dxTB
G8cqvlTNi6q/DuNdWbwTIhh+CwRVO7tAU3uwryz+4wYDOxmg6PwGftGSuM0JKRLRZh8FOpxoaPtL
8UWjBzti6idKyHA13bP8bZG9VeattXMGBoRJdJJcmrdcKPtLKd1FpFdjD8DknFetoVs9lwmYh3hP
7aCOpcKGgBPhswAIEK9YUeIW/ea3bcDHdVFr+HRz0CVQgqhxHvdUGLMGVjAZbrfsX440yuPSCPrV
YrVFCyxzhydkkR9e9W+mMPL7MFH6xQaizR/wZjAOW4GzITGpxwxAXjOIlbvtuOJ3p6vndp2PlzK7
QPCCOMU+LbbmmlePA/aSJvb7j7DCx5ZuC25SgfDk7Nn6QbIb40OYYFmhBsHfFttgdI1fBiOjX8oK
BHXYThHTsAHewSOfzbV8lNVjXPC2oCvHM1e6VRMIbebHPi6pZbQR5njuNFwXyTWmPfYxh3in4Nz0
p0d75DpPPiH4cbwF8TmvdRweLtMd7xl3Aedg1UKoudOFrrvN6AJU6gmYBDZ5bZaoY7n9KocvhTXH
ls0L6yxmy60osomaty8Qy/h0jxzgBRKCQHgA9c4ItOMXdwpjITocxK45dvvVUrWIxZ2rIYRhxJDG
DbyFklW86NIlegVM8ZWuMp7dgw+CfYvzS0l2PMep+uh4LvansDlM0fEHqrdu/IfqjSmt4G5dbuWZ
iXai+APYfqA79FoTkFgAYtDmJz1IKEZecL4x5/nJZgnaLr+4yrZHTDw8d3WypTuuHx20jbNEyIW4
xqDMW3p+I+qOgeHVo3mTvRg+uSMfVXqCrwqiIu12NHQgXrV2CksXeObyfx9j2jscEAjnYU8UAC8e
G0olyi16yLwRXPVzIl7jFT3we2Bs59w22zyT+IovDnejCd7uk26TILYyvkyx3pLeMlgDXAj2Srhf
5INEc2C2NQwS75wpKOJivbKbSwdUd/7vj+jQLpdqfeBhxdYz2QWRX65rnrjcE/mM0kABm3Fz5C9B
rPErUfB3Q5lSgjf+LR48PkUAjo99HEL0phFIeEf8M6nTGF5JOAs74P7B4vNRf5nlN3kdmIXN16qJ
fX1WYHgYmtDd3vV2hSIjsaXHaP87RaGxUeegcJZ+OiZ4yrURnf/qIR4d9KmzWp/+Vmp8TapvkF/X
d5l6L+id1S6sd3m9a6OdrvjkDyNMhJ2vsHBjgrhOi7MSUa9zIHgciL487MPxmFvycIyD0yO6TNm1
EXAvnsfw0jSXWr1k6sVULj3AeOFc0IuTXPXqYg9LPbyH1evjNyIlbBbWAuot9urAjoHsJqtfgLjW
rZOVSHHvQF2PI56JR2FRgpk3MH34ZbdLHryudt9BucV9TO8bJmuj3KbKIVB2zXj+q230mHWQyrYT
l+7k3NT34OWGCebxpbPG5/OimjMmdE3b8uRkzdy9iZQin5QlOZrS8nC5b411VVBVZU04JHkcdOsG
czWliHaWWN9SfhYVap6gpeyxgM/+Zg/IU399BudvO36em8VpQUBeOZxO5NeiZK88/G8cXFaXPTd/
33VL9WW819f5J07wKLTnMF65pSZRFF+ow9IsY/28PwiTkRsiKkm/G1CNXUbLSbZl0ic0QV6g3Wrv
nQku84lHdAmK3tAdEACdxuOJOD1TF+FLhEjlxBmSYpOoOS92ZB8wMuDX5NTxF4KUGY1RvkfvueoH
q8o26Ngjz0RtibSP549gf27ueJZ/mVgSZ9+0kOzoyGCyZ6kze0Yv1P8A3iEVKEZL7gS1w34PvQEq
cf0J9ZTJHmoJHEIYxBh43oz8EIBQ121CG6RFyF0Q/BBEyijXX4aANiLdwK7RCgQoP7r9SboUv3Oy
hX+VOkwP1BCNHHX4LtPLbFcwd1qwRtqfvszxneipsOvGy7ig7duSn0ds0dpZXNj4ZPCkgtj6v00n
/HsMCixsybK4nMzQXXEIrKfRq4N9Wh4kOiTLfVLtTWmXxbSx+nFJTQSMrlVHCLLfmkxw/ardo5BH
vAVlJygdBJyY6kG70WxVc5IYcJm7SD21RW9EfLpq1YthXknW/qUzpfKlVS5x/P+4OrPdxrk1yT4R
AVKcbylS8yxZg28I25nJeZ759L0o/1XdaOCgDiqPM21T5Obe8UWsQF6cQ1XiHlLbc0sdJVSYKecu
FYc+2GuL2tjmyialx4D8H6V+XCl6dahJXHR/4mSbU9qh703mq/GJSEi/xyeiqockOkoNWtAxjE4e
6GtbEg5peUpx9796j0PkvvN30VOlaDSmjIs873SUniLD6rpScYem+aVlwMezMJlRSuPkShfcFtUS
psmILkMJUu0Y8a5WNuocy0TAbVduKJyNxF0DuUOjseoY2M07bNAyi0cc0k6pdjKa06w5UeuYrmkn
5TcfmUl6q9hbkfWoJqKU4dg1L1/52Ptzffqsr40N5CZwjxm8yPw0E0+Ke3RdSuuOuC4DFk1U0KOb
Hz3p4K8anuVxUdaL3iPt6MwLPLyBM8YOcd/WTmk8MdGX9m50RAjX2S0cRHGydybVMh/pYJ1CtX6/
wmMjYrNZROOuS/ZVso+7vdBypfdyuxexEaywbOHqq0jTbRON9rNNA62GFxayePrRJWsAAjkErANF
dzK7G05vqwa6BDxoi1r64lMenll7N5sb7AEEZfrLFa4b/jA7ma04zk095mRP8Afi2ZN7XL2zA/V4
mddtfVZH9qNxQBWcMKEbNHPKumlOo51VOOXhPBcsn7SDDh7mjB+EKQY/Sj6ZA8VDzd67A1i7S3HA
dYmV5uTKWbwtOSuWM1CtoZMKgD1RWFTATfT2YbzhL1L0N+sB8mFviy/SuqynhYpfVCKJQ62r1OAO
HU8uxlz1VjS4yi2FLlv+Q9rJhp8KYtvxk2V/ZjsIgnyGI49IlO3r094h5XyC1qzQ4rs2gm/lTzZ9
Y6CUzQpe9mFkig/0BnTAtPuSEg79FyaC0+6W1+2IzM1+qvtkMhhkt4bWNZ3twmQpp79nBt4gPdIc
VZnHjLUO73nz1VU0QwGSOUOnJdhXb3AoaTWzt01NhW+zicw1fafMr2kPPErmqcohr0AvKrq5Qm4i
OCy1Nbtz9nAqu4VkxWL2JXe7jB+DrQZdoLxZCCKkNogB4u7hNNxGKWQuhRxP0fg9fZj5FVUNhBJb
auYxnKxBfFWoBPQbMiLbsWiD8GGaF5ET5BRE9UU92Zuo+AHXrbcTrrvtvgoyXPFnVLxi/0kCK/7w
RPB8Kj1Kh744uDRg4b3Cbpdvg5ao3Lqr15K0ct1lyk5KXoRbg0SXlS0G4JHBpjMgPu3iYheke51b
PjpQbztsRpS1YVMPE1vOg30+sJZvMM/o0laStvR+Z1DTs0WcfZFJ9HGcufOGNTg6t8Gp4TS+cg8D
iBzhr2f/05TjrzczBP2ErkX6e/ufs/LiwmLRLbWbV+VVr22XE6xIWdOiu44srZj0YpuYHK1EUbdF
G6qUiy7dGLWN+b391/XXqril7lUDnSjfyIBRBphcXe2iLATvrNEOXBylGW+yfV/gWkPj2W42IBfg
N7nxsTZOPodeE8zvQcO4ox2HwhGrhy89FdeOfgjft/KCHyaq6KtbJv/xnTINZOsq+B9ravE2pvrw
F2srUEASrgyZPuwpRKXTL4At5EN/bxw8/az+oeFxDVy+YccxmYHlEiSnsIbEImzPHtvx5NQAml/n
RCTLBX2rPpQVtkGTR5wNhD2YlgnKk5IQ3n3mFeEy7z6U8MOLPrLooyhvFLq1yy+Ii/gWtnlOsaND
4br4AWaIXXHuznF6sGVWGN4Ty4b+0ayTZq0IUxQkpfWPrpz3VLx6jiRdqS8h4MF/ntTOSfw0xI6T
LXuU8Wx+xf6RnnqGbateWZpzxIghXFKpEJl3kk6Bt0FwIf0Sgx/jzIEv4ZLC86Mh+FWvfFhztW3O
VjxeuEiS2TXliOovKipu8CQDWtRIta05B4bFkr/LHJM5ZK8oYII2arQn6iQQc9YTvO+03HJjw1EL
7kV7i2XqY5lFunMMgASx8i9J+qYrVQ2PWDu4q8NjGR4NcmMXmrZ5Kb3LIPixDQaew1MwEeU/fiF5
HBfyVfnQso+6uBJvSoKTR4SnuXt79CeSDKxVkWD9dafEzqHIPlCVhher1KSU41sQN/KnUF7AWevZ
XZBuPeqmHT7E8sipnvbC7g+Rs7a4qvW/Ei+K9MHRswfmgkhGSKDj+UL63uM5wR6B6yXWJ3iz6h+l
S0snMVkBlmnWbebVv2dxckCAozGhNH9+DzWtOK9eLcVME+kIpBXqTkrBTTrPsw0LVH6FAWjAqZtz
0mbAS3YL1BRHfho3iB2ic+rWSJLpHSFrQFoBpN7kwOWi0Wp5310uEOE4quZoheWO2oM1fmFt57OM
vZnBuBFmHsIC8WELtwc3iCItkvQC8ZDDObjNjhmvowEc3CChFpZX3T31pnuH1rcVrAvyfzXqaoSh
cFvk29pj8Eb3LO0qcJMR4rD4139U12p5ExLV1eyQvaxCtyj8861S7GjmSXmLT3405LVIP/36K4fs
wlD0zQTTeL/jzGcSpu9wx8ACk0AryhN+q2lYEHdYJiVetu0PqshAme2BW2UgPIGKStZpLT06/GDm
zbeNbKdWk647VlsSY5xp5fdTAF+2T1cipCEA5oAiqgNkQTQTNvNoYIjrzYtjtpSwMeLW2xtYMznm
ixqp2zn7e1pBoNzIS0Yvk1T9wysJcQc/5nTQJOyjWwzHuBP0kNEGJlpqhiaJAcmG+A2f/sDUBUwA
mfWt/AkFBeMze34gOILTaxeDsYh8rquz6MQFONhDQaFpvZgZENm2+oQT2mjFrgGNcUmT26z8aIS7
muyN6G5Ab1UfUvkwlEdcPuoOS9Y9xRzF1Uy/SEqMWI7lB74jfNkQHTEjkL9EBSHttyQk2VfzIPlW
4u8k+xIMtBRsT2g4PPFwqIGL4fnGW4bNzBJPJCyjPdMotBJuNJV69v6ARemnPzewJ2xQdCDXo6lO
dM9gYFJFJ/jSDtwUGWkkLuEDhZHRw19UH4syjxGnl7YJWAy+M8iJ3A3ZZejOVXfGXP+eJiL9eE5o
MhZCprVwnZnDJRFWvfRBXQ3x4tl10iRI8GjnWOaBxIjGuSkPpwwfOCwZf97+FwSMnENHKRuKzMQN
w22g8YS4WzQYNj4IcXzwv7x4UjrSsCf/xPytKtaAtcf+qBhHiiFKx89/4McPmsvpnmavO+UMBSMl
psgz09pRTsYhMWCd9iYqPT6jiuWEzADK7WbCG4YPz79o3eRjkmmHiRe+bmMy8kkQXP1/+PSw3tHk
Qf0DcDXOWCrDhZKV6qfPTtDPS2yy+Y2CSxW/ZYJv85u+mZa7qptMTGH7waWPNj0uqnDl8TM1fA2T
dGNtLFvQ3Pkrb54BGRb3o61uQXdRZyfZjgiTuZafHBtew81VGW5+/Ui0hxC8YvqeJ59lLH8Y4d2g
dRHvdYg1++ramN54rywER2XJxQRILTwKgW2I217d/EXa/1+bCqoNfOwQ1G+yFcSNBbYHqqy46eQL
BLMQQcCzuaiMmzgpuxtI30J6QK0U6OiRlir+D0jwlcMIea6eo2JfufvUWv7OtSwmz4qD2ZmiAvUb
G5b6PzCBXYuEjasMpdvdcMkBYXHkrp3H1BDAsT74oLEHQBa9cCg8GWdSukOhNbLb48NqbDIVGS0Z
VvEUIFYqxTN1HWb0Fntp9stasXLr+YS65I2KaiCewSNAMe3nf6npa0xO41Z70xTM1SeDgsuOs+2Z
Fr34pOjo55dCfbtY31cXayUc9HqrhVslJLwA8xMbZ/mJS7I1FmOAdZv8wfTUWn7zNyTOjS+gw0tm
XVQZduU62MOPF+bJHF42Op9Qzi8m1wUw06SHsm3HhimIDu8epjQDcV4ZIC0FrHidBqxwxdr5IXOB
0KX2YMfXQJl6acOgtVuk3r6h/BIA+njAd3F5Zc+RlvA3Ksrw7Kmjc4Mbbwf85ubn1Dk+Uu3pWF1+
g0Mm03ITPXaRMB31f8MAHR/0zbAQQ7jSfLImIHdgorNdR+2ACPJh3zpLBqs4wVX31PkI1bW4n7l7
Pz94wl4ZCduRwzwMwl6inu41NE9lUeiXcviIxAkIWqAYJkcIhDXq3pJKWOgYO2I7HEVoWqpSsA2o
8c9wmMo98cM7fIozin3pmizf6MI+++HQlEl38BQMaEZcDYv8TQ9n0On81JuqfTBehTvYzv9j9MXW
CcUHIlVPI1Zd7Sr79FsnxBdhYRQ+atcJ5j021j8EXnDigr4C/D6qFhZGEGavID1Cp41Zb+D5L5ec
fPg6Brh8nVbYLAYUwSg1uGd+B/ow871bPnXphcazK6gpij4nIMx+nDvmWeINzhzz/868/28KlxjS
vVZusnAV30pjIdttaiM2GuKOEzmNy/66BOH5zsym8pSZzcZdtJhX/racTdkMlV6wuWhsJHmrjTs0
jxSqQTtpHnKD5tBHvFyAaVA7fCAFq2LWVeG10TJthS1Djd0ESUBxhOe0WhVQobRNxFhQWJNBq4MT
zCX+hwSu6QXYFHQkuXrpgQNbx46Ka7HypYn7l2APEZ2UNRiMDq4n1er7xbBszQ2YcUha9P2poECE
RQEFzH08a6BdOx3873DYCpQzBZ8APy14fwUWVeMrNXlLnrYFb39qX1GVq82iYf+5h1KUaytD3IQI
ZIi/nu2Vi9Lc5+mRQup7E2JTXEENYlG2ZYLak3PkQhPhCI4mO3vGlQ57nGSthMo57g02vvmzYV9f
cDjBv0tpA2bFatc424ksCBbCAqDUSVOzewWYbm+PvHp6EMxELJfyMbfB9STqts33qrm/P2Osayx6
1D1JZ9nL5166lXkFi0vZu6hZbmWJUzsNFY28SAl/pn80j/fONZ7d1PaDnlroTCYs4COtYeN4pBLk
tzOMQpDBWDn1P3qIffS5Hn7w1j3OxkNCO2x+6IT9TNirCNjlXm52IoiTp8Q4K9/G3hEOXOWdEv/g
dztluqeEkR3cti52eb9H8THViYExRic8VsqaKOBsciuBsdvoRGmxzyvr6jtnSC5fVfeS6OemoICK
IohV3Vm2Zws1bzOrJVaCZjv7mM0+3ENTXlPh0nGiY4TensHuSMF2wJckrFHfp/qVNYg5Zh/Mpsjm
MJ7qqeJYKhjC36fnCdhDiJANEeRuadH3e9SPKlxE6d7s9n483dytStvPsWyO6TK6+g4BSMZ2xrnO
LvzonIVHZvDGx6+RJKbVU2Ml3/1afgt5Z/xg+qXCGaDmLNrR4sU1TovDODrIH3m6xGVcb8iuXVBR
TfMqzG4lrQDFTXWvVXkTUTejtWis2niycAPcIy7PhVa1BQ/NuKqHT1YxnRNhvGmMb2Bf8o28fLPz
BVyl10i/hMrZL9FbqHnTAADLyyhgoLEUK86xK872bU84e2lYvYMp2SSmBerJ29b4kk3Cn+uEeqNV
Yq5mNXFJxpnLdCJaTJoFgWzv2eQT5SQ99/vKII+0bYAG7818p3bsoPZydBijQ2DXzTFvjmFz9I4a
rzdQScFRQcVV91Bcis/Ie+UcP0PLwNkF/K+bE3hlYoFMr/5JAYe+skerOyM8dG8zzL4S9TP7DnBq
CGuActBpRsECbdQwf5sPJAKwmQ0XFbHqIgGwA/lCGDu4NeG5fzECMG9yddQqvD5zvSGYY3d4IqhR
sRJ8cu0tYWvp0vHE1BhI7DsHjm1luAyX4FtNJ2YNeWBaRjlqN6uGhOZ84t7IB2Yr3gSFWQQPYsNR
fdLZDUPM+A6q7YD7q13r73s54QzS/IE/ygo3nvj6ETgcz3bxHTykBqKCA6BrLFbxZAB9qt0SYGBm
2iiCYs7c5zT7lAqwaIvMMZMd7QVMWmr3kwh4Ncyz2Ypxi6mt0yfp5bq2kRJDHHcIoSz2ijWALiGy
QotHBI7ShUwWHUSVbNPes9PyU3qj9UqO3QJNG3RR7uhYkKbY4SyDYmprBVG+vfcvdFfg7OTZQVdL
womheYEVl4jnSjzrzOY8G/BXgYvZhOVKIA8PBZnghfSmorE2+5civkr9Ve+vBrbUDfxVFu6Qj2pH
rbNrOtDS578k3So8jzOQHATETjO+zpdsLB8T4KGXt7Nx0srIMIBxqOYe/7Lp1KYjdmRRFma01KOJ
Av7/qkQ8un2H5L2OwIEjYawblhwkGD6bFpFwXRPgIPFBUUPu+HtmRWn/36wIgh9vHmLgrUyODOjG
9EExxKoj1owFBmTge81Gvwn+Ccwjt0Uqbpt047d0Zhya9FR7TvRoIPaE+5rIXrmbfTJV848UdHfn
30KOCMiMtvGquRg9E/pcD8RBsze3EI23blZFslVh/upzrcLZvZ6Rft7wjSjchfAzcUHBK0H7aRb8
ZANnvQim1oC14VjSQbjjsnbDPoCHNUvmfcye4xALMlkUW7ZClKZq42KWb5kT8afCipHUXPVPaOK9
fAJLKaz+lAtZRmzdBXzKFANbXQDGlI962/qnwDyN/ilPjtwFbmUF7jzWaDXeYsZf6TbYLg7hpxby
zVupH0+GA1eJB0Si3zKYoJINhCg6crjPWWFgAIs8xSAPff8OMhPwgXwDEWzS+PGW4vnhsvAc+EAQ
pkug0OHDysEoDxxfj0Tu/ejAgpT+IvD4YKodLoJMvPfofrWI9clB0pd3wAoz2Is0KbSgHBwGlBme
oMbh6QIFx05DyRwYdlxFs1rySMJtjGWGzc/4yUVo5qgJlGGI27bbyHxL/DqNcw/EpUd0mapJLOm8
eFiPC05cS9CA0TDXYkefzfOnkdoRyojplOI/Eb77gXvfC9Yd0S42NYs0nRvBqn5TDWcu1JK9mhzr
n7uI9Ut2AncChkJQlNiefJisBcmL3mA/59FeuFCDHZs1LfhmoMsKw0UdS0Lc9zy7lcBiGBts+cxr
yacAe5FAVg22HU47ZPEfUJGJSFvZMwzuTXBLtDOXDD6lwjIsXbnxU4R1HsJQsgN1222wJWGb8O6t
viy1VcCwM+UMZYnlLmPjqzq68Ai9pzE8KveDqo+bUxFJMjEUrgXqeSWEx1VrztV7Ki+Zd42TLhy0
W72gqvTQaodKw9Z1jlCgtjNcdt6OMH+a78J8J5BvBgXBFE/+SrOvuCQp+uT1Lg4XcAsss2i6NHzN
++wjnwRNm8nR+Obz9e/XfTyXmCEll0BygtSSCQ2G9wBe5oyB5NYktkcfAhD5S0V6u9+I6FBAreRV
3K5Y9XnScOI9mDFzO4KC4IHz/EUjzhWgzcT6bYlQHtE8Tg4dM3CSqwRWHS2c9Ot62QikcWiBWobj
MkIf3VMSzfZn7fcYLja9P0FnfiX/RN9A7VLWcQeOZ1qiGNz1NJALq1JY8Vh5C/67onrtxHGNRBl2
HUze7QocG7BUpuYuCRApdKTaDqR51SMvbttgC7SU0PIpEjNCWlTKEymueaqnrTUTKZkfXP5kopUD
eWSXw9iFBzN+cQ+ZEJkF4gZWjjEJDi5V6vRqjaPd5XNlWM+WAthRApSVuBQwJRtHDb5t4hB1WQf/
jAOXMITDApd76ulxL2oCMvwEsI3vzfPN88Nen28zo1iB41I57eJF8yFIfOw7P170CAODAyHSDHY0
WweUf4r7mvqmix+v4QThGG4KtAosELegvEnzptyP0l7392Ozy+KdMtBCjhK+wVlcr0Vz5fGO05cz
dSXmaxULJ23g4wZvbLMdvF0z7hTeld2+06ZgM8eaFJFm7RZLfyO+UXvNO8j8yzan4gfSjHEJKa1C
6TTuoPM4W10G/WzUnAWPHhKJMjkqPETz2VzEOTNb86ZOqPCO55xh/OCTCnDOH/Wzfz/LLCvtnM9B
OcRY73XHa+nfZRuCJu9SaeBkJpnfqyBcGAhhcBEBkq271Yqd8j7FPDNtrUECmmTmlTUUD7bWANiT
EUDpIp8t/GKCFKPcc8z6LrMvoqbbiM3ipyZ/DfJXIn91q6E5EWEurzlMX7bXJ0U+BgAuUcNtzt3h
/I97id4Z7pKSErbWOH3ZqPfLvEcfoKTgpqF/2jLbqmpL9nejARX0NjPUC50GKXbioPBVNhJsm0AY
TJVFGJfsmTsHFsyFTLHdIvBSae5eRhL0YO/dOcicQb/J5iVB20egxyvP8dDEAGvF/lpU16ZPwGYC
240Rsh6O0S3F8dEdmgkHBtDM+kvmkvkrtj7qe5osk6z46+pnJX6uGm2DiwbHPZgxFYzXXeqXDUri
cKlxowWnmB/cnEbAJoMamMiSMZcIVOs82RYkQkc+ucGtTC4x5HT2RuBtMN257J3sGjNWg/6yBzCe
tNsAEpgVBldD+aBICpJjYVjQMfGBtuHD17bD7E6wE4SDcWwWBRrBgB/cAcFEi4EePjhgFOpF6vCT
TzZy3JaluM7MpVMP8yJ54VUhfon/Ih4nljfyJIQQMn0JweFWehGm1458k7K+AH0g3r4I62aukaiI
4eD2JMNMLf50W5QcrGHiK8gWzFvcGXEJWXQob8SUpsnOr1apselKltFOPmtszh4MUCd/KwaB/2LI
5I/x03tAQSy5OiG2E40QSHLsyZUy/VIZ10I0Mu3hDyNpn8/evMCSE9zdUjXtRFoY6QITofYHj2WE
S9ACwQZTbuoah5TsCA4OTP7U23ufNdHyeE9ZqXqqAcusm6VUkze4pVxj4S5/y+6LisYCo7b2OdXh
ngVu6uicqSdTPqb1QQkOA+wniNGnprs18jUurzTbdYottZNjr6ttXaEaYBqWjIl1CivwfKdOhtwF
7mOnkMjGCTes8XhyV7IOIr5rpzB+4vFO5nnxaKXp3zAvjC2U0AlkBAJqX0wegnTF6G5CVBS4UI18
aoSc4u4MaVYKbxUmfdSR0eC2D7qjoZ/E/JL41z6+NcR9/rO55jgmPDpf165A6xBh3Z3KOcsiRD2u
+nxD9L3kxA1HQ1nPeE9yGGazu01He8Yzhu+JNoBtru7r4hEblBkSSwRG4nSzgpXpKHU/8DQkZT/q
t36KrzQEA7HGn2pjgecTlCJCMI7BoJ2MlzGHIDiG9KTo88tA6TNJ3BLzFNMVBPx+iS+UJAz/oK+n
FqXzTLqIUlJAiwzvwehDI34HGEigc79M2Zw16iYXvgtOb4jGVByIDVXhRb8N9hh44S9GuFBFK2jX
4Ab5lVzjLrwnczrrLV1yKNz6YgodfZOu0vSS23w5mY0Z5RAtBcO4IAVOTIpsdxYuBYZVqwj0jB+d
SbXzJSJdweq84+9qOy9bSOqGCSNULHeJ5VdNN3GyhmnbanZ3wqbFvMi/EmYHGYME1u4LolUvcCC4
MH12FMSA3pFOLfymux5PA9+AmJd8yJs7XkhMnhom5HkOOZx15p1WQkFnJsiogqg/npN3iIk7zn+I
vFU5qIEFmB3bmujGh7aWL2E6j7PzAL9IIoqzbthbFJu+2Jj1VolQana+h7sacrI14OPR/gNjuNmC
ZwPOSdK+ovGpBfdlHD+5FArwtBftmMNFfAmOwASo3+He53YN2WIwMfQpPaBlUFkzza0E1vnunuQf
lxbdr3yUs4+C/Ht7o2o1OIXBkfzZ71hJUBsrD8HMfETB9t3JnTvwPavKUtuf/G017Yx//O54QvG6
kzPDCccNQXEoDVTMUImQMLwjBUUvRJseInlOVwqxaIpCu25LGrib7fyafLPIFH2gdXgS7PG+7cr4
r4vRX9jhcykmu4tpA8trSQ/iXx1NNv6TwuMzPznixYaD1wynfjLPrZB7kmJNrcfkpxGXUzYILA5Z
ycGpXqyM1HbUZTPP2V5Y9LP25sJQrm11ZdgVIOv3N/+oNycxPAGO0eGeUu3EqZduRWnbtbcSJBfM
06UgMoe0avkYydQsLX/TH7+VewE7dxyDmf+hJUcfjfyHOD4g55SI5hWVG8cdVgGC2ow0SFYhC2b3
qayYQjM2Ti/uatzNYCICDAHBGrMBZn9a1c2POAPrOwFV4HEwI9QISn+YPWnayTUtwT/Dc9R0S1qv
8leB07xa+vqyVRkfWJn3UPqXoH9G8U9oS+qxbU95eyq0k4DpLDyNzalW6Dpr42daPMTso5pdyYkw
yajwagc2kIuIeaS5qdm3YnfGkU16a0OSucQ8OtmjHDzqjFphQFNxRUAIUxMOy1q6zaLWat2TwP8z
rtqcGOgDFIJ4TKsd2aeQl6X7EICtNJZ4xElkpgcCXAIDhsyqQNFdCFMRcKqauVdiOgI5+NDSVxZ9
wmpOv2g6Q6gwr3R2vzuDVOFUlWfD/Jg1FhAw4VPBaDLRC7ofmFRa8cT5RKQjzA7icMi4qdrB0YuH
cDDHbwqIc+/l+veSMqlmgfMaJGgcnr0ONsYQfxNUUpoXGFo++4SEZn4dXtPVAAhLDJRUOWHIETMi
kb+33ZRc2ECCSyCYPI//EcpgsDjS9nqkIZvUogjuz4XFkLYfeEZsvEwSzadQYnKytVtGtO1GuHcn
cvRMcTE9FWAleZZ+mxi5scE7UTFNrJGcyv8iEvwpnbOPGMKMB30ZFnc1egAYawiQC49Z9gr1Z60/
h4BkQwTmNabkckmIkseD4bnBjUvPMw8pr0jmGzrKQ39MSUyXJRl6AiwThYGiZ+AGlEioP8yD5E9y
KXhXKZ/FDcMAp7DdYiUeyd3xGwcISRkXaFP/o6j1d0hFY7ehXuIvgFcUtnbKX035KxV/pOpH7r9M
4ykkD8oACmVexLxRt4a3lZONN+/rhewtGuTAknb5RV4slG4yJqYMf1YdI2O8tjVxHMCY3YvYP28p
b1eRZltBTsD0xyYIWNus5EqYdi7eiH/W4QY7HNNxY+exsUDxQd9g6fDYu++F/jjTJ4Yr4jygGKtv
PrhxBMq6LKp8+3EPyV2WbtxG3J0MyYjUka4BNdNvK+w02laf0ox6/e1jDYRWrj8FYpKC06Y8Kd9i
8qnhvnvTNPvyTdOkoK3DeWKFqR1EF0CqbC8E6AnANq6ejjxybtapck5a7HhMNibrlgmbUzrl3iLw
ljjfAv9LFQHdHmIRPXractLmqQ8EDVhw1r8mPv4EE59nrjHx6aSQltwFAn0ES9dcVu2ya5e/JlGP
3YG3qDQHj2gL/w6PKG97E+vDArlB43C5CtQJmMqxOFPXo7/BCRf3kwlYjC6eDw+TDvNzYmOfzdT/
7LNNsRGGzUyfkqizR1MTVt+WcKzn1ZpuL53F8AL4TTFWX9JsSf0LzTUK6NmMjoJF9uqAris4hh2G
J/pXQnu7t6D3pXGnm2FI4SNchmiehFuB57ffMelrUYDzJTsY0s9xyV/dsQFi/BoaiwxH8YT6YvtK
ZVKWLdLv3zJP/gJJmjpZh2DyvqcKtHewb0p7LQuBjjDKFDekgqmWD8ypAV5PT/69CD4Kio3oUiTA
j9WEEGh6pF67Z5BEUp9F3zxqsKlWabQC4JXPS/Mg/rDlZ4CN0bogu6dx6sVANNksVYyM7DlOgXCk
+CwWDnVv59MUdc1Ifczn4PjIDmIHj7NTxxxWOjeMtWXjmrcfnEH69kOC6yo8jAJR+in0n1Riy8UP
5A8xexnZayoPI8hkAe1a/JA7YytI7q1N74TVsK7z3CNIASWiVkNZYG5jrNnkN8ArSfVkJAyZgxYO
PZ3mKMqPaoKwgGF1pMF+YE9V3trkKiVXQ7vo7/szlI4Nld6HVNnEb6+27q8RMTd9vJqKBCq6zv/I
+R+/+GMuewcA7ay0XflecSdQbjbjw98GYJZ4yyPH9Udmv2ayhRFjoGgFYD+ORmMl5UpnWqg+8dRj
23AZtAFLMKm7mxeQ8sQt3hJ6qDHvM7QlfdmVT7X/zPRvPCGEw2lMSNWtt4bUrOdzdib8k7Tkhtqz
sT3zKxgWjNBl1rOa6f2Bcu7wiyEhVg4D0JtHWzgSZMvJHb7fc1Raywg+B3r3TPJAx8j8qvKbxtEw
+nQbC5pL6+1bcS8Weyp3ecHPdrPZjoZp/iwxocGZxNqtRPsxYV6MK9wR/DZgJHNvn+3wv2g7AgRE
A0eCwkRxE4c3DFYMeuLc9Ih11xyOZvZfhd5AW7Z4crEFSSfEFPejVG5BxeT/kgW2mf/8xgiIy8uq
VZN2cMn3HCbzouDo/pz0tXphmcYUxZgxMJfcr6Bykhn8p1MlnsiQ8w143/ZYdxMsiq//RRtJYI4q
rM/r2SIbtnkAW2ETM+6L0LxWU6QA9W3BGuMmE1CaNUaKnap0UscIAUJNQhxG0qCaqrgqNpxkBeHi
9y8PC/7MafOvTPoOcvDXJ/xFzsC2xja1UwDcobdG2KDu3QMqAwYuRH/+dNXPyHwxYvQp1CFtbLyg
y3lwJ9d/SJRBYpCZoVkzpj4Y9pT/f5wgjNugP/reBRaJjsa0n9WnaTw1fHfoigCkmDEBGxTBHt2G
dINSj+omlpcUDbZk97GYfKniMgSPl88piqHkhdGwaL6U2ZeAXiQ5/1qcJP5Lkh9Ne0++GY8S+ZHe
Fnnpj4hHGtJ4Nawq7pXJcHySPKSFa4r1gs3CPYoeVfTo6FQL5uNCYcfeNxiTZKJDc+DeVIyGS0RH
ZvfGYIsy4FbbwIaNuXxf4M3nPAWvWN+p8oE/MwDdjjYyC/IKGaVefsicMEns6OKWEW/GUYpkvXG3
1Rp0q0iG9s3p7agJWyB+a1jihGfAMFed9+JWas6dFjmCiWWzo9CvZo/QO1wt2fgrdcucMmxeFCQj
KeBcURjDkZaAq4l/1NAMxhqWDwOQb/SOQfVEN0VLIyVIcvPFVLh6JDEVhzvpxWWD/2MsqgBIrR03
SEhrBUerRgEQjSytI9xQsyZfcH2wSRZ2xAPuarNeEVPqEa+SSxhMVRiBMtXADBeGDb3H5EWcp+4f
JoTMi5jyVRxBGset/hrajTETBOAYH9iVsY1RTJU3vCUblFSKN1JKEBLId7RbeRQZdBx66SFkUGT+
ZXAZ0QE6jcBLolWFLoA6Qxtr16Vid0yJBv7vEdk7yh3Y0/zMJq8vjcEWaksWbmci0jicY0hqsw9+
/Kh49BwY+h9RXSK6m9mCjgqXmmg6cNO1hA9PmNopavVkUIKdbUbdoZ9c5zzNNxNc+pQY3COrqyhq
0hZdrfquXGqmvrvZFw8HaS2JR3EeQrumCRq1azjdan3T8bLXN9kwmQPxBo8XayGL3zpDpYFyVIgm
eAPLdI0PkLDoL5VEvWBBRn1IEZeJEC/Vhl2ouO3eTQuBRjlvzAx2ikzjQ2veW2QpPeAO2lnwMuPo
mmRW1z3E9KUdQ/ZWZJfDnertJ/cSUN3qHVQahI0BsUz6LDCA5nvOzfPMY9u0ChVaqVYZk6LJwQUO
EZIAPROQBOhSHpl5VZiipwxl8nYjknlhTCFy2CXHi+8Q1cMa+4umYzPcL0FKTYgWjl4r8pCmwkad
qwMMAJe4BkV8Jw128k6UZwZlOs30t5UbUUnFu4NpLfUpMBrV+LAZDrvc95uwdpHfLGP2E1Ge3l69
NRtogX6oJ0mHjFe4NRSrXt7rJttp5s+PWXPO+meMQ9biBa7MDsbul0mR/YDvndgsA2IyxtCS67PU
0hvUXg7KFJNRSX7nJ2gTbFV/BsGfc4JzqxcHfEoQCtRSF7SEcCZUFw6iPZ7BnvJv8e9QosxJMPZL
B2Nzrt9M0eGM1Km0RIDwG57snwK4zzIKq5HbpIDhClKtQMaXwgm+El5XRk0jx/iBOGCHLg4bhBOH
WFtddcTrCrg41m/EXsrmjjVXh7JwaAV6eHUH/eTvtBdrFhyPyeEjchrqLi6tnNKHPuKEaA8iJfNU
pkWsNpxI+/HlMmSU9yG0FxtXcFrxnv+Ths8xgVm07fR+ArTycYnuj1QrwAaOuPYQObRdls5JQy9N
CooDSL+XE1Gzhb9oyysO17baltqm6Te4n2F+IXtRUkEJNWQx8eTz0IdA78B4HPv60ChIpPgaEftJ
Yx0Q7hDRZLix47r3rBI3Lp9E/JgIZqzTdfczDnaKWZpzi/KCmIEYh4aDOEbDis6fU/dRCf+HqDPb
bRVdt+gTIdE3t7gFY+PeSW5QkpXQGNO3fvozcPY+WyqVlqqyktiGn6+Zc0xcy6n4n8kXNxPeWnC2
AZyGHTSPTNvilmdQZppX5pko05kFltlRZnQhLYoGyTyR3zNK/t4uCSwH1JjspIa0DVPZ6eSNKDfz
zAhSpUfC+43aVyb2j1gW0C3We2URL2mDCWPipzoaOv8L3E3rfgDiGPfnBoAQqO4zKaXpF+p7gq5j
JpFawJkG5oEIKAoxzUVr3zMj4HHW2spjQ3fOPdJtTOFgTHC3pFo+5Nvz2LaYPxbGjC6dceU0aURZ
vojKE9c+RyiJ89wJNaFZjDEfMSSDtYilQ12Az0uKb6LLZRauiMD0NUFbOYoyrj2epAKZU7wGdstn
6/NRE0mVLPhe1id2fWBuxDcQ4YoOlpOutDD5XRhKkegdeuLDR4dYXunSm2PHeL/cVuI+rQ4MXFvR
yRjy104HoF9wY5gKimu68RGQljkyVfpsxY+qfDeeN3X2UTlqiuzeDR+uMAH9GYeIH/D4a30pP261
du4txDX/gX8kw3KoV4LOvbnOtPWQcdpjtAN57QOXkjbpMtZ36ZLoLm2T86Pg/VXOnCWBJtm9uuyf
kxyt/E28qmdrQ8l6uf9t5oJt+sTFYsO1SlEiQQRfd+j7fsC2GcDg2pV50HxLqtk6MqlfmVhZCEs/
GD5iYYYahFMFt1h/A/qWDGjqPaBjYuNZTOhyPyr8tPCrwieeTlsEqy3fQ8S4Ja3edECM17Rx2UsE
WyFwuxLq1lYXt1a5zT9hDWhLw27HGVTtihSyVF4oujOKrIxOravffymDep4LBF/Vmo2SJc+vbCHZ
EOB6EleYrz7SYlsB1sHCVvMo/+QXJ4DPalHr0zTBtjPWknnhd9ZX+I7HZZK/q3e3a9zyCpXuLQk/
Qe49oFrk9lw+PEY/JoLOWBeVAxVPhKKdXKLObn/vj+lLRtpt00lpqqiiv00ItJ0t9Tcley8lMBTL
cMdyS/59pvWcA4i4oKqaYHT1gqlvNJNhY+yQN/aAeKdEvVbbGAxeAKp5ab8ZmhUAQBGrVZPOcuAx
0nsDGYL8mGZC/qlP5wna++lse+ldPgimbxWHsDlmqHYOG5GRWR7soQ9vNHFJ6GDBhOclqpQkG9nD
oK8rwxlx0XHroWsYfGSYiBIV3MMYJNfVXI9vRsjdsKss3zoRKbscqNm3PUpsa5c96YNmnQl2zYEN
qDBpMPFAOE3tpGjSdt2AUO5qDTcN8fx4ih+nQj9io1B/SUa0im0WbKtgK1q7LaGI9VvhIc4Ot9J3
mlzu/SWzLkO76gtWKciMCcbxk71wyu+kGjA7PnHVWlxwjQfsUG+8j3ZRRAu+x50B0qVQrt2UvHjK
xpP8a9H/0K3g8q8dqQZYt16aIrU0F8Rbp13zhuTMS2Mel9yrCP5C6HOf1eNjNN/y+jqosxDpA92K
vszEJZN56pd4pcX/A0YrMDefbo5lBNL200vn5F4pRF9pDlCkMsL360osYVEOrBvrLPbnuj8/MFTZ
8lUzjswGrvFjnSuraELJL9PXzQ7ph5sdxE3nQ3/WJprnMUaODkzAOt+Hc7gI1J1KouHGupXpRgu9
uPTulndfdOlZZoIdoNC85OXFeMGAOeejOSg7Hkgjk9vxLWJfRni3O8azxkk7V5WcPnUi9v66XaPU
QfaMhgleG7YgZdmWHidOne5CfRd3dNv+0O2rbp8w4/0Nw1+ho5j/F3XLWlgbEEBpCdQVvrV5U92m
7UJPDuylJuUtmfYrgeDoFD8zRXUkFZ2DA/cZQHXQTSg8Hkf3LSxfoSFB0WcTMdmqQDkLDo4pHuok
T3N2UzLhqyNDEOc7K2b0SR4W/3ezByozrbXwiQbrevYw94Z0VDU4DJdy9veZRDSQr8/kHrnPTWIt
Wb1Fftw7DqdYt0t9mVQN6zxY57C8TMCon8o668XF3EOvfqLDS7eStKBwFBbxT4CCwMkRpCnTehAt
IoIiNFpM/lx2ew2I7dtwMwmeV29SeYu3Sbvn2YylS5M+eRvkPXlmAnHdFBL8x7Naf2j6R4LXSjiq
AqNzrDwTdAX30XrgR29sNfk2CCXIQD3BQ4eMpc5HdnyqL3eiHbAQp2SxrcHTBky+dmGe++B4FGas
OoXdY6a9zFvCgAuFE8b+cfj15Euo8//PxKnOncCBFjPVxd2i+SpDF+sCuXFQZqgi7Ds5ujsgOhgG
e6YxwrfNOu9+IWPO2i1L4F+lDW6ddWZceBHO7MmvpMjcj+/sUv8APhoYqr05R0brlq/EcQosBYcL
zsgmYerRTPV3pm5ZNoKBWIrpFxQnRu5OVN6Od6hxvkyNgpfiYQBl8njryN3cK4qvO8IizI66ui+h
VEz1Dhg+OCrNFE/NVcT1XsRnSlC2KlDBZz+ZeWZ/Ggrr6ZWxvWZnuDW4o/aQD1u21wKZnVM9j4Ea
y7KYvrMlt01vOPYy11sLfySYNh1aBgWaR+EhWFLNPBM3ePj0LDZTGsbQSfPJdB7bxzRWY+vEPp7S
Bi8QshHQdaAeOpI7RfJs6aq3kkE6lV/oPhLSj/HpZu2mVDag4eMFj3ml26v6ftnreyU9BD07tkNK
oJJgq5DLeTtfHxaJbuymeVWs/hh06vEKCzbuQzxurIXgwR0a96jsYAel5QRN+9vea0FOHPJKn4Yx
LHknriMlUq4zxNfn1EC4XnkiEYqAXgV1n7FLN3vesnj1bXAcrFWcuWSV4/WC8gn5MLELNGMbYIl0
PdXx8UZPR3dXUuQxPL3w1gDAk2lmKMp5qJ/uU9HFkkvueEydRdYHKOnWsnlVjLNakHVAOsryG8AU
yXHZheaAOT6pXLT/3ZZ9uIYjtvF1ZVdtErQv6paNMa+asjOeUdhR3mMWmwyBqPQxcFQ26JpLH65Z
QbOX7hGPzm2ii/5wlC2ZM+tiSrrZUQ1j6Am4EOLzHcRJvLKSrVYSjOhjy6E9bTTblvdpgd5ixW8I
umgyqTdbrpeiQHk4gOu4EQqH2gKLHQsFFlxDEthGMnE/SnURTgQOh+ka8TB2Jp7ZTWPRx4RojKQE
s31clm8djKc9vliJUUQa7K0PYZamr8s/mKIXi83fux+umCLfD328N+pdks+Zet7hOMUdekinjjd0
m7gDf8KfO6kXmXzpzDPWIyYR0iZEPYcQfyR3g9YwBNu6vRO4R7IhpbCIqx6zfTyz2SmK+QGTOcPt
ci4ZtJtl71JE05pF+3zYKbxmY8EihXw6vO2ITGjDK4BlT7uNV0KzZCemn6n8pTqiVXARuozzH0hT
WgHRF5swUDZ+01pwUJygYpGdqWGiGafBvvdunx8oufhrZ2BPrMQoyMEkpEcMwCPzt3caUgDKCICv
3LK0b51d3MKL8sIikNlIB1VsHmvpXL0rc/WxKx/7YvlQJ65cffiLuEq0KeIKRPcTxewr5SopXa2e
6TwHlMleF+dH0kfuiJrRzjMuDE+qesqH8/N+Tqa1fKRPa3khfK++lO6qIEc3ryxoCxCqiMGIIkAQ
YxolqP1ubhODwfnPNOQPggVcEdkNLISncfq7YBAK/fkUS+nHpjHnmfdIZyteLAMSbh+uQBMBaz0t
F0G/FcnNI4F2vSc0jXnJjocm69mIzoTuHj8yvTSWWBYWxcLDwOiR9hWYm4zAInWjD1tZ3w26X350
xZqQLyoYs58qGB6VVuE+Ijf+kLRVMk8RYbiQc8f7RhDQQG0ehReGMxSGQe5Fc3IAsIbSDbbavvpi
6gU1jjOpGTxEQXTGRsTwcauC781sbOMcz6RbMgXpmv2KsBhuYnMeX8zuLJWn4qt5+eJAaPEWAapi
C8vkAAM+BB3jAn2blZ0Sk5MDp3YyYzUwKX3W5Jht0gX3nbFg60feAvcjlyN3lrSTz+xWyc4jpKmx
STQ8iMkXux6WQ1xzT9LKozNbnQoFJKcY/jA8w4ZxAsYBTd4DBYcpcYGlD1I9X3sUnUkLUbaHUr/I
OeYKHydZWh+x9bEPF9GYoBkhAG6Kd+CuES58WKpdYq9bT/hajgzC4nb8RqYyTzVI2dOL4y7hHNAW
9MrhiuHJ1JhaMxzKnBGEUK4ChC7bQJxjWB4O4YrDvRnnEc0yzetK/Sf/Y5ymKnvWxjSLLAi2EAYJ
1+UhO0VfchX8BTvzmlb01rxTvDFIxUJnurk46lfJTf7HD/Q4OBhb8bzESAzYC8NbrxxL43JXntOr
oS02tjY7qZyx7bKmFAjrhbHVp7GPsvuxnjxV1T1IXWg9d3hDYCR627pPBlRudB6xgYdVHNWI3r9x
YXJpPw/B+lt7oNc6qvYqMLdYellxJPdTaksHjkLrNuJGjS4RhwXqlAlk8DI9M6jjreb7JLHTJS7E
UzWekHpPNkTCR0cYQrE1knXHev5EuhfLHZYpJB5crQ/wrNZMBnHJRYZFBWP3q7jkgGc1DCUW8wtK
H2vGBpGfBYjbWBS34gao8x1OXGcc4ksQT2G4tbQ0INU8eLoyD9Kd+iXMSL74xtx8nIUajst2nfDA
zvDQib+gQdG2cOyvZNBcL4cn7tRvpEmUFagnssdKhSDQj/tYPTJUnvE17Nf7l+8TFQSmZhhnpXkB
c9YsIP7DPsENhl8ps8clu76u+KcV/0z9O94z4pN+y+qgwNh2MBg2X6L5FbVf0fC5WKTpTR9vRYWS
kvjvc28cyXdsw323izI3bp0GOn/0XCCkHJu3LKSWvYrqFY8jWisbFrCnSdsEZsgnpDS+4Thvngth
heUWmi0oqRrFrQM0ES0ArKn9ZMxmielJH8xLOejq6FI20+oMVq6J2z7xatkjBwDRAKkR3zwfZTCq
ZBje13d4rU9EIf67V4G0Od9pU46ighp4JQ6nNDip2H93Jl2pOHlPd+x/5FXrtXOMdOzGxbeeJDbY
6OMy1L+H4h9MuUD/XjxnbB9j7V+iIx94KzuircptAsqcAK9oq/1yrhX/AOVa1o7pgbHKZfs5i5Tz
k9jWG8ll6ngbMQ5MhiwSVNWWkaDTSQ52rEZahzMAKlLoV24/r9OPIlsQqDCI6+RIpAIZbwUyRUtc
P9PJNWbJq9mfp4ugiSR1Zp98H4Q9SBeNFh79DHex2Z65d4b2qvVebSwodSEvMDal6CFd4Hult2ed
h2K5+bYylwczSaLM7LUPuEg3IDSBNw47eQRVebx7CwhkxWPRgeNnf1ytsbqPPJYCBsrmSq/WNqIc
A/Sy5UOaYrVoPvfsFc3y0D53mU1sRUL8hD4ZEN+9xkBZ4VTCPihxAx3a+IiD2GIW80qjUL/Lag5Y
rCIo6iEwOt3o+XtgrEnAu5vrhwmGbM228Cmuq3RNhIZ6TUZuLFsrNuX9KIZ7rdo9H7vHAGtvcrOV
LpndcbuZ4q2eU7wVpikzX1caZaEfabs28bOZhuZRddZoysS3R4ys512O3pOLwV6EnPRuMhL9qfSb
bi0iiJyMYTZcPfTDsKNYSlVL1kAxaM7BLyNUuysVOzYufVS7VG6J00G/r5wWr86f5YMNUMuEpAF+
uNKTNQz/zBNHX2QXiyhJ2MN5zjYtVIlgYSL+7ef3K93b2uLmFzA0PuHvO+PsysiuplANXP4Houtm
FjVMzjYDA04i4vP6yIwvlw6PfE8aQhGk9hs5BWrH44GbBT5pO2NHtCKYIf/Nk1sTsXOEV8UmPJyB
tBr0vUjrAIg+PfSbpnt/RO//iPhjg/rKqc8eX2xO63Ynk5embXEHW1gcyLnYRPLG2mvQHeBaWSDJ
5+GILvv3z+sRLhNWQTSPCM1DtwlddqvYHYh1JajeenkAJR4/MIg3rN1ayhJCKcMlpV8JMOaSlpeQ
6/zwaHf1k9Ui/B1fYyOxTGenPPSKman0KCZuAsKEgKyx50w9Jb8Ec3SwLPDeJuvo6uVwgDDs+mJx
0ED71UfV/6Nqc23/rfPhMYjyNb3fCuFm6W99jFltm0rbFuNstKWySU/odsiAgYP+KN4194Ybvbds
TdtUCQuCmSGeuZOe9AQsWHk0UTovWdE/Xocx+S3QuNnWU8Vx2kXHND1V6UmwpsOpCU4II4ZFRe5S
dX0Ol7A+d9mpUw+YCJpmaVKd2F2yzUYAan5kkvJwbJuTHJyt+zVa5NmUYlyJb1zGxvPNTN8K66rF
12BR05Qjb2aTiptNeKsjH0uRSUbjcU40T8x388DkjQCmX9KLWnfyyqUrBW6VTgv2Xl8Z0Vq9ae1c
VrkR1uJ6WvR81+ER5XjZ3zgcbN5aMZzDCDE+UHgNL6++xggtLOlFTxZLU7/kjycqS9Ngp+kgfqiy
DVT1pIHQwU3zWPRvqg18QzJ3MUiseEYZy9MPSANPNvQso3FBFnoDvzEizEOe+YQJOpx0Zp0IZRDW
MB/W2WBNI/CkcILIbUq3KN1y9lTZvzt16KCw5h8wwjl+HBafa7k/dF9jstFI7Y3+Kc8v9R3eApMX
5g6I9qASMS+iO0H7YsyQ6nZ0wToN+9TQTp0/ncR9SbNBgZkEnFxLGw8Amcsb2OX4Q5QFVRFTqORt
RAze45xDSrQcL2l2qKNTrZ06AufLS6dc2uBK7tnwlSwxmSfzx50EIgriDctImOYsI2GnMFMiX6MD
WDXxjacg8/5/OCFs9jB/fWvGsc5apMRqSGRwhEZsYw67kLE8gpqPNLnhJSMYunZRjSTmjBKYNaMr
bLPho4dUwFjZ1iHgZdUyr4Q5+U8mO4KXDteC8UEqknTg3rKRFrI44fmNOSGzp7T0yi3EVT3uySli
hsGVESN0soDTL6d905GAHKrMD94POTvzxVwaWMERLeJUQixdwn3lOhiojJcT9oG4J8zAjw1JCCp6
aIll5IR/KH6L2oNc8YSF3sv/aJilaUQi9Bkrr34PAYaSmUnMJLD9K6qLxwpMw90DGMKCDwmQyyWo
faCu5EXwsFvei61Dd06S2rSAPNKrR4qfBGAl7dUPQC2LmRlzrecdqDvQrcxheqIdBQIdQFbR/AOd
qSbSLZs6Og0CH9KNtXzqi4gLo1+OaA/rlaQjxFw/Bga2wR3wEkodL3l68ivROHtsc9NLmFVhTFqG
B1QB+Qq/z6m6nwN2elO+mc4UBeMa674X0T4rVyIQE80F7qscgW+PUIvaqRa/z8zWkY7V5p5fRusY
kjBKhTZOLHH4Pqji8HKUy4IFNJsxVYZzDE2EsQRTHaGC3sZXlWywvvfKTpSR0S779gzDyggxNE3R
BH9zEmVqMPonKEb2wfO6hHqMiGrNBIuPT8fbs4GX3b5P1YQ/Fd/GO/A+PpmmKuZ/SZlB8EEIWdCd
CoSDc07LXvigLzUZgow7ZfQp1iyYpz5SpxGK4HckTaGxeuwR2pthIYs4u4sFTQqV4ZMIB0IN5sqH
zX0BvUnGwlfzjMfWt81IsN1V4oX9IBtgPiReI5i4u/bFDk8Xf2sYyMZOoeFmVEFESayDIV2o4YUG
T40+ct4MJM/zGuA7n+2oMxmhnQUtRAvVbMNYtDUBybqwYqISb00e6Ah28KxXsODXbKyJLJVhFPEy
613X/guctj/k/YFBr0lADLHTAxrcFV9FPhZfVeGVBmg1qR9YtCMrgLTUueZ87F344Kk86b3pMufo
yEm4IiCP0MqRBa0NIgnhIUachE/L2I3diY9i6hHY5LxK6g5htM1lr2VYfKnpCH5cFL8Iqn7z4owk
EN11P9zYIDko33hCcd9zLHtta/MjOcM6tEn8NCDjEBiLEX8s10rofXNR0T2zXWXMiQhWQvrAaOjM
dLAvHesC5NZTtvfajfsNsmHU3nbsUVeW7K5qLwm3qDX6t+Dkjd+NdNC0txDO8nLsb7L/yPwk31PC
JDe4DFK2kaqllJOogPFx/6SS9LNP09YORM0Jo5/ZBLucKESj+5pmwEQ8D3rpuVaNKS8FpRzcoGL3
h7/oyBGWtla0fRBam3r3eE5aKl7rU6Qd6sqneR32pXzM6osgXJvts7oMdwRbi0h8fxIp2/KezxjZ
cdlJz3fuG/XMjUabrbKizxld3GdYIhgxc0+OtO+KeGF/T5U+TdnINJE/JvuVTDDnjpSSsJ31zQpt
ogWh5rkWYe4ak+wRrXA2aQHtZiH6wHsDyvRkTaieAjcKXabFuXziOZhYO2FAy34/NfK5Yadl360L
zUdMS3+IFJBah1zat9K+F/xG2KHCfp6er/RAqdq1+VZNfWE8oIHjTOJmvOr1LU7e9eBdqj9UnSyK
j7v+ka7IOnXDwn1ih8snByBWXVyMqLtCsgZ5aROuY4V1W4m/un61PEA80GUwLUx03sZViC272+AO
rR/w3Fwc9wFpXZjrMVsXXD5oKsDgtYcOgGfpaOYWSADogRLn64xEIwbOwjzoRYKCZ7KK3YSLMQFM
2s01RJ8PXyStgfUxVS3z8vSX//XY8BuZyXZUN8IGszMCkFvAGcwzaspsW2bCMrjbKoLW7sRK89lD
Rl4/9Tc1f8/luZBMkS5l7RR3ZzFmxeQO4WFTzjk96EtNecbBVsJheg1rQAQVC7qdyrZkEaUNe5QF
hCkOuAkDlrEL3b7iGDQiqjzpCbV8i5oSUThMLCvD97T5k4S/o1CyWJFj9T9kEDf5d7lvX3BegMZt
vd1J5IsxOZXmFhlXLTpVphY2upwQsn7m8vzh+crsBcpZ+aab/v2JX/8QqEdhO76itSEMGaz2ae2g
mP9lOCBvkAjfSY5aiBB5r7BjndjJRedlzLIzV0gdC6CQ6RJemvqGsW/GQ96c+hQNx1kpL6VyKUo7
bjYhApF6I1Gn6HAhN4jJOsp9Yt/LD3zXd0QqbADYmeAv/2qsX8M63scv2AiTwd38YfuMN43gl+Sg
wvQnd2QONwJvOyzcx8YSeR+pKDZgLIb08/mvHr7E3dMvLSzOGCWSmgttJpVvBWYFZnng6gRvgumU
6nLTwNGiRTL5bB4g22AksWyIZkl/YplfwvVeIsN/iLDxd6awNaut1noWKWNQEvdVNpc+08c67nmC
r2hCYzuotr3qCXwNwBwVpKyjpY4Rr6nHeP7DnpdwCCNnai9NcsMjv4GZhxkDlxES5IXw+Rf+Ev1O
eqls5/1gHmOmDYu3kqdREPVH7upzstgZsIFfkxl/MgokfgrnCEcr0yFODz5nJpp8zoFyxBLDcSDj
9LjbAYiiTSbainRpmZLSWi26TUFFkXs1o3z2q2yDMi/7wnFDdO87EGC0RIZn4Riy5VcqLLtAE4kP
BugbejcK1H/QJTHgaTudmgPgseqT2A1isMQBci2GazRcjf4KXiIkI479HgaHc+gmwXu4wLOohoBi
HVJjy/4gsaosT9p4ZI+m/8tf1lB8oAMqKijI2A5fFryfB+BlaQnsTCaPDoldz1vALgGnGAELxmOH
Tw4FG09u3g5+66cwi0NOrpiCLgb136DUtuuHT7gk076IPhdd+ye8tHrY1XBNiGKBDYh3jKKopOnl
EcdtzTwx5I0kC9lc8aBiPia6U2WzTrJdlu33WGB74UDePfNRUtT5A8sP7jjyTBGE9oQWLRrcQBQ+
DPMiI56qwQcI5OmPRKCI+A+mtUOIVH2mI6Az1M30xPQRljPbDASm4kAZzoiSJu5fdKS1Qc9tJTdU
+uo36QOG/G6iicm5WCN5BefHFNxUcQvFFVtmMACXyf/SslPeHCz09A28Kh/0OJ4HkrkkjPonMTib
ykUcrvUwCaATNNDENPuj6leIBZrdP2RU5U3urhpn9337GLyUoAtqyVs6s+bMBvr7GTRC+POM/gnx
d47+c9UCppQWIFb0XQKZxKen1zCx9+JXm26VBGxIkK2rcF0j/OK9DNfzkHpuDdMYzWmYr8svNCfm
MmkpaZgUbtAJcoSmhwLf2bz7gXcDPKKbhNvijbEYUQTzArlm6CQYS9BAIihAviqgMV4nF5FadHIS
5JpnmZt8HsL9HEl4YE+9CZ5emW3vxkSwqgDina3y0g70+lcruar9teHf7HznUYkKyJ783tpehMMs
LZR39655F7e/HyPZb2YKsQiMZDUKRUd8G5dS9zkGn1Lz9RA+S+S5NyW9icElTy+4d3jS4t7hSdsd
OCN0DWEtwRO0aBsVvdjTs/otj8MLfnFjW+i7pvPDfh8Z+2E43E/AMnLxuH7OcDoootN6HTD/F0nK
ECeS1D1YMROUu1WzQ7/Xvknlfrdn78rKAlkDVhnDH320stjJcvPzr4agZ6PKhvNP55fHtrREgmUG
u0HcBcxpaxgbXm6C4d7wzIwPcugL6QSVxPC6SBlzrst4i1kL2MjJqA9LHcjYLi93KQ8N1ZMesz4m
EsSr/rW1LS/yGk2f0zX043a9e+Biknb6LH14KlhZmrvS00yyGRaNHzFYnWdz4S0wNuOn8jwlzWEI
90208+uj0rloTnq8ZiLitG3Y+9VpVDbij9aROzYFKGqa35OVDn539OinStMLwCHxb8gAo0f/l1wt
6YLusA6OlNWoLXsXAw/HrQaVgV2WKx3h6cFnDDY/PdJQw+ZumzfrEJOH/bgMPDnc4asGRHQrmTx4
ujl1bxV4iRuJkoR6VBeLHWB9Q41tHiTzMJiH/+egZlAYkj17aFZ+LYgzdKLqlvnsvrhN2k1mCnNl
QzD9U/Pr+77Q/JwAe/aK/B3V75N9NJ8SyN6VL0F1jMLVXmKh0CZOAjO8vExMe5mTeb6PNCjcBwYb
qGVIfXyC4r6QY5/H6A931lKNEKu66tMVlU2OYseibtuGJB58Ie2aFEESMtv7LtW3j/uUrq0QFaRt
WaIjFiHeW1RujXTBqf+3LcUW9ehnRzuQTwN46PGIX4rlztk8a8cOOT6bjuNjliHlT5SXiOLByjWa
6++F/NmZ77Q+TDD4JJTkkGU48IIzmeoKOA2IXtaGnCFGFmdChpIE2cg4JxpLUFbNZPb2qLDU+X5a
piv74aie90iNh+E4HCV6Z/owiba9BassoRuRTi0VOLHrJHf12cXQDk3DMh10HtEwd3tPFHudEdUD
4nzJLBxTijKnz0URzeMjEd8DZcFogR9NO1ann/ytu7WVMXpQ2uGEhEJNm5ns2V1F8wegD21rtpO3
bICkzTvC+lJtz9yKooMWQC5sCXEtNhLWtfFCQw1APTK14/P2PQYYNFlksRiiAwFUyrdnJAM2krKO
6JKDtCuwKCHPAoNkceT6gFcZOTHhqHAmxfathxJGoB20aXFjqCwg6SZRRuO8xddITYrhURPdoIOQ
s6RoANDKy5ozwWzfSGh70UJh0vKTRdbEJKTwy+CThqs8ElEL2GyHaZL3hveAJyXqhj+nrP7q2ful
ktwQR+DhWEzLA6K9wbWSUGxNkdTKyqPZIbTkxkKwblbIZimG8GZpMJVefH58U5Uxr3MOX/cxRatU
8mGQD3V8HOPj4ywc7uMtbJiqYHDjMJsWAoY5q1tXg5lnQSLCVjEhiYx0LaSsVfLnf8JF0hF6BmsX
QJNezQNgbpKJVxzlzUlJr3PZtkbgINen9FY1H8WM93k8DNFJQqnF6R6cf8sIvdT0sOiVS3a/CskV
1pBSXDCFNChKD7X2IYbvOsWScW7hWnKqyOvNPxOchLUp4ErpTjH/KzqbZTVHDwRr8l+JKq2bpaCp
xpkmHEzxDL0S04++3SgnSGTYSJTz0K+UM7O0hcTqca/uIK2o8hoFti+Kx1Y8xkuYfCMo9nZ6jMew
2F+P8bu2/deUWEsgzZ3k+zlVTyoHZnUqn8c70Te3aW5zfcgXqztbsJf3xhzbTLICpqiyZUbrQWqt
cVWnKTGWaygLyCMYF6z0gl3kVIiTnMIienTMi8mubJ1TRi9rn9zmaaZLDB5kkgYr6EnoCLKkIS2t
C7s3BM0mz7Bqw0nwEsOnpHSImxWcXFQRDJNdc49YDKUSwoBJVqasGbM12Xqc0j32VeSzVSc9lioL
kUPP1AvFkzP60PfZgthGvn7eKD0RNYZIuUO3KphJT7QMTs8hm4AZfbfIQOFTt+jTkDfAc7ezj9VL
KVMnoLbIqZ30QiUhuTVZV0j4SAqcUz/D4JcmRm/zlT2P+nubL4UZaAfytga7zz8VPGPtO6QFKL9F
CCV+/SgJY56kT1KJm7O9IlTaHw0waVRDGXI2VnUtESAkz4mopNcw6km76KgAFxIo/p8oORM7y+nB
EpunOVl6bLArynmsyxHp4/YPLAk2zoynO0wneB1ecGaCZc5A8/kBCDqYtC67YsXITtlSb2NoiLnz
HZJ3ORHZ2BsUwQ+feRCJEoZj1u4T0AD/PBZ/4Z8dEht+r7/vjAVcPWkfe1VcgtyXow8wMeAT6DcY
L9NqNgHKosmJ3yxqSHAIRet5K+/gAaCl6PBYD/UOYY62yBLXaKi8ONswYuEcfSxUjnQSbwWv/2ZU
dmMWSe2M5oBOtqNfZ2sToAZSEfS6OedKhQzn2gU3jcOLvvxhXNDB6GBk+w3GTooLf4CjwO6KgKMt
X4ADl/UBE20m1ujc52WJsM/B5X+EiMBKn2MORgT9gGq5nKTIqkzTJ2LPPGHwhM2bye/W+KG4xH/B
F6anHl49dTmcsuseGUctnWCeEHq6QhwAI5jvCIh5LTq882hJ8Bk9JzcCFy8eGsaLI7ZqtyKrkfWd
x8L6OxB/GCQgPtOHKY2WY1Fn5t3feDcz+SybF/U7FhBEbuQ3tCuCd2PxL53reTkvKmYS+GWYJm9D
56ZBbSPD1nAqfKb29HI/0nGBkRc9AKb8FDN+vjNyVmg7mLEpCZ0ztlht8X5v34gQ5hizOXsHfTP1
FBAMuJqwQDMFhl6A+gMzzJ92Vvj5w7voxmrI9jfR4sG9YfnD1L9eCsmpk87Wh1696clEaB5gfJkz
qLpEwK1LgO7sR8nuZRn5zcbvQ368swzigx37TZl4uh/mvkZmOaO/Yv+cleaXVH1TJ1R2HnzCng62
RbHril0p0JBtB2krE8imetDPo4NR7jVGXGAV92XnyjwRdNsM7Bhn6/JYrSkvmJS3yRe2p79XAgQE
lSUEfG1brWk6Yyhd+N/OSAJZJiAmpt0uoaS9QZDH2gEzgtKhQEPS4S+egsF4jCFkkD6IcW3aS/pL
TAOfH8qzB6l3KwrXN16camuw4UWf65TJXfycOA+MPoeZ6mf5rujnXb5Xn/u7bAtbosVCNuA5nqb1
Q/Zyy++/cRe3+C1w+y9v2S/HLBsZjlk2MlDOmezIWDcaj8nOs/GS/4ZzqnwLVAf/FR50aA9Q3TdO
2TiwoFPnKa0rcPnFalgRy+grUJOaLfpMmmocZrJyNCMq5hthCQvucgDtK/YLWN0nn3u+YBraUDR3
bBNRNGLjiieh0OKnnHiKBNxhvfc7a5/BUD48V6qxoqZQbb5EW+gPqvOp2GGOgYr3i/0a6rb/7AXk
GWxtbtfQ4c6EFoIfW/sgLRE539Suf4PneYkF+XLUIQxh+QxYbVmx82hnf5tW0bLF4ix/090QEojp
kWOExQtUUnxpTMTHAdINILYJrBIwIpkG5BmcrnAuYMK9CpdHfLE+pPuJ74KLXbclzSbs3ud35VzB
EyG5U9qaNMf9zmeRmyuuaIQRBMlo6CswnNnJvZnr6Em5fHzqG1Qq3Z1IM4cpIUB8tb9F2Q9sdGz5
ufesuOlulf7WLfKcsa6PnoJAHoWAgLtbehklx00cbo1wK5s3HAbn7BP1HYx3xjB+UbD02ic7psrW
ycTVoWBI3U0o6PNCRDsWM1z46NMPJs2/yd2RECodmSuGNRE1+7BkiImlbavF3DA1BjGoh6QZZQsy
rtoplq33FZ4s2/LhZYSdTG1vXK6byDE1J43du+mG7QZ821JABhi5ujGRG8RmA7ehbsjMAe1qV5ew
I1hgF/v3ZX5KXPWLQ0A8NTNgkRXzX8sFFikNcLEmWOSDYJE53+fBKIcUcuH/qDqv5dbVq9k+EaoQ
CeAWjCAIZlHUukEprIWcM57+DFDbf9Up22XvJFMk+IWe3aOdxQgskjXFGseZF9l/ee2xi48V95T4
CHg5cU2Sybi9c1afQyU5As4xbf8jmvddRQunBVllXySPQnjQRDSGH3TGYehHuT+ynXLIxbRKQSDb
2xDah1y+1dmBAeBQvHP3sHBLsJvw0rcqvnKqxb/ybfIaH8c95dcMU0D3U7IDkGvXOJ53pZiT7FyK
Nk5QkGsNXUMYGDnFWGiAls3NAwdpbwe5bcKDlNbc1ISrXqyRnSyKrDN+YckhP0ivpPwmrK1CIgq7
biN81LRJuRAr5orWOUFB9m9St4P0SWaWURPdX0wxMTUbnCJG8H1v2JcZGw9zCHEAoK21c399N16p
q/lVFnHGMrfEOkuNQwE1gMZSdEdxL5+wNq64D7E41pukuCG5leMZVk8YvumuJt0bIBLyjI/w6meK
6Ut/qs2TthLJDc9aekuu0Tv9tly6GIKT43sF43TzjKw2GcfYPOEKqIPrwipLl84AcCSaOC/qv3jy
2QFFlDC9LRbXNroacAnKcy0dddnNucP96D579SUJb0n9NjsiZ9RjZB4ESnhfqEeV9nieyYUrrIot
z6AoOD0oNdQlf4c6PfGmLOYxhiQEpMfPJMKH3qqkDYWVMofjsTl6MeugFVzChWtoBOlcUXNjwozd
rFkhZxU+D8u3VP5ZccyWv/AWtcxwF9iiXX8xMwmlbsYx41iMjg0fXUK5In5DhtUfvnmvxS8FP3p4
itSjzxXb/2lJYX5Ff6fpGanvBvJb/iaLzes1cYtMKBJCIiAa2246/ZE6kJWLt6m7t+NV5oIHnUbF
JsMJEa8q/vzq8Igh3OHoL7jDbp3wK1eZi2x74nIJTCbtoF6pzMrHa8RPfv1YqMiBDA11szKWnUDQ
6Aja0sRcNAvyLf2WqHCw1VrrRyFHugQTCYSIVrLXW6Hy09WZGOkbmwS532/Ijl3H+sy4Z37ZoXKS
bPQywy64XVNjYtiY6MQANQcnN5Ajm935XgzUM0FJ2ip48oLttKCXboPtZcIDJM58GU9YVcO6xD8Q
beR+s/Te1YJWHzss7HbuXFR8uys2MmAEW+ptjGJ/h+KzS7+EVQomd7gv4jtrgka6Kt/RvsZjMHIJ
yPc/w9vIaoZGCHGGcnm+xsRmhHn1woEUBHtgDLKzIBRez+H3/5tsVABhCAm8ysS4IPGb17ypwYZr
E3BV7xOMU7Tc/UTRI3h9WvWskPyYlCJcedyEHaBNhQwv8ojPpHRm5DNLA6Sp94THCK+ROhbX0kfu
YexyFCar5W4Bw3IHINZYJ8seMzzDbpCKzFky5Nk6eWrGw1tGbzx1sA+Cbn7qfoBhqrir6YeqnIW2
l0BAyNgRS4yuV+pjQd2WMgZ5C68FRG2FbsNy+XsrMHwEsZtc3BkregYOrIfGQVj+SJSPvvjQ9afm
P7XqgejsTbeF9gjgW3TbhX82q2OVYsSLMOQlc7VmNl6y7iQ+p6WmFavpnqLveAdvcVT5a6tQZvX4
02ZfRvydZJas3pThx/D/RsNPumVu0PvEjbi6zaiAENMOlxuuzcSeW9YaboIfPTlmTLzIa8pbNzyy
4SH0D6Wn3uHRck/v7vqik+dW8M5zqDrLyXhsJ2cYfpLhpxq/0+SLC14rOVwKUaXAIArE3eEArbF3
YFPGzfCtnvlzLLSQBEMCISIBwflChqzCuQfBhssKxxZYCeKWAyGdP9hiZm1lptO9+D+L4qJCwLGx
S1JDSDHDSPWIOc7RYwv2oMcdHzZAsmasgPjDz+IW0pJQlf8WO+Bxql3svgt1O9ekEV17+TV+p300
UP2WkWwJxztAYlGpviq4IWtu0A1Xbb051tGROMaZ/4pw68V4fQ5J92hUwLiHCHm/R3FhQwQ3DvgK
nYhXwGmJ0B/fuBOjq4zR2hF0GU4DMXfRk5vQlhnuR3szrjkdOXF0aOVDWroy8Wspcg2D+9iOYzK6
GQ7uQZwvQcAW9AH8zL704DnOR/0hRcTMzxz2f32h8rPZ4ZDmssHemy+4dDNhIjZ27sWTUJzE8tjU
ro66PCFOh/rGwFTIrw/H7zmtdGMnJztPBhvDOAgBf5twVW02rbhW1xJCeHkNp7s+PlTpWQgfnfqZ
qJ+l68bNIW8ONUFR5dATpLpGbDstK+S1VS5RfVGksyGe1KUsHKfaTbRDEziyqVpBT0THiT0OH26y
EkhhUdt71N4LXg2tYvjje9rNTkUPufxSmRdFvNY+PXdYw62B8xEREcEhCecXh0ZwKDtjekYjakCm
smF6MyeMTFTiV2UQMgH7aZUtNpjQWXQL3GXXTLwSA0RknqaroF/i/sI3QuBRPEJCxfSL/wBZcaq/
/G50sZyACB2ktUAMGgYKEkLskrVnrJYKCuUf6nxPH1ptrU4jwnLeI0dBR5ymz1YAyDqeKYuU+5sa
vjXr7STMY2xFM0pL7W+p4t8wBEf/v+ligTdM3KHXZeKO7Tzboth1OJnFXQHVKdm1ozOaM+4nNHeZ
tOv/Vw1MN2+zzFIn4FKbHvPXArIwL8xJGjfSbiEWgH0VOxmrNTTU5RJ3x3+nTkl24pNM5tf2mt2k
gAfb0vydvBn+0aupHZqpvT0ThPSod6eWzyVnxvRPEY6qf8zjz3qgRurTYxEaf4r6VlKh98dPGbnu
tdZJggMbLLhEWjaCXQX0oyDDygkMZ+KuedkKf092aT+f7DgaKpkdbOLoG4TsAE4ofg4Qkil4Jk5r
7gaPcNWc3m84cQ8MxLD/MDvJu1s9IcO/bzameohLp6VIPbHT0a6qvcJRW+RVqMlDlp6Z8EEbY6R+
9ulXmn4ZCdcodGXap4hrvaglFObNOpaHbXxXsPQ3Iw7yatlPYC0YeIiLA9oSSxkGMHpXESoQownp
kQ3x9JOxsNsRPu4Vdr/bEhuHao21xnfH7wp4Qoz9Z9euzggz3dJXZyMWE+ks/QGEcIZzSNYNYeRX
yME2RUwG3Rd3J9sYCKQPfU0sRX9lDhnPIsFT8ARZKFxhqERKgY/I88g1kbgLsspUfmUO8jv9Y4rL
bR3phJvc94JnEneYbmc9CX+LqbSVee8KAfjxz9R9hvKKOhV9iyOluS40zAa3iu/0IVQfWfUw4rdO
vQc74RIKLmLCry+Iztp32vTAwAjKDucdmb/AnAO2RYs/+39NhRCy8xUUjAScd0OG8shbmcRPlunO
IiYk22iUSHoRqagW6IU0M0kWmNVlEpZrfHszssPYADhUbEAjnMIpQ0yxo9Pnom+lcUemRboQT4FO
abo5c31uz/zOmOQ81HjoXkygTRWLnYPa7ltgL4QHl3bP26DH0MBrja/bdPN6pzr+GMsqH0Xpr8Bg
6NNHxV3ZtGbvHfoS0By4bQau93fjZCHkqcVs9Qcoxln7e5JI8DlUwvpXWb0ugB5575H8gWOFslQT
y+6syHD87V+wZWkpcgrMrjE3sita6ew3gKWnCjbCC6gXys+Vo16hFWzB5RJc4IUlTknVl8dC8oJz
1GhX/H8y1u+xUdCPhIpPRmSW2dib+MVC+s3Bbpr+CoGRLZD3gn6/4B8XGAwR+LLqb387j1eA5iC5
YiqQbUb/mP1IdhKqEzMwjk6FPbG1g3ceNp50iiEJmmJQq8hfFa6ynV2z3+EywZxVXERkH6J0JaEU
JveHtLuxRbZGYpXGSTyJNiRb4S8bfQD2bo9nDSUU0elmGQdNI1FjBQXNsjZuVDRPllRUIY4IA00v
R5le5fwcCGexhGJ3MZtrGV6bB9mSvJqzJVLARP0QJgcKiKfCOVJM5j/T6V323srkTVrLdBTcGuFW
dVe5vixomXMjH8C7G5mObP3Wk1eXFLqS+wuo5QDkv/HAdrELOWdawXcNGRveSKRDeGXSCOg4hV0y
bz4QY7jMEhhlXEluvTPviXn//aAX0dqnxRzyhjvUTqi+++bDW5lH5mAkr5tTheNcdQPaCiYSGjMc
Wv4p5B0ztQ7/4dr6FaVZFzgnsHIkToL57Y3sFlZQbDIqjksGWvIhyY9WlIYWN/NWt4N4pqECUkBc
xddcPsviMmELf6lhyC6RSX4Bpqhm4X/EnYgix9yqExgIr/szvNL+XIgXyElDjvXhvX7GdHQhFWE4
rjaJJeNxQJNl6sggTZiZhuM35mLNotitRe5hsRM2kUaAiiHpfObiTqSyjm0l48YIrN/g7BA0ggWW
ECUb3KMjRjgrIIKbEuxaYwrpzX0x62Z4SlPT9ZTvxrhp+aNJ10AxJ4aDd46GjL+mCZffGh8skRrO
RkRqOuEcVhddOAf+ZVgf+napfk8RNTIshDM6HmvjGhrfQXezf/CPnoSlNZJ2OG6xp4t0oWBDuzDE
WMv39Mkr4MQqwzyYo3kxgR7wN5ONasXdl116SxQO6h8IR0yIHQwRkCZPOLGt8mA3H9KZvBh6b83w
Vqj3drqJK12969lNCJjYnyT3jKIyY5ecLF8x2eWrBosZk9SVA+cZ09A4bkWD0yAILPZil2i1PFML
AcY7Hf+COx0XSB+ail9n+7tWIsw27AyMMkWq5Ja/0mK4BNW/5S8pV5QPzsQMhDmNo02ms4N5IhFD
j035xPYwY7K+++iP0H5qcCpnSAQLp+p9c0Ft7zzJ+bCHPl4p80I1a91EIrlygw0NvTl2fjbuGP4Z
ErM/4b9DxIdEBLmXnkXpD8Z/nH7Y3vk3DYC/aZNfjbvAdYr6x9RrZfEcs0v1rwbodsVN52wo18G4
mfkDpXCRnQ7vfwHsIbGqW+XIp/Li42+1Ixl870DItefrw4EBDHrI9WLHKo7Qz3GaOStysFbP+Mel
pZDm+RfKB4PydkofcRfaYWe960uSvaB6PdiA9bXf1PV6ccJLGbxhOGIIQXI0MG7JP/IxXnhAoxQm
d3hxLKmY6/NTWu9SSl+21DAbM4SaxRIvMUs1X0kY3Tx5XWWBviXOZ4kNE0MbHOZvC2fzD4o1/zCt
9RjkuE4Mr1p2vtPPWbzlEgQZmNOl+aoiV+VH9Ml1M1ceiI33rPoequ8P4VKVD5k/Vc6Pnhy/Lap7
kd2M6KpQ3+CKK8DtsQ3xsv6Whk8j/WOm75N2ByGW0uOX3cGGJdtqmovHk2EHbYJxtW/LuY1aIL8r
8fcU/ozWXKfjcFoF42BwfHdDQBuJK+gHXYeWcfCWomX6tzy5Yz7lysYB+DhohGtO4eo2U2sbZ4hn
7XMhOI3sjGgIstODff6b+X8v1d+qOHTGIU7dDLv/uPeUXU+ozRGGbaW+V+aD8x0z3jOpNeMjTnhu
H4yUfy51Y5X1UunsNrMptsqVXQXvP9sF+SZiSL1dpV+oVcCOArd6eXIjlD8gjY6+IvRjmE6q7QPB
HreYmWoqORw+c8qYswPMxllasCO3pDEDWSHbCT+mXbcAus7eunDH3fjFf6y0XBd/UU2FVYhuSfwB
9ULhIvqfIjaRTMjsNr6oNG73FkZd3fIDlkGsmfh1Dr1TbFvtVGqnWDt5/PQFv40rJ2RuLcHW803v
VFuMTyZb0cv4tOQrVuzgw3ofaDhZ8Wnmn556UqfrONEjco36CxFRlN/sQFegDP7dka/RUi55ns5d
c4I7RRJtmJ4jVQjLm/nBrvKdi181gJv2Y3GktfSjlD977I8Rg9h9zvceuDoCCZFIUrzNSjxqK1CP
enowwIUq64IIzWgVK41iIHo79tqq3tFvkgz7BqMi8051S19cjW4YPyl8iReXmL9psa7K1WPRfU8w
/q5CAAP4Lhg+NYjGZviQPuaPpz+QJZw/nuso7mNITLhfKY7LINe+y4orcd/m60Rx9jHfBS7gx0w5
Bq1rMubULtXGAEDi0tZBpZx+jPz1g6MXCXDQ1/Rfuyng4W3TuuJ1VgiJKFv6aoEZHRUxwiT4Djm0
Y6u4Jxi/zytD26ewKBWbXjsfBCPIJHqGxubMb+djKbVbi2tE+v6rRmJ0oAsn3zGCvRq15QQkN65e
dJGvuL7BpFK8hnKJBBgxxOYUVi2ryIrIOTODOqNIgvLUMOjtc4Dq7cNgPtrztpZYfx3+4EFNiPrO
56eEj9C4w2N/E6M7MX794i0ds/xjxM+4ewTyLbYWVB7xo1186XwB6OhDS/N06KDZoQqR1In3oBLe
BoDX3l9ST6O/9Jhsy9TIzbIdhmRB7U+h4fMxzyLmqKeYuSFoJvGPQr1StjcW7Ukl7xnUwIerfwaQ
UljMZg8qIzxmcxcFxnfqvlKAdRHNw+1ewiEk5fdQwJ/syaAerSXdq16Ln++A029KKPA7CfG5Ti/E
kYwDAnKZulFPv7qrd3jyieW5bbNghHco8oNMS0btmMzv8/lpnU0mnQ4lA6tAjWcWEmJagVwXnam1
aUfzA57nQqnOokzE7RBq+3HKYOtBTq2xN1Vrut8oaFKwia8rhXsLDQIR4vYtBcW2ABns7bnCgNVz
q+wU52fZO0vkSJvgCgdOuC3cQcHk+RUxyEBtFThU24vo3r3yskO36xDKxyd9ibXxkTfHaEmuXTuz
OoSI3ssmA4yDAfE6IXP+vm9Q3CLdpoGVZcWkDv7lDKVvB6G9G7b0EaXTl0bOhHpPFqweZKst1OO6
r89eehaEC1VNHvEabrQw3jX5mNZHkdFSsDFoEsyIowxrEzyB+gzbalOG+MX33iCdevGDLO2obhrA
6tx9NguJAM5DNO56d5d5mhc43c989fy5CIkTXnQxwA8s1aukSNigzl19Egka9VRQRPN3fei5FS9W
tYjsZbhpBEKDGroahgD97WFgzdThjRZ9j+KXjAml+s85lOVv1CHF+sdqgTmGnvt8j4fIbwmU0lXJ
rQnHC+uQrDZcBsolptw0vCcVTeszmb6gNJqdoduB8NWF7UAXfSQBHtr8lsdRGllGTznd8SbjsMdk
zZ0n3GljAQxbhhc8112OMrw0JVuqscu3pq0cpgD4zvjesE1j2DD3AXS6Nov5+LhjghlQ5Q+sZwUZ
CDXHyoI0CsxH35aAEX2e9s6csDq3+ZanVAxMagm6jsw+p67E1668R37h16tci/FwZ2u+N320Lxbw
iEsNAo7qZ4gSqitQjqlNfBMrgjW1zvpmtheVv6sYQCnF0UXUj715JiUy8rHAMQw5spjHwTzV0fjo
51qiCGDwfiHbqQxbYSdkCL1YULZVrv5l6f4R52N/dxHUsy7YKfOsIwVq6rXq7pF3NQ8/VfgQ9Tv1
m6ywKXUO3SqRDgl2k+EkFRfMSgzIsw9f/hi7z7z50rzPRfO16D+97SBb8RVHF83AI7c+rhK0McQ7
rdrp1W7i5E5VsXTxmQFMKJag/AKZeSfsC9cc+aWO1WzQOHFtz502dyTMH7lDaD7/gURoxHs/AbOy
1ygWaPZBu++TvZjs5WTvMVQBGFnD2tuF0m6BHQ4ucADkCEx+AABmE2WbYbHuCPyBZwNLLJgfwXCu
vEvvMm7X7kFyBezNDqJsfilzWrFLtF0+2PFgh9ZmoiAWK90yyC55gE/3vw70fNlgOKOji4HHBt8q
2LHYzbGx3Mf+3lS3Wrml2TwfBeKFS9FctqRBzoIJpJYiSMVppoNnzL7atmfktsGLWuNC7V3KbVW7
Uv/Dv/XU5VHuyRmEw8oyiBYSnpz3hfkoo0dZvDVheS4mcxmplC4fO0tZyemx70+Td6nSeyTce+Ex
ZU8t/CgxgDyV9JmKT/hrCx1diK6Xh9k9RHIToCuN8AgXdbHSj3X4yMpbjKFVPulq+wNlLtvBe0B3
jB2poXjyYAoz6CYuDjPlhgUK0jFssrS/G2fN+AgS+AIQB+/Z4hK8x2/cx9NXjJe4IB1olq9cSv8S
l+eyPCOoi5ENKzNSDrAy+coDkFx60kcV/5GRjhvDDpM9AFVhnSf7MtkDVAzwP5r2sCrFPzkBZj7t
a91iNrvWymVcpyq/9a3vrm1wKfxzXXFoPejBIVgq2m5iehbuK9I9rTPRzogebcITS2afYr/M/GvW
33T9rWegazFxbU9Be+p3qYC0c1rAhI3mEWY9HEY5Ivn66lYsmQfCjhbfppERiy6Bk28/6EVlMM8J
Q+HE10LR3zGgLAv6gBjcgFyVcsqfb23+mKqnOUEzEL14V96NF+jBwA7eX7VlVTqLbj8uGCHuy+Cg
mSBGj2p8atyW46b0lJo/XHf1P0H21SDjxt/kFYzgQww+fs8S2kcm/AvHw29VK14B4OX9Vy3MXOtY
cPo5vYRG7jT8ITZBVNTEYlfZwKIXV8NjUi4CGSnhRF0BkrHJvWNy/H4PZIk0sbH/v5rsKjn28amM
T5Vr5lcpv5YilNGbMV3l6apkvKcX47hkMwsuk0TMh32fC7Cb9acyQ266ilaOVgF8mNC6edHza7ia
m0LP3QvNQH9hli/9FfeKxP+rh99a/CXc9VWnvOfdow+JXl70g/DhIfavBLScV1MzH1bK8KedP6yU
0wR+yXu01M9S97pUzK3J86UCyAVXCo4E8pGjPOchM9ym43UIj3Hs+ghnVLQLkpWzG7PDtc1nPpzU
yPVPuKcBEHZAIIHR03xCxpM8lGPyXWBQhFPq0RVvAJ/9ZJmOhyE/eOSlPCchkbTA7bTXmEx3IlXR
o0xxq3KjEHzUL+z+GkWqfrASqHaL3fnsAOzRj7eRMHcvxnCEL7xKJUSQvM2bg3zqR1eBeJyFh3hy
OYaF/5Jm6xhczp9cTTznQu+Y9NVOq5I5b7EeXp2ipeZGTOx9oLzzhPX3SO97jvYjmuMb3WREB8Zr
rFSrWnUzkp0TlY8wAgBzrrWVKd3oz11l+ic5RzxEW84Gi2A+G9CgS5VoxzCstMmAUWmCYSrCII7A
BIOBR5k8pDav/ckhwJQEaON1IpGaecsAhsuWobBlzGGM0vKabhVwxIWUDwubcx7HaHSKF7I1j3ZJ
MiyskEY2nyUWuyVHJL5idA1oMBRC25/sMN73RGnxRq6gCiYV5x7HPMkLAgiYsjwM0kfJoHfJhM2m
43L438sBWOKFdgzIwoJaUlV2hKYR2U/2ogHBqmFBMpRiHn9ToFtBjyWuSZUqNbf8iBgfO5Rhov7N
NggwcjJu9REhjJsh5486zJYSzAlyzUS+GPoNfJ9oQwGhF+00zMWTrei2Tg8vo9MFlL8m38axRmdZ
BrmWM/agtZe6PmiF602uTtnOcf6ndv7iIgznCXFIfxN8aNahXU7Q2yh732vkLvHTDU4xkFZ01IVT
xCAxnVjnNo653YkLx+0Tq1NI3Bzi9qDEB/OpMb3PFsvu9V2I6LpKWTUOlcnzcMqmc+jTXjpxD4Yw
MP/4gHiWsM9zpxsc16OJRX4YvMxkGcR/RJ3TYGxA/6i5G2j+UlKuevCW1TP4RdSebjq5KZFTmIvb
wFSX1Xhsx9M0nZvyMgVXOWPycjb9a7fR+Jh05UxClnAtJ3v1Vb3KW67hsCUSWylcrG5dce/Q+OWH
9OzHkzZLgPhbpUulXcfkxldr2ZTuKLphcRRo+OCAkH7yhkXQa16/kS9hH+OYUuh2o3PU26sXkUeC
GhUCrfIBQPMw3MpXx0Q2vg/je49b722K39h8iunW6Nc+uNQSbkOL/cd4/NHre6hdUvk0DOdCvg7C
3RMeQvasmYvd1Rj+yUOv3qcveLWaXWl2Ue4XSCZyYhcq1KOvMP4GdWoQXMxXcf4ZVn84Ycu9fouS
/Jbhckw63cGHQYFnU5VWx9m8pSRgXwOOKFO28EOZV8twAklGCRbzjnEX0N8S4ZUa6ethTXsvEFYM
LvLNWY+zVQ/wQdhGgCnowuix3M4PN+3LAWAzjayJ3nz041VCNKdGNbPRYBRhm2LQ4tbNjC8mDkiP
96uiQ1X6c9qNm2Bm5vIQg1eSA2RRt8QdN+eWHVGAdRxbBZbJ0U6lPVggWXMK+RDRCFNCGXD6S9M5
lUSkZW7pFdkTkumc58fI9lwAmPkxR45PmtUAyAzitnwAoO35M0A7DWAiuOoeCrMq2p2xG2P+x84Q
d0nD3YCY7HYKtlKwjZDt/fmoyAS9wZOwzHf8PtwXWNAK6tIZsLy+owZHfhN9pBztFnWQmfg4r2PR
CJvR/E6lixjfpOIuYKo0OjAI62DI1gmH6TwGK7yHJc7vEyjBsghSzJ+r/B8cbbGiLjI7yYxHRCLQ
Zy3LMXKdF8K5YqLhX7BiM/Q7JyVhjasSXKXhpiY3L7kV4638VJ6pcq+Vu6jclfHGnbac60yPdXlM
ZVdRD7XhRATcun0XsIEflFWnn/TdaiaG66Q20+10inFiMmF2FkQJ+CRW/bDmHouoc893BYiHq9nu
hg/iEYztWdJBCL6MOmkBzdjKKH8xwRHUACMAGfbzWyahJYUMYtHmjjyIUnhIi29dOkxETkz8PiAA
pYevPSX9jSRrRd7jApYMTyoJSn1Zxh4Tu5VEjdpkk27NfgLAZhM0oGP44CZBAY8Y4i75K4znEnt6
+lcA8SLNmPaAYp5P9fK7fnTlJWbSFFy95hq212RBznQ1ekfZ4wM8moLbPFWA+AxC4tvwrPobOKoO
dIraL7veSRABgvJSBdcAgDtQ9BGutrwNczrmYeDsR7AIcKaiQ0h7ARMbmQs5GvSJT1KfzlA8xHMm
np/uYrIrYj7yfuTYkp9C7zhOJ4DwYbjMk/e4euBUs41LK20FRmXxHxakjxxSYIihBgsKOs0meXKp
5ytId3pN1HvEWNzwlXmM11nMQIYn6Y13tdw8ihWbEX8zmkfKYZM4IVx5Cndel7LG2Prxrp9247R7
1uvCBF2fWmzu4M0V9cpf03qHFS5tDjIEUuXhezcBm+22W9VoBYeIQq61ulVph/feU/PWwm1H9Mf9
U9nxp1xZK/OWW5ol0TVFo6iMHZdyOMydB9OEQbFSxuPEBsyTTL+Xv4WHRqIfAsSEedMOEKykS1Gt
ksP0TZPPPgvfpm8OBbysUHT18I3r4XoS/gBk96HPkbOaznqyDOmXEiG0g7PrHfVPOLmYZLfVSnYl
Za1ggubZm9zqKeN8j3bs6jG4AyLkWHHYxuRLLjOOBDu3WPvwsPby1h95n+14PAmLnfdnAfRrPrGY
DPDiuYEerhk0/ZaJmWZVq574Mi+fYEb0zmW8/KeTyE4Wu6lzFiVxaLsABpI52Oi9vfeHfAeIqjXZ
Z94P4+S/usHbynLC6ou/q5TuwMvoCi/aJSpU+ijCN5GEmUrT8aHC2NPfwuKR+oPVjhZ7GpVHLebU
fcp0DKeu1fDQRge1PpSsf8D1WQtPXL4nFlEfAAKNUt9q9T0mlhsXf6XqQjkDlqPB2EGB7+VtBJuf
MEHoSpSPB9h4djoWJWWbsKoTuKF6HGa7toMlj/WnP7cY3TY15pK3r06DMWBrGgrKfvwLjGoR7L1x
3sT62KEep6C5t3EmbYt5Q4y+8Y9uvfyTgA9SjnmXCc0Xe8xvFqYaw9E3Jym+xuyW+imfLu12Xizh
0B2qG7tcdumDW6/d2DnDdXWb24U2owuZvR9ckDXJMRzcCV/bSe847p+FhCv3ZTIuA6bkvP8Itfcp
3xG52wHGwr4CxpwfUVB9wLCk2AUFp0+MYRcxv2I58n2EVFbJ21TdQIljuY4+ffNZnIM3FT1deU+l
tzq8r3rmZg8A0iDOlfe5LVy/h+yP4Jrlo9K4FQ4vdjAhZ9PbSafKJ+24o5+hlvYN4uO0U+ObAtkr
YtN469dBePXbaxdeaQj4vdd20lmSztV9gaPDcDZ/qntjt58R35TRUZV9RAeiZ0+NPWYr9ZOO35yi
TqpcST1lXLSO8suZFY6Xxrz0qmWotyC5g3Wn3FV9KRajAkDnqsBC8K6ZflHVMw004tk8Eg8LlRvy
AwbsFjyUtqcJedEyGCU0t4ln0CIWPcJq/YdlrAxaneQbeTB4pMJSPY89zGlGbBBA6Z+5avolp1gY
VJJvASBjql7haRSyHZwnQPkyBb3yG5R2fI8CuvgPrNx0mUf46d2iV5ceDHq0Nktinr/+i7ULl/ok
feJAH0qAckvYR9mO0p0ZiLSe6BQKHwHFB6Tv6D3EhdFp+2s7Pmn1yFeerccXJb7g28B8ITAD3f0t
cqTd+UWO6kqR1vwpxBcc8X7x1nfsrqDWQZTFT0wtxZekbjGkB+WW1Jpy7LgKvMwtMxNB/aMBRg/O
mdNYtNowy8UVj1+GsEjboj4K20pMrP5DG2asF+u3NMO4+mzJ2BP/R/+RvCM09hTNL8iHdRbWRnxN
5LSD5lhR7tytgYAT3aEUpwB/pGzp6CGFwhkOagbNawjDPU2rb8QJ8Y4O/yWSRfPfXNTbMJVdHP7K
Z6JOM7xnQbZQmC0kuE2YeIJYAVCmhDbJHtjHKEoNw7N5tr7N7pln9ZyKzVlz0/+nuan427yt1s2V
EL6+Wfjc3dcySrSyqcDA19t0DaIuDOyB6QqdAdCky72i79WRihFH17aNdso0MJUnk/CBRTWKeokh
CRLQzRyd7QgG6oIT06FvDoBPtR+/+Av+c+nn832mGpw6d6YNymP0Vphvck9dwZsKjzR+q4VbQqME
wThvu5C3UgcuDRPOJsCV7DNi55DHu8EFo2+uFFGnOfOG/9RHES4jzVk5EKe9ssmT3R8OjYK5xVSm
cmLstmM+/zAO+LgzY0ruyI+Ee9SHjT68ixRNCmesx0VnZR1XSDteWFCC6QyRx5Ninlp9Nf9bOEd3
RbtyjKsfarxjtP+SPbmTebmTKvtSmQtxJNMujwp4KIfuEYOAEVkH442SOzikN3lyNVgvGq9208kI
dy4lK4utB/dmzem5w3WqkFnMnP97t7KaeYkbg10Fkh7vatpslI+kfS7856J6dAn9RbeiuchrM9im
lLk32kEuHbyf3uAK73Noj3Z2uwz3/bQf38Ti2mo3TrZLAbI2mUjXCJepNssRUeEySAVfsQJD82Av
DNMtp5PfY4p4GaAOkiT8mp3fJNzJBjMH5E6uqmiLwBa2jGh6ToLidsJFp99eWnZu8Z10xviihefW
c1JEz9YdaEcgP09vKyO2YJjluDxa1jz8g8V9kEnwEdTFKtkK7QfVflxaeiYONMulNgzOQdiiK1RA
Dz0mHjtQTfM1J7eKwpUpsxxPZc7Fu17X3pkTkgd60ztzrIymY5GzO53y4sxprl+zWofKhdV69C+V
jdVz2IfFjJCC/OmHFPPOiiBaSwJEBKuiYqsEWZidMmxkPDQ54xYSkM0xm1lET8/7IZbnAVv13fV0
tG2JVKvuOJy6TbGC4pMQXyWUsC+kw4UZGiEMZmhj4tZf6E4EnRkXB9p5CnkKTyWThQ2Wd7oIxqsw
R1UtLPQc0/m/WYXvjFeNDIzs1lM2KzNcl4xi0RiE/8fVee02rrVB9okIMIdbkQqkcnb7hrDdbTHn
/PSzaJ/5MRiggXOAbtuyRHLvXV/VKsiCG7qUJ0qY1jb/CaZ1zpi62ITUC6tIWzOWhKIDaMieAS6C
dR6MYzN7AWLSUPKW2c//zYZMxi7akz8ZSBBg/1+m1zF3X5r7PzhLXT0N3piJhTTdKZKXbSzjWn/B
QibW2Se2TJSQScfIVPyUCSe1PIfhRZLPOAirL6H6atrPTnwf03d/ws50L/KruWoD6p08izqYcucX
jq6vU20Ta8xp3QgqSeDFpaeNXkU07XHFkvHRDPgu8Ah+WdGXKH4OyWevvUvtHwFhdi8z7fa3zIpQ
Bod2HkIWDhEXjE+U9LHQ0DPYnDgJaQ2ktZ24ZqpbCF+VuE3QBGW7LmzH2uTWCemjb+++9cQnZYck
Ds5CuHtB8Ha4JIibn8TRYaA18I2R/sLbxHU9P5xtCRtYtB56VoltJs3TUfi8gvwkMOSUvH3JZxN9
Vcmnih1Bvucmuyo8Egrj8HhfbjZc1MvROtvjwtSOIjaHNrmlCWT5e1PehdPYLDYmE5CtCKyy2wb+
TjagZRxL/VgZp2ofjg9Fe3baMw//AKspzGXb/0OTNaHVqwczPM7JH42v2AcvTzk5SX87g1HnavPX
wrROkeQKF4IMrOIk2XYAwi9icjOGm1HeIdzohZcE0JGfseFlPZLfxsIcEp0I+kf/Mnse1d2EHofL
LY5vE+YR/K88XtlYbRAyexz+/nfDJOOPAA+SRgv2AdzUK2Q+E8s6Y/bE2YoUiYxY1+GYNf+EVcN6
+q8FSFK+UzO1oT0yUGB7XMzo7JOkYpIGx53Zzk1LLkVwaj12RdPCRwBt/uTPgLHMVr+Yo5PY3zRM
cr2wZH+q8r39hBf0gtUtfzAQrje8tz/WmGyv6x5RnF+wHH2V6MFI7wy6CfBRdxl18ytXD+2CnaXh
GCe+gUxFK8GqHIiBdCe0VZiP3LiVAdLj8dxbDofvpveCxkGHlJPl7xkx/p4guK2lE6Yghv9kngQc
stTOQW2EdlAdGRNnzDShVRT7otQWKsGMET6z10qeg5oZL7KvcjNhi8g2E/kcpA+7+xMwjh/dUDzH
FV+B1L9PF1v5wHsyAFQPqb6j6COzDf8r6j1UI2BEhsthjCqtbsW2Bzmdf/Q7VBY2IPAkGXo5bYvt
+QGNrDoqLlNyraLeeZ19ofLy9NdV6qN4IH0jDAl49F/psoB99XKm4B4xQ3Q5BVswraa/r/DWkikk
6j8phKk5ghLLXuArwd6waj3DjJ2mu4oaCc2KVsm/L+s48CBH7quXu986Y/xb5FVmRmN4l+UHPrJI
ZhDOVhUZamHObjAMHq6vgzTYVt9WRtLnWJDmoEk2RhKM4SZdWqf7YRda+99gfYJhGDQKGEJCuKrh
AnKnqglTp0Q/iDXu4YCoZMZsMknwFfGbJdqWsAmRYHLVQEZBj1DQDEoEs2hLepcuP1x3VXaSCHPi
kQYTOodyOSnjw4UzrMIV1jlpollSF6etAMK/wovQXJL2EpIv12jgpQvk0SyTx0TglqEqCi5g/RxF
40CGNqz21bhQ3nGStl8FxxLC7cjZ5hqvqHmsHcKMQXMBRlAzd18b8RXwRSXuR38v+/uoOBBs1KfD
UFCAchAFoo1pdOmB652iZ/unW6RMn+XjK4TusevS7YLIDWRlATNrDjETbRUrJYBwHMLNZWiwyF79
4YqZPUuvyndCPKY44gMmIMOLFSGD7StcwB2zj+3LFhtX3f3mbIVk+7+c7dDNOVvAJpq8GkOUx7mM
m5c0p/69TMLW5wakDqw5lFHgnSYEoLV3wNXYwcXQXHCp0IsgFV9+cabyuiR4/aL4m15yO8kfOapG
P9hw5HP4MXzR2rCxp6MckbeTn7Q+hGsc8b9Ii5my6ugOJycaQElUAbaByoNflbwA9m+WOzJppBTX
2j6IrzEa4h58MQ7DQFpjp5ykP6r1YdSflGGn7gGkb2ubiGDhM8M4+06Q28xvuFonXD+LltI/GTGm
sMViD2TNgD1jrnFQzlRFMN2EawGT6umfjKuZBFa9s0DTgirNF1V3h7rZAHwvHnF55jlo0vazSUy7
+XHKcozbvbrFLo12PhBjbocQhULlyUXYnCuSBRsQuZQ4vfkRguxEw+OXXgOAAw/ZcPn+Gs8pfiLb
0F1JAIivWQwFomYP1jN+tU4vPUbg2Eh++cHn9UuehTBsusK+QA3qFmuB4gLuhAb1MiFbueZ3Uy38
XRDwZrgHX8Bt8Bq2wWQr6WT70fvL/4iDJVZpAgbauOGLKcCkGAUShZlSX32C11At4W8E0ZOSBl7n
NO1r2gsHosAuzpCEp9cOSIEQUxsSXAoL+fU9kM+v4CMPHLNyn4HhjOols66hjPf17ssPdXiG49Og
+NCjN8LYRsYWTEHYwSlx6sYzjyE4BSy7DMKTxWLEhcEgx1gRcZ7AdmB+Yw4ZLTnmfcFDnLl9IkO9
FQBimtZ/kbcNX9rP3vy0VTxhWAJkNLITpCFeqTXt+zc1+9ON79zgDJ4J2WH1HhKUbk4OCW627xBZ
77WXESOwQI34AoEzwphxLfiF7q/hGj4ov25p9+ZnYbxl5d/S+MqFI+8g36UdD+a1L279CoauopFy
58g9uRnFjtmJbvpOYWQgglbLZreuYh64KMAKvCp3zOUlb2rLZw8qwig/ITbBJZSiqwhZ14cJzNQR
oxS/DT2WBggHz8BcJK4BF/AR8xlN1QoQbD5cwWVI3FzleOB6z5W/lnkld5d9p/VytunO90F94WGl
Sw7P6Qm420KkSKPacEHXxqY1OGtsimbmSgzNLgj2tbIblV3Q7rJ2J8F42Jj1HOMisSvJ675b/xa2
l6fhdRMbhISFTk1AaB6pqxoKG9Jl59WriFKIRjzD9hZNnkGg/u9N+9HZcvrH4oYA5SAt/ExeLggb
tcg/MTPpP5VRLIagcHHEZxIxMw/Sgwj61jqO04nPqKNq8rEDGi0DBg/4TNZ41ykDiT5owobrbxRf
ov6Jp5n+Ch3ylYwQS84ZyDQEWd7QkfGMB+NBqXcUWrCPQqJFEAY7U9yUc03E870vzta79Z73JpOy
iuWJeEVFai6b0+x49wE5lAR8SFnzeRff84dv3rXikU8HAyeopKY2Nu0uSk7a8D5aH7L2VRR/VXpN
rUWRfauUlhTjsVXpGDqpoJS/oX6RROFlQErBRc59nlKfGXut6YqsTUxvP7r+Iw8/EvHdENjHMoSK
aI1bTwOyAeRAXgHvjA04bAB8sy7SNbQKFaPkhm+qqoN1srAqWsP7UH/q2hfPT1+vV7H2VxiJGedz
gP5S6hc/nNGwBlTy8iSIR6s8wCxg/rNQkhFcehL9HSv42ItK/A+YC6mwr2cz9mhu5JVUPcAgSkAp
48tUncAg6uLu3vVHigHba1Tfw+Y5SG/Je0LHmfZstGclMqVPereXbIvwrnlTo9sLZmSYnDEmQ3mo
SenmbEq8EWPB/xOaNpmPd0K4CJtTTcUZCCjy7MzZ+46NBNp7RzcvPBJ8U1N+45T40EVA3S6GOMaE
nCc5j5Timb/rYHOGO51AD/55hoELmdgKCUd4ofozNd+H7DOL/krBv+H1nbxwzP/rN11/1mOmqSdf
OXK1YvAIq6uP1FYqwC7If7hidh+xPzBp7xtaU2I6jR5NAz0R6yZFGKwUhMY51hDAo6SMiF5U99wN
16Y+sRrqfbea8qePcYcsANmjxDwE7Nbqi2BesbDxgCVGhJxGnDerOd2DQGTMezZL52uqwcXZAKiz
6FzLh3Scgwct6xCzT4x5FSObq2Ac0hfzDMqq8aXJbWnrOuF8r2b8RSVDrH6xZPHAiQMoSc2afY6I
AwBUNY+KicZQw7D7lC4bdMTO06IrZY22kn9NGFVg/Q8EiFXcnYDOga9zEhnW4s/vCSECHQ20CwFB
UPzRNwuR8MjE5En0oj510bXO5z4N9nisoBpRHthFoPIwr6QnpfrpeqJzac7s8DfSeDT4gzohniRG
hgLW0BN5atSjAaV5GxXbCmU49ZKUELbLpv2Ng3Jufapc8fQAEUjlz2urUbbzktjrzhUKgFmbASfe
ktqA6KWT+bnwWKjpwOHeKaxDxFAEmk2m1xzJAQWWK+0lL2jQsRIyBpiwYSNFXo2FqnoLK0ZtDF4/
X8GSYA0Jnsk2A3o5K6/3Z8TvJuDbvCqNGzTdy/JAjNhf6pUnXrVedAN+/zpdSpK5+O3FmD+dRuPw
li2JJGn1P4gmCp6DYsztrN+ZWM01Zc++0mhlhzyMAGtM5tCAGwezEgdo1CRJQNBamCCxEqjwGcZQ
i6w7jW+r/ktQCTpMm5AensiVJleHZz/vOKKnAHD5tRvYcUMLpGKxuRMtjPBb9l1pA4sPYgB+1BOy
uFJfLr8cjQti8Jdxa7Mxk5jTkHXTLkNyjfxr5V+tNXsB+pVoicaOMfDjt8SF2d3SJ/UCTFU7sn8c
x2euPqrqoQx3xRZ/MnFd6k2p1yWuIs2RXx1x1bGGDbX02r9X5dWm1yjboNy1IDvxV3tR9jnEX/n0
1XJCHb+65DNJPg3s5A3b3mGmWAzKIarZVtQHSdBtHv43JI369WcsnkkgO60+e4ywW0RSv8DpV1FW
y5OnabHgXaaTWaGzKUjV26LDcnIks5H9ZDbw5ya2Stu5CFQD8dHDqY3S9+vbEMSd3IFecWYuOlnZ
uQODPYndlegzwzEmvpSd5OyBVKJxzkOZxVrMQb+cixbXhf8+UH4IxIbPFoGMu9hso5U6wIBQUL/9
CnSREkQVlnU0HtjFZcw24yKlG/JyXEr0zZG2BOy8kpLqys0aMLaFy2a004KP8LXTd5RBNieRCUj0
ctrwMCGnSx0HbiZwP8EoCaGTWFafWYRRJ3/AtCWV0OsXOkhHA7Eo20GfE7H4y9QGov8QXyE7tCEW
SFcq6cwRCY+2KQ4YzbpWL+xVDLJ29U6Ud/UPJUZHwmXmuQYjqMh8G29IPCmZ8Y+C6Eb0YEEiSK6K
8MyebORfHfBG0M3Y39faMsb3ujMdaiyZSXTc18IaE6f5g8zjlEH/K/+e6Bf/PgDoETyAgxm02W+r
muPb2vrohxle2XEts2lhzxtwsQI94NhT+nuwXSWJv2nGqo00XwHEdaXipNNILR774hgJh6o8xPW+
CfeT6cgJNo6t2MFOcq3ALXVXohpaQQpFiXrtGmsXDPuIgECH5+7oR8dcO+LVLoAxzxQbMMm45yRp
W9Y/7jltj2UN8aWHrjxwCIC1tTLmnOyK/uZwk71xrc1sfWo+ltvaBObyny8vVDBFV05ro+CgVAzc
vAMeeVDbswPOxOunHizlaQAVMW646wCTcB9ThqI/f/sBmuIjeNd6aLFHpT0O7TGJQfzcf0FNSr4z
pK0ibSdpzhwRlul9W5WWJSwA1SmTfWPsRn8b8W/w7sEwgWAvPyMOgsSQAKtM/bgkoxTE5jmoGNKj
E3cb2ZLYO04bySeA0z3aif46mMC43lG5+b3BxY8lzVFjcegDzrdmmu1qyPhkHc8yaahVKFK/tWrx
tNDTSBMOLbXRKlq0VxUD0viI2cocAkjW3VGJT2N3qrsTLOo+OeNRe/3TGrqeXEW9KVg7zlV1UoFI
RRTT72JzH5KqiJ08O8dOFHrwZKqBdPikHGP7UnbLMVp2PgTcf9EP2bGJ39Tg0VoXkOADYB4cnzZk
EbDEhuzqzloprl94sHLOs3gxsdbPgeXWoWNi0NDHQnpkao4eybfwERE9KUQb2KBAE8m8bqfbKh3B
sa8k0S79TTpzSWak4tdiLqDg8ieOo8w4NVYcw6beY4gA2oEPO9gn0Obs2HNStANDiLg+1g3Df/HO
o3++lbkDzMpcsNPIpmYRRWeeIKn2CR2vkzUOrCt0Go5UHEnIkw5naki5sa0BEwz+fsnL1aVIiNyG
j1ciq/FTqsLu+U/KnoYXxPJJJpXvMdjUr6cHUtPacjfRyjNTGumxIfdOqLd84wRRvi2/CGPy1OLw
PkEpqWFF7RSMDUuS4cUeynVmHTgW6NYxFE+DcGrF00hyPXk3KbKrN+oL9jKp3qNcHLlBB/Ai4T7r
5rszVBZhxa++H9JDlJ5YoktvQERIZtgUawmwKZHoar8vbF9/FxyvL9zUSUKKjOZ/BBXNKHY5TJCZ
VhE69vROWG/cG/pBSk7deC6lS6Fda/8WM7N3qvgrlj6V6KsXPzE2ZtEjK+5ldBvLKxooG5/8PslX
k4LffVo9/ZLD+ON/CCg1IkRw1G4OJQusL5a4HTUvsv9iviUZx21FNgOxnEBXtcIiCAUMVmVKpQUo
2TTbOJCw/r9Cj/8gRNAKfh4jiKM0dGBVZbGnlp0+UWMdI1CMGFpD8b61dmBvh94jIGXgSVjidMWr
Qcp/wgUqOV24bkgcHKWxnuM4HaNZ7J013Xc1TCO0falCB9QgmAJCqCmy43ak0QYiROE7lUhNAjgc
yjSIo6D6mOuCaXV/xRESvqB07cX80DklOY/Z5DHIu1LcDz4k/0NcHHK4DitfOBniKZBOkXDcy3bT
ekPrdZY7Wa4fuxEsjmbT+esSkw7+0Hr5ULXttlmF9eWtxYT3zWJsZsy3fzyevYQf8OIgMYsygAxX
Fz2CRarubNGP3upsWJSMkEybzIg5wGZx9HqBmPtamLbhTPWxwWrJxoy8Yv0xwabAZzXilnGxuUTs
xOR3bXYFb8/Apc7OMH/2sIV/g6AwtQICm4zDesKS23ZhiliaHKOZZ2Wwg+CLrijRyMh0wTooVmL6
9loRJdN/omR9sjeZCeQzCYpBCaFHn3CTciTcFOi7UWS09ZdxTc96l7aoris92qNIazxNiGQjzbSi
Snpv/gyE2VNNp6gFJebchLuqmF1oQ3bU4b/6s58v1belvtWAAjWIijt5HlMHwkclfAx0Z4DnUf+U
3UXQbN04SwJq322U76UMqGUxdfzApR+fO+0Uq8eoOQ4NdX9OGZ/NeE9cM/Ydlc0VXRa6R5yAMJwI
z1aezZmtzZzJoNDm3apSm6kU4r58gbClQreco48p6zw2+HyeibJacFekCiFgJ6jepfGtLHHCgVga
1hPoSQ1ocJLfE4zcL6zuD5oVO/naY63P7l20zrIL48SBfozgOMLJoFSmokt8Tl7ljVcTc0/zIwjT
XDxVxUlMQW2rqJP6hWP10F5e0SUkW7hGUw213tbBaef4t3htR32B5AJRMGa150Oj2eleVE95Jiz8
v2Agud2PLG7MvJh5tn+DT3jIw+Qo0wVbCbQf6D6EAGydEI4C74e68nbvgw4Bo17ZQJYodcVeMb4J
dm4+KuMW6GfdOEJeQYz3mXWEINHcWQ8DroKTEwrpRDzljBBjU2ZIQxF0TWYCraOhdgvPSXjWqHpY
JKT9kDyb6jE6mnLWLjLpVnP1S5ElwM8R4X+Uc4rbsHjIrQukA0QHnAJ+tiixFrs5GHPrW7QuHTVQ
by/iyPncZ5LBUFNPJkqGENGSukTgisNdA1kcACUAGo25g80+sxb4ngSZNxJdOFhXOb1xW+D5o1MO
+D7oNImWX/sXoYhjBffIr20HhACklJBxjcjAi9soZjNxSjCwSjfmHQklphalu1BBWKn4hrX0LWU4
lW21dXH9sKHViLXQytKv2XWL5l5Tt+Dl+TVb/T/UlthtXziz1jHzMmiC8JWFtd6gqcJJIKbGWp1u
QM+HhvvirEgZ6BeQCgi+4hKuQmRe6V+eoU3kPEf3154i6rM9BZmP1VLZv/Z9gGeV8T304WymrMyU
4/y/xhgREyZWdFDa4lw8jbTAO/NSbLbD9JxIs6N9Vf8MdtB+2Wk1S5izJc5o0GX0WeL2PvAe8cV1
Xjo5fabdFZgEx2M6/+DVQ7dlYieQPWSQYxIPsihfXEnqilcn90/qvdTXx9B9DPEGoK2Kq71eMk3o
8B1ZH4idtURR39wACZS+w+GOvhFfJwt+uZsn7FSekuzSV82nM4wbSigRS8cAhOPs1Ql/vDpZe89J
CskbTWGPT24Sopyy5J1RuYr+h19hZKW3sxyLtYe3AQY/L7jixzpgaGTaTIA7TPkDLLbaXREnmmDV
zAlftIoF1QQ5zExinzgyUE1JOLcriuVAbfwSXnj/UDJL/bP8UoYjwkn6pnJdCmSO/U3bboRwQ4FU
Agy7XHEWyroR/24N6hne0KYtXYmtUsvgY6bEFNWq4uCN7R4cLDbpnw5nBKNhK+n427mZQA95DClk
8gz61kzspw53H3sLGx2ED+wuzY6+0jLetTHFHpuQwotT/1pL+VbFzyPwrGJnScvTPPjxyVK/K8Eb
22S9W2vMxuZiXT85yhme4atV3RvgU9kbPcya2wWeWXgd3AOcikyrRy8YvbxANfW6F3QDd16/OKQK
czA1peNAPxMUgjwxnweqAZw2Lr3Zc8JGBM9JNsDDn7FqmwRGiDoXvKrhsYgOPm4NDqD+todEKQF5
MgUnWxs/DIL/wsIOGyJTIt+AloCUg8Ze9NWBKDdIRuUnCNtRLcbUoKdKyRFIiM/LjNvj0wekuSFm
zImDmHHI8PsH5Uh6NoqWqehEk6fAhGi2mjxDISE7UGfL+Jrfwzyn5rnpf1aq9sRKlYdU6exHOgDU
d6H3emLwo9P5GyTGHq1R7PfU/9BDrM18UKwp7VZvT2D5C+FizbGzvN4GHJNyz1ySP1JTl/Q2QbmE
YTKtOuN4KRgVtjdyBejM5ArQN/FC/zbpgOLk3DRIaFRePVtq/NTV5ZkniZ+GLZjfcEBNFiOzW+NW
5MQFGmhKEAjXsWMMZGovCjG1+kpMza+uknDpp4tvUxhQZJc6PsvKsWucarljI3XWr716SazrxFCs
YAX4VXHk8jb4137E0XXV9QsPf8W2WAbAQxqXIDznqBDGoRxoCN76nwkcF3wzLtaTWnPzcjbM9IbX
YnaIcTFtg3huFNYizG5zn5g0eETnobD+oFQ1oA+A83vGiW6GhhAtuNZ3pLWgHPj1KcJWxHwxXz7w
gSfFeyBum/RI1Rv7l1HEqN3ZOIsrjHTq14uSPUAlhbwsDIzXLqGmwnQJWQ6mOyG6M6Rat6KL+iaK
hIdmc7A0ByeojvwvL5Gwx//4ddKRmBibVacvqd+hzozjTD87/nocQ9NcABpomDi491cYCMhBEduC
aGGceX+lcPYlFe1ewq1BI9lWFX3KCWNbBxo3yAx7yZ41ZxAOGidYsz6qpsA2+eKzx24xJKcLztWj
wv9tyN+rSKyS7fO3n1P2Ub7+NOyhkMqhBW/BdBB21mg3qA9hn3wY7VnKGMLMYalAmM1hmn5vitJh
mG5m1I0fyGEnMK7TwiPjH8zXqkh9S/wWSneBxbqNHTrbLOMYw3JJ2oVffwN6qDl0tCs8I8EAl93D
cyuzjYbXZ0Xzpyr/uD563aswOr/mOkEuWfalwYzlnfEGOHzOJhzI6JNfET5EVR99WkctWz1wT7Mn
7NILSn9o3H4b5LrXV8EJFe/s+KaYj2CN/MY1gUHJt+bLQhTt8AnK9gUTIOEnLfkIfGsZEDTzpj+z
saXliLME3kq4B4cRQUNCdHwgebwvxG2W2YQ+dIV50Rq/3rzZZK8/QTn3Vx0rROjMqYNkDgeJwbMf
WSm9ilavJa+oNRlezLwV/Ga/0h9vDm6pgdRWMke2SDFI7QKf18+zk2psHpwd9hdhlnVaiLA4Afk0
gJ7+3MqcpgruWePNMPcUGTLUiNOlouFE5eidrjXGiiEAUgZ4OCGmOUSgs3AMwEog3nJjsWDsiLuF
xpZNUHuZ9EuvnM3XWZNOWoNMAOh3Zf0NuekvKrtr6c71V6SXSD0FmBSqo8Aij4eINCMdE0xeaXfU
MyfSbOQjPF4EDyWF5++CmH7Wey3s4IowAthh3d9F+c2nCSPIsY+AnUFaq9ch8DfS/y+cJv22JSFn
3MOsckh6mHT90SBJitR3IwBvarlKOe3/FD2O3pgCPuAkgKTBj5ljlIukpSbGzrprOjdP8qHWJ1IH
vMgRu6Tu4rE0jzGDnEfKY6BKlxH1ANRNUkhZvAXCwurs2LwV/kXUzz4bzxqnuj36UEjrA3fIOEw2
t0tK169oczbuM8qUkK13tTc7a6xLTWG1/06Ki1sBS2LFBBGrb3as+iex5ohBmeQY2A0qTuEZb0EO
ZQ8PUvrk5wXUKLXnsv7m453ocqE5yZXhcjvEN02R+2RJZWFIroWXHYYgCjkbb/nx0BzykVmtTagj
Kfbda6lzwMRu7HCtMcDLqxuQOAF/YXShs9e4COAW4l2zAOM/yEc2hiBnwdfiqYFFjZZ7aVg2uNbm
LNSSvSstwnV7Zt6Sv1mkDo59ckFZYseE8IJrBwYa8o0yQkB/ij9MWKopmBSVs8FnNTL/VVcdnxhH
frwW1UbDxTFcX+Ut6u9Vf9eju2zdg+EuEyi7GunVY+Ho63McLoePIjhn0nGUDhFeSYxqEtAE9lXs
RD0m6MlpGIkiXSuNkNJNpkNbuTf+g5HTWNv8Bsi79XAQkvUQXVXaGEh7mOPk5JRnQEhTn77TTRfF
OE/xWQ9PPFPlEKz8HtXXsBtrS8sRu1EfEX2ct6JpcAFcwVaNI5qRYixb1RMXh3GPHtheCqUjmY+C
Rkcl4A7bp1x3fDmg4zBFKWcq6TlNMQHqh9gGZfcaIjRaalkfjFoGbRs1EN2waECLYa+MayOy8Dls
cAxI+YmWOPz8EiMij60dmzwRk4m8C5VdquxCnLV73laDDTb2i26I1pyDaDkU2HvEauBOiBCGJs+d
WmB/o8yGmCsrqzpZ13Y8n462GSsUqzBgvQmwxFbZaIYnGXNMpY63FaRaeZvLW6FGjd8q9XaikXzw
Kt3TfipxQN1Dw8whif+cOGbUpRN9UhlCU4T5YgLoBcBqSodXxZGJuWoObtNuOF5ywhrtMHyPzAPi
I2MIqjb0/o1xQEh7d4HNedxgK5l7m9eTeJPTAmVS3SD54bCJ+JgDbduSYv45rvwRrT28TJWgWXGd
gP3Aw7wZol3kTqWuTceHqKgLSKPuoDenl3xFujSNYyWeMR+wvbXLENAhjoA9GL+OPr58X2UH2UQb
PHcMRCIWKHfCHOf8mAyqNaehkl3CN7dwIgE3X+vV3Dkcx90qopmhOJX+sStO1lpbv27lDmpdo9/o
s+CuoaOyXsd4DxByEPafDGZwtHBwzXaJCgtgHSOCNzN/Y6jXVNrD3yAvUA5ucbRQDJNHLDxE7Wml
b1PKVn2+lt3gaJTrkZ1q8C9f31qZ8dmuG3ehOcP1onGG6/XSduxwnO4Gf2uxfQIdHp56yDnZzvwr
MLkj5XEa//QgS9fhi0Do3BfESbqgk814UCjE4ISeS/jhbpnZp4B6xfpItxinIuo36f4++StBWVnB
k8cJCGlOhDgLw5zhIhgCekOjzcixizkPb6N6wXcVULRI9w+WmX6cPzrMNrMxhaxmdgTZ10lnob4g
Oqc/pUUA8XMaczci5+V+TWkI93hBN5lFcdgK8QDHGBXx+/7EAdoY93TSFwm6ERc3vgfeMXf+gpiO
Yo7LI1HfuVWIUY70U42D848HK7YQ+ciYleE5t2fbX+k6eBGZbW0eXgJiHUcy3BOvD6qlQ1bUbM30
Eg3S3zOdSoqDPM3FNFJxaGhCSFf5zfAPmXor4aPPT98JeN1/VhlJX9mW4sX1piKsIeNJ2BoyAoAX
KPNxzGKqtU4pSaldTbhq3YUAUDmDx7diuG3ZIbE4/EVq4GbBEqmNLvJ6ivambXGgDfOToKKCO7pn
/d380nj8EgCGjLxqEWS0i8HYlZaG2G0enAEF2YsUD/NfiyhKlGNZ/Nj/dJVN9nJ2BWAI4NMUdj23
JdIQHst4PBT+XGKjsiy1Nh4YvfYYbdMelenbij/N7sVxU9lZ8bNS3wIGxR0j42g+GlNgwMy4olNv
z5RcO5cBvpDLy/XzPUDavDiX6oX3PSfSETj1Fz17DKPxw2DTAtYuOcgdwbhsJQfPF8jXmcSJDvEz
c8AG1f74MgdMAMO1Ha55eRN5G5RbGN/R+5mDB7BQ5iJuEUFYXZwyjlmMD6EfAdNTj4smPIa0D9AP
cFPbPy0NxvlcFWaxJaV8nRkbyAWaAFcSDyuJFsrTUF3a/MZ5PZsxRxrIHX8lY2Mwn3CRmaVazG9J
VQYXnJI4f6z8b/fN2N3Bp8eiyKCEVzzD08mdju4A//kspTfraQl2/d4OrsTpaPJgzaj/lzUjytvI
ecWuLHtt4iWtB/WHkqfpqaiPgtOWcO3qfTBtG9C/vqtZGzHdaIVrDpxpvNRajnt5ni8CsscOJPyx
1I8weUgbgnCSeGlf1/R1zdWrDn9DuLBCpurTAhkC0GOeO23rQFnEyjOQlvE/5t4VxXLNUWkOhNL0
do9DOGTF3zNZ4SkBO813oZ5a1a4s9lG2NdlztI9EwxFCCeUS0cPsZ6ymH2yhGKObUenTiTPeVepg
gc0cfJ4ifLazbzOMIuZRyxKRUUaFhpMg/5vpTfUlA5izp5oL0+ZsKjaV1Bno+WnWv7RNA+8hNlAG
Uma/qX5+TRxdD1naGwTh253Z7vSCvRLxhGPE6OiblPnrNafMI6YG6SoZt8lrW5N7ar08nQnembVp
pY2gPXzstmCquaTz/QScB/caWQqdWL1XtdvQQtxaCiqnPjyqtrRQg5kbzqvoX277chuiH1j7c75i
z/+X2kGJjpOwre8yKQxOw6MXxtvAoMccj6RnDvxZK88ke4v6w6g/4yXfLSOU1m8GdVO/qP1y05dL
QQ1JTgEmm4AWx/NyM3KUIMoHHywnJB07knWD52vRXBMfzeEc4vr5I8aHSwmIArA8h+FymSEG1FdV
VWzjVTpp55AznaTLb840cWSNHcpRbI9te4x+kmp+c1Qpcm0PuXCJ2Eai2ENIW/ivDa8jYMxzJUvI
fmuIz63qhP9onaaTIZa2SMQJT/Z2lsd4ROMcwrhfkVGbPTfc2yiILMG4v2fnEUnl4AIvl+EMiKyT
KRCsXwC875VD2e6Vfgdxt+sgrK0seNoIgDz+s3TN/YmgGWZ/DIHoy6y2d9ZBsg5UKOX+sfaP9Ow0
n0r/IfQfafo+7gqovPWO44FFfftxYU6nQjiZ4Abks0KAnpBKsxOT9xfPaPNjruqq5u0BVkoppmDQ
iwWv4nnOvhzqIL2VqQnZm/MQ9QowOZbWvau203CJ2r/VrFnMYjOUY7V0AwAlVx+MEWV2fMmx6x1f
hcbEHtJhIEbktg3+wh1MzgH7uvfA+lMkb0LxVIybb11M5UTpnurw9nH78PahyT7T6FH035HB+Yo6
W/iC2l7sQBBSASAt2hcTrLldI8uIKkOoZ3QwelxtReFFFCWp7n9/Da3U/6eSMqMxWGfHQ8QTQGYH
oCt1SwZI/Gh1iBD91wEAAT+3fYXqNMyk06a3RhaXQwYzwD+mBayx41jAOz6ZxUlNHdK+E+tbB/7B
ZCyI7dT4ieObkF8q8hUz8ErPvjP3lX932t+y+DcYX4r16YvvWfemaQ9OVfIpkdnrz03FkchAJTkl
nCwXvrKdsr3VHVL9IFRssaS3gca54qPHrWBSHsJQS9+79N0S/Cyss55fKvES8wTkSUEUdLiJ/ClZ
QMiO3hUSMdZNg3S4oRJXwr0AlzVfWKyhgF7+D1Pntds8lkbZJyLAHG5FSiKVo2X7RnD6mXPm08+i
XdMzQKG7ooNEnfOFvdf+9SbKtjQ9EuGe+7chJvDh+JnSEptznvIzhdXmWdukRp+P05PhtWfBj2f/
v52zvk9KfOm+ny9yitZ7rwYsK/FrFsYFjFuJ+RTvPaMq2Dt09OZZ8z9Giazhddl89tUXir1ceRuK
t6x9rRBMBa9BfeszJnXnzj9xafZ89I5qeVGEW9c8xOHNMN7z7FNy6wCW1pwpLBWbgdFtsZkN4JOD
BV03dnWXriJhSyIVFT/ZmbGPs3Oh4FniLlG2jb/z5AQUPTnDTiq9tWi+0hlaA8aAtxU+XnuHdNFr
2xckRdJ40BEnRzTcHgiIJ+8vEsvGxl/YI0QqzgktTrFmqqQoJzM9qdVlsGLnjwNk6TxKHhwgkAtQ
LQDsZBiuXX0i1MAzI08w3DD2itrLTLcy3cZ0rdqVRbdN3OAJuAWT4ZqNkX/L+4tZnZ7MtdEhlKtE
vujjTUxeklWjwUjamONm4uz97X2w6Edg7Ak47kCJ4Yaqrpxufb7CnBvKWznajhF5iRtZWITnvxMz
7j1VmDM5GtJW+3MK+DI86fV8K6r9RsqdQnGVzKXCpmkyAHhK4HnzDesFVgNfkfLOxcgqgWr2f8cW
iZdo8Er5H5kpI44QVjwoh58ADfahsCc16y1FazS9x8k7RaTBlPvJOth/I6NAZ+XHVFxnvPdJhwZ8
ceFRSPqkvZorGWIMca6zJ5rFfMuAbmZs/63ooO1ziFDGhzsVumotyouQacmY75/ZrYSrruIb3QTZ
dizOsz3g+SAwL5FvKXnIxjTiC7bbL/YOKIb+DeespbypN3S7OB0slNhUzOyM6XJJqpMXKqaSRjGW
bXiPLeN1SOoFgGpu9jK4JIi6rOucbofSyloH4r4EYySLXu5/iLj/u+iR1q9DZ9gVcTIVJBxWiTnR
wDVjpZEdu3/R8xvCk9aoUPFo+M/7r04j8daH+4Q0sWG771Pqt3fuBmTyFJ4sNgk3M2MBzj+Nqpck
G9WEefkT+OfMPzPKtEjcbW1dk3/8p79NxwqAiwS8SgDLojUfQbuk9npSVeFSDbygdNr84Gdr7iLT
q+gbMRfJTi1DMqXmLVB6j4fIOjYTkqIzzI86uYrJdYjuScxbmUXvWXEru7sZPbrhUURst2Xw82C1
rYMKz8lCaXbqhZMsnIrq3KjNNRE+ivAjF9+T8s0sGz4Ra0lq1xbTMAlH0J7/Nn6xcBDwi0wwkzfx
R7t8WodOTBRHCdlHiuahWymYrZ6nsLnwD6NHLBCK9+obr0nxpjWvLQbp5KGsZPFdNV8rPmQ2gywj
4Gm3EP0h7EWWwAP0XD4xWoiji1xVwwKZUN5d8cFFGUFuJ6s4G+olTK5BeVPlWxV8RBiH20tOWEd7
sbBqVedBOo3liZ60RWm1fRZAkhmtLVTRZzlNyblICf7I3trxHQznfkDClL0N/odafz5LYpOChdKa
u0jjyfQvWj/TiPRuBktkysugvCj8r/NX7cUlUUTQKLYJkIEXHcQVv718HpsLtnSDUIv0WvwSKNLC
sqkLe2ObF5yCKH78VTzeU/9WN6saPABZ98HBSo61eRKkC8TFBlmS6ZDInvYXSwZ6ddAZArIsPxo6
0lbKIlt46N2x6U/peE4Lequrrl5HlXnZLadCnm/uZK8kexXGs0GXtGj09/pe/0AMmMgkAEQ8B7db
2l7mdgfGl+x7/s3pc77clXnZPEDj54ZJ4lsnjHf23pwI///e+3+JUunP4ErtqY5OPbnS6iGODmqL
W3Mni4Dm21Whn6ngwVfkzSIzmEbn+KSPpBRG2hx/jtgzIWqLgCT0QvTvIiIvih0tpVw7y8H9K2SB
0S47RD8MQOiX1IRPTYwbcCnAI3ZTH/bOmuPx+cv3h+7PMKm1apK4M+YvIRJjKST0DkDuMzhM414q
GTPkrLb97FVNd/rUCc4YtGzxz5Z402RTh0idlRwqvrVS6/YKzfgwNHLiiPjk8WfIXhB6kt4cT/jP
FGQnB002FkZ9iOlprC2CgNqytn49w+8bdSUiMG33kYoCtD74JAf45kuMK4Go97LCZPQb6aI1L0qI
/qjZ8yOxZG5wjlbgEpi6sDOWvzEdRqVdyC48fwSwsYHny2lV5E80LqzgI7et3GJyiRXFgjRWnvDE
mv6SUydXgdM1h4SEIXQiHZWKi+BAYt8vrpjNPkkKRI5IWmrjQMTws52kS66JJlV9S7T3P+9BEd4a
IS7sVNCHJXNfduilVH5XPqbLoNZKxxKmz4HgKBNDP7SYq9qP70l+Mnr2mglwscDpodVNc3RXSz7A
QP9ck7nVQZ3C7uapkgsF+TlhO3EBAyZALzQd3RgkaMJlvHBgCOolmheVG5FZPgXiuClZIRsbyk+N
WqPYPFG8M/rf5hH4RTZ8bKs9zBIKq6W0/m7LtiF0IG72gYAVpwpWPFLcXVxc5LNgakOUwOygakhT
7/1eIQXFUTKoAIcR+2NySg3q1bng60So1vJe6Dkm+p/Q/9f7Pwoxk8NXoL1n/ltsvvTC19D5u8rs
V/TCf7XfzHAJt4Rpwn4h7UfJw8Zp++KdH4GhGGpFrs9BwUHos7+NpHFhaUBFvDzYKKoXBhs/2DSq
p7L/mkPb+nwnsgH+/U0Jo+A39VEkzwo9iL08pOPsmcdpi8kwyPgUNFm3RANTWNteZcaZjXCLxG0Y
0bYdmHzNggYCD0KvmGN/8q/xSIPRbIh64gJPX/tT1WIQ3hL6xKgYtQkp1GAesDwPJ+ayMn5Ql8AU
mnOeDLTQf2G7zWYtnibZhQhKHkcwA1eIO0LPl1LXTAv4dnzDiUToOQ8cjy9JKcTILaZzCKQpvPvh
QsEWIDGDo+g4NOK9+0Sr5Oe8Pf/1ICT81TPBfZX2t6C6akRUxufskT6ZQpyIO1/oJ0onSV3Hdpyv
OB2Au8RYAlVmyutfnA3q2Ri3O266XTYHDgU8PtRmeNfZZLSuqRD6OwfL+0CdTqlyiGCKWtvnHOkh
jZQUS+Q4XkViZX1g3MkqhCEbc+mxnIUZ81wC2F1IWgAWIa+AYgaIuQHrvjCk8xupKyjpGU9BfpNx
4iz+CiieQ7qwKl3n6mXaMBg6UGGI8gvEO12e/XWGvxf4eZRdAUNf2Q3BnvIT/JTpaqIboiFOXE1e
j916ytfBNoWM0WG19ZLRBRso8JRT+SovnfBA/B4lj/RmPo/aE5DjISv/MwSPwLJMlNZ2hCiBakDd
JNlGCDwj3CjgIEjPHJC770qDatLJgmumXVVxgZzFqHYtmenZkY++oqEx3LKDYMaX/ToDY2X395OP
wqaBPW16Cj4wy3uLBsZ0KNHs5iXxX3EMYtO9WyCHLv738GsdrMjqs9bMG7EOQvQk77OtHSI/n+l/
kZ/Db+RngUaJenjV1fe+eQjmckJ39VYPIOnP0k/5PGPU6UBresTGzSnfqHcKbwg3/tcw0E5vxHKO
KJbiddif5E/SiRGuFLYwnIPiUvRE8VwK6TV6r6aFla9LcaU1q6Fc9dCgnO6DkKWI4X18kaoTXcpS
LW8TEgcgbmhmNNwyS8G0kdBU4nvofypkRJsY2d26cUv4Oh2ze3bKq/Z7KreVuBFKTo59cfYrdGqs
Sb0inq1yfoVa9RgXR4aIu4Zq6cM3P6vqC4xH1H6C8TDDj7Z8A0XM3JcsSiljuIAOe8XUgDkjI3Xt
HUOoimAZZNTpSbmrXtTiFkf3OrqnTBrKlxGyDac66zjP6J0xXzBO4094y3zLi635LZNrb3Ss9lMQ
mSm8GuPdXM35wOxL2KQgMC3pxXcdsN/5qZhFYrhZyARGgYcVVUPqVa1wMDLmQICNFwtnFF4sTqsk
fhTCI6VabF4J00nju6UhtnOe1r0hsQUQQTJPuxMJqLMr8Io0qAjc9K223CJ1O2VO8TM4VLgjA4/3
NHU04/TEUjfnSFzBZVjlvVeok18EZNPrM4hqXUWLcGxUAptJHNkTdhIYuz6yVW0z8RLOPh982xrW
nrehf+vq915/96/W9NqoD7l8PLuXSWCZP6/sUVOL2ualfeC3QDwBrRgwdBkeBWGmU8iIl98Cpmrf
Gd8j2z3Lbc55r64QOIf/BgkH4aZEZgecwn5+IH4GR4iOuWnW8rrGkIlHG1f8bsRlzk7iqEiLFy2i
NzsW6gxr5gcXWcZD0zrV7roHYUpsgbXRQ0g4c74PQ6zneMjzI0RfdW3g7kuR68DnWhM7B92rUEnX
OoQ6rrF/5MsNFzk/izP2ZgNexJyD3thMjks077O2isKNPc+yqbZDfWC5o7HrRJ3WP7+4FDCycban
GAAxTRNryG7FxXXXbxZi5GR44ZrTsz5C42IGB1RMbd1aWHMNarwi7HwckFws8hBMbHiKIDtwi0QP
6df3oBzCFqhpD74KWobL92+RX3Kbp8wGd+RxI/DEi4n4UIJTjqQQRROX2tJM3vJXLeCO9/7YpaR/
Zs81mHuiP1Hi6NCmgoOi7dI5/fJobGHMtspWeC5Ga2lEK61fJagXGFExb3a7goUOVacr+p7ae11O
VDcuOq9SP4bpK5u+jPHLn8diIgOQYsPUjBA0w3zrlUfRvTzbG/4IXgYZRiXY/z72hMp5YmMc5nm8
ZlxinmXHGFclqEsAiwoMFeLaLsKXBa5LOQf1eeJAEY71xx+qtP1FldLs9Bjo40c0PpDx/UrbIwGq
BtwTz5GzH4smh3OKkRrf+flBXp7s6PIZ7lLKGh1M6sFMHtrzDqA2AkY+w7emyjHKvTyi/0fkcFZN
O49pSf8bmPgchAprjO/M+GLK1g8fWJ3JXm38wyoASjI+UvF9UHHx30X1NhkXXFfyIvEPZbj/zDpc
/TsNYXB3ERZjuqknKKoADFwAfFSDmbH+g2WJvl3oOJpPjcDF7JjUinwQBGLv/8O0GtpSEA+tvJfD
vciLwH31yxMz2m3UXuWX0gdndrF8xvPHwFiDjGa9oU6bmoRhrx6w/OBVcNhmG81WQU3mE2m1DTc8
qycc3Iq8a8U9DEhV3CuvjfmpN59q/xEOH5PsmMHeDxnH77Rxq/lwHDZSw4zLI5OS30Nz+cH1aYN1
IQNXMJPTSnFZ0cxUyxLGaLRKy5U/LDMQ2FinFikWSxMW+FWK7SIDx6jExwCCUHpWHkTMhrx88T1X
b3l2NaLLtIu1W2LO86lKPoh7IGIL9pAiWt41hGKIzIPkEBIB6NpHY28Bkj0+85mpKgqnSTw1Ff3O
qX8JP8zxKE7gfD8i81M0mDntGioL9AItjO9lD9XARyDulM1Op/SQN1JEdgJcFzsEfzYdu8Dxpf3E
LuX/Dtbi2EsPRIu0kJJEVyQlS14Y1n1MNpkFsdILJU+N/1/oBDGY470Tr314TvJzRWU0eAHVZrLt
la00EYC3MwjQ0vclGK1dk+7Tfh+SfsOpmwDbnHtc5ojC4hYDz4JvUj2QoySvve9azK1IXmI0XVC8
UkZ/Z9p7rTIzXalBQ3XsXRpXjtA7HybyTuJ9rTKBW3MSghAc5QPqv3lWhPAfRfanHHIMo+RZoSbP
xFs7wBAZowXNXhrCffWwHHFosUX/9oGuw1ED7gGVG/An9+5vCaisa4mOY944VUtGdp15tWyKUpOd
GWL6YxAdx+wScrVg7yKG2+GHzqn6KUMzL+3chqZcxe+15hiM9R28Hjo8dOtz/c4bH/sL5Nnsvn+/
K3c8GvZBQzCAEXBpfTxXYB1FzTZAoT+3AQoNAkHHC20+LtC0OwvWNg+3efACfZFmQd/xjSb5mKFe
e+LIXGeSHWonOTypyoL+nnKZtp0XZd61Mx2gs8xUyDxrgu8SuPwTfl/bWNKOk3OoZjaxFmA7OfxZ
Oszd2E6FF+Yb3tNFIIM+fvzdcBJvUdy67o5xeBweOINTxwcUduskPjB2Erw9lcfTfJHzOzkbyKmV
uaGiWkdhjR2NwUBCLs/vayTIR2amyxM/54QVDnntL2OyckuMahhOKf+5s1giNcPncKlyQvkAHIl8
Yk17PMkByWa2GrCYmzskqhgYIQSzttKVeipXn7NaHNHAU2TSABNuQOV6komlkF7IeF4oeJIQ1+G7
B0HT42zrZjhH/cXTw9KFB2gwoKKyNsX/C37Ev5g+c6AlV+5fUB9NNGNIbY8v3sKTdH5E7HaekmM6
UzVbY/96l4WoOvX/zZrlXmffIiG2xAJWXCtgACXSKiLDHS5z2hVMvow+iDjExeWgLZn5cIlDiioM
JOT7oR3byuVvbc3rRm9KZDm9aUvXtzQIcJyNcyGzQcgb1zJ7660Prn1WY8xlVTgsv7ssBrQZSUlk
SDLG+QUshR6jUmPaD+OxWU7rbhPhW2cuwtiCCpAIyRzGDcrayAt/wRUj9CIicvibIlwI2gORROmV
cJaIqMt/kvI7VG3leZjaz4EzWH2TgtdOuykfLWW+q4DQ/P2IAnup0yOz59DwZl7PCF5kSeLxUG9J
PO6HDYnHPsrzJyt4l91yU675iAUEOjAiUf+jK6DVZ0TSG+u/vfR0pl8j27X/SqKHor1KGQtDN8WW
O9DubRrah2nD1ymwiW3htozFSjaXpB6o7mgSLI7AmH34dsyXINIpLKgqlB695zrAiT6tSxvBL1vf
flp2I/hjNLq8zQtu97+yQNUXknQIIIpOfPVd9AUIwlpJ/UHQj+xbByrc5JZXd0O5q8+XVHPyGNzS
USAMLyK6lTroh1a5+fR/AEaoXvOJCoglrNUcwh8YvZW2fjJGyLxeQG5KLr1TSCyVXGZsgm2qjlrc
8/7GoToZZwTF7G6ZLP8U/Ut8T9pTAApFXCSKm3eugELxd16oICDcTMXaR7jE4IGVGmRwpKv3BLMS
HinmIW+DcTaa0xiehPrAuJ2OOu7OOCeY6yE88ofNnxE7ZcqMaQbtE7KdOqMrYAt34iHDCF4tx1PV
zxUgnEVKZWNtjK4AhzVim7hgpoGgCD4Ru+q5PSdgtOt3ZEbzcOQW+gYyJ1w6dGIosU6I+GcsJ7NO
CM+scoXSkWack2lCt8iXUy/wBZZQV6zkp8Xbps9kNP7D7oGDxWfAheJdvTTLDHHQxBz6rJYza9Fk
ICyfm/aSEbIjO6X8QxRmHu20NWwzoTIdIVkKw4InLSRIh3wsgp3jfxhR/jY7fO7IC1XaexY9NCha
CGzuXP6SaicpzNYLepAc6J6xZkVl0OZOtwLIqK2EDmVGRZhZ+lKHbh7CSlrUoJ6tXUTznhz8Dhv2
sdOOPClxTL67l/feE1UggkcW9N28+u3hY5aPVMB8fJEiwvCuw3ixRFv3CrIbLmXkLCLpXlr/EA1y
xmZ8ZCgOYtufBeEMYzFV4EaCex7M141SbRHDmA6cppT1cDQDdHHdT6R01Sd+fehMYumwySaYdwmC
w5Wk5ZNIJfPWlVcFFyIOwG5pAMNbp+sw+vIJTrJ5VEh/Tcp5BMxmav6uwYrjK3ggKeFGnsUBRP4+
uNbGo6p7OJeYntI/5LQhn4TB8uOhFyF4F1fx35ue/IswDJUeHUSxRIwyaVsIYqrhDaTHBies/tIB
8jVlLs/8f6AA+haYGkm0kbst53hjLFDoMRCWFSdCFo/Vo52N1RjMEDdyANYCus519MJTThc8axq4
yfgi5J7JGGhFokFWxdMOFMzubuECDCEJzV8ysEQ/x6uEvIorXmg+mJcJ+YtPlvyh4qVL569f01Wi
oZV4LZkp0QJxGM99EYdwzGaSL8yOy4OPhLWKQU3tf2TyzejuwMHE4Sq8S2t0HOZa45mv5qlyq7CA
+Fb77VAtRvNOs05Sbd9s3sAmoT5F7MbfastzguSBYZbhMY/G+8epzjwa/SNIrJrwKZbzTO9HIGKu
sUYS12D3tPbI+VhVxrMfG24TScZKDmxPB4iGr3OJrYkrBxoIt05w5xcXAbDS21ocsSzEcPT9/bJA
mBQBdQ4tKgLYr0J75ZICztX8xmbDIoGBloBIr6AausQhp8rLpG9T87OTNzI+jum9Td4xaVZegYyA
kctkt5UjN5sCH1Ezy2gnkH1r2E0NvlvE8vWqdoBMUSev+aI01iPPmZ29sIIEIkr9+AKFA6ewRXl9
4nKrnwiGD91yMety6+UDqJYAsD8tz9yjyI8ERNJQndIZmcNbBPkE3BQctlJdsuHkg2ReDelGNjBv
MUA5iDpV5AHfkqs5d5l7kh89Tgni2oP/w90VBsuo2dXgJpDD4A6m/seXCcLCcHhTYXehdcInxuoU
Nh1vrTHabEfrV6QzpAzzA82evnEGZ5nZW8xENn/JWN0GNp94sKSsqLd9tLMYKlYeP0ObEFnuKPWn
hHIFLuZzw8oCjBb+z0zckw+tpUtcoU9/uYNMdOJnxNxfwOoksuwK4gYuBoLJP60sIXeYa7jxke05
8pGHlEpZd7oaN+yulHeRaSO6EXAhkmXhOxk1QfWbLwzqD40cT2QUu2RjhyA2IFYy+mLDy2r3Kb2A
hzkiLCXFGh0isNwGs5kbRQ9Ykwix8SvgExTucG4oj3xUjBnfRHcGcQ5jbwB2xVefdn3OZPqlBKqL
tTLua/MoWKdqpg4y3r2VZBLvhD2iPjiWSNs5gUjxLnnSS8/ITphkDf5rrhW8MgbcPGQvK15XtKOU
67qarBTrUUhvfIBqx2pY0vg78qx/5bN8/BkVB/9YAaHjTLKtpG0ZExf5QRtt6w/mxf6fQY+4l6qF
GL9rSIbHB+LK+AZPYzPo23rYRgAXMSudDOHUO/j7FDSlUI+UTfjdTEscfkG6CRtUPksthwHiSMJS
AsTAs9TOLkAGcShAAxdm8BCwRltdBPUdqZ8evFB6Bg+VfaaBrf4cxddIYl6xZQalnXlkOSn+eHFv
jIPeAwYSyk/TXDh0dIQtz+swi1vPY3WOpVMpnZASiMDBTDdtXMalhoxYENfRytBXOWCxbicG2yAl
bGSnG3OyGwPxZVKeeunUzRq9Q01xe07lk1xiX0fcs2vInEGvbbcYFfuTj06tX/IHhAVtuGnlvUa9
41Somgxc75uy2BjD7FLEaVP4GwPGEAE7bB28J/uWx5MAYAk865tBV4BJg6An2LAlDpZ8v3Ui0h+Z
vy3mtPEbtp+IbK13zFDUBqgaEZg7U3NsywfhB4bDlyQfyliSpfOeG5uU6bOxwQBlvf0Z2zSqVlzs
+WyBEhVPUxY+Awzk2DglkYguTW3ivLyYFnf+7HjTvokLlqHSZDb5rg07onCFM1CHemJAt9wM+YfK
MBiSCEKl4j6W4H0vQaSt4kXQncuWxtkGsFtLXI0HOMhY+uC6bGGrNGx3+x2mnUzeKtEcUorWRbka
XnL3R87ILZ57EC455JdbojrG5EKhizDHsfwggnJdlN8sD0frUxPfFeYrMw2wD0gNZti5kvxVQXNE
+7HwMzupT2F+hn2ss/BOXob7WLhPXHG5p+ZeV3LPkAqz+SNniyLo3/OI2gkhjXk2BjwCRDjNbyFm
Ka1fDHuAG6g9E4LWDr5+NLuTgiznua5SCl7s9aQeU7seSlBwzx0Dgxo24Fot3GJwBX+mXpfMkcuN
/BD0E8nd4gM/qw4UbhVdc5mjG7DTQWaSjLq189oc6tF2iG7074riXfSTfmKh2sMOeHKIrTNmy5mr
erlEx7LFFT4GzPcuTBK47QelxcZp66FDnUrryId+Gr2nZpP20KvUs/u/NMoYS/02HjwZ0k7JwBrj
mZchTFrIPxT2j66xSx3H/S3L9kW2kp6zSYBKcBxcXV0Y5SZmxHInmCteN/qa1kMOZn2oCqMOhanv
SQ8UBUl9jWRgXEfgN6v8+UL2ZjHtpnTfpehZkc7vA31vdrOQgDVfbtN8jrtm3MXxkonL+xOvmmiL
4XmSL5V2f+psnuwgvWnPW0O/qboT72Tuse3UVK/uPYrQgSVny2ztewy+qf88NAhCdKNlKbt9kewv
fu9aeJ5Uj781ZB4Bn+yT0ZuhvlZPfD+EWEN889VrepdUJAkLfnJ5STxoHJPlsZe0We5gDDsFHyir
VPjP44WJOFSdP1eHemOenNJNGPYgnqEpISgl3NAGIMwmcYgzOx7WP2W0nOe4rtac1Ppo1Yea5AhK
XV5ncekTV6yH80ldK19fBaHTgNWMQ1icTeUCJkEi4Zrds7I2OzsFWBxtyq/MvGbVp16+0tVwp6l2
wJB9ZkajJd4a2y69TeaiujKxHMqNiXRXPwrdSR7OUXpOrsyxTdbhN+3hJ4earsBrtYMRHUuUDIyX
TM5Hp0yv71Sl+iyWaaV9dGqVs+6fFYklyVEWDsJCWNQHjH2+sjbwdPOhNFZZhslojqS4vft4rMqj
KhykmnGjVRMktEXP7Fe7G0mkzKAQ7AT7/azGInvBIVbMElYReyRqkY89L8J0apfkwKyITurTZVMv
R1LEySHDd7NU1ZXO9RrtJhadBMz1Dl4cKlMdI9GyB3sLsJOqhdzkLSNNMvR86yop3+T4UOFXThA4
uvbaKbacbdGPGgQlbXB4Gh7zSxIRQ5mkZJIu2FIuamawtlmiIZHwbaQUkWR6faIUGSAH6DOLRGEG
MWybAT6iK8HqAhFVHPaK6WlUkZSxlpfdkF5CNWFThn/TU+Yy5zVL0XO9CuNjcPho2HvCQvIf40sr
bxZBUWgRs2bz94OY5PLmnG3bEuFv5aUL3bo25S1WILrfZBO6JIEWFFjOOzItjMX9co/qqeGG5F96
XkW7czpnWjXRe2d9DNqXn/+UL8ZzTyDf6/wOfzX8QT6m8cqG0zGN16p9Xcn2ANCmWSKPMsUjU1e7
FA5ieejDfdntKmzpt1o7Z8LZSm8k5KjTUmcpK9yt+hZr56E6rp7rFJf2cGdEUdRnBQl8uJx278/R
7rAg84LIu0DZJYyOg70pnJrn0SCj5WygC0d05JJv6GfL6fmhSiA0Ud2yfUU6VXjvNOh0HKmT6V+k
LKFUXMYMlp0irm09P7T6ay5vmDzrEQzIbRbvSPm5iUhaeZbk5IrYKjgF1T6p9lWFqX6/32NWldvL
O6Zx9aVRX+ThjsZ1PzkCHGgHaZhqi3YW39+dVPQkE2AEkHOPeFyc27roTbyjq0Z2eIXaTy38sBb7
yvgS209lJa3qYN/j6WAC3hLPvuWZSa+xsSXuhDBIlL0EjyD+LyWvxZ0Nz8BWJ1tWNgJ7U+bejFLO
WXUczH2eno7SIhz3q8/YAP1qa8Z+RHpsrXof49/J+7T6Qzac0vKSpbdsxRFd6ev/HdFyPx/Rue8p
uXsJfS/IPVOgf3RlwZXAOyHhUvDcbn8Yic8RUaqHdELGgUdoVObV3TypweuGi1uFBPP5pzRlTKtn
VNdvIfwwRMz03e60/RP8Tr+C33Cc5TbzSF312Mlo75P5phV4PO66Q/4IU+JgRa9LMy3/wlToRZnt
UnWEW4ZBXzKzV4Wwv33aMIJcs6Ouo0Vq6+YLrG/11Ne/aop+d/KXuNUikhnKhx+9SE8be03INLzz
TLrkpQlDqvWM5c8P2qLmKIHq+dWdLTxJOf4s8u4cKceTAPHgYVyQA4VAHEgskV31G62GpdBgkUXi
zYAVbx77WVCBfpVRxhJxU29X7k+PcvtXQDIRx4T72CDjfI5r+uoWCNrrdq/1M6Zl/SNHi3UAtfJW
Ktcwu4jdmWplGQLey1zdG/sFU0Ym9yH/JoPrdp9gqzNuMG6vlwUBUn1/MyJSmy6CzaSba0zfCPnG
IOZW4cb7T7bVGTRdy1nW4meXBfL+BBnri/Yr5J+gjbCr0HZI+wjs0swzQrBxvYLo2f80/U/U/+AD
6Fx/wyywmLOYjzrrjWjNHy0YWsQtdolC7aNOPyNnAnLyXQzfzfgViZ9QZxDU2MOCaRCrlmAkC3M2
+JRsJ8JtOGws298E0ueAMHg2kDA/5OHjycNAQi7VnzovKmcRMQMRJDh/bk9mQlgBhwsi3OCNfYdv
vaj5/RkeGKhwx7bkyhP0ne3CcMuSQzpAhV9oyBiAJmTzs0WOFf8IXaHcoBackS3wSf8eNeZ1jFWM
wgbN7RPdRjxFRJriHc4JZjPrPHK3rCbhtARGoW9xnknkvOnb3gHvT1t7rptXsXkt/NdwejwXmrQX
pH0WkvC62xCrCJNK3fHn/rStO4YnDBVQ+7g54sCdMRBnDOHpVIx0L5dnfbXUK0DclTl9+eO3PHxr
/k8rLog4Pn+xhksuuv+Cf4XqbvnDCGxkQwnewjPEzRdbgGRxUnELa0Cw18x6WGkz1mRQiXmpdh4/
eb+B9orySkyPlnVCafTkgEeZCA+Irapxp3eG9WJipsYY8Ttab5uNvmASdxm1i9VchOQq/cuUN8l4
jdvXcv51A3lfhHtZJZRxW6jz72darhF4jT2YWPpRWd004SW/1uXm2mCUeUzDW1Z+CPFXseav9WNn
nILxbIoX+TH5176+jpIt5yyGroF6FZkyC5cqu7QwVGYs87flmcZZxuRjrvB29IcuOenpWbTOFbps
r6ME7b0i2KikuvfEM3iWvwFxF5HCy/+nq1A/RsapIBN4odhBuG/VHb+D+6HY7AbE8i0/qatqAeF0
vXyTtW8+MKK3fPOlU4B2V0TVcFRXzeAsSePyz1J5skr7mb7HTASDdcWXLErkQnsRd2NCCuJWSGct
lY+ncBF3drEo2AYRZ3QKy2MsHZZY5pP5hcN8rKXza6dbbl26wzuQ2Wzp22yPDuaCaVNHv/2LJdWF
GUuaKChGCSX63xcdmcdtJTwiYNAbD3XLJM3qFkhD6a6xJRtrG+5/1rdUd0ffnn9HxXzttZdqAQXh
AVDLT+5xfWu90HLHZo5myNBXBmsUS/GwUpBhLzYiXxb/DWvDYU6XacIZWpi32+umWV/LFYKvutpU
Nonld2jcMtgcQoS2crAL8/2VXpRnohd3ZU907HH6SR1p2HfQMJcMNdptYR/kFoijFzdohtxKcqPU
RTWVQFLz8tYNoF4sWAr/inUSxuUnXUIwfSuSF7JyyuxVEV/JygnJnEZThSHzRocZCZeW8IT43CtH
w/GbRWQLjhUdBpJsun1nQIzYQSyFRop6x1zC0taMJQw4qzuT5RmuwMcRVL8Yoq1ucCbj4tsg0gEt
lOWrcHKewersOwqtveKZB8lY0i7DIf1t9935W+nSMll/tMEaQ27FVCblZZya1SGCmGjHwUHoyH3E
DHbwX584i8dz3xA0ewvVuxK/dGyCAHnRD6Of1WwLEcPATZlv0qFYyOqJrTTuipzF3PSpQERsyBPH
dT2+spJGeqju9XQnejKHYfvCnBhuFbdswhy8R1VFlc54kCkisNpuZjGI4aGLIOVfxOL/MHVeu41r
27b9IgHM4ZVBkcqyZPmFsMtVzDnr62+jve45ByhseNUu2xJFzjnmGL23nuxneBtiHdEt/H9s8+xr
2rMUrHBJfiRLtsbZvXAWcx/CZc8v0VJGR+TVbbRUoekQu8MQZtxmCj/y5meXKWKC8WMLkS/LjB/t
FWx1PwNl4L2hfm7xXgIJW0fijpl1+rWw02gGJqSPMFoq1Qdjd96nH94Blw4MgJa0uFCNMrpBq9jv
lOssSe432LflS8lmWD70w+uHgSptghgp8XHCIgyWLAcAtJcIGMosMzsx0RzPMi22NWyJ5meqSUMN
17Nae+mLaDcE9W7DZXKYqkAOlYUV3T7lxkzfQFCgXtP0xgwuPmKsLLojJ94AfRhbGpsZextE2R5z
5qr4EZwzSS/Npcx9mdxC5qufQv3BcDp6AcnjGiFFRRjaRIdZ/Z17ybAlrgVu8klzBEgoMvE8K17o
a0VG4Kx+Gjy/W1foYKSH/5zMeyoRSWMbmHMgSyVupNnBiAmawmXeZA1mlMKXBBQXiOZzUV0ZvRkn
PrIYS6i27dVZzC+T6EPNJBasLz+CfoAw7QlnEU79CiNZetaGc5qejROUhhTWxcpX0Kcf0u4wAk/a
M/Q/9V9xd2j6fdHvK93D/M9HCgsALdeJQUgDKSg8RvJheBK5s5+m1UByHlA2Dy/9+Hwpn7nBbr4S
q2d7ozAeNAsry+vRo79/HTH21cbXJG0X7TZEfs9y0W2VdFv/6EOIDcyvHSOAZJP6Vg14R7K0VQV6
4B+HgKL+8zK+hjKyBKrrj9fiMxsdfkNiOGL3rr8e3fRGumB/e2W0PPaxyil/2WOx9mcGKNFz7w5O
llA4laFTIoURToW1J18Y8+BICkNxXELz/ISDNMdNE/43aDuaZjhAkw8opb/+mTogXsLjLFInXtB5
AqOx2V0NM9RIt8vZqsgeQ2pheZyqA60qGm1zOGxloTm86fqlbM+SCbnF1Qhq2r5CqGUeTgN1gfeX
PNZRxzB5EJMjEoPkpPbw6M7NeM7Gc4ASfTgLA6bOQTm06n72UqT7BIusuCOkEoNYYhspbJYjtH7k
C5oEnM2rF0xYEJyEWIOGR6y9e7Qr98wkqmovbqva8XCc0lpnfAC+nRFFqe1eNtMbI/gMGRYTI1vB
mz+vaNLTwR1JNWHiALfiO1O/rSxEkHuyZsp1gIkVNCUHcCYpyaNF0Un7mfRDDqJQd75Em+AaBnw0
7EtiGQFz8EstCjZmJjywytH8zMGPURWJoxuCefjA1w3Flye2tBmg4TJomELJjVWnZKbuxfFokFMQ
XFrxzFiEZjpDGVN8vqaP3ILa+gkChGDOyGNyy/ANQUDVbPWPiGb7uWi2xEdR78/VfTjPDZkFMqfD
dosnlskZ0lUKL9KVGMJAAeT6RNUZ9kQEUyf+r0INQIeGhwQde7NFzDGUZ6YSaGwbVzj2gPMtan60
ReiEyh/7SDLPFeeVDrgb9RoTAtmhpoV6Mh3RwccYCAd4f7uJHv52iNA1qtFDIs9HtXxEYY3XMatp
LvOMRXSwxoU4Q+CaKdJ9jjRiqqBdDeiO9VeKcWuT1A6eQKPZSlhfyU+p/jAMZeoNU6DPZmt8X4Om
dOQzpxQUFLA7BjYRyjnW5XRFyALYw+4PwhrKUFQtrwMTVWgq/bZ6p0uV8aO1dUKFOS0NEst+pmWL
xkOtHuerRDhJFNug2IO9CsPkihmEz4fIFe4/ZlOYYgLZQxluVHg7Z027JHsVHCmHwSHDLYwswJ1r
hzwihneGT+fbTisbVqoJI/InUYLkGbIRZGKLoNvwTcJGVpFVOAnjxNaLEbVAVBnUb039DnFfyTff
+KrML2mp1Huj3qtkOaTo2nYVb8jfSCZ2ZAvg9yDPwO+yWvbyMk5X5Wu1CNdMDZS3lvqXLEH+Aru9
vCuINig91B+lp01ejZnxURrkQ6AatIzSzeCqLEgkJWQaac7uBTPnBw7YA2YovQH//mI3fEkKNMCj
ER1TBYyU00l29robMca5j0L6qggKTg69eijVQ6oeEhVJsYXjIrHj6IoU3/6t0eVoC+woCD3j5aXj
PtJpWLlRs/LNM2hSCOO6geRkryClSw61ikvrIMRHnUUfwJbohhBnN6rqtJcuPBAWgLSdQhFM5Hrk
aD4sWxli5yp/UeXTGYT6va5X9UpOXAkDtudn4K3VF5s1FmTWr22O7jGhy4O+k5yJdeOvxE8Zsnpw
msKDMRyQTWH7YHgVBntuUaWkeKfvaKNICuTIgk9A0pJqkSyANuLXnD6HTqgA2vYvfKGvfeYzXZ99
+S86fPUSZwNDXZUbgamZRC1NMbTtKLAlJCTbNLJb3RE4/Rd/i01bYb0+mvWfzPwqka3aYu42M3wf
C/VOSt60+lbmVyO+jIbzO5qg2Gs0JPyOpjBXPck49eQdh8Ay3UycRZ99fhXo7dCSq6F8HGyGU/zB
JGDCvwLtgI7ENhwkRnVBKrOcvmvPrkfFeEOMRzsGMwtGEzx3IoLpEQkRhgGqH+0n54UCBSVSCKQf
eQeq8GylfuASWdFPjNer6bsyL7V2FuKv1FiiaqRHMJZu17uSD2PZLsXC1g9jNFimsjcw8CDQOAzx
AXcx5/ji5xyPzOaiDPAK6PjQrrn06+Qv5YUmLl8GymcH/9V64ioTikfIrjbH/PoaVbSzIEqt+YN+
ORUOSD1xUVfp7KKub2b33qr3CFeneileNvs8DBJzHsfOPTpd9kLFY6s3k7f2dQ1ampNN8F6Lp9HR
MsdY/Rqz1WZWj/aevFzQiO3mNN9G3KCcrnv71a6jbF0wuHE7FOP6kga0wrwmsKeD8oY2SsZBEM9i
qcb3QmO/KJ0KVwCZNAmbv6cGXkV6AiavYV+MlhH+jbZDCMnoXSZNyLzFwLfoMqqbhbIpJRcegNhc
y9IBfdElOKAOC3VPtaT0blLYfJTMJv7mKi2VQxevEESB7JXqtzJ++uWnUH5O2VeQOMT0RMnJiE89
1DG0zjeNY7ATa/NkIvv7EkDbe2haLxUyX+gKN7pDlH7FsJ65H9GzBg77ekeOI/t0ZHLl2CdnSj/m
HsZiQ8WMB4zTgFhem+4sXNnVMGmXSDKZUv5QZxHF/TbliFtBgAJGZ5o9IAsIHVdkgYTALVC7op0h
B4PAJmmDvlEz9uOcMuiiNWFwAWRY/UA5AnqC1ONyzzoM89+YUHtT55yRG9YTHbpZ+FrDQGJrIFva
d2kx1l65YIW3jfAt2rCdsCu/NAdNokhiyWI+wEQYKGQnmk4gvgLwWDBB35DjEEeF+gnxikRqGcxg
/Q3tQf0D5UBzEnOUI58B5mLHIBJZKfHznEXdoWPuMQ/llVkgwCuGt0YgHlsioH8VH3RoC1f6Rono
MEoHnwxaDYgHCYrIXuCrefG/xTC/U34r4X/yvhWg/LoofDqO95fFAAh9J5zwvQzDjI/DM2clq370
/srJPh5n2jYEmzCfMVgIRkGWSeSNMU/CBg8VWHdRgkoaCUc0vs5Gf03JCyJ0EHaDpr9pQAC3CMhC
aRbUqO2ld+XkIcnQ4VeEskE86qQ7cDEPTgiiNXZdtkcznym+7IQdFpGdOldvkHxJzUt/UvPoGyQT
IcY7Whczwih4H+aOj4ZgcyA7iKihWTvDdeXD1CAwIZPiXhpnW/8vNklKltRBfAL1V1w9puINWIDS
nWn73qClBfuJ3F36lmhGLQ2uKDpAcoiVVWa3awTMv5biXllNxNEycvtpXsbVNaDp+yTMMVigBXNR
6i1eVvuo8027HqsVpCD8xOXoxXDc0ReLLgCYIccgvVPzbTUH6ThzzKr3+yFwpBq0NaKglCIJEtCP
JITUK11Z4lsYnLiYT1scv2j9liZVtfMLhSrM1OqLe3hHJJW5CD26P9jYIr/FALP6ldr86hZQDv1W
G1qDA+OhLh58IkzegZyxPoObA4+LZSuNLA57NbdpzZSbBtw6QNOxmnUe7215j5MHhQwBgfDkyLwk
mhFXHmFi038n18LfotxSX3tUHcVEvL0n4UKo9kLF3+waJ2kw09toG8H8Id76xfz91lJg/iqMdmcN
uVHtkA2IjZNmK7NIDgKo6zhvthyHJ7sej6WL/TJNfkJKm4tb/kNvgtQLjc6LwhGb54ti7YhgC1M4
jdzWeHIKz0ymtji9pPWCN4TjEwfhUrmRag3GvJkPtbjMRvipygUMCy8unYtSZDAArLTAAVD9S79x
x2SL3RtKBakbanEChEd4l3I1owdaSyRKiI9QPb3Ec6RegHMhEOnVJSQvfkKJpra2eARU/9H/U4kk
tCnKKGm33K9obTgv8AtBAcF+QhCEWsm/Yo4mZxRNE6jEZO3XaxUYyGut6etQWEMzsOj7Tj9934Yw
zZJxDjmM6wJkBFlmaz4r6suU0DvOKOMuuM2Jj8bbODiD6pSBN5WeZHiMw+XJi7PZmtAWa13b+uNW
G+d2PkJ+2vkYVtnmE6zN9za6cUYjBolzTAyotF2teDTm3nZrzJQ/s/nMow1LE5JtdNghBtWRaCkH
8SLHkpzyh4RDTgj+ieIY9k+8OJGiU97rxYNzWpi7uWXVYBiadyvzCObiFpuRhEyragdhFMc33hOL
RS7MZXPWbIpmM3vuSqCIh0V5oPHtHkyfptvV1y6mfKanujhMwSFQvQaP3zNDiIxkFeybsU+H4+st
S4/DQKrvuYRHgAhsL2j7XHXG8O9k/fO7gxKTCAUC6lDFNFcOAV+oewzB6T6HHQOQud6hWyGXSCbv
TV+OYLUXuMBIBXMF40G0hzNycVSnxwRM+tWqJQkJkfNPM7FYTkQekWKrBLjhvB4TZb5FU6tZqWqF
mUW8LSRz/P/ZAakQ/zrHCdrUxxodjEt91q8G6SJh+vrpaGvKZ4AB9PXHGL/Zscd7Ra7Pro/v5E6E
uI3lq5pd6v5c7MicVrv1Hf421N1Xd/PVs46dCAwdxlBbEWyY3CVWU4wU+up1bLW1iV3AqyF+Sxsw
Nr8xz+IWxrTyX5Q502mnUpZEiSjsGZxbdUe1eBOY6YZHwoOC/tD8rPUvCrJg8RiLp6+9R/B8nJfs
yfxJPJ2DfoZxFQT6VuRGJaDy5YTCe1Q/tOoRDfcOjwRVtbH1sT5XXpLvA30fpoeXSgfomON1hZ2p
rMNgs1isZ8Q6kXifmfzpqx+J+ewVxzyN+UXSzynEGvmIEglse97fiEkc5E28KqqrciiVkyodJEow
SghSBG0YJjzpZxOK8YPTLYi81ll8B+r+FQMxn02Ssr82YUc+G3I2EJORJAQ/l8CYE/8iDPBOhrNJ
bAN9HmApnfFN2Htmuev+zyRmMW44WjS49VJ8N4S0rYdyrQcbrdiYA4rV0cKPbbihK5feq/REw2sy
RrEgGPd+OgegLMD40VYBZCF8Gf4uE+0CL1F/T/ubmS9Tul2mM/y8dv05yWuxX2OgjO1zLC21fCPl
m5F8LRnB7Fr7CacSaBk+Xtwvyglp24aOc/gDblcXm0U3Y9t7inwagqML8r5VHLDxAk+HticY7yCp
TBntCbk8kTz9MwmfHfwzT5I3vu3T6mFt6TZGCOXUy1AwAKtexYpDsFdJhhrXTl+uSTBP/FkDVnfU
usjRwhWyNR9qjuiW/SYAoSG+IUjr0DJEJy44gOaohZAxv7YRnPSTTofrl1eJ3v3gwT128L3WO01F
u8Gke2MyD3TqhZVFkFJg3qI/wLqwCfKNirWCDPvCHWM3ag/iSYrPXXisaN1Kh5rKD3HRloEC+zUa
SdOCsxPG6JaXMLb1HEAo5wuX4LsE9UCAqsFTsbRDmBRwZlMFHIAXcY8A7eelOd81YF5sL9Ijq3fT
Re7OoflPgZlU+LZmcowcVhmDXJq90pEfq7b7F6lFSKKO5byX7giBX2ADfClWE2+FbNfBY0xw3cbr
Jto08NhEj/9Ua55DOL8iPoK9FG+dmMo4hyzoLxvE3OieyaciuNYgCzOGDcXIxXbI8MHXo2557ANc
snjE3siIN08OT0PKRk92FuIXHIGoTU0rgHFdV6nr/y2hBYc8Eg0sHjuCoYpq3jzN8kLBG8465hLw
0KL+qQd3rqGufHWaE5LWVGschXnBDldKxKU2Hlt0OMws1xKFf3GDciGj/As9IPeq1FiLat2CSzd4
37iCXL3fDQuvfTepFEEUBSyW2gSng14T+WXbBdyycRk20Bws451APa3hSdTxtZOJbdqR8BAWb4Nw
LeRTTtWx1StP0TnqHl4Aa/QTfvpFcclHO8TWN80g/0b/AfmjeGy5ue1Umyd8uLJhIi9jghAkvEKW
zvy53zPq8UdPQ+E4egJ2MN0LSfcxl2r6pUmfBn42Dl+AESin1r8xByhIKv2sKifzVvfr75GTSH/r
fFtkAu7bk6VqJyM9CyIDl3vq330DFdL+he/BWhCFZcUVgKf/omUVDNb03PnNeIeMm+HmwYb4JJyI
0Hb6PQgeJgWAdFKqtDk+aSGpVGh2P27V/jySqUfRusE8fhIHRIrWv0XAa0T070yole/+cDdY9oZ1
J701D4VUPQNdgNuhsOie/Bgui16+GbqVIHqsHwV/mIraSbfLZZb4OUGs56yIjdK45M2JR5LmlemO
H36Od/IgJSDRtzUNIgOE69y2YvULXt5o0Cw6C2hzNuGZNT9R1qz5v4kZvIiF7sKmpJbRXVa6Gj6j
spIwkDukRqXBdTHYg0osul2Yt5GdUbH+590Tu8Sq3fmQJODqobs95Q0+JWAYPAwR2lXlxBNLyFVA
6pB1X7R7rtHWARpdvjHOS9H66R7fTmUwSteeuAPN8wUX6au/vuulpfuQ7tZ9bEXyhuAMdWCmsoQm
Px6FcFkUTlRdWfcoJIIvkdWGWUW3DnB2Aaz3CIIwCFZ5I6sMnpyWYrg6QZfAOr7Rok0P+Z+emhtB
1Yk2ZNGqt8Ll4H6eMm4X74XIF6stS2HnltCGBwvOhScKuww1hkqM7i6DBkKGFAsXOk4inVmGSVMj
bWtaiRk6wOMLYHpA/lFssTYle8IHBhCPw5ZfFB5FYw/8qvmB3EksQDmBj+6rs8aTgBRQdvjl68T6
rtpTKB+I9JqUnTChHHJSW0r20ejNOu6DiU0KAUiIeM0OeJqXLzL0akamMmnHNba3bL3A07J+MeBC
GsIX7OAU+eMK5MFvsElJ7kp7Ghtw6C7ZVkW2SR7FmtxE8iLZrliHSDQmb0RhlLbsoQeQWM4z688v
ttfWtb7Rx+Wob0R9IwfuApb4hA5M/iaWopmg0iwlfDBQzsBtckeA9MddaQsVaDmHT57wTWolPqkO
dD7RSizMbBlVfsoKimcCEjyt2pXjkniBwaSnctVpqy9ZmfJyH+S7ctiJmBhwguDeIThbZyuysFAy
rz+r4WURzoiuhEiD6IJWzF9J1bexNS1RcrLZRY9paI+EEXVhWu0Rt6nGChv92AJbsWPJSc236d++
EtAhHsiPCyCoVHszcJlIZcQVuYW6lF64EdcqRhd9DYE3NFC6WrP7PrpU3UXmf+Xz6AjBuV0cfZwO
zVofLBRmxa7AkpB++OXTD/GX7NV/7T0SDoVw4MGn/r8uuosun6m/KMv+0Sc21lW4QoY/Ld464dpH
Z4DSTNfbsx4cWzvod6Hvoa0IUna6k5CdO/NsFpfwXA9uzSa4rhTmzusY0JLCEwL3hpHw2kT2TuP6
YMaO9LqI+aXPL1NyzgR4IMQQzds7NIuKE/6JG4bSQ2I80mBBJUOKtCyRM9RbEv8EJMRn1REJGDV3
VYxkfRlCqfhWLoKyHxdWO9gCkCj8W/6FYItwWQ+WTk5uyCNzkP3v+amHvcz99/pe3BDIj2iDmPCz
8rUWi2pVXSftLJWrCgyE4JKwEHzxazTWAjLufNEm9KBe+hLqN6tYvFOqvlTbkRKq7ROnhH5DyxKk
hfjJ85TIx5Q2BOTHtfnNk5BgKeOcS4ATGWGU+B0YRgzGg5WMngH4Ap08alIRze+aMLigWunRioS5
bC44drrDfqFOJbC/Ly4SCXZje6yB3r6p0zsxfUL5IK6Ek0ML75HSpnN5bSKqsuig34hpRZE/Zpcm
tllZCv0mjBdNXiH7J3Jiro1uajTLHEhNGdQ522bksWbFEQTmxf+Mwp0uRAgKIbmUcH80V6S68fmA
V5wk3de3dmEDI6OOspBfX0aHau3bUrXqUoqam+lfFjfMBLJyGlUA9AeCTULdnaDPohjhI+i4h3Co
ov86juZWNrdd+6kI5wYrynQaYBjBHIlpy/DCeVRYqpeckslfs0pp56tzlZ2+cYOp4+yrQG5hcnTo
72N/8zG/Vbuxd9FmoA+ijEzxRZBaV7xlfDix6/RorhWUTSeVcKCDNjl8nBX78ctRT01jZ8W6pb2K
wg3BbfmWxTdSntKe0CKY+rTs7JBZn0e0kZNn8DxKl7wY+TucNWy7doEL6znNN8+NLBuONGkPtWo3
zHi3jp1xdc8VR2HkrexLWHAAbKOdOTBB3LREsW0SBBk6CQ/zuhb9Y32nKBsZJMIzi9cKbDnEhjWk
nCPk07FdYQdPrhoeMB7ApULvh/qRVYZ8NephYWGr1Vpv7QXOt2UnbNmk2AY68C+tzfUk6UM2WvRo
c6SiSuRmYKAMsV4ooTLmleUfsMYcGiVPyr8x0wrPYuHxa9PhGnYqA0F6+Tid8CvdoaROOPbofkZv
U3EqO1wX7zDZ+rcmtXg1cmrXTo7pFR87cOntizTVmoIQYCvbpM95SkT5dqhNFDgbX9n6fyNayxCs
MAqWZGLWS83lcaD2reEnjHM53vDASsfhTKSNMM7Mx5E30Np7vpovEOoqvmk88gZy0vC0HgXPLmuQ
peKUdo039EQxHSI3jg4FiFzE5aCM6suwnYxDLHmtyDVa8QU2LeI+GVWyD2yLHCgP1THckDPHAFgi
JWBon/Z0Yx77yW0YQscbH5qZq65G2eA5c6vipuifkHRMQs4rMC2gCt06Mm0dQp/wbIILAljmPHuJ
8l65TGxy2MRgpijvo3nqsiemSzre2QxJ2Zk/MOkCEuuV6xo/GMdi5ctJmmznyWaw2AYkhhczYtqH
eGj36RVvooA23cVCQ5/KZwuLNwlWKMhRxronVwpcIiimH/ZX8sP+yvyVKa1Qr+GiMHZVuMvzWapl
GNsCdlAOyPkABMv3b2l6N9VHRiDPTlM2abgleAlxnY7CFveFQt78inA1u/nNXh49DnwsT8QqN/l6
fZblA3Utsqpsgzfraf5Qk0qIKVBqCYQoXZlno58z04iIxkgUD2sqdPxGaf2Rpe/Fg1jnCGIovckF
3Lf/TX+LWPeUVU4kmenglGqjE8k0XbHlWDiHvwl2s+N4SFgb+W6EljRxZcWUoMpePOnlB0vCz6Ga
HpLabcrWMUjKUxz2B05+VIKknqasZ9yjpks1Q3BOyRuiDXHsxDeBxwxlzsGMdjzWHZwKEkY5qVsE
7QrS54KKU34I/d3QbwnkCeWDwCOVSMrp0vZn8/Z6snc1rTUx4kOhc4nl64t8uf6cRqdUJ8+Zpijj
UJc0Vf173lXoWxVv0ReJoco4p1v/HqlL3a3la6J+9Bz75U1hPGmLUPG27IoOkb2J6HbKij6LCaan
yvBZ93dW8DuJT6KCZZc54eJPyEmfkGc+j/4WTJex/GBz9LUbCxSlW4khfrHRNbK5MFQrqwb02u/F
ybpvpXicKav5cfqwIguuZ/+KXKpXhfWnRk3nYlDHBv1MtDP5TpxOuwnnp+MYRDVNPw8zFTUrDYGu
KDuYKTBz8fe5N8G0fXBKjoaRE9GSJNwOu7LDl1V+QMlQuJwNlAyBq7sI+GAChx6BHB5YIDhsU906
DZUFSMQj/TT+EX9vkookgKJZqfBdKUjD/pEhfs3o+ZJIxmmgNy/tU+v/JDGJ1yRsPxt0JRSYE2MG
/+80OcJFkTY10FxgvyFJz6u0ARhARCgJGaiVr3q9fZnbdlHYRg/k5qZkOyODEMeM1Fvk9OG2praJ
pW8WcLBdLC4sNbJ4733i6hE4b+LZ2qGYJ47iULtMqqUQ6QXYiJykoAOH8rHZAqXNCWLKgF8xWLrK
xQ3A6YsB/GAjJSINAbMLA/G+mZPZlfGLt/97PCl0i3hfZ4BtQn4pORWpw1XssSH2NF3aOzlT96ou
CW2fpOMoWtTKIbGmxR9hPEZkpYDTrd3hlTsLmXvuD8/EnKc8aI4Ih7h3pmnel9T+kfwb6sTtMa8a
YNwv9CMhkTXIVVllfePARj9Ab8M9I3mihEhsJ9Ia4H5Vfgpg0MQYN9R2K78rcMnDHYehRIycF2rY
ipymuTmVR7uG510rmRIeSahKRUQZjAbdmDMGHZEZCUz/cxqPTNN/EyZT7ZotbjFkr1uivPnjPWke
pfogyFhVHpW6QqsZMOM8GBgDfuhonaUNd/NEa4+GWq48InX1e0qvRao/15StEF3V9IenXZI+G/WD
7t0ckciQ1w6n7dwVDLZkVQaMgwv2mJ1scpZ1KtIRdRDV+EispHq8ijeKNmoCdrk5PjimtD/j2ySh
eDJu1M9GS9liOST/5G9UQkL9CLMvsfikdcjgLLS0ZlcVtN0uc38VVqfN+YxXMNtgVfflsglJ2/Ee
gL+jzx+8y9l15qJM1i8RUoccWt1N+aYAinpdfYsMGXCQGCzJs8dg2f8YLBuSNVaCNosS/GGJzbF9
kRKJCHhtBgAPy/Sgq5R87L/Hljsfix62wPWI5Td5C5Vbu7gW+gUfO7odUlvQ7QyyhwZfu0wMCrpL
0ZybftUByFkAYDkozV6lpDm28h7ZBwHpnX/Osht7UDbdiXKTvug366qTqP+5LOVwGyE3sciv9yMi
Y+bw2lR5R7c1j0Li7Z80Ya6wZeRWNgdNg5nnkpJa/OmQNUUHxousBqQiTTznHzuTo59/xIgEQ23E
cHdvy6eIv8DFAnPHWIXrp8HsbJLUuOZABj+avEblnw9gRjgE0h4Af9pulkRQZ8pZXn4MPfKYc3UJ
1t3ikIoHmGNd7zWg63JmUlvT2ObcyAdZO+ZLbvAKpoGnf+Gew0MobMFOH6b6oKpeaXC8POlYa9bk
NQXhplc3ar1qEquYbjoz/QgIyRZnnTbu8xSfUPFioL48wpyZU0O6a9C8aYv7rC8Ynrn+Ycqfr3Vl
eD7uDIVixIKFVdh1uc0XO0Xc9evxgTUI2+RrXQqXWLgwxIq+m/gPcRc0u9B6nJSC85L9wtZ0jDrS
rY4D+YkKcoZD1M/qwmSFEcYkvrgH3fWMU9Qab6Fo59Uqyz/lcKkRi4DvRhENO89bhh87+B5wDEvL
/2Yw3LJd/jhwAvMfmUxpDAOf9sVdKPbTcVHCSwC5avyF22FG58tLpc+4QcoQRLQyEke6qeXopmpn
oUwIqHACR6OgNXEpMTL+DNTYBTglLkRrTlEWIA1pgFhjt6CfSvZawl5fwFrqSgo/+SKlgZ29t/jr
oK74YKiK93TOgsOwnSKfjrcaq7Vuo2yTlXeNHSAGGbQkTwgBXIGsaaqcPD/FqB3ySFzJ+4EfmyEi
G2MUk4zqhKs+A71C5ty6HXfgWVjhUdKhgWCr01fIEbFsZHlgy2Zg5w1JC57QELDRApvSr7U5uQgB
8yl3sveyipat0awXf0tXGDhRaI6ZuhqODAK3wRdQRCIGQgHJC0aV8TtQRjPX9IYHGAAt3Ut8Jhuv
RDTnY3ywMcKQS6cWh4Zc4vjt1wFT36mHzLehWwXETEm4dc8668IHSAzaEY2xNsqnbGcMCGk6oFH4
/wKpQHZEcVMhmyOdAntgtBLTVcRbHdfBH0VbpdE650t19mxjn37xbKub0NWF91p9nAmf1jVIOV7A
BEpw6pVZeiqj1Gw/ZT+zw2mrlFvc+Fi5F6cox6u26TCyrfmrMsGDdTBBroMo+OyLz6G++hdTcULD
C6HuB0Q0us3L+Y2LL/ABterJxOsUlBYHxT4+0dP8bTRW+eYftWid0d+dY8ky+ZKpTDLGd+CUvuxU
wo4gaxhq3GL838QEEjykgtQ9ArEC4QDEavqhpCBZZF6M7rV3tZ80ZVSIrMwjAJHPpN5ntFtSSwod
0qUk7TLe0V0mxBgwyJ7s/+vSMZNti02EqC8JJC0UKDK8UTts1fTHKSJudKJlXf/1WGyNZtNXh1La
Zz1k7B1toFZcl7nzxvob7FTWPGkPJuFVofvYmZW3SGfDRk3myfZXxSdBp1Ig9CFPvA/jnTb4gOsO
wfsD7ttQgwKx+r9qctK1U0s4AxJkfcsxHoKqbz7H/ik1iEr+pIB4SEk4xpqNN0fStgYXs/DA6AuO
Rof1LS+uqOFKwjCHY20PsOgQv5f0G9dJuQnKjR5uF9N2zZg2Y2hoxdhEtI1kzHrGkkg8BggIotVD
5Ega5gAS6ud58vSjXyxQrCuHdAV9gIEdW3PS7BglYdnY/Lau8uHM1gu6rpg7CsUsrnNaEJNuJ8x+
GF5M16zKaM0W3qzicBOVG2nHzNAuP3r9lJ8n8xyXl66m0b2f/FVAmDcmwXz+3jZd8b28EbDDI7TY
zVRtfX3OgZZ+cqD9xS5VnUrfxqhFkx1ABzZ5ud93rcVQg6/Tv9zIxfjtD9+SsaTA+D0O4T0xSJNV
T7TRfwd99KC+Y6I4aJKMl25yyLJd7PTvYrcdgvmhMQ2Ph6bL9pW2Z2rCADFw5gckPgwWzYHCOEeI
/engdSe/W5r0GtficJu6UxmfMuU4RMd68S2PZMRt5Setd/M7fMsaRuz2b0/499z1Xa1h+tPEo6fE
xIwWM0N5avE2WXJ0HzACs4qxxN1yzi9MCL+YLIa9yxAy+2rkDe2uPtrNgaSYBw1wAnZnLFXsMNGJ
I1DMexVsuuE9GHoaApzaQuWky6f2qYLP4J81q4JfQfwopTSqdnod7BYIPJZiaVFIvp5hAE1bJEqG
oTG7A+MBBQh5vu7av0VsZ8jjXosVJzECZ0MOQapHPuqQMW1av2DCQF6JQPFIG06KZXNszQvY2drk
+DmfToIHLyHKsH9bQvumaxvwTqA7kSKi9FT2QkO9Z8PFoLkd0AIkduD1lLPPORB77mVCTBxXXXzm
ytFJE4VlmuOscmPaODoR78ALwWK5uv9nJCiOgo8uD8KZpzDTHpdi+qkOvR18Re1fn+6AYe6m8MjQ
g1+m4K5V9rTy6LCqGSJ1RFeAIiPAcC4tUbqCQEDUG+fGGFnkqHkV5iNe564lMD0ECunyB3SwSSOS
8TYmVz4ljpxcKIYqhJisFU6JEP5FgrId2iIOG59e7QxWxuwzztcC2zlXemBhxcXChYp2ADR0i9BK
zRPj/TAe8CaqrNUykaLXInpL+zcEKYFy0C9idRWyC3AH6mbp2ELWElxEfRLY4OBZGBhmbwv1XOCP
xiZE5hvZvnp9UYpb/g98VZ4guV9Bfs53/jAbPFl3M7yihP6NOx0g6Y+2hfhCMSNhFVEuh/D8DYV/
WF59/0+B2mRix5jjbBA+gqiHlz1KR6BxKCWRB9aqhVtoVoQFHH63tN1fG7T0hNtQjvpbhbP0ttLW
Eyy4NLTlPWkNUQDlD5mcOF7KWVEPohJIZkKBUtsvymKBqT8CW5QTT9zMAILL7hT9NRHLwRZz5PlA
vlLLDKmlPeG2QoTX9nRLXKV9EgQ2DFu5OaEUOqFGVCKClLzqz//j6bx240bTLfpEBJjDbeVAVk7S
DWHZEnPOfPqzWOozgNHT07YlVRX58wt7r60JULU402Yk4/nVAcZZmP2VPq36btWn/AvDlSBvEBMj
Bk38v4FcTE7cWnUw2Qo9EMp1Wu6nkpq7BeTE5Fm4JS1PuwtOo+nXR6k51IZm8OBnJPUQHzPst2Gy
sTETcmeEp5bRi6/uc4Op/5Bi8mOOIu75bZxfQX0a918wHwJvCV4XvC9pASU+8y/uFVBU0O9rlOZw
SnW2NlNLgWyx2EbNDuC4AjoGBHmyYM+sAXA2scJuaGfmfjXHsxAwpkVnn1wkcY4Q0IA+J/wRqu+A
jOaOibNBJOjaI7tvAs0RIWLwoGBQydmF10pZWPzUWGk19zWqe6j8GiQdOycEvORWxIUBOoQDDnB8
f8xeMgOuhjKSsAywbC0LMWYufUUgcINvb9FSYaf/eZ5/cXSEHwTSKufon/x73DbupjsNwswEY8G2
iwl3uw2YRAJZzAz7N6RDAwwS3HhBKjcUZfKUdkhOTgbnY5jh4jE+hW80sIcxOIIv0Vy0B3uN+VH0
hZ47Eb5rDnBW44S6eyg0OE7ZG0+JGSiaB0dlVzyX8ileXoDxAlp5DTNm8NE+7yyYN8WsiPYpq/ho
74YAsOe5OZnEUDb3qGOkFQCBtJrLtD94/lBjvnkCvruYDIZPtOx98dTaR5NHm9xkyH0I9V3VfJD6
206eRmXjhScClBuEGwzPNngSY+McQu6pF0RGeuG+dSfnY4/go90gKEVPa5DOzpuZPvueo5l8hnU4
XhCgZsHD0KlHyJkRl/gnTcoqHi0k2zJtw2/h/QschKNtDddiJrqXoNsoZJJBg8l5Yv4XIsF3+VaH
F6L8iiANlBNQYcAHGg3Sqs0sZsT99qajkvfqo2HM+JAnb75CvtOCH6/EY4csEjfk0BAKYhudDTO3
1HacfBwkTYO25iqILImUWdDtCObxcaaCseSVEa4AwKq/BH3OkXCLjQ/ky5pri/2hnxD9qCf3QBJU
+QBN2ECM4vEedXa9B72LP74s90q689wN3bFF9re2j3/GgzXedZ7r+VrFIKrfsBL5LC9yFKoSmWHC
Ftekkj1FnmvQUyPcq9+ZB1mAPfokqFpg+wkZWPMa0IynzQO0O45TOIcRCUL5hMM9admSupg7XDpM
USPswvUzWYwBg1fU0XvSkcl27mjGHYPHFDcnnRx/UBTWWlcvQO/i4UcyyzCXY7DZcENygxgK684J
DK8GJ61hPoTVetsEZL3uJ1w6EQb7PDhOxxg/HR9WLf2ReXqz2jLevi2CM1mxl5OLizd1pN8i4RFx
Wbpj/wYQFiJxdxJPSkN2sTbSdCBcUgAVbCcyA8IK81+T3QEH+xDEAp0xKp/uh+Uf625KlFvq9CkQ
KznbuGBFHpHI5VVnqEV6ZYfTU568m2sFhzPPfJcxZnsbgWTq57gGO4oG3H8CEBKUT42w5jfCoICT
1G2Tbord1AhT1Oc1BaHwHzghcH7ttJbG4gvn0GIgghadl7LghOggVIRsirBEHGqmaUtO6rr9B5Tf
6mz9xsEuQpyga9bPKqvEziY+N3dRL84VNrQ5c7F+VwJmxrDoP1p/xfsUgR1jCGyKCG8DiSt8iVAa
butg/gjWvDB/AqoKPu/44j+Hk8ok9L/sN3rxIphCmRTwT9d2QGJCSs2F4zKh0e1VVB5Ln2KjqRe0
VGD76c4QpnDGn4rhZYh3oTqlT340BLHEy3Gb87p8gp7rxcTOCBe5fO/NmwWsbqOpE+KT39e4VM2H
NNYcBQ3zhhNnruppS0TmfYlphyb/DnfLKK6hcZa4m58hGtJngMWiALcCYpX6YpeQIhRqjJeOs8G7
xu0uKw+YaEqKn3XkOfDzQQFFw1KrdtEjerwSNMcuGDEWfns1WYJEl1xHFp0kP4QCA4BDJrHOdnDa
u3eF7ni8Du0ld9cjdjLpWJVoK2116fpbNdgpSHB8LEzUSEiNDiZtzdLqH3HF5PIpJa8MViHtlWFL
KplYn5C0SgHNyTTIIfiHw33kkQ5ufZ/cuxgvCp3ttoQJ9Q4jbI3ddITXe47wkWAklhFvMgdYGOhc
lT/Fd4Pyze94RhnlhPKds5tfYwFh8YzpuowAcq5gkjLt4c5/Zw9CVjWD9W+4FnJySg+AVtzzUF2l
EqsE0R766Z3IM2FlyA6UlhV7Zv1csw5vl1a+JmPCAvrRrXkUNspMyp5kR0HzNplT38kvKryV9UZO
5XSJMLQwW3UrUVmVFbNLqOKbHvSbtzWyrdtNWVBE9zHEEi85eDJAGwTGvhOICTvbfqvhoiRgAU1k
Bq3ABlTi3bP2FhCH+wV3rUOWmGxCf+ZzP61imoG3c0juN6W20ZBoIY397omtxDCOXdAOu9UxHomV
sAecfeil3gJvj2Ebnuh+3WLeeyef8bjLv4b2TORmyrRpQ5Aaln6X6urpfdfmaowx4qNYEP7xpsZY
d7jlle4eBX8xTSis2Bn7EaxIgRcz8eU9QiAxXDhRLRQX8atmcjfLIwaaMGJYovZol3cacmNjIO2V
T3xWMEbgv3nM5xtinwVEqAwOsZPxFPWPPenV6qIhmeQdzlzzl3HKlFCluUeGce453/54yQlRolee
REnr9EtM53g0cLqijt22X9xcAF44rTTz5nU39W0wCwzqJazVeyZ+mnjnjMPLQ4EK5Fxd8FXiL/mj
mrRjHxyd+j9ody67K9iae9wgXBa/f4GgZ55S1rwLoKPHrKf3FVP0ZqtD2FvHgo1hGDs8zvSiZdTh
jL0NRs685ThIWqSQmAdYQEzXo0sOmh2R9fNquo+k+xAgKDagmGc9GwIi38QX/xGze3fLo9s085ys
WHnieO9EAT5V00CvOGFuKKqE5YAMhCIKUNtWQqwnoOyakNhTtBS4BtRSlDaRU6R2S7sDk+g86+i3
263oohsl3v2aUfLBq7aWI1X8PN/Q3kB41o2jK5x98xoyGM4dlSJ1pV6NO8cmfaIw5Z4U9RqjNCnW
yWtQLjWHK35fG18K/gjKzqx7aurqm+9DQAqnqmnz6GNmWsob7kZvbchTSCiZe9oaKx+lJiyolPUp
p0ZPpb9wt1J98DVAa/Qyy1CZLlTP+8eAt6ZLMJbQ6tY0RgCVBXE5874p13jRlDqUWPwJMPQ8Xo10
R1ng1yeRokTcc7fzIVasoJjh4oYZ1wqsf8DAbOoJBJQZqi+5LFqZCxnAqgVht0HrsGa8j80IoLei
L2Bpq9eeEfUaryNPpsnGhuoSHcQ9dacSe2g3osQC8ZgGR5DSPPiovKbgLmAfCMl52mWLJrmAaU6Q
6aUrVgTEpNLOiUfBuLKtJzMPq1vtkwp4VnlKrRJ1yXvX81WwqnD/UdvTTIjNmVcBJ6rVbzQEnn1i
8McUF2saaQ5lMuXG4c9QsbsiX0uPkXqpXtJniG9VXPfhBgI5vouWoOd31vM4h2ocABuIZ5Bujelt
xFST1wdKR+hOFAicjzzMlnFFo3UKwoPApjlbqcKWtJ3wK0lto5rxabndjvefdEUwIgZ+KLbBK/9J
IaUAWWwX1UcW2Eb6gG0e4IREUyWsoAQ1VDXeEgNQEq+LZoO3xIdfG0xh63Cjh/SIDALnD46zVD4X
PipZOlt83rTszYdP1LI/IZhg5t1M/9CdwBTF0xJzlvADtZMtnzc4RfhMleoneLd3ffGFra0x7tUC
cnqAryibcUQNB/K5cUNVgM+lmy+ckmjRRYeg56BZElnylUR/V6CGt3AhCSIEGqRetTdmg9sVVElZ
XtPxMru0+9k0qQe+odU4Sg5cwwS2eYZtijCq9/qtCThQWR+cPfkoJwd/fhySjTdsrP20iPHtPnVq
LNLtIWuPekRq0SnpZ4P/3Xk/nrYQhr/S8BeSJrIq3rbuppE+N1Pf3/+yjQcSR/o3oSE7j6N9u2ny
Ugex3x4t7ciXUvVTMY9XbkSI8QE6VvCRdR8j/Soc9TUSJ6CM8ipCgJvbZoYxcnq6yxyIzFLD/eTW
PXq8pBoQLdD1M9UYhyRHKj45LuW/6Hn2gEHXa06ejuuANQtusjP3AIsV7sGpY22Wf7l7IxoNVv/S
VVZOwZxTgqacy8UTprAS0ZogBDZdplk7FHqqC+OBZwlFbF/ageVkL0p527zROMjo/JONNsVq1isV
+F1TAF4n1KNETfQBvaWGl4/YA0cShm84lxE5fltPnpIfmvwmVJcZAek8l1Zefgvbe/f65QCMKJHS
fTqz82GJVYysXxjBpEkAmcB2hSWSkpXO27twmzFNYAZPYz6WhI8swX1hYi1xh4Y7IT0F/sVUL2F8
TWfBHJxlwny0tCvEOZbD5Y2VLrauT4girJy3LE2e6ya7oRleww/jq3FKF9thOA3epWXRn5/BIvT+
fHni4A1/cLNZzd3+5s3lfCUnOVh7KLjeZjeUQSxdgEn3BN5RTP6x+7kefqrELZmA2U+ZeAK0bE2g
ZZa2enBhAKI+ejYu8V0cr1Z7GQhXXvgy1NNNOLsLXPb5NP0WTfhL5ND2SJ8nMpaZTGSsX6yYF9+E
BbzbPLtU5sS7/fFg2uyRbHowBap9+k4f67Id8pFiz2Q0XBgLts8HuT4IjROy8LMW+GIwr6A7vS3I
QE1eCs0u1Wf3qOB67arN3P8OHVhJEYr08LZIWVpMOGSp3wE0gOCV4NIMF8g3MZF4DNyZXNmZu9/j
Ugv3oj79QTPbqdlOVrZIRlG9MJIFwHbN27OMIhSrCiIetzohgkKD+ZZAo8tx/ywGtC24ypxUZ216
0UnHNs9s0lnqJOUVeWKGGLs+EWAPFwkKH3s+8trEVQIbcoXwTsEHSqIDjATxXKoX42pgs8TiKj/0
szIz4yWYdo2uiFjBuR3Ku2HF2QzVvfnrZjj/GbIB5rRJa2Q2JWDP7PctdlpIpHBgYMito2o7jp+t
8qETbuy9NOoVcYpe7EmaZZGp2n8I+cHKCz4/HTc2AjCstVzbvz5pa9ym0ROjHqMu8j6r4Rl7rz4G
tvvQ+ntazXQYOcM9Ea9DfaYDtzVpQnUpwSaBJgbVYQ43zE/XrbGQPEcR4Ro7Av2K4GSl05SO5Dsc
2u7d3zSLKvuQs4/B/9OWf7WSyJAvOfiDr0NU7IHdFAv1iRsi90/crJLwBIywdAuQW3dEBB4CmB/L
OxvihDeTvUPb2pqJD3eXizurmAm9U+HqiLlFzvm8Uu+58ODwXcszmydJhxvc5vInbpzmjOjH0HfU
F4iP2nd633EVO8SDFMwwYUJsaEipzU9SftL54wLP0jmRlj3SBoKtNO7qHRGETMzYyvXuNSpvgnvV
9QtfIToJ+SFVdjjDcDXX4DwGcMmzpjrnPj/DMS6xGdrquC/Vfera0r2PWcHY87IKlpw5rEcFfOoo
3XBzQmi7i+bdNO9DvSshjgq4wln3MSn+I6vfZf5tFP8S74uPSHu/J0q/EEZCkaCykQrZoVb4Z0lb
Pq6o2fBxWf1G67cSoTAmUDV8aLCrNXIaum2kbdmDlv5Oh6Xp73J8MMzocoSbO8nbBaSzoEj9NuMX
66fyUwse8RyfHHetktqCjU8M5E87+SZDwBHhulCJdEJjTO5ZSzoOoxEXhYOxzK0fXAU+44u4m/PL
4qYfP3B3jSH8R5KnmOzTjZFRmk44cZZj3FV6/mQj0/Q2fwjTHeDvgjFXUkxyaHY2sbRCtwyZnVES
PH30AJc6IYVszt1s0REiYzFXIt8nuWD7qoprhkIupfjbqBf0g6wpUN22pA9OWJvJj+UyuCZDkdgq
kBXDhSUQ66NiHxrCQrD4Gl++URLSzWBlV+zHj18HhhJz6tRsMebG20THdJGFGPsTc4ngbmCL8M+4
IfNV0KyiMAVhP0nC2UDlwLnwtLAamlScyzr51ykX7RP3tmscw/QwzXm9JYe+YT4La9fqmKgewnhm
vM5MuxyYKOMq6TgT8NhtSk4xJnGF/EyNmb4gk8sYYVNSfk6Zt4QU7hHyTON+0GnMRWlYJHgfw6VQ
T5DMtOpUDgum7oZ5C75FTup300iz5PG+035TdYLgwIbX2cARsuRI/kc9oKVc8xzHcs2soxTnDFGI
QfSqIwMa/MP8bi6uxzNh9knHdD1aFOV0DDWvrNxgoHZ1sh+mohRQUwaZHTIysaTyrrClN2MgQFuK
/MU9kAurC46wrpLPUl+RSbaCwaTl1MMLNZnQCgVPRfMKgWOYiAogoEh4APkjFH87c8s9S6oGPnSS
Xr13cqhBrMY/Sdx49RTnijSJOFekScOb/W6uXG3Z+2e1OEImbC+ihk0X2qCXOUV87OOTC+XahxRy
FdTrz4wuiiFEPYnxnApobPNgJAn6joga5sf0lhBbM555oD0gqxFzyShVV04dm7WlZS0nNQerpHIK
6AKowEiMPQslOHTSS86aUljTh8J6ZXyIyMi1W/6BrRgXQbvXxcdvSEz1N5VubkEgMmW3hnaOVkVv
KJU2xGflJYvfnfqWDfyPJhUOCHuI7NgiAoVftCSnk2AxGj36joTGTqAuZFLGVwBTgNhAAatNDmK7
78+ycIYkDOLj2CvOeDh566HbhUxAi+mq3Op2gL+eYkZ9pUi5wWBVNo/pGkTVMR4ITcJ5NEV64IA3
0If3z1p/sZlLM/XgBl/sw4bCnCncxNqu+qjZ3OBIqGZ9MiPOgSQxospEjAuOJNjWJ9VnrBlMEM0V
U8sq/grKKVSP2bgnXMDTgv4bmN3ydxn1sMZ7Jpjy6HaCh5BfRfyL5OBCnaIVXfC++v67soOCzrKF
rJwBdxBbtWFDrhK3If9X4a2lJW5jQO0bpICs5QoMQMUEFlYBAeiQPZC2z+hWwAVVJKZi66LsXEnV
BdjAgK5dfhA70iwiYJqzsbr4RMnp3TVGVdTePeWRp+uK/c+KnpB8kXpZkH4J7iZ4mgXhGA/Lm1Xd
TQlvbGuY/TfsbIQN0OA872dMYRmYJfwRC16KvDGsOfFUGgffNnuBvOWy1G9qfCEYFXqLsiQajRvp
l4fAp1K9w0qm1CniOrJDMh66DBUpmod5veMl9ih9Qcfff7tKkqroKn8ZCq4xBdrAgSjqSTyey2As
oUmBamTYTrzZ3kTnfTRcEITHAFe8d6jJx4xtv8Amj4QhNFa/OFAzpEGguJ4/BbTyKAhdokYOVnag
U12iiVfGbWJuC+Dn60h5cEYQJRJP0dHSO78ZBToeUO7pWr1pwtWLLp18QqYUbz0uY2SXK99YxVAh
lmmM6sIxUZ+Yp2SRMwpFChRMhkTT2Kn1PvJsz7MnYK7ydmUjYPIpASd74fDsACuYtmXYOBKRWbfK
dWBZNGlVBOvRUbJ+9d5uwWOzZyXFWJNpJyZsBhbc+pgBjTPCiTC5EKb6oeIlFjaYdjoCcJnL01dJ
k6SBB4jMAtjgAUVzt47NY4ulTF2oVJoVd9ErUba9u/FSLFJr91vwbXdwSum7p2Jz12w0a+kDgE4W
fuaUoBwNlgNzBDyDwguvLrTiYCE5apjps42JsymCqgn2zFB4FqjlkXCyEt+xZMMgAaKR98UE3Wn0
jcEsYsqqhxfD2ihm64XCoGYMvyCJPSD/GLFwsVD1e5liwjt23pKT3jM2XPwc81L4TKZoHYezv8XT
QdBNnPwAfaHDcXMnZIYNPyZ8hsLTPdK6XGnXffo4HcvORPCRzom7A9TVs7lnPJJzHs8l9WXd0aCl
6KBLmzMp3JDRJB5h8cU/GoHtPnnl1RTpjjYNfVtako9x+ZVK9cnS+KwJoomuVF89gYQ3T7l27kUM
Z33Og/QmXXprX7/hzkgHGvMo64ikVZBvJN6lIUsMWG27XqKmP0k49OJrGV8t6zoUN/Udu73U5N2y
jXftgxSZ3ju3/GQim6dDLYPcc8aJFBFAVGcUJUKPWk5WWYDvTJuJ4UMEsQ+LSZJmdM6v2gh6BeC1
Ad8luGUuvuxC32UIGLHwUZ114xw1JyM4YQUbjDOFWkLyI0S4P7L+WemfAf+U5hiI5HmqP+sOnOf6
2vpsrg984VQ74Pe31AmLYYQTFsNqMAqqRzE4NvVBR9mhniRtXmW7Ak8+thoNACrvE1Udq2hFeVL8
4bTDT0slhz0qA4yrXCXez+Ybg5wBqf1Dbl7+RjNfLaJXfRJFcnQCAJxA2eEG7RphUMQ0TayT1TPi
kGseMutK+UBVI3Mep6ukvfYG5LM760lDvCHn4FJlhidSkQf6BuwSVQHYklRkBoX9M9yFTbYEXjhx
jeoZn6FW4RvHzmqumQAoZ7VZMKfVmaYfw/hGzogU3czu5n6k0Q26/JhtautGUUaYSjhBLkGQVv+P
IIUBxP7eAz1XgxQh1dpm5D/To6+s+SCkgwGZBUToC2h8IO+5qcEC48Z29yW6sHBf9ACYdyV7ABQ+
iLwp34QtSZhOp53C5sRgUVYO5qJozxQWUQBlAGk9w4QASQ3ElF1KjBgTjls/lyl90bQfmIaj4QjV
o+5e2ArzLJySaCOUNxMrH6Qa0RpsjRkmxQtDP+rGydTnYf3spJffrXxxQcIvkseOdsphFpbNeS/a
6GZB7GWq0hFHs2pGFDjIzjZJvzGIifRIovlj6I7IJRodDMIYJ8k2V8shbw7RtzuVkAzqT6ZGyt4p
45dGHANgkedYPE1trlE+97OW/BlwOahycJ2ZEi+Nex7x0FagNZYnrw8+S8p1MzxjMuGSwTedbHoZ
dIqdpIfx2O3INQLeIMAAchRcYCvsIN7PEF675l4uFDmYYAQZQ+9VRpIQ6fAUQHsVzUlFQXcaCE7D
uO60McDStaBvQS0US4AO2AtL/+QBXkCLm0zmLwrc8NlIH633R66+ymAWjPO0uxZY6KRbjhEqfNbV
q5A/lOiTyA5yJjDaknFsuEcR/OlZ9M5VQa947IRDjTeIyIetUqP5XscdA9spHAd6nKCzvee5PkV6
esEuGHeGsRMj4qC14GPcC9EtdT8s68PEwkreggyd3o4isi3+NgRn9f8EEiyVq79Iwr9m+kcyP4zo
BQDZPybsw0kIDlfxImz2rQccyk5x3yfTZ872IUauhzGGr8+sE0x6eeWKzpSrMVxQSFTMgyGDnLqW
qeuWDRtcZRqQHobQ7cRojpmUpZ2p4phlef4dKCo36MDzaz5jV0E/wa6ix5uLnAAescBFtKbYVQlr
QAnIMR0so9YjlnstkSnu8WDBguex41yAfuPTVwg4oFqVtzD7rWAD5glaPYNxLTl11o5yrEV0YyWn
GkwFMdAAzqaw2lNVXxqR4CiU3HZlzi2cezq3KYRYOJ+1jT5sWJIPCGFXp2K1o9pO/YVhzQZ6fv01
NnNpWPnqd23Tm1C/OSnZUfQr3pqwFM+9jsUtFpwK4hFBK2SsDITPvYbuLln3PLqbyq1OGPE4w7gp
mWQLO6JWCCAZyO6DB2ddNWo8aLNgRfn1pvxqxblBwKv+8+VFJG6jP2E7q8utmp2k4mwwGy/Pv9dU
RGxOigh8rqxcgu/xF4inLj+JTC/yk8BDlIpLOCg8brbZrMw/IBincKMyrB37voc4vpd/qmVkUfsu
qvzx0jhbsZDuhp3mLQ205ZOPQ9/EfG+EHH+jZIm/qTRm5UrLnMQ8YCHljPV+TMYwFmvsDensEQf1
Oe+uw64qV3whSCQE8vLC+z3pbZYzUhcMRz6ViJE7Ue71JQ0uJNrgZx9XgecERCHyi4kU86a/Ir0s
/QLPBpTq75+kG7ddRCTljjtE/Zdk327606vfYvaDc16u/tbeF0IwAmNwzcNF6K9hcSuLmxTex5Vg
bKoHyO58hnRSMR9h8GBcWKa2ypYPg9Q40/6l6kQLYsetrEfA2NIsxl10R2eYOVp/MDEaMwlmiEJt
wvCZfRyAQZTXQMKotdyddRXdU+1fQpDsoW3I08swgc4OzMxRmjH+PXK16eNkyDfxeQK+EhxMRniq
8HtzosETGEqAGE5ECCVOXBsugrGG/wBRADsbxQd2rXaVDEsPnFi46UnXZEYNSYvnJlS5UyOfRfms
szwZMaZsiQeKiC3ZxcNqAI2YndpmLucP3Z/XTIp16GmXlCQjfZGiKrxC+wlE+BfrhsypY6xcCtKS
cOgQJF/uGusEWwZ9apKw9lmLNHfk6IHv/SvlDliFpL27Tm/NIFvwZ8btMBVGhB/J52zcYteKeTEc
wtT0JGtaR4KHOmPRCKee2wYSDbmhMw5vhrBUzCGhJwJTf7LQJtmph6m+WPn2wJVvA1aIWd+kR/XM
LZSyMqpsU2BTejAGDtw1/mMsu0hiR4Pd3cZN/uXGPdFefE4hyTBbodj6E2FusuZNmAcMZ2/hMO7f
8k27KlHTs1ehgSNiGsv0GSIE/yvyUtWlwFk7n/xzXJo8qbq9qO1zcMyiw00ejge2q9l3k31H2U+U
f3fFXFNsS7GbhjAyUKX7gvHlukl2Ppkd5HcU87ZC9/XRxysTFrW55ZzS8R/Lu0jehQK+mR13a8sE
UMCnvq+rLaer+k9Qpm+gqN86vwF1/E+dYK58FdXDqEhyubTlEf2UaPfdgSd9nJ4ti8Cga6gfI4aB
8Q0tQS8vES+Q3KWfBv0kxec2PnvEw/GAbk4aKxSmfL0N/9rpwhPKAiU4oiyw+IgiBwxiFezpKf+3
YmeYkQQ2sOp2Lsxx4fCMz+xUnLVfIrbW+jjWE0GRPSn9atRu0meKhBdrJzmBsEvgWO0p31x9S/P8
u1ChqAOaDEZB3DP/+lXBDrg0ufp3mB+oAqnT+TnoXFj9tumGSQtbfAZVv9Fn2LH4S3AVaUYYRehg
k/BKHnzo6Q/mrABEGYfjdzm10TVt72AAp34ihMiNbovoANb5Guv80pwBMJ/YmDVA/aOGW/FzJFsV
ExCfEgvbKbN3nBqmiqU4u6r0SE/RTpf+Uqominkaz7gqEtx97O2Yb7wi71JVO3zdZQlI22ZpE2an
nv6hvhT91T/IhJPCPgS4KZ8/ZqPiEGHpGazqJ6+HCZYapzyLgYVrrNlGsfb5zRB1UQjFKLCX9ZLR
Cvopql7WTrxmMaWfImOAPJbQfbITCnnQjRuQ1X2JvSd69tGz4ckpOr7kgAo6BjpUjG+TpBIFczxG
W672aU2nDNuxP0JBVXUmeVvidfmmJvnBczZveV4jE2X3sIXSym6b+lSXZobjBnYm2+TzFuU06pNR
H10rMhjxnffTMiPZYjOaCO+L8BH0VzO/EchLW2hUNmm8rD1M8qyFE29JUJ57WCgv+iu9uMHXZrC1
TamTsUBdI4SqKe7iJbogAhZOMYJUKBFPhmVuuUtelP4M2YCi99Ul/6En/p0WohClzWH+X8Y/Qgv3
iP4V5cYWKIr2iodPjEq/ifKEDDOcFMhU4rLli7Nfzo4VPMZxW0Qbiop0++I5Z4HCfPEsUKNrIt90
jkQerA1k2rl3EHctjcR0ZAfRf0f2CC063OrhNvmTw4J7UVDG3Oh/I/mDh0cMmjoZj7/OwSFHQcrB
sE4OrOmpIPT9qkEcDAvLoQDhOdIvwLlYwQX3YC+dvA3Tqz2BCrh176J6G43LAPhaOorlwRI5sHYc
WatkvPX1s/hUrpypCQjMWfBQcmqMRT2eUuoNYupkIn+66bFcsHfCUE2BpNilQtbAQ/8EruAOWyVa
wTsoKrZYtmDxvDsQU+CNvOXHJD99mnA7NrGxUdfBQ0PTzvCP9CLmaKfaW3od2uVdxIhi1s01NHtI
Gqyn2n+2L6L7wuwYb4V9gdOJsaK+4QAHvrDsEMG6F8wMPXIPkAvyVvzEloEhg42bN24XySxRiWdH
tYXhedvtIEu4zkMdnNY8WgmERh5VuzawVabIeMHzl8WgQHHrxcNT2XE/EvbHhHGX+74jGsJhjYvD
RNbOGNABS2TIRpbMh7F7YKrzSdOdSShHim2z27Ol6ERvpRJUE8QANCfmotxPnvVYejTkszP4YAnI
O0oaX/TDK0YwoO0lkh6Z1KCVgFzwYMi99LfEP8x8FofmsZJ2Cc/5nYQhj6eYyRb5OMxNDGoEAmNx
efnQqM37KxuIV3m62qsZPsX2jwg7joToLRVWCltz5n6WBBezrZPttnC6H4zqGFhwhPPOAi4KgKFS
5blPDH7OyLAW7Q8jHMoy0cE5L1qHfpURj7d9+e2sXTxqAxD2znWMa14tDWP7in5q7vySwONNgAOt
shNY+NSP41alZEO7CBu13nXyDrMEwd0inv0dzzRV3JridohIEOVfNmLMKmyDalHEMeyvY8DjQHQY
gK1CTP3s291VN641fV30aJ82hFAG/VuPV/ynH++QIO7dbwz4Jec+xRTz2OViTy1XhJuwnK4Iykkl
d0xc7cGMicGmXiUpSESbZ3niORTjHq1BuZnq1gBv5srJaPpWynAQ0qNLJTXNfze4Ih36N/8i1xez
vljahSRB3ugYNAakX+yK5tzND6rkGCVQRftI2ZZeq7eLN/ZOISJh6eDXTkF7Ozuq80baSO7UCYb0
QLxIXF2s7/DmrlphsT0a0kXXrkN5L4RHWT3D9NWJrxC7a3MUwPIxhgwfiCpH80abjfLvQpc2w5e3
ZtMRnJAuh/UBrUbvceg7HGIEjXzJxWczvEz/0TPYa6aMd+JARexVClnKe9efUSAsIb7HRJyLZzm7
MZ8mODqxjkRmzOTc4SgVPhnpk3QdcCLS6biOPRPUFQakYs5Yz2KJNRz98UhkQi481WHFNlMTnnL9
0oenEj+V/j6qNzysuLYczXcs35EaG6yUkpPcs0vcrbI0W3Ka3NlgWxWhJp+K/zq4FTsdHFUbK8bc
stayNc4+BezNbMB4Iu68bCZLtmg5lnl4ylujOslbBYZgz0b/0OvHzjgFA+lVF9G7ArHwd1q+i3yc
frtbRpd4jrxrkl0Q3OjpperOSnTmTUQfjlyKpQIRhRUwOnVSfSF+YcmCfSO1APY6eH5hjDNej2cz
Cr8ZFd0bXs1/gQYtSj/RyNeholgDzJV5I1n6Uwb/dCNU2IM+HtzxcLC94I8cfya3ql6eqHq0Za0v
NIFdhUU+G0fEOclZiZ8TzhFwPSkxTftymIl/O74tgi8WOPGi53BWLqb0za6n6p4V3mEb1LmSnuT8
XC6f8pU9ENs5WN91+MyqV2YTll4v3XSyG02fPH02viLeSpw8MTgNqBYJq3nWgqtY42gdNsx4f2uB
kQUQeyOIr+xv22k9EQmTDJfajC4fhbxORfOQ+mc2W2RcFsem/TOdIwE4N+HZcGUIT3yZwOIuYgot
yr8U2bdwXDjQm7RyEyWLSkJssBlXEN8KDND0B3t+g87HgTFkANzeihw041bc4RHZCVDC+32DUCK0
icih1ScsoFtKwSWhrJm/wuCPqHyYysfYvDTcOiwQzE3NrRJvSJ2tg0V/84xJBFyhRcwcJT4m5kmT
LqsXLS0d6G+Nns3gEjLQOcMlos/fkQtr4W7Lb615V/NHFT279yuL4qc2PFOgLcgLjolw6LDLVmhI
kfLuU3+vVAvX/C/G1jIcNiEEAYy7ICbLc69jRibYw7QlcLtr6YtgAMniS91T65Y4Yk5ewg2tuTYA
55pdBOQx+o4avN2SAD2CGHjLRRu23kDK1bUJGp05XaAdthGS61MynF3vqnpXJqAW6ezvCWhkLjEF
oNYmd2qkZr/X8h+9+CQ4Gr3+5ab282qOdm2ID4l+YDqVnFUiBfSpncjIAkbhhTBucB9SSRDcU7ce
7sKlP70E4cMEsyVPbrsUuo2MMtNBj8m6mB0j2HQZuISvouiiHdgAlpc+UaiK2Y0H4VoU0cXbcuaw
+IXMADBlMxIRwyIFLjVPB6j5kr3cosOtWWgDjc2mC1gmtTBZp1CZXPLd0Mi8p804KocZnPH4oVp/
dO3vIZgXLFFBQbhwMsCbU6HHbO6Ce2Deg/45VMveOigkxxDUSKbP+IkQpP4/ps5zyVFs67ZPRARO
CP5KSIAAeZt/FOkaL4Q3T/8Nsk7cuHEqTndXZSlTCPbea605xxSdHOwoVRm/UIokzjtaypgmRXuL
Inq0x6VIyZ/vlHHHNDt/7wpx24HQk/znYjULJs1MGPqx5OuLQjuODdfnmFQc0/aGuFNwV8lgK8Zy
v9yiNqFMXfGQpvKDHDk8J8s9GsuEMz4/orWA4p6fFaYTf0kBEsYHIojZ7Yd13p9G+bxaxPUxmx2n
OMag8IunH43bfNxGyvUhJ9Mb0sPPIf14jytpuYqkfS4RSQUkcppY4OweIx+YE5n3V4KdUmZQmfNC
ka2RNgeOBvcQmWkto08OJAg0rBBaVLPw4M4zbwnkK1VIm+9RWor0t5Ba7Fv5kJWHjiOr1S8Z6Rio
6FY9vs7oUsnXG97Q0SZokOYco6H+NivXknFS5LMgn+Xi/KDQpPVfIQ+ZZkxgrSjt9NcO5Gn7aVRf
AkJtPmJ2ne5zXn/l0eeA4qh49Po9Ey4E1QeukjHuw91nj5mtzux5jyn4T+rW1QeUJ5mHdpCIkB3C
fbTtWMIUVMUpCrHIHeIvhe4BguqV1S4c7GUCLuNlXJFx0j7dUdlFk0nxWnULhv4d4ljTEpjPmQJ1
oxmaAd1Y9UNK7safUp3XQg75NkwuJQD5/Hvxi/IcpST3UOWqsaVUfEvUX5sB1DLJUGbcYqneSV9N
5xBVjokn6TiEYmab5OE4eDS01OQkPMInInOyPXaKitRn2zbbUnWCg7BaU+6/00OcHqp4/0v2Wqwf
ig523j5s9qR54IfNWlhjS+YwOtPnTRBs2PZkumXsdrmZ3oAHPNCYqGZtH59kzC90hu/xjqi2p9O7
wnwBu0MlExccNOuN9XS68CfvzmE+JTIQytqhcyDwcpEQeeY1c49ZQD73FvnyH/bDQTe+GydG+07L
1zpRQ6ZKb0Kdugk4dut6OzUi+imDAUdhA+4Q6aT9jqbcUjQnWn6ezrZ2LC5Ii3vlG5LieryloN/Q
MTvzbIopwXGmdpbxMg1kPXCz11OKBHIXNiup+fmltmTQiZg9ZG9kC7z15O8i/t/w7QztvNfP2NII
ngtVn8ITUajwqZ4RK+AtSxs6fpPcngJggTdNLHcDcQjn6rXEpkZliiQDSUeyHGFpdl6I6HArsfeG
XxL2lv2kpVX4XrTbpZwZ6PeU6f3ctd5LvT7BH057VlBdx/Qir8iSflVM52huu7m6+XpuyvauVtcu
P8nRoYIf0mPFw8e2GcbNq3ELxW3HqfEvudkBxRUCtPTc9ee5cWZ081Q+/gtI2fyeQ1MpPl7KjWKL
7vGlYT7a/kaVywjbT43riyEDwVuY+emgy5+tgOl0aZicIrEl0Opvbf1lJym45HMPQD+/6Nph4GPU
Ea7KNoLL8JIrdt3aRYTw2YdlCU4sdyFJXvGVtWf5CH4bfDXAGDrkj1S/As+FyT+n+ZZGbhpeYwx5
jZMPpuzXrZsNS1m/4aCvwTZN3NwWi7b8kYI8eZkhsWtkL8IOwzSPZhBalzCxgMhvnMY7YbAqBluG
i2L4eoEiNNQXcuZOfNwsXP4rGwZiECqPFna7vrbwZUHpFfasIHadkHCH5uHIACJdJsAM6REjwQER
vRIjBxwh5i1YXFm6GDZUfBySOBHXfCw4kzjWrHSolZFDk7Qb6Gci+BT9Lt+GJABSIBLwQUWlW1R/
8dxODJRUq+L1m/81F/IFCDPeII3QlXmntBvhDpr8jxU3sZVy6jLwOjrqkuIKxIfxyYIcwZHb0yLQ
XN4Q8jUspG9l3DerlnFstqIEooZP0IAYW5l+gEH57T8R+z39ytgO/FqmzkjQ2ideuwv57+gqppMX
VZ6Y8PZIPDvF7/NLvsb9baxWNEQYejQcKX8U4mRUxjzv5Z3+7FpNzaE6ylwv+QzmcaANQLaI6Juo
9P51HBamEBwHImxvwushDh+0Ptd69RXrXy1tjfHu06nTL/OU7rRNJ0WaT6hbfViRn6hu8CCt87+B
ghR7qE5MXibS7hB0mQYNzHaQqr5p145rDfH34uVoVr4g/o4aN9/JOArw0j23pkzdPfXs23GboEUb
tw1SliVb0UUw6BpepPIc2L6emUQd4Kdrlx+gftpjWR00vPfFQ81ucXaZJ0fts6WOBfORWgaVK0Ca
GY5xJ3xj0/rqR8/IfLmjdvBpTsjFZTazXszjMARtIvgWU8L6O0etgaXeEaZmOeowW9hq0iTYrys3
i1mBQ7PQ9gZkjdmepm0pLUf5c+CPyVqnpy5xYPrzguEtRprWKewFvvK3+FjsxlNEUOoSLYYQ32xd
9BAKBpSYvLBzOly12VRvzrM79oEIj9IM194UxY0f+5/DjShu3aR/PT/8Bgu5+pC0j1r70MoPASwK
hJqdFO2eyhYLtNb4uuZ906/zAmSfUwy7ROEUusPPfCUoPpNuxeeA0j2CzVrPvkrpK5a+FPGrnFmZ
xY7FLjLirByIKlflU2Qp7r8RaPX2cswMqyT431XiBMtVIjaVMHBiU7PlWmW/tOrS4pp2PuY0RBRk
oTlso1XnYP0gRzW38GopxqP+iwQnUJI/PROrfgRIeRNWHDaH71L+7Bf0ZehzG7OPvPxoF0+HKHrq
Hm6D+YodGIsQQ0/sSrjs6HtX3RKrDe7FJDb15vDC1RtMkgWyreoNx4PJNsxZQLZxpD41Tzcdof0t
prx0jO4SJRbpKR4qd91jTFth+mt9I/WfCOjRImGsyxaYwqbo9snKq9ihuebdBAsO4sqlSK5pf8XL
Kckc4y9Jd06UU7b8jRkkLeFx936WbrXZ9pVA/NwVyZ62y+A9mdYv//+mwrw4ScPRgJil7Ba/3EHY
QghBkoiFyQFAOTMZ5ajVEDSVmmgNsVLdIKwY+0X1IGsyoFWMapHGX231G5XTewYsqjyuFv90if/S
nQjXU5oL04nkRLOTvtXUnC+po/qbviMwJnO8NHaslcLBTyI3c4VwRLE8euzAbCfkohVLFumfHS1n
2XssRPpp9PUH/OZ7av/n5gnmQdiQHcwBMX6NQPU+xnyfCvtAnGxR6XtPmxmXRBOu+u5TeVk9p2FA
fnRDCZceVuG4/JfX3iLkawO/RzAn+k8mX/kvDtP2c6y/CsPi53IItBHXjydtb1pvtGm0b/JwQFtl
TsGglm8HNJVm+3snr3GgkYzioFdtcYbzdLtqeCRKKVKmWMqCXut6EdEgJjSVfhys0JdFDUKu0jBu
H+MS6/UqTG5v+ZGEn/wsk2yPKfACichsHddez57TnxD8z/OtBBBXt56vncYqnbBbWrXoy0QcTQQT
soY62BihtoADRegqP9eavr2q/GhMCTscMm1ngqqRr2/+Hi1GGJEM9/9DYMbQQSQwjxKbECvz7Q3D
hz583EGldc/9IB3YaN4FLigcE0eJ5LLdvPCr9zbRFr3iSbzPxpslnpFMc7Lq7coKCy8z2RXHT6sP
LGNRzVmarqFxecrnt/41bWcdVzh25uXUQc9FJ6XzVjklU8//kv5ijsnFZ3Ze1NMIFsgas/uEWqv0
q9AXvmWciJgATLH2VL6i9kjPNQhqlkgQ8yP1LEt+EPlJRJCsm0Zmi7LwifLQ0nOLM9dih/ePufP7
VzG+GDrXzutpfUjrmiJOOzafyRuX40Eu9oG0e0tbpfKxkKBkMSXzg4K8WPqqRfOQJqxmMULqp2zf
ujTL3l37bXxR4osQXwbEA8klEU7xeOrj42xd5NYaXeATmdqpQ3m8SNJNDowr3Qi68xFs/weGr+/B
EcL9H/YdncaCmXDC9IGr1zDpIRWEEfE56y5FcR2Ni3KnFbsuvVbcS+J+dhd2mmSV4UqUNxKJlTDs
aIDKG8KP22ZTG05vEMJhp9V5uBbKRmkAbzuN5KBLqszWURHAop1mzFn5FUnkHMrcDkQ3SbOp+5WB
+FwpMSCH9djhS+MUZkWjBf6DYIK3rXV2cmisKLLXc/e9xogoW8qIfWwXldt55dMhKSEp1GtVWVfQ
rRfiaD1xyc2cPGL65aJpqQNPxc2mT0FYhTXDy9zu23afdHQYUD0eyCx+pYfMX0v6YibgNXCVwMsN
T8j8GcSqFlvSpGNKjXWUmOOtSKyawMXqFASkh6HKcKif3vxq113rEzourKA4JKA4p+ZKsqy/CFgd
eOC4jTGTeUz935tYdeiJsQtjTacn9s+Njd/7Ie9RASLDHNgLl2kPmjyw48JiowAhgbYsUfe4VfV2
WbXubKUGV5yPQDLwF65UEpvBNKEbEqe0s5a59uU7pz1O23EaVK/3HnULqjNttdAe/yQ8WDNKt8w3
zzP2c0nmgIhbArau9c0E/sF0d1BuqHSmnt2f6h/hWRXxhHpQlvDXF+Y+pz+Ddpo6iFYMiWtJbZH5
BRjGHheRi4mldmALMHuGQ/mMNgapIKI3/rWJmnYXMopeK3OaZ8CwSV5yGxnPAtNt16j4nYWoQlOb
VHY4q8uvV3ETwWEAF6KDiBTewtNeKwSVbfHulwZKBVdR3ULypPhU59c3MtJ+HcdkPHskM0K4pl1D
Mlp4xQS12NMhWghECJ4iAgT+XghrO9KX0YS/4VDtsplhXoRMAtjCGkhdedSzTdOAV7LTyKEjilIc
jAjV3Z+Qn0sAEad6vOy9bjaNT1PAWM44+bQHqn9k/KLgIK9d/GrRlFVe0UmfoWdX9wBHGFjTtuK6
czQ3seLLQFJU3CI7MBlgXhMfBAvVIyNsWjz1IllWtQl5YOo8A2Wig4elMr0BBuGqAEkZIgtrt0Dn
W3MUil/5R10o4yJGBb5kGWrWyAZnK2OJiyB8slrbsEIoe2er+Ba8vNTVQhcXyuRaFiUkQGs+Wu4z
jRfL3Dq6xf+tONidQzA7jQMdMwd8vCR9uYq8WvDIf5MsdSGjy6AxXK7KSWpLF4oLNtnl9S0cFARH
5066yjvC99iv9VOL6sELAz+9aui71pj8GHZesVn+OQM0TvPjlI1HkK5KcEXs4JMivtvBCFmyM+I4
z6xKXal4Cq6MnKU5phqrFA/D82PYvyZoOfo3mbIcHUvP5Sv4CDCJr/CgwoCZ0q+3KnvshgfJkoXp
+k3K+JCAFwfdvFbywCIW2mJ44HzCDCFB9nEJrwQ3rBlst0sPMTSqZ6VkAGkGnUtZ6eGeH1/beNjp
78OUa80pp80skIyhvlwohC9iz9QcwJBQ2v3XrUBKp2xl5AUR3SWsrtw88k4Jz624JGcvJnOt4FGj
Y99v9/t/QDB+WszluGp58Gk2MOV+oodgeE32B2YGcbKYF5K0KJNk2Uto/gurgDUhXTTjGMeHMr7T
Z0WoUdG1wsARcqvjJmJiipCgsHmHTMkY6Uer0pged9yoc8Akk9kV3G3Gk9+e6obUVLjR07LCPYLu
+6WuXxkQjGnejwlFsfapdK7u7YQCQt2g7vAikhvD3QZ8iNjSaNhnSN44tQ140wg1dKbunX7q1gSV
I95WDsWdQTyd/uV71eVnghin1yi+uaG4H5E9rKNo++8n4PiMgZw7AEkwtLfJK/xe5d/9Yb7aJ8s3
/eKI4esUWYzdhl7MewVxqoc6aZYisxdbSH95w/h20WuIndvdG9nLC1/fJYiLTpwjXcGYJCQizg4k
s367gT/2p7zVAe699t73nK61ww0uSp4wOCgjAme2En9kJ7ACLsqSJHc+r7bagwFDR6LPd4xvmoIj
y1Hckf7ZGBv+NiG7a6Y+FfNMxOBEq24U/CX8A+8QCAq0eOvA6/bkoM8ntpuyWiAmSWeg4ImlhRsA
6gZ+AXoZ7CoDU1xPNTvlyM4+2CS7J15+N1pTBdBh8wlF5RRciakU20bQu2HuGoeRcpja+39BlZlH
bh9L4Dq+iuox8/BaYZV+dnDT9+/h4/E8/TOjcqrM0TvGFy2+vD9TyX9knoruZE34A0fHP9wArpAU
LZOwyYUN6LhNZ0KMUVcLMhDl8xz8oP+4pe+fmsNzuiDjM9iHW/B5de152F1z8MCJN9PcHOkI6VQ4
QOxatB+5857f1fr+HG4z5oflNavOMgw/2MirdjtbBugInM6wGQyi4bMB75a7TvfjxWul9vtLu9Fg
E+AhGsnH3OJKII0TIQgrzr80ToHVh8GAaHdmJnzOu0+oRDBPBzMroM9i5fppI5r62DNNdlOa+CLZ
Ni6rTA7bHR8UXZuHwgqMTjXvt/1Aj2rfBCZi2PcKXesshba4FYc9iZLMyJjXSVuiim3SPkFNTxu0
+BhLt51BXJ20URGZLUgsWZCU1cxHiIQPvbgP2UO4qCcSBsmHkiCurXls5B0zxwqVHYHBO540RpJI
mtTJzcFoRdTsAvgHc9yoO+nhJZYOcncK5TOG08Ys7kzzAg77c7LLnW6tmtRrYuSNtNbrT25avjPc
KyaG0psm6LSo4egD/gH8EHHVC+sGugWFlnC6XBiXwLGGjDn5HkjIbSGfqHJ5C2mTTQYp2J2r6tGX
XoIQh7u/5f2p6KuRGNFMom3v95vZNIbUMU8zVGC3oMTLr4hyECQF/Wn1QjBafT1n33lApsLk3YWx
GCbOihZ6EnmIhtGRsQ7jFWTgoy6+h/AymVLmF2ZKlnxqAhgzpyfsYy5BG6tLEawS+tuedrs3Lr9B
SaAo1soV7hPmnWAr6G7C90ZkTpoZU5YTuwGu/xdWlqEGmoFSgljWK5Td/1j7p5nsf2p5p7zUjc95
8U2xWKPRnqCC89oLG6BLbokccHA7UNmMqcmSVAdXDdwxA9vuKJLdZrayMvS9pJ2y2SWW7wpZgieA
BZOqTPRBJxONS40ntZ/vmpDIT6P+6lfv5ksTPjFLPpt744BbwLRXL6mxYUjm9zdrh7IXfssBFoYj
s4ywbLTz5WzwxWyXvw/Wjduj1E841GACt7Qy+XgVaYOwjML7H0MEuyYKLkRZuCxHYS/JBwGsQHlg
ZpQWDKt3CkA/zoZgqx+FeOtn5347PJ2nYXenChuoE2HHDFZv0aceFWh1PreLxiR9hMWIR77q3UQ2
FWFflIc4OLyDA5OoXJgmUbq4hVypwi3HPe12LdZCKBj2LHSkaJOZ3QtF8SkSzi8OBh/LRttBeFFc
iM+lRc7f2Pkt7gbNryF9aL5gNtNcZGuAJiqYVkConcfMa25dcdOOGAFf1opdy6sSD586n1d8rJVD
UyMrBoW2i4qdRBRtBUHdqwtXJs8WjcIkrtqJwVYj9XQryH7FH0J0FD086rK2C14HQG52F3qqXR/f
RCK3y9QGRsb3X0GxAltM2NJxVqAbYXQyOYVKgudXChKsS/7nh38JJ+j1gwtm+UlNlm2iaR+x35mt
Y/9SzGmhY4fDS2QRG7HqFZpe66yyAE0t6uLYCOfYWCn946l+xgBzF+JC25GfLn5rr0eefLQri5YL
Ff78eQP/ie6NAG/qwr+PQ6drIaHd3vEha28+5/J10qqDhGFW2hLFq4fevxzejDj5UyKcq4HB3z2U
7m33aKuP4PkI1rqGIXWTYEnpN4eSAFFmhVauWfD9E8BEnT12dqXaZvxRk5B6eMHVX3aa0+wgJJMf
MzM8FoVbU99k4UFGrpF8k6WaffXZ1yv7MtIvYw8MWpHcpkKxtvk5aYWF8anuDlpyAGVczukvX55z
ZqUIGQ9CuCeWJF0SBYViAWsr0gX6pYzMgUW1BBxY80c1m4IAGWbMod+YHUxV66Azwb/xQspen0jE
hDAwWkECyckXmsVPRYRV7xHpCSJlm/+hocd427iC+SQSCoEJC1y/CcCKBxv9aHYq6todKSwSQWTR
ToRITOf+TtBLIOGX96Bb6KvDAJ0VIzS8KgDh65lD8E1IvUbhqVrkjEHZHZuVsshtEmfaKRIVdRwP
3x6Kk012lYziYEdU39vsZEZ7G9dt3lY1h++rVUB4JFMX7iZxewalC/kFvQe/cwnbGL88CIRHAHoT
O3n3U/b0EnomWxOod2AMVJwEFhXplnXfnXAvhYXgBTsVThXO1dvbuMLrhYdN4Cxefi4hEcvzmhtB
Mji+XzvkSvEZRLOyIxMWkZw7p5bC2q44KD+DOUHFHDYdwgCNyJKP2vuk4wRubHLIZF9DjUeSuskg
6G0SFmKG1rzbtATBf83OhpfbUAXwYUknQG7rCoYIXkt82rVvlNz3l1j8j0gSBH2v+WfwmmL9onIt
pmbRH+sHsH4l3KYKAefKh05n2uR1CQmJBafayFP8GW5NWMuT4982PNTqA2Evf3mCnM5hBXCumJIF
sTCUJrxKssKXInIvUwVhE5nJwHhvjUZNpxlCwYCk3mr6nSoeSJgSXGXhMrgiSaV1E8Ej0RDLXUm2
onoHSV0bRONKG9niFfAHSO2JVJwmcwl1FFtzDj7yfQLqnCrfJECTn6J+dHyzOwmxb0w1rWbr6a94
gI3dfbyrTapr6+DlGhwcD4QjFsNOpWWHo1niyT5W2l0ppyZbyXjhzzkSZ7DgdgxCYnGrk9EtILfx
o8hvVU9H48X0cTnFVeBuqkCGgIvmQHR8hduoA/9P1N820vficECQrqRnMn06X2L4kXDw80vxCJWI
qe/Lme/fwZTzmQQTmfS/bgpJCxcxze8zPsOgYXKsr9GBEkr6bleRfu5wzCf+M9wFfB2GWz7uonTF
+ToD/i04CUQyhkISyInNM3MRiXYb0RoGu0J4L/8wvpv1HKe/Ayxcr4fRnfADBZPrB5P+4pVC77QS
UmTSU0tHDUs1GsmcaPYYc5ijTf5Wj6tt1WamL+e7RLszsJI3/KVMuw9L4VRMSTzF6ACDxl6wzlsm
AZ94IdHVrcaXq7NQABLXYQtvWHPFevOPu/+sN1GzERAMRwuaGcFhYFM8ahi9FqFoy+O2fG5hWdDH
JEyhMwfs8kYy/fXonKrTmR9V6lLEzx2a4GIQq7ySSaxSJzSbbUW0o9rO9pXTi7iMtxX7lup1jgKr
d5JHCJIzn47PJDg+XyDbYRxe+gtBCe2F1spRJgLCmYfOLCKOzVUUt3r5ae+T3NIWi3S+F7R9ZBx0
/TC4IvIDum1YMFWnovh+yCDfZj6rZAvk7iYChWMcra8L6RIVJx3QxGuKSW2JTmeBeip/uaF4dSC1
XYGm80fPgDu+uXIbqNWeaCWevRkPqPVvSQvBIqUrnjJDulVPGWljYhISkN8GiOsi5qsKhz9553uG
uxoOEc7KqBtVl3y7QN9GhKuh12WoqygdSARo0umKA2fj8OgOR2LbZgq9t+kLgnShSAuWnMCcMO4l
LckHJkJFu7RMj2fmSJTQDCT6StABkKOvbnEAPFf0V7C6N/inahT9JB4fkDczxeY33iR34GqEhGCy
JiBN7XAeuB1NopGOC+Kefg11f1kwky3vwUAklonoFgvu3GKlIRY5w2Md26jzlN3YLKjMv3X6ZFO2
k1Hgy82sMTBZScp1Pexj6T8Jg97bx84j6LuGe5rHJqYK6D8aKjiZuEqU3FsTaXBBhGnn4hfrx70u
HYQTAj5584ZKce/AOJAALz9Y08kTGAEsO1h+cLbxiKABbsme4/mQvYLgCWPb4oR67oZxxxSAW/O5
9YGhEt6sO1iWRNFpPZ1wjw2t6rg8vMtDBrNL+NS7T4hfarpR+NLK0RKn98KVGj2a5yN5PuLqY4ZS
JveSwYM+RQYDWmszEtxRAsOxgDj1wqR7k9pDH+3Z1bAHS+v+eYQC9eZMJl4IBDVooogrUirfr0v3
Pg19ssBpeshd9g2ls+YkdvQG1Xa0eNN46YYFmbSgKzrv9fKiW9N54w/5uuSLTZ550Ke+Kjtknbnz
9Fi9T5wzZMPtGzv44hvFtZk3P+SC9jUInSv36iy44uZHtx4LrDgTzn3jSk8+WekGd1P6aWnuEC3c
jY/XgL7zrM2wTCkf0Y24UJABVXwnr6yh0b/Cv1/9RwSk+Qqv0k+Zv0B6HiqZvKt9ybi7h0AvXthA
0bQLZPPihwu+yoDd6kE0FuiBqv02IrPEfP1br8RgBbclnpvlfyNCXmHPyIeOTapPlg5pnLAMlAMg
nJj/0LujkmZChfbNQHwgIsCxQeghvKE9sgnTTZpuHtp3Xk2sJbCjWXKZKef5ZlEU51A56/GlVc4v
bVFKflf6geqhBlbXTNb+qrvsb/0idpD1axTx89rSSDnsqs1GNZxWcl4p/w/u3kpA0C3jzit0PzOX
CuGXc2uY2XWIQm+jFvwkrpG4MXqvTJ/+IzFP/bjRMcna/e8gLMulOf5m66WoWfxWnNHaqW8qR9kF
Tre/qK+suunZvUSL1VEC+LPWV1PfjtaEaVXlTYQF0V3lCeZsyhwc+wmnJMG7VAAoO9O5MC0W3SJa
pwHyE+eFfEuwlx32cfK5zrPuPFdOUr4O1p2r8yLyei653MskFubq7n9KG6oV7cmHcCpfRzvUloYT
mW///SunhyE9hIgx4QHEuOBB5OwaF3JK85gFP09oZeBqDGyjvEt7ggLcWJPnJJNU6LZWhC4uFWQX
BKyEtBa+wuQbAJoBwRdQE2z51n6Cf1XaFVFk5JBxblWfvB9iPGI2HBIbYbAlW5Uz80UsT3Z3i072
dJJflEu+Fc+u6Ig85rMV3e6W4/+5pohYl1slJU3DGpDBQ+zb/4NmkRmjr5tgqnR6iZByizGMZFPr
xMDFaQWmSyF1K5F8Ub/Vtn27y+iT9YfcOJQX6f1ZPB/DYlA+c+UzmLAG3cx/A25Fs0Ay3x/VgDPE
T2CKFbS4zqYyARkXmLY+89mgwFIxQtkIwYZdqyCTAA7yX4GQLg89ogIuBFO8gI77Z66fs/kBv3rF
0W4PWQe+bezqA4aAa2ULpghMb9MOG1qzpe5Fmd/dmhkpIvTPPQJqytwjt4b8tjmpRFMUDo8MkoTc
4SeQVYC5Dj9BJy3nwq/W/aThzzz5qmwUrRaH8nDu6avG7uFU17sCGbCjpz4fKBGafEIDkkDqrPl4
19K7CASANr9iz2HoI/DoGNYhrAUDeREJhpsfnkiIKS+gy7jzR8k8pkYn7D8T/3AYcs4Y5khURQxA
GiY+bNfTu7UNRhsgH6B+DZTRUE5IvOwbPwNu3ji0e0hd599VFktc/GpDiwicInprbUW9wuJYRpaZ
ht98Au2asotgTo4CIhcWnP0MQh6ih/lZoA6oYXyO8N+nMNxiOM4ZTUmrWUOqorQmnBdHvwy6pGFg
S2kURtfYmJny8FVS5YbfWqJxdlgT3U6AZenO4JHlbNEu0D4AfOJrw9n8bbnG83tOb/KU03ya4lNG
VJthRmS3aLjG1FlyyJnFhNrVnzifcIoWz9UMv4/1VljhuXOr0JK09btez6Jl/iN9Zv9jxBFZpXoj
Kw3PxmYExsI2O+VOEOtOsA8EMWxILgY+KvFcvtadKT1vMp2ojeFLBM8JRHa5tIeLb6BPJW47wnkB
+yGuVfERrm+DBuUVLAT8DHSg2IgBLf3glwQuNtDGoq/8ZGRIp83AQkAHC53kNMGgjNTOdKjpVFpQ
0eEEw5o1Pmmg0ZcEE8zRgp4gpSanymz7fgHYndBHI6v/Atmcvs1LyqfJyGC/BIRXzP2WYKDoVGPU
H4R0yY9QKwxhX/v5B+yXMnlCyqXWpDK15v0uGvcSDTSgUM09xTRyT8svGVUhInpsmxWfvnRWyELD
+ai8tumwi56MryOSB3aQLpkgJaUJtCqgWEEAEncmzgcYr096XSmXg+Lo0D/3zI2MYSBlkB0YyqVX
0jzLVo/F8/RS1MXAYQe1CIBjlh0gc0v1fUYbQXc7TW5af+uF21xggWSmtBgnIYWroecpceXm/0Mc
9cXyoS/KYvkK/RKs4HMrURsd0YerGB6p/WYrlCM0wRlocecz5YLGY2TWGxGffgmL67u4ApebyYeW
/Mol/W89ZnS2bMJPOfzECBJka7mynw2UuWPbeAWPw2FW7Fkw9fFUJEel3M/KLV2fQoF4YAGv5/Mn
SGpmB5pTRptc3ySNS0CT+jXIq+rEjmaEUG0RJjly7rDaxAc9WuvsULA6+p8w/JWC3zH8SS0WJ6Cd
ZJ49uysLuxLv54+3Brnpv6T7fQW/rEUh2tC1JtEstNLLHCoVL9NOHZQ0AACwYo1ECcofwu57NyhX
/XnF2OvpDqhFz5H+gMwHqI9g9LkpR2c1c/S3hQ+/pusx2/SPecNEtdvN8M8vCVLr2ARREeur7L0p
KrvtPosZTYDrqyQW+/xvN9HJfgz2mrQlpLezuCJaZRmjxfUoYbEcKxLcl/CkRrT+nzPjlIn715tf
2x4PU+KN+pKwwbNGdPV3+x+nzKDkoYViGc/W0GCV0Vao+OaccqaGczZbNfcukdfafOK5PhNm0I6u
fXWox4e1mDHHIuOudBZNaaNa0oNjEgM18yKU/6CtMuAS9ZGnWHsfeAxYCgzMBxBCFwv8tTrH/QxD
mIm7pwUTJ03wNGAvrBIzCit1WXUu5h3ucdaSbs17gsQFM1jaIJ43ZveM2RrmMnWXIbzEJqCRfvxF
fqWcEmEln1GeODWet8IfUDIVfiasUKAQ6Gr696I+lrMjPZxVJuxzGRP88R0d0UPiAkWsMiJEEZGQ
Gttk3Ina3Ug+5MT2kUsuXl4te7jhW7yp+Vaf6oVt9qTRu+tJU769aYLzDMkb4xuw/C0or+/nJVfP
OWk08VEA6cjAjEir7ay2o+ggB7tdh3Q+Wr4Y4ii0oBwZSNJzPddgudnGDY4NSlI/pFWPlZFBmeFF
vd+224osYngjNurJ4k89CfbEWKOfJPBCYBIDejJUEaM7nLa19GsEzx67cr+pvxCoG0Cx+g0sZ+3F
xKdNff3FV81XBuf0TDnBl0uWWLE5dDPhPUPHVxk7/ZLuq21mzIToKv8BfKLgTcbsUmzPBIq0eI09
YnLelZtS3SAE/NFfnoEQkDCEGIDyhF0GqE+8ByYC/O0hNkOBmFGI/XD1W500MJQ0Llr6RL1FFxJo
JJJi6i1kRyQofB9BwEoR2I1yQ0nCDxWadbRub2KwSTnKwPNEg7LsWavd1iUOKb40yjktz8pwUtbG
Lhg/pPBThXd//H9OYjU4jALWvZ1WbD8CO4JcEJl5BRfDiQ27AA7YTh7NMNzOQwsg6VoieJQW71oN
1j2gsGYlGquiWHfKmn4ZaRH8HXzAADPLez0lwP+0hT3lJf+nGJucWx/eB9MfEBGvnTTu8Vn9M4/C
RRjrTV4sS8ArFvhoy++WSnCc7YJJk4xmGhGzMe75fRIzZsQeFn7yxsCyN33hRGyfWeIrIV+RCBKS
HVfQe9CGCfql6C6l169hvpAZXBJkdSBtXpzdjfiDL4PZIRDMbiJoK8p1kG8pjV9I4/CKFpMrNkNF
LPqNfObbdf+Jw+KuIo9catGNNtK9jz+M0zM5dXBB5DO6rtZsasLUv9ciLqGNgryq2UTKhh0IHywF
jOFgQ3uyqDD9qW3UZlpuGaEl421K1l2xrqCmp5Pz9f94Oq/lSLFti34RESSeVyAd6X1KL4RKqsJ7
SMzX30Gqz43oiK7qrpJSmL3XXmvOMUn9YxjVT1kUeF/VfC0Gk/dVKFz9nbKU6G6PnXFwfVIrUSAV
rrFeB5j0XQ7Kjjqzcbrk6+x/iuJUWqyxjcGGIKX43Eb3triZZxzFJ4Oj5f+eHhF5V2fxeMe+O9Ic
lekZEUGzxEyRyw+PHJ5wcyTGYRZeGywP5EjjxScezBmjE1xQUD3M7QlV614TLYHmO8nUVi1Cq54x
FPYsPKbmTY3/ZZWFwQtqW0wSwdSGgdALok3BWgjkqHSYpU7QOZK5tNiKyQPe1PGmaDaE+Rwa9ZCp
h0A9gHgCm4P3RcAj11/z8laYoDGuZXcNhbNJ/YgPcvUbJEBsDyj38qKyDV5b1Sa4w0A62wYuttA0
cGfFdDVfhav5boZ/xrKU6FtMUCbbrAxVAnNq23ub9dlvnb85F2blOVxyRF+l7xbZf7QkZEyEn5l2
ZHwo7G3ihoQbhM8MaT2GY/Wyz+6/mZ6dcSiLHSwCRC3L/ImIX/Bc4wTdhd6uBRwHSaPmw49DGrnD
Z1PcK/muW0/AM2Nwzu8NYXA0ZgS3EVzQIWKOMM7VBRdAkSHBU5u0fDxwo4N2sYi+fPMp1veATEKG
nBfvn67Od/JCF3YBikJznQfPSr2rNcbA86e6QOe4AAzHeo5d9d3/DV62TCoClUh2UesT5N/6Wndn
v8aoSmQwzh0C3MWFQv7KuqjcmQHOg82fAf8uf+uOhREG7eQ+1ONr3F+hQBunMxbec5ifr6NxaoyT
ydHTd3kS0dKxjpFuxLIXIUL/UOT933xJoE5un/3420j+BJdK/IPy/WzxIGfSzSOrUroE+qlTjiQ/
zfZVuq6nIHYqumBzLiM0QweWRUjSWyBupFOQAGadYxq0+7E5/r0SRBbprj/H/YXYTUCA3p9+PxZS
woDDtnpMlEP1J1aPXj2ZrBtlp/zE9lIoHlp9OMszbCHO719Kh6XAIzNsgfcHk8iaucBnbwFxIj5G
oGVEUsp1jK89JhSaPV+6+KfNv2T1s/nTkcQDDpkT/wv4FoJ1O2BS9LHGngn0tMW5VTR4+S/sWIpx
F+X9DDzfcCa4qYifpDSQYgEehQQMAPx+VYDBQ4q5s7AuQTHRwnn6pDTnHQwJhBeXy2SwEQtx3EBa
gAE5o3YhbSF2qUmYByP0CMjCs0AnkBLLS8iiZ0V3yg7I+dVUVqx7WuMAeMV1Jq71JfqOeQ+M5BBh
7ngrUZjoT9EjI3lyyHDE2oV3jgxnKn6yjzT+rKNbuR28r1nzZ+y+6vArBHJzFY0Vk2Uo56m3pF0g
BiyHRLwtZH8B3LPpJ5Bi8QYpRgmE9CUwn+YBvi1BIfJZKl+v+DuJv/Xo2+TYnFNyHFdZvKmkTSZt
Ijh9qBJnNg3e3zBf61KrNHAPgOmjA02hQtlcbuVChnNl3egMAMZ/DOPRenC42qLTFBb4EbE+Fv/i
apJRoIpGLAPA1N9RPWIiQ2wN07Rlo/EOVXGMUxtlSyauULaI9A5o6lWnenbct07XX5SeGIHMqsur
hMqmvPby1eShOlYj0lA4TgdJ3PflPq932WubjuAk3fxF8/8/9UCpL2F/98G6CV3RygJ6Lnhr3Wh0
7WrpNZtA3qTjNhwBiHLcIGBol8E2VRw1OkrKgbaRFjIudBh9evOVFn50mAm9j1b7XFFZqI/MtgGj
JsaW1pe3pzM08GDz/uRbWhFMRDvL59Mztb6q2A3UZdnds+KmfojGhxY/mdyEs9sd5F58qjD2YWTx
PyYUuHwgsn7FIH8vNkhxdyVd3mg51oc23hnFJdXpvEqrV3ti7Ac3lQ5EQU6aPhH9VLIpmTBePfJy
tqQAjPmta45KcOhSRiRTWCwppPBPMVEyL6Svbm7AeWtoVeUdxRM8R3LxGDdjCVyQLxtQ3qWWzfkk
bBgSA3lks7+2QDmmyvHIxIFhw+YHncDrPikDgHyWaPUOarnvJSrQbTduwAZ5S2HksDvdCE9da6VL
xxFVAo+O5q2bU4hIJdia5lZO9oW2T5Kj3x1Dp/kbDGcjOSPIFPwDQjDEdr+8aPCVk34GTduv/g4h
ikoaN8K26RV1amfqC9AK6MD5oudfTLAiKlXmu0iF9JcDKjVk42R/lRHOaRM1c6Zs8Ak6hCP9Rp0G
2qmxOKOdvwUCLi4eEPXmWMkHgzYTyMal54ARbylqzzFTctKluuUM2+QEpLdZY6aYkJZ50VWw1eZo
/AjaKaUrNv8b9FtkUm3nRikl+B9EhcSV5onNmyNbgr9orCX+F128kSfjLy3BLqVLmJ5J0PHQoZns
Xw7ZTj1xheJGQ75hBQRdCqQzzeFEmV+N+23a6GpZ2ZE2woSy2XB1xMpEgZEY2lOzIwTtgiPSXejS
JGvSvifUHRAkMMmPXgZrd6Bl8aLXYLX6Umh+Yhy8JFDzp4njBmjep5sJgySeYDghCsSmbuKH+KYb
IXEU67DpbgEKpdEt6W7T8e7t3lDjVQft4i1Ye1X38Kd7y0d4Trp6JzkEPWG4Wb2QRaywQCMqil3I
SjgySggiO+iHW+7RBOXQ+Gm59RNznO4TwpdhLZHBJExy0wzjXfToso+JAIHQDzV0hu/FO/oSGbY7
hI1YPzpwhm7raP7Xa57LdjfsteyAbTrQnvPp6PBVld86/mwCTBqUDsNClaa2fCZfw/iWVte2ugrL
sD7xA0jCwW6pEP73pBPIwKTfWwycu8ZlD5qF43Y/LTht6RI76691Jovd1NgsApfGZvRurdKPMsYJ
YbvKSGNYeSQDLuZNtiwETmiPLHm8iKRwEtk1E7czwVCtRYcHWt9IMc3TTVIQJGblJAVf2uHySi8I
aMroXKcLP3T08liXB6Z/Ai2Kc2MPC99cGqS/zE7dNxFW5Tj1hthwWgea7wdEkzKafEM9sXru0V8j
EEXBTJOKThKIbKxF3ORfFrU+TpPaF4bC9wVCAkm6bwXHyiFLw/eQ87hN4vbJFB27H8EQb+V3SIZR
7lRXC746hxaf8PBxJaVUaXMd+ufuA6qCggrboVHALZul8/aNw1VwuHDugG8NKwdcfr32j2wYpbGq
jRVzEKZWz37uHeT40WAP95f1lj5U1G6VeGvEWz/Z1j7tHzqs7hR0cymbU+8j3tjZ8jyU2YQOo8Fg
6AINEfhosEI1xTDnPRvmFDI13VE6gSJIiZgoNxyEGQi3kMTbC2oim+PWa4pyl9ITL/85D6z0tYcq
bESHN654JGVSXccl1AF3HNxSd1NGCwOw543RHuENjwrSq27zGxxDD7nCNEiTePMSiC04izyP8Sl/
aO0C7vLRS56mk4lPXyHsXBKuif8Qo4+i/JrFm/8PO8/wH604DS1S/LEL+xY3u17ZVN7WZEhAiSXZ
DZyD92SnRxJMlwB1IZnwUyusQDXu1rr7jyjpwLqQtlnfIv9BAafvhvgQvQ6zGP0V43ht0pJBiN8V
2Z/0MutBbV9f5a0zr5H41FSsz7vMHlYBWBnahvcgvutIaqVbt2qrSyKcs+xcxidYc45II5sUheQp
ve4mRorw/nOKOaudqTtWWevAZSaWQ/dd4YW4iDmEikqJ3VaeUmhijJ1BhnuBBpqin8L2yAgiDQ+Z
iSP01ryQkKx48gWXDiQyXDqXRn5AjIqM1MivOjJOzMkkEeGsKp8w52khK4ippe1EDs/33qXy0WXs
RG8XFHt9OXE6DGbUdIjpQnv9Ppe5FlSOFD51gZ+BLRYE4wzYHCEYqPbhRg4UyAuU5cjGERtCawXv
B9l7YvNRACb/sIcBehQs4uyiHRkXEKReJ1HAhjQh3Vr2EiLP9Tvr+lAdWvOHXxCLwPoPSHZUdpzf
IBVgugDWnKRP8MK+YnUq4RZHVVnSOiGIFFsrWG9ivDEH/J5LW/wQxGx8qxWwHYuYtkXdTOQKVK1k
Fcj9J/J00zKEz4AmxCWnmCHJzIwYEQEA+lvxj2wAHIH0XBGYwAg5XFbhFUAq240X7JVgj947ZuQO
FkMBQYwoN8Tlc0APj6ic0ChcOgiREWHmVObsj2i723lF8/O9zaC4RWzO+ZfG/sRFgVv2yY5T1ee8
uIpExEj3EgJJ5zziNeec101l9a+fbf6hQUjr6T5ekvRSpZdBIzXqnNenIDgpi1A6xv4Rn5PbqFd4
3sexWejJpKIstbU5wjbYVOU263f93yK5+wKHB4bdd1V9DOFH1n2EjtCd0nIucSjrTgl92O5vQR/Y
FjqrNjHK8jg5KiiI/Kvj1JIvZjKE6VsIDyY8YBkAxQFEdcdUBtlYV+8dQlA8Uig2TG6QfJWVZKnX
sPmXoSKb+kdrxtEMlZj8VMK6pNNAYvaBuBjbfwyZVRpulGwyedOOEJyRye14K4tuFy7SdDfFNhUO
YoeA8v9UlJbImRwhFIaawlV9xDnTaLbDxKyDRdq+pqQmuA3s3wX9a/5RgNMrBMKccoAXEkJCsmtk
Ry1FO2SZkoM72S8zZn78ptWx2aEtiZaUj2W2Kihjgu8SBzCQJU6f8mOajqFFK7C3F49Knzfh/dXZ
SvIsRQuwY/Ug+kpVHr3CWNl6wRlPSIbbUsiqKPqAXl1r7gVG4mpe8gBJNqlDQfowvFtbXwOQn3uU
7ppn+Z1VdkulXsbvgXddrDV1nSLd7tedumYrVnTi6hEGuYPuVvRNmILDgs9QU7mvnru404dllHLQ
hgJ4tLHa0HJGII9XdAbSRZkXzTmSTkZwTtcgXMrw3IbniDlL4kbnj4Rks+ZpDBPXa1bdm9COxrnk
L4vZFAlF2lKsbAcnMxDLYnSlGv3qmz8hemXhq0Ho2dERxHxpp+a6mcuYadhmHsWdBr3cMQZcTUMR
p0fvPD36HohgxPflFOnUcRSl6HolF5OXFd6NcBzoUgBeBb+KiEveBoSYQFfEc3MypqyOEEhE6ZQd
1Sjm+clVHNdPP/8ot/gRKsDC9VzGFmA6v9p0Ok8TBS1apcDJBU7vVjDS/ifa3GLLRhDZLJnrTN35
zmlJ+0AZUVnC6xYCCghsYce1M183crCC8RNVxBxTg59B7hBXpH6EV9zBCAELtt1oy8/V/1OB9wVf
ONPVn1j/5sMLIB/VuSAy8pqyq7hOXE0qydYVW8ppt2I8rpC3vqq95S8OzQiWPVMhxCkD/U88aQt/
XNCKaFyccSr9T+Eha899TsF6kKFjX4cW8SThGNcZ5d5xNliSDFMI2/XhJcyZiii/J1AGdFH9jcjc
j746HBH3FPdrspaaVSEvSVzzlmm3zPSFLi/UEZDWaqoFizW1oNnSYULAZ5l3VYaWwfHUDrzt2O/8
5FACpxWdcrgL6oNDanFuCF0mImnh1w+lenS0Jx41VkGGw/WmQ9urHHT0oe6LrqT/Ifur5PXhgdSw
+2I60GrM1lOaaHOM3Dn+Ovg+p9Q8RSdWgyhGbe7MpE0KzlP+itE4pH98+ascHd7HBFck6WkIftaN
RstxP7Lf4yLVjoV2bMMFq71UuOQeTL9NTgr7rXqkYMluGB1XUY9iHpLp3YRPK200YUOwWvdhBB/M
r0blMfPxgEJ73OicQpj982YjmHK05iiCGrINjqnElEqyJcY7AqtG2bqPnEEAC7BCZdty0uQSrxAh
aiLPPIRnJSyFDugSQGKyBRCj9coxMO65Z6trk0/p56sYLQZBnhpWzG2TnmGp6ATeQi8CdMvpd5IA
RXYUHk1pP1SYr0CsoHaSm134x1d44DZqu1Z/OBTr7bXxzo10kTDRNR9ebfms6w0qOoex/kTMT62h
WGJHA4gbLsrXIvqr/iqx32GAyuyW/wlfizH7Ko0PBMwYzI7wAzg4zG7F6xoPZz4WaVxpO4WgDJm7
kTgpysfZmk+qL/KWvzqROBs+S3hna51oDp/t6lenoHDua6HYbvxFWD3oN3icvu1w2MqRw0iSYaRi
fFR44ry/nYJ10ppyhW+pSbzyNemuyGo0/+MlP2ZcRYTfrORoK2Yfp+C1ewk/pP0RgMH3QMgsyxZz
zcpHIrJsyOZFckA18YK3vUamwHCzITEr4tS6fqUghIgp/uHOom1ObOTtdoQUmuaC/xEtT3qIPf7W
EWuPMVy6RcAtOhT31j8e6dG8EzbY2L6+9IpVCTEkQG5KmOaFflao3LT+HtaPjL25ehCbyOarA9po
DoWyr7jhP9FSxUWfKgfaK6HAQ4Z54ktI/1CQvhTrFW/aZvPiNWim7lcibQS6MAynaOdoU8/y4EUg
3ul7HITojgYU5VFxWwGpuXkZ2JK1jJmZrDDKTwZVfr6dsG4dPAlXAP1FkC850uFrXgVckZSijl0R
72oIgif4Jq0oIbWMyJk03Gg/PjAoE3dWQPbFAiwTUQLAxWpC1cQFCF9McBibX0w9d8LknrqgQ9A/
AQviVzRdYl8wIxFJhHtpJkE5JdzoQBaTBGkC4A3VaXdhRIoEoh328mAzRgWBwEiXPU0xwHxv2Yoe
DPDM+IldslphJXsDr14oiomgaCfHLIZfPgtzh9hbxXx32/CR41xN1tBDx4rM+2oJxapRmRuu49Bt
cAyLzqjc1PqRz54qSqQObgOpuxDXNrpoCcwIRmyD2zzeJA6jSjmdwjeYYfRvx3kU23q+MtMn2a9h
DN/IDX/HOSpRQjY9cbE7vcPG2+wsdck68rjC64KlhBlNfNIaSOR2SwDnjbkN/6dCR004PZlRRjbJ
Ti8TcqSArWBxj0T+U4QBPdwJc6KlwZZEWWwbBMi90DoW8wni+Lr6Oyn4Vk2OuDxhO8hmqGPMuSSs
YVbpog23hGkQX7Ooxo2R3bi5BoIKuDZMUJZU67RmAGqZyA0lUqMqx8OKGXd2jjlylfzJZ4jhEG78
MUfgfrwPH4xAw95N4z8TeW1qZStU6aRpTmytI1+192ydWZN8gEESdYpNEDbp5R3dKtTD0fLF6lgp
S56tuN2pe/+WaujWcnqk6wDejzeNY6buEFndEd0/SEDFZ9b+FcM9l0ZrVwVYoNwhvy1KNJs8Nt+j
0MGn8ZdoCTLUofvyCxW6iEMQxpiMCzGgVOOdMOggTSyYDAwjBJ5W5GVgXFo4kNETQmSQRsirDtpx
8cCFfsYfjuE8RMlkYN8wmQKLDlgcml5Gt574YvFOS7d9TeQhxGH4VFh/MxZlVt+p94Wicd1TQTYo
94/Spcv4M4mtfioWgqEZySYAmfG45nfEMRzv4sndCTBU+Gy/K7pv3QPKCrhAuiLKYgR8P+lqAoaa
jDmfNPtB873SfzHRcJBBEof3rwUXihjhHm9BmGPvQwBGgq+Bx1Bf1wsRFJayIO5Z5ECFKHrzqL8x
4ikXjmTmTkczZJIHdqTV4e06b4eHLQKRmx+2+4x6hwLE5I6QEsFgYArXhI+mbxA8hfaYzXGBaTWN
F1z5S7ckNwVpB/PnfJmKi2ze78EQJjJQZBRnu6w7VOzejrKKxX1p/qn6r2Cl0YFPrCp1wuFBe2kY
pvYSpVXVbhHWdIR5FRuEbPBGlpyc+vTCyWkmn7TZkV6SSpoGjq6jb79Ce3YPXkDFNmHAzGCNLBEU
w7DSivUYui/6RAtmDxituq3vTSGD41czW6cmvBX2qpXAxCpcpv2iR5jqzGbQvzbDmqYBzCzhQfwK
wudvAaKwuAsrBEUXzbwlhIpy6iETQHIhvyDxT0Y7EeZmc07asyCdlJD8y5OQES9gv96NaPy05iqb
rSIUBqPtvThZzrtxEUk7SZk+O+ZavkmonZt2Yk8OTqNv8mGDoLaX3Sx1DfM/QW3YLeltmsOhzA85
2XnewcJYvkR9VQdnSFX5T2KBvmfwIYTr37wvysw4cHRm6m85E99q1B1DnU4LfnGo5I+hICXpaZI5
W2zE1u7BbD1nkqtiFx4XwTmQXf+nRBlyNds/UH/VlqL7xkVMkrXYoMgFr7RMMHf0C5qOHq5jdLyM
oBJKcbdKJteEuZzmLPJ2/Idyy9a+uZoQ7pV26X0j82J81ZiXXrrClKy6Wyo5Onov+S6Uk5ZocAzt
3EXnFKG1G+hPDMe//VstmFfTWcUnNVI41gTGEnmXYEScvmNYXQnFNcHYybT4p8qcfmWMVCJBE7fa
83AN/iZhUpVsBdAMCrGX64LTZOu2wk5W2bp4zcw/gbRE8qWiQyqPzVdiPDlHcZZ58dgKX3QTjXKS
SCf+iVwxD//DvJJcCcwwdG3J5QhG59E3OSzbUzq2CYd7HcxoHNJMXolONFvlPyOTs/rkEbk9111u
OX5Cbjkq2/CDU59YHsJ0C1MxdEoImRifRptsPGGHGNuz0PDRV5zZiHiDr1CywvxgmAflGzAqHlfu
QUsDcgpTQJI4qfGm8LdxHRtQ4idry7CQCDrmTDTAe3YDkEatxWpBr/oRI2J6yhnqmOmp+f163D88
mHhmexrCklO1ODPTZs7QpSGlGK69cFHxQW1jTCtv4WOHdRUeRIPSZOZgadYzeqVUiVaCGImmPWav
obeTf7lyDu5mfieJuyXpBrOuQeRHeCPMpwXLOKdE8ElwCuYZA/cWqJWVVw6gqMz0SBnjUf0ICg6h
+Uel8zefL//pWbgSsDyEX5n4KYNBuo+lrf+r0Zkwgi8ozl2JQXy7TZuVQlMeLQ15jcIx0DcDa6m+
iY8hq5m44m9wqKTdzDK8lfwzmQWa8k1cvYGjmHEFjwN+Iel7m/2DMEFn2kdqNeA0p1VmR3f+/dCK
Kem5QZ6Vc2tS74sTMRpH1STIbr3Fz6vTalur0JOidRnM0TKO+WaWb/ScsaAb0i5u3SB1AWGTI7JS
3ouuRsuZtau0u5pyeVId6tW+sWfmHLdp6S2SZEn/OAhXL9/2EIH3q8lptdO0nR6Dddlz2sqrZehv
Zcie7aGI77l8M6O7p7ladfHOBMsCpoR1nK8k0erLm2he/Wajv3ZaslPHJ4rpctiKwUfXkM5k2fHF
f2oHJbxJskZbe8PEQiR8K3Aq6cSqOLEGOvWsJheY4+nwiJJH9UWSJZL1gIyLbTgD5LujB4B+VVx2
HPs8oGVn9jj4v+ABIHeYEVb6VfWvLE8ESUMAY+0llLmReF9dJJtIPHsMOIsotAn82b2q7XeO2aKK
bAZYv3UKLU987lUExrBdMLIpXt9M3SN00Gz9SYwI0HqhuIPps+WKIjI++K9TQhfMZK3uCgvt3cWs
90V8Eo07vPHc+yu+ToLpDCGnuCs0JCdION9vybHBqySXVs7RsNo0nl3Ja5WGWWe3wvqvRPnlbYIa
SDXHRrKxOKaeOuMuhZtRdTM5dOSCzMVnLW4UcRHTJ5XWWsb1XxJ+yOAQGz67OI53hlQCNYhmHGQU
Od23YXzFJm5o/HznnJDsLz122RhIoGcW5sFrIKnp7cSf/SOSkdc88R7mLkwWvJLAKADCtF5jkYbH
/Mq8jC9is5gCOalkMZTiDTRBDZxob9KIRQIpdhe9sDMPmDndUbS/Qn9ovOMrJZInsR+65uToqKdE
LXA584w72u+VGjsaFrtwW8xOTTp/RQ/JtNL3QMzcteOELGE86ELxmNaOd6IKEu0Bkuq/t15bIzbw
DD0ZCSnSI89lzO+zoertTR6ZSe9IgDb2Ki76z8k9b8bWS9h2BawQsgmwnk1aZMScFFIsUhxTSuTJ
HSwCvteB61BL/7QtIBO65LV/lkhV3BUETU6RXvxcS6A5gU4cx9rHE4j8Ak7BkvU2KI6KbB9J2Qz5
KKiiGFqGVUfj/T5bkl4VQkxGYZE4/rCnHgtngExfpINj9+SsBpuUwxI9fj4gdwD5uN6wRGxniK1H
Y58Oe5TqdUWq95rOGKUgKSi5sebWstXA425B+fPWA5vm27tJDhmOJFhQGmia6XNVKr9w6UNH6kaQ
kLQb1MqckOFHMbLsQFd0ZO/ivgTqB6be2E/ZK+0XPy0ghRBDggSYIR5ppdRn3k2FklYZjrOTypSr
R0MSkx/BcwMVXmfADQuC5Egi08nQJcuGIdkrneNNyij1WMVpXsYgud8DOzxIFE4prpja+CNh9+EZ
BMdd7INyr852ooNTCXPanZ+oFNyPjuQveVkUy4nZoSzMhP6SEzEsSWBYfPOkwJZirwlqonZO3CiN
2VfthphhlohOiRp9d+r74q4uZ+aEa/ilgZsI1bP5NCJkfyjvVHbAElOeI2ELKZFY1RcqO7ofizpc
EnYk9BhgVxOIilTzZUu3I4AXbw0/45s7BK3GxMhoNVh4+VjIG6VtW+5+543ZV2ouRxvQoORBnDm0
xUGAYIoPmXEe7ALQLiRkbCoLJcrw3h2VdyeT6k6p/mv6cjpGkF5M4cUgw+v8MEBIpS+oLphIqOQr
X8TiSiEwkIITP3B+5VviHkLvUIvHQTzqEG0QDk2Y9ArzqTHZtgjqxXlKUptEG90O9sxSRbT5rZ1M
Nyr6AnaIdohbVfrL5l/OGVR7avWTymHCmcNI+Zsrf7t6xZw0cQ1jPSPU25ycRdQ6s3iqdWTiFjkf
7apiD5qG8qrjGciWPO9Mufmwv9RHvgkYqbicBlwANepxL5x4bTg6OdwSMCmpQtbMWiGk6Q5LsgCK
ax7M/Ngy3/g7K37oIrecZvFfDnbx77GsvdGumA8xFcScwpkL+DmBTdQdFdkf/YXXQ+XM9X6TaLBS
+tQReJX3xNnf8e398NyJxw8E6O+qXOHH5xmpvnPzT9Y7vmILiNAxz1GLQe6dLXlKO4HjoyuxIcHy
4QNSoq8rcU0NrOuO9811oapkeCwC+CuO/bwSJ4iOgn+oXlVYCMxlTdUhLbGudAHZhoumWfT+AjjF
CxuM4NxaYu+Z0zH90gjgsSirSPSWxH+w3kuHOdZWLsMFAH9DOEnBbaJl0YrpNqwgMMGGnyhaaeWK
TQAXCA4cZG1Am8b1Qzpw/Gzerzxd9N5G1TD8eKGTbTz9LpK0WcKalPe6SOv1PNPOWXQGq+uvuKiU
mde6+BHzv436o6o/9dfMXO4KY9VhtHLDPVb1FN3Zy9IveFBlkojNfVOt5WpFgESvr6BGKmj48RS+
kZFkNgozh/+SaN9xAafDmGyyMnEAaN2ETwmcXM6xda9xAEJbQd4s+4r6DL+AK6umtcMm7g22R2U5
6d6ltyweinAluD7vyLD3mMzZ6jsLkWQZnYCB3JrVcw2sKBKJzYsHeot2OC78xbOSbUjFtck2dx0g
qHWPV/Yx+l9K/WfGM20p7VdZfjfKjy7/BYeMnVzHtDBFzmTGisgZroAorpDMEkUzxDQatkK5M4Sj
EdhQjQN1rh+Mz252TaT74D2i/CNXF35x7MhjrBfEUvJHJazO/rKbFy8LDAObkHIOcUlIV2WJHhq9
P1mTZXF8kWkKZRQRG5KneCvXq1JaqoeYlUO1mILyHhtrCZEEAwdOJsCfJFfEILCvngL8JRSuaKZR
VONhn04Q+3Y8ZGtfBlb40Rcfnv6sxoeg3A3lqmUXuFLQJI1Nmbk5sKB2o2a7UWcAv08cAoAqdV2o
6wRfZ+k2uksAEKLN2aQVZe13+TA8SmzCBiROdwCcQEKatsmIhh320pJEQNMHNF1XjPPw4TPYZvDx
BlNXkYH4367IEiF2qd5ClMbSP2JKU614XDlPQhnb7MfJ0EhOUYiDsiA0yZ8tw9myJvKIu33wkvms
fOIYn5luWJOqBwhCxeG2CO9YqrX6TF6YSmMSeiqFCkGPHV+TFo1BGjBuQVJOV/W4aph+6ViC12q1
JtQJYwaNg4qAQoKX596tJ35u3AmzvwlnHQxJPPXVO3NKWBjDuq9d4mu7rVq5kujqr03Bz0vLKGb5
WeUwm9ThiAN8Vrvkf2L9riSCYCZlOwaOlC8G4e6/xDLenJC0JgT9lLLUNIzVA44V4ZYIXN4Tri3l
GjIlbMGxa9I94n0xMIM+TbKmz21z5ifQzL3HwSRxKwdLPFHiQAApm2CbnCTdTnHHE+DLFx7o8447
AsOwu5Msivs5BFDe0aXe+kgdEqceIdFbar+vZrQu1vxJ7M/LAMs8bdkLZnwuuvJy8PibjV2ZO9gr
K7kCwnOM/HM+uyo0lBkPD/sc8U/1rP+1xqVjtXo5sN1l/AGaeIpjlFA3kByEksErn3UXCdziD1eL
WEj8Cz0sQH501AvbQTwR7rWZ9QSFEr3dXWQaZQ5UiVmBhnnJmz1liHzJypyA1RmQD5A8nNemDvTK
A/9Rb0lAXQQEJdC3ucQS2mfUkw/Euf4OeK1Oimi7fDmyNeVuzbmLAS9m+1VUK9zhTpxtZsUujukP
wbFn2Lk2UcgPE3aCpYcA0HYGqHTv++geC1s5eSSfCVst/avUZ/ogWOjyahFkHwlNpvRf803QqCEu
+Vx8dKmkBz188kBInE1WOBzIUWgYBITITnfRsI8HmDXHghNAc371lzhbsi4W6rmbLbXhU36q6rke
WUg/8Z16+x5IkT1+i1Rp0XoESGesG2NtKnOScVk0x34j95sB9Rxo44BGzMbXNyaZEv2G1Y2/SlZe
LF8h5Nb1IpMceA4d5i31p9OfpuCWFJ8sqqiHSQm6l2/rkoS3LkQd7xD/k8unwT9hbBGFiz9SWpE8
8NkFz164Sf41XeUcEW2RLoh/ENN9mh4B1sodnk477m6d8NCQbfnPNnk0yr33bkF9NYQL+FuCGRIa
jEuMMBg2PH8RAAvrFhg2SCvDrjFCH1RXJiy7fk1jt4ZbczNhhhNyAIb+25iMimcDSlezHRlqM7gu
ocPCJrGAJP9eBB1g30Dtt+qrXcAkvd1myXaA1eFvhtTNvLVix+oplQ6ScSzaS7EIy3OSXokMA+Ee
CndNnBDuEU0eKCar6GPIce4sFdaAmMygPzrPU3IRzUtWYpiwG1hciIXel1/Jp8vvF5vI3xBQvwb9
G9Q7ZwzmApJCYYddYMaJLfoa38z7IL3Fq4BseyTZWIAShgrzzpynjNBB3R0qc4V3DdcVZ5ylRulR
WxFEHP9aYWb0uQ574rLTbNGRpEFi00rtV3JPn9t9jZOTMQE1Mm6hPvVXScbDdIviezdsM4y36YN4
Fwk4cXyWAHwz26QetMrCeomTOHw0oW9lxAd4ixSpokbi0DI7Jdo+ex2M11F6Hf0Ucj9n7ZPenfhI
2mdtfoQBPL8HAnsM7zT2sbjl51z7TG7DeI5eH7r8KB8YHKdBYMkklvfGDhhoFUtJX/TZwn/AMBHq
paZgVSdchFcCOTX0ptCaNgB1wwofNK7quSLWDLvQV01u6eaXqv8ZdCeiZQahXD2XycVjWfAu0G/G
uRdzzvjalfoUXDzD5fgXYOieMWIXXkvtFExD5BXeqsp3BDh6NvmEvkd012LaYGw+AbseOBqWht9v
bdB26zct1LspsaqbcoNZD98xV2Q4EEXbxiv8kOT7PgGDsLfJs+mjZeRqv/93IVkOmb6m7xD0CBWH
bMriNCUAAqvbUgjgBtSlbcYvnlkwPWZkVqgAQSjl5C2rm8YOrT/xRekO8RjRlnxLUruSGA6pFWnn
tj3TRx8RZF+k9jxZTr7JxybMGpsLRVyvfevad0gAtPlHghZ7IGJdvL8okJgV0HJPJno3sV4qBS5q
SR8fNBES6V6g3Ka7UJ8ShI6cjouNgtKUlilqCiQNPC+rbt+8rOH/eDqv3caxtds+EQHmcCuJiiSV
Zdk3hEMXs5jj059Be/8HaDT2rq6yy5K41hfmHHPgyb9OK0JXhvomGBfjGHhm+xkg0yi/E2J9+GsQ
mLqKkFyhQ/0tWEXlXOCHKU8FqLiVEiC6cHXzIHT72NqbpUMJE6c4ZPIBsY/nA+CnNla3knask1PV
naLkFNhmP4exkxemekV1zV+XyjhLzUmuj/oKwHCP/EjY9P2GlFxE0cTKACqUTymU53ZryNESQDAM
VJWvEIbIJN8G6a5FN2up0oBz9c6Bw5iFWrJAhL06LgzVboufVPtByB2cBRFCzCkVjr14zAWvCLyK
nrHyCnXZqLhMnnr21iWXAd25J8tuSGZSiUNxn5YrC0e06IiDK3Cs3MPmrYjfhdl8Jiab7PWVnIWZ
BLTgY0eNEVB0s960LeNeTQS4Yz5wNPRLbHVLTtpVBYQXilazqW0fC1y0q75j0ueqPbAU03yr8pvP
My3ddHGjmwihVqZ4NuhNmCJ0FhaFTevbtX8ifZxgEiX+4NrpQJRWZDTuVMszGO/ZrR3mC0ovpV2E
wppvTSUAyUZgZHGckWC2geYqwMyDIHQf0jzsDWmOAKfegzTr2x3fBbn99L8yzToqw/wkNdDYgyfZ
b3+3RZrelbX5skcQJ0icKvcFNMs4AJnXgsOrIwZ+J/0ejnRfyBxIDLZsrV+3CqyLTc50le9pObEB
jY6qyouTY6cdC+1Ytsfw2I0OziI5d/rcEclnQHNRQ1Qkf3Ahgrxk5KcAsTi9ag+5vZRtgRIjKWeJ
Prd01h7/AFMVJsobpn6M/GjVROU0omxJXLb0FS8314p/npprcY0GHFnAgXcTIqVwP/YYxdj47MmM
6F2U08TDuGLnykjYfpOk4/ogLFk+s5rd4MzfpOVmN2CjJ6rCJ61VhtodOd3o9TDisQXUe+BK/dm8
R8x5OCt/a1iZEQx+hWc/LonXuaeFKwNtq9kszdUmRf2cdE7+sMvBMiC09t2JeUXypjT79p8/7Uwq
8s1cehLF5s9JLga7IFtXEdrZUbkBIhWuY2ASZHGx1sWvqts9EyfuLQrQ3mkQmOKS4xIYv+Xpayg/
BPmtD9ev1kX9gjYlCfnc2Jy0fEKT/mNSLlN+EwUmzWf6okUOY4lA8sHOpP1fR0GdDRqJzx2/kv3j
88QHTq4vonRejfJWuaXCLoTsAPZtsDvK3Mih/MUsYiCPp1mjdzrxehEmJMf7mLbyGylYtTXZsgJL
BMlJSOmeQ7qr7QKdGvK9cZmPH1bwmT+S/MD9blIfxruAQzLZJcnuL7W0YU3EjEA4JpfK4vicTakW
naVOscXYdEkuY0la3CYo/jO0n/iUKHsz3bsvayOZXwHSsL3PQHAkaQpb2D79CdRzUOGNOQqBByHk
tanaTbrj/SAVqWFMXH/pc7k4Yrdl8wJy0H87NN9Z/k2PAcGKC5M3PEFAXK5ptwhpn5jYA/gC7gtu
yECAsichiRKGT4Diz/01HnUZ4zBzzfkS6fD+Xhp8VaGbYLG5BOm25Gcl3yB/t/J3Ug8xr+EqJmLS
7O54gvPy0ZePrL0MK/5YDoMsI6/w6rcXFaGjo7ZOZB7U4lB0e/nTV88RBRfBRumil90j6VK7tNun
BJ6lO1UixpDzZFMbFJWDj81tIYLEtM3qkY/3ULw2zZnAVwV86IoshTzbt+yJUxIVtkm25b9kxlpx
ZGrIDYdBiAeE/gApp7Qty0P22odLLXSikUQdT0xPbbJox3OPVp3flZ7y8cx0tYPRuAvFFRky7X9p
dhZ/IxonrIvHv0wYykaM3/eif0udZFGtKOsPoryjDWbybx5X1XoA25cddeuUMeuTbllBmsxbqT8R
SDBM+W30K1r8ZyTYK94ErT88Cem0rnwC29wbc++VH5v8WLJyLQmfufX2uKxF1zxTV0QeoxIyQflc
jHSaHflVU/0c8vduRZNTuClrrBW9IyjCPr3K6ZVnOv+NwCgR3Y9Xs71E3SUIz4bAUHxBKRz7u6mZ
X/rjisAq6Ca5x1HwzBdWNceEUFOPDLHZl/6aYUWs1+0+IMFC2mFST+9VfVMfWedIQIhwSeQEkHoW
54a6eK0yTHR3uTsW/Sk3uKjOinjpxAsBESTt/OZDNL/5ELebnnzHazIOennOOBgEmLYoNg5SfRjq
g9jZ+DWRp/+HCOj3Wu5Jxo5uOFQVqrbFwlJdjXg7H+rD4b+NhqUNC1O+D5WdTxCy7CEUZ4MjUplE
3U58R/8C3B7bFUQXaP9Yw77/k7DkrRo8VMQ96TtU8nXrYjqOiJBtagjs5wSMTngy6VRn7xuGrxON
BOYpllEET2zW4K19H0c44/29YMHY2jXy9lR21K7gCvdj7S8pQFqUMC2GKFownCxwXLc8jQiy/g/v
jjOKRYpM8k5/aP7JxldV/CjFT1j+vL+hJelIFbnPA1cWE9JG5O3mw2Kh0jo6y2QAOf6GoF2RZ75K
4ZkEJixgBtklZsX7q3wsN+yXWVCwX4YpzFi1pVhu5l04cS/UCsY2KxD0vbOcVflTvwzhRvAq2f30
IRdcavkkwzscsejls5jAaNYjucs1Qn6kHNtsPSlwuoAREvDnzkpQjVkeT80x4S4zF2xplt0vS3jb
tp4Qe9a72J6q+KRGx1D1tp8v6oZgA5y6egTFe2M8/eY5BU+k2zEf2XdcOYF8EjWW+95krVApDdah
xh0+Y/rVhk2l2t7w4mnAxCtjza385xRjuTNo4HKKhfAIpeUoX5Pu7Du1sOvb3XCxJkILj1gQTiKS
zjkZ0decl2Qs+GjoykmHA4tCSZlDEGtU9giOIlZmiOF5CwVuZn0/h5LgrCNAlqVDYRdfCZrChj2S
W1PM+0BhAZ/aKpDTxBVPAfnNG9RbZICUKMvonlCmeW18kkIH3KhBwyY67eAancccwURtzk6jtCdt
F0T7aNqryYHg63xXLpOCrc8tirbCIhXfsspTH82PTJ6nG4HGXqORzbbtmYPwxScavTpjwImdncMy
sdz7415MDgOKRvFSOcJV+i3v4hsTq8+KtNPPqlox+2UYmNmJ/szl9xVYTtGdStapx3yaZ5oT4pZP
MCjzGfMpynu3afELvGnmvWOTPFyzz4EhRD4PJOiIy+A8hHZmHLjvqIILPhYeh7g/LkAUquWSjjg9
TSgxOFywWFjb7vb7S8OEZvMRabfYvJC3Yb+UldDY3I5TZNOnQD2BdaIvsc/3JoLIa1TfJQHRAfsl
rJZbs9/mATQrB0MkXyqqH52/6EIAyjhN10I2/xP/hoib5OSQ0Xe0Em6fSj4Fh+qHvaFg515SHGpl
r/3G90jZMgpuBSF1hGiT8CovhCOUitj4fllf9fBp7q1qprsKMg0QbIZrgTDmovNzG4f5QrfLaUkC
kSzOSe4SsVZANLGZnrGtSa4Axg+77p64KXUeV1DqckYXPzJaw9T5Cl40vjtlpfMlRlQSC0W49/kV
wsipxqmmnssLrIfPoZ4j4ptsCSYj+b+KROoWYXCayqMpu0Xm+A+wkUrixOivONSlk1qv+b3lZ/k7
8WlLaOVHI1pISBt+ajDaL/hlTJhsQBwtOzKUUyHZK3MO1dpCr8ThWj0MnAnZB0yE/GVL45vG7EXA
k3zPVMbz1767TCs5fH7NA3MUVOxVzGVVsGnzxmmZeUxrmJmosK1I+mLcxE/kWc+/aKhmF1hLkDWV
C/G24qBwregeIaIpXTWY8wkZcw3iyT9LkBYEd0QlV3gTc5aKnCKwhauC1/Okw4NaoPtEI+Ozj1j7
7CHnRCt6ZevY/7Pqp6k/CwryJeN3aBCqPN97DOGTu4/Sv3JbfSH/C6nzqgeNHpntL2tXWEjHV9yV
RrMPG2S5y/qX+iPEc5R2Rr5i4yQv3NRzy808+tEFnz3rLJbs/un/jwToztnCNMrDTN7YT6h4DyHk
DtpF5RIPP/kylfMS3Fxya8mVlx2+EKS1i2K8Um+N2VXTL/FPBbjL52V/stOR9cOKripunjyFrB8m
/+hP7DPnl3sQPUX0YkKi/gnxhY1O+AunUFiU8Q+eCdXpUkcvDrId5VeDyAWGdSVYw+NAYdZsOwZR
+QxbmW4oabL1CEwSJGe3AWdDuI5dAd2Rdy/2sKDzKW5GdC2eqBBVQQjbBgQsC1llI6hLApAAfzVO
D1zdGRKnaGyuaT5TxcjY/dAzX2j3yKE7mVzTfdHuEw4KBerbTOxg+sl7NAn/q02YZlKJc56U1aOM
lroPwOKLxVAa3znMGMQroPZlVC6QYRZG/WQ4FS6puHx/JrQq4UWpGYB/huxmfxct7G4otmhi4S1A
cMUBG7gBfPd/YbjSIuIHGWi6jOcDjzptqFZ8lBo8NDzX8h6GiIYAyvpCHOLwnPMx6bqFtI4MHKFL
0XiygltDFtF/UTY8dwZ84GfL6SF+NLvQ2kY6T9U8LsVUh6oIQ9ynXD6C6iGtw/jCD6m3X/xe33wy
TSilY87x/ykzoThVJ4G5DcybgxI6ib4aX/ZM6GW4QYB0cGbc0wnHVvC6wBMjchEdyQE3LWlOi7mk
94r1l7406ThCjI17MWXGM/NHssGdOk859ITCq2SPvav1R1584lYlrMFaq6ZdjT8EgP2PqGOtEwKU
kcLnbArZlpym1B2VK8AocdgX+v5PWFy8KYnbwzgnncWCF3ggQQfJzE6El+pFDjkMNQwcpO0DsgIb
UQ6gJm7PbNhgYiRdLN9HMUxnsg1s4tzV7ELiVK2BvNkxHMJJR3SWsYeoVyHZbw4RztzXQjIXWKCZ
ktKieTVdgHEarHNQXMbg2tTXWr0G53RNdGRvEhLs5Pcg3EL8aeKj3xyZK4kxaoC7GpOEDkONKFfa
e7Fwajf7yJoP6WsSL1hM2377UrcBrYRKz87fppO+0gm903Ig9CzqbXTq7bC99ZvRlQw3TI+VfiwN
JG3HJCQ85EMw9ql0adKb8mbB458c/mdbwsizB/XTzL6I8RKW6VGpXavZmo9oXOV4IY3NhKQ+3JUR
Z/Q+YXDylg/vA+p/FUntVyx9aeJXB/ClRMOQfxrAdcZn0T0oiY0L9AEALLA3YBiIa1Ff9gHjgR3D
ir/ET4Kzhzcfeni/y3CRwinE1vXwpWcjvJevr5IRF6pL7hY31ZluuToDDdRohpO4SbkY5tDs7E74
9asjBekmMmZfJxaBNQBW5yC5FFrsh4A1o3rz1bcX/96JOD/0+RMzEgBgvv8hY+T3F12leDBvk8xq
fzOSocmnoVmSQpUV54rh1XOMPNQU6KkW/d1EzN4d9fZIsh1qC+0t0MhqeIa4pKyHHz0K89b7lwDC
NuHFC/HlDBVklTnNDGlXQ5nLrj6k1DtQgBcMoZZ6vzGjVSpRy1DsRVisXkszXunxaphW8HSwEFF2
dHbaoUh6WjmQcycEktt6c2Zbx6jqlMcn4OVAl+HONCfwUNmwR0BrC/Issy8YkRHGVFzJs1N8R2Lh
oXwgelOvgvaRWu8vmCvdgzQ2XCR1vCIWHIxZZa6rxjMjT/8hYS1/OeKpInSeLxjZ2W/UXZbfQDFk
aMLcCPBCu0C0MevPCWoERXlHMgMlCkWOlR0GgpJ83JeHaa+4RnYQ7sJgm/4WUX8Vn2WMdNvWYNFF
iviuY1m/FD5TXok1EU5/4d7REriFbl0M0ZbTS4oT3V/j7B0jJx6hB+zlo2Cgyt4ASg5UO4oWWIVx
Vo/sK7VDxqqZ0aJ0k9EZUCP/SnUEhhnW1SmHK91MYt0jsmPzdzqWyXgm7XNc6U+UGyFD7/Haon/w
Kp0N6BJlSPWr14Y5IsorLXRz1clTh/gYS8HcQNzBTpO2AQXfLnwgZFNBF1XrmlzZrVqAVd6O1bb5
9xtRg/ZL+Igq5GVboD3IpEpi19QLurTh7UWNjJAHYITy+o/GrSl+UJwVc5HHww8Hgws7nkOFOm2h
vU4vLpyEseA1iu/h788DzhOp0XpU/2PBDrFc+/G/+bugeKFfk4PPGhYmG25ieCyXCWS9hgQioqn6
QCCCIvh7bnLfG9zZlotQLJTO0FItE7XAyeHPpdJZYvFa3AIuQ7w8iE1WjX5AzitozzL56Eu3k+fW
sZk+kJuXu34VWF/Np4Ih5BCxYhxtHA1pfsI9wRD6F90BpgGLCMJYhOPDP6Jboxpb6AxcQLxUJGT0
aMo7n+Z6HZnbQtwipenEbYqIBjWNxWhxs4hOqJBQjjBYQxo/q1DllngddPcer4Y+eZ2PRAfj8vwn
YTf49TY5oQ9+R27aMRJDZ9f8L6UWMESB65NSB4geKW58nu+xemuEa25czPhSUtAv/dQpw4Pq70Yd
NdqBgJQRZUTqAbZ+ucF8DnvgGBLyqiC571KPb4zcDT9EFG4S2DioUx9ZeheEq9VdqoXJfhYJ+bMy
l++xziJixUoxI+5upybzHLBouAKY1nopXlV6Zu7Y8kBXRutUHmMs751TsJhefuW/aEBWLikHL201
OTVY9KXjWM05EC/TLffmp4itJ3cj8sKWirXly2ja1hx2+X7996eSbNHHLtUnTYdXZqeyxK1wHe9D
gbJyl3/MRpkcjYmd2Fa1CYhHU+9C/ZbG75b/Xsk2ZzehEhF8LXWRljZIt+wrE585dC1mG9BKHon2
1kHrVt+a/pHEj868EeKYAbjJTadKbuFVw+nW7UaBc3mLM6rvINHOmc74/rvmpIXHGJw2wWc3ctmm
wQaOwEMh0H9mB8z96nHmZpnHbDolO/1asfF+HaczulTEwJPbf1uDHaEzpXyDbot6lVAqUo15IBiC
pLgiHU08SzNut2IUzR1+NIe1fE1rODpO1F9f1brbq0ggAOqfdAvyIjNkiLMyWIGVepRf0BKODV5f
pMsacqjXARG7OFVAwXeATKGyo5IblWVS3lpokOGqXfE/eQAy/VtjSkOu3mmovhGgCUTA7BlaspYm
smK2ncwpVkgX9cQhxaoqDoQWQepWFCbO6xnWzQiOexxnF0tQFHjZEuuHLOwzui8Gwy15asKGrogl
3/Sh50dJI1rrGvueiRpo8iYfaqob6D9K+yUNn+ocvSZiWKi3Io0dWr4EU8O2bWa/s8oz8LPsuyVh
c65kGyKS4kUxt+hHcCm9+t+r+E+vt3RWj3ZWKa2KcPZQT+B6kV7OjJR7kt75JuMcwMVY+VF3S2ET
vLcqJ83slImxanCiKjBKtVulnas9udDmEgoI5gTsGsV4FKSb5lMEfVgjCcrLPwAa3gEk9+glCeJg
DPSrO/yZ0bPLys7NuwKX2wXm2owLIpR74DOojGInUBxsD2FIOrrD3xYZu8yW9yRBfy5IqGq+EK8O
rw3py2Ro9Yw0untf7UxpZSvFMqp2iIVBsv05cP5StlTfxWXFk06C5zItTgVCwGKWA8rjm4wzYx+k
H6nyToTDg6Pv1d9r6z5ad6G/cwNN/9D9qsNbQPtLD6c/G/9aE2yC3tK1iSAhIEtKtjW1eHXGHALb
+MzvnpItUsSXz3LvCBKZH+E1zMeXvH4RNn5BoQhdQ4VjgcKyfqpUONoFeWw3HX1erumY3Trokf+F
85IBU5kT1bg8Sc9kObyDmUYaIJpSogDQlPLeoinFGYanxDrLwzX1rwkGMv86O4lxsO05+mpa3HCD
0b48J4hAeAtiepbXJg9txPy4H/hEszsDfYOCdTCX8IAZOQ6FJxXeKLiT5KrVfNMqyxKwvXEZn6Y5
39pMJssHSQYIedvkzqeptfBw4PWatagqOE+U/NuBmJB/Cl9OciXJ1flgY63BkPNd8MpARSjIXjuW
ooc2t/QX85PU8XKt+E8Z/0n0anGWJ/e4dcSth41HJaVojYA0Ya9I5A72n6eqXcL2Anooy+ZLOqhc
Eo4nkF2bd1hz5IHzhitgjj3r3GMHab6Ii2uFT9AClvJemBhaNmK+UKrvlAS5fCHSrG2R8NKQ/npD
dKQnM3RvdseMT3ThXONmYCMSJvMBNwls6z8sMldmCDQ5W6nW3bfuA7ekck7qM49tAK0l3SbSzBIC
j6aZ4NGwkIjWIkTkiuqRDBGhWaAe5y4n41xgxQ0oRltYH2b/BhHd0BYDMqTwM+zJOf+U+s82+hSU
9zB8Tjb2MHDYekauyUKi5cXLWGoDmYgEs0pIs/D7MIdB+BDtuGiRq2vnkpZZfrfGj/kICj81/p1+
xCZOniR1rH8tA+DikHSIINEiz1S9CcIBwTubjMjlcAddG5xbmh7AubUBgpSgueYYs9Obbt3Cwmmx
J0OaIL232JhEHQy/NSOSsVU7nvj71NYC2pf1CdCUiSiTU8f8XSoxa+A6HLG4lVsx3NUYbu5D/uyK
bYdYVzn7G+ZprCuYX8Ayiz4t/aKgWq/OTHasb15NFb3utqZeEbcWzwYHXnAQ0cFunkn5M49srC8r
+iRBhWlVJ7ioiRgEpXy216+TTAifcnaz4j8Nn5b5lc9DzlWtvEuM0lGEKmd5OaD5MbaagS581p+G
zG2SHd+StVrn5FxGr2VDTDK7AGJvY3J2YFdgMcf0xi4H4nRLbwLAlEGX6Aq+y3Qrxea4YtqgXyIT
X97GQqr+qTNNJAZP9F6BV0eupnJVHJrILlUyF3aWRSWzgyg6EtT6y31ObIkckXkIhKQR2uDvtEVU
9oa1Q51l4daiTDG+EcdaOBfFj6p8N6a3un4gnlwwrshfV8PaMLDMCbNKqX0Pay1bqtk+kCH07mJc
4Fd8WcmcP97UG+Y+Gq78YRuEu2zYDcWKdrfJzi/OoPzyqjY90JB+LS3cEWE6R0Lr1J8ZPBTf+xtL
ETBPxJV4FAVPCsCZOt2ELnQ/VbPAlZGF7in9KXydK5RjpJk0V324pT6G5zsR6sFVmLhPiQ6/WEhC
EhhJJw1EH8j+S62eugWFiRa76UEq13gXcFv4UDj3oJ3wNo3pkkyXF5Q78ZD3C+XS6ef4jeYMFxN+
H8MinJRim2k9mUR7YHMv05NeJx4gn0RQhIqgSgTMwDwJfAgkqjjPljZcZjxWb4LgaCMXHFQisg5A
JaNUnRfohwC86wGgORUuhojyeyA8kqnhERvaO70HN1/pf+bW/T2SV2rp/vk1M6RuOD4YUBWPRHmM
6boPP8UWsgF90VqI38bhDU9b0d+7/k7488RJ51/Z/lT8u7zBSeOqj7I1p4rOAB8tj3hq7KTd5Ons
HAEDQNo0cVjr2Y8DAKpaocqnCCasgb8bAlIZRoldjMvxyC/oQCdjZu9zs4jvOkPUXe+hyNB+Am3j
QExIpeesouvq2ZJB8XYEjSJh2flwmhDL7DNGqohdqO0x6sHPOOnhJeZzSQvD9TwHBVSrovzGAMlP
iMsgo30CYfeNta1nhYnAH3eThaF3Vzq8aAFabBHjEKoYxmr3XHlgge2Hw8BKQnngoFAhZ7PqZoBH
0idCd6DVAldDMx3h0FBP0o2h8NNsEyC9BJTBLStXXqNS5ET4/T86DszGNhfmk2tFnF/H9JdEB9EV
XSJxrP6RN7Jl1yScuOeswG1B0U3HPsF6Dhpjm0nlEhoPBZ6WcJ6tYuPQPZAM3SrEXONM7COhg9v1
7H+b1p1L1Pg1IDp8gaB9JtObquJ8u4XbT+R9emMD4jrxUvyVSMjGOH0oA35bMW6bVzq7Gpp0G3HF
3ip9HY5HPwCxtiAfesCEpLXyivHHVNHK33rp0eABAk81iPvwdSqfWJYIuM1bdl9Mntf9ibafOQC8
MVO3x9aO0GSRJghxtiQjF2gZmbBauRbJ4MsOFObYt+Lcs9LVJHHxuqXv5nB7bTZ3yOTHLfQcvBG4
DTU72JEsjZesAmQ1aOyFHTD/M/OrIk5hUePbCpcSO3e4YagaPl6/LrISkj+F04B7NrlmLL+OoHhT
lgWMVH8dt30PQMDpkdZhcBttvhIXocj4H2U3qUP6/JEEcUVcU3QPzHlvKvg24aP605xOWf7e5+9m
8pGlSGLtFqHkXDrwTFE65Ix5k1+mYL3FguunS7yWr/zQDocmP8h85mzQcNrl1V7oEbAng6rFwQyn
tncMPFrKWeMuKU8kpCJ6YagreJbslpnTnYlT+xw8T48uWnvxTEJ7R+QGx+w3mSFia3Y25HPI1YMc
45a1TwPnePXoWdYv2OGmwRHC35/tv0+POn694pKt/2SdRnIy9FnWWQxnMT235tkH6mDd9Hyl+6sU
m8NwrvILv670Z0IlfLDQyTmNT0J0CupDw1F/nkoCiDc0A2wEeGOzGQWJQ4rAKxM1NLq1GKkGQY47
WJ0lywmbiBXyh/HGYJh8/SPMpAJm1SLt3ZTfJjN69ru0c4HzSv4ZhhcV54lI4WBVVGzTSKuyNfXg
U1xYe+0D2kKFfH74iLvPYLZZBe1m7uUa7lDfHXCaWfdEccZ1dAtfsPgZxc851n/W3r9QZAplYv98
jjwOEO1g4WOoeApRM1ASXUkOQCmzLuoLxVE6ANggFhioJs0qM4k5DrpwCamRplUZ3TMCS4D8+2/U
TQnzOBkP6Y7AbM4SinJwVpxVmOp0/0glFf38Fbu16tSpIxLm9bJb1oPJHTzSL87zxSov2VWegQvj
F+ZMCxvCeDqKMImMYzwREAtjErAmlX4aLQebWcwkzj8LpXoCxzzHub0qydByma6FD80N2UCNCx5q
POjKQHbEXqMaKHFOo3Z9eXhVeTZ5EDkWdEK5g4sGoF92eITwgBFIjAlLY/CGffATk16D2YHLBUj6
/wxmlsiSfd8Nn7APnz5w9rc2vdMuMnpjGFa542psn4z6slU33P3krrCI7hCvnM3yCJuiqpwptVUw
ETkl4cbImReuYVRGc9bguko3HcisDxkxEuEt2tbPdzmXP/XsfghJx96HvBFfr1+A9RR/E+Yks/Nh
LKEQtLkt3wALFeB3UO5NzeoV/KTqYuje6/A9VN/07tE2Hogs8OEvipltpJA9t4IrBdmJGFfQUiZq
sLNYHYIc9iwwhQ0PgK7ty/L6lzObb4FUieSd3iLJlqS11M08KBX1iXqKzMRuQ7YKkCCwHeG/VXYi
gUwdhGNQkgdoykTRkd4kbEwKsB3cptdMC2NhBiuDPck/hbN0uqQfYXWfUB8Pj8p/1NXbFD+q+JHI
91xcwDHi90rvEs9mdOQwWerVSoUzwczNog+c2SDJDw0S4Asj3YbK/CIDQivn6b/dLNNxhwihOn6a
s8WSBmONynxUeFgXxDfn3UFApqDjAAPyuaomgjcPgLLzwJmKGZQ9sA4wHWIsRSiTDMIN/Fk2AcRG
9KMPP722Cbg3WbjsIF8t69ImwavkHQQqSuTISVh1gHuS74ydRfw9il+CtiQEOByIf9r1bz4m9841
UEvCBQv2IKAkYt80D/N8p3mF5s001fhYx7CNvEH1wASOyM0DRwTK3Z3S5ATtLNLIOTttpQ9J3Uyq
K+pOUR2kF1OXnV/tqea4odRFPBLfuudFLRE+X7IdKYXB1mof6IPM8CTKXoqyK95P2UE8Dm+suyRm
Sc1Ri44jml3GYACCaj5vA2sDb2YDDZsyTlGzO72wsKIb5OhkmamrZElUROMTbUpsyLGPPOli7jJh
GytbFhPQo2eE6w4VkdpuTacEK17YYvwV/Rf050A7JdJhVkEN4I8PFWhuR62OdXZ84dAkrar2t39D
+45jC1Plk9VIz7hxozLE17cOapdJ3jUjzrCZLQ3tWR6YwdoiPdoSkl8s3YTorX69M3oxOBIJDGH+
TTxUuupBbVms1VAzlTHUaQCeEnzulSo9Ju1pxh8FS1Wsf14xHTVoUoz+g2VkXWRlNQxfJWLQTqI0
0BfirhVpLWKCvTo6H3lbWaRb7a1P7E24+hHWopyKiZ2YNGhxaAV3GnteNVpFoDlLsOYbgrTmpQa3
OJlOgEG1BdRB/KgVS2EZu/D/ouB5SRLTTtOzL631btc/ok+5QADPJGGePW9xDsmZrStk10qbeDgg
/1S5qw9+7bRopeI3JDANl0CL7XeBHNv4ZkkfsIPHuIUVDvOfSMZWbQuY9+IPU1ug/uvl93AGjHgt
hbL0LiDlJPOTCQpnZ3hJcbuSeP/GWvpPBl0/LHNX1Ts35knlCKeYTHYK42hzKy8NGD1e3D3Hmqce
aDROhVkxaqE413Dd0TPbXWV31AnxGj30a87+2wzoRg8QtwSwEXgB50n30UCtnZxYjPXQ+fzH336w
aD2pxcd47MGjRUeJ0Gbp0KCWLva7othbZFiT/uqp8bwLLTSXnB1/fAJcAAdmDRdAUMFQLKDRdtZK
8uSfBK9AB+oNEjFM0IEA2pLEbmRwGpycm9jfwhUhIJOyDXPih7ZlsNV+Fc9RvKk5D13Zv7Td2YrP
0Uyvxy5Uz9h0aO/shIvxUqnILWGzvEPUquZ44x+Ww7gAWTV354augaXaCAtr3Mt8q+SWC5dIuGSx
l7hEFxmv+bu90DOXZBOtO+R/r7UvXWfByAZS+wjWDh9uBxxsEX4hJjQ8Iz5LyMcXYML9yxCfX+0a
/BosXlZqU8CU7n8wC5RpRmpDpALPp9s12dZUat1M0GDGIgMRoCOCCIB747tJE1J22VddwLk14h3s
ru9/t+8V2IuceJWOFw4JiSmfFYo+uEXV+aUuJ2ZiLFSarUj9Dj9mHTCaxHhBS1KidOVb8gy6WfYm
PlT1XdIeVrZmr0BHL4of6Cp8jGcESk7XIpqR/+cERgkRC+S1kUc96+pFZk7hIW13mbhHm4YMH/vR
EJK9O/8ulKEshc6FxKaBBMoTAiMkXcxJyORpmtniJaiOTrCLUzGIQe/DP5Jr4ZsRt2H71KzNKNiZ
ePQx0RhPARxCtoT9NrylzbPnCfVehGzp8PZm3wsOr1dopzK3AiK8Y0y3lhDY8WYoj+hSkAhzQas9
jjZe3zz/LwlZg+DTZWRbnAz/aCnOLGFD3VGz94Ic1N1fyqMsH3xvvXyEPtE5d0Q8dbpltoTrH8u/
sopK8unn/C7MjbhIkef4TPIoafCLkwpd79pkJyFpU0hI2OTk+Q1AGT7CZmcS0gGqSX2M4nF8pPWt
QxnDZnJYVWw++N3QM/CS7EZpa/iboqfj2Jj/6SYZM1vmJgFy0IJ2ZzG8zmp4LY5Gcuyrezks0mIb
F1ssBNtG3U5baUuMUXpU1euoXnmc5Bbh4SFJDmFzELAQBIuXdRPMW9E/TMMWIfSSSMoHPls0yZlE
Ijb/Y3bBs2DBSgDri0GTA8nc6RtjgW7kgO23M0F0oyXdlSBtsVTXTzyV5n2IQP0yIuJA/J1OiVSD
vosjmfzsfYVtfC3up+kUCbQbG+X7FS107ZnSKWUro4JS11ya4YqM3XRHLhPo7sw79MOAkQX2+3fD
yI/E4JWOu/11aPWDFTth4uj6gTy03p54xwt81QtELXrhkbh5Jc+qRdk6u9Z3vFVhdBGBD1VnbDlD
dU6lE5/SVoTIeBRt3qBOXaJemeVFBowhizdih8tOa7bYtHj8HwWxXaw+i1lQ/v+YOq/dttV1iz4R
AfZyS1KiKKo3y74RbCdmE8Ven/4MOgsHG8jF3lmJo0L+/MqcYz6xgBHRODEzWAlfceemC6TYnf1U
bj2hy9n0UQto+j4U5fbor8zkGAha6Oc5kgWedwclOakEbgdDR+oGxJFtjnt59g+UhP1ypqORc1Ph
LOicJfDgj2SHjZ+T28B7mJzUckTETOwoN2EZdB3BnQumjo5JAf0r3JZZ6+DCBMwXr8bI7/qdPPwn
/yiVIFMCvWCltpmyrbRqmkATgloOcnkWWIcyGLqALDULKeMyvUovdrs+l0hF5Clx4iT73NQGqd2q
pWIhmIopwFuV8USHVg+e7iYLdpjCEvyLeyI5jM0+pdSiaP5T1KBET/in/pEhc9VV6W3n89V8zeer
sku+JPQBvqxvejGQ/+RP0S0GrKWBWTCC5XTVZAcMYv7MbPhAf6d6p9fAU/vWjUrP4nxvZ61BX+BQ
VNy675aW5Wit5YwHCwGsDUkZb8We2oLAi7QnC2ENvYgJHXxCBL9gfFCOj2zU9IWOGXr54ARfhxuP
eJYnCAomfxy4WuGhEAcswkGODCOp7EK8ZD2G4lkT8o1eom+R9S5I/WE0MeaXBjw6i8wsnIE6QN5f
6PYxPGOIrpaMxIj0kqKL3K4gO/IzzAfSC7VC/fn5TciQla26rkK0GtDOvoTNPxJNavCVkgGKmYvY
cVTfJvnFATMPFqA2A8akJkjHqJhsbKNb57A/RRVOg03jnTzedBA3JRkJxBz2AcQf6ibj6aLBwN1V
n+bgizvTmw79hnQqDQyZ5IIgjSVJozKRdTHY4dTXwWFriN6ButDjkhDMBGdciS0wQ58hxYfQsA90
EmHTsHrIgu75AzB6HqQk4RL0xVDrLv9AWxxz4uTawtXPEcdBWfF8uoshawCUx5PPMLGskMQc2Pay
yLUwomOwHhcPaSPlt36Z8VbUlN4HPbQDU7qKSXkgLMNF+JPOsUUIEo8GoirtKyoeLnILvaRnJyeJ
9BYg/eBaxnAx9jgg0BtvpArzAhRW+EEXHUc2S7T8YO4VCUqSl4wfU7bQ0JJgOhUf6yE/KKxHQA5M
qBtmqA6ai38wk/oObgjMzZSch/YKLk3B2gI2jqFJHDTAbBXP0I5Fhkxii42ML38uXyBoigccZilC
Np78WrSUaBMjEMC4nYJSCiaMBoQUUneZMfyWdQhZPSoRi7hxu6175IXLiL9hLV6AQubwKYltlDYS
SbQLff2isQwhgPEBlsTjxVF3vDIvAhZpLWxzOMxVf+PocyM3Y/XnodpiNMifQhRwY1RLizCWsKbW
z2xBEa9XdxQ5iGinQ5T41qO3N963DlcU+yyHZe3yRYzsEuJNXmwHxuXWFkAbop3O5dLl8nQg8xic
Z0zggSUbD9lVkAX9IUcXbRJFE/cQL4Y2HBgMdZGFnChZ1xh8+4AhXI+xRU7BCf1U6IZaOyvw8V7n
a/+1SyIW2W+8xS72m5Z4wrcumnlXLMkScQuOLuF7C09PDGN3uhyuWPg0ZAq/pZiI4R0JuSOPB3ig
EnuXB45/svN03smH8rrB4lKNcDWGLqQhOGfPp7kG14JOwXq0Lvhza0872pP4BIE+85hzwTQXklWM
bx733D65cd3w4mUV4jm3ZrYAP1UU30yKHpThhA3X4UIc9TVCht5As47+gYw2nypXxhqCsedXLkEP
BIRAwipsLPTEtvI5MpNGMZmjOP/7wyZI61whmHlJuA8DNT7Q4SgrJz26AsRjFcG3bDz/QtJqyztd
6IKhWSsS7bDgA8zHQwMdIro+MY1ab/xp4KRtz8xKtVWZJs9ETTpvg7aZHDlvQLyAgInToYOz0HBS
IuSiw+peQQhHhlFpvhM+NCb6M3qLb2MznxqvgJGtBG8J2gTwBfoqUngERHteJR05U4h1EESQ6siZ
HcbDnOETnLRTpXxM/cas8MIx4PwTezgsUOcRBTiSRD2ekq9BW2PakP9g28CiCReMA/MJpYDWnmRB
z7r20YH4pLlBDF0SoBhla+O8hTAMh2+Ss8cS2CNuHyMtuPKHFY0ISIt5GM8NAdWs5pgPDDNsuedQ
JYt1EywwCni+MhKDwN6IzOw92F85hPyWU80vEp/pMmwrq1kepJNSLMLcyWa9X6ycRRoG1WuJiRTw
82Ldp7tCcj5Pysd8K2QHSbxwk5q6348NQii/osqRTnQzj5WBbgiTfLniH0c7V/QISHc9oC8PSY6M
CvzEk7X6Kklqe23+VvoaFPj+X8QeZqbkbSIDMLlImZ12PqS712t+AL4I1haDZ7IejozvoXNNRzHe
1PcioX5Hbe9MEKjHdyShqbRUX0uauxhtJR/FYIP56p5/SdvuYKCB1RrsCU0ReU88e+CxcUEkPBPu
XBnJuIB2CoLemse1zPejnzQ8FYDkSN3ClGcdYtANFqawwBi3j2xvkoFig68G82qQFGWtU54dFEPb
5KfkBtV0V+RY7xjrO8YWJvPfofRezy16SLB9CfLb+FdsxGu3amA+dFsLi6zuiSjGVSowS6mkz4EY
GcVviXvpOH7e1G6WgZY0nKDdJxuRJ2FifIcR6gGgZY9FVC3V3w0ELzq6hdifiSPZK7EfNqWthyfg
eKz39/PqcNgB2iOjGETnL+nLY+vPeIMRK5f38IGGhYexYjgyb0LNL4h67Cjf6aVbFTg5Cc5mdbCk
eBEEgmGQ0hTbEcvkP6MY1y6bco5r0gByBGoe+kSCZ7ruOoWkMrLFXLffCjGBA7N3hIbVF58+BCmD
IDTuvqXNMxsOG1u77o32lOzQvCxdaIUEiUZifuTDpkONqRr2U8GBZe6QK9Z3Vpmi/S/yJSfyhd6D
w0QnHhmI8E/oz6d4fgTK9/+PFMSd7E3fQsHOht0jP1IS8cDg8cgV8G9MQyHxym+WeKRi4JRKie+j
mGHkRvGgciDWG6H8gtfGWdHVJ40nHed/H3C28NwmlSGDdkKlJ1WnzNpyjKN5BHiIsmiCfyjfmvSt
E96YSiPJMs0vAgNRBHZwQ6dlbX09T4z3ebw/+jd0DfUsRPpAc8SlQANC1gZD+poSbZvXq9fjrI12
Hrl8S6VD2FdcXgp+OCnwMx2U+Kh811h40nYs9xD1Vb68D5EGqQtyyQxes0p6C+okwgvBa6xbSXIG
YFoiBcwcU1UUO/2QJuwgXXyNeXcZ0QMYF2qEUvDDhIEWQzBbfX6yRy14Uo1+yY/dVkERhMpOb7bc
jYg+of3FbDM8HbJF6XOJoJki8/H6tC5icVWSi9J1OHYvSnmWs1PRHHp2JxBVjXn+aDnwydXfSz4f
CO1kSCdCBEhWPCf1FEXahQIIzje6aJFxhCH7dbsi1qgedpYKkos9Ds9WntrTtOXqzVGSaAz4Sf+A
xfS7Ok/0WTwyi14qtPrzGcHqga9V7c9cukjtmCvq4WLDQ4JfuuGjvOVvwpHMhje2uYP8ruNyXYTC
Zxp/li27nrkQpJJDE/ZkRTVjsi3pmMhHpnsz1pQ9YQsrqYEmo4G8Cv5xtv+to6gspFewEc3tDIDg
NItXzbgi+IEAIfaJdHw4xoUlRSkhJVARWxfdrG5eEywYtP2Ya2j2mDw8rnJ6nRYIl4DoCexzmpmy
rf5StlnOkDCDVZJ0j5T+oKbb8MwCBfoqLXwUP90u0nGWrbLn5mFSsc/iPADd0LHpZdasodjGE1k2
sCwKg1o6SCD/Q09OyYQB7T2Ie13cTaQnxtsoaKTVqwxAuLAKciKsrc28JwmhKWFqqz1V9+QCJ87q
nT20xUwFCAharTV0wHIIkKxRLP1usPNqK8IL4qHzqymy5Es4ntmxTyBMUgSDa0JlWNEzLJUBgSxj
bSEBL/wVZGmPXfM5KMe88xodRfqXor4jqe827L3DT4SS/+Dl4rRDxoW0EUykx2BZPjevQzMMDoBI
hrVNteTpOwJNKl4Jmcrz6YNYGpk14uVGJnxilpFRJ0M3RtAj4fuad/D/1IlQyTUjiF4u0+C4wUrq
aR8FeNoPqj7wyTJIxsp960mVLy4FMkD5hrQZ+TTO+u7aFbdxCXiSQXUFXjvfWwxilhyEfXFke9wX
87lCTo0mbCwmTbtpZEONperQLYoM6b/PiAIn77yJ7Wb7CbmmkCxz5fQA90nOV4iASTa84UTEZH/4
F0hZqEvyCHmyqSd2xWt0QxaW8mJEPrKv80MoHGKWudFJb0hLPrUKInoSgNqvLcbvIVCBhf/yhgZX
dJ7CZyczg7cHt1sO/ZsovTcukximXc/IvVfDm8RyQr/Hxr007hlMpvA+4Rj1Mfil2VrDKfjEprSK
s1X5O/oghVh6LLt92aGB9caBKQA7DH/Q/NYbpk3ilsJOLHc1S+luk5Uo3GlL/E73Xy4yLKYQdQzQ
LKi95TN0dUdUZriTxq6OUaW2Au6khzOGjqmWSRhceS09RNDZdtJpcLYafhB9m6W72TXRbX3SGWoB
JxbMsKOBsxWOL/GHgkdn7CIuthyh/zv1f+Xwr9BDOlz2pL8pnLbHLN8A07C6P3OaQ7jGpUsUcCuf
s+ykEY0V7QAbSfY3CQ1NcnxGeyvbFa+DwPTq6Vr5N5QC4G/hoqLjtikX7zQUGUpMHmmsGrQveieg
jHAraZ6etCSmMzj9gVIUKwW5AmwivnlCGfMDMOzPcXwdHJI1REgp1l77Tm8vaw/JIQS6mq7C3V1F
lywdLeKCgT5s9HqDn3/LVPmXrmGCjk5nrgP8vK7xALXInjIsS462YqtO6Bd28jgzF0HfRWgB+OWD
qoEW0Be3DMEwsupP4QzxAzoA1ABi4AXDfxlfyS8uCVgdXDGGZwy1OC56N7t1FLUobo/Tt6oF3Z2h
ngcCzoQwvdCBU4WLTl9JJZP9mdGnCzOmsIb9yN/H2/gKCJaHLWbYSyP8ZIeK/Dd5Y7kjWXafrgUE
Ff01Lm/JZZSPDbyx+CRVR6M6Ns0iR94GoKDcTy6Hg0wW2a5GDCpsdVTI/os5/7aG6wiJNLY5jdiU
mFAM1vGTd1svXs9lu9Dsx8f4OMjSkWEjNCjcv0utWsHGuBn9WaPt/6VXVJhBbF5f2Hw9jpoGKeeb
H6HZsXmGC6Kd8x9BurHHifAmhZ/N47NtvoTHJ/egDrXCHmS7Vd51466Gd0O9sbqYsz53qOe2WnRS
m9MTHbmxYm4MJErKuUBm8iTKP9hsImPwP+JjV4i7uNwJmFZvZXcSJHh7h7TaSS7Sgec1Mk9pDIBt
Hzkx0xWRE26b9LNzTcmOj+FokPy9UCa08X/C6O9r+POQAkVfp38vT+PDUj4n/aMgGbvkejl2AZPg
vLhS6+Latidtn7gwj3Xi6O8DgXXxe1Kfo5yJmW+8fFkgUMU235+q33I75evBvITK+UnyyWSn/XsO
V33GLQ1Y4KYT02X1Bcvdlsj+CNcYwLktyzP7S2FEGwd8ZoN98pqHayUhKM2GiFw76dV8t9JjmRyy
LS+RPA3MqyDbAsLis+5dTexlm94K5RoNN02+GuxSk0WpryspyLFtMaN/db5BTc/WU0W1dDUNdFKn
NjkOh9TVzE2bIZnh89rGghMqV7W/KQUnPd22XeSbrA7iOmhzNF/n1+MktEcwfqd5y+48MFNAkKrO
P+Jq1eCCswm6JPuaNM6Y4fohXj77rUBm5d8fci3530UKX2inwPHR/kvJ00PABbC7t1SeriIHkxys
xOAhBPLkpiYtYDAKwRPihRAY7G4lNNVuy26/DjJ9HTMXKKDCQ1hmRg38ZSUypV2IO8DzggfILG2g
4ftE6I1wBtKtagWvfq1cEtAbW9aLF+BqUHoexrJmVCowKNwn8a6NL08Gm6+lDKAnDoGIkeN0LfRN
ruOMRO3lx42dP4KxClAnZLSIhVcltnRI3yJpWcUBjJ0084vSN58L8GzyuOqBlTovUnTEYI71o7uF
GRDtFRtzcA3pZReRWqStR9lP2ArDF/8wNhn/3USEtVfFo3wcWhvo2iu/lAn/npNsJnFZwgQWf6y5
JyaOyW2nbTPugoyb/XVXsv3jmrEjabbPrLVvEfu2RUMdtyMD8SV4U7NNsFc+mX0WzpAfR93VRZgl
a2vDNqT1ZRlXugcFLnwzywDOXAuA0gJgTOmxvBXWWq02Ef0c62fUpThOsG5fxerUcfRlfyAtJU/k
yWRCX0VeBCMlNO6gWnBboXu39fRHpW09urCY8tduMvcyoZApLgZqWpKpi3oRZosJEbNky9tpTug8
qFuFIZgXIowC6yT94XyF3DWw0iaqugukeFO5ldBgkyAty+nNeBk+HFh5Qu2CUOrIu+LUH7C0LIp0
Kb6eTsMUrSGRKFDij3IRIpcLUdpMdgtkfWTFNFH6n4QUV80B90rm1Qg2MRqMKzX2I4TMe/hAcGnD
8eOe3lBg1T88iFo2+BvK6wpgKVrmlXEOKYFSzB/VovnOeQKQn8bj0dxZfGlPp2YoxmNq07Q2R4Yq
E39FX0nGnSdSP23rgVwDe2SSOvmgQWe8Jt+yy9/iecKUoh8cBUPTmj/E4HT71JyCv6kGjcBloPuD
OTkvzXD1mkAdql05Qra17AZYG5ys63/4vpvSOJYOygogp82Ff0kJA9cX/56kCetY4/NF2Oio44xk
yfsxWOueqXeA0kFg+vXCce4XxueI+ZEhP0r0F7TSvUGOnMTqKquWBuY1Y+ZpTY/1a5MDZdrki2zY
88dTxEN8wgLd0+31em+sT0QBXUT4jAPtFGhodZeHjyfhq4gmdNgEfPSMo+p1jRsFpwrG9HEfTyQA
7HmIzCEKh6g6KvdiEwoL8qOYjuyme4cumGrf0wDppngVbXPxqBwW7JAV23YpZv4T+J3CEv3OLWMA
KatO5e8rqx8LlZEpaKIfoIaglkOicsi0sKdzWuD5fysEXxE8tQAzv+RiU/QZ7sUH/KTmabysPplX
a/XSVwWzDPYiGxGqXOwnCDBhpxIw4YKZE6x10QdJfDWJx0M2Je+a32DSsXKGvcZueUb9NukSqteA
AB753C9oFfQqxFNmuuB/LaQBc7mRYHpkJMst90vMLTPoH4Rarf/tDdn+wUiSIJcUuIBRZGxfygbO
Tj7TUaGP6CA5sVMp66FdU/FqUDmfG3napjc1v1WMaBnicE2D/Rodty48QXC59wHmUnJxQ5kEmPX0
rOQFjIdQOj43txfod9oXXpLoPbEBxldwt/++BgAB/6vbZ11NyfhcDI8PPj7pPO1R/RviD+cA5Oz4
h7sckGXpJ9DwcWPsi3otvw5VDzwsclKGzbi1VRq0+WKCYsu/B4QULCWX69Z4yQvT3NXjXiIYIqIi
QkVLdA8iPiZoHKzv6WczHdi+JumHOM6HXGVcgdfChksqn3vbLBzIlU+qp9/vHzajdO+bzfjzyA8I
X14wYnPSpWfUQixtXxWqPHpE/gWnFD/Kwa0/p1+WC2iMB4JiLGywXWXwrrax/9+drHSnkSj+PIo/
ZjWjUrC03GHMDi6iRGxM0x6qCLIAleARX1qmaKmK/YSZp9w9fqTyHXji0uIomEg1OyC4Yv625niB
ZQb1uZxWM6bXuxdw3Sjy1lWyGRjkACLOD6MTf7JZRkcgow/I32X5Hbxu9fxgTV/RvrP5rC7gTYQ7
fW54mvrzEF/bAlGQAq4cFtxQXOTuylAAPxejN9rTY8n9Kh6bHpbQFbfYRhiWgXbumBpkM9A6UFER
r8WjQuezrMgjZbsAWshn9OxH+aInlj2P4axzQx7XkKZpytdzUrtRULbvh0WWnIzwqJQ0Ins53Mn1
FvvPGAVxi4pvzgIlNL5gZkFoDMfe4Lea3/2tvOe01o01wd5jExRexAz2K1qfNYxgJT6Ii/O2GbKf
6te9rOHexwzHIApCVB56iYCo2YYS9bIhPs2515Dy8XkRAMUkYnZf2YukXg4/eBqJkKXrFpUNHBGf
KFsN9AmksBRkOESXVSSRJxA6SIBIx7hP2VuhXUqTRHkLu0sXxDkN3k56HiTjUEqnGD6i84jf0eWZ
+seof4Ro8hB2B7K+Zjny4+poFlzVXIrKSukI9FYHNHwBWksjDnJWIcpcHJnZqnmvyJQelvAoRebj
vzBq8M8dhMr5+UkXJS7Nq1wuwWC6N5MhPE/oGjrmjBj/fS66mrWWStdgfGt4T7wrDH6SxoW2+OAH
akwOfYHH+SN0mvhapjMbnfNnwgPm0B8Vv5dcwaTvJxbeRFSx+j0z7oOLz2j7kNfW7/GT2x/6WnY4
i2ADwxSKs3WWcffNwKMaCNsHt4D5fJMrJDsX+XV+NkcRKcsO9EsjbFtp65KHBbLPhoUtAMhj0KDz
FTrS+RZkxaK1NbIAFL/m3GeJlKzFjPjUDfXTxNq3mp/vQ+MVJigwF3Q5zZ9aLTkvegZABcOoHfo9
yyEwFL7BXDmW0ZJoUX7F8B49HuQEb7sTzpczEEfNz5uDIJOa64jyXo+P6UguAe4oSDwU/5EdM8Lh
u5DKO+T0ifJAon9tM4rRRXMvF2AZNUbP3hPyKGzQSP47b8uWqWra5YgmZRtbWAovIpOa3p3u24nR
N+fVtjQZd7/x2NG6eWYqkS02GysWUA9N8loy66C5YrIVIlC6ex63msIkiaiQp/OoDAYlS07dSnL5
/5RFDWG0UNRppOlJZoIiryrM/nKua0A75P8Q8/26K+8K2ynyBH/rh2ZYUiaWc0c+8WZ5l3PMNvDJ
ZBZQrp538cmmZt9mgQxRkWnoyy0zZvKfvCrrZcN6t4JB/DvgBtJxrvmUpykGl/Qc+dIejiCV8stq
bHn0E5p7dgEVu8psLmPUR4l+iTqJ1pcVnw6W/wCJdQgXN96rOOy74lgvYFv2AR+qaTgY9NlTBlzG
VC1w+Kne0ts2tfssiLUgsdiDjwsle6cOq2TBYfSW/xTfUrmijm2Wz/aoYZFeUeUbLKU5/DjEeAk8
DXl+QX4F9xpnf0b1QX4d7ugt784UFCfD1GTyBrYrl2qbPqJpaXqdrDi/huWkAdMvnIrE6KTxXIHd
IfcmvwNqgjZiSSXLB8x/whMG1Rp8xegHXIU8lUd2ImCaE8o2wKE6v08IDls4wO3irdPzVfgTko1n
raHjp+Z5Mq4tiw2/X5PNC5uVXFQbwLSJdpxVMurrnWqw5Np0y3zBj+FdF/eMQCL2fpvXPQxJbPtR
SrR61H7rDuyr9pVjVGBx6boMQPKqnesCIkcWFO289ce4rbL3qU+dl9C4/AYg3Ka861uZZpzK34s1
WEdoAel1pRlQShpAt8zmLxP9wrzc48nO3iXhTFzVoK9HwjfWIpvAuSfKeZZRrdMnQXkVL5N0i2/z
N0p5IDCKN/c8Fv9NgkpiA0hZeS6REQ9ogvZEU2ArZEhjPl1ChkQ+a1blzH+Ej1pkcwMktn1gae1p
4JZ8RXz4yHX79SAQnuCX7Z/q5TyHe/2K1nHByzP6NUHHnA8me6ireKqFu2KmhD9QTZsu6e56/hb1
TkPCVw5ZuXsX6wPwbSv+mshAyEQk8ZwQGmU3Z1gmr+QPIf/oQ4z4SCakAQVYA1EMNfGHFiHmdqjE
DQS/lIKdK5dfo8p6cUW7o1cbJoYF3fDr0iG7MTCPgcCssa7hi/Q71hjWH+7ZikOAPu3VvYX4HHT3
MczNxeNKPLdoa49lhIhkPqRWnFEisNjkI7GoxBY98zj1VAxnkUgPJEBMzKkmdYILgvDUVood1ydu
v5e6aGgzvYxF6+s97pCEmGxMVvK0Qs+GTQ7gqn4nH9bY53oAtd56OrC8zXALjCyNSKSzGQ9pd2M/
4DO5kAuSSZ4VLizWnxmH6e9PMosbgF62njiOE7yivlXNoSx8IOtMeIuAJ5+oNfXvTv8muPIy/pjy
BYhb5QOUmeaXQoSK9q2yafFYzYanByDc+Eq4SVLfY/k9v7UA7Z/EJZ/jXzJ3n53V9iQChFuMaFk/
UvMOQi8jWRK0xT+JqBJ5ysMDCOh0kMmbjfBter8lXbrKP7dA+VEEUNTDpbZRY0r4wLZA2evH2Zh2
pncnVQZXrEKipXXVrKukYC35byBmVNuP9BRNZ5ypRrQg4O0GBBrgyFLm44pmFrQ+E/U+MPT2n9mO
56v+U08L6LphtgYkmDTEyK5yafX10hav9KorrCDQZM/SPEzyDrK72CFGsqu2aFQx9KoGtP5mehMe
13D1Oojw+7t1u8N1mr0JNUrlUynv9x+9sJiFh3kAr27ZYtWKyEL/AMa+LqJPUG3JTD+h90guINge
oFwe5/Fx7saZ0rblpI1cpobNpiARJ/vIzXsW3XuUoeGXeIPGjhOr40hZPdYC6ACOj3kCanozRp8l
MUffouRRiRapWg3f7eOg2QAVTI+ql96lgOF5M7icETvho93yaeviNhG2KYuSapvtgKhBHXtdwL6c
yvaEmlhuT/185rf15iGgDJsbT+JTtgGi/BCbHJDRZEPZS48ACnJg/cLqk3PisbXYjha7ttgVfroL
CPPQsvekdaywZYxFRttVw18eMF2gjgpvTBNY56H1AveDDYtVSbViHgtjcsIPn/j4owX0mUeA4xlX
+bnX7ikC/LA56ajWHmvOai55hGJhZXPo8k5VVDY8skxugRXj6nYGotPC0Qu4FTfIL2g3ugSP+E0r
jvNDL/H//Ygo9LolwF1ULUTUkBuSoQLmzuBxMzu0/dF5bowaSUpMSG/tGPXc3bd0APIt3AG4ZJFi
YX8dFy8T4gMjdaEPQP6lwttjRkXuuLTYyQP5q7/ow5pmDa4OeN+GuTwK1XjXuCbe3+EDeSADIZMb
4o3hXTBO20GeTaKuiuYAJVx5TGIQFc2G2xULMecRGQSytCYohwG7If/0hLEmV4nl9fBmfD/B8Jhe
E53cBwwf8DFzEpLB0D99g5hSkRy0QRSrC4cG7/t8L6Y7/Vj/8K3qiGR9SWE4YJ2L8gK6M36cFbbc
41klTne9bW/l823k13Bt1cuw6YtAV9Z9tlYlX5RWAmpvQhUArjuMYcZ4LU9cZpArMcttzH6rMn9l
+3YmwmhbwPE3ABrMQPbnuVNXVrdsC3TZX5Xy2Ums88+tcDpFS0H+fE3uoK8BPRVEcmwSAV6R3dUB
hoP4KsCTUfaT6o3Krmy31Spkq73CRpM9Tl1yLIhpfDjPxzB7BZCKolqReTyxUn8RMw8zuN/07zF+
EPuEUbPjIWsj9DEv1skHu7dE3e7Ap9cPT3WViEBiTwpmK9VPqb1cdNVp64oCz7yT2LAg2/qw+pXP
WHemoP9NU8pJH190zLuMd/xiprEs2+WNoUyJJ8VJHETtFJdLcu8rUrglWpndmG6r10ZQXI2m5eGU
kCKwazl9FWg+PjJzETIUbtHmg+ASbDXzj7XC2Xl85le1JoPbtEXFl1WvgJUnMeTahMNmQi5F5AGy
iwLV6gJnWsEQ7HemkyTI0RisYUs1iO05ttxp9Jk75qim7FPvDVRCcy1yDEX7z8NJPAuBT5JgDUEs
9YUxpw6eAPGQ2+AyUxnJZQDMAG2+twjMBfLAVFtA2F54jEIWvW2Zt1pahMmlHJmzg0haaK7zUt3E
WTEer4NR8RUw+y9HezA2XRnWKX04wdzk7RR90/Q2n6HyYmqxmNpFQGERfjEWH0Q+b/jdy4K3WQX8
MS32pNjLjfeaYED69wIMweMbEAyjLwbQVrUu7lpE96RmKysCAzoXOlTclP+oGBYML5mOCSvuLkfM
/nTpsiakilSD0iel6UYBXi3nRqYpYPR4XX9OZOKira0y7rYB82uZtDYw6+anAqvc4zCUmZKApPZy
gHs/N4Dhw5KikMqVqmzMAi4EqMO7oV1VrU+JTVLQTPF/OcNhOCSeqqFJXLM7JhTdUdO7Fd3ElhpC
OjN+XiThim+b/JRe3Q46uM4z49XemCecj37PO6BaYgpJCVmbuwy5RX9uUKpRLxJjy4mLLBh4Cwdp
iohuo7MXfPLwseOIubrzrMHYE4Pnd78+hzGFIYwcYxVSbWbYnCYfoxQnGrG+nMXMbWmOYcfxoOC+
4Vfiz+FVjDL7awGM67VA9F4+1/zMntRpisYxiEJSss//qPnYRiys6eEyr29KfZHSkxAe+hMMAsRK
HCzlquEx07lac06yiyzcXtJpeF6Kx6UfLoTOLy2N/XElf+XJn+fw1+j/5lcwgrL61gIT7G9GSPN5
NOMDirhewTQ9q8hxqqcEPCkH6+WirhnL1RMsq+2RK6vUu/C1iUUQybNzcFVKG9law6+T9xCq2LGC
VJtRBm9s9ycQ1f8EYsioUCuNau9Y7XWBDoWeCDO4w4819theKY83qI6Ckqg4wSON7NLYXt5uJwv+
v63TZFhrgCdYSV5O7KROj/4whpvhwe5dqvmS6brnR0ulOgsMotdRMW+5jVnF5sfCKu9WabfiiRPE
r1OSHl9fbMitAscOoO5VL3hQhFqOMy92WJoFrRSwGn/wagYob+ucD2PwcC8Bf3y2uPUnZXsw0Omi
g0NQjC44u4uMwFAHoROMJNXuhI3HvGqWHOldAIxuEzObZxq+yz09CTR9LenzawTgyGtUFB/N6gkd
0kHWD+VwlJ7HnELAjQqC77fKc9uzPDM22rCRHsHwCGocuaXHy8pNHDpBUwXCp4qyc173UbwfYkf2
8UxcNI614VtL7w8iqh2ChcgVDMY4EF5rTGgo/vhqEfiU+kr5KMwd4bXQPmAdu0BGkRDGfVDB6PDJ
CrXtjnPPg6+ozIdngKUSMyZ4R0lbt4JftEvEWMZi9koyFFEWCp35aoj9cR5Ti8eeyaFjA8BBvEJH
gLk8vyBeJ8VX/EWLEUFla5XsfIMOj5SPf/oXw/mO3gzgTbMYOkTFlpAaWdEp4QET9HfUipMMfcxm
3bvSHoiryYvYmvBCpEujBWNxHNWTbnsEEA9wG9nHkTiMb9dJ4jd8AUhg0KWj5m3v/zhXYBSFx4H4
0BkMn1zhXMWXob+CzJtIGkivT+GcvM79Rl024t4ERgVdliAeFTdvIJLg8PBB+DKyL6G9L8vaO3ee
CmN7SUZUWnvF5FWsTo8qRFUALPV5GC6mdUmGS21dnFVlLgrWHdG6Z6VcrEvVz1Vf63ylg4zv87hG
qOi1Ol6HlaQ7r9SWVax78/p1GD0Qmkp/6yDVyFfrFO251OIeHOy+UfeZuotirJyXEdsJnSVbntFF
kG3dYLU+a4cL6jSw5n2tCumaEtnYx4EofON8iqgheG7y3MFGqPhaO7Pek3iP/wMwbZ4spHqX6hvV
NXDD8lTArI3E19HbFdJ+buNc8ATSylB3OMLLLQIA8GQJPV8r6WQ5GF5mrwqPp2hp/1V9sPXEDgjU
XMQNKfSbQOD11bgv5BU6ySK542W15wQiLINE6P0hUVeS9/xJ7llLSFwVKi+XONLbeI+cF7wey/bo
5UO+xUAgqgeCD4rcfbRHiR4+caIq4ELFpVKjnwfAgcv/NKNu2LC5MlEPMXp0TxWO9fJQExiIPhN3
AOGwlLx2LJV2V3g6wUvrzEufX3r50Y/zPQbVXudfkPeeHf5euJKybfESB7gS5Eti2OisDTLOXZr9
WZKN5tqqTuhcsZ8g5dIJBfyVcpn7zYIAA3RUaMUfr/8j6rya28bWLPqLUIUcXgmSIMEEMEp6Qcmy
jUgEIuPXzwLdM1PX1V19LQeR4Dlf2Hvtz+cWadXMUcAja51waEADQVQJLqsIvlGRAZ8hnRgP4qnC
M4nWXixdpFsI+drl4ALZysnHe64gZEycVhu4MSDPEJ3gsvWelT9bEkiFT6RZpL/Yv6TPmlSIVp69
zFOBKRfwJzyZaAll5nOwn9qZGN2MKLy/DL6QMEP5WO8JjDq10vL1Zkygi8NEwo/XChU5CfIdOlzr
CEckoReUXWgfEMGQqRng6uIFdATm5YTvAk3rl8X20xC4+/089JvQN9yXiHZ41vRV4azpU8H0TbsR
uNXKcoinjYFYeQBlgpmJ+eSrxGPqKRleJlKUNxp/wrJZEVqffEuIc4lshXTHcL/eQppggg/SQit2
K7mes2zltb6Yv5twTtoW2NcS7ZheShmV54poWcx+41pb8Z5yJM66SCSnxjYN3H4dOxTOxor3neeH
M4v8hGGBnBdNG3JeLDu8FCtO6p7lDPLpfNlnZ9z0iuhyQ+h4eRi8um3PsboDIzF+oNjUHIXpVzx5
Wn1GFt1j90Z6sQkZSaRfxKPQRL1+Xq8fXf8ZVq28gPT6E79884cFhSK7oFYyYWWEh5VcwG5YlvD6
tzD5OJJY7H7MHx008+WqG1lSuGFP90Cpswyku6J9ACDM0geBaqjihmUczhleYeXlwkmBMCccx+rY
81bYRYd5fFa4Re1WKLeG6QLG7qs9EmuyTiIs/biIN9A1CY+Re8IZt1gGPmLxK/oNuvs5LCUylk1y
Kzcxc+C3nS/GfoFONHK+1HuqztCsdNOef+lQpmI75zgwQXvLXH+bl0faTbgLlDmzcLI2oAJfx8bk
M3cKRr+Uqe4xnWzTVQ+NaltDBAXFYMxBEUpDAiFp2/txZJficeEm1npA4dEum9LFzw3AGjB3nXi9
cgk0ipZwUWYHnEczbXiRtRwonpAe0PMgnBNxdSOeC+QHNUkwfKg6MCQ/BWUgfipnigxCT7Ty8gPN
pb2HnS+coSAYGMibI27r+BDfSo0t5hcY53P0umQS3D7eODb/i4gsEBmy1rDn3o8m4gU6H1N3qxxT
u+1n/nfRfnKyAV1mEJYs8K7+qaw7VvRI3Voc2/iXy5sZnP/0tD+/nOZB2cFPKeCawSxz/Ef0jIOb
P/guA/oruDWpctE9/MoJNjD7eTOVi6aAbd4kxUamDMjYWRyj7FD+ipIrKmiP2nG2yVaLuDs0uwrM
ab/gVWGP9PoVdD4Ehkk5gSkYGNWoDuZFDnHAR4vsEUQebcZrN5yDPVdG0oH10+zxdSJpRGD8rOqM
VrnuI/HXecv3NNdB2a+Rd6Hedf3vraZ98VcM2k/gGsIGx0LwW7DniDAqopeNRz6NPbwfWBYoMOUN
vheRiTWah5Khz+LHFNdUEZV1xoaF6RCzHlXLbJhiwcE1z6aycUAb10sLqE16mUgvpvXvb3pyg9RI
WSCvpeq3vB7s/J7fDTIeaX9tC68NGE2D82UrSC4nXkKCAbnajrNC7fhCwJO4C2hBhCrhtXmePCX3
Bv4Ek57pOpXgzh7xFaqx7QCRwiGI/wqTELi0ZDbWH+rg8Jxgqx37JVzfQcaFx5XtqoJrsjtTZiZq
sOjXwMIGm5KOXSNgZTaJEnSoD3x8o/WNhwv/2jLdhjP3mLWlDvb/bKUXoKM5JDP5WpHhBupjW4oz
uThh0TnP7uCBAiWGkwluGFBxGDgTKgFMXhejPeN3OBH/Ei7W1TQzFcz//fSL4ZzuJvbbNa6CdBcr
u1N7gGdB4ORCeBHH6Izp0jJcoyHCEvLBBkx97DbY/54HU96p8o4PasGPP/EXVF3G94s8WFTQ3ITj
crzr5G257E+mLyP6HjKqxy/ro5fmZNPMU8WN3O6lcSeX8zmhS6Qxlt7zzGrxn7C3yLb/hL0xcMVm
3ZAcss9J0grWUu30MSLz5XQVJ1+3Y+OYmrgw/a65sICK9SNMeks8jyVTn70xQqvbV3+YaouLbVM/
svxDeihQ5hf1DV58Q5o6EXf9dqISWqb9IegOgQplb5+Pe4j53XR+Ft+QMIkz4CToPtPpg9FLkn30
JmfGlSEOFt5VxepkWjCmY/PAuAKLL8GgfNDA+webmA3jDgODwU4JD3CwEZ5wAUkSk0/lyrK51Cvr
j1wuVFVeQVExBpZILNvwko1LOj4FOeLLfk2/cClLzD6IlroFOWnPO0u0zd8dIMAmAjqOD3FuECnd
MGhZEo9auyGboOR51nHLEzq2R+Eb0PikyOmAtjFCWWTPA7R3ocJMce17ZAMrFQ4FoYIm3noGwsE5
Mvwq9tTfvbClswwTPJJzb1Wvsxz3lz+YF6u4T6hy/teV0q1g1EHmNX8UZ08I/FzMayw0n6tE6OyC
CQAmjUYVbex9o5ktGgxeF3OfjQBLt8pRtP5AmslfO25rGD75rOxUcqZ9KHdZd5EucMvMax3M2Qmc
0e/MwYpSU9ji9zgTmASRRo0xZQAi3pYbPTsL/QkR+wu85MGyvDE8N5DM+dggjISmPvP6Ij6w+q4m
/GfYSfZC/Chlv9p3MkWjX2xp1AFHFCf5x67hoBa/LaiHaK6ALHCza7/JRQ7gX28rxU6w1bzWIoYj
JjgBeifCrtjBgDxdrJDgS+NpYrn3K2bC1IJbZb29TACWJi4CbtiN8mk+2g5vm2a7/lMGNs5KDmdc
bAumNDmNCwleIt2YirvfiepjDPARw2oQ7bDk4aTkFM1xZUPEKfM7xzW1NP68QN/S72P6pt/n/KQJ
4zSkv8K2AkdYBxbEQmbYUf9R0zoW82tHHh5Q/SIQ71DFzsOw52VFuF4bK3Ure2ZLtuSecj3u3TJx
I2E/OwzN08TO9oBp2ZKur7+czfai/Ct84V6BSiYzsqGEqg6Afs03jhDDsjrsMmMXEqQT7lICjBRX
ZeIPj3wdcVrgg1xV2VejfBrGR91+BOodDqzIuB5J9/6fgSTG+Ru7wNHTaF/6sgkE9iqSmXFtDe54
H/yf/e9FoKF40Uze4OxM8IFQ4EizxY2AsXepngJKTt3oCHoxYe4AFgwWPk8xQm06DGs+Y6GDTW/R
yBPbTMP7N2PN9DVocFdH6fSNqUoYTxlJ96X3Kv9D8prBSYK6ENza4BZAL8kv8ee4h0A7lDuRb7pz
NQlRyjZsN3XvyMAp10O8CckC1DbdsBUrd6zc/Gsq10W0sFPhWmb3Mf+o8o/kqyPWhKTi+st4fVEh
9Ltld8t8U1yov540IIZxabI/YXE1MdfvpLMkb6J8I2+d1M4wHq+N4QwelKaN/v5c/tLO3Ublzs7e
QxaqD0yfOZ8hAfurscoZL8zgpxE7JWFw+Lz2IT5cbA0iBFEqrhdDVfFJMEU6h391lRtOrpySp2W/
BDJ4dsTlKcKucLA9lP0fq/8dJj9B+kusMEY9QnJLnKG8lLXXJZeyuHvAD8qVuTUQ6A4O9QzxnArJ
WC5t9BM9Gc6jrYo5gs8//912hxde5GQBsehAJYgOvE52eEp1jwLpQg44YCsNv8Ai17aZtk0qV5t+
ovF3+JWmd1xn3ZPYiz8h27bLgDLmlCSnViVw+dgQ1oL3dJspm2eHcXHZqfOIiiE9GB0stlPu6uG9
wvGJ71Qkqef7Gj+9DB/5Sa7OOaR5MPzzCLAzwdKTD14I91f9iPKPMv6cGJMW32b2y9LY3n7mtd3h
e6sIc7WhS4z5vmUJo/usz5AoQAg5m8KCSBerOeqflsm65FP+7ALbXKY+dzEBMCGNze/X8Dsafqe8
urndQv7KNxSZvIiZuQ4Txisz1IKzkbPEwRX/omY+9NWOcCON88Kx1qHomMOmj7aCttVw0Rxm/FJ3
Ar8ky+uxsEmZFDL/OfiLOQ/JlsDMm9s6c9sM2seiXxXGx6v8bOkRP7LpsWb3SKAQTKhaX2TyAuCJ
LF9ZoL20GOjS8iXyVn+R0vOBAFP6tCbPJLWhJBmLn8FmGX2P09ewNL/0ZMPSkG0Z41vWP9NrDhkl
KJssc/bcz+/YYn3nDGvAOMG6EOftuOjULnIVdCFwipF4su0Lg0f/XjRF1XX6IIQ3udWMk3pSxm/x
cGtepGZdzXr9zuxMqpneO8pM+mZ6L1Fm02um99YwuMmlPVjdse1OUe/BBRYHvx18FBbDdUqvgKKy
9Gp6jEaozDifTFAYi0Bb5suoP770U9573XOO8UksvwovuXjm4UPt39/b5N6WeE38YBnIF0YlLzZH
wEcYlbTr0FkgsT6GyS4d3BdDSrziMMGoNphsiOg/l//sqhgD6W9x6tdYXMZjAAPjXUly/QBS8zgR
GQdm6royyRW228YBpO2Hig3P4wg8T95mbFTIrhtOIiiSlNZvGQZuLUFRPqFzQsyIGGk60IsP3Gkk
mDPokO/miXbyJPmVei7KK5hM/J0SMa8+dfvAjrBhBuLk/ZKZBj5FjfHKPIswWdus6x/ujocDYrMu
oSnOgSpVeQ0uTXF8ECSN4Ait8UEEY2bbf9hCNgRFEbeUkjW4hsQJZ0EcvZRWX76CRIbwQAAOHATY
DoNbr/vR0w7ARkbjZrGeRg97fwQVuC9filJILidROcd4fc3ugk/+yaIB9YVpHiRE3QFHMbsxhuI7
HKTDGUc99IcGwzTmgIXwB1e7hoILxQrbYZfUE3SO2iZeUOqvM9oXRO6mm7VI2tl44Jyc2TY4xgp2
jACSph89+dlGl5Ck4jlvpxGxkFANPedEokZzgk8hsVUB/foiIkLCjcDa8PMJx9wqIuZHOwRecpHS
a5POT1z3YqeyqAmJlnYYxumMzZKibWcxEDagECxSpnFx4jVkWEow8jEveUUPfdpr6qN0VM6AarDN
z6Ghmj8WfoDwSe1mVgj8EBUTNs5ZHevAsFK+cMILxgVJzEoq5idvnqvMg7tbbMNvJsdn+Y/NQZF7
q+G2L0fFw4PPFwvRNep/QBbwlLE//lYD8MZvqkA662B+w1JH94akaP7/r2bkwdGjHAUTOw8XA5BC
LNHevt9wbxJdC1TAN6V7SZ6ovK8BxqBJRRuVAy46liPdzfpRfZDY05B24zzw1vIU4xEuR6AMq5iS
fR0znuv59gynokrKr/wzxlVeu9iKqRr4Co0TxXR0UohKFuAHZbbPNQU4xf3ktnPsD1AJpmoV0eCU
WqgbjA3Wa42vwImw7NKNeQGVrWbkwCB73yJkVSkZ34jdii4Uw9d2If8QiaqC1FsiM7QO/Xhkbs6x
0X3K3WdZuqxQyJcilKwKXXPuvJPxvytUYpuwpyqjuxja39SX5l6RtyObuhCTzpOXw1cvrGwAJsZ7
+DM586zyYBwmwy4+rOamLqYCxYzDN13/QD0QV2F0N2ovDH5zpyba4fWQqovq1ea9ia+w7GhexAuD
U6qqp7BO90K35AU2WP+seI8hCeW8+sOc66M47Xh87vGvGskDxdffASH/6cWmz6XJBSXAK6slG4jl
0MYZCRbXWROJTz9huomgQrpDQyLiEpgDm6TcpXKusPhUawh1FY5G5IjiJ0uReC/cWHXpaCeiczpc
km89YzvP5DQ8VNWBqhaLKzkTDBoxzpMem4n/oaVf32yQ3lEWoXiUCHdc6guGbeX41XIE3/f7fv57
Giy7TsEFzKC1gItA7fyvfzCRcBuoaejKtfXc/09HgFMXoJP8wT0QX/FAQAeBE5O2Ljpm1EfWNeBi
2EWfaFLCjxJvq3qX1Turnv5HAo7DtmqOQ3oy64X9BtoEvTWmHJCb8f75AVYizmeQA85M/AueUW+E
egMKjkRiB9skqxPhZtXXp4ZM4iTkfqtfguye0n9de+Eev+1zff+Zc7Ywx+o+g2UTfcbqg0ETWRw/
DZXR9KONP+gG8MpVwpm20+x8c0lybMP+7rmN4HsSOXAEGjTTfRKbhoOPTGN5mFFF1I7CrRNuYnhV
Glp0YLVvtX4OHbxD77exKh9rCJEGhzRB3nkgLhZtWnppluiT5XyXIlcDF9/sUZyNKI+UPflGRHBf
ctav+llsz4Ejhh/h8xGON1O9hv1ZkensTi1IIXSrXhxf1qCNgNg5QrmpI6AF2xR77+Sa6e561eqH
EH8qwWcTfOI3xHwV66TqfT67z47UGeb1Tkvk3eIXY0mr2QXyPJaMwnmawNlb3Cq2O8tO2MVAyWii
u/ZY2Ir1WXefUvbRVOA2l3U3bw/pmLLurrdX2tB5frYm8w38/lM9a+ZltcCNC+YCpzfdI6kVPE/w
4+WfLljqmidqXtkC516NHXXvRqHlG5zFmvP8mdD93bPqcuavQenbG8DW0BNu/mzB7TxxLL63LNth
EZm+YczxAahPVJQS+d54Aa53aebZqeaFm0jfRr+vxN02klbO+b9C8b3FhOvzb434byOJYDHevFCt
Iu1kBNfb0XL+X9+euFBWjXhWTB/BxbIGDqF7IaPKM77Ipz1SsitbFqc93IODlh1QxhjIMROC2emx
0Fyf89SnjgUkqTrMSGCYVWhOUEfk7iNPD9CwVl1iy4QV8yUL1l3YoQtMk+zAcleSt6ykOKgHlEc2
O94ZmRbGd5iaVEX8CiYJ1OgQrVj0QFn0ftTt2VzqqtcopzY+Runh508JXVv3NWJprSUhjiwHqJ/o
FN/X2nxlpX/ZGcd2tdR1Sq4dyBnwRzUB3KCqUr6XQxDtdazHXJGbVphpaZylwZrfyGPYoype/UmL
QEniqfNZJrfE45xzMFriiikNLywt1L8Yhx918Q+a8fMDrMqwVswHwOtYUArhuUrgfWV0GuZcP/3b
L2GK4FxjLJgvHnl5V7gDl88E7denJiPy+aR5FsvPAKsEe4fjS/gPwfB//TOCYVaCw2aKeCG3rUmg
Dm34Lrf2KUGArHF2mbJTyv1zwp6yf1G4EKa4/cdal3o/zvxw2XNWu0ubECC+cWVGRzTxZkZHyHbc
IiEB+epGC0yCEhO+azveX8I9XRrmfiTCi9+R+MWeNKhDDWH1slg0jLSsHU9AQHj9gtlwX22L90KH
hD/4JVzyJTkEy6zZ580+JrQqJEVi80TSOXc7eYM9DTbxhoG3os55nZa1a3v3D4EzLAjFdft+YdG9
MxQqLAR1xwjy1Zo4LIzq7yQNa9y8VmdCDY3Vmbl/sIxvaK4YZtMJkpE+EBI2OHCRkR5g1pyDtDV5
4/waJ996MhO8h/KHsmmRkO9aBaJAhPzPkbTNUG6BDMzlFRtTQq5OceYJyAsG9hy+Zfp1ceY0Mdwa
326K6AJkJnf8KTNc9FnFIR3pNdGlIZaclwX8jV75DFwOb/Jn+RgQu39l2ceru0/GNUQjwTCwnRPj
udp5+KkC4tKP0guVDzkWzL8g0zD/CofdSG7kkt2GH05HhWiyb+j/TKxxuXlpdIZpkmUX88QN16KG
odcLHQbH60cJFTO7kOsVDBds4y8GSC7FZM+exdoBQqYKp6ZqFqSkZozLNioyq3JeFzNI/Af+qj8D
80AF11gPxjLSeyyTGpvxh2AR852vwRsMZicluQAYJ+Dgk774N/APKp9hZXLD8wPthql//boiBlBs
8iGI6iPwqCmcYGFXREa/J0wvYzdMdnZn69rSPqLgBeATXNrKt2s8BbQYY3noABJCAXp2e3GlqhSV
yJuPlXGsTSjAZ5HR0uvWHsLhPURA6DY6lVNFrla6Ujm/SZFFwPZtJGvu0Rd76nB0K7ByFlgBUDiL
c3h3p6/6YuYdk3TeW6snhYyyTqCtpE460X9t5GgOAZcA2dx1GMdrnEuuqmDCKUwQqXA5XeJqQnmj
RwQQzUnpRAhRHJzD6qK0Phq0MfzskKA4yeAgLyvaNTyGLuZp3NwJzNb9ODqhVNcz5ymyeHfE5NJh
4ACUtW2ZRMqzDWF5r+ujnBB1yr2yCP+qQNq+sBKjHMeJEm1BRG8kPkb6aqcfMW0n0noD6hY+wqUC
fByd8DAlQH6UM9akkc59jZAdX8JUbV9o+JmXzvruGQGBAiuFzk9O0HTUGZ8Wp346VQFhiifRLtkF
oyl++VHtTxJ7xR1qLUjUBWPiY0OeGPYKryNGG4N76JulF1deTRJHeVqDef5/6m1PGBL0Arx+zWZa
BuLpsM5r9qSQCwbpKNSHEDt6tyuCffxEv3fKltVwGBnRB4t63qfqwlGVD6W2n6Iddqo8XHYc+HwJ
kbx22Ty65FMyvl7q9yT9StMfM/mBUIrKfweutXpivNoKCya97KceOvXdawPoBC0b6lp08SAsQPWi
ixdtqzglJeNDFAZHGAtPMAtEJ6n7adlpdyHDV3TOIk/b16yvrRWo7JbT9hZSxE/O8/3wEHujz+Ti
GhG84ktQeEh7fycQATdq5ge6aw5GdmI6pB/VzEsCv4outVPZ2Vvlmq0Vw23k1ZjB2J7DeCOB++P7
Gi6qcPsMtxmj1fg3PWuf/ORk825GaccpZC4zhK+DS8HzT9+qoPKDAdCST7UFbweSrtOI1JqXM4p2
4s3nLuk8igWh9UJcVA+hejyTuyDdwsSL+cRs+Qe/YVO4Aft4pv3bQd6wXEEBQrhK4xC5svBkxcvp
4vFWlIcfpknMAVb8aSHd9F5HdvQ8LZBME4NbhGezuAbGrQke6CodGV0hsyoF8QDvwoLkolezD4m6
a/boH5j7omD4N/fFLCjy1rAPT7dHshDHPQ3TgNHZ6+behqAQeuz3UVU2+8k2oKSR6bGKKOHs8hdL
WFk5qshlGZcrWwsAG46jb5VaoblRU6DOHVi+kPunHbphr3NXraivuU0StgRLEFeW3bH+3TCcfVdH
6HEYPHKo/xtqz/0266LDguUtxyz6h2fFnUkhEh1ZnFrvjo4hD7tTTn7HgekqMt/2I/Py8CZwLCsl
uZjRbQC7hil87o+JWnUo36mmGlBn0lXn5Ceum83iIWPyBMps3mDOTDmUXFCGzPimAlj+m+K/RDhY
v6GSGP1lHBuHtsLJPU/8Q/yA5bEijgz48Jt/FCj7MJsH4eI4D8KHp3sEH3PJlWv4ImzxQhzkArFE
JJ5iHuHyJIvHZ3gs6gOIppBqyTWeLhEeM0Z0Yhgzeq16BlxJ56SeHyMtIFGX7mAsDefRNGdxuPC3
EHzwUCKMeST0Nxyf7B4k+6fDvFyfWVuMyLQJ00JkylMxbURjw7Str09KBD69W4ianT8k4yoMZ6n2
5OiI+wc4ICQzZm06cwN4jfGeIYA1zdIahlpzTNAAKS+z9YW1gpWWjGe66gzd8sKJfv1hEbqr4x3z
thRgomX3LNb0eddd011uoeBlqUvaFJIh8YdwHwoeHjIKHmKhBBR+7kiEPP5nBngfSfhhjg+Fwf53
Pe6acme2bvPEpfsviVYiDspy2ORzMfad0xUAwJdjs+kDKnMnMdYIH50ex+kmZeDHnpmxry1Z+6k7
NYY3Wn5UnscFGIZtCeebJ8wRx0f2ulfbFFNI9fnU7t1468JrHvsGjdjgTQcxX9h2L9vdV17Ngrsk
g0jr9G+9XFVuEMtNui2kx0E7BslJT05LBk2np3YKNVLDvL9Gf5X4oVwq9cSDPJ0rwxcbr1VO2m+Z
+STkcdXBHJex2SQFkPVT6dOXGNT828MSHy1CDQjBwfoorQrxkSyOdUNS5EZvNp3iPFFe87saTq9t
bAZjVPaTe7sImaeN/thcyvEKv3e8R8J90B6D+DHCZP2lt178BB73yLitl34IkPaY2SupOjbyvJSq
p52L+106PhtMP/uQ5WpyLV8X+jjmcXrnZ6kv1ieqt2CDKE/u50UezcJLdGBYStAZt1CXhOJOpFgE
Qw4gm5eUXit6qK+mIwk/SApQQ7Mp3kURq2OdmWdVrHVcBTPyOk53Ybozkx2zQkWfx0WAcOgKOY0o
X0n2cFTSJ3XPIrwFfeC4jJojgt5CWPxQvzVeF53y5g/DOIrGPH/ZjInpTaQvVjD0YYnE+u+PYZVL
JC6IXcMWT0KYHIsOpdapL7EPijbqDvP3NAsTacg8lLqvXZ2gnHO7+Cpv/0R4XX/U11etPrZcKn9Y
A50XmnkNunndzLw7deifhblZNfkXosEngbyqUwz08g7TbkaUtE4iXAJ5y2nHB4twk6dASYu6R8BW
4L1wCoxkBa14SUfm/5dF9iZI7wMkKke1wV60R0xbfABbw/Zv5xtxjhJx1KUZ7djbM8qIUMsjPObY
QyvbvyG8nI5qv0Ouh+nJoW9nHNi/5rjtirlVshVfW+YdTht+C8iekYIhPZ7mipldogio6roKif1E
AsLekXwPwmtKH8gmiK3yjqiLMaKqznMrC2PwuwwnfoS8VAJzCfokKLTmCGSbcAzIUzxPZB3AoGZP
v20y4mqF6l6p9xC2MR9ydd59hum5DnklTqGtNWvNWsVovYN1Xf8/XC8kNa3dWSXCvb1l7uPly8mj
C5bnzhN0HnPfNFmo+nlxLkx/6t+Nni8u9MolPIdfSXgOjSFtHI1h/TyUzgZTbbzs6Os27KixcEmH
l3Qg/xpdyFZmhDqvUMmLq6aHHtyq+mrkF1kGg3jqi8PQny7qEoIpYNfnB1xW5tgUpQw0UcJZNl2x
EVn/UaDZY78p0BJkoRmVTV+IQg9tTR4emLpBrVRIaSsgBho2Q9Dx5LGllp6orBGFMIEgo8nn1X5Z
lwZtj90uiQCy25/JYfkoXzjN2VbAXwSpqL6RipDy2HDw/umvudsmgeufXJEpInGo6HDQ6ZPxcC2V
a6dci9c1ES6Bfi47mnxfXCKdr46WhOlhodi65JWqX8teHp40e0/7ZNdLqN0Kck/KEBh5+NfGlUT+
a7rXiBgegc6c1fisv3wp9DvMgFyJ0rGTDwKLZWX5zXRwAAzuEwFfzNTOW0hoYo2I4ZP8PGU/NXuF
i4MpjbJJs5/X+LuN/kj9nzD8C3yuin5r068nsxQiSBwyTNgRws79t1KCN09YszgrC9jmjMOaznpe
NdHAMYNl1jucBWXNPJkPGpD1GcGd78ieR60YCaFNvRDkJ2bgVuFNNt/pCNchuHC/G9i0xoupnw3F
NzKi0zbHY1kiod9JimtaKITtQfX70Ksg3ol740/60zFRmVduJ8XwytFPpXOiXaThGvmtdio6L+68
pGU4u226s177gmtl8+1GPlRkrIt8Hf9vCNftpg2LYjmxmIFNQe/FUY6oSHfacsO1pHIthdsRVVCx
rYutit5B3Y7qNmeOvbc3SXgJGXaxYXlo+dk0fDn1w9bTYRA9cqaHqhMNjhI7d3vqYeH/94sRkNtJ
vxW67VPdbhRIZd1GVDZhsQlQdeT8oc6zcjQUGdf/a6Gg+PQM23Qk/luQOz0vMSEsl/HliIYrjW6Z
4svdJRz4zS53DGGjo5QR5t+WpT6S/Ac4Ct3wx9Q3Yo/EMBnetbUlLDmSkDrAqln+e5AG+dBARPy0
BkY4S2u8jSaqN0/RL+SKZ46hElvn99K50S7CcFUALCm3LrgLy5g8rGJr5lv+4JDVup0WW0HgO0IY
vVEBsikbf+Ds7ja9uS60L2n8aANb11xJQLgOyBEvghO+dkv9WDVHMT00+R5XlIhId99y6C4qYgau
kte1s10oYEFBA73WluOIDYvpFHvMp19Z/iiep+L8rC8WM0fhHK7HzaB7cub3mS9oXkouYOsV6qls
TsEqP8xvZ+lm5iq/aaGrUWWDx+qP9tMAg3suntfnOp9Yeu70ZvcM9xdbukls6iD6VOuYEW4KqSTO
/aE8p83FGK4EQEOjhlZHLGxxrk0/NSGt+Hrqa57J6PMdx8ajUQf2840qU343+h7e6MLHccajEqUD
JNw1hC81OTzhA/LNqq6IcG7R4IVHzayCRJsZiqW6kqEojpLbgyvs50G5Rhbke1CuVQcIi+DJlqPd
N+dpHYxfSvBtYdxbjC+8zreonF33Qe71BGA8qfy/NMjl1in+C6hIqGZQEVCnbgZH6ZaXqeesvCbm
TXQRFTX4jxysYhauFHZEq5arLXUDrkSnRJQcfQfdd9F/j/33K/42lc+s+oROluenD8hjjBCAT0Ap
xJzGN4Lt3MSFw1RAXfGOT5uaZZgDzgfrKQSfEg264EJCGoEhYZJGaqW4TTuTkDBKF9JslH5KG5Ex
gCNFjrw6gEkAYIVzFw9bFBMiswAgYI3e8POaaSjT2xmcWryUJ4UdTuH9Y1PlnOeIOrNHot6fr7uW
3oTXtc4vtepPCGfn+JL1uGqHG/8FqwizkbGW33Y1PH2AQ0LzaFperp6b/CQTgZwgGduDq6zfYCcN
N8B0xOzgfiTTUQUNUpDHujV+jAL20WkMjq/yhCe3/eie9Iw783Vv6quwAEkJ4m8nErrJxemgk0tn
WUKF0cU4y2eVEeYKC2Lqv2Kv4rRxEnspMya00cnmHE84UJyM0SQDcJ4p0HniKk3sV7fL4aq8eWDa
otgU9TGodq3o5vAcSM3IgcymF8O45fK9my8pHx5T2biddsZhb2aXNriU+rkl1NVmb7+fqHwmwh5d
viYi7hYCxRDvNZB5bNyZ6lzw7DWvLS6yD1Ga/ciwATKaweKI5mLdm5eQfWD/KOsPgkAXuyzYJPqm
XBZc8kf4WbASOPgALkB86GoX3loReBi7u4+ndank6zLZ85Tyjouis4z2gHAwOsK2S4JZ5xEB8pT3
z/DwZPdWHE3QZHg0VnH/DVyriVbhuXeDcRPzHZKrYMxOa2zU2LirH6zayRtKxa8rJwjZxzigkiBR
D9v4m78x5t6SaJLmpDbHHJ14bU+4bj5TbiyCoKHXKn4X+mXl9cIprE7SnXjJzSRt24aCjQoJ9Iej
BmuDKMh5IQH1g3ANcrji51mMPCNfAn8ndRaOOou+xiSh3v6/UkQHcgFXk4TlfCf/cHLEuInIYBCw
wAYEdH7nPQqDAypAbFUTpGCDkHoX9HkznjpSQV4wobZzwiwOBsVBqgiEmgGoHJ2V5qxqZyG7PPXz
gMWe1Nmv1FNcC/I3qYvmBrgzSmPgzpM464zjelnQtDOZtLaDBKsGYPEmf27oIgX8OM0ahHRPxq7u
DAebwFCjPH6OS+1v8/1ZIh75kpTPUV6CXx4ZUVXeJBxDe9LXwbQ2yWVHviiuumIVCIgzVsqtPd0s
iGWHFvT0yASOE2HRipcOhA8U9/bywmxq15f2YlloPA6vFHLNUU5PIWGxqYfulkmmuBd72CIH1jmj
30QXNbvmL9JXl5q8k2RII7tGJoDoVoofbXIKFFzBbG42Bgc3WJjq0SooMM/hxLbD6BebMIII41al
m5buELrBCljPRZ3OHetS3FfGCs3riNkvOBvsqhov/YVduoJTKcNgW02/9YAki5+pW0X91awu9c6k
aSFJBVJozbnuinxmkcpCxTTXfJaNfGYbSZw7+FgWZNS09rIaf5JbMP2a8u+ut7FoF4+sWjy5iXqf
v3PAPAkbojQzQ/+HqPNablzLkugXIQLevIKgAQnQSxT1wpBUVXCE9/j6WaDuzER0dN+uq5IoEsA5
J3fmyifOFGZn2JQJIaPLifOCYy4oe2B6DSkKYyZHnUvDe4PCjtzfD7Owj57D9fN78Il1upkKWJnn
VjvH/0G3si+VngUwjzYxEoEykGWlcl4DXQxU1X2wJ+FNFLD4szHaBzrhhoUx0IFpzzbe+Nq1oR0E
rANr+aidFRy9gEW1LTFSjotMySKALPKGzBopw0hyCP2dntquLXzcETIejpeLngi9ck4jT/k03d9B
6aTOu1hGgL9+aHaxZuqxW53HexfMdNXz9NsYmMdHuncGjyKGRJptw0wwkOl+2yvY4WL44UxAuF5Y
42WhfEQTt3Np+oKyztaPKIRz6ar8Hfop+jWz5tNjl+56HrWWn4/720vZ0ZZ17LTme1Hy2DsFAA7D
fcHhdEtk8a4alFN45DfImGh0hCQnJpOJsk91euh2TPzFw4/xJl7EI2d9HOXqFWcM6h/2JzWfpa8j
YyhnPJwtmRPKxlgW3zVBpfa9Tr8wTXBUpi5enokD6lHAUrPh67ASPyERRGsZaParQT409xBye4aB
Lvknfk2aoVRezyZ8fzjqndpBchxStiGSmA5rzGjGS4jEctgvVOfv81XjGX/Hqq+n6F9vkTRHP8c/
lFx2bMd+Fa12QePQBA5EwtT/3/ySjmVOVDDw76ZMHnf7O2Ki1zwDjuwuaTQWao8zFjD+8XOhAbGk
SBPOv5tXbupl/4i2lcFXbXwLwK6svY6b3C498zLD073HsOesTuPJ/xlMCsjG/F2T3b1dryzqryIv
kr0APOXTMVnK4ZB8BFeOYb+CMIenmgFjM/eVP4ks4MA9kDRVxX1X7hGOrzoHpGLfC74s+BKH3dCv
VU8wdlFhJ+LNGN8mzAnpsVkEyBuzEmqIsxKaC/PRuEUJlfyJak8b9zi/K/Ubbb38FU4nSCjFHuGU
kzQlsyI+FyCzcx6OFnTO+f0ceidti/t1XUOvfT09q2ZV6kueniXrLEG+w1SeK/1iju9J/lEK9179
stLvbM3jbqwXHEgNGvAoUYSMKW04MT3RJdhSkIULVigGeOlxTjDHM7eDsnuWXmF5BiDhhDYLW/+2
encIt1zHOyxG4TZJDgh5anyo2oMFqjmhSf2QxADy8CaTnqXOmPRsJ2wqYVMImwZvbrAxlypOr+En
kr8esGGX4Rs75iejVo4NxFKjHfiI5JtxaXquKRMSXB5hE49/QCXOdJfw2Re3VHrDq5zsTY2yH4fj
CKcsvQvtXvMH8L3SIvsb9hvzsYCmrJvXSKMk4doWyypfgYp4YQmCEvbYipZVqr+WVbdMlM1G+PNQ
EOz3FbYGhTOpa7QE4jbO+wOmMCVHgjumbtwSh3HZwDz+Orw6g23+EO12xh+RuJB+og45kL46DWgH
jVKcy7rNRKYLD01Ha6KtHI0/AysK0DHYFhrnJ3fKPEXcTTjr0Zvj+bVEnK+UDQ/wuAOwtC0xce+N
8Adqag4oXtlrTmlc4wW0Cg5RcDHUatFVthx/Prsv2fhmmvuoP4jjoc7ntuGrF5GKWTRlMDDQi2mb
/UzdNbm4Eb8VEO6U2BbWBHXeRKC0iOADiMVS/YahnFYZGieeNSyR2buirDEIxrOUxoii8nhoyOOR
DidaxusVhkiFLxEoKPG1E/cro1ds9imGYWCEzVZstuSk4r06gc3btwDFX7eQWvm5SlbFk945YDuY
WQivEXdmlh+CcoltrOsS8I7lbG30w8xO24M5feiqgze6Vvdaw5TJlztKT059dHw+9UUo2mv4lb2f
4ZvEiEKReGYXxJM5j7+xLDGFsTW6tgWoA2jDs4sAPQQLAZYbstZo/kl6ll2QceMZAbeOjm19yGt2
Cce1S+Egyw6VrAii8lG8T4nPV4NwukXyRTq39yE7RfWbccP2W8V3RJPsQ+4xbt+fj7tl3SfrXoV3
FoCHkzeHKN7juCO8/Jf+JeLhFoWtygHZ5cemxhkFFPc5z14ZSgviDDsJ7KicRxeeG0ByKbZj5wvN
3mj25zOyc9itJs6hBDdwsUcHBlFly/lkF0Q7SpSw6SGSIusQDLJGnC1Uq89AZEy7C8u8/L82SYVR
tsu95h+zdEdKZ/fJSIFAslnyvOUAIG/58HiEstd++DRm/D4UFdBC/LmT0aeu8jt+VPX7EFxjTkp+
IR8aFvPlRKdgsQEMGhVur7k1jMZyazBIty9mt2djzRZNeDe0mxjdq/4e9neluyvTx3OdW/f2+ZGW
tyl/q+SL5WVwrqqTQWl9dcp4xfEFbzCUB/bBz3/qpWMMy1pKEMBeNxyiiJKJW1StHn7aS0608Ifg
U07X2omGFoaE/IrofSxQD869Jx7H/HLW6+k9ko5ejuR96Nd5zN9BHf4zOKMXsrrh/2x6J/xiS/YB
+4DYEcVrQfT2fNwsv4SbBmlYvBrRDXcq9i9uxFCf1zkCMlIA/dTXyXgvqoIiU/b/e+4LVhcDiG3k
Ky3TL6TTNDmL8jGBHW5LDy8HrO2F6TEsz8NbN55K5hca2LIrRdIXnu9jt5ZIqrBEpKtanxeHul22
1XLya2XZWUu1X4k91kGHVuZkHU9rLdxwfZRfz+x7SI45Xd+XOLHH+jKpF4hICYV634Hy9cy/TvRY
HcLPJ5s+zD+bPP8iHSu3dwqWyWVZr2EmtcDay9n1wN+LDOVjcXtwWKI6aSewR613GbSgGNi8i8Hw
5xoNJ7M/Zc+TqrFBg6lEJI3sBxcxjwK2MKTdMJPU2oLgHfm5s5a6Jj6qyT7DFMFJhjUHMAhDDYN4
Bsg+zWM/kkce9YMcqtB354I5nN+IpBUBBRtLKn3bUUmKfdH8u9m/oe/4nYaMaYMzr8a1P3t8vXDR
1OsR6MOwGbkwnYCUBBphuJXDrT5u1XHbGFvqmKhxjw+EARZ9+TZZVzwh9BpRIFCTC6guNl5/2ENr
om2isOGpMygb0i1ssn5HHfSiC/EpjY4aXl6Wl9T7WYsCPeouU85+ewQQolZb3SEpi0nMKnfz6BvP
LoY17P8/bAHDw5HgD31VuLI7t0EYHLyEp6l6NCyHn6Owsqqo0mttD/QBvff4d360vIpKf31p0D14
tPB4mJiz0+53jN50NESFASg00PcmPEKIzq0jpo6exYHWRmlGZ/egSQLf0XCNOx1TFo7VZFu1HfoI
nR92qGGNbP+A5wYED9Yc2Qa+KZpQjHY120SgqMJssUgKZAdzPPiYvGbQ95OSupnOQ2mG0gDnx5ZJ
tp0CF4LtMyGOvvGGgyinx61hbgST3N9GWxVHaILxW6tcOaRgwBV8UfLN0C9A8bUe2VO92EVAvlOE
LFeXNiH2AmQwjd9oi1GrYh+zS8oZCmalvqbPXS8CXk9tH68kAXiJ11COkHtP/rmeL+IUEDA0O97e
l1mTd1bRtmexuxLSacePZOHyGESEj/e9sWT8plQ7vZ8LAf/+BQciLATlUEQHjB2IoHQcNAfzNdVj
886aIoo7IGH2GdskkzyCWtHBjDAmvXO9Y5vEjyv/b5M3CgIjMDozweYsdNRg633uxu2uqnz5W924
13Br2DnuCrovuDwMG1IYPgNeVWf//QXSTNUMpKGxK9Oom3DJPRBR7HYqTXPbWnAJvcrArDD/ElJ8
oTkwXRAAoM6eRlTACmgWyCssFc1aQbkGWHzhMUcOUGeSLljoHkJtn6X4JIDivQb6fIcedZqC4c3Y
tOLpQB0+DPFNleZQmIw3Gb83/tP/6zHELVZXm1+MBoYuXAnWRZKvffzW9XMQnAl/WV376grbtbyj
VGg8Ublpg2uwWCSAzzr6odzHzLR2lWg7PIG6euqu1w96eioKgNYXub5IKgUi10y99I0N51mtd1O8
Q1iPohUdTmzeH7YWnEbhkJSHlABF5Aep11DTAD/biSuOdr6ik8uHMUAbwymVzlZwyZ/XCF/Bpawv
hXqJ1YsjODrJM+FcASHAhvdwCN6lsWPn+Qp2QIM+kJ7JQWQkPhdJ6R716iBWh846qlhS54jnURG/
eNKp4uwZ1cq5JIh8Bvn6DfsFylOao+nYxTeOGlL/ET1EwXb232ZuImyM82yHBcSEtZGjM6dxzndz
UKSM6ZrYlgN7f5cCFHm21V6pY4RzwMwYbAYOSSH2z7/Yo5SSeyxh4pJECOFdrocqZTYxO3VU+8zT
CIsx/ZcdA9sQaFEOfeY3bdLYpscgnPgc5YV8NbWqJIygEj1KVzSIZ3LUp8CzdWxCAjS0ERwaujep
eC+SWyPcFOHWjjd5vE3PW/6wW2lW3hph3wcc0Ki8Efa/H0yUem04fzCBtdVKL7Z/CC+QHeKEOIJS
bBfw822PdDTDv2O3YFvENvhmzJwjTMHVnG6Ar8WBHLYWSz6NiiKpD1vGSKpm1+euUh9Ic+uGLS/F
FPqGQTFkjHARwngx3mSgbJHrSeoHxYWlNLEzcWwbvsEju5qvtiXuFH7zsXTQZ6AmKUgp85RTeAsn
fx2Me5YgkcUL2YOEAK+RncqN2iyAN/s+OxQ5zZoGuNyCCpfV7B4oF7eqeOfobF1wejJeTGeEwsRU
GwA9umfsckZWM/Bii25cmtOxEI73ZtnN7ii3Eo44LKGkLjkHQysJQx+MOunqJcEW8iu/ZlAGpxhm
4Mrwzj0MdyCN12xrzu72MtfOZDt4BwmX/SY8cG4Kjoku1x3YCfd/S+NoDidFPA/iuaovUXCxKorR
z+d84V41IGgrrdnpL9JA+SINSKM3zAlSsupTdRmVSyKcO+Ok0Q2IFK7sXUTic9Sd4u8mBQ29wdBd
dzsz949rnh1ULDNLxm4fwx6wfyVVM3DWTbZvHzTYRbc0u+cvKeG2Lj8CFFL+TXagqo+aZ92eLz7C
wrTGMu+vEPIByL3m+zhin6/EO0dytna901eOnh8g3yTFQTMXKckOL028GsgqQfChfLfWeT3HiqsX
uqE3N9jLDMZIcDYea0NeT/laDNddA/tkRRNbTzWiw/iSbrwCDvS0phtPJNp+SwXnAcPFjvX9k+Iz
RnCGwytTgI6zoZ/mzkbOWHyEFCLkO5yyhkxSGYVrplH0LcwJN5MIRjhBAelo82sHsrDNhutsmYbH
bjqp+Jmn9zT/mJrPIvtWpW9sAv29Ej9M665NH46pb1V9C5+JaWaxxSOAtqD5E8yRbj57q4MX5t6D
OH+0U0EWtC4VHz3dKv1aIG6KwQQAtXn4IF64pDGiVWeLqb/DagrhnHINK79S8EIDEO0eGFjNckdY
T9x2dPDkJ81+x8IaMUyYXPWTmjEo0SRJHCpw+MNJeoeDX2sES+nFKGGA54InZnvGDRmUDbuv91rq
OScJLCskxxXK6oC4Spzb4FG6TbVd6NI+w0hMmSmBqP9RvmdnA5aeP8uhDiVbJlhUN9TTuf5GHLa6
E1kcR+gXm424IRWNU4J9YbGlhakYt0+ONfi4oUDRE03IDfWXncZBU/YoADJO9cQ3eKCG7O/emYx2
2QqwPZDFd2HmSPLadoi2FZj8pQmTs9K9TNxxHF8kPLMh3DSrAPbjhV8eDCRvZCOsauy5HVJxu3j8
lSosVh8MnBf5vM2A4eiCcez6dWJRd0usmoeZMVuFDY+fnGB91a69QaLZXAqiB5dah6IdGsvBOj/o
fmdyKZxQaTjvUNO6eGdYaT2DReVA8I9qryt809zLuMQ2MOBHdF+Q8CUGyIUGjO8F9p/o/FSX2uVZ
b4XQZsbpxGVv5+CiYURxLYiytjAsTHEL0tStC3M7JfPE92DYk+2A3ToBEx5bhaUNkY928KBe8ONi
XCBw8J/dLYJGMDCgOZvd3G4kUGBfOiXwQ/amlBU1kbeTfbCT/AveNMiTDgDKaCC05nT8PSIgdbZ0
8GqTy6dgj0rbXYoG5AG9FOJ0I+7F+ph0f2rjKouLINs8lHVBYjFPd3B24bi+9dpWQayCYbjomdhd
C+EcC+fWOBnOI/GVzBMhT2lbLu15Qkf3Qzmj9WHB68z9HQDtENvZIfdEWziZrxSyECvwn0/WVAIK
cFf5wHnxD47RwwoI+5jt6+V7OXJx/wG/Gg6Elef7Degtc6FyB0g0I0rBHTR/f4wR0ZHhYfES2gpi
M0AExZ2870iwRFCuPNxzzOKAlr9rFSE3wImc8ObbFPS/YG1hADtt/2l0ux4Q2ofezv5maiXApds0
K8SfQfcllj9l8Wfitac7+i54we8aCoLH4YFPk49e9/MJyO4hGQ+Deu6K64cDHroi3oKZYUWp5IOA
aztPix/xJkhmajTmadLfmKdxEi67D0ly5McRjjDNeDI9UMl2YBGCtMWjT9jKPPLk7Qd468chB8og
wsk+9ssh8VJjVxu7bNx9Fi7WceNjwud7LekuxNLyk+sv3ZPcrrJLMxJ3fvzcS9p+5sOrX630Hb7O
wL34LWufYfWpjWgR61p6m+4qxJZ+GyluYm+s9rprbT4GJD3msZjxuX8c/k+tbTXcvan3+AqBXY48
Xko1WDpteMCnJGP3WlAGpY9+4VAEErEVENF91vSL8bADhA5PO6V7k+cZHR8M9CkqjGm9d5way6n1
ZRzKBmzHRYFISh9wea3Gi/64yOnl84MB8+90nZ4h3LoDsDgCbhA956YhEDy1NOPSA6zC+VrO109x
FWerVmQSvgyRR09luXIhaodLOonST6X96NNbQldVfgnx3sl70TzWPCUBAoDJnQ9QueVZ+nyAirt9
cIhNzzKIWfhN7lFqJ0P2ZBjii5As5JURH6UYBgSGlUPsW+yS58FY8qFQJkmuu6fcaJ1ye26GN+W9
hURSHqh8TwlM78LK09EpOIDQem6njmz4EquifhDTU1ycrfzcEbTnP+uw+FKg+uifqXU3jpzic/ef
EWxRqNGNw3zRIpl+iOXNiN6n7ip42l3v3ofuSlMVZXM77VjnjnIkE/ker43jw7xjbum6TcZvVV5C
VLo/cXOYlD03oOGWNyaJLDZgJXaWcuPXleLloNwAEJfSm/EH3HG5yb9jahDB1hxzk7T6WTmSOt8x
1leVw4AA3fpP6I6bxJ7uRr9tcVSC+UltK14yMxyYGepbZoYQiy3cysR8c7anm7q8DdF7IC2sa9Mv
To+zqG9ZoyfwPoqLcB5o5Dt86SU38y1FjeARtaK2bO0KDnlbKvSSxIe8bCKXFWtzAW+Zdi5Dpn1N
ZE0J/fxbuBI9Jb+nHGK2jfP3eMgudOPHFyBgxTpHyJc/bPFaF84sIBShsMtv/WV4YrxJ41/6/exO
0mOTOqI9RIx/yDh5cekRQDN1X9X9qNtHThG4ee7GaEy5i7/o13M0MV5kNevfs+JN+MNbMLT3hMVA
B6iE8/6LxF1wqiCOUO8r7fVgPxHrmXZyhYXWKSUukWe6x1Cm4sS1nwh0kBtJBhHEJONErbm1j6fD
rwuTrK74OAi0m1FwtCIQAAgGZOoX6aI2Ycy0K8gYMZZOPzP1rk63UnirqBXSV02zkoJVqy8RZ3Yh
qvkXxS50Z8yYyBpjKHnPZsv2EZcfXr+yY8e66aVVKWPYRynoNoX6+d/5ypo9tGhAA7UXwRoEL7lG
IKttQSSQmNMKN3oL2olBeQ0pMWTi/yDdcoq0c7+qRH9Jl9SMe8zzQ1gcSy9RPDb1DLeK0H/8BNb3
tEzo8om+2vIeRcsCOzMyydOr1O3bQqTiU95LNSMBkDjbLtrgmq7IskXbmINzu4tfIUHN9OjGeRTz
nkcFpAuxb9ySDVSCbVpsuQ0adT8wO473wdN/LOaLNdoXr4ubCrvee3fSdhUzhg1/OmXGRisLU2D2
n2zCgTbNa6xeob3W7oK3WFrOnZAgoRlxfmQTGygWFS+f6FPeTuz8G39BcOZTn3ZDuaJZuq2pAV6D
eZp7Uy/m45qob4QSCdxN9rDPahtnfNktltq/h/AVxV+jJ5d3g4hxgwv9rMJamDPk5gzT7Gzq3CMO
U8wr4WbK42pcPf9ZnRPTipHt4/GQ8hFxTuKPyImLeTB7NuAsUd8MOUrqHUgerN9QNxivRh4u/1pd
1tORAcmDRp/mXGtnwFE55QwYqmiLoBGshK3uK6HftXNoIv2TaO/TV3oViuPvSBL4bc6JV/YzYCXm
zuCc1LiWtHkAEtzr2SmMGOdec9ERA09J1tknRn7at3RcKA0WFV/D+vKb2E9Id8jVR/UvR3HA4Wkt
/mriF2wzI90Q5FsTWhgBQsM5xH8++35sVtPS2LUG+bT1+F4Eux7nCEcMydWorgHqvv4Wv6puO+eK
ZqFNXYIuI+BFzAs+qLh/HsOjVJ3a4JSXxxF6g6eZG/jaZW1/Rt23lX7Gd18gWC/uTQjA5V6rfJJR
FfkRcycuMYKpOgfNlYwfX182jD6rOSBlxCulnyEc+UnFL4jjRl+r4SYrNn2/1HYlOjmEc+EelF9h
yQ79Tx2C4X6CW1cvuXoJ1At0/8QHHvA8EVWaJkcYf8b4J30DdihL7N2Icu+p4FbcmTppeLpzEPUb
DJC9Fa4TY/UIViHFS4M9Ab/Y8nJRJmfr2uDE4uWhEoFncdofjA1xMnWYe3I7/QB2r4cLI50j7TIO
V7V8+/3xMUE84jVL/lf6LprdLEEKWDd26d9upUvXgl0nbS7DzUkaxMM5PP/k7laoL/UHxaOrhFqU
ks3xcbK+rR/JerOst3x4S1SwAJe2O+cqQ7qjjK1gHXASoAQWYOZSxV/fr5rHqqixLm2iCAPAxlI3
hCABiMaaG9LCuhXiA7oohj9bbQ91csxgP7LcH+lFeCHcYFUidTNdkzG+vgLtyZq8xNbA2EpgT5zR
pYrq9fk6VhwBnGBszcygcUlZX17un8EeDGlz/awEv0iJ3C2Hai5VkWRHVU7Kypo3b4G1SLiNX9xS
8bnJXr1+7GGCXYZgcDW3NLNo7db5lMtFy5rwJRZ7udiHfyik+Scc2CaaVAryObWcL7cP4O81pAM3
vFfaO59X2c+MdzjP+Wn13ZYr3pXq9a5I+noqNgLVEJQvOH32LUjfz/FPzsX0N1UvBtNGuG+XaoL1
TFTnEDGmZMAMrhM7AT6VPSyrBhD8cYoOSLuYUUy4CuVnAZtZAHcy6/Lk6VIfPsxMpRI2VDhU38KZ
wUgdzIORJKB0d4XqTEgCbQ3ni5RC+gSf7uLpwL0S08FYblp9A2ATASSEuhGj6dBuBtdjJRpEUJbd
QiYivDAmLorZhM9iwn/1s/emLT/GQ8LZINwb+ALjOgAJhn/MYz7AAIyBCnhvFJNA9mI8CQxNsDOI
4362mU2+fFjX5r/2TrhCL2wAVNDRySdL7MlvceI/gOBRgCwSUFm3im1yDNdPVXEjIQMDPpdviYC1
aGukR2bNUMzONYsziJPQuDMIkQtxAZk8AAELQ1E+xgxLGx8fnDH65U8fwPjRlDXpDgg+erPAPgRo
SNc32OVe4ZAQmSTZ4qWZSXwT6BHsKgwNCWAxJAfQiaNet49S+wY8pkBmMFzENGLT48dAnZj8Hia3
cFr0H82/p7nQAXeWUDp/AwK/mJHsQY3xmYmhxnXnSutW+Jz5cyOS2UhpC8F24F/sY+he157Ne/jP
DCvUundA/U0nO+kHuijGJfIPcIk0ICKB99N3F9TdLMsXqIhIjIoPEol3p0r4YAJHA9peDLS2jYCZ
6pcIh3B4IPICPqkBucFU8+WhmbaIg1P3Fly106PfFfpOjb0HnoCF1YDUOBE8iJWTtDB/TP0nUEnM
sdX5XYaG1qOAr5lFK0B4Yrcew7Wm04M573dk/F38ihvMI1M0m0dqMAIv80jiSOEmAQBc4AjbVG+i
/Tw9jG33l+mrYuwZAMTZnvANIHjCN3xOQQ3TivcrdhHf0PkxEODeMV4GArBoD58paSr4NdYBhIOt
irmW3Mxjnxf0Ug5PdlGnKjiJ1hoWqqScGJDZJGiC2h++ptdLl7tZbAsWZDmn+cf87v+0texiv1LU
nULPyb62/Fv2OCr1mTgeyCt1gqZwzORTFJ3z6MwHLBLQ+HiSWITuCtyjp04ovnFxeLQarYbnm5ld
IhRJPME7WYWpuzO5TDK/1/cikYbNL2kEAPIz8HIE3pv6pkYww7Yh/XuTlw5+/tw33f7RHpLP7JKe
2E1/xPEdEmL4Vw7+/eY5usaGW8pQNSptSVqSzc070c4hD4MHZSwKDBi34eNsEqzhCYKPZhPmRKyd
R/nZtvdqA9cj6PwEjePPKF8ewg98eBGzldmeOsuByyGVMjwpyuMw6GPPnbhKUrpaVl1d20lvd5Un
X5sUAxz9uE6Pf45rEJq6aB6ymjWNSckKBhgRqATnJRMqjYkLLQMANkTYcMRMUPbMcsN1+utMhBlW
Y1HMdj1SEdVMos+9B3KHbVQ+7ASQwEvCMnSMUDkQD4egOEU92Ns3y//FsmPz4A6g+cHK9r/T3C2g
TcDtGrp17Gn1jJJgdyx+qAzN8Lw50I/Is7crC2+Lsu4pq85gSvpBdrA16Nq4ZvgOT1u/Elpfay8k
9ooj8mNw+nJXi9tc3VmZj84dPg8VrQ9sMhbB891WNTiot1b8iNghE6bKoSqc6v4ETlqKr3ClqwbD
6L7QqJF8b+j+YPbHQtltAETjkewbZx4XUgKQnhWLdmxMU3TF2GbPrgBXs3Ud+yvhh5MS3sXpQypv
gGjUO649vgt/PxkIOlIEeg2/g5mnP6Jz1PaY+88dVefqegBqKLh944OoSYsTiBrAI978JjzXeJH5
TB6zGQh/SPhejMQWKTCnr1w3DqZwKkJMgMSw2fhKq3A8CzJQLQpkN2sFTSxyGefTtYi6Fbl4Mvj2
ZX8po7dSfmeWU0MDkk9Sc+ZesmD8tOeuPZvROdvfeKRiHPqQqR6/4G1XV5GweqbElmmZPq7ZwLwl
xckYGf4BeWUyk2XHDMd0drSMxcCUaJv/8DgPQIGv5NKZzR85NGhy1zibislnxMN3w6Zk+LDuz0+o
Ti++C7FA+C4wmrEGePiY9G8VPVoACOxDcQUwFtlcl/3PKHlzWDomWjzDK/L4sxgPIJvidxNTyYHw
tDAcmnBxI24d/ysBiplrnnMswAO9XxXJmIkWhcZpzAuOg+Jx/NHgFMKVxnX6e5Xi0gJ1bfG9OS4C
rjooJ0FnLbBbvooiAYoFYq+M7OWxnk084oHVnfzUDIvB1ch6xZcypRrDN4Jy4PteaKmnDX/v5Qw3
6znSyJEj/PJmIpePRUw018BuOflaxBN/g9ATWhz9Oww/aleI3ZTjL5mz/k1TZuRGMl2qjrKpUxIc
4znTVmueOu26U7Ovj+kfoVyEG+O5gX6/COv3ULuG+eUhH4f9c4Pnu9wh3fQizR+kMu0Ud4W+7otN
PGzIGkuBq/Wu0rvJASoyF5sv64dmjVLwMiMiymFGRCNIun2lManeF/5oPwfMKulFV96G5D0Jbfk2
Nruq8LA8yiOVYrsCJGkPc9/FLV2Utqi6xLNabf1PcEOuJFf8fobb8Vb8haY6XnXRLg/N4Hc8f/14
PPXWSa0vGia627iDzkAyLfqTkSbKz0KGNG6HW/GbxdphRDMNi/KSZ36nXRrcJt0+Tw6jdqg1Wnmh
422DJ2bedBlYJ5oj6UiofVOdj7B5uCtkNyiZ4GxlWxeuWXArPhepchxSgtXkODnKqvq6GjY0mztl
exmFq3kzMY+6oxPE56ieg4LSEs98Iu2pZI4YtsC43gwpstBG1TbknaVpWzx3auCNE7Af3m6ZYRKZ
Ls011Vd0DTcZlu7MDtPvSPli2HRuRZsK2u4ed3dDuY3du5K/STOLqWGj5BbZ6NDhpcxtIeSvZRD7
1Q4daLgb19Kwk5sz5ts23zKltBz0r0k9Dndz2WYbgixEW84oX6hBGQZpxZfI6ROlxBGPrR6b615Y
9XbI9rfZK61v6F7y/cRf157Gs5wvaVodciwzbmy4jfwH3G7UODu6MWn2Vj4i9kWUDlvEl4hNvSEm
LG0gjkxxMTOS3Dd8rnuCofmeyKI2HpYvPi7+B/xD9K9hHZd1N65s0v7Nttk1ximP1/AaMGrAVKzm
RqLBIBY/t5lgFmT/jaWG8vmcYmo0GnfCco0/c53dKuVAQwt9JW3j4MKGLMB+92H+w84UqZDn73gr
nsY9/iYpwAKAyTzzoDsDU2RpBWnRlm4Kw56RDv/wMRMX6RKm32gG6pAkBwCh7UmS8IBP3/pgy5if
/HdC3YwGiOHMqJScNqYUt/iG6YwFpQdQgd5yE++V6ieZh69QVo4yiD8MtopLgUFqvoMgV+Vb80JD
PhofV74UWzsm45CFtejKHqFCTBD5jWgffNUhGfuHW4l28oZxy+AFIK6+Cgi04gZVWDsDI7MpI7Bk
Jp4869ewivjJYC2s6CT+6Z9fqFply5s2E4RI//41Upe/qKN+vSggXNPHR4vZ7wD9bQ22RT2KMji6
9eyKf32wGFUZntNuZYmzI29Y5ISCAr/jP3AgXkbF5aOcrdj3egXCQajO7FZSiM74/iEcm0284DPr
EfJjB99puqcD+5Gtx/rnGX/J6t1Mb+pCCWd5XGxmeXxQluLrrFwQYF5KJtfDkmYxOuV7Hp6MzLcm
VY/6Ont8AawNntuEqTHoosqhZ6x+N18t8/nw1aSfq9wu8PsXR7XxSACDyJ25uuUfauhHCLNfJSKj
+VHX77R9lrvm4VqNG8nYgFw52kIEElHjNmCBOKJjqJy28P2fq/T504x/4uFvNv1wOwT/wv5vQv5e
wOpiN5tVrqCvL2V2jhr768OTGb1GssyVctpBrung6uEWp5uEwc0+VCYvf5efcmVnFiw0nmlS1u6X
WGyR+XWohxykvIqJvX1teYRT3IG63ruhc60D18gxfx+z7ohCAHpPEkkYtvsYb9VCD/6SSs7GH2P6
rm5JQ2pzP6k+JT5/B+x8XAWUCM1CwpNUHgS9zWyoWq9qYu65u6rXE0jQwgssT0r9GOvg/JJaGr6S
Pa5fTfMlbgQmnDsMv+Z1sG0Unqa60Kih2sOGtAo2YNIqEz/oJVT8evIeKmdPX77/nq1/bwTTA/+s
hpi4vHjyA/dWmweQ1cE6pXmLmVvsS9wF+ekHG4eYX1XpXa8+zPhT/IkbT9ou8Q8wov+NO0A60cm9
7gTS38MO1hKJzQ9j+JStr7D4Q889ptVuQRCek1HOAHCGeXHvcwYcxJOtRXBnnlyIJx4K60RYQ36p
A4f8BWGPBWSRxmaT1ywwvgLHmUMwYEUZkVt8SuvAXK/X8kWjfAISarNmLjqgx5xgxbCvire4wava
E6KbiYNy3FfjobYOZcneoMTgfwGTlo2bsoQn2NCe0dg/eGvZTPE7KEsUBPw16yPIvN8tVb9iPzJK
Dno7B+DaSdkS4VAaQeC56xs2kUJ4+6SBLuaM/27U10Q7fScxG+Idp1hx25D0y/Bo7iP727rN095T
HV4iuyO7jWHw4xmj/3/2xVdefKXpt5h/AdZOaRzxaYmZiKg8diWtJDlawn/8DQQS4PrAvdkhk2vB
N4q3GqrbkRJuS5o73T98Qd9E3MP/w9SZLTeKbVv0i4igFfAKqEMd6m2/KNJ2Jo3oe/T1d2y77o0b
xw+nKrMsCcHea68155j0CejXP4VJNSMrSfJNIMRf3pt9BmGFF3dMthnPaiKCCYFW7tRWNN4ey7p8
f5Xv4CoN/RYTRdwIXKWhBgyZo01MpDPKoWgrjzDwSMgSSLgKzR6qsZ3OPdvtjW7/Sg4wJstuDzvj
9aaldOlvinKt+rkFyLGnSeWwfzyQUInm7ML+EypbzlZEHQFwReizejmzJDB0LIskDIj0sQJEKXvL
6EvuX6fvbw1tT43es7AFDfFSlkV8BZSiOg+68FQ+z+iaOQaOWD71ub0Tcp8nw0xCYVZ3FDQb7Aan
XMM9Ith4CMi4kGxtthtEylUrz6BoASMOS3Es/LmrqjcYiglpwLFQeJX/qJvhrjmU7Q7N633Gi+Ti
XrPOnNBACf0u29s5+tznGkU2dB5cQ0AYZj8015CoR8j8rJrVd9l8aR13zR/TehubW9xeSuNYMclC
SbeoUzEEyOMVlROKc9QzKM4VnCuVr01+DXTP9HHUx6Yv4blHnhjkLm66GW5bI7DjwHv5Fa5W5d0K
/8w5ktLWJ0xmeiM6YDuLrw9EssTzhkv7h3VgkJzdgzEiYb4WtXMN6atZD97UMBrySgVFCFyFuz1+
AKMKu+V2KWi9paNw3NyqcKXHAxI4mnX0HQR0moeWbc2BUgxvAUEZzDqICPJ/GJKWazIdOA+ACUK0
ZRAxhc9i+PFZ0BmZO3F5yfurltwb+BDeM/oTvT7y4c84/JFeH2H2UVpvZXbv1vAX8KtW9irWHP1B
GbBMyyW5BDLxeb6iLXVETK9j/rr0T1GwRwyD/rdg14nL+CnY/63OHblHMjEjYjUcZxd2ZgTFLAmc
AJFfI7njgEUITkUAt0tnQdJ2aoZXh9yzPZJ9QnZQa/OJdeNTSwjudYQE2yEaCn+JB8u7nivaAboM
lj2GYlj2DHQxXnnHKYJaVscb0ov6oMGG2QkNH6URQzLko5BCLSYiFgxiob1XPAvly7DB3zi65Kmd
lo6xW+Jb45hIw64z107Q5kGF/XBE1BUMiJwfRPOJ/0BOtp1318+EiojmRYzoxfZFzKHJrbCVJLis
IhvIhGUvyg5F3qXET5d7IMA0rDCNaZknlfsZDakQ68rWUvEFHMxqr7YrRG79dog2cu2H/aaStwND
y/woKyfZAQzgziwHymYdrYlB5li7rAnsKVfpuFJXnfSu6n9myufw+kKupQswQuj9i+Q3FFuz6j5V
dwve7lGLIeUSdLAjjaV4Ei68SchB6xH+Mr065rhcEAUdj1r+R4PhK2J/N9AbXtJajQ5TdGhI0UWa
EJHVcUL2I3AN+slGhExmIKvQbA4ecASnqsEORLZSzcfDRohWPpGWJDgkU29jZowY1khLumnlHXFF
mcTjEI1CP6K7NAgWUSgRlYPiZlSco41KGI2Khl5/hUglSube0YyDIj4QKmvE+xeHAkdMFa3azco5
02ydUTYuquwPttuS/6K7pM+F9/omnoXU2RTggb4prUOT1ySjrZ6MfmksKv7mbfYj/PoNFDecwdUO
/UKna1Ri36AbuAdHjHpgj0q9Zc7nZg6BoC4/uvJuhn8o8eptrd0Etni0yGmGAtC9PvTXTwwSuwF3
+y3Xb/WD2eZVlc4Klh8O68k1Vx2L0JjiAJzAbH0qQ2Tukb2WOGX+CfV3pXvrROE5q5jGwojfthCL
wOn2bsSpP+JgtdUr2I63C7OaxBBTiXhcd5inVgQ+6SBJCjI1sFOtU3uBYeixq0wvm212iK+OunJs
2lMHi9wRzAJomvV6N7mF46XNm5m6aNTpPfhD6WN9Rsf2Cv0YE5W2bvI1PmOEftS3P0qJLD6oTMQe
5IS7I6mQ6F9wum0BNaAhwttWEtGxnVWM4FbGZcb2kLwhUlLZyTzP4/zY4u4o4VMun87NZF8riTp3
vSctTFwLkrNpOigSc12em1BtYg7tG2zKxe5hz9vnAiEg8jcvA++2Bgdxqy2PuJaCWCyAEQUdmEWM
/2A29zHStHyfpJcd8nTeyZ5dnhSDDPFLhEb1Si/mCTlv33cHGQprd4hoviY47vfoJjEmUzFff/+g
Skj23oceRnAEFpa27vt1lq8jqlQcudIS/QbubwP9onqAXdKgsGZF5ZQIJYtTDkpL7eRhNX9XMYK9
3pCe5GjNrfdYcStmQoC6PMSBZb6NOsoE9/vGI0a6NNIMCGg5J+4ZpvAHGX7DEuEgsj7LFS9JjPXP
v3jiL9RAIHm8QzC2AFuYFJGhjQe7WGwYEKVvXX9L+4ttn3gqyErbGDFf5wKPIn4ICcEpGt5F2HHh
CFG5FYzuuxXykISIEsezebB+mDfwWcag7o63b7U838joPnKtKoM54I55P43iot1P+k6lrOGx3my6
6XuM/ubR36T5EMW40tDR2rQzf2BZbzbJTxANJ2hOftYl4qpma/3ydC0EdfnKScp5qh2wpvSkshBY
4M7WpiH+btjPS32JNj1uWLARcnCxXo6E8igPgKd+tw1G0S3H+SgPcIk9oiu8IlrMUf4XsjKsJzpt
cCFRaKjmisYXOzcYBHZuVLvkUlbWqrNA2mBuXE0ICQNTPth+yZyxdP483mbdG1hJN6SZCTi3Y/Jz
Sk7OL6xPhUpE7bhHLZJNwGU2VUii9or8XcAmLWyeVciW266sdtWBguC0RF4sFdulmYh6xLF4JT4m
P8tPEUks0OMEsSw4vHHKcRPv97lm8tp0+HCDuDsoOnTu1DpKqKSfx6QLSI/vEbLtgKuFigjJGvDT
qmuY+nQYWiew3dAUBM1fJxGnkINMc1N43pkm1gYrzAELOszq8eSgEORAzmYj7HSq5nF8DtgpfWZt
TtetOb5nsItAQjlfU8srctQSJyX9PFOw1OwcHPLpdHAAVw73VnknAG8yPw261KfZeIbTWEznPZYN
ojFtUCHXZLxKELakc5qf9YSmAZYyyiu/eKxle9XT14KxHK1lMB1eikisoTE2Sxay46ey/5BoTLgy
8xaTA+r+CeLVDAqCf1sAOih3thY0d+9pOcz/npuGvERahurmX+4Cp8ZYnAP5DvQumHRMN4d//2rw
S5O/amY7+rWLiPljszTKBZlqcNLT5Quu4JwQN7yNaLJzR433JBMhjHEIwFWqM85SQH5T6zmY7QhG
5ML+3OVPl4N4CDdtTvvKAfz+60Jlqiu5mO8BWjMZfvKbFJXy9t2szvzXeDpqUbuvgYhUcPyYDtA7
ecdONK9/jHVSozpMm9VuN5ttsRHx3v46vGAJkLT9S8CQ+v1r2eBoCO2c988xEymLmEgioF6Qh9gz
5GGIfcJrNvQbctMqEab1K+2Hg0ePmvAGvPUd4ne68YzdTM86E9wyA3E6W79M1jE0CUvcB3cmmiaH
y/+KK+htd4JoJJBcP3/cd1e8EyHSQpKFT4O6J4MGbnVvnakCFlsUNdw3vDAu1Xvv0vO+i1qNUpGy
UbUOxJQwhJ5/YeOgrzdIAjegHTPCgugLvlaEpZMm0bvKnqkqH5SoP1m4LsxpZcZr0S9/AsoQeJWW
EwhLoJgykecoKvknEg1xPJdU/2F8T/ZnEX4iESq+yfBSMgxE4j6kPK5AHgB0dI2RO1GZgX494Pyh
c4yG11VGwu39wuLibyLqOJsOd7iWhnVmrLUJbuBBgaj//yiYZnsIk0NDag8JeP1qRGYYgs4U0jkJ
0be5EDWaBu62di3+B3OqDFcJENdNiS10wcjhYLoYuPqJ/o0YfbALCnZEAUgG3kzvZIz8loy8hHto
NpeRT5Ixji7X9qXr7xeMmZvMi45x7MGC1tyK+dtvfiaRed0ovAVgwKrLs77AdvHgxRDgC6wA8igL
pdVAd1gZDB1eroZA4zKZJyUCTXyA7fZ6bFs6a2lQu1O+a+jDzvYxLwMUvQ/C7DizjtPqKZ9gq3gu
WBY2WjvIpM3UbI6EZd36ElrZRVLPeuhgO6Mryulk1SeewvghDuAg9URoSWsc+SbpKMwJqR6xVmlk
o6wUljHk70Sf5M7T8J89l43CslthUUSydzTrA+l0ubtBHFnxiMIjIf8gfTe8MXcj7OY8Lh7bsOas
ZrQnyX40cfj70OG0QBreSi+FA1B1iywRtJW4w762zLkpXRBY8++EbnoCu8ytsMii2OYF0Xi+omCW
7Tv02c8FsLNO5tUdat3OXLThFyVOMx6UQ+Iij0NT2Q3bxIB940ANe6Sotum64RNB7Jas3qiJTRBB
JEjmiyxa5INTAvwgFknZoi+HBAbJ+2VeFVbf8oKsGrT2WIteJVVfzElVXhfy2rNMt3w7Nv7GQ97M
HZcqgkWTaHvTe/Y3s7tUKynCF3a7ofZ8GEf7sS5IdUfFVtx4GNHCFa8A5xURzoqxEZyNnXak0Z7/
NNpNAQZkvJTIqCI59T2jqwhgQvj9BcTIoOWTB0z/EtFo4qh77Y0f05XHLJGx4uso1cznWkxNwptY
MP2xd1sZesSWgX3zFiBMUY7EyyPl4KgHIjJ3SFw7xuSjv6Y1iBwxCNSr9UiO1WsXoY9EhV4E6tdW
ewRddCL7UnM18uZYRwCuYYYtxNxf7yqnamkXoE5gSWnnhMPQFSs6GnDO/xXYir4mvIdoVKjZyKV+
cDhwS/t30lZOJGf88OH7VS3yBX5b9eaPI49My0RbWQwEcO7QwCPyvW72L3YQ4n1jc4seiImCgWvc
r7M1ezHSkKCkzhGWJ/AdueCXMiiVD9PhgU0Y0yaGtXJHUiStIANDb5mj0T5s//569Qj0LQVTAQdo
5jC5Te6zb7W7qOkpkv+QGQTVCvefqzx3gGtznbiGLduAdANS9TuOZSxsrDqA4SYt69MsPCvNWdXP
2XhJSq8f/qbDX6P/a8VfDUCFcGXQYhpcoHb3ZLiRAFIle0nflSPenC3GPo6zo98lDCEx2m0yc6sW
11whg4P6d8WSFm8IAcqIdhCqHjFRRkHDzLQZsN+KeT5Odvsw48e56+FpniF4ubDl2rMjeNsi39LU
J6p12Fk9HPSdku6kU1qsdNCNv+8udAh5ILvlhHqi4w24MRi/5sA0puYtbF7lmdBL/fIVphs+rRWe
Lf0sPS/G8xLOE9MHvRsjeMViW4rpC+jdgZyGu/id2gqWRCKLrNYvFRLIhiuB/ss5PfsdnxP4NxN+
5FG8zybed2zUQE1sUZZNHKFKRkyL1+yCD1UGe01bM1wpnLj7y6s6V4CF2wA3fEQtPHkY3r+IJ433
X4RIgMeoOb4kBzn0gQ0RSsClbZTNg1Ji/KmtuzWeXNqfzK0YxAANeo2nvA0Ru55lTEj2Jm3+6bXP
Fs7ETOFkXK1hU4/k1tC/FrCD7daeUP4xYvY6dQuBlX7HjBXJfaC+RRIxBQNWzmrNo4hAhqcRqhTj
a+gjv1RroAeASjuauMRy/jBVIY5ZvCmARkSgzjjFmIs16ABYyoz7gv+jABOgAtO235BASp2SB5J8
JCwd4TMPrQHdQt79An+A82LWexFR7JD53KoCPKKoflEfZ3IQKkGmBIo7r+TAkIKqPqYhKwvPAnWj
sMp19hrkrnRu83MLujUMWgLNE4EUi8x9Ok+GA4RMkGJFez5HLDD/7ecQccLKf01+T2tx8mN6c4eG
GQc93WS/ir00PMfZDgol2Y6UVl6jXuvy2iSX1+Okho75bUjA7w597j5yn10C13yX+94REFhBqkcn
Dr94cez36PUWV3fcBN6//Cp5nb5uYMKRgP7D22l/YDv4E2bTKeKOZP5G8qy6krGpbI8emDMFDzAk
/58CAxgpp8MWvPPoP+JLnTHZD2KYnXCTiCJfRC3+s6ej7rMNHR5QZmBKZcaiv9sONSEXnoIEtnFz
isZzo17IF5wcjerexb7zhoT6x8pTmis6J0eVZ9odHJmAHxxo1rv8fFORU12y5Niph3wKPA9MWoIY
6lAm+wd4qeduxoi7WgpcLKSlDpLzJtF91atemyT3n93ajuEi+1kEixBZ8o65WLSShpU9gEZcuT25
18O6KsBVgH2VnnSp3Ja++xBU2fE1HhnGT5v8KXiyj06YUSZSmNpD2x6mdi+BcjgP9CD049RcYuuU
xke73ncmHu1TCjF10dtb7EJpujcMEr8YVYtqLuHXRUiVwNHbr9XLjfZgvbnbNCmwpcCSqdmOSYUz
6WD6PoP7mRJQrXhMq3ENUHLaeAfKTYk0VfNle625Jmk+lAH1PsIkY20y24f/YeW7s+J3+jcvUO6T
xx7pIW1x/S0GnS/vdWlnSfjVQe5aSpAoh6jeW83OtFiH/FLf4JjJj0T0aHiaK79Nb2pzb/K3F6ia
4lResc08N3aysRoMLPAJ/J7/D9R79I1gIjn5Oxu/acwShHYeXieddShnL3CktUl6IVFYSH+1/+6x
108Ra+QunFD0q58vMG8FHeG92TFt2Y759qYN0J9FqTvbh+eoOI3DsR6O6XAkmBGyHsioEQltFwBo
Gh6YflZNf5s4ISG+i/eUfVQ+zzu4vVRaa5fOXdF/SMytonCr0Zcat/GdPgF525vn8Hc2fNsx9can
uAX7m2peTPtkasHrTMEkoUg5TkuzWeZvN1Cqdk9Ng87lJB9veAc7H9oWhu29Fu0x1jUodSIXkmZa
YOcCvmDPJTTRPF4XtQIJTUMksFyXctEgxwtnP6FcKoavvnQYSrLKD6LvBZ6PBwtVgwqssJ6/Gchs
HJyvfPT2nTZPxfwspxOUM5eb0x0CkEvrUxUnAFpCVIvYQS1tCf+e+vHI4WCUN9Sik7pWX85TPr4s
DmiEADYMJ+bUxRMHecgNO3x5GM7s7NCCQSl3oDxLze2KL5PjP8AUOXTwJuJmo24vdhUYUGpMP7Pv
L85dyhG4k0NtWSO9W2d2SFIwh3FXm600ZK7Zv8lw0mZeT0gsiM78yM1PzfjKSI/ft9qtnO7K4ggs
0Yb6DoiewFrQ/voSkhVfCigw5Z1Lh9ggaFrAjjveSkkUdUKRv7HpDifKgurdmnMq4khUtIEHW4s6
VaPiNReTuSjjjeViOXu9cY566MvjzHSk+FZZF+idG2BmqHFYptOf2Y+4y2e+OvNNKpEVPmci4RQX
dJnSr8E9t6bwNNcVtHu27HyLnPuT38r9SgTygxKPDt8qfpCNfC6lb85qnIUZJXnP1ynJMaHBFeRh
4MCSuN1n+vFLm1ZAqaFz4kzoN6Z4H0/kQS1MCkcJ/zbTVzx9KTmyiDnGLebzTDXSXcPPZxn6dBul
boeldFCuXL2HW0q3Kn8z5Le+4rkN43c9eleAJun3SviUeQq+be9Zn62KDc3jwSgAa2Hhsm6v7iJz
FjuZW65Yo39wcJIy7PKcmlBdD1m6qO1/7B+EMBRoPvh/Raw44HEfLXP75csiDu0yGH6eb5XHDG/I
sn0vJVRugqBWWjcvhfcFIAuVCC4StBwILUn+ZMKUO3UybwrJ5cTWEsymiE2uRahKdKns8uQh8Zkx
nxHkGEUTvlh8r494ZT4zOkuAy2Zz4RkCa0SjAhuuquEUOITRoh58Q/NCdiV+FWexlskmEM797xCB
e2OWiQZq9gk4l6dSQwCWieMhPWgedsYbcGrU3rOmHW5iewoK5Zh37tOEo1qQ+exr+F/l40huJUNg
WJiR+o2ZuW6XWIdJH7Zn6wEDL/mNaQnA3eOB4LB21bONEm+tjxS5ndNzP+O+KXbC3qxhTl0Qm1Rl
S7i3qolXwcODy+/swCii+Y6zeWk7fQgL2B0lID9o5nGwk/1Sf+awMettxsgXGHz+baASIqqJi8mF
Hks++PqprqaJY55vnPFsa3QCMLJJGNUIguKdwavjoqcyoFISbfEbhtVZm6FX+cS7WuZu1uyfIv1y
P4573hsOXmTAgz/x3JHfFHTW/jEeushVkRjWcMYXxnOR0YHH/MGUCRg0fyMmK0RdaZxKEJZ+VPMI
FiPEmjmfuFf+8k4kbXCrOYtsoVz6hVF506N35QcueYgAGJ7bRY2cc9rpzHVr9vODZO06F496PSPi
ackqjDASKLg4Lb8oPo1N9g8t4L2mpq43jJ/oyb2Qo85WnljPkUu0nAkAynC+t339Y7ZTd+oHTnBx
AmcdWnC5Ct6eMy2xJf4slKF8ZNogLzfUYZbtSmNAjtaIQFNx+kUMZANYqPSaczBv8hsXsjZJFXxm
q6eZzXXggXwZXOcCXxVaWh778J9l9a420PHHXfH6TvOrLptOeI/axpW28adBJ4INTXkho4w34i9x
GSLABol/m048H1p4zcd+0XHi7G58U429EX9MoroJMRxZps9cr5FJ1DNhHp4KGX0znt5DtC2Vv4/6
hNXSoFOBgaRaVPKxBp8JJAHGQgxm+TUS6Q4OYW0x1WEMP8ckX8hHIAzsFXK83hHXHs4zPPMrOfXy
jJAsG5ormCMAAZi5m/mIa53dEWsI4Trx9aXPWw8cSXmx46t0Lvhy8zqdm9nhIR+1Dg6As4vwMIFP
fJ5bxWuHM/nyGHl3cRYz+XfVJFyEE6wbTtdzuWodmSBRskP7q30ebUc2HJsIVRjl4xxy+uyHOd7X
q11SG07HX1egx/L2eVR4uNvM4kkn1jt0mAhmkfuLUGiyJfXs5EtoXRgtykeddjZRDQyMkxWWdAkM
rfHGapCl/2pt9DqOHPBlxxzdMrq8+ksDrT1GNNgVyCDF8ZeNUOXfEWLDVJ2XKR+jcYxamOoV8NVb
BbSoryY8mleUi5QP2UR8+py6gFpEju6PkeEXslo7oEH0Uhwo2H10bSCR54G1M5mnlwQjEzvtsNXT
b6JiT3lAI5118zSEhdfIf2hGzQr0BDiy5/j7sZmDOyD3jao6dnkZCn2T9Fi/f7djD+xCxIqlujcD
W420BEGQJX5obPi6uR2AcxMfbdJyWYDi5m6hXyQuFT51FiT+gE/1dASRYwKgY6N4daR6rh4zRB6v
HRbC2HbbEG95KcAQvUWQ00p8Y0z5Px6VaGWZXEL5WFXk16KCkxmpkg4jkaRMBveeW9kudvWouHUh
QXImwnHLXW2iVkcUyGresT6jhJEjp/wqYdIecczlgZ5996E3I/e49+Tq00SaUK03r7Oso8Ka82ar
yZV4qrnGjWoRKbpqv8BDD27OA659sT57XXHXUqbdc3602ZoeHNWggscqXmuVF0HpafwarAHxPes3
VuVWoA46BH8rCiS2AV1+x8VfP3zjIGHAD7LagVnSFTelfnuMH4KhUCV3G3Ham3nWDtzOLIPmuAix
LD4wpEyHrgja6tgy55SGu8UbHjaF+m5NH0Tw/GkRlFQ3Kdmqs014goBCpBlt+xRN47ZGi/hav0Xh
H6gmZeHkuGxT75nc2Ul4cuzQA5liksFeHlvW7kVvXtlp+GE9aNl14nuY3Nv8/XmLb7PXLkHgQFVX
kIl2eJZ0og5dGVCPadsm2mnadlS9GgLhXPbD1yF6HJ5/uOiEtFQ7CsXEhgMZaIepOdGF5KA4A3S2
HEi9unWQW8j6az7DFy4SUm/Fux7wScNyuT+6P/zTuJiVwIv2E0ohNEpYnIrDa7EZ80NVBM3gMZBX
Ize8AzRhh2cTLb1EO03RJesZ9JjUjdTG5o3qWm7+leqdOTWoGc6XyBzyxDMA3wFsZSPy856eqIPd
zDwOzyM4N/w0f2SOruV8Kjwpo75zkIElzgvmYXzLrMtQnVXwr/IVhO13Ri4nVvxqOeSrUIZl+4eD
tTm+dRsI4L0RNI3Afpejj0CaMh/grOD5dxw44z1S54e9GfiavRklJnTStZgz6+v6p/LL8PCwuQKB
k5ZHCDR6K0QdVrO3t0j5CJj2016c+Pm1zG3Ny4NT/AHJhLRdtelnou91KpnwPdfuiatQjM+2hpe6
KWLkhE6VODr072xW0pXeChFrDEiIN8OH8zhb9h+j+pI7F0cPj/UHGh1H+mtYbLNipqIe8CI8NLam
CzzNHBDQuFWDVyT8ecRQwxqbuMWWyo/bBmQdc0PmRNE9oYte/MgHsZvEa8CkuPKe0z62DxZuD+On
bUQ0pv9UHfrM2PiIo2+oEcwlreKCNC79Akgs+kcHOYuuSbZckgKkUYO6zDgAJtJO3tHUwtsVUi0p
mNIX2gcjL0BdLWuL7vdEXhDDlvioK8cTTVYciIrtWVFABLmNVkbb894f6Un9VtAsyH8KGxfYklAP
Bfw+Fbt6CJdkD+OpicuPXwg3+uzn4Ed8HlR5UxDSxqTkULaRtdcrlIsuL2rrG6qEdvLAe6OgRN45
xBsannbjSNqSV8Dlx7t+yZeYRCqO+ouRBRdgXtGtxXumgpoBECOgmWzD+IOZLHwxvowHSib+gMJo
AZkvr4X4Kv+HuTGfnIftg8AGHIZvpfjiayRhRrmBwjK6P1vyBloEMfBYfjLUibInyrw3FtUrUB5z
hkF08e3H3AYXOx0wt9PJf5yr8a6ikaNuIhaR8MV/9IfHZJVnBP+JgCLBPOUfa4cJfG440+PjgQRD
0pjTu2bzZ8ZarTFeNByQ/iwEU+HyQaTXH8B2z75yIdvxgyUJN2fFuklpIApDZlQxTSRF+B97+pIz
sFjZPNYZw96ZXqW0fDcYYAbrDzZUbjFGYJhXjXo7KFsVR1jPivcJrgwa3GBeUTz2+DJACWk8rbgH
mkVCMYNuLM3+IipnsFhxe5GAGKZUIQuMPRNtaBV7yQJgGHeSfGjQCk17GYUQaLbpwEwRYizpH3OJ
A8rwpTV7CS4q8/apOxovp3tn6K7y4fFxDu9TFGCHZFaBuwixJUUOmBB0HRI2ing7o05hMpI6Aw0Q
5lAnMEkpsyAuKFAdwWNEH8Z6xQcw+FJrgbTDtMTtg3OL+4irR7FFjADa23WJ9Qg1W/bPaE4N5Ddj
o5tLZr8jdTwlX/resqGwi08BEPjsELFjDxWjIsoJD8sUj+DIjIgCRx/3TepWb0AYK0/6+0pInfs0
PkJ0U9iJ5X6jfXAz4iRj0FOCzaXAVFHcs7BxvEw5v/+GfTGZYUz5gv70gHczzolV7KtP3lCtEoUp
HWXCkFTqA556phrEVvaon9lRvN+5sfBfkW6riQxvvfI4/+M+PqDLywYYnVvzBUhg95j2o71vSJAF
nrhXkVs99mF5iIPodQjtq06N/dirL8HfnQPglckWuQ3RnNqAPXJq32btW/i6y/pNZbSewrPhTt9k
vV99gxl5Ztux2tSyHxMGv2geiwp1HquMX3iygQhZdI3NNDjLA9SiMxajtL6ipm3ubXhuKWbeJ/OD
1zL2ItjKOETPgHQlO1nq+oFOxCM+2N5s3KbFFkkeZDVp8LPCp4cjNG5QrQRkiQqQcqr+mtUbBHl0
R37P2XSV5EK0aylxwknE8XBcmZbhJ9Ik8pZCa5GRW+xDI89OSRz0yadCSObMHe6v4WKTaVEzhHXw
nR+N8fT3AUd61+kBmYGYN+D9oiK2bMylATGjLEkMn1B+I/QVXwx4QeVo1W8ohvGytYng5yl+/rxb
412R7g1pkuEbGXZtfYvT63xv1RfeXRXU+pFpMSt9z8x5TcQ4+OtofdWhvMorZF1GuhLQxIOt7joD
O95GlrfkhEn9YRoCvZqb7UelftZPtFlIspyK6MJCdH/rziMIqhzWKzaXjFwxLJs7uEQDRs3dZOz+
eY9mw3XHskTzmC1jD9ZONnZDuiv7nfq/WLuBRuSI9WgZooREIgU5jQ7A5OGANr0+vT8DuzslPTFp
R7sKQnAK5smOjn0oIu8m1R05IqZXCRfd8zTWwSNzrTCYLFoXgfw4NtlF1q9Wc4+Td8y2BkaUFZ44
fFrasKZjNNNFPlkS+bT9pRNzBAirwaReK9n5V0gbm8EnQFO/IQgMdH7A/YK0i9qG+wXHFVNu9JFJ
I4ScNGgAySMX498wC0/MW0H0oZOjLyc/ujva+ZUxOkORmbZVF03nN2gSUx984MNaxTb2VBG29ugF
O5CwtV+1NT41C+LGbMk2Mq5lYz1UvmUyhPLNn8yVl7rJS+HIkxhIQXakNpc2GoHCycZcy/HB1ET9
Y5AnLm84+ia0bOM1vZ+0uGYPl5GN4b60/aDvpqQipIw7YhEl3rfQHNIEppecbW+cQGgU/gQjET6m
vFcrAPnVc5cie/hBtuW5Sw+AKYboKFVwBhfh4I2dw+yLcwjJUjX3+4rWxEu5tW8tlW6MsHA1FEEs
Beg+qaHxBpCElJNexUjpxxtQkd7ELY44XUQLrWIkEdaqQBWBUD0YSPFTAlk+JNWhD/djA19kW1Ub
JFTM18fFJ2O+tYRpHpWnMAZIuBtnwhjQZ0ey4vXiRDcNuER11TuUoC2yjpLFAYzN+8DYaAxd+RRl
up+KXjBaDNkzvgvGOvtv07op78Y7krwn1G66h8BhOAkzY4r3qAVzVBJb5JozqNmNo8GS5YFJXDEf
grXETaUwpYTdEC8srG5cTmTBPEVYHpO9rKM3pOcrjH7QBW/w5+hM0+jgXkPuV8TI8F3a3Yl6TlxD
QaFwUR6MT77yfv76manMRGElhlSV9d6q50IBkXziviymE43eZ+FVLE/WwgATzkM3HGNkqJ+cDux3
YphG7Uw1rldLZl7iD9JdD3wSZzQJNd3f8gdxR9ORX2TTzlRaFATnByNOav2+BUgXbxXe2zISnd65
dXrAcesvx4o8y3JlFqdOpl/C9OwcLhJ1I4F+2SghFeKmgzrFEJXYGDKAgNrQtfcZSFQ8dBNTr2Su
hu/PZqP1UCjo5H6PfHIYHE1C9max6vnsLxKz4Xta6UHOGcycXhNqvxvQ+0h5G4f31MAevGWFSq0t
K1Q2bQ2T7ZSkmq1ceNnPoQFLJd3VR7l8UFEHFXJRonEBYeUEcQ6MofX1saeEVA4sLJV5KKvTdXoc
/5uOgWQDeYwjtQ+UGbyfI85XZMKVA4UfTwTNaDwR9cxVpU2uIgPcROrGJKaH6fjMh2mmmk5R3Wf7
OvJH/YzYPEVvrp2H+lwBPMmFztz+lhnNIN4N3+naE4OnuPTIqVguuXZ+xV/UfkhEp3ELAn1LcEZE
rvkBZh498oaEIHTl1Wec7gQajYWrnGsNyVp0+dzRjDxuMWZCOjdkP5/pO2aP/ZxFGvZo9YkoOUNg
IAvsWEdSALaZ905b8wUZ3S4BH4axjBPYhe4Iglf8qtpjhYYbdSx9kzB9I1qgraYdfQTeEye2KTny
PLBT4lwVbWqGVKwp3Diw4V5EUbP3grLj3644xzFoTfl+m4M6eQZTyfApHiy2YDtUPfGIoPjRk9zt
MkdVY9rebmsjPuCsFcuI/zg7qoeK8X+3ostNeJs6zmsER09G/PpPMxIV0oyiD0mD6NAPhHeK5bAz
Hd5pPGGpkxyiEm+kk7Dt7HmPT1TZqAQKH/0T3W/0T6h688HfNIyhjfuQvRX1PeTHy6L3BB0yxiBs
RoX3nE7WsFW6S3i3v+3vEpY5V9F0uFxCyivh2F4eUdxH/aVkO2HutY96Slas7uJdhP0CURqLMAfV
V3/ky+0f34Bv+LjIgfnNYuisHVY6IshCHLU5sc7IfcpXoE2F9tuhJaV907SCb9uTFr+USXgicENZ
cCzm6IQGOHHoCi2TnnCy/QQ3UDuY7bvV3TTlDBCT1d4iCVb09OUPcYViXJMrKWfafsSrbOWeLW+U
YAJfl/vFj++gSj0m0dFBLu4vLVCK46tDPnfWOjG8QNkOwDFl+QPwOXs5jBkpHRjR0+mQ6Kp1c0O5
J/ZJ/mCyh2ZdZoA/rekwKz0M0SVfi7wncIVKlKDw8LWn7GSaFLlTM8dPNDRv/eBVDX5SXJTu/zB1
XjuOY1u2/SIC9OaVMjTyXooXIiMjil70pMSvv4PK7sYFEqfMQWWGDPdeZs4x30wCpDnFHyid9xYV
Ev1tgzvK06rlXx3+y9Jg3IMmp28vdE5oIRFQobSEnkJVTN1fr2S+12QFAoo1uLxdmg7EQu8f1Lpy
v0rMrZGvaIKUA3rIjtpqJxVX2AchTgoGADPymMHSvbguWYmUToUbsjxZLObKj/6InkN5ew0Bf7i4
BwcaSOtjzjhoFeTM2dSCMtOTZ0j9UC1EII68Jy21NsuZrgFm8HCN43iCQISYB3Nz8lxV7GWJ2ACc
PSU5EaABfjWbGy2+DbSMbsQKNz8CJBlZ6oDqAGRkjX+e9OvljJ/vjR69mPNi0SUT8xG3UwOczqzk
3hs2gmex8yImIckGqyQ/ILLZHLjiQAQ4NGs/Ztq5APFNg8p/9rf5GJZg7EB6AEkO315kBaQeDZgN
/WVYgtnWDqmBI4388A+aBoqxdpSyk0GY3vtEEsm7RiV+Vdny56f8jOaaEgo2V7dujVVUOIDUCIRv
GMFOolraM6oge2z2/5pUPFP8e4RsTtf4MXJkFykNkid0NK/3bM2bEM/CDcz311FVYKctpdFuiFCI
aPHU5V9LBRE1N5U5ou5/wk86o4AzNZu45DGIpmahz0X2Y+GE74c63vq0Z7ieoCKNoFZOAsPPcZLE
D+jha3ytXoZYD3g1kQvX7Ll4iV6Dqa3x+pSo6wllHaH5hBLoJtLEfYiQpPWOoLNTmEKlAHnCsaYp
gmPdIkV7uc+X22768hi3p8EC4Tzvegq0XX4SYENq87JcEzdivv9WhZvLoNhvTX0jyuk/OJAUAoFh
w1zoBruTT8isrW6ZCtACGXYR3EdBooCYwyDMP4mPKaNcQkH4hIjxvpMjEuHsN3JPYQ8ZVgtyEFIC
MlBXIXFvUUPMygx2SzIhuPAflAthgUFYki/Pgj+hnyuYlPkZOKuMtVE5+Ka0r6omdHWG9otEiCaB
qORLCK1v5kOqHB2NQzRpF6B1/ycmW6T4Vn/t+sWzunlHM2FB6A/lZTTPMdfi+yh1JNM4/1TgpHUA
GbDqGXE+mDfBzfXQNNmXyX+ScY6aK9F9DPVa4UtslXsPXVmjr6A9ERDOASDuWaEWnBGHeNvPq+o6
Whe9ukbsIQU8eQhip3jV+BOv+sqXEXYkcnQWY3yUPli+lnoVk3G9Ubt1FC/C/ggbTWi8WJp4dm3g
9IDLI6cEVYUwNdpWBl3wPq2OXnBFYsuCNXCegyNnzjtzFFLQq2MVQZmdae9rVNwZDyYPi0Ak42vI
v8fvIriW9e01XGv5MiAFVLdju7WAjAs2vpDSXNbh+jmuVXk1ckpspmCn2pHqW1vfdOA5A1iK+RQv
QzIHmD6EfMjtUuZIGikmyTIa/yrid8SZ9oj7h67cRoSsxjkEHq/uE058j1zOPNnr2gwcmxdiPvsO
459e/K6y71r7woVVoAzzSEJQA3dyo2DCWenKFF7OuNC19Z8W2ZoncR/wzZpuR6Y1PrmA4wFb4wQj
YkkCveUukQME0Z19yrAqmwlL9P4L/CWbt6Bjimsb3MLiUZG7lOVzmKGaxePq6sgpSs02LuN7mqQA
MJMbHx6MPKw01j/GHH85CQNzpj06iG7x/GIciN2xDfaqehTSkwY2s3qdNOvUmxynD3yoT6cCYomr
OzrK2kS0UrsJoMP86j2cuhIr4kWXr3V66z95CwNyjRn2RZFfkBjh8HXrJlsr5UpQ/CmrFUAMLtnJ
kiGL8xgru9cDJoA3Movke2h+ibUjy+vo6eBQNVnf3UVgzZCaiXeRfQ153hRq/39niiZOePx/uC5I
Y/VIxqJf93DXV2qPEcOrAat7Re2/u1VbrXVwJijJPxIsEd33Lkx3lUaYy85K9ni4isKlX8ycWFhp
xkKKfrRhNtdCF+dVT+YKbb/+1dZf0jALFrB1KSJj5JzonEpGUB7Th6rmOpriQswRijSa3E2T7soZ
6rI29EDVMl7I0Zd94rETGvVinQ6Th7Zh5kiP0IKtdfLEBjUtyrM4cKRJH++CnpCjyZ2WgmYixFpZ
QDF/YqxEMHkuh+MztJHWW/JBFXC80qhTm/6UssOwCipccEoTqpkLfplxuLAmI4ggM+6tcQ/a+xje
5eU/Ts9TPST1XpS2kbIB4pERUQIFxx+/cEfTr7+FeYau6hQ1F0mb49/5IHl7ZYXVZHQq3akCRwe1
Z3qD4AMMzr7k7EtP1xJ40u6uLq2GFKljP8IM3iX996j4Q0jBXx3e0bELYMI77z+B7CgfblagT2Rp
HT4ulxyZOijEYUx5VeyXph9nq1e41ksm6mtADhiLxzk9R7qv+/14q2DpQ5ecy/2HdpXdU+takr9G
Td9PYt5QRSu1jYI5mTwE3UwkFgUTmflAkwszMZNmxOvgWLfUjVguO2srWlsCP2SmNAdRRlZ07OtD
rhygZXL2KagvHgJJzdrVapD6MqrZRcWh00/N17+ftlKmn7Ye10q+GfNNM2ySE91Lw5lusxfUFllI
YNBqKFdR7w+5r0peb7lG4LwVnPK2KEFK7eq9JW0rJBpPtPXrbCQz0YfsEQ12+5PKuw72DyrCH4Go
tK9S9958NtnKCNfLwQmhw7zAHm7RYTdOdRAIv1WWgzWDtpokdjfVV7vxedAAqDvFyJjGbelsVRdj
6Fh4vL2SK0a/xvCLYFsXfi2DscCKSwz3qmjnxVEdDuJwUEG/mNQ3cE9t4OBk3TarrDsZ6kXXZ9VI
twMiwevXncKS3NcsFt+eiuRyJQi77g/YzhgFtbZIfl7MpoRFS4zmGu74C6JuciyiQxTuw3AXyJvQ
ok5eqQthWMbEkefzuD8qy0K3lffJep9qD5JpzWcj7IRyJ4hbbfli73Zs/ijxH1H8IisSakbIYhVJ
zlV9XbLmLD5P4UprzgGsH3kz9HiJ7NE8lmgAEERU7nO8IrAFMWmXAcFjJyM4w20Lheug3Qrt9srv
0bLkf+qbVt2C+PqG6s2WLFhZmk9oLdYro57p57A8jg3jvDlegCZF47TCkVcxNGhAcvHnQwxaBXNC
ZCkKhvEegASPr5FJGtyZAmFATAblk1zpHrIfMZfKTahnvzmgPIdfeANq92UDDtVpYCu+OksQEHy1
9R+RCke5NfFVic9pfizdDOcJQboIsKeAICggOhPyBaFpmUGiZrzCFARfR+JdRiTCPM/G9dNWTmKe
6+rUTWIhlNcAJfis5i3dGP0rpFi60Wn3CZfHo7CXEL6suV8b4rAxow7euweUtQnI7Zi4pCNYS2an
FEmBy8KP39Bk/yBM26zjPjgjhH8/UNULBToEr+dVIHhWnbxlD832TNkR6lIbU3XOugwFEEb+10E/
K2i4uv/Ci9YziSPBKHEIwqqk5RFGi4pfodmpIVUhnsazTv9RXKCtKi1fLLdR53mxbOE9jqjyitrW
CCMRYl4/G1Hurk2O/K1bsJ106GUq4S/yd2hHApCyYS0o4KyAVWGUILeIOXhnHSm2X/TsHXPORSyw
cWIYS9y1i6i8d0n/qW5DMperL/yWJZx780mEUM/CCJkZxd1zKi5HHm/z3ETyPHofA6xIr/KkBSoz
RjvmSuBhYbWLKAvxJYyh/4+rAt6ozR2wbVykBGEE01KjX2Dg43fnBzEuQruk5uikdbn4h7l65Y78
ySckvzFJXf0TbihS1hsEdHngSoG7xaaLe4tRQ3Z71tf3vL4SeQhgs/oE1o6LhsH7267/ayEXBTdW
p8Vws4Be/qnUcz+erORYy3ujIsF4k1tMqTa4IgnJq3yj8vNs9Q/PwzkpEsMZL4duXmhznpESK9z4
9wWvgB2l5VjVBnhK+JoLyizrfGnZ9nbC1vMuFlNRaxGqd3mml/x1iclDHk9P46g0h9gFyiSGZ31G
xIFierjnOwz0qPchWjSe0qDe9FTYtx+4dM09nLkxPAsSb/RlxkfNEn4fCQf1d6q1vusE7sFC4IMh
RKxG532ohR3Ha8kUbCsDaYinwe2zW4iLqLRLiM/PeWS5heRSDQu9g12j2RThLlfgdnOEDwQCOUqw
1EcYK24LQJ1sXcqiyk8XIak+EScwAequPLitCqKaBs6titnIODOeccwl0valzkAhBxTskgtYmz9H
LxxTt0ueVkjzqHj/xG8vGElyWAnherAoy7Z5hnVlB9IdX3twLtIrk+PwoKtbmalQt221zbJNduy/
XwRtbhTSexDKZhtxmMWqHRZ/BNxyNDl8W/sN4XDmz4CwmHDCCLflFE6YPy+02WHrMEvo0Y+ZJ+uT
qzz8Daq5GU8gxeJNR1oAdd521u5FUsdC0nfP5YvVACzYlxugzUfHV0x4ghqqNBkIfmZgHPHTt2/o
iLj8pPSj0scvJPaoXZfPcc6JB54JiyzNUZxmWGdb2nrjnAfHX05A+SfRD3AhEQLIbA02AB7BleOM
9JJe2ajxd66NsNag23GEUPMkM1Vf92w7rDmUtoF1pLTk6GltoftJRJsmEJ9UeJmirvk/aRZrzUEZ
V0JUOQcB5L+jqu4rFMqYfXWc+lcGITTWL2FG8niF8ocIFb82/Kfhxykz7JVOXCBTTXLgff7JaKbL
QWKerE+uITo5RSHuJp93fPsR4fK+zA10q0A/aU+ZLTJwnHQJTPeMnVQfmVfwtgMfYTfNPhciD5Mf
3n2DwpT0cfQrRNv2V5g/JR3p6v2c1Zg3Hd473jWsV696xRVWa76x6ASb7EJtws9NSDjEtOS5EcBh
2KT2tb+AmSMCxLH01TvN2HYvspqIgmSovcXepe8rgNQaWLm9+SOpG2FYZzd+3n9eNYx74RqvXkti
DOz94WPkpScvKo+eRuRrXGN48Tlry49ugQRyk8SE0VvjLlIYjbGZJf5XwN2UEbEzh8g3vRKDk37J
VIsQTEzMdTnjdaC+sCifsaQ+WpajbDi7BaQkVByZQAosXHc4481OSzZaADl0a9VH1Cq4hoXEh2Ct
EBM5GboT9qTwZo5peU7NCer7vsfjFjp/+V89QEXxsTiaaL0WnK5gjDAOFpSQ0TESFkM1IV8McRML
m0TC1r1pJeItN8OaQYnEUWROTY2i4ARftALzn9m4IIzteQqaQxfu+3prgdWiTifjGlHnoy9voaNN
e/6VGXgYma0LsyHOYK4CJB3gTpsFrFDaPcCppJTRSpZX8TWtWEfhVo4IiuZ8dUEZ8hRRIqn7ksHc
1kg2RrDGFNhJv1QC7Mn7ZrpS4ILaRMvz1oxoDYL9Kz0N5dmMITpdU+WKaQDPt+gBX+qxi5pu+Ykz
ky0HQxKSokV3T5n217vXJNR1Q/KqTNKIpy8El6309IOlsE1hdJmPBHlUf8WBhusRMjhzwi7Ay8Hj
PSfpQpyJP+ksVPl7kfRnCgTkUTDNuFDRxsgTyuuZHIa9oE25smXGpHYvgmuinnhQ5bcAI0Hc6Otc
PqUKFs+5vh+Um2acceDJ7pNQ+9LpYoc/rCydp+gUf58IbnkXbAorJqdcwEAOGgQ+n2Ei7KWWPltb
BRLm5UVxZ4ZIeOW/tymSDinoZ77dHy+5Jk2xDyjnQaqGSN+CXY1CLiOTrf8Pviqqim4Gk87pcLhP
ppEtcRH4z/WdBWScxL7X5D+XgFbquK1WEbHy+xCp4JQd/5bt4g4fqTOJoZ5EVpW6QPuQY9rQVsDa
AK9DYIdtVEVHiYCJwm6zk/w6ZcGpDU5jcHq/T0zD9WORHKtmsgRV1WQJsuLJEiRNV9kefneEgPkf
brR0c82NNRBDEzSr4EYHgjBjOYZs4d9yDI1CQpM9hVjzWFEZuSYU5AVMIjzu8EVxOsTaxBctI5+9
dbzMRbyXR308xuZBxO6DPRkH/qL8VXMwN/c8v9fqbfqd2p0c71JtUxrrLlgx/cdZFJUXdHeQRIMZ
Pga0chL2gkNfLBu2/vRlGkFxNOykkZ3M8UguvAJThRiCbJOWXCt/MRAJwbGCaNKDCjq8ksWAGmrO
b8SMX0TsfhH2/ResMNKpo8jjZSfwFKPpZb8NH3kGOSe8kBS8A38z2rT2nM106JmfFA7mQQJhynim
gaEobCHYltU2D7cFCPCY0fe6zXweTu3ImDjKT4UO73iIqSI2JkrhlTrJMg+1zCYKvAdQXjdu3bSZ
i9RX0YE0ecwYZM+wiLgUDPFqDNyn5kyB07J8wC5/0P4z0wuexc44vqKDns+GlhPDNQOnInZqdNKK
0AkPWXfwDfWGU4FzUVE2lflrESPNcLsKFy0rkGBSxjVLhusQ5ShujYUx04HJvragvESEWzUT44Z4
L9ha4pU40uKQ/IfnMynmyS3QFxStz+SeMKivEha9LnmxBSmag8+6DDXKQKGEA1ydHJx9NofCSXpN
0K8kHkPSXT9EdlmaQ5egYI0VFIoIAic8BEKrrnZhghFWAhIZkogU7PPomDJCInkP3lo9F4xZvdCw
ImXPn6G/EX/QxzfUaAi4erjNokNEZ82YP55QXYRvGd2ftvpran/r4vf555n5JrTXzA8t3GuLtMGR
ytP7DoD37iIRlevuXe4Ad/GpBgjZV4bij7nfZ9xT0/scvWdSQzyRhyifeWNJHg5JiNIyU2FLwoQ6
M0pMCbO0/w+QGj29Z8kPPHeOen8wVUJ2IU6agGw+rlwWPXRAotchgmP+3jBdtP9BpBr1nDTnigOc
UteVWnfkjx+c53P5bbZLXVmKm+Fr2a/lzF5G+6L8bZq/avdtil88FeMpS4+SvBfISPpDzZ6+N69s
p2b7JMBqempgFwdnMlDTqxhclfqWBteAS4R9NwBXXFTMGt0wd+UFyCoTwpmwaRlccUbVG3IPZtou
bI95CwrH0UwHaRry+3DzqjYynx2RCeJmXEKN11dZuo5IZov477nhNhWJo3sIBN3nF6+2leeJBUxu
BtjJG6NjTe7MUh1Zv1HwgiXyCDwBtmU0i2d77yMKL1/930gPOfMJGyHSI5W8557BNUEsfesGGc48
xyymwTX1M1EnsjJFndTAYz5RJ2HkmRxdbk/RUjKRmRinDJzTchm/7HjYBD0pGrb2nQkPtfyD069K
VzmwVbxbmCWbFaUrFV05znVmOLemvGBGV6qTgIBqi2zOz5ZMihhfZ/r0W8XploKQ6htiZRI9lHab
aJQMkaPGe13FBb49tiIyoKk6D3BPxpz8W0PdKGwDOBLhTLkSDjSMVfEKYKrxYjyz1xYBjD7Ug8W5
Lq5DfW/mJJrb+AaGdYMm71uJHy2j9+BhWI/XKlL+BPPRtnRf033zU3briW0F0A+gVU6mcYR5/3jy
wTlhYcuannTOZBbDsHMRxzbyyZQqzkTboNtBkyDiIJ+X4iVtSbJbyF7QTLJUtnKJ6FQJwU0mlqUF
8awNwkZw++jWKGXfANq9PprVSM3fdobUcZli29k//7PlDljijNsXRiQCU3UHZlCN9nV5+iVEYmse
FOO7K3/U8sfIOKJWpUcLSa5Li1mTq9eiefLIdUlZXJwZvFWZp4EHy92STMv/7c6e8/yGGjqW/kTy
qWY1gxCKWcHbUyy/vKPiNyrUyh6suNLaaepRKc/FtQcd6gRfFWJPWyYGGNwWmPVoEq0RAU5U1LVq
voXwiMhef0Mp//DjCnPW/Sf6bzTui8KYw/iSkaDdka5Hoj5TO2OmdOoiNZGKwSFYvwv8PPDoJy2/
xUi+Rh7ioZvnoVtLDOpVphk8UvBz1J/UxoQQeeHohslHpDTCIXbbeSxPSqUMnnG+SJS1YNm5jQOA
PFOcBHVzfxYPKf0al0bxyI37YNyb8C42y4gRJr145xcSLHmk+y5PPtlOT+bi5jFt9qoJi+/0nA/V
unlttH47pjsLZUm6V/U9IUbxV5pydlwV+SKXF/i7hQJs7ZgYuO2nqQkjGzYIixePCt9wIutl3nga
osJnyMWqJXzfqQ41Y4lc1qPs35s4qOgGoUj3bonLbcEgB6U3TO6EBX28gqFgAnD/1IlPnPysZFju
2haIRPbHNDCfpgG9LBlXrMWrOXtUwD0IEtZwGFglQ4O1tgRmPI2D7nm17pOd3qlzExETOC6i/D48
axY9fAWZMjW9V97qW1bd1L3U7lUgouSGWQ8SjXnCX9/4/811lG9ic61lG84E3oZ0OOfKCTg3wyku
AH62+knn7+xTlmMI0Yhp2FaVaifxeUIy7DvBhXosMd8sk3PqvG6xueBuSdLzoJz6ZqWTSocSf2D9
yS/yiJhLvvmSCDYLMNxZAoM1LE8uifN6fK3YbmJJjlce4SCAN7iL4HG8sjuPu0zkBAtzgC8qhfUs
OMM4n1BUqNo/95F0ZCwIcYSMDFIWXhnN2I4ib8ubjCSAzdhZfEBKnCrx3TMm3nMTrN/6BOCYJCzz
aF5c1OQ6ypd3eSECo+S4RNbsskftr0Fxqdvti5xF4PCvKdeIaxCwGwnjNVh5cnoLPEO2skUlbrA9
j/H+uz1Wf6DkQ8DXyPx5MRXoz7qF32MvoaUGg8y6lz03OTo0lzgU9qyN+S9hfNNg6Ot6mOoBlxfH
iabPhWMjHMvxGGI9Tw+/dBZEczDefE2kDgZ3NAd0HpQ0NAf0+9EuNXd5eIRUpZ8G1nio1BGiV6Tc
SjiBVgqhEpJPbwYhQ5TXk3nhTig3sTs11OdkHRFtZuvNLvtmUjro64rw1SORSLy7dE///++EBQI6
Fe6Y95f6Vzz980iUi0llWwOo84PGN6DdPFco8vuJK31q5YPQAh0+kFKj+TBpI2nzlDb6vdOPjHCV
s1yfq/FEqWnOmzMBOvSKL+XcpJeuPtfCCZK0ZSOb7RzCgVL6oqcDugB6RhzYhGkxhS9MjFT7QNyZ
HzCl0dvlT1hvw5Ui7+Uau9JG3HwxE3ud36qfup0MXwh45ApeZfMllW5FhLW+i4Y9PmAEjSRpgfMm
X4yRUDJvq0V2Ejev5+E5b4WzLlyN5z0RHpjfr22xC6xtdc28AKdcec2Uq5jenpYTkmeYoWa61urV
oBSmZXTfmStnrv7ZP5EYN7S0zUtl/SSbeCK+L0cCr4CC/aarhCoxcywU46QacY1NLM0g9Cx2eihZ
qfoPNTYFldGT21wYCY9wnl0meObAoHxW4gFkdkdoJc/DKj3Ig9cW3jB4zeCN3OArKgUmXM0bVZCf
vydoDKj0wFgnwqorsCSsJvwhiAXYtpTWs/pJtoKnY4ZGTvVojS89/y6l74TwXFSByQoV3Hudvddv
Nlvit2IcGMVQOmRk+yELmFGXcYS1ti6f2vfU9qPY1kCC0e2uNAQQdCcrI4DyMv2Zuic/zslr3wYH
XTtZwRlr2Gviar/LP5ryB6ALpBv1xHmSIiSZhndYs/ONClEn3b4gEU7Qi22obdsJ556lZyE558Ix
ogVTQRROLbxmPkrFBWhHKSHM7ET+U3QP8cFcipPU8fSX/zuuGEXChK+S1OZkUhTSVfYlXgz2UnAf
eyjCJw1HY39AlArwyGd7AAmbbh0v7tP/N2wCjKTOs9pm08L0sAWpGO8ktoLaxsAB5I4ca3jmEX5x
NzyEBUuMV7zj2BHhKeT28FxzOJQdnplVEECdnnYl46HEpYcR8e8ozgH9s00b9Wmblr5cFWV26OnD
hFkVB6+IYJD48SSL9AClmms+I++YDh5rEpM0BIGDw2WGCcA+Z2ym2A0A8oQF8IFs4xNnT/M8voyD
gh6/3b/j/S9/scCjdJv3k4fwYFmrPjmQx4B0KToxPgyk1dgwu1n1q4yiCI+LtPRe6E32XLE++6di
dmS1p5E9jrKB8a+ANG2bY8jvNkw12V4NMX/vQYSbeEDx5NUSmP7y1XbEGPVIMEGpb84/b0WKAAGb
s+ng6iHrMsNigx4NiF/DJApfdzUPrd2z2HfU47DCtGOdnXIR3BcDiBrzGL32DyluvfgHzBFscNRJ
gjXxoQnrQfSmbWwbJmWJ6Xfycy5xhWDoeCJ++2D9yJGSgBRKDuak4DQQOl1t3p9xm16h65rGbRCW
n+MiCHZDiZF7K8PomGXRIZX32AWMj11Ajia7gPXagGHudyn6W+uQt6cuY4bMdXr54BMEZrPJCtkx
QIhXspJePtgTlX0VbKLqBCh5ktrKJ607/FhzbHlFM8uoa6pTbBzGB+p0BI7QTt/DeoUl2FhULiQ2
pCcU+MqtZ/cH5WJFcC5a7Q4l3E8q1XNgBoMUUxJ6Qb4HYgK/cZbzgbbseyAaygJ2JOcpOYxDaceV
+d9XfGa7Jh0tEVuPuucSHHyG3ayC0AVirmPKibCtN2aM6bH3hLWrQFtbj8ThNROlOoNOXWyNYjsQ
DxvA3aT7DVo/7CYpxuP5p0XQziQKEmIx0Wim0YbiYwDAOIg9yfpjGt8v+RFbREQegTjNJMfAl5e4
wKH60S3JukugWxMsR1YoqFM/k/2W5o9bRfDrYkIIvgW/8ERlnXTrB3gSJPWGN/wljINyoiJfwPCw
qhWf2aRZTusumbI1Rtk7Y06pfvLYzOiYlFvDGWgl7IGQwDOFWW1383fr8+fAfEK0IELul33GMwlz
1/mjAu/0cTNkkhe25Hh6uBm6wOG7wuYm2g4glhkP51tTn74gY3lMyDvcGele5HLgwt4o/RqATq2u
emchN96/uS7mlPznF4Nm6ddMh0jS4QiobDhvjCU5znPBBfmVEvoMme/bHCaGebmie3trVMI/6Ysg
C5v0Z6ZKNktZ5r/ow1R4/dRn4bQZIJplNgAEed8j0L2f2rCalSmooZ3Y7Upth3A+gFCDGuRKfcUT
jyaKVT51KPAz65OFgQXThUsncACR+gFGr7XDBX+V4qXyXr/e69Rcq8UaAAEYWo6Npv7CA60n+Cn+
5BudoVy760EFT4dqqJzYtI7othdHAjq/w1+pv1oApIJZ/X0M5kL4YD2N3ALYKTuIp+KNLGJurGZK
GUnjhPMTd9g02HpattJCetgP+j45Ncyj7kp+D7+ogRXrHAzn6ERISRwDSvLj0ZeB9jtcPQP7Cq6e
ZMfVgzpBMJest1injzoSFBYKHhw2LtHwgulwQuCqgBPlCQvHOgWSbblqUatMhTHtLpK66R1/8E8W
i2h7+TSPibLXh101Hhhvxqe4QTl3fZXzuvKFcW41p2d2bl5nzToX+izSdpY60XcJXLADL7LO6S+i
FLL2gLZxB7JLi3DmAFyuV3Hw+1YxAO/kPelBRO108dYZDdvjx7SQP6O4YNUEucEJ9Vv5vL/iRz48
aCqU6PEm6C27h5XdthzlNmOAFinkuaxPsXCsjYP9unFzmrwK+K2fyQGyw4JPkXaJzxrFMWHVd1oC
K8GEduKH09Pv2nxQ6LPuAgdHLYzllYMEpS96slibcYpglojGzcvcCjjp7dRCu+GzN4goOOX/gd6/
iu1obTX0CnS9LJzYmNLGrXj2EC+Zgp8cn/+h8E2x9IaQYWYs2a5PN3/vdeVItABYmAkeTFdBGuRo
7a3kxICbUcDE/LOz62uGRBOVLI7J4NwkC5Y5bOrkn6yYj0BjXCE+0+Ap2yXZRswosFkyppialRwV
q8OaZj48MGIOHYK3bYN9gKsNHy1UWxyg6gkTRj0t/Xm5HUTfFW0dWRu0MOYPAY1sI59rOIwyXUAP
lG7gEmNfGG/FPc8rWx9Up4Id/MDys62WVLINt+y0wJkFHuIk3nuBFxi67AWBX/Xe9GbDUEbfIYM3
Z4Dxqda4VgQ3/DCaEwg7fEmFmUYAoFfj5V2/RXKsXQQIKDowEWfPLZJvsuwYmxIwp+6Gv1giiejA
cEfkTP/+itpvCT9KdhKyU5afGv341o8v5aAoB6nai+uGdHQiIfs10WPZk6OKHZGvZCtE2TDfMuc5
Op3uaJFboRr6gNQKpqEOprqhYOhso2x5ncf0+l/7qyqXlh3z6yok1xDTzgGvToAzreq2abftVj2x
VCSj+TqyXdcM7eyi1F+5NRkO8ur20xBPQHeBJgML1QyOGIh5nO7aI4F8k+y68cimgHR7CGG4841H
Gi/r8tKTpttvtP2bWHC7jn708bt8Qo6asT3QHhmSp7kBr/z3mVzL8uImv0G7/W+eUpTjnxtYbnsD
AGi0xup7DWqu+RpuxMThucnSRfYr8Hl+UucLzUEwLkwcM7B6k23h6R4OhrEOCTsq1ipjMmyrW1ju
xrov1qO06rHK7C3PmmeE7+wVaEuXBATFDM+P5Uf1miF8dyoGdJaAXw91eQyaU1vZ9azetE5PQGu2
GkKWuOv8BGwA+z8bdUTQi1T75vGAqUiDCVBxCgpk9ftpLfkZBZRR+6A6SDIZGIdIOTyogypp/zDI
O662Eweu3oSzvlxpqK9yINb/sxwY8ZkbDtrE2pdN7hnmiNSG5OdsyU8pwe3tQIIYX2Pz9W44CzaV
/qUA0hwgrCGFv8TW2WQqUZ8OYLJhC6RcUhzfKkKRW29d53x9fNRHJMjhMOmqGw6TH0JNLu7BQl/5
muj5fNYUV9Dz4yc+ELd6H4sbfhCTuQj7O1oEwj7Y2pFyRBe7HhnwK+jYbSGyY4zteEZ34awB9sCo
0WbD/CpOzNMAJcIIUBY9E14AoYjKGieoHQgAeW7j5ecrVq9QAeTx6lU6BY7aT+Pdc5HV8U4n95bx
wdMNNwiimD8hCyKr7HWcCquP4eLfo/dvYxFTDFOEyTwCN7G5UxYZ8iMtH035MJH9xzM9mqf5V2ve
+/zWvy84a6eYWodoAh1hEsiN57J/LUL4LsrSqGC8Y+k61F/mnrmIGF/lBzonKsZpLbZHeL9jj80g
C936ZPyOF+q8gG7Nv9224bZtEP6xjOQr52fQLdbIAKXnAX3BUoUouNfypYbnVN7o/VrH/FCvzRch
i9sh24vkkPeT7VByM4yq6qUToOTfGRfjvNkJb6ABK8qEqQOFhkayIt9/aaUKtgzocBIyCNsC/sGa
kPJamJoTcmkRFFYfVTzLLLK+aAgZTCfXd+giIpsEJ7/IvSdqOd0MoAQ9R/CtuCgXWhkCGWi154yh
GmelME4CL8ZkzJbZ+//LtUL7VM25rECVh3ayU0YSqmbZqQF59PaH6lLxBa0uqEtqoO76JtKnOijY
Q2QkQOlKlttnGkBcOKlevW8t8xC1pUFqoOYit8xqdDo1pNuX91xShnEu4m9NnXhk1sAQ1H1Hrjq4
yVJ++9J3/qL4noKoimJG5cJ4Xe0fNM1L7f23B+fG54pvkqB4SieqmcpG0CIspuwx7ggmdNzFAwdY
EAPf3Gc42N5zhqBUU8ysKFeCNQoHQLj4efjEi2MtHj2YmCgNi1kTXM2EwYgroLy9SO4/Ii/WyOL4
FI9JOpvqvHROIFuf383xblW3xiKOZNfeOuVEo05zzrtOf85En8VCuapvcUf/B30TnZNoUxNRxCgf
em0Y/41omtVNywM007YO00sGcrGyRRJfTqNYZqoK1IAdahIFE9nWWiTfsGY4X+cyvTeZDp3bsLsw
lhlLRnk2beDB7IiH5s7RARQEHNimEFrkR2eNye80K/7RMO0kjrEVEKbOqHeK55HRLHczPxWcCMQC
DQgaLMFgdFTs09cAjyGvsN0G8TZ5rZ1kngH4TPYB18glTveCujuO36/8HtAVs4fRNhTcfH//H0/n
taQ41i7RJyJC3twKI4wACVMUdaMo18gLefP0Z4n6z0R0xMz0dFd1g9j7M5krNddQ3YZNFF00sgSg
xLnDS1AbJHde+AzyUaw4OYiAnCwBv3wbGm/qNuO1wIPYH9UHyhP5QFeNZtCC+bFTNuaBux+/hn74
ZbfDYqdsfyj4NX5CZ2qCRYQVUAaeuHdqnAE7viNf1p8WhzWzoNf7YyzwzzFEf3QXzeX1CPf80SYn
SIURZWv88NYrU4VuHi4x5oD90OFcs8wvMT76sau2bpJ6Ar/T8B69p3FHu88Zreb0Ga35jq9Xk+Fx
UM158NTwQpMSyZuHzTdNLdaWNCBUNfxZSDPgQcm+GiZ1/q4UrwxiEFaK1PUzW1kImsMcHpQHjjVG
5yTsfoRzmBXEo2LeG3CSYFk/zNLDc8k8AD2T+flc/5FaMGgxr8UZxrwW21PxPtqgV1fExpFcF5dr
fe+nR2QvnBIM86klzBcmhScIggR8CUF0bgTWgcIDVSJiSN4qU86YbUnmPppyfI4AvW9oM6TCY0aa
hqcuWEBkBQr8fHhAgefPT1pSrFpKDCho51sHFvzjS7lDbge6fVJlCBBHty8uZyjrpaPcHTXfC5uz
plwf9S0nko5biQXi5o87gDEAey3hs1NBwWlIKqKy0TuLaT6GwXMiXRqSE2a+i4SIzlW20W+JlZMR
QOKkxZ6PYfhAunpoxsMwToTXbtG5+Eh6rxKdAvYmGcyjG5esZ84kkmVvKPiO0FnMyduxpBGXIod0
MHDLOb12sMeM9vc3DF3mJMgUyuIQIlusSMVxgmI3tNsanKzd4QaXyVGxCZ3q+3X+nPz80tooJ1NA
qtlkusvdWuxA6oNtJR9HMbx/5b7RtxCvYjdWcO1Z4Wq4lY9/RffbiPMGrm/0rWafnXGH8rrSkBwm
L75C7oi9zQ1wipSbzoWHRo/FqW26GNHjfK22JDUtgivXxFxQyK86RvvHynThkS+e8EK9xvTkx7l9
nDEkC/ElUvAQnrM5SdnaHooDr7Zw4w+U7YPYNRp3MWApcprBKQYHr4ZBEw46hcEzczpyILNN88VW
FrPWppydjNM/FZMBxyNZkSxYbphHFPJzyNueTEaTeWTLV4AWupZb/CDryfmKE8AtVc9kP7bIe/ch
nYr00inXdvaWiO9id298bAyL4RY8V3/jJu3FH5X7LeMmCJ+8BEr7JubXZ29LhM6SRjDbFKQYHoAd
1LQp8wD4AwjDo8ZhjD+s2T8gCdYHQ5ivMVYjmpkJbG63D3GZKS64lTloEP57CFa4YIE+QnRhwHD4
qbC5XYLHOmToEBwRRRIPJqN7LM5KhXCOSnkhU4POMffirs31Sy3sAHxCDTDFMyEUQYIShi6GoZiS
9xBDrcA2lqLLVcRJEXtN7YJo+wm/wNNAdsAbLd7x1swgFOBCW4N6BWXVCDkAltP0v+YFaxZ8wjQL
8T6av2n8pWnkFkXv+OXc9H9k4sjgdQarlNs1wjv8WCMEipB5gxOFlRJOiAPM98/wDexWi1HQUt2C
rMIHYx4gW7FyTOojnAkIBvqFlkLQLY/OY/DBQi87NCyYi7Z/5ekwOfk3TbaZ/YDIsnmfAwYnnHb3
XlksWCyPp0H3frC44UCh2ZfXfB7Kj4GW8TTwDOWr0LwXXx2SibnYLv+ptAiM+9f8At5nQALZYxvs
6+Y+cvdUc5jTtVwwBdrgVf8rh4cHHsWjAIQBawa+5jlWDMHSUMLnSJhCVzmghl+iCmNB4RfTE8AT
85N+FbtFzF9EI6qMf9B33gIEDP6dQQSrQ1sggsC8DNYjAzQD1Ob6LzzH/r0jwhdLv6UQPUkQR8IN
oqHfs6KUv0Pg1SihntsZr9KLOG6CF6Jth1cxsVRE2rEWtOd8rTBsimj8+GzRAhEalmLmlD5pi+5h
fFnw2/hVyX5tymdRPiNchn+F9vQgdW8mJWNEQhWf+ln4bco3UOey8cabX+vLjkcpIIbgHQ/243kb
XV41nbEN284Or18zL3a0D9MrnFz9k4Lzgk8nvSr0BLoykAA617eyMU4w2HhPMzajGMF8UpnvXCW5
QGL9jc8e7nX+lzT9tLkwgXAme351AybioOHBVI23Nr/m8BeEq/xDlnWAfOONIDwM+NGaN4FddDGx
rXr8Y2I5F4i7WzHvZpwiPRH/YF7XZRslhhkCWZAXii9ZoNAeOeu3aRYu4/I7MJkgrL4APFXbwC7f
ETv+AhoznK6zkXekKBH7I3H06PyZj5MYif3JIODD8597QjuZucbGpsJjt2TJogjEPh8KjS03wi0m
rOFeaC8IQiX3z89IplaBSXsXEKdFeA8WsZRQrUkpqXUYEtg3kOyJb5AygOzofEt0KKWmOp7iK2qY
Hl2ysYzOAS44rrk7C6+UfK/yozbvAw4XJmDRHNuI2jtZBTjsZGx+e3HJ7jdEH/Wjk0SB5ZNhnXgl
vAHcTrIvQTGQ8LWk4EEdTUBYHLkFRBLcE+jRp9TqOT+0zaqrrKrY5QQhWeHIS7A2jWnjV/q28KkM
1yo/I1PoRi9+zrV+04SEGNvx4ybiPoW5JH0lx4ZxYrybCmlpF4Gm1bdIYcLBluC2RK4E0oCPbvdW
A9l5Xo32MjT3FKwOrm421mydN314fBCxoDsCSxbwUmjc6Ig8BPMz/W6DN37czdxY5srC5zjKF6Z+
oU41gyPRGnC/7qgYqPZE3fvTUEd8OUj+RNM/l3HuQA9CzTn9P4pqSst4/kuMlB9818XZqI6/FGWx
zQSzqwmsc+keBp2UtDX25xNNxAinhD0i+/HJeZP6D4vCDeMR42bEDjS2lFEzNNPdJHVlU8ADjNT1
/9X8JAws9H0+HDRICCy850mZLjsXWXXD54WHmKca23mSuWSOSOdCv7Kv6IgNDC3mFOj68M//jSpa
lteWnWgeGl+ev+EHLgFlixdrZ7+8zuDOi+9Gd4/0D1W11eYQEsIXHRXlYEQHKTqU8GvavXLf0GzO
ljSUmPymsRzP7NekY+BdKsj8rebWDCvVbmC0gISEAaa9YevHncBJf6hsvTqvRhSXVql8BspnGn+b
2IJXQzvNVR/K7WG+IUAxmn2Gx4kYIeAQDpYxyoOXChl5E9omZPA4GIT/0QTJrm1Wnb4hbYaQ0Jm6
Cz7J0FpR/0Zc2RT4r9kNcnl2WaJtfgJP4xXL8wvFartF3AgWzhLOKApYilEvs4f708VgR0KlLAmr
HATobKqAq+8QlbvFh+21GekJ14kclhVb3jFOmCiaf89YRE2l+ZQlQxISen+2KbX1Xxi3yTi828g8
EUwhwaJjGcYSsA33+TUSTqD7tA9EGgXCEUW5Ne19dpod0n0AWAqyz6vrob+JUUb01iz2EOZdafEn
CYq+xLLdGqsEDguomltvsbRQZVwYG8xg6HV4BXv9ArOABZV44mXEP8XAtZc2JZhYoGnGEUpOti4F
LzPO1cLPLz77xmjyQ4tbAncktLGEglFU4B90smA/IP5bSkd/LYlO9T7Zpci10d/4KDFsx2FXtZcm
4mWftEACMqXdg2UFksG1SEbBUn/NaQNOmt7h0NnN5pjs6I+zaVfTUMet2ZJjvfd/UgqSswa5iCV7
6DKVKCclTux1oYt2c8bACFMFihUEIinYtWiZR0t5WrUSL8NTOFv+FvVRkw8ytYOOCvCkg0Lvndim
qdKQZu3xpSu3ZLr6rkN7SefxFQ1K1K54mXXI7mwmNqwSmCIzQv7rwpPJtLfiuxFMjjgGWS3iGGwQ
TAl50kBHPAhGJpZDsNv5jFSlcPJT4A9BIYujAqEKCbwjg3HwLEtyrF5mMB1uFbFMB3N20+r3PrkN
yptvwRiCeb9WFXv6nlSI4N1fKiq+Z3T7TdtLctMWMaf39MwZF/8na9+4VSaZlgc2xDZrJvxTCy6f
mOMgn3muy9pCBsbxXhawDry2dlU44bhedow8ODt5BWC9kKJE9PCGcbnJlJy7iA4bWJmwau7cYeYn
/ehseTK7t7+z+X9KS7Ji0hOLbPpWdtktGzW+fMps4CWBkOo9un2Eh3+fRzCJmD8gvsPVg1+/c1xE
V+MGwCCya+7JesG9iBygr4hmXPj6UZJPsgZ+A+YKSxDBBESoLfii2Em4m4X+0M7jeZYvONj7jvQl
f8HNxTMAPYBHD0cPdh7u1ImasrHorrvpzpWIrtnADoX5OR0+VOrRRcNmpRGXvSvCnfJT0Vtd8Ngh
32S2LSz5az07hw1GiE8Cc4wiIoxl2knf+SoZwnIdD4dsOD5zFyM2uck2mYvviN3MCWSSo1w0+OAy
H/cK9dQnZ6M/h8O0JeiGM1uCcRloK9A6p//2vkAPZ+lCoB8SN8RWluJaBP29GUiMbtYk4OXgG5Ed
ahu/2AZW/G726/713/24TRI2xzvz6QSmEyzN52esfBbi1yz6fpzPQurpvSe+erfscX4iMymn3q0D
PvYFcFd1/xmIptkV7PVXooaIjE9xgcFppD6sRReQJKR0t7p5EXLaZA9PCgoZ+biLtvWonfl9C2i+
1NL5c2leAho4FMws7v5+WUhCapCfxs5rbqYrCF+a9Mm3FZu7+eP1r+jUmMG0DFfHqgjQOcGB4mvM
7rAC6dgehCFb4THDsG44M6AgulMzGs0d2L50hjHyFSI70CQup64AcBnBq/QqozonQpW0i5qFPfX9
zaeaWVPfq9sFoXYfAmZAbHGvCcKT0/hYjc6MzSxLM+Xc9kjcLoN5mS30ll301Kg2BHwinuwBu0+A
yAAs0kY5MdbBHrrxCirgue720QFDhXyv1jTd1Q4CMZmzJZ0YokXcfhwEfNBuswt5Kh5RLU0//cl3
dOHNXsVuLB94SLt7ve6Hkx55Mxyq6wYun3R+xqjT9LspXAfzxO0uuNENRY2Pyo4qJt+CsRVXSPm4
2l7yywzpQ7l7vFR3XANI3OW9/dQtJrs86uAzKCuky0u8p6fuC4CzqNlzlSeD5FZOt2Elq+/BpzzM
Zfv5nMbutfYuau/lG9arR7mPEZOX+yF2IiLRXloQZhzIAhTepp3xYL23nWFTNydchaaut/JylhBl
b/f1qsC/d1C4BGfHXiBl+pChG7n4VtrOfetxL58sZ3ZlCilnU7gIC1kf7aBg/MWSJpxjrdWm60Cw
6zkoUKNbZa9kUkEDa7WOXr6Y/KwkiI1mdg7Fi9RRAz0Ao83HHjaCddENL3ku8l/qFGSjHYnPTOr3
wAhvAU5hH2zPPFqZg9MZThxscxjG++BoIg8HErdJAisTv+L0K5IZQ3+Gz8Yqk2msSIGK9MC/pMtE
nZRtudc9T2FwDlXsQZeZeamKa1pcfSwwJ2Y9+4fmJolH/etHyyb5qkgRl29cVSuD8WJqnQwdex5H
0CQSt5CRPQhBY25B4seOTbaSEQ/2BWcnuc0QM69S+dbRhoeuyBWHA4fssqyeT1cKbgfypH9Kf2cI
O5N7GK+9TjSLQ5lPla0z+YCA/Jhmkn/bUYHunikw8lB+K/tqjNkY/kaOw2JnfuJzAQ9jKW7ezUHn
uLHNV2YdE3ngfYwFo2K+599F/Xd14lfh6mSsdgtqPLPMUFYMkP8Ta6G7FaCZoab44b1JlbPPxVWe
SzSiikXRLb70A9OKP1ufpgn//4sOWGDgs8QeOlRHsZrsobjZn+YuZ3VrMfc1Fi25GG8tyUMsl8hF
IFmdI4lOmXkAb2Z6CqKLqnkEd9Nn1YeEjjpbK9R0NzMmjQRLGbyTvUBBLxQfIh0x/HIZBD1UR6ct
nRvrEm4aODX43AQmedd2nYwnUEE5g1sGB/IRXIabhEcsruy5nsj0sLsBh9uRZ5tt8cz2J2ymgnyK
xEvAHt5rsvtsz2QAILDvVsqpeF5QAtlKe1bDW7XAksN+v/f0K1BrfpEyuKTxSd3ZOEuEP5SWg2ee
JfPbBBC3qNm4pTTIC/jJq+3D34reg0oYSvATFA+rWQkSyD729/VSGtFveUh91PrEXPSNCEZ1nPzr
yI4qlq6TkIicZW22PWgonz/kSX7ATyM/+E++lIAlabYCP153GIofPFmyZgXp+oEjKbdzCLjrAnqN
uibGlWvsmezSZjc8nJj0EUsNtiIa0GICJDLhzDB9YOrlX+YmdS5qEyb7GG6VDUtistHBWjJUeqKu
5gBsNyJAKsTKrDxe+QykOOCj63U3Gvisn7j9ziksyPeCdcpvx77pucFl0i7SFXEs9Qo0TD3/W2g+
oQFEq6SAk8uNTw1um7Fd70vTeWRk/e7T9tCq9ExHKTpmzXHmqp1nqmBTyQJ3i6/HSt/ICKuBB8ee
PrznOKIZ/O4CJi4sCJHcv2ZtIfM4Wp36R5FpI471ikwiE6fwqTd2Benzcx7DQ1UjmTw0x+bYVXYC
jWyfJsdOO7a6+yQlUThJ1dlHC0poyCnLT1yyenaqAYrEzMrdsJo/81WGinN413/Ge4OJZY7WZ4mK
jluzA93Cmkhaw3jVm+Uugiq6e2QbAnuAXpKFDvgVzGDFr0nXBhQA6MMrkoKmfAuwZ1B3nHChaR8P
lnDmneVzgxJPQBekbdEhTNRBeQN10MTX3K6j+SQacLvdYN5b4qKSdyavUUi+A9YMW3V9jMNUYqQC
XxlueowtGc7pC8ikXOIAnKb7FgwoKx/NoQ7CU6jsn3wwzXAi2fpMWtleyiTVOBWiHMDtsOks/ZLG
BG85BgN3Ya4Ghwe6l4YDxEJP8GB4HR2Gxz2BfwPTrO+scAH09w/tyUZdxHCtbJhMjtzzwCkRxuhL
7umZ5ugwmnEqNHswkdSw4WXEeYfULLJA6Uof6o+ZXWvz1Oee2J7LyfRSTTBYkRynQF+SPELGYMVn
ubTa+0Pd1ua2UK1SW2f65g2wj/+ZcoMy6JpUFSKbSQwbMjOWOahhZq4gAgFOym47z8Mr2arGOVBX
crl6au+Q1Yxj236i1Kv/GcfyXxJzEoHRe32a+XbxLR5uUbb8U3JieMU4rQb7VAGAupvpu9zlohWU
KQ0egW4PsrbcAv9/ZnQZylZXmErDdD2A2mItj0A1ijbjuEEuWJsEFU1u3OTp4ufrFrDFigb304LX
NiLwAV0yUkoeLGcS/k57f85Duo0MBDFLzm6rFgzYOCjpyZkTZqACd7QhAYSRCb/RCxfxw8xjy4WT
/aiOo7xv+kNqsuFZc8px6uFsqlhekYU+HOqlKk2dSdF440FfPmwEwbpnxnsfRRg6o/DtKR9xqgGm
e94Y8oRY2FvkTbNvrjtUoVPA1eOVfOJPtGLwxRWhNUhBVMadjsHyaDgU5kE2j37uvpsSkTqOT9wm
r2QANW0K6NBlZyDS56ZVQPlWz+SqjucI7jcVffk/8b68GMxlzkGDciKxI3ITy4ncoARr9SY1C1Tw
6N3/2A3E3aJyR1a44S+Vn0KWzoYXGN6J+d7jX9D9VsGPEn7TvWInYz7BXpPlJWO0XL4lX00DjIJp
9tBM2mwdQBVkncj6VgC5VMdZdaCGpIN3f9m31kzSKBz7rcxYdTONDKkxCuk8Rp4GlC3eQ/ov4MEA
0pp56AsZlHCzwJbMlSX27Jsdk15WALAG47H8JoBcdZFY94SaTVJ4apgaUAJHT/O/DfWYbUmPgKWD
E/ZvBmPzxuIjgRLAaIyvjZM0lZyIsAQQ9di1UKVKnlF4OtqueyTfu+RD1d/Vf0Xzrilv0XCNHhdU
yXCTknXs4/W1BzaJud3WqzBbDdryCvbCVoDnV3YbrhsV/cwGlPZz3KYwmNd4qiVsErzc6sZQNhly
80XZTZu2gVAZaUL1MkFn7F1HOyDgxIGwLOgQ++O/v3MTcaTSiBK35so0lSdw0CyXQPQm8iFo9nrq
SMoOlPzOJLFj3JGnxfnq9ZpDLJ/wPJMoPZ1UxZcsLwmFSi34EpenfxKiCV1L/ppq7GsSfQRPSRYt
5wZLP3ZneLBV1soK3ONpScIcHpQ97ZGvboMXZC0nO5K4QfOm9x94f/8SXMHFO8RLwEgtbxQtDAYY
BgfDtzx+Matt7qF8q9FJ0mpTAxFrfmKpTp/Bh4SS6i+Cw07nMicF1LLZJsdttuIRKfz1n9QH9mj1
LR+A+BANguCdqfpz6qHR1c2u+TuHiZwdcBmjaBdFj5auYCp9plvWbX1YRgeNI0xJ5ijRhZfSWX3s
I5xjE/rBLK3iu/hOGI0SgxRPYQwwOnD+m8ahWsRTi/MHHugZ9Xs+Dcc0+ZI4tvuj1aNzuaMnKCjo
ERyCMsSTsLMZAJ8YJaAiAA+CH4l6mZpaWyC9QBw6R1K8iZ9XZgd1+wYdiY8VnyWgT7QJNuph/wdQ
VAwRGAO9DJfUIqh35jvq/lcEQ9V4TB9ac6eggymdaNwTvk0Amr/t+OywPh7XJcFE0qWIrjEonrmM
VmyDpciwsO/rF2SJ4wksSXnMs/kvehVMbMFwwqI5kN1uwQ6hAG4rV8q954AdYBmUK8e4oHtFCTKD
FUnV3rw9g+OQ78WPgWLFm4IIbE5JpqhpsyGRulyCPuC1ZNsROoyZyajnB47wgWkH+vkeWwsqIgcS
Q5YfSng+A5KlY/B062UwfjzHj3H8MMcPVb7rj/csvcWzKzctyLUfxDjeQz1lvLXm+flGakHoiNF0
hYB55QqhzFXMT77MJ1DUcVwP+no2xa+zvJnHssNEsnpNJP/W6s9mEg50TjM7iiR6sb4XJ6XlQ3We
xU5rJ6Vl/I0EbQ53tT+ak+pFjtbKkboYNm6P/Fay0uGAUhZ/uyp6QU1WybU05uR3OE4uTeJ93TMA
5m7Q0cL9ALc6WwWfQHeUihilLcHl/F9IriNxCNNhNEpeVq386IrDKy8v0ezcv2VfEtAtRlKM1gA/
MbP6Cq9/kz7UHUz6pP5pqTwr0zSVRYJsMGx0kQwFymSYYY3BWfn7CxUtzk7xY1vgb2GvVcL3X9L4
M3+jZ0Dg0xAZbokR1chBOsNBjnDczpmK0eo8H2CrOKnWFepe0xMeZ/GLdYUKbfUdk1E7u8db9aax
m4EKKME63oWU9076dArDaQcnOBas2tL9jPbWcLJh6kjJusZLxWGuufwp03bJlgiB/X9zN7qhAinm
aCU7aTrkGbEj/6uylfK4VncL0G83lRXqhNR6rilcp7/J2Lw9mn2IUjDbqviEYwLokWVyzSfKCogN
qGW2s5h5WawJ/7BcoGkSdJvc7BlYhMGSjvVWj6m/InxiB7DJ1cogvtA4KtbDmfVWOyc86DW9RdbB
sYT1DzAvTOXnTnpO5QbfevaG7zJBFGOwr5ZPRKSQdBNusHZc+zkprW7cnRU+fuQ29VY1IKVfy0TX
Tf/FzaW+9g/MO41+JSo4322tBqZt46iI3jLsGtH0kJf/gs+QenJT8sIPkBSIfnrAJrE4DeAsTzEq
EfOV8VDANqnWJANx3D2fKJH3MrBtEsehR27YSOrDuvueCNb6FUaJctTNwmqHjSlsNf6A5pVd5ZIb
XJaOamV9jxJ5FEc/s7RLiSxfWo9qxppqqRj7cIqaBNQXbtIHATu09nTrJKRzw2Mot9uUjfZPhf6P
AFZ67TvZOCiJ3KiaBNkyi8Z71V3YT4zMCpbtF56IMPrGTpba/h2GLztJFFSyv2MYHU6bNHBtum7h
jKMioFhJXxIv5NrGgtEsCrmiXf+Gv3Tqo78LcK+yILrUO5p3vp3f7Jl7tJZ+QkcHba5eWwTO0PPg
BoQe9UUXPwXfIx9jE1qCsVmzYY2+MMeC24OQAXuF643BAs8gozUfzTcV/Innr2VwjI0ZKfwWOI60
wTIh5B5hUSWuKeHC+od5//eD56TbPlBmvF5p4UiCOksR+s7XLVkR8zUiRmu9HPYdy3w6fmGFB4u7
AAc1cxQ8sA38wTvzOBjUZCWR/c4C+rEBMUU7jkoAmbQjPcmD3D/Rs+Vk7Ezna/Z0ARxDWqgIpLF8
qhsBhORmqJApT9IpH6HIfiBERBY2Oid5tcExI8+Hhf6PfzGFtQkoFlHoKQg8Ih5LqiEQZ+OKgBV2
5w+WJdOfBK3YfAAgJiyLeAWBalp6ZW5ZnXie8YbxPMt2sfjD3mHXYwWJbWr4Hqel+HSN/YmluZuj
m1S9+9W7kU8a3R5i6uNdZ1DFdnA1LAbhED8OcbWXFIcZt8vTnTjCsBNIGzvJE4gFA1CFdVcABXRA
qSsPXoTWmA3LlHQic1rN62Xen4V34CUpwBIWLWCPcvNNF68YQHL/VDHDJnvHRi05KvtpD1sdKGKM
nxFW/5TJ4igm7s3AYhqa7X65nblZKRh43MErDOQ1Iv41pzfuP/9cSQuAj4HMKPhm1V1AI7JDIiuz
olV8i7lOVB0gd8kfFn563m72k0W35cD65unmUWQ9HH0lbEmX6gkD0gYAvOYCZZnCnKyQIULtCtGS
13riKLIEmrzZL6cItBeeF1snufrU5R5CPOgxMOFwwn5zBnIMQSxmP1plTJq8ODhBuG/wPtdOU+xl
OObeOAcJbEIiiAHO4DyzIA5X9buB7dM16NleI9yIPeTjkEj7CKbJonoFz/xHGA+JopdXJYNWQBe2
pIFoWz/U9bo6dvVNmt1LoONTxBKhz0Q4Bwlb3/dgGyyb8TsWv7Thu46+9Ts7iPwzheP9vArGJW7c
ADI383nUDojRX9OI+Bax6KTdF5sLXPr7DBIeb+E56S+ZbT5+4/6nDX4S5qXFrSRjmVwFAkH8+YQ0
s5kSZfM+csX6SLa9wEwPW1c7SXiK3U8ZvoUGFr+doV9iRiCWjszJJp1n5JTj3XbeCobz0bwk8Dgj
AEFn6NPuSCwYhs0QbSWbEBVk7HRD2InabxXrarvDiHiV0l0fOuVi1/PLFdTLVrl4LgbYG4TBiUAP
rE469uI5mFmLH62yxmZNDAxBs6GyIlgXYmZNtGiuWuQTkk0hSEet2EWh80b8hCDvQxhiaNEkaZMU
G+QMBBe/E1QrbtJJsjU2m5wZDiKayiZ9tgabgmuI4d7bgIHLGt2e7REsvu3Y7nJEYlZ/1JLlm//J
F1cJtJIgB9lMRheluVVKJ3DeTbLiV3wDlXXbQTgwT8v6FSxgKyHulsMuPcaWzMGwyuIVua6dV6fH
wctqu1hKKCXdZhvfdIKbOO32413rT6rsdgjl41WsrHYN7DWLJIU7EyaaHnXxkDcLArHITZKzVRTu
FjUL2+cSPdoDCOHrD/kmJ5/J7DsNjqJBfi3FDfKBzCkZZ/sbllPxnlhewkJ5oVGLZNMshgFQ9s5b
vqu77fgzuh0DYoISZD60HqmgJQiTJe/y4x9GB2Ji+TECGvjXbGcaVumliu/BIsxLKB2yYulEWSrS
mPnfxmj13RZtvSVilkCv/XojeXn9X4R1mro1u+2MQ6G5BIqL81St936xE04yNOGb/yl8mEgU9y2g
WAq4oluEmFUxGK2ibsurzp9Pp6smKH56Y7rSiYlPzr9bbe0DSUnvCjGPNm1wQRKz5LSPPTA8yuRs
PBb+cWkQ6Hhrhps03Mj88hGA2YK0yMezEp20Cgyw9UivdX7OZbcfvQSu8DXQb8rsbggWOgl8pWdm
PZAPQEUFw5KASD+9y/kb6yC8F9iHQTyhhB15hozz8NxnwxJkZHyWcZH941doloU+S2FwTLslehBw
v1mWolKpOJsWVElEP3BSTRPqeFJyUETDaqCzK9iZezD+kvo0Zr/+8wILn1vUyo0N3QJ/QUe2zSt1
+x+ST6q5dJp7IqEfQJ52dqQN0S53tDzUxv/FpVXSgQIUpDR2VeZWwWojYpK0QVdoskt1GtyUTcMC
uNx1DNsoDtQDjAs6Ja5w8USAJotgfhlulDxeTZOkRPDgMdaQdw969iZ/mFeSAIVjy0IKJ4iGb3nN
a8ffmtV5b8HDMOcop0sM5dRkTjl7n6h9MiFRk8+O64UaF1EGeRLtdqCSpKqLt1pFPWkRugmGPvqH
KjvbiQXrc1QHevxv9PLgCs2H8vZJp2K0O6IBR5ul+Mx0w4Zlfzh9PUI10KhlzA3PpC4SdFL425bX
2tb3xER23XmGoMY8xskKRyE67WhCUxzHeWzaMmkY3IKwHkGHmVfKa9GriFws1+YHb3cQbfKSTIrt
GPP0zlE3MD0ogoVcnxT19NBOZXPqFjJ24edBBIVR7vV/f21g9rhk3WkaZO6H1PF33TEaNv9DvgtO
bzr4oWbqAeQ7q8VVSb6c8imnX6n4Fc7munIbkW/sDcAp0Be6zd8qgNnstAqgZJTXJdKNnbqZoVL0
WtWdBra9jQSVXW+hfnj/NHRbONeuDdsehJrKhtmut5blc46tczzprVe+omf/RiYVegKkQiT8Rgv0
j8zNRSo/5L6rZG6cunXyC7fVXHVfwVITToJwqqpzWp3RWCZekXgxtETV5ali/rsnWWrUnefUNBHS
cVPdYE98lfG8yZse/zAZsgiuX4ddrHlBesrVrVC5nOnM3Alwjqk1eDyX0kGVFzk5CtIm5Cfi/hj+
U7MLUyIi1shSNnQOONMapI2qQTh9J3VtRKmQsnC16/dytRs/ZwRM/H9KnmQNASyrfYpJTqOMdQXT
Uzt01QRHw4udB0uU9eAEpVec38wVvgzDgywYZhYlFk4lNivY5dZ/AL9c3aTFBPATgW+wtAEIvcEG
iCD/P7n3CCgV7yXUBjLwYPE8IADatPdsMsUrIy70xD37bHMXiDiJnMEEi7SeVYtcsZmyPzBphp56
4YwcUMVoWGqns3vBEc5BnsO1QnXzw/3yrG3B0yn+SUDYcTdl3ybZXJMg5Vzr19TaSR/hSKghCqOt
8kQ8n1hmcAXm5IebOvp4Sk6Y+Fb7wj6BsDqDm8reDWEboGjyo3MjXkaGweNml7y36FpwRjXXrLvx
W0lTbtkjncpF1p11/dqgq9LeBUh4ezLr55IdaF+1iXzyGHJezlZ9H6PWn/MmpVCCDTsBTlhtaYFY
YMxZ+0Sp24FMr8+P2SVJ3kz1lmbvwVKsPgTtY3bH6f5haB9ZEMJs/ERS34SrmuLKRE+L5pn9S9lO
+xflxHSSLRnBWSoRNUwlWUCNs02XbmYhBIntzpivEf1qRAiTQoRUkUxdSzoJ5E8Kc4mfoj7hp3MA
sRvCthggAYdk4cKE+aIwhn4jhY61G9PLnUSBHV4Ec6H+cKMXxCIvy5aG8yQMixHpErxCMXB9c87M
WN1r5AU205X5w45DROUE6Sw88BAwqkSsAWiIPTKKKBGPpIVZNAp/1OAni7798QulfWrlyFh1h/0N
qvv0S5/ZLIEUVr36Kt1RtbzpFe3Xluot5ZYlgIiSCaG9EO3HwJ3qqtJKBvCMJ8k2rlRVisJ1jLhY
W+94rH7wQzKY9X+lYhUgERbYhNvAdNuFUqxC2p6JyWxjjeR9iyAmEG5ODHtr7otlq1PLoh1POaXX
M40liSMmsKY9f5xCvZkJ6SJGq9usfO+VZWBsyBEXg9NQMx6Qf1SrY8Uw7kNhb6IKtYd5i5W7oW9m
2gw0gyHpfGzmLZ/EPv7Q+1tIWwiTexk/3WY86t/zp3phknSIZFsFmamt5HrKvWiLVfSch+/PxPZv
lc9A7igXh17at62TQCkxThU7pRDa1ZVggO5gxMckcbvUK5gbCadGOHHC4eL9pRJ/zObdZBa+tN3l
sSAtiST4ZoGGPWCTdYyhE6pHDUW9cvwzT0j1QTshJkMPj22YKEH9PuZz9XEWwIjGFwXBuuxDnltI
wUGMiWNgugMinm4ZPCPtz4PbObHxKzHkmbc4S4VVAFO6XSDoRI4ArpYhWGmyv1sxIpg9b5l4LUmN
n/TYsYCWZPdclmt4nEBwhw4e142v7vvMudFu1HN+pxp5LEF66Ak6W9gvtIgaj606FwPqgCU7J4g2
bBtQU5CTs07oI4wVE1h+z8APNorBEemq0XhMShLmD9D0Iw+ilvKTMzLnm3GljhX/ZiHCiSc0NIJx
RAAQg6gN1spPKJ3x16GEQy1cC/9H1XntNq5lafiJBDCHW4qSSImikhXsG8Fll5nEnPn089HVjZkB
DgbTp6urXBK591p//MSHX80OWngqwk8I6tdWOFKT5fMboFChf0k5NvJhfAf0JpXsjcEHdcIAFgGW
gS0fc5+50sRLsCHXv5I+icNBcIn2rzHWIWIv9NV4yDgSMHVuTJz7KDD2Bo0VW/p3gBfRcQIoQ2Mj
BCEZDrA/PC4+ex190Zhfw5Ieh9xCzWD8dn+zKGuoYlQLzR1KZ4mbj+Qu4TIaf5+hv1jmxk1q35Q3
A73Vu0aS97BJulWFOR9oMEWfR4sBLGxMTF2UL7v2WLVHBJ3GLIdyB2JoqZJHif595nPv2JFkH4iF
T9OM58rxIt2JLC4M6yAWUBwfSH3/Bd6AWswBzgyyDZnizWZBjzNpwNkhC/YI8zCD9epczWO+LnF6
aceL2JLcNR7IcuGopPZa/WDcC9fWV655yJHJPZ/8YI8yn2ARgf5NzjQ4pHEOEluMJL9Q5DqnooFX
DibKA+RFVsq0GxIWNcscIRZ/mcuRFao4QW0p0Yylm/uJsXSLmpS0B9rDN4noVRmx36sjOg9QUhIW
hhCt7kGvzub1ZVxoqMafQLsEEXtolecPmMS2nvd4xk+JlW0N3M8/4ugS0k4qGGHfwmYT/tFrC5Qr
5uiKnVZzFlfxQ6GcDA0rrxYAOdXVkRu5TPGLcQ+w2n71uOvJZzKX0HrZ6FCj3aTfgJAUTpeQrwOI
Q28ZRHSWbn9UacUCbSSQEsFR6unK9olsUs2++Om7/G42axrl5bKzjW7ZabYR+rRgiwyokryiUO3V
LSwjP8kfX7BHi8gRBZZGOP4XD8kOKG4s5+Qigm8JMqfhiUGYIPMgsjp1p10IUaf0ib8JCTmjg0yG
0wF8jSeBZwLohifBRN8Gr1g5TBXcmp/yR24mhIM4HfiyiSuDthLScXrlHEpv6mk0ufeWGmf/F8AW
snPanBiYZWZmAlPnVIjE2EA5Y02HJFDreSVrflr7HihnllnSF2bMuGzmXznFgI0OCG8zHrqcOoRZ
bkNQjwBAwzkv7CF6EkrezlDyLfxxuCftO80t9gHhS0bWzoOhEd0wuwy7ZqZDJnWdj3c6o5rXvVVu
4nANasajS6ecyoioo3UizJ1HjbDq5VUrrwrWCJk9blNg/Q2xRtC25iiKI+TuSEQQL+CfKvmKLrwr
iU8GwZMLmtKCbvYODkguiV5A4jvb3lBKpEAt5FP24DPauXueM5pYe567lfx9ypkPozep+Su3pyg8
1Ntbiu/rHC5cWQOlWlKdoJCwyX7KxhLmfmj6Bi3v9SMk6ij8NLvPaSk2XpnQvbNDXxiNu7DYvYpd
GWAVjaV9hbPm5aUTUS/bTHJDJuXCpRu7Qnu0ewbzMhEPVNH4qurTU8WHEX1rw/crIgDoO13sdBDn
c0KsKI8tfzN40v8qOlGC/w5KuOOYyxtc1tSHUlQFCg3IZHWxnaKrTk6jTDi9j7ikb7/b4ZyYR53e
acw57q34MiF0R1rY5gnhhUiCDuPndoAsonDS4FJeZo+n7g+ksuzFAxNfcDPgco1LiucU/eQWVUg9
HDKyy1n1xW0b8jezDPMYQgbaZOXbpurJ/HGn4QAepAlb4cTEyQPMWNE6LYIAUIk3sJqR0E1gmBn1
WI2L2C6oQ6dLSl7RgEBzCinv8pFfTqWrU5N84Gu+il4S3TRgqYDNe83kkyrrhFBnR6PHkFItRhGL
KsFkD/ghAJPqXM5YO+x8VVHxrSNB8UBiwLKcSfLlGasJ7lThoJMjky4neBkVXoAij5iJmO5QkBSB
MIuMHegAsNLymSIydFriyYpNwDsUwzCg1zkiV5IVcNtDLPuxBkGH6s7GcgjjzmMFMsQhSF5Yt0K/
BNqC2elPqyNaHhZWZ9zwYDJwEh+qv5WzZgyhcoBEAgmNqByz2dEOxsgCvjGg6zmDmvEBkkS/C1KK
YVs75R8Jj8GC4AxGaCcYvGA88/FNuOKWJSV8yKdQK+CoXSPt6YZNizxfJ0FnyQTMJ8mYjYY7dU0q
AkD74stiB28rEyS/b7fIh4QrwWRDtaJvTtPsBiRSP8hE+Fb9NkWwy4ZSEw7atRZ4W6A8aKwVYGGb
TRs7rHem+qdBd6WzjC8DNVoNermMiALlkZj0AZknRLbNqvl0etBNQgoqztb+gemUryUK4JFz0jd9
UoNxb5krIEyps4MIta+zk0ZHIglM3jwzfI3Vbkf2yJ9hDpOsyR71Q80TlN2TIgIwxexoBmdlM1RO
HrsPveptVFJyvwWO4/u9OdHrgR1UGzER3QoeqN+lD3EYSuiFZ6zwxPLZikc00/TpKnsRFyKPzF9N
/VbLb1rWEDW5WotdYTuIbvFyaxNybNPgySA6aYOUI4INHJz6V8ohlNvAoJ7dTWzBAVOQ1EO4IrtM
0TEZ07iIHxO0hVA5Nzec0nBaw+my1f/ND5Fsqd4nqScSQiZsqZ35nNJjLZ2nwYqt6vcsTWtK8/73
LEU2UhHfZb0+vpKWQodVrn/Kr1UGCT3bAZPFhhFWuLx2reTn/MTMGNmvNBNQ4UeiTjS8Jrll3ZkD
mQc1B7+huJnvGTAAgzGOVB9bqx7EgVjKJR+PxhuiJYZPBihCmBhF+uPMW8BICYRiWn8n7YQzSXkn
GbvtTj2+OX2FXwO+A/hJ+mYu/Od1maNArp1+6glKRBiLOQel0JO2V96pDQMXYi2GtaRz8uhIz9WC
R9wyaH7GtDcz2vw+E/7r5lD8WfgR2lXeGED36KAH75JxQ5mMo7GzeKgtksAm9cNQaQB9LFYmFkWI
Dxxky6zY0tKZPW3cQRTR0KwCoFZ4QeH9mqQU81b1txzOoAecd0jghf37l5lLcgwcCUuCOpGVyCg5
OkcGJjQZIe0kcN+z34lVATcJ4+jgj8ah/cK4oYk3DP0DMBkr7OuSSduJRpLyTYmvlfzW3F63eHEk
v0DfhNVXVX1p2ldYf2WIX2yGhUj54v8yfqm4kB0KJ5TWQg8HOlaNFpK4JwHVfIdPMtnoot0N2m5A
YKDtuNNCfcdPWhR/xXpdt1v9J77PQQs7JHIl4XKx/S/DTTjqZ4pRf109/MYlI+FvrvLcwUuuxW8Y
CD0yMEzmtmWmqrzZ8QVU2VtdsdnMbb19tGGDoPaFShOtWaLzYIQjvLMuee6Z7CgkZt/ULcQ61Li0
7/y/rB7Qf4xvyLGYxxgfqRpCoIzW8wmh/pqxSOhzBi2VYvE1GmP+YbZSLl/po+92vXxuOLwxmRnl
Iw3JH66hll1Icv4VbCGz5uLvorny4IftDC7ycRr6hrdjqDxce6hPhMM8TdJgTPDCdBoPqMAqMYfx
XMFELuJLtboPfA2M8D8UEaTYkanIqSmO2N2LlSFqFphsaPjJYs3gZcZkGyENwFMESaZyYaa42QBx
8/QdJUtpNkSOXAA3B+44BmQPI3BqbNTY6dkWH7T4kpVODY2MRwzDbzOuSg4QUI6E3kQOIWuCMnFa
fVarCDqxDe6zcjlaYGlDcFRM5+F+CPdPxIGJJ+u7joagYNez72OU3unpNpbcq/opPLH1OMYuzfd9
79eX6yh4hr7vQ6A2QbCDh4g4Ldo201awhr+oxNSZCY2nmQkVmp0s7Z7UyBde07us3hFVF8O0FN7H
5l09N3zyguwrkW9QxgthsNB4h+CIIbZpACeTilqOd3xzOuLI5zchI6LWWq/uNgPwlHB6yhEnorYV
EASSEvtcokNRjhgAg/houGRJHJKGqPb9pm/3jMLzwIQr1H5+4xvlN+vZowxbORKXC0WPcVb2R3xq
vssB8xJXKKjQlwls5JJLyxDSwpo4ykfDxK2veZz5R/pmP57z5kyWKN4ScDi0pHCp+Fy0OQOoOTa1
H2xg/OlF6tAnzqUs2mmTsFWAp5AhN+/ZqBagdlUIX5Eq89liqLXz0QneT5L1dGZtJfuNA3RH3B1Z
t7Lwib3M/CRgRqTlly2EnjiQOQdNmNJveTE9LGYkW/VoIb85aM2ZuUfy6gL/17NND7VX2tjwCCUd
fyPW9Ih5acPLal5Zw3Ki80a+hm2mknfOFfFPoY8qCq0jjTO8LemDFS2U+SJ+7wMdxcrkhnRMU6oR
G0t2DpSuKLB0lW1tqW6gxCUOrgH2HPEmOUbAWFhlycLmGNJij5TpKJmNnTpVEDyMN+Kn+U8Gl8h2
wb9qvULDQGKN6xz9WX+VzGuZXEeskotLnM0kkq/+dMFjOduZPGwDLeT7cOkkRp3rGF87ysI4UX4T
X0IWGPl9pTGvb4krLIedGS7r0BbW2kUqTmJyaVb6PnDjH4QpbEgxSpp5kUI+3VPx4NG2OwVzLssr
h7Wcw0z7uRm16z8lYNJbJewl/nw8JYVfFb4x+XAO42Kv/tTCnMM2TLja4VvemuzSuvqPUu0p0zV1
PuodhVAFtZyNkzHXhJsXgl9MfUiB2CiTZUM3heoqtMcZsOW7OvBy+imQQxV20PlafGhaWswO/R+9
B4U6ErhSvEftI53ucnUTyC38dS6Jolu93MqSRVfyhgCu16EgRquhmp1RdXif0zUcOnYlOHSdLozA
TdXfGp9yW/0VUNysMR3oyRwDI4ZO+t8YGDLsBmjO7DTsX47wpgKhrbvfDY+RZJBnIxQjyahtKjz+
MJSwicfF4pgFJxPz1xwwyx5VydtXupXM2WU4Pi2BtPHGeWGoorDpN49mJBVT3wx4lP7fD8k49b8/
ZAh6TvYQPcHblg65cZsXWxqA2h2ut4J2WNIEsAKgUOvmVQrXGykOkiOc+3j5L2qF7Spb5sM3gTXF
64+cfWKVw4wU7Qjznd4npm3CpEBLWiJrZ658sdN8okVGfBPoxgvO67U688X+P7k27DJUyNRd8pz+
9EPKPezGG9S4cCwIcpnQRXhWSDd2A3IXEHRmNzCP95aWCzQbwi3PjiqpKgHU1Eyr80uZyqu1s8Ck
CQ6GYBipD47ziPJR6lC4tLYM3QuWPc1WK9HKeQVlmInEYmEKbt9DeJR0X9lPrGDCRrzYw1F5bWoU
7EgCQnOvnPXIZ5fIUAWDc2neLjcJH9kXtuj2fBOw49VqgSTGRB+h2SxiJnTIRmR3gveIRS9H7afT
XL5WL+SE4fVBUWru5fxNUC25dMP0XdDw+h0zGi0JPfzKgY9hRvg0WTESVpeZdEJr0m90dF6oZ0/C
Rvd6yZUEIrY5r9cieBqlPou1MCKqw+rulJPTVNxFVrkD+E8B+NVTah6zRwYW9Hh+8jvBVFX0fC9f
8Z+kxdWyZu3UWCQt9Zv0mjJmyZg5+Xkt/XWR8KHxR9XjkmUjtb7/fbOsmWLroI5U8pWWOomwaUfg
XBovHVFzZt5mMvcVQqLt68EXGbJWZTR4WeIh5Ah/q5lqqh37E38bvqcnHzrUnVZjifFDrlZfQASQ
fUP8gNxjekeh5yVIveznJ6KHBS6Y406+6Ox2fI4zxmP1kBvxZWyvabYjibRY1mhXGZC5XmZQd17I
jWuK6Nvc1wwxnGUTUhK3qFzoHYs2E+N5fIqnHoJbPatQpenlpZ3Lz5YoiKMZHXlZePrxpmK69VGM
KwB5EcrETbghkAgeYqCtoHQJjkZFUa2lE3s4K0B8qcU3I7+Zl5HTvt+9XFizeZdEOQ4B2PLt6y6Q
Q7dm02Q/Ypyj0pvMrmynqLvMu6X1OTbY70l5VH+/bQguFs4OOutn0V9K6Y3il8sgev1SNg7ybOsv
efq3I6gDDFpQLrZtuunTTUViOB9Jgs/CGSdn0B2ahASk5RXLIJyzXeCDuY2mX+SHHL75eRihnJ8H
9XmIhAN5X+QCWeE3bH9rjcm2IHGBPOvF1lRWqk7wp/OkRTVx28UqRKNhuGvlpGCRW9UradPCl+yH
7NBk75CFy0W0kt/kN3t4l81zQJh7ehQJwAVwAb9kDDQ+bRVot7R5hgSeex7Ndn4ToIw0Mlm7O+J8
8dCf5MVJ+nhC/fU7+cAzIJ141fmCJcMvpqP0PEYNQCGkX0F/374zPynVtYgNuUqaLZyG+n2B7iPD
+MsChT4r3iK0NF6rfpx9PmKARKgpbdZ6mSgw3jHaPa/ym8Z8Wvskke8F8QrvrCSPOL8md8UHxTCq
JZFReXzq3ikw+LViYTh6USm20wJPmrwo2xfL+OUr9KKoJHr4Snwo2kNQ2KZil6Q424TFlvXSRoNF
Rou6eeLEAA7qXOxWpEQRDar4erSBg0WMMwtmvvnpCxsfmEYloE9wlf4mDecCxe9Z8k3EjcgF21U/
rHjKe+sfkIE3rAGqqNatMvtmDOBm5j0vCvbZc9+bcFoVyGa2K6GzrOEoSj4iq/xlF8Yhqc8QmnW4
hGkGbXrHI4dRl9Ts1fiYzIssvVHFrsVX8t5uyew9dnJ3oe0YZ4JxB1IY/15v6VEVPlr3dc7180s5
5dIxDggwFYQLFNcQXUr1WpxKT9Z2cuPxP28TL9Op6Nql/BPMOsTpHpDkYg0r/wkr8tqqv7JK5VdW
qRlO3jjyEp/zApQ9p6DmP1ZnPXI07nO6LCz5d2TPDZymsy9fJWp28saUr+f/8uoc7buggdTbBXZO
IgtJvuo+69CI7E2KEp47kUNgtHPQqe8E5w6n1NoMbiH1icEq00j82C7MrR55HUkDp/q1jp6f7S+l
YahnKI0ivVBcp7dnNTi9agv/6usO+jqs5NddRbgc7iflbcou8mBXwXqkJ1zyp6cHC11y0l7V6yLa
qvPah052X176jBIzX0oOBfoWbROulJQQhr2YwLPtK9LCSbRKfEmdw+Di0jKBlQFgRZLTyar7JQXV
+AgpiDyPvOK4f4vlixiz5h70msS5fad532TjOmjyANOAzqo1LyW33nQwv4kaE6K3kmjx8NjDVxLC
cbLhkCesYvoKRDPXiX2x44XLOwHtr5EQjh0LPZMXL+Vv6cwAwO8KrsmlxEUl4GaQV8IpRtMDrSFW
K5C15LnieBVwuBG5S1X94QWHCK8iei2ETnAG04W6//dQc+TpuGxVi//xrwqDE3fOM1mH7I3F6YFJ
ghQ7EDeGD5kWrDfej/og8xuSuYakQd2iUqgi8ow9aVM9aBoefO5yZTcwTQgnfhS9WaJU6JcnqT42
kh/8IAf7dys1mExJRPLb8QDiZqgP9bX85buHVQvj7YjkOq5QVcnnXHwzxZukPoDl+q3SXlFNs+Dx
oRSI9fxndpxRfF7ryTw/P0EN+9N8IvZYo7CnzoMBZLdOenE1H54B4XEmf+HXA/a8f0KpI0ySyalY
cYOkP5yrNtdw8XXj042e5DH95xhAhDI1m0Je8qE1xoZ7QoYav5h0HJwawp+z2VaafRXYCGS7Xeaz
ii8gf791edaNa5QdDersaO26yFagnRbDEUFH214flZ3XZ9asAh07sqyDaB5SJKprznpuKo1DhZov
1GbZbvpKjSXn9XRkdJz/QNgMvgxcnLM6YQbk5mcDjHXcPEe7gC1dzEbYkJ4k/E8LhvUNGk78ztla
YBechb8rjnPR5VkC1y1jJ2RPi9x8cnOiQQnUsQfp1gz3wH9kBIbB8vHO5ggnD9opsUwIPMR9MrH+
rGuoqkd/YRziiiXvKIgnM8CIs5VN6+XJ1UMScVJ+GvWfaa1tNPwAp6anJANmEBVe5SJrEX9T2oj/
E5RZNPHvDMcQHccrsHQQWKD0EYD7WR+B7IF+Qec5b9XuXivzlKeR7omVKrJs5gBGvmRcNT3hFZ5W
e2Wwz62QGkCqVo8S4MivPgFxFLIHc9/HdxWn3lZSd0yT+PVhlVuXIdpIna7foKj49zxWNvMWLxSs
2anqT/p7WV1kuEPsKFfiHFF/VAQOkNFQblr6uUgDJpn4zAVQE/Wk2TkuvQ0fGgNwj+vwh9dUp6mw
vY5MLMWt/kF5hMmCWYEBrpHPC2GxZNjp6m0tsjfuCHWyGR+Nwcp4NxD7jFjOPC3eqpceLK/2uKHQ
Z7QQUtM8pKQTiSAH+dET8B57LzdChP8kr+KIKIZ//yQu0K+YqoLlk+SOco5gSeyaVqPQQdoADoya
iuzOVkFT5eYg0SS7ayBYR5RoU3xs4uPQHIQIQwfSiDnCUT6wCiBlRSFDFiQjnxrZNWXdYFEEOs1/
FwaRlwLzcK3FU4cRkpBlGOzmPA/Xh5dn9vdIm3/eF3+ByZ/yg0xIKc0jlJwLvml11X7f1XQ6OoPh
KIITs/U1jiJtpm7zIbTnOD4ntdUOn2L6MYYPabyKiKr8QfXyChaOtBxfeh3DJyLES4K58i2qrlp5
bYbba5izkQkJEsiM372kOcIN2JmYINyB5M+ly9l6q3l/B3LHu9Omm8UIWKAmEBRC0laYQf9JL1MU
xu+Iw6BkudmEbQJttqGckOQffL6CBr11NqN7mb33D1wzCdl7P6/WSurri1TYDzE9xYv313rS9ovW
J+JMbP2nwtc0R5wR/0vY93NTkUeyTARaZhkfvE4nUBHNycH4Te/NQmv+K8mEF89/JVm68leSjbcF
QXAuEUO6P17JgAM3WcfP9ZNsgGqTrQ0sotM2u9BeVaCMD+fE6pAAMyS3XjRYRYk2x4sKbyAkBt3D
6GVssyy7xCijVf9v4aRBpC/N6GiZeINgbY/AqUJ4Vc07ne+2BhVGzGj4rsl3SkBQYSDN+M23w74w
4H7n7YCAQz/yq5ghPw6DSf4oEZzQ32acyuQ+rRF9fqak1ZIizT8bFjl+qK9QunHiLJpDYL518iWq
LmWJqmgf63i9PQFNLTcrayqIfzuLzvGvhgXeKj8YDzYCdo4+bgeT7sZgFc6HEXPfbkQlC8KMWTc8
NzhRlpr4vob3xf5sPeYzK3alyRWSLce1xExo+sHTV38f2LiYX65C8MG800sT49c5hdLRWPgmthEm
43IXLpPRrWB8oVNKr8n2GRl682iyatC0CUv9EjzTNUdxY7O2Khj1aIljXCfo7MEFOB0DYxkzdFNK
jvuy9qZ6Wz23SMofSba7JepOpQgz8vhfj77O9rx+eWwZEScuV75+eXAVIhhEB1ijheWQHu7D+vmh
F1Au9xERQQKxua0a+GlLP2j1HzKRH+Xr0r/IpbmUdCshO0T2wDoU2pKwTz9frgD/+2O2xHPsQ/Xc
0uaq/wmmZfjW2DWWSS+Or7Qf39tsO5hbhhoBvo5jsVpztzJiG7CBk1OzoCPKrSi7cvcjnrwb3/tA
yvihiq9PVA3xNUyu9Mgq+U4H9qM0BFb9tY3SuX/y1bg1M75KdEF7KtLDYnGaaBIZDgvnRSFC5hsf
cXSV+3v3UPtLbl5ShAsdh4/KBQL+ITLFWzYCOgYEGpH26FSVGgaXZFsTH+BinikANgJlzYrFTMGF
2fEptKCN90VgC+J7OX6wN4Zure7M0lbyeXDh6dGtXZW9GzQJ55ZKNjlXO4gBx/li8BliQvPwWiS2
Nu2Dz+CGJo+1jgWcizMYP6jxrJ/HluuCwAfvuedmU2HSINCF0RGQu0yuXG/5GxmfrMXlDxNNHW81
REWMZtzbov1k4WvJp5w37CH2UrDJ9bO4peVtkm/R6y4sISjqP2n1pX/xp6Xajl9SgqjiWJU9Gele
b3coNmQSARqvX42UO0Hyt2cO3VY+KcFpLI+StBE7S1r4U71XaOjg5d68OFqCdYLHG+QdQSE1VD2E
vQh24GEdD4ZDPTqIDeRLCkGbFfwx5rlIP0siRiV3DN+Ecl0N6wXbKQbpGSlKfgw6asEEJK8MlSX8
sTxzJuJJR+eavWvtJ99ghZ21PL1cU7QmtmoTy/BxKE/74RHLfyub6Zedv0yJSXHSyeFFBhPqKEk0
XI2eRB79ZTf5OZ7IFf8qakhQE9+ZT0lLaH8WlzHYp9KWa4pHlJuV0vd2OTzGOl2J+ZsW3fluReyR
BMIw3Gbc0A4/R8NGnfWAi5R27MNyj1J6BN6AYN4x1UUJlViWnID6MOHuotCbTNYBugh855q3IJ47
tA/NpSeGqbx2CVG3t+x50yhxkq6QWWCUHTHUDom0Tec4jFDMfsCMOgx8bt+cUrxm0gU9yygdqtI+
qflVi94KbN7SobXQda1uNvx23t1QvpivMz4e4sxYpsMNonHEFaAAzLHIs6nWoTYFpdVv123zUK1U
nc+f3W1RbRcZ/z2PX/YgvSasS4v5/4HWGehA1Tf8QgaVecL+XoS+RDKd4QNqdMHqZKZnNSX6MEY1
tfneZdyp0QZDDbJd8zetBUSIgTz4mWWxmHn4GfgNK0ZM5iDdbZ8rk9Ge/YAoD93NMMU2bLR23Fkg
MLr14NFvYo9hNFoc7XEZEmVXgiFY5nh8eVl0pYNX5jUBj2lQsZ5F9ay9LhH96+ml087PzVC7/0YO
TXAoBLLKz34ljvdCubXVrVUoWbso3bmTjmZ5kFZCcFj0fk5hunSOybvZ05Kh1tB+j9eanozu+V7X
FH3MpfQESyPNIHn5n32sT/ZthGuMJFWJKPFNa/002XlBaUBzZPWKl4RvK0CAGTf/DvCll5HcrCZC
OERLQHUqr9PnOqlx1AGgd9q9ncg5RljxkSqf0QFI9OuVfC04EL+j4bsJkQh/zmHGXIgbFFHIlV+0
4Yjz7IoQJHcIa8C4da8Js8rOJmF5UOtuyFlKQB4lCiy5VAByZ8PS/wJ8wQ8oZj3Vq6d5rGvEFETF
IbMWyK55Y/GXNfwDqycZmpzF+I4hSlj8gVHBF/fctUbkhpWr8gV6eJ4YHX94d7j9nrjQwnNrXtqV
ehDEeUyeYC0nTKs8Wrj+rY7e+x/eoLnsk2aoM5k5DfBr6eihFaQbtCbJCGdKMiQ3ofShmEcZAC1/
U07P6B4Xb0lxQ4Y0ubHh0qHMIaAz1q8k6WCkfvYilHtXPApbIFIMOV+PTiq3WHrbac8uBDaa3AIY
ciDYxjMR3pd7olTMch9Xe/OLxU0ArCTdBkVf7HFpJtM8xFgZiyQrJNfTVvAbfbNLMUSOaOH33Ano
s651RuAOrucNux4S+Mm4CchxbIenBVk8vMSidZ4TOiTyMVLZFehWoDlJ3oDST/pmvhugrec1l82b
d6bEJReTgmDlaCS5IR4lx4rPavgEACLyvdiQVkfaTX2sK48vCSh/Uv9gJcMaOEKXUb1Xn2uQSQRI
MmKMP2w7PDHIj2zWHVZuwON2X2TeKyI0wkWzlQinhnrxYCVFZKC7Cvk164EQL2SjGQQL5YneAm8P
WlO4j2HGb8Fh8x90ZOqhW98Cw5cvqLB6ygXA+eaXHhC9G4/JD++HaWMx7MgM+Y8BcjjG+5d6lKPj
IPtAMeR+I2RuAeDuE2oW9aRdB44M4FO+THM/MvxNjgCGzDmP64R2961ibCUrCb2m9IqB8GsfP4/G
E6ce+u4Y2aXAenHBpUD5k7g4Nwuyz05hP7+bBJKRfCdeW2vXDVtyo0Z5zo3i40ETBPjVmH/nMKpo
JwNuLzQLWVTNPNwgchCWw+uMC1AK70lGeFFpa50NvvriO2xSeRnA+BPizYMr3ubTkuUWu6woWWT6
SOgyxR/tiWaifIiHgl8OU1udsXSoF3ZikaxmejbJH6pKq1ypbwCirP4JXAV7P21RxLM8V3SopFi2
Xz+s7+ANa5DZdAPjwpqOXc5T0frmN4qUCt1dODkqViBAQs6zYycR4zkDiFZMrkB+68Plvkwuivim
H9j29PDKt/5E5FBysU1u8rwTPPTiXmT9q/SnJWbvcvCZfGYEhuh2ZQN5AD9wBCxEYlxstb8XsYd3
AIRKom72ecx/hJME4NCJLCAzKRSNK84Z/lybYVK+jP0Hojs8N09YymHGcDE15HzTL86gN0wEA3XT
M9O95IkD7+Hf76QU+dVsj4UNiLNgCazeK5Syoe79eKY7iZkxuj8zPzB9EPbixGcOgsCbG+tO8Jn+
QNTxU/DRAXtk0q2Sl2ssF79AHEgajzVYxIhNfhmIm0jcgN/UvQ18TBzMcJAWXsHboMI4eoPkseQ0
Z3AZXgp8auMHc7f6pZGLt8LdgTcIYs4EyBpwdv5ZpJ6ivcMPhfIXDFXESYu/Mf/S5XNZzbcsNOvv
ffHClITbRWVRIPj/LydGHrebKKevbqu+7cgjSygQ9FIIm/DYmnYSn3AogVmEzaYqXTts3uPG1moi
3BnheHJ18T4cIXXIAHthk7zo4ZEHGZrQQUg5AQxYMjMyLKo4t15wOJmty58K1aQJK/5be3qvKHKj
8xHtPf1dwi6EkTon94xG05blL9rY5lvADyi5Q3bFiMMFEkVvwR8iBJGSovAEEQIO4pfnK+Atrfcq
jI9r8Jqe24iOZi7QjmwOhG6/6OucpIabFUnncLDhASqkW+UOoNK4mo7e7AENi+wKo2eYK/ESi3b0
o6ACVbeQq807SD4b13+PIIBNXiht33QXko+kCThORJrr8/PgygHyBQdcNG9MPV1HpCt6QSLz6KFg
FLOl5zJHkd++x/I9zK/wpJjqSeGmMBfwzePAimNWwD05shHtHHwjqDxMWyru9EcyTurY8RBd2/+G
O2zGVY0hE431zAvyJ8L9MS2zucTj8R+BkU7ERAIdgfNcBP+J+IBIr/nVR0WrfEhsj88tw3VMbCWW
D2tGrIAGSYhGcv2yQUrFg7QXPqTp/TboN8jSSDipzZIBkPsFiW+mnHnqaDHgkBDeGdIr3mOefnBT
uLopf5NONeBUewXG4mFnNAZxHdYAV12xnzm4UhZYzZe8562VZn5hWpx26ZihcZ2H5SCYh2VghpWY
HurozsnECwiXpSCRQlc67UXxxntpB8OwvGWPmkipwOYabWFcGR4Qlho+vxZ58su4Dg9ORGnT1+fg
eed97KBGV/yCQjmL/YVXUxA2sYnuwI3iE1+tXCFvrR2x3cNzT8Ku67fJrGXlMuI2ZQLF/sYLyS7N
6CLr7rgkXG3cwutp4qlQz3Am0I121i75ezygNCG0sXIxOjTFHi1w/sbnxEmGUBrGNUP4FVmcSf20
Nwx/JCvjjAGe13qQv0SR3cDiUJs1tDMiiYl/2fYf8lSvGRl6w7cNZi/MrukPK31LtYP4Dss3iqdX
ZYPBp3/77BgbnxxzIATSJrVu4KivB1gI39eplmeZAxp4g/xRIrfm1mGEC8umdItHf0JJfdvxfhH2
GHb3+YeaeWm5o7zeAh01Gc/noYOrQLt2RF6LXjHbq32oWBBhDnAoapS4+kX50KsVOq4fkOf/qMTX
5Yy0w7Zp5jEgglx3YRNmjgOfmrJndnnCHM+THA8Zf9yzOrdI/WZl+uRo+HxJKJIR/G25Avj8FrR4
kPNu4zydmKNES7wUc83All/H3MmTy9bdQ7sb5lK7gsdCZ4LH8gfH9aoBbGWoM6HtbybLdzrjATJi
wPVLBJYhRNQr+ksyYjc+jiG23jM2KG4n8Z1fF30y73xxm0JIi6FhhRQbi/OXn9ywBqDbYmmn8wMj
PCsP1C3fcd5zsJ5L82JG1xvzD4BwxBfmzc9BR24NgqTHdKjUP4px51visuZOAR4Y+UJ/UWMM+Fzm
BJxKBEeRqr+Xv0bCxQ8L8xD50Lkv68HfW4Rp/wDjrsHKAMGRWOjiTQTMR+xHK8F8D/bqjjk4NK6d
dOvqByQEAjmXXwAYBI4fQxPzFPuLHXdNRdNITGfQFj8pq5/ChyIv5f4yFW8DmeHF7SXfJC6V8Z4S
H7gtP0Ue0cMIOlbZIABPlb3OMxNP0XfDuJPkbdxBN7ioSBkbTd6l5YhtXd5kJdI2Vxpcs9zSdfo/
PJ3HcuPYlkW/CBHwBKYkaAA60ImSJgiJqoT3Hl/fC1J3R+SgXlU+GRK895i91wZ1sjLVx6g/y+Ej
bz7NDsgDZe93In1r4rfvjP2FwAGE3ms1xjhxSrXfwPno7JF7354IuZ1DRFykvuhS0dqp+oG0dEDT
k2xPJ3BBqAMmTl/9kEY4H/exYKeo/PDWoYJmTa1usJQctHLTc8gyQ2i2i0+y4HOmnTXgphPxsGEO
ocjaxuh+rkRfYK7qXdG9CnhBzTcPlAvaQuBGpzkcQZG/dGKu2g+N870ir3om30N41q6pd+2iC6iz
vjn6qHQxEDE9rl/RM3hOmEMBOaxnfnaJBl5xEbiOZyxaI9MORVyhQS2YjCAjlUsLxxEkQlxG0OX8
bYCvz9wTIMHvyu8gp+fFA9N/r++IRKsmAE2n6E1vl+07UlTQvMVFucgM7NlbU77ZxocZnpXmlDOI
pqjQD2iyy34Fphv1I0luBE2SZMGLBYctwwmS35EL/ws4bcOHmb+FEHXIQ16O70GP0REMwbJ+CKxF
SIvtmaaTwFiOjuc7TeGoBOyMyH9fAb7t8hOmY7PDcigDrAG0iYN8Ja+99DmajGYQml8T4aKQso7J
CvYHFPjT4pk6dXLytFPYnRWNABe36tyaBUbr5jS7y4C6ZRktbP2TksLat+a+pNqrDvQGWTaPfVvp
EjZXavFmnoNGgpORWoxaBDk0KGHgwbNyYsBvUdwldhPG46idqf6wn1zYRVW0rZ8mknPAYEs1ug2L
B3fOlH206yo7dyq61ruuLY21AftBmYPcKURZiPPzDxs61Yi25F81uiaLIFIu8rfWo2T4aOJPHYYY
PcAyLs+xdBrro5cc5KXuu2Z1qtE6exezX+tzRG/osL5ndERSLOt7Vt2s75v+CCy++m8If8LpZTIC
EL8HyGwtAQhnrP1w2sin11a4mKGALKI1gtiiOUfwaFgitkdQ+tBnmFN44hrLDGoyer1q45nrimpb
nf3681HfPop6HWlzn5EyfUVcVB1KTlZE6MwqHPwxEcHrP1QFeIsY3WkZk/rVyJflA0k6s0C6F0e3
ceRS4ZbhxtRZdHtOYNNxU+9LJBSYN+rYTF3TyjUvukjkRaHkiJlLp8ALzJw7x+n2tiht47MYT3mO
5AWVx/wTqlc2y8tCwcl1FK/orPglUI3BwZHO1EsclAptuHnUxlMExmyCZn2WHUW77mkrXaZS7FD5
1Sn1KJX53enKQvPJHpSDu/ugdmYTLNgFMlvdNpItE4NmE60kuBEetlmnzbCrGJnFgIJrSgTFBStF
3GLVL5BR0IPzBd7/+jh8bAjHkJ6yLeCbcOqwroeBwQQuO40XVtfYVDZQBZqAQA0EUrPKjOZLuyn6
gyW5sP8jHvsAs3HFGpvwW4TltbgjLSrbN+jYvehmyj2M2RIhOD5k7WEJicTNvTP/ZQKvJLqkBGfi
ORBOs13U1qB1GTst2UFYwqJd/2C+zomggWyAFA5qgwItdqvq24gurNjR75Fp1whvbfYuhx+T91aG
azTdja1IO88DYcnHEXuo3YSOAVJ79RcqTaJ0XuxMpOGiWyUsed+m4dGpd+GfQPqB7KCrZRPV/6/O
V1LudYpbzBare7y4ytGVmbvipOYuyG41G4LWaVIHVesg7Yxm1ykon7cGkSF79OnaoxrWxS81mxjg
Am8m2SL1NgATtSN7Avq2Kl47f84NJHuC3EATwDtphMVDJu+Tjb53xaPc3SPvyoog6WdAxx98GdY3
8GXcQsxvSEuIlZ35E/9CAfAWEdenY536yZ8trmVpjcEcKTi9/HWgM0GXbekQqvPjQj9JiZtudOFD
yr6j5FUO/zXyJl8AR/wnCP9V/n8CzDqVVa3d5ruc3im+azhNuiOhZEA7BERR/Y83vEz8JNmVHmII
gYnYQb4BddDWzEZRHtCmP3uIYxtJ2Gl4BjeBepuEK8najCAxDwLk1kI35QYITxUrHYigWLzwpuMd
D62EntV04Sq4NAmMM3i058EZc6jyO22+qL/GxKIbFumX50890SPGluF7zp9oXqnF3RftrhR/ggaQ
RcZMAW8R+okL/BApx1tKxNNccDBCBj6wAD1jgpHdFqipSQDf9Fxhq5Bq6xy15zyizz/pLNJ5Dr15
mb0CKYq3HIk+bEYGEPPvY5LX8Iy4V5mnDOcFerVlYvp8TC4YabUjrltM1x0tN62E5zxjXKO0uyCN
EELgNmMHMa4Xn9VvxLaWbjFEE6PDztKnPx9YMjK3AjOLoFmczdjzfUyfUNoyfcIrDK4Yd8aAwHu+
APTURX0Q5UOSWkD3zRV2BpKErs3eV0/k28TgV5BS0Q9SmRdPP4Iz96avwmKbMA7nlj/14a4OkWLO
McQSLJPJaUpHa/ZivGeFK8r7vDhI6EI5oD7I9hWS91h9GuFbYtxF+QbBcjZSqPA6Zn4QeItZJnkr
FpeqWJsAMT6mxVLn8rkIqwlMLJOtbnYwJM+GHrm12w+CC3T/DUNA47ikdWBzgI8dGm8L0qmY5OPd
a21YQqRWkTmgyXO6jYpChzEBMmUaLfFB5aJDC3NbYQu+0Rfscti8QHaPnP4jZzFBqvwSR17ivnaK
bF+M64ygil9mtjlD/1gY41zAxJNRj3K+3Igbi1h5ghocdwU5WAefcVh2oj7irYVANEpv+uIhvEE+
Uqu1rq+xW8E9Am+Eb8hgrA5DJ343gjcje6SE2FZ7LXNGlwgt/D4+Iyhg7JcB1QHY5yXZujJDlPJz
EuiBgBfj5Vxi/idKCvMTXwpwACgGyARG8xHSxQcucEv8TxjCX5npyrcWPyd9hrqZLsAjCnEu+fAW
KZ+QCXho0WVsBo5t3LqN1YN90i/MLGcL65xqi4tLPgesozFGVbsKmKF6hUdVactnkMKrANFMJAgS
bNHx1bWHYPMfxnLcS9L2D0kVIXAFhCtt4cmantsklgEULTzg1uhLawYJonpmLc2qIZ4RTVCrEu5z
2lTprYeVt63ppZUV3OQFQdybRPdWvE+5esUHMoh85sCKSmy46mXCrAEnypbFpfHw0J+d8ZZHdCAg
ZKu98JWz9mD0iaUkcgzvU3RLCLyL9UjYDFIg/LeLewWn6g7LXsbFhOdqNeACxRaosZzayPzSjiLD
9CaDxmbwZ3MIEIzGEFunhPZZgn72iNwlgrgsPsQUyGsJvzhuaYc8RXxX1MIaEw0e6VFn9Qp9aEL3
6Zrmk1AkhW58sn3DTitLkC5k1/EIdi2i9wv2rMEgUQmT5qNg1tlyzKx4RRPzJrFbFhjBGtuynhlU
CeJP8mgWljkwyo6ADloq4z9jS3kMjstM3RElqcMPW/3CNGfGKkOt7KxcyJ6q+33JWYEaVTx2I7Xj
A+QyQmaP2SYIWWnCxPhDvBQEA8aDqa3rtjZSMqvSAT1KW73jNNzzTvIm16XNG4YlLuVDwMwnJojR
AqQAhKCQ0GWC2JlhCjwwg6SRbO7iLhOyk3IhlA5qAUl/0TQz9HH4DwvSVA6SkW6E2X9LU77ZemgY
24euXOH9zsATHvB22ETpLwBsOkIwxp8WeU/xFeQuKE5eLaO/Iahpyc7E8K0AW9oUKqxPDq5zg6v2
CpuE36uUbiK7rxLB10x9BV2bjZZyBII6v/WwLla8/xWTAgUylkUzORsAyQ/noI88F0gupT6yzbUB
ZmJIrCj7gcEfMkmIHFhjAtL6KlwZpLtnLsA3fmDywEjh5DGZeKioP5mik6sZrFp8DKiMMFI8UiQk
7KbZ6m9wvSZkqHGDIDLEZGiQMHTxmCwlOTmTbtAQqGXB5h0u8Oq0zmrE7Ti6YngYpiMYegVjB5fG
7s831fp8FuqDRLfAc9ugVATqsHjo/ZNCLDtr2wV7VKwf3cPrn4vo2W94Qsmjrq+gzmaPYXGHGoEt
SZI+pAqIAo5C85yj7eC2SQFqXKBUF9pm3EDclphrEXcy4ePUL8DnsvRn0cPEu4MXita/EqJAWinK
mfbPBBw3KzLxCvPYjt/g9Xtkhq2dIbdhS0nvM2Bp/OGCHXJKBIZ1jIB0ppbXMjuXk6uwmqs2wTf9
HKDybs/4c0WjHc5X65KnKMr2AvYxaLLDCoLFH09WIzxcWxvKrRF5X2+pcIW0Iqyq+FJAtunepuIJ
ODV/jPnXWH0G5sds1mVwcCyGOSztr2EnuoZjn/dSIJVktFsqEnbx2p4Pbcd8tZyRd9lw7tg3hRwi
vBFAbiFwQOQGh6MhP+zw7OkHjn8POt1ukM/RcOaaH1Hi8mjBxWtLW3gwtC0BEVvcjNjxm6XeO+QU
xHTP6YFDXcMagYuPKlC2M5lucctHv+o/YRSOO5dOGkgzMA5J3ch3Iq6IKiCbazwmGEWiGzcbQPye
1emxfNFv5/4176EfHXCiwSQ/6BzwYD2QHxRgWyh8XPp7QiYyJEsH7QIUXDWhEcn5hUODR9xjfle8
gEaLPKidgzMRqxIpvFw0w0wp7NpHWK97DMQrvLPgzq3fXDuBofIRgp/MzLlm373klGy5DFiq+WuJ
o3Nc89NworZgAAE8E0mb8nLPiD/zC114Rd4r7Q+xHz18IH/9Gn99tH+ZtZRf/DbyTQ4PCcY5/qdM
xiVnULQjRSY/LYhvS1ck/WEjlqPI8nHVGCc+b0P+ZiweserqybUMEN86DRh9xq9sKjoLfg2UeD61
/E0zcoLYSaSPAW1osuroP2xeNwOfxHhSxjklXZhsrLR8drlSwfz78Wfabjm5YBzrzDhRKNIhTisz
P/UoF4tT4Z28X0efKDCfPgJ5B9Qx7Uxvrc08PJawVmbeMs1YChKjNScO1kq1TAVnMFYZZBXGSWaJ
APx9Lb7HmA8Fpx9m/yCpmDFujkeCcGfl4VMpj358gDWiNYcaZ6Sd/NoIoI3EmABaPpqOatppA7fb
xiJXKNuYvBKKUmWDRc7Tt/km1R6R/D4KH132bcavePzJgv8WdBSWLD88465Gd4Jm9PE6dIRlEJmI
vGomqbVrsHUspphKMvX33xh79jDDObhKe4AYlqzAKjAeF2amrAKpfGTDf2SgEdbgytTOYgHBDICG
nUE/9ix8TLE0WgxkGMeUvFASG5wjuzM0OmwNEfeGNjtExV8LMtUezPsDzqH8V6w2SzekD3na0Rvz
73FBzXFYs0g/U08F2OnoRDQ0MnvgqiyPSsBQhb7xC3Iw31lexfUJPEr4ncjlUoQTJwwrWBmtJb9T
sQxcbNp7z+XcrMLx9NzOxZra3biamaoRmskHChi6xmUpOSbnFTrtVZHCOFnmw37BirlxRlygS/CT
hG1m81BtURMDfTOQMLD2ME9k3mTcoPOZXVvrigWzfvZGSFnVe1G8mdHTkyxtK3wSyNms+4oWF2SY
3Ro2MGR8/0L9RYoJh1j5riNE/geKeTWZs9WcawSiMucswdrRofCPMi2PYZvCQczO1cha/jEUbzx5
fb0+xKCqqSQtAWQGI7DxHI6AD/7Leqve6DcqSvqUEDVeDRHZ5eflc0i+nuh/MfCzqBK4a7h2UnQ3
7PDVEAbJEkYRw8TJAUYkdQ/SdfixxxEG880489/4rnGMum0TnP5+n96wRxIjEPKSQRMcRQXJol3a
IjOVaTfykaQQHncKViRhk4MRYUFgx4gj4w3nAtUD50KPi4uKCuH3/8OGtI2vvDXCkzRv8yEhOCzY
iGzkM8Xe3xC3ScBTSkC+3uecMTj4qPS5jwkpfinSneIG4BIvvHJdtjoEMnYJB5mlU/XOTsk/AkmY
QJmm70AGgOhz8PM9FsCFzHHGxlL+RtHTqN7JxhgpOCnxpl0S2evWX0Nc4NahJKO2m9jS4Wls7v1i
y0kvd3saRomjkvaFHdE/w79G5o1XrZtLDnNYz2UJEd5OHj5CAI1HOAEKUze+122hvQvSR/TVDzeB
71reG+/2gRVZ6CA9Pj6WPX0QQpNp5j1EbwkazsgOvtqJZLFpfrTq30dLpkBISDij8nQgPnSMHSnq
EMLhbfKOBDQlhSv4x3EzxU9ATrW8NHj/wiUW0vnVz5qDrxz0l1oejfKYBMe0OhqcmiRt4nSeZtfz
UJxCcXY9T9JRk44T9wR+/Auu3oC/NQH5/q209eyD8MZAeMLR1RnGzckCbX4W2XJceOV9JKD5XnEm
EkOkbcOYVAfdYIHkldAo4uaw+/ch25PdwWcnZvM9nbQURcQmjR4hMLKvVnmrlQP4cTKsq/EM+JBX
vKg2TfEi3KWVrEa6cwPzgGFr90AuRLnrl5c02TDHVqWZLswJIM5F+VtExCRrOhSwJw8F71eSbaG2
CMwhvTPu8WvLLri1CxkJzo63HM5aNZwV8ZL8UwDL5Bs1f7REFekXcHXJXlCZWpFveCimYwEaYx8C
RSelqTyCcUj0/YFHYuiYQj2K+KkPT0n+EAhg52If9sawr2JbwuALHpgh36kmT+nU1RtZOMoVVeah
VudcSmPcl50TsWFXljQA9yi/jc2l/xGD09QzB794DWmi0N+ezfAhE4eeff/JyKL6U8DA+l1D51Sf
I8MjEDF7n4GjZwG7X+XZZZSunXYbvfuQr6TY7WLXSC5p5wa+3Q4/4viChQkIHSmPwjiTAf9uRLPY
gASHyjVK624BTOCrji8wbC0wuV23k0EnDNv0W2U9kzsKryXFV7uGuDkjtzFGU7P4MIe2009bzRZj
0D5sDBisV/Sla4QHarFNYS0ybZbPQGgVoMfgFC6MsTACIzIs13CRkFwx2UU4hWAN8+/fTJ7RE1vH
BYdAaeGW1kXHbMCiaj91bpGMOjEW+QV+M77Fh4ldlU2jlXOXzasGnE9oyBZruT4hicMjwRefSfVr
mJ/YxRh6i7/IKBjrSKfYss0/mL7jNpy/yRF1ZRceuFDRHnPF6lSuzcrMlmwvfRY35byr5x/QtBuA
5DMXJff7vCZlm0rMUvyGaAenflN+xfRaa0wdtQrC1gZzy5vh5/aCoZ+wa79DkkW3/wJHA9PRi7zo
S2YwEVTwzMpGJmmsjBmL8KwKywIcMHGNQm5VAM35LcSHNFxH86f98LFwT5j164A0mGgVE2VrMg/4
KDA14bmqvU/OOAYTzZKdGX0hAAqvemMUkpo/EPZi5bXAFCriipPhNdKig/dIXSJNEune4hKxcxaU
wG0Y+vNRrZEME3PCB5NJHRNH9M/42WH8aRzDKQYC2n8mKSKG8tKile1HnmfUoek8AtA4eBerjDtA
EO+1f+XzzplSzKTsKSOmFnR4fWBGUhQvvkuBmWbGuDhMhXBg4ptlf0oswW8Z5yON2+m/DJWCTApX
1l+G8R2qq1x9q71Hpd4V4Qa9oe/4xifVP4XpoSv3siVXDpNov7RaGZ4wCcXnInHl9NICLk2BvbKY
mHc3nbxpHlO8h5cyyXtV2MsCVeG+FfYCAVCYFqW91N9r+QFd2tO2LQKuR9MTebaNeI/RhqwhMIUV
fESOLO5rhg2m9h4bdiTPp3ocfAmXxgRScOznu39mmFdEts9F/DiepnRN2cx0dHaBbxdUevGN64xS
X6x2crVT0D/XV1KkQdvklBzcFtBtlBpHPgQJst6HZ92uEvqzt7i8c7jHTyV+1gct3mmEX0NSh35o
h60Tmlz62rjUpk+5+EgURxJ3irj7ooa86fGjP4zAOISnkvObww04KsFxEeA4PeSEcPhA4RyJ6s64
KpWbW6O2Lgp0NMApkTbYPhspPKh7IXUWCbnlthY6suHEGAoxNoPT73GCnuPeNQe2YOxZe7v6jzwI
rfgaii82Z1367YnfrWfVqKuK+DhAKGKObDPZ1H9UZpfIKDFYBa5grphtMsTMdlhJt0O78QglqM8w
NFkY038yTuCBxwAE4Gm6SqcX7YfmNt81xO2Buf8cbUuKV95B9totBTLawelaQ7RKuzXkmWpvt75z
HVBtffTTu0GuEmVM9RlNV8X4IDO+47m+kMpBnCt8q2VVPYMNmb2xq0ducBvGl79MgQzO/+dB2c15
NytGUVa6teP+www++DtLSWVJYIc8O2r0NskP8FiteurZ/9rDcoz2ne4UrZvmKz+eHUoyhXYHhdVf
D08dzLG7SI464TZgvkg/JaNmH9zUOS13B0lL7XYzOmtUkURgM/39+p60Gfb8XMWXR/f+28AzxA3m
Fj7eCjglDqO0L2ruwX26klWrUqmUC0wHqIa2cvtBEtXY3Q0rXeGbrkFeOsB8mCJV1KGVj4Nuh0ff
szqmsJawbvkJimW3RxMwhP+rCcDOpeI1LG+SaS2uzG1Jvyr5qUhoyJgqkRAfH2fwjmlJ7Q9vfq4f
rmB61R/J3Kc9NBGrxAR7HOp/emh18nlbNZjcmLZYPe5dEVUUPLINBw4LgjxaM4UL/TWBcpSe/pw5
KOZwZz45FvfRN8hZKL9NfwDKU+E6oSJtl8zYmB0tYYqfmszl7AOHP12IO+J5CoobzW29kU6ctgK0
EHIi2h9Yw1WjAh8C+Mq8VKzOGBqyzbJNyY9xPfmUFp9JcF4sTtA+52nDllaZcVm3Wra9ExDb14H3
YW7SI5uBLxzast1NyYpfPereGmilVh0Bnt6SuWjqi1Uwn+p7wdwnkrQmYw8GUsLk27TgcgV8aEDA
Ij2GRt7ckTHg4kyXFU7MraYcYSiPRNbOrrT9lUceZQFEiXnGZHuHAD8OS1vT4osMFU/CsnyBKOXL
4xgzpGePt6nkTVh6i2RJMZ2U3+PPIkWOSI86ZEv2AiR/Lo4dm6qj8GiLYz2e0gPqA8b3qQ1POO0u
fujOgu0N6wC+DRcKkwPuKtordZmuhDUhUEOxzqJ7V95ALgfKOV79pyh2KEA6gjO3q4BXoor/zd8Z
ky/zawRjuvov3oKpU7Kd7+86IIPpPAmSYS1pQJXnMIemOvCdSo8SO2Oukq5I4ku7+xCVS2Ne7mIU
XRuQQFe8BJD4RIIoyNNR+jn+ocFRxS1GfBc9ULNdbqvMxWc4OEvaiApZNnVBdl4RTqAwb91MMkvR
3e82ZmPAO5FQ2V3T4phwBzKdY3DzYvaP/mOor3p/G1YvP9wvQVtxjcd0XDqD0jsDHw/xNqFriy3T
sQVlSGWrZyBkzBqr1F/KnqOfGaexOiOwUWdalL/zlv1lHWYR0RKR0/toXS0GfoANh40+zBlN0rwZ
8G18KtDNs/2Ae1dZ0asxpibAowpWtEwtQIstWwbK4jQjwG9G0w7xjVKfFjRbvgpmYCwn2i+yo+fA
yMSiM+Ci4pZSqzmcj9AHeQGxye7WEwrF8Mq1MzCdVS6df5H8S1e60MXnQPf33JUbhvO3pkXBFR9l
QN5obHiwUT4EZ97FHMoLay5oXmy6qI/AFXsWUdzDcGB7NpLfzYOTRnuiSWvVipRdUTDD2P3Xg+Bq
bYkJIPeCtqIzYqu/Trsd/1EX99wWDL7Zk5Hi0fUHKimhdnufKpXsrxjWKLT4aB6YyvekqYEas0B5
1CCeMysCwE3BlM0fOLK7FtRYFFDsLzn8ytvAJw9rJm58ug9pgvhscYQKqyHbGQLSiHlh90fFJjmE
GC2ekPfFmgyy3OIMhiOuunFkcQAaeKMX63ndJ9vxNkhm2FqzuxJBXg/b8v+y13ld+AVZvDZLnwTR
R1w+UN9U0BJVFFU2wMQezFH/5uUPhYzO0JVJHmuPUk/oBAhgFkIjC5phvUVFOi8zai4EUjcXq3k5
ZanLuDimSo0q8xgfZCIRYJdteiZHyON+wxHheDLuX47m0SQ0hCTI7GPEZOd9+cZ3Ub1U/eUZ37n5
Pa2F9mr6F0NyyxLWBhIFpqzKLBuoG7tJbIV37dhiLME8OvI91ynbefFQL45yd0rP89gyREDG4cyT
yaO6LDmJMzRRFJ2AvRk76OxnRKwH2dkriCxnzRYy6VNhnglPYJrlJQ+vC/nSVxe1uuSSW5VuL5yZ
SQDf4o/H2Izd6Db95SKLIFe3TJVHbg1Hb/esqUJnHlBfmuCWjPekeqS3he6Gm2jdCoDf+TB8N/Er
nV5B+NNFr1T8VtBQqyfGrflhh3tiddMXjrxwxmbfkp7azPVlIWOH3teqXbanST35WN+DHy181cYd
knIkkVvQDrwmlooKd9jWDJuXgQae7kyIo0u0AUBbbBD1yHgUv2+43UMfRHuD1asamGVy4G7wFcE9
RhnHannV7qPH4iOdrOBxkwnli/aqt+K2lXCZrbiU2DKus3KDUCOG+lRvk2mLaR21iPr8/xCPdoEG
1/rL3Grjex7fb/NOxh09zBo3UX0Uqz9NlGnMSBMK5aw/Rv3R5x9WjsadjIbcY40yq1iqYRcEtsmR
tMPgj2HH9nLObbvaErKLa3HQ6azmnF29cIjfDn4TuFGAKL6TqnPau9QRbGZjzUuVnUFy9l7A3fSb
X6GvNUv5Cb/VDBMxaN4NQeo6S6tx1ZNfYqKPXjiEhxU9/eA+wK54rshSj86AcGJYOO1JJyShO0bH
BUae5iSyGusPM8t3BoCxgB3YMbClmZUm4XcdbCymQh3hEG6TA1zZW7vQCoZV8Dm2J1M9CdEJuI44
r0ByhEr7S3Ik/aXrjm1ypBOveMeiLZNV1UIhMglM5HYtJkHzbeDfgN1YBsuUTMulTEiBDcY2CZ1q
IihzSwZgs899LESHKobXtRv6HbB70HF2FTjEEycBhZNj+ijBHILLE5Zhrx3Ut622NYKr1lyFiya4
ZXUxRLfwL0j56lc3fInpZyg+pS8puKjSKVOORXWIuKgJdxkvunQdRhYRy1azFTqoBWmVThPvY2PZ
tFbCPzT7DFvpSWxPCfyXdsa+9BqJaRAdD9ExS6hlQWSflfZca+cULiU24cj1rZVeE8/wrnofRJkQ
YqHMj4uibKZpW6B4ijZBeQ3TO48kRd3fkFjE08awliHAN0qFv0QmFqFD/wkjP0AuMDHb6pZ/W2iw
AZW2ry3GzT6+4CV8cZYOE55U7A10WkTo2nCnTtnT73Ye77bwG08a4odcepvX9J1vg5o6+ypN1zG7
wq1tsYVy72DeV5DunDhnc9US02tCpPW8lnJ9UWG7vFqsAzILbl01b9Xy7OrZrL0RAg8IaY6y8K+C
0insSTqoqb+3afU5s265sBp3DneVezxtd4qpvruY0eVKkU4Brgs21xzO/gjeS3hK+gNVboZmJ8mZ
EVG+4Xiat7R8OgkRYy23HRB9k4pBXsjG67fRM0TMcCvVW6zelOrWjBEWp0+/++BX6gdHWAuwE9eB
wI35RQsgju9h+BavOkJlCU6nRsrXr37rEb5oTYKFYhDaSb0ddB6tXYU8jWfRxwVvZR3sn3OpnZQI
RcI5bKE4n3oVwv+yqG5RdfMzls8XbCQxcpQ9KoMc2AM0l+2rCs4vskukc8LQTDtoIqEIcO/W6W80
OpwFH2jItG30rRrsjH6n8xEAXN/vKoiEvo30lWD0vERD/CMHP3H0IvDC5BLf1f9p3JICckfYipYQ
fHjuphAJX7zmKxq6P67wZNzTFb7QCC+PM+mOwElqs9P2D8J4IAsXdANg3t5Oezvsbb+3lYzMj93f
Q9HsmdbJJAffp/I2plfdulIi/gV9cmkT2/gHz0U1Q4lodiz/PPOq/tBe/Amc6GZEVNsuvivWj4Ax
L7qbr2oZlew+lveLei9xitfzI7PIHb/6pC9bXHVUJRuh36jrdN2X1yG9a+ObkL2LxSZU9uW2pFCk
ydrV6U5ERv1fSCI0IsHCrkMH1U92EQual5s33L0SCfMjx4LJn2W+zcSrMF39/Kpm1+6ZIG7XVxk5
ja1bgXQ+oV0y5d1fo47C3rOYda94hqlatjY/I08UlAzfd3Tq7GPpOy1xIr8yHiozXaDHmWt7tqY/
upWpKaL+ZYbCbp2o57Q5Fw0kjiNPKBInA2jSYkMl9RdIigSBnmRWFpkwqvfs5ec/WGIwezBcMU/a
VlfXcy9J5AsNEhzZ8dwAqTN48Lk1Znaq/rtoSggJvTTNHP2hJLf68OyrXb7YtTOZguq334jyW2uF
5V2T771FTERt4YhD4DLZxs3ExCAfynIO3hs3zdJQrpV012sCtFfMzvMDKeMY4D2HkL7WgLXwpDgh
bLO32DcGsZ3EnGT2H3HcqOe5TG2vivInGSxDOTD/8N8ndv6M1db+fVbDBf94dFi2gjl2n1rFGu5k
Mldj2STCUxqXEyaf8pgDQ/U4eC31tbikh7+hErU6aGIDJNKJef/HiOp5DwMWbBqBmrLDxhPumRgf
qgW5CgcVNhNEPtgGK5Qo5ryCVz5phwfoM8ED6DhbE4rdNZvsevFgL1OSZMRLnLt1eYnkCzfNorl6
2lXcpNi9Rbs9sJwEP3tOqteov3rrSYPh1U7TzWszxvwaPmEgGbLTyY6xLABSbNdR4TLwH4MvI/hi
gCWtYvC3ypx3AeotOrHWEuAqtLPM1ogPS/Jh1h/YD1E26/sRWJF8CE78mhNxzbnr3Qx8Gtq7qRok
B7NJky4oFcqez9Oh5l1kswBDgyUHKRQqoINxzUqcBYnk+OxzvK9AX+IP2bCIZE2s6fs8hrEDb2p+
C4vYbmI7qJcQ5wqFXnRmqjbSzFRtpF2U7rRVRxKOJb/KkPQD4ppXbOt4Pfi6Q/PtewxJz4N3UrzT
wpuRtTobXHAB9bFPDiAZdDbQhw+lcDEQZev2oC8lh33DiQFjPm9oZ6ru8E9+AS8fh5tOFm55r4N1
580xNvJ4U3WSbFhgpGt2iuzI2XQWMuKJ+XVu0ODDscr3NOvLmeAoOCCAZcHJ7b8wWCaGzRdxsKbT
MgG8GkB+afQc3bDZ2LyrwVcqfPE3g+qt9BhaP9rpZjpfDA9/f2quK3krd1uAe7IrW1+jveQhdUUM
ROVPVf6U4ICKUyueFtIxCo9mexiTg+fvNYaKb0l0HG1XWP2ZS1SbwWg1A5e7pW6XM+ZtFx5L1WqY
I/w2XH8KSXHxRtA1qkew+6RaM7GgUaadB67M2idZMm5lGY22IlkNobeMzR+mE0yOEOMFqB7hkef+
Gu44z3ufnsPi4mfnKL4hB6T3SYTDpL4z2fGLO5o7f3jKxtYADQ150EKwwSqTzRbzdH0JJBt9+WLH
R1CyiEUm/Ru4222Ag45elgmUvIDOu0PJWvJgt6+FWqyuXLXc1Vy1NDsASHBK1ltcMu6Wzo05Enoo
hEV84FmpIhRkPlDPqhU+fkzxx8llcc7arI6R0vrLsZnlDoPsSPz5ZyxFgeGsk+NfTJzStKds3YER
Q5Nmi1YI20k+htqhKvcTStGKme6+FA/q7uHEH/6qPfyFSf9RD2fLhH9K6zm0uTKQxe97zzYTewEw
eTeEu17bUbRmoaPufZg/x1E5hC6B0vzl+WOIHkTtn9U/flqo1NUCzdZx3azZqhfikYUfO77yQBHP
cIHNt/7Sip+S3UV4jeoXD8jipZvfgvhZdu/IdqRzU52E7pAhfuGzwXpV9lkYvRuVBfw8fgbJcyV8
HnS+J81idkav5dPmHzz57YAUAOeV5yxFyOCHntdYLa3Ui3m7bvn/sd/l6BOFidI9FmBelLfS3+bK
wa/mtTpI9wRSdotbn33Snryp6s1U716DLHRdNwBzzgrUg99uKbVEnWPl0hRXv7mVyX0Y7kP5EJGY
k1Pmqq1LVvHUnJvmPNKKwKiKyY6xYAKABMDKi558IWxBkGDrMIbrz6hftMBtlU8AYYv/oem8dhtH
0yD6RASYw61EJYrKwbJuCLW7zSzm+PR7aM8CjcHMuteWJfLnF6pOZU+k3YTxgpchWIXMd5ZmspjM
J+4Ho+pgiVkV/poZYv+Dkziz1h46zxbFORSNFd12SDu0q3Xccls7QFuxxF2PMAVfMvF3VulMTn9/
MZEWDqV/1vgGOu93vgOA2DnFQhzW4EOUBkPLXKqcaLOF/CfwkIaFqykTFdBDy0Xcp7G8/8JEDXIh
5YmFipEQsweGRtwwbDYSm4n0HNJClfIva0HjKbc0wxNwfyjvU5qvrXHHr/PgLilHif2g+HZQMSdM
aX4sJBhdRJS5PA2PLCZtNn9w5ToXDB1IB6sEwAT7bj0JV95rnMlgS0ETtxQYBCZMwe5f7C3ZF3bM
HkLXlxyhXGAgCja4Fu/wTzvRwYVS4TBpL7l/7sjqmdVLvJH4NtHkY6cl+5muM1VwLTK3A6nI3YoJ
iR8/q/NTrZ41Xq7spqBv0Jx6O5gqECUWkOmq97a22fkusNSjAEKxg8f211vbw0ncd3OUO2nstFiD
yZXkH6j7PAecRLpt2S5y0mC8QVU/7gqgzckcg8C7XD/sXwIwaC4oiekMN/K2l/dG95CyU/7A44y9
tyAvdwGGCaRylZdz1EeohYxLmu0fANRw2dpEFCEHEU/2cO5OuZ1uoQ6Br56AylgSQI+GnZ2gzF9p
0ydbwMwYNvgMIndiWBbWFt8rvvs7lm5Mf/GMK42ri5QZ9rPQt3Ajw6mcTMjIzjyHDRTBES0mdvww
E4CDICF2tcicGKOj9peu8Z2EpG0SPWMitIoTYJOCrRay0fWOnwrjoV/mTPn5t222Fgi2hHTNR0vM
FD8fbzKmMoadP9wu6wLQAa2uXSC15vKO1AXg5sxgVhDc8HzW4RMdFnAcLu3ag3dcL8cDBi2Aojgx
jH4PDSt/HwbnDj+RO6LhYWOST27bwhS5xPabvTevB/ADpCoSergwBnAZCI/d8Wv6LbF/l92FnRuV
sDVjf3yV9/GMbrvieqVz3iUkDkY7xhq8G+jE+KzAWGPal6tvcrUI3ca01ZOuwa0/ILj5sWsDKl5g
YwcdYopXiBO84h1+K0z704TEv+Ne5w0hoqpCeoXUnPq7kK4pYc8wSBNXf5JYGf8fXW1dwhdv0DAD
7kq8B51pfgFxwrEDupvvxKFSLqcXxADd/1LTY9JLpDpZLervLzASvyaWliXyVisPJFyn2F59hC79
jLBucAKQ2DvUo8UfBG21oNAKyLOetxAh+r8Y/wvIEq7UR4BYLbGxsmnIe5ZaisnQ4aho5qFI3M2q
cqQL7jloDeKiYVD7AUU0YZ9nZcxVJrM5YyGMXfzG8DfIQvf/cLxM3rMVOih5DWWgp8kmuZCcqYBv
Q8hpNYEYvWLyNMIFV8szH0z1iVACPUPyCHj6mvsHdNSRFLxwg7ruiawOUjiY8AbVGJo7VATUpU5u
TolIRMejwmROgRelWeI249twCyCLwL0uc9tNCex3LtKU1//2z+Kpm8MaIUprspez2iiWXGU470C9
ySc+kcn35uPJwBWQbmt/kU/IjhxmAmY9uAhEl75REgcfvEsqWpXpToNBCDJ6Pl1qsHQm5ntBMVGs
wUqNySc3NbwcnQ9H122bcqG98P+5y/nFC08cGSExKcFcIewG3dTGe/HjGl4FN1or78Nw00SOfbd+
QKioNiCREH4KEBCQ1+CANIDshWUacJwVPUlTWobSfwhYUOGKNeNMU9IDv00Xfqi6zUuAaVDiLgon
kg4PJ6BKzN9IpuX5FIFu+skm61GGDxuOa+kweSJRDko23sbYhw5mVi4Evdxt8i+TeCnAcMUXbNAq
vwMdnEBlKwNYt3DRT6joool6ZalQONdGOaHLJTSmL4+5UXYwskPl7Z9QBUkSAiEeXZBf7rwbF4CK
kkH+O1Rn37pwoHM02YCM+XrDrHYxJc1m081GSgCQX9tID+D5ISa+EbAXJ5u5UDLDKms+BwcpAuGs
fC71FDILCRYDLAm3U48Li5YufmFcEppT1+M+jy8DUkJx12X75aQmZPjiGFw69fmtEU91CT2wutCZ
JvSnPh7y/PAYlyTMluYGdJJanx+ZtgQuXf3RyyW4Jh9UWzMsyGEmJOpR+y9QbZLsgmkbC/Y1ZNXP
wu4VCK8kRP3yfHsz6wFCL/9sm8doV9l3lf8bjS/N+lNv5OKYs/gpgL7sEuwTqlMhYf/XgsFhkljd
Yv9D4nmy9sT1c1h4zCKDU1kcSmkvLwIyXdn4w04RFy0EcTzWPyOgihuYyNr4Z+AEszJfJ/k0AipI
tHjK6Z8q/ROmf7rspWlPwfw0h0c8L7HbQjLFQbLt2bHlrtzt6FhPsJra5kpAAdQSPMOJCisli64n
hs2j7/QMZRkBIQokJc1f62BL+lUUrepubl05mD8r83PIGYqcAjY5kyK2DreAipWr5Y4/cMP7e6di
cs+Ik7XrH/+g3LtBxm5yq2sOnjoekmuilEipI9gUyHp78uYM7WvyXHck3PHdBTLKZ8qRuX//A2Ii
VHGYxoq7rD8jbjJgarCV5HnCHWIHvkkSggNiinuGx2VEVUUSHFrfBRCODwRdxLRxGnDbUA0W4IN4
psHpbGY+NwiBEbZZ/dPTPTkTgvwla+8ZrBrpr2b7yqQMwz6oXAlMvCILG7sVPkVEYYCtuPh/0G+l
3ZqHt0SqNEv7eq7CbnQnBtem9p7/P2XA4PRscODyA6IoieEQ/wGmaJUzsjFet9DvLRKx7+0SOr61
hjxB7fj7uOarWvEYp7zsk1hNRnFxcjBCw+qZB4MsA1TpCOg0ZiBnVHhF2VXgWdiYF7oqc6fvSCX8
KkFpIEXPMUWuqBN4tgFlCALCfhZwTUZkn3G2l+irsdS/Z+YTyicYyQiFprXvl3CqQ2y9KwowyFsq
oQr5/MG3pSpZdaBcsmsac8Nzm6Jsa7+4S4E3Ix+NnlXLo7MnklFdlP1WedBYUty8ySBg+8zzwfqg
QOQYHDWIyRH2VjJfjljVqcDsnF8ngsd55b8FQKO32Lwo6Sc1H8WI5Z/5OtI1BHJ3yqfS2FBGsjFY
NFCu9x6aV6wYmDDjSwQtBkQXtecgoe90bN4X5OID8+5Z/TmWh4IYDPMyGjf0ZioYLDzRsABBKhXS
CXMpoLg3UuRQ38J2Ialaha3BfIeABRe4Bcdm+wC+mBqEHDHOiNdl5Fak4/JTE+tQpN/gBJUAQ7K3
wwVecjLlf+PXT3HHa6e64pMMY6fD6ePhOye8ooQqNRMM5FvzHBHqnOolyU9Y0icsDtc5UnmwUyXH
PKxmtInln4HBhmuAIahcoFCP/qtJF4jciaKQyjUxAgCxNMTG4icp3TAEBqJR/LNv2Jxa46aInbpa
sJKd63w/dNHB/GHuLJaNtKDSJ9dAexMZsI4TKW/g3QTF4vxCPcGOUZZxp+/5YH+O4KR2LM/xUVUt
HqDwhAtfHr1dIjMZmGtfsvNXSc56euTihyNHdasVE6sFpA9lZDzhyMpHi/0Qn1svENk9seUlzPpU
uhuuA1ldBjyVoum0r+W7cCFHgY33XDmAHvEwiY07rbtI+TW9Uy1vhhWeeN4u2gL8/eYOkPtvwsdj
gLKDkh6mrbmCm8kzD0zsxXxS5nnmvhsOwD5jlkfNilffmPOdwfJmicmifcHnE/0dAehMftP8/u4/
BC5+g9AZDMjErRDGuRSMWzSdSy/ALVzxMLO4zAewwMrlzkOOGBtogtwvZJ6C5qNkhlEYG3b/gALK
UzhAwE7bTyNyEZvpssSpPMkzoUZRrGELQwDOH4TE5iWUr2HKfIoHOeXHSO3vn2mA4LtANcg7bOF3
GlDwCTVVWfd8Ix9noSR+c3oxSe6JWkCfFs+D7sINSYBCmbZzzgQtp3oAvExoylDFC1G6wiV7cxsA
BMKXg3yvXFr5DrgN8EGcF5jEABfUtH3bBxPxBjsBN/o26uFwboXILV1jumnoVb/GpWYOSMnsPhFn
JrNGpNzfwA5zJpwBbAi3lmcyoIR+mwFmln+oq+MjuMJLtR/hHdBDIrvQ3WTJ0X5QtBIIQIbF1UPX
H6VbiJtKpLPeDOJmJ6+AQU0AROBpGbRTJyQAQj7J5qUOb9wfEYG72ac8PP3x2S1UfYu50ttj9RlR
4tJ1kKG1l8a9ipAQ/b9LAqV4ZL/eb6VlDDsZGvCEwwXJmNVuxdd/fos42JmrRHiV4SsTn0nxqYwf
WXVXqquvnWSsILR4E0o87g5ad5TzMyhxQOI4ONp9xPZoF59k1rbUzYZTDY4fbwXd2aB28Hon3VnR
Ne6uwnAmx3wwFj1O4vZapGerOoryftX0DiIRcil9YRKBlEid1ZV0rj/C7lpvNWrv1bR/no2PMvss
iEP6TqEr2aygBJfiC4YdhyF9ICx7jkCSBeD+gMd751cONq5lf6+fIA6R7lJShk8lO9ERkP9/T6Vf
B4928b9rrkTQqdCGzOIPKE+ayKJccmtTqrcf01QFehVJ2yaJ8SdciYzuj/Twp9++i8OMnxXwMIqw
dmAEgYE07AtCySETBRAkxezIWfourvqqET5kBA+0iuBGwgVhLl5xSY1TBRChJvbvMIb7zEPy4/6C
RrIITiXca1a4oN9I3FXkPfGvY3rQrWMHEIuKYNhD5GytAyBjA5Ibgwnz4IknOIQAl4pvYL/YHyBA
lw+9f1JEStpXcNWtfYxvi/eSgpdu5beWpSFiFKE1szs1R4mpTJ8Clfgh2JbKLx7vdT5xS8svkdu7
uwCxpv2BAkduFlUD1FCaKo7LXxwZfWFtwMG5dnM7SD/l3Q+Hc3g7KoHjumZ3p6a+KSzQRWgkSzoT
Gn5mHEjXOUIqhrwFC1M1sObYMYwVHTDdsyizd3hk0Bh33Cw6OZMFohVkJky19Rv90e9DimOakw1s
HaepWHi2Vtj1F8QsTZ7T/QXSHU42rC8hOxGnwIfbJ9j8v/j8fZya2jYYUfBRZ4xwjhwRqw3bImjU
7Qc+rYaRUWkX733ZXn5LFbsAXIU9b9QI1uEGrmeMUtDK+yY8/b9MSMb2g0swrXNbEL89SIkww2jG
mbfBrItgynUkQ9gZxk+eMAYU4fLxfqPbXdB2c2kmwY2/R+XUpdsSy59BglnP3mWXjTu9Z0v/6H32
vjazLbT3kC1F/vfEBtfF+IS2tqEPAjhXbrhQG3DPLHlkeGeOd+KBxanJo+x9CMIbhQsBWMrkjUyI
1CCqqnNoHvERcEEEMNWkGR0yOBrA3rQvvEF3lPq0ztn7rzEcaasQNXJE0w2lw2G67wZyijEYuQxT
WB8tRgWyEpJbh/kbnzU9ZI9j/ifYivuVPncsNp1GmBQ0QLhhvJmF+f4K+cj5NtyzkeRysfK2KRTR
CvsAYU3d4aV/CSILKbUYjTCz4RKCmMbDk8dKQv/KxxS6XD1xZkN2Ii+x3JWNG6tTvGewllQ07OdR
PSkSZdhSWrDKTElf3aTNuiJRJ8Bw5XQmo8tt/iyTY7SYQ3xBKwPxpUWR2C06fhDwsoOObCI+5u0x
aifmkozo2P7lOb21Z9F8GnuMLr1+UvY9MZXz1ZnlKsddlIFxOg5gXxMmmhMOwXrfZ184UPtT8D1b
IUAMKydhEMXic/UL4hoTWy82MzL/SOs6o7XCq6unnz6OAFFcwuDCJM7XLI4vDfc/urAVfrb6B9xB
VKN3GSfAmdPUDhZMwhrN+En2Y5M8xfwzYsf6IXq335ihAEzXuFSvWJtjWhbeepyaP6tGNrUTRgtP
cXMLMO8TmEao64AP9bgYT/xcUaBCmfxF5Tf7EkwJfkQOyLTsFZiRieg9tz9OBSDyFyBdefulA9Qm
nXothGtefQ2/zbdTaPPpwbKOIUeTd2Qpcfy17fNbY4VATWkw1vv2XRScvBg8Acmq+GJpAwUMy75H
sUa8Ruws8DexLMBRx4KG7T0eB2wW6kwBe9p+YHLjDcJ6ht8IAb8WszZ+9LAQ1IUgXcf2BoJHe+r9
Mrh75oFPXCJ//IBxXmSaL6Fdn2GAZ+EDLACHALslq39G8F20r1j/UpwoAbW78WqHaCrUpgg62WdK
1O2w/8e1d2Hnh8eRtWMkfAxL6+kny0b5avP5r49jcupXixK0B7QRkUYNNwfTbpn9RAj5eq1y2/hn
nUZRgjE9GR7icoNPo4CgIDPj+egxacmf43ys/1g1OZgvMXxhH5btABWpP+NNqYYjAHgG2tyvj5LJ
FeNX/2ygt5ZOJJd+QTNBs1s165LhxnLysATLFCRNssAxjla4nVcMR+MLXr+GYEFkV3A25HtVPZpk
iXHMs15hsPCg7QlHLI8ilPlrKW7wP7B3fo+L9NpV+Eo2I2suc23BCdqz9Nto2d6w9kN2SLw9O89P
JLIs0bE9/u7LLcpilFDfqGhVpsiPMFliUjEryy7HNR4/Yff+7tQzGl3+ft0xhtsjk2X3jCtZYsYW
3gZr1rKwM/foZRXzwt80kCdA5lQXvI18kNLUq64ElFYzPv5OmFxx/N2g+iNfeDWwFRr1XIpoU60D
bz8GSINzXAYSKf9tjFtDyXY0Ly6fn5V9sV9E4MS3hDABSQQfJ1LeElJ2SRTBWr+o7B3XpIgXgMYM
lHEFbw2NksMrJrkV3gEuvKAG38UgDDxB5WgnHNmsy1A4YEptoVUE5yC5kLuGXZHPreCqgtob3mIw
tdKJJRm6iRIcB61ffWYNrfYXf7jEV6W7ocLkR9NeWzwYrQ+FoYcd8mEq0I/VMy485Bv8BFGye8rw
7I79kG+MrzLlieEPSyQGFu3HAZc+lnpuYGyhPXNGY4PXz7w04a17ELPNchtLbkuucUF0z6cfnoX6
HDVnMTzjd9e6lzd7y6tsQzatJnxwzXYv2Ike7fSl2owFWrS1V9GNr9pk3fB3w2n97o/k7GC73WgJ
w2kgmRsSTlWQH7Aa5z0yHSxmLHK+4+aEJgKlCSctTJcJhlEtW2OuDTvrBn5GG4hVXYCx6Fl04DLr
DzFS7ySYdZOx1fUZuc7fkGfTjRcQ70GYxSz4RuKC1p9Tl/8hAZ0snCaWDUbNiAhtRjJoHR/Bh+Uf
YIn4FCtba/xU2y175gKrJSZORvLf6JI58n1C4W58LcKTWQsuGl5OFI4t9qKcX9zb3VcP8U26QEyS
Jx2cflXOvwqdBCT5e9mWc7AMrXga+dQQx3I5sRtAU8KQERQiQ6CDZx3AXxTBK+peXQD7+R/Z5j43
MJGYWxNVQUC6y2oKCQe7IbFzUjFGsJz/FazzxrT9k/OFOyd1Uc+nHsfbzEPTNuw5/tvsKJ2C6GPU
HjrU4JmPCD2cAA1cFhNwMZ9zJEOE6uf+qj+r7CzZUMKzB66Nlj+7YjNHzG4WtmZehvDG+4DMBx9r
hmwJMzUgEOqYaONXU2S3+aUU9zYgoXCGJCiBNw1GlKkraZbgMZj+OJwAMSnf2EDW6N8/Z7wQvgqG
g7PResOuYW24nx4N3vR4RJ41kS98Fj9ICnaYJ3QybXkxSfOCaDNyFry3bwLqCBkLlsgWAFbgQkDs
4xUPnkbs+zmeOETebQ5lhxdv6n8664UNrLWIY3bpdyY7O+qlP/Q9j9+Dif+O4rX8ZYLaw6e70ijr
I1f+4hMVXhGAYlazxRJHAFZtfNoaf6i5mKbBPWL5jjuZgUprez1KmCPPlrLi1skZJ0ywoLY6ltYR
D/Vw7IwbeCL55wVypo2kPTK4WoGAwCZQoafiJXu4EjJmTQBz8QvyxXL90aaTcX4wb4sumRviiqdp
5zn8cjzqZFLbZTfydwCC9AOWqnJdsLNjlWibVF2Ci30eN/nvqdNiQoDOXrmcrgkgc8n+qJ3GtzMW
pNKUHOWFLtYFgb1VwNO428Jo+tAW2iLV19xk/B3e/u6La1zPdhM0w7yA5CF0VLqCnVkZxR8sANiE
xIuIrUQE7VtyK7AMmlAYATzAB7r/ju4O0huP8BnR3hv4UDzugBeDpkFFAm2LzxE7tMWOBxPlBejF
ZCr6ebRzI/Kew+LBMs9qmQURhxxR3vMQX5WN1U1Akdu5WHWORInXrK1f3O2I93G2czNGzfifMdMa
1ujb+AYmOloqdU5Fc4XdBgrlGYMK/Kbfs0g1Dz4HMtp6/qmwvWceBgTHWCNqo44jNh051K/Ho4Os
NsHWP5v42S6q4JV0L5+ePnzlI23BDR9hr9M+ka732edE9cxVtBxAyml7p+cxRf8LBjX4fQ4cfkm6
H5RZbBQCHIx8fGAbTOsQegcFjfOhzpGWH1QERWg5lE8T12K+TSuexUef3abqxp/B2xYwf7ZnITj1
/kHaGeFaIWtKp5BwRBMjBpC5k/Qv1sjX3iT9pijQl25QXUj9NTNnmbx458tCub3/pYKdG8cmPQWL
LLn6Cc3rNeivPq3/RSwvJ+l9zsazN88hqbYbmIOCtwauCfvRQ4WLDye8Irkot9QNIZNIaNzW8bfG
4WPkQ4XPzAeUT0csLllIToBuq2WPAnMGMGWi2vwiw7j8efrj1zHrFWwKABY8YpX4ohJzExEf5HBQ
DDOwMANjJrBLC+TQlKWoVdq5ZfpzaDYSHWtgLosKhfguJwYSBtZEt9EtB2KbfBgAvoHae3CwGjdT
nqNz+r3xqQHRIHHV6BdOrIIWmpKGF/Fr7xmWMDVmwg7lUaiemyV/z3qq6ATMD/RVlufKbTFXdpZx
Af9D5UzBOnk2HGLtPbQbrd3QXUqkpjPR2wsDfswDb4bwj9dAk8pqH0LYm63hrKOhmmCAZf3CjsIj
SkWRA6IEgaPOMX/yXeOn6eA/sC3rMwBBdCgIqKjFgc5QyzQPI5ZWlE6e5s2QfUuYsDTdRt3hiL59
TIgHRDtZgfNHgkQioKR5exk+fPZQ6gwGFbZCusBl8/WuyMi9BeJnzMhsIhJgKOJkntfYKhYcd0h3
pWk6AZs9dJHyQuek3rzikpYwZd+AzMHY4y3GkYikNy+buXGTLeeN4HwxMCrgTeG7MtmBGqaI10hU
ZwKGWb5Zf07oYT+PXlPMq35pIiTn8cmkm6aYaOVeX+SLEst4mUhrxTpyMFMPpkW0wHrNw5BrhKco
T1TtybsCTQ1zsn6ReK6jqNC3YuTW+lYolz03MyIptiDEALw/LZ5B1Z8+2uDlgoUiNnPV24ksdr3X
VCOFL9JvM9wz+cH/5AHelvfBXSy4MiiwxQ3Fdi1uvK9quLTpRWvOknLq7161MeJN39vh54Q3reyB
hEFlZWSriDRzCv5uJdDk9mvCccVu2VKOsQqs1nXCQ3KlsCVvV12AHGUZwCqcgd9eImBVsJCBX6lB
EU46UIEnlLkxo5skrYhWb2eZeNSmbOjJ11zErt5vF+N3ZxPry796jGCzLUQfYn1/NZrSvUtugzoH
0iTiB9JRAixvicgUYFkRZFyyrlnIgv1eYxlV67kXIrbcjKKTPWqsLt2m6CZPb/wjBpcFToaNChRB
QAqtIeGCeyktKD2Ecyyce+Pka8chPFrBIQWC/3ZngTgz5Ml1gPuL6g9zmlAvMbX6UOx5EpN5s+TE
qA2eX5B/T35/qpOT2J0C2/ch59nCm44A/fVaUtZ6C+dkXfnrzF/HPDtn7dpX92G0V8iX7V1BhBB0
7FWkZRN1umfH2OzePxAvX1oSSyso6xpflH8d43MsbxS36W2x5fCbkQacPPscsvZnOX5I2kKwVkOy
7ttVk61Glp/jUkiXor+EsTpvg32XHrPw4o/XvP6Qpcdb+KzVV7SsYiSzW7TsUQ1Vfp7jITWegvIa
lVepvFqSC1Suj1eRvWQCefh3iNaozcPPDLSdk82LeN/G13d8DeJrDkUJH/MuwkzjbX0J2pjTCVy3
m1JeY1o10j0cxypaMBRgb+qth4atzbLl9yLBm1RfGljJNoHlTkf5ga6fExUGDmcxTQeTDg5mlEIE
+DGRwvYHojKBGxN6SHtnFoHzHIJHTj/mKpyi2PdKbzu8XX81CORnrQ0Ev8pKZGT5Cj56dtg+g4hi
hheQuisTEXit5WDP05hiXk1RCOLnXwUFm5DJLIDDDxugOEWXLAbqngrbxV5grlMdzYDwhR0V2/SU
YR7HuWDcsfGgGUXB0lAOLSQEVdawg3ZDKVE9YI1i+QUzgT+2RkfvHvn5jXTR3U7hlt7gSM7oHCA9
wC7XnghfG3x/rEZ5Bv3Us+B1RLDQ4hKnCQ8crL6fb2sbIKPAwjlM84Hk20PWCsHop+ywxhl2hiZc
aYsQP2foUtNCozSsLVBzVbFRtDJGgZ6Ji5JCl7kA3h2Ott+OggKPdzrcUGEzBKETTF14ro3sZsUO
jWi0B2yHfxG6bOyfa3a75msaTCSMBRz2/8QkZPs3uzCEFfo2HvcJwH9kDhnA/IPsHbL80OQHYSX5
D0FY0EyMU4vcdVuAMyPksjVQJ0qzOFlyhAI95BNgNsd8itWc6NB2U8EMCJ2oJxmZqLTSLSKJxdTb
WgcYasFUx4NKy+S7GT3r2KmWv35hKnw6JUhPFQMUc5OTPbzv/V0v7hRx9873SGTZSyNry69wKGtM
UFOjzYOXZe4+7Lfo2KUT9aDWP1OXnohuaLDIHjgmaO2LUxqeFfkkyCdp7lub2NoYIuUwjaQdF7uw
wYO+UCCwl5ALwExFzxa5h/aVea+6dqUpe29JJ2QwD5icxowo+AniQGSqjhOdp+7aSvf4W61kUXxp
O4882r84UfNgiR1IyhYNIZioTSfX5VRI8NShjP995jR22l8mWpJujzyMGzbyZWIXxaO3jqN4WjGs
wMMweTkxU6WbBgMW0G2IFSzwwbP0wH45TLa4Vcc9HkJuXnMv3KghgacTKjMvs3WPCXINBqq6mMJZ
Fs6dcPZswzgV2hEvlYZ3st5XDd5mF+f1+HZmI3nltbIxCN0RHr8pqV3+FPGtqxMUQm123MpYkzEl
DSGV+q76lKJdQV4G5/6XhRUQVxv2NvJQe7fryWXc4FaPTFRZ9oiqtF+9PzSovO8J4MiN0JdzxOQA
LZor+D+dgAHlPL2LZ2y1vnmLq0eiPyit1fhJYc0GgADOyUENcHvjzdTZZNNm3zSdbiIkLIXgJIw5
K4oNSmrmACWaM5LcXGTgPdl9aHvnQ73r+v+QBtKqdxhzhly2XXvR5XnYO0N1SNRdnc7+meJ21Bz6
mQw9BtTPwQapOHQgBTfk7uaJfTTAnv7Bh82BxPHC4ifY4xzmwRIYeGyPVYdDcdKrgzdgfCH+ZQJC
3y0PoGEKW0Y+yabjpxQGBJq0t5CdZzQ8Ec3jrUj5VM0VNg+ITnE4jWpC/bxgvPGeLZheUpOMNJNw
pLP6vfDIjGGyt66DgxLt5AxT+IHJYMtaJb/SRTZ2Y/tBhY0+FN4wnucWT4+rmJyBzEXfFaWdb1N4
U4hKUxlMJ8IJx33LjYnZD74IriKm0EG6gNGQ9AciDo/TEWPcwLtx+QNa9OntWUDOaZupyQA3Mpql
f+P70DZP/VuyFC/UmHwIxwCBnrhCJEHG3g9sik4WShtz4/z0AaEadLDU3IDWOPgQBqR65YL2sBdQ
qaGYsKkUKSApnGP/PZW6BRsInxtJvHI9iMg+3ls82ByWnDVFNQ2U+/M7cmILYl3Tka9ONJW+7gro
PrsQkqV0pRLWmK6sIwYQLBRxJnmskPO72TGa4ZwC2sv8YIMnUmFFz5nEnwpkCk4UWwVAiRKOFU40
jUisCIbjJvqxL3loOKwb0LLOhkGm5JxUE6dRLXFmQDx29WGLlhtET7VLU3cItnA9S+jArtLven2f
LjEdGwF53msLGRfNW7KJ33OxQ7HFKHTOVQb1o9Hm+Vb7wY6CssX3wXaDoglX+3DkEMJOoaTT3UG5
HEYTwkIBIq87wFsq5SMa//jKxxuqlXwxRPZwhwJ3P4LTH+gszyGeSb9uDPpgmgsWR56TfzPmMrpm
xtJYvVqkYXWrhB0gEFOkxcZy3AfNHUw2HxXnH/DaAlDjt9nDxLBqpDg0h0urvrFpaHkiQAmhAy8a
hngbqcRMu5aLDVMvzPWMgHCjVNO4kOkV12XllH0/z4Z+4m7Qb3Q0fYCTWBLuAoQtAfyBVcjqfE0L
jxGMi1V6Emri1Qqq2IulblVeBIjn/6yxzCITKhYmgeJfNdjnJDKA2bV2Ol4wUKjTqu/4i9HjGQCz
jmkYRiy6ADYL+rCEcCBop4yAE8rfxJ9w3iF3hLqkkVVJBkKyymQKmbOxhhehHxRzz6HZbKAHQ08o
O7dlx29NXZ9wg3pAsQu2jcMYDFbWUF8t6XJobgp07j/TAbx1OMM6BhX0bdydA9IGmuXK9iNymREq
sticor5NXF44lwbY6l+V/hVfY7TO+bwnw/vcIF6UDoa01+clMZfhoqaQp3GzFnFB2w96eZk6wTxD
SKssM0d1Gu8SlNfajV+Rv9JZW74QfZMFjZomJm8PpUdLYRKvH+RkVtEGVYRSEp2+ERNCjzcJJs3k
FCdAjo5Zc3zXhGsdvLlRHbwK/5krUi8NMIA5ZCOO4m1IxBApU+RbnT3k1rM7DgiUu422RW9mQFLJ
mKXuB2v/QF2W4R9AQ29sYjjkrI9pfmQXwWdJg2btdbLntkjKZCIzJ3qRrQH8z7apsTUxdOXbTHEq
xYnBLkibd71JrLVUr+N1L1668DSMJyu9RuNdiz4D85nIfxhI6hxcfNyn0ZyaDbk7qTQt2nFjdP9S
gqbahRwhBL6lHTiVq0pYQ4x98igFoFsk7sb38reoO+Jnucbzc5cR1XIuoxNQnGY0CaneiJgxQ5ep
U6pcfOWCIRSJBoZQJBq/42a4H1wX2LJAUk+zfqQY3RY4uCEPtDzTsmGxkvUNyD+eehyYPWonwdXI
XnWH3MVVHO+tZl8QLCnNx2ZfN3uISnq0b7UdZ3V8wr4a1oek3rfqzuhcQOk9LPq/JUSPAcL/NvG3
fur4zHbvZXU13xdFPtZ/RYeIGdQ8iJQlBq2cg2h9GB7/yGze1QavQLmrpJ0Y7CLVtR7ZvhkXylIu
77J6NcZLUp/KvxJSTWJR8WvEoDancNSeMaXsdLIjyo7AZY1Ta4mG1iz+Vj2mWBIjn2X7UKt7b55r
5ZiT8HrJtVsqP8TiVcp/0ujvu//XkRYLKRQqiPRHEmfFv0NYnJsV8m72judu0SuupLgaf3AtwvYw
0IlPYVHQbIm9kXdDy7u41ed01K3jp1sd+xUj2S0zHHWmz7OE7Eta8ZUfrpNlhRRtBiQu3Uv6QTaO
mnUqASscMsvVu52mA+LbkzlFdxw4WeBIOQ7KKYpI9x2Z0ARbrQ9GCHphH2g7K55Q0iCOWs0xFriB
ASwJNN8cCpJNp8ax1c7HiGSbBV0c/pCla/wgHJlnVY6yumb+97v7N/KRZvNg+PJsbOvy8EiAKYVX
ebM0r8XO4u7sT715UrsT1eGqu+9SjJaEsEC8YhW0E4Sdv6YCzg+VsC/k3VJT3Qp8CAIWe7Qtf5t7
G63emBKKd1q3jZQTV0+MVm2yPNuOo5ta7hUBhF2wGzhQtTPgxgHI6JeI8YxBnjV71D+qQc4Nrpvi
DvJA3JncxvJMo9uAITmlgOOvQUqU/7guiMTsHxhup3heEiwb/iyI/HBKG22suhvESXCK1s/oPniz
4rW+ujTp7nIxTLdLd2W3S7rdMFtL3Ro6YUY/7W/et5wvDm4xuJbhevshIRLIPZ1ATrIDfW8IvYYK
CVmDWWkyBViPn4J1BhgZbom4tCf9/4tTDGoi9qdfq5Bt+98FhkYkvDnrJaQrRLq1t+xHENjojz77
1OXPWPnkGixPSnnKQbEIhyfYn/KqK1eZ/vtRkJrt3awYQc/Ml3dJhWjGjcbt9HyGk7sxrHXMbri1
RZxGSCaSreW75Pj2uwQCVbvP40kh0WqHHLBEfCTOdw96gMSyUNtn83HmFy8v5XD7Da26XuPyJsf3
ticH6h57d627t929yW/tGgwC/vXUR7uxoif3wlUsTT05vQ4dNo9aBh+M9aJzWh6JIGBQ+gBer57i
8igV5IbtCd5W62XDaD7b6fq+mjeFa4xu3O/ShPxbsr4OakMI3QEGZ7cBJICnDnnme6O9J5QAKLdG
WOvG4q3txt41aVqkbfIHA9LhXe/hd1Gv439l/5JD50/XlHjKz/YCFzazP+XE5JuphXq2pKs6lcS4
x91mST/HNs66/8IJVPkCnCCpj6a8p+Pqz8b/iDqv3rjVbIn+IgLM4ZUd2ewcJb0QCjZzaGby19/F
ludc4MzAmNGR7RbD/mpXrYIPQf8FyRVkAHIjGzt5rpCSJ0oR+An5oCh4ADG1XH7f5LDbIDukAP3X
gbpqi1XHu274gc8urDjlj/rVqidaXw8ACwJ6v0QQBqQmrlAVOOEzKnDGBHhcDB9andgofycmXO2D
wYWKDPTTWWkcRu8EtdZ4bp6nNwx0I42/Ni+9qQaSejys19iL+If3obf5LX194jpk8cuZmkwddtV0
TqxjnMEj4Sj5YmNbREhYfaaUlb1uz38ZiT1nI4zsIitZDLcCZ5biGsnb9k1ePastv8pZOsZLrGwK
sZ93c4Hgr2qbX+5M9YrXUCMJPVTfDcTwjwNH2t30beR7f/jtXqSW8cuj17tbGdUKfGnHOWCgVmDT
YJ6JPgQs2hIjBHTYC/NHseW1INX//1qISJQ3GznZ9HM1vZTR2VM49x/r58GAfElK+ulK9NMtVWXZ
VitDX2kF4Kh1VDhx7+QfzadirpN6nXgYXVaeTKXiStfZKS712eg5AjBTdifm5msEO4M6Q9sGlgTs
WZsn+kfjVquWHhwLKWAn8XifR9bJMk+KeWrNE3SIoTtV3QkwhMeU9ouGINT+tC3zPUnephoBakYM
JBtSFEexOsBlyPVt0xCFBaJuMz9PW23ShiSO+rhYpkM1p2BI1XgiEp5bG9VaqNaWRfh1JbMHRvBA
7QjwhJ3j5tyz5tdkRIyTBumJD0U4DGA2H+nLavrsAFEdI/JxgP3oc29JEyGQ3R0K/jIYHOijh7zl
EHhk9Gn6k2aeouXY/ZH9P1b3Ew3faBP1dnoV61+u9wlsySNiyJp5RuwCP1/Z8eVIZrHxN86fZK6o
kBSnLF8Z3kr57oX1OgMQ4fOAxxrfONQ/cAR5UHogCKCspu5Ywp7xy1LmMacTS8BOj4vcMhyODX8N
NJWXBQ1zPNFDzPGYfVPdbeJ4rjgdkl7K2WnqvMV02PWHsuBxfi6Kq7qqyiUZyRku6ZpTnzF1Q9Xz
onrDUj8nG0ISEZvqZEmUtxWd3djwSAYQT8QM4IpJcOz/5+pUtO/OLOw538bi32P7nZF0mUzNDTsF
3Y2AR2QrM360wyNR73l5F/ubUF6b7MIori1/FeISApqI/XhhCXAdp2kcpEvIQclbkuexSgSBVaGv
yPNUK5GKPXMrmtsiJTq081re4TvP2AoLUEBbJy22/iIKQeO+pX8cjzbIOZMFXEwIaGB0/gjnEr7V
XEbpIL/jbyTFiTLn1wYMrgTtow3gD/GUYN+zV7GGbFGZYsEZw3ohmwq+LY6PyQq9qXcr3e1ef03h
gL0W4O4C5MKtAwq5Jara0hc1HPzhA/c5b2He8iKLc9BCnJJxSkVOhPkIZ3gQ0D9LMgzs9inUtCkH
EYx72UIDOfD//wV6jCzdO7p18eRrHczf1Pii8ByKbpZ5G5eYt7EJ51gRDQfHt84/mcufjp9AERC7
vS8p8FMBZB9rDm3gzp+nJ9pgjYI/Swm49dfUuzbKLYnvnnyToru/pHYNOJXpAQNzT3TQfXVrCspU
4zQwI2vsmQ+1si8azhluY8NoPSbRdLjRlL0xb/NbJrPr4ZV+SCSUsP1zhHCxovCPSkZSbTxgXXq6
MZZZ6RLbZmAd5gTI/t0ZBVQVWqLwm1799lbHInE6fUapsUpnCztIzj4uoSLiLTJgXOsSaeepKHXG
Ixhrv455V6KDCM+HyP4Eei5WfNxh1J+1eH5N3rrcQrDmX0N6QKxUcQhydOYIHQC7whOVDIvZhs9R
RkbBFlKAp6jowUWj5T6x3ZTDFozlM28aggVDcddzshrfif49efd/oyqhrNo91bQgoQcoHC1x1fzV
qMwNV75uuJQbjmvgVCTLTqbubzJZ3UV4ZHwF/m5uSb7iLaSPElWTv635aeb3oOLvSZDIwg4ps7fl
BQTShWHxxg1LhiENDsOw41iovkITPqfhePP2XJAZaXGiR2tOq2wWMYhzvzM49iVLEX1RAv541W6W
wkY4cLsOQD+EjQYfYl4Wh744hMI+8vdjdBaaNzV9dP411U4cU4hBuPSkygcWO6V8zqsbeCEWO1X9
wWInXMg5JrVzJJ4tUEENyd4/VfCjh99d9mkt0GxAPNWEhK15AZo422A69asN68oa0zJKYiys4X1C
5v0FJhY0eTFX/BaasXb4hq9ypZrGmLDYh6o+/LfVCvotNWJwVGv7yGJupc870UVWMGb5TBG/LPmz
JSJzV5v3FBibsH6+4L+wtf+YQBVuQnGRESAwxz4Tcq5MUy6dQSzJcRix8t4Ez024aQk7T7H3faDv
wnhP960a7etk5+efuXLRvQliVYVHJQAgt8OVwZoYnaSXW5vmAgT5Q1HtmZy+McGE/5Cv2F31seZw
lc0Hj64bynD+KbqsrFCF0Evt1fDOwbQDcmBVu+ALmQv/FdseHLwRlnFxhWMVe59uf+PnYIde02Cp
r6v5NxtpJMyOEoeXQMO8hfsjeZUk9DOQnA7fE3ItCjJaFgoyDk/8qUoHgDy+VHj5Jmt6OVeVH0Dc
OaZSbE488UqqXjZl7rJUlXsXCtPwqJNHWd7BvYTVtc8gce91bJ3HaBKs08UCwp9kh+Ubq/3Etu0E
PZx8F5EeiYkHSYlg2nikiGihoGcPk06pRBs6Ev0cMzvNg0vMST1vR5ZZz+Wv2oSK3H3jiwW9pNt0
cAjVdos42V6FnoDOkY3a0ZrVyEqCw28XQzGNNvx22IXx/lC9IWaHxjpUz9PwPBXyCT5R0Jyz5ix0
uKTvEpBx/Wesvp/+l6K+A+yp7ht9Gdcn73nQZpj/Ej7wgqoypHl3VNzW2sbZTmYEX8XFOizWfrH+
W858APPrX+b1rJwpHVhZki4X6rSHa1De1h4lRgfT3we8ffzlc84B9ziemJFZ9uLynfZop3BjWdfn
81ZbV7O4Ob2dWVf2DmYLssVhO8oppWRdC08FHxn0M2xwbj1Rt5TXqYVNIgRt9M7W/sg5rNcLgMU+
VMKtlaAfUq1Aq4yjJ66nuBW9Rdva2GlEbvQDy14new9mOhos3tsCpYsaHVKGW23chv3uOQuDS6hd
Eu9a9dfqCX305hW3prvS7Bif0ll0AMEGv1jbe+peVfcZd06zLxFe2l1ubLkLnaG4GfXeglt8UYaz
rR+NbK0RzcGu/jp0hNLyd7mkspfUq9a2wlMintQ5poGtle4I7+rxXmj2XbznxuT38RegsRXaOdud
AKWxp8zGDSrX0ja2+i7zooLTGp00FAN532abztqQz5qDgv7VQlsgWrmy9AIctQiOmFDxucFGzVdi
QOvCgY8jnC0/mJcTQsmzp/1FibQdk9f6E55HPAaoWsp7br7FAYdBhtebMF7a+KyXx8oWaHS/pfnl
GZ7M7pAuSj74pw07T1Xwam4bC4l8X7+OsOGCdskKAUubJ8jgw7YftmZO8GubCBC6QRKpeyh6UQPA
ayv7y7ohvjwlo3/heL/J6Hyc4Hh6ABh3guONFJkC5ONnsqzbYxofg3ZCltt0Y2yhD0YCEhqNmXSM
bMBz0wzHLpqNulG6Zjdt1CuNMYeE6OpIPgOH07ScRl2nLlsNjrQTeC/CElZFtVxgdxMPbDGoYkNC
xyx4BNNK9x0rh98FkMG7iRypMbmEfxcN24dxaglzyNsRO5i4U9FqxF0g7Z7CLglZ4ODoB1tb27u6
vAbj5eNDKg7P576GJkwnNtvzYc0Aa4aPInvXm8/a+OLlXWCYeh0F2+fu7U0rrl57C6ybaKAf8KS5
G8r96Z908mE3FjvRuY04LgOIxWS9N6pdlm4D0imwU3Z5dzh8fGA6H4DfuDvMAS5B9WRjUaVj7/hv
y1zH0rqt1zVA2ZzQBCv9ZYEIiv26W9Zs+CtcJauxWAfUiU6nKBU85xNhnQ+bGwVvB6aIhG7S2DWB
+qGFLsTIBTzI7AowLyWHns+V5+VPik4h33r5VlAlxWlkIuSBnxSbHe/BQXQzzqOyAwKGrRYRzN3D
Sh2cJkq1x2miB1MjHLZTHvZeN0dkzJpN2Wz0ZPP7twlqx7J3w+yNaWEEzDY6IfZ504kTdijOM9ks
Ddvydk9WQsJOLPa7OV/iY7I3HQRwnWAARUP6udTPVnhulJPuE3o5Js/DyArwzfL3yXtrnrPguPwq
jJXZr8eCUyfHHP4giNSuWWxxDc5+fSRo9kP+T7PXoqXSTZo91EehnKiPHBGyV+of6iMPjOfGKPDc
c5rZ5MMmHja/+cDfs0DlbzpcewLGkklhniaMtVGsVg5AehYbvzYcOjk01RVbOvBWfrm2MbSACJsF
lMRgq5IPFPA9g6P93csOCzYpdaNqu/p9sdAPp8NKxif/og5GI91kkxP1hRWl7GlVFeQRL556Cbyr
Zl1h+xfbVoAjPrE/ATm2lcuairvPPlf96xZ8LaanXV+/MnjfYpFfRxpLZSfsnUJzxGCjcu3AFSbs
bGzCGLbOLM9nlk4vywbKUHSwauL3e75nYJ0QJbtdwexyUpp93wAymWaYUdtRjIB/hgV2b9vIsODq
/yd4cZ+zsrKMa+idzSvvU41GQW+dU0VGhyjxiXAbYsu91+liaw9gicUTIj1b1Sa44bCme7Ta4IIg
pTYtoDDD4+9gi4WhgvqPBaDAI5A0Y8WqDcMIGYRpDwmowANN7/IgKGk7sv+wkeuOXMWJuadjBHcu
jt+H/d9XY1ioq5neQgS2i/E80s2gHcFdN7gI6LUEixq4UJTDuU/2BEQhBtlyct7iOmfXxiDuktGx
sVWuonQyDWP1hfxvSNeyuFf9I7sTINC9nf1oM/dBg9qGLRQTB9bpV5DmmMmgls+4LpJXuADUuR+d
6898fJjqPRlu/sysqF46qf5xwOiTHFB50QGt7YU4wEmsL2ZyjZI7m2g0yvgw0rL8QuJSt6yqhxAc
8Vzhcug3er6J/E3ROpa3NuW1QqxLsC1p4rD4TFZ4mF4wmKAh1EyVHOVI/7q14+oi4L93gs6hwMQC
LZs5rbCm94d6IB+mur8W1VXRryQSrzUaOIukDdib010LV3mz/IXi3ONH3W2IVcIdQjMgmUQnK3gj
dVkTkd3Mydsl3mbnY1Puf9Lhu7NPSffuWWT4bPbfDTNpMjs2GKGG3WIi3pm4O8IPNtFTsVo4wzZC
L6j9R1bsPryqzQkKLO2PzHHg+SknSLlhB/bSIAsIQ+Cu9XSHBSQ3Hy8Z+t8oEqTdCghNQWTkEefv
Q/xh2oktVVut2uKkgYNJv9bvMjvz9iJn3skIWNj4S5rzfovfkaV2/7cYD/146LyDQfmgiK3gIHj7
4rlfLKroXFHrM106pQR1/Bz3F5qlNcqmOF2OjshKXzzaM257fAt5MNc58ZVTiOC/DBJmN/+USsdK
wvNyAJ3n11Ppe0PbQ7LuvMkSGfDiIIvM1gTv6vqp0xy2URQ23ja971mPMuaYuWN1Dv01LcuUYhPO
+3ifaHtB3RvqPm/2WrSPbnG7nN7+UxPK62blkyYYZD8J+hnoJNMibcsOG2L3gkSazcOMqEg7TuUN
Nq72xyi9Y/vuXovgJ+l7OuCJheG/rzfYUmqcKS97UW7hh3Jkc019fSCtxbk6XvL4PJbHEEk5ZwHm
mm6XsQE5Rws9PqT6ITGOSn+6SPFisC+Bvm+Q3bDOkZ73jnqrLhYGtnxET6Dz/3mUpOe3Ch1XuZf3
Rvupnz/SjCDJ0cqPRL388tTNmRYiaZezeCt3XbkL1W3fQIBwB8SBS4v2FMCg37fYd3Kugpkegd48
bdqEBM4KvnTbr0U7wvlrp/AErp16S/RHIr3J4ftYfRTVh86lnC8tCW3I7eDuYikwFpKxMPe5sjbA
pFAOyTIXDAo4zq04/NuueNHsFyIDsZwcdt86fHkEUCaDhjT/Meb6mQZ7pIjX7Uhbl0yNBZVfEG/D
PQHtmMqPcAFhqsPrRotWf0A5cTPzL/+TOPFSkAkXYLc88IJGPCsidsg8J9vnOqfOKdufqGv8+Vsx
3HMUyOdPTDEsRLWd+ze03vPkjVja9HCYSPSqI2ewcG2+pnttgHg+eFQsXKX0rEYnaDNq9GaIS+h4
VGkRloW8kVUbdB4j3HbEaejDyFEv9onz1F3rgDoDl2GaICBJ2NIEwHO7geFhw6Y6BjfKmhpsQE/F
hgs/ADYRgAeC5VK/jO05AsqT4B3YjwmSFWO8VMNH0F108ar6yb5QzEVEOBfAl4osxaJqLtW7HCcY
0j2fCeiA74yY4UITl+jubvjsZgTc86ds89koQEOjjUGFJtm0iVgociRllV9tWnoH+QOCiiVHs3yR
aypeaLP5D+Attxasfacnjw50Wt7bZnGpcXPi/66pvFQgSSORYwjg5bgY4r/WmgDNvMnWAngbYaV1
bEeW9xeyUE/X90upPeTykYHCsGwRIHXnNOr0jDYNmx+Y+HpMs4gTiRQrGCWcgOmlXYtQ5LhMjGsh
X8xvE8+nf4K9hOGG9IO0o36uApvK+lql92RqZqpPVneox5OcXr3hHudvlcCt/Sm6PiKYuR1c09GU
icbM434GUOF3YKJXCOcMpvnNOUCBmrzFsP/hlRtbo2dnv40qpm3X7zdoCU/WSkeMxXhqgJVih631
l22JTgFvEVVnVThRgtIcTW0yHnf1AV+eMv2uz3ZyzOGQp9N4G0su9R8cN1peRWPqtC9FxCRo3Mbz
+PZravZGqqAVmokxVeEvnazOVjZZnZ00mhZ1HB1TaeltHRkCebcu1XXGxrNcjeWjLh+6dS8pxajn
wRzzMa5pToyVOwG+K/SMSSPW8g2NfrRC6dmWFVuPimQsJ+NhtzlygJ482wVKVkfd1R2/kR5O8Sym
mrCSVxVt8NriaaGvbX0OR51JutJ7Z7qBVE8qQUFlZLohR08FGD70CLIp/RSjzJF06qcIj/TPRls8
67SrTl43icWyNe4sn41X6yVH9GirCPelmNgKfnQUL9x5RimcGx3eL++gwlfmYojog74TSG4YcqZT
8iXCt0IM3zCXXXTvihtsc+N5EWb+CftXcLk20pvlvSfGh6F8ZuO3T6NgdPRqqGAHKzykvFXopsI5
OfNvMDbafps92TNMi8HhvY5mGAUT42ppJ2MGo9KVtA3OnpofoG3OGSl7/30czoN6zPi5KTssUu/R
XPqibvGGd56gHO+wYNMXky1A9acGk+jVYFJnMHCcqsVMv/aEVcwcXKw8canPp8AGpp8NRsgOo+gP
xspVnzH+BsU8JoILNz+VxIUHV1LbQL3nYup8GewfD2YWSnx8SXhlYtXS4xm7p1/c/u0FUmfCg1A3
yCYzXOHBr94TOQWZ8a9MinBcV09KWlVOJ9iXOUn8rm1i6/Qg1RZYP+ZU8zClWO1SXWn46RsdAouL
3NCmLjVTT+AWhMmHA8kqbZazwgV16gPPQangiI+Edg/4AzYVZDTY/1zZLKF/L2xc4TUdi3Se6YtU
CxZGb2w7fbKtBCnR0Vnei+wt6RKL3TJHE8WEKZMvAvNQRXcE0Na8coA053J61qIT/VmxvsVTxFqc
mVJ3arCu/7nfp6BkTfAa+Rt8USeDn/sAbqwbX0/9u7z3rCA0ayrKijEqt7eRomWO7B50HYSW9x4j
C3xr0oOUvQFRgrhL7UJ+iD6HNz5uOCdzJAHQuiTxfsd+JXM11BbdJZbCPQBw/F1bMdI7JD4r6yCP
EGiOqWMLpOX47Yr70D/M/pHXb5TWJf5bs20XAnBBzFzK9p2KXRJOlbmanNzlxDuXRkqKHOukhHM2
nD4eHsXNWHJG3b5Kjo1x7K3T8jlD+mIBGC7C7Kuh1SX+pnCti74NMBAhvoIPyX8HTBC/2U6HAIML
QTEn+5OM/ellTwypHyJzZbme1E9nDlJReOUpN1T98wrmPwhqPmLOICpNtusjP6Ks26qwVvoDhACy
oHgyqRaWGDBhze2q5+QMZ2rFGa6+KaRMacLGVTnzvIPl7eMjZbV8vtsj4zCuVJJOkxu92KnCsifv
Nezj/DDCMie4PcnBmKn5rYmYcwIaXxFzQmbEQklqE19VxinBao1rI3JyR88PoMjT4iB5+0qkTnlv
STs45HX7JTTbwnT9wLXSjVc7eTPJoXm5Qa83j6p0ljTKLm7+cM+rh1895GY/ECuZM6BWzT5tqIKg
NnWXcfA0thb90Qpx6kutHn2eDwFcutQeJMrUXpBYdyIW82YJp/HH7ewquo7e2ZgbP6q/8pKP+Pku
jo9YuMnVdYjPpn/M52K58bmdPHKee564p0S/WOXNqx7UUZQ3s+fauZvlo1DtgcKkP1ngiNK5qi/R
QvSuzKL014jElspH6d0N9WHw0pi2ZDTOjO1E6MMXU7Trjk5UdaUXNJUa3UqkSQ53yDS7ZBSuU5MR
LAMqUaDt7U/qcPbj07Nm5b0XxdkLobcGYZng9SyejgfADoYuhyp7bhL6IuGfuRJ2R3kLcbF+7gzA
b6dQoUwPvA3pjCu8ok22CvJzap46ex34F3M8I/IJ51p47e0MFn7HMTz6WN6nbRZVrum80MHluxU5
DDJuYE85XFibSnN1YrZqfs+9hwF0xf9ktIwc9bW29DjMbDXBDmlfaPQNY6/MY5clWk3E0OdAsjIX
bsOLXHFk1G4+kvqPiCdhVYarrHEa/OHeDNpyAQexWw3E5AAksaF+zVtsrNgzd5nLvGUJOJqaGQut
pj90s582dAvBaRsnJUfH/tDEXTP9FdJyF5tkmiIbghGlPECb+fYmcbIMW61+qjsaDHdhv03rY4+T
HdHK5OJJwBS9a8Pbs70LzdX0YC7Uc2p8JHw1cM8UHVKit5NCl4ktxn0TYt1gMy/V7YqV5GBw+Qa9
TbGPNh/sWa+gPK1SwoAAbJaoT8vYOHCekOnOSK4wZIJLlVyJmHrW9RLxw90pHXfxOXxuJCBW6HwU
5Rgbv3arfJ2tlMhtinGumhDmIpvT8wDuJFGnknWjAfC47bJ6Nvm3slm00fXdqO1rDR/jQYwOXUQ8
9jDyxXCvYpXKJ5G3svYRRWgg5UyGfBm/GT8/xQtcCRSQoXsjNDuT3ktYlT525EeU9LOJgq2ufgx8
O+pK6FY/AsugU9+dPNT85mhlGTgiJ2EczdYZF39JF0GPPHqq4hP7Ya6zsPkjpjztHTVF2SZAMoWi
Z5ngWAzAi87mZm88dzTvPoVNMkuSdF7X8zudVF57t/Kbx7lf57erJ7Clp+zk0TZp+9wM/ODkS8VU
WQ3nKDwGIT6CbZQvZRxS78WMPG+MTU1zRoSwgBT21HqUDJu/IcedS6FevPJiRjONth7h3GbnwZj+
zEOEdg/fd1bT9hNPHzJ4dc517MA997kOmNXBFi3NxU/JS9ZzO5QJzD6UTEEF7oAmh9Dls03I/MXG
0MKMN2L46KATE4QPfowQpBCwu3dv9tNgRFUOYDvBbqndNiypxtx0DAPyDNQvuKlzESLAOz4Eahyu
0dqfB/FeJljy6k1q1jIfrjb9xLhaawFezPTUiR88STjd9Ed8xI87+cjm6rGmtTt20T/e+EXH85PJ
i/sWcxYOemZjjpmHRJkgxjCEw+LCZ6C31rpPD7i0sJZjXMrSd6++QbWV8l2rHLEpqcqqI0NQTv0M
61ymIRTLcY7Vfx5zx8OLfhOWMfkGmMHB9BVcqCtY7AJ6N6Xri4a+ORw/xeXOnxewmJfNJe5Zror+
6P5EzQ5WuX7jYQ/QmKIRnoaDs3ONGveJfEbm4qqMbS91OA9zb/rmMlNAra4rhjSR7fzNrPY1V8TE
qc+WcN+h68ayaAvhnA+Hh3BVbvOFfBa21ZpeNYWRkAMG46lgK9gWCtvDgNgCa/jMc9Jxt1b4rrlk
4cA2S/dnbK5lcwKbDWaLaR0tFgj3MdZgOtKbSD3hQpUP99y1krNUHnpardZ+LiAB2Xzj8qQhfjOS
4c167pVw17db4AKbeqZzMLM2z2BrWVsFN2B8iJKj3x0Z6WTX97eBzaP0LfJnk5QA10N883mpXRj0
iaAL7elnPmpgtIFWOiTMzp1wVYe7l72V9UdlfCjpl/io87OQb5FH9YN6JdxYFpS4vhJVrFeJL7KV
wUSf+LuYPN1fYmi0FSuMeLZ6sMCM2dYOAkBVOr9xMOrriQFlKwHHT70ZZ+Rsje72jG9NefXHy2/D
fCofcZvIu1TbJqnNmkWy/SlOC+2clHQxI3YFLnTC25CsA28zTkwPkzW7uHt6pLhoRp8T3EU8M39G
5WBVJFM5HjoVzbETHps0Imii2J+GKLLSdHxxySI08z211xErrxbmz+9Cv4Bb7GAdIHWFA5HoNXEY
Tmn8C1NYnLsMOQJWpk2DrXJOK6wsOzIW8QzoCpPwd4s9h+viiyWYOfe4HrjhX0GuSJ2+JSEI4A7b
btft3mgt5yWmEOzR3bCesIeyvzNhVUzMQz+95OllYLUcngflJElH+YVCDii3NM5lfUqypZDOenP3
pS5YC7byOR6vmNKSOXvYZ3uwtIOnH1X9+Own57LXndj+BT9D8BOIX2L2Ga8cuqiU14qwHYBezUgp
NLuY3srztBYsFyItEN8GKLNu+dvRlbIYXITYul8uPkXf4ZIX48kki0U+OLTRQVMPWrGoJZA8Uysx
rZuch8vp1L/smqmxtxfehneKyNrnYwypqdgrLRyiRQC6WKPgFxodezBu1p0EQ6jac2AWj2SalX3t
kjemGkqRbgqRz3aRDSzdTmwWw9BFqm+U4xH58Yd03q+vnxw+aRB+wmT5lR5EWcSCjXS7eenzuwYI
vlG/VbM9mHCpRqen0SerwllAHDKUbWMY3A4zTk2Y3EI9FW95+qkMX3YnP0mdBz+VfInTs1gE31VS
EIST6Gz2l9mjNIt7g9CAHSXhrUxGUOJgXUkc/g5KeODvoOVoc/66MyHo84VxP/Uhy/SI1gUsINCu
OVVgvCYjsJUSp932PsTmyUzEv7pThLyvd6YqLxr8PaW4pGdsLuzbZEdKM/mKtA8tfgvaO4xKWVoY
6mrk/WhcNZnH6C7OzmeVWkDaD1l6vIiWNVyQXHJ1hpfAsNn5s7MqRbQcTsfeOiTdrVH94ghhZWva
qWHCCKSzwgF48GcD+XME8GkX9JuLyMFTG9u+31qly5hRHyGOBOpOTbfMdgSUMOKKmyPJtAALMkog
pZJNNUso7A33vTgbpirVZlca7zErM5Fr2g7pBRRcnVG/3xqey0rej6aVvEotDy7IypvxWVaU3cMI
o+3QtAVpgeeyYLCZW4AXse/4Ofx+SrYJsd7wQRjMaPpR5wA2wbGm/6RvufooqlnKyec8MAXX9tkK
3kX+PW4JdQol0BjJXJc5uKoDDcy8nepHJCldOzZoHRkMhydhvMhNvqWKZeK61jDHOG1gt8fROOTj
iRy7od4a/ZH279w1ZTwbis+4t7GaS9FBUDH+HBJ+gTuboZvPM5uxVUMmoxgwmLfBe6w+Yutu5jf6
+57h3VYJju8F6JPEi+U1DebRQ389sUgg8ngBywZejrU5EfNm+RukHTct1btujPAmOFiVrJuWL3hm
4TVex9W0lCOwGIN5uKbmLe0fwxuRwe5BrBTUDw7wlvqwfEsrvW4n+Z9Y/ZPL826O09H/7NvPkUIK
W1uxvATsJX8L7c23btnntM2Ipl+S7uufd9kiyHMbEOTK63O8YPpZ6OLRKsADH0rxMGJE2ETpRrXI
jTlZQrvsOknBg62yBWzRvVSA0t2PEgU/HzJ4o68h/QAUE/C4opqqaL5aw4Ug06QfHuyiv23K28oZ
2JPUa8ZuBcE+XGv9Ol+mIrnMrdnuE33v6xyfj/Sy1uSV1Ev7vBXP2zp43rTiFv2J4HUk2JynLleZ
6lGKjzHvsu1YPVmogvHqnQ6b17hRjY1Yu13thsgTczpC686RVSdjdcaVuSk7p+gmndZEKMd/k0G7
dTpU8sV/8j3T8aDC0lgZyEfiUu3PsX6ijUcd35GqcSxS2FCxnN2icHLMejUBoHmru4pUwz1qr/T5
MHkIRF1+wqCzGShkzZgViuBkCs9HOZJskaTMYLjRzOdkMozUMyk/TEeqKZ0EQZ81ROFGfxb8b12k
g6WYx8J7pX4yGaTSV4jJQFdspfrgSEMDp5Av6Q119RZDx1QaOqjOQDvz71oAPZq+1SIDCttvJP7B
pV27v423Onu+4Vtv/3BkKblz8Hkrl5YDqPxpcOfhHQYdVQmur2rfjLCe01A29L8fI6enAbc5bTqL
afOiX3laeMskqhdtgZMHgIROSs6F3hv6G2FWeWdNn4rBDWUn/nB4f1Ur5u0pDI84ytnOE2nEPy5z
cuPPLtgRT/K4YpszC9WLVF5gbzTZWTWhgvYMEbgu5rwq+/RUpiedZal4xm6D/TuZV89lp8AT/Bdz
8oK1pa5ln/JH4bXB7/ppg5/g2lBuhnxLb3kxvYFZ6GPS8WVXpO5Pmuw0GMYpGzGRyHPE8wZfcuvw
0IEC1Ryf0dE611o5L+BdEGB7ghlli2GA5w5pQp+MhVvVbymKvwYRlK92oWrJ9JKpynZVomKlYr7M
2CJ1GOHz5ejHKxyPEYc/jDKofrw+806fmfnOe7WOI7SZBBegnUK7lNmdEH+u7QD+tcaO0HhS0BMQ
oA1mRoYd5s3s32A11BUr1i8embC6pnZHgF86Yk9wNLdWtDuChkPjJPEHazN4GPnjCVDW+inBXQ+k
zbCYp/Z38EVAJe7fgkCyefc8J0Qn+KO9L211pj1jxmyHPaAzoJ3NJPC24+AYLflzB5GwjLwJeqm8
AiNqcQoKSjDffhvPwGYa1bmfVfMC/62OkCX907JqaRUP9G8DaUsuWb2F6VaZTkfcbnoUQ0T8IE+w
VfANaWe9vwABBIvTX/jl+FeMP3pKcWW7uOcyMZot6KbmxUCDTzW8bXX/LMWXRL5q7W2gmWMbfQbe
pbx3ywqkDiCHF8thz1a4Rx/GA84T2Hrx8CgwVMHXmD6MkGOEBYmwN0uvD3I2jzNh/v+yx+3sm0md
FDF5R/xTNLpTxDruOumPhutkis5AG/WWQ+um4Udm8tp958uYaMHC4W5cfROwmn7+1NTT4vwuDbu6
P7CIYQNva5SWM2/Je/Onb4C+2UjqmrGERoLNEnNHlR4mbqlNfNUpI0xgkxVWR5kappbvlmOhd0zq
c+woO5LNpnDq8G07Jv31W2i8Eq1uPIfAA50gMQGjC29ScS/iR+pMHyaWGQIzgHMhja5VkJEaFzom
BkwFj2fOkmDqqSNsjHpcJJuAyOi/WkKujXjCeGavgkXsDiEkrQPsI3EiEaX+PpN3UBrPskV10dS1
KNZreU6fJbisYViq3yjKMILe/WswqWYu1Y1VTympK/ZuwJOUkKyw8X+YNZtZQegXF6Ny8dJzEJ88
oq3/6oDbYuWzoJwMMLxrLY7dw97kKrYm1khh7fvZL/GWesilCCyQEwcDqzGHxieNTvCp/x9V77Xc
OJoG2z4RIkB43AL0oAE9qRsEpaoi4b19+rNA9Z6zd0RFx8x0SSORxG/yy1zJg77kk4r5Cm+7t30B
JwS5MSwN9mr5ynRbCG/eT4BN/+OxHSQsX7SFrzVh/ZaZs63NCM8iQc2VP8Y1l221ZHPFNGDQCofb
fi3REmRhWA22XUz+bpSkJtEupWvuHDPRFq7ZYviIUhkMmqUZukrjhqyAUOlOaXeNvCuz6A7Pua18
M6aHCc6JuH2U3kNo7YSHXoAh9oio85YinkWYxLwlu0iaJxJb1izBGQ2owE6QPUcHyrzlbBaeaNdO
cIPX+zjYe7uTxzGWzuaxKW7zijEcbNJ+g0CjN+N2OrXrdBlphGNZTUM7p0pmmCJxTs302JYnf5/7
D6F5CMO9fT80yp12emCF+96xlXCfNfvqUoZ7Sd03oZs3bmHM4ngrNFtD3SoRP94Zc4TG2PvIl776
Df9kOBIddPLa6gKbKZfqOFuqDA4vxtRV0HyEhU6u6wMZIJGqTQlCZLfopiMhgvtp31dcypx9oUxg
OMpIcfaPmDdwqe9eVjMcVf0g2Og6LoL0XOPsa2kK+ckxNh23h15BFV+sGLay/he3vua1flnihCjM
9NiRML7n5nW8HryU0zyYZvLFD68WXi8vcLpvJXAnClVEU2+KNjkTMIeOLO9r1I1hRsGzj5g7o37z
JuXpOQJT1iOgR+Vm5jdvyjfW/GuAsSs/adO/vxfuJNx2pkMYi8WIICCgs1d2AFAS+hchvXYQyKDY
qMaunCr6CP+tpyBFinsujWQeBkCFuDVp62isRElxf08LCePSA7/KGFPaqKmT6Q6dtr00tROrN75T
4dkLT8V/DrNE2L2fCoDagvzSUtTHBYJBBIAJnv1fwEQGRUxcAgejHxc4GGzWbLKqm0UFfUpjLZ6/
xHkOF42iICQf4nuryyX2VnAkfDjbiFFT+sSL0Wm0SPxlMVL/V+k+hUiFhDgvFl12zNQTyq2eXyjq
qndSsKfEXVUIcE8x1vj1jqdvUeJtDvb1rSu+kuILE8UrvzUt1ppTos8af2fYwhRJVyodxcNoYqOb
S4E9lvvg1m4Q65eCsPDYSiGJ6XOnwCHVLXLEXdiLDl33HDfN1xo/RkqGiVJp7iwMqsnX9pSZbHDY
8d4nx1fzrwkWXAu84m5OHlXzlJunOLe0ZM+gremtULLGtwemEeCk9l6tlebU1ReIeXB/buqWqEAX
YPpfKiQsZ4hBHZD0lvm7Q8swCxPl5SAYfruUKcD1QTdvGFxXM927id1N1e5e+ijpMUlZFLaRCQxm
yh4JO4RBNFtu9NT2BAfKas19o7/j65VfWzaCzXvYQ2NKvf8Aj5TZMs2CxuT/Cd0XCWvC6PJaNFc6
U1D96JWH8uXi3cG5MdgAet/NsSwPL8ltWfIny2JCTM4CxfmybSFaekjykMiMKXyHZE6FPBT1khgZ
Yq5VZyuFU9Y88tc+XnaMthUAOICEm+JC/4blN+v63FM0vh+E/zpQ68ExxkPY2qsxMuGaznfGe+rT
/IzNSNkMM+44GcW+L0sa603uSn8rCPvHJ0879gE+14Nsq5kzidfln5oZ1ii2LlV/CfJd7VbVYsTd
4dX94sgPgo8CGDZZzg1wmKX1S1izJUZXyb+883Fv4aWk3jdJneQJvlX1ZlQVg5X5h57FMJE3K8Rx
pkO3XIcjRHE0KprMlMmv0jlDGFbc+sK2mQXyQ5ozBOCB9m4+sWzTYsjYz1vvWRvfofCshZHdHSkP
o74n5RWCdzs6ukIcXcZWAGc+LFrvoFUnubiEU4OWIkwB3Ho+RwkSGwBQe9eA0DDGkyOsra5G0lA7
5GFnYxtnei2YNvWGCNo7RXbfRGM3kx24wy52splyzoORpMwJBkYbBlEUuw4FFuACiEVQommLx3k8
BHIWY5MddZ9hxYuEMU+uL52tfrExg6MfPDd/HwVcMWcM5yH/MTy1OUWE6R9R+dPPmX0K4FWLpbC1
qAHP6DyjrAd82KGz8b6xhZfYyhZ8rbzQTuDgtFMXLwC00MA7vlHaCAIiKA1fERcdEM8PNg74Ev8N
lyoyFWc9/ramfVfgfAlGwIupnyP8GpAYw2hIzh8O2Pvpp3ueCjyDDGB1DgSUgovLdJUylzO5iQ/c
yWbGXhYP+b0KJ7N+ck0TukpGGB1niXBV3sHRvcGBBrdu8iA8y2/FQsr5k6EugxY+G32EOxh4lAwh
nKqs6J9G5OTqAqYEsQBAmipk+i8+zFggLvzGOAo+LwehEWUGfewfgE2sLMCaS6j0nxk1PNhbt+44
PfNhS61b6K1po/zApCflEfa80d5AEiXSg2N13ODH5HV9P8PxZgP2baYJX/7mfU4EetGdoXN6gCWa
Nah/XqVFR9zwlfNR1e+AAQjzhSsa4hKgJa95tSKEciXDnav3gOryF9V+srfWcSoIswK0quZIa6Ww
KNriCdG5Vi11fSnwqhrLwFgmxjLDrn90SAvCcqlnBdSgfR1jLlmk/+hElbgNMWnr9p0JHYfE4vM3
oUe5D9VKkyuFeK8nAUL+jIVDIKHDpcy+Rd7zbnzpn6agoDv1JgyGhVxy8raq6f8qMWLIk2f/+dqF
BcNiutaoM6J4hS8u/uM7/GJl/rPUc2HtqdG6Tbrbu7pn1T21GCFvxPWEjkKEk5EbYUsxJnbNkYNN
z5JRzmiaLUiG6RcTEh7kCemcS+ckuLT/QP7Xtso7WozOfmOE39CrintgTpNQOcaKu3sG84bHRTlK
a485HPMtq+JkDFGdIFi4llnS+WhUBAY5qfMD6feMOwCduBcoGvEuML8ngJufOrfbjQQUewTlLEnA
em/b+yLH2E8OvO4UaMVX+o8kCf7f0awtlet7b8ugF6kPwvzAH3FLpjW+kn3124vSz8bQJUW5tBDy
ymaoSZwT+O58aybW4fINbpjDxyqQpmWyKN5TEXvoMVmFz4yHrH0K3lhXyKerYTfJHoZ+769BeVAp
buTIQlhwl7x2pb+F+uFT86msYyzv0vK7Pob6XKPcd1pA0tX34kUCOxstQ+bO+EWXEQaAnBn16jVZ
9dfyavZz0g/JYjC+X/U3qXF+ErsFOz98/SaEeomr82aI7XSnQrsozt1wEoLjZCrHtBdtFLtYgesp
Xo5er3VzFeOpjFYTb1HKiz3VLX+6VT9T6m8ZnY6ojUh1AU0IW8mn1ssh2BVx0U7WAXydr7kMp1Rb
KRdIJJnVnO+i+F+Hkz7seu/Uy2e9tjvhKQN3VR75+64leEXWfcz7vKQgxVy+62WaES1bRvkY16ja
nazt38mhzY7lVv+Wo3M0Z5pKR8+sUZEjx3RM0TtbbV0VW+m9FdgasQU3x64EPegOG+HlvEcA1UbJ
HaiHOnV3y/wAZyUckyEkagJ1U2EvadZdQf6Gtj0H6Io6OM2+3ZlzgPYUkFCzuqJXYmIu+92X1gDX
cCbvjaBvFQ2eidupqwpwaHZs/+Z2B9G5uAzypeiug2idTdGSHa+HrOC0IflTxrtkYJ1UckLJabxp
RkvwZIxlIAgTyyCRgQiFqU5kkCZaL8VarUR1B78jMWiS2RGpyHtkeooBrRdpa4dkR/y38ufexIGE
AL+/cvAZqqXTB6hC08h8+MMdWb+YXGDQYnTmBsSYOR3P6V2+KEpGxI7ithOu2Cufi5G3JAoryIvh
GJQ7U99lM2n1O9siiQKNvO9Je9v6FvmT8R5gYy2GmY2XYrcRnujJL/YjWFf47vWFjla8QS7gNp9g
T2uW/muJECKs1HglcdlNLjgvjc3A/F7HEVW5RD90m6FChznYuMY98w6qfO3wYuHqfD/eMbkeK7WR
2COGbs0YTPyVs/Du8b1fr6VYTWVlG3BarLlVy3s4pTBIVSbLeCg49tJIRLMhBRStw1EyWMUbyJug
r6GGB08Osln4/6sGxdWjlwpvgBVjPL0MxE2e0vs5YbfwnzX1Ru00iUaTehOtYWAO0XpiIwoKW4mC
jd1DeU+VH6QejzUtdVphPUkdhDNpIYwlfuu2Hm/ZHNrClcm+Wo3m/GKwFM4WND6yn2zgiQLZH3ix
fw8HnCFA5nFzkRvk5msz806duZuYu5AT7rDnvkmiYPRXNf9+N/iGrdxU0ZzUBYIRZzPJ2xpQSlDn
C8M2JCKW4yEgLpeevgx2DMAuHM3pEoD6J+u2W869dFslrtnz+cfVgLJjWgUc1oyqxnqW8cICqcuX
C8G70xkBa64G+YryNZlB+OW6CtlMnnaM6F9zzIfADknWtqU6zcFRvm+ELEzKeFWLdHEGBSWZKCPm
NKRewMaiCMVwsqCMA0WK5E7Vr6CwMpBlsjqC6SjcA3SvzDlq6EDu/0jJv9Tyd232ZwDNhtVuDcBk
gN+yyYevWH74R7RbSKjiSNDKIaiVq5aogbjKQ1a4ZALjyxWJYQi7Vtip5qqfrDJz2U6W+/lkk7gl
9DZvVUYYuJbyZphSFktyrCLkDo8PhNQMiqG4rAlXaBZYkGjiprnbi3sauoRd9dpV5ZbVdl5xeyDR
EAFgHLc1E7EwWkfc9cg4HIv63g23eabOJlxhww0RwIo/L8esqZvmS1aZ69NVk1kD/3pcy/nee7+/
dNTbpSddckNHliw/mbKwviZ7nwyH4y+/Gu0oa8emsXLhFCcnNTjW78O+2fjanF+aNRlGkl4c6mcq
nAL9KAfHSAI19EVIcdvUY1zP57evADStAnM5VOCaFsJIIspGnlf/fBXcpvYGbg2WgjMLKsCIY07D
K1fExTDFwKVIY1kc4z/b/3R1YcpPuVysqPatAdlqlgHWZTUYq+w9S8ZtlaNVhGUf2Ci363bkYUjr
Ifx6tc/5dTxuhAD1tmq/6+hAuMbhrf2XERFjE11z5gHBI67CHccN/r7+footlcJjb3ArH4zXYZji
9aX4MNtJjIeE7RcfjM8hI1tRaFnQ2/QTkhTaFdqPkf0RtJ+4/BHrb4kpknHv1GvDgBMiB31fjFg6
Lgd8eqliGrvgG8pSkZNrK+p3ACnK2aTfVe9jdx/ex746wu7T0IlXfX5V8mvYXV7KWfuXATq3KjZo
S4aYNMB7shT57AunfrCVyfblb+W5/JMKbkvZkG3ujXg2HjtZuz6fZRoXa3GVlasK6kfJZ5ksJCcN
iXWDOhkr607tmH21zGLJCUkGhMQTL44vdhzB2hk/gzFNRawBC0YWVDAG2V70dhqsLriV41ZbPsXo
NlGu7bPMd1l5HmLwM+e0PQqSm0k7dkdmMGkPeGIt104gbnSHaabIA8/m2Lp0WsWHwTz0qZ1w7diU
5saffXfavh/9r2I7GyzzWwHA9AaPY730myo8GsCA4k/WAcT5G7Qjbo3RXMBo300IjTCF8PdhsJPq
kTMu4s4J6B6cukeKFrGbT/qjqLjRtwHFv6ORY2248McJGXQYvMJ7o5+9Deuocmv5Y14D6UIwobm+
jXPWH6k0SxEf69lwRAs+tOVe8Rc4oaUPIhv6ZsU6ZQvJknE5fmn86QFTJbwJlHJvUO8GylTqORuh
IeiWdI7/duZjjIgHdhPdmc5jVPDxWrOXrE2El/caU/rrCzmNAAFB9pDcdLoaY9iBq+KGg+110Wsn
Ejclu+I213Zh5Hqhq3MXblwO1Ky2wkLxlwEdpYB+Ogpdidk6ZFzJrgP59Jdtx5V0lXfgh8h0am8q
cdbAJubllQfDF7+C+CvLH8OUhQRmoHKtGhZ3dv9DPwuTk0+iqTwM+Z5zVKNuzMHxCwptmP5DA+De
uJbzdQeI0aqIzS7nuaXxCc7ASl7Fp9JNu3PwaON1U62wf+XxUsIpsu86N/ZPnXBOqlsTPCLhoWXg
2hX/j9z9AbuOZ0KaU5DYr8Gwk6/NsnWUrYNsjXzJZKtgMG4p+SUNr7+Dsfcp4H+z04OJ1XEAaOgo
DMckRxUcmaEgaCtv2pS2D7Ct//GDn0L9YgRmyFjfIEjSeNKM0z9GdcAMyIaoTM31maRtyOtWytd/
KfQM2qK6bvAOFLGtF3Ys0xh6L5zcOw7BQa7+Un3XlDtF2sUo99ym20eCSNuYUzIcYM/C908MDVpa
GSPG/EPch27d/wn0EdaKyQFCRt2Os6mSfgjGaex74VjEdWQCDxgZugSBurRjmASxQ0W/IHTnA0KN
95J8FC7e2U/nBCF8uP7kPsfRfcSHDucgCQGwI+IfELIV/uikn7KZooCQEUjw5L4v9CrFGVVSM2Q6
GO9BP7Myj06bsQSD4C2C0fu19dUfhIvkHw1kRFPVg3Z6kTmUrhuR6SPKVUKExcEYhf+K7jYZrg5Y
KL4TiVeMNcpnHoiOSziFEmgu9QvSgHLBAjCxqNaqcQPibQTby+k+s4eeLMaVWAQGKECzaAYjbwS8
G1BzSpOmeu7ICl05ZCFKc5sn+xk5hxQQ6ZmAhJ9tqRS0OI6oSLTgrxf8dgpkP/y/o86xZvJS/oCi
plCHJbT8+xIdJkoRZDciMN0ejxc/W0gbr26csgZld1u/jynl9jaYdNboOSVD6fvo1Vbxj2aoWpnR
nIIWwlUCbmz6+YXLqUE6DhLlgjkyI0jOP/ws0vtC70Y3dv20+oWTDgqWD7bEE1vWHJBoB1H4OWKU
62g3vprt1TCvmbrIm0c+3LP81vqAzTjHjOElDGvBDfRwjGsMFQVWeTrWCo+2fwgfvFgxzLr07EtX
eomwpPGLk2LlfcpQCZjg4cuv2Up5XbGSIkYhylLmR2zOFSYH5ibvaboBgcoZi0I6pp6oWAzRMlSe
VVljWbGHAmvXNiK6PRpLjkTXgw+aj2q9biklxzZhQT6YlSvL+1be5bjFEqoihyk3Pm2y4r5Xxktl
NsQM/SDhWVXJJ8UNPOiup4k3IhPDr3NCT4550I3DxDikCHF/FdxU7z9+9K3kX3V/F+rrJDu1Dya+
RH6A/4aR3WHwjB0KB1P6cTGqdWM1A7U0+R2Fj/LGKf+KzwC2fX1OzAfDGGSO8eKSbqEpI5uVHeCJ
seEh+LQYUOUQ05pOvQPthFbC61YtRnWqWEYW3TO5vqJoSSZu02INusfSg5zedPgZfvQzuvsEsCwR
rW4W3RMNstoKIpW5pX2X2t12cujtbCrqOz09tNF04C+gmekrtVxTqG7hJle2ZDQhzpYMtrZti6fG
qegTIwjmUeo3BqPRkyZYeIwFrcomNX6AQlcS6LZqjY+9ArFmc5x6e0Qs3DJz2wxI/Zquly3bfYsa
9iEy6VxP5hyceIN9Il/L165GQON5BXjRwUEfcwPNa0YCc8aoKnbF4KS+Lz6QwuCrez0F8/nWfvIr
h4zmR2Z8/j4C57KUA5XRtLWC+GECtBl8JHDgz6uO1r2f+gOco7ZcwyqGbvMf3IGDycRYcT7WaVU8
CsZ4rulKmuc5siwnH6agGCEXmCdkHX0//cXTDUzakuDaEzwKMCZr1S7EyLwrGoQSSvesXyMvLl8F
7ZhoqThPwnnVjUXBPcvbiIZf0hibFCtlQTP1S3q8388CKWen7DrFFWG34YsDhwmBZ9eQu8I2jAAe
rkVYRURjiN0dhOVEX5DxrH4AhEgHaatAWSuAsmyqnzj6Fyz85qrWZ9kS4o2hrLvGoUxWpIio32eD
S7cyF6bdNTAtiurIYK4U/4BqgUneJ9JgBellMI+Q/MjG68V6Yq4hnZHC52eHwJX3FlrAnDZ3Suel
Xpy2a2WLwOhd6ly2+LypJ/qlCdIDe1UoPPrAwmCPAQsDDXxPQBvxPvQsztty1vmXymAAeIuF2107
AOhAwyNeyxl9O5Uxe9IwILuqcIAUmAubBgtvT+mFCylWuipEs7R7Lz0wLS2oBw5kG9BY+s9PR0Bb
WB3j6NT+c9SUue62+IEhhk2JTnXO0JBnc+oxoNAWgAhVZPGZiFbTnqqpsrh72jTaOIGxEGHfW0Ar
2rUvrwpvScYV/z4lJKECMqBc/5qdqheNXYfiNeNTZ042yK523o+PX82F8zX1WQeLeyewACx6W6OF
fBUgJTKQ+qnXvIkyZPQDJ3pgoodJvgo2lO/yyuxB9P2+yyR5tS/jK7ay6cDvVx75JJDrrRMHi67e
Oj0CYjfAeDlM3seGzQPa6fj8eQKHN9fI3EDYlyL+1z2nyOgiD6ckPE4kN8C+uvE0LDdzepuhukwI
oGyQwv5HPg6qk16eoujsH0TvWnpX4GM8nGy4G2oy4RiMkexffHdIEroc8d1q61RT9lL/ohqXgEJ1
+Qo8MYxur+IKPLHZlLlLXXvUT1Pw1Nx48TnOi0/NOC+3vPdTTPE7sd/L4IoosB55g3qx0hialjwG
K2jU3CIyPiX/6Y55TPE6RT4v4lzCNt8xf+j3mufqe+9L9FzQo5F6REKGRw0ahnHL0n+q0mhpnuRb
Naf7iy6ibUK7cbFtKOW6G9GNNu5/b+A5E1e4a+iGJ+500uu+9V73V3l98YTOFTIiI6mw4eqoHqvu
ZJiY9M5+MuPiie+huwlUERA42OTvrSxvUmselUsh/Eqir1J+TDLmm1DC10MNk5qHbBVUEGlWXHo7
qAnz6EGMYux4Lr4B6iEje18YR7X64sTAIAwblB8fX56oKN17icOFSwO6x/lL3AreFu+zVYcnCOw8
Xqp0BbvKjXVgNZbWFVWVjBLQwVGgSDSti1VkZyRoqbmY4GA4GsFBw7ypuPV7TwJdN7YTfDnGTu1d
+XXswxNrd7BKwHIghkd2pIPguL1pFeCjWI6TC3WfbAgM7tG/0fMZrU4e5b9O/Rnkv1vhpIRrgxEv
muL403Ah5qe5C5H9K5h0NUmQP2H+J9F/+vq7n0X5Qx5uZX+hvqm0yqf3Yb/3M0E7Rn+cIDv72TXo
bg3zojW7T/sPFQCgYSCij7lBccjMxduzGuiprwPiS3vl8OGG4YmvDLMr4MQUl6ervo8lT2GyaKbd
vor3TjbtFSfDjO+NTyZ7X/vZ/thPlINBU3YwEhkBYjZYqILVr97DzAG9h6a69pBBaBtZgMe3chQ5
gjG46emUN7k7qVY7WTusjNi7jAVIVGiJyrijMj9gP+Qbdv/Xh55+Svp4Ec3Yj4zl2y0YMhEmk45e
d2weEo1qU/08FvURZiAIt8ayrc/9em6+HYOG8hiI4GcVVxsnRyRwJ6+jYZwG/9LQzhLeUuEWVHfR
TswFU4YSiojdVff4dTf7Ww0ifhVOVhq6oTEWaBnR0pcXZjOioAYkjPTaTBGZ7t5l4PNJICJfxfFf
D5/BVwU1NnHRJ6AfKnN2A3CrwRgDjPxLRKPpVC8m4HDnsGEV8dFwsJdhTVIot2HdJEL0ormIZWGK
84JJ+yFg0XVCgs94NiXbLNZ1cOJv8RI23EtQK4tljNgQoAystjGrC0uidKjABq/fjI+Wv+G8GmDe
yFPGsTetCKVXG5L9bEXsyAG704E3N//ssG+OsRMCMesX2lE3dhDId3ZfSA8nOKeteZJ/SKZONgJj
XELD0IM+56h+Db1cKGas+w4+zGo7xHsvRAzbKAmFNfsUD39+6N5YMo49OGQ0+fHz/wvHR0TkWcw+
3CrT+kqEvYw8MuvJhR+F7hT1Y+yCwrl/v0ekt09X9vzKt5dP7OySwWnSlTwXrLpAgdS1uLfBUkcl
wmnNMWhOtmsMLvB5W7FTEWfg5EA8EyRp/kGSGv1+uOsnPZzfudyDOv8/P27z+XHb6KR3J2UtnAbl
T5n+VdK/fvaXaQi9AopdGcv22s7U4FLLZ1E+F8UZsq2dPo2tzOrwWSfB6gaM57YVYJ3bUN6bDzz9
JT+K7DFkj4yitdeCcox6o+nOpHekzOH0rjB8ilac3sGB40q0gjNPGEIUKlT/UVQ5sLWISsay2wj7
0NsJKafdHbJS4MaIrCLFRrvotUulraxsoocC6O4Ne53pVpgtDBl9ifTL6IzPslXZrVKmOZts/ord
CjuAesr7cxhdfeEaJfdcvbHHy08lfdbpMzEfXmID+qenLU/nQWn3wUwOx34lyJ2iezZv7SVGRZmx
HBu2GM9e2nhiR6H0d837+XYbpPeUuKTD2VjuHAPMPa284UVbC8GGOZ2V1YuBWnOgximI+cn9Fy/y
Og53UxkHsIl8LfOrzGYjX+vrNurpUL5B2g/0H47Y98J/vuOv3LizfoIqi2+5eq7bo1+67TF0/msO
KXjX5v9rDoFVHM4yTC66W8WHxDxIWNTSo/86wT8l4WVseLa2xzm+Z54cGMk8HfywMJLjp1h9e9V3
Izwn/jMn66xTYOK0mfNuSAaufwVtdJm5TsUsjMtjtqELm1dkzUbAg8C2pMu2OOw1QGMZHam7StzF
+Q5mfupvhynzO3TxrkLHxqC+KNqFNyyY3vVbTiz0wNvyXdjzSrKxycI61ejPnHoLieseXXf2hM/G
jMXG2Ibf7/hoUCO00XIno1kK72WyDwZXK4+mAh+WSd2x6U6EgUnUzQ1KiTmNgdENNnDZ9T03roj1
S4tddoeYTEO8ECn6pLBqWL71ZUbDM/psiJ2V1JJN/JAWEEwxbBk9bO1lNS2m1b3i/ouLAjUEUdqw
4fv+tiD8gud6mw4n8eBPiE25fBnPcIS3Ql9t+QrOrdGKJZu2HGmzLaacaTlm891ocWHgngarhtMS
5ZhcevaM2VVzL0CuSa1kE1FxO9W+kvYmLd4g0VlhDvzW7+6kQzwIMPBdCiIRljFDWkqnmLnimtJI
CvIgmc5Yb3MQrZugPan6hcNsSxKvPDaUw4bLV27zPd75uRydxofAPxb+Ma3J5BwBlwvFgaNUt2E+
jOLm29DaE7c2phpFmOl/vPY3bTnirMboBm0xmNNfU2Nr8niwFsS7EqCOdm43bsSOHS1GDjyexhGV
h1C1Aj2YjykxZAmEwP4kxiddO1bBMXzzKu4N5izl9is8IssD7xOZlwg7I99Nyq1koCCDl9+rSAL9
MicObkXxF9UHLZTg/hKmpxS65WsvGm48Sw3Xz49BfO6LS9BfNfXWqreCFkfsBndvuDM2rJFRStsg
0Mk/jWs1uUT5yagP0GMeWLVNWyA8Ie9fMnmAjcZkZCSA6bED5wAfLQVFV8nF/w/H9v3t2+g3aJHp
2vygZfSdqEzNo+Hy/2djADMozsResK70tTxM0SApoHy1s1QC0WhD7f1iLhxLNB7/N6aFG/6/Js38
tTT8sSpGlHfy8SwKHPssrJQt6/cpKU7v4ag0h6EakfYJc85bIy1TAQl6IXEVmyY3CddoeEAjyrF3
ypUb29HE/ksOpP/prI5i8pHkivgp03xzgT4/oet3Slh5pcDFHQmegA6TnEMoWVH8p1ONnM68nKwA
JZ44TnHkh8p4qmexdJYNQKzXQr5q4U2FbxndIu9irHmLc4tRCifsehO5QglCaFxwhpeT+FPWGLRg
haYi/C6OpozNL6G3UfVtq9HE4NKgEx/CZk8sUTwOIjCXU6mchOIk88tP5ZIfFy/1mlE5nMpBXr0J
yHjL0P77i8sBPGnmjPxtgxvyhzTWsZXSBC49RmxtssQ9pnGdtv6+q12vbeR2g/L6a2EXuKcP28ZG
GvufRQ5/HJrXMGBgHItqoeY8fGPznkofYGanrc30/4G9mzP0KGNyKtFb0wPSJjw6pqd9CSJpraqj
UQ6GcIOayvkFn2Jz0Tkns1uEt1LG9eyCWRroaab2R/xvYEsnGh6E9JHID/6NMOzD+m5GN7W4qsrZ
G07eMM/dtWHhXM1LPqnLIbdNgjmzRf0zMKn/EjEtks5rlmlLYNCKlAUdg0iraNABhWEXZrDKieZO
gB6htCEsoCT7CP8WwGdEroBTGFBvGtowQTAnCdeYbsG05besuWp/3jADIIHSi4iWZohs4/MB4n6+
tKhGQyxH/6T9k1rOQCWo/H+MAfBZecN/6DYZu/v0aEYRCBE0/AJor+YXwlXv0jr9SvZ64mYTOLYn
PeaNu8iMvfXp62Pq/x1bC4ewHF27mbWA6ExuAWtY2TIRGiPHGIX91yLjYiQdzOwa5aP3XZGv6vhL
NJMFyQwiGcYuodvy5wfTAvV5rxXIGH+HrUFcuWisiH8pUSTZHYojsvSvnE0V2mhZ/XrjB0IGQrKi
fpIxOwIXRdQQoz7MEwhAqZvnh7fEI3uciSewKOqXsdFLC6ITMulvwRtdsL9NlqO/Dy1Rt6n2ox+N
TFMGUZ7mJzw6xtiSDKaB1M4KpCouvLGWbWaBEfLgXfjj1Kl+sHDlnxZ4v3XqH4rRotRlQq4CuD2b
PmXX5gWZHfYk1WZGtrWIMnXirFovftlSFjitsWjFyEit2tk3DQZQsyR8GLFxFeuzNvUeuMr55Why
H5medbMtom2pbwgRkeOEqpUbCY2k61pYATSm6gX1iTQ1z2JQ+Dby94+H+PV2AqzubKFEfCy6CH17
AbnLFDHNr0PlSKpQz2zl/L7Vj0mwNYxtgwlBPFSc8v1LaYxZj4bz/JipefWnuD/VPY7Jk14fc3pK
LEKBkWlHYz/96JkloyF6CyFdRDpNy8uw29WdW2G8sH6rYgIsyOGcNw75nk887HLCLU3P7uziUfa9
bfFi6CKRAr6FL9AityS3JRQK0MqZG5uLLr+qPZCSe/a6S+/ZjQxGi17mrcdUDjLJgKUEMK6N0zJ5
RtiQsiuYrvcVeHZxVBicjSR1spc43Smh9RFEAcN1zqOcU68tZlsMleW0+f5d/AirAQ+T09EnpK1K
fDvekmy9D9Nm52tj9Z3ab730UMaP328cNbAyaMgLNpz4SMT3kymkI57xgeu44AojtP8SmpemvQyU
RNm+ZxnMFrkFbVK5tKj747FkLaBFpyG0taX4lwU15Mo1x9cDNGxj4cdgSlDPf0qmSHxG8tVk4VLG
pkRHPXYnxXGs0jJHEuTvx074kg+mQFpqa5wAnOIbJsyEZ1tfKHsGDaCUMOVU/xD0uoVxDkjo2/KO
X2NyVAHifrjuL31FQ2lPc5BqMRF6h+vy4zOClUXlLS8/jw0lsGQvIehNgdtC5A4VN3NgxAK2x4yq
5vM3oRjTrYyTWV9i5Bjcv3bECG8aoqkE4DxmeGzzflfM4Agw/mjn4SbpZ+W0puYvqvBlOxHwClir
kdv2h2JyzNWTP8veFqyCdX1pqU7T13XokHyuiFSCQXcwaPmSo09mXmDh0WI7e0PakU9CDy9kJswC
6ZkZj/DzuI0jlf4RAOFrF0QlyElokm0wCnBdl3oo6lGhwo2uGCjWSwqkMcVQTWx+Rd5tMnkor6dZ
fj+gh2BYRe3UnEZzeso7LYswq0PWikFfeccMBaCWX5BXPqLS3FgkHw8Ufl4+ubMZLnH2PzY/S/pE
JWhfFwJySasI11KJmZmFadkay1e11MWxR10dbEF3VJoA6Rn9hCKajxNdIQI7lSNsZxtv2DTRTmx2
UbMX6r3YuP7UoDHNtNL7/8fVeS43yq7b9oqoIoe/KAASKMuy/Yey3d3kJBF19Wcgr3X2rl3Vtb60
2m0j4H3CnGMiEfrVN6O7ju7sKWeCQyo5CI3blV+DOCYcfMlNBfebXL9ePGbDmfexXB8rZTEwcqDc
f90CWLCKanYAFPGqEjYodhjpvOvsvmbjF6YnSd4YdDnz4SHlGw05hFfWWzwBo7LRLbYUJJm6veSq
oVMMjqWsxXCdIBNnB0YXQlgRLl+3dXxutBuT2lmaxaXCVMKV+k0tRVe1QkhuyZfnwvovZvwuBb0U
KHEwdr7U+TAVDQKFtwXbwmIzWW4ExREDMjt91BceWfXNnDCCIm5zByWmbB9PXy0Cup5u32az+SjF
zhDb9ReG6RTAeHathXP1PI/9qY0Zt+yV1SP0zBc/S4s92V7oMYgFsDw7CYXGdGwkpCmXR3iJV4Xx
GSpfE6Hoypd1wJMrv3wh4Woy15B8yWoDY8NOIuXH2Y4JoEpv7Lxle70TL/ctNNcxeyswrGbLZHyD
jJK+gTttP0cE+BjafvQlgjyYADLCWRf/5aOhrAJM9x9aWHv/lhlLnLkbWU2ifOeKSpummUsh9aVd
U99h6VvxTWGcMh/ILJOxnUKAZoUvIW10RN3FJJhmm6e08XlIjDTgRMMj5dvP8VTFB6yEHIZG8Fgb
nMYBNw9P/7iQ0DO6CDdguLHWS73fWwhZIExaTt44n3kkUbvioWNdjyxNmILpI3vh6TEU86/ZNFYj
KNXD4yc0nLnEeYnvMWBinBl51Ni2vLwzKHNI4atRZQcPIWilYLoHRhw8Ox+2XQ7VdZvx5PSbUnE0
ROAuj09DSpqtPR1ldB+aO47sKjb1cxMaG73dwomS0YxE3lB5puqBMa79Ft7m5HeAOgy2q3PozlPa
Hv9ZS63d68aR+HhhxjLDgcUohJE8xx8Gf/5P1bpK7lqyo2P+ZQe8FQrM/i6EYIWb3ZwJwUTa3EkP
3kTm/Ier7Va+zegMymRzh1HCqkG5UuL4d0DH1cE3LWB84ZlPEp/ACjPsmmeE65rz5DH25kH8d0dJ
DgdDfivfcHgs8rdQQqhqU3mP4Fg5KwUWIOXueQRvl0tHQOCbio1WcCPkLYKUbVzL9CaWH4S7YURa
yLhqfAQHVP2XXwsluIIaPrOAdDfwocDggsBgRGdn7h9L/K8th+/ZruoA96md3iBqAnV8VisqM4Xb
525t578Ib48PAV8X2n3pb83kvTzw88oq1mD8p9h0I+VtzG7KRpMcdp8/RfiF04V8VTYEP8oxmdYF
62+9DcTCdziq5dl2YterGhWjsGaPTrb4m0K0D84rNhhYWM83CSSSgzOYcvCFgZz1EcIVwQOFHeEZ
zM4xQjRL7jYSZQ71bcaV3tOL1Jyt9Fi2B541IKOLrj/W7SFRdripjcWpZPDU4/36EJUbvXAjnx1h
1boARXjEUcZ4JN6A4WTiYofLWJ2p/6hqqfWT0RHJsmeHKuP6tsPHx/TKKE5ThI9YvDgagKpuYJgP
aE3sSbDF6iolF+An8h+hQDWAS8FGq4BwhYKfh5VtezOc7RU4S4iEIS/x+LSykXIgTMAlgxGvYuox
v8UBZvfPGZgtgyTkmriN6eoP10S5xi/LkWRHkZ0OoFYMZm1d6cjxgJXPf4j+eiOAj6//DesxvVU+
0cjPHUiyBTLhSj3MKh1rW7u65kP4wMMyHYRrtjDR43xTW1MxhGuUVut6mpMxzHm0MG3MdBtNG0C2
vyozshOApYS1fcpfXseYhCnah9CVgccpbJV3uXUQ+3OHrYM58FoqHC6RuuTjL4R1bZ4p/6ljMNoB
wpTKbT6L/Py69ac1XMbpuXv+Y/AYpOZOPqMmAfh4J0akX5KuaiOcsRUlCNdOpKK6vRt2Gi5IKPrN
tR2PyovKGP/LDK+HB/+66uU+s/ZKeNCkIzba9BpiDrauLTUge/zmrR6vqXoRQarsKia19OuqD3SW
NaPHpwn2iGHIf/qXxqWt0H1V3Go74XEIUXgh6IBFgRJ4Fpzo53zraOWSsPqIRKA9LtZQ8/UqIK6d
Hrlf/JW7i6AdhS8YvOTM02bhHMKHxeNY/nOUcvdrBCqaI16pVH83jqhorthFqXjQl9/L2Xk4zhKc
1f2fFh4sXhLycczPpv13+KgQ1yCSgRFgUEjmqwo+BmpiiAPwvwfC6Lf1P9igQHN540Bf4yanmZVY
EgUJvWsCcIGqN2UT3V0pMbBpUWKgw6IiEegNcMin5UG4n0BHMQhEO8FeiNhyaRONZ1FdUXs15K22
/r31exgBNP+X+rEGBsABICq+qvh155sE2iH2rbcw0uFmmqAz+yd4xwXNkCZd6hqrB5n0G5kZ/UoS
A44QQZxJ5LU0k8g5QiCRZ4e0PIsM2ORDER2UFWaaNR8Xcu/2cALPZECj486Yk2+HgU7ZDZke41Jd
Tegdx/l1R44TL1V6Iaqvbn1D39WGt7D8iOIvrf9Kh692+FKGL2lx31JZRwESe10mZdTPy52fw+GY
Jdp3zSYMKJmP9ucx8kFAIL45oLLiWo7MASi6E/WEz619+Ng+79XOxEf33MGDQcrehPthaUgOMfAa
tVvNPboDQRoK9PK7OgnUdSbtqP3XlPgyVT5HCYZ9fhEebuLb9eR1YfwYLHMXWfQ9qh/P+D0qri2J
OAptX/FTAxcoDzBMrileVAEi/9zMJ3ymT+9J2l22aVjJwrNfyUiO88/x+dkqH4ry8eje8+KWCFdx
2arH9v4yi2r+DHo3dimjyPCYLeWnX1qwWMkZ3iX9Lux2pbab0n2yZHqT2ajWab/Hhx9Gy3lM0ICO
peq+u5k3EyCoX2n7CazRc2pZHBkwlJaYXeYpBU5DSbMxSyo77ugRNmbhRb0LmyO9oazC6ogiH/yU
9NlFy2HcPapLS7hbbnNP8tNNNDIso57I+RecfpoDWcE6wPNt6iN013SgJsBczCpuDxQ28Q0BBTpV
DREkJBMRrrDk1MYiwQhoaDe/gDYdfL68SbpN0ZGtzqk8Q/pTyQsfyBzdXHIfoSOteBuHaIYjjs7V
WK2kfFWD8knXOThLQiBzJ3rAAnKU2K1q1xjcbK2hRJk29wZlGe7NLSvjz4qqkqEUFm/BHW68V3aM
Jo8fdswQlNELJgGEU0gm64vwmZKpkfe2EPBAM5yJ5dnRWrLT8MlJwOudkK+A7D9yyuI8TWQKnor0
1DyOqrCPpX1834lLrXIEfV2UaytaV0tp0eHYYu3xCLgD494XkLjST4cenoZkkWLgbMMDHRSlXvx1
S5rgEQYKlitrZ9p3edPL9N4gbGFNrLCOT2x4v6zh6y5+wsddoQGMHXGZ5axZt9Kq8H0QjrWDcUJm
NeRMBjwhjzHirDJD2cGr6tgs82Il77UTkGV9lnuC3kIn+uyXpKwp/ZIiJYTf+p8zm/OAGyyd51pl
uoB51uDTuJPNxTHKKm7mI8cmAxP4M2soTrxhH9knN3+6+0g87rl7eksteLlv3JhzGbvipqrUFaWW
hw9ElHdCsWuopaJTR+2izcA/nPqQJ3zueekymEDYFuHzkIkHMOTZ/SgSTBQi8punNqp+ktcPYV9D
JhN2j0fQ7j4AUYQCI45tiHnfVddxEnSq3+W+IDuiv+sY63iJ5e6kFfcYkRZm7+ixQ6RFhRUbeQBA
fhaa8w12V9YJS4TXDabF2KHnG2xS3ZaMKtWlyIxd+pU48qLKG0glOTIZYfCzGtb6mYgKuWQy+DQW
YUlGhD0/LBQuncoq4YCHhCEWobpr0CjqdKCSAciNX/XJ6ZOfsVAR2/6cJ0D0gtoLMPA7quRmYhky
zT942p++TFvMP/X6o9xBrDe8odw/nrhHjhxiuI/oJp/52da1U8aNuhmWSvuddt/D8jfdg+sWEXnU
7LpHcEfF89zKlHaLzfQ+sWD0lGz2xD+quXiS3+v7j2h+h7bh8AD8dvCMjDtfzT8tNr7m+724ifk1
rs5De1SifQWHf35UK2WV0pUPcFvWobXONwVxqrpDDN0YzzF0EkDgAUXB/Kt0MkiCHfOTw5geCIVQ
k73YkplGZgO+9ZlIYDLKMNbkKCSzFA9yJlI8NYAuCcfiI7kl5zjeEFCgQWN6MaGUnpUfXmDPWiof
zJ0DuFA6cUb4wGx6pYOG4SGmqdsbAudCHu0TRjOF36LHL3a6vjeMw7M+5ccyR7+3K7L9oO1hZ6aE
3C2yPfwILmUh7GGa34VdcVjo3cwUA+6C45/u/644MZR2soXYQdrhdtErTpE4C+7HbiVZq6e1Kpt1
RRWQYxQlgcZJVyXISbzUdv9ZLWuTc+KUFZeHehUfN027aeJ7jTo8iDdpZtMuneUtiTfBnNhjP84I
OX5km5PplRvDLG74SsfZJK92791leIej+aQmfhJ/uhOpjDkaq31W7+3KuzdvDCMjdfHEFJJdZWbx
bvIHI96whCjSXIrsWt0vufAfaID4OGbRQVz2u/uXhSUEGZe5NO8BfQHKEYJ6LdsmgI2WnY6Isf4P
I1sqJ0HcYNMafpB542bvn17L8JuVy2x7+az7L9P4Lu8/fbGkQKmEoHv1uIw7xBmsQIaIX+U+81me
ZtIjgHuTHsFwooD3pLkqm8P1FB5TnXXTdRTepvJdGT6G8KMKP0qHz0wEY7Xp/zavbImF/G0MH4nx
WQLY6A8xBZB+kNLDpO47dS8n+6ndFa2dgi/E2Ni7hA5tO/RZ352JU/xdi98sP3VaY1V8W15MA1y5
A8F+w+IOGaxyY+H0MI6htVymkVuPDsqpWwl2DMdZkLS3Cu9C+8nIBKYDeRWbPttyazZ05IDi56NK
ENyZ4Ka4EjhjxZ0UPI/8G7eMXBmrQTNLO0Nj/ejWbMhPRrJ90PPsGjXI2WPFW3YEgy0DPyYEA+wi
MFjuIYRYDrxpbcn38wSqCC3Trm5RdrynKyiZGqP69aM9LDVPuBDk8eQo6YLilj1QBWwerKsUL4ko
I/ihdDXQdB+6LVjgtyU0awXPg7jNQddeJjiFmC3nP0yxm/Ro+ZjRNwnroTRlwvk2iYv2Q0ZuLdrj
YFsXpfTFO78P1mfniiftAIpcUUnGtlEuj4I3TcvysQ+JJ1xbhA2Mf56QRdOfSv6Cwr7MHWOpfXCt
DX5LcoBtwv/zzyMjehGB/xJQHdkqMtcYHmZQmbtnfL1DnkeR/trX1zL+UCRHG8JfynbDqYe9lhjR
H0v9I5Bda5O3Gu0k2cfOPTaBQtSWiCg/yAjykUD2rNH46KIX1F7U+VnnK5k/MJNDriRwMGJng73p
tuUHqPSqfoPMercRFRhEDvq46q/ArZZxFxik+CEkKPaTdZgDZLprDV7DwH7upcQ9fLQRPrSF9DOw
XeBQoHrlULh76NNS3sKiN6zMfIks6EGBBWZU1uwMeyfzjfAWUwe+Yb/z8mmtyH/Ld/TfMP5IsEFo
gAyxfNeDIfGQJD8RjkPcRe6Zzkx3UsBJYiZc46qzM1m2pvcubh7Wrqz2CXSUcB+JzGXsHirVSawP
BnyUNwq6r/jygI69eOL3ZJaOlDvucKcsUTBgzl9WYAZkvzbQbA6Ldh2X+zlLODpp6inSEDXNQIKy
Ia/gmkDvFg6KiDk+98Lqj6T+Mct/vfqXIDNWyTKtgUw8NaLJ590TzmjWe0ha/5I3BPAolORyzkqu
THyDRwx0VekgS8GHL6grGUNcfUDM5JiwpraRsSXbRxi3odP6+PfKi4F6HGMjtrp3LKEDAtCIKOTs
1nM7nXL9RMA64N5l8/bEOWEXX7XyhjiSvSH9mOK3is8OnMnzw0syD8KugjKKETrtksPg1kEehsug
2vO3XD+iTsNNLGwwNhJOjq3xXU+8/p0fYiJuAk+rjuCGrf8HJkZV/tBgdNHoX5X8E+TELF91U3x1
xiluj2N0kFcV0EYnvVB1W9cMG6D80b0YFaLyMYLVc3EXvVnAuqJto8xCVdJ9p69GmqWqjeTWf7R1
VxHM7SCs6tr1/QAQQHSRzau5O0s7llHhPkNnLS6QN41LNJhJMxtWB3FviDux2Q3JbFdVF+ukcjI0
QV0UDHBdQoI3/pPIeAfwwrsdUM68E5ld+DAEJmXTMMJmbp6z45+++h6vOiPZOY6d74OmmnEb6+Fq
9bA78pCsFYISbVh3DtkJL3EKwYjvyrv1koul4q4WdwiIdQlnf9CrfhGtEUyJLBILGthTqRy+LVsM
z10xi0ui/lRSMUpBkQRh5wvTtjl9quJeWeOvlGFZcDIjjLvgikTUyS2HjIHUDpYbPI0vdocFKi6b
P+/aO/fXJsaNGMQ5i06sb2QZ7mFYAhgzIbAuy8/m6ctFQNxD5Y4Dr3Twle5gn0X9U2Aebo0Xq7kO
yjXOlmgegBY990m4Ty5MkmvRU02PZjW0X2yiZz3v/WETATYVa4K35omLiWdD2ousB1Jpbwk7/RFU
ha+pm6ldTDIFaSDku/tC1J2hdjtkN5GnVp5YeYnmheDSNBonm1pXGdxBde+RN3+H/610CYOdfrrp
p86Z2X8aChvCNx3y7zKGKTdumU2I73n95179fah/J+0PvsXqr1D9vX/p73j0n/um3hs1eSnf/fhF
YoiyeMRL07bl/ixGiDxY7tqMpcTqoktvWKTM9PO5kB7fdQ0OR7rbzwUU2Lr6+5SP+s84XBk5mdZ1
oDwJaWxxjRxlYS+I+5F3/gMO2HbA9bJQYwhjwSPfWwjhpmMZn6f80sxrCzH8oDRossU/eUvvGDWb
iVkjjOwtRtRXRNogIj2DozOvrUwUYAACeOn+r83Vc8X2nbuJxeg0U61Ea18KnF9zxxIdVPTcwK5I
QqEP3D0Q5d6DkLdE5ye5j0lKOEv96Rkfn9IeBN516lkLBoPhK6MPMZnVeDRuRME71d93UPn1TWYK
AgQBy5e1hPZG9iCzqTkBiPZtAF1Cpq2PgYy9NMtVf+hsNnaMKmxMasRasrlIyn08rcDoJGhkjbkE
uw9LlqmqjNCRYDJ0ZuxAFsRYnv/3ZurFn+yai9xcwuZSQYefuQXTw6P+WwCte+5RmEiLVPwUFCww
74X2Fi1Q0sbzhKnvfKo3kQ9abd/190jYV1x+pFQ7hVF95mnivAIcc5c3E1Pz5+LhMxpIQpq45rFM
6r3Am/IQCV/8lY25+u7XwkHn8t6PinxcPY/QtoXkptJDU0hKDjCqyp9+GArr+8a8CumN5XvUvqOG
qY13snj66D076AJOpjmOzOrIT2CA4ai9I8dzQ5i7aXKUoj3ssGZZzT0zw4+joIFpvVbT2/C4WeI7
mo4K1MhM3AWIlg4eAZZzvVZ6C3XbGXyQO3B/YT8zDPvxyJ5SNo9MSobsot7P0/38eJ4eiCBuA1Ls
d0xI7FcIxRjSi6Ytkvy9SGuHIAvjT5kuO428xeS+MgmeeJDFFoT40Ih6oNrKuUEy5Nhs0P2cjidd
NlsdaVrHcAlj8ZJKarpvKca0V27IsND6I6XtfZzrSG0J3Dr6gGe0lJW51JxhwQQXpPa/R70B7/aM
yK9klr4mG1BXPLd6hQNGDyCdS2P5uBHUOW+EvlkMqbcM36F0zdKL8Uf7qKt1vkDGZtOGgYdjacTv
FS4jBICtwF2MyRocKQw+iHIL8zInyG8JEC6zI2D2lin0H1Vb6F4XnooethYyul3Pq7hc9BLkQ/bw
2kbU/fo+B5/p/qPfsuz5hXvemGa6/QsRGLWOsYAhQmI0kHw4JTM+xH/OwRxO93FiV0FYknGJwpN4
aLdSexDifdwiAz/G1TLXj4w8sIzCFMeziPkPnBbhBPBe6dn78g+7IjvCNnrEMVkksxRghFvNYicZ
z6y3m6Men5T2RA8+h8ja0j91qTeSTby88BcGLVqq9PuuMbPfYDgttqHuxbU7Ps4DuiqVRKCzqZw7
pHwAwGfIyy9pOAlSli1wdQX6DzTgNn0LsWeFNEdhYz0ceFugQn1jZF2fZeXAJiyhyFLR786SMib+
BN2zGF+V6iczdazHM0Zx9oHq4l+i4TDC4o5t8GbBB1YPd2V/aEfS6wX2Qsoe2yOAXAQj6GuExEU9
iLeRnC3UN0zQMlwIML0f7131ocgfwzKNgzIOPlbVRIbLDUCEcrwrxw5khoT2cq80M8Wu7X2ESeEs
synGeVcOvu2esK3EXewVa0m/PVByNu+AgNGEKTDbMRMGBLKq7QIr9F19nxSb6DTSuV5zzHZykXQx
eUde4sTDEo0JnlXHOcGsTOprThoWhp3bHYv2C0AvDzX2VPVgN0HNUrw/FDyRA23/UdUOk3bQiDts
Z6Z+ku6QhGcLgh9AyPO9ZAMTsXLBXVamLqKS+Allak4K1qlCA4ZirGNKWwYEk5CTt7OmfcRhHe4/
ND6F/052OFv09+xCdhZcGACHfKzseFwt9HU8iYjLHvE1fpzM6mJ9phWX7QjfFm4w1PP/MyPiKzGX
QZcwWU5mkffqkdnNBaQ/P00WYwkPYVMBLqlw2REjbOrE9X3DNZ+A9cb2rOvb6mWgUbn0exQKBIyO
H0b9NdZfffEdSd9G/l1TOSOanusUVZnrlDJ7E3mvCeSKeCYCUVrXdJGvUCD0yeb53FTmRoz8J02K
iOPRl4YA8mNox+K+FPeDuKNqmcAtr3qiPHusF7znIMW6uIC/SgYK5ULV/yc0HCAMMc05i098yIhX
kXdjh8C4/NYxfx62bFcmaIIvaA2Lf3vF/PZOwc//yrN4g7nzhDKdvwffy8I1p6eZ587GC6YDSQdi
bYqGYsX1CeP5+mTZGiYnGazjEw+oW2gMrrx89DQ4DEAGmrl5fxgbut9XmXSmi3dJVMVl6JUoZ/WF
NHj3eM79AZxJmtc/NxNPpWPKKDiv7XDJ+aWcDdIe90l2rJMDUUS4RpvCEzbQIqfQSQYnNdb9cbhU
H0m5btFUo6xWVvdmrQ/rPHcyll+bVt/1wMGHQ1cc5Rse8JzfvoHEK1CYWi5yNr4U7EneJAk6350Z
Hvl8ZJPBEdM5K2MC7QiTw5wTvOzvbI7aK/vpkz958kem6vt2QdY/rEtmXe7D5a6crfBUGUe+a9ih
LlFV8n07gSMQyO1ahWgPamcC/R1oBXf9YXgQjcScrtShQJAAjXmlXjITewlDmJIMaAlQbcH8IW4i
JjQId90LQjqSKeVYpU9aZDxuLNZPijcUqEfc6XEwLr+/g+SeLrJTh8hRg0Su0hWZvBlrQnuwR0r+
WwZjgawtwbGS1SR7W6YQJlCJQPogryd2mDNEiletkAAToZsQnHVJbuaiYb4Sr+cvvNKyg9wf+KJU
8gyLsoMFUmRRqmQgBwIx5dRtfRAuGBFPP3LjtPl3JdrunI5xQNh2gTBVjM6E7mVrcntXGzXZPVmF
zRLtjSDvWbn2KaJ3tmxMa8qlgbRxGOATBYQzquVVgopN8Asp4U4UAP3Nv5GmZddsOLI9blK2RcFY
Mcj/z8FAIjvSnA/g84jgjNXfgTCyYYFu+SFu4aArTs0L3yT7eN0z7zcc9o+Zzz6zkGf1K1LDdiDi
TlmYe6bKfxVGTgv0nFnvqoJDBQpGtz889AN6DP0QMTjrDn3HQ7Zv2n3fgqMNUgqMaqMUnrLTdixF
OTZERP/6So23BWsanmFWWO2sdunNs2lcx3TeFvrakXWRsRhfO0VYFvjvf1+rLC+GHzbfI3Usqh1k
I/hr7i7YrV8WVVQsVO0Uaqe8OD90sMI2u8BXUQqHmy2ghmEKjxUYCNk2w40wv5fRxgLZDvcp+dn4
U8LdGO6iaTv+e/4jbqw5Gsd++ozb73v7DQkYuhbdh7kYcCWC/a4PT8Kg6oP13N/LFdRgNfObaVtF
8y62nsUvsLmAWq01yN/FQlmoaICWE5uIejv04Lw8QXJNzRVGTzQ3T8QOpCXMcGDrTaGOXt/Djzj8
kPsPEb2muuy35RkQXN9u+U9FQDSpUzcbc9qoL8NAlW1L/pOxER7bamHmnhljA98o5kZWttbTL8Yg
hQKzCAcv17xHcMmJPl5bylUa3/ACS/dbXNoI6NtPhVhJW9s+dh1bAWgZLHrZla/Uq5zgrDtqHGds
CjUXv1/tWc2mNjd5ty2UrV77oenrpp+yWToY+bHRD31+rPPjszu03aFW94hM0m2qz6UYMLds0WM0
se+3LFvFS4JJOvLB2znMJ0IdPPqhuOURgXXDhPAPSFb47xKPKCHwxko+lB0Ezhd0jmyekdjVCJWN
6I3sl3b32+Nvi9KtwLYWhD2lQhAavmr4AHXYe6r7op2lKWIXHPoW/QOyOZekXuA8JPUC5+mgHY9O
ybcg30rjAueBPx5lz4Fv+C+ZOePMfJE/8DFRgEG1MFZAuO+qo/5RalzeayTVCEUpj8bJezp/B2Wn
1rZO2TRc2vRiFidqqbqaF3Catc1f2TfS5wgimDTEfeY4CLZxjSGGRn1DmCFSuVfWMKqJFBd+M0tm
yBi2DqhpMUatGBBR276w72NKOvIS4KKCRumNyrbCOsa2qUSISeUMDG+fdNyPPoGuubpgCCR1mww/
139HQBJERUqD2OnR5L/MOSIsXQd7Tj1/5t40eormSc1GMACRbUN5m0Z+V/OhTy/KIAlNhPXUCF1T
7qCAsB7uffNDyN6T5C2RzyiDKFl/3wi/mn90PSmiDcNDTo0qpdW2SJkSjMDmNf5iXSjPwqvVTX6x
RJCnrhwkwGEdQHyOnrvSpgqcRX9PpjMs4WGS3ELmf6RnvcTQmoMCFVmlzoSG3fJPqcBZvBT3iz6d
Tf00UJLGx2heZmSsrqT9jt/nsAycPYkH6Wn/9Ham7IiPKLdg+Wpc8JcZIwVEJ+RHIShJUoMfEw2V
zKvJ+cRf15+MBxXuPo13JDJpR/F5LFYNFJVDgf2Vkri+pOYVM/VQ7QZrh8mZCWvSvMX4/bIbEK9C
mr3rYhyocZA9bMheEv9obD+RAja74mV9rHrUEVup3/Coh7FHaPq0eCwUH2tlOVPlICVVL1JSiNdR
XMbmZy5/XwyfoDuUIYeElCMNqgOKHM9yRXEjFlusr0uNQEzZ5WTsWfUhPG8dDfSl7qqJt7XGnYgZ
2orkdUvE3Y8QXUHio8SX51xG7ZUdHrbrRF0nhVO/k2lm7HSSGnBMSxd15pzd34UMNo6ywqdHXF1T
veEx1wOFIklBSfxE6BMQr4ezeFLXokPj7sMrxxLNAkDE5Jeqh6e8U8ygNvdgZPGcPU6Y6Yp/7U/s
1T/1j3RudbeG+06Phooe5R6GZex6kDpyZJU8Ne+4szO8Ec+ZdYKdjvh35tLVy0yvMEMWZrqeLvN8
H5POLxgMvME1EZ6HHH9NtSezTTiMcJ5x3jC0JccrvCbqxdxI70b2meefbf6J+5XZrAl44P7WPi7i
itmsKO0LBcmo3xW7YuDAYN5zylY6xdYxZkajL1I6ndHD8bYWVNdgI8feOELE76dPXzT931dZXAS4
iIq/0prvD2fCz73eN7r9LkRLyLz6g8bW5yeC4QIdYURiwS9GVgj0reuSWXUzXFvryof4+7cI6I9j
cpqpEs3b4wtuqs+PnoOxQLQKoNLyEjqGh531YEKvBZHcy1y5WfEbPJEwOQ7HnAZflt0ET5jq1Nij
8C1t+HBLix51kYM3eh7CT0k9PRFXJNewvyY4obAq5JuAe9LDndnHp/vLPq0y/DcXIdKk+7xb4Qmw
kDjFjFH9PPfZz58rGA0JgusZfBsWfFCeQDE+oeffPE2ojXalrHG8CneYLE6tO2LspjUSeFccXCBp
c8q66qYqSd1uMlDJuEWQTn5keyjFlwQh1M/TMzsm2uGvXXYHItxVZadTpmXBKewvdeN06dLkTizc
bMKPuanXpcgKHCkdc729djOHIJqjEnedtkv3VTZXSOGLxiackk1traNjEZ1D/mFg5Avj8DSVJyIW
Cu1gKPvWfaoMruCIrVmdyp51agyfIPPe9hAnwTKlziOLnmW2PFdhEONQU8po0yMkhiCG5jial4lp
3GCEOM/AqvO4INX4rwpLUkfmmW9rTo+X0hk1SMbY62oFt+ZdxmUD4NSt3glWQdb8IFtnre6xuTTZ
uvmRdlBd8+1zWtYZH872YC1wbsGfOpmX/w9U51XuUDYDEMM8M3Na3RgJtbUaj+k3xgZtn2WHotsb
1AA7XcE1dtI/+hsx93pqm+mKzAEcW55WeuK8eZy1pCK+swiUNuLShB5jvpK/aRJWYYPzo5oAOv9j
6FwGtyEogQypVTSiTaeH3w0ah/teS/dNh+1tH+91wZVpTPv5i+Ob+P3iHPO6fBaMSxaeQLaZy/q7
xl+BLbB3FXZLYByG+ThHxTkpBxB+JByCvGpm2eX9lfnzK7BFcqywc/Prf5lP9E4qXxgDI8KKyG7Z
0ZF2kFOymwrVQrhh+8FAQA+qbdBXYaX4p8PYOHHwCSqxBrO7gtmSYaFN+hCtr4mVOBxWlvZdtS+Y
z//Jq38i4zr9Tymckz/S+KWoH1ZxI6j9wLy/k3ZXy0HoilZEP0XpqbZVwggBCWQkXjMInEmwKHFw
GHXLW/xlYPsot1TDBM6srEBEXQdFctgChBFEvISsJ7c5IRnfsfiTT3+G6N8acZm5nN5EfsTqr179
bZo/YvPnE/si8r7kS1l3zUEg+0bYjdEu1nh7bbUeNojX75dssYrnJyupHnXcMttpzx1O+PZdm27x
8zYyEs6v0vNs9qes2T6ATd81X1U3OcCSl9dT7/dkoRfTsbuiMkY38vmUbeijWXkm/0KaSaOVNJNG
ga5oKkNUO/cL2BYUBNImAO9i2IxS36PpU7O+1OYHuAQHob09Eq1aKAA4PfpWOFVzg7qlp3x7ozMM
ZU8HoC04y+VEwE63HvRLgliqcXXeAxOT31uYbgZpRviE2haCTNZ/6Y/v6P7T6j8BB7MYSGHQPneq
5IAtFRfP9S8PHJZs/eLfwJLtMk8UXZlDzhfxdhhbsd6ucdqLbKxYimEmWSXIyUV/v06iS52dJPZ9
d1jTqrWSlfUjh8mMfHl+HKLYM5ERjB7V/hRv4gYu0cYgSNzY0CFUDuxnrESQnzOCF53xMc8Wa302
honpKoFjeN/qL0xcg1ygcDuDaZyXEAq+YC7Diwdhs8H41XmI76Z6M3H9O9TQE83n67E1SoYBLii0
tCEbdxkx1CGX9lqkzjTgABUZccR78+K1Nw1lTwxg/hYSl8v4OH0zgearQXSllVuGyAnw2CIBCF0D
2R8aNqJQiFwN0AxXIUeQg0xVf8U1/FqafjPkO5JSXsp4OP+F6fBFwd139kqRLijRSkQdfis66T8U
uLw3xyNYRN6cZE/xpGiUllagTrsSzqDhkhbCw8L8TrXhAFrlrnj8P7Lea8lx7Iq2/SJEwIN4BS0A
es98QWRlVsGQ8B5ffwZISffGOaEKSa3uKiVJcO9l5hxzTiBrdAX1CZ0xIoqKbPRdIo3mc3UK6nKx
qecbzZKhD7QngfoJl1TiTg7PZNmiy3YikgTYAL8BCeI/cUo6qz3TTsVM7nahdJCXPEfkjTfq/P4K
rQTMvc3zmYME6XawY4uRSwA9AGlASzY5y5tq/COhi3rfivctTf7I7bfffSf/Nb1nv4l467Wz3B69
yZ5YRdL3RkO+QibZsUoOyUJ+XYP0fqZK6aVdFmypUpRZpczz94a1RAaH2m8gswTP5YqEOYuXGsVr
aRa8jolwqIezVN307qEmfxL5jx78Hax8Gg+UIO5r4Wk3T7w34SMJH8RdSsGDxKAe2yc6bPKUrn1z
LvJT2Bxo8jAYt+HS+muw3xKWRLfxV8YcZCB3E76ZBvNW5DDx+2RnPJFusL/SMA2k+wBu/t7zv0vv
u6r+PEaYascwmZxzCskTdx5DhI+WH1OIinUCDyAiblKG0V9aKUTeimwTBxMcbkBTc9d7ZJH7c9s8
suDR5TelIeOIsfuYFot+RR2bPTlcjqFkY0YZ0RpN7A4j2bwsHeOr1cF8HBJ6RpU3vPRpNjdpv8nb
HcTG3Gq/ev0UDVdfvlOYl8kf/fkT9Jzlvz6P+U8b/cTpd6V9DUTzhajUxjDWst5YfKFubXohNQOm
n7qZsNUlAmBWQ6OLsdFoc2whrPty/zgOvYkJTHbM35DTreICfa9NDsmEd2yJEVaXr3NSRgB3eN8C
yiv4jUjMh2qNm9yo1qjLRTIwnuvOcHNbrHGXjdPj4GU/39NjbLHm2xY75OPsmOloK86Kg56tIirx
jqF98JblfpKq2CQj88t8mxHp/6S4hjCOij9LJ4Utl51rX+3kQYEpH33PEgVHFZwt18IuFvdrnoj/
3N4yR4U/lgbc3pwxLIgEy/pLoTTa1WEwiKNI3aB+muIwsWhWRxajINusBhRlyRees4wPXNug4G/w
2AxjuvPtxr1dzxJmX1cvO/N1R8xegvirRp01CSloq7k4a1x57SKg8w++51aMaNM/duxJqWvtzz9B
tlAT2f75Y/566JBzaaxcr7wDWmdgpAw7BkajH/+dRipnu0kGrcRSJnctvr2IWgUKt1r2D5a8nbzC
/KavvUVIOXsY5F3PKNbGuMikGYzsrTHOonkkvIZmvs4sq9+jZpIR7Fzy9ixFZ0/hrlHUv3X2VzJ+
/OaPPH2VGyRHHSbBJWCpjkhyfT4x5023mP0y94ykRSCNM0/mo7qypFvsRYekMHAhjMHZEyDx/xlZ
gcMIDLvP+J9GqApGWUCp5VjmE+KhL3PdNUh0woFSrRf3/Hrf6Mis+21AB2XuPDJcjeAICMnQjpF+
TPSjWB+D6BiVB3ybwi5Cyss3syc9aMtRWn+X5Z/7piPCy0fPscLr5G1QKr8BEuHr5oHZ4W8dtDfa
vMTIMNeq+eILAlssrV7m6omkljE6FFvWHckinsc9u9FdOEFxe/wwQz+TsHRa6ZtE3wT65km+fbPp
yWWTFlScbOTjqZd/Vf7j1VwL4yyJU0C5XeIAjNAbF7tQ9DaFVKCYJt+WJVGl19AyHNZVGMJwjwQA
cvlVjM+ViFn5irNaKdnMWwLgAJ6yYvTur2Mc4IbNQqNMHrX/3Rp/hukz+O7+AeAXh60+bD2KJmGT
DfPYCSZMw12fX9aiaiB47PKpEj7K9vFsH6b5aCQ+f44P5Iy7mDRidQeaK/n1KD35F6ME9Draa02x
payT39Q/m9gIr2ik/inKGlwxQwhmDz08jte6Dqe6cNJRK8D0eMtyRH/RkItJROyLSF08z3PvOWPW
4cSiA3t6YnJ8jOTplw43a+8b+1ybte2G9zjTN/lz6x8mzaNvHsECT9lrTSpInDgdS9BpKDoQwdt8
vWB2WY/rqC1sD5nBOzkd6/7dD0e0bzN+q/4lmY+emLPhXuS3DlQmWpn+aJbW5DxBG/oOLCZivWSN
T+qoMh+ribjbsj8MJmMshbGxYXJXzE0/zJVOwJ3q+rKLYwubdVW6MQaJ77J+hAppVJfJmu5i31j+
hlbsfxiFxC1r2x/FoiS78hDMqtukfjCE0+1jAj2FDuc5YewxxmjUQA+6tQbnER06f3znMLsNd5zx
TPtpseCMsBZI3CU0hE8NxhX4AiHE5RITVvuDgzCRDi/rByU+TV0Zris8ismWaf26XNToC6FJMkhD
Tk+r/2NEp0I6560rV0tGbRs5WTOtWvyJ0E+/S0faqDikZBtLRzqpQiNrdWR9UzpCo2G4zOKntQfV
jlub7pVWLWsWjUvJ1yW2Ae1aQe08Tk6BpaTdUsiWprEgyiF6bgANK+lNBIOxxT+1xKFnezTsS270
JJgee2QKkIQKt24dueJLbnOSsU8FbEF4A8629RLMBwv420Iudv5kR7OE8b5lzGeobrhmFFqifecG
93B+ICo7ydm5M09zXGlgOyrmasO86MmGPEnpVS/ubAHy4PjUjm13krtTjp1yXAxisdBk0sD+40Yx
EFt1HG+XZ3lWmmNYHXBCN1Rcd9RJAK5xVMj+TB0Rm87njc78DX7jCncVhxbQrgwKzrbKtjlfVQvF
x+QP013ZepLmit4GaRdi8OH/W+Z6MvCgLYTOcM6AHsg7JTuQ9wHCxJY+NtRQwm+DBS1wH+0buvNw
F6pbgdzzemSUFS77HUtASMtYj+1STdDJBpsKsdxvBTYLFbFdatFGTTdytx2A+R2We+xBVmUBLciY
Bxg8vQ7PCPlY5n/sfVV1xC2l/tJ2Jt+teXnwkhgLi6vnZFWQcIhmBzTFa1VgpDCXIG+ksUr4bBsx
zK0wXSCpMfTFADWmQgdP5i3Cd/Tqb09wk68Hc50mHLPb+rljXQqaZHhjown4iqQl7xdrHVLKwUOj
Pm5G9QYpM4qx2E+YrbIso7NnQmIOiN3XgB4KhtwfQ4tCWUCBn8W/AMtDbJIgXuPREwuogzxAFl3w
OT4jZOwwAxFa6V7ddSvo/hExl+bVj67CVEsd6c0KApbBN52ytH3k2hThlfg7IHQuaJ2dfs93FJgS
7lzeZt5NGANycDHinjYgR3qCKMaqEzrxbqv3ex0y7KesUOdMqilgtcRljwX7hm9zwdyzmFOuWsuP
BZX9NukTTyZbi//XYI6ZKkCFlVp1MHtYmXB7VvfMAvWIDMhOWW/hcftm853TIgij40pmwPl+xsva
gVI+7Y0fvG5q/JUiOu0vTXoqlX1PZzDtyab1IMluW32nM6XsDxPxKJcnST2RPc7SWDwe/r3KL6P4
Ks2HmN9krHCM+7KDwFSWN9yYWesMVxyvT3JUz6nmVFaKfG6jC8I9ZFyT/Kx4LJFPGmGEdxwtDSbG
bMoy0Lrhj6YiAyvBSB87CgYyfHUI00AwTCwSN5mh8Lib2/+t7pRsm4pbwg+DwULywBcwuD8x3JXn
9nk0i70Wb8tuH4UnXNHa6pnZrWYbgSP0Dvr77r/6+0p2Mzrj0p2Urim5YunqkCez+WsZFqfVypuc
ZdRZj/55mFREEewQ3SuZJbKdeS+Xm5YZQQSvebJ4sXdJUNTMAS/LyFb1mX4ZjKXrgmFL6xHsDYYN
RKZMN6bMA2U6OMjtGqYGMCdQsWI059ZhctteRPOSPy8GKMbijIyu+ZajY7GVGHmoB0IP64DZEAtb
VrUHXTqSJ77AVvKxyAnP5YuE5bEiW5qU4NOUaTJD5EUwV/yTop6y7hx052TJS9ZLV4rcDrSI7nSd
k/hOxJILElN6icnGEF027ZJ9UIz1xAO9BUn8JkoXhNvM2Zboa+n931nzQ7PqWBSDevCx/zO7QSbn
vGjXSxBSe9w7MiPkvToQ2rGgY92rsS0iXmuXRWuh/GzXnsrgetoHC3JHq4TQT1S7VuEdZf0g7ZVH
7bk651zrMJpRcG2hhfvWEIytGNJ0e/QOyixFvgeIiYJ/1h5cBAVCOJN+BYnjemb607BxSya3KPT0
rVnPOIBC/vslPkVzCYM2uvd2pbUr3EkZfzApEJN1eFLxv84/fPxaWLyjlWgNPtFK2LFF+RoIN76B
cXVPjLuW7bPvyr8rrxvXj3rmGumN8RqRpF2ibAa4BGwCZspfhaG/B0T0pHvnrLgEwjUsb/ivzbPA
bMQx8TLtuS2K1QR/cLnCkast2GWBBAKm8lCFg67MEXZSVgLuJ2gJ2eykuN8IJiUmD0Yn5JaImGlo
HRDo/2Ls7zgyq00orUuWBjDUhMUeAR3RE7C2+sZtpXW4hiT+WsnyEhk2cnD2WmVFEbz4kmahdnjK
u2CaGSOscWADrDGLcJ4vN1XQuK9tfOjSEYmp8LAHVp4biWq62Rr1Nta2vjbuBuXxHgtINH4ecNFH
TJfHXSyDdtahDJYBSVm1uQ67TTiHW6l2h5cJE+1Yp8dAPBrDURqOKXFpBC4wuxfCnVZtJXxi9Ua3
6dCZrl4CPu8da+DyrYuIp89lQv6tdMHDnFEYzo8seukhR6wdY6tmVTfjnBlSpjDbqfMWekaJFg1+
/SpbZN7i+Z5/VOSnTyuGa91KUVeSukKDBqlmpz73E30fOixp0o4w60OFzrM9EKdXoPS+F68xRS0S
ydfYLuH/lS5jrbBzMsUe3i0eDn/gBvnMs2Ph+BqOiLsbW0psBtVAFSisaHXHwkpdUliNE7RXuEMW
4sF6kVdBguSMDbY41/V5yAw4HDEJRKQnLHkYcpnF2m9PAWHLY3AZ/KFF/SZAkPmNx5xdKY5N5QnU
f5OvAcwdg9eJ2eJk+iDtY9XvcqSAA4z2LZwzzGzmSQ8v/41LfyqjI72d7WXzOFkLIMVT1Et28I+l
2J8WckGOzMHVKyJPuAY2xhcCXYzIPhDgOU8nptIg/XlNuumrvqqUeF3znD1z9OSLNvh9om+ptikr
edCInUTe99z3rqp55QHljIJpT690bIxDzrSSmcycUhskBdtzRgJ+xKZmTuKrGPw8o6WGdJYngEMt
dSaCzXTJW3eW4rl8FsL02BZfXv3wZr0ECMb9VOPC1Bp60r3XpN6NTUC6FiXSL1z+kBjRQhVA1Lv7
/DSe+6qsVj4N+sEo95Nga1x8f46TPf/568HKkdBEzS2UHahOdXqceU8P3e+BFDCNuoVoQljjj20h
9nmyRv4b3t5Ejg9ADPJ1PtvDVSSXW2ely5x3bllaMA5/pC3jH4koE+unRA6ETxc5so5j1BEuEsEE
0PfeAD482GDFsKYjhMMV+gzm2lKO14oHTM0KmIROttSyJJxA2GrGcAsTeGW5Zm4qsFmlHcftv0G6
+Ex3ZU4EbzHHdY78JvrIb2ARvP2EprlF6Y6KBrH25yp+qlMudfWc+n/0+Kts7t8GOvVVKV5TntOW
suiG7zgABa3bnQ5FY5/PkLa72oacDLYr1Gkfmh2vgHqGdYon8Z0ac5vbiY1tf5g+JN3VdPcT3f0y
xujuICMv2Z1jjGYH8MIBy/d7ucVlwEmGoWRWlmehOapAOeWtFG+bFgPSqOuO4YNfkte1L29q+GjD
x6slV+YxNA8fDSecy6P4vvN/V35CC/EIZwO5Ys4HR4O6kBIsDI9peGzDoxyiKyapE6WlnZu89zYE
u8yaxx5wRThaglOSmzydN6ivgBPC5hyxDylhCTgi5+29VqZ0bXzVGNIFW/QeB6M6TrRjUh+r+jgJ
j40Cu/BgkqsNSWzdvtbG21QeYKo2VzUTrqm5RGirQ0vP902+x+gbStvmLbSFXF4tan2OirAGba0w
cFyo7SL2FtpUY/4r2+2unGxiY1dMlcEpa7dSXHFYd+2cyGa/HJO88WTH0eXVXlKsF+YltXtlHTAj
qNc6KjLDhUdR46fB1v/b9JcoPYnVIZe3CeiyBSg/F/MJVBSEBd0q11YVSaGa/RqcieE8F9g2Ve/R
tI+VDNp2g8pOifYrXd2JDDGsVhgrM4FkpENb71cqheh/AoRuKEClmUUnXDBqmmyJ9aF7qM3vKv+5
6VbkbyJx9NaTetgvymj80Ql4p1wux5Fn+34BjDz5mPw99tOPrySN0cyR+3qcPjz9JzV+tjxY+0Gg
QxrFtWppj/6FbCn+VjJ+4ENMSq8xXe4zcxSjj/SP9Ny/k5BL//sGr0S19pro8J/Ik85Sf02/lPgQ
Z8euWD6j36j/Xdhau0jemNxOXzYZZhQwjSuR2enCUOBO3IziNhS3ohjblKK9RvKFBWmzEZ4bNVlL
hXvk20N8FSXsg9EV1D+WO590UNS11YpQa7Bzxl4zD8npyT07733k/XbFp9jaimrnLYAeu1LtBTu4
yyTDPXFWonNQnDLjoKv7PISoeGkRgJtu3DqD6CyXQblFlQs152Ut2cT0AJSK8VRb/gVXiVjbZ5nd
UZlvsrlh7jlkanOTlGvV3MCWwDWjAfAZRstMIx8UXAd/RfUvqZLar5b+lbXfBO9IMGfnrYyS1pdk
yxXrJ+sj/6Moko0VTM+JsbJ+hmZGm/bOiwQGB5xUCW+iuQnSLcJBAqNp4WNgCiRHMHfTyiO3YAEx
pJgJzaXvFw+RuWQ789e+bY3qen0WhedW2YM8hY5I/9Y4tDkGo3T8MAZK67G3oX0jPlM1d1AKUnGv
CHtR3Ef+wZf2Qb7X/j33yL9GBkgS3zDcg5NJxIMkqmyfRiInZzyhV1G6ZYfMijaxSIyaPit2jWht
dpWJAv3PJ34URgKIJzg/k7fAyTuV+YEWvdWOSB8f/poRhuiMyVyA4FFgmNvXZGoY1vMvzKYqsblO
E2U1INag2AFVg7vEhTqEqmBEgrxHWUydR9829RnlO4nv3w3SoBNk5988wiu1ImoKMUDOXuY9d/Ly
cUKDx9Zi+kMVVbJfV5cJsROPT5VyhHRDczRSJP6amHKTcT7PaGuEub3VC09tWhjoKEb9PLeims9o
xSkT1ux5sIIFVyEh3HrLigf01o1MUqoVZutMkJHmMiA1vy3u+y3NvhKe4/hoJbf/xK4lo/dcS+dI
JMgC84UFSleN5I4le3zuXC5iHpBQneOBwyARzYBMoYvlSWZrhL78Kc3g26JQFSe7Yr5XC3Y85pTS
QiBmGSVrsqDpN2QbXZzLuwJosQxHDwUTqjRcv4aNygP20WQw1DC/mUL00prnHqSm30OXW7GSlLYM
MGDMVY4688px5tU3NyZ84DsJEmN9E5s7SToY0gHuClOn9A5I4kXqAkZdfP4OSliRLxBxTD/sKHh4
QBhB/tIwEEe3ag6xadi8TAzpO55O+m/tZ6L+ptovxrxEt8Lzi4TT15cyfEnKo+f1vk80UsxJpqhI
0jj6z6saXamoj+PUDzh1Q0DaWHgzDpc8N6BJ1hwUigI/63p/lCNrDxBl6xukE72pTvXvUG7JyNKA
nazAY2m9zYIMLtPnRzS0e9V/gZibWh9iFTuoWFlbc4gi3Ifc/OFkRFHwiXPHgnxrCJK99OYFzx+Y
gkA9V1h/cW+qB7TKvqvEjgBy2lyFwlLoECfbSNyLaRY6au48UTIo4CURBHC02ISu0gjPmue2eG7b
elvWW2hPlRtWrl+NzbBaYsl1KoDNnZOio5lce+mC47+RTwdgB66KPtPCEVUiFCq34ZM9kpvxpMVA
oJZRsXLv5Cf9kBNVYw2BScZL+kfSR3nssnM1e/puI5zo5LFrpt5SbJYSjlkRazrygjmAiBajtjlH
4A8gIi4Bb4x2TYMlrArmhk5RVy5ThIhfOnsxi2VcjniYbphdoCUji9JtT7OzlxvXLj2tVs+M7AN/
HFqGzJuOSBlWHU+iCEG7bUVtQy/QPKLhjo2A6c+w5Is9QkV+1lV6ZakxSOdUvo6lCRiXMRfUVt8I
JQoxke8j8KR6ifgJN6p5ib1Lop77GRzBddJdGFvEw/gxvVSeY8f37IJgHGmlkDL8fxlYoudos8TA
QlKmd0LhogCi/5dZjGMxaTx/zc2nmK3+Uaqpc9ZrWBrsSAVJx7M/zUSOTKvNUJOfkeluRwQ9/PkS
shSiw4UH9oOp816TrSGektUrWLQa6iMO7ptkL/NxNEcxIJxqRyDKOXiU6qEs9ip1Ea3kJi3wrrAd
3yUJ0SLHjKw5esa027CcaJ47Tdtp8Nn96Rn78mutZ27ROAWcHxamNG2YhMgOyEalJv4zKJL6NtN3
CJba6qtTv/vJvNM3SGijma1VCK9mbeCUgdP2DjmfL2E6xPeusqQ/yMhY3mdOGDhd5kx8p8gcFOK8
BYFq/625Lm9CfI84Uo+4do9+ehyGo92hyBilVcGs9Z3SdzoLOQUZe83zwHqZ1YP+qxITixLVKlFf
7wZtVz73mKHwOE8OHoxH7GKvA127GC2l1x1HVBoBmnP4yh9V4n/SrTfGSW8Ni+JytLKTIYHr/euu
kj0LHoDnIoMavCvfCR51vhXnL+HCwql7Hg1/H3XbooN4faQses57VD7GvosJ+zno6TH3T7wadHOd
q0ejbEWil9Odvz6ehjOxroi5zP74Mg4ag7CLmZ0YQESHUt7uLaU7lsEeMyBVGdzGPahClNcs1GHq
YZqjS5yPrRsD4GKKYfATGplFq1GKfLkxG4cxDR6UJvimWmz3OXuhFDE8zv6ZxNQMKyC30MT8MyJj
2pNCuAn6va3uzMfxEswfeGIxu1bfYrHRpA3MVqNeT+exv7W+FaixiEcwmKIxuOOZGJnskTgVCmYh
8/9/HCMT8Rp6HXtCLL74Am6U4APHZvDdINmSPKxW05d58ujNR3I0fojYJkwTIjolCnw6v+LEdaHJ
FRAGdPdR34NrM0XxoCBiemOrqRxGlCqrO2GhiUuDX1zHKCraW4Bd99wuuIWS6viKZ/Ds6cAi0e5R
8ry96I04+qKjscUBSSoFG+2NJDUMV+5dg0Ss2IHf0qzbwc0SJxF5Vt1UXPfGpmDhASptJzz3Aaid
7iDesMwGm4nlda6Zur7vZjB1kY2vR7Oy+lPOBFI2XzOiRCftierGW4Fixu5MIVIupK84XCP+8XBv
eQz10T3QWj2LkTTDW8QydTSSXz8/Pug3mbtlVOIhNcAQBoXM/0090ArWU10P83Itkue4xlI3YVUz
oWA1t0q/w8Knj100byRFyB4diQE6i7NHoT4ct/Dgsdg0hv58kh6e2SY0La7+/DXVO0h06RRx37gU
YBxSxxY0rFuO8uc/K2HmibfugMuxJRU3Rg8yR+uPBlP3LxiDmF6V6h5TIEfWDIYe2cIYISi3cQX9
iG+Ou9dMJ54tIwH5qcOxhn3xMQKDcoij8MfU9o1RHvvwwrDyBbvEkmDRWTf4Y+Og13mptvouFHOk
sWQSAoj/ZXBloWIFF2OgIsRe52buR0zxCbbk+9FCHER4NiPbEsGV1y3kbLP++SxbeLxYawtfNxyi
cnpus03yryAnFOV3itfBQYmSIul9YhIcbeesM4YpUOQsnsntVM+/8LwjRlMF1hnTUJ3hKUIVtlwS
1Jw3h7IczauGskm8qXV8VQRQz/nn8Cdp2EHEBQ55hmvjip6w2GL+I5V71r79LgJQbm54kiCvgfbk
/ajAvnW3l3AzYCxW95w8luqu9jd5UWejRTHLtyGYrHAjvtZB7pq4exaQh1KCYgObKkMD2l27Wb4u
zPVzluk3bIFGei0B310ENEW43bzbQLghYSwoIF9fhfIQM0quwT9UOZSTnS9tYecGvuVrI4urHqkF
Gf41tB9vbjR9csxMHOQX81ZqGRA8K8m3+9RW2je1IXBk1RZVG3+5EI1Nsqo7A7P8FUCihlQjdduK
a4jKodNhyeSHVdx6WJNvJcN82TQtpVCpb1JW8++aQNc21ASttukQIacLlYk/G4J6ARjIxwHOTJ+V
XDJN1S+lJTfZVhOnQY6XLK6zj6tAEGfiF5las6sZEmYJBs9Ri/VzIOJGCdeqsDbNURGikekF5RZ7
zOS1jDBrG0sJmf4PO23ywrB8sA7jVwQ2E2H/qmQW9A/HOWU5xBunQT/Owx2uCfPp2ehY6H+NfaYz
bJ6CnJLTjW9u+OJBBGVJTM+2lg4Ail20fBD/oNm3/lzmUZhs5x08U4zne1oqUhek6viZuTz1Y1Oj
U1nwceX1nXJECEZkAKxl7Q0qh0ElojChA7DUcjlQ5S62WbEvim1cbSYBqHT22/P+R9hY1T88ZaH3
7Rl/8smfgpR54fsZfncjtw+OJJEQnG8XoMTtDyCM1zAe32zPyAxmZz0yC0uyfzBS5mMoRD1rZxmP
Vnvroy+0Ry/5LE/+BxLGzdpP2a31u1Dc5+uKCD7tt9V+4VtKU4lARPX6fFGnLVt1alL0yPvG57zc
pDNg6zI0o8IpqB0XvI9cRgyWmSqrhC21KEL2aTLV4r02twZlU3dbBdE453E+Q0H5cYGzh4fkLGTT
qgWesGFuCGmYiOQ42SFLp3vmUsK4yhY92aPNBNzL3Bm4x61tTzVA5EP7A5TdhLSNFoqrOJ+ZCG2l
tY5Aud/yfgDmwmUiLJ6GTQ9tIHtffwQPWrlmD19B2v+4gPsFr3+SHyRhnxYH6Z/8i+1e/EXvHiMI
NL4nMoKQIx05HEIW+58m9CMU7CT4SY7eMvR1ERBYpbye8Bdoojeit8EBWM6SK60/l6rUz8XuFHin
zDtN8nMGnnEFZrifvfDWMSE4MFWoeIUjVhYJjzpsu4y94bYXNpK0UYtNrkJr0XIKoB3g+PZshsQ0
kv3DuMOtxXU8k9iGvHalvpNj4rYPOvk24rFkCbsrcitpNxHWAx0e1cYHJ0LuAwmuPPcMFdaJ5NKr
IG82fnv9oAX7zIfugmrnoJwrY1n3q+zePVLD8vs/lWLV2akIl+n80Mf2UMOnWRrlUirmjnmtphHD
5Zer5Wt+HL/dds2uMPYvYx/MP4SLojsUGKAmB6U91BVmLnvQ9v4sB5M0Dhvz97DRYU1s7HIcMMFp
8iJb7mI8r4Z3LbRbuHhieiy/eoRLw7193em52D5W8omb3nQbVn77aJoAo8YFVM95FV0xl5R59VwQ
gZyrizsxtfGq5JuPK8SwC9OSiWLNiMAbfiN4ypvPwpXssAEP6olUr2ahWCllFZl3u4l4aNpTQXYW
Zv37J2mvmlUL8Z0HpkGHJMuUbHu47Btj3R+MRxBdA5I2gZ+OKsi6hIg7esQ5nbBQa6tJanWc7tOJ
uM3fGOQod79rW3uNdFOFUOpgKc/+5zJviCtnqhKuRmrXLH77zGvtPz5z0aC0cxC3oCTIxnEWQxGw
itRtkgMpi8AJHb/1wTKm49jGX5TdIlEXe+IHxtuP4RyO2yUMcsRCkDuV6DSIDyZwhIS0bHfMLdAa
3QRjOEJrkHsXP/JkpEXCD9w+ZOpubLKdG/auvFCFDVPs2uGZzWlzKPHY2pPsV0E05ZwSnifUNzHf
gvbiazjZR/AvLj1Jpsw+tAUMiYO80P714CYJZ34CNFoJ4gqxCG/LRyxi6qNYpOcZ5aPNFxMGomzg
FgJDy+w4aKeoP0+Uy/C8Dt5VLm7ceDUR35PD7F8KM3fJvVU1mxX4bkch8An3bOpoe0GG0LErV50K
zXyXVLNflKYT8cIlppeMHpfIHRH1z7DlgXs+B+hu5a249b6v0dSjimiX4hfXTR3/J3uZQEUF6kN2
fnPdfGE/AN4MjjqsMQuP3Vv6KMNtVtYzvH2VQp6iYKxI/RWHkRxFuivkqK+kXIGOCiYrYnALGcb+
XSlXT9VmBV+vQjLH+7WWrqUUpiNJvJbJYLBxYQb7PzG0/pftTz10c7mbJI4QOpPaTQM0KAxpts9Z
LzxU4+uV/BGHn/DUeNe6+xUhN0U/UjuF1FJOzpBaakqplYYvvuXyWoLVFAmpJCp1Jh7FAnbBsiae
6X01V+FayjEwE+Jp4MoObTxLwmho9JtLC0bfuy3yubyMJxbIAGEmYE2fHBjUe8+D+jwE0b5kKVtt
jRmYAK11cFUk2AsKjjSSp8ZvbFE6V816ZRu+t6z3TY4fYUlVMYhQgPdydDKCS+ntZREnworfRRyq
uGyIW46cEG78dFb9SESQPk/pP9KZq4VQzrQJN9QusLud9xa5klyaxzjYp8/B7skSze7iIcaJOIpd
yIuAOI5/Qx5tdEU+ejY0b5PIVo6CVa+soNl9kjMafV+MRfG4mhDrfb0iJaEs3QYCi4IpZqbtwc0h
+X9RogLNpUGmqN9r4f5ZWVV/9+qrIZ0mUBiAAK3LZDvp+H7Uln9Vt8Ri8OJUlAx8Kqhu85lLaHve
7YyCTc1Jrqknr6p2lwiJ55hSseoKKDHmKHTJdCfKkMOKgGFMAhFDceiBpAG/DYEcl8afZ/ED0U6H
5jqdbMq5qrIv20i7YvHsp+3B/0O9FZOCO94KXW6/sgN/GqOrDOkBWawz/2S0FmeL+WBUhPyjC6Fu
TFeC5MYCWcFuEblZ5Mop0jlkH3bRTjuNqdKq1g/Kb8yksIYWRV4Ls6olZ20KdmdfSmc95Y+5mcmj
n9IJkVeANykac92BrhWsw99+QY1g1Wn7T22+Je9brf5kAiS8bvaya6Kg+6lm9YTIkivMSn9acUCr
kqNg829pvSxNhYvns6jVnEk6bx4vbzUJV8mdWwlPwSlGb1osNCZnGCP5ibx9Ptg5W3Gm+x7ShhPP
AhA7URzhjyD6qpReDM2KPfIECzsADVaOOdYF9JVvfL0TPAfgBTwAMRuVnFDhJgI/IyX3bfogHlnC
/SXwbjjFWMI6IVIY/j12FjqSRbs/cCf3TtI7EJgEhDjTp+Cu/BNYWx8HhCtEcwAsnBAeOr8Uf78d
YgrkoTkas46uqNpHpBGqGz7V2wdgIYvjRRlr3Ps2gbGl49/0SxYzjDnkheUR89TY/+E4oThoVgh3
xmQPaBxTpOJqxkBglIoPCv3ogvxfMjIhF7UugbN4VAo22jbRuSaDNmp2Rg6A9amcgJXfh9GtYekU
/S1iznw05hKCDWeS+M1JOeq52bGQh7E2cBRq2GLwvSI839QgErtth8032dXxEh/X8x8j1XLetNOI
Rb2V5qd+zLXeiRFcwemr38fDRuQExmZ044dqFsxbldJ5ydShmyjfBDBvTfzIW1y8GvNwR2ToPS+Y
FuQLouQLadZAlKmW6rvV+KTJ023wFHY18RoPWX7c+39le2nMi2JeiicpAmepOOM8U4gOc5oFXlee
G1oVfjOPMFH0YT4NnzfyQ6u1BPXTtFjwlE4M40dzk2iN+Syail9xzGjD5UclxChaqf3KAJtmkIru
9IkLxTPWXabKEO7f2M0y27dM3VZ0UGR28v+WgHHN3xUP5yfnYC2d7+NHMr7dYD0lFIY7QJ84LS9P
YosnjC93+bx8nkoeCuCZ8ET5yq/ayP6ARcnt5olWWLGXdivaVWk38O5ACj1tf0VK9wDwPDik0i4/
ClaT70x/i0lPGdyPSc8wNq8XKYxNi+TukGaY4U+vXW0F3qpl+M8z+D6pyG5tKNaWQ3HvpQdYUF06
SEjdGX6P00NVRxG51uqp+fPcBv+HqPPacRttm+0VEWAUxVOKCiSVc/cJ0cHNJDHnq9+L0nz/BgzM
jO2xuyXqDU9VrVqHWJmpdh02FYeVNcizsf5U0C+hzOt/76Aii/dJwJJ0MuxEvdUrRvb410KJ2loz
a8ZPR0CcNAHhTSnEopTHNF/5HFc/cZnpNvE98uIduM1rIL8Yj/nBlw8i6K5hdV8EdAsMO175ztul
5iaIqV6lAN5jxkitb9CdWuMU5Wf6VofF5HEKJsfn89TWR7U+9ng3YRLm+8VU2nwOKH27JN9J/jYC
/19sQS1QXZzrC8lbyAO+6VXBRT+w8Sg7sb5tkoOXHScTZpMrf7KtL0F/zcpbUN6wGtWTfdDsDXah
et+pu0LdkY8DUpXxiw54DXJ3igzsjIgIM9CHiyq6VNwy/wrkby/8HdxkJ3eHnh/psUyPKcMNuuhG
LiirkQTV+IOA6RcxaseL6C7A33n39TsV5+inNZnEsd86MewJBVhQAHlkFo/ynJuCi+TRZzNZnkN7
ymah8CFlX3RDxdJ3wN905pKj8v1jUBvPwLDyUS50f6Sve1isvEVx8FmjpnRqjL4DIxsrERhR9BjJ
5lnsphyDdWaaJExchd2GWjsOS4BRdgbD7XUoHQPidD6C9mxqnLNlpG3baKepELu2ITKPtkm1TaZD
by6zuQxKg3+uhLE7QFZH1x/Myzq1YV7SGxDzL60tfLxFklN0ENSThiiOOQ/63ch42kyIijTbSoN3
sTudHpObF34Aley4xdwy7zppr1107bKLbwnheFnQZOjwRxIg0eFXUPZ6aGF31L1FOm8pjjUchiMT
AfVgJnefd0vzj3QE3/1wITyPLO7goeQA6owpJaOF1LJ4lDkseP+44TAqJIX0Q07Qlw49Tb7Z2TLC
bYi7Plknoet7sxrJt1sIdMktqTZ3Gb2shXTDGjtN9u69TrbAgGnT/F/NeLLOppdpdJsWiycl4i67
qW7y6WNtmNpNBTwWo6bDzswjocrOJpMtKKj8W1RzvGNw4XjJMvNXYuq0Cru5DSoCyHOsLjlFf2Pq
xF1qhC72UImQJ3ijEguzzXrIyc1TFuxZPpZLtO4eVdqh/sXbg89xi25BUXOa7BuEsBfMmXX7bsmh
Pf3UAddRJgImfPy21NDOmDGZbBrFSqOuyZrOtMJRGJAK647R0HRLifuEMSBMNZDKKw6sd6AnLCst
GapLy8wd5HN7yeLLVDnH6ln1D09hm/jbMuR9R+d16R8fPNswVuVMNuYlGyQVXFZWLvOBGOLKQ7Hz
7XIp8NFfGeTciJY3I2Kx8Eea9zNf4heG5v32C+fBgostfmFOdWiJbLd8mNhug+l4Dqso/zrCXxa4
r39Kz+9+JVgNMR70J20bwzMKTGaD2Gjo1tJlxufrqcDw1AVkmiyhs3kk7JnrvhCVIMWlZkSKc2Tl
btT3R8DlIMTjTSG6PtKmOAv68dAtMIhEw3yOcziexeCxyHnJOC9ixn7FT6n85qngCu/4qQsk905B
SPMlel+z8eIGKOn6noDU2pEJSDMPz+rO4MrNq51t5L3QjgxHglIBE4fqMoY6hAU3ul2dHZDJWJOj
NbMXxjo02SW7QrvneGnUX2piZVuYGYrdNja+Bryf1PRW6uhrIJqJSx+ba2LgSz2+m9tihWiUPTrS
uTHyv4YHDyCVXeC1oyhMdNagf0onvXfoJlhg2YeTLSNCRj/o6PWFbkQUe7EYO1bIAaKDBAN26m3P
YSLdSQg9+679KsMv//mJpjMJTc/MVNzK5pZWwO4LzwrNAHll0wwA6zCmsR7DQGKy7klkcLxFjuk0
hFu2ElhYfJtcNLCzeRSuBGK3CHhkJ+dTItbg/if4bgcQdq7nrxtjHXTsuVtN24ZWUH3C30dXGGmB
6TWazuimiak9IyYM2mOk6fAT3vkpARd7aQi68qmVe1IiNUMVwmCje7EnOIuh+AT3Hc8dRYUgJtFt
HWzkq1JaD8l2HhLDQZfyjzUzO5J9HKz6nTrsQd8OFIJQUr4tvZ16Rz8Bw5VmO83bRnR0k8mnYM7t
MjdsRmmoegArXE2pdjcT2EnhSutWbYZj7j/J3mdUPQuG0aXf6yQY3NMf4v0bqCdnzt+sDz/y8ENo
PlTixcNdftxrsgjSpVNuZUczsp0rtgTSAWAmLlnZfoKroZG9AlS5S2iQVe9a4xZgHUhdhDefE5w+
g8CuZ5shwus4yvwxAwRyK0cJI5AyF5gBTlYAAtJ+1cd/LLoPZsulA8tm8OdxugW+3hk7fWAIbEGT
zwLLSFCoYPwV9cfKeviORjZj8Xvq0iMsQIYXRnL0qU+6FQbT8iugFSW9lKn1/K6J0mNlgK2DMqCO
DoOUN+Kve3W3c5PlqsdZkMuIN3+QVo9slsGSRNP6KW46jwPm/Q1e5xrFYm2QY3+cUvP+X5TylL7a
3Vv5IPNDW3SBFSoHrTj0/sGI15AIVB3uh6vy/KqzPpq1qRM0Nob98Jt2g9PU+BLK74jr5ISxsh9+
yY/PafbxAFArbp+4SROmkUeJ+dTiy2O/5xMRqIc3lRq+YvmrNWvsgGKw1rvN06qTg1ydPO/8IITb
XRnw9FxO7jHvrvWgAFUeLRnkE7BklJPx6kM+QQgZh6yfngvidoADS86XDQYbsm67LgSj2LS6D4tT
YDhxeBY0YXwWakkxmwmaomvNhpqO4HVZuFXrlB0Wlk3pMCtwlYmtmChty4zCt4wL2iqBRtiZ/bIF
lSStA5UPyrgskhUcj7L9c+ljjEVCbfdD8h2KP2n3r/P/4CyXJ004ihjXk2N5++vrPUw4En++k/lO
RVFJQk3hinea/G0ibYxlw5VxM59A/5wTmktc2SbwhEsYzSlcEpVH54eQCwQQOxVEQbF1QAPCGLAU
nPRUKWNo2WCvptkp0Bxv8Y8kPbgC7Eo+bUxFuV+G1IfMctquamBgu2lF7Im2+OobOz13aqIb22m0
lSPKp7bJY9N162myRoajtKtbE0uiv5OQGYNpFzruM6HurpkcOCIuQ4nQIYqq3bCXrwlc+7zI3gp/
G37IxFry/ZGWTxYUToG+Vf1rC7DJVLZ0wtEuhAGLms8Rh0t4uxlG4aGHGKdWcHgdvNtxA1aGo4GJ
1Gm9iYNphJUa1tlIHJTijWC4GLnicqcoG32g25EFxpVxXTFSmpP1ZvFr70SKljcfAjt2jUOuHp+Y
vHfdjClFtaO9UJiBJMi9I6+zQdDhlrZODkst/M/RSAAEZ7a2MX9a74fx5r4nF0PT0qsYnbkrzjGy
+G+iIgYaznkvbNmUUaH5aqkLaIvmThKepzTSxoIt2rig07GJFCDUhAyn9aNyTZpJ24QnWrahe1Pf
2+v4mbimYxkzKCs5GTr97JDCJjSSiYRWyH9QBrsF8q3qS2r63hBa2AZPytiYEs2RxfnScRw/TPPN
u8AgVHJA2lbxpoGkAOIG/a635PNUI4Zxpf+S3dBHlTU5viz+M7J6bCHKUWU4h/MNl8ETkMySdwXf
YA5mukUGHUF0Oe2sIBHEg5qe2Yuwg9r+EsIoz/Q7np844YzGmNFBtyo5ldUHHgBSdZ2yIVXfOOA+
6vnPPx5wInaR+vnm8DDarnl6lAU5uRZR6DGHS6n01vg4erMftm2XL00U6DLct/I2NJXkbnAcbz/6
8tN3BjcHZTv57EogkFQrh3B03aiiU202UW8T45pHZLKvk+ZcYIixxecRvR1zIBcoUdlXZh/s8+eu
IobbkgZCcFLNJa57TH4pV3dyNIE3S542vOUHdamvjRQrAvFEsR7pAwQiePz/z8gf+3OA0pR3juRi
L3AR2eTJHLVfG4UxhhLjSJ8mbp13czL25XQzbV49XZyCCyiAFGfKhQSIbKyup8oww8vpWxj2CY93
sYOk3i/+VRmNjvxJdOwNHVj8Q60Suzex1vG7sNbhg23rmZ5uQeWmspmlbpW60kzj7Lq9yT/JNXuc
5u1IPsIxqc0p9+bbxKAvnbX02i4IY6qLSXMa2C4/oT9jEKv6eW+MbsM1a/pnhg/BIs02VikDkOFB
jquxvhMPLe4U+X8G2tKa+vNh5l8IAYH0HlEgLCPtkieJ0AP9gjy9BCR4enPLr2d9dsAAEhmnobkM
s+iqaXdB+pDocKU31aJtl5yjep9jF+TfaU/za+exFT4N7f6MPzmFrSmVtWrDId2SMv6cbo1PmtJH
wg1hKByf4XQMH/j66MrPR9oRMoXzLq97N7KVYw5LeYUpETY7rk3dApMndoJGOmjLzDhVFMhGFyQQ
bzf5gWPMCHnTM5REOKSOk4HQ3RBuiX8fHremuOrdRRdOWnNEQakOsr+vlM203comxk473mMTeusk
NONB2Qjobt0lBQYmqAquHBAlp41nq7ptsun+YRKMSLVh3poB8aVdyGwDnPe01hOA1HexfKyf5wiD
5ZgKpDiPVCCX3v5V9AChg0svXQ80EHFXgNAhELnlXI1xLDcf7YHcI1NsvaT8BSfdZgCAnVqp5qSr
EjBSsCt7WxVxSH1zkX1gHRkHqiNeAoWtAiPCg/p3ZXPmphs+54bhQPpjBjY3YjdQXImgHQjRfozb
FdN1+NwkVGbuZUBfcHaq3UPdhtpGh7sNl3M2ARIjj1dJyHMW0FR5a+CccJhwSjjN7doUPPt6FamN
xf8772+GcDTShdKe/fjcKad4OBpWLc3zHN/lqDC2iKN4ePn4yqvMEtbSfkpMITrowV76LQ3Xsigl
aspdDJG3XT8N6wFliDDPoUBOM+tVntgPYRWTJ0tWsTQnMgcOlG2bNW3fXLLsSHpWV0/+40xsPD4n
6imPzwysyuJUJEdMG9iH+n0kEa/j0DpWWxJOpr+W3sT5u9MVPHDytKh1DZXRJKtUa8jq1KDpP0n5
o9Ds9vyU849WuHTaOcPLwARhX4Wnorz0E3DT5Ic+muTbA+Id/iZ0tV+F6Lo6CWgV0wDf+4cBFUFb
9vlNA9Q5PWfeMWCaHCx4ja+/iXeEDYIkw3+9JRkIkdPHCA5Bd0094ErrfthQMT5eqgE9wygqYyeq
HE9y7kx7OXKW/qbJN3fL8wjCj608Khhzm1HfFEAKxJBXC0/Uu8Hv47lgDCXVjoCYhixmjP00iTFW
z7wnZuq8kLfypQFrXI+0aO3xBYZE3j3LbQHOWX6d2YmEjuMRZSkRiaFZBPf/IoaMv43WLCLLloqf
g6sWp0Y45sNR1A/W7OmdC/iIx1Q8CsLRA/nHuXYhWL48R4rLe4p71r7geh7zWzeKxmasX1o91Kv4
MlTwKQ5WM5jyPml9nmO3JOxCogaH0MOVsAcxjxxdb4/HHlB3CW/XOLTisUmP6GWcPSJL8v9l/j8h
/HkCnJh+BMpNSC762hgzrdq5EZYocjzlOE3IEstHzRLxVDtV7Io470/Estv47GGSypcHcSVp+Kx3
A23vUPC0sX5GfX2Y9Ahy7oxjjHLKhOOTj0JzQEbQFLKZmzbeTNHaRbfwVi7HXkFDfzxozekODmE7
+XzfOhiTMwxgrm8VFtabjikzQ/nevDM63EWzbs90KmkdbisPKRhnvvBj0sIcDdICSjnJRPgOO7KQ
qzK0I6bdPEEMXmbAQRieM3Iexbjuh+osr/7q9O9irZX3NvEhyGPb2g0ehIKdOJO97YR75b7HpbEX
9qXgynCo6z3NoJhjU6dBhQKayOSFZ0FdKoT0iUu2zH/DLR/j9OlyFwTkhiXCmjKHf9rMp1Ade06S
oBPiRbfDMsCXz5I1bawc20RUOi3bLwCyOYoBFzBeiqZYoZesW1A5HtK95ET99spQv1hcme6hGYvo
8iiBo7jKDVIh8P38mDSWi12Mk6DGLNd6X1rCPwbrc3XDrZLnNTbvGdnf41Nizu3qJIm8W7e4MrzK
mYiPFgZEmtSNueHWNs86vJ5J7vqk+hYHHk1uO0JtD96qqprxg1I8axOWpy9+P7XPBxiSbi0Qx9Ac
PFx6PfdjUO1rZoI+H+JunAkKr2auev7oTiLb7eJXDBbT+W/NXyMyE+FvXRXUMhqzEsL3Y2lx89q1
KgOzNUOkB39o4fiaKzG6h/1qGSvW4me7RtCsWASrSzbdEXwvjI1MMRtOLOmcNxeZ2mAPtse8Jkcj
7IUdKjo1YO0cee0tRjRYa+bcuGDiw1QoTYspFlPGqlsyTQtzLlGwIxasXMJCCvZKsP3t0kuYnybz
LORmgz91yzvbdyxe267fx3/ySzOtilEz7Z3rlJ3ywTV9LqCpeZDE8DvxmZZXWj03AgSkzYN8RsSB
bsV7wPx31JJbThprL9lKXLQ38gb0FypEu3xmJyauvDYojWJ06uuLZuajVFtY17LcaqHFD8+HKb8w
XnMFzGyY5NrploiASUfc7IERct7xUXraTwYOva1Txfv9a9hvY1+sbbx4Q4keamuOC5XLIHdcXIFL
b17VH3J2C5YqT0ayCqmf0xclnEsAA474tPmTWTIbkL/YJRm3SqY/ZbQ5b5Nt/ELOicmeHTzsdw9j
F+SHDACRU/9Zfgk0aTn4x6E93adzEvfrrDnECtenJax89mERjDOvrfLDhDatL6kGTGFdl+sKAxVg
9hkSlJ/uW+mQBUcdVQxZO0o+sOlUxoYJTInLWrKk9oYsHMWfQfBlMMD/FWcPu9GOIjYqDDtZsYLl
iz/ndf0e8NW6zUKX1gox2i/8yOtYc/mL+QaM9DxNr2o/s1ogmBn9bhc5u06oN3WgL/DhxgyEHqX1
BFx4AYa97KHUUzOHckew3yOwdizgoAyjSDboq3f73jSyqXgbCY52HmzA1eoEokkS1uPQpM3GoQn8
qXGOUCyQ9jQsOsmWYWqTjcP5Kjtr4UXC/hrf2vj26G+SSMXQ4nFGW5k4Gh4fkIC42UjBBMduEWfX
R8dnH1EP4bXEl2w+23zO3mul8/fmxmEK5RXlPxvInR26xQRXQwEKukf1WyqSVVnukzPFw+z7nWTA
IWO93I+LGrheqsiYf3XzaoGLQAc3tupo5cSiyW1s4YbSGfIXcu9UWAceqcatj4ttVAEmeP8ZBM/y
+Vv4bQA6j8IvM3V/y4jMFYhKOaKM6DzdMvkKfCdpbD9fejOhXsGN5oTGeaJJmG2sksmKlZoxFk+n
GyIP41em5V3979USMzj16DofWkyy/rN4fGZ2gsNmpvfbJjhmzJe7k96d/OM96dwes3vnJkQ6Y64i
7lN3c90V+JK28L1NNdtKwsZb0uyCoJrt5Qwn4h4FrEPK98zyq8UyUATzFslp3cDBi9cBmwytscD9
fVeDkXxF4xZ3Kg028BA5e+Zumjh+hG/FzRYoeWlgf8craZ2bmAiKve/vAoYsgzuZDWhHbtU48Nf7
GaptqbksQZs62Qf1TCMUcxB5VKa7ON3z5ovBTGTinu5zYW/kh6g4ZMXBkw+U7/VMik46cmNznNTr
fOvl+y6nV32DIkvxCIDwYN1AusBn/yBqs1eMMWz6sLTyFD14S09SfJ6SoYjPMkeB4vSchQSAptcj
3fQNUrY5lO67eggQDjSZF39YkFcTWiCEpcKZP5qjO7GBvrHd6KjeZ1IfAGhRExpi7H3uy+Yn+fHa
3QvRQWnH+zzm4s6jz4ND1GubYnZnCsIoESneilPmuHweMP0VM80CHSJIp0SCm2hgdJoJCyFAFHCk
xvUKqs9P2ISZw7UzzocNZsc1i4g6JdoNahkAePwnLsfN3PsXaVRHmR0DC2WOehRlhyL8ZJdNB4DT
5+6HJUk3vQvvgf8wo3pWetTx7rVdF146brbd7YkI6kwm96K6b4KzctcxvNJ5SXUjAOAflfhdDkNz
qdxJeOJbYc7ORZzcWgBA19SpPq+cmtoZgvEHZOJHD5EKXZ6xKXE+/BCfPOlYFwJM4j0vPrP3sZEz
o2kKcdSpKdv8gbRHaccxCS/vBQF7wdOs5Q/g477yIU9nFG/cVeHGoBeTzab+00zfOOm76UZSj5D8
prtnPw/6hTc91c2FUlGOMBMk8CmEz5VxetQzj5T+sK+lA0aWx3rK4YyDPBCbJa9G1t5YbQ3Q7/oS
kVBOft9fCNYvJLOH3f7h0mB9dzjpcCeCAMY07OXpxtWA/Ja+SLwWCMQVKbmcI+Trp2lJVXQIt6Nh
h0lgYXWLOyscyED4f1SOGjtLSM/WhHpiViRDgGoY+yb78xi1I5epHKufrD3JQOclKEuY1HC1+Fc9
5awK34Tq75lBIx51MywwNa5k9vzymBYLb2IFNjYkTp60oUrV+Dpw5Y9Pb8u5F63qAX9FtyBrnM14
dzwJ4WRZztPmYpzCeBXHq7edzx9moI15F7AH+dImEbinzngqemGPYI6VTBwjUNKi/m6CX2/47pgJ
1B/qdnKc9nCLCcGMU2gVWiPDzefRp64Bp8IZlVcuYHQEVgXQC2bCqdtJe5QIrjwFM7OJOuPggBjK
zRP+ADIYT+GaczaKHXtsYOyePDwGcEdqZfX0zJtTpWfePWj4+GP8yO7uXI40DsBsdEdu8H6yf/hH
JT3D+6OVDXMY7ig+3DVjS2FhFT8BGrC0ZpfhDKweVaYMwyrQR6a+oNvRy2pWVSN7nvU3UtYMKLUe
MengsdUUdG1DPNtnVOuKr8LQuTUBKY7ff3gd+DWWPkw/Mmbe8ihDeQPOWZJvuVUWTyY08Y6tlOvJ
nsPHZHoaXh/Mprulwo3nPhldKzmiM/AniFgcYvnqrtHa71HMx9yB4XC1KKzx7FybdONhRyscvCUD
xzmTIyn32Vj84DZCPW5bU850i69ae9M4mkxwVCPB9DB4+d0Hdi3pl/lLMnKOaNILouV0nhA+k05+
BCtr/5jueMy4I5BTUJPIvLPGP8q55lueQUZsFT9oSTYx4LAd02zC0GuugiXpIPjty/KI4SlLPoyT
YqLTQ49MN9fprHyaBytELK/H8iMcLLx13J7GFYyUwEFccq0qoWacigULYSONCyGHtycHzvcZO/2L
Xge5RdlannZv+88N1He6ljKT+aa6p2YB71XATf6ARD5wbGf5YK7FoKZY443lzsmj0o2cL3sS3pDW
E2NXpvuCZW8mhOvwpX3J/U6GyMsTnx+QlpLicO+XnAijKe/6AZ8mLz7vD4cX9jtlJoKeG2y+4QZx
14CROorx2ZqFFa5xBi05dVNT42q7lrIN5xdCIxxe2A79bM/Hi5Ek5C9vawzbSNx21vCLeM1XbEw3
lbT2C4wTu8Y/8iTdLcqf/av/pwfmlaNmuKQdSh+b/eY1UIK7Vxz5iEw/s58p+CxhwRmXXVknDR5e
sBbyRqVEC7xRVyPu6NPNOp4aSZ7EJkd/LEnhXwN9gsjXFfV9xh/Cm+M/57w/fI+YulpqA6lgWPMZ
/sVRR389o7HJ/xx1/F2sxKNTboZL9b0uc7XkFpB2ZJBUOlOWLHWZZFGtwL1jXO64F44PKUKA2dGo
+TpmGxRoTImpssk7LZ8+/SK9VMlE/seNnd/L1VLsxrWTBbgLLpzbuL1z2x5alzW/U+dv9yujmgHb
h04vkAc3DClOgILDNZ8dGUU+iq2Rql4Cr99o/J/Rp/9l8Q1wi+I2nKCRE5mABLHAYcbsLD2r6VUv
7nyW+tmmwKOJy3aXGOboCDMczrRTEWapxam+ItmXncFLDvSv7D0yatoRYv5oeiuiz34GsoPQ1szg
xmNiWWZrH/0S3Mdn9J/r5xo33HEsN6/2JevZLcPbTHa6XzV86kav6LgTseWAsB1+vPGjdqpAIY3Y
2qfJLomdi3F36+ZMpAy4r+Ta1mK1fnu5fU5ZX9hLy7VCy5z1GLbFsPVpl0p3VA+33lakSkokLMa+
LhcLsNz4/na9v+nFje5tBG8sD8/otSf5wSYX2VnBsZwtnovvJLrxXzzhGobllvAldIrHSRjD4u/5
GVDVAPrTGtdaYfF98E7zffAuqLSyY7W7qt5N1bTFIHZm9bKsYjy3jN3/yk/YySkJp8GYt9njxrIy
GKQX5nvjxeX15f3DSMigNgOqAn83mGE/6uOTwjI7vdBTk6UfXfoBwD9WPlhkLbrNUZ3FwW64pdCi
oi0Y4b48QRB5uXcxsYGHpt9DH8/GvVGvfXFloqfW68r+P/9M1zhP2Q7RRzjNF05w53gk2RIxmOeq
0JfngWHWfips8RnKzVrM3Vx1vXztc0mfUQdQTXZGZTKfY5yKO5nbunqCaBepp2d8LsFY5bSrOEHv
8Iv0OtPeNqtw5Y6OsnZCCnsjkxl4Rd5ocfMARgK7myfatgB0mrLn2tPE5qflyszazaPdCM3GaDaH
WZNfQuWS/AsXbXFT8BxW5kSaT9Ba/vmgIawoR/C2vGj2x1dQqSYoz3jLn5v8y9pVXW8ZxmnRCNwj
poCX9ze6VNSoKivoEKD17JyuxJfG3YYMQEwqiZvpWu7X7WjleTvfrNZ9RoQQEHC3Mt2UGg1fawYB
muhKeyMDCGUG4ib3NoOxxafy+MI0O/JJZW8TZNskG+Gk02HMIeHYlzbDK4lERDl9pTomPpUL5Avk
ytaklQT0g0P+Jse8iXCY03rpiti3MNeuI4Nc/KbDChcu1OD4VK76MjcuUnuJ40sZX9riXAinpz7G
/1EpFexRjvj6U30B6+PSwNvS2ZRNlJe8uinS/ZF/zVZKu7Eu+mMv9YdWOtY+1ziz9c5QDxTvSocn
J/QrgBB9zLOMXiIicMEXtLsIirm/8cEZQ3lHtAP4UX6AF6PNJNLcSsNRfuo07KhggKunSZat/0Vj
DScrImWoUzyNjxmGIO3xbx8hbBJBNfULBsrC4GuxlU+2ucpCVUODRGsdCSiHgmLlz0Iz0cO4MsDg
457+qhyVcGhIyx4/vmzK8pUS4trqf6a+BUNLh9Oy45cqf9Pxg5J0lghxEwvM9N+JZIEtUHHAS3Iv
wlUOoSkm0D5/x5v5O26pZHXTrceF0YdO4pWcNM5vQZLQHHQTQNPv10fn0PvKQP+Qh0RBFjkbDJuS
wQAHmpLZ/QeRue6WEygo7AmRAdqvRLsQYY3bHujN0u7m2cQk0GYOmol5CyUdolLqbcJhC45EPmTX
WzLdToHN09qBPq0ulOgWgaqcLmvv/0tf8jACrH1xbMNmD/LdkO73eqTLZxL5zJEuL1LAudLYR0x9
2Mh8ia3VRmve1ploE2Ii1UTmmuAf+H6qwqpyLXDLY4h7eKt1HhmdV5k1ecJExD9yjOKDQP603sSq
lWNppDZY70ysCV2BM3KrdTsqcTGHBVdKeTxt30achXZvNwBdFAqlN8DllVGz9xSrFrBuMXuBtbtF
iRZIbPHlsqn8L20/Jv4O8sDccbYE/Rp5NxLOqA5LeGzIswiKICxiLtOVo1PS9DdiLvaJfAB9FNTH
+oUPIyPVUUD1K3KO4XzA/bYiV7N8yv+IiD+efy3JhvHxUTayBGKLgAVYnwif2hS6tTLny8HthIEM
u1vBW7alZwbq/VOywMc0PPzix8j1AVhQ9SSrncbJyj0hyBAa2whQEg/4JgKwtYbDTWHRpFeJ+2K/
jYwtMdZGWPPdBLGjlg6EyWDiyozipti8bJGsGzd1mDlLKDJm8QduqePC+ZVXTjgyz2o05weoRMgk
BEyd5uGEhq0BELgjcpYGrBebJtZIwhSwMh4r/MEa8vQy0BdatdAMJueL4vFqYp0sT+miPmWTk/bg
bm5OAhcmUVgtSXdHf6nSWXVtYnlWmRHz0K2ZV5pYBpHzj3FDKPpV7YNTkCvADKJeHm57kN5pcw7y
09s+oM+CbE6pwDjv8FbKMVJgnNg60VFhafrgGET59mTq4Ldmh4tBWA5bkOBRfipg9R8jipj3Sf8N
iWKKOx4c7UKNuespZJsSa4A3kTGK9RjZ8seh51fcExRipIslBG3xD9EbnljuffJ90U4ML6/8MCLQ
O994NKS+4i/fGsYsJmDEG9cLh5z4Cu6P5y5ljIl5T2C2ULMssC7sRXLgkQsZBaCkSHQb26kPTtz0
/dFUQ4niiEm33v+MKLbAkc7oJx2Jg6yTeBEgFOAkYS3ho8/HjcWXa/fDQiIPy/vgvCE9KOQZHG2c
LJ10iJD2KPRiGPec4ThQWHeZ6ycfdG50Y9eQcYAk98JMAAp7LZHVH1YTIsQcofVzkd3owSqfX6GO
DhDM2g/WamMkUNHsTf801k5oy+mPSOs3egUIKr5XsKzwzYFkTE+PyC5ZyUwCwwRIXrHpnlsFGcTq
yKcMkl5qaz2U088BoKw2D1+eTfKMmNSq/jJZeKasH1t5ryDHVJuckYKOqjhuVNIAjsgBitf749YX
W5FTbQtpLFTO2GvwspNd9BakOQmDYmrzDqhE5rsoKsgoCAf4cKL8FI9QWkCFXHXMxaXDVD02zBTy
cx1d5AjX9bh7Tu5lsZkqtKWsu3otJXODzdMMp6vnuQ1A+K0acTUpV9lj9eTGaQ3y0vhreYqHm6de
IYroyak4ig3JNZzcbnVkoO4MTrmI/jqyMrQT6zPlc2L11ZjjrpJ96x8LlnMCGf7X8KRg+CfIfrP0
H0Q2zEqvKPwbP6j7hyHfPwHl5FuMtv421dZd7j4Npw/WNEg/2xEbDWCyMKtDQcK9+M+tKpqPB9M4
lw09HzBhMWBecwjjYMVpxbd92tkULI//OaUxKfvpKrikpRtPHBStUrGfiFb1edIdI+EH4QLliUCZ
opNImmyz8JrIJwlViNHkN1Ei5soTA9FOLtZcpJN2/PEQgUaOs24ED+2M5zydHBLRjTB60TvJsHXJ
72hFRzpNum+0LXzfZlHb6HORP6ek/VVsPJzQ8XCni+K5863NL4ZCfgs6C+YdZBDpNxTuhCknc6sF
ppZepPr8rAJTTBzwV5yUHfjHbbmP+j2MBIz32f0BLkr65TegGDA7knfjvKee883gsYjqzYDc9isf
VWag8o1fTqC44zwIBDPxQvODbdpHJjdsXcTMPBpGtNhOq9VIMtuKPt3Qa2XqMoAGqzabnPEyJYY1
qK7RbwaoZ6NHDtQa54EHXjwb4CZoSwNha0GcmKxefBKkM34b+SeIb75xSciS3cvqXun3zL+/iQIe
wgKfCldmW/fsvgJeMBp78TibZbRuF0O6TZpZ5C0HYFfNcgiWI1S4rcYSiaqec/HUcQkf6k8pIah9
DaqbZCwkWqm9j4f6FVlg8KVoBwYfg+Ij2gU1waNNQv3yTG7Ox0L89pKv/6pGl+Ds3kNqwCgYC0dA
bohnYNfuf2DoLrXHEjTKlFIFumPMsuVOYjeEE5TltBwLVtlQIfP1pVPMVS70dhwc38FmST730UWN
Lkp7IUS1btEXdDfu3boxW/wKLzxhIK22wYMjzYoCbyq3nQJ0z07mAlOCf3Nl05DAGqxwcQ8he6A7
9Zn84PgjqY3XsG7ccLbvjlN95/s0o5isvu/KEBbMtWr6TMT+d8BUXgdMtlvakL1iNYE1Y4tYVWE8
B9v2uWsZdapA8RjiaCMCg12bnoTOgZ4jZ+cwutCSkIAc7FgLLbjqjsptaRXP/Ha2n1qtMroDeXWM
hHIEG3orxj6WXLU5afBeADRQN5GBdrMpYuLIhBkZIZwBQGQDpD/m2nGYLYNuZxozPRmtgbQIpqOf
62fcA/f/2GUAtMj0eWrmfs/2xmFSJ2K/h1mM4x7mRccIliG1dGblDB+L/3sy2Wsm5rzuTml+bvMz
pa5efpaUs9qf/AGYfF/N42D5LP8fV++127iWte1eEQHmcEoFikFZtiyfEE5FMVOixKCr/58pra83
sNEFdK9eFVwyOecYbzyYj71x3srJ5qotr+Mr1pRLL3QukVSsBnMluygknFnDmBXP6VJvqDIyvWxY
nIdFPq2MfVscZO2NrVLZkSxTZmQk+bQBmyWv7ZxaF5JlmLpQzLdz9Slrc5b08SIvOFEbOFBFc5kj
K6OBQob2Hif8RAXzw81DGzqUr9vKJBLlgIaWOw56k1Bc4hjBA3sPQWHRklu/IjGUmif+S/XRezJ9
mrDGc2uW1UKJ2SPLoX94XPQ087QE9gZEWEtRgn95m/3jO4+lQfQFTzCWsxxW5L/4DAscBIj5U+BD
iS+eAis0SF464V5AkztwztBsnLmGLDKGBtVHfdk5U+oQDQolOxLSzgfysmIMW8RIXSejs8slDl6+
NITAc8pveO8e5NYynS8p+yBNcag2DX+mumJ21laIhCuLl2bR2qD5dL6iGWutyb11aCzh9zRZd3hP
6QsuF7yy9+Lukq/IhEeuKpFPaST75BoQNJpCGtd8ySiLmbLOx5dAlOWMAhHmeqb7Cq4SKkYJSE2h
RWiOpUHbogipD2lE+jEZTNQvj8L+ETsBJyEPH/vHrQqdlqv76lNCgHSaaJjutiMaxh6wsVTxKqG9
iX+9LOWVxBYtLR0FacDy7t++OxpfnombbbcgIhpzSsziMHg6qCMn+oB/d0M/dm5ufNrlz4TsU6Xh
nh2YnlV1X+kZlrJlSdziEJlnLoZx13YkcG1idUVseY4tAeE3hJlG78mCmZRjS322pD22G1OeU76p
i9id/0qHOEGMzxSS50qsjJA1gg3UlnCyEF4mI3GUN0KiGa+xbNgQVu8mcPuDsNvujIl5ZUrACG6c
v6XtQX3MhxHAZ6IZW747jSwaK7THyaXYPed7shaZlnMmR+syZ3cBtpwQw6NV76jZUSBn/+44YFmR
pIiFAsXqq4XDUQJJob6eri4UAuF9COUhfOVOqPOs/TFxW163SUbB3cd5MSwqkJA6kmLi6kPqZ7Ra
lBfWGD1LbI8LFMBmLwrgUEnPHhDM1pyjRr8GJGMd+5NazbG7pFycv1aBiC5kbi6Q+y4sAwra1x+Y
ssMeq6QTXSaj8kGWfaN/kUJ3+aOIJRENrtpjNzx2JAlYcMvRzh9HqAUaq4KzFdRLUvn0JIBBJVFr
qDgxEUeLeNSzMnmQJoHF/7I/E/JXRbud7ad/1uNbvXy2VGinm1Zb2bA+feChZq9T+Cv/nPrSH74o
gUo4G24stOvquEmj1855/NF4QZC4pf6lDdzNg4G4WXp/df1mNIReYM73s2zCbocsWfqjfAcghOBT
9jgKDWdu86xFIakrtRZHjzmfY0nb6tcPtTrpyZfTfuf2d3f9ocGmun9L3rkJCeKlE052iNr0L2yd
FLvcFuptUXORs16WMxTSqvXGjvSqnPufAYkl8PXtJfafpl9qfs9LRtz+ukx1spdr0IAxfMxIw2rb
5ZmNlJpFedZSsee62Udli9qu5FnbNRr7y/XN0d7M+D3DXS7KLesxwMCQjoFhBkUTnJvgdmwlkaHf
aCLhf0TESETj8zHRaO8u7DmBrgSK0XapYgg2oxzI083sA+2SLwOAcz5QjdCwUKc+HijOeM5vj+Zb
6pPwUOgbsmBlCO9k/RhZE3yS37z4fqhMstyddGtK2747Khzw/aeT7TEDRyTDFbKHLHWWItRBmsqI
YS/Z0DvsZvNqIZOLzR8H24pyCicoKwyMx7jO7x5aUOTa/YjfZAP0dBUgTd76des/AGxy/5YTjb4Y
7QXh5zk/Yo+Ep6GmCNlL5TkJmORoujGa3GTVqEu1AFMMAQAAMjq4RzqmV1m/tiyEObsb6Tjz5LbH
8NoNB9oo0rk8HdtD0e+CFbk12HbLSmzkwR3IoZ83HNQPL5tlxYxFG0NZs+jgHpBFz7FkuC7xwSx0
CPXHu9+A9aaLM5M2ElLUA9YkAQZzxVk1kqgqUqRJl7o1yIRWXBmzfNI6gUvCLB29KteF5G3+pMbj
niFGWLzM2YRL8SVS5/eQ16BfNZwyE8QPdwL/IrPcP65TooDpAePGemwLmwIVOFlPHshZWyrdSs9n
Xb7Wvs0eQMI1lO82/0nzH2P8SWYcNyMRH3XEcYN0XvwDZw+NAVWL4yTsauG3dq/KW63uY2Fn5I4t
rXdeuQ2TKG7+uT7FK0EAbtcAY3VV0IPsXKO2WWKwM6DtrgswTApHG3I2oFJHyuUWiUoMnaiH1PlK
gmvt33tf0UU6d96j/hJtyfRE9NSuVj4tFn0nnvE0QavtYRSKozYN+z4oSj+nTcj8pRYxVvY4GZiE
KSng800QrLnYVQgmBkQyiV6rrxMp2zNvZYSLsOkT6MNFaDbLjeMcxx8dakY9yDbuuPdae8/H47k4
Jvr7hXmFcF1a08MzjbVo0xQ/K8i/55Xz6IpMUrjJeY5cGuHqw7ugRkdPPiPmSK0m9w5bwibRVla2
TCfXBT4YerZZ1yRtOW6adpVOUpY7aaWqy6KMAO8DuWAaWWQc85OEyR7r0FxppxSTqDRsVq6cBsgo
JgQSaNN4WF77lWKupXJ7b3Zxsk8McIlD4lK6mJ5uJP3beDBDzg4H3RWpGkOgD8E9CS4kByHJYn/e
3kkDerYu5ET8lhjcI/3yES/cvzqbdu6fDdhOCQnK8ArrTLjzkkFYULmHuQrH9sRtCLaDdzJBm+bn
1drcxxcxkbh2F5ItCkjDjhURZSlmRCkanSXVbk0r4pniZ/AkqGZq7JLLwVAPEhYdN5LwRiEJkjfX
ZuNIG63ZJHDr0roFuQ7ugGq53w3Aw/OBXFTmq4pZQYRzU45XlzteUP28Gn9xb9O8MS6oh1ma6EHF
qHp5OiCOLoMhFj4MRAxLQJzZwu1k1Paz9vnvL89RQvqkcM1M3ywaMLX3x0QHAHQxNiyhGkyOge/c
/LljDrz+9FNyhvFSLGZJc5Ln5Ma+quJKKjxTal41SvIWNMDyruANu4HZEfiHsHE1npJ0Q9vilXGR
pY6mESoOhC3JIJXNZ/zDmvKq+2Wopj6q1XcX6MOO3PqjvQZiJVeS1qiiCMwbmQLBC9J+wY5k+Kv8
sBfJqf+5tDPMWg8RnE0UlP12V98vw1FvP5r3rFm9cttaB6uXq/wrr4f2elAp6HUJjgey6XoRS206
gvAglhrCQ54S6zhIK75J/p2SS0jqN50CJ2l/t3YK8NkCehumcwHYyUwY0WvYNpzBS9Qi36O5oTw+
23PgjQF5J/l7M2DJcjV6CZsoCQ7iuU2REJ8e55MPNIf2gUNAEpUxIHyvBmYFn/1koCHm5pZ/yRiY
Q0D6r1RT8+PTSMgjQVsMbdaUMmPpu4byhgM2+/YYUOTTFbQzXmwkgtFOj+ao3068TfHkXC8cPOO6
Z08v9ZzdOj1U4w7LH7Vs+cSZMX1ZMzomKWW5dwSzgWttZDLekY+hRMa+x05whVRa/hQ9GKODax8G
dznQgHPfWqK/hvFFRqU5MVrkVKF+/iw/OrdqMadPVROvcMBuTttQGrGoUV/IJuyNm/EuSjYJTAWs
5Pz/RzdX1MALyNv2x/qkCjKpIkcPbq5abzN7j4mo+Mdw4krvOM4wgRuyGIqgRWj002H8WT1jeYpt
itx4/ErSmz7VENY4tG4yskzUNZrQCcQMy528Z9rCEd2j44POnopB+AWcqg5/IAV2hu7RSpNdRDGN
jQYnkFT/hgtZ8m65IHSRb0QCvtWRZS1pTcibpTXhvaRNYtgC54u/4/aPsQWElk/cCfFIOt1PLF5g
/tYcLfwikGMQ6T2vxpEtGu0Bv2HpPWSP6l9WeqBaznIsh8PEzj7v94k9CndJEoupnz1PCrqaOsdA
q0NTCmIp4DR3ioAIOTgMZkF7L/sFuiJ0Hu9cHgzzHn7ia8QQWY+rsVq3qEmn6USjtEcABQ338xX9
t3BYcZzlkR2NdxKtPPyCLTU1nzLpexsj28fntyKjoOOaB5AFpquuhcNrzZoHr9LSueEfTUrRiWtg
PEL9lQHJ2JcPtrbX3y3SkSOQ4iHwGkkEQRrNhD9F4SgVEzG/nnX4Km47cIXsnz6VNRp2lxfhMmTI
MKf8VIe8Mymiz7H8gFsqIQHRa1A1vTbEqk1Lz3NzAGjunSXX4Yvbw9JJDQ7QCxSXgpaqXUC1kG7Q
uZ01BeGe6fv2R6eZfk3dIA1AdHOIEe/h5dfFXZlStEj/K0Olp5/fSn1WoLizV3p/xIDYA9dHTeH2
rE83LtXZvTu+PmsiCfisiXweQYZ44OJARg2cRQ6XuP12m8k/Q70ppA2M3E3dxtgS20Vxp5eX2kYz
3SkkgKxlfmDPJrYnJfKFAqCw0YMMCl3UyNkLz2ZI2BCGzagExwklymvGJg24cZ0Zn939TVWgUuB+
AvXywcsB24S1gIqHbDvIk/E5cOGBpNPBJCaOXFPoriidAHkX9TvJCiN5TIRSY1evXamYvpyIt38u
sx/PMTsivUcapvoH2wXtoVHMz5eXSr26oXYNyF1uB1TVoWWGEtahZzChxZey4HGvERvC0E9hYm9a
Kf5ILiviPOGroM/gIVIU1jhtt7zDwAKksYEePzEFeNz/kXi0eogKsEhWI2x7/WWp/7DaKCEVrgRt
qaIIkg0TS7VZEIW04dF67VQDzxBfsQ8ZzSB/Zi9gnp0xFcPWpCErHT5QZl/pHb65CD3eEt79Acms
EzABvHqkh+xIJZfJFzY9r7iKRMY5Qz9mOdBG5lYKyMlo1ygxq57nSer92WBNnKBswTDVZF34HN1a
6VNKgQDt+TLelV8gmx/gpWsvDNnKuOzUzn29Hg9iZV0+jIe3qY6ZMuPaDQfrYAy75v5rA5TzVxjE
Hz6y2/AmpxGbfQli9Ix7tpbABWhrJulELDJPozG5ECMR16S9CmL1sRGmyK3eExcfku2s/zYZeDzt
y+sy2Qk7MRc/63q1sKfXZxAItHs3+lQL8UD8M3HaC16e6RQnrMKekP1jUEr4MtsdntOieY9vLDkr
mGj4a/4AW30/X95nZC1zJSH1wZ77MZKq8yxFIacCkJQLyIvaaYIRoA3gRK6WyO12eSZlEvSebxTf
fFON5A+SLAF8Kay8aYc6f7uUk5rZ+TmjMQJV/9wuULgmmkNEXX1UtOIRIFLzyO0CQQ2C9Fi+mHJa
1YgNGS0AUl/L/K75LeL9Nd4/4v2t3Mup+2qL+v+RoGcqy+Fn6EPIdvRzMK1AkTrEy94ERap2pBl7
V/fLLKLyHE4qYk0K30oD0w7yMw09Efnq4/tD+cil08X67JqvUvlOLjP5MLIOmsT1kOqGXGVeM4O4
k0YPS8LTXXqSbOJcWNZFUU70yPDqLiIbKSX9TreoziNG2+KY6hiS3kyi0K6HW7W/UZeQbBJ0035L
nrM+oYrKJM6KW9uG7Q0rYYDriIt9VokqyX6rG+s7a3sdZcayGyIKjMzpn66tHvoS4JlRmh5rBIIr
r+QBd0JucG0pvZM0TJhfK2PDQ6wQ6EgVt/SttlPaes5rt8FUwDWpMTuqJ8af7v8iYV7sfUx76ZNx
LT+YLCbQoP0Tdan0JUMCTK36y4ZZDLk7Xte8vMfsm/fQ7RDCr9JumVviy6Rn6WWCBxwYriJ0fShD
8n7Ablzw0wS7P8j1nG9Yzb6yPuMMbnfcA9ikEU0iuphGXUCW66i8l9WJQJuu/R7B6MjfB4BBY3Gu
N0q8ueBqoN/nyaLqFuqS/Y2Q4S973bcf+o8otSpkIcHAwc0wwJuoCsszCB6WZyLtH0WgFIGGYVqc
+F/1QQarJNRDpVly68hrg52qpb5CUHdXOUi6MPmwLq65KKO+pVyjcNtkxgzFgcwZca5CvjaITLoB
RvbVefNPaSOYQmhCw8PlXT3WV9x5zaZV3eKLZxyEIm0FQgGSh9uKexQnqI9FnOCQMv7SAhvd2FNn
cpPBrgSK0bewLjwvC9kWEEb5RDFIRn+gBDCpKOPZ+l/wujOI4HVFC80kqtdslF3uLpSHZ4M9UP7S
IL9fX7WQaS/M5xM0AjF9Dofb9T0pkL4TzftfKm/9CK863DW2FPHudCmU7FvmohnhtzhqTtRyyhVw
V+tBd5UJbVRImtLHHrTqpp/ix/ExvlUU55qzs7rWylW/1h5kHXjDsHiAgc2agXhEOhYDkwwbIuzf
6fbpe9762TlZ0q4HL8anx/QA1jzObzMYlbfzv/pHVGkLgQlH343APxcQ/SFvmXZflUbNDLXNLiWF
Y1zehjUp2cOu5K57doSzPI7JDFv7A6Xk0kSSRm0RRJ8F4LGo5nOHr70LUkgdqP+JM29ddXY9jSVm
8BVpmeQZL6upk81pI2sngHBFhNaIUqaI7pTWnmpJWHWUuvojAZzlQtY8lDGXudTjkvLIvgK9yGDL
yV5GF0np1iS7waYeivhwQzSnvUnqm93gwnojOetGVMySN4sD4E+a6cak+aZYKB8CZ1Yuzc6fI5/z
wVMr3eefdodG+Xbk7/N0zH60CzPFolO/5PtJmvmxtLDx7AkTJoo10oQ5IIXagQZNTfdSWmozr1Tm
t2dxArwGxUR0J3iwMLu7tBvcBiRgptmedF3IBAmM5A4cs/FoaWC2Qr9PhUmlbIYp2Th1E7YNetmg
LQMJvMNZWBQOynvttpVLasx2inRo0OiHJR3XD5LDlwntOGQZdlDlK4hMksZuqNe+B/n70h8kcGAU
R4/baqcVhItH0iCwJrYoIkkUlidOptvG4no0Am+nd/zijXNec2bVplhsDD2sMDogaAJNqFauzn9A
jmETX82TMBtXI+Q6pmkMQlPWd2Sbq3EQ9+HAGznTf6rmN9X/7vpf0fx1722zJlii3CfWDhQhnRxJ
byRDMightyiMrDYoFoifbsn62qgYlfQZiSQiy+KFvrNyyPPXJMjgIvvePRXj5I0C2v8rJEeag8BG
+PgjWiwt+C3IoMeuoP81n6TpxlZXnK0tkcTVlEP/D+zMdeO5mfy82I4fmHMn5JeOCr8sNiKKzQnh
cG2ImgT/5DvKFkNdvECFCxXC5IFQV7DJJ3TpxKhGQkpYaUrPJyXkJPU4C/WkGpPL4HXZpLTfZTQG
03hKyw0f/+OVPrOTKxE3ck9DkE3oq4vk3cl+Qe44pYIUvCj5g68pn+RM3GMEex9PGy5DuhfI06Hd
WNtX1lY9gXYty0lWLPm2+vBwTpBcI3NYyiaa1jjn+fOuJh48z+4XWbNQe+6wRTY/yMNBvrwhI+tP
dneSu9P4+Ej1Y+qQ83UY1X1OGNYKFJupDeIOiZc+JT3mvIJhHa478Bw0c9KbhZ2CKIzoFnbhrriT
HYddbNlaUW1FtzhU01AxgsTzLWU2H6ibEnyUOyxqwntWGQGK3bLulhcLyjp6Bf4glgWoccIkDaHx
WpwnK2VAdbMs/p15TH7K5uDmItzEYmplmCM0GkW/WOTMqeqTV9GuKnzWjOMwS9CEtHjo82P5X7Qb
TSQgV3Unot2QbQlcbfridNhyOR3pSs2fTyXl4zyV7fS1lZk8g8xnPJK2Gf0p2lo6r4fSdQtt7TAa
DN/jU/RCGStzpGNOIT30mweFPdoeFPbjwU0iqnS6Gakiw+37ZJs+RSotIZc71HBQG+fMjzywlbqf
0DlVfVHDiKeE9zZFZhqQQnsX8B+CM5PYMItstQdYO5Hka1SSSsvke2+EooKST6CzboYze8ZbMoOk
QDmAcoWWrGVO8nccOlfe0glPFIwfEjQIfpfwjXQt6TTYT+/jh32mYn7f3rd8JOAWN3LNIOYE95Y/
p2z3B1yjIsJv3GjVb+9w0/Ah7nLBLtN80GD6ef6tQL2U7HhvP8a5vcbBMjNQ3992hlcO4WUQtFyZ
R1zmZ+t/cfDK5ELXkUzZweh80/X6RfGofd3elU13IVZ9RfHooBLIHhmTIt1ayfpWYvDYvZVTOiYe
j2Avmv66wJ5WN1rYlpAEr1eWnjXo3v/eX85qcyrLuF/Fd5wFndj/qxApsE49tKXzBfPCEYdeMR6E
HhbL5oRnTNmux9tcndnILSRvvu7keYGzpyAEwBuHxR2Gn2hww7+jItrEw5a6qTHZ3+Rd1e6l616X
dtfHFJSd4ixwNe4SmCTuElD24uLtOBToTaSVhyqaPN3k6aohGIQT4pn8gyYAFZ6L+WvOGkoBCRwH
UAwiUJ6b4SrwDksJmLKlCo9y+DDDHs8qsMFMbT/k+mTXp0I7MYTxVPJEt1MLVVb+OfMMpoXH6k6N
BMGDj9UtXj3iFSStMumd72H4CiRpxoVFkVG3SyZZvzPVTYAiUEi05IeQaFV6aD8lWlq3LpkEfLtG
keSXBoHFQdyg2AwIWX1FUCM1vzSBhUnzmVhma76xuQ3U3Yo0NbtEmXxIgcjVRWhnwgL+2IykGYHb
UQcKIgV6BiibTHG/PEhkw0aICUa4G2Z4z3piipWT5V7ItSUJaQbuTmwT7ZdvlnlEUMAXYwVaHjpq
aKhhLIVVIyTwk8B6QCOF2axWSTcMsgLRERW4QlBGt/2tX6LUl4H6pLBRQ6eOLqRCwNNgSs1C8sn5
s+NpMcE5NyNao/4a6i/T+EzOJ9Vyi6WsLYjCvtByCDMRYtfKGFn2BOB7djYh573wCL6An6WqYi7l
XtL+fzk6uIUJ5q0+EAzNu355MVliVlU9SS8zG5VSRmHGsi+WVjZrmjf7si8mmEV0od3X2VR9NDjn
1Q9RR2CYRB0xa7dTee28XYAB7293il5+KgwX70M5054KYgobzg9svQuaeHVALfEKSGXYGSFzHxuu
iRhWEUXNiGH4nkyNrSX4T1os324d9+PBGnZKC0bgoR6B34QMQCMz1YkbQBy3Rb5CzQvxmbFJqPIc
sTntjQJR7fc0Adv7UZnW90ljrNN8en78qNmPXHwn9Vdy/VTHD2N1kIqtYW8vvQ9wbaLB60V/3PW+
yZdkEGQb474Bnl7I59/z9JJtKh2jrWiCR3Ctm9Eoh3f6Pqw5+AexURPgY22Vf9kO49B6JF/yabdp
mvUVu81lpU543bXI0IhKiZjPbiiywDHgo4D55v075u1iDDXmhw9Jf++KN+mxN/VtrKx7WKZ+XQIq
uuef2++NsoFkXoMLeh35oH+2udJQMlbbvtn1f93ZVY19f32LQeTb4904lsZxADZklQzzmdRtlIVJ
VGEisHxDCpUximu+mEito5xG0H1pTLM5bHWehxlBxmPA0uOWY2BnIQh91QRZQ2gu2mBx+92JZT/a
nRh70z/ku/HmbH6W3UlKTjYm7XKpXj8L53QrPrLLke+s5UxNf+cUHwMS0A9dOw7d++Y8pdRLQjdJ
k3o3EnaHMzzWwkKOFNTu+0F/u0vvsXG8g9hsy2KlGyv7vlbv61Z3r92mXl7XurW5jNsLHYRbc9ja
9W6QdzVEWrI3CTZkdiVPteYgcc9r+3TF9eLT0KcOgcyxUQfXI0oYKAc4eFifJt8Ot03x3dEG27jJ
VtIWDqP6c2YnGtf4NO8nc/yo03fGf2UuMkrRspCJSwrJM1UNxgdYmTgzlupbvj87++s/ApOyd/zV
cdQnUyH7h6D4+2NM4f6803S7MxnZnsmEQlqF0KN1IZnYrs6luE2YGjhknxJ75DHSJz3BKcv0P3ej
Em+9y+8HhldgKMgAG/j6BwlLQ9We8N9EJr6VyVl907vD47J3zK17C5Xn1VzW87FH8RmdsSHcBWSY
T67SBwYCuRdNsbDfQNyU3hLWN+KdfWc66wIPJn8G+P/SlAH9C2fCuO7iTXneJcaOE8jlXj9XiB9d
DgtGpQ7VHppFfgU3DeIy7CgJGybRJKqQfIBx85m9nCkNSsQ3Mj+KP5hfgBNjYNeU11DSXKfK1LZx
wv8p3ZS6W367VPpsgej+OdXmquDd9QyG/JZ9hh3jVzPCnMZlvn5gd0L+Ih1nlPpVenn2njdvfAcK
+0ClpHoXr3NnHRi+QWAYvlyANkh9bDRsX+g6btRnLgnyw1MLUQ43yPj6rK+BieSvQ2NcK5YWvCAm
4An4zvzc7mysmtYbBYX3KamzwH5kQTIIm/Xb9bIHcWURqdDh4gezyJwhXH8KbYF7hr+xseRI/UFb
iHXfvSSz8/CJ5uv87NTp6k28p80ZURSoF1AdGMYLooA35Iq9blNlM4kAKzDFAFagtzh50L5QMuxb
LFvAGSIqKORz6uFxiilnMWgPFAwZk+5fPrlpa61dsbZZF4oQMOsFHhFtm2xYq3uEHzBfN1wj2Ddh
3+FU+vB//ibkWtJ/FeYWjT3P3OGYhLAGQoDrf3ZLttVlc5fWMaeiOzPpMHLT+wdqcOP6XreHGV6i
9NeQBbCSEn3xmEj/6J0dzwJaGZ6t8FTP9lfROzs4s06b37T5mXlrzi2XPQPjaipon4FxpKSTsf6/
lPRXuLTVkzKHSH9piL5YLz0YngSMnkXn1T3/bM9fKpWV/VevuvEP3B9BeJoj8pNVcZYT67SiLlOL
V3cxzDT2R7khd5+mxZn0h6zDjD8BzChStLoprINOSPnFJxZR7ff+Nd/K6YYJvwE4tE4vnB3JF4sP
Wik4naRaW8M6+oFjE6+8NK+bbanvNOVQNe+3f+Ma5RREPMawDJ/Us+o2H2ClrC1ovHOd26BeXtYI
sr1rENhtlH91+lXIn5l+kh/HrJpKliiEu3QUMvnqtD29Ogd54Hjx5HyON8H90Xji4oDgyEcbaehl
RDDzgwAVUlueuqiLFDABDkQw1qFRM/EEVTpBzIJM5DKutC1re9zvryQiZEclsJYs8zYV6j+1NyyI
dUOkY6wex/TyVjgHyT602l7CzFLtwGt08RLKcogcLPEoYMRsAIi3ulyje7kq+3Xcz2Ldk36JaMkr
P0Et0C3CbdUt+O8LSXaNlx+bZzA4hXvYbEVkFpvHgriuWD7cpf/KGe7jeommY5Mr2zDEGH3WWixr
857xYeS7sb+lb2OJPwkqb0WlBcUKj7mj/1bG7wdwr6jbedD5MOwlY9eM+7bcG7zYw1s/UHe8fWDf
2l90mC1sGatSW84pEiAydNqSrEwCPRWoZF24H7kBHbUwsd/edoOx04zd+Rm1can/OfrfZ6eixt4U
CvYFFpT1RVqNl9WtZauNOH5Yc9kSeC9NmgFnxLmP2rwsvBZwF0SvWTj6Qk98NfEftX/Gp+kpx9qY
9v2iTPw08c86BelIz6E6F6rEob9An3Pnf5C1Ph0VdA90+uzrbgvEYXGpCWUrXCl3gc5t8zymeVoG
XRgIGeEUtHm2N3MRXSPSaTHvEW2M88pFHONbzwkhlRZ/bQZi8xZ3B+2yV0sw402qrfDIPHYgQJvB
7bKDcdn33bY3JknNNKU7uwxj0lNhjiLZWHrR6zrS6WhBxXZdpA6nyqb/AEZy76fGCeHlb9WKt6j4
h3wWKXoL+4nx6wrj/X/XM1fN64l/mSDVdftx9NBwozsdAqg8AGu0IbALd3hoE3By4ll4zThzhAqV
lm96ZXvbR6uh0/g9rbTTQ5qdCzqyPi54WjjTCNZ4amyde7SSDBdH2QVM5NDF+xQ9xrjXzV3W7Rxt
myBdIUXKrwp/UBZX9+4sdMRwmqejm34QE7a4G6SL+sWslg6K9K5XH1Z/stpP2/yU6q/a/Ezm5Ril
DHCxaHbSbtOH5KZmQGANieLOnWg1zkLP6EX+mbx6ZzMibsJnJOg/bIoO67XYsvfR7qW4sYRunHUV
GRijNvKVil1axAWD1z+VsSDsRTMt01/7/HthisZU9lUZnyPbPaLl/YCikHiG84rGqaVqwslsK0AA
h/hnZFtCRci1jWK6u2AeAVlBkk6YA3aeQ6y8J/+5tLDhRVCN3WMJ1ywrU2ThgND5gh0BvAQDAcsE
TI9pLdDqJDb/PzYQUWXYPnf8uF2k3QQGQSPkahQ+j5qoXhLPyOUqF5MJVXb4n3LoYq6OSVaintrq
z0TvR4MMz/XG3xT0WtsdfVZ7bujiyDyGFALC5cXJYEgCToNGZAcyPtEOmIg9zi4vVpIwxP73Ytnd
wkRN+39SlH546ivsuYuutQhzLbw+qGyO0uB2CQxC462gJyBRDXs1bNWw5ofXDL9S/1tO/BdgzKv6
Aox5T9G3oNhIl6z51zDWXPtZfsscB7DTLHav3nvTz6mdJZdGiGnABCCbkZgiZSKvJ7hYBMfPhFKD
IGeWrIbN8f4OaAUMGqONuW/GbJOYRD3RG30wUaVa23SpEYWK3ykBw352GDSIthY/RE5kE3Cv6qj7
IJO8w1gSKe9WO0QbC3MzhISI44rJBDYHlNcYdAEsYyaSGMIaRIXICGLZZPZfXxgPV/E8BnJZMAUj
tuHDZoxEwa14wKIIefQNJdop9Rgi3vlCrCmL+zP6n62Sks3sKFenlJib7mucJwyyAWQu370Lcj3V
wVc3V53fAZsjoenWHAKNIFuHkWOWF0DZ2RQ5JgHIzh1X1dM5UVAASjoPvmaZhH/hpq6gt6FqU4K6
EDfoP9j5AOXoMZB/jC1rLOwqmZD9sW0/mL0dep71mfrTJDhAiXsOIexhgTvzAxrFnlTmx70+KepJ
Uk/KhG3VRkdXI3kchSUC3l0aZppZTKFXsJlAvhHkPMgHISId5rX9ReXB3fK5ux9PpwZHMSIa5BnU
fkLQ42Q0kSeg4sgj2lyBxui5uSyggbN/Y/qJTwdpB+oTxQjL+6S7zkHM+eUKpvM1NRSvD7OyocXw
O2vFdIPYVU5Ytxd2Ivqt7ZeuroOvTmgaWSpbTI6Ya0mzmeSESqF4qdTaNVEks5ugGFFOwgtd/uHO
NqyYWQzpgeWSI+uM6+odwBHEIf3Ua0ziE05orL0wAsidjsDotys76hLU0IwQiyMnt8+f/BOijHZu
zBBA1x/inOc2UJ6tr/hVlZX6m/cTdD2g4Fz0cr1ETMMZxFVCNnd25BkDo0PAzemEgAAoDAFMfHZB
w/oNJxQHH5cdOw5kOeJtYfvpRCBaZIl9jn2DD5wPh6Pp/HU1xYd9OU/lD3BdXY3EVAYk0bznBA6M
M4Z01NBazho0aaOBkKdZ/0FpSDuiTQYLJ6x4qfXTGfeFejkM8T6/HurbDKLDIbUDAwe5HOlS1Yk2
CisIlUkMn0N0LOOv9bwtGr9JgyIN9BAyzzoLMo9OiiEP6aQY1PCmhtKJv5NpU6AiFrvEx55zTJS5
Hb2MKag4SPcGrhYW9tIzljTKr5CYact48VipB6RcvBQ8e2xuqGDIKdBT7F4Gbq+NRqMM0h9KUVAS
s13wIXITs5fp63hhQHw8eb+Hh9yJzZSEP6wCxPBd3Yv6zgTbQISrJ8p4tSg7L2lYl7Woe4/vCKiJ
r6GcLNQmj3ejnY9Rp5/aw41hjeL7qfXZUxbmrMvIo3rF+YxF/ozI/h4mKGERsGEy75GwSqISJGNL
nfDBP43CcMQN6YwPIls4tlC5+PqPQp3a1U9an4Zqn3uCKBJxkJTkXKvbMt1l1GWlO+nq4u1ELvlB
snhvvZ3jo5p9FkQJWN9ndKTmD1L2x3qIV5dmbcXCdpMmK2w3EtEVvxdlpanLnBhT0aCdUR/s2nZA
K6ZBXsywrPCIdohCqaytKzffY6S4CXDxoYYN4CIthlIogn6RWaJxEZ2GYIYXM3hBnr0mIM/xPDfP
a82qJv2zI7eS2DE9DkAqjlD0k/CoiKI9HQs90Y9nClTyf+MOK6eVzu78Tity/sxPfpJurd7prkNx
ewVJEF2bV5IQ6+27vCJmVB2XoeLbeoAVtUT7KodnySdgm5hQaU6QKu23wm+KIbv1SAArvx1UDQP6
Xs+kTxDTO/CdCdMuOu70ZTOlMHOUSeWanqV5z4FPNE5hIElhA507IF1ycDUXcHQpmvyQ7FqiMSEQ
yK3tqc/wyaOacTwhU/5/RJ3XkqNYFkW/iAi8eZWQAeR95guRlVWFR3gEXz8LZXdPRMfE9ExXdZYE
9x6z99qoGAK64oUGcEBvYziqyxrBZ6CeaJ2QB3Nyc6ryn2isng3gy+gOTX3A7Tan11Zfu1hyMzig
f1Fk4ThBMIl0guKWQ62HPGae5YD45ukUWqP0JIDg7cMEbz9FSn+28oZkZwmdn3m2SHVol2N9YpGC
BlnCIqjcXhDxhns73HcGkQtPqkhAEBYAt8k3iQWKnyVytOlN42WF+4WkEAAEtMrwpCVn8RucQWHY
xd9Re/hnXz2N1rm1ESvggenNX3hg5GUZfX3liQPQ05rhsU2Z6my0fEcaQAOnA8ufnH7hsEMUJp8R
cGEWxJ6A6J7iBvQx2i1qm9dCxKs3QRBd5ki1XSxQNMk0U0jx65OA3JJLgWcD1gLU1W+TOy8AIw/Q
c1F1VxAL3bBoFvf/ajeWVa1N2pKwvaPN4L0Lv7Rj+OU3AA/fOyb5de+EuyLcBeFOsn2AamGh/a3E
PWkt8XOlowhECvKFhqepDuZyYRW/y26mjJ+h+Pm6ZfFJCB41dORNbKK38OrObcYZSb1JPoW39cpC
YmjwlhJlNWG9WFpVKrB86+vbOdFF8pOwNCfQHFCz7PELNw3dMHSFwDUCVwlc0A/xan1Mhg2Oi+2d
DxWZVRSQi3okfWnHFo0UEyQ/IVEPyA2mk5QHj2NUAAbXXlHMYKHgccL4D15DG7kJXLTfQuLK0Ojk
SRMTEbaZYn10ldSFNiEv8UgbYLPTddnQn60IH5bDVSIuR94CETjwwo+XFXcWDSCKBt6yZTccX8VJ
vVeEYpifT/lXGP/uwj9p+EcL/gT9n2z4plxY+yfjQ4/nyr/pw/K/EZ000wp/DA5xhlLt9H72gFVs
g1HWklzCEdIDoL/hBFHy1Fo20TVtNrHeCiIl6n06n6JuJvg9rcfIGBFnG5Eqr2VErActGdoO3iHm
gbzg2apilTk3sBCsgAUam3AdJCclPKY7inqe3nbz3bBpxZlrLCnb+KvsXQT1ySQZmTYJoXRhKroK
NmxXIzSnx2jOh86z+4MjwbSS/30qc1YS2FawV2gP1lNZ+BX2XwnCWtEZ32lYgkLl5Yf2uJDm1fu2
UQyvDzxFcbvMDYkHcBIsWuvXLMJ0cW7Vc1yfIxhOdlzdezbb8rUyL6Yyi3N8sVhdmBXjneW/7zVu
ziX7ADIAgjUuLkwv0ml8G6D5IHNPWzC9n8yrpY3i8kcmjROSeqPLVocZf2SmK9jwYvuERI2Zs3lj
JG29Ts2Mxc4fcjuABUB/Ijyqm0SfxM4k40NU7qMxA0RefTZetsrDD1O5S93NMi7MNJEU/N+jE2El
+tej80IIbiTHKD5kzV7GWE230Lw2geShJdNJQFn/54wqWMWwPzf3aCJxi6GUIBOFp/2H6MP9ykQw
nc1bgrei6waPIKX9Klr1tIcoKM/l+KjKe5o+cvQWOkis/uZHt8K8yPJZZvlC61/i6YluzGcZyeob
QlhxZHERDHa1PoUqqWpCh1L3hri/zk76bzxuxmKZxDvT7taFOslU+BuNDugX4jqLJyw7/YhqWE0X
sE6VaZXLUlopzq/XqSNeLHZ5hXG+nvT2oqanYMUuvhNA7Hp0O8G/dhlUCyb3Nk7kPyNuOVI5//Um
tohq2WIhO1aOxTSYPjAl5nlkGMwhUE6KgJq1yRr/8UgTgnkd+6NRnPuP8N7NDNy6METiX9ac8h1t
+z5Wt38Odb1HJoiMJJM2sz98ilS+OfFrS3zFzweiU87k1YwfHP870BGMDZOeIj352SaDAdVOkTmY
fLSFAERCPVT1Lrwz9wPX1fzFFcGp4iMtOFbNYcR7tbHm6E1oeGN4DvqRO4GnF0O3v6n675cFlnKO
qpCfHGtv+v4H+UNZ8+/C89OTak+ucDorId5ixOYXc4PlOLsn2U145wfn2WcnvuLt8HtsOjaPN3Un
yzyen9kfbXHK2bxMKUuTjeAfr02xYg3yo68tFm00+dEiLIzlg494zmM4LfyI6AB0fKYQ7AZq5UNb
HvXw1KFI3lkN+pHTZKrbpIYns3UzvJQhaOC9FL46V/irCDu33Pyn1o4NLze8aPDiwquQ/6ErrI/q
ErJGOmOO2xMhs8mp0+lY+IsZN1H226DaJtVkFNWVjRRCO98QIceJF20ZAg3pxudflzpfyAKzdm1q
6/4svBzRJNnGM0cYmBuh37bdjjAE+deg7avkkCeHqCOFa8D8jexqIg2lygrOEEmkcIYiRLGfsmjL
PKELzf1AUtkL7gRsnLQl7OPxPEFP0Lpr2F8VF1s8dX5ok29xwgSCFBgpHuN/dO5pb8e36Regk/Rp
rrYZIuVxF/q71N8R4DGWN6G/Br/HcItpiK39LJvGXPQi/On6FBC/F6uulTHbXD/bNdI7mqZ4mSPA
ZifqL/ORunOthZAK5qQEMlvU753Ei/+ZqQBcfhXZL4GdrPLlL15MIjGhI7XmBCV98rUSsejwPHBu
zmmW+dn47dMlVZPsoiPt5OkP/RNyk7Xw3twPcc/267+5O0wxWbIBULQmVBDLvweXldJvEAFF1MJF
sQpxjDVsvhYzoebk8IVVxKCmsSW2hM3WHz3WdeyZSJaqgQQBmgIRQLL2Hs/Lml/3PrmN+SRj42nH
VREycEimpVLDkNOn55z54YF/APPgKyTMa4EwDINJZM1wePLy8sOiGN+stMVsJacn7oEmJyBuzqgB
rw9WEAyu9UI3rnh9ljS4ysDmTT08XyvBWE4EAyJWSQSa6aTxTa/auGOu1s370mZiirZjhHGW2lgZ
VswyYaLCGyIHcPKwOGLgxqrDiOaHAYCyrLHLbv1CwbT+z7nK24kN3crtBgly4GL6/JYGwAe/GPyx
re100jOQ3EzO9m7aWjosEXlvkSLL64P+mwNHl3d9v7K+WNsVC5qwaNilfH7+4W6hULrVMhEDj0Yn
7u/DnCUJEsLNf8gSNgtaZj8HDxUrJeD0ws7mVriNaaQMjyIvXkvR1k9puT3VnyJMjNSzFG/ItyIu
6Z5G2t6s6Du7Of6nztzRjLIkFOpTY50l61zH13IT++c5vbiZztHSD+W2gATzOivyhS5cj69tuFA0
IKoXwT/X0kEk9ctB/gTpoCTMIMbWB5PGbQ6iP20p/PRQ+cdkIQ6XMr1FSETyxxh9PDni/Q+5+3jO
nR8wjICSiOQ6+AkI2iiXRI/bCzP4fyNzZsq0dE8Ez2+jhHXyNwGGNmaSfMQ8XxrP/WRiwjTB1JI9
oZUh6fKYSlifQXlElZ2wVoDWdMH5qUyX9BobI+UHtRSW5B/TBCmS7x2vNKwZqhtbMbCHYmn2jto7
beiWoZuFrlS4z1WQIJ7x1BhXy+TRY3FuPF2Nrzxcjv48rud/TlbwMSj3SrqO0UX9DYbDwvAcHr6p
iIcD/z5mCxzzFGermSoyEnZlh9EwPuMKv/F7l8tQgWe2frTffcDWAk+y2xgYHyYlAj+AoBOd5Mqx
F9pP9R73N0O69t2FBXYY7Rt1S9tov1LAke4UCqhtwxTN8UZ3Cp/FwPQvZHY+WdEgvf6zp2e4UwNf
IkKupx7Wp4VHU++0ccYuweID3/APMIRi1QHNpqimbQcn5TTrYxjde0wtEMQvKPXx2Pny3N8gKc1k
yEe7bjKDeoxErGE7E38rMUu+YvaNq74uMSqsMNEaFrfxiQaKIRvDb4Zs7xcEWiLIGl6QqCS7+0YP
xSLCZYnILo6Nf0Za0XsXl7KCw1s0K+4i6KboghmBULIk8l45A0+3xPT7muHA/pEk855Paj1l4jv4
UzQzc2Mq0p8XnQEQ3gH0yaVyR8yqUXz8o+FbFXdmxhgUqIA4GcMBeXe96z/a9phbh+c3voGyONLg
7vi4WKtgjsIww5dIAftyVzLzModxeb7MxS++/58Z2/Spst0GJxCP01sprQJ5Wp6TJ8XeUIF0cKYf
VIpbkdzH+eB/6agb+y+j/0LXumEgpkB8TD+Nvx2qgPGeCFcJ4PWk3+McSHPmBw7zFEHxpnkKIqN/
4jrb+h4udm2HxxaV5AQ3UkInIWl5dOkEs2X2RPfwMahfApmm43cyfuvDdz9825j1sl9P/4OAVPGX
CMJpF6RHhka3TL56f/XyDrJrrijnQjiNLGFQBT6X+ildMHPbvcpp0eCm65GDP3RgrYkbd67nx6Q9
4+HbVvMllij1UDS7P+lrY72DhmVHdcwL2zHbB9/TRrMRY/cdvz6EG+aHW1oX6P2MePQFNRM1Hp6k
iBjCEzcnX3vBCKgFJzWP8VHTHqCAI88MRtN7eB1tfBIcJ9KRT9ea23L4yXU6wTkCThicV9N5OaAR
QCb4Qyv8zrozd9KTgDv01bBjcYjne75k+J4vnCA0uJ/QHrH4hQ3GDaimGBex41STNgFM5482QTed
F5szm6UxRvwo8HroHKTeZW71NuLrS5p96sT1T+MVcJ43zgLtRzFZxp8XQqag50ygPLQU+iz8Io+v
kFa+9QWYUoHEuYIaiW8fEGXBGDr3+HR45KTP4rUfoYOZ5xADuKOQHuagwOzmh4LyXXRTIJXS2xG1
7OYjAnVmmNPud5844ZewFffMkeL69JIuaXcNXvfFi0dy0qXnTGH4C5qbS+QeHuNZBepbOKCRRMqA
vLQ6itWxC45cG/6DejCjJHxvpIgUFptpI+X7K3OdY9ZHLQMgBTqS+dxKRDHhHCbF5DntvyAkjYyS
Aj5NfKYqvd/+2d8hM3ESoZ5jugL31p+8hwgVqEcRKuiYZotp+jjYwcBrPrFQ0pNRL5FqgtRhkwkH
k01ma5t7a5hPIlqLgfaxWRjUzvaL3+cITwzfJ77Z4m8k38TvjcyciRvhlGknzToLSJpuceqO0BTf
YwuCDyjBgMfMGW1Zwr1I76V6k5eKNG1Da3VTp8hrZVRVuKXixZ9sbnKeLEO7sT6i7qNCENbduKSo
/f+T1E7UqGkBTIfhK4dRnI90IlRY8Jiw3N0BdGDg5BgBRYZmAK0OckBaLp52VFBopn5KQcZeP8tg
K0Yywxgg1kni8vJmUzWbRNmE4bZWNoOyeaUzS/5n+GK8AQV+zRYUZt36y3JL7ZZql4ZoV3EZ8FoG
0wAGSCvErpbodJV0vKMSngMBEdE1F26ILKs/vfRrMrPZOP7XJbGF1rL4Ex4FohLsv/UGiTI9iUp4
xly0eBlmDM9ZruCr8gm1Ss7J65zE17i/Vv21K2+ydZXm5CJApW0LUpOgXN8XSnVLh6s5nhWVt+Cg
zcN+0/n81jvAxKVgm+Wibc5qeskI89uL6+YPC8b0YqDRL68ZLhfGNs+TkJ8ik4/6WP/qyf8+JtW+
U+Al71HabuevT/fLXF+bkwhBkVYwm37v4niV0gPTpjNm1eScW2d9lm3wLrJAF78ZxVN18oHOI/90
AJlMJAAehXhyFHD/hNpWolXkmvlIpWuEqgiRtEWKMMSGp9sjUSpm0NwwUpqAhieEFAUltTNmNYce
crfS2+NAFsBOkD8ZZhrXgR2DeGDyRhcvff4Ykn7MsvXjVZ+4Utg5YxhjVWPEd388gJPCfRxVxw/W
i7dyo78bqKB1k9Zd8Gx6tLGyW7fuFzMhaQJcaiHjAltCkbTqFh99M7315mzF5o3BMd/ZE3/lvf+u
bUCfBi5Id8TJoHmQflEXjW/e86ZZ9PKtmJCZtmn8ysxfg/nLqL4Fw+bee/J1/8vWbIpdhe//Aqoh
Fs4DObLgWByoJXSDUEtAGfUgS/oVUuHk9Hweo8dTnxpKBafZu6HMU1wQU0PJDHOh1wTpcimulXTN
S0DTFk6Gar9x6NjMwnm+0Zf1Pup3+NFI/suNg7iuVrBDWQg72K/T0pM70IEOVsdN+peTnxkP9meW
hQIyfeY90dUEnS99iMFXI5QzaCrqQdkJ9WFiADwpf/bsHVcHrF9B7zFClkgQg4yzR82mjwexPKb5
KlFuUnK3krup3MLqVlQ3ITsX5OmdlfnzMAo7H1TefEdGPdgWWE7ATJN+BczUUCZsC6oRYx+XJ7E5
j9X1uT9b1LClqxrQlF3cbSr5eus1mMG7mj0slZXindoFmz5yTfYAjGg69ofHF1xL7MXziW+rnKgj
/QPAjvoN7MCYa03fkiVfwGk8nfGI4IQZJKCeCn87vwdZKpOYBMjdAr7lJ2JnloWIPwWyPgYERbvy
uY9AmLET/QwVMCPApi2GIfNqnDN4qAzi/jz2T9KR/cUC47ZgUV+oJOSyuEDajD9CNK4/14F5/vFi
53Rv5E2xJ/t8pp/WqoCwfGqkS0UIgQXOcceSOnj7JsZqxiVNp6OrC7WcULPP6NRHjMZOKgEoFSDz
g0TK8a4Exxlt827DNy/iwmsp9R0wxBGOTQaj09iCVn6RBscqOJbSAU+w/2Dikd0j4crX1CYnPTiI
RNH1e9E/VnQp3svCe7AtQ6AZSEqQwRog2Aj8tdjLbzk5IL4NxUUi9AfBW3JvGLj4X1X/9RS+YvET
AOlbORiUewwbnbw1QeGOnt651FgpUkEmzUTnOJNgJnKL0SWydS29Pnz1K0y/n8PvIrlNx5N8SRiS
hKca9GN61khqw9LILPKevK3C0usqCecuP/v1UbalBVUIupwAmUG/UhmwszzX+G35LH6w7xyteXUN
FyIY/02Sb4s5f8D0yJBoJszp3hgDmBcqbCBQcAvnfnsMfyEnQUsiS3eGeMhIWXWDOVrPftw4CNsZ
GhrXA7xn8YAQz1hipgS+MUl7n0fqa53oG+1hmDueWzJ1SOIQJ2ID1o32MSH+J4qmDshLdmSFDTjo
Lma1PDpFcm4fgrlreJfcF56u3WvKbHJQKFTilv0zzP202Mnj7oPoLXBO8Fz8W+Tfhvh2cpbYTQL1
DMPFJKldOAlzM/9yTkpyjNvD62kz9RDxd3VHM8SvtMPxyTtv0SU8mXfGE0W4ab8GYjhQj76NJSQ7
YyzJZ3fVmnEEpMXvDe7w6ZkUIDO3J3M2D9ldEXaWUK1MBp7eXKPvGcCYZvMcfbQCJOH4kzRca4Qx
TUnDwXP7XAbySRkuXXoTrWNFFvRD9j/+zsMIy8x1GCYhVSBMQqqq+MrniT7FJawxP8hYvLttTd/I
MgIV85ysXIFRvroKQQC99yEJE1Vx4WnxTop3ZbrNUtIA7cH3jIhUOXcUnIZg9PbSwoRi6sb8hDaH
sC8oIoND9tjzL+lWbe712QLQ0cwojg9EGvvhmPG9LOMBPOm5HU9dfhK64zE4i+2hVfeluhcjlisN
YseAJOTpR7LJrAYASOvCEmvcSOYm77eEEgtonGPYmqcXltHxpBrHIFrGHebOrWHTh76mP5ph/0SZ
af46y9cAfKP7b7vqAD85hp3dx5ZUnpNeH0ZaWRbH9YpQHTE+e6LCs0RQN0/O8jUc1GFdPUj8MMnt
wlxQIzo+EYzyeJAmI1r32FxV+ImMNdFLDQXsv3F8smsofwI+inwhsFLy16GyYwaK242jl981JvRt
ORIlKn10j36ekrwCfG+lyLuACRs/51o/WRTQv0J8MSax2o96nXcXwWIzcHjJu7Rky7tUMD2+87se
qBZmEdAaf+EBbkQ0JK/1a1lMAbXPeE3qLTtO/MLE2qhbUp89+qpmW7vWCxHUmc34O53E0tekkwxz
oMr1sH7RRSQzuGbL33HEBuis2dZ74U1GIf9Ew8/PyAAEBSqKGfDkCiJV9qdDJbsQ1gSOvkgwohvZ
J3RP4axmI4Yfn3VYtnpoe3PcpggQ3/rTZNxn2NWLw8vfqwDxzzkiwmxK1AvWNaWXdhJe5yg7N8O5
01ldkAN/9IMjBNZ6tix3A8pEUtGXCFNnWwwiqNWXAsONJaFnLUqaYZ0GKkFOOOMPRN6QHtaATmMY
RjIcwmVX4Lmdp1i/n/vnSLNPyGmcfr7sfvEKVqPgGuqfWP8tWb/QsiiIAHCy6J2d4O+BPzFuA2vX
D3uyARP4X9w3M2OWFb/b5x/lAVhNIDTloImHLDhumTQDf1m+g1Q1H3344Snuw9+kgQnuS3BV2VUE
N9sluyY61S0RHscaAmRw7Eu0zvtY2mnLrDrICw4QkiMeWAtfC8j3bJLaLYmfprKNIqd2Ea0wA/OX
PAgm5SbKlIuwJHZxFsdcmltlNvGjrhh7K49sYNJMn8Na0B3lXJpEdtuCaHcEvLPygSjKf/EPCmoo
kge6K3AC+UMcPqvwK+m/2v4rj74S8TNSP4K1/PrSyg9Juw3aJVkXmwpw9Z60r84jfovEHzXfES1l
QgYjB4zi9OvZnCqNeE/iiYgfb2fE5BL8+/Ixfq2iyitZvAbSPMTl9yKm0s4YF+Rzs/JITU0ooN+i
j44dC9ghXlG7tA5N6fDMFlSmK4+9D5qpaiPgpYBa9Lzo22d0968/KUcqUoECCRuZY9cW7RJqBeFu
ruwuxnl5TXbkksGZXKByd6qAVCYmBU4B2w/mFiq7d6S4vgA1HrOURApsOBbU3N4LZQxwWxJJESlO
J6EEGwgxHDG5tdtyIfiuhZqOIFlZXPAS8UVN5NUFL6hOBDLQEkab1jajwx32GrYy8RDtIPoY685Y
86gGcCbBileORGMrOiF0/HdeZn4BHdPNJJ56YfQKtAsJ/tMpzUmbeSE0FJcfLyEOOeIXzHWRh3pZ
KPPY0Wbmp9aC9VrQWNIkbTjkfc09cspnTzeCkB4uJadgV05eAAiBIy9xhUSfdFHIYIFtE2BHWtPB
JMN5HaMxO1j6whNwvOxf4PpfqLo3wlpemYt4TtgoS3d9IbDZZ6QfLtm5h0Dq1wQGswYhMNi6kPKb
9/M6uigzfmG7lpineFXvEhFXYudIF365JBSOw0vcUQt4GTKE1tEYikNFI2SE59mL5U0AkMPfWgOu
v320iwVXetjK9zDnNce+5BRTtFRDVOP4aT+kfHoaOz6B8hjJR3TwZ6X3jD1ZSj/nQ2M6HcvxlEAa
yPRuvyAZVkAcbTk6MzrYY7BgzLVhrtW5+ld4J8/GKaYTTyy4Ad2YIU/qqPNhHoOwmSOQADZEOJZ5
Vgzo5fe4spPhUwPwSuD0yFyKj9d3O64DeEagt0i7Hddk3uqrEkjPd76JvgQiIZPPofsKmBFFuD6P
5gof8tWMGUmg/DyXzSZ7/pFS1o5ep/7h/LIEN3h9pdknwDzXEsl+3/gqCweXz8zc5lxg05N7tIpt
RnZGaIfPvWHtO5vUwtoVwefgf9E9BcJVvEmVKYgrOD20d7DclE7GJVhMT4LdffM4EUGX8yWIW5KK
e4jm77x5Udxa/pZcxkKBkbN9KWhLN1m70ZLNYHjd4C3zCye7/D7ZNWGvLdODXt2y4SqRvVZIdj8l
D6lTxOhD5ilEQpTvCT2Ly+0zxUN1zTJ7JNdrEhghpNpK446s6k2mXMLkKiqXQDiTOsuVUsVswo+W
sAdl+RNmNZQehdZMvZlbXljbwt1NaDUaYWMKsC5ZDukLdGMyUtnXYqvLTgaBHUfRCm0W9y2xxXgr
zE8y/pLngX26ZHuNNYVpx3ynvV0PCwI9pyrIxCPP0A7J5oAZAImK5A6SK/Ue4bmS9SWW3/1fyVir
sWPwvsdOCHwFlYi5Lsy17grRaWmPCI0NjyBd7BMJtmfIfcXquRYt22ing1PqpygGwtKzyJEHR9/+
3M+88wXfEXlvRG3KPIGGk/V2OcwIpTO5qWW2psDY5nzpKfzB5+yBOSRmxvaPOaSVj0WEJNbTHlJ0
MqKTxdgPBgex4FOSgCqvetwv4SoUcXssG85GfQFi8FGm5/6vZfzKzV+j+cusvvGb2mHM0XlMiWnS
19Z0eIvDmox2K/RQxvFYEgRb+guN/xOQ+xTCqiTLDGdoex3Iqdl1pBOq0+s6lkcrPOn0dzM7+EsQ
Jqca00L8EPHaQH/hPBM3RNePvxtzNyHE4Kx5IWxhLz207/hiy93VMK8RY6fknlsr4gtbfxedHuNS
X1nmNe2QARFNbB6pDLJx75NozbtqWF+yteOKR/tL5pz6/JOzJqyO1mzbg7VaNbbB+ZhPbwsvohps
9VUtHQ319Bhc7r7XeOD+WDFcxFFYbocn40zSrncxVT85c69zDY9qOFuzBojpFLVeshyHKMyskqcA
hz/zDWaq8orsBlVfxlDG8ym6oRUX4VwhosLpdCcSsTN4oQjQkFp/9+z2ADg7siaOocUUYtYOBDqe
kufJz0+heUz+BPE3dbcd72M7WiTa+Ydx0ZbXMNtSwMjlzS9vS9Agr3u1UaCKiluh3KYVRsWtxlyx
2rbtJs8+O8vJJMcC5cnod5xr4Czkq9VdLKQ1y3odu0K7F7U9q8r+I+0/oj1RgAjRVEdUHYRowX4A
NjQZxv3aM2sPw/iL1BzdJYWt9riHn8rapj2gY2mBXyKcYBuFgssWtE2CWAdbtHl+/jXlRUxXe26q
a6BeBf82zUPQMWWPEl8vxcRfM/zof1nNPor3BLir79y2nwD3xPfaGU/7LSlhCR2J+MBYkn8blUtJ
m8xuJqyL0k6wBpW2cr7dale3Fg2Yx7fJXv+0QuJHb7L2EOLPsOmZ8W0eN57Llkt+WzOnM8+kDI4k
d+G/k44KpSjP+D6iBh73z+LQkn9dHNSC8d3+GTye1c03oYdsebx+bhfVADXkqYob4ziVnDZ19p/l
60qqoLjPhN3nNpC3WbTly3rBSH15lJUxS4jW7W8BJPp0hV++JVthEb4mQUbZ7bR2L7Uk0O8TbW9h
ibCT1+9y+Lai7zH/+o3pvifX4SwPpyA55tGh4E7VN1Xn6RzM30jC5r3GRt/pPqIQrsQ+3JDdOga2
QnIpVT4JhAhK1ZNOkrRaENhyUKcYAttu3RDACjRHr7JcU/Vq9UGISzJuRd7liZK/pEx7sUyPZlaz
srU9+elciSllyxQEOvsJYBWYLJNmwSRJgRy9XKJbIuTaD/b5QKL4nPjUmrEUG8dhT73H9dbY09un
+gcd1uMelTIJ9JC+LewKpPE6nMuV76YbOTk/8bGR29q7tHyo+SSUSGxjUK4m06VMTSaT8r6JNxK7
jGIbGHZTrQlwfhJezBE+Iy/gNV0NJPbyS8F8S1M4cBu71KBKtIludhnOJVoyQuqYqmWmS/yqVD2U
+DNBZ11+T/cvYa4Ku1JrHwmHVlpJlaNVU0GSsSUjvUzkXXMG0VmCQ0qX8bhMqhvr8tfVqC7L8WHJ
tza5c5Dljr5SzvQsGk3ZiCF75/U4TmzycClayXgmzxVrVfC1zWZ+TbbeRqd32hoz4vSsez3MCgoE
op7LOfkREghyAOo4b7bic7cVXUqtAR9peaSTS4rD1EJNXZRdw84C+9ZjrOP9QDZtq8RYPCe5Zdd5
kvHFF6SJwYzrcYPikj7Ef82IMaeKb7gi82bF19dgP3p/ffmGwFydNO7h0zx2y7y48CIRCU7yML4U
cd7CVKcHkmDqLI8eyeeare+qeCFFuwHhF1t4UjfSU2Ydgr/cjUXtNulcRbydrwN1hQSbWohsM4J+
yQtCwE2z+6PeJp02JO/T2t7kLQ9u/l18++lKezEc+UuobZ2cu+WTCFYUr1RX0kyHQAkV0Tpb0ZX3
+5HNRpV/7fkxBYTG6FPmCgHGzbJAmsQ1y0NIjzWQ9bFXmbHDuGItntk6BUDtpMyGaqeqp5ugBiZt
rq1HWR4+uXqtmTXLi30h7nw8u8ReEDVGrGPmdupcxBDfMC23t0O+4tG2O2UzKhsTT2a1hc2gInWi
SmXuuKuCXS1vtXQjzD4TeTuqmyWRzYegPPirMPsszYcyEt96rYNLoB0rOAT9PrfBE0GSm8N00SOa
IvsFWMwxPJqbYheUO1XaWtV0DEWml6VOrJ+a4iNuH3LwkKtblV6N8Rytaw1LPw3A2Sfh+OkVXNDM
R3lgh3vEci29i8KiDR5melegNquEkLL/BHJL6vDu51r/51fpnoxQQJ9qo34B/td4GIKrm3SPXqrO
JfXGZwM1bSg8mdgE9uPShEwL23WDZcZ+2VDFyMSO4XaL+0TYGeLuyUfCRm8XZGtAdHahn/rsrLsj
duPyIwsfuXB9apcxOfnVgQ+knj9xtMdLqV+WuLX9pZmsIhhs+sqRF9rGl9aauFHI1QWaPhEqZnq1
A5ie7rWcvEH26pdoBp82vXPN5v5VA3HJ3+fNo2seSfCwhvsydyBF7zRjTQNoEfmWOBSHWeJQHPbi
mjHClzju+fpO6qpR5kBUNkKx5ZhTYGm6D5m3vV50S9LsGc1Rczbxhsqc22kst1zoFYvbhewC6cfN
tKF9onh/1OI22A3NSW1OFDuZf06Hc4mafTMOZwmYdgzI/WhJB2XZPlc8DK4q7uVyN/JEdURbeoPK
veMIpkuIGRxMaDeLx6jMdQ7DxNqV1s70F92QzDmYycOl15neClwU6ieJ0e3kvgVg299L6ePlo/jY
mMk5paDLvdTZNu28JSHr7S2W03M4nLEqlxkOzRO1Ug3KmMXmdTvaYXpN64vanaYE9b1Q7p+s/RDK
x0jyj6N6kMO9rQez/LkRfS+opxFnBhichI3XSmKQIi5fh+gX85UcrNkCuI5d38vaG542pJoCPp7g
/CaZhXRJkHyTckYjffSNXud/yzY4b1hFk+FVm87suRmtHRkvBXMmf7/DExHjBtAfEk44QJEyaKmJ
GMlaDqUf6nh2YqL9EhCLnMyad+/wkxKhi1NKRPf5VewEorImyryUrndauoZnHiMvCVdP0KCz9oJi
hAVCMMdD9bNAyCd7QBM6puaopZuYLmb4g6r9bo1v2folZp/pOGPirC9n4FNTazft4sBO7l9PXg/q
wGPGH2eyprJvv3XF7a2DEMbJMowOIgYmwDI3xZPP4QPSnY3cpIl40TjXjgioYQPcz0Kf5yTqHExC
Ux7gsxM0ojdoSv6BILB7DuY+MeWHsTholES1E/xmI7yR2pPVniTlGLJhpjx6u4zGbiPDCHfzwWnm
c/jJzbBNjV1hHjJW5atBXwXamiSpdc30aV1q6+rlDJoDCDIEW5l4QwOX8hWci+Cc1We/OsfJ7pke
k/So9PMqPjzV/RARRLpD9h8p6zZfe0zPnxsTZ6fEqH/GoEhjDSg4reLk0rJPMFviHBBPxqaybr50
zeJLhQT5kgyn43Ntnqpg/TKRcxyE6NuySUfKpul8cA7xq8LI/RDsPDhH9ZkBt1idpfzU5KdcY/V7
OCpX6+2a7iBmTQuabtWmHMjTkroIzzifpZMWnJP04ieXopzJ1b3NHumfrOJguSdI0KXrMZ9n8RRY
TOHbxDvDASv1lOa6MWsCVwda/BHH9EpuCyG9ddRdIC2eXqKuhvdgNc6v/dELVy04mGoeqeSSbXrZ
Ib9P/h9VZ7bcqLat6SciQvRwi5AEEkKtZdk3hNPOBIToe56+PuR1TlVF5M2O2LnSlmDOMf62Pnat
MyCBGlY5fqi1gDqFoGMC30RqJz+510cu+BdFkCmrAjmzuutADxi3Glurz1R+m8VVV2hCWD88IE6G
KsY/nehuixNMwINcuaz8RvvVwSwXPz1/8HOvWAsAN7nlqaQOvHxGMUvVAg3MV8OxgdYaHdrWue8r
G+ilGWFoz/qFQB67XeJ5tVDWM7/O2RFysRPk/+uljhab7Vua74W5oOxtmk51S93p47lhikb0q0ez
6NfsHUlxutBtQrcmZbN309wtepfS6kfvasQ4QIy5CypCMp6Q/4S/vxRHmds2+4Z9GrprTX7X46RH
RwZaCd0g8Qd3Qh5YOnToe1CYYslQLFFFv6CphTSK7Ajy8KQKxMBzcFb7CwXhk/E29rbd13+Y4zgz
mZuDZP5U5W9V//Mw/rQUCFXfgIWgL6W+a9FmzGXCq7LYjfK2TLe96Irevgh9XQIc2D07gs9J67MB
sbguSRjNkGeUTkrS5ByUOPTHfDwFZA8yXtx0mRXjxigqe3XrMWA8n94nxYVzzENJ0G1xAKPvznl0
SkWeCt/IN53NeMQyD/YmNfMyH2dg2jwoJmZVqoyzY0krZ31GxTS8T+ho8w9F+gjlD71dDoI7mOe6
PkLPgHfsbMa8itew9hthU9BoUFn9CdoJooZTLr/97hV8hMnkKBtuICYu/nUyMcpsZ0vDZ17/0fKf
GOxsXN9Jshou3HmPkfyO62LZaGelPQftuahPNu3HZNDvC1egLCvEGrCN061ous8GqNCdSHZJnajf
JASbQ3m90u5MDQWBU6xbXEsowcjZNRxjWxt3jcBZiyUaKIxPjcis9Dwa9zF9N59v0cNKgafiE6WM
Y3mOpys5sI+PsfzKn9/d+IOXG1CUxEVfCH2lI1QqIcaClU3fRKVTkvE2UJm5HcotmXkaBoWPQv8U
tM+YH2KlmtfJGbTPKLMohbhXFTTlDbPPX3ltoqUAeiKcO7Q6RrQA4QLPO0Vja20plTsx8qh0UTR/
ovg9haCcK11ccW1+BxUpVDt6f63g73h+3lFxSYdRntHgxeK0m8pdYmKm9DTSfDd54c6ncbnlNNZI
bEp2sjQ7eXGBPujiKLxW2Mm5J9NESiDxDu0hYo58q8huka+jvYBUGCzutWVM8QaZKVPzKZYPv2tA
+E/ErTIXga8ySIHcyQwvvNQCwpyPwMqGrzb9DOCT69sQXrXkXEiHZjppDocr12M3IUndZvLuIe/E
wtONmX+s032a7qN+r3d7DbZR9/rnvt0l0lv9wNF8CbST/XQqqqeH48OKjT0ndGpz3+Ja5r6NnvTz
zIQm/0HV8GJiTd7K4RYPN/Vx6x63oXhbYLMiOmnzDJ0CDXy8ibqVbu9qYtm2nOlfRY1SlxxnqHzE
I0HyFtbXnO6Zi9mdmxA/6pqgjUdq+T3bdbM20vUUYhqyxgCnPZJQV5i2C4ubMItcJOSjYf3vZWiO
s5E6zaxw8ozRow22MLynhBbMigwSK1C2e2pvhYpbZ+5MiuBkGG09wz+w0/ttI7jTEUheCFwi154f
BbCdsq5HVCbrikRtuH20wauU1veticRGmgfU3x0SQE2Hw2jtaqSSYPsciQSAm9zmgS0/8ArPbHVB
4dNj2cS3rt2n7zLqqdaFBVKUz5EvvPZheOV2pruw5OrRriaCD08e0mZEnUThQz+SlIcjUcc6jN0O
RG1r36rBf8XoDDgHkPokkNccDj2Nq/zBtZhsE2k70FjDa97cwQnZuKWewKs3/Z4auHCdsl7CP4/6
ietZrw+N7MuuSBz5C4uFiAMzBidepDs4iogzJWcl8iugk4hoVIg3Yl5QKv7LHl4neXu7xeHXnDmV
6Kik46JgcH2rqH9qtiVaLTwhWGCYFPlx2m0gbTWwie/Pz5BF79GsGuguN+IUMl05tga7G1Fw7QQU
VIy19U4lGKpfAqi12pa3iJChBRNL5xqSExG44QnRMYJwQgE3+BBqrBgQtDtbOUfxLZIupleT5Et+
GlkQOLo9ZZ+QGjYT0NA8D3lpqn9U1mQ3ovZ2HbVLOGO8hnuJCsvAwX2ruSSFao4yujYXcQJU8Z9H
cpFugHYGg/5KZ1hH2PEnX7zHeBfzwwR8dNDGVXnjViADHVQGSuG1xIwZv5eXVbbK2C2zwx9ONicD
/P7vuWAQXlntpn7GpiDqgIhibP6lA8tS6W5JzNtaFy1D8MT+fTdQi4Lbu1w/DACsLvZSC4Bi5s7x
iQeLU799UST7OveFkfnQygxXS7awQyLdIM+tTu5ds4UbItFL/dHKH9X8I6efk80rvpVkgH63adyD
YC1SEGlsAY4QbCo6KEcnHN1nte2fu+pQTptB23TEeymknziL0B1ynjcXdyfNtOReaPcMSybK4O6r
X43GMo72DWt94ojsu/kupPwLCABTJ9oB040at4TZCEXSMJbwx0MN4kebBs/iNpwJtZ1UevVpwkzy
9FMNWO8AShxoxyg96caJmIv5ET8TGfkwTibgX4svzoTbKfxPguXUmcAtIsKGLkN5Bbcegwu35Kc6
ztx98zgvVrnoggQ/TGdoHGlFsRLmIULmq+/P4i8ob2wrf4ThVJqnxYKx+PIkzrC+aNUFYYfKupVa
ibopsZCos7ajQ2Iko9r0Ec1rXoMNGT1fu24oHCVSY7DGzVJKTkKMrOgwyT6KdtndkYe6/j3PlNFj
0n4aHoeZmM+HmUB4wAtbVnJu8a3EpPPYRJsgdX/a3YThh/pI2WUmrnfcH9Of2vgYk7uQvRW91RC6
0rotHAuWfRtiNORxb+pDqOzVlGj6WRITEdsA7ZqvuieSXzYwV698sT9I2SlsCbZd9v3RSA6KtLpE
QOtLWsyfO3Ly9cKTXxdETw8VN462j0kZpgVp6XBbFMEtCm7D4+ZI47chfZGNEdgS62h8yPCDtvtF
9yPioJIPv0gt+DUIFpwQ59AzRxc7z1acPjAsnD6ch6nFIY1Ec/BDhAzjEqrIIBIRrRUbOQGxD1d+
wY6xX2jfRvGTlj+tSKGCXX+Fxj0AngjeAuVasEqfhpB/GJTMq63P0lxOaE78p+o9U0Q72wdVTGRA
ZPtH788l3246uFq0Lco5HGiiuZMCOHwwVlGuiBvKzPXchHYc1vqFI6JnsDgZCErYWMjQbrZwHOMy
Vtd7HUnWG422TttgbjkYK4oWX9Fp86nWb5gMRn2NrKaCpnujLfwXXACY7sieLbzFK29Cz70c1Yi7
eO5l3TvhuCnpG7mGttiQZ4e+2hdaGmn3KY2D1a5Vt7ogWZJEutNkxY8lEGa1VemMrlm493SYqbAY
HgRPutg/Jr+gk8L0YzJOlrepIWR/jp8YwrMgetUINk3tzlrut4TW9VSk79rFEg08AoILF1hc/Yci
t+nfBiARWYMVzBgiR9R40hRubF+kxCJ2tU+dfZxAqdxvgbvzoz4dbZyv4Ikom/nzvKz3qAgGw9W/
H9WpqE65BUU43yodfVO9nRLfA1csQ/5vU06tFWhYXfrsA228r41dzOjXcXC4h/6xp6SAjtH0aIrn
Z3pdVG+lcDOIMAXYuuTNzH71EMXRvpKhi6fmDp3R84ephUen2HXhTmjng/GAztHpgo3QbUIdu6yd
7Ah/jTCIB2ti6vp1RjnQ83UyamAbTtA79UCRM4lF85KhkjRUfkSL91K9lvnlKR81gyPgktdv+VYu
QdVREO+q0JOYKicq+5B370m3iH/i+IeKRSvu9znh4XXip4lP86/x8NO3SdsO2pbYvc9KO+jvpfYe
Dh9JYhlMzjXFAD4jDbTqfidAgb4xmYIJpdqWxTlYGjrhReeHQlXAgaPvkBE4M6xTxo5u1wvenRiz
pdostcqDc6gfjqw5MAAdci63I638/Bguo3mZ8DHgLBptIzLpRtzXJomEJxWnyv6BxpuUCqzBsMgJ
uVozKMakwqQA21pp32P1DR9QVwQSubG4YRWUID+0XQmFC/DXeJnswcT3rB7tOZZPULpCNWuNwJV7
8FDJ/sP6HqRAi0v+iNUhwwBkIdGQ5uwEUP1FQWPc+pnMbxVZJhC1VEo7T7QiqHE0IGESDF53/EJZ
D8Ia5kRHH5bAaDtoKzq8ZvMaVsNbbp7EfrpzVjUHFHOBEoB95jfDfLcfbhq8K+IHzUuXkNje50Uz
LwYhPWtS1pSfMf+rIKW/JLiZ14LyXlbvYfVe9rdYemNb+39mAdlljD79SNk8VKMsRGmiYrGbzwYV
swNWbgTmMHMryCLF8DMAL+SazAn0uIIYXFPlLRhu0ZZririH3pVejGWvuI6T9U6GR4XE3j3J0g0N
Gjrh7NwtHmKl04nJZOhmry8DPapGBnqdmZ48ohoSbI3WUn7Fw0zoWFDtzspLhpDpwOwhlIgGl+h2
in4nkak2pyjRrDTPHwsT9zKEdNTcC4RgpC63wnG/oHGsOhnSCdcsIsBbrh6ewU0w582it0aKrVUi
PDhXIND9oPG5WBN1n+neYyPK/kBWAMaKxQ6OhhGaVAxiVFIAd6x8o8Pp0ugujn2cSfV5XNpwMs1M
Zf+qQ8SHx3PFd84skLxw4nkW6CxG1EV6ASgmOBIMPioPSgmhxxBhHRhPZ4w/rW5d8CaB1fud4gXY
3zhm5v3ZwHD9dEVbw2cpbE4hQZcey2Ad4FC4y4IVYColIEF8M0ybie/ZOQgYjp16jJXDoznkjW9e
mTAwpfBtAchk/FnG9u9Hclrq073CY6m86/FNt/mCFmBcUIMv4UfJE5Gtgy+FPK3Fyn7UB7HZgyeM
lQdfCI21lH/4ynLehiufESKw/sXrMQCjgaEVLrkwuwtEh1mQpK07JxHtkZAa6Q6mSC72tq3HbIF7
9F5ma7FwRAbr2FZJtillT8K2fY36xibRrJ3g8ePwOj4EC5AoX/1y0aKIesqXD2AXU7+rMGDQqR7u
hxL+dK8s9kSSzS8KE1dZLpXQShdojw6nJD6ERP3Cu4bWb0j8RPkvomuQJbuRrRJiNYUM2Bd3+bKL
2xs7TP60gVhkzYXnbs2jKS059LjpJnM/EVBVraFouXAMHJ2IHdFkgFO5ZuUaMKGY42qwN8QYs5KB
E7W6PqbLUz9P9WlPpQ3sgXBYkP4p7R/Uhxg7s9tOlGMDhDpD4TaFq5bbemK0niMFlcILLaKvXDEH
U7db8pJHWmnQshWclqTvUKoeW+qhKxBblSiPsJahCir8gZUCy/8RCdeC/2UvAj8ofO0feynBYvOF
6ivmMUkuinFJqBqFUwzeAZsmxDSXPcQQXcDqfHiDV65/BbxsU8ZBLk5w20CXrATCRa2YrRwObn5/
VDTFNkR+CMmjHw3zlHBNqhdxuIbBVbCf4X/PZAA3y7SSLyOSyARnlEGIC/miB+eJyltCKz7QOaDM
zts5bCpf/Ur8Crol7oU9rzcKsRio7VedBAWLnoZ68i1XFCySRYCU8pmFhlWj5eSfnvfwAStHs4Gm
/JUaKiNmuiN6zRiZ/Wp8MWlPMvTId9B3AxfsuMuusY8oCd4piJYFwX26U1XuAxGc4RKSXBIxv+zW
rK984FBGfOD9Ep0W6TcLknxZbIGTtrDaYvil1X/i6nv8JyQIJb606VOSP9BHpZ+tcTe2ajvTlxme
nacrN44YbJ74f+KNQgryamGu9J7gJpqQJmy+M9uWljPbFjIATxv+nmArkRNb6wBUs6CQnr2T/4xL
R7Ekb4oZtGT6DExPefpjd7i2VDuuarS+SCWAHR4uEu5hDQ457XN8iXwuKLrKJeJQvvunhVqqu0cx
CUhei2aTkW2b/HsQw/W0eOvZMj/RWqlcUEAzazTP1UuLFNJJyRWMJpRTaK29gUpLj+2E1ODGEorU
rx0+5QppUHPn8+KW5LYWK4dNGNHfgBiMZ3rF3Db+M1TEATP7zwI1Ga6yTSw0rws6U8Z5kuS57eI3
xgdEmMVJ2SASmaVSonmYGWWLIMV5kiaIl+c5eF6SFCbvLrdLvMxeoaykjYa0AloHO+YXFzQvUmHM
ilNwGTn5TPz+3ygcFeFYofyqTiUh1+KxECBpDp/pmYZL9sf14++YuY3g1LJTyvOFh3qX07ss0d5x
Lx2Q1rOJ9NW5RQMLn/AU3MDXj6YbFlt0tlzYTUeltt0GSydYnQK/V/eNeYP+QJ3K1cIIYf8iQS1C
1YoasuXPaeTkFr+YSyRSvn7lKU/hO8ztInDkOZV4/eTvkiCaj0sg/3Fjt73XoF55rnRp2W4ZVpjC
uN8i9ybIK/mCFr6yqSRHrGSyYjj10+b/yyCOWiGCWKjQzA3kRSGURuoya8xPKcgEe0W6AgwB/NAo
lBUyKzBaO16QCr9/iDYRK010F4HXv45zTOPU2brOmH5U9wSu4b7SxWvXvXUwgUtR3Gr9XNQoPbzw
Os3p1KnhfkgXDU896L9L9VNQnPJXAkKMVcu8RPI1k6/i0pw7cqzwSJrFU3GHzCWetIJ46BwR6/Sc
ohQTHoTbvd/0zCFcczSjYCTAxk8ItYlZ/SIbfmoegpB+vy/yUmi54B8XxxVFqCPpuA+3Zn6jlUel
MoRSOwyQ0bsub0LzjPldEn9+g+Tab6IRSXTDVGsml+gLS27O2pFsR9K26Qs/poujmq9aWtVGpy9x
/Vm0+uLGJTthmH3XGe8bg7bgheV+yH2IU9y/EKfddJiWFVn57DELt0AaR1MdfwxnylbpsbD8BLYB
u9YrgV1PXFn5yBfvS3/inHnnf4irh3ot+nMoHxOMHvCE0rkWrovxltixvtdVfyS5b+2MyYGIQqk7
ytqxGE6/PF0PK3gy4Y5Zx1vWrl3HetjM9KAAOY+Rrzk+IQObPal+Ec4lrinBMYivQgF9cEq0ds/T
pB7z9shr9BlHH6L8DqbZIJ5+UdGqfospE4KVqH0nJnmjOiw+GUHQSqJZUT5FGGyH5R0BUY3pztyX
uX9Hd/SrMEHRqBpv+5G0CesZ2TUa4eZPXn0Pxp+hd4b0T0hr2/NPIH2NVDyEH7GIU3mpouFaVV9y
ai+Ve6PfG0I4NcsX8Cl5hAqNXAWQEiNC9jlUSCO6jQDczW9mfbjA1rEWX1bhgRixHZ4keU53Nhyp
xm74TC5lTLYLoULescM2iFUKtyA1n1W207lRpbngteYrJnBosQ+C/ZKdbs6KE6UtPd+0Dc1WVUze
AixkOOcVPTjqU1IiXHGlKZ5Bd66yzfsNjbLehrZP2nhNdVczDy273g4uZPLJkxPXM2ltoKtFOmE4
ze2J78rgC3FawxEXjrxwuqcTgslZo+I9DTbQnQ5Uhw+TinvoqMGVrEa7tMJ10t7rx4eSu7+3eTNc
NYLeXeHx7QgfgmD9Iky/qdUVD4u6XJ667kM/pp1VC9sV4Dsowtw3yDM9mxS5SxfuSApTZBOeSmYb
pHldk7cz8+RD4k6vhLzh6UDyp8GGulHJxt7as4g3biQRrimWu0bZ4QtToeT2Qeh1ppfoRBD7quon
yaFXD6V6GK1/Id0hxqnIz3p/CkkvNW/Qy7Qh7s1X5PZC/iqJ3LZ78yNHIWmsZSC37ialWMJRSBCV
54GpocxPqYgn64xwYR7NHiXFzmTCHdGjLGvxT/x6yuA9tbmwiMP9l7PBfBXRMCI5zWOlSbMrC1oZ
vw65egw1oeDZiuSOeAd0fke7IbJA41Ra1eb7Ew74X4ZDFlFv8L7npZuZUFV/61/66VBDJuqhX0ay
j+8koNf4uVUJs31J9kHKG8KqnHiw64GS52uaEcJ+7qNTKx7qykf/p56ewqmermX4vgb636SxU2G4
IVxktacaGdm+LXF3GWis6ABY8oviKOmelHWcDOOCtuYZnbPnGuJ+iel2Ut7b/pb2N2qOnvJFSM+1
85MSh8MKwNVDEA7TFjKR9Y1IwVVKFNnDLvUrSnOG/Hn7inw0cvqS633AsBt7KCkXBs31R95yGTP2
/2wLVbPtXsRAme9GXpebEHwVwle8+GSigtgdJmJXbmu07dOS/6xkoU6/wy20RMqLJ/iFfiSwxOKz
0yFjWB8wpkCq7euCM3TfC6tK+BpQPKWfiKeGdIm/qo3B9GLlFIXHQPANXFIke8c/CxSjww9RIuxl
NWY+6SuplwQu4i5kL0MHiA6vIrslg5Nc4yqRr322JTARmxExVeyXuOkSvF5G5g8UFpvzLqGLJHcs
k5RVyUpuTFCYG8YZK5nV6+iZ6xnTUBAz4UmgENqL5Nmb8OsvKKM9DPcY7fX/8ReANgHDt6jjGrcx
HQBBfa3m+4io3nDW8P+yESAV0Yh5ZrPY5julPobvizOLIMswD6l6RWHfEp0pr9H/mTDxkhMyffjY
qJCup5Wl0tohzgAgVicEpxoi0w3DFOhZQG3PWXqc2gjpxZ5T4YqhLqWrm9zMFdgsTCXqVX6OX66K
CZ1DvWZitcVDTl2MI+yQzT5K9xGTRwZeosJ1IO/yxhNpUQLewFmZUs9dK1YV+yLiCCSlLP2zHIPs
WTg4fjLccAnjCMxgDFh74JoqTVw0MziMl8wwwqX58jhiROqAJVc2BiUB8I1J/tRu+bJAa7BzIWpl
vgeywoYBc4Nwi3m1oUrcqrcG6MXwny1Qv0xIHKGE5NZSAKsuxkvIWeX08czfXDTMaBSeEnBCvjd2
DmU7/uNLhNZY/KsRbLFgZgfMZ92LH2K90meKiPG8M78a/U+Y/y3zvxSYZ5atpZYpvws/jJCzpxUe
UMAiulHwQCIFAGdJva6AI1DOvXwIFxbeDsxGfB98jqT86vkerUUtePlIwOvLR8Q3AOjSix+Gen/g
O7cmwi7PCLyVYjn075Brdi7Odh22g0WwUmryT3BU5ekqNJY52m7e1uIaPcCmWerTHDWFVRAwaPEZ
ZQIaF85V1e3LCxJYXpHZVzZ3UKxTnveaXGUSd+avrvqm26MwkWG9PnPQ+Y6Mj5Mwf3H84BWElTtd
CiiraT/ikuHxe2HKh5YSepzdsw0K7YFu5+EegABZr8xUR9Q0P1j/VstXcqiJ9rymwiXOLnV3nrwR
4mVEcnZc+IY8n1T4PdFT89uDPUu+MmfOrghShlOD32QuZmLZAWcWJr9gjQwpdvOX6oIJms+ypYVn
aYNj83CzQaX/8n/UcajwtZbyoBzpNsU3hhAZgF3zWrx/uIyPOyPlmYJN62y4nQlZLbGQzz9mSRvS
R9LdVE6HwzP2Ue2uwu6GIXk6ihLJNvs+RcLPs62TP83AP6z4HHm5WM/wswKmkzgczFYyFIbS067u
kg9bOxRWwJZI9DOR0M8V0psmRtKLNtJ9IMA+iC5vFKoc9P8s0w8T8hOLKYGvyHOAY1OygvZCehDG
40uanBlvjR3/Q8KsoxNmqD6Q41JZufmOCmV8ME+sqeLD/jP9DzTLMabTzSF7rFA2fC8ClJmQCs49
33U1SyhS/GvEmDEGPij93TJ/r+RxdmdioBwtvbSlEzskhxfvJDtksIce5QvvXohQu6rQdHM1svbq
w6xqQauL/Kb8l5tzD0wwzj0wZWoL9d3MP8IzmOIScw53sGYey/pc3VlYJ+wOxRIjEZBTSaw4m0Dl
pjcZPRfMM8xBeavkWxGtdBqRuMVAjbPBL8ZjHpGR5XOLwS+JkO/L8F9SYR8wpg+0WcgzsCjyS/Dc
YUfchrjH0aqTg8nzmvv4alAIoKLRZgfPg9RpbVclTDi7VN89xp15Byy0wjWY5kmLD5HiP1EiNvai
IZrjUCb3NLeTqLc69CKpMxDWV2+U/XQs+q2BEwtkIHbFgw0BE0gzpmfEGJN+PR0sg/3DwRnGaoRE
3jyMeLy0nah+J/nfPv+b5v/ENZ6o9iZyPoToLp0i/nooFMd5kYJrnYpVq6132WNmBxAJ9hCKqBZe
snPRFX5iZF7GDQiOAwv5nLAh+jtAY/tfnDDsACBwHBx/QcWJwMv5vKFgJ5J402d+rqDcbisYt/yP
np4h/mQkUPr1+VjxvEsHhol0sSGunO8SlQPcfX7rSFcSyST6AkUnwh/dwR0rA+JqAEWuX3Bdrl/x
uxre5fqeZxu7IUhCPdMIhAA4TS9teple8l98/l8CX5pRe6LkNeVeDPb7PaLslElh/MyCL5xsVbhZ
NH860hMcbbTy8NQCHgiH39KfR7witeGOeZZ1Jv8HCDFw7/Fk6fOFAuCxILkeaBSrGooCVL1JPU9E
mAKy7PCsV8O3QAJ4/C7seJzY8EXi2jhkaFtnh8LRr/4MH+brc/21xnGD4heVebu/OQ8WCBdii7eu
3/XjEsfJyJG6IauF8eBFbgDlYI3OFeRgK2PEIucX2DYpdOutSrYywHqrblcsPhWRFpyRcBj9f52U
zlsZnMhpqcZrorxFwm1S3wv1fSy2cWH3DmuhKsClOHqHrM4Ru1cqKFeAsvm1w4bGusXalM1DoZSv
fvhaqbsZUwCWTZ0iW4yJRyNXnrBe9RSywlezDQmn0X8HjIGb4DZkH9wCe5V7dCQbcoaDjPwIWQCY
E57B+ZAUGstgwhg83zz80iaviJ/dIdFeSipklabq4f4NTIIMLAIHmMFUpJUYt572jhdocQJ6khsy
AIr2xM8G51UMSIctPmQSE/jgAMPm12jbFafhG6aSkx+PHyogiA2cJJXkJcZyCL+k+s/I0m8nN8gX
SMsCVBnJuq7zSZJFznOGsJ0CmJxS21PyEgw+4a14MCFYUbyc7faGHQYBzMN0Dawxd/2OmD45p8Wu
lrdY+s0AZJjijoPI0Bb6Wb1PiH+ZdtKXcps9oBn7HwtWvpHxMgL4nrojRRIK5oXrbH8vbvJ31FnS
9pUXEGDWKNkd1vhdpvWjxoA1A90L9A0vy96AJ3jh/Fr2FsTjdf+fZQ/7hEzTVSlvIu4crCaE0uPN
eokEUyYmZyocQXG00AXtzgfrExGF6EU/AdsaMdl8E0DNbgINOWtPfgVBmLwKlh0mNfwNq6hxns1s
FtR4pD2ElBbnMgZSbJy8owsH2ui1H7XP7UjVE2vnwn39xfrpCOZGkjY1+sxog6+zbtZjuC6tRUjO
s7cGE+xsWT3jB+QVmi1r8uJoEjflDfy9Zeb+AshI1O1FCaiGJcnkiJRPg3hclMfSz7+KzjK/BdNC
zIRBjS2z/+riL2k5kuz6jbZ3/Pcg+Rucksig+KzgzCY6oTqNUBnyB1FItJF9zTfZNxEbBMyDL6Mn
RhDEGJaT/sLj6svzFSRRqXPAB40RDnMItJi2xb5CkMMcK18whwEe17NIfA7uHZzResyJwOSk5ZT8
CUSlFjp8/95iPY+9Stx6WIHcuMYiYH/zDb7C9ahzpCMklGiTC6Mz2atkO7LdJ9NcEUyxno4FYLEn
76oRVnnxUYT3qLaM6iRDt5bHDguOn/48CYUH3GGnqvemZgnGrllso8rTBwJYqIo8FuOJqJfur5D4
k+oHj8PQIkywUvGP+vhWizfz+My/eqs/lKUjFaAV5vMok5QfXbTnlW5I/KC4IsmBJIv51/qX2Nlg
oQ/r3fQA4rLXaT8ydka3zThJVoQc8/ko/RxyXExzxS5654gG8sKZQhe9c5+7A62yudv0bu9AsP0q
noXO1btZ7wwQDPn5CwQvMicbNmQAELGPZ5MNMPiafoyM7klAGZ96DvYP6XFp9DcDbyjVbG9q/FbQ
W6mvh2yeiNFvZIxi9bZvvjhNEpQl5aeS3M3oRsZacana06/ExWS8I1nBZlK1d+3TnhbCkhtD0UgK
xLy/xKcNjfNTUwnxRXhNq10Hgl+Qpb8h4uFOgB8hpQQTDZsGfj4IJd0BV+AqQuzFVQRnkNr7jumh
PIU+071BjCeNF/IN+1n2l9gX3g1id+XrM3kjySQRLtFEitU5UejOq7q7Krwpy2E+8zCvNwFoHe5m
qplB4ePb70SoqXfz8Ql8F7/gO6IHbjFTCIh/dsSUQBA5WbyIBzW3uP+yOlAQXH3M351AGdOmrbZa
skyJ/pR3Renl2f73K8+TA27PZ7js4w/8t2b3IUUfE3H6z3vcHutu0/DK55tgWgPsRTsyr9GNAjEZ
0HB/F89Dm50k8QwhvihXVXEO6kuxkayBjA23GO0o4mhY6dPHwtxGxC3qSym0FSYn0EiLSgMr43uk
hbTyjMgiJrdS1oRZqnOHwaK6m8MnSWmxejbQqxPKQR278K4n7/1ITtZ7Vt3IrZpWQniSl75SXYvs
MnXnUjoq5eEhM/R7OdpKfWOk14QWHUobDCji4yZJz0OIUBG6c9Fb8jnREc5B/oOKzL2fy0rLLMJG
yzDhnafDBRDHKUp42mRdd5cIxk+0B35EzAoj+rJ1s9gYC7y7DpVZeX6lBoiUcXLMgnrTkkD6CoQS
T2r7JvXvUoZk5HMlFktwdWL0TASwxkZ4pTT+b0wl7plxXfMwNn8Wxp9WwOCwLCwSeC6tdl5o5/xx
BscEgl+4MrB34gb0DuZ/m/LHzDalNaaOrjpy4WL/bmfPd5Pt26c/dVzch0ijNB6u4YhZm9ubl0Zx
42g7kL4abov/ic4VfFrc2tApQ6cfNlmJwh8f/Xpo14WTgGYj9SkJGPbAV3uixT16gZJX9iSArkbo
VWV9U4BLTC6VM+8D4Ve4L8iqrIlcX2zeN9QkGQ3taeu22SSoPB8OdRUen0KBsozApBsRkKH5VvVv
vfnmraSRLADa8Q5DgYDpMKxS/Xto/3TDV19+UP9Mtt9Et5zF955HfkT2SE53NO6nYxLAsVyyT7PH
3einHU1siHkOTXvI2kP9OIRrZMXYXXoLCPImUYz7uMrBWU7PzN8Uc0YHs9lndDXEm+KlahGQueLl
t1XUaOVM8bdbkydsxPTo3iEyWn7HuTWUnERaQ1thOxI2QvqrtE2mNcWhIvGQGAas0Y7Lj+w8CfMj
O6CSEwkYmX90ciz50Z+rZ3nO06tYvQHZjra8NIpDsPB7bI4KheqkeBDH6prxFpWf6hDYTjrnYkXh
oNEtN+pzQ+4tfSanbjinAXzVmb5Juf4i3S9Ahp0dN0dethCmuvJ+W6/o86UMUrs8Jof24N+2lhYJ
GzsgDt4AG+RRhX2a/A435wJeww+s6sv3NdmT1iaFYI5izk/7IzvKRcPLLaIQ0SAPR7uEEGs2o7nX
4uMYHynsoxA2JWzrYTeSU6UuSW/m3MZr4uhD/WUlhLOadk2uTjzzYuRHazAc6o4SuEQEGEE1lEMf
nDIsdJWjWOTwEuSfmRdv2D7z4wB8C4Eg3cRqTRVdlWzjZqsFc+6a906SI29dSr7J5IiqxU/VgV4h
BU8ugnh93n673Xj2SpmoY5ubv6SHaykZf2rhS/2XBm+Zci2nS62fl5AEhglwtuwfZ73E0jJf1uFy
ER7lyp9SP9dJmp2LFtuCbE8y3W+hwEoJAuk3qq+1/kP1BcU3yVSHh/s/VJ1Xj6PouoV/kSUy5hbj
ADjnqhtUXdVFBgMm2L/+PJ89M9pHamnPnp6udgC+N6z1LHM16jZC/vnSBST6oe6ncr949ouuZ3OK
PQ5Bs2gSoh5Zo63r23uyjYtq0sK4Hi1+fnETccBquf1b4hEb2am2ye6bFGR/LSyMWIsyIE8Dsq4N
I0s9dphrgESiEWSMJ1V/BKHo4TKNEUJolo3JkglRwvyG+Wo6U3Ibdf9D5Na6Ji3Ayw2pvjzR3cdb
ppTIS0QIzE9hyHD6JBANXB0VGyplmhPhwxHTiwV8qUE64y4bdUejOuj5/s6KZJhbTL/cGPzPy6qD
gIaOoQRMXIBQ+Wel7Z+Ry4iDbfQpYwX75vCnE2OvLqY2pAFibuJZ/K9SlXaxT9zS9uknOFjRXb4q
QXvV6KzXo+YaQO58fGrdF5Td5zrl6xS4FD34zllRW1uEdczzagEqY0wlmCPpIe5OjMsRXWbWpn26
13epiQedUnN0QHtFSMEcFQhj64r81PRwvaqNJ9R2bINflIBiGa6FmN9PwN5MMlrOF9yA7QUyAz4u
Ic5D5ZMuGM2LdF6YJzIb0wMd9fPVUffSiqE8RJtktOpva/1Ki0F/0eGlTF2lmoQ8CHkrEqPKWf9L
fYI2AD4UPoUm8/CN0w0BKhoc/V/0zVi4LtEck1G5VIFLTqwR+BSW3OHvbbzBGsfjjZcH1Q7VQk5E
3FPoPJC7s2p4ktb0mT8/e361KLxtXRJSWJLTUKeQwWpw3UiKW7S74O/NOKFgxfggZjqsL5ngyXzE
Jr7pqzF8jiizzD+q/g2qiDnK6ootObhNzsZpHCy70FE4gUlslDHUC71UXor2ldVLcGmMq/ndj7Zo
SIrsE1+5fPtA1U7TEjvkszE/IYyJqTWzOWRKKYctWwPISqaLGOe3Z504rXQ/PAslZz5VCk+8Ysov
8t+tbdygh2DKhSmRF8RiSTCb8ieAGpj6x/gxrf/rWSVBP8CrmCm2AcdOaHsz/afDS1v93K0/9Fhg
bacrYEnGfTmmqUiXQDzy0TS9MdxdF5C3IVH+4qVGMG/x9TS7oUEltMHNZTYrzbu5HYiZbj1ybuk2
SbeZsTWI/UkELpExV6KtW3nKdgkfMxNkMAcFHDhIauDRmGMhf9BIuf1+7OBl+U3tqz8p3xNP6Ny+
hQ4Dzjpe6vb5sVeJgnTfuiFQFoDSWGlw54q5GENLaQftDmTg87GlOmdkWxb+lVKagT4TTO4IJphR
5IxMN4QRzpz7NepmI9WA7x/8T2pxZtiVSOLjC+Xb5MKPyXazNuaGGZbJXMISa+oMRtBs1Ex7HEJq
8RF/wVJEDvdecCGHY59Hs4hA+ZE7nytZ+4n4sLW/qv5jXvEX1vK2l0SMtPSKkba0Zc3FfW7h597m
KjBAc97GizvBNIOrYv9dpdUyHFamAQF2PSoXI8a+zXK4spzwKV0enEtER2yh1D1xpTsoVwm4cmhx
IrIjeCh27n9alw7lYTTDHBCpF9VlFbPCq9QPy0j2g8l7C+EoexMGJCoMBiS90KMzZmSIZEx/ouc1
ri5deSqw2PQo1wVJDSlt3qzrGTY6RQDjkljkDnI/cVsgAiB0QN4hSAq7U4tAFkkLRqt8DhQIqEXg
4afH3v+YRDCYuZ6HQ6scByRqdkmJ1Z803EvWSZ6xJ8SQ1M4xkMJfeEyNArf1ro/+AY+9R3DSYwo7
ick00jAmr0W6ZPKKNKw0QQr6JisfdBXs5UNfkBEt9/ZSb+EWvHd8ZWjRqJXI0HMzAweFV8Ye6kFu
b4Z0VT5Pf3EcZIwbb5MFkojivkGiyKb0ka7YFmaxn6JOqDcMaTGTMeBS7RVdk+SLObwlxl08UMV5
MAebxmXJqgnxIQhY9DAVojVimj7xBUzRVVckwiDjUo5sFQHAYbB4L56mPm6A91riX8oXIBlT/cc2
9ma3AMgLynMfXORvFBZBd5rBhKlnuJapqjc8KfXWVhXI84Ceg+2YzU+0F+wUazMCqBVsoED2U2bW
6uDjjRwNPkedDTuLFGs/ZnVLqQW7Yq/gb1B20KRiZV6quxsalmqrSJt2tJ6xvnzi9UQLlnrvtS8i
Udzt96Xyer7c0+WT0iVdYull3DX2PkNrwleq7tJot0K3hdY/DXdQLsSMpWBWA+dL2oZ0U7WDnS3Z
Mn5JXjo8hprqEZkmXWtiMuPRGWKI2QVUEGj9K376Y3rTOPyXn8xsYccozPeSS0Ep8XAM7jdpjslC
E9sgMaSNy+3d8XHJsB8dM6TQ9gEOVOHlZo+Nct3YPaN9f9/jWH4QTYrgeDisHI5W5u6Q6TgQ+flI
CFkapGgDyW39YVWCucCAQKMuV4qHDW6OLu4e24XxrV5ZHkKYM7MZS2BoJ6a6HGGR8gYHbzICAA7M
RFtK7XLGJyFtLGl9x+3M+4mnWYCheIHPucY1woGx0YPdWLOr2NO1E6WXcYntzOlgfL0cWtizytQ2
8H/3i7u2qLVFMgNwl20yXF+Dm8de9fSwHpQ7OTha6ilxjo8U7YJfpX6r+JXiR3f/PvL1xk9P9+iD
yDiK6Sie2eSnMPhZtiguQvsZ+ARo3FG8Sb5CDJMwsiyrAM3YllC0LreZbEx7dOfZqjeXKT4W2ScB
OxTlsYfPM5hsn74OAUC7BNZ56M+YGpgjpn8o/nkHk/IxHxWuxc40tA3kb+ohLCdDds20TSPjsfLL
+Hs0jbuPHJNERxar4e1z8lgHbzT5W2qESs3KYl+nhGcPFUBy8qlIeD7xuj4p0cBE3l/l5f2lD2Wd
z4wOOwpYEcZ7YwBxU+kX3p8NtS0mMNMkuk7UHMhLcV9ymJRn5KXjaIIuuZmyWmAJZMwBCwee/G3s
7kyL2ULrm7h74gs8qhv25eODVJ5RJt+e2yLax9lBAt0/HwFG3ENRzIIvnPD38R8VMn074YEaLMH9
Smtjimjr/pFMkCmw7AMjSyGR8BYwU9N5sMC2Ifm1bEDnOCv4X14smtHiAcQAkScibq5QXKMcgsnI
y0Yezpon3JbytsUO5ra9M87nsXEtlQ9j/r9qhfIrl8Wlil6BS5WrE9/88yEIkkROyJsU05hDYtbr
5s62EBbQiBLa8GG016I5a83x3lPnbx/mZqj2j/xYkwcJun7ewLu4LdSxyGl5jexqRMerhhMeMCCU
03atdqtGnlQB/v4VNtufXxgQz87tOkE8pZjDHYobDrEO5xYJBR+t/RMHMEttC/LoldyehicYp8Jz
ghjoBOacRO0b8ps7ZRsRXFTJLHFJf0GUsCBEylTckTUhA4yUZbpTsnTSprI7qLVQt2TvDmlyVTxg
9frkJo8PCBBb80+gf4+1n96JRyvaUYayPQ7uzP5o6mPwOARswS5BcGqbY9Lv15NHNLXm6NXuPAdD
/3bzs9y75UCrKEAmoWp38qJm5o7qiKjFbK4+WbgtbpHLKXJbxDTXpZsMbqm7z8hTH15wI0fey1L/
9nImjw1PMzx0TVgDhXA1Sb6j7M/op6EqxYDpKSTRo+eJyO0b5gJca86QbvsQBoKPW/OpWR9Iq9BX
GV77739Py5b8zea3fscuPBAGhC1737tMP8yaZN1zRMvzx3P9xBRCSaJCTwJAv0m3w3BSJ/XNb0Nf
sIAQE35hWF0izazZmZHAyn71vry/EkCInCZIOoj2FrdAvL8BUplLnAgcMS+lJBQTDtrv2PqDslXa
RKO1BgMphEQsAPlJ5QPIR94Sksq143HE2qmaAZIpA4FYYTrc3xZjjfy7m7mNk1lzc6xy30v7qjlE
4cEkNWi07yEirlv8Jq/yiAY08CmQrF7QfEeqg8VBSJ+WOz3YV0RiFMItg54KZrmECpjrlFiNKcSV
G+TvbV96DX+sdSFrUzGxuW8nB0bQ6C1N0TO78mjxFtMTt6cgHEh8qfQAsdw6N0Rhn7sYcZhFs14j
8ZVOFYEIE2Y8SBi1YMH9s9S3iWFR3ZJyT2UD4AF4YXeLu7sbuXq7ozIpvnvJ42zrJyCuUWYqXMpI
g5lqY4OC0iHAxjfl4O+s9lgaO5Z1fbOFZUszlKIjB3AxbG79pYECPuPaHNbU2qzbocLhOR76w1g+
NrdzhkXzkR6G29GKEZ+cjTkuiYPSIvemA+4wX6FF0/Eyx64l/2rysbydn9CXA9ECr7j3HWBlb58Z
j2OEAnfIJ/C7dYO5o6tjgiUpVuxEnpaY+RO1C+OEb7X+REeYDCtLFzpCs/1HR0grMuonAWDH20m+
nYr+WMLkHwQ/KZP9se417V+hZykWRIg6uuz3Df4U7Pjg9sUKXHeN+MjMvbBPdXMKko/u1LAnDSfs
SZPRGVb0cO50crEFsbH/o5dLSwZcR03Llw+I1uOr5Mcg1QmEFxOyGw7vBxe1y14f/3YliSWlDEC0
cq80OjxS1kXxAdoc4ygqMvlJB4zz8ayxbQbMH7tvvUyAbgtaY82mek5RN86cHEG2cr4yB99oxVaW
f01Sa/rD25ZPdaec+/SSMJ9+sJ+8NOEu2TbgzQK7VAjPO7XVGe+cRabSqUtPqXYsNAYmeznZq/R6
1UYhGUpCH7sb92R67srOGYqdFh3MahrcPy3tq0x+lOiv1f8d+r9F/7cK/6arJwd1sbDjv6N13O/s
XqZI9iPDG8PPHrkSVvt2MSIDavuexqPsZoFY4YHZG9K1jj9ikvpm95ZvdPUkDCBb1X+GCmqsKBus
2rekScdzqHdorA3zyrkzOORBTrDfOqiawBqKzlK1HaI0EHABtWb2TOXrveVLb60VQislEBiBx64v
1sGwuaLWAc2THOBx82FWWciMiHM3JbEQmjyk+cSDCETvQueFsAQ3D+3fsxZyTtYuyDnx2Pdie0mZ
SD2hNLSu5m2lb9ArMKegZmh+m+m7IUWFhSqaxlLgC5nH0Mg/1R+w2my/WbA3f6rbj8C0Dy+WTHPO
zWscXtvsovBrOD3IAH0eegUvy1x7XUc1W1+ELIw139odg2lNm1Nu9j7jAHDTWjDFF3OFmfaGueL1
BZnLavTmQrkkSItXzHKJu/8lRhqfmLRo0g71GIWKvlE3AWSk2DUbj18AgyNCGqElByvAsPwsfMPo
aUblRp5lsZB3oqU/P9NPLEZabePmZO49o4FjVpb/Suuk98LfO+j2XweHlwSkZ86DzSBNt7bpu9hx
oZ9lxyVGVS+aHrDfkbanSMqq45Cc9ITMpNNDPRr0AcsAfiCeYIB6sG4gb/DEVQnXJsxn6uyiApC0
hzqMih+JFeBGI/F8SH5C2YlYEGUUjPCo/se1TXNNY3p3KOPhFEnPBeoOIe0IXe579BHj/HqTrpF0
HahV9+9bviIkcvCi0EM5Qy0ilDMqbeU+6iegXxE4Pn/eMjS0smjhYL+bBkPi1wLUDW7ABjyl9cNo
2RSrbFg9ujWLnXRjtRuVpUC3zdJt2G31ZKu026SyZX1btVumqZa6/smY1Yoznb8deC0HD3cXMU7U
Qsy6Gjv3Mb2myKxsDIIIhFFh8LZ16RcbCI9jkE13WJmPCQbQ8RqLQEPSd+xXHES8A5jm0Wz4KIsF
gzMGAgAokbBIn+igC4vR0AQRlCF9KOODI7iTzZxUCuw6LZCplZJtwmFbKhMYArpGiIgtG+v/dsTR
NK9EHlBreje6D/hmdz+8C54uXJDoJ5f+ULPo1SfFXVrNIa//Q7pOUDV6hU6NsWI7iilu1MzxoT7V
74ELC9uiJcIOcvsKDJUUB8xKDHud65vSyk0X6ALIoSrLB3dEuDKbaUQGmrSK5dVdsVngpxiN613U
7Dp28q9Eg1ZZzTb13a2tRZ4zEGGfhShb1SalOh9c6+7G5FhEIKuRKPiS6pvPpa5M226T9FtQFdIg
gMZ9uYdmbD33FtDgEZ2SMyzoftMSzi0m23UHxDBeWdnyFvkyljDn1vlJuRoba9XYRMWuxpiHNJDV
4yGeau3mrm9yLop0W+JKQKEIaOkbO1votRR9Kl4alzzyshMp6DWRHTkBLhvjvqqNkU0cXy/9NQw3
BWeDCNJ0deIn0oNNlmAef+b3+fxbBUeSu+NgxoYxyeffhpsRPTtiEuYosf8EoKO4pgLLgbAk+275
befb+rQO7VGEr/QSpBekZvS2LX1uK3rbUYpa12/pFlSv2BI7T+rDTNlrNS48OwZtClYf9AHI0pep
GAU13tOeyiK5PIJLTCxtd0oQcMBz53r+1aklnMRk2ALM56EIvRRTp3G9DzqHZ4fC8u+xoRp+sXDz
s/ZwqIj0ln0F25H5Y65oeDVW1rBmVkgDjxaWRxvTc5AN9EflufyNlDMaszraI+rhr4fFf4++5Ag5
2o05JI7jxRuDjuMQjcdDn+Fl3UnJBX8h9G1L/wbTD4Zxar5kTYQlqNYG36VqCnOh+Z2qR9P4Dpvv
2vpjxV/AAe4MeAnnguZpQ+caDjpkr8xDflI8DgwSFDqEyQoZzTWA6/50mWUyZsFPD5dUIyHwszxD
JXcbBpK7JrhYxUfN7DlCaw+kSGjidOGjQ8HcqUskbuo1M/Z0lmR8jILNrEHbKvDZDNz2TXjttPPY
017HjFQcamX7B2bGo14TrwtQQbYZJwtrmHDxw9oYGd+jb7ydnJbMZch2fUnF0TgIrBE+H24lATbi
4OPkUGQP9vjb5s/EjoNhpMEmnCgPG2OX2AwA4JevIFugjSfxnn+f2jx96HQTfRK/uD7Q5aLbrh0f
HvIRzHKNsZuMjN9iyWUxXN+aPKib7ykvH0BLR15SXAttDdwI7bdsl5aYdBfXhiyg14nTTyjGUDgg
/NR2/cQM2Y7Z3UOQjSlTgVRkruQN6kTYKwdumcbjNMXu0dFPvlgkj3pG8VspR7GGaCd4VduHPeov
dXNFCuV0jGvo0ZfU7pzQbFju5G7NgJu86clPYOoO01JEaum/6xahI3+5K8fPxXPGeMGgW1rm6LmQ
cEOASheJ/rNCzZqcml7opI3+JJHdeURxBqKubqFObyXPdBX5FCbH8rHvEwQoE5JrQ3p/YLalf+dz
GfzpEt8PIbaM0G7r3mlxYH4Pv9Mti84M9MNKggDF9cbKofAnOKJwLt3x0VYr7RtlwCj1FPaZ3DqO
ni7umdeRSAluCJGZBWcJ8KIIvavuiwparzqHfB+vJighGSBMY2WbYtMI1+F9hUNIiURyFA4hL7Lb
sWeES4gAmd+HZKEsrTGi71Wbs/6GzrIqJmC4koe3AMrOzNsMkfK5lhO3ghtQwg3IVoM5ffb0tb5S
+9AgJ0a/rT/L1q+jg0K0lmOGB+1uH0LOwce5Sj5qBvEL9bXixItWhG6uYXATW87f3Ml5bdKSqcwn
eerQFcmqbTGf09su+x5AIbt1t6LwyEWKKw/WCvelZ38Tqqwge/TQZIRMYfFwnh/hVGNigkMRqYRw
ThaspxFmsWlID0l2WE6rgOLDJ7fwoYgs1x55dLVCoGVP78o/xjNd8aw5mVy4C7GHse7GHhbfFw+O
M5LPZC+FEG7bRI9pvM9gmdmumROFPp//ZUZn9OLVsunubEZWQj3x3D8pU0TWHjvCmXUqR7PlgBeO
h6NJG7QZtKuZ+7cGOcCU0MDMnuc3cr8m7X2ejxnkLHrU3Ichn7YMTfEAizfVMTFmEJ8uy3TZO9tR
LrykbbiXx4eid8xk8agX/VXXbfH+pfiU032Vnr1PMWQN3pjOWVl0hOL28zEEFIR45lz9JOF5znCT
+fBOgzqZoCVg7y20AizQY3NRkT2DFIqn+BjNCj+aSYM9LRD3uDmFcLIMEKGPZtMHBnNpni/j8Skd
Lj3YRuWjm9bPTQvWlZCnYPOBesEnKJcQGOkzuH1E0TXVz0p2Csf7LN5Zf7uKv9ntztZpeLgNGyRt
lpRn8eHP51U4tdBCmRg9JvKIjz8gr2PRkR3AY5CccMORDj19fM6TTShO5vzTHPescPovNGPBkIoX
Wr3iDhXlnIwu04uOISrai7tzOFSKfRsh6JkabBFo5oz9ON7fGaU3uzKfBdZcVuY11UU0f0P27vcZ
UuAKsSqG1np6gzcIaqmaST0AullzeGbrzFgX3WbcbU1jiwkPP6k03vWX//UKBoFvBD7wVULZEFGq
6N+X5RMPwjJ2UvPzdvsakQUGbpB8a/0z6T7YHOnjs86clICys3Q7gMIE0sCK/+xkzSYbsdwRuHXD
XLPrDO4n0E84z3+eDIdLb3jhK9ikUHKy7zbnJNM8WzRzeTRjM3WLtph/0DyT7IU3ivSwKyeaJVKF
gBaxkcWEA8GZkBCLs3hWAANbaqJVOcjV0fyGb2vZV8YPrEbfWszC1fH/klyUeYpEPTApApK22SpP
RUcRbdH4UbhY/1KUxFFAf2etrqrNap4KFNQ6xwbb4yz8EjVK7z+xTGx0bfoKYwO/zm9Dw6A3NF7b
80ZasT3XA7E9H5MgLAjRTX545AdlcoUxHmaXFQ6nfT8+XBUUhYvkBTaAxNFM2ehczWICFuSNakW6
CLeFIdUbwxDdHbBaDjyqo8RYp1hWiYiKIINCwiyBEuuxTRpCDg+GfHRotRjTICZ81v9P1y4SiVz4
Ljwv7nbH6AAJx2uni3cuWmn3rd5snhhciD1fPKPtOF/jqH6wEdo5Tt2u7pgx/RrnCvmgtVjmqt2F
9TU21nrsJLo333f9UjsSP7+1R2cwVSH6YdQy6Ww7j0rCeN2bgkMe/dDUbrDHf1tf9pYgc0zheetK
JRwxBgJLzUb69swczb4Dr1s+hvX8m6ddwiN3mYYYZbaEnRMhr8jLYbR8IuzGqkFY7UF7biNld8lo
T0Vidlx+tAQL+ZyNqtfg5VyGY4J4PRRU5Et/TCWaxNpOyYO8bQtbxMnGEe6iw3g4KLSlXFeTqF1m
EFLhUphissvgk8nuPfeqbR5Py9ip90y0oEfHBSq9aV9PW+oka5o7CfKcbKPcHL2fGv8qbkztEFjH
w6Ibjl11+j3cpWsxD42V3q3kbvXgRstWUMETci5lf3RkoEurBB6maWcxdmoU01NuManwuO3O1pJi
OVuBgrzp2/GdFyQwKzSH4A8ZL+KU5U5L7Q5XeHlCOBGZ0/NPDZWHov82p91ispK1R75LpDCoUemd
McWw1oRvZTMw1jbj18b/TXizjGWCKcSvY78YuSlZaKSJDTOaNbQO+PyMASHXViNtJD34s3cABsye
EpvGbXUtqBdR8MvErgU1fjY2bowQUbIwhWDdhjvUbG0fnRKpsPLuvU/NEl71qbBOUn8C/tmKXg4f
B9CottqObpsIhHe1nm0gd/QyAIh5DLRkouuUjRuzWBmwHl82JG7FaLRC+8DGIzAd89p941l6cy9Q
zOAjxOSHGYUeYOU0hlg8j9g9E6QD8vj5ec8+n7cPk2xoEwkg5Y2g59ya6zgPbeYXRXXE1ZbjLp3C
tVLJKcIf8OJaITvvR+uCqNAJdN40Z0YshPfQeQ3o9Xi64gX2DmyVuhvbmzg+GBjZb4s7SYh2d4Db
n45xTB5GGf6b4wgIX3Np9UujEF6/DnVA2htFW+9Ddr4fLFP6o1TO1Ns0Hu2txz5Ld228LVXiMlfp
yObWVEDpoExempZLOsINZb8TaLs/s/4+q6TpnQ1POd1scAVkIDs43Ej/ihftsEgjrABuimfYv794
ZsZ4qYyXjYZXqyZfR9EJEnSfkFDRTEczH/iGaSBzYLnpI3R57AfkLyBl1PUNy7FfytMxEwnR/zMI
J3oyFX7QQhYO00qIZPCBZkvOAIxt1mPL8DNYIW5CFZO59w8S7DD/PcUTb6TukxgE7iX8esueUn2G
mfiJV7MKJlnC5JAkN/Bsi2qhmTMcte8AOHywtQcUTcocmhmFcBWRn8FYdvxSdTEFNEnKiJWj1J2w
XriaxYDuk8cofwuaKS6V1nSIskjm+SWiQG3FbKa/EYBgM5bCk+ig5lSgSjhEfAL6kDcM9p1U2t0R
7pbfbPffuS5sEFPUb8HqNTR0okHYTW4kpSxypDts3HcNY4JJiIzkOY+e2EMWOTvnfhHesDe5hwkp
1NjsM/0Ve47cmDTcguw8PAjTMJzyhFUpCAKW9zNsLNpU1mYXKC653yNQBAJVrKdzTT5nwWWcMJb5
gsrJbDL9DMqPKvskKK0+tvUxfB4K3JlTvZiuJ09pM5bWbbh+xqv7Gi1spAoNtCYRw7Qeg6wzty1K
7ZUeuhok0dJVezeAgxV52otdNmKcwW5Lw9yE2NBVOxdlIVDfqBNEsAehRJZzFhfLblE993Wxb1PE
jds4BkS8/gEThtSKUxAvlBQ5j5S8nGVn+jLSusnXh4z9PgPf4EKLjeYwOILxIoNCel940//FKyT+
102bLTl9akjZwYyiU30s0CCVx0A+Uz6DPXMpfnPKZG36IMoOVJVgP0U6N8JEojO5eUiaZVAnUAZC
r35JmgMZgIiY1lShp6tuw85ntMg7QCgL4yfXtmGzme8tRfx/ZUuJnhtLU9wNyyyabM1hipi5YcRF
9V3aKdE71e4+TZcZkEmkTo/P3vyj8UzCFgARCXd3A/vBzZHlAbqiED6+PwpoGe1D0DICfll4zicd
bBf8xDQbc3Tx/HgFd2hCKu+iMhcDScr2hfns9DI38e9PO91XdxktDB7Rwh/3vgxfkpXLGa2qnl7i
eoXwDrsNMhBowKqXqZ7FjNxiZO7kP5KD0ph85xYe538i6Wwz7rfJNOVafjVpbXCs0kmou2M+Nhq9
yANtyhOBMVfoqWyCCX6it60P4XOvdztd2z4hHMfraJ4h6dixsKI2A58Htm4u5zcBYUcjrZkTNDm9
4IlZAXYoT4Y2NL/dIQx5MORIIPFvZA3FLCCJEZ5iI36Lrbk1OYMw0qIJCj4R4DFSRMkU0+jcl9yH
+BRlPruKumAl45faGLft6qpHX0n8la8zeNgBgtdTWc6tdMbEQE6BwV06TnXp2upzAJ9QX1PQ1LAa
7wTWukPnkieGWVz+gIqGfs5gWm75yAMCQV5kAIoYNmMzHeJ1EMN65AwE6NXuNecZdRhFpyv4fvFY
jK1Drhzjr8XCGffnrGJgvtDUhd4t4nKx2LG9hLVXmwIKKGArlBMMWhMnk2dmMSOZFWQ9CWZChPhN
AB4mdIyYIAQKKu7+ksvzlK3tfY8LMwwOUcrFulphD35kh1A9luoxSU8GuL36OM4POU8IwATzAUpI
u6wJsnol3swaYqTDLfgWZEqap/X7otxJBt/MWUodVDf/ART4dO+vsCCOTmkbV9vmRe5fcUp6iEkH
p2q+tfZPlnyNx1dt0mFXek1W88IrKWeJ8FP9R7XMHCVbm+kmRpZvbm/5LrF2hTJVA6cp95EDVlh/
7t9YYW7U7LlPi725r0CEoEVRFtpoTvtMx0qn+ggWbxnBUE/GDT7F+bha3CKm1SBb57Td8idTAKrQ
B/BIdPu05jTbLVYNlN7abE67TR9ofj7RhRD7+2v8wusnpm4k1LGs+bDGnjafhrR5jNasfUAkd0+B
SH4aLohkul4mpwZ1mbDkBaFrlcKSJ0UemT3h4CrcOJDdK65trzrpmDNRWb4Gp2GBbXnLJJ/UaEK3
GEb1DE7LLSlPcrVrFHKxaZBY8VzN8IwbCqOGCIXFs0QeB4bQcbHoNOcx/ijUSyifMDlRSULkDv7m
f6LuGOX73IfCgldYy+b8UYRr7GDwA6Fn41KVuVrHcxYsaHKx6E6IM5HlWYpTCnjrpmey/fhupD83
9AvVZ9xMEHyzdUfqTbRe6XNh7qgicGpBHyJKGn1yzh/agR3ESkVUFwJSjeivziep4x0p9iDZl0Hs
c0vy99vCC0UM3xRAOKkHYY8wYkCJPn9HwOoO7qv/svPkzc1JqD0TD1o/SWrdDn5xl9hUC0KXh1VE
gBgpOYBSUubSyZJN/IyX7x6RLAe0w287FXbcq8FGHJaTg7pa24VMK+97DQWR8tErZKJPCU9DIk07
uiJCqVPs8otEDOu7qSbjHiWMjXKaix1TJCD1myVMkUS8Gqk7ixs75f5K9jBEgHoo+NNZMeKLpb8m
6Hb9traJF8qrkIlOm4J6YEGCGmQRaHBQQAscSQtpRixZTirJ8w4PXelGeI145JJOmN+8IfRCzRUA
6kWDnD+3FVoRPwMkMEd1MkaG07k7mujHOSiuXFzJh95/qIhL1K/ilElXWbsUK6IOwFxb6MEeUIgZ
Z5Adsc/ZADkmMZBnrSPxfhLglKRXWAL64diHsF0NS6Z5BCJGm6hlBbkop8ipQajBOxHUA/kc9Qc2
WzyX7pOkPMKoADmoFGeOV/y/zLYKu7kUhagzob8ghbFeqldwG9Sld7wp3NliGEdacfwHrEOjOlCx
QSyNhoUCWo947YkSs7pgu7wjHGg0l56XdHSSmmOf7sPJXQSQzLyhmj1YiHFHDgtyDMiQ4OuqPO+g
6g7LMF2n1T+yQTM2Gqs9Yxtku2zYjfqd3u9y/nnOapFj4D81ARlOSef66HOhf09qVSip36tN0L2E
GJjwel/kDwGNnj0yB1pBq/t4HthBg4S3EBiUIkB85UTFJjzfgUrA9YtPBKN1K7RVABKTNbBVqxWf
MQzpLha6hRJt1RR+Ob0b6JhyyiE5ujMfxxElklABhqJFqablhYp9SGxTIrmL6ckEV6QQrFxg9aOs
xxoIwQ62xXs9DZoF5zfqhQbzNPZ2ZvDKsOGVTzpEQ8a2NraFse15rO3SbIetpEi2IMxMkgva1QCD
gydAOwMPOn7afUR574e61wMOFYc7m80z9m7GEHE9Y3zRT0qGA/vbmP8ceXXlcl4y0siocTHbPNgW
+gj7AKQgT+ZeBR7R6leRcJgurKP6cg8AfaKDBW7BGhlRCo8wQBmqzAdNLYBcAJYN2/EUGZTtoDas
J6rLwKWs/UfhYedHvso2/m5bzsDv/judJszzPZpWe08/FrFP/iAqd1YSqN/+ROAhwN1OGOkgAnqP
dLhr36gQyCCkVzZ/kn7XLhjFtCDCjpZyeAqnPeF6xN66uXnkXYesDV64RxT1eGnFXQLKAOvTsCFZ
QDhUVvzbgSSFaMITAvgIz0wwezgKmD6PltgsMnZJ1ldVfQfFXwOy7PshxzZdyHNsfiDPWIfORMQX
tIbAsPJ7iITw3RAl9bqC+hpPNFFzC2TVnB08PzkCgoERccgE6PDwgERrhOCyHEKJEDlIIHkYsjeR
N6KyuT7g/fHaAMg8FeAsunigcw0RlcTSebC8oIbgQ2CZNrvfeTlCOaCx6LbW2g6dUZcsSYsmKNja
oABO7mBJZCT9hQgwBzXwVhob0AbC3c2VJpV5lesdwd6y/VPfnZ9WnE3MUQnN6mlzfMJDYLao41Vm
2T8KKT2VQCZTKCEyuYGLLfBcih6XmyAplskdxcwMgnJUUQjaTqRtI/IO8KK8dpa8FwgPDnoresz3
YQFVxm9HSww77CUtJIvBBV8Qisxb9KUGX03/hcIiEemH78CiMbID2JRr8OdEJKbgz50y3mWAXgru
iMNIO2X3y0O+Ps3Pihxkv7ktZ4kjpXD413K77tp13QqguJasGxLmqBOO6JSZalDG4QzRXs4QQCYo
txvTT2CLMBr6rto/1fClSJ/6LN8HX6hGzlivBQUWBWDBQ5LbRXiWz+qPqaxBE/OY0j5bDgO8XXxD
NMjM65GmUqs6aXeqlTOrMoskwBD9DHGTeJffBWV0rKOvZ/QFjTUcnGxZ3471+CQr5+dwgQTzTiDU
71d5hji1apfE/Gqm2DU/Qx+Y1iMn+Mim3s1nZCWSR3Z3O2tR5tjBcWnNM9g41aKJ3Bbd6yEbHR/I
PIrr0ya1CPPAQ2Qxpuq8cxu7/Y0wHb5W0IZxHZUft9uHxHgIMYSIWcfj9JhzG0mfPI5R4vQeCIma
CHBy6aqd4w+grBh6ETCBfQQNGngkhqIhigSyRhnW9kvKjSWNy+vBjnKvQeBLtaVvW3OXpzuYUMCI
0lU8LPWfp+R3vVe3bla5PqmlbxbIE4maU7ENSRY+trQ56hPyQbn4SmtrrKLbqh9DH0KHd9brK0HR
/8fUee02rmVb9IsIMIdXiYoUFS1Z9gvhUMUgMYiZ/Po7tlTnooFGo/vUqSrbIvdeYc4xsbVgPnjC
bV72BN0Q3jSW2AW+b8JiVz2I5CexjuVs/JQ4QWTQofp9m0Rzyp83XURNptVFq0TU5KdMblRE0CKP
YaNDROYpWJV4vBuvewjbLyMlMv3GtaCMzLXaS0L4mZ4FG6XYxOz09WUgLW8dxfUyaJf3fKm3QksG
T8iN3Kb1pWnKjxk8MhpbxUfrr82z0NMaHjhCa4W1o1KWBkyJbiFNyresetOsoz5tbC9/eLcMQNjK
Ritv00luVIcWIO/9m7klHky/7ZV237Z7pF0p0OhD4t6IFLr7tgVhmGnHxkA8WHlB7BXvtTLNJA5s
T1a8PPGGxC0jcARvwSL8qirhGcP9c9f/4EVR5D00WlwNZHf6yWHIV2MnullmHMM7DP+t0pLBvh8c
TAZLVDHkG6GK6VWP/UXwISForqbxXNVRAK4HLJq37UNCs4jiVEsw1eB3X0V/Ioby9bbQXavawRNC
7RD0R+Dt1N465Jfgl0ocDpz0oTofZYsu+VQXZ8B/WItjizwSGt+D8at9yD1TzKNSu0VIriXKavVf
dpWErEs0gGzgaw7ERaXhz6N1pE3boG7lgoyC5cuAXF7RdIRsXOV1Je4S2PlsMJAKNdUmvryQzgLs
l2+hpzgbBmGppzFHxNLJ4JVbeEIxzb78AaLWUJlooXiiE6eeeNJkkK5O44FkcFc+Gh/NY5F/O8yr
27eab7HeOxu52t/7rXJKM9ZDR6JswSUwr4PbAzy4xidD1fWYtub3y5rZROaEf6T8cJ9XwcyOmZpe
CfAbqm+8XZQF6OdtfR5UR/3Avr5i0GF4D3K7lv1V+o9zTwxQGex6Gv5xZ8IKUTT4PztCb/PHVgPA
w18R+TdnmkwZr1sEoD8xT3yT3F8v6lFprVwuzQd3k7VwHksEnTw6c/kxh0GIT7ADT2PQBk5HrD+H
AEn0Y4e1lyedhfOqi2YP0J1PM/4tOebVwVTIi9055NxWvvYlO8s2XVaML/ol/P2rXS2DapnukVLf
hWd4xJelLqKlcmmCydCKpaFicpmKZK4GzH4+UwhnmbyCBk1z1w+U9+VajjYOZIVuK5s7Oz2owD8e
EzK6JP0Uz43gYpbvr8wDzbm8Mg80mkJKTdK5jD2e1qdwDtnynYinVAxHIW5q3QJd3+y+CIeNzfMY
eIXCHo2BM3niK/Rt/GtoHe8ZB8baKNfc/5SgJmRPirpgnQiady8InUT0eawJB2oBcjA3j1n8juoT
qiPHLmiKjAUdq/IO/ZWbz+j8FOw4c6hxaFjGE+0jjsBoQ/4ih6g2Q55YzmXTxc5FjfFygtRXtgIv
7h9gd6B/lluhUFwBgizd9OKyb2H59QDKxtAoWRIQPIJ/Rk6665jk9zvWZLd0RiFq+wDeeMbxFosv
DjLIEgCpglYWlhJj7I5vTNiUmV6BHmPRybNKPhnFPW/q00ucP73ERBmsiTWp6g3IDiVADjmX5zW3
Ir3g4QUcVp5ZprXqB/pmtL1mn6cbQxefpPX8JAdzVyGTKI7kXnf+2PkaaSPNVm22RDNw+OTNNpsa
yVZJyJYWAyNchBV6+5jsrnUzWaJMZHQVl6coO5oi6ofpPkU00/0DWQ25C8hJmsekNMTbWjn9GtEe
/Bf1lGH7PrN6svCe7hgIhWKUVS5dTDV0elP0qVK8QciK8JSf87UgdyxdINiiaMTVGeae71IQVNI7
BUFfX9GOGr/q43d0vrPkS9c/huqSpWerPmhuy1oACEiCH1gEtyTVIqoWdrQsi2WBMz5cjaRlAo2B
ahTCZl7li0Q7x4/z6oFL21qHM6vZy9jRdAJKST0/YkPSmYAsi3qr3HzTjZkhcHeDnmVlobk3mB1g
zXYmmr6K8R3cse1e52Sz8VWUE37NMN/SGIP7IQbcOunkFa5oKpadRFYOO2SWYagfFkb+RtfEiUSF
azxWtB5i2cxJCmaPBoq7jIdp3JPO4sDq3sFtwTXWIDTey0wWUNFM5O0tEuir4WC8IbkDIpE/iwUq
fwybtRv8YR4gsIMY+ESVJvqip+EJkzU7ZwxP7PvR1KAyncfyQWV/taA1wQJf+0256UyxjUf2RXXP
R2Z+0tHdp05GJsY5tCjn9kO0s57g6SyF4IAkGIJERhTYmnMPZawpHxAIk25y31zx0ad8wLb4IpC6
vxTU6tN19b+e205dq09Ak75mFoi+PX3sS2k3Z1cvcUsyqdFmaNGiFdJAEvagp6Kx6qaUnajokGgp
O3bruDN1MSEd2rNin5G3PW7vjfQOuIpwNxgS3ZRiCw/2/co/BzWTLkGiKjZB7rtxR5f5IrMiOE2H
XaJeiKq68tEAUKR9ejmwyhLZ4IxTgoVNTM0N0m/FS8wgGiMF28/6Pxpri6YswgN2ulHmT8if/V+b
PUIBE/wtdtFmqhDnZUKieG6iMjxpFqMpoUcPZRKrprB2YS3elgU8sWAnF3ukfjdZsMViafvAgLwi
+w3Ujyadu/xEBstEB6pjzvXpXdsr/Z4oT4XI7/BdV65N/dnqX/E6Ajee7KoGWMYu99uKJdEMuV1B
qpxwepJEMAoVP5/eEOyvOKNIQZf25KY6eF7ro2McWXnmkxRHZ860xR8o30o/0zd6w6bd0wuvaNdk
sI0iwelBz/2sHW3tX+2YH+ZMjXXQQfmCOlMa5xUPUDgv2OPNHhj/fr30L2cqQ3yIp/xEEV8ydnuJ
L6NoJhpLmFonnH8M3+BAhDNJ/Y2KN0WaNwpWNYLTffvInMm++Vq2YZaR1nuTNzlecAlQfvS7A2Yb
fGcoLn6hBsOzlbjDeR+4qZMrzlJuFLHMW95Ue2KWG6UlB27JSsH+LBjAIEPxUQzywXKQkWBeZX8w
Anfq2607s3a2ftIvXXpvh3dteC/1i9yfkzuhvgzUjw/e2O6oztRwF6U7LTuE8Ukd3ogDgEkJD4Gw
Jcb+PGw82XjdKbB4Yemjed4EOJExaLDm/94mPfk2YmDEy8UbDucTSyMvF1WO8sMIlWMBGYAVzOnj
Y4nrXXgjBI15CmnG8e9sGaqjrLyRQEJse3h/GreHedyd7865wk3yuOCkrvj089qaVKFPMBLcM8Ea
Ez7jR7Gngci/9LWPyBUpTh6ciEcqVqQ0A81a0Wdi25Z+SJrt+J8FS2TPn5NYyN8lYf/+A82gdfVD
e2XLC6JXLecOe6dntg+UXlwY/RMugbgHPnfvof3E4Y/2E01OPRsIRTSPLcFLzXHQGBRDotwVT92t
2tWTvkYruWQrf03+B5VXPVF5oCwwzRTBRJuTDGMkx8dW+gkWuTkxaXifZDqjQuFKJ7iMlaVOynmB
R+sYRIcu3DWIlLh4huetQ0DIjermGRdWm0QsLksEDi0KfZ/WN+SBaM9YUwFR6asRVJkxVZ81UCCY
KWvjVza47tYP1Htw3+/TOhX7bQoJGK6WckFFKpSfYlJEV8kmFIQwtFp261TohPwk9QJY0H6k4rh/
QIjG38aDMIWZgl4j2lGQDtxg9jaxv3CpQg5hw14x7bJIL4amwkFNCtWooJHO4nOhXuSA5LGrs8Ps
EXZfr10XUcS3c1+KGJ2MjckErVgIsiA3RTjygKYC25fp2YuXb1sttgqkCcU3Sv8Ogf+YRgLerceE
79wQFsunTIMcdyib0+CzTbqTS3aWUSoyUriRtlfjyrqODzdOFxUDqfQXS0xdrZmQWWOxgKWhGN+o
wktevE40IfyE6uyDlQPDiL88hoKya5ADoB+L+HzfYO9ROkEniOsN7FE19B/Z4jZg0DnMZobi26VP
nv1CdXaFtE/lPfP4cWtJ2KrglQu/4uDe+6/qGdzbGJd6C6/l6Hw+nlq+nDO9XAL8RzmEG9Jpv7Lu
q+++gh9IWpE5d+wpf48THr4qt08XQjdYLMPFiBswXZaMptNNX27kkyWvIQehLESMaRzM7nTnEFnd
4IPshmvLCP6IOHNkSXy9NVMd4BHqMuhJxjVSPxwK2R/+6JB7BAMZehZ4ubOR4Sla4Wrd4kUCbpsw
utrYKtBAN9Q2DqHmDz+L/CLy28iHslQyZplL6aloj6G6T0qCvbaS6uujB+c/dwd3bI4t75h2GB97
R96lylZRyR/b2OBIVtM7+azDM+m38eoHVEYWgVumdKufm+MnbGcKysEbY+RzFuABWCuZl4nVc49x
eGlC61p8IFVgB96mi4ctmGU5V7W6uct+KYPK3kYFAWRbAFH2uEXIaT0uCcHfaPoEXIYSgdT4bRRO
HBKAfrPqJ3+rS5Bs57RyjWaTABkMvYRBx5xearwU0bVHt8UkPGR3fkz+IVWRjB/i3jNZtc8tZEY+
MjKNv507+oDam5Qx7a3WAHidHuWbkZ5C6yhpB5kZ6CYYxB+Pt1F1Ddo4Fo+7s80J6yGPIJIp6nbs
wJWCvdDJ6d8i9KpeV3ut6tVMBob1X2KnIxVWCfKjyRQNMkpM9TtMXDaOZuRJF2PwFfntxoRXXrCd
hVIQYyhdSXfXBr/C+9f9S2/BgKteq3GbQdCyljiY72RrYIdRfAVEQeSPDZQ8T5mRYbeKiL9IPk0w
edon8lY0q+h/DaYB1GeWkECg/gWXFiFSA98g7cfpDCKdrv7inG6Q/SP4VyFgyerFRPIbIe/CdbZL
s488/MJNMw3MpQ1FuzupQITb80RexfwTk83/FJlfOfrJMFPIu8WyNS75PQ/rOyp+s/xPeeFlYEiM
ZWOW4KSPz6othAj9XxS9/bhLcNkw34OKJZ6Ctj+X+lsznpT2WPHsLuE/KKu8XtFO6wSjo7sqgNLN
ZQg9M7vxchkpBeaZ7eME0fjpQTW7ef30oMYV8QDLylz0f2IkLbe9Y+7j/9SzTieyWMJ5112y5AJe
6oFW4V3b64x/UYt75bkuEC9tantTkGNtczSJhViL8BBZ0FOnp+3ymLlfwmbLY9JMn2V16w6zLXvW
SXkI0ZpHq5Yd72OdzuP82tafjf5lpd9MT1T2E86cDpxY1mrYSNamx3ydb3oFoIB3MwmsX9uzrH2T
HJ7Lfa8yFBfIcK4IrLgmkKXFa0VC3cT/w8XrMtdVfWKyNZ+MMQ5hgHVEzeB/HclAf26s8DEjEKZZ
Z2OF+xWJ4ePmMwhnQ0MX9wN6A96RxNqOIpiwo2DwK5vAwL0THt3LK6xRm3Ay83eglbjY5XsZXKry
nSCQMrkkyaVZdt8vyA2JZBb8zWwF5wbYGJlOZrZUkkkiLYt22T3DBsxZppPTcKqzaeFGC1iNkYg3
YCNNqSbJcAyYKC4uhbLBBsra4yIaf+1ogqZGrmzHh1Q+ALcXdNfvrkTpeOuPL4on4/8XdsFVP+G5
a5ML8bp2/l7IHvZGuvUX4ElejKdmgugLm1ORTQlIY0UM4J3tibJDVakyWMFVRFBTCnplxoT4uWPu
tR9iw/tdF5NRR/QWmhRoxuon/kWbbA8gOh20DVH+ozUDAaqms/TSzLzHrIlXbOdwAJBeAEEGMFXo
47MmkJGIV7gGc30hKwdSpvQUiPZGpRolMLAl5nXOyAwtNhLRqXbycH9T/VUoa3dwwXAttfw43r0r
9hu484/RZ0MBdIxoEXXBgoahMqHXfedlBNBRWov1EgOUZMNC7c5IRoUwGc4KBOUb23/taNo5Xz6i
49cmXjrdLmzDGawhmqNs1X7IAxOhkVdqd2afypqGn5BN0+Ni9jXlQrHKDaQdkeR5gMFbDBd/s+Jg
wG8iH3PcayGK3zVjkFeFGL29HGQJakv1EIcHtjzoQ/PHPt8qIOQQLK9e4zYCCmDCiwcEuHYizdl5
0oeyr8AlRqksOC9TuFw8LaxCRfD2NSG3gl1x+3Ab+U2hwc72tzwXnqKXKbEfmLszIluw9vebKZQk
eGZPDzh2/BS/grWS//tSIbFRm6si4ovXhNuNkPWdCNItyd2dsFho1hdiQUgiZcxPqRPjQrYE5Yq0
ccp+mQeBf2vdzBAT4AAjlu3z1rkDgXA8KzgLpDmfqFd/UOYzWqySU8MkClmt7CKrZDX4mA2Lx4yr
WjrQPovQMAQfbNZ46/kmmf/aC0DkM8fa2We0A9RP9U+15uS4ZVv0HQJWlG35WDrljS3ixDjxGARg
BBBs3v5jIANC6v9BhYAD6bdlU4CJ9lvJHyFnlD7TUqRBZrMZyRlA/7LkBSFwgmq3R1dLlRROHo5r
JKxpcuEfKHnh1GXwFZ5y87MR/ApxJEBRQE6Hgg4XJNBQiH5Em771KJOzjVjjpcDfFvlSLONi/gJ7
ShtXzpdme+E3jcFRAVyWbQhsowe8xW9h/BaxhX9y2OrQ5aUBS4bbvZnlHZXiVJqTc4jFv0kTSndx
imJWQDMizmvPyUWwHOtYGK5LpKwVVqVgisOhZOgJ9xH8Ct3qXyYJnARIfmeNuiPEkdeST5zDN8EW
Ii/o1fTDwH5nbeWH11SYZf/igYyHg2Pl2KJV41PDSSmRMMGePH8myLKK52yhAYChNrDbBLtWs/hy
xAmsnLq7y1+C6b3AsIx4AwuxPANV1/VHKeLWXhdETIs3IrIB8wqTZQ2Eq8KKcuUdM3bGiVkdYxWe
DA4j8QyOqxcEKld5Dkm75kePBYAHrhF6GlQYrwa0m/bKRT0kU+sNvZ2FTGrFzwVBLB8m5zAnLPsD
eSE+TIiShbSsUUiyEJIW935hFxAazVlYzPh+yMGptnm/y2BUsWCO33PlI62+q8cPSS6LhHhGfADs
/XlLlLXWeZj5ulM1k7zuwMdCFgeTKNblbPOn3G2DLlZzPNI2/wNfHjOBQ4XOgF9ZCAnAHBGGfPP/
X7XMXJdPGS7Uh1mcpgx3nqg0aBoiKmrX713BENFWj4S4Cpcw3Zkev3XmIZOYPc/L5k19GidjwpQs
sQ6ACcgKZRCwPihHRxNjXLnpychUfT6HGN+KudKtEx/FXfn7yPaFS752l+2V/A2siQkBxHsYwgMD
r6CqjjiB5mSeWPwX3ywyO4Ex4XFA1sh+EWYZEzvtxBsdCSE1SJCmRAyB8c8IJhz//DkpAQRDto05
YHIxdKotwjyKAzsRBgCI2ptZEXypkIT41QWC1AkkPp2QVxFQwip7dHxxcj7FZTo3qCywhE9nqL2D
EgcBYSKuS3NF+4avdBFRraL+xx5HWmV8KUOd90yQF/ofrjN+++s6A3H/OPTREQgTZleI7NEbJJoI
S7t6AXJQM2MiYGRcxXTnzrYt3RKaWDbTma8rdORQE19nO5Q3yARN9gtUUUTVkoQ4IwrgJ0zeaUlR
vvFjWmYsqqYov4snsInukFgLnq470ANnZ/w4z0V0Unx01tWZpNUPkdsbyGtkXRJGbN9OtTsUl/T2
/ngOqAGkI8VAAnR6PN0+vSs3SD6+ZP1DT1lAvbV4zCKUAodCDKkVQe0iXzwfF6C9yBdnTK3oyyFc
NeGqClcducGEvUE71wleXKW+Hv1Gbk514Gnm2uAGKWJ2UixTVyoDhdshij70ZJITyoSimlwHJOkZ
L8HUwhg07ygSDR9jBq8hqijiD83l0KouqTlAYeRedrX2VOWXvryOdAMHmyMQne0RgktxRW/FWdY0
5up5Iwbjl2y+kQulKe/yJ+/+SwSoY3uaMsHgwWesJmepeOkNO5uF7xpyfChtSRBP3FH6OTQ6Ip1J
/VeOCGg/GvXRNo4yn+WlZFr0Ft/Oo/ZWPTlLsXWUE/peEPw7LZ5u8Zne0k0XeTcHtY/3kOkg+D7J
yNsms/4BWh2J6G8f/dG7P033J+7+1NGvA1mxYhTvAYIB4dM8eTqqKmJPQnRXCI/eJWsWxNjptzL5
zY3PP40vcvxWCUzcPmreQo5ijGD2SbFI2HlZXKyCuJMzIAmxkv99HW+IIR4x4iCkkS95se73Crl4
fn0VycXWmYev1/ERzq8UBwPXjeIaLtrNwiRZcUvxWvT9P6kh4aAcb+28W6P74qU1BfuDIag+o/4M
jw7TkXxLqYZYMm/IhZ7hopCRf/XTlxeeOSKB5qlxTVZXB5k00mP7MlhvUYrw5sl/AC9kAKolLNgf
4L7BjkTsAW70iKLldTVzBcKao4A0DmAimD9RO6TxuwOXhauKMpGrmkXPU/cSGAUGaRHrQdA4njWs
IAwfgz80P63HoV/AlwBIwRQTAQLXk0GQgeBPcK+GqQg00k1kRFBt99YJBxAnUbHJfrgXMS6xkUD1
gExJQD+SZefsAXtSGApaLr7U4o0qM38CXHiH4eZzRABwYW6I+5zbAt/C3oA1wGEBQxnViOMG4Y5b
MDNFstHA+fKcHcffI4AMVVykkJRYM1DQsTYBDWouObsalFfI5qHU8Mal6AU99UjUS4sUcE13pO0T
7d2Wz/KRjWDleKLYpNqXD2HnamQkrwERtj/9DkmryIh5HorhXfigyKHjo+bGpRZTduoBegmWKDbc
jOiod0mcA/2bm17Df2oh4ik1kIuTGCxEuiroQ6g7MVDjoPUQe92vCFrt1v370nS+tJt3aRlrooEC
DepsNGmhbi1KAPdlNKSKQpJGaA2DQ2v+ksgihwINheY1JuHLJvObkpSb1mTODAyKs1ZMcDYqMdRC
IiSUCdmca1tbKI9lADBAY945p316pgGxC2QZRGFin/FVwp+CPYI9TR0nZb+th30ECYYEHVICIB9s
YolMDY+eNphlfN1wy3LMeyCFIXQg+Nom5obGzT5fyCq10k1lulK/52JSLPJHBMoTqAine8yPTQhq
ME2y7hUoGlQ8LHurNfsEihMTbSwZSRvlh5selMKdKn7KMouzzeWaj3uS12aXfMkKV/4E/UmFw5/A
iJ3WoQAw8wTxITsOv1Ce8WAnJQfxXD++rK48Skxzn8AhQH+9vePeBtYckLhrny3mJQvJXjQ3SGJM
Pd3K2OXwBA3WMagk1ZGsTFqVVZsdsfYlxl7VdjFykMbHuwf3xYmwZXLwostDkcX4tskvrI/vmyZZ
FvrxCS6eRBv25d16PHFI87WzHWfVHBF6RLnBZYz8vj2h8+QgWqd/EdgCGkbEJZYHFz5lfib0AU/o
CoUgbAR+m/id8Sbg/ufb31AI36f3mLwpv7wi/+Zf5kMEegWDZYPtj10hfxg/Jv0A/gvwD8aKQDjQ
hTSUNy55Eq/4dUWhUnxvZg1dKi/KExLOzV0TLHHl7gB1g5tLk374RHEeMrBAtI0sC1lUTCI2Cxy2
dFMqWU7bfi5yAqdUV/Bs+J4G/kjUFy07gzlq0CBosX9MELAQEscD2+EG0dyaaAXSRFE9Vtk+VtZg
jGjn2ZqavkLXk5wwXpQcX83ZUS6sqYkfgtXEz5a+nFYNvySq1w4Cuoca8R6fOd85pku335kzxtl8
QvzgmVSjZUCO2c8RzCHcfvZ5kCfo81LLZdVIeOM4iv2aFh2BQsRfcCtZ8JQ/3Ntj6+XS5vZX3rKk
zOwd5jiXeQNxR8gXivCIq/O1D+AnYUhcW2dA0xylTESoCc2NxPt+P4Iep2hkHsSPriJ2SyRQTqjS
LGetxZtI3QSfSMZ91gba0uv0RQW5iu1RvOBHJbJQbnMJfRs9L535nLbp/0WOjAYqWnbOvZuvOx4y
jn7PU8deioKM3pd6hZdeKQ402wB+XsMSvnI4XNjwRNHmAkSPmDHQELOPFbUERtMt5BcMzjL2FXQ6
IALMJdMSwu2oi3m6iEQHmGW6+M8pY+hchTL3wZ8kGiYkvbSCuPEh+ev8Ic6eDg+tsFMDMAJP8mlE
nzxwSUxlHE48SnW6Gc6kilAqnUnqskfd8B3Qg9z8wUF2sg7+8IyVP2hSwbW/aFac0dw7/3a1s6id
4E6jJ3txgiPH53bhxEG31zrH8P1lNc/CGf0pAl2+GK7y6Ew/zbDs4bKYZ2fHEps9HxUwO3GarZGs
B0ad9fSFDOYdw2JBfa1MgIk/m6JXKiU6S4tmLYS6NwfM9+9FfkLK6N2YHvAnvrDW8FPAWvtwrVmi
2fBmVA7JNbH347vKwJxXQXVjc470oO3w/X8nt5/qfnC6SQbGzMMdkP6aeMxCLxK8fletVxYCPQ5O
MV3tKlbOi57EHmNZ9KsOyxypE2fpdsmrd5xRenp9uQVqZphuLH/nxmfdfJSk0XnKU1RSsQV7+kuY
K/KOXTweueHAg04DhLBWQ0SX/iWHlVUhUyBuRf/B5X9bVspC7Is6WRi6AhLUlXVgui+kOvUKr9i1
AeMNbgC8ouAFM7QcmWMM4gUmWJHBEO8lkZGEMuZLBQ0N/T1X9bCnymBOAhTm5aaXTgjd6BJaIkOA
eYT+lTygo12zazom5rFYQd5L+3OsvzHzKIt5k6+KcJXmq1tOxyQCizpPS7zuO74fXAVEYcLFvu77
dTBlUW01iAQ9IbrfF8zdKA0RRul7o1uQIoi8jEeLm4xnkHvIFQP7HT1/xLSm9RhMjTitMVksuZ5e
TxOMOjQetO5C+fbFMl+VfVv2Q8W/sRGQ/Lr0VXRstpuTVVaw0gs9DhWCEVcAshpFqGqddhIWC3zB
Eq/Yfk4vpDCWWN6UZctkfYk8MlnVwzxUD+B1GSF6BDMaSE7VD7j9+fiJyjcYZlVwolRkgkLhcwO3
hHLcor/5d0Ow4hYThjVyiu5p3zHKlY72AYVKtSJWgJ+svcxgzpC8ToiYjI9gSWJYd1+2rUgMI+fM
eYoHpHReM2mh9UX38I1+ax5ak508I6sgq5f1ii1uESzkZ9ga2oiENB7GtxrG5xfxS7HX6pP4dev9
yPJjIBquE3+MwUdXffbmZ8QMPvlx1K9R/TLsj/I953OTVjEytnT1kCbx5NHuwHqF1n7oEZyqweWG
H7AkSuhddi5pcrkVZyua+0CfZIBZ/Hey5I1m4IooRv9hqMeZkoVfCjzWKPBBITFt5aaENNGhZbSZ
vTM7ZsAIegnUOty+EqUVRaM2kQ/0DIyWERyiQ3Egmy848qjFEOgzvuSUIzMBMSZe3aezeIxOTX1K
nM0jI4YUucIlKN8T471Jr+SuSV4qkZTHevVfjiQ8OhYAFuLVBnYgezeYBIzRmHzRRmEsDByhCRPc
AWijjieko2CduCc45ikJUUKCqePd6jfMTkZpZfTtNJBnhTElkjhsfukWfkPDN28ElSMf9XptQj41
SFbzkA7frwKTNpJhSTBF21EKjCtmLQJZGdnxF9KkQmMibzjbRqtHecL8wvsU3HwhRZwRQ2/P8ZzT
maAJxAVqP4NXHf1bH3xWFszYqQrRODHaYPANLor4AeWU0SRSj4yTWlq1H9yf0MaoJ9XPYfn/+x2s
UsHWtkEBv1nB0UmP2C3HZ/AyWx0yUWQLqNXh95ay1n6KTtTgyuVIAZYzQwlmd0UkjstcdjHhTZQ9
v3r/7Ybjpuw+/k5FtudS4QQsjq1xGgIsRgiK2RwiKGZ5WKhepuLe9DCkGO0sdIv8azA+9fBDsS8M
SCkE+OPZw80I77k7OJ/gswtbuNrjVyYVB3Pz5X1fpGifN7njS0y30EjNGhYFTCnWISKTzutB7AFn
XZIfVbB7vM8jU+yTwWzIrJwd0hTInJsYTJEtsTFUEUDiyVtV9qrjFb6vM0zC8UQnpv7EGthJ1oly
cCBdPtfY0W05EPpOzzJtWi8A41YecWSD/9Di1YDnRJsm7dniKj928SJp5g0jL6o8DCc8Vp6pwB/H
D4fRcduM5DH59794qKN8Pwb7Rz7ZENITalMgPg0kVtjvqJ3hc17NU4F8GYT7uOrH1Q3dIVJTQpSk
dYa9aMr2NN3comN0Pz3ucxOb5IRNe3P7rKKve/el/J3BuAFKMU1kvwr8LvBTwMkgEWT/pv2d9OZV
zj/i+2dGdODf+i8rVg0+KLYtZyux7/7JMMIF21DeasHWYfT50TXX2LgUw1nKTo5+UMJda22tcBoT
/95tVXOnWPu6OMYKWjKSFdggj/IVcmUgog9nwCsL/X14vJvKOU7eLBcxE+UbYiaVUXcjmjrKN9IL
kKk17720NIUnY3oIjvnoYktjRAJ6Bhw3QOl7uAZZjIsuwFxBdg5SCqjHFc2Rc2QdNhSLzmEWHS2A
6AxgusWtNNXeHtap/gjJ4gLXGj5OxhsYElLK1USZmukyr/CmLAPjQM0NhJUWOGpnABrouSjqK+2T
EYZUuZwZOYAYwh3n9GEcDi+ZuBhCMaTmX0esFy95cRI80tfiWrv0m1TCTLS4ytO/ZMpg88m7furd
sfMCTIYfuKox+yG/eIjfWCuRIJKy6KHepKi8WRPGClxOsBqo1yJ9BgaIAhQ7HLU6BxjnKCVF6bY/
WMv/bVRSEstWVIhd+lvRWLEpoldkJpIwrSartMcZQ7JgwURVXjNLY7bBliBeHaJ4z96y30vZ3O6P
Q7VvRkYAfMKcjNzi2oNaYlIM/YTxCYUk3QMdeD3HQGR/UvvZnxZbCTIE+l0C1rR9D/7g4GWybbSk
YcwYblMCaRCdk5FTYj488MqrpM2JAfR44sdkjSzewSCLKVV34CtnVZTCzQfG5KzNT8YewHIRX5MT
fv+TasU0ODtjNX/ciYMR3e8jy6cUozEs3efsB6FnoriM9YOazfQ+sE7RKp8l4Yxvhr827YA70eKX
xjffV8j/Y6RYAoJmeaJyX5HZNkefFPxBfrnkrKWso4p/5lszMq5/qG0YqJmzUvbidyxH6uBTNSvo
B64op2vj+/YXySu9oCitrV12Rfx9A5b67Iz5eMiBxljwxGwzJOHnhDkHH/2I42wiFiC3eXbtWJeK
3ph1Ag8O4U6POeZanUs8u6oI63reN/eudmippux1kX23PEH8K228QVAumqIK9S5Us8+CD4WGmJt2
WNBbIL2Vs0u0CZn9l/lbRCLnJfjiUbbHA00Yf4SG4v5B3cn8+tRKIsOKSYVciJzdaS7rk7j7RNfO
j44PE1Vqok2b8sgNyM/FCc9Yg9jw32VPSzd40w6Z7sJK0KttxkJM9nhPmLtoBSYDonTPYbAXUyb6
aqaIqMpIkddJItorbDGp+45kDTix4IjfF7SHPMXsOvmAGBWwy2QrJDapf3n8Kqb0ZHo+Q6vptl6j
FRpvei2+fSYyPEgm8CCBOam4ZjJSuIR/15XRXSJExH5M2d3/28SKMWX9pVoC85VZZ/XAr3A7RzHt
34Ik7xoTnbUQLsP8HYMzjV34VznxdOGzC/IfptvtWE97UrtxtQNwLFfZRkZ6nHxC2SYu3Ed7HHyS
rCU6oktZ+JaaujVGAYYbihsTckhIbeaV0qfBPEh5Y/fqdlO8B3ozTlDymgHxptKGr78shymHBv+5
heYktU8PHsmB11mb0peI1TmPtfL3FrwzLElW/HyjfFJimCFmDJRevDJofzmX8aZLo+AcJQTjzQY5
c1lCpJ0bJygZphJ8Vi5ZriXXYA66VvQf9jIWYub6SJgDsyM8dKM2Db9sIi2q7/S2HIl916Ym8Y8T
Mm1o/iSCr2AOoEFWiXTYgpgB7GxxYCMS4polD+KJsYlC9jK0JHu8eZhlAGBqUx0UJb+FV8LIPoit
0WBq6uN8ZKpVvGFJYPqJLJlmlQeC74TFOQZ4mym326QzSlIk1/0VAM9fds78UGIRMGrz40LR3hcH
NNmPYcbXxtyzLa+yccUEUPQPOpwZv4wcog9RQk8Ca/pgsKJDD0eSzHEQHtnhNAA5w5mYCpVXvnA+
7Sg6Dgpb/yVyeGOHb4OVPBa3SPvDOiq+8HMAATtMh3WipzACN5R3fXi0wmxCN9exNsSiM4YzdohM
1sthy8/HwOP5JLIxDEpncNcxVAMWcov+dMsWYOdsooLBbPYeekeEqPUG1fSDzZGFhpWtEIJjhqMw
Z9FQ6+kM4W5uT0nrEBIDNBeQRxmIkGRxCFMXjjc6eP46DTlhdzKKtw7kQEsCev9uGMeSHIXrFfsA
2TmbZgaTJAYWgKOW7KJDp1BMizA3gCUG511E5DtdKinrQLjYEo4IHgkjAf7GOUrrqrjy8JgpCChY
4cMvYot1d4Ge5sPMsncyI7yARmZjIOhwWnf84U/mL0XyzvPYwyHngaRL4SG+c48CaBzMKSNxXL7u
XAOtejs1VjUFP8daTx2ySa8f2+JNOsHWugotsnLIlYN6O/FZEfPePg4mdpD7lN0hsdsmnyETNO5y
RPXgXehRMB8z5APUhG7VUasJVw/7S2LXmSvqxZT+h3mIQy47byr1PCYI4YumYMC0i7EGkQBCgk5w
wqkC8DCz8yIRjBgojhlGgTUewxndEjwHvifWKS62TpQuhGDBcWxdcQ20vE41RZLgXWz4twrtpzDP
rCvYx3IJ8RUVoNPFkReDS/ngA2axkm+Zmr2r1iSizVNP+vF/EyNQSD0nGyYhdVNIyZZG3Y3fgAuv
YdiR7RlNMyMk5UksLXk4SIVTN13ogzGDQoOevJv1zOzzM8VTg756A0xdm5CwxrXH3ArZE7cTNDZm
A1QsyFtM553Dm0+JsGqenKj3XPLqaTiMdDcka4YlIHNsXWYRRZ4wOY/eSyirqJsUYWuD8lGfudjt
SCdg98GsS71XE4yABPjQqWNtYkIv7FP8Og8apxjLMYko5fukT/7xc4hM0pm4s7Rd3iumEUvrmvwf
U+fV3Ki2btFfRBU5vIIkFBAoWpZfKNvdTZBIIvPr78De99at2g9nh2O7ZVjrC3OOSXodufcjwJ1P
4P4Et6BpgoVV7YUzkiBVumsks2+7H0YzZHjcfatUO8nWeZGrJ7aUSMs0Todj/pqZPtaaKT/1WFpD
jN2xKwM4hytRQaKDFGy/QEktYUtXTyuo3ox5ZmvZVIBLexPrE6KLxX87ny21rRKYRIeyzew9wyM+
AAlMZ5KLeuS4Yd7IrqkiaFtGccjAGjcG0mOGtr/xWyLEnJwZ8zvmSUrVWEWfLJ/N2gdZ29gCdmaA
PFD+pGWmuQshxwVaZHvGQhk+hvCzRGQ53qzHjSRwafoYy/vcFTRL3HzW681SL1ZOw36UoRQzw0HK
5Uhuj7h2ZkVBEs04MThqyj9N8Vcp/qbl36FeoeMsUc7O29gF8krZ+hQ4TUiITW8QSB8x1oxALjDN
B1FJkI/DjBIhq18UQRIGKC3vCgNikPnUYdWxaU78bc8sUTtZz3OandvxLLUn8gVQlRo7xdiJqKpJ
y/NM0gLUvyQGp8RQYOTA6ymwKSVMmB77GlG7bnOGn3R5ySaeZpFyy5mFo5R5hy1zbUFirNd1BNr0
PcN4hNF5xdnOa2m4JS0z/WjpiByAE/9C4L0Pl8ue04wJO86BGqjyvqr2Ha3Z5FdeQa8kucQGAaZK
TgYpCSsdl4d+iV9MOZCRYs7btrzTDKAxp0JQB7YrUSoSUIpdEM0BUImC0Di40YT2vgNq7SFl69+k
BNfWV73x8+e6aN0yW4AI0oy52dSREjvAgThhmCLCto0W0zGFjghYkXWshHfa1whiCQ9oKaguEIjx
P+atro3KW5dsBZ4/DlcM9QzCtsVwE+v3ati9RjusYfFKjKlPpQXM+9L96yt8N/ZT4HaEg/mhdJ/U
TPIMFgZv8qpXxFO326KdAWnGc0s/VgZPy6leSJmuRCB31ZtsXVsvF2E/30LlLX69VeG1VDHSzJLa
KT6m67TakXBgPDehtiZN1prmnO9XhaieWJbFE5x2s85hMBInyCm3KyIUavM8+MXwISjy4yidCIUv
ZmMEQTMLgnhfHJg4Itulzo5imOcSlFg9ZRjaOdqHWe24MdAsmuemu864smltokYy1tpEyvs/nrGI
goJsvddXzGuYbuvvh3pqvyVC91jR1j5QvCY91shxlENcnqEm5wQjEA7LPTaub7np6/FVoFglJAPq
C9Md5oVcfGxeiVsmm5MfhBYp/xmfsAZPAIbOAVKMT2A+8Wvqtq16UvszP5x6p8+VgEeQ2ID46Qb6
TdXoKu7auMgVuHsbuV1XpDiE70oIJ8dXrAPSiJVKFAkrB+IYgJr9fG9CiK1haaemn2AZBa87oRxa
WU/39UOcZigSVhuZDFzOdNZmijOcKIRBs+OIrbf13SyOlnUY/5Tcb+OGR5GHmRfjCQccUAGFjtDb
kYzYw9bPEg63mLkMLKM8EIzSTuU7wxhWvqP/YhOIr0l+S+r3Egp+epPr9/mrBa14GMWDgZBK5lfJ
yioYS8iRwWdbBvUmuWAsQLHWbLEWNPE+xKbg/joONMmdiIrqPtPmq3zrq0tJ2odyATWosmBU8Spf
O/UiTqz1T73Mxiaomv3w8T1iyMJg46ZKRm8PHBk9yiaV1zV54W81kJpwl9e7VN9Cmn4R2dFudAgq
AlhpN2HIuEic103vyNU7yHVQqvuKjRgLJmyOqPTI/kJ4ioDktRP7rYEpEHHIdC+fi7ZakMXe5b7O
crE8stv2ISvKxR4muKTuypT65hRtBuoLTrKfwwzIHh/ad4nVkmZ3Cee6TrxG8GyKWla4LlnYz8y9
6TIzkcCkkYzDwzQ6nAq8ASXUn2e5qr9btDwSMB38bPDs+d3hNreV6kv7GIZA4d7dd6yuuMpgeAIE
b8gQQlWPAZbYoYV6SRgjfBpzz6icWotbGkb2WttD3JYNvBUsNTZtvZXcBsHUa8WjDK96cvHf8GzL
ki0Huvei8/tsREc0YZAseUiN/K0tAJH2tqEvVJTqtWdaYNgWSnjQA7Dm7Mb+pdyAw1nD8JReX8Uu
4TpDHfXkRrs9VCeFClfu5JaXxhmwWVmgeBnHzAp9DJoxEvZNr1Nh7gpW1/m+NljFBw9q1a3a7MRm
p8hEbfAlPBFeQuH1DB1YaXvg0QsJ7YjfzVjuiu4CDPnBqu2Zgq6iqWaiMnPvnYfmFIRKp2S45E6a
YThM1pwJA4ILe2Sn+cR8Q8wFBLeeuloWHN7/gS6hg2RGdpaH2wLCuyKrlHzX4kVMrp20FRvWjcvY
VEhumnlOoz3Dxhp9caXgfd4CqZy1xo7HPdDa2HsYVMI1t2ASreCsY3zAZMEJ379mynoFqtrcdMuR
yyb0pQmnJ8PBnNhT0Y+Jkoj8kmdxbT02dbOuf+j7eozR2c2gDzuDupuLgjd8D4XFlOK/0Dl8D7+h
c51r/BzaJTdiTh7uPsWgAy3vEbSMk/tN01MebXoUZ+lCF7968Qt1buSAH20ipv1uWq/QBJtfKkR2
cQ9l4YUv/7kXDU8bPGnwwj91t06i9aC6JrpcCF6kGcb4VZioVXaYoECFuYVf3ynwisM9hM0WTEfz
jyru6mSXkO+FtIHJW4cJ1ZZgDXV3E5tisU4XKvQo/SA9j93zGGoHXTs07aFtgm5tKrZl2C8utWi7
Scg8VWf8zROHO4b2bv/oMITRnnvwK5KDxOuR7MZ2L4BggkpZoAo4CXIgncbS5rood3F3KF83fMrZ
u1LdMustNy+yjNsAHYgTN9i8/XD+I1WukL1X2GZLpsRbZHphtE16+t3NE5NfjnRjY/mpGnTIURC7
1hASToNxNBpIuEHEJTH/41D35rj53mF7RIpWCnyvnDPpwZLypvLSPv/pjBhedrKB6WdHLj9gnuPu
XJShwxH3UA+koG3kg2DtHrVpPwmRpH9qseDus8SXMfb7g3F5GPEiUQ+mpwuuxn2MLNdYgdwWopV8
eTGN13adIx5iaNJIg9NzQ9/zMP+5Vgklef4VPuMVKTMADi2GY9VKDoT03H/z1lmMjjTaj4UGTTda
vBDAQbwVL4TO3IoU1POWU0UyILTeuevIBWtRAaLJGBdiz0B8OynY4Gb2Ih6BOEghMmUeSwAh9ASV
Uof3dTX5AoRinNfABjmt/0n9R8iIiZd+8COuQGyEo1OOnEOkuwfFOzUW0EVTektZ01o+03rSzC2b
sohLRww/W0CTuMMZL68waAIWXMfScXicswgi3xUnU0qf/5gPRupKs6LRZCHvUKJFFL7h1sh33T+9
32hsxhkZ75WWd8hPHn6YMnYlEGlfklNhl9VNLa4aGvPu6JKJOoCpkf30tbM7W5f9jNKADc6mE7dw
A4S/Nc0ulv10e3Mt3hBUqSKEmQsXNnhYu2IZMx4YLDJB8krt3e4cBsMJkuENg5QtvsEQPP60F0e/
tHwVHmIx+xi7JRzzV3jmolYlpOPzga0Hcr9LGYFZi5I38Hnnlyo8XZ4265qV+8n0qXvFQ1aseEYz
aSXeO/2o1Ie6BR7pR7jzmMTPlxUH1EHA7P5BoMjYIvZyZbAHtMnkh3xQlAnWrYFnwB6XzaTAfbwx
lmW8YgslweZ4LgdjpsKzdcEpyKu/HYuj2jgNy85bAR2DqevPH/qJeJnPjV1RxVKeN9eu2AkcuMDN
eNcfGn3BcwGScbawbEqSlJbUB6Psj69lj4yPSZjb3n+JyDqypZMgXqzk9mKBGNBuCLNrLufS0k4D
qbDVhakuehvzK2+/8uFTqRyRVHi0sMxslZN6HsxzTPtHJWS6Fkw0lKfvg3wPHx+pci8yp8OpH0KJ
CfoySAF7MiCeEy2rei8/PRSsTb4QiAZlWA2eKlB7X5u22d3KKMw3BcKEciPBMiLAN/LyykuXv2kk
FdDun6iUmuznHrrR/imzkdJKp8jvwvDBeC1assmy9gRUOc+vIRwAJf5EOtUHGfjK8KUnUN4gJXJA
wk3YmN2mFyiQKEixLqwVEgcAcSr+oO7LnZ64ZYuEdyWBBbe1+lAQcJ+TOmTn6zzZPOa9PYRFda6u
hvhCxWHOY+x1g1g/RRTlUflEecDjQFSGOayyif9ntlTPBHsIHCFMwzP0fk+eI7DSBwMmNoKqowFR
bsnpISgrw4lSHFVzY4ZtnYu8WQnyB9VIHX5oeHlYYkzpvrQOuki3qJwKZofdjmZLuHKVP9hGrJ6A
J4Yl2SJJCaaCwTOtMijIb8mv74+/RX9JX7iy1yiQ/abxOYf5Q8P4Uxnx7UrSJJmmPU8DugcDQ9KK
NwSKBZIxkPr+bxvwu0XllGgJv0KnhF9i9uT20E8fQJpnR7AISnyiiaPyd5YqlRcOWCwhfKtW8V8Q
CbgfABS682+G6taT0eMZVxhtrE+mdUbh7ZHVpfy8ai26i+kwoK0Pl1bt0SJTfegm3Pk3+V3RyZ/b
ycMuNXY1mEtXbFwKOD4QHLX8EqDT8q5NdJvYvmub5SlfdyAeguieDwo5uugErYHlo30bnWoxEhhf
47tmYLpiK/savogNY9+qZX9SXGLMvMg0welJlybhz64WQwycBgXyJ6335LT6mrSUaGSdxeztwCZr
eEsKTMU7vVs+TAc3fPS4/cLekD/OxnF9R5i4New0AYfBZ6jcp/a9zm4NfOu3Nrooj1NGOhkCLhCN
fwRt/SLATCeBcfnog9rpzG1RYZz24nxv6cAe/F7D5+YzzFSufHNNvg7y9fFXC5ndY288ifExi4Iy
JuO4a/ZjHyRsZBos1w4CvmdQPw/IPtS1Gm1gx3DYx9rGghoTb7nqkTQ2zkyVidfEcA/quvmJ4c6i
Wa4fRbNc3wLDnG8UZT0p67hYi9364UrmvR/fo+QtRFWw0x5HXj2q/KQJgMz0QPrVRdHupVM+LSyE
vd0GIX8krO0R2QXO0J9XlQeWV1VRXbndc6wK7Vuve1Wy4xnC4+89ufQpKIolhULd0/1vnrwixV5l
5xY7zx0lDiEaRe6YIbeun5kBdoeQpHono8jaGj/flpi58I/x2p0orl7mZarOemmbJN52a1lwaVWf
rx0UHF1f0k5wxVvJmoeXyQwdSk7ucm8PtU8TpeLTfDhK/9eM/vbR33yOs5O7tZVj8yVWgGmMyw0T
UusgIHF54iSWzexDSztJvAjpHBPbdN1kLskJHbbyk4EQRdhNSNDSXZXu6mGbRIw/wR8wzTo+lYCC
hyuNjosejbcTNjNv5wCWmL+o5yQXBX0ULyjkaLl/gqDRQJS8apsYG9vxx5rM/UOvUwEamHUTM+xq
r6EgGbyOzFd69H5Lkl4iMOJikwUo03CZFNCR0ynQkUvkqqzahdKuFONiDSdTOQgvfrnMvxBnu8Zp
LK4meHok0wgZvnTpjB6VNA+vBfDJqBlYo3I+tfkpc/7vYK4GTGerPj3Ei0n7iCbG6X7mmu19VG5V
8pZ0F3Tz7Trmsyf9Ilx1xlkvWA/QdC6MDnxRIHQHUHiVC8JeHbedAQpolxvb5LETYPPiJiEpdwJk
GoxNUDcBj55+MNQ9Z2Kfe/rlxXfnWXMsbVuiDVA2A303z9ClIT05X2k/FzoOdZ4142HLFtPBL056
ZiyPnh2kR+tEn1kIdkWVr9iyuOLjtRp2VZ7a8+7t5Yf//+soZnAKCgCK/xkV2EacJWtDdXlkKGcB
dZdfD9coAUX65iVixK4c7MQpmkXWLMrmb8g7jXdLRHhz5TfA86rJmxohtgJxxKV+AevYMiZDVuiL
59CjLBbZoSKMEZfw+LPEo0NJvKKDtXHo60BhTO8ryUU+UHebDA2LWxh98zXBQKWhI/9Bj8KjXucr
KA7UajqLYLRt7CquqFJkkUzkg4FZMAN2hVYBy0JnA9ov2LfaVv7Nfarr17Fa5C8QFmu64593TMUa
AaE3sifkA0fWn7Tb/yLBHv9kpDkgXlB3hHpxVjNYzPKAWSPXv3lmLjQ9zrF86c1rKL9h/RadkUmC
to2VjQFZlw174pLR22NrKRZMxfSQOiL0qDYp46rs/ntVIpfFaqXtSO5h5mQyBOWn3IS5zf3OwPZ3
MpZYQTEdhPoUsrCj8OyuasCFwA1P1UoDzdiCe4d4CYGpxj5Tv6t3yihJPDLh/P0KhfKHfy3ndxUJ
Pf4xKCfvz9e3Ml8qBoA+yJcFhr3TYJ3xIaf0xUyuFWCMEezR9U1HMptcX+ntUc8QjBeeU/j033Jy
HYivfgB7utntyxF6gDKrgth1Ek1wCd+mlKn6R5ZTv0/i6SWeCvepBaYww+GH6TTmJ+lxRLnUrbOI
Mc98TJFe1gI+s3Y1ujTONlSvDiVnhI6cuaXmPM1LHZ5yDhNpOY7bMrmjgB23j3Fr6PhTtmm5BTjP
ud4Tf4pkbv6yKR1kifFzwcqxaeySxAN+BDJQCQwAAqEhQ9qGXo82BhR9vsjgFvduwawGx69mk5M0
izueGDZcYsc4xqt3Zs/McihGbgOdEwO8MdADzfTFnnXiuxo+bRpMRdk/8C5SGI9QBhDnOhkoM8Bl
VnZAaM0gyVBcyPgQ5pASZgAy0bgurBlrBVv8FH+94pVML5jzicy1GuUfQ1GmuRMFHEW3ck5eH317
Bw2V7syF3F268VR0x1gJHr0j4vVHLlTP5bw3EsJy5iePifqK6f0xPTpcKkq6p0bDzcA4xlXja93v
vpneMHMb0RGyu2VwPs+/+BT4KkxLOW3Sf0p+kMujrJ6i4dxEewqRDh6l5FoEO1i49pBvLEp9BxyD
UWSmeBUeGpgn8T5tPXnVMXR3WbTRW/+g3ky04Dz0mRcRDCKz7tzQm4UpJRdqs5YK5vY0Vx1iB9ZE
k82c1lQWnCiqTjLHtr0X8KXguUHgHtedw7yf058XjIuYL5OQMlHYh7paaAJCzeiK1o4PL/ISHfAT
KKjmkywSOxbvnC0xerxsx/ePpS16yfU8P6SIEy9I6TpC1uXqnZPid4AeqqH9NNlF/GMKWQmrgbhV
fAi4WFHtcNfNo2Aova/NCwDsAyPpEipHTmAZy3T7xkcHcsYkeHNcUc9lbBtxszqviqXT4kG6ySVG
urkkGIHSn3k1s/LsnVKSn4iZG0NJ/lyMZQkJRKd1FItLKy24OLT0veq3ZrJkzJ5ggl8ZFrIvZBSr
36OswPY0y6znWfN4l9tNUge1tHrx0KjEta7Cy6tYUJdr1Mk/6j/x+cmfmP8zLj/3EerOxLYNFxeh
wel5IpJF5jQtkwU9KGmxQrOIUB5m8pL6JK499IwlNfXPjZ0/ttzYuc3OiycmiVxOPRWtGw43PPwM
zREWcJTR874cCuAEZGoGS8uVae/2TBdSy++tgFP2Zdj8t6o0LRjlPhmvQ+FhjjrfgurcH/DEoGas
jA2Ky5yahOiJebERzgYBP2H3dhGNr4f+LeF4rf7E9KJbxoVEiarf6bRxD/OJj9KJnUF+yAl0wciC
GstiTThHpHV8mtHqvzlvzEtK9jQn/4U1Fiuxsdz/btdA7tCZCHsgQHnjcYYaEeZjD5wsWvAFDQE7
NF5madzzgHXi8WUSJMeI77vOgrA4slpg6DMPR6MateF8zEw8WT+FlQKHH1muMc/8GK1ySNLCD+JS
UWdVKS1DA3aQaMgn8gXib5dqwDiFZknn09W/DPMsJleuLM5s3ebtHBqvUDytITt5T/ya/PB0knAq
n766JDAD/ZD/mWmozEhPpE289K9Lo9uquhgwK67aDkjCXb+PnNnDVlLmcA/q1+infmXtR2vXRPNJ
SGHD1J/ZRKqwhFpTGn9zo/8lwK7udhzwtEyMu3hsGEI9bZfb5hqrm4ZhXr6BDUnAQnTvypvYXizt
SDlA2UlZ+Vt2Cjhk+uCJ9Ic8S3w6mFR1c5/ROTGMpzTil0RLXGDGussmAV2I55BasIiY+Tv1O1Gc
HHCV5EnPvxKvhuLw29Aw6DriPVJ8S9lbGqJtEJ8jUCVi5ze8YFQ5fMPinfaLfFf2oxLI9htLjgLP
NuMZkKcFPEpdSW1+w5EXY3fAbsrDRWwJUZcMBc81ph78caW1ok/kahmOnFmMII2PMPEymdQkRzpW
bEM5Uhlam24uuc/HvJbj+pVxxNVr01ib3xP2xOgPFQ2ZKo/sRGfSWTtMrgjcVDARV87FkW+FpRDr
AmLEOTmF8zzPcWkyXj+PgBLYQCB7JCRQoowk23bLr0pgloztPly39xAxJmR9ZVnmh2d9YhpGAu18
zHEHPsvv/psKSRg3AKUU0/dUUAgfmnZkxsvscxYR32V9KYZoZPCK1JYdlcecrlUuLmbeb0QmD+S9
ZC57WXp2Jn+D/yiParXpHBZDzOx4th8NTfvY3QbxwhvU5yXJeoeyPjXExNReIXuvf+qZm7P6JsCL
Oqm4vAB19XPFM6uJhUMqHyWEX2FQhEFTHqbyYE3z9IgttB8LfvfZC0gPfKnc4ZlTvZKtO2Wxe2WG
akZgpj0HitOTgyl46bYQ+nnlZ5Gf1fvk/mBt8BlWe+44UfG440yFUDGvIIpuYsrGuoyh0U5TGExu
+2bTk0kTunnpCpNr7mKRI2SXiHN8ffP0p37ZDM5Av9vYBBxB1lAwgW6EePtyJ+FNzN+V/j6G96b+
6PUP4wWF8p4STL8Jl32Coeon1onpOKNx1sNvKJQLc/UkJPWI96X2UIYvqbWEeTweaYcx4Rlw6GuS
jGqDAYz90iabHZKtkG+o+gYw1L1NoSQnb6lxfDgM9B843lvQ5vgGnHK3eVZzdRVzQ2NRyFeMHalY
uCMB14JCZR0C9ZcwhMQzWKV90P11EvIvuweukHpL4BIr5tcdd4TJYvPYq6e+vAzO0xZep44J4Bvk
q0r2XF4xk4W9FSA0z41FNy4f2qkfzhbcUZD7oBA3UbuVssVPuPomx6wrZ/YgbhUsBwWOWMx8/mXq
/OYRhG0waQHs63hdOHHvF7r/7A+0btJOLKkxFqJ6iaJLODmjepSlQKR9CT1DWyfjvuv95lzEDCqW
45WsvjAmmIQ5KUbbyyYxcMMdg+S5Cx+7RNnJRMyVnjB6o+nVppcuCnnuA9V0J8/Y812nbzk5tWJL
nYqWaZg/SbeQVimhy+LutwFm88pFz2mipWfumvr+HIJHdKreE3SKlBTdNRluuY0r71qBh0b7Us5X
A1NFlpR/bXrVGo4JKyICZtTQEYzzdIwfZ+oVjnokhW9dcaioQiYaKS72OfNsXvbXGwgBZJ4tl/d+
ITA1GnZGAYdlB8bR1tpTlp4UhJ3kIZ2lHAjn4aVuM92JV1L/1sjXurw26UWpzoJ+LJsD5+jYkuZL
N60OW+YfRbTNou2cBkVAF80n1o9uKVOz4H9kxR4f6PCYLUa2USyGdav6VuPnGku0fXQdx/dTs47l
T1lztPLGzuV71bzOj30c32Xl1nVvj+5iLTss946Io0u0dczTyW6CoYU8nQVjs+/RhHeOli8oPulR
rXxByctkHLsJbXZ9oJOTGfeAMZ1IQFtSmo2LOA42uoJ7cMdMp/jOxoOunPgomZuQ9XbjKOSqpl7g
nn7x+Kfgyqmf18qJfQRuxddZDRk29OHJSI8pFXrizwPfSdkX3xFerWW4yq0dSOP0i3FoJwfx8y8D
FrvNAuPJcJgFRhzIoIJ7l/pjJEhe8Nxmvl7oJ8hGOuvtEcwh8/cx+qZNTsnb5VIZ1wekyvNHSgPB
Upzytlwe5rXy/GC8SjesXUTnP/dYu9oUyY7hUJweaVGeLGiHYz+XR+/cWVx0TJ9iUEisfROvP4h/
0tp/7uwSeFAHL3HHz8UvTRSjuTSuv5N8ltyIzGqOFDmkUNIgzCVxvbBbuijwoYSvwnX1lTHQ3BQf
QSUB1Wd9S1HLjUL5N6VrpsEsI+aW4GcDzQ7JwGxqusLHNxUgWxDjQ3FV20hudfrRW5+t8dUuMH+g
RrrnNtFwi47RW/nHHkonzpbVAvpytFQRZM7VHAtA+gXGRtzQ6J3alcsbMkpvI8K3edov1B6A1ee5
e571gTxZqB4L06bH9eqFBx2fE4GZ0I/LxyROF7Gbuko8Isv5AzO47ZyOHOR5OMZwXkJrhONpQlrv
MwCmWxKKw7M8IPEQxYNpewybUVKhUMPPYz22ZMOrzXZJwLdwE1dI4raCxvkxD6Q9RFbbebvEm4ly
GIM2ccrgMJuv1vwymi+NSMJraEtbSJneLS3fiOku9fe2uE9g1n8kJXcdPSh+dtB9WxLH8eK8wB4L
vCNk0bNcGQjREqlqN91jMzw2MjbEZj0tGTAYu6ncGcq26LYJvdtGtNYh+3F+K2jgCAzGVvdfNLbw
cNloV2BtdCLP10m57gnHUteVun5GcIA3BMU//Lr1rdQfun37A8iQaX148Rb0s2+hccnGE5au7o4n
s3VGuJvnWD33u667N9O7pZA/HFQ3jbC/o5kecagRtSBynm9BZeCzwLqCHw9JIvON78g8w6l65Y7s
9zz4zQzESGF1V1+yDjgqdSZsLAkLjBVIkZrsQlJ/EOYjPbFnxzrKedzsKDCbbzgTcKcNGmfEGKxj
X/YC6X+4bGmF+93oYCMg5e8lrFBfvxbj+J9eEsurwUNGd4p7kDsvXCKERTneLAg2746WelDqQK99
yyPfO/pKGe8fcWUTZwL2zpK/ccubjMh+jPuYpMFPUSkijMCGD+oa6zJ0QYyBT2ET694vH0LCraJj
m97gf/wluIIMoBnCQPKw53/AkQyn8ecvPq8ZLQLkDOZTWCWOmG4f/xYdOwwo6gxwhdXb7JGlNf4u
CQ9HW7v9z3Ev/VPOb/j8oluV8TVJyEPmcwatJZkBrHWU5PUSHZpt1K4AwnNGAUzniT9INn+y8aZc
YNPD98L3wvOCl7JYg7cBsoTeGljbM/lATlv78p4vgEkB5nrH6E/6C+xrCBadfsXFIZqRI52xosTl
fqCcmFFLVzO56aUDOf/KTychjcjf0+Fekbfumj85Imm8jWNkMptaxXqxhQSBhJSgNpWWENEbmRVz
bOpveB5PSPsfuIp4Api/WPwR4qPues6o9Oxlt1sErzP2onzYGiS/k2wS2Xityrf3fVufXuWl7WaR
O5tvD8PW9IcUFBeNBpLVe2M6wCB9xnM9vLa5uI/FdYIZV1y/xLVcr9Ua1zr8HgDJeNQXDJqSx0fX
fbbwozhxgHUiUH9gdsdu9Y7AoP5msSqJHyVTN1ZRm1d2w2DQjrs0PibyoZb8EMj9myKt+z8VIEQr
eD5tmYn+mQEBTSeLNrSsBpsrjkKBmOKFjDtAQ8n1xbBDuLJ3FtOPBqkgm12d5e487+kaUshRy88d
pUQvf4UvRLItfCE5PT3kA3yhKPblxdSsjGg1An8gSiBytL9VuGom2ORuVIP0WYcFkhXQGTi6UVGs
2pA9COAaVwTpq83/Nh420k9ZTPjNRByDh8D3ZXpRtjefe0CgYD1gXmavcytiKT2Fy3UtOXV8f03v
sfUmStd6ID5nhqFJh1zxZX9HbkfuWIAM5XUjuBM+8OZtUhhxZEH+DfwNaw9PjTX76CzlEN2ITpuZ
KFvsTSLKQxjNP/AcUD3Tn9i1oBqXd8V4f0y3OLtVz2scXYQnbkCH59TcDeq2RDPI06/uDAti976c
2UoChLqSPHiiPNaxvTZF+/Fzckr9fHJ2/XxyxhEP55oc0hRLqpMqOwVlTOT1Gc/9/DHglw1xypqz
tRjbOyABo9t0EOAEorvXCg3ETrlLySFKgke4q1U8+Y6VvPXSsss/m/EdMyv5GVgOtYvl/RnVPTH1
crbBgAgyAE8iLKFQwagBl6v9A8sBfPsRIXcGDObn+JQjy56IdV9NjCiwFeDdoR3HgBKn3jt7kHWU
brCLCBzOP+4NCPiFvM1JF90UImGMm9JyKbBF0mXJSIdGw3+Hs36DtRxC+DN0TbKk4auSPbyiQG9i
eGX7h8GaDT/GUdXO/eu6wvtzUfUbBtYuiJ4Hg3CibI/7cjhq5jGlnZLwe54Gik+2bWsAX6zpWR+y
NZvX9KoLc+iOHx/i/jzZiEjJeYuKVcgwoCWYTgIEa5ffyM8xPqiGb5JyYOOHIF8F5BMkkGLd3GcE
icuYtJojuIlIEfRlKfY2jiscjxjLym8CzzBWtyEzwB1U2ib3MI7jTE6yDU7JJF2/1wTHEwIx888X
Mr7OmZpEjdcmlC87w4skUJpbUIi4OLF18jTL8lpjXJwseQR7l19Id09S5BCkiC5lfP+01P7jC6PJ
E4ZPu8cEwpNOJgXWOgyQIGOE2MYWAV8qm60dUvlBcgy0Pv5kxTreW5chXQiscoDrssWsXC4uHqVm
xvHtRFjpvnBRfpJLfl3qo6v0dtqRWxNi1Hy8J+VSZ75YnjnfoUOwPSmZEc4xAdCwkl01bubcXMIT
K6bjB8C3fBQUj06ifrwIVczW8gnyk4SGuJzjmbilQVj2RzyAmvh3BM8YAzYUTwBigWlM33GJvnIR
LyNWdLi4+Tt2YaPHQdGP0Mo9GEiyiUN1UVTLZ/y3X4fyNbMukQV7GnT6WQBjCb9QCUiOlK5GcR3J
MGgIocDoRcTSAdilCpt2cBO6YDepd+ZrhyO9LK4pg3gJYBhkBLsdTphjsF9yL0obTV+a3Ec1rcUq
/KTUQr2eBVS5ZFPPXJ55zsv4EyEFo04OZsY/iHuepoNzmmqN1YuWLRPqNHPz0nYMSOGYw/BG4m60
V2Z9WXIok0uq0c7kj/2vpKTjorXZW+M8fNi1+bd7eezP1HkPUDEg41sxQTccgVs4ofabR5IPasqR
Rc9lKN4a7R31i6ZhPA+Y3iZgWNUlk2qth3cTsBRnpPdEeciu+renQGBiGec2u6NR+UNzlXIb2y1h
ozyHpLU7FSNXdNXWtptzsBPdyYrPsL0LTrQsnKfyabGA7e7sYBXWzualCk9y4rM4YM4Vga/sXV1c
obdhFsdCEclaLh5R29KmZO9pQWx5wPKF78W/UfGTCp/CW3yzHINnjZA9mj4UvNZyVnLjpmTqzNT3
uWTVQNnOyJDV9BOfqpH57FtANKQL+rGakT8qZXR2hRmgfFPYMud+OQaoSqdjmJE9kq7pcPJ/TOOB
caOop0inxn79Y1YpV2seOcGdRVkiU3mkGBTODNDfe/agIwrzxXN0+PrNz7hOS7dMxbsQHefsmm8e
RJvNv/uILPACPtEWSahobjD76+amIbgB1z8JCpgKxE11UdW33+umehCqakGYEVejvuSylYAIKiuu
2ifcvGNRAlTb5NM2Raz6YBA7637DOSHtdR3MZa8F4FTyeQyVPoAs+j3y0A9ibYmmGpMVZZMVbbVo
S8R8Deuw8Oa42ZC4KBzrBroKpJZ0MDOzpoZEYm1rIyi7xZDw4G5fDLk2mO0Jv5qM2Ww/cJs9UcSR
UhpMaD1/EF0m4UBqoBeUzR7jQ4c8JaJIok3xv4gXHPmasCaOexLWvMQteYC874dIDaokAJJEqipH
b06UZMLAiuLYBRmtpsA+7NL6K/Y0U0HZHp/iP8zEOKXBeJXsU3POZEalxgZQ18RD8uOw7UFdsiUj
w7sGLwbAwB6tsyxfnoQLG9cB+13LwBk3CZBTjh9GNBTT/A2G3TCtbbxwGN5hZZvQ2OlAa5u/tOgt
/Avz8NUYO/62BXKA8Vmgb8TbwQaY2b3oUPyDt8Oty+kxGgzC5tMZ5l2iuqHiji6mfm7/mAvzVIun
NDojzen26uusoYPNQXweQ6dPAtA3UGDBvEGBHVW3Zy+KOuInH7Xk7mr2sAJmDIdNqhxJis7/MHVe
S46qaRZ9IiIwwt3KIhDIpzLzhsisrMJ7K55+FsrumYmu6DinThkZ4P/M3muTl/FbDBF+R/HMEUHl
zRFB9AOC0iXMgJ4NOigBAQrjhpIcUyD865T+4qKwyIt6mKtj604ZVcaGXgIEqthQ+yMsYgSNZRmD
fI8PiS0XxaHV2QCZ6YzwByrlWVqgKLg1WG7WNcGjwRdG3ZBWFeh9iEdyTnUiaA4OVIP8jGYDLyTO
PUbJEJRteMwcn5RshogJF9L/oX/H/DdqK/HMT8EbgV0GxAALJWZM/H/YdGev7PMT5yjoOKhuBRIt
LKgFHFH7yZBl3eJlNQjHeAc1gJm5M0/QBvjDcYqn/CccyB2Rr4G8FJQLFD+huJG5ZbCNYW/DzJ6H
DE9YJZstfhDsMEjnx6yArriTQWG/kHCIDVGxs68aPSgBI6K+fw2f9fQxNzcj65cZL7Oez2llQ9EC
Yp5H9YvL+5vngv7vTecJpa1jdcVhQ/NaQ3bRj5NywZgHg6Emyxu2l74HcABFYYTgxRQNOliorPDI
h5JMvAHGlQ2xmmuQYsAkNYCkdpX8G7lG9MV3CjVBBEhQmI7BQgRVkQXAK23shCnvKxIHRzFVMaVO
PKxSVMpczDne5qk71/94iBFCAd2kqUkB8aN7Ft8j815Wbwiql+Ry4MNXWQG7fzpeeIbvccIbwcqN
n0JxjF2254T7M5+J03wsouaXpv1Hp1sFKgJ6IHSij0OP60NBJT3PjYhjgWounovFpYnueflGryKh
HVmGZjAboHj0dljUP8VueeJE6NlibE/zRKu9xVyKLBcri/H040nyz7zrwTBV41MA4oD2GaoQlij5
lsT3bt4tGMtHUs/GhXy5k+ZDMkOs8Txi28A0WOMqVy/SPEtatoXTyOQ8ulnt9hj6Qkb4h76jJplt
fTQ8y5AkvJTECevpzz6vgAluu434htejcQqjayXcVOGtuJqDS9Scnni96tWLZRnacjk3tEIwJ47T
0NLIQqfEFDnGXgr0ak3jTvIkpyprAuj/HKnRqW/mQHBcrpCBgIY4ogcOhOiSPfW+38BEGFBUQkLm
GRRRQWCJY+SRv/vgEwi2HobPgchvrkp+4NclohiuG7QGruIAcjmZ0jwaCDiT9SvgDhN4dj1nLkFW
BwlHuDKWx/qSv2uM5Jhujs2cv4OHmFsK0AXgRa40HsyYiJ13iBqSZsWDow/JKslPmTDDlQnrBp6A
03pB380NBtiJrp/brtfv+LS32uJd7u7YsBvwVDNqG9YnMAEC35oJVjK8crunHV2vFWkGLuNcjQ9M
dwo6bB4A2DHDS5Ze17E8ExnzbvU+wWk0dn094/f/f3gYpR6rvzksoJ8Iz0LNvCTdV+0tLTqWfAEI
1xMXZ8oPz+CSmIUFyStr+QK2SDtL4ckwV9TqwBf4AHjfPMw4NXh0aNxoOM756za5cQ88YBC/Bwuu
YNzI44eQHYwFyMNIJITqMXW3DmtkFdMAAlX+XLTkUp6M9EyoBbmonfYpmh+N+VGEH5Pk0BWSlA5Z
VaXIws4ttsviwRIeidnTtBVzPcU88FaBzhQafYLRndkqMCxRKVHQPEhfXUPOhleFbwrYCUS8X/mD
wbsx2GgJSv3Gr/YB3AxEDZLLxxAbPxnug9AZL7geuuyr0Q5hzSbsziYY78P43L8G1RZ2MaDh3HYy
81InB/ZCp4xXHJsX+l4WiUa7KrCrssZlq853hZWa8xP9PUHm3OYqN9khR8Ekuk/frYiysXsZvO4Z
W+pQn+uAFeW5k05GeVyY2AbhL8DaRqlEJlXFVelMNYDUrdZfZ61+7C7KZQ2nWD7Kt/CRIxhBvPyS
R7DnknskkweFS3HbzjzO0ySdUbszOhbHKzq818xVEE5pcBbKUyIc5fKYCx4wCUxsFIDslrcPJGEo
7IlrwemGchJDHM5VZPkITFgxsNDnqZfVsxtRy4/inFbESogCGo1XwDtl21+/x08Aql+a/m1UZ1zF
i+IYXhSBiNx7BO659AbBzdmCsVC2FMZLrcWbei6jysW7Edw63yWQpyQmsTqPwonPKrkhdjZYpe0L
g80zpSi7uvm39qmVtVa3B8uTkqDjVL1d+Xsp3Y+EpXKXhgSqeWp1EHU3GFDKnJTQ0sGjIYuZBXJY
XWgWhLfcPOHFkzzU3yiuKICNwqX5aT744ue1xNEHOVnpS9aERn+lOm4AlLBunnMCONAQD6+04i7U
TjRyS8/mh/gR+f9GPGgFAph1o28qidThJy2aqwlLLV5Cf6HjF0lJVld1d0KI2bPujD1+dUkdu/SJ
StZmOZkPbZjuv9pFhK7pm0uL8bE7BXfj47lY+/qGDgXziWy8Zf2Ny52/W/sIejdsVuYTjAUmCEe5
0CIhx8wtbomguPcmFf7agP/ULoMCbIfDTpVtO2oHzB/ykU0KcibhL7sJri3Wo6zqm+I2SG8SM7tZ
x8L6E6l5NTya/AO1QsgE5QmYYE+7xjWXtpeGC461h3w1N7G0QdSqaucgOtUsa9DsGi6GEh4SsMEv
uBh8W4RGgb48PrQow9tZr4VUha5iSYeFfnG8JCRboGyj6ZHOernCmUbNgsIMBTnEPFeY3Gm1ONKi
LPiTOkR1x3GlyYcnBMTqFecEpqt2i5qUS8JU6VF+1wm6aJGXy4qLnhOj08Tz+k+yQRIu6qfsec7g
b/HgPE3N1UxuCRCutRG/KcNbL98V46aSjxd7f9lU8zEzyKvnz7Hmnp/1l8j4hs4ayY87INkgACk3
rqJ+3x0QSircLtoG7NpizWeBxxPxEkoztDsLkmXndRQ+lYnFDPfqhOKolc8bEEWE93ll6fWl15Ce
LYBhceWaAWc2YSS45AtE7idZ8qLWNSaHqN9izaUv6+6qx5XdUItFmDasMNwHJaT+vRLaxFVbc5ja
d4jw402JfuLwr0DB+j0ON/MjLb7i+nPsPkCJR9JdMS8+KILYJWyDDGmOB8o3szjHvOxPOfeS57Gc
TnF1FhaXJEEJf1Tkg+DbHUXdawOTnpsJe/dhBDSqYcqdrS3sXgyWqhrRZqc+xvRnN4+c6OjbKFzI
x/Z18EDXzgnWomIxPewUa+wBJlqQrBl4MNVqcuZdr7Eg4yjmgBzgxFxr/WcZryv47uwh+j1DMSZi
VI/kYsDPINwaIhTY9iph3vUi9IbCJ9QuOGZKdyNtDy70zGYhy8pb8/snfaPIV+kjl1DVbclgCLnx
vunbmuLB2co5CGfDYQoXz3oosoQQ2mAwXHxE4kMU7o1xoW5mOFZhoNxJaC60XT9aiCpiZSsDfLIx
vRaVjel10O3mFRNWs6ffC72r0kXhMOtdST9oI4wKJ5cYnnecrLeEa5BVOBAoD6Bby/qaQZ1+4D1X
31n16Po3sHDGJYh4ySsjR9TIdIzYcUaVVCx7IjnkGNieSwRwSKRU7ah84FuV0FuPhCsT+XC5AUxp
Sk6ffg/qJ01tdwrbY4KLpiPymMbNFLcqhX7HTG5egYGlmXordvt+TtmEK8wLgOls/ojZkkTkhlEO
OuT5DxgWLsM//gSF4yvcMo9ixHvqu71Qw1HCXxd+ZNm7kb7X5tuz3Jg9kDvmzNXdjNf8kHpXTN0u
BcO3bjS7H22lBQ7yZui3ghim9bwyUay255FnVQ6cmIgEo3hVS/PHJ9zCwGLAzJZYwvtmKxTxRNev
kbSC9PW0wS65laF+O/jmZo8Fw9aMN7QS0HhqAizD224blQe/OASbmJdvSyVoHbul7L2WZLx3mBi9
goHj4mgudrPxkWk3qEx9oyP0nR3rVhN5/MmCuUIkhTsn/FDS93lK1L+Vxi0JrB5tGgK3U4hEWXng
y0CmgDWjX+w0Yafht1sjkf/rrzVsrRgQBQ+3y5BfJv2Mhsov7slqL2wErB7h8Nb1G4VF5o+WYYVJ
sDN72EeS/IBsb8lFr2+WeRcus9VoBagnhfGP6gPDcDBcaLM1MFvtfu32re+gZNYiJ5DQjiwvyJLP
HFiV8cZDHlkdVRUu/FpG3QOjdd194CdDT4DrCfGoOh8mDBarslqbjIFhWZPD/i58yfUxAJA3V3sz
fw1HV7rCXzbM6OdNBhASg5fy56S39wgCT+aAlMQGDptgclN290vEavxZzSEfPxFiRjl36VlGDptj
HTlE8qxWDxAOQn2S7UywK8EWWNJ+JcIXWp1ibxj71cEoz5O9rJBXkuC8DudR3A6N/u8Gnfy78LmB
k8lPmw/wCZzeBJqTUXnBq4s2LgFwROO6e+Yfcf/Vb1BKotisAFm+oYmX0BCVbyqqDLtZC4aHFOwg
UiDSbrA0BzjR2I/FGhkfEtAH4gXIAhHNfFHcnqC1sJtBxEIfAAhLfT8Au+BHhFrGJrFvwyxIvw9b
RAOok1iXIeGkBHvA44GXgkEXbFl+lGIrQKVHmQZla2J0TCtmP+TwjvRVW3KOFihhMRVgaZltPag3
9adVyfKSJjZrYMbs0c2qoMQG5/D4X1ssuYlF1i/Z57foWOs/qbgvRfrgyYuRpvmeP4GUWP0KOpks
+clhlbCTxrH48ogjNKHUjlZLJqhtOSvd6XUZes6CSWzFpvtQWUv9QyIjZCecBBRonPkm7kHVGZlg
L7YY0JCezH4f/gWyhQGXCC8cIsXEWtX/KANEfsF/1YpAREy2hLrl61bA4X4ts+uYXfXuQsKl+e9p
7jXh2FRHeS2thNJTJNeU3DRylZVdLQ6Ul5yvgE/U1SZgorZaVB+V+JjqU7LCNhJ/XxgK02rgG0L8
iJVuGX6L3XlsfVrSXQp+etVmewoClB/w5uqjmXlIEBnhorb3DaoVsCcvj2qqOcE469YfkNS+pP6r
bb+l9htahMiAYV7BauxlG6tOrZH1E9lAxa4tdsa0rVvQTAyh+ZXkE20KjGXbBBRHZTWqNScMssdE
Orz3dfspb7L4w0A3qH/m5Rcyvkz7nGq2LB9rVZ9nqAp50tHxGcFHon9es3te+6uicX6GZfdIV5ZG
BVTeqwZigC3hMFX2BbszjWmdC/J3UlfxyvqNGQm6f2JCS/AuP9c622+T7kp+qPD/zTVhI6J8nD4C
Y6ueLC34CKrHgOVI8dj2EQRgddGxaL1zRlI9MuoVGYqQgFsawPD4QygfkvFmVltUwyEFh5J7jgOi
Erb3or6o4T3715Zn6O2kesBUJp0ASnZkrMhZY4TnZ9Mq0ZwKkwDhIZXr4rIAFzMwA2V7DO3ha9K/
xcCV24vMqI12JL1O2p9xvW6jS9VdVNBC9bn56kWvqLwU22/kRj3yZ3QhTM1hEq/abqNGm5b5PfMo
gJj+pjTw/7E3OM84iR/WZE7Dmswji+pnHDDXeQp9aM/U2zbkPWBEJlAiy7qdgfnE9on26ufP2fxR
O/eM/fPAZ530LMoXOJsPZyfAsUUml1+si9m2ZyOOmEwbNQNDkfPvgOX8b140HRYoiXBO+Nfmifr2
KmsXAUXdaaxOveAlkvdsOMMPLUdnzmbG1qvlSBeIa38vCyyjPTUlOmE2SoP04fadTOYkEMNZabA4
VDxMY7Lxr65HsGs7bKUcn0NFp4e9tbUwXj1PmAoT3xoVl9azpdv1t0lNONEVxW6s39jmNNHu14pb
bhY3ZHLJwJORb2PV9Ff86+XsPabBGq48ARfDQ1DfzScGjM+MyDzoWsMXQtMuOfjcTLoTG2uB7B6I
50hgFbuV9qxK6MVShOZOnNtB+qXXnjkCJj3VCN2QYY4Y55bheoyPdXw0KHr+plczBfKdRx+C+SGF
HybZK4EdjDf1+WevVvBV9uQ4mHwpwOg20fMclRcxuPbNtUQx1FwjhM54fqTNpNnjS3fJXnfR/0ej
GFY7ZIqlk5bso7Ahnp86pOPDcmCg6F9S/YyxxhcdihMkhHW2D4bZCoFRi60jFAkVg4zNTwhvSOAU
UtzpnQ86S1qghNskYGwC09f8wcj4ok18sXTyGU8bx92Es2gkRxgJ+AjJToTG5/QsUSmAeFIzY9UQ
un/rJov1aqUlsCL6DRrJuYG9hGs5v+jJebZQRSd4HtPChUeRkceyZKEaHgXFxQLaHrV89bcAuz+x
5PPgrJvNCqOtPMxGW5VBDhCNcsZqQPVgHR4AK90v+j1hVwjwiblqKCN7Vvb4pzcoMMXkm0IE3S8f
GhtAECOgOsqMFQTWW/Uyq4FberNNiIq828u4OygnGMStDDIRwzuivae+6QvYqMyJAeCe/QGdYX96
vpgjmXYKNPSXVKPMBY7Cau7vyFuVHFW1wYL4a/MlH53I/zO26D2TnbCKf6ZpmzfWVLMruBjMeJSz
Wp/N91b0Fg16P5eYV8Qsxm5B9E20hHsJ3LO7y+Zj8AMiqF5Z3JAQrrp8MK85JEx404ji3n4DMMHu
58Yerr+f2FNrZzNlX0rRpFz1ydONb2P40oQNkExOtuc187ruEgKn5FmGQrm81VD36IdXZvwpmF9s
M9Q/aswTcweDvx2vOQs7uP7hV/GV7hv698QqkBo4g+YUhYNlu/C9grHsH0H7k5rf2fhF2JnQvffq
W6PeEiuKXbFyEuCJ4mFkdfcBZL+yzXirD9ucW/sVfeaHmFZZnTKHs4g+U5vVsOBO2dfFvhv2EkNi
1E42gghxOAuwU5Izk46kPcocBws3h9XHFuOm+ddIuJrahUfOSPr701GRZ4x3TbiSC/AE8QoMlDTK
g5B8DtOny1g6umT5Rh+djAfB04lKh7IxW+GjGYHKOsRFJagsW2QJ9jO1U5OScKXBTZOJCjkTVdB9
i+NXwfYMMmq2ysXHoN7Egert1EVXaBbRVXveElptJKD5exh/BO2noH1Kypcf71CddYdM3SYybEo7
qrCjjE4bLUmPQ678NSpvQfpY2EWyLw2LqHrSDmQRz/mcdhD6uzhigOINshuqCDMdbbWWwo2c2r64
/5xAA7FwNSzy6knZDJC+cXPCUSACaz1zZ22RbPK1WP3Ir7egVB+Np4Ea3Cjlx/Mtpjc4jeqPxlQB
Ch1puAOZwo6I/HeCKuKNNPBzOt4SD/+c8Ap1HcvLjGQ9cklO9PYIB8GRhReG6JyskE2rf1xwVeB2
8d44T1BoST9r3n3tnX4ueZjKWwr0ayQx5y4KV3ETSMTVn/FSGAiAkN/sQwb3kS2nNLgHYTog1MvO
uXTxg2ugXqXHqBHi7DaJN3aeETuLfJMszgNCsuAYKO7AnmaxopFS30T1hjUJm87EyOEmtY/I3GAd
I7sdddddrg4BDu2tpM1znq68BOFVsgToRmCUQsTHtpE6tUjbx5zCG/pja1Ct79TvgCwtzeVVtC8Q
TJV4SUJKk5dUS6ok8r9u/nDLKHEAArxMzRoupB47p4WpGXm97qXJWWyOGSiIxNXWlIbPH224pckN
h+HriQdHCL9RqcxPvCCYg/14khkN8VR2s1hKz0NQ4nS0Jubjfws3THCaHRroEkjyTgtMAoQ9QGpl
1nYNmnvYPjpY49dExXd5E8xbSo70sI8xKnxmCZLzvQ63gAWMwEFshT3LnWUmvgfiO6gnjqp6uhjx
Zoip6NeL6A3AHV4M6hGaz0xylK7hLdtwNIphpeLPxnRxq0Z4E2BAzvJ4Hl9221S8mNPFzy8LTgp8
QhW5dmvh0sVOyYxS2df+mn75f8X1Tb/Bh8ujnfCK57uvAIaabf9AAVTZAuOkoD9CZbSlicWJ20ZH
H01G4prDodc/BAKemO3I13Kxo3ygI1rmHDTVZ6E8pOiWyNtgmGkouTqbADi89f9CEGAv4Aalta6E
5a/3kAIFy9B4wfxO297/yfWlGt7MhQ2uZ4DpsTjn03zZCi0OjD045HIvIiuAu6A46kR2JANct+w9
YBIx8Y+EOYw3lEoEbZSvLxEBEMLL4iBcjHHXN5Cott3bJLiqwF6Cqgiw0CEyHD1w5MyOrFKFeOHk
JkoHRxvRF3qjdqyHU3fnmeNjyJG3jAkyFmho+FwuzVBzdYY9qjsQi7GGMsBoILhHf2XqTJICVnuq
jN5So2MVe8v223jVIXzuKlem6KTf3WtAUeUrPPHPbo9tmdXKBEgqnN2YMetgNLDIdwCxTnvtmksf
VfDVo9vun+Atl/4P52td2LAu9PAI76tlyCNuYjJVT4q0io/TQ++3Zucp8TFQvTY+JjTfMl4tT4xZ
/bkSURrdR4ZXA5Odx7fMsidhhkB3Qn0VUURvc6rr7iPxpRViFlzG7EoSE3LhVUfNUGOXXpPnzGYV
RC6TvOyIOGa26kO9p9WcRTFMfRH6WCPiAhgoLIJyBiamfqsggLFwEpY4xyQP6hBS+f9q8hhm440e
QT+uggrI/YvxhSq3PXFnm/oWTgI+Vh3HRkx4qZNW30O8Y6YvPC8LZGoM4SmPF25YXY3O+kWAtfwu
QMQvTgUG6ZljoTKZn3lVWHtxkTJmYMCOc26eHKPkQvL8nvZvWMZH7bwITzimYJQxUM4hLCMHgNHF
PqWe32qJ7xAb4niEzSCw9ZsIHHKf2/AbUd5SjvHg7SfwxNnFlOf5kkQnsW8Xbmnl0ib9VuBYdVY3
R40CSbWCdk0vy7C82fKJhs/lg+X6aJ5ginQfLI3IRFYetX6bxkvNeB5dOz5JQNLYLgjszU/sFkog
oHMtx93W8kQsd9SZKXc0ES3qvBlgGg4j8cAkeL60enuJfT2EGkvQ+IvkyfI7W2yGP9D00iW6sweL
rK15ZzaAGIqfBKK63D3ZKuQoLrfFHxzWOXaHYI2mF9fXahfHFkMOJb5i+jOep1a6gV4FzBe/PViV
w9eN34AbgL/cPXBz8jL8esZ/ttluSQAzEOAtMyh2fwvjqJHvByv+diBMmBaH3WSDJjP3wANC72EZ
wtxEInP3HXcTZnQ1XAXKmz8+khcocVGvS2leSCght4gLTrdIgQHNtobh5gcOmywl3WedZaiWOe7R
LLWpk25MTsL6nqZvuvowxXdSQRIako+CVzkgR9vObj20Crfu+SY3j1h6lxJEqcvG/3hqn0r/wQA6
/a7Tb40NUvABJT2wGKMb5Q6lIHRlhb3Meir/T8j7/G6GrbGwtGIvOywMksoOKnRUdmgr8HVOIpTM
1o3JTKPkIkZpOE7pKVnXivOcyMQ+LDJX1FxehMad3XnAxXk2JbPdosdukc55pHFxGHwndItvZslS
f+6jEwNZhKgBWkaAAxDU42VmnOXGGf8bn8VQ26io+M4TxAvZRruR7JmP9Gx0DKtMuVStNrUif1e0
VtVahb8T5J0cEkJjoQtkT4pNBGwCaD2EtXTcwn6Zf+MqXGCJsHAmmcoOyztFoWmHKsQUF8ICOooW
q1pFD3EhWqz/6sKvidnM8CXslrpsy9uPDKFKxxe15BkmgoXeY2OZxH3XzDYWlk5TQucpttSpDqbo
NJhXniw8kz0rNf3+x/Qa8Cf5/xFzcDVCzJldjbyoDV1sdFNY0z/XEx02dAU0GcrsrQNKiu2qRm0U
LrnCuWyZ5HKFY05KE9vg0t8o0kfZXp6s5RAI4Q2P9p26kk80H7Kybf1tudVLjhkrIdNj5M+x68pW
dMwEdt8yc3GyBBukE7aO2VByOxI0GY7z4ss0PhbP97J/i8fDmLhMfCN0HGh743MiOubXbLyzIghu
syOT4bd++f+muzpe4UM5afhLt37HmOcAAODvwBXwnRR3Do2UVEJIGOYl0WfsQsLQPBvXMFx5XtC5
YnjmqdEZx8cv2hnAHVhT7lKswfXmqd9x4I4EHdimW8yhz7P3fwzcSXQVcOesBQUXEm8HCJY0A244
hIGW9Kmv8JmZ7V2Kr+m/aQYPMotl66sw0MA9HcMK2QDd6Uze6JEJMGNUTp4uuDDsTft7J7/hiTJn
fSuxWHv+dp4Ek030UY/QY5ppYVK8V+Adx3szpsPYPY3vSvhCmpUZ1iRsxNdIpoovDOzOrByOqXTU
Ai8EgwaMvbdjccXstS9Pon9Uy1MsHrEN4ZBq/mOS4qLP/J3JgLCYL/qx3Sb5tus2PaKWaltW235+
StTwPBSEmeu2P4jitVFONW8fg+nxmZ+19spAtTpwFysE2kGdcTXk6ipi831WrjGHIs1MTll/ivpT
sA2Nw5WlDNND7un/XVT5ql0zkAK9Etpi5rYDAY5Qq9wcV8c+HVjjQUVfxMcQgFd8VBZezP5RpOwE
a4kO3lxL7UkIj7zVZUTFqdr9MtEPz3ij7S956lb6offxgjicyOCx0uiGt9Jc9eiECLaF01tfqj+I
WwvhM4DsTYwpUtkJIcJysbg8F5uW/5GdBsmTu3HmJSq7/nlc+qc9YJYn/i2baUxc2k1gP/uZ0hWh
0u/+ivI1fV6Y9SrlFapOICzHccNTpQEsgv8RfHHL6mDFyAGDPTDfmabJoSleoQVAP+E0YWhNgVJy
NrDotbWZkI28rNAYU+zhSAR7jMa7jsnf8xIAi2r+lVaHf/ZW1Xfuoqc96nar22XrJIkTJM7cDMVO
eGyff0iqK9VP+fnOYa7BXW1PFLWUw1RM6NlAIfDjF/DD+wYlCbLNWi728Fr+RpBvXhRIHjc9BlF/
NQOfCEMz1+jgYG6GDwow4u+GFWyxgpqflT3BYI482qO0qb9/bQoQPqGl8K39/bvoePC7UfUJZgWe
FqLnmXFChPVL9IzEAvM/Tid07KfNEt0yFQ7aEoM9xGLWOY/ZDzUEnkhWGUyz5Pn76baPGZKRztj2
UrL5CFUWAisfDWILOBmQ9W5WBAC4AxsYFKhqjpF4Qkey2c2G73WIvlL/Vqs/Y/mjlz9p9YNHaeq+
5e1sL/wJQe+0lpJa3DtiON87mUjkxbYX53tnMjcGxkt/mzW7hHrzrxBa8WhJ5bbGCLAXi73CIGPY
I4GzEPHw5Hza0TXzP3Qs8osl2vV2g5OIrcvTuBN28iulRkNvUNQ5FfaqyRtLz8BP23VWbo2If7Br
QlokP2ZO/viPb5M3NRA/03zH9R8Ilgvju2QrxbWMRQ+C+qvG602vKo5dcWynY+cfP1I8j8UqRtPc
HWlWM9mJZEdpCFRz+LdVKcz/tECcQkQ5Ii42ds1pUV2G5p4FD4FNHhRSzPkRFNRN5AycOhiRpl1c
WV24f477LLIZIsIaNg/GQBAfKjNP6LxusKq/UnwsXH84L6P8Oxs2OLRQDsTbgkfR/xsOGaFFxaY9
ColN6EfvfzTNZ8teApEYH58KfGLFMro7Kagk4pOJcWjXVw9Fujc9WMpL0xIXgc5nNQzc0zPhd1aP
dAyfVtGOY2bCh65zmy6xVYsn9qbZSu4+GuXRFPcSMdhNu4GQljMGGGv2lAumoVsmznAuF/CirQ7/
IqInVKYkWkWwHLHRLrVuMzsAEHPQgBAjpSyZ4VbtWqSRHFBCbjmU04ydtgfrYjqzYsUSnV3i9pRH
t5BbQ4RqyroxzLiiUaDQnkCxkQ6YdKG7AmnnSoHHVx/53H2G1qb1zKy6sjLm6lavMk+bP/eGo8Vg
zO+UgESPRvInfv500U8//oRrn9kroLeFp7ZeqrrG64g1RFgQcDn1jZm6gAA4yxlIt8DhAAEEM6YX
hIp/o2XG0c0L4CbmcKcZgEoMcwF1GlxhvXvLFzvm++DL5tVus/w9iCnfG5Sua7SxMIf4tXwHMx3G
+53oc7Ayu8dJHRMxPBw08OpzLu+WNhT8XoDIni0z8Dn25i8pHz55uIOsAviNJDbwgIcWileWHsvc
sDEWsyPVDjCsfmms2UYXvQXAr1E8LgbZvMz4D4AQ2sYEZoRLZEU8+HCQPNoKBuWteapztAZozfa0
WCvKCp7a1HwopfLHqDJBs0Mfr7kXSAffIBr9GCGyht6Sr/HTiNjJXfoeGMrSDdT3c4Hr5hSDWt8Y
ZDyyT1wLCNBMGh+6OPaz438BOr/hF79wHpG8oJURsdTyOLZwn9dYXsClzJpgvPXAotrh83c/DD8F
eEXFyfUyZEy2mVHg2kLuYJ4myJCnSHDSzymSC/kotm5l/OXyRz013wQSLxkcF0ab31ZKuCPBeg7X
kBSn/q7Jb2XyaIWHIjyGdZpdG+2idBezI0HprEmnokKmhFiwC0597ckq4lS7ZmB6NIaTXl4k9Trx
hAsxotmiTpgLlj/0tw46FhIrA4GQrT/mHkRgvl/keznfE0o4KBYaFOxLKYKeXYh+L740zdmXTqoA
PNkzGleenNqOYztdOIiZ9JRm3KuY22XnLjvjvsJuAOcwWjemzZVUboS/nMMUgCw0qAQ1/fhrZUKu
qSPya+Bt7kf+q413FfHmE1EjMKtpjfwjX0YJUJ99iGiCER6mjtcID6Yns7Hob2/cQCfQekOi/J1H
/V2ih1jkByZRLSmmdCsRle+NzS6ozQd8bY10s9NTuaAXz//BymsQuoEAgjkCZgDMxZFHtGEeT+g2
qVHSJbnnq+cJlmx4ZOLQLFEocutwofMetBegCIEmNiFaUQQBeGJNNAiTlb5B8YINe6BZIfgsZBHk
yKgTkTvLP4a8ksX5M0GvyO+GbwOgCnQBXi1UkCElMKv93Fkgfya+N/wKh6+a1dl69L2qPMKhH0SP
RXjUuCDoeYoZDjnQHIzxOm2dmPqD7/Z1jEDqTHsu3pWGzbNxeigLnzmmT1IylHtBNAqmmnlu23b/
QWe3qlunrgDSH4SAPS9jmMWR5oYMB0XOixUuqkSXLCF+KjWfkLMrJRzoM6mD585EjWeuedorIHpQ
KVLw08U07DNe5D+kLOE+5aziCLfy0opLS8a9GsD8BapGj2Px+qclFHfeAbWTMSxFirzAZuUk9vsF
dvjWq5HkYN7JD9Se0Du0wWY7mSYz3AjVDgMnphJAICmkyu7OE4T0Bg5q9BLqGV0oiR48LhaQ0Vjk
IPrbMdTh8mMUzHOO4RF1bH4YsVruJeTT5VWIzixCIbWG/wBAYAZA+8FXzeyn3qDKXUqkw4PUr8FJ
EWm5lm96+ADaB/NhzscB9126vJhy05JhQU5OfqyLkzidhooJ0UVpL7En+1+tsGHbbnWNhWX2RQpa
JDMpyMxYW63q0pEUu85sOaAIqQBw+SCGwP0xi1kHB4Y4EsgpH632KlkV2YU1IYOhWfngmuJXDimg
PmqDtPK34QOjHaIOoJZsfVk+5etFbZsLJ+BC1xe2hAGJOIoJtzBZOwx5HGIXwPYwc2N4SEPLNAzp
LeWw+gmXic+B2Q6XfPz2O1MJgp1/lYkPoqF7CUYVwmnRZJ2JsRV3KF6QKSOQoQbELEgbnOK2oYI7
wnwCZcKTnvyYX+dfEB/GVRiASi9NHnv7ouLbn1mPreGl/4Y/lOrA2wJEyU9Pfx7JSorLU86PORf2
GV3yL3Q7+ifDRqaHHIVs1+Qjd/10Hig1ug3n5VLAQPWadxED0J5A3hHyArjE1Fk5s9/ZTPwzYR4O
gy74/GzVeSNxcgUkNxIhtPw/eMZaHh+98Ij1d4H/53B7r8keVwi2PVcYTOtZ5RrLc6UPeg9XIoce
BsOMVNPXfIzPhUlXQgQdsXDVmYFVYbrmeFTNxxyVS5fLdZo7+fLwq8hlaLWIDwyPJu85efLkGRMv
ei2Ga7X0FoKLSmazCovdCwXUoKueiSWkTsVEPH7X5Y9S/nTqj0oo4sWPLqNCKtBJqk6T4JmVp0au
N4ZnFmCMtg1H620R6qiBhNkRcxcvOkEeSLexY6KTHFGWrcC10y8zba7noOEUyCMkxoMSk/0Fc26+
E1Qcn3PUDh/eBA5x3ZW3LOV0BUeEWJ6RPnXaeCGOCaQM5yrnIF8e0En6dEW0aYGhrK4nL/ItzKFj
bCP0AhgM8IXOZKHvET/xvCQ5mAM3o2AnogbegnRoTKLVsdLuQKTGBtRTRJ4uYxjspSXXzsCq4yAj
WyMv7nURaUCkVjLIxTWifO25TYy9Dz+1YLj7P0yd15KjXLptn4gI4eEWGUCAvMmsGyJNFVZCePP0
Z5D5n44d0Re7e2elkdBan5lzzCg5mc0J7YL0lssXtb8a2J93DXIkhCubtFyKfPAltrXXEN9SaDXt
6SkfwwoG8AF+WFbu1XJWb0C4WJyb5DhqbnFRsqtRXarnuVKO2qZtmHHZNUMJxNMmo7udHq51hmEJ
uRp2z1nqiFt49xVqUjTNGixFWtCDul6w1MU1hxKLUCTrRSos4Du6MTRmuA3IJWvjE5zysX5DFSZI
F1zCqXBXtbeY55T/xAEQCSZ0jDkY0iFiYkgXIrVpViAX287jQ3egf0ZPgt6DpxfW/+/AZZhhuoio
oK1z303O8sAFxxZ/tkHNE1+u1TlKbF+UQUsY0SJIXztmO81r7qZantN/xnivCUXNr/10lpdNfCyi
w6vaFSsSDQgqx8PPJ7VYc2xzVPBkQJn73zSHsQ02EGR43Jv8MO5Ncq8rUFVEX5ONQrE07cfCet10
fHM/1J843BHowrszYarfVyWWEgL1wKBfhf5qyheRBnq/IORFCsC3pZ2fTV4GU1lyK4spzCidNOEi
aPcuWhrNOqPZnjxo3jpJ8HdDudX51eDPgAwWHdRqRylNn0ipma1KpOv9ITSPD/HUE7+VXwh6Cc1N
X87+2qlYVnau3YHgEPWtXKXhFo5+QyLOcHxm66Rc16xt+2PTH0uEvikn1VInFILWiBrNjrJlSHyJ
cVRfVyO9CDLw9M+pfScqXplWAHWM7JIOF8Y6GTOyJfVhTLlNZEVhTwVb6U0H7gb92HezWPfVGnFQ
KVolnMKU53qTYP/P7LAixQHhCOJoB+gExImWvlVxZret4iSFK7jt6GvQNQACnKkkMd3+VpLojn8r
SXgHqnLocEsWELAOIihq4AdsKcmL0rjZCJTXU/w5sxvtQUwSMuLB18msQDKVbPJ2H5dXjKtjdRae
S5FUGcRnuo9G+hssUIEup5m/eY/qlhlYTVmzzj4r5GoPJwRbK5/L6ZRCegEHNGugM9CRPpn0GsiE
p6MzGlp4Vb/tCdRdF3fiqpOD/D3BCrpEFDXwUkOMOsRPR/FGGQPl4Wn00hb+q9hdHNVzDErDg3tQ
j2x8vS7xCqd9zDwGCDDlHVU843x9ZYBuCJkj2h1wEZWGx9YQewK93sxm5DV4DT0GVX0ykuODrEMY
trA9xdvz+Q5BLNxKRGX0nky0Xuqnsj/+61Vmhb7CIAHFNDSLcdWKa514rXiDqlt9+mK9/zYQ4fW8
YJbIxBcxt4aui0RwjgA3Slwjt3HfrdgHLNbqKmFW9djDycEfKhF46SyqE25n3Ha9sNpG0+1Bsguj
1n3a7ZXuIGuHSTtI+bHPjyWJQAws2l0HHFBfS8bFlO8IBJ8I3795AUZmXa97BhK8uwntpUOQD6X5
CTqKPnrZOr+69Gfn6MKclx7Cb3gduKDodcTouHvnvwFTzNxfnxGH1K9FacidLLRHFCYxBeaGp1mM
Nj0L4mLdklO6yiD8wU3wFW3f5AeTtu3/TP1xK2E1MRfzt2AuK3XzbEnnuzznb8HHASUDLuTYl4cg
y/dTRxj8oTeP8evE2OIzkT6F5LuavRmZjqoGSda2eG2F1dHsApnEIyT8edCj3D2Uyl5K9rPHTwl0
jbLFg1hxa61c9B7koCATttBhJnwanGSxMrODjLX+ceTVxehWnLDWDLc0w6F6m9JbK115edv0oown
dpg/fgsTfgJqYwuO9PaFJnPYxpTLD1dv8WfY7QynWZJPuuA2xfrKiHwKBGOP4xHnYPljVKwoyzCQ
USVX7lsQPukliV2164JB6oEaN02vusXK7I9Rf64ybGMNUI5T2JDsfap/dJe1fHyG1nirJTvOQQh6
Q8QE2Bsf26FxEXHUFoOSPcvZaifXgWZ4U+ylYB5iXxrQ/O3aWVeiPo7oPvT6nOcX3D2yeemyS7RW
lP/CpEZ4YOJaFphev8v6H+P1MYmfBbOVkuby2Cgu7JDc2UyNY3Z2u8sfPrU2uWyyjcN/5kM1V2Ox
LTAATkG1EpxotPCmAMqqIVWEG3BX0L+6zsPsHM5DDRWR4gfuc710ybt9EKwLXu3paYS0pj6CLWTm
t7w8Fs3ppZ7E4az0q5HWY6eXfq6dheoa1vcGccxyTCyyaUjYyytyS+eLP0lWbWdTK8THSiQVhLwM
0JheFfptvxO6ffUH3tHvyQv3h5NX7WdKGidvvC1Z+2Exkq+RfFV+RL/P/jKmF40BOM2XTBm3S3id
oP2De+IBlRxZczsCZzlY+nOeXN/IrO9CB2KRRlQ68PH32ol1f3r6I5ySftuwQ5bqg+cJ+Ql8DInh
kAbi6PRG5u4C/DL/wcE+Oc/KfaSuNLnBEV9KCnLbTpf/5OQrgtNRL2WAbQsvXZKVhWvfAqeUZBg0
scV4qkVSAWmQX2ALICGgCK4f9htqRHzmlrniFjFXXGiVTGbkif2jrBy0eB+npHOu2t6f171LmAIQ
tvgXsBj4rRbttV9mtGg+zqfmx0b/Amif3imsLRM/Qk8CgK+/At577PRkTi+oVXosw/PbydFaN760
RQo2DB5TVXAkLhdWeMP2osOUc7neVMSPgBIE5/vI7cVtgvI3hTJBemUKGMeVmC+Q1lPvVki4ZniN
6HIH4ZHujxWcEBhnOJ75i4nsLZi0U5z+gw33lPxoEQgzMnpz01uXd4Z/hbkarzTkM3z4FSTIc8YV
kKB2ct48QTgOxSUFg768PSwFX0fPpGD5RLcl+Cu92s7MMQhot1/bvrfKqc1ImiJEkLFD8RVWp0K8
vCqnYYPK4Lo4NNhCm20afsTGZ6d9SRWq6ko7DbXLVdheBp4D0r/mQL11C258rTwP5EmLpJKj4saz
Yd1yDKL0bZLfQrUmN5nM1gJiL2EQu/a1M7E+o6J57VC6JR+v8l2d7mV9e7KAMSDrr3uimUUOaN6r
8XPEoaIBO3Ze5paFqsz+eGOiYpmHUgvFxiYEHYjduBBlFmCKmyMKbj/PQPa44UDEBYsd5rR9tLBw
h7UWMZCISHRS67aPDnSXVbWBxo9oiQ5bPx6uFy5LDFIVyRtol/hVtjWhaO1MuuqFN5AFXXuZWLsI
NZzBXaufdeHo3TC+EMfw1utnjhF05PyUat+TA3zmglWKOxy4h84m5SzVuyf8vhScFoQw8dwMb62J
pJ0RCn0LNsVd9QW2IwZ4KwMxmrXhMeFNrP2VHeQxkQG2dFbbo17tIUpVqziYC5gfRFk82Gb+AKJw
eVCsAg91pT/PN8QmS4yM1RLbmAlwQWBAvOEJyAl8wkMsXlCMGzsjAFkSooO0EpQo2RzwzWN54xtJ
DsnfZEtDsVBx2/EysjAsQXQ/XHISVjgDgFaR+V3Em7LeLSQXrsYAq5l/hNdcu4rnmgw7y4x9A5Q5
bpll8q/ZIDF5kid6qqmnK+tNcCBg3GAh1P8ghRiPw6qWnKplP33Mo/UTGsYWFf+a15XEv3ifIGKG
X/0kPRuSHcIXgvBmy//vB3ncGuiICHMk7KlyjKNil+a5wR5BE1X+0cBLdXyw1nW8GRcf4JUS5tyk
d0ABCsJ5gOJLNlCCmmoHlw+8ij51EAGPqhWAf6LOM+zo1kNTWiPjYvLBEOgNFsk4HyDoLpE9N6sH
E3VMiKwxqaqOmTVLjA+6L2xASyZewyvzoExm7YDAbU1sQOpnNDDHEYVGEaTKYSLV8LFrxkO5lv6U
vJHpFnAIUdrcU0AP4CwmGGuYdWPm9aUjiBIOsP7pcYChEM0AtjfERAQTaV1rOkD/8U8fDyPM6ynI
biBT0JD2+EqZlFuPLOh5/HEmK97DKp0bxoaqnStCeCkFC3x+WEqTkNWnXrzk0i0e7nHxXhWAl/6U
r53wsoD5MFDETWbcWh0r+ClCl+QDV+FXHc3DKkbZNMcegUjPOH0fI3WYI5/Nag1eZWKooXoia8TU
WQncrdl2w9rSwQ1CUj1Al8UE3MnlPCKjHiJZgzyOClc7zhZPxFXa+wydwQivOTmdxINf3pmLVr4z
uXgMCYihJtuPF0ZfVdFHgUtxOMflRZEuiUYsjWfYxh8N4RVSgWLXmrvFtl4EYhg00+7x2qGrRr8d
L3aocJMZ0v0mKzc9vGrKRVkm+yfU5tFfxp5peM2CpQh8LurMot/J3b7uD+l4DBfUreexPmvZRVjF
w1Hvj2J/THDbtgf6n5lD1BAlsMSKiVm2JE4K9hnrcWQl5prHcuXV8V6RA+6A0QbvyS3Ap4U7rs//
EbCOBnz15oyo/orVC8MN5019eOk3rupfC3AS4g/Y0KG08MKY9a0elgddRjF2ceXCtqjRn4jbkA9R
ujZXcX9J5fMCL0N6VNLS6pOLap4Sxab9oTLSNAKN14RJ4W/d47Ifv5LFp/z84O2vQ+hW69JDraQj
7mSXvDxS4GvD6RXfYABB6uzm7Cr/ZpACg3nhSzrxVQ/tWDxcWVvz17ZsL2YY0wMxH5SPcUXj1Oj8
3CV/98Ny6G10Da7MiiqOA1er/wKjwGYjLDDOcn1vFRM+N0qzTbHmRGDeX2zF+JYpNv9yPrW1tcy5
WyhB29Rs7s79MV3y2BxrL9G2nPXYdfm76QV5MfnLf+2v/MgF+zEuUhj4DtDO/KRMVodHFH9tyI8y
YJkEMdEqvPaSw9lPt9nzaYc+Cx2UyoDeF7crF5a2Y4aJuReiYoJOV6AicNUfImByz+5ksVnR460z
b1F/E4rrokTzgRKFztF0xW7+TqCZ8HpRTjmQgoatJLvA5iIiFfiVw6X6/WDj97J590rPZFsN1dJe
PLew+jB5HARpp66MNS6kaTabrORqT6UL3pZGb9AcGUREtm0hYLwJ5Pqt+IdcTE+MKDmHmk3tC/O1
DNcdhYnqNyYZMzbMFZQ++Fu9DMCt4DNNdM0L3e9Q749RSR79kQqIw5Aj1jPQF8p2iFdIcm5OU8BA
OgqrlAF/7aEdAz/faqyJthK2kNmhvxy5jJsdtNZtNRzjAQoFARrbFsHHaytG2+w1U+wnXhjMQFQD
g5//AGtoHh1eEPW7S1CAB8D1xCbQQl8JViW+3CeDlkBTW4vb/Pe5pHhEUgnUFd9FFCglye9BUgVm
5rzWz/qE1JNk8r6/g5mXUH+op8dVnk6L56noj+YpDE+DdYI2IJBeNotILZAFH2FyIDvoV/6CEFT7
judcC5fRL2uk/oDxBzGofkWyWM8DYPxrJMoONgYM5NE/Wtyaa/7HnPirc/RP/DfQ3hIbffKCXksi
Gdg3MuibXGQqDx/IHGurBr1S5a59QTxq8UltTnp+zttToVG8nxr5KC6bxYwV+Q3C1BT/MXmNgvnW
xVCqePEYMAHbLFFsWsUq9FJrR6Bx8U4kZkz39JqT5hfGtin9zvRTDjsb4aHZu0NM/7Y9C/17AThX
5XUnrOpNjTYLPnOo+xE+5nY32ZoXEWSgB6qG/maL11FpZqhcpDKaOzGgJ9NgRNkGmX1fZV/JayX/
bVtPi/wWhV1kl8369Yn3Gsk9kWPIAuBm6Gt20Cyb1XKD1hTeBcsMUrTmbI01Hirkur/LXajrWjNH
Qr4iRNdOmHiEqEGAR8NHMsFhcX0Z2wUB19BjBgeJney9Nk/2ekclP/QjrdmpVrHkkad+7eRrlt2i
o9FfsozpmQMRN9uVyMTW5murI0rKlkJzZnwwHlFd5AdU/tpw0YoTusmffytIV0W5a6QORo7bSOtf
d5OcbLLsEGWHjHTgLjAIaETncNcQ47+22TUB5JYfoVxEzoYvMsDaYa83/E0ZvH6iFRvGBusO4dcM
xVhO8kf2+MT9NvS3ctw+fiKwDPRerC5xDqy6ZINWcLCmz/CdtJyiOFXGUZxOdX9kV7ipixOGgyT5
FsLlM93nZzVclf17mrwr3bsyvWHpFTcDK86VmAcZWvoNAn5ER7ngDeAOmD9o86Iw4oPauWwJF4mH
4at4kgvpgNHCQlDe9V5ZqmigsIlCKU0R9+wxFMTM5Zgf4s4Q7BSSppXCoEgvUUi8xDvKIp/NbswB
aqwQwyc34C4AYCDdkfM0cPlcEMhLzQIDnP1itrDRZrs7kUnNewl2c6aCrGfqfoPlkyQF5kREYck8
sJ12xBbHbDJjRWZ+g8QXYjKPv5CdsIJlEIT7XIO9cDFfGoJdbcn/JVM0bsixMR8OsrYIOgW8q9Kr
N3xrZuVlMtPzEVgPR7RUKzN8U9foUtK7hDspPjxhs59H5KH6hs0aH27xT4Z71vzu6fw0DaxSoDJ+
T0p0xfqOjSVfxVJTv0qtI7lokCRXR7sQz6uqyWaX8Ru4wk5M2asATXrsQkii3oS/wxigKaf/Z2O3
2JIkpkPCDzoIaCV6yTfg/2xUELixuJRXwu0nfuw0AcLK/xLBF+cxeYjHca8rzFAXGJTprnHt1voS
+z/0znLDpw+H+K+8c7bIN5hODxP5ciFEyg1OcWCtpIalFhb6URpWSufN+vm9rgPh2jTWLCFpqUcp
4+m1Z6kHRDPrGWmWWOUWWDcyjfj9OC/JCxGbK3KTRPpWO+y+7mzUZ79WFpcnWjhz2et2UlzIMcjN
O/I07PLPf1KWrvTnDf16g6Uv25ALj1TkqZLgjX9mlo1Oi/chdeCpcrwSHVOSrDtihjmI9en1D686
qc0sGQzSBdItpgW2Wi67iTHxJwEkzhLgG6FENG508qjdntzmIPtMQolX/WJ2BWz4k+svjiiF0fx8
eEvfj/6sRatHcu3SO2l6cfeh1p9C+UX0lKJ9VeV3035Ww0eNc3KXS0DHfHQHIfUIXh7A56hd9/wW
ZARBoB4tdT2w4Wbhfdax8UTKSqtCpDumhZlyhrblLNGu7Dvbtp3TEqOnjzLqJbdLeYcUi0MUGQ5v
o3nFBWfo+1QyIFUceSOSZT8fyUj1efYepNX4B+T0/CXkaPH+d0Q5UF5yiY17KEQ4d5D8z+EGbuSy
P07VNyNqV2F354ViUTckLthxAtMU6jriumZSl9Sy25oVGDoDORqWfCNPLkyI0nDHZrtouCYw/BHw
sH1qMJTPKGo5ax7ntDu19TGSDrqwI4QHo2aEjSQoC/Aj++k6laRmBqhkJUtrwP56dH9wN+VNlVPK
2nnigBHHc2/8iOch8XqigggAE8+1AHGcsyAiNpsARLwU5KsjeUzPPOU8hDwyLJ1iFKhEviNlO5jj
yWDj3swxlYjPsK0l+S1jwpMRLf9WqPcoW/V/4a5Ln2Hy3Uxfw/Adxt9IQov8U3p+VPcYxbaKX3lr
8OF/UJ3grVujqwbP2R1JM8Sk5WPognLrkSdNLdGxHy4+YvM9HN8Wxq1Ll1i2eiBtP+oMDtHnZyfv
sX6hl0cZAf4jS+bAxPlUUTim/T6+Qr+dJXkSvyReTpud6wLO93FOqJZnMwlIw1H9bKt8zYcTlBZC
F9ROJ0QeGEMQb7FRD1ngEseJEFw0vTD2ii8MKTykOLLg2OJ6mZU+MmUnD9WceJHUa7W9Iofo0aQN
c5TI7B2J9KuBUIPo4vY69vekWvGB0s595VDXtGyUK3dgH4uIBnetsJWa7WQs0WiiwCJaetwjAI/Z
iJKI9uCc5RdJ7LINoKiw5oeoyy9ZW/z/eei12ANb8et7SV5wXmeeBmGd5PAJeFRSf/EFlfcFD5/u
pl7L0LDW5YrNh43ihzDzeti14wHX0tBezXYOFo2a0komvCrH8Ezc1JSdc/MsBCa8KmlO/9Q48kQI
sGeYJaGO5gR1FID30eFMA0WsyYeSbYt5SPoz5plZTEPXaeFRyuoCeKnX8kPZH4LXmRXAOKoxMYGF
mUHBPzvRZ3r+JWTNJqoln0v0KJFyItnU4Lhvr6ipqvROvlsFKLF0gQ8foFh25gH8pQCcLVqX0QlO
y4Iv2ybL7BXMwOMKLy3j3cjizXvUW44/3iA1uT/JBtr+Rs1RTCnIlD6M16Vg3W1ea5OFuPGl9jwo
8wcW7nDWbtlHZdexuhgFqE7oyMKwQL9zRfXVIDKhO+FBMMI/CA25CkSaegfjMX1UtyKWTKwfME4C
/Q81mqh4iD+IcIPizEH3vxUwgv5mTfWezzquBobsj45LzLZfvNMk0ApLlVIPabSy4l4mwMcgtjDB
QbAJEbiio+cC4OKZZQcDyxbskxo0AxcT1UKCOPnc6S3vB68NWMgz3n1eXMzVS0K3IbpwaaBeR3mD
lcCC6Un6xVx01kxNGsBnxrmo13zMiGZOf5Ski+6O2I3QdU28EZKgnV/ZljDkV3HjacuUdUqc0k/o
IcQ2hC88Qh1pruAwj6zWoXwDRuVw5JOgfEXybaqI8Ti1fHRHJ75dNI1T9l1VPgTxM9302a0Pb+lw
i8Lb1N8q6TqxLIZEtxLHU9kd808dpKEaRF2guSnG1tCjMqNl4qRJPDLdkHaSVMd598u6qTge+YRR
ZXDEj+AiipuovoUpGWMfi7cRsCyiEBxBtJs4r6oT+W3hsBFuYFvBrP4K3HgN78g8MlI/opOpre6z
6B3cAmZHTHuRg4FvdtUkNjJ3BO4IPl71DqEvUoP6nTqH8gWhk0ydhaTrx9uI/ofXjyMa4swjc0Ob
A20rnwcdAcZ9er6L0cf/htmqxjC7fhCUdTLakwIEQOTu2L/EnSQFRJh024fkEmmejO5zlk8SBuD0
jMj8NiBkU3VeL5cygPSVH/9o1e0WKnYp5N77p7qP1sLiEzK5Ln0M6h9jDpf6MIGrdDelvby8xjGe
PowI5LP4mcQTeIDn568cWB2+o63Qz/C6lsXe6xp2F4x4I5iXx5wGBdoVqeKurDaPftWHoBxOMWum
WaK+Bg7QlBc1vdby5eUyq5LCnSwEuhDsCyu0OTepOWdJ0L4UdmO5a+pAzf3X5MndFtpxCezWF570
vzvR+lQwzhfHRaA+j4X2/03K4psQvhs1874P8bWdIEG8tqcLTUbeHTLtkGVrQ1kBZGiUfdvsp2RP
iFVyoxBPx5NJijjlDjP6dBltQ+X+rO7QV1Bab5+kx5brHgUqDeCxsIsleKQQlcq5ZZOuXOsr6Adc
yj2NSHRmte3I3UEhDpvZmXaIfszQxvRWK/fSvKE+J5oBIOBQuOgIy2iGFqh4qh9ozgOaKakj8sOa
1KDuAsAY4Qqt7yZ0yYsFWbh9AKYYvrv+rxZ/t/F3VDDdZlM+Z8azaaxq77F8XJEgpngx8KB1LmLt
Z3mnZTHYs9dYYP5qml/RBnlu3bKlvleE4Dk5EbZLc120AarmxrLN5WZeYypnPlpLQ9lF2bzO7FQs
wLJ+fKgH3meaIYtWVV+Ttk2L1LPnilhWuH8FcreLzYmFH03bE5nXuR0vILWsKfKbiZh2X3wELSne
2e6pBQWFx+bV/62jv2X8HWafqNuxOARjR9k/azsxb9epfQKb0R1oP4GnZBx+r637WadYrwD97oz8
oHV7COPxWUWuMrtblOyW1vdou3nqQb5K+0Pz+M9MPlm1/WtLM0ZmQ7Mtrcy4uyBne1H814CEKXgm
U53prZjeiLXDSEf6vMyAfrBxlNEB6iAtIRQRfFN5l/LlFy+IWv4w+oXNYLB7l7p3dyP92LilHxv3
kzZVZr+MD8NXH8FkKaMt0gPzdOG0LvAz4XJQyeecndYTzqfUIlddTvYcF19P6SMJusGPRKACntJv
vyKFHfFuTjWyeNM6h5jLRker5/XM7IkmlRxqeuTDIrRohNndtV4RRoi+V37dhNdtyu7FeE/ze6bc
qg9FYAj0Eb33FKiLOzHBS23afGhADg4RsrLyGFXH6R8qska+7GSAxH80E4bo50P76tZFgsjshHrM
SE6gcaYFP/kw/gjIxHViOi9xxj5HCCRQKjQzurAn/sbRnCV24vQRWTKZlyRnKKfBPBsK7MVi163b
Vc92P3UtHxEY8PVscUDhppM/Wv9nhgxJ+2I7HdmmzUVuMRGcQ+lf1TyqgIj6GwMfF46JWOYnBp4x
SgeWUZv5oRzUYbJunltMziNI0H9cSzYRO9uMJRBTfrR21ay1pcgHKGtm5848ZyUKhusTMs94l+Qb
LLnbQ7klEbAkizD1uDgQewADc1aHY7KOJydO3ZLWwnCR5XELgo2jRdC+Fqh6UiYzl0d1GVfDepH5
cM0GbLuoD9aicO71U9QctZKkrF3a8+oEqOMVByUUsx4CDtZEazzt2s3l7Y7uwP2iPvmpQyxyIA89
QvFtXPt4l+uR3cwe7W4ssI4CIXpC7phkvgquishEQCYXobyNdG3KUqpAZZ4XHWfJlnzPKKSfIfTh
v3xPE4NOvlIHuBaEFRGbt+/yw2s8ZuKpsmN2L26ebBGQ6AfFPEbNWavPGUcsRbxXYCeRkKR5sTQP
Txc1EE4QTKDBWMfUXll7oPlkh/Ug4poe7ZL5TxVs5cVS/ozbD5vwKv+DE4D3YVvENr8hIajiHmWx
mQTpw6oYPTKJR3CEsky3q8QpVbQH7oI69nDu4vNzvDyrK5Q2Iiwtcstf7sjs94eVmW2MDtn8IcID
MBwXxtHsj0U+7zzElKbBH3T/O9uoGct6O2RUxUz6YpKvurKZUDSjK/6JDdDYh+y5t/42jJBIgYSF
O8yhHiAOFt/IuykzsIIwTOBLF+OhAzqrDTsp+VN/zZOWxcF6eR3GKRGJjbEZyz9T9oa2Fmtgelx8
q7LNkADSXx0AFinBJeEd8ZNtG/+V+7+DZ1ZnGbCpcILZaO5eeTAN8yxXpzbvGZMGvcaptGJIxxKP
2RzAJbAXM64ATsOC7Hlj87oLVOfbouMNh8Lkq4yx4P0mxeYvcA5ItHjV2LHtwCU1Hl86+LR3ZjWb
KCunmj5T2UkXliVaxeAY4JAL96W6Iy+v6i7GecRY2PLoT+NMuaxG/7FEllceN6iriAUM0X0fZNQo
FsEBWFUoF0mjoHGy+mWnnIpiFwbsAUXj2uor0gseBIbgTik8zEM4ev/WN728SOHZCM/K45x0GD6P
RXxsyr1gLYiozV1FdIQQdLf9xI8TUzGh5tfL7SP3CtnrovkyMkDJPoKyD7I/DEX7cRutMUl2Oznb
i05hiUIgiYFeBZXiV7mfGd5GWT5N5nKOGNp5b+/3Y0PEwbrH2/fjRwNW9GAVUdv1UspvrQaT5Vp8
qO0yJQENVznwacMZfwA9de4Ipi0tDZ2IVWKLt9LPby2a4B3saMF3ADUjDc7mspjsfnCeVHyx21+F
8FJX10y4peaxDmAS/nCFubJD6knn/1oQiuepQmYjnVve7tCD48y4cY5VZd4o7WbLWcEwxUOuikyW
jgBN7v1vtPDgNjNBEWZvMknId5gEvD9fM1dzjGH4UlEwmOOWIC0tb/yljWy3jk+FOkfZxuH5GZLi
SWIpgsJL9aEXXjZ6TzwBMgjUrWS6uehYzcPDoYj9grbq183J8Ikdg0q+3NY+9MVlfcDgBVxmUPbx
6pftklAWDD4NAFehBDxuY0qucmEHQaGdjAffPkwnOZ/lty2L1dElDRrUY1f7d0vVl1G9xtCy/Kqg
0JfOIbd+rTDKbJpxaK2Y37GWm5GimCGmCZDyV/r0CIqbapY2AX89zus1K+kDwKw1wAnGrciZOYXh
y+O+EY/z+W9/LcoV1NHfmZtigvyfM99FpGmLQyMcunUMICrfsvzYYvn+ZVLSb6CrR6qskso2s95x
mDeLAHm3FgaLacepTXptrJML4yWjh83pl0MHOkl5lx/3hXAd+lNes845ag9cHefHZjuNR8CuxjZq
PaPxRLLVJkTy/mD4D7LVpM34YFF8j6p7weh9YXU6lOkfiILo6cmuYEAzq1RmQRDJmB+k3CWd1yw1
YwshgkYGV0q9Ch1j2HEFNuFBB0TZe/2b9VrH/+YYJvR6mD6UlNGG/cvHIDFjWM6R0riXEh/2d/l8
N9uPrvzqFoFBnHt5ozmvqyNy/9bGP/SyFpvWtB8X6O4yErq32k13vXzT5Fui3AQyTa3mQ2IuvWdh
NK3NH5eZ+GMN4IZQDUZl2/jhLZkhJ12B5uEYrp4pePhT5YXfinQuwpO5ROoZOczmtZXhAg7Sdy4V
tdI5CqoR9WAkBxw8HKFwd/Fmr1XjHSruGnKQfhLkmSyW2ZmNDRReOl9lnWrWAhjTBItmCAyK3Psp
WGRSQNh2IwIgQwYUyI8Fi+60NGajn9uzNgU3TKg1aOr761N613dAcsN+m6Pbwm6Nvh25CRrdZkUM
1a+7j2dWsbAurXNP/vN6zmxzRsGjckpv/uN1IQUxjYLwjKLeSrjyd+BGqjV7ctjw8UpH7jr6eNM1
5JevLRQlqD7g6PjtcagLkFzIYV+iUE72GsAkmC6EARdkzpxEaf8YdvMoyMe1mPkZXOgNH0bxdWYq
Z37QWRPWXq545TBPWKTa4zfigUmorBwM9OBkqJDAyf6yZPMb+9v9E7E8k30dpBBX/DFm/85gH8O1
eIvHYdlyy5bMcQNEXWvGKxpGPWPHl7c00NMhH9d+5MJwZaSLezl8BR1armJf+JmrIxiyF+HMyYFE
hEySfYdwYxtAJkLBBoB43gyj3HOH3Umr3lokmMraV14szs7Wf/97aeILOK4J3+ZnMFbqqg2GGvas
r9TVxBWjDj28L/TPTPsSRysExiEwngpgs3S3Uv8S20958Uc13vTHvVMvRnYSH4diE5FFCkC8/m/G
G6mOTlPIlrEnMpFlZVRuh3H2f7NTfo3bUNs+7SLdA6WfRpbhuPZ9CA6yRvXrKYOX6572Fv2cDkln
58rl0S2RDD8OqULyx1EQdkm8Y6Qm2w/yo2pbnez2LLD3C49DfFbMzYBgZwQra1Pj+zbq7tXQsZWy
J5AnGpuijRRtaqTXybrmfGOZmW7kfpOAOSYf3R5euC4ouLmBXJFZde8Kiutuxmu9HPP5Qo21faIf
clox7UB2YTIcseJmF8hlknwmzH2+rZDGJzOtYUKeLTO0CPSRcGjU6bLFZ2cecvLMy6eneOm/QKDw
6YlFO38BOLyH4or0nEX2xweLwMwuex2ZfwIvwTPHLfDKzsXrUlKw/4xqqctZQZtHMQr0KNDK4Nf4
BN5/iOk6ffUfC7li23bHSsZKCXmAFRjkAUJ8aqRNv+NLBFw5NLQZ1/F63YrhznjPZ3+bi7bl87tx
ZfCMCKkDd623F+VJFC5Nc5/SdwsaG3MaGksOHodxQFP8xzAsrrjsYwXim6v/MOBoZziOaGfohYEZ
mvL+mTDLCeBvtwuv6LeS5pqEaiXAwObkjufIp9wCEzE7bH7YxnchPbPi4iZjU2oRDoc+7la+rtQG
Igip1fNeeQnaUKY4P4u6+p3bmQnj17TYtok/W5vjq8/UF4cguGyMX0y+73cErhZbQ0bE9VcubvOn
l4CDJNzhjLeFUfivt+Wd8bBi2JrFPGE8GNFpwecFq7o534q0mXefyWEVBXUY+K/xDwFEkX2vddT8
7ABchcDAhUvnR447YQ4GAsmgroK+CtQ4GFqWML6mruf8pOJwTzjoHngD7YHiqbEfAJkmjNiWYJxT
6QIuQaf9Fe2yRD500cpLVF2W79NrhxHNfO005J6AlFoSItEBeiHU7//H1Hstt6qtXddXRJVIAk6F
EgjlYMknlO25TM6Zq/8a8n7r/6vWydp7Lk9bhjGe0Hvr3q5OlzWrUMZttEPqVujJ/Jhy35StHD+C
+iMLX3H9GSxV5YpzZRbdmoh9KxuBa1FeA9bUu6japTh+MxtB4hRFCr9ZnlRKjR3y7BgnWb4Qw4xK
VsNi2Cxy2XySlRYt/MWgfOFOFr+b8SfQbA7T4R+/l4JjFNTibOPx7I8ThiywHKXEKkrzeMdCxqQR
ekOfrAr9TmRMvCBwhc/kD0w1/CjpsY3smiGMcvW8/wFloQ/iW/27BriKEmHLHcBVBNIM2g6UEtyy
gmTx/DOKBs/Or1wiVhGswTAZ9Yv8tgC3gUEcOKqPjT3AJ/AS4iW8oLT9IqN7NA44nPLxGKir/+YQ
+UgMYoZaL8bg5iUXcCBauA9Eh1tM7o8i13W1ck6wK4qlP3ENNsx2Gb1Pu0htWkTOjx/MEE4D0sh6
M9PjBUsSbzjMxtrkRW+C+9hIUNFXAglX/kqZbUcmtGeloGg8IulX35J+RbE9zHnosqm+d5LhFP1e
bA99dJxHp1l0IiB0cDrdsaxZP6EP02Ily1969jXwT/lJbmF5TVK29eexJnmCrmUaC7FgYozIzogs
xNI4MWuf8VByvehHYXbm7HWorBVgoZMn+wP6OZ9nvkl37Ow8je2OjZGV7Qc2X5Y9jN0l16ZoUi/4
LFGFn9haWV6+d/sDuHaJTab65DpaTN7vBftmilsHAgAmNA5LF3Hocf5eaDHlxqFJvcXdyINhhB/D
E1+mB0cDKabsCPE1oriKrMNIPPghuo0jDtNjkh+rHAXWwRX2gXdIA0yBuXI+wBpYROQptkSQ7nLF
7lzLtMV6bYA5KdY1FApsdme3vkbLQbzAESvFJ6zwwX3N558pkixHYwqQOcwCtt5SadAanUqGszW0
30MYHsRm37P6NRFN/zvzLzCtRw471daccLZboonOIeZgTsInAaEDf7F86Xuu8BOq+YBAeD43dScU
GAm2RGrJ1BXcbYcl/1dLNOeweO5GPJfjfhL2Jxv06jGFCdmHD2IxvMeo3Utl9dgjM9baa0ZKwIC6
0nxMgehg9UQ77MDjHTzMKPrmiQi05JyK0d1aT7CFe4w+sXKOy9MgHnx5z073D2wWr5KZM2h82WMy
PwrRSe3PEeRg/TxAx3157otPQlqyvlT4tbPaZ49CZbYLZk7Z75X2IGGQeUgAHa8ZSm739YeFGdtX
5b9cc9RgcmO73bnUm9i60Ao2Vu2i9quRePC8LaRDyZwQHPc71IwfXEAe9xayEmWMOWJIVstGfc40
Jl2L2LvI2U27urAHpIcCebw4p+pF/pHw1bRf+6eIhGDycJqP/IfQc2wRSbJBb4w0luSyZNzitVg+
De/yfNTlVsYXif9EY+fXoym/luF9ZrbgghcY4WyEvqKy7MVdHO6EZk88Cx48P9wI6GXYFllBukXX
z90/xc8mbGPfWkA1cMLgvkSN8lGJr9H46rXvJ+RYkVy+0gpm1n7um09SJvV7FX3MhgUPwJ7UymYw
8W50nKbYD0gtYQN/YAtNmOsD05dk4sDqupO01XzMEFtJmdwsLNsD1GA5+1+7RuQnmnlmdsioBrtg
dLAN9POc9RfzcoApJ6E6gqBvojdUHYsX7EmKLm0dYSGGWpseqre4XNKvSBVsL6XlcmIKO47Q6hK+
ecsz9rKrjIeQblTi/2QN+4WMtfNeCiMYSHakTcCzrxxddPzsgAdXLTCkxOuPBW5efBgd/IpP4BSc
DRGDwNDi9k/C0CQBnRaM+oTFNYlHw2qBJZdjlmuTjo0UB/KF4I3BdRKXsXgu5jR7S1BYwMsIp4Vl
yFygnHdLcgfmSg+eBKvrLv3lKsJdT/w6FRZMCdytmFn1KYDzNcuQ5L6K+FM09cZ0zEx+hAcjvobJ
tZhfRPggkOM5n0VIU0d/24tWTgCXuFXwuqFbktfauAmYhbH6jxa5bykq3jpSRlYy2SPVKiDEiQP2
R6MlMBidLiDh5epiwc/E5pwabcMKtZ5NGCgIUZPQ4y8WntqR7TBe5f7NU5N5YicpRy3ZrTRthmVp
Yrplbx6fGgN7sfQKA7flGdsGzxZvubyRySu9FvJpJqEnvUN0Qgn2jYaMrAa0TyxUyfoigQSrNAWS
ynWkmeRRGKe2ulCXSIzlsxMDW3QHliH+Lxs3znaAWEpGXbT7kBaeHYgvVsmgjloTTiTYEYIYr6M6
IfY0bULsDdGOXUZADNZDLj/aclphtd0jCh9QR1zpGjAgnWAR3OVDZyN7YGoCqSaaT3yxuv7i1p7y
T5KVuPETf9GsN6CE5uWKrEgDwU6ymiYZwnoWmx+nSj8W+bmMrnArGQU8lHqqwmUXPOAUnjVn2y5N
Eb8QKzHGZmuUcRDX/sY2AsCM5qxKR1RiA9+CtKWe0O4Iu6ApjATWomcC1UVqsI6nn821YXxQc8Ia
Ia0RC5X4cPUvIsMkcGs0b1jkTH7FbOMhtLl2me4y3LnDNJ3cdrBkffMNLyyzA57FCLP+UXBP9aqV
bmF3X7zgMEXsFutzDJzObK8yKRfxUfo/LeVAEmUB4f0G+hhRJINt7+oKCEsuPZE66YV1mFCf2NKJ
u79mPYQ/4m5n4E67KbGDKdQfSPCDnuFP8sAiPnIY9qAfnPby5PtxeTNKQfIAPoFcMqKwMfuDaGH2
xKuYNl9U1aRvw+oidQ5PKlmdH0i5ymQF9ELqrn26OynehSVE5F9I1xaH46oI+TT2Y3ZYfZAdmCC9
fGcHdsxapZtsO0r6osSOshf7FaV6kmSJXCm2tejjb7KSuHf8OvozTj7Cii3BLe1IqsCSeiD8GCFy
cmuEW/MkQyZ8uPk5fKxOQ3p0GbptUPrqpMb86pWNHu2khtexufcJbxlFgq2eK+lRVc8+tPr6AlEE
TgS/W97CRP0ZCCthBRXZamTDNsyazey5+qBTq4hEJUujvqyYaK9o6DlY/lRXzNIcypiydpxXGl9l
6TaCeIhkJwV4kE8BMlj3Z8JeQelCX7cw+ntW3ZriiJOXPyc6aAD+NxmBGPujZHtgr+MZYANCCaRe
fMtlt+QtdcR2qSnM3EH0LMazuaCsYopIHU6PlaXHMDuJQKv8S71S3hQkvf8QhY/Xxr2hEZ2Rt4Qq
erau4R8rAIwWzDBQ0XMkkXzJlDVeMvTooyvtIlHb7I0gMoXS/xc31Ag2vW/kvAx+7bID/gcPjcHQ
7z4zJiDAGKOAcehbSV+FAlsHjE+2xf8xS+ftRkKYuKJAQ+2cMwAmqVu3209FX3CtLOLgnFEaJCfF
PY/3rtn1hpOl+zQ+VO0hi45qc6zU47BTKFT0c8iSneRsWsjuMeg3KKohZGhi4j1ahoeK+Y5CA4OJ
tqA6awCgZmeSSzCX56D/LW67JSUUrJmYD7LYpsNJY221XoaYEUixmW9FHh/MToWVo5PxLoF7aqHr
LZCJOu4AlmHvs9syFlMMAtcNpk6uGwQEQP8omXWrXSbdvenuU8qKux0ufYNNeUO+Ws5nvMQzUDAI
gpIkbQmE9lwTPxg+JxnJDub4BdVJe/MGJnsEPR4QLYa2iosAxxWVwgNfgNGa51HYqB3LmTXGAzxE
IsHWAKEi4kcg3jkgEIarWz8BUQvXaLwO4UWqzuG7GgRzSzWIcUP+HwiwBqJZ8dJsiEAvVoAAac6h
yYsXpbp68Q1Djt/ftEnCfYM4MAA8Ygb+/5vUGjDD1hG0o39pgFwOIKaNm64YJnfbEF4rMGn8rkNb
Fn/Fyn7yOWokmJMzC4tMM+fNva7I43TtuttlCsOk7ioH9wQ4COm/ujV/Z0WI5FVDLantKrZBJgdf
Ghc5ZGKJ+oO0k2dQPcT4HpDiK53kpaQwJNzp2Nh7ZhTAto6NdvKGc4GIetH521E9tu0JYUaGIJFy
l8S+kDO0k68+LXN6gW9vzMw/IpYMJakhw4sl7J3YQCtk81nhv7LIOigiq3lnHRw5Bot/ovFdHKSG
n2qX/ku8ddran8LRS8mzmNy0X5r2nc9/dIiNCyYC1QqPp1guk/y/WbwgryE1LLmyAtFS9a0nbst6
izP7aGDn2PXsrURELHQM08oyDKeGfoI94J+9/IXdASSQ0O99CdWSR8a1SqAp16bYzmHrlXYb71wP
9AF5aXuXyMIlZoI+2v3iIshz59ecG7e8uIOMiEjAC9YBWPd3An1S7Vw6WEQ1x1JGg4H8BfuohTFP
UXY1ABq7RVPLlxMny33QT5b7PsTSfo8A4g/LMCFJaqf2+6g7kBg0OqXheBraksOoTvn0fXOsG9Iv
oCp8Fsge6HeXcjhtatXexjeczfcDqC11X4BdVvd1i35+X2tOSQKe5vgah+fqX+tesC6g/EtPOjNT
5eJoJDJemT9TEIwiSplpMaQZ19cqHohZ+3K170z/pu8gcET/LptvJfgqlVfpPxu2GN4NYBd4uGHP
TUMLGc6vkXAbhUcuPn162nNLKACQgewSZxcjvVB15xM/HTnaQ25vw3D5FZjWhyyjX53/opyOzklz
Ije+CI4SS1HU+LRjwY6I6LyxeHuxwhbkkwrrZEBFMRnF0bWCFll65Zqk+xk1id7TCE9nUFWy1/Iu
DQOlYMErM6uYFpGt6aQMEGuHr8MfwthMTHlHaPSwCqc0Z9+/7NLwUxAfIV8VcclsJWjpStiV3nLW
LvGdErIkIXOU6Ifuon8vuw/MknX6IlC96iYz3GzD8YjjFRd2ZxPLTuQz/jgytrWp/5jP7YQRvuU1
h3l9iNDKxfuqJ3zCGVTbpd0TFvQdcAN4Pt3/+JmTnlnEUkNPBwwwcEiY1odtx/IJftSwLn55MKWH
5H4gl5/aspBcorcJMDiSFuW6pkCftjd4XGg9yVf0lQ/feAAMJN2hPRcfcnDCzuxWhxZM5gxQzWR3
m2F9USZmAT/JMNsUKxxiETFBbDlImUqs+kVzJyLlZW/H8BLjOSiPOUGYgRMgrsc7ifk2sWj/Aryz
7/av/SEFpxcXCkMTdacSf0pDL23mgTXY5FXIZj4cxvTYK6tYfPAb9pWLpJnSsJUZW/nm9DGP2wIB
PcZ0pNykL+NuXgdovvE1tPqXRrrc7zIhEh4dsrqrNY6eK6OFFFdq6fTcC0cs7NTVM9vjwyO0O0Q9
usX2ODvzjPDNdWZGN2IsxhQCJiOsfp1Vl6z/rGC8SU7wLdf7ZNcyREWNiIITu+k9JtHiAzZKQOIC
4aPLWX3yAqJ9D9mW+6ykWqYBhqC/LQMnF5eMLjrjA4M9zzG4jCE3cZRy4PPTM+bIjUVPtc43V04f
vQErAtDbMX3yuNWsL8ifLhexsozkoyYdeAekbUz/R6ov7lQ+f71f+eJ/Kv5GO2NR0l7537JVwPaK
3q+8iJw/sYmfv8JWgQdO/+IvNNorG/2d4LIs2JTJq3qzEubUOki1zyruA32jLWTsvTx1VkmdJdqD
bSCYfTKO6A32UvACiSpYhvWSdwWLaAQr4Ml8YUfYG/+mPCkE9OI7RT4i2gE+0kWHzhmyYchoe/Hn
Tp6ckBWs9jsfDA8UT70hEE5+xyU9GrbUHwvfxDIYepcyNiViIvWDpuJEwoJo4svt6NOwFd6LAZUd
as9Ny2M77nlb+E/bitfuoKMFhjZA2rW+GX9kaQMhHuYv1Zbib8Z3rQXzF2eZwLhP2rwnyodK5SbY
lVDsyF5JDrP50U3OyRrlScoRci3iW+Te+uLOjUBSqZbf43uDy6ei+2u6K8Kk/DdfTZ48M91BiSPM
bJ6dSYikz2dDwgiWZbZCNDQ5BQOEhmQXlFuiCyrQoAtaYEnRVzDdWTifeiZT0B958dsP2ij5k3QF
Cl/GjKOYLfCo6TIy1HxPF9K6Kz/5j0IeTFdSrTLZ/KkrevUzenF23RMq3rVFsEZov0kD2PcmPJv3
+L3mJHx3Y2zK/mx/wmg1OCZQI0Eax5ijrOiA6I0NzWShiXsFSl/FMA5zdXEes8cIE5VucU3zjggc
HHdP4YjkX+Z3gQec2XbWLYiEJtmbCTojs3enzbdIyCVCeSLBmYIzhmATRJQ6xHxYpU23+wiTDUNU
BH0QCIt3HNp48e6lu8O7gM4OJ8JE5m1WIwGMKMaMDuQAHuXcxCpEircRLcDfFvJHLPJbuobh2Z+R
lrNQJ8cfzDO+KRa1pH+ng+lmey89IvF7z8U/IEjrJhA9Ye9/sNtFQMxfg3aIZGAwoT3p05aYWL20
VW7epo3mBFf+b/vUpGvIwkyV2c6gHGDJ4XdLftMyRA0olx81/81SmujBVbCbvuAsXUOs499xgOHa
AmCCry1bsViLa4zJa/Svif7Q0ztSfdLdII5HKkSWjc5SkskJOX/9Bd1QdQI/TIhmTHeOU4Jp9syw
RU+CDcJhsUdqjiLf2PsMRhH9AkFlD0FDw0OBBxTBIBAPbPOaxRaKjpdfzEyYhhg9YYkLN7/7xi3r
bh5pQQQOW3FqEVQbtVxIZqlsVKzm79XbFP3JsIDfcvLkZ0ZbT6McyWZaHfifCZSJeR6MKRec7Lv0
wLAr/0VZ9Td6YMuFwRVvK1g+YdOxztMmbDk+H6ZYP6WUmKhGwvQA1hFas5QRIrICPMkXZqiOOoY+
HmMEMM7mB4z4zLsAvY2sn4bqGXmDygY5hW2AMUhysG6OkLTiNVmzKQ52F9XomUZdyFHTXpAT4i21
0NXA/AeeqjOLmr4r8OgMDaYX0lbaK2ttcmLz9k68EzWIcVwQ+HNjz0hP7fVXJnbPRQo8j+8FZrCg
QwU48jLp3spBY7qZC+uwvhT91Tz5j44VJBx7iUxkglxA1w+HWGOSd9fTF39WF9ZSuQ1iQEJ3dmQ5
XTRUinGrvaNOWTAP8kMsHjAbhfG4imfHRJi4c8lJbBxBg1+/GxP7y0Zx7+2SFp2jhTIvf6QLb/4j
2wqLixdCzpXD2tqVHEYQLBxGdg6Ro9WOUDsp7arGHbhDkw+0QDzRIqTXJLoM3kksD6LrxNohWQ7p
2S8uQXLrUfgOjyJ9BikN9DNYC5nTcN2IxJ0jGd01LNzCHWipWWjOiqsLUfTC+BWIRPtSpYNskR7q
ydgsNmNzFvwDKJP0h0svBNzEjYYbgOQG/WjkGGB+wU3RW4IUYyA+/U+pf0nqC4fCs9DXaN3qU8Vt
2pnAHiTpCLSqK02a2j8eRsLr0JgqthVvyY6AAzndLae1j0X6sM1W4Q94wAqBC0TPzZH5SMd3PmHT
itrxmWLIDtA0hiPya4w/9/uZZPfLVrCMeo8rPMCYP7fYUaiABDDGE7ILIXhVcxR3O+Mqk8wzeXcX
UzAKcj7V7gVrPIFIwlQPaOhzQoqshXQxdqs/YNOA0tSzcs8ClRd6Fqi8GH26sNUyXA4TcFltrYlu
I2/j/G5IVxK+a/fy71/aWq609dttxpqQKm/T5dO+wVOmr+4L3KLzO7c4XYv4T0+2OPYl7eBPGLcU
KgKLv/TQ0D7MCOvDOHOVqMgHMieXT7AGsYEiFoCu3TcWtgEOnh097ngNRYcbe5ay0TtD9pFQH4l2
V67JoRODe5c/ynjN2D9uQXgBSYM7siHRzd819KYxugOqDd2EqwLSoc/OBeAYY4kEFVAPRAXARt43
HBrlEAU3eA+0+vw89fzuoohkLsrFeeDBGoOd/v7zJU1LalOdhpMtkxySRUlaxmk2OzPZb1SeyYnj
BLyDRHt+NHYgUbJka6WnS6FlUbjIEH9hgsoH1BVW+stFxdWF7EWAtmaSOCHRRFvdD7dryNhlh49m
TvUHbQTEJgKqkoPc6sZ+wTy6IsHgh50v8ogaawxQWVcyubDc9/Abb+OoUr1uUQfN39FW+Kvm+GCm
oIbUX2PWoozYIJbB1MKYOEtNnF0+UOAtESwgPP/+AMtFTsQ/J2+bbCT4DLaomW5LTulFBU9A+Xzg
hEdyZKQnxrBok1rxNkuPnKKBQk13mHYOM9ija5x4JIET70CWDM7m0Mdve5A/SRfFIjaNuvvp6P1f
qJUyIdBR4PyN7jm4sniKTSoohAHHMBZljk2B8URL94lBNp58YPMr6j+WBSU3fvHMxZuLCTY/c5eV
8S/lCzo+rPkYB5PO5HLsXoQsM6vDkzVXvivDJk8auxl2KUZ9Uxg37Yc/cV/5mWYMP8mQgpmNuIKv
kPLIxyuvu7J0aG1+Z1V35ZcmVo4KqImFP7sh80/tx4IXDdREuOfK+CVsAjgwkiXXOOaPnNUNRCz4
PTJUVSol5PTTNoMaCAEVkVzcr570mKWvIPr0fPLCW5uRMUg4pO2wjChdL8V7+6CBLZMX2JR6gFQ0
gJJF7mvVTIUJ7iY+Y+zBTb0Bi4op0IOzdJx7FzxcC2x/8+E0oZptg3rup/MAv1/jRfPDd5Chzx0J
UVizbuEH42oirDwzZ+NzjJ/YNgidLcTdn2aOX3KVTBYbpFeDj2hkN2Rnrji+FEZxfR31GyXYDC+0
nMSvih5ULawdd4Q+rcmQlSuXjQducSINUHKSy1G5rPurp5e9+oGMC5NPSh2OUNBxClRoqvHDaksD
laZ+X2386CMWPoL6WdRPrIVXbyR749ETGyjd5/m96G4iGNLimmpnPzrji6XWolz6j3iD+T8c+PMl
+UHdO4AY37bfH5GpUvtI4uSoRmQ/shblrFJnC71ZzI8bjH38O/cr0QFY9lnuV3j4vtgD5dSfCbIS
kz2bzROuUcayv/OxhVEZMe3/gQDOj8o0JWy+kGtQ7jNgrzFsouhjPY9g5fZHUe5VvG20MMQWwRKa
oBl6eY6qs8uBfwilfR3s09bRRMszhxb9p+XNsRCk2iHXTyo2GfWKRw4/sU/khmqRx4PSTCcz+K00
Yzu/qNGZoxB5U1KTgbTI/02kJMyrrVUicOQKaLeyBdIGbldNvmHD3NsKEbgo32A5l0s4Ogl6Frbz
4zUxiAFZB+jmwpbdnMXFOLWnKk8L+dmb6A1pHTvAQlv/s9XRFDixzoB4H85NCTfQ/009aYkB2E1E
VERhzavJP8DkABPDvivhd7XE+Z2Wk60/k9x+PShrsE0cvfq4Z4Qy0Ghj5vwZsMPiZHfo+/c7V79y
W/QIIqSHAXWj382ILwU5zdNJiPR7hJJQ4e3KAEH0NHrzfieqD0E7VHayGTrPM1PXFlYQkxUuOPbL
Qn+gflA2ux2XAMQVAVPhCuYagKmysiXFyptjEx4F8qBDoiePzFHkD0F/iNm9la60sEaz5Q5laiLO
1pCj3OTUmHq+7bR9zjy1PXodXtxz30/CAd/OqmuqXOflVZWvOhu9HCzvFKZOzneMjkfedthghI14
ksDNQKfLNzCB4uf8TkMvw5hsydwerDmUhMoR8/2uj80lkw6a8vap758PBiXecGx8c1f/QHQqxj2/
7fBh5HeR5pSyvbyKMFRliyrAQA+M/8hf580e8CHzCrhQ82TrfYCKYlge0pgyiVdJn3D/80DX9i9A
cQCAeukQT2xE0oVRGLH84uK7BvT2QLLTXdt9dOKrLeFnn43om5LGjZ7sGjIEsg4x5XPJWtaN5XP5
zuwkRZAMyIF1MR0oEj1kvTEqh+tSild8Dx6Pofrdvqf1TfzLLDyUHBXwvbvXXSQKycPTAWub2vAc
9UeZ3TXjAjkupCusSPOF37VgL4F7nEZhg0gh0NcxjVYpoXSdNvxjDmHJ2i0BgVXabdZf+G/4xKPZ
rdW9xUjEU/oAbVoHTvTrwVG+6j5m/FMLF4+aTlRPDH8Vd5dzfgY7nA+9jZBDmZk6pCReL+BIKkFo
xo55P6sLZmYznjrBYWQBL6/HIr5E4MFIKWMIgzJQMieEY4y3xmbkx5yDVQXPrqjv9TsjJ+8hskEl
MYpEDxKSvCXlS8LociQmaOLVJb/UlzkXRHWBntQzUfAXKinrcX5W+E9IoJ7dlAb2aPYAAhhyNaAO
VNYN+HJmQx0DkgNlHtNHHoAeoKfN1ErDrzyNrajioGLyC+cvFyfPGokFIMLsgaR3aZvTpjEYHLi2
phkff7sC+/shFcxVmdgvIgD9b9IkY5iuHdYJJzEWLuY1LnSglVHaaFISJhngJStY1S7Dc2ORoY5L
jqp/Z5LK9GvUMSE7/4b846GvKKyBTgHNcoNtuWYH5RZrhnYoWuQjo5+ANfSw4nXmb9aKbe2ttM6m
mtZA5LI8WnjYTns79WyOSI5U/ZYVV4EWozwyxxJGxrs/Zb+Wol++edmw+eKRjOfqWNMmesqiqhze
OWCKPPaImDw+Wxc0SP8p0kBX32ND3WDq7ikQTjT8DDMdhnN8YKGJyoSZ9h8RuhfOvNdqbaa0M6DC
GEnz/TOs0jA+33k8co7fZAU/0D1BnOtsfb5sUOwheCLdDCzoFgnJggdiCG3BsFO0aHzw7bLjzecg
cEFHXEpm+xyaz2RgHLOlZuefDqkFNQQ+BqY9/Ctne/jZVN8tvLRhoXlfXv1d1N9d+YOmJblCIRTS
Fwag7pcgawaVHddcdO0InOJ02DIIZcrJCnAW2nw8zF4Z/go8jUwf1mivEMsglOxIKqXhEW3c96Ny
Edhd8ZejPf0/ARDF/24J5XK8QtaSWfGz0mT6fo67K1ovaaMuGPGhkjT2e3/6WDbLkUBPWCiwYaF0
ydv/dTU7GUQZyDJ0dc2a4x/5DmzIbkahSAo1GEH2ZnbEKpHMUv/EE5riLO8P9GS8EOg6acsY2JOB
TRNGc+pUv9yMIIv5Ul1JoXbnjF1ijAawpzKzsuV251VOTm05HBIkC9SqxRkaovdgOsrSM39CRW6J
l6BIGI6jsoLPNu1dG9KqyWk9weWcQcazGY4WXH/BhNDzrfxpaBtaEw73LFmpyEh4tjSrZILCPJtX
+HuerbjhUr5tYKFcDYMF0pHNADq3sLQ0jbF6S5mVLIEkDmSIhDY/WcMcsloV3ZIK2eJSnf4YtK+I
aDlbP6v+hdnUr6p9CwpPXa9cjGuhLdhkSSl7QosdBO8CKxPvwycUhC4W1TLTVbPxj9m2qU7SnteY
nosHmTksZw4LmjlPKQKCdf+EOhoD9jj6klOiPCHGjdlyuwOwKwUWC4EaWgX8mfKphp+VuEkw/dgp
FTI2M4Q9kp0LLLrslphzxDZsBCfLl122ix5WAfEO/HTQMO4sS9kV8Agq8bIGDmwLxfIpsvhhKolL
4elrW1baj4b+YrZhgVIH91p6lP1HM38moGc2T+iNcr0JxI3mJ6YXbXlQI2RHJawjE1ozn5yUHvh1
EeCMqpOpOPMBpuJ8P/wo1DIjC28VeYV3aburekTPWKB4V5/I5pZ/TwFM3LY4t8XUZUolQkw2WHp6
UhljgH9GIMVIgMDJcTtDmhXgD1waMFq4XGS424wFXOmohCQm79XkWIBSYm3MyzVAev/hAOFDpwJg
+M+snH4696andsa8DfxNuU6rlR4v6byRWma/zDM4B9iL8SHyWfHI0/Iy25Bdm+UwzI4tvbCiPo30
xTMtMn5yV4p7aoYV92/0m7OVeVRQp1haMHOC2AvsmPZuWEstyIG7hI7tMd8n4k2DawHFh7sB7Yu2
bJ9MazLe/Z8/fGaBxv0f13JKnY3ep99V8VlqTnWIZJkb99DVhGEeIJy3OB+XjIRKd5siKdU2+Q9d
xYmKIhmmdp5hDYLBkKdsPM2xwpbPejn/dEMXgyfltiNEa2MrVHDPTAEjxoo9neASQXiQkHfzJILp
hpLJ+/Y+i0Uit6/icU7NFdoFgG4Ot2E9ySRRSNb8tf6lqC9VfGUqk+3AO4/9TuxZye4M/hFsL9+x
qUbooE+zKVTpu5oGkxJGcma4jrNH8pu5J4SZ2pUV08iEPdnwtqDFLFmF06yGH2X1NMqt0XEcLeLq
GWYv46iMW+WcFudhWBXasqsvvXoRQJvGS33PFSlR9oH6KNDonZeDbxrgb+ZPPJb5I5Yffblk+uLX
nJnKgtOAA4ByClmnJ9kBMhZ+iHW7RkHLlAsGLReEx0DxXnF4pa/R+4qks3YU/Qtf2GXbZvLwCBwj
0fQfY/2MhelFBXPdTSxUobZlwcYLhiLP3w/+3kC+HDmS6XuHJNi7DSpKR/B2eoJmwfIYTKHGtrVm
l84cmLfEPkxuFC8+4UYJl35hV/7k/JS5vlmCk0elnWA6iLsoMJOvbgU617skPikcK9Z3/D65J8Pt
iGAtWlMMl4w0OHx+IBWDy5+tmW8hNxFRXkzCEdjtfHju53DpSufBFdRmN871XGFadcvyBy8AS0YO
PPkoA40ljZqekYIx909sq6AK08xQhclHvooywoxC4Aj+1c9eof/VqKT67jiLK741tnasMBGQEzCI
s5BFbg+qcueCyVukT3QgXEUqbDKUsRpO5elt5JczmBrPb20OzNOpBirH8wgU3Is/Mns8dnAEzmCX
GbdViA94Au4LU0HNsZt3O36dwbcX7SltoALH5GXbvJToXjideRHf7yJDVpZr0RV9dFo94+yVPYzY
bFCp4RDGsHzIPYIVTlUFSHqT5reqvSMCQ4G3RI/NzVmWWzQqdCaxg2yX9Xz/w3rOd6f1G6dzBxDd
W1Hj+m9VkIFSFT0wxcxEoTgZtNXqhZMY+QflR8/p5W0yzqL0OENNCTMMG9pb98zDJmDTHJjyrng7
2UVyY3KRNehfRJiqa+q2DrBS/lAA8MK5s5IHrxwU477Yi2yY2kX1O2dCbBy9/FTOTi67xRJI67kv
z4V3jptnkZ9mvJgH9ek3GyO/lUgPhQ9twT3MxRLRHjJxO1EGK6iSdaCMFyU8azd6Ch4qENCEeczv
f1eh12BvwFm0+oNYx++Getqv4n0A35y/jzGm0CWGOpQNiHV51RAoaXf3zn7Wo84SbxSTWWRPBW26
+Hu0Q3bcTIoObTrNKIP8YVBeD2tQ8uKifvJ0VZSkErWnNiCpkTaUxB62DlSeHhAoqKPLLLryUAyV
E+E73A/JhhOaXxGN+LTi5SEFC9+H+My2ygYQbSRbPN3GBZD2kE6ypXnMWhs1VVZ/gbnmqgm7q97c
nxksRN7hFWIJKivexeC3MWkoqB/gU7NHZm5XbWgSaGhYd7PSpu/D9Lb2OxQ7wLJ5sHmUebCH7JA7
Rn9oOarlnx66d0QOL8c3XRHvMwIu1rzvk8ogrYxobX6MjGwjm1tT4h8cSaiQbg1pPeNRUtdFc5GD
C6CemXfOXRYsn5n/zIW7Wt3m+hKzyaCce+8kiAdj5mjbmMu/cTTSP0dTBeXE6gN90bCbydSwtjau
+2rPuDS+V956zqRRcZ6wZqBnN5c6mJIrZs2lSZaKtlQHfvprJ6xmJn//r7txI24DFk97nTORI3Bp
NE/vS01f0fxZRp/R16he5ux21GCBQQByzlIRbl39wU4te+rapx//GME/vf8neP+lEARtrTNNBO8I
FrtX3r387jU3Xg0N67KJz4Z6ar77902K4t1XDsJNpdMTV9gWu/k+WOoNiYYHMplD6DGZaZx0kPi9
Pcy5v+xO+oIq3aHJqQ9js0f+JB+G8Cw30xXMUYlObEZJfWY+0ohmvB+Uox4clQCz/UG1UpHawEaI
IjOQAS4soUHbDpsSQGa4yL0tbXkYbpotDTzhQ7N0C3u+YY/IHlPYFEhpif2cr3h9unP7zpjgKZkW
+sFi6D7TfE/hx1rEByttdRRCvBQc+l1ucr0jYmRxAoMD2ZDxUf6k0YZ2UF/0HRQcYpfuPgaHcMo9
cS9ky2z9ZslGqg53xdxW4OFB1e2dBuBzg+9HOzPMKhGHegtowHiCGpYRS2jLc2mr3ZB7DR18m0nQ
kENi8H4QNjeAoTOuMou5CXGpEOJJUyDvs9l63yJ+ZhaXKxjWbBbGK/MAIocygIU7Y8b6g0LXylit
rYPQDDeE+IQIHd0JP03Tq8mnTNrqAV6HHfMC1iEcHtxx9EqEW9YmzifcyWs1PDTxPiPwtXdUCwAy
Mx/N3fINs8NoWIj4J7Kp3zIen8woE1I/H2Ts22zpvP+S/t/o/xOCH/X/EXWeu40jbbe9IgLM4S+V
KCpLtmT5j+AwzSjmfPXfKvnFOcBgMKG7bYtkserZe699fE7zR+63myhaDgStIWQHonWHpgS43Fwj
hkcRHpQzrQYPedFAMCKiqK//SixAFsV7O9k55pbJXEnEGnd7PWO9zOIF+7loPJv1kRcxUSH5U7b2
2CEZW/yWAX7na52gnb0p6VmcN0g0eKdwB9o8filkotiGVhKDmS+ha50z901rT+QgwivBs+px00Hp
bMlrHSvAV2ReV+BbTeVScZ0sF7WdoliKaiHdaZ/WC+anQTN5NXAiUFvvlM3+Jf41zg20Mj4XsHuc
zAfDekxv4Arpt7a3oDMhM9h4LPX8RLAPbhsQsdEiEiHq9cKvG6JKpZwM6mfmN7r4UA+MVwknrBkK
uVFaYhIQ+Nma1firEpIvFvXjDBZq2JbRpsUjilTlHImcQb1BSAelp1+gnGLgEMWe8+dWPmBQH5V/
AyV0qYtUjaHeUKlT3/zB6UxzAR4a4p9triGnocQzn0cNAahJyR1hBQVPOTE9Yg1AQ2nRe/jJC2xX
tMu/rmPAStSgXPp7wHeULQtm46ju2Z6wAD8iu1FH1Mo1xKkV/JrnyDjXgzB4J+rcekcQahWms3um
5aN4/TDTEt2OqFrMFhFVeOkxqgNkzRnFIr+3FN4ENkvRNle3yONA/BCB2F2YHuI4fhD0tvjKVzPG
GdlxOu0eGo0XoAMXaDorEriMaAasbRQz7AO6kUw4l6vp1e6rEqwhKerzG6bqjFvhaJgnKhnRtirw
XcCluZjbjiafaAv9FGIChhzgiaYGi27zdH4z54jbAmQg1wFNTcuEY6BaPLHuv6rMrZqEp6fTN0au
RovBbaENYtkpFtAuCLqkzHBfeXxMIAoHXMQSdQailgQiQoMAQeY/Q/sOP5IP9fZwqHDGkbbJlJUd
veuwH4kLAHqzvNHyMN5r8dp2XGxPW93yLI5b9TrEcluv/yqtBtnbd9pdlb76znVAeZs/VvWTON/Z
8KXInw/iKsbVrt/UOd1U+M0bedFCuY5BEC918Cj1ajSxnBKC9cKBBcebAtF5PvVrUrH1ZbyhPgR0
EYC3odm3uiTJm/mY9bcMMWdPadefHGCfzacbpt9N9oUN1fmNrJMZnx7MP5hxu1jbWPyGLbo3iH2a
q6MVi8R0jEpaQTe66oEimigmlt00/3rYdwiw8YY1SOoWVuAbAXRVIXbr+ZxhOqvO3zA93PE2YZn6
e5vAkaf/QF7Aa2dWORiz1xencGctFxcSd5QhmO/PkknbxlxIrfekNqGamcyD78wbaVk58d1AkI8B
OBm7dAZ0qMi3KksykFUMqrn/hP3wQGUhtCd/NpKb5UtLP5YEyFcMiTUWO2thrdmm3kzLjUu3xaoL
qsfCE7KtPWHPL28wuRZ9cmJ9NKg/AKDN94H5YV3fZBaFbI1D1l5KNNZm65HXkeTVN35Y3ky8bvII
99C6L1ch2h7/oDH09PRvzKrOUgnWdNX3ubhuFASyxsv6utfXEhigbS5tLGUD5QnLNJ15mDHoEVBZ
Bt+neE6GrQ3uZvRGGJ6CjOhgNXflziTTJjJFMMljNd4YBaesbfsKr1Ts25ZM4xkl/FjOXu3Jm60z
zQOXMej4V1YmV/fVzqm+sQpTdQ54CeeO9B9LH1nhX6ffagZ5YLCGtKwZRzU68jsKkE7vk/KuGng0
QDsfiPEANyqxYQ2A6hcwXhqXRmGs6DbLPz05m0Q/jjGmsJ2sHzUxtt+Zzy1cD5Z8nl6RzI0X9C2P
vyz2NV5PCAUo4wYCy3GY4WpiauMV4UFh+apjN6wALBn9zxht+F8NrG9kt3jxiObmWxGfugAyzqGk
UoiewRqmJF+GWMdiOpv6PORjXP+XzzJpowbeM/jPGX6C/2BkOkQO4cfSpYXdqxefi6iwB9ZPkt01
GgDeu8bcKQYeja2qI9dfcpL5Pfwc//kf5Lvnu119ViHny3tR3qpbby10Cd0Ded81cEaz/chJwJPm
oNRnnEtU7349q8//ZH0PjfBhLYrHvJjO7LFyyHmXfFYm+64VEEHF2A2IedY2A1WFzQ6SiXawfwdE
Vuxb8RxeleDItrhA/ofKZyG7ObOQBRGjtujQ7jQPqJuReeTHAfJhGwgv8IEUZVEoMy06DM1evwNz
iSgxLFncVsTNpvBgNzu4Kei3serRzSub4j3MNYA3hIUOLnTeb2JO+My2titwiB1zyclV0lNHvELz
LAzx9WaMN53pA61Opo9UPINoq6dGg6oIfNFEjdRuFodheVbwkrUWI7h4MRBYQJ7UMPKvLboV+2tl
v0GJB7CZfZc6sx4MnOJNBcBhPBLNdC3VCzomwR77BjBi2BBYxIHe4vOMugU2jdVzEPc7daPsNri0
f830HO22MEphdzrjPK03of3mgnRAbD3pOhB+xnHiDobCbmvHJzeH44NVIM/XQqreQlLmgkhQvbQ1
5sORpjVjFoDnLt51mh7Gc0yn0Trj28uSE59tNZ7ZCwB9rKMr8IyHh+9RzWaPN1TzwfDrDC7KjI5n
jBWBBC2Pmo6lsSDxjoGSL4qqT86UJCakPfixbBbyj8h6B2jQIZKNJAJFzzh+Bip1Gw6RtLZGfGWx
9SEMb5GVPbX6rxXOXIOGK4VE+AmPSEKZWLnmvU4nM9cTFylMbCKLqrQkmaVRNYFT2TlgDAjU+T1j
g7tRIaKTeMRp2rkUUZj679P4HfmLM1LzcacFuVF2Y7ULwpWTgYmB9k13lKekXrUn6aXsYHY1/qD6
9g9pUUP1F4DeYmODO8DB0oSfY1z2H2xJQA/b7/gUwDphl4ifc/kgH4xPQNV4BIHDN6ASrBlugPKj
ozSD0TUG7tEdUMe6ucqoCSmbokusMz3DdhrLSA/xZOK0WwEmxyuAyQVfgvXu4Cz3yUbCJ1dV9nru
n+vOhsibLkeN+oBNSaYUcEyyDc8TDBlGiS+0xiDjnF339bpL1gM/6SzjSap3g+nK3UoC4bjIrXP2
SrXr5SHDesjPJX0FvwAEq5EQ2wHqB4AseEOkDE9E2BY9hJtLo74ZK3Z/bK2AaGHF7R+7nFjeqw46
e+ybx57ej6T1bcmPNd8iBxUuZrGEbLgPPaM8atJeUXdSBAeLZCSbm00tb7sV24hqQs5A0PZMyl0v
I0VU+XrM11G3Xw0irfwTMEzjvcudiZgkv2HyYYNkhLegFkXP7Fmt4QA9CDtQy4fH9oaYlG89V/n2
weds8rxvHoQLCbiKi5zJXnUNEhG3s7S3VKIE+KlvC3P5XBMXnv7J5S5pPpzVNOvzg4z7TGH3yGcp
coAjY7Hx5pC4xiy7DUDJpegy7mO4Ser9gdX6Z7BnTb7pJX//VOex7BWC337E5ZWogufRgMZ0gHId
2vxAczj+oH+mstXsyzADa4Phq/b/TgAOhrO5Mi7YNZMSVVZVfS6ElIjXFZcYMHOO1zsZTL58r5fT
HqMvtqUUxf0pUEgwU+C7wcg3WxecStgQVrhozkX/IZOsmBtAZMCGyAUyBs3fZOVaRu9ode2XTGO3
+dEteJiz5oyJVB4uhEpx3AwPSjku6nih6WL4goPUmMsuEUFh4d1xLs7JotHHXvMkgUVL3srqVE0z
NkxfEmG3LxvYqP09VD8PJn+UwzNOORXlMTNRWZhPHNpgP6g7/GEw8/pVbC3LbOnjHJ0x9kjJIa4n
80NT79hQngtYJITRTTexv5vqh6EifKYUScNvVTc1gX16VSKsr2x7HwcHdZPgOyBrguyxYNBwt9rj
kirmgK0vwat1bnv1q4SaWLvk85iyIiiCImO029DePMZN2Yk4GFZRBYjPqrRWMklIRPZiXUX+MPnP
dpPMTeckBRcbH4dBcDY2edVss2arBRjatnfrua+ZBpPV89R+lZj0or2qZJwc0C29zeFsZWtz+mTE
4VE414uNM4Omj50bCxhdFfKBazuwiJLL5vgAUoFQmsiYDsz/6g/V4Nr+p348ACaAA63FRr9kZky8
rl4XuKk0ZdUt/u5NJd/o0v+e1LZF/PbJ2FI2pr890PKb07M6dNqutA5ydqL80yY7v7mo01bqd95M
Zj0AcZ+s7Ir6WzCKW/vJdmXP8wo5drhSXdlXN72/KkQc4yszjQv/xNbYkYUTDMQL5WV7O/e7fFkY
R0KnDVgCZdnrT/b7Do6eB9tG98TRJJ7hVDJ5b4GYPwzUBBUSBKVtWa6yxz+nPmh0rNjXzpjVAJ/L
S02JKIdkiQ9yVS3pEMiEq0Q+z5mUKOycRCsh+b5WJfdOqRc2Rv9JiQdLu3pLQswOs3hGcZRK0cp/
LfUhbPNJr5B5enxt5pQBBvpOCY9oxwnf6Jh8cFBAUbb61cDgQjThYk7GCUtt6XCgkHBhwyOTTJf/
27wq+qw5DWXkxuKZQRlk98bIRXt4v9b8edOOtD/H2v5BoQTFYt0ciwFGqzmIHUhfIoEbh5Qy0zO0
wrlADtfUN+hiM+aofDMfU/jJxlj+zMfZ9arGO0JawT/cInhxFLyGw4Hmtuvv2BzpRW3AcsBkobNW
XZMTCrIjXgssFWFBfnvX4N4p5/XBzF5xw/SY41IqvLL0lWQDwxUibN1sGpXQiiDCttEyOBj6Lf8l
pdUx092onR8x7SngPBG+EBVMGMsmP/VhyMj6OyPKfNpy4oysM0CzRD2GmK2AHrCHWdXbvvkwG/xk
N7hQtCJ0X/GTZUx0nKf9eXyLjZMRHGKDBN9icP5XF543ZERO8GmKFyaWkzmEmuhePu5Sdw8u6X9e
NswmddOp4vvOVNQ3788QDfLsP+g1WuD1dCTZtOMua/PVCZb7FHXXdL5+ozM2xfuYfmDtcn51ziUw
j9KPtrtyk9bflnZL1C+va++JzQxsodAk1OwDogvApQG5YqBiBgriksKp3OdOLwVmiMvLmB9bQiC7
BvnPaE9VZ0v/7DivaYTP1h1HZiRnqpqB65LDzryig7XHPZ2/V/Gi5cjRLgpzKz23zOvop83o8kl2
z++EyVgEKeLAKLBR93lMBmGG8zfbBuCf4nnOERxHVw9Gc2ZFpPLoofWrxy+Wb5oANYXGT7b+Xkkt
0UPEZOG4RHQr3TGIZ+yTez75DbY9bmDaZ5ncgffhP8L3oV+PumX20xsp+9Lae6DMyhtPMM+3SlOJ
dmA4TIiQzRuHtF861HR9xYg3KVd07PJRjvrOmHOl/HAVa7cwf4fBAHeXOWsJG4E/a+oI/F+oug00
erUxoInAGwVz5jhXHTzOCzG7JJJNMoajZHyq9V2abbXwSCtcjtz7y1x66qlxW13ZLfOYvjkgfjlb
wOJg6OM6zRsln+qnk++k50FhqGXvCadbwRnhy1DmuCdQROttxPYHmmdOeJP50n7KDwlyEIHSD5s0
G5JBR5XNgllujweQhk7mwpyIC2WZ2dcp4ti7pQaQenQHVw93Svwm5gfBy332N4hgTWHGgG+QsUO3
LLDoB79BK1A0TA1AevaUJiQfBsd112TFizYGZ+Se37PD/WHQw1MDBKYMz3IpB2VErjQ7RKTepcME
RVI/YslgtNDNcMNLmxK79DhD5xSNnNovixlrDctVQWiOLRp/xuvGYNkcjqxbrGM0Z5FGpYNK3Zuk
RxqIDKwmOZviORsUgkTWG22ZpoGJgWn6uhqPj/cRw4TbFquUfw/mhrbAt4cLYbIPHwg7/D96/8ge
mpNbcSZ6LDEXorVjrSLt2fzAcmqU+Rxth5UK8yeWtpfpLVFIE4gyR7MUoVq8aMjcmDmQBK0LgU20
+Yxp7+s/IAsIwwdBXHzOGPjVa6vcCeVGXzbeGGwRpK40bgTu3rsMvw4B0fKy7ROuoCL+TMPZoXiH
ZESZDFDehKzAPBNi4t0wjzFBudCf6k9aN5MfLf5p5W8oP+G7wS/Vbtz/QBXinFfcqqcXIIZdsMZd
Jh5pjqXSij5dJeKAtKQWXOP0hYUNdrb2JuHGxfAb7et+OxwT3v2kmiuXkCx9yxp4FdL9ubspoW1c
0vakv7qtLXUmGVs8p/j3OvmfyIHmhNyIKbJd7jPXyE9EO7EqYX5DnObvwgDC1h9k8z8jXki/wpwr
u8gC+lmR3JhZsnjydJOYzVEjiUYqhF0aCgxt7fuyPjrmmt5do6JyYQNwCm/X32eOFoyZDJkQMxnK
s0yYbNqXxhImlzl8ZvTsMdn6UfTfXKZbEio4UgOPXgWQhLxJO/8jiSEW1c0+nRFFprLeFHX2MrN/
eYOcgsj3QmJxt+IHnQg0nWiNLJU3R7nCJ6A/N/EivuBJLbykWMOBkl0r9LXQf5b+yNvM8kmjyx/P
6G6/6raZkKF0qUQIl8m4bXIxyqN0NotXxpGCe4Z5GG1CfY4E9YeOIE/C4pIPhzIm1OuypLCMEtFG
5021syGd5OFw/bO3Io6WhEo89cxuJFYv6CN4KnmyeKMDESRoCzeLL8bckMpovlT5mLFoUqZOjzSr
hayz814FDESsZWwtJuBV4DCvyXA1YgEMmIr3qniPtcv0OEekXaYnO6tjHx4MntH+46Hx57tIy9I9
kz/08B4sq1h0qsp8mRWe7aZfR4yYMAuuGZ6Wumget0gKZeuWuhZ0bV5tTG2YTWfstkg6rVjzc37U
G7o2SwabD9YHhpwEezBr4hA1XPFhGH7Bzc1DTXIFlgIy9treTZcwID0jDKmjfcmi9xTvyuOIc4Wr
xsOKxsw/SKwpOhMHjMXXklMcfBW4TmyrqzliBSgKZY6ua2ACxERT7lL9t0g+S0601vxBKLE8sW7w
hGBl4hGfSKPCGMGXo75Z9nvJS6tNsL8wCfrEnBNxWoYnwRlDvefTZ/qG57EQ5ewNppgT3R/TGlNL
BzCbIiHyYDWcowNOF7wwCv6+YFfA49l8EF/GqWdKpavaALuPZXwrsOYrNNjge1sRJqd3WE4e1FEJ
5EnwVWmqW+EX0mZ4mIMUL9RnUX3wthHui3HRKn6LqI3jLVgVEMEyiLgVuvGMfGLLewi6ej9nSnCN
pVtcL0W1G41u+m/42C/iK4pKgugzkuL3rZe0FOE+YtkofhuOVfmdc2uh3fvibpIIn5bFv1hZ1Rw4
T8hUxGNUjIUQfz6c5LJ4tq/CB3tGJYIyrZ/2GsBP34hKBMHZmpmNKE2jhmlIfejW/PK/DkzxLZkf
9sNfScbG1s+WAiLvK6zJrNDCcU//EeUZ+xtAUVQmjpTqD9Mm5kdPgpAa3Qoir6PgRX7Fpq1XaZus
bmscG8GuMZZEESH19vO4Pc+K9sy0Byr1tG/+OVjroBTl+Ha/6/BLDb+cHp/QjFwk6sifJiI1Zwnr
yANGrTgwme2qutoviizDoyD6mrS7pd0duphnDVaux5f6EUm7p7QDYFopAmAqVzvGBwBMJx7AjaH5
w1OEJ4d0bT9Wdc/C7k07MztZOi/AtTa+adKVKYeNo+KcN5cpnxn9TjV3WrJHbK/UJbQpwjwhr8WE
wcK+Cnn5vYX44h5HCZq5G7En+STOQ0p18olXO/VWtqGh/o80br9I40CTSmmnFXvokRivNL/QIGj7
mULmYh2nJB69hiq1au+YrtphQhHdrBK/QF2Tiwu3SU67yx48qrPNTilur/QQW7OaEotiTnUXHVrB
hiDo4z3scIxso1D85pHz61na0yXzV9lhYBvivdHuVnI/41/k8lNJCPy8DwgrXLS14ywirFsZZt0F
wdkYPEbsMUcrMY0JAIvP1U4hS8VbQVwzPsaP86fkUEa3bvelWypewnGoW0Uk/Rg1e47hPQb8dH7u
PzoSPu7EwWU8ReElXWZ8H0B/jtTKFV+T8p3JeEbWtrymrqhyBDGmNJeYM0P00G2a0gWz0QLCJn5K
jUa6bp+eMpefnmV4mck+xdcSrtsxfJz69xzny06NdlK6bcKNfS3uMeWGOAMU7/n0vvXro+II4ZqR
l6DHAzDSFvCWFZBrhEIS3EurylyZycLQPYDL04u5PND4nmwKi7Z1+NAbiVMAu3DTn0zfIYegXYDs
gDNPTf9BjYW2NgC8g1X8LagqNQrkbTeIN82rzkJDI848QkxBtDcWjOsp33oAHabJFLmLg0Tmy2jj
9xI5eTgw16WIMUV/obISuhr7JTjz+6A/xNnJcU5JeEkMqgHeTJ47GeyMwXHsIHE8/37y+vEn/SBF
hyeJSwrxzo/nmX4blbdQTYmuS09kSF5Lu1HZ1KLMAGPH97JzmiMluwzTieyjo4/SeoDJ82stmD0/
cXLaN4KLtItaKUj69j7Vxwo4fQmizyScMQgJIRi4UBt+mpw/qIW3Ci1sRd6LAJ0rx4u0u06IHsUF
PSaR3IiZtjqjnnKEahzVYAnWDakwWphCkjyMuWcIDgYSQMJ1FVo+epDx9OjBBNKMrYRmbbJ5xcqg
0ls/UCTLpSiiw+PhtdHRCg9Ru+scEi+zv5bLFmMpSla8im1aTnhrvmcc0ZYtPHMG/zqJfnQAMQEK
6NOxSNpuWfcAEzB3lwAPuh0G7cwntJZ56vOgjkdrx4CPxX02CrehT96OuH/U+70luLSIAUsJZvRF
XAC2++jY57C8rOjF1TIP6vSg/3/qdAau70kLIA06Eb3K6Unv2btjmj0iF1kDA3DPPFL6+IQUhDaj
HVr8QVSXt54oSClWKBvphmJXfgzGUw++AbysiPHRGix8i7kf0lTiBeECJ4NOYv1ajSLpqJcnVkoh
n8GZbsS48fnY1dxtmFv4FPGfBO6yqfd8BI92oa7tdVzeAPGrRHQkN3CuIQLpsKUNA9Wt5DxFALFb
2ExjCiA1M8PZhDm+7yO/X8cywOICDUEl7YEF41+64QYo8mDBR17Efl+CyFYZJnnpOGOKysW2yo0g
EYCb5MNxZNEoRJ9hje/SvnS07H0Qw4QEZ1LPzkQy4y24k/Cn/IzkdQWbBVWGDwQoHRdSGBz2Rja4
BVoLDSaPTzRDI19A3qD63G69XGiqnCzZmmZ+ChWk5zdMw7kmcQiSl6wMXhUgFrm5/UHTUdh3Zdys
RzkEFoUIvy1QO+l4QJzB78Ib39IOcr6sjM8hEG0GVCLwsCTdW6owJfXQQavkg2ZHxJ2zzqEcGfSu
muDWNyirIC/QQkvoESoefi4lXgMfxSJVSIit+QQyEiJPUXNBFwRIEJjddSUY4f2SSTsOBLAA6BJF
jVdwrpvwP4SRhD1EyXEvP8bS0XouOmveqKfQdLPrfRpJlsBrwLGBiwexYy4T0p28rUG6/sytpNJK
sXhiVkRAanGTUvJRgRX3IB/yZYFScTvlgyBtduz0UwK1824GEwIACj4MvCLwJ7f1w5PKDT/QqrpT
NgofkPeHP4brNvIF/MBLDS+kcTxf66Gvhn5ckr2ikAvHuK9gt/JC0N3xJsBfjAVs8AG84YIb/CeC
KgeCjICWV/F4slqN88mZR+C5RAED8G3isXn+rjtkZ13ubW4zBAxoFOOBumX2AjRExyc93NOeEBWn
DvPqrBvXxYC0hdYBzYINAMweJhj0DQ1kCm50ShypeLD0lbMI54R0MxnbwC2mQk5n73wwjwjIJfxv
GkBY30kKYrxaU/DXdl6cwF9YFfYSPZEVN9VoC16ozqIsl722TF6dN0FEwTTkucNTW8rFmSryaPH8
HP+bnFNUnHPqROVzJ5+djnPeLJzQKrctUU/a705UlKfae1K+83Als4AVxT4lnCv6tU1URPJkyXug
vNMbxT/MO9Zw61TQFgCgxMUK0CsEPo4h8CsF79iSF9QDbsCKbjTtfJ4sl5uYN4Zlicg5Pxe1HKjN
JbYK5GffqWZ1JMoGWFiJJwNZh9ANlZGNF5hB2c1jtuBHvT4MvCBRMdCee/dh/0PcbfCDPLwIixR/
arRDkG5pUnqVTbRkLpEm1ropcr9getHulBMVEqAidfMbsqSSbVJzUyDCwXx2GdYXo7cKRL9Uumm7
TQ2gOlggz+KT4kHSYV4zXdTW/cP70XuouKuxBc66k2kR/DKM34z4r0K+d9EpRxvdsjwynuzOz8lN
grekJ15wTNX9+NlVCyde5uWy1fDqbQwvUdA4zmXtLtm8mBr5O39o1v3+ac8Vg4q5c6KfguoYBAcx
6NuX8S6kWjdd2dNKH7zOYBKBdXcvD5jJF5G2RGvcaKUf2r7NJkTbZMGWi10X27b3InofZoq+zvv1
3+WVmOrRccfQA9vAfOS0zJYgOlTNvlAWhvXGdZRYJ19eO+RedwKHtYMaT+eI6pwjc2sRfUNzbteI
+9zlHRBjJh9rnAbj0dzSDIpWBcu2lJbAgrCWwSqGkjDOK+w4mHTIkjLhKt55PFvpjHNhQuI2jo9f
TZ5P7FwahohuO54q5TzBYxzeJtw6t1H+qOWP6vkxeHr6jQUibsR+2HN09AGvHRhYrSDCK9RYvJpw
NXgx4nUrXQEO1Qb8G1YNUbrSv4pfGhaKBzc2qA2NtYB3juh8iKPlE+HZk/DngRrGu8mvEPXxOu4V
Mryh8HU4s6fkGljQEO1JT2EGIsIfQjxcJHCu71jK8WEww5aor0yfH7V+syy3ao9KdFDZKFlbPAMC
zWv4PTcvbwONepjI2j5zUmzv9BSzRXkOfpIv2Xj1zydPw5z/ahGssapZH9cLBWpEJXR/vCv01tDN
jEgCMENegqm2k0VTkjj3ww4Nvw1F4t+y7lNlstFkyvJdxousOfI0On3DgFBFtSDETHFwcWmdM1uh
HmuQB7CHVkNlD+epH/Zo4WzsRibj67Kfmb3P279SxQqJwYBVED8FQo61FPZEe8cHUs85Fj4INnEy
7C7UqounO6Iy5pHW8yO2AXAQHJly8nQxLdy7jD9MWzWA4iriomDv1/j24hHGT+xSEkv1DDhsLHtU
DrNpGs5tKygV/OK+BVTR02e2pDVDpquEHdw7ZgbuPl5+vIg43GJmKEmO/6MJKIQ5eMQsioePjvS6
i4V5ARwDTRkKnDhO1pjy0X/ZQpTzgn0cg1qUa/Aa+QeABAyH3PFUEENk3gb0tr2xJXmqv7j/0vRf
x6acYF+yHDvaXXyrm+sUzsA+P7bB+ca3CJwDl0Sp/vKTof3qFwDfOBEmWqPZhcGQOEB/riFnLeR8
x09GhzUUjglnIhAqgE6DABIv2YEaO6xWjmjOshpqbCnQOdMQ0sgnwBjSOwgoOCY9Toxm1b5Yv9gE
+JG62a3C9YhFVblWxkdEZ+jcvPA5CM8DID16tmvlijvH+qyRHgYyztMOlxjKPaxhCH6E+jx2h4CX
supbvdAaYTCTE/ySqZuDiYIorSrU02XHgMoEQU9iLwHOFx9XT9/8H3ACMgMaKZ9YgcCGk4W/926r
M/xHCdk11ZZri1xugMSjXyVY0+bH1k5L/8M8lFtr+n3DazwKFnOBITe5IHXTMLE+SvpGVrZHCCzp
hnUd+gNgkJEcCchYVicuvK78B56EW52adLZ4rSVuOCv5BzAs5Vumw8imTBekECM+iB+KKI12SEep
wtoxsQjKcFZ21grVXLdJr85aJDCkOFqWGeSixVP4aRL3Ybj7VsW1yxGZ3Y14qyy5vmJhtA/ARajN
ANUGrwTzr+j34FBtY2ujB2iDq5myJMwT1LxoPEBADNvaD6/PD7bs4ud/3dWGzHnGo86aQjVOFnSY
IDf7KuMXAkmxR7M01x4/H/YKjM26dKrzt3Y5xN6KPwcfGdlsnsbAphp5JzlHiC+JEwhjrgEjS5Vm
eHZ7hZYOKl6td8y+eHoUIs30/iir5l+PUyXxHpUX1Ij2Fo0o3FzI9dTt0X1ke40sNHqz9orUa1Lv
4azabtV3qzZcEalfPgsmEsyWtxM9eINbXQc6Bqf90AiHTJwt0q/O67zM2LFSQhJj59OR2i3BsaKa
wAhpcCtjv/aC8QjQhs+agwIfak8SHZ8SziFi83P2YID5BshD6PU8SPIBnEtBYIf4y3DgU6xJk77z
uMPq40PDiqIf+uwOD1urvyPzh/p2/ERQvrA305kKWb+sFxRQ0XoEWqvN7/3LPsGlbxbMxiJs6wxg
56l9Ad/Hogabm9Y6Rh6Je6MsgIYgrFEKYxFi2RM17mscGE7iA9PG6WI3EEOQYn1Gh+oSDsaSp4Wi
lhfxhwcaXxaPc/fkOCoeZ0xZ2zJ2cTdzgsS5xQqB7ZoCdeO50aGkQOXhqeEH44L+7ekxHwdM/MRP
Pfh0nAz6UpG2yIyi8IRxY4QRRN45yqlTVg8AA1RtNNsCwjfOJYU203LOQ4cfHqK4CU+DIBogVvxO
sWgzIXDBWK9aMOzC7EDnQY4DZFpHNt4tP8WmAx7cgBdELWs456NhyNlPR+cBL9YFYBSQIW/f08et
/3iWJ+UFWIIXaLDdnIkDBlEpwfTntsUyA1SJZRNbBUhE/HlMQHi+MbcZr9opfh6qyMZip0FEonyK
5iXxTSX+0XrnvC2lKwZ2LGb49Vt+ES4YUR8s0E5u0N1V7TYgZPazZ/cm9OUjZ1ot3mnjbiuO9z8M
a8R8Aask3lNOnNxfHBBLIBgUAjGypV7xyOeYHXlxiXfKD1+7rLytIAdyawDt4+0Eayp9HCfljWkt
nvm/8SyN9FEMWXyePef01nL7MX98G7r3RGUePoOWTGEEh6WtBiMiQDz1YdKRjcf94rvuYF+c/Er1
jy4sRyzrRn3GBSbtWut7dlMBrRRXLFGQ5vP1s7hP1kfS8mvI2y2N6mrob6bFdPOE4kMijE0aQ2Va
QU4c7cAo1dpv8NjBFR5/Jp+FZlp1ZOf7W/vRlnMO/iG1Gja9KuzbRXEls4Qivlnc50s6kH94rHBJ
uQ91f5RgCuKkQA1i2mLMKNFinAEg8++T4xExkMlW9BBAducOCV79lk/jPPKTOOBsVri18AuGX8b0
ycSa1yzUSdeZcfpozW2Aj+SoWHvlk40DqH/KsWB2UdSHoy9aa1A2Gcpz71BsxLmayGtE+srtzHgm
WjtcnUzumfeV3qzIZBcnlbDouDcAoIyfT9ECQjfXph0Y7MGl9UlAbKjY5LtQZljLJmtjUCfcePqS
kXL3ZMKw7h2vO1uf0nudHdL8aLoUpGXKSePls8aUSAlG/Dk6X2G2Sq85cT5S6srJYfTvHOLiWBRH
xt8o99lRfX0zXE77kDLUHi4YKKVuzpmeLMvfJB5s6FPEqba6FqHui2WaflZ6RBIPTueGpYeCPfIX
7MWzf3wT1ciUypMdYEP70NnTToQ8kbFwH8rgzM0U8+JIE/9GvXJ9lokD0o27XgyzEV29KFz3jzKq
1dGsno48smPIsZNWAbcLdgtWy8fRYF7wkbk3QhTUjOE+HOTdnWpEidMQhdDnZ3QOzPMANm9vRudK
O41zrE2UlY5Md5t1oyDBe1LqyY+V9hWyqZSFxUy0HCE9E/omM8WZd4ZAqpWuU70/6ltD2dHjbtSf
RfHl5F9K/kXQ4JF+qOUNp8f/Y4gTBAu7NWkrxDHcTvpKexvVtcGkELX6VaaT/GuWY3QjmBqa35l+
frpz4PdDsRvZ7SyqYWHGy6xcVkDk0ZrOmnHpqnetwP7tlvj4jZv+/EgFI9FxrjhVcvV9dJZ9s2E+
xdY1hjeAFsB2A1gDfwF8hIebeCrWWSABiUBAOi8KZPec0xnDQcHr+i1H5En22bU6EEyCMws+Oguv
KPqlGL80Cym/QqyaTiyMANnojOMSUkrZAwmDX7vT8j3+zzE/aH4JeoG7OaeW1s9MN3LYXa1lsLD8
xTvb9riPtdRTMOIBdrqozcnqD6o8zxZxv43HHdm25btUHaMnAi4N3Flyibt3UJaKcleDr/gLwQpn
IW9H2V5PVGbM0+mzmz6Tt7q4N8FHAHvvQ8NPM2wkHqFgg9jh+LZ+xTkEDB+LIu8VlkGEn3CPvZPt
1gOT5xvmSIf6lh2zYDbckOB69lUfa0kTlV5M6BxnZuULJnyiLXDJWC7krMn0EUdQdMiaPXNUfY1T
jx3o09z2iOPlsvDYW+SUX+nCq06Uoj1ZzyN7QXabbCQ5rSh7m82o2Cey9Qd0G+gLZc+sjy/Ly4T3
DlsuChfwsMhLZswmsvC5hBPC4YVzxH5U8NEL4zxjnEe0qmJSFGImiMscZ7aszSGeFvElwrWQigMF
VD34rYOx2TJePLIOUfDawqlwXJNSDFga6B/mxgaZbW7gee5TaUFxTo09kAwa+XwVc6Nftj7FOdos
LfdJsMdPjOwTVjP+UmySGP/H1JktJ66m2/aJFCHU61YChASib2zfEE7SqRbUt09/hvA6FTuiLtau
vcqZYOlv5jfnmJsOFPLLs0tLaOmu3ti4nufdrtMZ6RJ6PSnKRSkWae9WhScMHjayNlnjyHolk40s
Ci1hLneLdKQxZI2SSnLu6dedn3c+4dNI8/UW0ITf8dSCeaPD3BHux4rc5R9YW0+upXxX75F4EU4T
9bGZJupQkjDvMZ6XkcYZYVsV1o4pSARAM2G2zsUXb4UkwkVkGODi/8Pa8SJf5cpPkndWTNxKPoLP
ULOzkl2hYsDuAI8BsJuMD9wB2pZ8QKTQpKJqWz7+durIhcPH35NgkYondhOEoAkoNJ8MZPFZ4W/6
PBJNrOOFGO5SUOAmpTUk2MEV2AuGeNlGRVRCTs2nMmWeJpITnM+5g9KwrOm7l4rLYpOO8I62FMXg
BI7/obGyu+HgYNJN0jWYC98cJfADw9LjVMwwgWIUMz5l3YkTwmCyTt/YLzjekct528u5g/BSqDBs
Cz+e+Zk7OeDRDattpMxR0l+q13xm6f6ZXp8CJsQPAgPBiQHab4fOIBxN/SAD3mv2CQMX5CG7vttT
IfpLI9/r8U+Y5DKYt8fZNhLXD6Iajo4cDxV0sK1HaTK4oTsJM6b1INGI+smRB88FJxKPGy+XU268
HFZ7Dqt0qjHsgViFRYA1jA0N4YjpSJB/6Yo3IL6/GwTNL66TNO4AZQy19adVzw7CFw2eUyYwtUnJ
DQ/aNRe0O3NmpfqIYT5mInsPPVhmZCovwEQWH5jxCVkS7eBYRkQPiiOrJNGEGyEFxdrzdv42F6LP
YvrnMIYsaA0ZUDnquOyeokMeFWyB8TmQT7F+SAh/uMiKZFNYStC1KIN8Vx/yA/iUyIRDVXBwYEhH
A7yG0+I9Lu3MY4nLpvoOWOzVtYk6RkOB8v4+yJ8uOFil9ZEVDtKcw1rNoU5hA862QeOg1B/iPz1J
uTcumUsgkjK30gOC/iy7GuXHDVt6cmdgtR3N7ct6WUzqQ5qrLCofCvXo3Lj8obuzrZAM4ETPtVSz
cBMzT56bs8978D3WR4UJPCiTu5/nW1vu5vjmNb2zscybwk1EpNYfLV7K/nt4fqEHSk6bOUNIPfpy
DMigLSuQaUjdlhhu0jv0fne8DNqOW6MUbHAY6x29xX761XZ+w2QUDwlxdHLpWHUQCLEWz9vXMewO
Rr2X5F1BswejKLKiLJXLYAr/OVhQcLqGG3htwJCiboLqFLPDx4c57KXqCBuh4h4ymzgRd0xgdy8W
92Zx0C06A5e+eQJIg4VpLN3ccH04nrELjCWAKGHuANuMgZ0ZXs3E+TsxueOvYvAhYKBZlouleF92
sP7nWGqf3XbW7lp9Hw4HQzyOwamrTtFSSc6dsIYkSla2XHKcx1sFuCP2uM5jezBze1/DpzpwJIt5
kFOuJu5N9XkKamr6sJVgLlH5Te/aeKcoWzJcUrzVUdFbMECQ+hgATyxuZhTP9sB0E/EO3RWaKLjw
kfa+fFLZhB/ERkiinCi4+SIQ8AaR3ZtSwxYCD2qHPWkP7JHQ5QXWN14Yvim8aPHGogOLAVmztJ6g
jYxTIv3o72uu9NoZ9DGPe7E4aMUhiY4yjBjpYDrYfNm6ddLS94usnD0Vibs+qLMd+t2kii/pNW6j
VaNS3edKKhciD8fxe4swpbUqrYMAtNYmb+Ykk2x9/NLSL6quhvGW3J0eRukn0g/3+mNf0I07JXnr
6fJlqBsSyxCluGOAHIFVPIACnrNM8t7zDqKhsV229gyeJ8IYF0Py1IBbX5Fic24eHlx52blhddz/
MyiQ3eYjSuZO50wO6l7YzyRamvdDeejmMs62Coc+JxfOY6tnPaWOdLgrKS4MC1cDsSaFUxbDIMPl
ysbtlssawzEN6yhlgbT9WkDWEYQ4DqF5cSniP0hJr8Fi/Ed6nUfmyhj4BXWAfsJ3Zn32haqHqAWm
veIQj/6GpYpmNxR14QowHcw8H5ZZXrkgYUkLLGKdCFdOJgt1bj6Y12UZdU8e4+pRP+voop+zwilV
ulw2fb+p71gjqCRwFbiQHWeSRfu0dMl94XJFIaPCdvl8HgNlzw/HTnInCObwf84JURN+1OQ9sxoW
dwQUFlSUCMQ9YpoxhgEGOe/zCxIMAHeWfjLtqGd3A93O/h0p4w8i7zCN+biXoGqA0Zqd+WLgoFPg
hK92XmMHneOXGR1Q9mijvEOIbl2HfLcQ+q8oww61wEmTuGQ+y6lhDiGGSSIpK4mQivbotEdc/G2r
pRnao4HNY37fJenXiEtM/tTyTzoKACFlaxluZb+OZY8T59BM9hqyEZbOffXcPI9PPn+1JRhu3Pla
+H3ZaXRjKyarxHNk5P6ubNaNvB6JVTypl/Q11rN2i0M7cCsmZoH7fM9WdCK8ApAC5KtQcduVVlxq
+TL+4W2/K9uy2b4azmzULqBaErlkT9k3s2VLxTuEVzSugcrKboPJIcQrfETTeTioDdKZOZVuizoj
ZjLv09+KBBWXfG5opLx4sePf/Ip1Y/qq7DJAgfGtqD7K6RKWTI/qBgo0KtZiLyGdMzTxR9UXSWsz
c+AqvA/qXVpvm8YviU/2R9rmZzCBldKT2rXjsPFPea7S40nd73kfUb/5fatfqn/7r+UxYNbLkVx3
p3wnG9vsrT9zBtBz+0GwjhkQqG1A2DyvGMdwt93J0+VXZCHZ3ELYxQGHsSvId4EIfn4r5NvcstXB
+gSQQ9nRKaYjt83/3hYhF8gzo2tCYpyAZxyCYfL+Iu2VZNMvigah9JZKvhZZVbH7FJLJ8LbBf09z
0MI8NPPWqldck9B4TPZMhAirtRDbXvGBkCbRX4OmOHmBVs8MASWcMBcqrSk6NxIx8hHRUKH65H23
0t5J/s1N5U5dH80DN14xPPKZ8DSuaN4Y7d5GMOWwSOSRgBuCnPU5jojkbgCp8hzK55d8buXzTD6H
wsl8nghacC5HRL074nwRbyt5QxnllIITV1IFxX1lVCvNdAyT///I0pQBHHdGbXkfsVQvC22RNYuW
e1C06FNEwUWNM1uwsZ3IUxAItbnbp8PhlR/LboEr6i1opW9Bi0H3g8duEhVRDUUnZ9TCL6vN5hyi
Xn0/0byRoAlXozcwL0GB4OqJhDVVUjREAhaoCBj9MDmGJJTuvkTSjf/QDHkog0Mx27fi7m7pz1Og
HwnXPr8i8aYOlzo7pRWEzUM+noPx+lz2w9Q3MFQ8wTeiIWnnRwYryCcu2OaGzTXhovZ/bK7ZjYgG
uJlRtdN+Is5wvZghFnzeo0OdHaTBx8taMqATD/M1hnQKiGemjx1U3VULegfW5UdjgI27ARCuZofY
/ZAO9c8MMgLuWswFISwlt8n/AxQQ5Gdm3B3EhKblfYY/R+a9nsILmPKBw+jhVnvNZ/y5z78igUiG
R7npq+iYBBTY+lBnpb8YuCMqfGnFmev9lp4bcKpzEes2Oc5rL/0F/6hj3sBT2BKqtebQN2GR9Q9u
NHOgh+PqdCdjDHxBdoW/WMD/mDhtpqPrNva5bDvhc8przno/6raVtiv1ffc8CDR4OegQPTszW7GE
LX0dSmuwASrWg8+uWlfvBIlI1DzzKtkl7iRRfvxJzKAjDcBr0k01UPkDDzUA2fWL8W/htgzJhn2E
9w/9hf65icSHuV+eWSr4+aU6IX2U0ep39x/+d8AmIfvdwULPrpQI9MrxDidawldHlcJEUxsQjEOL
7whXusZD+DYDV4MFijac9vGJB0fNl8w1I7fvPxN8a4AetAJBFYO45+sWaZLyh0O44XYIChpvPYZz
8MbANZt4BX6UApdyoj/eq+Ns9/wHC4eaMhF3whvpaspzsMOwBOEFq+36mf6DLa0bu/sXnVShckwj
Ih7MITc0kBU88CIq65w2eX5h/FhunvR9QT6lqCpAZpMfMfZIFMkdvn1axHIb4im/8Ho27yE1kr4u
J6sznnvSECC6E9Zy7nnEjadla0PN2MgBlmqwBOwHx14vp5OL1KzwBVoOC3KxLuN5n11eONRjzJO7
kFHZZL77xKHOX58vm+hGAwyMg0V21V57mIeQxohgpT+UO2VPRwU0SEEBXy4fol/2tJiDXdERzOPb
zLSiq0Q6Oj/I0N7Q/5hF8m1y38JTrnrCGW85JGY88tPh/Q+En6e5F8QfCijA3wF2Cq4qk97R1fw7
11pY/sEigH5P2ODxS7vkou4bR7Wl2GFP5JssRT9hQ8hXgE2SyeWZU/tD9E/ztQsCXQ4th+vwhOW3
CVU0nnxiw4WAuwCzDMmNuAVfy/2bgMvgQHIaM9/XFrClKmooEwsUNPmT4fABTWo+6DZP5vSA4Pcj
a7SMYf+tAO/yEeGeEr9aYIXttyg1XDO58ehuZys+Tt83GhWWLZA2wiZ0vb2ZxQuF/Hienae4E3w/
ebbBQE6+BTaaqCw/DP4MUJDgXP1RvwCgA8PJo8GnGF5bHnceCP5LUOCq9cJN23CnY3PivDrnZBAA
z2MaeFnDX+bvxiOUM7ciyARZ5xC60FCnK05hU/lRAr8t5hNx2boKLETEbHDH2TwlSXFKbglKb2wn
GUxVHIp4blewT0cmiO+fmsBNruDX+uNf0j2gu5+RSxZF/e1X+apnuMUKK5/XE1h8+uy8U/f8ZMr7
8a+uMg6fD9IOBJXCz9SdgfE55EM4RN184IAOhBr8F6Rk/kZifAKADt2LlrCcAZnpa/64n/H9wIP+
JLHCaztQ770lgdSlc7QXgkbjk9KBPeVrfeUhAcmMvIQD2Usg2oX4SUIGmNlY7khJ8fzTNAbadEbF
xIa0MvLAm7fNV04LWxoson/83niSovyBOeoByLqgAoQQFX8A3JIDb6Tm8xKD7yO2Ft6PRrXnfsq2
wvIuGP6zuQYqPG0FKCDYRsMH1qxU+8Tcay0lxOy1ovNB0aPkVkA40apfH/CWAj5AYfX730f7Tn0I
o3OiHhx/mf3X3yxTsjznBmxgQuRmkD1I6ZBkJNuX45slcscOmC8KRuPBBL4GAo9iZnK6h1+BRYhb
bG6RNFTDdVp8pHhFZ3PY49JrDxiQjzQR1QRSbdOrDwFRai7zvrtB9CWGCguQmneRURrUIpYqIJ5o
mXRMSVQTOBAzWbjBfELYPxN0IY5HOE5AH0URWP7KeTAD2SUSptP09BYu7apwt9F5/pmrl7Er6X37
mKrhCvDG06pA42JFfzoTRSh6C8JQGkmRu82vdWzXxYIitXDJAsArC1SxxTIQn0I4v7zaEDxV3VHg
pQeYETBd7KEyy+ffxwZ+GpuwMvhd7P3+WzJppYG9C0flIWkvpXTlXcnT5f0HMYnJJZUuc5CKLJSg
1PH4oLw9dyFoLcwFdBdc22ARYpeEUEB0lmVg9D9ej5CjEAG1ctnD2IE0RpgEjLfJM7MD0Ev6sI6/
YuMi3m+BdEiuEFhxFrT3FYEszGmg2Ns1pwDSdRHrIqdVdgbwBK+tyCgKmCM9Cs/FHeBjYc/4QMlJ
hYMGYB65Q/DA1Lb9GjzrkDFDXyvZup8rohv+bV6LO0Z58uRbckqacYM1SVj1CRTrWz0P71iT+K5l
YCPkQ/MqUFzFtoUVAu1AI/MDM5ctlt2XHMyHKR/p05mzIfK6Zz5jElY/CO2/+/MI8pilvrTW6K8A
e8Ujg2aSBOKSDFEBOLogQvcGoKcbAOJsIjlmHGgPoS1bvDgs2vgu13Mjd2DqmRSmhUvW6N/KH37n
osNOD9oc8DULSkX41aPCo+MwUC1Uq1jcYZCAdJuT/qkYj3gmvgW+d2VRShv2T3JFaSJa4JDV7vSC
IxBvkPoeMKHJmoFYHcZVA9zIURmS2IhQpLzIgZO1TrETkuLHF1Pb7AaU1g42+xbrUMN4ly30uZiy
Pq81rN+YDkvq6Z4OD5gYr6KrbizSr5d6UhPe3b9xCNvx3uzlmLnwnpgcVU7BLgciFrpt79Yssqsm
X3Eee6BeoBRi2fkd4lEsrr0oXPliHIJpVuZmQKw1nDfmRe0ukJDTW6Fcx/5SK2clPjJIEYID9I6i
2CkBN1u/xV9BMzCnmLnZ+zJFFqMHBg0fAZ3ynL7snr5G41S2hDyucXIbKbr/+h3XdOmXtNQs7uMS
tJTXGqvJ/wRoIAlMZQaKK+fSoxUnU0yabwPB18YtUZtRoO+A35FfE9f8TuJvFaVHJfl/NpLjjBRq
cdQSW1tzNUnTqYYZoIhgLJikNLq7wNTx/EhszMrr++QExuJfdkwRAXOuBd7oaGOae0d0U1ozI3df
LcHA6lxl8no/VludAzCN4YNfGti490Zw1JWlRW4F3yhTmjqn7Q0j2kSFqx5calNzTtHcI0W9a9ch
OgNCMEFMhDxn9oW93BEjB+vgD0YlF8IDHutm9RBsUg/winLoTNhR6dxmSkGbBFzZD/ICuOhEeS+d
Jzqh43Zg4qyihYI/2VlQiglARPItyi64xjPI9RQ6ap/Fy6YkhQEU93yH2QRNC0hlc304kkQQSluG
RMvUipZpAZi0Bdaa5eqzy7g9ze/zkgyogHKzguuUtCi7K8ZMXbRV0RKidc/IjAapgFdVPGOhQExg
7IRZXHtrNniR0Gz6yZNwqPkiFaLCKjacrdUCPFzgFOF54frLM4kmL5WrfuSivxLf2DqVQ0eFwOg+
WXBAV8CxwUD68Rxvs/L6E11kQtOtj7VRem3GkqEOMyoXpx/Sxm+YoZgLC5WuDUhudC336BSbJsIc
7kX6Av978cSJvadtMOR0BhZ+hQrFdfTXD4OY+uuHEXlaLDTj+xF3dlxtm+cuslH/cQfcy53IVv3x
SwZ74DrZIPBMMwDu9P/fM8TzfUNfgcOegFOfHCWpdV/yjDypKKHJjGEPp+25g3DK+4kJChAFQIPJ
4DiwyekudQRfBBgK/twAysXpBqCKSwSdIKD9GQ4x56JFtVxgDJw0tPeAhFH8a60yIVDXXJyH5X2O
IJNlFFKsMyzX8XyI9ma46yLQ41sh9qvXJeQffqY/mfoQpobTGbu18hXDSL4ewEa/gEj+dtjxZAUN
DTrT5IJ70LAVaweqS8k2TUNKnDOy6GGR7o+Iyfjba48CqL4E8Ot1rKLlpmTfcTFNtbaF8bB9Yn6Y
vhcHBQStZ+Zgwqd984Y3lGLKvaMq9BiTej0dw9JhSBnvXvGuUyDMbitupbRTAdqjF5LaohUTId4q
Bqa/TBV+MBYm3JX4FWvnNr2LjF9LbioQ6lc8j7jhaDJGAtcWzoPHhxSLuuCDzQbiPdMIVltxB53c
mgHsNyaBz7Vq3DAK0dwFFao3tspktSxm/wYm51R/5pPni1HcSyB/JWxgM25I6rm3/ejclDnPpdJO
41/UWhRKRvXvHtecMIUbYXB8y68YYfBgIrMbBcVnyO6ESoluZqy9h5G3DXICBQIQpKBezhxHsZj1
TRPlHiDv5C+huquht/pC4SS8KhynFiW8ez0+KZjN8KVyHDrKeOI5A+gXaXYVdL65dTW3sADUJJP3
vwbUgSs2FYf6xZjxmaYUj26zkGFy4sshSoOrBDrJex5Q4A3h76ESrGDgFXu8/JO3sBU2IItUvh5c
ou+EyK90xRSf0ljz4IwOz4h4eLFN4GDhNLwo5qjBzBlaOwbVOxlSqVoEbf9mi6HvWWjPHKWwkmBE
RBf09znI9oWFK0o6qdwI7nv8Rd6Nn+eyeMpbpXGxG2eCk3JuTCwGiazyzuTWEpJ/8einU3NWeGlK
jLbRBSUTQ00xw3haSzsefLSqF4HhN6+1o4GF8+qbYap/AYVZIF++1XbpibuQyqAFwSIEdeS9SvpL
bgvSV77gAVTkoxResPHhHkuJ7UaWgUvWcOgKXtEC14pOtGH9oQS3VD6G2Ub/4q9AqaiDNe7t1FTC
C2sltkuGKSG2V+kKfgtTjwTzy6Y7C7gNh7NpUMwazB+Iko5pU+abxwnKfz5+h3ajx7xqs9DmrBjk
y7CM4lnmT8BYG77WCOmsxpwQ4GcZnMe5YBc+Bg9cc3gDdLCkkgc1KoPrta3uOxIyFn8pbNWgiZjD
+ar8ZUjbWeyna/RcRNz2he66YPXjg2GUEnhsOJNjwuimaVFYb9jmjelR4NcebGpvZu4j5YiYz7CC
gZNaTdWrCdv2pvVeo890u3vU6gdJow5wgPltqI+KCACipb4KxdWvRRQxE4wTYmZ8ND5aNuLgj8Ko
MfxQ7TAgaeNXT85wYJJ9VdtK2m5GaUAP5uQ4pGfKmtXikuyQ5qj1GjD0B16lcIv2kObk1o19W1pF
M9j2R3FlWLSowjYp/aYELgvhZYKA6fpaDNZJ62lLsV6lpS2AMohWrOaqz/rG26wc9eyqYqSjLya+
bSZ9804HMMXlOjkq4AgukKuY4zYwJtFtUz4gIQhS1it4bjUTe3E1GCtVXH2/JhxWKP7nh5GM6V8j
dT1j1MTT87gL36r4pRsfZbBkxsTshz0W4OzvHmuqOJhs/MR3+gknA5dE1NriOVGiC6lpupW2dwZ2
5i4S972wb5iCCvswOMwIYB6esz3Mrn7SXDvJylzt/p3CkD1rH5+kIf4y5IWyV23YtTmtqcnKrDdh
s5GSTa2vcbTldMySRH564lwJ1lnrqRm1vPyofVDu9MiWRppn10JB6Y5//2MU3ivlW90I+SY0N7OO
0OI0/cUh9/OL3BKSNT0VbBO6L7bbMN2GHMt3vbT0zPu1ViHNxkf1n1r/qaslZLoMZSf1CtOtTApx
dqWwDWbbVvIponnaBfhBn98GX0PBlQvVBR+U3H/14Ny2tbkNx11w3913rxeDMAa2X8E+Gk5D4DB0
wLzbSpTSfibpVyl/ivln1nyEz1tx3obhx1O9Sunl1R0TcemVxTqcmCr2IG6DypdHmnpssudPFSPw
D6286CQyZ0EPK5UGi6zxTAeSH8xCpod9usL0/HotCGL+M+2UM07jRj/ET2J8SNGj/NPWWx2Y6WQc
YHMnxExp6BY/I4VTqwBEOZJ2zhx807FKW8fsfuw14Olwwie3fDnQ0XIwzqQaq3CfiwcyFn12lcoP
fFhp+10atgJGr96AM2NIwhyB368kb9IGSsKCJ7abV8Ptld6M4VbdL0F6kYWT3B7l8BDYfbupC4RI
TOLe6I+y039pp1e2H8Y9kfwOo4y5Y6OzdB+7Ad6W0LCHh8lqr09BP/BzGNjoXiIVxQ5IzwYy9TA3
nse63jfVLnltCLF34A3XtDIq8xqUWGwTzCwHl3xHZJs6rDEvmfIlaMNnM4cUJzoM5jmC0Du5e1Iv
c0nyKxfrTPsYBuvDyP4m2c+Lr/bnmf0Ljj6e93Glgc/WV0bsCqw9BuU/7stY+bFLRYvGZH1tdoBy
12q8CeVNSAxS3tT8w55/L0uwDqxqYyUydhEx6q86bOziKqquy9e5fNqm9WUMluapO2nmUWxBsweF
BfKDAlwKQLL87yB9GqApLKbLwVFlPUFAUI9lf3oVZ0M6M3zpvmPh2xi/hOFGlMH4SMKPpLrOqvNs
U1hUqWjvKpX7bKUsehLGMZ62ZU5UYM7tt8FjR9ELlZQcUIJvffeh9F/oyMnwVbTfOSyUXXrflXeO
9buX4JvjVrShrrycev4Bo+NpfQzeizoHDtiAOAkbzh70/iiI8Fu6w8iYix7KT45h2bxVi5zoHTyf
SsXsC9f1G0EYrVKj448T2HSXRDE8jt2pjy5QYojHH3BfaPjKR7eGeEfrPHY0zN+pZ2IMxPAuui+T
3mRXguJBpIrz3UpdSrIXt54yc5uUn0pYxVGrKe5mJozEKfc4vZ6ASq/J4hxpmCV2arsfkj1tBd1n
0n0a7efAyAffx3VmnO/zczd4UU904iupvvpVjkaz0V9+vWufZzG9qslOXhe2uWz5ailantPWFLo0
kahTfAx9nDm14dzBn1Ey5Em0OT1iwy2BZ3D6krx5tVCS0yw/Q4yaKnhUXDj9utLWnc7NwJL1VWZp
BwwoA19EaNOJ1GU/RvZTFH+r71D7O0BO9WsM2lfhQfSC7kpKXtzcTZpN1jCV5QlaVzkDdk/HnDlz
FTsd131LU93UrRMNrhR5o4H2t04WOvb1a3Zo+FDVTdYAmeHABQH2WVRfuvnZm5/tn6I7R93ZHI68
hCwePXCoLZ2kqX93e2BVZDrfGcC7bP3vqC5Ga1akXHEe9UqND6ZdXQbYFwlEq+2s2WY/MGtW+dMv
jE08F5p9oIFp3rfKTo12EUSBmGOdP5Gcodga+7A8KffjBO+twSq6hHKhG2fs3K2LWgBvCd514QiA
k+dsgleuCClOoBn6OPVjSwnYi2Vhoq9QNskCHEJgwdQr6jbM0dGJ7PBPXEITXuJSI+Xxa41pKfIy
8KSdOHRzKnMCF4eYcAnjW0MJVn4GChv1t6T2Qslr/7UsJDTluJjFuKFxdE5p5hQ27LcIJVhKOMhy
3SRzw0CbAl5x3Le8ehyVeB7Y9IimT7YEkjZL9dB8JDSR/cP8DPqkqT6G4vB091xcmM4SK33bBPPJ
ycshlMAVxnkuZma6EDkRKkucYRwKWViZSTOBT7uvEmARTh2vJ33NzZQkFjse8SQO7hvIBGjwkHtF
orsnxv+cJqk4LiXFIp/94mKJT386gy5u0tQpbOGNx2qiWIQHSCDMuCNwC32tSXLUSDK0wx84b3Ct
1x6b5x3ChD/aXO/xl4LsZF/GL3xvuCn4dcOAbUKp9DnQuwmkos/cztVm2xosYuaL3VZbb6PkyImh
DLhx+Ii4rmg6AUevYC029CF4Az2xNyW9tGyQMravA1Z7c17bUyo9OrcLKCDFo+ySBYZxcdwuiDB0
AzG6a3a/PJ/LpHUqTrg4RkrmZvr8yXvHZ4cdytXl/9iQAWlmLu2cm2z6jdDX8MvCwTp731ESdpOT
W8EqPNzIuMDIQp3YKCkd9z/NZvGUr9gXC+OPaPyJmz9d9M1bIRAhm4iIdXiQ5sknVOt0aWPNy2iU
tmrmUB75GMg2myE7hxBluWsioZUfPQlK6jr1FUzlunjE+V9h+ILLpPzMbEG4vYKJpngXfKAEpElQ
ZsIOy/0ZgzXuesyCpjYn4sLvjcOOgP3HuGCjwd6BDSnHBxzOienjBoZoixvYlLzPxYvTIMdNDg4O
SQSe318XDefYpoT8TjbfxY3AURZHMd9HDxtImv7H241mxXOt2f1iQ6Jkb/JqK5i0dmYERQTTFwUm
k+xEcN461uv8zz1aR2TQBKLX7iNsr8bsBFg858JgJ07OXqk47AaZhxkpQKRqVjEO7c6peV9tHcGP
TOl9A6dIcZregUJwDkjuZ8bCrZwk3Qbp1o0WYs5xaFM/fXXYpE8oLngDNnd9g+QQfpLyl8FjFTcl
u+BujSmcBsze+DG1NcM8ex51aQeNu8Fii8hDlaDnaNS0f5QM4bDI2Q+kjMl2Nflpzfko7yqs4Tkz
J1jDK04psoxFyRdP4+0ZEIJ14znQmPQRxX87NN7uX5DME+XUc6ut1x2GaYUasS/T/BzNz6z9LFgd
pe8Bdot8i2cXFIjGbQgQE24n9M/9c1KHsJxwZqJ/nkha7x3lxMfMKePo2SYaXjgdPwf33nbVQR6L
1/h1cX5xXIzoc8FXPR/XY3owusNd3SvQWoX1CJ0SfJ088du1fQvIel2vJ7Cge3fP9exPPD5U8U8r
/oGxLrX84HheV6cEhrwfshh2bqlMjqa6tsDIP5282SsEmAPPhE6hfOIltnJpEvmiSx6fRzpg3Cra
J/LWHMHdHMRyR4K4Kea6za+4QhOb3MQdR7/K0QDaXVjrcJLERAgw9qm2SdfSp5lPX08knaTXUukc
zPZZ46rplIckJcs139rgf6sexBYLzHjJifH1ZXPj9uQsZEQA3gZCj3fP4h4H1Sr3uSeTfSPSBqYZ
93yPdd7m4sapOEumU3HKdRA497DOhnURrHvgS4hm/gApaVx3rdcBEzZXKXlCOL3uy2rTU0Mv+DBR
lpvhBGVZ0Y4xR2ebW8pYbJvK11JsJuv4xYrpNqX3Qsk6ENye80oKkMs/mJgta6B99K4urR+iAMUb
0o5mxT1rmLSp/8X2WNYI1KAjAM+YbtKCJ8duWtiZuK/E/bM8cN+LI3tGkaY92lFxbuILC0FeXCX5
yk3F7C5VchHkcymclMgyve98+yq2ArACZUMyQMjhHngx1BZzxSPIMJJoNEEbeUngiSmizypPuskk
4yR7z/Y/XBa+yBlvviP0qzF000VtX4LskDUnj3Y4uAkP5lg7/PGBuOcvmoUYGB8jI3/jT9n84cZj
4ym1lHekdk+XAyoHwg/aLqItEgd6Ebpj4KrmfuNm0glLmlbuqicAI8Ai8KLW+LJQl+KrwZI17+df
BOD7Uzqc6uHUPE+i/SHl1zupN0JiktdJno7AKXgZXqTHvXyMwjfFYQO05W9q7NJLP54q5dBKmIh3
VewP940YukXi+n6hf0j/qudJao5Gc3xVeF7B3u0UYStX/q6wQlTMeinhiQY1aYv3zR/6aLB28k2y
xEDkiDwaEEd9KkBs2l1B1eK2bKll2PWwmHZ5vU4V2HE2laKQ8Dg0QssN/J4GNNGP8q3Pjr/QnIj9
iZ1PuJUgzVmeM/oS1/q7ljIO1mPjzUh9zNz+uayDrbr84ipBOknyVWVTGesnkt/Lu6duMnDx9BiM
9gibWxHqlr6fWefK3DzNjan5RrJVayt+Hqr+IBuHIF+GOeScQ2ocJLrH1P2IWnZRzfOzuAT8A5Cr
1FfI6P5QMIFyDVeB5LBxFSGoAHylbgJKlAttaGfI25zascQH28TsRJDcriO67qEAw2liMoHjkhAM
uhzXPYjxTFLlRcmoQliiuQGTSM0A2/CFZHdES0LjExkPIOwA55ltsfzrd8rrt8pJeK5RbRGsjeyA
Nd79mdFE+cLdPTUjkCHlGPk/tVCbTiN+RInnyHnFgqc+qI+HWKzw2v56qhcCleHMyqneK1ckK3+T
rVwNqfWM3U+HsyP2e4GjR7Y2D3l3Ka8NPSn5otcthdCy6gUOeQxSEvUwFTb1uV21J+S8Itpw1nsO
ZJ/j1Y2F9yRHt+yjg12g3hlnXVLrhmRcEfePsCR7ef7QgvnNIbdIwEsk/fmefHAR1yzOGpzycvE/
olycbzkoKeNW9RavFSsMrRuGZDsTAyutbWKs/HeZfCTsJ4sHopDKh1BukG+laApgole/ONaPEyoI
oQv8MW764sxhwOBhRRXbi8bdugXnX+9zyXp2mEg+GE/EvSLuU6gys32agmc5PqvDWOyTYpfNGGn7
iArMIyU+3rRqSDn55AVjr7D5y0CqQEbHUfKGUhUfWEknlpA+oYhqnP537/6OObD+vayFo5n+FMuf
nW/JhtEVrD1OR7N+BwUhk8luOU1+fm5CdSlc+XUCJVDL4yvz1KOobYjIIIAiCfPo/a6/HLkZPTDj
gcvQYto5o9xm/Q3vLNU3kvK3pF2OeC+6qJuiICRuYaya/wj0LKRRsGWzYCHNDXZ8D7KeZq4ka9A4
VHkCqBdz0+j+S9vm7e7e7sOFHJxU5aQltOOeq+Q8IyYln17CUcOm3Z6zmJvrRG+eH2ihX0f6ocJm
iGV5SdXaEO4Oa3kPGfhq31+uilnp5Y7Casobgeijweha0TwUW0CNHKIDeYbZlfsVlJynnQQeJ7Ss
XfT1/ucH/pAhOKIJQnLxMKEAxw5ncJTwGbfhJZNNoDeYxeFMwaMD3hZybpNc4ZtXyYEVxFBSX9Yk
uIDqit8Fm2+EDzJcxjEFe7YFdKyPzgCWUsWhw0OzZ0CfW26xUPmHuVqumZQSl2G8lUR7GRQQWg+c
Nn4rDcIIg+35PlC2gjmfFSdBOxAICBmcRmsAElQEvchulrYl2ID0zLG2Esjy2Ab+45vdQyzfW0cV
L4SNJgmN+GSoeg4UIsBZUXuAk8LRgngBovtrKihK//BhWwzv5pqfY05KL7iWcMnsiflz/tVEW/7F
36soUaj3bJh5IlOBGoFWx1Q5Z6zFwzV8gpOGzMdXV88n0I1oI1pibdAW1k8X7qHCAYgpMb8xSMXN
Uri81oxuFkSPSP8xMmGiTWLs+drF3byDl4oX8v8xdabNjSLbFv1FRABi0leEJBBCs2zJXxQuu4oZ
xAz69W+lfd99L6Kib/dtV7WGJDPPOXuvTbO/s0jQEqPXzqGv9pQOtXocVe70jiQLFxg1UaUv7Z2u
HuX49GnY+BqIErctm1SoTY363XSwkYD14V0pFNkzLpEinwgba+aw/bDlENCwF+8I2xVFLoJAoqBf
B9xKFJAYMrMzFmYTJZHgiGpf1ZbVY3zzJxKKA+sMp5jVLzihMadqePDM6wznUe+zxwhESAy184Aa
/B3ySGZTh9fKRt3bZNuDy931zUkdzgzPStIvUpfYNTTSxKIxYhapELWYL78Arn7X1fez+QrDP+Ed
pcNc3j9D3JdwAAkberz89aE3V82d4fbXgTsVoyFgfQwBwWjwnrBLl0E4BHM9EPr3LOgztO7o37X4
LUNPPCyqh+ipcmTgtPlNkMNH1tdbrOvnkRw+1VN22B6YrNrEASGEFCaz/85zqbCYRr+3c5/bbgy6
j6ZngBGUkQqTrjkRoxSCYnRyvrNtv+rV6/H+NG6teg/r4+sfVlkAoM9dIwWTFAAwY/T0CIrnjv+7
pIWHeV40b2nOj6a/u+v5+WGclkYq3OfdxMiPRxuvkAjA6JjM1bwbbzHP3FkJX2tdUmQWq2Ef32lv
J+X5oR4qdZc7OloM6VKE78p4r6tPAknL6bsWipVIf69ALWnv/fwtHt4q6zJTz6Po4TrpH3XnfuOk
bmjv5J6skuSKD57UHlR33uMvgiqpWcMHRYrUbiRlTWLfCg3PCe94pt7z6DPZtTbHTvMMYGwAvH1t
MDg21TFSj1aEk3yt7W1hjuPoRX5icskQRwGQCmGDNR3l51Dq8ZqLc4C45+Y/eBaUKdjarCroCyAZ
kEn25XPfPRmBKEpgMO7gQpRtPx/ZB4jH5qgqB00igmz3UsXxRM8bY2z61T6207DTs0PKrT06q9ml
e1zm1VVm+WLzB6nvh/tiWlu4VIlbS/w+8TEDI3kRkyFmZSJZZVrRRAGKYoKxlRxj2ozmpkn9MvUL
fvsPJbTVPIP6OV3Kr1usvRtErCPoqM6KcYQSOKMWFZeo0whrkCtUu4+c/nXqilM4HM32YO7m+kaT
CGUTdDICxpEaqO7hKyWTlWouSo4h6XXQKEfSFw6IEqgq4LxsD1w9TPNMC/67tVdU20A54wRF6Yq9
ny2dxY9e4fAYFvW0lctthF8FWqe1ouee+H9PQ3eXIEW+EZmlj6dR3U/fjMXBXopmW7zVQgf+yEBU
9LSX5+ic7Nfm96HuaZHRiJeWqulSw9zfadr0DLUT0ZTh5/LyPqUfxWfdr9rhLYE92l8M9Sznp0bg
71ZQsqBM/U4NMMJABgJLwkwU15Xi9O1RDrnQ7tr9VJ3i14Wm6Jjcn9K91z6N/E+t/Ak3YXg2Xyej
OMnFSU+pqIQBR+aD9tTqA2Im1lf0O1hf0e8I5ugUjNwqJpvbGZNvML5MPBML8SqW6E3KUK0m3Wxz
56YB5QAxE4gOVo6Nqdz8QbxydFLBtuyQILJQ2wlLK4KqStzpAOYyY2XZs3gphKAs8sUlOI3HPbP7
GE3Jen7FqCpEOuCFA3HQaMTEMnqFyvP+O/FGfQBxBZnWipqXIncG/4YsIlTEcJJtap8tHanHWSl3
+WtHg+/2Uu/QWF4f4+ujnd215735scvE0jULCY9UmyDNt4q2kWsEOOtOJIvIEHWyfUPd24P5gGWy
6GqHqTCAKShpBS2N6oPbBVfbH/nRSND2Wj6I6RVxad8KGNZ8V+YHsmLHxfBah8ZZq6+D9DYWNz2+
071vmg9Gi0D4Z5+n1SNEK+z1yoLmtGECvt1WcN2NzYl2h6QzZiM0EeSd0GEZZLlAt+fYQTxgcJ05
0shhoh9jM+uu6iAoJNzT4/Jeq3eS3GtsBReK02K4qtTIqv3SV7utCkBaIkIOlUHwVMScWImCVNs+
GLKsdiSKv7XYbEZSQ50B6NeRQYxiUUQpZiCle5zWlXlo58cCZxE+a83NUjCzbvK403vv+vszuj8c
GiRVshMSmBHHLDksAgEK1UZf0vpBjwAiCi2ScjTxOUKGogwc3q3i/rtXYi584cQB8rBeptY1H9/Z
RQGFVI5CmhLhZhDODb8wfI7U/x01l/iEKKf/UQdgwXl+Fs+/HcNm4zSjyEw+DdXG2ThX169yHaO5
5BeHAzJ5JPQ/1T+poUm2TvGlG1ymXVJD8Vto7m/WVxt6Fua2wRPzd7w45FrChMMXwwm00h6EfPtZ
c81XZXmrx3tSfRrKnzb9yl9fUfwt1+eBPJlwl6iBrG2h2/hR5U+IB/DBP9bFc52b6zF228jDWKxV
wIo2qaOjEBxEbKmsuf8wg6B/+5zgQq/rtT64yuB2GrHrbgb0aF83H40BW+Ve9PfidZtbb23Md3g2
5EVKSw+N4DbNvXrE8gMT0skbOtiBxE7iFfXtV5NMeMTrsbn5yaIDohf7MPJHuuyLpjjgIgIV38dX
B5ghlwM32aI5faCCxl5bAStl491K0keorFOyyGBIA2K3LcNhohRZ11AOmBqRFihyLV7TbsiXVnpm
yMx9+ZpwQ2ffZ3Vg8bpI5adUf/TDsfuTYMIh6dB6s5a99ZaVVwLchwbOmXCoKMq2ewWEn1iB42RE
thZ3vSZh6ibjdQHUBAZfBWoZ3LCtoEbWknekrCmUPaF+HRJPuc2+kDA6eJd4GW1p35zXfH8Dejd+
TIs3ZTow3bsBy+PfOtoHimfhHGg7t7hRiBCpQbKhvsFSwGRknqEEcuyu2Jfzvf44AJSyl6idAbVN
S4RQ0LK4xRq0wJmk/aNHdFdQt9okqngSwJ52E6Ns/rmx0rKHCjYQ9O2iFunl/1jfAIpBE8P4NuWL
NhKy0rC9FDpd+FHzO+pbyRmyvWQe4geF01nOLs3jQs2V4oOiFbx7prgcUdPtSNUe9ADtOA7sdjen
o2BuX8V2qsWbwYHw+sYx8gQv7CKJRsHcN5tMEPaw96wnYH2G25oiGeEZpCWpg/vCujLilfvrypee
x3xWorthQR8GqMUsnHpdPz+j56fkdNP26DYd1vLgN9mbzDkatu1hFh9GaiiGZlynwfsWGxUL4g5F
PeniHWgLzHyI0ohfZvBaAOk+aTj0Xu7qrXp5bFHqlgwiiRCWD/wWT+Ebu6X/dDoN0raddrNij/td
xq4hfPE39P7BoNBYuDyZIahvefrew+p4T6Z3Q3p/Te8D6H00JBXVxn7+3M/lXQb/YHTm2naw/NSV
Q+TdywFVIzbDcTkQvs3GyLbxg0lPfzDpauRmTzdB2wyDdDmE57o5x+GZHvmsRiNwGgowscd8oTzI
iPZNoidmQP09rtq/XWJ4k0z5OOkmHC3o86B2PZQt1b887bZJcxLXavloF1C3C8RnOKGbDa57pnVt
IyD0c4LEj9QxE75qFcrGR8gO91Y93uLH25S8hfaJkFPMumPhyb1bz9w8dJlFlhxhSzrqaGhLyQ6K
8b3757MfmAMYFG5E/8kSCglRRBh0nde3h34bpo/AUeneEZn58iymhnNbpnvRbkpVTIxraTMxoSHH
7kR2RVEHdR2YqA20rZSibiYBd6GMm2e40WZeWngS3Ama8ag0fbYgDS4XV7x4GxJKuELm3mHkR3xC
pWjD7xB+H++RbBpM/jin8caKuMrg7YXEDzymhOJ1V7AHLM2CE3yXp/u2sof+MBqH2jh02VE6GHpg
Jru+J/0vcLWHT3DbANSi9mN2VSYdg0dcscrnxDABqAqfWe8S5ZsF31L1Uf7RiQngpmYczegwrXEA
4XjRI4KnwFsvK8R5yrZ+Bi86MQT2mZ7O98RukudLfBVNer45+CLVVzBOO17itECFO+5Y4zhWsMg5
NwP1Bzo5OFYwsrRTgBthRd7VoZ2dXhG0ZjQKIiPo8b7ydfsmIa+NFre3x7hvHofAxx7CP2POGxY+
27du+z2ZUnZeHJ7haU6iInMNYHKU8hjHmPpyGasCWsWL1nRHfFXIBKwr2tI/ef3VO/OBBOeATOn8
WD+RdZzn2rkdL8V4iZn6gOwaLuFqfv93TJ6fzewzNj7K+Z0UXNqounjG03gPeIZn/EnjYRCHSrKZ
zTdvjqXu32Cd+8ReFZLH903SEp40BTzdbInhAuMjj3duvymd3a/KZfQMEgFsOJjISZtTNp7l+blO
rvFONvwA950xgdH22BwMtNOMRWHjdbZ0dpg2sHfgNc2RUju4/DBGMCJf1ExToIHybdUu2StoONgp
0HDoBGpayJgZLX+hjLcJ9iEj2+AJJDjvW2n2xWxXwJ/PTi2ZiS4npQXBUwJ5uONJrF1crsPcf2gb
nFGWedbPUY3ozu1XJCnh+CD3Soedj8g2FoaLp2MhtIefHCHV4D/gR/gCYw7tZ7zO5TV+rCJcGuMy
4pZnOz1epwhLPaxA8a+MeovnEEsQPkoZ0wf2PIw5udFQEJMI4Cn4GJtNz/4IlNSZIflck4uEvQjT
Kn4oFbrigg0ewzCxVSpjwb0GdpawwNFc85ihNcMyhm8G+Qubb+u86XAZblp35WnkDhDwHWGnnPAR
KHfcfbdugYOOuCxMSLxpLfYIgZqZHpISNmCdXXm+N+3jPPJrPrSMXd5VGUTydHCJp9eLIBB7AeZR
TMRYFF1cc7iN9HPLYURPtNgppufLEf7rD1j/GIjsLKaFBc3i1Je0aFcjdQZFFg4a7Gg8hwqtbdre
uD4MvgJsTN5ADuhSt9neAnGhyW06KuoVX1mqf1ThPexZbhdpNXd+j8iclLzYj9YpRBzcxOYq1FY8
jDjdWHB8GPhaifBRnqy/dxRWCGdyLqYJuXf+i0XWQ7rbDhNZaqeR9ZqdX9Ul3b0QFCwZAjHMtFU4
keqFxJ+4equqN0BTvES3d2SJUh0c9jFl3KXQVRYHk5Z6w2d2kLV7Jr8b07UrzwwZl5xagyxOrTrc
yW9xv01evuJQEj885EWy4ja5SxRQuBoqVEerFmXZiywGlwSSkGEWyMlTHp0nDSP+SQ3PUXYZtHNF
W4Ma+5bw15/qVPupTieqUwyoPWI/cXYQoAG7hW4gspamXPHYzOjRLh6EiJ3a9AjSXG32tFJy7/Uz
UqadOgFQ+WRKTpP6fbQb/QCy7JfHkC4e3xIpcRrkv6MsucrMlftliLDDhy4dQ1VRfek0kV+v+G3j
Pxt/vsNIkS/+QsVuQnd8EINNthQn2++rewGhzz0q/exdILHAolM4E/Fm695MYnfwJl6UtPbh/q7b
GeYWkRTFLSRHZM3EAT8n8rwX6x436lvpEiH/Y67mEZrjMzWcMeS3i9Oh5/QsgSHa7hTvo2RX9FCy
j0V8sF60JJbWQvoJ9+RiY9YbLLSI+QmbMz1OMDJ6rbMSX4fn2+zL6p2bbILYPyTaqeGu4fw+x2xq
OsBWvPCohKwVTvVBWxMt+lj4BYEl5qV0H83B6r+0cplhmqGqAAOdiGubfoYX2/v4EtGzVUJguzy+
ys+x/ojnd2m6Gadp5oWFZ+Veyc1CQ83VebhKCQplC2O5d88Fjsaw2Q7EC4gdlge64tTPl68vxnUg
SZHE7gLGpcIa+JAvKYXZ8ciFGastnsQGcU++x2MHmgzL+jy6GrytRdsFBoC9GOWAZxRfzy/8Z1gl
4386yNSfjTFbPOTNDOMSDQMu/BzzuBDlVxDPd/COUEH6IkaPE6o/65UzoUVHSdSuW3RsYI3Xaepy
pEEsCZ5VEKDlQ+aDWS8MIrxcCxg8WMH3+I1fXxAgbG4yS3awcA4e6HIrETqlm1uzrJYshAnBPUcE
0baoofEJADKF9oeOdxMhhF3zIfTXR/Lecoq2IpNL/5qe31r596V/P82v2quVQ1cdVBkZMY5UAD8u
UX+48XRKkkUGCpepEr2W0neM+bmtLkp1MavLK0StsXmgdOk2Lb/mXj/3wnBVHB6phxISDAZNab8v
T6ETDdgngxlt3j4YssCi7KaRRXioDiTmTTUvNR8E2PgBhuoKzyhxazQt+cYwY3LUOiTG/f471r9u
YSbbOzeRsChtoQv0iO7LnVLse4TX0iFW8dwxgj8xw+W61zvDvza5hrOLtEf0aFoe4j5Z9qSvaPKz
CeSZ38yAoWzKfFO0SAoR93WW33A8MqSNPAt0UkYigL9qE7vKPQMSEEGO2xlSsBiiz65cRVOQO/Vx
oT6oG86qJvCX0TJCAKi/6/Ktl2/xDy0DVoaB3OnxGV8mOpKkg79rxZ1Ml7H/TK0/M6Q+xwYBwUzM
7Jb3J5dlePUnBv7D5MuTr4aEcHi64umgFdctkSuu8fAKFI9Y7ObbWbaz+l1u7IFLtFe19fsnhsut
MW2T57ZAFmhtyWudH6bu0Gh791gPCAQO8xke/YDTxPnXau/QOc34Lbcu0uWbQ4fwQiNaEXVqYC++
5zNv4ilMFvLcp7fMx8BeRAoRpEW7Iw+IkO0VoAFsym61t17bvMBltzP1nfpORlfci4yuTN/F52na
zmkkSX4Okd/5Z6AaGr91Nmx9bYRPW03hHh6MmWB5kLhql1kgj+L+azGoglV9kr51ImGTxNfYQGMf
8IGFnjb9Eze0DN3pJ8QUbEGTBuHqMXwDlZXgyjSYtBAYb+pxIxEv0Qugxrxz69jHpP2bQsz7UT+6
ZKNBN4+3FJPmPMjnO6nYaxialbX1I2HIMGWwb2R7dTiUEohpv1b2LdPMU6Zdyte5Mk8GygRml95D
lCS3DhU7CfF58EsZw431SxnDjZX3QcTQ/v6qzlV/jOND3+wA4vy4whiNA30ZcbqUcMFRibq/YsLX
hiEzijUC2qHo/LJ38tl2xsO9rWilZx+medPDW/UTWh9/jtqdVxDmV9X5TBvI0XeVf1yYBoiD1SxE
qyg6TVaysoZV+Vg9jx0pmERVOUnkMeVfyFvztQTfg0CFFpEu7YxwV+rbscKUgATORndScWJETMdp
xDJsdMF2WVIQhqQGCFlLSDwajxm6ndbjgCAzdzMn9XOX1YeJeJ9FPVsnHAk4tDKBLXuQPKa77ehN
uocGFOB0G1hEIZOkZe7JvYb1ma47A7j1eha55dOl5zTQi/Jz7dPiiq/8kbI/3R81E3vNy9wW5VYx
l3W/5MI/bXp915Re9DEf6LgJFhrFl0JLLj08NTtVucdvM2MRfZQztBHPDV7hjHwiTCpbibli/TEQ
OOuwWJUeGLxbhC7pklO5cbARG6C8aMP1h+ei/muI2gMBwX5MD11/aI2DFKJKtqP0zSTmIl714blq
zrJMtupbCI8DmxZUm+h7zpjC13lSwcCM64FnnJwYmNOYwowOwCGDGmDZxT/g6h0OMe7IED2gmlj7
4Skg0ZBsWR90v/GtDM1yBExbBRKDGCGN6Ln4GX7FB+I8vK7dv+I90uBY8WkClnh31dluousx82TO
cIJaaSYN0Lk8AyWZEIFAecOBiZMOkWeikZS6q18rdONIxgswTi0pAmu953vBPLZ6GFQDa6NdJdQz
2Vp+rcuYYBA3jrz5n/7pxqObH9PpMp9d5fSNXkDipOMxNw6/OVrSaXhe0UlPPMpsF8NS7fa1vq/+
hh/N3zJ9i9O3kAb8SoK3wAUBYy8t3tfNmr3PUDs6Ze9xuzJVt9DW9KZTQp63DVs36JlFNNGqELil
GU+avGIgjI2T8Ss+MEGCFOhuroIEqsDXbIwrZEtGi4RB4GVkhJoO3O/QoSAspcXkkUyC7rIikJZ+
BcMbqEeMtMmJW8r6IqWToa0f+JdJK9ExGtGkXAzhylikPzogK/Okp9AB0cUWSTR+Gnkzd+j3MdBQ
86COR63kTnlqypP0ghpqR05oE10zbdJpQ2Zc8dxETmBIy4mUetS3P1/Fs3Ure7aqJ6Fa70O/yTfO
SmWXQf781u1eyu6Pviqbtya8hDqOiEPHqPDnVciZH0XbZkFDQsHTtdtrJG2vq8KpsWehyWqP6s9Y
Ry+OF2i+vKdixc09SnlDEkOHRYMmCeTWpW/B7N8ywkcQjNqtGejIrOxLNaI0daa/Fd6ndB/2+5e+
R5vo0JjSBgIUuOG5yjsBSM4FGfu0ra4989DyttLDbSx8Rk6Glyw8z5pzN168VTksZdJRmo+X8RE3
H94prq4GxNjnNR0utta7XL0rekihOyPeiUc3WZNGg5IeDVs0EZm+1xLiRC6zH2EDmRcoo1Dji3Gt
+zrlKOpi1+6VP5m6RN/66AMzC1BZMa5mSf66g7U75Dqgf/UIc1pkwMx2pFnUTGERdGBu/MA7y5Q9
D5ezAFVM9zwOxR7vMfSIM5IlROuh9H+N1gmKhJBH6/rK5kXsx+eBESq5mc8GrYZNMCWmMAhes+Ms
PA7cachnyDet4mWZh3vuc4HyYFnYaIfBrCE5KEkA273ojck7TQrQMj9odHVboNRPH/ngLAfR6sUd
RqF1CSMk8jZdJ6jazWwJVfvKgA7BCAMQcTIwgwAPMI8EH4H+PxOIaBnLX0r09xX+K8J/pvS3U68N
CauooNV7DHVhJuJR8+5Wvd5N5FjZlbALy1fixQx5nvmHV6rXKybTB4ka2Tpj8wuzFXhz8gpm/AJY
ODjkHiCEn4cBOvCQ7NfSJ2X9bNmttajTdyV91yUhQydRfrZ9RkHUbY3Zlkk8g/nfSTyWueo+Nm8v
kAftMS+PinFOX6Sb3hhcaa4eekxSUh0kqZenC74QldzcB6/NHhdIrfJkC6fyJebddMUN20DhvKc8
VKnp4YMt1tZ0AONunY2f6BH5J7Wv/4fonUwJZs+IW4l31Swv7AgJxJQG2DJnl5c9jQf2B/Kttctp
q2eupK4RCMyNFQIBk5N5XGpQCL8hK7B8cCrgkkdxu4ZL0D1tjOVsTGzKqDTh9B8iVDPjKZsf5lMg
7yuTbcuB4oAkgQ7KAie83l7l8OvZHBB3MvlDhdd55ReGBagNBDb2XzXGCbcmZeEBRYYOkvjDC2s3
G/eRcuS8GZttFAaY/YjMMGwaPXYc2yaRMAz5SalIPh4k/ArY3hbLGVkB0PMngoa4hSNViT5BWTyH
zzT+lNZdnBP+e5H6K/rYan4dHIPC4nE2H+fZj5TCJK03ArS7DxfJcErio1nvWJbRBEzYx0YObP0J
k0gVsYBWcbHKAMP9g6SjdFVZe03mZRCDcK0rkqIOaI0YqbfElaA4gzxBxayeoYuHtHNJIqTpJYF8
JmNOI/doPD1xtE0OBwBG1J+MRtUbGyyvgibAl052knVB6ogIwVzV3YrMJ8NrtTX7PCKjNYABxFPo
2fA3c6TgkrNBceI0VRgYLF/JYiBEynojSpCwTdQtZEGyX5i529yL7o2ETQDnHEgxrQbU2mnYLJDy
ZDlrNNCIb1IkMuoDgcSkCUSbv3dYGlPlYF5BnokZnCI4A4agXhJ5bT1QNocYk0GPAX/EsvMhWNbW
+SF9gEYdkg9iglA7oTQyzDWyQ6RBChizuQ0UAT6u+WNE726QLZ8dr2f29UQD0qyUZ8z8/wC6gN9M
Pg5CTtADmoMg1Aqvg1wJpUOO/66gX7VCMqx18DVXf0V86o88HiOTMJqDzFoRF/obNMSfUBQ79fyr
uJpjXl5gui7mYIn53kkraoj704KX+A9xLvNQPFbpXEQEMXnggOEuIG1H4RkwHCz3cCXE8qVm3764
4TgoL3HfA1VAkIRWKCLHKkZw+qPtml+5ZifKhniG/meNmzQQKwSG4iqlkVtzFMoh3johWXyKQMUZ
//NnoppX1i8kApTgtKpfAco7MLeP5TNOnfZx6JWjArCCju20n+b7TDqo1dHCfxSfuvgkqcdlDbRq
SayjAPPnDmKViVBoy9PazTMTITRsGHh8stHRZYHCxcxqyi5ESmIBQOFq/Zqt9mcPpx4MpfWMthkX
CGjx54hxld2OQusop3szPWg9KQHHejyq2ZGvL9lH3V7Rdr22s1pcQjupC7pxS9Lq7F2Jd45EQsrm
hbcgWWrQyf9fonsKmBDHGBLEzssSZ6BL+XKe6FCg91dnGkpZskw6XONeeyfxOg0o3pXoMIt2Ubyl
PQm8qlre6JxaBN/1i9S0K/o562nuSNHBnH93doKOh9x2+u4LQ8E5MB759ljW2P6RjvF1cwPFRMYH
G5tEBi6BNgyo+GFAzJjZ38ovNLakEM2vSm5z6sP6jxXxqKJt1AlUOrcJyjxGWcIFAc4FXSEiRvYE
dAAd78kntAAwQPts7S/MligWtcgX1olOIAzISlSHDZdJulC5O9OPbBz6LAjhSZQBYhHGXgk9ofKC
aHAeoJ/nfHg1p3yLmP9Yw6+IcdOLhxV4GMpiAT2A8yc6WYFu7fhJvDAmSThs60JRtWGDrvQ/qbIN
/6bSafbw4ZFItR+OGxR/3aXAhqzu0+nwALqyWGPv0qgBAjiqxJAiBdJBts0R3veCwxNut1+ZfKnh
wvFtD8hEIVUwwO7e0GBCuiSDIwB1jXuFKysSSwSk7GQ45bgfzwnFA1Eh5TuLyIFticYQLGPvv44Q
aaFD8HqNLTuObK7RNGkxfHncmzDU04aLs9vd2cGgE7c6sv8l4IzxKH0WDT9h7rRZYteCktkf2LVg
H/AHqOURTST7yIF8PLW7qMAM4bXcFc6vxpatv2TddeZ6LaRV8ZqTT6r8wzhs55WvjFDGB+KXXHbw
cXKSHqVyy4DtmBcCwcNuyjeMLn3MPQVkCmW6TZKQrnq/oXkZn/4sGKgu+P2E4+TAwQidRXPIf5LP
Za9A/VZF2F7hPl1WElEX/CS0IwtPlIggQKCKAAwxjPrNTbIdT2jBlOYzQ+ONO3mOf9YmYoLNSTgm
f9ggbCiN6SEmz7eyh0iMb5ONCq9hvM0FKJprALQMfiFYp0whlo5juaZegJpaL2vlQuZQ9kYtOEA/
+4Fv4EekYUCNqMsXID2/Ozqqz2HwozdUUNR0IGei4hu31dAI3DU3Hau+WaaX/1x1uJeOyrqigPYH
yGajT3BYg91115mghc7pE0nxagZo67FBXRarNoAJIlMI5hoAfNci6B4QhkR0EcracXUAUYvjDUG7
JOKu2DxJDHX4AQ1eyq0a7y/tk49vhMB7LYNsP8Gpr5YEpHL5lq2llB3z8ZiwyPWdpe3yirL709Q/
AEVpXluIMgyj2t84wNowdIF6mFjb6RrKE9BtNM4GKMNoBYNJ65YJshcCHcMNSa8SqmVVTJcRR7Pi
zaVxQalM2Uvmn7xiPaNaRSoWEjf2WFrd8pGL3QAHPAonwswQtGIC0FjFCNRc/vadvUmnXyJ8FFq9
FMnRpza+wOeZh3ujPIqErQVgKHTVfip5JCZH0V7+jpPDq39D+j2LL79puDDmOSFl1hvKqlmARcCq
XKywJuLt6twnRxPAqofa6jdbjyRSSJhCyPwSZL2Vyo2s8vBcgeNKlimr3qQOWwk6EeLXhATeVXmz
8j0XfMPhJPxvShO8k8wEbb54oj9mGLsEro+eDfJ3uK0YGNMfY1P8DSCDTsL9T0SxlYfhhlxv3YBg
+MKB290QkkIoICyF1RSRoiUJFEo3irXEHV4Ty2nswKQdRwKHlEN4n1TmeecoDjjotOfekhmTB2Ms
7FuQlJtvDFwSRiDIJyXDizOqJsV45+MDXDZ69VpJ16KT1NCAXvTaBqqlimliY3R+Lm/7MRgzvD5C
M1ejKVxVj8s0Ay0RxCuyBxpGLtHmFW3iatOZWHs3WYqrh973UivdBHt2uCBFiLk8MUbJ32jzHLzp
jyTiOxc63xwYOTJbk90MYBEdi+RiPk6peewENx//NfHc2ycDTttgG5DWIzCCvQpQZtHAL+XanjJg
ZWICwZHgTED0I8BkCuv0bzk509znR+v52wN9P5Pe6iPrlxL51vH6l/NYIrZnXJeJhjmzaaYc4AJb
GKhgfyHTsHRTN/MsRUwEgONGDN5r0ILZYt4vc2yd6aWsz6UMzW7ZzF09ZxjKrGVFC1lkDZWUyu70
9Np4U1mb3NpM4dZ8bgmaIVXTEjWqXV2S6AY//unPFjQYDa7m1m0iaMiWdAB+hL4IlZCirutyrSzn
xXKI1nW7UpZ9CwRhVfN+S2F1o+YkzCmjDfNYRZwnL9Hl+23xITSbNPcJj2hX6zuNDiqkgWQ/0wgS
gp+zw3BR6UFt0gV1CnPbjFtSD4KINOIFmmDledXJ5ytOkyliLmTmt73bznaVxsye1D0fOmeMxp6h
db4uYAEPNmMsQJpQNBmNKR3pnxDyBR4RbKoG0EtHQSJa4Q9O//EANkTexA2mRcbY9Q+4VQ8dpmdN
4Q+Fb6ENQRWofSHeQndh0kPbEmkForEiKo4GBD/8oncHtv8IplIi22rCoS2kD+WbU2tfmbXu6hUC
BHXci2EftFejJ2aVvL69ECQ1a40pGoYdaWXJF4kEli1oxOG5YC001R+ZBi8WTYx8qGPfqUt/NdGD
CIQ6/PLm8Bbk0ald8qjSKGTj51Ftfh7VX14/pR6mLKSQ2yVWeM6UlHtX4vFwF+2pG8/m/BzDQzdd
C4eA6QJJ/69SLBfWvise7TBGj8eg/tRj0672cbSb9O21ab0RqMZjnTN4na3UhseASEgXF8rjKKMZ
sxcl4PvOD+lLFUE2BlO/a9K9qu8JsY42Bg2wZUeC+uJaqSfI6pFXPpmpe+RdUJjRTsK4OHizwXNz
YCBrxJOWbNfhggYwSwr1ZFd6VUnmw6ZED9Wc0dc0HDXZMVsvEnzWySEToWYfXXRPIyH8ezAguuTJ
RcmRfB0R6se7eb6FVAsQq8n9ksi9W3ErlL/z3kd+YAVJjKaLghRI5eOAMDHKVtq04BB4Hgk0U5VL
Zl1LOkTWwmTMV/3DZ/AjGlI0vrejTpRMS0z5ocW5aRuUG+foks2vHbZ727SFjIm5fO9El6DMzlXx
z1hDpSkPRczUcGV9ILpBl4C6JCOI8w2uiPzykEIZa+Trh8fjgDCNDaKa74wJ9QMY5O8OaC0aVPt7
7L0WhJPkhgSg0OXX1hoCWXP1hpNtT40AH6c7aoS9dgyJwC0vIb1K0hFw+ltqI8tjiozkQcEywFVr
8LVmy7izrgJnUGjDHEClcf1/vg5TtODNt8M1M28WSc6bMSN6c1POvd078ZdLW91jQHvMpS3umyUM
COgwzTZErkitqm4HLv/bylr/4ppQNNJ9MOjdgGiKqi91/kmnqXFY2sgc5dv0CKQSDn7L6Syc9iGW
E/0kZXSUllNybZfGT5KFuMHvCUDoHyIAQV39dmwi4B8/HZtEcavH+nnqGueK5tJl72yOhrQn44Dx
SMatFv+ZSvt5r9Z71QoUefOOS5LaXtjr50suwgAl+rlfoQ+Zwf31uEZOP1dtoBTr3wnQLLC2XOVB
DNXdN7dL2hT4LRUUAM9V+vxsZ5+J8THUH9ZhTnSUQsK6Hxkb+8TfUiNw78cE0sGuo+d/TN5xEtD8
4JZsOQUJ3AxeJaHvU3lJuQvVyMZmxsXWnAXRe6IKDyAFDtHS64PhydoB9xq+LHQShG3/JqaIar9f
UOMTuaaeScUxnwxy3qcBpMwKxlYhLhvrv6EicIFfJ3qv/1uwEAM+3NeG1+OlJ0c2JUHJl8idpvMi
6yDyVFf9xs2+gjqC/B/j14FEDuxl1CcDWgh4wEA516ecHvELWzmm6DdSzLm6OeQX97bJwY96wnwj
QKHmYUjs9d+ccQCsFlwqJXq9BUl+1iO2+Z/58tcYx50G/AHNDHwa8ZrZgGFEDnxPgIc64yqlXoTz
0GYogveB94+ZDHhB8j9cnddy3GjWbJ8IEfDmFoVyKKC8IXlTQVISvC34pz8LZM9/cWIUPT0aSc1m
wXw7d+ZKiZqDrFjISEx8O7q8JvlMeeW4AY/J4R2ggUmppjIRf/3Om7+c5phKJhAWfCON3OUDQUnS
Hem1n2dPYV13sT2/NFZIKmSdhhObff7DZ0dxMNhQlAtiub8pJ2ZG9DexPEnJpX9TqAkl6pSu/y/Q
BrSA0Ca1hsTv37/zDfJel0EfPpNrAMuqF378Tw6+AbUoWj5/+Ub3QW+68fo0bronDPaaD5TkP0Xr
83QUXlFdSFvxAbU0KLMapVP3dZbGBfcembjJNeYxsHJAHQIupTyw9cfcSx8Y7C3GWHiq1XxVEaYg
GIzU8nKgAyCw9Ku1en1W2YLLBM4oCWE+3e+I6X9ePC1R6VjaAHyQt5PqW9Yu6xeDnUxvefUwS1vP
IQ7Mp/uW8E28QFH6Jc9wh/XsywD/0577j5GFdO2yZKT+zuA1xpcEV3R/kaTrED9w8Y80uNvaGk5F
cqqi4yva84mDd4D6EuILP5DFXCDv8Y2Qt3yKBacv/HAm0s8JMyyk4BpfE6jCOzWcIKMs/+WQihfx
ef18c0QcdtCNsTDGW23tsT7DBvublZqKPYKzbnMhKvPkYvUeKUiEwBf9h2jvrN6K6yjd8a9jS4cS
AmOlW/BfHL4HNsH9jkrj8kSYrYG6CdLnTGhL1s6mbXBl/AdXIRoMXOUX9PCIFih3XCZQAu1ZGAFG
zbKqXfIQYMTm+ZOBXjS2lOY22NUpDZ22PGafcE6IVf0+vH7JOOByhOEABmWgiGDNt6Im5Ywk+c0j
5hHgYT2RBqTnaPoJg1rw8xeVerRkyOpoTfsI0Ag9nHXsQoBlxuKPC8jZ6Zss/viuJHLwUE+BSPxK
cdTsTvSc99zjrsoKbpmKgI6/4agsJ/Gkjke+lGQ6FrwQolsv38PkkQoPOsAJS/Lsp7GhdzT1TSEu
FSxaxIwB9ulGDLZ6DwdlO/Zbg+wE9UGhOzBRqtuAn9/0pLuSUxIfQ/WgKnszYnGFL2CnXwf+Es7r
QekD/nH/oYlz/fvag8GMvXAGh7BIJGgJrLcFbUauiti6eh7mQjTaHG7AbJ6fZYPxg8VGhAU59CHC
mfxAsseev8X28bpSGNlEvpx6eOo5fh5kA9jkxjtyL2q5w3jKT0CBBA6sUpvDVIokQkiJL6AE1M5D
EIPZosWHV1yK17FcqVjq9K08uf1gN4KTVfRTzy1Khk6NIdkWr8v8kcN978eZb1Ie2dHi5snF6pV+
6fkny9gJcKy0O5MIjuJ9TcrkGtPOSIlkvhlAp3CP/MzMCMqwMxCUh8XrzV6Kxs3+njVavlBlru15
SuxO5pCWBwObsM3/mKcQecryrj0f8utNLN5bmjm+5kpNnHzvVfmuUJc8PegsHW5KdcQnegw6IPUk
j7Eun4MFkt+80sJ+kW6nbKNrm5yJu12Q+ARJMq3DfyqKwctjiUKbwQGhkM8Nug/yCGZ1SoqXHU+S
FTrJnFw318NiKbQ3s39Qf6iMvN/91hGKme/47nWw9oQjPKknR6voHDLNtueYgXZZbd/3Y3RWI0gZ
p4Dk/bKrCGEdIrL3wb7pAPgjdrth7BaO2u9F030+qudJ0y46AYn0TtfOoD2oeQldsXRxDtB4U5Wu
hBGU61Ld4tzBgIDrW2fpQEPfsA6L1QlkOiOhxlNUXUs90R27AOb+B2sV5QAF6Pf0TM+B7MPw75j+
l/18oc4+UTPaEq/xHEtZsslGocLWwK1wx3v6Mq8awujuybNY3pxMplWsMzD/pZsZQVOaaxjAtRZL
ToCmsa/4eEcCA14mXQ3pTnsKzqy+OGqI6OG5bWCG0tBw6chSu7DyQ8pRhdlCVvPDmi1k+EWlbdhs
Q2t2oj1TsFqsHHmprcAvAedBKt5A8lCHrVXxG3dpuxsmYgCLZwKFF7bTEVxG7OS6H+s+N7n9Ckkh
LFuEDN4DshfBRxX9nbyO6RpdiT+2PI3mAAmsB0zCjVFvOBHjDcaQh+NXx40TMGxg2vcXN3r1Arak
wwZSfOYoxhHbOf7Df9XWKOf9qlr7yBdVitlqN6qY3BcVMBeA0gdGHV30xH7/1A9ZTn3LWU2vzbAo
6UmO3vvne/f62NAskdIEw9g9zx/yaxekp6Tggbpt822lbAplI+cbAWYPZrloDdv2KtKTFvsUqUrK
PHxkVB1WNA+ciuRSR7cCKiN4QusyyldccK/+JvY3xbrVye2pXD8KO5uWH1wl0+LDrz2mixBkzd1i
+j3hkbdzdWeSOGT9e9SoqArhAl3j+iYrt+l5z4Z7vmaLUMUcJvYNkzh2Js2PWI0PBNBtOjBodY7K
ZbGbzXuwM3+KCDR9i3WaeVnodllNpcx88Q36F35tDJTjghD7buI9pEPzmos/bFYKY3wS6sPQ+KK6
k7gAihNVlAJBPVepNh052nIGhW8Sm/4hSObRHnva3DiBGWH0dZVehtVvt4hK5Qhlo9JJO1C68PvT
2kUlxGPu6dsJ/hXIg8ZeTv7hKWWU/p3lGevNql1MosyIt507fEwVdIcTqmcqZ6iR+M4tm3aEkvH7
gwhFtQR0xFULVemmwhnhaw05OFKysRF0UBzb6VtPLpV8HebmrvmOeHvTDkyFp9ggIbqrqbVh34dz
RbCLlpfxigmeJhniB0gU4npH4UlgXiLJpYuERgSCcWrinyjyyM5dd1K2r3zznND2D5j5+d34+dO3
Cog3mGQOMq85r0LQAuAkkBEOy0SLlnjs5+9pRjvVtpLcRv+i28GkdKTYW/nBCpYwFc15QIzT1Qtf
+vPHFYyDlXDrygG2SfNnOuzKYSdi+xVn+MWOcWfTyp/oVly4rw2BdZ0otXp8kSXg3AbH1FhnnWBj
5SSRwtoKMwAnGgxlmEOJo6x3KByYkbEJ4+Sn+wOBVrwa9IP8U32KcEZEzOaTmouEfBE9P/9Cdcln
wPOrWJoIMqP9TFi+bHuXjpDacchBEEdQxfdBkm0CC5RW5Cpue+okuElYPcawIhaVdO1Wd+pRsDnz
IXMJkDzA02BHTHXU6/BoSL2epazDgw6+DJQYiqjJBrj0w2AJxnkfZcse025Mpbu5p//IoQYp+8dl
gURPhEDFH0gvu3rOPYd0Ad9ulYXYKRpgn+/05TN5SyMG6A3EETyXWruV8GdgWdGXc8eOMhcwIe/o
VP2+XJYpJ3MRfBHpwJI6d7SI+3F96nuPb3HGsCZeuWxECPJEz2KXjls7fzNvve4IdWVTiZb8o5bp
t/2GdwLfdEq9aDQi9fKGksFv0eyCYvY5NoFVmteFPFfh3E2KZdwM9zqVM8PxjjzWs79YmT+/Cm1x
NlTzUSyLZfTQETqppOK9hFR5F7t1+yQnTDccQtaBNd2sMyenTrqNGq7STc+OprgxFEPrnxdssS/r
W4hcINlmFuTPyer1xpua6Z9IdVTNuB1K7asJRMmeAe+5x/bC3D7bXiY881RNgFc9Nz9ic6OcGt2m
+04SDxFlFtq802UQoKWxkO8JWWr5Pr7eJngzxfvLKzOnARqLyBWdRUzFDCkExB6sDgYwutn2FR1T
hEzbdMp8S+VDgLePKb1Yqdv1ynRePQfcDek1zAHM2mcOoVSqZsSn1/D380facGpNbI5OSPmM4fjD
mCxYLrBZZpMPYQg9H/wH/DGOv3QeMHx+n/mtY2zHz5lpVDD1ZBw/vf7IiXbdMPHii0C3tBYBUYPP
UPlsUQjad4MNx2+nNIZ6hmGCCVri/1XIV9Zk8qCPw0NfMDqzOeRPZFZT6NE7HtnqD3t2cDxpVubA
scMZQO1nO3sCic/d4DBy/q5IOO4pqcNhnb0sUycB+MoZzl7P9oxC4XZFXwLLSA6rgXrupOvjceyN
eVlvAdN36TTAf7kIXocRgNRN+Lu24R6MLcf3eeXFjoLth6hTcjifaZ+STRifYaWxYZ0kkceSX5/t
B4Y6l4kEBaP4HrZ/DauNMJbNHDNS8Eb+hdHrZCWXzroQP4fRMB2Owl/sFODGKyf+R5wf+xLHJGfi
D8iPCKPC6xxoZyAXiJyCfH33iOxjUv4Yw89u+tCmD5D105J3yIuPb0MVJBxQI71k46XQz1124XCg
vCfVe5k9yvFWB9dw14iLSrH5xnF4Z2vEZ9wHS126477YpBorPLcNXaN0FY58pYvZrynd7Ea+JDCX
yd/ptWt096ktKDGZBs/+21WPzjhhQ9OaYxwdpszGh6hT6pCSQc1mL5qmzF40+SIsdFZjP+UfXDss
PNlL/oY1UaO0nLY/co1beJfrbME/pnvtNCTG+TjlwiscvPq5g0Sr9q7usC6D4vVrcusWAE8bmBbG
Te2pSI/WJSdQZERjBWP/O3sdGOrRtGi3wNXMUMt2nY0+3Meh+XwF5/5nFgDrS/kGSaVxD8h+ypaP
fhUQ93y91XAS5PfeQZKTFmnol3YNtx1HBPKdhSqEBevRq3jHbsnr+gQJ6Mx1xPVK4JwZOPAJpdnt
oSweqkIt8QIL4Q+hRpgbEvdk/WvKt9QlaE+ZWj0epwHA7osADbtywEPQnqpatG3mf2h2BgHaWz60
gR+QFyYjCwwBrhBjYbRwD3HHNuGCEbZF8YUUoDaYTy9yCdHpZpGhcRu7emPlBgjkhPeEOlsxWFL6
w7oU3A5iulcuG5Pc5XGqv0xjbo59Z18+04bUetMbCJuq/eAmYF0LcKCVCVmsRjKSEC8sYwGwW1C5
B3GNkaYb9h4xXMBtcCwNWrZnxthM9hOMC6O2XDn1EpvvsDcshscHBRcgfAhdUjJW28G44nOorb2B
M6o4ZuKxp4HvMEyHCLNa6FjTId9nHk9LmopQSFb9yhtcbhf+NSLtXKYXEME/Ldlyu2QtzsIdNRB9
SFofR0j1gz2IJxQGlt4ANNTgnHPytw79dJToRnRGwvj8LcuT/7ncwWo4/XAptjyys/5C9QST9alV
KUBxUhvaK7B5pJSiOIiUgsknOmbHD+P1tQTs00OZF2lJOj2r0xIvmIecQR1EK99z/a1e9v0FlAOS
Ab8Ok0p5rFDbM0elomuePVnbfxTZR8N+a8JfeU+1q4ar7ZTB0zRhEh7G50lvLlp9G4R7DI+T6ACm
dypI/YZJOvNT0yPkYMzhsnse319fqYrNdI9znGtyokyPIwWivAE5Bn+hZyzg5aU5AuK4VUTWbvSp
2T0NEz/+azyAbJm5wvAa0aSSzQ3mQ73S6yX9sCkA4bVhIbndtCVODWPErofdaK7OIYPHol9H8XDi
+gvrQAXlKbnwJ/x/PQcQaCUYw+BzVnT6QuU0Gpp8aaGmtUnhaBUtpcnGeogXBs8Hd8Y6/Rex8f+p
oKAAA8MOGCmoA/VoQ/3Y8Ybmg0loo7LxZ+1oQLUuz/IqyVcgfSP5xJ9/SJt4PdzP1pXL94rQxPQI
BIKcuGjOSn3M5H2SzAEBOChNhFI0b3li8IlsefhBoOCkiuchmD31tXp51hdJOHfCuXotqFIdaPCR
PxXl0UVgaOzYXPabwAl0VqnvydPR5kSM/MQvtmXD2qFXP7k7Lk9eMKenfqqaY2Vch2hnGnQH9XY/
OhlY7zugDEgLWEAIBgB5a08TuiBCNvSPTf1d8xCk2YoO8nqORRvRx4DBx/IVnJwsHtLVUKwKzS/J
FqBFA+SPrhzaZURu3AfxyRy+gq+m7B2ix/Oxj9OkTYybFaf0PLPBJAw+RTu+qEDi3kJXUY+TTMQm
ttmlZmTFPfn5BpKC7raapxEiGjTHk0FYmFaKNfEYJjOdJhPqhpBy1hNeLJlB0u9PIcl85VPVPp7B
u8qrhDFUd2PubchGZLOG8/jaE/STaM9sWjysdjrs2XrPzZ2UFkYwlRO84DuzAd/qJcF8J5ij15kg
+TyCN8m+aikGm9Ptvd2Ms77Rl248ulZvW1uSQJn49Q/C5cfTfJ+3uTSnDN6rcBh7n+U6lCu7zj1m
v/AgNWy8nDzBJ7uiNU+kroZTYr6PLbb8Kza+kXook+Wrfoj93YA8tDc4emx/rW4T/otujgFRNVeR
d4grhN4DS/o/4VqdJ+Flqbi1+g7WItwANvssxEeweHEQohqDJtKEFIrNiYcbEX5bGs6sPMUgf7VB
OdWV79l4qIJuWpPboIKGI5F2SoAQXFo2WXixOqdJ5wYkgE3i5PD6yNnwMoPM6q6idHZeAnh4//vi
fM2SKNph5gqeG6RS3l/Rc0NZWkaKP9/zEmEDABzjX46VBodnYGvP3cxw+AOtqR7PuDPh2+J3zXn3
byFZUXTG0gmHZLPJHyQ2hG3DlCFv4AuKxzzx2bAgcBNT4Fr61YXxa2E8omOoKdGxLkkHf57u0AEb
9PM0ZFc1vQuinej7aHKDYRul+zw5hMlBeTp56eTMttohamdmllatJd3tcRUWLrzqPN/Cq/6N6AIp
1EJWiX6wNsM9ZOdiPOLm/T3v40MZ6i9O3uxQa+C/FLA69dOxjBNzevuep2+jSbT4Ch+akwc7KzZQ
MOew4OCRjenb1edqsFxyId1p5QKCNwcL3bYRi0Nxbuzh6RTu0fV48vfiURSP+/d4jyC/eGdvCFUq
kJ2ID4Xa+oOZsCX5bNMPSXnP93Br4CdvomaTwXULlhSuc7IZxhkhxPOWIycAw28e4HjVWMBgbCsR
G4052sVjv2cz+18rVSyxephf8ma9kaYNVK5wD1I4b7xfAjzYS8B74MvSh1Xdk+eNnpDo5eC/SD/F
EhzWBgUf2xKvW8xHYuZRLGVAENKdDlpMfmzFO++BqPRp4HqaB03bkR2iBOq1KkqfwixSCS2HXR+j
Ow2P/UVvqTi+Dt2tZDXrcvIG5NFNvmXuOyAq06Yw8AHMlP12XPGftxbMG7W8C9qa/o8Bx8+JFbqy
7yFxh5K/TK74vIP6OrxWgkFhxSXszn18/rV6h5jQgQ28riNCLmtR4yDbmXGwxpPaXALhWoz3VLhb
4lsbvQO1Gv9LNRajZ/DU61bB6PGgLzizcjQONnrbUVPrVOqhNfF9cbl6+vTVQDQb30wMj+Ic8hUh
kUdXHmdT/JVJLEhnwEf6Oig97IGe8apdySJGsCWB1AqoGlVgvMYLp99gPEH06iDUP9BhJ8Gm2fKJ
aibtsi8nHRaquq37bd5vW+jeFRiuW9PTC3mN6ouBXuD/aj08wBmNJ4H4G0Vl7YZ/mEIgCSfhchBs
sm5GATZ93fkd7nT5KAWH2hWHYx1dytetah7qrhvem+bDKD8H+i3BJvhz2hZaV8rSgK51ry7mBNxr
Z3SnE3xN61pYqIa7V2PrMfVNPi+9isJCZZOQO8o3L3UNCIL3Akn1OduJDcla6Dexc3iThPgvEGy3
Ehvr+KQx+p2lbd1ugTk12kKEJE/4MuJl4PaUROhblbXCclJm+4nBRfhDxs/tCkuseWudvPlqzS/Z
/GppXnmT0gdM7GSEceJxOb9OUnUsKgzveyP6D4OWsJDC0/ifG2SyvEhetA54bejfrcIh/VM1vsL6
WyPf/CZT0Qlqk5IVcfOi/emfEvq/hVPAs+VmKTqvYD9F+MfZwe/SzazQIpXZvbUJsMHSfUUoyq1e
0DPPonzsgsOwJhvzi+TGp4QKPLGjPfXMoV7FWVU6cXzH/yjgzUcZTYnHnmpKRtS/Snn8UQQStuTK
EfIoz1/cg+WSTQ7GddI2wfnVXwITDNodip3N8a0yb0L8UF9vgcVSGkPHoUXUyAl/pS703EiZEfSN
jSWAwa6OCOAvQOMlT5dqAwYDBijtxPMEuBMPE9Cd3JlxdY+uU/GXJoWm+tO8vqPgyxI/pvCNfe1E
8mwHW/1pEcBk6YYBY6cou1doF46m7CTLywe/TvfkKyo3q+CiwwLelckOo1yc7ALQ2SxGnH+x+FYV
BA8XsnzLRo+08dQc0v4kMqAS4d3rzVFT9lq0r+bDixQ7sa+9h/JOKW+FtBjzbdjzjLgo4xunDoOd
uJ1qTqNehP7KVR0mM6kJxm5VLUk21z+HCpLN/VdSPybrLiM3T2ehO8kwtIZ5NdL0C3LB43geEB5V
X0M2J+/xI4piriPLr8wIl42prNV0jZwszmQR2m0B+MDqgJ7RrSrEKfNuXHk40Iety1t0Nfqe6HKE
ikx1H1EHTD2xh78lrnw4+8VetPbltDdeLqpBQDbD6REiAFZ9InYnZIlLaIN3C8EIXhiVR8uwsidp
x3mI7oTCa5+7zFxhp5c17HZgpLZhdsZ3gy0wZEebQwzRsFcTagU3FDvohEFDJd+BxDMGnTheGnyZ
5XwTd1lrDxgrNyjBsBBY8GH7hhF6jrEc8mzIPa2lmMn+/Q7QdJ22J+AnnBj5gzgWPnMOYJwn6aXh
mLMmmI8OWIinF9c4xVfNP54EZhPanIwp69V4aNJAnbAOpGmi5MBr7wIaERYZsoFGlmshYnmEPN7S
futN4g7ejElZ0+YVXWkmpr564N9zdKqpAUHOoWraAJ0qYt5ySJPBUuhpo/tPM+HlKb7cZfU2wtsJ
znAgMbCF6eX1Y0brzMXz8EpXikXhaWU/yQQ0b9wSjceYQUIsOeZAy6Bf4zGt9sa/Tr2K04V6lFE+
mkCCY599T2Ic6F4Srpr+6ON3lewMCKDKDarZH9qRwDSgMrpP3RUG14id9NYXm6T/W7X0wuEJ5bTT
8J7ohI3xbjSOwDbpuWw3mXzDV/Xc5+rDBD6Iajg5HD7T+K43Pz5GwhbqIaGn7N3RjOUJbEC7mwoI
2ds5Y4zCv627LRSPSJmhVPSPC8ayK2+btlpviuk7Kp1emAPEhYCJYNcjPe7Vhg5E/5n4JN8Zb4bu
VEZH/I1oy5YH40zuvYZz4pYrJqXxVfAJnqUfz/K9NuGRz5ItMNtiT5EjexCOB0yrv9kYBnQ8gM9x
nu5exWEsDkZt8+jTsr95d6Mx2Wpv9T9YwmPwOUK8Ylv7PHDGUkjCiMc4OEXSMRIOvScFJ5G/rQ5P
OhKqBbl3YZm+vmHqSL4V+pVKtJ0xYicoc2ZxSrcBvWx28W7VhFoOg3lM2gvBE0LoNwiFw4O5vvvH
aTRc1kejWxvhWka+DFaqxVU0M2bK1zp30vTQpsdJWNQH4fVQkLyDRUjGlE/YcBvDrQ034fFmuALv
TySw/GyQqUFE4/P/+X+zhJKVRRX8K3u8PVer/xOP38/k64XeajlAjA1OE5xJS0Bzs5QX8seWbCbm
3O7IVjegPoKCNVtkk675g0TQAWCyN3T35/XXsy6w2oMJ0HsRVcPs0cAxjnM1JGU2JB7B/o2ORN0C
T1Hq8WDL5XvkdDXyOmzmF9wHxmTjJlKd2YLE64BXRIQt9D4lN632S5rqD+MytVhcbANpq+BtA6jf
0DCC52+NhFXjCG42rbJOCEs/V+q07qPNiHMCEpxkF+7Q7oyAVbYfDH7T7WVtHydzSU2xzg03Ndxs
dJ+xLZRLTXfNYT75C4WLoDjUa6rrcF+7Fe4IAFw+oV9lSfKY1w4CyuRZma/2vqTPJVdGuy8WCcmA
5Cr31zC51vUlns4Ndl6V3OMmHTyI5E9OvjlY7T8tjz++bxMtGrzQKJ/bYnFB1jZn7DZyPURfgVnv
AXKh3tgtpzfIsCwOB4+eAOYk2To3IIFwQ5bYODa5abfDqRhOU8cWymnMk9yzYZlbuvCF6KAo6ktp
XvvnuZJWLR6enAW6nXUz0j3gJRStYeVGcEj9rHFwjXQibSc3syBMjAVnGmegHnYekhzWR/t0Z4mk
38X0A3537Pd4tRS7LtnYxAbKySF3TNsM6F/aZsov6qV1CEV7iS4HFoc1ae+51oXRh7JSZqutqDgS
Umx0tSjtYEKVD+QG6XYZu7ksKGWnzJf5hywR3r6BWEy2Ef8g6xN7jhYscL/XvTDzjCmElbdyvOvj
XRvvat1VCvdvXyw63S/ZtDup7mcJ9VJ7BUWDuQxIyMSJ7s3qZojyKFMGgivpyGAnRl+xuIayOnYP
/gGBQzyGS+yoIvxHzI0+DwGWqXthmZN8BGo3nnTy3gCqeWeCKkyumXopk2svnKVq3R16/fJM7zmW
vN2En2miANULbLEn3eSTIGmTfQwn+01VH636KPt7Rv6S9Cj+hJ2JooOocOX2V7YK/oZ2E3Jg+JGp
I1DlFfiGL948Jb4iUtsBRRKr3HIqbrqI0fVYfXO3GcNhcGkLQw/GQoIHJ0ZByrYjq89+jeJJBHSe
B7Fj/wAahgXZLwwvKu60uidKKcQXJn9eYlTnpFi8CF44zG+M3CH9opq4kLfnStnjR6N7Er8Ry5do
gYyNS1G+YtUi3+njgCQVycmAKx67mAyjWAOEvaGmB7/g/1HRBZ7q2NJXMf25LCmB2bNl4n+++LYR
XGM2cMk0ZpIjfKLPs25D5/htQGolx0a4lyAfsa+vtoW6BJjMCEkKhJAdHWYgShzVIWEmpX9xclEZ
QbaNQg/B3Md33sxsUIbRBiSPuEhdTm7TiMnqh3BVyShn4PTfzEr7uiexMJcucXzH47HC/MUpTBr3
0DLvsbkOoXUIP4DXmFKWYs9G2NrXHIzx6s7FkDaKEMkxuCx4pd/ydBWz6UV5R91dNk4HIAkKeLoI
yuMoHDvxWNYYj46hdBwcSfBz4JoM6tiKxMMo7FvZl5yICHK9r2zewtlch7j6ALRN8nB/iKw3lYZI
8dIox4bp8Ol12Du6g2ocV1dR2bUWZdx+lu7jfrUagwUNL7nOcuakolX2NJgcWfKIo9uP7ovDRP8e
wyUpZpaFKmwUZQNfbJgRYxtuhGYHwWykUKtw5dhulccZTqf2obbvmnRrosNfJpH2kmR3U3+ozUfq
IMOIofu7SIKp0A3wGO/bFbdDlewFUKvJ3oz3Q+o3qd8aYPfj8F1gC9n9x0pQj615z4pbBh4MxM3K
Dqv1kNkrI1uJnXdYldMuyl0dK/OmO3yIi15kzQTN6o3+zL6+V/bgZK/v/vVd2dHru6Nt3tdDwpC+
yfBFX2cOOUTcG/AIJD/+UxtnKz438jELDqvJofqnwHSDcg87gvffc3tYyebboN1f2nXszysM6xjZ
Ed4ZbfB6Z+TffZo8s2JXCm5LXK3YccqJzlp0Nmo2LKcJtLx4iEHLB/sPda6M56x/bZWrBkxr7hZq
E6hQG+G10cVN+EThW2t4Rm6peAnQ7eTDl+Q8gS5xXm24M6BdVO5rQZHGNWTXPSyNeHWIbD1FU/Gu
5LRsYF3dGzqv+QEKGGqmSWoCPwICbmHT+ikEjvPm9NgCbOBhRbGXvmfKm/QnCVeovR3eGMEzqrew
38GMtdjU1Bv/nkoOdg+p2po/dFHSJdBFSZdIMo5R38EhWy6c+hsuIpYEzAGMJSKLTxfmGN+xX8Qw
RL+APt7yKI50/xyh+EntGkYuXaWadSCnYlbfkDUl/VvQv1Pra1xWAKharxtnkogAh5PvtfbkuOGH
UGXIe2EJupY1dZYXQT8/lVMRnuLgyK8MiXUd+nrftGipfI6h5TahZ1q0+e2zpTF5+Uqyh9BeWUhs
tV/QwVnTeu9Psp3SP92+fRzSlCLena64T8U9+Kns6LUtN15N00zjRa1X0c0Jn2l2/2jVVsOEjrbF
1oqT6PGJx9a6pNWV4tlKdpXGbQSXviYVNoa1LreBQrTbbZVTUP9Z+Ub02YLyUNyRPcEiUa5v/lN/
M8aVqe8C6p2GHcAw400nnPnaftCsclaDk0K5TnWQqdY4p81JQK1Q/Log7XUQ+uOzPJcH0Ti+ynPY
XJ4qkUP4J9fJuur9dbuF31L+8FtiDH4KydPtr4MAYn2lOmMDUWi/xsDWX7PFy/AGLDX1jvOLpq1B
icSHJ/pTfDDfeVh0j0nzG968kLQKzzjL5j2XbqSefwEFuAHwFTDMWnSGkzvk6p/JEd9/6QH8gojI
ESDDOcC053VMryhvf3Ca8yt+G8DYo+I0J24tN2gNDmlTTXfIc5JznLJ1KK3XUnzRw1vfP3qqPFdP
JMbFY219TPSfxw/0RN8UtqbuDfWu+Vk6j0f+fL4IYq68YpbISRwAWe766NkSBsIAewB5w8OE0Ng7
RnLRyytb4E5atyR19ScnFlgAMc/CFvmeQMK6slzd9GlzyYAdWK7NAszrBM/D1zcH/3PAAD+q5/A8
elglj4Z5YemFIfe33NtbFtBR5b/oLspMxYbh4Vkfv852i+rPjAQ/C7pv9rgGMD3zNi3iJyy8ezxn
5mxcD4n3IBZM3xVGhNm+tH9QYcT8GhhzVArBOmzOaXpRsBDwY9rUS36aVickVA55WXGAlWEv6WSQ
6y16b0onL3wQc5u9tk+TnrtQPLC4bGj6c7U12K9fKEpChzrsubsJXmYd/whfpv4dUsrSYVfb1BOp
2ccy0O6z8QAcDr9m8W1lxxrnUrXFFStpjBNeIxAx9HSJv65Y+cOHNiYnzN+AeJSfnfKZAnAHyAg+
P31jNNGMa/qlkVjQvfWZoATJFeAO31u18EyJIWS2DUC/jJ/O2C/+DmgVcwUtVDTz3hc3bU/uHLG/
af8znrNSRKdnwUCwAZ0QdRxbGtTGyfdS25Rg/Pl5sadcXcN/VhwTkYHtaAAwFzdLBSFfuYsMpQCf
qplj+BL2IjVQmyTdltYmyWgPXYdz9w8FLwBY19hip6swUof5NvKixNJyzZ/XNrnnCpTEuxzfB/lW
cNOtC+VijOe/5/rrTEAUyUmAy7RR8g3czkFdm2SFZ3vDgvFrroGM/Ze850SPrx7NHX88UIj1Wvuw
z1byFnf3MrpiOSb9wcncCjg9EEKjoAKiwCFPIySKdYWTkfVstWUnTrsFilT9Fo4f3ojJ8H+LEKzJ
dF+w/EbAbG3uQsFYyAf1wB8qZJxI0fcBYmTqctBYV67XD3wtsCs4W3Hko6SWPRQXM9djQeZseATX
Un4f5Pcg/Sh+0HHlcGOE4KDLvn4486Fwg7Lk5TTWUn4ReaR9zXJetecpSuSF6N+IB8eEOJTNO326
4cJ/TKe07BBNmftNCD1uKzqbD3gsHuwIZ6+VZF4MWqpZ27N/Vok6XoXkLYvuhHl4YpFIAEbAE+t8
JHlCJuS3Ja3FxVGfi2ZtcaBXVzooAr4qvlW/DyeixzyKqDZBCG7+IXvilQCkLPqkPtQWvPS7XeFn
+MkkG9KJyh9rj6JaT4duOkgT69//ymkgf0u+QR8jN4QDMg03QV/5iug/2RJpSwhE9P9QC9TWNOz4
8kq0vuYOhx+qXtJcX6X9Vx7ciuG+29KnjCEMT5uOc1ld2ySN2E2VLYW5myM5H4Zz4j/8lXFhyN35
skBGrzbn8nXs4kvTUu/3eHhsaYCTeDbWKZwPSCqZfBe0t+SnoaUNPzGFDjtBR6jYGcVOKHYxcKdg
R6NvpTJQ3/TpkjUcg46gDCBoWssArqayKsHtTeuYbTogtlXS7qySnkxP6v2h9+s5GU27jtiikNnI
u8bMW8RCQGqTYIfd6+5Ld9XCpSaheIQ/GUF8pwKrNyAbRL/05Z2SOwbfrwyLGRExYzUCDt4P3Q5w
vohOAS7b39XD6o7A7GDZdUom19cMhpUZNKJtQHjlRSnhDtRsvXL8FywBn1VRWB97aR/GfpV5Rbdj
GUOGhMYfnXgiEMmNEGxbbVtpW05b8Z9q/NOEf0sIVfgcWNGfMFVX7TG8AcbFU51CCYbjN8zLZcRh
VExWPoA+m3aTRNsdG+2Yxi871De4yXChgjtInYHpDc8xHQbiyfx/TJ3ZcqPomkWfiAhm0C1CQiA0
T7ZvCKczzYwQMzx9L+zTpzuiLqqyMtO2GP5v2HvtcfN2R+ArZ/bU2jhSq8hLAcT0/+KeBe+qSR7+
YnGc0/W4w65ifOO+YmLG/Ze7PuqeBhW08yT494d5Nb4h5eGGk8R5b9bbcf0foRNRd21NVI3LsAwE
84+DPr2WxhvjxsF4C8aHkT3k4BZY02tfIfJnZDZtG5V1ntvrrml6Mkluq8i6iYWV22GFI2urhr44
4aTcaT2+ZGal+2hFOIg4/NXHr378Mo4j61qrV1iBw6dzf1n4SbfRBMdmUeCY5TxPlwiOXMXRIcd/
csNDbdtxuw6xFRF+bnW0lcCDUovYBb2bZ67nEhkbmvvw/IQQQnIsLR8BKrhkct96wNbLZV+AP//c
48YMP03jT1F99eYfo/oqySsdPuv8Q0VOeCc9K+vPWXx6yvsl7TCsJYZkHvJFwCcBSnPJZn9MATPL
Fn8PvSeDlsDDbUK0iww09sfCoVuP30ArjtffbMPXsFWVJQeLpuNwsX6BBdqTgQGxRVukAWPrFZK7
XAWWLNusiYnBWEI2WOjzg8jiqYt2ZMsGgmdk8+/FcBqjzCXaBqPAj0ugVX3ywYxyy8gxPAjyLlps
1cj32OcKl3y6iMlZrk8h+S3ekqJ2o9zN6YLFRQ3xy+6BjPf7yqTIPefQ9nbFR/B0i+6gpUeDiVB+
KnBBgM3hdl/n+Zv5emBUCIStLmyz0gdyCdiyPQL2GdUDk2oVLjRHdLtDSJ7/6bGKvP+1w3htqg6b
1PkZUUHh4X7D9HjAc4DhGWtJQYPABS7tv2GzL9tdtfhnyHSXfvBPyd5Zl3bp6mclmee7kMWk6X9v
+uohqQ+0UPX4NaLJSaywuqjIFLDdzdR0haoV8zGP4WjDa8eLRm5c7ogza34lLx7y8IF4H7+QtcUr
LyPfJceKWKYHuINQciAr0+r004ZefzA2krF5e1rJwNsL2J+foDHK7ecfANjYE1JgBD2btNnIb8pu
Rvozuwe07YsVDPpfQX/FBACMSe2NnroDR8yTD8058X95zn3uVCa4R/fJsDtb40XPeG0CCsx2S8EV
0AIDpgQ5rmxek817p2NiyDqaeqgGHTAjlFAjkT+ggtMxrAEzbr4xAO1JNqoCtqE5CZjiYRD2xmuv
xLu4XcGGA9mqAbYVbOqVNdjWV7DOMkfdxP1+6uiYUBRzreWMvuy2eN3a4Z4v1s3znD3P0fMcmyel
W0nNQY9x4e1DqAlMGNr3ULr97eL9b9pJRqyevlqgOudzWmcozizg16x+DAN1GeYynHMfdK+ACQD4
mxRrwMLxlGtv9F2wcmeANb2ubSeAxm1TdJ4MfvB1wQcgX8V0K5BwjTc0XuFiDnmUSAb1bcxyBpbN
lr3XXRJcBTSPVwpuXV5QFgX7rNvRMSiPtrsnHYiWM+9pVZzhDNMFFtYFOz5RCEF7xzURIKPWMdAc
WZPxGnpWEOR8oHd/2a2jmkL6RJYHA9/uOrB04h3GXUfQjISibNvyppJKq6wPfPEOkmO7sec/wYdT
xtum914jm2O0tuwMRF+xXiUbqgv3DGoUNjz5kRwDgfIeppeNUXkUPfmjJymb6RZ5AT/3EuCuiZDb
Pab75HkAOCtj5LcXwrpiT/v8Owf/KIZrw692RIA5NBLGpsbPLzPOt/qcfzmJUMoRYOnFEbqJQ7SI
lh/0fPuqLBt1rbIiF6givDa1KJpobpb2NvisSNlAl6K7PFJGt+3pU9gG2f3yjo0FLw7XF34zl5iH
Il+x1pxqz+Zka5ivMDMjDggbZUxW1WLJ27qSTrw/iYtj2WDSFmYdq/m539FgGywsRoaUuL923z72
qV9wQ3YEpayxeA4kXsChQ+hZuTXZPGdkU0DisDMyhN6yF4csOzt5AUCJJJakazzUiIVnbBbNpQCU
McDOUBzADkEbbCEkkCY7XOjJXsAgFrc4vUXDbaFc62b1NFYM4XGSS+VlLraWCT10NGe4WwihwUKF
rNKFL1HeY9MnD064t8hTGWQ6U3GUwzOabM5qDicPHuzE3I2OWQKls8Vdz9gddRZjd1yxUOHmGp/F
AfgemhvQfvi5+SEyeLeIttRm5zxV9lQ7E73Aglxuf3EjmD1JdwuSDombBY7LaCeyxAjqqY/kSWwc
+D2U7P9NW+Q8lJclQ9EQgygzQ5J6fJ16fLQAoemGG6Palf8JyYbWtutuMDTZI0yz5e2YyCdEBCnr
twD7zbH81JV7sLjBGo/HuWA0mXxCmquthXKq9iCx4voqTxdGLrLVg6+G/iod0pYoHpIwfHnciuE2
7Tx45EOGgHoTCo52i/Lt4uXrxW7Q97yRtM0idCOCw55u9lEmf0GFmv2/vv+X9fg67j2hguZMy+kS
nBL3SH2wts+Srfj0etbG+YzoljHtM5TnVIhX+PX+lIB3JrvN35ALQq8J0LCIFjtWkg6Q4XBYIexL
6UiCZZP9UQ1LJjSZHQwXrHOn4BwkpEEd+tDiWZZld/a+VB5PEE9JyiPzRcUCWUUn/AN8M/bnJdKc
OFjCwRO1j0y5tM22KH20RwL2OJjO9jO7KlBqX7dYuenyLbyEw990/HrJn6H2ITdEY8wHZybNzkyz
tirSpMDOxXOtmxM1Q5yM4fBueCEXDI5jfX6Oq4ntj7P422DqTJzYRFm4zljx6n4lMt904OVV1LMu
ECK4RKkzDEsQfawx0rsQ3DvtoeZvff7GKdvwgRLHMHjT4HWDJyNzNKwIj9ngs7cvFfrEXSuzTXTu
eMjK3trY0tMfnj7hxR0ACeXxfD3qemlIcNqr5NhwapyVftknVyU4x8YJTQXyALja6jF/IIGaXh8l
mQ3irS8vzbto7FtPPGNE0tCwoktsXQVlDVLOCNu0/YKSOaLig6Ln87FHTi0zyt1sp0uKTSnZ9GhW
R7crT8S7cLjP+Wnc1GsIkMTTP08zPmfaAVTjwyv26kdlS4TRKNchuGgzRdSemDerPpIfzdiKIwEQ
3pDPt2vIsPpiAjd6nc38WniqfogLZrzLFn2Z/gjid6P+YOaAA7rfQebWuh2ak5E5ebYbVFtNlva3
oDxIslNIVo+vKvYKu+GabgjSNgaXyrrKtlAFQ+QgRGQtRYHk1FMoYfu6xNk1PXTytpK3pbxN+Gf0
dEYuOpUA3DomgVbQ3f/K3b0TrEq1JflSJjaCthG7EBeSEIJHb7430Dv2y5eKQPpBnE5U/OmnOdJP
S76KXfrzWMQYRwVLN9diCxHrFP0Lnp4+rw+WAcbAZCbYhPUS4uNTAvuzL6X1OHJEKnuZFWKoWUse
yr7ZqxR+6nF8oU4qLKXdlQmEgARBKBEVqhPWupUkVEAVZ+6SOJoKRqeBSc3KVHsKWTU3VsneUloH
pB7Aj6HA0pzn+JXhJg8tVbrFJirwJUkQBNgmnWvgLgJp+V7FTHnc9PEaiO/jttmRBmeiLVzzl9B2
wJxEnGdiWBGshf9s/+ES5EiO99pfKDVSPBue42iWrmV4SHMsbHrnRLKrZS7XSYvc6lRHvjQAc6Yh
RUGLiGbXsr+mSrVUHfXcNTs1xR8NTR2BqnR3ErieT7QVbf8PjceARZWMkmS+P14j4Cef2ghVR7Cl
aNYS2zii29hoHX3auvCk1E7z6wB3TF4VqbXMIFkzoLlE4/VFqgy38w7fSGRe8BzRJTIUqdfqy+ZA
pX7gycNNjcJibo1GO6jZstlMU4VlyOq2JSZnzt3EnFWH9gIEd+QacIxjLwZj2WxjZVtchOEuao9a
e6TaI/TcFLS/XbG1D6HhUizc5NdNK70rv1emGJn8iJbQij1F+kNOK/S9BB8fbrJXhHbWY/GTkuM9
SyLIG0R3/pmsldEPSz81Yeb4A7/Yt4dXy2GBnPeAVmAVEIqubBrNydJrZJvvLyqaD2aL/MUCrXhk
hfpR144VOaPS6hzZaCSYjYu0nKhblJnux7Iadx2CCjffpRgXF/c0uae7hso6JIjpJMdHYWkRhz34
BVoN7sxkmw9ecI13xpkgOZbg4NlRY4iC+w9IAfoKxjJwLk3qDxQabWKzyA9qcNmzB9EJActr8o0v
lZinVw9I4xQgmVHtOTYUBCecNw4pwWW5j3kPsg8mqz4791y2zAQaw5U4M/oR+FXuZzP/NP8S7U5K
OwMuWKMqYL9gU5JQBinYh0u4EFdyybKf52hm/8LVWCA/TZjaV8BiwAgJ8QkBAIt9dsoYx6yRDRN6
3hCeGNLMlEYh8WhstRexBfjx6a5d+CM4jZyvUJhXvjCBj5jw8MxldFSsp2YwCohSPIawlq/kLbde
AHM29568IzM3lzZDQ2iRI3QOGP+SOdyqNfblcIzkc5lfewJO6kcuvQFgj/HynxXzFAi09qfoQNJq
2r1D4pe6e8x2sUOIsWkSWEEbuKL/NHzhHNQ8ydB2dq92lxa+erUojYber9//yOGaKEMtnqMMRyLm
t6XoE9uSqPciuC0YvX0K1bUtLouawJSjtu7ZyTGu1GHrrzplXsaVwboANJs5g47DEOH1RlMhLWOz
m1EfHMnJHCWQaQdBne9RlOlCfDCavUzvEJwlugOukXoEBGOsfgfVmBEZVJckgw4r4KVgnalGHeRp
7EkYXJcFg+lvqNw5VW3CAvy1znIny76fkt1QsXNfSD2CXskrhha89Ky1juQrJrd4uHQjLKr/6L61
aZN9msMjHR+lctVNBjcUWB7McEN05Rom+kygChiU/t+JRgGGZLXGfWI49NPQ5Op10/oLQBaHhrwO
ZNTdmwQmTLwM8WmaTtV0jae7Arts5qEBcp9Cd3y6/42SRbgskiCrukk/Jw3mqjsw/C5cRmZEU3cz
J1gpfEMkMHmpinPzXMBdQsxaXBEHbrcTUEowQ/gVXjaGkAgSoLRL613U+aKdLzZys5EDJ+0RCeG1
WY+1I03OiEne9PStiEFoPMkLggkugnrphms5XAVbRMsmbEmNQdeGfhlXT13PeS4Azbq7aVxRHWKb
aakoMOJgkEdtIFm2LSCAKS3mkBseWqfA+gjPifh1yD7FekEWBfGGxIriJSeQDVN49YYLaUUjmdzy
9CavCytoPJBk3b2uXYJP37uUrI2NtMT1ab2jyMeltUKACJdGxNj4hDQClPV1An6av3bAXkIy1YYt
9L3VsCRyec3GRyOT3EYRgVZRW1xaFPEaN9Q8O5KWnJfkxm3ReSHOYGzPgJuxfdouI9jAqFXHWSoE
NwnbYISU4geVD7IeflAh7hpx130HpoNPwXAKJk3THDislHsmh1WKXZIcrk2I58Oa3S2N4jEibuh6
M7fI0JjOF6UQlxFvqXC9nHNezHoHedYmVc55ZAhNXjv/URBZJe7i0MFq9ztBxxRIfnOsnyMyi9pz
UM3hBKNwMMQ5zb3Zx4FrEIbD1w2cm2jzn33jyr7XVHsQYrhK9kO5X7COO+nVCSUgNNCq3A4ZQfbO
vjBt+GopgrTlO/R/8VAJ+6hZt6iyO2eSSDGB4rbETw4zXyG8bLHy5un0Cq026cnMRxKVOTsg7e1Y
7II/yzI/lq9zpF+G7B4EVwpnEX30x2ZIt2K+64HesBkPqkcT3NvqsVjcS/YaFZX062HnYmpV1cfi
VcDrPPTxgVQiCGA1xwRVE8uSxIWSpJ0wlMQkfKNLMpfP4ULvu9j3zwOWOvmLPUgHALtCuXdQGQkz
ZeT9jCRBmteOqOKt5J7xZoBpTqz0gh6X9uYY8pnKpyg8cRcingkuz/HSjxd5vBg4t50oIPvIbTKr
k0/PGPQTPCPBm5b611PwCO8lW5sdBzp0MyCB4jCWh/K1b5gTxzuW3R0nx3yFeIl0aL/IeBg2AzUS
DG1vmLyMUJCXz3IA6CcFUq/vCKBaTv86aaOm5zQ6Jox2Vy9k/iCsePcq65DY2coxKyeFMNRc1D/8
yWfw0yiN3lM8R+FFI94FVTJOMKvgdbwXtV2PAtLww249picTB7u+VMe7JL0xaRdGzxi90ZjhrOgB
VPcXjLMIQQt6SujNb6jQS6jYrzRphmK14btcPsigIw0zTXeYGSgHo27VCC7tHNNMjRiHxVZx5eE8
KUfSUdlLAIhgL0FQpp3eyelNx0O/QZ/9+54pKc6ZRqEU+2lKzeWditf4+7e3EPeW1C/RO2KN8mYm
10q5LAIGtQwY5sHpb8kqtCsCr9sa5ydeIAYZyzmCVFcOWj1HkMZPZitEO/5yFBgCQlsQ6Ie28klG
k/5GXzDxcO2MvzP5pV0ViT0Ff0X9BEp2+sHFEl8KBBYzIvUuXR2dImBQFO3SHKTFakM6kmXKQCvF
6sX2bcSwhGrOFfBTwAYR1s1XR3VwUUFJX3hDyju6M7g+wGfnsejiCOSE5E9gIrP0OWJucQy1g65y
bB5aXtpei8LzOW+EtGNcb0fsheG7Yt5LFdHGrGQ3jXX6tKFJoldnvkc32MsY2pjOzo6TmgnYjxYc
QyUsXBp+XCR8n+j35+UMbj/df0Gb2vInCg2XEHW/WiMnXo6Oij492KBhx4CJip+x8RtMWLwFVXFu
U9xDRwUHumMu7F/NtCY4i35u6yXSFtJT8VxDmy3O9Dn1BqOj0HvGT/jic/P7cUm6W7wNgNK6OV2s
ZfdbOq/NiXgq0aJTozvJ/+QvFnMn4JkY6pF9QqnX+Rcms0udmEDJ0nlzrOXRTb9PAWwfUn770wvI
6D9F2MjK3CooHTUhbDJ7OrFGFiS2DmclejQl2R2rtEIFgslUzi0AkmKdsMlj7ogNlKtS7GHyTY5D
HAOC7k/iVEDIs/Vl19FYv2pA6LoUg/xyvT46QLDTfgn4EbK07oNYn5gcfpnKWWlviB54H6kHFq1a
4rUNmfNkkJ000UOAz3q+ttDsQeWDUizcg02wNlbSnu8Maaf0MXK3VX4m+HyZDrfUwmNJTbz8Wc7Z
e39H0pU6KIJlMR5BvFGclsv6a2hvbU/CBKR/0qEHDyv+2ToSc9V5r2GPTxEaXcp3k/1LCJmedrMw
E7cL9kufLnONbR0FY/bNqA6GKvpFXLbFHrnKTHtAHtXOB3TDWHo64n2/DEvGxuVJAZm45ttXzlp7
Y1xZDR+IWTqOX8yVoP4Xge8g2qBSxnAgMd475uoZ1Uhu3hTpnRd1sypZ3jiwCPUrUEA+kcUnkPg5
WeJHNYmeGAUw0aMdEPJWWiNBUA5GdFD2g6XHd/N5q7ZGtQ16b2TMjHOKLl/ZgWPARNqIJwZ8v6ag
2P3Cm/AXx9BUnfkAF/GjoikgRphpX8ODODurfndWMHslfWsikHIMYHrTBn/4786bHx8y4By4stMI
bmZnfZCJIoRCGe7G126pugqzFzS+vdPQn5A/MotInQAN0kUdHAylL0ZACcBCT9tTtNPH/Mfb7wZI
elEy3+pxxnpgPiKZJZXv+oGELaev5kEkGpsUnJFP+iFuQPm1WyleuritFidkuL7+k5ozwv1jQWAu
cSspE8QUq54gAOxXxiuwm2n3k5kUUjc4yI5+neawX6hHdKJkf8qo+nVNlOuK6fWwJbunTz+i6YP8
TK/jUTm81BWSA/NiwqMtIOcRn7Dli5hwABp/Ee6iiM3yrox2SesL2lr7Htg5z86DHPg4IrRydh7k
gYvzQFvutZ9qnDAOvXbTv3mzmeCUBY7cOWhsCNaLi3VarAltQyu1GvNDUxyth66ciTjCtf805w8G
qAOz6yZBmDEDmSHRIvoRzVn004kMjF1JdPk6Yu0yRS7xUm8nKkgJkHTwiBYXtEPYu8SFFacf81Wd
y0UeVVnfRMWWFarA+RXs9AMMO8adPBrKDoEVvHd9PDJ+rwPvV9REBBVY3OyHz06tMF8ZB+PzKoxh
hT3k4j1NP6alg+KjYWH9PCTTIQ8OVXkcyiOaCc1Lr9StCzh5lg7rdsPPTMwconV9K9R+6uKd/SW/
l3OsFZvHfVZiAvME4tPOAEhQDgF5Qe78j8A2gDoMNQIE1lu5PfXyvqjOPfsmeFW3up77WwghuNsg
CnDpYf48qW7pPWf9Sqa8t+X73sInC4H6XUs3SepKyzz+fGebY73DcZCALTxE9W4MN0O4GN3ZiBD/
HWp85PbzuaMPFK4inkrhPdQ+U/EL6QBr/MJJpT8Rs4x0KWV/kuenab5rI/GKd5JtSdDt8C+Na+Mk
A20GxNH4hDGK61CfYYBIsgVcXdJ7lNt8IisLL267QKu3RUhjYZw58i6KXVU90waO62qF2C1sHbIU
qN0uLMSVmjHNXG9zhQvaFH3zkmzzeYVJyAZFPKDxgQYBcgR4CfdGwLQ0X2GdnQXVQGziJWT/HvMz
cjh0piOUdgt4yPNnUUO1CnaEahIu9UzU1EkTm58Llbdm4oepHxNNU1kAIBYAqAnCij9f9N3loWWT
bdOqiJwM3PdWMcuuDoEVWAZS29dRtAPgPYdO2H9+4twRDNx9bNG9/b7vuJMc+O/BtDbz9UQKB6Zl
yKPGBj2EtiDZgc3dl1H+1aqvp/E1rJQf1+aKp4JGeOGAexltJ1SWztfzjd2lZvXRLVRX0DYZdxTf
CpGU7Pb/n7aPx0tDSBItH618fw2PhUZE3WnmP2flX4tCnlxcInd/qNC8cMRpr0/7gMbJokvMZr7P
ymT0ZT9dPgEQU9igWEYG8++CMaWV+5cIHhryD5j7LtuAuVdkp4N0z6ZWXwf5Wvr5IX8R9+Uwx6qB
uM9QKqJL2zQ07K/aUXVH1ME4AgjdmGjAezfXXIy0gEoX674juuRY6ceMhYN2HAgbaI/kmXbNgaV9
luwF3U8HUri2AysLhuxXWnH4aJxAW3xwyy7AY72slYMcHYRmF4nbWHS0ZgkETBr2mnVSy0fyvG3Y
gldbNuKDAHEMHqo/HM0lWfBgJZIdu1xmjtO29fRxt8gPxng0ONednMQj74SzkFltAZZgM/4EkROD
Os6lJeSzptzdmZvWx+fqb46JqjlO8TGo92bv3+M/BZkxry17ShzXrHgCOjgd7Y4lPHdRcciI/4Tb
yIoyFfzFsDcLSISnepWBJ16/YX5fsVQdzUuITb1d8r3Ydsrpkbh5AvfU5d7ijv/Zn/JrVeU2ttKy
338A+0sMMLPujtUq2uzCAF3FAgB58z3/NuEo65zdhxruhqiiqMJXCbajPEWB16zZDoWPtsKOthNE
ivzhQOI2pDXe6udg3AGom+bt5JGRLLdiMsPrkBF0YFq+FuaBqGNkrXYmsPZhZuIWhsuy/TY68P3n
C1jDwOa1yHjhC6AaG+TefBjod1Q+JKPdxABDf7be8DYjJqtUE6JHm7DdwvZjhaSFbGgu8BZ+aJZv
zbpjddvbbyStBCsl54ZCwVfsBwaA/RbOvCastX4LJVJOlzngfEt8ef3LM9KtivjL8C6bviHoFXKe
L9jJcK3Tq9RfJeWSCed4Or+w9TbH/A+B5dTMRHTHBbQ4Z1GT9rMSBFuxbPG83eT6hw7L+9J3l6/2
nRpDoPUXTxghbPhes/YRUL6OlnM5EB3yDvNNGSnjuCQvnCCD9XwzTJD9N30xLbVdocCkFLkl1nCU
nuVpob5JzMiLJUjmkPepL6TfM3GhY6KrnJG5litV/CZ5h/FqgdUFLjTGEjLNyObigoinX4Wknr9j
y+ENwnhlQgjEUvwn5YBxDaEJuYxKz0p04l7xJE87kFoEk5F/tAC1QvJxbWAE2A9nhIusrQGy4aFC
0dkA+jLQd3ZLylaoSyzCa7uPP0CHwJh69o+KPFUqzyeqA0C0LB9l/K6/mWxRzsJihfwTWWX+Arbo
oc2n7Au8H/7dHMPAEBnZPzlncGZ4lj904RT6anfpxHfIenX3QDlqogCgSxjmziKpsQGbMBmtcirs
+itjXsx3Py4ahpKY+Nk+LfXnTquAL7PDR1oGfO5510YXXWr2/YOsuE0jk1ziUfCIkWj0in02FORZ
Pb/IlJE+qMn565lfi+Chhj2FId8AsKnXzNKmTCb5yViiko2+K3NPvhCdC3PpEWsFVdtM92H0bJdz
ScDPxda/zMo1IIuZsxWuHqCtAlZ1XDYCalh94UDKKTnBidOJ4nthSB0WZGcd9fDM3PVXE8p0lUwA
SssAEzHiz+gsamcTzcC6bd7QV+NqDaDDgtpI5nrwNRuveLZ3abUrpN0Q7aRop0WwTf2fg0167ccQ
6QxvJJY05nPHKJiPjpwv88eJrPcPEyU8og1K1w31JgoFgFjqF42FfGmYFLGwyRFAHktaqiBeJcMZ
ATy3JTRsuMnz1dG2qG1/SgDqHc6qah0uDujKjQ9Gy5DGqWnbNdLomgOzmLnXVArqgZAOOMXETpkH
WCRRTbjJjGAGLUWCT79GxB6absooXfZmUgnp9eGKpDJGimAMUMQhr4CCTPm4smjTMFgnd/UgLNm+
ayCAfHEOTKSecyMMqLUHZxrdN1eOa9ri0BbWdePQl6GHl4i5s5UTtyilbnCBU8Z4EgcYNlTuAXxr
/BT8/snhB61qnn3Gywd8wo/J4f6h+RTRiKKHprFY7PQfjrWOFjTwRnX1QNkwlPcifVTCw4B/5U2y
t28Mu7UzrFmSzd1K75rxuXNRaQoTMlWWFfyy1zwhVcYVtHeqNeqc32otT32Kf6Hxx9RHxfCNdJlO
N0HJuYRET/oZIhTSN+efL5vTGNm7ZCx1eMp4Moq/XHTaSTQY2M/jyk4o1vJvNfxc1H9AXIz6lw4L
gs67f2jqmvgrHAWQsfjMadTY1fw2QIXkCACnYQc+3wAHTRx3sN6x+KZrAG5Pwhrpk77Yb+C9oK2O
fdAx7HJC+HI03XCIXi4vrxhTH19KAiCE+a7BUtjbqE3eeDxIJ1QA1GcWUGuj/QSEIyPdotN93oP+
EX3OEYqxSyU59pc+vmGtDW3tRJNFgdRitgOw6YMFCyo3ZJhMhGk94/fKdB4sk08Y5h8wDrt4+Qzm
eNAHhvypWufBTv6C6oXk3KrJJuO601gh22bclCP0Q5jhtl8SMaraWzJ+lN1na8so00P+xybZE8Ms
+8pIVrmNmQR9HuTHYabXdMGMZYQzNy0uz9cVLKNpleX+nYQb9NBF/9lgl1P86RtIYHhk81/+zReI
gNABQuXhIdik5gZFbTMtgT2BB8EtMa0y802cHqlwK8Nrn5IzfNTy/Ws48g4uTkyMY+H6Gu+R/hDE
t65/z4N3AYbXpc4Z0Z2l57kIL2ODwdr6FeDwygH4L9cspC7z+w+jfIS/hBccmzcePLJJYM+laxFZ
IXLWO68QqFH8F7eGiqb7MM9PzAN2GLyhY3kdlql2rrILSqcsuDADDl7XknyKs5RfpKXQntuEaAds
SMdagka5e+bAoLcN4gOqnH1kHg3ySpqLHFwD5Sald+SdGfEtNloe6vMpn/vbRKYZXYZLArdS0CV7
DXKAthPSGRqZBdvsYZCXB0MqecODSunmkz1YLY48CyDdS1HCipDKfvL8204NhCphifSZyYx+4YcL
Xd4NbXiubWuCIBX4xmogU09hPcfagU3lzy6VGQQhHL8BBfBReAlAG+AQipbZlluIcY+x7I866tQ9
kYsZpQzpweJJ7C+qtajPU3fT2PSfuhUH2XsA6SA96TXhrrO3GAttysCl2zLoIR5ydNnHMSZK4JRv
aJhe3IwsVzI0xI9JwsrEAcIrc0i9VPmHLDuEAJXbbFogMrq83uPXdfjuvnN39ZtrR7lQgWgC5cjO
Di3qqjVZq1lYglgtwbJIaLzcBr89TVhNiOJswvWp07NvIhQqGkXVMjlB1bUWo9ufjuZFUbHuM9zr
OC5rwmY8HB/8f9a7vDV41xAhadgxuwf18OAYYIQGRjGQvoGc+ioghiUaoHYFq4F6RoZ8zbIB3R0R
co9SOtF1knMK6xHk5byZ5IWJ8BrHlQmLJuII5iNJvnmlY2Ui0xTT77NarIFaynj1fzYdr+g8vgUX
TL7N5FbfnELMDBbgMueaIuBF583TtZ919O9brll9RfmcUYCIjPc9ekaObPMW05YxdzRxtZCXWUEg
DlZsvQRKgWreqOAnwwIUFHQdPBSHd2yji88CIKTDa6EcPvAam0rN4TL7jeFtkWKIX4h4AZxVBAFT
mJNNhX+LNUvuKyd+XjClzPHMg89Aj7LjZxzDWc3p+Mv7KvhEmZm+Cerb7/PHH8WPnbqp/xuUyDas
CndLkhYllNQIMd/N8FPqPqvmT3gUSSRixtSsHhRSFEfqJQP4Hd/4YkSNYOmH8cUN8o79BuZ7uZNh
25PB9LTwIMO3LQ78DGH9FhTvyaclfulcWXwvH5zhFKXcmfq478q7RepUMo8HJk8/oKRE7ZdTy9Am
sx4kcZosL0S2q9fCMUlD4ghk/GmGK35GJXiI9RsRttyn4NDmzD7lL+dENWc2UiM9s7XDNYmf71kb
klk88yBXrU0rrX5BIwig+rOrRFn4bcinvoLObv0aTwrFY7EIJuNUktqKSmfG5pb3UmT32X2Wd32A
SXHR6DCAhVGfqqxO5zwPOfAyHa7ANtqbphNfmdq2iQ8nslyJ4/GpnqP7nDC49q1KelccQ3vL049h
qXFlSbYjR+ZRCA8ydGnNdUw9wX7439bcxKRaseSiL5fuCUH2e4HPfPpGUjzjSmSIsrMdFmsGuLo9
k43stdcyKyXESd7JKoihbaF6Yscwe7OIXJmzdV1DdtedLN4MN+aJPPWw0PhGaBL48Hnme6Z4KJxX
OaJH5V0s35/t2yLEy3VbEHSDP9NeSAxYebet0Jmz5tU22sBH7xXZNln1ugOd1o8UoBzrr+Jhti4R
kshFGgunHWg+Xo8qPcU8D2IdzMFPEAyPOB8jpWZhPcru5ruv+I7dUjmkCrfWzoC2dMbUH7ORoNlI
NrxHiIv8yUeGPfiTWfMkA/JEX/Qb9whu2o8dIqKm3G15lBVG3TMCGh4CDDtaIB7i6USaPe85D9ou
cAFSlHkcqjUDqf8+vJTCFF6LD2FOSseJxXaUrYWafBTdDOti1jOuucHAOm+o3yfcs7PNTxgP0d6i
SG0blKCoiOfRLnKIQSFz26bmaFI+5A17eLh7rIbZE2uy07NVjzKOTFcx7Om7pYpHuckucR43HKJm
36Q7gmvxt/2eObV+Y1z/C3PkfYW1DsEtNRkFUoVefTzwnSSfJMFbPttcxLOscBHP+uDtdz5ZeLxk
TUjWPyRp9avipgkOzXRog4My4Xs+yYKHBSRRMNp4+MTE/bzEfkcGwW31CddM5t8AQcwb1PiJJ+ly
WVaRq2uu+vJi00vtXlh2aLWy/QK2Rrcvn6vlUlKvUnGRVLzH4PFY1+p4Gg/RJl6gvlhJROv5Sjjn
3FcIrlfMm0CVycTjKes4AFm5UvmoHe77nOBC1vQXkKnlbhLfkv6dTQvqvM1T26T2q5hhX4IGLmCO
2mvS46ubR1Aht9BSsO3ZOzTxgPqBvouy/aTtG2JZUdWkq1w7sBhEnpv0G6LzlCeLVN/EEHBWg2Vo
kz6brkJbaQ5mfNgECHDDOWa6Cz0Jw1yB3uQUaUdZOcwjIkRAs7+IBScIPuXK0GWi/rvFkgdY/Ta1
KE5dNqho62uvCTy8Yow4CbhjNDQRko6jhVyrx7DWSDz3O1rI9J7e65V8Gj3NemlbGWMwCvjgmDIo
owbTzmToKV/yuOq/hUsWcbbS92xbfdvCY9G3QLS0Dp/djViBAboXwRLcLKZTMyK44LXPEjwMqoSi
eDfVK71amyfC5vcDAIx9ZT/pIXKHdS6q/pq9gAPxxf/9CRFzRWtgeQMbAxbp+POG9QsuPgx96CAn
/Cgz4fRU8frOyFonXsEnEnJiRPU8Sl/DcWjnP4qKuc+3QeUzBzRuL+2tKt5ldOKLC46McGeekJvu
8/HA+Muo3v6HqfNablRtu+0VUYUAEU4BJYRQlsOJyu52k3Pm6v+BvL5du8oHK3TbFkIvT5hzTCP6
JLh5DboV5wG7y/yM8QRyAAY3HB4K+8N/vMClaS/Lz258xxXklzy7GdnOhi+ig4FyFlYhuGIN8ACD
zlCyVCRFjFafhDBaccIlSSZu/7wZd+Yu8eiFxnHxPL3VgAzGLbxqGlMVoMecUQTxmYkCJ2nwBchv
CVyFIXDxl0Fd+TdlEtx+d8PXoHzMgChpA2SvX9PHt7Q3VGmqclEokKWbb9yrnoXeXTLu0XAfbf8v
BXWoXGL4gOafCJOHuGJLyjE2q7hKogjdnAfwESB9KD00QODJ2s8/JovurX9+1fq3on+PdgFyDTEa
rFnxY1FYcJZ5De4Pki4yioPFtxj9Se/iC5ADmx1SBwkBi1dCAMo30yRwj9g/lvJYQXsQSht2UDLC
cJa+9q9rHMcs2wCNcQw9GXFaJHuhA0nh/cEFTZ5mz7ZL+2bXpyWAIll4+gfyr2jMOHeGZp5nqEtc
NJcBDcgr+sAovAC02eLg14decRN9j7ZQwQe/7wjHJSFPZbi0TwNXBgGGgpxPfJacxvSsSXuSp4aO
ZJ9z7Z9SrNqTKa9wuem2vibhzkKGw/KTfdhL/j/utHxTMgTgbIC6biJB3fP9l/dK2UemkzI8mDbN
WdVnbmNXzime0erKP/ui+/xWX6eI0M+nSLBSh0dcvwm2JX7jHdviPblbtU7f4EjvrFVKeWZR06iz
pau0faft63FfhQjSL1pJEMOxXaAoSoP9+NwlZPAxgp5YQe+b0uXlxfZQXMTkVic3rby38j2KHwaW
b+nurwnb6QAbRXt08onvBL4DGhjZOuxnlv0cQU9eEQqOao/E21miLM0dLJFGYeKCXPVEnUcs3U/1
N2E9PqAZFx0waOceodzJ184oo0mUnUmfJ3xGLWYReaOugOPZ/vfS5j4307df92ywsaFOt/IxsuLc
mXdL0rYjNVDdVeVu1hRoM/0jn02xKg9/OvZ3TAz4k+R+zqTtPpDQM1uGF22p6Lj+xzpU7xLePvPB
7GWruUNwqtKj1CHFWi116OnV6gE1JKeTkokqx2zDhIM2jpyFmxbeQSAxLk6sIMRQ1IqksGwS9Iqg
DImFzj40Jk0QYutvpfzTA0FmoL4jcR1FPY+QJPEI721+tPbYL49ZfAoIunUNMBW5i9kAgQ3ycTxY
4VEKiX7wlowX9jrgVXQkLCEw1genuCYh7xUG0+0fNh9KjmxmRy/4BLQGdse02pTU4xoN8sZ9Y35j
FrrH5Ag19QiS1iTdSVmhK6BRoN71KRprh5q4W75TiriLjfrCDIwLPoxzZ+VS5F9ZJg2frkkvgZyX
awTHmQXca6Nt4QGfBzLYSH8nXBxbdH50hSOXMVYEi/LmA9s5mYyjcWjXb4yk6N7S1wKTbyv1V1Da
c2u7RcJHRQ6MuPrXrBTTl2byQZEDMfHGNQ0MLaj1u7kCBiqr7ytqfsZpS55fL2zxDIxgq7fUvYKK
5XkqS3QlkI/nJjiD+N1cEISxECedjAwTQlD08GKC9oD75z5jV9b2I/2/7HQEPy92NE0QVW0S2t3B
Gg2mxPP6ntcmol2rwFDMxS0V1sqVlL9G9o8hKXkMKUZ4pi3B4fd7cnx0xR63lICZYC5z+mmvd04h
Os92X4puYLqM4uq5ByCjlVdCsNpU/kmkM8Uzn3XQF1niFInTJHMUbGwgteSgr7dcH6l6pwFCV1dr
30L285GZi3FF/AcjWIZKI23S/yc7YLsORJW3hYZcix36IqlhATX3RX7rxK3zsULBmcykjJmIluCk
IMFKcyHB9SFa0/8SDH60+hR8t8EJpHLsXxiYAlhgvkzupvhKdngubNnwUCysZlDbSs+Ocs7Ue05t
0FD8vuJpWFVjKhbX0dPLnl7z9PADpzeR0DC+Xo5gdAYtiy1UmYqDcK2yhsw2Qgs7abS6oOa+pBsk
ykPMe3rSa4iFXq+6C2PPCl0Lz0N1afMbC4WYzb2wngerTJBZMy8oAHY0KUtWGhQONPkEsA/gAKtZ
aYHemNhmlv4fbM25EszFQFsjP0BxjNkc+cEiRnq8ReSwSLaeUw0sd4cSXY6nvp4meYCTZZeNu7qC
zjtNG7WYS8gg2GXDTgtY9DsSa6Sq+VwWX3L6nS++hTlVGeUYC4nu4LceMcheFc1eVJVWxdajcxSe
+tojjWsPM6AayGQ4Y6iMcvPxGEcCxtAgEHexiSrsjNuAYQxxh8YR+mrCkXWWgwv0r18yWILgEcbD
k7rj+JwQLhyrXaman3ZSfLTyR+u/V4CGYOuLtIB73dFpwkArzsyhrMOiupuwwaZbPM2XqsMfeBC5
N577YLFvcD6hIJrM7FNCbpnjV2VLt0OcGNo4hwIc9d1B7g5iclhw5GpukiOiNOEljOB+nlv+Mvsy
tG74r1h74lMdyu2+3mNOzmBhtDcsrF1wWmAPkVfD4JEevmSTvzSn/jpvOVO+ol2DnDixllyIajtp
sFy3CtkN3PcUUvrWMG1JQiJ49uWzITjGX8w6PIhmOxo7KuXUINsefGtGXBPs8OQp6S3041Sci+hT
qi8pSsDipnf3Ot4W5a3u79nuwROIEX/oBih6WKbhwoQxzJz/xeIa2bZXO34FgTcltam/xZI/vbDt
g+FfjP5aG9cour8fWOMulUtPgaMuPlpmA2Rh6t/vn9muC+74vhpmceSQPZ13njMRzTU6aG3X1dg7
PY01rZ/Cu9I/yfULe8x09736ScUqbUj0S/mkk4xFa8YM3gDN8adQ/yCKjtEauYNNyrGMYdzzGRHQ
CE1HxXme33Mu8Tqn4m42LIwVOlI+Duhzqp3Qmg9svQsZucg9jN7COSDmEIqH6omkxlMM72l4MuRT
rLy7ACzAclWEX89NAlbwLQgfbHWYsPBtdroFVsEmGy8ZNqg4f1kT/je5Dc8UrjHoHDzgK95wlvea
zFlCxa8RPo87XLyD2Q7JPNOuerKqCmHOaox5OEzd/olbcTgqh8wguROu7EXVLM5bu1wVsKkJqFuy
JBm3/qOeDn7OQu44TSduu3WqgTrlHrsgwLF+A9yMiLUL8DQczijOd2OMoPPE/wpBqw3Y1PYjlXqP
9uTuD/equkn8gMb4amy7Iup2QTItE4GCGbSdwU2Zl1bXWLot9LtOFCHrn5Iq5M1P3vLkTXW6dT+H
utEFafekYNeRw/n7iiEugFCI3LqZPfuF7DaymwcH6GDn3D8vq3MmAC3th6+ebsBBbxMcBtmVqQ35
it2RwvAFKwuxNex12RFTp092xw4r+KGS3U52/dbN6TsG2qF95O9LoLItaWZO0gA/3aFshED2pPwz
83S7sP0tsGS8zAxtDxk9+6pV/iObtRHk/MOUHEP9lDzPtXVrJBCEZiLDbMOc5JbBYf2eLg6NcNDe
a/+clqeZMhgLSMi8ihlTaIug0MjWY1kF1QnKWOwOA1xtknv2n+3Mans/4IzXJGJSD+VDCRiNb3wL
48RUrq37UFKYbdrXQCoH6rLPShbhB187WBPhgk6K/JsxiuAQWm0yFMy+JmoC6SxQHMjnhCRg0lam
tyx965M7BHWm37v8fwaNACkHoR7PNfCoJr8mSDgoaiFbz+4RY/H+1D6r7BtXWDx3/0p0FKOjoXiy
4pEIybmOx6K1Q+SWc8jHWDhgrwMwuL6DVjvEXDKz51V5lyAJFrbKpeXf2AcAXsm29r9xukzZBXJ4
zwD/8lQ+xfgdDy1OWMylwwk+QVbuIlL33kdQnPo1ZPBNAFJ4N+DSctuSqsecFcaOSU9rIbuyyEQJ
tHtYrXtlrmbF/CE3G+TOhX7HAIG9XXJSvmB32A0RSlShaK53PjFT+m6i6rGYK6+VGUrzrqrvRv5R
Elc/HQ9PyYEkFewc1vfHhXbKxnO4uIjbJX4jZVv5uzLfpTnc712Y7zRMYbZA6AstwjjD+RXidOu9
EO6hQaA85pjA8gyVu0dcyuiNdnvcIg351b/4GIeeJ4U84lnNIhHwTc4ag6GPAxHMjpgh39kvSDal
Uf4bKD9K/gMCVXsXRbTA883Og/3Eg1AtcCsdcxLwBK8uvVg6rD9r5cOY3jAyJFtxsPsc+u86FFfw
NtN1Ka6q9j9DFsFR91pyFi0bis+2/yq/EHwGBxjGliE9EvkxCuScvaXkfidvxfMuYcQ3E6wdVHdP
bxFeUh5FFWby0wFU1W6BhjVxIADWsPhApSQONGKEqtUZmNcEGlrw1qSCv/tUN/8E5ad/jJggShyp
J3/71PZYFZfkN1zjkGrXGz0R5mkN0BC34XZhHmVjuxZrUwVec05q24cAPVl8zKvO4k5lSEX3134P
sV0Vl2d9NZSrn9xCO2eq1R+MDiPowUARHtmi+K1KX9pu7NaGsF3629pnb+UxOWaNqONikbDTy4+o
ekjxvXcL5VYwpuuI/jkDXUv8Y0ScnrGXRJptvBWLAaKc00yMy/etD6kHg5tbbGJyAeZ5davMpWBl
WOjWEOjCMh/26FrBPE35Hsvq0xtfKBl5cfDS02pC3jnyQ2ZVJLN7IgQaOp5hb1WaLccOZV4LUXA+
CZA2sP+Mb2g4NeYPO3OBrxFYtFxfxuJWSDdFvxePvnEwUy/BQ22Z+Q+v+T+GpBprut2p71L+EQIM
Kz6Ci1HM/G6xOCaCFzEmaN06YSCzAnHLDJjVybxeKh7shHrkC8KJLb2WUsb/GWuH/oh0DRYCq9K/
kLYG7oq6mhJevQb/UNggcTCyU+egfaDdy/4xI4Zy8LukEP+MzNRuyl/sksUWc96cefJCyIHUfZEi
2C/TnqkAb8N7VjyAnbHyYO8ff2bTpx58IezLRa+XOVc3GlhsS/Zw+sFK5JuBJ0SgxHgGelq++Hl2
e/a3zLqDB/Jr2rYGBhsT7YjyaDEj+djcB5LDZoQN8/97p5RhDzDody8S+4C0nCAlf4YFE/y13Zw1
seY0HxC8+UyV/jMrDfK6kde5bydI1+aBScgNMxxyDZjxMQIu250iIFa7oUc0Opv0MmmNPoN9APyc
/twl78/CTF5xOD1pmtscyz704OcPaY9UrQC8vBHqSWThTJU5n4tVEJ8r+ViijDNYsjtC5lSAF1IA
OlbYrfTb70XhMnNRuMgwG8khg6oEpYKARSE7wQZHRla747ySW2zIPlwZyh6lMTl2agAOCjkK09ls
j0z5DK7uT9psni/ZKqqP6GEMZjuekvoCo8DqSa0L7v3CjhP85w4EWQYRY0ae2Iklhx+5v+JfOiqZ
qLfJayePsdAs1VSCL4nYJmXFjctOiZVc+66YVUQA2TsS5jD4ohBgvAnhsQPfiPYbsBukRTxZv3oG
RNc5zY7If0GhZ2PBDIgaX65IDu3ayySsnuEFvEbV3Vm99cObDpByFTLlnzx/h+yatQlLGNYmImG4
/ayjRUxEg8sC8/UjYuBdfNuFSdRcbKHnr8mHBweMC//eq29F9CE82RV9GfLXJKLbn9HpgOKfrHiv
FUzc6lpMlzxD9HCKN/BP/ozZV95+BN2MzYNEmCEHymYtNQZVRCO/HwIo8PlNQqiCXNjErDrxCJwO
aNAAjBiZx7a0NhgarH5HiVzQuYed4+q15R7/Ba8JvfSfU/snq915R826uGZy8+DzKOuvjeYsIOZj
M6uJjOgKDXtOpSOUSkk/dJg7kksyHyqQCUrQmgXu3Bfz6CX2ztrw3ZF/NCzqWb3QtsN7YXvOzAOF
TQ8kkIHGf/l2DCLIEpjVzYiVybnSPsMU6Ditffbhx59N99Wt5u2v/zwUtAc8JHNOL9XEsOETwkJk
nWvwgg+owZgCV4szPbGAqLx2Lbx4IUv5CQwnkjKTg4olGnvRJy00f4QtJKILzpomuS4SsIVX/8Rs
gsEEOZB2HayAg3Ek4+Dl75TI2vFmSMgIP1GkT9PnmHxSYC39dwqsWR/9O21ZoCgm+8BfkCpzzilm
7Vnkn+4W/gGDBDcwGS/SywmA5nlYnXL9iIfm2VjFylxc0DGk4l6pWEpS3a7Y57GiHyBjLe12+Kib
zzD7VtLvNP7DfHL8s1unKuYVQLI4pE5di/PmVDbHrsHI4fkHFVWvsc/D/SJzcKFCU3rdPmh0kH3g
CwPGJv+NXddEP478DB7NszggRdONQ4gkCHUDRaX5OwX7nRQhj0BMHiAZfzQr5Pg4TJkS7nM6C9wE
jRN8pTyfpNuso2j8g9sjX0C0VvCPszoJAR+mx5wHPA/0s/uGP/8tWpw5/BmJD4g1WBJDAGamQsqD
qZpcd85eSt1YIAzXqQVs+Y4oOCjoY+A16FgWLkZkhMPiuaX/DAmkiOt3dttt/Kk/8XiQ54Qo/75q
TIJ3B/YSzDIQZ+lfiVnyKlsLxTySUEaGE/slmsNqi1cFNSGLcX7oZDFcf93N8ob00i4gQ0ifs7wG
lB7qOz+l5mwKvj4IvVhKZzYQ06cHoOZLba0RXoX2Z2q/p+FrUj7G5SNM771+QSurrmSi+8p1/Vzn
9aayeNhFrlyZ7Ev98GKAk20vVXtB1URv3n2hf9IjFMxrdRYpQNlbkJ3KdQCotIPrO1z0AYui+cwP
A5/7gRLwzMK1vgjxf1mMKzqOLfoUMIQIBLGfMp8DnwmHEPBlznSvv2v9ve7MRNtDDApeiElJ4sgl
jGyT1zZ4ujK+3C0BdYuppei45tXsrzOGjc2Uz86YrllDuGOkpNcA1RGKYu791PT3pFmLTKp2Tefe
g3LfktuArxeK/IgEhCHgfpJZjScTKumtHGwNELVEq/i7Nt+BwlEmO8cHGx0lYLU6/Rku/y8SDIlN
EaObXl7DBfyl0ygfZ+gN0CZ0+QBDNlC7mK1M6NGIqy7Qv81DDa04AJdfGGan3zXpkZbzsGBCJ9Ba
onRev/9Ssyl4x9F8Z9sXWO/hV4FshZwj9ptDcSfCSHheNGhDyiGBiHvgDseNOtD86LUH7A07Klrq
mTe52C2NH4hEvnJQuz9/U2bgyqEGbCHu93/H6FwH4PkOYebJ5r5Ba5wfAHKxoOO0hDU290vMkJYk
DZDfGDV288GuIDb/ghmC4QZ5R/zcw94EoNa0Jpe4ctvMs+dRA8WMcinJSb+Vq3Emgdm6sVpcF8Ys
2X9/jHhHRnan2wXA/5EJ2IzgIW1oYecr1OgyppycmvPUQ3j5EgSWh7cKWMl06Op1oNv4QoZspYBT
1zfkLOuMGFDiSMtLfKsbRxquz+GqlLfpeS18ok5XTGMNibA1R+Zg1bfav0DACvJIxjt31dLSfcYj
7lTuU8PpRXc5HOLk2CSnytIVavHZLxEvGRyRWE/wkYM5GIkqoOF2zpqMW09By6QcmTLql7J8WwIh
Bh4Lvkt1VWMPnrT2TWgAi8aCXiDMtk0713Gtn/J0xY6ZFPkYPIscmha/SnyZPoVs06afOjlmiBO0
C2V+LZ0y/1iZMfLwV1iYM6bugHoQ4Hlo9s1WoK0iB95tyv2TB6vowJ9RssOoHfT4WF6l+GjEJ+iN
cXpm81Vrzm/AkBDN4FVVdSR13jqBFyYnC8QHHyFvfGuG1WCsCupdeR0hCCGdRZ2JDmWxXfAhiU+C
SjzOGfl+cA5jwCY28EBBJ7dtR8jXb5KaOKfMoQ34NWwL44a/GVNS99vqHvrEC/8PeEWI3OiyzYcP
pZ2meC//b9wpKbuAK+47NT5C32GlD1TyN3WIlFsGjqAa4nNNnGp0GanKpjeRQOarDB/e2CaguORD
nWPBqpKVrvOgPxnFpbKKYaa4LgOeYc5WGzcYYqTvatM1n1FGw8bs9aG0ntSYhDFJrwlDMjp9gwjX
TtVdssrUq6rcK3A7RLbVTFA/qa1hJeK7wWrTF9sWKIjPM3c3FOuSTWP2HUV/JRy9SCSEh96tWwUL
1UmqLV/7lNTPcABfvZUmOw0/MrSGuCD6G/b1WvyeQCXtO99S52t9we5efEnhB3FRONZJSSubfYqZ
go1gftEY4+tnXz8jhhgo5ZQ5JYoJCAfaiW82RR6mYrwSyQ97RbpV5YhSgotJZHCr37qOP5YtT4RS
6Q/yCgnTAgW1EOFFQJD2pEuSXmAscSxgfYd3MQmQZUmLsbA8D+J8q0/+H+zcDJvlxoIkNklr+fmQ
unUTewVZKbGHF5+pvHaC+CEuEOzMmWTdiA0n2ogkRMlH5YKHewE1+lqlqF7XlfHQEBsxEO8wp60W
4SmXKuKi1tpfP9uNygb6UyV7fuMJ2XogLWcxKwg0ebZ7757Wsj3U2/Lbf9rBXb3k0U1OL2p0hr8I
+Id5CBu0ds2svasxlO10olW0mzJcAMxi+C6l7TPc2gBIwDGCDTPqzbKcyWGAFlGIwGUBMCtTnMdI
6z9i5Ut8i4p1fFTCdamBmEc0ZafMSetPUm/lioSvD/1iwO9pX9vc9tQ0R1gjJrSRItrDrsxw+Nj1
AhokT9Mj+BNiJHtlI4v7jIsRbnLekBQ8ziXkcdP+xQxVi19M96FTwcUCqVV0W8JsOX8YfPng1Gdq
1V7r5wQ38hPho7HyxEXlf2s7ltDsArTnVmi3lWBG/H0BQSNi1B3BfVw/YGlgwECICsFJJQFksY4b
vNgWEC7GtfURpnKvr6Un6/C9Fu5VSo/Q47nDYpgtdEB+nLgno20pnzAyctLd9OV5ZE6+/pWbMA2H
CkmcXG3Y8F30cJtjVRx3rGEIgkNootUb2JZIcZEroJ9iqtZs3tPmi8cGs2jOTKitPFMVwQXVWoIt
z/bl89RDxqxXxVw5XmLq6cnqUJYicUgbHEU7pbAaZPsVLEOeThud5Bxn0u6E+mYF4QkmJi9+klxy
lNkMubHW1zlLIYu/V65Avohws7V7RhOWeTpsTnZ+aF8J12UINa8QmGoXFIs8bSQnE9iZO8z/R6tb
PxHlTNua3TVmxHeDF4CyS1mhCWqGq0qoO2q3xxS5KXHV8JNZugpeX360ywcE32rmURv6vhGdkSM/
OxiJ1yUnJT46HO1Zd4xtQ+Jiu03hwuDdKqMLJ7YduSxuRPeuueH/poHpK3BZR3MOwG3HGz/fb0Fz
5L3t44NK9ZCaS2iVT7f4w+2zOAFTwHsF9rQmwEk24+XBIGAvg+MyI3oWJ24fzgHxkkUbyIgYKJPD
1K2E7tC/+QC4MCCOLiGqnOvNKyvUOBEf2v9t5kMJ+s8/RFwSoYqKTdRdWYDbYKxJzb1WhP2I7jza
B+K7v/bxtOXW+N1Hs1PWqIiPNg1WWZtk3IhbUjWF6oQiL9wq6MuoIBh9JTN/uo+tGMNoesCicbAi
xCgH/bsx3FA71B15Ul5oL9UTzIRkOAfDedmf0+S8WJ5KkiWHTQH6uDk23Y61msBCbbEiE1GDrkam
xWRn2QUtGfZCZecXDlmtU7dDaAapwrc1YA4ygN6tznXmd1UAOEClgOumnMTgqK4qy4AFGn2kR1Fa
QR/BDEemIpaOz1T5AoBR9WSHfzwjK+rJqvrM9TMJmPxunOKGrfR/eUwrGUAyp34bIh5UHmZNJdvC
BGkW6+Xp2WBhOIrAfjjThQ3gdI4PzYVUqQ7uGB4jCBaEPPMG2UHwk/c/U/A3HP+cEwy/VyWFWODk
3xwRlJcxT9f5ZTApF8AywdNQ3lSgSCsOZVJkoTUJ4j6Xd5sIFtMruxqVtf4KkAM6mNvhvfepIy+V
do4ZCjIcvKTKqQjmVAE6QkHzxnHmH7xEEPTQ2Bto9dSnY6BZ4/FyMBb3JLo1r2joAsYYHSZD/vDY
NCwDDhiHOsC8KwAsRI+dJEBvyjFR5hb0N7qszVzmTz9gBmF7fA+E0EbIpeDzD5t62GTfmqdwuM6F
wi6RjwLlgmwKCooF6kFzjDcEKkXGGQRZnV8istkvfn4ZoxNxBD2gh3PQnsLmKMqeyRbD0e1Sul52
/fQ+UQpi4u5usBkgjiiby0+moYo/PdtdkoHfcTNwgPDmmMyO7g4YsKfAggRU0x0uPpi1rWBN5Ubk
Ruq2/AeDoHnM41tJ2PL/Jnkb3svsohNGGp4CaMsfwXjxlVNUe216JA33EG7M1CLKLVCZjuwUOIfS
dpK2gjxLfDc//CZ9fVwbL1N8gr3WjYl75w+qOzRjmLt6OvFxzRh1sJDHozqQ5r4c5BeD81OKLJtw
HyusbmV1gykupNe2ZrF7noUMxBVbbDh4Y9AZ10/CPW1JJPEhh2bEFMnfomJb5s4idyZ5t0Q5ctqN
0eqXaKEgL8KZqmwICCegjH9dFBtS59ps3ffce+uw2aAQs9R+qwQ/Rv8T9f+Gxlz2j7i1ReoYxRsj
LyOE6gc7pi1FdhntLySC55SQfJKzHTTdcHAQH5NKV/N4zBzdxXXWjDsTxAhpt9pLTqMhGjNXs4se
GwAWDGT8Lj179pFAW2A5BJGa5Il+z1yHr7dVXa9wxyOBb3rbXdEBo4qnLES0ha9S/RN5SCAm3eo/
Fto6CrgadcZFWkr4q2xBApnhnUxBO6dA1X+I4jOee6L40uyS8543dkjpi3Oa6jebo25Qj0D5awUq
9g1ibSDGv5a3LOAtYcaw5XfGajKodswo3MbChfkOsRAqntI4DsRo1iuEOJ+p/JqYipj/bLK9ic3B
kIY7NmHVu9wjt0YNFSt2gZZ1o/ebSVsDCVwy0TtjA0WVHY4e45qyxmlIPHwncfADD1+l4UHIMRQ7
ClK+JVjhzZhvxHzTNmtWi+IcataH176+D/m7LHwYDdtprG1/onXKVevWkB/TcznQVuzLwSwYTsfH
xXcdbPnktKW5bMzIlmUIxHYd2zpbqOWc4hjics0xuc/RRVnrRa33tEmL4f1vgQLlTva0e80lvT61
Uo3+yNWZdPVOiZjY1vRzOJy7V/oiiMVkdIma4T0gaqb4XsD71c6dqSE4tWJyAqsr9LbcraR7WdyL
hpmwI0WPSbov9Zvf38TeUpiDl9dWMHnLwm4rnULFTqA1EdfYb6IlU+2TFK1mQLNF2rnu6vl8DIgE
5ZAkCRWNN723oiPTtVAlROvURidCC8P15clvS2cSed0eGqIiX6tqTqvkIPDvEd0EuYv6Oo49UiS7
NwWzhHY2LmSyxYqJA6U/6N0hzq21kO3CHqvYTuQwQRbxyoLru61/r31Hw2PNwDcy5+ccFtYHk3yj
eNPJDuSCAYO8pfJVsFq6r/5cd6s1Fwjp8es7/abKcWb9cjHhMNKx1oz64OWwX3K63FHhcpwCAMYf
xMDF9N9b/aP+6Z+PqXoTgDjFlj/whZB+q8nzgRf/CGTfHZ7Te6287YLjU3OD6q0itpFoTukudTfw
HmCzE//DPzTlhi+kVktlk5SbEKagvv5ZEofDCKXxSPNU//78jJC7NkO243yt5Dl3h5fInwa9SbN/
IjKSM5XIyKpdy0yOeZYchIH8sRPYkFg/Gvdoua+RtuMr6k1RMMnLNODE8d5xY2luSyObIaqav3cL
p1UJGfxu82EDHhwoz9OFQtDt9L8JMSIoUtN37mQIlwNvaI/Z7Cwg0lyeIuxuDTTdzVN1e8or+SqP
l0WwRlvrqTsF6zQ7nBssO2KZeVauhJRXselEq56VxyShu2Cb+hIn5YYoTxKHpvAY2L9v0CVHDZhf
punS7dVu17zx4XjOZDNYHSaPT34wE9yxRdOxvvXlZaApHB/igufaKrDaJ1Wqp6kQQk7lp4KN4Hku
g2vsBEjiVS9MTnp8IoMQ+RLcxf5Q9q8kT5Uc1m50iYCdlg+hvmnxRdaOYO9ENLLiVlMeVXLnyMBg
KikoeCyC8+R6Fy52akyC7DYK7SG5P7NryD62OnYVeaPQ2TjCD0nvleeE3LXQ0QNH0xxZc6Zm3zX7
USJFnNvpIAVbLSUbGnz4QYy9ZUtUtMdjt+DJy1zmlZkbKHNWmsbz93UD63b6M/UPUqZ4mmtmDrw6
v6s7Pgthd9OKq0pzw4D30AxHzZidRBW+oyy+/QZaVa9AK+WkfMD8TFt7WYOX2Q81m1ZCsP97/EGl
iblPr110flZHUT/4C/uET17grpwuGYJagm7YS35q/kcKjQOu9WKdlUDAvPJ5kaNz8tYr7OfRst0k
2ZtkZnw4S3fgYwVpp6VbAsyiijLNgxOEuLwlb0Hf6IAteoi/OBAPPNtILpsWZ2Qkz9XEfumtnNdP
6ssoFtjVP9xdkgGEkP+EJ0U782BkowIHBTMLY3fJ/1r1cDZXYeTyyChmFowXG8d+OqnRZ6sjhX5r
dKsYgVw82G9ly/UbmxFIRdMItPJ/tKLgq+ttxI48fiN+H3Z2pAbAJnARsSKBxYD264FCaIkRBw+U
cO5tqbx1/ReDY8LSMIoBhOI1+AoxsytJWRnL98a4MsGX2dHit4g/q+ayqEzWzEv1nXU1m7w6uGTJ
dRyuAdzDHbsGEJssZkBKwa+a13iImKRzKtnjL0QThxrSHmZydisc6LRrh3UWyx7U81wC1g7inzd+
9iUcriuToJlYHHDh3bTuDgcpkxx0mrrpQnqJCk+eJU+bpLnADfh4uQ6W+Ab9r6D5xuqHtDY3NqsP
ZVw3YAwDy4VvMANiPpjRC68Zfa5e5n/7al14OQBE1XpbJFudvBgcadKm4pH7wuFUDAn8dYbigply
yEp/1Zwnkkj6df4aWhVgGYN5aCX0W7jAy+v1idEYhDDWtGYnLLb6cot/Z21ZFVq2DIOHd7fS/Ny2
19Sus7O0mM2/DZkg8SOt35rlm1S9hchRHzAuW4JxpbvR3Qzp6mtn5i9LWy2uhGEsAM7zUCw2k7gu
hnVEJIE5FrbMrFW8NHdNPTXDmYHrAIY3NP14pqbCQKuIuLovhrtfw1m+LlhKxBe43osD3MkkdYjV
CA9R5y5RYcmOb3UdUql9ljlCSGDOPhddYJ1T4rHYKvA0X6PlNX0yOt7To+f0JGyUgWFBxywQtQEg
OyKpfRID+0CMnBNfm9pDeh1I9kwtn3Gj8vD40Pc2vlnsFKb7y0EAm8ow2iUuYEZgzdaKCpEU4WFH
7pT3DNeG6fIA2rMGxJwIHYL9XBqsNODM/APWrdYa6pgF1DaJURhvS31LsG2A6iV5S6pH/byDj+us
FVEj50WJsuO4FDwLpupt6C/RPiVueLSoN6WBJmy+ZduOQoSLtBHfMbKzB9Tt7JvHYKOghXjZrr2+
OcAT4ySLlcuQcsS4AdGn7FwZmYDOfSGoFggiH6aLo5RNldmEdp3S6m6W9Wa9Tob18CTkjw5jWzAB
JIH6BUlWgy2Q5KyA078DknzDMzZnb1PMVRW4AA+des7gZ0dRoiJ/yXYE1M4VEMxC2lc6aGR8w4bH
J0/ymHkftckcF/Qqo8WZ+dEOTJW2GLrhSoygCxj/VKADHNy9CChINXwl+w3CiZW6hqU2uhv9fSnf
BPk2sUjYwT22PuTCQzAtvcBsaG+eGwWYL5n17Zph2/aoq0Qrzxzolh0mxtcStM3MgSZVXOac2sRY
zCFOFFsxwIZD+bat4824fBvF91J8r9L3J4uNrbIKacMC19DI8fF6PDHaaWGcwxU2cBUIhFfdpgZd
FNEJfIDNvjzJKGAEb5QOaoiqfW90zlQ5HG3Pczjd1OTBej8fPgbt/4g6ryVH1a3ZPhERGOFuEZIQ
8t7cKKpUXXiEFebpz0C19n8iOvaK3bZKQjC/mZkj70by3SXfpKfFvdnveXhwmlD50bJ5oVBmbmIW
2LX5MSOyi74M//lxuKOzoMvj+CHbmq0fUH2llVnAHFlWkKFPOWm/0c6TUdzXRbvtHzutO1IOQ/p7
W4778Kbr9zeLz+hZ9M9X8ENSKSesNPNeX6qBBfqSvs8RBd10onubytxCYwFU+YlDovJjEfrDwHVX
QLZIOcuSVps1Zp52zKFDdgAxEojN55E+zwre0wE3kvVwIVwIEEE5eC9w4v2PKEZm+KYWQNGG4ymh
BM/4JiVvCyX/acHdY8fdLi2OQLB0KYPmxhuxux20VnzqOjsH3VneqKcYRFfEZXL4tILeGvm3Kr9J
EBAAAQHAGXBgnBHMYx84aLbik4+48XBRi/8sCO/J8ODIV6N8ZYIyLoYAQ16sGl7Vrw5HV77uz6bo
ZMFqNJ10/WDYX0Obkx8rPHLzEbtJ2W7CE6fIgqeF4N46liPmgADhycQDBTsFiVHsFAB8vBV4QT6R
XNPNkHAuqoE6En9xD/H4J3G3+ivozRg1edg1KOOvRUdw9HN07y55d7ktOSYOnohsR4ocrArGDF3C
ZFouCe2Hja1JZ24FmLg61qSPS/dMf/EnLetsNTJXUDzgwrXjYFmoC0WgfndIm09wXZ8vlodNGsJs
MHRsgrtsSSYNxA1i2QFYT3ORdUxEFgQjgC3bfRytWnNh7Ytyvf0nB7OMXdbglgJ7CawHSrJHEVaJ
CH+Hc0hF5Tu8+ORVtnzKMQksIfXw8558NhooPjc+8LL+3b1u74mS/Wja8/EMRufb5J1t1X6zBCtR
AngFMDMDBcO5GGsYuR0CxPx1vJ3ky8XneMg6SxIbjT1Tw/tj0Sgw5ywmEyPfDXeSmYe/Nbsp+rX3
rpShCu3J5wOj8zDSE6IgVDZYxN+99kDbXE/kD343g4hybpQzd3JvNDj6WnLexZGqt1RAxphL50we
6vW0qQHt8TX742VHwFgAKcFfGZiGTyu+KGAtqD70mF+2kcaNckErLb425jvMabxxwF8ofB/J4z+n
WQ2yr3NALMUWUt4KAwxxSUW19hpQGjqqgG6KQyXS390UAj0LBfR8iChY08pKtZH1/deWZDIgi0vb
jQkpbQGJcNMFGljrJ95+qP/1uEhAoA/DHYPdMGeWplVZEJn4jeoKdFD22IoMkcBSI1fIAxtyBASG
N2YB40BPTrcG8BMT48bMBbF1cNb0K5AELQQ/IN5Df2346a/N4MOANMCNwMCkfNgICmNTOW2FCdsP
XcitpltDNwDqwwcdUwUEH8yk5JOYU2HkwKSBDUOCi64nXCGjeFyZa83ceA/EgK32JIjUYhcCyH+Q
w1OhDAFx0tIN6ttXOrqhNObCSSuPoQqJaBOSWuDGPn8HbhEMWftCWQjZUHkZ2HrLaI5aeE7aIRPY
f8qJquxEq2t++Q8w3wEyqx77+L0LlA0o5LMw9bVlLY7FOyS2FuYiQ3h6hqmXQtjq5tImnXm66xGn
YwmLRUFY0KSDlETMEHA9C1yA0vWDnN6xGG1hSJRbogCjHAF9U7VcXLYGw2XWhQ5uELsTd4m1QN0a
EmYfqh4CBwFgYzSlBfxl/SD416LLVmr+NinOoHbt2ErnnE/XDm8w9WF+e2jMgwYa8iq7ughGddkV
y9BcjdrN67EtyAMV13BEpiA75uGcAXAcnJPHBbRYh8KBVAoJGlpgMRb3UKdlhTsnd+AlqhDdSd3R
S6eFOAF0+CdLY1dqNgyevX940HrTTFUDXN25Vy/Q1VPOw//y9kcP4WEDKxhg5+ZrG2ZbA+aaMmcr
KdbD2aiGCNY50FpAL8XUrYcXgEUDbcRsiEm7XKF+Ps7JPHCfqzMbQxmPJx4CQ6hxCU/Of7DbACKK
cUzPxhcgPDQyYO+xWKCT+ME0eVCko3XhbhOesXbigLlcGFBApfz5jboHSFNzHYFvl2zOB3hjsRkV
GD2XPBbw/46XkbL0/SEHV/grpmSriF36ATATji/6DphXAptE/nBscAhiPSs8XrePRYgdeo9LSJ1q
GG7S7GfUXnqa2mEqFE/Nq60A5GbwVWiWJuAKvK+BAi80ejpqN6/muYklyhmRNMlmsl2wEtS58raK
fwiohES9784AJJnfuwVtsJWC4dbNqPeoqECCTumRq/cGOiX8TQ4cBTMTKvmqMLaH8rHru2MRn9HF
C4kEzk0t7xot0BWrgn+99w/JqvRvYnxFJ3472kfVEEczezconOGsSr88gOBW/ziLLIxAG3v//nqx
/PjbIW8ebEvUAQkr9Ryh+L0zamrslt7zL6gbtoy06yCc+vmXBnuVOOypeICpOkvh2dw2BYcBW9cn
nb4ro13CF/Vy/xI2ABKRSWuMMYlDz9aoWoverVyghJniAuoLXij8reFQtVgPpo/a0Q2Owuy819Fv
Sa8OgBDsMtUYsdOIaegCfAHQYJEQuC4nCYAV7ogghImdGKRZTGu1gO13rq5IlmG4rORlnNNywbqZ
uumVN8yo65fVGydBPvvHlpAQwC39VOESOoaoIeHFEy5meVVft6voFmj2PmsWpNiJRw/6HSwmt5fH
F+nfkYigstQlTFIUcHNQPXtfCXbt92lFomqHGQNXcOa7FftCauX5kN/14l6at8i/Kcqle5/T99Hr
9vRh1P7m5QiPeY60WsAunFTvi2xuS4Fb4YoqwAwOXP3VcOdx7QV2I/xRtliw1jphhky5gS210bQO
LzHTnXyL/a+rDlL1WWY/b+1ZqT+Ezl6iE7D7W5Jx++O5Y0Lqf3hpNX0t5Z/sUgcdf12kGz8SB2F4
aPiiFoEXle0HMPiXdEvK72t1HcXAKAawgj+nEzihxHBwGXVMV3BTrKu4a8AodtYblxyY5lXMLmJ4
H5TgFKj4qqnSpOKYt2rlh8se7sBBbQ68cH44RJIy5fyXRzLy86oFJvyZtAVmtyZAG1iU+iLah3RL
tHbaHwKKmmNHsLqJ/rIGkhMLxkXrLYTaFay7MZOmXf5Tl8/ebqeK/h1rTyDm8PaINfz2ylknIZCf
8/b0XpaaZedkitoN3E5/rRfuq93w4MBRFeBObQ6Z+ZU30CqUT7AORVrEhE9OE3tyOE/6cS7Oa3Fu
GvOCVhLZFpVbn21kQjfT84LyVNIxPJLeKEMwU80txX39vOekxYyCeflxiUkGDduVWwppuHKndvW/
JEYSuw8CWOX0rlsZJ+rhaL3RtMXIhfCrLVQ2LKTv8vgQfaXtoqBZdfgYtPku+iLApFV7HYZGPyZW
p/Ub/drU+xLgUonjdptgUSh3uWULYPyw9n4iKux3+01LlYCLrUwTXQ9QDFtRExD3mCuNpJ33SdoJ
hw6R5vUvfltme3hZdgYjzjW060i4hMng0Vm00dInz9UtcuuaYVh8wVHYyNlWeVnp/DGafQj+k/wb
0ZT7DmVjI3m4OoO/tgGAVQB9TLcKBnoG0EFaF8DNpWse2uwpHAkM1TOS8GRPssIJ4DoSXa5m5BDT
f3L3xAWkb+X8woM9QDJNXPyLFZzK1SjeNOlO9Q/v7khhWyqc8/QaTMUK0Z8s4LpeZu0pHPFrQ6tm
nh0ZR1/yb0Rhhquog20W9ENOmkwczh8YVqHZ0Vjuxl8cMSA/BNqTpcRL3Db5MUFnfd0IZkDJIdPQ
Rf9REvJuEVPAQoZMd0w8Dkvy3f/3VwJ6Bqra2OCtQE01i45/cZgRJ8zv/D6QWSzcPiQu1ibgQ807
6Pk3GUvJZW1nsCKEW/fJsY+6tcnjtiOAMBTbQGQH9qRgT435bWh2GDeIGwzYczS3bjowJK+wNpK5
aDImmhwXhEvEnpDh4IskBS029SfzwoIk2Eops/biIbid7RvXuufOeRJ42X40CPsZFVtTmHXszt6v
SaHZFJK8zaGQJAQg+ikk0aOZD/lGm/WsOmYwCchm4R4lm/V6cWe543DvWYtyrurGrTD2w1um3wXt
Lg3o2q9Qu/t2Zt4QW2Tl8pZOyNENbRyygyKdoEI0S3zG8F7L6SD4ed5ELoagBMSQUDGGMgZG+yz9
CXC+lHspdFiAULWgWds/GiIwAfa1eBT7AdzPSARPii0oHlzedKDplPkwTZvRpekuE+K+z7B8MhNI
4p1TibX0quHtwCjdbcg59Q54tv8DgkG//gOCNfbfRpKeMTi069skX46eufY0sx+atRPzGx8ytsb2
C7lS0A8ShoQ5tH08Px/y5sibcOwf9VtP3FoZqWKsyFliTyhcG4fx1Tuho+0b6joUYjN7Ndwl5SZX
x0gf8H4byBJT+XMWgegHZYqtdiwhwII6efVbapPwFRj64D5mF4eR3iJvsn2wDfjotSbG1EMZnsTw
xFPfYYSqAGp8K/HBhIdYz0wyZ5+lW1Wcq9GxwTT63tfylvFHJoY91MRnj6Ur+kAMlwJICm3T83E1
8eDvgSBltNO7WbRIdI6WCzNcGATGqJFr3a5E6phHwbRWyJnfle6aGKw7DrK20/2t6Q9tLtqJkmSP
uJE+A8nBA7Qs94ZxsK/MzOqnGNlgDcFcrT0uxes2oikqhbJ1xcRBWwplp7i88LVJJWVAmx+DYA5h
AG5XuMkcyrQjKE+QneHvDflk6EHcfgjXkgOM/b0vU2AKZMAO97htWSxDIW8xW7OamjQw1g3HD1a5
t36zyojpo1ywUJcRH9ZFsi3yfX9KXXbcFBnQKWY4CpVLiv3atsnAgsSzA3CFMBlUMyAsjIsQvDit
XTgqZyxl0J4GOVrk1JjabAAKjIfgC6YCbSoIFuKuMg7q6wwCDE4gR/aAv9EiwJOSOtiYySw9cweD
m8ChzzwgOqgzXAx/l+2fjEBpFpAfkL2riBQCw/TrDI+0p65kkDUIbLx8FAjLxPHJaZEwjh3AlEDD
qIZC4DrG0bvHc8xeBaD8A4G/fNZc5ROEcg0k+j72d7EEt74otkZO48kqK5bt3eBuDRokmn+AoN0H
CCqWx7RBAtjwypXt9mUDBA1jvvtJ2x2z+NyV2DOuinhNm1swTYntADrX4EMNpt3KY+IngDgP1BWO
cGjtWDTb9yTzHI1aQmls/tASC9fsxUhywI1HcSqJz+R/xeccAPG3gW1KTSx9U0O9evlY3bTX+GVh
DCWsXU9V6vnECUxwKoCgQJEeH91byWIIiMBaLUG/4JF81eeQCqNyi3GvB98ml9a5JKXXzTUSh9OY
qbZZiCQ+WCnnK+XZoNbgl4A3OHu03zgdi6lGrqrf6o8tkRgePsDZnlm6hlLKcjMfbhTUybeTC5Im
HOPgZWHQgcRCLAg1CTBFIp9ZksExVCRXAVbHOkxbUDbARqyvlmq19Pd56byzdSmsymLVSiv1F8qb
+IkStJ+SDVq/2hc8nKk6/uuQi7BNKdM2nlWc7lsn9ef5IZlGqiNiLuuXKovsaBJX98H9CZiIfM4i
/VSvNhdO5P1r6QkLKp4kAfaKxeOpxATyyXbw/cE7gUfCmkGjI4MxzWLHID0O7UQuucAHLYfPWxU7
5XtWf6oNepD/n2qDRzLN6HSEaC8MDyMOOXi3A0fLnIRW5GjWeDPFGFe/I3lJwJNSFFIWN4L965ew
krJ1Ja16aaWjZoyWr3hJ13I2gW/CqwjOElnPqAfILPlMTr9gSYGREkZh8aKGc54TKB2f5jfGC519
8f8AIzoalMEvMUqBw4PWtK8KbpH1h85C5nA7ModSSENakqUaWYlHoI8HItpCEy5BOlIZ5RkWbYfx
B1ObfnKZsEY0ogGMAW7nfRHFYiLwhgpu0Ik832BzA8zsuajgLd8RWZbQgc3yOyyeDVQG7RmY37C9
HlaA2YVF5euf3080ShS1Oh3jBzNs5IRAmo4+q0YyiPDiR8pA7cNI0xkbn4dIdGgy4kS08rBFetBt
Uf63K/ZFB9Qv//aVFhGWb7QHQTGV22Pg1uqlDn4ifkR8WhyV27v9Ctyyd714UXnLfFxFG4Xmhfe2
07YlESqUrsxN/mnqltAKuvHHPVa/j9F4rkonWYUK4Vp7PExxOp8SyK/tfDxNXModhPNfui/V7zkP
GZ/WHjev7X7xminqLCAgrm3NGgbdJNLoWcXzgaVv8Jp175VvWynBes813oOlDMHFHPpG7Y7kxWup
RlcGEalY+C83vmBbwv5TBvQ8DTEuCaY8YczkdYyA4o/2EWfO7MxIB9G5Hc+SsXzD7Jc+FnVNR8hy
/qSA883SF1sdG2EoZOJAiiTJWxQW1gxb+KLpR37tRKIbDk9oH0B1baUBicmJalo6vVzPmqgxnYTA
SDkfUVTf2K1BTda8FOcrWxSZqle+sCLMJs64m7X9tuZapS2GYPNVZYu7jIegTqNszCOe6lp1R6xT
H07d0cDFM7CFhi3Z6XtCSgYreU/MJV160SryAcjTrTulOcL7tZUCKLEbYj3mWi0Z2S2/cJJfObZf
/VzR53nkvmBfSNNwtH0LMw6nj2pQN31hqlfjll1tMH8/hW4LsyRhWcODVrcW6RJT8IJf5URVIGGB
bIDZK8BkYd2ewn7q52nOOgKGoKWqT2X0I77+XUnHCxf/iHA/fOchgrSwetNhyge8WGksjDiprXFj
9XzQjYXvk5x1dTgUtfN9L+Ba0in0Ao88jdNpr01kc1Lm0+kUeasCDBMOCleHDweXiuHGNafRZbIT
ynFgzVOdLPj6ePSrcTkzVB7ZG0GdJbgio2323gZkzcMtpkosTMS/+YgPpoempedr8Pz56dzEioi/
HWSQq8q0Djg5udpywI6qK6isBUoLw7Kl38ly5xzpGnxcS4GIqLdCKR3KCMF6MRUNn13sYPEuGl0S
8yxJJ9TCLmB62hQLGow7YVYHs/LWFmM+3IzOo8/oDLfvaSzFn16eZyFd5zTDD/03DKWs55onSock
3YBHwaudAMXdXfyzGtuzi9dvFVjJV+AoyLfG4H7Dyy0DlruG8k3p7l4y7qbcKP8C9QIPIE6xr4Xw
WhDTTkZjMioCICQ+mO7wKiRzH1fxwqTENHU7jNZg/Drn4fAWgfCagEVVwpVuTjA+RtWsoPsVYMMd
Gewy1IbN2Nbjh+RpCNSeWgdm4Cx0+qGjz9tn0WECFowbZExmFffiYLrgBt8VEKkcOoMo6ormzH8z
BJ7uyWAvPuEzA+nFagHTitTjH9NKceWY8WyCeeFWDpLNBwLMowsPBk+tiAsP6R0OibQK9zy1jNJx
DVz844Fa9FUHX1Fyr4wrVh31LMeUcu+ZEnFr40nIpwQ/YxvESNvP5MwpWkfw5r4FsJ/IGnGCebvj
cc87w82CoyKh7gjgVj0mWSwQoeLrYueSTJggU2umSzvR3yu0Cj0GVDIqOrnCKDrF/QQC71+3EPLb
F8GqAYMAtYtUrVOTn5JnqC1NMInXqT68V3kFAGT71wfaw6MqVwUmgn5BvClOrHTyRy5R+pl35S8H
xOorrhq71Gca1yy58Lhm2mWYIK5IaZfympnaUNplOG3ilLljtnNc6s2w/Vp58SbXNnCSGbXeO50l
Yu1sLeypEkfX7YOdfTKc/gLCojTZr7kAiRiDpGyujXEy5HMB8qa7eNtXdzGUMw/FOj+K+ZFGIYPO
TtczB9jWX70vyUjqfdM9tb0CyOG54DLsJIPgR1vAPMAygHCTDyqGp829Z4w/sztGNjZ1OkxxYQzD
zjrXVkW09qgxryZVaYnlqn0v3zkljXPDAQn7X1Un2jjDejT772SMR9Ed6e6Af6w4Zy+w98vCohEW
7Gi1LcEuCJwYu0ebIJj2b4fpNfW4GmZ+iGd8Vn9m0CDMrVc9XdgpJjmM5fXWUDa7nakcWNr6IwvH
fSUMVnWCTMqtfR9pnk/bGTykP64oN+PacuzScX789397y5F+JMykQoAm0fMawiikft7+lmG3pyOE
ldFj8siH+ElJ4/LrP3YhEZNHe4/J8sfWNbHKdLFYNPWJ7p+8n6sokDg8ovuou3e/LLFaHD/agh1S
CGnzsQaPWOxEjtxzmD3vbEMAYkxV/N0zrgqWjn3gU2+xfeebkbwKwlXvL6JkoY1bWA3N2tPH/hDt
fN8IcQYQFRbqYyrB89fH+vsQWTnHBqtgxwWAyfrJaD17OB470HwokKSUUon3Zrst7F9V3VL0ZFRr
M/2K6m1K+TKZLB0k4EYJ1v6bs9ocQCQQSSney6sFJaYUZv7QeF8J8zxE/1yEjStTF2JsRHHXQ2m1
jRMRGX10eETHUXQUmqMZ2q/k6hWXV3P25JP0PiogOZC4iCdMdx3NmgoinZ2Bn6YdlsT5iccwcFra
iPoNrZiiZkGrHUz+OJZJpQ5MexZvpWvn/L+WBtstENsUXwDVMjZ0rRGlD9woeud69sph49yMr0SF
jNClHEmlUkodaonsBX2tDfTifMq5l0Qm594/LhciWANfxXRfcANzp83hps5LfxwrqFWlSvPnHa3r
1d2BioH+YoG5Yv9HfRheE7JAHXCCeVNt6/6blx4MW/ge8lVUs3adHdLkqe1essMelddNeEzlfQtj
70c0F9SrlprNTCEnC1yYyHvsCo3NS13kdIGQCZkuEkzdG6anBdQejxac1grFRYOt9bNhjNMTaC8F
jSW3i9fRVJ5822++s+H7m4c48pP5MOcESxbBYuj2LCL7VR4dXtJObw5R5PTSvwqIJCH0cikDwGP4
4np/63M92ykUXuLnLme8LMgWpLNGJniBPcJeAKWzxTtrzFA6BGNF0fWrQVtKiMa7db/qENTSjThY
JTYtW+N08yJ+X1BKMam8r+j8Nr9YMEgAaBNb0b9N9oORA26GkJ1se5TmcCyESjXxKDE2TgXOHm1R
SjPatpejxLdG0q7QHQY+Ca13l6Yn3jsSyKyI/HXVwk/bvso9K/pXSkJtMWINJ2NqIuWyGClDkWoZ
zCnRKmwfbnMw1xANPlqLiuRaWyN9nA0rfs7IHubpcP43h3WRS8irImrssjUHR6fzFQyVYE7I3ZWb
IP97rLLN47E2fsHUt+QLsZSTzRtCVzzmZjS/2r405d0rCB7gVyODl8Mdn74ltsyDcBHRKTqLvj1l
njVWJ47ZPlIOWyzeuIe/EEeVwuXtJCmticdrt49Clzell8BQ4/FfM/2O0FzzXX/1EXg2HoYPf18y
NJUTBmJvzQwNfYqf6AoLNTbmCu7nrOn5GVG1pGYhaN8pPdPMsUxdtCKFh7NMiVBsE4mLkUFV8vL0
h/PoxlRAurmBOWfzIYYnpb52XCO9jIEQTMsTmKupObU/5lOJrGLTF8YrTcMa7bpZu5ZXOWS90M39
8QseLNU4TC7gn7jbjvYyP0NEOrbbwnmRnUP+B+tRWBwI2rKxNHh5BOjRa0FqqDxpv1SkMXAerLL5
8x+QtSEs+2cggV7A3USShRzbpFWJpUEORG8bsSp4uBrT9iQfdu8IBgT+58UnxFeLpO5O6lN2gdTq
TqUPxw/OHrk6fewYzblKUqAtvJaPbco15M2094kEnyAvBX8fcNzO1sLG31YoXFZ1bTrqALixs6/f
V69NlG1NvtZ5IGzpQJkWICz88Z8k034kGZ4fhrmGDEAcEIIYSojCXkTd41GblugWAdL5RFCf5ugn
WvsoGoxxmC+QuKRZTb6RToaNxxoF5AfT3ATUoJCybcENlpw1Mo3SLq/2fb7jO4JDlslWzdGCpiaY
0OzE1/Ey4LwPlpXtXPS53Lk3fxSjVS7NCG91E2SeN/ib/g4R/b5aBZzIhUn9+geiq/v1INwot2bS
l07NnwTOr895uVlX8i/Ie/Drc95b2ZHxMAMc9dfsT2msoxLioICPwleSzBbcnMl9clsHmvimABSK
BNtnqiIwoUsuAg67KwpWlnTscR23w157uLIRxjgaSkxAwT4XJmXzFQdf+lXpDsoUKLYxV415w/qF
32brgyHKTRQXUl9rcuedg/AKTUedytJ8eAKBxEsc3Z8FHDYqVLip306rxzS1I57ryMOTHDyC6Zr1
Qm5XGggYZTnqNzjq6rNY78NwL+djNL4q3Ef+zhQ2PNqlZSM5euUEGU0PM+kxDfmOGX9Vh3LXwAlV
Rxg5QTvP1Lnouw0B+Mwt/3UkXaLBtW6M1qq6irGv01IZr4RJ9rGTsyPA6K89nJSmRIF5dkYdmAW/
ibyViXdoFv0CY4auKaD08tzEy/NbjCa8rrx8XKTAQ7YRt4p85wf7wpuxTC7MU5eftfxcRScVyAIV
p8W5o2hCOIwwDqQ2NYwx928JZsAAuiAODUOeVTJvmc5FTS2RPiZQB0rGmyx4wGEwSSXIq/rYi6bg
FpR21WuU7VhiNHZckvm7sDzpwrkMb4QhixnVBA8M+sR51DVWWCJ/a2wdHlzXXfrpY9e6ffveafir
Nq8RMYOh8ZHR7f/mtmYcRYcFQxrUTcpMrzypBlV+AoKTi7ueLPhD15Yvu2dJ7jbA/7lBMq5VywgZ
ADFUxcwwz7RnjxaW/0jTWBx8kkG+NqRVFHAUhQu9ELwFC29sE4ljcq6GqXLLH8voPGj+GGaKpQhW
Dw/iNjAOXX3yHhebFwRzSyueWaKKM8bOl2m3FUsSF6vNmPHk8Q9DNOPcwKflM7yk5fvNI0088mq/
OOQ479rRTmR4tWxGvDOpp4w14p34vU5Rn3RsXudcur2v5S8RGiBiHP2oknu23j7OjnYGcoK+yuIp
cOnSBwC/yWTtsYHbyV0EU8/btFBHPyWcjXRTzK9EpS5vqhscIsfvfKU+VuilNeTcwmZhElp/y2IY
kuU2VPnb9m+FJ/2+mopsaDPI3APhA6oq/8VSFh38wh6gijQociLFRET62YroPNv0WK+XkFDrx+Uh
3arorr2/gjWATb/AQTbuEluiBTe2HurUVJZmhPK4CLyprW8YBHSCbrg2IcxhtdxRjiAcpCcEFXmY
DDWmk3642vFHwI3lps4zJSvs8v2lPMVx+HA9bnUpTRtbxI/oHOvfvfpUn9wz2wfFhXOVDV+1N6r9
atUJF4CcsBsRgjFQQ8XpqMNZG3iNNojb4QMH0LZHNkgnzOLxso/HDHMmyKxuPDXzOdsiSbJ5VViK
w/1j7QCcmlQDhTUcqvtNP313U4OKG6IJb8zvfEIL7u00NoymLS6/5sI4M9qVRPpINJirx51A/cCr
JTo71GO5BQ0NG17QAzNNdVWLK84SPBDajmqnZwifvVm3Q3acTtiWYCJsIxtzZJJtSn6Ia5/Yzaa8
1lfyIlo0rUbAPCAz8O8Xg8rKcuSvu5J1QE2z0Tzs73DSGn8oVwLkJdB+Ma69L8OEhud4/iTkRM5e
4bszvv36u6gpPhjhQMpvRn8phZMLykQZywkN8WwkF6aCEuNSLeXo56jY1NUq1ddiuktsFFn5gGeV
kNzAHzLhJ1PaMyaT6BsH4Y3bbiDIkWNVij0igagtxXpHEJI2S2aVbnCRYhMnMgltW5YQGPdUETbN
AUD7yJLu0jrGBVlN2bjAkqOIpktu5D3ZrpoWYUoRel4yo8cz/lXSoQeS7fOb3ZxDLXLfOXI+F0KX
LCQJSnFDCafyOgN5J9YBg11c6WhQwUCVQnv1121MuHIP66zOjj4fu2dLz6OxQR0nVRJwdQzVRXSQ
o9uSMUEdx9ZZU9vU3S2NF1b/Rs/GqqgK25G4jb1dsC28nTSeEFI04MVdtPZS5OclmYJAWWIJDj89
5GY/sMjS7m52kB8PTTxV7iMrm/Ba8E6zc3sTVluzM8Ia2YT3ovymVOm1DZTfCosG+jGmIshTmGeq
6/vMcoEeauUIb8wHnGlnWF/tNy1nPtVLGyVjW4GT75iIVKQNm4jEnMuY1yKalnENYHj1TCeVHDN2
Hh+/a8iamfin7FBdBIQ4nereFFbVI6TVmA3LgwzIT11N4PcIv0m5ir2jOtq97NZfkcjoeGGXLxS5
cB6UgDPTLyr6tEPYWfmVjjicebzVOApYAebz+kpF659jOYmn5oo1P6pR/P7S+Y4pJauWyAx4yvVq
ObmZMzR1E4fq+wQbkynmMTSP809h1gbKSDYIfKavL5LjIx5stN6DINLSgpvXpVM5xn8ZDOJCxr2v
3SgiBJL943XkFeYlxxmAU1W4o7nIHGVpO/ffX6L+LV79NUu4OjzhPy1LJ+LL+RU4PE+AaWkYjT4F
shMp3XZcqDlYIUhZE2y3/ELvonhnK5rVoXZilie3lbSDzq0CN46ncA1TcqYU7O28EhoZuyibkiuv
2GGd971dV+yMa2nD/XxQ5YJfC4lGtd5u+FoHYHApEXIqSvXQJfAg8JkLlDGKyRvCGXUrrEDo6ERQ
phButKfsDYM2BoJJshSBm5Hl/Zhx4Sl+6sJe6LD6t59tke59GB50I6SDpIPog5kyoF+ZA4MOFPoy
fIgQgSbBscRw7CBLSf+TpXi3QSAm5fzxFJpTHZ264uinh5e+l8td4m1Faf0ihP4eF2jTbrWWk2kB
JrNyZLtSCHpMRv20D8Z+s/eDXQeIkocWLifCBPGsKwlgzkq6i7I53KAud9llEXlsb8bj1mZfafYl
3HJKkclpLGJ5UbLdKhc1gUEwqyt4CzBScBLCkMgzqjexM90jY4pl8B1w7ofTMxYLXF4OqnwVWpk4
LAM8Xszayujtm/3JqV2HTIFpFGjcdrTioIXEigluILeAzjAXabBAfaXY+Rxpu0g8YfXjF97+s9Z2
ZryH91s3y0HB9VDJOetkM3jfymvH0qgZY9Q3VqwblJyj2SVObzWxBvVqbr3RPJ49iMnTnHSUwkmk
MMpDS4O0u4YVAuHlnZ5sbzD+bfUlXzeWP9yOPof8x7a6cmJu+nlNe1jkQj0GpD7UdzpQ1HGMedxS
6OOifW7Huix83ehFMvVvNV/RArAkjBeSUMmP3DvkaRXTZHxW2lNQHuFhjdvRrvF4tq6HxrT/v7Ls
PyVnUT0Yr23yNHOHepn2S0zuyfvaCaeGE8EiTt1Kntf0CcQz8Hf0o1f9TMwcTx360bXXwPvy43We
7Np2l47Hje462Am1lRKtjXodq2vhBm25+xCn0389iRfxG3AWhJb8XuFGJVlcrf/oXwZwYHk43Rtw
SClExzdEHWc0Vcm6UYTCU5yGJ7TYZcK4kluBv2zN5VgZK+lAu5O9beOv+2SdtNv6sRtVh9Lnr5kB
4AJR13vgjwaTEdZMTEYddJjrw7/JQIbiq9pYb8HBVpLjl3k7EgCBlFqipYIkVW6KYM3VcIYcDwWK
2Weqh3bb7OoLu7kNmLAssqHf/YFgs3+0bgU29ip1M3Yqb16O2M7OQU773lwQYJzMVcH59WyxXqez
gd3SzAHVQeOG5vJH4+YqAo2SpwOLW88GPy32OC2BK+NElzhYqwlrL0exzk25ovcYxVgj5HSvxqGD
uya/6c2m6HcC+PfA5S3O60WYD+K7kdC2veqgKbtFs0rRNQkYa6sBM5Wd6gsSMw4X1/uwHiia0+xn
ge3LpmeYYGNwblmb4I0RZgGwPCZoKKe6hdXqXSz937/AAj2qJh7Q5mDBBaXkyWinMtUC5X4wh4+3
L/xshGIJvVA32di4rFXcvrpDPwp3TriiFg4nRqcLYFYQtYRoHvlAJSW/pEruBSDlDAbkawCXnmmF
Wz04lrFq4u4NQxXQDEBfl1oWojWUGFN+rNmmsSbHRIsUjhfs3cKnb6Mf63g6sKKxpK5mCsKqSzZn
BjopXQIzIbXmmVt/XBXuQ1mIJyUaj1wfUwrY4lNhfj/E/8fVmy6piq5dtFdEBCDtXxEFFLHXzD9E
rsy1pBEB6bn6MzDr2+fEiaiIXVU7y5UqvDzNnGO67caAI0hki74WbcgE5NUuZNTkN6P8fmnfkvYt
aN+y6Mavi5SeS+WUP48qBW/sp+1mKhvWzf2kfIUS7hRnhHCNoYQldQ8oDDutq6pMmPCGr6sVqIdi
xKeykY3Ns1gUqSUOXqF7ySLtfFbT4AnUB0hDp3dMY8nuvEBvXDC9PUEdKLncOqv9E2Pq2iZJQIRs
kxBe57PESXgGHV9Ay8BDpKcc1LaCPfsYLUsMF4CGk5PE973q5GMOAgykVbTFNjNip+487TQ+PVkj
jXCdYLE61+o69iVgMFFQKP7YbXrRCtQYFp4jRXBfPalZR+Km7P0KXHYaxG0Qqe7sT8xkKcjT3UPl
nwMl2UlKINeBHgdPcd6s0vtVgeajA0giLRDzTZBjSyNOe1MCIvqcybYWeXLEUJFJMgOXdZ6u03R9
TyG/lJwOKWxSnMZrfOQ6Eeat3xL+kS8EeMvltcCmLmF0sfL7v2f3V7jPI/OkJids//pwCKHCT+Sd
sOF5H8gn/blIZJvhMQQ8iFDz+3z64Nm8tr7MQR4utDfmQWzd+ukWM0hNPw8OE1AGkBKU/wxDOCOJ
26bhBsohOK0Tpn863QaHAUeiuKbpLjPo4jZPIFTDRoASFq6f/GHJWsD5ld7G11r7EMbDxB8W+Q0Y
u1hxSTG9UTpf7PzYFhRXV9w88uIIfCMJ2wRAeC/Fle+eWuC4sHndipgnaXrdhMiH3Js4NxlZFrvn
tAVewTTB6VHyQAWhALxSyOYoyiq+eJLNXogKoiWRbdpGW8wYlSArjPNzTfWm2/yXs3zaFyNyQGo5
02gORlb87T7Dz/h/SWtsQ3mV0VyT/GsWMYHE9i+IpaCFtiAcQZRBLCG3HGnrasmfraN13+cPPBI4
qub8MD4qfpgykOwodtP40WqSKvFi2IoRKLTND3JvfLLsTL99LTk3KFIT8t7lC3beRABwbLTXUSS0
zuG4IMgUKSUeSQI7G0YH2PGRY74D66EP439ZYcLSHD12saMI5CSPoFc290373GoGtPmjavAQOIOH
KYb5DDFYsyLzCR3VcOvUAw7C8r6yTbK3TZ+6EwQ7mi2Tbc1jUT+3dFtjYfXsxoW/WMPur0mLyZHH
8pnSlTm8SVSt01OiU0sXFmB432AHOpDoSVB3na2IyJzu1u0UFP4O9k2kKYDrObnoIIDL6jc18dsb
L3XnSdKKlQbi2ZJfVz9rpheDxpY3WgEgbYGTDx0xpTqGzqxfY4FE76titd5mgl+ilEjdHb9tLcMR
IsaAt+nyy8wyUIobIsEV6aLQQP9LLph2MClOEkSY4Yy0OGW/yZqOBc50j9CmEXQ1750UWKSCliBa
3GcGmaJByh7tCrcoRoA8W3HjPD1dWVMnjyKkmclsGUoXPuNimCDTz+fK3CN2QufcLHCijeaWhTt2
yUMXn5sF+esouHl40BWqe34oxjNkBtTN5hTDpXeLJwNypCe1l3wpik0i1YZgus3/5EpYn7CDV/UN
x+LrfovHK/4lyaUJYw1OE8YavAmnNbgRrawuWr0Oeb2nBKn5krptQxZLu9KKoC+3GBTH2L9b+bh+
KV5BqHeEIJhE0HVfgoD1GVIs2OW3JoYOv1Td2i/bbZpCbgu0JCDBc1DcJrtJypV4thBzkRRoSyHa
9/egHfxSD6JxkrSn70B09BAW5YjoVAregjNWSS0859XpZRIGv3o+3Mp0vC2+WlHcjjZxhGYzxRHG
4xoL5lgvk7VGxlLpkBAXTWzXrNvCdpU6+wVwWz7V3Rk3OBqBKj0nwvElHIv2gKhRcqraqUIG+tPq
XtCmNpSOoMErEwHuO+vVFQw5z6t0K6dbzm9Jsp6c2PI6lUEXrtFacUpJT1dpXU7R6u400jqGxkVn
wGI6PKiipRcrQnjhqnOKGrGdfzcErqPqDjhvuHF7ZUn5wD2dypiSoU0ORH6v0KJItObyRQivPfsJ
/DmwqOPDvbY3U0A9qGD6e3wJRA+FQSQGXRF04hYygsIDW7HAYz+yRZp/DAzu5QX+Yu2b/2gAnC34
3bLGunxDJluxSCFZYY8KrD3zqBR3MzzjyZlLyJa0G3pC+kbizeZq/jcWvirh6yF+JsrHaJuzPQut
SxlCGKCvfO1fIr0iFLxtFp5HJK3zSLA71mr1JDWkYFIrnDy2gTSQnvo+qexwZKPD1t6Cw3hK5511
Z8yXGPbzE4MpQpTj+/YZ44ViQLuG6BzJTL3nDfex4cuPwBz2FPm946SF26kMpjxywiDs9el6lNcg
/MGviovR3Dx6nnhbXQXy4PZ36H1ulbtt5z4jRrYgcS6EbKkJmu0LoSrCjor3cf/X3/9WjMLOjTsT
tqPsk6WWNBt8cPF9nd/XcuNJ9oxzwNYaB+M7IuYS4ZGx04oDjJx4OAE34PX5jQbvpXtPih8dXiZC
Mk9ljK95HaSy+8Qra0iNe+JWdEx4jZsmXqOQJbAJjF3tIL8bFSZr3/X4PfY/909TJcqN/AW/gb2o
b1Kkp0SCvdYgHrL2NDwhtu5yYT6R1Xgunih38mKZd35lbMDQ8fiHqlSLLNFsKoAy3wg25Rbwogoo
1N3J+pUJakxf4sqWSYzMvftfOTwchn+h/JFq+HxYrlxfyqUNz1p/Hsejxn0U7VPHyFcFvsXnMmFS
wAUWLl/VKoudsnfy3jHu7gyXT/Hax/c9nuHSIgJuf8sfRyafbXmSypNJQPPrFDKE0g7m7bNV7X7h
z27jhMH3GL8aA5OV5Q0ZMSEJ7I+ATkz/OoyooM9RyoDcxxnVp2fgykUgiUzQPzMq1RozJ95lJ5lB
VwukBTu97p0IdT+8HksB9aCwE4AKvfYQE9hkDdi8zZUMhmu8jgsstkKgF8HdYWHUSFO0UyU5pDvN
w3IbIBZeQIX4x35uvhilnSQwjA6McgvEgfX2g3ANL0682WIwdml8rIXTo76O1IizcZObQMD8MN1q
6bZSt7m6HZMg9xEfQbYqPApiBJtJ4Qkz8mLcDE4GZN98wsMhHlJl51tam+/CaUZYXOQdSutZXVGk
zrJbKt5gqz3S4MHhwHEKR+VyDy98DQkJS9uy9YuHr85c6Ipa4x/izzK3ivAjJ774+jJhxO9GQj4S
q3p9Gs3HiAbneUjSPW0UWCrxo0RDs5A7S0wWI7RHFYnARxVf7s+vSj4KzQ8x49HT6WefbQEiZNXi
vmuM2cLMdiTVovylDYczvoNuRS4vBTymrnz+Fzie8kF1p9HMM+jT5781HndXI6x6nR3TOo03vELP
4JXqsyQrLBHntm61Gr8HK9VDeaNAIgh8RWghp+nvYEwjSfv/RQqJaLAf+La9GdteOyaxCxts4+Wm
a2IwYrBU8Td4jKyIa2YRRmf4ScLnvH4sxhU4QhIqGlw2iYc0DxUwvvdC2v9OTzeqL+3H5gxKryYI
507Wx4Y5GpJlzaE40/ITLeIM3SNuhmLKKG8WvboeV3iSoSlRVzQmZwzYRPv1jKm+l1Wxh0oIMhO+
F88JohuQLXZE2lHPdXAaqYdY3RCGs8OCDJTqumvzy0jQSVaRtPRFoAoOnsw4i/LFhgdwuZNsyKJn
EvyjsJv9wOCMr8/B3vF2amIRMFXg17Lodm1kk0y9X+GOko73SNlH7Yq9KGajDtADBI4RYjzQXUZ+
pE8BgphHlw2yRQrBxzuRAwP17//NRJDKLEJrhxPyXZmJS0IvGDinU+o9zyAiimkxN7WwSRWbR+FM
gWjwTlBHDiRUB/wYNcchih40nJzcc5IK2vqQfJUbZKhTSAm1Nb8cdTAzdom4VAzevXpD+ljh+Kw3
v/J4m2my+q0pP92i3Gya5Z2RIzui0e26KamEStG+u/zLnNksm3gyQpnBE0/BhyViGgzIbi/GoCh2
XRiIREFacnzQXvRZ+5qQqRLP5Xa4b2dsCi3QzgifbXlmK4vE2JrmjgCWbAqs6ROKYAcgCh8O1Bqc
5+pKgZnxQKlojzHaDARcZ0xzxvNjcqwY0kVSb/gY8MY4jFULffGyQyOA5IVvhQsbo9z1yrWOrDN9
f5r8u5UG+eQfRW/1LaGYQf3ycqTi+zfYpFtiZ9WVZWJOABaVwYGG2P30spl6y/FZJn4Lgxh05uqW
oWWob8n9ZgxX9XFV+3NanSKnx9XqZcbKRukP9kN680AeJBg+cRTixojFHeFM3A6sXOLiRENgstSX
Pqr7VzMN/r4N5YfwnMqNIB65fCawkNnzLX8jUdqHF5uuDtEIDwN6021xoX7RV1H+w2P7GdA+Yf0I
8U8Ty/Zc1zZMFZObadxidU3ZyE+xqJgfzGKLh4RPmg5kSmZJvSsi8wo7JN3woqlggf/hWtIoumQG
+Jfn5X7SAlw/Bc+koBy3Qx4ofOUhLwOm5mHhSkyjBXsDLAig0Hgf2A8oqcVdJv7HSi1f00RdKHal
tCNo+XEdH9f2dWmVU+X+xmebRNq2UzDrnC9OBS5DC8SZUJG71q25WhnAUzmJ75xctm0PJJ0ryyh9
9LchSb7SRJjhKVUirUY+tGtJonko0y0AbAciByJfGAZRey7JnGArpN1qm30SQ6invpDhRvKm4ZQq
KEnUH9A5BQwNC7HjlF3zXkyA5GWwRV4X0TqT0WHYdt+/S6o9Jw/WnAbYwOhqcxJUAEUZ8ob9yWhV
4rSdYqGgEgonIS4IWjEohG0xD48RS/Z2ro27h7w3yd4R/YGbiqVyAemjwbNX/Dzzv5j9IQBWbn0Z
rRommouPx462pDx0ZIZuNFyMp0d4tIvZ6f465a8TVbyZHTFgjTwBtHyvJkdOZug1tE9A6YhvIgxe
UQ6A4Vr5VFL8V06d/62Uv1lm1aVl0rj/EkG47Um8JVAZLMnbS4q8Wxg+Hx2guq+cFM7HJwyeBIkx
a/Doa6z/9N2X3n2RxBP5bbORLMiusw/Ghi//EU+NiV6sQ4QCQDQOOS6KzGF//B7vZtPerJ+QXhuu
zAwNy/sM6FiIovWHbQaAJv/bKH8LFAjlz2D+kfov1sDZVXucH/nxFe/TbJqSpiSOqO4g3eL+I7YH
dXta1u1WUYHvB2ITjGvE+Um7y60TxFPJoA/dgxFFPm+m+ydUTgS4Pj0KdSN0SRasyR+opT0qlWjZ
Pr1R9PDfgdoiUC2STjwmmBJoZFjvcnNO13J/BkL9FcfnGuDE24fFAlPlZtQXrJ5yhMnJ+Tk7RQf2
lSwM71RFD54WK85pJWY8jr+biIv7okSIiFSgturE4SkJmuc18gRGqDxNPUkZ7hZYk15kfyA5BUO1
fAknjDANqZHdR7lq0vU0PVtl1Ov87wCB2aVy+p0cwVLOsB8ZtkZ6buszKCvIg5e/BgoaBmUP4Ot0
b2tVxhflk3MqeyU4DrhJ+XqRzrWHPewbcU8m5EOxs8HuyRIbpjXGkO/u235m+fVCBWmIyest4prp
sMnd1wYV0qMi5tFvXt9Yc5msyB9o8+SR8s3FxjFH8DEGiPhCVihkdA/bwVqLkzOlwACVOIhckdGp
QYNeU0FZYVW4IMhzAhwl+kI4eT86BGeS/7mABFHwKBoDk62capNWzK/Cn6LqU3i6oDsxIT4csakL
Be9zuQZC/1QPLfM1xlLxWZIvsBvfRAAdqD0CsGpy2DyrCQdQ8/cp8iqHGbEmOkntJCBCULwg04Jf
s9JZ4karQAE2CLAZ4TTxIeGyqFbNuJIKJ1Knil/P3ZAmawEjDqpfF2g6Srh9pR5T9Yh/ivSV21Ad
CpLXXxM1H4HnJAzpLAR0hMsioEvlPQK7RwzY9lA2h84muvXO9tku+ChH9l7MLQk3WDiYIvVmMkWm
4Tqx3rJjFmwilgrDZx9sfHTFNddPXX/oAyMDcBKgYaqXl8WMXICGXYY1EitBgi24l9G/ACuyxX4y
QN5fS8QYAp5jIp2gr7wzhH8FHCR9vlBYvAUyOJLKYptKPk1IJfk9phxMFZseU91o+8uy/yIZU43n
mexL7Wr4qox1Wq770DUerlC4Sszoyq4DSbETjG0BJSnln7LsBguhlYAncmVuWDP2B61c/6f//c0b
khYTnofZ0v3rhYaF5KXq1ucfU7Tzr2u4QqucLRobpx7BnvHmiWYR5Yz12ITGdgb5Jz2SZ4DwT2dH
LXvo7bRVCs1VRHtoPw3ucK4hckQvxOm2jYUyFoVKk++Q1KDCmxkr9Lz+pLFpbD4Mxla8mOQRIooE
9VeOyr7vXuwIPGqxOQi7foEgryOTnQzlKLMALBii/6D6YlrH4z6zwC8ogq39y2fwWDw2BAyRN50O
gBtL3RqT5mIWBmYYZGIgFcFCIouGDg+2iWuIbp1ZjTj1a1qzGbmp/axlw7wuIkY2rmZpMXoWB9CD
A6uab2KMJlZ1V0/Iv5qvP7efhOR5d2X9EPm4cX3TLAWPbmlWltruJEY+lqYcRdjQ6alPT9FCV/2Z
yv2FPswHwRfnm0xaw09WtzBqf6Ll/7fjGmHYh+u7tJ5hSXP1bspdz1hLwPlr17+AMup6ymkhOaJZ
6KVTbJzhZvEEhacwFQyAinL3frc42bT32qFXprVDrGwj1aeVI3N+dojq+d+/0GOHbv5qL/f2pPaH
UQ7w80nl8i5Q/2E2OhpELz6B90Lhd9vnOkVL+6ZvJdS4Y1CSeA73Igw6xDsH+6MajnWGYZ1sFR64
6WPTFmvUO9q4hFwouS067oaOb6U9cXNhRZxoDOz99eRq7ZhD/28fpvHFzKm27XIRUfYfEKvEE4CZ
lZetqx52mGTmyjhU/mShkworjIETFNBWf3PXFqhN1F0F/x8EM1vCboITP5771B6HSyNcTmKz4PYx
rBHL0pxLk6Td/0V0tGAf8rUme6rgwR/J/8nlz/3187r/KScaS2TLVgGQrdmow1or1jL4DQmZqBMJ
q8gyOzwmuzZkiX2UX+dZhfnjaoi30alnzBUvRnKR5HMrn9lfQc1Wy6OySwFnJ6ue5BlgKofuo53P
eXdt5o64xgOBYCfOIVR6c9NK/qRWZr3+0On/1eLdQ5znLFqEKVCA8WGbMTlZS7JL4Qdur0AJwvpg
sKT9/Bu0fdN5vwYydZgG7ciZeJ7SSxnDrrfm6DTo7jQmUkvAgqvkH9F0LSrq+Tf92vzbWPz/Fj3i
bNptsGTkD+Dn7jRvtCPSnG6aiwTbPhNr2GlcJC0PsjDYGqDEbHuDEwtT87Qw/eYJL0fnsrvWAHhw
0PEaJSrtT2AVV2VOn6u+sXRYvJBUUZkzvR+YNXoWMDnXZl26+SarkD+fFnjCciHRr1ebeQ0a7djd
F2Q31FMn9btEpcklzhWtFVF5XblnRrJ7IeFHEBsdkjvoC4+ZYwFWBqQP0e31Bh4BxSVV4FhsUS1l
47LCsDWpipy4doibI4ouC1fMxod+BUH+Fa4JOpViAGvMh7ZG7fNN4GTMQW5jOMnWqKQt86wObgS1
ZA6cj9XCqmRgoE3xSO7vu6e9ptGkR6N8RlMHAkObk7AFdUtcxggsZFe10dzITsba5iyNsManm5W2
UTPZEv/lMvillMIAl+Er9Nty2F13v55kkjj159ZW/wteDGWr47mB/dmf6SeI5rNqt5vn7EQ7Fi7o
fVetvuT1VYy98bQTIiU3HXd0rSEL4w04RnZiNYDxLOB6IidiwEZSTNGNbMDpGinmC2EHrrjezAFT
wivOaXK3tEvQzJDxhMGHDfmYz3q0imKrjVs+6k7wRcHXBJ/Z8f1W6gdVmwYls9VOn62kzAlDBFXz
kNOR2XmyfpB09S5U73/BoRMwm8do0/DtfRCo0CBzjoXpdihsFH7saubNbM6EqGqcHDTI519ecwpi
fKEZpW6xkX5oKIlcFmItFxteSX2B0dSeM4LJeCTS6rw7fcUMaF9RG6rwsT2SI1Ae6jbZHvXkNB2A
WFaBPmMdi9B9u4uRQnmsRcfBpVJOkV+i1JyrPdp4GuoQiyvZWE71jm/A9Cr8JagBAyrfjXJEpMbM
HxEejQtjpt6qPRyQ0r6eGN4tSZO6JTXnCMwSdo5hYpo+55yv74WQNkcLPI2QahsBQo/IhrDFdCKe
EEnq/z4uWC6BrtkyuAAMOshT2KUY+oCOiXQXdwMR3igKUWNFdqGvX6MtMYQZl0q5YATCiILJPZOv
Ufqg4U3DL1z1M/Sw6uHOI0A7gH2R573ssVMh8rYtrWgWEA+J+hJ7C8OxbM1gYACkxRUzAKQKZKzd
+w1nVjAguaUW4MVIeQWYx+yi+Ae3heEGqjigCTD+Vow5BqBBQKJ9RmgT3JGLbnqF2KXfYOfJXQ0J
VUHkhOa0cpgEEYZB/4DSroqJFr+o4bXMP4iFSq/2hkOLqN/7qbZpUuJ+DX0cc/EvLyEsfUJhjfMT
7TsK+NnFZIgs+Y/RMr5ZfDCj2NrQEBAYRtD9UWiaCNdWSbFlAeMy3APgxKYODAVLhPPv6+jTnxkP
VyG9cjZGCwUpNUtV9QBqJh6OaPBm6hI4OOGbQ3yA8peeI+FI/LcSfrFkmXVfT/ETsH66KQpUWJ40
80KGz5B6JafIHLIFQI6qYCDoIDET8yNrlnBR7wMS0q5h/KFXn4b2SSCZ8PqMjX3zR3ncYlBVrssg
lacNJ8Hrte4+5tM/CuLZkI6xxboAOaxSW39CaO2xI/fQnCdNx1h6kYHWeK3W6y6FGhEoTfBSg4xf
MdmZSiAmuygJXDGZ/N+t5g29dwBPdNI+iBcmc6HPvXrmuqT7NMS2YfYsKbxYs21UHHHATYGK9FsC
glSwfPcDm2kmVEy9kK5uJtI7gAp1ejDgVcb/y1TkAwKVBNhz0P/ctQk+VKo/z/Lnybir+ZMmX5HT
ZqBLz7l4LOL9kx2xtgiRFDdHrK4F4G330WPuYZjteUdN+YrlPw4SlmOsnDXSRsJLvCjDD+KYCKCq
2w9VmBPeBnFMueJyDMFzdReTF3T+516FvHI3mM5MBBUV/LxfmesRY0tMMKeHzxGiSGUwd2aHtTGL
TWQShEpU1a/SDM/D0GyJmcTyIDJDTraLR+eG+cIEjtq6HGgtrNPJ8jqiy2gdKop44vAt2uFGpN0Y
r+Mcxh5mUZwBtDEwDHJzh+CPBLPxdasXFxToJJjhycECxS+jfvfKT8s4iEKJBnePJOzV7fNmB1Gx
jAM5Yxa5NjuvF9wuc/Gz2OPTMhBMkRDIantTN3N0bmI7RbbhmVX1FW/xJUxidQOw0OxHTI8YeJC/
w/R6ORio6BrQvWtMIc5ycSlTCLrXzo4jn8Y7zGycgObideedRYzyzrPsQJYgyrOC5JJojn7usZWd
7s5YBS+gL2Z+TdSEhsvSf6bAzOdReJmZl0izCBIUEcK9FXHwJKegLOQhymQt3jdzkb8RViHPURZj
rGUX9/I4a/b6Bn9FjM90mHygnVdCo8Vgt8QbW5JqUkwMpcviGe/EipPImxGPQxKqCf51E22iDszd
Bqbja9hiQqVV45PuzTm2SmwC6lxwIiwhvG7Bcb9Y1CTgAZXkwaSvbo7kluK54HkM1WWJFGeTxOtO
BuDtXSSXjzrDLqdCJZivMco5KRKgpRrtcDzy2SuDnxlb9Yhjucmmz/3FIUOCg0+uG3Op8/1SEld3
JJSZ+9KLXPNjFKasMi3D9mdxJak7ZkF/MFw+brl0NpuT1Ow7OXgMOyU5mtHZwAF7TouLj+sDFTx4
Y6gCNgIJcjhyXwrkwQFwQceXpt6Nzm9V49n/96M/Dk21q94XoLziZojdJvF000P6iPmSvD2UocnL
zead9aI2wjjfnKXuunwtuFZC7hgMElSs6Eh/fWA0mvjA6GxxfOFcZOnHZsgHsNegZ7nw3oE+8t4J
3vs1rTGRGRLes6v/31CDeQxDjUF0MWz2i4d7Awu4wlCIJS4HQyjm28e45UVBjDl0wZ0XX8AcYo7B
i0qjPMC4ccQ37jB8rmkofqcs+EGZsoQo0P9vykInOpEmr1Nni79Pfzn4+/jhkfdGmqQIT/3dggP7
HMAiFydc5bw1vIaF4caiq63YbS3bbxSzozlnVS2KfJbHWl4Krg19oS+2RFEMsOuXv2jiIroV1QWH
UPIlGDdFvaj3U76AxKpVizjfF/ExVs9lfmsETsxPNf1GiPDYK499oe30borAi5Mg3mjDbsQFM5kZ
BuwsV7BAzJFZ/uiI15WDUZw2TXclBl2QTq/nXwqLSc9EzfXEVFpMM2LdQB43/d+gCtgeIAKzZ5HF
wsQOTY9CnZUK405qfUoV6hS0KzBwNQzsjJPsFUgike3NTTC2DKjrYzacIuUsp5dyJec8DvZoxlTF
rTqX+V7G0ZjMQxPj2KUpzq1xMuGSTSE25CHlxqXPYKNSOS67yY02UeOqjwJ38DdwDQjZK/GnaZy5
zKAAW8ucShdFhvjCjE4lBdVhomD31UHpjqSSs2Fge9Qs0he0SYxC+xeTkMb6QJgRg1lnkcbqxED9
xHAPgzBjN4aAXBCApk6PxzWa1BHnQjmNwrHTDyPKFykwlqLpzOrl0ybF0OwdscC76PF0iGtLbub3
sZ8jqQ/dSjho0lQBJ0pQv99fePpdzrNdHaOpCO1IJdEnUtZDJwmczeDKMPzOCFbEP9BeJj7vEckJ
/ZxawndZGlmQ6xMXHBByyRrxmx0mJRPiKsh/mykAHk1pyTIIjyUFPjZe3aGTGl7u5pvJAXsG6CNy
uVCOUOAbHX8Hth2PaDR2AcwnoOHfZxtAJw8P1pVRA6/0QgxDjaeKLvtVpXK1ahIhIbpB0qMzEX6L
biZ6x0HRg04+KMKpqa8y1MTyS0i/AY22kxbb+TeEH6+O82b5eD+USUeUzMvCBEthHrLo8jtE6SCV
aovNN0ihuOLy8qAxIqcy3iwR9m0ozAhcExN0EpD1b2bJU2ovJGiQAgNWrrIgrGM24TiYP5jIzWOI
OSuzXJYL3A6P15LdZnS5qp94MXHg1iuYOlOAGiZ1aSOb/g49pU1vjYT5NWn7qmFLudtxr05LtWd6
fQnXUbhWw/Xx3qhBCjBuwv0GglJtaXYXc/ziE+YGVaLY2PnTEnLbeBwm9V5sl2eRnKV11p/C7pT5
uoK/4nRvFsSXEZAV5VBICFZaqcpq7grDodD37bxsT4/hECs7Ud6qzDanhSTXAbBIlqSIVvj6IfdO
4LUISxsL1sGOFvWwIfIsEagq8Ir9x4oinGNFBu5b5mrGQfp/8yYSq/jIUswNHikaqJxwwYyinT2t
kpNsHun7R7gON0g1JfR3jUNxK9oMorhoyZDMjYBGSddZcKHYP7K4Aagt7hPpBLCdBe7rH/JiktCO
hXzq+UtawX8Xwy/477/AGaE59BeQMwBnLIOpGWl9+KHciuG14TSGQ0d/r51wLjBYjP0Op/M4rd8I
htcfLsHwcA9nGERWmrZSCgfa2/9Kw54Bm+bjBugAoBQebzm10LfdoQNvrFR149ILSZJyNNBbS63/
Me9/0/6nBK9jOYZx6uZOyHvv9sQsAy8p18/Z9bJPeo8YYyorlArjulW8l+x2mpvRzO+e5SEHuP24
KNW1e96k7mMkT/gzzXyz9Q0EwIC8HmD6N898MppE/qzdD/VuiqJXfBkbg5vJTvhX1dwXpgOy6c9C
u+4JCF3S8oPxkqAcuBDRDLZ4HFob4gWwLxHJQAQAogZufnQTbCKbmxxIKgFWkxL9wdL2G19O89am
Pujs8bKq0Dl59LKx/InY61IGAAjgoc20j6Reutu3MQnnYJ24BF0IIxB2awzZxebz+8PNCBmaCJEr
BEMAj1/itq1tnNOh5LfKRrbax4Swwmdb8y3VrpjhiXOemsvQNtwoj22lbbPHLtd3GpFB5r4VWfSM
ECGnoeyzOrbpiU3CsDFzhgsWlzGC5AHhsEYgE0N2TyXf89zyX/wqro1kUvHN6FmStdx7eu71c611
FHgeyqqETlNen09mktQgi1d5HLV9L9yS1GfagHIYs5d8mkeq92azT2MzdCgDJjDMwIucGQUn8zjz
SW8Y7yBtfHUrVMTArAXFm3HA9FPIJWux+DVtvxDz8hXBNJyv0ALM25cFQrXqpy8opRkfduzyFe4q
8J31ioYZo6GdvVy+ULp/6d39p+zlBfopkk2AACL0k9gPM2XjxzBxz3+7b6ZhFVlX9WFQD8lWFcG4
MWLoLR77GkcQW/VqAnAhmnjSKhKcWE9C6608Y4QETi8GWEveW4K61dqZFplCIyWyuY477+om0lmc
QURfvqIJa8UUiYQHZgJku9zTnZx/mWix4SVWTEqmwMaq96aswNkEyCIwNYt3BU6OlZ74dwQh3l13
DdO7Sp88xkekQ/49WdCmimgFBoRl70fSjSkmH6D2/gCxnr0HVEwYEnm/sQu0jclVxlyBlhFF03/u
Mc6I9sJ6Hq3p2J/vk6hBZutwX2NFBZI0kmwfroAk8XwuPA1LYrk0CqT1C7BH5h8j/hqyz06xVEAC
1aURj9lspxsAPY1u2c6WCeX8uOrISGAR1juK8vbwTJAs11BcBV274hJ0T5PXEdN6nM2OhXAQ9f3+
/BiwtwSRgY/tMKpHMTzp6UXuL/Hxle6SdCckO4PE4mTXKQH5DwQkxVUw1H7XT6lvv73zjHy5G31z
oPXbOTaY1NL7wxDtyizozZ3ZLjjuE2zxeP5tbnZkKBXxVc1NF2Cw3FZXxJoYFDV8t+FsF0XBC7zE
YwIRTxTiFw9DyI4SvJdhyoq1uaSQ0jCjUd4zGvyjTUkm6G5lY0lctekRd4zIHh4qKJsZ4di0zCL3
z/suu5N4iEauEe0WmYydfBPpjfkc5p2RsXb7JssIhsfU2WDmZkFIRzV7fjzSz2f41YZf+Knq8jSW
J/0tGzTCo5Id4/ZgzPa8YghrqSTmfKUwA518KybnCbElsmsgBKTjilxp3pn2LCHX6c8QWwqOZK8I
/xv3K7EzU51Ec4XSm0hHZ5bOBJRmjy17Z7H4MrXPMvuj5F+hSxiobpzijt/jyE9YLyI4Wz+zeBA3
5ECWUxQk8Enj/VhXRTvWNmUyj0PJ+rsz5O2z2xDDqmWBiRiN+WFov2wWJlPY1WNy6mPNO3Cycq3n
A0+SA+KyPp8U64hQnsig7AMkua5kdMaTnRjLbM6OnfJEFVcc5hs684mzmfxLqs0mIjVlpwl7MTrr
8RVZfZxscByBT2a+YxX/OLgBxkGTjvNzZx7U/4wRXbv+9UY8Q5sqiGcBbLJqwbqtWiXAFgQENBa1
JXo8TihTW3DiTLcjqhKKrq5ciMAMoNITSzj6vYdVtLa/eeSgKPv9LTFDPKzVlaEjOZv3hHAotO+R
6I/5Nh0ZCk1KHFYNHxytxRx7dxJDzQdfOdUy5fvdcqzzW2DtXcLAIKKPJBm0aqW/QkrHOHlztX/1
Uvgp0NK7pVVp10fyEdefXfGVFV9h/jXwF3HjoNT8Rv9vjafE2H8A2C/Y2jShQ+6mIi4R+u/+hj8H
vt1+5hr4f2UHDkfhJE9H7KaG487+BWCVuJdzBl6LKPVW3EHoHtEPwvB+/GvuNrTDhtEBdttqI8ob
bhpcHr9vVc7Bx7B3E+T9Y7Z/zfaVxOzZjx8bXV8/TEtIGQU6HZ7WaHXWiP2LVjljJ1L+HEuFfkjK
nr6kpXtnKgl0PeWSj19QmN0tUQkhN+cR8v+QdW7NiaJrG/5FVLHfnCKKslHUqElOqCSdZiMIiAj4
678LnVlrVX1VczDd09NJFN/32dz3dbMRmnMW/AzwxA7sGLD03r1GnzWjRzRrAoarPVzYjkdpvK05
jIq3xF6kNYuj1VUDluXp42RegkRak6e3OSdsJf/NdSPRUlk+lOkSBTPKJYpBrx3+SWjlbtAvC/2N
IvfVfE07CIiGU2W6Hi5Rm5p2cfHbfk9rwqyX1gQjzJzEim1R7AMQkSUqKUQbSN7Qt68CGxNH4DJu
xj1znTcm4sxJKMcyqMohFU0FNcm/SFtYeWDU4/qfSbDK7O7Q/RaLTDgWl3ejfM+zj9R5LOGqPmov
macXoLM7tfhG2k8cr2B+kJpa3jbX21rssKCHo8j36D1YKuuriPT5zB8uHjACvGUclCx/dqM4PQnp
X8mKClCS/B7GEpe9hAjmAIAjlplaw+dJ8qeXERQHF5v3MqpbrNcRW1u+azxN/MUXkF6k4hgLq3DB
PsKA736Y03P7QypgpcE6jyHQk+srMFni72GLXAYRDyQSbr4NM16MEtFwAYFQRsj1SiIO/2Hz2BmN
/xOzX5/izetvEygmoJagIZCakum2zm/rtsO4OB1ZnF3Cl8um8oTqBebHdWb+Ldq36UVaJgQD3l0t
pWFa6Am4lzmIUX0GKacWg4cRUrN1901SRLdyKxL3PH88MCP8uQ1/HiOJcg5b7PE2dRUDX/C+zJia
IYaXsS9JttxuJPjgzCLjZcS7K0bs/s8N64sNhQ2BweKy+FO34ZiFnYnrZlr0J3ShMKDCWF+rRTSO
W5ly/vZZy9+84/P28l2nNqproVuTSpghvL7Zg+DfgOy1vi5NU+w2Z2XoKZV3dlnNW8fYEaWpYCFo
/aXBZpw+MYXdySLmUCY9Vcpj77LmUcKb5XS9XXahurrbJBFP80Z/7L2um/aG46aUvXfQIVmNcje6
xZuRVUy8iWuUhJvpLN3nxq5CiAhthMvAvpDOyUCQlqVbJiRsDRgLwCmuyjn1sHDerJxr714MjHDL
Pl1VXl1sHn3UjIDJd0K7vxRv3fCmWRTGyfmo5sc+P77uLKyUOGfHYXvnT7XcXw9bbw4Nk5fmYMmH
arbS82N5MG/kCd9PdjsruTf5+OPUA3EMe+Dmq/KkwTqfbSLak/TXfsPpJwtT4HDTb88MmUhZBsQr
sgecF9KcXTONYqvNfs3m83E/ci4Qx/yb2Go1GQitxOZZqFSM51grQ0BHBLlTiUxtrs44HHOVsszw
MFT01HtrhqhlV1ULPIsDGRz3lT2O79Mi/T+fUcpJ+5eqXlFWJDHH8VLqFoxReOvwONQ0QNqMN6Vm
UILNS8c65p0TcFNwH6Zz/W7/mija9a2Sb4d0Q6FLZYpv2BrDGBleOiOXifLzxGaaeYbbJs5UYuX7
E3fhvZvUceS29dPRSMz1HXEaYc5Y7fFJX1YyVmlh2d+XYj631FA7hzkQZXLq54a8+r3DIlagZgHg
DHoajXhqFWgDzv+2aozUdJsYNjgK7okmDDUdUwri8SBfDJJXkn36gbmRDdpW7vcDtYS0fYlbkeeh
QJg1HbD+MOApnSQFP5NHurs5+p8XU4rR0dBONePpN7nPqV7I8uMEoKCPSoFht6PIQHa+b0w6mZ5w
mFCVQynS53yznOVMTSr4t2/te3rq+2kTq5goLP+pIXWaGmEBgJ8uppDck8taOsZsYkwmqbMA6tmX
OSPFI+dnccU83W2ZPyFueNVJNEEYtIfS5W8AEdvIwUSgQV9qzoBW25HNawaUQwnJrh+6AycrVwP1
KmtEbdxobnOf88xRl5XPuoye5poz+l4b1uyxPgkW22cbQ0/PnLDSceozk19bX6yn0URirITM+2o2
qG64nZC5OKcg66YhxqTkxQP55HWcTq+lslStJUaUc2ZjrMpTLvJnUqRMtkwaXvFiA3v66puPIcVZ
c2jNXd5G52o76Ht6Q0Dv9QSj6DRaqMndlOGYwJbhPMZJK3pWf9lLThEFfg5tPF1m26oOznWQ1Kxa
g5T1BlyWWZ3hjo46or6VNY8aH47+EpiEXy3glmCNpVQYCO46L7oJ/7Ow54/tD2Uk00BU3q+O/qW9
n0aBU51FgALedOap00wXgRLhtqg2KLsQiOBXZOccfJAna2xH85CT6GTicPgZ/4fUXkY3YT+oH512
FINcxQHlKYwGAChoS7Vena9eb3o5osuoHrfXenevF0QTVgVRVQuExpbkJjG6sSjDcjPDkpXXkyWL
wIqAsRHcHGyYxb4fpvSYkRahd1i1mjbespndBfKIfHFREPzg2YziZb+sEbH76b4OCNdo5Q+JxfEi
LT6vxWevfJjGu568l+WpHA86fviFrm5NadMr4dhvpMvWTPeF8HYbj+ALra2a7B/M7Nt9q+7P6l67
7ofrPnWa9A+2abH5lM7vu19w6YsaiIjgn0PQbqLqEH/SGpOTK5N8DTMXuFzC6yJFnqLCacF+GWor
O8xmAMT2xKbzGVw2l+AJR6IU4ZhrOqrilRaOuWtmR/H+1sa78r49z3YPNrCXJQAEJCSJtKBAlNYL
vgKqIj5yPAJ8bBkS2zYay9VV3sTCtsaiznDbA3ZEgcJQE4uIuiGGeNjqIN7iOXIHig4m99frorAZ
SLyqLla1HZDMfYkjC+6AdRia4xwpJVHYFXp/rrRTpR6JwkyKg57ZqfTZ3AlfOgzVnk51WHdDNITV
zVHWPXbubiI5ZQya9y5jwfi+RzkEdSk/Typ0xhkT+2RyuYGVZ4c8smrY0gaPyc7GU4MzX3vs9Aue
+ERnqhSuhmerhvj7/53znHnIn60ZZ09arkzMn5b3REot+VDbbhYE4FeoFRdU8JCfXJt+TNyb1TYD
GRHl5l61XWashAw6L7EHg2N0J0FUXNYM5H9OLTZqc227FmLY0Yl+Ebeh9EHc9uDHAQKhQUtYPfxW
nKxbonpq1FPRH7HmJdNQt26mS/I/BxZHsc6J2634K3iBOr4h6c6CckWEvPD4zrVPIp+bqd6upAUj
Zeptg4qsm1Yd7g83GANy7hNIYuVGRyw/rmeucLjTe2X2SfhFy5RtJGPydclZpLabG0dGxKxhGuiI
08zrzDhQ9LDsML1lJEBHEUTWl2srPcktrkQ43rgq/Ia5O1uGligDFFJI8jmiNWlLBLpGPDyaz6/E
gkrNR5Dwghigs7AkFVrmX1C+OfV1jzg+0A1AqZzmPgkvT2Mt9YouPGke7i9vg5sz/BZtwZg0dudZ
ej++KB82OoGjZXwITzMjg2mOOZz/VF8RFYyXM3QqedbpVFzM+ghvNB7wxsE+QDdK7yHbSMfKJpzb
zM5QbAVuwBOOzoxsD/Jom/MnbgaxCS/2K8Nkzoi/hsSFJJb/iv4JvhZWptekLn+629kV1eas0nYo
SMDekGhvNm8K/zJCNt/DrLZ4hElnWmHSBil+OQ5iKIkhAzoLsvjvqP2Z2Xm3E7Fvmd/lG770EhQj
w14QBJT9KP5w0F/8kwuxiWsqU+c/wAioCyZKmkRyroM5rS55pjxh9qpydm6sRjjZbxWSnRWLpV5w
eQdpNWgZQPRHkTHLkrkkevAyyA9+UethqyHczxDoI1EifLwNcJb177L1dfqdRn/Mg0iXUF0yJBhx
0rQw4kyejABaOjRu5jDpzUAe3FE7zSf0WcwEijAOGlTudjoZm+jz6Y5nE4bwDwPP69FBW3Weblpg
KjXfD4ho1jsBnd8FY3iIc02ZMRdjyzhuhioqhKhzXgliav5PrmtzfTPHvVDuJ8fGVmQSJW1GaZ3z
mbD8XLN7BwszJnS9XRKDZFpuzGs/IwlKNHZSuo2bzQXxYRXmGAKXt9pXFOZavBQrk5iCP6m54EHk
40ZzC2YmPVFVQeG4he5O/lMK6QzdIOWWbYuCy8ll62+I8fBI2r+okojiyGD7zIBJMOJ4Qunwi6Fq
Ivwkz0kL+7iBAFtHvN38Ptq5vt7yi8k01hmry1/+DCVfcv7U2m8mt/iwnt6kO5xP5FbzzjrI1iEf
Dv35UAv76rG/33d6u73a+XLGRswbpyBw1qJLiY9wtjSGpTKs0CA8ffQ6fRv8gWQvt3tJ3UP9ZhD8
DLnSsTLn/kivNHgjhujWNoVtTOL7cypLASpzHJ8olVUYlHgmmY0Q5XOJCqjBV4dYn2lvgG6MHxIs
IiHPV6ckkarYJ80blSqqQpTIzRuflk62r5ix8JeLa4FAGstNhTVhylWyvmUgKqdgKjgFCRfHB28R
OabJEDXxVtH2evyGtqdpT2xOAe3NQH0V8x6PgrZSGWjgGz/7uUIJwSw7uCDFq4NrHRR1II7QrhjT
alUgVcGZbQLT7Sqoq+Aq+UKGlntm0pxCqR5cVfM6gpkA8IoL8PWGDlp6zul335fklACUIU4XOii8
vydwHEFIQ51uH28SIHL4m87d8rp6duVM7U/HI0KQodqC/zKY7o1AiVep/AsM8pF/MgrlH5Qex1BK
2CK6Net54wB4GZ1wZd9IYh7XTmnrcPwXd0BGtj+Kk7lERDFiiw7b10flrl/r10qcmAejMpes+UNZ
NPGiYq6XLcd6WWAYVsm5U3HpAZ8ix4e5BKT8icWQiQvSiTqIBjHhGc78VDN3Q4WKpYVq11oL48Ss
uNTRms3DdTKy4e+C3YZcsGE999zQ3b6kWdXh2f1EyUApeNXe7j0DTcZJDiDA0tGaQL6ACyKMYJMX
UVduK2u7V/QocwY9uh2lCquAB7y9c6+6Dazx57XQov1iuogSMxSZPvUTHEcbd5id8n2+eAgoPqet
D1JT1hEvZs1v6sQRnvwB30Y1efJxR3PzKup0jXLz7gZbqDyOToJN2vsqgbR6B/QBp4hriDRJBDKr
ab9Zoplz7Xvl6IptthuBlPNdcaNJWjAGsOYcsVdCKnGWhAlISs4tc3OyabPcH5TAPdGmtPz8vcfX
pcS6vqed8zBFZBurZfcVcK5wwXKKkJpDe0StxnHPh434V9EzSp9sQMy4TFrZuKH4DiLq95u0jYmM
xVYLiATtK01TMC22kXAwKlYTx1jrCvKz8NdUo5uCKRQbWTj0jxn9HlwDRnTMlx8uQ14k5YW0Ta19
08E/AWK7riqWuJsPtKkz906kU+tRFVrZibYoRoCGExdZ5P6Vy9g5Ok52F5bPtYXu7lfDPywfGU2D
vGRpZCnou4LIZpI69bwSRAzyV7mjHXvHK4QQ/UbIjV9iiVHmtCvcbXw5ZtL5uLnHkQ2gfs3eiAzJ
S8TMF/dwzN7gscJhB2pCmEGYzKiPXS4pCAcmWCPcc9dpGT1uIu7TK1Z1ZceEXLMmRyDYiocXMNZG
aj53uUJNic0IAbdqOWOAzsT81QRiWJOqPyWojfSr+DIxyeCieopGG6YXD7ga65f2mZH9FCULUCow
Rx98RO03UZ/PpXPoMgjosqOSTYJtOUWH/RJv0Jchxsd4hymba5E7EWaOpi7wsj5ABOnsNn1AMPkX
aUwAspPwmoRtE6p5MA77x0zPnZx9kzIRntTcrpKlxtX8XE3Q/77KQzp7NOF47Asff14yrSQignSo
VnExs4rgW2BgL0vMMBYvfA9z1mCqNoIIawdXLqgzrOCoYhCM4B7FzXi5kZw9tbx4e8HhLT+QapJq
jXkSZrZ1sPpDez4IMD9mouzM5kCVRshqRwF35GNfnsnkixIZBcXEgy3JgQjO/Vq6YySMxnJrDFtZ
3N24j6TZrductU3eYUncaPS4hIGo67MWqsxebjhAw/EcQk7UpshiNWeX7vr9plp08u4KgVo/6d93
UhxJhioWWGVdJvR8nHitmVLY7qRyAgP7fAAQjvOT8obzk5JIo3NJFOh86DAPivV2bg7Mq9+6flJl
PLRPI/lIi/eanKKdAELxOo2LAb8wZBj/JJLjRsgvWItSSaUXzD9/SWqdRwwWqJHSY2Ysi5yi8/Vt
vIYl7N6xOqCgwupA5vr0MtNb42fHyiuqv1l0T0NdCRgpJEUga9gQbd5D2g2UTwiA2ARRYvFZYouk
dYcEgzBwF2RM7bzQfZmnZWK9LAEKO1dagSsivQUeEo51uQ556D2YCpYQjOqO+cZkuJApB9+o5tFT
g0jF3Q9GtVNw4XgDLhsifmWEXnNTQEXv9Z0ndt5FQvK+yqxlLS2lrwtHfbZteI9JkcSKu42/E6bF
41s7HsXLu5l93LHMtJ/7vQhJzgpeeoyXIgg645hv+mwRs7zPfSoQbUBo6w2Dp9I3c3bzSqsRrHBS
X2R5mV2WVwavBsrpBTnJELZ7mAfm5vo+Fo45ItyapJsS8C0M4gUIleUNbkvtFaNnCbZgHfv+qMez
0vowlNO5OT2qA5HjBtVyPyG5RWNRGjZcTAVl5LB+4GzVfFkIfP9Wh5IVNuPmZhG7aDdJ2IhhJ06p
3iRFSw/0ZmuSoi373SL6mUEDitgSBAoW2nj/4AUVwxzzNHlT/VfZLqrCEyDFkgVdeIW1ulirhEwf
4o3Y7xyH4mDd5tiw7tzVqzODU4PFYVDGflk5Dx3qi68pjqltkWOwci0mfyP5I1YDGmV2IYDnTelC
8Yy6liUan6Zw3D3ktcIL+V3iA1IXyUi+xvphbnqvDoWozv6o408nfovyF2roW85APWyHQLkgh3Ks
Kad70TBuTRc+w3TwxD6F0BmBCLojPDA21OoaFwx8UtpEPlhQzbqGKLEgboOOF6JBHgyrcYk2EQsj
Pk4A2vo2Ia242OfNmyq/Jcob7Jf8fOjnOaBgwbvE9jgcrOvbzdg1MLOvUZVsUhTfUQYX3HjHRihR
kpprcjfyBkv0gTQBK3N4XUh6r0ZiLlY9JXe88BhvLm7K4vapUyQ2Xv3A0Om3SWDJ/sC8CAUNI91+
2uUjU+5V/OGrRl0pqtN9a/eV0s/0jG3RpkBigWJCR57vyrtW8wpsK9PIbUElmHOE0yEN63jYNEzz
kdNcl0in+aZMyTPqNwjhzgRqp4NzB/mYnVnPz9J4EzoPWIHCKSaYAdT920NBOePI1PpiJJNaIW9h
U7BtXIBtfwe56OT550vQejdd5Kw4l42nPJVgE/DIbKJm433SZuf4HwagIKfE8O9bg3F/hprPi5Pg
OksA5F7dRnellLHkEiqp1C87dfl3+eg//uM3QGtZe4/Eu5MAhzf35uR3jvBgxJZrbM18y7NY+cV9
rsODbe0KhfVaTRm8ERP0phNtXUTM86Rke6l93A9dQrgbA+1VC3cHgnRJOec2lATz2zC/YlNj0Bwj
qZqrA4GUb+W4f8R7ckMFL1emgweoS8piXyKBc5VDAl6od5e9acnL/0RO38HvYyufVWDftike/YLR
R6QSfweap53tr8W6uG90bfOYBBj2/QxMkxHDUcmPcWKfiy3hSgkJk/Hj+6xNWFiVodR5Lj3ec/WU
W8cRGdLlS909yp0UOdqNNADPvEWysqlzp5l0+9UQpOfvVmXY61qKw2lC9Po53QxgDK+2oqPuWXcX
/LZkWWx4Q+24D6AAFzcn1rYmm6enVZloKPSu6bpPJWwRoJpnOku+2+Hyo9jnYSOD4kEmv0SNTUdB
bAvxLuUzBzjNbOJ63luoiCmrrW1i7m8/N6Sgm7NkL5EgHQf9xIaC2WgZjvaM9HFyasVlWW77e6Sb
cAu3F9XOy+/0PFd1b8tw3Hs8O8LXecwPzHlMPJVPDPKVMTR3w0+iffJAqOfwgXxIoT3JtwKQJNDF
qd/g0DA25IPAQiaVican47Ow7y5+rPkcDWQIGQT4UuGIoQFFGNzZsbLDCmDTKhbDjLjXzh3go11D
MQ3VNOwhxRUBGCiitpq1DKGhCDajsO7lsL2Tiu6T95FQCc07FhTYUPtFR0BX4VYPd/EtxNtW3wsq
9IX3eq+my7e39GmGSRS/SIKuZhkUMEBuzAAQATCn+0Qb6GGVPv3AEoev5IMpqodAF317sM8SNdbk
AD4PE2frRYZjAssEnmX9JGlwkGtgJLwu7AwXkSPpcyHnEV/UCyneZjoN+GEUjg/W1tmH2n527Sf7
anhm90VzyphtKiuNVDnssySkEQKNzVr0AQzt82T1968KH4Edf0It4i1JKdlJwq5nTmpsdSRqGqy1
sHse4Unj6khh5eVDcIn96cUZTyR5VmRUXX8KJNuMOAuHJIWexm9/Zy9vOz2Ec1Qd9dak7q5nxuXj
LH8U6dc9/brCV/dkVN8yCZOeWHgqmXXgtMpFEVkwl9BMS0vYAoXiPBAaEVkCZdf2s0d4+0kxvY2b
BKohhfxj9e503mNztPT5o5uTV8Zldj0vnM6+MRWPl6V/LleXZkX6cQMuE5YrE2yMHfGcVLCaAKpn
MDE5DkOzVZrtogOnOnixCOBlSXITJ5LRu+YsLpc1fcKwhnNFN2EPhita0bklZerAzJp07vP+ngec
pHe8Lo8lJ+niyBec7DD4+zjcuxmmEIlJl9sJM7B0EKaJRlwNqXdHZTB6VxV4hs+7kZ59op7TEf2A
Rx2TgJz2eSs4OAv28dymLAQ0OGSrC2Pjnlgyh8u4Rb/zt0pncu5derTmKyLkp3S0/IJ5mw2JPeL3
6X2fw/d5n2g29oYxn3KNjKczgnSc5AxoZxVadkmAj/Kh1YDX33lLNGTr7ZsGVT2bwXZkKxTWnzTg
1pmV4MTLflS7W7W7VDvsQ39x4LRjoDznI4ngd5NVCZL4/b683pdpsuxVgoYm001qzHvL8R3zYROJ
BbqcGYlYzRl3ip529288vxQuubDktOgvpO4u4J5vLUcSlhpRf4yFkZOc2vxNbPYmxD3or+RttRvy
/NhDshtHslm7eoHwbnaVAs0eXfnuPDbxGDock9bSl1YmGPjCFT95dPizgFZXVCyW6A+ZHxNR+ial
UT+Gis22ic04plwEtYtugPu0lbcOVSOyWqffIqnVnnQICeuTkwax+Ha1cNCDdEbwEYJfeIEWRO9I
1srxXsyGmtXYGmcKT0NABAuRKGXvxJ+3hZYFuhAozCzkIG1CHddUsZCr9eWxjsmFYp8Wr2ukzXOp
PhjRoIEE2xS3jaKsdaYeWQbLIuT1BDDfnkOibNPMl/SVL4eWRqicNbsmTv0jXndJOb/UYYM3Awv+
GFHkFJnn6Q1JODZ3e/5AwQH4eGkw7+r/QYA31apIVgARE1geTwS4Ui2sFV4i0ONMwhqUnMzldfSz
s0cWxRgT8m/hcrhZu+Ox4ujJ57mw8v9cc2fyYf1rv7JExtbQ4pYXwW1BE7sCSTpwxogH2t7x7yIX
Pfrx1x+f69BAVc5UteRz5jopSPNrUF6Iy8Ln4fYzg/fZCstqLXJCfJUkR7ff2fXnGpw1H76K7xiI
uAavA9F7nd5h/clpv5WbuCBqDfLcTjb3qXnA6558WdaX2fyU1x/cQIzdG4pxDRBUvc7FtUnEvUA0
TJhlkBYCdSZ0Xk8yc7G6gxekLsHJTYhAttxs0HH8xeQDMgYH0Vly49DH8USJCyKfui6TPcJfzpV/
GyiEbIO5xL+sllZkR7AcxaXRLvlYksRkvI/Je1ssSxJJi+lTGd+pytF6bm63UJ2ndz+XHb7TNOLD
DO3llUv3ycxmcZNtSzkm12N1PRrngyjgCNxZ7VQVS06FrhquKr1LgUpxMnve6pWirRbfF3kmIGsg
kZvB0oWB94xpogaUB9zuXt0WQcuB318YLCzJpDEop5k0IUBLFh2ECWuqyvR+URQuXjkrqAdkOYzm
FoK23tfFOhMdHrFzvcSa94UlCajF6N2QkZ396uYvGQKjQGauAQjrxZcaDIdgE+YISKYen4/Hp1h8
asqHkbyLDwrVQyLuE6ZvE862RerUOs0UN9vHi7addP2IEoeZJ9og9a7DMk0n62c+T4dVpaGc8tDx
cxI3Bii66RgeJyLVOofMt2U/Jg2b13wJwRzKKigksYe7e4P+MUl32nnfmgdoWWw8ZWw07Ilm89Kc
bKoWce/weQEKPl0wxLMOBdzciTIo4PP61wUDenaiDK61iQpDReN7qI+Xl3mJyns7Y5fnloyKqcEH
2v7JPlpTc4B2n6rvrF4mBIklNB3LW7/kbheEpcXyDN0dCd/Kf09MXXXFIbjeV5myfIUTclr+Idxh
mlYzZht2mhLh6Yx/ud0Jr77cXLL7ru9HsaZz+GfoqlQ78UT8wLV/ujJJBehJUVzJl5WkOrXiQQR5
JcyT56NJq68vGTjIbT5U0DpBBi0axdFmV8ZMZG4U81aZe2YalCYX3IzRjmiEN31N6S/ijNuY2ka+
R1SXZjFVl32xFTT8aoh6ADvgHIcXQk7Qmmb1PKBG8LlOTDQT7RoyjtmAT16QSzZ1mM9zlTZIYLwe
z2n2zPz0Lq3OmsdwvcnZYK5uCz2E7vMKLyTHIv5UeVutfSe/1fkBkIhc7Kt4fxn3Tbnn0yl2jJFZ
8m/HJgoX1jsW/MfJiA+39s287DefD5VRxTJbnlXPLD3RmmWwo1kpZ14iekUKaCC4oocjd+JMrNU6
uWM92twBdUGTv0dCF2ldVLmmNEnk0aBdn6vqLPFQT/VzsTka1qEaDkW+SyZpz/JxdhSJFvCzU7+M
8nv/d/L3mdt02LbmVuq3SbG9a1GeRzmW+oBMD/3qG713FwAzr7C93gz3bBPiFZdRO2xKuk1HQJBh
QT/cpSZqfZcrDeozVKCnDpv29IHw4BnNBzrqCvjXIA5947yzZlA2WH0z3IzPdMXruMDcyB+i4MDc
mCrgrjYvrRv8HgCwhXrMWlh8s35bitsrrJIxIsSTZNJb7w+gMuqjipjj/Dn2jsNQYtp8JF9MAupx
0ZCPjhxzJ1t7vZyPU0zhJXUIAXswx2LGIkRGsx0x7GU7a1zc07lU2YrgyTNyIfuv0LD59Yhzc9GT
38eigV7fxH45kBf2j9wmfXhXV+tDA4exHmJCSz8r5ZAoBxXES33AknaFIr1TCODI13W+trqQWcuI
1A1azOCOlmMC96FqQ5aBNrD0LxAELxgnl2TQZewo6eeIo7r4Gj9sHgh7ww45pRd3/TsHSfgIyZ8d
y3lpv+fE+OBV1qc/RlSdnITvSoLEk2Yq4Ld6QAZkpVM3wAejHSLoaoo8vLVEX3HhrEbCoJ8Mr4dj
8ivdllBA3JYDmJNqopr16ezVWjnvRewRsZgd+epdxQZnzWvLy8oQwrBsR6qYix0K4Vi2J0l8l8t3
I48uv+fy/aqeLKdw+ZFh31z3MqMwlJJsUoRVqzAttVWWyzJ4IFujkcDKwT2hTzG1MYsHlNIJ94ff
oUT/YYV15omRHKcjhsjcSMgT2h1PxYNF2iMS6u07YW+XYR8yP69neK1zHKfDiXg/qsal1vDShlkb
jBiU0F3hSZiVpGK6Mh7Uvy3uXb6IPHWQwt4EtToz7OF9WDiEgebmSmaZilGGYLinzZhGZdYBsbyH
rFdndfK37H/N++8l/cMqLo9aRBLK+t4Ra0je0azWZjXzP53/3+Z9dkTkgmwiy+ndh0PGA0B9w9Ek
bkc/5TZcWYl3Medn5etafV2un3komMdROlzuvLVTH8LRjPd8KqGyNZ/J68Kqwu6ydnI05P4D6XEU
Q1U5yPlb3OzVEQgzswE66p4kC/hB+J2jPrNrorR+Lpd5Yq3O1n/jwbXzig2qsJGeZOuzFmiM382d
YEb3bH8pj2enKd969XAXjv3lXc4+uvgjM9Ejr03ro1+S403kC2Ou9vscE1W2Ila6VJbiZVl+x2hv
78sKMTzZQ/GMmpw2SvxUzDAuXCaIsbFvq2N3/eYNej9y5AjyjCuH7WRPwa4uNPbEvc+0jwRB0pH6
PRGyD8kRs9NorlNrY7HorNbMBA0qlHGjVxETU9m7CDRIXvfk94mVb3UzLP7ModmVwW6Ml9te99rW
VyvvOngVgFOvJUUCISStBj125mbIFkRzpgB/HxmerpsLrgVK72hQkZhGzM3wl7+6vfdmXpXYNaZQ
vzuGjHFdThz/TbGS2+879EAjaMkadcgBOhMesOBeVZolkL+69ZKjAXhLOsafsfTW1cfsS7C+wmER
x6dRfy9rfpqQzXIQCxOnrQdsOhfro2HjGEZshSiPaM3PkvxvFXpOMifk8ab+0D6Q82nyEs7e34lk
0uyjikhjYoauBhiLts/HLFd3INn4MtKHYTsWi+NxcZGPif7u4OH+1Nvv/i8Uw5evnYpUnOEJWtyc
90s3EyT7ODTLWl8O2vfjeU639Q/JkVNM+OJxc6u/xBLaR/p2rlJetLu6I/TQ6PfmiM1/meeHuD7G
1h4sok1As3SZiyPTaC/FNo2WPMquG1ULhnKdlpExbsXbnnlj9V4MH53xyc1W/97P67Mekgwq5Guj
t2cXHtT2UN1OkvTO3u7yrYxeYNqnMzWZAze/HU56+27o77nxjhl7so7MWJvWuUf2A3YY41NPDyeA
y+zxYAmhL7Qt3atcUZ0Q2WO+lgWbLSWC7xyJoRGoZD/Gvgyuzdo1tOIlZxsO84VRRuhoXVstdtGZ
l+P2iwoMTTEeP+tLAZZQsHTZXgn/+wGGW9wPkNFgYhFFh4Uh/zIQUIJA5vMKwOqv5fbKMU753anG
PUdJ8o3VLBFPw9Nnds+Qz5Pnvsdw3fnXBtpt8FBt+LjA86/KW3ad4PkoXBJjN06gtgaAfEz8FQKi
Kd/gwfbjuesXkpmEYU3ekd+gnMnQsOU92jb4S2Z9GGyLQRIDTgf7Rj9MPqb/lZ+xpf2F6jkpqjSa
98ZPrF0xbCIXpSIK6PSvaLiT0sNYuXWR2KcHpcTE4p8CNxANYeub71g1CrdFzDLRN562hOaysSdP
NSAAKu3xuuyUGa/S8NQT8gI1wUtNMEeTBcqngSepHBvlyMuVFidkhef4gKzQvL6BgwUMKKyFhiVg
MD78+A5Q2OtSJthxH1XxVtL2Srqc/0zfpYL3IvbafkqiQ9VaJ5DR7fSCuRI61zi3nzQmRIWFvbrZ
kQlBfjlAAXuO7sToTLN99bMZXqutxfU+CfwxVhMxgi74pYRmRz3N9KhAp9Veg1VAaqNyWGPIMKvw
aq55+zDGuXrmYA1Bb3mbxAS3aKeWO2t2OV3q+SS1hoinApPDYurzTGU1TuA16k+wforBwhsmKzAG
/qyOsuj75XphuQ2miv02m3KUVXQyAM2JtZzjXF0iN0KDiHGMLSTvF9ksE8yBtaSNzQIVQ9XDCAx1
M+StIw2TTacDGQhdT4OQpTU3Y3pon+iH9EgrpKs7O9CRZzIImoKrxB99nEQgnTOZ/xCEmJcPfjnp
oA3sYPtUx04yMY0LUqmmB0n4SlkU/StnS8t5hMNLG9GJeGfeHgeskygsEij9FDkUWvuXrkts3iBQ
zR5CVF63Q2Gf9V2j78z3Wtnela2WbMkYHb6a9o1Dxkq392RDyMN1UpnK8bYT3oZkNrBvVFFEHVPp
PZ0P/Yqdzq0ncu2fnQ4EHpqcZMFl11/gT69IWrtM58Osj/0i45x1GL/c9OCoijOzdulEuno/yESv
TxOiZi6Hd6wC+tKRSsQMzAtZ8q+oMrFo594VOF2YhgBYYP+czpsle5j/o+rMdhvHsm37RQTYSSRf
Saoj1UuWbL8QDjtDYt+3X3/HlrPq1AUKBwdZlRG2RO69mjnHNEQ7XDZ+Qjt6fzJfzrfIj1LJH/Jt
S1dQ++ncKwaPK8xMN1xh5KulTF8Ku4XvoWFW3dzQEB8SZcsdphBcU5zArBKZ+14MpSODh+kXBaEY
wjuyn2hCSLZymeTH8jnBzjOdTYqO1s0c1wDDxmDdl2u/F8N7H0hPze8PqudBvN8q/dNm6xl2ymLF
m7imKoqaQ36nDkAPFRSrQoLya3NptSd+oHR0rLWRn1xr/WB2wIT0cXaZ1pECLpPYykckIgU82rGS
uDri3YTnfbYjXDGBB79nMh3EgvHqcmOf9egUaiSo7MhCBkuKtba6yK+S3EztSrtYwTlHf94cKzKe
MGP7fDeoskAkSUuWDMyS+E7GAgjMBgyNEEbFy50LcWdM/Ql4j74siSW/KRcqN6qBAdNsf5lzx813
fPXqhnHzA4QW+DfdL7HO8riWNBTef4t6q2ctzbZwKyXOqH5I8ecENJ584eTT7x2Se8uFi6nZT5EF
Ejomw4UWa8CRyj/7AOfaEmaKlqPcmcy2MGlPewizGaGk015GPAfELOcc8LMHG01qHMLWRTZFaTez
s/gb4XUd5v0Pe6ne/jvUn/1cwMCU6rPFCLvLyV4btv2wTaIV3xY9S3rPA4cVlE9HYH6oxT1yfkei
v2QBwLg8zZSAVn8qE4GMYvGVt8cQ/iimgnAvpxRkovPhWVANCAR21nv5ooA11F7ZOU/VYaYSArdr
UKyiXxkbh+6SrGrmoNQEAhKlbrk+qWf6S7JlAmHyqWcHEgwo1EcnC8CghTa5xkSi7AjQNAiUgEfw
MZm3qLuaxcVQLiPxl/gvAaIHy16ENcB+3ad/o8Th2TN+mE424Z5VtEmUDOBTUCa6TxUCq3A3Dgf6
hqY4dd8oAdhIs/8PNyrs+Op9oJKhKo14ruyEgeW4HhE417x+rHLoVkQOOsUr1T1/RPvagWTZgS4g
nnbRuB9ntjpAqLlXKIDrBRtR+HUzXiqxihD9rL6ojNEmoT2PxMaLXodlcNC+9dE9g8KvfqAprN1u
2HN4sHmpwJyjriShV2eY4sj8oumChj2BHoCIAW7IlphRBb3/q9vKegJGO+RoznO+ZXj6tHas8JmP
ZD1v9bYcF+8BalIPSphOzUs6BcJaGial2Gn6Nz0UtN/ZRMLBKUEh6lCUv2eZE1iLhktlW+piE/Tb
Ypm8RfhulVXZu2liZ/WCLGykM+GWl4siOIuXSA5mrmgBgV7qy4S6nx0Srbws8FEIA0y2GeRiHniT
+OaRsKQEnUEiUtx6IacL3i5Ri1Mb2ENro0rQXyOr4n/Q2YxZGUDoK3f6iFgavD4FCF4yueKHiI4S
LIwFbHjJjlMWKeEbt+jtlld0YxAlbXlTuIXoxUx5Gve54dYYcTmqB7C2R5WjASM2HKziIrMH2svq
hv0FJz2waEjRQ7wMRXSb/dzyXRRcxU5PA5g5Eclzpd/P3WfDOPvG1zxh+yzZxTJJX85R3KPE5z1w
2ME+QKNLvsvODnSXvmNXO+vISHXAevAP+LiYj7PzicmLQjc087tlR/cQ22hIedD4IEmS19JDSOk1
l7kUnedWOdBEi1tg3LReyxfCRy1tSYT32VcxkWDcy3qDVmLOYgYw2nNvksGNM5iluBv1Hr89p5xE
iqzlRb3fIn6rmGaMR8BgDCvi9G9h4V7EGrHM8Qzx24mWbfsAcmXtWuVK0zFkH+g7tOlo0cVfShIf
lNVvM0UGT6l+pCWYgrss3avxXnVs8nZFs4j3zDIMhIaIvfUznZbSrHjAfluxhKdVnLDJ4NfNdjmT
lkpxnR5f0/uTILsITTqaoh8eJphIDu+fmRFqA4djM75IDNz0c30z/mmCWxLcLOvWRDeUjt36kTNV
XUOPG/jXxnPTiT3TyHDxhy0EIlJk5pFnvgREUvBZs0rnHhGoO3/HgUb3Y3KxVQDM0tk7Py9ost+f
t5/W8gtNxqKQDCN2SRk4PcYkvqZuw69H/xZZb4X1NgKhLG/JtMynRT281dJlcmfyvnjs+3CXd9vk
6Sud98QZDG/WkUsWuNeGUKHoo28+O/1LjnHUfj8IUjyAZgwalHH7Doi34iFyMoalptzy8cAmVUfb
CHiEoSrW99mn1n6wLUe4D/RkWKHeifDvCi0ze1ZZXvxwUQm0oAWLgS5ycbuhZVGJCvhJLfQpW17H
eQV9Yy9w+ewfH2eaTB4CjsM5XK/xEBDskvAxpQRcXjppuRueKNLvTfTZWV/svJjNhtJdhdMxf1dQ
3sDR3rXP3Vg68eAibgFHzzRLdtTgEsLSWuzQvKR7pV4zXtS8FEQmC+XUK1+JT5G1DpJ1d9Wwx8+h
iy1xJQ8IRjt3VHajdjIfJ4CkOMOQqb1u0ohML43VuUfKEzepvKhTT1U2PYnlzRqn6NUqDl26zAXw
MKs9AHzqCCffY3A1zpBfLiu0nC60noQgzNLO42sYX6VoUUjneDq38UlvjgwHzXqfxrtM9m/cKBtW
lgg1WpIJIAzeJpRbaFsAm4Qb39e1VUn2V67yPK3Jg4ZOSN2oiaxoElushY+ICH357zFcwG5nRWGs
ukdmR86D6b+0KpHWsA1VN7+Lcr42Tim2jWIowYzCRAV/LNLD83HOTcKhw3RRkFwEQJBj1ha/Xqgw
rUAf0juE0Il5ufnG/Mbvi1XDVi5YRsiPkwWDBjb/HK7qLidUsdpSPf3KA34vhafBIcujv1E5alMu
BQ/mHyJ/myHWqs28caQUWaAq4CDifGGDzWYvZA0jYJrsiPXJftx/T1kuD6NxdIDL4dagf2KDagfE
1IqzXEeOEK0ZNrj8Y9b9XI+M81ELsHNjtsfODbp9InnTMpw+teeXPH0G06dRfHTt+4Nx1QX1nLx4
Nqe+OhbPfdxv21TctxGAQ8XrZ+KqZCT5Xlh2xxs0e88eX5nxJ78hn0uFBKE/GeSpIOrGo0aNb1KP
MPs5MLJkkgvSL1FvOjpsIBYecyVqzt+FMCmJZMUzEhgXZoXwlk5myQK5G/dxYhOEUBpk1bhVsxyI
WpAXZStWKDWgA6JjCPzc6gYkqEPdczmdkuKsPS5jfQndOvgA/zpnWGd9cKhNTBWTd7W7BcbVcPX9
bC4WJ2y4Wc4m7z9heVEKu0OETSvB7pOU5pzIQxzRa/fG5jUE68nopySIzOUBZZJVWq6LlHzrMp/d
IxKHNj0XD0w98yn6BlGAMdRr0Z4/FjCoV9x3/EmoeWrPH09T6RKQzb1P7QTjhfmReurjC+kaWBrN
N818Q4c2xkKH1o3wFGPtVGonXtCRH664J/mbYTGU8+R0M8j+E9H6I15mvUPNwy+RNa6pEuq7b2Xn
KdncSsAyuekeyD8sWwwC9elPoH9O7D3mp0Y/9k8CK7Ffr3MQoIrthjqjgRUvo4UOSQ1JX126N6rh
Qj/Wz2U230aykDJq7YHccMVcJJ80ba3hscOkaQsb/wErN/Ild4LU0x5L/RDpe4t1vS6EgPHdCFc/
Y7fkJp1/hqBkrI8MHJ17mjORfKlX0T+se1uZiX8VDSH/qrlQ9dUTnjypJ683Q8uW5LvzXiBswDjy
O1wGBsrH6d4IBmcQLQutgtiP2zdGmlA4UYyMnL+sJFCDhfJpLqNlIsBhQRT8O5PYEgfrsE/EBLsh
a1p3qBP9ytW0MzNL8co+Rv46d2YX37RxvOT8+YJ+avu1uadUBu7JyaEx7uBioiei0iBQaaW8WqzJ
2lmvsebo4VFxkQP4QqETbkTZegENSsmvPc4PdMXP55nsE8q9/80+CU6E/ZXyppU3HP33wbw9Kft5
FXxX5xNB7xus52DaJbY2dOFgQcSn86vTQIlD8U6fqq14SSuybIwN2HnrFU1Wmc7vNEEbbYt90jf8
LETMo+TNODSmJb6tDnq528bbzPApsP8ibtYfq9mpxO087TVLsM+htswF0YFkrn0c2EpLdssprXnU
j0/TV4aHO+KMCLxqYRSOecFuiGVtUDwkX+jC281wziyf4eRYHZRPwHgNQwLsQazBTEHyAc1nE2fM
UA2DR09ttRlgDktnWAgdyrJsKwMgmXkSKOVXbsLIA+aDacMIC6KTkKm2Z1vvRfpaBCybi4rVan/q
uPx5PpsDBM2i2aePnw4VkbYv4h1sotY6E5qsjW6mLKBw9OE+jRaYc1XGJpj9wWeasy0MROZIRxV6
ZWHn4f5Bb6t9CoIiQ6RQDLTGAzOwO0J6heeBvr8ic02o29tqMzjo2GXUSOxf8LHLG9Xc6LAj2cXk
9gcWgdJcTyfI7dhwZQPgkCcHngZre85m1P/I2WwIeiEuswjK3Ot/ABs8aPG/bGbCB2g3MjN0W93o
8DuWAKgxReugOLpNluzIu46ltXGWG5ekBlBN+fgeBqQNnKBCdPZjBfMHO29BKhL+yhPfiAwtQmAn
THStxyw8lOg9IQS0S4WDSF3H/Pr8Bz/XzI6R82AYfa/yWzF7t1DQz+GfvZnuf4H8UsXMgVhppIYM
fdgunJlCk9pcEbvCZMYm+0AqYptMPrwoYJHM4hSZ2MP2jbVvHruAz9Or+Ise546L6ZUrhzGkWOff
ABjSdzhsvfB4byDIzCUVt7wA/lk67c9xYso4/uBGwOXN8HoaDvW79UUUgFzhE+KvDj8x6gmMU0ns
uHhsEWWQTsY4VhL2kkQE/oFWgvsFKBCEEXh2DdzwCQwdXgDyackOmZ2D2XlIXaL/yAmYmq0CS1Xb
Ss322bIEZwTjx2DAfOuv+BLXRC8MyVpTV891XbN12ybnSTtpGQHodhstOoOb4gwWg8DvJB/sYThj
Tuob7EIH7DG4rGU+iPqMB03nyGkLN0QSR1NevSvVEpcMOY0SE2XYBkAycK4SoofLon4f6c14WtVN
wZh1S3YzWAmfeSomELwZBsqv4AifSspvhIMpjCxzF8MXhiVTpJRI2i6JnJKceX6r/5tgYowmrjFX
3C3DU7heuCh0ZrY5l+wk0iruC5wkoP4AMhbWJYzecglcQuz1jecIor8DTg1qvpYfK+lolqewOmnq
qa1OzAnkmpvY0ccL9MuZdsJGn74iKyxVuPrkJ1kFYFGW/XwhvvRtk+4fxiHPTsPzMk+uRfU2i2/P
RRhcTetalG9R+Tb112fuZHu2DTPDVwLIachAaCBx+WOFwvOFlZlnC7NvNR6kxOUthCLI01DIO9Z9
8O/Lx2L2WTYgUBagAvCySO1bESx4eCX5lI12F+rkl4sg8MwmJX1UtqxgfmmGo7HBCmqHMwfTMQuE
kLpgOGkIqGriCOB+u9jIg/lmVp0n+GZEm7TWTuOr1Hg7SgOOp53jUEGj60MbFicmMzdGIESVL0Dz
ZzKU8DU0Q4j/AXGQJXKmT878wnJBtjDX5sepOCitXV/jHzjeIbGRn5jXXoQd6Mkqa6SmBuqNxStY
8E7LypZtDnPzB99o54f0UM83RYI84bfvLXNvVko4ltHZ1+/5tsM/g4KZ3fqCsTYkBUgMgXjlKwQV
VLwsL/HkxcJEDy6GJ07q3M7cc1lwaAtPLzk62DSYj4bQmaCberj6+MMRI+lkZ1j1OR4u3V+VTcYu
wpzBJIfmm9/qIL2BacHOxSgfZMsjWOvuMc3fCgEiiiW7faBaq0G1nh+z49Qca20fbCe+TZwcaARs
/I1Al7R0w9vBA1CsdNSPiNWWhLfWkQ1ZkP+xBSx0j88byJSa4/1Ykj0ToCnh5GA4xCfG2qB0We7A
dp1IMmFOY66ieK1+l8O9m7/L+YelfoTz89i8z5v3J0BfaYcSK/ehm1jNGb970ZKQwIKHVGkWPI1+
lXHUte+19FaHrtmt9Ji4+kMznfL2YiW31MXvm43XcLzNh1s3u2ez+5i+A+6nPHaSYJv3+xA+knFM
ocWRC8ue5mQaHF/nSLliQzbCDSdH8XeGltPcExnCF4/uSwePm9gad0Cz+i9k7Bd3MURC/KX0eGyE
B6oT1uYFOzmt+NHn3yCQY/JlW6+7SbkfP3yMUCQapkusUGnDVn6tIgNLbe1xbcBUYDbiCfoWhJPw
S00+CzKXH++lSHGfkWeqHFtWGnP7OV/i8sLagCu6eAVv6/WakL2BFlnHwiGi01l6EM6Ur+ZPKux/
F38NiFJMvsL//IuZhJ0QehfT9PRsh0TWOGrFmXzcid0dknQe8H3THZ7JcYKhUSwTr0n2ebGRlPeq
/CoezuUJjvVQfOITnr9cwjPWJ0+G4huE5tGTGeryxJp2Pm21B8SaY6uhebrG4bGpiax6LHhqC6ao
G1SZhp1Lm7Fds7cqrZ9voKmDyCb57m+/MXRPxOHNGiKsExqia0+J4yDivn3XlruJwLXnLtO3puHP
E7t8nqLHMfn4jXCaKyjkVjAd5Rc1C6ZjTD6urxTuODikMFvz/y+F+bE4yMlCsZdhtw0KP2JZEGz+
HBrpbXxcteaUpIfkO0ax3DKCJ57vXsjstAgVU61tle0gGC3y4QXKgxGMttAJRkBHZ6O+RMm1Hq4h
s8T6IgGG8SP3qfwJkj8JiAtClvMvaREEOFZ3cLVeTty64eXZZpVPpBcsosbyv88TaXbj+4QGIDwq
9T5odrPSZ3fGWWAX6KDVTYT+HbdUteDk4GgB+nePHe5NBVCrIQCGwFVjlvjmAc5JNROe4c5h7ekU
0DBnATC4iwaAXbpl0YdFI1m4IL7K4uvhbYp/R0sVeR88WflXNP9sGrvXxcY8m+1y4iGGbRGw7PWl
zLMmG4hJ5LeDh4gNXmKjbR6d4CXCP4hV1trHwDgQSGYsmhdCKyIOdWIaiaWOLEok+VvjrXMIxRQJ
Ily6YKR7UrEKceJgfwYI4UCE5DA2yBkzd3ATsEEnSH9d7pLxGNVnriCZKeS4ry0RomPiOHueG/WU
hucOn87BmA5pcZgF+9HtHFLJns7jsWBpnzNTecG2QpQf0boSaANYMyFzWXqJca2SyEBskU3pKDmq
fqzAPIdIFLZscn9Xv+r8Tba8J3iMzd1646Nm2QzsBdrBM7GPMgpsfSENh3lxip9nKb4Yp7488cP9
Q8iU/Y86c3oSBSpHCq7k68wPOhJBfEnJqUIcKb8/ww/cDh9R8AFitr+O/XWofRNy1YSE7pzFpwkt
2vOQYkTLBASRO4CSXHyy0sky9pJ5T3Bio/VkqcI4pTrz//cGvfe+QJQ286nqXpUelSisZxgu0DW+
x9IdEgEUwQgMcYSV/SCIUQnetTm1FFbyuXJb2JTrOoIt0uogXslIzvHgONwr44ZPreCWYqH+V4Do
GZQJrA5MC74z2DM4YPjI7FiCcUwsjmAf5+8yQUGoBRTdr4j9BkPPJcz/fEBGP8Ht2M+YPWZY10oH
kAjKgO9g8ufs1mlwAWWMAHhhEL+6qMTO378BbEDNAWKCZoMaidPmZbBG/zHm17q/6weR01UR8LIE
7sdzCpFREBOJLy03x0eK/PpQgn9GKASZmUIJx0vzRVZPvQVhShcyKf+2KV2PaE70hwYV+3SQl8Ns
uchuq22L+I9xebEjkhneasqImzxL3I18exu8+7X2Q21KnUgrA9Gj6b5EAO5wEf/9IdS23eI3eo1n
V5oOdXGQgr0BfkPEUMeNgHIJcordg58kjwzQY3Dkr4kMmJGNcipyEIrHX24NOcTOvNyIHGGqaB4B
PiigXxqfzeuz48IjIXv7DzIYUnxMaQMnBhXE6/wmBmLBoA5tHBoIaSPdIOM9KM2GQxIAiO0cbn+A
OrTNwRGOuxELjjtBOau29laiG+59DOsJjwgxEJMIHf69SU3An/KmeNnnFXimR6M4htKh4jmQ6FH3
mbrT9e3DoWRWFnjlcpwATiZm2kf+sOYVJ/dURRFRbkkLIo/gN/GdtpK89xDMTr1Z0NWWx5o/FQVc
uW/rXdExuPV1xCKZ08tLGe4A5SGz12Gdz9Yw2KSnZ0APMbwp9rvYbxt/UP1KhdXlAyR6foTpe6Hf
x/LO6CYyhR+GhX0HSn8HB76PAWcd4vBguF4I2EZbti95OvqbX+x8NGwoT06qv8fy+MCEL9+DhP73
rLqwqBVNSMHl2fox35gl8fVCCi7bHRQJgq/ckCMozs6mfgyuagbkYAAsJiCsIFc+cvk9YCmSvsMd
bNpjGh2HEPPAnnhIiBj2sDaAtzATgwJceORBr1vVL1U/yoiY/F720bcVOQmWJMAXD6/vNptpXQa3
R3AjJqCT7Up9I6gCvgBN9QyOIqTQh83ajlzX09hz1JykRcqS+awR4TY76uGxMj9ow9XQp3c2LF8z
wGjyWCFzaewzREEuvaBdZ/7AMSTMdCruUWNrHsEl6h/SQu42lbY2XUSG/NMM640P0Qmltc0Vix2f
KxY7fr56znchN+/TFvmc/EHGtgCjH5C66j9QdwHnZJBXLNg9hbdUvcjtCehgto5JPRBtM688cKhv
MTvYxN2Ja7iGvrGf/wA4Ns7gPWJUEOXqFyaZpmcUURAlwubjVxlGYIK5hblVPwVWgjg/iB7cKkCz
aFbo9QTnJ7H/If4qCEjGwhy2+p3v0IWsBOK19oiHa1+vyOxEvCMceQbbjqkdGRzEyhYeJOcgoi0Y
ATQPv4yAguryKidnsA3/xgf+XfFDwPCQbhydLBQ7X3rjbVkDyai9WfpvTptp7Qhwp+OcW+Ss/ebE
kc+tgl/2yDpXv3XjTxt89fNv1fwTHqmCex/oHwq2x3NhAqoM/d/0zuXsLL/4uJPl6taZ/qACspWu
v1cauwgZoc/x+afggcL8VbN2rI+9dm7aN7IiW2IYV3Q2MmHAIiVxzWmgYITmFGTFU2/SegNDDnhM
FW+aeEOlqy4xCXeat9gH4Rc0QS29lx3idjquN5XwSUbq0SdQjtnTMUqREzZTTxHUTOO7NL5N6Wsa
vmbmOypJEXdK6V3Xa3k5OeTQI5vltPgVzXJaWPJGQTvdLLR4AxDEoqdTtyTHT6L91Ulnl3dPIuOU
XcXOqtppr1jwgmBMK74HKNSqW1HdApsEFENef5XXRIEcCSwfh+66JVeZsWS+KsEGuRibTdmlwCiX
wOQJip/rzqPZRZavy1tpgLzotMWmCL3U9J6JHzBoLoif2mrmFn6M9ha6X1l9y2ZXOT5L1VElT0H3
nyOOg4OSHLOTrL+Z9T2OPmb9x3rtPUGpyNvUVe1AciuksYvMcAr6gTV6OcnazpL91B2iRdq41D5w
94ngVB40f968RRxhaywReta6dm15OSCuFc1xb2GRsg18bkDbdyLlm4cLdIbiFUttvgrD9XP2bzp0
Ntsks408rqDVwWC5juVbXr6F5dtzOe8gWy1z3R6IQu0X0GWH/p/0LVyA6+0i6PeHBE0+BymSCid3
Ah0R/gHtptTsoUK1e44lxbyG2oXwyLqj2jsynIR9h9iuYHPEaFmcZS2uGImiaJH3oPgFf26mAcAi
mQYgnMAGVWiIulOus3UTvbDJoER4MfQA/rhfhv4s86i2USFpF6m4K8Y16n6qGMYyR1Km78rIWIiu
xigRiHtSXTN2FwK+hjGZSNNpm5UY4Kn5VT3MpG0I8oMmmqJiYlZvroC8PoR4VhDoMtOxteHcPo+V
hX/8XL7/MtLEXCZdwV/RSIEePyeC65s/rYu4rgKoBWA1XhfxOuC7SCExMlbIELH6PMIRQ7kH+9Ud
D3C3IMxxQiFC2Fpjh/k5MU8b3MzBR9yyqsGp7SuGB+tX5mJwy5dZhew/gzACWx9OI9BLOwuufIWR
SyxgGB+t9qhGzI2gBx5Sff/gP2+Ktkk7ZgZrWgD1OCsuZEqsznX7oRR35ntM4loZCpunskp6LCq2
ZKOjvASaXPB6a9vfTFWZy80+t+prJkylmodvFFGkeXKaThYK3EtMbJl6Q2WL7lC1Dg/iPGV+ou15
bHfznyk6TaN71jVCNc92OzvmzcE4B5kAb2LKFmBAwu9oR9PNcYWQEpTbLzmRsh61KqUyM5p6Cc2x
duet3dWOUl24Xtrkj5l92cDFrY8icMGGd+ivBySDL8jvLFsr2XrCAskxyJuEkEjfmcRHPn0NP+MD
xt4piS/8Nrl6qyhmKfnspNl38Y6c6DD0ze2TXs/cNXaMRsm8ZH9Vpm2vA1NFl84+dtEbIomKI3Nk
HLrRG2/eeBUHmY2QbPV4g0U1fgQt8RAH7hI+XXs1gaSEI8jkshQUzVVM50NiKotLc0/RZgNTolSH
0kd6S/SXT55ykAp1XnvFXy1GY3dsFgwvGX3o0gbENQpY2k/p63fwP60ejLCjC8m0+uNMpFakXgHC
tm74XCxslgCAZEKZUW6HqeaWpa5V3Ib4rjV2Ackxuc4IOBquFf+Xj9WoLnPt0kznDH3iJo38EqP0
Q3SFL2oxw1gqdbUnUkBAiu1j129pi8cfCJyEqVrYLvoLtelq+0/DnWQdYafzaHEu0dmQg8BbQcRx
N3uXhs8OdGO+n+X77Tf0qSZxJeMyFQ6FKxE5wbAE1QmojmuqF6KwNSec8QmJmWrbLIl3vbNfuvMn
DaAWGQtRi6MKfI12K9VTobdI3n5BVC69p2mzMIINlct7cnELe5+3FGp3fWn95anjjPUaZZM3pGet
9WZdaasnIkZXhglheSWC5lM5W2sJnoylNDpbG/00RRwmY2vfM5AniwOvpQM2v0ouJbdOcHGo2V+q
WkrzGePTBoIyBT8gxQMA38S+r8CeMkXlDKdBKVGkWSKwFS3wOoEux7wclyOMXMxV5SlgTdecZT6P
zzr5/AjbFeNgKELp4N/xRFLPQykuTdAbXFXiYeRW5XlkGiZqcLetroV0iQ2knOdUPT4fh/C5t7ot
SCJ0RwN3t4CvELukweJdMZFqSWkqF8mEq5I31J+pbFtttt1NKI5/c3qXknelvFvdLTGvY7SQ1cuK
+Dikl+9xeIvVi8ri8wFo0oEuxiPKiIEJLPxEGiC19uzjLKENhZOBbPDhsrAq0pV9T3H/KCK+WmOq
gNip3LWB+C0bvCKPHb5UkM7Jc1dw5/+Hv/SxKJVjrxw1Jzljq1mr5A4m6ylZG+qKKT0j+hCnKmR4
fhg607NRHcEgTeYxVc/GeFXHm5m9F6tfxgqAlQ5uGq1yty+cgZWJabfKnyj+1qLvdZI7Zbuf9L0W
7Ydon/yyVrRNgbECJs3Ty1b98GM8RTRVlvz5uUzYDf8DzFJy4kLMU9efzPhUzY5ygM2Jfw/qwarr
7aG39cpXZ95tLcxc2VZHwIKZpjnPMn/++IoBO5iOgfms2X7wEaTVrqx2UK0DTSCoCltdPn4C8CLv
Y/A2D97UiQHtWpDTnifQXkqwzRaTtfgNzUkDAmH/LzRHeWx+pVqBLkJzEGXLqLXgmG1aHTeWY5qn
0H3CvntP5HdreseCliuOJ4OofTmQwRi+veHqw4mG5WMDAQ6jRSQt6lP73FgzzNheYnpKubC47jTo
u1vynYxPPf2TKX/C9M8Dcrs2/5zujxmZ85M91Jeqvtjhonx6cKMVEDfERHjmw5tjznwx3cGw0v2s
WBi8QuD7nBUKq7VtnDEkUvA5+Gbv0VvM3RmdDv2Z5T9q7PK773NbfGnal9XfIPsTKoPfgvlpt6HT
oecZkeo7bbeu0aZBM0Sb9WLawm1mUnrc/G8hwx5o8FTpRXIFd3VUf+x4oYlL+Y/R+F3lpdOJYZBG
ABTwwV1k7DoeqvgwzQ5ye9AmRtbiVxsK8YvRxRX5puw3Ub6J+82DEvGcE5XMHE9xQhrchKRpYpDE
5K+N9tFMbKKZ/Ck8M703ynRZLq4bbAaEe9eQzr47sgtiN6/fqubeRR8l2Rtsqv7woZf/pMPpMZxY
S2c4fiXcKz7d6C+KMShsfXwvOiQY19lwtkV+MAD/38sZIwMfA3l5RMqBOPs+sg80rOOK/EwgsfY/
8/ytQt0yP7GrUzfCmvNkEGKH45H+p4GnKhi1HPPEcjMAgXrO7mSeX+fG2124VZhR5KpwhpA+Xe//
UbqbFV5JhJHaWxJerfCkS6dvPSXxcntkPLdhRNRFnpX6jMRKF4QcKTicpGRSQ0IU4dwp8OYMR+ph
Fu2YKLJZZsfVhWT2CXI/8SZ0VmxaJ48IK/vOxBD/A8vfOOInEIHlxQIbjX3k74OdWiDZus7ymxiA
sJcwWI39p3/iAAZ4yF7iw27rRfUXACJ3gYXgkLGztAALi2vCkI51RRrTKVaOyWscIrtdsg6D1WIf
IYCzGJ5skoSdBwGoKylfJcTGkxIqoqcdz2z9bAF9Cat/Ma2k57ot1nOd82NNdumvyrJ4ehxD2erI
V1ZL9hwpeHLm9KVmJjeFTypD2vl3ykhEYgCGePA/fEN2uCkXGuLYZhW98Ml31qjEhffoIo8DCMrk
wkAMlHLLxYbnqbwuFHa6f6LyOKp2J382+kcw3afxrZYvVXiaPvmxpYFEOq+jb3psc7gm2a7t9gzI
Da+UnOzhMNOpGz9t/IK7RfXN2j85AQlghQcOrhi9DAUF8BxCy3g93AanWLNXJHud8DrRLPWMFMjx
2Qcto/B9xozaRuaDZY0jWp3tTsgYhFFWOvfG6YTi+CtZpbxEjIgUYcxOqT2lDRHBHZtlySaPRFgn
YzCTxLGHLEg2KvP7DdQQVPDuzjAPRnGaK1eCszDaKeyoCDuy7Ilr+XlW4EzPztlm3mwtjb3Sp6x9
RD/JqZ623CLPtdazd6Ij5ZIHebNO9XUI6oMuaJNX976/JcSEkK3KT7sGyJJ1wiPwX3X/kC1vIHtp
H92fLjhbV6sHQuOM1lLrP/rgo6k/+aN6aFWKo/Y3uCUqf1Z3DZ7L6IEzcoNbAIAL0isXv0H+Rwr3
Q7uTsuUQYnGwkS0C/fCrwR5t1S4BzpdLtV+GFGMrQQgS52BHtXfUJTFWEKjlVwXLJul47hox24G2
KkM9ihxAppTZpNXAV2K5IF+OR7FjCtFmYfzHUHqHrFlIzCgXyCieyEhqQZcfiH6d+6S/0uUHAKdW
uXabxfdncn/ot6QSCHtVs79TZ9J3dbYdwGdZftkL8nlQeYbMhvXfTMWyWiPkY5iKrKIjkIAAVl53
mI9BuE35w3FRvWREcxvE8HFrU13qr2AJMtPu98FhNPvKWf1lYgjlC2nZp4e2HejfnN+fifXo78/E
ehRYdaWflIUk7S0AV+k2tzxZZjGG6QOzGDOAbPICw9Ni31D98LE1JUBrTMK2dOq8DfEBP1CJLHFd
hT/l8HOqbPLwQgZyC/gerSaubPge+PRmaP9Ycq8seB5YqJH68mgVzvweu/WMk9BLS08bkab58DVG
X7fsOxt12TqQEoesIQC/JB0ZyfTVqXicyhSNBTmZXoUr9HX2/G5HOXuidB21ENBOU+TMN/FuhvLP
oD5cPGDiqF8mc1yK47X26rF4NrDnWQa55EuuWtaM4zbvdhZVzZ18hSbwzR9a0HlDS79mVJkrfBN+
xR8pbVZmRm1oz+A5lyvEPk3GJvykM/Vl6FCiZjhFsEdxSnFZnag5mUIwcni2+/jtf9dfLG2UiO0R
qyobUjB/m8SERILctiJolv0VJyD7K8josx35JprscJkr++TOOi8DD+yYcFMPnXXMzMsjfNNhaLuD
Z3yiGPsd1AXZYcuYq/2ez9csqynNV4N5eXZv6ZYuhIF9x5dWb0nj+H22lHERysdBOjYMuQbn/zF1
XkuKa2m3fSJFyCFzK+GFER7yRkGakkHII/f0Zwj233Ei6qJ3V1VmJaC1PjPnmIq+jKdqg0V1YZKo
HBA/PCGugpUk89yQky4Ddzh+5BZXsPWBIotErGGdvgy797WskFi/NpsVX1OeI5EqMJ6Vs59O3tSi
reTEMgzDjZ67DZkQ+n/5XHkXU7oZsV1WywR5kDqJIeFC/2V8TsWyNOXlaElOsC4u7rfPB0ICt7mY
UP7vMPKhhfcsBBLIZthuBHfySKjpUI/RX0Bbod+Nacq/qABCGw0CIhE0CEwJFoq4nFmKt+q2SeIG
2OBQ5uinZorFNNdhVg7ys9WqL797W083TbpFyJd4m0qYmMJlw9gxePw3dkSLxtixoZY/v0gaFnfS
jvQ5n+ecIAQsJezAZHtUoVAh7AiqKL36ElqHCdLkvwGtdkAElKSbgo1QtyWJLsrcUnQ7ET676G3N
fhuJ24ZlJBp1V/xNbTm1+fAZ3RI9h3/41KC5eqgeR1HYv4R91g/pFs2ueuzEcNitN95vJd2ZMcQp
dP4pM2kSdRDxtdqRk0kd54N2ZaMZW4MpXnAeFYR/qVOXHeDEAkVNuiCrO8QunxWW1jgweFDacdoA
kLcY6DUFU/fhleOl/4S78tKzrUG495mZpsb8przfRwa0DG19h0KCRpaHOa8WlTQUEjSyIQpyZViy
tAqGmWWOlRzgBsmtEVXB8JXj+xNCGyz8FflOjcyZ9oVqoC431E3smZQ177LxUZrwDGRHdF9ZuvnY
TocTEnND/66ASlwUswwjB4s8gN7vKXRDnJoPBpSMZrdEc5odfbTtYCTKa3ZmAytgLNJ5aAnxhUI2
NwvrcZxkGLzIfV2lxdDpRfuX/lO1d+zZbXBdbjKFWcSS/76y+7DY3o12SBHRnZGMLRPzF9jtkO1I
HXdhcsCbwQczGjm5aTFXYM4X0V4XC4Mhl9vumdcjAyQviVsJDC9JCIz3mfIVk1bC1XRv6blQoj0u
1H3KjBEhQYJoshh40fSbqfuB/hOU86nuEKvq2aYUN3ywgpCVitVA2nAfCDB78JLIUJYdnfPPg4Qe
pABA+gjdk5csy8AW5YhX8ERALprJ3klSj0oCgXCnkIATbIqOgnYbTzwwattRvS1iN+7+06GLJQk/
B8bK/r8ccoZu+YdkRu2kowWgoKJtwqQCstEcWO/q8+h1Z1NC13NDTq3elcfPq/8BMftvLqSoI1Y5
sbHpymRHiGx6OUilGUJvcOj4mCs2wL2yQZ9qK6BAcAJ6JCFFA1Quks6ooht1OqiRKSqtccWziq+Q
pw+fULBPRugn9/WtSZZ6scRmIcznQXtM1s2wnbYLaH1UfcFQ/oHsKLPlB2+q6WguB0vsyH1S9E39
/kfuftr4Oy1t3fVQOpDDU5+ZbqdEACzom/Hk0d6/dmaxrZtZf2iogRJ6LUt/riokcZTwb0IE9OCK
JTL2wtcJIxF+tvaKl+A61pC5TOoXsIIVIBAU0zAzMBths3uc+VPeGqtDx1lI2lFoPcxN2SM1cxVj
puPprAiU3RvdpA3ueXOPMRzBwEMUOxDNChV/9+prdAjkVT1FnY1hEkskom6AE1g2fnBnoIN8TIVm
GbP6RQYW76vARS5PloEKXXviA8l+brGm4SsEe2Mho/dJAxgsrRMMGWcJm/fbFYD9DKfb4x9cIXyW
/HwhmtZNU89eAb40vI1DrABGhw8rqo8xE0zSadZsy9eCoJd+tAwq7qDdEF6ULIdcwuc8xqyRWRWw
QvKSABIw2yGAB+4As3R5wDQgsiWxh5AcVC+xA9AcnUHIphJbPOIYAPI8XlwuUrlnIc1UkinXA40v
EwN5Z8ir0XvOw9OvXvHQOGiTA3+XhnfNJy3liElRjizKBuS9wNv1wn6FG8Q6/EOY9HO/xwgVkg3a
IDdBrUc+gzQM4WnmGMIH99eY+ATGdc0VzefnbGUAyXMcci0IgDF2CWXpV9F/5cLaWEgV7cU61ClY
He0X/2i9Y8mGF26K1obDnsVan05QAFNvJoMyY4bsmrllef3IInMOp3wNJ5+Pgk0oWt9tqcgYkqv5
jo7wgcSUimysk970WqI0W2ixIwOaMFciKNxx2u3ybG/4B0M9kAjq1VtZdyUyfKJyVkNby1imzJs/
GeVXsAzypdgt+/kIqhrPkL58dtSE1Dvfpnz307tajYeiwpiiDQogVjPgwLG5Z2/Yl27S7ol8jh0M
io5lDeBUYc6u5lkPSVaZE8oHMtoiCsIVv2cQc4AUawhu+Kx0OPONcPOCvGzyFjjEdb8wW/nTAG/w
O5BmkJFOZxm5eDtd3OXqvrV1m9pkPqTffIK3PwkJ3PHUVExJUf1l/XD7dVc0pUAo6KQTfJBB9pul
f6n6J6R/E4sBSBM6f0+2yNbocfWCsycdhHDHTVesYMoxjPabw4qpEyc/rtb/C13je0D7lsbENTDV
5yYEAi6xMN9r3LtYemFBoOoC0xAuUBaz9kWUY7yJ7MTMDckvrGmrCeoXwvBQHOXrCMj425yA+ERM
t1D3b6tg0125Hig7Visiv5d0FkgbkdLOGOmTA81N7DWOteKJAHnHgoHMIx4HPxj7skU/YoAtbJ0J
bAzb4qqKGe4sX2SNmtueGDBpJhrDuoldE3sIvZ+b/TwQ58ndiE5QmZ/FUesOOHSKs+qddIhX9f5Z
IW3eltU6Bw/0sOkr1GZKfjaNBfnZMrLdSZ7NGQZi1H87N18po83l/8aBnMjNvFQXKTt65oPQ6GAS
KfNUmQ/oUWHeV2MsvI4SnsPoKD3xlFjP38wf/q3kh1kYJJRkQ3oEkhdeeIobXvien/FQy0ckS+2/
mq8a/WTit3Vkype8kxuHpc5wde2Lx06pXCGAkQipYvtkwais09euLfZQ9Jl2oconwIeODmOJewn+
UQmieX4otrwlvlDgKESh8wB6yMb7O0xvzYOB95cc3JtxF+7VcF8oQ/ov0vgXm+BkSmBlc4tAGPjT
QYNebk3kYdmBoG6B6bmxheHB5+uVURAemvA0cQmSZ2D0zjJAEQRCg2/YEBP1XgtSIHnSmF8+2aNb
pLgCWojs1mS31+qzYP/I8mvN8ryTyc1Potu8/EV3y/fprEDe9XDYZAvWIUUDG0QKZ6P/L6LHs8L+
IqvnZ3wShEOAmFye/S9x5skIDMs0xE9l6jO3d0fdbjQ6ZN0xiM9Ge25Hl1a8ChCh/wbqVvMLdauP
xgqgbRttTP/T86ZENBx31Hf1IK0ZKbBGZ0ZhP7IJo4hUP2bNgJiFNaZYJnPJuZNE48zbjxBCb2BO
v6gE3nhaOZjOw22qrdPw5gU3vb8a8VV3DfwwrPWMox4SI7LVfxtlq5HNO5g43V7eZPgUwwvcVTVZ
PlBCBytuZ+c3Vl2YXXy7ROCOd3Ku4pj+ADF6SKYQ8vcNYQAjlr2QlcwQQOK6x/ttunm55/b1EB9H
ONLHJkF4yp6tFf8HiQ8wybwlX9a4y+ECd+M6+ymTjdZugT1BfhLzWQFzFz9LaXuIbCE5mOOwQg2O
2wz4RsfnTf9vjMQFXYxxGPbJtkyJ5CZlY/eUd2o1zIuaSSssx2tA8lmxC/2dpKxgIllf6hLH9vMw
Brz3XRvfXvWdvr5ZboX3JL91NOwP7tOFUi9AvrfRWDZuhXJ5SKeApQtmf/dsvLmD+rF9D7icXwVI
2IQuSj5kzz0ceGx7Rjrxo50B/ykYHHfn31ydPdXZyAwsvgYjp8GEikZKG/yHQcrDOyA6Buo0K0dC
jd5WdnyGcDhAL4v92gFmiYMR+xn1VImZCu/bOGvgkK9Cfx3layrwx+Tx2swDY9Ixq9dXtb6KUlbB
KO83ZwGjUc8rvO1aR0HksI3B11yN7vLoL1JxphSWkkP62He+W9kxZBBUMZZQOCqulmGyoG8QvJoI
RPgwsPsVTwQERdqOcXX3HlcTOiPKEA7YJ/vDQ4rJAs3/cG/PE8xEmPS9rwhRAMeFMiHiFUgPyyqc
TgELNcOuRk4BGaHcQxBqD8w0g3curYyS99EgzSPiJnvvCKgHEFR64QRaFTMH7g75yO3DV+xw5kVz
dumUTe9z6oLaUx0Lf+hbSSYcrSthlXYb4qQLGBAYaKThiRcZLfLO/HXqH0UQPeNnhZq/l2Olx3hm
k/ebpif0NK2toaKovkvhHrX39PmlI1DHAxE2S+YEaDnlg1EfpNepHqqqdFO/o9s0lHzyrpB3j3Df
CEukvqegHyMsHgoF+Df1xFgw7RGp/tS1hi46sn9I2Z0bvx6bB+RbLw+3HMkXc4pFJMMuI8Ia2rM+
JUqTqV83GBpsVFM0tTpS+aWA5aedxjhxuWiYxBORgrTuT66Rj8zRFOivE91STccf7H2ffm2smIda
c6rHJSQrAZLKIANFsYF8MussZjI0cygRcRii26j9dZOv+3eWX4T74CsGt53dTP06QvBdzsmSe1Rz
rE8dIlKLVf5KbDcCKg+fMe4w/HkMNLUjyoBne0G2ESJ+b1mAg3l2dM0xNQdvotc62IJC4N34hx6o
caykvnuxrVlEcQmpm4tukbmmgMB/EFR+5uRiNmgqkxJFzywt12U5LtGDsrtTCV5eeg6JUpBUN8//
XI4Hoz00wZiwaZ4jTpetqJPWsPP8A7GnpGnHW/1xRAKhLlou5GYRNot9SG6R29YuEdFATkvN/ehG
PKiZ5Kv8n66QcCJdWSTJIMehxCvS8UjbkaHNpQdvzNOG7Ep3j4bPtwxp+upscCoVUTT1qZDPJsGc
1O2wMc1NV+3fXIMXFQjMytj2vuAv+M9xga9YPhObEVTXelwWP1r1HZjfIeG7LAs4xZ4XPT4RgTRa
aYaTD9hWJ7Axp2P/xPqaMpjgwPtJMHlyEgQT2ikOTP95SLR9uH8quz60NOU2VYR79vzqjKv4vIgT
GAJttdjm1uuTNEB8GiLwa5lPiRnI0Kj3WKOJfWdmOfdbbNcLKV3I79Fc0yweLfGLw8s5LN36saZu
5DedTuTFi9c55xWPhASBwB59pCvPwUDhklCOYgnDhf5csGtkvjgq7JkVSYOLzsW0yF8YGql0ydya
EwmfEI8GtiTGZwwdsCp9SoaPpvBTMlScQBafKy875tHpaZ5QcAxq5MRavfJ1S0xNtvGF9S2xXgjK
o8nszxNmDGJnf0W7YlTeP4Y5OaIXk20mRgGfhITPulA/UtADRbewNOjyHCkrmZ6EUpKSwBRLhZ8q
49wgGmmISGDLR1mOAZZ/JMsijkwKKQmwOGRdpNQzxqcIWsy7zJLOMg9cb+W/fvQDEUk7GSdPdQYC
Orp3DLFvMMU1KgkAWT66LUDEOFrltNBAgq9Gv445yYA7jn5q9VdQ/sL03/qaedtX5orvuHaCD7uD
+jzU1YRoIKWeS7QmyVzWLSoGs9wq4aZ8QJqxtNI1ElzU4xQzHJ6TCeCcjnhVp2FmVVyx/rTTEaYt
kt78Sa19qw8uhX8QhPTHFKTOq9s2qVvlu2wlf3nGJcp2cXMA2fOILmNQAxDou8S9OjjtjeqeIXPR
T+MwtqrGgbQIc0MC+xZdHto1S2+QqPSfnq7zPQN4iF8N401UGMkhBO0tu7m1fr5W+QvFrSPzy86f
lz4+lZta2njqTjtH5DUZ60wHqr9LxiNpHwjHND4H3TkDFCpeX5RtwS3Y6vHa0KETrMx2FYXTTEYr
cCP8WM9mfDoMPgnssqZmNTTmLzalygRXAc34O/2zhWIjHXuBJiX6x3wMq4GngRdbQCSIePTf/r5+
3aablpEXapd0UHAmvf3ytmrrQA8kFCDcyL+SvAg1cPJD06efjHyOl5gLtA7sx8s214hE1eSGQjT1
7quJ6V3qf8inGP1p+tyMhtFvBFEduSldzEbXr2l/MdTzSD1OljclXppDqCEbMmeKhoXDeMnRZLiM
ysE2c5rRidKzBsp8sK7ckNDj9x1uKwRmEmy/xQ8PJHoc+lx5Wz63qNeif/zYmCiChoxGBH1YTVaN
vEKag7+Q27FCe3UgIAwjZtujOp1FZ7+AvjK0LaRpsuAlpK7brHSbPheBsPrcNtqcmF9skq8MdSpM
E+iGOMWdRNpx+YXmoJpXpF1W7R8LRh2TCzGBzTWslmg8uGcqhr+oD/jaGh4jHo/V7aYap6dylpg+
Pi5gnEKEC3dTuRXGtXoiuj09xUNX7TiT/G2jb+t8b3ZHVT15yYDzDKovIHnZkpWQWIIgIaBs+Qm/
MN+jwd287a9ifM2/q3oS9uOdP5bwp1dbMRyylCSufIQohQOOoRIWOuZrRO1z05sqlu8CDbNAgNLG
srxjoOw1l0i7JvJNpqu6fhRxPvKj92Dzw2NnsIl+vpr35wrOhDeTkaeYZABu2sLhzr4wuEiZWnTY
dpZsR+J4Jzx2MsYt86b4NzSf5WCp3BMR+ZSGND3CmbGNoxpEkgB7UcFIdGXz4Boau40lsbXYRBQY
b+mGaS1bgLYZM2C3Jmi3PoGCvJXWDM+Ggmgel2hn4Tz8Hwyf4+HayzcjvVFCkGMaQ3Qj4mErlxMM
k1RLwWvfhHsc45tXD8tra6TbZvx4nBTlGAiHsD8k9T5Sd/iQtmK+jayyHywPD+IkC6b0Tp+vmoQC
jllI9rRcZm4WO7FBBImzrGxYzC04hNV0R9HGziP6h4I8KVfiezG1apcI4Gg1vAlH2lbjkGaC9uCY
tPGsToYNv7HhJ5tgjzhgm6Xu5LOMOxahqo8uTj4L0UUlyFK7aj/MK6i4Mbjk2TYXNw38Lp91zBrv
I4UKaa9UKV2N+NZiUliJkxfMFWWC4ocBQqEAYps9x4fQ29FSZsVJf5xHHkZ8Zu+XkXoJmnmIb634
2v3rsa3Va8bJMd6Eyh2V2z7cxPqkCwa44FP5AiICPG5krF+mC9rGBL0S2AXrkxoItw0XUAEjl5Bo
7MAnJtE1xz1lXQuA2Zj7oWkYW60eS+0GOBQDVSGxAFWzh26dQKfmdDIdsJbTjRX7RtN2StgrP05a
cazqvRHtk3jRbdMfE+sTvnZiAfq1FYHLLP+QcLJyw07VceJtVCAIANhn2PSR5QtvcW9C7O6DQIGl
wC/+UXDS87X8FqsL4prtYLHOpPXt1svLjEu8dYbRZjsk9z2Pdf4bt/cMl/1dfn4BZBM2QQHmby32
jt8sw9opxQE9E028/q2k0Nf6CKb9Vhxti4ebPNxu0BMQSWC8Q0MkYS4q804ZElxe8wJDh8dk3lFH
y8e3CfyCJ2YAbs2eXPVfzpkcrJC+dSID8AiOoJxVZ+wAX+uxMkOKIqNJtp8M0jAVMU55Y9BkOCQk
dotrNd0Y/DI3TK4jdOhUz+8ikVcS77S8FG1HBjXDWrU+Gdm5jHlLF1o0oEXicuHvnwyGmFEOW1AI
K4BhtqRLxq+tJ00Y/iukmlGL4URJ58JYjjASM+5dsUAzglPTXERpzMyMDc9qcG7PLvIWLTziQSSm
BIozkyO8UTROOgnoj8ujuxg/KeuO+EvOOE6u8fNSxiffrriLm70xffVOAiEJQUHs6LnV99AVBzdS
mC2IscCNxJJd1JfFWm3PfnmRUW4Ul+dbv/FsBv2GjwpbOnkhsnQM5JsXasNbp64LwQKdo/ySaBaO
42YNWNmL13NtuLPZ8q0fFCw209ni8hFGo5bO05MvH5BPYtzIL7pvmf03PVk7WhuuXA/hoikyEWU+
AHIx0bwBuSWuFWq617kx98K9mAvROjMdfHzYOo0KK8uw3KKKo85EVosLjnurmHnR2CSq9B0F3/FC
40Ov5109ZysvwEWwMVyShosaK9dWHZiyi9Ti5yRdcVI/HSpDDPTkZEfd1uWAwWmHoAMqbfVuLBFV
mSNr9IW7RpqVQ25sme2a5oDjj7eNoxetIDvhHDhzMVBJeht16Dvwkx0ZnjIeIrG9ZOeEiBd5/OLq
XTTMZ4lISTdohnuOXUoRsoTbiyRwd1zk7iKGVtDe43yT4wB5IQu+IIHUfMd42gohsttU2jwIRj17
6bABlrwNxx1/+nPcCSTNTBsoZv20qqa9P30SEedPM3HAQHHm2RwhlX9VCD9jyJYcODaKAPXH/5DP
xDt7WEgC4gxdSd2qFUAhK1cHry4lOFxrOeFVfCv2cHQg4h6Giy3IBhtTJisL3EqduWZByRSTrSZ4
ToX3jhT2FXViVSOS3GfRfkqO5lKMl+u1lrl+7nIV1hbQ+0OpO+WdP5CVYDfcLN/6UE/KtTwRpE0T
rUfNJtK3WrfrgkPZHWP19DoFGjlqjLqsTp4K0TYbbSVWf0DsXpBqN7g+GAMJ+xK7W2L7Ji60kzYQ
TvBKLjpv/oK6qO2aF127hdAfkZ7+FumZ4lH/Spv/FPaBdo1H0wf2pvdFObgpxwJz/Py3xBzk8aTZ
VT9hFNUOg+rwsdeD3QQNJIPiPWIyG4h5bZHQkhyaiqQWjfpy3nkzMx0yaHT4G9hi4xnPK7EzVTt/
vJ9XRDFKsERsxuEiXzpxnxAktIn8g1ccSGGr+ZXQ4u484lqZA1+d32iWh9tPgpZ5VLw5pN9WIN1q
xuFTQlaYVgwtGP+JEHPhvGceQhWnGtfJ7DYAt8tBd0CLhDQwkHCkWC/zXuQ/jfrrbf3q2sHdHP0a
AI/y35f5TRa375S+w7K+lhaKDeZB23vhvlV2NW/d4LwswvXdrtvx/ZOvqFMCx0sFquDpTvCmsCVR
wDMXqSuWax8pireArYGLm3FL56PEPpiI1a4XKQW5eCkVMpu/svqu6d9x8UMUFpm34pyqho17/Fg8
jTmKiwz1BIwhQuX/y8/BQxVJhN7Y/1NUt+lM0YgSm/rMCui4rU3yvGTdaWI3o7MGBuGxz+RtZY+U
qfCAvUqgsZuBICQ67V16UOviG47u2T9JuvUFgJH/kERJMqsxBxN7QCH4j99BCwZEhEAi0uCBVc1S
KL2jn8/+R2OcaAzwouwePw9Nd1BeewH5GleKj/V8DQDD3D9t0BkuR1m4DdXNIGQ7+cMTaAf1WX4d
9YnLu7QM1fHztfaTFbAeKE6Agcx3tDcsp5jNICYhf4GwhvYIqzBZ3jmc1Q7bHj8FFftge20HDsVI
G65zqgwuWcbw3qlvT15xnNhheUSK7UFXl9et4XDJqB7BIGCXlqkI+XT1nBKD4meLA2mcswpTF8Ls
bO6pDDUXZME/RqxjnuaOTKA63Qf+IUr3Jv7OZK/x4bWN92r+k/k4BsoVcPXwUEJn+x2NZbQoqMi6
RcQJDPxNndbV7FycmtGgOYuoG7xxIzgAr2O8/eaxVw5tOu0uQnPMzWNZcpJZ5kJVtwoHGS+hincC
dMzaU9cEabbJiq06Ws0HCqduaWiDVhO9AVmk6A00ZSH8xtztqMD8vyL47SR4Lo62L9M50gKsuqpn
S41d4wS6EZlEXA6TdL7sCFeSRDDFoM2EgqlUa9DB4KjlnDZ89xJTm90+P6OIBU9HyoA3bJ7lC3iN
cmGrlKevHXA5/k6Or+05Fzf9QU0nKOwDaQjIfb3O2MQod9hYGLljzke/7Ce8nDi23zr+fsl3Pf8S
jsgmo3qhsWogUWQfInZrZudYxSlsMeeHWek5XuGAjnuggDShkuO3JENhWQk/7EGAQMKaJA+yvsGQ
8/QpIVDvL1RgjkuX0Ch7BB4kx4uzEhqhOnn5E059IRwmmfhYmin6rfzxhSonD08GaTzpxhtnQAUh
xfNvgU7Hlw1nJtMbNyy3LgB1byDJd3hy4hkee4pYsD/6+n8aS5TOIjbMKWCtjGGMBNDHbmh5Eryk
gwYaCzkTHGB9LkIZ6t9ntwnOgXfBzT6LilnTEGeF+ML1J17xJRZfYX2r4muFUH6R1gtBnhekOdKO
hQ4WPFoZtqeIjmcey1cGUsjHo8onB9ryfgfvF4ul5hgqh4eN9H4e/rWWn0OrtHEJPt+bZ1gPQrTL
FCptC0t0Ezm1thSjsXajAorGrXwXX7cXlJyaCdlYZA+UkhFuEfzZ87aIE+32GJS+6OMOTL6Cx+5R
T/jPpp7jJE6+i2+FQRn8Bianf30MX+VixA8Oi70P5i3Zt+oTNfHO+I1q5K6uT0esbGp1/aaqsENZ
6XzyR19Ct9fzA7USkQ3VnB/BC4c/yzKcH8Qjw+8eFaQ5VePKmFLh4U+g3Q3/+BGj0m6trDkb4Y/2
+EZqaY2yCZWCqpMjMOayjUs0sSxHl2AlMI8L2i6pgMeN6/fU0ccCbA4/TSIidB3qQCS61IHYupnA
i83SGPNqKOo6gFeXffHys81ksEtGAcANJo+czOxHEUSBfgDBRbcsttPBp4O2g30EwAbIQuU0Spxh
N83FB3BssHLBWBgMzvDAxKXGpccXS9xI2sFH8sw1knEunqQ+gdpC6kQvFLGnlJfqDxyF1rARTwlf
crcxug3jE0JDYoGCclVUG+Ux/FMLdNmsdmGG08wzl7sGEVS0eZSO89cwW0LDrplLdAQfGRfPC3ZN
C3Gmh/t7bnJJvMUo/JXuXY2yu2HIjoaeUnwGC4/6Enkv7jP4QpqTaY541Ttb+KrZhZgbjiS8aRNU
cYhRUMV9cAZcNHiUsVK1Mfg2oNwsRSwF/5zIImyBR9kU54YxH8UY9YedqxrMKAMJ6MMew86VN5PI
Y+K/OQSed55VI2CxZZPhwSNK1Ydu820u/Yx/kZ2xMe7em32D+C+7fW+AcBVO2PsWqfPRcNI2UhQE
CvjuZcdccBCavdRVZDh65pQ1DLmFPmTbtekE2MWqCreJvlNf6xlitxv3YafCqvoRgqkFTgYD5YiY
aHWT+0uJZSZRy2o06ftv3QOMe+mlEyPiQehr76OEn9mm/PNpQphRlFu6DAwZT2ll/cTR7mH//E8i
rptw8RjEDG/YyPHllbxFgf3py9hyIM97TVE2D3IhhT5yh1CDMOVT5F206At9hVl+R8UPNu3gh80a
n93ASwf9UZfPcw133EIOTnQW//OKoTHgWRM09tYD8xD1CO0FEgdr9seYiKEK9pgO0Ts3BOt8GAKj
0pWDTQaK3v6pcfbraASOMotjGl3jIKr7FVsmlCLIFdD88qt9ywFF/VvIf2wX8hpYDaZ8tDNMDpEX
JYgcBAKicXSCKAZUIg5Klo/OoeoRPOA7sfNqWU34w0AFP57217h/K4EEwY383UZDp7ZlVKWnLk5a
1rat07BsSh1GrTdKjGHiKlJ4r2tp3UvrVAVnPs7VlQmLqcMo5iiTSppnykyZNGMQmsw7IoILMudj
cdTMwWKiTaV0NhRxtm9H6cGTXSSiZrwwskV4xQKgRtOIuG/kAu8U8qCfkeESBQAffl7d7xz7haGt
zcemHW3Q9hPG/FwHzdqs17Fme+lYjtdseD3yAie8RjOpn324Hv2JFD2KG/hVCgITUuRYl+EFw+OF
FwqPF5sXFNEqIdb+EksWx5s3nh1bp/8Ow98eU534zSFbjlzFc/Rk0KDn7QwuBBpcjjh2sKSbzGqm
A4hsN8MCtrKMh+tprqq5ebsrWUATnl7f2gvfQ/aX3fvb0E4XyXDv5PX8D1Nuv/cpZyJLTvZPAhhG
rkb2bbhVAQ7ZxjiqNuVrjboVxhMdMXN1kBNQih4MeO13HAxHrSIOR606pmVjWnZjw/zkQAJnGlEk
TeQtm1pcfwFssC1QQ/p0LEY/+qSXh0sc35T8XA3mBl47IhuJZLbYHOsdeVD4aOeIZ/iA4w9lXxhX
jK0OGoqa7sus7zLw1dy+wXxGojjEuaxRr/NpwtM47K01vBHfSfZbp3+j9C+768VPvmDPA9AmA8mU
iVs121b5pjwGEtailRqvHoETJMs7hSJX5ywEtDtacgAgwmGzEFSuOiYr9dLdqmCK45Onv5bnObEN
aD4S9JwQoobhLFeGy/2+gUookhsJzhqNKPE76tRYAOEadfsRsMlwyxX7N9y/XF5o+cuQEeHGHNz8
fYIriAXA0gOygBhjGMGtkWsEe+YB7vB8ArRhd3OlXIf0lI95ajnwefiqiZzcJtCRVxhMqgnz6TS4
d2RkN/cnqsL4y89vT7d64/EY9YpoHV7wUvZqgXkbKTwyr7vOCvl1lTEo0qeVR6HeC8EulFmgw+Da
dsku0A6g8uONWG8QUIxRVYpHzbNev5o5j7q5ElDYLQOuXVIrgDUrSCWGBM5Mp+nd0WF6RwUag3IK
lVNzGTW7Z0wSsw9GDjLGFL3HPzA5lRV1Mw1m6WiNDu6LRXTZHernQdb2is2wOXsPm0N/MPcKHzMK
Mc92jomjQEk6b9dZvrJFtjqbut6G77BRbEkO1t4DkTwj5rWX4pRR9G16YpxRsU3I9/mwdSVlp0oY
u4f5iSSvfTsNhlF2ZBG5aZ/sTjzIY/oa6HYMz6R81SX/wexCbatRMr/lZFKzIAjgKU/Ei/j2lyIo
E8Zqcej6fZvso2Y3jIXf4B5SfiTRoVyvbwh8qOoHJjkHP8Xr1cSMcFXja2yezRG7aWiKErWdo4QO
zigF5Wo0ZsDpKTOaHyaYPqZ0ZU/6RYBUTptrNAr9OqdkKayniaZ5O0KdLLrXq0oJwBTcEqOFHC0E
BOJEb4qLZzIB9lAOIY8vsoL5wKQzJAeW4I+J/CaVnEgBnTgVfZyIriiAAdn5/g6KhojcHXDz9sXL
hj9I3BTlWuehsuU7YwS22TstHtJD9WaXxruQoJeRG0cuexjTODfSyQiABolkVi7HEHPxpr6zY4Z0
719SWV58QN5jXGc0Np8rotkJDBAYWFoP6wxaHGD1Q57Xwi6gZLf5u807GVzTpyiAknCDaorZBgN3
oXXlrwcvhvULy77kTMXtxdooZfa+RTL1IFNIBBtEAXk3Wivg0cO1P4Q5G+untFNLquVJOdgBtmMi
lsi37Jb5P3VWjZnko7YlC4H7XxteqXU1Hl9z6Vb4985e6/oMshdQe359EalS+BMlX7AgZphf8ThV
MzmaE1IZDZL7gWjfFgsdmv2La/k58/C3RnOy8lBeE3rH70nFgu+IAuzkfbEs4K3+IuMn6l2o+CGg
R3MrFpYZnrLVwyIjfEhCsX6f0mSMZ5ad4k75LVH7aZOSMepzJaqOOPt9mq5UAyY5tcWVmHet/eLl
ICDh2ptLs3ZG0koBtQ1Sj30yS0T0nZqjsrKIpzTeticOiH1Jmz/6BeEnIrsBn+fErYN9We2b+EAe
JkkdZJ4IB49UTs0xQOfIS5bH5BuGGQNBt8xcBcFw5nroSIRtKW7ZE8fzdlyPM7yXY17zdcz6yRzy
y5PFusHog4onRTnteJh/AAKzgXsNcQ2phJ98QVxDC/4Xi2mNj3RGXcrjBSypnTSUbPn0wRkV4x2e
CcVMC+aZNjOauYaDEfGnvyjUeTTFxfQIlj5uGcbzVs/C1OkFVoQ0jo7nQgZ4qBehPhvpiYaiuwri
ScoOooIcnCutpb2g+yTyZh4At0wX2LWYDrka4myDB3lv/n9kKQ9aLnGsrvRy4Wdn6jaNAErjdhw6
qJQd2LsWFRF9qTNjTFlq0Ft3YwPNPyKLcKwerXKmlxdfu4zCWwvCD395xsCiAq3i+wvD9pBjBZsz
LRZdWbMYMQRPsMMvtZhBr9XE1zS/pN8Pffeq3Krc8uQoVmS2BDCxhnguZHkee8kEc4EQQkF2DNsE
kmHFpx6fPOrG+ixKpyTFULJnEZAqCyYbJYopoVqXppONESzhsI9sxh7ye9oAD3/EuAiiflutAQDJ
g0tWxTYoOwn/W3Dy0Yz7WoKPcCpfw4GRX8roKHZ7NMLsEdw6dMXR/6PqTJcTV9Nme0WK0IikvwgQ
AonRgO0/CttVpRnN49WfJdzdJ76I6o69O6ptg9E75JO5cgf9JfGmgOqJbLtQbGrpCQ4UzKdpRY0J
ryxjYhmM5SMXhx5nrnR1lxYo0jt5dKiiyaDcmKDsLZo1eT4pg8j89YSVAoGcSwsUQWrV4kbirTjK
1HZu3rFSqpx5jx4PJuWYoe8h7ZOAxiCHZX8n2trV188Voium+rWxFj45onMs5rqF/A9mN59RWCil
ZbhWFSuoHQ4zQnp9ZtehvSDwIY2amCTLU46wPWv6muQQltSkbQ1hglZ18ByDQ9FQj/Rom4kdT3a5
sH8L0Enghutw3ZVAQFgJt9Wtuk2AdNRrtMnEiyCAOnFCzE2ztYXrYJJzW1mSUOfu0v70p4VwBjMd
qWsDN1sNXu2aym+D1Y4buOe/0EGybEDpgxeUnjmqv+yLYygcqvIQy56ounLqhuVeyHaB1Yd0d1Do
Qiv1Go/8f726wmK+N47KfG/0+zmtldezHhhG2xRyXOBwatZBBOx+TbtMWMfsXUOsw7JuxfQ4xStD
WZXintsS43CGNNz0+1cb4a/JfLAAc5v1pdBXvrjSkLRpWF/Dn0aI+s8NGQKSZD+X+bgJuy/uOtSS
wLMRT40AauFM8x+JhbGaM+xDcGZHbLgpOjMKkpFNvs+EnSLZOSY2GF/TjPkq/APYFU6Yin8ISz63
nl9Rmwv04/CMLelghHtIP600M6EfAe7L/E3J76ZXKtYMAn/NV+FJY5zmcj4s9gRxcwXcxWx1JM4K
oQzDvIbazvr/Qr+YjGFtdbgW/jUfr+14HbKrzokO57QB7PwcWGVwGCJvkVmh9qaNt/oEDyyp8P14
VMcq4ONIgm+Z/aHLMvszw51GwGI71MSOrvImir9EDGzavdHeFH5bFJJxDdT25AOYvaOnmXiN3h/1
uw22ExX7QJFkJO6Z5LOg4of8yMnXLc7q208fnubbKP0eL46BYe74DZM4KB2GZIr0JksrPoz+eHj8
1eJzXh/lP0bjwds8AbRrNzAx+Q2+oJ3EDLm4QgUlokYEGrV95PqqpSuMjHFx5yJclmeRwm7rlBRv
8EYZT8Tm/BGWjRsgoG7NjI1YZDlH+xX/Ko9XjXESsbv6rCAz/Z+8UA3E81WMciuWZXIzlf+SZTaC
uK2bWQlBBgGFzMdZamYZBEoIH+cZPTLZGZ/oYv44o3BXdhu45eTqBkqyF66/4FDgoXKGbBshTm1U
rqMLQqCwbPZy4MrzI1BqTqY5A7tPucPZQlysGndsAtGHGkI6xKcFBOuwaOgj9cac29qxQWSO14uD
wcWEE1Q/K8f+kyeFfQH4yoGinsgnUzUvbwmwVfyNHHgwmErkfO0k2Tareyg497E+0CFEj46GarAC
kzHN/pvGYCTI0Ws2+1bU4kjLMXJh2eT9A3+Gm73Chpip8moO/xF04kFBEUuFdTthXt/C4nzionwF
PImteR1zdXkJ+OVpKzusyPWceEXhwqX061BFLZa0PaxX4bOe86SheSAdkqhLLrM999kelfVAU4WQ
eJWPq2iHTixwfJM23EsH8cuErkrZSrSFkVi/Si76evcgrc+EGOOWggsf2925Sq6heYVQt6LRlE4J
DGOsIRhn4nTGR4xUmL1wRskIGWULognnYjR3gTmE+VHDhSVkt5jRGSzk4yVcRQuL/Gvdvz2rKzc+
tTvb0vLJLziCk7KLpp0M9azhdbkj1DN8tW6aUczjNqPr4xMX9i3BRB8suAdDDKAm2AGQklyhYR9G
Nomsn8v/5jiMpkmC2SPTu8heZK75FYorSd22XEOMtXErXu1uI0CMAnOd8+sjYZhnLr77HSVj1DDJ
gElQ43lZk/frYCjcxeQYk9MYzoRhS99K/pdOtVH/1URfMnlmEGjQaE8q5NTyaJQQt0GGc4zcqZbo
u5l+8FOmtZepuepAYtRbJNwx0EDgW6bdocXQoWG4OgbaHHR/xkd6kXG4IbNX6btq3DX9TfwgRk0r
rb4hwT5HzxjvDGtCTQJajeDa0nMXQq7ASv5/SZPTbollJYpueNjIVTF7n7dd2rCTTz/40rqvrvlO
tD9x+WdYC+X9Wd0Xya2crg0TbvVcY7hnjGw1MaX3rtgf9PQkjWeBkhzBxg1QyUf8hBHpqg1klA3m
V6V3Yw5C0RqEIU8FGDnyX9gD9Hn04ADPazhMzOsaE3wIU8cKqq5/7HET+sePudRlLdbbTtwu6m2R
bqt065t23dlV/v+XIfqZGM83SCwRtYds6xsgXdxtCbeya/4O0tg1fwdp7JrJyu9OeXa+clv26h/s
eVNA0CZy9ckr1vgW5JlPM7P63Pqn1p0+WKMkDprTBYCZXcNwVcOFqpKcim4G7hnwZvdJstbaUx+f
GvXYovpTaHcPjbeivA4LpNC+nhnVoNFqioF4sCrgEJ4dWeqfBMPkwg1AqX4+h+MkQhzF0H0bLHL/
xjUt7lr8ENBBl/PyEXHX5CqqO6DBgOLPbvNmRyvTAX3HHqxfQr7wssFA8mz1rcxOiCq+ZmFAEaEV
WM3fiDrwQGPZ7Ytzq15U3ZEgzjVLxQOihq2X1KJoA1TG+PkbVObbIO1Inwi4zEO1xYolCLL3+Dw2
+Un4HF5m0OdyntMuhWEpIr7MYB2dll1p5y44ZxJApQWKc5351ZQ/rfpnwavgAhc75Pwb0QkvorDT
5RnWX7e7JeWaVz29IkYdFvl5ZjFwfWKCJbgQB3HvuesccFqw5iVN9HsJc4SyIRNFUUd0EeRznlkq
wfl1D3yl+JjWsP/rDwIGVBv/RkIN4wjMZokreBf/w5Rvy5FdPy38zprCJNEmocELYC/HstluWE1X
VCqQKeOkUZzj5PowCEvSg1Y6YCr2Y3jTcE3ld9ZipaaBclXV3xQte2VBiIwpjU0cfIuHA3bC41Fz
QV49mLkEjizR3+L9D0gN5TQimUHhNElLJhgzEtPothkLNJ7m49QcTNXzYecObs3Mh5gA7t5tX26L
yCE0kgTIx8jMLAzVbNl9rBMT0s6RrEoQQlz8SZcqPaD/fe6xSkET+P2MqFwB+lvV31rzJpu3jzXq
s1ydiSqUAnw6hM5i32afMFtJKZCV/PUEDxbHQyJ0KtWLyCnETSdK5bcGL3SpkGpKr2F2zReXj6VU
3o2XxS5W37jupEQegUc4qbTtgYwott/ZRmjfjCVAit9hRqrsCmXXmw69oDZpGS3eZXIIvJ1wDmMb
Oo3g/6k/v0sYLwUUI/aB4VUIoWAlgqlXWpDk6CjB8EjGBsMjn3SITJzb+aS/B9WWMxIHfbarlGnO
FuQiliSKbGpORWd+VWxfZCpVIPSM3vb5K/ShvEIfdeLi/uHjme4gZUSd9ZEorjpu+N3z0podn3yl
vRXxYwitUJxRIIRW6xy/4BUAA1HiZNc2c+WMbhsMFPJ9gTB/oCRADX78cK+tY0BAPAnzmItQDF1D
6eSRlwzH2WyoceWwoxczoc4/1OQTdMCo3BODvRy8Mf7ulom4fBhzbzhHL9opIzIeaB58oFhYmXEn
Ji4fBMTjLltDKucjWKwZ9CJaI6bos+2bjxFPP6uNTySeZVqybUCOY3QjWcOEhAeACze3IPne+bPX
F/DpK32EYjjDi5PtGJEtO2jFwSwO+j8wDNhMMtNeLH74DfPwMJSfEe5rahItOq9kTrOMlf6HNSFH
HllsF6AmELs5B7P2sV1gV+UHqHG0mtesfDPlNzW+BSeGIaDRWruhr5mIMM0zxQHc41Dezf6WDjfS
4tM6Lfbly2XD4GOgtJki02YLEiPdMvHIhhmKoUxYpGfyeDM4kMcXj3jwqOsGz6O3x+SajH8W/V9I
cjj++72srgtutAxhGlc4Z8Z3V/1gnpGedtF+Z/4yYBITekn6n3mMSVmmz8wQhuaSM+xrUmZkRxma
1PNAVVUWgO8EwQRZfz6NEzcq9mweanhSw8OYHSnjgavGpBbv/u8Ggqs3QK9ki5jHT7/I6l52xR8e
BRD4OcHSatNoGzwz4D31ZPbFRepdCj2Jb/F64IFI3tv8ow3BuGbcfCgBmXcZrHf83nmnsd4FQGLO
2CsFgsIbMGcVdOfnURuP44anrn/1iIWHzMnc8GnP/+EKT0NRVL6Nm/9xVlTxlAbUap2YK3TicVpz
dFQb+0HIeQHk8lFRXFzSHICtxoaVRiMTXVYwO8m2qu1sTHqKW95b8gAmrUMvaqcveEHtqeM+Oemv
wvmshEFwCCy59hQDtyOk0F3QUbXrijpF8YdkZZhntG68SNpVGt6k8taUt2d5E4pbsKGhOzM/4uld
M+6x3S/LZoklbC4QVcBGkN23B/UUsZ9/5NU+gZU7LcmK4mnn5t6eBA2m21J7XgqgMNoJ+yeWWS2/
leW1VyJLjxDO3I5hdr1U5eNwfALLy8/oS+LZpNN5HTMv010c9oi8eESoGjQxIzE0JRGLx/OiR3d9
RTZSTbyIWZq57/qdTMYCoBU3Tupdpb0k7UsievV+zHd4KpQZHIYXReCAL24SgLrhBgMvWUXutsaB
YuNcIku9J3ujovpg0VW29+AoL3basJOGGRLyDKg6dp6dkzLv+dacewKF73lrzEtinvzUztdZ76oJ
HNl1+XQAliXKtqe5gWaQfRftC5BmfCzgWZWwMnaCCSftkCIP8Pttl+8FfiOXVGgeXwcFGYIJ7qXE
s5C5ATLKn0rc97Kz55o9zh3h2bj8E1sj1Pbnrmudir5MxPvRiaS5Cnb46X6yf1FPgJdWXPw5fWUx
JlAIt3AV+Zb+iNAI+l1D60rkxm4+h4zorV3X61WNXQUyo81IIaeAq8E873/yL3SjdsGKB8fmrBiZ
51rDFL8sfaJiDPNADS3e+JdMsIUIYJcD3RVa6fPV4FGvsvDCAoE5gXuSDox6mbGYWxzPyVD9DoTn
0ipzl9B8pe0525BMUJclqjShkPzk1ysMfCa0nTm1fOBZAV/Tb9aLP6AL5rtb6FvBwlVXpFcwZtBw
VW3EI/F2QjxcxThscQgk307LTukBOVknpVe8ELFCPudDU/+wmA7+dCAKuG5B6M+5qWUmOHyU19QC
wIuf2Y7VEd4SDpD+tf/CQ1Q4/MyQNlgWnX8C805HYYMbZa88dxzwadhiwIQd8vWSWMnEEWYGmzr8
v/nCVkvYseehofpf0yjQJpHlVLqW7VldccXVyw3NJtyZGbYzvGeHQhkUPA4u5BcohJoQKyCt+LNz
gz5CFkmkIChJbMDdmgwGilTAHSsAQnHJxj0Olp6Vk31dW56WcnbEgsiRCOQISFDuhIve7vSNRCgQ
WcIAWHdM/9FBRoHPcwPTGI8LhC2D0iYYBfSsbFBW/scCw0nClJOAHJ0kTeWOw0E+EuKDP8fFX2xf
DWn+if7I6QDYliwQtWqg2jPKyyqMU2tOILT8wUrGpYU2R6cJ6C4RXCdNwOMBQgR/KA3BT/CkXIM/
oifTWuITBTg0xSF3oucxJRecXP3+WkF4Buz/XYZfwC0gIJAa2zBepeYFuiaqXvsD8vxX12NgjA+G
7mMHymWA/Ya/Hc8cJBZjvPNZea5LRt0Xgi2swEbsFpic6QUpSDs4nejgfJEwvNiLiuPtqRWOQXkE
bcRKzBY3ZWzQsxDbUeMQbc1hm2LUr2c/LnPHMHSEwKFyAz8ukLo8JLl565J7OdwLqi02RnUVq2s7
XVjyjEsVH4LUqwfyxHvfSgRrTN7KBOLUMlC+0vwLB+IgzStetNilA6eCHTERHI8DpJsNi55EVyb/
Pef/nowCgzVLxi/DRzQOOufmAFA0Pzeci4t+pWK34nEiPwFhgc0vO7bGgTVSW2wl3ckTDi27imI6
PEAcQqrtKL8l/Y3i8L68S2Qea9poLKmigxoSBAielhOVPRyTpYSaFpMrWQPM+AIpXBXuswAH5sJX
qsf/9JUQrzObVXzTT0z8ZSR/T2spEXUx8Qi7X5MzGNBfkzOGWkzOxsKu8NbuJxMq0TKla745Y/jI
r0N0Fmv7oYmzcEN1WroiH4FhBYVJs0fzmMQ3kqT/O+2Hw61PbvImOYkm+D2+/+/OijCbGnuREaV+
q+KHTqv6rpHfpn5FrYP4I0gfQfild1+q/5VpGGnQinpc6tDJJWTFZUJ/dfHWG1xlMeqq6h9cz/Do
jP5a8MbFt7Glqs95lveOy4Fy97l5bH6T6m35MWV48OYSlkQ5DdkpWw0RJA7yhMv2imoYvSglOt56
FRFvpp52gROuc7YUc0khDQspVY4n84bR4LtTjrqI7LLFUdF/sMjFjGnMFWZ82k9mEKgVwXokr3vs
G49zlmaeNI9mLkqSiq3sXOyY6ExkN8yQ/M14/PlrUihgBfAvdLABc8MTvoZfKxyPsb3szH1EXWk7
4+hQhEvACKPzyH/QzkDkclGrebSN418Wl9OFXP1M5n/FhS/mGnom8beR0bXs9KdaPoD4Hw7/6dhM
rvWK+2UReKzqC4xZuIwoVpo4lZzbFUz4WdVtLlyeDe0SZwAeyJZaGjjUlZjc1Ort+bxO3WUIz510
jBVPoHhnnXT7GzT2oxEcoMxXp7I6+ulRfZ6D9poLb/14b6R3RiVD4PS5U+fOQnWia9yvGdv3gK57
x8TIycwq30TAVg2IUTPR2ky+fwf4MwwjOvjiOmGM/4QxtS0LDiSr52Ke4FdcsZmTMqzKykcY7OJg
K0BMYM0t7NWTKHW0l2dHrZc9typpE2XJNHaVWm3xUF8eWwqc8G23m7x3mzSw9IWz+aNEWJiQzVbB
4JbVvpLKZT9chJmONeVnQmEUmXOuoIJd9QY6k7Hqk3FVL4b4QW5pVbF+1jtiZbl0FoglmVd6xPtp
28L3jx2tct69irvNiqKjejtttOUiehjog5xgGW8Z2SGB3SNge6Bc9dD6EHjPgnqphqtqXmGXrWrh
8SQJ37xrzXvOg84U+xwzScwgCSyfpWOIfGHwjcFFNADo3gQaWtbdZpoFP6fGxxY77yAxGT/NqR1H
W0IomXCt0c94a/9l8sdi/EymzxCzy2Wibhosy9Ot+p1vWkp4SJ4nX+6WU+ksPnsDHZLiieqdTvWO
A+E6IdyNl+Z1phKZ1AeeTlFZsp0wFVV0yW8nzutc9PFucp/eCdol9AkVbvv2UipnoToP0kksQRof
RbaMhzHe4nhp7BIU0OCQRSRfqOraC3MGZ2fca05otEZiBFz52vIJupgi6OCraG3BuD1NCAMsXozE
3G46iMkjSB7Iroz1E3H5rJxce2/e0ekj6jqFjTJf6TdREa2gzokEuRfqe29NlIjPMW1mp/lb7O9G
bZmFyaoAswSu07AX8RZSgR5BGlv5OAHoM1ts1ZGaWnw4a4TfkPjEsuQ8VWKioHRix7mxe08w5O2N
GxmOgvnn3HvNQ/g6YVfEqfg8Qagh9VdZvrLhnKwTuaJIxf5Tvugr+pvWzrG7GiQih2jRFsctE1iR
fdI4GM9TQappFs3WC1bwYB0R1SKvJFu8kOmogWPBu0sDOWmLoymc+bH4LRsy7I3twJ6GZCCRENxU
pFaIZGF0O8vKsVEO2h9s58kTKXXJc9Ry7GksZeFIJsO6Ja+Pgu4AryLRd+vX9cHe2T03ebqa4J6N
l+RR0bEnO7/93un77MFhRRV3auVKygWUDg7t2KNcgQAOPxS/+PgMtc6UD4LmCtQO2xXqTbwr18yA
G46J/T6OXe2o0KdakGWne8ebON5wh5+PTF5bgMHzVNxoeOLPhXDsxWMtHHLZa2qv7Nyc1jBrwmlk
bs3C0YzdmO7bcq6CrNNDhQZVegkKxHQwp0Ms8lXISanYd01HR37ij7Gtmq2RbkWZXKslE5a9NfWb
qV8U+TQ5sp3nBIVnL4tpcmRchf4RD8YAN7Q4YZSw1QWwKIeCz4qTp8XilstbUERtBp4oeIjPnaof
WvHsx9fYOQdcwU5mdFKUAzGBNvE6sg3RfMUJqE3CAo1BiKqptQR02Vxqq8lk4HZatQEUAy4G+/6s
5d6TD61A6mLXFutgsWvBTSjUQnAUmS1OMKuF2i5Hy3wT2ZcyR2Sji9c1yPOQrwgr6fmjY7dr7PfM
t3SOvkCuWbn1YwJqA/sNGR7GCMT5kDYtMcTJQrBn4abiPm3PXKpCYanIlspxlScrXsVUy2gcU+id
cMlhBOpxQQIhOvr1gW/LDwqjidTG79fkKiZdFaaxugWikGX39wGZSMn9zYbjKBK8vGr6TdyV2T7h
4BWCT3D7yethlbylxo0lKC29xvekek3OtCes1S577T0aP3Xza1H+PB2j+5JAePVfRfQVdnZ8gvw8
sk6QqthgYhB0ewTytiaLMTUe18reYrnN+c71zjR3GomBTTGeTOXSbTj04Vbg8l1CS9zm+33VWyQ3
eaObFxw8qpYIAA3vDwAac5lvE2YwnL7KlTp6OmApCMggD2uwTpsxs0errzZMEH3P8LAtwQnrwfIu
ea67H/6GgsMJvisCmnmIczD6x4mlDMwjti6oD8ckWwfRG+4NkroRt6JyxpL/spUAOTJprklEK9I9
0VcSgry0QhFotSUvOEX8jNw902ummTXKnadf8UyFJg+TZUTb50/AJvU8wbCAy1H8sJLK47YWaLY/
qAITt5mCMaKCj8t9A8iAQc3z2OanBWFObFP+zmSahOMSFQjyWfyAe5ndZb4tDxgO8p3J/X6x95p2
yQcA/AYLwxC5yT8hpPz6IT0/VBsDVMfRMGF7AdW55IKnrqPh88lPzpUL973uEDDOAyyLxMUPfn4Y
QSKUDKYeGudG/mEXlZSx7Z6trQSsupseFjY3S+o1ZilDPUTxETXn2a406HGqo3czMKt/OgXBWQDW
INb/qOEmIs8Ef0p363z1C4WPFKclrfs2f4JbZig8hyc5vrJ0hU7z8etWY1w8gHnzWkgZQAIpbkEC
wH1hwehkWAePnAjNeyax9eyj+yT9DaHOcogjsawBp/MUFhg23ekENoX9RoFrzdK96wl99jRyP4bn
Bzuz8DwaDDvwQYzzn6nnkH+LUKdZm468XxjbRECg/TXBQ2RyHd1iu3ki73NsWWfFXUGo4x//jZR2
Umj/CcQEr1pgArY4cbDgrzU6S7OTOj66RHE3+PXK7sJOcgKglsLHFOM1Guuw14kb5HuDQuUL7cBm
vQ2brWDaIy40rAG5LeNbYdI3L87mBvBLuSFqhpWPaTqfO+ouFismrQhBHdDN/AQlJWx2PkLjsE8H
rIGYN5YNGuaEMwoc5GU4cV6EodaiOZfzWQ20KU/Wc/ENtqXr92G6YVrLCQ0WUeoO73yAebx0+c+E
dizaDd1BKNn3Qp9fIW73zDZAwqnripeX/ouSHXPdpysXFnC3ktyxtIoogRoe2eK9hsr3Jak81F4u
nCSoNL5XuRilWMZKft3pX5WOrJSzyEyD5ctyR5xexr+GoTjiSOzi4usbN2ZeYIuWnGx1mL/PdXYf
3nnqZW3flRDbWaRwzc7I4GEuw1WrMy02NGRybJ8eiXArgreiv3wB/q1DxggIhYdgOJkF3d3XrrrJ
WF0d2p8Dzfll5srFLgznGN7/YvMg4gDjDp3Dxx3zqBwsa+mWlNecqf9ZBIJSnxY3JfewdqGPoY6V
BTBVaESYKvl3EggoGmxTJIaGYx05/MyL0Zkitwc4W0Iafy9rbPQrpoLELY1gRYcvSpfJiWqH3kFn
F4oL97KhYZBXriTxSfgdh5xDskLm1YNOifIjAjNnXDCp0DPML/6eTo1panHlEX+C4crdE7dbaiGI
MXqs8pM8nfoSds5Zay5Cc0lRf/QVovyzIUUEclO3IxML+g7OwpTvYY8weACqzIQRSJlJftyBieYz
NmnmMZTRzV2A7QJxD2xqXX9G9eei+qzCj27faicaNKNX8usJ83MmyXBJAwyKdcom/0ziTmTDfhUk
I94F40kQxxWWCnrnZ0QBRjEkxz3s65pjwg+DSO6ExErpPAGCGr2qX+N/XAxT8BCssViZafKdDcou
0gyW9hFAOJt4fF3kb8/4oXD21ejnwy+AdwmYNMRwBktkohizjRbcE1S0XFrlpB6QohhIaZ55y/gf
OPnG1BaXVvsjwR+FI4pNqYdIg/hDDJ9Zni8tsaNQ6Ep7MAYV2tZeav/ChOxDx4VloOu9Zoe/Azf9
PIwYlz4pJWLqJrLH9XuNNhHOTvnBNA8MhKp7HHpR5REuZqxPLL91Bd9qog1NNlPqdamnDRSKWn7H
zTS3OmNTv2qrJ6rpolPhW3W8Hs2/8WxhAWB+6jmQaLu+YPiKG3jZG8HyB0B50btB9+gB7XB2oJQm
rhEvLSWb1UmSCAERkodQn6hUFNOLSdIT4S7rEJzwu4Jrt5S4XBYgAKEfNqtfZTCF8SmuaAl9QoTE
n6uzvnFu93qdIPC/ih6pDsaKLFhMusM7gqXcXyG2AqBjdACFQaxYSM/yFcwd6Uu5Jo21w1ggfCYN
bbaYyWbOTM92Xy1D5pXrNv4sW4v3HtBt73tmfgjkVWJ8D4D8UA4/rOdXmX5O+jtMJC14Z11WkcPm
nPwonwyJgkavGD2gzekawe2345Y8MQF4vFL6uNPG3bhMPwXxnbKQaEPsN6IrU9g2Z5p4GO5T9ZIp
FlFAxN5hx+tpq/+kpwrJNj3sgpU5I1qZFk+WWnr0KuPro4IqlSgncBeKq9BClbgj3OJ5AoscoTcX
5IhkcWnaOUBAq0BWn+WNBv6K2a9ESYMdklDK7Qyprtk0skNtEzkJKmPIKlAZk81MGazIuSeGXOa2
ReiomsN7HoC6NnZ6sqdRIwnculx3yGqF2xmuiGXImMW1fHSjkWXKC4T9r1bor5uOcxT3Q09kmAJl
85vFsJKvLIUTLjzgJ+laGEOLgxZLnbxgudpL/Y6LF1HeJD6TNOaexG1pzPiSLiyUsF5DHRvPQ3jl
3KsQvHMFfgZsbDvkb3jTzJET2TWoijlF4Upul4xSZaR66QOR/hcaAwOLAOInwXKJASvZMGkl2Y9C
cCtsf5Lb9g8fLQKOnv9wkdZQfbvupnS3J0WnGDu0yaHqTgBayGEBgRwQxjUbQTvMqZADb3oeX8r6
rJUn5mPkDlI3CucwD0EvX8MwsJONHeUZ026Bty5wSXXVJYc3AApbpLVWRSt18tzJUJ2hy/QW+S6l
83qU050CCyq2p85Ty4cQ3UvjTZGvEu7o5Efoz7VxHvpzkJ7bPYU9dXrWqk+tx6PmMLTq1pBmYb0S
TcG+zl0Y0x2VEvTV7xvTLV7RMiEhVzbqu1rfFck+TvZRAzJkr8V7Kd5jJZ1jYm5Ucln+Tv9m7YGv
V2tUrngTFxAKR89yMmdJFsqRQZb+ZwAw9cEGWO63JNvwB9fiKmHFax6i8FGUX2byg6TgvxXD2/hd
3bBcU9OSFu4o7H/j8SZDDGEfwI9QH7F5X6kBbV0bmcKb3PUt/hfkXuLsTcxPSWfXUjLveX83o3se
v/F9iYkzTZMU6j3c3Lf+DNHdAMRXWT2pV8LM/VL66IRlrB1AdAWZh8l7LNcx1DqHhhi4OJTIQQwd
Wf52VCKVZOUC8HW7gLo2YvbduQUFQCY/OTfRaTL/dS+beryYMwyhtJqOq4Rvp50V4dyFNykhfbWO
4quWf6Ii5IRsWlI582wN1ut7+s7JCwGDyy7wO8Zymm4XzBsbGxSTsCenEUGLQ6y6S6xdWEz/mJ2F
soFEwHM0pOhpiNxeyYFitHRzJ4W3CLarYnELLIma1y4iDgenPl2JlZtKlKeukan0aF0ABRxPOUWe
4S3AeYcyI4q79aJ+T0Wn0zbgfYzbrwmikj8mqAg3+AjV+ddpgp6tJrcc21p3AcBJj5zVyeff8RCG
ZU5YxLkqaCnikXYuPKoRHp+DFHmTsa8xISO+VrQA7HkiSlCPntEdmu4YLI6hfpqGs2/QgbcY/qTR
n2SYC/7S9BtSwNSd88fTuOt0T/H88MML5G4ai/pEWNo5YrKKZ2XbBLOM2vUO86PRDQu3Hd1ydDNh
/lz5lNvWeyb9Oj4iPiC8x3vphPqZUKGBzMRgjpDFK/2kfhJrASo8jhZVTqk3WKSun+bBZBxYgrQ6
li5vl5x/xPDzCqqhNo00J0W10MtU119K7MI6Xto9IxuMCdjnGwAK2FaXGOhFbW48n6Zdzrqg7PvA
DXkgrUD+lqcflZo6EFfo+9uFuaHne/ioyq8w/RGiP0/L+K6Gj6L5jFYkpPJLoz1SDbjdIzgSWPMv
vrzOngS8vTg95MlRa480I+baMUxORAlzbPTzuxG2qyB7b4h1rRgVCYsTS1DztwksMzmpME2zczWc
i3I5V4bZhvmWAWOiJuxvBZP3KLMK8HwmBzOmmYKE87FFc8Rtew1HLCPMW7/1CHa8RcyfkkZDWo/5
VqdPiG2pp1D6XRPfn/1H4H8IpK6md2l6T9UHj3AL3+clp0XGBvoCMne8TnLMVndGVfW3HL/55TVb
MJ/cE8RTV2jh4SvJBsc6+/7lWAfFOgYy8tiaHbrwqfbxga/p5ZC6+YBOLwf30aLbtszRYTnRY77N
SxyB7EVvWnpZPFd+PzOlNcjEyUZEFtvA9rBT3MnkQJfGTSy/M+YzBAOAMu3mYs6twIOoz1r7gj7r
5SKhReES9lceRSjWqrqp1zJSbBfRMfRX7UgyiBZcP78mmvYL8uZhxhmNBClshxPaFFthYNVMSeMN
DWEsomFqEw/+DVlQQsXWMe6GBErvnsBKJ++TZg6skLS3Y96HxwKTgbriuMXrDopdhVWZjAoMWoXg
/B6c+FPaAP6ow03wjYikrfBMoF2XwzFllPujIcFQ6oSDPrJnuFb0lnGNQTzZg9U0VyEuinA/dPvq
J6cPCVmDq+Z4RIen19z8Ql2hxi0NL0j/gYfm2IoeEwo8UcVBmg6ojgIo9ZV2BVc6yyeAK6FwTJSB
0JtRv7wLQjFTrDl3kW9AkOcgh2smuWoDnRNIWMw1NrPv4B/STYAgsoQn2utXIVobKsgbtl6L5Zd4
rnTdmibVJDBIZjN50BKuA7e0zJl5ZEvZZJdbJ9pn11u94ojtpikBZu6JB/0Bph5J6+ewa1n02zl5
NCgc2thjZzW6x9XebEaMg9yzlkW8XFDkFR0SMnyNh57Yj6ut/saXFYtHmN9QLFm0SQByqOnB0CqX
2jx1pSM09BYu1W7VwjwVz03+Jsl/aHRJaLXCKoFyZDAruzYUNSA+YO0FcO8Gd0M8S2iMxTu7C/Pt
Fe2jOKtkFCpi9eWcu+Sunf9TSNExx0tAgTCBRUDO9jW+a8jYPb6nbwOb1PyJAz0Pcx38uPKj1n81
InmM3XQ7DtbBA0kzMk97WlMSjd1rAYN5xWsXZaeg/HzFuw20HFoTogDKATJ+R+kI3kEgUe2ShTTI
f5ClDNCu8CrAVzCtYyDA/4WGXiVYQYUldagdR78jUoNf5g30oBS56ZMgKzVlVHM7MO5ETvEkI5Dh
cHnei+JtzP6akjuY2DbyO1fkQvrHuIF3LbiPOAFmBXTFqRcT24LQYrjs9FsKg40hdD+3CY7zHGd4
7+QFv9GH1O9TN5bvqOTjLDo6KpWqVFMeFOoY0XrM6SQpVlb8yak6FxiC7xXDoW+G7N+sN0rVlqF1
2tADdUnrdz+zm593tuKW3IBM07w3UYdxX7SMhB8L7V1REYCdkIJZ/2tsvmOYyo4oOtL/I+q8dhvH
tm79RAQYJIZbUlTO2b4hbFebScyZT/9/S8Y+B2gUqrurZJtcYc4xR5gP4BzNenAj+FZ4CPj0spvW
szMuehubRrg0YLo4w+O/iKUuwgmWgK+gs52149HzjoQj4hCtTM/66xK+vZux5pL3ubwPUQIRhXN9
lbPIXDHhwY/8NdeAGQchzcTBfqtHF6Y6PHyy7c09kGPWfDHKUQjOsAtXC26mhVmuA+aFDBQwiylZ
pNpBa+sLbN8J8n4Y6Ucef6bBV2Qt+uckO5oDIt41UY76a8b8q2PId+uhwTYOYyF+Py2fmjJDUTLj
h6rnKN54hT34OxgcQiR8QvivfzM63iaqUnDHu5aflPKJayFKliWQk58uIBNEOYYc8w0bh1WTm8w2
ndZYmeg4vB0uilBDMUQEl/Jczm+GsJxWoJ75zjcdQiaHtUmsCMZvBSDcI5EeUf0s66dlq+thsKUD
US6eQM+sl8N4MpRXFqMxzEhMFMorpMq8vRe+atJux5h1cs7xXzxhzA0YDSI4jEt1hN6wVN8i53bG
AN+6aeY3GN8AzDce8vyge/tWRoCwCxi7hLsEZ5F5Vdke6Aw5QGvmCewaWBRiV/P24rWqCPVrh1NB
gwvTYsDWbDYaKyPLbWBuHk09k3iYnKqd0C0nhhg9/N0xXGuM8fBlrt7C3ux3vHDZFdFFiL6pJKc2
mjZM1/gLKYNxfcZsLcX0/5jQcNc4/8yYXU04/mgjJbv9GHKCl5clyS1hsuoG4X6Vocma2uUTrfMA
bYeDg3AD7kUtarGTenDiDXHAT7fwbsKsCBbgBfAReTlW5Iy7SDhcIPX1bn8vnx345L4NBpxcVtBG
uHiR+VKWkYFyJDsh7LFfH8g/cpgMfBvBvZGe4WQ3JRqTrqNDC2IT0TT+g512by1xv8+m4Yyz6S9+
lOFEvrszOvu7f+Mkc5gS8y+kVjXWURQCtdOOFV/n0A21GBYBLMZYbwB+SLqwoYoQi1Xc2npwqKLT
gPp9Bi2vLZBSuG2/L3/oYFn/+cRlUMGWZXGALAPcc+QB2QKzgp6u2G5g9pxH4pDwvxA16/G6rZGI
2qrnQo0xgA7ar4C+/m9MQx9ObQ1ohPPjISLeipEzXYOGSBsnOEKLIADzMKlOAqgjez09gjYSw8EO
5hqYor9i7Af7hmousekt+uzaAlkPh646T3N0h/PpRWJa458n8YX5YeOaDEq35q79YXZBmhYbjY96
78Pql8U2orqShWQnSLDKeqrQ1P6p46d3YtuL/Ysmm39Yve+fC+V1g/iaMwh/cnwN12p2B5dvpyTm
Rs5oLHwiMDbjvyzZMMAD1TbolP5j/OejjUW9x8Tml1tl8slggGkYvAdNnnfQRrstV/uEOxiHG2qY
DVas03/Ud8yHyfciSA18gdGSbrlcXH+DK+2AQVlSOQE80JmFpZYm3MjwJGSSxViOITMj13xGPQhC
kTcrmiduXL5B9qUu+EyuYEamWG6KP8vwl3ksaC9nNlp+Vp9czDeFUgKznRQVSXNY7Vk0eWXa7Cfc
DylZx9TRSdXYxw18AUgVf+4Ag3FNExQXeytFgbTJ648xFFNFQuAYFMI25b6l8+PbYJrOiJvh9mQB
5SpAQ++bfBAY50wxD7FCaZZPfhi+B9twRHa291IQ7lM778djWZyISiErzuPgwrZ4ZhwigihXE0Zq
1bNRPybqRzV+9vjqDY8iRrI8y8q73N9k6TKOF6k6VeURa5bwlKv7Fs5ucW6Tq/wiZ+T5ilCBGz23
9EMbtrSizPkoKfUOl95N2q2piJgRcoi3PHaJxmBe8iSSvTzsJMw7arxEGH4tuzXbh6XNz1hQUuMa
NDkbsJ/Ua9Ldqu6WcvCsdFCgwcYBfzLaJT5zNZ50/FmYUisOHYZjvEDKefacf6+5BCgrFdyvHrAc
Itn24UGGeO3MapzaZgXPEyp2KTwRYvQO5erv7ny+V2x60KxDAOVaPgblSZeOJb9OyTxwSqF7nRNB
1+eHHOeM/1JjxRTvRa2RcQXBXIOyuBVFWy2uKmYI1KE7LOtqEeprM/Cn9vrjSPTDMVdmZMpZmssI
lMqOtVaNu2Alp/sQK43GVroL5UVeufWTIUkUoiQjRuVYKCcKJlz0pxTJymIyfQbEWwx2QkIvnnfG
jFkYJnm0N+BlWJt0sxF+hXRsfhnyhOoHb5+pFGUnM/luw1nLJcOtzSswdy/kNdw3duSIL/9umDHB
kxcEh9iceQAbaP2gItcWnrA3pXvwtdj61PBs/VhdS1xVxa6Ll69hXkItrbeDv5P93fTH9y55BQsN
2rdgaYTCSBx95fJvUMnEkx6Bj4EcWIpj0cVTpKq+vexfPz1nd/NUlFgDiS/HQJORH1RYZFwrDqi/
l1fESz9aWVRNX9R+Tx4TPBDu/1Kocq/9R/9BYc/eYr+yuenqxD2I1IvFU6zUyTxNP2rrqweK5OhR
xHPlioe0k8Tiip+MSw2ToMpN8Qyn8ZiVFpTJXjSDGqxFYB0PGo1x5/6B8PF3UaYKIqaZB/NugFmy
0iMIB3csOeBvS6j/SVqVT3E3U5CkdJcZM8cX3B3jO/7yBxeP8IVXiuAlhpq8eFhKDDL50fAcVcmH
KAHHc8aDMP8Fl2pk/Kyc4jtdFRYWOEljYaGiYKi/ibX9Ybykro0LdVOq3mXv4YkjZdVYe6wxynE/
E0YgY/n0GBqHdqZeNfMWafdSuwdTt0so7yD4sDioSOlQ/q43rEFdjl9KmHTD6Jn5KHEjrwzyH7xY
e7KIdWi5DmwDnh1l1WtlWHybDPVIxtsS8YjLyGTcDdGDibV0qYgwJGCWRAtzHwRnhpokQlJzh1+c
e5jEDrynaOl7jwnD4MplDfjDJ3eWvObfpty0EEq7DWDRyy7aW5ff/b2u4G+5G1D6rqv4EQwYqz4s
7T5Qi+FEFG/x902HTZKLOtxo1oa1GqDd0sGvK8updNykbCwIMQs28dRfk1aCU0+7HfEdCAT5KqZF
apZ6sAocY9P/0++HBjoXLkWWM+GQOE/HjWas8LRh8yW/f3dp/x4U/zHQ8Feh1ORhWLehu4VY9qq0
8Yu4+wzNvXYlayNoHxL6C6+zWwb+KAwYSw37DfQBYtPppNl6jP8LwvJMh2a8svZhcw+Q8XJGt+Bg
24z2kmnjGiK+QAa50NAQaU/YdfClyOHsmlsTMA10JqLMLM/UjZTZEC8oZngPxoXB7yaUP4ixKhOo
gcZC3IXxZQw/gc7e+m6A+7TblOkhzjKnfDZMPcN7XXaMR9eTaFlyplRug3WWC9+C8xGgpf2BFsGr
x7wlV+8qrzQhJR08awMvhaVNLW28bc0DCEaIvBwOWIgXf90KTD3aOY60J4y0v+siIChFOXFdmAOW
0i6o6MhKymycM9jCLE1qscIE36P1W8K+o1BvZ5mtcW+E7Vf+mnNuVN6xmT6n0aeFvc8A84CjTezE
gPhZZIMLTt1ggEA/VwDaNrSm9RPUh5IXIyRxhskLQkEN7l4OX6QXk3OGuIpjI3FLIDimfWSa0Nzo
K9zfccBBqsFqFlCtvCYGxYT8nPzybAE8OU6sbBcwnuWHID4BgPeXzT7bdOlR/0xKvPvgOIA+Ca+M
PVtRwE7bQcYK4Bzl1/AORZNGoVpHJVIOEGloSVklblsOPOWik1zFtyxRG5J5L5g6WP+z9+nnf7gr
B/TZI+TMW5bf2ZfF74sqFeh6VbnkaBi3xHskYtiuf3KWWf28AZQejtSTlHgcU721I/UFnIayDQz1
TUug2Y7JAt1PPg3tzIpjsXq3v/tN6ud8KUyHuJmBhbiFkxJxwxaeFouyNA8tDM7BwWeHRA6PbpHK
ELJdy+N/OWr4mHyqgsC5JFgOEgFAA7sM+gG7jIXL+QJfIcGlDM0VVRO+YfqyfubDvhoOeeNUro/+
F7caAZ4UXHkGAgQB0jFB65yQpFYM1lxZzJuFQW743SUr+EPtmz9E6Q0ion/iK6sdJqUDdORlbi5v
YDVhTAPri94JCiE4H3gLjDS+c7p7NgCxtC8cCASliTsmZoHqGwyarHWOsMHcd7BxN37+g1incO8D
OmfxP0RdWoh0uEn4ECwYJJkjBOsz/FUOZi3f1eENphQfD5eRAodcAagRdBXqoqm2HlRaVIInEE4d
QhLIh7Ignk29p1vxxfmnwJLaWdJm4VUluNdro1wzm8ufTzqcvt+zLqmqhx3wocqNFV94KzQa3M/S
skHJuGtKco5xZD7QogOK0mQGW6gQUBzkEzsD8T8HvAFUAvMA5QgWN8EZ8eCCLEG4ZWTMMCUOTyoZ
8aLgxRecHwVuLd22qlzpLvC88qotVxY1zvjDBQVmM4HzCwRv0+eyRJPBpacxq3OCYPExIbsQ5NL/
RYwADAfLBNYpZSGEZGVyrjmSBjCxAIN44eohSHKQjxt0IMo1H+apSiC3Td3cos3ETZz7laFz9Eh1
jLAiSnpSFFavBnMoAmoEG5smkuqI1BRX011IbOwyvjqfzb4sXMHwmBEjjgxZ+2HFirAgAT1zcLD/
GuY/CsnOkDYE0VnnyU6f3nDwbtBpeQaiUDJmFDa0dVQIbJLJwuCgsr7GZz0TtzhnDHOg8M5IyJBO
dQFmsc4YrPPIAx0Z5VEjNX4yF2xVni/fW5gsGLvmikDWaFGZDgGIQOIv5xH7hjEVEiVFWI9BZZrx
JKX8pFdbFdzIuIX+DoZUDNtsJ40b2v8pDTCUkmSBLzQ/PWudrwBWyBvksGdT8k1HK1O5VjijzJ6x
LdNDvfcRTvlENWhonHYeUGUCNkAp1j44UTgQ+ERQ53Q8WpAUAQOMlVrOYx/LtGKXvuZ0yilJfY5y
kZONtMwJB6U+GEX/ywlM2dsjj0M2B2wv3nG4VaUtFS5UIQxr6Y/gP1L98NbwPJSORrEyjBtIJBVQ
+LoAvQ97aGSCdwjcx2RAYSdi2LUDm8yxTq++e2i2iTtLt16652tuqvjCz8ipB5zNBQ8Il5srAEUo
Ydk9w7cX5gyGs9I6G50qXcSGwJ/Gz2Q/FPfQxzj3gRXjduefB0RC+b5TwB137XYiLwlPy/cjQRkS
vkmI5O3SpJF65Hg7Gc/Ef+rrOiOHdvvStjKnncbkZ93OCHirTIe7DjALpjnNUx/MdmEAeZITGc8e
gE1sIyzcCfdAYAGgMGrJWWPMRtz3KKzfRH3xlw8FxrHlT9h8K9KXSqwVXgDaeqrOdJQx1sqaunRC
2uTefe3YV/nd80RFauAvxB6yDhDvINDZloeNV3+R8qsGOuoRguFmd+p6bXpuXuQlsGLXfOPdCw7y
OrVW2H9M+Z63XftVwP/Stjy9Ifuvnv4TLMbm3VHAc7a8HWAnFi/1ue4v43zsL7F3UdA1F7wMvFEu
sn+CjIFog5PPflKjwsGnHIAHSeHre2JggfKS7FjjGTRP/bU2glleY6MnaM6xImjOUTjLr35lT59A
gXSBvKwa4HU1Ke5lfBux95AuSMdcPf9n6D+p8dM1303/1U0+IvmhDrcGJ8vtOG4qdAm4V8TOGGJj
5wb0q4fuS5586Mmjm15b89wefejExGMkIlyi9E6KrbaUAgw57MkewjHtc/1BPivYFlRwIFgoZNxj
wyJBLMHpDMcvFhD8X9aqhLWv3QUEQiDwdfMOTxgB6XA7/vEVJ3sIzkAgjcySRnaA0usNOECgrBdT
fbAxKIO4Bv+VsxV4u56JZtmYFW+eLdcrsYTFvf8Z8avOHUqwxrr4owM0OUFcqN5DhBp4WGkOco2q
cKYvpgbIAi5a40TYSpAnA8sM6yvczDijDOrHwaUUpQilNeWSDO/yScXTIz9RKtBXcxREMAC8GwZr
G1JkuZdIXGVs8xaLgGzBAqUSRiyS95dXwTubj7XYd0+OD9r7HLvgGrcgwmeceHTi/QSwDnE232Al
kN4sXlXx6lMa5trwKCf3YLyMnVP2awTBjImAjDxHDQ6gTAGWeQ4jZtkgGerO9DTFS2Q/aaipie7e
A3jp8PagkxBnZmPgb2qrFjf294BOPwv++mSHqASIRLNBKxPC1CpB+66RTce7iLjBjvAuLldmR8BQ
2OhQ7MICADzfddgMZOQszFWM3K6+fmIkpZg7RHM8D+0aAMQS+dQf+hB7xSxac0AKPyZUVJxyF4rB
zDpmXY8p+prmn1JK/7xzg0HVgXZN5HTbLtvh6Su3BBpvf9a0IxgunHX6BnIBYKJysZjOZkNQcdOf
wcNC+YZG+YXBmCfuFuBd7nwAs57C/YkghGi55i4hIiw3cPotn0JYQHMDgyvY4VDrA2of4iXY93g/
EVTqGP9zghwICWboCTD1cogKOnCbSZiskKuERG6lq8sMWRPGm5CPU0EsR8JhFmJyOdVvwBQ0jxqB
SHAHayeLL0ybKIaYPbbqtpz99fg0CBT90oUZIwaHFYkZc/juwIHQN0CnKO35+9xkSJEooLjM+IPm
gUEXhXuec+RB0DVgPvsiP+sf0yk0R37GA55N0Z3PqNWYrkBWr4oYnc+tVklVX7cFPIsTZ2SAGc90
rqsfuFLSLlLskhSAXWWGZewx9xeC8dvQUN9olehj/k7QklDy6MbaDY1nyj7iYPfPZTR7tSdfO0yv
YJhkR/9Vs9QZtHVc/3wSYxaKf4ohGgtGMLlKAieSAGgsZ3Hir+dgR8KWCSWRag/r15YfkWquo/h6
PzWf2Q96kfJJwUKHfjdbwUR+DXu4B7iWr7F+ojCUlDsfC2Vajx5qadNJAB2zmUEoGLBTeVPw56Vw
IE3uGiUp2Ll5UwAH5niZmrRd5cz7nGeA6w4kIQHVwFsZe7KFPhCLxMqaLkM3gY4Yq4C0hfU2vqS9
sH6F7EOehzq+8zzikxyfPO0AcYCJKUEKnjNKK424OHXJAaoXG8QKAVD/JyuYfpkzRLsATFGJEWt5
hY7DgubLsvWUA/A9ITUQ02FKG41N9Uh6F+RoaDeQBEDbGWIUoP9YCGwZdTEPfHUbjs123pXIfugi
KHKJCmPfMls3IMi825j8GXWbYZHGeCe4INVUMfmznIkmhF4Mu5LK/YsIo1JmNvKGdlpvR+HzdidF
QQcoVZw6FQryqcW5h3kDhErZdPLm5KHLHE4Jm4zOb2ZBlFs0/T+jc6Vg3RTraUxKJtf4BoJWrwqC
ljQL+qswQMyWJg9Lu9Ta5ZWetfYk10fEgJDSBIiNalCzCcjxmzfxTV8ls2g8gfa8zRbrYl5ioPVa
6HB/JPJmmvXoqqzyN10Y1xrown+uNS9tAdP9Dvi5zlrMj9vXSlOWo7aQCJYNl32wUvAPKdYiuRDu
8QZ3u2m+xd1uSHYYhOwKa07yeQpR49BEFCD7cYLl176P9lhBoHrGY5nY3AvSwGivYt8G5Q4PCWOO
DzKampO6j7EPTecEm6TkLeFlD98Ki2cF6p6YNlJ/8oLBMGYb5g7/zHSNcgvTBObh2PBFwsVWg2eQ
bhibstlxgEBgQW5vQMRk+h/olSo7pKe8sJAYxChrSmCWiH6MUDD9g73GV6ej7HMxcBJEhMmxIBcM
6XAtlnyXbP7WAyIfH8ZESPCEA+RQ4KRWbjnO6Rys7FqxtfE9sRkpeR5Zrm45od3IiSHr1lF20xiC
fuKZkXQ/+RQRgj00c3iFUXvygmzmS72DzKn10JCrSz1flOwS9oagr0EIqKeireXxCANVnlhunfsM
hVu8SzYl8Rvkl4lHCg5Krk2wCdOQFmiJiI/BCytaMAZSzrSFBmvtDbszdTZAOg8kEr+HnAC3hdud
kEtBIYiBSASurDp0E/QOdCJgfiVxDDa4CkAubAKIdvR7IRoDg+JQKAWsC+X2H27PMA1IG/Eo3C4k
fDoZHNGa6gjgDAl63W14lXT+sAPiu48YITjHJMBfPfXKwL8nF+Dt8TvJNnq6yFIXf2CZxBwAQJxl
9liUcDkQoAkd8yX8xKEmEeNANYXtH7pIZZ2ASkFT98/qBDHO3sBO60rSdTCdk6LdGd+Z9LKD7tZF
t767ad0tgcz9tnN5FcdWPphYnMr7qtql7bZDIIiN6jxO54PudtArImH3mHnzkkpuEaE5evuXEmmE
bsHoVi1aBd/BYUM3TwHRjViy+L/k/hXRQc/dib4e9DU8q9HY6tgABKzeK5yQykAQdzPSbS8Y4ueg
PYFZdNyizY41+qf/b4YZKsSljDk/sSz9YopF/wdIx6k074iSWVq8cqRwrHWOBpkoE1EarbASd9Jo
8/8KpyGxodsgnkRphwucMh/dWtorBcLmnfnaYiIabF7pOmW6zFGPR/kYrmHSYjqj57PQ/4zCdWiu
rXgTaJvE30JS9gZBUoaoJglalJFtJWwMIJhWm6baFOQbEyEQLIbWrpOH4uKzrvt7Kdz1xaaW1ylE
Tm9rvfZqsdYP0vRJKPpoXeRnZKyJ8GulzSTbpvyqbGo+LdpApieY2oh3nXnvwysFPCHfxAaRiBM5
vWwnt6j/l0Q/8etbLz7/I2IwrzbQq6ksl4a2xL7DhJJWYad1GNpVKdIH641suFWLt8OJ1IWA1IW3
q+QYHP7cQ4iBe0XswbUh6NwiAAgfqxQ1CUBMdzWPivoVlp+9/5G3dyKByMFrJBK0V4QjyNpMzXa4
maqMWWqnI76LjhynBh9cHXbPzrbMvfQJS1oBJ7LQSf9/Z4yyuEvcaQgoEje9ayPetRTQ9RqP26pA
FTrX6JpJNvUOuNqzRNWZNLikLGCwlP2M5dnmm8YBbppSAIvUWE9zyVMl8fcYeGDWcwPWkwE5IKJS
3U0nG8JYIXP7VKr1ooyWOI0Z4QqzwOgXCxADJHpJDC2OiJrhYPvjNNzP6bF4luSmLiDZ40nMRBvx
B9o/Zj3+2cWia2REsNSiE6HdqEoKLDzJ8D6rjWuhN+Tx+D/YDZBnrGENtYq1PVEA5Sa3UKtvJwzh
5ig88E4xuN1//FXKaB7bdXR3pEsByXLg+hNMA4IK/4mL3s+JmomUjykcuQyK6w06us40k2k4SDN2
ERExCysJEGCFfy4JAAPVf3RW3gkA0jsBwI9sbdG+s+2aGYoAyd91lAB435BdCLK283BmabasMwdX
hBcV0f+SeVgOcX7KzYts3CDDcxa1IPodxNI1Qgm4rHhCTThzhUTCmm7sFipDe4+dVj9FBhYg/4tp
S4FGmKmizujx2hGu7TNtEU/sKyrW4PKSrjX+mvojVJ5D95F1H4H3QZTmeH6ZJ8s4afHJj46kehDq
1CBlzfheFhj9vCaLnlSxdN5yEaIwJA4NSbNTkTfif6TfaUott5kwSqdOkJ2O4uJt1aVoOzVBjs1s
eDL/GdIc3PDYmntZuRfph1Gde+Cc9GgYDJE/WCw5JqIAGm9XM4tRFM1dv2ldHnzS2Wp2Cn55LrLO
jPkb97cW5SbJSaH95xiEKVfe3gYVn0ozRY/p9smm7Q9oBiObvxOjO8QJkKr1N//FuFpC4bFIaBJe
ArFnYvvi61xCFsRx4LYU2QqbdrrmJyebi9+0id3nF33b20l6zs2rqe0lrK96Yd8jrNX/AkpyYaKB
Pw4jY4QuZBb36lL91+B3hDvSM6DrwmYPBLZCxS+8Dltl/cqOA6w2wCCSxjCoOC4wex4oR3iH0onA
SB6YDi1O4J4imooXi+MfTsbUhKaKVfOGT2N7YXpWQJdjSAVc42B/1FZbBVoYHSc9sXUx8RLdTSxU
B/MCtI1/GAxnNPPgMfE2m/yS+9vEt2ByjcdLchzNJ74jynDDdySojn1yzENGvjfv238d6te+3g+e
nY92pCxDazmgGvOgg0GQsSvd9VS8aA7Rxq93JsgiI3F+1ISzaD4l3EbZaaBipeBeYwmnNcISLliW
lYhJbLtzUx6GnlyZS1rdsvoBz9ok7+17Gv+0wX/DJsIwxiTRSVjFUCbi946nAH8IA0FOQe9RAClR
Xb/sKrSn41KEsm9537g2gaaAH+OAZH551ho1WUcTFZHj9DEJyft8VvFnsI/yIx5mMNqphrTV6xFl
xBavjXwRJ+cm/8wr9Gi1nXC9ftT4eXmMSvdWgp0DceBuFbU2ISxYgnoSEbWj9ZGRqfN6psVDzTBX
u4h0JeKeyF0a9z8SxV56lpw4E+d/9Hpy/jcov4zgEDe73trowcZL7YV+1akvz8XkWBMHPd1Ghk1c
PaesXMwy/8xq6E+adYziS/92tY574O0nRnbR+AmC84KEzU5jOsXPBZoy4zepdsKlvHyxIexOOrTS
flqgsRB5mWE652RVX+eAbDQXI1BSatCGsa4j4CakSMNK9Wdk1tYG4mTkKzgwM8QI6TzwrDhl2Jul
eyyTjxh99b6NmejIr/Kmsv4zG7cD79K3hfmLxaGWLHNVttGo9SfhiOvg5ZViYFLP8AOsKUOYRBiX
zp8ZeBPJwW1qPYiNwgUK3z2Nszz6xF200UIUvkDBh4Q5ISzTF+piyGTAZXS2G8+/5K9r8LqGpykx
yctC3STqRkcsozCjhFq75jybZviF0rmspAQyAnf8Qmz7ENAbH/joMQQciTMcyf9cxQm/atecsGjD
GCdxdhGqhtrTPKTeMd6WymmK+Fvd1hS02UElinSHa1X3NnsNAxcr/2gkmspVn5XONftjlT9l801o
GraicrMmjapU6KihR/DSMA9tB3eYuDChiwu3nAWoNvfejmS4HGNk/+dyXMNbx1wNChlXXSmSn//s
TFuOzlVlrqa0G+o9IQ94LaMSDZx0SrVTzbA6IHRTW5ijM1T3Vr5U09MrOzHrxC5Fuvr+Q1WemvFp
5l+j8p0r3/4p61aJ6SY70pEphmTaIaqidkn2hMohHd47VF/mPB3OPcEhb/c0K51JJKvgfd1hBnnH
oLlrWP/YbGMVhy3pizGvtLU+E2Ae8UaGXrwRBT8HUiu8pQEy1Dn/We6AhIgeK4Tie5hCc+8Xergo
0FHBRmJK/dHaLEbu/wj5UQJgv5oQRSL8ExYZ2qrSeSHzVSFo4wiOMTbPMIQbsm0Ys2Un2MkYc09P
NRYJ2k8BiAXldFU9J+S06as6InXrUmMj94tLrswhXMwIU6JI0U5V5QZ3ubvI4Y32IB8+2dxoLGFJ
U+fk2YxajoMipsvChZpvC6rHkrQ77Nqo3jXXSo4ILksqEmgZ6IgQ1ftnyUSsc9MhB+5IB2axBOxj
az/JDgrZAcQQgXUzRt3r0i4lRSGk/5jnXGXmxsKbVnTgjbdKmiVyT1S2HEzShGYBo0181bBkm37W
JloQou2O2dTh+01LVK8nv3OC5l/XLXTVIbDNx2YQ8ydUd521izouJ07NnoExjZi6bZ5oZInaajDd
GUmpCDsnS7e8cDklt1X8ZP62g2UHTQoV11krN5x9nKQ8C+phaYJSDptrNCOXkLnxZ82BLeqzmfJ2
g54MRxzaMGNls6H5s8BPsn3zll9Omy9irkklVNaUaax0Kl/K3lzesbUm7K5qrpGjW5oOHrTZR3jV
f7gbMCD0ryrB0wud9Bzt3wSeib6JvpAk+s0Cf1AMV5RrAzRfrf+q6RchiNE2ZwxTb8lWaN36rl+w
++N9IzFGsgr056j1ggs2gtodLxHpNE64UgbyEQ89N++CYxPHdVIkOQ6JiuTMoGbRodKve/yX1yJu
9GIy4xsOGvAXHyLWj0suQVY9hyd3tbaI8E/Ojo8CNhfIeXUe8CjJtqxMzFBc9Mra22WZ40ZjFAkF
o3qSF4zmcTBh/tmY21nxBRU56mQFQXKNOuo35ZKIHphkS6FwAdbii1Hhp0jUK2RQQroE42LvXRBV
hoT1+F/Iz1WoIThugm5irVCcuFang5uZqw4nRXWdBLMg/5esSAn55DNbmnoEIthxb8mn4I+0v1p9
lucYMnMVtfYwx0XPxiGZfB9Rn7gdBYu/cy3l9KrJHt3yHoN8/8r3Uerid4pewK1UG/oVrh2kq6jr
UFpzhv7Uzc34nALqMm18L43X3Z+ei/7SMxGut4q8K5OZEj+y4TEMD9KH8/Ku9LewunbGmeY8gZeV
zOtf/WpyCuD+TKoPySa2uvoLkcAuEAdGnGAr9AomVE1IS9gDw8ettlay2Jbew1A+4vjTwPRXXeuI
7TtCh7Bm+jQgxqUbQINR3ygYdMRbtd80MaZWG/LK/RNWgTXqU5yhElptO22/Rgftvs/9zDjDWiDf
H8KzHp5L7aT4pwFVExfAPld3hM8hVlVIOYKcpGOw4eTpPccBdVtY606+c0m3r1m+zCG4W8cRcEva
ZjCxLz5+NcgKyWrmkuQ2rfITlQPcCHTE7wu7zO4puPpbYU+eM+OUaovN67xn+gu1kweQ2aQHEHmg
F88AHAYsmUQOn03LcqaqHQXu488ksEx9iYzfUxO2FdKSvdQfclej3uZDfPpQ5qW9SAVnO/DRkekQ
P0xBYWe++xPiHGtA7DiyXaixUKvrs877UShUFNvrFlj8/6VVYpApBOV7POLorfGIKxrxUxPApx4x
BuWS5KbhEQXwGGI7BnEw1v13G84npGnMPUKM21UwYf6K7fEy1ThHluNkURmwyd2yZ0Ntpns/u1H1
59Wxw+O8i8lUQ1wCXWNNfaFC20IkdNRzWrAZpYjC7qnX9Bq5B/OIZKoT/S84MkQNEboQbkt3+mlx
lZhfLNlphFGTw9FBrmll3qa0qKH6a4KFQd3C6AFO1PtVFPQocXDGbqAFfFoxtXn3p947vpBgzwwe
NkMcbD6Ejz0moy0+9IxaSnuong575vXViQwhjhOaAu3EA7fYMOZCZXSIz4mxtE7sbxpceS4KO5gM
nxjXt7gm+OfuJ95qO64MWuZXgiPa2udMhJyKjNvfve5kDE6xYhmXDUxTRgNg2D2zTjyJrp5xI4CG
3EniiN+bC+8/fGG5eRr6fOuAswKdpbclk/iVUjtwAS7oedA5wrXgTTNd/TTbTZS4LE/8TkeGHt4x
C87R66JYlxFKZ+Lm/GZwLQxHYDxi7QDd2Fw8cDzkd8KgAUeTZoFlg/ozwkSHiQHHxPjWpz959h/J
Dllr9x5k28uYXCb6uR1dWSUY8+bTiKSXdnLyGfz3l2DP/Rs3i14mfG/HwRRKO1z68RjVwZme9T0u
d8W7v0fwD0hsrTRjQ1Mj+xuZFNBZfKSSGwDdF3W2MEMUPat0ekUmUi9rjvgcMsl8RDSIsQvy8ynm
erAuXFphDEhdSqS3SXn4Dog3D6O1H+bFjw8KKsa5j1z5oLhsjO9hmHsojXC8er9e3sXf61WilQbl
pFylNq8clbyOf5RC/NicBsoh/LVqN3iysoFBeIgzpsFUkIWhCuG/wLlWhL2tONQh5JmHIj9Vz2lz
wwRTEnPiOd/XnzV2kG3k518QUUzuOwzeo38EG/2zQgD5mJBfVV7Jz3hNcAc4tZh0Bnt8FyfyFmZ9
uJbNtaJtemuLJNY3dgaxH9N9htEpHhnlDqPucLIdGy4V2BZof261f5Ump+YfhuU5jPYfM18pfAol
87gowTJmVDskfhiuyHeW3UXiFIT1kpjh+jcCe5N26ePTuPD7hUnNI89peNJhxhok+CEpbDnbdtkW
b7JviNcTwtzK+Kr7y0D/bMpPkMR2GUY/ufqlFp+h9vCutXF96ae6OpLZq2C6ugABI++BeEyMpp0g
A8LZH1Dboa3L8xN0IEaL0HH8+hy/Lqp1yRlya9cJvOKN1ouQOmRHobYO/E3/DqkbrVWlwI5b9fUy
TJaE1HnZopXnGrOefd6T7IqL47V73afVY9AdDViyg89vgXC/Tl5Ht3d6vU5tc8yiYzQ5JBRyx7Te
k946AGsUuv1fTpJ8czJUvJV2ZY6C6puOTTkbsgvMZGWuFMec81zFwdGo7Cg4NMkhoKJpWYrgbXgd
JAIIiSaLstrr063h4DDCeU1JyDnMed0xzBXJfxusg+V8x1olW4Tb9NEqVym7s9z1Q7LdEuBES41r
CWihfPDaS5/dHz9cKtNw9YrXnJFTRFUARP2m1jej84dnkDGGj7Mv72PUrzK5T3aQLTxbL3fyDKfj
v7cx8c+WtOUgoTSisMK7XsKhMON8x6TUyeGWZgdh6koNfA+1OzUTmvE2P3ahHWJiH34RsEVrRR3y
F6/Al+6lo/a6AJ/mtlqc8JSuiqtcXEsJ9tQVE1m7N2YfQvv65RnftbreUpL11iUuroZ6dV1Qrhig
Sz6q0zPRXJQW0kMeHn3hpM22bLZ56LyKvaTs0nDXwVj27aB0MrSslND/x9SZ7baNRVn0iwhwHl6p
kZSo0ZKtvBC2k3CeZ359LzrVjQYKharAkSWKvPeec/Ze+5NeC5Cevth0VIKw6vDJEKpN0AvwktPc
n7PhIozX9o+raacsOQ/audHOgE6E+KLFF1k9gzOQH3WJRPw++zey+ArlPIVnPfYMYh2App1DpH7h
BfZhnq9yxqyo5amsxg0ieEapzE7BZy0CAawCw71CEz4vHl/DCbIl0FFFE8hJvLiMGI6DXZ/8QrKB
ckTqVh9qwvO+soyvrP7uUed+ez2Gw5UmUHrepGD/F7oEKHdoZd0PwwKNhpUfF5QizFmosA6uaCaA
sAYxwKUfmOIYvSLnRAQ6IB1DMofvTjugensKBrXle4BuBdI5mHdmRBzMkKdo2ydacNTuBD6JOx9d
JLJMQCfIUBOXwRS3MtncMK/gMAK8mk/QN5FZWcW5sH+bKoGzWoRA02UECB0NUamq7AKmU5GD8IBa
khRsGCsoW49gjJl4NLtLB9gIy/XssG3jRC1hcmy1/GSgtgXw57vvZb0t0f//bLGUOvS02MnTzwnn
iIHh5S6P99g/qdqNiAXpb2gctOIQTIewpIhzC/Ycy6GFID0TmcP6OQhPg3bMs4MoAk4hjIKKdB0z
iHpF2ue/3Op4tOvBYwKb6F6anOit/SM5BOJXpv0ySps+b//GAFZOPlSOReBTx5vUObEXiV9STng7
SmiG1gQQctyk3jyohMfwhGx++7RSj/tC3WfqPoJPLOwDsq2Vu6YQrXtL5hvGf/AcCvHvDZhvnE4u
U4c1xrCc3EfP4pnC8AZBoF6uci8sVxn/Nr4bJuHoo7CTAlODj4hUBlonkPpg9pjzc2siE2VUKFPb
ZItG1Ec3YZ2IpD3I3UO+KkRLUC/upDvWERS5UDj7/r3+VtG5zlTETGlryKF0aJEIYOZZDLK8IsoH
VNXACfmVTCRF5O/0s5sbik50JHP4nxwaDTXj2xwl/18Q2ThfEVqiksB69w3Er0kWS2iAZ3UFggi5
Jcw26KR3JMH999TcZGo25gb1NsO+gaM5vFVWs4J5J8jPEQiVfJ2QAAse/uS+8mTRU0XCJb0BOOjf
WnDp0VP9GXsvq1aw6YkOXHAIMeU6QsB0xVOQPYfq29K+LfV3rv1GdALOVw8RD6HVYlK+iIo5nXSf
yDsK/LJwAiqd+dnmnzmHp5R1RLqayR3UIsimVV5iThsAEiCTQX3NDkp2Z8St+TCVXf6NKiNsgQMs
/hwcythlVouAGSPcDLKKvOwlwNZHZnlE8yen90rY8D4LIi6rt4hKlPV0JbC6AwI8SyLE0VOHCCp6
dH8R0KMcTo+DeTfRIEJvwSyHZkHYElXGUpCBDLLwl76QfPBbOIKzRoG3eLXCTTWulmIv9QphjTa8
ZmyDw39KE99aV8FriOla3wAnt9GS3wB3AUvGpACEW3XGHdgl0vaE1icBKrAmkGt01gFgZ6B+IJhW
IEgkwIURCMcjcwRazfiKbqV66UKagmyNi7GV6TriAPReanznLf9zi8/Clq8AeTB6KbTSEszfioDk
Tf+BJoeP3JGB47sopX3u5B1CbOvH42YiVXpa4U1N75Z2S/UboG9uiUUftxk29H1bd8GzSsFami4M
5QUsTaiNU5nMixuMp8WLDM+vwjNywO3Pw0McRjPZIxY5vAR4alx+BA89olhumLpeJ+XvqvhTN6DH
P5Qzeni1XM1DuQEgOmi2iuETwDTaaM2ZGSipHk5CMK+KQrirplxgTluL1u2U0kfjCo42xc8Cqvh3
G3GfFKyE6m0EI2adSBjOnhKbC/vKtSYcItuMhCB9YEoccc9C6BzPiOhL7EYIlcFxTicAlOQww+KU
yjcVW/lyhn3Hk9L+rOHKfGrAsTXQwGzUYdKZIGcQxHyXyx9YtoGQqKGNi9tx8e/jf0Ffxqcf5n3P
TBAh9JXXUuPlUfNxRS3iUgIWlh/8kPHI4i7B3IubwaxvoaM//EdOPIW4J5uoFJfwFpLczP9LcrPV
/40RFxtv7vnG6WPCuj9QQ89Xv70b9aObnrEOVfQ1Di9d/xVtBfXUIFJsFngUNzDbZKWRsUO/7Khb
6zy/BcNOnA+yHY2n2byE0b0R3oDwwH/xC4f0TikEF+oOhjtPbmG44a9a5XR+L5K3qb5X87JAG1CU
fAhcGxFdH5Pvo510K5JAN6FoV8geowOzp2HJhaD1QC4EmVg0GTmiZZdJuZkUzVTEALz+60//UnbU
lSU6r7Sx2QEz+RhKO9p4ROy02KuYW5EcQrgq15KB6IKVuAorE11DdI7bEzF/dHxT5awAmzaWI7sQ
LOd1op0oUUc6tM9ApU+8V6poGzFZujMtp4ZUHanbMqRMozNwu1H1eOs9YBGWKY/ef4Im8FkVD926
pfh+jdNoXYLhToNNx6K91hnBNi5YQY1eYwpodyHo09j9h7vPtFUm7Kbf5Z5qF/Y9FL4JgvT8qqZL
wFACzi+nC/2L9uBo3ilWKY19OOZcttWiQjDeop0o7NSf+A3KD9GpMGSxBkDZ+FbqG6eFHj4/+PS9
ke1p+9dA14AvxHuFMKh6w9VqBiw3R07SScpQe8OIwHf0wiMDdUEr0q747rUDXYi4QD+F+YlwnktS
sD41WxVT/6IeBU3hdej/2N3wFaKB4yzLw/NBI7Xiu0h+Nd2uq944ov6LQjW73SR4s+RNndsSoiRs
QnI5BdpLzlIAA5P8EYgRemr85J7m1A9Xpuch3EPxYkDGBtVWngW62AlNlpWGhx/7Oqxs4JA0dmGh
ym9S/0iT9zZ5Jy8hiW4NDbHuJtY4Zq9LW0y6aKR+TwcZ4zYohW1tl3apuIxROAOpFikXqMn3U/pI
lPWqlPattBeJ9y52AeFgxYFS3dzrSNvHR5A+hvmu9DdMP9J+8nclUVjG1mi3Y7Udmp2v76AWzc9Q
/ggZDR+V9DBXNLi9MT0BPelPlgYUYtUOhKVeom0Z7uOE23TBlWlEOaTfRX8aNXQrsR2kb6r1libk
pffeMsfsPZFH1omLlcRBfAc6oAS/4/bWMxiekrFB74yT96QrDmAgIYMa+F4mXzJN9vJduoQD+e6/
NAaS+sIO0gtXVpx23IHDMQQHKJCbIx8ZtgmC3mZngoS89cACRgJ73spdmSC/GycXZFRkMIu+IcVJ
xNsdWNz03cffhfgV17/KeJdou7z/WVuiSxa/DT063ugSZ/k6MLeZ9ImcSJHA4Cjnp8r2TKtMRDe0
uxqXuHxI/ZvE6VB34cPFg2OhwUFQswaNXmwHcv3yfRnsec81RMtqxwuGcmUrnP267ZAQ7EuD1CFu
SXGA3Q/TrYcU1W1jr23PSXMoxQ+4cJVwYBTcx4toCL2SXCxC75D3vI+YYRTbrj1ZES6Y5aKoIaHm
+RbOHMAhVHEI6mAKiDDHAVfD/MGgxnkFvRv0ZyoBlPgSMLEjWUpIkar3rlhb0UnRj/MLEZRM6+F9
4lQqLrBzcfqa4isQIwNzPMKB8aPK8PW/paCIQhv3vGJjfYFbvANrZHXvOMoTcmdg26/xEyJdrIVv
ZHk5PM9JdrqcbuAG4xOHCGagfEr0NtW0B61R4CXFZf7jNySKhb2ag+JwR4LbbJQfJzmGwpl/MEBV
XsUkZRE1AngSmA3yFNKHp3fG1PAya7cAq8S3jHQR9nmgHRLMZ0yy22/Q1+gTzeyiL1GiH8j/Fl7I
ag7WcJlIhkrTzK5MO5uXmOImW0qIcODsdiAnuh/3ibYnJ7qhwSxBafmllZ9a9iVPNPidDPUZOca5
nZikOJ6L/AqOXrmQyjCyAq8I/isZsy9B3RNPx2tpxT/QJoWIVawlHYgcH7ryNJmXrrxBthONz3Ta
jG5FWbkl4jCqFy0J7FGdqHI+uAikakU8HbMHGvJEF04hOChi4ex3xPL/JiE4ihijHfO/SG4oxGCT
xvpBNncEK6WyO47HqXikXwNTs+ZsKB45R5zq8ksICJS+OK4mzPakXKFhOuo0TuRzMZ6QIZ0aBTjH
Te5R918G4BX9VWAUJd3pY1P25nQnNoK1aV02iwRtp38cCPH8b9YuxIuso88XWQdwTLp/dDLH+F3x
34viJYLxsSkG88+EIYx8zSkN0GouM/usgN9+i78GwdYBHi7EgpUKWYN1LYbefiThidF6WnwHwtbm
ck4RufOwXB8t3etcZryzY+BmGM2KrG1SG6P5JFmnpKGA25TyNYpoSd+66LaE/K2i/3emKd4SvNjB
gUo0zcACE8vq0K9ANEm/Uz7qyTG9yerTGh9V86YaN723DQyAtr41ZK8glDgiLJxRKfBBCjAPtmZ4
V7R7/qt0szU90iXzGUsczf2wOe2YLvJfZQFK4VsHOqmu/xCJY2sBROvvWXjNJfTPa1Te0vNQHi3w
p+TVoh9B5FEc+QtBQtz6eVpSLy9xtSnkrY/FIwBh4eSq04p2aG0D7Mh9d7JYvwBt6u6MauArHp4K
JIgvUToECOEKV8FYAqrOONZfY3dBHyhFZ1/BSOL1ihONLoMJyXgxvr915E8g5wP28aqUd4lVIzrM
9DRknup9Pa1HxfONMxkIiAGNTbsXue2qu9ld8/CsZseLQC8yvur1WX4zCFBGmy4umV6kWB0qop2i
ZV5tMHjYKQi81XXg/57FFceL2VftHdTgjGr7SMd9EV38xBBD82VMhAivWRYWF9Hfr47EmHgXkRJ9
E4drPn1H6ZcAf404tvOgnKrOs8SNKuwq/ciMN0QpxWn1D9InJFp07Hg7AqUR3RZqLmBBWHTJK9gE
QAXoelKowONotqaGrY2aDd7Rpe4uSXzpo3MW7KfpA3XbFJ0I5+aMtRyrfsQOtATRHpLvhtAQ2WGE
xp5BysTvRFVpjzlHYZfTq7Rl04Q64pEghIyritCTLgqsnCAm6GiNK55LhqPdE0UbvUbZ9ETODQzp
Gfw08Bem5aGx4muunDkg2si4asNuiu3oHzIovnbxJ/OfpvUch2cuP6JHrS3qTR2nD2agzlvEij8C
TgbdxIkXH3q0wciFONP2R4CNd64MlHRelTwIcHfFBko2CoZOfhdRyxjbvnivkeB0hF+sEbKRo6b8
Qh1YwOX62wFV+RlvTOGNGY81O6HogB9mK+xfuvKuavgUd371qw1eTbxOApTSH0SB1yoRToQ3LUFu
xhLehLgMOam2NFlvM4ySEJ/DUZs8gFGPUDhY/qHjuMwt//KjQ1v83L4ZWhHM+MsXQkOXjG2WrX8q
yxpRDCXXWWDYxf087ARlO1xAexPUSSKnnUI6/ct4L4cGAzfAHWFDFJcl0Y3RFv3f2WGH+sssnQk9
E3bytZir2oz+ONszgY3rrbAkIKeIq34GU31yR8bxo3ThyJn0dlagzf4mkTo715sCD4n0pYhfYvqF
os+Izqaz7UF636LhysfSFKeId6J/6yhucMLhavr5NhCTTh0JQftF8IiUQdz+E1r1vGWMeGc+BQKb
mf9xG07ZKDvkfcNDOuxS5mM/5Y9aORynURGwZC/ignB9DGC5Yc6hyjF3QkZDeNoyI2XMgiARXUWU
v5ixmNIz5rCIXpMthOKHbje7ksKMdGXE9wwCDs5i7YCAlQKCMFquWI/Zt3yWhD5XhOssux5aAY7g
zpw5csch4cVNh9V5P+auWbOibYsPUpbh0iMa5iYa6X/b6CZAk9O1Zqwld6vvyTyH0hXBhbx4g15y
8KkaX906ktfTh+670XhgzpQwVmguZogWjvjMM+B2vqDlAyHDE6FtncP21CbkLR87YbcLooNau2Q4
ssawLgTxJj2EzWpWQSPteBB+1JP8IOmCqMxkLGcVnEJHtXmnVCRIYJVfkeXJ/CKWfu5EnHYgMMVP
jeHwcBzkE2HhlHl85n68Lc/0G97Lk6xyUOW+55gIQeutUO8hulDxS06/ouJTZyxpQtS1ZeXOQ639
0oJXp3C2ezi20S4SI1bpEgxxGxAHbtusRCVukwiz0iGRjqRJ9yt2omI6CVAXisuRzMj0vQ/PWkxW
D1p1uO/HAi3F3/oLYbioXkyCW7Zo+/QcQ47j+/uY4TvR1rCbBDh3jvSjo+qhfgZ71kBhpSu27iAP
DJa5NJfKjHYdRNm1mh8lzkE4GBGW8+2WS2wjT7SAU4ftEdoyVbB8b/BzoeZgFqWSr6J9xPKrCDmt
08Y4MN7qQnA70DAI+90nmBBUsjwdqXBkTAjtofjlA3uWD/LkkvNZEvE++M/Cf2YEcybkuBxagZbY
QZcOY7Mo60vdRVkvLN/9ItOKkXst8/Uxd9rc4VpHvdePKCYOjNUjDBd79PIB07hxZ5XLNqW36/Yr
rbnRb3nFxHY1RBdeqGzBC5yjlbnAL86ZAmoG8dYFkZ6G+ltYVMmo5JEZUhvXSOvlPZV3SfOeeXe7
IhrSzg0GeZ4woZSvtkztWUy4BD0HiCo/xzwBLbyBbU3BCYEG3lC6ReqBroHO3CIEktnBBj4dksFF
CNTO55ymKmRJgfTlDYJ68n3ZzlCNasOaLkfLlJroYA4gUB0IuKE3NxESgfB5xUlxLr5JONUlGOi+
bTFE9d/peUzfyFeG4HMyvkzjay5/j9k6IU4GzikRQ8Ab962NmLmLjnylPJmaQKwi51YWhX7FanmW
a58T35WNpOGO4NNjMENYzHi8WcZsyHn+ZUoYYAnKSyWCoPQK5ai1RwvTbnd81Ua8Qt1hcp+oW/uf
hudf5LGJnMjIQE9sWmv5KPEMdfaCZ0AUL6bJXTxucpqxEoM5+4I6ovh4h5q6zfkrXFiUDTVnc7ne
VOmK6AIiQhufBz5yRBNjBXNJTj6j5loAeORlr8xZ24ylYTFZLRNXSVjFhmdqBKeedUwwD6yuka3s
03W1UrJrioDkqom3WbxVwT0J7kINSf42MlUwEPLcqvzWJgRiXHo7/zkJ5IcpXrfSZhbtvnQJttYw
Sm1bGsLD7yD+1jJbMrd+9C2SLNBxdHwnRJy7MCq24XRjFjoPRyoTH11arfrrECkWCZeWcWLQicZV
Qzl+yWgNH6Xx2PsHoz74i3eLkNg9+znH2gBMDb9raZqxJpfgIplUWJe8GVZAtUrY48+kfKTkY5Iw
Nu5Kc8sGVUSXCNacftSyvbbpyR4ByflGJjqi+IRdZ/nhGHkN6mJE+NEhxxrA+hIyN6B9r9PBJFKd
XOKatDkPHLeHJrJujmgb/9O05mhN6vzCJIpOHRIT+nsWQ7OM3D+VxyE/B0xd7yQ0yvU5zC8XhIzs
jKhx1DdeW1IPMSkPrEhj4k2I5sOzoHgKohUZdEi1rFrINOV823GX6i3EzL/meGlMlLr0afGYVgcD
XDzQKGOL7ooKT6m284I4xzpAHAUzYDJ90QshjRRxXy7q+g9WxXGnRlgpl+FyhYqRXWDIzhPu3Qm0
IvZbml7Ub5zRMeDdIgSgOEaYXeWknjgUXGWkf7J4ovJl8aTpFjKBW+AVVAnXublJnCeD6toweiFs
ZZlEsAbBHw5uXI/elSORM8qVQxAvxf1OpmxOzJ4vccqYOIqppyI+6Z2nYAD3F3lSITjcpisKsdbj
Wf4vWiPYsWgtvUMAZgiK7pxgLYzR0Eqk67jCe4ZuV1VvAzFd8HLfWG3SzwIhT9B5ZnbselbT4yJL
qpl6AKDDozB8C3Cb5tBa8SgRr5kWTwPxlX8JwhsCoR6WEY5j7MYycSgPS17Czgd8/TLmJLQyXBxX
S6FmOankGMq1MhhYoGmwle5BYYD2TaG72cjHBHIHVM5DAWAxdmULsOaxToItgpRaekVCf0ZtI3HU
H9D4oFNpbvSsXI0G4L4snxQC4brdhFTXKEkrTwk8RaSg8ATRwx4ghuvqKC2ayzx1OT1FzUf8I88X
pl9Ssg+zNbHQkXjRq2tUXyvZLofPeN5IK7ZHlk09Y2n7zemUQxmVUASYpLv44nMKqP7IzKBVPXHI
APhW5yedGU4MiBBZ2tJvVqO7zEmyiTQnnx32gAGZWjmsGz/zhlZbL2fwub+jQqBBYNBSFLSDyACF
LvZJNPapsOH0iiy2hm9D7BfmSB2vLogzEb5BtikYaBVnNWC9Bqyb7E26Fw2t4r01Q5vfE+2ufvD3
uljYRGpkVx8MhokKQtpOCD3NDDRNE3RCVuiCIyA2SdQQ0prXpz+BVgGlMHuTWrzGmePLUfwwwxuF
etjd8u5WgC+SBfohri+4XefStw0zdjG0rI64fk3JoxTuws5U8VQyK7k3Cardi1GfzPQs59d5ZJN1
Wfr4N50RmuG0RXTM9+3RCDyz8kwk1N5YnlBC0RhGuXBKVHwli7sD5G74MQmPurib7TXdFK/FcUxM
YeT+RG38s0JG2t5X9+HoqIUzh7RS3PpPRqDaUTIXh2CWeWQJTKVrBC7ZZYRt+Kew3ArCH9yCnXgT
1rJKhtISxNqoTqU6cg4Dbok28wsXH2HL+eQtTwBh7KXkgvFQ78l8sf+9ciCsinOuvwfxS/Zfnf9a
uC64GF1Td//xH7rDHBNN/YN/IO7v0fZ01byaWMkcHMkfSUZBdo3aiyKfDO0IaQlSlS+iyttGX+JA
EXAYRNdUDwvoglzONrQjddf9QEh9vBVMLB85hfb8YZlPEvEwmn3r6pkw2Tn9CotP8yZXO36gjU/+
TVT2qooLRD3X7ZnOJvEthjrB0Xq1fLIBAqJTDsuFoNn6fxciZY2Er8dQkSZyajPx4beAJZ6Wzi/p
GeHkkndP4zkTv+glj3QsAldUlsh7C+9dvofPEPu/GZUb26TbAn4AQdT+L+IpNnfLyBWMxngckZqS
t/Ez8sNXWpJQNGD1d+sIK+Y2rPca85AZkZzDjLMzVgQFpsLvtHvF5tMv7zLQcorgfJsmW6WG48UA
+UyY9bocKUSapYmbsWPGdF0wcUg0tg60lkWMOsgDFAdGq14AcyzBk+BT8XhPpJGQQhAsoP1Lo5zb
6JTr9Jk2nXyGcMRPBqT/oTmAe9TjMLB4nhhS0/cdrhYhWzBVoMAW+bNtRJg5+7Z4BNU9b9dMci3t
KCrtVuWmJgyvwhFLr43nFOqOS9oHwGKZWkrdolUw2dfoXDIlZcTO6ZIdCoDRDw6r+av/gh+KubHw
kI+gYEE8otPFgcVGm4W87+4StwzdN9N003WAvwe+DQOAGf+uz3n+mMRNiN9dOsJSwVmtN8WODMk0
evQsKIAayPcFKpLiStzC9aDDGzKB/xVgoHgx8DAkx2y8LloTXi3655co2frUYnLdUtgj5kSflchP
VFeYajjl4dhDDtZzhJP3xE4h9j+yD8bZTjyLKMGWavaIjhxZbEd3ZCA/ipPQAQFLrX8MxUsFxFU9
B+sRzFv9m6UjqD0skkyRmt4Gr73vE/TjjibuNwUjXGbS9Vfzkak3amCmVGzNbO0+zUuSBYZ122BG
QHKPB0ZCDA4VfYvAuEfDp24GaCfRerikQDLJciU0VDjS+lEHHr7TCBOleFjRW4khOERZwFB6cffG
hFgUEKKoicAsMIcnZnJHj6DvtnglAmOjFUtnJqADMJ6Ur4r09nIb35PQDVi1SlcPXDlwp8Cle2jR
EYpPVD+JAfMMlRQtMJKh7LFwW8Ux8R/zwigQ/zllqDUxpfDanJjxDCDNvvAneAxZuljDApoxmr+i
TNJZA/orFW4FxoxyODxTJtGSJkcXXGThobnWzfOuoxM2rSu8BCFU+70hPhrUfvSYIMMNLmp30Rn5
KvHJSuucH0RAA0/mg+JczjuK0+Xw1pebbFzerMYPDCvjRD1Kq4s6Th+WliV7rrqmFH2Z00fbM6/i
M+GVm2/lu4xpbVhp8ZV5X3TOpVX1o7Wm9IsC7hssjssvsIylsqb1As0VrPmGMx9W505dV/1+zve9
upSInPX+Cb8Zf/r75oWAASJZxVkAKMGF2TKChi33w2KG44+uCeUU6RYwrIP1ZHmIq1ocoxRqGmq/
ky0RshA5dDvJhFE2Ak+6kUDcXWmNzSv/DBkGkHjFdAlZIbmVGM04PTvJemQN/ak4smFjibZKabyK
NSfU4Hm7Reg2FMylSw+ZuyBNYEXXzNxv6rijbxgDVwlRop80ja3M63pvMmCXAjWgpXDIv1CkInPK
mYNy79vD8Cr9l50MAKtfRvhS549CfW/fk8pO/sjGERP6OK/r6ZhPDCaO9KEnXkR3Y93FHcxNYbyZ
1q2EHXwqdNAaz15+mPGG0miKLy0xMO05UMnnRhLmxRQsLCmCw7xoz5zFIndIfPDtipfyoF6Qw9Ov
6PM9zWO+CW5W/Ex5c8LEHK0ImOsPRbz0CrmrTcHJ34P+zRiXXx3Whx7DVHEt4W8wT6PhGLslzh3M
EfERlwGnRMro8T0UNnLLWIKKdqLVRWyd8SqEHV8yox+fNki6QZ1ctLTR3Dg/qGcBqUeIb4A/1azC
WbLthl+m+DdcROHvFjgbqgvcOFT3F0yUg/IddvWW2PnQPLFQYd3RN6xbZoGHsr9PdUED2Pa3s6Gu
qdXK+LpMZlC7YwS9NP0b9rGApFR5n4m4c/UjFRkLAYn3LIIyvWvuOoLr9/jlOXT2aGehRTZ2loyr
QT8io9zyo6Fcr8yBFtrOlge3ontIpC291dxFw1Bj9J3W3HqsARACcKryWA7TJVE5wdl0JioU++mK
65YQCIhMnvKMQo6xPmYsFPlYqOI7NusRNRuNd374jDSAIjxwZs66px6tbbabfl4HgTgWpjk/2Jic
OMVhltF26FHT4dEOD6Qk5StpNwbMjuwvncvwk57uhnYCtgQqCZ8aiOPnPu0fnObxqVlYJMf3WnhH
TY7VCPs5mkb1li2d3R4Fz0wLwIDv+aB3Glif4d+LPp5YrdlaQu2D1zW8PFtE/EuzAEncz3tcfvu8
R1weJ4tVoinffCQPXJpNK9ODko/LUfiMP4d+AXwBRlfZBCh5aRhyMseOMJCacfLNc038oj6s6ZtP
3yEfxxUeLBdcUOzX9FHhUzAohHxkY9dCSgb6kUkGOwXNar0EH3vu+aj43EjJyHbGfaISxgKxJrmm
/H5ybENsKC3ZlE70RGUXAV9i7LgkALvoW8kEmEGnXlX5FZI6dSTWQs8P8HHJQhXoKEV2ifgOeQN0
NXmtwqptjzlF/nrexnRaV7X8TLI1LCe0SzrtXtOZhAugqQKXcvthCu/VvAppxILr8vgrGX2IdVNc
0IPB6oYdXrQ3645mCREg0FxEW8iWYAWqO2E6xfMpAf8w49c4iwjr/HMgnlt5Da9QlLy+t4fuWEk7
k68ZDk71nJWnuTM9hH+aejPAfTmkAfEPZLqOu8myuUQiPf2C/LjbkN6N8R5OdzXZk53xo2bHgIjz
6qOYN0pDPjBnRIrZVxV+VM0zfUWI0YZPkM4xgkOOSEs+AWLbrDwV/hJaDmFRsh5F+h5m1OuPuqXf
+wXQ2SjPQ3WC8CxhE6D6IAuy/TAChrabXvB6YIuhxydRqY4IVoFfjJha8DIAIupRylYgp5pvqIct
/zm/I7bP1FcWfmj4QFIbH9fmw+TGZ+rafPQ4qt9KaqefOBBJcDUBNQHSX7cH02g5Ueb6BD4w7ZT2
vb/LlF047LgRq0NquVsRtPR0kPiHuWjv0uxA698K8EddXsqUXaiE8aUuz5H6FuT3pr/5f9O3mJNR
7WXyrvkUQ08U93l8qxsGgbvakcy9Yu7zdp/6O1PeKf1OCndDu2XE0jo+vnzUQaNjckzGumLtDOVo
JEchYah6MDFJCudYQmZDY8jruiOwrnbTNd9x8FW/Gea+J2pz/ORiGN2HmL0LCEGd1tor/q7/XTBW
RKWr32rfNt0h34RwcCc0g4ewd4fMbVKnt/YGIppXGl7C4hqU1Cb0Wva9tq9LR2GznF3BcK32QJuZ
fDYMeINXDV6uM8w5mb33b4cM14xsmvxmctaJLkq4pX0nBS+jfB+lT5ZSnewrdRkz+OzQPdw20MrH
JjrQ5aHPAhept8OWMAEvYyRHpjtzmoNFLTGsyvEosTfZLZ335TRCPVEwLHjX2PvZg5nHcrjNlxbz
fOu0lbHRkTqIHT0RTqPiMrOLYMJExQLOqCVCR26aca3fw/ruZ7dYtMFgVL1D3/5fB4zpga+sl8kZ
I+NuGfzRJusUW3zxS/6ZzZGysQMFcAMEpNzLYU9/lemHbD53QPzMF+clJrE2rI2AcUG3pdPHFWBb
ieqHDEnLROPtRYPHmYCpgi6wF+0VZd+2duK99fFZVU9pd5LjU7j2EdlLG/P1h9+D/b0b3YjDisgo
BPCWZ9QrBp9jg9aOqKyjQn+PoZ5JH8LG+Yx3nMMTiyYcgGqNgVtn2Fs85Z/DMCdK/B31K0eere37
kj3MbX6F6blIL1J2ba2rX9y6AOD9PW7uAaCj6iHJj1iAW2xL8Ru0HWX+UgKbw635O0A2W7jqT88Y
uMDNbD2GL8ja2D44WIkbKV4pGPX7t232kDRvYMaQeoqBkfk65Z9x9V5ET6HE2oMTBtb4UWku0Br4
QGwbNO0QkLA/sitGD2YXBjPNS0atK++hPSDT6Eu4kTtmaYzLObFPvKW1Gj9DBZejipr1ZLSnVPPq
d2b08BP6Z5DfOClHG8u85uItFG9BQYQNvejrv8hkzOvMdSR1F1fLOCeRtouXH9CwuJHfkuac0Gx+
idxnY/fsBpil65RoGvwykuaUPv3UXXwhtWLKkALcZOWqSZcy5HzzgJOdbVNr38Bc89nGyIHbWFuT
SA1weM1OIk+j2XXzrhn3xbj3A9QITqk5YuhqLfrktwFWnPU2W2/BBuVD/aN8SFVH7X/MkbmDrEFY
heZb4S+m/qg5M4+Y10ZzUBoa6v9Z9rmLJMaqXMDNSGTAjzkfGyaom9Bfyy9gKQYSB2OroYhwenlf
/ZzuaICPiHWwSgJ9r/gcO3KupWV29CK3p1gZukv944+ox5+z+QZ5ZvJvDLJipN2Ap4AJHjRQYe0x
6I4EARTdkU18bJzWfwjJozEJy9jK/a3CPVo9c+FzFD5neR2Na1a9/A0+bNqijBaVV2B++MGH5T9a
BEvXseKkfmo1MhtoXe2sniJ41/NVsaa1Xl14JSphu+uPerQqL0G2l/zFjZUZ24kiH8zhvLP0XY4b
+Kpr91CmXHZS9VHjzNLejeyjEj846cVnWT3F8ZkisdS8fyMyhnsadS71ENlbNk8VWpXME1LPSD2d
TsZ0tMajRvgzNL+vtyHZTRaxmQ6vr4Yu36jEuewUJmcrPjfdOesgnJ7N9jygFC6ObU/bZpGv8OBP
tLKc9mBWv1Bb8NXM4RYglTD8Tqf/XG2VivCVUS4UwqUIpaDtKGvxzb7yFlHEipWTWpCbmUTqTLnL
lJkXak2je7JcDjv+IhWiBBiP2QeT4M4BMOArEIe3MYGKCaYERr7wU/Z5SQj3Ptog0BEmNAjHxjyy
OEzdWXqP103025q+1fB3Ln6VwJ8Eu26A2xyo0VXUwL/m4FiWe3IX9FPSnxXtPPeXtr90Oq7La6Rf
wKxI800w0E9cl+By6q5l+shNCkEiZhikX1Oyaok/Zp1wGEIxbvB/pxW+ZIh8KxYQ46dCRfTwnZYb
Eage9hl29t/pFysw/tU+XkX9W1og4lhBPU88hn2qh5KN8SRKrBgwUm8XNzG8RghSi3uoXNLs3MzX
ZsUUdhodrUJZ72bKgQ1RJl63PNbg9JJL3V+k9MrHACeDmqGKv4PiUzNfwcO6GRraRJcSKHQM7b9X
CDscg4cyWF5B+h+mzrRJVWzdur+ICPrmK7YIKvaaX4jM3HsjoAiCdL/+HUvPrXgjKm7cOudU7Uyl
edYz5xxT3pryuZfPXJbxyACPxfnUHAnpi9uLjtyWK5JDgAe8ozuBNot7KAb7VtuZdA3al61pH+PD
1dog6wzmLH1Rhu0/hyAfgmQSRcfKOCn4VCfP9ELaMKmAC/hV4Tt0yt8XFPCZJHd2jrl9NJwENurR
qjZFHGoKr5Vli7PSZTubHtLsIGv753MfyZjEUPtwAAfPPbdgHLt0dCh0M+N5/uV8ZrVsYAO6thxn
nUZrRuBXQRYkNKJ1VGAoWt/uBJg3ihKarKGklU5t/MpmzsMAry9SZ5HpDAbLwVoiYJsc0hhF5oYO
RIwQuydh9np45V+cZDlmMnqdc+8jzUM56fkrnr+oBs89mbhL7XLtl8nvDX3ZnuIyyk+4GFrnL0uW
K8O1NquuoTj18SbhpW/LNHFMalPYzTnhgfWR7eXH2MN6oSeLf0bCvpskZDm1g+IBkOLC96kee/ou
MaCK2oMR3u8XHi62JKB8AunAlQVUBjaRtWIFwnmKwPxLElgaDIOoJra2fSr7IDIxiZId56oeNoTr
ObPfujVClv7Ym9ZBg6mJId0z3W50svsQCfCqw94B2JSclNsYdxUqcvU8X4+c+ZkHYPPcXCgdFnlI
zqBZ619JYGO96kGKBNfj64ybKYHfUXovJZBuf2VcMBxHgddC7v0oc+jjbyYYmxVWdgjunPwSa45u
QogcQUNs+IBGgsiHCoDYy3KhEpA9B/YnbShz+4+Okib77YVPl6M2swD7R1rb1fu6yyl4ch+tD76A
gD1WGpxFIKyRrqoAJ+ijXDbEWaIlCKyBDYpAqujiclrHf+xxdD0irr5eG3YWkTqKpqjvUoJOic3M
k4Wdfo6Z39yBwUOXeThrhf/LSGjQE7wpambFLZQLapmv7bd9/VYQpuQvSbuor/PdOKbGXpno5Tqq
2dpOwWhY1xGbkZu9E9Z3c87rD5dQCY8SVBgWUP6mFzH84p+8tkg1/r5oVzwiPuFMQHNNUM6W6KNs
NF1Ahu84hOwVtzELAnYcwzsQYZsY4Eek53E64EHiOM3JuXbltcJWDRk3jAI0eeg3XJnpT6rPYFOp
64rnU0WRgeUJsINMK70X/zX67TXbxK8LErP5fon3JPsLHMyYAARtAa4P3wOCOLZAEfZXgbQJ2A6r
kAbH62MzbPBf4KziFrDAezphWm3ZLWNpzWbWCvMIEQ/GdcPxWYw0AKXo5kyIFhOdwG7o8OQQODmv
oc23m/aoweh7OCpYKtUGoQ/cq1z4LE9bm2wBQXXJ4aRwaXoX0x+/CE7dShmzKAC5AmXvzYs7qr/R
EGaYIspN9tzk31dlSWr92sG7HRlC994pQmS70lzuh+oaBxs0Alaz3Cka92lVKZxkvRmf8ycmwtqC
hG8CdvnpsYAseWKyzRfsiNlDIzwA3xAIvnd7Cg+A+VzohKJxfVGEeve5sT+4m2e/7gfBccDUO4xe
j4v6uGS3r0K7TDiXYA0Vlwt/JHf3hBsYadDY3Msl52X8ZzB9L8yTWkp51BLgmUZCF9gD/WTqKLVX
UPc6lh7R5LdxfABHsrMAToErBXHv84H18bdR/SBLJhzUQhY4yQsbEm9KkLi7278PyAaQBGY96ILA
aFzMHfDJ+EM5d2n9Uvvi045hHsni1xPeLCU4Jf2KdRW3JZAbm6IToq2sDp3VCSIlf2WqiweFWHdu
+nABCJvVC5gCJfhEDtyd3z185eHfVqS1aQN4YYH1iGFHz3l+H3Mr2QCvLZiaImCSsqCy58bCTr70
JEiC2cePwi4NcFOtPnD/r9rfNjkkWPNSWJxeYguMUQXLIFs81YVaL/QzaAeqwouYh/MZw/L9JgzL
bbW8ObtT161h8fFBfBbOr3NNKW80EQck9k1EyrmT32AgdF4T4pzHL6P/Ol/8h1hhEn3C0uag45Lg
KYKDT/4t/qUC15kJdo4GT5vG0nrRo/jXi05dDOpCoWN6k8ebuxLmJRtv4nbwcQVnNqYy83E0iBYp
e1wD8OQA64Y8QFFq+VEeQzgomxyDM8zDL1aFertrqMegEg5nHR1tqvhzFKor64WEff02e5Tbp7Tv
9IOZQYxCoTjf+G3DKhNDVdqEDFVqGuLZZYvMVr+4LZMHmfq34UUWDi+9XbTqSRA7MQjb/3A4VKxZ
UUJhT3UTwdxMsMmIh4Rz4JKHLxUCEE0Kdh1YkA/982zyArQJph8n4ABYLWFuX8RvHmTVce/7QDX1
DjOCr4y68k/r/HyvZOfH6L4d+/xU1uTJHGpO3uYCfL1EzlVh2WpAK/DlSugWwukwKVypDlIGDstv
LL9igKEAXls871x73vPmmfW8JMfh3oqZcpsZGD+TuY7kT8vsO1p2Bu9ic3kJoyvLZh5D2E4E7AVZ
Co2MjPcHVwCiyj3xGIBTGACF0uQFZC7uwVsV8CK5HiV5dvplMtKE/JPEk8/z+46L1eEFCaeZuoTw
OtZvP4b6nT2/2IHEB9YACAasQDilQpeP5jyM2T/z5mDfzZ5BqoWTBnc/W3PxDmYrStxg6Lbs1W8+
xF0TN4QLkxW9KAaRsmYBoc3Jwalhk+0V+SfypK0tud1PjwyabaB9AgfV8LKnOEWFZMAbWKE0gIf4
KsOcSSm2a0wQkeKAX49HyolNNP9mrCnmjgW92od1xbsspTc1/Xr2X2z/XWwccRYMK/YGTDH4b25R
aMfkBncPaJHpyYlO8OuQyRJaIkY2JA+6b7sJTnC0hPwXn6XVjKMX9VtTSi3oE20AApdQ8+YOmZV8
VYHSYSKoSB9YB53xqJ8OtGhUP5gmuBYxIJXWITfOvB3BznJhDqFRbXl6y/GEGBrGuYE9+ww0Iet9
rENdv0SlwCuFJUpE+eJt4Fpfg+EyehXZDtv4olYWLpfHaCJESLbZ7JrZZpvunTVqd5Lw/LHkLUfu
il8MVFdKScptUdwwcCzANGYOD+TZSwe1T6B5rw47DAPsF9Rlhzj1HLe/GGJdlp/uZ1FOUC4Rmd9R
t+CWZ7X/eLtPGBBonOAuSsTaHSyohrP20MJMtDEUzzEYDU8XB8njNlV/qzHufDIeMe8PwKCPtfxY
vyIWwysMglmxLuk9zgIMNeUql8hRYS+csfvvaU6mhw3oD83JNIgQhZ3Z2H3G2FwcdX/T9rW2z577
ko3ifRdbWx3oKrBANzZWWb+IcVe8j5WY7pA3ncfizhoq9665J6nzZz6H9oSdh0OLpJFbEfhlFlpm
g1dyLjF/x/M25atfJqAqZH8A/Dt3RpzpMn0cBaiiwqzb8v8E8u6TlWRrxcPXxohAvSOdH7f/PZN4
VzHJY0dF4rxF/2dIBOeQTBj/nvc/mQOPaDQ04ywJatUWY9Hp8YvB1yLczSAH4ZHlo9BPEW0seT+w
oF9i3eFhyy2Y2yuNsZHOsHMPHArFBiWbli/BOBqYINpqcVK2WJdvyEulh9pF6FPkNzRZ0LnEPygB
mU8YpmdK7zERtu+4rS4cv5o1Kn95uxOBqESQCOYhGgcRiexqQ0yjHM0Bt5qRdoG807mfMRj3Vo3h
kDAovLxiVRQrGfwsFVym346JE9XSpJiznuzow+rH2PkGwL464BWoC9M++gInWE2N2182VjxukJAr
OqC7lTLjjro7fBqymyE6RJMQ2zxnKzY88FNgEeBraJjlA/6WBwLRgc9LlO+D2YPc+Hv8YRf3OtTc
+sb5Tr5JXRgknoojGlOBxiSdmkkxjOCpVRJhNnKKJ85Ki2GRweTAwzOsKzmsi3AoQsb6VF6Xnh3P
XOZO+HTfESjuOQvMKzVUlFNDIYOI2fq4uK6IYELGWN2Gdf+gqCfkYKBGa2kAKz4FcknKI5uR83jZ
xwZp9badAXtl7D0V5oaJGVQ3y9sZNm0WlomPeCg5Iyin+A9MMm5Q2uWdg8wktO0+LMEM4rqkNpki
K2pTh7nEQBRepbAvN0q9vXsSrVjtd4RIs7wO26e1GepQZkAuJs116hIlqaEZrqNx1QC7XSrUK+FQ
/8mzTaKIV/BHnIe2+H/HAh70DMZ8QXzkfBW8DvB1VMSQ84vsfGvVzwnEm4D0AP9i7OZC5nRm8EpC
JecFZ3BimHE3wFZGRAUCx2GIH7/TiP+RGKJB8YhbLiqWd6qo8J/wePrloIjUxvuwwndt+K9fZiOx
buDmxVrRdmxZR69mfwc8049xhVvn0qXSGT7MQptqJD6AE3n3QfR55bBayI4y4j8DjfUvhg+gXOGZ
kXCv4Q1KAAu49DUk4CruMVTMZSUv7ccqKYSCRNTfIr7GicFTZe+L1N8/UGsoX8X6Ka86eXWNIfgu
B/xqti9PYpAjMSEXlmx8ifPa9Ax7obzwvI+H34KSlXLT11tBnihhB8+gIzj9qqcHlXQTzbcSXoTN
MygCQlcbidsBcidSpbOmgbiQQ8q/IimUGauWpbJEbUOgyrb9bKwgRx94zIcvi50CD4+QaAIDc7GU
MZM7K4P4jDUnvInEBpDxur1SuDWhy3GGSj6n7CYjK1PPWpkOJmKrt4wtS7D7d38IM5gUtm/nHHYw
4sWNvlLqda6vrvoq5vF1SrT5i29FmkntDKs5bph6yUc9lnLXlPfHo0MkgzAPNwjW2gUqJ84t7s5F
iQeRTr9tae+7aPsH1Ge3qMz/Occ2/C38Hvj5fxh5PbqTqtx7QN7S5vx59BOk7HWFkYkeuZ5MO6Yy
1HwKJJCQv8ZHrFkNSjetbbxDkYPZEYBZgGsyhhsSG9NmKi/AUtAEhdJKL1ulLqCf0D+mUkHm9iPj
uiXbSiGu+ZYwKYoiEOY7LCmywDT9IqNPksp5X4FxN5VHqnVeHu9GwQktKM4wKBLs4sRMK7pKllRw
Xq2Jctsy310gf9QYuWBCIEnj4MS7aYGFEFwXyujugEMX8bBOinDpf8qD6WaiaHTsQ4w5H+9X0YeJ
E0zj6UPtBCZVapEe7vRYt7s6OfSjI+Y4xfKo7IR21+0I6qrqvgiuyTZPtvfXNmb3n2yd54Z116sM
5UlqHAdOJ25+C7Tel4hNAHCeD2OEzHt1TOZxflKN/cvY2OW2GvZKfdK7i5r/vA5DTjvUuUsu9/YS
f2XEc1vOkcQLvjvjKzcA9R075WASv6hD47q+kqZpA3QqkrlMYeQGeQywKwIcSMxvJD/2UsLj+J1Y
4U2Mu+flAKxKph5vayOfYyXBDDlKgOFdg6RfmuZKa9nQbgplm9Y7xR90DD94r7zPHi6JvTvXLgMB
xm/W5vpJSFaV/zQXLopf7uEo2m4FxfmE7nM3QjmdFD/SaJrQK/HOd8J5Rl5SuQxTEVKJ7GPK9Wgs
SEoRyNzymwGGcLdVvQbY/USLAodl798igwGLmvsBCPWUCKGhMvs9KEQTmbAr/ZPvqRrrMLDOKR5y
3owsoO58odaM/DHhLbh9gVudHQpAVWfZ0lbqrDm85gD8PQv8EhyJXdLvC2eT8FA+onplfpv5xJWe
tV+pQJHxdvgINDD315UVdo4IO/QxSIud8sCLI0Yju7nIzaUfzol+kibEZ/RGvCmc6zrcDliskhBy
hAgPlP7sF+MayiXGNZaPjBkoL0Aseb4zsXajXqewcB8lgg9YvmaqNgrwnIO7MNnJYWiwvafsTa6P
f63xZzJhPFR5nAma+1NZPvZ39NRpch2zA0u/225Xlns1PRTa/hJw9OVg3daY4BfwX5v2IKEDrq9b
6ozIZc1MHf7biDTRDeVTIujsZzOSjD2acyoMTY9uQYIWB86Ds8lrLxkbi0R6zQ1LnxdNYTiwjOFX
Tv4M3Z84+YMWqK/Ven0F4pa6Sk2TEH05EGhE5or8hZscIH7wt8Ur5GvvkjWZyad96bJzlB8Yw37v
QHBOFICkxleUB/fX5W4fE2B5CVf3ZqDUQDjxL9fHQnuOshH5JDuIKGTBCtwFVuRXCuTgCUti2gGK
YhJrJ5fo6CibMeDBJb5E6im39sV8RohWawMcRNVr05kXkXZnnqTM/jmtfl2EDg+v2PO1YrEmbesT
ygbWa/rGGebTAAcJ0tZimPo1FL5ik/3jecLzClSN9u727qCks0SlR3NprftRO9IZ+/kPRu0CDypV
qzx5TNaMtPaIGkFp11QTHCKgAh6COUOVop9XCxqLBENNDfQZBjsaal2TkOIEm4yVTHC9glyjEXp4
N0jr+aqDjvpYafm6c9avf5qzvsphLoeyKLwMbXVzjzepEqojTeKdl/ZT/8kyzlnDVHa+YVLdiz8w
qaiQmPgPP51dl3P6nBSfLWO616LtJsk2RRI63fn19I82/5aZ04oiRVEu1oycivTsjB9HEz1ZpIw+
FDAs2IbFnuFMYRt9hpz73IytyxCqUVgDEnqEdyl8qBuSYqviGlpcnfK+IAvFCbNadPj844nopTR9
6jZ5jcdFeIvWjRy2E8OF9ER9NqVsfPS40/tlweqx/h5MCo/wFNDS7YT4cduFj3ow/TCF+JCy94ek
MhYMYcknQzVUseqYUd6TCtCY7CRpx26c68fyeUTKzJxRD0rFmDyrfdRs9dGZHy9PDgN9jfpUQwKe
YhManl6Bqgdy7LYYbM+qFwaU5gmjTs4RjsFeXj3KVcyQoQfdLVBhHM4sfCPjIahoSq+E2JmyUq+n
iJ06BrlZAWOiI2MI8o9UxKKwFxlMIs23ecDaAcaNBtfBJHansh0878sMjhxW8uljlI6NYqEVwg2J
JzbpuRWgYHkRPXqla4dlcXime6XfVs0GpbBN/IRQKWhUYU/BJbOUJ0mybN4/phP7vO2zrRWHypUI
IF6lTWbuzOfBQVDVXUX/NrNfNfmj8QCYJPcfFiWkmNZFumanna6lZG0IdBAxsiX6qkxPkrHYIvEX
RPLvnvuXjBcoUCXdOOraGu3ByS+tFzbqFan/dOxxXEVFfeB0ZHHoPUax+1jisfjPZhFhVMWRj6wY
z7d1Oftbn+Lh7FEVMiKzcPvhVaq+LpV2yqD1boe3hM6edJj9utz6XkZXwW0kW7MWwuUXaEyNXKnN
cIxtwQftzVHNJIDzzeQ97vJQkjfdAjYwZwYEkwJym4v7Y3bL5mxQVftwe/j52L5RBAVvYnfv99kk
21xh/qG1tnO5nRe6+ItX66Odc7LGKhK3/ztZ/+d75qTTBf//SaKkwERCm5i7romZjldPgF7KS08k
n1ky2mvQz9X0SXyp2LiPMzBmFn4YEnmefWSiFiaXsolYwCoX3hX84HRpdbcdhgh6F8hzfnLXL2BI
tBHNPoea7bbk1d0RU1kTrkejRnEld40YwNEGrjByLXFPtBl8oWXLNQRk+b/YJsSPYoBNTneT1zaI
3Zze8uaILkXEntDh/K+9r6i5yYMUtqDqzWZXGB+y/2oXFAiEwEjS5a80Qix+NHNjmzWk7yzNqxov
xQpMzCChUhBDKeocrnKqskcgtn14U/aGc9n1jzX8XJmiWNY9RPCXUo/ozvDkb7HmOm3QM3SN+IdC
t9RWt0w0fuDKnoUcs+kcYFdf/oZOPc2hyHonnOQi40tTzd+Pd8TMoQxNiTrSolEI9hY9FGwLUAaq
dpc2hxhT7Tfbdc7ESUTZ5jrbp4/xUK3I2eE1mmWCgsVPgQHlxeUveVr1V7dJ6a5DTnXLOz2rK3aa
UANs03szE1hYAjkRtRf/TshHb3clW7ITMXZkCGgrmEp1ZVwPc3Dz5GKHFDBB5nFV0noOBWSRvtHt
RM8kB1Q1lzVCXBCyBUF7IKfak/Ue5s9/Rs+pbEmkP/EzyctKL64WcHz5H/VEmnlw0ktq+DT9zIBk
kfYjLsoRlEiAzeY7jpZmT1UADAyurzk/A+PLxJW7nd3tTmznEEdDbk+B7TZ1UpY7mprsg1QcS+3I
FoQogqkdJcwiz2Ou7/txL60teX1XRD1K1wR16ZuRl3PyIC47rbXpDWzgMMsHsjxkl8jlzHu8N7yr
s1Azw8YM5dsmX97sQCIf+gpjG6uLCCVxFMrpz+Cl847YRDhi8rkx5vxFswSYWrb0enKQ7YNVHO3u
FARBtDOUS9d/BUHXjlGkAspNrOhy70ZSum6Jx764xNbplD2ZSJS/V2WctnkoieEb/gNO/sbjXrOA
S0izX/Aw7Cr6aC7UGwX2Jo8kEbCG94t98qRBWOsIm0wQ62CMkJzgK6d3YKqGuQ4Q1UdyRJN7s2s4
CLAGB2XD0eCJw7sfYZ/VXeqQ8yCP/NKaZI8DK5M4WXHt8dQo2RbJi9TwO4n9PkF1odARWgZxkKgB
emi0KNMA/A7JupyNNLy1geUDQrtmbuiV0IodGJsPzAKGiejP+NVW3LvIQf6HFyJKRjrRQkFECa7E
jkr1nj3JmqXs7R/wxQB2/uviYuPGgEXmggVJMjIcnL3zuBHOP4gpVsVpcJ064eu+Lsc6XHmfxDIU
ZD4AM+CDaRvfOeBsj59CFyY3zg3BHplKEJSXLHD5CdjG2/TiikZ2AXZHnD7hXtuYzoK1Hf8QOUNO
CvYOvzT1BTnGWWeX4RchyFcvAmJlQPZp36VuIvc7jHsLuNvcBQHKNjzBCJ/IlF+J9TMrNMzO2gwU
0UF+nhE+defb5gNh+GJpwfD1REs016hs6k5yQroMIFvp09Zx+Ys9xTLrZzHvckxXwK85NpEpeFaQ
5Xwq8zD2SyOMkb3k4XUXWsOAB9inMMUcC8DzHoW3dkJdgwx7QHFmIc4dDIV9hWwbJ4Erh1iAWHH+
Us52HZYWYsltQiOMSau7r2q+NQR3FBYTQg1PNHxyeC681hy9Slc4Mw5y9fUY7U2TvpSNcdsM9ua6
43wUwyng3FiJcwPHQpx8SbywVi9rAtxBJFcei+glXvPXnLedgJ9EYNDopkw8jXAohR6w8+g2Bx8a
nZLH5ZV9BRfM8AVO+FbUO16gJ/pwpoOBTe8MGu/EfZ3zf6y1NGWfF8d22lU/+m9JzRTiZLO6jeN+
b2mHoTvCTBiAI8Xe9eHZkrgrMZPAeWBakJu5s+L0ihnp/z8u45gjKg1Rh2sSFMmD/A3OkEikrB6/
XL+FvQLdR/EMxkzB5a/q2QDuYZjfXKgqwDtIduvrWairAsDNKo+bAyjEX5tD4Ag3E/8+15Q8484S
id3pa04hkx2IKidtTTi7cv6Q6OUOLsegOTD+EHAjm09nSymy+dboN3fGmDJYqscsRe4TNB36akYo
9BX3u+nlP1lyxDvrOJhrG/eViK1B8o4rayu+gUqikXMkPaF6kHPIQ6e0XBbyLtZKCGnIbBbW72kk
MIqf7DdXN/Z+tPZUIGL4bAgK8V+C1OGsVLszhK5wyxOLsAmPJOww0bSQN+5fejy2wt5LRPE0pPub
8YXB9ZNPgtPIO7UV8AheqtRDcJrn0M7dKMQr0cNzQ91/K7m37osfgFg2PQ/V+S9X0QehVSbwHjlE
473B50J2CLMDFzSiDLyjrgq0Ga9iztZoMLgoOj62dHE1WEMEhJGwxwQvKojZ+gBxGQWs+k1RDjHM
0OqVGeuQUNW25vVAORmcQ+NMoUjdfJfRd7p6jZt6y9Bk3HZPmgvISLnyFGhCUI2ZB1HqMdAgjHOb
u2LAQhOnjfynnsww8+Lx4INnB0+LxzD77G9xvzJq4gNieauhW5EaI71xQrtkm+Ox6cVe0sAcwUPL
zIzrDUIRqPxXPhW5nKn0rWuwKlwdm6S5MSnKuq4YIlApGnnDR8hnWo2lCZP+0G8dmGLHItnTLcaz
ll7JVzyu2btpE/4c2ARgX17qHxQaVivoBp+xQsr/3Kjtenr8Ysjo2NH6ryr6rusfrf5Zwf4SzSMt
ssywPM1wNpD8qaYuw5Y6fRzYkd/wQeqrNl0B62qxqPIgGxMOBRXIg21ZPgJO6yJ/1S3gmT4fY96I
vGhAySB5gJKBNheGDEfYJJS7j9UEqeKjUHaiDom7zaK6ahBmBmatK1s/6jRpHgLKhAmI8ec67q2f
ovjTPP5aj78XZwQUSgeYvnB03CT1iOn110DwRQxcP52TprDbLTbPbEcDBN8oSHyaRdozRRSTXwaD
9pdKAV4XbkE7CXcYWrgAj2XSnHmpAc+0YgL9jyWGWyajaNYI1NIvdV/Kl1NaN/KleVupzbpow+Ft
ytZkYcp+jArjfzPEf58bxyYszvdRWo22LlzVzsZ3fkxtYQVOqB4OfrGyQ23AO8T1gJwsjgL1DOQp
397MlQ7X4hehNNS+ONtwP3xodsGJm1m2vEFZEEKagGyKexHVwalAxVE9kR1BCcOSA1p/BIqQmqL5
wNFpDYifdKr5lnUycnrYDt9tAvb6Nwke5+oXyylPdrZvgl9B9kkbhUCuTBKFjU9HAWI7a7iJG2oy
5Xheb3nahgokm0qUAVFPFEWwH2MW4NlTL7aljEzOjEMo8aN5TNwkCW5SEJZjLOTMpFjEePOTiNWv
B1zwtXHGw4GYxBvhNUZKrYYVvV00EyClBuhVSiSqCSJQALu82V51XI4IPoLRbjTBA7ziuFe3D1aj
+xebbElYFRyVV+8Cyb77zvVLcT0X1ZHmCzXbJtcwykhW3Yt9Lkxu/0xki8l/oy0FdHG5L1MCuIeh
PTw8agCb15a+ggmPJQhU5PAYmpGGob1ShFBzmwpHDdAC/ek9VHSeUY5gYnum7d3YQ4k+ojjdavFG
VkJm4kxZDepyNYqjWUpJrC1wsyijfBrAaCp1FU1B3jzirbp2ed/WxZjlpqz6FevlLMyy8NpAvQ49
5Qe40GNbPbbZY2sMnMs3ZbuBqceCMxPvfLugCXXvEV/C9rHYEl9cRWP2ehRW++OrIgoAHGhkr4mB
cuosSrgSo3gMsLTm9Uqil/9heK3XFgRdkiCEfh2au/1ac3PSHaBpHGS36UueHWkAAFLOOueBdYcT
NWWDKOq8fZSFwZDAwi0NUBM2bIKUNHA4mb9mNE9rNDIt79floAVkl173nQJ6W9sU1cZSwkRZx8+V
US3JTGqgP4J7T7nJSr+xQwIvQuHebr/v859yJCUXub0w5ZTVV0f/mrnYYtONukVaCL92FS84w3L2
xH6BURvITZ9v+RyyTWaEhrZOk3Wt0fAw4iRd+P1la4+xS6rYyVckXVhW0ijMgdmmloMuz27N3AuG
Bk4wzK1BFm+n2GOXagnVes3iwVwHUNGDTp7hPMRpxkOnoJFh3zV0FXF7Qj3i9nzJocN4ySY43lzL
cDWpM6+1cQbMLUjX9TwjBxXN1GYmX2eJjN4xbTlvvuAGTAZnYqbThnOTZxueXope6PiFBSdQiqAr
gtd92b2pD/F9Gd2W+o3xNFDogCBy/L/T07OZj6mqt6chOEHhDPX4TTCccRZh/wAJiWfCYx8Cj2Fv
gv0sxq+JkJmvUSaxGoHmdha4WzlxMFgb/ilkPof3QTksTkw4nu27JclkP4rNAebz8sqGA0IQCwg2
FhgEXntGKMpAgX81aFjyVN6Z0ga5E6jeZMu0wlGEMY7NLg8QZnVeukIRJSj/bmudUDY0DX7hATJi
oPNjpm0WzFIoqOIAMrzJXngL8EqRdYa8Q3ziMXF0OAbQ+cR5TNhNoglKe/nkhYlQCzVw9iTqwqTb
z5lNOBzPQue5VXfYYJgbgxCO2g2ws76lFNbCxjIvMmHgwEKntePhzUZ1SCeavjOLcKFVZJFFGl8Q
uDb3ajOU4b0kokvrwTK5C045DesIozdaQoFETV47nKkc3Mjn2Qfnfaw2spOuHRP9eMPS0h2GyfV6
vg0AsAL1dkjsbaSGpbqq7+Fd3d7H1xJv+657HrL+WFWnJD938jlJLhK5Jc+Ek0blJH5sCrsaQQ7O
4zlUYU18yfDYIIDzSUCEhY+Ckw5bH0464CiwWV7jXL0ATOU1Mnwqr9tz8NuM2PJS4tmHAd+tLJqr
eXtxrVT5up3y39Hl6ixVrh28Be5J2aQUW9RCpClqv1T9hypEGoJqxSInVBEvJM2TG6/gdI86JWhA
4+tt/WzZ5NCjsOHIrlU7+kjF/Cbalw3n0jiXrefQNeAjuxGkl+HS6c1+KHeyMVJid3hNMbfMtphc
MNYRJftgHEVaXvVc+Jzlqq6WZYN11M/oz3hhXCEYkJhjtWNACq5y0N9WSrN6NGvLWCsY+Ca871tI
mfrOee5sTUTUiVaQm5JGz2wD/E6Cd/FaQnuMk2Ok7BpXhCDSGlvBvm/3zQlMAoeYF8G5mHMMh67P
CTFpcM8TrxFgJjGs4wn+xdoO7pa0OEePCG4ANAeyeqDm4NBAdRbbCGJeiboztdCJ1+8yTg4QzOzP
XZZvwea2SfhZn0H7Q/4YfRLuMWw+wSHV3mZhDhuV7Ee3b0GDbQPcKgA/ZxJRNlHs9h9qjp8LqzLj
CvNwA/85mWMfZ5q/A8hnH/FkSBbbAgzrFOGx1cKVzuzJ9GXReujx2BCV6vUMJvwJ7PrHV16+MHII
zsRLCzkYARVK/5WI9oSR6ZVOcCtP0iMRr/9MgvyTvHh54LzUANMu2VRsS6c72B4Vn+/6oZNU3PPK
K567lM9ghvn9w+CE7ZjrX8TPFV5hJ9JhfxnHIeCar83tur7nI0YXTiUnlxBC7vO0L9DHcPL3mHBw
c4SEgEfFJMJYjnOtFOZEdqUyTpA34s7l8uccBMnp41vDN0boHFJTdx2dJvA8wHVSucl6zerXjLpl
ADYSpxjjDXIertqhWBmoGMpSfS67463ZMiBznH+fhquDNo+KIHbwBi7bdsmK/ZWtbuYynmT6Tnvu
kLjafEvm8aPKWRsSTsQAwf5xgiRx45HtA5eQgex9BDZ6rLGQmcuJZE7IV/CNQg7j+DaDfmxpAiTJ
SpShE7eL+gAzfMBlg9H2Xm7a65Yz1GUGlopd9i7lVMnQwopREUVmnPWVxTOj0UFwonM3dg5350CN
U/vdtbQ/4dDTZM9iLqo8BUYJTmNMovwVzfRmphG2YXktitIn1F5H6VQ5lOq2l/aRw6l+2oIXsr4q
/btXsOr85qV7k8/WcB6Gc6pjb5p3iCD3bU5c7TqLhmmN2vx/FU88ZKl46hxceNPnqLv5sjt/3ff1
rOi81vBclwgIbxbXgkQjeINNL9a22M0w+791ef15TvsvfuDnODhp9g6DrbHpHkzIG9II1E/KxvbO
iGduFWrF4eAdDFBd2emlHZ/Hsj/1/Un7Z2EXex6zP3eEnmyFPokRN14oxv9oFg4ZrCXSQR35BgcR
JHV8JYGQz3kwYWrioMgqjXpzTHE8c10Wh2G3wQjcuJzgWRwolKPUS9B20O7Y4BHWZN4W5n6EPVxu
5pzMPjZamNTcdjd1b9DrYR9gX9nRUj1jObRLlMIdlkPjzhp8K2kbpwzBPxv7KpmM7pGrxef0foJx
dYv3VSYYV/11pZLfmFvdXOt4bSyaYfHU/DYOUifImCRBKc13EbEpJKxs/DDWc4B+fq5iJkFpWUoW
q1iXlxJcpqGZaI03dh1l9nBmd+m7Sr6T+9e9FKN73R8WE/kWXEu/0Bc3lTLTuV3whWD89G8T53a8
16dKulzLb+n+U2e/GVBr+QcEY7rqiZo2y8dtCWAJmBGFSLqxOP4B8E8NVgU1L58qrwklWBIgLGx4
rsw8PbbUlZ4u+xmVNVRcpRatsKxsYT2tmnhyjA5tHrabqsf3tmjbr+7lqr1o6aH1xM5DqxBR//i2
a9U9DpQSPIRzQPQEBEAWeFZytxx5CX/G66yGdDNKm4l/JQuxybS19qdp8eJ4OjyKU4Rybi87RK5+
fjS0MWUrgwbkbNo/t9QmtaMxrSvM4fwIDsWeDqTC0NgdP8JyRRMhnr2nt7QYkpTNmTIr4bxJ2Hs9
vbt7Pj7A9cFHgJSOEgAmvd2pPMaKfd8cllTbUEqGb2u4brGE3UbOy5NVTDE4SscvlwqxB/wOUira
2LmugDr6VKq9vDtNdkkATmhk3CnsobdrWxT7qp9Qo4TU2o/GluLS7uXnbMKqCed8d0zS90uOL9I+
yzYvbZ0juq8oJRg3DcUZWznd2Oqaf3tcTEwcIyyz3ueW4yZmFa/iKX2wMnWl72siNA8HhVTQrQ2E
7MEjQBSEzHBIA4zivJdQWz47kQuXmr7tokmRntT8EhCiFPh7iHEfhufHOo8s2MNJ93GNLf927EIE
2yj/AV/YbP4fT+fZ3KiabtFfRBU5fEUgCQHKyf5C2e5usiSSAP36u5Dn3KqpM1Nn2m0F4H3C3msv
9qz6MJQbmE753vYLdlr6H6zphHZDSJxy0EGsGov/X7WhY4RcbP9weHKKZuwuKm8aaPeEdrKkwQtm
Epdlj/cjzgRWfoxwiIse3opjmHW8ImoylwL8L0NGzm31CDb3Ns4kulIq4XH7nMWPY2yemMkW+jXY
UkH/Jp1T5sVe9wibcW1Dq2bShJQShkgWbTt1n7BYSk8uCm/pNRk6CLlkgcC6xF1YPPCSPfNaKyN6
pRXfWdFv7WsLNYIwrffJhSUgGiepskj8ego1x5Y/VHZjTLynxJfFdkDz51tq+P/QHMDdhrxBAi8f
GYEQTQAL8tfURiHK+y4yALGZfYEfgdPc2pCpWy4uhQ1lecgPfN38Ab5H96KQj4XC7z2Hu8AP3bIQ
SLU9mW88nV8zxiC/MZ4PESw9s7Bl5LUdiONtom72fytoPieGyRQ7YJWe6sI88tGCRsBaZI9dWLfb
O9h2nQLqYUwaGllx2MNk7+knxGDVtn8diQB1GNxtoWHJ3a6T1+JB5mFMMO6AQ0vKr3aL41Gaqen2
AcwqRq418Zmoq6ACPeUpX4D9JWcvSlNGWpa442pkKAoYPCFD775mIpZmp76bkZds2lIzSf1vcUgB
BBzsKX9o8kfvRNHXXfiy+i+sc2J3pZJ6Qwc7VkJtgBlEuHw888uCYG8AvdqicWqwQK8lU1AjxKvU
95dgwMSzQKd+IVneDuDW0PFo+BgO+uOYfZlyEMlBrgSDvHq6RfI//piugFYOlWLVoS6r/bxnlMFT
YnpL2PEm/C096TpYsOgwjS8+qtw4kYhaqXsFYCf+L3T0hcirDe0LCtuBYLd/9Q06EpTqgJRyvsyx
2j1kXKoLfjkQXn51rwQzmDuTBfEurjvUqPRGvIouyOK5jXu6t+AqKCGT+YbxBqNiIciRzQDOIbb1
P7ivbmdfF+N+fkSXsphfsE6MzdWWMMHx2fAaDM0n5zv5IkSCtO3ggmAc4Ppr2rqauD+Qpo3wzA5I
9xPleFOOUXUs66M6HoxixQsC2mKA/ia8a2UojIopx5j0LAdsBfawmBEBIC8THH92XSyqZgHRUXws
V1+jdo7bozZrkv+tTTPVt6gBi7WZb0p9Uw/2Xf4usj/58Fft/wrASH3jHtzZPTV+LPi/bL+cvY4f
Z8dbtDf6ldKvItKewSIbC2HYWtE0vFHRy0v2WUvWprGuUVTUdpjbnIa+TyZZfFCl2S1Zpiz+9ylw
hvtefu1beIv9DrSekW7/7CzI/Th5MQ+8V7F32A/AyUDiQbbtJtYh/L7hze/TOSO5nAMTwnfkCksE
CpsYjwjgomSmYNo1TgaGG+uASre5ijyT5jdp2UcLcoUSY96IU65QioiU1fHqVfhpArUPbWpIjlCT
I0fbjNqmGGYmia3D7qbDlt7d0buBLEQK7Mf9ilywLAru0/45b6bls5UstWQp9EtZBYft9RA04Xj3
PCZssSHdxrv1XqciKvdi4I0kQk5JYbUR3ACQRb7AMhcG3rFlt9d56FTfJ1MHx5AZkZdwkJx+RU58
GDO9DlorJCnwN2DxJTnxF7mfSYtLckUcoNqgLZkCQORuJVscC/TDC9ER22Vtr8HKWkgCWq9nNVOQ
FLGw7oubOHvw1AI5P8U7/O4zGZPA72Ng84q2lO74WtAGkGnMWv83eTVDjBgk7feNzMZro8B3CQAI
FpB+iFnPQQJMV+sTtsPrYDz3RrJr482QgasP72xNede7+rMjXoQ5+HOTGVuLZf2w082dbO6WhB8C
f18vBS9hbra24Pl2a4owKVs/nmFZhHxufoYdq/p8jlcrOSsYn7WVCq07WkaWK4e+lS4IKTJRyu0U
kjqqOcUNV0iHcIehIoJ46ljctazHQ5Gi5LXWrfXVkByyRjr5GPenqnQeyrl3SQUwpm4d5ws23nVp
bPpoZ2kEuh/v45mYcMw0+UZi/69tcq4bUNkqeqeN4KSPVax6puI9n96f+L6sIfepCxU6R4VNbHFj
ksD09GErfwqC3MhQPwKIJJGQVzruKhQl47ImVvMq3rbOGZwpC3dQJQVMOzeO0L7F1Je6WyvEvbpq
Cnx5oxE9k83+4I/blzgWVAxfG5/gzkHwKFHNWZG5rejrL9t3ysgfEdh+lymaUzCbTBfo3dYvCjIc
Giih2KvpS5FYE3xM6py7yQ+nIEtvEvrzCEcl8AoRRErRyqLssFGdVWGJbgTq+n1tWus0WpfRFPH3
TMiqWxfM3XEC1KEpha0atAVhMH5lz+PCM7kQySi7LwywSmwf43kCedR5RnO4KZHmiKUTkdVKYhx4
a2HRPxYo9DVEjFivYW5aYRbI4iRRZ1Y8EvlnOCQJuSqxOff1+wvuLdyJgK02jJNs6/ZlVJ/DeIVV
3SrrRxcmtwkPe3edvlpIEiL4S5ueb88jKavP7PuhB3Q1M0xVZHed1P1DmtM+zfpiV5m7vGBBuEVr
1ZFRvenSjZWupY9/Y7EzhOkRh9ykgN7uPzIf/i2MVEvwMkB2yCkE1iNejMLQTlnhbO7ZJs/ovdZ6
u861sIBXOQQPBPrVoSdsRt4QfOkrR0kB8uU2pd9KgTUJViftI1ECK0nHW7ESxLPhDAyd/+QXhU0y
qjEDLNeCCNDqPV0vgWuAWrS5zpmZz14AS/kam9Vk82hWsjR9n+kXj8/MPIkrKMzm+W4cfXO265aC
eR4Ro6fHUd8Nil3Mohox7OrZhZwKPLvSy03wahJwLFtSHJJ4m8eMc6ABA1jhPnBRmLATGu2WLvKf
Ku4UnXWp/fzxxQKtZuXKxuz+YUYL7J4W0DxfAbYwLBttWWpLZnEQoSky8I76YuunRI0IlP5BBrSE
LeI4nVnFSXx3aYCB5SHoJDdiWjMVZIHGbho0u+AVeiDfXX9ncQiIU/1PF+TzsHDyjOitFfcB1i06
3rlZ+lkgJBxhJTuJanoLNZ6AVp7lvXNTZulA+eL1GHyIvegXvg8zVwE0YTFPmQ8miAprxXsm4m1c
9Y8J8FuxR9CZbyP0WTszDtcHfD7JTzKfK+u+4rLY7crn2eqOpb4TqC6pxcg3rYlIxy6NsM92cm7Q
cVsbp7LkVXPyWYrD73/J64okBogPrLnvtoiugqQUNENy4Fi8dMOziPakHppzRJgEd9+n/GXM3nab
BtUrVDb//6f4+tU3Ia/RfSMLRBpNHX7aIt6buh8bfm74wuDHD/82+jLCb8bTVMK4CoulWixjZYFh
C6jSHEFs5MW014mHwsR76SdovMawTrx2zkXX0qRoaIxhDdP5SeKcB7Tgn1/99AxPsxkX+6vc6PVe
3I1IIad3HYm7Lj+AUZyrnwQDd1hD3hrqSFyMK9b5rjmrITjtpWRLGCXLltLeSemCb3mAUKG4Fipa
W+oXT+nQMCUsN/n3S5i+wA7po7A4l7645zonSI8f4QQGsHz76QjX3PXyMtV3t3KDyqmSeRDNwRU/
n363ckSWiy5eHXCEyh2LLm255OmY8sWFk5GuPgXbtcJC1o8PvAz494zFALeA6Fq8W8jEryKb2ulS
wZqCRNex3is0XEcUOLiOeGNuO6eGXwIyfnLq3zb1azvOeEpzfWrTz+D6BSxhLrDnlHR55sxk/Ynx
GnUf2cTUBRNbYytspu3oXqrCaJcdETpjyWoD9dOadr+uNW6NeJ9ZX4itxZsvWXbrqAv6dtJnKakA
S6N3x43GiH9urhtjJ7dbqdnclLX+ONxSXyQvjABEtFaWWzsNwjWEC5gLd7wxE5iivpTYOhISHDMO
INo2h8zIdQb5vXZ+qYWo4ind1L30OKr1PKaInPGHSLyNPvUOL8yPQR5l8qU/v/r2OxG+QhSOHEUm
z6cJzCivlE3+PN2J4yFhtrm+0LiFFk44MaxzfGDhI2hJa6OX5IWGqRTe6sn8VdmklDPZUHdo8Qtc
R4O54f1yyOFpY4YRScfWPJma7RPaW/4r1H3xOOaGw7+/4p9t97fhkFTHNjtV54Rgn62Oqgtz6T8M
RHcAlNJ0L5XnktzaTYVd9HmgXg15VmNRqaY5D78Jy1AzfRrKe8OZtsG9DQQO1zjsXZ2nowMrXCCl
OA6rd35gjU30587d2waJMv0xcWb8UAnnEFGIRkCf4HB08xfjrHarJuCgfl7lXftT/otHSpdtfpYX
urluX1uMCdmn9BOyrH/dNjwiyC/YJXijNsQe21kX6s2W46PteP4hnj9P948IapsZ68IgMsHFf5WX
5DVt4vsWMzEMUDy1Drcll3ZaYp0ljoyFEMIYY8mR0bjpa2+Y59f9ZDTl7I4p5IPMcVjgemP34oy7
j4cZ96LJ3TSsHX/glhN3DxrU9MThR7sxvQ4caVz8+mdJiK25+D3mK6LFrY0zMDXOMLxMH00Uh+yF
iQVuAzbDHOvjRS8d8zP6fF6Lu12RxjCZveJvtYFS6AjiBI1PgjOnwICpQtzV+DMxwj52ioIMEcLD
IzQfs0c3kxlpTg9V3JOvUDto+dzpVgbeJ5q2gwpQEMcEUt/MLr+pDYaA8l4A1b8k4JGnSzYDGndf
aR0IkOWDNztTbHockVxZ/oe1fUy473Nx++D8wanQ4UexNpwhs5F1owk2Jmyv6i49m5/n8t/wfibg
fn95GODw+LOdcOQSU9/24cAkxyFiFgtjcr8aO3Pclznvxn6MV+F2yu2dfluarnxjCbMsgHHBwU4X
DOOI4eRnswo/A8kfbm7z/TikTbsxhAFr7zuqcWRklgDhVcPK8seFVq/kMRzpw6Jt2Dd76kbiRxxY
ev2hME8dg+zh8rpGmv3JRTZ+ys+vV/Qlt98mW1vuFe/ZeF2OzQzsPwoZ+8mQWtyVJghTrOrgcNxh
RHm3wYvtTk9e8djCOUDQ+T4FHuRv25awU2IToOvJ4qQhuCDaUl0gdhvgg6+oxfE/UotP/sebh/8R
es1tYNM0l/cxNEa4fjYFcX6BxJeujaNOEfI+OjgHOjvpZy27Ibd5Mekut2q9r69YcVSfvGtsJUHd
LdMEa7uLYxJhXwpACYXjgiTTBxgofQnWcVhHw6aJtv5V3FHrjN6jWaX4WjgHEzlIzz0CXytUdyPo
koJZxj4ZDo+AwSpX2gM/pWZXzNikXfzVMac7PIzTvXTx4KrNXkeuJB8hYYIsIezPVUfPHMGgrkQS
y1hAyEE/ujp/AWFjdoTQ3bYOPG+eIKBtLiUwR6uidrRN+Y/nLtc2k17NQEu+QkcMwdnOPJmM+1X6
TzpULrcLjf+DFn/SSml2+s/p+qB++o9hDXef3y1tlINyYHhIMuIjNBCHzR8U6eytDknAVZwFSstN
YHTHV7cT5qzi0Js4JX0e4CpI14wq/BKXYMpttKoUTy49xdMos2BtIH8rFiTRWreTduTsjb74rGAb
9isDrjoGs9vy1S8aY/46YM/ZCvK64YS3uGJW0kH+JMduXjSbYUsnxV3O9Z1G7hk/EAphN7t9P/Of
Iv8xsp/m5dzH4Fl80y68gKu7MTMQrh62y9zIsBHYcaG/axZ1xevzBeoLZZ/gByJeYKd/8nQqXc5L
otxl89DnhwFiPgvH0YbBx8PXopqrXI4eOtFxxcshZpDB3wIwfsXQY9opaNMWi5EwQwYciwEfp7EY
p8BpPsKtFMO5mjxltzU1AbeacSAA3sF7RZ8oKPsMts552JB0K4fKsewD7b97ggtKAK2uEx4oY0lb
ZdHqfvMzmMp34oLCHDYXO0ac23xNGKdY9m8pYKqRUocnPxId2ggsf6+wvm0Ka/OMALwqs9YpoIyI
KyZB8vvvzIInookxxMA8pP6dVBhiflikIwsRvJIBTntKoVejSoNmGjtXwdcY8MELQ0ENRw16FoTo
TQ3hAgkjAkSmuNgmbQU5+mv9dIQDNrIN72MqIjzmc006XfL6Jy4vpp7DWkE6cODpeE08Dfxa7Oq0
VF6n4QRL7050d2mNRCyN8nS2odY/clnTsZggGm5HQhpKhHS1TawQZykmmnY6egxlT7PF5IVblKpT
YVvCKOEANZbRCOGd6MOj1dUE18Y81Q7VBx8LZGIT3dyO/op7P0v2mN/OlD2YxrTHESc5RzlWQrQK
/wrO4w0/geB0/ByurfGtL1BKkPP0OX3p9EhCoPC8v3YrC8DrRjoQWaxFn3zpfHAjZTCNCl1WE0QC
Sqiw53vcXe+MPGfyy6bARl5w4xkA1GypsaHjAhx3nK+3/vCKXVzn+P5kb2BpzGXLg5t61UlTKNOY
7lZZ7wvS5MSu7msOW154YYK8nE3XXU5U2n990HSRovRXXBpNvkhugaybUclaPNpY5TjOlLqC11yd
k7oy7jDoDbEjgQ+gO8HNjWcS7t7bys2jEWEEynp1rrMY52UDeaPUk1YKsfA3v3p/cFC8xzYQ/10f
jKBcyuDMNmd0FXRjWNqpxLkMOy4xDmxWV/9KSrmSyPIlNSllEt9ait/SVQduXzfFIxCInwo1OJ6Y
kN+thxrLE3P67TnOYTmIxXC8MyBeqzh7CPmBVfHafHYuVVkS0KTwqRp8TKQTzqefQ79mHDibYZIP
8+jUYbZAHcQVsyRyvIMoOgTFPRhBN6W+DgNU8HS3JDeViqjy5ZoZp8ZicIaHapf1B9IfKqer7fOZ
eLIG3+YK7VxqHvRPPubzxFknKWZOxg0N1m+zALLWe21T7CW3qcBgjspTRnr6XN1cL7QZzJd8/is+
j8BVkIs7KgKoaBojA/hBGJzN5WxOdHmMmJCWvF4MmqNGx3Q835tLq11yTHGEqVcYeE6pddQzeDMH
6gytCzWvs3f0ChLJq8NiVBcxYWTGfFc/d6VC9EGY6AFjibS2nTM34xPJ1Sfd27viKGKXJrZuViot
F+chVv/3kyB8vR+jbPrq/lLfPjii6FdQBlL1aYAFmOcrAVfCpAacJ/XR+exFr26m6mJoPCSb9K2x
HyN9BgdUrgjQPpnCwXyi9t51MWk+YV+uC2NTunm1v5XHJ8xY8kIfs4zIlJ8bkXpzi/TGeaxvEmNr
6NuW+fCAKoO5ONXKrrswgOB7fRoBAwiSifheWRMz3P3T2U/Ij4iX94xzhJr0T+bjf5jRdGSXl0uO
VKci2m7zTNfivm/WghYkcNsGty+mgo5bZKS+xngEPQ5ZS8yMiwfPaIfwH7eSwp4Kv8SF6zuWjmZ6
yW0uH3oCS8bnDvppaVRkjXgaxMjoAjzinrG31UGgqG4RwHVA7faGHZGL+PCbJytCT7UQsC2VBOEq
SLQVXmuCu3SEsMsGYKy6lO8ecUaMupczUSAbdB3PIrtHUJgsUE/U7Twq543uPqhCU7er3cfgPt/q
iQffejRXNKdgnrNAfjTuYmmvN4dhOJr5MRmOnXUs82PTzLhNkBxWov3KHGdpTYFScnWxYP2zAoN/
S9ycYRdoNElo6aZCYZSXZ1/UdyatC0okLJNYFVEkkjtzZbDJyMlEjQNRj1G2Q/HG8V87vnljKTYj
wGeaat0vv1OulKifZgv25HdXLofmfKDZL9yG7jabq/28VjD9LOJm0egLxv9sivKN/txiPYvLnVrs
kmHXFbt7sfsz0+pPIhfbbDsWVwaMzcNtljO/t3ez6hVYZjCWYaeH6YGJVprYDxki0zTUsj6Uf69o
rUVrXQgNKYybsFeDSVAWpC//BldV9kxrmY1LJV0Zr5UOpWs3JIeoOObqaTZL9EsiXZ/9x63/WEr3
WQ2jfmWMK4XJgrF6cC0bq7RFR+E3zDPHgCiv4R5g+aallb9i7LD51ezOpbrgo+CZoxtr2dr2szP1
3zmapdlRY+6HwiXbAS25uxX+M1qIcam3J3qQvNn3dJVM3IvAvCSFm3d+ofjNZDUKGAtnf6T0T5b8
rYY/WraQIdrxASnL5PnBZ9Q/z/QZ+bckkmePSNrHaD7NXiKS7oCZhg5EeXFSXIifnDoU2RaRoyOI
7pAqlqaMkQaF9JmZRLciKIIzM7vbVKFXnnrAvFY8iHVySKWpYrtlAef2Sw4akVmBbh2G7JQrx7AI
HCYv1KxcNQ27F25EcyOnngjutSIis77GNOoskYsL07dmQoclZ9QCqNrRM6nRqkVne5DkY5+d1OwU
56cyPxnKsRAOo1OqQaUGguErD79rOWVZQ8B5pL3evhD1jsiJHNBkyL8RgsYWFqbVC6Zvt2+yvS5t
FWbQJ9PYCwnOsk1vhpWxSex42Cb64bGL32luSuxZbKE0b0pzS1YIaIgrFEaugmX6mP7TyG7HyqpH
x+lloKKgDM7443G1eo2r57hqxymerGC6P64ExxGcfw8EsvPUmSWuwYorWbXJ6sE/mUQhwRwx668i
OqnWHi9JvjVZhaDLSeCqh0SbdT6ezAZljLi3SOV57aO9PgZifWE3hpYH89/NG4neWc6mGT/LZSdD
Qpn7Sc5EwicLTm24uVe7231fZZuXulay9ZCtyWLLrLMsncz0WJf7Mpqx+rmTWu7pRLwA1scVTODT
bSb1ywbCSb8sCbqDw64uDWGZ9Musc3oZ8MZx5IKO9q1KyvN0IEuCJ5ZeihFL9il9hjMX+/wOIATf
G9kJkmtltgAXMPx9TjHQlUGDN8xe/WpSfM8Z5qrDXjmKstfEdm5rDssGgwzTvy37NmubjzZbnjPD
ZYo7KiVmk4rDU0ZOnVe5beS9KByT+JI7+reVu1qyqiq0tKvRQCPnV61fooPtcakctf449EczO/Ks
/G1ZHvjdpROPRO4fmtnf1DgeZe19N+LLZLJ3ISVuUNamSD/pvZ4ee7Xiv8g5A3u1WxAGs20IbNNm
5cPFH1upIer9khMNqVHm/qF7Vjz9gNGy7pk2XSOBMV1JOTVv+Lho+Ah2glPH7W/OEHFO0pMbIr21
Zq37gjso1KswkcK8DgWIjfIqUSYuZAfD2isYCVH3+Hns32Nf7VY1O2/Jaxsy1+F6LWN2F0s+/fti
PESKnWaTRhPBLoJfywXQbRxv1UH2cLcTwJ5jw20dTHhTpvEbOoDDCDci/r4bFA46DxqR9BNWDonJ
DTZBJBfSiWSDSPT/kmJwuwDUN/gQMcff5gnJWoEVUe95yFVhm+IpxQgYe0+M4M3aKtd49aDTVXg6
3yHHhjpH0d8QI/o8qTKgrksrXKxkxhvs9rVyfFYzgy3yhlzfDMOYsJX+sT4Fh85oHLf4Ow8LKjUJ
4hWDNZL+zi8ic+5rQ8JfAk5peRs/NSKC5FVkfNf1T31GUwNdWdb2ETT78VChKez2ebZHQK5KW+Hf
DfRyYcPV+/V6AcyBKqjsjE/r7T+AlFNVDOwIePE6B+mQol0tQL7Pry764kdrO8C8iepJlBxjFsd7
RDd3OuvRfrh37MTSCjfei+EaSk02eN/WwPxp4itMF0flVI4IZ29Yt9Su+PzMeZwtnjdQxlSTAhR/
F3w72GJ8j1OgcvkHQyTqoyfdISI1/pZcmVKvUOC/bmtipAlsFYgt0ETRwYEHfxHfHeRfjDTQZHtz
Quc8GdJ/9wn2Il/kn/IKhKWCS/QoxTt28T+D7kjWNlb36gApGDFVsxrZbd6wYYzmSQBgFRbCVmAe
En2l4CGHC7mEhJk9zJkE/0//aeKFgG+ABroO846/fkhCpCxswlPCWb7iapNK6w5YrEacpq8/8Wh7
GQv+OSWR3DMlmkqi7maL17p0SOqLmI//aDS8DGHmeBgj6YyOWVX38JBBZwrmurvGAJZDDAQoR541
F+wHuL7XkwyfL7YUWUIiqC7Z0L2T7ILQnOkhqSG0rUQ8QenwPu/NWWuOgh2BIyEx84/5ANCx1/9V
6ofQXZvmLLtV4YkSJp7FA+dhsSiMRcLcN/EkfQEDDBqaVnBgDbYm/2X9CguFA5cxR8RRyojVhNN8
37J2bTnQRExfW51NBLh49DvfovhJyA+RSUQeaT8D2Gi+qplVe0njxbl3a6AwOk+s0nE4FPMC7TqM
PlKWaueRuAXsMH64mP+OBm5oH0CGvlT3QSa1sWQeMs7oDerpRWTLiTOT7CPpAwFikrhMNYz7cRDm
JCehAsjPFqNcNhLJXmy+ZdjlJD5VOzqjMtoWgS5+EC6FppFBevylCwFDjxJLYOnqEqXdgc5PqT2Z
cpo5puhlzfTSmWm2jVeuu3eWk5mEYoerNZBxDZI+FHk0wOlOjDedsS7LLbxfdZx4v71wBq/fHJq/
tYYkdJ7pi1r9ksvvQvpOHs592EkWmc/H6IMPhhZ8LKkuvuSqdthgCMEktLzywM/zMP4WEozjK3o9
msFunPawDEYYZsuA+7xkCgKlsWYLhdGKMT2N6vP63pnnFvLytakjBCSWChR4OykA2PjXDoGWDGbQ
WpYVjaI6Z98kF047xXYFgulmg3evVmU1nU4tp5MBc2I6uQXP6NHmHWNgU/XhH0Sh17W2cHvZ+n2l
Kt4DUQyEsUCjH7R8Z5dWPK924n4a0XW0DCtySyESoi7yf/8VxxfTXyp3UzyiT7iOixLJLAyL25oV
B4063La83dfDgW7FC53u+ZW33+WXkp3E/oSUwBC35mObCaAqN7mwvsXrOkY4HaRILk6tuX8o/J+7
++t4j5EFfojtZ+pW7edD/TpiK7mK4vX1fRvOVn8u/0bZusnO+alTCNQ5VtqR9j/hVJnr8bwX3a6a
WzQKkEOKRTPLik1TbMtxB0tMjQ9ScxgR39PyzHPwWQR/iN8Sog4oKIwJqbzc9PatlsRu/Fjjz4Cd
IAAM0L/DBh9UGWh422VrLdWZxcMlCzfoH91cs9WTkc21fq7P2mintAcZM09xBpc406gdch8DjcXA
TfAlyv035SzBND/RYPt4RcgI4UcYaDC1xsIyo2t3Ft6zJQw7jMO9Kh8I9H74iURI5Qz/CDZ/WSL/
CRmkSjEBYWII4ica0A12qfFhPx4LE3L1Kc/+9Mlfrf/b8h/QRK99Yu7KGVkYS48LvRVmerfJOSj+
TnmCbPs1L6tWak/buprsPsbq9Z0+5jEXVOOreBEzPyWgxjxK2fG5xKkSqTxfbK8lYEJfD3Ri+bak
epyLOTF/CBxWhrEC8VbnMz1fy5N43u5lXxEgxuTx7BZ9CNaHZH1Uzw98DqbqJE7eewZGojGAKGMi
8IDWfI2cKFvw4tXbnkAT7H9q62iKR9oU3FzqDJUza0LaxOkE0E9nsDy345aVerMmIB1mGvYPETp/
aAYoevGkdKxZyM4tPbLeq6/49t1jTHj9JOBy/uM2xaabn8xh8ZtD+q528C47ZHSOqF8f6JZPqkUk
0RY6AKLShqEbE0pjQRJsTaKPuCCtcbLIa58Yx4HGZqzSMWUg5SXnxdXc1JrFS4LM4BY+CNKRFzLp
tW8MFRcxcwjSg5PAuoW3fvIt98YUJmWJ+4bZ/scQfRB009YLq9gpJKX0u5qWd9Y/P7rXdaDGfJ65
VHD+Y4U0BeASjBVJmrNFlL4iBnZR2ZI70r0jCVSftIn+bZpDf2alF/OgkU45h30vPw8EM2CMQZyM
ESFmQ8F49eYThX3JcGu+bD05Czfnb9HMsDYNAOuABUR8HUADMGzpxR5nEqUUoZPUEqg4gfdqYY7o
SZijSvpUlWNj+DLC4NehMPavZpfE21fFPAZoj0OUSLtThm3bHQrtpOuXl/ChqF/Wyxlp2N1aXd5j
vEET1QnWhPWmOhEAxiXTk1NN1qgRwGh/RpPKW9FWmeJNxKutlw1noz+P2Rn0YfsdqxfteQYky5eC
oGVR5esyX8f5Wnqna/H3KMP09zy+TS4wwpe1VS8wxHRA9WCS7z4IXefNUczAFC0QfZ4wPPKZYUuB
MjBpWJ/iTGlmtbbB/xtlk/8XWN9DWySE/sCQN+cUv/1zaexxz3HzA/0TlXVdsbjfoUWnHkVxLnFZ
R8s7/iVyD1W/YsXz+QsLaLXJ1vmixvgEOIjzB3cJv8C/8eSaIRW/N9yDwFvm3AM39OAT13NePhWH
ApoPHkqMvVjEj1C1M9wDrzCDkMzO775VQPRX0DN3HwFdMp6nIlp/dPMt5CRV2d6JWAibyU+7hTmN
YJ7LCXAuKUBI7zAaZO645SmU0LO85dZEupjWSrnxwzav1HJQ10/RLyFkhbrZ9so+hgCnuAZEGmb8
IkbQWXnbCASKP3YmRQ74av0KqKRmGVh7H+I1e6y7xAEFjmNVNBdUhWUwyueenad+zdsruT707nef
FmfKf7dx6dLkWMUKPeZDgkLuIVAVCioVO81dYCrmR8tX+Jy4ws8ByxaE3WMxEr60wGsGiL3qV+Rw
KO8oGryrGFdr4lY+GzbaP8D3YUDheUOKbN4+ZCZ8bdAjBnm3Wzf7A0ORkF8ihT3EWSqozH+E7lus
PtZKcs1swuKL5TOdleSqSps0Wa+CrgrH98/HwpQVfRdCQuZbKRwdXfiKs6+x+lCw9JSnod9bhTea
bhV7MM5yZgr3/90QjAWkiRQzNH7b+OWMUIHck5APUei9FUSkKKIgIkUxXQ7SOlbCFsZKQnb4RCkV
i60hu2bnFM53WQXSKxDK0NDDMrcL4q2n/Koe/olOfs5WA04zPYjwmWwjbTuoRFNvJtJku8a7HTFb
d/BX/MYATvShN83kV3zfzH8TQCApwBPnPrLqvY6g+H4WPmlngGQVeHSl1UW3MQrQIQQL0ww7c5NQ
YpJV4v7EaVBKASYKZdhcbD2apxjEcBbQ+hBgcumyT3qrXnV1O88+Ucir7cLd0jFxKf76TOB4Iatn
coTnuXUFxOuDD84h2vQO2UQ0UjSWN7Zvms+kGb/Q/7B1eJFnmgv+qddPGnOGam6Cpj7e2BTMkFrE
S0VdkKlFoyVzZ7jWjFi2yShbM2bzMGlWz8mk+dfm48kiYm2BhXo3Skmd7mK6byNsjtICgPRW9IgZ
nBJggKmgHjO8i0bgFkwisVv+KOUU14NP5Q6nmHpT85sr5r9SDl5sGYwlaR/4ZrAFu1usZ8HDxR+H
A1x5heK4xpXBVaw+wovKWNdb2DafHHyHtL4Kw6Ynn/1N3RsmyBJ0FSHsql0m72LZAffx2+eBSP0d
l0kid4c3cW7DVA3QzhuGL8Z+/mSEtuqt5TpAwJySlY375U6SZb1q5r9BDNX1IhnQoR0Y8jDCbeJ0
aA2NcOgmqtPlObWimDmZGPx6gxY8TmC4js2qQcUzVdoMRFfD22UD+XErvx9cL+x9VNx/i8dfqfrz
an7K7EtTP6zy8tKOd8cynezfsPrh/IvY4twcQnAHVnIg/Eb0PBihseJXXhkqtykzTHBBQ0Fnxfg7
3Cc6q8GKnEE6lip5I2RsrXy2EuJOApYPIo/jNidWSDwZsndjSg3ohf0B6dnNp6Z/Rvcvs/4U688s
+fg/ps50OXFl67ZPpAj1zV8hQCCJvrH9R+Gyd4GEBGpQ+/R3JNT54sZx7DjlcgEGKXPlWnOOCffV
5rkPdbzTUuzma+kbapSS+yJARAmBy8ftGVwkl0WyGG1iI+Z8KBcEuGQAE7s5edeNqeZznn8y8+lh
IeFDJmiRZGnyP+X5HKfuGzuD2BwELqUKdl+xS8XCkYRnaROyd3Cp8UWQB2Stvt4BspiyvXDFKUAe
iKAW4RYFjh4mhqnw+bD4NsUBNdcmSY5VKuj1V/VzgAv620DqYgZyB1C6ur84fyK2SwdMLH4hK90D
TzJ41EIBkL1WCW1w3EER1HT+GlY7VeW/LFI6QKJmufZrXg7GSpg8Q7N4xIKDmCaAucgAB/biNTUD
U49Y6WTy+AEd4BxZdRIBgOehcYWSCJT+ZamBvgbPr+nONQFAhH8VqIld4yvF6Pt3+LFeyzv1iVku
eDggleUH1C+49nK1bp0NodxwDrh9xlWceO2d65owUQF9JJWAdgy1H58PK5a2bTASh3q5eDgQ9pgV
IIlA+7kg+IiFw7pvVCeipYBBqx8EIxmHCl44bjQs2PbFs9EBtN773sQxRUbXsE7KLdZkbC5d/UE+
knn7umqfdYb97HO8fGQ7KTs/0HhzRLHc4iIQvqCbNBnMxrbMdqY37uA/9WruSqjCPvpiqpJuOeya
jmlh+ARVLc01kA5oaMif23HVDr/y3jxwDbHIPR+eiKjwIYvhC6OXJ3NpWW5i+mW50KJ3EtCYnFvD
leJOZIOw1M6bWWNx3MBa9Di1k3cmkdYcCUNokW2myw09qvIHmCWh9a2rQgbFWL7IpflQiiVtuGM/
RuCCPgZtX720sQ/YRKAsk/xT+m9Ym+kUABo0oMsFzvICjh0oEMJl9W5Otkyz4NUl/CtnqSchWANj
jHQO2vsyjuiIPl65H6hDdelgv9BTxF/ROMV1AdC2cflc6bFh1OWmGbcwXqitKOtAZVDe02PtXpt+
vLdS4eMyyZWwyOw5KAQNqcJEPE6K8qRqp6n+UdCO0EL6U6ozz3a5PiFhpLZ9+znHuwc04rqC1mAK
A6OP1+1Wizinsl4UbNdI7j8z+2MYz4l0HOrDvduZF/AWqzvepU1V7hrpoGKKyE7ZUtaPhXmu5sZN
eDso1k3Ug1+UCkZ+picDs6cNrOLpirUUdSimfEiynFMOtr5X9f1l2slY9j4KSJjZx707xbRhbVql
ewdR0ozkBwicgMcAbpATwjGGm+viRNyxrb3S3WaGGRKQ6yDNKOa4x1m+NyykNGxJLEcWD3QPHpIs
AvRo0nL9Y/6j60esijbvZlz98Efelpca5yS7DQngFeDJxTBjMqMtXWVLaw3TG5QoLIQWwuTBxfJI
olPJ9uaq142bbCHn5Vcfpdkr05AM0/8FAV+b1Zxe5Tz1MuurMRGLfT7kD739vBItr59z50QDWoJ4
PYnJHPdpS7cksNx9mHpz/kwW4vvPZvnFdzXEePg9uhTi2qit/wM+0+E2/N9BlOWOpeld2kxdSnO8
HQPu1DkNWCeCZy8YgSSyEIsISBa4ElX/i8VGzMS/Wp+DKvwUEwmmLCCRdCRvYTvBqdiQEzEdWw+O
m3I/6dWUm4/eMIeANxjvir3SG36mc4JQao/8RD4OcuAIvyiQHYHtGtYDgZIwmOF9EBh45kZMyU3s
yo/yZ0wxD3njfHOvAkADiuPRQet33XWT9nQVt6xlrxzkWAkJWYTwNNOyvyDIKI//r6yzkWZZe6p4
y9m4mD8D9m9xjythlv1Fm7a0JlQtsF1vSQgrklAUWJEgYVgkgciLvvLUkJd9v+bbYlMCJo8wOSTd
nnyph/I30UjJ9fjpuEyn/CGznajQWpe1tX8yEzAoanZP2tU/hJLdh+lDDTWkeFQJ/8s8yxehMSf6
CNXvK5YtxlsrshhfdAq8jC23MjnzK+hSPBqlpq7wRn+AZwrlVwXJ6s4QQK38DrWyetL782U4f7rM
Nc7Gv5CA915g7t8cyw5mnSBjUGvaixxKNXqZP8wOlOJXKn6r8vfh/Kn6b0P+UqYP42Rmx9wm8GBz
y9GfbwuoDfUxnT6sSFbRhOI6f5nm2k3dbp7mBsfcfe5eb+eMvBgs/+t+FCmPhLlcZXIB11K8ulxW
Gv2ej9o4Fcbh2e1uFLULmI66iCzhEEn9yJstK6fy/llfvscaiF7tKSmOEb/UJtJXaHss/bgzcbxy
uHu6cPv8d4VBxAwdgRNwQaICxIaIoWnwWbAUQQVlOos5uhpcaqflmQxtvsUI5zqRLzs65AX02wem
xo1OZXGdTKCRajjQg+pxytwfuXET5e+uGDy+9GqpRVoVZmPU/ICF7kQndJg+aQ3vu9lG3ZNO8D59
98hhr0eB2XUiZct21JI8gyceQfa4qXUk3aMA5QAQ826Pz6cKHe0LwuNnk32p2de9hyqydC4fvFKO
Z09pr6uuRCIWDvfnqoMTY4ZwjN9oRPn39uJEv9sotEwIOMOj6tbODlagHXaJYB3nOKlkrvyeoUe3
l0g6oux5VNcpG4p58bgvnYyygbqcAcRIWbt2hjW6CI8YrzmHmZYLvOz21/bYp+eSCsDrCZzqju3U
9vLHsWcCTAZds4A5U70c5ia7WsAbxumFupoNFv6bCt2dRf9Zh5wPIErYAy/NV27Ld1wB0Xvt1OTt
AGvCYEm0Ft47I15pemDOzgHYi5qsn5dol8mwsv4d6trBs6s1ixmAy/Ky6xjNEfcEOLRdkn3EppAA
F8CrfCaNCWsw7ucHB1z4Fa80Js640zkUKTpkFS67+4qqjJkVtmZqMNMRhl1lWPeTfsJJJYmjCuYG
wTNzxntGLUzGAp4sR9dilRWrqli1GNtJVvrJoBjHrpl8d/kXp4/hC8xeg8h0dX9sMHkOX/f226n/
pNXPp8qk0AzaZxiCK3nlerH/vJIVH/WCZMXqttD+NrYvIzh4kb5sN1Xn8swZ3OoPMedjDG0Cn7Bg
dlfx5H04GLChEPz7jECQGUPk/hCIy5GCQCEOle49SJIAcJVLLu1xUPdljiZqA2G+WgMM+ZkTFwrK
lF2ApROmFce+SllSuxImt5HbgOQozkosUIa9cl0b2RDQslIQ/sJzV2w7fVd74Y2JmgG0SbzjZxdi
JD9csfyjMJ2qsOf/ssOwyIpcODYRbn+zF1mOHJFJhyM7NXP5KKn2BUoGs3kSEtUH2Y6opPdklDVO
3IX6D89CvKj0lZFEJEfAOJ317RUw2smbstp2FVHI27REQZHpDIL2tcWWMrfGSXnZPGGjpgQhhrn3
ILch3prPfSIdWukkGWdJ/nh2n8ksN6P7bZXe2DdXfRs923+KL69TmPEuRjFxPhkNjz3Pg63n4KCQ
5niPUD6eULeD3RBuS/pg8oFpFCJhhNpeQIoCKs1MpMWunywX6b61vw1kf8GQLJIRDzHjo51824/F
QW2P5nxguu7aFqRPUmE3Ur32gexV+Da6MPjN2qn1i/ezlRaxzPu0QD4DoYTYiJazmoeDlAkKGscK
PSsqS+UQY3FwI2WNtaMBAsG9gxD0pWEk9EfoxZjhM5q+7jJCpL7xHJCdPGER3hSAErJ92+8tt+2Q
TeB2DDGrPE4WU6UyMtC1xlFZrMjFjFePlycUQ2ivorUy8YA0n8i4JF5lvig5Cb/Ez9BU0G/cXF31
kchhwELJadVzNULAQWd0CA0LR0/YK/gghYMOCdiNng7I0WIvzVIESp5d7tPJNk0DlNsSfssm6m6Y
+heGh36Bg9qu7E64TdoIt2WHQ/AeOrKwxApve754TH9zlskUMcwyAwOmee+pk2xNEpz8BrZQv/jw
TndCVukybTFuXJrRfQsrby4mtQoZ1ZUAptBMl8wh+VG0EeGDbFKqefYDBK1cyq5M/0DY4WLg3gOq
8Ntf/FzolYkYAkO71pJVeYvMqeOp6YRzDkBQK7xaocUCDj7wvnzkWC595O2WubCpzfJPpn1YLwZ5
WVDQHCvuSTevV0bipdkEnTkBTxnVG3MBLHAGYg6map/Ib0lBkmvGqiAWGxeDKoL7sQAGw6lohQsd
GfBLi0oo18q8n+r75gOUTEcrleG8QDe5F/zFIQsV83mQoXPNbbUdBhrkq/oAxcttX/redvZraStd
jzBQdsaSp/pFC2rkIdNKufUUmle3+waVNJn3bjVDcYLyCy7oy1pZMdmgxtvnrB0uWoD7B0EjLZ8E
JT0kPu8xHdKlxCn4FZnCSPSJbJR9XEjlC9woPDb7/BzfQINJjYYMnyahKcOG96xXTo+/yWNjkRZy
D56Yb9CUqiF1PSW6/39uM5zOEwW/xrc+57pGbIyp9JYvvFPOkeMK3YylfMMbLKd7GTsMOmXef0av
/WVncKzs9riOPvjYQSZQkiquHdntLG5Wd2N1NYTT/TKTAEoam9HYZKjhkjVvVymcEBq7vG85yDi2
+FZzx+OJUP/qplfiKvOr66YvvZosxk2ibG7SupTWZrEGuFRuynJ9JeZGC53nHwuqx/xpCUIAwhqz
AZoXSHOUN9QYtYMLeGZMYVfRfKBZ0BccCtZzFyAU/3lNtaDyAndE4UKsBIwNhVNjeIONMKJ3mCgK
ASmiLVWdpQEhDqEdXkHqyAa+3qCv1FSggEFU5dy+9LVfrFzz10aXvFI3djK/pUjAZkBt4W9zrGuv
B8i/yeQyL7FCTF2ylEqO40yMiJbgjU1m5ITU6uyGROwZ2CmIjcCWXCVDMxA5fZgzKpVcOTlxkkL6
0+kbONuUSv/FzbZluWGMwXuBezGdOPmG7YSpCZxh2k8yA6LjT0qR727o4oo2a+OG/xq6RJsazoYC
/4et0ww5knNwvSD5FS2X5gccCVQz+HJU8NfvkXKQ1in9MkoeQjjm1D8Iwwb2MAGefyJR0afxHgsU
kipaoJQauNO8DWd9TqrymuKULg45hRw0SZCtP4gSJqKBPe2NAJ2Y4bvHfCayeD0m2Mhf+bBPSF8A
/zckSILcozh+gomBeIEgRzwwH12GYaGmGHL6r9L6E8J44GBCdw8lTuODXCFbsvyhBctezs7OuIW2
Q80p+dUQN7szXGyyD+AlgHwWjShw7OmZF9hPQhg7MW3fSnR7TaDaolWBx0Cb6K8CKrwscn0HOJcI
cDoWnP5Anxhz4M30+2a0M+jmObVIh7i7quI50ZmmHi2c3viw0y9Qfd/Wxb0w4SD2Dn98vlOGPwXM
nY4AIlQ0sxyOOEYs4OzcZkrY1UsScKf1RCrJd+Wqci+MdpJlW+KkWKq3QHkGKjQxKciLUEmYDoog
K/n6S1SO4pcT9XZqe6ylpzw+ORnFwVkqzzqXaj9fKMaXY3/anv040m+v892NMbRHb+uJcusVEcoY
LrX3CuYeWsQ0JWDvj9ENTMKwSvC7qe6njrwn5NiYnrri0FS4zD31V35BfPMPBGrUU0zM+F0Ys13v
pKmDNe+AOIt2ukawpiUAT5vu54Y0Q/2PI16lw3PrxEAKxuAdUpQi+lvIshzQ6qIoi9v99c56T/kN
6JpCNnxWM4ITyIaRmm+Tt3wQl9ctXjdodybO7dwN55t+6pjHjjP7drzUh/a+j+utyo8e+8desonX
2Gf5KVM/xhIF0p/bDHEjLrV6ygcaUyuXEYTjfpiO4OJuzXyYlRPCWjzpdkACEXcHnS9tX1X7bNzZ
7bZ/eFWyJuRFg3nfzxn64sn9T73853S/MIiNeCJNnfY0KkeGY9Sr/2k7SwSC6QnuHNFy1k1m273b
++advuL2Nj8IzDZfL+ymMu7AbsI87G/ExSjaonfJpQPO/24qAsunqYhAkJkqYjMdD5EYoKqPCBXO
QAIvb50zFdRfHeV2KP8iDBRdylfqBUU1B528iFQaJGQx/JPxqUgqQWmEFsy15mgrJ5UhrYDf1s3k
Of1Byka1lG1p822eTLDYA1BEw5ia9O4CdRNwCbKt1uNzRZwZTfqS4M50C9yTBdsJmjao0Z5g4Gu5
h97XGmsQAkGDWo3Dzjaccxfl9HVjasVdhR17qFw6CIAmufdpNp57gujIyqZlzM0GvIlumM0NjxH/
heDFB2j5YU9/8QftJgcltJvvADpOHr0BUfZIbixwTv0umjpMNQkQQVmNGewZ2jT3a4+DL2sj8mhS
lBmTmOSMJC5iPdprDHGuTESzpU7UXUZUIP3Gadr8ufbfrfxVl5/xeKYTcRfXmsclaqEtO70jmKDS
8BiMY/PyUJeHrJ7ZZZQjjnul491eA9f2xkTKN2R/nDo16iEBRoaMc5xmyjoFEc35f9PRZLGjLN84
A7oOgXi5ZydmEV9cwov7d46FWDtN8K+HBqajyzx2TsXDZzGondOtOMrtobPoRYJNmZCTItWb+Lq6
B20V2o9ow0HYwmPoz/OGwO9QtOjFEtvizWC75fYcpkTlMTq5agQpLxinHPQr2mmyEv4lRzFVzS+L
TPcXeFQ/u/prfMIx+yOn5BusB1QGLTZTselVZ5j6UhXQJ3fMrf6r+RraF3va/Nc+UdRO7gVBgQKf
m6tBogZGHSh1QIwjHVnBzQhStlGOg6+MxneDfcf4f6QMV5FcRz+by7zTXAS07CkcjPINVzRnetqB
rn1gfN4LqQB3oKgVNJf2NeukPkdKxOD1pswctk9x3gQYTQoN8wo21MRCsRHQ/GEaMZ0PvJIqbJyI
eyKkUy9EryJcwefKSYvTxJWlWcjaRUrcFyd78syLFrTWn3FiPXc2MS7NrrhP+br2Xp/vrWanaNvr
dct8XToqJiI7trszHDPF/JDMDw3e5KHXDk68H2VfKSexuXO0rVxv78qah2HY6Z2TesoehqqZM+uU
xF1HCidnWlassuAAWYcvZUQzPwGu4Kwc0gji1TiSVrd25m22zJtl7ixKh5WD+aBvLwg+QLHsGMv/
WqKrKH42t3nsPST/PY2NJXrDN4iteIDnTLK1ZkPe8PDkRAArhkIxIjhTQRgw/U8INTgF3H3kAc5U
obJFeNWhsxZtcUQMdEDFhq9Pf6jt0JwTWcc04f5pNN+CRvrh9Ov+iobsyHXI5Io+2ADgz2PP32QB
O9Ski3mCf821+SwHwAfsu1sir+CqaIYP+3qylf2gbboNDD7Q/IwqEERzgqf75NirNMf6wrAP7jaH
M0QT+zxsmGwyxfRYMHK4vnTf+db7fF9TV4EDKektI/CtoXoQqXW1J/X900TQNGUHvGO+aIfJ5kyj
gGeiNcQyS8OZdgEBU3Tx6NnSEwRIS2sAatzlvrbNVwo3823K8mKbW0f2Q4KrJCZa98djQoqo6PMx
1G3AiLcTingPVUC/bdPlpQvoCLdLJkjC5CxaWAoDTbiHGue0BQ09eC9ftiVY7VyqzO/oG0Ofiw17
+kQMff81Lxhhc9ovooYRs7VJyNPzDxUpbO5rekDFiO19wky1Ua9uo++YZtr7xhaCca6n8blDzU3/
glZPvn9yPTe7JN3d6q02IWBF9OAK6MW3LxdmBnra4pdZ0qSnViAoSz3Z9UeOcfT5QS3QT9rrhDWf
8V8i9NlAhrtKyKZLi03gX/5AbwYl2Rmz8EqcskpuEdA8IozGiRQVxani1aDaHD8cwhkER5oWkxr7
vAxw2yjusQCJWvi3dODmox4sYSalUwlLvTWr+OSvM9NjbehlkV9FbAHT1O5xQB8hCM8VKmIPibf7
E1sEOu/4KDb/ZWd0hpL+BQHRak5jsScQ7AV2by0gjmQ3RO4cADNLzQ9Vi49ugc8XmfqTKSY9fnZs
Ytktecs5RH6KXfTqEW3KQWX+fIpyWTdDyQHVe0+3KolTsNrBcAITgCWJ38vllf7flV3xyZOPQhAI
Kzbb57RPfVfTgeJEZFS5XBtkQEAQHWYuM+r3xJBKi70VE4DecVIJEeQwQ1JFyFHoXCKU4xMOZwzm
HIRafmn7NPfsmnEpm1VIYwyPtcvQWbwZdIK0CUE2V0JI3LhakjHEbILfjLWJuSTPwrd7WpJCT0LI
RzG4m/a+apdaRqXFFWaw07jazmx8JB1ggRPSjYytRuOJQRwuxWRBc48pB6mmlVBwnWlT+9J/vIOU
kBSNCDn09S1x5+daNOodnrnb15BZ7aMbMtaglX39LiyXoCBWIGPKFBzZVYqjW9yRGLWFEEvSRFrv
W97Bb4IqzN2RxZpDkXnJDcgO4AlHQRiol3kXzM8buoJUrYRbTX/I6UEG2NY7FbpE5lrGBwYULOuP
df6AQLFup2+tE1ol5PgPaNgvMX7bhEhJM59cBE2dG6qwKY4PrtbpqHPCY8LJWICphk+KnhGfy8fn
CAyzITvhO75+J/oJOYn2mbSTuPZ5mNjhwDJ/MtR7CFb0BfGYqz4XSUPE1FxLBM44MZkKLR825slr
snzsk2ZuuiYOEBr+IhsvXhuZpzeuvj4jOOGIyKSfrjgKI7pr9CVEFYVjptIjTjfu7r0tJ4DEpEUt
Ja7cHORsB9eZPB/imFjnwW0jVjOMdIK6kw0rh1M5rLUYjfkW8RRdeXYckd1XllFn+WTbpeUJPZiD
sTT8/4MNUOQ5pufysGt74GgBtB2zeUbK+EFK8LxsJXtr2dvysTvslHPqNc16TNeOLkI/ifx8Z/6U
6QrtEYlg0Q5NZvvwstsLKL7jVuu65U3iFAruf/34mUNKpV54vspYob0YNmm9U5jZnQmQQSLLNd4U
W8Ynunt2K4O0LWvGgIeL6CnPz+kfKn5OuYTFcKfS1Ya6vuFqIz8OcQYVC4PTIbLNxbNflz/qnvgJ
lFKskK+pJmcrFUQRFqmjioX2umsfm7rcXsBTfznD13D9tq/fyqQHaCevanllS5GjRA3WvSa8jEHl
Xq5BLYI8FmMOBlL4ZY1xWTIqm1cYTLe9sZdd/tdtqgFQPArSPeFrz0BRgwm4jnzb91v7BT7c4rh7
2+hS1N+eg2gNXFjCW+uVn3JFklrw8DCepgyyMWVDx6uE9/RR+HnhG0ID5+Pmw8rH1+2xkCTfQc/p
X9VArTnt0dUKeiLZ8MteliBQfn293CdkOumbAlDgViIHWUOZO0+aWVBBrYkXWDl1kqFmDHRUyJS6
LBrIUGUwJsPjqe8r/JBKAWpwB6fIpB/8MRbC7J87YITXnqfYc2l/e1GN9Etk1dOUhqF/LwoX3IGE
Q4z5F7w+x8W+LanhM3EdNRAwjvvzSym+be37RkCN9v18fKvGl21/+kSun6VfGXyhtkhpxZUcMg/G
r2KGXjzpJddgQjILAOtF3VlLN3264Q1sn0QvIFFfpenqokw6bWEjD1Z9i9YplrJWIgaFg8mEX84k
Vgx0/BE0AXAEWpcR7oK4nI1sU/HUurq4C/tQrwK4FkDvvIau1CExt6etdBjJzL5t+2RTkCjaRNts
0ha4h/BsnC7q8WEfunJPF7j1jVdyMugzgaWj0XwnO+HbJp2K5C8llExAqqwAaOD/AKO75ALIHZxo
dGrlAuySl9ZLGtwvBEnh2Qyi9prrn4Zi32sb5gdF6sLvUTRI9HtoDBU96NajzVgV4ZuY1w14QgQx
bwTnD/F1I4zZU5tkNq7eYjEYi2yEOrtU8ArcAkix+net/EnGH13+c/E639vj2NUuvtT6ufynVr/r
EubXmQmElQgkYNFNNDmoiQjYBbw4oIUQKPAOB79tE/U0rEi7G12s1dX1BKYBV2+/HvcqwEHAC6gP
MtxYUSCWLzclk3OBV5OXbACmzbad8/m4fjraOS/PlU5HdXLlhUjzmPYWjDWGHC96KjSy+4+HD7Sk
mdhMuXDB9zB74YJ+lgsvB/oHfKZaWzlqoxmN5eAEAoqi130PSfgOHE7b2lcz+ty89dD/RvYi1zNE
0olggBgMFr/127529hDanesOF3gc5Syo5Ulxjr1X57xPx5t+uI/78r7XJ8oliLWlqdAHXFwbX2V0
DcnD8FHET5yw4Fq6zkX+2krWoxHJmBMAx3Iq3psyJyNtLaZGDL8+6Kbjcp+Lf3BPp4ZnJKv6SW8T
LydsyAUsBQC+BI49IoYLY+NGcFvFT7YstxpKfei4VVAWgqUDvega4H717dxX0whIvPr1y8QDDBcQ
uzgOHT/w4OTI/RQIBvOQdNmAypu/eRm5q0bVhQZ/pIkFgkvWe7C5roC380gZmg6gdj2eMfbzfgVH
BEebOwyLloAol1YvjuLEg8NipaNbvzCVsfYBHo0cqHLaTJgoAORb/XIA1teXlGYQyfKrZzuViDS8
RQoKPOAyAZeTrUWIFaBO6tie/LYqMUcJ69P4OFCDaQDWD/CQ4GdBQKunUIwKguv8O1hrhLRrvft6
lh+wmzLGhsTak+3jcHD5NijbXpnvICaKMGeaP0UKgq0zMAlp/dPhUp4YkA4FzJ7bEUAOUxgmJSwg
licnh5pQPnlaIda+e2iLZgZLuph13FECmEjYQLQxudnCT+L+uMY+/zqRPw1rDjXPnnJdN/ocrhHs
nHu9VlcoHmmXvQZkXNjEwPPOcbWOfL2wGR0qq9lvTKY9IcoQloZi3vFPqQQY85k+9GRsXwGRxpwt
kRQ6LqAbuGJz0FVvctNVmzw4pMnCFQYh4ZIunh4f9dUdCTvnxykEKRpvt71lHZ/e5cwtfS222t5k
Lmz6wY2sHDGpu6BHE5SFCGgOZvmUzeEe2JHHAFNKwgxkUIyz/orACnuss46Yfl4tH4BZWm6DmxwB
3TO3XlSppw+t22vWAsaRniyYaQnGTUYXGeWpGQviTt4eIbI9vSAL+5/Kk3EVtEc5PZuA6xeaW0Fg
jP2qEVcmcEz8+/DxOkEBepYeexgfVI1kF/mxvYInABGVLY2RGbAAgLAgiRhwceOTbZAP9O5oXTJ0
5S9r7n6mU7wnyV9ovnwm2Yvma2KKB4Aze49y4fNogpOXNdvkxZNLdWBqwArSSVfsrX6juUj5OGqs
LQ+/OHApqHAavXdtzs05vnhPFUMtuGLXUB0Wghh2DzxBpqTOW/OZqYy7npOOHbXyZVBIaijIx+FQ
h+YW5iYwOOjAHq7umr/e2ek2TTbARSD5cbf94zkxiUDv+oLLeVcxR2N168Bpa8BHsc0zOYYACPFS
bb0TYC2ZpEX8fbM7WXf51AlNxGWgtzrxcFxIBTQ8kAz35QVZdLrUYdHl8yBPt091xWX4kJHN7TW2
Z3y77gcfSG0DQN9k2i82REylVYUMaNFXC51qHOxBtrx9l+UkSk4Mzko4cs2E1fyxcYhs54DukUX8
CqQyWr8jEcnvW4FbzjX/AdSNOoTZtCrkNaRuWR5qpw7H7epyIKIE3SVGju+HvUAcUMrYirYOk4rO
uy2eU6HeQtYzrLQ6pK2ewaAbN49hhmuIcx4iCNop9EroH9z/IlGS+i9q++dftIIlGWYpsjSfbDGk
QIxfULASU2ahS80XPf+9b+iP2LTJkiPnKBpY3Ie8V1PCdOqYDrJfoGpK4HPP+VHaCiyc982FBo8I
CwQiD0Le2hJXpHQe7XykhXQEcR1Jd9YddLMcP2gZgpuJCugpPaI2kST/jg5G1PpkzVZXg+hjP1MR
3wgKX8joSJanrmbKxVFNVMgbOnc0vhk/oJ/S+xUHWQZY7yMm2lRawxhNemZSli8O/B2n8cdWbzHj
/7zVIfz+jCLoJ0tMY8nvxeEji6HH/UZTc0dDg7wbJ9sn5q7I9+OrnYEGm2rq2y44dn00DCgRjRNR
Ju8lfSsfsvtShcy/qKt/1PbRCYUGze3GsLmtE6+OD3J/qrVjFZ/s7iQz4FePVXHE8oqe8nEEXVzk
O3uVSX7RipqB5dXb9uygsIF7UUEAKKKCaD9ZNPTchzQIRQdIWUMHPUEXH6nXIOU72VQuFhdexrh8
NMG1DJ0iNDroRJH+RAPAzO9PIX/g606nQHNUY1FTNhI6NhwUe0qDuz43948Wvev1v4pcNGOVdH/z
jvz3WYZPcu0sssd3Wn0Zw0fZnmrfwoCHvStfFOhJBr83JlKok+tLCrbjbQtp8eQHyKMHOTvKQaDH
Lpj7B2UQJARQsyhgozJby+Y6Jm+02F2e+zI7tP0BelOBvLJE65KSxFX4QEOMy8J8wDfx9/2L7fE0
J3G65iUWzbpJ15q+Arvx1FelEdmrmFxxvybsYBpzE/+jm6fpHIgddHP2qP4TiQJhLhlx3vAv6Lig
3OawuHngCXxMnpc9b2sROs06Lpb9IDAiN2t5n2f6Xq/2w7grpJ1cTNF5VOmcnh/PxAGG9extGoZS
IREAiDOtmNeqL5hJ2H7QflEGDTxNTCAqUTrUfineV/ax4gn4fMIq+3igLkhIZY2IDlJo3Rd09ZF2
rEFxc+xK0nUTtHiWwFtoi2e70OHh8n+s0NFWwHu0JpJvEVqVnmDnWwRrmNYKVo0OGlE7/YXlDO9z
qAKND8xaC3pSRk5TWDjkGTVjaOaRoQZNMn3je2zDLykaRhRzQVESjE60tDdK01t81G80AL0akzmp
HJSGEpo4RLvKofuAxs9chvbASOdTTGbiamFbPoJtQk1nBmq5/mxImxIaN5UbKcPUacwYnVXnrDHU
gflRD016fHZHpcM/etS0g6Qdktq7PuYEsWFXH4RlJm+J5loMjn95NTZYTF+tDZKaKiaoI41tkdRk
FSFyIP1bV/6MyW+R/MYlHRagfsdSO177CaiV4uv23DOYzbfWY8cnf7/sJWln8QGPuwZUOq3goDTF
6fR6EZx0W/WphpXZKIEfcHHJMNSYegWtcm2dJ5iootsfe5IwpGCSgFZ1prk3oiw8CZUb6DfQTV34
yAP1i3iIwmO8yciesWczsWi5zLKoHnd6DIL4S718AkspHkewkmGdTqCzohOilOF2g6B4VYIynoyf
NjsmPlDxPI8zwiqjoxJesFIMc8trCCblEulFnEMZtNoqKaa2gbI/7F9HrBG/DonH5hKlkiUtSgZR
AfIXU11kgAi/KMRhgwOguWMj9/rmU9FWKW196nU8BP0cEM1ACjjRoiTRfoy/79MT2FqZ5DvHGy0I
JHf/yhpWu5jnFWzBRBE3kWFyugkvCMMfkD9RPAQqGoLn6t6g/sdAHiQyCXMT9Xpmr0b4pX4R1gzw
U2VB3oJilSS3Ifu0EAjV8SLiDODEsMWygjq/Kl19hUNxYBQUrzuOTg5bRgS3KWsPFlbFgjbYHKVX
53Jc5u1SpHldBRQUnMYoWgmmUnechRAnkcsKZZlOf48Gq8fUh2pjxTEmBrTNjjQBMci3CDtgIxt2
dLcs99JskEjdkrWSrMzpOy6kxhoC1BzDEcPnivgwKONEMAsMIbwHDWHVh310Wg61L5g1pylArH5O
CoaGjQwByIZJ4E2eXZCDII9YDuaiqWjeaVnQky9/j9pslUsepAOpW+TGIinpLC/tYvmwxLpV2Egx
ArsOzDpQTTRR1BqnRD3eAJnFwR3zI+6W9lDYJz5bARTF990IwpB3PbLGXF8feNpyWwNHXream85B
EfExjsaEuwHF1B02SutTlrr3BifGCRofniRLIM4v11mzJE2Cx+X0CN0WnC/pvDylorOXL27nK0o2
CDjYSVaKvjKJD7KWzmfBPtCfrrHYLmv1mDKkD65bDTMCzgvdExwyKeA6thQ+Qjcm/BadBa7lifOY
sRtcoHDu+QvUeOCPUOOBP7Lo7vRLKlouWw5HSkP7bsLGcwc7mR2S+MAAp4vSLrqYkYXJlci6Nhqt
0IQc4FnxjjcCRq+TBOp1FqfbLNkAQ+UcT8AZyz3rwftgw7kSPLVYipOD3e9YJK4JZxBpDIpXLMQT
vdv2VcU7VOEwTxGKfjSQke+TE48Wp9FA1x6Yqb162PuUIgg5LAdVUiSgTrNvpMsCBw6mvMnlL0fv
hmX0/oveClXX80en9oqp8jggGCnRedjxZ0B6YYyN1hFcdDmsn6KtAX30de7iVMFTcEx6mn9UfMjD
DMcM1FzwHHT2tZ1zZbTtfiDHBGJhFVsQfyLpjMv5iv95S7mdXXalcoDGkYbJbd/+gEXUt0R1cKzq
0ctAcCcadY7W8DmDGHirMb+EHHr1+y9w+J7iTie4qPO6OuRgd6fOVkNTWdKhGyB47VJj10yRyUFE
YcTW7Z1+BpmcASNuJNZM61jHZwcT3sxE8xdx0jgB4O7qHckgcUqzm4HdAvwLTEEJuY2yvNzpLfAg
9APrakY78/8xdabNqeL91v5EVIEgw1tAURDFITHJGyrTZpIZGfz0z4Xp55xTd9fuu7uzs6PCn9+w
1rXgtLLjJYuALvAMTx+7AfEybwANhU2pkxcSALWGQkRIHjYtKsd25TFxamct6YI81dxWWTCRhmfd
gbEp61cg/9OpGFwNHf6Tc0KnhgMdrtqaRnYAhztd2+lqOFbxWd4+7tX7Yt3dn8aG5lW0k/5tEF5a
8dwlxwXWfuIDDjc9EKqTtDz3zYuQzZDLfsmTwZKPC7IcVj3KRCRiKJs6lgcveLmYkwvw01HosJNZ
4OIj02LBGQwl7ox/GCc6Zk5Y+90/lrPzalZP1sy9iXYWTOQgrfqC+SRfkhZp6+pKVVcY0TGjNmzA
OqpRWLtrAoOZ5sonfMVkm1Jes5RBT0X4aYWnE2o3BNhZWN2wdVzCBHhrF6/1iAESW9ucsiZjFfcN
0U8lPwW18FjdEkaCfvSDLl0qHLE5NhgEpeAuHKJuCy+yrwPR2Ebv0ivMIjFi3jIzi4piZhaFulvH
u8ZqrOq2qmIG6ls2G0PtxvAd32/dx1/1O5WbcrECFZfWu6HfLzQ3P+QZ8dgHytfy1JSn8HESSJfl
eV+dyvMfp5DfYlScmbtE8zuys984X/UH/KmPsf0QbI7XVN/JqAenXTTtdLzxEpe5t9yK9TlDuPCw
5cdboVz1E2eYUs55K8JTV0wxhgZ7OTjgYcHAaeSBPMWadGjUx+QBuqS0eDU1qWKO98MtC4gG5TUs
0yAi+6t6eVQv6TDj3ePixDkeEtYDxljeMlCT6DkHx2gZB4KkWg2hxYBZX/cELj7Il7eJEWKOai6q
rVabxi0ow2MfQx68ZGsFpknmsQmY8XLR+R7tlGszWpC1BLvpD0YWqH3AciC8PYOoCGnXSTA2F8q2
CF/L5hpDvhG86TnXJ2EmToOsX8Ny41AfLg8FTDsIfjaLNDIbKO/qXmsPErnr5dpgKxJQQYUnhuMG
JMxypzBRxyvwVB2DZ/BrZVsSucmDlkR3fadpOG+dQZlH6amyv6X7Xr5y0P+OjdckF7Qh4n0LQKEW
HPa8BGiz59XaQFPRdHEjtnbar5elm0OX6bchoy45IYYYWyi/Pxq2Exhc4xW+iqqxT70s6zO6rru0
xuACOEQGPx0hZHvNwcz6vQegRQ5nlQoKClnxTwPyb8g1qY0UYtSAxPxiew66619oO0Nqq20+sJnm
3WGb3gOMMwpJghIqAY3zDTF28SlOb7/Rr6gRZ7AdlRwzMEX+Wg86EKPFKRuOnSfgEoZjvWrTffUV
347Zbwb5p3rp+dSlNcm4/QiRbCNYQvZ2o1dpiGueAR0dJRydGdgMs4foVG2qaiOD3H5Xhhmfklef
WftxUz8a4x00woKJ3EhffqyyY63YD8WJa2dkN6Y4HRoF6s4FaJ6tM0bmlqHqTzf+LOKfQvxqlj4v
J7RHYr187QYFc6fQryBtDz0p9GIKEkb85u/vwNWQruRik0Rk48wfV2ZtT4zJVXdKvZ5fR5ePCklc
2W/x2QaETy6DKA0EKzJ/pWIbVzMiCOpNiwiAZ3W/wbBLHpoSNFB/9pxoQAAajvIUV30jXVABrm4E
sh0QAsKsa6pXIb2K4xXkHSafpuT6dyfB1Rau8WQAokSuzPT0ucr1zaLdSBbKmVWUnh5IcqRAEw+f
ldmNn0P9jmt8JmgQ841sxklmF/C6pvEFzGrCHQ5392GvwHAbeIRaU/pe1J+h9BXdLuLXLXPU4fc+
/I7RrzL8wE28OcfJxNqRqD5BHe/s5m7xbzv8/vtHGBwbqWq3EJipQwLzaqSiVEVzW+rlklW3Xs7b
RoabsJWDx/tPS+V6yafTTQnKlrSfUPxa3r6q8rNoPjb30DYCaMENd7vxqpHwDQz2eEwe9mDac8Or
HVuPIRb/yK6LwIwMl+w4N9V/Q0YI9MLtNCwOXX7w7D9Jf0f7xA7zmbPkUfOGM4AbWrmoMOEtQ7te
+ilGFcUeRDOxY5Ayz6KLSNskWXda0HRMwM3Hcv+vcUD60vrPDd2iX4tfcWbiY4jOBHqQcsbxSMpZ
RKPMaTxs9dr5a98U7ThlR/WUdoCX/Fu1TpdY0/btfQ/YX5E3S6waKQxEr1Rd/b5e9kfYkk+DCnRk
qpxeW/2wRRrMAf246vJVnN603H+tNKc3Va4ORBSqrgIS1C7bc6Gch+sZz9PCm4QZEDqX3e18Hg6q
Sye5+WtXamaBxD0UG2YP8rumzNE1TYpOyqR5kgIyg76i3OeIM7S5WWOiIUlzBAFN1KSjJt72o2tr
79qWk1UBzRV6BHwQzjUp89x3iYYc7AJTX6Rwnr7CZCIYPN3IT0mtsYMoxYGdz/EFjyC7r2Oni5Au
peY9PZa1Ojc6wNaZGSxBi5INjgZ8f+9fG2kdl8gxcAi9CLI918HxoUv21dLi23Z8JNCk25ifsIot
ui2yzHJY4hKiG6jQyQH5PLVEtrQYy80qqLSjArLuQmdjXS2IxUT/hgcfTT9rCYbiwGt1QlRn6A4z
S2b8yn2VCSZ3MhKyO0N0GmYN0WBygeYQdj5H2rIFfgP2iwOPzQdxbQ0ABlNsGM6u8184FWoP1HTz
BxRaFv8lo2bytdZWKrEnl+JrRLKdOEABOkbomd/ATnXKglgQGwAnRvoyQg7qc6pmEpmIGzx+i/dE
X6FVvJOnprqV6p5OXXZR5TNS3jb1VB7vQK7KtXJ/j8GSZL7OmtKs77Y0xCYou+VXmAUR+85yC1ls
yl678TWJ0Py/JeLbpFxr5aqiVRI2WWmFCBdKsKW7jtWjjLhucys3CmedB/VLO0EI67/4l6Iw/8tF
v0nB2YanQuOhv8G7NDmkqMASe7yBdYq4z/eZRg6ql4Lcud998KFo9uL1Yvs4yZmf8iLLFw543g2S
XOPkQrF4K7bhpehMSTOlLoiTQ8yUKoXU7YzyQbB6/aIvzss7+TVLp8YUTtKJwPJg31w77YggHTmp
3O0nbSUYSHJRg51S/f2en9pkPxS7BZuAw0ibMZoIRyPFjO2HvBHGnb60QrtiXZxdxvhdfx+4b1OP
ZyxyqZzrb36bMwqtDkVKOVvRO3lTMXvvN3ewdeGp+irlc3x7S7Rd3iPAzrmkmUoj535+XftEzYCW
euAMZYM32WWCFmKLXBsuyKy0omkYv7Ckg7lAp0EuMW7/CJvrLKdVdC6IQ13xbDwtpUvXvyDknGAR
sl3cy+4DNwL+CcbZO3gZjK1v7PfYTqF0ow35LxCYdUDPSd9Bz3aLBW8auJbN2O0gaRBkxA4sMlUr
z72o4UzwRZWMDR9D2nSsqxPcs2S1DPFofmTVZwc+5T1a/Ac24l1qvrJkk9ewX9ni+8rgw/BLf+7Z
ShlWTYyB1Y2w02rQsbx6WBHLkK2Kfh9nHKp2nrGvPpTIWhkIL+3LnXHC4MeAjvAc3NkJ72Nkvmhq
8Kyh7vxfzkQtmL0B9ss37gx9yHDc54r5aC05IWsNQ7qZZ0HcB3q52za5X+R+mvsR5IPtGkpST0Tl
YKXqhwK073ln8bCveFzceGK0uAVWE7Ny+VBRJ0mhxaf8VznkZBNiyZHQBUufjUT5v5MaLy7dWtgK
n5mlLcBzbLoOiONbunwNlUsqnmO27UGymMGXpH0P6/rmFK0DTvSBhAWhPn55oBuQ98K99A2UUyje
xekD+iecenIUlKWpL99u2Ue1G8TZWJiTHV0hItk3gj8KviT4pLzSzajm3BFLZtc5LLTmCIoje7J5
ETkdZocjwtXT2LyRNJG96iTkQPBk49XMoWJv+ZwJIYxr9r/0omH+++yZTw3WDFaL1esNMv5ZtBAQ
WXUZKNIxlI5kq7GQulc/0t0qklOXnNr7KZePqruI/UV07PFiiYcHSA5MWoe82Ss9ABDGz14OznzY
k/tZHKvCV7EEbDs45+hQpMNd9ifyCMYAhQDyscTNbl589zLZqx64znHZ+LIIANCVKciIkancjFYe
DHeFqYtyZD0wLC2g5vK0cYQVdV/4Y+xrbV4JITzWbbzT7WAlv1S0Rn2urs0XjpohPPX9z1hdhWGH
7MyJSzt5AR/VUirmYKyZIs3+LTTAHPGbO2Xvs2Kksk9IWGoPYkQdcsWZ0fbY8Rw4FRi1O2kFWJIz
hMISRhBV6SM7JssgbHmV8O1cRpTNV8FioO9NlJl8q55xbL6VTzKDTx6y7JudaoPgNDd5TUYXIG6P
UZGeHpAvOBqfx/2jC3BFJP2xFBj9Ozrj3BViOX5/o71jhlKHOVBdeJIBtBdcW3piC6KVOEq6qupr
qrqqvM9HlxfHn530VJW0KY0nnQSN6oix2kZY8arFcX4tMlM1hxYERd5CgJK0jdEVDc7IPE5EPEQI
3fqByboADbKZaTsp4QsuUdjA+HAvI9Rjg4gJK0l3uEB0End3WUMQgd+Kq/6+6hERpOuyXhfhuv2o
Flb5cLJVzcT9gXjLCxeeyg6BMo2eeGIixMaAVRTEUVK9Z65o7bfZvuaf0kN+P0SuGrkLmigF7Bc4
ye6LXgOEFEZxEFI8JGd1fu2gzseAx0euC/Prbfv/logYpPrjkAQTyaeKHaUevwN3OfCBPOXaZeE4
fzi5CW4QxI6L548/qHjYRmjpqVkLp0w49drc0zzoUchpgpSJZmdAQmZFLQI3H/cdVKrM+f0LNVf5
TFA60JEutuxD1R2S3p7feqkVYgUOykW/tGg/+GwZPrMn4nvjja0RNjjqT0bGSHsoeY7F+IR2CAoD
vpl+OwE5QXesEQkwMoZZJzuADnFraVSs445GCGEiDwkFYA8sSYhCmmg5PK6UvY7n+TgS4k6jx/g2
uWDvYivPjCEwWhM7h6C4+dvt69HuG8OGpylfC40d2+lmBItzGPxxSg128JjVSN4QtkuIaeFmoF02
LL4TzVZCV23Ji1UybhfkHsck6rpG5SJ9cgvNBXxa+qBKq93j2jdXrCcL4zVPX+8RgLQP7RSmngEg
P/UkPlHVDTt7eNoBOy/71dLLI72ovB+dXSw+DXTUzO43GaItZBHohi2D5XGxpZZheUw5k3FkxD/c
21roPSpitLlIPZrHjmH/DNNf47fCQ/mY7AYYPLE1uIvDkkXTioLzMa4Al4WxmREMwmrO7Nr9DB1o
P+vIxrCPJaGUfpvJ0vETMtiN7HJQLTTX7MSR8WONhFut2ryPN/1S9hfOITra2/iT45UF2k9vbiE/
74otbgmqCdh1uCW0mEcUNMBEekvtxwj98L1sP2Ld5J0a0lfKcBjA+UZ+eC0anpiBhq/f9r0680wT
dJlrnuzF7YIbbQmreJzdaGl26Zozf1r+eFtQuPYbHWPtSer2JWZer+phGm4lY3Mn8lEXHTJqQCJX
i9fbeE0+VZbpkgtYGauyOn5E/ae8/K4r+nWPAE9EAs8UFw19S3UZiFl1NWPGZVdi0KPyF4IFrGys
vHVQhKYo+apEp+Y3t13RbX1Iuy4BZdIBUmKWzqTEVuHR6/Mk0fsDxQYAJGMlXOOGXyhIynF+usLV
jUYOqG263AqV29SrmavL9EmyUhvgqKoc+WY8ljh5lgUq8vn7TTcM4MGdIR0zLHbDw1w4t7GbHIX8
rRXfMvHtlr9RN99YCkgvE5sfNsScinNpH0nrBcBQcfVniytYTroQGmUGdYT3DuuuBzl+eCwBBR6K
Pkj7AAWxfA+Q3T8vYmp8rZxHO8yMGESsOTVyaY3v5M7S7L4ZBseZ6OxXUrnqpi2C3iGy6xHN4Bbb
1G25XQxbbqAynh+QSez2ldspW9JRRpcYa0dZ1aJb53tBJRHq2FGNqHspO9AhaPws+fE+HmX9GI3H
MbShtD4WL393caO6TXqR6nMLFRX5zsVgNJqTcGyqy13do50o1Y1quIyDgY3Mlk8iWYkUGinoAdLC
Moq4/VuTY6iaS/PEVxlxNVAe8D9tlUvt3IFLALB6hwelMLVSropgGs9+qKMH6i/9dFqqx1hmI8+2
YQ2UjkdNhGwHiAvW8x8p9Ufkbw5e5gbIAONybFPTSgmotwfRkwq2tlsgl1N+4OdQFhanpVa4Uvuv
bwNOyxH7aoVpcV9OAaYBzN4ZohfM8rrT3rehACW0tbFFg0kRxEuMaflmAbyEk0seXb5yVMK0CKxF
IKAf9OrY/FOpvMbzY1rheO1QsbnGC3g9AxnNcAWHBvoIHBFuVkQ2QDuqyE8/W4Sy6IXeoPnAWqzB
tmEhyt+gnfKDINiHVLN4mhRb9pBL7rFz9nGzIYnNTt7s0tYvWEoL4xIDX2WpKpxCToX/RfA6p0ae
PSv4IGLSbTofjtCfPfoxbVY4LUSIk8CJ3gD+7KD2oUHH/wDkhE8VeltoEK67Fx8B9u6HFWBgwLTy
R6kErXclUHVOJjBxPnT4d8l7RTrHUglMqHTEZV0YMG1mDzfSo3eTsRgOHGhjdWlCQHo43yasT0Hb
p/r+AZwP/e3KkcHZ7JHjx9OqyZ0V3RKQrnttC1xFvE98+KyD8CpKxwdsB1SibHrezGwKYPzkONvB
Z44H8Ih5u0LWBHZrxD8pBIXpIPi5PS12GKigKg8a2nGsmjjutvhWnJ3k9CgTbC1/e/AXjlA3GbaU
EkwCFdRWxZb+j7ag2yhJoLSzIRYrBwXBDc4GV0vjquhoJLCyLLZfQPBdWxB6sBZZFo1r0+HvABgx
QOKUMk3efdYqoeH27DLK12svQJ7eT8WhK4PmX7QFgr2PyGDFfQMRhYgHEsJ0x+KWWbMXYRoyu6XR
UxFlgVJ1mCVTWGDB8igE4Yq+JPqWai4dtiPStMpHL0yppC1FtvJsV2e7VPMmMhsmj89PCkYRXcoh
kvb73TUzZjBUt1IHRLlew1/dbGst5dkLqnU7rDvZiyZfCgE8xTlWjkp7zKOgmq2lSQEvlGxQCGYr
14pFJzZXerct0dUtN+VT+nG/e3q0a4zdAxaeMauJFl8JiBfVBw6h3P8HDkEOT0mdX7l/6pSahyDc
cXkzpMyBZs0EG9KMyveBYmTmzbBguqQJNq61/oKOvxTfUbGP5SUhEtbYjBgWko2C7Gec9UyiWd28
TvbKgypYaeJOFCAZimzmsnPieih4xPWQTxWTejNm32m1bo4jmZG7QfPVfs/OIpJODatEGDsHWecQ
3RNath5HonidVkHy6YWTFytucxqjdSH+Fw6mC3bbzOFghM11H3hAMe9hsEQ9xkKrxRjAKrPZpp9R
uTKivdjvxJpMcpi0O60gdNaU1cN9OmrZoa/d5OEuNRdD/8U0JKvRzSEmmpZcVJLt7Vth3lhFTS6V
EgmyF10+h6w4dkLoGSzon1VOXzKRdqnO5lnULnuStTmwFDvR5qv2NpmcgiW364hZKgw42RZwgMH2
4mjOCKLAUYgsdfSK0pNVT8YDXx66EMv27B4RnCiCUOGHzewfQWBTKcdHfHxIhxveclOM91UepI+j
3p2LI3g0NLdniqGlBPOqaoPe+sVZNbJPANB73/JjyTkxQAAijlgk8e+T74EwzwEkINnSZN3MglgY
M0iqI/i9nMAr7eXOLvipyStMEwYZxDvUrpcbxoTSplx7oGlOqMrX4KFSAiVxyPCK2SmjLiXIUNvi
MMMxmesvckFC/FUICa9/V8r3d2zVuz4Cyus/0PmZpgzboXrVuGF54J7z6dxOZ/kfPlgifipzldMj
JycxOd3k4/7p5uRwBZWn3k3+iCmBQvV6Z/J5GpYndTyjFOSVULbPUTP6J1/bQikAXjqDSzkbbq/X
WwrR6y28z5OdEiynQGXKKo1OzevZMaATDyacW+KmFzfFbVPd/nNxVaVjSRb3fEJNJ7ud7N5yDqMt
rfGo+IO6Y9Vya2ZMcIrKwAhwpjUFcQCn+i0rDsljPtONjNjDPT70ivdcCHBLZsmpTk5DckrlYyUf
JWuqyDTeZyRNtD4GuGOyCHAXL+zy4c1ngiWD0vPVh9ch3B9R7uwft6AjIlM6ZYxKCNH43xCvW8wu
1h0qF3lXdkmYgIZWabznrVUg65KvTfLKImEeewOzkV7K+lzkJ8wO5cZrcWrmmwqQTudomoNyWy4v
WjLHm5AAS7h5uqnDrbVfLvx6yWHkpVxha7xji2OUnITudMNabcI3eODF3qA3C7XNO3eZ/gVb5i58
LpLP1f49J4HdgrDViYdC2EfJCugqs+M7eJlgWuy/v2XZD4ImN00I4Rs4GmrxqSHHOqXZEUC12K3v
p2W4zUX3i/3DWqBUxC7YOjmaletifG8hTBRf1fTTxr+P8acafrmPi5ORHRlexfcg6Q4kUfDpacNO
RAjGJ8qeegt/9RqZsENGpgPbmNAxmY8SxCuicu6KjY66ijkI/4d5fuLMsF/SylczlXnNAwZU4M68
JZfIeTRW0M/2Mm5HWHrJ4BqKR400X5ba/NTEF16lV5yJVCaA3RRtBrv1zTeRTxGDnpV05DlNKrjh
OxK+lW382kA++8VHG/Uzx5nHZyl6Zqz4Sr7DJQfRhPqOIqR3cXOCWimRklcXGSga4GBquyyZ2Qvc
00u8jIwSmu3K4UydaRBhfx31Peu3RxjE3enKFHqFKpAaamToxVmg70l0So2z1L/sTCyzf/ZtpAvJ
FZZDX6CM+OAZXoTsS9HTrxYH9gcUQcWCPqOZYWzguLn2m+mjzj7AVebPBDtWxDeTO++dN0NtGQ25
u5FTHScozBJpPqjSbJYwYkSM9wQXVVxAz8toED7F5LNQ3vX7W0xO615KfAn8I9BLSXqX8Qnk8Cwc
KTtHMyEmJCPA6jP3HZUxgz/UIogeRD8MkVHOCAgJOn/jh/yXYyscJPHQC/sh2ofK7qF7veIirtqo
dvEkQ89URMULQhqN8hOwy5LdJz0n99JzyUkNr98vDBKYDTAKYTJE/0tJDNsXDeTkN/qedxYYqIY2
n+Fhy9TOJCdB55kJcoNV6DmM+M32fXJu6jzbVXt/gaLBalklp6+dfpHpK1jZsa38bsSvfvEp6+8a
u3Q0XXcf5jS5YHLhYvr8gzQtznDWWxqKciAFlZaIMsKuo88Rvsby1NzA6sASlFSPbKn8AMsSImKR
ndkkG3bDiDZZMahia8Ov3I5cKUu/W/rFzadYVrc37dh3wb09zBci8Lh8k4rOSFr2n930j9OtfbAk
womJKCZqNoASEcVc0bRwwzGDzzq7WxzKkdp1xVs7pjMCGQPmVDyJ1mBHFtjtKDch+Roa4DDQWwQ6
ddCHd1P585B/xvUEhDJ0xdiCQed7vWQPj1lUFJX7kFoqPtWPLbqjN8IdVaptmD/NV4QBESRDttFM
pruzVXwdUqQjLmrdAiB63M05wuP6DbNIXL5ntRXzvCCiwRzZHn32y+8eYJikrApGctk1E67d3TGU
n2L5g3nbujFdS7fMrWG20LTXx+K2jhaEatpT5E88/xwuJKj3tR9iklB+svKfBJTh01j+yOvRNig8
Sy+O2FeuhbekdPL+VJvDakzMVPsu229B+FTEj4ctSEFHCInE5m8XIsIxXJYS6ugX1NKeFu2KAtKz
n9z2iyU8woOISHuxnhcHsTuyJf5PB5BOc7xHWe64nEPcicmM1ekzf3oXCrdBxEq1E24CNjWreeIG
WCcajtqJMZ8kE3c5fynDU8Y4BdrMvnIAGteuOrm95jbUU1gECWhkQJR6GdMZwbsJ3jb/vaUHmIfh
JwYkcolHITfFOSHc/bOPxrtZ3ionxDoe4wTW2aqN2VsSmmR552Qd6kdVn4Me0/LErjy6HdXsmN0D
zJ93HwDeLDsVPfvu4QkLV8JPEto/cW2mjGd4msAE+km1HQbMqVohzdOO+DJ/8GTJh0xanWMZ/Bnh
9ID3dr1OHbYrGBVPOxJQM7RF7HFDT9vOgt0WY8B/Ok3S5fHm8IqwrfWVaUPQn0WXWHEQnGFYExnv
mjISZICG0mqko7a9ks0No/Jih4g4tX7uEhrjhg/A+KcCQxDhW6C6wKdi4U1Ukc+4+dIzAFa543DW
pUtbvUbZVbTsRvvqlJ/ePpaTbR9fEdfWirPA8QgWrzXhz5FTzsMu5qcSnpGT3n+qeLxIYj37v2gA
BsRiEBmBllFa2wrfvn/R02tpHslsJYq5JtqdvvFNJpwvdW0b4CIeMdx6IQMz6BkxadbqLJJcaluD
IGEa9dAnC5u0+K6xY+OlwvRovOgD1sfkhEshvYNBDn/YZFcIlNlOI+Nc2q9jaqJwNXYb1DQrYWfj
h0Un/0DWSbuy+hma2TmqsiQaGN+/LfVfXA5Y+0jmFo4Jxqv+TLo72kY8etyC3KbYx2QLQCY2LY4B
mVgZdICldFxkZ1LEE5VDZ5d3O6LkUnkXwluoCZ7xGajPkkq71c8sfFT6TMNnL3Im4/ttsLLM5aTg
1FEK7w02LJrMRxBjFFoc4+a4WBx1aBh0P1D4ID/w7Pda2R1kVza2TOjy23bdrqJ92s0rrMnCdXZH
McdCcgV58U6fjU5xZhKqxgoJmrGZps0f5DPJ3A453+DxYyfdDunojow3AaMnPwT2qtt6YezzB3Yk
2MGHxeOgPw4+y4K7s3DXD/LLZ+1lqVuk/Ll/GX12xmmrcWnyEfImNc2bx7vIj1Ea1+zfQ/rNiPxb
Q2dUGGEy/YZ5GAZFfBLOeBYhJeYcuLs5gmOPfZLE2wqmYrPB7l3waENZOAH2tCOGBLojIXDlP5lv
ce03JYeEX3MUQrcvnBEgBdB34Rnw15LXAe0J/5sIP8ZqcNWlmzj9kIhdZGaK0YtwS+D4xAw8DveV
6gwzUYfx6D4TVm/+fbBHmfWezZPBEioaUF8s98VjP+JLik96d0rup5t6UiczPA546xbufeF2rHkF
d/k2yrvozkaf/C1v0LxuYomCGdhdM8vcUi0R44hu0jUOwuHN7t4qIFm8LchXkeOyH+S95TUa3Ejj
tSfoo3Pb5/cWF1jxkAW6082dVrXmFZP3EaJkwkKRM2Z0q25bGRvBFFBULndrgkbD8x3s0HQW87MB
Z0e3AS7aTYjy9GUhnEftlL6PJJ0ip0KhHpMVs56gk3P3UguvY5Wfxi1v3u3udcBlHruEsUGOb9iX
NmwpordKeR2V1/j2AliKgqw0kSavH/pWBjyubw2CMckrNOZk9Ak2VrGaXv+SeP5iwEjiEUtHV9fZ
RiAKaLHvxuC2OHU5zIlXo3gbarPJDpdkkyhu37vsLQsCHjAk7LM8CCfwZecmZcE7D9f18bgUT3Xs
ku/WtOf6CWBj5UCg3W2aA+3ovp0RvNsrW0okfsMlwlSan0QlKGazxx4ysWYZFjWLGEDWbyKT2S/z
3hvMrz9cMDyfh1cCVP4lIFHHdZ9e5PRSsNuJ3m8ijc2uksihOTOSRnURQhQtV2AzdFtMTcaCtxdN
O3FBdeQubgywHoNT0B2Nm8W4rdm9uiyoRxKTx40SbdfypkOrWe1UfafoO3bqOYv+wed5m9cmtZAt
meVTA0BfgjtExeG6v0P3xD+VQp6J27OGu0k4dUhG7NQeqp2AHb/atWiqVJ/lQ5XNy4emOY8mpB0f
tleFOkw+ozFp6iu7Tl4Pukh6BS5F1BpKf1EXZ0b+VrdZMmp1GW4KFgPFajcvjBDLlrswxTMxwzlY
05H3VWNNYU2rOIQDLRWs3c4SpGgyj++IBvtizdbFh+9fpZjX+g+8HcOOmLFZFDSjBfxt2lw1NqbD
a4QC0syd3gttZJL5MpgECgnW8Hsx2S8H0ts9skk0w4KKB+fFWMyBKaTQ9Yt5NkgqAYTGB94uomAl
J7GQe4C2IGgmPwjwX5hqwigq/uUGRT7bF6o4ZyZu3p/jY+au2osMoa9ZEyX2P1NhgPj3dgXZMjun
oIrbL+sX8hgqEsNigO0TgY2pdbHJWb4lGySNOI2Qh817SqeqeAiaIIWgRjFrbkgh48x8EEK10SFy
xoUJtDMiNUCa4XUFYB6coAvC0J5/fIUun5HVwNIFqp0/fUs0geG1Ld/F8l3gaRVtZLR9bPH3tBsm
F//fJ4GadZZTgqSXt0hHNXrMEh7jPrn71abjOcgEtd5M4x4m8ArA1n/QelKAn0Ceq0NtRhtyX8wT
eydAWQ6uCMWX/DFPhxjcTwEI07/JKK8HcAJbmdkUhiYmmNAOFnveQubKdGdMVAFEwai61hx79GYG
e0lMlzSU2qwnUxg7A0gd50+CJV9Ns7v0+nYnCLvrH1L0Adnq/0cSEGMlwWEiy4tmMbTjNTpgVpbk
udqhPKcDGivq+BNhZktiaP3uNmflnSJowWBqIKjOlLpR2f5PKYuklf01eRj/V1jGwonlLSvjAQSU
gMhlq8MSmj9c8EjfC3UrfXBFMTwHKzXh7IfWmu7iyAe6aKLLVQHDEH1p85C8mYTTBnoPN+MFtrmq
bU0QsutmmVvAyhjxMbkXjXly3whBvyrk/wJouHKUC13MdzAIZNKZdRLkMoNqPxE9vSew2kr4Hwx8
VkSRfsiikwPWMfRQtvHVD8XvMt9kNVMPJAqtQNKyRJ0/Sj4QL/6H3xhPLflEDLTnqDBwewpgg3aG
ixGCSJyDBaYSaFIsIIvfg5C1/tBntT3jXLnYJ/DfCDc8MgiMDyi0ozUTaenVouSFQQVts4WaCmXu
s5PmsgZOxOVNovTN6jpSina1PE+5J5mY8l1x3/WatydCi0CUirBbcavrcOHBx/HnbMfX7r57aN6S
B2zkdbk7zvO0zctD2izsWlwvu3WSrYdw3dyc8eEo1SZbbhiJayEkgfN+sPNmTpiTAKGf8/Qky8c0
PsbSoZb2SotdaNfhjyLtzSJJNa9OSnSeojM7nwie+bnPLrl/f2kH0KL86x6daHvOCZRR5hO3QW2n
wfuEL7pkddcejHYvTbZ00gxuW3c2a5zoDtFAEA1HR0pqU0ZqJdlMkinzJrJT+J4N0TJL6noeh3LB
DN/sZ9o1ve+8lTDjdBZ7ZNr2W2p2rMFIXsIy3ul7tjOxXf+fMEgNg+gzDBLbN1M+0UvJSrrZQeMh
z+uwzBXMSreK/YsgU7VPUxrALguRcHokgElQbTbIYFDQKGCREWLwPEg8gsMmw03/Ab9NKMV4PCTb
0WIs1AZqvKclZ6kWk3eBEnsiOYkkN4eLHmMJjveZtGSzQxS6l6m2UcegtM2dkS8FxELMG9sQ3BCa
9a0g2aNad5hsSAAFhzMnCVvAnQylXdtD12PVhLaF73Fk+UieNiAyxj/cAWl7miKCnizJ+S5wJJVM
aubrkgnzAlw6wXkELyq04Ge4YeW3DjcTthsIqkI6skXGZAtXKCBHK90jNRLavfmrYybAffC010T8
SOuZAjWuiHkhN4YJh2gjKzRNNEDIWu6cCp8c2cGAB75Z8RoU9UWYfDI8MPAgf2U31vKoKYN7De0O
8p7cnTQnW9gWo67t4rufPiSX5BuwR0e2ndAGDYHJ6b6nNi0P8eOQVkFVBXdST1ZJA9DtGxQjV1HN
AMQIiDADaknoA7ZKhnszTkBuTrxCBnS8TbwHMzCOq+zvXpfaHfs5WNQmzQx0ksL7O7d2anU02tNo
/T+u3nS5VSyNtn0iRQCi/QtICDWol2z/Iby9vUFIou+f/owlZZ174kZWVGVmeduyBIuvmXNMwicg
9d6AF7xIvcZkp0s7I9/JOCaFd9gsTyWY3uSQlyxjbAnqab3J3Iocn36Bh/1WLl3H7Pgjh1E74k8/
QpI4T8JLhULwDFs5a/c34bIM0m59B8YybPTn9gpmjyckGUoiPw363GaUTyLwhtOFtWwWLhlDsXXr
lLWzJiWMhVtynSmRa33BbuzJdqBaf21Ac2nThYRMC15mEgafxD0GwGORYWrZTrchGZrq38wHbvWi
yTFnegc1Mop8P+89XkZ0IMfIyC4lER82s15O9OrTgJ7AJsTurGWMBNTgpS9UfcHYtEu3zYfNAAgB
0w6gKdIUs98BIkyzHxRIrHkSbSXJv0rhMq4UUEJjY9tZvgdZnf8jyuJhHXWSVw5VD+L92BQnpYCL
dvyM8B6TlAcLJGfjsePbsePm3GD1ChyV++Guzuypsu0HlK0zuGYG3laOCuV4Q93IOautAKnzeb/S
7/olSyYez2zF31Q9glFgVXQ1GlcE8MuOgVi4NLtV47bKKTTPeXceppcBTRxS9eyiupwdULzlYQM8
jTsPLA5JGEuSI6FNz34YWOeTdWeJFA7W7hr2uwz3+9y47SFf8gIV/ZwI8HHCjANcK6uo14PfOnMP
mxlmKJeCjDxYbrd3UUJYamcKTBuYX+f2iiQ1CFtBpbmmejD299glw1SDUlVRyGGZQqlO67I0wnUO
HTtyWWaRBznkGxjZDytgrotP3SL+FXmFG6096/mSfNgm+NB2NSU/j/0PoI6XGOA9VO6gb76Gyma5
IOpq+Orb7y78bp8uzy+L/09EmTWKG52mo0hWeZnjHJwi17VtWdeBUE7rmzAkVo9WMKHyCYMw27Yh
ruCgwMp8kaUF4vV4xvk6OZPuA8ITBiQraHb+YK6x/5UsRv6rEI10xZmcICieIbrnAdFrNjA8n0p5
k8SfKA679vT7bE8kW3Uv9YfNebBKkJU1PtNZRBh6vOJWA27JVOslqAGeyeph1PeTbAatMo63Ze70
JcLkE9UNO3sAgrOfxz/gpFR64h+gOy+5JykUYP/Z144ZDhssFvDMP9l17rgEyEuk2Kk+lOyT2KEs
/wzrD22ZS1sl3ypSkNGy3jZpu36OK4lezw3r/XOyL8dTHl1hEOnXuv/EQhKj6Vfmkfr9yL9TfHQv
ikM7ERQHrOH7yrRzJ5lclPDT1L9uc3ZYWJBxl08QlsN/ePEWzKmP/SpNgr8P56l9ac+DEcMeWBUR
YARSf6TOoVQmnDzBmYGwNF28ccN4z3530dn8m+Md0/fDFO4p8EO3hy7VfmGeNM5EllLZcZwCXWXz
wiWmA/IyPVKH1l5dMmDdXEkZI0UCF8OUUeisJn6GIUMtwK1XXDgkXhAw+NJxKlsqMebmsv1+QyeA
c+QlsXvcsGvSXYWmE1Q/8GwKNqQjSBNYDbDcLsMdDxl0CaxRuYOJetXB4P5LbZbcTKO/BN8fDj9l
olgzw8wfud+6o0Loi3nmPi+4yacXjRGQ6krKcarvw3gH1QUbRnHzvKTeAV8+IJd6V5W8EeHj0MQ7
UpiTJc0Uw/cfjtP/LzWPE5vJlA03H2i+cQ6zfW4elRcMkb1QrK8kTqWdMdrkJTSNT/pDQWZ5srR3
oUKWtECGot6ALwr3NIoP9mwUgN/Kpa7Q4zPOb1v84rL7foqvuWNI5RvAoiMzYTkNdxS9dTHXkmNC
hQuojMpHmkkNOSWCwJsuoAHTbvBZ8EHQDL7lMmQcs+3K0RcMwRUj80UvP6bl/M6BJ+YGlmNUTMQ3
kNFLzNDDjvVZy2aABfL9QoveiR4bbRA9NnJelBMpqBsbG4MsOkGUh/NfG4mXpe+NZI9fRcNYxkZx
cBGs5hXikCM1BkU6r41mipDO92trOHZSuMfkrZ97RtGiVaKz4sc+/hGIxE6I9UxmbZ/F/tq+1vD2
SK2U79UXnYNe68oziHWRUa753QqX7HNCtgVweM/5AgSb9CPSq2BNa/t3LNetJUr5q4q/H6wXvGlx
Afxf7s1yX8k7rLwPy4kvtHEiP+1xzV8nhnBVaCKFXVO243SD0kizABCTW0WZjTFgVVdwI1akO6hz
KjNEhnBMdIpeQdFd8+qm0p4lUka6rQwVjMUBLetZ5vLML8P9CoA+343hVkXCGG6fEoTIbVGw4rMr
fd48rxMTGd+iDj2r9czMy6V5ns5VRLDY+1d5vJbTjfIITpCkl6m5jB6r9jVtkXKheJeYkbg506Ts
cMsOqbn3fdw5KFcxr8SZ0JoXcNMQtrOqcwEPE0prETDDgUuucbm6dw5KN3pl9MRE7XoU82AAA9Sn
gId5kgiLNQPm5oxJ65jhev8QM4Yb6hiEIiKto2icotjXtSAYKdphPXvqP1r+Nyn+xtUPBJh8K+Xb
shBnZlbxe6zjYlWqy8S+oTRjwk6QQ+xHuv9mB92R87vQgyrGd0D3V21HmsCmvQf5XdjnUkfXSKgN
2naDVQ/8jITNmVnBbdXY+W0nVcGCVGTK6OVE3en3jQoURZ79ZfpAcDrqtPgbFUZoba29TrNorfqD
Rty1LupjxJgeqHGps/Pr09EzkaLA49ni2eywD+ITR/bHJ15VS+J233Un8Nrky7S+m5onsmgMCOWS
95J6IJAsXYax4NyzAuVGNyNcTeLMgrFFJCaQI4WGS+gH4D3pH+O/NJ0BbGWDPilWw98ni21d7Al/
cFfhKHkJSC1jzvAD/kO8pXrOU4GEjfJTZJ5v/fXug+hlrgLnxmDVO+eiZEXNKInIhWqOxJhlH8UY
HAy6ekY7yP5zSlgZ4T3LUgZPCgIidEzRXAUogHkqIQ1g0bH3RU8diSOArGxstwyNmBfyHwmK3+PQ
KsKSxHHCaUWbjfepOKJ1rVR0dVveWGwMMLDRCPAU4fXzj28ybVS7FCr9bIcxAUksX0kMcv4HS5Yi
NOX8FLxf/784UzZXzHTtdwAItRriWf6b4EnCCmGGF+OOYN5x9AlJxeVN3XuIR2HpECp4c87Ai58u
x9sJyiJMCa8hAL80Lj/EiAojDBFl16EKWJKu+Mj/9v+aMRi5v2kJUawCPkOHSYEenegyntpBs46j
UyrLVqHCXsoKRmTh180akRxkLP9vRoP83Subtp6L2vUFG1KsbSTtpGKDzS6eo74ykKdDccqXWELw
kxhw5LEL+v7vW1NrS3jVmjk0/BYpG8q3Dcpr5K/Q8fn61ufBz9Pt7SCYvmj3LRZCqDW8g04NEQQJ
UyIKbeMZ1EsFvY4bSzZyZCVnVXZ4/x9Pc4s0Ao05ta2ebSo+0eeKeECqT7oTSgMLSaRi04Yw6Bnm
jDrAK90q/86EYwktg42pg0VPDA3RARjzN9Hao0VVrSXC1rCc0WCLOvm2Nngemue3WKo2HVBNSGcA
S0f3tQaW5XHlbQTNQDompwdtY/GZxB9JdUm0U94Rz8pLC0as6E5q7sbpapgbyinzleQ87c66ddam
p+dkW0JVbPfIiaVkZs0IIKYvZj5MX8wDAEJW5/ESo9qja2tgACgLDkCUTGS7rxUgM3UQtRssfXgO
kTqgp0cEh/NmAk6ZTeZ08/wYcnuY7qg0kfzSFckej6GQd+tyw0+SuPw4/BmMUyp9DamuWSCKgb7O
zOSJPkb0HFT1NMpcTMawHR1T+9HVv0/tb6f9rRgHzitg8ZhTxw15vLx5lBNqgAc9Tv/7TYTw4WCN
dsgqAt+BsmiIoizErAXHXER/AC0PkQVXb4MyLLvgpakw94DBJ+SRVhTkdU0aICCMPMjzgFjJLp71
DzsUJnRiRxgFEKQ9BshFjDyQ5Y1abuIb5LR1ICRho53FXlFhZj88cFwsEsbEZHdw6HBHkZXA858U
0H5LUlPxgUKVR/7/lSjTlVBmInVhGjo6tOv4R/7xmAqZD+LlhAG1ijZTZH0wnF74fM4Y+jZo1d1t
7TGuodtA2E1mEyWo8x7+MhgnC/FW+pi9sVSt0JXIhKvI4idR0NL/hGzjXiotEsCXEJqOUnHSi9Ot
PFEVF3/76ieL/ijF5zT+6LWT3B3iwUFqxFkrhoeDI21v8oU2m9+EsEaqF2sD1J4TQk5pvqgUmWJa
xPA0wFB4fa+EqrcWqKPdG4kzhcVuINpoPFoLA12hbYk7kuk9JZHVpyKl+TdDPtHwEfkKf2L0c2Jf
Pgw0n+hy7+v0vjaR2d5xi62fvfu8OQMzz1092VaTIJbJSkDhgPhy1alLdVam864Q27G6IrlnMc0X
ibYII/8ka35siqwnjcdLje6CIxAB0woNc/eLeIwwKVSda9ZRegfZ8JSWRzxFars/HBBClPe9dNtN
8Jeom1sKNtmTfC5WxvB37IWQX6gkUIdz4eLrYtc6km4ZVh7xuwjXacjiF5Yf0SWltG6jTHxPVh/Z
CvRBna36DKXzKvhMpUUpLaRqoVYLvRL6RNMidMWTXGY4pbpvlF0eYV0X6ZQlvsBu+3Qn+lWm9Sq+
48fPM+VSOKHtkf8AYJsmPwxc4DFNhPEeQoFzH35CZmtrxjiG0zqFO+OhSU6R2HQAVKU4Ns7XFB4S
mNFwCUScD6RaomHi86aTVRKiDNkirQ1PoSXOd7QghTb7UbZcGsldUOsnwG29RF9FyF9J/CEGck2k
j2T66WNJpE/7WPaPJQPizPLVim/u6+YilhdZ6BkP7iTP0ueMVuVFBDwMsV+x6GPfIFJhTTbQQF/5
O81+EZWfUMS/ssMal4CMpr+SeExLAb//VrrqNpRtErJuPorZg34sfhjdRExtEL+9nBnyF1OraAi4
bSinu5/3h0RC1n+1TGodS+UkFXvRuYiMEI4jaETCA2/d4ELt8plgKbm5tWLnWB6okbicGQXQ2zEz
HQrRDQEGhddJnnX8D80VrQt3CCdEYXrwPscNmxROL2wijIn5EZ38j2fymimpLC9J3C2GOWEcRHeo
DNr4fODM7O7wpUl2veb6x3D/IiC4u9loL5loPEhxMYWo9Z0aEdWLys/bw1DtAZpNJgxKNxUZKywS
yrV1d88FUi00xQXmf/TlbJYXpgq7cSFHvtb50B/KeKmrPpiZOF5OeD4Dftuaqp9ruKkDoP0U39D/
00PZ7acoJXhO4ysEhKHSTFy1HcgxawejB5JCsrEYfK0gKLyxfkjUASao9KbcRDCE1GASHjJjD0gm
v4ECPxV07tXu8dEXCzeekPM7jy07A1L3D4JfASCBVV27GAgzhCHRYKlelPfdU9tCbjQBwqHT+5+E
B2Zkw6DjAxwd2njkQiLT0oW88EbFgbhHvDMBtDPnb+HFwUImW7Kqv+Xt4EXwlTjS4FtyCZGegXmi
mz0eu9TYpZEz0ewHCgaylbfx3Td/jHE7QaeQE5YWpEUQK5spJPpgiEjd3IBOauKVpPuRJdBJCkvY
46Q8d8NFST9i+2jcd5a+uz335mOvmHur2/Pm9t2+WXWI8Iz1gwxD5OnopLjyGQw9/Rer1JjfiqPe
rcH0g7qE0NsypQYTyfa0WqJIL1zSNWTG/SPRwQysbY4r3C7tsTPO1heSMd8rht3OZvLGOkPSwReI
dQY38RAukXavqYSTS6ycJyyV8XgMQHVxB6YLQAyt6t16Yc9EDiOtYm1JpU17KB11OsOneB52uUid
ZsHkk3LIC0qIfGuYh7zGvVYWAD9z3uUDc/N6hqECQOenmX72qFDHReN6yavoZ2Qe34numz5+Bwp3
7upXEFRHWvCFdtZmYP8SPV6vypbsHw4BnoHYuWQe/d08zi/3/lqLeI/+iRlK5AjrNsLTJSub9HPK
WUWqkMuC5Im4wuPcuBV7GViZOqP0i8YgY6IfoJXdxMNW5ANFN5IZW/M4ac4tskH9IyVX2+ZYISMa
NSonR3g7I33nqYwhQKOV5mkH0iZbZT2pmGgwmQexR6Qe0G2xXBQRaFtLZu+0qnXxRQg1Zbwk+ipm
d+ZO82CYMCwWpQjBsfthYFl7UM1vulF+AN0oPwAJMD3KuAldKBt0LwXG/N6DKD8Mp+JxkatrCUlr
GVv7Ujok0uHOtnWXP/b9K1yOOKl2Yaiepnpp4d0SqsW7Vy8Ov3yzgvxtn14MX3Br/+ahgzLLw30u
vJL2Yx72e0M6jNKhro4s3iZwAMtjNznE9DK7VN1mNUXpf+E6lrViMk+ODVeV+8iW+F2ZJmlTrxTa
UPEgJQZolPZ6djINJGRXwotec2X+NfUOFV7q0LoaTrpKSX04oN54T4cYwZEB9R6ZT2Ho7K6FU3Sf
9+7TsD7hb0wCHaDoS+ndQWUVUb4Ca/S2IFsOozaRY9U/fSpW9YRxDn/aA3brX7apaFW1DaMX9jxi
acD3zhctgzZtL8wXgBeLBU+ClLHF4DNjZRf0dhspjIAZzQt5gIeulj0Pvx/Dp4qE4gtT5pmxQfLN
DJ8n1nsCyAOTz58H5tMnY2FOV0oOLqV22Zx3/M7Yx3X3Lblllm8Tax+zqmdPz2ru6117MRSzUVST
XgODuqWaKv3PNdGP3fyH7o/BIGPX6YzSa3hN0mwWfFZ5COOzsgViMjkkw482/jkcxFt14GbnzRIz
1uki2jxf0mcNmmfuwalTFMZgG1yCBGFxa9yJsWTAgLiNbs+biQnX6wDS0tXd9B9Pd8axY2EZEy2A
Rh7Yph3FdT8hqArjDN9ia2CLm92yz+nwpd6/lFfcDrn32vQzNT8klpKfkcQD/pxnx+d0J/W7qjnm
1flJWUrsM5t7EIHrjAkKHOjnpkCOU3oJmhrsy6he/4dqgj3EQ6q4whDlNI2x75NbdVJi+GebwlrB
C30SUlz4d25bG34+EOF+l7sXxBobUiJWfyvoPA600VYXp24H99zwYDsOuNyjpRZhoheM1FhFyAvD
qFpZKWl+Rzk8TFHQ85iDo8DoxnXK9ID1zU7vS06T6uUrpOvBZ7mWfIlyHpGFuDOS4g8TGNZR4ZyP
jQFpxdh2X1eHtfwlZqa49syjnAbs1ZgT023z+kXeKpTyPgt6FmrjlrVgEYpaTQm3ergdXDqbSR48
d+0TuMJi8o3xHhMoQ200/3gPp+Ly0L6yjxnXHxBCFliEwrG9Su4A2U5E78liUxIn1+aDCVNjbeVs
91Ts/I7vWQSEvS0vnfs5m03/FToX8J9a+srVz6ljjldn1sQeqUtlPTef80qf5ZAOstlInoxdPndl
cWieJ2Ny0XSk9ef4cSnAZGvXezF7EmsjfVjAdJ4f9OwdXcxRCw93SDx/QSfJUHhhSIC56daZiI2b
vwNQLjXIWVSlDw/xI/Y38h2047Gx6HZOLf/B/zV7Wp9j70VwGYtrn53/wqZfoXXnAdQ82ZulLO6Z
cHIgvKbRiI04b2oW4nK6szEkBdyRXXQogWHezm+02WNy5X1nKYtQVNol0Z5AZsww70Dm4HucBXbS
shHZV1EwzjABQZ1Nko0yrijSMjZVs5SXCq10SoaTV/cQRJmcetN4QdIPMT/DK+Ynj6BY+0nkk44y
8R/NdlKT/bsVaTcJGfaBXOOFdwSoCo7v/wIK4J4q/aGi1YS+8FvlDrJjGP33f5e+55DDde4A5xfx
243uSunFfMxWIXINrjdm7/RwyUKXyD6IS6ECvkRk0JZ+O59O5paBjBCR4/LOMGOy1D0D1Xu8MQjE
zBZlRPoEu2cbaOBTPtNjqMg+GOaL4stgR+xQ5pV90PYc17NHvr/fj2Q5KEKWtHDbOxZCXM77h3rI
b+dnfnEVmvxlG5J1t0Ioa6BM3iK3J2LIjDaIHONvJNTMJvg584yjEiwqivy9Bkp/2JG6XbLlH7Zo
WKss0Adssds4hH+1SCdga1ctIs5spWQrbcJ2f1k3y9JXIWbeAKgBf2f7vrqpwvuP6BE8+s0J7/s6
PXTGvuB6dFOmVUR7srB7/YZQv6Zc6fc5fGpC2YSUOf1pWRs5CRUbzE1xoCTpmswEOMh4Ne/1991G
MY8YWzO8HOMeJLpNp3yzDjPvH/f2cpNn8sTr0TLMXWTppI/AEbtXQfgM+MA6JwUIRO6mYxK57E8n
XosmCoTKLAZFtmHEPN6DTGf8t06dxx2iL+4B6jUHjC8ZDvA2xVrOgPMErtqD+zsIw7tIjlJeSDaK
eAPByi3IVhUIBGVnlbi+xd1LjOd4mZiztF/QkiaPH338qePfOP6dRr8Pb0x2dbJDsC/dtgAkp5yr
Ouam1WX/Du9537nsrXZltU0RtSB8W/JGTFmzeRcCbZh6dxHSg1PZ7C/FU5zZ+U8H2ye2y3xjIscg
p4Hwro6m44+m/VT531j727vZg4YG98auBQETs5fAfzS3COtgEo7aar7oefhPvZHnub4Y8HDhoZI8
LnQ1WVgyNslF4sf8BRZyU2XitiNdK+/8EBZih/HMH3GQIUxfTBmdYd5SeS54CoVTIjj4de1yuQsU
NtSgZn5HoYLjheDD58pwEcMXi38pVVO356shj01FOEHDGOj1ZzAJcAHd7WwhUfK/OpU7cXrsm3C+
mB43YDWTDuwk4GovINEREQ9D4AAUXMPMluDIBw49C0lmWQ8DLI/VvV0Goa0rdnXKFRYGVNUzOE9P
epTQn8RwAoiTW0nIah3FxE1mhws82ZWs2zdHBZJL4ogKDOYq3GBoewSqVDrBEuikf4wTxjvS3IgK
j+hpvoAMiQLx0uhBiXslPSbNmScNgp8m3xBFTBDpAwnlVWVOj+zRQV6ag/3I6Ww8VHxUfOhOEAmx
ZUXwqRx3NAToLdlJYHfqyz/vskz6YQpOsTHLS9A1AXXIJHfyYcaqjPFeH5QzdKU85mROELZWt/ND
POp2IvLd8IXoTz61wpJEYsmcUALmQsorEJeneCIYOW/WVvoHIlHU+lCv3oYoXqxVrDzdBYCCHb+D
mnoDezNPRICG2KkxphmczIBwLvbvGjKUfZ9cq+qj1D8UjHIze13EB2hkZIfMbIyrKVxmFkvoO16C
S34ldifppZnrx7L/mljXUSYCtbYVZnHJkt0+SzoYEsZmcsZKTxfDmhrlZe+MHlNXFt2GM23dKCNw
2ePDYk7DTKfH4FP8sLol+wOYAVQFVIRXdrE0jD/ARUdliwQRAUiS13YVuRQfLDHNJ12VWK4Qnbeq
CeMgGrrg7d0xBKdirW3qRiwtTEmJG7mtmIij7wURcb+tVYYlZGaOw4aBB5IxlQcseJ0B2MeSoN/7
7YsiP5/9TLFTlgd2K1PpRBxiPlPi4IeiNV2xcoac4QJWojKubdNNZLFdMQz4iHNTmjP55wOAp0GT
S5ZwbaNJgUfYGiiGyerc665KggF9yk5fdwgDdMDJsx8KrW4JeO5u9Db+NKSgJYf5f/t/cET84kgA
itIQRDk6ZGxtlLDM+foYpta+ill75SaVHHKw+MxI/IqebkpKOwNYBkvESyV+iRVl9AuTYegUY9g8
q5bM3l4euDf3gjRcxZkYR2AT4+DUVBHEousRfAVBaoG1Qjrl/9NhPUkJQCZBBKSoNP3J1Gd7UkPy
h4qygIiVt5cMmAsCWJKY0nO+am0uWQb5YcQaDFpS49Os09tIYEpYCRlzExkmQV8CYG0jpvH6lQRL
cXJ4erg053BPVItveRmBDfppcW3lM4Am/RWXmgk9uC/VSBxtsh6BNsbFFTAUynQ046BqYTex4Qs1
lA3ASleNvOZaJDTU88D4IfTmTmGy/Y6fuYvrhBUAVwJhpGwCiE+/6rVTS0KsuCZbQbx5zBYQb6C4
sWnKiBa+Gptn4/TC6HPqzPMQbtp/vNXyiW9m5zNED/yVLCVUYND9JmK3pXIDIXRASp6+d5jJImKO
9j+ZlQKCBMnWWthsSUZgseC3EHmFAoHPlikppwqfLbQO9IA2ka6VSxtHKz5lf7DrcAIqSOYOykdL
Er0gm5Sz3di6HA2URggPCjFsgV3BWVUN4qxCa6iPuwY1lR7NroJnwWCDP6fnG1V4YIKJeKhtHzlo
s23nyuOWwSvzJi0MrFDMm7CU57dNaQ+PtUVFcz88EWlnG36Y/cPORykF7Yp2YZR4Ai92V2TkeEZj
ed/ejwSn9iTDiA8/zE7F7bzm7zIO+zw5cjOyX4E6goh6mP6g7WqFNsC+Stu3fpx1OVgAlCORC42H
lgVHhlosZi3KCfIXZjwuvB9krV27anPnLYLF93u7Vumn1XxD5KA9pNuSdtdPiAkjjifG/Pd15wJj
u5BKohWX6n6WHSMM4klww0+lbCR1nZsrlupDu4ycotzentvW3N2ao6J7IDRqax3bS1WD8LO8mTz3
FwaqEB/2B6sfSOjRZMPqp1FQBvJm/dAHtw6k9rzE0IQChfq2EAQSHjEMiJErauaRic3d4KyrXPOo
blNsFaXQw3NjN27yL88uxJTKzTeqHfJaG1flf0TstWejvWVH88h29mxCKWsFCMhpz54ITUV0Uo+h
yMABLVaL0Wu1aNpx/tsWf+vqp++/gzXnD7pPBsvIXpiBfCQC52A59OJofNDeIfS/Oagi6UqwwbCr
wYbwnoMx6kJBaJ7b/ELMuVl9fK4x4FczBNv8KATbwPlebAL9JRQZ5F1UQAMNWt5hBJtQfPRt2Z5v
pjjigDzwHSQsbPmOZlLOhcY0mmxBGiSTQGXqibfZv1mLrl5ILxRzGHuovEeAIy4X1SO/oAcKIbgx
DQQhwbvAyk35j88wOgxSuayleUXLsR1B0zhdsk7YICg4VjczAG9iiQISBKYF3gROih6kUrXmYfNp
9V8aqwKiVoJsDFhhD2OQhsEbuaFiIKl8g7668uW7Hy/ax0JWvBmpvXSiQQtUUnx95+LNaCUxSUfE
HsKueLiQcNAEwFQlupZtapfMxvzq/b7JbZyuHeUV+u0pGMo1jypricKP4dmI1riFGYQbGmAhpx8U
upEsGtLPzK1UfDTZid0DJ5FqERaFrC9zmWAWTBwdqEmsoavogGpbQZ5mg2K6lBr57PDv/9T/2Ocx
NLR5A27mWRscaofH45heJoB88t2nF99fhno7ijxmqFxZ6Bt1Y2ElPtL6Tdx8cy1yeLEJvE73eNBt
igEGiZxeaRbQyk/C3fDR4+EnihRhFtsgtePnwYsX6lCM7FQutf4B/MHYq8olv1/ryVWeXIf6Qxmu
4+PahGfI3MzBJ2GQF8EzChqWp9JDyAa7dpm5ag2ciPfiIE1OVX3V5A+A3I36zRKfMlr14VqwcuhU
n5UD/Pknf9MK7HJJYBdSC7bZ1JETEdsVe+0tENDtRTRHNwjpGd0gMJx3tBcdGNWzOVPgR8IgxdVD
//uhlcvK2lkoAJvzLbyKKE9rKd/WnbbiDt4QXhtRijFU/tmk8PHizL6MrJgHqvorkZAi2aNadg65
Uuey448T+NFGs56ZMr1C7qjNWSFWskSZMWzxjhv00TnOhQM38CyreNzeRIKobJwnt6/nv2J2B1/b
XekvYsbKJaB98tzKjurEbco/WuSOrLToWvMfyKfhw33CVaBpxD5DMi0K5Wr94baG+E10Jt8p6Syr
j5ZEXQprvowGmla5e5KiiXO32kbIzYRXeehnkRnQFjcaOSErK9vj7p0y9GFdvZS4Emd0/xlq+L2r
P3f99KDDEEPruuhsNomjjBkUj4FwRTdMcVtgIj4IxedhZTp8LHS8cLrF+OXASkL7n6XZQBfuyLW3
CXub1QoJK6zkqdoJGqGcnL3dAdcrAmsOi7dUYj3TrW+rEtiMTv8x9Z+b9adv/hRPmiC8ywi0VyX1
eb8cM5KllzIFEJWJclTAH9XugSEligeAXhZ4oNeKczRhOu44WcrFFLmIsigoCIlJo2422NIRSo51
QuJJVTpo497dyvQLQQEaDm5PVqYdD1RGsRFbOv7hJqQK7AbhakgPp5D+oY/gaUsPBPRAf9XbYK2m
X9VPypguu8AnK/3yXwvsPaTZQAuOUQZNEO2D7CIbMaeHdsniHbRMWh3ukOuPvSN0BIqoF2FIPgW9
q/tBZl8xu314zINpsUj85jEsN2dORECiSbS5F5v4W0IPrs11ddbCLhiuIXwrDWjWjK0jokVOmjsX
fD9ndW+iTw6ZHf+KMlgxN9Nn5vDYicnoufntw0Uwmpa2ig4VFYispzYy98j6LTFvd16Lv0I+Ct8S
+d1/gIeWDQyuOQV2XasOoqcIRUeyxC9A4V5WEPJKujChr0VvTxFGWaCe+JSiGijIX7pFBDxIoVHn
TYQgN0ITLWgwG5xV9qNiSIaUmtWN06c8DVZg2R5mwDtQIZJ8sjshCOuoIFAVbDtSVKQjUDeU+Ep7
HNUPFGsUcJznutsuqeW1Yl5jnqSafXvH2O+iSHsjLOk6qE1bENxQOslrRRTIlDTf868cyjhybFqX
tT/+qZqZGbNFslb+67DeFzPNM3PxTATSczxTu900Zp9unwuDBricycZg9QTqS6U8gKiH4mYBgPNe
2LXsIGaEikNxWnBEnpGIZ+GhT/a3ajvUGyaOL6enghkHMcUd5RzBwMKNKBYNdLN4NMbk2C7Vlsix
JZoRFEg8K5mm9XOzcEmmvmNWZUlC2r1Pw8SepetBXIvV0rvYwdzEVF+1TQZl+O3NAPMlahpt0/wo
R+pmYHOUxj9cQtWcUoktBE8svpgtDGtsxJI1hchIOJPogNCCwLsKsf6uIstjfcLFQX+J9/bdX73r
G+pybjKaVcat+BHB5vLJqowcpGyPsp0fx4wVEaIh7Wnz4ODUzWiDH2Htvi5Eh0vto6U4XEkYH2b2
LRzp49ddbSGoTzZT9hXskZq5HW06daf6jS5sqRRQ8H2eNu+tqgSggOkKp5DZIx2duINW0O5huaY0
77QHDholTkgCHgLkfUWzR8CH8p7zpQCh3AuBsMS5l86xtuaV05O6MuUjFRu5u8fG6W1TUhgM/vmF
ewteyFzHjajgaHeYGqzRE7FRGfiphH/SKVtn4RYyf0taadGXSXhf8JKpPGGlFcK13sBWw1JsyXji
vdFC5SYbNmqWDs4yFkrygaY+tYtOjFwjlGDAvWi9boHonZFGDwcYNopASNrPjOiy7a/SbJAOWhCR
bxfo8LzaJ5j7lzgRjmtershzQZiNdnwarmmRRW/BAmP4b4GMCiS5ZApyDTaWC8SnWSB96DZIdtMv
6iWyUVjrcTUHzcMt27D/vHGiimhVVkB5jZrInlpHvobNGq4dlpp0eVx8mFGVTshnqAkRltBJG9Fm
Em0e8eYWsqewWQJGG72xMTg0yVqheVKAxG2UQgQfxTI4sru5mNwX6UC+y6JXFtzaXpHYBtTe2/rt
v+IiqiGwnTXrSuvixmnQDLsGHat5hItgd+UH7pDM+KNqP6NDjVTXf/Jq3rmjI2vsTGhr+YUoU3t5
yYttpg4XLYd49JhjnKL15XEhmwEYQXT/gFStTf4P/ebNx2ZKMce45f/x9LAPfJAKcX5cNKFvTzBp
MKrnoY+gFmiHeb63OGTXlHa9k+IF2CjqAbEtu+YSWUjW7ZFLKuG/vFpxQVBi4givp770qYb0c4tE
9frc42R9g7DzWSUtIvYT6A+lbX5S734kL0ZXIZ9zpUyXluXHoS+7WrG9TTk61lNpHRk4b7aPcC/l
h/ss6XZY/MPsoGSHjEzPCMrRArb8dDz4mcMZF0XijDNJvesWrBvfQQpE6YCyL8jyQbsJ4opoYKL+
hvtHZpy6/mD1Oxgrrow6nNab2bk1daexCNFAuHGXBAokMQB9NHjT9RlZiI8+SBke9cEYn/Pumqef
IU0mnp+vof1G6wkwd5mlBO+sST4jVCxS4P+M4aYcgURvqu5cW+di5IGw1+luit2z2Bk4FKLVxN6U
5WZjTNeAHaRtVgRVETyqza0lO26VxKsoXda76kVrB37QhnusFDaR3/YfKZo3gAbceYzgZQPKTJrO
h+m8Gb1q5HYUWF6GPfeZSRjeI2jiRRoTthM03eIGseNF7i75by8kIQR5DeImgNdnhjFP51bgoc48
0ikEcWegcV+dmOEPa3lY9yjZMqFnI1cJijOO0QO6l4AhTU9D+9nbfr+KXd/SNmESHCDztFeYPVgz
bZb8w4cpnf92XDW1vSJpMOEt+6/gM53IJR2FsCn0PHkP8MQnoAVlzcjhsmOJ4d77dUJyStl7rDz1
7kcf3PHzKYtFRGit3GdyqkmICAkA/asxJiK/icUEGkJbQfbd7pn9Jw6Kci9Fx4yC32D0jZCP64KZ
8pxYFMJbQBtIK1XfR/XuSYxrCkDBOD2xObP7gzjvMD7vqP5zUY2K8Mj6iebBNaXZglD1hAnFcfpE
6r+T4q12IraFDHdfyq+KBlbdb56+DhTTvUSYBp7rIb6KEDyHpUt1O91J1S63LHj2EwCJGmF3otwl
9vzz9n+IOq8ltbV2iz4RVcrhVoEkQOTQN1QHWxGUJaSnP0O093+qfLG3y3Z3A1rrC3OO+UW0LN8q
waTqSPipqbiVca0cMA+mzWMZo5dLeC/rAqtteKKN0LB1TFalc2YXRF/xxqwUA2OxDWQYMvhUy0mG
NX+QVSZVew0Brpw2Np1IR0oL0u3e77Itqy+7E6b9fdpXszKaazkj1kX+WnQq3B7L0JcTBNck5NTe
X606qMqBwEchOTbJuAMV5QOrByou48jLsku7XdBstXrLhnxDWH03viL1fVyPVIwciqljBxgpBI+8
+YQKSnZJ0hTpHBC/hawSx2Wgqi+aZGkQAIjwZbJ8vtA3gkRcfjhx6HZ/k27EBLVvTFD0Ot3lo1gS
RHwI5mV6ktHW1jsx2LaUNkwIWeppfgXUm4QIGNaTDIDCorD7Px0xuiomy6MqWNQilmK4KiIwK0ZN
027v2jZ87GK/CEZdilmSSX1ov0hF6N5DU9QNYTQVc5fH4kGwieLElTdRl6Vnllhv4KytDJ2j1gNb
tM8Uohe3SeDj/wEtPHu10BFmkjYNAaZR5pJJyv7kR9T9B5o+qvLJ0ezPhZ2jC1g+Uq+A1J+vjtOi
HcHShT3oH6r41YpfqfiV2VZcYf488B84a75U4esFmjDStgYqOrIQ4i3j34oFeLLNToZyScuLYI6c
uN/oFwbYExQ12HR1bRfLPmZWkjc4SbX5NnQkaBIWVpl2yxncKIdXMlqeBl4NHv5fQH+sjPjefYhh
CED5zdgS7RCSuHO3+fUkAomQiGjGMAPLAtiPAK3yOrK3v9dG78NFpOy1/1h55hAh9rD7yWjBmZCH
BJDBlfor42i4j/gm2A8IUyq338Ersgcyfsgil8apIZiGUaNCv8aWAI8Q0aJiCZI8SLZGvJXirVL7
ZgQEeTPUG6NZK1v5HZgjMMxn/MxEe8PYno5h9j2EvkZy4FEw1gj8q8cNcafgy2ujIYeGeyhWxkL7
9x7CNUSSA4U2XnrMqepWrrdx5PfRqGAPy9GZipWf8gC9ZgsSrTZukXxJbInCsRsdRDEmBBtV55ok
x0Vr/f7+doFRRHP+oBiWKr+cg6dcPYA8oN+DHwrjA7f6g6AcRkOfhga+eMkOhrXCCgtZ/YZvoBHF
GYYLmkl0DKBZ2j2tdt6ie+QA+GjB2bRnozn++aaKw5eiHdlD8ebU1lZB8PiYl2yd6Xv1Te/PFrHw
lasfVXOrjHNr7dt629X/Cjr+LoADhFTMD9n2GLLL4AoA5ZjaosMb2BqOmF+gHs2g/t+FMcwOtoa1
77WVzLkWEXGLa85CELb5dZIhWqehxspT5zaVOzx0Hcbf0/5+2KTEUf+WWBCZEYAJMr3Z6EqUSj8G
9ZuODSljV6bKtBY0aePQlH+BjRo7uezK/B/BPZIp5qlMq4I3fQV5VU3xuabM+53qcjhYCIGD/lL0
l66/8EAHOzy7d7Au/iD4r2LToLeIEDt7Af7kWQQvBBgFE3Lrs7izE3BzDazNsklHsl5ld62fdihl
dtJrF5ujeu4p7Ce4bMDtrKf3CcmIp9DECzGGK/Sxo90hO+4q0mpD/w9hgvgXIrYizRqagyD8ozlA
YLj8UV2L9Cdm5rq9D5AjCXYp+1h1rDERQ3xbWsJw1BsGLqZqViSM7lMLEC8wD0YEqH947qwZGzWJ
thRj3tuOtxIF9IAjbZyNCrwaVIg4kX9Fgob/1K5d8qG99VUGXOBDpe0FbR9Vu6zaycU2K/xJsbGI
G1u+OfElxb47djQsyAHi1T5PIUkvLTvRzQO9/sZMiOhcKdBPUTrg3wP0X9q/n6htz51BG0LNg+3k
E2gMQwfaPRo2JJSgiGVjw1RcRveFtEEYZ7fPs1JdZe0a6tdHDlA2KY/EUkOB/0AJpss3uWIM7ueT
cdXxWVVr6J3FMNI7o2bRzprSRTWjxVOpmyb36SSZBdXsVzLzyElnoyBgpU4C3CINFo9sAcO6Z2HJ
UL07pNJRbU/wzVGKa9+C9g19RCkd0b4xEaa9mJTfmflVkjf4+LgPl7Y6V8IhB3Hth+zCGShJTH9W
w2tda/j0/ASaAp+X5eOxa1+7/LUrM1xrGFLAFu+idGckO3mCnGdJxN2OyjqzGWGOqmWKOKBJ806e
GzwnwTzlSnyn/gXGNKbDnBKbAVWg2GePY6eclOrSPa9idyu7G5HUiRfU8JhBBy+HeFRsVF+0u3Tk
xmvKRmB4i19TcSYYMwmnhsU0cvsLa3/CgcQYNavpA16Y/vyu4/+Edvwkw7ABQTTsfzevTEWY3NRz
DEIJmkBMeh20zXH7yqcV4FCw4lH+Q8PMFlky/gSCxx6tiFacAfBrWUIBKy0WiCVhqFhA638nMoy/
mUqzYGFY8EZsoAZW4lUgr/BH3fLe4m2iGbLizrl8F44FoMeDVsmXYgImf4zLqfcEKHy4nPaAHcDZ
ktO7RuIIj2aprzEcMxnTc5udCMpbOlONcUU5TsixYjEhRy5VfkvGFyNGafL5Ej5QHA6Pi5GesJHZ
8GcHaa0CwQWhvFU7Px8AUR5UjE/15fm6kRqD2922q2Al5ivVWN2Ba6FBfKwn5HCSrDYt3vnpv2Pq
ndOYyEDxzG+VdJdrWz4boXCNMPEpl6g7A3KGCkD2qRWwH2T9MU+MXTdHUnHKYl9VHPG51/RRbqQM
X2LxMXcODM7/9lZTHchELG1DOTFXTxwDZajyKSbfr+gnGr7N8KeMv/P0ayc8FzJI23Yalx8qA3/j
DDLy5wdZPfIRZ6yCcZPKTvQEljF7JOvO9BjcxSq4RDQmftatRpYgaRt2+ZoSXqhzj0f42Vd5N3F1
p8xwAR/OHVOV70z4aiRmkTfgYhwVpRfO5iBn/wnUTHi2VoqiZEbwo1FvJdkPkp3pgK0uSV5iZKIf
k+Jg2DESJNa4Io8BVT1CmiAjdpm6u7EK2Y/tQLB+BUSIZR7h1BkH0mTsvItz5ydvdwlJGdWG79xR
mwUQyiycqkfdyZtbn18IgnxN/tX9kUA3wCw2pNpYTx4rNfQ8ZwLnycZO05CxOg458RiumInJo1Tn
dxtBLHscbU0J2Z0VCl6DwGLeAqTpxsVDWM/KKcM+nXp+2rSbrN0ktMirMl8RKSr0o06Vdxqd6sge
Hb0UdUAM1cj1b6yd3u50Cp7KZ9/xbNZquNVDco5GVuikHVmhaCNR4wFdfDLYDvYGwuJyDOIm1Pfp
d6x0ROCph2vtZMSpVcsrAzImcsA7oEwylUN1zq9xlLBK5VUur1rSrGeCLRbH9Cj/6CsUSyozqoSl
gmDveHPGkb+5kvIR1xkw7n1NYaYcEV6qPyA+75B0eTlqiEWmx5wQtwclCTNLcwvASfV09CDDOryv
9XGs4ZvmqLx7fMZszCVk1ftI3snlrg92rbiVBL9GEDNP77MpaWioEhljEiCd2p6nF47DPkQsbKGB
eLRAl9zDUFsatZsFs5ZIEmaCCR7BES/9+6SzZWVgwqYPwFR+G/RrMFzM9DLBRcWc94JRPpqc+upo
Pytro38MqgfSjFFWcV9HwwYU0I1osvdwu9v+BltAPshdPMecTvfJDq4CdkdmrmidjWilPn+QJ3HH
ZcVOCFH18IegK3SXILtVyYfZfwjhJ3Hc3DKP6PMdTf7roeXo+XTxgBnVXLZbt3NW+K1IEajiU1cc
h+4UJaecVM9TVR7zySHS93zDonITw2vyOHXGnp4GpvN9eqJ2xUzUed03wSdbNTko+dFsT8FRBJZt
Ze+fS8Sjm/ksnu8j7KT8L6nAzDfGBLDw6vNuNQNocESjeF/GnIK4Wz2MdZf6Kd7QWT7MOm3W5Ojm
HMTuWLFHV9z81xLF0cvpPfu3rlV89t+4InT4yZqXMsuDLrFoCqKfVykQoYktp0fjdZTlU5MQL3++
x2e1O7+kU8sscF889/t9EXuMPJUbgXIMN83HAvYTwHZ2EXcSrZG51+NKJ0S78hcFB3z+ZNhG4f5C
yshvJgsXSiSdeRtGkQLtCKPm/23Z+XbdcYTMm29ADjxV0rmqrixTu3eoQTlSZM6CfGadAu9sUpyp
xOWVkaxE3avzf7Cz4I47cK7aKaaYkSI51ZHx6rM6mhs5At5FaJ3UwG90Px12yJ0bjOvxrS0+qRq0
Gmn1D3PlZOtkRCJpW50GqNn2iv+qfS2w8M03+1Eg+6fRvwXz6xF/9qvHFQkRGySU2k9xSS68ZZE0
hCpzBXYEJx+boaFaXUZcPfL9Op8xUQ7ZISKL2wIIgoHF5xjLMiS29tDgAfxG7/U7W//tSDDRmvEc
V8NlFZ8DiYnLeFGjToNH5F7u4rmRfzB+IonAUV8bcB/hceCEbI/JY67YeDMLCX//ImKVFPJErWp9
LbebCr7biAaVhf1L2Od0wsGBKLIG5TlhnWRzJX5hm5V9TFwZfT+fkSmDhX5mEH2QeAACi8STJ8yE
vYfkLWjtCO/idSWSZxflpHR2mT1Yjw/BcKcaCJnXXMbjRh0Y0KItymzRdAvsuFYcTwcrsqLXIi+W
QrhU+qXQj1xrQteixBusehVDwSGRcqpBuzOJblowIjUtHaMIkZjrCEF9volZ6Qyb+p1D2YtrE5fe
QhHmhjDv0/lHBUpVmsFUFRHA11MJ7EAw7bN/IX96N4b8qfMJP2axqlCwgJxS7KTa9sOubA7B4+w/
nXJy7NIzacbppk58WfWVxi+SLcFZhHtq8daKp+Q/Ru8IyJ6wRczyAS7E0Vw/sclJG5SZRS5hvlHy
zUdOVswykJeJzArcUkMXVO1DXIT1IkgXwwrbt0Hgm1e3y0hCXD4XGIrli1RbVHbD5zmdkUZImvmR
2ZU8jatZiFBdm/E6P3PSE+bdOKcJizF3pXvH12X9ckKsYz9q19ApxuAPeenbkYmqMqlpfKCsEzzj
C2XCpmI+2ciiK7Hwx5yEupkcMMjdwT/zmQywT10yP/izlcw9NKkIghMJ0EAoFoQSEXIX/WH5Qtws
Jqbxb70tTEwyxu3kGLE7LqCoZOlIamumZTuMFL+8xw6SYgAb28muKAfJ54vJgkj3/A0S7nR32Izm
aMNPqz0HxGV06LCcYm/2Wj7FG7eA9vDj+5Ya2WKjSUfb2lvsnxTWgauAyzGXl3fCEejFy/dAleAM
PRwBq8bgiGdIm6PIuPAKvNtAfcrIBEwcffRsjN3aIqNUmLOo8ByydfYdw9aSkdC5+nOr5Tv0bjXS
IMR2aL9ARLKf6+wtBJ7tyP0DGvH8t8xoopMc469y43PpXgB1/O4OopgeqB6X5S901Ca6mWXVeaNo
9Q2CwD2PhGqCyGYBjL/ey+nhru6z/mBYkf796cJ406737PaUx5uVO+N9NyUwjBWA2dAf/CjcdOoq
c0x5qg+zbLoiJqMBYsauBGcx2oovOrBX/qPnP+5W/UCjmxj+JbJZ9CIds1xEi1hteQ2R/o640TVQ
m8d9vJ1vM/RU3PSNw8V0yl7/QmkMyw0Rzf3nwzCsGTMIjeGlihV8HJ0I+vmFpektAoDEJ7SHSGVa
TMThiruCZc2E9M5h+wj3gbovyLApjqZ0TOVjKR/N2aTjljr15ZG4J5f7Vj4b1qv7pF015VvXXGV7
hdgViAfyrDUsxTHgETEQtpsRMPu0GS6haeYtAyIKnJC1ehRBJUAl/v+OMRASNPJ4KHH7vWDZQ5M4
cYGH3DwuCmwCgdQPAcziy0evBjPwYnHPjW1VtMCS/uu95MLFixW9PDawReggFfqfigtLkETsFSuF
EfQVzjGqpafX4zL0p4exL6NdguiAHc/jmE0F6Mfq3ESWigBeXQyE6nFQkizivvrlQ2cpProGDI2W
eKm/lhHTVoucVvnQlwf4X5ieiq+uJnVjLW83tXK7W4/Cz8SNVK2Tx6oLWTIsU8VTi9VjWkbLfNd3
W+2xS8S9DtxTOdREMprHyeKATzZ9jT5ZtRt9sqK6zQh8YTNiK89RINQr4+ZAj2YF23zCPjXXjNz8
4SO2j75ocQQqV/LtntP0ynC+dJyhXuMw0CXbGxsbFyOw41DLy/w2KkpjUwP32ONGUa1zeX2hFxrW
+Eea3kev67zGe6ByRZRS6jWzPCjoUTKXMaRACKcTmUA5h8oLcMqfTHbxShRXDeEVbuGa4PRseWys
UCSf+KPkCmDZiOYFRIt+UVdLaVa4Q+BUPXPelbE2zEvlEvNo3RPEWbYnzKR2XBVYwWSlo3K/hgts
a2a27lGvLdjhCPlhkDFF71gl0BdhdXiVbnB3S75YEtuTqSbPEnQLnFPQjc1tgTiWf3TGd5vSB931
w0s8Z+r1GbBGQyJkORKmPCSsrOMyt749nzbGIAQ9DefXGRFRPZkOFH/IidHUvl8FYjzSBUG0Y9iG
fl9OsMUzWlF+nPUDm5DkCD0n94hm79wGa9qwad8pzmK5Vst1qazuujewBWQRU9InrRtj09lnPDJx
vv4F0vd3xj5zI54PtD+dRz8jxiv6GW3mNLDEz0p+1mYq1QrUAWFRYNt2vVhbqY7uYEHRkjV71YCa
LHF0XO/6UtKXPflhcIdrr5a8XPIYrlQfvXkr8JOm1x2CYN8kAF370JXpU3dAZFmXsP9ArqQW33rv
5pl3Q7OyrDBBAYSHkIMd/3HotL3e7EV5Z/5t5eXzsXRVcV0oq0ZZaT0DSeC2WrX+xNA4El/w8KWH
fvq0OuVn0B0W2YXyB20ozhZtX8u7gX8n2OkCXC1fIlKKeFU7qfHyoedfTbSNmTFSZBS2q0Ssncfi
ybzrs7fcNvdEeRm17OIX7kmit3rMwxwf0owqVR5mgT6r1DnT94h6fh6oIxpg2VvAQflX9OQsvM73
8lLez7py0c0zqLLiknTnmJ1ke2R5awUcDf1SyZcSkZs6cWnL38Q6VoLxOWZUivIEyBqj0mwqwdMg
CJoxkbqUj3W4baxeGt1MA9ItGPffPxppVdT3le+w0eOpViMgFVN8QvTmyoBI2XJqxTGS9d2eaIAt
8mzaUqZt7naIVbC4KPrxKR0e+rHEIQeYmRHGGW8Wjpw5f0l+oifxurdxkPARiWOavublo/ngQZYh
XsZrrIM8HwY7PnruePm8LyWECbJ9rmCCU+rSzRy0+5bU8KA9kf1K7EEbr8pivU7U6fh4Pg2UTPNX
yam/uMJ7nr2MmW5Jr4/UOL1oRMhP42ASFo0bfCLh4y87NRI8HqISe08CPXuuEXsu7kp136UHBcVn
axXDxwSb7PCh57e2uWaPS9afsuAouSDV8J+CM/m3Jp+VxQLjY+kED5fnGyfcGjjPyauhV+G6Y5bj
TYQV5j9sTx2YM1gT5EwhQDuHxExswLco+PjUn175Uxc/nf6dBF9F/Plor03LiP8YqrtU8tvHNjDW
r/WkPyr9Ociu2SE0V6axqhXCb6eoe7BQcCm97Sd4cfRRJ44k3YyYSPZbIdjDSCLzrXF66dwB9KAH
e/kYrBeotcZaYE+P109mNHijs0QerMlj8ysh2m4HcySDAb/c4vUhvkp7AV97ws7ADpGS+cek2pLD
aSFvGHW+TA/bia54HSiwfmNtsUYDa5F0uIFzqqYuPLUqrRToiHGAjkd/VMC+466sGdzi1LpQvYVg
n6spQqU/8NMA+NzH+G8L0UwkHTCYMCWAQ8zYG0Mt2jcAC8j+295mJ+5S372jO7n4B9PjJ3lJlIBj
6B5lwaCQC4SD+UbqWMRCGbkGgqoTuqgVosMNRHA9PoDsViwIu2CdkVSjC49IGt2iWKRtQ7BnYKO0
v9V2jFpGrEXdGYA8G9OZALajz4KORGFHR9gppOaO43fsRyhH0GNThhl+nACBuST1Ndav4t80vdTp
ReTX6yQONjiapp11/ArJmJzWNerbKS5eO7ATAbG3GDABsJqtmLrNeyCPk5WZfJgSecnMwvwKAqoA
N6nng/vZO3dro70b6CBddb0ns6dcxYank6bS4hBfKCZyMj7/c/7lgZX+vH2N6+1eXZjhsiqWYuLh
1nteX90t727R/aaYN7XGXAhqfYsCe5hkI6JLkx3WdILsFME3O8cHIRwMe3j56jVD6lFWFZ7Z5oG1
xBvBC4UNDGLc++0TDh2gXmEZEK81Yeq1lnfI9+3ffRQFFvsoFPncwWi28XXg6EaLDxQy+2ZzmORr
ZKcoRFfi7tejjc0Eb9cAf72XgBD5eLQRB1KQCcIoqzfuvmhrKQu7azdcgvc4Ku32KgV0uHm6hUHR
61dPMiMP9/RYlidoqo/qwulbnGLmJdJJkk6dBSlMIeZ6JVhcArz26TBrtNmB0pFtkY81bpfn+xDm
8PGRHsXilMmnQD4pzFm6o2YcTacMlgqbfxbliHVYkrbzSTczmfZnLrnCW2qSZiMqGzXeDPGmumge
APeI9pCwDHWR0UbrY3VY6cs6cVvKRJHYuHNVXlTz3FyCGJISRLl1oK5Te5cNexAycGCqeeelmh1M
O8/kaikv+muWmDcjIO5vhtjkpbssRHLII/pR3Irbu3sfxRoL7mDE2eOIldPTeYpeEfl6tImLD3yy
9+ZuSTFpPfNcd/n/dEaRUF4MvPyFNUzmbFxqlpNATdo5EhSUJ9Wc4elkjuac32IJI7a7mjsFQyXB
817AZmVeYd1wH/WGP1OoH2J/1TbV6zt6LgIZtNtx0iz6ku55vKtaLGYs0YDkQgNgxO49EQ8guF6K
r6XGIIs8qHYR0LRKJLcufiqvBwfWLsyjd3dNBzMp1ulnMH5rQQW+2dH2qGSaevuMtqBmfyEGfDm8
n8QpPTtbg6pTOzpZasL0bLB3QbK/ikov7ZbOhE95BCqc7R1bqadF/cYN+mJE3dn8UdiRnWlTKD7I
TLtFpWXYWfcNMad5C7uZuyPsvsdrsjS5sjEllnYk+wbbdZnOmiZ9fv1JSKF6gF340E6ZBCoDBUc2
amayx+KnbIirWFEkvOfGUjHmZsmWE8fuXV4rr/29Yv/uTe4L7OA/qrxN0eJHX0y8gy8PoZDakQzk
IZD3yCmBqxDj2yTe2qlQfyMDeEv9IVCzPRUIt1sGqldPw0XpELQULYAGF4sCLYXlwStE/ow5lRUC
3xbf+YMDnUXplC9N/Y8zV63tAk2aDTr2M58saszk8OyEWZE6OR5KrEFWq510tNBvdY/O5UFENXU1
dfS9X1wlJNY4cgLDorQnYDzbFdSoKMPSPdZfGoyAkmr7Q2mTIJRAsPBcRgGP7XN6VkFyZaR/nvgO
H3wEcB3UJDAOEaEniYNVv75/5PQQ2IkWDi9gbIKJw5iYkCKd4b2wR5Ya+baLUgONt8L6hExU9+Nu
2ZX8UB4/HRLh0kWDr/VcRU4MKK6fPwnGIBRqmF/zq2ku22CPAUHBpaJMeeFS2vTsXPPkpFa/U/Fs
VittLXEe4lieUpTDDDCLxUtfPHq3KcHBZqwctxCeKLpigSkSRsGV+dqEGNrWBOrxbVkNeAkcUy9a
T5uypL52yNzYyPaou290VGDKfEb+5fjLk/aVftTTfY/lvQZOGM3qZgQGFG42b1EOQCBDlG0uZZY3
KLJnQoMIfZdc2GV1j0XHi6vJCEFXDJd6qMnjdua3yOx2Goe1Mn0wlEJ44FMm8bJ7obyvTdqVqcB5
N5GtqLfaae4Y8PrBn/WEUi4eVk8QFqEVY3Aa7y8fgc72ziLk9JdLwTiqtfiAI/KWaeHZ0IxoDheH
SJBtiQ0EXgBL7i9cgvOL1IXug+wqoHH9+qy5Oy24mT8Vi7Ls1EXHO7Lk57jZGpEkDJeUuxWuzoZ7
D/1MWWOHH5pdLW16YUleW5U6HXHF/aJ/4tXaSdn5JTq0SKyC8pBo5n0Ns96VB6Ib0EVNpXXmxpgi
2NW8KIwbpJ4wTR1aytQkhMOiZnxYrN82QAhUbe7wgZZpEFkADnxM0CtPVoO5LrtRVknw1z1a4FaB
BZHWy0KcKQhX8UcQdEbTiFas5NPCC82GtrvI+kJSr4/+g5zH/kNqP4Puk8CfnFC1yEqPpvFVNF/d
ubOl2fksxLu48o3wWDfoneaUrrSdILoE4BvNCRtNWxcWRiNr+ClyMEbz6Lk1hKXROnzrusEHCaFo
jhNGIQn9GPLxEs985nl1avJa0ZIX7l3xROLUhb+ICHfKx2MCUoaUSYtNkzC+pnPoEwmJB056DXtk
SQfK6La7jPqwT3ADoFAIZSjAcs6Rclo6qW48foqb67goePL+wBHTnj9Reyql86C4eucVmieDpnTv
yVK8lvJ5kM86y4WCjYc1QcNSnlVhU3/IsmcMwM/XebrR1U0IWHTZ6cuSGbjkPWpi4rx75WmVl67v
bFvVD7W5tWTrAOf/B6LgHhq23EQlSaXCTPgQPiB/ZO8xA7aDckkXz2s5Pkuczfdoh+IQXkVppIQ4
gyFzTH0WUS9OVtfndcIgonUm+IWZx/lteVVeH+jHraLH+GJJJGKLu6e6b9V9bwNs2crF7pog7tjf
1wDo5kmFvW2alVOtOcndxWC6kHykIETGQLlwH6WHtyy3NU48X0sDPxVyKKBaIpN/myzOIdz39V5a
PpFt811zGvAhiOev7wx+2TJcCfGhhvROAvh4mKikoARk8KwRPU2N5qR2F4ghrXQ2djtl82Lepq0y
3fq9NLjxzHli7dg5V9oOWEMQ73TdVz7kh58T/2ChHYVtpeNLn+bSwavmFB80sHekgUyVcWPiOhcP
JnbhmddJVBAzCBbcRmA5uBxVqbMrXnNAUekYKD2eCVi5sGypaL16n9eqdjgc+3Kvt14vzOpp4Wnw
uqOtsFePTi1vWHjhO5D8rl/zBlY85rj8U6e8Oh2e48VEW+Boq1SPe4jGrkAX5L3IPp4sQk4gJ+NC
mAFzKafSfvI8IbHu9+INoW3A+h1rPfX7f0cMelMoE7yWMoccN3WNxtN+5Zah7u5/AKnfUiZfVITg
wOK5EiPRxOmm7FGodU7MG6YvPNHnea9GQxkPDSMyfuQ3ZA/v8nuOg5we1ahbT4lvbPM1D2PCVPp5
o0uuryFrYemszBw2yhAsoNYogitlroTogyNXdnk6S6QDjgMVg/jMh0eQIgc54ZVvS994NoNP6Wlo
GX3i6kvGYEGx84LPh6WQx203S7O2Rfz6bzltugoX4nhKILsQeOFSeWNChcLdVHgKQ0mcmdHC6Bcl
eZgTTOwbzkExWxtvCe+VM1HfVM9tQUPd2GdmJYgarIbDCBUnYrpZ1c/P6OzglDG2K7NjjSwadxxL
e16Ab8HYjBM5Sh1wni4/qB6NP+i9+mzpRowNkwfeZGAffM4nhh9l27DYKaoVL9bc3NEIJylo7l1e
bJ3oTs2RjAOPzBoZMEM3k6BaYiZOr6mwBFpFAetdDVpM99H7jDIUkMeYBDNI0JsMbOzO6XlulTVl
wDA4vIUYAwX4eTSSSExt4wVQaoup0UgOjCl8nk5mfSrPfyfeXswJq6+J/jVMg0+yQaWMtf/GMDfi
FSWJhVCYGeEr2DNeCBdqea1lTnGW+NlfBlxjNcghNEG99reCusjPcFXH64efGpEt053R9bLMuXJS
h9Ll8Z+YX3z6vXi7o5Tmd433iKZlp/Bw2+nzyZKVIBawxKPYQb0juvIIislu2bmfDQeKId4Uaieq
oRx2oM9bwUevjE71sGWq0zokXYzhtS2gbXnPTROIu35Yc30z/tWaz6b4bv6CrCUFMkiXcr0sJatF
eov0uVl26RK0wyHIPHKFHWE2kWy+DtUVT2h0RvuzojQaPXGohvVZ6fA0MWrKkYuMRlSsoiVBOk9K
3NVzJVsl5iryLyS7WyIYHNXjbTdOb+X39LYc61dtzZFI2ZGAyizRYi5gJD1gE9yX2EODAr6PhzcU
QUhS74MNyFcAWjrAotdjnytbXdpI8ZqSIIaFLe9JgaVCru0Xo5SBmw3WL/QdW7VyY5acX/GHecCm
lq/pK6jVTfTP5GT2W20d23LpQ6NsMI5GiPTWaU+++DVJlrwLDz4pFCNhP6Uc5VysXpjIbS4XjoA1
1lym3hSbfC75s7UDZ/LMG0j7sdYJLsuOSD/YcA4LmfdTYnE+QPXnbH91oN1WrbTKiWUW1rp1X5PR
09vmc0xthcFS7QtxSf2qjYf/avzg3okEuaXBZ7y4fzDE46ngQk7qFRSpkIlEsDZZ+U8HE8HGqU5O
YnLS/srsK9hwoPOvsfPkawQ2semnK11nb7qk4jHB5mZe/vKyzFtjPbf+wk0CvYtZIrvQSrKdoFEt
+v09BWrQHJ2fSAV5dzXDsy4eONipv/AMKIkF15ibB4oCBBdun2BJjHC4lm9idmoZMWnjLVDTPDkC
0H+Sp1jl8rSPWptux4ei6+c0IGYx1qkJJMqKFnz5Ox5/PwF1OuWo6fQpZzIqrohJnD6jxEHCTwXH
jILkXRuh1O95JGQumc0cvIC4hmRKnwGfeS7XNvQ7rdz3fJJkFwrTxNEZXrEwEZ0XbkBI5vCGH95z
kuInWxjK0iD+M3C0DIDPVsx2E9k16h9jbBLEG00mHbOGgBiYCzIzCXgz53pcEwuEAZM1x3jn1GuK
03BFi0TlR1PUkff98KjSuh3A/VXClBDZFwFQ+eyhWsFfqHDKm8I1JiWbLg8GDfq4FoLC1L3cvl8/
hFmP3/ExAyJFR9c+/Edojwex2Py7bhJq0k0ibcxzq29exlZXLCmcKcG2qddPN9Nnr5ANGq6PZdNN
5YA0gSPsGb4ZfZ2mm6Ld6I0vsqpX/QSPwvQ+7OUJTMC9QtQ219u2kj5748bHgP68YHpAl1NtpXUQ
z70o/Jcvzff36rfUOnRK7ZQmAL/Lr8IsoV+ig59Y3PG85PQd93HWUCnrjOVGB7XcD/5yBCnj1gst
X9Y7BHJHL59OU5/s6n5LJU17I6HpVpf8GQUE0Hv+zqE03qE5z3wakGywDNkHw3BEicqJiur4fXmS
fgbP4AmiZNuAtMiOMPbCp5/dGVGcHJ7nFySdRQyJaiWY4xiCr4skbjiErHBq+06N4e8Kffdqd+bx
1axLuqLSA4ZGgydqC+562nytxEUx63IXwJqqbGl80matudpgEalNk8RAX8XOJniCuvyFnVGsNPm4
ReBrYeHnDs3ZXtGsNTFh1vPG9lLDN+KD9kEZgne9W0nERZRoVXmL/Ve+SxtO2s4exDNGMqP5rPWv
vqdN6FRr3IqJtKhON+msGEEzVA56W9MKnshAiLxGCe2GjLyBo7E0uN7lGcUSoQjmUtjwqmG6AN6A
adtNmjMTB2z51C68bpSzUo81cKseUCXG6ROyI+e/pUgAIbww8nhTc0dRRvwY+uW4Q4C/MDHhw+dF
LfhcFKLdzHvjWMXHvMUyhKLd7km/fXBOnhm+Vd25EFjLiunXUFOgwUG79tEt8pPEjkP+5o7WynoW
4yywl05aDEG2sBp5XvHLmOrGechO2LH6zIG0EMlzIAAmfgCu5ojnfKGmn6gstdQ1a2K5P5q7XYFr
SnY9g7jX6pmtCunzOZmjncSkhXYSgEBy9xoe0hJwwv/RdF5LkiJZEP0izNDiFUhBal3iBSvVaE2i
vn4PVbNmYz0zPbvVKSCIuO5+nMmQzTAvWj0Nu1PdEZaRdI9VdPFlIdpjfIMjTUmKTT1KnRwCt0/P
CjKwdnqCsi12DO0mghK/QzvmeGxsLUK2MyNqwdxpXDXtiQ9SilhksFmd1BnxsGOWtFdJwBPUFRmk
2722wpGrAJgkLiNcntu8vGvdDW+qMqfaNuTjZrzfjLFm91+Vi9J8GOEjlK+Rfn5y3052gkDi6DSd
BmuGlbwGDggyBWKtnSlHYXlu+4WI34mk/Wc2ffW+63QVSLhl01BGuMqWensNhFs1PvrmJSSx+Oqb
Z74Nu3zu/GTnv9YfkvKm/dOFvV7vG3VnPHfFtwKHJTi0F2lRph6iXquscrLWgN/eu2Hhx8saMr6y
ZCCQ7yW8VRjVyW8aJ2k4R9Z5KC4JDD391HcklU51vw4TCqz/k/OhSmJcL+NTp520fF6swtXEYpws
1oBXeTtx+55A8djDxu6SLfjwMpz1P7Hc5PvRnlniv/8CJjV9ujKH3n3UFLZnEuDhBqqu6vOsTSy9
dkA6ZGHu+jfKEAQofdWV+qokn+M4FKoE4wlDOQUW6YuMEAijk9MRG1KXrkfy3SRoNJxqsHyoRGWp
Ymf72/qAb0X1iaDvwb1Yd9G6T/4hu1nKLVZvxXSVY3Y/58Dh47Oi/Thtg34jpNunuJMG0q6HxE2r
XWntjB5G6yHpaO8+5NpBjInfrUONvehXsDQEG22zZflf8nH3SB9rtfSSetObG6BE/IQo3/v63koO
UvKATpe4HSZwum3lWWYOS2qxtqFMInBbcIpiQs4gvLnOrgIKT/ddN6PAo/oq4G1SZyRKk3v4pKfe
vj4Lb+ihEe7Tcrnmh0v+Q61fUv/R4yaczWAfcOm+BRoVd9jHy1nPhGj40IY3K1mkhNT6U6AfQ+NE
YqEdzuLk1qtEX0mFI6ofpvSZmER1znX0HdQrp0guqnxKM1sj2IrAjhsgXg5sunbq7Ok7NgRmErfq
mZud1RfkmSnZ9u38Lmv4RVz1xaWfXB+c5TrtPWgs+SXA365vtNjlTTYp7Ssz7zxotiHC/rF+HimS
q+KjgRFW/JTlj0Z7H1EEmHrYBCq68DtU4W7YwHbnaTzT/G7NpNzyni8yuYn735idDZjWsQrd9egW
jRed7Qcj9oGAVnRgv9HwfhKiNm8pJeQEmdNzV7CtOQfLGgBbNrv4Gyj38nJ20M6X9Uh3TbnB1y8F
tDp6eLbNS2fsWmnLSzG8uj1iddHVPbuzSSBnsp0t6sZybX2P48WMz5rwJTfsC+YpPYFmnt5kmnkM
cM5mz8TJFC+I9a3pRHrYl66ekiM32+R5AIeDd5+FDhwOCx37yTBYI4034PHQtfJ19NlZoFfsBz9Y
YiYPmcPaEtxkkslJnfGwsBXfzcbu843IeKxYaLcIs/twZAcwu/yR0ImMcBjLEMlX2nXElBPt5OmN
swf+kV6goPS4hScjxhQ1X9nNMW9MAECClfEXeXhnEIozH1R9PA8j+b3ZKuKrG56IzHHNGszpocjm
bSGWFSauDNXYncbMfHdD+PVkvhIBV90HL2aNZf6mQf6LXR+pP9/l0TZk4aWsmarmkGEdMSTUCcCd
bJXMu2lcxTNDWM7AnDWKHhGEc0CqOcwHcM6n6kmS6Q+2M6SZGeNcJXutxQUDDBClD3AhIRvsgnwb
K7U5PFjg2XLw+ODplHYLU3RSMpgWQzseOiuLaY+8jtQV8oBisXQKbKa+yuzCC+b0L9jpr/rEm+AR
EEzoBcVS7x4iWwKAt9zb+IAHr16Vji85MdvgbXtnQfYJcaS3LllYTsUIh/2MAkUqaI5wmjH9RS2S
ErPtGQCpslVXXPUGQ8L0PXAq2Hcxkm8nuqOVfVfzBLLDF4I5yh7XGT+KyhKMbRC7oRSSQqPIQjOu
cBah3Yh0iIG+0butkj9QrmFN0KgDsApUA6vsnHp2ZhRGA4ZhlXK/QMAGm2HM4TCYN3i+sVLShzGi
vBDkulFyLWa4ZBq7QTFqVqRGGS9DtgNPadxZpFvO1tJ5J/ZEXXiOXCvDJ01Hz++hligVz9mNIhyd
FIQNai+aRY08xcla31Krm6yTZKe0Ox+GOGSz9nWiPpCySxivVKtwEH/OLSMSdlaLoLjXfdTp2mqW
UHBBzQhXnX5ajM4rtvDUjbBkj/ri7wkZ66Qb7ANrGtJ1DrZ4X/WHPgbDvMrmsbfzV36NYN3hSjK2
dbl9Btug24huIZ/U6tiCcba2eb0b+0PcHw3jVA77oTvWxinu2D8sVJ9qmXu9Z+mfuOA6ao/3zbHC
OjutcNyAzdU/M872hSf0XqJ5VeJU6keXfLFPMMVPH0aUExHfldZmZ3MAURLGUXs5Qkl/CkdtLuyZ
AW5th8eMb5P86oYKq2ijmpsoZE6/y4d5iPxMjsLzSCTOat7b8kNUPrTig7KJcBNQuIZ9RDuKLyTX
xpaKRi+vkLmgyq7/xQx2XfVVxDW4jJVzG5zZCZbHQTyKlpcWqzp8bZsHEN7rOF5jlqHPInvv8BSA
71AfWXoXBKajF6qH6lOAwS53lYdSrLRiJfHk5JtQFgGGfHYp6QrBdNqU6ZZPzW9todwlPf8dt89W
4DPdtyFoVDeB9OMv9YgdOc0VnmK6otv4K5pkNGow9rkLbaH2lzktuDo1g65Z3y1icz8KmwMGwS9K
9Nb5b9xXg42gwExpoeIvYBbUAtvwpGoT8/QmWads02CnYY5V7t3wGKNvhdjnvg+JRVAfTHPWceJk
R+0X1Cav5q7237Lm3SvlRTk84uGR+I8OJIxwtPx719xUdNOV9WoIe6v+DyktcXPxgZ6e9SEgSQWU
sHM+K7SzZUy0kk0FVeTM8xTOGqf2SEeibnEV7jP9IIIbzF29nauPQix4GPqHNXVJJpU5lORRV2au
ydCU7dqXVwGMxmA57XzhEJDxBzl2EeuTXB86c/88D7cRbacks0BPJnq+k3Ru6JCLJdpuob/OJvVS
dlJt3U+rUltXgzdoXldtnndLYFwA+EZbp6U34T4MUQwd34QztcuvRruWg2NR7+TcTbvtwNaKWxyz
QLQZA6f91utDY3A9nIX2OvRLSbq07bWpyaLeA+HR3P3oW4y+pYI+q2UjrTmlfQj+fiKUgyOb5vXg
LIiA80j7HtVmOYAZqvdYCFN1Jz93orwy6atPd+avnf15MIObGJ0nmWP2fcjtLFoD4qAmCrxAMHg5
5EjeUbjJBrvN9mW2l7RVcu5/LH3vw812VJOw1LFaNT3XvDcAYUX374mVecTfe57LynqEQMFJhJno
8s97LhhLUvSQkOHVgggagGMRfE/BUZ3TbZvNiNS6pdqsAdm8xoikUiL0fiIY36Nau80bFaaE7Vms
6V4clrvxG/AOCQ0fscq4UzWq/wY3tNJJx8VEFIzTj+9QVvrb2Loeq3WlIzUDGLJmQ4r1XkdLkb18
wtD+2Eb0Gy14p9ZbGL7Rg6rHNGl5BjWHSCTtgTeRSCDWt2EPO/4mWLe+ug/WjcKsGMdzehY45VH9
e66lSxRe9eFWrfLmxapfAltqoQd6AfwHt2R3hRVoP1Fvqe+1JzhPB01AgbpyyzH2crpD7XCnue1v
b3ph6UZsyXpAfi+lfId5kJR3E75bduENxhg5jkW4sTN8RwMRRGDihyFmfsb9eLIkto5ueK2zVx8g
d4eYdfureiVCJMUOdZc5oeS3jF0hR8FoqUYPo5FtYgYWAbpTdBeMWxW7yd4K3sRhMxJZCNjqYXj1
SLLLuUMcfpwT/XPZLHWLVEU2gcwJ2p66Zd2douRhyfd8Lhgz6qsIuCG5EccQ70G68knashjpfNNL
H1RttIi2legQToe6GX9E1qsi3CXxqrgpxPCUOxEl2Za0te60/SFPj3oJXKb8XdWiaO2H4FHcmBpR
ZZu9kwvxn//lQlJS3tox1I6WelSwRw8r9mUHvi8+WlP40dtj5sSJk+ingc05wOGN3nkqJwu8LzlL
zVz2o54qzC3hI+sd4lXU7pUAV9S2cQIY8Beq+er5XO4mhUPgBCDNM7+UnDpcKBCDSPnf1zP9lKTF
MMOA/oIpdIC7dbXxx81kbJ7JNsbQ6qRXS3Koh/WrE+GL5wXmThlse2WjWB6aWgO4AlbAKZYPFblq
tuinvro0jh/iLL/JwkPJX83+LTXex+Y9KD+yp2sSE9PhGW7VYWO+PQNI+pA14A6xaSZGgbFIuU5c
t5PjF9uo3Gb4Yp+kk1avcuwBLBF7t6VElY4nV6QlHO8/9XnOqw4Ks0LlPYvyGaE6UM5Sfc6lU6be
LNuy4wzsm20VRwlPc8uP+xjCD9Vw29DN1R9rXCbZ9fmkUYp9pcMIKXpM/XUC01g+DPlhQJ9y9HP4
K9Hr1rWrbk8iJeMiSjdJugFi36TACdhXe6mFv9vT/+kgI9kAmE4wuGLmypk7r3zWioVQBGTimBvj
NR7/e4NRttEwv1he2XqsolHtYBY1gJm0S5M8krUQ+mXrL1nbe9wZwzphbEdMCFt0uMmJ8iTbgVCU
af9l86ZoGSRuQEkaBSv4EambSxaSvpGp29FWQvCWcK/5W1lzgCDoTIe6R/rZ5DtWQIBUQhC67UAG
dsEQgIupZTz5Bjr8KW59ilHXEjpFdqFZlZXTpx9yvu+0g4KOOJA02InmY+RCIIVO/M8G7ulG8Xc8
fiv9jw54oWd/hMXh0k0Xn/3/m1a9+NGjNG8hqwwlleq+kZYdMZGtxZmHY2X+YVTXCrsb47ToNjCK
jlYWE2B2JYE9ADoobe0CRk23fqC94UUdMlsJj6wl+nOfDzuTBGkDSm3xFzjSPRELF76k9iCoe8jc
FLMaOFADTqGPHGBVwIHRxxH0QRwFTvb4dhKoKf9lb0wjDkLGw5vuN6iHg/UZba0FBZ28fuqTsI0J
nsyaES8M4TUiEE6vIsWRlMeexmhFVOn5XEOQy141caPthQ926nLzRpEnhIZKc5qeylZW99MXmMXG
/GfepuECzeOvD7wZqBoZlrDQZDNn+XUywcMLqZDhzbZwZVSbH8fzhF5a7KXVbDOdqR2WTUSZ8edu
KF5kxTUJIckOIxrrQuKQP+f5RqcrXzOJKvP2pDCV09ZCJ1UNngvkAUkRPkO3GDYBcIluMfB2Mq+Q
r2AzaupWP0WsYLkBDe9fX9owGUkwQqeOa5tyXLJNGrbnwH0RPopoxW+CBOB5B9CkgmxynIAKimcA
vfiNIX5PANrJ/rcr2taL4EPY18G+C/ZTsJdARP8LZmaG2qoL2glG/bMgLt3d+xQ/+Zp6tfQfVYC0
34jBAgyvNWG+sSFa8GPJxXDdZvaFOjTAKHRbwSfEtJPQYr1ULplWsdBhBnB+/BvISU0/m7RVCp4g
1W5YLrSear7EocRek+hM6CnivOBX5kHGwS3aiic5PMF5mcsR6G6x3Cae7B9RWMVUTRhLq2UYY6sE
w+GDyh7lrl9ze8uS0ixBdrWlNC1pypSjfSI6WPwIZKKBhGT2j5J/TvRrCrSoeYn0F71/Y0FOTkCD
0u7Eo0EXLuXzIHd7Nb+MOZ3ObNFODSp3HR11ZicE0qB/MLEVAJpvJdAPC/50zoGcCbNgsZK/45ph
3Ewv5Jb5C9QJ2AXZD8E2iedDIwRLQOFNd6WQFuyi8BFr8AcQ19YZoQiuS7JLGzJSqfSh4cnA98iE
fhmn9H3s6l9GEUCA6KTLB0JV5eiamGTZ6gByrDcx8bV3yKfcEtKED+6Q1nbDPONa4edAvevdKj9G
XvVKGG/yIV5GQBaJa3UY6MUtlmDQ5Waxp5oiXQ0GCYuZRQ/prynPi4gJLqM+9DAMFU+bClh+5Uoh
eEXHO6WpafyCvQ1mNVLZB2Bu0sVgOFSuvC9oF2XsGefOmQ3BD7DsEFEAHfaQELHPPHSEbvNaZj+S
eVVofCKFFtQuFaLqbJGdo9MTKz/ZnIsfuBRHAO7nSG00F5mYs7+APiq54UM27lmzmGvtFAcXfos9
oeaL8eyu36nhFkA8wwMgO72IMIFgi8TKwo++Bic/PzSvfEKNG2ewGRyapxpQKb+R6ADW0Y30sM6N
zM3OE4OYM1oxvknMdXJ3baASR9BflrxX/Vr6C3oIoeQvqnZ29If5VpfsALQ3TQpQ67/Sf0VP0ugm
enNsW9tSELLiKk/6uegM5zprDN3sOsrSuBj7K3BFuImj/NDlxyKhwndaq9aHrn1BIuZE8O6be1zw
4EObr178x7aZhQBiq5T8w0uf5XfDckiI/5WhzYNjyq3qOck5xFdAt6F5DaVb1bNl2/SYMtiWuM1A
1cALKfEiAL/emjB9WAmgOnJ1tNWnjA2xXVExaurrwGP+rL3zOQNtH9sV6fdGXQBgwakvRNiC1/IR
GGsYzG+9Me9C/DIytd5wkYDMEc+tec3/acVDHA9y5RJ2JDdBBwHkXyiuLFqhxGGGTlCVq41UCcl0
A0N8DTZzTvFPXBcSQjSoekJQFWGHw5z7I/T/vEurqL9yCab/QgWYCRYE5HLa9Og44KX98OWzkGvx
hkJD/sziq1kCMf6zuQe1xwVozL6HbeBBQiarz6Kvzt8GaE4uO0vayHw21tWM7gUQNevYCnPyUhNO
6tMJfztKFdMBx16Za5tp/DzBqgE44jAbYS7N3HquF26P52sW7zAngocBQ8tL43aS6aXcqHN9OoSj
jmAM8/P8t8NgBKLtysqFNpn8Hy9Tvs4ZCHUpwE5lI7HjNSeM/q+idaTJW6XTVThZoUPpbi/M0Syl
2IrhYhptRYbgdP9jKxS/ZIVgusb5tfEmiPHpXFE7Ff/NjJjx/82MJGtR/qoqKfOKCQF5bYVreSuf
Qn/balSiOjyQn6jowRJkE1WBZE5KssEJg9HKZofdxy7raBKvaJZJimWjHEbmkki5FJ3uLI45jJnZ
KXh+8ikzT1Re2IrHhRt+GocnzwfUD+UYwSsLT5whI5THepsXm3rd8pBVXuphpxk32rnnH9q6c282
eYBj0J152pAVrjGc2vEsinFo2rXxJthNZ505WbgMlIPe7pkZk6lczsyL3R+njccqlAHY1bRE9PhD
mdctqvJG7ZksP2LhxVgpB0n2zF1JjtWYE9B8z0/sEbhQaBDGYeHhrZE/BvNNCZi570W2fNHMU+PJ
6Ic859rMY4dCJoaiIbpEQQnQJarDygdmshy6u1TbcEMp5YHMH3eNbT731J6MmKdZN9YRIOVbiAiA
b576pHJVCDaEIh7EUNFYUFix1PAkfBABaql7R5Cjvo2HM9ucFV0XnKpbviRO6S4FJGL3MkSeTu5L
ItYBjBYuDA5oB+QVILenvybKy/uU3um4qeg/5zB0rlxgRFzM3B9/ZaTxXCu8opAbfZKINtXD1nCs
f8efVnIthusk36hz72gZvY/WPWkXFfWaxaH8x86uWhIgqpC8OBVdYa0xHID2JRFZnF3TZ625RAMD
4/nNkTifCRgVmmpzyIcjK2bWX613GTPbfGnwlJXefZ1H3d94gQRT8Rrju5n2KkfKMzfxgh2dMhyR
0c+9esEUeaNdWSkfdfLiDy9Fx2dtm+pF2JewwScAPXeNHkBXIaymXuL0Gh7af/SCg31WsBV2H+Vj
cEL5bIaXULdjAbvypS5+Kplt3GcifEiZm3J+Yq2S3Tq7jvoliS+Kch4zp0vXirwau9VQrBR9ThkF
+fJJbCpyw36XjyRcj2Z/SlyUzFw/RAYpTr87NcZ70x2Q1pRfUVPXsFPvStwajQPzq6TbWJ0ruwQ6
BfCB5yTd1oZHQV1UrHfUG/Q1JdMUKE7dnUdLywOWrniSpPIu/vgrUjfimSADYbedT2dURf2Wiui/
pSLBSTXnDokJaJjlvbUfOUOn3zkxZJB2cIcSG+Fm4Awmeb21DhA2uDwxk3Pqs9tzzDlks1Hu1oD5
/5AtfYTV/1tIFO2QJEcdjyzzYI2wHYWzqI8MoeK58S+YRx+/eZp03wDsPcIC9rE2/2ZqjPMswptL
3EeRviEbrXm0UwbyvTBvY3Xtsgv5R3NR4Ca4A/jXYjyeaKWOUuwmBMPeDq5wp3xOQcWuK3amD1Qc
52sWcVPNjoPId9nyLKrnqWyPs4ZOukQ9IvNH2l7rUAdvOnTX6QKwahpWCOu2hFSKB4F7YlbUSu0l
1F40dY4GoeTlySlFH9VPPhmy+DTEJ21Y8dg2NgjSAi/Oehu6N1rkqtaZAocV+K8LtGqpaHhNlsJw
nkw2Gs6kbPMKP9A+MBgocag4BMlxeB7LysbhkBBb+cDYNpDmCj717D1wpsFtSDSaW5rQ4hwFeG5C
082N+Nzi5hn2U3qQmZsnJ737TynNucqGR1RSHnLS1aPRMsl3+GCKxomuPSMn9WrEblHOraDasKnV
g9oewo4pInBKlAcXK3F2Vfp1QUnVjyKzYcYGtwMONvpv4XsxfSX+mwArTl3Xv9XbIwKgesidf6q2
FzXG/LNeGt6TxjELd8ovPlaKeMllI/R7U2dueYiYB81TsWP5PKYFD2Ibebe/SQgIjMkb+rpWKVvH
dGXqkN/WmbZuBy8z2W7TXb5Tyl3HdBlkCirA4Ci/wnJesPpAUzkV/lnRrsWxxEqw1MqdAc8cS9mm
yej5AhK09+crYJ+lZ1roRUxw8Rbq3Qy2Sl/biBixI3WLEMJPx9jZaz5TBcveJRFtLCYZFCqLx0C0
3U6Ml8iJjZv0HqIYYxhBb0XpxQZi7GoDxg3ylQctDDsJ5jo5uoEw6zM7NRbKSeXnFKTBqCuMQUTP
sTCEPBWkFXki0BohaVE8z1WGUgBti3iVD+HYlBbtRfvIY64cvJv7NDuQpENGQRBIt3w2aXckiIgP
TNAdQq/JykhWZk2fO3gXOusJoq+z0JbKjyn7LLPPSvl4brnwZgxgh0rOI4BM9Z+HR0DdZNgqrFXY
JcJ6YISs/HYI4mSj7aDAk3SVjfMZA45RLuVtOkD58qhqN3pPQWxgOvPbm9KaO3H4Lobv9K4pV6rX
TYj1v64Bddjhc/kmR2YVd1xBokJzAEv+SnozqFJn4sGnx9e0H7lRTzQAmhC20GW3TTg7IJT0YCZH
TAKYRSrrnFjnkf33YW6CV+fLMSaSw6M42nQ8pnGWXmPtSqqQpSoW10awrymfFU8DjRfmmpp69n+D
uJbEtd/MZTyBv2Kl74pVH84rvZ8tJ0R3kbt6wZnQ3Lf98WqkJ7W9duOtUO+p8MAQw5YNIIR6zdWr
oFx5v3+ACas7sxb95rq/uXpY2ODYyUiwgg3Z2ngytTvWONrBBiouPrho5JawIItjQESiJj9DBoTQ
R4iYZGMfxAsItszvyDatE21LtkjqGVaCczYP5Rf5CTyWVecYk2NUh0DbRdmOqne4kJTUj541oUNy
Ptj9WQH77tD9NNk5s85SccFfkIiMjjGpbTIMENOl7s+19VA5VnM1A8CJF9wejQjcYdtMWFDs8HnM
4mNINS4gXFKXOt6SWxHf1It/CYBZMtYtNAwmn5izcE8ZuSMqa4KWrLx6A4Sf0Rz5DvP8T26uk34q
GFN3pxhUMoWy4mczXbCWtVxR8hK7iDx+NeKngi+Bth+0bca3rjZujOwzuXb6iQUaM89z2k2BN0KE
wX9Cdc+C+z7T94EO6PzA0qeVd25WgVNiuRDjm8+IDQ+Zm78TEs00L6o49mzi95rCkW7JnlXhecSU
NuZpgTKBuUx1n6Q9lYOmUnux8r/1ntnOTmi2FxLPuonati/6fc4fydT0GD2PZjtjSiee0OH4VfKo
x0/w/PcjUqjZn5ltJ/2thrxJ04EpLet0X34G40rKn8xjF2W5USI8owy4gx8x/L4wwJHh2ZWkhq+Q
XzPNBWWUIAe+z80Cd/hk/G9redFl+5rVNoTDAsaPzDubjnGnaHu0DJkvCqusuURhLNaJcOE5VdIt
/CYl51TjcHCZQB6yCXrCBw3WqrQMfoAnF2gd5gMiZxWvRvQXJzB3jA6Ywsc2w5jYJFD4aHCmMdt7
Ul+84x80CpCY3qtuK/H7Hkn52KkwwxFTRaRoT4GxEHseAY7RYNXbjizH8dZAm1E9XaCGQXX4GyJQ
LTlj+tkRIxp2yCiIApK5JBzb7VvR5t80HxzJOhQ/w+PY39r62hQ7HWazcQ4Kh3KeVPngo0S8AcWE
bznhxNM42hrkvVlg87A1PtCBsTL+3o/lcy8Ym+JdIy/cbmMNOW3dBADET0hsGWoF+Canweu3aak6
Hr+zcJ7v9vwVUxnhoD5QgsisFcFCIrTqqcTTi5WoL4VpKbm9hG9xlZRMn+DGr0Li7xDYQi9fhv2h
xG0hL6uzEr+N7Xu0QN3SPlMgN5sJ3cST2GdpNKCh5ZymgVzrVRZw7tjB+0wVy+uVJTNhxoy2+9MF
0yPD8bbdli05cQKyNsAraFxy/KXh4NL2dn3NMHwAZR83+ogt31Zp3n0ecuKp2acff9HsCOvuGT9Q
u3wqXwIGwIv5sxoRGLj4riWBb2v5vKckAa/qXBlAcpmPHev3VsdFZi2VT0tgWOYon9IapS70Z6Wu
qO5cphbPmHzWKGFr8e1B1kKj5IJrujWVTr8XMB9zyJ2E9zz4sfpvRf6I2WR2+9HYjbQPoKI831TF
5nTFtNvAZQ1hR6NvwOUcmjVHTdkH0g7mNOF7pojhcjwKDh6+CAWOGmY3/wyenGheTCAJyhXiusSz
WebE+9yvdFxtBaec30nffIBlLhxheE8YOsGOVhecVTnYDs8lh+MEJ1miunUPhEVifJUtU4zUc0y5
fTNvHdKYYznAuDnaNTQe2PrTAzk9nkYGlejnId/vDH8bN0Vlcz1YiL3TBkz7EOyoL4mXuVtBN4s4
ZnGFrgX2I8R4u0N+Zd+arUfG3LxBaMSJJzEdMNe6yD22FtO1Lq+kbpVb6046NNhAASBXZCHOpXSq
kf5hLDlm4iXSWk/XLR6U4j/xJScffsiFs5Xd6mOdn434rXFK6RL8iqnjcLMsoFP3pLqjk/ruhGSr
zjR0GMxVt5ggLuH9ZxFWPuIjjDWDhT7e6sgw5QyA40JCPpkvzIPI3dbvADtbgCE8Hs1AVVVOjW71
M5lnH1Y8oqudxd/8XS1AcpwnGPV1TfOd10Sb3EURAmkvlW7dXqORDva7mDyiswG6uIClN2PqRy7b
DRWlLAHZijVmINGuuv1KWVrNXCsimOuS9+4I6m40t+1pDJbywkfby47VdK70a9Tce/2ljt+y+a6U
aS6Q6eHeVlglhS1aky/N3bwqk5PpwiLaJWc5Os2PDYMdHCs8oRRlffLZVe3aLSOQFA0KD6l8FZ9n
Juh6uPWXEzog3MQ7S5WhvQ+sUzAH0avP3CMXT6sWgkqqeNa9QAJKxixVKiJUlWsRXDn2QQX0YxIq
s8QI+Dj+6rFk1Nc+WMcRpQAbNKoGpDLA+EB5Car3IcY869DYuJokjhLf0/iVxV+d/OG7OH7oF9Y3
CGd8XUhGvAu+rpgqKOouzKWp8pT20s/8Bco2/qtAd6o0tXnJyJgE0FjBm/n/z1UQuhUKmXnuzLPa
Q886s1OUPyzMulS59J70AmSxp2tAd5aS4GTpY8ADI752ESP/dFiq9/ANYbBIPaVdK/6qBQEc2CLc
Qn0JsRAPyhNpiVBJTCnssn9Xh/0I9iA9QVxMlzooxnbb7LlvWuEmjQ+5cBoqwOXPIP5uwp/Cqdjx
FBc/v4S/D68qPiU/PDMyXmrs2pn6InQP5mH4JrCSPBmg0I04/8U9LrdvgerqoB0WT7ZyzTF5ItaQ
KdlaOfNpz3KQ62D7zdW+MlmETdmzmOzqyJtBHM2GLVpBGnnWIk2P7QTCRZfsDRz1LxBhdBeMtWZt
sUsYxQL3W4sWYzknBAi0SlQUeC2wQEbJFvxdTdblHcQfs3QmuvFcohivc2HHlIhXAWPku+eX7Miw
zxgWeW3YIF+YYQv1jnmZUjqoTmL83jFcfo3bS55e5a/A9LJ2w6AWhp51sKwDuFf1Fek555G1BTE1
knRsLgUGIPia5M6Yy1JsVTCXU2IAjpEtpdB9yRsJ4Bl48lj4cLYmjYXS29RcVFsi08B8nkR0ee5f
UwO35czC1lBNvTx+kfO3Z+3hzYuZzF9NA3IDKfYlaSJcJYGrmS94TqqvsCDNcaotDsDXrngw8hJh
YUkP4HM0Wmr5gbao3roU4WmqL/QoISv5Jz+4ECSfx8JowjAKopcqf8MwLYS4JZYBAZNPn6gN3m4S
HOlqxVMEJE46XJjSZ90VWUGbkO9dhmDhvwZzbQnpC3BA84u1TZ3AWKvH4cxQ2CeHQ1t75IUPiHiQ
9+RuWxG0GDCnVm6BUQQZIywe8BgBHA4wC6wXBBIVi/VRWSHDjExl0yUDdvb10j/QLrueqlLKr6ke
APjtSKt5XEYjhLrQ9bV+NbgGV8DLA+yK0HXp0OyYw5PxtGyqzBJzpiya5c2seTzsVIJrxgw4zAsm
l4R2eWgd/OLYCYswOPcARRZPfhHxsGFqteXpkDTc4j9F5iTWHUa5/hX2d+oNFH0bVty9JLcYKSIW
7aJ0CZ4QCVM+xuk/LMP1DmmKN8gXDuUn8EQ8deIKAQj4DzV+psWssPaowkKeYTyJZIQWwRdFIbO2
MLSI39+3XK9PWrGXs+aLG5KEdeSJJgD+HV3sIlsTrhdkqzFYoC3gKgJRRaulyWpBXbzDS4FE2+zE
cp+CLKOqYZxrr8LmU21ggh7yCfSvuNfHg/BeKE49Ukc8s9mRsmRkgNIZiofKVn7WO/htQM56jYI3
g5yNaR3dtJopjjtf90F5E4oHsGcKmRtj3TKhmzwaweapKFC2IzeXxPBZWmEhrQhWypSXmvlbUN3C
QyHbfC89yWOPOTGao5ztuMfV4YCmG8MtZgQrr588N6ih28OVl8cTN+JAFkvaoIwRYkfeW7XAKGFx
+rN9tbOudfdhGuwkDy2WYa6Q92Fci5XXwBkAqen2X4J56Mje0jMtwOa8tPI5iy7P6CIGKz5bWtbb
4pEnV0qs6Xml12zaPL9qwgy0ALOccXUFWCeOCI8l/WjkiJnHrkcCqXN1LG2aEaV/QEOAEzh884hp
PRXb5grGvobAc+7qZQ6Jmiy2y8KGDIYGhvJTxzRgGHczndsdj5N/MkcKfqQNyg5NG2ExoyPlL618
dMkLRcCV+SnVX6Ky8xERy++y+AmLf0LxIzdrbm0KnJVNg233X/+VyY9s53PK6z4s+j7zVQWk89O0
zV82HkmUeskF4fdXs98yiDf+R9R57qiOrt32iizhgMNfGwwOgMlU/UGVliM443D1Z7iqv32krS21
Vq+uIvgNz5xzzF9b3N+gm2bpZjUpgi/Br7EzrHKaC0ZwmGRDuBE5Qz2JYPfOq1RPJ//Z+PSe528D
CBTZn9R6EO/DEilNJ49WLTJQqYj/LQwvWaXxIOeo846NmmKRmWDXKGPojXwCTMtlbRsWeyE5pvG5
T+/TCjpn+QwnfZWJOfNyoz5QAODQ9ggBqqBLbRiDmtsEDp4dP44OraPYv8vpkTebCTkfHuuIz8/h
bICWdsektn81B76pb7zM2sW7x3NDbIVmVL7xkwxgocbxDeepjQYMpiwaNAn7vYVuahDKq/2USj2b
b3/Mm4NHjDWMCmDqDZ4pHIf1S1tc6a5hHsXkbsl7wQvGxcC2BRez9pfSTtO3OZ91ZPWEpTHu2M1j
dVViv4UiMmx5ZMUBwIOtsyc47FhsUvQ45tGiEgK+tIPuYMTmU6kqW4NoAN9sKBcIQ/pvAQkLAYJn
HZ/ROuvK8e82Fowh9oXzgxg+AVLBZwWgSdhsIcH/1qAnQtAOdlivsVfI9NNNtesacT34MKzsw7S4
w0G9LlfsaolxLMQVK6XA6X4SY1A+0KEhy40Q4mPnyhPN/4YgueZUlHQuCxnGFtRstFo2ikmrhR8L
sprXNiy15DpfzVEyOq9ghaUjcz2rnFIH1VWRjUT0ERcap5tzn1xfBPCz42gc8/KU0IBZLx/SggxV
Q/8DCcHmZghXCkQQOxE9kvKS3I+P5vbUbkO95rskAbH41Qhm3H+qRSl8FOo0HCvVg97CljlqDwDg
jhhtmnYCiw+D17wOz2hPepw7y75oDonEUXEqfRaFQBOCLlq8ug9luE6ijrKUCXpUU6EGFgM0jYc+
vY5Wd6iw6c5SeXqTjHPUn4k99edZdULlfL0OnALFHREoGJTD3YEqXN44rQDuE1Cw9WkRhrFL4U59
K3Oyqu/F+F5m77PsXSnetPA2UE98yJR9UgVRuBOkTQuJUvGiYcPN7XEx1OtYfvTPT+ufPt+JaSA+
GJ969OhSwzq1hCDzveXCSiB24SuP3QjDByZgYQWUY7JQwPvDAy05jast6XqKHk6RuFW/8+GYz4lj
k2b9NSjk9CNCENqyEgsDkdQd3eL0C1frKnHYGqTKUSonmTm0oEvgy516/k2TeU9dV/01bz+12buh
3wbhLIcn0s3cbPQAfSF6XGSAoR/pREpftxifQZ3FbjG6d43CAZJKxjBRQ1uNccdvnOu3jUWvPUZn
9Kk8bsJ4a68IBGJDP9V21myNwuz0Nym93X8xrVTQfRM1CYtl/MnMEsIRgdEHyACPiDXZ3xkhZQA0
tBF2NF0ew/oocOI7ZVA3ebiOKeNDRt8c2h9rUV7Nz0bszjNvLGlq8qt3Ub22ydtMw6T7KU22TDf/
5fUKNPsxjeC+CJm7IKdmEv/ZKC138mmyW7bbqF2M2WdRvSscZMO1qqwUZZWWq1xcyrHXaiBRaq9L
rDFZ5dmGaXzD9oF2anVmp+zmpJsZs423yLgwpo8QbXN3Th6KG3mxKmIiKQzcQf6CsTSL+NIpm6G1
jfYk9QcwGLwFhLzGt2hD5JKcE2by1xS0JBBb11uolcJsAWrAmFJOpH9b2emlY9KvLvwSj+sA6AMh
INn3sgmebnVnfoC/lcJCYZ1faxSudKvre0nfC0G05O1UgUDSXOM1qafTxVEsHjuV23Y3pesoJp8p
7Dds6DcpequUq8Qk4zDn4y3cu+xMqgZ6InZvAtc4k8ojZQQeSB4iFLB51oTpmIxr/Ukrz6185ue9
SZ9aimPJRCiAk/fECZuSafPuSCSIeHhXVfe+1JnZKAuyX9VU0GZDsco2D8Hbh4Ovc7W12pKYO0yX
LRC9J4Tla5hRmerLTngnl3iIuR/zd6ZerkkDaO8eEelHPkWk24fzatdMw0krlxzerOInFj9pOUHq
mz+naXQzD8I2IGRIDpeIdVjiVF2B9OImKzE+cVqL97ox/kmEseNtagLxS1509lF8MVW9zCqPpB0F
i9g0SdwVWGFsDXsbqe1zoq6fbG8FJc1A+5JkFSWo5HjY7KSz1shFc3H6yIi66Rp78fRaw/mKWsnh
Svjy1e7IJFbK8V5R8Hx8CYfoB00z6vZtuhcpLaKjZWkZ8Vb7nr/xsvmO6m+CdDV4D7B+TBrmlJ4k
UKdST+jWIPiS5aTaRD9VSxxqG9sFHv/fVhaRXlzBE0Wv/609H3l3JoJ1u0l7v628ErOf5ESU9aoO
2ACwfuNr/RB5USHZPtVOnzZBSRJFAJ16yNNOCDdrdGdzarnIRe8aLTD6PbJK5JKS5GuXFaCNf382
QVDkWJQzeT2TPoTyPUQ20y+Er/+YOOTWeEaU/lM+zcQl4Wg+byi4hclXUJCO3XAgXE3Ys+NhsUZA
h8i1BEZfa2CKd567eBePB6QC5FjeWHoiMLWsqPHoUtREhwjSo3TjuSNdh/luWOuDjz2R+T5LA7qe
kGwhIitoUq+1wr1QPobVUfh+MSGkUEdmiO73Mw9u3hOr6XMCtSlGkPittGvldy0mIOq3FpczAtER
4/1mQ2xaGL1hTwYxlWJrMQXDZWdB5cWD4QiQQswtj8PQBHPu7nOaxfFo8FnaPNV8vRNluwYWue/x
yBdUxPgKI3jdf6oWNZdETIdxoQPHQhHvp7WOR2acT9RwfmnWBNLoegRmyGdJ++MHEPDTvkfsvp2f
Yl98ugaMrH8l/tu/cGlC8/L2fqDRiXVRCwaSdo+t4p0VdA3dLWRyYX7Rm0RBPILDYPu8CHvQsKKL
7E8dpIusR/dV1illUDwrdKA+fVJ1hEQaTmeH6TrSjRY3/NdMNplJDN8ajLL7+tGeaBDE1ymTeqO7
DwZueYdOTfaIquOpecZgY+RoKPnX6S4AwRZZc8N9mQkFXiluBFPhdoEBGnQIxemHL/3lzXZs+K1B
vzc3A+jrqAhIs48lMPlKP97LxRfGMaYLWrZI8i1WnIKLnCk9dwb3LlZdM2tvxXjV7mdVOelTczEU
F6fLHEVcz4hnEvOEu9GTr2oKZz536tHNR3cozaFbMr2eFX40+ka7JVyQkx7uTXV+7VgspSX5omYO
lXiawnHnfW2FZJfPt3W7exEOTnbPZNeiqyOboH+Aft9mhYskUBBLYHI9x5RgMohCpmA3infhj876
zMZO/4nZxDZzUmaJbeLdgXNKZyzcmmZmk1nBwV6ErItTG7LWa/Nn657NLUkDDkk1RPtaahAw35jY
TQM/0fuvQjR3KeEG77dm9VPM+/OD0Xb3cp7ymuFTdl+0tCmWV4PJTXnE9vyw6OkWlVX5f6Muplh/
XZskKxmB0FHIW7PBcsdsCxM2N72WRFDtMgKXt0xuJx3PuYPsU1aHdjJBASMWEH8YutPZEdB2Qfgz
5quq7guoHsKIc+T3N+9XyABIUwcm/MhSs2SBuZ7CUbGAaOgJInTL9SwiTb1tGZMra9lrRl/t95Sq
pO9z0XJeICjul+w33CZ2l+JOybSZTmDMTZtu43e4hzXDYxX4O2CprTHfvD5Lfam+3lSsfIRE8CRs
EUZQyBDijO0BaYmxJh/Y/Y060vj19iKN6ugBDn0WI6T/X/0iZgmvVkQQcAbpewJID+WoCIcOZW08
MBPlhZgtujfjXUwk4MAxAREd4O/qUDdhIcEnM5/dD597VkCinwJcL8UhAIMOhmLFr0AlqoHDn/6J
c8LZCtcz/UK4jgV4KndPn+Fjc1E+smby2w0454v38eFEDNORW1dSu8a8X9HtAAZ1iQs8nfICL84h
9TYE+QSOM1ulQ8BE6+VqjMTkFc8xHSfEajGhgQFHDHmeOdjiWO4P8oGUUQd6VSL3AoQCraWzGCsa
NLTAuMVzPXm/DuKBXyqB4IrBgSGGQmCErD6+ZLz2PUkpEvFGgG/P57lXY45CnCkBXiF3Sv6AEZp5
DKf8Ig+qf73rC4nLrALbJU76UTs+Y4cmofqrDacy9Pz5xiUcl9d0CZ9PI0yI0dm4S++7gSvPffu8
b2NSoXeqHdah+j3WX0Rab+qtGbEGcci7hHTZQU1iAePeQd+vuKsZxiyKilTxNtR2+ZOo/qFsjkV1
VhE+7LbxcDnEC0gJHJEyeAkS4LJpd8zvTIDcEYN46ALSVYkOWT1aKXG2KZ7mC5r/GHyOSxXDsoDF
XiqYH4Lj28bc018YC+js2BA5jTvzXAGCcHv0n8JEwtciJ769VtbjPtnQZtFKU21FsZJ8hUONOxqx
V1Va3Ekki6QHbulIe8iSrDK99FEEN94OG2ohzmXqdylXaozfOE73grRfStHhr6gUbyy3TJV5LV44
sj6x7Mf0cci+hu2stSTBNSS3bN26BdlvpcGD+6aZO129pO7SYmZSSVOfV9adBXrDuRu3gC2ZTP+m
ExgHpJldFJfouVI7+Dknhg0J40X8eSChKoYAzj28RfOL+LAU2cXABBPOVGcTrx6wK2640WkqnkhX
hpopvenD+2N8f3LlG98l+S3Wby8Y1TQc7WbCdpA2ydzvR68kf165RuvN1yM+DWEzFzZCvX6eqta9
r+hgaPnb47tox9Wl7c+lcpoJx9nrMER86Luu2uKw4OvulOpCGSGArGONJ8EuXjdxUZ1iMr1PEnX7
oZpiq9KygXFF6FR1ogpikDcPuRWYMgrOY6OmQQVNF7sWmZaNUnxEykct2SQFWY/CvfTYsul1fFH3
SnSMhFMxXHLhgiTC6pIsSH9qXzJj1nMd3uqPjNBuyQHIK/wCgG13DlVz07ds0VPGi9ck4r9M1+Hs
nfdlbG/JnEiXeQfDJlGQ4z00r9SmHNamqp2mdgirJu1NzxgUXBTllIanZ7OXw6CWNwaNGp5e+qRs
DbgEbpl5+Z4krnG94zbCpyUs8DY374byMQ7fz+E7j9bl/BrPr+Qdk+qa/rTZ5x0phIVfMcm/saQZ
GjE9VH8rJUjdW/H+Mfnk9o+fJ9mBZsp/DMJlrK+9YavFh/L4lAefb9SAUB25Ig9YMYnZFa0OIYld
FhonyaeeZ+YhU4ny46dUrrlxeYoWhdollBygydyKvklnPdkLYVvs0Nd1fC+zg8aurawzZR2SmcGv
i+kg2bFzC0RNk21Trubikowwh0xsDfEO7wT+A5T3hq08ueCMMA7VJxlV7AnaQekYuVv0Ivfh2/ww
RR5zx3bK8iOafenxt9Z/k7LEzoFjAFLI7BMHxAtLZCzRTOP8p7VhF75bOBhIaDZXtNTh5WAdIbXV
s06On0J6y1HJ2adbe3hDq0k8hRgVVHSMWsKK/AvhFyWQ3gz82MWy8tjah3Q1IiEqa7sMna5z+K3K
jq7XaRNL9SX2kAzcy+DTQC5wocbtIR0Rp1NSlXCsSfg81yJXYPsBNqsAZGrr8sJINlFiwQXkDLSZ
1yYj+mJdSOv+QLJwYVhqvcvlrfRGTI0NJ1yhyWvyppHgxU8pCrD2EBhSimliuDTOa3S6WwHzMUOo
HxOXqAGTP4W40nMrA+ZEGuDfkCSqP7xc8puRZu8F51Gl2lECPl+GPj6ROKWpalIbtWLJrk6k+DE5
M6dI8T3eItob4P2vQ3x5fsqMOmI4h+b9//I8jO04ngD3IdglTgVbbILsi6RrXmb7ltWwAbf4zRFz
mK4iwFEhjA7VkYwe2KiDngSCzvlvTR0DeQwyXdN08++Vse6N+HhTt22ZSe6p0I5PWNFirMflPpF4
mibpQPrmx+ZPaiOqia/BOEkzAmb+BSojOsakStEHNcv3CAJtMZnCe0JpnTnVctGHDrFLsaOBfmAf
b7igWcIPSZP/2b+ji8/7yPSspXG3WuMvZtVlFqcYJvup5MyOeBv+nBQd7BoaSaE859MPFV7vBMEh
Ziin4Vslq6G/5fpFyJfYsPxn5RHDZYNnpEkOYr6loYxft6bAJVtpjK2NDYJctZwvX4PTJ+64ossL
oY48xPPfUz3U2bWjvI4w0f3MwjuOR8W6pQws1Vuo3Urt1i8SJ9yKFIAVlzS9ErpDDT9U/XETbnMY
+8uZC5c1zsE84GM68GePS5ScdSIAGFuWLDQWtEmdJM9ga8VmPmwNxvvoHewJhKqQUZw+qGIoBfDJ
bKk6tKTg+ZjJOQIieUzIu4zx1w6I2I3pBS0TzNonMGZq3kojgNWHG28BK0eUl4BXYLkA3lLn+wKu
Zga81LnPOJ15dQ3mEQZuSwTq4MErp7WpGWAM7HrQImOQSnsNMjFdqfbclOuJjzj+1qFW901LIjBn
TAZvG9svNTXrecpg8oJXeaiuT85rH3L1nr3e7uGbgtMUy4Gwfk5YsJW6nAsrBQZ9vKKB5ULPkuyI
zKfNBXyeUfhtl6U3gYSMl5F7kCacTQpp/tU6kK3HX3Y45HcA6ZGjRee+u47PtxHA9JJiKd5AcQwW
jOLolDN2CzC7Wb18wYAQ3oryw0i/tPhb77+N8AcUY/TdR9/h7BMOWwx8ogR4ueT2XKcbSL8Aiw11
SQnUH1T3JZqXjuQFLQlk6LCOvTzwfMWtKDaMbzj+lWu+yOqi11Z8AFBh4TrZnWJ7ORwffVNj60qQ
twHGkBYzrkREx80f2Hjk3ebFtx9l+dUo37PnP7LuRbB59ceiPD0+0vG9BlGWvcvZe/WwMmEnFzt5
ti3CbRtjPvWfoye+XIOg/Ae08upSRreyvnThSU4PubSLXh6RtqudSX6oWwDsIw6moOFIKr0mGm2k
flXRx8PkFAOaUwDDnv90+c/Mwi7Wewr7eeqHmjezAGyMDihXgvmzoMKxOgvupJeKIBKDtAzqGfad
8OEKHJpSJzLWpUn+dTsuUmXfRnvFoguyIgDAt1t35s3/T2v3i2z6zyazgNg4mfIx+tAIhVPdk71j
3RmOuivamRiQtG4Pkrxv6r1aBorF1adbFDTOOrP85zX/ToLbaxa8c85831TjViRkPtIssBvtIXWl
1I0EN5dcLlBQz06PjsssbsJVTkFSS+WQIxxbcSWgRtmihD/cU/fD6ywVlzLFtM/4xXlOLz1yeG4M
MG4hWlIB3WUC6w6WLp7q4nIfLOjbbQY+nmT5vmrchaitDX0lyD/6is488ur3Y4qWd1bkU6ickvEY
rodLx89+HYzkUNMAbNp5EYyzALutJRkTHLi8CEeWFyDh2nM3y4O48WHqghpHmmK3CpcQYxXsoVCZ
/Drfsn5UGk+KE0r7WvU61av8BZ1fWc/owx8av0d6WSkoWtoa9v1XQhn3Csp+KL7x/cS4Q8b4KvQ2
d8EM367z+pIUWzte4N2C3IWYPHaesvLu73K4ZKz81xQxIay8UfR7YwM2+QYVPaynHjdV3+rMRPxS
P4J+j8CYcwH9BcPbUP056LmPJ2Mwb7AYfj1WHZzV1H7kQVbibFt0I+VoHCl5GXXjbxZQcsfkPSIZ
L1szt3PDe9DWh6o4ifF56prjDegl/wbwEzmXt6Zaj9gfiD8mUCade+LMrPy+fV9E/VGgS2lZsynb
PeIHCH5mQeJKzRYvwxy5Ikg8p8Ar08sFbHfNGFhBcMewVdlC8q5Bb6a8aTWzBuvOHYCv9aKq1uVI
WMYJPwBtsgzgCOB+OC3GErIczM/4PHJCR7rUV3RW8RmF2162lMePsr9N0F8cOBPYF1Ave4T7uF+J
sfAB8ya0IBe09cwChz1OJF1VBHf7OSu/ZOV74HFlyxHCJcduugSM3SaRzKbcdLPN/L6heFVxSzwV
uae4tPQ0fghMu2Nab/POz3cttirI0CAngQ5j3Nh0g/UihkqQ6r5skne0O1PHzW3sUHBoTeAVq7Vf
hpuOPQCbLx0NJZp3fVNBGixKxGc8BgtBRFjZAJ5u8yAUAmISBCB4ToAjoxQOa75ZYEIFIld0HIiu
goxOaPXpRSco9Gz+9SE1jmC3i/r2zN+KdlUW37gcqQXLg1wIWCuATuTmeOO34HWK5UZFKv2CGGTP
RifRHZ53zdjx7wH1fmTHfqp02LAQgX8FLB+OtElOPQwFuhJNhca0/1KzDWAiY/TC2Qb3u0lpxdzr
mQQyqD6zAyOj2dDTOxpEsLhPRGxYzGAUOfea2vyTXhOenZdNL2C8bvhu28OKXr6MMQayKuNBrA6/
D8h/b2dkxc0hbw4s9FV5ei1IHbxnFIoTjab8y84pLd3QBzD1L4Cprkmi+v2tIMI57BQC1TnHR+pQ
tz291+Pucd+G0OX5Ej4YPSQwlhzlb8lKXdoTjF15eTo3FviW5aBHSvHb52rWfM71z40NpQMX5nTi
99vWjzK/H7wx9FTZje5OmzmC+d7UG0Pxi9GTX27S/tdVrMtetVOj6XZUovWr15KSwP5SKyagp3x+
7avrifl0ByRyc39ttGwzIycPnELz89xX3pgKRnAKe1cRnNQ6KKQwgdYuMtpoFRS9qaeaxikOkYz0
/mLknGl7l34uJrGM+FrTDDBy3fmyjZsi3wobeRVbf8ViGKM4D6tgl3nzq0m4Jxz8d9iUVwet+w6T
r0z6wIJIYWzlUXkqPN0/GhAzRCa8DHR8bUnUEi0Vwur5pdvNOl4O5Zla3uMTM3bjYbTHXciQlLuj
Hoy6DQtHsMQ1NviCcazmPiCEJh5jNZ0ECELYAjdfn+7VONDrnRRDaYUM6T04qWr2c73SlgYtwvKq
lDH+LmNrpTpBs1YnJog33+qtM0prxmcNBZ3fxNJf1s9fjhOnsajZmgVZAIYqXTinullMXb6RbVgz
7hxL8YDB0rDE6nc21zGapv5lGfzMkJQZoPOPpPw2fBpp7xa5y4/SlmbC9gvbT7ejhkLlDf8FRm0Q
GELQHw/4HYjMzECFlWEdsnjHv6TVuPO8Yk4mDDbB0FnaoQoeMtLiKtXsCqegbL+YnzfWkBI7WteW
HZvpOBEWarw4Vkor0EbCNEkgjp8LI96rEApCPxl9SWf4tQGG3P3Yo5cceYOTV6AngZIEwnZcTzPr
RbzsCr8u/CwC64zH1A3BVNF6ccxXUT9VpZNmEKjLM97U9i2hmVHkMr6KdBuKCrpCcuU1Qvyx+ghv
1YZr1apF9vpUmG6C0s32wIG4zKnzQGJyruyetZXPiYi42oEv0hxx8VKBT2M2P7thcg/3UKAq4+RE
BNUvknEh48Blm5uJUyiO/nLgFM2g0ofULJlJZ9rgxpuT0exbksfZDtwXAB9pAHJzSdWrEL/Nuje6
uL3Sil21P/VM+nZ2Ybc089IXHK9B0sSRg4seRUCJkAMe79rscCdftakJnUxmVjuxk/qqVdexuirK
ldSE+jwI2r5AuZXOTXKa3Q+CuoevofLNlx3SxvPHGoTc3Y6bFZXD/aHf43cjRT6UDqTZ6TpnfhHw
zah9GLYYcTAG4qNCHZgcLP6XejIZICd7WdqtVrG2XDXaSWkdeavTIQtICXvSihEtJsfAWGJdzZTN
D/2NOLKRyPhTYYWxdw74HM4iHV+rF5vHhtHGnx8eMFeXU/d7NKgKNxZJxEbOrR9HS96hZDkNJAZo
unBH+Kv8DMbHUEDKFpGPnrl1gcEHp6hijlRefzeDo9HAzhZc+1eIbr/pZazTyrd4MCQnv69naIcl
gwDq5EUTlQMplPwNUBnNDiQssEEX6P7EJMT/ujPx3CobsfPJbb+QniB3SOqSoTNMFtZwOhSZwU62
Kdw61XKyEIJJCeSZ22K9wfDxRUpZBrtAp9aSzvDIM9IfiGcshph0eCyeDNzNlXSaP4IDAW4mAAEG
nqdi/xl4MB/iL+LDGfJ9nZ++xBcG0iVl3uLDw0PHUnpVqHh1BeqjGd4Af8H1Qwkf/ieIGA7/uRL9
69f7FtW+xtDRedQApwJ4FV/4mMp1Ezs4sArA+TgB5QVelaFdUwthAyqBLdLGfjPnvcUzaVikyefA
NRdfeI2XXNBRyH9HBHBYClAv/iAHUr7Pb3yrQOf9XvbxsQDqbPvtIH9lc08R/ZE6A4o4bitpd28s
hLyG6mbu+HAyrNhPlQPtWzuKqjEAv6y5ugiZ9urHhy91x6WZ028x90x0rjkpe6wzcXSY0xS3iieP
Fp6glAA63A6HfPvXAYZOREe0CiFzEg1RAfgpWBi7G5nv5wX7mfbZD2ahW4NNXvssbJij+DW67OSA
arBnqUd+Ypr4D9/EoDV/p3Va26x4TO5MS2wKIBf8bOxzfBH+M8oynkkuNVqi5phQe9awRNkXQpgq
/H4UFtBdwkbYHV/z2//6dItLh0XKhyfMKfix7DFdJef5QP+LWwpuK+Ba85ZAXfBYPlCccsGuqDHT
J6dgwxVAfCsHLo1rmX6m8mvI7DQ+1PEBGpvsz2RfkX2g2gzvYwUbLTVU3lh4lOOOD3doHFKyCM9W
/ZuD9+XVcHfBrzx/8SvM7NvGnTWuhAdPACO3IOEIeZR5fd66ySGCJ2ZhN/Z6bpg5QQEvDHwtdd+U
+FzXt5yidHM53KdCdZyieIHVcTsWQMJxUW8km9TCtuLME7xhyFo2qAOZS7y8ytxX5pq6iQMTYxol
4BLlrMoPNqZn8SPSJ8/OnmvOE/Pt06upD+H8VvsP2oNLbF0TBlunlmXczqjFy1zsxqHhyDOWBafH
cZY6ir5GOTcTgGghDbju4zuMlyq8scxpeDcevCEK6YGj+DqEzX4Ud7h6UMczRy+csnLHzAsjLklc
xjbV6kHaddesrGg4qyPc1a2uHYRo34e7Tt+gGWvbp05bFKr+sSR9kF1KGESEO9//5Q2uNz8+YpeH
VfnY0MNsPUQKAvFUnsLshHK7pmUShwKuK/w6sX1UiYItj9UGFY5qvAEVl/nx7gpAJMCKjOWwXowr
FoU/CA8npWr5J2UPxk7GS/chuk5O3Ow3oyVFrq0Il1a8sSs9tXeqmO+X/BynQVNdVeNC+I7tRH1N
2wnoiUl//dX+AE5A/PjDPrFWORwJNTbfkLpurq7+w5LjHakdtd0U/YQ+HyytOGXJmQmJSI/JuOU6
A9KSUYBELn2/seXfP0ZteBrntrzIxtkwMKSeVTcJvbGl7g4eHidGJzPWIN1S9rJ8FYMtbuzxbvf1
qoyJDUMacDh7zG/18M5VLONKn29vWWbTp8Vl6k4hDPcPDDn9MRqO3OGb4fg8qbr1bN2XcpH686Cc
xPHYKfuuCoZqC+GrmuhRMbO5X/WgGabzcSzeSOzkB1IycXg06LkYp7RH3u0ZcsuglkmkXn9WRDzS
cK2lm0okasAYlAyj09C1xPGTZjqaRpj0QqF+ecyCTdLFZrBi2srwl0UcJzsrP0sJzta8ggvT2csr
j+jrddbvxCi1iYiDyU9OJpNfiNgCApiv9xJ7pdgeXgT+670iBsbsv/L5+jufc9n1HgbP1vLrfz+C
fcI02WIBa2EvVCsKDLaQNziu58B+9Om3wFA7dKALT/3rHGGLlgFXHKM7xKOjBvcCZeLYP47zx7FM
Dh8mDI10uLbDtZj6dM05v1fKjBoj4togEQ3yIiOXN6GJERrjX+MQmBkIBxDW1c7Olo+ZP2iUr20f
4NrRc96e5UfBTX4TA7w4Wf/C+X9xcGj7UeQaBL+ItIZuaJO+l8Upff9EuwAPGhLzX72SJWZtZn18
DyuP/gZmkAmFwwBbEncjYzWbZh/M+eYMSzjxiIsMqvOKOSR3Qvo0GPV17qKbWPZrFiOAzDsCy7FJ
iXAh7nE+K8UpTs5+ZsIs8YFHOjjT768pmJJ3uOymN84AvXtkUV+aM2zvGB2wO7dntbsK81uevj/C
1VBumNzrJSaFzaPa5BWY4o0cbTDe4VLfwgBvUsytU6I8bqZEObye+W+iHOqXONlZZ6M3V9xC8ZI7
P3gbZ7umN1/Zdkh35PiVVzC8AtD5D8Fq1EDo9osithTlIvQs1KdaBGpy56pdMAEMhlkwFpwAdkR6
dir3BDTuYleVhDU2TbyRMj+GYfNyZycxpElyp0C05f5IN9SuyAKQ+K2xNxDBwmOlWhJY2foIkAZr
1WMjOOS1Bx9ulR+hXyMQMV84ZKSj0r0u77R6J3N/5JmBJf859biB3cbdpdHat/Do0oF/N5VqRura
21PayzS6fa5LhZGT+Uc+p+pGfOwuF9G5QFy5qKDzCPRuTDjXwKyIi6RjcC/2oFx6C0eBPGz+Yjxt
dauo9qJhx9hFQsAxAI6LTDqJJaray+Nu2JSyneNvqlZqtFa4UCgYp9Z/SV6SlondqRwHuAUF93kw
tgH2jDs8zF1INh3UgS+9URKcvInaO0GEj2Qxa3fzZOc4pSV6LVwJstSDj6GDyF6FLDn4icB1FM7k
xFMk2IWr863AOVubPd8Dfd2BFeCR2paUKCm+kfmKhRclPNXdIawDpdvZXX1pZsd5A2smsEm+KUsg
x1piP8oJcRxTVk2x3Ti9nERYNKVrfuaGf1KRfiNTvpbWgrlMz3SIBMtsc59tnsLmWZGZ2Wye0ZJz
KFg2atrVQ6UehPiQJQcVubkMRkqsp0V0xyh+rWfrFwwO2NeLhn4zpnUmNpJ32+DBM2fL5/xi26G4
I4cabkH4dQ/GSI64II0nAev8JUK/UEB+03jTL23i47vT/b4D64xWva51jweNicGTe6aTDvD53LkO
SXvRlv7OFlPruRDBXhfatIzH6lGtzsUuHfb38KiExyQ7aekp7k96d9JlEgCYMKc7PolSZFPnkLZ8
QgTlhe77GcM6QoRaE7Nnbb8vcv5pivHV8UXUTgY9gxHjdCt40P6LnQ53BQRHyguhzsW+HwAkYptm
b2ZJZdVVzZelHDUoYyRwuIJx2m3g4z2DWF+VsK1Aqz3fOCDCwQvDldksk3BDjAcG9vyo3Sn1gGNz
SWyCvhr4LDizxXRHRr4mkjpD4m3M1rjoCTLbxWjtRlwqUMMeh1xbBhXebKydVhd7jEscs0NSjbfk
AeuXByRuNW5XT7KRPKHblIjVbEX8xr/DZaIEqT0jRKKZSrU7iq5v4iQgIkQuDTPEsCEWQXTwSe0v
0YPwME+PVbfI61smvc3S92R8VzER4KzI3u/FGzagO1SXU95g0BCWNNFznNdFkyiY2RODvLNi035L
r5n1eMBN+aiTC0+fHjqiaeNpKG2js6saCjMH8HVfrImzqqFzpy6oc5TO4a2BbFBueHPQ9vvCzTGI
7GWezCSo4O6g3soYwDe8F1mxRFTm0grSq96OA1MuhEWmEQ7BDM6YTJ386XqIe4k00Uxe8udfsNu4
DXD8Z8A7WKtX9kMOCsZjwf+/psuZYppyNfn8OaUt1QaO0op/fupbdN0nx3bG5L+pA4z7EQ3VMGgg
bH2hZsLxGxj73zmPHWH3hvC+idHdt+NsSzrbCo2jHHOa6kDrvj4YIN/Lr1tMA91zd38GrbgHGv47
mtbMy/y3r3heTxV7nDqeb/Pw43n/yJvP2b9kODI5fAkfY/wBlllQD3d5n0f7BxEJSwu3ccJ1yEtp
nez/H1NntqQot3bdKyICkPYUUTqxT03zhMiuaKUREPTq/4G5vzf+iIp9sKverEpTF+uZz5xjWqOI
LS4UtXVfbNklyosH9GifWD55WG5DFHHtqttWldZFx9NrVRjQCTfqsJ25nJlG4t5qclmupLhDPHnq
Ouw9g2e1w2QYwPWGmBJDeim9Jx3hYD+Dxzjli9PYR6L6W/UjUY24E/QlNEdiEkzgfykXLinMu/gy
0Cs96xdINTKQcYwxyWc7YdjE8f5Jq+4EWOONec8PfX0kyihNcx7ZGHFqcduRpIAiz0+SKF/CvoYV
jbnpbf3pCSjRTJOGJy4vlbidCVtCXSvob531OxH72UYvZ+K02UY6MFbbfJhbqPtc6Fhy2wKuOK+Y
vi33Xk72RTQQ3kfA0ekkhBO/0sSJjNvwXITC2RAq9La4KzoL6eenFL869eOJq3vxixdDhvaJRa8m
d8nXpVAAXkP6oyU/pKyBidGJ2yODTmzrCRUxc2t+ne/3U1uB29objOYeYoc5UWmh6u2jfqfLSM5u
Rykqit4cSNDrvc13O67PrOQS6l3CUccoHfKpFsxteVvynq7e78wphH3fYLWlcwuKaHLmh+LA/vCR
mm6y2wPFW93nzt7K+q0528iz9VMJt8fG+P8eb/iXoccHg4RSExg2KL9reiLBXmq7Ag3/dUeGv4nb
AGDlYJCd3EGYHHEkjWqAjKF9STsCypLT3lxcYEWG59Yq5SPDbGHMOxiWdXTWaDWLPyU+JngqjuUM
PMvxejsqLCS1fXnfD+3uBgoi+COWMQuTLWmHiViWN+5tPjCkwP5//o+IpNe0Ja9UTom5KH3V+bdg
U8/4OF2XZuzRdDIDu0C9xIv4Qv4ky5108y+1H26+SW33njui2zx+4sePOPw2w290/80f3wP4WwpT
lA/7X4tXVFk/YKpkWFampInJZiYKdqk9qmsskP91MmUbFT6Osv6jorFCv3v3yUw+tZVp6x924Gxt
ade7IhH5WsSU4AM6MsnJzPNi02qb4rGDIqaJ+wecHOXwON9wkjtDD0tic+2nr9vCo7qHKa7VcmUs
iFQ80yCu/GePs6Hud9Q3nrDiZsHOqPxizjXp0CNB0sdGT0dtpZFlcsH4bsyvKP28K5cxnQ/FSnq8
3aoDmSPOyUeY6eu+3MnSXjszS9MbEj9OMXxGYKT5srGXQ+LSfYcGTEFY4ucJ/R4+0mtX+xbJ4iN4
mnL2JsjYSK1odnjeDrfboUEKXWjRvoA727FZ3LCVACSNp2mq0XC5LL9Iifr8u0Gxf3jXd0CwvL+b
97rdX+vjwBZSPpGQAH+3XlnkjnmGmfl0f78CH5iycpHhJIUvGl5JG4vhdYUPC489xftz8U1O69uC
0ktm3zhuDXskxjsSFN/SI4NFSYV3ZG9/4Tmos03Wre9KaKG5P7SVA58ASAzBvtU+G5y7uFQWgupC
XK8EYkDTPY/lDbtH8dCkO0lnYYQIeNSK0wOQxFQ7EFFyop4bp5O+4vxbxQYGll790KcDJOpx/tBK
tOKhb5YwX4EEWZCEyQtCkkVXIkzY2r8m0BfQdmDDFhxdAYAdosEK/xqk24l2SfBwAnw2Hndn9u9M
L5M9iGmSU5jtYWNzcyix1Zo+z7K+DvvlN7IwViK+dYZb3D6MlcQcObFvCziRQzCS7uWGwaYS95Du
Lmo8V+mqNG0mZCRqcLQ4+eFNDg5uIQ4jkQZPMpcPj9g6uyPEUQyh15UET7jbNyq6F3nu4OottJtX
iN7lRlpdsxFH7mqw4l7ibx29tVCTufqjqEnmNlX2NQtNcgTcyCxHn7dUkaYecl0MezZzHfQ6CkUu
grorzS2kXXXkT+6BLbNj4g+yY7ojmuoOUrS4wYcxeZwwOMGvRvh8RTa1FSM/Zxn9QTBziTJfIZg7
RiuhGmJU+walOWWsuRsCi32hNEvW2GwGLccM8xXl3ZPYBceWRCtY6aerbZ7cgHh6oQ2wA4WdioNV
RNiaVICm9STR+5u8RcNl8laWeUco02Fk/DP5puDpoWlrUNQXA+QTc6FlU3FexlBQ8AI7lGPQLKEi
kxzNV5irGk92PAMkcIoppFkTxoLG2CHN0Sq4sP/SdQSDJDZPsU/+DJuywPfutq4dL6Xi61Z8Gcbl
EV9uGbWjK/oQedphnA8YqVFp+QgdWRTg6JcFhwUVfv6h393gNj1cqOsI+6/nAS8g2h90hG2jT1lz
fqhkQAz8O/BvH+uqYle9uT03K0ssL/XjI48+U+Nr/BczVgthBQZdClHu1g1/ELsO74NJYbFAjp41
SwHp7AGR5gJxKEAoGBNCvcE4MATQeomoM0vexBBsaVKvKWLK1jP/9qe7iNMrjsSI1oHEyCvO633t
XKVbCL74Ujt4xXN+lcsOHLxfi75ObHEMIysSwoSPdk/h84qkn+ShyUZMjBExBuf6ql2VRs+nc/BF
CeXr/LHjOt5kxaKdLSoiCRQN7avrcWDIa899+S5HlxvvWDiiC1JBfbGriqlBkuwjaTPIlWW3abt1
UM475dyZp8Lpm/MzPRn6MYv2vbWrkx/5+QUVgmaQ+tzqx8e4T7QVNiql++nnRBLpC2/As4o7235O
7to5din8XEgo2D/sgPLnyWNjhgnuhRMlxUvbxizA2p4RXr0fOv0NH4iUfbxPld+s8vE04VJ7zG/K
Xt3QZf0e8HXotsdnEefujImIdztohMy7gimf3/HAfeDawuLArryYfo/fWMqTeeeN8rVbubm/38qL
bQAvx1cjYIiGChnaGCFYyJBWdVTYINbpvgyC23cCCxpgcjGnWfv6T433Yn541sdGPr7TKOf9Z0fQ
cn/s/FZmsvAp+s1JXbsAukbnrwIzk5bUCfd0fat+bbfUltDUszbmiDL7NtsB6ZuxeGUcg73wD8tG
VlLGbstKkAorGq1rdH1hab9fwXYAoWVgdFBwbTrqcQ+m10UFI4D/CHcVaafZgkr5K2Yh3BAYfLCp
TF+q9NOrh+lwvFMIH1L2i/sB5YQ6tYcbn/LrYvADqfECYyTuzVp9MWJXjBatMv3NeHcMEBrMp5nb
Pl1eXoo7sXuM4/RPi/jDZhiVa+SWuYCHD2/pLn5sdHArcw3NUF7ph/cRV9ocwNK4SeJ9bhyyIdBT
GJuh8QzfJYilmDZfdiMJaoOF5ZV+PiXgmwSKuizfT9jySATjY8GrgaWpkiYzCcC15XO2mAwVOF5w
AYivlnigBtapZx5d0Q1DXhMyyBy/ZP3YCjMkWdbpb9JwDk+8urXuDaItzQLjSfltCEt3YujO2/Jd
TC/1cEmjC6WgivjV89iUPzXjEs0zkswzcpjhqNH7SH7Uv7G8/yHWCQeBFosr6TYnFx0OOKRHsplX
KLEZ9RQbtaQnCtWbSKCzi4mtH++zQ3sulHWqhgb1tuNq6j/otiL5IFvqXRygfCG6C2UI/Tzvrk5w
Embb3BJUStHtKFlC9nzecdZtlWTTkmEiTlf6ueWqduKodkpB4U5iumWjnW2zbDukm6Zby0oo7yn0
s3czT+VcXYyk/RaxQgLyf6XBmFM7rgAPPF2IYn5n8jUDGgVBzuw0ml87Yn8Ea5Z31qOAQwt91bDR
zaxIdmm0nqsdVSwWExOymQbwYafimH2uh+daqTZ4P7wr9yJ9F4tbrdnFCGnyzlopwyGTj+McEAh7
2RsSSmZQvrSkKuI/g3AcT8/LdC5vZ8R97rBJ7lYiLarrnitKjsZOcdFs7/0ZHfA+cM+bVv5Kf1SK
PbvUx2xfL5xoWd0P1Xe92MPHGokxDXilPRbHrEH/3OCSQ1/O4/smf4Iex72dcyKGhJrYPXelP7vb
tQpCfLI+t+UG4Z3V2ltSn67te1pdnvOhYesXGmg5PTY7nRkqKbeduGOCjyl432i2YAZA0vXsnckV
FpBJ6Qzhfy4y/Ckd9oDwy644XqE4ujSQkG+OqE1bp50dD3w/29t0A9uYTaCbC9oO71d80S7r1TqZ
O8+93gTX3hPazzKY+rbweeNX5XOFjinTbmZyWH02+tvr3oM7WqFcwJI3w3SnuDN0MrgC+XQmZMdW
jPdAFbJqi6YjYv2wBghJrAJRDl4LQbglAH7KbkV6J2etuIywvvGcM9yr4fYrEvTdXlb353WKqVTY
3pBecwPckq9ZZ2z1iCGawJBJn0jOaj9O12D02GEx1+WrbxbQBfrEMN1vzFDKzgAY7lynSRvIl+y5
yHLvPrvkPQCGcp0pF6V/r9RToR6vxt68bfMrMJJdtRxTvzVIEgUZu1TmtAFwjC+6s5xPOr7pODDU
RXoxTHaeXmuyqCe66iggO6wnAdMZLFaq6LXF7LWMGGcQZKbKwhqJlASOc4CO68y7MdTu69t9A4nb
NxcZj5ILHoPnHiwH132Q6ZrtKSwYmPgtoaV3NWxE4g/+iDRM6ZlXL2bw3MeteD/wo9HNM1u6JGOv
6EkvM/8MaFbHYnba/FLcofwm9W+k/jz0b2Oqq5luFoj/bFH+7hVsUbjJ/cH6O6oDuMkN000OWD//
cDGfR0hmN6fRJm6v6MZzfwLeeGPhweZ+kspjdTZSf+5B/gWAIMyH0qpHrye+2vjVgfZP46OSv6Ln
d0oGhwJPQIv01S1TGzxul08QhSyH1kyrcgyb3Ob9JD3mf2urMpvSCaQB1Nyv5WmPzNOv9YRsuqUW
OS5cQl7TWuNhuDEXVKxZkUMQje/swammLe98Z4u/zUaONklbQLFW75s5awaZ5t0v+iZF1//7MU09
T5th2JaPXV3vjfagE503j8VImsrin6Zm2yfnorK5d5tMWQ/dWu3D2ZQM0laxaO3gtkr3XevSf118
0f/cukwy31nxpatzgfQ2oROYu9rqp50oDdRuS1vdNqAC9KFt0IzuNzNPvnoi5nJ7hsY430FygBw+
c+N815MAdxIKHN+T8TKrP2PlE38a7ZTZps02zPHQbnNKqUXrqobJPQzcu3kSKHPqNjkp+zaIFhHF
nBgerLtxetAYa+ekXxTHdJMF3Oq28qrKo8aXvnQahzME0NLDwp+t+y/ZID13lKJ95qjbYu4q2kcP
FnwjdBuRwrSUnNLaZspHbqt98OjLW+zVsQdLHnZzWk0sefUFbh7cWF6UTiYHjRDo0rRsu2VBnQVy
5T9g+tn6pUSivR97N7Wl69frO6TX+A/pG2cbA0hrBg40/FfWRB69DgTga4ljLHbVF6/qE3TjFA1F
bgxqG+BvNUGia17u2L02TsovY+InDLdAv/zBtmkJBvM+ux/JzouKAx67GKc+W71cUoeuci+4nlVv
ttV4YKr0jPggIWZHLQszadVQ28sdNtTt62PfZzvtyVm/qRbZvB9WtrZ+lFPrsLyfCR7Vw+Yw5R1U
7t8/jKMruBIaH59uPnDI33zIyRVeW/2tUd8xXfMpIBz7dB+QifBxA/QiAQl9bS5Prlwuu+nL3hnM
rHtvnYJymLdgPwkeiQs9XTTIiqDD8PfoDpmQR0o23MMMuExWongshGUpLGVx+ko6iruyUDeKTpfS
dmj303WwZbl++4630DLHqRQmwZJcHSGQlU/PoBBue23AcDoPPDD5GVwVSUqERz07NDbSPhowpS6Y
iRiusia1ObL5T2EyDe+o8xN9L11l0VliVB1oG9JsPGK/anZQIJQveLDFJIv5PwjQUJ6Dhdr0nRlG
mhW5CvIHU8bXQ3hg/EYZh6aEjH5N3rgLoBCMXzz1GJ17+L/8QVxvq4yF+knFPWRJ+8ncyVIAIqp8
qK6foH6/tXKJaQxfFyuXSTW8rsiSm3PEFn2u1FYLSrCD31KhqS9oXUPyIV2WC1amX6T6MNtr/DU4
zupz8TVmu3t/elz4Y5342ZSswabAFP1OMUhVu8BWKQU6z3JxLuk7bK9YBu/VZHvF8AqgicF1/AIL
GnnNw6l6W8tOCbs2C20bYft/oWu3uoeNzjZlZU4Rp/0rLJZofhwWbGU0nlkrTOeWeHnwBSeDHYMw
0T+2OJL0Ro+cmR4RJYCLwrn6nOyPxfvAgZBZZBAN+K9iQCnOYsQszwY6ePIv1GhWEfaRvtCnackG
KXrNTqAEVBgA4FPKzyaeELnDMPfi+i3JjjSTDSCluPjPNozkCM5lZ4npicZPJGg93wlsIykED8Hr
KvpCgAxEii8+aMrBzI9PV9I+Ou3jaV5q81I93yPjdJfeZumREjcVZvcMhhVJdVZdfH4mUwkGQk1w
QLQSvSPrzy/Choh1XbJMle1Dhp02jyhUw3ZYZztkK0U/9QByYe4kkzkW3R3jH3WVWUMmiVE0eMRe
/1oz9BzMm/61ZKioGmbJsPhDc+r6rlEpG9rGHeI0JuNg4JLxdsvfQluDKwYgYni7jm/EO1rhIEOg
Wd9eUR21wJY6RXUiHNW0W+P1WALSBfs84wk7ugkNlvFUsJpa3pW9Owyo+1YodumuFveZuE+rvQEc
dJlkbDA31N2xnJOHCVfwm0S2crmdLY+fmo0Nv62wDe3aDucQQLaDURzSK2/7Q2XRPQtcsQr0kdqu
QFqO9jV/xW3xCOTeY5E8D4W+T5VdIW8RPdZDs67baUvcG0GrEKDxEiQte0DsecGiaxVo2NRne2/8
W4PNC+gTTLXVCDH5GmL9Bq0c11hVQoWl9laplsdSeRPGEwWowvX9SdoF4wp3jghfKjG3aeFTUzY7
uBj41Y2hbZ8WG9YwJpJ+XyeI4Rj+fNi2ML23N3k/CpTFnYe36rED1mnl8Rn2JWlmc1Vnl3RxvGP5
aPzZi1BLmWaTB9ec22gAt8KCTE5ZY/0CMCRaaKrhDPm8YP0UglsHnUuTm3L5i2PyUZUYSGS3FXDa
ToIil7Hb3oMs+1fpaFY+dg9AFjy3gX8TmeUhOzqcRdzeZU9PdzRoUUGDp0+xGV0SuHSUO+zUxThO
RssJxCosiSIiJCW5f2Z/Cb3wQWbMsTDBM3IwFXCsWuA5/0x8XJdUNCgLbtdRag4WwiATItBq5Zwg
tb0+kI/OZmPD8cRKFmuEGeTpKia3tgAYCAuNPSJsA1iLve0Mj4lb8qy2xnO7OJPAPLOj6pbp/FeQ
PYzxWO37CfZKhR2+6HS+H1GP5qP16CbU8oyx1Lg00Hxpiq0PcomSsiQ9yjbrDgYEezmfM7Zc6YLx
jFY4hFBWMw+W2Y33IOAQ+c4CWCDqDNHW9qLZ28mszu3JwezOq81MwhacmrRJu50okXRYB409PrwK
oyyZzoiL/GNy0q62GNuR/HD/I/kBwON4RwJGgWbHqhHTe01AaKIUJr6ysX8raQ2cwxCAARCzFR8E
jJ7QD8GvegT3mhPdQxJVbtTOvaXRm5y/rWn92LP0a+2zM8NAW4e4nwzSt8X8fM98w/S3eFFNn+yr
cEfmekuiM9gXUEO+/kH3EclX4J0zglcnpGvgaw+CHTBH+SOoujeSKbmfUpBqOUW1Ls01O0W92vZ2
TuiuoZ4K6OGiueE2QxnaVYTjmm1kGTdqg1d9sVLroLn7guRpHe9GGnT+llJ3+LivldRfgUmLh3ie
CpdG/+DKdbt+9ZVrZs6s+FLUD3ZIZjnnsTBOiySuQJSG/F2BRgII7LisYMDqj1qPZ8e+wcK9uoFd
kt9Y0HMcUKWTca+tfPtmITpWmLcD4b4qQK8aYVtsxGEbR7siOQzFcQ6uwO04eMmA00I0L6nZNo/q
cHzirOChcjvEOOXu1CgzdawHBcWWejbY9oH9A6gL2LgVdVuh3ZhHboGStjK4jA2OWDsnCsb044yS
zWSLrBSgFH1z/WmWtxc0zuSKZP08akcSl+W4FKKl4BqYlJ/Umc5B03nIGAC4THMvJQAd13mJrHKC
/84XsGHQeY3sxmcB42TjNotTy9q/8Wz+NXRpdNP1GIYUKLvMcSFycPE1X9wuCnDK5EfPv4BuPZAN
uAe0a41g8/xqeo3ppYnzXBjMOqKbSa5aQBl2jLtDObu8xTUVYc8yaCE5VMKxK04KflDrkJa7sd7L
wd+WUTdWA3yPAbRsmGqhfg8FW+Fou4dDwVZ2JY+rRxREt0BT8Tcw4nSWzZirHIrcevBaBhWLNDJb
9YrLeHS68rUanvgn0zz1Xy8N/5Ztu26DXJVla6mnkIniToRb/2cG+X5wbJu7+LU+53kYzNnzTRd9
mmmNJfPdf5pAk1o6JogbfQlnPMMGGqCTNfPx/qnfP8fuS+++gPu2JmMdBmsHmMqM//q5FTi0vllk
QKqiUQ9RN0Wd3QoSj6zdcw65CmMjcgvlfmJ4TRYrk7haMzm5MPc+dbvDtfkJrRh4y41caMSKEx6H
1TYhFVbwnP7DaPK71ERyZXrypnD5qhJrYqLff1Mo9NqSf9NPqn9X5peWfs4R9vc1Ir7oLsycyeN9
wC0UWToBPJYHVqvSnEl5oFdIns4Ae6TWpU+cqdYlndPcOc8vGbui4zOdt/H2flt3WVhV4fhx1bxq
yViq8MYMMBNDsbvPr/K2kzZ5sh7UlUzRz/qNLiFhZZghcMcYPLa5iQGvwAsVcR3EkUWr2DAG4Pnc
NlnowxtHrUivskH3QSC27xL8meqS1pemvqj6e/48awoOEBKoXt55ueneMM8mwWC4arwThc11Ky/j
n0L8GO5WEbC+YpF35RxvJ89LysqDGsjo3LTvvO4qRbC4kZ4ft4GasA+t+ND9/9zUrDqojG73AIr/
iASIGBjHsa93st+iYwi+NEcNJXqffhr1pQYecop/jNadiSRBprG/xQER3lOIMquiCWQOvsIrHlM1
FUuOYmPqWCt3JZUQXyO58mv4wL9Uu82wFc1dsYNxoyNAXHeasRONXY8dtyBWv6OqqqdqXQ3zIhzo
VBG8gjuzcWLtDUe/2zJIswk9B4m+UIwlA21Pa0hGuG4aaPuZlxCQQp3FnGMGYIQbh6+WpyzrVlk1
ffx0WGr9EupObxyvlOrFl+p+Un+YNGceoDhibrD6MmtwZTgbTKqV+49xOhmmdjZodeljxchfGqvY
sOTHdw4KDz9V2F5X6gh+GpQz7Lw1G1KsBVzQnkgdQaOHefX+xBSF+yvm7bSKVEc+T2cFYXRfqf2a
FqnH5IrVGmcgA+hDcDO5VzPETvxGQHD4JofSbbErp44xNwA59V70m59nvdvPB2LPeGKDexrMvCbb
jfJa01l57ZSMwNKmibaTz2wu768pRzUe5nA6p0nfbfXyzVB31FwW8zY/PqZVIWVqvDrgL5ExhDSY
HiczD+acMb+Cvp/OLtCgHXJZtugZtzq2G6sdZ3XU0mC5TgRqssKUdcjhIU5h3JLYZ+YxOwPtIRAu
8jZbwDhIIVfMH+LulFEIKyy775ZDhowrJmtuFCZMPqmxm4xD2J5QCfmhhudMXbmAcem2GolylNv7
d5wsjfwXl+mNhcWxhCAsOkOesBH/qHnUEMm5ToO60m5/zPJNBmTRL8ZqV1dHsqPlhCkrAcK5WLlE
+H6NYx5jJPj9E9ZASxMbTb62AiaO1Yb4j50LC5BnbM8slhYs01DXV52IjOsjCIiAQiAnsl6IzHnU
LTuWBVdrZyDOudfzH3bwyqMcgZ6fiegDfugk2+bZBZasAwMAgoENY/ymE6Erfs37vMWX3H1eb1as
ZvNUDdRDofKK+XyrE5DCEYwwv1l55s+i7+cFhIOoL8ne47jIlsbzO1l04OerPcVKWbXPfq8ryFgN
LvTbBCLHI3Wf3NEPgwgFouUFbC0VkDJ6AuivG5tubAMgo1kbzM6z+0nQj2VzoJYzzeiqcZjB/yoI
oI7k6pwX8m4GNPdGLphyroSsZLFNcs01aL7LrbSFZ1RS8QPK1R59Vrewi3U1GOC3YFidOMx2VMx5
RDRjAEj+MQZFubjX+NrXar2GYzWTwkpZzUjJGkHiNhR13KFdYIR1JPK+LwG4a1g4TQIw3WfdR5K6
HDYRhIzYUypPdAUkz3Funp7XbS/v+4NQMLxv5npus0E/fM6GvWlsh/5wfZ6eb+XTydAM0DK7JVGb
dTasurnYOjqpG5uTligTFGi9/3yo30X9Q3uk3M9nwmSilx/nVjmtFyzzxdZbM5j7Ct9UFUQElPkl
0GHHSekLV7sd3OeZQAJd1gQSAJPQiMeJpG7TjHXYpibYuU7Tk9YfM6gIt80Mgspia+mQn+1eXjvf
rA+os6b8GR+qo2EKGTctnFxt0YzLZMqqweqG7SPM3NiSRVcRXcMX8PhwdlcOfURjwsZ6SdOJGCNk
LmbpQiwWt9kCvtMsW0rDMomWvfPkdYy9dJxmZBGHZuLLDx8LK0nQhownxF7ynv8XtaUWFjhhzSjH
QBeRcAv4/N8ndNCDC/HgfNMd1TUH9kOaje02TQP6SbmwiwcsAiJF28xcJLtBCZB9gyce5r+8IJEN
00nnk0Qx0MhthY/k1L9B1HZMNnKyTdp1PW7ymuUm3BkKFqG2viE5jQ9bRYHqPQaTBOhN4ZR8pDhx
KL2ml2dm6eilCzpx7pFnEBZKQC04jM20+s6CpiHrF1YfZvnedB83KMWTCTxPfuMPEwPTCOLqm0yk
/vxSmg/sw/eFFAV0BZmckIOfOiYsUQjfgodlCY8R/iihWcqHaLa/S0fuAZhiqOuWO/wrYnUU0SFn
81Q+TXUPv4+MUXFujqcHoVZocXeedJTN/2TyotXm5X1LrRgEwatizaiZoOPxpUyMiBOmTeoV6Q0y
LYjYbJ1KgYKXSvBIlYo9D9Npp8Ubh9mXvROA/Z6luujcI07lyZaBdYowWdKt2B1xN6S5+u+15m+T
xK+h+Jp+wtL8eQ07oAU5xLqQv1DY00KFUAXMkPobDpVDhiPnEmPa9lJtXcNU8eV8+6A/q9j1qAvo
K9jubQCNj/qtqd/y2YEfLp5JKJZKu3nSc+5I0XyKxdKp59C3QpUKxs2/APUUG70tQAlq+uqpfkS2
GlE/7qPKdZXP2w1uKZFtptheH61hS4muVoVUh+9Z1JkQlR42idD9yHaSxEn/D4CiwCMUtBojNcUW
Jbc+9rFbctVFZQMywuAJ3bCt8Aq4vLhUF0msZ1nxAjTGgM5DIGWG9Ql8t5yGR9pcf546tFs3v7s3
3InzyDZiV5A/b8MyBvF338zUTftrgm7WthTaV9yEeDm2o4W9gI7KOyitKWuACd+Y8gnIJtQMUXrz
CYFSpklNDa8vVZKPWNRu0P9G4DvGkh82kXWFnSkw66vrYTGnEjP+18a/TfJDW/Pz+dWxRlE4JFbs
OWvVz2EAAE3wIXGhfbAMe6Jk72c5K1zkIJ8f1bii0J6svoRDIn8vzhNqraJtI7gHT32XE8pOt0m6
uQOQTOh8DR0D5Ld5mjTLzLqzjPnYlzdfK7YFk6d90zaNvhXQMf1OORkPqxI3qQBUIXzSM2Lf6g22
6VFcZ1Cd0rAjFeol3L+TgGomMjNNUMJgE1fkx1LNTjRPU23t4/6dPLdJsteVfW+CnICcMkIWxHSq
gbwNdRkGTKiw9hXDuy2NgTr+T4kThP8F1lJiDGAgrUQIUym8SmEjhfdbqCRhoXCrXpHd0HvYFt5D
8tSlxK6rc+lwKwdnFi1NPObL5kaZzWrAZBOtBqc1FzGYklc/0RPT1qufqGmWNed14Ug844OeBgmX
ci/4paY0T7BXCpe78ilJX1X+TXAelwOA9uKdVABicmkcZfmgajt26hToqapfPva5skVeV354f3K8
jnRbs8FnoqY39RVOUFNPYSDYaqRtWeTyE/ZYTxPR5kgSTX9IV5jWqKKkWirIgKuRBsAOXPO+FRy2
1pTVANudNU5D3+Cw4y1c3s78aPPsdEXnAquQgcVclfgL2NUMQMq9AkYcdq+FomPCc2cEocFh5L7E
PiPy2UiXpxnXKhKZ9QIPsY4WfMERgMw3u06UhV5wEI0KAOywa1dcHSYW6vVdU85K7FP69zBPaWON
xXvdnCHUoneLF5WqsB9S67zzEYb7coWkfoVVSnCs9CXRp6eDxTl64NqodhmlCeCD+p1IpVlBasWz
SFcDICWBzu/BduS/jP2knDzs8R2mx4LeNhYSkrTIQx42OEwaB5IviFrK/eDnSgiOMUi96V5EZLBI
j6a6Y2GMEIYbsvkuogV2RpEPJMt+eky+2uqTM0vpLyPnW/PxzN+zmoF6iTorT43DJPvsVnzn8VxP
vlkeraRDHrH/HwFQhVpDjj9dI9pRO8DhJvzPpT5c4CY84bG+NfkpzU88pyTwAvIb/ZJCc0jDFIoj
a3ZllTZBo/hXKtG5q6aLgpUBFww7Q0dQXWOEYuK3RaDGK+m5SsoQxDGtczXRaFccXDXlYmQN+Xf5
/O7GnyH7pvBwRpki92fUv4sMIze5tM/3Xl/xhCQZwBpioLRmhsLuZR1i62KQlkq5EtPptOK5xP/B
Y3zcmG+002jC7ta/VcPUyURLSCE5tW5rCYp2mJYbAwOCyk1xTbMMmXgq99A5YQygc8Lqw4SKzvmH
LaHJpA1G6NiMxkEacqEa+eRE7Lr3V1qJX2f89NN1b5XP+w/jLOnvpxmoWZhTsz6uRWOTepRxDVQu
OSTv5UOHSSz2gCdSbJfH0Ca9CNZQ6SmIz0TP3vr67To7KNGe6QpWLzvI122Zt/bfB5SQEWIsTxFS
MBnmAjetrPSxvraL4mFxQS7/UeFjqkGiTc/gG3tOGanXEUGqPhYqKUeu/iax+zE/CNJRIlwqn26F
lTSnJ4tBeLfFObmdqujNyN/IQ2spqM+wkMMhslLTHegD7Fy9cqLEafE2QpOgdI7OZjcifpXQXfhZ
CSAqP4TZpYoDoufiI0hTW2kut30rbwfTZZvD4UEhfRtzCaU6yTjo6ZkGFK7Fs/HD7D9HAu3KTz8G
EQvKefPR1VP4rkWvneJ3pEl4AYnfseShnA/ocVXN96aIKBUaORv7td7jpVvH6rrrsUOtXy8rlaK8
rHK0T/TdoGx5jNNpRvsG550B2ATPHZry9OKQxYK2gB9GynZ6u5X26NiE+fnxqc104bn7N8BxAyZV
cEG2fl2bBctCjNbXikr5w3Dht7n9tusp85FiX15y0YhDbosS8Dx9AixKL8DixIJ42U2pNomoSfCL
f9FjK4GUYMphuJSPA0CISVPBR4GmAoJ4NYyHJwUt/+Tj3+aBSAa3rxuOwG8CZ4+a7ygszDVXMGrO
YJrzE8bYDpiRL6RZz7n5aV0FTmgLkEPLqnFYifI6njpSXcLIMZQwhdu8zRTH/7CEhsiN2oaRmsVq
2GNSfLNw0JrCynyCanN5jzF+aYCWiQw2IY5bQQwLnn6Gm4rrqzgJaKoUJmnYKzCLUTmD5EpHZSA9
6S8xnbKZ5x19cIPxJXRfDzAb6WetXLTnuRXe7vFRBiQWGHdi4NYb4dO49+LGU1O6g9gMLGe/TxOb
dJjjS5rKSq7xipKL6LHSHiv5AfNgRTH4sFQ21Ne+bNaJRHx8qtySWdXTF4QxdRHPVuYLa1wkUCKg
urxrRJmV0yN6m0Ekei/bU6keu2FP+HZSp1wVUMvNfxiEElbac+phz216q+XKU9k1/l9QOReYtC2y
ytgnTBmP9TfoOS29DNHlGl2K9iO2EzJqrFQ5n6HQvqIc4BYJuOop1MM5lpZU2v8/ps50uVEt3bZP
RAR98xeBJECo7+w/hNPOFCCB6ET39Hcgn7PviaiIcu1d6bRFs9aa35xjxtrhDhTAqfqjbGH1hRRN
M127VdKtRV8tA8w+pH5Z07jnNxzYu0k8znSYMSEOHaRjkXKAfrU098YHdcv0t0vt0nzbK+R33Qn1
FBH3JMegj15YSN0CiSNnUl+arAHuQ8hwJDg0WiAnKPIMIGJjbiaf6p7ikgJFSV2k/eIZzZB3Eg5Y
7AREFyVj0jcerklRQ4jLHrYSpwfOcJzuIb/+IZqdsHqnbt44wiptjyZwmu093ZllgLmiRLyPj08r
iKIVukY3o+KaAoMi28v0jtUb/BJYanXLxYVRlKvocZSjY+wqGv0NC9EW1IP5Y9XwYZzmz7TIKtPc
mVw+i2zEoapY3CQy0aD857JgE7btqOSA9ZQGbP0FUPYBLPlSoddhz4oStTP2QyT0JVaVasOiQUcl
qCthNU40hs1z3KYgMkavxpZ/93nOhGqufPZ76gRTjBevk1hdX6rbV/NL/g/bHR1feKQQUWSLdOX2
t3FqJPon24Vy7JXjszqaw8HKDkM6dSMlt22FcAziij+xZChUlksJgDf5fdPPcKVszWxXFXsLLoF6
aPujah3j/ogdKD9RbCF4ibYx0u2TrUDvCv00w0kkRmMMWJYI56qxNDGrzNLXvkv2qbIrlN142yEW
KyIy9JoT5W0qPkKijK3g2QaDuKq7taxvKmBLB5NP/nE2+wkiqmdXMbuW2fUG3XczeX8SigzWBJWa
TVdzWa9JdXkt64b6mkWFmnKn7YDT1LqzNYPpFySwSWJN2NUlAROoDGDxjZKZ7ZM+5oGYPOadmqN9
fFKkc8RbxRbNg2CcrIN2SGiuqiYxbNhriYPNGS/u/b4zHJxB3KE6yhY+Ts6tLxe3cAV4nZkiQ5Ps
p7jii340jPq4Rq4CvStyS7e47TvzcGtPQ3p5VM6w56b+/de4ZyvcvTPrKGLtJBgVLZFQny7fXCFL
96k9QyOjN9J9unpGjUoQ4Ur5lH5StDd0DX2VipMTW2cPbyxwaIvYUidsn+8w2gAn3e5ukps0W0Ve
D3tJ92RMNaJvkZzQlwMSLH7yI+bckXH0+1uc+U2yf6ZFtmp7q/cPSjNzdZ8Xx1vmSFjHPlIEhaOp
7+5TMmqtpmF+fegT5y5hlNoFaXGsIdQThcWIla1MXIsSqHQmvrtb+Yd6EKuhm/s6ZDZTxM5CUp2h
2kpNmH+LXJR02UqrwOBjnRB9N0Ig74liS2QH7DR3uHfPvI7oDsBeHWPhusu3iLoNFnRq+2xrKX6S
9u92Ip5wnJipH4j4ZBOCRyG2KUAsk1WdkEEzN10D5hnMqWRxR39XyKFxc0BA8/EmY/2q304q4gpc
yV+HuTzQD7ZuH7OH4QHjA4IJjA8IZgrcJqd/y6HW2OuygNFhRXmAK0AVoYpPnXPhIi4fRvmdYQDt
24/P4yueoayKO35/Ld6KSpio3OYzc8Zfx/2GS8tyNCasEItvtnAklkdUN9mYZIu3ePCkSfe2UHU4
H2/vI7deCUJjj7aMca1onLPMtuF5eqTnqD2X5jxinRyvkjTfZa8tTTEmh2PBjkbnaWG43se7Mfkp
kh8h/nkxVIvRorQwZ05o39XlP+qvBBhueDfeK4BkrB6L9LMvvvLiqyDm9n7wUsrpu6mSiBHEndpg
5UBtDgwNnH0FI5BoaXB+odG92eQouJzxad5x+tSxlDU2cxyUDTlFPPoaWN1tUh7gbPBysK02XOrv
mWXLy3+RWB/WcOWRzvaZBONln+FpuG3yYcvIFUsbIYOBDkT8ZtxXbKwotoIwNZPJ4/ov7h+NMaSd
C9CEXWZuFS0gNp8ZXyC8Z5mXDRjzp4BFPNdP/J9Nd0zWMbXMqFghw4cXr/SXh0ezjZY/gEz2fT49
huNk1mQMxD/FAFjxUsUcH9NYNe+pGXq5ACeeDrBjap2GPVf8ri5w7KPFZ1grwheeNptp+nNwGsM1
iTL1C2Ik97DpQUGHRJ1Ml6n7M4hPTOVZY57OPwsD2JzzBt2y+hLnAvWKI2F6zAY21rU9ecXXEsEF
i8qUKLfZk7HvBHwNcsz+q0CeXYjJFKpDdhLOCyx1A3bsaBJpFWOG7rLac2gcoGUMS9Umc0dkH/pV
yztMPhdYSDkRIJbL6OXAMcAJK+daORuMf8pzASkD1qA4de4BvgBoRolf7WU1I1EPHIbyofGf23UY
L/lAe8rhdQf7sH06er1QV0OMM3DCj/gxYP4pN3t/0REVYJ1WjG1b7OP4kGqH5cBs45zUF726xNol
n5kvwGuTN7dWNzyhTCUBG/qqPu2ICJVVtylUlkH9bb2Ot8pw1eLz7keVTg1wopv9HPY/Bpw29gVU
folfT7xwyTLgUmEzs396ouDtziTsXGN07Xb0fWnJdlTWDj5g8zXnqD9pc3dIAJg1p005OWmoAGm/
orUIyff10cnr7y3HOfEN8+I68NFWxqHH+WOxYshLHI0cDDilb225mTpNnt9brJCCJxi3mRUxrV9b
rUOQHwERr9A73joZiEiYhJf7DFPi1u6yfdps9Y4Cbd4lP+D4TWGBEIbcypk0ZwWMlpiX9pz0TfkA
DX+/J6SZHv/uOSGmxs7+i5zNSIV9C/ICuOWnQ9+S7tR0DxDLJPWRU+fMfsndTndPHM8XxNh5ff4v
lZ3siRqAcTB7UKp4uUnH/XagFAzNuU2rqWJRuPvsE1Rtzy6hADX02kcJxJEJOMRIWXIZ4/ZJmI3o
5sGXai2Z4xqQDk1fxEVE/Wf5R7O2UN6Y5/D9X/OpqdX+VvL1YyDSOllTMzrTT4/7Re8vo3Aph0t6
u1KpUlXn5EcTJ5s482aijJa8GOFAvYN1Mg0YKBF+XOGtDE2oHNqy7b2Dry6T8azoF6n5FFVAQuy7
m+5jsFkvIvtLz2Y65iIYgRSysi9wuicT6E087rT4cKcs43GO9Ut7Q9KcgqvMO7ZtvbdtwE3I7whB
NZUDChl0Ao0+OUFIceQEIZEpz7UYhRhxlYmdpmPoFziy+DM3l5hPwT4jzGDRixGdXo+TauzLZlcQ
zVZWVbEm8DrUPs8sCAKGqlTTHqEKmADu/sd6xeBmSsVHLkxUYqvCX6Y1DbkTYSWXjsJbMMHE++ss
Y4eJNQl34D+cYpReQzkAQTGG6iGmwmHkH/G4HkvlINJyV2LU9dLyAoxR/EAG4kXD3nh8+ijBRKh7
bhUeEgb92yheS+vEBHVzkKtTPpwj7aL8kfqzUF2k6mKqbJQuTXeGH0btQ4x19uWI8c8z/ingFJSf
Ms7QZSuv6lvonGsriJPVA9AgbeZWSKQsH2FzcpSninijQEPGN2Wz58BBNWy0cSuwipY7EnhiKMs7
Xd51rgCgAf5VzcLOYBhysGeKKEt2Zs0gFsuckbuTlhJfPYkzZ6AexqZyz9pEz62F5ezzF1eeKLtS
9mVhO85NUGH6d2F8GygY6ddYfvTaOc5OgC+aObjP7t0SX3MPlPOMpqPHYtQXN5DBBY2fS/nGbnVi
kIidN/IE7ChxupG2591jx/OUaUs9A3VKrZfabKxmjQ80aUPrHt5Is0+kCJXxVgLskjfSAlzVxIgw
iHtxZvoqGUKRKnLxGjbqfGuryqR0NSnx4KkaeTQPj/a02r66wws6tkNhLx28aryXmn261kSOg3v5
ycq1fjHOaYnBwde1hVkVkCDg17Z57fADcPUhYo6MNl74dSfjHQFnjHcyDfCp3yNXELpGp4hqn84H
wshGHlxcWTr3M4bN3fQzgF/CFESP6vD8uD2gIn+sTTtKTxxrFOWY0srgFupx5L/bfR/vbjM7oxXo
TndUMNxX0kx57XV9/6x3Kf8SldXYA+OjRamM19qM1I41EghYdgiMmkdPaTXygAV3B4JejypEjd/j
2PTHtjzhQ4vLU98dH8AxJ4dH33P+8eObn7ceK7bwWi4l5fJqz4/WVff/TORaDNvC5NhQIEzB0WCY
xNwmrGBUQEAgNv90jOMPISlqKXIyeDilFla6LK+oOCzDiNUtLwXkGCCNKYe8cUm+h1Mhb9EnBPpJ
cjFUX1MDPB4O1vTqTWil2Ix6E5z3uMkf+FOiyagqKs64R0NMaLonOUDtNUmsf1q+BT+WeAPLZXui
/ujZ+ClNzTDiKJzCYeuWHISqE+5ZJToKyomLZKO7zvFmUXeoUssYqHfQLfP88Cz2Am1kxVdZfD2n
q3A+1oux9HF235QgR7VFBY76XVr6rxLI6n5QD4/6IFQHxnSdsKdNrlan26lM11BN2NWtNUwh7tF8
cqtNnDyMzzfKEhZZsnxoy1RbCoRVNC/nwpV+OXtkO1mnv2jHIM/sdjl8Xm1C9MQOdvDHRHWqKl96
BSCdBosiFe7hNVjR+nKTrj3oQkaDd+4sIlUfbQefVyovgssElb8U1g+g+f/Dmm3teYXrYyaMJBk5
AKMTTBM0CYg6RUrt9ube71vhtQVIPPAdOa1OfbZrQQ3hPOzkbhc/djTuZTNTuZgYidimlwfyBXTZ
QLalCE1Utg9xZ8wYetDrAl31IfmlY+mOfliNC7xp1LhUGbvJBcZfoAdIZ7+1vVOWf5b1mPYn1wLP
gqBD3glyI0iGwM28hBpqPbCYQU1PBxSFA+3nmFE7djcnwiMcJcqdvoFakT03wnObvZvKMITdi4/e
uGIIy8aLQrXEAzWrjXcVG7d1pq04MOGvb2zTGzHgO4yB1lxBsg4gYPpJU0/Lw+1txH9luAYUDlI1
23EXHgs0HW3XM48saAfs/RsSFj19uN+OCVt8AWTqAvcx/oFpVl7ZfPEfWJBt7bjVix2MqHt/uB0N
zX45l6LlLX0RokvXIK06hn6N0Y6Lj6i5ynM4dLGw/uXQySrVl/xkwdD6s5o2VGX9lyYelqiaVNee
UAqjH3zI6XwyhXP9HyHTXZr6aE18U5tHVHYqRJ8+41dWPRg96CPIXR59RxSFgTFmG/W2Bgy4VFHe
Z2ZxEhGO37MPOhRLKqeevgVXPFrSSejRZUOzjTfEPsASq/ABu6WIaU5K2htQV0k6osN6fGZ+wqqI
3ZsCpalhkabr7Q0QVRqCDGIJgJkJxeeRks+amqLubRhDgnkPpOCbPy7Vkkyf81Iv0yRPOhUmdRR7
Jnm3ZFthQXVqtqoLqV5jj5B/ktkW3Vlhm7cc2l35/pzie6gen6SB6wUvFBhXyLr04JURXv1AeDjR
WxYlfuRw6ydE05q1ykGGTyd+8tFYEvLr0XTIBA/fJWAH+auH6hBw6Gqmlson7ZRa2C7/w6NjeJWX
ZeMUhr1nP/3q/MZOwuljfm9w8dfvp3E8QhzjeLjvGZcFr0w5txu7haeG4ecz1T8FIHObUl3zMPKB
6K8wj4LxPSgkyDPxTKgNBbn8TjvFedDWE7maXZ19h6JP3yeYIz4aaGUDUIr59lEhKXrfxuQyZ0PO
cI0adhZUNnRMSADr1qoL9aFMUcVXLXu6ydkNUwSPE0ciQBuAX0Zxwj7QtabgKbw+sksinIb6yJFI
q7YW5k8iNHMJ/pW+aPtlpi2L3rNiX4t9+EH45jd6tkt5w34atwMUWK2j2pM8nxGdsYzNOqYa2G0c
lxNtQx8ndOUVC6OurFpq1oagKphGB0LxD3ItDDXZYefzRvsaCj23JCsdMLT3asLQsqWtZvw0t1ly
TcfdQz+kNidPBj3gcz3E6JaDmveqmApOddrmnzSh8Gwt3jf3yWup6qFG4clrTWtwqq0tkgLqesni
BpCvpjBnUdMbgXzALK+D7+D9IxRwIyO7qscA/FBBi3LllzFj85XUE5PeSsWexC+mGNYW/MnjSqVM
mByRmzyvj/6jMz7v6lfMQNEV69nv31jCHEH6FSYn5aAsO1rJONOwLqvMWxa8c5mhO2I0u0toHfhg
th3ppWR93j1IUwN2m0GNfIUvZEu3s01kYMT1ltrWyZPJd9Kpa2DyO9sRSCSy+WiX5OURmORi0efz
lpTZ8pavy3wL/WYpsdRh1YHuR3wnjHGN5CvckqgUwEXvAHOmrvY19UD9hlkStC+/+QDygGhJCZNd
tYHBKSMkxtcg9i2a+S0PLPjVRSjQJGUzNp2fHcvYCMLuLgEXvYBHaOZIggMOLcs978AHiBXH25eN
svA2z/+oFXLHGeWu0leoEwhhE1FBDBSG4y0doKG4OF8TZjX9+nw24kD8fKRuY+2T11nKGE66Vm7D
9VihDabJNnjMbhJcFzqun28jaISw9vIynuNhGRve+bnkZyxS7PM2IruxrWbEE4SdpB8yp4WZsq5T
ctqbTFhSMMeOkrGy+GHLHxiamDR3BAx4QePcytpdfr9qmPdJx5OEojY7Zofhj8wYmrdv0AU+SGyx
Yoe/7ulwo1VG2MrlrpFJ9uw1eiZz28ppPJgY1JIefDQuWyFy56wg+I8V//Ko/whhGU1HMtAElrX+
gNUKleJ/HYMjaikBrM8cAh+TrWmaxRTq9jUYfxL9eyx+2ocNt9CkBVEKC1uC9RbKTIoW3Qo4KnZw
CxSM5L3gJ/XPLUp+2R8k+ViXRzU9/e53y+rYVceIYCbU/vOMvhgZwrQhbu7SeqjDtl1RhUNii0Pg
bUNLqEaKwM9VnCWkr9b+DC5ZT4SynngwWo8X0SsSztNp7N3hoJz1/CqQQq8/lwmVdsGzCSo5uDXg
XXKs+Zfb/J9Mg5NpN/Un0ybLGQKxwPABMtfUgEqGPAix4BbNhO4GdgfahgMroRlq0oxrc7tqj4sP
6U+CJzJlU3BNopYBZG682YccbYRx494prPgHbJszLuzuEZwPTDQ2HbdrU64zzG2TVmSoO0vaDGZY
YbuF9A88aC7iC7ShJ0wOb8IkrcaLMEs/zOgjMT5V5StxDpgun5p3R0+K/Sr2daYXuBgKX3DS2z9y
ziCm5S3eHarEqACcXFK/Z9ckdfQjTIgk4PZ7DPtiiQ+JPNyS2xKfBbeltqYrcpHNkr8eaEHy13/p
zGwZF9/XkhYCYGU9Yw1mPWPJuS9YBiFovXuXb+NVz2e9dHr09PcsmvYsfvQqOrCDhMM6PPH+UMj9
RbVM5MND33UFg2LqA+gbUT+jnyr4S3oSfCityLdlx+GblIl5BiSKt4PsFT3Yhlv86YarmM+IY0XS
4TtZtDz1FxVxUCEcq+ML6yLGQcxobHqQsQRQd+AWAf6S23SSl9FazbPCUaOaVUvTwWHyIlmWfPPT
ejcKorny/eqZBkZ77tqjuoXRl7S7HlcxwCoa2FfySHoBlNkmpDf5pHQXDcTk/dBZB1E+6vLx1Z3k
7mS+m7CyZFa9/MrytNqzas+8e4K51B+0Ti7m80QOR+Blj9WtDOYl5wk6UhVMSYuascvyxuQj9lKd
XjG/eAXKjYbVFccC7mztoovXKvkYRXu8H1ucb+nicT+KysFD7/UtfeKdwmyNgaBiJVSmTkvT6ZJz
Jx8WtPraQua9eCuqIb3jVDjUKLX9uh62v8ZJ5FH6syrPtSkmkK2wRYnz+N+R4dFDU/3/mftT8F06
qpfAxvjXPVQDzluyT5pQQiPx8SdVk04KhvtZTwCuF1/fPZIWBBzQrPrHhN/6r2MXrkEcmPEiY10B
pTC1/M2Lx6IdF49keTglwk7NjvntYknXsflM5D/K/Tvqf+AIPrlwUyL/94BKhKDlXqbtHk//bckY
d4rAY6fmbSrNlXxeOP22Zc4Zeb3lM0nJ7OVdAzZF1fcqi4If3kCY3IjMvewnx3UqYTA7cpTRqfAG
yBNOPZAvN8FUM4EaV1K+BoPCSaObW+GqCogaG4xhm20bbyIyLM+QP22u4bcBSJgctA/0aioFaJnw
UawwL/2SztAPxjfprKONOfUs6UM1Fx2jx3QimpPPwd9ganvXPNTy6kE11BPb9oKskbLTD68rmrqw
0z7xuxA8xBJGllDbUeSEXc/WD/JmpuVAaMG1sIEz6skVTjCoB2MMJCyaENtuhKnGJzTT6NOy0TfT
yYodVn1fRXb6+pP2X1jHNqDGlKlb8u+T5vXwfwixNJNkAWavl7Kl3Fo8PI2TZl2kBbUWBHf0fKOg
UT23vxgUcKHiXCIDJXzhaLhnn8/ywxwv7YByvSp/YMLeNm0aliZEok27ILOW76z4kP2mwi4xluJZ
bENkWcCyWWhuhh/TIXyJY4Z0PbUtWCNAc6L9SZBb9yQtiqkqObFORXlu3a02hBNvFtAROwtzXQ2b
hqCOZhNdYjk7jzsilFSfTlkfPiSHGgmwLSFHohp82wwliNE8XFCcSsO+VreUraqO4NYYkpZMxXOV
xOaKu0N1xHeRCMFIikRwhYAHJiJ2p5ViWCfPjbFbYS6aFliuFtMOE3owvne81XqgpiszXVXn7srg
WaPRdNn+m1xJBdIf9QV4sPn1zGJnqnt8W0p0oVWiONfM4Hcceh0cwTPOoySVplgm2dpbuopvIQ0h
Ogdj+ai1J6M4z2xp0qn4BtaAurtJjjWbRV+hP7Gf9g6N28/oTOC+BEv0mJNUA8qr7YRQB9JG/vVb
yZalozvDFs2U0wmuHYzySMLjQu3npBP4k3iv+XPc0ZhK+C1ezi+NztpBvaGs5dCLlJofjPCVTzr3
TbZFuqrZJ9DwM66756YZN/pzA2rcGjdlsanFdX+Ov0TVbf8Z7cninA1Qh81PiuRZ7p5YBKbChhAW
Hd0aSTYTBk4KH8K4tGg1vHuQeXJ0X9494nKEUlZP2PjI4jC4aJ6LKbGms/+cy0gTbyyd6HbKBOE3
3/gYppvTwmwGQ7TThqNGRXl9oTb3vb9Pff1P/zelGJUUyVRWoZSnJxKTMLvhypJPWnG6OWySIQSm
Ibuv/MvCmThc0+QMNGXLaLE2doa6hYqi1+vkPm3L2zYQFzTjrkgMmew58R7P5PYc/RLp0h0jQVX2
qvnOzOhwi2ZKgg4NVEWPeUzX8DqsaeaTofX2rsHgvpqKO29nmbv/UE41Yuvqev9zi6aAYxKRHVu8
7Lbz+22Q3paARW4lLtepMJR5uoH9D9tXwElW3UbPi1hvBRpYmWbr2dKCoMWQUSznlE+7tUIN8Lrr
VjHEkp5Cg7XRBtKmm4GteI+nBZ3iuWkMDfgMQ8G4qTG0Gp7jiCkjQra027LeyztxB75DXsCWfLcQ
gGZqFlfAQBxiaTKgEA929EZEMJqV/1NWUEduQaKRQ8Pc0lbqgDFyo9FdNKP0BIufuAigshHL9+XP
6NSUDt3ywbiRePzm0NRwzDRYWWx1tIN6Sdw2z1dpEgiRVzgQPix+XX3PJwOUxfgRgxLjUXTsy5OI
fUA+kemNMEIqB4vPoD0bz9MPw03sqrPDS/qTSX/yBTGQgE7C5EPtqGmNCLVroYwugOL8CFUOMD2l
eoEF5UINb+YcS4H+LosdfxosGX78JdOrcFvcYjdiGFSeyfhHhz46vIaDPByERXVW3u9roVmJd6yN
wXMI8iIA8kRNDuRSBZHaB3TE1hnQEUhf5GKKkWOe5/DeraV2A4Z2kY/HB7QB/276lGUX/UdcflmQ
a+zEuQ8//Oh5yCSYXeqSfpb/ewzGsvJSHXZ+KbzVaIayIsUbXEYFMGdO0sjVtLk0QSkHTzmg0kzf
mtq2fW2f6QQeb5MNe0kJkRQp5wZk11gVUUCvGzo/rupfFjQnIWZxkGlt1enpTHX7LBgkAMoUY07v
RN3+rtwGJR5l2Rkk54K+kO/q2XifJfb8ZlywX+ub40PfzI+3folhkplET3qp8wxswZ0nqXSaxe1W
f0ud5D5+pU7EP9QVis0T5VIYbKDvU43YG0bCxhZsF8BYsF3t7Dt+zTHI1qXDiU0w1pctKxNlfSzz
DKaIGRDNKPWt7fEpZBxIOGN6kQS14dV+xA7b9p1138ktK/jebKHPTVENBrFsO1jmWFVoyFZyP828
vNobp4aekmw1mpc03wrV/vV9JwtUTSl7Sr77mW6jv6OlEkqDi/py0BBzmzNt+tlZYHG/9XQF6Sa3
Abo30jE+owotXChqtZPMZPZ+m/8ArNjb8QjzEs/vU2bYvYiWLXxW/1bpP8Z/TU206xDLR0TbQp4W
W6R70PxlGJVhTLZsoUi+lAdRFxR64DJl9DCoqw692t2WwR1AW5ZtFo0FRe/fDI9TYfVkM2V/j9aW
8X2bLgkvgw9QDU/RbG2YJdjIJD8CHMHmLCRCkxdrpoSk3VFMH7ZE/NqE5cO2eLm4aMklyz9WYCaA
ZFvUVBXhMwpvdO6Ma9CoIxmXpWnX8wvbNPtbJPX3mLGN6fO1xYZtZJxkl7R7JbNoXrjvXVbFVFE6
t9o1NQnQTK57lkwW7dy+sBKZ8V7/Zmz5VFbsn4o4jF8rGZGKjdS0l0oeJ0k9ysZeAyv/kSa7TF6n
9knJ1iTymJlBV2Nm1i/vhZf3JKpd/U9Z+lDbNBhK96CXg8c9uDOHaAKzxmPujcK+BGg67lVjlwM0
bbYQpzFZTMjCx3ugA7cRRcjHQqOp25pHU/EMkkrdbBR4RS2MxMEacrYclqT69nHHYJMcX/Zt3uk+
NCtI3BPNiiQO1Kto+cR1/QHSk0VhMjOS7z9k/eZx2weD3XRegbGOib51ivTvHgbYKVaPlcCWcK+n
+1LeprdNrIS5+wT8TISDF240L+tpk1/1SzwR3Gbr15SNFoTtUKH2UJm7bcVNIawjcV3XoeTSJhUn
u7sMKQ9s5JblWNAOg3qqFjS7mICfMIDq293sSdYj+3Mfv3Xxj0beVyIQPjEp6zoghizCJ2BpO+BM
ZTiGsjh2nq56/Aqi6nXLm7jPZ//4Mjl0CUcSn++A2jY+Vxj0+uIE08sk6qXbSncqvmjw+s1RylUI
bjU0fJWupupYGnsz3eO7uQGO9mOZEvhlTWwDk6zuKaOfEakMTjLHcA0zkZf2Xql5tFslb176YNO4
TSGIMxJi6iH378rHLoNqqW3zdAuysWWFW/1wkfXXPA4xRb9DzCaOeBgRZaAmx6Czn806muGlQsTC
mYbBzcTt1CywzOkTThXLDoFEjN3RFsjrzTrc5aPKGHEaEl/T56Z4btJok0ebJqKeG4rKJrW88ouz
LWAdkY0UR1oRPNAypdREXgzgup3HGIAEymSPUdUftm3u8HQb5GTLrcmyBqm4ms/7PGyMkNqE+nFW
6ssTy1cMbHNOoY7hd4Of04Np+ILuJwMZK++/rzXdt/G3LBgWm8SyorCKvnQxfA+wr9r3MEDpd+LH
+mC9NtwGRb+TzV1O/e9K6Xb3x64WkQg/n9KMPdfL2FnqVqk3z6BLjjBVRbt5ngbm0bNlABsEvHud
8qpnEh+gHP5WpqMJzuGCsnm5RW6LVRLzdIJi60kY6KBWE2YmksYIy1hKsGL7jkzDcahs0GdUHnec
5MBTu9JV1K+q/JEo0GU+6ArHXI1bLupWhWCX6S6JN0TMRYsd0I+ak53Ciu92PRuBeVTODUoA0oMQ
n2IKfbTrA9DtXb/SbO7AUUsNUjUezd7S95iulHQlyKsOUCVOCmXVK6sRpc5+uQ/4CrB/G2NJYXbI
K2BPm3AN3YXT39TbSySS5gccG3yi5a6P9+McDgyVwhyX7JbTzrsTuQZoiDgwYqKYCtBl//7wDUiN
aIBszWnEs7AdeBHw7drTzKVhLqtm0kBurAoxzZXzOQNe+Abh1Xm8ZrEnsckrK3JyM5qoOri7A65k
TzM8/NjWYapplvvPZ/3n5ToaOY1h3VobCVeIS0O4cGiZRlhr7oEXlnfSDa8JxmgwgeFrLUzSTcXX
8Aq0MLqHYFsN5ODOf07xxDnuNj5iQMHV/AeBG8vcbxgcq6Werwn/dpcx/5BuX9n9olJvSeM3AxNW
Y7b4C+ixFDNxcUzRnipbZrxWhPKkROeyP++WYAhzCAednRLoHXz5bePC2G4qXv62ccnM0t+i+fD+
ng/rLzbv5rUken+370jk4mdLiZODTI6XNps2s45TTvl7fEuL3FzQ8I3XN7Nvb9dqLK8iAXGJOs9d
1uxpGFddBHkuEUzN6l3sbXrJw5dMr3cq7acsf8r6W339KY6ySN+9OLs/8RgHNQ8GJYZ9IOeL8Xvk
Pnq3Y2vfgrkwMHmht9I7yv48HDE8isFrcKIvlgX8tjD7pMolzE8qHwRCPwVElhY7/kNleIZk3+5+
FfnD7EUvDo0y0aTOc2djb01A9sUzXLqqdOQw5zXFrqY2ByNucW4cfYRqzf6XWC9clYqhmvdYjd2B
zvOwTkn7N3MsuZJEkdU2+yeHOdWSgIsy3P0rqr6lY2qegG+zuaa58wB6FsNE4nFCgBm+AZgQvGZq
ejDiUwMD79jnHylFZBsHK8qchKpbwpz+FxTJ6skmgEkGnEOON53/Y8Tn0doXDk67HmxO4ompD536
P4Z0RXBmI0H3Jw4yO/8SD/vvYQdq4YHDhz3UE3fAuY4ufU0i172tFSKf3qN2IXin065uaxhku/y8
8S12Pg6eS2pbVk5KUQvCzDh1yzMRgdlDBzF3BojvZro5qorqpIkH3lTea3BTLjw+IQDjG5rB6aza
CLUvMemM/JJBuvtyAe0W5y66tAqhhrMgn43+MggXcRY0VljlG+PQXGkTxEwB1Emy4WNbXCFXXNMK
jmsphXCO5POys4ipVojVOjdP19pt3j8h7xGBMiuQ/9/5incOC00sbnMRKhuCxWPe/cMygNYwuNcX
xz8ksXKnvplvr8ehhV0pCd5AxJJDNYe/6bwIqIIUaL59rPTn2aqu9NgXK0Y208lNFH2t5YryghYF
qnXXv4Yp+fk/hilegMiTcOpNTJLeAFKAQaY4IeNowt0ZmHsIkLGXNjwZtGNQ1qsrm2Zp+k7jsO6t
Tf2vqa+l/KHj5KW2dm5Kx4qbE6pl/e+2Lkg/xHuru/DuT7ltRSp4ZRTHgBeodIbAPqKY8HqlYiMP
rhxk65WO2zcP5HoF8n11befY+KGbG9JZZLvp4Q4H4g0ynm1w8lk51jLDVo3PNezKg67vKsFm6Zex
XRa2EK/VaDVkgQDZZGtSdIvijR1m9LiPjA3v9LLZV9pe6Q/lmeJ0AUeZQUppHxbWaSjP8hO8rN3c
TwWczZs5C4Oiu8CPFzMAkqwO7fs9bYVWbMM313iy7Zz6AUg53J0d85bVEwEN/EQUgk2njp7NhGFN
Nx19NSwvjpx6d9GL6+nTV/3r9fZ1oyuJWxNPBM99CG9btRyuN5vVTl5iQzYRyPFlsDwnENepFu+n
LjxhGa1/7d3Fux0mlgIpCbDjSy/PlD3e5Ql71fcrKOp5mf7+qRtd2p2IWZy+aer0Toq6Tz0j/8jv
n5D0Zzwm8t3/D26vAOqVsf/4PUsmwI1sgaLwuzxxKaYXF7z4tlno+GAtmyEU5FXStwRoAbZB8ZxY
8h1/yFw0NEhWmEUBc7o9vHfGnGDib/lfSkhY42e3DdElOfdQsRthUrGxWbE6oGKb7mSswoVWLMop
S6QhuXxy9qWSAX2xcinDcHE+EzWmLmzYEN0DsEflOlJb4W4TnDcpR0d+hrVqbnBJSTuOytX9oPIq
pYHx/zF1ZsuNot0SfSIiGMR0C0ggNM+ybxQuu5pBzDN6+rOQu/84d93lKg+ygP3lzlx5mJ1IhFL5
92I9DdTKTceFbmypBoRPFWZ/f/tkkScLopHZthl3tFhOiD34TNLzJGO7uqLfaZIDMsAyzRsLxAnG
hxQNlSQ2uWJ2Jkc900LfrnXvlwwn3wGT5MDkpwPrc0FAj7/5yCbQU5i5hbpIVJQZK8LHE3/OAort
7dJ4WrBW4JiCoqCJpHpM/YX00eTDSQuP8bUNvqip4mvN4han02lESeSg6P+qqwjcJZ7Sn4+xpd6A
ElRiElN4mo+yNeWjj3jN1hS3UXMl+SnmnS2qx6rYyxBJ3o2UZJGQ30duTCxd6eqoqa6DAwvh+Ylg
Dy6WuNNjg8w6lWKqkGTM2yB9tJhi07mZMiVfTV4gQtsov+GRoNHsWzW3VLNUhh2qiyaefMXRW+bh
c2dUatHvfptIV4+d+JjE0LrYsUsppX2Nv1jcBRLSiy2u7U44cVBKUh+4VSZ5wK3Ghxv02DBdvaHP
05qhyrmgvavOyT8es2l/248kLU5xbVGROkp7HMvkmsRgqxJLjByQSy9yzHDYP+UzfdcGo6u5Sntf
RdEAzg4Mpd/nAm+yqeXKQhwkfzJFjxcWMFoCnRl5d97l+EOxaeKYIB1vq4QcgM5n6+AixlYBJmJw
p+yZPhFHCNz/Zk8FW8/9lBUWEdWIdDw4U8DP8aqP50pxM9qzkTAo7J/QaKd4zlQhRkkO4Hz2e7/y
DNR0nuLKkj6uOHeeDXH0OWiLWeT0sLPpu5gDUt3jT0XBNm26wnpLYWjEsuoCly88SKt4ElOQKQcL
yyfedU1bvnRbSKdsNHF2ZKfZicQC5mT0eZjAKD9qeGM1VOBsmOD3EOcN0y8R66kw/0ehtpW7zWzB
jo1QHG8Aif1y5rJ6kGO2bRZ3Rnq7hH1Y2mTleD+QbyUGKn5TVRzwnJT9tnLUlHJ40hhOyJA28G4e
v8d3twufTNb/KM1RvPdQq1obLUJJTs8z8gPfx7jP/hmre87l8dhjG5D8PpjDMg57cv8bqgaHx1xk
QrETZrOnT5OYyK2hoPjACyUWD4CRuLtzmXzGvcOH5NMYrQ1pHXIxjFveuV06B2kPYuYRHCfvp3zl
qyCSQCPiv7veGewKfzY4VlZRjxsKDQkAnH98LpziLN2Qbfh++Hrq8MlHC+gJUOyY+4cTHd58gn/D
tArC/58+JGIxp9nywHosD+eD7DfC/PaKb2H39QwdKZxeVC7orlmzz0IcbZU1TsGwtvA4sg8aLgm2
r9cpo/HrEAR7AUyGvJmth+cyhN8DdrOwm/yKBjSTrFGyynFvvOEyZn7VgrkQe0hiYz2nI/29qJO5
KUF/4vItz4/H16v/MvuvKP00/XZcwXCFP7iSW+ovl8I/QsuRkdLsVcsi8mVh2c8gXEEETNczJO5h
w/ZN8sSzHiwm+H7/L3tJ1lgRs0n04sHT8om89P9NAHLhM6/g9IcopG2Gpzv8JWESNSfpOSde8mRf
EYKyP8TDAfkZGHqPv/RP8ZdQFG0fSvdh5M48eIMAibeAo38kCzF0dNor22P1FaSf6QwEoy0TdaE1
72rmq2GeCju52GXCtgy20rzlmhI/B+P+eN1e44U887waMENSNXxOX6emO1bhIf8JxFPdHARqThH8
P2OcXpGdGE5X7lVxp5TT/SewjWRdhiuZmDvqEP6IyYsViWv6Bp5OAYDMC3A6V26j7+ltK/EA1jZd
dM8Xxe7Lod9UF7DtkDdF0ZJUJ+15y9vKk5/PrRRMYgyq61m6KQVbwZKO+FP4MvIv8wGp65UJLbpe
KfFK0OexhsUPr9JKklZFzB9aFMvR5kQaGVfU6yP7axYX1H+gck1xISOG+7CbXFRVMPmkA3WjtxvZ
WCS2sDehGQjWL+5OzJYj8LnXBKIr3yC6qvMGWk3kU+g6beHr1adZfRryF3uESyjaLMmpNTAW/0ML
tLXrx5Y5bMp+e+La39BuEPTbrqMneiY45rDEaNecsPW2yfZfME6375/7l6fHO2XqtcMnvwudiYED
iqbd1/GezqBuThJNOObZcdYdpGa/n+oaBxbp3Bjf5Y5geFwL0Ef8Rznuj9g8em39dzcKV9rAS1vp
9gP1ytrU/ptqe7OYdy9aWqdPHjrI2w3+cfxm2eQ54bNiddTezvoKSKAMO9yDfws1hIQW2X1dWOuz
BQtMbdy+MCzBYOPudFP8mXpUhVs/3ppkQoJJw2WYnYcvLAUje+N8akv44k00IwI9vY8qefll19rc
n/ev01YTdoow9QGm4Wqgqac+8qD+DYjgQCaCjGqONR2UW42rEWvrvw5keVghmY/xJVHOdvC85E8I
uoaAdc8vlIk7Jppg5TAMLc3Em6Ml/VvaIAUL36fnL67ZkUMucslAhZQ376QHTTwADYHaeS/l34ar
EWCEOjmaINqKFucC9/fC5w2vB0sufOQFLnz5JvUwC72u95JgGQYoDOzYQMoxJnrgHcOPZHajkXC2
LWZTzwAuB1QGCYKL6reqr9E7tCf2F3bz9HatvRIKDjA/TleYc+p9S7OKNMVPmrtJxoF9WWnuSefY
RNPVFk4T8TJ4ueRhyQx3DO1v9570XHTB/O5g+hMyq06c4huRjOUjgVK1XD6n4zvC4wwwa7mU8Nmy
HZf8OzP0J6eqftyN+f4p7O8rTizdd8pf56HG/uBBPHTFCVXlAIYD1XYeT+q1J7kpTSa5qU38nlef
/0ZI68ONiCWNTIv4IIR9WkAIb+YOl3iq+2PxLwxSGHxQkF1AV2MC9in46GObOLCon00qq7SDzAok
3abZHkEB6yKe2swn8cuJUmLpRH0zTeOkG+E0krQkyKrMr4Spw2hf4FZjbcVbubA701dMHwLtYMxV
XHEbRi7iTpI9BIe5LRYfOe6N2fXxwKLg1YQfSA/Ke5/HFFK45MoVmxuO3fnWGLdrt3QAUbzASFMU
Mxq7vpgM5w046Nemz3b4zinDEjdcJhKNbq8tvW/Di0jPzrLDgOQ0dFPMa3py6zQLs6wyOyvZKW0O
KvvZcGvzTo6OMvQyr0i8ikp12a07t8qn9bikLfyCgLZl3J/aj2z+KeMv+tekTy7U14H2wVYHp+13
2cpyn6gB2TFN/pA4UJXl3zL4G47fxvNPY3zImc2WT2YVOsOVvg/iK37tUGK2s62BSLqyAz/yDlcR
IWCqlH+wzGcr4UoJwhQm/Gu0YE4m1B0zJYdaEautN7xriRtuDEwnbHlqdjFuKE6LnsyaM48TMWG2
AshBeTQzhBRsKO3ROO1WQB43PbuofbTv/gzWMgErCzfi+uj55ToPprF62Yu8C5flmyXfUR9I4q62
nmAn62ugkkQ76rjtqm2tb1tjnzlluFTV5Y4TASdzHIrvQvGq8Ax8sjNueF6PhaXjatw+1e0LKOGb
wzLiK0ea3ETC0RyPGQ0p0R6DTdRuYD/y45cL6VOdU8HE0rONpv6liZH+DkYpKP7i4rgXUeBYEpYC
Hq452Tgln5OV6XQ7L5fwl7ifFjW1Q4Ju3+YpXg91pdRrxqTZRwPbdEd2MiTmEe2zaCdARMTiri9I
Q3KzJwqQ/Plt5t3T5ED1E+BDhw6fFsoVSPdsqw67CPTBqY4uGdmb4TZRc4Tbo74L2h3f5Bxs+Bvf
S8OVsJfgMf9nD6P5BlvG/+xho5PHx+1XoB8F5bBtH5dHdR6ZHGYHaS69w40vDhO/PY0KMviiADEP
9at2afcxQ68tPJzXUrAUgW670nAIzAPx2g5ngu5rw08EOWIqYJFm1DnvdH3e5OtBWqX1KiQKZf1o
41F38uDj0V7BuVZk3B8L4yJBBE8cPVkBGCjXqrl+gO23ui8uEeltH/E/APnqykff3hmPoo822Pbs
MvA0hass80dtGYtUttI2+6BFyPDTdppBaoze6UZMN6224XvsSfK60eKfE0STmOZcKoan9Sgm/A7y
DGB1V9/c0gY3m0sNp0HrZzTtevHmYb6zyP9M281fdxjbTd3chg8Q3DtaT2Q/av0h8fPWz5k/sbRK
yweeRMNLJE9P8La7j87NRVwWC1GjQRE7aoHPh6+PKAtVj3TZ02XaojNJCtlOel3o8fQZemx2y3Tm
Za6IORRcb45ANg1L8LHZtJEqO0A7abbPmjoWLB6YTy1M+g9csalP61RrevrVjDY2ogptLJ9Nz27p
i/yA/s9LOZjBQRZ2ZbnjtKcfK4stCdM2q+ytKG6fhHVqYH5roVgBcU7ArIHqXehUNyduwEs0eLnK
XnE5qsvQ4lAYHaP42Et7bn3Z8VlOXmOxZhuw5nBY0Rew6fqdmB2MBrDluR6noCtaS3YfSVT1H0H0
IXUfj+QuJ/fYvP4AVI1X6ocBKLGiftWLKtA3eByBQMNItH6NXAB0OHtYc+47LL8xFHPf0d0u/6vn
f7Pib6t/i+afNP5KG6yejsA9xVY1C2FismkYrNRqlwhSspMfhLRPegV06ipnd7X/UOvP0zAcquHA
brBnx8Wv5rPJv54m/c4fNUX2ax5mkGFewhIb4VUqLkyn9B7NxqOSHumxo2ovuo2F60wWf3aHJnCG
mfsrIKKaweugRLA7oSjnlYUw/2A2pssBRxjCcuyNtpTZBM1xBElLWoL6cbNizcmmexoIgAWDMKhg
v2WrJOBpn5/NqeHSa+R1GUBe37zwHuJifG3zYkulr7c68Mmy2f7KaLHLb8A7fZ7QKYjFwDeO6GEv
zME/Y+4kgYcPp0AzKHhE0oX4as9IfPGGyTwvb010jfMFeAb2GniaZ1NHEfYkfmp+IKYTygRhU1jx
RpsRQnFpUQLz01F7ZcjTdhuYwRC58suKCRumRHytljBpcJwlzoFND2SR/hARVVOAWgyULvDYk/wG
w6i64kfjVuf97lkMDvdIPsNNGG6ygMHxxg9Ja8OmxjKurJlPTB7yyXoYV0OwKq3Sku1P6rSOUYcE
e16o9JxpPx0Munb6awL7M3ymnglEcrjlhq3KV6IRrMI2CNxPy0lvkrjKo3OgHVJzL8YnBWXL3AvG
rp5PGiUVoFi/+sceRb2qljk9fwvawSHQlw6Ss6FOqwkJAkK5GcWN/tgIj41pVU4LLA1y6WvDhg3r
RXJqhpNhnsxd9NhK5blWzglG/sdJilDptqawCeSN0a4/S+uXg9uFLhzcslkI6aLS5lU7F6xPOTuh
w2iLUJz+WMZrkL+XxNVcjxcj5tSjMZ5DflThXCbXgDrn7B5BeTyDwMvJKrZsxeZjsiXXGfZ7vdvz
xecTO25DF6JPYYpPX4p6MoZz9qBp8vIELPzcls8tu2OeuM9294DzP9sae7LecUXRwDF5HgzHcI4A
dLGJP6NrE+EUOiS0+WIBiyfMIaEpEw+OTTyMEuV83OLIJI9usjp30V7mN5qyK5yYwy3hYOJwIu1d
wmaV6UTCshmX1oCSPx+gMB5V/RDg9uEiBO7ZTG5sZDWaQSzIoiAiKR6obJfzanVLH9flMqJmnTag
pZChUS9lwRO5HBSoJPAXbBV5HawDCyHWOsAO3g9tFDjIBiVdF9lCCBb59zhsO8I6nATtxDq+xqOp
HSibxGE0Rtvv8yjeX+k9bZ2IeHB/DheWzjFC8bhqeGr6WMnNif90VIjeK6eGOzznBc+cky1N7mZ3
hY5qOMvBIvya3EvzqkuXnoalEKrHHce5LnsPp1ZOcAGfzQ4vbQeK4fffMxQeSQO6M7xRwzlCXUcn
nG01fjvxtsYYtS/qaTFTP5cU1r3D7JLhEWbHdCAnnvE2Hcjz5nk0pN0r3OrJTsIzLB1FbuLJtbRJ
8+r16VWfzOdZwTKPHqbZCZy9dBcHR0jl6PPc0tDuhXLaj5Roco2/mNBEhnnjrjVdZseuP/WV5eBN
XN2n5RqBoMSKDXda5bE1pw6d5Wl3eU0x/ES5is+b8bylya2fZ9W54xKhp6g7Pv75baXL3IzcSfXZ
dB+AbHTlNry7hsPH8QDOzM8wqBDvj4gPwgGefIgrlh9T75ork7+Kpu3HS1wkd01eMgoV016k1+12
9Bhhfs8euQr2Z1pAgGQCrM4Cwth0wuLZO8YmkNyOnfFh5q4WRbx+1Ouq3HTlhuCfenyE9j+y+Adl
CJsqta81uvia6jdl59UrGvPKz4MTJfeMb3jeZeu6WmFQAGMUhTbA9B5jb+zjwqeyAbrQQqQLm6Pc
qForlmk8SBTKcXCRmxuFg4ME7xmfWnV/MOKAYWnOo1smTICngGP/sG0W98IZyQZCProSN2tpy+hO
dX4ts1VqYLY4PJXdQyGGbmFjAnpEeVbkgFsTFCe6QRuiPLfD9Wf6dTwtaiUwgKSZSIxCxCoP1DKa
4PggZPH7Z5GJeYOi35UDdUlZgGjDOQtLnmJhAdpftpeCow5gLl4OhKkdSTmHAh0up6w79qA+1gne
4HKny5v8gwrOAR5qxh4S0ovWnJTqUo5XAbRLAHlrZ3uKsa76TZ5uwn4DFEijl0an8HrjnOr0/qxu
L/P67NkTA1Eh373WHZnmb6LEeOt+cIfSjWdCVtr+yEeKCcjrpzNXD/cHzL/wqA4JjJ/nBv9o7hkK
iam1Q11DCLBi34I0OWXDFnBWkPIz+8TryNHVtdV0q2qKfBCTpsfoX9PtSC679lkR170TypaWgQqe
U3KOomXSzQasy/Z6Y6Hv9ej6NM7V4yhrhytYzdxX2uW1tcLuwDsEtl0RQ8BCZ0QatxzKIs3I9aa2
eqyFC2SHFc3QV9IQgf/DXuXUdYfZ6ETShZabq6OS6MFPWmMT3VZNhxme7gmeDgSCGmeMSyIzViR9
6e10Zl8Z86YGS2XzMRqDHRweD9rwbEdpPzrl1glWTkhJPkntIQh3qwNwrJlom/JWbTajC0+p1klO
TPUEiuJgA6GFmZkB0wWBHBvaEXZpPp8ub2UmDgup2qfiHSAPTg6KLeLAjzB1gjolQja4Msjm54ap
KJPWra1ODRstASeylYW7+sFiDaXnF7/mYLmbuOr4uVV/9u5mROWKOG2R0vUSjnakG6MbT3rmNLP3
+Z1LRDKA4gKrRMvRHSai30/ImyO6JdG2xLkkYe9lWD609D/Yr5+owvGDts2j4xs98t0/oTv/hj2J
jfL76CD0DtgHr3Wz5xfDqwG5zCmEIw2R/SFR9zpdQAVOQ6a0aKdEJIi3o3bIBMsEPNMucH4wKD4X
+fzaghQBX3sIci5i+OZUnuvKVDnEvQppqLXBiDFo2Xz37x0vBdJcsIXTjJtXeay0kzG7pNjWL51w
TaS71E+kmufjI6w/h+4jWOCdfunryTv9WKlLQHpZdmQbd5ytyf7yzbBQVLhTu8PLzd4OwzBcJsOy
VpdSyF7HV0akxFWpo8+seu+5y2wPMuMhcrgo+5cTQa/kFDCX+D9t83puuVwP4rvelfCtyLN0laOx
ve6ot12HBkdaGeucS3VTY6EJB+Z5Fp8jqBAURukS2svk+EE8Zt6m9QlUBiWamOJL4mnRrumtQZg2
3a/Wm1GZc1CwmC3QnH9PpwXvs/Hej0fpg4yr2kOns42aidzqpuI24gm0PnoAvCbHPpVm21Bbw+0y
azcYLfK34CJzY6uP+1Q6PD5Bl5mKQym7CE9sZAvPWYyGQ3K707Y8T5zgT2ceg6C3uALwuj0eM4vH
DGkCFlu9q561+UoIcQjgQNg/kvlYI9djlKK26CPRJgInTartbGc6reZjt+S6BlWV8KOTt6NogLuV
4mSxE/0R02XwJyPuj+wLFZsAHNQhaL37igNWbyvxHMzVr9TOq8WVwwMQ8BgBZOn0/EPWF/UNplwc
2Haj7TNtT++33O4fx1HdVN2m0ydjPVWoMRXhmtfTC49hxdyzxQ51J2Ol1FojbUkgRLQVZc4c0djy
vpp17+Tjv+oyuF/U5aA+9/qxmx1kZ5B2AkHSd+lR0CwDk0XAuj1zouX4RhWU+1smjMc+1ym1+K9M
2I7ep2iy4eV/p2ji7e0MqtXK2FXNGtuwQO9luEHhBakinzJ45JTAvD5Y4tdg/yi+ybYalmSoKhz/
XyrgJZb5wZHAFSaANQvhBTVsLBlZ4LNNQz7EBC1QreI382d5ngOFvNCgRFvIL28Xw3qKpfCxkKpj
Yn1jF2gmLOOflpMNtbMTgyDV1nrqWZq8lWJeTluvJws3QlSmWn9Z2EKtxi4XeDAuKu1A9yg4LSSr
kt5S5DuSBkQTkPCwqRHW0LyQ6DLAQtFufNr7lJ2qAF9QkMDN/bRke8i463vKCXBuKBMmmuLU2pqF
wLBsvp+Z7tKj8hK5mbhRaw82poLOoQ+FFBI8A2DF7A4eOavrNRkoDAIvnvHjjkp2nPH0bOPpyHY3
7JOnRMfnzg47/6augAkZFAfKCm8OaL5O+E/7wZoYDQ1+CTIXMWyUxvwb66+bIcf9xdwfrfUtmQBg
F8QDe8GNEN+jg5gflE+IILHkg6+WPXbBDb1p9V+M7ULmIFqa0bTfgP1ejTb29gD7Bk0VDr0dkBGv
hVekS0gpOvvFTdA4vAgp0QJ/dsbQ8duxYehukFtPALyklq3+o1CWQ3Rmzw02h/ZPcNBTH0jMWdUk
3XkoRq8xnQ7wSLAj6ckWE6Huu0scuq1+haSUGm1ibHzSwNWaTVOtaR5Uhl04MlriLPXowhWSecYj
8Nb2HJc9UpL8LshbOfQmBsJyoqQpLjXuBq4MY/uiPEglXH3Mce05/cKFWjHI0ylKocv8BPa1s4sV
32uGcRkARutVAZgYHIPrDDkSlO5s2qDD7h6lK+WH7OqbadU+cAqtPIXuunjzCNdw5Qoi8ZQfgm54
LZ+tbTLDkwsi5wrza9qFWoDnqnQFkHYNLjDP8EXNoCzPK9baxYHIKxgafVMvyjvFvODIHyPq/R0c
uCCd8WoQNoDTZ7P/DWZzEoMEYp+R1Y9b3kUJSHCfVslKmLoLX/KB6D2MZHL5fE8MfHYurqarhGlY
3/YYEod5pVq8jgEP1dbj1xLpS4qIpcTR1v2418Y9/JydwlvzWlQWuVAuapDfFQWJwZdU/6GoDR/L
fcRmcIcVx0WOdYctNJgng3DbEscABoHHro0vsXLusY3BpaqP3CTK7186Gp+TtuJRWEjvrCmhDpnl
NqDnd1mKvsTHUD98rgzhQidlVi34YUbCyAuqMTV1TWsArDT1E9GXa5nXl2t55Cw8hwyinYnFIji/
tmG0fGjLGSzcFr/8N1A2viw3Jb4spTOYH2TyWfVReJ7mKNWjAO2fHe506arzHE+0jeg5so+4iLBk
cVDO1c75FhmfCE/BIloHkUXEagXRm94jKb/K/a0ZraK4orh1NukgjcVItuMHIFoZ8yuqCer7FLCE
MYCbKQFpYLi7gwA3ogs5Quw1wB5BJnNDIljSO8DAUEqNyonWXJks1l5AVDi6TDrr44SzADxxZuU5
BTdIYCuNEqDJtEDOefpd/r7G/bdcbECDp/2Kb7G9Qwqt1y/aSfMtBqcUoyNsFWH9u7fpRlY3qvTR
jZ/P8Ktq/mRflTjhVB7Gsq6X+fmh2MGbGP6SIPmBXNBFzxQ9+YWpDFaUj7t8LbRH1NJHbpn6Ch6B
qYDcJ/SwxEYQkfOIPNlSIt+kkxoOQeLxkMLbQwJFX9i2qVntz2/Nk2TO80ULwcAXAVWK62LYVMlW
UBFPdq/nHvPfRKlMId7eldmtoziivAXyRcgvEjkHgkqPFR7mV++3lvP/x1uswSqVEOluatjk6Y/E
hmvP5/xap1bCNIM/rVxqGzyE8WzulCpYB39KoLwHa7bt01RdTRZ9poDXFDTUeKBXp3gTvu6KcWVv
jow3ja+xlWRHRaVxkZYla/idyzArIHTMaJI/g9h6HBlK8UgyRzDtCLVD+G/GGmG2KBo3TeevE+dp
+ROALXu9R7odeCdziuQ2hW8oWgevTataYT7pazqn61PKs4EzbbeK6nVw1TX2Z7iIfZ14i43BV55u
eRZ2QKo4i7uiTMBcCX1UXzKacbDgdClHKHI+TKf8m9dAW5jKIQATpFlqsQLJWBAeLHdVNfUiEkrV
MmwccwoIwX4E0VFT7JJ3q3J9DLcUOGRyM93qq5Qd6Ehb0PFt9DUL5yWQ3fSI/2qZ9tBPlwFRFwFG
AjPjUgRIAugOGVjx3NRF0hlnnMKn0h8QVhA0K0+nJf6/lqnZudOnh1EEAVJkKRlcAiC+bI3qbfHc
0JnxMypbMdqmbFdWrbSApzct/bR1hb0deE+0hbakKu5vRjrXQfMA61uBCo+vlCcwS5gfC/hlOL+A
i5UxxT1/hWF9xM7xhX9AwlDgVeVtjK7qbEMdt8xplIMxBjSiITK/R+tprItxLebrkH7SB0n9qaIi
H7gNAPwEybrK4zn5xGe01eoPuJ/Aldqpow4ZiMVB4lgsGLF8lRjnEhfYyfU1HMNbzilFd2cOD2/u
5tzZuEVxZ6Md1+XurQVHcXbEA5lZkBk34o5bFAs3PI0ZC9lxp4807+1SFmBzA21V3MwJTh+hD1bt
cWiP6WsxGyc9ATonwL96siT96gllulbtjtYN2NzlYlCmfVdaT04g/enGX4V80F0mdioRKXxQl8Js
GTttcJLIIhjE/1atvkqLVauQ4vJVc/lC1Wenvmwp7G48c2Z3PznVNpEXl94sYPjyG/ZTyUp6Uyci
c62k+Ps3kS+Xl7a8hMolKC/pZgg/1PJWMOMHH8FfaB2NdOHUw5w/ZRxxlKgt/Iwdpg/uUf8FGgdl
Rz+J/MCY6HXg8/9rbw5fm2Bt0SzDAvMlk4FaJnSLSmsXXPeCQaUmWE6acR7JU21Zk2+BuhElrF3h
7y9AjXnQwgmL4bI6ijs4pCPD6xJrgYJA+9qn8iH9eqTzRFkn6s9DcoPgIIj7RAKvuu/FnSpi6NzW
8qbY59U+Z1KCrkw2LqQlAf1kp/b7nrZN0ZGleyZ8NDNAqX9i+o6XZb8c4KfhU+SYsngM7m+vPa62
DsKYRwMWyuxA5A4VBAPAuyWMTZWCCEfpAzzPPS7CnAxhTEBjwY524KQe76n5kt7tTwodwDYMTIhr
7pINMcVUlI91hFeqCUHKlpx6F+1sACev3X4iMBCehOzb36wivzLM7OcSTjWop7x0wyd+rMqybkxa
9HXxpMTdFoV0tRx5KHJAGJARrmQiQfZgEriLOZ6wj2FOk+F3ck2sdU2qVmZM6m70PzcWI2Pnm/GJ
WhAOJsjha3xlkt9+q8bJnZmbloBOBVL1jQ+RSMD5kTBBiIp81eQrg+lsFxV4YLYqHm5xq0sbFqrD
VxFtAo4/MBymLlizW3ewoiDHazDc9qmjFKyvTuF4Lh9wTy71cH0OV6O/9p6grwnMs9ElMD97TBvd
QPNVAR+4B6E7+lMirdR4zKblFmfZyPHkbipJxRQnJgezP0j9QVX3L3XPxKwTop4qTQ0UTtVnjYai
ReKdGSrD1DlPeWO+Y+ii2/qQ0UnUkVzC2H93RGVTOBy4Fd3lxl9FtmZgofQoPf5dtWohHGu7O8ps
lOmu9rRiKRt+x3a5XHfmOpwcbiB/9P5Drz8LqOQGpiNqDmMdUNZKwJlfMF353ddQrxJYg8mm1Ke3
BMYJ5WhwFIGe0y6aEIwBuEI3VenqmErpTBJ4z0U6aIRsfKZPDikWcswuEw9Pk8nch8y4ZmdAzw8t
LwSX+VPOJf4tF5bcDfuey02sIDoDjau1SyqtqXx6Cos9erTbDls+66NbZUx5wtpa847o+4mwrap3
a8hWzEpBi8C2xOMKOi4Ul3ieRWP5O+sk298WcgKjQFAJjAJBJTCaBDsVzXetzPwImf4TRlLHNQTI
aTxi6sWPXIQ75bH+5tsuTGypG8PYUKvOc6mJPcCBxQpzhnkECmuW3F2m00urkShetjFxP7RAh5Fx
LA5lhWR3GXCPavf6+WkekOjQfE6luRvyvbWu5jeylG7EkzD2ZxYW1qe5Mz+LfFuZHMkB70/z5t5S
31Ryzh+AYXk5jXLJyfOXC2t/Y72osUZNPI6U2uacBLJVqkdItGpyMpOT9E9Q7NJiZ1i8+tdodq1w
tQ2XLwmAto32L1v2NlawXExWs/FtNcM2VEgQdT37K/qoqaECpqVgWPy3M/0xrkIqO+aVhcntan9R
v81HQQkxUQRbuSY+vepDrhSgXatSxJ8QGnu1ONbNKR7PhnJ5Pa+vx7V5XFFInlu12wTOoVa+Aoee
I1JQILUuWr8F1lI/DmJzelWX5+xS17eXeoNGY0zxS8qHua4GPNzPidefNbtpBbrNpXkjWOjUhrlS
HTRdYpVA4Yxx04z7cHa8r6Bg8AcyJmEHsRpBiJkrfme+CMXE761kqgP0nZpvR5uIZiv6QB2eVC4l
TkNqHWghdyN2nsRwTgSgiHXoLCKyPWlZnez8iX8wq9YpsYMpRjVvCDY5lLhUpB525fOUdhc60jAm
4yiS0WYcZPBAXQizo27dtXcuqVOP8hRNyq3+ny7fRdX3DECa+hNROmTfc7xH4MF5H6AHbFPtXuUf
ovwRJp+LzYAFnxAorWgYlJV11K6l57rN4GJscsMa2F2qTuF6v8FvdEooZvFzCn4/6tUMK/xCkBaQ
IffRzuMs6XhtfSpm1j9UPfUIkR7V8xhgcWf8xrKhJAlOtMhrlp10Zv/E8kIV/mbBX7yMb/db22zN
iMifX654CLBrpzL3bQdAnyYcrrCR2yDg/VaP0OsRAEWaNx+qw8JqUj3ZSrCNbycG0mH1M3GAZ65S
WPwBd92wt0V5N3YOTcgyqatFYIvRvMOjhLs5nmYammV/ZxqOJ9Ldw6xyBbASzuFPkHvXHk5DH9pf
vV5biQU5VaJlBrsLz9B8yzXIeEVkBMRQkTr5m9Wv46IPDllwCEsKKncDuUa41Gt5XOmKn3aUbC5R
6brUQ6Wr8TBG3itc2i257GQ1bAjhS+Z0+Im1bf/caSr9QVptj5YdvDPrKMozzY3xy++r8QBhGexL
zqr5jVeOlIvgCK97lN45HWVscmo7A7IGpzHzjDnuBIJaSX6RhyMlDs96Ww3b8UCfNJ0joJgXtD6Q
JeLNm7Ks65DeWVAQ1P4hAoU8/kICiz36nIkcsdXDc6FNsVU4iNM/lX9odw6kA6GyV3RxnBedOroX
Q4N/7ZWQO+pBKTcg3SI6D47P9FSmJ7k9xjE4jYOI/VrYjQMs1cNinPclO7KdeH1KU2JX7dwZs7m2
aKmBtF/afGbOeY5MppmtnEzTUSUdSwJWDR2B0+qDDQevIGSqcsUWQhq2krF7FYdBchQcTEAdWqsm
IMpNpFtk1AOIN2G8BMkxzw9Bdo75ucl+TkNu8p/d/df1+tsilYX+ZHcv/L6Yir2VYPJyRlA8VoAw
cYpo2aTHi289nnMoJJsnKMzbCplyuzqY7flw/cHtIrFLWYMFg0gzsP0ksUrbE3ulKRDc4k1YyyhW
+SFK3TwGrrHgTeeTsVXJOTJOFZMpoiZxbG5ln7BYKftSQwrh37CYQS0Z3D+sweayoXFeWmpvBlzT
eEbidcu22nM/IWdJirqhG/Px9Wz+FMafF+GGueyLoxUUW51z9P9RdWZLqmpbtP0iI5CaV0AFsa4z
X4isFrXUIH79beg+N+6NyDj77GKZijDnmGP03jraOvSeSDrMcobjjdzukK4h0TgQMUjK8MmoXra0
siE5CbuW2CRhl2PS0wvrDuW6Gr3o+LwfmnMDs1bPelCHm8d9y9zabl7RNnG7RrRaAxbpTTWf2UO9
qfvVJFwZ+Tpeca/11oVz+uXfRAfWmJ/v3emeHWLrl/EeY0dmVw951BMZzVrimn3+drDypcXFWDWQ
0kQXbSw4I3CfAzggfUxMr+LPAdbIMBswjXBBRy+wYsv15vHBtAjRjSnjgpe2YbSpK8SwNnAe4o3I
6xbIII8dID+KOs4t0LZQ+tJcrRdTbcGMWSFudf4oyITfJMZo0tQYwQEYuE7qmzC51ux9xQcsOOie
cngKiKIbpT5kcvF6yPwypqKdPY7LeLf44oApnXGwCjlMelt+8eQKhnTv1c7bF0w8433MwJHMm8os
bBoZoeZi1a6WgYL5cohcm77AJscVPSPE5y2TvmQm3yLpRul9q7a7QYQP1RkX1opcP3XdqfTEykOm
/fs7OT0TR6Yy94+Kf7yT3eqo9QivalDtidh/Z5FFLgr99bT5evPoyfXsCX4i0vuHjl6HLJadjcn7
vsF4Opp+SgqgFyyfDis1ik9DeJSJUvAR7EjYAlMEmql01QGv4PyZLjk+VDMyAENM1Fg+Obbct8Jz
19J+IOH1ix7Ei8b9xtXjsUk1DwBRNpA6h4+CeOhROUM3PoFH4GCUw79XV6NRDqMeCRqY4eJ6DmCs
qb+xPon6GfGyOgUBxBjpEI5RTZZ237WVw/kJRfTEjVF2QaEWHWB6+Q+hANjGaCZjOMMCSTcRONDi
YeIrI9lY/YXh2ITkJJjYI5g2UxoPfF4M/uPkg5EC14VEGNB5JEQ+OTJySVZGx8ZcbUV9vYh9K4o2
AM90JoNQnqFqIyM0uVyIM7lccvQ5bVHNXNFskymhOvQGw8kqNXY5IJnC4nD7BhThUwybQ5weo/JU
licNSI1bCCMjUafZl8798KuBgVf/tM85xSzZN9gt7uGc6r0HOmgNgHKrcQok6ZtqphJoiPRous8V
AjjqOVQdTn86Lf4b6JqrzDhxhVPzukDys2vap0lqC+FPSmJiDA3qJURTlTgcA/762LnNY5Q31uT+
8841UNbITkno3r1jPfoXArrElPV0+KK4OH9gLmJWzfkOGh7jKpREiwP2O9CAHTgtEDGNTWt3DIgx
sFPO82QOIfJ/sJ83W44GNlOqEE7PKoqwrHzyC5hc0dRmchXRsaQ9251BwYm3ighOGpVeqBEQ5mE9
SgYPywWeqjhbYqjSPKnwQux6zKYOBVlB/eLOpPAVidCE7oPM1XIZz4A4Fx1oRhTOu4houBcfBLRK
j7Ngpym7abNljrx3erOlkJrShxmVrNh+xuAn5pivfIRfWIeumrlG64gF54wNPlkmWe4Ee1N/KGks
ctjrt+g/hOwU1sywJ0DQy6WSeM/EQ4tqKmQRUqZ3hScEXtJxy7ld6kpwQAFjwL2kB8Us1NEL5x4i
XsVp8BK2lvOg82qBWcYGn0+R7gptZzwYuh3wvxVfqvR1z77l8SSsK58oQeOOsxC6vGtFsjoBF/Ia
qllSeUHlVfGM9aXiYMeULnMm3q92ejs7KOxQOTI4xtaTeVTKbI780CmlTXr/QTwAsa2yL7+PDzqp
ExTS5Eyavx6mkCpGRUkOFzDPoYHF4TQZq9XiTMwYNtBR0MqHy+fxAC98mYSIDVelNjaY045ye+sY
6aYnwLrfCcY+Lg7T4NjXx04+YgUmzrR3a9nVSPvGqd5xBnRxSFcThw+J7HOan1kqOhf/CqSBeIZF
/GL3/A2gnN5Ee/Bu3CLdUpCLeFMSCBqADk0wW+8ZPBPumBu2CnoVszjNQN6dRTD9i6JAMcZVmEzs
KkATsLsHM7QY8bEwkFp5gAW8zJQ7m+orXL0FrxVKe3GVXML6FuMnz00oLL3qQWERmhUnBTG5+uxH
0iWVL5m0ZD3586/C9MAU3/dPcXppX+cnaN98rcmmScY0QCx7AYCBWXvNZZdD5jqUj0lyMqi0xC9K
eDjf5Teq9qL7iMKPktAa0qCYOmbTc+6hQ5HpWlAFIXrFthPOdcPy3irfTDHRxWLmaZDCIWvVYXRn
AMLjdapdjMfuIR2Q/nrDQj0js6JxMka4PXYs0rh2Hqzss0dpo8Dy0eUjmMKooC0Ik8WpgH+Gcbxd
xGbCVM7UzwqyrAwNwAxbf6mdHsaBbeY6ANeTQU+euOaSdqEc47dQjo1V7cMUNshuoV+/Iy/BDSAw
oVDjnRKT5lcHznndDzfCDzyWlthukkLCixrt0Tzg1smd8L6SRqpfT1sRrC5fFNIVgCngzT1hcDsM
Uy+pv3SKGnP83BgxCdpGP6wB12ajH4klfCqflZdv/N/A1bMQ1VF+B5fih2eBVn/qjxrgB2AdC+lL
SHJbamkG0wt72HOlu9JJbzilkOPJmCdGHAOBas8tAYGEHOZI/H8wTPF2OwlS/qyVb2i5P6aj/gi8
zDxuFtx0dwPM0WbADLfizKoDK8WiGhwI6mSyGMwu9ShgHCcJOKvCYT5I6ydRizXZytjnZiJOb5BP
Lh8GwTKEBgTLOihYWwwtvhMuRjdlDIkWR3IRTWv9goBaYTZCj+o/CgqTCQuxALTs/bsJuVM+ahn5
Ip52vygzSfZi5H/sKRxLWNMh4dezHVbpjuAPPJbzigi72zX+FzA39QnSwvXLaFLUXPKhWnFFPlQl
rJle9hzqt7jrsfm9AaBdZj9QMhrXZvoxGF+i8kP3XPuuwYtVP4H2UwGteXy12aei3wRbf87VYR4p
MzQUhAMI0urOqXoyU0M7QxJqpTgBFLcOlyXrcU8jCCYfA2JlGyU7xg4BDvmYNPdtJ29JbYjA+gcf
ebxAE1xEWxXx2fSrkhektc5lNtMHxu2PaXH1T9JhAZqP2D3mXhM3p0lo0B3d3b8fLZiJ/BzzF+LK
8uwQZQcfTi66mcnih3IEiVi0EHZMQgklI+KGprj0INl03ph/DXoz0qbwmBXXhzimDukBd/aMFhw2
MCYQcAUX9NEFiIfOTLann9eD2p4egy1zjCKdNThnTCw6b/EnTBYIAsii7+pdAEAzfdC+MhFUlCmI
MvZ/YfYQSMqbkWu0GD5QdAj3eRxb83uze9TAFW2UD/V9VEmE2cL84T/ATM9/T6FFIH0HYoe7XfFo
/FGWYFcL8i2hK8qCqOom/6vlv7j4e5a/j/onD77V7DMAykJUplMu2jPtq+hDRw+rfj7VTxRzZsLX
wXYs49LZThMMk9ihFMxiO8TDymGUFLcA+JajM3qJxIVjAixQUv/u8x+CQXQG751shcMhkHdI/xAz
m327/6Goq3cNUkEYMr9mfKXXJy8KR/h9xreq3ulI2BV8e/LukZlgCoLFH4kkGRlQEzfoXpoKDra5
HQAqbDyF/iMJcyhBY5vBWawus8dSBTzCFuQ7hFwzD2textiY/rFbOIHxj7dTiM50s2NCAyk49H7Q
fCgzylLqPDQ5FKkyTF2A6Q2TNIeBHGE2ZohIDD1Y8IMzlmvN46d2x9LmcLgGdUypZXPDEYZWepSb
DMuH8CyltsJE8f6htV+t9h0Xv7r8O83/ii9KW3EFnhGdUSmtcrebYUZR8r8ssz7qFS1IsmVWDKQw
y9w3gnrwTVobn3hTHcZJ2K9mnfY5FF9D9h1OvycSRZqn1J55qv1LsJwMP8/hRxG/OvFL1Gb8wVK6
mgdQ6kyVERcCWl38lR3k1MNfZsXRXMvMLF/9weghR6Y4R2vfLvt93M0PXCBXRMXaMMjfErii3ld/
hwStwHYgVNJdjAuPo/AsHmAh/jER8cnb5NiPRhSZvcxjUy5KXlGCCHyouz0kCHzGo1ypHe9c7gmy
i3lEg8XORX0PAuJxlZ83A8Wi+AU9nmMDeT8QFjGFPZDtoRv5LIebzCSwOCbtaejHKMrw34FrT9oh
38sjXpomDzZzTagRTEcrYbH44dsl0tvOAEID5VVXiEKg3ovph6GBmwQz0aItJTWPfs8wntrE6na9
ZvQaAc3/D1PJSijk29bfclIhKsw/TjgLZoQcobU3sWFqdjAss3Wc7iu6q4RMNFtV2oCW2UpYC64a
SCV5wVXBiwkEv/KMZM3fpep6oqzB/MfPHzn+qeOfqfilsbUzxnMj/zLtL01/4RpK3MjxSfAPEFrf
CTXg9R+09ZirEMX1yodEv8MwjuMnCHI+CFgajplicBD7oxidH8XFFy9Ncg12+sQ5UZPIR1+iV3xk
zFUIJi5QH/AeqYwNxDaQ+zONBoS6EsMdAqa7sVv9TVidGIJKW9PlzZA2pLdjBhAmhvSxmhgeepvC
M1kW9Pv8b5KP9keONffi+EQhwK6J7lE+zEB3JsMGEvrU32EJqdwVs+MxPIDZGSfomjPLKAHj2Msp
DiAq5jpgo5jrINtD23hPrnqSNQhpZ37FOWQRH6yrXjkkpsN/gNWOtdFoDnV0GKJDSlo0CBljIYd2
LlvZdP7DP94Z9SZr18F9Nd2gqomRtb80fAxLMJDU+jlMrk8LC0nU3MrmRuj6jL7G5oq9n0IE1RJK
TX+JmXWAOdqsjFEohFNwIzw3Ou54crguITBg8G4lGDU6HCdGKX5N520r2nrjPDhiJBg1ppIT5476
IeW2icAq/OgczmDsirSMZQaX7p1xMnj9wE2YcRJnFJh1eZ6k8L3MQ2Dq8U9Edrv0xWcjmm73aHdM
6rlZzNiuo98o+n0MP0n8M+RzfCqMQjGpkDP+R9ZEZuH1w0inXwzByjpKzvlUWfaT0SGD6oDgrOoa
xye+3Gm8h6SPnMuGNpBYxL5ZxdRKnre/w1P8wo8SJDMSmDjaxBuWEVFbZRZAunjXCNTkwJ8QKrpk
nAfnAnMxcYITJ0I7QCuQKKzFO9irM12RhOuOz0eeDkszq6I8fmbl7kp30AduP3FMgbzh9CbEdmaZ
YK4scy4TvcNPPpdl+2Cm2U0rr3E/Ol+CfPVOeenuDrM4cgMlug3ozKHlYAsWFnI5epZrBCBknd+G
+FMwvp40aQY7vJJ/Snolt4SGanvezkmvE5Y9qpMeN984Y2JSlUJv8WfSYvdWvtGyTBhzLEWqut4T
4pUqrt5yUgZJhrGJ/U1vz3BXqrcHrmjpUtAEk056eXpKJ+DRhfmh698Zpm53KCBHbWa0miwGbaxS
xIzF8gdED8ZHanrmfBtJOw631XPPJPa5XLatp4LduAPsIhRkkyXbTtnkhIQrm3+DWSU/IFgnttKf
EuNU9aesOqqH4HnIk70EfJP+sIWv5Xf/q3EkIP6ZBbR1PAfMOcYGEtXvI/2k+l8UBNSPSeDqOaHC
7hEW7pNgFk9uvCiAeOgVxSotVsNADuOMSAidRLNXbKGOfZ9v8e7C06IxjMEGBTYjDvAdOPY1BGFH
Jdw19PeMuVVxFpxhc60WarYWs/Xwkn53yciSZAKG8lv3UW1eHUe4FlaR/H9AXoghAGJL30a6xG99
T1aQ2Y+mRLp61NXZoW12ckiOGFEBwC330mQ8Y0jboUWZe7U10Qr0DU18nEaqfsQpsEBbjgA6kBwa
6yjyRaQurUMcdC06Mop5SjKaoQDd58AU7csoanrhzFE0tRY4vniFOLogqm05CZZgRUDZToPRVSl1
7pNnRLaHaBvHG4kQDHXVkSkdeSQ3Ne14XrI9Wrw6g4r6FY7O9Fie2+Gws+2u3XO8Q8HElJte5vvc
YUyRdyXHyDgO3VnSz/BqTkAQEvTWu8iGEf5/Y+0fHSIqqH9r5Nk94k8XRfzbNmH/0psArxhu7xH5
nFi7NxMQjBDj38c+Is85RI0Mxwv4RaPDu716Ftx+Nu7G3LyA3buHhwxpzXMrLItVq1ucuUdU7HO0
myb+xqDl/lxnhGy0X5X23dhtc8D5JKdHPz0Ww39DEb09DDM/XEcRHYqVxuAo8ORsKTW4l5z59qms
QktNXT10AYXoyyJEPY/z3po2VxlG8pUQbee3nc72Yb8PsU2IxxpVQuXluS0aNjY8SBo7sglQ+s46
Zff7wPcWb7t2W7RbSB6YHJTqU9bnTc9Zdh+1o+OCECrwzr+T7MCsjueHcPGp72ATGb0X4ahmC5DJ
qI6XmJxww2ahsSUje8cUtARQ20JMU5gfriJk7iLxY+s1w9UIYypXqG2sKkKL4Dhf4koKULoeYkSF
4h5GN73jgFSdfVPupDdwrF5L0ZpMqXH0rOQLI19IBBuSDEZjeWxg8VIYsNPQxYBthHTeht/3wtdZ
Jq3biPX3rZ6+v9TT4i86cQ4f7MJUEcNLJ04GH4uajKQW5TboNG9HpjBq03mrnStUuvFnV3/r27a1
MvePNGcV0tkCIQxxJPGLIS4faVtmtBQZgpE5Cni3csfNGqxL1Jnopq5CMYKvnj5pF/5/ieEIj8Pq
P8P9W09MO7J5AuyCoDdqF2hYo12gdRunS7QLVbpEp6mbSJ9JcybWujJI2DoUvEaNpt4Eze6HZ1Z7
Rhy9twI5py1Q1cICg5ehKFSYmHtXkzW7/nvPj7Vbpd3uwS14Xh/VBX3Z4PWBF3TLgBC7hmR0JySQ
fXafrGQwSqMwCokqSDFTWjymcACJSkXUh48ES+Z7+6EX3sLimJ4zrGS0ONRV6Htl5B3a2FaY2pH4
1Jk4YBtp20aboF0LIAPcBUPKZSi5OieqORXzH0qkgtQo7PKyrQlnNHEKSmrcJ/9Vfnf9GPs7eAD3
DyhjRflzz+wGHon1LpzqyfJdOMmTJcycWFrqZic4MpA7gjhqorwXgb9ou0UdEh48nzyt6qDDyA7m
tToTo5k/GbEEqWoXz330E/bbZ7rzjX0+PRRWzGaZnzpr8divqN53YndkuPG+1EbkUsvVdkp19mTD
dTNkAMmS3O4wXcoNtHHKNQEdZXTQq3073cGhil54AMkS01VcepMMabW7BEHeiGv/hRQiLjtc0JXF
ZDT483pbdODlGHo6Y6qhpeQWGuJK2k+D/ZtqFQEbCDbCKn9iGvIE352Ebl0t6YM+yhWz5uPSCI9G
daYHKHabe7e1hPSkPU4aojvpHM4SynWor8iJYHgU6+tjFLv3qFHqg6bckgRH1FfP5xpmGtNxzd4G
T0Ru5pN6z1+E/SJhx2Abod3gEC0VqnSJloW+rCWPZT89BcMpqM6CvgrbBbsocwl95AQHKevdsqaa
nAPZCWFI2PdiK/ubRmBAs/an64e8CjqCoLwJNktHaxzNx9A0/y6U1TP0GvC6hP+iBVoL6qZTty2h
ZkQv1NfufnMjU+3HhgyqwTzkCs8ihbTOeVgftWo8HaD56C+xeK70E6c4Y5bkczMnh+elhisgR9Gv
wOr06lToygrlT2agk9oITA/17WJG/k169zDOgoV9fJJeQD1YKruFq3enZEG0KSfG94mGE/+7FbOD
erVKeDLM4gqeSrzjxMZ64+HkmYGseTIV/RJoTSJFxJtCjP0RNZFcMlzA4objEiqLyWxDQJmPLuw1
2+ieY/oNBwRqsWE7um9y8yl+BCk+EXMWPK5R/gGpLhVHLS+KUG5GhRPnJZEvlhgdemPBwxIE3uNC
kmM4Rs5J7UoevGpDC8VgBCIc5eQghBt+BWYE5A89VcQYclsXHxHac3MWSuPTZs0EUvt+EnXMqGeC
0tJxKmbYjMR2T7pZ/3KKKwT5cB4lgvFlhpjuZdrqX+QCIa+vYINrRJdYE8kdOheIFysN17BDwU+h
wi5Umxl7dm2CWaRcfxRHLCwF7d18LUzNCA79GNjRG2P0UpPROvms6m9W1YexaaW/WSx+SMMnTE2j
+2pD+9mfo+TclTxN48CHSwBEj9FY/GKX+DotFaf2FzHOE9zx2lyxBHJf7maCDiLDBw5mZt9P2dZP
vX8KZ3k66jNU40T8dd8xLjsK1bGtjg0AQG2vNjs8pozDwTphUZ3sB0530IIeIE088oYhfPHbNxbL
w+wLYE2pOzA4p8iphDFHiDwzcoRIWoFiN5rHevVHV38y7efRfs9m7zgA5T4Lg3kh75FEQgP0XbkB
hc0s38RdIkcrNiNhQiLCEhAj9xDDyPH/h5aSYAmhRYpZIe7P9/IySBeRiAUD9lhpC4jJ88vdv+rx
p7IgGGMcyeYeEstVPcf1D+jhvslHOhS21lGZF184cMBITKkBUNPhT0EEFa1oszIIfrceHihqGHgb
/6UwfczS0kKLsiVjMovGG3QiEiO6Z317r5bSqHAsm1HhCNtM9M0EM7dKztecQLfzEg8CsiYmtf+P
G05lGpd6d8k7LvmfWPJg91VsFX18LgEQG+dJf05f+RGTxb3cbCbSh9DeMjLnlRMiuP9RX3Tsd9Yk
ddPBXaIJHJdUQ/ISYZUuiUCXofSoGy3ZxUvOJYOyrZVtmuwm8U6nsRjvekKxYksUrSdilp5z6qir
hiPUqyDdHYpdpNJ2Zvf3daFukAIF6hb0jQDCSeaYstVzp5HNTDfVePuP7V9fZdn6jkoIPkvvf8jq
mC45sR2kiebbwCFO1nFJIvBqs5E4nUNdfd03ALYeiGueaBrG7S63DZ2RjQeRcyX0GzZRaZ6mi0Ed
35gWYtcl5dUhtwLGEZj5Xjo7BCucs/rqV9dUuRKaSXa9SzZexI+NXkx9ScYGdbRUPB9LGdUwzaCP
d0EqKGhWXN1iQsQYJ8cPFX9gaPnvNBdx4Uj/0bJvvf87Co9RDlj5l9i/tFD9pjN4NWKzl2Yl/nF/
lWYbVUWuwtRjnzTHNj1ZtpjiYDmjncpgrb60acT41iO3zh2+hadd9O4/Un4h3oLEZyvQECyMaZzQ
8lXaqgQZXgVgFHgUkE8RPI1gw3Kwz46nl5I1iODawnwMt6C7KL/Q/KEAIDspWvTw6yeRq/A0N9HA
uGiT47ShFiRgDfCVuGpJwFsk+Z9+/5fXc1kJ8OQ45CHWXoLxgStFIPBjyawKk2ovgoMxgduP/mZi
CD4R4iiYAWDZ0f/+0Snw/oeO8Kcjoj3iGSRK7WnpDaGyo9ZKig6hjKbiKqfXknBI3xSvxxQa73OB
a9cTA9SXJAxzk0nJLsn2frrHjcxwWuv3qC4JMiBlOGo3TbdG/QD5aJ3AAwG7BhbTxK3NiSmQ16Xh
8YtvOFc4CjDz8RDkLeXMS+qVOFnZHhzw4OnE0ODJCWQWih8Td5MpQHxFESAuayCz4rKbLNfkZn5H
xW9J31j+QykyXBt0ZGiJ2GGKHfQZwd+p/m6Cc138uGWmZqrZgpALAiXQGgnYrWJ3gtC3RnS5Tg2m
kWeOG9JtPeIBIuI4i8U7RmbA/zADGoQ8hlMsw8Yce5swojVA12OVgGoHlSbfpM+Nwghucm0B6oR2
6R8NMmX9ozQch9kTbSjU0toFF5L/D9f2eOHaJHQy6flen6bk0IT7qR0jUrLaB2QKzyg/EHQG3ppg
KafRHf7EpHayw6MzFbjVL5EpKq/5JYivg3Lrgi/D+NLLn4IFvvidqD8F3aARTtLDw9YdVXDSxhFG
bc5i/SlQ0TpCufm8G9+TyVeXfar6DVBu40QSM82FnmPjmxd36MjzSQ/5RonnSTkvpXnA6W0KesiM
UBqGzh3CvOnS+EvIefjMuUKTSzC5hPdbK9xiO9gHpupf5q4x8XrRSwocz8RKuYJPosAlMMv1xKzk
VaR7IdDODhmG+2xG94ceWVOfcz7oyLmhj8dORzDvy0g5T/DbN5+C/KUkP9PoV3z8htGv8cHE+Yhg
/qHuHHbbbd/tZGWhJmi2j6yARjCa63PFfYbLgqTs508X/kXbSkS0vgJ8iqkeyXBv0vkPf5X7mFwk
dbPANvhUo3J/T3vGncK2oU2XO074197dAhI6LTt6IMEoKdULLDpEdVgKJCZt7n/Bv9fTxfRIsJHy
CaGEMQTMeJ8v4D+cE/NuRtOKaEFYJ6KDOT2CrFeHRGogYAPc3+iP7bTYKzgFmVxOF1GCydTRKhx2
zpSuruZkX1L+ETaz8fYqPkRygG1cNcXglYX35E4R7c8nfJtlTznGWaFxkS3ixvcXE8BqOUbNeXWf
P/x5my5qS8pOxnBJ81s1+TgBNyeqTfNi0trQS0FlbEefTjt1SZKGqHLpH+enPTy+wEPFEPJBHMmr
UqfcJnN5GeIMtqopJRdNQ4+CW2bW6eolUARoDZv7PFuS3QFv6lG7cbScks1ULmvIB4knNAgSvKfo
yRPPAt42sSmRZFSTbiQj/nW0iaOCn5fGVPBgzvsGMy2OuYVgCIxoo6krYB6wPdKJC/2FnA1gIhOy
MJARIlbtrfc6oxbwTnAbLQXQjD1KiZirupeml3r6YRwrOtjlmrQHOAllekOoQgCPT6d/3JDeESjg
YGg3MX9HiwF+bNRi2MqwS6Z7qT8+Ma2o3mTY0OpJvkLRRg7CjuDPRgRA/IcetJQx1m8JcJie/eiU
DSOuLPh+qwqHvT8DcNNJV/AqhO4xOTQ8do4pKqn7kv6JUjq8HhUTNpb5L8oCbIHvQJEgm9WT1cNY
d6S/kogDB+MsFJeMgiGcVXgawi803v3zE9j1qRf3BXV8anLMOrRLTZ+V+EcJcH4RKJ7D8sH4RluG
iLs1vng0WAeeDSm2H7HHZv14jAlcTeeyI7X5EjHaXE9OYnJqUX9IRylwamOkCCn+P7aE4bGqmYgI
pKHT21QR4QpzqA5IHvZPeVfVhB11/RKVJgIfdoc+cgPSezC2j4JJ1O9KsfZB5MAPT5bsCd4FHS8t
xYLx2b5HbZGf7sQE2LfpdDXm4iBEM7aBeJrgJtFdgegesKOVHaPEZpeYhS4uR56rzh9vANSowqst
mF+GfzxYnX1D95pk9q3s7RFSRlX+Seaq9c6rhMsEsYhVGBU9GNg10lWxsFTa53g4qjniHbtDTj42
UnYT2DzyQSFqSYTIea77c19eEvyT1O+3BJLgqGdcJtJyPh8ItwK3vRGma46wdPfUFsLS7Ab/TGW6
C4uBxnPtKbs62Yu03JpNAQoTqy3mPzqqXb+Ylg4qqIGfyG00l8ZaOZD6wDtRuPEnjm3Xw4i/VdBf
+DsIagiCBiBLaIKENfzbGSiNMbYDTR1bHIyP1ZMjkcndrS0iPtsrELMiagJoG6vyQKu/GZMjHvqC
dWlAgcdPjPbXwYYQbMJgMYZK/YuKUflbF7TodppAKsIunnD3z9rq8hk4dxYKN7kfI3lPOkBKnrXH
TjAgnovMQfc+4+yz1m91ZPUYb+R9rnvycCY+abqhssDiDYPX3X7LwbbOdqGl0e+y5nbw5M9Z0i0+
2QQL1YQtpMdHyTT4OPcI8ygakmri8lSVp0A6GfHZ+GmI8FmXBKjIM633bnjjbuoePhXsPsNjNY6n
NhLZCry8sCho1ZV24l+pU8gEMYKZYnxJZBmNaFvcRvOcgCIohVkImMehFNM/cYiomafxOiPV6FBJ
vx2hHgN8i5cEmqD5MTzKG5jd6os74EbV8Wm3Q6snoPaJotFVFzQh8NbdlzztmurSTUXj4w9u88Od
z9d4b60q+Brqb9KzRn19cglKi3AWC1BVwK80zF7xKBwCUB7++lbOODShCxpAZ0izd8kooRF93dMG
W84LbXxTCL8zFXZ4eX4pwSW/vvCatCElJOkTc5LmJLFbkeE0HyxbqClhDxn6ZubYdnWbRp8lcurn
WtzzyBA0c8NFTWEaorLVqE6WAi/pLzPiLQYruRAQxivJT/dOx8i0n/VM3yeIpAG27lPseZMl0U8k
nkz5XVH+5xtHSjk9dimwIoJ0k5GH+y6X4OHK4TqVV2m6mg6eMAuYrpnE94CK8u8eiFPSHZfE/DyV
H0n6i6Eayv+g8fvbotiq/qYTNp8PHrpNkC3T3dO+P69puBgwLKVnSTs8XpWSmnPqWQh3mxjv0Y1C
163ysJQ07R6JDGWn9KnYmE9AOXF+FmFe8WDdRG3DsGKKVoLjceUox3FXUtFK2eQsdg5o9i62/+/c
Yyp4NpyUeOaPDG2lH5P2gnRPYz6Od2mzTfP5oJnZlZmRONhtsn4TtabqyM9BP0dZ8d6eWENRqbN1
/LKx+MgrzkN0klpwPlukYWxkOL5HDTvizzUZZhGD22HLervmOt3urcstFwKnX1+g4CTztMSotiRg
5gHji67+HlCtLd6deBE/RmejRLDq/3ZLZJxVi9ZAWFz6PSWPPcrwWWqEjR45FZrfAQkeOzCjhS1u
HAJ6GagkzBTrpQGjuve044QuRE1EEQEl+b63imI/1c5lfH3+aPFn46+71lLLn6T6yb+G5/bpb9MC
182WS4/iefQ/8ETif+ChrPa+uOdRmMXF+FU/bLn8VRFrxV++fhsh3UL3VTbfgzKXiLZ9fkrpp1Z8
PNpbnl2fI+7+CByi2onVRvBXSrrV+TMPpzmGyOMe7lMBnL80tKXSeNPGqyaWT3X6+A3Cv+Lxq/em
+Ly1xmXSXe766fBE6fQZap+S9NVgXTPlHOeQly2In63kLY5Jh1kusEMm4pnl1iRg2EKymJonup6J
OW+eK01dT1XoAZunWVpN40m1VanE5uIPWhtIpZWFHCyFYDkESwzqIef3E7TD6GxMz0N3WrzH1A+n
0vcFmfKxdc8Z/EDOhE4+sp6Ds4RIKbSl8GN43tC0TK0Bx5yZI3t3eW8Y9RlDI85oeEJG8RCIDcMU
pl5V05dbYmzHIzy7YzNK1zT6ZaTcTPjyJa542qbyR2ob/qldn4CuQWeY/AJTQMkcLiYoupiHMp+c
zqPuQvBnj56ZJVqb48JgDgjmjBtpsoLLCr6jMMvc7iJPiSAYMZjfoey83zIPHekgjA4kQGncuTYP
BdUF4sacKeUTeDylBrImpiD/SH9mZSW2Cr3oV0Xgyn3MEWW2R760QnAbaJ5hjTe9WARwrAyP+1mr
t7Tl7tFOFFFVL3qzl7ago3jvMOXacB6KRxIT76jjZnLAbUgohAeMIrXYwx+L9EwtpWt7UYOguxPp
85ZXWTshFq21E0HZNRAKvvl8Huoz+iOGG3BxX4EM6qEtZtHLtKVBKXksBgMmggWkoHMkTLbUZK8i
lRlsOTgGacm0DefK9JiLJCzP8aToVLLr+C8LP+LnLRG/7oEj4kiSnLy79NEJdlcwf+QrQknL2stH
UBYJ6uaeHKuo9ooOCush18YxOVi/HsWFYfvq/vkBPAPEG9mDXEzob8402nXSBkcK+DHaABSxsSVh
hoytB3V6O/PRcG6mQEDcO7E2T2xrfTFysmkjvTnZxJ9O+1f8aTJrwELI7oCTaiyeXdKo0FozPYf4
r38IwUeILIonUzv99lhYtk8iwa2pguJ6V1Bn4+pEwoOr/766Rx55bWUC5XdGxPaFIAJuuVdmBnPs
ST8axPjngLyCqx85VEycR3b+k6d+jCTX8+tvo82ME6GzlFvQIPZg/VgA+9e/vmiNnUrH8grnOEqo
r3fdlEWLVPHdb54vldadjuyGg/1bKJSMKH8WmWdP2g9Juk71C3RNobgq7YlBd8Ir+5FZMIV+rGRp
+5A2OoquKX3meQkaAhlRb/Ilo5T9Pzyd15LiWpaGn0gR8uYWCSu8S+BGUZV5UgYJWZB5+vk21HRM
X3SfqVNVCdLea/2Wq8fn+a+jiXFkPdEADhP+ijqMbnIU35Y2IwWxLg/kXE/qchO6TXiMjF1NPLK1
Me1RBEOou4FCZfH0ZFR4ptbqqMq25Ds/s+OQngkFDwrvpJyUVJSdUAz72L3SdYl+1CF5jRANIUio
jLX+XEfG+vlcGyFyEDf07P9f1ticm3DG1ZD4CgnVAFj4FlyxGX3x20SWgJaS2/+o5vS5yYnEJYee
0NUGK4P1OqrlQcn2ebN98sYDHs13fTZXnrOfc4AMlJJrFstoosx7lZDjf+UPYDZGN7HeNYYCDDIZ
qeYkjeYwr9asZLAa5hefUcRQuMAWfKYkmMaIqImYtKZ00wf1qM7mLx60WGTBQPPj5or0MS01m0IR
caBeR5zEovnu7hMaQiV5mT3WcTaGn5mTG1Ni0oNxJYYVpGtH+ujD2QSIDya02rIoMjYzXpGHzErK
NoFrTiVE1BSlEmWzlNhEUQsz/emDWPiBuRyLPIEZ805qzwjSaJbkMRvxn3rM/8k8uu6g4NZf5b/B
Y6uDCBLkgmO8OJaWR0OAdWtayPTF487V+S333yayyHCRpn+t8gZYyXGrCMscn0PFzvyOtuOR/ZTR
Myig3khYOlyFxTpZYGNuggXAZUM72TukeWBkPslI/1I4vmlFHhwGxfssiVg+xnfs3PkuYCHX9mwl
XTOleg6BRB9si2iv2FPlRawgXAldcOt6XNCPASjGGi3KXXVE4rRUUb9KFNSc7kQGlRBCgFa2YBvT
tcvwLsbL7LdNHJRfdN1hNIRsNUWQdCAh1cfhVZwrsoioTyRDcYTRjeaPfkFYzDs+nNhpKmRxRrPi
fWZhplRSRhuIBIWINvGlPE0/Hlxstbi5n6cs+brotW9dOaN5nm2eSo4znDcFHefEYM440mx9poWi
G8Ug3YaYH8OTOmIYRgX3ptvwtFKqSbJEtuwwmo+e5cw0Zrk5j6t/GqbKoYgPX44THiT9AFcEFpJ0
btQda+c4tMcASVpDauFWq26hl76ujvZFPV/oYZpsf/hmiaF8NZvSFO3SUbhIEA3jBeLgQ1iqfTn2
GVUTlndcM2niKe2ReMfE5wcKcrHkk5FIzlH4Tg+ttY0hTdHhc3iGg4ePlZ5VDeD7ffU03IHmrpz5
gyY8PTQU454vs5GCHGffliTqItHCMAQctLKO3BycyIDDRULR1+S+YdK6r2OvaVe1uYKxIJQJTSza
ThooWIU2qYHZlDdNnAs2wk51JHu9uuXUqptVaa+Kliyb3RAdGkK6xxAF0n1NqG14p5VuPLOVv6Uz
UfRDox96X3qNC/jb5cNehjYSg/EH6GPLrvIllhX+UyVM60eSLS0RiMqIXza/BEQKpy5RLcR1xEiP
dqk1ltUZrp6gb1jxuHK9qvSMx9GI1kW3FvGWVPdiNAXiY4FkFufZ1+4Tq/Qo0WTCWxE+TIQA+JNh
gnvOV5SZoap7nvil5q3wyu4xItkJC8UdCyC/iQYXtXhcABfZ26xGJA+zWiI2iluP/IEYXz8SrV3j
YVIpeEvuwriNI5vX0SZGsJqxG+K9blsPhAddzLwuhOfEyncM4kz0pDIDlfFuSjhWW59Ti5wASntr
mtR5J/FJi0AsjKL2uqQ5tD102Eoe17vt+v0C3xLh07SH8i9/3h1eHHZq8BRW4Nd3bfh0ibKtsmGq
O963gUiqW8F7jbpJeMstRcjsF/TvcBKyiZdEyoNh4ArhlAEKKWUx7K8GPiXEU/oejAfsxlHPCfLS
/uvRf3U9hsctb3n9S5p89svPYEsiKV6OXJp+OZj5fPkzw31rH6I59c7xMuhXduabCBm6txn8+xM9
/6FjdEC133uzZxdVrw91lM5DZLewmbQp4AXccIZ9iqe5TOQFXyGnHjnWrPaQDmzuQb+RnE0iLXK6
3swL/xodox8O4sMMsLhWNfnecyQKGVPyjE+bFmJ8TFQH29hj4jm8yKW6sG/TqLwC3tHqcsT3TfnH
wM5eTbKv7N0RQFo1niJusOC/qpuEv1T9EJPKnUVWGEYdAGWJKTwqjql67oOvnOSHyiOdYvgnrBje
yEi109Ud9TLCDn/47Of8MmKEuX196ogU/AT5ghTlk9ysO1bGF6ofESQgI5rSWQEFwIdXHYDPWvIi
UHW7iXCvRwQ/83fVVzjYKyHom/I3dQJx17IA840U7eHJt4SJVb/wXnDI87ijEeuJy+TjzIgonkgW
zk1cLWN8Rh0rYjTiLuK/cBd1rR+suFhoaX5dpAp9mPivqnJsK3SuYCfgD8+pDotDs8CupDrSPsWI
nUcDbY1vWKQIViCFIBkY7GOig7zsThMHOBpagMWdZpoRLxoYTh6RwSbkfbIxqi405GrFKs/X9Mny
YvT0YoBujTKqN5kviAApdzaqvtfJLM43XrwPBwe2/KANxJd/AaiG/Crdb000Nk+F110t5QCw6Ydf
A+ujsLoxi/xrrchHSrHKoMHV/0wcWoSsOaJhfKj+fYUqKVKli5KuJzC2XJGrkNP3uLbR4TR/Ow+u
TF/Ypq9BAlq+1Pn9OJM3RTCySJxVUATuhwvEO9ArV3qypNgq0pb9b26IU4gKZaknzGkH6vcatkW5
a3rQwX+8mlPNYegmj/BPjXzCs3cDyyBlDg51T9uqxOywl5s9sSRkPCTmHkPtN+wYRVnRFoQ1xm2M
wWprU5yq7Oydyt+ZetZ8w0Zf1hMx9mz6YnvHqf9X6Q+UdMGZ9oisp7xjXTUn9ubQWX8l43tIJxLn
bPhHf/0hraBEmVCeOYCO9g0ylJ7hzObZW9L3JSxp1dwCKOXO79c6cR00WhbbVtqqEqaAbRzu7hic
B691jg7zEDSwTq8MXMQcDqhGqqMJDihwnWOSgGn7eFVlm6V1wrJGpPJ92LP8hToZdBsujPa+cpaM
6WxIJin1uNpiaAWitMkweSw7XBJe91iSTdK1OP7nSbvA20qCPfcHiwgItIEnhcMMv/1jQ7h/Ef7R
nD8ciHCSOusw7Z5zSRHZCoCGn2wFjS8loQhlTqF0/udTKe0goqrnnTrqXaDxGikcxbDBKivWosjc
zlnsXPPEm5WQTWFsDcMlXr/pL5bYZSJRQDRoW/InAEX5HCsMP4Qi1wsacAvCSG0iCabpBawHdkae
XobnqLlWOpvQhB0ToOrsVbr3LA/tCC+wxMxZfgFHET7ClvXQ16V9tLxoxadcRtcHGyqtZMk0UE58
kmhNM3wf9rmKt6QyRNn+YwsmLBFu/GVDX530bt9EW5VBdwTX3XjKY2Iyw98vcHRtsqv/OvG2tCdl
vMF7rO4bHED0K/LjYbhkLWVHZ9Vqniv2YPL6iacPHFcGDKgw1Y8lH+CB9YCmd50m1W87ObBeANqC
TpToWjbhmeGG694jsQGsWJend6hnvMWT/6GbpCw/NnGDhOpQ4Uf7jUngez/63FDapvEck1FfzJ3c
nZD29s45pOUqNiZDtK/QA1cjuuaqcAoGn//qw0rh1LHd1wU82eCz5np3wDC3VJfTyh6ri4z/5L7F
fjBsmkDAYzYBZ7LAOUE442H0Giaqqz+XTYoHyw85H5S5ms5bgDtrynmcTKx28tQm93Sa1FM6Yuzs
wL/m8AzVu7DiRWE1BW1amvoimwEJ2tlaJjSXxKJwX/OELcjvp6xGnTKEcF3y4vKIWuEYNbZanEtj
AiPPN6hPSDSpvCchZNj24mXr0jJAJW+yKC6Rwxo2ais3a+geP2dfwC53plx9+sRISsr7c0zuuLyv
Htjxx8MPPBVPV01k5OvM09UlI8DRx2sskeT3zkwDkOX2MTxmN+JuOnWNS1hFzD7T3nM8ufmqNnd+
YG2faFII3lRFEjhAFH8ew1cFx4tFucxo5nObhLl7Zv3QPNAC3DxgW7Gik1f+jDCWzvJe4Jy0RWCp
xcsqU/LNYPfOZuMhSpZnsCakBjxhGHifuO4p5Qya7Wfpr56ia4PH8PlYYHwPTszbL/XASM3Pa+Ba
Rj7oOs5+h4c6qTdqsiKZirqJWJ4G/5XdhpEONq3yImpaRi1mXOJICvqu5v8LgSp/uZ3a/pbTLEcZ
fYFib10X6+pOqKeo0Yl+OnNfD+PnwDCxMioWn2UBro5XrnMblaytIjjvQsnTcOkgAGpnpU4X0pwC
V4pF6X0MAZcvdvlFdYStnLoXLVb7BPNbtKE3G1OjQ5jQTAzbJYC+iFcR382WNQMpRk9vzGOCtOWZ
+TwSMpszkeyUPzEUsYjGc3Tktkhx0q3140IvBuZ3lTiX/Gjm5+GbEaBgiGV8VFHMrvQpwZwuw0/U
fVkjdQppUgdfTzbxH1KgPtxqZ4oElAbTtHJMiInbvByMbtvhQiQOs31Isfjmw08yjvPuIu8PRRbI
JEnX+R3P7mZALD9No0UULVqiAUKRA8S9YbBGkcnINqb4aYIaRvCmn2wAnBOgQfms3QFlkhzteBFZ
MG8QkgcDPJwRjkm++c57elknak8Q9hpVVBF6DxPkf47jBzKQBRu3PJ1RFvkhEw4+QpiGAxOEnY7T
glGlnENKIT0K+zFDVAr6xGJd8v6I5aRl8twwg3OZJJwgw+p1aUl5XkALMNRnbNAptAl/kX5t0Nvi
hiTMtIuYzwpMAGhbNLvYojjBdgEiP98dONrZ1Fa8MCQeAI0k79Ht0ZORnboFhZwCXAGZ5IfKEqwf
Pvz1U/BF7AZR5anT1wXql0GCoZ2956KNSMgJXKPmAF3Xb7qDsdKJfN5evPcfAzyjI2FqcPExLh7M
LV6tjMtinNe8qOs4XSVEQ3RLTZqDz8n1Ov7CsgJQC12S8yzdcz7TZVASFONy9HP3Bv8F1vqcFLvq
IjpdmFg5/pnImCDy3/p5svGd2yKVrS7OLxjjOh0A/oXyKsbSKt2e/Wb4oYgstTeqTCzGkZH5gXto
n1kjySBjRJA19HEy75Lb4IgFbKyEY2QJBssiJphprLgBG/V9xXgA0sinTESGOGTiqRH5Kllx1GLz
rstgeqN78qXvUCc9glVXj3m4oTqb5KQkp1qeIy6BfhLfNulnfv2eXKNgxWHMQpXlWzYv5lY6heBe
2DBqJgE6b96RUi2xwMr482ByxtLsADoud+LBZGkkv+W9wbG/UFij0aEDr55Wc/KUAKDafB3BjQ4b
vR8bSN3lecEgKm0hZAiZ68GAjAkXXSTcLibaUKbc7wsAHSIwZjtay5yNgZ1RH3eTMU2GVX+qwqOk
7+g1QLZOqNHLj4JlfTBb3Bi7zjgQEwja1F7V4GqbN9m8tV+/z37Jnj/kyw+bzmv4EdTp+4SVYBbI
btALUING0sAdBN02Mrg3gAOcY9MeK+3gBPvoNLyO/FLgcEoZzXVKNysmPkY9L6wOAOPgviXW72n+
RXMcRUA/qnUMuj3gB6lO6DTg6K2jP0CpLUMqM6pFzx3qD9tAnXNsl0h6SUdexV8MgDwZ7x2OGChk
HoyMASk3rlxvqcqhkcrG4zclTyx61+fCPDDyEHnnHIFDASx8yNKQjtVkS9FEFk+crTCBFeA6noNt
cLjQvBfWX3lwDZxrlO/pf+aUUmkN4dTemx0hsyJo1Ip9ggWTMSJE0FoirHN9Exs3g4TYc/Q6yjJe
0mhjNSslW1r5ql3Y1Hj6dDAVsf+60kzDQbvm/uWfQOmg5kQCybGDDJBfzUhFsQ94GwQzbUwoEppL
lE7ARjicMf8sUB1IEciDyLJgAeT0hgxkPPrUYRnBQmJTrpe5cmXRGiQSuLP7Tqk3dHdEzxVRjdzQ
FAa3jzVQn8dAp9ZbErGQS5BY15gzlke0EgVBGW8gE6aIR5baLCjOXUNXPS0yvYfKEldcSceVNUWu
JYpIKPyTfcqYACKo7gNBfDP9/BlcqywUoBc9vmDXT1vi89cPHXXmxil24Jz39GAboyeyHNY+a1aP
X/V4+EbcFdlzZjb8grJE468XnFBeEAjJrS3M90LW+cquMP4sxE/wEbKByN6esxWQQJYiD09IMF4y
RJHtrfTb8KwoZ+vAAk2QCodBL8byO4yBz8kPAQaxwKTG7477EGBdkDyxIBnA1r8YP+6XND4/0SaZ
Ow5BilnKmV1v+Rr/CW8QRaro3AjS0aYh4R6BiAOJQjTrLokdCBkIMfmoChKeimNLmJoivt6E0VVd
Ms820f4Zrhzw1rOncgvxqN8pTh5xLzSO2CIYWBRiVviB+BRQyr38/4G+yGo4p8Cl0G5JXO/o4YBN
yVDp6Qby8zH5K/zceBaBm0ub/Mk9h3pJ3iPSHHCId6Mk2wCMfYWdG9T/+e8EZkAb7E2GgJQpIR4h
/2isqcf9S85b2sIQ3MhBMRyEtJPPjUyFdIMmPh515JeBfW0Q14BN8GDZPRLYcTzM+a54ttqHHwMd
N0sDFz1Rq8fImdLohNck+BLpmwru55uCPqsZZ9r1hUWCWN5qF9UoJzaKtEkbHLaobcbFfxnG0nfc
pvGmUpBjAT1H/6G9vcOzdkuUt8S0UTBlq/NSnREQL1jV19E6UnuEvtU6siX95DbX/ozw+oAkDxKh
HzOZwraWjQ9yrJJ9hmOTUw6jBKK814SYT7kniYXYvWXeL+EHAS1zF91vVIIVTPnTuVn/96eHYMey
D+sY/KHOinii5ptnDp4S7t86ZuTc/9AmlNUukqYm55mDJjRwzmwfiDEOirR/fqGwZs1+aQdw6GCd
BV5MFu1fFWr5P8ZKQ5pJaB5Q1a1ZuBnSmxEyUTO6asNFV9A3LOmbaHd8IrCtfqKPyLGT4nORTJ9f
BYVR/AnpJVrRmorWjuowL9G/WOkHbCMvGuX0BKY20kefoqPPtGZGk08Aqb5mPeMPk/8q6V87G6Fy
U3EG5ctY8gdFsKblX66DJyv48k4k6gEKjurZVsg2OI3rmeTtbBOc1pdr/4U3V3CsCySivSbaBKjM
+jcZ4qkNsc7F60YT/V8tCg8hlGiQg8huSn6FgySP7ZYctVE0peM7idcOa1hPO8s6DrZtvZfvmHVt
xmfmvgTV6lxW51xCSU0kGfk+PLkoLKjSVKSJxdtLQueK86GBW7FR/An77p2lxU3hNSXhvA3+QwrG
IFMxHtjrhOg4zeUVNUUMER/1hLBpcy9+DuoiZWiTMRp57hPlJTTyXLekptYNnaQkVInQWFR0Js0d
V8hoIsH4vKTjM97A1up7BRb8TrMKofg7pdp00k5kV3drEhABO7kiuUeICUcQIE3DL+sH3ecTuz6N
uu98IATxHM+PC0FLFrLCmXPkwbecvaVt027NTsnxAMSKJdYjWwmCizFRn1YnK99X4SGrD5JEPAGK
qcmDhk1TtL6q5uIurk/RlwXPQwPUq33vo8n6zl3c9TSLnOT4qEjfVJ6+qBeA4LZXtoWM6A0X0GNk
Tdl5SuiAc3I/t3/vb4FlUB00af+S9gwm1tUk7eL9pGLHLU4ch7RPwiejt+cO3cvWjgBwKF0mFu3h
ys3WpMgSz8WCIj64HQTGZuUOjfeJxP0wpMMP8gkeFYCn15UyOYaGO9m472Y3/vEz2fFqUkQRNiNU
FB2LRYyxZNnvEGXGX0A5+sK3nvPc4kMUh77I5XOp8/ugzibQ7toMlmEwJhHLqkWTG1JUgW11ezPB
G7bM4fS6Dawc6Eg5g0JAgYho9qFR7i7QbaFegxd9y/YfDn6lDbWGqOxISY5RhWlulnLEekjJmseG
6VThhD7EyS74j+sXPIarBrAcmgNW0oI/ybe1skMJx70OxwqUrAhNHLcyskfEsQg/4zO7WzKnZP04
KGc8HRCSGtHxniSkHwy3H+AcnZ8YTwQRbLkq6hHXIjfsRcQx0yEN0qDifF/B61wQIHe6o5Rh0VD/
NM8rbzLKATQSalOPlCczBqYsEfCZjdjcWXt4OvBDA9c/JvUCkZjWClkUmxDA2RO19tShQAGcxJyl
DP0juj1l+xAW5/OZqDOVSANKtck/s34ANJRiZHjc0sTD5oyXfIkfMvyTwmst+ZGaK5MMShVglEhC
Crxl4SJyjhuMv1ZZb/tqbwEvQpe+p5lXfgz/Aos09JGy7WDYLsX9Sh8AYSSgX8howBjhb++z4Rvc
iU+VGxPAuwfRENzETr3FaEyZ/YcVYka+QP5gYt7WpO/CAdJizCHE4phQEJx6CcR8P8/HiFnJHMt7
IPYJchUZBwJ3LdptVHCinGbypAiEpN7Va8I2CraGcJUvXvHAciGO4JWUYKE/0K1wrPrRsUc3v246
Xze5JQXqbXX4/oSuPQn9UlvEGUjrgtv1ns5rgg7hYEjKmcgEu0OzlTN0vjZsF8JMDIdv3gTogAaD
/2+KvhdrAC3tvPIslJvtgnWdoD54mLYScrkPoVSPoapA10VeOHsj5DhgIdDDworW0AwS364Y4xyP
wHF1zjgVZFvC1Mzs5/GmqdT8DN4NUU1YfrREisTJnBY70/Sk6MQ7RCKDIURyYH8wZXjpYco0jESW
l5J76Lg5uAB2hnwFuw7N0tsYDCeCx7sBrICkPKJTL+/S9sAILj5cUurjEwJsaA6DrFDIP31y/0VJ
hTSbSEiKXutt6Ww1bU88hIVAVGVzWiGFqC7k271CT14LOOCtJebNhKNqRe1M9h6NUd33wD60lBx4
JlKWfDT4zp+QHE02PAgcxMjFWhvWD2nVSOA1665aaZMeW6M9S36s/uAQ1QFeIqp202D6CKZ9Tv37
NKGKDDsD8d9PQkLGvYOUl5eK50TAllSHdMWsweulz9QQWoZ9f5PfPRPxnfi1Rjt5ELtasr37T82f
KMMyaFfS4N1kbRdG5LRtddBSHCDjgIq+4JTpR6c6Ph8Hq95V4daAh05W1Gt32zo+pMapar5CAsSv
esgAizpwDI768CRz6uDGpvGxmN/H7e14pxN61zpjjbZhbZLg979PnWoaqW4FTGhOU+GxeXj9O8m6
KzxNcrNu3hhzNVrY/UL7Urtjp50K3NjayVJPOnXqCHtz2JtjTI7+KGVCcF/NigbieBANxH1/bPRT
KZ1j5dI+vU7e2/fz44Fh5xVf4/Zqv65DdCWqpmXQadbEypGx0iztZhlAQpGQ6AMGPki0wZJujJ1R
0I+SLc4XNO046HM/Cn3iI1HOas9Fqcxl9G8rayTj0uXVM3ETCOaJXxci9cY5a6I0omOcsE6d6L5q
j/ic2ZlznPKgX8ohNYZqHkxmpaVvo+lFuBzic0woVzrX6ilqj4wNQb9XXrtXLM5brr+GIlVpThw8
mxuyW8BjhAfMC20vZKW54XOYcpAM72cdQhD93V1gDahx2mQOs/wd9rfs9Ucvv1Pzux1zegTvv7nT
Cc6Mv/m98DHWVPNWW1iYJxzEKUz6M6OZ1do0IcvS7x2AxrWcrTnWcUkO7FezeFQidDNm//sGNWvR
/03sJU27IXdKK5OIMGEW0B57B1M4R8UOb67EDROIxs0kYYtYQCaxlD9HqPJihOgdgeh7w8Cafgpo
7tX8bFgaNh/JMp5kB6VfYGG8uwk5c/Qu3aemn03unjy6E+lSzJ8Yo0rROtpbYjajdZRJP57E6jim
FGgfynv+NlI3NehpfezV++5hbDU+5rUTiOAXgD4H8eM7xxMhJsugiaNl9kw9xh+iPzgOOTbEYNC4
RHgW35W2FzoDHTEdq664NkSVrTZClOfBK3dcZc85eBxiTWnSGG4vsMEpGgWStFF3dKyFvgCM2dgq
cRJGyvl1JX8+BnbUpt0GZERCypCh6BCXZ0Zcsr1mrYSPvPF1o/zizoKbR+4FZcNm/nS5YFnOAYjx
CemPLWMwsF2bgRGMkLHoLRW5XEb8JCK5b6IAdXYU5/oQRyyTOhCQ814o0Q6ilIq/pHjcJzv+3n1x
kCaZOgMx4GoHOmbfZDo38lU5xkdFZ1a1xFXYT5F3M5ABPL0SBBaTn5bRNH7VhGCjacWfJFyJrsbI
RP3gCGpwR2A/fyY8OxErDGRoIzwxBPC8M5sVKHRIbFrmYEy7odrcu001kZ5jBHKvK7J0GBI6f9Gz
ZZyeM2dGQyNqyNLX6xHorHGElmcGqXFIjZgzqKQBF1UAyPmaUGVDQWA94iLi+8hFIusEoqu6IPxo
vlkTyEbRJ9YcUxwJNc0IQSOiZ/7qGzKW8DQ/qtvQTUXp3TkqTvibHqKcNuUfYbqchayknfgQPw1o
8g1OkKZlFL3VREhkY2wj2Cu9AJLdmBY3xFVJh0hWuILLl8h4ao1NEx6o3pGJ6kLoE3hGviTM/y75
bHIm0UckQ2BmmCntjBoKeIoMQ7I+o4aCnTLqp8ndU81b+Bgl5pacm9K5BtTd8jvwx6YnHE1MePbw
t2PUXnXkKyK/Kg9OtqcZ2iLAnj+D/FiDzfikOHtYKAS5iJzeyB6E/iN1f7onlZBCX6o0xHhQSuxB
BPNkcEDxoPvA5h/5KUmsbHXDJvzLw88DzncCKESS6nu7IfYX6Iz6t1QSFbtIUSNi9RiO+UWi1UDi
N8/HnHtQBTF5VxPKHLQDap87F/8PHzF/B9Ghi/Wjccl/ZTBhvKZTHPIoH8MQ4PHxIf35ulEnAa2E
ylHd8fuhKiLOB80MxXFgHXTNIYeIEZwtmisHAH8XUH71Bjg6pqOi3+Pizr4gdpXn8Yk0VdsWVPp+
ZlwOeswxADU9DXrU5SYLTgZMWZRvQ9K9aDhaZr+QDzKIMseay+xNCy+5cu+5IlU8Zhbd9KAt7Bvc
Mz8mtCUp6vmJNU/M1pDxdA6T2ttPJfHTclKBcTBhCk5F5HIuDBMTtd/BLegTUbbi3Am8XCts06tH
fB6uQvY1w2b9YZmD5gwUJKQQX3xwQGfhL7hQUvA+Q/WaKz31oITUKaZNxCBoyeIl67TBiz8DR2FN
Ba5n4OKnBzDEbwHkT8dL2sM2j0gVJq0ZE0gzhaRL3mM/4gniHfUJwDo8MoyIBD1og3fQ4S72G+rp
0cqgvLJJwAWwSmmuhg4I/uTYqnhUeOOpXRbadsKDDfKyRvFfFgQ+ENzYSONzBnZebni0RtLEzqWZ
EOHW/CW2eKAwvh0OagKDJd/ULvcRPCkOPSXCsSAKH+Bj1GRBKiCq5jmLBrttAaBKpyhrDkNz5BYP
FzPInVgOPsLA/bEJvr4G7bKs/MxYMOfykJtfbXK9e+WwFKlm2eppYhEd3+8u0TKhuTINLsbghT9n
pCRTQBzj+tRm3WuGxDEJZwVS+m6KJBpawgayIw+fli0BE6A7hBV+98MMUKiPZeKiTTe8YF9UNzO8
IrjPyaCm1QHTbe5VrSgBQotvaGt867lMut+l9GUdh8XyJeOVA4GesYgvC9ib9xIDuEx9hAm1xvax
BNwHFsFtChLM15cs0agJJVPqiaRn8x3GDA8plGzVHF9id+Fx4cO2Djy6hDyiRmlcbKVs0OFfcVMg
VQeMhZEAVENY5RyJFn+0ODW2cMOoILgBqPoD3Bnbe9lcdA8A/F2LqkGHvDwn1Y0KSiC5zJhaV2iM
OkDB5XfpX9Aq3miUWqOE4U//apKzdW2AOVyEpVE4/5yFOJ4x2eJ41ogvtUbOw6W72lxUic+jYrw7
6z92AQpMBo46bavigGUf2UL3fTTQzFgWddV7XBoJQVvtslXGD2tJUpj0tkLbzGktxP3MIxgoTRf5
fSmZfmL5ISkyFuF5PjH6KvzjazQwT74Wg0KsFZnQSPZI/doMt5dFAutO5w092j3iDY9SFlL4dM50
Y+7Wr7VV/Onu3xHRq+kuE4rT5zooxi2wIwr1ZJ2c2r/YLMKJ+fov7L+f5dSgvFE9JFMTpwT1Bvni
ft8hhBa49xoQSE9hsjApLKBRbOwM7Uyzl1W7ooKdcnYkoNwiRApmS3lAke+mikiCeQZTqtXs10hf
Kn9aOobzQxPvaHCTl1VGlrOb4r7iTEunYT391HA7rYikeJUjo5gU5tc9uZrBNbZuSUFd+zxExV3f
nubNmavqCY38K9niKFbjTdus87+gqol2kNHcAlZQtz57IQt4nnE+cLPAlFccKD6NzwHtpdtOJWcN
iQb4jLxDLceqCi8CfQASTz4snt4RYd1sgW+JlscWGMO+rXnjBuYM/B54Rud6LKDInH16Q1x/fory
k095CyePzn0wKUJrhOqJ3G7+J2NGphEyOQK/yCxxZwzKwVxnf8H/OvJ+Orq92e2lvZy/ZQHaDPY2
Sta4Lp72pC3GSkPi/QxZcu2DjTUbwFvEGvS4h7VPNEbxvDKaxjEJvW+VIhMICfpjcG/pgvQQQDxw
cZ186GkQBiSStHlJ+Yodl3xDq5yDH0mUzCkLENRG3zshvSubZ76Npe1QYnuY/HO0Nn9NUyw0Uj+J
qhVaiUd1jCWxnRqgqtthEocXVkWNQOMncec+Qak+giV1hZu1K686jjJA09k9m2nEBWFesiY9+e+D
WBDlk3Ow6BgY40yo7NMH0Eg6sFPhCSCvX2+WzX15GdAp9AkfEUVDY67SO/Qq5AgE1neaj4RGVkRz
YWvwiSsvL/3buYst2AP65/fnwMq/nX4LlILqKEzmMO0v5HDE9dhuJ/wNzTd2B12/gDORDmqS1S6q
bPjzwMuK4gjDbtbLMlwBiLTyyt418ehJ+KLD9i+oOT6E0rWGbWt5SHKbC2I2uJHqYp4ECYfBop/h
xKosWgxH9g3UmjCrbt3T1I3h+z4C8uGxZJhBzaneMDNCctNNAzGOvl+0Gs9AP+Jf6GxEzmiTacnl
03jm3x3gRkJcyIQRSXa2yobAfyvbgKixQsnKqXodtYRWlGgToUVLdlBhqUoqL41bn6dGMCdW7BEi
0u/xY7VP4h9HjMwEEBPR5cr5l0aMzYKZBtMn9xzDl5iWfwDzjPRP3i4/Zzo2Xfy3/BggQxsxLORH
SDIwGLEEyUSXuc8FN2Zhze0b4oW4FraGGBWOs0Z4y8tXPmi12Ro4OakLyNkb2uSCVlDu9gWWCnPH
+4woiiIDMB6aB7hDVHDW6MTNAvGEBEEbyT28DCVIglcrKPbBD17seLQYHBCZxeYF6VTqIZA1UpcK
AB6h/Fdc3vRjKgRXqslBoQYo9MpxSjh7+vt8rBvFe9Igs2QeQ+vVmx5snxTcSJSsKQDcFki75CO6
AEBMUKFhQ9cF2x+oFd8L3+a93r/CMbJvnkv2QJ7K+CH+C1VWYK2fxbwA1nqeIGZRizeogYEFEQVs
xHaCbZT29/c3zG8QocacgBOwVykZ2psRvwXmDpT4UoC43WXqg9Zii2J5ALImp0d+nStlAinOUiGk
muUBSkbfdvGWt/Wt9IofbAjTbouPr3gsM8yJwZwPeAXNinTJQPz7y0eOlZCJ2fvsuI451zIUqi6A
KtMkfCACFGY7fog6+TLCMfQGkptqrigebwFHK3MewsGAEbgpURmIGEwkE7hZXlCjyAPTA1rZqD+0
wYE+NJqx04VJAXe6MPA7I0zx+nHouMkLWar/CgFUFxKYQTrvgSGAMSuqHmbEgGqyZ/Ljr+/ZtpM9
SdkHxiEQuXauSc1ONU0at7u7AEp6tJCjxWAt5u2t3lmjVPUQBCa3C40TNME2+1KZls46vH9dEg5B
xLXlN+3AU44onAEaBzs/ICxvi7GZanAacpIvmCfeewOtgssI+3JGxYXjiMasJhAXAKew8gNPpIoL
BVebkO49BfiONVi/4XHD4Bb+kmiIuQt/6ZYGGARjZulH0xrhDmA323kGQ+RiA2P/19OpRuFp7zKH
hQ/y2xl0zgxk0dteATUPzUXhRV3tKaFQLbo5YZZZpDhAeBu1eOmXMIvCA8hajX8Uz/1b7acdGKnR
eTZTWT6WY47CAebK8GOOkGGXyVNSF3iNTSQWFTM7hSJ55nN68pbzTKNrCD0YMoZ9dQeHIGzY6JkE
CEKgLA//MO++H+qP9Dq0KAMMv63JQFslqNMzz2NMRJTVZv+wC4CqR+VZrxWpS0ZxYnpLmTgSPKvW
eCBRtd+TYcxBxtAb5ZMHfUEP9IRvFzoa/OZaQFHpGNum2VehrZ2lieNTmfABP9vvIL27HqlV3J7Q
QflC0dbD9ZXtB7aN8aAe7ohwcd2BM0AliJu7heIQDYySucyUE3KB8K/dDUSXCa2knly0OalXtrYC
CVJxCwrXooypl12AXZfL90X8XuCy7rOs0m+HMxIYV9/CjLAgy2sp3YMGsbKwciIO2oIRicyr3mOW
gZ7iacjJqCWlasL/p0fFKRHDLiiVHXJfgcdEeJsmuD5Dnh6XPz+JaWoap4T7kMOMfKp1P5Z5fkvk
bRyx2k/m+9h8uu6i4ahsXp6Myo00DyEWiL+0rfg0rliQpaYf88sxUsVTTPrwZIBWH/oGcQuMCWul
RYrXN7UsEKUAIzhPWNKEWQFRbDY+f1w2uGfUYTWwAyLUYK6iYYSbAd72deIMqH8vXKV96ykIucYI
ZTV9rwt9P7L3tDvIzkFd6ATyqVfrDrJCrtccL07jeYi39Ru3CSeRBzGGTUcvXJTM2ye/Nat8d6vH
OHJYQqFaINw+Ug1e3pzgCvKLYYLM/JtFGL1YpX1zlD/lKWsm9zClLpyw4mpFoZwimvR4eFk98zNn
uvl/TJ3XbuNomG2fSABzuCVFiaJysizfEE7FnDOf/iy55wwGKHRXV5dt2SJ/fmHvtV9lFB05T+GS
SW3sYo3BfYHovunvwvyisfD9oUSp6hb594HzJJ5ykmjOEi1nu0OPDkxDRxVikPyukr5m6dKbScic
t+AIPZbpCmUcgrUJNjzEcZ0bCS/bgz9EFNSJZ7YLr30CziFtO5Fd8A/dkGFcX1l5f1+dFxai52TR
yKtXLSQ8S/kPdxB8vtG303JnPp6+c6QvEdOzSzIIiB63+Pa193dSLJh19xY8sv+IAvDITGopBRIK
2eQeMNIm9dodtET4AIdSQCiJABCaApOxpdHtEmMb4Qb8HzCSonixSRbvTvrDIr3IWuv66Iec2u4K
Hqk/uFOwmQG/F5sa6v1yAPSdHMJyOb9CLrQ/QIAsuxcdRWR8i+trwkEV88jZE0HN/T/usgZ3r3wE
6Y/asfCIclF+psV6LtfzRbqFOMmBWClrlXOY6hNOsr6SG6IybbYMvTsrewnlQUjabOnMqreg0uBy
OI7ZpotOVu3jaOexxa7JHf4+aTvsdCfLL2DtCx61Bz5FtY7ni8lsE7G9apuoGFBuyJsucBsmyf52
wlYRuLlPBsCyKHZkZIRkZ6KZ1XkmbgUCbXonU09FQQUEX+40FsvR8KTpNk5vsbDUlU8/+W5+JWlb
mqvmDvDMmSunyL/kx5hxNeKotHJUbuVKfKS4nz+j9DuIf5rwN0WwEz21/mnEVnYHZJUZW5/Jvvsf
Ai1h081MnmWev2qbtaqtM6fntvplTcOOZlGvgaB1+yHdGvpJKi8hdwoxpXaBJlBDrmA3+ZcpfgmT
N0lbXofO4DJ0zeYRoTlobC2AoIlEbKlFbqXbiCDTTaav0h50Vg6Nl9lDDlDFWpjg5jwpZQSzFTBb
b4d0zRJJGTcK8EcmVcNhTmwjvHbrcTilS+lThVTSrjReu8BceRlSnOIhYsxXbhYPiaK63JR/ezGc
V8TbzjgU/mBuJfpKV/5SEvTSh7pyunubnQeQwYnN96b6t5rc6mNl12QVrSd4jxNvg9ckxOhtEyhR
yZac1cCuBiikcO8vBPctfeXQz8tkwkO6OuaEYWprtnD93xauxaLZWnJyDLWjlpwM7QQ+oTsU4zka
zwbzGMWS8PF3h7qxA8IcgLLL1+h3pHu3p+C3nL6N6Js0F2jRdb75L9I+RtUQr7nSRXNJsAoiDekq
dKSBW8JJR+gFEoyOY9q0HvsYdBBfHRMIJOY8Yrp947tqhiRuOZEK1m2EwRNrso4Qsqw0zUmU08QW
3+3Mf6V+ix8j4l2GtdGBRJ9RcoVnr52NHde4qnq9bk0vxT6k3K2BY0Z3IulKApIKyUu3YItLP0g+
YwInav1sLJPfcLEl1qVsXikTanVdIEO7CYufbvRkJjxL7uhkPRQrYijEAuqu18sb9RDdlSehDuSr
w9WWWAq9fMi74VUKWDIVbO6OPOaZqPOF62uY3PQYHSvZq6KjI3LGkD/tpvjNOJX+MrC6+BuAgM8P
NyC2BwmUzEr5GGkcBE9DfkT9vt0a5Y4Jle7l12HkXLjK6S3ST+Zx0JCt7tAAvQoV8FqScWWU2kPL
fZngAE5M9Gyc1z7ieUhK7Hy7+3/LN0Teib7EBsozgXP6f235qH7hKqKHDLu17qeWWd7wIOb1hock
ibKmeQz94+LIMQwTiGNYABzcrOhseSSQvj0a1LUvy3bA/vA+YmuUADK4ScIkFvsbMkCErj88CbGx
gd/Md1pyBeRU0geLQPk9dQDp6wqMnMAF7vma5JEp9Yqvz0Mj3eGMZIfEwhDzG97WQuKOduTUJvr2
hfNh60S9xtaeTm7+lqhSUPCa+pH1e4EkScJxOTpb9cZiIIQpv3upSmqPRVkFY6vxaGSJVEPoQr3M
1jMJ9jhRi+nD9x8tZnlwY988wOo/KSneQclDKE2i39B/NotTrn0T9V327F7W9BIGouxq3/t7g/Sr
EhGsHbFPX2rDUv9ONzwkdcYJ+HWbd0N6puVTbd9fYd9MIqwZt4EzobNkDYCC3TxGn0Ow76u9MTOr
XFfTR+x/YhfRUztYPPTmPftUwRGWz+4NrTcksP98roA2y9Ax/c908WkMn4XwQQlluMb/2d/L/VrT
VuzvFVsR8Xm6UrrWcuw4L5IgJ2KT4r90K/xIYLvx1Ucu92jkSbNXd9us2m2qCrDJvrH9AGj6NVfv
bfuYxmeFwuuqjUSK3Hv5LmK+CFHNn2b/XIO1UO7psi5dmW0QrpViwy5cARqyE28yigFsMoB9VNd8
SKDOV5zVEvtH9qiBy3wp7v9n9alTg7JH+WtaGItjE2XiMBg4vUmWeYnIK1JkyDHmaNtVyIGI/gFI
jXpeeAUJop7/z3KNcglRDQZtzMMIlVAsIWfGwdehp4k3gQBlz2qrW+Ff9eoW1rdsdgCNUXVMkvex
qKAaPfPyWSd3QiTijjQt6hKDsR7+hPK3SIlDWJn1WQrOlCI6g5hp2zJblSEscVhvoxIkVpuyZCM0
EXMn7QjcBgRZ9Hl4NwmW5/J/15oLy4t5j8SbQpGrmyusND6ZXCPkYTYja5siP2H5irF6L9hvrfPo
3kxHnKX6dc6PrckTwFmIO+aHnEv/kJnwVaA8MHFqh5d/oirfkMOiWRk7vhAkQoaWF+JuZLi+lnwF
DFFTTuorNNLRmmYsYVtbuS/WBiYQbrGBYA1g0Xi9kQ8TBMyU6k8OM0u7d//DxzST2IzFxCuJyjLd
2RtTCjRKr6kLemvjwUQC5XL/zbShblnoVL71nTDk2NQiAt5jOR2F6WAM11K6KcY9MO+zvZjdlzsH
0eQhKY7hfNQxzH0sirfRfyyYH/5rdDT7G6XexMJmtpNN0a0jA5L0p4SbnTtT2Cu4L4W9NB+yxb5Z
7IfFniGJCvN5EweUxSQJEMTHuN/xsb7cR8DGnddCzEsuMMbl0K6JR5OsXcDBhw943sz0407Veg2k
OwrVhaeDGChPOezp8JU/yBzFJBi8XvIoqP1DRADMbyq4QfTp5J+tfy2za0/+unaZcwfImzUsNfNe
lr9y9SOOd+lbgjLBecDZchUI/MZsCk6A71IHcbRREZkKKL+Xr1ywzvjii8UhVDJsa7cpuZfMR722
OsTKuQ/PQkX2k5DgEfwD0fhnUTv4HRKHTWd4xR97OFkWV5VsHW0vPdozrJqMxns5Rq54D7WlDfgp
O/XVZcpuyvRWJxam1WpV4iZqba8kcblZm6MtgZQVD4VsSSstuYczGR+evdh3w3a0R1ukZfA9f9hK
EJiPusmJcRWqW+9flRqnxLGBpMpMB6whaOJvAPHMtI6peBbAD4zXfliOnl4An36U5tWEH4oBiMDJ
AheDxAj0EXaonIqtyt1YLyeIeyw9anACxr13nMjY8E4RSOFM+iunKwsd6T1okHNaCrPHeFfx3PL3
DUmt/D5dyTxIW48PiT81fvArbPCA1E/d98BIL7nKOc3VOidtgZ87H7ojZFkR30hlSqZD94or/yhz
5p/LWF82782wFQmsQXdZv6cKbU2D+xU5IrD5bdAxJd/JZx13o9crmNFO1XeBbegvRLOAD1tYOrUk
2aUaeqplUbsnPqwFX+b5ANU/umg3RpsRAs01xM5Equl1/Mtj5G9F0i4DCqC+S8P2kfS5Q8B3XbzJ
C44GcnTZgzgaU2H6xv2UshSzAyAwVBnDNrVEoAGs6a+KRnrKJtSXOuvhBQNALMJWWRxK86ADUD0a
aC+a95m49fkgeiR3k0VG4hRZZD3XvHAohENYHWYn7i+NsiMySDrl2N/qQxzvlXmbEduFX47EVPA9
6/9gLmyX9GADzKVOSJZ9XWUsbPx6XVxZYUr6B4yRSfyqWUOpj6F+DA8cNTLOvPxFqhrYpv2Jy1lc
Ni6bcX2xRj5MBDKPh6Bw4bP84LKBP4IvCZweWNURGFGM2RcXEgW2vViW1d0nardfzbiRhluBn/Iw
vKBpL76qTtRgscTig04oVQ5BtAp7TMwu+zbjgr6cjQm6bKwAjY/tGz7dEu1wUTq41meavGQPSEyj
kUO/3J1fe5sd7iE0Jyw7mYcxhHlrB1uODsxZEMdo5hKTQVI6IL34ExyHAB86xOl5/3JwSsJnN5H6
9MMnaLNPZrB94L5eGGp30cG2JBGMYy5ZHNlQZzN1M4YoR1zMpNVnp3xObnZkuYZEAwvl+FaMAPMc
GPdZdg7Mc19cBAP2eAeJvDvJ6qkmWa3FlPnKi5ISOJ5LNNHIKrDKlji21hC1pJpRIIRpphE2Ak0c
j4yqCZ7179oBchieENTQeELYI+Ob/E+59HpAr6Ex5IXdnSaALjrxKY4Sr9KJfeWSdd5eUXe5zpzq
1PjnZOmbq9ojsKiCFzdw1NgRCR/79qOsdxB9BMMbum1Juz/vIp1gxIOoHpp6TSbcvIvHvd/YZoph
6Fjl51o7qCA+/BVMn2qTU7PcY2v8mLpr80NhhLpqDasrYmBfghTz+NSi/PrUWb7P0wObz6nYCLo3
6DwFtii67Ay0AfN8e8jflejZ9Kd/begl0482/E4k0BYXcqy5oJPWjp0scgJ1F24j7O8Amd1SXi+K
dYqjFBqe6bRoV30Uw+v5TvCNWe2uBUiw9Finp4H0lumWKHd1ZMOAzMvWGdbbemC/1FU7LiZly8fO
jEC1g/TKXdkbPW8ZLH82BaGrwhT/+F9akjhswDsmpzw5Cf4Sw0Aqbc14KcdvPb/K+xSzxEFMcsTI
YtAVXNTskqqox+mWHsqFfyEgKxW82Q43G9KicfEtnv4TCzAMpG7rbMTo0RqiAeocNlLou8p3n1hZ
hAulFcZrxm0HdGDmDbdozGfS0VLYTBNhBHJ9oWPgKucmwFf2Myj7kSRNAMegmtrXHcFc8uXRXoZr
xo0vMArMcAJcGT1KLlZxPh9GuU5Zm/EX9humjqb5wyzU9L9RuCnSa2uCaoXNGSacbl+9RCR4G4aR
4fe0jPjauTcJLw33/zgwM4eVu2kgR0F/jFwri/GhKlsWjn/yOWQ+TMa3L+ncRFwTVxfqI0M6kmQm
6MTHvXRDsGVQFRPxzI5rzPBcOtE/2SIKGz3vbOy3aCAYzaN++U9JWZXJa73IyBruEAIVdqULVt5k
uFswE1nB4MJAqmRUsAgQ2eDPeYTmntRopHbQcLfAZdkuL0wiRZxAODOLxO9Nqqm60/lFFjWBWMIH
E3v0SUISvDbVA656jh9ipFnZQoqOr92fBll6bQ/90WHUDzBHgSnOlouSVapXhb6kfWTLRarWngxq
2hpEgLSIW5C05jRaaJNxwjZ4pG8gn+Xjf5iQZnYZmvr5gTasln5pvMhG+gMY0SPSF0FEYn/Ai0/y
bUrCNmQmdExOzOyx2WEoMK6Mat+UD6hDVJWNg7qODD1WkHpwl2AoHLD6z5wK93FYhgnC4mNFQQbn
ba1ZBqg1tCFUsqRto7bH3oZKmXhvBPCLVYSeI4KP/Npmuv14DFnB6vdG+a4mzhTLEP/JzUVMrlO1
5AEd5z8xcBxgTVQHARHcqZ3obpSugvaV16nn20lxJmpSMn8aV2sc6ZoXlVs3up3pmxxD8HTQ69Rq
yjO/y8y/3/Wo/mqGTEu+TA4liHH1kpImH+4971GENJJSYU8aURcsa4BFsUfeto+0T39l3RKOREpz
AOpV8IpoV73rJJkX+IeOlBJT49UQ21h5eiO0nWAfC3tyX9TioJuvp7hWHOPuIs9HnJGStY6yfG2I
bwNKa67+fW9X8ympzjn7KvUijGR/XaPpOvpX0Sakds6uyekp0cTyyyrlW1CDSLxq0zUIkbU7QvMu
au8qvXDuUIG3zUqg/Ao/KWpHiHE4kgk1Y7JAwei/Am2Mo0Nqq4QYl4ynl/QJZcGrMhTwCsiKFUrP
Rb7tM0eaDtRuKWYJ2ygkp56csqeC3a59aJnsLBCpseKWnQ6XP4qvxWriQITHu5IGxHXP+FOxZuKT
eRv0Dz9EA0iTZablaj4X5XndTy43igBcbEXmb4uVhboMkw1k7n4ZYnlZkPDG5WIiioO9sRuQOFFz
pVRnPKrwzbefrYeWOzuJ8bUJHFFYRx2qxFvo43KRLwSl74p3KbwvIoJ7V+AT4b7kh1du+vghmIQ2
I+1E4u2aGuIMK0NRy8Qfe0e+nVULkATcDzBo6pZg9UbapcK+w3NeHJr5kJaHYsNbSieSlCTgHhrA
wIt9EMCQ22U/JhDrdlWJByM4ZNluCrcJ9ssKyvueZo1Mw8Vzzr/C9LsYf+vwNw/+FcOvQk6KeWu+
MAJq+hnHVNJgZiOV6qH0bwJspyC+IUxSmHwjjB2mcK0Nu7YkTi5eRomGOuglkmOvC1WAUwimBoT6
tCH4oJEsOJ5pf66l8Jr3Ll5LaikeBQgPQYCgDcMeZlICYdhvTy8uiE3OZvgbl/fwriZvSf7eRM/c
RqrakxJ3K+Q7ADqQGY34lYhfWn1VE3BsrrYiujAG7M7WaSQlYlgmpILGiBmkK6ZIaPsBIvJ1Ybzp
5cKuk/MUnbBnYLpW9vJhZLMW3YiVZhZonDr5Gs6XAW3NwmGg2m+LEWMWXrhbVd0TRiNYJ1EuFZsS
U0G3lIYXVFhKDqCEFymPicGZG3skYLR/akQUtccwPlbKAZKwbjzH4ClFJ3YFhMr+30WCpDkFZ5il
/FQq/Fw7niXPiJy4luDGWEp+1wmU3YjNoWcwyOMwczMSlWJ7wRaEgHHismNbiLYzMmxr5m0q17Vr
oCW0e0J7bxWsQmIexFULMKdl8YehlA+k4IodcrRn3FuvHHr0U+pZzNwBfeWJPGxmv8rinIakKnIT
dNU7HYkPambec6iaAoFSW5Gh1qsdKRFAqEh73PCfkaEewcq4K+hW1A+J7pxGRrR2mubmdFOMOjIk
iGwb7aqwrEK2BdZtgZPRE4OaBjZCTNV7894NgLqsSLmctJ+ouM/l9VtdsJ9QMJasIxY1A3Ml1NCl
I/m5w59VLSyc7YqfkIl6e6/XtvHDz6CUN8IU2HHBfHMVUaPIlh6fs7yzFrPVhd/lVsDbzYq1OdYP
EwGjwsTshK1v/O4NFoX7SlwtnE7fsZXx28xmojzFTnSfxTsXFnsbVWFyGFhisYw7UJ8lsq1Vk36Z
BvFR/2bfbhNxyUzeX8allyJzDZ+B8jBUqNDkM7tyx3N7nu1JftTb+isXbVE/+5A2emeA56PuQ0SJ
yACjo4Zbteb/Wq9IO5ri+DYD60ERzuaoweOYzVaYvnfQntwAC2n5AOWcuwwH0Ar4F5kl1IBdXLR/
c8yPvGF9fNYd8t2yzbeMY+KWMoarrj4/DQO+SuekE2GKa4LpdYjqZwUlicBjiLnfMw+ehHSPprLE
gqR6CYSoZLTLcCU8dWhEyNsKhEWWXr4ik/PuFZncYo7GNW0PT006pMMrMHswjmgINzNXGZgHJsyA
jyh1OMWBmSC7SaVbNl6H6jy2lyn5IOkxMXHt3JQKFTkRxDcxu/KDU0yktZehOSvVU8yvBE5qEgI9
DDf9rjYYtK/BnfibfGZ0DrX3nTC49k2Iwq9FBfgaO43g1qr4b2RsfMyoMAXSKCiKxOXwrdC9swnt
sMO8EkhNYU0hY2nQn0hE1Bh3Iha4iXT/lByEpoi7BL4cozGEV3ADc/hUgtdoDNg3vvpVBJeR1QKP
8Fm30+0AwQiKH4IPFHXppetc4Yfnf1BYmPfcCN7IeOQrxQpZYlbCWzDsJo4BBB5EXdyimJ2AS/q4
v2JJE7TLhqxZOjKWOPy4CamGhazTHcO6Xvq0c915Ee+nYU3AolJ7g/8RwOJ1hPBUIP19rwHgbGZk
q6rHLkj7acEZtGBIAyrQE1HWuSSAqJRsXT/IJnHVkzUW9IVXyhTqHQUIZT5vNNyq48GMr4J+5ylM
nmXwmvBRIXnktnYr/sqMl40ttAKMmb/feD49JQgLR8XQCMqheCNHkQxXLKrzqRfPZnLtzWtwawl8
x8YKT8AHEcDOgF8DT8ptkK4MkRGWMJwi3rwAk7o9aDxdGCSbSDZ5yUTRSjrhlS4TEpaKZKqpqcNT
3Jdx1K0ahHewqoe1mq7TmE3X61KM500ven3OtItOrl/OIBVmjhO2Kijo+WYnNt2wrFAgnDuqhKFP
7OFlMF2NJh4Y0JHbOtsImyxmEUUJDGT+XLTLwPzNTJyonRsjof4RonW5HTP+ckzuF++esUrEFUcU
txGec+Y8rrJRoPenqLE3Bv2F7Pbk+LClsmpjxb7fYFUV3xYVFJXdArZPTsLrVnnZXw4s2BbyupOl
DRmOlEkK1TBmc8imOCqFtYonnRYjW/PucWkz2CKg0HdL8ZbGjwKdA2sczD2AKcp9RyXGiK5xGLCF
xaGfjrxlVNMJZvLwwls0Us4yzZ1PDNDyYJ8L+8HfY9TU76F4a4ZHkz+74JO0Vo16L6bScf+LcDV8
j70vBMP5JFWv1MyYoBcEicXTTz5i+dnKz+Ankpa69Gwru5N3/IGqv4sY8y/OODtSyAH57S8+ZeFD
Nd717BHYkcrfWksvbQgjXaQaisp8Yqv+BV+2SByUn7g8iYvTJJzC4KyXp0V5yhbHXjg2G0U4VMGh
aTAm7KoZioMXdTBmPC3srYqdcrftq121wCNDob+fevz2RzEhEVstLo1wSf7sX2HF4uThAwWJ34Dw
TTwhIHVNl5JWGJAMKDbj1vqXNrswAEpQqfVrqV+LxTqhdCFCjHD52hFNJy4j22Dxol2RakfFe7V4
DvqHnn1R+eSM3S2K1uoeXRlbJcsIb0Wx0f8wD4SlwxCY5BdDAGkzj9hK/zKBMdeQUD5i6UzXRI0+
qZewWZEvqWpbCb/vyEJ1Vc82E/WJX/WekFKF3adwbBeHLjgMDVSqXQU9yd9M2kZld427cDgWXLJo
UDf96GblZiIGNvRcXV0P3bHpjvNim0Q/8/RdCl+99CmOO/ag7XFsD0lAlK3X3wKmgQ1grnU8PYL0
UaSPXHkzPKH7kgSCy56j+kbkjcko66XSSzFq+yttpsB5LZtyXCK3lN2V+C4knGYelr95R/5tme1T
NObZPmK1jrmGhzcZBrK7yKhOt1O8JTBqm8H2V6w0PXbpqR6Q6Dyz6lMVCNFbq49EvZbprRuhrN2r
gqJ6u2iAApIZAdN/FYNGIrDv3hNr252S+JQEnn5R5IMgH9TopjaH9QQVEQ8FOQsKIvg7m23+U6KF
CywVRM4ChJ8VK/s8ZJS7LMTVr/L0fwTjzaQ+G0SCAXYBwCUC0+ZL+RjaIwUDogBqt4aBHPJQD7/r
nJ2PvFC5ufJC41UTevpiK0+7edr1EDTwQyagoA9dv7+YI9K1bw6LLPAoWJqRbRP0OxQIHmG8CrgD
Zf3bb6v8ovVnA3WnfPSBbvHaBx5pKFPRKb+b3RuClmLJM1/76VCPZRtt2SrkZ+BMNJdJzCB90+V3
LVpapt3F1qn86gvyKMnatkicrYpd2VooVMgClmInlD4beoLezR+s4IfejQIv0XfoZKhzFA3b3NbE
gyIdhZ/Utwm0nrpza25lZUu+bcTAul33+UHNiQJl779Cgg/JLLjwYhL4VyCepR0zbwbeBhpKTjrW
2+M2PPRYs48E7JblSYdZariyhH7b7YdPwyLV+1zgCBJeh4Q+cGv/Eg2+AA+b7KRk1+vbatpWASNg
r8y8iERQaA6fvr8xIbnV2zb3TO4M00oYVZvbMNp8l0y8NBfItQNok0EtnjA+ao/ByjMCr4YgFXgE
5zjIk0R1HWd7HyQ5vuTAZftYXAICSvNLZjcDevnrYrrEtEr5rmVbtpUhELWHuiRy0+p9+AB2+bgE
8WEC5dnfiuzSDKimX9MDhdkCgb+1jaIplxG9IZZ6qZpCHsvueKEuQ20xotqjSAuao0aVwHDbHi8i
kIGGJ7y1PvFo8gHnTBDXSNoCgrE2D1xMyrPDVFStyR83HXzhLVSVIx1VQzMXPLXwTRawZgNNcEhc
ptMwCWmV7Mn8QcYysgxILDN6Dgmxh/GSlMlH9+njbWksaeHI9b4wljIeauWZn4KIdd9Bqg5Inuat
DlGxt8m1aN1OXq8U8E2HnpdtH4PgGMMS2cki2BKOsV2KuYpEDBqyI5Kfobx0+1lytBFz3iatQRBs
9WDHqnMhOWnx3i6eSrkTfkX+bEaqb1fYYdRlb5BIvB/7Q18uy2vOmYwIANGnPUqOUp/+y1+MBM+X
tyj8/j6lPO+CcW9q+7I/DOphAY3dcKKzyp3pk28cXKt94Ilf5fCvHX6zfZueg2md7cX5IuSXBADd
LfjNSX3d5P1K6V2rf9TA+PwlOq8IXxGBQYU3xJZVb9FKIZpCV5S224yhb7NFkCJgX9I8Kg6amMwa
o5UUf0/pl4g01S1sjsd+2ukUF6KtgZQvdk2x030mDttY/QiQOh805P3GbWFHvxSzZOAI/a2dLll/
9skc4P231AM6sBzY8llMzpRdJv6Wn1ywxOrauouaKuGNhrSkbZKXlXyQDynO2WxXsU2ud9X3iIHm
w+/OXHDTifunELZsDMxlD/dt2CnFPjcOtbMhFYh+b1zTTfzPxYwcQHYWMAD2jE2Y1VnxP67QFl6S
1TxzbHJODoRvwu22WzQHGhfO4+EpXrQXxWy1YD4yrkwSWxEF4UJL9pFdP7inOHdk1UO3V8ZQHrYi
42KCc8bTpH8WsGPLc/OeQ1sOLirrtPJmpCxDJxONpTX5HvEiJBraXeNQ9YqvbOjPyv8c/7X/LEZR
oufEIbcaQytKsfkcvOr8EKIQ+EZ4jeRzoTu3Ofnp3rH2EjYQruiTGDEp3gCheHQMyf6uBmt6luB9
Dl20bvCu4iZ+OQacxT2ZMI251lBa9O/CVch2KULpXY0sHUcpqTrc0A38srtUnKVrCdIy2srADib7
1+eugSyHjQmOBRL9yW0qNJpbaaM7ITgldlTmKkq2fkyUNhZQj2CmOd33jc0VNhOTMHoTBCbyZfQd
D6n2ISfnUDnS2mpMRkUnGj1acG3ZKcuIPpZzirjhjOFKTpCxuIJ0LG/0bCP5bpq7obJu0ZdZSrT8
pg3imymQCSESErblVpSO4KQXG0YTHKmv9SjRn/5rICeiXA8tRqKkntOBBNF9+lZ1K+LB3B4lZNnK
Hh0m73alYVbi2Uz+LBZLN2L7odvCxrwbQNhWQexQ43o0ubRjZuRykI9nAQbpRuDRuChsTcetasN7
xZoCD6G0a9YO3SrMNhXqtand+8Jy+gkaD1KovRAcuTkt6gMNer6kEOfoe321n25YyynAnN149leF
CtNnSX8Qfk2oNLqVyin9oCuhUMhVOuLvmPthpLtxIuJJdvQXmrHvjCNDK5Td/CiYXmCjjCA1frNC
XmRbotlZVAsVO2tyFIsbI5oQS/hVPpyk54AfjJkbnEqUBk9NfvSiQ/uPBJWJwYxSr3Ri8RNFHo//
NsdvvGFA8LuwNUTcdhMfAoRtIzL8Hf/kjqHlQJDMnABPU7Inw9RkecB4B7TOfoZywYrk1eWUxVIO
j3rh8EjiZKiKu1leRTbMyxKZqrilTqL5JHbdEp7MNtLqocpHHilhQgDKNv0icGvCK7hwA2of/LW6
ozIQOSF8ZUISp3vpuSEEjNJyYa+i3wuNkvk3XckYsMCHQsdYOnljN39fSYBSOa6ZjwRWw3eTb5Dg
uGHhIqzVqYKyCRf6IQFtEjDs2SB1kobNNGxUZYMmiud2zz+dRWxvoskL0FAsjfBHQJSrrkPhy6g+
oj3Xt5Lb3ALEgtEw+tSCL0wqEyg7zjdMG4+6gsqMWsprsN1KLr1i2lot6+QTMmReoIr7W3K5fykW
USmihFRuHPa0d6a0KbDWsqHDHMZGh5CdHSKvahkTyShC1gX+ZFvRgoGUI4Dfq1YkSO6MEfTmjQT5
pMO88l4Fn+nbDCUpRMJFUbuLAN/jSSOfsQBT9rf6/xax7HXrPH1kylvl3wXVSbWVLp9Fmah5mmE3
FN3AJiOpZbC71khC7oEcoGRaTczI7RLeDiC5S2x9aqpTZ17wnJYUTny4b0Kg24yiW2Y0tYzPVrjc
tJUAaHbrg+YXNgn5zzz4m40obFpymQ13sZ4MxG72p1LvK2Wnd4Dbtm1jFaeUjAmEbCzoHamBcVpE
y4CNXo+0aTv1nsDwh10ATnYX1Ujv9IsTWXTXRXrNNLaeFz1fMxiiq9SDM8xicm4oPvb0X8VNMtft
G5NG42vRfg2LTyn69AG3rkB0WCPk5/IgLPazSMgGyhOsIKdgcSyF4yQc5tnpmfsDP6FwxLaGtTDe
aLBZgXcJG2HVRAzrWETz0lh9vRYnPiYxhgT3wrz31ZuMmGvGP8AVauHWuUj6d5x5fsh6i0ee223U
6iSiV75lpZXOzDJIXt4mfx5gnwrzGJBOlS+l1sEILL8Jy+QpalZFqo+/nsH/ONOy/SR3PkGfu5ZW
mIDb9zp4V/9Jq0ritD3N5UktTyY6qAMZNMMnP5RofkjKm28C29lPyq4L12l/qWh7mrP4ufjX9bbp
iVRo9NAnP93V1Vb/HBFGRN5Ld4y0gFZsr23pCmfiEJACWzFXAothJzlNv4icfWmlgJvQHnWM3/xT
Kj/T3OowCieHW4693fODXyH4BbVDfB7HwRSvU+neGreZc6h7DUAUTCh0YHgmwvY0DR4nqvCjoEJu
oi2P9ARciuBw67Qes2/5gFGtXCNmHnVKbnckuWKx6Tl2ScWiUP3kw2IUpcQ92B265QRSPbilVcEM
lHyJgsfaUcUGEDMKOiSYCAC6Kh4OYox8ymo9QjCONidGcirEgtX/1sAB+yLoy6/V68pi1G7ajPYy
AcFPDm2E+iQ71BOb7w8G72zJeGiEf7dvlB9ZZ7LnSiKaQALGXos+BDvZpiU8gxP5KMynQL0wj4mq
2/ivGombWY7EdxkvjVsseQmpxmDFFnybXrfwpnBZzse6QA1om8ljSF7XcKU6je7m0lNIPrhAZ3vX
GhxkayazOVq1GHSpY9TvA+cH9pPvoLfQEQ3v8uthiAJKAp36Jyr6U9WpL48i/mu3+P9KO3ZL8V1G
D8iNRr/2Ft20Y+HvuyUY65OJzUR8TXvHf5rVVLSId43vRP5/RJ3ZcqNatq6fSBGAEM0tSEIgJKHe
9g2RdjrpRd8+/fmwa50dsSJ27aqVTtuCOcf421viG6sD8imWp45JKd1A00UKh8EJOFK+elw0Pq//
0otGL5L+gvAB5vVeZzJ7cL4G3U5awFmRR7uVMZsTHQKjoZohV7gFsar7bipvZdozDVgfJUKajGcG
QmTDgIGqnh7accMEsMBFCLD9M8OtKlfonvzQNXE8KGJqHGm8S+g5zH7Yap0J6qZTD4Qj6kp9ys/X
FK6JBvl8KddLXosHY9bquLxIP0c6w06PFW+Abfe0JUHIpqBay494NEA7RfqN+rUBwyJHrmquDmXt
gIDyLJTVDnka960zaMe8fy70JwcexOk1KW4LfgkES7dmoP9ZTYegPOgHhQSe4jZItzZGUIe6slPX
T334iLs/4ct6PfhAger0ye5ReILE2ytagcDuYpePhID+SxejzSLZ3mCXlmM3RKYJuLT6Wgg3AEM5
2U7a9RfJreFw1p3yNknvWv6eEtO6fFfVt3x6avJjRX6ZcFoujkJN5oKrRmbWHCpYphOinmVJhMNB
TI9LnBebTlu3NeU9yMj/LBVC2rcBG21nxvvWSxkkI5OGsIFJsVxrOyYyS5JIAjMIRMiC/XEACNxU
7wHapclZFGtpsNWS5Fzc9/s+WReE1ZtTcdKrQxLRzOHq4z7iLc4cKh181NUXvbD5w6I2L4oImuVv
ut97rx3PhXiZ0luV3pTyPoLFJY+gcPHHiOF7P71N5VPxSGAmJGMdLyg68GKZCo2THx2X4bZpEKky
q2PmdYcKBsoRiUtGd9JsRaKCrwtCFnzcNGuYfh5CNhsebZhluVxbIaJFYoOpQuB9G9gTTCZ3ReHH
2vLQDUTUDp7cXaWremcibjCJX4FegbrHeK3h70D1U0Cib/BV8E7wbQCrqIx2BuvOarP4Dp8ckl6P
jsVrmTLIbSAgkygELi2e2HTTLoEF52GWR7/gvbkuhs03J9/Y7dlqJJRkDl+OP476vJ5hdQ0tDioH
4PktIQ+Cpd+3iSm8zAbBB3NYu7U09kl/B7nBaMweYwEgqb7LO5hRnAcJ4hNv4k7yPuZ2tuFGZuZz
aXFYgtuzHPEvCj/wNvh/SjMucAMZEboB5cta0TFxmp1slRiWfzaAjiQSwRHwdmURJpJjT1hJbAZo
jSifgD4eUZuceAOrlWEVkZ0RhgnwH33Uqt1g9UcWbxTaVW3v+gdyAMK4CYPNH41PgN13vNr6iE7W
z2h10UczlM7ccYOZsfLcFuNjGb8DMPSlkX/g4VOe7fCelH+mFbVYBvatZBOu7IVs5yGAlh2FzkBw
BhgLQJFoTrvf/9h9iiSZOaJ2xvUjE2LSnwf59ArfE+rjZYsAuuA7+s71hw/sSALU8qkuI9g+01AK
A+pZmeMcSEvayn8xshU7dsloz+9gOvqETe8+yVPoh10Szv28OJ+jyfExZSV7oNEx8ZrOKzov7Dwd
LWHrDUj9WLE6G6uapLokI+sPVbwvZ6DVCJUZowBKhHd+ASUCp29YsWPWQfzHa0Zhzd9VL7yPFgsP
1yBXpZ6vQ6ox/tJtWD5j6U8G3fgEgMgWu2ix+67jfRB7uPbaH+SQSRluM6IdgyiLfUZXKqFXx18z
n0Li0b5Bpbnmx52ofSWR159JbfUOu6lKp3YmMzfE1r6zgdX1SeMCWdg8PYsIbJYMgHtjsBXyjLGT
BtGRFR6eviQaqlsvD7wGK/xmj0T7l2EAXG5FYg92+cJavb4SkrNZOzClzeIDwLgVQu15v2W7R+oD
pcbKtvijm5p0lBr6QOfXifeX16kgWkreInFDFMe7Caa6vAB9MGiEn1mDm2g7IirrLVxW7XvYGAB5
eBGhlPgiwwVUhOIKVFC8p3Vrq1DAMNMXfWZ5O/YJBKtLr15eVvD9WKSRdREDby3ZaS2uuxghPwXk
W5hMrXuK6Xp2eKFrNGHho+KGlKWJn3ECmjmg+8fyELJ/e3BheCtwh++mSwh6wvBiBICBrG/zW/ed
J19+/BVspMVFfl18G/qd2jgnvnbxCXgzQ3W754QUfoqQwZ9KGmUWdkQIN0oL/Mg/hCYyhX4m/lmq
FaxeBmwY2968WBWbb6h2Xc5mYDWxxg54007Jpqbu5rAwW8Ws+CuyQ9AjnjysUu4V0A7EvzMWHemP
SbzXOL1bL0o/8ZLJpEe8YUKDcgXS/lZwb9Ah0Dvte0OffHoR/gKvLhvvRegy7rH6xEomFPQrHgvc
nL5bgLvMMb3H9BMzKEd9+hncE94PQk0tfpwem0tg8PzHnykQGcZ/3JxmSMYLJxWqoJjQb5QZXXJg
3ZNQgCG/J4iNRD1hw7MLn8mHMmxycc36b0Q8msw3m6UOJrhp2zPXROPwW6GbGcnxf5hKjeuanDII
T6R7HKlkSpBtRtxZhpAIrjS+ho/wAdEtX1E4l+D+WwTrL+GWKzvyZIsDwBAUrFauZRK9yNwi+Qr5
Ul0cCrz3C7dbvYn1/7F/pZsTzSU5pWbDxaHngNfzAwcEY5wBJGVwZAYzKBOqgpY2r7VC1DNGvc7W
Zu4kfmIhyAj8RYuH+dEapBNzF0PZF7babC8R4qidwP8586fxwI/Efwb8AB2U/vJOx9KupLmlxn9L
KratIoRE84/Unml6OsN6ojqDza9xpGHY4ssEG7T+5eu9pgONeWl1wSLClByXJp6Q0jWYs1A4fcCK
RiZ/PJwoIb10SP9x5Phb5jRUgwPyLpffDOpB3qop3g3TAbnfBmOANnrQ4Khn5FmMWMs4PeVL+o87
2W8wD85fD+kDGOHw2sv4DmIXr4tfERyzHUW3/goiw0fuw66w4xHjR+PmorMAM8+B+DbMS2b4OmJJ
3YuVy1gKHEaKGRtePLNuKeGU52p4xMPDDxBNXmAT2v68Ss6Z2SMwr/e/hzS/ezGzZVpnSBrgGJZ/
uBfESOCHg2QzMPM2cuyIpJRLR/DFwH3tQ+KfdTTSW86ZVcLVD3I51PMUvjzUyC7NbrQtEF3+zRdZ
svOFXQhWJVi4HUqSjsng+cf1DmolnFQSTEVnQaCKflr6Xh1emuayAp6Qbth1kBRK4Z9kNoC+9aT9
Z7glP4fXBnfPF5vNQGQGk/A8U/08BaCbw6VDtHCZQPy5ZsW3rPnQ6o8fU3hKPp5yAOORusO0ImfI
RWmT8cqdEd2AJ8GnQ0OBVHJnQnmlFLjBR9lgMHwKBlzdxOL4cmDwmdiKDEgSKkSZgczTjDIK95Z0
J+T0FygTWL5JB6w/p/QGlFYxXoLIG9+BwQDXuPp+j28ZluZvZgbYDhBL7zjvOyMFZQP1TA6aeG1g
DAm0IRgNILc9lQne3zqhP4nN8ujHR36KbnXgp0jTwwy82otjA1HJP58LFPhGHlCxQQMRnKfDWeTB
AbH+xspMOmgrb3HROs5Lm2u8BGUj0X/m4mY7bPrptzYXDhOYNNtzQebhAoYLypGEj1eylQav/tFg
ieGm4obhCQDDrEEtqhFM28kRdr2BWapmhDhhHfomtyjwfaOsS75yc2DCY/iSMHJ6YnVBUsM9ppKW
hzxrYPmFBN+ikGmJBCLPmgLDwYhfHvpG7oMfVSwj72tloOjkBmJiJrAb3HNJhIjBAmgkPAgS1m8e
boKKDEYB+AaLP8nfwvvFfdvw2h1lQ4A3NJj5nhiIVSSKMygHTcYTjzp3/oloOF/MoG/8j1WUDtif
NyXnfE7R4WFsZVjfaa/5G/F4SwHWmSkYgzntK7RdnrI4l2t+XdGGf5qMtmvXk23IVS3aywu7X5nI
tAaq0xH+4ElhQ1CNkl+3cl5Kp9kO5H2BBAJXMACk+TpYHtXaYAbAfq0HJ4XijjU4LPq3kkGOQm/1
OOheIP4blZ1M0Mya1bcnc4BEgphwypkTZMhn+mFgQEPLSYoyJITCKLcCGkZzRNBczCtoNhzbZj3R
rpivcYYL1YkXPYtcI2rW/GaZyXX2hdFmKQHPYIBgBN/ASlQbmiTnQzjq2X4pbTI6h8N4pDoUdQZS
aSSChELq5pjhIfOwTOX9VVPvC5C6mKnD0horwg9dHqq562N2543N7M4bJH4+R8CmJzmRTsG4gaBr
le+7ydzEyYwYtu6UGuAY+vShFO8Z2YSpDJ50ip9f3CdKRR2PCQjTqVdwGE5LHgJNtQboE+6IpnYR
ky8PQn5LuCPeSnRSusnxB9nirxA+KWuLh5HhiVNLyml7Z76KiSQgltDW9adawAkB7REBeERMs1rt
+UGaaquT4eQ/peLWYXYmw8STcFayWCNmZ5cuuj/clfzDz4glsGo+a3co/kr+H5xtw/Sxmj6YvINz
LRJKdOJnGd3E82tgVyMWbUXbhc02ZCDaqSnFLhb5eQtlO8B4OmHsgHZjCbNXh4XuQY9P4g2NXcu9
k+wQusUpAbBPmV0dLIDlhWZVHHixeCjEQ7o8a29JSQwvcKMTpfuwhUK3cb6y6GruYnRLS205fTYr
/y7LN/l1fTVnmfxzp5Qg1yxgH5G45ZOwOPbSgZHFt7TcioBhKEFLiK/dNrzetVVPVv8hDHYZkcHl
xO0+2ZA7PluNQSZ7ogVslQrR3k5CJ0zM6Vnnl047F9o5Ts9IKxfMXo+wf0jdTZauEMxeoZ45kMHu
lvWR0blHVr62OY4hVYg4QP/KccrZAHEPjgRKbqj4ZpV5LFnkThk4mSmTu0hq5CUjpav11OUJaUex
T7vt2G1asMduN9SADJCs+bzkcEwKoIvhiUeMSY5VNsZ3h1930+YIfjb8ffDfXieYAnS0diJSneh7
MH6CskD9DO7VUthnbKJ7Lk2wqAFZYHhHPxU/ONkkBp7W7EzRAgNEwYV/T2fGwGVPnPzL04JL5oLi
o79q+Ec4YMv0r80/BonuXzMa6goP88cUHPyUAlUGcJQEsyzXSpNZ6BZrpup7AEk6lsSRgstdE9uu
q1wL8ZzFLg80Xsf40W/n13fcoosbkV0elngkplnNxYsKiB9samIGktni2vxTUIaSCKDOLk1F3emx
HSY272e3ALQ+o7oCJpcKjG/HoTx2EbiUS8OVaNM14kmSByeHpo97J7K7mFpXBxtkiZM426AkRn/H
8NZXu19EUsw23ArQpLyr0BxShLPQ9UU3i+5x8Zgwmipv4XEgQJUcvHtGKzc7DmVReGSoGCdXjxVf
vVsKKVW00OE5NRSAFrJ8agMoF/NCh6ZmhxC3vkQ1Obak1LgJ5QFbfm1zKJ5+wK3Az92gcoRfoK26
mpH+Xx6jmiPItriG+KWIN75kKm7sNkZp5qyIkmYoJt9F2kU/ECW3DUALJO4y2y2iXeByRLKWMSay
aYkfYMa/S5rC4IsulBNbnMWyiT2Y6Pnk+OPV/eFAEZZANsZqmqFM0EpOOX08VLPly2Mw5XeF2o3n
Sd7MB366xr2AHfUlnuPE6bdP3KR9gQUZfcCp108p50NPWOFbsHoOghG1J1Ya7Vz/zJCaDWfGwNEO
s6Io1rYZGnOGUsoorBlFpwf2R1seuOCi3A8c85yxCY56HOJM48zVXAoILnkOGYARq1Wblq5eEpYO
g0ndndFoVz5HPpevRN6wdzpWQTomyz7y9HgbKU8u1OKPnH222ecCkRnyreJPtFG1cypcsvzivy6x
di77M/E5qKpRM+B5JIYG/rLaB/Up4XKhVsvkkuO/aMHhJJuHLqodNdsTqLhBqgGxxvITtn9UyGg2
N7bAVPfU+6R7EUb8fg9QJIwerhGf7QutiTNqRNudeU75uUDOMRSzQzS+x7vC8pH+Sw0ffxdPDcnp
xQ3vTvOjdn1pJgZ1PkoepeYfcww9bq89XpRX7QrFgcdVIT25YoNGj6odg2rdjCfiNOmwbhxsvOJE
WbO9SmCwTd70pYNmOk4dKCZETNoXTvVeuazai7g8Q6QdAYfLkJGa5+jBBvIi/Om5OKCUUoy+EY0F
cR+8P7TBkCr12hfK/iU5Be2h6mc4MS1Dbu4QP0yhmTQOmDCmV5omL3z7EBG8Pzou75EQxKtG8op2
D8uHfwKmYZ5Br8zomFbEruBbt0fUNmR8NETSb/I3oM34qjMSOEg48BAk1H/9mJoYBCS8MzwGmoWM
WKh2HFS8bpB6vHEQa5AKLVzX8uEvH2H1UBgfAmvp8CuJ+5lWG8mLeuDuRxEOGk4uJkJ5V+CCH04s
dCN+gyw0WpYScK6tcmV16yFcKPvErNfdJ9jbd+mEpedX0TrVn6wnzSbJkS99KMlHNX0gVEVMlrTO
RLpV6wBXWJxOBedxTpehyYFcvzHDdP8Q325+jVuNzOjHqUwg58jez7oFAAW+uaKNrD0Xuhc3Bm9V
B3aqblRSqEmF0k0EBYwlUP+AU6tZW6LwhoH2G8JfvFHM14yivnZY3IeXw4Stku/Xsw/Q00mYspka
yO3l9aJEM4cIvmFS/+iIplpYwjt8SUi/He/YkQwqqvVQTUp4SSxAumUxw058fyAJFTl7L+6M+YzK
3ywQ04VwNkQCxrlQTwQVYX5NN0gP+F1yekHChafpODBZ4Q/ZkuBEvC087aFEIflCYbctu42uQvVc
mvj8Ck/8FTH15OcxPy/Ua5M/GMvYDgbzx3sCDmRBbzT9GpV9hJI4mHkOvJIkgYR35Nq8X4xiGFLK
6I78PA1YNA4DjyOOsNptKIL2xvJcSBSWX5psPQ7c44TdzZMkHG6V2Gp7Sbxl/VXGf6J3+cbnwiOb
pCZ42qWT0JZEHosdCeXLY6a4gMe/qhRopYRkkmrTOSiGODYQRkPY+cUZwi7DxTWaSmoiz1hk3/Lr
VKq7wRSITSMx8odPiQWbC7Zxxcatl+6f5Lb44D7lNoW9XuKlk9azKp1DnwsHe5xG+Im6W00UfNhk
a0gETda2m0nw/84r36Pv/f3JRIS++d7nv2xdjNTcrrXdJfCC9krYweRP6S7zLV2ylmxBpPQxPTbb
ZbBtWBLAEyBhrJZsCNmIynW6QVffJUa+2iWF/YJPCZ2ydCR1LsWgRuN1VrrjNU69ZbLBrS7qtw43
lIwM0vwVo2aIhDQaMl92BYrX/S95id0GGYm60WuPjVLGl0urlVUzZmhHokTABELAYLwSpgd2wDW8
UNZMIEw9fKDqeZh2CbzPg199+EIX4K6gJkYPfLP+4gVfkPrwNvYI41w0WkhBRexwFpOAcOWE71gw
j6xx6MkCn6bXNYMCsFYVP3l2ftMkiubC7Q5pCfrPurD6gHAD9yt5MXAfh/SpbprPfHlV/Iteofzc
Sv5Fzi4A3GK1h1pGtgH6PBui95gqFCzDaJ5wjIdmWwD67YLggt6NKzp+rA64KnVWRlAxwgwOyLM6
/NVovNhcICgiomJonK3ceRacKclcdMHo4ApR+K9+hkOOSPxUXCNVzABlw/OpVC8mOw51Zxo3T7I8
+m2x55zBnoMkCM0mrF8+zyTotBJkPip2E7dFloMA0gK/B6io6AXuzbgHKHxfbBAJh3TPLY/g9vOa
K5GZC0gJXEoFEgCxWWTGJRQuDfEz9EmQkEUJCIiE4hDaNWdy+bwDwLzzmi1QzyFbXyhLozsaZbvv
7LieJY56dCOsKxksVHyAoZxQ7KGBuuFbZhFWbsAwsAq8engoAb5BSgW+T3Wb490xbbLNQFzxhelH
PoqRUhOo///i+2CMw4qEBYd7SPBeFVrjNdQVT8zarziqOBghtVR5z/OB7gt8KXxM55Twm8yKgo2W
HxS8M7DuC4vNB+GdvsbRxxEJBFJBmlEFBrRpgEnZyQ/tAPDK//U3Fssj0CGjGOwtFiPhyseP9QRX
bKDaX6oJkvArEpB09LbGcrSBi5h5AGECoDOL33P2ttr44X7xLQymlszRelK4E8KdpJFxT3c7Bxpa
pnvYPJNNFF71+qrB0+kYqm6Dfiv0W5zcwjWYUUky6oAa0UWgJPp7/29Ciwo9uxegCbk9iAlb454z
GgCaF3RF9iwMuY3VEAU78J+BW05NgDaJGZ7/18SC4kT6S1gbSYV8Le3v/JCQSYiSHYeL9hjbWzWA
HusmO6AM+vCTGDhCvZ5ehNP3Gx0UwVH3SwWZ3j4pcYrNGtoVPQfdsSV3STnkWC6BvbpDlmyUH3ZM
CJwYn+ceTJnBGi0i+D+YMuAnKY8afOXuxxCArjrVb0JxX8a3Hx1tKWJoX3MCNfTZW8DR/FHgaBw5
oF0JDFO8uTDY8hzRqyhdMfLwBMKrGLw1DLcGSD7YCsJ+uZ3pFfig4MDDqrWoQy9+eERyCaJm86qj
ZAQPQaXVOB5oAgD2igI54YxbMUblh0uvXPMAc7uAuCxSa6Y86SI+ayqC5gvSLYFvqmOPfEediNSA
2x5qEhYg/0IgoGd75Qbq1b7mqxlIFY40EWGHj9BJ/BvAMEsTEovntgJQ9Kr0rfiUOrQWnj63lnpT
fcwiQuMN5H+ZjEGb7nVPxwoKnkblEDNrhXWf6NgdmhZwOg6fyAXDmXUWJKET4F5tQ4IG+PfRTQbI
ZWuH9YWKC8KUoPn43Mm5x0QQ7DT/4nMuRrOIr4lvHJPArOGazwrUA05/cHBYwuRpW7IrEeaJ6pkR
qUCsTAWF/mieJWCt6kbifkksC06E9uaptAiGfwf1XMBRymuf8A/pvtJuY74VZgcstIkBNcqaUuGQ
Mgdsqe17vQRHuMNAs7urwwWJsdye4yfcczWuYflg1Vev9a8WBGeuQqz+bsgwuR42nbKeN7FnydTz
zWpDE6HhCZ5005AH9aj/2W5mkXMnnMH6wa2oOJFZ0SOzzunYe5DDg+91EXEBk45l3jCxvdZJT4jL
HI1ZNFeEBUF1F5f3PEHZbiK/DXM7N/8nwP2PP+FZHwrEMA8hv0NGJXSOkAGyFX8cIKQV8ku7YFtR
4n1OypEr4xMj+MafUX+O14Qvg5j209cvfNg42NDTNCkz84WlywIYNObPcsDWsmFSBCL8lR/hgmT1
zlimR9MwWqJ7NYsL8TXNF3X/xQ/VTLav2kPibNimyUPD8B9e+tXlZejYxfC98lfv5S/5FoCYkMgh
GlBO2PgBaBePAC+lagFbYthjgcIliLr6xyWIpAgUsCU69j8FU7/AHeLkmVmkT99gss/Ha/og+ont
Ut0VtAdjlixpa8Jmc6jCg06z3dfUfor4nKYtIsJCtKdNYPad1YdE5SHL2Aa9damjo+CtkO/SCfTU
3EHf84lWvGMSIaQGdCtHb7rnl8MriDuSTDF9jYwaHVGgH774U223j0NTJQbMIl0A/QSWbnZLyABe
rmI1L5nCXzRII1raU2p8fynrgk/YKf0dyuMW5U9zZ2f3eby6NYpsjn2Of27IxJyBJn8ntDdR3/Nt
DBepgTBELEDpGNAw2c6sD5DdL1ILZuAaSRHQJdcIXBLmDniDH4aMUE9OBV7cyIxcVNPQL0TPDRtw
cxB1UiiQGanHgiz9AzcfyQxP8GCotoGSxXgHHgJ8AAXGsdCgOQaxYuWQTLYAJhgNO+8bUHDEEEIs
PWMUXxuU9Zd6A1adGbdxthKCg8YLrwM4MiaSlscj5YpGPJ7QtyWsdNTE82mT3gXU+988WxRkalgA
rEVyVcUb0zM0gHjlJ4WEGtDGA3oA6CGhE5aoE202lFR02COnet4jyxFwtxle87ed4yMl1z/Y+B0R
73e+V5VBi2vWi6I7sx/bRZxBn3RwEjvxHM0wMIeCCzcBLS5FtAC7oD+8B3ATYEe/HubWd8jpijEb
UmoTHCYznU5YjaDvTIlp/9/AuKFZTPSvh7L6KvLvZPV3kX+TGNcwqc4P50ZPbHkrBXTHYNUlsIwo
O7F6lOldnq6ifNbolN22KBHaDRFDy3slHDoa9/jrGnfZoD90MSyhCKUVBgh+esbZMx7vcXCrGBxW
mw4AoL0gGw72xdLBSQnKxcOBioejz6cwk3GzQHpIG+cWVFxTdon7izWlIlFiMJvz2gG0p07Ec0wL
8sfPi4UHrFcF58QLC6Typ2JxJOQiOgiyqxf7KCTHCOctt9xOKewMQReKJex8u2S1WwS2n9PeB3rq
RHjLjlGHa+0kxacCE2F8yuPTQEAXMbOIF+gL3Cmv3fmO4ren0G2nDrvlYFcRZLOTtfs+cOkkq59+
9D717/JIUpT5+l45suApNG95ujWZTeoM1MhzeZ3aOeAB4g1pzF182QHR/xekBc2P0XZFKKyMhnee
bZg2x3dsL7hz2Vx5xqCZYINn6QOlAj+UFu/ND59EqpG1eNk+1TvHUT4K8bFHrhKjtNq9fvadiUB5
SPcfggmPG7A05iMymGfrHRB+cjA40Z7gynGCW9PT1jMrhGjmVyLFFctF1LJlUyzyn6MXNAjERTEs
JlSWhshEz8NOmiwMtv8Gmzan6zxXLr57UovoSequHSvO61jKF/5skXuulcqIOEETZk8Bz/sIl+JY
M7VDpE2PQt+NbEJ2fJAxkf5dGFDYRAwgTGr7d0ZBHA8etCXzIaYuq5XIOPrxjNRYTB2sIqpqXMDh
Xu2Mw1VA65sg2CEQmZc+dfYyAANAkmKhA49YCQ7hK8Cl0H/s05Fqw60DW7fBZaldW15Psi8BC4FN
XCJsQMkBon7Sb9xvlDazvOIJTKcQgY7KA3IGrVqpHxb4KCaPRB6MBmwe3P0zpY2MjHfJljAp/oo7
8/COZo03mieTFBi6piJ6S2zXQKaLcgwTR7n2fqRsBMfAAyEMEwjlJNyix3zl8uVzrh+QqYpMIrsG
f2LhpoWgMuhtQjq+aaNLjvZ8U7scZ11xnIpjv6Bu9iBV1D8flq1Lagyhi8jPhV2t7SYBD+OuSXdd
umu5rHAMoxSjTubiS55eHU1YMN1amvzPIjs8f65NZssiJwCWRWSQVbFXWnB0W9nm4nEJF9O5Q0lm
HyQuNSkpcn2k5t5YU3trmdTH27poO+S34fHciUsrVy1h9b8XrZsceV8t0U679eQuNDdaZ0Ql2pV5
13qPpboxDIQXJ5yKCLNxe8Bbs+mtqBLik+ktA+ech+yufW/fITFtei7WvrvIZoUAgkFIRw/toJMs
t9scq1R0Deq7vHisXm8+bav1R9Hsi+2oHG+f5H1vS0PKLU3ZNsrmk+5YnTI2d3b89acVw1TJ9Hmo
02OgHIP0GBni6jR0XtV5aefF9KusLAN/y1uRveHsQgLxsuXOxj3Cu4rAjFRo3lUMHEl3UzgYsMmE
ABEuOis0YYyH5AUoOxVR0doaT0xMzDHMhbw3JPmED2KWxNUbruum++MCkM+y8NW8NaovL54Y4YGi
LpV+baRbGd+L/j5ui+mjTD/U6UMmFxjAYnq+xrs/Xe/Hl0ZdwX6oSd9aa3gAMJ1Zx7E+bIeV3ZVO
MDlCskevmpvo9GpCF3M7C+x0Yab0NQY2Afj6kjiXHTnWCrtYTozAQDUnNS/GopulgmF8a7OL5MH1
Eh9QtzfgCu+S0N32o2til0Af9ORaTw2L1mUGRJOThjiDGQLB8hNDfMusPnMoC6Id5KJYshBnfqnU
j+WYlzCXysCuLofEorgCZkoYJbaYcBoF26QRo8BqTqCAiL+2F6E7S0ixQmivQ2ewV7AAbxRh1l3g
MeaI6jGEuuDxi3QzO52Ci0UUpyfx1J1H+QKqXuB9kgwE8ehvG7cvDxsrCOcI0l/9M+zlnIipgPg0
BJdzyjgSlYGU0EjUGlxqmOZhwwfGsi6chGiOQuCuB7LDrQcNBYACM9ZKLj3IoClG+pzis/UNZgLA
Q3Q6OiSWMX9L24Jb4/p+OVrloKiFgPZnEczTw8XVvLz+50Ab0fYDXr+B63HBMhtIX+jkQa1f5aPX
75J+9/V7RZpsdZO2vOR1Zx03OFReRHeD9uMZsN6tFfJ5InSby9Rclij3ke8nxPEu3ZpEqR/78jwQ
jPueQ7o1iAktOA3BKundqOZbPh030GrkM4AcARutJjuH39EwiTjvlBL/WdSfHM+LZ4lVRH17BW/B
9Oyqhz4AlV1b+hS8UTym8JjLdZu5jYzgglfvNKVeRq6BRV5hWez0fjcEmCzsJoD7tnNilNr17PLZ
/SFGi5y/+YiL6KhmlIaT2umUVtMQnBlqbpUUrxPhQ7/qEvj5fwNEBuB8KntP0M9xgReFAenaydcx
uRE4OPw9kwdar7g6sODy3aCcp9Rv31hSsSuGHY2+Wm4vQ4fRYzk64ugMo5OrzsJbbZraY7RmjgR/
QTnmD6hEDHQR/L/ePCPzrlvFhoFfHPDi9Y1FuAXSBQDDjSXXDleBDMg27yKddMPyUPV3Jb6jUcPi
MwdP34TqRrbuqKMn3lQiOrWnpmD2+xrazyD+M6ItPEcSBaAnlUhCtotgm31V6C2GQ7au6nudv42L
9+71WWBDJaySuG4CQ/CT440pSAe109z0Y7PfieHfzF9X55XuztCudCjIBHkr/VPvn+Q34nuqg1Cd
M2KTf9QFFW50HKb1wcS9Q4/DPGwCBlfCzzXBnQXev61pLX0dBPK9EZymHmBvm50X+WWZX8xd/3ob
62tyqvr3xH8P64+ue++mtz59I75Fwkz73mI1bG9y7ZEbRn0RyaErIGauaEIdaR1lHHiRj70pR6ow
9wdTBjvFD2e8vkgAn//N7inE1Dc5XWPpwzZZsbt9RqsPmarVYBd0DxIq/dUZSgsep9zu9wtKUsXt
6rUlx3L/d2CmgmCQCcRxCwTEAM+IeN4oFPttD+WrZsa6FCyqkFrw+o813ZTMxeOBsrDE98ps09M1
yoy8o7qI8MjHsLB6Vj10xDsC8I3f6NRiPZeo7hYqFdsXYB4zjo65vl8uaDtg/iSQFQct1jHjdQ4H
WzCcCeVCv5V7knitbB21xlUIXf8F3kVn2Ikk3hQjKxXDSPeS10XGUrHLf5LE2P3AVl7RzfsmtGnJ
4WWDEkEigxLhh2aah6HEPEPDcLsT0ou6nJGNYJzj69jb4U/Yj1yLlABigbh80UkIaHN+HnHr/yul
WN+gihG7cHfNp4SLXrJX0cx+afLf6Z+ESwQjGwOOjrTUzmhb5L1ObBPxdWL7b6/FkdmkYnkpDFQa
gD6gsZ2Bp3LG1xixiePCKYra9iVb5BRiKAaBrY+14hqoYVHfEapg0O6waCnNq0/iJSEjA/VU5Ujd
nnUuI1nsP1h1ecaGVJb0lH8J8VcjfEb5n24HtAzchKeUqVqsyeNzvZKU696uv7vh8Roemf9Y9o82
frTFfUCLWl5nIbt0tb4R0oegJnSpcoKTfjtYwMog0izcqMkg3F5kWCM7oFLtjOatM+f7nr2ajYCE
aHyXzJ2DeLZwutivxCn+sewyKiJNnb6MWyptalynK3Ig/Nyt2rnG47JF7l8V8MfOGDihjAfZBkpD
B69eAFaxupHjhW4YWnDULxiRtcU5FG/MoiJWoMlbnpdEMCUfAP95fsLnqzqV6tS5WSzvIWpQKg2r
j7Z7N3IKcf9P+YIgF/AUVYKF7V7fQAdaF+5dGAwDV/axSQ4Z5bArx7J+KTG/cpbZ3mIhBhrnkozz
4zMkdnvyMm7b1WXccvuKwUHAfYT+pAROmKGYLjwc3Uzb/c63Sr1DzaTp1u8AGzbsWfhrTq+ffGn1
D7l+IfMpIR3cgThRCJ44ZjWIMO60fSE7C3SgnanpO39fagchPanjWRIv0BnclhZ+Q4XwsR+6ql/N
dFWyNWuCCmk9sjLKVXpC1Giw25EO9QpsOq6L0ij6udo17lEN2TrGt68RLwLBfmDLAMSINnBRBCxx
z0xlbsK8YNF9luMyTQ/wNi/9oYj3Rl4Xne0jnuugVaiepTl3RcBJ7iqkx0zrsKNq0F2+4E925T4j
H6idm8A4Slp1K42Hfjg1XxxzPSqyBXv04U2HDhuPb2+VRF4Dp8mVDgKRLNLmknOqSPaD/uwarzD2
F6wEDfSHNSL5AKLFtoVumV/iTGihQLGXlb1mntmLMbplKBsyw0i5IDLN/Uc4jbx+meza9zh5BKdU
c8vRzUY3Gl0fWaw4J25HiiO+r0v1vJIpAvTrYy4fQgLJyr1I2tSZdtgAzUx8zAbcdWuNzTKy/pcU
CaK8IPDo3OQ3ztelwotp0+w19dfRpGdekrf0OpA5y/dKrUi7SUhxqmwBoZFg/z+mzrQ5UW7twr+I
KmXmK6AyOOFsvlBJJwEEFAGZfv17Yc459Vannuqnh6Q1G9h73Wtd60LJW9siii0eHPVBbAzLQV/m
+YrtnL589VTw+b/8U39twzi92lOgNY7SOCFn+em8TGeFCK4N4repEwPIVpE9hKebcr6Fp7Q8U1su
1ZtfO1a3irIdtyoejubh0pNHT06JfrhZ37V0viWnG/Vut8AH3j12y0+3IubMdkHFauXcFjpFUGAl
Qiqt/WF7ZwDEEiCvCD7xmCt+Dyt8YBhN6bJvjP7CVYhl6aCZjoYJv9jHreV/V+eXLzSHWNqDaS6b
4OFDdaHTp1u2oR9PfZEH98N7UQQuOpDfk9mJ+gxPOVAb21xr1tHTqZ9jPYrtpxIpFECDs4aYPoAB
fVxYRRGU2NAhUZuKeVFX9BvAXwvP0u1DMj7VBVQKbnF+Xvsio6Jor9OANeym953Ohh3XW+c9VC+O
PAPsGHbo1suhkeSubj3jTRHZ6t3Wj98G2SK+4H1sKlTxPpGv6p3UTE1goXW+ASDPA5xhqnl6tnS9
vHLeseXjXfL9JgIPybETT0131oOVypCMShx6TvfUR2ymAwHlA01oSryT611Y75pokb529GPYVbGV
JlttQqJ0o3pKv9fUHTZzYTM13JaHIVoffTOThe8AOFV3kX54mU7Cpkn1CuZJKC0JcGE2x9ir6QBd
KsAQk7HUMnu3xasfgrRrpwf606QbY+Ntawai8hFavy94UMXxdYNRuJcwW5ovM8houS99G3ZHtpIa
DmLY78iG/wdaP7DcyZu8TtDVFgOiLRQETDGU7THNmXgp2wa2KNQSUICU+DeL1Re+32669KIOLOTY
5mjk9MdrNl8Pu0W/6+RtKm1o937mELE3Wb/1bU3Fv+7h+0TQI6AzXo8AyKhpMhvml7nDp9a4Js1A
4dEIxwo+K+LIG/AOyz6P5xSgU9gScbqdneiN9GlVe81OQTnFRUX3liOynWK0ZPi8U8GLunLJfUCm
gWrG313gMvdgglMvKI3ps7EwULx7sLUBY0sgoWkBohb15XHL4l+oqTjKlneGwDSiXSd8sge3ePwk
OwaHO6ixU6bhfJfei5+lxWpCXF0JbJtujrzyFdEKf6iPfcjzPJxxDUDcrkrownhCVi1p6WhFy49I
2xBFP8a6o0skXGvD2vg3TXZawnQraKb4Q7bqZCM/1/1oXW1LwsnrtF0q7TrKt+U9mNb7Z3/I7Gd5
lJEA/YgzXuYKBf3Ono5GIvkPAKkmPhnRyuwvGtGkwplXMIdxE1eLsRHNZPShUtEbzO/264PKXJEx
Ye/44orCXlKXL574VnRW1BnLQeTwjGi+7VQHaHZVLSXw3CGsNrMRT2V3Vir6G66dPY0/++HjY2I9
PleXeLJdAainV/smjb5g4AwPwB5Wq68eoG3C4JkfmuzUCKf7dETd41uYWsXK8ULBBlf/xIBIrNTU
DHgfq0Jdl83GSLeCuu06YiUBAkj7U3Xfe7I6wwIe/eO/j1PqCegj4HHKQHz4F/b/Jv2/JvtqxU/t
+cEu/YmClZzseMYNvIO+YmLCERCSntlmom7KngPJbp/a7dPTNU+ufU30OaYx/jzD2iurD9W49sb1
3lyz4WLoXMX5E110wU7fwN1PR4ov372TU4KsithDmUX3/r33DQkcvY69SnSk6mq/qDD0ey6v1uOc
QQcCE85Btbtug32EtI6g72/iYShO9/RcCudmligzkwZ4kuVeA5bzaLRjW4sgHUphn2u7TA44CnOE
/aP7QUtWLPRvA3pDPerf+ZNerzkH7J7eWoUI8R4YRVHNUSIgnhK4Z3CNFvw3oyOcozI/xik6ncP5
Jf3GphViwDsO9YcRwL6q9SN3HLjuHy+6YMzxpM4UsiaoteIb5quRXvp8lywk4swjRon5NT4x8hKj
7jInbQx9GLFjijdM8Zlj4CgUmVbqS6wVZAKwZP2NjULVNSZeY5nYNlvgSzhGaa0G6K76bPPIgw8E
sIOO1KsYGGJwkwKZB6Juhtso+jXa76H9DtMvcwe6jDkt+LApbLh3DBSRB1MI2s/PYlc/HEItIFWa
M4AWpVu6JJ6D/mnF0Vd2+8yaS1udxFkx+NNmdJo3qotw33j5xEtk/z5ZFvMU7D5EichVIxfL+l1x
b4r7ij2XQjaGDURt0PZR9xzKIms2fA/3zi+37m6uFB428wjMS4GtzCuA9mItGGET+rXntv0OKCLO
wyFOfBOa392dAlykuOQ9aQ7ZxM0JkWAb+PnBPE4ZI+bxjGo46Uysz8yMK9G+zpMe3sBdjSfmN+o+
sZ+fMaXz5z/4Hx8aNwnq9KgrL5CNGI0WmEZs8Y3LxUKr75N+rpqY33pya4mp7uPwPEyvqmnijFrW
ptrsh9dxRPmkzGohaX1D8QPdS6TISAKCt/ChaJrnDgq5m7gZt8z3RIGRrkoYsPI6C3+WoAZYBLp4
M4argFBx6GK2QHhk9AksfjgdYB58CC7sU8eQ8eyMc1FcCcwuBWvKXwZFyKDWfeISmoxfatsCr6ZK
bdWUbN4iBjJ2ZsLhXEyInbz/avH/lvMDQ9yD1t/1HZ4gwqK2MCEDM2WHHfzOfiuNXRCFj2zS8dV9
c39s8Z0KyjiDg1pwy23VFG5nxl+AXwYmuF5be6XITcWjXIBCetUnQqI9/IToP1K55NWSJ1nrTvOL
wg/Nvvc7RljkV6bkMyikxsKwkLKF9fmHIujdtAXKgX1krgyLmoXXcRt0SyonKbUdhalwMgpT5Y88
tfa/k2pfrMhEc8BlkEscFMYhHiYMIpzWGXTcpqN6zLiFWyaddo9R1MPO3Uaksj1OZ4PkChOr4uQQ
aFnwlwIvMrqzl8AUlC3WFpIQ6D2qh5WCJdZxhRUeHaKYqkjG9oLJDWZXT2dcll0WwJMMs6+H5b6K
T0n6BDBTzHcuEMmup391tBDwmUEuGaFPnuwntsma9/UmldewB3OLT3FRmpP2mkOo3u2m4mdSfvyY
nCul7KKzWRH3OQFokoWrP220VLx/KgPsu7VrzPuZMegDC8eYfkVHJv4PUJfZlsFE2VzK5j+2J0uI
+X/jYnXDUKXlJFBidqT0CiyQy0RF1l38zaFOzTeDI25Qo69RSsdczIRO0CCJtu10HVYrz7Lo5lv3
/3IoUrY2nbWy6TItD9poH5nwaCJwbMubPZH3aXcI20PSMgqzZGlflnt6WWstEBjOrqBfgbVi0WNm
eqiAwb0yIu82rl2M9aRpZf7PMgmF4dZjfIXKSnRNuXl5CGOEk81eeZzM86Ri4O8tJ5s/+j8ZKSIZ
/ArSIat3eSYPGWn0pT2os8IE/UkoAy8frxzoRgZESHd55Q1p0NeieH4/jC9guG3+kTSXiXKaRge5
DsBu5etnty2eO1mwRj0vWU11X6cfzrBEyl7HcSyNOL3uDZJ/fwJaXoXqKrVVFeAKzVbjJNbZ5/yY
yAwX3Bd3STI52Hlb995yqnVhHlMr1L+203pzbw/aNi4/pGuSXb4pMKqnfoynh7vlTknWIVg/ZBzF
IzuhWLJMqx5GQSfPP+TX5aGcvBm29LSyC3MthWtMOFMCM5s/mlFVrUJ5+ZDsRDIb2WNLEm1e3TZL
9i/hIPbEuC8xFYby59iBc8rSk0Fw5nZ6JvMh+5JaoKnnEGFQ9ZLn+cZOwU/vbvLuNeDwxk7g5UQy
tIdFtxmrYEx7Quj1k1guUBaCXnzr0HELDmq94vO71NBTf1xTglYt2U3eialRkPFY12wli/WFLs7m
QWh5Iz3wOGxuxeZebORw/bEq6stToxlZL7YDN+wZ21pObBzfbqTG2Cf/Nrd/svj5wl/6AoS88sqx
OdQ8tu9vUPZcFsYS9HCJZmbGd2a8kB3xvgZqfkgGlCvU2uDeB0K0j5U9jStW/hxtuS/Ne2peHGTd
QWgPSnsw3Im8eZ3Th+NwBVrCbVFlgcaZ97UNXhMzmrcwSHWQYwdB3NNtHlC4VSMT5SZ96b20eYZW
m65sJ81WnACr0BcxUOIXPaRq0E7Y8MyZazuUd03kRfLESLQYK+tpoMc8zlGg3JTdWoQlvlCmS3tq
rCg8pDWzu9TxTpJn7dRSeBh+CY1LHVhHERA9Oe/Bv/j+jBId2OCbXqvsvqTZx47eqoeius/echrQ
1e/2+B41QbidpiyE4tjwgTYsHqXmUMo2vZR3jH0g03HFSSzixcvie6ETXI5MG7fWQoMXxCtDtkXd
qedaNE4ewnaut3Ppp70HUrxv+kNTHu/C6XG/RPfLI7kKriHs1HLfD7sw2WDjawOjCaQEnu46bUhh
4+y5KsZOrLbR2RkUEiGQBDaoRLgTnuVKlUCTeTwasoe3Y+fXM5/VDlKxB25UGtv4l6kjWXymjlHp
YiFjoqWl+9rYd+KBKsWxkOY1C/UfPAp/+DdQ52PaFPPWPwIWf9Ps8wJtFydVN0cyrerRibo403iH
ASacnmi3QzUMo09MUuFnXX9J9ddT+BTaT67T5/Pa5efYqdeRaLe2CEX6tbvl+6e6W2OMtSMIaJ/8
6TYhrP0xISKwF2+7h7iluxBSGdmFnDyVN1G5gXlMjf/7sBQVvJHejYwFekPtq2Q2IZRZCVVHMbTR
VUJtc0MWadvmgdIF8UzSR9nn3q7SfGWwR2xGMQd5KiIQ8N1Ary0X5eIpsl38HmIoDj9h89tFPzL7
z+6fYN+5PtKTQKxw/XitsZcMHOQbBEW2ZktaSjKLlBw1b/43sAe00+TEwSBKLVUF8OspGJjtIFI2
Qr3RaHkzTo1xumMrbQ42Ks/h+VWT57o733cLYSoCP3FUiKILu9b8Dcu9YKvKauBLvSdShj1oS5mj
PDoBF4etp+PrFDDSzDRqR57UqR5z9Np2XMjTYrwqletT+SDTaUflOZpr07l2LW/+9+/Ld+yEXCS7
TjyDzdxIttJVzM1gxNKvZaLuyuqlrMJuWVU+HXccjnrJ/bajbKWmKz/Qn3st3yFVcNGiDVlZxPlp
vHy5TgppLVdr6YWAsZVMYxlKK3qn6IZDTqr1jS+Ljhhv7O8HG/V6+x08zryTCVJ7TQxzbaMr4Oub
oyVwmKUtSwNZDuakXnRsXgurfdip5FAJgwjhq+u6RUez0zSok62tbO+3tZ6uGg0Yqe2EM769+AZq
Zv+EMN/ucAYgWyKbr9WE+Svw3xuHjw0w1RE284Dc7paik/nhgIazPO+kG3zMlYq5ztiW2F1nUBLx
sWJq5Gn73w0Gg88BLetzwnO3/WQij0Q5ZVC2yuUl/ox8y/GOyASP1Em8EGVLfUJ3WvWAV/uV9jSz
mUdjubiihEeSPdBUoY6egyOW1rM11W9M2OXjpCJLdOmT6zO8CoCj+BguLOK6OCL9GXZkt818n2gb
pQ+6eF9yu1FsrV/o3WlQznp5tvGNptu02cKVrD4mxrVorn12Eb7R5ibsq9Z1c8hCcnD22LPGsPxb
aYK+OVGjqCDyvtxh1AUdxaboiCi69Z3cR80lBuODlR01iSdkfm5NkV4QNfimGQN4dOOmtTkoFn+w
55RAZWHXeoFm0+V54HvU3h20bsTPTFo/NZOKsvHpw6OohRe/StTxcpUaRHq64Fd6t8wWBNcal9s7
7YtcNJr9m1kOMcxtIpPCsWMs4MZSasf9yDRdJ3NVdm+x15Oe5/fBl8OEBc7Abno6u5cfYnQNi3OJ
nwE/7zq4sWcW3Enu9qLDUT/WTydS09ZwtzB8avOTPnucWa9qvHlh4qrWGgzXz/Jpf1NRVZz7ePOd
AiSiAUYluTFD8gqluf1Qg17c3GkavCAxVV+R/ftotkmz1dkF3basaGUlboqZNpPjrb4E3MOJCRWY
PFg+eipTAZbUkbQ4Z7YBglm7hG8r4mPcklxJCRvSnQOSytOOMAcwPnHbBoLDLJN8F8y3/8bfqK0N
R2TnA+XKWPfD2NZZDHQHzZLJmp6Ed2Un5VBhucKJ12aoX/7NAbUQbxY7AmUjcriEaUGIHniaWwFV
84Hd4QozdMjLQPuw8f5VrmK8LUTvT/SgprzXv3T964bV6F1AlT3XxvQ/X2OSIfd7iiVWNkaAkucp
ZpxyJqRI9sE03kfC4UEwYfZs1mm6mb5ghW8CrXUnzgT2NQeOdpXTpNSstPcyESs/LwCtexFbzsiT
KDBks4JH1BNQdvSZ0biU6DWz9otpjU6IW3AGEBbmvv5xYgpN9kN5rIWTppwLy5D3UXZIN0zIWUB/
q4dtBp8i5YSP4wdDmE/YwySwCAtFPwrFqXoHCnXplMqnR3i8E/WYN7grJE+nC7rm4OEyj65pVhqP
gDlZ+xIXxUyl9RLdrJ3TSUnrKdrYY3Mch+Y4TNU1E3Nm6u8Nq1R81sVn/DFp5g5kgNov07GAshR9
ARK36KsVxfd+EJt5vbfwpz2pi/VUjTiRf48sHKXv3R2OqNRP9nJ+afPLL2s7duKUA/Y/hlfKbZE3
AB9gTHyUkaNsr8MMnOrnTE2P3YljkvAGuSq0Xouka2bjuGj+AIZs3aBNSPMuWzTjid7xnoWLzSsm
o4/Ih7JC5UQ7NpHCTr2m80ceoAkWHVOdXasHUhukehCmAXed1/WRXV7NSWQr4/4NBNBuVdG1qZO/
BQVn4NjvOay0k6XSrSjHzOdZ5u8T3XuRIsgJuy6bdlUR/VBX98UE3+bbFpq+1s/KCgSbx8ZOHnbt
sOsgTIF2WN4e45yEyQT9S7cZWrakxaQJjjxmwCm6d07BhS1pW9UI8BKlIO83Q7qdqttG3U6ygK5U
Q9km6gfrr2Hacd8Vxkn4ntRrjYkAsBSOtf2uSnFz7fpqK3Hbv/wN7MpLGc0uuCF9W9rrjT3tt6Ud
E0VPzCdlBJr7Sr1w6hnEzASv6LjgFrdo/8ovg3ym9OK9241s9kavbDPN0BEJQ+4fe6F1B+yxCmKV
JVfW7cOilIPQPKUcD947t8FkNQR6fojzE2XOTR/wytJ6X2WH36L+eGgfkzNyaiGcnveLNLnc26vR
XOX4+oqp9zsrt5msmb9ytkr7ZQMaCxi8Yt3vO4mQCEnHCjPH2NEp4YC9W5Mdpo1uK3BgJKfl3ae2
SHyJ+mIN6IP3/O0SqKxHdUHYv8lAxy0RV4SHfytGcQWGrdR9ys+rdNKHOZbkLppXFEQ9yIPOhmxW
4EN2an17pPm0qkaXD16dRBm9OhVwvNaNZyx+RSTNiD6zzIpl37/nfo9lNJ++L/8/p3AH6m6cSyzY
w0AgDHc9Azvh/5XR6xZHEaY6Vc5NcGnbzDco+ayYPgo4Xv5TL98xc6LW8vUZdz4k1JsVnHo1iKtN
aBXNocjpy1Vnp3A9SPvbyqFpmJ8EDoO6jN3pLpK2MMoxmL4H0bnNbTbT12K/baqdoe9FQOX6EUWK
yH64wRZOpNrEIZCUlCZ7dYr+Nh1bL3F4w2WOi/W9WNN8/oceng1WlC6vMy1a4YgAllpKhzw9KtLB
6M1MAk/rCSCGDRdzUWI45dSJ8VjCi1Hnw/s803Qzymlpbb6/W5vF1ELj77L1JN1E6qY+Dqnf1/4g
gtDxRYGxpf8SfAEJlJ9X/oss383nTIi+3kquuMtpKl731BIIbvdyc9FhHqMgdgOGIkyAZsnMZoMH
ZpovFeD+l1fihpiMp15yEoAoMvnFX0eEZOqFj9OtuihEFoK8xjpzyVhNt3PmToy9LB5C5D/pEKfH
CZp7eciFfbq7N4uPVRaakIPqtfJaKa6asBnnpqAwstQCMQ04u95DMgNsZQ9TC+oWReQ4JYwN7IuK
lrGeOz/UGtqchYAux7w9Y+GMdrI8ejSTtx0vHEMP85dxnD5PJuDl6UhJeZUrKaZogvvW0tBAeDGp
Y+t8eKU7NRrduUJnKdAU/6uyUPj2ePl/2xqlXTkWFtrCKpKfdPJPin+m0W8R/UbA1mU3bt2/p5NY
wKJd1+yDATy+R8L6LciBkuwSzOQFecK5ni3s76pbPkjxWQ3n4q8Kafc9ZBM/qsKiw7nnaL6YLCJi
0KWTkIouR1OAoLl96q3sKUUDbGkgY9SLTKd2dbQyyd2Ow/qr3JXQsEmBOfcn9IGLA7PRlPGPScve
fgFRRUsKj0k2WgGVZteK26jc1LdV0a/uM07Mz5Ab+mKiLoTYeRWOLjv0K4tY71p32r6Na4WH5Qas
CJILSx7D8ZjuR/FC68vSc1xss2LbErGabNlEO6HmpJWb6k6Wgs35j0W6XUIIJ89A8a2yftA2M0Ji
dmT/4p/oQ739a2//SAmGxM5ouMDh8TbjC5ZLLRHeHiYbPbbwdFF8YU03mVD8EGcg/eM/rFij/NnT
VHrzvBtz4nfMED11As0+XZXdctGZHEZwY+Fp4jACsZ3eL2Cx17peQ3xNrR0VKdic2HXBOmXjBbDv
b4+HdwmCG0k5Miak87GkGowoHTq3OmtRq4Ey4kJmZWhtBRpUVkArYGIE9yyI0WtS9EjmSilC2rKI
lpQfiYzSOBfnK5pkGhXbpNkzs6ovSXTReizxppx5EtmteJZOIZu6Ycp/naZ2UnqzZuS6s6Va+LLV
TdcRQZmcKSwzTD6vyGdcNrE/LT0IFwhv4q7OD312eqrn2+0qt1cEZGBfxTIqiJDQKbGk7PBG2Unl
l7y7WzAhCjhIMCFAgwjQs/EdWQM4dhIwiDlGGwDfEAD5uE6Vjwnn6m75Q0eT2yEjWlSNwAmkFI2T
deM8oxHVz5glGaOZoNJwIj48jpguzFeDMUuy+Kn9uxZAz7apQaGkQnmM6nmyInpWfuTNVYiu9+dZ
5ii6pnXD4YdZChawDkp/A8oxZ5pwLfZz1Wpee51WOiwti3marxV1k84qRtDOjeyK7CSdWwJK7YKo
2KmPXV1BBFmlyvrZA/J09WgcIvG6GCJhLa8EZG5nZz7kNZlTOJb32+FFYnw2hk/1/tLrJ7oRmPQN
EN+uhpUkaLUuYUJaaacL4chIclIEjCT74kCJsKqTWjol/TmcQnXpRoBBthalZYe7KkRz3A6/8LKm
oreM2NXMhf9SeO6py0qYmvJJFWFjLlWZklZc9UCezMv0tegAb32n1b/+9dV2n8PzKufnhF4Kur/a
nUbNKjVtswnI0ttcwQANIpInyLAwn2ai+6wfEdg/EDIDoxTJbUci8jOjgUdSN3CT22KXmPOkPyrD
HnD2Y/F6sPjnwgBeCBjj/DmZKUyszUJbqJ3Txi74qXagL9sDPyWnM2NiPi06eiBQdfnq2Y5wz+S/
cM/YVhtu4lZbf3Ty5yT990z/jdK+NN29+sOrPAoY/aqzkF+k/JJOLjHi4/XZXHNhl64i47Tbpaw5
l3IgZSvzwdNOPqfGSX8cJ2/TIlUlxBjMuz5vm6Cst9tdU29zxEj4ty8XLM0PhLxbv9Nfwb+y9KvW
I5f7xHgDEw1259Mh1psGcAKHikqg1b+R8UlqdMF4LT6DjXoa3zjbx1w6udIhtOFmjlNIVhJ2CJY3
G9kgbAI52arVxo3p7aK9jtzKx8+XIoyI4YpF4+UoaRB7UdIYm0cgOv1HsXysbtKRDPRUPJKBVm6E
UZcK19+7FENby9hGrK8yxJDh9DklbkjcLlnsRmdVzNPobJyzx+XRjWz+MP8azIORH27DSbtdBeiY
s3IvwVk/ZfNC/Epv30XBJHTNvTeNftvo5xV/CxaAQeyGpeDrU38wBT1Q9ODxoJgn0N9YypGS/eJG
lx7/4BA7jP/XvL0ia7dBqQc9HJ82KF7b6Latkw0MViS50IFz2rPQYEenTF82kUn2EmdfQkFc3FLM
SzX8tsmDwUzop/J1fH/4Tb8rHgv8yTD3Xo9ZcRUUp6RrqRyNG9Vz+TKWUzPnUFLs0kDKVwPXdWcJ
7c+0/RGGXVkShTi3xukmHtPFgRf7UMCbXSX145GOJk6a58THkvsfFJoFBXRdtgoVluVmSDbwFdCq
aBB4NqtKe6fvQ5+YCXNfkJDMaUGJMRMjWl4YGMr9lwwTzb3jA3oEvOeysbyhu4iXzK5o8ajOTK56
woTnlo/J5WbfZCwGY95Dk5zdocAc/7BotUuKnf7YkQC1GsXpu5Hp9hw8d/NakIWrxgu4URd1wW0a
7qHTY9B/uIPz5xu9a95N81yp+1ZRUWNqnr4IqZVn0Tjlt1NeHME9M7wG6RwTn8PO2FqDGhDxmEq4
AtfDImboRZ5cW1RzUabqgLOM7R5wuNIWb+OCa+Z+Ge2Ex0HQjj0pbMRb2iiPeXuspVP7PCnGUTDY
kh6fJjQqjG1uB03y+OyOUnkoh/09Xkwyp6hsMT8L2dEAMjL4SuO9oLZgCzA3A1RM3SvipWosxWz9
UNc3lXjtlrgojIQZgEIjkHAX6cxbwC6Z0mBLhffsaZ3wanYnBSE6Lr9OXYQxcMTxXYoFOy124WPX
TXYt4oJ5ODDxc/LOwXWgYCngxhV78LyNwpMmJg19LR6aFfzRPF2raGBowPxXW6r0MEvnSXLi/fuR
yPA+F1s3U8bi39y6zV+kuvGi7uMHo2Y3nrugXOFgjr8+RcuYk2QyBzNFAkiZZnvkvdUbDu/xloHx
5UZFEe3gYwpxmELv3STH7Haon/tF3cx3T0urgLUcDOMAqSUy3YpVEu1DeR9nB9rJqv2QHsyKfHoV
u5riSsj0uqenfLfAzY1bjmzDulNQopWzLJ/5hyiDDT285vCp7OcHNR7fKlh+LKhqxdvQyLi7gvax
48rnFWnG1Y1wBN42qrzmhkbFdg5abmXcrDnvwUaQN/Jtq9YbXgvvmZKtBiy2PPFXFTv7JsCCMdXn
SXP9m1BD5ANyyoQc2DlPiv8tZBiCLfPKdjR58FzmfYwCSd4M8mZSkwVYy7dZJK/ZrlGAYAnW7ifP
vlTIIc+9EgPttfmMxKnX0H8ej8/YuGqkGDqPxkKG20bu7lzeb0lyBhzikgN0gKJWtju4QNgUAkYD
fsHeDzDalrYjqQcNu6TYiLKSWjvszJe4pwhNod8qJmVCN3Lfb0FS1ekeFNqrOFS2fr9m4jVHjIYd
Fq4SYfVoABNf1PrSRJdePlmzqAr66VaZbDphXVZmp9ve0Owkq8s9BbBe5pa5Q2ZWAPU9o+QVep3a
r2tjLfSbJNyYMwiBVB9SWSaSWBk3DaCsdN2Vwr3Y79FGpoxHdrN1Eq2TarXWmdiyH6kOdbujhUGq
x9KfY4Fv2Wz3tA//YSj1eIHdTDQ72P39CklDAgsE4SDeT7KDPtiMtaUVaSGmDOCdnvMqpGuX3cAi
5uYNwiRy92Nyfpv1QTTdqdU+enoNu4xo+b/T/93aoy9bpNSngUpIVVxG4Uhamvxr4x3ggV7ZSdme
wPlcgP3zHPNdUr0z6h21PJwh8sq9jnU+VzplaXpZX5dp5dDOIzK/HTZRwdhq8yw21WSNyskBQT78
74hTRptnPR5xMJxTi1C4ReJNFJIccYb47T8HCoiWDKr2e+SXEC1J+tTFY4tz+qMpP4zXNcc7sc0T
ZqGjYCjfcCvOR5Hvjql1n+SHIjvtY/xo75R0SgbLpje5/fcoDmAVtBlYkQVy2tuQX/rbGMrIhyL7
KfYSjIJ4H1s2zgcwbJBHo8eVkxSeMCqJoEKR2WW7SOur3vlR75vrgV4Fw+0rd1K5IueDKOiFTYtK
mXB0H0s6IqrHYl+lS2nWh3NpWJQJ3oGx9LXoXCMeZ3f7vT4xUztjezD9mgz/5O67aUc7ffpws3bs
px299JyaJIJSJoIrU90noUSImY5EbQ/SgDoaBNTBvNV2gtGIsjpTkGgCGN2HxF8KZoDNRm62Pfft
edM6mWJPuDerFs3i6igQoh33wDQv9eSS0Oeobq1fgWNfjljto/UiD/9agrJVZLtjR3HbVuf27haC
82DvQv0cJhtQNgSCwAY5N0Im9YpxklW/lt1r+UnswJeJ0b6AEozibz11stwpOTmZERQiYsvUMmR+
MlkOxvKhjR3BOBh5rER7AlF6yuB5j3JJSFjaS9L+uzcNN9qjqPypjMzwJg9bnavVajJgsWIO7D/m
jTETb/PJW0ruoOit6+cWS0Q4WdfiaImo+KPAx9xYdLTYlRKPfFtEWmkg+o6R49mfyGPh7KzbKx2n
1zy8RuF1wDe5qCgqMX9xZIr6degvlfOSNt+2kKwxr0Mi5PaEPMa0buLfWnzezK+sFvUL+LzCjtbN
NNcWP6LeTHIyv5i4bXy3yS9xhnsDt2aONKpIW6wNCtV8+VYnz83M/77tQebino6K02izCGfafuWj
u3Xp/AUekhAPAw+m3G/7v61PFveXdYeVy4++WuK3uGG2CFfcIp4H0AyCNrs11yq7MNaqaNsKbtaL
IAJlkyq2JbdvbJwGwt2sAI/XhCEY7H43jTO9mYwUXxiqn1RLsAm8lCAu4Ze98HxiIxjTDuigErPQ
YoZnG/vDOC0FUl+x4zSn4FpIvmqLYVV6E/oQR9lSg8XUzh+4kKvx/jUxy2y2l55M9NeyIxa2bJgm
s4WxJKl6u3yi2I5zO8OtMmY+wbsBcgOqoGvjBxbn7KPWLpJ2GbjDUyq6VJ4WRiPwO8XMVDF0a3ut
XEJII/CTPbaiwLQBazzk53U8EFTbxIAcofoW20m4EalmAXUXBWEZsIJmn1ziIoE/OA3vEp6uGa/v
282rrUk1Kv4vxSlil8H85D1z0JhL3E292eZ5UHeBqgcWXK6fLvq9Rb+K8ENhDaqKMSr9g44EvVZV
9OetJnLQXSkl7JPFyVYnx8bYSZKdGzZujVBbT7s1MVorbv0nZK1/db9OjPUtm1e/ZHCS4Z8RY1n8
x+pQtqWyRf0yCsKXbp4Gk9x88m2c8W0U1GWfm0brdXQSh05HzPxuC6TwFfM4AEhk+jJXhcM9Ok+7
a6hRbAWm5ruMf+L4R7j+fQn+9dyRAEwMb9nYdl7P8zQ5BepaTi9CfOrHnPKSawGO037Ca+NKrbad
uMZuEherTCfXuFdfR0lDw9mu/Dt0lfv/cXVmy22yadc+IqrEIAG7gCRmjZZs71CxkzBJYhDz0f8X
crr7q78qW51+YwvBwz2sdS1if2bnTjQFbRH2erjQw5qewC0KrxbcTyKTwRR1Z1U64ZpR9odD1x0k
3cIvwy5d5+w5M0Yd1G0PAua+fvxhJ3Z7k8ETl+6AdpZRCSp7PGGyjQ+lUdcdiZv34+W3uDRXML/b
oGVtvvBqYBDXbs6/YqKE/t+pavIJ9wyvqs8+/lgdnyhRASBINlvSaY+XiXnik8HuWgSMvUIB7OS8
eFBARa7cewovWjIahmshYFl9L4xAiDCjePVAsCPQktiI76fb6livjkJ6HKxmERZVKNSBNK3FhgJv
K+8nBY0AvghcI1xZDCqJ3SVunbirEv4DiRru440lzN8CXxIhaN1bLl/K6gLck10ccM+fXdy0zpv/
sQsJtpOSLV5VgtRLhoBS2Ko7KToUBCgtbdZULweYXJgkHjmzVjW1k78omsELk6uF4BkVAJiHDlf4
nCXbkaQp4mPGwLdX4qPUz0OXGqsTWQhLD+AVvCKkiYP5ndXGcOxlqo035H2qgsKx+MyxxaMHBJDZ
nXr1reU/Fzbg3jLIgxrg5RmiEuH0Vm0qkxendcWSFfFP+89BSdAzgXazwxCN7vaHGvRD8yje2bKR
04pn+8XXhFTafjdTIDzCRDNn1qRCDb9eTXslgbpE0Vh938rfdfFHLv58bFvGvvVMikXjAHAcnzgi
Sg1qbbyFEylDwBy9OPYeMsndbkYSFisEQ67CgffNzV/+4vIqrxR4rZ2jumDKMwAi6WnaPvE4JLPH
G7Gg3NvKwhiG81S91dVbOtc3RTR7W3F43jwp9gFIaJT6fTCuAM2FHX+qt/LP37/T4r1kRfXnqZ9Z
qNT9+V6fEuEYT8entpHH9wq1DNFO5fX+hexM7snAcKqXZaYYrfuw6xcHcYdybxINpt68WFZ3T079
5l0qLnr9rmefavyL/cJCPHTkTBRMSRlG/q0yZ6BGStYZN3Ljr8Z1P33fp29t/LYPCTpyNsyzCI0a
xqaGkXmLUNsrob1g3Q/vdpxd9MCvyr+szuP/pO5NJgc7yCrKakL3yFwsfwv193peN2jbUvpQu19Q
H9CYhGu98RP4nK3fqB5FWL+Yi+1MCoDogH/4MRHwpu8OIndGH6YDbPXjze37vaIfYslsX3vM4bXH
zDUClY+Uo+yes1V4MtnbFrydTgnWlAbaqZkwIit/PcpfvfzrWTIf9QvBS0E1ipzFDKAYHLk9KLYv
Vg1ZitIyRP6ADwV9JFf1wmzClTjNOPserHVmd82ynN2JGPQSuP6jN8Ze3rlphCl4Vk2/vbF5yh+b
DocaXOVsU742T9wQ4gCwLkz0dVSD5t0WL1dmCq2qREpiV4qdxaa0MA5spI9ifCoEc5y+cZUk/T/t
V3TnYm6wVgqEVCD0FN8OenrRi7e+OnX4Hr7w5qHnWy42DdP3ImDVkX+QNtFsJnaG8eaHgUIZjt+F
23TAoep0g5Olbjm5vPlQpbFzzHJjLxUHJhnVO9Bk9UXaZFZfABaq0URAoEAcSkuzCG6LAME6woy+
2CUREZo827RT0MruLSWi+2zdp47Um4Ctdd0dH8rhVkNQ2qVNkOne8Mlb63EPaxPrd3rbPVe7jLnp
fwrJQTmlmyTHcm8OylmaTsjqKtRZwVLzxsQrYedUvjzQKod3i4VLxDwHf2s8r+vZIEfMEokYqymx
1uiGjNXSvsMf5HDM9/fqLa7eNIHXw5ET1MSSTEoTICNYSQJZ88uAfBSmEsOcauUI/wGXi2yg6PwW
c+4aOug9MR8EpaQhVwTlTWmkvbn/Uz38ksQj4RXH8QkwrKflQz4jbAiwHF5XLosD0iDX38lfOTut
kre+vw7iB5SLqjoAtsAug+LQWKOK5gnrcvdHnDJjqcHAzXYcTOhoovGh//QzUG4j43GzF5qd/gaf
EyPcl7ZNsdUBHxMiEof53ZcmL8djy2DoEUyrcIka6oW1Zdv8X6xtk88KC1pNdALLFfGmB+V2GNGn
fozGA8vLvBwVEK1phzuiBwbOiLheW/RZAB2MLyUC7iQ1slfokNBNuQ1mF2TRsnOId7qAyfyt6c9K
dn7IJ0qc1bEDO8Vmw5SB5FBqzy5hzrqOzAIJb4XBFh6v2GNlW950OzKwPf6THzzdXDyn2TX6TMVt
B4HNCFK8Rmw734fnOgIHid9TSsz39yHz88afj76scW/NLElIC69d99KHnn+mMoDEj6n8KNv3pXLR
o7fFOumALjhD43S6rUbbEgDXczum9mbX3veldDwrpiLupPXf+k+5DG+EP7chCktRCZfMnrKwQvBo
R+MRCXHXGwjFhicbTNaUK+SqRLKl6yi1+7uncTDQBxBKYuGFSh1ai3uyi+6ksaPKnDuFvN6MCHEI
byKyAwK+yBLh98J9N5OOgYVdz5ZktXcRbjUDIBQiKkIyzvJvpDEGzWrUmQAQHhTVqNefH+YRLgJQ
BBLwVJrxHcBp9Fmy4L/yBv7ySHNj5hVVOzi3+naShtMtOtXRCerjIHDohOrNUur3p/bWb2qY7vWc
oMnbFYvCel1UuHjPsD8kAS+qgVRfSY+1fEifh66a5zW5iNcpTEnBBO2TbJ8zFGczkE6jmtrjkLen
lWDq5bFvThGRRuhguvCHkpZapwEgxLg9mYiQkZBB241Pi+uNdpy5IwFbLCpJrY5dBE70uc8rDuIb
Yuw97lba7WFpcpFSIociu2uZ9G7b0V6NTqk60uFu/NUQYC73QrpPml1GCnGAKLQ76Mm+eIbD7vZ+
K+l8ZbTEr8ENKoKGWF/SAzFeKTYM2o6HKZSWuy7fP+EtYQdc/0rvfg8tOSPty1uxTZ73wtmNjelW
TwgUs4UeyYZ9IpgkwuO4i0gFBbPNXAcbhWgtF+YfKEOECerFWvpNghoJGhk18jj70ghKmBNoBKJu
NgDC4eIv+Hdye5rsq0GuVsJLXfJl3J/CegJcxqSA2+TlAGIOEg3/RCoyW2iOERthlHhDLQhnCYln
suX11e5/hF4/Xh+6pOdy9vrQJSWGydeUW8Ntr+mzeTF6ngoontH5MZwf1Zv9F6VK+hIrCyoD6EB8
gQAUPmUFPMmL8esUbkE0Iqc+3Cn2GYCdJwslTgGrEyXyYTm+D9olXhgiwuXW6TF+Q9AoDXrcqV5L
nRUjLVHNkU+ubeMJ35ZNxg3EIqzSE8G4hw0Z4WFd7ALY2uYA3n411+zKykNyaPb1GgAJ72QAJHwn
yW3e1d/x614eq6sGifRjCAcmiDRdiTOkrpKbhWQ+27mSGyd/WFqK+nl7fPGUVdP3QzF6/Vzp56Hn
1j+3fJceotR85QqCg5Ud+oEGxu/QdAGnQq7sEv2yLN4QbaCu0R9vGmwY+LmlmSZmLPjtI2y+cWzf
YYnMT76Ey9PsjUw+KeNxVI12PGbd4QBuYX27u8pGvtkkXSvdVnl9bVQd4+pf1fGjRkBg9jQiYhu8
Rex1dzeft6x2RDeBTRYImSEZ2QLrKSCxsLvty09K2x980RQ70CLwwUCLYLwlWEhjHtIsjakETxX/
SWOYFyCwtuA8gErI5q718Fcv/Ofoi4U/FD7Gi9ha9odMYcnk87r44Sr8/svfMRyr9YuaXhQRSTme
DVeKDeJDPKQtlsulFye3ar0Mt47V/p+XVGKcULzXW2hA8XJ+xy+8JDdqEoxLQgVc/XUeFP+Ry86a
2wdyDxutejmzzlrjh2uApyLL1kB4FHLXzmAodRnjkiM1jhn+ckO52v+kfOtpME5eRIX3UukvKwPa
k9TvI32WrJUmA9sh97K/cvtGsATg/Xqyk1/xbd0xNjwMsZ8i62WxNgsV5rUIgWasRRy4ziq7MjTx
lHPIWbho4oyrXTl4dMkRHY/kX8HrnZ77FaOV2Q8IPBsEKe3YVFw4hglC0XRmkBZfIaZwn8H20P0i
Ra4rf9+Xv8clIvXv0lhjTQU8UlIW8LVLW+g0gPWm1Sb8Nf4fICwVIqxNKsRhu5BMPTY1212IYQHx
m9x54j7T+YFYDs78rWh4Bz3ta6gM5OILG50lXJO0sYebTeHBP4tePKYa3CwaRxbtKJrH8UVlj0u7
wTVeuba7zK36M/5P0acPB2UB2uBUxiemh7aVsM/etRj6BveJS4YkTNZT1BK00KzfgLqY+pOAjbBs
gwyr8GqNfAdb//ACKq1Auo4QOoOOPVtjWlaJ7fdmDrxpKwP1aNzt+y9xFiLS0vBoSuJaizzOH7wQ
SmP08GNUFz7WQgQDPxsbNPLmQG6ovqquaxPOre4/1YB+A0nlMt8jqYzvc6kEa52CoN3JCknpYaPM
pcCdYlL1vUOZhdQ3GjnPl15lCXVskn2W+gLrah1iNBXifcuCcLiZvWkpi3OpG97MARhIs32GN2GL
XPs+movaX3aeSpzYSDCtManOSKQiNc3KkyaK0Ms9v6rD9dGQQG2m91NxP2H1X2FfeVKxHWRhJwlh
ajfR9vZhoZUVUa1eOZWZjXAqoyBfEn/NKiromc4bU+cxZQX8CiQ4WN53PPmpUX5jaBeclogHYGXb
Vi7NxwtocP9raQrbGI+OdKluRew7/EovMAu1TV8fPascNgJ+7BehQWwNj3mZrG4RkMaEsoL1L866
fGzKw8WK/vRjwGhLrDGN8SpD1btWP9CnkuXIWp9VEidjU39G2kd+e392l6Q7J+Dv4ZmpYeuO2948
qND9wAsQX3YkiwJPZFZeRNJMppnuCjt5yhzjz2LlEyiHR5hHDdI1GCbyuTE0Eg2EbwujHJlRKio6
sKNVM4fJFjWxRVx2C4SVBJ/zm9waqigCbNryoLCy1ndXjoHR9Lf4kphdYO6Tjzfju0h9HLxUQspx
Es93n2QbzJ+NoSwu+DtETorg+V2ogPTdEmINOSYiyhmH9IwfSl189nnNI54ku6V9R1WPQqbr3pr1
tdTDFUGmwRJazhSikxxye4GVOAq7KHzJ5AtoQvSq2EFnobza+pnmgaxd3t3aoDsQFZdd2LYu5qcX
war7K0dLI4bsrejUxgah+zav7H5J8eIolVtPrsCpJ3sUDwn13gyV46F55F4OVy5DlO2BpHuwsDCF
x6lvDtrmR2etTmBOtwObcoYm/4TWpenm6q6NDhK1X3RGNf8wWID06udU/hruX6n4pQPwln4tgJ/R
FLz2KUwD/7vH+HHdxIXFCBA6uDFPZM9d777cjfLK6SpL6awLbkcbDkivezJJlNXmYndZmLODRUj5
8H/bOIYecKlEQGpehNe7cKk/QOFBvsKKfOctstUgqe/AszHJ5479meRPaF5eIB/YWH9jnWXjLorw
ee+t59Kgwq/us9DwQZYZWsPAWjEuu65eB1lVbWuGLMoW9wlnvgwh1ciV7VhusecBWgIxFDEuULwb
UVUPvsDdLTUuWmm+e6W2VTL7J+eFWvwJd6oI76BrbXSDycKONUpCpl8zeqpbgPk0Ch0NvKPRKz6B
3f6L0cvIQTU1XGtN8GYih58mo//NipNad5JnxSy1bpZSIP184VHjVfHMI0on/3kPAA+jDbgHJxTl
SOKT4dBqh9jSyzfuumzXyScBPXJkit25IycEQXFKO290rZOREUHE6+g0GyZVNIPOdIDRxoifYNSC
PLfsKkbXh/Qx5p+agYrLMFh9zoxwNMPTDLOsWlO5zZR1CL3aTI5xwM+OmlPiFNZA8c+9cft0wrQ+
CxGijJMJMZocxaIOksF6qt/YiJeLTxMc2vMgVnthsYMZC67jbi+gWuCU5GoAC2Bu89oC1hDFNvHL
58DwhvlfvdWRvEg4yK3s2raHh76XP+MSjycDBDaOc6YSWVYMQmnuOXIQehKt8t8YpwfqDn7V9z41
PsSVR31Oyk97ZHuhpUe2FwmsxL9sJ1ld3FEpmunkKZGhwGCRHEG0WYIVK3C9mOo9inI5ATddalST
p/x+Zg4yIq95+a6WCyCIH4I1vuTj/wBXSJNQRFGyZd5yj3acW3BGirywIdhXeZ8yBIOLUK+51y/s
Ofa8FCIZumXIyzXBE7xZEpEzgSLiFPEn0qcxrKgbUtGILYHCgHjsvznguMMZJqP9bDI79SfBTxB5
66E47sSCkR6JL24peCtCKhhPYhRVdkgUCDBbMESfgW7nmKwWJi35toDX9VVXJ0Oz1KWLeZRACiz1
kPxgU0NqIF4cRvl1G4sW9GKFgmM1l0w40Aem+sBqVx7NUXTiW4PVtowDdRFkKJrrgLviWQchdO9c
3N+q2ZAtm1I7D4UbFKS6LVPMsMbbKr5yRpcFN9FLrn/+oZV1Or1DtzCXkZ/8JSwC9DQYwbaZMYLP
Gq374rDEo9wFg/Zxl6/EuhQ4yLbPAyq26aA2p0w415i7n9dYfP+nBUOUxFzZwDrgPRqwI4zcvGQn
Qb1KPp7Tu2Au2XPVZ7E+549Tqhza5PCI97AAl+foceqagxTT/K7jzNUYQ1f+9Ahu1qj7D7x5XYge
BvGs9BWt9kpxHIvj/5cjJ4pk17JxnlMqZrTCw/kJoN+j2Urkf8Oupbzdw0Kw50QtkAZAkPQ5NJUg
OZHcogf720ORHHPYtMNp6i128us1C45BuBYjlfK1uV1b5SIOb6JwgqMOCrVtZhSq1m1/OKg/A4IY
W2+04ZWBRACaKSaJDH/OgJcK7YFEXc2sYBX8TRgRzKuVFKYYD/VwgQzKj8Q3oC+CuA6Qsf9Yj9ch
wVdNPtNY5cVctv5QbHjxMWGUXVfPnefr92ijmSUEN1GGl7ZZsqE27i9CdI9isLMwmTFZW9IWeuXD
rakYKRfY7zhg2rvBEKbdiHi/PnfCqQ7hQ47Nepw2It6q6VTBDwiFNChAyJINQbzwwq0S/74gpDl4
rAjb+gcgStxkzVjOPDEuYN3Qxc7ELwTNpXfqF5sA4tbq8776bPUPNsQHdoWXG2+Vjzz5WMrXIb3E
D+ewbKzq+lQPqgIRcofDtQfa9SrzaKlBjebwo0SLyAt3qe2yaY9jED6TBeDtk6UcsxINuHrkelYy
hi1GRj14hyS01Z9bTLiPsH/s63fAaml09cZorZGmM4/IWz2MRuynu3LBA7Xvy/1gLQrPCvTdYjQY
Ymt34hzNw99+8SVJv3BJ9tVV6i4V8qToCPqrAgKS7J/4FX1h8tjZW4uHKxVrQbAoC5mReWvE8ch8
Ece3L344Pc7PAPSBlH+uZWh0SLwA7kqDAxGWBoeW12C9kGHT1uJ9OofH7HNQSsJ5uF1Wj/c0+8Bz
Rms5ja5NgqibHZocv8VsEUmtbqRWcVN0gqP7P5s0evktv/uUXiJqzvE4yQYTt+RDkK9aOD1+DWie
CWYhORvA5rAV0+3imKThvfdrq2DADvSNKUblWB7/T1IAmrDKgxF4uD5bNBeR9xC9ZeoxEam8UtkD
n9PMQ09t2xtcLHXlk32A+etlPqYHWlr0C7JxkMlKNv4mvQ2rNNvRj6yaEPP3zZz771iYpxXzAiTz
WIA8udYoe7P18DLL3hprlQXRH6zPeW3ATePrEPf0BxhpNZkhwVa3RQ5YtkGvu6NA5YGcc7SeDeu4
eau7vPtF5tKsiKLfT0GPW2PXwAmsDpF46JvjsDzqw4kdar9eal8LkxHtzdUb98mq5+Z+NkwhCZIz
os9b5jfPNVJ+TF4LVPBGusE+SKmJIKZkeI+cgb6Zo4qX2eByT5VKKDVMGgOW5qrVv3yvNIf4fe/I
1fptr4LHBUNWWuUMaNxWa9BAlf0c7cCM8l3R70uwHTbGDWYMP8aN/7pxmfi0+VmlsrFuW5yYysPB
dIgVC5XPhG7/YWMnX8rGXz3by/zpaC1NIAldgwIvjJRgFWLOWj53CAdw6o5KUOODBW7ne+AEGT/S
8GLAiPFKOUA8H77V2j9ARAAUABGxH2mSXeH4Ai+XblfF+tG7KofPaOZMcumUWKs5reg+17lqFGtr
EoiweS8ZsxwXNZt6F9dSQZtHBqTBA4WQ4CYYDZnrMmNRZwWMDyfd/0ZruoiE7g0lzJqezWQZ9nTr
F0GYwpZJVXczm/60Es/W5cYgWkeospPl46M8xCQ00HPjm2ObTpSbxCI0yBczj44XdWpB7VtaS0to
5yHgvJB/3Vd8G9obMz4du+nKlisnylw+THDJqSx4xx9yTPk8ORM5Pgd2ATlOKpPE1c7j07Pvqq0l
3P25LcWrx0Kf+Olk2j9Z5eenp45NFqeN8XspUEpsJ0Bhiw23AJqBFGf8yA3tLHDBEZS5NFTRaCyv
J+iQFMMiqMBO1LhaSO1bU3tXfy/983gfoVCcCDJA5rXhQ5Ipa5b9NaiwnRyea+tnHHF7p1EG2bd4
/UZ340InK5JMKx5GgtZf5iTckg84TTuhPFtEYUsXjYxS2kxG8rIf3Ikh95eSb6lG+uuGVoxPRJ5M
y0gFQxUsSGvFP42AwSA8GdwFSaeYpzObHwWfJjewfWdtoN796u7RvVAQEZfdk+yDvHDmrfYF6sgw
YLjw/NKq7+oiw1UToCQHpRDUddCKgZIEmeKTkGx0oEtBQmr5SSCKI7qOPLjsk7XJkSYbeKnKVoD1
8tOZ983wKpPIyHlTkzMpH8a1nPuP0av5E3uj7N6i7ZJUFqe6OSn5WpwMO4mFoLrrTg0qyp4V22yk
EO17t1t2+81Y+snkE3E5fWdkIKAS1jezBvzhdFdF2q3WnlJuefeRY6ZbIixtiyZu2TqcaSxGR557
ZudqeNP2Bf9wQ4zhWcgvynChaECJ00WXvr4K+gXWBatJFrFspOdpJtMfHKOcmD9zoijZtA0kDU5j
zl7QALlh49leEaHwAsXoFoOq6ituSUDc5Sn5KwGm/NjGoPujugOwCqo1wj/nWjeTw11NX3BRnvkz
TD+gkWBCjeiJFsxkHx/hbxY4W/4dNckfLImMq8ph3lwfrOz1cvAsoJxqN8tsoBio2BLmjx0/5uM6
EWifMEWtLSnyJ155MWHS7Jl2esWb9F3MPp+sfu5Yhb8YmBezRHTXYdUs9+9Z9haVl+U3X2qxcKqF
83g6/cJpnk73xOXr9Fys7UarcEgZKb5XIrjwbHutTPPMo+uUs4YQ32Omv1XVZawuyb6NAOiHJXv/
KpTMwlg1fpUEKbiJ1o+2n4NkaK7Hqm6Ru9XNuCU8EncymJwnTLMcyw1uVhd50b2YhTgPB/UyLMKD
Ih0iCSr1oY0PvepxzFT7oEAfw1r/yGNyb4/adtluERCsldtpYbYoxsr9MtoJ0a5Y7MRyN16U3Mml
YLLGBKPzW7c4PeQ9oJ41bCP1PdEdhQ564UQLR96stsO40Xd6ctRQ2Y4Mf2Yc66rcp4vd43xPzcma
NqvbiSHc7Tzx82UAXIcG2FOzTliE8WMUf7r5omV1JKAQeSoEoxiIYAwUP7bfM2FXMSsS+BxhHYNs
WC9WxlPz7gSarEsWupVHXWoRMK/Im4W8GafZCwIRME4cAQ1H7DSV62Ca6BH/J9lHqX4Kq08R5waX
XJLcleTeQJG2ro5JPOQnK2IQp4HwrrIT0uzPypA3TbdtcBlMpyY/aiKE93Dsd7dhv9GRKStQ/f18
CDCPpfM2kyC+YHULScUEWr6W1lnD1BtoEjPN3dPcJK2D+QRqqKwx6cdpdpZulyYxxI7/ZFdUvshY
wfhnnbpZmND2T57Ig5Sc8DTdb5e7cJGWV9De6shE/b1oLRJX0zzk/nALxsrIYzUcJICAOQX8zblC
MErN+CGnH4vnZ/X8TBKj7mG74YVYYk3ZZTtQ4bgfsHzcR1cnn4PygWcKAW1kDrd3jHNQ3DuRfIrT
4gOGnXwsveOP3h1HXiFu9LUjsXz1Ou+hfzQc9Boorgs4I7KMYVkO2SGyMPEY42fFrG2TPTEec4J5
SeJhyFndnHy0R6p3K6qM1eC0qdsAA5C9Kfa7yadFY3PwSAy8FRU4b1b2uhlrfDqv7Fx63KclGF9Z
ShSLcV+eb9qxSonjDnlVLVy59UYExQ9q8U1qnBdwWppTP57L8TI8r86GoBiuQpLv1Gz3WO7uLRkk
u0e2OwKHQLyrhHoTtlmIV8UVI5Oc5AT5z0eEG+uIAwZ4OqJ/iehMABsv/AxuT4NsJamfk2LHJhA4
ZhOTESpzm0e96Xk6b8wmTs87jDmUVWFchfcqjMSg43bvfGH0csXNY+RKth5t6560g23GyDFxfkw8
+nUgWEPBEWnLlGWFI7GWQuFBx3fAv1Fg5dAIfsXUuolezo5+OJ/xq5yfiLOMmg0SWW+uqLpYuob7
7GOc2MrHp8fzFMFVAFskHEXyWweXj/wTXA/u7nlKh3OTnzX55OBJiRyoh8yDsP8ivd2pjREzAy39
vvR1NgSjX2HXY9Ol+djZhvH7tvhaPX5heRHWydNcHv84Fc6NzKOtjgRneXz25vH4YBCzcvFzpJ3T
qSgGfMyid0ILmedZqhr2I5CYY1qypVqTrpgTnnmIh9kpdruBZN7jJ6uaXeMtBIOfhIGP7RHhQ6sz
4fQ/KEpCe/Duam1A4C35T49y3aae8hsrnwJqrvSFZRDnQPBC/FsVRJLIrB9OIdg5kvHOFtjVRseC
oBo0bVh7V+uxXZMNwpiFWGzCr6VhM6BTgDaNqHmG/YLv8MdiXmxVhc/Hw67Sq8BQeI/b7Z3Kjz4C
IIWwJSFY879JxoILQ8Qda+4Ug/ATkKC9NdDbLUnPxVmOz4LlmF8j0KNcx9WNcJhtNwLFBD0tulMs
HnDVij1iQJwPKUykntR3l7CDKLsMX4v4z/GsLrcZ6VTXdHnF17bSL2RkjpknIXh++Wbh6WgbfDa3
wm6uzVdVgnc4i9Xp2R1WjtY6I7GFr0kH6ziybVaVvWDDwWQ32mOg1/qTVJ6xKAlBmiCTsCUdxckM
i72uF8/1ek3svfEwCM0jm/uxv36vRH+iLRrD1WN3BYPpd/kpA3HWvUna29pnT0GE9o81/LpeRuvJ
Na7ogSbAiITU+EMcDItAXASa4QuI6/pfmiGXex0LOUk+5e7G3DAOUQB1q43WrFfDtpMR8dt6stGc
DPlydaq6A8pyU1XPKV8vrBCifAAAgQHXLayEED9R95J4HxUHwod0sOVMsqN9rxyflv+0CAdSyNC2
Ji0UD4+/PSQtY5+Tbjns4JMaPsO3VnX8vY7U5LEf+FuMKyoV5xRgyYHeivGHbEPkJHBLR9Y/qEz2
OQku0qGtD1J9yCoq9z1xYoYItPe+9Qvzv8ajkXsptkWFI2JO1UhBAKvnXj+SZzyQ24QvTw7KtViT
LGJgR+Wb0ijuVWcN2W8DBFb+zP4C+I0Qp7rcwXPOab2ZuIlRaMHFkS7C8p3M+3FDAqBMVZs5Ossi
v7WuRv7KDkJeylYGAUz1AnRKKN9GY2i+9OarFXjif0VGqb1rTCV4iZ1l+Y3sjXK4CP1lMM7xcAZE
bN+wu20oYQW+FtwiiC0RXuKObIxcOArjcYnGGIQjCDPZke845GFQOoh4KvXCh4T3gzeZEXVlafcd
eY7PdzQ6V54pprYbUJyVzqWT9koLxymEEwZ+dx6YQjZpbQam9FX3IvQaa+qvy3id8AmIaH946EID
xhTVAQU03dJI4Dq2cS4Du4WMSRA+NifTbJJmkJLADTBI8gqlMqTYWsVBnARCFRRJ8EC3lzBc8nX+
kNO2FvFyxJ78AQJO7Ki+ZxxVrgRLqF2oIZBCXOD06V67suK/j9Rn50HFwc67ckDKLFVHP2WOhRR+
Kt5yEG7nuHCtw72dyYLzECQN1d8AIYaFV4As5SB5gdfuiXlDeocgWdtKmZ1AVCAoPOMDYIK1WKJz
nDNHtJOKNstiezOOu2XkCid92kc1Cz7Iy24Oa1Wby9+l5qiawwflRYbue1gdA1SbTCXn8TmgLZRY
momsoDVezhKCEYhFSCKqMgeCjK67S3wRRH5tnmsSjkKVfOSST368q1aHHmcb/4pVq67trrZvqt3U
TrtG0zJVh8CaulNVXKQtHfVC2dA5IghD+JbV9GOC6L869BK4ovHTcg88nE//Lm5h3B0YwA+f/fMr
yHhjwsY+6zuPn0JEcO+JPeATX5T8IOCa1A2O6vkj1z7pJKw9n24JzTUjQcifJL8ig7MKiFiw0l/3
C9cJNd1toBHxwKrfTsl4qvWtpAHmOaGXH/PrKr9+UhSM61hYR4e03D+n3bDYT9Hudi6fcxfxzJ1x
YQ8aMmq7v9kjEoJNnWwrw5JulnToGWQIbH3mLRquGYwyJCREjNUJfVdtAj56MrxqJ104Qu2IiL3J
IIQbyxP21kF+qs+P6aS5sxT8kt2QfJ6y/PgpkH7K6mYrMh9MtgmxK7j3YrYX6+gi3bY3dZuQK1HO
RtA8davPMttoubeAdxv7Du831ZVyT2xmz7kueEvExII3CEzoNzoFBFLAGlzrsUVc2h9QS70JpjUq
H4/uXVpPuJ40T40MvdkdTijXsGshVkG5RmpCy5j94aBUqa6zAHtipPQya9ArDqQ7xzPmpxBBNjgr
XHCyQWdL5IV2t4d+znKCoo+pjJgDJG41mkkoiWxFNuorECr+6smBmuc3EV4RFZuK9KkmJBK0ptcT
SmBajA/1xYZBCyEIOvB+GGwZs18bkIokzBj+al08j1l5Lro3JbtaAQv71WLLNOTnESpf38fEK0o2
mU94waS9aeVFNTpEgfkVPcJKOsQyQJe5EZqsFVJ8hH7zHAbJMkFYms5XjRCyRN1peDcam2rWYKP0
kmlT843l8ZeZygPlPnov8HieiDzImCzpyOd+cYBp0MLBtHMoXeQoyEv0K0gngoX5TlurHXT1615/
9/U3nJDGF74jXpbEZZS7mDX4+XMjETnmNPCUF1B97BZFLawwdj4mgzKLUdU6/fqB4q3emJVZMSNd
oo2k8GeI3rr5/cd9NUfR3HsrAUFWH1TN1IxU+PUUfuV79n3jdS1Ul6dy6aM3MlVaX1C91YihhKU6
XipHa2by9h1G7xZ6MYbRn/1H9dwqq1l3iGGUIFnlOpaWMCLAUW9XKXpjrSA/TnlzWIo7uQ7B0fUn
YQiS/p9WqYnNZAgE5N3rWVWZ7yLYYss5ezaCkCuaOdYw5Zr3QNPfdKvr8dptiJap523CCthlflDT
PZobSIMECcwC3YfLHpdbhZ27XLsrxStvphUt5smS9tlkXC85JBgnbYyktVD9FvWp+ipBHzS45fmf
Q+momcSGTClmYfTYp/SLufjPnTAnmmGkc4r0HK8OHWgWeS2eBJ/dpEQL6quJB86qo4LacSiimUmc
SbwoFMNerpn8wT3HRANKDwv7ilsQQb9eu7rdLw5Zf1rGVv09VM7q/zF1XkuKY9sW/SJFyCO9SoDw
CA/5okhTJS9kkfn6O0T26b4RFac7TldlZQLae5k5xwR4TCSDxdDMQ4iKcYXjhU+0Yicmlho3vU7r
7FH7nwzGBO0bWbswg9sbBJ9p/dXWX3r9Jc3zcttz5ymbpkHvxnMIuWHJx4MDHzwaxv9ilqhHpixc
MTn42/5DNuZFsm0WYTNKTjGRtSqMYZHpXsVBwbio3qFC7WGVDuS2vaHD3QPbEqFJyjuAKWBJ4x+f
0ll9XntaRsePF0q54KaeIoTGzxpJI+YuUEZhoKDPU1YCdkDlXDA2BqK28vAXK2vSTTM6+Pmk3Urt
NnztvGaHB4HuWnZeT4ewcLhluAewDhDCXBE/Ai5xisM5aREPj9C2nj71CSV+1iBFwkgUQhaHlDz6
c6qpFUdjdUabzFr4+AclvcE8inMsWyzdsWlEkdvM/+AOz5U9MvpQR4YCHRaT/Cl/XsFAjqrfhRQu
y5mfEwN7kaJbW92jYY9zWUW8nXx4CtQiNudPY1Q5oEVjqVcmC88cdW78GCFLJOGiV2eMkOyaLn58
AR5WlGcPs/dwEiNM2gdx44uniXoQpH1vbJs9Tjo0r7/mCDSv8PlGGiHHPTXiRe6urBdL7zpqP8ES
QPTJRnxzg2vYDpghCgs+jjzI7vNUTih+x8DAnnXPSh6mGn/1DKsr1MQI9TeCgsZSVEsiwFUZF+nZ
hxLP2nP/Wk3eKdJBv0xL+Otrz9/IC8rA95+pHAPqr+5IwWIIRgeSiDdn32gwvUdK6uS9eehx/df7
jsw5n61gEYzEVP11baVL+oXKHpk+WYHQqoPJTDv/EuLY2LBWkwkfLIn/IE13i9N4WEoo8zfeFpGZ
2O+n9zLaZG8QeCsyzZj7umV62wJom7CV5k0yphU+y3nFwr1d32MrT3GVH9QPDH8BBsAJQFyH6CpQ
U5NV0jO1WfmnOAEyfiBiKIjG4+FZ77pm67XAvUgJusL7s2BdJpTEbAVfB5K4IPXV4S7TN0ax7h0q
xukiUk7Zc+71U4afT2W/oDc46fG5ntjofQ1856i1SFmunGzgDzjVO6STpWrHnOy9VEXlWrbL3rLl
+JyBuZj+zeOdb1gayXrRN/tJLfs0dno+Q70a/ITi14K4aPkyil2McwJu/BE37+9+DP3YetUIicPF
YCDAhXeTO0xfpVPV7XXTxXbzLQQXZvPNHIZ4RtgUUh/2KsQlstVE/Kt1c6o8FgsUqCkIs3cxOJ3i
lSjwKinjZJevymR3gi6LRE7roFIQ09IhY2uWY/jjTmw3ibjmaK7nhrrO8i1LQfCVDmcchbCKCXnK
vV3iMGGym+A9kA5BcCRsbZKfqYXre8HtEt1A1PnyQ+4/CNHoqBQgdm7QUqv1xvwGGNkbZ4PpWH/8
Qbkbsk9kf0Wk94hm+61+43TJnqYjfwYLQbfTJFwj+/jpru+F9BBJqLhSh8fJCds1a5KEWPPkICA+
bA9De5A096W5eb33maMRKhyjLNhg2X6xvc3+81NMuO26fZkfcvU4GQV4ZA/vg2CaLEH+YrYgIgyo
KVZPClYaC3mTWl17Y+otfeOGY8CMOY7oNZ/CUVjJdNWNnfSk5K5NfiZhTRAYQucK4EW3YQvHEl1V
gQ8gUiLCZoFgS/rBeRdxSd3Af6JDjNKjueFebGW0cnNswU9ouNUx7GdZv+uyPc2MRhNt4r+YBhTw
8pVK4i9Lnl4+m+pMXNXJvJhMBSB1kwXfmPxeqwjq7Fl+U0PdU+qo3BXo0AQ3Lw9PcREz8y5swbSk
e19vSthYAifWVyl8Qgt8NpsSxjpAq7E2NiZTZnBietL0o6rQbU9bbKv9vLkm1dJUEEhOleTDUB6F
cQ+065BcIhFQyiEv91FLC7+QmchRUqnpKXwROAZxtGCUF47j7KexFmdS4ETifDKH6qOns0K4JfVd
aezO25tWn+8m3j5FEQlLEtiEv0swdM11ZdWnq4FVAatlq0lxGzjZG4w133vS0pBGVJPPrrlbtogr
ANw06+chLjZBttVbwtJ2VWHx1ZtjWc+wC/CpZz09+Wex/iK4XCNiTBKcCEYhb8Wu7navnpyVbQo6
QroG8lX03DJgT0CE0ikqzvKqM6BIXTuEddW9uAqJXYIxfj4M+cHIpzyY/J6/vObhVY5PWnh5gs1k
5eltM8wHjQNxELgxOJPNnSxV37DNh/Y/ROPvXmhQxntf55S7SSTXsNzsZpwC5LOyWqUWgc3JH2P/
GSYsajc+rbW47QlfYOtQLu58wqlw2oDjDasTukBhrJIshelNa3MMPNHHRgdM4pSoo8eg3Oi8a93+
xVNCELKxy819ikyVT0a84seu73e00igaxQnV+wahunQ2qK1MoGKsQ5hEjcd+PRWllZyR+WVpzHFd
Tow7TWRqnvBc6WiecP4wBnilFmalJ10tr2B1rxLKedxs0bL6y6NW4A02dy3CuPhDlYpZ6Ts8d4aM
jYRSYCOcGDakwk3X71qU27SQE0RDARG666Y5DqFlPNf5WRS3tehm8SaQcbK5/PsgYjNy8+XAkrK+
T0jiK9ITLbrExQQwtDwrMvvLQlnpf0clNDSL6ioll8A4xuEhwI4CAMmq6fAtZD00/eyWBA6zdZM5
8eQuzVWsbDsOwEz/7vRvAX3YcxcP+zRzsJeIWGzkq4fyi6/wwp+X/fWyv536p4Hi5p2U/sTzEr+O
HRDGKfq3l+2/jsPL0mo87o6f3NigaU9kY3YgueY9zWavmOUKeUccRWt2auJg938naJbH6d3HU3m0
ysOY3FODeAKLtLeXuVeGUXXKwosFHqc03fDAsBbWMn7blSJwG63KZlWjaqvmJl1pec75NrJpjxGc
LLyNAbARlceDj6XRju6ICEuSkzLcTRxQKAT+FJgo3yiUkqHgstCWzxOBBTlbhfLyNA8YAn6hA/Uv
dGDKKrVvr3l0DcM5v2B6Dt7RINpXQcDymwAY4+8pUImvPOrHdzeXbHgW+biRUd1b/MqqGeGRMQif
bK+Yex5Do/rqBVccFpn3SUNXhsc584AJA8x1FyxF4azpt1f3ANESzMKCKTDKvKvOZle9Fcx/y1vR
XkP5AtvW5yLk7XNCuJXGnAkO1wowEN9jO+hEKMef264b9U2ZeswUHvZnzy7dbjEY9ntOjda7TfZV
z2qJGGmUWGsWgWmFh6BHrnJibsblykUxlePVBKkojwZxRraMRqra5Jzfvf2KNsZWHlkgGm3xJ3b5
Xp0Nr4uSX8v4NtgiSNZdblll5rxm2RVFW9WtGz5wIG3cYfgQkw81f0z8++tTIiQdwi7j8WrxKwQG
IJpwORgLhMC+av+bHITzK/7BGlTgyy0YGuCXmBHVC403polm/JWtTRAaBPwyspXzrXaIvKnR3+vX
NWTD3B2D9ps1QAox+CACt54SB+8RiE6IZOW2MkT8z4bmPASUU600030ZOy1HmT036FygHBBm2XMR
uKA2lFOnjTuHZrIJ8ZJ+ddKllU/JjWFl4y2YVLY4mme6wfuAQPcqP8/q5GKUdz17GP6n9PosacKY
1i+14ppAjkFex9AnO+nRsWD2Wewj3FQs2sapqTOWgosUVf1gVfg7pUXGsERx4DlhRe5CGMgLn8Zw
BNvA4RFfWPUtLcYqdUMVJn/Brc0vcHCbPXVKwdawXsf1GvWRUa1RH4n6qtWRITn4KlT/genGgj2k
PdevK1HRE3GpB9OKO/a5xhjdNiuxAT4xH2YKa2+r42wIDgI++s/4BRV307Aanokvnqil4hCDhn6V
vCQm//JbvUrSsFpsZ6w/8JOzHmSEvfNIz/Z2kreLjkY5Oi9FyZ2I+35TzrrUGVCbSE6LNOT+O7wm
+N6MV/9SGbx6JWFov6XqNS+vXjzKMtvJ0a8Pg7SvizWCRq+/AeECgJtW5x1Rk+WYeCLIUOw3LwYA
3iZKd+C8S/uXBk+PQlIidsGy29YJgom9oe0leV4SEs6EDMbUFT58iWl9iWMbyV3OygY+Rr/qwc9i
1mc2lq8Gf8Tie8oIMPonlZiJKpk2swFkLPEMGQTdGVQqYOr5u43ySXWMcQ6P0tCSXw1b8qkwFYXR
v8Z7BQFArMayDhZR3fE5RXFMytbZYy2GfOmf7iNq7ckU0EhIvFSzQP1MqY5wKWPiFi6ixA6buffp
weFQ354WggxwvmA+iBAkZdGMDKAfgukBNnhEbliFOeZA9QgaegcwdJq5hrh6aiCnx9EaZzhTtSq/
vqa6hnjlVMnnjCffvEy+a2hGjM5G1nSkoyJa6q8pgZ84Ghhh1BUimhVzj2RjsGfRF4M/RcRXaCuZ
EXi4NPVlYlrMT4krYgiCmxo+VTF/wTohd6udUnG00Up4IS/cqMLG59ZGydPbDZUbEaLZWuUzR0lC
fUHGzmRZzBrWOwJEdocBIcop+PJnVfkPupKWcynLLeJtI2QbvaVuE8SgDLohEjHF4dt4kQ4Z4syn
TOCCAHfKGbegJZHUbwhIOfoqdkiaZzHuRVZlxoh2sHIxnMHtEiJGsV/+52v6mvv9Rxjz+NpEvRBV
v6auR8wUitvJ4OoHxCOv+1NL0Ujylm8ocqhTzBNs7gkvQUQA4FvlhjNj3ZRE/iEaH+fpCnXeFn0t
3SABCmP8FzsuYrHFr1fyRV4VwRu5csvxcOYnhq3UmlVOJsI47YFdg2ebzu1+5cujwqq/O+nKrCn9
i5r2xYblzY7wEgKoAcEBIlhI/mfwsrjRGNuU3Uk3T8WwLzexckZiBj/hLYUMse59mtlDLplh/beI
AWVNuHoG8sgNRFeiQ4wuuXkR24veXl6yxW1vCitAyEaywtHHXn1rBNtc3eTJBid+4frS3it2SrVN
0k3KCXguEP+p69ap25FhK4ASHTYfgedMtFl8VIyFxmQ04c51PNkRn46hzxMAOoR1zJWpRIzAIQ9c
uTx2z/Mog1uTG5YjYGMZBIPvgO6zt5GD5aOxAmPxi0QUnezdBdAaSAQcCR1UESvXDmpHPtcp1S61
k78JKgypFH/JudtuNeQesxIqbrOLq9NpTNJwsg+R98sfQ9twg6aMRiBdoQyZQm9CH+oxpjv16oXw
QGh1UGKN0b0STjmHEPXWOrTTmVqfari5MT6KBX9Vzok0zlXAcvyGpWPqDt5kFOhuwNUkYSSjIPpk
MI+/lxICDa2ubodmS9+LgItU24k6rcQv6ClJPOO8iYU1MCjMqNWaEejElcVjTCLROVjplT10Z+KP
YnmG5ba3tOexAlbZHeiUdxXrmRVeM7g8uj+DF55HS6m08hfj7q/suY6DmSQ55gdEbaJVw3plUp+j
c3LsCihOcjJHX52rdjeBuSNFSuYA+zOHPZEmE8LnxDHSJK62QrORpz7u4Ho0CDN/bn+aH+bIXrsb
j2E7SizOyXLcuveBagnNZz/5MovvIf9R74EwqwWXPh/JFtabejXDfgPgh3IjNZf4jiqWFYcBCkDh
TopdjCJnC88NEFdN/NxalI9dRbj7iK2KGS8eGpM81RNuUOY3eYtX3o7UUxqf8RKRKPWOsEJnBwZY
sEyfYHIroxrbDM8RZTZIjIXXGLDxNLInGes66cIYGRulprJ0+TDUT2pUiQJ1lrePoH3oweP1eugg
xCsUMw6nf7vRgzX5A4cJ2xRx3gBzKW2YH98+pEw8COGSqMMGs35jT2yUhQmZT07v8zxytC57xmXx
Crw7y3w9HJf5nnHJufNLlpdIfKxUtsin302eLqDLBkHaE6sbq9UNPThJj7++IJoIlo4iXkCrDTCU
ELZDib7Xon2k7cOZRDjGPM0/X/qHUX7UaP+DR5lgJrqmBL+tM2XvyTtf3+BlLKYcUzpFy+4Z70zc
bgVl0KM0Hyic8uLWSvNUWv+pKbco+JEy2qCiQq6l5W8FFtu+810C+mTuv4giWw3WhbR5mtxg+3Jm
gIp0ykX1xjP+Yryr+bBLLPITL7p5tPrH652aWmF4zZ1vsAlEYIprQV114qoKN1lpEcaKqoMwVvMD
wIRJOK90wK5ZsbuyiJEABk5fTa01BgT5IZKcYzlzCXFtDWSKM+RFOv8uzEeTGBoFcJDAMSfDdlgB
uhoA6aFsZGcJS8/K1r1LPKtZrNvXOnxbtfgpfAcP0ZPZAHJmzmnuFztZBzTIMxxpRY4OfzWWXyyS
B8iqN1ilQJm2GbnaK+Jh6I7epZVej6WVCIoE0G9PBGe3ukELoem1oFyHwQUUjEBYDmaWNwqGCffL
QEN7EZH2FMSsId6y2upOYhgr4wzzJWBXkjdG/RQvD3V41O/zlI3dWzEyPF0P4AG9+rhAlrC1jaKY
iA6bZSg9bDk/Avz3mFbB0t/OVaC7xhnrFLhiZcdnw9M2rm+hcDNNRIToxQxlHYmbZGpoJ5G0v/5q
aDddvPcQJttHOCLEj4BkmwjUIVv7UQ2mN1sDkqXI10evpAGnQlleLC10O3FLpmkb7pJ4mwJYNFd0
GDw1PBkSQxHkQJtK3vCuYFmdMYKYb5QE6AXrRwfQUBqyLluEAGS1lU5zuqlY6bcrWedLm58+NH11
TtxoGS0QpxCAZqn6kuWDw2s0Iyw6JNNEtl0rAZZoXFUcJIjbCBXfGMFamyUkln6HKtqDHcqipndv
SGDeyVR/Urs0wHid+vSY1O73pJ+q4Y6/nhCDSFtZrl7uvycpkt5Zme38DJENjuqjD/YVQ6KBOAQS
BwU2Fl3UP/Rxv6RDGjFUsfFHCuZQeUiM1Zp7lN584RL5Z2mGr4xcJcwprT67INH1xvTAbnp5DOJW
fxNwY2FbIMMmlU3YKsF2mNHfVMMJt5TBXx0caHGewa7FbfHcYlDSlwUKV0aFFASzdl7PlIktBxdE
OJ6xN6DqV0RdzHWkWxZ+oH5b9W4nOhIdLu1Yj9wAYvcO13Ha3Uzv1jwfmvzIPmHqg5AtqmUeL3FP
YbYhhAKzTXJMkw25weI0mHrBTxF9ByJLvg/BZlNG9jM2V1gfVMzTP8b0aWuoX/DTch1AoKB0Q7m9
0DKwyWNiQo+CemlMa+OBCK4HozQ5d90R52A4Y8OkdP+IdFCa/T5x42HBgto6InODHTdg7VFmFr0i
+k5M494M8hIfD60EyGTFaB02nF0aiN5hy1OYSecIk6l296KPZuoXZ6Q9A1b3eY7a2Qkd3Ix43Sb4
XGiTMfNkNoi6Npt3Rzdutp25fomriUqmAy1jemwx8zNbEw/GxIGZx6mAZImGS0eBAwuzqzYF+o5s
lKhFgisXB0vAW0tMCXP+51mXru0354CYn73wQtwBeOL4psQ3cU6RfrbrmfxdGraAQr+7Gd1NWc1q
ZGLyNRBuhLUL+r2t72p9z5UDxjsHFBTjm0+NyDbiy3aN/q3r38XLqoOtLqyGZEUrWphLvRrdwCiU
2BaCf1mZDhc21C4RLEy1HK7obrAMOwWuHhTlxzbihT5gkGXPeArjI+knoIFf0bbgc5fsI8NltTxT
+ktlHG3JnkBWpo/t4XPtn4arSUdEwOprX5BueQnJ7Iv3cuz2/NLdRnefOgWkG2H8uJhW1V1S9dwL
p3pyRIxtSq4g7P1yN6m26qfKbhMq08TJEIfCdG+Kee3Nn4yodCcMF5DJfWWezCdPtM9nSb38Jndo
3qMIFkH3pyouA6LxEmTx8rfEFsVlZJI6QG7ovRxuenk11PPzKGkIebEHHA3DBQseIl696vqtHX0g
v63JrwgH/cl7lt/K5zK64MrIoilcWJYDQB4aAC/QAGluTr8uOoKA2Itl0eYlb5jfVuJ2gLAIIHIt
6yQIr6UOExPaoDW1u2lNJ+YoY9mSf7eTvZ3u7eJiZ0hbgTkmxjYU88b66yN8bUJ1laqrSb0chzxr
RcRjuy2TvZi4ApwSCf45yQBEY7zmc0sQj0qFn/CkxYTUncq3uLUuT8LuhapXGEWC1WshoTnBFZxz
qjrOUtJWwZOBxRj9kKHvBd406gIc9rMvO1ZnuHMFxmeOY3VMbCfI0k5SfxRVl0rE+ZOFezlkusSP
u64iSzDtb37/UkOzN6+jFUyjWsOltNDCUaKXQzxbJv42fd/aE0LR5SklAf836tFKdcmQUM88j86f
snZDZWfUWxlviz8lV322LIPRgiy+RYwdIZX4OBAMgfMhb2r57xEYJaecsTpv6FI2V6qVaesWvRlN
q7kzGDM+XV90KWrbqYk2TBzt9KGxeDyYuvWhZc64Gep4+30ctFUlLEu0edi0IitmTp9vnyg/EWgi
czS3r36vW4N3060/CKZRjf+DSH8bpZFakl/77QM1/1Aqwsft3JvKEMReY2DC0CGKnlJh8TysOnJd
3tEJpA70mZ3TeKCcQXHWzC1vk6vbb5oewalJ9M1BanCqZFb0ZXZHH432ZDy4vl1QAr5idSiCRBs1
L+IDC9Hk0B2/xyCWJrM9xZXEmc8sD9g+VRcqNGVJwUb6dxRh79/3+2NKhlpz9sTxyF1+v8LzKCNe
mOliLJOtnNhwHF3mOmfukTsoeV29pikiB8Hm2v62iOltpI3zsoupg63bg1r18Np7EC75IAjJbBJb
k9f0xncWLhW8X3MSrORq1bxJwrqFIb0eVcYNpRaVgrc1+l36xLJKJORevvvazLAGm0iYOndV0SW7
CWCxg/d23g47nfHY7LlsIej8jbWfRvupi5928o1m4AV2eLKGk6Qoq+5/nKQS9FxKOTbSa2SyJPLl
ymO6iy7SNcU9rnx7pSeXjD0/oTGMjtt99yF0SxE8TrKGTA0aGRj0VPrUpJEr5DcLSXHgbQza2U+O
oBbMgHJtZGm/3iPHDL2OjkFzH89zeywNLGZsgA/T+CjKrg9j+A3EDNIRiEkBNEAGJCJxzlTb36T+
xh82Hl6ldPsXEI3l3eFAtp998kEt6t0i+dHGH03wGe16BS3cjexL3ILgRcol2WtKvHpu+rFWaZK5
9ha8CuxEtB+PbQevkvllm54byIehBrd5REzx3EvDPsz3zxzB5C5Cyo9ljOgDm+hkNbkkz1MeHloI
3puWcDhu79nnk6zhiSN0i8sqTIkIWSAUI4mJWIOVJC0bKpp60SFa4cSEEcLeNlga2jIJV7Gx8pt1
oKylfKRPBCtYazrad3p63S2Sg6a5TeM+kTygno12AD18KNnZMrGx85GzGQOBG2PeA6AeyzCw8mYa
go96Lv8ykqvhlPjPew51T4Ol+6GlXykYa2aE9OxwmfhfDFqIVqU11szR5PVGhjDDnxHoiwv3rwCQ
SGEbv1CVhUBHNFIAn9o2TLYHxU4rEgX4rmnV10FGoOYi6pcAzKVLoV3a510WHpX8FcwQIvy6u0me
x90tqkuS55GX/EW0dCzEY66eJtBhp4XmQAEtzMcYOFncwuR+AC//JFfYPrzwjUozmFcLZqVAryJh
0WBlCeG57Z7qtjfXCQGtp664QM7ru59nC4f2md6TLQNU37YKzRWUvQyIBAUDquoOpeCc04RnvQan
SL73NrStgVkk1krLrRc61Xm2aR8VLB6k5NhejGweIikRZ/wZOhlqc9Fc9WzdKcFUFP7ieDb379XC
VAIr3y8sefkcnccr1VyJrBvwwb6bKhTfVNQJeDvDARzOXoMP6Kzt70GEZennjzATSrjTtNSuv3Xx
KSj9FGlb55A1pENpXxjInFmsh05tAaEyNvEqAZO7V2M3o4WGy2UQr51uq3dcCREosOS07USD+4Oy
56YVN2PpMZJ+dMVNIdbzeXFidFHT0AHF8fxsn59N+UG+ltzyiXCV2sUnESD+4GpA3KSS2WTxGoCl
gGbOsZer8+AvUwJuSTgmwfAPhBm+5xCvArRlS/nNMGEAMLJBLKmfEVTBdiN6F3kgzn/PrBQeho3n
faS6oMIWF0SoaQdCnan4QTKSf4AiPXizUAAeK6t8VmprX96ozEbf4HTOS88cwekp5hnOS0tWyf08
tfc0mL4iqNCWwvA3mbMemPCSfbIgAJ78i21up5BzQNP9yfM/uaU4bXtTtHty1aKb4N3wG1lqOSPC
q0SAsIGYhP4YlxjJpjsSCEX2xYXtQ4x97pvn/snhDCOBeD1vzJ7oZuQyyO/a818qoUbWDfp52vWF
HF6b1yL0MaSgMJiDxqixdtKjKUCwCAs6pkDCgJXda4jm0mUSntv+heZx04vrjBFEswztP2q6uZm2
Dk5EfJTqGEEcwBGJVsTT9WioM+LMdphsMu+mSY+xdsdrwushPa+w3aL+g7GbsU99h6lb3l669iKa
F6G9TFZB4fblOSWgBysWMXOeA5hPfo2p2TFcDPR3/nxlo82kxavGuGxyswX1EMh7yqHBmXQLFpce
cY7FKkXdoKxJhD1llvhaN2TOMlsGPb55eTOXeQ2hTTBwd6m5v+FuJB2MHeeI4o3fKF6Skaln37Br
8j4MFOje+t8qBXdEj7GqgrNtwbiiVjNeKJc38p45I115x4XlzWjMofeZJw0tkHyOlDMO1OjSKeed
wQnBJ0ZKp7Y101gX4TgxvH0o7NXQwitX1rulQ2SVEe7aZgsKN4vJATqY/r42Xe91cv/E8I5IXY0P
8YW8sT/kZmwGb82DDNBleYwZsvpLIVvqwgLb3+uRBQ9PufU47YK5/Oiei994LBFREGIrFRXYHj1G
9U95KZmE4fHgTJEY6vh9myUZY3W2QlPIT/utzdLEdqzfsdhvDx8S4RJulGHr5dsccYhI1zrD/qK9
G04POQbUr+9+z7jJ/Z1wiD9UlU26j/2j+ZrG2ehtqaURdNLf4dn04A2C40s+FOGxDY/gfNTywGX1
JvAZpoMyMRksfoGngE0h6SQQEyIDdFOqR53mL3sJemOeINOak6RcnEwoLk7+hAq35mTh28AYZrUP
z/xp34R3x2Gi9j22qHVqcdyZ9dz9g5/HeVk+jsZmOZqaGnesJ2cesRDX+HWm0SaKi02rD4u/OcNd
Dxk7hUu/gs/HRG1nENMtYVU4xkRyIZ9fTobxOIAzuwNy4k0z5dOUPyPzoTaPo0W0UIdqFemEj7J0
+RsfR1VqZiw6l5aD0BOHl3pO6OyRkhbTpkOjzCCJvcKJ/ywjWj7WK0DJeIx6FITGOAnqS5a27DWW
nV3qjOrXHi6EepMStVtvmph8sI3/k0ouLqEBEXW+r1S7Ju67H4t67hxYQ/oJ1JoFla16D8gcugzG
eHQZRrW6cbvZ2keM0b5fhOUy3WDtAd/IdrRnbX+t4g/t9Rm1n5RRXjI3zEvs0ZgyjR6ZLq8XV/LB
3vmym0j7FlZatLWfy4pkHU7vgXt/+WRksiQbmO2vPAck+lbATuSFLDiNsEzDncU/nX+eSIYw/WII
l+2E9nvVrSSNpFbsDVYHFikkyWszKdb+hiZHwxa65qbs+B36wqR0fhOxZk470qaECPLXCLiDBwvg
Th4lAIi+FmxdkCe8s3AGPgdLwiJLfUW6k1xPsSPyrtFgtOmxUF3Hga0E5qeW0eGMc1EY/D1Kc3C2
S5oPWhjue4jZUnut22uVX3TNxpBl8GmyPGClyqkQjkV2DMoTJzeXduzg1HrikmFXJs19afSZYf1T
FHAQW8cdxil1ijOBVuzEuASTWDuXpFUNmGCrca88Hze768d3Y7aJ2kvJgqu4yuYFt7FCvsJBwlj9
hgyH0u4lw3RkmwGC13itiPrw3vx+pmKY6Gj6Im1eg6GoZkzc4ZZH5Te0TEP/jqpvmdDzQ1yNqwoK
fBJDBnnLl4EbQ+T5DsEym1sHShphT5qd57ZNWzaKogEebe3PYEKo4zyO52j2P1mTa0wxIItOjv8P
QQNjk/xnj/00gAvayHfkTZA4gMUg2LMvZwEV54t4Tiox8U8gZ7J8A4ZA4Mwkp+W5WSzaRZoc2sZd
YK7yrrl2yw1mnusQI697AKsDDoE9OSo6TmdhIb/3VP5zXFVN/7YWQYXtVQuvw+tMVnTF+O3/sTDQ
aoTTiAsmWiXViqVwVVoG3ytNsrEqbe9m2xn5yorzMu0oXeSsxEOnpSIA6ViBNli8nCK4ij8DiYPP
VZ0uezBg6XisYOE0+21p7PAPMjRV9/lz57FAKL5bPBkdXqUZe5132yYj48pdz8P6vg+EnYxrLLR/
qUmSehB9DIFB5frxHE5pVxxR+5AEDihW/F/UwgkhwAhbPgEgLI5FehYt0Ptpeq6Taylcm+ye+LYZ
opH9AVBIxKP/Z7GAoDSUH+i3xcJhC9S8E1LySrUS+2dBaAD42pGZk4MjnVJMMSaFvdcOLsh2MfgH
2e73pyg95ekJO4Xkjt/+YNUy2wWrSuc7qD6L+A2b0lifvhhXzTVO/2z+eQEEVfyCoEg0Au3nRsVx
6M9DeTkBhLHTaeixB3di+AwM2Sr1IpL9u5QTW0r5LM2RCgU7dku/mh9GtUwrOHrQ/MBFQhM/iP/w
WX/B8OBfkfZrdiO7dKWT67PeGuLGZl+1VoONb2wB3ELU105KeXkJ1z67m+K99cZMJcN8tF+/u/Ak
cp81YuOHZlzFbCEITodZ4YnglmZq/LSF3lRqrZ9F2n9XwJ122mvET3VEXhmYjKB1ietGW+GPgwUY
v9MskvZkNBcmGOU97T8E89OcfA31apgn3SEhP3M4hgZ4Qbn9UcLvQwtLzX8Ezr9fJ+Zg3eJzkZ52
ql4i4Uo7FabYzmELj5LiQHeRFEPrQU9egLiu99Xtr1R+gM0C6xFFblLv227zuziEhTSAsQe2swe/
+kr3de8G6rFHFMn+nnsJaVc102x/jD4v6HnieeuNAdBQoZy6WwAqI8o9nQMOeWe3VIHzyZv+b3iL
gt3MbpXpc7qLm5kyk+dG/jD9e5ne+uQCM7OpDwXh0rBM9505e2GKU+YcFL/qdS2g9gcGYZGoLd0F
8e4ZB/GrLi4Um0LpdnjvWQDshf7A2xgKZ+KxBO3G20g8lm0P5Pc+j9n7Fc3sIuW5xEK8NZKtmmzF
ZPvL9EejHF5jYzwmIpJYS9ho00xAh2bzFmNEk5hCvc6QiDx/1vHhezcvj5j+YWaiGUGY5G8HVkMb
Oo0KANh7IOMh2dwZwioX92q+j7k5l7m0ZJcRA3/znN5zQMNHkzmSmxQh2fFVEadxG7pHl30J8Xfa
/4ScsDZRESTIxVNJm8rDxs9YRG1lffvSQC+ScbjvYRo4VXkT3+JDuCjTv+yGgU97M2jQuurMaCu5
JWGpsqjJqGWrsQXKESqwuhnt1wm6SX39+gvefuitMxL87F4Q0VrD97Z98T66Xrawm4m1hN1cvKem
R8szroFxLqIpO6QwdP84FKJAEdRzTAQwlX49L7p5AOh3dBttWuYvFiqI0U7P9oIFIW5eudu5LGIW
Q78colXcrt182KY9+dob00C0/N8KgTozDY++mwRbDDD5Q5rcO/8uq9dP7sLZJ52hxmArGfF2rGeM
te6vIfiPL/P/8XRmy42iW7d9IiJA9LcCIQRCfWP7hrAzK+k7AQL09Gcg7/NHZFTUzp1ZVgN8q5lz
zBwizPuwArD3bMCMOoVdJuecD1u4vVBkdV+N8h0p3zkYZkAexY+aIzb4hrVLlFr+Hw8aXQxiKajY
TT2CTpoXU0Q5b1Up0GUoPocoOlhDtJvaOUvnqXgk6QggOnpfaracxNHrVlQfvfA5Kd9nqzWPiyfl
6ZGr+Hxu4iWDniraqgYS1u1obAuSj6EVGtvSOv5qw0LNa2pPH1jqHF/qIbKFzi7En1b9mozPUr77
/4x55LyHv/5kGo9an/nGOAMuf026ALdwkcEIWrw4I2bqFfZJ2FNqM+PMHjqqH9ZIs/OlyTwURw/c
g5M1r4DsPnGkgWAHiFKz+Vg9aLC4yhnimuBE1x1G/78ETZhAeOR+dVsVmA/dEtwbq1z//3wRTW6n
Fc+QxZs3OodKhjNvNGrcEaltvSGH490OJr2v11vlTqCN2JFZtEUAM4+npu3AL2LrXNdO+32V7tWO
KIHdXzcxEU5cavlMDIUWO9itj0eenfg1FtkxZGouWU/u3ea8UD37F6OrJ2teOg6845AFNXD0xMdE
jSWD5YVJzdlsin8YGD5q9typW1JNv1w+NMwc/HM2lKRuZ8uotJiLGRjZvezpydJGtWBbW3U7yxhr
agdfW6rH7IGb41SoJwLcfmNNGpKDKh8t6ufv+MNabYcHiurPVP5s688FAR1LItEEFliBEAfII7mg
jcmPFa8JIbZfd2p5NuOjjHfpYOJ/1OdIrIWxNLozJ2md36ChZs6ZoBtUQFxfjEv7ZhU1HpS/Aq2g
ZHFlnc/8BghJ23qOgQbhg2iJjTDMpqB43HDkZkSHN94/vhYmkprpPE9ZfIiq41M7CwBqqo/CcRm3
uRIHQDwPLguHeIG2djWFvKgNOqWBXlrhCbSZMzqi565e19cymuMjfweSoJ6o2hAY4fxt75jJqETw
/pLlh7WJo0kVNpU8H00F5+SF7MaFHMigOMIVeHM42ggDs2IFdzsClgQ6wQRYjmOUQXHqMcaZEzvb
aMsYlcRO7i4e/iDO6+o0ZBftAYZ3etkkSUbnLrRICG/Nm5HcEvDIOEzcJaiC8T7vcBfXob5Gw0Vh
5QGKavSWhCBuMsRRcIvHNa4/1qdU+hAlaKkZ+LHmyP01rSjbBIGpH2vVb4aAv5qI33gcuj72/2x0
ETEgAdAAJ4eBDNQY7cBNU/5uhxyNx9PDZEifQJeQLbYG8DK2/GsW7nQ7Er/eVdAvrYHoWCbU+mue
UPf8EndRtIsXQZ0E0srjWW/WN5apanZvp3u/Fb8jgIcGlkgveuDzCURtN2r7WrCb6di844LL/DKv
zQgQHi/KcIn3EokOJPqOa0VYOv81+Q9JWcyhI7dkqJwwFNk9XKTR0zB37QR44G8EhYtCITODGJNc
S1iVL6kz67uMZjUE7xeOs/JnqvZNOA/YF+FeVZ2VhKpRDB71LnsE9XcefYz5Xc0Z/mIhfhJu2Oyk
JHg+4WhBCZ4ftXruazSBa6V2H6MbczG+makVV27jna2pOLbFcXHnGdsXQfylVC7XwVwEqIEEpxZI
5Po3jDBSZkVsdRdEX1Q9mAsGT4V2CSEeQ5v8mNGh+NUeHykC+eQKPN5Sl4Xk4VhJSd6JEDEcPjqG
I+Z5sbhU8+p3mZSrD2csV6xShm0f+UbPVBzm6gb3868gO6Ot2KvGYdTOiXqV2boKn6j51ewPkViA
2vLobApzQTi9Tq/ylA/H2VPTHcrnCjUwmDVomBpPs5JUu9nOTprnh6vU6wVX5RskiHt49qPNxD8c
NtgUI+kiSbcaUXn/Hffrj/S/QtmgCiYXs71jyv+Xkq96TYdjnx0VeZ8kewm+7fxDqt4pYkdBKsap
ai4LkbUcEePcrxv0skSG6dFJUk6NeRaSK2VaFEhNoGIraoJECvLHTNh7PoLgmTvS+Yk8CDmxvCII
FMoDehhULsylmw3S3ocBmp3YHbxvnzUb7tz6eOWgee7CGXL6iHrOwRJK+5jUrjSwKgUZsCkI8KZr
d//ht4w6HzC70vrNE/8piFI2R+/43omACmOrqGtj+C8nyN53H9UJlrdQnvhzfBKsfN2Unfj75Ksx
5qHwJMs+A9l+iJJ9ra/Amv4CBIAe5h8pp9rbvI8lXgA2sKitzgGA2Dn89gO6PjWQvg7TM8RCFBPm
Utf3uOgxP2acJtWqRfizhi+Kwhm4nlTQ/QZAC5DYTgTEv5Jtu6I23U3lwW4o6Q5ddMImhYA53wIa
5VtYYleYP38IsxMZRbsixC+3CZMNfjv0xSRFcaarAMQl+9bAiqt2krGGv3bkWq238ejbuMhRGPf/
BrCGL7fedtQRcOzaFV8DAIoe76Tu9qvbo2T3eMD5AFzsPv7RXsiHdzEz9mnPpAvBkdOyTS7QdX9M
1eHZHM09qdhBTt4TjNzmzcgN+ROMeX7Be/AUlhAzpok6aJvLs5vv5aBXiL95hZ15VQYg9FeDseyS
YKtwHzUHQHEyFAMXmhaUXiVbdg71DeZYtNZPnmeqbz5WtX4t1A9lfUMNDrrhl6YBktZYjyj43m+H
IucVn9r8LObQA864yJZSeg1Gp0eZPt6z7zTcp90HPIVQ9Qna0rAeRQGXdHxpiCfjEBe8ofLnd6Dw
xsydXO1NsuFA64W7X+aX4UnIKS/yg1ngSUVTsjhImDTiXfjcyhDdVqK5ahpnwOpsO8Iyz4gFORA+
np2q9tBjG2ivz+5udF95dy6+4sVPPZPvYK0BJESVBNbZcPPOFVfj6xzzlxeHJtqXHaomTO67MD9k
q4KnYb0Z1RmQp+uewean84lzjxRvgs3hPBM78YE+KNvu5atPr18AAV92+j57HTPtbDyuk3Cr+JAJ
Ihw+X+GnBFILMv4CAohPLH3HdLSnDdk5GBPTjF2TkxS3aIFE50umqHba/xYLR5i2gOx6VlDTVsiD
x7RlME5ULryOOWX9Px4c4Scw8NT5+P1+sKrCOwG0mX1jlo3KAyiV0cHRuzjOMHY05WzsQw+9O+Yp
YC2/3wwPG00MQNa8mgCuJ/L7aN0RgmPsJxFcP4ns1zmXQPURpEQdWrvgadu9MbNp9BqvNRzlZY4S
g598BMj7eO3s14cKPMY8Y1Dggd4P18VwDYdrNl4z4Tza6iMoTmnnojNfQL2L/EXhhdJGMl14fqTC
yGjGnQzGyFIVvPIyoGzjso0DHGgaMuQaJ5HHX4kR0ISolckfWOcoPElq0tYThRUZFARDuLE60+Bi
0X7Ey2TZMAs5xilXjGmi69lMklsVPAvXDccAQcWN6/xodDuwa+SVmbKsd8rQyVvsDuvcHnI0F3sj
O6jPQ1ocZYnhiJObzvQPn3P1jbDqNsq3YRXD8Oh/ovG7LOAjoqrXTh3jQtt5TuhHwPb5Q+E1S77u
M97DBEB70MvH53NZ1H5Tz8RTE+ePtOmQWUuuHK7HTVayPNrsq8d2/2OKRDHvIlLmwmO71PO9VB6N
GHf1pT4vFN7lKB6IgZtJS+qEtQ9zOvv85Fvo1wn0i6zatatmJaAR9Xi0yvoVkgV2Eu7VJgrkxbbe
tpqf7GhJz8I7m7t5nfQDFSbeZsjFkIxoY6JmTS8AyUgz/YatCzuV31QNdQGHu3F/g9TA5ibibHx4
OPDsLHi8shGonWWyarFSC/PLglsw+pOP2PR9dd2qc0S9op6E/FwW51Y7yT1akhPScN3/TdFEBUCK
Jom0Kx07Ixbtya5jh+KxrM9yuJ3GHRQ4hDqtvmF9XOA/wOWGGhExgKdBBGWFSqLp6DN6l7efOQ5Y
ZHo82ZfIGphO0LSyV00Iv8jmwTxGLOIh2KAOdCtvDDzpRUmy4q4EDLQy8uvuW38HR2SHMPkemk+p
uIf59TmcChn58VybxEuDTeISW6m88qyXyKN4Tyk2kCNvyYt5zUdQZVr4BFVqZTBqSPGYrNFTaNXc
TYzoGGLPqOc0YIAIFlbHyBozOBOJeWwxCIinSDwpr5NcnhLiLDNLHRE07aTn/qkf4uloiCcNy1YH
qmGrCT5z4gT5cPLJRn9A1KCbty69FTAKnsxI+Y+7yqmvyOCZaVUCpfniPBYsMQ6g4HvtuGDUBX0Q
SShe+j92I12Fmad2VB/73pqdySbs6GUuMeKj41C+hOoYZefnH1jHYnYGvDyEzCJOcMdcoT/CKD/a
WJ+0gvBGHV4gF8+AIqhzojeYC0kzB/QbD417qbOHEjfW/ASaQcf0h8yP0JgvMfWPHVf3wx4sqeFH
+5iIYhKfNqrpSckW9BUW0VEhW+g3VYhGNQ09vCdzCZDcgQyUYLSW+oDDfNMXGzjXmB5Eu7YzXseb
LpQ/3jUWuLoX9UJBbLuHmRop9eojQRkDcEvyJtIjYgDdd+zMc7YkH5SFLQlCQwEdHSBRyAiBLqxN
NhQeyO0Tmqwgqdgos+U+GEja4xMOHoN1f+cFFAvvlBjKARULNY3SjF0jBqkk3N2b6TvbJILI6mEF
U560WtecJfltDrqUAc89NuObR6YvRWuq/htWIHS7bDuQbTe70FRpK7EjXhJn9XZm/Y41OmdAk0oo
RTezwyhhJJ7i7+LmaSt4FRaXRL40c1mBk8/rS79f9u2uGlg7kPSykc82t7RYrajTiL+pUbRTRLdb
ogEwlIMTw1hVsG96bVLsz5n3mJ3UH8/sq8M7lpJcxDJ4ixcZ7dmbJPEPZhfvQls/bV35W7wsageo
Bbi8ORYi2RNIOu2BVWFeIlQbSKi4ohoJPahj+Gnrmzzee+GuCPdQuKvT/aHcnkR3HCBKh9e6vSjQ
kHDhPNcxl68cTAWJvQdyqdo5JgOJtrb8cZ7s6FcmMyoDlK5khzAMYLMSI174pV28joV2LjETm8c+
kMsPznop/NQB6K5j+aovrq/FtRkup8L6P4SkBLLoveTT/tahxZqPPRmL6IdptzjoSURgk2z5Wc42
0vktI6m7+A44XSfG9iK6fbjZDGD3+MConWAmIHSznsr9kf/YrgqFtbLqx5cWfUYgHAHhdbuuD8r3
uIZ7o9YwpTg32zaRXFv50yZrTVxq1Pi0s0RSXX4H4wWDbyYd4+Q9p5nDUlo4Wdkh4WRVAWK2s5O1
17wXLFxpdSS9766/R8F9c34Up3CxJxkTZ3TgpvS71gsMC6dVvyLHFUHSIF0VsE3T6aFaEFpSkP0a
3L2Z6pVjZsotZvzqcC8nZubzewdxwXvnKW0V+OctGsWyuYzpVU2vMllWwooQgByw3HSuNxMJAUsb
PMfC05sgFYJgISBZPCTRUeCfzaEUIOrtVXHnmMtBY3VqPbgCQHiReletxxiGFuhupyPqTlvFVsvh
S0AnOcI6qKzdQ9u3+gGlbLIyst2gIiTbyen+RXZCv6ux3vQ7cj2Mi5xewvAUlfR1a005iC1AonlB
y7q2+lZr7o1PdEHiYBk22G3anSi5T5M7auil7KqlVSB/g0gF/M0Ll0QqaVjTMJEnxVd2AYrG+fnT
uqC2GnkDxhs6/u1Y4Hjia5Z85eFnKF8AO1DtudDeegT+pDQoTrMCZifvoEfMUP/1bz+FDkmZi0QI
b1W5w134x3SLGa5GiAaon97DyUp+gPz2riqA4UPvAaM0Zch4KcydIn2K4f3jYdPOwtHopfnB8Pww
B0IYL7hLUIVZlGVWXs1BH9k36IOmPrycbIkRNbzKbI2b+RHa8Uy27Q7k/vKFeDh0WnEtkK0FKO1N
GDJbQH9FFCTfgKo+oJFpDalmN1KFkhmiDiyD65yx5EP0h9KD5UVIAN0iWmxsVe8pBP9KXm6urPo3
tU5JNoxYNnrr8RT9BVtS/AD6UpewceB+fbV46C6xea0efyTHNtUTUMdaIyT3NK0AB6aIefRTphwV
zJMvhcjFG/YIlC4W7T8gxt4jhU+dDgmlCqEASvk3TrcLmItR8KDyQJrKitPcJeEOaDqPqXG658qt
etwW1stwNdE1RNJfoceupee6Na3nBWoKAGBHUT/SDGHZdxd+vxxu0Irh5l6Z9kp1cOCYqCfaLuN5
FYxr3rrF91T/7ZT/qubv1Px9bukdH39i8ycZv83kezI+hNe9Ui9VddYs5bvlTMC360sGiL+bJH4s
io+++MCsmCtLF6OrKP70d5IOyUIj1XMRzkwfstBk5Aoyx2irz+AdqjuCjDkKZOHoh4rXg4ZNtlh+
HZ+LDVIjjCHyzvSz0p607NwjLuNwmdkZHASOzWM7n+4tPvJ7jNecTXl2bZULDZuQnrrFAWz0c9ay
Rws3mUhl22ivmfmiM7dcbrT61GDVvGbYMp4Am49pdMDOWnhSt5l4e2i+hNkdIKvuWG+ExsNH9cJL
EqQ6A7JdagM2cZPCjQeSX9e//cjIelVb19DaD+J0FOuTnF9mJvnjIEs7eVvHFAxzZV4M+9IeRpfu
Ma03RuwlLy+cPG3yRuJh3Li9v1qyEP3K4h7eoygMiazEvT55JaQwZRMrm67cCNZPOeywQnTDIZuO
WX1S2/MQnfXsgqSCbJqTMV2kCaD+PRo/o+6rr7+z+vtCUlZzqIW9KO5NcdcsgikJzHzbKt5iVcoH
SLR4nraG7tNCGdAED8LLGU0XvwSfCK019EfuxI25dDqOLHzo2SaGNfi+Cgli4Pko86zE79hyCR2U
x04YdiWsd8nuosPw2MWAY4mLI6FjdF/1pk14BntZ7leyL/u5dDKic4Mfg+76QXlVfTzTz6z5LvEf
lEsY8a/OUlZmPjfRZjf3NKJwk9q7mXy+ks/UruVrKl+jVYLYxRWv/bpYAbb3UqTBNud0wU8mq7Wj
wUvwhu0TvKkJjNntXnWMxYzxBDuEHbmuyUF0XtpK0lZC6tRYk0ntLhcnePO5cJkbxZR14UAYFmpi
MIjvnq8ixtlYpc6jwuG3kaCKDxsUC/4zJpEc9/pSm/irP4JiIbX97ZQkJlx0J0g7k4OYXEQ8L6kd
ruL8R26+/iY2O+fBmDFWWX4MsyML50RhdrKH8Vcke5m7IUZHMo/xxV34JniyJMKKH+GQG3zqSjAu
bqoh5wZBRWY2OScyQb7/O0bNhEPEl0I3YfX0sF4HOaDmx+/EqAbb/JvEjXh21shvuxX8xaXMw38i
Y4vKgvygU9mdStUp+vXkoOpSH8s+/M6HbziVKppxG508iKMF/N9jFx2rEHAT192uA/T0ljM/jFnO
TIwSMgLR8ernKVWwy1qoXYruSErdCmfaE2zEA8r89koCt3KsHvsaYQhxR/CY602kbUhWZs2V2XHi
Gj+Sel6EaFuvEPZ4ZoinSpx31Kpwyoyj9B7yJv3h6OIaf3ILxpua5tlWfOhe26oM0jEw1Z2s7vR+
32WHRt0LtnsmR6vUD/J4zMwjB/DkKbVXT16kz/lNhMsWNfgdb1h6g3h+JcdMODYiTRuWQLSC+2E4
aEwV4jONVpFfwuySj5d//9LaKdf1wjfT/w/+aP3hXS4pYN1ZuCghS7azolzD9v6QPnQMlPqXpn3h
R+Y/bf8jvkjslmN1YvHCVLUyjiBgDcocUjHN4TOnwcp2rwyLCT7LXd/vBHIqCZR9Bpjays2wdAef
K0s1b/MylgF9R+SsDUAW5feogAqGHut24/p3KcnWE84fKZby3xkBy2xqMx1nBMVSt0mUAiIrkb1D
5jVuEmFp5GsJcBYXxNzzwaTTO6tiKvswvQVrEeh0zYb1UjwLJ/8HZuaAnQpQroDNzD2TS7oVBiZt
cytEt17Y3RaqUbWMFke4ZUqHI+VECwXjgF4jhkH0uIx2AGcrJhDirP9Rsjs4pCq/czAEr4lsydNo
L6zS3DyQ0XEDesLyQ1rcxvHeUPxrHy2Jcp4At2bhlbCNkCrnXmduzBbG/FIT96Kwg3OQqlsFOhn5
tI+ZcgALK2itH2K3WQU3DuUiVgpzTflNeJ5+muLjIO3LmAj6bU9kyrCbCLO4TKA8tzKH8G8plN0o
L8TS1wdfGPzsOwIZhXNLWalvVDZJPvomyzzlSDnFeI0hDOM1MJr5WR3PRXjuw7Njl0+ayY9AfR34
P5mwqRQPrx1Axb7eifWOVJD08BubU9VzbI5Isgp7OmmecinW+PSe4XxSmup8UkoGTROasQ18NhEQ
/bxiKKSgZ7oWB4JMhM2OQbEzB43Ij0AsoX67AshmyplqTb7IK9opSdDvSgzw4SbMNx2NNqtOBMnc
ZWPQfJnhJZ9uXXtPiUpbVaBDe5qSTXQkGAE9WEkCB6kWm9YCssxrY9CVbxqoI8+l6eybZdY5vOhu
9fUlqSsSDVBwGvOBVT5poanvN5qEZm2tWV8My6qC7wQ4IdfZUu7crz2PeQr4ff33Xx60i6tooE4+
S1AhYSG3+4e8S1P7qW1r0Sdij8EVUraSwdQevujd0C9gw9v0KF9SLFtMIKGVuX0yU2C5mmXpRoOW
ze3YBigaPWxuMKfjZPfahTesutgW9nZcX9oV0wiQih6M8mwp+K9iP04HUCoEONNd1+9xug+3Hu4T
3uh7s3A7zIoMq/hUxE95AoNgv4jRmrEtyz69h9R7i+XU/Knqv6Lm2xqI/LOPuZBEqQxIGhO/W4sG
Fr71TCee6WL0zYSltbccMke2+b/7vXVZgCFDcLWKmDxPlDc53agltTMtM8kCejEj3DblToHa/06Y
B2TFD0qk+QfRjjHXjYibWOoco4yPB1CIHywhQuryOHjKW1oxfm6VA23xBGPjkPE0+sLohxV2ep9b
s5c9ydy00sYZYd38Hdo/pN10DEffk8+2YLVqido8VHyyOE9dMNX1B7uJhrop/psG0es0Mp66HFm5
8bbgc7lgOA+Fuo+eBzU9lNbrGUzAc3MM+NsURR6p3YlvDh7gHczG+Ml69zfKTDZnBaMuMUcC0wjw
Z67MmWR38wfM98y4gu+ZcQVJrVasnip4XV7yfnT1zU2VbwtWZj6suaj20wgs/ZJ7n+u1agnS2DbL
G3OxmM52OkjyaeqvCaxM0HzvB0I/2DI/VfMrJuodBqgtXDvxX7XsYTx2mA5WWD0n3J4CC31vNNfq
40h1pv1zbD7HPPJbmQ7PSyJHbj7D4t5LLvNiBtrJe6DNQ0O2p+jyNF2hc3+jUjKuJQxo5dEhOcvQ
iTY61d05WS4n/GT5odAPD/OYmseOU1U8kXgSkViKMFxCleQnMvcgwZ3bDh2CNxjb1gDlFLCNCC/k
w/SsMQQrIX8GImq2Kw0eaHuhQ2wVlGqA7UKk9LGhap3CJySDw0veq7vyTra2aqWGU6C8qeFwOHXv
KLZmr09ju3sM2whJ00RKgxjZT0t92n8wbuIPMt5+7woDfhAW+8Ye6uN2WQEhK3dPD2G4nrojvbJB
uvbstEeSQw3DCuQPwffCsVxW4kESDrW4QXIm1QeNDZmw774VIVDQKiWWEa/0fmut8XMgPo3nxGx0
wGTHjF81PE5IJrErGccClRyxtJTvy+jLBChCFU9WUO0Zhydmx5ntrnd897zVQrFjVPXVlRAcJT7k
7c7U+XDYdszACmnibJ8xDvkyDF31RKbi12mZa7OnE+yGWrxF3uqsl8U1CWCk0lyVZ8VbHFBUy/Q1
ox2ADEj8yry289DMTJ0HFC5rLs0W5+OTBUx6laimPi3GsJ4y+Pc7WvA4c/PM/TVPvSzk3klgJIf6
Tp4rDi/YBrWPWQpjO3EQorw6PPwXEn4JcbmPgNdk77VweTeQEhpj30eAN2oC7HfYaEdvNRKVwc7o
7T3p7RYg2g+2upENGIHAfpJtq83y1/Y7ogqBk1K4i43DPmZCnkuOKhqneNOPUKq8AlmOvUDUGNSv
2ZU1FgHbcU9lDwN+CahP7FGUzxkVvpH6I2j5cXZKJ4j+Kz+cyxji6Sw9+X4WX+brnidwWpY6r9ZO
SY2vjloKU/IqDfcBZxN5D8x235u0D9ChZzZZ4uJSDNC2EON9VPqHjJte/2i/C5kJDNPA+ZnGbZ9I
biG5Ru5m8toJcZV8lMW1TVjV1NUxWX7RdQzi3HWwv8SPXpDDukfuwK3+ZDO6VdYoRvNNuoYXhH4S
AjPIQSqzNp6LMxrq3koKYgxYfvlMthkCW69PYLqNvBeJAoVKg/5f2Jaz+2dfFSvWL48ZNwUai5Oi
+lfh03pneOi8NrIIWUPzA9ln82R7jeckPNMPioeQkJXoGEuHVEDcsi+EHfzXZvd0mtJnWcQQHl86
Ty8CMGSW1eibF8f2BlVXcUgOUL6m3G6ReyUbQGHyWyAXtx/ia2M/JZtpvGkCBJhRjfq+7rz/42jG
hUXB8+rX0h/m2cQClPKNSm+O/WSy/SBrbsF5JoX7SYZqPrvfR4ItBjKiXyipD1SOjEYLWCXvmvSJ
QxaCFxCL5K6iAYotSFMv8EQ803HBMU2dllq1C3w4p1K5f70OHe/Dk9Ntg3GEgvS9VTd4MguraN8Q
4JDyHZ3Qx4n6rPBgW0KkyCILpvpedYcp3htp0D+25QclAwUwewuM/EYQfrHgCX0pX4tv3d4vMzxN
vKmZmeFnZMAbM/Zishmsh6Vq1gLxXvNtZrfiXE1/Mbi6bbOSFn5dk3eyjSGAE29GDpVw4uVo+jEe
ZrkeghMxdiae9JtJwRCaZoeopFM4yjQBPG7VA8GNrx+1+dIXzbJ647PZ75CtgOZFF9HaMI/7ixIy
BMKdzu8rMj7HxJcGz9wWD58Dc1pjdXgsYdkxmOP71XRLJm+i3IzvBArO4gaO777BZpDsJKAoGy5b
SJnwZvVkxQwR2wCFBcDweV3IQJFdYN6tdZIo2PNCm4OHK3kwxNvBju5jdVSfvunGZiBgpQoPJs8W
CuRpCWlWiGx18DmYtWlP1CVFiPEFrnliEgkR9Etrf/gSWR6Yj01GEUTMO/9ubMA4kM5HAS/iR9s1
za6MdsiV2UUgQr4NmCi7jyj6YFWAyLhFfLsrK/zLcE/2DJSj+pZMXzlZ1aj7/mSkRORLdECPZi6C
Xo76h5M8QP0QHhOcTu+ScOFxW9N3EKQHa63uvWllYL0brfQLidLIF9nvkRYOj7VQ/PTST2Jnz4OZ
olbFZVf7BYdZuCn6VXciB1DxRD4z4PvnMHXka0+GaTuLtwh8SOoNsFUEiFLs9TVbik+9nbtJcp91
ZSdgGww0uFjPYMgDObULZHzhCU3wiKFxKxXMyObE54Voxe0+rFY1Z7LGRz3fTeELLc2azIWU6LAv
UhdS+Y8gHJMJypKX/EPbVUr2S3MNDVuIndYBCsPwiiYpnFwCUnu0OEkLA/ws6Pgg78wlea6y2Hhx
u7fTjP+DfMdDQXnNDwW0LgLmSpxbHji+ZOHFrHsmTLL2i/PNYUfWrzToK0TXTpxCAMDPJs+dm9nM
SlyWc2G+UkRQ8bgsCR/zFIigcBZ4VSzdiJUHQ2/u0mpfsg7vtuYDddexJULGsMT6r6z9qYXvatn2
P9NKmM5JeY6Jv+3XLRmQufOYHHZW1Pts59CxPFoXKt/TeThkpQJ15DHLJ4G4ko2nUF3U/Qj8nc16
uyU5hz8pJ1fJ5HhfTV5OQjfLFIZ4EChXQYeT7IHOdw9ZkKckTcWjoy3iFtlQc6NAUo5QyOFY3cJy
V5r715+xRh3D55HdWNOxo+N/dLh7b/IfhEus7fLcKYhwu5TG9WFcX38IPYGsp7umZCNUUl7/C2oa
HzZPQelDVDmRZ78CD0e+HcKX8x4C2JK/Dkq6fQUVv8Pw1i2x2j2YtW6ybptl90qADbWESpIyi+u2
tCjcL9Wt3OjxSVbnLr7qT/WmX0Ff/t3voZVgvzcJK5KJZMhePJcDwp8AhJdsJ7/C6SstLOm1M+Pv
/JL2lL44O+6N9jFZmslCad54NVBOXvtUnNVCxIOOtkHa57dp/DBfcbhMCKHivieEakwAh62EdiX+
axrrF+ZC+kD8zuh8tXNG5yLb0NsyfGh0v9f9evKfzNNv/9dYPhgxEwP6pDFYAltNriC/NaSD1Pps
wHw2lvl7YwmJ+cW/vxyyitAYKRDOFksduuVoV6NN0icn6WgTI0PCFQ8dAhnDxsqe/A3G4R59dIxD
5P8vmsp50VQdm5f3/1dNjI8TZkZgzhfB40CEY0N31q0SdyjPxvPU7+BCK/8G3Sc2t63ZpXviKoYi
YGLDnOeiRgWf2nmUztA44GxDR/cT0SrpTsbdYyRr6fiMlz/DOx60RQuqUmYxBYV4IHwC/D1qw4ZV
V6vu1H7X9HtD2RFhNCm7+oUkngCgZfZaEc76+yHyGup3dC9CFhUZ2bVkcNYdtWg/ngm2bIaTZsnm
/3DtMnPyhye+vEfvA2svvMLcmsWMa9cyArvmcWtMCjUUxJGzZN0ks7iH4XqEVeA9XBczX2Fa52u3
uAsihldOVVvkJz0gVjIXZR6lB2XOzXjQwdtIp9zemD+Tiux9LbslHCw0UYyko+i+kD6egmU0y/ZY
kP6b8JJAa+C7XauoK2lpabn8EXsl+d7d15NNSc28w2ogRpC8ya8j2DzmOV/LUvlusj+p9CNojF7s
plk2JHhoX0n7JZxAxDeewEa1dnkHiMtei1VPtic1wHRDCqZ2S91cE/+atjMvn9DLxap9HHRp16ZA
frZiQORlH29+Iy+ZNVfWKNqlPWuRh4NazELkHtMLdtIVECUYBlxsPdgLcgDW4MTF3CXXilE+03Ak
ybSOokr2pyOgoTMCT1348gJmgk+xUQ9IkxGFzNrzX7glceZkmfzCLSN7JLE82Q8dl0UAX9eQKMIO
9Smi5DVO486qWC107oI+9KBQUM0essVA4OChKo9Tdy4RLT2uog9f2F4sn2DxPM19Ep35WnOm5aNr
nQsbC6UUn2F/vtYxIr4Yuji2xnSmhEjxJtM20cNre7+TwZ9vwyIo9nHzLWd//llQYJr/6dmBnwxk
7HRfCCaXqGLS+rQQT110tuKVrN5lIHbLafkyVuh1SFrJbPx09ayHTldmvVUH6EG0QoGBZI8tbzbP
W/8VdspN7PXsjPLdxJpA3SvPw/Q8GDlQZasjoc5ys+lvHv+nR/+p8d/edyfiRMF0kEiP2F84CRgr
rLL9GhLnHzKeyImX3eSlJNezF9Lm4bNJ7OTodZHnDm6qcFq+LYaCr294oeoZVbXKiPBiNtdevubZ
zUyJrLwNi2t6RQ4UUoJBOBHcgkv9yU8Eprq2Q5yN6+IuQMg7pNaxRsjNwGRkiOlP5HGnx78Einwa
jiBtriFmx0+9uGtOa7oIrwtSxJK1BVCmhhS3lxnJMDen/uDP7cN2pjxXz5ny3A74y8znez5uzvPx
9v8xdV67jXPptn0iAkwSyVuSyqJysm8I21XFnDOf/gzK3X02UMDe6Cr/tiVxrS/MOQeE4/7mGjfZ
uK1RRceEBZ2bGJkwfj3JeMThg3jlJCST4TIPz4FyhOH+gBFPU7+HJzWhUmj8R3O3/sVWs7Bcn0PW
4WssqtSxVClexm19DtAbUG0c9fIyd0oUKRPY71d8AtiP+4vBXapvXq+StHbSrhPSN76Y85DD3i8d
Gj/utwnykBEm8IHU0WPCOqIOPlTuQSTS+dvtvj5BzoUE334ZU7g/0Dzy6HP/EsVXZDJha7rY4PWp
9mQQBl/eW2XRerBe1T+MFKYKDSKHxUvBtqNO7f4haUDOZiemC9v5/4s9xHATiZtEZFIbG4wJJj6G
SppCfoKOMb7vEugYaeXIlrjQwv9MpAPFOb7y0m5hm4g5ItQnnZ6MQnU7SYMYY86usMdCquDOplSY
Zofvqd7/CI5MprsF7ZZKnYL4YiJrUz9oCIYN5pj5uSWNEggpR7OZ7uUVElCK8jH9GL2vZgLfa1cC
mlk/L/h8TbIxDN8qy5PtnOYod2LF6rJHM3uhnNaMLyZrbzqfystOv72yAW7IRIEMx5aIZsjx6Nij
z9j/ctuv3rZJ0qeVB7tx5FaXwA5vozmdGbQWDZ2WRfEydXbv/yIvHThGFuuT1FgEz6E8ovLR9XcQ
KwSsf8QYhihNEC8bqPajexnd880s/2ibV5I8k+GeMT2LLjPvJPnwklkWSznS8G2tM4gACKZetO5K
wcRrKCLdooVxt7yhGojIh/2AVhB2TGihUIkrjE/uZ1ajA5w8n7P1r7wvecv7av9tJ9q6yp11u1s+
5fKZOoZ6KEJCKQ8kBeHVyqd485HNf7shr4dtB+eSsNKE1fmBSSsbWK3ZrcCSZtNip8aPT573v0dP
AsaEGct/1PIy8+/Ed5y7M++E+4b9qOkBxVt1qfNb1975qPjKQ+unvbsuPCmJYFJIw/XTUYVpIGCI
JwYCyOahMWOwalb+H9V39C1CBYS8yKnZD3OvDOwIMvIAlsGOWWSCFq1lkYwpAcfPunrfWgoGqisj
xyCedDRyf6ay/nNTvWtfXZcbT3h0s+csefX8eTJeS5mwqSh4PwKV1gHL5ZbUyOCdIWEkG2BhIsv8
0CLfok+34zsxdly5/cEfiN90DGG/WvgP9prNSzJbageJZF1yNVZ9vhbUteptZMSW3cafbaTdUh8X
hYm/SXD89+1LeB4qXmjamkdKyqZSVqTn7WIKKZGU80klfIThPiLAu3BHIyNndZFJa8lWimP8Fqwn
5T7UibafBq4E7d2Ieh63erTzlJ0u74AMcN2RqRp7e1WmdpsA0VG+d7N9PezVjEge0sPWfXPqsr3h
7srvJkOSTPYLoQ/ZtlQRlgCluKEvSpSDdOkU89SapGlGlo/Gx05olRGCoGzdCxcZ4rK2VzAyV7uc
x1LQbpd67aswvW+ueupCaA35t0+aYrNcLRO85JWFoZVwVw1Td/shzbcSFDNhSuUky8H0iJhcatIi
xWJICBYeV2/LGg8Wp3rQmB12JnkOfkHGyOxCBnDUr8ikk/nMsf6xAqsEhubuqgCbzSZw16u/zce8
+iA/mBAWy6txTjlt5MyMHRHB7ZQBqtu9SfIgeRF6burJlB3I8PCSrCT5C4h0B4kp3Pnzbfqd92DK
pvlkGiLgsiILKPoqrT1zrA4/RJ4gGJIPMfSr9FCbgWWETmrs3HXKlL9QKN+WQ2Pmi1XJpyb4JHxY
YpCmr8gHqezYZMipOaQJy/Wqshe6f5ePQ3ftgvvTJP8YXy6ku1w8D9nNtUOo2eFOsIBqx+6un20L
YZrgFg1+K6uIlif42qUMyJqcoaSbAo8FdUfmDhpmkklaXqMF/5fQQZ/uZ6DwrkxAzVeihhTpQ/W+
xvZL/YHusBY5tO2a7DVrLzIx0SjeD+A6+BpP3yyeJhkLCUIrAkmTnckoAN5avwxTcn92aalgQVkQ
RYocQHIX+zpZZJnJQJlUF9KY1EXFmLLi4ucEXIezte5tlDWdsG/Gdp2vZyqmtfXAg9RtWA503abq
NhCF9LUbsX5MXfOXlJlUbOAAbDlAToGHdLvf688g1fq9/ECg2tEp/hVm01JI7L/EBYJ5mNPRpjhk
gVOYikp1wTAbODDrpWmHWIJmphvm3AZ2ttKMSWGW4yQXT3VJZPE0APIrdmrTAGgQGcpNMFnkVLBp
1Q9Rp78hYu0mRRffP3XJCbP921cSMX6uVj3h8/4Ek3e79Tw6GQly6bUkmaW3UKT9S/Hs37EDFxH7
bTa8bHMQkGmEhiy4/ZV6uv0JEC1lm9GGz/yJRS9a9HqLE4b7GDUrI00uTH5gwaETD3G9A2+BwYPr
QeaS8fI/Sfa3ePCPsy+BNGpQkW/wg6Ezip6m0biTEer1R4xQXoLiGnkesAd3bifDMctOaXHuJ7cS
3bmAFxIDocIPN79XzFwy6vFJH11U0/BFPaM87bKTk+v3rP1Ch9wWkw0Nch82NBbNNOsFPgyoza5J
220IDJPWwos3BvUb2kwG4e9dLMYF5kD+jp2zDqrU3whYbN9yIJoo5EBpgwkCW+bemzqTeNxnM1Lu
F0R3LpQf3jJ2l0wU4MfBJfK0HQu2TNuFw7Rgwxj0lsWl79sGTQ9qJLoYbpvuEMCAf1bConqQO8B0
hfXCV129qOLchJE6W/PoS0dK+lvJFVYqTFvv0DVT0h0pioQvIfjqiw+ZaELLKw/pDPb6f5S+NdIu
Hvn5IVr4+aYlbzBchswPXCvuNlT2LgeLcmWqNgsXfYs+YOOTrTetgNZ+Pw1YMRUOiJqVjc5WE3lj
sMM5If2RuHXsxkBEeUPa0Xab5D39mxPEFJ6aXR/uZsz+nz0dQL8Nve20qkWeLq9nf5DYaTnQr8lP
/ivdgDtC5na/ynYoRiEohvjdlXVSrAjTSMEuNku+Zg57rVmg61TYLq2Vj4G8AyK0Z9tR2Ezid3mN
a4O1ty03y/n87AenMCARHq+raXdAeLI1BpnuDMsQmF1W7YTkUpK8leIwYLFOAzot2QEbZpHjs9xG
TA1vrDrq1SEhnOlEryO1H3X7UY4vhCgxDhP3Emjnqiaq3CR+kC/6BbemCCrF3a+QsCKMA8zPA2IJ
t1aHBwFxvU7LcuyD/XBptEksGvzznp60mDXT714ysXSXuXL5NT1L/RIZIlNrlgIITieNVED4/h48
qi6i/p7Q4Z0FqAOLZs/LI9qqBmJtih0Bp4IwGV9hiQbW3z34a3h98id+uQCVbmH32p3e4uy36+iJ
Iwar55ibREZWEzwmx+nVb4lXbG+lezmTfSKGZ2lTzvdusUMuo5Z7X7Fye0Y6N5OKbBp1C8Opfk1W
TsXix+WXZM6K4jamb8jW8exAGGWpL/zIxPuBVTOZus4Ar257knFjhmZn3JTuFkS3noyl73p2MoKT
Xx+RgTcaGwH/MQivPJiWRY0VjXY2R0/PmHWNKT+dANLxG1Y+27TKoSD/LrMx/GPfkciaRHltp6Rw
l1MsC2hfXh+ptoiee9s1QEH7ZOG9tz4smgRktSvXBcSJNKhH3ouyu9vNq33ZWGycUubo8bRxQqQ7
u4TzS9Vc2vnFKM+icpakE6ocX7EBn7UxcxPTPyG6Jf1jUTQUMTuZcd10NyD/8HZs+5/KshktT5/S
mfUS7clttsz/aJ4N63HGUKF8oe8AVplMc+M5UQtENRCST97i3mh3EbN+/ZqrFwTNBo6N9MOTP4hc
lsuJrojivKsvcn2B4ZYTtmzcFeMe9PcmXXS41k0ORr63nQI0T65O60NnP/O/KS/aD1YEjH6zlKL4
0L71vjXUiPHAlBPPJiPQUdkryp7NJKIkVgP9bJHe2FEwnUR72dpo/OnE8kn/gyJAZdDmO5nvSChO
EyvAxpTYCeb0BSu5aXPYI4pzxheDYGge/X/WGZxxsnLDUOmP11C7wJlsL/VmMkC+J0FIizlD5/OJ
cP5WvAcdUUZwW49ad4rdc11fpfgWlXeUm3/z45i+NJQY8S3Y9vJCnB3k5sj+P2beHR419ajXRx81
2kIqnpvQDt0PQVpsguIeJy/WiONL88xcPc7eYZnz3OzxBw+vJHjozS2dn0fS9fIVeXDVB+4IdPXK
l8zNN/usys/5R16vVeFQV7YQ36vsGlWnMDsDo6lWGrFYjIxm0+gy6jflbJMW28HfxuiR/1vtU6pw
l/9W+322kdYbgHmEs6IQN+t+Gc+wZ00nyWT64bOLJ0uhr1rUr+HSgxd+7zbpYVlxIIzBhSMzpbJs
Hg08L5yov54XzD14kH63Iz2oJf3IYgR7UtF/NviVYHuGn6O+Ym/U/KtffNiwFdO1QjXqLFzQ2OL5
GLKQcE/DzMQYNDP5JvIq70jhI/co6myWleAWYQaJI0woNJYWN/n8U6UbIR2mP6ALRaAHxE/aR0jx
t4Z+TMcTDfKVVHHkRLXxVRQ/bvrXUP4qU+jxUR6P0eFFB4/iPXS/BO2bimMki/PInD3Oj2V+rMVD
jwhVImo9kp0mcJJ2n467kQWVzAQdkQ5yLtwzcxxnzBfcG8nF81Vq+/6+YKrbO1n8jnOfHcbZsZ4d
mYcq32F8M4xbZo07Go1S+g6ZhRKVoMIWmHwUeXlVhxV9WdJbzX2Owulv5W0YCKfZJlbXmUrI11UV
SEm+iCmb0MUlnn+SHdauR8LDEK5QYpBia9xKCdHp3mDZ5QIm2bnBjiRJ6CUSuWMZMYM4ItY6ZkWi
bPMVybRlaJFKgbHQRTJdWsIX4TsDIBN0I9J+mK/pDwJ0yoQxcrLkFlFmS4GMo3CBeT/9GvUP3RbJ
N2+W06xC/cMxoKKzqAFQ8SZHwh4yL2tR7mHWoiQkPFjCMJBwWKVB6fQWWNHn6bTuVDiQMhN+kz4c
Xzp3nkxg3PRc1zWus0Udf0Jh1XIgd69ZQHylnbO7+K+7+X81Eu04z3eQmEFwTmUuAeIyztpOJbAe
RRse45dXPOvs3qYWYuFsXSPw7PZF5NTuGjceKuUVVQUpBgkaEHIA3z+22C9whqif4hmFVr1ssrWs
HoOQVM9jHR5qKMv15MmYcc+oTkc6IfGq5Q7HnX729DP4u+8Of9UWExGq2NLbNgTjLCSPSYcdy4Dj
N2ILvOVMbjPaaCkjMsbKmonyWwVHITiAHRdQoJkksGo3nxLiWbcLMpuicLpn4/YcVxifPVwrx7w/
zJSJSDap6oi8TomDnVBkVcw7f5w7bAuz6ArOzGNqBDd0Q5hL8s5wcUly07YsAFVc4hic78KHPPyk
hDz8HeJXUTwHwtjbTcpMxloniPbhj99S92KPjcNg91/t/UWFph7JnPbVA8R2pXECGlNxRyEz5Kvf
3An3b4A9ZnAioG9Kbc2Es214j5QMqHqlaCt1WOeGiZTCfnCcsG2E+ko9Um079GrvLopVXL4Hvozj
l6mjQ04Aoz/Of0z4eGzQqGgvo37549OBfhttukfz5XovsL1LtkHTNasWh0Gmu8KtLDsimD5/J5Xb
fIntqRT3kuY080N5jQgK8dcIcPRujdC9cWY7v/mPKuy3iG+1baltGwbYhN1qW/RQs/lW77ftup1B
GiANz/Gy/eavlphCY3GXi2wX1qq4ZgOH/6on+qyd/FftjWopoCZayd5ygswuxuBEOjVDBcJhkEoC
nCATxyN0ZS2T4wk6B1lKbAtLpJ8ayfUTKRcLaPrTJTu93CMDkbIbWUTFAlEG1DFMODgnebRwmhn5
OWVZaZjtjw75jBhVGpDVg0IgD/esll8tek0k8ibH6jA67JBJcijdGEqn3Wc3JKHka6gAidJjLdkg
zat0Qjf0MkwY04vNBJV0sAmYMS8pHYvcCtJTjJJBArW9mrG9GAhymH4HDJnELSjSVJ1g1I/MAK1O
uWG0StkZ48DZEXQhicuysCuu0G6rzDeIV1WAbGxvP33W1uTiMKEgXcWzR8l0i2VAUcO8lso1NeGG
E8UCfQ5F0KAuk3+4Fx337djS43+4UMWZ6RfnHGJIf9WlD7SkmskeusdJ5zns4CNymREve6tOWo2N
RQwE/4KhyFt2Kg4LNtkAqtFHZiSIb4tsJ8CbZ0/wxxiopZ1fnXJfsmxYuQMRQF9t8THuMZm4dx+o
HoI23lEkS5MD4fBCkck2HRw5rz9T/O4K4nzCZAyWkHdmTnCrtAcLyO8ZaxujW3nfJM7IF/mgdnvB
30Xhljd/LGweKV074G7tgg20QTV4okFKf3DDjW8727AazhbiGJcq9FSHp7ZGk0QUhVXt2p4tGe6S
jUpKJZbf8CyUxz5zXO0gnkf/nnZPyINIGRqEf1zUTITZJbTQYtbTUcJnbWIjrmAk4n8FPpgi3iIg
d84W/mGUL/YH2MtGttv/oEon8RWS8mtAHjB7IVPy5rR/k9GZ5Awd5y0QU28FabijvftnzH9i7Qca
+aUfUGwx20DimzEmiRB9O3G9aMtpq941+zAmO2IKHUBoHbo05mV9ZjMqpCZey3LSbfAj0VqU72KY
ChnJBp+F/kcVF+AstcaJ2ofW3Io5PpWVRksZT6siLd0T9mOHIZ3thDKXqxMu/odBnJmN56te9kS+
MHnZzt/+36AjgoVvhAgDnAEdgLpoEW3Sj2FQ/EGyQTdWzdi/HeG47X2cC8EkyUXCUYybGd5uaZXo
pMAgm3hqzNZ2gohddWLuuuLZtiESYzCtxR1PBaIVDM4t2jgBtNUBaT0PJI8yeRfIMPI9ulQDxTuS
/INiODbPIbJsnu3SxpaGioOTov2R6EumR6X+KfDkCkv81tqVl2OenOTy4t45lLEsju9zmJ9NhkXs
X9CoAJrUCpsVSPvD2yyzvMLFS7LwnX9aSWe49BVjoudkBwjuE/IQcZ5J7stg6erOaK+1R3syifaS
BdbIhHnOe3eQ/RMYOZo0KjSsvx8eHlD9TIWIN3N6vRjhzJs71eCvuRAKN6fPb7iHDCRKxIQ+aaY8
HD09EubxRzvSK/BmDZNngVe9xqQeXnFvRKNTMtcszYH3Cj8oDzXzVUgS/8cOPkD4Y+PFcPBWokHM
MpLbD9U/7Lq1fg+iZ8RvzhzHllfcU7K0xZNKb/JGkP7+fBLhVYdRsTC4I3zhZKamFbdvRDlhSAHh
Xvx58LywUgviK/xLfA90O0iwJZUU8c+WDJOfF2k9wYMnxtem/8CwRWETEPJBLnSygEbaaRa2KIP7
37/TQLuatYMBkt2K7CGqDMf5hrSBmmLL6bb+OGfIWmmHvQ+3efQfdMzdcwwfZfgoaLgzAm9hv87r
k/aeb6SNIzIxVnGRbPNXkKxmV9CphBIN67bYpIQ6obDNLQ6oK5VTGvVWL2wKFpOQAQg/AgSPhYMX
Da5fdhzxa/8o9Xc8LkiMRRwWbsZxQrQl2AsIpnr+Apz8wCLT2sCSQCLLquYDunXhNPx05GYc4wRg
StDtfkPPSPEnGJlvQIx+4B4hCgKG0w9KeoKWMBwrsHAI6qRzGV+J3ND7azBccbCJcKu2mfYtZH9q
nQnZky9McNoPz5nw7IZnHT+rhCvTggkCZJJLhcVfskr8ize7pA/pXHQ747Mgg+qad7ZAHzUxIUv3
qXGfDJ9K+xUAmHsEhtkbp57bu9is1OQIfizFyiCu4L4xGSQaK1xDexPz86BeXJZsMul8fPzvdb33
eoQJf3T1j5L9DfO/Aareg+t/ZcFXPjf54UhHA2aZFlY3QdC3s46Aiatb3GbuVeBPQ3F46aqzKxz1
cdm+2QLEv/nikfg3ealUeJ5PKqR5gSjnrV6tR5I3t4OxCeqNT2SMaoHDeke0N0TktqvGX7kkL9XI
KJYD/eSVSMMx2YrIhpp1KQK5kpPPLxiEz3LYhIxGYnIDMZ+fdXh8wnLWH0kK7ryFi+t4vgYGNPHh
zjU+gmVFMhlfI+xn4ZUlgwo23j31HCd2BQGDL8/hHV2r4J7mj2HZWyP6EbR4Z3n+LVKSCJ9eOIXf
efWWIFNE8JMOPgMSTk3E4D5c8+07iQSVDanaIbNn9PL8QBw40+ojxPQRLVXzp6LVrW0aIMBpPsY1
ddmSi3dVsocHBIaAz62A7uAqSbcBwQvZHSvU5GSmAiCdtQKAv72mWXzDyDBL8ZzjOqQYL17zmhT2
c0vqM6M4fGJcigj0yBwaFmW6cye1P7wn+doMJxjjqP9ZhLCEkbTDIJnEvIjDSYjMrHuqRxH4t3Zg
CieuVjRnakF6y1ZaVYj/oUpkD2FKSDN1iONsCLXpZW0Kwg/2enLMNN4mixYOViCYtXgHwVO8uii1
qTdYxPMK/US0bFYIXVk5VfJBJ9CkuyLxcXWHl0Ztr3m4bgeAX+QKriMWRga7m60kbyB69P0CusKh
jxzN2CXBDq5kky7lOQ6xJT3kKDKaxUa39hCsOSxegIPo7TnCvx/s9G4rAEh5wlLq82vmn/KB15RZ
6aZgh/Le2wCunDO3pFG1VMKdGM0NFmADNkm6chL/gGMPYyeiqWCGewQ50uAUBQ+QbkUUGsK+sPlp
eRHhNDUYYoJF0jrGxc3u6pT4zxoHF/gpBYTNsm6G/ua7+/DuxDaK4GsRzTLb61bK4WcGzb12AFuN
5aW1dOXiu6fmJ18E+3xgNrU06ab5N2HFRN30ViNjx+b86yXoL3yN1+0Y+vj9kb/mw96T/asf+aQH
XAzQyKJr0V8l+SacdYJgPCfDnSM6okuerdZ+Nfp3tc8fcf1dlj+y/u0Z337/1Yufvf5yx6e0GHzc
yEsFqy/R9stwPcin7KP2jiqO0zG1W6JK4kXZLwpWYAWBd0titIUpRjsgC/4uMx3sHWV+0IuFmtsF
o9aDGB3FckUktPya1Z8ohYSPXyAQclt4rX18XSxggIxomMGnkGvsHjv3KGcmRIst8FYZNTBGxBpa
0ZbTdoy3lsnDkpp7oGIz1nWsroRTYyfGfU7CRXf3+7uh3FKBCvgqhxduTdnR1X1dLznZfI2tNzpg
pD5WNVvUC+9GGGZj54QJcHzXr9B7aTP82hjfN320EfW1DPf5KuorHlLPXwgtXnsG+AeOHx8NBjc9
gj9+QC5MbkjfisTTKJwU4VSU+OjPgXTKpFMtHoll/gADKNxRwHHzeQs+3UQwhcSClZcJcWiCWeRZ
p0LmzGCjSqrMqul2Kvk2y/Tf8NPwwcd82e54wOtwArt5UwLTZiTlh/z2hy6hhniRA9u3d34Odb6O
gOlC9cbqnB5A6CrSLdHvLMSOBZV14YzZYQ4xzwaVyF/xceG/pAPSY5lE/YdgVdlL9b5FS79VdAuo
zXQDXYW/sW+5cFRwh1mTnnE1wi54hzX/Iu5+mQQg7sIMzhpgA3JLZ6Jlmun35ITxyEGktN75BckQ
57R5gFvjjKn6ZSAsA4jrBw2Oe2FL1UWJrql80/A2HLmzM2HL9TpHQlWaGHl6NECL0LdMDrNqOLUW
vM1WutGpqiZDMNQzW+FvvlZtoTLjcgcvjZI32cF64eu9DdYcThUIuNyd0CpmudVxypUTCEaAb1Bs
VJpVDm3vS1nxXXwqfRqjI/xcLuC5wS6SuNdDT+aiftg3+L+ZJqRHYzgK4CjzEzO84KLI5yG4gFPw
sZ6RHk4TllvwUsb+KFNB0+H8I5RBs06YtFzyUYKFx82GulNbdXMYHcS6QmndZThOtkwgSeqq9gp5
jMBECcr/kWZmJD+S6qXqq3ljugaRQge4Y8NLINiCliG+8oLN4Ad8+W/gRhJ8KUxZzrA9GuGoYOO1
82TbS/Ck1620Vt2Vz5wAbDnrawvFoHyJk4ceAmv6aiN7fOdgeu8czExewNhW5pN2D6o2xDBsE0ye
mubE9KZZ/2FLMq3Kyl3Bm22x1EJ2hvwmGi5uf2nQWnNKJpv+qKG8+A5qzIoTBrXSJ/7SyLbY0VkS
qAwU9pQdRmGJ3qGAh+59Ux6IZJ44crwPi53I6xdvZCzMzK3nE1LB1ywUkQNuXd2s4cLxUSAmzsmn
3uCvthj+/JrBqKcS0olYAhMWe6YpnwhcZW5l0VK3DfEu9ZfSIPIB7elVm5+B13IhZs1NQxtcrVC2
TpumZZ0eRP04kKe1nVfw1pB7TE8QM2niHvvrEC8V8k3mLzf7yL9879zlH81eUG5yecvYLRAvZ6x5
dR8qq+n+LqKpEqDVX2MVefFZWdSzW99dchmzHfnOi/6zDfBJLcgkKMiaTCaiC7UjJY7xmXAUmHz3
EJl1uBfcRUxPEUxh5lVw4UOoBpeSNZF3NoSFj0xfPQcfvIpivA98lpJbfSnuw/Lke0dBdox2P+DY
PqTjOWiufnWPkBNd5fjW460xYNcvdW8xTGXvifeM33NYKmd+kuGH+7VCFbhVIKa7W42Tab7jZA+z
HRO3ZcVmh/VNvZf+6YlnAWCapSc4MRxwxUumATyKhU0ZxdOt0TH2vaXS1Y09LjFbB3iXrJp65SE7
6uRl1qPnmeQTwaKVvqPoRxO/552lhwdF/opYfgyvsn2k34VyAFXMLepWtjKaUWyVsT0yngqthDjo
afa9AvIon5RkI8lr2DF1vtL3PIi4KVHEkWTumwWAhFVu2BQ8lWlMgbeOnuwDKyOqAV3cgpsdz1/4
htkCJ6Nu5RGW293TiFc87DgUjRO1O486NQo0TRyZDbKZDrbXkBwpKzgmD3FMejV9/LBRjS0mX+bE
JvdCjeNDuGeMe+g352upuXfIBbg4pXNIe8ozbltP8Scglmc/IFngF9TsXnTUauGXP1zzxBvP2MiV
UHDwCyLB4f/9JZpxu1a+XTVwYBZtHSM9u+voJIqHEj2F6KkVj7Ako/Q+kvS9rtNF672M+Km695l6
E234tqAX/PkyG4iWx6+Mj3mPh5PYE3U/xPuaJeS4nnEkJ3iBKED0lXoNsAfXK2x3r4IxBa4WVgM0
V9Ulkx91NrHM+OkoRbWGVEhicuEX/aOX4ed1WXQsZNdJdWvEkkIEtQ+Vzw6YTsAbZ8YoEWRPIsJ+
oKeaEbS+l/GvwUvA64QkQ3RICZ/MSUfJPQBX7MSDJjlEV3PERMgq3rghlImIb/xzUjI0twRmL/ON
qm9nCuqzxfy/wfFwxJR8r+n7DtBd4uSrNP8ysi9dX0Lsk5dh53jJRH4g9Pn/pv4YOesQlBJXw+7m
xG9i+tj+ZkcPDILRMEdESO0E5ummnpNt7/T3zgfEffTSc59fAuKIVVPUtr//OlMRBbM8cB8GXD2W
OtmXBPfLm7I3UAqgqpjVtqAc5jChbhjUJFI8Wyb356nJqE+5ckAaLMqLujfDntwPsxPR/+yTZSRb
NdlA/YesfYbpNwUwbL/oJIdH8b/4RL/bCOEiy3F972RhB0inISlxKsFubngD6ALgwIcNyM+KUUDb
snWfz7davx3QIvarmFn0VlU2xLYwLxPmjOxMQbUL5auGh3Bxg2OqkvFkM4XYegTLJI48d0jv0Al5
z7dcQ1J00gNGm3+wghX9I3cfXYaHFCyapZSfyYz0p4X4TZw/23/CPuLmmDp8A3gnBD+S2a9rZwFB
3Pidh3wULjP8o75yRSgapBtXu1XvhDBhTzBT4VpkDrCJiRBMymtSgLmDyQbBkkecchnajXnOVTvF
d4rQz1yX4a6YTzkBvse15xL2q240egP+MuWwWk4fj/6GfF3EOJFNmZWIWgP0Mb1JUBbLesVCxIaG
nd+cuU12k5K/DAyoMruXq91njDqRTqHl32Tutnt/0CPX+WVT8exUMTnAiI3OFQ5VZj+ekz8AlgMi
DXDFk8OQUVhj3Tx6+bGz5/ES8G7OVp7cxkfm3sf+7lU3pDyy0wbOPN7HxW4g+jzexMNGAI1KeUpx
TuDItb/Te+XrbOkXF5wJswYBJ1Nr/Odm7R8NSz+Fw6S/ZIOI+jKEm4TlsiKsB4PbHrQ9EsYJbQ/Y
ieJg1bFemq+1YdMsI8mWyRcYnWqYyBwCoIj8oblPtXrphCNrayBwMWgNU8VL61t7jNjhV8oMojhH
wSULLlAHiEmW7Kf/qH56/eAZRzpvSoEUuIK2nnuL/RBgBlx0+h3KD50RJ0RILsh4qPNDklgE/E+8
4nbRW8pZrbY6oWs5OQ/OnHuAUpHeOx833HRo/lImzbHFlTc3f7iTmQZUJCuhLScE446dPqUO75ec
+6ghlXDynOckExpf5T8mDSLnuLTCxG97wjKrV376RyvnNkMGXshkqlmmGU8j2TlbaxWxwic9AZ0H
FSdzUuTbJMS3dwmELBq6M+gHAmHTFHnOzwwpB4czD+c2vHQnmmgYKdmLeQRde0rQ5DjRDn3dkq8Z
VSPUwjcAnpOZfoI7h2vW6KemUs9JIHJy49DiMxyOJZyvhWxgL7K5SZ6oL6HCZzql5DnGl1hMELi9
jzYaf/DAAvFoOGIHHOFLIItyeEV7aVVKtzR88kEOos9eUU2kmF61JkiWt9Z/Q6FTElQuubgejFWm
WL5xLf8p5dLv7LZiPP+ft5FOKJ28pcsRpqJvDXQ62Ukh1T078F6Wj2kQhyXP4hrwiEnh/sPuh/dU
OE2aT1CC5VmRkROxk9qpL+E+R3eA+ZLa7Y0NKD0nks243rtwqQjcx7Jq/y/6IBSP2c1XbzlIc+2i
hxd/PVeBquyIuUoXowLFYkNRXRjrXlrXtA/5qqI8bczR8bjZxX1Ghb1IdMdjqrwgeClE5j17m5p5
urVtH+26etfr+yz+/BAVWCbOKH9EEfDP6pUYR4VmX8basiSKgD3Aq1uiQ+WTxDHALEnH3ci1O04v
qMAL8kZXxREBYutfdBVDOsjUOP/ShcqrWFj8Q1h2XYBrAf2QoxCSSsB14agv+YfmWGMqymuBNhQf
qrgJI+oYe4Y713T7XYTOEN+tt5Ob7Zw/JAqZtXr2rGa2CNQ9qickkGh7rJEvE9dwPMd4zbMo02rs
pMJyo30zoM7euc02CWxRQKwOvADDDNBAilma0ZwhpkKLdfBKLuYzCIouJZRjRyBDF+55jzjmeI8E
z3ELp0dH8yD7IyOy+JeH2rhYP07QfEqnKh3JdzS8SnSLmBdNGa0GUlkPHJrD9fcR6rsMxErClGEj
3miGxmI5U94gNqx0s3WCWCbfjOgvrVkwYexkcxZvmmI98zfJfDPopNPtU/BMqRNzXM6PMy7OlqT6
s/+pv93FQvnZGR9Kh27ajGYr/68HOm5mgSFZRdpnTpeQc49/ASQmoLQ2Hvy1kd3H2i77FUoyw0An
LKzm+aoOTQKp4n5LQOg367dwVSuENDwq9HSLNF4fYgoY5UZDAbEoiu+MWoMJCbUqHyoJsSCYRLaj
m2YvCl9J8lkVH/r41EYsSBfA2PI+8w8BU9G9b0wf/CrmYf1wTe9PP2I3tWM4L92H2n7Ewo4sjwVB
HjI33juOz1A2ZbpJlXWorN0/NPvGAiX7vNn46cQ0z4JVSlAx9HjOmAXHnhGZ84LidOPSU8UcAs9R
mNRK5O/F2blsrke4hYcodL6XM9ecW6zbyZuqTNaSPsf+ZZbc+vpZd8sE4vf/Y+o8lhvHtjX9RIiA
N1OQIAy9lzRBSJmVAAiQ8Pbp+wPV93ZH1KTqnFIpSWDvtX5L1EW/1XSCLl4wv4GcrlkUzPTPmP5p
k79xupAuRNTO8fYaLh9ePb5U8gRmdVPcH4rncXVJs52MalDbie3+sUy+9vsfJXFScg8OTXtOn7cq
/5gAsV4//Fw1+VteX+hw7EH6eU30zgvqrOrSm73c7NUePhuT7sd/aYmNbiO8JTUYBmj17B/LV3rs
k4MR7xPKtd2uR6OGkmDDkdwFHMFP09UeHncJLcSwBw0N4nTQyMu2CSAZSuAQIbgTZjLiErcPs7re
nJsqORVe1OzGIokEfotWc/LBy0ZjlrxzzoaM0oaX1vOLTOUxZ0JD3NG7zo4n5bfOjja9iOCNN1Zv
PlctL2a0rLNF5KtnTCUrUULxRv83UurAHffzlzl6v1/iIAWEpXAj0fYF9gBAN3f+PogTr+etUCEC
edn1S7qrOW9B3MFyu8l3aKF5ugXe6vrUFxdAqToMeMf5OTEqdzaBkXMQzR5QZrk1XKfckMAnwarc
8JV5cDcG439zapc6h/1+d/gtsgHnAhIx5t9Btbn0ytdePxOwIkzzfQ7dc8+QBM93ec0Jhf8Ffg0+
qZc3L7q3zdJTbda21vDlOmjDQNDWLanLzbxWPKBmXrQ1c/TyC2juHUtD1V0ZKh7p3ZQ3HUVU2lqV
Nux4huUMR1MGFXfUYUf6Cg2pksGnWRIiCLLeRkyQNIm4KrQ7VrN/IPebA3g+RE9WrajuBlkXhRUg
Txo5oNr883rl2i10kOYwL+i6X0obkUIFu6sP4z6VNnTxyiaGniO3vF5s7weW6jZb/BIH3PINCYVH
U1g5qr2BRONe5UJ1FsD7s2XjUPPGrADpGV2sceYaKBaymXCYQOR9SKsLHNWx/QN0aFYf5rldgVNh
HYIJedHcae5Saw8o1kwvG0fXZ7coGB7yg7Ph44Jd4aYCTWVyksm3qZZwV/xcnnWGI459+mmNo1at
NhQNXFsyDOwKw0DPd9Ut+EzBM02w15tg7nhsQL1e1i7J99z/AMgllFx1pO9SXDHKfW4YhMcVtCAJ
Pz27JFQuVdUYoNTe7eiZYTZbHEDs65bsKlKFtoB7hw4ziHhkg58oVwHytw5tf+aeQtXCi5OtpoAd
1XGbjP3naVNyXX5ECFBMl1QhcJhQsu81qJ3MfU33Nc8X/KTOPyPP4HFP46VKFbrDACpO5MWgsVrQ
xcpdZbHVhjvHSoNPoEJ7Q/DppsgPRnh4VssUF2BxBJCU+erg+KXAkgIen/yWq858dup08Hp8kTkq
Bw534jCQTpBfyhHA3y5SHzyGRP/PmJOBxPUFleLHCuaB8ay4MBD/diURezBLWkh8YvxRse7Tlyts
m+L2yM4KZX63LF9LfH8o1tYit/8lK//mxp/W+hmG7xFw8qx0JyqHYEFXdTN/Ji+MwmDU/L5bNZpb
DHmDfhfz+8su068cpyKqHQFXdzAKqAyDJ5Rqi0U5sDCDXEAWsmegEhbU+C+gPuzRb5hycAnJHMrV
GXiayj8eG56i36VIqzcWoyJW6O7bpArV/OkopCUsh57tP+n/AACPcpfVdjvdHyPbwOXRnyiN7Grk
4N5ccMAANZGjURxaniXSr4qDUQBPHAjtVIt9sTNSP3s5pnUVV5rxIUUfD6oMwusjmn+SUh1GP9I2
EtFGxBEX7nOOf3TofaWVXLo+njvKOq2YzLlDnJxL8tCFm+y99PtL+mhzvxrssF4AMwj9p1J8N8V3
0eNicLB0K/pC6OdqRsJu1J25zJu9ruwUFQfTCl1lT244Y00CxbScUS3Fbhq+i9Nk0GSBcNpPKAHH
i9R51gJGSilgCFfgVnBsGkYeKL2nK1K7iZbSPL+6K7tXQaL4IXnQHrDXtQ3MMoynn7zdVxZFGX7E
6XgGmmNbYf3pCX2U7NggFmdGo3kvWRteM/eZRdsnJU1u1X1LiHOan3HmoqTwnNNc8zyH+mlyTGgX
ZIw+ot0gf1wLOon7q0JQf+rzvZUFcPGuGJaCuUiiXVLjqty8zLW+YtT+LfxLErdi2eJBwxhGgjJP
AjtptWyLi47YgWSS4TzAdfbMwpvU3Bg14wsdMb92PAxxVK+l7ly4nWP84p3xIpahmULoBTuWrsUa
xatJtku7isma5ZMaVr+PuvH1e07ycpokVDaBANMLHjsPoqwcFHDw+bhp+vUMv/vwe2h+OsF5/ZvS
M+UJaB/CoNDXKUmXR568Z+0B/XkP0cvo9sPrgz5CCpINfx6DP89brACHz8dJAgz0FX8ldgS59Jhv
dT4t5R8kNKebkLkNFYyjB2hAR/frrv5VrVMfH8rnPuFLBiyHQpzIBF2wtk2PuxLe8/xzWlCEqSN0
ILXYd8vyIhBMrlyQBUAWA022P90EAeB36iclbhQOVQcd/6ayfdgi+UUWgOhqUJALzNEEJNHSlkeq
EDAHJN6a3sUYCcr/Lafs8hP5S+a9SO367EUfyM8K78U4TdB0HMxBTxOiBI9q4mad4oI94NtIhQUB
C2O3yq2VXC+IdE10QJA50vVR2skefIW+5hf1lk6LrHn4S5Vl1R+xdpB8jlBFVF3Cz6kaI/mf7lrQ
mUqYGwGrIYi3Kd6c4cCOUHpET5UF8IzHoQnpIvYMbU5ROD5w+swRi2+OuAOeXj9KEGAU21v3v5rM
ulNXraXT3DULcLXPu73VHZTu0A5HIzsmwzFvlwNoVhRU3Sremx32v9NzS/Ud5QelcjbDk+63yp0f
JRTn7HH0sWx6auvB3Ve4dzgy2VLm6aJHED/uVBai/GBOB7ZYFl5l49glrrSGGhz+MLMcpl+KmPix
1mVBSNYlQg+wbctnKysoYizWPRUfszSBPVgaF5q6SuMTXLJuu7ANlAmCEXBFDwT9zvd6Xh4F6Tiu
+CbcGZke/QzuA24rDOw/DzyiCM2whDqmtkG78gf58HzVunQ2JIQiiatYXRkZgOo8NsYTj23AocGb
Cs7S5bto2nFBQf71xNdnK1oFGQb6VZJ/VvInHT00W2h/R22+eDognuF7Uj+f4l3cJM/r1J+e8WGU
TyrqYvqzZUcaPovyu1hQi5oQGZbWZJSzN2E0o1nRnyJfY23vfWTLw+U1EJtyKa1LBFB9L/ubeaKT
Wesu9Md0+qHCkFXaNKx6xHYzzeebf8mSlhmATlBOU0cyZcs4j9W9RaBw122LOV34X2ThPP0USWWT
SIMLwmpBkIiPE45wEEXwCAepG/vx39LjZ7bjBuSU2IrMnRHNHHPzSIIkN6tNdUT3drWhoU6oidYW
puwRd51iXVusqYcxiVYh3Wut2N2wa0xKRGuv9kRA0gKlPiWX48l0wsYLQ1eIFhUnZEnAE8GCu+qr
GrZyN6dymNp+apeqiJj+XAxgHGejh/U6S8o5n07lTyhdn+alHU+qfkQL4Sivb/FBowBdK4GGwY7+
wx4R88kiW8Qb+lk5nhJtR1OPR3EB4jenY4oFpHwyHeyGWcG4NAf7pju17FFsQ3VdpXtrcxEbjvUW
/WMV0edQ2NFdPuRzqh9R/VIibc1ByuhdS4eOBsZc9TS7BSTdqx0iZbeQYB4uNJSHyh5FYg+W9u5o
GaHKy+1yGcv2koJ0fwmP64NIY5ppP8miaucDAujWKR4uBRu8mS//0XnKu9J9oGtBXNEPIaFmGfbr
W9e7CeuHPqtlB+oWpLmUAfUk3QUSnb0cOadJO6EStMVuKba4vO/Ww9YEAs99EVO44kkwUN1sIyNb
+i/y6vJrGD8K81YmF6xxuuxPQHRL9Mj0LTa48cpVq66qD7IIMKymMCbxCf1xT8PH44qyNfVIWyHt
Ltq3NW2oQ+SPsGSRP/S+qvq/YXc8edFKXqFukE0PUIaSJm1RkFZuKyZv+T5Vd6GyS7bx45KHp+lx
rOJ9w02wf44HpFRMxbNmCM/YybS22lEk5InsQZvC6olECgbgyq9u8ctpOGJq5De+RHQ5JaLvNuuX
yHDoCtlHvNTMy/C4qHRhs0pgT9CP9Ds3toA+4l55eXdMXN0iau1gff/X9gTH3NTnJtRvFqpShSDR
TV1sN4B7ZNj/xceP/0QSnVORfXTd7dldhOHU2enzpNSHP4OtDZtaWmNlt1vKjR+HhjJjhVyardUj
CFhPr4DDau4SzbdEjBqPc42h0jwjjOBWzOnFWbr//6HLqloTkrqz6lM6nAEh2UUBIZlYfkUo0mJa
7Gy5/pD0Dz3/pHLXtKXmx+Kv/rsQv/Lys4g/SuHaRRfq1aPVdJSjpf1Hvkzdshk9zuP8A4kZMC+L
8bzb85YwTvHqkBzHluSzNcNFkwk5zqvP86060YRDXR2z6EiOaXUDDOe/2y8tl/94b12t/pr7IP1F
dftF+pHGFH8T7W9c/lVeLmiQvNok1UVE2zgiIj1ZyjGSD1Bjj2onL2WK7SXvM5a2pbBthe0Ub7Xn
kktEJRU89S3RiyVOMk+QXR2t36Wc1mqHl5v41UDJ1k9y/63NkO2gPprs9tDvxE4th/hjqm8hw4Nn
Nsyox0k/F9G9zD8aCIg57shUruNwAw0d9EOhHxLTDuVr+yNoB0U7ZABJbrTyOJwJAgzbg9oysNsE
PZbVmdxJozuSzzjhb+m8qCEzap+o21mGXdOC0gf0b3BqzsWmhdvqrOgo3Oxc9miDWRrGLb2jIaTT
OVxEJQDrihJqajo0eWc8NzgTxHIVQUlTsMuZteT4ErTNjYOr3k/NtiDl4kMs72Z3o/C9JrUSed2S
gcSeDaMyWaUkHCS3PrmsezvWF8RdvvxO8GiOow/B+1tiATE2L+MdOJgQTY/ixKeEBmUTvMkjINAU
FybFqNaWQE6EwX1+yCFKESPJwcdysOwPXFm1TaUiF8WixWLcb0iqVobdh5dqXq/N/KMSB4t02bzz
9KkuzoYFMGWCBPZTtWbbcR5/hgs1X1bdnA0d55uXhNZ8nefUSs3Wkkc/02I4MyZKMUv/yX/u+QhE
2DEBxHaLLyPKdx/Rqs6I5loKvJTyeSSGI7k9lHvU7GZZ8Ek6UL4Tyn7EQoK6hjC6uV1Tkjb82ZT9
83EXIDpi3P1IowlC2N6wFuLim9ASGlficdqnu1rSEIbxD1cE3Tfom2uSgQLKi8G8ZOCEWXtb8r8Z
Pu3wpuKw4wCsQD4rjDaNazbuSOTRPzZ2+Y0qg/EwSLXA3Jdmjq++GP31SX+NcB6XCq9XdwpJ4ERC
slOj3VPbiNO6egVJtwbdJ41buJTNXbTpRLngutTxX/uTTmDdh95x7P5pkr+v1BEi6leCkiReFfh/
Kz3Ii9v+JSQs/6YXXsTFM2DvWy6U/wQCgldaekwLXgWu052m0s2woQWZLY4HEg9oPkuHrMGeJIdj
LvqPtI9eWmG8YDcbT0J9KOodK4GhBkq1YSavVr/6VQ6XemnDPxVMffgKiIT+QmSr8FFugZdyQFZq
VqxPI/oUKMt+51BPBBtLKw7QV7Pryb0jEVNcPNFJb4A44fxaaS0grmTxxIefB2gjDaQUWLg3MWUt
uJzyoLPbziupIF2YPEcPpqatpAW94BPY3IPFiN9xSJ08P3OhX8IYq/yiw+89bpVhltsgbAMtgtCr
/qU07ioOyBp/JIZU29qx5WYvYnHmLZe6qcKtWHk5nhxcsi+Z8KsVOlPBcpAWw7NJr52x/UWfQFqB
EWo4BSL1Z0Ffmdj/6ck67Ck49wkeIYeaaBdli5QEzkNA8o8vldyXWbyGABhFgwNyh+gBmkoNuX2Z
IwTea5wYF/Zsfp//EBKpfwstyJ5+ZtiJDsjgExMAH6D4JW5CwW2NWW9mLPD9VnehOVjc/mypjkaM
HBHTHBIvVh+PUBflNYtX5NeiVpfsJmjtkAyxcHganTz6XL3JytG/V450OIb9MV41VHVQwPyG6vk5
NOcgggGqN3bsMPw5T7iv91myt/n28ofrY6b0yshTVDfjBPyfCnKeOXNji5Fn8hj8mA9Ks5Y6uxP+
vwixhE9wR3KzksvYbg3ZkwU3U90+cdvPZram7Rku1Har62T18EsX4VoX16TckPSCKIZEmAhD5YZv
ii0BoUyBPwnxsQxjs+gC+MvfK5ETeCkJGxTguv1aj3/jHyJximyZJhsIhSHGcbrsKCaQaRLYQlGy
pcfSpcSC9IVorgvvqEqAll8kx0+LJHbggdVwm1iuBJmqry2yKo21GHN5FvFWVjZjuglR9pNqpARi
Gwj/hC/rrbXNTTAL0HXlPfuwtSe1/6znJbwGzVg6JB68SeiwOObxycA0Rv/AAvIKnXUnHTEClBkz
nUN2DLDiCBZm+uz6pJlUS55BIAEwtxqsLd0UWfACW5l/My7fbgFHgIi6In2muIA9T5grZpa2rpax
4KQgaUJQ0/gHw9kuHBhc7O9vOk/M9zplyvn+FwwTit24BA6zpC2YyqjSBc/Utq2kfWu5WEZML2tn
mXD3lglXRHcLDvrId/Z7CcfXblp1kUleaKuxUzNn3kaIuPRuS8JcA19kd6IVLR/xq/w/k4Igelrm
WbL7iOyn5YlLI4GRXktqUIgBco13Hl4tUvDs9KSlPJe95ReSL6R+23hj4/XkDcNOxG7De7KXSJ9s
z71wYbMzqmuR3XTQ+5oyIUCw4LVjtgVQZCez/Kj5fz/kobgy8drzVJMIrjB4MlklCZrjoGzXryPR
0uhhGr+iPeONOkaLVDkY/d4Mj4/pYo63hEKm5ssqvkVWAGAIm6gyxDS/qo4uJUcL3Mr0nubMvJrV
svmGZ6kyr8m86dbWBIEfXtLejDj4N1NJevG6Fzfiy24pwtJ89R3GmApL5EelCb+2GaPNw9pkXybL
prb/JRaZioTlA6n5yz6/tHMZXkblOpTXInXAGKfxUqtXsYZwv5OqwqeSc+zOsxKSTWJTRMalt+GW
dJIs30gPFFce8q1wXAvoweLjaHlqvBStH038UstP63mn6jfZGuY66oMYhG2B6kl3BjxsgzNYTvKn
QvpRnp7Py1QhZ7wZ2l1MPsuEpZnVuk4v7MgkobB/zaRp/iZNazNo/YwmBrYpWuqB17Lli7C96gOO
Hxs4r2bthMiFP8T0S5FcCmk1XE4UAo/noT09Q/6cHkLM2QDTz/xOVG7xCyXT7nULrT3lBQXwrUDK
EWOAjK0DtvtNh/HOsqwAnEGHZbsMOtr4wVqU4yK9h+ZP9a1nX6GdCj5C7Y6aQXNfYixDFrWWUJXK
mwSevLhwhiGbdTC3TyiHrQBldkWn0N7Y8s5bH1btKaTZfGHfVCdHzryCPs3OVWJXTeCoz8/6oF6b
CKyNpYPFGJGGvkzb2TQnJz6JSc80iKy555IRz9jX49eIL4ib/VMot+T0PpnxlU8C5kjxISlBg7Sp
PGJ9Jeg+KMM5cM9/wMZL20LYVtR+VluBU4GHMvNqEoksd0j6OTmqfiJkp5vIqWnOo3tg4mxGReZn
rRfeXvmxni7lcfKJkMoMajp82soKc44nyjFm7gXumtKOujk4tU4PrX54nPPyGsf22C6pkOFDjfz2
nXVFE9iz9w0u6d5HQV4Oi/qqxv/REaG8WI4vU78a9Z3Y7V/9YbCOlGwUdAL3HjY64r8jdHA+akEa
KHPXiN1CRI66Ui1H4F+bK86lll5ZCLBtne2GbqdrO7OlbwMR/omi7Fixe8Wt8GLU3GjeoHlzMKzm
11Mw/ldnt1S/y5hcvwVOnL8JBxIuUIsT0KtKj0xDO9N9cpn67aTvRwpACizV9iODuv8cis+s/Rid
JEfZSL1SWqzJ9dXaQOHokWiX8ekcoX9bv7WKmwElhCsdk/jg8+MsR/OSNR9y157rRa6fo/oaN/fi
8SmEn5nxVRbf+fNnICZVcy2FJJIf0SApAl068905GpbkNEcZCdfJyyUlPGlOxXBWoUUxGJa3dm4x
3/fFYXy5XeyQ0G/gbxzW4z8DgB5PXbiTCYkOpvRKiXyBK4vmsfrYsvm9M/lkukhjrArbpwNZvqKL
Ju7op0KK5osS6XbLNLJVCTjDFQkxXc/pVRrtSf6cXmUGBO6GpoMgZ9iW2c7UdqTrEoliC3vi41sy
QilwoR0GDfRBqY4jJSrSYRD2Mq2DVym7Shy+BALxi89hiTVP6Io46HpH5432pBOnJ/CqWNPiZLTB
i8msXpI9ntKH/TxPOvjdKSIGWnCI3KqL9RCt+dUTlDFnRT6EXHEYOuWFEbo5Rcrv0MX4Qx7mX55n
gkRpo3L5F6aS5kI6OpbkN3I5SqTBMBuTIOZNsFEkqlAzeVCj1QsjFnncls9HlBKi1XidT/2f8Fxh
zW/IpSfA5W85OKPlPPHOQDRyi3MhdHOb6rsuakXDoPWkBG9V00HHswMb9gxeXEPEhDXe8+lF7/p2
UkwKX08CMVurCialLZ/u1M2fLplp0XmMzj2aDNXmn1naPu5XIepH6leowI7O+TUkdBD12qpMd7m+
MMY/MRHvOxViTyOqZOs/S8LMj21/FE5Ws2OgE5yevQcXYGDZLciRCAbmEWiGYoNfnSACeqQIrQIo
6AgqW6f4mEOsbIQY0KRyYCZ9HnmVDba9+iyq51Y9PwEY04thrsgjseCneiRsh4Fd807LqyJdzeXY
HUm8kZJLpx8BvylOYT5GKwhNPg/vT7cpSa6ip22bG07b22wi8Y/EPSfOjpKHusJrwWYwG/PYDNj2
YDoSeYOiDVIaMh/5UBNtGblgOaBdkThNBjHhTIQOQiqZVm70YXMw00n8A1kNHJ1Oc7WNYO36gdJY
/9VfMUwi7EP8jtqPasBh8oaFbF4ZKsd2JszRx/VrdA7QwUgOsptExtxbrdjJR4ncmuQUozJE1nRJ
O9TDZATNXidRCCw3vYDWW5X9SBZo7nCHYXhBvI6uXMBGbHEJ7x63V3jXpE8c7CMAHva9XVyQGrRj
6EP3RnNMR1P8SDj/Atqrpe4ywbq+76dDTXkHLnp/dpXQVoU2G4zP2D6RMIuI5dyOGxXFOj1eOAwr
Gy1KTWhifyYjkR+ToC+lIYh0BgZfNkgoXvQdI5blMKBs0VxU1MHgiLG++Y0g3od/CQaE5geACr9o
eilVx6hPyXBG1JIsmPVJgWQDxRJVIW16O+4UXFGVM9FNIDD4zLICTDnoC823jgSXRTTM7gKTZpxZ
IRddNAZwVJ0IGPL9+Ba64iNDgKZc2Nz18Ww8z+lfiSTpW2hLWfAZ8iALQUhtgEwtT/CanF9ORAAH
Mz2NJs83nIXMvbIXOvkQ5p77HN0E5Lw22UK1Q3lhAhe+dtm/Lr8RIHlAxcrfEkZpSvNq8sK1LX1C
xQiPe6GtNNeof4QKxjDo3t804kOEdPzHBXkmvEdUXt8MWl380QvXeI3ckmrbJhgB92hUKA4CQjZs
t8X+JexwwZBEzrHopZHHSx38tmSzcCVurh7AbMnrhIshks084xrQ5iQO353dsfzda3prNZF9oLkh
UNFtK28EdGVaaG1mmkG+ZP216q8Cjrb3QgOUy0IjI/ilB2rfYR7igtztvhH+vZ7I/PwsQynsNRIa
elfgCkzcFGEp1YewgIlXLYbBz5gYpiAyAyV1HiYphpt+JL1zrdEIFPpp6NNEk58f9UEbEGPASF0Q
mKh2Qgj17CVAXLFBPNHfkZKIDwciu3l5KuslwTm/tGxMGw8iajDhXVocS4ZiiKlJWxuprT3pZdoA
srIy8Sgji2ke9wpvCjqpaYfcIUvvj2nxytflJhnvnw5LjM5zJWzNcVU8iQta/ZcxtHLBLdRmi2oZ
DyaeXEGkasBTIMKBvWlk+bBIIevPbHejtEQijJ/YkGbpxf9lg4lffm+YcrXU0AMhkvnXoEVCXszr
K5KNDkGGD+cYSbPc4FUekBvo4k74hyir9Q0a/NiCG1+0PCwKNh6+mN6vJfYzQ3TEF87EpdDMbBvU
L0D2HZOKtNG+ZnWLGKCeoZMOt1viA2DjfS6e/1BZ4RvimJuOqsmzhYzahsSmG4t/BoUo/2FWpvuX
4yf05DcFqWWu9dy9EvZcSGlM9DQGjLOlEZMObl/RuD5uEXpbZNGRw6Zr7gFsUv7O8HPziroKNhoP
cCjNQa2w2aDYuDqG0SFwlm39yZi95PDpSdxATQYgpzozunCLhjskYJt+caI5vOJYRcdwL1M2E+4U
N7f243TYUDYmx6dpISJYIT/xhOYrseY3Fw8+WhpM/MhcM9533sDXPyk7m9rpgZpCPz2pcr81w3Vo
N7v8+aW2H7l2e2kXvbMfT+IF50faUlZiuFLej/QsCF1RmhonQV8GdRmoNBans3aXNoD4mOHo/hp4
s/DIUtGzRs6j4BKnApzJjMp2zsbyD3cOEOW0qKddHO5eIa6M3RDunuJO5sETtqE9COd+OlcqT/OB
2w/xzBLjIpRrSQaPsMGzzUGjVh/x+MWPRF2ArW6Beg4VXjN5mxR9oAFEP6vp+J5R5SGjQ1KbKBsa
apvmhxwFLXhld6w+VYVQ49oyGtECHR8laa8thol0ZBsJi5S5KfI0zZsG/5UE1dsjov1XWM6sUdBW
uU/mAe7ZJrvzc8bwmtSX6cWsjhgYKkBm6iKNiILalcZ68xZLoZR8BIJ1H/8MJ+GWYe/GDW/u5PHA
jZOPu+ItGrPCAzfV1JxEBAnaCT5DOJjiAWPto0S7NZ+FXblTyXdIsBn52OHMceaQS1prcAmFVBdt
k5Kz3hOh+En4jOYTE5dqyNdprOTCTtUDBsBXjWJu6zJFLHqkZLh7vXKJFQv1PU8qp3tB+fhrz+nP
pfW/fJZzSMnW0NYcKRyhPGOzsyD6zivszN9x85ObPwMb5ZsHy02vAsEwPQmhZeOljScR+SG7XU6q
A8bQFQBQ98Bp4evE8GZgIdxERPJy3cxQTc1f4k5iWrP/9y54kBEIdnB4HqJuMTlVyUayfhKPu0ul
ncQHslCKWdNMLZJEuGxom3PqSoBI3YT9l3y0Wnozi9QzDtCaFC47WixU5IAMAiroHLbUkaeOkHTD
HpRtNcwbMMcbfH35+lQfX63xo5V/2iWqHeIjUBggLTbfCgNFRPFNXgF5xFce4to48RBHiwI3ydMr
nh6y+Pltql1cja2GNBUN06HuV1K67Fn33uUUKhadv1XvRJpv4j6Kg0dMElhgRUGt+koUCNriiZZb
disKW9AnS5n3fNvSJFZDnWVoBic60eFcgjvtV3U4i1IKVkrEInfoOTH/jIn82ijT/vk/CiNeu/+V
F6UUNUxnUbshijZX5ioXVwYNkpbDz6NweTHGOzPbg3lY8TmR7CnbqemesO8FefnKVo832Uix5v5Z
u1cj9pUkwKIaxZuUwF+fZC4x6HoUUscn3Za0wcwcfES9cmqXPYC/AwDTVLStLUN1oQMN9bjO93SB
9NJJzS4Pp7WOAvoZSjJqwh3PYXWW3i1nlFn0RIm6MdzU4A30OgfWeFQl+MAVLRjquxM6r+/JcujJ
BfQekf8u2PBMxdMVz+o8TFiAh+nJ4AyodhWZNVvKx567MiO7+1CNR8TtkrbUrZVA+PoT3eRW1LcS
LTQtAZfQAjtwnuRFM7MQ/42U727AmrfAS77gggNfFZD2v5zfx5hxgpFGFncZqWr19tVtJMfsXD12
S3GFnkizHEkhoGz+6lTdFYu5EuB1lHoHpE2iR0bzozJAycOC5+sat3CQmMHQO0lD3tysaMAwFnU7
5B+kKKaOrG879vd07iZJIIHcNjnMAP+Bsptw4f8Bs4c1UJNZ6CURhkf80SYkqcn+M4gL5QHfthUG
+PhZF1NxohN4xkPOIfxCO0NMCmvlEiuOTGDQMKNUMPTGOsNvYKxR2mQF3SuB2s6axmYnZtc4P2fJ
UYv2vcFdduyfF/Ne6buCdNbAQL8ebdIIP+rGJN8e0clB+cebtdBcc59N+1fBC3/gFlTouZiPur0Q
7iZHSpH4e6CsSuYxwMLHKrn7FFfNorIrPl9Ec8SSINtx7Be5sQJVZrMNQnyS7OGnlic2Hlee4gww
ZRuBMPM/j9wlxyWnE35uhv9wlAX//99vCx92Tnz10zPPSKHB15w7gDQ3PSrUh/5RyJ/W+PWavoi1
jr+N6UtRPqPyc5zu+Mz00n7wTvarPVsuBcwUE9NKrCCapKDkQmlAnK7AdUoUGrU7J5NSZkPZElDs
/4SW6qy5Y9AYQUH2YLp+LGMwckplqq/G+sximKs5MzXRDma9F+qd/V8hOUODBMBFMklsJWTGRGVi
bZ90YY7oYA4+dNZs+EVphSabO6k093V0kkwyTnzjCSzyAShj1jSYkmrhSAKS5HVCCqO0PlWFr2g0
cAJ2eJY6R70rJLynrjD9yca/efyfGf3n7+U4MOlNH6lqC3Kcn+/fPHysT375/DHEH0H+VrQvJQSX
wAETPGhFonr4YY/q4aXsbcxfNHEusFR0lFQrLqb0B7zTw7PR8yKk9RtUWGSw/R1nhZVPPL4YXzXr
rri4cflerPfRhzJB0D9ScCvjY1xaLIzRuniTG0z2PJyPbIa+vxfg7jhHeoj9zAtCHp/Ty1rINfPN
IdU2BkLpmftg+8If9PmWgXSzT5clFEl5eROVG1CuAt2+LKjCoCSbBm11k2YUTdFEtV5s5McVdcLz
Ek67Or1iWkmm89M4YY9HlnL6xmn+J30b//Puo7KFybmiFduFuHYYIXckk3TPXQIwik2W4qPxUlVX
Ov0KAiKI8dQoh1ybXdAsuuPDXojp6YHN/CLbDNHHF+zQ16KunNfgyI+VDIDYr6JwFQL6cE0slNh7
0mbVg7l4reqVc4jqfFiO90Q8xflJnE5Nf2zXlI0cj78yQly3+Y/6gni2ReKhkSnbpQQGd1ba4yjv
17nGh+KTl0s6ISR5Z3DjOxTyDJ8WWpf4kNrHqfwS0w9dvHYWpn17FJ0UYe27JJNgPJPwpzC4bfk3
62qVFZeyuw7yjYq1DhNc/aFwoxWfhFiWczMfYEa6AWDTPjTEQCfq/4bkSuqYeVw+u2sn38zw3usf
BBAq5VYIt3G1TQGKq23hk5qI37Wclr/ChF+JJH8yBBVIlF5UjCRYOndCs40homuXzMBfkZeBX2HR
hs52qTWLkpgiIhfrjcysOm35NeRsab3rC1/4s1kO6k3UbBoYI/at0TEsYrW2D8LyHRnvevujCN+9
+DWaNMg6GvExqDFjytWIkZ/d08YYdOka93TZrEdPzHG/uOflk/rlhibBtV6vtc4heH22OxHqAsrC
VD/dteqGh125JW7ZE7IjHg7QDusa5RpdsGuW+nqV4iNdk1mLcxJ6nFWqwx1ON+PDzaVV/9oQcJJI
q/GAq6krAJNtOiogc3M4/vOMBsAxYpr+0vGTgBlAKLNLRcA6ZNDl+2raq6AU4Z4srbzY40d/H9uZ
sNuFNm46rgdGNJbqsvk/TJ1Xj+paukV/EZJzeMVgDMYmU+HFqtq1t3PGiV9/h6nu1lVvtU7QqQBm
rS/MOeaWjpqCiRJNWv5nPxbtlcJLKQbSQ5YdJ9xla009YCDeVJtp9fsZtnwkRsrz7VdiFMtLIA8F
WpyXp52tTX4twrfcBuuoXVL1Fknv0+IjPyRrNZv3WtmO5LCUrIrBEQenfT37+evZX5T2op/t7ZmH
vsELMso2Bn17PVnW0i2Wbkzm1vqTzVwD/MDTGU7WexSIRLr4Q3qI+oOkHuIVRSZkK8AtxLxf6K82
UG/YnWRYWGgs45fguVddrEPlEReELM4G1+6/t2o+XaAwpRAt943uainZm24durxmAE0an8UiaAJp
pYtbFlhx51AIMa0ciVs7s0I+tt0leOs30dLqzTWfemGwCyqMv3J1fhJWBwk7uKrpfdYdBXcBJWjz
lnlmginMm5UwvSeM+yFwV0G2T2RvyPePYF/kvsBmqyCkuN0IJGF8v2Wv+cXbWohnjTWTxyA8q+kF
wVia3MglaN+l8iOsPurqQ9Tf4+fbInvTgttOJM/9DHqt5pCNTopd1wdOYvHrf4u39CU0kUfv8tXk
s55TaTciIdd2EV8W07V8vInie/P4bJUvOf9W8vfEr76au56+AaVDAVY0dyO9Bc21Ly5Be+KEDjZ6
Oe9T1YdNuSXLJJ5v+nQZMeGDLPO4mM3tubgLxfvOwhYGIgpbWAuYK19WyVzmRipJnadGu6j1sid5
OuMqmZXezWZq32SWjx4j3fdinNlPev5dWJpxqsrzP/oTZi7nxzqtvYrP/devUUcgz1OauU+YdH8n
ZNOKDLUlcrvGvAQ4VjoLxR3WFqamxnLkhjnQ0DfSbvm0nsBXMrtGZN6dUauVC4+Lp2s8ya6WVXgC
x1QvDlp18BUbCksP3D2am+th25ks05164Laee12ZNQZoBKyEp2E4KuacyhaplzS7GuaVVDYIx0mK
h/aG9mKtVz9q80e0oubOulm5S7b/e6UOiAWyHVdqw9Yk27LtBrNcuvHkMlFZ0eWToL5AStch/HU1
1hPKDqWdGlvigwzq/7QaXWDzYFH8JrEjkHR77tVLNF01+ZaDiguu8QGQm3ZIixNvmIFcxV1Irljt
4+c+X1jlwuqNfZp7BbY+z1DBoHvjLE0uLN6I7njaTTDtNZv/9Zsv1SpAZZECYN9CSxD9LPFEr5WP
Y0zg1E0f1gj6k/XwYIhxDZWbIt8czR4AqIgHaVkh4+Jia3ZiBn8XBRdGOD+aq1kj90yE+r0PN+KB
wjg5RKhzFLwrPuHECItQ8yXH4oE85IDKzHGQ+KflNiy3ybAtWM/vxHAXV7s+3BnylsgQCNJV7/yc
dPyx0qXJz2aEvn/VmiuUQM5ULFE11/ti9FKIzL2/YOnUHZoXzCKOllX88w9/z7isNuPaoN/ysvG+
GO4yhlt9qajHpjs+vtsX1wqtEhMDobyZ6g4Mehyc0bQIkCl1G/2PbpInueuw3KEmIsgdTxkUzecM
lMT+sl/D5zO9nIwbTLW119YexRGzvqLylaf/obzjbwn1P61O3/FVX/Ejj/XsRwZwVD5dAEe/pza1
zmAbLpGPA3kwhDcu0RzAgZqPf3089aUlovHhQ2UB1nSHEOPuPuIq2fOAjKzckkPPb4+jtTsskPgm
h4fiq8kSVAiJh/OrSefng7IAEu5ExRnJ5AmbRAxmnHUbiSV7hJPtsD/JOeaq+a5H8Rw+2XPtBias
TOM114tqD04pW0cFAgOmvMBnvRjhlto22rnW3fCykC+qfMmwfZ909HprHBUuSS6de0HHAEhqyE4I
OwFJNTwKycwvD6xAgcbquegQ5zHv0jFXMozMEOMzWZpZMlPC03FPqs2mrdZQzl5/GxKUBVaQlHt7
pUK8cY2CPdq2r50K2AXZzHaF5g8NWQNa3iEHeeJ3WS/Qe66wnlro60fVks788kSqAJ9fYUJ4JaVU
K7E5ZNNRSS5Sd5M2yBNlbvnTuzJ+tu03cdqvTCMKrwGfqE0cAWVJvKVai1PmFqucnWxxUDbtesSQ
SXz3K/RYQdtOYK7sTfl+OFTIkIm0y3y1P2hvpe7B0Ev6g5weWbTuHxWsAXBK+8qY7QI6+JFTXG0J
B62fe0YHKyh0u1LdpvVOnmYie63vMClETCadgFUbiB4eE3Bd3ZGkk0U7Q+cfD6jtRyDwqFh1be2e
9OvqJ9R2bblb7InhEQiOo/JjTDQsV7p5VuUjZnJ9SXQ8iTG/0fEEhXRwd1TXFJdpf3tI93ckmwGK
GTf8Ihjs3/tqMvyFAdPjBFhXwc9+maRrOmCLvOGfZAyjz+R1KXt7Squx242Y/sRt8tiOAVI7a3w4
I2tamhhKJJn6B+8X+6pDy6xoBxiu8Dv1HQkpMynzQv6e8lY2b6J5z4c7+pfi69F9/Mf40/rMlCyH
B6se92ngPmKX33dMlqtVLt70H72wo02OZq31qd4R/fIhR+NCqME4/7rP0QaR3uabJ53/zN8CM8/j
8wCr9Iq77qG1SXNe1TTfSCz1lpU2Y3CSaccpllc7+XHoE1cEGlbOrJjWleNjGh8g/wPjZhAhHbTc
R1Er6huzdmBOk/RufEbsf2esMLh1kW9JZGR1NfpbWN8b+c74n67wrV/ppOCstI2OS5qEzEY4Lg5K
+vYb51gy2155YUYG4fadJBmxviIeSBrEY8she+uV+zO4Ccp1Ki6TchrD49T4NlVVel4QMFexT7AT
avtsQ7CwroGxZQ1uKcqSPytNuvI2kgw5yNf6i2q53jYYIpqlgGGthKR7EGbmtw7fbGtC5ERgKe4M
jkbKxQgg0pwODZMCh5mMgulaNFd9usT9ueQPMqSvhASzYPswHfMBe9NKOkeSSS10JubvGiDZXZ65
IqOS3XeoLis72MntqRYP/bXIb6JxVtZeajB+WYbDObIydd/VbkuAtLljsbfR5DnFUrbr8FRcny0N
O28lfYsTCHPoC8FZgbQhCpw9qoskpO93UrYtOieeAAduk4YoLvhg9jj4SnZsLbtlUmp4qGSM6VTY
JTqa5bTWYHu893hQu3PRnsoS6boVCAcUIsq+Jh0ErMEca11t09gypmX1egWC/DIm8ysQ022jQJA8
PKvn2J31ABionZCARabHVuxUzHsZnqn7oXYj61NtiB6R3+X6yuMSUO4cU4Ew0sNT8OvZ+eqRSaLa
YHcbwirZWO4/tX4vryoefSab1H+BjaJoVkbB1t1L3T7QXX1yA3lHrOPE1Fh0lHWDNGarmlvkCQV1
NrWTvOE5KdG6uiqck9xPh0NWnNJ1vaz6nfgg2MMZ2KWwT2KRQI8Z71orXzcPa/C+U+M4q7qtdomk
JyZx0QE1jbj1mrXXRXJOHidxFcenqjl89xlLejdVIE1tFVgdOSq1bQHgf5VFrET2ILjcJL+V6knK
j118qewYJUaJO/oujLeIzcTzwtiM/gpGsegUoLkay+7IipojfTphreA8Wz3IhxlsJbSiPwTcpWse
+KTadl5lPy66+0Rqcopa70E2FvW5/1zZ4gpq3VWvb61MaXiPV2SVicM1TK89F98HLTTMjkfPCMFZ
xTa9BegqOqnusRQ4pL7NIxMLXSH5+zjx+KzD3lWpoWidNN/aUZHTUeXQtz15FjYdcu1AnI7t3Jjq
RksW2KewuyjKLXwwngDTzhYVwOBcFDSwOtJrocz3r9BcVswahe+TYw6nMjvRIKNAT5mn91t+wuqV
fhx5dbWOQkdhieCTbYKTQO3W8Lub0a+LI24rybgop4eCrmyjFh+x9FEEXyXAqdojUkkOvNXC/DLq
P3nzp73HARlpb/p060u8jUuk8rNmyU6WgEPmCWmVXwbt/LHO5bucEhLwptd3MV/VhjMKjtH+VzNJ
fh070GgjrNAntv2uDphTOTkwXtRGiLjoO9bSUkY6Uy3RFxrVViR0CYGMg8rfmOEz9WMWnSqvcaip
2Wlhh5b2dBOgGytrCCD4kkPvMTQanm7FT0laooKYfQ+kpz0IS2HJ+8HrD6zA0tLZadg/T8XziuR/
1an3Rr2Sn03KhNOYFm17gc6MK1O3kTROgT0QXTovwqsWa+bbY6TdLnN7qD/057ylkafbbi3esyd0
HEIf9g+qvci1vhYLHwECX45ocLafpAQSG6A6CwBySNY61wj3ZeFVlgmi5OGaEgt16tC9hm+QaYax
/7eGYoNTnm//fOJ0wWlGZ78NOWhWF3G0csmS9WMxAVI+C6j0UuvCDGBC81DvUoOscTeRGVvNpDKV
QWs0lxT824CSQob8A3B1Lkn4dpQkfLvCkki8Gj7A2UD4/Ycg1ioGLxfOoXBmWGC0rtIinnfH5jM2
PxyH/zxe9ePptyHsjNPpn9BawzK2QVmNS7yVZsKQiIDD3UBPQFe2C8r55sQthzEynP70pS0lFiw3
Q/FMbAbA+T1t2OeNO/AWUppbIHFdkqjKpydQgYz2r2OGIIGVdqtQWe+RKVkJcS/JbpVYRsPkEH+D
X+Cmr12unMBu8YRxaEFlJVwGTChe6pgnDZvfDixC+15gmk4/0+fnguLwkueXLr8o3dn2iINilFXW
dwLZhvly5GaLF5ffaLFne2olTzkTUqhITlo4KnYTsuW2k27Jw1ro/YwKUD0I/TEmJYfF0DFWD4EC
3fWgPrAZHZSHTxTQry90kFlwOxoj4Y65zeYhL8cKTNoSt6S8xEo5Dxd/iBscYx9/rG6LhU3wC2UN
9sqp2ZPzoLHeg5n+J7MoDrPHoWRBQVHi41LKtRMupd+UvparrNxlC2TYLjpN+dDIfgZk89gPuwp3
EtEeEGwJYMGfDMQE+ZXho1/fkZjSx7e2moeO3box5ujK8b+p323Ge8XNshMsEuBUYhoQ3bOnjrw5
nodRCYzox3+qKknahedxerMbe56nvs/v4lieNOFKlphab2VCC3AzI9gRqFUcwmnk+DZV94V071A/
HmVEQsWmaE59c3pimBNxNB8fs+Sw0M85WNYG1OwhlL0+38sRz5gXQFfNrwMfuJCk2Pcm+YjX6FJF
4fyk8voN3xTtOfymMDZxeQzKe4eVXtyk2vsj/ZTTz2f0paRobnf8oiTpQOs/ch8tNWRgkIKbk9mc
kP9j3UcqDvwscwo07kSmUSdotm3LoT/0e80Air4DR2zujBqd/j4Z/Hhp1mtwBcmHghi9tRoUf88/
5lJk27yVxi89/+SuFPQ5sK2gb0UmsK5qQr93MXFnquu5PZk3yvnBVKW/LS5EQuhLL3/FhJOBytsg
WFh2wQE7UeDg1dW1rUYQ6sFyKtkG/g2WotU2uE2f2T0o3tOEMAhCgK1gFhQehORAl79SFT/tfJrO
MfEzqzOuUn0J9ZNCwjYh6+L8MFJjk4WCt000d+mSgbc2bR92NM09wxQciR0S/5jFhzB9KjwLJQT+
U1tbj2g9RitjXoURYuanZ95KFVKE4Au1/5nTS2+JJ0/b+7O99un5mzqZshwF1mI3la4MF5EQWdDi
MhB6REaXTD/LyZlyq98GWBT6jckWQbeDkJN6XkURnnewy/yY8BkieqLdlM9NXzmyU11kBfawWxa7
sdmZnStxdxdet4kjYgq3RrRTMNyBitJZrLo1fzx1/GEfNIV/q+kPToG9niGkmV1UcrUmkI3tD/DE
MHHZoKm7sSM7u9kZjNai/TR6/F3hLXq/tsDq1vsWZwBpM/6jJ5mI1eYBrXShMmQ5oOU0Qmd2vP9k
059G+lLqz4X1VyIpmDnOuKtHfC27lPqIeXay/Ht+ioh0Luq0Yiv6zLeL3GHDJFEcTs4SM8C408ud
mi9Hpk6AcLU903ACv4Hv/2V/KF/OEWpXPig7DdO67EjYnp7LXDvaersOIw/VegaITd4/CMjt9moE
8nfLw8pTT61tLg/jXrYNAaqU731SqhmLy2y18nTospGbFrsDWSRbCvCIxWTt2N9pjHf2kLyHk1Nz
vfvywxNLj0Ahohgaew4Aw+EnzK0TrVr7dEL/JyQnGwdRsisIYA1swVylqUcsIe47GBK9F2cekT1M
P8Sj0Lg4L5/dlqsgJTocL3Tsx6nH347CX/7jxz2cXBMqbW2BwoNX86uIky12rxK62JcSYWSuigIY
E5q85l4vPV3zZfLcp1MVXdLHpQ2uGT7gaTeP66qVQ/jGPW7fFlBREQ/eNekmV9isb0JyNWqkjGf3
XyO6UeLqK+FBZOjB+TWTYj9VjinZAa8dU72WXiaCUZ9NBMEnWdK16WtwGc0DXWpffnBjZdlnn316
788n8HCODn/2Pu5EOxY+2bnsjGFFbbM0zR2hOZzgEjwySEO6Q7/bI4E1thzkD2PrkW+D30CsT93i
mMVnSTrRgi4yi/NlmHN2euZfgocsvUBzDvOSlL+JbPc5rzNmSwK+f7jZOumg+HBPOZRyhOD7jrU5
o32iS0Hvk+0HFYipQIae3gkpPgj/skJon/OhUElLMpBqNE7Po5Y4v+91ozsdP1SzlZttiv1jq8pW
/NWknxXH8YBrlO0icpM3Pf3P6zDJH0wf5gxs+SrkqyzdkyBqPPa5T0v3jaag2KCpz4uNqvwk6k+v
/rT1z3AXIqbgXvKTR17AGHjxlYXutEaabvyLYcx6vLheIHi8upDJhW3+Rd/L4fqOSUOUrTG5pfL1
ad4esxljGZ8nGuOF7dEly2CbNhXoKhZIiNYwdZF+s8/hMF61xpZRvyIfY5i1KxdHbjZCr0woq+9R
SIjhuXj6dOo4YKqfcrgZbHv19wTYend+aGfiWCmQMbqg7bto+SV+LvEG6KMbtksjuCjIZenE8nn1
Jt0ZJrzOy1B3A54P1Zb+yem+mNx+j40E8T1x1rw5whqV/oH3Srir3EtE5DGYym1yWGNyFaY3/ILC
nIQdsAmm65WY4nz1K5L4DCDcxzQ8BRWWqGN1DfoVMbQR9DrWnMDjxJ0+vxDtZRGim1Ejp2Y3VdmS
mw/HxXiqzZPARnZXMcYdPGgwZu+1C7dM5klno/jaw09VUM/zwCcP3F7lnNqGnG6dQ7qhRkoKntdl
NqDEuK1WcWMT+tZzcCzsFWiX7aLZIU5DMM6E1/QCwx+mg0y5U59yWFnRmSvTQjhD5bjVseWQw43x
gJ3DyyQvNN54z2p/IXoFUIV+b+JWOMdEp+Y7jSna++hrwRYyaLki8b62Wb7Q52kgomkWRodfOCj5
snYIIoU6+7EMREt5h1WLDX9YzBt1UfTMyMsz3grodIC3nPRDJSGgPS0AVtUHXfJCayEe1Nyv8qMQ
MDK3ZAtOVSVvRGugT7dRWyp3vq5d71nj99UxNJwCsxrONpT+qKWRnRGbYDgW/3Rq53+K4AzG5DN8
b4kQDm6LxYUDLGYhuK+RLkvbRbwzcAvI7oQ5YcUGRcvnFsNoL4+/eUCldpOy08QE4xYeotSXYjsL
t1E4T/x12B3/ZWTAyqwfS4I3q9BSWu7Yi9LbRUWsLPnPex00SrlPoVAu3LZ1BXJnmKnJ3A0O4A4D
aO5GBSPxKnZJ56rXDVZ7npNpl03zQK4GKP1aKwTyVsZBAKs4cXGo6wssLlvyPeNizsem/e0LYqls
eakX1wecLAbIMPCJYIJfC2UV3fc7CZNMwftkTqEzX4WTWnvUr1SrCwB9ZDRpDnYuEQ370+vfn5AJ
MYktBxxQ5jU2r1pyzTYZQd/gL+K7FKOSR8mN3mkz6UQN2NLkMWk1WawibU4v6vLdmBwyvTj13Hei
L+dyicyXV25Yh2QfzNz8EE85iOF5ahimDuawnhORFHm/QW3xPIhPnzTbpDpkgk/1xIk9SHNpxM+s
SZTiSuUblf+pcLyJXqPstQ5slquH7jdw9vAqks26McrNAicmO8Gvvlkf2vrOSaaj6JjHjWNzDYvL
b1mdhf8tq3HjOYTAi/28hzLOccmPhcRyxgsYzYwXICm08yTTjRsXoMBqxd1M+CuVa/967UtgWnNG
NqFkvwP0oIWi6E0ELwoeXodXU+HhvIW45QxIndVzC8FuvJQBndnK0NwHBzvGIZYSlcsx1sq7Qd6N
ezxE2OAYDDWmc0hzp/2fU8vKkPoPvpQdh+nUiOc4uqjqYZQthUSx6mfU/njIiBKM7i61qZjBFaBw
RkzBKZgDz2Tt/1cq/z7VH1P98XosGqsQ72J3fi+XkfI3Lf/Jyt9E/StZ+asXKcBv0yD807wHYEj2
158qoUdwqc2DStwIcljTz58HAq/1P1xXcNdjizhIogLF4U1Vzi2Xq3lRoPyNF4LDQ8K8Do15w+1V
fjFgrdEnfOnBV7L40iCSYDRCJmXzxJB1yZw52xOhp6UXUu+G14z+mSBHuYnmDS8WkjDUrtUP35Yf
gJg0A/nZSVTOU2Qxmh7btZuAg4xxTO8DFmErEWHy4tgRjd4eCgIZsHvvRxAsmwd9jOKm/0jRg4e4
UbxnvOfcV1fjYRhnwA+8m5ZDqeGin8kOBC7KlZeaPs8yn7XuX2pYv3m/Br4a4djmq2Sx4zodWKqd
x36NqVUI+FFcwEviYqt2W7FzDAaVhEQDFOvnxZjGFQHX3AmiD9R4kJEmkJ53mT+vkkvh7tOxxrpI
YWrzI4w+SvJ/4/skHzqmecn6UezbxjXNn1/iEesxiEewSsknS3bPdkdJoqGW2nbo6UELAOOAz9w4
FY9ISUCWH1c+CeesfUE1I/1+WhnK7llealXvmsfOJCxxflAonmucnCVhB4eIqCTml//U5Ma83NBX
5RfKHcrqeL7ZF/Fse3vC1Ziv9JUg0XBytSv1phWWrXIwzio6DwQ8ylvFfkS0ytZdERKKh+Q7ltaL
VZdeEZIODcP68wScJz1J8kEGAMgT3pHtuf39TVeEMatX8WeaPTt2Ndps1nLCgcYl79zvloSGmIBV
3jlZZ7K0E7nEKW0I/kCEjmJplXKNVX6HA511KM4lLrOG9K9N90WelLR6cubyKdJRQRvbCFkamuLW
yfVlwMjzwZaD88/RPnVc6vi0CPBhacITVCNMfWMhlzAwmNZkrSp4KhUHAQsy19dGeZa5TsI3YQBs
whqIQN3xOSxZKSK44wxanwqGSgo9w12Cr7QxyfJkJt3ZfbXkwQzMNeIPivl8yaClZxMszL++u6r0
NeGa1Bb9PIiZX6a22tSvjENQLYTSmW+sxpCPm1+PlQwTnja9PpnRmYJ5gbjlH5MceXqH94wCTI/u
o3ke5WPwlxcWYBbXzUB6WmaRk0pNTWwuNTUZSuNFMi8EyX6JyjqYNfMHyuq6OrL/ic+htJHyDZmT
WTBvZyfTT5/Q2W2q4eCUtjaHlbI4VtuK/NPnZyt/SPJH071nR0l3P2V81yc+6RpW2Pqn0P+QQZyQ
atPMD7AAIlMnvGXHOxml+98hSI4ZgKUTFpZZmc+5QHifnzPkqlzFUm35ZXweHnZS2Fpod+O6l9c1
KqRoqaLLkLwBaCpo7X6fMJaN3EBjyuaK9eG1+WC1ITa76JWz3C/QTN8ioozCE77EQfhPy/9o506R
kItsXjYI8qaCZw/qlC2Q45nt1ki3C2NenfzPQGzwLVXe8FPVLUNhF8xSJTbNxMxZ5tNOVMQ789SF
3vsR7SuBiturNZ89p+LowLWMpWza6sPN2LmHMEr2bWlVuRcz9Hx19HLmkYUA+rnkfnuAEATzuhJL
J6lWYeqyDHPhewgJ5l8HX7tygAIYdquADJdlPMwWaUPfP6Tb47niy0iE34hcie4zsdAgD1wWADfd
ka8wgsx05XL3lLcKci/0oYFDlhyr75/SuFf6dQR1yasO2PmYb5LpT5h9w0oJcuTJJ4V0d8KaEtRQ
+OG2msy48W5I/vMsPWBDbFThLAYfQ/s5qpsSt/jLx/18ZcYnh6wkF36bwihdONLCmRbOb9svDUv8
FqRgy+gxwq0yzHk9OosGZVuj+2Vmp2xLS5dueBKk9ajT5LidZCMMfuDuW5olKKC38HOBep1Q8xhK
xvJBbkZ6rwyI0oeHemgB2uEIQ6J5TIpTHV3E7Aqru7kZ9a2n6h7v5c2upzleG+90fmMBWIvzGrk5
luHhqRLtsc8MupBDoB9H8Tyol9oywYevp089sVUcA1ac3823qDhJj0+Y39lhHi57cg60ZY3hXRo+
HlSlJgEOn0r1tZC/MvG7vOFvN2k2AfzBbJGdUZ7NJzO2ZdyAW6n7WUr4G5Q25ssHGb1zCJpVxcB5
b02zUp6Q/diZbPtyidWfxhFpJtStyg+aZZ2Rw/ppsn4L11wSZGVDvSNyl86cdXSP+Z/Lhb7yD/nb
MzhgDkY4jvTlqSMQ5Ct+yOGXwjENTJwgZEyvxnYxctR/Cmi0CUWo/OdiPoZZIQprY7wxgGHt15vb
NIdwt2Wi9pj3jjGb+GhTfLDSbEyO5a0CBMxwkngV0pfDlOs3Oip+K8h3ubRNCXQCa8EANXNNPini
UuH1o2uw2CTLlVOPpOtts5WYHvqUlfVxSo88KmQiqdnpCTRTOwbcvU5AlKK6reodum8egyBda5FT
kUSSshcdzuSVFnbPkHdTgn0ZDpwrorGs5HWA+lDziTsE4f+SjqPBFt2ngpZ8+1CcqtwWZEnRgLwe
5F5gznEckiMQ9wlhknLgvUuLs9zZwczcjUmlOec9NwrWJ0+D0lWt5d6OSSFHi2OclOGUZCcea2eQ
YPeI2mfDqC/x+bSW1gJk2TpCUrqsFquHtokYO7MANffpSBPnM7+FVyC9BnhpCuAPCcIBvpRwjsPL
LG5fCZET90iZLAUnubB58H3nxlUN13NEuXCi+EcXrB/6JynTUInfYv833x6/vfh47+7/u2mDyMuO
oaO/Lxa7ElsQslNzC67g196O31y1o3zf+YnkLwSW206DULCf33cZUhy/yaGWkQ0jeHODej/m5HVC
zjzq5BROh+frZguLNenEgDbSJU011SU1XAabLH2uiuJcpydj/SANg6NXZ/lwIkymmq4x/NhyzbbF
ZyN6AzYdL75UylQJrfs1U649OWn62cCKRXbsPsb1hT5yJhFsZFakOkMU5xFtnzcsesi5h4sGP8XY
gaCjF60vErG3linv5Hw3S+1e+JcaoUW0jbWt/NcQz/niajQkfu3Nwat7nzqxl+zHpoT5kJ8WKZ/I
VYtx6ck6lvZ6WOPm+Q10AqhmTnNEU6fv6FMxodAzpsdnegyyU68dhezUZidTPU7dEcXsUO1qEvQU
8J9P+BbxTzz7BBg5/zTJn/Y7PIyLc/s8iz2D6G2On8FakImqUcouWwqYckWilERY6cN/6utngj7S
JngX5X5FngHFR7zmF5RMZkxQfB1JdVhAZuvnc1dlbrNJMhf3DipN09gLuffgd9W8ZPCAnLJ5S0hO
SkGN+agF5Rec7KHvK50g8e3iinaLopgtEPoVgdaZvjh0ZCbVQFD9Qnkb6jdyK1RmKuOO5HN5sf1f
4ShfKWk6Mnpvunw2Pt/J007/ld+iakUeEi+FBLGV5kMUpQfnv3uSEPiGekuRtk3nTNN29QSlV2/S
6KPO3pHZy/EsntF/BrbUcMYEKybRjf1rYUUxpeZWXt5XtCoHHRgtaFoQuZgOnTTgmrCTva0wFWVu
5L7n/xTQZ3776tNpq6lYB/EE/A9hEFX+1LidSpc0mLjd7bCzR4K5fJCPK/FSooXDDRtZP6QbRoPV
FxYCoYhDY6WRDNGtx2YWDoF24eM6nas/CIlIXQdxNy32j3d5y+qPn7ojSowiOrLKN72AenTu+5OB
5QjfreSM2PBwzEX+Xb2ae+Lmn90aNKoIyP3Sf0jF7ndOpeSugBeEKee07rRVldqR6UkjyapHoT0v
Kg+2ArJPUrhEu2TYsULfBGeVLyZla2FcU2mKBArcevlMKv2BHwYYSu7yRQLhSilfEV95WRCPMGLN
WvUiXIJjuWZZA4CPF5bpA7aNerViX7caiiP6t5NUWQunNXytOMalb1I0sfjwoy1CixY4xb5l2/Po
ILxyhOtWNx7uOuz91O6WXQdp26OWpoxBgzjs5B+iZ6olwVuDstFXJg7TPeqtETpitw3fzPF4Rxgs
H/m1+VIZ5mSuQGjiHdaZmQHLLGRUzuZw4YZg47YrzCXK9WDuJX5hsXSatCxsC6TJKpn82DoiShdU
YLOWGzREvImwiPlXkcgHwZ8K7J90Dpf+tTyTqju7y6pfl29afO2WsbCMyptRriHkgvDdPoalHh/L
7wV3OiHH1x7zQeDWjTuRt5ms4UcOp5YU9CWiQxor/o9ibUSOPUNzCxhwRzE+8iyy5Q7ZksyPDfti
dHjIe8kU62Y9LaM0HVHk//vAnjBtSIUzKRswlqcfRd2h7azfEvNO/Fq8J1mJuBNt3wkuOalacyBQ
1aztIzHPyPNDPo/VFfM1YdP/y4GKCVoINwRoPp4ey1Aa9Ff2lS5sQniLeEysMXjLtHd5+sSnFnjk
ELXjRin2BSvqM3+J+yoX7VS01WoT/gUIFyZsrSwKTf6NfMaJNQmu8jOoVq/CR4BSYRWKNzI1gCQd
HTv5HJMHcpGzNSA/fliwcKqHXW9gi2iuu94tpyMDKHCPDI5xci/5YwJngl7b7pf7PiI/g5Bt/ks8
fFJqj0DjSaLByj9wVuEGhWsLfqpu35NpOSr2I+IHwQ5jk3GFD4we5xP79RzMQTP2TmxsluGcZZDf
3bKefWa648Al/RbvLJb5TiYdjDwxBSLCbDkmQVp6FeIAPTBBzN8Wb7nbS4g4LV4ifMSIGKZzT8QI
uGPGowWBHF23hZ794AX4g08eEsofmbqRnl4Gl3ozq4t2TXj/8r22kiR/Kr2O35nNdY6bPiIYBIXk
HsSfyl+K30lqtX97VEqrVngvySJCiGSCM74X0s3or4HEJcmU4ITLpYCTsu4VD4jj9FHQnMiXKThX
1foXDmwWu2GAXrHFAqNbfwqR6D9QN8Bt4GmsJWaNJkCetTyuVQ69kdz4U6ecI0ZT8U2c4wXejPGN
XCkCtcWGrg+uHTmdJotfxTZIsZbXEMjht4BvEXFJS+3uUTA/chdYiuawARS1S3AiRXkEg/Bg6BUT
j+dIxN+SMpAtY/PW1HddBP/8HXXfXfwVKR/TyqgOhuA3EgMnj+Su/+PqzJYb1aJl+0VEiF680qgB
NQjJku0XwnZV0QsQvb7+DuR9Tpy4LztqV2OHMCzWmpk5smX6EnL1t8+9/EVeZKSniFHCa0PA2/IX
v0beVsBC+qVmP8PzZ6NnB7kMCsnpayvyQb3Baen5K+5M9XBD7SdefNIyKHyJi095+T6pV/pccQ21
Vmljz3p6xOHDdTRAgsVeMjt0knHVNesRClE+h7FFvHNAGTYiYL9x27T0uGzi3p5iU899A/D+rWPz
+FyX1aaoeLw3g4ISs62i7Sb9bLT9HG89gswNO39JorZE2/TVj6znvQiIaWcQ8m7ngBF0OwJGIDuy
ZF3AeW/Y1YA5pR0Ti2CHs4fSA6/uXVB5bCXqVYxisNxP+VEbfJ3EjHpOp0soUxax4tsL0kpn7l5/
5ZRHPn969jTQh2/ktr/ZUdgC557HmtrK7nGThiv+XMJzjKUebHnugRZ6yJoJkcfRTcvVUPERT1LQ
p6bAmzd/F5MrjDqjOQ5LnEF7Qz2U1Iurx37CUGgb8WapbAgFS+X2n/Y9J5g4W7wSTCEKgXhoJYwc
uzvWT4RkkHMLaplB2EnCRdducc3o0SJZVkNyuMlLhx42smVNOzdzPiTvvqbkU8+/6fRUU3v+Rq0n
ZrhjnTPRY+LrWX58ZjbABDFkn3RIRi570MDvUzG9XRa4DINYuGbYVYr3avEuPN/REl9LdfG0/7En
NHgrlxaZtWfqRavF08YOH2u+rrLm+wW7ItooFUgHs5aVAsNCud/pC29QMdK6iwP6RWxchT8s9yP+
qWwnSydDOi0eJ/NQJEHHiEnigQ6kldoFxIscagCQduScHRphpDkxvFxuUI9EJ3yehyz49SE2+hHJ
KNXANr1Z57x5K9pbk35U7WetfInFd8FqIlFdinhO1UIBSir/TtTP4lu97yRebSpui21TbPXdEi//
XOF5t/CFTOmcRSD9MeIxTO3yCa7zkOX7kOnWNpE3EJuJRQrDWkyYPqyQX9Lc+oO0nYtYlQCUoorO
4zDUl8IMMbNk7h3i0PLc9bPVp8hu73uqO+GKINci8JrghcT1s0FBuBGT1E0AMFRRqm6cOilqj4bx
HS+ry16hgOjGeG3C/LQCJIeUThxtR6bxzkkw0JbnfPnmMeve842TG3pOrG8iWvPo8qguC7q2rIVx
jjFl15aQznMxpACE033WBU9Gs3RvyjMpzngHdLZYHDsAFhH6F45/kG6eHG6Pq2npyb07PBkB0Qaw
f/Kw5X5CdtKPiVmJQametfGSh5dWfssySoDMPsUVhg3rEHeHh7ofiAU0lmAZ72L4hoFWJFDbnp6R
jw9oWBuraIFSxnZyrbSztyVmO4fuSLJDW3MCKy6xcCnza8+3lE5jEmCS6dnRWmLF+yjI40Brdk+J
a7N/hnv1R2ycHD/cdFCgkUNbKcHWchmYbbZ8Be1dcRvp9Fyhvoh0GTGqhEjXqKvQ4eGwDIn2FxxI
uF+PDxJ0/Z7e2hQU2cAo/n3ZXcvUkujjjv0kgYq5KngTHIf7QYX4+BIr/tcUP74/MDZQfCyZSWE/
9O9e+bM0znxvjAwpYAC/gIRHLNaJZtoqLKMTFYw1p+7zSFr/hG0fZxC2/VFw90zOy2aFvlLIl94e
2/ciejem26Tzk7notgASACX61QvAWkE5Ve72VxUDBuFD/f2Z3xbKla7ksrl0zb6m5g0P97Ei5QFb
AIkAN+G4YUVvB5udElAbJftcxF8dbleakA9AYsAPQ7Ih4LagJ/lJcduGyBtRawxUUGMYDBl0UJkL
HN71hXdQK3/QRCRH70vlumDrEdtSgsLLPuY0if7wXLXySS9spYF5OVfogHAK8YNrdCfNSJE5uLY4
Zj58UoMkB18jfKMZgB7BfXxnsD6jStPHoVZ3ytPLixlVGs+RR7pakJPxtNEw46BaS9WMFzei7Xlh
ZvdTIwYS+Zod2RSOmHAXYjfNTJnxXP12r98wtjT9qkiPUUrs5fBID4i3rL0k2/rserdqXrTD+AeH
NNW99fRDlFO5scppQfMt6SfhD7ZPchyUCLMQFiHkMprmTxFqBQc1rzKIWdtC5zB7oIbRnp2kHJ5T
wgZuVM0+0ns0q8WsVIroFI9zfg9KnRmEv4yPhbIfBuxJtA060ymK5/VHoFzjSTTs1BWeTYcMVlHE
SlSlFmcc71CPsDbiwLJe1WivK0FmsP82hQ4TeARjzi/alkIMCh3iyWcgUs6HLokZ+Ny1tpK5ggpH
BVyri4UbQWV7nTba3NI5AJSXp3hVOzouED9T7nEqgH1mKUvi2NI5mYJ76iyGXb7wHoZ7T3bpLmKH
dFpQgIFKO7fYWVq+Hosjx7tnjVneAvaByg7sYyHzd7irt89+exc2JV42hpV3Iu+zeK5UmIbXdXoa
pQNOCcngFplB6xzrpgnrMAi8W/SFuBViuQzdpCRPQxjU0elPII90TXAwEQ95S0uLwQLpQ4K0qL4d
WVqU+6d9wnqe4wTzHy3NPce6PTx0ZxwstSCM61eD9fsGgbzPoVeW/SReGQv7UdtJiNV4NpyycMuG
m/wD0qWa0/toVVca+gzjPJCnC88Q4FT8LLQaaAGwIImskLCn/Js7e4q8r3zphcAjMWO08Mf60gkF
GyQAyWAlXaX16tfk+IsEKEm9VABVNuwqfoEAIFTqN2GwcOsvZoILFnH+NJ53ZPw1hZ6Wz5Yla7k3
6p2AbV87dIPf4reugpLgtqkq52ecMCM4Qlyh1h6zz1qedxXgGFhhPVqscToMgjc7HfLvFIBOGQg2
7oV4cg2seOOciCQOp8lzIlK35zoRUgazeDXO+b1oOef3OFBmIJE99hv9q5dG4fyYMjLCLf4Glz8T
reWBQEv8ocq3JD9Ftj5YzJwmb7jJ0d9u+glxziCASl8NqvkpyU5VwkThsGxMeZgnFyMwPJAlYBZv
KSU54Ml1lJIdtQFoan9SgGkMuXhk5WoV576e+YbmY/tecMF4l92aO0aIXZxfIRUn9/d+8Z4kH2Xx
HhXvsmInNlXeEWlZrxpwxLiA81XUSuSDnrPZHz1BgneILRbZSfTlBIs5/Lcbua2iWy0W4GMcXbIM
flbd/GtGMTyeJaON+yGChhj6DHo6UHAWNS86nTXJmpqXDD4Pi8e/ENK594unG4w5IPwkc8MeuSaJ
G+p7YrdsPel1Az7ej1itTrUSwD/ZaR+oK5DoY+Zl0ia/lWxvGJlBDlhwfplPtbDOh3rT1NtIm0y9
tysnzFKa01wtgWkBHdzVVQ9OJUcdRSLXs1+ASJjrLyXcA9XBuXdfNzn4DaJy8qWBGxB9/gLRP+kB
xen4grCFZA+XVHS4UM8qySUFKZ2yS5Puit1EGV+6e2CzlhH8SflisdzTwItMspUmwAf7pdmG5+Ii
tjuJFrx/8YFetiF965iCv9913s4Iq7ZebJdYv5W9OOwgaUFt5zRHNbT2OrxJ49wvPQgr45ODtQTX
yzhQ0gkZktZNwAgF72aJ7b63eG8X5kh/8FFNMLcfBGX/8MTuHOvrxbgpY7gq2yRxe4b/5ItaT249
bblTljvSu+n5Dp4AHkG/V/BvlhZMesbCsPX7fRAgNGncL9ZS9fvO327z4r1WbvQD6KdS9fXWv9Nm
ENt1dhuE2332qbHsYJ1AmN3iwCkwn7yRbGleyRb0+rI6qM/DUB2kCmxuE71jYS1H28DyJtSX0cY0
idP7V7NegMV6rgZcys5ocztkuzTbLddG6wp88I7mC6CfmGm/7sXnsHyv1GueOHk/w3XRMFdCuzk2
5v2DJvH8PxWFoNO4ZOzqYfutjR0HXpMEFPLKInGVp7uIiFSZ8GXFYQVcR3isazecThLpdeFS5NcC
8ifTQrde57x2ZqmsHa9sIiOTcXF2RTdrwjkKXVrScOnSa1e9hf2lTtdgbJxw2wyXRj7/RdvK3tTl
CjCXXVoZ61XmCZqra+hQnja6EsbiyK2tgdrd50/I4+6qmssfKK8/A/caRKZKRTDLVb9R6EDKwUcP
l2doxbYg08nrtvJ/NQfiq38AwiBKIvTvuYlgeWmK4IctLsY1e4mh2cGlcaJRd5SPpXzozb9FapNZ
Yg6xWwpbSiiy5XUhm+Yz+nhUDxM8kzuN7l3dx50ftUeRswY+g4/CChIgl3YEuuhz6vcTM23gg/az
AaVKh+hxTC9qfSZK1M//gLm7aTjpKsf2ZPbhR9N8ttqn9nyPzN4bAbcFgSKfJcUe5HMkBK1+Wir+
0vhnUHaFfZl2NKm7dN1p5J05BuvMAlEUrZfdZhBwlTMFI5No5y8gRm3rTmvYwt1ukvkPDIAAcFqt
n5RJdHVKhrPevdGc21tF4zypZ5cuRYd/28Mbyoh18EYkawH3oQU+s65PN8UETAHajocStN1coztB
ftwwPQFCBxL3af0VpO3AZKfYQBLCKoAFcfqTSpsqdX90BEQSgWRGCHf6lIg8DF9Oz+yDzfiWwYG0
TD6Ghj2C0zsQLT3cLcbDk5GwA4x8RmjGpHLtZvXwQiMIZX+tbMEvsZrpjUnlx6Lcg9yKOGyIFxpL
n+p7ne6yFyUCRoj8glmGLae7w86waKYEdUpxcm1PUdDYmSVhm9CPobbNrIHZtuzEDN8ZbtAP9pOb
Pwz/BsNlvTYMnznCfW66b2wqTsb+urT1gNuhNwPKsArlUKTMVff3cZcSKqf8RtjeOU0iOufrHzNu
D6Jh/036rcoiD44Up0hjAmX6YWmvki3VjUbhMYbM7578gsZz3SmKjTmOTP/BQfW7Bxz0o7GNZues
1z9pcxiB3yIgeRK1vgYxlDWFxsZzf3tA3wfGzLHE539hPnY2Bq7wdTMs6FJgdg0fWZs7orLHFh+O
m7SvqlgWiXpPU7pmTqsbQM1H891xmSjpYwhJg4qA8fSzcliRFOzw7kTZ5P0PVFPgkTGnkf/D1Ae2
YTTf9/a7ffwoMyR/qD6K7r1+3vTH9UDZt2KH7CTkw4+By/aQadgzTbF0GNbm5qjZTPToamF2yqca
2eRSyfNY4EHGuTN/N34L1uI4HSdjZqlRlPhqNqzwNmML3zq8LQYyznhogE4hwc00f25W5X/axQpj
zTtrsVVdM4TIeoWzo/G6DA8ZzmNWa2GvPfbpHCcwXx2WYQP7menaRs9pLF+rcM5QtXl8kc9405qi
4y5smCfDFnAaoyO2U5tkWEfcp+0Kwq38lmu2C4lhTimOnP3I7EweKLu03z2WXhZ7kdWTm+RJ0raS
wEnKRIdUjV2j7/MZjAHWS7gIwjWi86r9jIYVfLoBTEd3YM9zX+dO9Twl3VlT3nrtllE/NJcW0uoW
USo00Laxlahdj5kV2MvFN54mMV2Pr3T5yFpLTMvKYTU41d2pjW/n8BuoDBswTusoXHcAhMkP9+aD
QnVHiw6lujPxjuZvdXMpMpgaJ8nMXr0MOi0GYGZgsPEuBn3K68Y8SyazwuLymzot048wnIN/S/lr
kL/+/cshFIgk2aCQuVXsJsceIkw1Y+yoOhxwykw7Gg5HUnx2Znyo3UeTHAl9uVXpjXCwfzLVmUnY
UF24U4X1iP5lsRixTE5/WtMshHVi+RmZpnoD/XICzua1qgfpeOdDjq3Def/EPge47H2xp0bCdLhv
uFPmhwAQE5BusQ3k/Gzk50wL2AIbb0P2lr70Zbg0pE0r5US5qSQeeA30lDtsOvD/UOFlj+1+Q/6G
0eDaqizNOCXtOVXPwFiU0KayN62+1PKrL7+i1T91uGC+YwL7lM/FMxg4uCrwVPyKBjpMZ7J0rvpT
1qKbH4joCbI9yibnHfuU0u37p/9ILUAuZDrrYl8Ue8Gffo8D2J9p7YEIyhRvQfvrgk3ePMWLxQ3Z
E0FaaytZW42Uy0WrunOUxAnh1JlQRim6Cu8fz+lT7r/S4aucCbczAlfsgiQNNOZoyVdXf0SLW5i/
WYesPUUPrPRmay1UpKcDFWfyqqJclkCpR68zz6hc+jtKUec+4Fh0+TFAnm1f+N4y3U341ESbJnra
chrsJszqYNWlptY52G/jVQ6Er0QdcMZTg/NxXCEotVRKmX6zMnnhLDUKnGZxRuOI7nUDDqgdjdWt
E5Uf9NUK02eUfy5WoFT4EfLTrU8aXTttILTBnbBDFzD25INNttp9Lwo6PXC5WdxoUOuW+gbHe7Lc
AAnD7l4vNwBaOR+T0byfY+UUQf//+vroVHyejqIFsgwH6ITXPw3G+ETtbREfmIhDgIr1g5r7mf21
bE8En7YkqnQJnvb8EuTWhUqPpPG3SQ6ZhZJFFdfUe0mFp5diAXy8/lM8tTMQOseOJ9GFGIjSiaEt
U5y7fOp2vxg8C6amMLPAjbUDAZ16oAakO4PeNki7oOoC6wMgsgYZ2TZIacA2/I822+cbYthYJoA8
gg0PYZNoq7BY0T3YIFCXzoOrbzg4G3BKzLFiYCLjPh73XcYB57DsV5goY4eT2GjGjtVNV5FDgJWo
TH0vkaMNJ41wuXzmT1nj1iNGF12Bz3Kkua38WnYfy+n90V8DNk1s6lX2+y5lX9Gad+mak9DcM9lB
I8qD9VYcQUbsMtGTEi+zNOksPDy4a3A5l6y6UM66FQB2CI0t0Npwxdsj5DA2N6ATOtjeKLCtjeNo
kUpklDVjpCtCQeBsuyhIqssNMiqulvVIpHfa3HqzXnhhSF2DZRiorSt2CRQrmYLDd6X9K6ZEG0Wr
71bPyWaeit+y9UvFT5W9Jh1KGvk4DtrrFnWMfoeFtZ73P2yCVNXVF1ZUvq3nRmBd/+CD3+f9K5tZ
9q/Ah8HHPfATaZT1Mvtv/bA5KsmBfzQkh0bb+ZkF2LxtDn7HsahD+mMcs7AaCP0PT8oDvfAnOegt
NrPwtOXF2l/4+Kysv0tesSahPqXAOwK2yJ+s7H4QyhMGb5kPx0dHrjW9hbRtpm0H5vDFGYFSQ05s
jukC9KF4Cnu10xPEW2MAtJ6M4nii3aHYkgPV5PVvTyuDpL7hzIFety/iYzUeFus7CBYfqUkknUzZ
l/OINgZIrBYy7l7V6Irz7ol3DzdXLBOZKdUU+jJV6/BUwOUBtpluFvhSd2OFD3iv3o9ex+o9j/I0
QYQNt2sg6N0PyxH899x+Gn3pEfO9qfEF/RhHQSFe8M1D1klyMzLOiXRBDah2LfLCLmt3OvTxaC/X
zGP2v5bpajuB3a4Ov8kkJbxFgDRo7XlX6e2sPgbMUe17Bay1tZtsvzC8++AyR5hwUOwi9mAgoUP/
6kmPHXFyxev53ZxkpUsCuTC9ethBUSwdsTy1NW2zD1fvvZiAAMAuPn8G/9OVxDnmJQx06HrGUWKT
Fu0/57rDj7L/ig6d5g3a7LCF46iBSnwlF8Rs9znU1qdNsMogbpEEBIiJWkWGJYo+hIZwPfZzpYik
zZUiE3pSxO3mSI6aOMQ0pLd7Dvv6ijEsPMGCqcOzwRh5Ok/FWdWYOhNwOMHST9Ae6FPySoViyW1E
uByrsLYtsJpdtuXiU7JCVCTJbPpAXg1fqXoNlUu6OPPdursdWwZey2G9ZNcAtjXezl07NT8aL3N+
OTJGtanUTV6BuV7j3KvdCIqDnTjJ05UyT9w0DBkvrfL2bG6aeutYcMzlsE0cPouXcfy1Vo9XBxG/
6CgZdUL1LMH/FK6hepOTjz75yMMPrf/gNOGLDJsHgEOXMAxQuUrX3Gof43IV4QVpfeVOW9+2ZRpM
Nx8Az8oskgONs0bIVvgA1V+F9pJs1cpatYjfUWpmI9K3KbNM/Cl0pxG2j2I+KxXaRgbP3rj+OhYd
42muo9ENylfRXs6BV1ivelpucQdq7kNz8wZ0164QPdZFFo3pbv3NVF8uzAvgRxbxo9r7CipgfpLz
ucXvkZ801f//VlW+oOrybXAPgOkfJ/tpeOy5H4SA/Odjtw4eQBdSr2RaWLrYg6v6HAzCRsAW0m9Y
l8xAzk5R6lOnQqujSPcgv5WVu7TxDAQ8ZtzomWtsCe86pRy8nyk+Lease2ZqIuueyM1f2TKowFXy
8qob1BgqDj1qzOezfUOSud8uKXCZExME7SiYKs27gKV0y3hdhTScrUTWJrk3WVAePAp0s0g71Swk
+PtvSwS9+grISJWvsXLNHldZoLbBbBZHw1xJluZm9WEp7vd7SfA1gZjRnCCdHDKkD3FO9hvVUSBt
T8qAiQ0P+0Lcf+6n11MltbtOcCJm1L1f40lGAsn8svcnDIqZo+MB7fxJOZKbUFLcGWetPv+Opj3A
WV22t2PCzviosfAk10a/0FAdDkd7hk9Q24yd559S3yLprVxeHnQSUu1Omw2zxRdfgkx+jsHNvFLw
KjUH1Zao4iuCjvNHt7X/EFxjiPmkspJrPFuk7OsdHgvKBj0WL08ZARmuGzCqsP2S6EWFsgt7ubqK
0pVVrBZuevlR6O/xCzaQVT7X58l7YoYPAFpo36MIl85tkd+GxzXNZ69vmgWKBXbg+PkgXUjG8JXJ
WJJj+x8IkGIV6uW+hG7xVK5yyLN5kkEHBpJyUsTZEZrldlXbd3uWFCEXonYlmwRfzlpQXlTkcnup
MXqZw17AdMuSUG4ZScW1i9Vbr8hsANBa5a1XSDNXWW08sfFGzaU7dBjdsXJoO2F/ZQYCdkH5ICrk
4vbp95aqTFX8aqZ3RUCMTE93LHXaLmbzYBHuujd7WdmV/S6PvRFyjNU/jv3oF8m5Fy6iyUImX8j/
y6u0sWWJ0ZHLGNssChczLN1dDQ5Tm7andEC7Wy0BxYSrsVkb2noYN6sjpWNDvZsMlP/9ha6r5k1i
qD1+1O3nQ/kaxe8s+9HSn1VkDhFo3e3jZThuBk7Xs3Mes3jYc7CfnfNjvSYT/3osf7cLmRWoy4+e
HVVR4vrHYabil56hAvq3WDusmAvgbrgVuGKjVY8X2bgsh8udVOGSgvYtvaEdDjyc+f0GliEbkKey
XmKXOHbJgaMVi5iA9+r8d02r7AJDwcCKvm0+JM2ps1UmrGgIotj0tzglTbe7v+xe2BBlFobfdP2X
t/9BcJ4wC1ozSz1w1S0dv4DMwg21TbFC6YVJKYlYrxguQNIN6YR//DeiYCZQP9i5bcoH2EiGdNti
Scmja2Su1TqVcBspkdwtW5cupKxzE4MeA7c2aLTYLpstFPKc46R3ICs2dw/FuPcnPLKeZoqZqzL9
EFytPoX16cOkBqpXZhsREwZ8QdOKxqY42yiPzf2aCv5dOtEriL08z+feq071k9TP2nk53Mb1rUiu
279ND65mg4+LfSjjoWrc5aG3XlXi25hcqlkhO+Z4JqMgG85qeUWIKv3FE107UOLAgUl02t3uoSNg
fLKYh08CIcF1Ks7lwxROcTxaPmaZV31uFH1DTQzdPxRAUFEUQcPj8xt4gOdjnmj9xKqrPVymewtx
5/yo9co01ehDWl7XgUn+7aH8NaZVb38CHxP2pQiDZtQCrQsk+SSLvkoWsD6q0WHqd8DD9NVKa1c5
c3pIN/m6TjY48rN4uyJ6bD3Omu63YkAunXHcTbi/N+3nsvrKPuuYErEVmzIC3pchv5aYaNKP1H5q
EAtZGg+Jeug7snoHrO8Sqp+JMeGe09a160MvvPxug/GKgWFfb3/Kbs/jWi48lfJSRkMepa+/d4sx
bRh7MdBagssm6CW6nPHeHVOggSf0sxhrQyD9SMu1ZjIt2VYUJrauErq7B2+P5VtaXzuZqm1UyS9x
+MIDlhWfUveuPW+peknLsxSuoYE/9cNvk2hKzZanRbQ6c+OZTwQrk9PQBkABDgZk4HX1XEub3thx
Ogq1l0E8OxIkrNVjph435xxkEvPwFrVtxhbhiZ4010AUoH5uvzM17v3H5uOmUgqlvT+xSUofsm4n
hDizLb2x/7cmZK4+xbhdQM8D0TTv8pkd8rRQNBLXP5qJfEKLLa04c7MUQVRcZ/UfRBkOgIfqFd5W
mo1krA8VGDtjHk7B7/8Cw/pOp0W64fiatTN0kpoKQTvES3+cTrOhy9GULyP7celPwyh2QCmcTm18
lvLLQHQ7uw4j+dFrTi/kuiHNo2x1BqAEpvsZIab6HZNE1BXZhMZJ0zrZ3sGmEYknbiChQi2NslxP
TOw45kpYqZwsCeLX6VVJcPUHEcn1dQFdLT4thaMqHGRpL/ao2KQg3Dc0hpXsSJHfgtnTD2nh56/C
0Y4aTeF6xpAgqTRqb+E4q2whM2/CqMWbxG7UY575QuovlaNEpGNOQhqtHZPiaQ+hBdTZuO/UxJOA
rVBGTJHOCw/gXZt4Jd9X7HPIIPf9vMVHOazuR5szE45hvMX2+2LaVgYZysAoL4b+NqU3/YjayD35
3NqrBK/tbE4a+jeb6KEETtrWlhd8/Gjuv0QPvvFgpuvlnQ2kO5RuJ2+1Yvvr/EZiXRwa+grA0IHi
AZOTKyF8GJwTRMo3II/s9ueaESIqsCuzr7L/wC892SVd7i1U/X1+3y0e1ONY1/9SqgB2TBR/oPUA
3xD9H/0G3JuB/pms85gTC9nzbnXd2P+L/qxocLY8nROqAxHmd/690NdLfJJrFtZOZ012CWM95iKx
Wp+r8BYAiJi2PXDabTn4nZ5UKDQOxTHd01eb3SPa9yS2w32xVU8y6fnRe+DKcpjqHDXj2NnGq85u
QVidTdvzkCwOOuEklHszhQnRuMWO2uO+4m683YWbgCq9Q6jU253Q4uxylNKEDt7r3h1+yDq/n3Pl
1McnJ46O1o6lJGZ2aRyH+iTVpygJntIpxxjHf+dxSx9R9ODTHdxkb4vsLXue7/ezBotR8lMcufK+
tLsCH/5OMgOaHzTR64gIs8VOPaM+k6pjx8xlzA4ZRSPoSDge+K++k1/DjQjg8RTo6akKLay7QTSu
McoYAd3fR0Wyhh4CrKn050eJ4XHj9xig8Fb5jTH3Ik30ZTHOqEIuYmBkZ/raCiTZ9K02qP69LomH
3RyHq0VjEMNB6yMvvUfpTSNSFtKcpzFTJVIDtGMus5dE31gcf6vsx343PT1wFK1FioZQTsqL6tVG
THUbcREYc020o0NFoI9U+erE7zj7YaY9WP8GGw8U+YHsjQs2wBQVGGoGXHEuGBdcsiMU6hcCRySB
MiOoVsqwKoDvmBYsQJp5IFxLUC+ce+4Bk/rt2BpHcHVbgGwgcmq3jQh3MJm+gcbRHrf7Am/Aje7X
+1YiDcNGp//P/ZCDa1bWntUU+1LbW0xlZ1BV/iS5NJszjGED2L6PtsDq+AhwsB/Dviz28TCDQzAx
SNNPqa5lDKn6iVgwraMmeRNdvrVlZ/KEYpfIU08NAz36oy+vz/KtTfxn4smD+1Apijxw7Be4NYAH
lvt3vov0ZZNXzb8j+18V/SuHv0xui9DFiD4M3DIzHJoqyg6JZt75yIu5d44YE9XdZEJLzB9zOwfV
46DE0wJNZ4t197enBcigoZk6xTrq8aESFCONGUXbLQdeAYUVNkPnV4A2Ur9hJgMhmTfv3ZL7K4dY
XdkvwFl6GYQI1Ck3Hnc91LyBRj/W5s1zzqkduWvIggtATsDBM4M9gX6KV8IBrIRTaNboTelPmf70
ErjHz2l6j5JrJJ2H7vTzwDYRPFIQa1aUOn4Dju6R7TNsoVuAs6lJjQkzsN5UKKInLs0QS5p1T4M8
+lHaJuu/rQr6cpZpO14tAFs4sEqbByBiXKHV+kd3zL8tZur7biR/jw+925pb4T5bK7qOHcNmOtIl
IKbur/zGXBCveLcSLEnxh+aY6UTphDVsKQZ4f/nV83+qQ3kC2VGx8dUwz7dYaNYlmA99czN9TugR
W/OKvMiKNC2D65+/9JS2WAjkY9ju8d8X4k6Y9sn9mO38ANnit5OlqLfqwkWhWCLpVfu8PCC3Il3H
JtyGH+aObLLzf8v4bRhuwudimIULSdqxY5hWpgijnKAAORkKdgh7sq7SuKmzw56bBQ1G4rZBRGO8
ORqdHyDDXYbbveTiRp8E91dDGR2AIL7GDJMJbSIElLhHeOs4CAhOA0vqddKvSuhrODTP8oIdKgk4
W9r+mMryKuuXmGVN9vkKJfRLG+o5FTMdMikThXVhTYrd0Kx2D6SeFm7eH7ZZMAEGq76Lybgk3g8V
Z8KGAcjzvlkKa/XAD3L5+kHOEHVnLm7MVjxn6yGhTeuIUEjIx3/Gx3W0D3dLuyCsct8ZiktRXOv6
ghMvvu/S198Zbr8SnID/5QZso4+8v1LqxrayjVdEEOTSmb8oqXri+4xQ0xMRjEicIxjiwlGZ14yH
0fBroIf07J6X4yXEnSi/EVGumnPcnBWBn2IA7tl84K49RwMj39mzkJbz/MTgS8KyrtfaNuBhGrM9
NbR31U2smIiPM3FLLPfD5A9RMAznew9a7dqMt+dgLxi9jbeaQOZ0K9mqwmj9LLfFlr0qq3jkOwWd
UmdUp8Xc/Ip+TRCCuEqiOBUnIvRTcwF7jdqSuyUCuvxzN+wbUWIVEyCTJCeh5fYadheT2NE1Sa/M
rgFMciRmjlOvDWdbVIEUncGNHhcD5uVDq2H3P6R32tR3/bR7kDYvdwi0jlG5auU2nMont2cJQMyr
3Lxy+w2QfEUghPvdLj/E7B2MrHRedPMD36NqouVuq02aEt7dPCKz4adbbXQLtvpk95PNwbBmns+q
r68rSlRVXqK755OLRVTs+ASiiCZiqcbB3Cl2zfCfXg0MDwn1RgzJRQ1z+xGjgEjGhVQstelcEqI6
jKX+adGcMOH1stOUQKkuz8nBSvukFRvso/mk6VPHa4Rrc95TFCRbhf3XkmPsbrBl+dLArHmeMz1o
toBk5RPyS0jwZq7uejoOAlWb27SSWmVKQs3kruXpJQRVFTTh1oDUVw2FMdiwKAVe9eIpVILROD+l
C74puo7CFD/626tZS8l2TwdYRWSztzeI7XEUhNBDh/BzM+ibSd+wd7pj7SWV3brUa859GLQVoNfV
26X2kzc/Bko306v0i4iJXNxa9TIOgWQK4oa+uVLbLpauLHtVTVptn5BRsDNbo5QqwkA8i8iTudgY
uZ1xRiYtJLph6M4ncrgZ7JYDmjTy8JzRMV6cp+m80IJyFtF+wzN18194hvKvao4ubfFu68TzLaWb
ux8eI2WmB7ofQvWozADTMTp3zfnx/5g6s+VGtS2LfhER9IJXgSQQQr3cvRBuMulEK/qvr4Gcp6oi
Mm5c53HaEoK9115rzjFVss0vtiMIZ/hLTUPGlj8XUtEuNkhsP8g9I7RmPBXNJddA9qC2gXECH+2m
cQ/bzIvtbY76Q4W4wkzMz9ZF8YYxR/aw69106QtvTh3/6ON3D+JgDWi9STywGozCPUyVxIJ17/X0
xl4e+V1Lh/3lxyGOoNOOzjx+InfBV5AMDbsWftR//lZYUmVihzRHGciWS67XRiA7CKnsYXzwHndC
tLOH97T2EmysWNSHfUc00JOS/KBV7oyWx7loiUeFsBjGfuI8DVBHF+/pPdgavgElp7cW0c3wGV00
wTbQniSpeSj1uVhArcyWcGQMPyzJ1nzN9LdKfg+nD1z78OUrlK5b6iNhJMJ9Nq0gHO1gozUefY3g
5VGgwJ4BL8zIt/ynx/BSBy9J8LLALmJDozcIUlA5rfse3mzMgMmhTQ4FMX7OLBAFNoGWi0Z1uMXq
+9vH/cmtJPxr2qL5XkXv+fQmGC9ScVPja6+flOg4HDFsgGvSq3+oLKVym2cGQkwy9CpbKksUvNny
lC8A9qYIvXJIwQB/0TTNok1EvpMyG1jpcqJ+zgIMZGsfH+Zi0+iOM75mjCK1n5yZ3kbZpmxifyLj
mnXXaDwrj2MvXdi6CAGfYGYNQM83JdbV9FL+XTJZJrFvQVvTbuEkULb+JzWpyRWF6IbZQT5xCiCu
LsCtdhjLQxjum2pfx7OmQyg9zWo7UrpnELOhOTxkgJgbsJzVTlze4vCITD5JfMHwsg5BOCcNf9Ed
srUgvfX/GcjoCmdY8Ba47m+Em/TXKr1y+lvyYwbFk5m9mjueC9JS0gPxHa12KJ7NBU6u4/JRrBle
BGJiS8qcaUfjhJ0xiLzW3AqqVzBT3sQtQOg53Vn4FPtNlq5zks2IhZmg2910JH9P3whThHTuzygE
wjylkpxO4mLuziw79E5POyYuTaq0GA9gYJ27eXIgHkvMSESuox7PnYW6IVJVUWNbpmwYbYSCaO50
snZekb6yGuTWstE+0N31xktR3MLsHMPPWJbxQYeNODfTQKU+zZ+01UTUVdwK7FTiqm3dR+tUwH0W
7sTNe+os9GAlp+jyhEtTL2fdGlGeyee8XrZWAA8Dvw2Tg2aXKTu5ugo8cr09vnGa3JAdFGrn1uZb
DCYLFBWH4kGYmH+P/JrutrJreXefjNZDgWPTXdmWz3r7f6N7yGCKMof4XQPUHNOgWy9ihzoOExKZ
X6k4OVIcMxQV+sq5M/ZZf4m6WyG/FI+3Qb5qGxHK5PShR596azUGtz3ZGjtEt2Xka9uq9gkpUuZV
aRffUch4n7qJiGCLM0G8RNpJe0ZEdtWZiEjpPuuFolUtvRnx+9C/d48PofO18MTxQKZP2Lj3uxta
vEqY64DKteqctkvrEe1YNuN+b5AdtkXJp3gtqQn2/WOydndeI+dpeAyXSnkB4SweVfFIsqQAlVEk
7BqizxwTWe8f8y8AM0BO5BhsyifkHDmUpqzhr0+bAPE7IiEUQprLypRMWyTtMimhDcrsGeFXDtcI
+9JsVZ6XXRbe1zAHJeujfSIiCHB+9xzB3E8GnIRuFbLMWkEzECTItyfjRlX+GRfCgmROpwwdsrTV
Dap3JO8szb+S9woSLanY4irGfvY0CRSaRyAFg2Xoe2Z+EHAG7+Fh0+r4Z1RjMF23To69YYTrDx/W
Mz6g8M8BLmA1mDNr0O9s/W4HH3yN86hCZv2J4eglfH90G+mFtGPwXdlGJl/mm/P6IF1T+WWnX1D8
pbA6QWFNCNe4IwVkmOKRi8w2jI2V/CdLkeYuNnpAVNm9di5alkPHnGaFivAUqWToVAynE512V+6F
GqEhqbcUm9haxY/mU8fZU/JA72q2BhQx9w+dbLHUXZEwXb6L/P/wrZ1eVVIoxDm9s4hXE3XM5I3X
LFjSVl8AzyNMq0a/90JxukAQzbY3szcWynuKIug9C/fw6VUSHKeZTz8GLqqoYBaDhQXz/b2oH4Ls
RN9U6FdV8Qafc8HyzIBHsGaBv7mT8ACxyiLxWE7Jdrl5dF4l7TpGrAMs2OPi2dKgYFIRKcrvu13J
ncjTykAf3jNjbjwt9amBDwv6CcCUpaVu8LQtInhqyfKINoK+zvI1mE+U/yaZyOsqWG9nAAiVEJFQ
98GvLeoShC2EQjHvc6wFI+V1ljLFOeDESNJjqB30Z5MQX9IJiNeWsGHyp7TOne2quVs9E5Mg2pl4
GxX3xxYJjmFNvAomlLbZKtOZ2/K7JnAwW4ntLU1eZe1tCj/f3iDwKuZM4L2Lxxj75WSZaI2cNGXq
d9S6nWap2q4yqNbmSEtROmMO+pazqzG+pAUTvfcC18gAt2zFDoMANtglGPbvGERpbl2IAZrLoIHw
idA8dcU5Fc/GdEZ7NtKnRCztJr0rABNRXXIdGxp/gmPsU2wdTkMX62kcobrhKXoklohHCh14cui/
8GfiVsV9qkEcvQq6/ZD/DBYUozR+UeEHzbvuwOTPOBzZCX5L9Qn4MPDUhMnmduw9kuAl6aTU69jl
jEs2omp+yosvUf3hsEqJq2wjDIbDfMxJ/hOIomOmKEabrNNa9ce3oESIfiv7GzLP9g4e8BSRELEL
1ljMcRsgLOWfooAWQD/P03pOyioUgKWwsPg5jFqS1GHUQv+d4po5C89Wxj6J90FpZu+DqOxU1uN2
Z6SoE70Ayji+zBZIFDkLXpfb+RLkVzBntAdL+osjY1T9O9dJSIeSv5y1WIVH9Bz2PHptEl4oTjAU
VWCMF8TPzEeIspzjHclQJelhkFxCuhfTSnz4IZ0D0j4D7PmzpgyhHc3FMtsv+GhzepFnfKrbEa3E
fSWRpsyxwamVdfzY5BNjzrmzhREcaajoaOEFW5GRXsX0ihR1/Jc8BOiUeTyMyo1U7Ho2zCMzbegx
PYZibmfCKAEQjpdivLTjZaDih4dOmHjoNZAxlS3B2qvRcBlIcXIyGNLtWhjXpJZU3w/9OxjX/PUg
rExfx5dLvvvzQouPVal7OqS6Zjc0Oy7yb3c2aXcJclnRQZ+GGLUhyeYpRm2KDVpboi/e0fjWL/H9
Jk4Xc5oVa6N8bELaMT7PRr7Sk7l9+HsBwsd8ASACcwFEUGOq0zBjJcqC03ThlkDUyOB1uO91WoTE
wOdurwBlcAZ8B88807RBxbAq0yNE2pAo85OQn813+eHV/Uko4dqvcPuEPXZMT4x2jbmSNRTuzALy
FTdJP3pxjMNtibguZUHV16O9wFwquq09FkCNDkYBs/MgTHOEuwkfpyLTe1UyHDnX9wtFAYUASkVD
sSarokRJP4LFV6t/T/W3WX+D5v1Gzs1tzIyT6deoPtb3v5lBJ8PJmZsunLZ2iaT/lVYuatyVBESz
5kcBIJqt2KEQZD/wR+lFRFqRe7+9pT559paIo6t8sAXKi5m+TvdlENp05rOKicFkIa02BfRmymIV
lCce3gSIqnnBWcexMFeuYX3NBpOpOH4eBCj4afcLgKePtdR9dvy4v4BCAvVHKH8a5VrUaOhbUtx2
hrTs80M/Hc3gKEbn2SE2J+KNzz4/xiYJHKSAksP/j0KgcK/dd7/hiGhZuz1Z9sloJcRDL+aQRCIr
YSfojqgRD+LWMTn0+PvnFDzgRkSTY6nr38PFR/P4WBSfWv0BxxOrm6K8LuyQiFhE/cU2VtwepWnm
dMg1UcRFlAak4TGnSekBRyua3an0pYtfPf03yOzp+K3E3yFO9/A9QuS0LL6g0aQlN8CuqLl1aJe4
ygXEZHEnEe1xgTjVSQ6zRvTUUb2MgcE8JdVNTM4kZrKI9Mz6VpK9kr8J4lvXv9/58/hAPo0JR77d
N0VqifF73r/DJ810xjAMhl2yYB4oy/+/aHMZ/sTJmWKQ3n5asUdm8lGuDnGEjAlF9rLW7Rg+SM91
PLYESGbXh3qrhZdIoqQEalGJ87ax4ISeruo/RIg22VeEof/+ZeIWzV1a7SeADMh3pC8BU6K6DLo/
ZQS9ysatsvkNFWSoxLkOJymoHo52eEgnnPwcXdAFQqbA6mI34d8o/MveFJQrSX2dzJd78hJIN3A9
dKlrTyDNWoDmgCcs3ArxS2VcK2Md/eGZzO50H16gdCJWYpNE13KQhP0g+4uY6OnfxGdcnMUE28WL
JPJ/D2F1aENAXoTX7spqTkAfqQlv4bsyraLhkwx6GhuEL5YyuGx+EiTr3+zomWTdegqAswEc67I8
menm1w8KYmKKZqOnxFG5d6JVyRxB98uUpoeva/7U+f2drobP3pr8QT9UiAz85nKVCUXyz6HZEoDY
HjFK9vqqXKzJzgVf1mpOCVQs3opI4oxtapOdem8+pvITcX2ezZc9kD/r+kPKOUznn73xLpevhnir
Y0/6Ke6nAQ2DZ6vi10JYYqKM/rDYB3RGpVs+AEs4PZTDHe5O6o8bOIsCwg1gDLakHYv2GDEsmHsd
zFkw6C2jZYHUhBKp2tYkl5fbhuTyckukHTQPNPzMd2cN/wi9oF7SKwDBnYTbspujrUnmESAmpj7Y
Iq2d83k6qAvqhmshpqf5P5W2SlihMb/Lxf/G3TN5H3dSiLE8PcbdjDChCgEfPlEcQX8tkYwxl/mT
SuzdyVFvj0OjWQGAgkjba+0Bn/lAQxMFgu63goDtBFBV9mUwGeclm2VuKz2NMkhkl0Q4q4wxKuhp
AJR6+h7wdfGkh4fCoCmmowBia+ae8VXSi3iD2PhG9LgVbVGyVb5KBmDJtxLerSIG/dodha5fReAP
smr1fAOhC9S8ToH8yV4iewJCP/7IiR2b7VJH64MqExvrGOWrKXS4imlVQ+Rew9ZPN9xX+IzzkHpt
Dh4XwGYrTtLa9z+o+klObec8lUzzQ42brtwO41ZTe4y+VvRoaRMi6xmhAt3kgWg/sH+Pddnaks+8
jURZQDMzYt66I8vUXDOaO0gq+SRoiZq5gxTkhV2GF1YCvCVN/LfxOc7V9zmTKOrmTCJJP4K/Scla
1489sr+Er7sIWz0Rmgsrzt706pW1IFyTxE3oEzoIunFVKqF3BrngY93ntoH7/msGSYwddUlKbFWx
GyQPJnE3lkuxeymxJ1eXRD3Glb6Erkamp9lZhbGEEFCmL/HwovcvC+7dmYpKZDeGlLeImhCGUkEO
A5BAiAMZPe1iZ3Ao4EkEtopzWnBJtsxrJPDEAg6mNTEKM1bt8BMPP71D2ysEDv9sHNady91MuBIN
1sYuI9mWIx4mgDEIagO+utMvUI9VdEiIu2ojqGI6qDfCPoiYyDI7fF0sDnJ9zmI0xIDu7gYgiHMN
MUnuc9pMu8zYi/lRCVlzPyrOqhwG410eEygNP5nid5zFwpn2ZmATRDKYKKMVS5CWIK1FMeHeem6s
8gToWe70BgmnxjpNKxZlzoYoGgyKviy39fM4UIoGf1WiXJ1UnY3ULY9xtIzS1Z2QXaaCPknev+1P
DOIp4TMPL2K5MNYUUvH8vNu0DR+T7ajaQeHxsh/dsdGPMY8Lk3LTTSR3kWIAce5IdxHLPQ1ViuGJ
5sxU0mIHplJtTfG2N7YEl90rxp6WvmZRz+2eGo8/sCX/MybU4mxMSMweq8+pnq5i86oM76H2mdy/
hccHePD+D3aA3uVkQ3kX9S6jYJQoneCcaAzga2d3C5vX7NeYpH7G6yH+gSeRDj8PusPiV6Z9lO17
aSDcBBsFK8Mz9qZNp5PPew4QkFFCISVcad1poR5/8eWhVFt0FqARyMUKBDYtSkCcCFg1zANUJX8Y
QwPVboo1/1Adz/Fi9sqb4Prs3rwWqPLSmfXPAlYmHmNkEVk9KaBwLwJnwUBN2Eg/yaZ6cihIdoFD
oRDUg2yWB4s1n2atAZBXuZTCGWSS2Z3UBifAwXjsM5ZZ+JCj3ST2TxV4IpTCfEf6rZ5D9Mc77cJP
DMRtpXm9BTtlfEYDoL9YzKh8rXYWtSNPbDx2T/Q6jsPSFydWcQqGHY3rPLf+wa9Tm1M8jZop3ROo
kGg2yy7dnKqdQ54MItSSa1pfMnFZUdYkRyKdDVrjm1H1A6wy8CCv4EK6jaFDov4/XZGq3NAVwYYq
ERgIZ306g7+ccrLKTn2KveSweBxsGCZnST0KMDfmKS6GKQvp7Z0eEaYKUBVPxSx2hBnSGK1/3f7B
zbhly5cRvpjp91vayg/zCHEjl+w3e9zw1Dt2na5ilulL8kKlbSZOBp8yeUVZ0hfvpv4Wl+8ddJXF
W7AEAXgyhWND8FJ5IBgDv/w79/6tpn7yychBSdJi3zyhraAwWQBVkfY6bimX6g81RtN+NcPnfmy3
BAWVRBQ3+DSX9/EGdElDQRseO4Xt5pBMpwUZA+oyMlfRcg8irEAHjNwXUe0zH4QcPxGZni2HgC0B
0vqE8ZUW3WKCt3Jtz0fyXwBl088BlBWUDflTqj4Q+vyYNuG/irJn28u6l/nCcSlT37O1K6Usiceo
nezMnBHvuDP45AE8qQih22O/JObzMwB9br7kyUss37TuakRrtEYpaXSpn+e7GuUnXpTMjYEsPKPl
+PUrZQngX0uXoC9jzaOhT6iKcWmLl96yYYcuhu19Q47H9Fz8fxdpnoo8YUFfyhmWLDaO532cuabu
ehkcE6djjJJsk2D74mcPxCs+IZFLuJsBoFPd+Q05o4nXW9OCLttsbCGP2A4SB2sM4UAN5tGtTTTK
EhMMYUnxNJtgGMWIBQwRUCCYfv3FuO/NPVj1JDiUwaGHOOin+6SedZU4OQZeuWeSHK0xtsFpNMx2
DRlfnO6V6WzXwNzwvfY7BvHPwLHB3OhwdjeluJclXxDmXA0WOlvlQKVeK2GOIJtsQUI2c+ykvfnw
v/xFci6JWKeGV7iEO0XcJXSI+gM2CtBw0zaiRFQ8zp9OtfS6aPbCYJUBVzknYNmNhW0z4IhM9yAi
9pHmb7K6SOU5ay4pLds+WPMNBQRJr6l2+rRjl4/A+ZTwBKptiSND8Qh7JFA+nXZt5l8W4tu4dFTu
fWRBPTCmpXl/SZtXZ06B0y5iMPPgJvbmNRWJ06Qbx6G7prQHJHh01yxnXE497DmvQZfXeGC+rnMG
SjoXZP3yLyMlMD+02eDk0ux8u4tv5vQW3N/k6nWBlI5K9DWw7KQ/Bc2RBOsBXhSBlGty5NDpgTMF
Rwu8lY6coZ+y5mifOIVNYNQ0eJaHu6UpezPeK8Q7mp6+ulELQfMNvyvZkksmUewEszU31g+GdoBP
fQyzUzmcouEUg0U5Kf0JQoqRnsir58fxw2ToiKRIzfzZJPYEzGTiKTRIaKHu8OqOSIEdxFNiMhob
SLe80Za6br+gb539EBOwy3LjtUvcn1Lj2/rqLmweI/BeF6aqrZDURXSLxYEitImryajywi1dSEOZ
u5DJ85RF/5EdxJHki6pjRD1q8r5MgMqsQNQOWEwf2wBr7N2Ke9vzW4bkaLqJXBL/JaL9PgjkJJAp
opv7qeBwfiA3mP5/iTP+mJHGhrb63f+ImTKvo8b5+CjVXX3FZSSuCkjJkNnT/R1Inm5J3fvdTyEl
gdeW8H94NC6G2SEBJBhFaMOg8KhiVSfgE46TdOtgS1SXF6N+HYcfKfxDWIqxVcMdPL7E3OmZD2ix
f/qhR05NF2JEE3ldMQnOZ3fio2N4xUJH1Uo9UjO8/LpvS+2SEx2quSHkC3QK4xyA/pv5E41bqb9K
kNKskVA6fwzsUbKSFP7Bnvk0tGwrvGTGqelPQ7IxMX37AMnAHvfUQ5RVnJIkxj/z++JdgR/Glvsb
LUGVbyJQelejd85bd/WV01awap9EI9R29YZbWGLwPDAyQIdwLhp6C9Ur/Ve6rr+CNQNz1r4m+GZP
+FBcoO2hbTiLUhe2lFshPLfWJYheWofTue7oxq1BIGeL0181uQrBmZIhTU+UDOBvSKiLkIZs8Z3N
dyIdFzqgCIYA5RHAQXEpM8n0U9GXiz2P1v9jwSuGqxlz3oZguNJ6kNc0EhnakwlSpNeotTnt63ST
EfmHWwbkqjLXxtDQAPaF4lKPDprNS6q7UxIfjWnZDBu27eCxV6ND91TVtuWG/QG0rRkz+UTJtRTu
Z9asEY2rWqwMfCMJKrF9/DcQLSObjXdicuphM9BPi9+r4F2wc7r0kNVtJvrNgQl2re7R8DLBxmzE
x57ysCImRM9yiCjqXuXsbUF/QaVtExgw84jXI9Mcwwq2NIvLbyiHrNkjmY06zBNnreF5RjibIsE1
1hSU7LeJJRE9lRwIYIVbyGn08bAU7fhoj5mKSeDAb9W3LASsKsPT4pglNH7sAXH8tBQmiLTWi4Hn
d6MdhauZeL/FqvxsptCLpCvQdTOmt0/+ARCZiC+E5wWKNyh7mYiTP8UpCwSnJ6q+fC5JzTyOyRUo
ZtNBpKP4LzzwmI+CqbKLbteOc9r7G4S7mbhBKWwQOSRdO8kOVtxTVGQZ5+jGrhQHsTYgatTqA+7I
pUnqCf9bfbThOx8B96SE0EjbiokFz++lLm7YSuJNXaxpDgSrPHRATZWgbRHS7YNVwYw6PkDxHqUb
ExF27pZYLgqOK++HNhBCMxf6F+UIh0Ah35GGzR+Q1OZVEzmc2YvGhsvWdM8ULzq1Swl3XYwxcsm0
hRtCxTRGkezS2O9c5VggfyBgJ/YoQ+XL0J70GzMgOByIpikC2/W46WsmT750iGm7qetqBP24htMG
3DnGwYkxYLRDxTFWnhM/kDh71JIoJn6HjBr3dYF+CbbohhFjVm3U85SdqT7zxjZ3bXIKGAv0S7We
T6YMG4F9Q2zO71ZU+kJjjQtU+nNzkPk+SnPKempZdGMybfYz1MOYFf4d7qF+bsa3RfZZBJZEGBPQ
b5EBzKZ/Zn/xqpE+2IjPU2EnbmgU4VYc8LSfZB6xfF0P6ziDCkMYgCGeavVsSFe05onLRGbJqjmX
0/WFcjq0DSxIvB4iFWDRP+/exOcWoBNOXTiqm0ZAxrOaOsTuL8ScFDemXENjF8OOs0SL7STfeg+H
bykK/AOvcQ+MTzbeh/EtV1ECb7V3eHdPKjwHKPDpFG/E4jxUn0PElN+EaK8Gux64dGCR3aNtgWBT
fga4oy3EIO2S/aDLzmNyYhOrgK1zjB5WL/yUAX0tOeV+4RmJj2tQIBAs20tMVYFfLqla0/iqayfw
dxStiEY4kc2wbm0JtJM8BKCdpCHI27sKEdCxcTTfE5snHEvz9NT5IzjJYtemLSRrH4v2Pb2/Vd1L
R1DPs1DQruhSRtmdwDxw3iI4xdWCfxt4F7NZrokAUgrflK3wlRdRxgDT5sDpx4PkaRef72i1GFSJ
psQGgSQIfbyF96AsCPqak88CjJbSeuaeqvPtK1OT4x9Y0YypU6/EZjKnB9z1o8CvpxLnRsWHfojU
ffGlxTMDHzL6uLjqAxgHTpzkLLL/YbaayyIG3OlEN43MV9IdixXDPURBKhv38fHYy4mvjn5pP8RP
Ghfcv2NzEx6bcXQGaUf+li29m9eaM+wuwqCAGXyXt77t5NjJeCb2CzuLD+TERxsqIo4VPCVD9cHT
rKxTKvTIfZRuN23riXa1lyieUu5I86xu8DNy3tB+TOdCq0yZKa4U/WiQiDCcWt7rOJtLCggnEGFx
mYhLepMx7UmwPA2/tWEF3xP5x+qlHFV5RSQ5OoMFJWVI9Biq/zkkkEhywaa3RPeO3hLtNVLBOHrT
kC0lanVyJR3jnGw044W1SnH/5UHRm5U8MghYSyvqLEYoV8z+jtaxYD5ztxensH9RpVvk0+Hm1k2r
10q6jS3HM068G4wUmDfIj2BVJhtgXfQvrSMuTtw6anU5/SZ3s10hqKIxhtgJAW6JRXTNm2RvAmUn
CC5nMy767F9l3DdLGubDLRzK2KNBhLY8f+MpbGn/HisPFeWw4x0F1mPgMbNQrIfrYjpH/fw7p/hI
h0/06KbfLbClLMSg7rjDNBvNWvsETjacF8iPo7rbcFoWZhc7hEXWmfjAdoWVif4aLbyehIcnN5Mm
ycALm3UZxwC/0LwyzpNjY020wKNdR4sVLRL+PYfHrIC3uap7C/GaxRZNY3hQ7d/ZCe+BLxP2v2RJ
MZElV9bFO0Sv9qq0J6UFI77GQs/S/djiiyWAulJ9E7zTJ+EOgDLv4cqw6HHAQK5kRiFbIKJm+y/p
k+AAunoamQc0muijzruK5rKJNfLlnp3Vx3G6oDiLefUo3Qt/3hGMfbMei1cEbLq5aiDqkQLa4ir0
aPT8IjlJjuitKLFZ79nc41eC4qd+Q1PSnm1C+ZqVSX3MV69Yhc0yoe2d7QAYgAiQMy8gMZxv0Vcd
B9Wz5tIPvy9WtO1tzcYXnEKIcNMvMAkcdjukKLdIvSyUS1tf+DgfHkI8an0AwvkZOzGFId3teO6R
do8DyGwe94FGHuEXfpCc+Dv8wok+t26QKAajj/CQLQD3j8jntn6QajW/J06JM4A0pGLwWOtlPiEO
8bGnEnv1w5qXv6lk5nEW47T9MSFAfx6TkSnmrSUHx8CXyRMSN2JwJHBwtKAsc4/gbCqeMgmeEA7x
ID0rsg5QvlzL6hauqbnDg8Cjcv/KLbE9zgjouSjC6ptwgt7ySUa3HCc8zorGZsimRS/J48AFpbQp
Gbe9FtJNAAvNbKm2zF3lyItrgnc6Q3514NNj59BvMlJRlDjiCTEmQZlkLXDlualwcs2tDRSMC0ZZ
ewX6bfT2CQ98ufosn9YVeqeTtUdFR1OTcy2UUPQAoVeRPW06Gb7WcW5mIjuA3qS/SsO7QX9R/irG
n5oJVfiHIvU5eZ9PHBzYbGpVdlwmPfQXLWNd2DEAeN2NxDmXJoYmNKtzw9J9aC4pMmn1L0WmWmzx
E/4lhkCf13/HYTQg2GO57ZFkl1theAaYwk5T5hMhPXWKJYReNMb5Rnn4EaIfKfpJku+FK/XWz8W0
BfIX1kz/K/UgPqf/UbJfkCgB3az2MA3JDh+29gx5B2ABh7bHdVg7euzSCTIjj9BG1acoI1mFRDya
bKRtwGTme+u5MS8V/jTsA/MohWeP/I/RzR/b+zMP8uVtoTvV5E7f6ivj+oin/iAhtkkPf1n0a/2Y
6+jwT9wM2NubGQgsNntGGwyOSO1VWL/6bWKNJvGSW48RpmPyhr3Wgfu7/GFvsH5ovSIHu/M1txda
lREHSecTVcPq2AdeIs09UVSqYOVRqY4IVmpEkkdNObO4tycRxMWrZwPotTlY+LjpOHk/Unayy6T8
QzcptIJpnv1rHxTa1jthlptnm+K/jqPxxP+WwtqjQcVPGw6iOIeiDOFchwQf/Xiw39CgEconEyRs
HtaguzhhOP/blpogl9V2jYu9dtdEXBMEZriIF5oZTk3ofRu/MzCm9ecsIocriaFpYM7EmNRiM+Wq
IiR8TiQfqtP1zug17QxcfzDdQtvrDfcvIf8UiMw5/VYOHM+8u8XZgRU9WFxZHPvkpMqHWR4XNvuT
jeeJFZ6z3O8KD1SWNYwmOG0LYjUpVsXz3aJQnIn0gVNRs4saARTHrpnvMROT/vvQnR7NseYJplui
rxKwBzMABmB2YrMAKq3bYv8RLVZSbI52/DqKhOuAlLCIYA+LrSG7hey8yA/cIfswBtm/mjEswxPn
GrumMkuEacHT15ZPv0FowL4CRqqOnS6J/XT+TsmxVQ9/yfkVSCT3KKE4w0rQSE/o7HvDLUUQUBz5
EJS5jwd+HZzWFXHUS8liEQr2ydkkgW28xIvzorKmVVd6EIQD0yWBanQ/1ce16c8h9xXTnqVYusRJ
0ctAjPBAn0O7uDoIfxfyxsSF+0yFn5rZEodMrVdWtWUgJxo9AmWbFSvPrxIm8tRuo0Yc4GZJW0e0
l53DMoZr3J73SPKTM6JV+a1bVfJyRFxBO/MNptljd58OfAHcCt0g2RS/tmLgVvrDqUWiuWZ9q7GM
CReAMMrI5w21D1qccrATAi5m+xDe08rPRTdG7PlwoWNxRerUbVKulEPMvR6u0JA0q5w2Z7MzkJM0
s5y1VXb4KFDTLgwrgyt85F/JG/B4cfIpVu+Z+AoJHfysuVksbLjjmBG7yTLQN58N7bsr0XSDcoI8
KC7cHCscbJwNul2EXxNrIMwK8OmyBUwQx8fMb6x3velH4J3Cs2BcajLhNYnVE8qfAxoKZcVZ/JkS
P+MJh4lIa5+QjxPYdONAkEvWWvXEu9ousJQH22InVd+Nts7h/gPfXViqwZHRrR+7eMICD54LVWcb
bGdyo7AkeoaMHFmxVdBKd9A+u0ezEUYXlc0j2KKy6QrYJ8CkCO4GalSTxgiFezbFgqAziKTfdiDw
+Yu1JBwZKLT1KZSOmXQshMNAx418kgx0p7/IXqXwaqRnZswSdd5SLd203rYGqiyPCRrN/wUGHmQH
lsIM1dh1Bn5rn+meol0y6Xx/2iiibZOSAjhD16Pqtihv6BHKFdaA3z1XfNCQ3xIxlj5YPNlYwHXj
keZxkYgzUg/AuaXGXpCBklznmRYbe7PvVR/xrErMMZmGgUd3AS2jK+zu6hJCw3P1RftQ3AketXVt
wzA5Rgj6hew9T0lMOQb8dKZDfGRU9PGa2hXcj76lBma2jjNTFolu7v1U90MagOwDql2CT5S+HqS0
IIMoPnNFsUTjGikXxkL0nEiPeFoyHlsqa7qSqIyZb2rqK8OK5E//RbeI30WBgVqF1gcNNoacv3V+
tIlhUEtzo5WXzvIVY3LayIF13+TCHINLwZvM2pV18SVWwMRBTYP/N/uNanrEwNJooKIiP8vM0QUf
SGaMIASyC9qwnob/yFpjDcF9Xurvdq2giGUiR0uJNf5SUQpWMHFQiyOGxp701qOp1f0sI2Hplc43
09gaVeyGGqouQLE1TOyV20ifHBDCSSjOIu4aLvFFTsnIuwjk9NSX1pMhY48gl040MhA/9B2xlieK
B1H84sqjK5KNq9ldpeDMxzfRGe+R2njS+wKY2nzCocM8118oQZA6KWCTbjRcxnBZqnY27CpK2KMG
aYxez0jPbJkpLnuGcviBF1ZdzPYU0sdqfLrg9ChKrgTOpc5u4F4YRGFaSQENCF3E3JBk1HJ3ZUpL
npB02xhz+mU9YN7xdJ0kWE8bPGHwDJqppTcwO+PJfE5wRmIRandRw5ByI9Yp0SV2j1Fc5PcRJ4Wd
stYai2A02n6Arwbvri97O0eoVgIq4IM6FKoV3m/p46p051Y+StLhEe0N/Lv9nvou9yd939yPRX+M
RgLZzhON4gfXGY7lX0T3/7rH3DFofYZnqYHCZ7bLIKvMO5dGBy0z6ciWqssH+jUUBnaFaB3zf8tC
flL0lT2Nb0yhOQKZpA9xOus32P0LpLOZp/oqLZ3+Usa3ony5UxcA9oFeOh0L/GIWV0uq5yjPmD+w
uAy3uG8NfHXr+7W9b8f7VhdBE7jKw5XBQ6ZuG3MEcyMm8o3TBRvJFrr/CwL58iK6b4A1kb7yySE2
QFgjyPvhOCmcvc7TEW7MMdcsDyXAuWx9WlSEuTfhH7n/+dXDkZ2obUkZo7dCLALlJIK6MHGqFUVi
bwnU6WgZJpfcFEhzJEKbOKAJTV9ri6/E+CJqWK2/k2MuCVYrd/iurZr94MpQRKJf1NmmQx90OmhX
Dlr12qCvtvqtgDQKHfI8UXyGblG4NbKAV4ZLiE+058n191gBFZVjIK4PYnzoY+C7P47atsF2EjhN
69AB4ncIHkiqGXO1GmP3N12a4eGY85xzOtllyFgR+CxTlPyPrckpCiu3rbwPwZluFg0DOpSj7HD9
yJCDQP8/VJ3nkqRm12xvaIjAU/wFygDlffcfos0IU9gq/NWfRbdexXciFFJIo5npqcbsJ3fmymoh
EG+nYAxcwrBiBk6eLjC75EeRohA7n7ksBlI7REJhlnzcZNP3uem0H+G8xH6Aq5xfj16k1v0PCiF1
S3qngUCwuqTuIt9T/dl3p57GCfu7V/d4VNJ4gkWhGP8c3Qaq5QhDG1PqDMSWrPmJW3X0KMyFFlMS
kRM7ZLQ1N0a+U4edXuwTcZ8QeHH7ckGFJdrMvyJUdelKrpKrot2IlP2G53nlmMUCu2i40JK9BkC9
XeA95lVS4KPhZtCWeXfmSIeqk+ymyo+G7TNuiwo0mU6JtNcQPkbbQHd1W7RH4xxXJ/0F32VXgqN/
F8192p06+7/N1Qhngldq4nYYl0WXRtziH1M5ygIZpi0l8b25M8Z9JJIT2HfygTIbdrBm7emwZWUP
LjuPCxpq6W0x3YW8BfjB0UJ4Of8U9bSV7PiCN5Hss5rm0ikC5yF+Ftp73bzJ5Y3vc52vfeoW+mWu
0bPos2KKHj5SCT5Aehv+zzH21w/Hk6AliWScw+GIWNlEO1nZ4E/gtNDzZBR4dWR28HN5UD1pMP3E
lpOUcAmYHVlpeByw4HyN9XRSmPGXyrLzLaE4xjxF5zb42GxGrArFW8UwZ9yT5p6Pt9F55LwzzkZs
dcMlF09jfYB7pTg5fAB9a3T7AQMGGYPhTPA5PWGoUBEDf1pJfidqfvv/NkaPcGOedMTA8ENuP8bg
48lbSP2rqX8D9oSF/1C8OrMr8rnTUoQyjxfFpM2GUhZdXnHqNYMjswOtlhUFLSVzzBJphicKu08H
4/UImS/BJ3xivbU6cLIjszmZYxR3cqnNZZbMRJGOK7uT+Safm/omCm/pe0CQS9pXwg6Sc8g5a48R
VKi2smNK7uQ72tLpgfPI+Bski16ZMBNga6N41ZFN7lcajWm2mE8xqsGC8fGpjl8UsZbxN6r5Tw9r
SU92/sHh6Pc7b56d14ptj3FAvI/ogElQjbbkPpvB1UWPW8kEAUny+lIFt/x1j6I5bzMHMPlGDDcL
OoS296k3/qTExFUPz/6mvO4x/03YFzJLs2PYHLEVBOR9HgAi3ezhVozds5VIVPe1ogYcPHlyfEWH
sdoVz+14rtBmUHmnTa1BIAIOpGvAA+GZSZBZOAnqzRT+luHfNPpe4ZocOP4zEfC3HNb10Y4KmBF+
A8ih93GjWf34rtEEbdnEGiRbHE5SRo7t+HpNn20Y7qFEC/FGZuDdiwZHiaNIXVR406Q7HtVG/Xgs
ONCXGqryv2dOtq2tOt3r//xnjP2vhwTpe2CKuLEBYvfAuoAtEUdpFGf2bzipabf3mCnZ8P/uNZHa
EpZE8YTefDrhP9w67LPBEeri8n5FsZZ+gqYSm89dDi2KWVzyRIp0XhwsIYJPnmLUSE6bmjO5VLIV
ThHGEpQtJ1oenDafRr0ahjnoA2UHU52FE/uC6rEh/GJQPbPgBMojqc52UXmQ862+8a+ac2U/qFjf
39N7r/AogIUZpJM/+lGaIJtOjFXZNvoJXJqOe19/HaP+ZJTnPLkU3UVfGtoxzE45WyD9GCXHQTnM
8G9Xe7oZhW0grroPWJwdOM7AGl8bWpmFzCYzzAo/5KVzwj4vzdXwjY10Kvm8gPX4HPeQK9csxpA1
0CMj5hmcI9OUyjop5SQz2KCOnvE2ZcHBDqtxwZM2pT0Tvajzq9dagcF6KjkjpXY11+Nbpd311/rR
zEGk/9ruM+ICy6d+B6Xd6z7IssdjXTxAIfu/kZfH4M899XGhsPmZk/0+hNRYrIGi22QTnNd3S08m
yimVh5bXx8zAFxwkP/ms6mhoU2/eY7gOlk2khel2VE+1eqKa7We6PZC70Ait7DlDsAJerQ6cHaTe
+529OJi5nFIMRwD90y+dfxD6ok1dzLESBtk5G69a/9ZSU5h+vYbvclOHp989Gcj1I3MpF7z7m0nB
lEimA1PiLJtI2o0+PYnIgmLK/DmIeXq3jbK9MRzE+hSANUuviXAdtZv4iWuEVYbZHfASP+gx1/YZ
Gwx15/zzTD9fQGFWTXdNEqS6C7p3BAvapuQOMjgXe7RsIkp7HLY3TDrXqxHtab9rPPxUinIkKk6m
jMpxaXlP105FQelCTECs2hDXkTdwwmJUeOK3ZStdeEPhOXgDmnqPH+XwUHY86Ktu7c9MGyUUS9aJ
CY056+owKlOBZJyeBiztm96/ZxbPRpeJhVdSVE8tT7HsCRgFvZSWtGm59xkU34byN1X/zpY9aZdx
V5Y7Ndi24raotqG84cp9f+/Ty+gY6aWcHV/xQe92Q3WUsnOHUUPy/LuMfJys7ox3V+f/bs8gWtb3
uRZt+matGb48+HLoo7do7H+vhCmybolpXg4o+phypy8C2VMY8WnzL/oUCXLLfjI3E0IlHi/S5hgC
Md8RMJ1w7QruvyULD3l+stURkX49YwHzAEHAD479uZ5Sqn6K2REfSrvBIGtOyzcwPqFyURIG9mtb
XpB26a/U4q+XNMcrnDZv4xsjIGbO78ck9ifG/P8aRrXIWtl48/L75KNa1dXUh4ZgGz2uMA6oQTG0
/aTP/lRiIVETDWAbhd3EkE9snuXkkL52AkzQlU8fMH4B6XIlib3W4UKTBWWKalzGxZqsPD1O5Dss
TPjpEUTyePpR/BlufyvH8AE1oEPFJfNES8nxyrCeoDm2KJQ82X/GJ6U68FJR7oBDZ5genwdB3KcQ
hoVdJ+40cQv5c3lnG0Kbawei9/4a3vXlBIye9HfkQaYdtiwKxUH9jt7oNl47DZGhvbAwnkhU2+ew
pyatCeYAnx8/YxuaqOgRf3Q2VEYpPHkePLq4LBmUcpovsqUqLl9zzSq72zN/k+H4VwgMW4ws5bjN
LEC9s6U89Th7wcNDMtVqb+EUV8fnOnvkfgRX54W7aJOJG7XYzoqtYd05e9Csaj+rTZ0uDCsc7ZY3
NoVmGGdGN6m92WC/KEgSN4OIMLDNSuBa/xYAmZZjGJd20Ukw/I+QGkY07lUB5yBxZxr4equZQz0r
9nl1GKNjVx8399nrMzjM5HOsnOXuMih0BtVOQwvLsC2LXTbuxsWj3D6CbRVsh3LbO3fzS0Il+P1D
wbuC/sB5w7nPHqtoHzbr8bHWAEOXpP/9Z+iLire7/3p48nNT/pWMr/d7N58tX+UeWxf/5FgI/CNz
ItNNTXcmTufDWML6s0JIUDzD5HTmVqmbZUTllg8iVNDm2DZuBX2341MOP7rqqyi/TfVbpKDOLiwn
7i5QemvzIlbX93RJnx5bDxI9DQIDivJwnMoOsLVgVCEBQq8nVweicrzk/cjW8Qpa63GnCUGjGnwy
Bv1I6vheBL8wScaeauMSmLfXPA43zj1GtoWDhvp34hWadZfSvLTOIgo2XbFt5gqp+8cNH2jgiOKx
EY/5jwkCFytGw//k/Be+h5+wCq5YxkxW+lG74gQ+ZO5U3M6pqqSGx8roASyAY/xYitmYlV+j6dGx
zkyIZ4IXDAaGGUm0ycikPHe05KV0Y+vTLEIzaRnA7Dqy6JUB7U0nYdrSGz59N0NjRBts5lj+M7yA
cH0WceO9bQ35rcVW/hWan6KA4fujn93b6D4ObIiPssMbSG/tGSRp5zWp3tiHlXLKpxYTuO03jT9S
ih0sutdk++QxiO1TqixIKc/+Lak+wKTkHOmaiYdIvAaqRMzrYZq+O8sGgiKBqqOKtZ/q23j0YE5I
eg+HAQoRVqM0OKJlsGRzvjngl/yZoAfbeB6lU12cGcdIpK4uIuRpgwcp8MzKS1NfDPGTr5G4lH+6
F8J6RnibCuLqTR1vhXCpwzOMgxdnk26H5B0cBmpFhmut31K+5Pq9Lz8qvmpbULevZkuHoJaAxZjM
eY+Ubg8W35iB2D2QcB2FY2AczGSeP98ZiXC2PH/6DHm74izBgcR4BgG/my49M8YsegXrkjSbxvTZ
0l59jsyJjhHLcwoR5+gp+wcL5nTqNGhpB9QEGGNTiJv7XRu2STEVnsblnmbA6qpzdK8mQnXRX7TH
5aWen3h513mwDHB9tkslWg6AVvNFQ3iA5nK/fjKK+pL1GdLTWLrR02tnHHh8Cf9jjp90kzoNtVsx
s+TdzO5J/BZaUXoukDX7s06AafVLR47/KqrdhbtG2eTU0EGzPT5el7y+mfl9QhAb74LyQeEXKSKV
62ZlKivjf91bcKyOgUM5F0ino5s3W9dkFbBNwm362jTxphipbOZksUuA/KMmQHytYVvqHCwueXHv
Ls8SItvK3al2vVdamivdIPY0GsqqtWyun8ZmhnecMyDtSD+IBqxiv62EuARm4pyFLJQGshTcWXqg
kRlYwrTk8cuuHE19BO/EY/2bx4kRHKX20NV4IuLA/91PP6C1k/xc4otyZJIivNvAjirTVrtkQ5Fv
J6mREvv2kstXDECpG6EA9n4J1+5/Hu3Q4PTuc+jiuJXTgjxYmCe3vbCBMi5DCl90xvRcramJbDzA
0ek6Gv26hdPjqj+lbGrk5roLRLrffGYeTufO7SZHy/5flEBDh4PV+Qd2l5PRmYMuCYnD1P80aVP4
I/AVJrsZmzbE8qjdJKRwJmKn/71q6d5oOJRPZ6l8iemR4S4Tpt1V82MGQDoBQD4bOF4nbCmDI2v/
PJ7O1M/gKOuHxHYwsZjNZAhUmlXp/B5JIBSxF0+A4YCdmk2jF+RQq5KwY3F6gB60DmBYoMxTBai4
Y7BCzxqpM8+m8gfisTzDqnlJIopHF+JS6DSiDfJg9lyX5UaebTtbpiPCfQbe2IFF9EOBFMiSZTEF
vi1yR72U2HAcYGlIO4neLlga+S4r9mBSVW0yc7VvPIFx+Lz0A5YxJgHNbgEusTL8Bxvdb4Er9lO0
PLKGDPq4WiYPyYvb8Yg7pChPUcCTluW985uuqmFx/KjwvNNjac5TnqKdf7R8SpjIjwNOAwyYej0Z
qfAytfqa5p2pom35VHCe6MGaVbFRrVRQCJMNnj0LYU9Er9/JsPMf2X2W3okK45OpAW6U6amozslP
UJr4M+lvWAjBSdePosMCUUyOQrUvKdW15lABWP4V1Vut8yJcPF/XQmQ65dPZdT2BzJO6gmBJ1L/T
l/1fhbTi/1a+MCxJJhse+hOi1aP+H3X45fMJdRbHUDY60Rs24aG9ZrPFd4c/f4p4fkPAPD+4FJUT
dlhtX910xU1oI282lHSMbwj8/jfLXnCfU35QuZBwLz21nGzULA/IjaHq4WvAi07QWv7AAQjpy3QO
TmJeSeZCr52crMNxFP2VOOWS1tjbzaOk8AG7CUH0r//iFh25jC/5cUIW4QAfDC6XYSN5dx/LQfR0
tZ9zBz0fHYd31Li1kbCwBLz3nWtgbr+76psyImn//MH86zmSlL3YiOkqRdzmmYvEpy9SKsT1+Xju
E6cL32ZzKDS3gODtzTTWvOpGiEWBLxsW3sltjqVNs2fIEdXy0EqLSTiwvwMid/bBdJJkn9Y7kuEq
ItZrdz30/RJX06+DG/QMLthvMjnTZIBrS8a2HPvIy7zjkZcVSzTOjeWwCU+U7fd0a+LpbiwSz+Xt
GzsPFh76S5EQzDXymMzJBhHhm7ss+MAE9Ts8jNWka7Db0/jEHAwaBp1v2LvVo1Cco9klAtwiOWW1
aX76Ko1gQ18l4yqDpPBFo69YnjLkZaBR2+s3pk7MgGCGHzkp5ul6N4MFvyY9LA3Jw9jFuziDAkv/
JGxSFjoW34dM5yFBn0Jm6RqEiA2jcUuGH87Lth63I2N4sH0BOjiTRI2JVKj4Z928Y5G44q8pevgT
ZJ0aiFWnuUFvRTRuV7g38NmSjo7RkQ8RcdL08N9B6NdJz/OoCJDhPVxOlNpihyPuAQ/ZeAJn8VlK
mJuaJlQ3e2JfnDrGqmFN9pOgKfK6OjUcE5pIf0ITTKL44CK0gUNjnEtA0JRyyVuoZc8HJQAen4D6
E7wckWNB4cpXxnpTPSbase1PJTv4dVf83cC9XdwZgSssyEf1py2dNwlTfdBdkPF0nwRQ2nimFQ2+
noFktpnSXwqt0R6bmDpdG4Nvhn4ZuJ+0D3pTNcGc8aBXSGPMi2rR4aJMlwmTXLRqyxUvWzl0JXXV
F67cTT0Ci6Zzk8VL31MOUtjaa6VClXm5ZPHjjUpvFCotI6Bftp6e4XZYpc0qpMlCOEilO22a9+q4
KxBj94m0b9fBoZy8C4gQlPYtdHp+tT1rT6Ji0fLXJRTfeI3XOFWJEC6RcVEsuCt+PlI+HBYUMs15
FrYs2g+IAmNV79bPBe3XARl0bCSuzPIxcH4fJPRxg9Yh+sWD5NfCJHzTlKFg5Gahy+1FwfDkDQeM
9l/0M0q+cZFru6ydhleWzaF4YkP+1A7imUa+Pl3aNuAUekbGc0L2VkJ1f69yAja+RqxZ8HXQlvhD
L4O2nGqVyQUX1ANd6/JCZJR+j8NKb7YQHowp4x7o3i/EnX0wdpHqE6jAthm3SbCda5gSWS8EO/Ue
pbcyvc3uv2QiNoq5+jajFlG46K+zBw1N3qTtenspfyhiDOkBAg8tw0Ar02XzWiJY6DsYPn27KwFW
PRapZrXdLhq5D0718pnu0+HQ4VR5TUpYr05bXjIZ/On/P86AMdUtI3OiBawIiCvJtphiI9MboGuJ
Np55sLOYa4MVpmfM6sMSy/IoTW82TivOlU1LIPJwZtngsFriWIZbvgHdTqFwY1evIztbedxw+tqg
wtyU5H3D15m/SeZHb3xG+teLSxwG9eOmVtdEvbbr3vjSm88y+QjNe7lHs66e21ajDX718B+l/egd
OWVPUZuchxCY3DB1lQznD81Q4w4XPelDIIjXOrkW8gWXAjl9DivtVECv9UBqnUe6a7r9VDc/8+jj
A/nxG1Trsk2VbdBuBHyF/6o3YrrRkFLSzyj9PIwdXUkL3lgbBgmWTkg3DBItFiiOf/Iqg/OsLnk9
/DjwmXnQx6jrfVj/GmaDdM4ym/RhAbGx841TM7qIBSn8XToqwS2FG7qcNgiyNBryCFhGAtowqBFc
xX5HFJDuttciGHfZtu9WCJuk4DDpczh9TSdnY49lBqTw9DpiJAxJb2KuEv029vEc8KwCO4nmmy4H
7V1p3sL0nsao0JDrEbc5a6r0kv1vj4O5kyTCKKywUbew0uy+dVcH4fE5Vu9ksqSfWdNxZvPhsSET
V3deJLikKIflH63PpbBVqsaWVnluLdyi3emP/UzfR9nBwKpNAUm0uDpkXVhmwXt8fmmm51zlYTNC
eDxXxldnfiri+8fWVA5yPf8jtXGmPSR05UfCRt0fRkwbK2aNZvUQLacG+i57f+RerV/PQOXLfmws
lUvAjUOeNdFlMgTidA92zfrPTFGSYVSNF1EJRp4FbVevekH5VK3P4SqYMEae8/wtJ9AjrnW7NHYh
sdr6pD4vsdVoJ120cToPNMkgSBV0dcETfaZXWCgvwcZSMYhHAkT9d17YJwDhOFFMKHvtpvkU3igh
59EFSIsPtS8W8m7ULGJQP1WvcbKugAwStBlWSISIfBpzoZfzCgWR2i/gWsnhXFaPtLe1qfOnDypj
KBT9xQnVKpght7C6WLiL/kL9njkKGQWZ7Y+V3LLaEUjUwBhl5njZZrRoV5X0L75ZFlzTrthotfsK
Iz1kjHDVghxp9pRqN5NzfVt+vnLyHOSMdy2nuOpIxYe5TvmJMdIIR/21eDChY3mx8Z6XH53+PhYf
5p4ueOBnJnAy/LftftT3ac8BBgHehB5UeiQTf6dBPowXVu7l72uWi8uQFwivqK78OVPrzyxv+qiJ
tdZOVJtlVvZeVm9NdmuGC+URrTfLPIUVf7PiG5cpHm8xEw/uWsAvBmtrDgKiEXeFsO2qrVbPFWGB
D6KPjkp0lOujaMvdlYGC05WUODAVBcgrzJ7zV2YjIaeEYAgdTY0xCCZF6yGYjOSy2Z+9PUXA3n67
fHCfYrf0/m+D+rNzWvavlOMiessexrr8+kceuiqWjPZlY1RhJDkKRFa2z1sgn2ZORGT9B14tfwvK
8hlaAC+rdqXS/Wzjg8FVLu24k9fsjwimA/yy6Mdwxl1DxpFTk2mx8uX4xGTcoh6ljCN3dE1Yw55S
kQnclrN9gnz+cCj+CsmWO9qcGugWuaKw/qSaVNR5xlcGn02w9Rgo37rI13Hsg9oeRZwNcxoqkLDQ
QYe5+aGosC42lNIIXGRzWEGd1fdUWvoKLxIYPHz55VIyQB7gQsTgy3ywrZ9snDYSf2/WTBnK4Lco
EGxcJXc3zId5MLP1aJOra7lZ9xnBdYtIsNpfpWBK+DcTQWmWT7yGFY/nYXrFar2HBe0ZepxEWN5E
gOnmpLK+/+GHV7MXKzNfYaaeHXTihSR5A+dJ9qGCKm1c/qTDS3i2xfiyy9i638XgNgug9b8hlOb4
qT+i+KOMYee8FTNSmLdquFTh+V3iaziFbCPsTajQHb9u+CSGTXsSUz8S2Z5tcmNDqhoS/rgsoYtF
q6biood/dQ4tOih1e7Qka9RRCRkNmWYRD5awZpR55WXzWbqXh0MvHYvh3FMM+7iO/bULru4IR5Je
P7uu8U76LxnTjf8gzyj7Iv6BxHfdVv2Qxq/6dSq6tyh4awNyW6RiPZHzLhNUxzCLAYE8pxWnCLR8
35dJaw/VfibuINtGB1Vyc0gUb+wr4CjkRwMuHzVoFsb11oErFKVsFKD3XKO5QaI9AnK4etB082g4
Za3kH4wap0vsNG032WmgbEzMJirh5H8ZNrphwZIzXZU/gfHelh9t9tlABqAc+zaZ3mwhxL5x0nm3
P3xs7GS9MUjkyy5whLcEKpuD+x+PG1thnyULPyaAb3HTwrYj8a6Nd2Km1Qujqp+URyU8Pf9CNEwf
FM8dpHCiiNbyQmSlBHKpJbu5jQ7kpPhNnsSQZf/3ggG1A3NG79dW91VHdm3e0n/EjOEDsYUN5LYM
5o91T/qfMrhVhBsP3sr9KZ2N2QmSt3QOeFQHc4kRR3qL2g/R+Iz1LzZS9ecw+4x4C3Qf0Wi1SG/s
L2xDPGQqJe37F2WkPOqyVzkq6gskzKHFjMr5fSTuukogdtmp6Mz+ke3eqUB5cgIwl9UWganEQE/5
yU3u36krCDHEoeEOpRvAXmJnOk4tHDYVWUXwAW642KWACJEgRwqCbpIw/1PKURg8mlhEDrXK+Gjm
E4iElxIm1j9lqURCH+GiHRXUPNyR60H0m86rKHmnCgIlYcm7ajw8/iZEh0bCEXNo/RL9w/ilDir1
iLWtEY5Pd6h6UTJ3/OoTykegvjvfwXCU0ZAIAQHx/wFB6CYoRGo9l5R74oEawLP6rO31d5HDakl7
OQ6dDbJPBwZOOkTasV+gpd6daNymVHYXu9cIJ5Nz06kcTlV26mASiqusmk76xM+/C9R7ZSe9/Yam
g5dFy03MDozTYDzvJQ7VCk2qMYdQAFYEWUjeir5IqoZoVeMS3qHJ01yNxYF1p3bCxdl16zA5EJkm
6PDM7WU0roSY6JoLtVVE/yVkmVCGucFe3ASbSLjNdmPi4h03hvnjNTfEJXg9qomztYSxA4sk+QHe
8s+pvKGQnOc8hWCtTr1fwChVKzW3VJlb8Pbq9kJFcg3VpyOOdJnWrUzkC0rZ6T9QlX3U74ov3M7y
sKd+8cA/KvVozk78PD21ey+5/mkypQhjVcOneRFbYBn+oJzCHqAffgc7fm8ap30uv/87+k7hv2Su
/J0h4urbP4I6y0VB5Ke/pEUClarGUU1D8abVNk/UuT69T+1u2l4maph/zASXq0GnHq1Y5fFi1L1Z
S1eIQh4x2fWrtLsK0qVeqQKo0nVmJ1P5Fs8e4rr13ipYSGpuE3lVNBULKO0iVy6CfHmqbtY4YTdV
4Um52+eupRUwePwkXL9KzskM9t4dSz+dxt2Ks2SlruBiPQTKwf1O8F8sigQ/oiMPUF3+wXgfNnuw
MZha62YTSx9Ns6D1aOQWw+xK7gc+OK6efqKdIkgTW5tBddyRW9eLeTRvYfzTVRqccU2L5pk/7vDl
0N+QHRRIEON6YHGCJvsepVvzQdGZo9fWn2pWPMZMJhZXPG1K1aBzGHZ3HWcrhV5r6CtvXeaZscWz
yMWYMXNUW6pdlUMhaxT2sP1K7XFoUufuiQ9Hyy3dLlBZaPWbd+Y8A//SLRLOZTQPEqWKVmfBXMgY
8TAwdW9S8JY+EAcXQnZ/ifeQrqji2FM+6SfpwSAU74gTZB4J2DNhlKpvqXhLsovE5pjK6S2qvhIc
XjQzrhLzEudkVd22vmv1/RXeh3n0OujhQazYY+5woXTzYXyXsF8NVkSldP2ZCh+t8BFl7w8AOF6c
eb/diVR6FsMlEk/tg6KkHdGi1tZVj5dkaTHSJcnHiFNrH+RzqeShtMLrgnY3UlFNTCJaJtRmsy9h
UN4J3baZEfc+TktZL238QkGTp2zDNT9pkyz1XYepp7Ry02PUb5YtBuvOwR+IP1b7MQgLVI1p1Dcs
in/ifyrgLgNr6XdTuprP+6+vrQw+8tmnTAZgqi2DhkVidAUUoi8++uc7wVHeokV6J7tcT9iPsJ/S
/u1bxVYSq5f8Jg3vRvuRdh9iuOxe6NUffOOML6P5NMX3MbpTpU7GAr63Yfhj6RsKmd9VARMyYPPA
d/kG81gsOM2958pbq7wZxr0abzOq2yZIcC9sa/XwghNsR7KLCUUC0LR4yPughsNmSR9pcXrtxbWU
eb0OA+zYP/c5sXmPQEk5c8I3uk/fqHw/Cs1RUw78JzrB4W61xVL6sbi0ZAI5OU1gTcskmlKB2OJA
tAQ6SzEp38YQUv1Reu6VOejhioytzf/ZjgcxOKT1Ql9U+7RYPr6jn/816qb/FZB2tBwrHr47A/Kp
vKmPWu+M7bqLpj43pu5OW43voelBJ5fzjZJu294y63edJqMz/R/dj9hS0tIcfQDmB6n7ZxCfUVsk
yot3JEcGSA77UtlVTLrI+vYj/lJGvzd2E0L6uFiodh8to+zywHi7K3mcCiAcbapJM6qdqCYuJ2GN
8U0NXQXOWfplYPLGbmSpD/K+vi77suybmIIFrOfrsFwHyOizncrwDqpb8wfik5NY6HJ+Q3VgLzA5
RnSEB/bNcm3FTokAQOq5nBRJjVYVwUeRlEijsadskRlcNqUx+LZJnWyMAwL6sz2zVWZgwzGpGp5E
laK2LS/QOXX9HQUV+Yxj16+7FipHbJ7b36eeYHUzywjdB422xYRtzHYPGg1fWyIrEgp7sxHQ4+A+
CksVl3m8LIi4xhBkPdWkJHWtCGsOsmmx70bgoEdyOXQLFr3/R62MPGrVSrIFu6Y/2Kr5qKm8MeRV
/JGK+xYO4Nes/Eb9rCHb49jBk6Cs4cMHF9Sd4YD7Tc/3xWBVc604h/9AZwpoq8OyXB569ZjRH2YQ
2kCEOA2jm6v0wOGGoHHApnVF/5Ih4sKRuDSPC0mlhzr/LYGTJG+tS1f9ee/uJoo4jH2RDNFPd0qB
3zdkhndmw3YEbGP/eZRDp485F05AHxmrYEuZoblhWXT07pDOEEUOZUO7OzArsqa7fjgaCUuBpe5Y
rtgvOzK3P40/dOjQSf9o5ynqAbfCqbJFcgHhqXydqsbp+++2BJw3dej0FiZOn/KcMFplHQKTL7Pd
Yt9001teYDehveazsxCf//6Vs2NJvfxrp9cbvjRlGSWr6RtEcWoN3GG6yPZw0ukNG2bzF6ZjNDRW
P4y7uGWhyQFWBWGIzRpLyqEi+E3cmgUGBwV+JzvXpu7NGUjApy9ptEO5dcZ1Ap7a+sohDlVTWVYI
xSp+777EctGTvytc3tUIzS/e1byfI28ECo6b+7GlCqk4JjPqlA6UR2flJUz2BpZJhHQ+Q5AfiZUE
TsH96WCeCvwMndUR8UvA9CpWs70BV4LF6PNdJ4jTuuPsrOMtEC2J2Ih+ePTLFElutUwgzfDpkhgf
WJpZTB5PxQVI/B3CC0O3a9yW1eSxZ8HMKxTsCwWGzUIjHLigBsqcUypBb3XwJhPgFI7QQ/lYBAXz
9fb3YNyQtO4oy8L87T1X8XLGkpSpFRhL45bNItPXBp1Tg/0lK4C/pqIfKkQ4NjNQK+PUQFGaWymy
O+NTp453sFw+g3y20NW9cqRpu8H/rJMYcDrKhIkq03jEUuenOaxr5n0/5dgicFiJF+V+wRdA63DB
t2YlQs7l0RBOfb09RAhS6hAAHE3dUPmR3pZFxWeB3eTEkEa7NZb1eZZ+meNXF/1Vur+BCpfZOee1
T5FywBko8QUDscCKdvQQy3iaYb6TsRWp6UqYVoalzuYL1DuhWzq7yV3G13J2bmm71g+zc4JmTNoU
M1C3JPgmf7fGIqKMKpwLPY3sdkLPq6Vo78Ls7bhUOAKy42dLto2Ay7D3J9FSLrm8e+8FRR8vTOsm
uYvcwA+WFAQrVhFv624tqX4irH/LlDpqWsSlNR+6m6Ld5fCjbT/WUnsx20umXF/K9W0esdQatwbU
2e4SPy6Kcqan4sVumfLdyKYShaPZiFsMWNSuDQCIHogShi3X5byolxrHkGCfoFXEa1OAlrbpi20u
0g0xz4odFQyt7sMtH+upowNuuaisxcdaXhAa6sQtRZT2Y7YOreNMWPWIAc3ji/zpNXrdEroESDXv
swnoZPEdHDB0+NTxJvwKNfbXDU9HTFv5mcN70ayxF3COfW4e8WbWAAOd9kHYC2IZK+EqQrlaxwPG
NGwF+4j9jEQx01ntz8qtNbwBbQ2x7uGfM0i0w9eQfJXi5+Jv/zw9n6dj/TyV4zGjyTDeL4/HTPLN
px901MKRmbI78jnCcnmswaehmB1qKCtsmLwZwC4Wu6FnssZteUSsoJNbf3Ea3bhgqKvvg+nXkWM/
jXe9uln+FZO5dXS19K4TAOnOZnWSuF3Vvfm0NXlFuZ41XffcT0tXoaybXSsrkfgc6Yf+uKcfjJsP
I4H3GLyy9HLS7T+/fWY/X8S1vILeeh4GMMRkVjOriJoPm+a2vxp8FqgbtSMZZ2o06a2PoSsD1+nW
OUQIigiwSoFk/73LnuThF3W2FOtl7GosMYJNO8wru6Ib4KjcSvMwikckl0Sw0+cytMifuYlT2aF1
zg6htWMTlweL9LUsxiV3jL6t2p2g7QJ9r+v7qj9kPc3vh8ThVuMpzO0ZUlNDdmUXVOQD1mm2Nlsv
MT1sRouBe2j6qF1Nw5nl9RXBFJ9ZI54nTCMQ7HnDq6tcpXDaxa/DJRaB1qNtqX0rxntZ3SLJpu35
8f+YOq/lxtGs2b6QGAFvbgGQBEFvREq6QUgqFTzhCPv0Z4GqnvPHdMS0qSpJJAF8O3fmypZ+N65U
TLQy2L3TTDvy/KBbUS7OknyIhkP+9kCxfd77+BRUybGLDkjHNffTzOJ9oYKv1zl5LLpDamkjpMGP
pnOUbImBsRgWeQoqiFEQeIN08dvX0CT+d+3wDWonuaFNbNZfQLn0ybXs/6F4+/haxFf1Xf5vm8u6
EHUfKsqv68dhs7KKMCA5vXQetCPGZgIUIKrU0u2fbInO7h/L3wg3K1f4SeqbXHvRFb6Es62Kiyw6
JbUgogNDpyfeDbmU/4NcKhFokrwE/H3qZfSEpx4eSByO/lLJtlJ9Drhukstkwkku+N3Ys/QBv3UC
8PwSx4kaHNk/8x3/0kzu4oKhEZ8SXv6rOfvW/T9R85cfBcwJ/2Hy9iLzFlZ830zbfgh7op1DKRlI
LmnHKjsZ3W2TYkMVPWLJqbamXEm61PHrQEDDfJ1HM4ihU3HCXKRJuV7JSM/Jqk/Inrs67Qipix9E
tkmMw8WVwmUiTInxTpsnb0m2rzh3UwyivPbajexFp39kyqdwm3K2+zNU5dTYRAuEMMJI5HsRwhpt
gnNPfnAupQMEZC1bHY+NRdomcI+cgqcFaLyEZ3M8yiUjyM0XXqUCGc9qw0OdsVbEacqDyGsIj0ng
9bepvyXRcs/3irl7vvS9sQIhRwYRk9uEkZOElSKsxno1JCsRc9Xf4O5sF6Jk4ajS6ymQGIluwgAs
O4zGNaVCokuiJcP9wG4rcnuglbCsI3caS1U3mT+05UNdKaF357rJ0VIRLRTtYKZHMZ0uQMZeXd1S
aXVaFIjF95PxzhElAehnnbillYHHLS29rwSiehFelUtTLRDWTV6xvZQfZiNlSccZ6/yKyBgT1BHY
1DEoDwhPdXnYmphCd6W4xR42VlvjqXEjgLN/kq4+S4JFLbryA0YqGaNlK6AfYuW1xdDKdG4rXpOu
7w9bShx53DzuVuat9j1rta/ifixt5oZlri8MGa7MsoncoXcLiCD9qsjfGFGiftr9C8GqC6Yj2dCt
piMZzgqQeOb70L4/wndKN1kZAotstw80/NyhdFOTzg960eJjUu8PfHeClfY/XfA3Cf7G3c/ixAG1
ZY31FF4MSqFnbks3jOwWMvWenMgqcX76aTj57hIdMyMgnDU1q0OzUi6UTnalW0Qsb/lKLN+WibEs
K7eppo7yRrbpFaTwSLMA0DnCIQLeK+1lndP4of6WWY7hrk48rfZoYiulq+zf8vy9l96zVVUcOn8v
EizzqcqZathipl8GyLksLaEo9PkEio6AbpADxS+RE8t4rZt5V80975XnEQ8ojojLH5YyvAqIO/dF
QmUsxWLB8sBtr6PBDwNvuOC4MH94YrmI6G0UsHkum29kup6wHVa0Yf/gQ+EfQulIBw2sy+La1G96
Dpt1qdTzOw73Vawvhd4tw5WsQln2spE1nychay84PFtqO+1K+Xwm/XEVzOORH/z7IXyN0mfYLsoH
hM+dDh8NVppqw0RkpnUZL/J+6YP+E+k3XnAiRZ5lknyeb+/NIg4XNKaaJnC0Ba87UpUyVzjtlAFO
hpp6BNtM52QbT5XEGY/B5rwh5WB/a44urcIbYNu6faXKqXJont0U/jbGt/PWLq7g+GsLIlRiNXZE
ukiH5TWBSOGokQOcRfBf57PSIfgxg6cQr5jUiGwXD1I+ngIdX3LuM29cAIwzJ3PsMMyb9lO37t9C
RcDU9V9nwGHu1B1A3J0iJXjr4eY2c9aeuIGtGirkFESFLSR260e8EaUNVqPmcerVk5Se/fTMaVw7
Nc0pl/EgHxe5pRsrAVTHQvHiy2PTypsy3Caco5oN/7FOpntPb7jce1CXEtPukuMfmxKQmXMcJ1Yp
rj0hfVOjK6y7I4VWttNZgvQ5A5S8PXK7BF6Q0Vz6hFziGSLj7iD/RHtk58aiFIaC23zD7/EB6HBa
AYC6Yr2O0Irr2KTb6GCEe0JWJNeg42Al1w1ePCpd7bh/I4rzxKg9HfF/8NNgdWHs54FzR5wlGl7t
ye5Kw6rg+cd8kM2VI3akwNw9zD2eyoDR4zQSJLMcJTk71//VJU44p2QBfY5EkDZjfbrl/dCmZMVY
Usn9L2fY3ZdNsatmW4Uwg7hFogyODUpNsQ/F3UjOT9k8xrXaeizKuv3MPxLYMdKr0s3L9DBS1DaX
3ZScDQsjBFli18F0O+LIEvD3tGpdh/g6FK+icamkT5Vgiox9YOX7rvWT/HDAUtIvqowsZOM43psR
rPNdOHwbydfPSjfea87h8GEAn+H0wt96T78yOi+ad7xyxyMCCq84TQEg1HUsv6Tnczy+Z141uldG
ZiuI64ID6vsZF/zb9XugRG/sHurBntC8Pe+eHd2AyvSYX2bHUuDM44qaSyqmnajJVFapLJSg1G+3
R9LuoB5BPrYsc0DUZATiT4BlIIkrMSdPp5otgPsqBGkq9667YGdI5hvjavLVEqkncpHx4/gVGA/Q
YPD7TqPooDsS/Kjijc80KeGO3woCcf+tL2xT3hVPFwDH2wZypHioydsUe13YCay+2atqCyEHob4A
KmmH6UbT1z1UFtkbEP8eK0RTtOfMVexCWNyhkEIR7xeYACY5FSukGs279kk9170JRzpMKClWsIZu
9eqB/erUFkjpRT8Zin5LciBD/Gb6IRXjSFTbfeYMw9V+pcs9R0zzF8W4tAWLGsS7vOhfYSZo5jES
T6F61pVz1V8k82J2l4B7w6XtJiZ5CFkjd/QWYwgFZuu5UqAlnKXiEsWvIXES87WTr4ifxUHx9zEo
9dn+QRWY5b+pzZeKosr+bKXNtrq4TSOKVjjyTJAuNfMgPvjL3Emlp4VWOnWzCyGIoF7C4im1JVVR
ared+kQWs+ra1RdfPxkSfRao4LuHcZiFGIqEeDFMVC5puPr3t/zOgOv4ihv2KyVfJfA6KLsoPA1f
GK/ezBKmxg+60C6QCAK+xPBHaWmnpan3Q8LImB5hWxHtMmEOPPZQq/w18EbatyAjpa/YklT60AEG
PGGjnMfyclkBXDIWHJvVP+yxEiinbxhEcZgCSvXvBNmn3EhNRoCRaIdBtbzdo2tQnqduociTUy6M
tWhuSn0baztT3Wm0NgTnzAQCd44cZEV2lsWnIH4RrQjELz2mpf7/CotsYAEJtk9rHmAYE4LzgX+R
plMQHsIKpClFANTvBGxgk53UcMeY4hkkfolnwE42dn9jBZwJWwyAhEZj0blVk/H2eUqtwzQFgZzc
sd3bRX8R4AUQgis2Zv5PI6WqtxlPSjIhU0H0cgvOHzv8spJgDVAgJuO8+KXG383tjon9n8+Tl/UR
71LMpuKXL3yBOUEYHRWH9xOe9IxfdsaP2mlTQwzfMJFkvuE7sdSt+uy+gMfJj8pPzvwCMxBDKuQr
NcSBHtAutuSUP+myGwfsjFGejccB5y/jza/zt0zeANhygoTtlk0uLFKKDFgNXmQXtkN0Yb9ItiTP
HaaHu/mX1ElnrhvBg9Zuaq+gBgVga8ayqtxQnx6vVbWKjZWyBCwf4BrTWJNvAMsb2prQQqKvsVpI
qypw3Kr68IN3mKWstERE2dmyFxe6Uwbvs/AqNpdAO6qsm1W7dsFEgpIouR2jpSFMqWRQ5jzW4oz5
cc79zf9h8XFXbl15AwATxBd1ZeCMekBZ/yULEyQALFwWy3+UUM3VdPBf123f0Wn+IZufohxCNp2S
bHeI+eMeaFkLevKDFdczEdU/YwaLtN/Ri4LfBZpjwCJyEtErHnVQKcK1Ku4fMuztXZzhseTSOcdz
Lj/KJHN1NYbe7+U3OQsG76+r+O9i/SFpH7X2AeZHPPbjNs53yn0/mHs5PwCp8kFNSp/WKsSASlgI
2CSOOMSbZyE9R6vDiZkYPSc6oF0Vxvusuab6pW6O4mgtTxFsW2W9QbVTnkogRd+/ZcL0mRUDXgi3
dozzHPl9GT7L72gZhNuU2tK7yqgI+AE8iPVzVz9KWmXk3Y9+QpkDTInPhrw22B00SAgkQJ8j10C6
Glyh5ANgIQyiUFnWIG7E+45qdQGsI1UK3UYL12B77wdFPhnhq0ith8k9isXfR+R/1v4nBbbBNoZR
ai0L8Ui1ZtSffysUE/O1715TOofuy36eBkelOtLgMvscos8dCj9llgfa7XmNWNoyLOWta1nG/dPq
rQZ7PDctlqPWbMdTvAx+GpQFVIb7Jz3w1k+E7izva5la1e33CdEzscdwcUAu7yhSU9CYrFbzzNxj
d8Mf/TObDzNrxZGGK8q4CuXHjxIdEJZahVKjLUcFvMfJNr/bP9qfhB+fFwzliRcsBHN9aCmwcJF+
JfZw1oqGtPtmrNY157GO8XF5EIhv0DplLVGU0fFlxitWirf+7kX2WG2WGeL9sud7QjGTRVQZT+g9
VGskSit0eLeE4U2Cvg43Rl4NYJmBAcyWKlQoYUnDZWtH9897T1njmuJirTmOPHHw0WdrtdrkwZwZ
RytBsEFx9G4slryAT764kYotFLFkYCrZRxg48sNAiHk7M3c0SWrjzrBOnPIHHtUWVUr2khLnPJq+
pFG6JabYYXKr/E5O/Z3XYj3Em/tjo1lCf27KC2tPYNiTWa3gr5xuaghHH3n60RTTSpFdXrnbGdX0
0ByUjf3Z1Ud/tv+s8C9nNyl9pXF4eBxpHH5kUClOKLHpLkix4x6E7FibRzM/8Qgp6zNQy0WccDPy
IMRqZM01WtUmQqxB/B57H71g9RpgInBjebYCDgUr0NwwoV/WDgbb8cCtpCmWJWckoKj+gvNzhY0V
FQIMGfyk1MZO8udv20KQ2j5wN/cbt5Aop1n//UsaBegKFefSApM2PjLiX3q+CCYLLbjUbDx1+tE9
OmnxSv704Z+0+Cjt9OZoVvuREkljz0PAAOR+im16c46Tr7axjymYzLUiuW5iYUBvpooZwA/QYa4u
f96REKeLX7V4Ftv9Yc5y/lcpRUiyxLuWTUErbC/PiDO4aHsNrtRxu2eIhAUf8hfHfkaJozHFSuBm
+XaDPDAl2xzqoXTl0MhkLV8dGO0cuhz46XgYRuWQsI1qjusEL93WDDeNrc1zBibYqsv1Edi+dOKk
zD0c8C6ZCEgB/FKos1BkOmMX5Acnbm/Q0Kn/y5aTzzA4xcoc8u2RnCt91NZvAtIBA7sjup1T5p3f
yGgL5iFTgcPjzaFkZSy2b5VTz6/bB1MFRGvQaDZFWR3DUA42LZ3YSjhtkMiO+PioBjCRmTFT496F
5X90S2lOeix7hqdg9D9j9XpsScZC1LGLb4jh/A5QvMbD3aU5zrz8cZPqjMUo/4Iq30rnIjupU808
EAOcxipamOMQqX3U3nbircn7x0eYXf87ulWPj1L/iJRPigz17ngvLRUEZr/8TT+VN5ijigsx87c3
tHito/ewe1dbqgHf5JjMxgLvdEdKJXf1gl77Y7KQn9V/nPQ4TIwdoZVVys4VvTafaiDUmSvPXHIt
pFo4R4xsk/CBBx4Wc3JBdEzV+yjag896aJsCmqujssWjeKTER3MwqVMjemAykZwS4eSPp5nTx9+l
8AU9HowSdjZ6BAEhcNw63DFgrmklfHnowyDmYiIxML2iud/JL3Xsv1gcWXi9gsHWejeESBl5hTG5
JzJ5bRSbIqBY82zgPk8o85xipUVyiWmoYmG485dt9BmMQPjsklVYuAC6Gc5QBtZH0tmwUK6m7GQq
NdncNCcQJ1gBSEaV01Gf050F8EDJyqinitfoMVW8It2A06Di9Ve6AaeBdINo01Tzqp9njl5u5H7b
ajvyDpBA1OL0MqTmfTYrgD5+8PmxXqowrNNZVAPKJH8XbGa4fgr8p9Ne3iCuPEAgtYfeIfo1/mcf
kTCE80X6ObK7Hi8aeVHLeGqX2GhWC0S5iKFwXOrrKJ3nvZv0robAFqyMbhWqqwXj9mbo6MvcVtq2
1G5x/B48PgqkoGpJ8Cb7SrKvWOYAQyTsIk1nWi4DUslcBlAR4QUp1ZRYiu26WvcFrjuvUA75ujdP
j3cdwqcC4o06TYovM+PCbWqgtnxw8CKBS+28a3wUxu/wQ1Vvg//eVEvqnYinCAzMyu7vXJydzdK+
sazPyyNtquPjZCiw729ycvvNpNz1dVdDpZxkZclwTcGd4aLz4dGgsYMD2ZTjug7XCedq0rML/Ibj
uGx7N2qwMAazXLunJnHtwUO1KuPvnObJ8kOjCwzFRL9oThDvWmSRfqlE09OVBTXoxfLWi6/mPDZ4
gAVYZl9HcTp7mRRc8MEi4UXpQ7lkN2tiK8bfA0sYpiErEJxjO7NcDuyQIE3yWZvxuJ1+k0yMm8WT
OMdgPQ4n1rsokx3dIO3cPLEs5Y9WlWUNjutLi9YGrzdnF+Du2UabQYX7TPJPPbBoUpvBHkeoW+ZU
j85+Mhw0b1n4RzuMzF7qLX+tO0C839HASbWgcWGRz+ZVdDKWwQnKdSNsRX8iQMxYHsHrxqpxSh+g
7bZBjq+Ky9OroonLZmAtEZbQ7nJ/3ik8PpYw73LxSM4x+OzFgCPRnzD+1gLiLHsglAIVdli2FjxD
zecgHpC1DLx2MsU/izBQ+Yg9NL665naaI8K++8MXTwcCH/A+GDHAihg2TZLcqmr6Ye4njCQKyyCd
y+jVj/YaNxxKbtRtLb4y1ZgYQeK1MZ7ooHylcjw3tkHgAHJobRw2ZFVzfLcYfNat7N0zT8OZm65K
k7eCDiIqtjwMwfKBHb/7EFGKl7Rv34ltWi9y/5D9tCCTkeSL6WMRM+8cJPHoE8kmOs4uYi5SaK9a
L2WZGmPVkxJEKuBOwYbAIa2GiJ4iBIpXCFqkgXyP3Getrcl9vuH55jx/iLuz1uB9dLDHg+XDKmvB
lUbFh1CDnBh9EkccwUlC6VMWSUbYGCwB9LRtqeJe3vQAjcT3YPh46F+m+o1cSa4fX/rU663z3hY7
aSHjMhyJqGz05Kxz8yygZL4GJmLH1bDU2W3WOTrTaztnhS3BxXLz9hhjR92xnXwwGckLM8Vi6Qo8
jaKVoK9q8KluMbo1rOFq1bKqokTbmLjDyhs7aZNennGV9Ou5mXh37nP3TMpq/Y4f7+H4F5b+rW5F
8m5mV3yVekdKhEyIqMzBl4A/gQgplN9l8WfIfwqJRl1HuG8FS1JX9Hf5uqcxJv28hGIglqpPJowy
jXAdVZsk21G405Nc8lKD4hhKxFhrms+1Zvyfas1WpUqP7QM86XqEbEczNhh6qC/N5PhIH/C9tgd2
4P1kLlF+r75ibjQuJqO2WA4cuHkbSLHRfqW5GyzCk5clASquudHKymX7xtp7ydKgdhpjmWJDZ52q
Hfii+GRCh4cR21AsjRfzueeowndhqoMjiKNvRn9N/sKMCWqBSYk3s3hasiswGq0tIYBBexPz9zj9
SKERb4cObuW+Eg5NcZAFjCD8DBMj0+TZi4X7M/RIJ/49M1Ryqr0r1jA6nC0J6XOw/Q2dUwjd/6t9
roubtDv+4kyUZ78xxlGAnki2jxIX5yoj5vPkGjHP01eX5IewPFYhVqfz2zYsL5p0UVI4Cg4tulhX
R07LOMPEdU8qNr5I5TnAW7PCZLhmh/M5lUpi2Qev4wUU/mnbrN0hvFB6NaHWcNXTztnsCXxnb/34
5v4Z7ivapX67XYT7xFcDhAVd7WqTeEK2gc/jsricjn1TlQGNTDoo2TX07VIF2rEouWQG+3maYlyh
e9U8p9IFFWU3DvvN7Y46gf6Pt5LLTljNoEYbqzsv5bL1z1F1md8a/bXrblL8Ebefw4Jqc9DURn+O
hvO7QEkOzkiCttVCXHbF8ZaymVlaJlHDarpKSn3iJQNL5iqRmYHLKz6Ml8dwr4RAQqARCVLVTAVg
Sqjd/cG2hQkJB9IDFZkuGXeFJ7nONzmmo/aiZoDrF5gWspYBb9mgtVHsgZyEt6HF1bK606SGxsRL
eBzuNhaRLZuugiYNTA4dMaLVHTY562n9LLVrSM9CFNuJckqKi3FmK8afp05mpJ7goKOxnF6gpBnH
Bn+U7slfWJ1N7ubTaaHy34Pkm2gOmrmAOTCBYXXV0+Nk3hC+tPSrS794QDLtADtah7O1j7nBuAyU
1uCvb2kOYVlO4R7uRVZrUyoMv1NFTc4d/dhdJuDr2ssIZqPe5/JuGnzNNZmdHv9Iv3/MNjgNd1AL
XU30/O2Ct9k/tOWRDGf+9+1KmQUAdqMkR11rDisNJjj7KE1UmKPBMlHfZCCJ1QlPgVgLngIef4+T
HnbN4OLnM58oJ1IT+TWjWV3Y/u6V2Az3ORLMfhhh5u0L1NO1PkMx5elGuSrNR3+l5tDy3rVcFEwJ
LrRiPJEojdHwTUrRjZf8Mhj0oFykp5kAteovgf2spq91St4/P93ooobN9AWq4vGsvQpCW9om0xxD
qJsHwf/kteI/eU1ZQroYsd6X02N9S5vuq0bYXX2Lho9ShOa9k1hjEWhr523rTl+JNIMlhAt25gIc
T1hqPiPrMJwK7v7A2zoOLeivOobGw/pPiN2m+0fkSoiuddEljKbGHUHa14HVGz9lgQjBKXnByRl+
vZgs4G8dsmfO1vhge6GuQ2mjga+qWbQBQ/cpYKKTl1X+euAvmOsWkWb2T3bHcUOHjAVjYFc4v90l
PPoK6i9i9/78iSOI+Ix/3ZyNB3eoXxSsGm1C8S+XeWfeKD9pSQDed9JS+aARJqceawUqUG7PJODF
BXkOIvckLKR0TroUyAotS2yzyoExwMrdY/QsoPtdd6kOP+MEVfhFIaOf6jWK3i5XtoK59hWPJgm+
2p15EtIS6UjoXgPGzv+Pyg1GHLvTlrBJWNq/4kdh7/utsk8Br/lwYG6sGly3AhbgdQssD7wt6WXq
RLVXpXI3twcG9ni1waHXmgT795G/x1E//Y/q7Umxq0a35YmsuyEHuvmMRXW1SoXVkFuGerKJjC/v
1lxMbmZySwl4a1YQrR/Wt99Cw7bV+eG7l7eKZenm3OLhONiH7060vit9gVKzJL89eQerwvb9yb5J
QkjILwdFX94y24CHYlXIAE+PH1es8Qd/k8SkTPguW+Fj1murxouI0q1aEOlTmAwBZ6y1Ik53SqHY
+uY2kKxa2lTBdqh5T7+L4s8sw3Hs9SD6oGIT7F+J/tmmpu74sPiTk9h5DIk1QDfpNuMO508ae9bP
0E2CVkO+xUbSMuTvtnkNEx+h0evBZ3brEEAz3tvPOdypbK/QrnEexUsuXTP/XxpGz3f1uAv9HYmk
yt8FAipi0XxZd27dNjD+/DGpUcnMq3uCGl6boyesqc7NHuTPPgvhA/zJPXyz5yAj82FdyTi+cCSv
OHdG2vxFSMOhCSMA8dgTVvc1biF9GVYuzYa9PeAFzpz5iyEq6aMoK0IsdqTvtPRwh7IWsvdlfLlk
1auRn2p/rf+Ztqykuv0/LFqp7OFJSFlS91MFPwYraCRszhJHxB62YIwtMaepG8r5e8Rlx42C+1pp
V67IYwNf8NM/VYO7E/9QBGC0Z7mwX5RZ2rVNNX0nmGy4Oy+IXWL2JNQjfxDrCen3fYCvm7r2KvkW
obLz/jTcVqZU3FRe0gjWS+7nQ96EhBoXZrBT7Lpcy/4qiHE1eVJJzROUk90KeIEon53A4XwCo0CD
ZWNeqdZjAm3YTYtroMqOQ6YdM9O9WmQR5RBb7AI6yXWfjoB1Hm86aVMSaiq3lbp4GcQ0C2exwDcP
LcV+cIHfl8H5xeiKyg8SXs37eTwb3y91ZTzaXp3hei92UJNIisyGGwaZefY5lXfAvibFT9gV9jU3
CRauv0iBzq7u8yFYZob7ENy+XmTipskBv94qDr8km+e6jQdUOb+kqWIG4phB/+NRgxp29zAsFm/r
fH7FBMXWu9sQ+YLRNubsTT1fia3NSz+GbdjN+F14ynnCPQAYfj8e3hudSK7Mh6ZyQUa/vTE5RFg8
Hac1XpXi+vYW1rjN4Khn2AmMVS2whWb84gFF1VlNX8lEBlL/lDprXFsAfSmdwRMJu4Aotm0qhzY6
cAmf6KYaLYFnMmZbDh5XtWrsHMKoD7Lf9s0H4V5olauqQbujH1bOQ+zq4EoOL0WgNn5ZhhiEBkuk
k8MTxN4OxG0mbotqq+aWGixJqeprIoPw3CwhPevqqZuDmdWZWlchJgfDBRncCG71HzK4Tl3i0xJA
JqSXfElMnoy8plnsjqGR9dqEG2lJrJYLnc0t1Dh243cLv99YrWDr83rQPpMLq1L41wwqLoDUIneF
oTfwmFaojj9HTAzK/rdfgQp0bOb9RqK/VFz/OcpT28T/7U0NYc9M/eqognQ3dZnlrlnrQZlqYenB
LSCwN9D8511BvU8fnzf6yFAws78mZJfEa0jHMU+hqT88kwGQrtuu/Xzrn7BfGftvdzPUN7wt0+qM
4LY0kSAJGz/tI7nFNqOEV0hPFfJ7aIvqadafe0dIXOYG7TFVNovyZlFJjs443H0CeNxildkYw96A
4igAlzpoMwZW9wEJVjjE4gFHq6W//Y+lGIj/WPuB6FYPdyKoGZRKrgm3mw9c5a6ucm7ztNFjS/+4
Sf37TPmMpa9i+FOHP2P3IwU/FL3RMkzX69f6yFGLLV2Abf6X6L522mhqHMSdg2lSwMq0opLLyZC/
L51EZMJYvjn36DWhL0D9LgNuWFuUC9nHhz/BgDB9FLNtH86jZsMnBTNfZ5tPLP3AJ7SYLpucVr8J
xQWWcnQf+nTBTCUL/LMZTRdLjtrLdMGpyLcZVOhsyx+HO13M+lXCYeS7s3FcjO36TyRP+sQM1Kw1
zg7vZnpOtFPnhL1jWE10CuXjjqM8ljGufEmk7XZn0plo7mM+Fg1DXbzRpE0gb5SSSpNtSopf3Gpv
zYwAy1aotkq1FSHDNhttWM9kT7ZlCXzhlC1qU04s2yrc1tV2DLeC5AiSxTqOahxcCc3yDs4UKll5
FKVjWR35RqrgCEl8nEO71uWjLx56wxm47S5qrlYitDx24P9n8y74HPSvgDxK8ae6Bo+5YfHXPf+J
oR7t++IgQcH9z7UmCLss2O1ALFnzytKqS3U/+/C7pYPNoufWDq88E4NDFu4EddP6G6HbGdpeHI6N
eKqW+X/9LYF/KUlJOkV+0qTXxORMPuKZmnTkHWlRY1O/54qFSqfD0i+IvViF7/irrAN5dVHLc0we
JDqI4Z7sAdJBYa4DcdMOsFbWGN7SL9xx5AuQ4mSAU8KcY0dbcDPezmh3WWrtcYgO5pw0guG7FW4l
3EkA10gmFEuB6T52x8Gp6IxKT3l4ECukslfGe/IMVmTrGUu4U25ucbh6eUf0ZA0cYzCtov7i0BLn
PxHoYEv/kB7L0Wvt2rlnc3FZP12E/xNMdPQdehLsVndoOsLUJ1OGvks0jGzrnB/lvqOtB/+I2Y5W
0nkBnPzSHSGIcagDKjejLv740j+i2T1NE8UWkp1qXnIKSFhJwQglF7mezpJ05IJuiVZ+Pa+H27Qa
fTMq5yVPunIWhaliZ/WiQ9d0YQXWglsYLplkvXZntUuGWxE+mnIH7zhpN7WxXuiW/OzskiQPnaGn
XDdUbBu19SEhAnklcJK5w26RNfUx4MkBhr8C6LJiETAbPEn32mQ9JUsPdXtJWB/jQCIQ7Cjhunz+
yJqxt5ZpvfHFDYFz0++TIFYzxW7uzpCuYiga4JFLF1+wFxEjhRLt+O1n1n123ac/fshIK/COwx/9
uc+TgI68BfneHPbxuE+LgzUneyeMOwVzYLGTMYlJzkuTK/e4KRsFGgDrqm1PqsgmzDOjzXavR/tI
2WU0yiXb9LkVrdhtOx0K5amhkBNDwrlm2UAt0CvZFQxgEA8Y1VcrEkwEVX//ifXw0E/r4SjwLKX3
KESkF0MqlhTO0ewHDBimNlyS0nyPwvfGbdWDrM+faKD98Yhm+rtio0vVzD5lbQPTRsUWjGTUdh63
p5bfgqkyWVwZ5gQ7O8Tcnsd1qtDctFLAn4TrrF+8PAxzJmdK/rDpOHxnaO/iayVNdrZIPufxcoo4
TE3Ay6CdIg5jgWd3aVn989g/tk5i6/Y3RWEZG40taUI6BayS9d6K1HMUEgfzwgorzxeJXKuuXs3+
avjXWXXDTzZsVoseyJeCkIHqR1xiE48bAfdKYFfCqc5PYWKTz6da5qJENyjZ3RPunj47olnvMQ0i
3uj1sjU95QO8XUqmezkycQ2UoC2GdMI7wUcMwFQkFrIorQXIosZsY4zbBoSuucOQhu1E/fYryMOD
XQ5WhxCzar9TYIXMIeq6iDe9tMEeY0U1msiKQpQk4cziqbSAB+Ic8PWUyVc9HWubW5UT+E/P9vL5
yqwHb6pkYzTbkV+txL0pwWja2CMQi61UbjtngLAGGFm+mP55znfyPg4f5vAh+Z/kQLPoMxY+gvJ9
cCSqgETetUmfJkwbZ25E4Uy0JGzVA+s+e6865nF5TtwHudHku6xW2j6o36rhQ/ReiqSv/aStFJvc
x29QSq3XokaC1vPxBc2svN3+LEKRT+q3f5CK15F6YEwMOrS1XL35CvfwjeEBTzbrScLmgf9YaVPt
xlET95wvKndIPByybX/Tjdep18j4V+U3ueQ5cI4fxKeNx1dOStiipFI+Dk8fZqktHvnGPaLos0Rk
/4h7irZtJBCMYRiRJhafFxCM8V0tw2awlsBTe3j0C3z5ww5IdnGMw1PcnwcoyYBt5ujA1ZZqn6l1
4VYgYvMkfbzt5uLja/b44jCwmc/vHB2F6WCu1O5UF5e6xI99c8mjVbnsPPZI5Q6aWSG6tBYv0wQn
lutzqAaOBy9hdEPuihZPn3M+nGmT8Heij4qylCLyaltT3DbKpknp5V3bfDs+nxzXN5G7AyWqtbbl
zG6Ldz74y5bhCqcbszSrnpDGyjkPEp/66tNAAnJhkHpwZWTWmFv3VRXPWnRUZ0flA6wO96uo2Fsv
oRkKkRo9aMbjxIFhnwM0fsJxlxc/Q/HTjHP+jcApO1/z1NK+Bs/vLeoqiaV26pprQapP6bAQObPX
BWDkeYO3Gop5KRzvLC1Q8k1NoxSb2qanloBoieTAGUM9KkRQKiIzvrfp7TTf9eL7y10bzWb0YWkZ
7/hlsJoQRhgQADKnbj9LWvRMZgk6t/dgv4PTvdo2c8ohhoRP9KcefkLslrrPSPjAeXMGZCtfC/kq
v8HCPmfSRTRe2ZBQTFSneJBsyXtUjhKvHtWqKre4hXnS9ueiP9cJbRauqE9pGfL3K6jzfFb4yv+P
qPNsbhQNt+0faqpEFHwVCAHKWfYXyu7uISNy+vV34T73nKqumRqP20EC3ifsvfZ0TCbwqfNfrv9b
TI5qzJpswl4o/DQDuuf8kxnv4ztfc5xclitYb0WI+4Yvwz2f1q/UDRg8MKJCL2Kq+kYBqR58qdG9
Sm3IkTGfTP1FSgAPGv0g8jlU6tlGTk3NX4/dHY4kk7iSTEJxpcQzwkcDCS88Ne2VUyr+gEC68Tpo
F729VPFFFU9aeVLMpKJRP/5D+PSXOF69JdcPXWM7+HbNOPvHPGI85ea6qAggeqRHZTirKJb6j7H+
nJ7GYgVrGdJy3gLL2tblLpXMcVpNFeTcrVJyt+xr7aCSrdmfouUptYv6idGP23/IXpLybJVn3j9C
6Q7nyW8ZiZi0kgMKev9aN9+gFGhBJucF3Vg46ixSvKnxJHGDLj4m+yMrzd5kb64sZsx0wxaE3Ds2
YbUHr37BYxYN8mgP0wn1sd2yQBQ34ORpbOd+Vq93CPBfYk7zteFZQ3/bAQAiCPQqRneaoEY2edVJ
6k1DlLgXobhpPA0o5bXPlEYY4IeHEhk1vyFCExVR/VgklPAOEGwlpbAZdm29wxlGPBtOH7JBUtzS
jgZyubtX0qOr1RXPN4k/s1drOR5kHTzwWqGT2INo50rV3WHJpAa0G/sUx6icBc3E0tFi11g6AQag
xPUTB02RvHhFR26spUbYwLbgY4WJb0qhx2NRw3W7dNg3ZC1WhnqVZ5u22UgzOnVPhYeeMrlmBKoU
jwXwd91NmH9hNvRYTyCCgpUz2jh0peHaCM+yefmy2SBmOC0w+ySeL9g9HTQbqfCS1E7ADiG9htn1
zaXmH0dLbfkwOkDzzau34YEoSpu229SQDTQYfnbV2CTONzaRnqP2k+c5rD2SJlj6wa5QPkT91avA
LG+kqWXEDLsLYuLNNFtVkBmI1PxZ0I86334tpN7C4CRzs8bNDCfM5u0qtEiiohhBIA7kr2/f4U42
dlNKdssh0o5I/X+ITS1bsrebI8OHYwA+4e2SFYycr9vnG+H99QbPJH3BmQ7/FiBdGGRbfHNiQTHU
83yOQtLmPSM05U0NE3o8iONxOR4jfDtUt0jZEQiQYtR4OmYf/0vdRNHlHV3Sdu7iUmLlmJYE5xD7
Sfsy0qcwsC91ys4MYU4mlz449RgGul3lzb7d8Kvqvwga0tLPpNtk0Sp9JI3HmHAAEEBjzpU8gZf+
LssV2Bdc503BKNWTeGIGXqi4KDgzM033wrrs1hV+peiYNwfGchHv0GVEI17h3p/XHhk5Pccc2ray
FqJnL1qqeFtEd1rARWK/x0PPRTrt69eierGrmrI14156VeggmPtBnZzCBlc+lhOi0x9N8pRoP8Rz
EK5Hm8e7Qa00zTZkDh1/OojFvEEu3Sl4IXmpEoeRJwK8lIAcVHDDc80yq0qewfiUhWc/Pn0OA0KX
mnH9q+k6RVdr3NiaVftOZA4QAHDGPrp03nNdBieI/vgfMig0cdvG8w62HTyRtZPs0paFCwgF7y+B
Fdv/2GdHJIxuLN2V7gYojD1rjgPYNIIPJBTGuhLvmN9oON8HmaNhXq8T9gZwKU52ebLTsdIkc65E
4cbCcSqOmXCgt8nrOYUopVgOtyJXdwMx3lHuS4Ffzv2234woOw8IFpkXw7qh6vqR26QwhUmEmDaY
9yDY5gWLa0fpHRy2M64Qn60tGze/v6nThR4puam4AiQgIfPACqdDuLBVf1WA5gRZiu7VB/r0p4n+
1MMfxk9E3rBb57a/w/dcIhr7UWqhcSDiU+5ufTnDZFm8kDVMHlLvbR8jUgUNmc5qKa8V4RiYOlPn
zsM3sDCcBC1F5Ch4DTW3YgB0wOmgEEOyADB/lvxbV9ilBJrMbWu3e8jyhwoeZ3pGAhkUZpd5beP2
hlNkDtFGCmoafHx4GDFr7UCbwHfNANVk5zI7q+/L9L5EFsc6q91k/R8PHaC1qybaH4gwM39RD+mK
rzJt1P77Z/EYi21GgLwBiQtMoLNsHNXfpDCd0402bXKr1E8Gp9x4a5Q74LFGPPA+FWhkf1LEGAlK
+J8Q0DvGiqAO+MTCM2OrUf/u2+96WqvGxrZG+azIc/ZUIB4Xa9U+2rnA0XwL1HMiHQ07wsY1uP+8
jHA0RteB9CYo16KwYTzPSn7j1v5Q7mcz2kmPjlJ0HJuD2N3yt+2wGX103U0nxd2AMs+z2wwv7Isp
89WMjTf49nMRns2lcEirg2YrjQuhsYZxna/EbMsKBXt/m39k3H75cYGxZulwVMD8eEmk6sbzAieo
3d5K1PWu0c354f+zEZnI/fsdMR79GTt3TJ4XszKNAneSNnHGfOf6hZ1PfuTv7S990EetXJB72i1M
KiL+lGBx6fXbXQWyfeGGGnx665evtv2otOg00lu4Cg+/hqiPg7jlTYP0kUjQGc+KSsjkKYtPnc5U
b98Nu0tBjMIxfbPGJ0n82I/nm50wC/4fyhP3y/frB6kNjJcJVXhZNBejcgMNj/3B7P+8MXe/z2V7
jaYHGEgt/mjKr2JYAUaxrj3/1XyOq6w/AUZMRgFKKjsEiSwxTo4f2V/LG7XcKRdNZxhM3K4dFa5Y
2K1tkiyqbn/1sdTmkUA5HlYWBZxwJWjlnVkPSGrZVpJ5rh7oJLvg0s9BbI1tfC6nPagzFC/qj60T
xcu7Naeliek+eq9aQuDzbVfNRDTE7b8WhjYsRQGVkPClrtVgNXN2rqV/qZG51sf+w8cAkKzgJ0yW
Lly17qKF55B4ECpchywavTSNimURD1N7QE+dk1axJngRDQUCZG7BtmGqd0TQluKnE1dyderk/a9F
1r1Tvwsac2RFb0IjIWMWvY79q1sqgqTkzN6JPxgfefxhRB/Y8etnVuyywXmHCBdupZl8LuU7/lm1
/9v1f7N7Kn8t1c/Q+DDY+9IkaAexPy2Wp/dZTW+2Xtjzju9YLk8gKKD6GiQEmnRr3XKj+6jGycXE
6MBhjimQKJistZlmq39azKvYEkx8VhE6ksiVmmuXPqa3yflPLYbb7lT/EQdLSB3ywYuc1fU5dQw+
UJ2iwX6foE337vSlYOGrV2uNbNF4L03bDMxSBZ3TK8NdVm+oN37FPWsHQw06swWZhi79UjcWbNlZ
2hMd029woIJCIIwVws1D5GNTan8POB+182hYsnGR5dPg/9ZYjxIey/B+3MSNhaQbWbJ278dTCtBH
sP0FBm+8v2YYmnl+GhMuSOtXsVTHRJoWCp7oRxv+FYc/WvBXCv9USA0S4Lg8c7bvzaodzqgTlGvA
PoR+ManuS/iEnCDDQ66eKPoadt5sgBfnXthhuEKC4D9fw5GAeJVIJoA8G+NDsCrlWRmPKt6E4Mn2
1EU+Hrd0X0+WVqwT/SwC+eJwrRltbBsSt2Y2af89VZ9vqig33UdWYMOuLBX3HxG3w+YpkIEzSxPq
5oCvnt0iXid/rY4vNhyMVXvjUtWnd2ouK2YBpgCnUDsbwXGe2ur7Lj8Jw/H3Qt9XsQc3MsMVyyqc
uj9Y19Yvrc7VURVYsYFxwLeCa2IpuzLWq9wFd9FsFzCekbOmwNlhrDjGU922/i5fHsFiIorzoqsR
eKCKiWv4hyr+Z09FxP5Hng3w6+DHQU2mEDGZYjrLcPtrK5m/4rZol0lI7gZMbR04+xYiarPct+kB
BDQCMbnjPcR/fOP4FgmdK6E83VJAefFNjml8L9Uzlx16ebRx9PIb3U0jHjZHXz4gGRWTfZvvqmor
517MRW5ys0sR2oBTt5p2ibaitAx55OIqOWCpMqTD7EvOViEBFdkuMk79eZw+4mgnGiSAXGS6y9pT
MpadO9xD6Cigc03BmoARxIe0SvW6qV9izU7tQ4cJm342xYe2BCvzkm0J/goc6mIbd3RlbksKteg0
pwBv+0GnpvdtCeIHiaGDk4VuDI0TmRg0fm2TWgmxF5BeuFJrSs+LEV2Y3QziScrX7xWaRjZASuoU
/kZawz6vfLfIiYE8LXdo7ZXsdO7QDZ+Xi6Merf6lICkEzAS2KDqDvGnMqtp12SFYMhE4o/LOrC49
IQKLh32w3Df3TrNVGBEyE/pNKVupU5IIHFBLrYPB1rcSOXiibPMQV7iNTgtoTAgxD2JjL/9bNOsy
o0u8R9N1Qpgp+AfC1m4ayKxNLHup7BmpF0JjNvl/Ioh0wEynr35X6K9/iU1KfdNtIV9nvjukboTl
QeAH7rKTwi5khRZsobuB7sioF2jrY/eXH+id0klCazLNXIybRpjvefRPETvfcAOMsFVvnX7JwxMz
+7maIVSnOmJbNTBvTg+FeNHyS94Ki4sSXIf6ukzIuLwlylWXr111hfNwCZL1TKwkwgqt8LAzRihI
JkoLLFdtbC0L8AL3IjZtfLCNzPR6TY9FqKayMxqAKKxaP6vupY/3Qb808mlqr4V6794v2anlrfs2
dowJ/OSgJNgQsTgS3X6Q32ifVzEDXiz/WNi7i/7fZxgcuszmoiS7aMqPmLXl6QSbgMS3/q43F23T
lo8FqYFoxU59cVoQ3epjsD6Wi2MkHOrysOBsuw/+imC4BF/gkbe/QRy2aqrzVJ37hVMzMVEh3e6E
YtZZkdxHYvfbQopfBND0vSLaEXce0qmFpgCyYU2pO7vCBzuMVqQ9I2mlA5ZvqPfJhyv/iDXupM+a
/IMPIXtykARmXM2HhqDPh0Z/lVHII1sG4Bh5xsQAe+dPu6gxIxn4zGliyZOvfNUhtGD0z91e01cV
PlMbVGF0Nh5Bi47xkGenkdQJymDtkFjJxwRUvty+GXO160Jy82Lz7ojC2JXEXWyTV708SgCP0Oqj
Eu/MlMJidN+VN6RbrbmmHHYLmHsIEF1ddwIz67jDH/3i6jfn5V/5wUc48MLtAtGE5ojoXjBkb5vz
x5JQvmWw/6Ct1ZbOm35fd7BMyTPi6fBLFYpCKsI3TpzvSvgYlp/1fcj2DWS/bB/1eyxwA5Lsm7zl
9ieXgXyOA7/HkZYGMIf83aPr03dG/3fo/+b9X6b74AMC3OqPVn22vZP8WORDnIw4ifYy3owzMI6m
/wuMQ+3/wFkFH0TbJ8IklTBFehUkoGYbN9tM2mpEUZs65tqaMDLGWN70HWegq9dxfsbU0QW7atrJ
RB9s0gan+y1LHxKouHOUHbBEraN0owqm0R3yP/jEhZUk7eESDfRyvKoNs7l9lx795UkpLinIad4z
1+9dKBYhhKLCm3GthRd8Jskmrq+RcgUpKlwW2GRrwMDnoD/3sZXgSBdZxmL9sQySxWZ89Udq2BW6
6Zqx+HzfTsntveliWxceo/iSyQUZN1Viyk+kBTNsu08smkS9d+TvQN6+AzNaA4INf0Cw2D0y9SC2
h6E2y95t+FJmhmC7f9TxI5funX4L/mrRKZ8bjwOow3Ym0ZniBWBhtV2S0MuVch57r+fLd9ha/nI8
4gW3phEG784H1AaGluBvVPnxVqR+w8pDV4nN8ITEGbXnP4mzsFgrfH1lv5xWFz86hTUuPLxTGDBO
dXRS60MHCSjfwT22EuOhv+9MlVhjve/R2+Yd06bX3Nw7QGlAeRe5y3GpWylHaXPU8HsRT8T+xN/+
NSBGqZ4IlIO8CdRhW4RgSECnGDDQvI2VhNnpGD/bj1XCo36vjha2Cta5/NYGRd3Md85KN6o9o7MM
EyJ9h3iFDtX1QVluRFA7CxuOfCBa0AC5zdeyvJ8OVOrNCu22oWxrG4SPsi0tUFIrCMFBvOmA7B1g
evkLe/H/5U2Q4UYQW0h3VtVyRbHjw9pmbm+YMNLPBbOMSy+fijWLTKTMO1BU3XJV4HWTD0ik4Jrx
5QBRdfQYXJonRLW/FVKs0pdQPEFd6cZlcSJi1uzfd2S6vFb1ltmHm2PV1x/8THJoF29P+yO0dsLm
EMF6YXz47UdePuvogROVqbsePUTxDm1R1s4YpDQspJLMv8Z43TzRzxYoGJtTKZPAEOarSDst4hNA
sn+y97dygHA3ys9ZHgx0OD6NDSWml20M4qqLNQujUbRdZBsGal2HW3nRu4vyXpf3zrjJ0h1in+bF
hQfjj9k/ZO3qY1nM4XHK5DWCFTN1fS4d+vgI2Z+ThHiVXT2kByTizdNGL0IyfNLrz8b/mLTPSvvk
wFvC6raGEPncR5e+5O4B5lMwrLJz4gX62lvS7blscc2qFaB5oF8sxOGfrQLtxCtUv7+i9xcMxn5g
tPtKNujtOS0TM/UpfkGDrhp9YwywlDZMfkk1nX7YFqRfwpkH3cMMxUIEy29SU9rt2UL9WRRPpi3h
hljFSNkncOVaN8HgSDdn9UxUJCcYjmFwKdg1eA3QvIOqH0mYCtjGjg89f81I+Zz3/VAnxyw5dskJ
t+nQHqv2mLfHOj5qKbadi5hf0v5MXACb33H4HeI7jk4ITPN2r6vtKscZJGxqPL/RnKQVfJNvVQOh
S2zzTbgPkZ37d3rstWMxnnWs2GzbS9IVDzpR8NFH6X+gexxuivHRYzcoN4W+9mvUuFtwWkO8zSJc
I3Ob8MYZ8IYS46X4duBiI96UHLVdS7MZExesb2LHhEdSplYTUOZuDWmbBLsG712BeXGmwrbjjiCf
Mj4mYBRhEnR7uOqF16f7/4OTYSxSLDqKll/Xn0NKB2HzRvoWbQj07sRVGO3owulPnujT+M7B95/E
N7PmBBAFjIx+L1RO/I2gmhgMSJXVbej96UacXqqwqtU9cU7yvGYUuWyDec3IjvEf1wDPP84jVo3R
26uQa2OGJfzghCMWN1uOGQmJqsZMn7fyf+kFLDGAnpA/5ykEKbp87rgwS4J/EYuQbqG5xe9CJ4zF
XZzLtYH6jc55b+1jkKrYOaItQjCTzHZ6sA2GyX++BdoA+aRLDnHsAi8sijFEUcUcrYYI1kFyVJRu
jzjS8Fhh/Kkx3CXKBrnyH6nfxYLbjxb2RagwtIRYFaP/gspebDrN4aeIKKzs7D8uQ7k49xXhoM9l
/nH+33e350U/LZ5knhSaGSVmrq/5A0WO9pDkqDwGBIMRWlktB2/GZfz4nxFgzvIo+diRn0rMI+0k
5Hma0Iw7t/tw1OUpXmfL/djN17miztc5mZFZd8rBmXVrv1j34UrZkp4xeW9cnsGun2aCxdTDFN1P
yWF0FGAH7y+kEAT9xfvAXqifWvCxbPdk05KKSgyUjqK/okhzSYSM15An5N4TixVXRRQeQ+47Omaa
yw0RkLhUUIhn2C4mnkdI2DwGbQmTULa8jwBYWbbv24Ou7olfxZE9/SS/9Kv0LseYutCje9iAmZgp
5Ya9dbqJrr087xzaJxFsOFtAc7zr+aWItPmlwCvNUM1JnjqOPLR2B5FjINlP2q5aMArb9sEuNHaG
vtPAPBNQ/mHUn772GRZfAYpJ0czLO1IoyMdFf1s2M7oEYYkVK5jSB5PNTiid0W9LrGERjXqtAPTS
k/AdoMWhudFNJbR6HR/9qiyOfnX2WW6ch/Ikpk5A5q94WNT7oUO4sNXmXF0aYy2289KWersNV9JK
nLwaI225C5Hivk3INcNHuDZjxlTiUYDRg6BB38qKR1iVUe5yzyylQ5WhRr0sGSQJljDvh3DYOm+7
CV3eairUJgXps6lwzCCod+j0mhFN2iVXryX+pWurI/m8kcjIiGCJ5nVGUeQ+ngmmbp/LZPWr7ft0
UlOd2hUXNQpLwYFiUGMA7G5yeVWyS8mAOf0u2cXhH0nMCzhcQ8YzsxLYntA6yRzwYM/fu8uqrD4z
UwYFP9wptVnA1ucREhu0UUe4dm+zG1i1zDjF3inf7pzvwaPsh8NvzJibOdYNFyOJLqR0Nv9cjLJT
llfI/Lzb3OsjkQIIuNNTEq9wAf8aMllejqlK+iJ44JnCIBIE8wOKRWJT8CTn8bjXsh1Dgo6DHojp
TzKSeAnf1nfTXpVypRnYgCGpY3FxFHPkJSID76e1j/3/ae0Nf4MuahE5RYWLgU3GTlMtZZ2rd117
Nj2iUMicTvGzpKBoXUJIqq9yPVuk1eRWMo/KvnMMv+rnxDxXZbLB/EmJfwvSF6I7VFe6fuo/hXwf
Tbf2K/oh4beim7AeL7fjYyF7Uvl/eC09IqvDDPRtgghJYYbhLVIqCKdC3KlSCgTqinYDn/V7nV0+
9eXWb3cCYsdgS5+aZI6AyxnnC7mh7ar0d0FqvftjoJ9aUEeHMrwSt9AwUanu4vBgWjY4MpVze2je
jkvXqisHVd0j4yJI6qdxxlHHm//P0oToOuQmBdzQnTUrRq3nReO5Mc7y4kL/HVupvqpDty13aKPC
K4cQYuKfRfyg7rJqp8ggMs8xU+r6rggPoHgZOltAVbu4caBVKbIH85Goms5wYFVJ60WE0PBKtnBN
1jIC/3KG6vUDO6ZtNFjj+l09FsNdqG5tfm0h4ZNLLB6KZo8xl6YxOxjaMc3PUnEh28vHzc6NYtOp
98yFiTFBoXyo4uMCylh7GOMDxl5MYrRQoEjw2WIbJzOQ4we9Uo7n1dUqD9lg980WDuiJ2hyopEQO
1+SGdCttLNA7fbUr80Ot2IvCJApOft/80UFK+3rg/iVBkhw9BFiBuvWBbRG4q28K7Zt9OpadbLUf
yB8wDsp41N6nN4jNywsaD7IK0JH3d/xsLAsFRV65sCo2Grf4cra4Yt36ZwF6vbAo+YSGSGcjvJSZ
hc9RHW3Ufam67sI1Ge+9/FFOpCofovKgi/uw3k8AlyzJtBVc4cVWMdVx62Pw9V1fdFMZ1gxPzlky
KKqQh/uIpT5fhLzKLcMPI9u3M/5gXTKPjj3yy19cCTbkDmT+oWCDQ1ssPJF04H+nMMYiabd/IPiI
MPL88IysfU/QoZULbuw7j3OFwMcH+zCT1ybNWZaujEKs9jBLUsCpq22Aq1D0euhH2pYBB37dpfp7
YT5KABb6ZvuSA2TKLHT5XCv/0Zdp+3x5b6oX+DZOdR2e48wcwhLtYFZEZzGLZuefy/8cflvTD2eW
l3aq5qq2jikgXH9y6VlmfNH7B1/UFifrRyaEirNNPV/CLSp+cIBBT0WzHjHhxHi+tAesgfkqhiHQ
bjkTUmMHYuz6Lj2VGTKXvg7y1HL+q+trVl/b5KZU1/Y7MG55fyvkqzZeLIdCknRYfGYUXwySIX+F
P/Q7Q1tLi7X/N+1XvPy8zsVg+9iLfy/LWQNlWUj6sJg/rH8aeKR5hDjzKxjHbPVCbYPOIJjTYXmt
IHZYfKoI//poBNb2hTLEkvRrh0ffQBGA9ocr04g/kST1/42oEz6l7mvOel0qf1L1D2YDuK4rq9ix
sWB3TFTP/gVRMIwue2gOp2kxG2uRxe/ZKlr2/nMhf0T6yw9egn8PnKZxjsZKB7xmdo1Tc2Fuh25W
xUegnUNee2/SPVK8/DMPFHKzYnbLw4MtDFqbNxVPsdWmdR8/eT+BibB8oK7UwdwRLo0THRObJ0Qk
f1tFNncYIaI1GlLBHuhl+ydBlUH3JdXfS4VFm3XmfWNHAXo4Adv3Uwj+y6wmkcggWipV1rKRzmpg
LfZK0StzYIMscU1c51NxC8ZjuV6Kq8Vm1A+hccRfCwIW76D0oYyf0UHb4O+V47sRQ7G75ejaGDQd
UEhhRUGbhdIKVCZZkMrSyjFCDiQXbUW7qva9OAerpQoLmlUGl0Xbir8jyQMAlgpeNWyHYTsNW/4C
RsrssIwuLFlVG3U+xFrx1JenuDy+60cmbRIZgyYwRG8yXDbn6NprVO5A9w8Tjn+eXdkh6Y+pVahO
ObhB5NFrsjZmJO6x8MxWseABVC7f28mOWH2+GVF+FeS8oL7MPiWTrToY3tGL4d8xXL37+i0F3OBf
TLgnrEZ86O6QBiw9xP29GjMuiWeqPoOE3M5tj7rnHrI1CP5SJRj9jSq249FMkspzWLzGjLHQM71H
1bMzHgQyG8i6kH3kLr7m5mfnQnUtwb8KnImnlrJygMj8K75pCak3wAeRH4c9WxU20VOkqbuF2WUK
TzAESDWVG/SAZ6Wz0L+ign3/SGDJNk3oBawB0p+2V74JrVv6D796StXTwqZ6ALqhKjPgLrB65Tg0
x/iH4XeO4tvy/5LW2d1Z3KoH8qMeFMQa1tUf0WYxbDoMvT/54hS5aBEIzWSDyVLtjWYXjsF/24eQ
HQEmcle/wFQi1LJIU7gUsKTfPMktMofGJ0rt/N5mdiSdiBD3g0Ma70X0nyFn9z6zyvQ4padwde0G
N468fPKWyTYBhHQB/6cqVy25FffF8EcO/jpnwE0zIJq8cM0TIZPRyCK8zt1wL2aXP610b4r7P1vr
zOBkmKLPPDlfPdPNc6NtsUI3pfWIcIsvNthtJWP2r7629ILceBkBdSsNR8eIaxnN8MqSAziYL4E1
4tLtxgMfwfsq/tylPJcwffwYiPdltqaJJIkEGElxwasmffvT7ys86OcVcMdWEbYOhAm36N20Z8/m
Itf4JKOHsFtZfqoMvGAMWDh0aYH7+mARfYXSHbAjPCfLL5klzi/8uDTz14K58nvlKFy9MiXkVc7N
bnwZ4QP0tR+B7T2mwYXc1wiRY7/d96OD4Sb5jxATy+J9IrVErQlu9vi1yMPGP0NUtr0dflfKuhbP
ltBfrdFMceqeFZZdPiouVKuzZ/Wfu3d25Z6h9eCgRGU5HgXjmBQnfVwvSTDV1iIcU8GySOe8F7Xd
EigwXrPxqr1gUDbr+BBNthRsViY8CrByjBNmbseb4qr1QketbXXh+q/mC5HVeycYV/oVn4juYzTb
VlJttc7zdUlu0/CVl6f3TcZ41t+X/RymIMj0DKYwrvhn80VokfoTWhR1XnMwUidmQXUhFZOIGIpk
Gvhmk4qbhk+fGC9h36Y/crXfb34d1/hsuju6PGSMmFVbk5WQNp0CAUy73RHRQrxUsI+hnj7apYNn
d0Qe+GPFfbvKaONl1XS3IcEex66pyjd9vArZdXoU3QWpyFc/2qp0q/r79JMDUeNtSr2Row4B5l2j
06nOo3jqtBUtH2kRxQRf+FCjEVmcxOp33H5Dvevm5cdHU8xOh54vACtCwqK0WDrKkicL01M3TNxE
R+48K+ZkYEWe/zsz2Aq50Z9YYxJy0FOWK0QzmsJ0RNj1keANxNZ7jupzV54k4XiAQPUc65uCckhm
3HQY63MQnMZylr/La2mXx/saDh+mOp5oUMhPhnAIwgMbI3J0FtxobHyOon66j64AM51ac0DP7oWQ
cHijzghZFt1KJDc1MnPR6aWTLB67i6dGkIc3gWqO7r09/fsS7dWsGiI+n4lPU+ACvEneTEyYgJ1z
JiUbtXBS1WHb2aluBUak9FgD3KI1uPUELIdVNM96+FhMM05qKWFlPIvG2Q+uEhk45RrV9nYKdhCm
oCehrFXRVK5sSKEV+WJWGZ7j4JRUB4GK9CYp3hJxFTqkLc7EkSlGYGOOxKKamUjoO6xRnFNAID8J
UEwijionxEBHA6qvWFAQABaXHskG6qHmT0+BUT9r8RWtiWbohzmlGL+EzxJAYn11jtY/CQ7vc2jq
4bXr7aVDUOdiPC+KyzcqHnEl0OYET018Sa0FonJeAAsaWUzw2FfvABXCtjal0NUGRhioo/q9Spxd
stLFF0Jxke+wEuorC5P0A9sazmLyFt2BBXu1/hfpXq+UYVWWlya7ES1KqaMWFtWOVq6yyBELJwhd
Vi8E8GDG1Ps19bqx61O4v6shAXpxzJanIjvHxjm9IqiEy6otWXA6qFbYRI2Iw6M5Ci4nFy/Z1PsZ
/XeSknVqq89wfNTJRmf3Wj/1xathzLl4CRySTFZiQMYnUTlKzVHB4fkkskcG/RtvBSITY+BMB53t
sBttgC6l30rPRMXVZCsp7OnJK9uUXkDxtoKbtayvdeikR0zO9rTFacWCJjrTK0asXNyafdIbYxqE
IQuAMf4KExs0Ob6X5fLMuP9vHx/QNbrle8f3H94WdEh+BG3GfNQxe1LCjjhpv7JN98wX3/x3ZtK6
oq7KmMoaD2PNfnP6PUy/Y5T6yjWabTcMuvF6XSOmt6x0aib3WzCPjLwxGU0yP5Mp4U0CfPyEesnV
Ks/Qy4D9XDcvWJg8LKKNhggRqB7O7Z+YEaYRxfyxODbbjyyxsc/H/EymAa0bsyA4dqIcgTwuh8/3
8rtIVyXJ4FRxklVXlvQ7XPyQBnS3WrgLO6r2OWZFCj/Y5ScRbRqmxuVWgvIG8DJDoQ0bYCWbebTv
051RbOvO4wlcmVN/0Wor7nfwm5JqHd06lL5QDUqwyXWyC9tdASh23KaXvvVi0f2SJEtudyGTqWIb
Kl4d0W4ceexUXl6ZPHsISynyU1xfdoG+IQXZJxgVhgK+3LUy2FVoLj9Fxd4Q1WMPSPfxGIm3qnjU
wzMVntCQYFWvdoZCcqU5ESJWIiQ873LMiuuefa4zTc5AIh8uCerVn6dqNmv1qvaiRRcelSIRg+Ip
ImJQOAzSHmVmR/LzBl1Dmdsm4cNzBgZCa1TWbbsWjfVkYF6203WaPeo3YYWfXf4dx38a0nXZWam2
sRdruJhiDhOMfd4ODqweXlrdRaGQpp7SoidaEdUHwnWArKFtyeGTjCMfWuNtCYJNmXxm4VdvDcLT
979w15JBxrGSH/JDFFOUrfKJs/lbj74I6kC6WK98HgWnsjwqwcGI9svIPISiq9fzkjoWQUOv8YJq
uvMmgpxnT9zZvCJcDvGCTRbCzu/WR2/7P8RrH8HbZjLRLv6bXmYto2AU4N6/t3MBgZsVpYfsVBSJ
r3WRnepw9hgjzp4nyNxaP5O5/W/VAIt0XYbMxax/MIa8NOuakMdPPfjC98+FWWSQ+47xT30w07DW
mcH4/YxSXCXRgKLYDrRLBn1f+39EndmOo+rWbF9oIQEGA7c0Nja4b7NuUGZWFb3pMfD0Z5C19R+p
tLdWdZllG5hfzIgR81slUFnSPd8/ztcMeyjcMJOC9wDLHuHejlTy53Dn23wboAc2cbtJY0gnSHaX
gAQw3T6apz8ZOgbxUPOUw5cCa3CF3Z4SJ9wosrif5uGE4WYBlnze0esm7KbKegnOovUX0A5YeLF8
MQ3hIY+PKXt0vC8N1A6V8+iZZzUDwz+fJ3FyRgYNfPa6+lOt1fy54c4Xis+38lCrRwExQeDNYad+
Lcfz3IcEsxlWCs5akV2tNWKlCBx6o0Ta8v6SKYXo2gTbf5+YiNg4ggIkGQuuLsRy0bhp1d2xCn32
mGKuRzlatxlBpzk0QOEid8eX7QRmqvgF3hPN43q0aKjeRUTgHH4nD3KqGdti3UVr4gWYtGAlOiJ7
/PBIA4ZyksNjaFF9NENat7fXYjcEvvzeB8tDbeEVWqiXZXCNqLJnJtq5lzba6uUWYmp8SI3VSIcb
BOhydoXxyCbPBBb1i7dkoI+qdbV5iliLEZ6yuV3jvXS2VhyvS2p8f/RqCwy0c3NbylkGF6q6qG4u
qNd0rb1XXIvjy3yDODpP6YVeOeoE8WbSzQvlmDuvz+TnP2AzN+PMZsbpL5RWIhy5S9TyKY/PjhTu
4oW/rGZwMfQQEWeGUf4OtW9nvqJ1snPihp4cMMnqisSElG5oyiEe8mNx+i8wUl3oXjRzN1ZNeLq9
SKTt6UkGp3VDia7XHlggDJWlBPmKtU0+p0HlXRC7mPhKB+84GzCCdpzZ/gXtSEN54k8zA0CHkvFO
53Whyr6T7Mf0cxNchrb/Bv9PeTTRF33t4+fZjePe/E8piiiu65SbjOC+HmFuU64EoC6qsKua/yWG
Ng06FA0L08GYHJkK3qcO4ll3VPDdJQDKdxgIRNH7BmVYETEtHP232lOm6/X9NpU3jWn8dEq1uHHI
g2g7IyUHZNZHNGQhWKMhH2IS3hUPEyqu90127LTjYJzC8iy5cvrdTt/T8DuIeESyFrCpJWeEencH
xFJBOSCWzkHyYpY/e1fpXYFjSugC1jS7tSDzoF1FRJhXckRWZraaDM1jZU5U1sTzVPjPbYz4XE5U
ku4YHMXx/xeWkVU3QKtRHTxsA3vJi26eNX1laNxE5hxxk+yHnIL1wedRXIcfA7S17iqo+AigK5N/
rowd1smoOKZkHNtzMVyctdHdp/KixaducQ5kCzdyZn4DG+Pi5dUlcdwJZwrRJvAuPStDO7y1kMOU
taSs4VHCSv3HowyWDr4Fym1kYLrAR15HvaDZ7Rkvn0L4WUafi+CTxc7igyi49q1ya/nWuNvlv7ro
2Qu3Wrwon0J6LotTCp2fHiNMFaWLPzOONvmw+ddfhDCvqLA8DzI7bd3BQzl5Ur/aiCSV7WQ4htU5
y68jGvZ4Z15LXs+3+ExWw+x3ic0EqxVtM8NGRouutlgxX1jgx22RIpWbjbzqFWfZ+MAfiP81qdth
++kOLsT/4QffPJzI2YjneCV6EkPZT887qSEGDpcjtxq5eKQrADVvtybPto2r7TRu4eKBXE5/KiP0
5ZbZtpyxeGBn2PKAq/y35QH5O5GkG158Jj3WMQ2O7j2H3touQdU4/bAahhUK7h3qZ+CwhkW9RCqA
R2rH0w7DJwUxSHAojt1mhFvTfswCa7kmsTwdEhxtuELHWfdErUMvRo1bIPaCKKKyjy+xhMhmesJq
PBuRR2kVTrja2Nl8gX3uYbCOo9XEozFdIfxQ/d0U954mjh/8xRuoNqCi2qZ2Jm19pC+H996TIfdg
zUcPJ6a+JTDXME3QDUL8Gd6WYY7hTj8RakuZ6TYrylZIVKpyaMIPa1CFRGK5/2OGvmQ7xbtXYey+
dPmFpRpIga6+L4fbsrKU6qhMjoL7L95JNpACBj/aoa1SuRPO6MV9Ue3R8OELYI+JnhJCfiIfC+mQ
uoTn4UefgZmo6lnZitY/7VH40R4Nc1caOFBuOudjijl6kKAfbfcUlHs+3voNh7KxWLfhsTIPRXTC
rrB6RWRjD0SBplUPzYLGA/jSSN06pYTYDwglH6P+VAN0p2VxbkCzBlpLG1CwhDpZ588MVERqZTcs
kE4qR6l90FyVc8eOabFOJ/6xlGmCc2OSvpDNMXmS1dyi4FI21Dfzi2wv1RMcGJK3qs3fyaZB8+eO
dtWO+VCIf2O76I8lRzwJZ+DMaGTlCAWJGzgL1cXlBHx59naPIAIhJhM06K9tsXqXYA8Boc503sHX
RC+kwN7wsFKoV7wiSyADX2qEJ2hXJFuZvMnoCv1F0m6DZC80nMFb1eyVM5lb6ZtmGFK3pU+gE5kU
UApkIYKz00+2luwtFJ98spJmk+514TGNj3f2aOq7gSWQYean6Dqb+3HXNLksl6t3u0oAwjDZDsy0
DkAe9Y25cF0sVjSKTf1WaMGmuvVyE1lfk+HGGAIPXX40PEG4TvCkDhGul1XuGOqm2CbNeliuv+T8
2Mtn/EOc7J8N4oQnvXZEHLSdlh4yooPaMXbq7EqvhcX9pLS7+pHXD7b3SJI7hgUk3vej1H29vsj1
pcFS1OJWPnSscr9ePKJQ7FjqPorkOpDPAqgBwwXqO6m/2bdBWQaGkVq1+g/NrqmkELAC6ftF4tCa
xIRBUAAez8JNSbpBA8o3uiPqq1d5qzVwBx9U0CnwlIstjRrDRxtwLgJMYi6WDnsQnK2ou0D1jOxs
L/f5AAXEbzC0ChuNf1NiIvOBl/xRWAM6avJ1/cTiAYWXwKvWWtxB8tzJlPOrxECwTvya9/ekYcI3
0SZFaSsR73tj8Jnps03r1wTXTSPjPL2Ns62K8pVt+dnxAg5pWp51zOO7EoE9Wwnq91j+LtXfRfW7
k3YCDdZMs7H5ixRFA33rbs9oUHT376gEOH9JpmNTm0M7w3IVHhX/v1Yvo0fcuHR/9ebrxUISTuCv
gsX/hxR90r/OkSnCY7lToB37IIkpDQJySjsdX3Sqd4mC/c7HzdNbrG3Q9GVwwVtF3r44iXCB/2YR
T+IGKAK3sy11ILzKXMDg66EwxeKtKuflSLs4L/JD4qd/Jw51NXqIZLbVM0/c8M43tKBuz5d/daTC
MudfmkVf2ul4AHdKbBktVJe2ELZonyJ3bhiHl2yKcAlpAEt+5f3nsvmK6++f15ZM8k/OnMIQcuZv
zm87XMc1ig/7CdGe/pSAaqttNG0VDT6DBe5v8l/DLlrSjm1Pb2xWNuSccbzDxeTAMMveeMk02aPt
Zvp+qfspdcLJH3SCYTjZZ+MVVjLcKTHY8KNccJ8xm9cGR5R+LmRqYDcozILgagL1Aq+1kRyj94Zt
9mOZP4WPEf+PchHrSy2cqYeSP7XqV9lvaOFhF3yA0E0BIzy39kAs0S3yZw8qAn0ivtfFqlynr2e9
tCSE+cmnNZzvidZwHBFA6Ad5hcd23Oq9s8nyk0B1EMj6eAU8JQ4vOibC6QwvOy+sLL3ifKdqOQhd
arSUdq7RAncaqWt6jL5YWKc7JjcBFcIXHNxISIA/ogf+SIwVxEY1XiphLZXrb5TAtYILJ93JWHBq
r3RBcts1/gbamTGeCSygaTk719qJdmNKSGLF/mMkpwZQaLZnS/dWH/GpCC+JSFbtolM6m9hqScMq
ZYUtXeRgt5UNjt0g3NI3GAKQ7mxd8sAJi5KHFoPVOeSXqHfm4WCXpfOqLrlyBHkzJbsutLsPwDf5
sxwgEMqSOR6Y6oDpyTBRXswRAZ+yi1bc0SRGGARvmmPpWvRfRAx2C3FHsUYq7AoqJ8dV//7seKDt
FQGDw7bhjNptyV0HzXxMjeBcH5ds3yavVrYY14Vo0+DQ1GfPO0YQAnjN8tDuDO2IsQr35rBRo+0i
mnk97HlbwMGpVypmCs3PIliDs4VSQvxDNcGHzRBvO327DH059EMwvjkj+17+wtYmz87AvvRrfvwp
K3rtLCl8NhOyw01amvBLDOPRSx8lYNK9EH6Ii0cV35HmloH777g6E2io+mrtGCWMLq/flX5XAndG
Nb1c6ZzUnmLX0QoPqLw3cgpfw9ZuljesRMo1geLK/RCPcO5lf/OfWHRdHI3gqOKHY3Uj+wk1S+wg
C68beLu8JmI94SEyZZoXj54msjzHP2FhKv45PMOGEiB5G1iH0Cbd6O9sWy6uAsw7Ol0x5HWO7r9J
D7ARWQKQ2kQMVmghMzZKiDcJkID1O+OsaZUjesx0xHilUd7Fmt4E+iTRr2LsaEOP7jGx//72lu/v
5tk7A++1CWRDCxxeDdiCfHGUuYzSZ42kPYv4dWUPLHV/elkUhg6HpOwWxmYFQYEWuNpN/aBm03pA
BlN3L9raFJpcL3p8k78prUp94yaG5z69DCwYdstxPxj7aDqwKAggGALaDY6U7RhAMi0heSjNMzig
ISh29NoThzP/cLWhLIxHimJGvA/fabONmMY1PJrPMZnlQkX9hic2FH+0tVH8cdRiLxR7GE+RtIZ1
II/7RzseOoNepVMin0Q4dYNHbJV3RVt61Pr0TKJQAFkkoICkaF2M827autxEF9uwZ7BZYffKNlZt
FkS4s43SuvJcmMbnVV2sh/OI9Qa+SrLNwEOo89k9gb4m7gj9yyY0BgALyreRE2LchteW8fZqkqNn
1yN+KwdB8AdMlTHhLaC//2vP7LLV+5mFPJcwmH3p2DhamuRxOc59uOV77iOS/gbRJ8qRREy0ccdV
bNzmrRdaUMclfaADLhJndegt7jNhn8i7Ot7VprG0B2kb3V/T5pVuF/AiJPiwpvYiIe/R4R0k/ptZ
8rzYVmxOw7W6x93dLP3B8NoXdxwiy4ci5KzllI0fI+QYuxbsCCQEeLu5M41WMrmp5lb1JtYJQlg+
Kui7PA3pJTEuU39TgfFceX+MnRzMJb8yzLrEf/BeJbxd5oRf56NIf0lQsINPNMRc+Gziz1r8hYO3
ObEWKtj/VCzyd2mOrrotRfYPds05i7/YraNNVW74ZLI2oEtWY1yefy6jbMNcpHZOnoYT4DQ/FXmY
jK0nyd6IQrDVu33CHWjZrHON8mBzGdCJRRIFL/78ptckAQD8K9t3sNGIvJlTtp52Iz4+hGkIC14u
+rVlsDNWL0pwFdJ70Tx69aHkT4PF/LgOV03BjO0Ymbf4k5j/9VGgLdQleW6SvNRGpWtjPJPsfZMn
QEUAeFOsUuWhYzWntbHxaPVui60h0j2OXZ1qcnobXsytAI04pFHVKkwmNQ8V9mSOOxw6+M/ooC1o
R8SZPtdEIpIEyvEdH8OdId6kkioMj7+9/2x0Szi46RduZ9wCnUepmzz4wCi12Csei3ju45jg78Zs
++giUrvrGB30hDIkzyh28WgqS5ultkE1CJ99ereMXQZEiFvTNJc7Vhz1GGWYGk3joAXbgh4WYPLV
6VWfRN3CIFM2m7bBrcXakCRjE9LafnyLB6M8COK+kXcc8EbdQ0xfxWTbpTWY6b4g5BUpf1rlT1r+
EXDaNN9opvQxKTz3nlJgTtJ+2ORUutoB6AyEZwG7MreAfS5jCF4tMxfDyK/kyoGjZGswPqTxEZae
aIWLD/kvBl2Cmm8cGTMgJAHfGc5VNYw2quAaUJb9f9TOuQy7sMX+/rurLnQWMZn3vP7lA5dFQLH6
y58pCsLMeCy/mQaBjRELLkmC6xdDu43J4+XzompPLXvoyl1Vrui+HY3IvzWDKw/74x3K5hZFm5vj
fJeCpMBClRsVbtx/TTFkE1mlIvLNu2uzCW46jr9pxibW0kyAed0hdPT6fl6yLKDGV9Ctk/mBIcxX
bm/sJQNf0gHkJEiqiVt/f+vke8fDYflM5l7hz6H9ovkM+Vvkj+Y21/U/TRz+SWePYKJg2u9lqDXJ
zBIINDdJN4wOCLp8q6BSWDhzGwudFKRNs+2QH7DarjRkxWnT5s5/dbJIEq1n090o9qTsgmub7uLE
lukfIdq9o9w3V2w0rNyt32u1md2okJsHt1Xd2KQ8L1tuZiNU5qmhP6dsP/LqsyJlMrtRpZanMWc+
j5VaIDl5htx7rLpjAkK9WOHeCAxb+mhxjhG+o+be1mIq4g5UR57INJfDlprzqN8sEQkgmXMJLn1O
vrFoRsDwr0nPMXYlKr+1199O+ZOVf/QFQUonFD4lwIHxZ5r/sv6TwziXlJxT1OwX85iPNeu/Rq/G
StZwlA3mKJwr4TyQnITY0s+E/YwTIwui6pJSeMnoMsMbl75AqN1ZiMy63jA/NrBX7AewK8VRXcvq
tzmLNWRhXcEavJ6QhrNQf4EwybInw0/ag2g5Vx2AT4ZBKxc2QewYyB+9l0K7w5CpWUN3k7Vbk8JZ
WyuRK1LcZF57A5KiqTe+Ct7qW5lcO4hBWlCDMQtAhFo6B/g6qFnQQNKMtIrAuIB/lrdP3FetD7Xo
1Wz+UTWoGO7p1WnoanfxtSbBeqB7qF/DLVGWKyHHnrH6deD/26VTEz+gbbp2kueLGrzSD0a/12no
8v/OxsC0uZwuyXsXYsxVf4LpLNsFT5K8hvvlEnOwSR0MKfN2Brbi0nWoCNN+C8I6GdYLfeC2fyFv
U8z1XxD/OKIhX6j4Iv1x2rX0tJNacoP2SP/Ub/K+WLR7F941uY5wK3Pf7TfxwoXfWDp4pkAuCqsp
XYMWouSqw2rzU3LVVgTzD6RxcvUQqgdhY9S/3sZHX/i1slfa/WI2OCFJnkWdRZBFcsvaSIW9xOQ9
b5PxbQM674hxN/ss3aWiVxm4QCyxvzAAdRzSno1tvmrKrMVNzDl93A3YSRGxpfnhjJXpB7Xm/Cf0
hriMFUYDIbKnafYDD/LsB25qzIU4qWsU8prwA8ZaR2NirSzuigN3aBAXs0uW8zM/zcFc+VvL1EDf
IIeqHFaEgyTAfPl61cdXeEhbamQIjepAelj4mUzyjW8I/vi9+FlmMI3/N7zkpF9EUWd9qap/eFkt
cb/zqbFHaDr3oV45/xmhapTLjHUjjlsMIt16JVry3zim3sUqP/NriQ2HneD1vzQf8yxpIxjzVkfT
oMjV4dQ8Rv/u2A6fZUAgB1DG4KbmgWCNr6Na/bcIEvXVqnTX0XQeDusjXdyAm4V6BlnzPNAyvhyw
u7y6w8FDJoAo3Qu7HoAuRN3/yQRFvHsZm7BHRXS6BZILkBz2TnMsHvNGHJox5B/13jSm1CLbHofq
IIT7Mvf733J0qs4YOVkpLZyOpb/KthGf5IyzDd50+55YEuHMTlblSX8IGRq/y+qZ1xM4lCDs9Ybk
wZqsRUK5SWaxumSXpLxXGTVKlxg7W39wC8NULoOGo9OJ6hXFIZ2wYvb3F/o+5SV5X2rqgu4DFDJ8
yCQlK1uOfcAT/2Vl2LShpGM9fq2z5sRTcqdyxzfhN4Nl1WUc92S3t6ODMlppnlhZ2Bsl3LDNl4Fw
wQOfLWzrC60/pn4y2FK2rYxNY2wWNBbdfx4YgGmd+gUnEYFoJh8un/9ldZ6G+WC8rVfjyjJGn1Me
npgFIMZizCwDDrHrQTzyXUi3KljV01qvtg+FNuiLbKCAHJeNw/aWeRh7os5DciOOq/+WXafERiK8
rW6dguSghxjdjpIfdiupR5yYVUDbet17w68dmvQIkvFDX2wXgBWAN/U+GPnqtR2YbRTvJfrvYWew
ysGb8UkElvXkfeRf9aNPjpmLW7yl0125o21JkbPcFsNnxUCiP1vh1jc27XDgE/StlP8ao+ck3Abx
0iQ7BtHpNC4Rtu4dlIQ6J112Gu9gGP+BxP+NSAwlo6VzgkNMjs56elHL6yhfsbLTuYFiPVJL8d3d
tWq3eGa8NfW39q0Xf6qKhCfQPxqbblF2a14X/m1LdcVUlOW/yuqjyx9lY7/H20u8FPGprw9LiyzF
l4JxqN5iWRpJoMO6Yn88PULMRv1ZxLXNndhNz7puqctz2rPlRovxjI4Nh1k3O8R4rXFfzCDNaSEz
8OwrEj4KYHKvjLyo42QAbHH7sssOg/etFGwF90JqH6b3XEVALmH8Q0J7kZ9K5caiTHJJV3+QjhaW
v9LyE+9VcBeT+xhumzU58g1M5IWH2UfxtNcue+/l/jAy7mPRdTXFlYyVjKABN+MpgBYdH0X4fGFk
yMA/bgXcDT+faJ0RioufHz/kp/yRqtc0NLkAutj6VdfXZ9jNjK/eTzPaLb289OrQ07ptxT829OAZ
LGSb13qor5F25vIflev4umTpuce+5a7qGN7MVct/DVDO9+8cCs3MFR7svr6KLGbTFZsSafZM0vQB
a3hNF70+7aRxj5l/mo54NqZNNblj4OjSlYoPEbJ4+uDXFpaMRTBEFttE9YmiNcAHBRfQXhE3ssYi
Dkz9Jko+p9zqJgsLdMvB2+vuzY/wWcnrSbkn1GrHJuOz+Kl26zL+1BcfffeUpsc7tvi8SOUH/I84
f9TZrTCsav+OcHA52fQY77z5EpzB6RCKh748sHvR/ybBbWy+DePr9XuZ24vgJluUypnyVh0uArBM
mFBHNVspp27ajLS9IXj/tMBL9cxOh/r6r1eAW8/bkau7YNyG9CbV13K6LJJzRZ5FOkg2Z8X9UH0Q
2ZFcLPIxcA9sUsWaEvfytYroiRHsItuUR6BobAwYKhr4/d08VNBtWFC4cAiiS5lfA+n50naq4mpf
6lcgeyVIe+hfZu4IpStQVo4Uc+3Ch5F8JOon9nr1QtBeomFQ9hZfZWoFfCYd4wHud2LRhkAuY8R/
jiGpNG3ec0iQJU0j9t/StuCozNqLVtvpKK/5iXxCTzjWPK9yJkf4QLty2vfTPg32+OEX2Spmaooc
afDwk3Ph9mSaLnzGJF6IiBjeoZw8trG9yUZErjxjle+XhRcUXlx6WNr1vwjtrMti0kb1vtvjG8Q0
WPGg7ByQOBVi28LJ6bA6KaBbTgXtJtNaWq4Het8rR/jKmVB0mNwebOUGE9qj/nG1q5Gdno1shXy+
hA74UGD0zSxPWCaUmDD3bLAqUnPCzFCCA/X5oNORY3EHjyfrNeCiZg9pcmdAqYHXyoFfXSXD49Vu
8e+Po2lctPIqkI0t6PHyGCj5A9kPbi/8qfMuNA8b3t9Ke4rwtsN1xxc3NgkGGmMjAbpo6DOYr+Wy
dctjLcz3t1Sd728yWkBsS82aUWXhLF6mzq1uuWERxB7+ZV8PrT7neNLKz09k2yZYvE4DYTCCE27q
tD1HM6t0wr8q7P71TQQsLicrWL9Y5xwoUiAbo/Ox5mg8uQvNjasEs8INUI84mnxAvoGQAvqkbmH4
oZsu/o97Tg3AigmEzoG5a0n9TriRM3uDCO2SGQwK7lW7aMmvQYk5359ZYk4/S0w9u7AqFfQbe0ia
o2TOcz9XI2mmf5tQeC2qNEPq6AucApMYWUcsFTzk/DnIQ1MHo8MurVqNi1XdrPnwC198BIrBTZ3y
DbHkf0m2olwBYE29DgBbi2IMnd4TGg+voJx46NeD2yXfTfYVFW7vks3ScZoes+4oLA4ta3UX8NfY
fST6ta4udK9mi82UbxLEdCL3pR47KLQ5MYDeoQZcp+eT6CNV9/InQBpmn/gA2SlUHlC2DGU9kj6I
sp1OnRehTIXzohkhpR9Rf9GbZroGGrzW34HM9oTRKWPgd+0Zr2u6ZtF4Fe57a3jr8dzNqeLYHBK0
cS8fn5M6GzZrGpMob8esbcvDE6oEZOVo+gqJv3lgJha4c2cRxtZjb3ybffcnHrZL0ftzXmCJ6k9a
e5SgMUvWnJpLDFOgB8kGjV2sjYVLzyZJOXgZs1HkNRdyQrvQbRYVrbor6UMlD42ntOWi9cTYW5wH
dfsGr2KG/cnA1bxH8wHaidYf+tCg6MoRJYAWb1aiPJ3fmKoRgmJW1xdlAbkAmxmnIYUqER9hWy2c
QKXKyy3wrpZO69EIl79P5F8Bddd4PPrf4eucqDuxvzYB3qRd9gChDtyBnQluk1TZB3ZJ8Gg6p7dw
eir6vStutbfcAKpQWYYUttFQfGdnuFZz+Pk/AUEmWOsPBxmkxjmrQE0uySHYxb8IdDSCr9KLYWUL
yKqPFv9UQj+DO6Jz+3VlLxjg+U2jJUMopejMIatE8s+ulJnRA0ydmJxEwASL6ZrHY/oXh0TCWWfg
HEUVk4PZOzt39VkZnDHZdlS54YGkqJv0nVXQoSWsevz4PzjhvnYJdQOCHmqSbcWd3kxwweJ4EIkd
CsdMPOaYhMvjCA1Xpgj8yFXNtdbd0+GGfsVQPAlzIkmtd3LnB5r3f6HBiLut5BLdRMRYNGtszcPz
pZ6b7PKmRQMMMxb2Uz6aCZe2fgAUzNYHqJRHz6807ADrM9rrX9rbaRdeiNzxu7Um3cPsyW6RTdxV
aZDUjpGnrAgdxMHm3YIac5eBGTUw9g4Dh0zhSgymWeNZoRlReLt5SUmbWwLoXdVwcGES6SdFB551
qvRTgGCHZSG13RpECZd54sF0WDae3MxMhw7q+7Ad6eQOzUL9xT57Gp9DQszNJk9f9w5Mw+VMexDY
MAeu1BxAMdDVy7ELXKxVPEJ4eWzRwVufhf4k/KbQV5IvgPLC9viiHjuxdCJdNKjRBlXPFAIVhxDb
8PHYcAN+yJTS55u3hhFktsiwIyaYr5rqlb44TjycacQtTdx54wN4npL1kuacsL2Qj5fS498L/h4Q
Allq1+uy/VUon2/pK0m/A/rGBcoa/LcZ9LxWLCSsi5v/bB3L9+713sXLnfFTwz3RwLe04E7UnNXp
jOIE5GEuz+WbBkO2umg2KlHaeG8Ss5Jj2MniouVnD55eoZ2Ae751OE33UL9SkWf8Vjcj3QjV3DlJ
jNFWlifIDkptJWi2iJIF76iVf8Fx0DoXaYRCGXoNBQA5TvLeYvKZfouiw7+6QcfJD7T3kaANgyMX
wjtfL7nwPXoPxlMKJy5hsMc5gj676cjH3nqWJPu37JYUkPLRrFzW07yiWAD60KmAlQQu27l2TwV3
/xHHV96QuMFvdhD5Hv1EOb/i20u+i8GjWD6Nwzu7MOMBIH8HNAUVpNZ3b8EplmZPARsHOkzLlcUx
OsKow+DIOXtxamCohidJOr6OreLHOkoebcu43WxB+EVaqKUGN3SmYMtVXTmysqJBD80Gl7ZFTI13
fMDQvh1zL2x8PAPcDqqajwSnzENrp8WMT2fIBNVAC1Iz/mLeqH3G5vRNg/GNcTR/4SaYe5uS3CLQ
1pkZVgPlnJXXHLs2LBMaI6Eb7KaK5qydzgpHmlUBHG0TKRaTnChGC0XxxtG985FtPxRMXOkOfh05
S78UPagumHwwZXWgBXFmSRy4h4NUXOXiDj4cQwN/jR6D+kZcnmU1pogePD3RoBScjaVnNilKeqbk
2nzT+FJeMdNw3k6r+9tZ8hOSPZTXpNoVVBfJd72/RSBrqzs+poH7ifpbU3/3xlcWfkGCpLBQXrfR
eoiwv6+MfFUvHcYAhiKx9+PmmBSn3FHZgOTXDQaEJcpzDF3SSkdHIrwl2ZlP1noOY65y7vBfkmq9
x/OrP0XoYLvR8GDTnLGhkVgGYMLF++T2mwlryCfE14I/3NYpDmgzXM2zLU2obIEZh62Z7DcOhgmu
dZ4JQN65xxvjMSGAqqwSPgX1s8ZQCr7Q4ksDVEFiB1vSsBDxOrYDygpKMX+YL4JLjj/MW0iTNP4U
1Eql+yy1rxapdvFHZU3Khx3S6XJTOdTviStMVYSEO3Fdh86/5wE58n9LDJ4HLDF4HkDoj82UfS+X
tauKOzm56fzIVo7yLUJqoZWYlrQQ9/JFGS6v4NIGl2a8iCN3tTNFSbOIQVj2oKxKzdYvYXUKlHM1
XFQY85SgmWVmy+Bd+geFbiWx4xg9Ha/WRbnkP/1AjS1xTQJqh9JJpbaxL4pDR85UNSnZ03lA4qgi
cCudovY8PlOdhQq5uNsreKDcgxnHKeMYIk/4CzLbYiZPNQY6FZQs6lms2G9VnHE+bNq6oKJun+Np
mw45BnsLP0Bd7odyT1yMLqkJQewnJIcYZuPILjYTXklLyNY4wWgtANv9gh7gwgyvM9uHP1W01B+s
WEYLjZkwuh0TdSsvN4txVyxdCt6m4VAh2KNqw6YPsKAeyUygPQp+VOyxB0NX72z+FQ1nI53iEyOz
1cYfqUZ6sscelk+5+BDkj2zfL655fZUyEyvN/FrAuQK3SbvfRTMu7+r6WlyL3uzq0ys8pdxvquPs
mjvE3G8WW7HbysamBT9huGxPktyVbSVlcjgsS/p17fbedesJ0CkwZA04v4nn6ir9TSmfIBDA3aP6
La8AHSfdeYzPSnxe1qewOXXCQRQOsbQPrQ8SLCSZKOL6W2qoETgb1j6rkLim4I2jJYPlsW3OlN8h
7eP5JocxnfBvIND9q2x6G3O3cPC+SBxyPRYJxXScpBMJjDdOAGDt1OweHhrpy9Qd9RsOPIzQe2n7
yFmUKLU7Fb958wv9JisOa1s1eMQ96ie+t49hOZsVcjb2Sw9ni/uObFHfsFFWSB78Fsoj2HpeWPIU
cyTv8606pXCJXL08aIw51ZziiOp9rvrDPsStitRZUXyLV8RTBzhM3lta5TSWtCoWPv9d+FQOs9xc
Lh5guAC9yS8+KP5CMzkrBM0BXBxrIBW3pcBJdN1rK3qxW2pBc3o3jhpoXOkkNWcWx1r3qRPBr05j
xfPNYZ3ds3Oc6Kzah1A7ERmKg0SIk30iJZ+sFLut1H0txF/GlrdQ5SiXX+gqkZApODeJxzo8EUOY
KzfLvVHie9kZ0W7MrX1WcmDctrFV8lzrOSWvoHum1OqMLIS7Lzm4sX4bsYrWdz5XBJMIt4TrtDmV
ohsaeGVcEqlpfGaVp3xLAtM0pqtHmW15KQ7j3GRCaR4URyj8Bz6TRrDX/qbThS8tL6xl8fHSnvXi
Y0kZJCUKS7PrZuyozJqNrpCf3VsVOQuN6DJY/d8s4cjhYG3QPFJNLf8LWhVcD+bIn7yEaNNtE/fP
obn3ex2bGQR+Ntu+TvKX/Djre5cc6Su/9PlFxLPHQxq/m4OdoKxmO4HQ+eT9AY9/VhuCWHK9I4bF
BwGk31PPfsXVRy9cAuVeFnR2HDQYP/EOXusSlgGeCUrmA/Dcm2R0ubRCGidZEs7UaUI4qstOZDFt
u87LMSesU8UiQUq4p+/4ePCMhffrEeJhxu35jm1N98TIay3xWvUkqf0QH9nCmzM8qUUK2OQleXMU
et/y9Cb/P6bObDlxdI2yL5SKEJp1KwkQCDGDsW8Udg6a0Tzx9L1kV5/uiIo6WScnbNA/7G/vtbGT
dudmcXzXw5OyOC7ujLWkLSTXhbAk66pWhP5usO+XsbpscG9QEDg3dPu8AyyyEeLL66PZ/TT18FtM
/VG93vT6PmQ30SGEFas7E1rjpxD5pGtM0ry3XDlDbRDnwENyN8FN4K5GtqfeaJmkb7DbGD98V4yK
zZZkVVYcZTq0Lkp57WmqqbndmZckwFZLKQgZP69uuApd9OCSBxYzRktrH334GHYWSQlD8Hmh6qpf
FvKddA0Hmb2EmLRk9PMiKC0egwBq6mHCxrULHlRIksAiQxM31/F5qQ1Qbc6P0yGT5tSsQQM1Reej
35J3oYDW3n427UZlSu603wukUNBsQYPWagpWP/7DJ4kNMmZaCQPBjrmVfru+GnVDS5uO7q5vI2zt
17GiNtd5mkvwps1wNEiDjnadHfNh9aZOB7U4CsWxEo9FcJAFor3HJDzFvGG4uNcEsLX4k6DUVF+b
/KO2quymvS5VCl7zOET7zoDUeTSn0xM3cDUj2wudy+y+Sw9yehzTY9cfW+2YRX/j1sPsgclLAYi+
JWONY6sQtmTLCnnXyLuSMkRQp3SYGDYNvOMyNtkcNqa4YQ1sAhguxzK/VNgRKgLFJ7JUbC1q4VEI
zEGAkhBMYNVIRZanah5hhN4aYA3tdsSy0umN1jxi6ZV2nrSz2Z3z5qTFFgjh3OGfuJmfMarWlkQX
K2xI7aZ4T58ronz9SBRtRWCNBBFgcuye1aF7Wpm8tsPWJ/ucE9Phvp2uBkYl2Xr0BdXhPqDeIqu1
05dXGOcQ37Zl13d2ySfLIjhdBjz6Iy/fX/pjhECCArem/tbmBefTW5S9xcqdbkgi4vvn588ipSJQ
BntyPjz6NEtyEpBCL3LtoXF7+R1bA5k3lgAFX/GWb6AmQz6419j30xtL6JCcp+9INzOtxTKO9oO6
qzUnjpycLHy77ukUAfdBAvK1SZn7nEiw5LD0HkX4Welf04MOXoJks11R3HAYgOlruD+dBXgPXgIQ
aTvO8crv289cQbX/7wWKDn0kuB5etshxvvKNyo84ztd+9V1+WaPyL4fuIb7eyukWi5f6XMBZnzsv
eAsWGRDk9RQv42rDCJLaxGgjjxuGUc9sBrGZJReQHaNCvDvcnzcv3I5UZZU0qy51ypqIBfZrmcf1
hS3o9oQsKTu/6l5fJILSUqBAWRcGVaiDGwVTt75TA0gVUE7PXXYJm5U2LbmoGLg3vg3MpeAz2UDU
N+O55kmb71bHAEI2y224T/KdPut7AzPubNa8B3zg1WoxcJheReif9brWcDuxIyw1qhV2L9GjsyDI
XT0CM+kLblQSG9r7J26hi+5USW6n2zZ3eHwmW3HwmmRHnk+F03Hus4sxXuLpkuWXYbr8fKClFYmz
H+KwnLn6N31bLtaCtpJ6mxyeZCXnzvxKwy8qYSk72ffl3IbNCXNhS6xkC3+5H0lBii5tQr8ELROb
KOnnMT+xQ1oxzh0ym2gTRSo9n8b1DDf+fZaQqInB4KscJmW237s0kkABf8J8q/t+MvSpQbx6y5He
als+c6UypV3X7jIZ7sQ4XgrLEaS771UciAzWL1cd5qk+E73DcvmqV29WMB3LxYkA68stdJfo2pDp
Yjw1trGxzjQyAmQjLI2TC0cL++rillQXi/npUZUPE4Y6wUKk1v5N33yuVj8X8An+JursPEE0eHV+
izm/9tA4wDDCrOwmHCjb1LpP9blhpi9uFhIXqC3oBhKuUBUYsRJYlm2qXTEZ2SOKN98xSeqaMEto
oa4WqEIuYDgDG2UMtRalECfL34SCTp1EBvjybpsxvsu2vLJgdhNsQleCYFft28Y3lR0WrA7rPKZ3
ju2c+ldP5yAGO93N9X00Hq85rEmGe3P9l9DvR4OqqXO24HNxfULhc0CXq/VcABiYd4kEKcO7fiNS
5ZVci2KlnrXj34zmgQUb1TsEW8PJbUJtOK8rt2n2Ip/OJQXHGjuLAIlSfCKMnkblzKUXDBN6OgDG
Hz0dktOaN+tF8QDJ+WKDb7xsPqLmo+/fn/07vnVyFEBQsa5nFBL0ruM2X4QZ4eoY8uanDxNjx0BH
ATScP7KwdijM+g67CCRLqX6lX4/1l42LK+PtDmo/fBKiwqxQs7nZaIziWrbgeQ61nQLaSQGM7LDV
46U3Ji7Os5d+mHYIQsT6+4303Ix0AwtQ0+coJTyrk74BLIPFRLhW4ftQvnXWCZgpIlr1dAsvLJlZ
rHQJNL1fLYmOmef7gv4Q4MyrCXDRuEytf4A2NeM6J0a+AcQYHdqOQPpKF5cQiJPvikAIxNE/vT7X
xoXGJ26A5dMjgC+ZnyKNvQTV/8SUa6h/anIZ+u84/JryD9N4JBzPiECtimJXLbx2QafUzB0Er6wI
yOlid82lNz3xFXAsipcIGIANXCuDhz95GC7/i8AvuaMpq7c3WoyxvtJ/Qq9VzojjuxdQxD+KLU+b
N8/dr2cv5l3c8jkG9JzC3RE2RrfJ3thhLeoG8iW0u3xLrTwspffJpOV08rpu/ytRnp1hBCnGq1vM
/OzeDlvVcbK1/SyW+6VqsKhkZRzWC35JeFPPUzE/qZ0KoBsox0oj0agt9dtgkv0HwbzT3puQ7GXP
k/kdjUxPsXoUltmlGa/5eI2JIySHGPJuchjAMznRrOiDyqfJZRNASJg2JmxSxorDQZqoPjjr2fVV
IWxdiQSsaEIfT5F5qsUzsQB+Y7krmFFA/iE4s1v1EEGWan0ZX+fpeV4AgADl+/zsLaZc10q+GME5
00+xn7T7VvFlQK61t4YB4rWWtTBOI+21sru6SsDklzgh8td2A4/OikEfr6LnasURwlmttBx7B1FC
t66g2pnfbRaKuWtGX+6JhMxtFmp/pIwqSjlFHpruEOFtOsXpPkj2Cq3OvX+eIxDpDbEkgrGT7mJO
De1ulHeL1UMNfDI4+m/mhOqjUjbptIN/iue0XXjuPwCobfFZ1x86mAiRg5vl4EBhTriFCFsqDtjg
QCJX55o7SQIc7A7lN03u0Gylj6ADkmOP4d8++pNlX24qffIoDYA9cWUS7AB/JRCz2nrbtOB8uFc0
GlaOklutwoJKtktOwOKcCtc6u0faG7WCS/ogmobT5pLuPCpDKvAFazNyo9FFPJc8fQDMuGGxQTwX
CRL/LdccJmGZZF7ceV24q147nYc99+uBKjgrb3HaeWHrGajClnAUCDK96ea9Ge6pdGOsv6pFrPVe
I+70bP+6SaDkmb2+qOWbozmqNNuVASGXgIO4KWxDnYPF8leXTGLXTtgLXxia3euTBLFHFKYZTx2t
WcapJnBJVno4xfTDZQ/tyAX3K4osMNvicI3Sa0cnBHNOErGlvn3q20TfChr4yjlxLCZrAjdYCzNi
zvEBg6HEAIwcGiFt2WUXtX/gI0kzw0+0DXPNIyASqae68Qg93iYVzVLB/Z9fwais7nEiMv9aryMH
Kr8OOE1dd8mecVPsb2DdhxiXOC1vFyRc+GuV57kZTgz/9uC771ruJYMnLOaSxfuLPOvwJqoPLQfQ
l08flWGHe4cqxxFxVOIm95a1j3J6i8OHSn3c+tVA4wvFD0bXYbX3RS+9SF+LYVNGW94erduLHT67
fZTu847YHRFw5CwsdY6JDHRKu6PubGfTVe9F7HzZXvGyeLuFogdh23sukQdPTFoMrMmva22LGlFN
Vw83KubhYZPiPFI347QuMSBaGi08w4a84HPYUDnDk2CyH5IyOnNEH099cX76qB7doewOJ45UmApp
Nvg2FXL/LWeSnJs7N07/abMWIrcrXbgCuur8EmujF2qlbW39tas+9Dd0NTLS6k3R3sbkPa0+VeYS
hRsN14VgxSolHb6xZIDJeZP8+MLDJgnDmq5Yw04IOmJYKN6rCBqT0y9D1rRP1CUt2MZoRZtfSaIG
QmMS/IZBn3MscXuTPeDEuJO2PSJKP7Gpv+QGl9pGPwfX4A9j1wh/LsbLW0d6zDHPjDuZ5EqqzaeD
j5DDJFWuvYFsJBA4S+quYLMI7gxbUhnKUcbZvhRwCx8DaX+kiOnHJ4ntXSPxODvgGTP+zy/JSwu4
wtp/mwXIkm3PAWAfgnCNvnsR+STnwAze6d7hZYG9N8s148k9VvvnW69fmfIG2Tlcl8NurHetlRwa
GH48eIkTQfIilJ/5SXpdVOsw4kZGrGdLhML60+q7xqXg48o2nDKVns7z95IqobZ3zT9G+SbyZ5tn
FVT2vja3z3hXmn5CIehBvxBSOZWZzYyAGYwHknZcyZbp1MVOGXcinCEeJJV3ZUvmm7kNU2VI4Lxb
8lGKr+qfhbDWh/UfiA1vqXxgkSSg6KGB2wP4eYLnNdZ+RzjqyT10NDjUMKbLmWbHTynfvlYOG3za
Dn3LfJlrvneiwM/LWRAoC5M3DLNqPNINzgIvfkvsxP/nRpH7q3m1qhqWJodN8s3Y2TlHlzD2/i4e
4eujeBH3Yxs8YZSQcJOHp7w6onB8W4wkutYn7nm6C0kR8xpWTOLAdfsIw4fePqIXLqcPQ76OUM+7
B24l498CEc/cqNzGSaAt3C8i+wt1L729hvcueI9ObiuvomzNgt3hTkFIvifam8oIfXiPndrm4ZX7
wzM7JtOJVJ6jfyjM3JYEvVJsqAFVEsusplV8hQZvHoKSFOzp9dogoI525zCRNo91bRGAWiQuLIu3
mIMLA+Ma6BnGd9jJq7Bx9ddcmYJYjCWyLfeG9ctYPE1jMTS9vQicFJt1bdEAVG5/1WKkqUNrdrZY
rwxS07+5aNA3gCUWSehXmgSGIrTzQQbEn3YgVArZoeSJcCfOHMpcDlkXm4FVBoxVcMceJw/3XrpZ
oWXmFhz6XURqM/C6hUetJaYDan/U15egfFQj1dEeILR8PllZwnIupFf8lgdpboqQ9Sv+8+cujz2e
oWmOjyRkh2tvcUZvwg201qODRUie9qAQB9z8CEbKusWP9Nl9J9AUCwaUjXJrZus3/ojOb547o3Mb
1f76aWOkUU+cS7M4ZnArJcb+E0NWfIrZ4d3/UIL1S5LslAYU8DwtuifCPPKNjPWTBNq0jIujSJDs
wE4w2Y/MuOVUNjyy4l2bPvrosxo+pdcHK/+0lAU/itbzJTHGaDHPGrXSk3Ks65uVT2JdeqKO2Fjd
s+Bz8WiEt7J9/MRDRqcLT/WCmeqhEsAUzRcjQaFDxiPtDmKqw1C/hZFNWWH+OoH1iKIlLdHP4ECT
CKQ+Bm9znliTtj4cTay7W4w/P8loOqy7YJ9hnCtn/LBe+7w6o9vh0Wr8AsdhBe2C3PxGKDd1vZXp
Xbb/1xMKF+36pbUrTV6N7AUUStMaSosmNDrDMmlp/B6nwV3O/zFEqwdv1L7GwfsppO9Cn12z053c
eoTFPjT3AmEAhlmv42M1kRBz+D6m0nujPYZ/fbYCqdqPngZmlfjcCEbAkynGNbAg30VKZYa78y+m
zAyhk9IRijuMK9UESej+b7pddav5+vLdLhBNxwpUxIuPYEsK8EAfher8LF+Tztl0zqPrkSVoIOHc
mgsTlRK7fjXBhCb7UOxB6vrOYF7wwUKInbECw83EUvH6SCBMZR+h8fjwTStY821txb22oJholZsn
tTu8ukPL0TU9DgBu9/8oNPoci88nnbDdu75hsSP6wVkR9EL+pv55YloY1hRjxN2qcAnMc+Wj0rE1
/WhT/MPWB0WYuiHY0Ayh+QTD6lk2AaaZD9xrDGPD6v6EdlTdfT+GO0S4cckdXjE2CPQvElDWe01O
vtv+qIsMDQbctUfGDhCPKmiYxzpHX+KW72qEJiikiU8vfW88T3nHrl9+dunstgYSlZMtpfrmPVTv
OR2rM2kKjTxA9KfOAldf7CqkTxytcY2GNcCV1CXqHC5EmEs4J7/pSQZtXMuBT7WyrSr3ueyinQwU
J6O87VBoh0s8MCddmXct2nGQpl2ZKP5wZPgTUTKx0b/jva5I4uo+mCtR8wfNrzTcMPtnyuxlr6j+
pPp00/fJnNTox/9MIsE35YKyDkF2wKCU3SY5DfINa7BxEnAnGacX58Ds1MP8SY5ZexisEUsF/3GP
ypv6ZFtxYcaCgsZDIZrOGLgn3GiHJ6jA/JGWnFns2oSp8S8sZtpuukBt2ySC+zv5Kknjsqbh8Yq+
+AyW62nYytKmF+1F7kJ5e9I2nrjUMBK71eIdi37CWL7B/rJlQif4z+/0dCjvUhnWFhmEmI7h6uv3
+kkkh/+yn7i72OrrQ2wjvnDvk/FIM/6yIhoYx331yBiZHrN/KcnZdFUpy+6R15s23WbWaOugK+MN
s77cPLQFsY2TGJ1ZWxMCZDdxtX6dhum4U+E7mRgcNnm2efGGB+uek+fRqOGP0lZ/ouv2KVwj9tpq
u3g+rkQfXACEFUEY9e35fPTxexa/m9H7InqvlLdX9WYC+1v832N7sZ0SS05O6w3zuTo+nGPoxdVF
O2qy9bfElvc8T/2p5cyvg5Ow0ZkWpmdtOMaBPxSkTRG4gmk3HV8K9+CjWZ/LxVUt7kZnmdCowfAR
PwM8/pkGn7HxhZpLOOB9p/aflfH1jj49vg6lZUHAGh4S2/ALD7YrcVDQ3Z8SW6CjhHmr7MOwljKA
G+y2H5n1ttaFeaSdBv6yZXGbDnFwSMm2pG5bHlG3neWSugvkNOou0m67B6PF/y8cVe5nwjwwYeiQ
VcdWPEAU7GfFOpX4mb0p+Wq/e+ZeRLZ6Rfa0USnYnPleIITpx9FaT2phKaD+1qkHDKiG5Sjs6u7W
1Q95/BgeMO1+6WEm5mPdcHdb2HzvX9H7QMtMu9dDS+3vQ38dLeAGBRKCMlwhGEzy5VlfWtltsUtV
AIr5HJ3hNWr9ZhBc46g9P4fuPYjJNICf2Ols1HyoEbao2sFp4TXmtoh3z5evfwTRLQne1BMp7bfz
CK5GWG8KWNRPt1Ugmq5NuwUt/9xW0VEpTqTRSWAkHHPcrnb1h/kN0B6FQwS8r6JfzO/63YqyBcAj
IIzGwr/T26r46GGQM44vxWlwiXXvWvn2LG4VPzHs4torlmhWaM31bHlzZudRtbk7rP5iNRs6IOVz
CEhql0NAVGNvdyIUx2+DnpiC5thoKdgfUn5bv6O+mLtUcn8l9zq5S8aVLYgOlVSbC4foTqnWd5e7
DefmtP+jRAfPps6a7pKX5KfqDlxsTZOBuGW5C96eFfcw2R4C/IRzoXymr9J0RUPuaC5/Pbs4SLto
ov72/JozW+d0PkStw8UsGvXlOlxLiqVFVDe5Ik+YfZBkr6q4jJFHKLJ92+8lda+wA6kHGlXW5FDK
0pFFCx4Vt+8w9Tbx8hm/EyKyJvWSTldTvqFeicGds11bvy2GO/dxwaM6rkq8UtvOvSUtBkgIWb6c
Eg+iraS35hcXFrdAdjRp/6r5DAGuzX2poOLHEyCS5dmx0I9tfjKKM2jc1aSs2L4AjsS81caa3G6e
uk7vUJyQWy09iM+9cqIqCncaJj3nJHQ02B9KpzIZ9O/YqcEWAX5uFw6O2J2hbO/3wnQYJrCk595Y
WfZFTdf1Wns+4uS94COofdiQeU86lVXqPtkulIvCZ5zikPSqyhfzqEif4XDvMECUM7t3wPfYefTI
SMx37vWanj1vBM7mqDZU78T0JJETnR8NBwqDAqCv0SVaSgXHBzussdwURAvS7fKXpA9llgoSuLJx
zXODHrDMJa8VPLXxaIynUh0Jq39ueNBwC6ehG6P7kfGD1UQkxKZrUOPRHHfSRNjmTvK6VNbUw000
iaTSY6o+h+dXP/3hkhjQqX5L5Fs9d7bPSU/xibQXcYN4VxIHkYPzOXMeJBJhueHHZsPGgjkXqojD
yWysfEn0u2U8zIdYEihYAuk7G10bs+wqea2j17rQoMy5Y+SSWH5xI7Dcofh/lDIeipD/pKINmshZ
RrgcTslwItnYKo7JbRqvxR7Tn+VEI4/JpF+V8fyHGhoSjtwEwcLPsjNdfOyK+opyLhTUafq9CF32
1FDZnEzWjOSoMWeZgVLNFxK7AiVjgaBiLSB/LVnfo3Re30F4LuZykY1Mc0QNylVCLTI2uco70maj
rDdc1gXb8OdW1F9K2KihlpY8ZgdyMV1xTEBS46I1vfsCqqBxUfH8NVssMb/EoKGEd+TXrmOKKwBl
WB7SmDY1nTSOKuqEtJLQ25XNyzPzB3iu5VP/EJuPuPykGW6kNlnVPhJpiVSbOuEHgNv4z/gVKM78
U1pylCAOuiGeC+7Ehz45lMnhHC574yTRqqYA563LbckZo1823Pn5jrgbRYHHdEcZkHqGy7dN4FDg
rjgGQ5h3ZJT8EStWT4JZFc8dAFwq2ygKnq+F9yC503+nlLcpdNHfrAWVLIbfBDhwLK45z+qUfRuH
pwwPwKUJLlNwKTe6JWoPlSsP9Zxo0jNJK9vIJqnMHfMtBSSFvBs7Oj58Ehql5Pg9WbW/o/I3HJ0J
IDezt2qvLHyz9nuasDOA1F7sfsgqwW8PjP0iO8Owj8eDw/2/bQ4C8wfTUyhVHpcwvKvZsVcLKzzY
9N8R/v/pCZlsL1C8SiC+PTPuRdZ0AuGWynzXWMtILWwmXOE+Z09m9KlaQOomMBq/fxZ5qrWUfCkf
q4AVxjsN2cM07mSFxjVHPZM+Nx3eyoriMkyp5HipV4vwFGruJK4HeLzATEh1al9CeYrbM9+0Hmfq
9dFzcuDAwbAPXSn0wzOXhhTIXDd3EifJmdxjyMTvOjwvSXomKWsu9l2C84wgwZob0ATn8rlOu3PV
nVP5pNcsgycSkZNHnEuyuXII5XsYPeLmHqpXwZIzsI7zDa74/25wSbTjphiJF4M1tT4o+V52ZCf4
oM+lSS/a4ko2uGYc4rxGd4AfHlnLpnVhyQuwd66dcR4OTeOoo/MChRoeItmHTLEIV6V06PGMce9f
UumFUx0PxUY45dkH5iGxfC+6x+TE+llMzgGUdToRynruRJAJlKJw2SJ+HG3TGLOMLYbwk+dmMSn3
c5Z3uBTm6Qnm4rsaIV4xYqPpe9tUW5A+oj6bO4AJc0yub5N8K29Q0WxYPVT4Mf16GbvYyWA4td4g
Wn22jMntvyjcnOfmT3OX4NjxUElVFNjlOGz6YUN3w4QySsxPmWdltHKn6tp8DyHf/O6zrwzSMknr
bbI29nTzqL5G35q+Q+332dYSyj+2JPzxoLOOcb2gDI/Lpfcnlg/Uq88N2SG11HDKkQd1R90a9anV
EJ/OYXxTTFzE7g5LTr+YR93K4Kkq5Kglmgwuz4D6z83MsrXekuzS19vDapSXQrIy4c9uF6j/bPej
n47+mB40dS+r8L214E4zSwwWRHm7ngGJttPvVV2jWd3r4V6VN2Fxo8BTMlDI5wJPQTrIzVHCGEEi
8tjGm0WyFYA5sEu36x9DkQjhkYEZh2HUJ66V63T0Mmm7W6qUAbWo2tte2vbUHQ18RbdkvInpXGJd
vS5KArULLm5aWraNb0+XfNPwCpMxi2c8/WLYT4Cb1s3i3KoXc+SsD/7z/qTcbrzLyd25RKSAsPJh
R6euF9Ds9pwoIJp2OmoCAwrX+lu0hzaehwZDsj9TmjTvrF0yH1nwAfK/DHMg3HFLyRnnudhCOTqt
zzLNh7UnDlusNdFKLpYL7Av1MoU9E2+ofAeyg/PR/ACck0KFfh052v+4VUOcc6i527ogOT87pTSU
CoEeeHTfVXoMMNi6P7xgGX6mtS95s8G+eka6W4Y4o5eTcEirA2a4X/UU9nIyEudEscJG0lgEbYkk
Yrx77YNTgo/K3MvFQXwdopIS573CAoobhrC44dT5CkvGT1i8kekvtRiky68VCVTs8Clb3+/S/KIU
p/QIkPfJ2a+sHv2XccAaP9WLBzGn6NkqeD6oXGNAl84qAeIAjA+RXBvAFHnLS97z445wDZ/RmUtE
Tlz9x9fIvd4k+rrkXl80+IiA4+AOgMwwMAfcJ8UxCJ2y2EP9+iXlYie0TUxhNP7ZYy3tG0znxE1X
XCRFrEnkmh7m9xcAjGUM91IMbbPubR8sQPFPVf6SZ0t3c9T5lipXvb7W+rndAO00f6fhaTTX5UYu
gMfQxbRnifFHYo3ZFlv6AjL4eOO3Eep8QiToz2pzglLM+PFeUwHPhhytRZhYQJXF7ycrWTUgwi4B
Lc2qM91egp05B7lapjQTBN8ug5Zgwu9w9i7aBCo1DKJcpCWKOU5Y2Z71rsz3I9QeLm3YBDVP/kzo
Ce6QbVHxPVcxyDvOLtYFjwJjVE+mfOEYmdgL3iIX7MHQ+JEnv2z+CYWbQk57JdQWduNIuISvC36m
173Rz/LdmLyIz61yWtTHLtq/8n3h/ODFyegzr6H0av6z56pEnEQL1WKBiTSP9YQKFxcDN75wyxob
dmA/Eqne2bf/EtStlq7fbUUt42lHJTe+pbD2p3D969UGdSMmSO+dv/qi2y62GkumLMwJiyWQeSph
Z7Fy4awq1ImOucG2W2zUlWQTIRWXki1FtFXu5JXWfn34rxaH1Sy6j8GNWLAhXKaIKD5sWltP72Zw
51xi2ejzdlW6tmgxetIUSnto5NpgQB3mSRVAwPLeG/az/cJLWuKZzD6eGoiZjyD7sKvaKTAXj5fM
AgGNnZ1DOUyZCjZf254H9bz71VRaI3bh0Nt0MI2UamBlIrs7A0FkCr+XZHcbeUVFN+jOnHJuEXdr
sF706wXPkBUTwnGkYksGPcWV6UmCNwleJ6AfejmH/IVnbvqQtiUwMMCrMe+Z0rsobF+5g/sNQ296
G3b4myeXNQf7dZ3jnd4Gbmv9rjr+/avtUz0KlLG3A0cZ7GQDxTYpDulzzVcbkZ07E2vljAHedMxW
tFNPAGFnCjegH0Kkw1vVQFQ/7uRTuhNJ0JgXq3F+TUYiiFo0dLaJcUvb5aLXVI4hO6XkpkBGNNBa
m7JGiBf06/r51bUOOcms3UvHJPBa5nbPbZZv9BvRyW5cZ9UazcZwGI81+jJmoZVcirgJ/mERoGRa
b6yaNdyeJXvgstRxskWtQnre0Lo016g2ZNrFtW7sYQ8O2/JLYQwFK5IqKfDa5XrUV0DrEoYksE9O
GSmCbyAcCgF4ITVf03qV/fkQbYV1s5kzuTMpAXyK11NewpvGe9BupoWrwnUd1nQao7JV7moVuy8K
o+iWnc9dsrrr8n01HLSJgNC5PGQ6Q1mqyg+iuh9VOJnHp3qgkWN0ub9aK0I21zi746fIU6eJtmdy
XgdVPcCO7vtjYUOv2gp0aHFc17fdxNmFEM2tD5xAPWpkVQuqXS8mLaJuioJvbCli7AVbBB8Z7hJG
+uUOkC3vxj1r3rhJLPLHiHMImouCF9JOur1E4TwDJ+OKRc2q/GG86nS4u4X4iMUHvwSZVdlLVP0y
lSVZTtnIJpRmbE5hPdrxrUrfID+8MN63D/SE5j9wTg2bDi4BvnQg7xjpAhh966GYMzxk27t2Budg
9ZujMh7Nlmm+V7XDQXdn1/9SkldtA4l9DVW7Wx+ehR/qe51TRXCSMXlosicAHoecoPvlgV4U9a1C
G92XQG/5NneHxOHcEi5XcG/jP2L85weDbtA1kj1y5U3o7/LiFuMS0ANAseuEhs9+I9hP4MP7OYn/
Xz8dNpdJsyNtXa3pVZAOkXDqLxEUXFhue6M/RE9eTtJ5RrlbUAzpG+m+JXr/LXwcFtr3z5PMJ6JM
tw2DMOpfxHknMBixF5uAZqtho4SXjhCt4iKqDJLX0WZJmW7iCI1TO3BP5ePzdzBaxreRjAuLRqnV
AILFC7kHiH4Z+Mlr/3yhXx38ziKOkthMJbLOB+QVIIiXNnBu7hizx4vImdx7rwV0PP+pLMnTEd8S
sKJAvJ7sIHmLhTfSoj/61EQVIhTczwbprH1MDDa5fuy7ylVUBgo229DCD/+ILOiOuvCD2tc7imyQ
LpdhexoByNT7QNxV2kbKdsCSFDuDrTLeQGBDvFzS7KQ+L2Z00u/NdRHsB56Tanbqp43fz9n1hwhq
vbiMMcd3m06QChdxsTQEClaWxYq23tlKDDKvWS9Sh7P5YvxP0JTgpVczHBZBExcbUFiUmk49/FgT
YicK/4Xjn2YWgK0MFBsb3jtZy1LhHb2LugUE2citp7+Yx81IBUgEkzzr78Z30Ru9AQhzMZXhTKXp
llf8pjokwzm0a9BUwcwT1ePtIvNSrkvmrtL9lO5OWyLrzPhTcfNVI7xH1aeQf7Xp7/T1W5t+D+JX
Ln4VMLqM5au8KQGW5zmgKWlbME7YE4xrUNG9ZNEWIUng6Gy+G0Pha9lBHe2E789r/USlBi/GKuBk
2l5Ij2p6zPNTNtp0GQuds8SxLFHZcshqagB2FMrVuEEoVh32mIWGWXwyIdPCKyLGSs8NB5rZ/hEo
s9mEbokE5wdQ/3BrHgV9p88WE+hyVeHCDQ03ocLQ3u1EK2Hd8THz0bcGCYIhl/Q6L3DEfDHLh18L
fqyfi8gDxgtP5Oc1TW4RVeXY/9/oxTxFsMXi95EK3pug7BO6CpR9TJ+r7IpfXK/qznmm+FFmTn3r
mST4OfQkzPW2g/ZdzE1RPISr1qriVT2cWrxu8ZG/JcUHsZZla8BGz8gZI0+KJkksatMLb037GAko
AhsgLX2oRcKoPMb7p+RXwbq74lX/8ysv4r7QQrhNhbHMU6w9rPP+iBcFb2aBM/xIWL/rGX36FCw/
8atghZO84m+DmBVe9BeIUZsfs6z+xc0ODRbZjq389ZheD/C95QLjUUqtDdph6JL0+v4raO7lz9Te
8/VT4c1wkogvY/6Iesm6Txxd3svvBZ9ERJnu3+Jd2JV2jJfKmKlj9HmXqPDyTZFuBq8wejednlYU
PofTdyE9Cz8v/ywghl7VkmDgtZYvfAYDu3P/NG8S9pecfPX7H771RnpNxv9D1Jk1qam2XfgPNVXI
zCkIiIqztt0nVHoIowjK/Ou/C7O/eqv2QXYqSXeD8NzDWtc6QSUK2cK3QfOVn3XvTWlnhq70swlm
JQrs1LxcXfaiLe5iGiug/iR6bpB7t4+AJbYRB6WyZoMdcVoOxjUAKRQWjpEv+tATWi/Rgdu6Kb04
xkC46EsxmLERPnJGIA53Kap90DfgMvrX0QyBRgYpSALLPDJWSrmqEAZGsqe3Xqi51OFbKrrbWlOW
Y7w2+sA1V0MCRHg5yJTE63x+w1wMjQdFQl4uushHkcD2EzjTuo2tbb19jqd8vNz3T4uPiC0y08AU
pvojaWRAPycYE9TUtZm4vLt7WPWSw7wwmOUnanspm9KYfc2+Mx+d9tzERIjMPZOFuhimw2NGBJEV
S5tmYAiyvRu7W7LoXh241RGQ5eAphdRJ5VahC3HEAGIgcKPqRQx08WT1Ds/o6h6u624jkgCm78AH
YR4f9vfykDi+fp+S06gc4mopSavEQXXBOPF53o4+9Hm5w2m2E1RfAo577DwOviFoO0TLkPb2XUlw
+DFRjzP5nCwrQsaeQW1Yt8xSv7KN+Ldzglj9MeDXNiTo+Jp+xQkjZN5I6XrG/qPc9oO5N8TDGB15
/yBjT8uDJB6UmR2xzTvfpC+ELaCP4sWtgZXi0F8XbsTe+xVu1Em7tjuo9rMOsnaVsJaP16TfRPpW
HvYtt8dLWbXtYIG38VHjev+ia7zXe/Jy7L4F/hs82jWYMin0y8GXk+MgrgXFSvqdOuxVFdnp6eHF
w4mZD7E52FDG4qtMf3g33MR5qb0z6V80mf0ovtTsO2ImHoN2mt/dwjFhkyMaphdYJ+K60QOl3bA5
Iy15bgqXSvPUs/4bQjIOUeJOCsyCN+dcgtVP9BvnE96kl0IS39oz9LFd9eSM/H879/iMB8TVVmkQ
8cp07zQ+zuHMzvC93QKB664FUbvJ4yV17J30kUNxTuifVL+qlubLpsSsv1s869W9XpXSisr++Wmm
lv50o2TelqvGv9+tLproyBFPp+43JjqYQVyJjU+9HsGNvNHqT7DG/LnOhk0CErl7LyBJP+Z9sXoz
oqjuK4PlygzuarTUZb+DBCvwV/9bwqF+S7+UArqnM4PiSwMTgWiaGg7IJslv9HlrtglrxS1vQBAs
7C5mLNQfR/HuIsOVGOdHS+CyUzwbh4dV6vsxnTQ8ZryFvFJ89ayKdAj5S1He9GwSZSsFjaKf4uoI
m7pJreILHdzzfjbBccffKcDCA4sK5YP05mROmrAqzxPZN8tPgARoBgFlsr9PO7svbJIM0Muj84BL
oJ1J5cxKRzk0zHe3PRoIqMmNG6cr9u8FpJivn9DRPziYoSTIqq3zXm52TQM3xupe1QJdmoKjvJ+O
t8hwmfvWCZMkFHXWI52nXlJvnnBKAK4mq/y67xkfsYd7F0GxZFfZrOwf/roqW8NA1s1CFthHI7X6
bylBptj4SlljKYGNNwNe6r81ZVyFT70fbHVEErbSmXX/KBQKdp1+pvoXk1lBcHOEX+amMzdcx9wG
VdANkJ2Pam5P2cfRnxS7lw6DasJAwbaKGOMg/GBCr7r3xzfINuPxXZhf6pP10kXpz1ExL+oFtX3B
w0s3i8rwIM8DKuH1w0NdJVqsz2B22DN0XxQKvEE7n2Epk1LEpEK0XAyLhGKYTNrO1wp/FMiK8LmG
I1VC4wr381AdaTiNS6WfMPvI3WTTly0DTVzhZux+U6ySpcXVuy/KeYqpP6a2Gw5ERDQ3/yF4Awef
4D0ZzVl66tjdTney1JkVDBsnTQPLWkuTp/gv7rc2ZQCCSk8IiZ0D0+l7Rx+tLt61gw+dfA3RkuAg
VSfydveuqINVDvBaRta2SxD1RrK+sbiwEv8x8lr03+FbPjUcN75VzemHQyPAN07x3zvk9NxWLU8S
tQlKi0MxO1FbgAvYaMZWKfcSMAfkrPWhGdw3/aYVmjZK8GRGNpzvmqfAsK74ykfATpl8glzROdPS
c4b83jHAkt8cY58VnBTtuWzsFphiuk7oGP6EAf9MyaMffuY6Lopyrz0PeuSkUKsc3FSkEm/YYMOc
yZ5rwmf+CotZNI9rj3WoP0VuH1U0Tg8nFE+aNn86WgsmEHSUbZIbhdXimEOBKDYzNeTZtDXEoJmL
/k07T2HMlfuYF9+IpEaizZnDeJpMzvmKG2oQeD43oTgxbFJxjAePeaZbpL7nWAiqBXKq2B+ac6LP
eTwh7eTAGLhNf/mq41H8ZPOe1gjer3AY2Ns8CS+Ud2XCi/cO7MXS13BHWPxohFiEDvQRcAskhbGP
yb7U5nRfmHUQ/vJ0Vih1yRBVgYuSx+2NP81z93D5bvV13m/k2c+dW7YbUP5sEOV0yRZ4D4rU4Zom
lwqyQ0byLdfUQnxFHzZzw+TEc8vDjy0H9exdWiRffFKJu0ntH7HeGARRka6ju3p5jJRdS6RSMX8K
7DHXUuPE72CxBUz95g9iKLAHnBnvaBy0UxUuLEE8Z3aFI0kJ1P7A4P0b6pOG1ilh+2/JlEI2CZYP
ddn2By2Z16KdsroHIPvchskciRpkIgm61f7OERvCSJ63vK3JXXyNr2cUIeTQVi6BWuJSUFbQ70cv
F9Yt+J7EAqjOxAVFDJkM6DG0GDkQ5Rf8t4B/Syyt/LESZK9KvNTcyazaEEV8ddJGxIc7+Lq4BPJM
JBeohB1CVWEN1YGUNWgQ2FYE18CpzTLWADRieA+khxIKafBx78Dj8fI9fI1XFzsWp7+nYBFtmSgw
QINAPWH1OXzTNTgNwc14uzHpuXnZuis+uugPSUXM7siGRUicuTAMerp5WKNKPzeLHYD5Gd9JsdVm
lyG3FRIN2KY813wPb8lTumf5QPxEnpCjyP7aw4UC97cA+qXbbACZ4fYPXpmLmO0/KjoQLqCG5b9E
EROMKLl6c5jJe/yyrGIUGGsxz+la+BSyI8QHLXKst7iWb7Fpgioxt8lIrN0WXbF6brZ5fsyhmBme
iiH7LS2eRdtUUWunYPyiZU32X0Qkht0+3tWRXX1iOGRZPjilJ/vXcBA36imEw+xfbl9MclbAiclx
dqp4Q2VlVoh6CiMbHzeZciKbXG8J7bmFeZwzMP9m9Ww9jmCq2yl8DoWI0YOkRgei3A8Yf5IMroOt
ZNb4cGoXttGVF+8j3vF4ibw8ZUcLqEGUfSxtB1zOk0VF5MNiGzxVkz6lowTX4MAqmR1bf4SlAlkq
mb+FQyt0Xcy3dE+df/ms5D14hDwDw2Z6ApmEqGl6iRwgXxLMPysmTaQCZhf7tq3PajkZWYZb8KQN
Ct40WTOasUoAi5LJWx/7ELXGOdtLrx+huh/McYpdgf5GTC1JsYeDaXyk7G6TE8or/QRNX/LZHGFB
hrYeXSGLCuE5i06CflCIxlzpLzmtYCwxFObimsxfXEt3jOKcvR9J9aeg5iTV4siLbbW/zexwE7Uu
kvsBhXO40mCLHJJ+3YsrQsQREv4TEhU1PpPF7W+c0MFd+FigKAjDXSJR6h60+qCrXH30i1aCiPi1
P4azYs3Q9NurRvSAJqkaLEii2SSElGtiQMXs03zN4dfOTfuWyx8mCrsbLAXmbi+FA7NvignWNxWY
eUixNtgGPNT38Z2pjaycZHCsyj55bDGt995yxvKj9v8sR4z3oVd1nkmGMyEGkGuJbk6WEojC3u9I
l36l+ox0TUxkqP1ckn/SRcYqPfGruRUuVGUltcfnc/nWz/Q8UaJbYydkUZVWS2Ot4K5Mx3kaOT1p
9KxzVigkBCO4WcM8apBP4yJpGy3sHw0k/7mlzYsVcb9i9WlduISxH7lmuonccPMWjTNFRWDBR2GK
MBggefErv1C2Vb1tDdeA25cj4Mz2GIXslqLbkj5l7czpVzl/nzl7aT7+u17doVJGGfEq89ALj6Rg
EWYwSfBBF0OoSfy3aJbFXXGfAi7IbOVCJMtp9+8/e59NupxvhW4HYvC2zUgheR7YVjJic4nGiw5S
diQb8gFrAeUD++2FilTbWKryqikCLB7HAdpMNWwILzFhjACES6k2bFyJaDDf1JsmCGVoNHZMNNpj
9bgv5UOOZ/ScZ/uaIJBkd3vJRilu9BnP5CK9Y5MC574YcF4SRkULv0UoiU4hxd680GtSToM0DwDm
RYEgLepXcDKiySjFmstEdmc8PfmgF0sOEX2y7+JumQnXHJuKttfyAxsJMH+YOiPdYbbvpaVTvteL
HpkmNKbOUvxG2SVEYtZzDQfWg8zG4QD5HYWAVcEO3CvLFni+iaVtw0ozCjezkYEv2W/urViVIaXk
IXxSLllPYqZQTd5X0sPVx91d2FXS3qgPj7VA7ZstRHFSKN1LGpSgxLktrz9Bgo4P8KYusJrWhoYK
VQ+K1jlMj83sNI8urTtqCzK9ALS15MvMeGJs3m3Jww3piocdZMckXVCMhA8ifoLb3yRbMqxVis0N
q+ffyoFn1oAUl9ZCCQB+ZUEAQP/ZzSXxP8lmJmyRbBbChuD46hmIOLo9rfXUu3cX+QkZIjsRLKrO
RSgBhoKWM2dqMO/zXQjrsjyY0VHG0JmfNPM0oM+TVn8LL4mt4tx6QrVmQ/6QQdZvk2Lfnpn8Obdu
02nbqttl3e5tlO6J/BAgmA+6c0gJuqZv9AHsEhlE3o64l3S7/pbGKZwN824RLp7ULKFbDTaYMF79
lGk1eHU0axYZDu1fti0Mg+CIUg3gRtU5H9Il6UAxIWsDngvrTcvytAm1kI214ghYVuy7dEJ63jhS
N1ePvUg+3dlW9xUn5vHh3Cb8yFv6EAXl2WTUyli9nX/iH635nyviwWbfXKhrsn2inYy+y1OShRj7
Sk8tQ6bbitzSqFrjYT1B3cr+ap/oNutqjp8pL7EnmzDjIFaeiLaLe4+GkEzJGcF862EfiZYUb0UQ
XtakK6sppFmWAODZwwSLIa+157h/16DKTZhjvX/n80phXfbveBHC28RBELJPJHrqT6p/1/q3IPzR
xE/DgAh1kaITgdTSlrSIPGgKH5Q/wXm4vQdC8BiWvpL2nvoH6YVsBigyueyR4oLHo5pVdU8bFgp6
C5wA5BpMcPE1UzREhz/COk92RbKJtXVDTOMQjAaIrJ0ZcYEwXqvH6G+drNFSagG7AuI7y9oDxZca
HqbF27SRPvSuhIIbrwUGBrQlxEXBfU7Xcro20zVZkmEMG2EN5xHRjC15/yhVxDuXK1uC5tssNfz+
9WQGyG+Ms7yJ4b2WmKEYgaptUkf2bvFBCKCpAFCpkGQfxvqgere1yloP8h/H9XuhXR/SRzx+jjYN
r42dCFom5Z5ifes5RgcvRNB8VXnxA6Sc7eXnYShPpXTSjHMMIke+SPLFwTsMFVyHi31V83fBA9Iw
zFurlLdUrpE3JdBkxHx740FhWkCujk4D4f8LhCaFSLMo/4SAPdEXTnQilkg4oH9Xl+Yf/bZT2qMS
n0nx0qwuXI6vSPISDjBXBRlbvY7jQLla6g1RoVf1boQfqEYO5oFKe155kxOvVDtWekHrQOvI32fH
LJlME+zCYhE9+wijP8/wT1t/8ZQSz1VCuGeth7hnjuDZEPbJWhx2Q3TQILkhkjzc1rf1W/l4qvWj
wMCl7Mp+PSQrE1uj2FlXtSHdZI1/Bo8SAk5qVVMnPf4w4OX5qRgn5ONQR2XbIszFHfV9SGyFmA/y
6xaV4HWdV0VzOmWahJrGE8Yowr5iSnl9bkLZxbhMjw2xwKecoVmjv5N1r7zaon5IWd3mNGD+W5Uo
ahY9yfNiP1xQqX606lKX/Fu4KIaF7kiFa+DKR3P9cFTHEn0KbLRg+KqT07PZo6glLDhZP83gXpAb
F88fworQuYEkCgC6qsdJxoSKJCHqiAoTry84RBzLNGoMqirEZg6HTnpfKr5Ofp4kWFFlPap3Ds20
Zr8KC22TGlsBK8/l8viunElWOsOsobtt4aoJoAXGSrfJ+EmU1roqNvPVFD1bTYTW6fUPne+x0GhO
dH4et3p+Ie5o/urWfDQDgy01USjjroYCJu2l+sAZRYmPrOAFt+hIP3/BLcxrqszD0eInhYa8kQ5m
fJmZNBO72X0PxWGec5RzRVaDtyf7FHfsvV9n4Qp/5UdvXGaypU6iWKBOt4MQIzOzeKexGF8L5iEi
rYMhzW2B9J0+uZUPTXOOcku4nwbW490xSG3BZeKBbR/OxYl/J28XmYX7luvFgAoL2QkEqhnvZKbZ
IjMZmu2HewEvyUcY8wOfClrwKmjF4KMl0pO5+u45pxThnQlJvFvVz3XnWi0ybsRbhscD70z9FDa1
oHE94Td0rchrZItYO4HB+acJOpgmX3BVrq7DzS+DNboHLBqafABBSHhXpxxS86glZ6tzzTGAPchT
RIT0zXcbQKQIL2yZT2kdJDhCwQhaPLuNfh4eVxFUtf2mpsJQEUFCLdm9CP7s1MRDLB5or1K86Uz0
rH5R5Ps434eqXWUOzvTCPBFv/Ww/tA8I2OOCxXtjrEcWZNsi4jVpDV2g3xezry7bzIBZp1vc4vQ9
whSMrSDSZsdVLEh74egJSTPxlcOimK3kZAeucvaBIlAuLdi1mM+iZjddfhjMN5KxyWBfN0zKODjx
Brcge2wlv3YFwXBuw/2yE+AhsLJxsN2dMXdwBLSmQ/5GKbsqSEVILdOyq03YJ67Vy5sptQjJnvz0
BrWdjmdqnUp/kmh5Iypy9gdfM+YjHB9he2r6ZVtvCvahLL3CVTxzitv1qbyji0E6l5ofJo6caHFH
uSKxfn6lgGnlZHjmZxdsJAiY9GP2e+nG8HlYS3khUzAWiyn+x75FC/zPjHqlZANXz8SxebNw9ivb
Z2/nLsHYbDdgAHTD/xgAGuZgyUXYnJfLLloKsv8bWYyrUTWz5gLRVyNPWaSGQ7g16sw+wsfpqx8C
YWrA34hGJw5wQvDws+PPmkgnU7dG5qZijfU2S+EJoOKm8HDCzeMVifPvkbt9TU7j0oGfG6NER0cf
ROnpR+6sLj0p1TEC8a3smDqzvgsngR2SzucqUoPZB8J/AJOlk6u7Dh8NhgiBsR2h2RlvSbD6V2MT
HhK+13pLko8WrtB9ILlVt1l/eUuMqjO0iBkfoINUOrN9rKH1ZvunBqVU5N3922J/De0ITbzD168F
xo0eLNo7QhnGnmUgFRvVKughVmwGI3f5NAIp3+bOm4r3F7t81dpIzFPDijon+mzZRKLLb32fNM/W
rXr7pq3Mbd+/AyRC5VxNyS6UmmCb8TK3kT2Sbsra9o/zVuZDpgpy3bJh3mbGhXuZhnPPx9o7o60g
W/iBr5d889b5B2egbSlkP8RMMHMnaSVyqsYJXQZIqrhsl2pgfTOm8rDriquuXdXWjkBKpJeGPPmh
FaLIUZ4Cr6u9DsMTPd3xFfnn3MBqIje2o1VDBpC56hAXsVzEHDDlJ7cFe2LiZZbabwmtgDlYETxt
SkeXhA9qx8Rcq7eAp5nm8EF/SMgw7dOES9H4D+47Cv3sRE57Pn5HyQ94rOhTin7Rzkbpdyn9qbP9
0J6mkDCwH2qgpoRZruDTP6PjLTpO22L8UsRe53tJ3ZWvvjRnjsAgfTxkHdn2TgI7xdf8qN5K0hH0
AMF6WuNLWNWKefvVjFf62PZrYJcSTfFcHIHoo2E6YBhod66pfxZsBQ1HBeyf/KSVg14oyr/l8XtI
fqL4F/AKZo+m/XjQR2SuwrxOZ1bn5Y9FguHt4eP4n/2XnwxyCt8Hw55R95jTDolfo91MLLi7dbjE
BaFiNzzG9486+zSkU9njxvZj+t8Y1+cymbMPqJs5JG9F+W8lYL7E0zIgBt3iIb2bH8X0CGDMZRFg
OHG8CKnPxoMJGuA3j3/07KsyPjTkCMR91xytKfcXNxAgRzg4c7aZLx6Re2eNzQrSieZF/HOTiBEk
4/eq3Px7sfhnFTHQN630tfn0NHMl3Na4myWfurl7rHEb9tOhzmwZzXW+ghnIwrZcpP0kJWS1gQxc
Rs/zUkuw2gB4wWrjWU6cjEkErvgpn/El+m6IBaLso5g997Mp9YvxcQcY4UdiZBseMjZeMyDmvP1v
fptsTHmuz1s0PU/dqlU7Ic8NeGHj9iXsi0sfXsQHoePvKvskPoEvhJhKREiy5aBgacmL6/766p0a
5Oc2+i3jH+Tnsu5E6ufsI/eq95TEL/J6PXZpKvHo6Vw7xaWTylvtpEo+8a05bQWLyWNMpEhCRuS1
if4YVLzVd1/+wO00vVhfxf08/6N9O9KLMAygMqmZ2h1otLRVumle5Xc3f0jLNy2eGdmszNAgihDI
t5Id5wxnQDYu3wxZbPRbM0NOeCjUibAhTM9GzP1u9/LNQhcISSkETU3la9cLpIzEoS8iYGPjsm9W
ZrRukOXrwWlmmSZs1WOKOsMf79Pue+h8VZlCiqN42Sv+AVbV37L/EbofhZVcA8dxPxG9JuJrAZgn
3U20L2IZlGSnzv50dPiN/F6+/4ZUUeme6bYts5JE9BL+Kox9Wgs5Ql6zHLSxo1qg1n9G82tw0miT
ScFMWc/y9U1Z5qJbsSAe//ModLxCoLTTxHlH0j27ekXS9uNderw3j3eS2iMXbUvLjDeaaBfyByiM
SFsC02AhWMOcn2a5fbZ7oCnMdsM73oOunLwH3HiTNQVEltntC38V6digYkxloyJz4pM2XuvxmkM2
g2SreEXrs2MUZeTeeAqndNVJs6Nk+1LdIaYpQIP0a/P1eOmfD/UqNxPPcFZ9hzms4hM3HRbjYHxF
+vddubypYlc+b1pJuYf6KJ/MgLnba4Q0z0fAqotuSSvd6VY+c59EgILMER09mZuNv+IMREZOCCnW
4iFy7pEjmDs2mumwDWf46iEeWaAr0LNmrWQM2q21BcF2twAGYnFdF0GTbwZ1rsT0/Autgwe4aMEd
sX9UMMX5sZvqEynIRC1E9kW/jLlaSJrwws0HfP3himFZhIse7Ba1LF1+vL0L/sHjw4DhGtuqYV6e
+Lfn924/ZnsjYSC8YXrFZ4Zp8nN7R3qXBZ1+YffxnB31Yu55Zn+YPXdeuchuBwVtrticrARSjrsj
27koFrnisaXVYUdaQx2kxcYcAnXw3zE1zq1dTYux4DfbYteU+zqbeGSgWBXpkgvvtNvqIW4OBf9B
bt1E2LJQrLULuhxVYXo8p+t5vJdfw7C8kx7Q7oRmcoZld7uNP8hrzcyLmFx4EgkXgSVjJB7jdtZ6
gG0WMo3BKdHsdjzo2f6hEAm++cfa0PzyvqwVT0ywyXoIl/Q1OBo5diMqPG1tnGKsoZO3+m+WblD7
wtqQD4Q0mtyK2OrpETGmTBqVinX4R61/5sqfkqARJkArg3ACIoq0ZU+NmBuWD5OQmTH+T8oliVQU
Q1/3eQCL+UaW6cyF0UdPqy5L2VfEVRu71gG9r9fM3EOMxipZAeGha5UJ5MONjR50hShYSzYd2zYd
gr2X1jvcpr/gUVbPbtlL/iNdKpb+4EfacF/76GNWvlO9FvWujXkr/g7wEJvAz+otFSyKnywQPyb5
M6knRDyEC0Njhr7c7UCKR8VWLPcQrx/3OXJmorONwn2ke+2B33MzmruosSMgRcocJz8baQItsezJ
FnHOEOMdZbgyg02Aa3ZLulSp8SvqyWRK3r5l0wSB+O/0KJf2091Ffjoy29non41yYADx/P1XT9Bi
UE9g4/R99GU+NKkrsgsm3ECqDmp36aWzapzG9PRLss1VU95VZRt1C/kV9tLRLNMrocF4VRFK9amW
7ygskvBQ8/wSfXpbW+PBjxFshwtEJMw2dtKOo4Ox9f8XbJbFRlIU3RC1Zu2td91t2/VuHgPWtvQb
/fp6NgYg0zvXYwnfUXD0Lu1g841jSCAfBUi8SeCt9dQnPya6B/yYxmPyYzJBVQHTA4c0nWJu1n7C
flW1etyTyXIkAgqlU7nI1QWftlpFk++L8VIblhJEJLcp/8jyH+P+Z7j/6R7A2D7K/MqTQDxPlytX
AwgmMUP6GqxpIZIXeeQYenA81zvxo/yKNDvtLtGvFNHZfyf5F9dGppwIf8hkxxwEBBxzkOq0Fpfr
ns7FZANFZhKuz4s8uNmHVpwXxR6o5eP8GC5lBA7WjmbXPvxonp+C+TEzPwiQUAN0Mf9EhZxDCYm4
+dVILsb9LCSn2Pjgi/GhwonEpyLnUPwV+/9YnkAOm5rDrCWGiUfuHSZVBvI+OvPEKsnqEZL+DHgF
dyVlLWkqlnFiVq8xSYo3ww8xqR9Rt2fCJtCOIRljbje1cXRnFZIWdNWKycZv9SRt+VUlZNriX0ef
dasG+d105+KZh2Il8yeJKhas9+F5Vb4rg/xs3OCiwITuLAObko9ieCBH+sCGgSZggLCFdFlc+R7o
q5yV42xCAgBlqHEKOBZDG4MBSHlEbzgTHaZ28lb84Jknvyf8rc3lIyG2K5CMDQEqlTkP/2ABZkLN
NpKJb+2CIzWYQL+GpRVJwPWScaYZLjUPMwTLh/tPO88Alnhx7U2UzL5xHi7aAfnhrJpFNM5byADJ
9secV8Q8GR9Sdk3v55H9x06NNwCSmHaxOPGQAyhcYXEaFc0XN5zeth7vRJl0yqAqdtElLf7LRtSy
I2tlXp2gJzZVvYtl0ITB3VwZ5xnSh8oviaYh+Xw/IzAIf7K0rojP81hhDXYwC5e6tR9hGKCn/YCc
1XdTd0ctXjmXnN9O/GeOVHQSPpA9hGOe3B5GwPCHZntsH6V6MF4yErk6GZ70+I6e38/RyWQqzT+N
8hGL7+Jwru5HZJ5j4rh16Fd5kCnbpt501j5PV49+SWTOU/b1STL1ECzWmEyj+u2jdsk8719QfSiB
grk+D0WgwCkNao5pKO74pLNdC+Fam/DW2OgF1mGvzGoFbN9LeI3Mgh1bbpfmRR+uM+MCiXCg3s+u
SW2hreiU7T+x0D/BFZs4tNkIrtKZC5USdsD8WTGJv5TtKRkOJPSY0YKivLD/FtUZX6A2c4SZC/TM
nBvjV6J+Ktk1bC4KeYEswIJuX/SbjGDDzb/8XAZgpOfe7stW8GcNLZWjIMxAQPG0kNvmSCwpMLcU
s2i3oZSRvnt74r31q9cwnwHPo7Nnyg6aQ5IFz249yfwj1hSLNt2Y6Mjg3xWIOm30TqhGQMLIzQIN
kxpOS5bG/kGl9o+cigzGgLjIHsdCqGLSvy6k9Fjr5yh8HwqcsYQD7J6hraBloYcWHVJ6UJ48UocZ
JhZkEdMQiI3SI+zlIVsCekSUkFtI4NaYrIBVJsViOPQsGnIHyX1FS125KUIOtkhMwF+Ysmf54kqi
f31RJRF2xU7ziiXSxC8ZouXf7Hbd/xXaD7n9QIEs5SCw38fkwtAwDw/0NE8+8sUyeteS/fzSQ/4U
/ApLpIQWfCOZLCEPLFb0I7GSJLObR5OU4zuZakv84ezw1CoQqgA4VbFhmqrsFYxpBH11Pr1Xo/gV
3SNm3N5T1M9omkXBE93EKdO3IOrXP6tkhmX9GH0VuHjTac9VfuPCRxCodh4Xpm8Wiox8hYCrdTJO
XOmw2HX2T3yeo7NuN7W6ifdSuXw0W6g9FaMhYsbqjTmvC15ne0HhYd8aGtPIQGNppEDsngbFbbti
ZVPeT1dmsPjpwjmKarkNBrh8v2W3/1n05uVO4Hfw5OWYnm6IB7V9ZsGx8I2bHyM+hPPbeZ3uAlpG
KTAHlWnl8KYq/8ZglvmsjuiNrelrVv3vBXSZx6kTMQVqXKlyVz/Mj+t4l4j7MHf+GeGRTP0zwrP6
JLSzSkmPke474z5FiNWEMDNwIxwkwtqxT2e7fg52efKN18sSRuXd4tfzwOwnc79QnfrhmB2wUc2e
PkLtEplMtQb8MEbBSBwRmSjwrcpNJZC0FHSPoEhsIdyEQpBFbLTXzub2IzwZPKxMeVkRUMz0N0L3
sGnuQd1t7SUsc9vW7xPohDwf9Kams3y2S6X2s2aRILXChNHTPy8f+QoRhbZtEUib+7gEkoJSeRfr
u+y2nyGj9bTut+l+x+hX6X5S+OZXGEu85CN8desWowPWBmK/wE4M3MwnlZ/LY0/ClAJnaRKxXeTm
VDf7+mN1GeLtj4gA4/V4z3/SlhCRBR+nBKPwB8PR6cmdwsEgUmhsKZdXxM2b4gqDJO5W1XMtl0Hq
m8+lRghKSOQvIz0bV15ENObNIVmx7leKtuogKuurDBcwluE5wbadvhL11bNcifISl5o4m1xqRXge
+nOjnJriyP/NJrz60K7HceUKlmLfZNLH9mK0lW6bst8J783zXN+vW9dIlgC6uFviuI70QNOCW4vb
YWukWwlS8DwKPyTzo2Y2NF5JTqMp3XMciP06RK+9MZPN/G+hEGxwwlyQzwL5r5rP3z0qOkQRVAWU
BI0xVQXgkIAnoXwyAIfU63REf7sw9EUqTkR88kce4qIVF724GGA+HlR5n8ak120xsOiaeytpEtev
EA2IX1LpJ5rfGMvCwWgm8rhPkHvuPkyAVl7BBOjotwl/uVTP94RRjngtcLaN1+h2lap3XrCIOeTt
naBASMT1/P4OvYGXYJHs9q28oc/GTqKz9rhP1pVHtCijSdvLlKlacR7wREqHjAjBzrtMc/z0RLhU
3u4TRrxa7PJnoKSyNCM1EYEMYBl1ORRLeNzmItrOmGjhUIBt5bH6guLVsC7jD1dA+h15mMyTINiN
n5kSCB2IlalHYTn5/DA3lfyuCf6IAelFO6R9SJkTuUnqjAf6oKmjoDRDJAmgopqTqi297gLSlBmL
MQzrmFDWWHhRotUOQDCyqbkTLVh5OO0gfI/39ZtyqwdzkFgfSkgCArHwRpaZ2ToewHqvymHVOeo1
q3666gfrtVb9RHj73+Giz4vT4HwSgYvJ+p9buon3KbJAngJyLBMPMB0AUl5GgBEngwa76ARF5n3/
jyIKuvMf+ohAJdPOntDp/gfw76NgFgXkKGgcAINTyCdSlGCaixuMzZIrknOA0p0OFmxHacOjrG8O
EwYSCnzSqP7RYEOy2e4r0jNilCS4P8XgTZk9y/j/mDqv3rjRNsj+IRFgDrdkkx3YWa14Q8iWzZwz
f/0eyrPfLjAYYGyP1fEN9VSdKhp0i+Xxv9yu/JLGdK/sYBKoItF9+0nr6gHJnfMQ11xO3xybO3sh
RkOXhSfRfYNiEq4kd9ge6fZplNShKgu9dzyEAvNbpDMo38/bdt7BTKXuUeSbem+874K3kRclcVEB
ZMU1ccvZT7JWFkOmUZHRg39kieMLTgsN2NhrRThiPkXvpEcM6a4IzmgdCUSSg1QpB+0vcn9Z7/za
ZRoAqNvwunJYoPSg1gePNCp/orO8RXlplBdk4fFrUo+56QeVD1HbW3jHSePT6GP+Evu7+nc4jrgY
RQzdO1PcJcFWx1Q2bOdyjXNC4ybOOenu0Lgtrr/E00Yvdxfhoc2vUfmuGJ/ME2292qp0fbxBhteT
9fuBj4E6d2DF7UpcKsffWobwR9zvlL3P94JyyrWczdEBquCDqANOoH6tXPrIizluPvI3CiLROu/s
6PWykYQdiy39NHCy4En/2u0m89iYuG58EaTeTfRz9WvIf8WbKbVBhsDy+IcMeW7XRruD2uNxPibR
vrhVnzy14qbyuqo2tGK0eJKvwqaaPmo6vj+JjDuA5Fu3To4Q78pzeZTNl1hBStlby05AJv//FrKO
l41k9w/owLS27bBVZAzp20X3SPRFtQ8NyqKZ8cUontvvMnYDeKvzqd5c4ZglJiYH5qR8kvvfCb7Y
nGYQJxfsrjj0NEKRnXb5cv/znUXg/VfOH7PXhK2id566URZbw2CaV7zFjA6hDTJG+RJjomW0xfi/
qKqfpKvHViJv6WBJy5uZP7AEFqeAT5L/1JWVMoqdwYSJCDxJl+DSVZelugCOCIifdy6xP1F+oSFo
gdHyUCluZRqAN6nKzsUuiVc1hOta11514cYjfYqKQc8mlRhjpJ0IeMDjBHA4HRIizhL9pmelO/M7
RnqiItwO5OdpvmtrtQKTrCbAwFD9Urorahukg2tTuQgydX/CII0s3APIQCiWL31PcxXvTSwwu/MK
EdszQ0sse1uNwGl6j6LrTHRqrZKuFCYGa8tIFGDn2mIRzYn282p9xN1nhDpVbfIRQfdkDiR+Tmlt
y9VLX70QVhEYxJVffBEZkLErea15zJptSbwBUt9wXzZxxtxuF1M2gQ0rIrjozUzIFC+tnAe7qzey
ZGy6iAuoHWmYmg6x6vdUxtMg9YiWV+ah4RHKtkJQZdPqB3oWmB7Myj6h3cmuxl2sn8jkqdpJzE5x
cmmSK9NDKJUcdiUOvrQoqzdTvhrNeRkvPAQdigar2K1BG58fSfMiKy/9BKbtI2/pa3mmQVUWf+kY
xYs772F/pjk1vBDNiErnOTEhp2DVOFo/UU5rv7Gaz9b60NAaxlcpOdfaKc84qh8ZgPasnBomIqxC
nHNsC9BU4A3bNbMbePHI4W9DLJWZ5b6QLwDtiWjhG+0r6Fq7GmMFc3jTHLNJErkO5afwNjCWap6F
O4UDc3kHRZa/d3AyqTQFnCIfTJlz4qHDbbTiOva5BO5mP+t2GXp4+oLwvc3f2uimgLOzMHmfTB1h
hUA+d+01Gywyjyf+uiZKQ6ZS3zQjCXCtmxuQnfQqFNs++mKjmaAklHCRwzSaoq4UnX0+7qrmDZ2E
npeCGWriW4y/NpbNAknYfdmo8WkcjrzHvbyfmvUNNq3jZJxo7ubNZT33u/FUvXTjLmeaqJ+M8WaU
x1LgcYgLne8XOTwbMbIBxHZ18YntFj+x3QajgiwrSWKATox+y/OjzfjACPnJwrdLPky1tfBP/ybm
TnPuYC7xP3RipFp6VQDSyL0QTTQ/zNmednWt3aQ7SrVrHfK62/ISynal3+X+P7xUDnoh9OsVcrKp
Fq+mhlC89ARlOVaW246a8+bBUmbQ8JDuWvmW0FB/ELiB0oP1CLPDmOx78RTRL1E7wnyuqGoEfP5X
6LaT9ntQv0cXzu5qVLcC90jbJEoflq9JZgj1MFu3lO2Put9q4SmVN22/NWCmYJ+ksGFx6ZPm+Lor
olOHxUo5Uu4GCm16McQdfbOe+T60nimAdvcr5UBj4qDbcfswZBQamPgElJ8H9Tacx4UmN5fgVWE5
TfvaUC9QPagexIaV03rukINTtk+toSSdPptooAto5kNbuOSE2KpcIh6HyUvlQ5ty6CfLeI1EwgK3
cpMndoooY+2kE/GDmNuSdKR1Uhs2qvL7qYrKso9FBTVHuNNcQD8vCH/O6FK3XyzWzy3JP1PbSvq1
Hq5/e9mZ4sNT2wiLqCRYwcrRrX76N9ZDJBYo0Jq46gkcRnZqXtfWju5ZCx5YDgS3COwU9EvxDPML
9/yAs6m7+M/ZC93Jo/WRDR9T6WV8Dxx7CW+jdK3OAVViP7jdodxKXywoqDoBIXbdpdpr1F0+hI2c
xsLAKGaKbCpsK9g99voJAxvi6uU1Hl8GlrgvJaJZ+8tcPjEfqTmxGmRkL/cgufMHPfossvaluE0z
nc9zehnBr+Y7bGZats2S3YiTfUZJ7GhOSHa2Ta7nCYeOqc8KDlJacMflU18+V3u+81ncgtaZ+fYP
h4WLDu4NimTW4rbN6pdop2ahzol2Er35RPmNQXPhveHaXOywnDAJYTZPRVMqedsJtMAnYGZBOHD8
mcz1+BNbjrj7X7dFVh3nGU7Y/NPEUPdnkTVQ2/7NN+Q/GRJDPszYkYEQeE+ZPgW1ruCD7tfcUuNo
rd1r1xo/kbZhc5HZXP4MnZ3Nx4ivf/inXN4h1SrlwbvvhbvS+ktLh5U/M/LvbNw5XbDBgoSkvGzw
u+jG+gt5+MeafovK26JtIbHq4aHADcPkk3gbfvXElQ23pV6akGT8ICKQ/z+WVTraPTVAFWMPHAGf
AUsZfQGcxMnaCPd+nbf4cLBi/gnXqgSk4BnQxHRUBHmz0iTjLY2ppbAlX6cKv0kXZRzz+Fzv8YWP
8JGBjVKL+cYgDWGLXNMDECWv9M8Q7FRrDJLIXjmBcg3lNytxFPkrbT6l8MOo3kayRY3T+QPX6TcQ
l8KdERxRDbL2vD5M5+ANr6XwbMoI9SRHu51Ir8KP1W+VrE1EAtTkdYaTMQYsN2SUShrnI2g6PY5G
TEnoFPskuvDjCY5y28pLz9Ao2MMXsqkqt5Be1jmMsgeb+i+RArGjAGvuSEx/4Cdzu8fvrF61O+ZQ
DIW/IKQNyQN1W0DAGUgTceh2sSK2wy1VNyTxUc8tfxmPfBTmfpczdbN8AM7c/lrKwZz4ZJDtukNH
ZebNx5FpJGkxk6za4mup/YeXblC3pG//SeQ47jneKQZemX7LI4t+hY1HBxdBQ1qgGpt/N1xXdOS6
TYm5oj1n78RRuX1gchC4hEX0XfmLRCQV+hWwJAfxGP9j0h6EwafymZ57Mz838zU5JhCMktMw0Xnq
ycTCvAbQmerO1P2OnIdvSFxF6HYf1XSuXRO7A2cxCHUvIMMr1zoWsS8WBzzMVX5pxZtYsM447Xp5
PvAQMNFDKJG32I/VW5DsDMnbyfFlJjKLxqAfZc5Cqzca8MHqjXZGbtm7Ktk0/alkA3frN+bIVnvR
9jov/TGdjmhh7BDMRgSagmx4voTxhOyL7G2qfMrnRlgt7SsqNN4YPEnuKdAIuCVgtMKzsTL5mPUD
3+YKdaTnfOESLtPl7nXyWdjFb9+rXXTeRDeyLTPmNVrH/5M8Ew55h2k4UbtOH3XzHMz3LtmMgG1/
W+kvPChi+t7bfoZFh3QfgVOkO5JbIty5G1bzDr61z0xj4kDE7No1nX9jBcQUkCW0HfQPXQs2m7Jy
RaZx47Em7DEe6lUU3hvtFp8bzOU1iUEr6XaIt+vv8AYltoRCzx/BNDitUiApovXUZg98f/3ceGgb
uox4idM+xIIMHOFlxbdQ10f6EYcTljpXED/r4V0VXqC1s57K/K0InWfy621wM39F8nu7NlmALctA
q5wpWqm/uuJXlHwP9FhenlR1VARVWxOVaxDjwoGCU4ae2cFfGTznyMXbAcdDzZu1F2DhCCddOk2c
r08VqiLojtW5SF2SO/SHIDtYhKA581kY9nZDsAUqMT1KmgFJJvOOLtv5Uy13OGinVyt5xQenQ0OT
lWPWH0uMmxs9+8zgS37Jss2WxxUNwvyke+U1DPYt6UmORnuEBQ1BimCQuetAE9IPvwYXLmcojE2+
mRt2C7sPt7Rm0uNKoZ34XqeflD1H53TfuE9WPktW2y7g2Fyj9df1HCenemm4oM9HIfCb1i9av3pT
cSlugsTFSsDy3TrMJ44TrUw54PaTpAHsP+Tz2nck41/cswWMGl204F7J16vJlQAgtFZcj4R3gIss
HZZD+trdX+PXyt/ovCE8S8qrLP9Xolf1NIk+m/X3Il2bgIHbp0AbLm+pelOAmTEQzM9cSWaO5/FB
XA55xpjf2aXiPSM6V/zH6F1VtI50wkXEGZDbdbnhg4dWzQdvrLb0nVuwulCZT124GUhTmWfGdFVx
SfY+yd40eQMWizsjf1ZSau1xEO1z9FxrF+U7MdjGBFtFT2pJAIK/4PU6iTb9lLQuShKviuf23XuN
Caf0DfRSelHhGG7z0CeBkOUQnjGh70uOU/mOv2neA9BRY9dimCEeySHo3M63zYLsv7q6IoyxEeIk
DmeU9p24e4rG3EzyVBuc3P2ntyT5o1Ffkvk1djVcvOoz0Kx4eqTQ5BobQ2r1KMyXKrY57IbCm9bQ
FPWZL58qUdpzgPXcGf3xLdwYg2uM0LQ9oG/xs6xtwb5Z5RHGRHbjJEEAQI5WwNxMtHIF6GXRiYpX
q34dN92Ce/wilnTB/uHY+1QMpTRMirg48UGzHov1iEBxA+pCyfEimr1wo42uXL9UCD7s7xHu633D
uApjlOn9D3UJnRu74eq2osIPAyYfnk2ZugRN8z/Zc70t023GOW88TW/Srir3+kzSZ48Tt8D6vUsX
SuXeAvw3zDjSz/KVp51C0+NotnxqCgduPHTPXCuazm0Yqv60Jv+Tm0FQGHi+qE7fQur7oWYLxDhH
muFOIFal9IyLqRl3tN92IZBLV4USTRnNtMKVgvAIGiQ1TlkGjLW8jDDU0qs8XDk2P9f1RrLc5qd+
FqBh+8xYILKfRD03J0XSQF/OtokQ2h8t6k2RPo8MLQjUw0rMN42JtOzwTi7NHizkkBxDYg4dowWP
fH3Y3asJmKIDiKtEkBxeNBvDPxMUDbdg9dpMb9h60gNM442Bg0l6FZr3sHZUWjfWEQv5ALG9W+Mz
f6+q0FmMJ9yzOjanZ6qsJ24WZ/E9VV6x0BlbiSiIpdnZlxKesNQKV7W+RTroaUX6qIYvhUBUjVpO
Y8FevcjFZbQuUnmdafqVuLc52gxfaEO+JEEA/pulh9ErqtdE89BakoNhOCn2e8F7KvO+T3NRWJyo
slPp0knn6RGwFhylzTIczGxfcZIwtipka2dWtiH9lrgho71lnAI2DtPuAu90Mlq3EZiTHgipysle
1v2eyKLIh20/ivtZRE1cWT6cq3m1m30OB5spgEZT8F2KbpFv5AfEAUCY0bxzyBDHO5q2Owfvupx4
4uhxe7DSrZHCZViJ4hrVgFDFZ8y4B8Q784DHDIQtbMnoTnhsll8TIJ+fUr7l6RMoh19Zm9t/VQ50
OC5w+Q9P9TS1yzRyc+PGHv5KAM5SZOD0CrPxqfrQqo9WeKYTp2Ns9ZMZNKMTjH2ye8PWi880zUyT
T9OMzBq0jTQ31zzBuvB9vcX0pQBqyDejK2h3QdpQ5ijUryqAVQS46GTSxXEVI1f7O0LXqB362oNL
q/9ute/Y+F21v4Vtdlc4wFx1WK6/aftWxhdK95ixUSasuWTM09xzCUJ1azGLQJrM2vfHp6AVgnYM
c+LhAFV8OsK0Q/drUvAK7zhBYf2pn8f8HsfXESJDx2XV1cZjAjVA5m8+YNPBlENGPiXF4VjaZ8+B
3LjpH1n2jkmfEE36MkrrrgXdFNnhXzvZSiWE9c92xnVhxbV0G47GhASw9pfqJkxQGs8l3inLz8fD
zO2/YfdO950JeWdVmaMO5CNop1rCTOz2cNvpGPmvcY5bKwG56acgkRPKxPL5srSfVftZ65+UaQYu
nuFseV+Ut1Z64abeTdtvCdVdoW/ZAxrC9FvQXQIklMYR3vdM8Aw/TG5m6kzZFXKdPOXwbkxnEBbA
K3LzudvEv5jj9T/1jThDQuGouyD2jMgHDBEJfC77G4MW8b+i1RrNsYLLsBouJk7Hqtu6VfWI6huR
QGgBuXVW54sKIl685tXVyJwMwpc3eFP80lavBa6Un98TuztkP01xhsxpJeQGv51tvKhJ5hD/I3VJ
w6xiHcBe9PwgmpBI75kk6jeadRq8cs1LA3ncYl4QsPKCXxO2sCnwO2siOV+v4Y9ge8YwwnMqE7K6
u3TG9MLz0NhnsTXiYnfi5lY3t55/joXPXTon8AuQ6q+Kq+ZSt+wjfhAf4Rtbp966qMs1E66VfKMM
vRo/U+sE62G6qRQmc5TH31rvr2+Dw83rDKxhxqUPwC7e98Zebg/E7AzNf1tUD6yDXJ3eWqgWq7iN
Iww/WPszPJR/5oezlyYvCV+C4Lmwh/pVqV9lqpYueJfH6V2SOeqdeZht6vEzAEKM3ZaBpvQKCsLs
nKd4NspEntvR2WbKDpMUZN4cTudw1rjXRQdQnDXVQGyafyR7rhkGgz47x/rZTJm3OH3lJfnNym6l
868Cg9syBzLEYZjROPmVve6a84b7giL+3BcWm8lGCUuQFNAp/DUo1065R1TOMRXlHZt3gr4DzZI1
PGLq9WAB7tlDmWNmjkjYEadAgtC4C5N9wWJpOgu9JssOSg9bE9uU0uzlg0S+P/00oi91+ZSqj9h8
X/p3SAWaN3FMKP+E1R/jvY9OQ3MSlCMEXdXwpdlfQn/MD0bulcgn0Lzo3j0g8tFpbwN5buisk6hs
3VnmTs12ANtiZZuR7wrpBzpD7VV+FyEtEjjrPlnw+wE4xrsyM09G0bmSBBI37fcSggBZCY7BD8Fx
DSAlHnaSdR2PXfWnrdyS9qK1Ex8KvqHUU6CmtVsoj7Kdb1pl/fM4UFbtOPCyZUuTBAc0KO7UlgZw
UpnuH3rjUBsHiO2zaM/LBj6gCUEx8UWE88A5E+ZNXwzlkQnP6fJcGne5vUGTT8ILAatstQ5o8Uq3
pOFOwt9t8MiuaXyOO4i8hBzXOQZle0h4rIgdIhRWRRZGffKAjJAxYbANoiNJd9Pstp5EoIdcC/E5
mFVcQCWAlRdQLUCErJ9Wm1b6X24xxdElH4mptcGp+8uBT+ruRncPtDstea331I6RnjdRBkKQ90Y9
2d4faBlU1rIGCluqmhBeVGgkobeSVtx/37TWspX00Y1/xvDPftjQONPLB6MDB3dALac6m5MOHo7Z
NdIXpDDlNoWMym3maLP8ZW3+RmDbDu2lOJTtlg4TOVwtAYR96YTQAbMBsDjrP6YADrTtfEQGtCy5
q2rWWwo5sBA/5vGeYW0P7RTb79kQj2DnKBIWZDdtXnvxc37tzfceVR7v1Aoi++9AYAK0MjdiYbOU
AZ0OzwPVcuoxq315Q8tXMNA6dkhU3uRN2lNG8FJMe0KhVz3zhPGlT1+6r64/RjJ3dqeQQU84T0oZ
C9EYhejk5lrnIHADWa6TF4db9OUnVRCsoFPRLBXNhSaSDsew9kv1IG0CE0v4Rv/L1VNoTiXFqcR7
eXRfwXBP8OaSqcI51e0b6cqeNZNun3z44R1b/1eWHpd+27stL7f10tevnXIsKH0yd6fSHrr3OHwf
a6dO9+x5nIIA5aIuwsoFDc2YKoAzaGftg7kV/8WodU3iBrZZ+bEKEAes6t78onJh9JvkSC6Z2XZ0
5yDarGa/wjpFRwSaaTqXrj7vo+AAJQEGFIVE5fAi5qsXUntugX3mq/0rMV7T2Xmdrkg1MgMK5qNg
fgApJeR91loKRjC5S/qHRYrlhx8Wp7txZuIGY3hL/yC2LKoDQYjhZtM2BGRxGmWpl68FPT5Zcf5E
+3sy/LDdKOKnYr7DGw/sPNha8nYpQf16+cdw7mHlgBBkkbGH4LwE51I8J/UZED7PK3+e9bvVA6sC
8XUT2Hmks9yeNCcX4YCtV8OmZGz1bICW5dCqnMydEcH/w+QPWmZyQu0um1s1+Yy7g0Fz+C0gWw4I
qzR2tJGQfeaoI39wiMYOkOBGTuuTcYvZlX/3ipMmhOjeMBBMEgaYLy70GJ/cUCLufFCyP0XkRHUH
+KI0L3V416MXouhYRyJmlGifugK781JP5wwVTrwB+1pmBgjXjI288AmyDtJjrc2MMjG12pR5zoI7
kNbJwkP0LMkGKHsE8XlkMfUnzmb5ni7Zx4JOM92J0qgbUpWT+plMR71yluJScy3gDkJwojuE5zHe
izdDOi7VaQ5cdpARFwQsFa7UvDmYQYWjgmT/DkemWJ8REcI9u03SO/KJo1AVus3wzKdk+Gr3gAQV
hQdw6CxHH+ze2jX5bgKz0G41WoI3kcoM69iPW2ILw7zLjT13C/XyNEtlKISTOBFJLLNDzrvJbOla
9Ftpwsq7ksRI2BekNw/4HVt984XxS5D2LMwYuhjQg2lL56uq3GNE65P2KZPo2YL/Trvtk2SloZiY
FrHQHzqTrHu4EqAz9XyI9gtloe0tCa9sWvNyEm+NZaunkgj/Nqdz5YWmSWpg3tlqU691OeUp0Vl/
KfTdnBxG7jbooIXD1lAQP/EVqN/rAIQNbdUQ+ELZiU5Egfyus7THZtyI16Kl6fGkwe93Lesat+Rt
38RLWq3+/K69M9lsIknWpbmjKy+h9gsPiRdaV1l/ButZ7fJoRcRQeU7zXbgc5NSnKHvVf7qN2NKi
iBzrEAhfc9/9zmBEAmodf1B+XL47wS31e/daKLdGQb25DfWVC24d2HL+2T7UluqWK3rWU5/rYxlL
6eQoBCCj63SP2ZDio6y8WXQRlgctxEh/ngIHn9EIRZcyqXmDkt7Vz+lwi0q2DFttL3my0fDV8spS
kiY/pwx+MSXdcZbLuOD7PXgESPQGH0Q6Zoi0eGvpWITPDKYcCsGq+oMuYxDS+AboWFxX+KRcjFAj
k3y/S08DiiW2YmxO+lH8hk+W+QmYQKQxjPpkLhroswSSZaJeqHvJf41idX5PD8G4R5r4d5bDDZa+
wk7PU/Qah5YrAppxuIrcRnlbysdIIvKcWRdZ49qIoE554/OI5K047XxpIC4IR2rCjMomZogCjGI8
QO50RvIiKdVmtqjJDgUtqw+MlQItmS5lgPP/2XzMF6R47ZmU1RKTdr71Kj5tx9D4WL3G5qMK7hGG
sXIz42z51RmknqjTU2x8aJjCJ5gkBU2NnI/PlBmLKwTxoOhgC+kQQrBFXcNTiMyjEcrcBdWzKMdg
AeIrvIiXOHtRnF79QXNX/hdTMdCjWrb/d52mI2S6ZvXqcnmq9FHtdCECP0YxuI17YPOkalo26AEU
VzM/BtHxCo6hs8ji2EuO3r8ldkBdBUZlqJvwFsdt+btWrz05zKLxFwwq8nntjNxAXA8YOGnEJr0U
teBV5KPCXIR3HqYMPW+MwII/vQLR5xSu2IZQeU6M2xqbgTVL2NYWBo8Ia4a7B9y/taIGiaP6xHJ+
+4lT4hmed/LptYatADeuYeN/5kUKZPCYvH47pHAGIUpzed0pRH6c3k4crNCSfqQUekLpHg8F8TN8
/2DN8V7V3gRjAKngeMOPLOc7bkNI5NxiT5xQm/tA3IHbmOabn+bp9QQ8EeaWDlanOsHfUkhdrm2/
HNoTZJ8j16uadWTeifGebZTlXt/h6acOHm4Rjn42cBz9inzUt8GyRytMxX0pwjdmZr5qJYjdeGk5
JUTfTbIVeGr53QBJsE/ofqB0WiU5co2F/9jV/+L8qsqPPcobut4H9vTmgAM/fMe5J20zaT2lZukO
QaQhxoCN/Uvtbz2+WRn7qnLSAbNguuYYEbhy6j0FxqCnswn/eUbexOMOyBrdMLUFcNDZiZDMHhAN
PlaJW6B0VJdT65qaP8lHSaan8DRj1Q5OArU3rI6mQ48X56G2fi2/Yplg+kk1DjC94fc7ovLSTq9R
uuGgPVnXynzW+pcieDM0Oo0/l+FrDr7y/Wj+ShYXv94smaUeTcQ0HS5mlnaR6cclCKlflew2rXcz
mYJc7TOzPuLlfcQ6bRxRIbLAZ+VgH8JVk++Jjqz1EP0rxqhroLvXdE1hsewo0x0j0ZYVjXCVt8Qf
+fgRBR90qJvJhvyclL2Tn2OQStiMuj3yc5K1ESwWEsqKwFpRbEQb1akAubnshdEnK51+ycNmBaGA
JMlp6rMVe9OysnIlN7ymcLoPA19rAlfmvHB7zUDq5VTajpe6uAE8/YEXlzV9Wk7bvqXt2yS+i6S2
oo/wWSqPU3ns+Dfta7BTlb3EnNJOK5D0BwPU6nyAvzaxl8h+DSEYeWrTaV6sfTOueIoTbTADje25
5EBVOJWvkR01vJxv3rrT7MP8vrTMAh6T6BYzsFgX9gr8tuhC1iukD4DW7eytbF6H4KXE15a9AfoT
nhHHEOPgT/AabLLoTzv+CbmS2NEtjz+C6EMnF2G6Mw2cz2bzzF3tyYimdFQlmMGxA6cSMP8WYuX2
DtG2503jA9qspF/SVXArx9YbQ5rMZliXJ/ChU+qNKugET6Pp6DRhNMH3FvAN2HTlo9oYdL2TomA1
4JgaZNs++1PVfLcOG19DyIlBO+FHLFhc119MAWqzTiR4y/LjK21V1RVJQ6Nk1bZV61BpBP6uVXs0
hCPQH8F6KyH0NPu32CEY3n8DzTEo/IIFTdFWjSXjOBw4qtRCMWUFuEarBTBn0P1ufFLlNyhfBhFL
oo/tD7+GDxli3ICefYI2QhSZIDRp5Ca9GeestHvmENBbm/eoPiVH6iB88aYzRVs1IFOkAHCnXXqO
f62bi9vpIlrXBj6avgmKlavKrLE01n48Rq7AzOiUDdOjpvtlemxTTKR+ZfidwWrmzzB+Prr8Tc5e
cpGIMqXyoLusYDAsXYHn1jm/AJRj+Mw5o+Lh8RPUut2UYhJyx+NTPs6KseRQInogcmyPYD886cJm
yBmskbYCWOmejvm6LWigon0Je1H63Qd2nFNb7z7NsR4Y1cDvLfNawcJRCv0dANx6HQjiu+w9JXJb
FlqFWm0VB7weGCb+ETBwcTC8mGGzSi914pLmbZCuHMJv8BIY43OIZujOniUTspp3Mywzo+Gzf0ze
MAI8tji5VNxwwx5Rs4RnBJIYyZT6B3ZGjA6ib36H4Y5DDUcgruEmkYz+kevHq63G7NOIKWfwrasN
m4QLo/mWWKmWc3tzKYIgCOBJADDdq1ZvQcAgWMCLwUtiHvESShLP98jq2sxHsTxi6kleMRPowwO7
YyO5Ef6H/8vgw4qAKQDw3XsQvXZYquPVAlCPu0BYeTULpATCKDCZbHPCGuTXLLK+thzj6SSQPh/O
GbPZ/jL2FL5J459m/EMkvo6+mSdSSGOYN8m8meOtMm9AKfJT1tFO8p8vREz8jldYu84URhIKgoCT
OFb9hjMjPRFTFHm8PtiQh1E/1/j/8LgnDlYN/O45JsriXo83Kb0JRN4kh2ghZ0QpcLLBkwfqVLCu
7EQVQ75d6o4hvyx0JJkPiUQMF8vSUZPfYgbkYteqdqHu4grRaNOCPEcBxrFPonQtzMmMQ2SwXvsh
3fD6ajHlUzgTCvO1DyCS64GuhwmhH+ryUCp7kS8GH+GUmr1D96dyyDxSqvCvprRWdxkbQQidcy27
0ACB0x7wnSS/leILXExDUpN3DHckFzcKKGMfXANhkSneSh9MQ+GHm67wMNQNgz0EiOE0rbCWo8gX
G88+yd6VoONzimMwT05gl9fP0tV4gB5ncP8KOhzuX+rnnS9QGFVtgtbXW19luQAhwdDOkdDziaNi
wf9pmxSIhP4k7Dv2lYR9ZnhNhsdI6RIHV/JdbzruI8vnxFO8GxvSKqLxaIAbeCg/VHoIH+BgtPL4
b1/hZ4C76eD0nM35nq9gdjtTNzsAn+GuITvLs1JPC94MTG/OUL0gwAMXKEme39vuOoZEBVnbkus/
PEVBlJwiLp9dSlf2HRR5ZQeQhJMNt0ygxMnNXOzZR9MPwZtuSJ9kGlaANWglTFvyMidrWJso5Oxk
7bvkWpNH3AmE3onlY5+kSkp3ggpoIKrWITRRTVyctAdgCuFPKE/HSWwcI1zbod0NLkcqmWtffyLO
QXAyoEz3no23EpPVOUpdIzzwQtDDtWbx7rJxI96ldld6YLCR1tSZTXHcKLMukjXYxI7ZXK7cYrQz
ke+WtM3P2sCWRVK2kLkrwwcgJR3K+FWAWLkdTCdrA/oSvg2nbLbVnLwzIJtv+apiUuLtaIwHuQAo
ASAvd1sgHXDnSo6s8IUZleIDg6HQ4+NyCV3z9T1CSJusjSVKLkMdVEICB/96tLDUFRFFsFzjGp9A
vKIX9hWhgWj5zLC+EdejTwsejptbzJuJQgBNqocfcehmAhBe0D94anwEtQPgmRXFke95atXk4eMI
ImJ9oEEJrH0A1SfZl1SfnMHbfOWkSdb3OmBRrimPVtlCHBNicD89b3hr4z3iiNytFPJDO/NoN5GJ
I4RDxkUob5y1QQJgh+TIba9X8gyJCULOihgOwSMZz2r8NkHiYVNRfsd/CVdVhTNPzN/sxVhP3iTt
RsMhCavUO2QOFA/qIDZTD/D3YgnrBVC5tIcCJKTqSdO5+U0AcIUnU2Twcx0o3iv5TZUv40x2sFgf
dYpPxCF/KRPRmrdr0ewb4S6e2wzKFh+3iArJaN6PLLZpl02XNiZFdvgVJvwgkIv5ylVmgaAHUo9s
FqSSgk2ATLOXWd/87cWGCDBzJgbdrT2B2Mwc2gnYsbX4FydHQzum/Ifg51XqmjC9GJPgiwCrFhzg
vZMv4kxuKRjq7NplH+XAeZWgvBVXiyTp+AmaHXVwMi+UMyirHJiYX6rhRKqbFReSjkXxgb9kK3OM
PValHb6O6DOqx4E2D09VTS4B6sqeLObUHXDB3IzoLsof9fKZRiexQjh3hPJSCV+x+Jnln4j56oPP
+uK19bnb00bD0Jqz1CVXbxYqdLmVXyvxDYVG4NZC/Ku9xTQLqE5Ce5Th12ehJ9hud+3NwqNSX+Jm
nUn/pYLR6txwvJsguTeF+Bbv1iZ2ev9eRoE07N1qsXHj8aV8kjluEoHaOII1DbHlM3ZFTs12/4ep
M9ttW9uy6A+ZAPvmlaQkSlQvW7L9QsROwr4Re/Lra9A5VSgguEBych1bEvdezZxjpgrbSIdhEUX8
WplvRXpdd8iyqWnvc7CzBjA9nFys+q7E76os5nsbKjnFx/POLsU6TVO3iAPCn6iEkaYtW/yQRUR1
dagJVPvpftqQSbBmeIe2ec/lj3Qg3QpS/Cuz0/55yWUOlKumXY1pbSY7DK2j5PKC00W1bquuAizc
6VrP3IEUbWesgImxvdjj1ez5Dp9uV/jhL+zhSriKk22OaXCGJgqzTHKRozA9HeoLIyG1oQX9lakf
s7wxDH+uiLDapcE28Wq7rs9ViIHgoIucQcdAP0k/qS5LyMoXchgBIYy6rNfJ1bWebx3GIcBN+UHo
D8aPgRX7q9z4feJ3Ok6NXSo5UnyHgU9CEW3l2F9Q7oElZOuqCQveKA8cg/OjcGZhi52n5yPtxqKt
KggO1kxE2vxqMUhBovcwo3X0BjmJoxq8YeOBAqE+pmi98DT3UCRWWuKJVPsWQqucZlwi6mIvzIe+
PMbzUQKJasOQsaFIWo8h+XyyzGbxbp2gA4qkDx+i8vhPL2FccMRZM4JLG0EEabp14Q/fersRvzO1
t1PdXOVscnn+s/I8wHleCYyImTA/eSuBL0dOqbAF90Pzray3z3qLvII/f/JrMbDdRDJV+Oiz8nOy
6g4fMXpyjtnjTAbolpZc5VmvrSP/Qa1eTcnlOzWYx6L36DsGD1t8i9JFI3+MIeaN/15IzEB3lNEt
sgJ7r11avuqEsWZdAqD9i49gL+3YhZCxmwq7Cm0fRy7JV8eObtzkymOEpWIrOMvyHZm7qK5kNbZV
eU/ECJGXSnlUps8ohoRE1udz3woP/bu41/o7uKfxweTzma2754E9i2wg2F4cvoG8/6dVErvNCnh/
utXHI1I+LEyc1sWp34GzUT6jByReciciVgaw5C860gVM5rAW8o9cvSb3nPdzImD8bAVn+dsMGCbt
IYFIhlMtoRy0gZLswXVpW9iKULEKlMXCcCrfZ4BluQ+IImYAAQ5EXA2dTVNy1QqXQZXqdh9q5EtQ
vSKnjxeLpTXabebKv5HwskRrkPELDCkdEXOHDX+SoYD4v7kI57DFsU8Y0lrinx72k7huUNeGq/z9
OUJtIwJj8hr2IHzU2AXX+7iimz8JxZnQgfJ7gk5fOczEOF2AMzDZXgNt6z7Mntgs0LPlQheloPfK
d1V2mIK8pJlRV11IeBI1M6i5MX+v8neDhwrdr3pDM66Wa6r8WjOQ+Htm7xWBm6ir/G/9LvNWmRh3
yavi+vElqJrckJlDM0EH6zVPTxh5wpYNiZadcwxvPtl5oblL3ZdMScxWU6jnmAjw4hqWIx175VOn
CjE+RglxYqqdq6+WiaR5z6S3KfoWA1BF3nRux6vVLtmclbhh5TFJLAa6ASYXllMbgquBVCQ3+fjf
NPAJMQtj2uMjq9HGYBzK8c0pBBqbF19xrXJFa/GAymQxtvWTx0iqi4w1393IypKJYUbnQfhGdeU+
k3uc3FuahOcNMl4PEgiyvPHR04WghAPYWcXrLe2LTnIc/cW4qwHrPSRzvTVH5A9n2uyIs9SLkWKi
zX4lbAbNM3c35Gvway2zwgF9/Ipj1LCfSGNRIEfDtEK+i9aRM00RNhWi8qdXTlcIFJNBSodP1A+u
YtiOZrfumMPbKtSQ+DRLvhqfyKuTEQ0IMTqSXf7olBPWYXoHObnglbSiO7Vw0Zyge+KepGmXjzkj
UkCh5p8IjTk2r9q0B0gOOER5VRhHr0uf/2fM28Lk8sqJCkSAt/pG0292dxCQ1O2ZeV9+Hr7Vl6mu
hEqeDdpvNrXyOu1cPlOj3w2E0EAt+lCVR/ingSmFeuRIbmUiO3l2Z+yfH6T8Pwhikx7L9BinR007
XBN0vITnfhbJqUgdJIIZUYJYShKogwRVTUuK6b++jDeFadr2SvZlDR8MR1Z6JPoOT9c8fWugErVP
sfuQmUi94fua9lCfGINk2Nu6tYGnQ84QIjObyzXURKe0Qx5/WshF4H8XliIxoNMmDJkNnmXmYmiq
8VqcpfjEYiMm9RRkwi3uL4BjEnVDrcvExkRU9oYCdj+Nx3nyliQVmEbiTcQh+kHeLOoXC9iQZrPo
I92cOyVHpw/7P2dPvE/yFWijjlGTeRuMN4XEb1h2FJ2f5wlKQWNT0zMtIcuTe8I6FOYNpled3oTM
1bV9pL6zMRORxhrsk3cYPu05WEmXonubdE9Hf2wdDIrfJayHVQUn88mcz0ucCLxuTiuCF+ItLhkh
Qe9KNPCGPzdbpHAbLhaTnzazWYlrVAbYAg/qc0tsfCjfUaKra7baALdihphI0FnWOF0NB/gO0n3w
CLj7R1ALP9WJtA8bGSlvLEA9CbmWXxs7ku9497Vj3y3JiBmuQQ2r0wHSkYbgi+4JxhyQ2GRTkgtA
h9etg4XzM5l30GBigdsEIRmref6DDvJ5X2N0GNEfEMjDViHwxHNv8/8DOcZGFNhU+zO6wU6iunCo
EEDUhh02p5ljo951+DeYeRErhQKTTopP9cjNtwuZi1Dy7qsHwjVWVayoIsjf8ZH3RcvP2nSAZ5+f
eCXZ3MEV7VmO9z6sYSnGcWljogQLY11VZaGM1gyalE/g9hltDzYm3gHNl3+bytn6JYMBCgHsLp+n
uia6xlgQSzP/6we/MxTxCeJoJv678A+q2147VPDMjH1Q7PlQGpCYtjWylRLvEjjfbfFgXA39q8eP
9vmPzzSQhbq8butAekzWNTZWm0k9M9Uap684v3bju3GUcpsjUxSI+VmSS+YrcjqWTuoG7FNs3ukA
FwMMqpQppZTZ5caKhhA+7pJJ5knjlQuPllNQd6J54OkohY0e+VylTy6++srD8lTsDGqK6gPp47o1
HPzdl4ZPAoHghkd0mAGSJH7L560p7JPgYED4so7vhOWgeU2QLZU22Qhp8NAG/2AejP0AC4xHiA0C
pGynqW91cR0ZBCVMyLcCVI51H/0O5q9U+6y6j/yrWiI9j0wdiMDjWxb4gTaA+aPFGY17BiPHF4sb
bPbh3xx9Gqa8Zberl6tM9DnP9WAPrLob2AZ4tHEksHPTeZysEw0rREmR+2HFqSrKW7wzdIFs95iY
8NuIhzFlF1TCFFi6MvZHwp7DX0TB/BWifGG6syB/0EIqPx6VArv4ZjG/M0/38y+h2D9RBC3TJkpe
QX4o3SvfOP9+kEMDdHHDFwRlI9NdAzBFqiidkU9ga4E9UqwLIAIrnB4srnT5xE8zODqcB87+1G5y
X+VbB/9kp0yb1P/0iAOEOMtl3Cv40gIKWr4m5CK++6V/Bb0QrP4NzkXiZmw0aTAZEDAyTSYGACqM
qNnq5kLnSi89JLdn4skb+kT2pChDpOpAlJiwboFTfWILolNdUEWZy0s2YKC98mXYjfLP0GMSmMF8
nqk0FiM/RTBIBYKI8CgaxwSxTcISzKGPLpZtXENasQXc2VE/i4Hx4Don7psJA7uapWJAOnAJfkFn
wo9kKVdyOjS7rT0EDqxEaSxYwvJyPtmN1qtesnNkC+4ThDT1mu4SMwb5poxOfeHUYJe6y7xsczW3
1/dsDHMOn3HYMDrv0Cv+6i0WKLbC2UD9tFgWjJtiY5bBMFSTVbVMIbBBkQRivpkyTF5acMglGEmG
E405y8QcPi73AvGpG4qGht14sAe+k1QXzUVBlh8n68xLUVSXZK8rm+lSYfXBr7in4iiGnVHveOVR
YsQEziXAkU9CvKJZYlxa0Fcw2UBxBXNoDUohLHcum03LWlhX07BnSNF/5BLn17DHSxQ+mKNItxlY
+kENgKc7FXt21qgx6qAVryp8WUNfNIsIZS3pluoXvE0dTxZjK0d9UCgOS4hfHe3IBa7ldUGzv7MY
rXGcsXO5LuBQ4zKll4GfVFc3ftqdGUUpxx6oFY3gu6E+OPCNfTrtFYPJwh6giozswnqrnvcRY0O0
0ju2wW9i+qbWTJtu6AezfYYQC4ACnqR9ey0VNzLWDSxVblXcrjcHr4qDeDBm1Ttya+7VARTbKiEL
cfRy1cFSEjQA5z0t84zMI1hFBx2EIJAfMiT/YwlWqWBiN5sk9qrRAyRA6nfllZVXsxWl0vBfCEgZ
q2KemZFZLrtBhSeM8lJeGJ768mHxB640co6ZAfZbFt3GtMQL8dscftAmPUy6o6bfSxx56WWgN4jG
vGnpK8CAcfytTN9T9LvMvmLG/B5sQZkvVvwSmAzyKgU+M2BkqAVXs85OwuvIIx13bX/pkYChPgh8
WPEGcoht+Fz8a/wORDxcthidU7SWoLFT3o577YMk63+oNPg1TD9V6BswJ/2KhTuWf44mpOGDPQtX
ZqBQzwnK/tfS44OTYVDiIhvQqS6m18TcPxkRW3fAG8Q2Rk9K4rPHPke2Rm3AXV48uNYNDsYAASCK
GRYjjFrQFajbXr/I0XKRInQIoLPBX2Nk/lXM32n8e4CTTd6zX8FX0Qh+ukbADdAA/mM+hND2FtWT
nbKHOVY+DQgqFcHRC0dRNy3b9FfJYGOGIMqLV/GD5d20MX4boWFjsHuqEqxkd/wYGa0zaEg2AwF9
ta9ru5xYWgBaeNghvxM53fJj8UrbDRD9N9FkZXU3mGgw1JVWpeSozJDR+i60hXgG4vUqPm+8A61g
d+KCXQ6uADFeZFNptEad8NonCCHu2oflvhRClElDzR+K3Xb4mfshKkUUiCeyXKW0aQV8BLKoWqQK
1l/5nKNEVY76KyN99bOariya+QXlZ9D39KEqu/geknOdvsNxHsLnKuxfM31nxCer3A2QRxn1cskn
R/WMvRBgGNtN/jUna04ldTRjRUaNjGU59lDJLxPpn+uUI+UfY0z9/I3nMUvcrFxX4xJRECHfCckm
LXbWXuAm5SECPntlmY1QBWcjBY+w+d1UCEbpsNXFb8iW2zK4SjWHcyELvZdAkYdq7NlLAQ8yC3ze
16K5NOx9r6gSzhcvTz6MjgXzvqA0JktCWb1kVm30ZRMAlcQUlm2L39L+0KJqybZDfdbx9vsLQPIW
xpfpB291QtSqsROL0Y+vGc8OF5h7zJehDUV7td5zMMuTp9kNNQ9wrhpM2nKai8luPsk1OwJb5BWr
Ni4qSXDVyoHiIJzWenUpZq+e8Z1utXm7V8bPuvlakZxBQc3cJzS3EvnS7W5od6Wwewq7GUDFORcO
jv2R/LJRV0wIhwiX/GHU52juvzGmoM1o8LOnHnOVl1IxBKsTihmJE5uzBfNuXVk8hm/hoTT2mgru
wOas4QyqqbBjwhhXKQjLp91k/qD4EoLd4mDoB0U/DNrR6o7PQxfc8+AeBuSi3Q3Dzv/MEr3MkeuZ
RbA5HbDl1e/jmXqiwYCNU4JkMTtNEfb794pBv5s4aJtIxrhWKmZBYl54q9YWJ/d6CNbFLjVO2nQR
25uZvUa2+VUma1A7/Xio9GPbn7BzpevbS9enRqY3Oco0aU19WyeOtnB7EWLwYyC6Fn8zcmAWQ3dF
Jat2YMhWvbqBYMPNiWxjxQShZ8GD7AL1853UMFREZnympci+gBGHwd9/LQUybloKhgg5tl0ytX2I
WJq4K1ERMf3RXdaRTbJikSEBXM+50pH1HSTuSlwRrsDiDOYQDIhXU7lFsEPvKgb0dAX0BcemeS61
mzHeaYZiZR1m59jgjL1kJ2vaS19l9YsoAAQooPuT5MS0Ie0/RJ5FzpZbKlxxrud/qmonhrv0DXIz
Ae8RGeTBXf9hTGfym5rYr9ltGA4tq3398EzJ3FiVTsL+UWDxvJoxg8YfbfwxN04cEjTP2tDTAUEK
nkQaBB4cIt2oksGodmdBOZEUv1YBwpJB9ZO1UT34kTDPEFtBx09n9FVB3hEZyKTcg+tEI3f6oLLN
BOj5hRgeE1HM7yJ/w9qJmaBSrso4Awxix9Yy8OmocTg/KbBtZi/47VVhSzABkNieddZHD/VRv0SP
UrD/Dw6MjsQsbJPgV8IjSSUlA9GZPoiJW0xINUnt9hR+59afgl6PEQgRBw7/BJsr4MP9sIenGdpX
Kzls+GtM06A88IlBDsi7ydveajtaSaWiuyUt5zMt3kiH4LO27OXBjdBL4rIuHEImWNKxEcuFbYaa
TNjYlEAw2tZwyhCqcUfxZAFWG2no+GGpyNjx3ARxFzarFkWmTu7Jthj2ennAtn/GQzU2Z9M4ZXbx
YEjJAk2kYYo3DMKUIz8pE0PrLUTcgfGk3C1P8JXYa+YckG+R+BPPB1Aa3U0JMhikU7etEkfCCLTU
AmP/G34Ax7zOWCTcxeGSy0IhAnCbTSC6x+KhQC2oVvireBE70Z8qG6BU/qbBVF0QvtsBWM0P0Vdk
kcxiE0YPnYi2MxG/iJtwsku2lHiJ1wkmcVKyIertOAVa6s6FzFWTS0DoG+zi3FMncJf7CnRZDUST
o2E5QVl5YaJSbjQdKCMb5n2vOI7Yg1MrNwiO79PkkqldUgOIK/fJN+mED4BwurUcQk/OYiYyoo/H
icpXAYHV7BDtRLaECtl4gy8FyVNw2arBLEA+2F0G+aTUO/HKRUb1LcwUQ/sOKOgIGN5G9ZwzxaHu
NtaV+5sbqpJvtItQlGRYrwONpz1+zNa1XC13/RZcANi/W6HcENuxIi7KNaZmmH6Lh+zHy1Owv2jQ
A/oX2gVMYBlsYmvHuo1Gi6WfUNA6YTDfU3nQdFQWAA3YeMt6TsQ5uth9ugDGl6sfUDJA8DSY9PIp
OaD3mmionowod7CHkIhPdoFWGXhVeiN97R4TNVQvNiHqR5vuQdI9F3ay4jWP5mEGfkn6DFIH6Pai
M2A3UZZh4WD5xTcdX0khxuSJ9lHFX7TE3UXT0aWTZeU5XZ6rQbxo5SsFzjqfDwpnD82fxTAKE5JC
HM6tD1dSeCUTylhogh5sVgytHclh5s0Cl/ndmpsQTSHXHW7TRaBJcxgwmOFvKcYb4qzKPDF7BgMf
rHn5hZox3IHeXGLPianZ6ZgjJDtk1Nm8JYo3aHaahITXj0e/1RGd7GcIEVSfRPX6MQbvkmbWR0on
bitwRfAAsh3+AQ0bSYM8eCub3sIQXZetVwaIJjdytNgM5na9EIRWuL+7H6zt//cVBTXK88VPmlde
Wi3Lro7ogHBbod+8JiQE1TeSR4b5OhbXZLhgd4/ZQy3jQzu3PszwYxYwC75K8k3VL2F7NiE+nZFJ
jehj/ugUYBS0x6JcJB9UnbpyGpFwR7JrALSGVVQx+1+rhDRx/zVHTbrBPkYLFXaNjTaFnpARLsay
USDizjd4MuVxsqFLIpqgZ9Ph7QH1cAIokOxXNafTWcrYdESwJDdYJp/6TgAZcW5mbOdbDQHHE/oK
8QqXFPmBj5HqOS+xucNPbG6pH5BZFE6gHXQw5CLDhfdB/MrFLxUefPIacYlBBuf5zhyU3Jr9MjZo
/AMBsVblcTWY8aqmvWz/hhvmx0CzscrscluOtyn2A1x52Z8OSHjN9MXtnrexOVU5cBpyZ3css3BT
mEg/wPzktRZUo9JSBZlOWa/frZrwgTX/rJbsHi9SklVNqrB74cKXBTpTDKFEuiyu7d7cpngNsiVS
rdpCMGge9bASgnsvr9vLyyhWtRx11Fcwd+jm9JXOiwgqObnxnevRJ1Zap3OkE4MiSsEpczEFMNGI
/+Lt1IsjwjvxI4JOVSJHan9xQjFJYcShpBw0LOAh6+ItQEYMVpgZTUv3wXx32g4Zg2n43KhiGEEo
JolP6KtOVKL/DgomBmUOoHUzOOKGMyAPVhBS4omJ3CMnX3Jw0ztpE8eM6xJ7wTEzT3eLhL/8zGmB
wNTi2EbCQZEN8E+0I3BGtLqkxjAXy+2Ag1SkQXxl8cUybS+T4UaDjg1nZcVeixExW1VYIlYRQofZ
cJDHSbo7pI1LEF80nvg9cD1+ochh9hAsnCZDWThNJXz1yoEDjwNNfKKEiRKvm84hzzD+V2Q4KVAq
EsC5kFJhG7EuYdh4jLo3qjGLUCee/mBX5wyPnHD/kiVjFcYNpg4mlXCJ2PGx82P1Q9pT7Bgr4VcB
QFpYSS2OxSh4k9K3rGfJ3jfvdfmRYfqwYCQ9+vEh6u9a+YH42LLQH5Jm7Oif2UQ060kBpPITZTT0
b+M704IJedMpnE9JcIoWsfSaeSE+DITpHd8rW1FqtP0S2YxdARiQ87vjro19poI6vmkyi9ZcjT57
nJ+Bn0LQD0B3MTpdZoax7ZGPx/Mxlm/I07XuotWn9p++Jb3xIThNmzhfxl48JNR7Xv194ZJFPMNI
CLWMywHO0X3X9Q9JcRkPxUfU9cvMcc5Y81xQVobmjQEVH6+qQNOufFcuQ6C6u6TiRR1X8yn8C8ge
clfiIEbhyoJCxWfw3ydjIOiKIWfl4ImZmJ8/PQZjzBvj2gdXy0Us3XhaBRRH5Bo5orgT1uQ+nXCL
wfbBbyZeUhap+ioZdohrM2mvjcf72N+QwhOcJBD6QEDudEa+cK/l3yhNMCxr/S3aYzvmQjOe29nY
WilF/9VQryzVgmDPfYrah++GmxwRC2NM8uchYayZulKmLKPG8jD+4HFSJXeIYud0X65Rok81BQSh
x1ALkQ8ru+dX3PgmKhxWP/2aZf6aD6lCEMBzW8zb3kE65WR/bcwrSJ9UZIYkL/jzuEK8i89zQeeu
BzrJOfdZDLNP7vrH0C8aeZpSEWkGZsLYLshLJWRsg6mmYV3erB7qj/aX3cDTZXKOETmV7k14VZFr
3+XhAbhBDX9hdWQcvbaUd22lgnUa9upvlgbYZCL9Aq2KJ5PH7Zu8Ty1HOmocycSb0VRBVRlskgyj
dEky1LAf1PaflCqyxB3FgoakPspa/DPgVfNj93zPoKRP5429bKAYu6xkqgIqEKJIl8/OBv5DoHsx
pPUR8fsSo/bP36raBNV4A8HHP+spaod6vScOVOINOgRPN6xd1BOrkbDH0YGeOZ0F42awiJqw321J
l1jFGDK8gOBal8OCQniZVuKOwf67YfFlNosGl+UViy9pw3QtoZWNL+BCLfFVtc+QTsXej/d6e2At
kVS3P5TuHNUqz1yxM/eo5mwWjd06UnJbHN85LArjgx1FKiwjFdZzBJXG7UbtfVkiz3CJIA5rTqmt
iT0NTiG/Coa+fr/CtSu9NsODnwO5k/3SzarZ1TKK9+hmJsteq9UOfyAetD71O2nYjOYwC+MZWrFe
wQIw5rarpesaYthhbrIVI3V5EWMj4kmTrThv1Zmyk4X8Tt4J0RW1cbmcNy2iC7TYgKGKLQtoHF1M
S4gapSoG27Xo0iKHIyHacryniUdk73M+hPcYU2a9MAa01rLjv1w4MWlsYGndlswC88SUAqELIgi9
2Yl4TQYf0DNgxfj52kE7r87dCE3OH0tfH33NdBhJCOzd0tssvSI9UcQNg4kNXsas2c+J9zIHWhWP
PVn0KDAEy6HtIeFEJu1xq7TbDlIP8b6Aq/chac8mI2KID4ce53x6evan1DhDyxGvqnqbgISrt1S9
KfVtrG8VyGpPAPH7k1uEUNg4RpD8HzRIZe+Rn0Kz0/E3GK0S38B9VjFKgma2JiGWjwSxgIBPXG7c
6K4gKmjsq/nKfx0++Hzgb8mfWz5MqCJ5qnr6NWtxHqHqYCmLLc2xunuzyG+XmwziYIBZiMTa8G7I
ULv3KYODYqciP9zA0U4HV8XQwq6DY5bCmPrFnDxT6e26ujQLPILlSZivuPi5wFmeqLz7LOlXoK1b
GlKHvCvUAFLFJokJ44YdRYdR4JVkVoBsDCpdrg54aRvO0P4QsxmUkORsREIbqsLWcGb8oBxMpC8C
RiZpsBFMqbXfD6+Euz2/mFiiyGW6ViMCVl26AO4J9AAIkSueYpYnpPTVV6E8NCZRWbaE0Ck/qeOp
l4g9oQNEIEkhw2VCuIZMTMVDczWk7caa20rNWOIy78bt99OnYJoDTUDnwl3C0Wsi74QpAWVMOUU5
W/2Dm09fYXrQnz5KTA506WZa/jPCnWuz4Xkm6GovrEMYLLEzYvDGB1ga17zyTJbd8HGfqXFFVly2
eqxYP+RbUk5QlqbJpYQBx+s2stlHBUH82ZoOi6VVzSZ2n8MUe8JctukiuaCo3VCElpovCpjYD0VD
Z4VSjJz4T/kATJrve7SYfZP04PODsgfCTle4qCtNTKwd+kmJ6NMBxxgztEOUHIlDm/HE9dQEDuls
5jUh2YTndqt9DMblmV6s3/8kIfMH7Sajx450kYYtIcP5sj0L8nE8F+GuwYx21ppTtMEFx+Bhlk9t
B83B+rt8TimP0Ju2h28+4MvRSTvJShsRDXSOxTvAIhXzEk6iEKAc2ytsXOoOD5P8OxPeC59gn3G8
GvlZlx0sew0i3hi0xJrYZvw9cBhLQve0S0VQO7e9AZX10HI9sDqTXREUMCAHX22JDMoRPPHCMxDe
Wj9R26O0IOAOqbHtGqTYyKF0Di/kxs0KmQQ8kJg6X72GRbjIq/iben+TMpxRq7LZjRcc01w3hP/2
Gg/W72qG4XbKZiaJW9wzytL8eQop5his5Z3cAqIh7uMDMpLEZn7eSrMHinVG72CdgvlcQWgK+dCu
udHBevSkmtId/x3pR6qkLiOhxCxCDpse2TIcpD3qSg44hrcgl4gw4s3F5VcAIObZo7Dg4WXiiyBW
tc6+dHuOp243Bc4YXNEtVhk7t01LE59vkIgE5WWP0mC5yTgB8hNyjixfCoaYyfqLLsWGrI8V1nxp
rzRYQOz2rmUroCkveZ/OUaUvjpPvNDg+A+R4x0Q8TnB/7mQ/LI3Air0p3xvYxULB3ISjLOWOsuu/
SvBo9XdJfzfkD7F2U2zLO7pikuUiZIDYkdT1i6rXjTnSFXFJM2tcam1mnbGzYVBa4Hcg/E7YoAHg
2DNZmyCOCCGvbfHGZM/bn/gwKstICasAxmYWtGzbtgWJnmvsrnRfMi6WZs9jaJO1RCvEIaDd/A44
4onQFu12Z1vJAQFqgPntqc1IWjtXyByPinZs5NXLk75VjhUGHCy0sB9n2q7sLk9CL7Fa6ReS1r7x
9zL/4oznVuegJugJMQhKnBLnJAWll4ynNrlJuV8xrc8X5ylPRIW1o1+EffIT5eIKXQf0cWAdT069
6VC+Yx6mTpA/euWkcQvQKiBeh+7BCuq3hLbErQI3/rOstzkOqUf5MK9Qch51i8WCizadjwsdHkHZ
A5zKZlmpzmOIDPGoMHgyjk3Ca80m4MghhH+eYFXoJ+M1Ti6KRKAjf/k47HCSsu3FwjqDHY+38rSt
EJ4PPrDLMl+1wy1COprZDL2RvW/ecfFXhjeyUEDBSXEU/pqNr0j/FiuoSUNma3CBwkN+1zEyx3vt
LBdexCXq/o1TpzMvwxc+FRW/tICux1OpfxMn+5NmF0k7C6CNZtSQPtlKZrnDB1OD8FNOlny7ZO1p
FOwBoxTCC3Mtlwcmp/3zi04wIKwVzwiTYVdKD1ZzNCClqGfyuQEcVAXnTWxrI3HscKTTNXHdPO2l
+Uvo3SgllHtf/C2lv0+NuUa5HBY19ZYL7ghPemIqRp9H5MnTTxKiKmyvbOMQj5xa8awL5xKiMyQp
8zV6+6sTvqV4ouTSxcq6N/Bm6+Zp89KOVqtpQT/h2ybknteYjBFwLbbeOjSn6DPPL1U6NcNsIC2I
5nPHAl5DPT3xLcePivUrJjCUMvEm+EVyzI3TlRpy+v0cbBgO42I4OEEhINJEEl/PL3psaJma8bXy
eRdoYFFOknbqtSV74amfIeflkP3k/2x9o75rdS69HTT7TWhD3ytUNPS2kF7y5Fx/of7JncCtRbv9
6iDMl/srss7RtpJXNgZ5ca0InYS6viQCfm/lwikXkxFAK6zgEiGSMcIshnmstdBn8BnTGSRmLs9H
vcem3k5nRApULGq8pQ/T0V9YJCkeGwvIzX5CdmydsuD0rM5DdZYCqsdzJJyoKiJ4U0cLiVd/TE9y
A/84vTmtss7dLKbQ8GKYz+P2qf0X6zsYO1m0OeqGs+qD2wboUR+r/DEZV2nCbdgF5AeQfnkKgtNQ
YfM4yuIxo+clnUvcFuY7WO6XKR3MZtB4I23WEU//pVDNwmxV/uCPe3kRUrMPC5HfMbpfowRC5bS+
E8e+I7Sk0EctZAEt4lQYfZTMCSPVPVdrO4MwcnpQG72shKEp8pdy3R6zT914H12lWVh0BLkGIlOp
hXak9Bu5RFe3UmqvDQ5Rb+eoGPgq+jtEYaQDeBrGVaeswnfuB362QjrwcyX7lRAekggXwIF4XMyK
FMXamhmWhVq0u7bNOjMdPXNeQIn3Ux+mfLN/QOXUJF3EtyAj+cGHaF9DEt0zzVDSzyj7zJUPVOsD
WUxcCEmKHP1vSQ0hX/T3NFqp/y9AJzW9WvTAlGaZF9jIy50agA0fltCvlR10TVW2X+LhaUmdKc2k
T2AYJHZrPYKFYxfiISkmrbX4EWTmbwJuN+0Qk8/pFPQ9qZ/K/n/80q9CIGJgUXiWfIEBLMyxrgDm
EsI8eJBpO9mXBJ+4QuzS0Ufc4WT8HuVfGiMO5K4yDsuLwfrJH9kduua4AEZb+obOrwfER0Tf7tVq
X8wL/VQ091Ans/ww+wIZld1JUtHBnIz2KDFY4ebQdlAtMT8TyPeTYAwwIkLXCaneZ7OXk5GBSnta
ce3M9TteCu58GXpwG58L5Vh6lbBlyTlcQhX3MrBRiOtLaV/OW8XYClQu73yM+nprztvK3MbH2s2M
t5kJJXOPNvgUWVz9CLeQoXUjy5oLdDamLsCW5+gNZ7zK0M3cFKVNwB3DsR4J2iEZfDYU+HnlDe9l
sAIhALFtcJ6+dKZLADQB7SPKf1n1KciPkeQ242lx0aKzokDmcadsdvE17xG4I9xhsG4ws0cE7kI0
wQYdzaPt431CykZD0sOtu4dwH6m9gl3IUP2Q4knH8IBkn2iuNe/qLtkK7AQQkCs09vmKL4juir0O
UjGaG0RIHXlFn5RKqaiyGhIpXUrix/Z1Dz7hdwycQgfGQInuQTmgjKEtGnZAXwE6m8eGmB++LVYJ
TLl/x9FaEPeMikLiPpnzAFqRdrWrAsYHWUTfKtkUQQCCQhdyAldws/K1n5Bx6cQSBY+LFl5RFwbk
h/J9c+A3wSPb19WrEr+1ruA1w+jU9ML8WruYEy0+EOdZPpYlx2C8n3RXr5ewSI1/CBCtdTrwXvLT
jwuVGofM5sDUCddMu5FuJBOKiPJ0NGqYwlGS8D4P1WLXEqp3FGLTxmWfIX8qvNrMb4tzEz94/Tps
UOSiEUZJ3JsCsWpNrcCsDbtWtL+Q5CwtFOYtc7wlZxScybKbeaKY3Kdo5QCESm60Dd7ANEXgp0vP
SxAst4Bu2asyUvkFsIn5m8685Ql0xKbykMUNE4cUJSYe8Z+Ay27F4hba6LxlMpCQ0O4NyfYHGFe0
VI2Gt0wm6rWgXsXdv5fzXSZBdzfD9eNqbOmeTqZ0YbszW7/SlqKD7KiBENkt5+r4abAMS1PPYJI/
exLKzv2BfWCGVoD0eAhQeb5hrahCjRUbIh1AWjscW4HhZaL3L+lLbpakr/8LyMGdBMqpxdKlryva
ynytr3XpKGr7ioV9h4xoP3N3gza1bOuz+su2CO5OaHikO1EMJ4TUJA8t3WFg4ZCM7sB4evEiJESe
nDYUyaPmp/VWr1fC27JGjvCmnQOmLGSiTq5kvDIfYG+lygRDHWL+CTR8sjNTvzCH/0EJkkKAEPsf
PpQws0FxkHWrPbzWtzbgAN/00qpCzkxdyjLaTdnW1D6h0tRNM8IKBIZQL5E+yltUY6yTS8gD1UG1
hwZEr28d5gvjG/ZhKU9hueJvVjGpt7tM2k3hUtamJjShy2jeyvgtJFNDXenS/zB1XruNa9u2/aEi
wBxeRSWKVA62/ELYLi9GMeevP42ujYsLGHuvqnKQKXLOMcfovfWF1lK6vFswuOfsH/zdbtF4Pc69
G5cCFYqJ72Aj5CcQOZWTMTUTnUZ0TNOBITqDtxIoak2Lxp63acVgCR8P29W01Y1tWW8Dc0vwCU43
BZYP+DBrafDqcXsOXxhVdOKz5wkAGnRU8yYNP45Uv3wrZM9ys+dTJPTVQCO5n5xQfJYcF3e1tX/D
CDQuOJOyIqK1YMJAZm590JUTjpjYmDEz0kWTj2p46HB8urSdGLnknAidHjFAtE3dmpNMgA8CHluP
bOeL4T49qRWQoA4dyB5uBAIEMEP0DPnqqmC2Q0frbEYkqK5zAEgheicapZj/W2YjYd3bVFfoFvhG
C/TplQqB2BtPhrIHkfQ7H9kMiGKdAYgUrl1CH/cBzpDKS2Bu7ggs94c1sXeCeZWj+2jeU/lML3F4
m4Q3iRr04E8HYg/FX3K1Xu2V1itTL7CVwjXhIMKr+mUR1vhjB9SMTmVDSf5flN3kpZYHf0/W99Ri
6CUKfLm7SLCZ8kzz4FIK58FlpcFYpfS+j8o9V+5C/DARfABppzKDMjct5a//gv6UrYyfV77v+0NK
y/z4pw56OZ3qEgt3Ys+jZiTGqxSS+eOPLGW+pNUhlpRVWM7NN1BOOt1bHMIEUsvgooPFqUJauEY8
c1FGnlAvvKqv1Wi7iIvGzcskB/w0FWelvwrSIhD3Y36Aj2vDIEqPfX/SCdYqLlGxrYvFn6CdFDUz
Kc8Yfob9JkAzi+uLAAxm5y4nnBn8X2yYtxCqSNMJABKLarPeaizw9ZEafrSWfXlul15BZtYC+csm
dVswr8k6A5zKwRrzLTPq3353uuhsut10+b0/4ZhOpTByx3I/Ql/jsQ0VR6OrSALGnYb7P0VR2n+b
4tpaIcCDlSIfad/gDBgusYbr9+Ux1+JZqcYratFl2M7pRGJKLc6jTtm3U0vM0rblf4r9Zxd9qimZ
eY0Fzvq9fb1l5VFRPStwk2z5Cm5Jf9GC0xQeLOTPjrHNhZXF2umxNGc4Qz+g+lXQI/Ga+vss+ZBi
r2y8tvEyxYNAFiEiCRftf68c16vwlsn4WZY9s5PyrJTnCrOkoPwIR9T4nWKPr3l/iOWFqi1mi6+8
KE0APUAS0ZHs6VHjVh3ZWAwmacQS7Y3yLAqnBAS/uXlvwotALYPfYUFYq9l+NrE3HysoLMo92jdw
+LEDCNqihIodqQRFgCzhez2tm/QDEOLIFH9pJm+G8ihQzF7xEvT8LPat2EkHV5+2ibE04o+MJFLt
0pBbHNrv+G4Vfwd5W80PGHCBRRpfr+JvIePsxTx50KCMeGy/1DMhjX+TE172DJrIJkU5t+aTj2Yd
OfYkxSkje3PFb0AWdKFdoNIxQqRKrJZo8Rtbg3eNjbx0hJJghR31oJy58OoKj+JhwphjpQtKjnBB
maIPSBs2PYZMJmq0ftHMs5NDfBpHgLoVsO7Xf91rFZr1jIwj/RxrYOgzM0Sb9IYzFDvQq3JS1q7m
AlQdL6jY2BghIRIWXBSGmNZ1Il5vduLGO74+tIhNrRcNuz3xSriKzE2YbKNwKRh2Jj1b6zN9WOzn
djuuR/QWdDgFr662KBhHrp551/y3QnfD3M0HV4kxbF4LfKnKLSiOmIX0hu7urkl3SbuTUniHO0F0
9NqxxG2N+zZDST1jGlN9LaTz4UJuVlq6MNtNblHQE4gNy2ZXfPrWIvMPfEsSDYGRzPMG8Nd5szKg
2Y7cObtYQJ7+3mSEQq0LImK7T/wtRyF+w5ELL6EhWQl8Vv58VfAn5r/Ruk/Z/0yAhuM525INhSMV
j9P/nzBrEeiGD4h5yswGVYQV+NfAuHALxIWryktvnLgN7v8AwjH0yYGi4FZO16FDQn+uG0cuj2K9
7BmSd8RceciDF3+qMq663jQl3laySI/NDnNY56QM1HiQPOs7NL7L9ksjSgL93yEpD3FwAB86qZ7y
wi5KJJFLlDa0xdnVhxZiM9Qb9QeGaBEcihq5I6cet75M5B+0yNDRTW/JXxgKp4x2hbnLlrhe4ZyR
MItGKP4bD4uxvjb55UXVNQuBD2BZU8AA6R6t/ZB7Acvxj/kVoQeVWbsven1N0ls13Ip7nLgEJkds
oSbn+XPdbyr8iDbprotW8eKIKfDG2JCTybv3qp2VJp2b5lJrF1zNIk7hYK8vwnFFwuuA5+wIORNG
T7l/zWJTkr6vlFAE6NCQDUJfHGuTk1LUY952h605w20kt1A/xdeXkm+l9Cy0JycuV/k+yS/+U9vq
kBDjdfWXU1dBg5/RhiM4YkfLactTI75H8K/Kt6h/lJxFtz7WrINMn0E9pyKdxibSm6CPFDv/TIRV
2d9L/xpDsU12GPU1tErcy/ALTIfVh5wRieQbVhFwx7WjJ04kbatmJh5r3UYhPPctq2c4bDq5aeh2
oevvWKgDWnXhWad7qCzTeKFKMJ4JGdyk5VYdtrcvskdivB2M7x8v+V0sPyv5K1oJtS0tpXCTROei
Ouo2QXP6McnOU3HJm6v6RejBnLzb0aZEDGTLLehpzvxke6LqW1j05hCZa5vX30hfkcdS1zcJ3RAe
0JMxLPkYNtVFMt0K3SJklA4jotPA3FpZ06oy3SR0Y04k0nYCfrB83VZw5c3poMKNUC/luJ7qL8k6
VPJTGD9aVEsWT5u5pavwMgmkt9Vq69M/p9pnFSLRka7Mq+hCAzhmspLKt0AIFmkEyWAVhs9/js0+
+0zuGQZpJn1YEtSTWh8NCo2cQztEI1GlvmKkbawVCmQiQFk3sBIP0JWUQ4C57e2ftxguCgCTYdzP
m/gbglSqjXAWbm5ocTPpGMSVxRxlWwsOGVMMPaoRKwd75mI0HuhOhGzJ0E+qQQ6jYcdmTSul3HKm
MG8MTPonoBNYTbruGGiEibfG1slYyZpQIbvokTBkox9GmDrmZxKYGChTDvOXwElbnh/mBzQPJGyA
K/5+1GxG+SXjE2S2mNpA8DMiBvwlb2XKfojFMg73Je1tBvx6v+jecgLYgMp1uP1XRGEi3zfbZ3SH
Ii3n65EWLspdgGk4NLCCYfdTHMTOv14Hg1I2B9u/L+Ibo/Jy0TfHsjkm8QGVOFXMzN7KvUi5St0D
nSnw6KE51ahZ1i2U7GcZuwUMpBi39rXsGZ2eovgkM3Z7WoMH71/KmTpzrNhhYoiRj/lATPxhgb4S
6es78zk63cwzDSxWmP4OyOzP4gXpkT7OdurpSc1G8H2HybrcxDmEoaWRf075p659CO2TfO3uTFgT
Zy4+T+Li7syDML5L5oPAJhDqY+W2HKAYVQEP5c7GYsHn0lYHZsnqNMc7BdOy6rapxBuyUrob8Ezy
nA38OQ6DUDiaM1bpWRs83vB5kDHTTjhXKlGY9j8znIjNXMD5DAluFtokL+Rai4YmTrxS/sokVDI8
s+Z/QYyz5Nh+hoi9MG2kd2B/RoRczPmaGncUzUKaIpaPI5tTCtNRIrZoJscsWrKDLfHBZ9I6UH75
+1q1C73Zpup24g+NByu49+gm8AiTRj+e6IFYBu/JNpd2Iv2bd9DOg75t4f7gQeRMiGKGWkRa7Mkh
idJrRzWHz20eo1KvYPdvij1tEFrblN7dunSRgpXGopKvr+ZkyQdB87BBzuX5uO0Z1aWYl070VKgG
I5JBhrfoE4kQQ2E6KDkNEUBp1MuTYzEZ8VdVdjT3FX2A2KOa0kHtqKzqb8W4pqzqkSUw0aCW8FfJ
I7eupXzTVM52RD28j/JtD76Okccr2UX1hTYbbDrYvKlG4t54GMcj34Vv13qk+VSGOzwYRImDK+gu
hYMp7MjTnW3OiG2kW9Xd4V1Uwb4mH4eeqfycw5jie/NawrSLMyQSe7VFQkVO3jH3j//az0pxMpBg
kIGk7LSUj0V6qHUioHbaf4MyB12BuC9PunQyhWMmbQtpS34Q8F/l848avAwx1chnj9kwUgRttkzY
NbBmnvulD2vtT1iEsQo6VbY59CDmbtb4DFCG7CkqT6gbBIxrQNtsKE4BnXocsBj5VPGO3IsPc1Xj
VKG/89qOm/IGp8YjFZxplnH/ZtYVx1vSF5SLtv9jVn3cxhFj4Clfds2BEZqcwVSCJKy0bih6TbZv
+c2GRYsw7GBCyb/7yUnrTv/iC17DDMo0ma8PDxp6mEXM5DBgNmBUN+4Il6xzG+GBn3wnHzRk0/6E
ioMQH7sXHtqb9RZXiC4QxsLtXCiMAfBf/3pPlIn62rOIp00OcXcgTUEwz6/CmxatukiTo9geC+0Y
JSdKIXPhP8kTLi4d44EXfuSlGDhS7si9I/ZOjF2VRNzPCnup/oFtJcdBmMCrni41A0YufbRTpx1U
u7z0QDaBNa/ulnI3/UcS2DfGN91JS89kXCf6yddOZG5BAQAWjPrdIkk3hRIzv4Mu5iwd8+yqC5YS
vckjj0aBJiJJ9iITYFj7+OTMG/izYtgpT1g0cNZiJOKsmgBrMEu3536kae6FNHhG+69UH7HyYuEk
2zptln95+JhDWWj/s/WEvp74xfas3xlUsqiiEEdf+3oPAM1i7mAWyhKNTh8rR/dr2COnkCbejWUL
400dHjEroc6r6xMChalzc3QnC6QWqL0xd0n5nuVjMjBFftDPpr9KKzL0+C35oJcaz74mQv2WNYsI
3YrQhmQTfo71zsoOApTq/ARr5agvVjoHru5TN77S6ttAeEqJOyuyaS2RFM+BQqS9fiKSJgvOATQn
4agWRwi0QIp+y2eFxFh98QoPlCCAhYrXwcAmw/H/vdKvRvqQtGtWIGQ4pJBbsvMoXRKR8mWr9us5
Kbje9PrGCrdYMVV1juMajR2K7NRtyOgSmo/CZj7TuoHo1Rml5oFJVUr32FWAMIdXit1dwUBh2oWp
myqguDx2c7K1sxMQH/Fvg5Or3v3JojYRuqxDJjZhJdvoV0RU8X+Urfn3HylTVM3MejBoJLMDDuhu
gGN7mzAXQf3m1A25txT3Zn4Y0nX1zqqGWNS0iZVhKoe3DvkKWwsO4ZHmmA340vcplVFQMGNmUWY6
AJ1MgcWQ7BAJaAXLwIrXkJobsU5WiIfUcyF7SbAfbSBPLQ1Ofyv1G0Qz5i9VGOkkc4oB4ZzBw+fI
BEGsXi4yX/bBGJDMwaRLNXgDvh36YjruZ+aA2P2dqlqU8IVo8cJWH7KtEu+Qc/BnqncK+xBfj7SL
H/2J3mNImUT10yJYQHndgYsANgZfdTf7bdhlaHYUFqHOLsSLQgPAA4j1mlpXluWOuFTIGOoMgUnq
XWdjfhRUVZsmOnIGdckxkm6K9DBYs1Iby4AFdx0/eu+OoT1iZMC/vZ2qbWWgvF74bCnqBqScgeS1
XRMywCCiGdaQ1Jg2+OS6cRvDXwHaxCydtJDVhHiTUc9rpQRLRKdyexdxXUX3V/FoaINWS0Fbtz6s
i3s/XZXuIvro2lZque1bEunJcU5/qgRl3kTqkkmGMiV2IX39qU1FbfWee0Y7hsw7FhwQgxXHQjV+
hZYu2T8tVr0nBAg0M4Fnamsf9pKyG1oEzjBrUV+eEYMz/YfPxjaAim+5zF5H+WNeQIDRzsACc8/O
TUcfohs0YQV9WeaacJXfBQYSkJWXarIzFu+GtFwu6TG0cEJGW2/vZfy2bEPCQnaNv1sSOSydhWFt
LMPsIjanKjo1pJoQS7IOKIo6tMyegb0cSpbmRo/QOvbS+Z2UE4hW3d0lMeId8q7TcHPwjqAwju7y
Cwuone4nDo/7Kib0avYGY6jBjGCC0PzFMTyAkRNnuXUD7LJbEDXsPgLg1V2m7EZUNZZj7VD8Q/AF
inOlSPdQdFsnrFXcFsZBsk6oA6SzukBeizJ11S0AXcAaBKyBeokmLgYrvlSBC7lGJFuhk/ZQhFKK
o/XhLkd2QBYK0T3IjveFefC0VVTsYUchUa3XiT1/h86exB1VfMioBImLtPM28Bmz7CSJ58m8ShvM
wp6xPyGUhQrFmaNsNvghlFkzgpNZvyFd4V5rVyKgPbSTCP7Bz81Kq55O0b1DbzZnIi1yusnRtmUO
teAlMlDgHpt7+ps/siaPam6+ZHIRZPmKGpEKH7dEdIeJipHR/5vfyd6LcN33jklMKFnrwvbfKSDa
+8tkek82Tid/ms5t6tCVzGM/SrjuHWF7iojlGmAThXDyO3USDxVgxwipNd4CDBRO5V9gfloeGrX/
JwNnBobpqt255DvGdPKRRc53JHdKBC4N9dMsMdDvWJuyYR6VMioLYbEjEPpXHTLHnf1fmGhVnpyK
WR/rAd6nFOUkz2roxbpXrcGir4SQFJddKW6mI8ru6l1Cd0Y/jbJhS9LBKWKJzPcIyCflgh+Xx8BC
eyyTdmKB1U7X/e7FsvvOWSBP9mAbELUDETE0TDHmdZAejHmz4BM94cG4RooDL+klpjOKEuM1DlZG
kJzTFuR4sXR0H7zkQvsqyy+UEggJWSxURD80yfqrhPWJVZL+ITl5dB10j7hYQhiIzmIGGwLkiQ5G
ducKQlxgY5ax5wG2KmHgBW9G2nJQ6grwOngEFzMGD4+4L97l4soaRh6ubszujJeLYyNBGlLbBtrD
J9Y6vKQQOUB2oSFFIk+JXOzhz3os1DGyOXLFsFcfh0UuXHDJN8k5YL1nKPA/9As2SdIW1Jk89B9i
a1yH6jynoT1tjJByVjwhLSNhYj6kh/S7ZofyTSLCsHio3yqAOH8fCXsmFgPy2n8xcJ0dbOhzi4gL
Od6orrpUlPlp2rCDmAKiHUy86W8gEVJF5iohPfSGtuAGKvMC2CkSLB0NcLpasJR5jGTw2S5IWI1d
mDcDl6L86Ee4ZbTHH750Db9ArGmlK17xlgJli//rzEO3K5d8x1ezIQrEImNkPKTjsZ5Or/Jc0Jga
3pqVNB71Y4sTRH5G9dY6G9Qw/ucw52R9a7tp8w01LCGzYGUu0Y9AENLEzw1HclM+mJqnMjC0f/Dm
VxTdEMBFomVYtmZGKiLMYIOgvh4OBLgPMTFKULZnIXw7HlDBt0tO4lD0WLWlzcujL6ZKRE2OclP3
ViDjW0kR6xIJ44nKGZzlALFe+oqIo9Qa3XgpUyjbhOp9UDBX3anWT2FHOtye9Um/yumj1d+y+Jk0
Hzkqf7RN6+ZpeA/GOzuGIKqyp/BDQMDHcqvDNbDL6ZLBcUDXZY/5ImwvWXsJFYZfF786K7Zfb6MG
szSMC3bVpehJqz+C3pZVlfJaNWvd/+RfLmm5YBIWtEoWSbv5k+laKJVSTF43KAgVA89BjA+wyula
AGGAmA13+2WtanvQNzHUu/7In7rjuBcJWKCqow6abkHwNsTPuvnQMMW1YN6cYHAyzRkJXXtTTa95
zZ7nqN/7HdUVgI6FkpIU4FkvWH17saN1tXWGhdAcUIBEd2G8kFuCZfaXA+Y3RyzXyb2qrpNxDn5g
SmNo5BZrBwgLOxyzeNKxJl6kAJgl4IEjIqzJJM9tDjQYAQuDZn6LxUuUX1Lz/KIhjYP+pMDhGMrN
5bVBmaWBZardUN+BrZ4asDlOXi6s2lVjjIm7Sd+Jklt3dPH2pbCl+RIS7htBvkdgg+bSBx6+Q2MZ
sXgrDqGI2mWMSM89YHYiYRU+EKgEIN9CeGRSyTQyLHh4zhPB4uw93IVjeKpfx/Eo/42lVRkdII8D
K5v1wsB8mXbJT73fsV2O7JgnEhdfnFFcfmDxZi5j4xyL1gbpOnAmJ7m/bPTH1SaFwxUugnBHqrDK
7OM0juc6vCrprfNvinLvhgenRMxu/K4+PHf0ztjM8cEjOLdu3Rsp8yFoj8wR5oR508kYqVjLdo9M
BUZdcRmsM4G4yl0bHgR56HZTboPREaNdn7pW4AElj7MZSs44kKmsdCHzo71nyXHQjpV2zNDUbVAZ
ddoGp2jm+CgTgfIfnYsPKENcx8NatzNUEIUjaI5R7uoPXbveOn3DoVcPd1m502HPJW5D3ETjRokb
L1/5xZguAu2aZWydxRxT/oW/y7mzgTxsyp/4CG/R7FZxYif1R8pB9N4Klza7cFtFqC2fIm9aeFRF
t8SV+UWFEtB/wq/z5JhOfxEbXF0u0VFTPrP8AZhkqjyx6tPQP8E0oDGUnMvolMdcspV0+ZEjF+rX
dgCUjt2YKXs1r1KQzwy0JhflwJoO+QNjOBPaDADJ6l8eD/cESz1MDvHEqDKMz2QwZSjD57SWevaK
ez81jExcYVScwVLhkGTi+kSbrVymiFE29entZR3RYtHVMY8ZsVSaW8tewfEGmLoPLWgfFwcEx6zq
zLoj8HUvhJ4oaWrzv6bYkHUwGhu9/MUrmOoIv7fmFlnSJWEeTxyeNMyIM7SLmrYDBvCLeuNisSOY
M7CayTF/QuuOBoBhgWaxP+CA8kMCgffqC1XieUDWf+kWdDLv+D7SBiTTjPs3TRQed66HRdrcvS/u
UX+zyqsJCS1eBbQvsBgzLak3BiC7wMsCMss87L8B9T4mq4WgOmW4e4W7KGQCRQYvhBCIFORYH3qV
tB5yh/d0CTD78MbQ+sUCMFAxr5OOccMli8+hb5s3mYBW2ruEwPKp2ocUPHPlbTDIFp99KkDs1RN0
uBrx0ch/XIz9aNxnhqxFGxfZIH4Z4zBZp81bZ9x06arlKyxTBY2x7MY+m84nNI56kUN8JtG9IkZq
897LD4u5Yf4saeJdBflmxvfcEdWfpvgZjW+h/arjTyV8V4V7MK88OxmlvFui+SGnnGkc2VWvFS4p
pydZzImw3RDcxlMBBhMZ8RfvBFyRHI8J79ZCbvc+xp9mvJizJoIwn6Q51i1RbbSkm97GYA8jo7qK
xuqSa6cFwdNh/5Npmzr9UuBKcPzyWLk1Gsr4Jx1hDolQtn0AXoToecDA4xL9eacS7GTTEjL7OXCW
JYYYc1qYNL+V2SE0dlugH8kGAkpzDJpj2hwQ48L6arcxYj8QM58zR4LCgtAe/Krh+hQoB4M/KBu0
G7WOOYDHBMFyig0FOdEJvx+UQR4NsBE8ZCSqEYel6k79JHlHWZ2abRgd6cYLNks52BUz87TKVbiJ
QRAFOAxviHsIrqrJiIV06KCknJBjEJKYIHjfT1jGSHdojnScpuZgwau7JPmaFj0QjlyAxzCTNSsX
93JorpGk8NpZKYDBQ0cCj4HzDaAtdgmAtqSsdkwa1i0vza92Ff33l8sSIzSsqWDCQ0aUyxeT6Em8
FaRYEREqPUYAa8QANiQD2wp0XpvHoX09/xUtJso3JmsIhNYRT393H1FEkycYfCb50beOdEz7Cu/K
isFqK+yk/6giMIz1wk5gU7QOMf+eH0v/yPDEuhv9nQkq4K5CuDJBVeNLF54DHCTnoDpWCj2p/bSv
oqso4LFbT2TyUTxJtwFWMznXFE9zyynG5og7fxZSSAw3aqr81gmoJrEWxFc/vPvSA7wmTebjhJpJ
OGXyuQAb+9VU31R3afvFlGn4zF8fk/lea4+ZyHvvxWsXnTXzhLhbdwKuHRn2wRxp6b8YqM2zNtGV
ZDKLXFVwQzSnCIceKZPUj7HYBhpKQyJ8nJfmBPomBLgPa3EXgRN+j/xngI/4okzvkuG9QPPvyTGv
OwqiQ7ibik9VBfHk9N0pWtom2ZfNWwF9KreVwPali1Xd2/Eh128IX2QsFeB8nzoJcnbKfeM20TFr
Dn27Z63HqxFsekJhohNAkf4pHdjlKabhogSCA2ACDSNL0bm0SZQCV2q3jIyHbcHIeAD1SZzkTk1c
MXG7alNuJJcB23KOdN4YJjP8fZoeO/2ovc6TdbZEhOb4Chw4qmCdqAsakzPFyoqfY/kZGntpK3xl
/CJXtl5tOLXRtbVW7YdAdh0G4xwow1oF6GKt6AqNdFl2U8uM2estapQ9KbuqdiD5clhqLVH1lItO
ZnGrbhV/FvowD0ezHzqF7iiomKQFHyQWIl9MkREgRGh2pbYO6+36tdBir0bl1niEbUYhs+5tkjjW
tz4urMU+rvaT4vXh3lC8uvVE5gij2wUuHR/JSa1tYW0lH3LMmpmtwI9GoEvfZ2O8bvHE6eNdbj5e
Hz6w2l9wbU32BtLnZBZAz4EiH9QgrEwilDBle6G/Dq4yOcvs4qRO//V1j/kfqxkMFrZoSYdDf2Qz
W1yo5UCa4knBapi9/qIrxLHi57P7yiBPiA4XB7Kff7V+9zprXxKLpBPt8pljtWoA2GDTRt/2Luib
SVgGsGj7Y2TYWrFNtW1cMDBDXbNqZNhLf7PhZwz+i+VVOH3Hy4ByYM37rBCD9xD6hzwLwy6N+MX0
EdKvETyp37EYUIkm3YrzHBYhhZEChoKjtkrfILBFM4sU4WJJXERmR/Nn0AiBnoD+AesxANUBAQwA
ZFpn9wqZ1VobnW7H70oPBQs0fFzEVyw+uFRTRB/5AyFW+00P55sYrVa+mrcUAjxKalzQ+R7JpTHQ
srHmMdUhmFdqqlzOnKzlkFoDdUn1i5Ivuo3teTaCoYKJ7UY/G/V/+ILGJ0iZF9aA7RxeBccLhoaT
d7dwpDZYkKIRseMUG85jtIKyitE0Z/pbx2ZMJCXH4zJYrZTDQMhVfcJgB/ubL5MubBlszhJQaAzN
QHMjsvEI9tyAA8ZGDRMdJqitAE3QvsJqXYq8UAiH2VE6Y1Ey7gMjPvzzuGmyEx1MTHbIkTUXG8sA
E0MncpWj3ML3rPhM8gewuxlKFC+YV4GHmmuCGtM6oVPIJjlJz2Zugjthr9MrQGCNPAGl1HaaHHIp
Ccm20eiBhorwnFfM7C8v4WI6wfQODc6ANh0d5ejATcqQegLSQ7UCMBeMNc6Rv/hqG8QakYeJb672
smkPMQIDUGdc5Zscx0v88L7xyaaiEHkBhxDMIgLkBw8DYctrLOnc2NawAhC1sMw3fkl6wdAnKuK4
X0ej+4AAz9BpWlCc6tGSOTiGeebpenbzc/7Bjr+QqvwFzYSRF8En/neuN3Rd+iK/DOV58j7Lcn2a
wWCI0OZICHcxUxufc8+6wbN5nV9vDA96NYjnVppoXh8mMk3NPIQ0gXT3Vi4NERptapfaFzTbHGIL
Ol8cPlX+oPOocF2zp3BHDFDVniV4kb+fqkW9xi1taLE91K/Va7YHYQ2DyE8eAIYn3OZXXhv/KZsp
8piF0SHep4NtbIyWm0Cnc/TG68MTxR7MGDxZoDcoXhtlzihZ4xI8jScuIW3HmONmsxkQK1RbRM5I
wyYaqJjYmUjDNT/E+QnrPe15ejkRIp5rTYa8/Cjpg+jv6KmClPHZE6oQKpelmJA55OajWxRuHbjF
a2daDiKnTtpmL/qKVLCbCYAsalKwxjj4soi7cjNNG13fNAPqUodhSlIszG4j6GuyunMs2P66moHt
XvpCCLbO06OG4288vzjDMf475+lNKu+qdUtIjmGHgy0WMtB2LLg4u/DcqNdUverVdaxQ/V3g/qIH
ENRTjNn5Fo2g7W3ygWKmbkSLPlMyipRTUB/y4Tg3zykRcP4bKwYfeIHzldspCxrrOHGwNhx6OoOY
7DE2vpOrmXar5CuGigaU4FylK4xN0GYYqnDWri+JU+OtK/5W+U+u/qxKj9AD4RyM18G/tuNVHsH6
XOr4QvywQawq0G/KCEwjtFqg9iHDOfriKZFOwqZ+2dIu178xfXqqukKsZiLo+9VcJ7UDrKisZ831
6iKqb03/8BktxYcRmmS80QqavU9W6hbmCBHbhw6Wdsr2vA+I9/NdKNpK5aL7oM++GaCs6x+N9UzD
J8oajGKDhw7EACrGRFeE4uBNaDVG5o+/hHUoRt3Jj096fBKQLQG0zJfsAD1IIombmx4uCsCdD0UH
OBYwf2BDzX8aTKwNnYySLlJ0+pmK1aX6ghvGaY7KN+hAAGjIlKA1IkxdIP2J6G0/cfwIOZY/W7Ke
Gl+CW6dTj/5yQBDhqpLLD8xjt/7tx3T5Dkwo7GmOxegkmBvQ+FA2UF5wEB+1C4fsWjlgCOU0l/UP
QboH94GOCzExaDCRa9tj9xyn90B9C/AyFhBTFmVxp5gaIeD8cL7w//68SC8r1UMdo6rCvOz5Nwh8
IIVpkWB2JIVtRS+pjw98VUisFL+kuY79JT2GSSYf86moKCrAb832vVfbbVTUKcYtfRtkAhDJQItX
lYsH/H+dAbM+NlveKLXfFbib7Ln/FHczU48fDVMPfkdprBgrjj8YBzlFC92uq3YGI/aQaR05Ynhz
qCFZJIEmyMmjTR7YtArBnt7K5BEl0AnuY/ywwE2Zt0S5+q8LEApOZVzBMTrobM3wo594yFFLkaMy
OuTgcc4WaT/ToqSso9O04D5jJGFQG3mytMZ+WHMflIhEPPQ+aIXg2XKBrOmLazUFT/CKMm2Ls885
C1K04HLPFrULajTaz73nuevglUS22MieMLHT4B0xnkOrhtwzy2fXsDw4lulLALBAAEmE4LjD5s95
PuGYxJbJ8OBC2UR87ItgJASfVLCbb06gMBq4Nmu2/wxn/rxLKbMUeVN+kzGMaAu/unxtKGWRHM3L
5jffGRnYS+D+TICnyocuZg2YqZLgHZjF4HiXNrOiK1gFLPktFi02it1cJrRznMcvrwVkC4VZFN7x
aHBwClm7pfh6YhREU36yAnuFn50jGNb2QnOR45pEwzpyd2XE2st/K0Ta4+xM7RAcHkIgHkx9fp0c
E4O8mk7EPinp2h64yxBKo2Mu95a4J5ITlwwyWbkCSdLrkC9mrH8Hq4gx3XhA4CtINzChjXUFXTKK
/4FswaELteW3kLiz2zXiGbc0lxzfFOF/0ZIzLaOuMZqb0mzo2G97AS9T9Nb8klcW5fu8R2YHXq3K
yALfNPcsMzgiylv1G+dJ5CgfcwlACx4vCIplKlVLcwmQKa3jUKOzN4+leknGdcl4/buCVi2dmVJw
uIsJyerh7zhR/d6z58qPUHjDnPLPFoE8F8ZM6aBNLtkjeRkwqIj4biAcrrjUmGMM44rxu8tOvGzf
2kVse+CbNt2OGUAFuoegJPPA59EkmXRMPDY7ZOSZFr1+swLj1aCFj2n4zK2vwKOZyhkK5wjjkEo+
Mlzw1zS1JnZ0AP7/jCz0ZhEmuJKItJcx4Y2rxJabKPZcvYjor9BrgTkwzOvLvI/yg/z4JODwsJE4
qOiuDMobYVTjcSqX8+M0HSU72tOxiu6l9dCzz8F8NsjqEPghykKJx+Kj43C0/7ExSZ6hdwG6JqNT
gEuosFzB5/QkzvX0CBwEFsiSiXRvHut32jkhHTzOSyNHppm/UPcuQvLJP4nBsqkvlnk1qRi4opva
3OTyAyNsRysWNcIaqEl/+qcusu5Js+EKziMhppm+/b/+BbLCFGyGPUSMow8K1m8dj9pijoyjSWms
YxaUflc/yYih5+mr/sKoPOHOSPUNp5pM92ZjekV4xIWfumwiK8jl0S15XcKvfycHZJCkhPOI6Z0b
qKsN2kqUGcQvUEQ1nxRRRfRGayMAhcD7/fZdKovxL31Bnkgc6XLp5N88ctTdYj2HlcXpmnBwyib/
9G4C5KXa/E3jHRP6ajf+Bk3m/K3g0FmMKvg/pBfI97vvmrAl7mCMA+Qzf+v+ycRIviLKADtcyRnU
rpY1xba5Afw5HrTsiIILoB1Z0BPuIAgJ5epvoRzidhbiJPxjZb/H9oxfc4voFPj8rwveHs5Xo6uk
W+x+cXIgt3DakO6CWAje+/B/PJ3XcuNIEkW/CBHw5hU0AD1oRekFIbG7CUMQlnBfv6eoiY2YmJ2d
6W6RMFWVmfeeq1GrzBhD2g9cLfSeQFzM2hukFsFfDoXQ1YcXmNKb86tuWQ4LVV5akA929+fqwvAH
CkExNekadZS7M2cI8n/p64yNsmZgDnTrF8Of8hJL/RaUAzFxPHc3bOM5Lj10QZg2U8LoJhDpUQu1
1mKF5BCoQ7zAEswQfmnC02e9JBR9iqaxlPf9y+2eQch7B57BbGd4LkrU4G/+DTFleR4AgXyOgYqN
oTlkj2PugkjzuOrxubDPYfJR5LvEnlnWus3Xdo8wcZXWK3JxDAq2C8A0cKFwPtVhQ8+MbOR+x0/i
+F7P7AmaRrBrIO0jRUAWBlYJFh6YmerpKguERvZv4NQ0e2SfYEHBfUSLK9SFDpHDQHl7xtMhPL7Y
t4id7j5ixbNZT5J1Yf1AXujeFhSrWrRTGbvVfGOy0e1RUDJrcA6jFqxqJxD5wiMhg0DOTP+CrMTy
Emy44qN0sImlGZNthsmG6Rv05zC70sx9wzX5FnVESPESyYu+p/GNOErZk6ogHkKXtme76hXsoLlP
dIHNyRzbIqs6R9izFYl4DaH0EDRR+c3zMRwsi9t+Pq0oHHhv8KFA7Kl8CeEm3huYLUvEHnwSDUhh
99EmX+FmlSpkDDGoPI0OYVdTA+1CdJa5OslarddXGEKYeNNjX5ws7hYfxjhCMAX92ypTFJwymQsk
Lreknfg5ppRkmKMayUcf+Sch4ABNBnKXWS5x9vIUIVmiYzcFZEr6YWUtSmWJKxpndjvnJ0HkOv5B
Vvwbacjwn/cLBEk1xT+LgO3YvhbEepDt+EtrMdoVuFIeY8LYEV8JKzUrEAo3ZhoHqdg32qTVtjVV
gORaHSMKsA1zFfDlChAjooIU9+H7OdUYe2wLZ/fKg6bcMx/xMGJYPrM5yP3OKuZglfGBffuMbAmC
0K/eiJ+HJ+hiuNjbNLSzR8XZ3FHOOzttDBDjzBqOXkz00KzvoiFA84kgKQ6FyBYfHDZl3QMI9tbx
THs9KBDFNxtyH9EPoqwwkCRMkSBCiZShkMxQXuAbxk+LVkhB8rZFxdcqDNM+UShE5R6rEjexe674
+Qh0nmuIU+WUcGz0XAhOyWNYdXiIERc/bwgdV0cSVe7yj0PbGMTsfmgCu95musi7hjRIHnYpskH4
xCiAaOGhwN2peFv5X2EER7gKGYVAbcHVB8yE8BmUFee3X8WhwTQICMwVmC1nXQiWgXY/gI/tySOq
psiCkTB1940ldF8Dyy/yJS4MHRYXOz6g4V9204U5CIp7VM7tilsMegU5mVjshC5KPzziM3sg8kWI
m4i8qulqpIEXMgkTPngIGC9pjTvr+pq0+WmTUo+v4V7xZgt8MCsCol2+Hh582UN7JtaBnb6hqgzP
aFnQkyHLg1qKERq3PEZoPq/JyWvazzXbQzHBAVc4oQmIzJu1ihgLUcSwxTGnSPNuAhfnlf2V/Ji2
R3vsJhfYWiipHvY3r+sGE10UaER/HuolesagRPvUHuXXeYV+KkIrfOrB1svzO3ZpMAT8PrFELR9r
8KlpyitluFPZ47JAtWK5QApDPQYcGCXrKuEghGDFmuJ/x8uLQB3l9TpXkaZu+nzrYiCbeSEriRN0
DdZM7wntRRs3Rb6dEZgn+giQNUzWjGqBbW6oru6sIUqPVBcv0F0GD8m40fodWLhCQTs91ZE5VX6H
AdR1qrUQbgH+K/ZtelTxlBTczE0dbvCUvHLsdtt+3IX5zqFPLDgV2L/Rc9v83fFCHFNQPPkr+s/+
HWbz0pwVVPfxDI6tvWm6Xffca9Hxnp06ch9ymmEXzfgoNnWzalWuB/OJVUInv15ZyqojLqyZptUx
HA5KKx7yO7hFlaOLkKfB+7rseyP4Rd8QKFSu6gG1EdDpndLwxFzGQIMwZ1G5zFsYB+Sn5hzjwDAQ
C/T7aN7hB/IvwsC5H/T0eCWWriWWYg213Vr0FAYAUEex/P4SAF+zFS8GC13mCroQ22aJ0as7tmRE
iTuLytJspy/Zu9j6Cv09+EzQEGhEkTCyFSMT3fA7UVQBR0izv6Y1aag1EI+DIwcn6D6GbfME0wI6
Riz4QBNQWOXPLUuU+vxv5SE5ecoDH1WLKaFAMqK1OS/1iswJdYG2qaWByw1coquEdUcf1UPNNfZz
3Agm1QvwCOWzAcfA10IpyMEip8UZBmUKCvqAThVvagtwRbzdV604cWwq0aXACOWlBADMd+d7gjca
k69X/TNaP2XxJzKolv5oxp/GurENT/XHsnI4Wi0yZeHYfuQII1Yb4gNOMx9LcGahQZqPIUQ/r479
rvebo6WfO/Mj7z+z5ksuvofsJycoSvvuSXy6VmDpEXuXUDfPf90m+vxtF4wKc9TjaO71KDCj7e0v
rW36jO90SmLA8PLQw/UC9BVMvikeaXxqM8qqXJz/3woqeneScDD4WDVv4G8pUdZ/M5V3eR9Fu9je
rQN4VfH98HBdRtoQhpnJ0bWkMWlVB42SktP2gBSlZktQTqoBDi/5gJh7AALhv27Yk2DoMkSeas7O
2knHtPhD4FkHcMIDyY3mlQ4kUmGUsjhsvYTVPj5XypQY4B6Rn9vpQhSo0B5UvIrTLOuIePgiMNlz
o5/X9NhtfJ7/cLs2YG70WaKpxJ8uEnyfm9dEi7Zst412CJOaY/mao26F5Aow06LBBNPrs34O+X0f
3nediXzVZ2dnXf09ZPIZ4vcaCnGkStY8FQ/OkBTRR7Z2djI4HmidoVXwemRvQKY4cLN56XS8ne5D
en5iWEEkTQzllWMLXC0eOk4zTxpqC/iCO/a9epiBpHggI6O4JtN7AyVUWz80MRLCjfnEZK+ttVQM
gYaZ45byLpW2hrzN1E0XA0JcFePqjoRqMUYrk52dDt3asBj672piMYc9wpVTQeNgbY3rdFZi+XCb
Rd96fcRUg0kzeFu6/LMKHehDTGg6h0BajPD0jyATz9PRi0ePjL9o+TtN6q0lyTQcBQi8XL2s1fO+
GqcYRJN6c2/Xpb3CHRpmS/OxKF5+NDnF1brttvojSJ77Mjo+SNfoT3Z5Lr2mDV4mHorRR72EoKgV
+iXlsemRjGEunuSdbxKdGLGo/xComHoOcmjPHBE0+XW0eE5Vvp1yyIdTH54sjWSdSxcinPxgb08C
OQm6JKA9Vntt4Zv0Ne4Lu1uUEzwiBF6Y87u0Lcutba3wSkPa1uyFZS9evLgtBn+STnf8glHe3tVN
Se2rr5NxpYD2n3fNvOVsBIGtmg0O3Pf5S5vX2jypvWxEyu3pEQ5DX9EJrfMfmJ03/5eDMVjX0WfR
RWYUH+TdPnkFBH+o2paepVPQhRGuEpukeX1Hdw+ZKaVNd7l3p/6PPrPkdWKjpksS96d2lfTwQ/07
wS43k27yxHIjOXhJwQhK8FDFh/x1eL0OTnyQKq5SMEq7r2IdlSdJXVMF8pcNBYSePl0fLAUjR8Ul
xnBTgRXEqQ5QENngV6htwKMMpIoVDuV9qX420bfJ71I/9aWi/62Lv6N1+yL5HJSfjTXQxwU8wlbe
G7gppK2qbgBucsU6tiZ5GbUrRDWv1QPPQy8sPYBVJWNnvA09rxyE6/ZpbkaSGJlouLj40czH2O+7
c5ucy/IyOmeq13+AAYRZIUfn4xrlFAcWh5/UVZA1Dhg0BKVBe+7MmpxCrAc6UEvxvXTvwnGcLYHy
hrMGfwBHfgAyT/VfWB820xGlzfQSD7suDNCKjM9Pw/m290o9A67NKXfopgkGqIgrjZ9h9BvOZfW1
RkalfiaPr2H86rRPo/ZbY2berxrU22taX1Lj9LAPdsUqum16osWP6UxD3jnsX7hljWP1OA39aSjP
inOig8W1m9WuXq54bRwLVsa2npTlegd/5JpbV625Ri+Q4ag3+6Mo5Dnls3AAGgjHhcpZFexBRQWT
f8I5COufJAbmBEHtZtg/2esn7b8z/bMtPxukitdROtf5sYv3Sb4fMI5klyK/gnfXVg3SAntNQuqr
21Tm5jchVczbN2GyXWAD+m943JHX0vroGY2nj7JFmnT2BdkQg8WZOVyN4iPPEXccgpBt5RsNFdrB
1Gt7oZhBdEJ7GRQKMlVGdjRY67Tl7CAox9gzonw7Lml7M+IjL2f6bI4Zbhtnn2CaOBfa+f7uIY/q
mRZw51xy51LYp5GXqJnwULNpvOhlvTcN6Fmw20HOH/CyBlS7vwdVip+B2mmPvKEiKqDb6By7YO4S
cxN9tuMVQ6fz/B5fn5X2ERHSg/AWogj9g7uLJ51+bLajqCCIiQCMCA0MwhqUKQv5KRhSDjjWBnI+
aR6J467kTsRsYNE08BzaO3mPRQdgRTGBlG81E1Xetze684fsEwuh2RBw4qVME2jrxf6datnwsym+
oVZbReV/mg8gKkoq/NWob9OdbX4VHBe07yb/pjU4Horn4ZUSxRsMxCS1l0vJpC+b3umoeYnq4XwO
Q6YWMy2bkZUtW8AVibtY0OkZPhzpowLp8fjAGGP7SrpICaFofCz4oF0cX+YfQy8v3IgYiIWJm5xu
Wb+pkJ6twvvaRAfZM/AhTHdL/NU93RWY8k5yerK6k4OF905F4Qv1FH6gtWSvVWJ4u00NZAtEX+VJ
iUv4HEG3rIENmqNdxMSXONB5WR2l8BA9D1m6J2iYMgsXCGXW5f6DNxVbQFQvqUzuMY1FACsT7Att
K7kumr6sXuruTQyFnaV0brAlmb5dLsiZbaiAaHzDscgDT/j+S67DkdR1zdnS4B0VAHqi+6mNO2Tk
NVojgRoaZZ8rg/aYK4P2OAu9Pvc0cx5T76BXv8+ZpwHWw5gH02z0qtjX0ZYUiyca4T3nJuarzERV
2tTkduenJPmwq+tj+LqH31Hzk9s/Y3Wr11Kz1oExDPDSZmWPGX5l0ZgFcZFDnqUxL365XkGdX3ak
rz9IiF6aoN1okRjzcgHqwpIXek2Q18LkAIo+5cGsfybTpfRIElH8kNvaMbElkdKPqe34fNHi+Orm
xt51yHYfvtryZpS3nvMadqv40MUHnb+q/b3eN2WgyVA2t8JrcEAjFVe7utn0jFCzwBr2jnGcvCIX
tA9WtudAXMPZ7KHDXszqQ9I/SvbooxL9iZKbff98lgdtOMnEThDQjHJsDT/AYpNOt+Zr+zAEDaJ+
bW0NpuHGsLB0ixab+k4NdOJViZfcYJ0I6CpiUYyzjcZL8DG27C+bEdmetdY+NZDx6VmRjoN1uDd7
UtzKXZX5zmXI1oIi9NiZmENDiBlHvf6ob2Tvas9t/dzRhTbCIFaxfaJK8GevGxP1fgnHhNKynLbL
5nVmdt1OAOqm3ZEAiJGFfZ+SRUJkLHGZJ6pH+WbTXFoDJTe8cQmCQlL2uPLVU5ec2+6sdWfRzXzf
b1tb25yshlVTrLr7Km6XNeSjcvesaBKtlXJVUVb1m7LDsheAi6YPcK6lz0H/VtLba7wV8R8tub2G
mwmQivNDv35gna9XmT3XDyInECNABoyN6vFu4qwK4n/pj/HHLLwQFnU7He0gUw94+N5RkmjH7HwR
9UI7FhOuXi7tYplbywr9mLUMcd0XS6dfGv0SoxipgdqihSNCnKLkd0/fAmzQe07nEfdKq5fc2qJz
+wCfKUm1rwLzhkhNIsGHXp+J4G13wQHjIARiTurSSgaKRNMI8jYdlAxdGHKENx4u/5d10/CMUZwi
EjSiboKNP0ApHAtQwz6EySntrppOHS/hrAQuay5wu2ROgDs2plLwCqCruNk57mRQDAL8MRH6D3te
Gl9AOAycFSUzsP3UAHe/aZGvGcuGAR6uP8ofpGShKKjviU/CKm8udlDM+9PuHdqEBY1SdwRBXbmw
yNv2yKeHgDfQvaY3SoM+do5DeyaJHiLi6MMsok2rwMglycVkIUYyXYscKezyFOaUxBLDkzmN8fGz
IFuHuWQ1SdSP7rnM0KejowDl7mwwYtLgxj5Iu4XdJ+13T4Q8Zjul0fVgLMW+qHdfUIBo78rJUSaQ
cBDNSxxB7ZVeUilspQeVxtOUbvgj/grxNhmrEkuTyMgNnUmm+uxgFNckyz4HOOCTP5iMW/KUnA3N
+wGxPrrCoLSPuPgesVsRyMAVeoOQMDFVoPUy9CwhNKY9oX0V7a0JHiZ4g1mFwFjUU9xeUuwaj6MZ
nZJp1HPeHoI2Oj+6D2rz8MCOPORTiRlFQvL8JuYkgQaKKfXbGNbcpxKIotDnZj8lRlmGq25UjrFs
1/iKu712IoA3h8pmb+BbjuWUEUGWHpspnspKvajhR21eDQByiGoa0n88Pin9WAgSZN2SBiYP04o8
NZ6GB84D1Qd3YJ8rtOf/cobleJrfpEliSl4YDBuPc4IWMJfA8kqwCD5n7XihV4F+g6yuRKT2ti+/
IQWKbARnQ9WpLDp5CbkZTxUxXWAceNZw7BEPwEozQWg+6w23bb7l6Ewx/hYPodUaaWpAI5fWuFR5
yLxbi11JauYjp85lHTMbX+tH14GSFpNQ57UJA1nRGzNfblhQkh3y/tj1x7LkFHrSy1OrnZBoWat4
oBW3yu6rBttjtmyURa+wafpJBsUDv5FX0MR4eNqIn9KnEVdjwySjHDUyL7dv6sL1bHWLAb+FvjD1
BVpSlDPQepz7stQXpIw6kG1PlXZ0wkNuieZWT0jlOxrosiKYZgDS11OFoXqf8TaUgO6XkslF2TGW
4uEn9JOz1kAsNYMfpz2SXnEfN9MyY6aPZHoWDiInoFu2NzJlCLpfyuYnrkLeXg5nkLJbGgdhAPmT
e8CbbLbQGanupyTOgI0AGIFfQHyvA2tM9lwRQ5xsdEY4CtKifscrytKRZl7mfPDsXjvU/DE1xY3f
Wi35VJ2SAxM7szphVKcfDTl73yOkmJAwwJv8QrbG2EsC7C4WClx7UE7fbwDtajZwwOsYkYLiVuQn
mJoS58Q9/wb/MusDbTXa51r/js9wOfG29ZIxDC/O+Ny1YxCGwV3lih705mAZCGLX+XeH0uyohlvW
b/nBuRcsoqt1+/ixH43gkQTPZpfhc/usk1OOmDsB7rJnWwV01R8GrygmCmUuMfOI5EwvRwW1GIyF
Ey2NaKnzR1rLJkVHLpqYKKWeqmhimvVKrummrYjzevm2tmjaRUJPWfMhqxhY7mBDMYGd/AGPQsA4
czDoK2RQLUQkdB3QoQRW3iiqgJfLngDI0t52iKvLZrQNYyz9/66kS/W0Lq0J1Ohq2k1wdBZXfg0N
9ymTmMxvO5SBXjf4za3PT/SMmCj9Vn60NF/DjH7ShZqAsSF33eEtLaegR6IFf86tZcz1DhNX8PEy
k8NTTN+JbYfhICd6Fgk2JZ4+Ft7rinUXKivt/aiiUfjBZKMCX323plTad/pNfDg2O4Y+9PWrYkMR
gNCB26xBjJ/fq5+MbrSr7JhpvsYNjbAyOTblglmfKBDufDnGZ4ghRAoH3BewtqzH4+OTjY6PWfHL
IG/Op6vfsYDCKt4xglw/1mg7G09CHbwkMQBbHfhSgkLnBKSSOYjBX6wymkg4f9HNE9/6zsCZB2wR
SV+ixqkPfFFKKvznFXRSzj1M7RCp5bP7M1BFfjp1DJl5OV16UZKX/2qm0qJ521y58oDiBfoFWEAC
L2E/EDdC04GZtL3R6wNsOTinmvMeGSJstJDhzlSJPhX/JijUi/H8ZBzljAGVjPsUOeRgbmg5ciB4
l+9d5fKrLLeZ88ma+4GGAJeBnD/767czV1SLzJ50E9LHVNH5nW7oeSv2rtBvPEHX1O00mQrxREQB
GW1A81DX1OxBIH/EpsQSkNieg0x25uhBHweMyEkmHHG/rHAWC9UejAR5pmdBrx0K61x1H92kEe3m
gROBNVn9HlSwEGO1F+hketdXHpgXLCOpKuEM4U8vRcHIKJvG45ifOE1U85cTsKgxEmHUT9+8nQsn
u9i1Z2B66wTxOYOKNQENmTZMCY5irkb38/mpvr6nF3YgGuehjlRSpL0xHqQ3oGGfWMavb0u5cIKC
x1CnS1s8bT5gRCbFMA5Nz3I5jBgMjG1Glwvy5x41Z4xlVS/6aZcdNfOgavuqFg0eq5k5QI2kQ4i8
rEM7v1DzhYHLLVqK8KtDKUPEOFjSQR0PGqmD55C6P92Hk8QIqE3FbFPfqN36LvI3lwwMmlvikR7z
XAA/Kt9GfBmBMxJt3jlkLhmrJ77hmMzN3JfVXdETCYVAfhaem9uevR0qAQeRC2VA2a2fcI/7gNkh
Rz3i1nt99ZwN8jq0NjF0Szp1jwAbz50ndcKU6YVTGU7xP1JAUFhh0TUJbLgSZM2MyZI9I/GtxDe7
Y8EUrfSFEpiUPVQ/wCi4qzHmUtQdC90SsUwgKEiZGpg/iIg2cIFbqd91D9S6OQ6zVkjM8a3dCd/r
jgQug6oCxEzZSA4XPw/RC3vT0voirwNND1JeHG7Q6STeY8XrbE+nk1wtGHc9GrZ4P+UZwPF4dOyt
xIHrJvgWGSCQfAxGEATKVB8D4OHJjTqy3dScSnqhxcTJRoIFNJBIg0Tl41Wuo+Ap77EpE9xX+f1e
PnKiwPv3CxzVOHsrmD2WL8b9S5ArHwjW2Zo3H0ADek52YIYBXiQ+IjKJGTYtKRr12B2aJXO1PHgU
QS1jvg50ObCKQCqCSkZW5DwETaFQFlIKw8Af3u0FJ/eW36ONoQpsI/QBpnSrLMJSuLbxurgFcJ5u
Y5rC+XJv0ZnuqBKfdBum7DkSFPVE7Dn/ZztojEbmilAjCSmG9Di0UcC5Un9eOAKuCLAEMLDg8MgJ
jdA2pmRbUKX4qYghZNtCpZkv84Yt1880/5feSm9BD7pod/8hlzP0/yQp0sSv2vwKcbHKrkHswHAL
x5/U+PrTYba0T716jNq9FfE80m+Z9+9sILDkcfljotB/nXpCRACfRFsC6tjk2YrE4Z2ICYiZC2sN
aqCZqxkpNoeXuqOisLbVDSUOr4CU74Hu0PdaNS8AyoxdKBgWELxYxjlFMEHO//H+DyAz4HzJ88GT
KP7KI9mzWiVC/DiNwxOgomHYjvUx8zr2qwuhXRF77Jus0dUkprBe4GTpmH2pWMUYA7nhN6QPTk4c
V5isMRhj/0DAHCH6egVOjG9bfac/kRzElgPvli2HlD22nPtHDmrYOg4IQU60x0LawyKmt3OmFZGj
UNi0nSpDseWEIgbzTOVppNnntplyVKCb5fCyA2djBspciwATWfypAOXHHVlF/T953KbSpi+2sbyd
rKVx0821gWjrHQxpHkTPYKhoe0x9B3zE9GIq3326bpGQww5NHHoyCZxoxZf0VXSbvhh8QaXYWsVW
lTZ6tYnijfFavx7r7+9C3dj6urVXebQqhaS8hVMyaUvALACOhPBcLUTLy7mLmIncWGTlklJaGYQJ
64GPN/VSYxcSByCId7jRpndpNSoCS7JPkpUqEhRF1KqQhNvVKkZnivpUx0+xtYz1am+iRRsO2FOS
Pdgn6kFTXrKjUHFyACo5S3FGxMr7LotRcLArMYga7wf2c4AQBovNc1fpM+rN/IQixknn+bCTMy/m
nPEUREnPKvbP6OAcI7TMzjG/FOO2z3e5y1VwEZOZbPzEGln+xnBlCNnMTSl7e4GhgLfBOUkcgti2
wLsw/If0I1s1kbyCi9NfVyig2ComvZiyN5MHEhb43LaHzoK5A0XjJiYndweKF5hvFH334beF81/e
mM2P2X2P8Xeqf/ZEsG6r+5YZTd6uHxHa32X4WET0DnoXeRqanftF1shyE8d8fXhOq5teuwiyWAVI
cCSOiwRSp/bIC0AZw7C6ucX/aPXK4lSD6smOF+Wws2dJ79EoQRJj14GOoObP/blt4SDhbLwfVPs4
5cUNH6KwLNG+8GpC0if/lC/PQYOSBST4u0K8I0FwXKrK10jflOYDjX/el1nahC7cEJQuKFQ4xr0g
AL+jELgLwITEcLOaDnSPbdgkI7NmLySyjlUjQzg/fdFOmRlUlHTTcaQ8kFcQi4YGid9MODZ2nWhS
2tu8PqBloU+SMXdDBohUDjqsuF+QIlDncvfJMwa6xX9W/8AqHReRuraO+hf9GM4UpJFxQhWYJ8pR
65xxVHPYwrJ6rT7+yQhyJXKKvQQFkX18GrCKt/EzyIUEcsWvoUWDNgyVD7kHHT3+K7aWd7MexSMw
uvZqSjhTHwj20PDB3oeQJosha2v+ILLCivBFyptF4AQNIUtZE4PRDwKjQuYWn5cchOjAU8vTSDoF
+hexKNBAR/3aTKiZUEuZb1UfD512pGGCJIEUXfc+zCgsaIUNLuqtas6zwKHh/g8dDS8Jl1E7otaz
qeQqza3mHGqJcrB5y5IlED0kBLxNfIH/Bg4WNvOZE50RWvHduB6sjMTtWhOEh/wkSsaKlkl+cshz
7KbAYyAq30i/hb7cOBvIhIU20TdPC6jkhNgL7gVoZkbiIlSBwCHYy9jWROKoqC4eLoE4SNzoyCUT
amWEVRz9wc0I1ehaqB+EFssSAGieZJRvfXVtr481eU16+cN3oHK0i9SFsOh8oAVF7xE+AxQOBBbz
wx8s8/M70tMjrzoHbDFwW6ChkPPL3Z5wQ9kXXmebEggCIuIxR4jryHO6tihaAIbFC4QcMro6qh00
gu8YEW4vq8sUDCTqRgwDu0uiUDlsw57yJseoRNJZ6vLWsqkl3ZFGWsHZiVcNUFhNIibgtDkNJvPL
oTKkD6Vw4mcNR5eIygflQOzRm6HqoJHFf42UqewE3JHfa/sgx48Skcskii5O1nDxtoMkEk4KuGUC
BHkQ7fu5CDgT7mzYHXTqETgka5gZS+oYtrvfp8KA+4VKlRwK/kQKLIoKhKVIWLitSJgU5S8/4MWI
nqeFR4u9lMvGVWFLpsUk9ClkTBes5gdUYBo1moLFaoJjlMA0EeCSLOmLUedzKUjeogsoHtLBpbxk
5Ml6Sh6gicAc5SBrJQqOowhH4VJ1kvtEowfcjOPkkgfM/OIhYcbLKBRJHHGbOuvAQKYlYSUTgEIQ
PwV8qJnw86jlKHaZavFHsCfAyIRIpnKUBRY8Q7fBGd38oXNIAccBlg2GqyPNeVcHYIYQxn3qcGJd
OM2HtCBDkPtv6Rd7AUFhHCTIrOLn1tULJlxA8jQiPzYMFeJvdAZXb5KIuk3Q0sei8iUoVCjsBOt+
qnMGQF2CmoKnlZ4WobmsrJSS+b/mBqfHp3/CC8535h03UfWKhTQpNi1OgDq/8Dl5hxg5+np1kPc1
KzsdI15G5D9c74jPQxUbkTe44Szyf10yRCd+JzuDQrIRTzYdkmaCAJZWJ6sq+uH7P05MoovH28zF
jc78DgJZDJwptCQOUH65pmxnHKtuZNy+3oG8nOhBTkP+sdEUIZp9p4llPEtvoRsUagCUbi3CyMDK
R26I4QlzA/HkLnqdZ30gMkMh6eKR/SUrhPiEDWghEVNoTWKeVIapT7oiz6BdKuXPwMuFa77xcOzh
tDMZs0LwwgjyeP6h9TWPWKNAvkw59gMYQ/CI2OUJiWo1Lj8MzOrxeVxam0cYKPVBVpgqLy3oXEnj
d9GhejAvmQFer/sVvFLH5A77qpO6cKzSE76jcF3z2e/OIdSmZrYe36ZK3A7YOLD0k1ssnZ+8ECi0
v8hdI3ZDQ/oFf+9iKfuZStyVwwnfHSE5h4KW3s8ShXUFJ+vZZktjuHNSowCuSBoL061mYQDZNOTX
MDGA/MOCTbhn8poVT2g79zlUK8FzehLHB7643417dUg9fK3EF2fX8XmR/uqdOYGcAKWUm4JXF11/
7mwwKwJmg6wXZ+qMcPhC3j/so8tVq7GrA/OANIU9jG355jBP5/HKT4MCpc/tnde0QUKMNZFikj8H
Lhs5IM6yi3lM/rzozRPDJBFXTvxcL0+4QnxItFt4LotZ9PzDZUoRZ1MGpuxU3JxXR4vnKPP356p9
WRMFvZqxiqCCc1va84NoUMQPNANhgzMoRL8LxmXTklnxmtgO3IgVEV+KiSEcSahXPAQc/+6Q3LGc
UL0XW763jjGDXEtX332UoZiSlslaqjnlbH6NPgbQSFeRPobm2tASiD9y5JIWg5gFnlpMOi8st/8e
7PmIMviAw6alc1cvybDjixFJnRgrm0DqW0yfA9wcErwrTVlU8URB+QIgkQuABE92fqsQ1yLzetC/
JTVTXDXUmeYf/XUa6B/iQvfJznVW4eOgVjvnW3xUGhgMgvGwy/MSrg6xt/iblxwoMmhZqICdpZ1v
7hxTVOIi/IYnnl2lW5EG2mZ/aEh6vJRKlwH487DqaF8wI7n6GHqockvrbGLKPf1mYwOUrKU5Jik+
Xz3v96YmJHcU7dTgI+g3BAYchRQYqx5QWHoASNH1Q+IcwZRjMwIZoaMBRvFBbg184Q4p6i7EGF2v
IQKvNXYgkijK29AfDRB3HuNYYaglquXOAvMMJJMBkAB39XlgjgG4+vVg+faOmp//K5MgYi9UmrrA
LgJ8UNDTStKXhROICBt9pWBIzgKbV7WoIGaKrT0VTDZ7CIbHhDWjpZhHps9+5uyytbozKL2kBbnJ
z8EXrBwWhdmTE4U+Z41T0fOxxnFKwNnFkvCh1sLAa+efn8gMMJLa6vqurWcgO+XitB5unfONCqEf
Zs/iT5P/1fK/SfG3eP189/WNwNbX8oFFVYFxu6gUXyVcQPOiwgPuXwCvvgMWo/m8KM2FagO/WVfl
Orew+myLyb3jygR9vx/zA59YxCiuYxRHLGLmFtXBky5/MwUnCtFIGL1L4ViunlvtGbjVT2NhGwmw
m1FqNgwUrlH5Uac/WFeJ5CmgliMykQHTb1IZO1CH0RMgKlyBR3yychD1pGCvMayxwEgXnjDQQjLe
MGByPjbkyI0Jz/TIwYUowD/i3GfDw3g4r2WqZnzOjFf+gHDHO8d9e5k+Lv7qhfzJ7xRMhMccsKV9
5upiQVNMMArXuPhEGRhzKt7SgiGKXdYOPWZyMHnq0ZRoSBD8SatfB53zoH6O5HOKKB1GAIsYi4ya
71nGTGZ87yeXrhR3NZLW5K1bA/3xZgIbpQK04GFIg+MCIE6s3Og+39hIWbthbJPkvb7rZVKglLXS
fL9kcgktfP847caNrkScheJjD06V7S9yPjB+jRwZTSTjyrrFlUdbnEUECejo83QwH/TotpEXgh6D
wXs6Bnp3fKinqFnb4TLNP38zwCPtpHTnXjtp2ulVneLxqKUL6b63ZKAmJA9s7tgQF8z5SQpA6JAS
v2b4CiqMeNmQzNBDJdprxrHyUqGX3ObpLgXu/NN31Om7KA3QoXDhHCMwJLfA0S8dDMkvK1x3c5Ua
NrsO2dXpTq9iadLgxLrcuSWBnH4+/R2KlQh3ioVsANRcRuNSS1dG5/d3ek2LOl+0/BiGJuUZzfej
/nKqL6vZqdGnEwyu1O3v5Uwal7G56Ee0HUQfrrpxDQW4tOkczwZIY7gm/XQH3CUpv9X6WEz+6fKh
7U8xZNwgL3yn8wcdLQzgqEXBT+2Qwy8K2j9MQru9cV8Spaorszqcqo+NZpHVuH5i00Z1bmzaBPXD
ghmNqxpfUfVFK2KAxNueNJWmzdymr6OcsXr1y4j/AvOeWNt2s8rBIRjPAY8xPYL1c1IbmyeW5DBf
/gZ7Z6UXQwi8f8b3z4RIgzqfPp7fjxatgBs+rmr5EfKS3ZePO2jzErpVEEMeirk1G7U//LrkayyS
lUgb5NyV28uGLSyQs/2jOKji6+8xxXAxMN/pRz36TMCsfWXhp9V+vqRw+jt4zBnV1NXxIR36ppva
yhka9vTVrwVrnx4LybEEZhNTwR7E1A9wE40zPizl02RvwTSNT89kmvxN23lqeHmN3pdnFHDL7T7l
mobpvjWCotmRdVG4of5VDVf7dYl1Lw4nCMFSjJSCrpzPfkMQ+R73D3qBzGGo+8Esc3Kk+Y8qgfDg
I0NmpkAcLTnn41VRSFTxGTeUBR66Oa2AM+xspmZl0sxSiN39lh7meIQYMH+oH7Wz4nwNj2N0I2Xu
nBQTFM9tfJ1sY4/xTBhfQH9BHekftO4k995sCTMA/o2+ipk2jTYiqlBjXADu68kGmX1Nu8EkinJS
QVtxlsxMrWki3Ou7OoZzJhC2pFnTMhZICSBO9f3pcvaMRt8kWke4MrrV6EHyAFkUXh9OUGs3PKtk
1mmF13xEOs2eHWi4Fpdrfs6Z+ROb8z+izqy5UWzNon8oiWAeXgUaAM2SNfiFsNNOJgFCzPz6XtjV
3XFf6laWnRrgcM639167yLBKsi2jl2oDkyz5JNyviLgNU1tIDr26tHCTwAhEWTegTvHgbKx/ZkMn
8ypPcvvXt26UDNUmjAvrHjlUsqZF55M1JVkSl5tcxDe0lVBS2R9hPNdviXFjfzMat3C8WvBjgjfR
kWhVfdB9t4QNrhLyqBdaSKxpXoJX/jeUbi/eQyJyrcrP2ejtxXPDRJxurppYjvbJHqQqb0BPQHSw
FWfprXA7cmKPr8gM4yNkjP+nSaM2tayGeH1opw+/x7qNMUo61o/zIzhb1tmsBuhah0zfv8DfayyO
pGzYIDiv1F4kwOs1YJK1QGzIraE3dW4DEXDWURcR+0pPXfGuYU1Y0VaBMwjROwHm9FaY56485S1T
Rwfb0PSH4CF7r0QewPHKlSDNDRKTxapN9n290+7GfiUrNlNSlRF/7YUN2pK3TlI+hckp95r+geXu
8CqJTa7+KEM9yKOemzY275Sbm7YQ9Uo7B/T9SHQeCilAMLJeAykGq7BNPeMm7HZjty+Hw0M6TgbQ
xxkGf3gCWutkPabjy/+xgLBLc/mmFz25BA50I/F/uWsii8uPOxXeGb2MK3I0s850GBaGJQ8zL5UB
Pa6s54RsGmjkmxmaq2huOXqwDWLFD1CyQ3a0xJuB1nPim6cjuQFi2GS9z3V6pOAs5seCYpmudla7
DMHQMDEO8TzzLF6Uj2U3LtlYGXvM6onodOCWHsiaNyG+S8Ednz5tdbTg6RPpf3wcanj/jplcJPnt
ya3+fDOghFh0YL1p4ayutw/KGc3Fr4hjAEVBFDMXUrQAbZCiTiKbyZzBMb0Tf1kAgDQ3Y7/Dk9ao
xwAV21hZPG0PMA46gTn4/CU6wmvy+IfjMn+uKMihqLbdNto21Zw0dVJt2yccpbcitFR6Lv4DVUSw
G+hmjvdatBsULq4pkd51ywdA5X8ksQPOSjTtoAwwheEMIHlhTdmz33fOX2g5cnh68TAq3Kpzk8LN
OjyzEy5Pyd3IeSXOoz3DSpGiiZViseLVcP7CWft8Z7yvweGtJjMOlgG0FG1fFdNVijrC9JP1jAHo
+EOZJ0sHk5zhBMMbG8FRVHYR/hfE3IvU0h+1tM49bXwKhiEULMdgmVY3RuwLnSfxzF8WKlXoNs8o
VsYgWnw9VcdyqhWmQin/qOBHvOXtuQgISjPOnD2iv3m8TepJF+cg3cwhvrCNWlroeX6le2rhiYqb
t+5vCJoIV3sn2Ck17jNYXbRzylOFwOWUQeRx2c00N413qTS32pWZAlPex+pOgwVBRPi/BkF8QkrD
wH+OWSaLdhlpmdeUt4OQzUOp+TR6T+f2avY1Wxj4VvnkzRP56Xz1SrDUzOLy2rSXpD2PdyrhcQcU
nnTnw+BR/4LVXTjT8+vYiHyDa/GzbPdsioYWnu1lTC4H1vtm6zzIVAxr4/kmMcw1F8bjE8j0Qey/
rGSZnrD+FIJNcZ95zKu9Uh4DfUdOtLD1VRt7bG2KxhfDdQ+sjijYAYsJtJ52nGg9z34l/IgmSuTV
GyM8UTyjXSXxVgOuk+dNehaA3DM13Rkd/MAVttyOUYFyQJ3RdThXt1S7aNR3v2ZqEUAuelO7a5Q5
nPPK102jKAKr/7ivSmSwif6gPO0EjSh2YerI5G/7d936oIAxLc8PAMwb+dYoF1m5aOUlptT2Fof+
U/F+zylF5fwJc1kJq7QwQHBsMmxOlhOrnOzXcXJhEaL5CHsub9LEruYXh6e+S7p92DoCdeONr0cr
CqNfnE5G+Cqbwq5rv0j9R+1H9YRsg8wrJj5k3gDn1BbYiSXxfHBZ5+8v60hhQix/PJo705djFLqC
MGN7qKmnXiVwxeh1kw/LENwRO8uVWvtpuA7DtTmsqedSzUPUHypIweYhOI5UHXuKQp0nI9nNw6OH
wtQ3r+WfrFTDsM5zAMjzNnCyb+36Yh4h3eK59Sk+6VQ7lfbh1eISdLNPqiwT84JUIllHkYZ2Zvo8
h1+LKLmO2o0DKpZaxu/SgfYYSAt/gq4uR+nJbzd6eD4MjvfxBsyOobikGybANuQaaqOgHwvZBOrO
uWUtB+T1s5umStTLpJUX/WMQUXanK5sHQHOcNV4LlPglUjySOEcKBPKc/j59XVCtkm6oQIWmwXGu
ztwG4bJd8L1J2JTCO1ifuHU1/cDfxfrWGzOYySbohviiKltL81SBpc1l3QubTYVyyScOBUMiHnkr
40tlIOBszOhS86Qru4H+6Z0l2sq5ynwsgThDGBP7g5fOGMFjzEBAIG32KyBYJ6xG+H80h7Y5GQZO
sZH48Ho0OfoGFolKQTYtakvF1aKLIp3Y/RFfY8dIMTi5PIavWJ7kTZ1cah4bvF74utSWP6mxmKeP
G55phEQVzwWfKM1quW3FICWmIXDOaRhoPTASuC+Jpz7tWmPhXNL83OYLUu2KMgekVO+rFf8L70/z
ojlI4gFtPzTQzrqZSF6DNQpbR4rVYNZj8XJT3X3M/68RpdEZvkMVN8tM74ZSZ30FjKTY6BnRy71N
yUBSiOOUzEmMVdlN8bnORiwg4/NU5wJZzucGmZLFExgh0hrFDtaeubZDuLu2PP21Jqq5Cr47QpwF
uN9ZUc2BgkyhEjqiGJLSec8eEJHMTQ0KEl2xFBzj8T1C84X6EShHhpPMpBjX0fgRGl3WNrmp8jrt
XF3FVACr4OJXhoLHcGW2K7VdNSGm25WhLo+BtHhAdAqnZf0lXwn845stwBwC748qAg2bUThElDO7
v0XGnSMV34P2xdztjxDU8vMxqqrNjAPHAt5lLeJkvghRCvrJSoQQZ1kb66QU75xNChyNOS2AjuE+
OIJMXDVl88d66YU6iBN9xREV3wjpc91E+SZ+bPN2i9VJ2iltbg90Q6JT7foEz8Dk2s8W0jK6/EnH
pDbroSJK6KANYDXGY/umgLKJeQOgGPd89ukwJxg50MoZeIQXTYy2DIAOqBLIEO2CQD//ERiFX5mX
q5/MPJ/2sBvIGaPkzaTOt5j1DVDqZqW0RACAGELtOqobJifYE/hQQPzQQbcsJ0ASDbeUcE/x/V81
i0PSKzyiMOJfpjkGFQytKuvfVQGlEkYEWAV8gXGL/nVA+VJOlNmj6WBzQ4/9tU0iXcQXdFo6QpG0
EJYw6gXf6CwqcZLEps8ECy89CVxiMENyArPYxi4TfYF8zzSInXLVI2xJNvGDTZTdGZad7JrBRPEI
vpOSRKc3PGBzM8T3UXoqx5ysPqgcoTqh2/TKq1Sg87uU8p1hDohHCa75bM3zacQ/DGWST2C62m3a
tJtmRuJiLlwoQqCnj9mQOaXYqEXZYxPCqySXDuD7GRURtATF1+z2a2Eqc2ybm67fMjvlUIZDR9ZX
YnhkMg2miF9fDj3HlanHhOYQUrvwdwjQh+YyQ2WCrgNQJqH287vk36xjVz7JOwA2unAYoreQgXTN
KBevHZrIjmnoXj4rtIzy6fOb4QmiGC0FkoLZClZVgZQinpX3oKW/xG6HacXGvwzGWXrnsKj9hPLJ
3jUzjk0aZJP3P3Wrj7lcJ6adsvq7L2ivPznPVz/lPAtM6QvtWgiXZ35TxVsj3hJrMfFhx+o0qKf4
kPZnVhdL/DQk6t32Idha5nhgndN5bx5M2Y89PbgU2pa0Z+8GuJVh+pVeSnQr2XVkUIa1lJ7N7hwk
cOtni+BOvWcYQpbjfOWrxfoBcFcA+zMB3b45ywQsj+1KwihU/LcqdD1kVgo1l6n9e1AFk1SQkijx
hC5HLMyDA0q6h60mHB+SHZ2m5/0PoF5RJkArywuQ6jJcFSH8e1FlbDd7yB/Uq2jRoh2O2bA0oy+j
+4rETzH/eF5f5r1Pb0EO8p6pnZ015+dVO8ZvgnHQfjDOggrld51fJweYgNWWXgw4oagnP/Nwk4DS
NIWchrx4oNYQUvVmHtvy45hEu70RLQb5VGVHkL6W/fJFFUMk9VfrJLArpkUIbAzvlV3NEzLav6iD
+wLqxjl9Di9aNtc1nsDwlCzq/quF+B5+G+03bkreKs/ZnyBh+KbKp9dwLIGOy1vRfQEwgeaBWryI
IUvkXsR2W1uDkJqgp/hcOGbfkMWgSEcqOVgsCbNXt35RbUehA1Yn1QHObsxfMYLb2jTmkUNPOftx
KqDGSU2zTfJACIsEWdiis/doNlRSRpUNic8iuQ5BXd1JHMJ4km8yzXkaXjV4kHQFdiVsyPg5NhGU
6vTed8/3RYOBO7TuM3erdlUAWudIoi4hgwfrFPKC5Veq3zL5Z3XwZcUfrLWYOvTcFe3O0nZyuodZ
n16G4JL0F4utdnep5TeQgGZ7fn5WzX18XrlomIPAZqeA02QcQ65GnKp5TNmmyofpwvPnH7nVS5cO
D2pFLVTwY0xaAqe1Q4Sf/jD8hvDJKMAqMFUChkLgQQGll6UGyoHdBMJ6YINQJwnuKy82IOiIC2jq
dbTgA0WoeS4Zg8M6FCdyuUQlUUbb5Y4mUW5vZJWIWxhUbMZGYwKkVQvYsGgFQNXQCiLaidDGabZe
6a8VujVPfJleUg81IFa/qSJsnwCXWF59hujZKsGIhLoXfzJ5pu9HWpj5gsYCDrAguSax6DEB5JiW
sxfj9QzKvvwhpDFbst6Yt7fROSVyOetXOogmHEfRXXvcumIhHMvXew2GcMmgP5fe1OzDjJd8tOL+
AQUes6o4a4ablDLG9J9gFHRi7Yw/O77RBVP8ByiVDGvuurU1Utmq38DzAS5WO1K15+gef4ut+8rR
MTYWTMnH4dXs429qNTgQ0AEYOEXIftstW7zu8+BMfYyiec9PErUSA8NlZodv8RKQ9qByfp19W9lI
pyAy0r7nMVptU9AOov1khCMuJMqY8wXoNVFx4g0URxWbYexroi2hdLQHy0bF0IjhQkIs3kBSfrf8
FXBJNGDIhuWAdu/YvJiXIfaPDOCYUwLEN2PCh1COPOF50riv6AzgfVxFwN7fib4Je+zcvp6g/2Ja
8LgJuJF+35OKv7T3aqq12gmMaczBMz2vVMhazQW5pLlT8MD3RgEIrxwPbAyF3mbnzIIBIdTM3xII
Q+TsJQBK231S7/WfhhsmGu2UWicJYL9IWQpuJJJyPeSAkvq/lDQMLGfGrDxYw+VR3IYSHsR7kX+m
7yStGZ+VJQrIG7ko/b1s71F0V5Vr7b9ieh03qYTPJ1jNWLX5KDJbrJmOgDmAj0kNrqEfxvjMrIWO
k/4F+GbRT3W9y+fgyAasnytdDngKDcqZ3AASifQh5vYDr20Go0sAkTGjxmT/qmcsD13rRiPt7Psh
3ufPedyuQnDUVGqyKraHno7TOf0/MLTo0TrzH2TNnVatSWXWOLR4XFT1NW43YcZUcnRa5SNXPsri
I7HuwDB1+gDtqmMmv481p2yc/nXNvqkNeTj9uG5Sh3JY04MfN/S2kB1y6RjVp1A7gdju8W0zYZul
ByZsY3yPKDQ2dk15XGT6CbK3UM9azdUjT44wGnrNt1SdHjt2EeWh7Fdh5AoFbQxuteHPzcGTB6+l
s8TgfU3wcZbMcA7dwMKs5HHAp2Uld1/top8edRQlyD9xcgZ2LaP4yOMXl7NI/lSkzyH+KuIvxJ3X
iWdJ6liPAzPQaOLBW8N6ZADiSYQT07lrqTA2Nso1Jc6oLzNPof1Ad0TyDBQjHADNj9KxCe1c30X6
bozWar8CJ9H1rlJ65JxaaJdHHXKIXwYkTenw+f8ZZKqdHsi6m0m8es3C7NQ9MPwSvsDCDy0Hd6w7
kratV6ZIHILoxCXWzpF5JNDFpv/cn8XXtq03mbEtzH1lx/pJUt8GhML8VvQzAvdtNgXugSCEHS0V
/xX6kIzDAWysKeKBiKu7AUvVPY5utatZbvzApO/G7LBod6Jy2oAltzC/p+paSnX7k7VLgt2T5tgn
G0jCrLtY3BUiIxhGmasBHYHbxbMadvNu8pzVt7LYj+Ne+lsbYH4YJa1k0Gsqu2c/qpiSvXUdcxSa
bd50kqD+Axjz4FeK1ylekXmG5b5qFxo+bPoHsbd4aTLRqZb/4fwXfX1VkrtlvI/qhzb+FWO6Sr8D
QF48j/4aOKUpAtDem+YOaAEeNsOEOUtJ1U7Lo4BWjzhElwiTTUDPx9IWIy8pWZe8188llhheZBAR
Y0aiRl9p8reWcZHflXA2dawExzo5BK8dA4N2FX8PLU+LaeVNKKamxgJxcdbOqp8hal9t8Q/0x+oe
5uvompGcwXrAFhnVRqEVBjZFPHVas8lj28LeTFOXFYWqPzUY3OyvdKPQ7U1OEIPgi5tsKw57gKi5
3V9jnHqHJNuk5tp4bIDwt3772UAoRieDQqd7aeiBNw9iX499VkL0ZsoONO77aMYTH3DUBdcQv3P1
BIPy244wl/PPh/hXqyBo7IXumwVhOqdSS/WusQ9VT5l64r4ZX5yDvI7ISfQth/8KlQoCyIfuSqGk
Lz0T1cLw3lOExcQz9Opi3YI6Dmxc7KV5Z4YTmgvaYi3ryOxS6wDXY6dYkK99DHu85nRFx58GiqwH
F9dLQJCSAgCdTnsNH+8lL956cKE0qdKwQQpiPsB8zo+wq5yHtm/pYAEanbA47vA8K0y7sBcsn91B
hmMwWUI36HPEd4KjDJMbtZGdR0ZEziD7azPKZTZCNzbROrHaXorgHoxHnPiCK3eXV0J5/ZvVni35
JGVHrPug6nAaQjNqsEPSMIJbc0YbNwpJBXe6XdWIIyERRsaQqMbT7+Z9o4DQZMRFzYTX7++P79/k
M1d8y8AcbWxt5fB72CYSAz+qJKrBfPNBEXxbKcqiJlKi4x9epdoqitxGoz3TjeZW56IIr1oq06h5
YlWFAjNMEcmKfyixhbjdk5QuTm0Pl7Kbqq7EZJZJbrshsMc8mCmtFvsFKXhG5HC1Iywpjqy+Bfkt
paOMGIkzpts0tU3xv3Q3xULRukCsI9/gPtihKb4ItNkWn9MLI4RfUkEFc/JfqV6CWQIj57Vp1PWg
roPBT1TPgLvO9GBWy9jlPbPxM5HVicazbc0ONt3zdGm3vbattW1Lo5m2ezS7kkYzYhr2gOBU+Q+b
uWpTbsaOTNsi046J7CWUZct0nPkl/KbnFzORvrR1+CXhQQkPfbkf1oG4VcrtUG2IhpSRrwauEE9/
P5KMfKyEsyFcOv5mbo7gDFpChLzTkavdvlKsZAdk7+CBYXKXJTulJv61zbn/gczRrLDR222ib3nx
OEc0dDXaC/uD4AzD+qU5an+pteujP5NzDIJ7nN8oIv48pAnbWY5Ibqy5lKo8yUEyUJ2Z12Bm/Usy
x6Ly6XkR+xOkeIrejsUPQ6FujtgHINnn80zFcUXuH679s1m3BvQ2n9y/2Xh15kVQovaPcFdE2wcq
brAW9K3y2I/4v1ERoY9Gk8Bv/Gj8GAoQ+AtgcvR8VKf8B0jfQ85ID/9k4wAhUa/30p3rRGB/mM5D
h+92lRVcToxrqWlydWWlcOhEaoh3CufS59uoQsTx88RPlno+DXUN9lmtK4NrYdS1ZrI1WAgjbsWy
jIl2BiySFEZP1zDE9t5mLDozeTjrSz4jrikt9S15mjvXz3XAnf5c13RksRRdhxAq11rNNn23iR0+
3Fa85eItwJlA+tpAN33PrLuEBYOfUac3ly9BnQTyh6i9a82d8SYqTa4Rs71H3b0LnADgfjqvTYY9
96h6J33W0LvWfb+iL338DPkpZeY0BRsDV3EF1SmgD2Bx+Nax/qQHJmkZNHlOh4KLrDQYZ+5iUkGr
xgJHuZA59VBIaNx1y++bVc0GUd4SOu+wGmEEotzseQWtHl96PnWN6L/7hN2fOFW6wSrGRjJf5xzD
7oO8mypIvwmjE1PA1AALgTA8PnAe9IkNJUHaF9cphwTDgiMLyAsOE6OjtxeWayJOFpiCnxccNnuV
I/iVWI+BpAd4MV6CqdHnLOVGfEnNM52dfIuWw+bnaCkzgTaslJnyWhN9UT+8utnIYCp3m9epVrdq
vR1zWh6E2Qg6QvA1tsLyh2zek3rniwQC2r3e7KkrS3bYQ6QC3tS2TogQeULxhj0kk+YdCyWNbS+f
NHfIYYHpQAcpA30JYe8QKjuJ62hHQCL89/ohqTJsJr5svtbYpjEgT8zgdGpYidfOCC+MjyScduH2
y/KeMfNdzqOe/1ufzGyPIeh8/CnsNYKYeoopG6uS5a2WjBQDrOIaUYwRHqIMA+aB34NZ0LlXJqBM
xZ6jsmHKjDzol3q1fepQab4bYofSbLxnBR2ZbiPc0NkK/QBMUd4MZDaApS358sMeiyKXO144ilDW
pA0YkKsbmITcHows5YBOdDtRjgzWR7J06YxHIPt5uo8m24YgrmMC6nZs3HnRaHdES/OGdd3hQztM
zRA8bdFwGbmIc2y++A3ur9qBqIGvm5uPpx+HJkZI537nd3xhSKSokPG1mYgaslt52pfIbkQgjTfX
6cjEGj8seU4Xq4w3XbHSIDnwlWzobU2dIDuo1kEIYVGfawS50C0L9xHCR3Jx/bHVf/7H+1DaOe6Z
jA0FeDKyZ+eQLl+FNWJ5iBS/yg7yVZc+qQbNxr9R/NWJn/Xj04Aa3txTkbgt6SRXoHMhX1mwyLj4
6MLZga9EaR3vlvOQfKXZiFyC3HyHSMPJeOJuxTBKXT1Bso7Ik7KjtvaB36rai/BuQZfCQeLCnncE
+Hn2oguTVFw97EzbCF/lpzLcWsQKGP80CnfrA2EZOkjRdeVjsiSlxv6DrYWaHB7GPDUXSbuS9elC
FbcRk1aSOB57GlJCsDcxhyI8zHBBEViLvkuGc+XSLACtsv1Y1ZzjeMbRr1kskFPl+p9oOYSlh2pr
YIFWNugBGGq4eLhw8n6LdkGEiChKTdjuMcsLkvdbvTwJ9WQ/3moxxdM3UfMCHra4Pn7ScKQEMz/L
JuoRMAMR0Awr0bzwuVYYh4+3UbkKFHE/CUaf0s9p5Rqcyrf2ZjhraPV1ZHZ5P5l8XvX/q9Iy0iFv
Gj2IZYu3ph9baXHokjPtMBshvmAQEanIECb9mnVmzO1RA33lTklwgEzxVpV3QBYI4aFxk+2F8jKD
D5M9PY22S9Ud+betS4aSKOaYzOrynVITpPZqqvXeplSjZ6uAb05eqdYP/oFJnzVj1eB6mR9S9Gft
vW7uMtPMr0pdUjLJSGZZveaq6dGMNl5kwcYo15cfhfjXq6K11HN+2lb6TpzxGMIQlz0nQ5zUTYa4
PJwubfYz6UVLJjmbR94DL19ylodj2x6a2b883YanSD1Z92xYFzwr2F3RrtN5Ru4x2Pwd/+AeZYhG
gxETMymZDIyYX62d+CMsq6SRZA+xR0uI+9KCAIuKBkQe05M7Jo/x1OxrcWc+6fDYmvLszxBIUdoP
5NWfVMbvsFgyw8RTGr7lazVnX+0nvd/p7NN54es8XUuL4kMncGQtm3qG3o+fLxzAyK+FJ7qXn+oe
D7JKcQFPRO1ZcnkUPme4nkXM1XpxaAEtZxjgl3EFAmbX/U0ukNS9cP0nal+y8MxHk6m1q3WXDl8N
k5mEKSX11VOfC9NRUzgyFX8J7P3931oUzi+/tSj0sOCFYoyOkc5XKvoiKIjx4bR17TzbqEczPr9U
UnQgkqBr3yb5MKG/atXyQH9eH7RkPk9E80W7D1b4LpTYTz/xwu8Flc5SqnhVWMtcRR3Pktoxql1k
Rg6UemztAYa1tyB9HwtOp7bwrcH0tTYyIwcv/2dSaGyVZmXUqa7bcrJsnm9hd+ZYLeZHKTmbbtOz
lmDAXyccxfhAeR/B6nGV6n8CHF0qr/Jp6NqGk5ucxi4svTnhgsI60kNJXUCelLM0mYsxfdI41BmU
mmvlyIyKMpkmniElxxJBSes7ZUvA0JjDLMOvIHasD3pUC32NTY0+jNpypC0j3icBh8ex4gxB3dc2
iNbLEV+x6NJ0+egItmL7XSBA8/MvnkWh6BvVTGYSCBuJemeiXcB8mzemltiUjZmaHRkO8d6YrqR2
EV/a+PzrnGe2ShchDCHU8Wgb8o7J0NCFQLHUC29v9MYFkkCtSk+TaZ2oMHGGbio3HIoDJWCSGdo1
ucDIwekfoub2uOtu2O0emNv0qY3sSYqLzDvhePIjDV87TG/rKrNGDOExZWhPQ7Myf4GDWMWc2hhr
n/EEcqdVSKjdTDaxIbhwZ8HeSLj7hRkExMUvEIEIEBGll2K/boh6kvGmoNxS+pEt21vkQlwNSKiR
qkbBDAmwzsLLLf1HmA50QgBZeAY2ziAOfhCxSC3QEXXeOln/Dfk81jUM7caKtC7N9HDkoE48z137
hqHzjbQVf2mHRhrjez6TfGW/AquGFwYqeKRlo98VASeKFQkiQnv0MxDI5aeADPNaeg7fKIcRuGsM
zBOCA0gxr0CTvkXxoAwTcpxcWDl1IITFfopwNx8yHh+PdyljP59CiJ3Hxi77z/sUYoSEM60gr7JD
4EEDB0ceXHRLCDHkxUhUN926bn35/RfJ/bqpm0JYE/6FmwkXliQBhNm5FDpkCGu+oAlx8nKezwOf
MRQczvqZeIBGHl6ewND/UlrJsNvcaqi++YRoGA6m/cuop+sgJPpaTh9Fofk0McBmUoSHjcSb8s1q
0RuMjmawSUQqXFFbHuAvvLzU1JjELubSDgGXHBWJvF54J9zHJplgIF5ZCJ4E1HprQqQQuoQzxRJO
hIE6bzZZ+PrvvFs2lsM+WvvYhHWuTX1jPJlvC3x6/L8LmBZB4DSILEctxQ9cAusEIT4M/DCT+NPK
wZvbSl+gw/gUZIPDsf3AzYNcv06hThPGDkCneyywXTEtsBL8OTdW3I7iW/bhmF4LQM+0hLn0x3eH
B6AdWK8KN4dbXJV42+tr2fJ9mk7xqBAaeWFOeQPWZCx5nPS8RRKFA6Z/J3uehfc02NDSIgCoMl3u
J3I1aVs4RDbSSkMomcriRtFrrT3CcPU3NymyfbPecdZjpmLg44zDigmUBugZu4PB88dLiKSUmzlI
NgeABfSKZ+53mGEbgizjOBXC98j1xIUSF+5dAAR2XCkJ44V5KXi9jHLoaTL8Tgxc3KKe8fDaj2qE
Au53gz8qDNa8BioeYJXpwB5rBDR8afMnlixZD0t8UCOgETw24QpVVHgudRQIJEjR1hTEYDtm+J7M
G2OdketjS4XHBHuhZmOBfKSHKt4b80Gl/svmd/DnIK+YWbFR+KLdhTgQy24YHJPCURuKN7Y9FXmU
+0nv0kAMJ5+FkFAEVmsch2R+ZiMmQgrpsdxVsxctuphyrK8+WhjNhYF8ln0gaU7SmQ5M2cn1Qxpd
qA3L4dLanXTS5FWCcDQfNBvLMb0yRe3kGp+LixhGpIOuPwRqf7R89SxiZHsLY18sDgSeKNSODxQh
CpRKsTMXlhLQwylIHFhXlgJbnFLzqw69XcE1gIkksoGvW1BHyMsp85D/MAVSOUGtY9rNWfUnRL/f
eKboqRasjSX3klWcuwPWQO74hC0mYTvgepIf8ZhjJ0MZJN0S0R7rOMcrGPEAiUQNv8UwpXzNfE8k
nJaMlJHaPH5SS0VH4DpaN1SotKceHgiOVTsHoF9c5CUBUUzrMosXEa81yycoH/gVnGa8itKYZtWX
WNc9SJ0WpAYc5cYErwgvHASizn7oa730sfMA4CAayn7Y5OSWXYMKK+jMYAh2C7VLsS/rFa6+iNNV
hNt0TjwOkFG4GJS5PHtmaIaHh/dsWWQ8NUXZnv/BRSMZrUgTn3kP3HNCFXsp+5nMs9IPJF/62ZnU
Pw4zisNQx1XOYJ+kfV5M734ez2hTqGpUGxJFA4UuiGdRusxlVnUQVCAMwmPl2P0qSXaVutVqjCcb
gUcfzb8rard1YUlOiB3BFDmKFkvEaNuacw0r1TaCYif6Zr+HzPN0LDgkjyNQjScFDuUCBEDwNiVx
/xaIeIvwCkJQnXAYGFtZvECY4W35TfaW5CnfzU01l3pCAUbp+pIyOV4y6iWUIz/c85ymwYiKpBNf
F8T9jUbKKOP7/uZJpYpLZQb9nJoGMu8TMwF08w6wKkdbvi7C9uUcchYWtQe1WSvoZm28Jtz8oMwG
/9yC/MPLfzXQZ7BZ6tbmgZU+YCp9j9P3HpqfvBbL/+rBUHbJHGIWD38yh5nlypUbSa5qrsb5IzqU
1eaP0IuZnJp4mPBKa/sIxbTeYf+X92nPtzKrq6VqrZ+4jbl8jC1pRHVW/KhTsnDJk3tav+MST3Uf
cEQzTz+cGwhr1Ax5nNSMAJn5HYK1+ENs7okKLmBTqozf5/7WKi+EHIy/Cv3jASd04mWrX4AqHtLQ
NkCeVhupXYuRn1qeVWLlm+UPygy3qmCXBnBvaht3OiBvB8zHOHhqyyN/9qeLAlEIs4qR33PRfEea
O5D/ibw08nAZbpIWeA8cGJxhuzbZqf/ZrSlFNNmKXRvtDMfntR+jLXY3zuH6e6i/m4D0GVAWa5Xn
KYXt8QXfej6DMKINXockkvrEn7PPXF543BYmxnZWcHmmPU60rhvDe9R9RKn7J5YTqTfqTLY11rV6
VcEffi4X72oG68XVgllDu2a3lOOVRH5qtsPbDlxD6BYvIun2J9V/z0Wa7QXpaGon+fWWDxeAdFcp
vtfxPXGQ5TKcjlgmBg8pI1m4nEOhaSwWvQ7JdJN1G3TkNN2qTNFbAt8bLNB4+bd1ZWvm4lgDxR6W
3FxCvDtyRp+MsL0+ycx0O18bJHzb7XOOnCtUdXTzkXgv/gAkcJkjf3pDV/9uNWBBGxDy5clEAqj3
TbVzZ3KzSbCbijz5vByA+oJXIGmbX7VNmLvSsM7Mtf6QHbnDBYRLZMsJKHLASNTTq4lgK93MO0pQ
+lbHW0aDaBIydw116xedqQ73vLEgSBN/OobTIBIRJOJBRxGa84WDEzxquXIEVDJ8K0xNPZzsheIy
y3KwaMqad/lZq7GkJ/YB9/oXpdqTXduG7Rmu5MJJ3g4HlcNV4uMxJ4zV9p6yN6MFM5bplO7QHYzT
p5jSHEwlimuOG4Ufjq27olwVbADG2XZCE+P58WskE6l5Bxwri6q7AJEemVtHX8JXZS5YxhYd+vUl
ld9W1EoCo91wnv+nm2c4jIsR7TZ3O2xMKGuj84i+KmWFI9OuhVXD15K7uV3jrG0ZyDAmsRymp4k9
KPzffJl233n4HfR/U/mDt2ur4xFvowpK26Wap10gdvBrC2a64RTEKv3cvFA3xrWOUMQ5vMl2r+Iv
BXvsihS4p/TwELv+qSeMf+oJdY4W5hv1Svu0PDTRsQabtQtlJ5DXLSWp4aZU1p2yFmldaKZBfDEu
HuZtPkJ9HyWbBG9vz8JkXcpTA81vTkijDIaD2OFPqGdlU6iVbMOEmC4OZDx2LePEOp8aRs3OWzJ2
5JqpJbsEzUBFBU4uN2Ncb0OEGz09nSImj3AtcE4WZzkLLXI2AwcbOyuKjGwz9yU4wLxjZuIJD+nQ
WQ8zYIsjbiqOhRkegA0RavOg5cdDLfvkCUMnsCaQeRXdh8ftf2g6r+W20XSLvpBQhRxuCRCMYBYp
6QYl223knPH0Z0GeU+PpcrUtNUUCP76w99p/tqZ6ltXzdht/vTVaN85zVMs2AZeqTpyd76jcIbE7
x+f5MJZ7Nfiv4wPZ7WCrs9FfycJNzW9ivx7ErSh5uuSVKgDhMwderp/q/mwkFxZZ8Lv7k8nZFZ+n
+NzFZ0k9jeopcLZv86xlcxSTPzgWjgFA7qQyPHBC47oIG2DEE8aOZTbaaOvo2/L3zgeEmEBnfAFL
8khUOHQhKz4N6llHpVE4BL92B6k6smN4y4RGK+UMDXVFDSfZopvm67egDoZhrGN6/Byz/z3LbsmP
EibBUkhYHlY0cTulW1Xe6MAtcHPpbte6IZKetVyfWtNT0rOPeBQDzJZkjZQEJ3uqbtH8aHPo1DZy
gYxc83kvGHtEq+2XWX7r2a8BDLvHYhVzS6ad+Ijv2uwkAS8B1OdhFA5+vzbjjWSugmibjduE4mGn
FTsFh5e268J9Fe55KigoGcy1OO1j5zFgaSxuUeIA+s29Rw8WcztrmMp2VbQvzT3mAZwDenmEsjV8
ms1XVX7PED+Kb7n+yq1PK/gUbJOBigyJ+3apsF+QQbrohkgNQUwlsTDc6QwWQWpFLC0dnVGXBUti
kViRrI3slAzvcaXg1yL8UbPl/rHJyiNmq1tQvRf2KL9npFAMDwOaa7tKERBucvGWFTdVuMXm1TKu
/bYUD/9Iuq071Ec4TOQDyr3zJPA8A8l90dece4uW6VAOC0I/JfaqZs46MWrtI/ZQa3ToHJw4e/jX
kEGJ255X1UGwWOuDf3iwM6kQttvCEV6wsA2kZchYB394JB6uKlFoSAwXA/drJm3j/0Fp7EgujtVd
K52BH3p4xvzLSHoH3alkYrYJ4GejymqYLWMb+lmAsRRQzgOD4uYMOaXDjYQk5UwpS8O5AGNpRVhY
MDC+a925Ti45ce/LSpc1Litdgcxglu3lHlb2sGISTFKuZ5F80nsDDSzDrGUxGWO1eudsXPvDqXBn
xR1nLtANC9p/JDGI3JDECkQopACvddd0daQVbsRchtHUuJaIW6tcQrBTXM/NRmBVGG5D/M4YRrjc
hp007Bg7+M+UO/cLIHtRv653gSBgvELxpVDPU3SGscwYnpG5IlLtLYuRQnwHyw2tCpX0svJjKc4j
pmaYcVgeej+KZz07wI1Goo8Q6KhaqJXsoH+yJ9RyF6cSiGS2JCCSYXP/w13KG9r1cMe04YdVN+xl
6QHQExjz3GC9tIuVcSZnY9A/pA8PPhiLEEYKUHHKH7KlTMw5/emXBKQJvsbfJVcSWjUbIHoVVmrU
wN2elRfhC8pCEaYBgltGV0J2ofQTEOEcpNZjSIE0UrMtxUleNdYvpmnEyEHRgldnLEuWf98rPELK
ZhrB1Ee740ggetECIy7tP3r8Ea+4WcubRnqIWJOntYwD9nv+DXAJkJKJoHIhpflekGwJpRi/8Hws
I6aSaly+SmemH227AcdERc/UiSGaBQCmo9VDe47/YYlL5KlGRhDpQjkJRpVXkkzl86aQdmggvf8F
wkE60rGNMN0wBi5RQ+RXAlvqSdmzvsl/FKxv6H2YrZbYkMluXYZDBG/yjU3h6ErE3gAEZkCMocv7
WDBkQHVgkI3ozQEAgL4n02neNmsHYm5vvPOdXGCpELn4TJDR05uCjhIBHTHigg1Fw5CtUjLVlm8f
+p42nYQ7qxY2GivyKvF4UHVB99903abM6ei+5/lLTL90oAbdR569EuGddeIP/z6NPfj3PXWQo8C4
Y2SyTptTPN6YXcYAD4CJtBMaHnEPn4Ne7V+kMBNFeK7fkXQMLE8BqTrBdoQqSWV5yotLbjiZwnDH
q3ElnfN5y1AEGewao5CIednY9jEshh0jfBLQc5Ft9wrSCm5GdlE7kyDiiskyv0XJD3iFXBfzPUxe
ufAypvVsV8fXv4hd0P8IXI9Ns9bhaw2HnKdafCRpdN5StQS7xNy8/IVEkTBmxG/vqph1VkQCz+Yp
YhDQLgDSkfafep6kp5n12TdAFhloCGBh09ZXseaO01cWfhvxDrmTp+CF2MzjDXUwU+FMYq7s5uZJ
hg5CkmFyVzZ5vAOvAEl0oR22NAieInpdyPqNGcwiuKJ7pQkOFt1rEx0yxluM4pmWnExiodoNEytZ
56ojcwM3EleC+CmbLS8EMM2lNe+q8a4PLz3/pAFsnMjcZeZOZbtd8SD4lTD6ZlSdx1dCssPuiXN0
ZmKoEzqzZVITbDL8iuBaLIc/AS0zyjsG2n7hYeoiwpjMMVm5pSrYGJpqAVGddQkQLV/T5C5Jj0p+
6khn1gP3QbZmllUv89b4FeofVfIlJl9r9gABTlhPxd8w3v3ywY8vfoid/WYMVeGnvaHbdeoK8tOy
VuRxzW4e3XT5ShxXlKDMQMj6AGNV/Y3g6hQY3I51u+8nN8ockkbD+JjWuwH3w7cxuh+kqnL5m9C6
um+Y2sBeIEbVNNvbFs4uKYXtkdRfDhFT4trFULBPvmcXIG+JVB0wE6/RuqubQ228L2fMjqmPHy+Y
fSbSMMNMA2P3MQevInql7/k+zvmLCZmLUzPZhtGNVRH3rZbabWpzhy6BpVAPsMqMLkAuvlC/Nv27
JD87+ZHI8DUOWXFo0OMcu5G0mkTaw0aW8z9RcRH9i3E2GcLShnKSUui6y6HVbjixcGcF5ARWyarz
L5w77Xwhwmmk4NZuyniPdFxQOzST9XQXMydqfte7Kfjoxu+x+pydJrxa8qo5lNLBr4H6ryz9SOZw
t3KynMHqQgxn62g8jI5x+pbTeRl0y6d/3Mt/gauQqJdDFMMvcK+V7EUCtTLqCgIfLxOnHq42LlOm
I1soakC4wWzzCOAXHLAVIMgF4fZzzpJOSXbxMgYHwtjcfPPeMCOFWQce7ucLCKPjFJ/sQ+8a5tlg
6MXMelUau0LaDzbGgxOTN3jYHO5kWxbWabKzlUaunPSJnS0UeUrjnWHuLv7H2S6f+McK517tirHH
+AuIMVq7JatDRkm6/sOemnU4WT7XOKctu/ZkhmW7+ZphWmZHxC5bX088WRUHicS0k609jCBFB7Hn
yCCnYInlPWhDCDHF1ezvysSecmckDcnDy8FS/iUwvYjeuUNi0UNzssWxPeDCU29Ts1ASGBm3UBjw
0ZGVpjqsJUE5AYihKgnfOyhv5MtjTftiqKymNlnqoGtMnus7k4xBVv4yeM/BwVqrqO4qfPLXIQol
/DH4RQx+v+V2Q1hKBngKv+w54Ly9Eh5I8Gf3G9yMBRNcBeEFXsy3c+a1Y0XTAtWM+L2CvQUpow5p
U0zDCAS+Dy6nc1tcBP+ShY40nXGcj0hLPvg55ubGz/pzDsTf4Xe/hPf+5LvwDbg1KFgg7NS7piZd
cK8kjCndLgRq85Fma54XHbuZR1k+rXiBG1VHRn8cL4L1okd8CV8BvrEjAfIqsPpmDz3E42sU1kP1
L7yEauDUhKsBcPRRrPKeAZ1qEceTeQl2PLzNxZ+s5t48mflZ9fcKPMwR+N9JZS1rnZWC/LxNiuL/
piR3eFH1vCv7d9hefFGAv9rFAkfRATjHvMOf5j1c8QPzgsIAtKpncOFjVSAd4xJwQ85k6di9dZ/t
8RaU19jE1vVmKZVuyFrGsmPYwlbIx2fiPxX5naEMzhl8TlVxLBu+6SFD1l/sUbomkqtSv/4P7Qnb
EIwhEdQcbSLWW5+pzrblroFWQy7BzykBAZaCjQTE4Ltqfg3V754krvam05Sn96y7sc2OInt05M0C
qxRcK7gtEV6cg5PtUFqRCikhfwltYg4IVpxI//5XRRGBbeXnsDibxSX0z7V4geeYbEXbm+sdA7JV
/xtkKYu6WH7OcNiwLi4TbjqIbwLe2Kun47JXl3V0iECc1jUaveSYGQccQf5d0+kzbm1zDeWLLpwa
ODer6zhsWMMhMur1rYNRAOws5SkkQf7nQJLRUD0hIsMI/urs2GY+xCQWYOukeAvIv+wQex+jF7q5
ZduUnUlCYXQP1Z38VBodX3ELdlKQoyoE3msB+6DMyWKRVk0onXyl/iTXHTTrkqf7743n4cSvD+Li
iFvnJQIBZu2ItTHpl4gTkC/4nP6HmWHvuby+BdfKEq01N/PvLPByPE4ckhXrXqd1TfEhW0B5TlZf
2YN1cZB3kBTAZBoXZUAiwnTmsLdglgEhIYWHf8VmlINxZHm5uHYDgfkPRwwuSJglN3J2YCUyaWYX
QWRB73L9rlhBLrTbPeXmMr7+V25+1c5zIasC4V1xEv4x7UZd8LsERmBHbj9Df0sXSEXPhrNaO/SS
8lcnXjFi0kiQSv7PTv1s1tBVXYknB3UE7W27rClB71oFAQysKpaflGRiHq1jsy/hkQ2kVhyNYF02
H3xQGKfOPE2V6joIl2l5/l/7+jrX13onK5/I8Mf5pQnn9oHJBCqZx1vKo0zdMSGFyIJyol/0uuiJ
oSkxBkP9Mv3wF/hZEOrR0vafLGsb0AaFV8FsjL6WleiTT0Ulc5MDk7sFjiMhZuYd2m5YPqL+XYZs
Ws1bTXLm35Txubmzzv9G2xoFNRFmpC6vPuaPSLIFYVdeYUcliDk/0i8gSVr5jTIrBPO4MJHknxkR
56kV/c7k75Cp3ppdJYrs5qC2CzHDbE7Rr4wdnevH3kQIN1yv7dhdMchWIsyAOzvtbk8ePJ0KhFwk
QiLYDNQ8+MF+ciak3IVXhECJlUWBGXpNQItQeDwjeTKnC0m9Isktu4XxGmGU5vD/5tyihAOSPk1O
252nA3D35meg1LNfiVdl+qvQvkTzM1TuMwoLNoIv7TOBrB2QrMHMFsrlIx4fqAsi+HesAVBLLmkk
/5RPgw4BcI+5C3tKc7gGZ9SvqOcE8GSfNXgh4Jw6g8DlqYpdTg8PWXTUFiwaZD9wAhjYeCSF/gtE
hGp9q8YvYZEdrCIa5sSrfZY7Ch4sRp6qh0Kj1q+avEO+ldvMuSqBtRZFrd2hzOwfnJ+htC5Vrwdm
AMkScckyLPxnE0u7Sx+dW1aLBOQkv5qC8u9GyUy9G2Cu/fGvawaqGRjhi5e3+MDf23xEdtVtB2tZ
TxID1CMrZD0O3Nm44lFgHo7vtFMvy8LVOjAUYxxG7TAX65hdUXagYbLwVZp3/Y4zOLkazGaaswiD
C6FidpvCi4C/xHxiSZs5+slZYFLNsMtGrdLBhOpw93mQNxPSnbwpO/viE3NcFpqrBlv4tE3Ai2bL
O8mGu6i3VOERFy2rTJQgCAjoWNl/k3Jzh/rWwodI7uQTzTLKrHeZBIn4faivAAXlZg3vcObX39g/
lf4pnNdsuWwK+86l7s/AksaxjWxFXV2mhVmN1li5yYETDK+BJhtG8iWDqM2XrzEJDv3BNz2aCsB9
vujQ4vj1HtdcjrngPE0XPMvVXaJdkVEqevRVNcMzUGErkav0E5ROiytFdK10I99Tmtr8ZCAGBd58
lqxLJ/+hSuItXgCAKvtmwsUXymDcnnaWrWSQJLaM3/AU8t6WNNo00yAWHV1a0f2Rt0xUh3orpWvg
e21xaq2TMJ1ZyCMPQC1QoPP0oBqMxMUTb8zk1HzvACoQ0Oriwx4kwW7kP1br+sY5JLWYxcAijsUp
fqjBdfLfgMqFUYOkrDbFLICFISC7cJug7uQ67hibbIRvdG9ZdAgQMvEbEOmrjtAZoMxgaflPI2Og
lWXhjImeGS/pD4Q+UETGX5NFff8bV2f+TecZApYg1Z23NKEdvaMCmmGmQ8uUHmn5lEjiDm9D/lmA
dz5bX3z+9ZI3ACpEIo8FWjOm0ZjaDjorvUIIE+pmqmte3nRO5zNk/7q8zHCvTqL2Oy7+64v/0uJv
Wf1BxtZNr6x+vE1p0KiiCmKtN69sdVTlrkmQOJ8C1s/+MVZ3TJMjLur6gO4Ot7Vio/DmcTfccyRv
Wx9dkkKM0qJV07EnqotBREffiXqtgdd5HrRzYezfdLGXirJUKKZocymQ1ozxw96LjSOCEfigZIbg
hqc0f5NaXUzFEPAsFIt/+bNxdU15qkHCoFxiwMQ4BflfCGQ3Pjbt8YOybjho0dJfUPbQX8TF2bDO
QXnpHc8Rgpue3I0zNyy1OFR1F33UPBwEtgRLK0LfISGZYfT9A0NndgQwneBqaw30mnIWbinlp6Sa
KA5urzRdcfE15qaHB0GHtaZw56PQtJ/ClZhtfx8J+7Q4FA3vyG0sn8340gosmI6VXwjajOZLNLnG
1xTcRj5IiAUQ2onCHghv33S/UXS9zVNa9Ekr6XbbrEdUW6BHwK5b0rP/8OlTED9Bv09WwNHJCEiP
HgtrCBS0pSzlPLQJjORor2oH+HSdopkq1v/aqBERwsxaHNGQzpJGYWudEJTExI2TCMNz6aWwVm8A
JJh89OnKItXiHtOlodUfnDVdCbccuRAphHjmQebGBGY5j9AazlL6Xwa8GxgzbRxs9ItfehWjOvHs
94eStKAUAREIB4Q6FhLEj7faN2VzNizNRkCozSsXUUp6T2iIoRVld+J1FKbKV7G6+OI5l9jAe1N/
7JdY7+FGcnxzCYsr0UvRtoUxGe4kbRdE+wSGEiqQai0SJuGow+fof3bNV9J8hWelvg/CzSByZ4c8
s28A+h1yREsb0b+NnxPAvQh7vPt8Mt8ki48LAAA4FVdEn/QDXjcA1U8ngY6kuARkBZg/vXS6zDJi
38NCcB6Ki0OdEaVe3n2mIH+6B9l1MzmowAtJlcIg9sMUJ0NJjklUg1/CHJDvaE5nCqwmfnVrNj0M
UDR5ST+XKs+oPKHyhvWhHBk5Xhm3p9GJQB9ELDF1Owd1fZQJYCNBwGbcdgypkf4Cj49+5pjLQHpc
VDuLPFr8EjcEvPE7YByMpvn8GU2rs5dxhPKQoLGIntnqSf0OSxxWt/SkowCTRP7ooHvk64IQ+HFk
IX7/Gd9vOppD656vzPMYeEPlQYbyfW9cA2Om3Fn0IWvg22B0hx/Y73E1/kT34HfH6t5yVhXx8Whw
ze5TeL+Bo3P41jtFeqiWxySwJJsK3xA3qXbo5CPn+EhDHVnnZr6Q1Zdot/A02gZJJtPZX9I3uKCP
CZGhyrE56r/B7cbZPeXm+4i6jxPeoW/1d0dr4hqhLfNqMV39nffi73YC80AKwRJ128yndj7rBefH
OUGLTGIkK5R7LdwLlnXNtZAvcXAOWs+GGrJfiKGbcFpMSMfRIultCymCKWz48n03g7YPTBfaCXej
ttrwpECFmkJ20RdxyHhm0vAmiHPZZ1qm26pyiWzlAHTOXJsnCmTMPG2/fQvaWNLmUNDtYLNbGHGz
ujDikmF3oxTZh1izbLG/SPpFTa8TZe7nm6KPZqBXfAlL2wLXMTSr/DbuqOeGxRWbQjsAe3yQwe/i
nsKHF+4wCQ0X5qwgCC5+jbSiGte1ss4qVxqgHrgB8ABwr/rG+PXP8JxWi6H54QWmg/J6VaSvpH4O
43ujPmSbKHk9X6fmkeAgqounYT2Nz3p4tP+fcKiA3VFA0Bmj3c6AWOD/b0nVxLisrrBfzG57gle7
Jh81+AXggaj7UyCeQAOROiO7dneU7Mz6ZQrfivgVEJXhxvUlUFD9Qgjymuw4bqYaJR5S5tVbJxZF
PC4n6jJI2A8YCoO9oewyG3ujssAHjFsU7CGRoFtD2qlaL8ZYAkLcFbI6EpquHrMjkr3cv2a+g3u7
YOyebfmOISAgh5fzjTQPBuirlSrhfDyJiEfn3Zti+floiqJug71adX//RNJafiAon2ahm6I6Qvvk
WuXWKLc5m9qrYF0J9/bHh1+9L9He45O9Ini4+KJAFFbPRnQ2W2JMTmN7Ct5xpMcPnWo43uSEMO4y
lqUUgQ99JPz7/THQtSEksv2a+NEtfmwZ9fpTHd9V4S7m92rlah/WilK2smdX8r8F/zvofkXiV8Mv
86PLXt30Lq5R20zDLQ0vw0zMGQrppy/BAoUSgR7Nk3QP3QoubaWDS3tquxMle9QxFbuX9T2cb3p/
TcXVf1/pZZA3rO/tskEyeBXZd97C9opj4ilYuyoFC72tsm1GMtu6GChSr+G6a15y9NlEn4n/SRb5
9JNFPoDp247MOfBn94sMAhYYEUgOPeW/VKqlp0QY9iMuWaCIt8VhUpJO7mI8wlQGickmz2b1B18L
sUn4WGfIEsaKrV2ob3Xu3HTTyCabyyUR02MAsyP+CRkYsbImvpGRDRMThtVTX0M+uoeQGINHrF0H
aB/mJY/uafMu6S9GL82rlD6U4VNpvtrmC6yxUX+N9Rdmn+GJSyiKboycbDKpyVuytI8MmT5grXM5
k1p5HvzzqYFmsFP4lewrcze1e/iiyE3Ndj84n4HyHJNXMr3C9JWe9PbDn15lZKflQfbfFe5B46aF
V0065+sQzySBcvZnWl3ab0nctum2T2FjUulvhpAB9qZm+2WTv0MC1DbdWtdFC2+LVAi7/O/vFY7v
TjrSOF2VL/TrHXnuJEZ9+JWTMr5i48MEwNy86bNl+XKlwTF7T66DdqqNfew1yVVWzhUTCgJw9sZm
tt/qUE1VabIwVABQ+FKCT7IyIUhWdyW+gn4oD+hGQz5IXNXiO41bCmJf+Y6yX2r6q6u/+kMyXHPi
nyABxb993FQSkLsX36Kyu//GzMtLJ4d0gIkS06tk1/hw9N0Q7Zv0oAXH6b/U/BryX8L8O53+gPdS
1F2F91hdDtWa7GYGFQhtUCcXR7wNdq8sx8TQb7NgW43sQzdQUWjxYIJwcUeMoY5tvNbQDJScgTqS
vLPUPbY+Bm+sEz+Z0wYWJk29WI+JrjjHqz385HbxNZiu/L+FbKsBW8wjY3F90ZBkGeFj17qwyxGD
17uAUqK+S8Jt4JYyrhhAB/MhyHeG4T3WTgITCptJ1LBTI5egcIQhyQMopKXcw8Ie6nsu3CZaXuPq
E9s7bhBmNE5bbMhq56SNRMwDzluomWk3DApHBqUy6BijuWjxB48lDY+egnEB0dNi9ukMEMhnUWAC
tSLhCulXfaehVspxVUrrOLnyBkHHQdaifvZ4TIWEAYGT5LdKOox97yBhFCbsX6dpsGc+emUbvffb
3aIpmz8K9aWSVnHoD6HMagXNFBmpwwOpBR8ocooEclVy4UjklGl9NAZclb96+dusvgzaeR8evrCp
mSgxchHdSzfYhvGIp1t5AIwCWKRUNyb7NfpzlMQ30CpQS8T8fSw3NWEh6JxhSYOcfWinYNyDQVAJ
JmblzY6lwwuwyl8Fk4ccu9u1yTrmCDCdOiw5HDch3Pb/TdYw8v0byQ0xptcDgTsDAVARxiViyP0j
8n62xL3Ljj2GMUPRj+VxPJME8+PDxabIVgcIauhGv3hIKlC2jUeJpe5Qq452yYzr0F765pyoXukQ
ynyeAc00ixC/oyf7hGsYSgcLZY9BbXgc8N9JiOsXbR0qBeaw46fW7eRb9Ctgtxm6RWwb0j1AwfT+
z9bIrA5vPdoLlGfzDDTmFVpPgvvMtfWgvkWCh5sviFyUdIixcAy2KAIrzqLfXJhAC6AezjBV86Ml
Hmb1YuDSKF9gyydyFYF1+juDfmyidNyD9AJGx7qBoMxqZSrv4vgsLN6YU6xxFQ8douDTFlSRTvBZ
sH4zSskwMisggpsMoWX3z64ZIIfbE7i3LAz/sC5iIogV4xmyKIaHAEndIN/ERe5bOmIC066G3c5a
2gUlHkgP4qFQB1CPY/dgbuzzGxNK8RK4hkpWMhaVLHwT8UpoKeYNpNiL9BwtyAJhJNy1SvbZkwG/
4S/7Subm9dHp83NRXEb6L/MdA4x6S8dXr28p1/X6hp2E2J/8Qvxc8It47k4kL+GIbJLEnGSJyBJx
3rhaeW2Z9zFI27KjY4hu2Ph8CXDSHCE8yJ4BSGRaJO7U6hoR5SyEmZV4BR0dha3LI0vjqEVP3+Cs
dGM2dSZJYsSsjeeyvNIyZn+5DC2aqOGOxYR6p2C2DTxy2tG3VbQL4Dqo6tbosPGHkLq1/PCCC9Ov
ek3mJ/T6xj9I6MiGhZxJqGxzknYFx0/hoFYseHrsUAlMW2wGDGUgX5FV1SrmKlRd1u88RSBtKeSZ
sU1lWoe3g5Td5hghXSMjSbxOwz2R/9Jj0yxUxIPIR/ZOhIzGE5oxcQURCDATg5uI3bx/46jqPjOM
5xUz35NMQlHlDtiEFtwzzC9/WyFvwUsTrdaYxAoUrkSZkRiCwvJPC95N3k7VtiJ7/C+hKuSRWgQm
hWRX3xhVsa/SGCUKM5FiLu2shI0EcwQTLABXyhdMSsE4Ma6rsS+XHqY4dkiB97N5Csvnkjm6KDBZ
PWW+NxenadHOqwyMy+syVQX0drDQJ0F1+9iMBM1HR/JyIHFq6sfANlaxsbQI/AXk5n+Bds7kUnLd
KrZEquOGdKOe2fiRe4M/GLolUgnPi/phQP5kUOvlJIb7awa1jZszpDi8CcMYVW0yWTYdW4xjAsP3
yVcdAbgyWbM/sHCQfQYnGFlLn/PBsvYNuwwTT/Aef8P8W6M82ZAZS8GejouSSj6Y7tTvp/tbLIy1
WZrcnrtIOoDbCpKAsMb3Jl4L48waFTMhM1HQINRkwWdnPruB+cu3Cmu3f2JbwdvSg4fjsAcrEK/A
xnL64gWM/JyU6xXPEOr0EGmdulP79XiIBtTGUYKSBDjn2u9BnQB7/FCq5SGCuzL6QcYvesAR/gTp
ZdsUlozihdKRE93uP8Xavo7ioYmvfzAGY6McrpJ2oWhJvSL1wuKIezn0qDHJ7UTBXPHx4qbOeCjA
WHbrHws+q2ruOKYFy3pmzm4tz3kZ64O3mKdClD8HLTxAomXf4w9Y16cLxjHOPXXaGT+uMvZDKIrA
d3rsQv+Zr0bWOQ4wghhZWXfF3c6yTI1B2cA21xDG7sZzZy/cCUR+4tEyPaxkhB1kjGgwmS580KcT
86CHOI6jhOnGQClcuRwomGWYDzkq+8p8+wfi/Q/EIlJhwG5ql4UUT4MjxO4A/+n/74gCwmxK2DcH
JFXEN5IByQbfmVD7mGd+dJLllNUBjcSA/5W3BjHykjnXs7HCSJ3vo2w3XGHlRxuCVSEAZLwAbtR6
3e1ZrbGXWcp19N+8tYbCfp7AiegUsjJb8fG00l3PToRUWFvS1UCIEdZZbVVOghnQ1LGYThDEMN2S
KZ845If5uPA4o7lYtQOgTnbvzKIQP1e+l7MQrOCgOOIf7v9lPkGmLG4ga5EWgbzO0OdIV9KPMwKM
8VvIZ7YLKSsnTtZ6bY4nxWvMM0fWH4a9v/H2ptRU0SKfL6ITvtLWOnAkCMCmhyMiUj87si8R74zI
uC1FLCMk2LGjBdlrnkgPQ0RNZHApegwIS40Ib2QVm5jIDqxJtiEyyCa/iaQiXMr4PVVrv+R4cCNX
zlusVVorGwUUO6SxwT5mIhPsLWUX/Edmj3YrW3xn30s2+h6PAD2vjkGgAEe5R86EGYeyVdWYKr5T
0pg8pLU9utcy24nmf5wqYvrJa8Zg2mFi5fAO88Pyuoi6ofKXYrxvW9RhyY6udjlIsehCVMVdq5NE
Z3n8EdJu0Gm1eIubO77ocjpm7yMQovyGQ0GCorQJeq8dj6VPQtYhLPaGvOvY06A5EfcEBGCAOgh2
V7xPEXhvBwfqpH0E/XfrcJ1UrJU8ZrzYY5u1UH+QyogMj9Tu3iRiKz6OJE7vrmzaYEVY2wjMBq6u
o+FQVgmKg9EQ3aYRPPFfYQNbNtQ0fDB5l8gR7g3U+4fSJN+PFHGPLJgI1M74P9vATLqIsi37LXYF
lpZccpNDouY2/FGHpj2LzW04fSTKziT6SPV4aq+s48Kcc0ERsfgj2IQ9NrYuIL9UboAcNOTGos3N
uFi7cRVkuzA6SDuoSkJ4KVg3QjUEnQs3kkfxtOnwCHQHvO0dRzseDl4ieRSLv+KB+DdUL9zpRniK
6oX+POMwI6woOmarQzxdEvPOcncEVfuM8zOGU4ldCUFkjrDVvdL8ZteMFFTiLPLob6UjFZZ2J7+V
pYC4zZvVxNaoDm2guHPxZG1lfLGxMHHAmfa8Ec0zcWzqvUBPRR01LXK4FE8UoeokBoJl/ll2Ec8m
kXqIA0pdH3uEkEiCGBlO2CI/+NZLoDbb8wlrzpK8x99mWFN/INyY929lPpSBVAmmLV66eMX+Zcz3
KLS5jfG/P1X/5PunrDrFwYlKJ0wu0Rm91z7FVWDswbzf38YpMWoxlikecweZe6DuQ+3YgstD/A0O
jwn0oRaPkuGFAxLfczpceniA1lXaChMWoWOeeZgRgJWZKpiNDXGQ+o/NFkszWZv0WvlZLqmlwR7J
8xFavDF4QnLCNsfQjs6ysOPAlimuLZeeTkdMIr8zE4tB6lZ3UAuKeoEkwbGtlxuMZKz2Nbzf1jKL
Rs4FmAFG7Kqq7hPMS1zsTDloiqBtHwkuwEurUeb85EATiRLTpYIoXV/zACk17RiYl2seXZrQ7eIr
VeezwR7Acx6qCpK5/MR0SXVhN1KzYRkia8I8k7eoZATUpAqWl51FVwJkW9iNHBMdyO9No0Ct3uJk
18G2iYRJ8DZtLSpHydkQjrYpwX4F79lEdtS9ZM0JYCdkKbVhFUj42kCJwyH8wXyh+J2YZ7YgEtUi
cH2zjdNA5mPywcv9kmFjbB85ULJ3skW/2nuDuRBsWLmQFdvEFkGRV9Cm9uLiECC5gZnVuNYJViHM
+2JItzh7pG60UtPT1J/zgfbpok6oYQ6qfLBA+giHx4M0JOnwyyd/mrgFYqoRiSPeLwm53+b9WoZz
KWwAiXloDchhJU442Qyw2/mbB7PYFZjbwiXJujP2lbHPjH1i7PP/AmOvxQdV33O/EjXzE/y0l3Gv
bBhbQYrnxgC6I71H1Z1kDdwnilcbJzLGRq8YTgjcA7BR2VW2rsZ4xTzsgLYmRUgtHgjDspkIlWug
3Ub7bY6mJAtFCRWN4ASjF0OjfgcUZ7HpmlZveTCEga7yhkqxGzebsNn0+qYutyW5WAxHclg5u9Qd
kkODSY5ABJYn7UFoFk8o9rKSRtVa0KB59WqiZ0vDucEQESyYZx+KH767DXWFWB8jsPLRSsCMg4ZC
tltaJKAdbJu8J6oOk8UyXQCDINjd/bGTkP6s/dhtgFQwcrsTuwMDaDjV+ilNL/VmJo1yXOEeFLVz
m1x6/RLiIon5qhsRg299mYWhEnEeQPkHGRC7D5dxOAUWuplwOgnm2fRQnhrGLm4hbu67v2iffLbH
5PuNuKfei/ur31cWxsal29CuXflAsqzLzzp5VaHDMC5avcWFIE/arFlcaC7zoA73GMZY7gScFv3i
Z2WisBAufvysROhhiwVTzhZheSgSbKTUzgBcx7OEvU9QmAdssp3ZQODvRCj63g1g35anF74emk2V
ZhNRK4iUZIcOKf0alE/f+PDTl6A++5T8m5uuXnVMXETR7pMXuk86+CVIXlwi3xFNjosm6dCSOgeq
3elsqT6LXzR+Vn+vlsbVCZxUfTFGnYhDMa6GyrTfZusSWvdlkG2eJCoitHupizJunLcd4MuYcGgn
Ap1ZXtryooqXcHTaNV54Ihb/eeGNeBdhXU12RB7hyU6/zPSr6T6m+RUJ71PDMOpm1JfWfssnQ1Nk
NebxLruj4BAFFPrXf5NraVsm4OhWz7z02oWGEW8txGQtzAOqz/Grd/8O+lf2QyhLYBYrZLL+79FH
9NawQTVDsgcNRuU+efL6uwMrffIw1b0mhhzRK+dqRE+LskKFmuw0n11/SAWe7yeT8+cvMSA3uXgo
LImbG0IMhH2a6o1stceNUf4fU2e22zazLtEXMgHOIm8laqYkapZ9Q9hOwnme+fR70d774ABB8A9O
LEtks7u+qlVrjZFWh/duauTUgyWjHbaitXjmj5TlF/N8TFjgHw5vkZ4GuqcWwoIEw9FtFzFU8dSq
ZxxTz410qkqcugd/4S9GY+mpn6ryCQU8+Yrg1mafDJwZd2FsxI7PXHm9HEGk4P5cPedLJ947b6KS
yILc1L616iswWZRtEg+ncV3EdHEeUCOxg/AGmnP3Xn6PwRQ+V07BA69cErM1fbrY+/1FnJ2CT74o
QqgoiSxj79iHNiwh4xPJipQCxQakGMBOYHWuMcSik1BZRF0q/afY7jAUjlsR30p1QYSBN8HIsfYu
TNMrAZ67tMbGzdtMTSr/F6AE7cD+UvEgVa79lAcD8/UV2jZlmB1WFcSBgazGThgwGoPRx5rifTLM
sxOmo+D8tVf3km89JyYRL8++nPjc3QqLZ8fNM9mrN8AZfvMJobhFGgQ5eC+XgXrBTRHmj9F9DisN
tcbY+uK2m36nY2bOOMjJUP1/ukrx7hvWCECkITw7Pb0ovgUWwVm8waC3JBhhv/VqX6Wlago4erYy
/DF/SqXw5gXbuJrYGL+GO5rGrFGw8fRoHBaWb6jinad1rrDwSIgyAmFY5Z2ao9ASSCJAuwoj9NKV
yKl6XCscrLWJHhz1TOVMWyESvlII9nOXT3mh9QbaIyQ5SNsicWcmMMcyhhHgdOZZFy/5uu/PFZkz
Rh8UI14IgVQ0Sy6Ak9fsK4KNEGzwq7Chf2vCwPWaSDIX34K8LRPYaJNNilVs9mJXutP1fVUs6IDj
4l/jCP9N3ggwNKg6GXfdN+KMUbP5Wz/fPEnvgyouXNpFVrB4VwJcsPYzqb9q44t+uqXy+kdrRfue
+e8NzSsEbmHRgj0T1iDQTHK/CDP7kQwEsFcbRg/eagd1x+XMTr8NpEGk0pr2jiOdxh3lDPYTgxSf
2Vscj0EwKjNhoayaeCPLfJd1k63F5ZDsYpfVaOsDJ+zWObqQxl+11TaFP0UWA8anxi49fUjJx+C/
MHnW29rcKO66U9bFbCVVeLGXOJHyzSq1DMj0H8S+iJJVa/EvzkpaWHnd9Wog9F5RvLfp+k2qcSmu
SDQSz5+pG9nbUtZAxF3stjM8kOo28HceOGhvh4iRq2yetr6K4GS3BeOuh77NcBM99O6uvUoLvyrZ
BGzzOA8w9MIwIO0wEX6wZpYhcXfa0I46dovMyUVHFhxDcALvLIgOAvln2V9LGIDUDX/hCI12rYUm
TIYMsbmbHscFggXEU/Y3RM72PDbUg94vMZBSPJ/jKb/pJGCKo1se0uCASwzPNhXItGFTgUyV5Ge3
egoM7w9ERlocZve8u9fFQzTvQndPe4jlt2S8KossttVhr3qU7O5MaatJmz6hzZRd1txt9kphizNM
cse2PQWd0yTnhOHfDhTaUwwxky2i+hpyEOlv8mip2to/44LEA+k3J7M+Nc+zF5/T7pxrzixwoLTp
0WG2LuVzUGI1PA/BJXAy2w3uRXZirGXiBnsQi/UPuX+osXj6h7Kx3Yi6bDJve+khftMVHW0rMsRr
5APWlmy2aci2O6F8NvxLK5/f6spIq2rEGQaTJ7f9iSK+rJYBC3Z7SlZevi17+GVJ1AzZiMMRbLMB
vo53V7er1M5gngCjV5z1XxaRqN3OqAwiycEnTKnsQvjEH2gWxOfnRgg7dqIhB0holH9PZ2bUMy9b
9cHNy+65tqtfU4YGqFBFetvK8gd5HHJqWKSxR2MRon/GOMD4nXHrQPybraDkVTncCjyrtWexRwBy
kXJwLy+pRG1LtsyTE49KlGHVpYY3eCr6tiDrcQLriH2F86OuW/V3aZzIk4ikqNawJLsPXTy79Wfe
7cn7VNIZX0thUpP53BPQwUIDecXIHkLHUHmev0AsJdKZ0N35h5GyE3EP4szGNkLEAh8Tx1dhzTVa
FtbQImFPVypfmb/ooGGwgiSNzI8dO0nAW84R1DlSE6KkK6eik9IaFZDZgR3JrI5bVBZWqu5ajI6s
2xNf/zhCtGTeg9oUozmtM1wqlD2QlqmCVVO+tP7Ddn7/C4IMVieqAmnnIp0x16/sFAV2tPWaGJsi
vTOY4DCzRWsd6PmGII/lUMEzXdk10g4bcho0CXCSX8yOtOuE40c5fkjjR3gRh6uRE0h+xeP8bRa3
bl2qlAE2DNHCd5yyU8sUFmOjBFNyy2bYvRbrUrphuOV5iKyXDqc19cZ18MRLyrGpkbMuFntYu2E6
B5tBCwEVTYSfc/3jN/zsB6vR6pj6+WtfpAhwRcK7bJZasKxRt/4ijFRWiEKyUDxaXICQTitn2FBs
SWvLBmZ8MD+lop0DYXGMxlbzvent4WJo9TZuNnqw0bRNwmrZnurmGmsc1zrM1oUNZV/vGJgc1Ogo
NEfAHqjV9A2whHBSGnYuhd2vQn2OBbaLe4I4QmkGc4dzxd5UPkIL90/0OsT9SYHl83MGqijNGJYX
7qcmtWnbQCKm8cAv93hvf4+X9NMPdPGI/7CldvlkU6OZHrcow4lV/EWb2sWMXxDA6WhAFRt+KkpS
mimmsy4lAxFuR5fSZrZA9Gdcqcxp4i8Bu9+H5L3TCjHO8ChdRmxoPa+NS3+BApK7bNCCeo2R0Ue5
+4nQl/k8Bs2XLat+OZjLZJkkRzUmwHKupUvkA3QFOHFrlTstnvlnq3/QxDCUH/r7L8UDb4qSbqjr
HH/IUAydOXpRyIEZtTQtZ3CMgA4eYvpT2Xq743iI8MJVO2cFmcKBc+kD5JVeM7uYS+N8aodjceAa
Yv6IT5Vae+mhly+u5Lz99I+R6PSCowiOKTjarinPMh5/75wXTiecvOIUp1b8lSrbGeetRfmke2dq
2MkJRdwDJn7Zku5OLOnSUkTKaCZoFIVyDPJB5DE4jtYCDEOdbcgm6DfGsC5PWWEH1Ap0h7LFp8q0
7zQDHNSAJcJOElA6BFtDO1QkwmcwLO3ehf684GlKtH/GtrlfKNkmRHu/BuqEdG/HSzpevI6D8eTU
xs5DhQT7eP2nFwOG0e9hDcMhL4cmlfE7C4ExQfmcC9dYnqd2qyzQFsdXIh7k/EHvF4HNf3kwD0uL
PCMCGVkKbHMiTSc8vyByJGv+WYP6NJx0HKMIqjyb6fRir10i0bNNTveUezHzoPZWnDbGZIJ8ed7K
ZMgPwlWvvoTZ12y6oVdMHnnKB/FVNGlTuBJnvmrBXTLuLm0xw2qIngQHp9IBsjFMKPGKfwPznNMa
xuhxFtpEdoba5inAdBww/VJgiXmk3tqsFwSO1B+HK2FEEWsxY1KCFICW6GsiISKvjSU6xG+CUJ8d
IfQyWyTJwGyQPApDUsh7EU5XgiG8Q5C6McBT1YqdhmgS0wtSMwn5sfRUyzY5zEhayx+IVvqB03gF
I0Zc54jx5CFz2SYnytsbjsd8pBr7FLhHcTwZ6z64aMElJ0p8FL1za27JhRraPtD3kjw5Irt/nrht
DdCwu0JkwoibYycY29Dc9jRa0INnC4Q7h32wIXrJS0Qz/8AkGQn2/leZ4yzDaUemVks6S+rSD+9o
xcaAI/zmdXd5RxU1/kRMrTxXmGQRknJ7HIfZnPPoINgiKVGTDCNn4NuLxDam3OrHS+x9EoAk3cUp
nujJi+2OceWNIopUvsiYmigCNKzYRMa9/CFU4HU2uBBcbwGpih+Qg9KLd/L3LeKLuFAIvDBrm13H
0zg4jIc44WUSFqMJThhCS8/ZdIOpUr5hRM9aTCcrQjvkj4hANaNo8VcRcyrCZ0dAGkZjdowSq8e9
TUaekLYI9tdSXnxGkXhosdHH7CsVGTbbjKaK/a954VVyRphNE6pEugES1LzLEF0HfmC2J94D6wbx
aXHNHHxI/tZIoRrFr1THr5JHw5FSpkLLHjj94V4lrkQCnDjeNedizY7sDBJtFSsLdSL+WcAZ/cDG
tMTAWt9M1MNmMf5hDyqXiK1HMwGJ6GCCDsYNIXl+JA6e3JFx+cq7Z29Ol2+pLl0BzuuBXBfsB+NK
a6Sl3yEdmE2xMNT9zNYUq/QdhBDCqWF+7iE3ZOeeETf9eXj+ojlCFcZcvABcPWDeUjJ5KDHgyJE2
pclky6vwwmf5HaMNqkSRv3mvZkR+5iDoBuM6SDvzGmgI98xxrmxHuMck1t7iq2nuxGtxs0PeVNA1
iHn9xrvIjbH35sMFFICznQ9Ek/4pkEpJA1ADpV4CFgDJgnEJ8IAriuk+B3TeIDgJqUPWjlEDMGTs
bam2iBlKDPQwIn9SRst+99GWL+8Tb161cwPymATkNrQYjdshIrE4547K/vXqBQ6oVyyqcp42i0J6
J4jIGojH2UdnFxy/PHdLYqZEFjHdktDkwIFdmQNHKjr4IlhvElxdjOpAxRsr2hJc2s03HOa82plm
Li2toF8DWNd6Gi4+/j/uAooaXocBwQMmhJ36Fw0P8s9CqUo7PP5CNyF+zVNt0ILNyLGezhJzguEk
Ffkfab8XQD/8sH9dfT/prHtjIMqxIQ0AxUGKFxE7SeUCPq5918lLiOuCooEJlTrFn/07bEHgZOYU
SpZJUowOIlxPjKK+jCtW1ErfN8bCy49RfpTG42xElD0OxoLVR66/sgzDkHBQc5pOD7J0KLeBySzz
YMoWtsvU5RtQOoD3dqv1mjWrllWK9DoJe0HEBUZyHR77ta9fugwo+tx4Z3aU3rotyWhCQiH0Nhcb
1j1LVN9TRwovY7LIqkfl3TwNMrmjMOBlqH+k4tbLtvQWTMZUx2RI4L/n6jM8tJojTLkaUl/HNOL1
TohDcbAwr7IPm9IXCvx9CBRwyMiwtucpaNZwFLMx6oSo9R+ZaZ2FZivRXwL8AJ3zyKeISX7kIH01
cHEAF60ukjhaRNqKgdtzGyKnTfFtHUwarYy3jF3AjzrJeM3jQDEZX6AVKIk1M07ti1unkHbJMPll
4p+AfMddU71E/RXXrzBnWzJHsOVNbNCuhlVHOQb/kWkLjBoyvqQkscyRXpLOnC9KfRGxAzHOjXFW
OiKpZ+JwCcQ89VQEJzLj5fDyjccUlp9h6liNfxh6B+qK+TYLTUrvZbrfW8zKxBndxKcyP7fdFcit
Wa9l6cy1Fxrbg5Ec0bEZq2G6T4djwQaBg0u52eOkqdwlixf7QYwcrAQcq8YDHxL8AypCo10wPWO4
AZX8FoZ307jzOIcmBmu7pAGq3WKowjtFY6wP3F3e4A4cvHmmTsYp97Mw9wAjc4KotBcoyjwMHgZc
6JAE5gnTwODfGPAL2M5ZplDQhi0nBwsNvgu2RogEtONl8rSpOZ95B8W/8OHSRDC2e4IutA1MEYJk
TZmFfNa/g+Eak8VIGDVdOstTbS9GEbb7fC96+54aKWnbmRsg+sgk3VqCrIM41G+qfKtrxDN3+hMn
dziyW2e0y55kP8r7NLdLeR+ACOy2FGX7mBXpOKfAV33m5kNzUs1RAieHp88O72DeuF756Qs4vt0U
FQ6aVZGv0284vjzZA36caam944ceTgeWFQuKzOtBoLgIXxTZsA5SxcPCzZm1iS1QnqaMW4g/ZlxH
79JE19ripLx8TZOd8/iu4rinRASu0JrFytxEw6Khcbi0IUSS18Y7g2EMR1lhgTXgcTe7JlhfZ/hP
t+rIvHc7hNt9fJdUK8BAqoBpm/zI4QSDm3ANBmeUlI3XdA7HivG7VhNlTac7hv5UnrwJVJgJ3PXQ
AZFLVqguf6POzGHzb2a0CedirJkbPrHpS9WfP8ODqyTYPN0LPL8QzHlI9t/otoF0yy0eXayGZIv5
66kRRk1ig4CaBwYT80mL0Svs9jzFKILgAcbHXyXLNL8xlkhnX4SfOzxCM4saOI30OiPgaCRWjDtr
1YJ1Sr1ggePRhEKk/jdOzNLAlchp3qtsvGRsavDlSVe5vLCN4GH0lBKbAYX3j5E86zHU/xBl0gOU
zbBh7sUXaTzLcznf0ofeGLtW2csesgC3HLu7Iw9PrErNUW2OIlC15hjfQfjTyB5xouTfFjq+1/oY
/0zj6bCA1VRpO3zdM4jgzYagNQY81L3swPfLIczqwH+npl1RRCKeSnK7xYFnQ04qhvjxNwhXxll6
43inOvukd4U6gR6XMXnV4opgyeC+wCzzw7zC10hoiBYObiatndSM0K6xjdMdUYUf3Uvg7lIWzTfk
BsjCOQSDSamp5xAWINiMO42k4pbGZdKYFWk2Jt8L7CXZUeC6Zt/M9pvROeAWyDk61wZN7BwKuivu
Mv4kujeCeNM9J7JDMJeOeOzwqtV8+hyYcdrQ+YBmg3hjHNvx0DCmPsFi+B3FJ/gp2I9vJfkmDfOI
ekFEeYQv+TEhejTpLALuf1TZu5y9Vx4v5aTiRQfLUh4MapNM+d2UcGz9MbQ/tLDjS9sRBFK5Xm4S
PLN86X2gRIC+D7BZ07Wg/2QvMoDIPz1m4oJCs1K6//VYFMjx2GVyCKZK0RFQJgmXmsBRvovzXQgE
EaWM0AZOSZBmGMVSTpFrlYoXkDjKByIBB9zJxFsyHji2lUPyN1FA3U0dvFF6EkhysLlmpmqcgF9M
HwMbSmDpUHYJ2gUqQ7tBOBeWmh1IxzJjDF0namC7vMzqQuP12P0FcvmDkqvKj4huiczSjQcN5yMA
f/0sgw4WcCNu8uSPgD9RmhN3NVtLCpDWaeG487EJxjGfIbKzv2cEI62ftkAqdE6CU3Odzr8gGWXT
iQg3BfwpZ8mDNtqUHHvEbQ8wxuQC2bbRto/Y56/GZVcvu2oZR5t22tI5Q/oec8u+yGMtsBZyJSWw
h3uBUa2lMte4Cdq5rTnM0mhKpta/a8neJRw9HCfCiczxevnkPeJ1EvuVyP9k3xie8G7Uu1E8Z0hf
zT2THxAgtLlnF4OT4WXCVRZAT9qm1SVTLyA38HcgLzQmIf5TAq7DdfjyEtqq3e8iTiOr2mDgevMt
07gp4U0YLi7G6IuqOqVyqoJjC5fdm3f1gWuYS4biu96eQb/53+S1zDCVTHBp9Fq6PptDMLNFCFvB
fur9rBZZASj4Hpo3/v76af78SVGYE8VlbAsIVXW66oR1NKSv2CrMhxE8xBYUyaWdlxu0WBlnO42m
xAFrpMRDCYXFRt/jpFWs/PFAjDXnd2BUTMHwwyxqRBlllTKT9y5E0LmkjORdZMsA4wPSC+tLuSn/
6cGdEzyptZFul9OQTSGPzFyP4N05BRr3THksFX9hcvjzLwPUEnMdVqtki3GRD/aVGSSVd0I0ZUBy
AcLN2mf3Xjy04hH2RFmxdh8oUGN4tipjHrp4NXdSvAvCy5KhkgmHDKfLoRiONSjz0fEFR2YLEN7T
fwNkGybfVAbINxOggoIPZ0nYhLCGWk9hE/jEv39f0ewkEMpnrVhgXTiGBL+ZZzrHbly1Og7F00zZ
MRpoweQ8warTjt1dCfNlwwp2yy9yVGOswsCODo4t7x2abIduwAX5gBvWubvKwuQ6zEXSV6XdIaqk
J6g0fULncmw6cnutvjXxnEfXuL0DnwnbzyxeYRLmfcYJBLGCiS0GM/Khyw5X+Wf2Tf6ww8oyZTVp
0MGKvKyB52h77riohhi184Spbi0RAC3uh35PUwZGVXmOhReO5FmoLj65evNqLynetrGx2CDntXMo
nqsJUIZMHEA3AmA1bgh6g/kB7mUn/XPc/fa4PZepsaDYjXe70y6qdpFm1qB/a+V32nzF/SeAMXEz
Ezef7yZHEr6Us4Vw0PlVHgoVI6YdGoxD91rCp7HVFgMEBkyjha31wIKPdeyk54XEiqDPUelqZSea
WAW3Wb3N421WWu4VCi9WdgwG/ALgpiwi/FYdkxtseb7VdAR1HOgKUX1y/wQ0GMlTtSQhHEFc/poC
wZAluLnYR/24GHF9UWJMHB/4W86zYrZ1MVHKEIV4IJZQ4/qnn7AzzOaAgwqaMIRdTvGLhHOQT+CL
18D7XfX7Oma6cPGlw7hwMX3OY23VQYZJ17hlBBtoD5aKHF+3chFxzHMXZbcmPwO4WLm2UR/ccc+M
kMWc3QG1nk6jXsAe8UF7OGN2Pe0GbAhwihcMt2X4ntOHzoVfmhPhLIWrAfhrLpVXXZrKWAgDU3bC
QLcPVozmVG+X/jxzXKsjf4JhwEKJJf6DEhvSbEnPKjJsuIioG0ls1d9rIHK3/j9MkJAHqpdrIMXg
3+vmwoeLgE88R8Rbh7ISUGRDOGRfajsocrTP1Lr129cMU4NS6Hzyh1bD0SstguXxP7gFgKJKCU73
NUcqRGIWeMzs6uWMe5ViUM+858B0Ia4VD6V4MItYsYww5858S2Gjj8LDp8H2EM8fkzvvs5p9Gdq3
rv7prKRZe9WmIYnczzvJzv1FTtxdXKcDH809kR/cJQCE1asxULYHEWPNwFdOTyGSQbPWrzosLICo
m8I4NeypZ9vqZ8UP+AtTB4QVNzU3hUaMl8w+3IC1Zpx9Uo3ugwqdLif106aAE7Y5RUg411IsF0xR
0UhXNLLU1vfk7pfdjeo/hHQ3NNuqmXz69S4EksN0C1oOA6XwA79+89nNviT0MYSUaGe/E5njH4Ob
X4Hg2JFnH7K5MV+IOIHKb1PEAH54F/u99I9jTqNfFOTS8JJVZ11yfOmk6NTDrELgD9OcbJMRmg3W
ckXCmEE9x/yvtvlyg0/vXaYgfR1y03EUelRQ20UcrJug3giJ5c7jS9xeBILs3qqqbsbs0mLB+mwN
0njcEtuA/Ei5Uxtqmuyyp3RyKHaesYtWhTw3ydirf3skAAZ8/d2AOPvsywd4RoEeBdybtGHxDNp3
GIyZhrV7jgazQ+SuDAikG3WT/BRrxnQPAzr3d7NhpwyTPW2Y47PKd29dkxa+GBhMi754FBbiHqrg
5LD6kKIX4S1Jn+geojObnPjSBa4J/H/sxXfacjw6ybRdh2GYDJtMt5uDnb+tjzOVXhq8IRSA772W
23df/A+V2DnDqWO7YrxqdZFTCYyMUxzViUq+j9i+qcveBOIB/WYjm1dFWQTSGfkyrF7K6HhQOmMq
kba5sUUBRgqSXgRWs88OXzDbWWkHB0F1ndq/VDU7qG3wA+1jIG4MSz+h9gyHzAbNnPw903L3mWkr
KFtiTCTrAs3rKvBg7j7r4NNPPtLi3RtZ/Y8JGRvaOw5GOq2zSnvqZ058zoZHVz1N8SWJL7Cw3tUT
L0C6oU3Ha4JY9AWW4dFkVYheRrlXNQCCE0iXYsiUAqRwQ2anIFM710e22vuYGgZ1Z83IdA3fISIS
zdYO/W9VQNb3SC20SDB9YdKWC7R/nrrIi0smMyHq+COuwOPc42M4ItYB/+Flr94NySIX2uLI1fc8
z8J06eXvyW0G2VM4+BdOIUlxJjcfFgscOBLVJ/Iu11b4ZeDOgnYi5EwcSGZ1t6bdS3Ycd4FKkPjC
uG3uTTU1qz68Diwyks1WBxe+//CqpXxlp8JkIJ6mbZOxpI8NrRd87oJRsHrhZggPGeaS8F7hr9tD
9w4+yJP79bNiXbIYkEWd3SVHf8YM5Sz+HVOK/56COKf7I9/UeGzak985wcyZVbxj17a6Bt5CoUJ1
WJJ0InxQlTZT7YznEAby9hoDEKmmzfd1gnDpFrgoNHEsgVBgUWMYz6DYAwdDse8odfkNeQExZWpQ
LWfzRj7L8nn2PWT75sHVoQlUH+4iZWfEYM0QxLc8CeSDoqIx2hEU9vfKgLp1qWUnojh0Lm3pnASR
7DaPjZV++FhZ3TtLgJle/eBs6vi87aLdM6sdKuqzDtS/Yq6Tpy3XLNxWdq+t6IVgH+ca2yI/Ndof
XfvT2I2xMRhw/ywwhHcjdz20nGJXnbt2geTyYvv/bmGKlmTqRje+yMirUJEV4I9PNgctVSM7ie8C
2bLZhZfIvau0V/vLrHjXx2ch3BPxyju71B6C/BOjb603dRx7rQj5oBDHafhYEDeleSq23nSvFjoh
KUP6XYmgr1m+gTjBVOL3yTFHgx1e0fDgBXvMwqM3l/yTq1gMLwFpT6AlkhFYmksG6uXSZethifKh
a+2qmNyNmcjFx/nERp0Yd6mxK5SJ7l2OtvLl4/a4DMu2vBloRa+xXhKfI7XBuX3gGHRElcccOkfV
dt1uXnZXgJyI+jKn0/AJXVQiNbwjyYwH0qUrcAqvUP4IPks+oabTAIPE6VI0GR2aaS7ezsMf2QlX
K3Jaid/uw+BbMU96lIw5FgxCUE/+Lz6YMeRj2US3YkHuf+DJLrXAU/1I19w9qqtmTBkB2Dl5+eL2
CVkQLTDKyA1y9kvdGOYEH3CVw/molqj/U+fWSUBx2nrsdTl/0LcGzqejIyufBkPaCcGI2WQWXRlG
at6yxMWzzLELM2MBr8NWZ3qL8hfCIC4Lt8Tqhvt+DgVEXvOVQPKS/JuHVywcS5h+Hvw1IhDU0u6J
Ht8injEkAC9d/+z/IV+UsBmHYwImw8VWU1C/t/vd/oIEYVlp/81UHmO2V+9mgCUBCp0jrs0T5lgP
/O/PeVFak3/DvH8iDwfwqv9x2gGkYnqeSrfWXdbR1cTwsPqhNZ6IEoCJFN1JKuncwxxrLYm+kZ/u
kQ5LNuEpGyRo24KNFkJCBQNnhHV13FYKdNG1QkWxzeE4Kg6NS7xrxVqIFqDOawKffDVvEf4UAceL
/PA/WcbYa8JiiocJNpKaR4JDFX+O+QdbCHnXWOKpBw5D4Rb7XDB1DKa+3zJRLeI67UOr3dDOJBVL
WYfAxJK1zdeC9aa0dSX3ahFZFXVJtYUvMuJ9GjjETttVeF1vVSLGeVi4fAkY58U8QtVah19leJZz
OsrlzV9gaumzmC3ln+crODVQxI5rjcEpCieT0cAQe74lkSr/hFJzC0EYyR2Bz80eHMStRHuBcM2n
Z+ZSS99fGryfBVdbwJjQPPar/lgr6w51HNsfnVkfKrseENLdyptAYNwW87dA8XO57P1JnVriBHff
5fa94tf4Mi8EujNy2+20oeshPSJVExAk2JAvAewP3U6Rt3/nCVYtCG+oh6nt+nuKnbKe7z9nLwkP
q2bWCkejXq9bek1PuBPjMVuY4SHeFyJHjM84+WiM12x8dsM9yq6SNYsuqe/IxSUZkRQegL6EiIds
7VTVMaTz192A4EFAT42TDBt52klxwKPpG6EUhNS8UzeVuvlteQ0sS6U2Xf8Qlc9K/zAtPeXgtCEv
Qa+HRIjc26hUIvUIrhAbyKqwvJ1CBfgF2dv9ngiXQNUacH8riD+geHf5u56/F+NzSBaNt2e8VrwL
yXO3oDZMYClWF29uN6h6mKXMRTJMOvZYrGUkMmGTp1tKveoIqOKRehX/jyJ/BuVHsnCjpZh++YLF
Y9HQnQLb50Mrn+N86LA5cFjZBh7Wwk2PacAx4NnjSeFSBGT2I6jF2hoQCpQOZLUE/w2oPTJF9CYI
8IEohXAS42FBDWbEwlpo0JfEBaruq4FA/Vool9CBcQ+bSNwrhHLviyYC74nMimepjlbJVVTu/kfV
OknrxPSIh47YOPD0C5WF6ignhBMWLQHNnGMtn/OREmZ6WjN3D2Rf4srW2ORv3b/NjDjlWadIQLv1
3aXHYbLTFr9GQikGy732JljumcyE93rz5KRrB4FhNwJS9R6ts3ZruJOmk2KfEZeFbrur4bNGHT8p
Hhlzho6bEqMJeCPtEJmkGDravay3phdcT+nixMqvdXLu1WmgSc1wP9wL5y2MRd0rJS2xfISKbAqi
uN02w7klgm6+qhRZyKshB+f2KUffBIdw0TOnG/5E/t+y+yv7f7QcQ/RXVZ9wOrHnB0m9DkfbpK00
ORSGHa4M9alnK61ZEmKbiJHllE1D5y8pQSYPR8nTTtg3/rgagIG7H3Vh1W20YDaSK98Vk3MRzj/y
PmbhIKmBlWIVZsq2KIFE9CuGBdwCPBSxm/LoIc03g0u6LcQDEwJ6finJ7J7UOZKaZ+7DWLk6J9Vt
1l6S+uwtDB87HhS1VQ8aSOFks9b1tUqdbLQAHMxCmACdvLODZFlk+QwfswPLMYorp0GoOJPcDa1M
Zr09FuNUHQOzUAAp+l+dKSEUSmtbtdGWM5rBeMHgz2hMHLZDNdlPIU0uJbKaWQ62evWmyx21M0aZ
WbBjJOyBvjMc8xV7flwuuNWZcudU2+ygeOfCroHMNi60AsT5VfgO473SWDDbZO6R+lXUL5PE7KVt
Ll54QefK5xjQ3cGx34I+Umo/ANU9F0kQBDfCydH/UgE4ynw6M3CN4zLWrUK4ZPm9DG+KAofuHK+k
GBDHPdiJiN3enC5kxZnszqSj9HSu5uuE9mQwZU5YbKV6oR7QNKu5OjIcwC9ClvYMqVQVSYddA4pO
l29aVMSGH7B38eglKR+jVdPOoeMW3YbVNFyOom1Gq66xqQ1mGxsFBeHh9veyurntxfDPnXeCsSBb
cXkoy8PgHwTFDlXMksSF9tKwT6pHpt0OhFW08gA2iI5FPLr7Kodku/8w/tWqjVXQLRbmMBkFq7k1
qBgqnNI/ahp9eEc3dtjHj/VV2SjRyY2cGYtAchZi3qXT5E7BC7RnrrW3/hTysgkmwo/QwaG1WTgT
TgfCvosPNK3Ptn5+b7z3qH1EwyVcbPYF7bTlXmFw2WyZpdGhkZikXLCJEn9h4cHNQW9okaxRzBhy
TMWhIMsPe0gNJIEaNhHS7mAxxtOJztPwhrNnZwDjUT/T/FMI50J7mLUHFaoThjNoHb1dS/AGN/6B
BAzRWt0OeeiVO/1KTqawNAAMhLGR0FfsTlA6BvIMxChkW/IOZQIIaRFyiIqqVyi/JwyxV3DzuuCO
Rj7Idjmz2P0zL4mLhZ8fY+hW47HNj+63UNuqYquRbUBenrTVSVQYYyARa7Fdjxm+m1WEifPWaPYd
sb4kYlmsYuxL5WXKElcQyOmeUzEAYzsZJ/y3Yl5n8k3/7o0FYggzhaw8F94aXhqsP4Tj6EnBE5cy
wHlWD5xv+VwSl+oN0IHK2oMJjNJTpkrJ2sRHgTGW1fDU4wOJQLnJ0C8YqOgUQ+7zxHqLFaxTs5Za
riS/zKg+h7MT/NG9vy2tCDBa28Pk7ItBddpt+zeIvzyywd2ZKU8WOrF6ihbuln8x3isCaMyMenC2
JLZhTlwU/SzIJ01h+G5NSQk6QtgoL30+QyLKFlPeFmRFtPiFm81+4GYFeKyejNveqO+sorBA8Cv7
22bXieewu+6zTRrs6dCxiOvSBPXTzYJ5iGUVdwBfzSPPABRvk+0sLQusBiN+08mRHOcAMCFluDus
z3iwYzvJp76WAusvRhJsfEv3oA4nc4RGmcjn8O5nn0JB+eZLvbjATuVN/87RgxGqcmv6y77zjtQ5
atla0FdSPZU5tgxYiiklV4KZx7p20YF3nsTZyXDPImf7+AEfoX7W0ssT3pPZRxytpbMQ7jjSw35t
kCGLc1Ocy3j+ZCzD6QW/Hh5Rui5Ai5AL+Im3hNGOIaOg7d9EdTDFTjdYXcbFjAmSttJJHbSPGfhX
0yrztU6B4Qai41tZ1EoRTu2r7dxcTtWO5iUPz9/Rgm5Q/6vQOJAvBHUH1gI+xgiw85TJ+ymqc+qf
cfk0Cxykd1O6M5qZZnrC5L39D1Pntdu4mi7RFzIBBjHdUpRIKmfZviGcmlHMUU9/Fu2ZwQEaA8ze
u7ttmfzDV1Wrmpnz40dfRO0iBTr/qe2Oj+igNj9y6zWy+8V0+8S4iqNgw/N5JQf8pIL8mVq66hbV
akzXLeO0bJsM26HbAcfo3bYAyvHRSZ+Z9DmwWpoXo7jWPZrHeUmrROcpwPa6CfjUuYZ3smad2wau
MB9j2yqWQrb1091TY6K76nIQsgtuTlfYuwpS/NTylgau8qYcVO9fpbKyH+I5dAsgEvFBYpdg0a5+
hhFOX4iTcq3ITNrW1CChtZYLrubCOiVCUGxY/AR7XNMYRnY5bvdCs9dwHX/q5P/wjJx8/di67d0w
LiSI1MPR9DocLuqht45Vt3V7d+ype7wVxbWML+3zk1D6s90WGL3YbOp2ChAREzQj4DQTCY0uIE5u
r8aif3gGcYzRpibIwDrJvNkaDvRbwYWIcDWsTBM0+fSulMaZeg28eXuZdgPWUHe2LRcKacoleAZ/
JNq117hrBCcKiPIFHVAY/7/7bPWIJ4d/jWnBo7BM+C4V1/yWz7p5UN9T3Ji48cI56cuhu4LQy8J5
w6y5vUJfLRiD4smrXHRvJIz+t4MGHUEjyVl5C0N3m19ttKy9wnqZBUMYqI9Hbiv9DxHWBxgCF/WZ
yvW8e3Dgdxnmyx3IFVfPXJhN0oQTcAB7LJNiGYGWvknVPcek1E6tkxIf+i8JbIwdIjqckzUKv3rK
zgmM0f3+e8Whuq+bIBDkOnyQdBS4t1tTJ9ewaGrEJJs/LVM+SprppSWghjFYcaxvIDCk/Gws0CUI
30YHJNRjFA60hK/tDzRGG3BIKaBEmeKFwIL1UHBHb/P2Eob7yNibV0sxD4+ejgc+MKGjqmalfHYP
Np1tpm2Dfjvcq+o+M29Vf3sal8q4QM4uu2OCx2bqeOQSFtHFQrvYk9aWTdC9Felr58+XnXkZ7vrz
1K0lnNf9EdRa/Dw9AmqMPfmNC+bTp54c4LWjBBaqKhOGNRVoobls4NJwGFyqodMcGm3xv3ABq7Hp
Qy277JnmDDpo2F2mTRO92XDkXCDmJ9zv/Rv8FiV842U0QjJYl0d1lZNbWN9zpxVfw+jN+IW7RKV1
KigH1VYPeJhEGxDjf/BT7embpSvzCSpR3UbxVyF/YDIYho1ZrU+nHGsVA9l6r0QXnP01d0pl6zig
yYoFux7zKODObe/oj0ONLWe2XCCBbP7QINC32eyR0tm16Tysy63ob9mvx+duhieQ8nSAYtzUW8Ga
+DTDb6iHq/r090Rr2BbP+h/MoU72lBSqPyHbe0sbOcxoDuL7jqFFfUIEZVxB1gj7Bfoo+g06xkDf
HnHz1ewVUWcjRdMZN6G4esBwtCKOJqieWk6TsbAle0kiY5M+NwMPAEdx0vBLyhXbfkLbhTmV4xPd
Z3qgEbKcR39RKe1GYj6HiGHm22C+tc9XMmjBDz9nbXTqYlmeWsbzBAH/tcOVnkNmo52y8ZtNRDFk
u7EbdbHtlmRN6UQAf4vtFzABNdBcTVhe+vicNehkTlpNMd64wrLgCaiFzOspuWKCiHmOeTznE7yX
6TzPHHoqNOFA/yfWcE+GgQHhR1k9FCZ/q+Cxkkyi3F7VzfGkVxe1ujyysx6fHtVBKfeRgtC1UWwx
dZ71lNgj4lcUExh4KCcwcFJ+iDMrXZLqf87cbsZG85/ySa7JATflBLfKyiPAPCec3Iv0SxGhxgrW
XMD817Q2W4qHnzUDt2DaYETAM4jZqpXdtaiuOsFruX/8hjS5rE1mx+aDFZKTop4ezOIkqed0vJjJ
TdawTFwl/5YPt766T/Oui1JctfiSKecqwK5Hh9a0dNO3p3xr9a6EMWeu10Fj2QAWXnt2YrIpJ1l2
Wzy4qzqk5Jvh4tZI9inBkpVoBarrz1wt98CqPbW5yf2yB0a01cbNv9Et5n5jned9Mf1HauDNcu8c
Q968+skpz4+Kdka7urPRbZ43+I3ZuWGwHR4raf9QCEgupWBZIQ23C4STCF/OVD45IEbbrbbvSHOP
x7g4MfR6BmcJIAij+vocLIU3Sv9UyKszju17qguMZocPtdeP/+xZPC/Y/YwbpLtORts/gj0KHQoM
W6oGO33BpAW6ii447rc6vj7VeasgPtl0p3rRUoi/YMmuC7yF5/Q3F8hf0Px2I1AHrPnrpF4L0frb
Tn+C/QOcy0kPVgKbPtuB1Vwf5QppjArRIlmD+ZvxGblJZp1z86jkJ3K0iXgiD5PcTB9CFa73qWg0
eWxh27quQCYV/yYCqQa49q7ObIZz/WTG7T9FxGKg2htj3HT8jl/mhyFfg2U8OsyTZsA3Oq+j5lda
qICetozJl+p/MRGUNGJI7Y8z3RL8kzaekuTYKnvaFswTRkDsVBHr3ZaPgbnGa++/PVh+y2uPbdK8
dP1Fj8mAERFd04JbDasR6k83AUJMPFEZrbWKq/1qU4AAn60LsgkkCF+7MNvRLfFod/yAgiXlAGut
XqvNXudPiacuRA0EIluY4kWZZ/pupS+y2C7d76h0yrUWgwDfA6vCKrzmpsAAk3ZSEHLGD9gtwDZE
8oc9/kVKTjhDh4bDPBKTI/PoaS5JgBrTLN5F3rQRqhIZfFs/1wRS6Sf8G69TzKJItl1Lb3jhwG3j
2s5JKpXHzuZ2D3vGwmI7dYZxz8/X2+cZeisRx+aLIg1xHToYMOFnP3uHUkvUONBwMzLE9APhODGv
oUT+ct1wd5poUhhJNya9cuQH6TJZwD0iiS9Xr+H4jkJWje9D9xHJNr9YptkKcEUuLBJVuJ6Q0ggM
MuwgB5iXZJZhSl4n8wUyJG1ACNLKzUzuvnILKzY4SxEWGpOGZDPaL1VSmr4BL9SuscLi8bU9jErC
rlGnMt3BSilqzzakrJTinuRXho7EWUFUzumPUHYQPR4uZ/RRdxioY98xV/cBNAQol3TxeHUInraC
Yyr0XYCLW/QoBzmuDsxolA+lNpu+Cq61c8WOxdFtee9KB8MDobOmXcK/9ue6OM8AN8+gk8uWH3Fm
pDJioaeLO8nxelhyc4zMLbwsMnGOxUAxNZahsYTj1sCzZGzdLmiy4+4GOYrWCI37Wo7PGp4+NtXo
bi44+CAlMV3BYtG/GT1XteWhFqwi2XLudwwbCBMF4VudV4Z4weihWBWcUs7UQ+g4+ysaJOi9wPKA
XwGpDYJRuVS3aY0Tx3n2Z1+61L2tR9cAvycOWe528rH5DZ7KKuWqNMCRDatek/Fd36dcKzNHp1xV
1C+qedIWGjH1dgnUnbEcE+WAYqbJTcoJmSeXKMfWNobFpEVy04o2f65hkPo4wwEPG+H+QRHKYwMR
DrESLyx5WxvDcQoifFiG1P0EDP5dhhM+SvHTmxIRxDjS4EOUjgiWMfbYcG4cU5QiMhK0F5ChP/jX
gXpMs6QKDgajbmmLkvLGKVHPbRb0FIh9Anjx4s8RO90CdujLI8j5zMXcL3LUv0fFQvltBuIFAZkc
zymJnXRouwajdhn8k+pBe2SrI3ACpor1AjZVpX+QDDWBUgIWCh2saeXG+Gybc8xkwr9Iya1w5mW1
kg0y75unSYZq/jKawwNMYFjYnWH1P8EAmjqPttKMJPX6MVuV1qfIZt94M4mRu2Pi7gS+5s4Gj/PO
hfaJZYR2XDuPp6O19sDX2l384fQMD0OGmOKRghGt9Mn+4SihmzMAKFyldyXG4uCMGYsvx3W5CXct
FIiUL83D42YYXpeCVZ5VR0xtvXSQxH1U7sUNDybG2gCWBTdl90Uxoi7sTa4xjRU4dPuaF8p+gdaG
EKJw9XwiwzTNJMPEwyYiAYZ6w3Ov9BvmKsYmmkM5bxdVfY9nH/3jUxA/hdxW20OcHuv48IgPf7//
kDYUZKx6ecuMunuua4vbA84w0BYJ8R3vabiKMXU246XoocYH66ybArtPjOtu9lZwEAoJam2MYTtu
8fWfFY2m6WOFwSW1+D0Vv3xH7ZzZjaGk/mo2r+HzjvEhnW2UJaiZWLh+QlMQdkOwy08CSqo5TxTn
j1dRR0fTdA0QCliy032XgZk+hY+LLNxogJ4l6zHwSge8UnK8CLmbLikIq88p2Wm3mjGKd6cT1/Fi
yOsY6PEScFOhT57fGHZS8C+CFj/bUybvH6KVmvDhnhvMxBUFKacWir1OD8pR33XEWWB1HJBXjZuY
X80FhmBsaz+lvOTPb5SPWHtX1XfyjUpyHJKjdZKSoxEdBOmDGH05s7Upe+/8UORcR9AgWUmh+OFx
iafl7mdJcvn53EhuNF5KctxOq60gWlgcYJRg9VdnVX9Kw6oIVikwh877bnnAVuzcEGZEKpDqueCT
3sUnexrjI/1WhGjawrkFD46YDhJISo4fMqa2kXUSdvNRXVWILyw+GxtyR8IO7FbXulnHidW1+4e6
7106c8BCbulKDnsqQrdMcs2bZN7y/gYRWnkjc1DhqhIsMj9Ni/tr3U+Fjv+ossIdj/KCO34WMjpk
0V3YDC9mgB8BbrPaIjNKSwYFrBfkAuZ/K8dfR3G+yHibzun2CaosniD+AXfjhStqq8A2Dz0HUcB0
Gc/zIdQOz/jQcwlr9oDpHWI4CD+mPUtfM77S6Bbg+AVcGh3kkBnHNhTXerWybwWmdtJTjHJRRJul
cvkjRkkszqNLjcmj3uD1IX9JxBQLn39Az8ARsxVxljIzBZu+4SOXVxkLdv4T4p1qHYzzCzrBUsOb
IUnjYW5WJtbT8KMlgB99iMrbYA+GK4uuPKff4hRvmBZTbvMwz4NxVYEzJXeRbTq5v27fx/I2RBaI
/Kd2Er66zuoTTwTeLrq+6Iqpa8iO1Dli7kj2jUqv9rEUjFdZuKrBpcQhZQGHL56XsbkDiAB4JJ3O
IMom2JVoFcpaLzZzELv9btT2ysyiSz7R6E455I9jXthglZoThYnllzj7DtTvUv32kWdEph+uXLta
7QoOX436Nc6+MfFT3UqKJ2xPBNDKy1O5yOPZH88zup6VlW+Ndu9fo/Tqy3ZIWDI5SR91clIWoSsg
FqRwjedaMME6uoYVgCVhGo79GfVO3LwPJcdr9+mvDe626oo0uEztE1mLfhW3NFlhufK6akMBhkQQ
ZKOg6+OdYNqPXxQRf8AKSOLkqym/VPPc/etzrCRnEzNWvRSSezC74YItdEDL60FfFwXj32VfvkkP
wPzX2jjF9UE18Pbjhrwa9ydIt3S6c9TmURRPTXDOgunC0QOH5xFlF8uxFp7sWXKUOKtT9sAKQraf
hzPe5feC6R39AVSBsUxDw0VTkHdKw00JfvEuFP+R1UFf0K5g/uVyz6aN3873DNd8x6BAeyUI/GFu
gXlCBDLL9WRQ3APY4C1UQP+w0E3BfYBpnGV0fUkhWBXunxxcst04HgJP3sM38qUbxv1ifMeWgnmU
RE58N41z1111wiROJHg0h+hUOXdrlkJegql9k6PrkCOtvURjk/Si0RZ2OSdVYPEh3F5keRTzsMKy
w/LX8p0GK7Vjcb6IFFzAF/zGGJvPiExh9TzFn4TWsVkawyulbHBJKpYg+uR990EA7ZeLDGnHYopG
eqMjZgm2klpESuXJe6KKE91qDyF3A45lc4WT13h6dMeysUXBgXXC4Y+ZbgWSHZlYWmYt9BWcvgvz
g3MZgxZEC4wcEH345pEsxHHnZ/vJbYJoHy5nnFbMBdoGuyFFx8MSp0YUuiY/3IwMx1HY6UzbkqPQ
gKnfY1DpF3RQqfdRvT8oE3naufjaRTS/4cWBkOtMNjzywrb/A1MEqhEytk5R97jQjF1NhN8/BFwo
CKMvcQkq9BoQBkYqESdpLau9UfQKjx7M2cPO4ESE++91b7yZ33V5lrVjoOzNcHdLJfqo1ma/ihSv
1Y4oyuuBcEI/5dBP6uwQNLtvud6Zm54AFHPD2UpSWPhw6JAaFly1OxNgJRmZ47nTbfvIbd8OuRTP
G3GClwJkAZ1O218IXNHqn/i0prLhv+lK2qwKvPswbHKguKtehbg8p4qRb4LwaS2Qijvnj3NnG/JU
3ahWx0I6BG5dMqTYC+KulrfmbDMa6xZhT/bi3lLCTZ0ulKlnHaixnTN273FIEb9d6YKX8/rzXcwH
+oeS7S1C3zoKxdVA4DbQWd6l4sNQPkblg8if2qPhX+qJPftutm+qOn+WVtScybtln1LyxQc/7nHu
tqzTeLXwDjlZukJpgMitkUZn8ZAgLdKLxlSf8qa1DIos32kQB1hM8HeOFv8EazxshKcr0C/Pfaul
T8eD2yMsCNOo8luGy/NctSdTtwMAaciiAmyY8xN3FHHSqRJByh1dWw7NsqfzEJ/a+SWTFSGJxzKz
fe90minnXDiV2alJjnE9D7XVdGpgoCC70unL07DiXBzfrqoz89+wW2oHmgqf/LY7PYeP7mIusMfh
fQloxcsXXKFa5SB2Z/mM6XmeX3Gf2lXuFbkHNIAwB6ePOlyV4UotVkm4GopVV6w0LuEcOuo5USwq
bE/YRap0qwwbYeFxIW9h/LlezMJ5jRVmS7cnQEhe3vbQN3vWb9y6ib55zNV80tW4T1ZrqMUKThMs
FVME4CdxQm74Muvl5J2wTurJcxLY28ypGbKK/fxH5VYQX3RK4h6nH3o8fhcGmNvG+Mp/0f7KKzkj
Lf14aimuyE6orM/XuLz3+TUuz3QlYM+Z/wwzMKkb3N45dXog9EaYa558BsqThptsmQT3MbExClH3
5Bj56hmTp7rNeWrXZrTGf6Mxz32c8O095R28oGqJdydbFa2nap5E6pDBImn6+iSXmMV2OVDvbhtu
R9pGukv2OGn1AcOfFh3XbmQsM/oRRLK9a8l7xMfE+qZg961vDlq4x5ESOuZjA1s3iucgrJWSuqLp
0sW9z2QJScjYTIg8NLNcW7+SGzq/Hico8EQKblFV+xUwQkodegwMyqRV00HAxXH4rQKuF0r1urwR
lYQW0Lzi5AMWAlQDnyptvVTW6xRULIhrrre2Gyt3Yx6NsO0oTeA7Rwdv6GbcdeMBY4cx0HYHdQmv
o2EV5sZ/bGfalvLDmVsF3kDQLvCq3vubUxHDLVXSfleNQhE8mkzMOy8lY6dMyVVGbnC5lcixH80h
/+3frvWLHh7C2PalOZPEtSCvFWMxU/dDcmg7xv6HcY2Wr/OLQC8y2LVBwo3XegC0t4bmsRJqmtJW
IS8M1hyGT+C/8UIoy7BxhtK29dSWHpxFnUxyrK+TxfjhP/MDRghthMa7De/sDLhDjACRaIJrI00z
S59ZGjQKye6/GtjgmExozJH/E/AxrEjZ5PgcfslfYbup8ZcQkmO4MmUJHKseDzXld8UlJvHK7GC+
2Wj1avRJWgAPTPK3Nn/TkgnfRPvvS6t2WZMFUmbLTGKY/MJlKB3VBAg4RdgcbrWkPpwfa2zfSuVu
Qrhb/Pj2g4FcsXieB4ChOU2LayDyISoMLamWUVsV7IQHtoTp2QJa8Ajns8+cjZ7Lr4uhfJ35m5c0
67XCb9naG2sMD49hZ9KzV+AV2AXWMma5GC7RcEHF8WMLxNyfhDUJX/zIqGRZRNb7rFxH1UbQt1m6
b84Zqe1iWew7OmOfqwu58XNKc+WxMo9afmrACNZnXzjNhJM2vcR0slwsIb5gHWs0HLWT+PfIv5iC
6M2ceQUY4capXuOaLYr0sQQmhOSl5hK6ZyUHVMQ3NluaytRvjFWDTolpAwa4kb2Ron/EHsBuB3a1
RJPS1J5SLjTuqaGTi8sPPLUn5XHoonNTX1dnnV5PZa0FUCIJAW7DFHgp1KB9xINip0Du44kUh5jK
jU2YWfqwLWsnjVwRtq7q0lP00PaZjoPB6uWFcJPegRk/dA8prezXzl3G30FyntSYv8qVOY8DETX8
S0a2f8klSWlqgQFn3C1HokP6gi4u8VcLVLnZZCtgEOjd6j0GyXuJyqvfucEC4coraXLrt6a6lbut
lG59m1aEx6Yio1eBoXOa5ZFbV3Bn8sLKAaiP27N0nlYoeK08xd5fniD4fJ5Zocr4CIc/T21FON7C
7k34BnH6pDoErwRc4e64/m6iwyzccxDBA8jNOTpwTnV1TyTJUa/DYTWBIcJbOdvaz2NZcLG0sQUQ
C23ovdX4rI5svMmGyluTozdDr2zFCX8WdRZdumzOZsSVghHYw8FZUH+NwekljYdeD9qCtkeIBFbT
W/laX7HKh/aLYBZPM3v2dJY5dXJQmVhTdWbSMsbQ+pJWZ3M8Ddap8/n3/3t8i3rOOOXJKOxSAmrS
T2p8iqpDUu1wPWuAinRPRQvg3oYlsfdE+oOSiTkwE9bjGuNG6AJj9jWAlitqj5myNyD5coAr0MLu
0LO5jsJrUx1Sln2zuuNGBkchHDL5GERIc6c2OnFkkDksWS+mIJiank9zmx14smSe1eAZt4xbSQqk
hlsYbi+6o+iatRujVTUWFs0lfTbuHL5h/Tgyb7X00H3Jn3nwaJuEk3vC6QNZB/cJJVKM9B5YLRiU
+Q+hr4uK3hoC4y0g7jnJWjd5zImhvsRPQxTGFLxX4AiZjZ4rM+LGYzulw7NNFH8OjCqha3bAn65R
tCGlh9M+/ieeZQq2sQFCvKObWJ1zxoYhZtl4AKdqau6EMwCCk3QntVZVbDkaP6dGuwOstS8gUFGy
mlH97cJj4SIJjJIllyVQcOSC9NiSkgecg7zjPZELOGNfAnVzximsuQW/SJWcC/EDewnHDb05oDin
wZsW3jTY3akA/vOi9ocKXe+tKVevTE6ftKBYzRfIyynLb3Zzebv+HkEmPuiBcyDplwVc9QWLjwwD
paNb2mMXw2NAwXi4xeINRt0repuGas38wAglZOt8IACy6Yd1nmzeRGE1q/B8Zl2qqDU/1/CiV56A
CCt6qjGd+hm9NbU31GA8ptEbd/70u7Xk7kYvUyWfZ+KcLRJiO9RC/jl2Hl42mbfSvbXJdga3o0cs
7S/xVkgXWIomhJ/LmfZO5o4BPW5G5ddGtrBYygfxjZewtkOg1ly7YgWGmXF+0QytH1qDh0VqDkK4
V4ko9Bs84qXgUNksdbY+/+JHwg0TW704/friJFqcKz72S/pLTZ2dyfap/IrdDiOpyfD4VcRY8Uue
VnR3mzcbgfB2sA3CLbimZiJstekKwlZqeoXpKTWKhscIcbor9w62asatt3B2mAITZ1wltxy+nTf5
Ro5sYWa1KALSiMci2BcURfubWN+Z6SH3j8V8bmKNnx/grVsNL1UtDsJQM+uIv2rrIkeTkUdW1upz
U77bx7VW3APYgMgPGaUWi7+xFJsJmA8cfxGAJGv9h76GN1nUq7Utmgc/PuNmhYzMLN+CiozjW3yC
8N/p2f71dfQPQN3wycNba4ZzQdO4vwedloMfwzy218WD6e+7Yi9Oi0mFOkgjrPtgelk5kW0Kro+I
priSgI7nfv8LjGOBWaI9+PydOjUrk4bLnY92mQLbMdt67/zpBfj924yZxe5J4tM8Jx65f+gda+j4
tGUTCQVLqcE3xmji1dPKv0C7UYap1Vzc05o01QIZ0w+xZjNHmGsOIge3kNqtbWauBR9GeWiR0YKk
W39RvERHA4KWSVLOLr9iFR/nlozp1JAC9TKASohnhBTnnEQtv5mkbfhJHTamLRqSaEAXv8eKBNF0
zEqB7aqV0hojaxIQlC5+99uPbwaNJqVmhyq2VDLm8Ei/RY9FJQWKjLGnhF020Sde+iiT5eiJ2wt/
VkGea5zOGLrmldlBIp9ubgP1FWPAohVWECZkYWWRXU3S90IB9n15ydrnYHQFw/cnfv1hoiTHsEIw
QdwleeFh8kPq5wij6qsitJrsVYreyv4t6N9CG0sPgYzPML0wUmZDrsxLmlya6iwo6AwrqFYAsZPn
PiZvIK/KfN1wec7XEmtDvib8JfB/s4UUWUs7+WgqO2OwFl/H/hom13dbfbyhUUpQ2eTcGo/+FZYQ
9KDtkVlDNuywQoHg8wE2A+bZ/rWDGf6hhNHGWS/0nnDrjVXdrtNyw4Hd7LfYruS1ilGs2BS4OoqN
OG7acaPmQDnmf6f1kUK28gxzi3hcu6YuDHtatdwACJVw9Iw7mQ+dUpSnqz4QbZEodWaU2Mwmy7WI
wcLfNQI/1A1nYRmTqY4PbT12VmbQvEjt6RKzfCKuKx4iiRrIvzFe9vSI9ZK239wpeoAcaBDvmujb
MyxajCBy66VLh1CZDQqxPt95BBdSB4CXwsmwqmvWaLrRnOfqZZzpmd9JMi/849KMt0i769EbNQ/4
fXrMETOLIT6eFVNx6XvAXwgohTCc6EmVTZM0bPyN8W5sS+roDojkEpdebZrDh0zjMf1TJUtDE3oW
YovIYw1nnL1xOzELATOIDpGrUHdx2+EPQ2ebMD6v6wBfDLGjZUuOnC6wajpTgOujPsAMFhGxa3jC
4kS0m4l4OLapQGcwFpHXZLhiqW++eIaf5ta2VXNFJTnSH4w+dlAak2yS3/0ad31WY/iyhMRKcIwS
ZFoCZ4g2vI7aOc/e5Pi9w9uS794cXXrrxnfxtWo2Pv0nzYadyqA5vPlshQ8sm2Cx2lUen+ZMdPO3
Rn81mtcheJU0OwNu4FkGoLv+3K0cuT3iGAOeivmzTHGl8ta66KQCMxWOulZmngE/CN01LAEjo5/q
7ks7+tLMN/KpO2cu4cnFoxasot6DV22isU8o6DlDYSxxJFQybGrKL5Fl5pwEHo/Gy0y3lZAWHRDZ
nbj8XBY+l3H3DxMrh16sea0zEEyI3Dr0xoEtY/V5CSiIT6kjuFJPQQsHDRVZ4dZb2lpgz8tbI9rq
jafVBFERMKYKKSzeWnwObugjv3emWRLQ2rGFK9fTzz3H2oi5AdDQoDv96PUjWtkU3oOFxWyuu47x
Hbpeoq0TPt4G+hLL9IJXfxjWvPrqsObVf4aLprN4+9PO+abBajIGKWChN1Q7qrq9WPgVli23T6Fy
webeDM3mDcMeMvk2Ao4tbDNp20iUkG51aNOgpq3Hf3HYz18ctiK53cMNuezPH4j2oedzWolg6ZHQ
XLfBRi02dHCDP+Je8wSMqu6L3ysNubeWsSmNUYmrVSCq23Ye7jQcCpNTcphYC250GeQ3P3nP6ZFI
3+UlkbvK7X+R1vBYwo/7wGgE8/6plG+xBjZG29NXv2n4TfuXmaaOkiTi7iUCTvmBmS/k9NS+hRcQ
4ik0RjpI9sBkHuVNS+66civTezlcVdZDbnboNfq5R2pnlt1a2L6C3RQw6yFrkms09/pzcm7oIN8q
OyGkLx/V11eR4LKy6Er71f3/LhNUaqRpRg5kgCLnRgld52rZJF2JMwfnyZ/BlZYl8jLRjKo2Qp3H
x3JEXe4t7btQ9kG71S5qvI0kKrms/w2dSQ9yFfAns4aQcHc4bza4pk16TZm/9xhSi5ta3DapRffg
HWb0PNjkqj8xn2HiCDg63Pg5BQ1zQo9PLzE8hpfAU14k1Y9Uf4b73TMuGCaIveExpDoiBtiNgRov
d2rD7A2bNRGs/sfsfsr4gFpc6K5wJrVCxwJHCPiiJmnOD0ipFX3CJiv3fsvtYA7tyrVTBFPqAWLL
HFZJscLmXEMsXOXaChSjqlhCtBOTrbHQf2vr/voDsPJbNCux8ujqGjdjhbMl2C4YPFP6XuJP8Ypk
pVlPqm1cNntJVZO+7ie1+zDxxjzNEetPrfwqtK9M/a5v2mhtbcyNSIzEUrE4fjG4ymC9gdKkmm0j
0MjxRepyY82YaISWMewY7eF5i9/pWBsS7GELcqPKVITejGI8ZD6WWeAboiV1NxNZ1M6jg9Ye64yR
G3V/KxKC+gy/6dZypHGqgbs79DZyaT8YiVsBR6o9Ui/ma91uwpRM+JRnmSmr0aD+FEiBp936f2X1
JRmfPv8rfOjRB927p44zu/Wv6bZlusVyhkW3W5Dhf0B1iC7r7wQvHkJltjSyVSp4+mOjM7YFEshp
HnwUCyoH+sDGvmRKZACacVeZez4vLIS56ekAef7RyizNLuqvvCbNjiF67yXA2VFNIdhp0wYRlVKy
eA+11+f4nocfCpy562hei4+DlE8mG6yjdL91bfzMRyUoSLwc2wBj3kGev2r9xxB9PO32A2CePiE+
EUMTma92hQxA9WX/YYYfafTRRR+J8Sq1r1F9U9Ir619F+9xGea5T2sHEjaGsCXqD49f2swJzJ24i
LAsYdqCPXlTlPCjn5HlqEV26o1LvW0b/0RokHNSV1nvI5N3nT30qTIu3eOGZ9UnZPNqQkkX+m9Wr
7lf+60YLn6tOrHm+4dzAakUIppCPdESPMfPqawPzPLm+zSFgvElzAio5fX8LKUe8PnEl19RToJ3I
ag3tqVKO/qv+OL/tDAWWtY0mqv4z9VcAOjTrgqFqdSywICvW4xdQX9qShiwUlaawf57DCcroHJsw
aWjQYji8fZfDNFWTXbgkcAC6GpaYRqiJmLohHMmihZyVLW0DJKzAO5RYXt/uU6afa7Qb0iQST4EP
MPWW/IPkhENP2zyJl2O2s5iSFucgPgrDQVJOtzU2UlLiM2ULkU4adnh5PHx6ky/g9wBztL81vsuV
QeYEal89JalV50UMw0R4+NyUwmGDr1sDc9nYBaVcEMKmI3eke9DeYmllOVO3wORYdUcqIcPDjMS9
vK9MJufun6gGcwYEmIxPyZLVed8dK2XfWadZtCsxoPLC0pAa37lL9tmyflPPcXGh+dHy338LNAH/
b2eYQgbePQum3oMR0Ossuk9mPtC2TPb+XHsR7C9yQiWAU0jKsrFD2IL6Cgqb5LM+13ADchn6aib0
Ag2WH83zQCQX3Db/gARYg7VyEX2Y/kr5GmbfgvJTzX6i4ifXLOGLNiU6Ko5NeTQPwTy2qKE/PatD
ZWE+7J2a57JcRsNyDl/L5mnAlE6aktEriSbiwJa0iLJJ52nERTMsGGalnMGXL4UpJ+FTiAo7ODbV
/cSMyqpaUNvC6KjhKn1/ER9jOWiRUNg4URGT94PFGGBS9XpA1k4RW/6Hkc5Rt1v7qxAmH9FL2A+G
2ok0QuU5z9F24Mo3/xPsgpzzIsUejgSVl5NmcbB92Qr48oPJcNuhE61pEeKsEXki6zCljMXtpW71
Tk0So7IPSMsNOJbhNL6x6fksVotxpamv/v/xdF67jaNts72hJiBm8pSkIpWDJfuEcNvTzDnz6vei
/f0bMAYzmG5blsiXT6haJb4T9gNRVcNUtMrwUFPydfvBcO0/6TQOmVmZmEcjRH0zUm1kQswppy0h
xUEYkJlsgGDyNp3p4gpTKwTmyNdckAZnUEaYuof0J/SbdxIDr+nCTrNY+0r9OuZzkYhRWxE3w5id
Da5Apx+9l80HZhwp/UtYW3wMUEP/DELH7tBh+dM5KcDPwk1/D+WndJ5IpjRhoJJzTmKsFZF5F65V
snjYNkKFJWQruuFQ5uFTwZRp8YVW1hvQHoEb3y3MXYQuDsc3tTjrELCxhbhi4c8jkR0PYhu0qp68
xhvO5gjiJysjBgpSilIepJvjizbpbwOd/Dt/I2A3BPT/UgG5nufMg3o0MOtckmBXjDvUzRFHZLET
KZT5Z7etEScgCJrLFBQ2MZlIxmpW2ATo2SzSVdm1Jjwrd96pDj7/yL0gyllNZgHojnLOT0cxSRfm
r/Vsl/GKbPZ8T7T7sfIUZhTqg4X+IGIkvA3aJZo5Frju1wOrr8QJpG7OWZY8cLT/SlKriEelAUfh
unj/dR4oLNJlm9Y/rJC/2bG+TLU5rZS//CsdVWPLU/4Gf+WI9JBz0L4BzBqMT2E8l+JFnROtb2m8
qReHnvxS7zBg4xUOv4Rks2VgxzZ65IulGBAwzFnc2AI5G0hfu89pXIkviQJZJiCGHYzr61CAZrX/
AeWFpb665ANxjg8taHoK3sNT7l6GlPcyq/Evi+kipPeSAXn0HhgfcfIVRt/hEvO0itN6xHy81/K9
BG2wx9C2l7w9wC0DVg/MUwTLP9U/a+TeRc27Vi0gNejrZyz0b8NGIm1ru70Ni5Xtep0S0rZ22p0y
AAa5hG9IRKV6f5CtsUJx+KDM9cWL+2KdkRSIEGaEOhRW/A7IH5hxljR0r/TpU8yIN7M5MMFMECzC
ptsQyx1m58RHnNKRhMGG+y9zLHqXFlgX7aTjVFANoAfDuKKYJl5E+iePR2ggzXVBmt08oz8DB2mo
rd8I5ZX3AiqtV5ggK3AXo6vKu9DblmcOIA0Dy87f8qFTaKCKVZq5cRiNNW27QUcwrohD60zfZijZ
ZN8Lc9aYgKgxyWe4wO4Ymiu+ThZocIiArtAqBQe12ZvNPjnmBvgv4l5n8FV8NhOs26SRkUO/aRtc
ghujW+MY9+1E2nrQAkZsp7tF6yIH1aZ9lSB/CrWTASeApMMF2QlQay7RMBOcxf4COGvxtyRNsADF
O88ySKOTKsoMBk3E0G6h5Qh8XSL5vS7em5jVzdwPgbprQLD4yH/5c/Qycab5RhERF8qahi5pG4Ie
mOwMIT9Pqh0/gRnCn0hSAiltosbxSElBQ7nYZ07Zn8z+nOC1VG+YkgT5IQ84PN+iVTzcB/MuMdeN
7z1VEREyJ9J3WQVizjetKH5I8n1woINrwhLBmBfAUNh7uisxaEl3UroTaNPXIbogYpFZYvLI9BiS
rGVyJYlEw9nD5mBheYy3N6qCwRAwcr5n7U1w7CDdFtqF5W9aH0lcrFDJE47DGnRFWcFGGymszCnu
vtEEM3zMl/GzRRSInwKZBtmgrLlbdac6LpXvSCgoh429UXC4/Ej7gbjP0uAfPTDq5ILimOjlyL74
5bPLH5xkCdBwVAz1Ga3wJWESFN+nHq3ZLRGuEbDha45ZWjkP9Qnjyq+qEPshHkPpkJTb3v6ntu/A
dGs8GCJ6impWFJbxBfyzKB+79mD0exMBLWnU/+L+P63/9h3W02SYhww3Q9FhFkjLAQ8ZBfaminbE
IzPaIK4d3TfYEJHKwjiBJ2QTnMDtVjpLKQ5FTl1+jMn36B1gNoPuxFhc96LJjBRXL88YdFo8/7KA
dTKrNW7ymVEUeUvSm2HC0G5oCLVVSOQbjAOM0gFNlo6UkpE3B08H4wlSXxpcYUb65T0t74J0x3Mr
HDB1l8L/BgH9lz6BHbPwHKBH3rAOkEegygRs/TEaIzbljoIuwW+pu4uSBZWlHSWfxeqPiihV1vOo
yK6QWCSkef90Bd6GNNXQHk9/EkkNWrHvaidcj9p+pZTXrLV8Ap8i+ianQy6nn/+kWRK1iSTUzkzU
hTBCJDR+xv/yfNUAV3U01Hxz1vERCy/PFZ7mdK0jdnOe5sGa+0tb5lAZvLX21pIAhwSnsIFs83ZM
B8zvnYOwSpevWrTL6z04ImdcLOFXsPmdOIJmZR0j7BGf1SqYcwiogWYVPqefMR4MhG6p2xGTQEQD
tn5ymv1ym+hHELb9CsJdkKyzuUHFobaJ+5VYrgKwviVkwJlCS3dbLdmA0VRhU9d5XSs755Kh/lCr
qxY8zA/ONlF9BerqTyUTu+TLejN7xxGwsMdtB1bKW2GJqKVXzol8Mpo5httfuKlgmT72ke0X7Fxi
Cr/ymRC7/l3lYKFz5HQLV/snFUi6S8YhUl4eizafUJyRB0f+qKWbdAaBhfOwMN1U3BfLxdZjEWOj
egn95SJFzXsWj33nih+ibptwtg6eSvpKYoWIIiGzMr3rcTHuNbhQPbkyxyz6MG/iyUuL/z03SDhJ
4TfCpNJtsuIKb9dmLsAznT279QYGQVQg9HCc4i1f9ubNPCXbCsnMWYeUMK+RgeTdFjtEs6O35KmT
eCCwjhmkp2PnACef0HstxS98xaN0j/tHnTpoZIvxmaSki+b/2PT/itFgLRCAg4eHtSw/vPAOIf3n
nAxDoooXbuGw0agCxp9xLd7BBDlX45Rat/l3zpAazYX2Aub3IpDLd8RTNEdxWW+Y9805/ALlAM/J
3+AZfqlfsL0uOoK2CU1ynk6YJcg97h1+V1S9jOZ5++rlVFx8Y+ZsBdpfTPwTIX7ToZEkHNbIB1aA
sOLeKcLHhP0HxrHq9tkxGo9AvMaRTeB8abKPbHjKWjKRPVxsrFF6lzAfQjO0es+PZwWd8IERSULA
NqkoEh6naiOym4MRRbDrUSUj4VLpG9Q9KI2JtxH4TrLtwKkwCTM32s9J/ZrKi98/Yui+9zl3AHyD
aGXVhtqE0ApB5PDY+QwuNTflIVzeXYjxv2KKkfsqtEATLMT7xGSPd8C0wjfxxDA6UbBME/ZqIRdi
W0fL1hKgdOnyO4C8Vn0ZysopZ2iY9sHNOMcf1DtiQT06251BRHt91grd8v7L5KvTtJuwuFE5wZRh
QA0XPyVdI/sk+HL68L8pke2e7RoSEoxaVsXl2+wlvFDerTQfQ/nWgA8hL1A8jF81yC1YOp/tKuse
VfEG8HjBJJXPYnimUMfhAxe0mB9xBbtwRn39tvMAeSF0AST1r0ySkGbo7WcLAJnyypLXPZh0D5Lv
keQQJltQrnvXIAnVOBqSLXW3Un8QVx0QicJoAtI7wTaqm0v7GfwbmUdwrWiuU/UKuFfPj7h9e6Zw
xVHGX0ZwB8kk/CwzceArlOWlr5fBcbDr4l4T6qB8p+gIWlv4WMCNIOQYMjx1XLVSWgsijsfr9Zi5
kVSnyecyPYm4OEf2htcYCDMRstEuyUhlOK7B7LEfJspO0IjLOGaY3hZwdtkbwDJr9lAcp+7TO+0l
rlYazdy34aPBhG961KmSXQ5PJNb9Cggv1DL4ghW0R95JfePfkUuXBxLpVPiwNE4+BeFfPubhFhFw
M9lN7ipIeCBKIoXdoXX+Jf3CczOJXwkfQvRUvvhEG6pA/4CoKkcQ37x0dcVoDk+/gZQKqxImP8aI
izGuGiVD42cFT3ZKnG+NRYGwx4cxgg61Ymbl1xht7JU9/v+ZlJEsdYjQIKn9ePWRHS7RddKwgThr
yWgKT71ywB/bMYyp7KC3SdNWt+145bJYMkhpejuk3uEYPvY4crL9F4ss2teOEOLCT5NpIVKji+4i
+6xw62OXKj/G8RV3m3htZHtlVuzummxDSwvFcNJXLSUVjBVlFVFB3+iOY04PDm/gdT0cO9ojwgTc
H5d8J9oUhWwXU/sNtEdKc78FqIBSASzOeTh76gVTccnsDGIGxKLq6ot3/43UXbfLoGagI9xRJgUc
OA/Z0nHHEx2KdbvbttmcK4G0gehUfBSRrUSz7BgUjmSCAtxPraNmR6k4/NEWi1RWE2qJcCbD3BsF
h+85uxnqU2OvFL5H4buPTFC5afLsrUGiiqzTKz/q9h1qI2voH2yW0a/l6EV4bMlUI3EMb9aNTBc+
5ng8wucGj2ctrTw8Vv0eovIiv2QbrwO2tgGjIWSbEjsfgIxffdwVUgJNbcV8zTrX6bXYDAGJbweC
D7EMWKTZOQP+ws3aMnqyAi6w4zBCZs//8Jw8MvkhSA9ZegTmHf/6LD7FF+tvym4zQA+OD2N9ChUn
yZ0zSTnhW4bIEMXVayaE3jnBTRqPypbyZfOORRvjHiFMiAdARc45aL0bEKiK2fMLXynLPqYwUnMN
7ob2IrKHP11Fa0gftPK/G4eCbEDepsUKfBNWQDAXxEJzGg4ryppxwTDXUcU9zvgB5jqN1PjBSmq0
ceMYdvfFnjCMnl32zoOG8z3VLZ//mj2AA7noGf708xAeseqq/RrVOpocJyOXBxFFekIWSDgNqWD6
jd5UpHy899pdgXtDqfRPGg9i52rVldgPXoBo8kxm1RmzEOLRTTVMItNBy48N2WvTUYL0LN/N8r6Q
7/J4wzuZOv6R9QMPqajevEyQSClGRcUlhTMKPwbtwXcn3qPCiXMzmZF4NhOUssAoymoWBCcDFBat
2Bj5+Tywu3BPVeA5Zvilx397efve5S7LfbxOwaFDZiLPiKOhnZtW4mXCjumJJevIX/4jUaLcCkiI
XjXkvH0xOOJEGhssjou4jKWzgPZfOgBAylI3qMg5OOTJKVoaEwuzw9gdm4eUb2vvvvgOVXuBUMS/
RrCrZv3EQOgb6VDKNQ8frAexE48fko7s4YumEGT6eDPjDRIpwhLZmZKHDP2fLRhJE3gXUDbw3YYL
K43fmrMSd8R+slGpuYL8A9S4yTyqNBqdhXkP2zUTxzNw6j/R0HRNU4yto5sW4VkE9yXMugkv4/ll
EmxiK8p/6eIoEbVK9wKNp+2UzKxj7mpuC2DcYCFOBUm7QH7lNx9fvtMlKzwKrMcRLOFRCDx6GCw8
TJRdglsWvUMJTUWibxqI6tM2I0lpSWIX00b0Crs6dxcSCyPXYBAl7bq9MD776s0TlpRkRj4ngAnl
JalIaD/4xypwpDW6GfQzAVTc/nYg8aQwCJK9MrLjsv8Z6lLDUXypZCmwimQ5ZoXTtlfdhOA//4Bl
Sxh5uh41E/zbqaeyJads4x2qmqqSeu33lQYUfpF6pcQMTFA9j/hYTx+CbIPs4s+UBHGuGrDOqBoM
+rsdEn8cnNrgJv7LVFczQM5K72JOfgxj5nMDCcTyklWMhGlXleSxvuG9DpFpDDS/TkYeF5949VVX
d3wCR/+cq8Tn2iN79buWXBffGI3zctskjpKeBPNcmxaBGZgRRL4yt1my0CetgHpi3qrXO5zIpBvo
+Vst2z50xbNfXqgmyuGmE9hT3vvogZAZEcb0D8tTHyyzfwSDAOsKAzx5IJLfCIDQqKo0qs19Gu+L
9gpYrOXyguQcf6jjB+S4xP6jRsGgTnJNELnnKLPE5TT+RFCjhfHDHQo6tDCRts7koykdC26mbNXU
s++u4UFausLkckQ68AfS/i0qHinTGDTatZ1RMZ7xRTEIpRFhju6yukwz+6tHmPuRh2CuyBcjRfN/
UiSWyqm+KX+yHVjrsAtnxAaeH4NSpvuG2Ci8RgqFbbz6k5hjCpUXmdzkjJ9mYTmET/wJY1mepCGj
eVzYi7M8XBfy2cPCrn6l8HNcZpktwYXjkmbykG25sEkEC+7EhTgiF/yp5w1n0ezPBX8ErJV7gqUP
pTYTEQbgokWAEphHnbmKk4OKLe6Uxn5zRf2FZ3BitlCfDPnAIUSC3LlQ7/3Wh1pzDuInueifiK9M
dPuag4wieKtF7B2wuQkWZqu0YLtFRScIe4MMeBiIwxPk2nqyA8OGYMvY6o8W6Mkim/tyouPjZJ1P
ay/YsF0rB8ulL07E/9ieMHCWhe3G5R8ModE4it94oVSIxdYzMG9B+UV1TGn8p8y70PfMH9fELU6f
AnnqG5+jvdmE8jrF3h8AUyHJYPU3KU+TfyzMDYTILeMWj2cDPclMLIlsqEGudpzkYztjB7+xNLUg
kYY1ZlV9sWKGxDq+gOZZWYtxJVy65XvrGBaqMacYbTl1FZF030M/ztcuZxySWam8jKu6vI/lXSvv
g3znoF82IG44d4UVg0eE/UJh/4nKWPTUXGschUkDbInmpMhHWTkQ0vzfeSHdMpbOL0dmymKp+G5H
20Q3ALNcB/a//F01soBl8MXejehyJAewkNk30enRWA0rEMjY+wObBrjBp3dg5Ib6weIUQo8wff3C
AFFgvTRlRQM2eo6goDVb7Z/q5WmR6Yzuu0EYBnB4+PgdHJnU7jzJ9/r8JD8CdoBD/G51xMSahHNb
GnNGU+3HPgha54rNG3dPf0YqgTixqF+x9G6MxAZ90DmDqVzmUMv/8fivjAerLcToQr/N1W1c7gL4
EHZOyMUaVQFw4/kiM63Yp4s4SuBrW6tY/tHbatK7VidFeXA1LLHSnTg1UsiLo0aMzPDM33rhPBr2
AhR2te3mOgclEtRPRXW5UySGWj9mFVIWEb8QLxsWZ+E02h19QXEM7oicPIISqkO/NJJbZz5kgt3N
h8fQXt5pwWHYBx0MiT0zzZE1u+9OezzlDIXAPwGmZKyZcf1oy0Jfk31cwRSP8MGvlMEuw10LWD5x
U9llBfIA+YMdMT1shpilOqSdAyyWtAHH4nq1qyskL77YP/sn3d981rhA4Z2T1TtZCIvb5jIyHUIY
hRdx1dfraVpDDWP+15uEkjwJtFLGIx8QwTrhMOMJS2wg0CSfNfJs8YA8B7r3uNKGGw/+zru14y08
93h8GdDVW1G+KOI5P5+NG8FQWBkKJtPrkn0k0qmOLRSY8HKDOU0rHTHdGJnVmGdNvooXdivEeOTQ
rm00drrzR+lljcUzn8E9XZrKY4CScGZ5b+vqcxG+b4LQJuKpp2Pa/OmUwktwmHTOf360BpU8b4L0
pb5c++lVqeY47FlEsljP+VdoIwTGGhxldF+WBtx6LpOImjrxuRNGHDF3sAcUc9VshZZiyFE7NI4C
eMxVide3dxBCNfrfCpe/9tKtfnbmsip1f+OEpWb/YjxEFcfqXp2HTwOGO1C57PNjKL3z98pLG21K
550m75QUp4OjkcxjkQVgYJf+Uo2/kfk340D4Vs2/cvoRUOK1jNg2yM0l5ncghHcqexi34SFFJ/wg
v7QhL45K+XfaxRQxfJCDHJe2CNdsD3qzWjF0JF7xlyJlkGrU4y87/VzEC2HmSH1UDmWHJ+yBnAwg
N4u3kLNceGraS6ZeYFDRvHL/NS4r8287fOreY+qtesPEXcJss3gg16lPErEM4wGhGWr43502Myes
WeOObzlIbwTRMhJjTnWADQmn/RcyL3pEij+IBEZeTSQwBZo4YEteOa9OvarDLeAiS2/Mz0fepCZ/
1+MPb1wezGgv8bYzoEo+hOCzl9+VZPeCJ0JmLVtOrDRJz/BnTpX8/bXZA5EesDjI5K2RUUr9qLm/
+zQTbbvu+gWIBTfj3sQBvV0dDPEQhwdOG8nSJWvo0JuthWnVMtdNVyVdDD2MXeWHWD/Gxjnz2Pzc
VO8eKA91eAt3gnEhwaXMr2F+zYhy4T/jC9lBV0vDAfOTpP5rIowyxBSbsNvI119FOtondSmYNmLm
34G6R4r8nk5kYvKX2FxCNVcR4k+eejtF2mkSAnBcfDs1cITqMojnSTjxKNPK41QfMP6JmxbgkA0O
FYQHQQkLmM5bKlyucprNK9kQSDq7CimddRDPHHckaRH5hySgQIrK49UNp4ODI4l+hccHfSDLOyIl
FR7iH2Q8//88kRwF8gT78fQ6kNn5YgEN/+envOVb+0hWIBlTfJ/a4lsrvgf1O6y/gu+4JP3wpBen
1LTVdi39M9Xvzvyb+PPlXx+bO2jP/J5TXjDJIcuY9SxZd3eUDCrITY1gs33JgAdFIhhZmeHiPjhH
+z75N9TzSDfaKgeaMEZ6FDSEknNrDl9OKd41ak7viYWZF5cZHkuoD17jyNlwHIVztzhLtFbatW6v
PAUV8R1hK4+O6Gc8WW05QDIihQj/zd+Aw/zTiXqeqLhj8Mnf6vwQFosLz9GOyztzHSaqfPGO8Fj9
mbJWpLsRR7mkmY7YA1xcnF24cyYi0/EzclU5eIKAQq/4PZPhSTORTOees5KArzB2ovBBBrFevczo
g1YlTW5MNkOI9MjgzBMIHGT+EqS/B+5zQPzjR7H32PAY22IP1Kk8aAu2B2j8DilpvNWhq2aw8bjE
hIMU7MCmJpvxPiVRFARve4ypyOMrLhWKoqNyoUkyCpuqYf4YPJCIR0bckfTGTDwoLwDzlbXErs5h
mo5aZUHWtj8XmXxb5rBI9gZ+wYHpG/3qlnsaf1V2VPN7Gj3BwvI/CJ8RL4W0d7yHP20Jvf2dHBet
7TCheVMuPdZzVivgzJtrDhHh5B2QA2aVo1s66m7YRdVmsWO2i3aZ7FFe0ZS9M1YYOLn53f7FyDAt
BYVGcWASnOGhJ4/daqGqbOdWPF0nqGiJU9edniaE1Zd48drHnIaS2M5IQOwFnFD5j/PfzqZzVF5k
zsxpjkgxQVIsF+Croi02cjDT9WJLKW8wgv6hbZG3I44r6BootA8BXhsuRvHEi+CH1mxTKeK6r5Bq
m51twX70ihWNmfhLFwM0urx0je/0yeYB1Y9X718dJyugLxbT03yAalgrDyAJkCi9RP+z/cevmR2d
Jjsle6l9qCRPVSsecmn38BesWFe8bZzJwg2BZHmJmytgx2XLTiSJ9vyEhMDLkkhdVohr79IAbvao
xSb8q6vMtF5u5ePF//YZRhMOqqxQdsf/QvFe9c/GceN41kDxfkfGQ4me7b8GpeuVAtX4QEbDnKV7
SZeKvD8MGkgNSP1lumTxDOKV6Sd0H8zyuazwExJIJnzUS0Fepj+qwV9nCt3v/LQCpsj0269YAG0r
9iRUzrPhiovE/q1vK8Y93ILzYWERlskgg1skxGP4oB266aibsFQgPWfmnB2F/J680sWlye8ytDVK
mJhkDQtx9xxp68TWjGba/Z4n+FAfi8Wd5UczYkfZxuKOzcsU1Da+ZH2cg5ZN88DQKZ0ySyq+CNqz
WarwCiTvzJnC9YyOxnLlaqcpbinspQzJwmIjxMcJv1yEYPtUtRiAN2z4yojBJVSbCYREdAbK0RKh
pByG9lCRTB26iyvdGLI3Rv7pPnGx6iIgRTUGXwyqF2Gz5SY3rbpZx9Rk1ZzBZ7DkpuTijVtmZId8
Md8PAVwuAOcVNtrRZsHsslGt4jfnrPgCVMa/Q9Po2UH+WKNIBTX6J1pMcuiIrhQv8VY5CR96fUVj
vcoBKo7RRwO+F2i8vxaZD/36jOvKec45ZziI3xLuEekNTBxtQQnZAa3jhRq0/In2bPAWARlAi7eJ
ntK2GR3IaTIBMbTW41Y90Fo30a4PUa9iVuI5Znn6aZzXBBcleCAAYxugSfYEdppslWrF1pkRQ7rv
CYBRqantX4oGoASFzBeckXhYWSUiti3uBfUlTUj8sR4w1NuofFAHIanSIYWI+3E4TusoXcoHVELq
ocDPWVzI+6Nzq+JbjKSVMuXcS4FV/+jIYXUkimqz8xa4CdaLr4V5CtivW/GeZQrzERxKJBDP2I5O
WbGZZyqS8rfXMD+mn/QUhJ1cwsaafQEfECM0RMkWDmz6HYwlaD5466Z4Xl8kZGcLiKXUNTO1TaK5
LEDYzfgSfRs74ZvGBzbOn7xZX/HoEsOIgPXE64qH+f/N2na4EUwoepohNCOIk1qwk6zKSMzE6skC
AUK6ad7IJewICAOQv8uFHZpPdUVoksm8YXxm/mtK8Kc8PMur7k12a5RL7Z+7o7FCCgqgJUOpc1hg
FO7nvEEGNgv/U0jXe4K5yHhp9b8q4mkm03M6l87mjy/K1nY3JDieDum0at7C1EaYYKByYaXSrhVA
l0T7hcWJ2E+WNIQ6NZMt4KsKr4vwOjI80gnX25vZ2iveg+AV1G+Beq8yVGDr0Nyqi6254D1Em77V
jI2YzIgf307R4sjkuyzFZd9sgnTThs5494J1NDodwr9kmy3DdoteRzN2UkuqHPDrW1afBXBtVlXa
ymtCUUCA93ZStoOybZStD1RA2WogBLItITAgcNp5mUKiCEJUBcAMdBzM/ojv9BXyNPSz3bgZQlQ8
O94yPrpF/wzr1y9a0TuRS7h/h4z/TrSlcDawCkgXWbrMe0UiI/AvLd8r6X2ZMOVTr2Zyy8dbqV33
x2yyh4Lcka0/7H6DYoUUOvZsk4zIuuBAbtZ4YGijsUNybCx45mcuTv+A2jtiyA5g5HMGUTM1dTwe
5BPMsEvTXPnshn94PEDm89npzX6JFJh4xwL5cjWrmaH2MpNCLxXfOHqdxDw+Ue8uS2ZHBOhgLjyk
RO3+QNk1a21yk4uOjNMgfLBQqjDoFYdg5lltAszII12dzQCRS31+Mf/2ZwA5xEGOhFl1j6Z4a0kZ
tRXYl9KlDK+6dIEJpTQEPD175W3xIzcXs1tMg+yfE9oQN0ndcbHHBZ8mp74/a1iRxWt1aBMoHo8m
fkuAnEZvYvTWSw/FuLcbAK1AX4hmQTBEVAMEDZzc4UkNj/hau4WrLVP3oi0904WOcfkuugt+dQmd
7aIh7+kI8ioKbxHgSVu/oqrIZ871ZpBPBmAgfWn9p/BAPEBEiWlqvzN1N0nbAKKHtv36ChfudMxF
uKmHWXgznrv6+twr4hvUEqWwggYL9SmJD6j70DYJiKv2a0yH1c5UaA6g+MNIQgckLNZPK5ig++4m
AFqkbM+b9AsLU2hZWfEdKv+p+X/DUt29v/eB876U46fyMx2OqreRs2X9PsazP6779cc5yFJ0h3X0
l2ccfFgO64KKL+MOQWk985Iynn6xhVvzC50Z2E0clfPUBtBoflf0B2mpDPKU8NEsNevXnsdhhKQt
4Cl9NOCZTUdtOs5DaWvK/2vV71j/6vWv932xOIxUhGB289NyyV+d0+OMB5vc/Mz3Yik9i/lEZ3xh
/JExUYYt1kIypZz9+MUVxlyZ4KuSXkPA344TX2eg6N0MC5vpjuC5GoOjsJu90Bx60i6SdxG8z20g
bhFL77m0MMCTlGkj0fssw0/CbwbBVht3xBjrE2YxM8BFwfUvqXb2NYqPM0BDpLu/AQ5yvvMRxrIm
vq/OYbTeigUjh3m4XgbnzuYOYYVKmG778yyfKFaZ72wyQmlyq6DFpSAnfYu4mMG1WmGWIzH/IMtn
OK6Zxs8fuvoBBIQ1O6EwKBzZx5D3pdZ7/jLvnJofVZ4iBmSAHaHGkYYk6n0JTOFtiJ/yrlhwyvEp
OD52pp5Y0wcVQF6/SDLjnWVusK0dUNqiMyvLkL/jmKU9YAaUtwQ2u4M9T2d5g8XirYif79g0j09b
gmWVnfZrjAeaZfGaArSJqBUo435Ul3xMIpZJNjr/xyoiss8XPiuOL3BTw0NarXlkSmRgPZEAqKDB
5G/m7DzCGbVXtICJnSQ31gl7HlytY1f/9hk7plLWfLEE4ZDdVh+NhDUfPXtbNWFQGgzXe/RrG5Vh
8Vr6704mu+AwGudMn3Z6iets9T23OPMYGEt7+Dd/91yFjAThU118qMZL6dZ/otGTZbWfBnAmZ3Dn
7RGfZnCL8G4uHN17r8rlsLjmcNj8G5wuI3Jw2y+Tmg3LLXAIgF2z41ZABZhXrNysZIeOPewNWuAy
C2+jcO8Oo7aOHQ7WYduqWwT35riDm/2ny5JGkit+cvzwY6YV+0zFoU0zuoUhjXUHMtWGJi52N+wZ
Im8wgqDkT6tQOmKbqLLJc+L8GgMHWSExDNgFoU92Jx3UncslnDVuST7DX1FErroEJNllFh50Exsv
0Zu3JLknKMkEtzaW4sKJhjPNy2U8hN5eS45Sd8LT3Prka1FAbsidADJeY3fYkwAlj/vc2AeCzRe5
y+lD8je8fINM6615jRp7IBsz+2tOX8P0FatODOIMRTk139Uk6EnCiEyysDugOfxrEgCWfyo48ajq
wzevvWfaxdjDr/+VK+LV9tFVzTcDU3cuIZFLlNxgJgm4/ulkijfivw1vJuPoDMjZ+MZ7f7xxANMa
R89fSC/H6gyFgHChygfygdsIWixyEbvW9gOZiCaImPMoX2sky3PmcvGvYIZiHGdz5IbTCKElPkS2
niiNGatzHzbcI9Kd7cCcvbZK8uMcq0cPBhI+fCxZrDYWogpfYPg+L1Zzfb7j+ghB1AURAjCLqP3G
h9hIs9C9fu/AREsb2cQmva1b5uQsG29GAe/hgCs+Bp4MeSWifrLG6OhDFylvPdrDfJbMd9rFq9jk
2WTn8VsSIg0CFsGMD/0CezGKbAy+T40sBpXT6hypBxShtT3hsIvc/kclCC9UyR95t7zWbE3EFaDT
Gqf2aaw/Iu+9G76F2tW6ZY4+JNmY3YxOZSMTZPav2FeSWcStqxpK0EYsNkEBPowxHzKIZSMv9WiV
lrxRq1MOF6lGV7lGXvmToMogLtBOcfVYxG9IqKKTHEEUPDURe+HZh7IAqh4dE9GuRZfQA4GAu5XA
nHqJOlkgTEyweBaPc6wKGVTg+DyHag1gYfEDLPRZyBPEt+vQz2RYZ2lFuYzX4bCWaBLq+bmLV0Rh
bv3IimXD0o+l7sYIXZSPmf2bsBB2hGJf+d+wzzr98qv+QEjFHVenNt9WEfit16I+u4qsWl/CPdOX
BbHBxxzuwcIu4UqAPuAz3fh0pkRD0PX+p91DPtCpXrLIS5Afq3PnsgNONzt7t0r2ViQzzplFkGEL
7T3HGFWgxNuk4waDlYkS0zgy40O5h3UE7hZILM52EoiOCPaHxCasgFQTkVSTmqJuRWgJ3xYtR4T0
06Rx4P6w9cCFUkqOhn4xRtxbHCtWMtgV0VFbTCBAZgDBCz9+TEwgQGY0eQvqdYFJljIbeya0d2yP
y6F/H+qPrP4wqw/fmboDcVd1cmj0vXrOs20sb1jFmWCQZDJ8MPxcgDFLZA1G98m7Yqib0mulnBMU
TjladfjxuxgpNYc2K1uU00LADoJxm6V/v6UzjmKFEir+S9GmQSBTd1A7ysTxKYWnbyIO2gVsAkxZ
dob8ah9iUDmpZxjvaXRHeU5nH6MD+cqkm8oQMnLa4CSyQNbXcD4EjWwJC/GStHYW4wYVonwL9mT4
Yut64I4UbzMHBMV2CurCMvNL0N8m/xricucToJ+fDghCf50icAtjJAhky7NO847MbAxbZlKDkTve
YQyxC+ZwzMaISNT/4kBdqCtGpylGZmPLPsJnHtdDokYQb5i20a184vfIb5Q/Q/nTh7TrAiIbBngO
O3TwaL+ybovOXYMk0+9LDliuuFWLvLHfF4K1kX5oovBWRuwxPh5o9oYfUkp0ED/+bHuAWMx9LFri
8D4Rw5h8BeBaDpWKiuNYxEdTOebtUY/Q0hz182wH+j/hFuzdOnfQHA8is6ZNifTauBNQsIk0e0HV
1J4ZQKkfC+O9kJ8Cu2bIHAs4pjtGpZyR3gZPe5niK3X1/IAWaAJB/FOk810z5m2nSZnx/cDuWiDM
mAcqPDIvD2M+f0DhdsYCcdR65t/zPKLPT6V3Ei7UQ3nxLuqvtH3V2/yeCTeiH+Ts//F0XruNo1u3
faEiwBxuRVISlbNl3QguVZtRzPnpz6D97wNsbDSqu2wF8uMKc47pklfZh3bRojv1ysTTbqC4MHS8
AaDrbnh/5pOhY0zWNalLD7HG3Tuvojny7EJfSMES9jb5Eyw1O4MtkSvDqnAbVPWWm5JrpcxLZR7C
5GLs4J7NjyH6bOtHkv4d49d5QpvqYxgXvbNQDznCdCImF2bjQoMiTYczq5OAUwDzWcVgUABc2FmL
7Q8ADRpYc09YL0A8YA4lJSGtAHBAwaNBkaxTx3/X9q39W3/oLgJc7ME0MeQ2a9VXZ63MYDYNKTIX
fXkOqZ7AXjw5RAacc0YK+UUgcA3blKdEEHJsXON/hESN+8YsewgMqEJWb86v6BzapL6c6BDKtyft
gOUn0NJdTPVTJ6QSbkHRxLDcqeC3QO9ZFgPbxLmmu2nKhtDpcHCzSI1coF8LrOtMGf6katlaSox2
BfRqn9zl8FYvhXKNYlEUvE6g5XfFT4R1ZGRFHBo2Bd87mPAoYjFLRAeeYqZ/+P2nKd6fnSfpW9hx
RrNTml34yPTDFBcaOUqDofdAGhsplfEiwVjOZ8xK9pJ2t5gH15o/EiPGwkw36e9dxO20cXRiqOK3
Vj4tJuV0kkthHMthRiwCxWt5dHezAHpt6MSdXUNwDuajyLByXoCHU9h0LxLxUrJCLZZMN90UAOWU
C7wsHIUNdmZrwLIUzuNNaG2U95a441kkvpr/hv5omcd3f+zNYw9eq6SOnLiYjXZAOQM4jYiSjfrJ
g4qhAA+xvlyzb5SBgOdzAyZM6HRH6NNK6b4JSjNLYBA24LUS7/JHXpqIR5biIwGrhicYqPcTZyeS
XCRCz3WEhEJbGd2KV/QP8Uzqka4RtMuChYFoC8k0w4wEbzyrxo5cTlHnh8wKFwNv3f0fh7FRvaDj
EebJ4DUJQnPMkUHRZB2bEsRHahQFvV88M9ii6S7hMpgpuJesA/QzhDwpXwDcJ5K4cPoxb3k6rYan
GwD4fmDCqu6seh82u2e9a5aQGEG5Yq1qu6MeHzNxpkUuTJlKvhIdFkGVfZ78yo6wQgN5Q4EiIg3z
5GZuqQ67WH0FbWDM5tHVz1e/tPM49eCcm9pK6KZP4ZdON5BZ4oCpNECSQVcms4xfPP0m8yIX7NhP
tTo9SmJ1+y1al8qazENld1E6e8kDD5Frwrx51kfnurmyWkdtBYSBnGG2h/sw9e0OlaQxRVxAzEKX
M40IzqqDMo80C1m8ofQF6qgcUavynzHMbAFgzbBqiOB+H0CJlK0xTAoPRr5iuGmlC4Lxbi083vLm
Tz3GhhqmIs27zSKTAFkWmRUfbTjZLuvoQvmEwZYtYi1NOsg8hc1+J499lo0kLu561ucTZYo4zo1U
sC+ZNnYVJgyqiwmwxvfXs3wjith3gZtDIFZJKcH0txKWinKycKtMKDPx51owvNbYiP0GoU4A8hRF
MgRn0gggaJTzA+YcDf/qzyCtDL3iXs0NdDnTTTPZwJkQ/0/WTvUvbIGLTZMvZObMjHPtriMOB4Jp
bvlU5b3qsMERL38MrRcMK4p6h15AmCHu0TkLr3JHkuZB1s8ITdOjIp1k7dyV1+Yaa2e5vwTPC7RZ
Hyvu1iRAkxoQoWHI7B9uHLj2vjgaAZsY4qcTrEvZLYho2D0FGV25JFJphh6JB1sdootyrcnIBwZr
GlE+KZ31OQ0S8ohwm0uToTBFcYo8aRetEziLvq3Z5lx9grThEbGWis2Qki25qzE7tXsGE2coV9ID
UigXh+lHtvBfa9h/rOzt17nJIkiZ69gWCYlaRgyo9mN+YZUC/h2tzze7zaZu7GKA+uo91bedjyQp
27+bDmOvb5MO99qc1RZfMp4f9j28reLHZoMrGB/NgnXQtJ0CbDmCJ0XZoL7UxBHYf/Ab+akseNDl
os/FdyNfHChlHJffKu+VLFkU9os3yAHcqPlrrCfpAV6iIxcV5pP+FTB0dQqGwek/7QdZBHQlYLNf
3uXmq6r+luq/4IL2oC1Y/Uw6X0CGG007sQMumpMWnt67kIODNVo7BzrdYXn130SSCAFNHnxM4qLi
+TNhnpLPsmgpglr0Hf5DGQUCH2q6ZxGqsXwQkLTPxvgRjg8t+JLHhzRHThoqKEqjw7t6ic3fKPpS
zTtAUbK6yp0fbfUvrZ5KP0c3bDbZU7Ueg4uch/9DD9ZoDOf4xLDe+ONU6mAvo5BkGcfbb8wzJeSv
4jQd5oPtoFBmZ8XBnYOCTNesO+OEPL3pz9Esx6hwiT3kRbespWlMXSrTEaUOQBf58VTX1ns/4B+f
8ToauxFXhF2XfCKhx86MtV1isbyDYAKglxFfdnnqTmfrGqiYAt7jwuSxIWeh8yZWHj47i0028dr9
LS2gGE8M4h21Pz1zCoTZIyY7BYhauljlKon6mc6ZMnOUMKGRJQCSY84XPsGKXpwYJe5DNxMRYVLD
EP7mTt1PFy0RhdDylHduG4Ib+YHq8LOuYwGU7oCMsTvE+QwwFzhzv4N+FJhf9Sdw1WaVI6xeUluU
1d6ilP8EaTQRlYQjUkS2Ikx+8AhlR515kTWFMmFM6IibWaChYooAxgFcTH3lIx3fvs0ZR1MlnfH2
1Rzb4GlAajEbS7HNSegM0cpe+k+MiwNNH2FF8TyLVkDSYOe+l4Be/YFYa3gqZsJdzdp0YrJPTqV0
R0OnLNt2KUOwYMyKfLUDwswDhYcM71q5SOU+4Sv33uv3R6Yu4qfdMy+gOD9LzXEg3J0KiE0WvR8c
Oyor3SHFXDk7qbThimIPD8pZK1cN6XLTL1b5TpcY+GP2Gq33VADTeXRetGP8bijuHL+94E0O2SXN
oDmBJQuAm+Qj0Utjk4U6YMx+kY859cATrzfbQixjYPsADq9Zik91A1tly/jqsP9cUd8GNfGGhMRc
ubMMonGvUvDgE7TMLR+/coSyvjVotCBzITWyVk/lFIbXqaQyGEK5VKgsCFsobSHW4gWacbJ/q3uC
ncTj1qxAIAHSslNybs2ztPCzWeHA/mAfoTwMfJYrAgWwGpm+M/B4nxECyz2zT7IXsBl8S2C4Q4Tc
HANvly3gNE6netuXbvaquFQLT9ynrPnumhvxdecqwFEiICZRcOUwuYQPpx1V0r1BTKyGg/Vl0kdU
rG7Xk5OXBh4JW3aHd6ipayruGlcgimKcBOAszQ9eAn9oire3f8qqaYS+pSKQ+aQWryEhr9IpQNDm
oM1qcmjcfFiy4VXKE28e29FAzRCvurl+ZlM8K9HgQ5Vz+Rxn+lneV59EVjVo+uBqR6S0kNTarTcL
WuLgO+NYiucV9lPp9k4/rS2LHHbeDz7lJ/us0vxkjseXnuNanf/ahQfQKj85yXg4ydFqhoPRu2Pi
YO/FWR8BYpvyglKqzggf/xIVNX7PXytRcYezEm6afgels8eHKR4XfFj/KHEofN+o+L7bfi8WBLfu
qmrFgfINbhcfAwusmEmyvgSDueU9S9kt/2ZBfghImRoOFEfIlY3kPz5SKSUqdP0MNx+Vw0WwGHdG
eARoNZl6AwQ61LtPUFnv/aTYRsmugFR9/0csAz9dWkxU6n3wPFR3Dv4z63JstGya8RiTuIbXg4nr
DuP0FO4QTOyQQLyS74DOK3f5VFd8bO/w0VJ6hNMuWj3DvPvx6nbSTaceC71gcNXzAj77iiUZbkWV
ME7USTMpcSzbF4DfOHAII47YAB5DCTCUQWE5TTUWmDDqdFcKG9VhpcgfyOy6LfHCRYgNjZ9doWHC
7sGvaLBB+MHig6i0aGW26+IOyaTnhgGKZU2LdzLmK3TMqxZO8DJEDkUWmH9CRGpodwEkq84GF0uD
dCyCk/wiTmnYd+Oh5q9nKD5c4cpGDyUCuyb2ieya2Cf2BNgy0Jjx3/iQKglJOWPkA6xAGrMuIcH3
qntwE6sCpdYZMwr7IYv99UrmXLgBx4qRPUqXJL/FbLSvONlZufPyuID5NyWyzYEx9aaavw2PUi+l
2qtQXExr75QkOiy3LNGYjlR/38RyIXu9KKvCSXgFd+E/5sQ429nN93hp860PDoxvjC+Bq8xS7wgb
+Jqib5I56HfZIOkcHUNwBd+l8ZxkL+PG+VFFdMTbbu1qDkwo5ec1sz+BFMdN0NS9o35KPykozBDb
mcIw+iFUHmUAiuzFKHwRu5F86P01qS5yeo5qxLb7OtgVw1YH9b0zk0OaIv47aQkJZBdDufb9Le4Z
UF7G+HIiHIMnI+J0Uoox5qI0q1+KBGQyIgka2KD9fOCXhVYcYlIf53K9TIj9CxcpcmFl3ieLp74w
8yV6GJU9/dp/eprkjdLS/iILYmgXEgkvC0pQ/Qc+rtTzAa0gD8jnHF/GN+MSYoff5YXluxEjG0Vh
txXynVqyWXCfM79Gxyv3kd4NzejQ64+qLYe2Vm2bk4FBTXR/BZeW4BQ4L0HAR3TB89SJLRdjxHul
S96QeAFFcbdARD0EpNV7sBDbfY+s3DqGwTmP95VpR3BrCyJ/0IVOCl+dkPt4ZcxKSFoLpLC4d8ry
aImHEmS3uQSPJhIbBJ86cB7NV8sMNbn69fw3FGm0Fk017wpmmvvM3yrk1PtbEYVpsUUrbMqf8S4h
pVW/Z6NdbtbgR15UwHz0jTTp7NEk1aiswtloXk2EDspNxhwOfAG92eiJ1amdR15Iof0D10xzzBbd
GVsc3ugW80jkaaW3pd7O2i9sTtktrv+CGEy8WjsBK0aU5wtuwO4SVQUYwxu0agkx6y2LP5KAEcSq
FFYN0EZhEpBqwiQgjZWVMgcaR5QGesBXWV4UCxrPLr10ox3na/zeOPQIaotndT8xYPDuAQg1twNh
gD+WJZzr3eDmfAA6XJUH0uYOFcIwx3mlyhfT3wKCbTFisVm+Z18JOTFv298FwCSsPf6pSj5um2+k
yW22l7STmpyL51m7g1b2y8W7/JD+l94lklYUXbrhlLJHh9bVn6xyP5qwI2eUqgNPN6hpUPbRmU19
wOXNICo+b9dStm39iSBjMbZ6wKEFF4PpvJI+Bcwj+/dPxZZ9++01wmbVeFRfEqg3ImaEjbLHf8OC
v3iuadWVH5t3Cu6J8Yu+pOCEzCsUdxlODY6EdE0XG5rcmWSYbyBVaZgpmIfjynUVVAxU6R4uH2iY
2KK6dYkokh0sxwpT2vyfpf7LnrvOBRBAexTDBbi1dySXxUew0GPy2tFpT5Bv8TSw5AHABIvuuQGM
pj9gp6J6VlBHPLf3bGB2clNRuY72nV8AxDn8ksxFVi7SbV/MMkxPw0pB0Wis4jOoCGJuTfKPycIl
PSVYPdmroSB8OvUAN9EpfbKZ/8Nia32lS4ZzVChmemHkMvVdn3rLUcvTupim9A3ct5eqODSBUbxI
Pwb5DAeLsZsWwHTNp5CnDO+5ihCYrcCmLdcD8xDZi61TTZ+qruGANdbWeqiwiLozZi8QPEp7NfGr
HKeAp2DGaYzeSgA2xKnfXstuEqC869XzZ1uXfJEgqrE0Rsj0gtVjbMefzKQkY/2WoYFDNErvw+3D
XGgFu5kznLdEHcXZzHoc2CDrwP8PAOKnB3+ZVALpYplFJcB4mYrBpi7h1YziEY+k/rNRx2dP4QRL
pbujY8DvCEFy4DGDrrGYsPncuoiQi2OJZR7bNwwJ9DA4wMoZjyH+B+MR/HqLCAMohOEg3cI7Dk9I
L7bpl+tK8ie/GMIhm7/gO/+pLaPv39FqgqIKFEa00oH3UQ6y2ERLxiOLt4G45o049XngV+DIeTPO
bmz/4l9+/ZdDtm/HvWSbpMMF27Ai8Phfpv0T8ZUar8h0YAez+EeOucNFqGOG3EjlSyhf+UzTZgR9
S9aO5Sg8oZYxgMcQBEnKQPdYbnDpF/mxe4HWbuMzT3uyYhF7yTKxkrXLet54QlogN2ILlRXeTIS8
VF9nMG+/i2EOKBRCEdBD0VhGEEBKYAHQcP+23RcCM2RfuO97jJlzGdJqd1WUi6BcwvFcebLmdqC9
gjsUWWJI7SliFo1tObFHESMKwz7IDwjYULepSCbGiVhgklLeLNB9Nqdcn2E2HPJPhvwGM+01ptuR
aO12VVbYEVEpHVJpr5gOUXGdsB/dGoqmZefJUuuvmnAWjdOI4O3wp2gxnyVRKTo+9g1tKWRe2Htq
7Gp/URwJN1H7YIm9b9oT+ZFPfwaflHnhyFCRjKGRk5Z42b+hnzOB5STDOjoLin+IXlxUT6ynBeo1
zu/Aln9y1lPB/fMWx2KQtUx0WnFWV1zWTAaIrrCtau3La5G1LNudJa6EJ8nhczabcXSrzYtUnOsn
6Zi3d3gALSfYFvswBbuW9xxnk7/68tZgMzbdC7tdLfCgvf2D4qddWA3IImEKdiCihf2U/mmK04l2
N5ABbf0biaVNFs7zK2G4DI4tmP/SjZRLJG0oRarzyGRdBgwCEg+/M2lVdoPmlZNQunHpZOWdmWZz
T/7SQjAnJz6OFmJyiy2oYSGbMqhEnWalhz/DkGZaUfDOZ7P1n058Fm9U9OKEm/FdhIQeMwjj35+3
P1Rjk5m9ox/v9/D5MUifupFD17orXl+f4Dq8S6Rglf2nqGU9eWdPzK8lQOG5aZ1TL7oMMUvgTa1s
emUzdxgSscWKrs58KF8+sYdIQMKpYOuvunBW25MaHIViqtaG5wa/CKQsHYvLddCJNbj3xiM1HuL7
b/H+6838+KZ1N2JQk61qYNTekD3P4iao1uCG0o/CcKPcHQSvf3sHdMTLJF0GFIxkWyuosxkdLyFa
AjIo1ydB3WqTsmtSX/ScBsVGTG6Js2ddLnVztuVCuSAsRL02wu2pfSjh5zgbkateuSrJx6kUcDOr
7L0CUj06deUIVKW+vKWavYyM2875eFaiU4q7fPYwV2jwzGuKV6+wAe/iHWqEjzacCdlnpnwSmpo0
d9hefbOSmtVogZbzImtZSEupXrahG66p+Pw5ppoB6IDy44Hr5njgIiICH2HgZYCvew8RSlpwN65a
Y1XE63BVwqmX/prJ3yH5K+yk5G61t/wvU5xqXTKAPxEBHek/Oy+YjexfmqX1IRoHxToGlMpcetWZ
IgLrhbgKoJy0a5wjNo78Ilp29i3EIwPPQpxGbUycAN+VJFAZVyme92Alw6u8kPbMQwBcU1DcDafX
NyJr45kwXztpCk0vT202EcOwlWgYxSP1H2tyeE9Q85gq9fvWP7Wwx+kY+j0idFp0pwwxZtrEguD1
wosLFYCpEduLCKW1iWL4kODponQJO0fObuxmfBKsWMcLKUJbFHT7ztwZ5h5+vmJcs+cHsx6arpke
nSn8U9gN5PP0bITXmB5uMss64cEUMJNAaq6R/ce3dh5yKkHopCfviDFe185Nkm4S47PQnAnT7Exp
PxjtWYyKGGMRF1H3MXUpnspV5WosbZZ8Zj70j3pBdlf9Q2CgpmX4GkHBH/j4tz4eft4tHhNUZ5sK
GusMpwkIeX+XbIxznOEH3OXIo3Xk9ChQU/I9XVlSZ2AiGDzHN1n6xLlKcULUSvXdaq8w/4cfamHs
77dGmjx+TIoHmxKLrgaXBo8pRGnRSpE2vLHfCfCv74ABdYQtDaMxQ5EdO3YVKKNWrQzc6UwA4iU8
Rum7npIxmL1CFsJbQKKqQmdPDx0tBfy0EpEH+AsCjyEi9d8zPeBRwZ7AjBthHpBbzAH4pZJIdNuX
wyVkPhQosc85w0rUBCFmE2TyGAiYVKPOfjmlQ5EIDQBbisoO0BNIzBbm4KKG1VRuY/ZjH8DHxUSc
pQoQxV43XcwTAuR+0gLvkDJwb9T9xx02Uyy5PtgEmzla/TKHac+Cq2ZVEVYRzdWIHo3t/LNY2Vg1
h71aL2igeUyjDacpx1Wr5C8wYL+VQ89H5C8iSNv7WvgYhY/cuCfopQE9TU9KyT+O4t5aia8WPrP8
CVUH9aWCVJcvB5bij3Q4Ze4IxhbZEykGYAdBwo/JeZRpkZd1MMWbo34n64WxRKeezO6ckssiHJAE
PtUTouOPJ9bc/JKSKu8voCtgADE9DRaJeHBZP4sMiOWzkU8CnIkCm3wjJwWivWD9RVHJW0xJnX+6
ltLO2GqhEv7VoE95idopZx7GCg+r+fRkgcvTUb7gGpksUAxC5Vkn30oJNTRX0wb1aPLl0+BQvrXX
8e02HJEboj1C+gdqIkpcjI9ktVoLtIsGexFjGZrLZEcHNtO6qxoyVUdJt6E2wasg50eZN4zTLHtR
Pepn8qQQ4yK4VhhZ6IQwbEg5gCqpD3Pc83juxQD7LZATLrkNOc/pRyq5PO4keUky8xgdLZZV9dYS
3abximbZDxP0WMBkDB2MARGCy8IRz9BqmRWVIDw4cxbP7OKb1yfbi+cBw0ZR3bPsszO9BXQP1mXC
FzTBoML2uB8XanJCYqYoUH/s37GkOkPllj8PSnUygAfI+LquPmhu+FyGOIugUDenhImQchycRtz5
/q5XVpys4XZINn6wTtWVWXtExd30Yh/XW7L6fojDJeqCYj5Ac0CeYf2t+69eZXV/1+xfb3OB19fY
1YmbgIcecaByKXm65snFKh9JyVwX/iaeG7AKoEOivc9X4GhFaPD5yvBXBf8wU5VliDYfnX47oYPI
9svb5fujGk5ihHg7UdblIspPVnZq/XNRnXP1HKlnuTxTiqArS08m1t83yRenSjxF/vk5ntTxNIyn
Pj2BZGwI6PjB8U+QShJAVoUywQu0himDTUEFQYwHbeta0cLQDop2yHE9Y/oJ97pKIAJpKBsJPbc0
5U5XaHEwJTznrALY0VQAJjC9l7gd+Fv4uJ3xM2fpUtqF5AqXt746TvQ/KGR8fjKuCbsDlvhGJI8k
WSaUbPeEwjbSYqI4UmzG3nVuswaMyZWzVkKLppcDhRAemLPiCjEHwW8EL/3sLZyUGQBj5WJiwCD9
UKxDOm4ZgVuiOpOOGrbLH9Ckxs1YnTYpW0gRA421NVImbgsjWiKDRKWNwcSgvB0a0ucQkw4wnYhw
kaYIEILWsIswS8NHjjGh6ndwFQp9yeIba4QOTIeVjjT7o7WDakRlOjjvYtYHn9V4b4sPpb2FC+KL
kd7+mG0J6jQvtJwjGbfrjs9p45vfZrkihBk2JtwSUCrpjvE00xemAyqGHfU0EilJ57J69nvh/dm+
GuKRmARmO4To0opjF4ACzEHUKaSTz3jsMLfBMTih/bLZPdm8my/Iddpehosub5jHBZBP8BtOCD0e
hljC/OEhqKd0QxG3eU9dms0ubZrOWT+PrmFJwh+QSCJsHeCgauJClGG8wa4x/haUUyNdhhVLScx+
5XggJJPxJ2GurMyAPfCXeWojXw4/3mCuWXgWL6lyK84k7KYxt+y8M8+40zT2LkwKiVQUlpT5xDwX
8rLNaUPWORFcMnCYeEayLrEeZgL/eU0yZyitdEBsGzC9WXSeCBiwP5BvsEYLUUXOUXO0qFKm62gt
shh8p/+q3GawMiRODhZyWMLu9dVtqxxCDm12mL+rNEJgcApCa2VwbVzr7sNMnPZOpaAw8k6A/nZ8
++spARBpDPNGCHdngYub1ai1onTB2R9gVQWC+eKlUYyMe24VFrMmE3xqqcja84gmb90BewhScKIc
Y6THJDye5ZaRl7hgmpRITL0OWXWanr/fw6K513zpw5QfEm18UIzttDRXkMWyDBlFxux0d3MjZdqx
qXGic3vO6VJ81eWuA2SqMsPEQU2x8DNoKNigFB6eNa5irXdZNLFdIe8CF+1MyV4ygEvDlpUXOg3+
LDV3nNKi9J8cbhheCGg8tUeN+cnlJkyiZcOTiOzuk0hVyETjyd6oTxz0wVVSOQzc2TbxIOSAZh0C
VM/YZvfgG6afwiiDSGBzDwqiCR9EGPHclKUbMmi2EUknzJBIM0nQ+GEQfQaexRfipQcuP3Px/4k2
WHtEDN6MVgVqtQ3UM4xw0vPAuCPj6LJrBhQ5kv0jp4y6r0iEqFYL6yqe8/TAmcLxw8aEXk5hYwuH
y0CC4/2GH4QC2xx2a6J0YzWD9IRHMSODCn80Q8IGqYYXB19W+yUcVcUeCVkhjP614OwqpMmq8Cd4
t1aZi92AnHDxU+PpAP1xNGEPZh0dPfkM8UrzgAs3kPdbtCoYO8ecTpBoSyJn0FAL15Kb2yKqLHc5
1ci3HhxVoeGW9GDwGxFJMj06+1Z52fwYL7BRcTz9FhLTzhHKXsyg/KBQYUkLxXeiyjXiOWUzVmNM
qwgfsOIzmvZ3ygu6WntlaGdR6ERXEcA20yzeJpzb11ZHDNhUf02Sr4mCpnz2Su30tM5JOwNtoC86
/a7+DJ67Ab8t5mWj+3humVIX4gRBeGa7CYLAuIOehdka/zyfIBSs69WTIMzvEGRyNB1QFEnHzFsk
K6dIPYzyzkC/vyDFg5ubG6kyz6hxxh+ODNb48blCX3CHZQpwQvBPpnTp7xhvp+EV4EOmFuRKw/Ws
PObK2X64+0yYz4Z8EZM5GdRuAVLCXMbmshSXZFNAyjaJ31w9q2WdoDteKvKiBjedLRRkLvW8nBk3
eZMWa7IKBvKGmmXDWtfFEUpSg6mcWLdSvrE4aroPXJi4ZN5wOxgTXtkFsaNSWPhbyJD2XNU5Zt3q
hFe1e55QvQPUQ0Jdv72mWcbo8ODIIZrPKSEt2Ayuj30sdPTsCJtBouPi3AS7jS2WbuAn5Av2z5mk
IBX40TSonxNLaIZdOOimORKjtHvr0No/zepR5F/goTOkwV5MadJ5MucureEP0ZG7SPno25tiXIT+
FH1EAARIT6ynTl+tbZR/yPB/h5U9jcL0xF3AT5GeLg9Dzh7h65mmeBFA/rihnZFE5J8K6cYhxVGQ
f48Lv+Qju/LxUOwpuHVg/bGU46lH44bYIh93Cn5B7fTG0ARXy23y/yTjlfp/DbZTA+iFWQQSnFDU
xutZfbpBuIu6FbHTuwxq/4lemEcF6SvAqcS1yhTp7QX6EiX0U1zRhTnjv2MMPJu/3Xg3jZ7p/9Lg
kQ7wh+gWyMxAZk7QezBTahgmHJrLkqeMrQBaDhf9fhJOe0o+zafI7YHVMS7CYtloy54h2/8qv0BZ
xzyRoJOeuoognTMZuCRVlfOe75Uv7pzQUanzP4IVFllsWgO8+F2TH8pujS6mffmw+cu/iImqk8UG
ZzLK5xoISIeNEjwR4IAkIT4lnMqzNnChwyICodFCKYZsO5xAJ3f8/dwpGclNuczajRtNutV3JNOT
ymXGR6WQDTBHfiHvGOjDGZ0SYjm6+sKW9xiVGXLTY/CgYc1MntwHu0OMewx2+aroXnScIRCC7xid
OtZJ8s2//JrkkCtXriUesZ1wcTAeRvNgSsRDZActf001/qRl31a4s4TB/ZNEgyDFxiCiXEKKeSWV
7t2d9PKg2uVnyEyPeEouJ8fy1+SUyYlHTllg6+FSDrwEVsi4KvfNIwGAWE3ULj1Y+v1SUZcDNhuf
lPVp3qKes20Tr2v2k/Et25rqTlV3SbMLml2pbeN2O+FOn+t4UbTHtD6A0c2Dua+T7rfoDqz6kQPw
oAQy6DKkx7YzkB7HLupVOTzixkMcYJQ7adZar7fV56wLdwZxXNiouKbe3qleKv5MVw//BQ7DUBOE
R+syDwVpzcDo7a9GBTexV+EXuD6lOROl0LoZAWp34h4vJFhL/UYsHmN8x9zxfp9q1iCKw2jICcOD
IBOnR6e7HDSwQit1kjXbQ3OUgksl74CfWsU6eHum7lFnIqYEcmsyDDi2vEvFQwk8DpDfLJS8KoJN
h6GfYVzAi+cferUXQ/ywNonZfrphqz84TP96Nhan7hPTLjY/Fv3oQQ7jiahTSUYwjOWnYgE8py8L
npTOi+z1k1dJSsWUgmE6YnpuLyxA859VIEFu0A3p5q0FaMTBHl8yA0GUX3vKR6YRTA2IgyOQBjDY
c5zwhCJtvWdpsNHaLS0BaiAUvcxHCfOYGLNL7m3lH3Q0cJ2i6GITudGYcFa001mho5V9LxOkeFQn
XIQsbySA4jhKwDDE84LHMi1NMOyolUvGbkw8cAydtO4MbpFcUAxlzHbeXIpAARZkl7LJqifeCpwM
qIvIYpgaY/0lK5js+fc+fh7Au9j+d2XuqEsbalTstjzJHvVng3ebpVLM2/UYwaAXBN+EdnFEOCtX
MyZYDL/K/TOkU1upJNpxp4dUp6kttfDbzjI84uUI/7PfoAIe0TJicnHQnyr0dgYk+N3IhZ64lc+V
slDl/aBsyeZtZrRxfDKMzoFoGIxvqQxTcOU2KbFR4TGYRG/1QfGKrjBT5/Unxx9WG/mBngz3zvM6
MBGEzrSnCeiRcExdATG/dAy4Sc45ZyX8YO5xkkrm/AYCuDiMGzcbkAPZ/D7DJFx0Bqya87Wk0R4O
hTssqP/zl8yviVb1NPeE6YMFneq3f5CzgSEFFatxbqUNIl4UfDKLsGC2zroNJ7OLSQY5sIjTGCEN
S7zcRpv1O+kscLawLmcYqaJP0dDCYRZDw62QWjlpwFEHcsEoaBtRHm6x+kho0Y0NXWe7zftVRc43
OXFivfP5e8ZmTDcDTVwHBGkiBuf0bRgMBwZZPO8moAoHbv/q92+EZoQdEhcNjJ7AUcHJ6PB5zKZe
pywr8MCeb31aw10yb2V2Ne3mZ7nKswpNp/89UppbB5oC5pwSChkhWPNlhiZScXvMLmIGo2CGW0o7
D1DJmezlL3CvlHvChvklbUWAbiV+WIQ1Pb/C3YCHWv2vKv7JxT9lbr7PJrOQCVwO1VR4rkLho+MJ
jlLRfn9xX7Kl/70vmwJY4rWNYWZfEhZc7SlTj3F5kKSd7IrkHpHM1Ljg41BIZEjW8JYoczwAZuzE
4bKy82b97r0CJzQmIpzbA7DauUFHW29SZQM4qbqhC0BZkGefefA1fAv9uQCX6/LuEN4CPlvSDpuw
NyE/VRtecA744YcOw9KaGap5pDNrsexQ2o5MU3k0Ak1BP+0ZNMdYGEP8Jg54dlBW5CCU4+5eTiB2
WIQ0xgwnwcqzzzljNOOmb9mnWh999KAelj6B6jgNxy9i+PaY1YcIIO3Wem8yErlK4q8WPfHPfNgi
ESyb+6h0NkghEIjmQwgfjGifD4brCQTmJzt6hKeO0B7N+mBU+5rkhngbpYTy4vhf+d8E0NJM03lj
1lIREiDFQMqMHDlAZ8myOT8izehGD2wWhKWWJap87L45bdH+8WwSmG9sEUi0E0XzgNggzy61dOMm
VaZRvoJAf2UhXSx/MnwHl5/PX6OhLafBP7U1Myc0nT+HIXQgE7Ux/iPTpoxgJA13nzIb8AIzE40C
xuUqLxlM76e7Eng9HS89daOxktywi2Me5KOTRL0KCArCh7Kr6p1M0lo++z8jBurQklNCmVUfJdZP
DZyKM2ZXObxYzZTLnaZw0u2x+XzyiS4zUhhqRrJIgcAFUG3Op+UGOfeKy5yfwHScWsXSvCLc5B2A
UuLbsAhU4XVIAQ7YLUhmUTyiLUXhqUEa0x2OHIQa2I549QxNsF3TVhgcDfGK90tDMXF79IlOyvYN
gBgIxq6d7iTAZzAojhx8BNEWJqAAou2vA2oRMIpLNgLz2nkjgtHXPA/4f2Cdk9mpeU9SZYTDyb3U
p6FIW03HPSELPDwo12p6Vh48WFq2zAZwKiAP4nXAWOk+hPQTcQ3WDcRtrLsQhuBbp+Jn+P7iGke8
1j0KiOJ4CRC4h16Ogtp3GI2wqkH4fm+Z7jR2BWZrPMiDnXCvRHSy+hLiNDkFaII4I2gipCn7Fmh1
eONfY/vj5mmoR933m+vWLgiSuYfkkqOQz5mjT8/l8Ft86EQR028W3nPYEhQK1RHJHk04CgumJ2O1
qu+/OCwazcADhsZDkBc5BcyxG3izincclC4oyXkAI1eveEzYLQ4LqXBS+nWmNIU34gOpGJye7nyD
JoyOadaUE4laMWjD6cCUZ+pTOUY6aXFnM5FsWOWq0/NLEr9Lc09M85EL3v+QTxEaKQ8FDYrsLPQi
1BjSxBYXmGwggWIlU3qcMo33vMNjEcRlIC3JhERnprcLS2dzMi9Xg5Jwhu7N4TBWJ707JwRtyDML
YlR++39Enddy41i2RH9IiIA3rwToSdAb6QVRUklwhPf4+rug6hsT0Q8901UyJAGcnTtzJQCDvLAB
GGAdKa1LK+N2gAEioaxM/giA39xxDCf3qLadGoQz7w9+AFpppRq/D86XTU3ZgbTUiV9eZM4h2cH6
xZrKw2JmzkBW41hgDTAWX40DiEdVOQ1O3yZC1zdWy4L1dr4n/nfgVLpEmbG/DIs79CKm+DNhx4IP
Z+Xja2BCxIP0HLAI1ssX0BVgRqbrWyAij7CMwecmqDLQyQeXHpTQjj7FBiMRzedYPWlo5RKiuQjy
8bQbx+j8z1E6cVR+YUK4eisYYruApzVnhokxO0n0IHjMKdiV8Qze0alj3ES6kIgUcxviJDJHrfDn
JNjps8uTba7NJM6y5j2SbmgM8JiIR/6aYnH/YE1mkpTCNZFRjgvUe6sLwBTsa3ZL6iTYMvx7tYfB
Be3jcaGRycmOI1nlcwuMReO6OMvhOVdOLWsB6SjZuugWvjvqi3zWjYsiWWSvm+jE7yP6IbFCjfGa
oz7QN0SRcj3gkft/aEVEQIX411butwrVxBkFOafqCZwWr035w7aDrH9In4otVwHGJttC3MZ4T0rK
2uDoVLESo+NMcIzBnxcM+df054FJuGquBP2BUYlAA8x7P9PCKwOAUR3VwJ0g2Av6GgBsINQV1j7l
pgNh5GDulkJ19AIXUHmrbQIJqXpXTMQW3OZetQzto5Yc4aAwnUvISX/lcJvhsMKxK01uBzzCNN3/
K6sXD7jGUci6elLIkNPhb/H7o7r57Qw/EYCnmvA95gERhKRPz3e30XfgXowboj3vN9sdRsE6Bml2
7dsbfwtaiAhmPHMxwHT4nVPvKFVnxkKuEGBRJnfDX0tOmTja0q9Wif6FSMPElf8gnUAl4KLASiNk
x0I8duLRQo3azEsoSuMBKw0yCJir/EgVGp0gPtgmYe9htZH2orDv7ylx/2BvU9ZNbT2B2tGf+PX4
Qb1l005STxdMUo/yP2wQ2iLXHY2vMhdr9ycJ/0TiR6C+K1gsAXhWd3D3MdhQhxaVaQQ+gj73Ltku
Ht0KwSk7yHDFaDv19zLhpOIEg1mDehfO0KTUJ2ivDvv2j1VOQDEut8m4xcl6w8vNVepxj345/Uls
LxAQ/DVKIQ0qUygFcth01cFHoKqYLACeeDn+bzb1gOXNIOH25LfJJaOe4oBm5/lsOE/y65hrVsPc
XbTzCO4GzRIcXLu1yjMZBZoqZ8g9uPnl3o2FDxZ3fDQHAxJ/PcstJ/7Ouus/YMPQnkT1WFWHQN3T
L4Hj/99PE9dLnxI6uz9BkMJWPqYukigmZGocqb4stvwLTU09m/Huo2uoKWCc5mIIdz3pKhaPJnbF
G/1ic5RPgb9s4c48ehf1WiDbYGwgNfRaIhJn1Wb21SC4fk1RiqO3eA02r0ZMI72pTF5pYoYmAHx2
isG5/NFgWQZn4Dp4IUvaTkAaiRt0qooGARjTxYS6QuQwSPb4M+6bE8Yt2bI4ygM7e5LCI53HTsjT
V6jbkNEQjydB2wbswXBLhLgKl1w5eBTxJEKkB8Q+Ndtkk3+dBTMwKwIb/IPgjpYblZ+o296C5RKC
UEQV0S+u26JJZqSW8szzwycE/stW6+r/QYBGBmbqAL764m9nfRo/XYJAPKvjDYK6FG2oykFvEddk
B4wbvKPpzeBGufxiR4aLPQSAx3MKFz49TYc8O7LQhZ81lcVg60q+iRewrIbRjAD0Fo3qS9brbHT0
tfm36JfIkP6m3XoNbnxH0DbpZxYRYJlTTwstCo5YrS4riTYp289IvZ2JgAvqUk/J/MxwyPzuxQwX
/pD/vhayjRQRersMxlyYN+Gdm1tD0bMGccbFMO1dveK2LuyXMU+bPa2cd92iJnpJGR4tnehx2pU5
1ySPCuNd/kOztgDrQtur2l4E1tDuI1oW4D/TdXYZlQvNd2mKXo3suvV45zXbEsnOb+mNtjmlZo/w
4jVHa/2mvJowHUJrdDKRQzgNo/OqYIm7SNjqVMtRn1SmCYV9HK1THnBK28SfnrHAaAbsQVCOlJk4
ZjXT6Ij9b8oMP9VuF5Zb0le5Ez7UzJGN0ypgXyisJNKrDza1VKI1nDtJB/Wc0yYZmaX8WZOuGA+E
jzJm32ertCilWyGdQNmtab81TSEUQx6OzlfXOVAWTE5enGHZDsI4pn6qYvCC5JuB5s9cydtTK1Ji
RPT2kQDZYV8L+zGYKt+R4KP+oXy1Gktw9vRZO/EzCVAuRTqVQEjOUBpkZtR3hTwEKxbedLdHwkeD
5Mh/6v1TXfBIodYHxBXLD1Y3bGOpLZRt4jDgjlCNpz0TY6t4YiwY30eSVpwv+C2za9yQNp9Tq5QO
h1Z7ispfzK/NF6seBMTHmyYPWZso4ujk0TMA2gZAAO2Cih8wEcZ0gICMk4+vGQbQ8NNKnXr24rmH
A0/7DJnymlUrTjUhaSnbGA/Yg2XPdKvDrFTcvNzSnSCCcWBtIVvAKVyTOxd2U/lEeRo4VYNKdxkr
o875lw2W/O0R7mnBi0xyCFPElA3WZvEPygTJPvVUf/E/tQu6FZlSBg2GTbTXjMwp66YvVDYeYhiL
fefp3ye5A7AJ+yxWGr/n3AFiZO1wsO7rfSgiVR871lf6rWIXQNKR95dhRV4KW+Y2xVhSa25NCToW
kUw23g2AJqYv0Ig7rEcI1agkwEN77VMjj5vNsLSqwyJZWzDO9eeItHcW5BN7j4kExF6jPlf9hfi8
qP6N1e80+0nzb9FaiuqcSDOMr136A8SNvV/KqDHArfnDXTjEniTNjgOyzlutJqM8dgaRigqfjfsa
zor74jI3rn76R00xjU957bA9xdHUBcSpLl72xcXQT2O5teZydkuLC4svFQtoeF9TNZ/qmx66xNTr
vtZBwjlkVngZ9NAV9Z1QzRj8RCTXI8Q59iecSrZom5lC+5EdibOiXXnCMqYrI1+KR0+czqs6F3U/
h5pEb0zwKeL3aCBsT18fgVU+ooR6CFahW1M+mc3/HaC1eazZNSiW1tYdIArKA2OfLCylfFmyI2i/
mMoIDKMzcM7xnQrjAbl2OnW9DdO06M0pjdxRwuLx2k227/3kvstPqI4Sj8ZFm+/LgR6IA2DnahfI
d5OzbMOfwyN9rH5Kh7j6byiD5T6hioGeV2Oqb0GxTGnWdZ+MdCZySWQjoxULbIMAc2J8dOwVXzZD
2L9Pb8pfWhRzPGV85tihMRDrHyTeSd0KdKiTdP33gVZzO/thKCUEIHx00lXjBERiwafPDOEDRCcM
ZTZu5aLmAnITuFSrV7Tvkl3/4ZEaOJgcpStkdgDZ27ZEk+DRudc7VwxmoEE5J5gAdQ4iKbJzV19U
ilvje0pyqHr0w+YFXEx8vsSnNT49Zmbr7rV3ghAv2/jAOkSKkKd1d8SRK7K0RqrzphPKm2d4kjfI
wuiAGxcNRMitSJ8MD+PQVu1Xu2kqzkQODw4R4VqcQgxEPXE8wo7v0GsQnAMbplqwgI8lWn8saYPN
mS1w1m9xgKOkB/bc87DEm4qNnYx/ZPkOsg/LNjlz520wu85LAlY5YbFT0qcVvr84kfwtgu/+M1Bu
ov/NYkJZUb7Vk1n9Ld/S1GVaLM/Ec3EdEKmVqWCkKkW8BzFJBx6qe91D+X5HOEDhwb+gfmBfkEmk
LhruY1zhMpANQThhioSro3o7Mf4htnr3H5BWxkuChn6z2i2iFVIwUcDXe9/hoFomxEBJEXMuOVrG
Ac8B8q7/mYKFzE5CxtnAhR+wuWv+DcEWnTWjXMyaKEF4qzFmWK93HKO4QdBqEXeUOd9WHNa5/Jc7
DpFmhOeClCqn16TfAGhC+uYOJhnTNyX0PWLtYDVoXqIpsXenTbnFPRBqnk3Ep1QjHD8/Ps628NGY
Ln+AGyhamIoTHLuJPSWbycnWtleeiX+jsykXFIMooVWV1RqLR/bq3A7r8KPE2RjSyzMRHNqgpzpR
jTivk80m3ahua+YxfhAY/i//jNw8EvXjR+elM3SyZjwQjrmE1j1lt8lBsxIg0snmCsMwzimOgrCq
JAdlDREfhy42ArbNwLbEEz8Fxo+BULjBXtNBWMTWgwKiE7R8FnPHykjO7dBw9b15w+aSW/uKzjMW
WxAAQCYaTOXIFNwE15hUrYq82YYHvMoK4XcngrsH/GF6R9lG6bZg9ugrlhneTR+mpQbfEoJ4MutI
2xyR5RSPW9yq5mB8xxZcYCGcClhYg2DwEcPHQMqzXCHosX3g9jSc7ggoJL95lMC/1sUTSAwc6t7U
7IQPGFsKdCivnXwsIj4GT6uOKID4XDExYAYiBBT/cP8jeMZDr2DbQ1QCSPL8nhBzoVR2Brc7Be7+
1Mh/g/dRbIMHGcnWwa1+TOk9KK4+vaOYm1cYeBbCjtg/jUQSWXocaARyeRW5ZXnAsZY4TJF08cV2
G95tno4AGbid4oflcDTjsob4QN85tG91aZEapkEBDWz2hNKugZNo5nw9aFi4jgZaujbcNPk9uPei
C3FDEKQ7ymufX7X8apLRUu7dHMx6/Npo5towSUvScrP+d7RiKZt4blqte+JY4p4aNxTn8UuygKIs
dVZl8oqAO6U4KJe0GnA20C5obmN3YaFEL1e6w/gRz6CzpBvsebpoS8dYWZecyTgfctZ1Xxl+3i2d
9Vgk4gI9h2qi6eAZGHMVTbSBvjZl9pFz2W3pe84WeMN4VTTtk1fFp11T3OTQVbl/vGyVOglrcnTx
tOCm4nnEXNV5Vn52IDjB5eGu31dsgLjvFmsS8xQSQwfgnomfnA82n32ONhxcYJ770hL90qs4RXLW
tnFkQLdAjg/8pZrgRSdNbtN+w1UJhhMmv0s6DEp7cPbii5zMdbYkJrnSWdnu/Hqv2Rm1vtk+Mlzr
dbTy6RmRDldfvfG6+WuyG7q6VlVU8vWgrnFSBt3aWneUVYfW1YyuImQ06iqPefN+isK7RXqDqIny
MOcysLxi6RfoRAt/StM61GoFt6A+0LLUNjyidkWziPVTNgfAJNA3sY3yXScA89plwtYxpG1XbXH0
N+98vexT75ZG/9kgNAunHAMTBkKOfUxgc5FG+AzcIpcQTZUTTo8jKx2VPW8AQWo2AgQpLIdgPPM9
S1a+kkVq2sL6O2tldMkdbFqcjaxvrT+RMdNFONe4hVjYUsKymnYFji9uQaWYnIFKfK04F3ioIa9g
GlmSg4MwZFyhRUKhAX5LKTVdppx5LCx0fA8eHklIndYcAGGoHc3qMEsfxrQG3isdtEpu5Suh44ab
2rW8SjRuuqjeH5hYSaI1C5QktZm36UaIv9Ek1xzAGTgtjKG3FFMOUoHykbNb41Q6t/6ApoyiE/Jh
ZX5biSv2ruo0ypnRlnm9tgn6E6thCi/rP7qX2eiLJUQgnlas8Vi1DqkjlDtMWgk3LQnYzsYH4ZO6
yRMHF5l1bF6ktXETg0RHG4BCwCwf/fJmGUJQjsxmhkFwgFu4wOv92mLj1PAmiiePfZrBwmJ621ru
aPTi0Zj0jSzXkB3D38K9sN5zAtR40mFg7RcM2W3KbqHcxXBSEccG31GLSfhgxc6rEAt4QzeCysqA
qVeZpwQQfvoTJdiNviKRP0vIG0g/PXZTI+ZyeODwEYrPAJsQv0As/UzIpGQr8d/x+ryI8A0uoM0Q
7hJfynp94xHlNfApjp4QAzhgJcwcBAKbgBmBR6JsV18vJbEb87Dkp9Zh8xAAn26GizpZGvLg4OCI
8A51GTN5gfeRxy22j5hLv9viDA+ow+FnAp1YLrTmVs5LYhR4NeIZDGwKevtNP/2PiDSpdC1oyCLW
Ie+wjOOYhepAwd6Dl7V8/VjYVtOjCF4FqgcPLX+utw++KKHFf2ItPFL0WhQH5NsHziLUi8nj+yQF
6SGI2hAa+O3VGYnGEcewqjGh0fMzrBBTcToS2I/DWzIZIhtajn9QGzGe6BSzxptHp3xhXEykH304
yhUSa1KwoOX5UKxnaG5MihSbCausnQCaqBZyDpxrP1pbicFhwcvKxzH+1XG+UJuzp2VNH1MNPxHh
Uxyg5Y5DqEKMiiS5I74HyiGdbhy7qt2ibeu9K/rOrsw2TDrikSGTafUVHIre5WPCr4oebgIGEEKY
SoDf1h3Zjw9yodiZQxKRk/YGFYIueQR6iVTEPt51i7AonOod3yZWDj5a7PXYavjnjgctIA6w/7/M
D7zU6EoRUZ1wN0JzeuAR9bsLyAUuhi8ZIilLhiWqlpIeJ/mqdfBgUhywi3nxapvPJ51ZMsMLCB/Q
tNVuV1DmR/Hm9DrmP2h1FBe8NL6+hKXnTiFBwfn3Z6CuuFm8xcU4RtFrHJ3Wn0nQZtB3bbWbSUhC
47Ppl+WnVR/T8ADvKXH9fq6SgTTpJSVEeuuUay8Dtd0krrrphwtheITJTT6sx33PnlLZGha1xCw7
D2V7KGNHLpdNMX/TTb9ojddrZN5dDC3AdcwtiMHr9K9iUCs/gQsqjtK2InI97RfVjO69AM9uR4Ho
MnUitmsgOKG81h8yXMr26FW2ku8Mc7ey5YcdjVf/deiXGcGio99cQCgy6fZJb2ZoLwWFvlvmi5c3
EQE+DlZ1FWaY9Ei3J0jza8Js2YglmqXf9Aeif8gADodEd/Avfcv8WuMuTdkM7XXNTWNysk6GgaI5
jNtUPAfi1OiEbSjwtzRhtcV7ID7k4VaahBqO5B6TY1ec++Sqvu4ByobwHkNpVP9E8Pfufrx0iO+b
bI+ZH8s1FeLgqOVr2N1e1i35I8Gdom+eMIC3yoXl+Bf8Hew0rCljQ0R+8jQjZ/CUpzOlNpcSCkg5
wQDoSp86ZzaBMpUgeSIAqH1a7i3uWltD2cXnDO/kImzPdXUqZou4oIj7SONSI7iFvBfDfWdu82Db
r712l5S7CMYv2HuuuNat4oMMODo+5vGx1I/Ic/KC9yo+Vslp7E8SUQg6rgg8mCd5hJVli9W20zeV
vqEqhrOhv7N/en/NSSHHSrNoO1Sp/1B+ER0IS+s36FBGR+09CPf6+CireyZiyDs1JbU8pxfsqd3Y
7y8kzabCOnujC1dxVoab9LXNlW3nEwvYwc3sO2TvfTBXJ67vIbUvuTlP93Th/Qt3JDk5Frt5wKaz
s5w0+4akx4iuMTfbe2xeebaw56bYQrNDYm/7IHZy2Nexq2t7Q4DwtOuz3crRx3NsngQU1pxLXhNP
TXdpwluec+nRIvEeTnUIDLrZd6F+u48iv9JyzhJTAKnBynw5bRNow2TxYC6XyhKys479FPoQ2zD5
qpBAq1YEhcwp7UzAA4ztzPOIPW92Z0xePOixFIsGt0CK8zwaTpAG0nfK3CnroMYDfZo1WCCu08q2
WNf7iNmQh9GK/1XjgQ6OiWpvS0S3bgYgmpbe5r0SlgBiuLFyK6wW3J140FTOErTJxEn5EX9trUQ0
ZIaS/vJmeC8xU0t06PIwWLtk6hJ2XwuN7Jex6ettra7YbsjbV70dhW0sby1zkTcuvtb20Wpg7ff6
uzCcc4PGtCM91EfTqRQutL10xsTLcWZG08yB9jOOSF+4m9n1m/W5kzdGvRHqTUSCdKEo5Cl2VbMr
hy2WK/4va/0iNERTx7snL0UcwgHIkkX0W6uIaGxRqOhI+VqaLUJQTuJOMyCnu/E8rR919D4aH2r+
p67w76yyP7nMGz+3iPPQOv76bEAGCWccI0V8EpVDsCS2g7kNstUUgsYCJmJ7qhcZhd9otViKEcDO
2ubl0xlxRIxtRdjkh7FwO99FhZEdK9wb5rZMUUW3N27yuDw52C+LCgL3quxXobbysonlziPYIPd4
4mjZn0zzVGZnobNhYfgo3Ryq07NE33nIrulkryA2aI9Wvej+0iOb3OzC124YttBaaIomBCS41d+3
UMsrry1wwBiPlxMCSVcneybezMJeaPo+0KffSN5jefjX+8208MNEx3j5xPKNZ4uRaFiRNliH1bTk
I4wOBgAuAfrIMwLhKmzewi5TLDVuR+ez5aVfiPvrJye94GwNLv4A4yBaNIYddIwQ5wo/1rKFl+Mh
IK/G18qOpak4Fh2zsmZvbS4Fhiyg/6eAzUCaPbxrw2HBOw/WN3plh5xITp0D6CZm6v/w+cgzYw8Y
xm2fCgs+ifaAo4Jokb5GlyXMAX6Dpy+oW5X8N8qpQaTJ2g9C4yD6jjA6pDvFZdBZ+qc4LXGXVr6P
ir3pHZ9MrkxTfFFM+xJLetK8YFkQBXXpJJL3Blypzo0ZB6WZCHzz3sD9PDMMc98mJMroSz0cubtd
DAUhvujSFdcHTW2Ejn2IfSqXIyPGSoZfNuLLmKv74TcybFyY/4ALtjnp7J1+K7A9L7jc9anzZ8VN
A9RFPh6QT4ZFOuLIOPTjQcG26eTJZWzOYXSmnFPwAdsciuIgyXvfFtmS+gsWZJn1QzpQkMrJ7W7o
PIAoB5GP+GfDcMsdnVX5H3ATwwH6eNDvCpLaDZuWA8xeThRhdciTNaMF4xOXLGkITn840nMaVImy
Emu1MF1tRIhaF5S8imeVwY1kDfpCxDu26E8NMav8xPHe0J23JnsNRl7jkWcq4i41WVrB5E6MQfQm
ovuFmTShlPIH6tn2/maWRZNaYiI6Z5l9V7ruWXYsx/hkBYtQXWxfZNbpzRTnecSC3ZEYCT4nrDGL
K6arOcs1uBiEQUm6vhlWk4xD6IMLAD03B8xTF6dQZmXIpgS3Mq3l52CH+IR6j9A1KSoILh8kYGPK
hHonEOYkGQLlqgIVqR1LOwXiibFCZTHwct6CWm8LdRRFEn6LnPChiiOaWWANVd44qe1pCI/cByG7
4+81MaO124FzWQwaeOdnCyzb2AcKhPfUwSCMgM7t+9UsoAazaXTZxcJDAEjfKmudyQlbKX5HzfYY
mAqwz4uR4IUtGacQSr9PoPSMyK+uZXHbdRtGxkheMRUxooRIfnOJs/qOqQ8TYwvm/xBEBys8ADIW
WA5ig9YTYgQLsBXRQclxBG88CkuGjcbrL9mWekh/8fqV6mrsa9p1IaxSjJZUBAgzpH1WDjnpAO6d
GtD3I43zr88gn+fqNJi/SoqhXJ1nMGHs70ZA4GYE3fOrNDnr6TWTr2juwc8MsF3tgmCWP2cC+Tdo
9NLGIszFvo7dHKlYf7/TsSM6JbVpG0tesxVmJOS5wqQOao+8FMEs8loCtg9gZhSEMcXl8YXHdpHN
JAnyL3Gng0gvMkmGAqyJtsGIzpwxgHFURBp+HS/qbRFsIJpBbywK3KuWo1pnJWdlsGgUWKjzPpmN
yUR05ooiwoFHw4N0RsK+CrcsWcH/53ExK777fCMmK61z/eQYFuexvhTDlZ0r+PkVdP5qw3LAs1iX
LCYlyOeivVDjvdB4yNEjczKMQ8MnEoRIfVT+yphzjEUccBras/1MN3hggxtQc2QXUZ1kl2DZMAcA
zMd97v31UA19RH9XbJ2Gj9QFvmXJh3rGl31haUmhcrIm4fCZxCMnn0VH0Az6arbJjKtqbbHFcl/p
D2p5JoTSXe455iKifOhT2DqtaolkHilf+IGldVh/YxPG/V1gRCarCZu4WrYFF97cfyiUI7BL2uFa
NK0t0hsKEEZ0aMA+ETXuhHyhGI7dU/zAO9wurOymyBdWogr9l/qOoEnILpyH2Ief0UvgQOJ/6WA3
ZkWO0H7FIycucwrVqb+Q6Tmz+cLhjynOo5BekzVCerOhakWcAxPtMAnxLlUu3mm0SZ9E/mfTeDO+
B7kWGAdENjCXE+Ali2tU73wp8UM846hE+osJ27pEiE03Kx414HFiJtiFet9mH92+N0QTp8MDgAgo
2cISX3jPKmsEfqhttr3qRNG2gRsXXYkfQ58CZi8sNfR+AkBw/KgBfkVLjzCBvErxi0MMx0mXrFo+
hgf/h9tbJLC9OhrCKTYvZvgoHXbRnmVPxsAT2wNf2AG54DuQLZbjvSJu8xCX18R5l8lLvOZgX8Fp
4admhc42Ea3XwK706zvkAYpCTW4TKgEYAv2UgFqQJl8kzmBxwxsEgRbPeEY5kULDxJyfTXYbmz2/
rOEDsemoL23tqFNwkXLimXTA5GHhn68fNASo9axcHsEQv+Y4cWAt45o3f/DXEL4K6j8tUahgQfaO
Z5NG+641QxhbsFJmg8iBFqT7a4sMR2hErESu0jko+anypNz5O/4id4Aa2+cMX1va7SA6h5OCkjQn
/kNVYORBBMKwIuLfEd/JGyJg/IvoU3FmpgdjOGCaMk7DFxFEkvoCxbTySQ9AjZ7nYFXqaVHV1L8N
fOrcgi5EKLKav1laEKd+kEjOsQ4O3DhKXEfEM+nxoLRDaO4lHU/pjfVp09lZvwyKCZJVomN0dvRI
aCLANKbRPbXmzNMSWcZE4iZUTDAhOAP31t+A8yjNE+3o1wQMaDbY8yegY9CJ7dCpFLznKaZceypX
3MFLkImunjv1VB6ZkBsy0Ftj2Kp2e229WahdA/Mcr9TyqJeu2MHOO2Ycvy+pcGVYJWCizzsMhso0
s9eA/mm4WFUfWbGrLF7TuZfvfGsn5jviDBzIqBGJebPQVoF8gS0gtUmh4Nxv1lawLvQ1W57+aEpn
sb5U6i163TXtwWm2F5+CIzZu1fCAc0VtT0ME1UXJaz/0O4ImKk1F2irM169+Oi5nBXf9CWdWUrS1
IYIfi1QC/RfBz7tT1J38BqLBTAaa46/wMRvhEm+yWEN0e6bxMSDafMszRIp3JAjNuqMvj8HjTRmr
yiw8tC2P/dJHRI3SUuW2Wu+hAct7ZcYYyi0eT9PGOL1przzKutYS8ZwM0wSXcZjRh2qyR+AgJDHE
gbVG2+TwierZu9q+WlhMn9W217nHbzSUKn+TtRNPvaT7oNwSWaI4A47qry1QTRfGyN51hZlCxKRS
OKZj8GaH12A4y2uEY1++NNMNyk50wBQRX5r2ZNuad+HWSjEkrMlGSdK8qA8ih+mIZMDmm/qalCyI
P8NjjBU9k0WwAHPVfBS4Cjoyaq5CmGxKSXM8KqHD4DBc1Yi3HFpJP8wcjtcJhC26bLt+YuhQRsLN
mwhlSiQHdfCh0iSNxRejLwJI4dDnqkYbdtwiqXVAMKarkWs+8W8ovGsMErjHAdnVILYeUzyNHiIe
vbdtTHoZB6qLsz0EjKKvMXSzLGdKkU8svsaYmqVpKzagkzjQkelbkQ6p+Yda8BKIBAF87Nnk6tmr
k0gJzOWwbJAxWasYa7Ao9ylCThyS7e+QugaQTA+LH2c6lpbYcwlO8jc2z/IpFdG+gPDK9oVF4AdA
AFwDNUkFuhcBgUrvUGQwH1Rc306q/NVQ6Pg1eLO489JDSuIDL/eOWyiEcCJVApWHs8hn+qSR8NEN
s70nXRMKetKDmh2JMY0KECcC0ZTccj1Z1dPTn4NG1mW7F9R5I29qYSPLG4mo9KKbG6MbiC7d5iY3
22zqNi+UTVG4vbVmWDa0eVlT/UvZL7bGGymmrriE3lY+l0S988sJJg5m3nNTIzTSBbSvrG3F4Myx
kGR0euhsUo6c2bH6tFPki2fYyCM3WYucq/UdTzgI1rqyr/IlR4jxwFOHq57tYPGgS8byptYHSVga
nMXX0xRlBx4vkwt+MHoPzQ8VwSz6G9Dy9Lf2fyxQHB3+jW/vnEf3BKIZXajGCt+vNq4J9DbWjBQq
473NyEiwHeMmzFVFuqb53YgeAS1+Mr0rl9efRv/qHAzKa9Pf9HCjmWunEs6R/oB0zU1UmGskkEgi
IS/2/11tPEeoZD9SgBW6x6NPhy81X0tE6RQPon3E5Z1Z+9bm+5rwhcd1O66XrFxkLH/UrgeTr0X4
5lhN0L+PJqwZ9cq7SKQS/rL0eVQu/fDO9Rqwk0mOCR9l6JTJtsYuUnF6ZQ8hAoJhQQ4G7Ukf445z
zNWozkAIljxephT85EzMDqPtK7t3ossI+cMBC5cIEwqntAam/d71D7V/JPWzqZ/D8Cj9p/J68LxL
PiTz2Wh3vbq2HSyvQ5idsgBA3zJu90KMiQrEDeTfTQNa2OAgULkwtAeOA6HbxnvfgDAM9204++ox
Y7elLM2KcycBwmkQRFgXic7NqfLkQuXQAJE5XkEJpO53R4NtOH2irUMMdG2EIsgzj9Xqr3sWXZwF
h5W63fOt90Sl04VedIZ3icYmXtVwDuZA+KaVjC0PBllKESX54C3kNYuwZNaKkBUheu3gU7A/Du+s
9iF3QJWkv3v777zhmwvMi11C9rZ6b7DF3ThrhLu3XrXKrlc10WnauUGZB8WZ+i6CwsY4jL9oFeNT
W+GHYJ9LcN42arva4PJhfMflg8Fgy8ERGqfSu06E20fcKNwaI3fKusEw3/y7WIqUWZik40xakj0G
Tcm6QeJXqhdgWvjEsKURgGz6u8L4U8/ehvGlDGbxoqIQWjSpHqI2x2n8Jr4855Oqr5kJGapM8JnB
QpAxAS/xvw4Kbh88WVSJKQeF63gq2ElA+jX7JZuWBg2QOzQsTcz3bg3jnuJwYj/lAV8zmPHC4Vsx
heMywz0b8sov2o3B4n5CkBK9cKd+s4591Tb8fYToAN81gi/ADRbMbP/8XWgDvby2xhP23rEIbSZi
CVePuZDOGXKrK2PTbX5dYOzMP6gxlav32BaZ1BkycREoZNbOJcVO9N2QofBxPh4y4w8hfBnWLyti
Zcaa0aAqEAEDXBj5K4eeHBpySFLUoCaexBTEYxy609jWLXlgsuWs03tUTk2o3GBA7Wdzdr883pWR
1oJNn1C9wT0FvUvdRgyXVxabi4p1FejxvdG6EqJ4w2zEvuao68eqPyHD9Se/x/lzEruTrB3L5vhS
D214gH8eXTOPxdBv3TwjJxXj6hzKF6MUvkA+MQpIc2+ek6km9YQIZfJgkk5aPLkZYbh1FcVx4JLp
uf3NAf0AdWPBX00foI+k4PXEzgmVgn3Fuh1OKaxj7aL1V624lfE9Vm5GBBHNVtWDVh9K0tb4xCLX
aqaq2sTbSsc6dHM+4qiMLUKji2+t0h3J3Kt7EYL9mWSmoDpmc5TVQ8ecXB9UY0bi12OvPsfpKzJm
KetXu6JQ/NOcq1idwOIKqJDL+t0ixo8jrV3xbOAp1Oylv5gj+BZk0BhKCQEz0EwR2E+ztCuKD/i4
uRHGvdvYXkvvLEenYhVqyzoi8wBfYYYM7xEOHx0CbaO0UKWbb/L6cirYGdfCXLTe2Rs+/13d1o65
qGONP41J64wqsY6H5HqovzGWMeUwaVUsrGdw/rSrI72n4THCfcwVVJJ53sMnnEeaTfyWQbDJHS12
xdUXNu43WQyUPklbyTm3lhPEe9byPBTgaThcxQjqQvUNqpELjG1W5EFBv6wPVgakYy0GmyHYhPOx
PSYxfX3zNNn/17iBg4N3HE8Vxh/8Stu/Wnbr5YsvzjCWgH0SK9oyDnK0N/ojA7P2i33i5kdkl2O2
tSI5yYllH9mvZ4B0M+yhUQHoADQOQg5byUh19zmpzwWstZ7nBHPJNgzei9fTCI+mSrcVdZA70q+8
XmSQ/27Ry9rKnA2YEUXwoVTSaHZkAOBGF+WFDQ4VGVnSKXGPxdzhJUZvQxlAbGMMbYWTJtt3fuJC
XumgqdPgzsCLZY1qQI08Lc40ZkyPa05RKFIFn0TKd/IAknRm7NQmeA+qrWk+Jo9ZvMArg+hmsZ+1
nxGl4eEuQ+FU7CJzn3eKMNRwzXmDyvmLBJqvfOKRZMy3NnzFnOXG1GGRzLYkDHXSx3jdRG53wAi5
1Bx0jN8cZs7JYbbF28vBtLMehn4DVFFoCLQc03BPASPK5hw6I3wDQOeYjRFLeFIvQHoDfMbiRVZy
VqPvnUo4biZLqJsRkMAcpzXdyOovQdXF46TMGCbnreJ2ObPddTp1N6sq3svW1guuNQYOXtCeW97T
QrvmoM3PZKCKD7NnV57JqDp3hxkE2Jm0q3hK2ig/5Kz5PTnPAombnHbMvhhD12VwbMod9qEeDmOO
DY2j7Lyv3vEWenEw48UG4aRd7kCrfg/RXnR54WHdxtUOR5SxJgHJurH6P57Oq7ltLV2if8ioQibw
SoIJYACz5BeULNnIOePX3wXpzK1yzczxHFsMwMbe/XWvHtElcPedu/Yca+ekPZeC0+9E9dwAb1hx
S+a1g2SRUcJBdRx3PSokJebb0ls1IRf4SrUKnK5Q91hs6XgzrQFcNL0nyolxPFqZNDL11VaQlVUL
//VsbOFMzww+f0salaj1mn9k8h+8BJQ0NERvBRCWh0we1rg+0flKTAR7ZmSia6CPeBRyVZg23d5F
TgyGMw+gmu3V3jPtFOgzBg/SlSC85CVxICqKQbxABl6zdauYx63T4jc5miG4eyG75Pm5jFuAPSD2
nt7/5PxGrTXsl8gDpIHJikZbhFnuD0xUQIx32GNQaxFyeUBhSJlhQav0rcJ8nr4z0ycshysAlz3N
CU3J68zOHtCCcTldFuaLbBUxEpUIQpCuKF03/O/drbCJlRS66xZqoXqGE9VuQJ0Rmol9lt2zYLow
owh4YQWwF2sETz7Wz3nHyqTvOPK0ZiOLU5df4m2Bb4bE5BafErsO/Bho9xg6Wiw9uMiwrkc7QDDm
kf5By1+skVGmqwkA5PsEieZfc/wEGhkSyTgm0Dn962DcyN7MzKKX4rHlfs8xnN1ho2TAl9/LbDU7
nQBDCM+4u+HO03PAb+eFyZZAOUi/CfiUtLygMzaz1QNtZq4UBPc/nKrsOVz5Svg7+Pb9jfS79j9/
/l+GoUQk+u7lcQ7kJJZf+u72S8NAnWeJrlgys1v/vXLqAZf1Jke1xmK1WPOO5HYWhhjiasg+j7h8
XKONH/xF8Q7bMwI9BDmeq2gO2rGnZnlxEBAp1qa2j7F3nhfpRTIvQn3TsLWLK0aMQrQJ3jJ9L0Ub
+W/XOtp0SL5tBFWHdHEK7eSzuUvM/57B5DSdPd1TYnrmrnM7RhTmuiw3PUzel564iXeh53hcuIl0
5Ud46q3lcU7zm3lXyXvZffSs5Idk3EPlJr8PIo/oJfaCfJuZhM72qPGNui9oytt08qOliM0JCisn
SPASzedcSlg86GMX9ZVqrMG8eBspXiXpvU6eFJV7sesv3P04LHvFyTmUXDJc2bYcO1LjqLIjyo4m
OJLgAFj0LTARBYNijPWbiCcU0gPaSngK852BZjHBIX1D+0y6+xPjo3zr2bMwaoBpTckDTUArmE26
jTCjRqto2/FMO/Sg3fVtowPPJCKAPradiPiw5S52hUY/9TVWP8oUkzcFV0cvYRfzJQnXTrhaq2my
S4MtozOi9Nn5jahoclrQuEK7n3aOuUWPgT3bqXiO94ypOVT2vJJdXK6rEXQVVkskRM6Z/Zd3ukzT
m1y+2t2cnd9n3Ts1oQv30phPM3wSOVOAa+wcZUX0UKPuobUp/mzviD4IKh/TeozIYzJrcUfpRFMO
OE5HKRxBsXNv769azCSZPQJCah3OW2J29LpTpp/Ul6d+jMvcylEgl+XGRNia7CZxBsWRJzSvY19Y
v/KFryAfztAZ0KS3qL418T2wpOl6F5VbKlyZKI095V7cDBe2/hIK9jZFaBS2yX0MjmKAG3VNncXE
q16qtia6C+8cCDwfztWemXpdOApAsI5IEr/mlo7jkREcY0tiTDpDiwPP87xwB9FVqLgokJnpkKCQ
2tE9J5VWBZRgJg3fXVQmdaEZ7ZHRJc3tETkoBW2+hYQyS2ErrCgT7CU7bvc9BbnLVlrWd72+ZJVb
VSfwn4G4JRuNe4LDIylKTAgFVHz/mODp5aL/DfatDT4M76M9AICvww9Tea/3v+rArLu0ytAcNavi
VpwOQ3ps0mPKddMfheTIrY0oarX5Rx58FfIHVB+tAkE+l42HJXPHazRZCryPjsH9CpvD1NGTR4D5
PGnnOnazzvWRDG9evmkfC/2YdRRZgAE/T7s2/IrDr/Sv2AM//SzQ9wpliXyPv99/sd+k4liIPiN9
Fcmb0bM83Q4AtH+7UjrfrqCRZvumoyqM2IJTowZyWnKV9053ReMy/glqXunvUlrxkcuYK9gwqzO7
QZQeBuPA96nblcpOZ2ecHHuJIhyyCc05VM+U+YYDa4HrlZfeirWvXvtKF59N/RkSCB1nxn1PuUtn
h/r6V83RQhvaVKNY6Pn1yx+MqJQr/pFtHj9lzT0TUYo8vP/yQjPKfCFXreFr4hA+MTLf5eAWgv0E
axVhlhqHvYFTGLwZ7uDC1mgNw4ET2PNW+yYK155f2TXsLzF+IOXcKyeSRPuBdq49/dIZQVyqy56c
4Kn509U3kjRobZjuE/mZENLb5LoTDQ50zyWtLirxy3nEbGdwjRDjZxMUxlmO4aCpVxsONux5DrP+
qJ+b7iNq/pTB2r8zQqcDgQYEbeL57wTAvb8jyRwshVu+uCbqJUEOJ3zTgTIG4bRbhDudwlgdSCF2
dyfdyCXfle01DqzZvtqqnZMsf4EdLAopE2TyUJhvjJD/bkXcY1xVHJSWSxyPKmWO33GopQlNC07X
HI3iY/5E70fGJTTDsIkJTEpjFbE5mrumzEWCgc4r2/RvHeX6z9vbIB+K8viWUlp6m7NylJjQAzOa
pxjypTkn6gbtusg27Nz19XOn6mCy3V3ankaNZpZTzmLaEM93dYVTHvP8ezhera+gWwvDm15sZYYr
kPf/F9ghtUKGhPlXn7FQXwxcwiQGKHoCxCy47KlJrNVruNgKGDUd4Ai9CTt52mFVU3l1i11Q7/2Y
/SUdkFSYXs3wGkVX1b8k3UpdOGPhqArKMUiB/WDuYG/Q3ELdEnNxOvvY0IMzYz4FAyraD295saOz
JCznzpJptIW9WtDqgafZbgtIITb+rwHxRd1f/vEbim//dNf9sH65WxjUicqe2WMwY0beGRuTmGas
S3BeS52XC2+WirBJvKR8tAOehG+wZY/dYyXJDI2k/NXVUIJcdi/aWhuPUCmqtUvn1kBoZMFRa266
QvOqo0MAX2JTW330m2RTAODtU2Y/yrJqJUuUvmG1mIWgdrHV/9t5sU9Bn2Av9COO4Shlo9fPjlJr
Eb5Q+0BxUhWX0/ezwR+NZRvEBGgBoT8ffk2Sp0pNEyswNUhorUZhG/wxBHmp89XRvLOChFb3dyW6
M6enCFDmYA9KTiLB8N4or1h6RJS31Ese7MwAnXYZ/vnCRowqNTWSkHe5ubAa3ZbCcw81GfqXMht5
UTzy0JWCc5x+gExcSfGbHjx16VbVTPb4fEhwIy5AyoJRTSLNdDV4dzM5AW4h+LEhWPfGKszYjGEb
osDjWn4Y6Mji2fBOg3iifAAoi4fduTkIbLXFmSmkfZIVzQVYDA65PA+e/eAULAvc3fGLXp2x+FLz
v5P2pdMTgvnEyp9jc6VpCMoSv0RUYsFW5kfZ3MdJ0ynozXSjyJbOfiHZiclOZ1HoZn9Z22wSwGbf
0KV2WFNZsIgY98/QpYijOemDpyi9JcL7MmwAFHy06Z84/ZMoH+mqV0FHnXgq+B1R0UPhEfqZJdaG
BN6tV9zhwmmGlABfuRjvFWOXNDs52WUeBThbdVX7m0icnW0LdcX2EceAzyA2u/i6FRg7OXcwfZqC
jT+VuG/m0DGVVZZink1Co6vpreCqWTW033gui6HBvIRsKvnDakcUh9s0ftKClJTHboQavORD1bdy
tNepjq859sLlYb9Himj+xd8vHXW2Ey29nQdlhLmJgcE2pD2Sv7kzPtRnRQoCq0DJ6QIBTS8PmIxF
fxX0p0V8jhO3Sy+FedHza2SJ9DwUH2H9W61+k0jTtlROS1xO/ZPn8NScPPISPyZxkqQR65Qly1z0
RM+nP17oVlx/i/UivF9NWmGgELJUMqRyEnZXJqGzY7iszl3vauklL646/G5AlwdzPBTpsTQOQXpc
JNhFD9F4UKR1Ud24oLtd1izrwRZWqcoQlCTyKY5OSkwi74BCOUSzEUrck5Bl/8yjzATTRCgfbcdq
IpzSK1i55oPi8tm8Nm5HEYfce8BdV9iqT6jcHn2bbC2+pYpEAUlEVOZhHj544Tx88Dkye8yIYFDA
/rZF49kxnWBVTq8RaZLQ4TeRK0lHaEcSBeic3lxMlOq7FrWCoAH2mnkxAASMHIqcKXyIpJJCMHQW
4GuuIHNFUAR8Q4ornYGYvvPZ/k17Au6YnrlBrqil+HIydctJsfbjJWKN8CFMHA3m+XobMuUT+YEH
RtVib+PP0a32vQzcqbqO2h8J+xrMt+9iZak+sGsD/yIc6ZPVlh1fHBopeqnmppEbqecyJzMv37rx
mlI7PoaODGaaTRMEoI1ZrTjT4rhRv6b6BAFEdUnGyAgM/ZbDOQf8hOjJiSUQ+01AzQvzmZ+Zyww0
ZVzUO6WxFUvBworLxUOpjULyeriS8+kw9oiGZqHW6e1+9Ni6zhMfTryAXZQad8GAG+SaYAYdMEa8
M2wgfjJn2QmtcuCnBI0MASdmkLjx5pOsclfceF06xhP+jAwv3I2Lo6IBoPs2S71Tx+NNb7XKLIx7
+U/frUWS0YRqJ8tkD5c/wNo1bqWceUlCZi/keQ/QLIlKI/9T+eRbofJKIUAsNiZm9m9QDIIKF4Cu
rfA5+u8xZy6W7o1OOVj+qoKzxLgapZhoClkN4GAmgS68QnPSZHFE+ucrxn3LLoNPk0+gOar3Wro1
O9VtjSdXoewOxiaMrenP5FE1sh9eGL58HrBw87mImQL4NoafAau++R62lqq5cmTNx07xrTIuHKYr
wLcDK9Z9+D7FRvE9/quC2YxxQQDw2Kf5ChRo1p6aZgkjT3B+6ook/OSRwwOmB8OS2/O09xw18/AJ
i6IYbisn8CwVo0OOxunWWIL+8hvzaPLKLnE2Uk6ER2dLJtY9iZdIHL8xIVcBd76gnAN1R1VTxBIu
C4DqcxGtf+hm8hAT0Ud0dUGYgxen8m7WyiSrtnMexJg6qXleGSKwC/oFN5ThIGT3B4BWQrjGD4AZ
x8gsoGdwL9Xw4qUUe1u4oQAVFNJmeu9IGCKmJNfuHT+54YErJ/WBrOloCiHibctNR3aMZSC3ym4D
4cS3lY6+1/3w3U4AcbLodqYAMIaujKW3asdr+EdGyoS40O2UfVyQ55g3bai0fgTPeIVeOHISwfrD
62BXTZCZmXcBAZikkXxA6YN5hjuxdwIT2z919vnSqAk8cCL1j34GtPm0UK9wWoQNQUwR6ABRYmLv
CUAzhuKg/ma6Ho0GGMmuDH7xR7FFBAcffUP9BONMLUpFC+daPwrEZDrLmdyw3Sj6HH3EQBD+Y4Nf
Y6wJX/wlPWZZIg82xd1vZHLl9jH1Lzm+EcnHaxT4UIDWgfaZmjchfPg4YOERndgKDMNNTG6pdyvM
7ZAwhz0qb42F/5bXPcMIaTSRLLiGA/Us/FaBoQH9jnk/P29CEH4HEcCr5ClZlRdftiEW5ilr8REd
V7jxZxOccQFZuJP0iZdZZ19Nnxq7E30JUFQ/kqvF8rb4IL5aepQB01Ku4m44q8NvoInGY2TvQ1d3
+/DMF594aBKuecQa+W0Li3HCwouIzCoevkjQokyjLmOvgoQwzN8dcXD0ZWwMVMNDDmAHPGRnLMts
s3k//gfswgZ5XHrCXwyffNTMtYzTyN/N2XmamxYqamRoUq/2RAXo9egtitSYAkLWEcPf//l2o0Pk
H4O52wREGX3KPfwy8D3BMxw3C/zV1Z8oek3aW0tghUdHNRt7IVpwuL+BSsoWln7TyUup1Pc52KQo
n4MmCE8DJvYTZjwU+sC8peVFz94VvNdFfmIozBnfZByKKyO+xfiHARMu8qdfvxnZu+d/1LBMvGNc
HlPtOqygO6WiKwmID27gX3zyuZKbCmdlhdtZlVxDOOfSSfdPMSiE0pErO7Xi/Gjq9ES5IUMZCYrz
bTGgmTzwmwZg7ewgAFzDjNPCjFaqe4QfTg2NsItKmuYOiBsNw06yLRp7xH2qzHYHCYsNFkHGMtzo
2DNb08UsSdMQgEBWGYLtJIj9xbtmMSopORTG992IInKr47tY3SrhSrrA7C6B5pIuQBGDVDjMFuW0
3fysPFi/8XwWb75kp6SjGT7UFG/gtWEEvUjfp/R9TunPmXzxohlnyTxSa1lAN8++E8JciyLu4v08
+9r4TwOVVNzCp5jLH84yGXI7fsJrR/7S+6dHFHU8mNKm6XexSpn3bL34V/d//f6v1q+MGKu2K2BV
Ds9YLmvpUcg3jQ6LkxcdLQecJJkwE5ejS3KfRTCtT0m/zPisAi7qNYYiH7TByMweFyJTc9LOxzxz
mVeA92ZixUgFjAI8Se4ApoJp+9Tae6xuGUdF3ZqDSMqZ1QPiFBJoIJ4ty3uj3Yywlq+YGAfMbhBH
aJKkO26l+vP5RQSH9t6Mb2bwFLJHjQb8WnQ7Y6Ap62Cx3iaSk78EvHVspzhr46M+jNeWI/Q3s9gR
8SLGp12xTUIUzYMQr6PE8Vun9qHfghU7tOmxTo9RfxydcTwQTS7ZQ/4VpE0KMG088IMWDbjLI3Qh
dXGp5Y9YWvXNCddlFG3DkNqHVdgxhgGCK+xS8tDKDoW001aV6n4lPNQqh6Z09aoJWyQW7pBNXRPB
08l2WEWNH3evZjZjHsIBXN02KTm69Mpm7tIrCOHILOysBQ6jPq3bjQqaLY+lXeHvKBac9Z7pFvhL
ja43b98k+9HcxRENsPsMQia/L+1AvJuOLB6y9CR0Z23hevN+fV/5q0S76Z5V/W6LnW5uKhrnH820
Erybrl8Ji6n3dmJds8QUxo3X2H5rd4md85/SMRo+vCVcQ/KWrXEe/Wvw9A8EQiveWer8P/9LYZi9
UdId+7/vU23KWg04kbkfuaLDRHaLbZVESMZifJQ5WF2IUunmfzi6yVgV/5QRdPq7BOCRtoRqR0IK
L1Aq4KS3o1MrQF7b1OW9HpxxcMTBUTkwZox+znVxNsEHlKfFP5aSMgA1tVRomMPtZ1iltzcoxUt3
Ac7lYR9Xs0Kr+4cUcDtWmlcivUn9u0dhbb3Rq3uR3QySLrLLZ5bfzMqNIVZml7SlE/URN68yeo+6
M/JFF9jZsEpgr6jrkhoLrDvRjjIRcOeE1IlF4woKv4dWMfgoc27QgmonQZsafyf9hxd85PS70lMF
UuPD951EsUc6i1NbNPcBYUfENEZtbBeoreRM6XH9bQu2OB4jka1X7ErErE1mLweqAx5oCr8YcU9i
7YGHgkyOlZRWdkpaFe6Jaqu91ADM2dzGV8dOZlAftcsotwTzPncZ7PYx7k1v3uSTC5Ao4XtxxUpu
qOxD9ir5zoxOWoSiinCK+ARO4n1QXmx9YvaX45tiPMvhwFwfKlgi3xgXsBdLowt7K3Ax3sfiPtYQ
1S1sBYaj83CK2QcjCAMIoVJqpmyS16dzxe2G65hfSqpY86e6/GV0bdekE+9IUo+AFkXGUqqr9/Z+
0PamCmF0rs/Wvuuzo1vByW8AgvonLQ6lTkyEgT3vbV+hX86mN1wMa+g2mQrK/VDdx/TVCQ91lUq7
8pqhEk5LCMXCPOsOl1JK8/amdukm62a5+zHuFY7ydOEqtJ9tfWZv2q4I9s2wDyg23PJ4CrD/e/Pj
afZxDM/Ws0wfzPhTira/lGE0s9bodWu7aP+SyID+R7rXLOkzu5jxJci5ybeB9uWHjP0cepaWpvbZ
lHeUe734issv7IF5vDffTOUpaF8jA2C2ZMRBdats7f7AXRwu6Eu4eMJZAix+iN9T7SBahu8ggKLa
G7I7Bqdh+8ssp1xXaoR2jaWop+MFBtA5V0+hikP5lA82GB793bzylPL/itTgmWdoFuRDV2FFHzvt
J3b/p04uC6zLyTwK4uNAzjr8Ms3CV4yRXSaFjw3dRO05sob2FMcnX3boVDX/oIAd4J+o01zDxBbI
r+Kl7gE1wYEugoq1wn8J0BmrBt4FuIbebY3FcHZbxs9Qd4oDXjFPOCKmL5yuYO9td6mtfZeb++2u
xKBIB2u1iZNNDAXoxYwRzRX/W3UGnkAdFYQzU+XPOMMFbOKvLCp6LaubhbWl65Ox0F1sL7NeXjqs
YqwYuPOJYSzxHoj9Fjs6x3HBdLp0j5+XGjVSONOWbhnM7tWNxWg8JAgSxfqv+TIZOcpMLleSvh2K
3WAsA8M2YqbuGzb1CsjlrTrsWjbhGvZaOzLwa2OxcwZ5nXyXZnKbVgvqPJ2ocbzI0SNHZnRg3sv+
XnHmYhxRWB6jOJzSyYUSEqYgzR+52zXKbpEx0N7FK/49ahLawZ5yeyAG6S8xEIcUTkAOgQxi5VTH
hi4nUr56QTmXg00p3UDyKD7W2UH92g9YzLJD2dN9RRTj6kcIqOwzKf6oVkl85LAvYBvK7Rh/aPOP
7oOGwmjSTmm0piIB4BgpKC4oUWYdXUWIlI0rgsuItxGPzmibfh95KzGBQrzEZI8xjtn6+EbgaZrL
U7Bx4qP3TIykF87woqODFgoYXa6F4oYUKYHTt8fv4mKAu/KZAX2/8WmIEB1c++A2BHHNoZPHEsM3
WUDs3IsuIThJOZaJv2KKHVowCDBBdoRVpNP4xdCbf+L5tShnOfebL4AZewcfQHiY0Y2SpDB89J8F
xyhNOLBNH4IVYEth3OnGR8YsXXvLyH4tySEU/wQSKZy9qv98pBq+kbnrLFuKEWzopyQ9dAyRmh2F
5y3WOSoiCEmSkYjm6Xcdupj/opdWuzjkoj+A1QYmgzpalkWoDyWH7AR2ONLAaG10zCALQdSgzE0L
9/wPYhIsojJfOuBKKiK1+CZObkeYM3XQbtXbJ28T111pYXMwH5WIg+cdOmn18jB5qEcugvZbOKO0
VkVP+q6yEf7CUJDLtx/XgTxHsyIsGQFlKZyhUr6gtfA32gjtqY8xUZ489RQIaH7XCT/C4qLEoJsg
NQAB+pNov3PizNGagQrfE73j7FYbt2PoNU9UeH/ciLxzXuVMGR04x+wL47bGx4Cpoyx+o46L9K/I
ZxyC5KEpgdTJihHTEpcakt4y2Zida+hucuu0cx67iXb2IndwdAF60R7JsntFmNL9vc+v2NLM98F8
l4zNSFJHoYT9rR+2Gk8yLO3MAxmFE0VR55fG7AdzIy8NtrAq/iUdx7PITijYwffCvbBfpHtF3pkr
nsGRZsOkgYoCpbQucAxh+jq3gFZePjRJHoN7o6TbiFLtbQecHNUPcJV/ZZPEloIAi5S7JlxcwZ1g
9XJ4ki8nkDYQUvkzMvoIXzrhW6mHBEVBTlPMzXsKp06TXDbXGWnGcYcrmXh4wCVLdI7G8xdcDAOH
EqdV2r9/umgozV2e2XOBDQKAfSE70uLfe+/Lj0z8TKGS5VepWYqcg/x/Poklxu7MIS41z4BoTrBQ
Pd224F6cmnuPmOx5W4P1f4dMiNJIhIF6k/SNFqZDR0meQzc7ytVCnZ2qn7MJGZJrHjzwG8GeYWAC
1QSbjshLq222jFrmLNfShQ+PNigpetX1GyV25vJgVCzHLrxPTr3LaUvxWrrY86mqxjnFWRXbZAwn
sJ/HjLqfdC3F9pIKha0mbqlK+2kzxJ3Ov1HLTwoNlxoE2dylSHMhXdhJEGTXrkpyM3Gjp7cqvUmM
N9orR4KUNXLPlDFT59m3Wp7D5ph877w5KvWQSs5xdpmKa9rcmr+CQTMehA66LKJ+LfFI6kSeCTzD
Vu1nrKww7TIHymMGLPoq+DfTcVLziPqHr3i+QcM53Ot1K7jSej67mJQMwMMNIDqLD7JrHELalZZU
77CmtvhvVWoG5/WOBh1EVzLCwasotkvWsbBGmcPyBwXJ8B+QCriM/ENo/Mtm/O1JIJEbnMBi01cP
7QgwCrCU+h3M8iKaKNDxturXSP2At4NpLkOaGmaPV6b9Nytu8n3OLhNUA72c3C87jC1NSMeqM0bg
UNiy049KEMWlqzw8mot7Ut6Sl0eLRHRBCQ6pyhktHrsswGz1DhXIiPMPTHJSHQKk1OuZIC320knQ
LjFwrXX/3mt8jgy41eHeco7B7Na5Quti48v036b2O35ADDTcfoE5+5BKDidOnkygJNq5jRtnETbx
ATYqJLAX3UAdmR1hNqljZSOr1hOZi2xNhzZlSeOeO6mU/pKBhUWFLUm1Ko26gBXhNFxaJNL6njxe
SnfcmSEc9gh9N5GAwypfH3pXvk81vDTqs7lM2wvOeJ42Axs8gO1KdWDyqDWU0jqgcWhDoRyHs9e9
hh0I14fELHdDrqyWaBF4CDb+HkaNJBwAuuI4I1Pbblz20MQWICVRfAesvvhnPnpy6EDn+AUYCDKZ
v2a1AEmjKOyFyJcWy2LNeoJnHO4SUNmKNurfMPCV7IuBJWg75CwTHWSHGvXDb4eiu1islPlvQzmS
QOvx6LsBMFqUf/io0IFUoLikYKv9XP8MDP/YAU9L30HoFCPcs2sPZsPiOMm5MEORIg1bWdlytqvr
bM4c3sUEeuPBo5bEt7ItYfUXqyr6ndd/qDBKKZ4AKnchrNPBfKtAqiBojauiQhrdKf1toB9Cc/AZ
lPDlPumgw/AEgOWNLA+UUZoKKGGmbFon68czGkWAWcupkv8t+AndB8ph+jQpsoAM8Zqi3w3lXCdg
dgSccJaSANLQRjFv8zDlQAyHROmgKzEdGd1gYuTVwxU5UB3BLQj7CfP3GqSgvM05DaLT0krM/Fvd
dhg18ye5qY7pGHVKEYML5CE6a/D/NuEBEfJJbV+L7ZCfO1q8UeW/8gXgtWbgyidOK+YBczZxecJd
lABhQwaO9+MKHbgMtLe5fPsT9zryLOKNVKL4cTpajhicN0jioCwF5weOi4GWV0gUjznSStxqVkZq
cbE1FqeIBytUPP9aFRfwgyKYMZ0J5AcUO1KBfWT7yb+My2ihrGMuP7q6lTVITKKrvWg3G8CWgfRE
DY4oE1isSu0NiAKSJz8N/OKioo9kpjVaBLwE6pvnmPjSYRKAtRdvQsvD74bkSjNrDLFCei+7D0lZ
wTf0k9to3hZLwuU842hY3y7yS0rcjYdIveZbqCzBQd1tbU5JWN44SVAPFxyIYi24nyCGX1LpMlEU
S3hcvnvdIyyfjfKUlGdzyLM1P0Uqjzrdi+Ixm1HPtP7xoi+SepW4fOX7uOKumagr/qwL0ttfDWey
dWduWzSdc7dRkHxJppusbA+ThQp2oXecaz/doLrogjtYtXfqvZNenCrxpEpY6I+NemiSQ7k89+Ex
mRiFOhMwGVQAnXINW0LFgqJ2NLtT2539xKWeWflq5Z3/WnypEXj2MwkuM6BhcU+2OloRFx9Jw/Qk
Fx0Reglp/sG1pH2q2T0Rj8pedI76m0YSL7KRrJGkCbcTBkPbs35CAgzmSmdiNybfIGJsaV6SVGss
X3r37Lp7Kq0vGTEC3PjCPPiYm2WhbztyQ7P3EuoK0YJ4hPIJbVgkeHMct6TV4JGP/SEmUTAnDRr9
oGNVDdwKkD95zb9kGgBnanAeN7pJVD+lqVhZavvZU/XdUEZSocEJMeJ8wIFc4mxdvKcVPMs96vMP
BYX/Gz4jWTZc99CmuYIBB3+2K7mehxe0z1bDrGR2nAsLOmCDhz9ik5lTlATX0Sln/qiyhthJMJGL
qbJIJwIWoSEqT+olZTQaPTmgDAh9NNsyfDVc/kJo8QPp0WoW/BY52SWVOvqRT3eq7ZLQcbWnb4nk
YTxH4yuuaaY7avPA/j5bvPmD/aUhLsFkqHRgAHBLcyNBUqBtvtpAvH42rIOcklO05CR4IDL7f3SS
F94BTydcGdxA4gDfzzFwxZHaxlqd7oeWOh80YnJ4WrSmg8Lpgi8h/GyXt6q/q9HdnwAVXT3Km4AK
7iPjGYd3svcqdoaKQBZ0UwZa7aZc3Ohc0+AL1oyCuSrw7dO+hPbvc6N5KmNEiufKPTBYmcVbXhrq
XGZzxMo1s9s5oa74pjUFVBN2S7tOvt8J7GE4WTT3jITT90yN+pW8WOUMt1grxl0q9EtmVvwaCWVS
lFzMlnfmcVCZ+XxJGUBUZUliPAp9muztHLTeatldAqTBYEOeXauI0bwFD4//d1ZBTP7mxmky8IHb
KW7uBdUd+BQx/m8ZLrLMU7zayQeFshJ23G/YTdTmqie3QL8qg9OY2/pfyD+V9yp6TNFjET2CmO/i
YSh3k+MCobR7md2E6NrIeKxpgjyWFc3LTkLAglz9N9lo0c/OE0oX84kirG2y6canRFN5v4F6PHnv
C50n3W+v+i1Wv3HXdxyxZyZHirZPax09LrwrMmR3ThvFS0JsL7fNTkAx8qiGwbt4oh/WT+amaKXC
8LY0stls11n1P1IZYuby1qHV8rFO4UFZwkoJt/ViY3Fw61amdoBQTKqI6Ku3GVywZsQ60j/wPaE7
FNy+38kjLQSyBivEwlQ2o3q/x17xuAazwdKL0Y+6rU6A+9489Mfc+tVhaKfsD2wOF1M/F4HRX8dz
jyweTCsmwzk5OcIaDE1Jflea663S8lVRqdTdoxQnOy4Aa8I1gkjI/9wWIdTfJUo7QwCCLF071xJR
1EUzEbQgpMdxV5X7uQfPYl4Rk6scNnQO/pByp09oHHM/NZVvlHA1FrVYvACBedycAwy4c9ipnh1C
GrQ2AY+pLIKfkmIF0RpBk49pptHqu4YMMj4xf62B4ce3qb+3/YHctrczmDN9x2VhRHDtiTR/CzPM
aNHd2BAw1xkvEJJLDp0866kkohlMnB+zcJAD9UqpdTI1q4KNLY0y8h4+D32Y9TLGwfd9m+HeS9Yw
G0yeuYAmeWvAiDjVNNtY2obxDmrTdAPmATCam5L1g+oxJpsZwEmAJ9KcNarDFzca+yreHgN1Pbox
rpWB/jJa8rsHyx1NVuyVxGlPyzl9Vhk1IR1mTOa8T1ZR6Ld8Juw6uA1p8CYLJTOogs6q0Ye0jgZS
cvMsm697nFdFFjv+Xf5F72GYbl1fGefCs+iNE5diqr2FxXNI7KqmjGSjLw28T5ugfNbKsyufBoJn
+cy9R0Y8AWun9tQw3nmPsr5L60rf6Jt1V7i66Ore2WeIeCcKnom7iWEp92t5aYebyS6i3QZUKO+0
aVc83Va9Ms+U/TXGgGkX6PMQs0ciKZ6KnTIqLj/JUQUfRMMwYdOvBFJJGXgezJwJsgBsu6cj9UjT
SBoWSlIHzo/tLms8MDdxT6GObuybJ6lbU3wY0o1kQ6DZemXT6TCNe3b0P4FhymYGeY/bhyPYYh8B
UuU7aZcvSrZ9q61tCl3M/x3Sm9hOGxsSDXORn/cBeU6x1Rtds2CRgIgiekJxHX9Kvk0aV1+K9K77
H0L9p8q28ExqJgLkL6cMH8k1ZhsDt5QZFXdH/smpYTrhVwnUjag/Mjy8Bo6/1L/9UOEqgVIoJ9g0
1S3Gvr+4FPFlUs4mjsEWq8EB6AeneSI3CdGh+XG+11MKCzBbAYCfU8Kc66FrKr/RmqhEx//UIBkZ
dJVTvUw3EpVhjwUl7Ozr45sQk3fZiDTOMUwxXzGf67iecalc8tzYNfyAvbpAVFlSumMCMmP2hSGK
Y8nPX9oSqNtz9OCkxAwK1iZAHg7c8AwIgvWOeO6ZxAIcJ+S6bRf7JY6fhFY6zkakadYIJjXb5+9m
ZWSFKVhxuEFNSGan+AO5QKU38SZId5hFyBPgMsLZpUV5Dn8JubiERYDoFE13zZbDD99kTdMFMuCn
CKnXmKGCIocWhsoihpcT/b5WbuwXtJTENm1Y00qmacQ7dd5JK7BHnBTO3Zvwy6ggSh8oPl9cO/XS
+m4enMR7Yjh+ADDXNpp9IO8ITsOBYfoGOKHfxB7oR173tta3ZbGTAgJgc5Iij1e5sSx8MpYcQ/bj
LtTOhno2cZ1Hc+S0iebIqRcfcax4+qVT3TJa6ayq/8fTee02jm1b9IdMgDm8SpRE5RzsF8Khizln
fv0dtC8OYBz0qa6uUtx7hTnHBG/yuxjuzg2ND8IEropNuEoNHLFbVp8iwy5hjYCFAoL01az4ohAI
ksWWkATOK1BcxsAEcoYsJ6XjIW5PZsr6D1gY5UT9zh/OMYfMJoAhtIffA4GILohaTxLOnF7kB8Y2
RR21a8AXpfuA/TAd+iwmROR6Gw7TLdVLjswtOXB/caiOHAas3pGmoAaaoBH5mROPc0+r6XPSb4pO
vA3g//8kQ2Z9z5yUcJsjzJ6ym6GZBxHOGQzriGsFbyldkcuqgCgHotHULciKbImqJ5IW8BgawnEQ
szUTTvwv3pWgpfTg3jHSAM1xq0P0pQHrYHj4u69GZDjsc5OMKzw9S16O8jUBMsiq1LaEAZBey1Mq
0NekB+WImEZCfYETclN6F0WByXinjSrAdE33MCS6iaZDEbFQfoj8ocp21Q1YE85eGLICQCKHAFWp
dXqEkt4EluIhkR/PMlpgNIS7eamw8YE4kyPWcVLq/oA/VVJmvK229cP7q/3g+UW9BMrLew9aRma3
ujlDZdJZPoxlbFMGUyGkxH00wNRYd65V4kzEVy6+iuTFlmgk8/qVWshK7v6K+o6lIeQcAZnXtPOu
wy2fKbbdJCMB+GrXYbvmL0fdTlKQwQN1HTdx6E3jexCfq+YUhqe0Pk5ciwaO8NNF9zePhm91/BLD
+R8AssQirO69L3QGebOmmqkwzTJ2as8xPkxsLlxm4dQ3UddmjkL2L8km6kySqGC3MY+m3yRfc1X7
cM13Y3iNJtfSuiLUVEEXvC8YeOo2bxQfyJLZGi4hC70DXzzieo1VSAUWbth5UV0WzZ2PIT5V+PLQ
RTRSR5jaMJqd5g/g9MlazQx7QHGP6ideElaOaGu/NUmLupmLBj0lggfXGfiWg4KY6FiToL9eytUn
yhEKjIhVnQHeY2un3zTimGt5Kmi1MkeUjJkfIIR48AWiGqHgoMkBGhY4kQgY9tC3V0pq2DC0/4QW
A5zSUWSiqwgC8PVzjMQVOer6mXc2YweB1KVCEbeMZEQJ6754oRHpMFcOJ6hRyvTfkoSQmKTRPRia
AIbBes3cJEPzzaUZ7uK1dyiJoYX/TXVPHY7fYLIm0KuLv/kqwQO7vR46RfKPCIfS+hx/M5nyeNkQ
7DauPWIExHXxkIVTWp4bYZHm76LxipuXGT/FRSaQ1XQoq30aLCTwSCLSXrh9q4LYNMCiKcybnRde
UWZU1mmarShTt2WmoCQx5/IQqGcInKGWzbKHGU6RoxAhedNG71IlC4uY3ldUTGRRC8bdE7nBO6i+
vVtukdVkLFPlzyGcG81elj7F6FUxZ0SkHC6gtmHJ8PQzKayMRwpMvMR2NDfUOHRz9I9Ik9mhQ9zC
aovUhLfbAmsRf8E1TUtsOe9QxNhNyiB/qdMA4Nhd4bBApzjhjqU4kaZVClZCbjwq0dSG4IHme5sD
tymWMRcvVxCTxfSH+b8KNpS0K9oDcfKv8s9ZwxxrPusviGYZE/+NIcvFiu0BF5jFVI4ylcu6pGS2
3VKacOsATFAiE0PFtB3psLxOoI4yMgx28ESIr4Tzwt/Fja2AGgqm6b1JNnh778ByoU+0DiJsUWQR
v3BS5kjkX5TnojyLwi+Uy90Tl5UJ+1wi0+lgSasq/pDjDz1/75oXQxphEmtYMSocnsAxVND2sIPd
C/qhnOu5I+cOwCkvX1fa+n/AqcbY8PihdWsfQNOb75xV9Cr8JwD/xgu1YoGoJEh35hatdLAdBIbo
a0pBs11Y9Mb5HalsqPHdRlBziX+XVtOiTt3j5IWV4YOVtw32fByg+bQugm7OWuyPckHMp/+PoewU
i+c6s57CxViggzbZsk8kfK9eYUKZwBbVaiIm6gzqh5/kFVKQDSc2G4xyGaT+GeyEjxCXHWuiamNe
a4N8q7qYPbE09xxEx1VUOmQPMvjld/OudSSYBjNWv1xiKGOBnsJ2J/CMsRipu3wp650r7+Ri34gn
RsqQwMQV9aRIFsQSoCMbL54aGy8+SG3MkOSgDyf+lHbOOJytMJlUGKCQmRNpCvWSnQZFWKQ77rit
kqPHPKzgSDoXGO2v3z6jfoV0Hn3trVieU0Gp6U35nUAzLLawjzH0PTLZQ3KkhZuBz1+3rbBMTrGf
f5roGbgZ5O7hs0drLQ14M45GP5WZMPJ5hUbOj3rFcx7MFeTVxnbp+HtUuzi52KIc3yTBLEQ3SdAH
xVNy8OiE6CHDdV2uh7ly9f7RPUpw6mchQOjxRCmqBGspe2D2fuuGsAiU0DNJimCn/CcHmKzszK0m
wMI+E7eyAoV8McLkUha84Sht6Z4ZSa4U8tdYQoToTiZ7c1tuUbDzuo2XybVNaNacsMZwwdqsoNmG
YcUWItyMR0Y+Bma48pKCFyK7gvlveYT7wSnir4T8Q+k27m9CL6RGqBQodCfuVJRMJEUkeuJHyf1b
LgIGSA/Zf8YdI8UFra+ByPA305fLI2LXRsoVYE5yJbITGIGK+LbOXQDTmVWwCwXmFBuGdOIZ0VMp
TYpRdFyTQrVaaNUOXlA/J4+0Un70nZqd+aBI4o3gByzo6O9JtJDGdzYrBHcIxpXzShjWXILfLLp6
KnQAXvM3PamCZmhc7sL3GBUtK3oSs3201BOWcDrJCP7YvKl1WGRlEZg2dJUHZbmxf/MqZWwt2TTs
/MuIXmH7mEGbc1HwTpOZKr2qczswD/pHyawddyoLV7YYv2+7b67xIsLtQrI3OdhIPJyT0mLZxS+T
0zXINjgl/6h1yKXnLTHFjZlsSQNCbW1J2KDnDPlpIsd97m7SXfKPoLqa2x81yQWrjsURSaZJPA/R
47LV/SaD918JjGrCUfD8JiHzP4ZPRvpO9LzcfiovvKKjsUuJrZlXxnlsz6UBzAKI1EIfl713E+uz
4R1T3eZIYOUie7Cl79IKmAHf15Gk+XNlu3x8ItIS55hK+NIzsZzyO8EiLywodrQ/CenSNMAhKKDZ
jtVzi8TaPc3q6qKSLQHeREHcMmu5FHCn42mg0s9QPWwbacvCXnFA0emwpogLIFNFvqrKaZLMeBco
WHxXaEFNVihgUD+11bhhRsLAlA6I2JYTWosCJ5qNdODNrdFfDE2MHUXeqPWujHZttHNXOJqZ8jBp
oATk5p5HXAX54W/ElSZkeoN0vUXqLRhnbrIySqdmQ8HmdskUI3qQUsT3maWQfsYIaF5dFqeezayE
vQDLBzYPcKXBQ/MZYGwhr0r4nmv6B7d/GkiubqPLEOVqMv1pt1yF0D0LHHMH9q++dGaC0NgFxu/5
oF5iiwDMqZ8rSYv8jvMfV/1BSTU8xfqlDs9GfZiV0+2Qg/DK9+nPW6tbxJKYpHuNPnoZB8Nerp+s
juOZ3Szu3c43hgQ2kkUwurHJEQFhXnnWySubY8WGgnrI5qjG0peWkPnxyslzUVmhPZXiKUh3ub15
96q9ESEoAhsgFxQTUhawf5p3/insj02/nGkMhGwcKMIc3Q8xgexEVTjpqo22B1lKLt1Z4tIqMEEN
JlguudXujstpvOSUfaS08pFGIIO7hd3NAAd7ShUJ+PzS80z16I7mVxuQJV+MqRKcPJgs+szyBa9p
0RJEU9pUHWSccGjApE+LzUSkRzhWb3m+lbz1InSjW8AIFHEB/lb8OjNFc/T/+pRQ8kso3CiwFoo6
94lZV2/mZpQhj74kbaGXjza+63zf1bMrHRumj92xME8VQzUe9Dx3z51/xUHwX9hs42UxF+NFWRKe
u+kKzDa7CgVBec+Hh6s9XfGlwFaUtwqBRvaoOsUqTV/t+F0EP9rwPXEaDsk8IVO8/0n22d47J/LW
qLA0TkvvJkSqOimwIuwg3oyyweCV5mMLt+kw/UIAkWVPzcpprKGWa8ULM5fQjhSGc7uqY2xGks7W
8HY8yP59SL+S9Ivv748R3cjWjsGp5xvY9qU4db70sU1CAtw7/Z0Uzn7oY0TFUeji+R2e00iLwZ0s
Kzp9KmAl2MO4RBf0FQHBA3MNQvAuHcjSOPjmKXLPTQ1b5uYqd1Vk6s/YEJ72rjR3HZppc5cNu2jA
Avre5nehvcElkni+5RWTbp1OAP6u33X5ohQcHVGZ8AO8lriGsl/Jk1ybVMEbgwWrcXpAuXbMmLu5
VcasRMwfHBRuvvmfzzdRnCGdtkwSR8ve605FcvYXtb8pkd/yv/hY/A0m4SrfYBIeugd6cbTTPGme
sRBNiCtgR9mmKZ5abWOrZ71lBYj31+wJ/D1K7j/wgUcz3H0bP5ioBcXG6NPJRyYJoJoIUh+34SyA
E9VTUK7bYNOYU6BFCP4CVbldtYesPWjNsUJnpB2ZprjqUcUiV837zuEn9J272k0uhty/4mLQAO1Y
Z1G8NLzd1VUQLjryQQGX+MWyq2qbhliwN+jkmSUn41Udn/VwD7vLW+QLldVF+DWKmaxs/JZvy7qK
eUigP+3c3yruOuNKhZ0Tw38/Ba3tU7HxxT+X0mWMb0F5r+498Wb6vokOIcipYiZAHxAcwZvdWAuH
K617NOGjfupTThon9lELjkV4ENS9iNYcIHZ9QA+FStDi86MezFMYT8ZYxhC1O5dcRkKTSRaeFhY5
XTloPruX3ZDuXLKBDn6xMoUVCi+NOnvw5oKyV5Nd061g2GGiHbI9EDfANtYdTGMT80mRjyrA6h90
b1mN/1n5kBmMS8S3HHk4+C+DkKt82dKSkv9JMvzwmtD3BZc7SYdTOCpqQRGRmYPOzgN3BECW0mRN
zgbbhYKyeRZnm1xatI6B7we+KiFyTC+SDlohRYs4b+VDok3FD/4w/i/VFMNvdh9R9JIs3sE5Xz8/
3VmkmwJGq1ob4TQUa9YELAtK66c/xsyQE4E6eaMkABo3tuCwU1zV/sMga0yxw8lpx3rIeLDUZwIG
cWURQexK1mkEabHGOuuQ28zW3tjxr11ANM1ZWhfIYw7GDS5bDm58sMVLlm3Y99J6srltUmfaywLE
phzwl/hZ2oeIIJwxiMDGEVc16DNjOgGIbePqIyOQ32w0sI5WPAx+E7Mes1HR2E0DByZLJOvWUJsS
dw57OoOOe8o4vdqJSC5fGEsQMcgGGh+I5+P5s12IzdVxaHmX6AWgJG/pgAtUokyR07l4+ZuRWchk
spLp4JJStI8/WS2WjMen3L6TgLilJlPHF3GOoPFntbjE8uLgjZv2Nd73lGQ9EGjCgGLS2rQbj6bd
WDP0hdCQVEeMkYh54OlTciY4F35b2jLhyayq0ulKJ/nlkjLBN4ajPx6tsxnu+nqn6Vut3nknV//2
hm1W43U/eTelvsBWyOdu+o69y/hq6534jZVql+3yf0HJZPJCG5X4Fz38SJpw8dSPekMWzePPFNV5
n7A0x3Ga3mO9ykFdjAeCUavhwKU4qdx+M9abjNgImyjtQDMkIzPxJCImnXIB4C3OOpFwKaeIHb8m
IyiR1n5N0e60tePGzAoYoqxyBPfeZOKWf3HPZmSLJM84Y+74msP2XbPNAhADImL0Le+a8VHdRXXm
i3YQP0o00No1NvYuCKT2ODS24dodpRTz/HBPiiFDWQQodCWJdcrSB1swMX0MdMFLsiBmY7uVmAow
qmWUpBpzgyQxviTUL/jrpmpLsmro5Gigd+O3dm1ZBnTVJQd/HzovXgOGUPe+e6IBSdhQ9h8Rnnca
sxqivz5xeuTinXo0JuwA4C+xkJP2TkMOsmt8UDbrrtxUUERTjqO9GR2vk8hwXxjEpBzi9hjY7jT5
PUNjpWeO5RtlsWjeTbbJ2aE37H7eVAt0guNGYuQvnEIZnYxdkZUzzeNmvbSKCLSFOCCt0s/YfTbe
p2l96sZXn/9UPvtLiAA4B3aqjB4WJ8uaqQkSJwnogeHQE0EijE2Iw0vaHnpU+vIRdBfH3v2tNP02
EZMIMHQ1A3xZCDN6v+FH5+tP/CMdQUpSEYE5K5MtH5fpxkfzH2/SZlNCShXXtbW2qrUZEX5IzgUv
2CpSVgYT1grX697wd5W7a+NjSoDJCP5xy1E8hXdu/fYJCRXqHpxvhmN4zyp8T7cKZOiUbrfyM6S8
a44fzjipWyk3fZyxZ2cfiYyCqWOz6fGQwa5PjQULAva0DLY1HdfVHK4q5jEX3RENJbI5pj8M4em4
+IywL2WlMnAMdcG6NrBAL0b+aiZrLPnLFx1E6JCXywTRaBYg7jkqOGelnyGF1rL8m04Ouq0BUUsI
pnGIf6VnRWCla1t4CA3fsWNp7QHjYUJgZOMfYSIPF2tHXAaJEiBRFFopjlqUYYyQCoblzyF9J5bJ
f3AqYLvMGQSEa2EgC3AVox3N5y1NA2GTLWmD/1veMTLT+g/WaOqkslYvQ4zsMviAGtzV1iwkvlNi
NOEg3otRm2EEBEnyzhwnZifWCGA5XmoOYTrjLl6K/ZLPBgOXSPZnf20Zg0TrWGfEpq2m0Kly2f4L
5c3/JKnqi9QYLT9Zw+yEl2Y8IY/trrl8owthscQZ8xbXvpeVVWjaJnPgcAE5aAHu9QJiSuEeA/fg
zWLZgZrKMJG1ZPcdZUvtgizTbM5QA0gcIflDNx/dZAGQ5zUY3naNDqFw/0vQMIkfDUDi3rZMB0B1
6a745Gm/WU5yvRz1Bdp4kG3CzD140VxTDwZFb3jAX4d6lOVtCKFqI8OZUtbZFyBCBqoNTnEU+9FC
/a2IQrVgv/NuaOxNV6N6rfqHq+MKd99d6/3fm1kEemrpDGKopQHVtvDhLiI3/HZEttOsRFbpN2as
Gvp1yy7/WRKr83mCJitZVA2rsfk4H5ZvmZDrvVprpm01JxlPhQZtYyLC9sFRI33j/l/9JbaLy82L
DgDmem1fxuRi4bQon+qeOb9GK1sQqYfFcF/QNVc7leDdbwiTxpwcabCUIDBZA8Q7YEb+mvkB7M1Y
WMNbZxYfBjuUcBjH/748LVP7+DNbWDsm1dOtCIEB5YiDv+w9xO8OCfXZZqvMcuLEke2hZqUFZWdu
3vDXVsiwUW8DKphWkFyK0GwabxGZK0ScAd5gwxG0rbaCW19dxPzWM2+NPt7fxqLwR0sRTFuqERcQ
xgQ5GnqnSaofA6GzWV1awI3FFQQmESLcyny4dyIyKBrhJdOXgjAF0AprIdm2GyZ4ExeHISYNY4fu
1FiTc48KoUEF/hYnnddF3iTyrQlBXojupWnPTF4pxgBM0m6CQDT0dxmegnKEFqBdMAZoAEw1DgwX
U22fHNPgwyf7GaeYzQvkkkVIZDUHy794hxWd7YaymJYZVDLFIZT3ZbDn4tCXoTd7C0Yv95JGc+06
s8uW7f7Lb5doQ1mmP6Nsnv80Bz7nu3bcytYcYJ3dWo6KePGs9KcmuFbVvdvrBuOxMzcne1EPPdph
5BpKDr5xHNNZmZ7V/FLXV8m9caem465akQLeOXAjgeyPdibNQQNUKZJehw7HFUHr4fWkZaF1I6E4
C3jurgOJN+5XZ7ttIfztgmqdu4eM/pZrUTxo7iE69QpTIFj7t57QQFz97arPOPbt1NwqpBx5xzDc
N8muVslFnREXyW7bkR5qMs9HantnwFXYYdcBDzQOWe+psksPOtd3Kw8PL59OFgvS05KPfLhcp0Ni
xXPNZ9ZCQs8QTNNt+Zd85S5RhZKTbdlA2ZWjTuE3rU73zBKy+hf1jPluhafjbwpYIoYz7qPFNERx
VOU5to8uXNBNdOknvGoidRt6BXcLGTQgNAP4sfVPZSa39UciNx9Vdkf3RobsVkMPldn8GOQLgGKZ
Cn8Wlu9Ct8MENBgPvd6P+g1uCiIOIIa/9gyXzgVPU6/u/xIaMEDxmYsGZmU3K7yh5nVPbbUtwu2F
Fj66j/SIsBvSyVfFZmBosQ5etMuoEyRyYp/BYYaJOtxnxiIyFjnJG3Pt4GX3Rn6SiiqolKUzVdxy
Mgkz/eT+ua/UU0aBavMyBfQ87NBZmO7jntrGyZILOwOc/oRjZZMlCz8J3iDQLlUI3q0OjoHwQ14b
JLZ2vJTllQdL3FOqTz6vkUipYNvhefshUoTHE8nF1BgZB09w5JMaHAZ9p1hbjClldVpl8yx8jOZt
wnIQgUZTPqu3ccqG8pN8qiBlHOEA2BJghUwvSE5YZI/Cn6QYhmZz9WTQI479TrskK/OkZA5U7WxF
p7Dl2iaEh/J9O8kzmd0TXiVP28tA3atQRh0GrT1AKU59BIrGItsi15MJyhIniSayLYcmgHDu6e4v
5Blj2A57TXAAT1tkdqIcQ+ufMtVHXzIDdX3H2bgqW0QpswYDWw2KEp0cJ/8trt8hy3bKBw+HpTw6
JHafQHRReaHwsjl2aSmMZMeD5uQVmqf/kZqTNZwBx5jtVAme64yCGmpPvK+NnZ/tpOJDCjAoXvpm
EtiaYElsusSc9uak1/CCWTSzI5pLKBoB6ho7vrwagQsUVOGKyCdBPUF1YiX/u4xvonPdvLO+AaAd
tmeasgYIdnHFC39WMDbAafEg431qxQcm/ihzgu7RQ2vBWhUeTMvOyT6AQAT0tp7+uePNwZjAlCOl
7znVABtmYXeOQfVNdr+jDHLH2DGTYfnu4TOHasLmYJwBIInbBZJh0ZrerCZD77byTNx2S1o2Nvu8
Hxj7lXXvXlAMNPWJumo8Zc8hf5rzDHwJ40qOhGBFe4c4mLhkdbDjfa9cmWOjT83DVfGFUKTAcNqe
0RXQYBa8SUx3/OPAQhsdKhZcbfMDOxyEQ9E9Avnu53duHetGTldm6/1O7nfs9pktvbkEy4U+CU82
RBy6f+HaTBMm4VZl9ptW18FQqwOVD8xhAsNplufuhPvouW2lCeFu7pkCYyZAkGJDf8B49HvRBmQ8
V5sJ9N7NLBv5JJwttqkOuqBwQCu0tdAZaTN8VmQ399CkWBC9JX5pSK7Z8dedkjkJdFnxaNhPF4/I
2MbGt/8T9jPBVvufMPgRxa9zGn6DyWaVQLS2ZMM8okLktsYh5VUbFFLgkBqCx/A4zCkW3ypxaK1c
4ulk3YIbKkOKPWF4POS9cBzQQfLur9jXJ6tpwc/6PU9Xjf5N4KMFyNIh57eTEznCrl2pSO/WJMx3
3r4T95q7t7Cn+0SjrSGSpdU6NZ3m4Z495aYUt0x0qod/i5RbR/iKAxA63fnSlibBnX8Gyd0nwWYv
ZI+oegn7gV1HfA1AJ6Ju+ifDtDBiIo8+6uFouCdR9udvnilLftXG/sIvn0b8CtRnx4A0W3btmnTj
ET98yUeJuoCvPmiHbh4bZ/hI6TOk8DLflegF0Epj1hk8gvsf4guRJSvI+nBBLGu4BM4zBoRMjSfB
cZmYkI5x1yeH2jUtr4PKm0ATdcgrCLkHs9lzkjWtE3kOw6SMrxIEHusfaKkexxrjjp6kec5Jfpnq
n5kC0kwMO+uaSVAHZW+Hh+vdWMAzytozwyUgT+xLu3c4zMwgCLii8I6IFj9EJGNxbjXvFr00N3ux
0g7TvWXZbAMxterIqlV7FprnqH0vv3D8enDWzHMcLNfme4Gc/9GXT+8Dv29dzVMEw0usiz7QD4Ug
D8frHLN19NbBSR5X85GWK+mQh1ELtYvyK1qthR7539VkytuSAn7kJZL9AInInWldhJuvC0+X7D8z
fIjhgyW3Ji0a6MIzNPGcbiQOYN9nRkpanSEfMpYZS04I5SRhES23hYPbgAFvEp1RxyRfzaT7Vw4I
SFz5KCELtprz2G10AiK3NGR86+kWcwzIzWQaGPATcKNzmiQM/FAo5umsZ8jHfFBl5wgHkUaUOESy
wXeyi4qPd84WaJDrk3WTia1OZiYKXhsqJFQOkz3NKnkKXPLUThxHri/N1Cf8C5LKNHMaY/8BiQVb
QMZ89KMT41opPGn1cSQtoT4M9UEKF3JxhWkgs0bM7mJ/IZ0Nnf4FKi5nJUcgJ+nfTpJXpAwIBt5k
PtHaW41QO4wFyiFSjsjLu01SMrtQ1n5wYq6s/Vg3JnOcfFxw8BKmYLV1YJy5ONBscY2ZVLnAledi
ilIPysP0Qund9EfKBzTFUnPbyTBTzXUrrj1r3VRrTVz30XoklmVEgH1PqpvRXjT/DDDCle2mdvzt
WyvnWSb0jWkHnmNhNzTYKR8qfgB6YUOOJk8y4JPiA/dqj2g3XFSuZhPN2RcryXwP6mMyL78mxL88
/2vrp04nKynxJ7cAqjj6nyEhRX6HewfjUcqHBzsUQAwyJP6k+dlkLEL5Qk2AiA/9HD9h7LSPUWJE
sc9UuHRbdQDNsYW+0MdrOFv1Wp69ZV6uK67C/VJfK2y2s2r8f7+8UW9JLQvhuuhz6A8aiwkypFDE
rDEfMtRWybLMHMzxfCsIXNZPdXjMibskpEydmI5Bu0/4WAGigTAeICnccI9YiLi4wIevIV0W1qXg
blWWpcg7gStNnbHPzx0gb5BhcZ83TLdGsrh1yRGxVAWOBJUDgCKHBwPzQ9ltgmQtlBvStDpx9WDU
4sYLt7wgbMLsaqL6tr0Hi+Lg4cdLGtsF4zJGJNqV/fRLo4d10DbKU/GGQoRSFknUqlUq6HI20iq6
TB+KLr8mpwczPRXlkphbT77h3h+OwrXbVCgEIWsy1kzfswHP9GdQfxl0phrSD8YXoKcAUTH93WQ1
1thdrOzMlc2ecCriDz7HI2X0BfsYphna1hABlHnlC51pLxbWkg+gxCGXF0UlmCJk4626qLITuErJ
v2CfGBFPcnOYENwWOAZW41HYki7nE0py4JKqkBRB4/NwsU1ZXTqHoJSfLTxqXM8kCuFYXzP+noxx
SOvQek7L6+xkXn+V13p+0817YN3bhQ5iqsBQ9/DLR3qQBRYcMyz/GTvsH2TbOqrY9CSIZ2z5knSL
cyLrZjCpg3FCsnRAhOX3CnOlNjD2caQUlPvZ+qBd7sHRjZjPUPz9f0ygXPPpWLG2TPGfnQlrihGA
iUQRXwcQ3PImGtCVXTs7rL5juDkQXsyXWi/Kavk5cu3q3wpp95PA1xMPkjs9VIWPv7QnqNL1FwU7
+5fvv5r4rhAKAct+ri+hQJvHMNvu3lqzHTtTVADhfVWQC3FSiduEe0jc0msnMssBB6AB/BN/CcoP
bGGjPhvr4XJ1qUCvFvp7wiKScQv7NtkB28BaAqUjxTbO9t+UWm914fJrLQj0Q32kG26682iSOjFH
Z4FQD/leAsRV3hHBJZwQ4LnCqS3PvnRKpVMlHgfxqACVnlftRanOsXeKvKNf741xG5U739xzM6Tt
HPzNpgtY0vfad2sDfqVkGpEZLcelFXKwk/qz02tU8dugwbjLpbGVYSkslCUCP8W9qyyF0qvunyXv
VLHeTQ4s0pWd9WISGkE0raZJ6PBpfePlk8uZnrCNegzRMx2eQfwETktSMOJ5CEew35svyK38fHgj
M0dyoHb9sAWQ6gKKR44t8eVey5JjuSuBKUwz93q4DbdEuHrpNT6Z5WMa1yK12VHwDEhqLmV46ZRN
kTyL4S6QuTava8fkpHNXerZiWuBhx0M4OKxZOqv/hZUNM1Yd+QYdzeIgyvuQhl2xP2LzQhy005nb
RFzwn2EH9AvStyiJVstjjfJvWMcQReNt3WyVcRcw9u72EjvK3ZDDlkZgaLfmLEaTu9I7IA6OkBGk
TdL8uuocqge0PWEJVuinC7+xxUWwNzbTwL+/sV6G9938x9EKhb1MJgr7KKJ4PhC3APXRbw5adNZB
YWLs1jeQs+lCjbPM1jc4lQ6D3hUjBmkBhpIYS+SninUz23fFf3elpWAug27ttutS4pXBfr+WwXMa
u+i/Cly/dB8kolrnwCHp+CFweQ45xar6HNSnGh7IXRQWvdNW8+S/vkZYgzt7YyJDz0EIzzn5DVC9
7DjCrRpueXSjDojSzoWtxoIX5vmT85+8CBpEw1p6EFhYxe7cbp98JPlFES99dQXSXzQ2zx/yZ/0L
f01/uZmEVg/t2kQYFG5DfRPNEQUJzMWDWXQHq8k3jJVn+aWMFxF4BCHL/yVsn3kUGWPQTVhsumyu
3oMZ6Lj60KefmqfRCTlVvuD2gyrbOioKeHSAGNbFu5eTXEGDcfsLv/S8d4UZwg9LugEsP0s5BLOY
NX9afefTFgNx5DvPxCZY6SNAFS7xwZY7KFfyVhjIE1j9pTI06rSRJkkh9NbDMx82Vrg19Y2qbwzw
L97GhdpJtXIP66PCLI7xpj0QKNfzjdYmchlOgJI14drHq9hE+tymbxyryfVxLH7hZ9R3fYf694bK
uuzmOiAMGATdCgVZCKeD5mOO8JwmXes2vPKLtHnP8h4L0pmnplkXekD90HdYT3OeOy85C+RwkX1p
tJ8KW3IK2gftBztSWmY5f1KeIXjX5uiU0+w+0N22Zzyn/DHjSTlV0zQtMulfmeMvaTF5yeKNJLLS
caLaCdxpZMY0dfBZbC9le5Qc010BEpKZ2C3cjr7fGft1Gmzyjz4+lFhvWeu1QMHOLvAjAP8xAviZ
xaLEQxLz4ekfDUm1tyG8UdkK7yHCkYyGczswo1Ep4WamwR0HP3LVzRAppOoBhQRSBwBvU81XXKV8
aXVro1sH0PjBojNf0U9y5kQgMe/+YqiYP15D7xqrV0u5kqTRp5ecn5pRH4kfKIhXvpPVa0IVywTx
Ay/7o3j5UyT8GhUveycV9dtvtl87OvokEnXEl2l8jflPX357xnfZQByHgf2x0cenvjSrc+WdEuwm
2q51ITAfjPg0DmdPmpnxsi/mCsAnNH2/hp4KxOWaBQqJj12JvX3d01ay+pU3Jr6P4jEoj0UXsxvY
KvrW0Ldyv1XMuTUeYQ2eqGnTaN1Wy2JdR7AuncF0gnp6n2JOZnUeCgf3JQgLrkpvpYhOY60IRGib
r3ZcyEzCfaa+7+PCR+nw1P4FP2WzYz6qVmvZBM/Di+JwE7cSuLw1c+D0MoH0WhZ665Zi8zPVMPQu
a3HjhktRnovVyuuX3iuC7KCcxg+BBV9W2qVBE7fCqiXfhPYux/OnQW5y5GDLUn7tZdiydBZ+hqNt
1Cm0qEcUAZLuAgWz0i5qfx2gerlMhikScu8VjM/BvSfx3RKuSXQRZWjMB8Q46iZXObN2fgxiCIrG
xiw2SUO5a7/VgpVnhdlQLvwX+RsaUt99h9kbJueAPMiNkm9gF7cccr+HF9DfAdwv0bSoUiYt0KdI
B+zNlsGW21Oo4VRdhuoeYcedhEY1ihfxX5vPtPKIQI3RXdGWKxwxVTU3WM8zrvObG02NCSEmP6jC
Xi/3YbA/hNVsXEhIoV6G9+o/dRGK0G3wDsQwiNIhdqpgoUnHqt53x7ZYvqGwkMK0k/1FckelquFb
mQYuh2DcvlVaW6euy79j7poTcb1T04verinp5fGlxC8PpyK3rvUgIbn+ApiYXVLxMlaoqh+WfDea
k9ScwJqV6lFY0OrnABt5V/dH3LdZvKpGbj0SvAiLfVnGx6h+auN3J2/Fbrofc5VxwLp3vLPkGPkG
YfJaIpCAn2cWoVyZojA8f3qBDUwAEf3mXSO747+/sDiBl3vY8LtiY+JHRwiUjsbvFdXP8Own4c/g
/9d4/+ru/5g6r93Gta7ZvpAJMIdbRVIklSVbviGcNpPEnMSnP4PqDwc/0Bc7uB1kca0Zqkb9VfeD
nOxHov4Ybb1ad35LBlInNMUZUH8wl7sRucX3kC8kptfMD0v0+wvIC+xB8TwzuUwwXFFRtCvmikF7
7W7M9ziCF2zRMOUDKI3P0/gOe6++hHaMfsRAxkZ2AF+A/RVt0iv6RXzZgQYwXFSBDMPTD0Qj0wwX
Mx8ttLJaZB94tYnmxBOFm8IKHPeZpvOF1B4mA6/iN1hnYSQsJ3UMyUuBw7AwbP5jcMjKaAL/9R7f
SBT8/osm0Jfhd800PZeWFlED7a86HNX83fplPHi4A8yGy7gyuRlrrhGGmb+tdDE7lbHpbEDMmC+s
M+MAoms4OLk5WVaDBR3UPW032poQ8gGP85n8OyYA9NC9wey9xnXiCgJWgXhN7F2fHJCeFFiLPF5O
jECwCjFIsi6bRBuCh26RSK5O3AxHPT9IyQmqVopb7wduDvaIJtsytytwAZY2QkeiJjAoxo4c7QNy
xHjRuEFoJpBG7sCa1x8qGdV7Roim5CGHJKIiBYrC1DZfPrFJfEaCF7DQTmftxDzeskReEq4gQnPA
F4k1TPsQk8/S+JbKH1X9TZkk5H9N+cum6/7eVdf0fjGEU5qixNmbRDt7HQuJBbBIZcQJsLR4OwP0
IOmF/rRwYCKE3nP0zIev6n68eKulUZa0FNYkUuBN//I8wLhbH2GdV8zRFib2+60x02RPfQGUO55+
jrnE8YmoBcFD7oQHaf83GvfNRyJfde2jITD20X0F9TfvxzyhUfXpIcafyaKMXbOyB8OWDFtBoZs4
Fv4+eZPPPsh/IEvCSj+N6AvHvQwMr7pUwtXQ3tPsAzPZ81sU3BZ0CYQPyjrJ7Xm+ufoYa8Dwp/98
oWqYILnkvEFIEnc4ISDHh2tmcbzaqPQJ5wikxyJCuw1liWlvt0CqblbLopoNYN0s30CWnu2E+J3k
ufJFoqmz3bP6qLrLm5xp410adbQ5jyUILoiDH8CiMyRBTD34mu28Mp2x2aCnmj3kQ7eAcTB7Qqxg
mz/D4gVpgX4D7d5mwQws9OvQnz5NUpwf3aVR5rq0+cDj+QAU4YTDVUmuXXJNIPFXBrEMTHsx/5Dg
gGoJwQLaW4TbNLhsO+m8i8NQzWQ06KQmMksdPnVyuV84HqIC2g9sxO3PQz3y06DBNYr5cEQfNW7f
rPtDVYqYN8AgzkaQtusiXLqTawpTfQsPdl1rP29mFuVV/5TNBRyXOt/yzSoxE0SiK+dt6JuH4ZIb
vqLzoueGsy5/oCwSb2DSINTe+/SwvMXP/qEaI6tCNpB4BMlRKThFtl27dUb3X8lNgU7Jjc2gmcCU
/9SHxpYVoTC3pnckhi/QWBikZ1dJxGKOXgQ6Osa6rt6QN4nCkomgiqHqZUGHaVw/ZhjTRvSs+w9i
MsGzeg3ra9jcGT3u3mWCp52R0THLopIWxMUClV06+43Lk6DsW1SBUwYpxLeXlx1RaPhYu7+cXfbh
v8b0Cvw7pFKYXrgIuj/WHSy6SYu3LkzyC3Krrlh88LmQESL8BcLhbp7wFPeFr1t+v2KTvmPGD4AJ
qvf+2QDG2gKw47BAO42gn5TZlzWrDr94g4fn9duYK3nWR+xq4+LSJxiHNqYwUef+Qa0ioHWwD5XV
jFDv/WxGew9mT3Vo8EHXgQm7Vy7ebHKo0xVoPb7HtlmvATm30Aq8kT429Wi4if+NuPwL96lsYrul
xBF9iSxcntjKMSqmWg7pnDiyqNpq5yk6Eli8jXzfmFjgLceoHR1gqWmrd1t6rLRm2ct+23kc4fSx
3kLVD+QZqconKgckQ0/Z4ffU6oviB/E5sMFXZOqg2/BYFXMXObm8MHFoWGuEOdDFtQ6e/NfIymia
pCjFNEmRXpMUpQVO7CnzLsbAjH0W/MRGuE+BZUBjCsdQXCDOIiM/XybF7b59i4a7pCiPKloK6rp6
H2a0oYTu6QxNQhtUI8AyRicaK9lbaC5Rf9SdjzYhO2XWQfpGgN0/N/UrLILLnqCFYJiCFkKavW66
x9lH4BhLUaVdH8VXo3/e9c8I7fu1qOccMlQv8nBQ82OfH+8MmM3lOR8OZX7szANaFBO0OTMDjCO/
yETpwVmy5vo+Mmdy+Cf0v6LkBvA0zc9C/k6T3z76I0MaZCIq4MRudFQj0CrCYafNfnMWjfH+18C6
56pYtTWEMod76ytEBupL93cU2HlhuVrLrDoXBQvMf4JR/M+5THzWEpR3gUWC3sKyn43dWUgEuB3W
YHGJGSfDmYnGsCyJMXn5zyMAUylbKKJb1tlnU13uwjWv34PHh26dOdri3LF452awDO3sL2MVrX/2
1u3e3RLC/NgdMOsPFrpxYFWaRL+BdGGJaimI1Xwg8dnyLu8eIVLJflBUOTKDhcTTqh+sarJWkaUh
gq+fdqBruQfKsx6nyRp//6Mo1ty4JbA9proiWyHi41aZ5qb9CSGUTwX+IcmeIXvCCd3dGHwhI4oq
PARfK79sj6kC1/jYkPGGo/J/WTpK6EIQlhYiY4nGzXAAQGytXbl2n/oGi4P6bnbX2DzrVGMqfLdj
RKVCOULs+CSQJbT9Jv0CyM1ObXN4Orf7+GlGX/39k4YmgINcdeStCGqwSM4WFIg7GY6zFBbTEtvy
VZ9FwvJNFANLfDwFruq/yFjXeLoipx2cUcOhuzGMjWZsJBopjyAdZjotR9ZjStaLTc80vCPm9t/q
+aMVzG+9HJNPgjTZqTvnePyXlE2v33e3IrrJSPiHs8Su8neKzlNP3AMQc8YSHdKBa1xQlzHAuRK9
5WpE/IdXflpNYkwnBYJl3OAh7x/ARPZAqRx0OnBKsAzfEec1vJHXNaSA8DiFfaCSrSYECaAtnzrd
6dPNImP++Loxq3IKkXr+16cUNNuy2H6qn8gBoYlpL2u1D8Qpm/y6OGYX+X+muS2sKe2sKQ8Lhr8t
Oor5A3C2eHqmx0pcBioSNzovjoghnhDhZesS4jgVSfpUJNmW6T0fPkEO2hSry9rISvao/AnVDeId
fXwwh4YAOQs1G/whDZgrXAB1eqQwHj08+Gyqm42bwMDihEyRmHBPjVcF1ImfmeKTtC4+dnlxeF+T
6grFFYsqhpqu9ixILIF/Ww+MnDFQT8j0/4UCovcaYTbA/NxO5zmaaGuJTsQG7BwjCScIZVjGJEkM
BDodhUs1+rQJu37iI1CHbYFz8FWN6hho38aSuBwuA/6D8nABhA4TAW/zFgZlbWYK6PgUcewxCE/F
/VxZqz4lxXyKOF1Neiu8yxOjB7UFBwk6i39EOlKMpWELSgdQzXSQs9hm/tAgA1qbZCTjynxSqSBB
X/HtAOQwUIfiU0W75ktYxV/u4OV7lNrMKZgkMKfArZvfzPSTkdubIY+POmtSYaHJs/juAOLLJbuW
0FMRLLtOaX6aKciqpd2b1+WR0LVZdlvRdDAJWysolsY1z0mj2VXhpPFGIof3o0puQfFFYdLfxMd3
/qd4YY9WwNNxcgCddHhOmazRF4lHZCeaYwIQUHaTP95masdur3hPjTPieNYmUjPR9h6Q2Lh3WaGz
qBSXsC6IhDb0C+AcsA9sT7QTrwvWTNIZ+bwhzm9NcBBSmHyTHMW0Ls1SUA4xZX2MxWv7lYD577wG
8gez6W2veQPQxKff8aOylM12NRX4Ek+vUHs3VgcSJ1rpG6DsSj+tfFwQNOav69IUfKgiOdgnGmH7
Lk2WPVFYvb9D9cV7m4O8S8aJ3sjiJB737cebEAZREQtPXvOXZEkmcKjeleRJ6EvnT8TNKi0DZjGI
82GJ+0a9OJAVcilqc4ZfFTYIEg/ibXAFwd284fjBZ4MSmQ5zMcOo+//HKHFtG6NtvsYoyRZV8RzR
oNnKnTF5pNVFkqFI9lo2cw3EpFX0WNf45GaR4qCXgRGfXyIQD7i5UU/onkzUD0wLOkS0cNFePoOm
bYxzxS9SmvPrNh/fZfoTpj/5WkMhIBzF7KgYB6AstNTBUb0FrPmZhGg+OWAdM2sRGfWHVL7LDPdR
fQ/r8P4tsjtV3vXoSn0lzGvlHZHaI1nE8X6Ido94yzNKIHKwAiWOyFvJNkM1X8u/z3q2I/LHzlHH
jeunvxj72SJCrngFfUUjHsmnrmWeuaY4Qm2vgpTzrWFLErpWHNIrZETBcLIGif1mWh+mNsE4KX2U
vKnwOVezCRCXnMieAWe5muP+wCPMWvKlgh6oRGMvKnw/5W1qi0+7BOXhQyVYKLcnEgHpgtTDiLeS
jufrm/kvcuynyAiV05v36hMVWb8RP3EmQ1e5LojzIgAMEiWkSeYA9zV8CuLu7X8J5ALbJFavf8h6
ioJooNkwkuO4L+iPgDF2s8j4KIyPtrh14Uf+WCX6SqsoF85KdqqO9Uvs2ijrB48EUr5xHZZ2rdl1
67411l2oBSXjnbHGKdHMumyzHohie5mDEG4gTET03KFLvhPaNnkkBGwS2Yo01334NZKlZ9gNh0vl
5MRJ4p6CjuhIpuP3yyrYWflOLvZZsWsKYvi2OXLScCsuFZbvTBKt6cTBFAzY9NBW+yICdW93+8L0
x/sOGahZHOt1qbgPyzMevvLwB92n68F8NbbbcIZiS/Zi0X+IfjISkzhFEyn5zmApCZvbLyq/qXxL
8YbFKpAPWou10qlMWyLuN7t/+s/iKsjX8vqPVSmUE6uycCqB/BJ/qHypIimM3DV6RVdGLIkBeyWM
K+HBn/nAA7DsIRbSVmJRtxhjre7BKifVuuLBWauRLUf2nbmSo/ZOlzti72hMwl50X4IVYPvizRxm
6Le1/EJCCuqFIQNj6zbAB9Fc/GITUtmTZwt0ILpFRL3fh1vCatX6LKgHodo/jZ10sUpPuNPw7BDb
hBqCqENvHbTwpKmnTl7pJIylgKm2Sbo9KP1ZSVz2FDFmv2ETXdJ2b8R7zcmB9wFkg40AA/3lMUbG
Dw9rosfCD3KgNbCZFTbZy/7fCptp7Jy75MZKrDMO2HtaYReWTI62be03HaFWrgaIyb2TbwI11PAl
fdsTTf84iBb2w2iZFEd5uErBtQmubfVuWdcmud6Ta4A9yF6wYBNWQfwpGxc80Go2Ybio0VJxPwh7
RWBPfyBgjyG1cpZS+5+aYxQnNcfSSkh4QpspQPL6yMIPNaddWzHB6EYfrgHI39kgHmiumSGp2PlJ
RkBUbO4a6UBKHymCETww3Z4SJ/Q+TkSByaFttrs23ZfpHjgyTmI2w9lx6pYL/16j9CD5zpNAgomE
Q27r4befsbzFl05/4NzBcZYcf96JjMKR69JlpPZAZU5VWivWUHZ5tDTP1rwL5lXgZt/PfJVOnx02
wN6Idg2+6BnzyxYxK5lmLM94T+7yZoePUOFNg6+DhdClSs7mrzJ46ZqJLn1TqM7C/PoAN5syGs5n
8qcyc0EPFc2tIy+IERVT1YW5ZFKE0GqHZAdep0INRnx9dxvYv81Av9pWZJuqraq2OIPBAOKmXUTL
N23QlUSQexo+RFHtPlJhp27BtYUdMpGkfMf8zAWiMtoksg5WTOzhlgcYY1wYAT2TT6xaiLlQ+oqE
Cnwj9PrH+CB5EJjbv5YaY/T9LIzbO2t+ARCMb1R+Gvtm66kF+pZVuaUO1paV6u0GpopTryyYNovi
ql7UFq88Hv89snJN87guotlOXsa2tgJidTPLOfVOKdnS4lOpAGX5z6uUTOv2UtqN0rbRvJjHrfKC
wZdDJlIHpTnxQK7y8NylRyxnS/DIUX6Tn59m9/Xg7rQumnJ90Eio13y4jAuf2NWK1Qom8WCW4YEr
3FahskUfs7p3H6Nw6WicSD/9FfptNuwf5bF44Mfuu13S783hQEsr55TVoGS2TxStzb4kTWP9byZD
UJbg4hmrVizT2fQ+Fwb81HqPu0wz/fZpoxSKF4sEoEBBjbY0h2MKcQHm4Qp7ITJNPip77qsf8VCJ
0JpXrEJf/Ct4g8KKuweJFfV47zHDZiHIILpkd4N6l4Am6QK7Nlp3j2MB16xy8YWYzOks6hBbuR8N
uJy4OLf3jySw2XbwxfJko3VuBGwG5DRPjKdAfZM24otbJKebwDchH4e+rxfoUicrQgvxm3WQbgtM
bw3CVzdM9IYPXxsRu0Gkh8BJeUYs0pdCEOgHCFUoSjBO+CBoLOUB2RSuqQA1ZYb16FcofmODyIkf
NiyYijCPheM+JDgJG6NJJbvsqhUYQwukd36VoJ2Za4ro5lgAea83MOoM7cOQbjKZge16yYc1IR3X
5Me4J5PviZw/a8bOLpuhdcH8poM7ylxrdNDGBDtpTaxGmHglko/QD03I2UTr2En6Ln9U/8EhQjQD
RodZJMcTgAftBRuv0Oqb88Q6dSlIrB1/oYIRZX1B5YPhzPC9TT9rgoFCXwj9JJoq0yby761XtF7T
eo89rgZTXrBPFwDdLxW6/Vegd2IrKgKhHVk2hbFVhpk2QLTYFHdXDels1y1rpLtzfy4EJrnt0awO
cX0Qpb3BFFjaytw/modTAr/ZKgjW8gwiE8Zcr8C6C7YNJ/XD1mJb1uykmAPe21XjQX6cjTtp5jZw
v46tADC29VsmjqE1tgVfbjvU+/rGbM+4pOR6TMMH7MgtVWIY0MYy1j41JEUimEeNABiAZXayn3JZ
Qtsp/1rZzWEdRHYnuFAWMygDsBZJxjsmwWLA2P8d5l+kLXSHB1iGLaaZmLDJRTdlsLhmv4E/k+Bi
AfrJONvriDrbHAnvJIWzHj9EdXEvlzFXPQOXGOzVsi++Hto2jzcwZ1o35u4lSvfB9earPKgpVudt
fkEagqqU79hQ7M5FWwcBYXTHWZnO4ujU3M/icBbLS1nCg8Vd6T/SraX5RwwrsOOG9tYR4CasmX2A
omh4qnfGWUWX2x3EhjCVSa0egH1l38I5QL46PxCM3r8QoxF8qWppNLvqTrn5OVn1lS0x3+yEzIfT
IdJTfXZUHQNdqvmesAPyMx2h3AsC8ntGDL44uhXdL0EB5awj36ScKIhxQCc8LwbbQjE7OELvZOGc
TCyy7suNxqo0dWuWdXTljSsk7h1aELKSxJX1qdIIiw38AFVBoDExA1rwFDuumsiHbtB0ToTMMFol
OU4YZ9rwkweMA6Q7gJ+rEYfMBmQdmY0Cu4vUTE0RecGJwgI0k5q9gOY1nJG1A5xjAA4Dewi93uu4
ABpDWdrx57lq+4UMk6dZc4wYwSYa3Dh3U/bg1hSbeUeaCdhpU8eoK0+lArv4YArnB6+wC+BE3l6I
dTBxT1bR4q1N5Lq2yohdrOw8COsNVs9rN57k7sgIpHBjcVn9xlRtkt1A48I7OV8M1izP97J0mI4s
Y2HwmL8GKBxe0YxvSr0oDPbonINbZIfzlvo6W1qfEVDX4J1DCBoNTjP1Plet3VsTFFZWhKSbK1sD
uzhpCSsWB8BFF2yp23BThhu04P+iyR9ImhmigLeGBTh+q4LTQN4rKJLIJPPK3Ascxqymtpdx7MWU
+LcqEGZkP1gY+sWZhPvgTrvkCUugKUidWJWP1XsaXDum4Zlj4Q9BioJLb6ZQWqD/fi9xuGHQ8Pj3
PJjDlgaI/d5g8+Cf8cQy2ImpNlg14dylLYLQViBaRtai/SKBJlrBHwwvYXz28jkIfBbNF8rPNrwh
JsadANQB+4LV+pW6KN9H5Z3dpVHvQqToIFYaFJEeBua4B8m3mxv1X2uwAbNZVL095SYKhrCJlwXR
TSqoa54hwhNVGRxCA1qSNFxX4CdEgk5rW+FDQcyapKA2pvNhVH1ymmljOTYYLhAZFAOE7M7YqP70
1kd7Do0D9JatJks8nvzPPxnjCiKtzElf7GlzcRdnMH+IjAe6YGHm0aYeKzevVfqBHQpH8DuwtIi3
9QrogfnfyM4WRDOeP6SGz3lGUwJJgdlghhOS5Q2DwYmMuCjBBMJBRFBce7CmgFqS267bhNK2fAj5
rcCCs8nbq9dewIe8fAuiOPkWqF1OCXl2f0K++jdy7YT/lHz1nDgfuwJxTcKJ78MybTtIfofn0y2O
9/p61xhAM83ab42vDka6wE590Vabul6/hUrbREbJvJKE7zI4Ksmhh1seX9WbXn5iP3vEV6G9/smY
UpVd8zzigqtqrE0keE3GbJYg9ZdZbDXBB+wfx34bz/tywhEaqodYWI/nrT4LWcWvxuBSnSMN+PGl
+M3CfWXZbTP1Z90rql5GnN3NMPczmqwXrWS3+alQ9olwCAFrZdyDR/F5ru/Xch6BxAg9jD+1skvf
TUh1yADyReLDwmzNW/7eE6g1TV/I+gW+DYMCufd4xBjEkS1R0ieTMEk3Zs2SZFedEHOb6KGAUZKw
j+MjTD5DPkTKAR5CcgxaqOo/afhdGsfnIjI/UhQee03cjcJ2kDHwEr3rjurmSWzBxHb1ose2Gte9
uOgGOy3AzThGtOH4VY3NkzS5xk3Bm7m5sUlfBzCWHlKeMmDe5eLN1IVRvLcpGFPmYjUxw3NL5zIc
RowZi77hd70J4jkjyTli5zpzTaKQX28UciISekB8/dMiyGCgEM/D3zq4aMPlbs3f9PAhtXKU3xlY
FfAJjvHTV2iPcC0NK6FfKe38EfntNXuiN343PtI7meZ7mWOFN67NAKItHGT/wISaU/Y8x+pFfgf9
rCzZJQMwadat5adIMf17vvXe0iAOR12Y3lbNNknOOqx/Fi7I/XxgKDzM45GYH8KiRPEvl7yRSI6B
Uanbw20ixnuOPj+HykCo9zs4JEub1J+SiQHfLUuvtbxwoHHdAg59AR6qYFXUPEXI7mxBtXWaeKKm
eifRHAQqJTdftEHUgkBl+E7bXTCpx3aI4q3jSgEzT1o1c67a1YFWducjRgBhzkWlUZYxePBZDhyZ
f7EmoC4xmv3x6BjJGSKi9TwS44X9k6AzyC9/ChhMhEcohuhK/GE2zESkJy89PmvcP4cTmzKFKQL6
nh4RG2oe7XMMb0/uTcXhjHH+QvSfLy4jbRaTPEZp6sPDBfAphhylkHf8+91XWLSHNhoZ0DQRpcsc
HzMGi2F9f5/eL5hNjHMX7aJvIDNDxnJ5ac1xWgb9/3LUIdP93wz6B9YDfId4qqWTJu9gnytbvTtk
HK5El3ul5BJVl35QfhnajmgssE3hkkqulF3oT7HsNtJcyS4lyXZDv2kwUrI8zABvrAVn6M+mea6U
kxUc8/fUPA/yiaEoeN0HhtdiTV0E953OJeaJ5WRhBtjeYmw6JEYmW70lt2qFFRLfngwKkNS3/V3Z
CvKWLqett/+Se4HR4DyntsIwyEiaWwqwC4sIHbxgjHnyk/T0KeEBYGtyUklbWdfK15B/ddVnSAxa
938EieC/2tW0q1V2KGQgwUy7WZt2zFpWMBFPfFlwMYBfzGGW6HaPgn5YYXWA7o+pDs97zwajgMQ6
K3BrCg/MNzNiIBABsQUi6SqHbeJNhpgGEz3Wmjuz4icbS4hVdHU63pInBGz8dtmceSOtYiIiHVxO
M8clbGUESSyRphnTHPmoAhfnlzU9OAuAOk28Lp8LLt0EWzXkAVybkImnFFEW0hPbdgeZNVGBbTlY
nEL1E7sDqlaNDXxAsHBGDhT5By+WPT96iACLrT7eHjREq0xdjLiUZ2m5CdPd2O4adNF/AleqrT9/
quRHw4Kmkf3n0Ed1/9X5rRPeCeaunkvpgBUf5N6jcu7JZC8ooHgulHQDtKHR3aaZEDRSg9byBKO0
AeWo8Lngp+O+UV3gejBtgsCRxM1zB2McwwK9V1g56DsIc4ubjYBcwOtC/1kSIubrJVHsbDpfTPpJ
+uooomOIjjxZh2yWYMVAlU1278FCNlzuzHArSM6boRhWnpvAAICexslPIX9hkIMB2Ea/ZvzDUCdv
QS9+9fnXI/8Swhs6BFGYIUHwtdRHqoGXGXwE03AzX2GyjyyM1WeMRwqnn4Yx2QMLVbX1TKi3vWoh
12GnOecPg31AmPLvg1ERBupjShw1PZrA72srZIu/UbZbxswZwqy5GQETWcYmgQDR7KdH4JQfTOXY
/jAmq5YP6s5sJ5Mmku30O4jSS9RfKh5JYc99ZoF4CQ/9AnyGCddrsMUrihBpwmkZjW0E04Q4mitk
0xnrQbN7bi63Z9OS+xFJUo+t2e2qnVIs0vj0AOkAZRaNZjQtWonZ7VNXRvkbMz2dR/NgXIvo+CNH
REm8yjJCEI+tRlLVWU2v4HX6gHyD66QXuLXdrXNlehDBlaXJcf0AkjFM6Z2NMvH5CpfAN466I3qs
fHJNHqpmP3ET5BOA0Qnwh3hvmrQhm0cvKLBWwIYIEgOMB0Z/CtB9YRN8hruRlzAQ3U6B7rVs0YIe
836OSxENyR5GV4UgUAUaZcu6N4WAShW5LMeKyErdQzwKyLQgMbKdsv8ga6H8bn39zFCMCDpIX9My
RpqPxXuYX0a+egaGylcA5Zmo1QMXDSOIvxzt2wJimNwQp8dGB0IdXvUo3llzBJG9YGMBaNw+XxXl
+yBdaADiztEejtV7TKLXTBSNlDBiKD7XtDtP3/2841uxeWPxXWBjg3aCl6UFmo0YUiGvcCbCJVfW
+xINZYJQivLfRXfH/uupzhD/k4vM0ZqAXCB1SK5c61zHZzPjvlzhQ0cEkS8ZSk2IUMgcjQ/VGZcX
8KzwGy16mB4wPBN1w1wpOSAm4q9wWP0LHML8Ri4QM1fcLUdCghhrYkAfQGNTIzx3ZjE3fjtcr6yZ
WobcGK02HQSG9fO9p2vd1Lh9VecBC1FFMsKE3wYcUXTLEdU4evIORfGRT4CNgrOsc9JvPdoB4AKY
rp1b48x4q31ywq3xKE4H3ncBf6SAStBeq34WI+y9oaBrXuvrf58B2f6DXwnhTiQs2/TZ/Xu4MAxP
MbwKNS6W0Rqzn5sMm5xkMsik33N9K5lX2TiHA8tjGp1FyHaNwYfhaYbXUCrMq3DTSC7/GR1HoG3Y
c1a8Vsjks69cnMF91yc7uFMp7910fqzZguYuvxBeEtShD2P2zJ2OUNFkOm2fyY6qvfDS+hRUJ7U6
9RB0e2yAxye7u45p5iYKgcgv+dN3vxWB9LzBuiv7LG4eXGdYxZVFkB5E6AcKuott1d7YBOaL32Cp
Izomonah3b91+QsfP9eiXOuzac7MoOUSbNX0ALxGoTUllkvf8M/3cMNvrZSWmoonacfLp/P2BHmI
5r+GyHDNgRPuEa1WpDS1dM5Mcfq5Wbw3yRIgIjNLnBXxqq1PYs6sdN6nZ34qk9H586e4fyvZF5gA
ERqAsoWDwL1JtBLoJUEktn6WAw1cIkOrU47ZtYHqsdnoP8zWitmYb9EpjRAhSc2wg8pBmx6RXonT
m5mzsXhT+7zS78E9XuIpk5AukGDx/Ib0oUqnCoDetwRvWMPLkVF5MtMmWOOT4zpoEr77T7pLnro7
TfI6U/8a7VfTfjvj57m8h7i61jDb0WVh7zgBfAoCDNUtOs1oDh+PbSGWQmNYJ/dv4AZ5eAu7K4oJ
s1wa0odufKaLU3aI7lBYVtnGDHlWPBiQ9/tWtM1mnvz31sTwicXwQQV/62bUpq3hcaA82FpqGw4V
Cbb2oqHRP6aIFBcUnkGzADkSX44y1IZ0xypOqdZBj8tkE5UbtFzY46PQe6Tw/QhPJtN2WtpFmHRn
Ch6e1s0/44EEDV72WbHrhJukfmGzGlmjkhF7VKODLO2aaEuQ52NnZAedH9hkm3Nm/v4YHIA4h4SU
veJKBKHGUodfxZk0MG1XFefKvCjWV98jCaL896R6+fGc+mK7wwtIETSrzDXbyvq/Z4Dr5aY+P7X0
M6mQ3ZytkgnbSXlSSZ4aGjTlEDAUQyO/DQEeLhPcdyWnASpbewR0OmxG/qDwoYPXfBGgSM0aBlvw
0qJW5TkCQxG4Y+cbNx6Q6i+L/qzwrxVnUN63On9Do9fw2btId7K73KiaE2M3WZIDk7rE4bl/Yte6
yhgb6rNsHLEjI/1vSeDxe2Vy1QwKYacru/msp+EfhCm/IZq2cyexKk7XfHt/SV20fP9cBdoPPN1c
+02Kv9L4GWpCQb4k9SYutMItgQ3hzrNsMXK1kfy5nR5un/XC0leMeJ8sqZWlZC3NflWy26zXuluV
Xpn5Qe68FWZoitVYxctmMhOwtcRqTvBysuSGAR/TW0cEgRgmYarwv2Z+91NQUkjs3evEIYkg3CpT
woKthNkscvBtI9goyJOSt9TD1lWnAYtt3Buh7sTsy6JYMNNHEzyWGnYW4JaafpaLGYOb5rs2vDAn
OGaG9VqN3ZbJp3ixoBfBQRV+JGNFQCk1EOoQQd6V8BgH9EIAF6UTl7vCA1u5KQF5ApPVHaQ5XZkp
qY8FT/uMsNBxXWD8eOUXF+kHn0TZElsV3dTxI+twLtGlXFswrnzpH7n85FHC0NXZTKgp/orqlICZ
4VBV96R3azW7WB/fKZKjnFsELnywKNLJ+Pd8HLlySRVXeTnDDfoxSDJMkqAK4ornJ2l2jJb4b3w3
TWY7HCUP+ZSR9oLV5LkHrCB48ZSwTULMnAm5AisX58qDu2/B1Q8D518WdSR8KImPjM8MVvcIXrr1
2MaoowDX7IcDwuim8uA9TkCqkzoxx6Gw+ZTM+U+UEM41D8FEl3DrNr0EwzkO6aPO6Lzl4hBHqN1O
ZnG2DtTt7aIFC/gjIQp+UixvROX4BG3MjleDzqe29B0r49W7Q8fnC8F8F39pL9eq0+kbgTr6Aop5
KEk4OjDn5UDids4cE8wyLVbCbg2+5aRURD4zMfCn5miXgWcuHXKMIc4RrkDPsEYHpuA9naMiJqKJ
56XU7eeU+IzhmL0Kt+D7H1nalFuUOAkzKfZXjG5RKSnLmUHaDGGL3S97iHo6Esif8SXZ1s9TQSg4
d6wZWH4Gj/EgMgkUkxRsebd8xvuyO+i/d2amqg9iJQdZRJbjL1NYykXITrg3KNuoMrPBY1DBlcB7
kah2aSsp/r80YZAmvHdJhShYoombSWSZk3K41LuzhI+Ie7OD7rFPE67a7Uck+CGKXmtrlAfxFe3R
VAcZrdLg6VvQDjAfKG5A1BBGh5eEjR0lDddrzbTCTSS3KT+5HGuAypnH5SihdIGwRiDmBHShrD4Q
B2eujBdoTmZmuusR5fSkJnqqX+KyEFHDTl0zUi1NnG6qJWqWRVF+EGMKHZ/4limgcJmgMECnBmGt
P2ntTKXTtgcsa4w0M8IXUQzM+dCoOEM05LAnLeNUL3VxU3xYk0mHt+JLGBkUCv0wcyuMdJCGRShc
cPvhMRL62M7ZcqMhw3gDcj6W0bZNmefrtmAL+YOJZ1D2bE5hFIfZ/sFEFezmSG+a/ZBFg3eLfKcu
vZbDtQiuen8Fi1zKl9bt7x9qd8VJk5cnjitKIPlYxmfK1YEcH21DoMuEg2Uvgwzw39AAQLN1nGLD
xJXIWJNEWJ6ZbNvi+YgucfIulEiWpsnsSG6i7JmHJMKsKTOF5JX+jfyDAB0Sr+dB6plaHsoWEcWs
vn/8Mie3zCu5Q+2tAgyLsUm6VLxF/x9RZ9bbNhYm0T9kAtyXV2olJWq3LfuFsJ1E3Pf918+h3DMD
BI3utBPLEnl571dVp6C1ywCU3bkkkA9GX0LI86058BRykmKTdGGvmCbelH3h/WB2ziSkZuYMQDei
A2THl7CTBKOWlhvlZOl7ipmIhNZbXpME/Sq8MWFhQ88POVkX3mbgHhZ0I/MfISqYlhQn+F9WsMe9
SL+UsWenTIyAvXwg7nhNmLAqqgXHBcoadxXlFjYzF9pVKZ9UUd3ff4c30h8+vfFCJg0YFxN3WCkf
ovSKSVCgZ6nnDVmE+ZY2JjmCkDbvfYUbU2pe7hwnLdvDnxDvffKqT9cyvvDwxFfQrvxgjqb6ph2Q
SoGeoS9fqlZQjCFMgxWxVfuzSD9H8y6m71byKq9MHU1hDZRqoq7uCJoO97a2V8xdkRH3tQfOzQO8
nJ2V78LHzvgnHmXecvtFEPzU6tRSAEloW+rrqL9XbHW2RIpT/cxVB+0D2V3hk/UNpiRzf5PBLfiK
/4b4DeCEvHLqubUX0JCDbR39QsyDMRKSkCae+p6TqKDHM21Ww4LqATKSG7qpX/xwmNS075VluNFA
L7OvbFdJtu7FVW1f9adtFhJ5mtkvhapHfjJympHeMaNqLcwWLhs28bBHOGgG0REkEIiTR+f9xfmS
4XwhxhgddUAIoLNm99XlNyWuEH8eXH8pcrwZ5v2jwMlPc2UQ6ZIzyZS3HoGwbCr9xyz+EJBYe6DZ
dS66fb8yz1l56/gV2qV/rZV5G+b7V4Kci1Z0Ap/ldyFAa6kdiy1RuYChiX/5Xqm4ht5a9QZITjhq
gCsT4H61k8a4BRzLDoi+zHjHoCCouDG3abdjjF5Qya4DOtym2lxrkwzObGmJV6iYxugyzFHtSV5z
PAJrU7XHx1FeltXxMRzo9VqknftKVfstN3Gwn0TjuLTV5qwaRxqocR6dlYUgHq3yINeeyPiQ2B4v
onITdZdCDyV0Ive+2FoBQ4G/leo4fNzFtlP5pnNgEr9Uch6Sc5OckeME3Lbrjvodbdl68qartgle
brTMyolawJSv0BjSJyELGNCqM4+YAKGBdDbxUelUiUe1OJIfrR8HvYFZb2N2zUr8rkj7E2/KuLUG
hNzVi6aEmZhlQJ0am/wN55FT/NroLnsHgPs89tJFTjDhxjyNWYNtbnC0Cl4seemh2M9xNsp0k01c
YwicrUITqdJvHstnsXTdF0FPUyuQQQPTsbFtvlm3zMOLYgptLSnYRoI/GPP0f+Gl/hKOlWyrLuku
XICSy6TwWN2l48dvTqXCoV9Hr+HtpZRKqYhb6BrKDrmmLygS3kOtmRNQ8U2orj4HUeFinswP84OS
HX1RYtbADb7Xzb0Ic7/34h4Ivqd3Xr7o3vO/VvChT/fuvcQfc6zKo/yWyCA5DiaDLBKze4UJGWsZ
WRf9QNZwj5HulAnHCKD6Wm6/o+grwM6jvRWn5oZ9GockHpNgB6FiibZdgAl5UijLbI7wsw4SkaRC
K/B81VNOTLgeTrzGCf+4F+l7sCVJkbwKwnVSz7J8eoBYdOEyYyEL1B2yJlxmH/F7gkZwjJcKgIXS
VUZXGl1MoiQwroJ6DX02TK9F+WrKrzGuhf5mOVmEbQDyJju6wzL7N8xc4aXOUNk6NGiWI3WhJb4t
7rfElU3i3S5JIY4ioeXkN9Xu4UevXiSjrJspHYiuQUXW9xZFy870Xv+lcAJNNSd8Jgm7x2fppUAa
mWoPn81SP/N69Oqdx2hLd0O30qw3BhYv9aQUWVbHBGEXKuhOMoCpzTlyIXcfdffRvNef9aKd3DDZ
Be1OL/YwOabUk58fYTgjt+NT1516/VRyn9r55hsTejvgL3ACWij+mgxUUvhPtf1GTYMQnEA8FEuS
HCEbqCVe6nILOuPTKL5E6buUvjMGRcGuAjXZYn7BwuKqJpya3WTts8Ej95SeheG8fcmKoBGCZIJ8
xQWEb4PlUtJmom3ZeRyeQTniLMFQkLvZd6EckUDiaYGxFDvqHtO+AbVpOqmMsB9e/vZGySxCLpQw
dkJR+DpJSx1QHkiBidvzSjLWi4a5Al2vvwPBLfAtHKzyDGzurhjfbfFnWpMfoxaYe1M9N1QISezz
uSK5jGzraqmX3rqO8q3j5qnXHYZmfTcEy1DysLhW1WxxDdR932Kl3PsGvIhFYG3xxQkAmM93taLf
11OOJECU47/ffF46csDYEyzSnxOsINotxQJN5OcxXUrjTH824gDVhyj8jLEm4DqaS20gegIzluye
vU2odQ8vvEXTInfKnN3cYbDwp4J422uIU7CNLuFwhQ/QL8d1vdRwXlf3fm0+VuPdl9ALzm1wkfBf
sSVNljwmJx/m7Ecjf2j8pt3ghTh2DebSqzlwoLdjntiXUmMM7iLFSgytdbtbfcSPDeBRRsD25Fa0
iV/hBw6SSziUCkcmurZYUat29rur0r4iDgwoooVHsuIxHQLZ5cdQ+CV6Zuk9Tr3gWpVNJZYuNNJA
5kpZM0To6nPjYAqp1xgOk8ahyVEmLbLMLGdS3wa0VYyxAAl2UccxzSaR5MdbqORiMoN1CssJOZhn
q+pOpieCjEMG4LvsT8F4ns2z4oVHW3ZX03tPq016Z7igFK+QM7aPtZnaP/CMABhPFrf9viw82r4q
4rPRezQnIvFqr+mQE3xm/IdyOsxkLqq/fOWihA6A38GvUiOw2L5c1KVYQZ+xafmqVw3pInxudK7O
PhpqsXt9x4FqNY5YXUZXZYeKJZuaNBXDBAEEMFXfqf7TBsvoAN853JslB8YXzTIitVJxDcC9mvtM
7Wa0V1psv7/UfVvIakqNPOz6CWzVaGvUBtLsyaC3IWw6l40Z8VrOId3wioBTNnea247snDDPZf9o
T64AL8+pTFpyNXHDgekl09WKZw7hh1C3e9kFQgSvaToFGIpzW2dzBxxpH+YH/zMu3tTonZ/2QQjk
QjsqmMolE1vrGIqnaRG3AJ12Co3qcMyZLE1UoyUY8+x4XGNpMa+gLGtD7+UAKBfF0DpwGHrSd9aw
G5ZQlsarpHPIv1T1GYoxzCJ99/k4xMK7RfneXlyQ++Dg5uhnxnifRfSptl/I8IHpmFQ0uCEBHm0n
QOAsPBlNb1w3S+LM8nXUn3zADJ69w76adaVfUECU3tKl9LdakOLW4ZoFS+oJ3zNo1FBNmskJ6YO0
jjp+H5IjkEwet3o5QJH3uA1IBNpUNBfWQbbw01OFYkcawYF5QyoqmIE47C6hnpP+jnsk270Bgssd
fXci9DQN/WgZtbBsM6gYINvcwXK4A6r5GEdLJU3W9KQB3RyE9YPO7WftdsxryHZCa6fNhfg2JQfe
DkAbn3jk7H7rwIh0R8HFj69WcROf61rbv6L0Iengmp+lVVITRDEo07S6uZLb9GSvWccQHdzScLGO
tccCtf5Z1kuaguCZ2hxizUsxIGFCxOXKAODdYjhi7Zr4X3+S/0jUOZl/B3HBYAIO8jw9oDPBWCEU
CeUuMuzhPBLYGA7TWfukeIXKPcjede0WlENq6E97IsqfCm2jLP/YTuoLdVdm+Gp1r5T/5eZREc9R
htdvj5nn+VX0Ob8ESVNJateHKxMjJtdadRbE04MUPt0JHoXiCX4v0sxUpmUnTssRhTVpfSllEBIj
Ct06mj+/7ATaX0TL669TdW/UFW82rrPhLlZgPGgBX/E3FbhU+TOaueEao+eef8242KkwuOTJtWBD
7z0K7IEHisP6VfyV9jgX3/D7x+Twt+y4Cxo1vvhce/x/ezy56orGhbj5LszvyfwOTsgy0TszWEKh
eI8G9FTRE3xsXXPcIpe8DOr4YLzS5aqGDsx00HpTsjC4cfNpW3KHjbAumuDEU4TinFVeHNviKECA
e7AUz2Ty6QvUW9Xto+0i3jfBfIdKqObewDzzHFhX3HOIl9y83IQ8Af+3oKSNKXxFYd3FJ/XOQc4f
dsLzIFcoeA5c2QKw5YjL+BnWlffJWyv/WylnKb6mEHjSVbOiwIJ2cKB0ov5jkaHy1+lwsOOFchgD
OCpO+hwpYsQBdsiciJ4AZosP6AgLy6J1fUF2soQXvqECDBC6yE5uJmFwPLTblsHUNtmRZQQp4wbZ
yapQD2++9GbDyLZYUOzo+Zt6fqMgBUQsHZWsSL4AGsbQLCEtLCp8qEPFB4I9wt9mzJpGNvpxR1Xr
OiLtvMSk8cgwTIGBzl9xwnJls7lD9MSSNVjhOkVCA/lEK53mWkBpEZbRi1UGJOZ+bt3EvesNFtCB
uwpL6qS3Nz25iA6VCEnoqA2HkaV8hfs6Yqhq59BOqB1MDo/XjDmHCbH7jCWG12h+aEQX8j3CAwdH
wNhMN4HBYvFB3WaKC2nIwb9j0O+aXZLkngOv3cDdpKGIqSxfhiFFb0TbWpRhSbnQCuGXAEi3RelF
yMVl9+gYOC8JoqE7IDGrMfHCHUKFBQFD2IWcZop9sGyEHaSzX+0Y907xpHUP2FGrRbAs9QWYBV5+
wT+jA7lY8xb2N4Oyh/TyMAijHjomEJg5nn2U8Ap4rxQDyzEvhyV8DcO8ihYZAxSDS0kCO/nFtC9C
a97IHwAIZmbEuBfzPco1sXSwO4k+N8vxv5gMZ+oiLRlnejku3ZVlOWjtjbVFa2+VTYJIXW8K3Pqr
Z1jTHG/S+GZl96OCvekrkL/98I81/KEN7RVIXRvvKsPFcBPG+Kl3FknriBb0D0P+ChDq2g+heO/N
NxCHJDpksKkFTUhrwoKYfAgL9tSMCOzgSLSEvlv2O3ZH0cOL8Us8c6fIZaxI5ORpbaGYaO3PCMBt
wALNQhk46kAo2c2T3beBz+mQ5cd4OpbTkbn2c5Gx8HEI3iR4ouSRzyjU/bCnDqPlGHssjFfdevcT
mvd2g/UFd6Q8S+V5LfBYaC5xeynb/wLmw7IcvqgTHpfDRP58PEnKpULQwBnZNvk3NTpBtJfrOT1G
N3NKnRYgdsIPP1lxTuOrLN3S4q3O8Eu8dYCLhHdTv09rSXmz+NXCSts0kpMkrBFbUvyFMg8alGzp
K8ykL71OcHohxq/xdIXx1LpZSvJxzv3Lz7lETGMXwbqFbAuhG2KJAApGggt50zoLj6tZX7vhrB+B
ZCnybSQW4NaCO8nuKLgGPkkCiq3btm5y8anzfEcnYtSFTiStBKp8u40ZQJVYl9D/h3WLeXvaqPqm
GVD26UNwosH5v7OjuO3JZHMsLumxWIQp2B9PTTw58WZesIFJ5UTnGzA7WuXUgxIeBky7pLA2uM7J
krAko0Km7LLIP54Z6WKPwmkUqhAzjvRBqodBpbH60EWHGMTTsC8p0ONUQPiHUoJqB857RzUN/t8B
njlZ0Hz5T1bprzlaS2B6BSp+56TZbBJPMPpSIYfjDPWCLlRuSZToP33qxNAjHzoHtNN0LOhjw+8y
P+J1lQnW/Ij/tbHiGZbHS6GASILfQCH6NN9WDrwgvGVUch1yuj/Ehc9og30ryZj+miPC3nUVCd1V
rVMYXytqtK11gg2wZ5tlx+l9sN6C6A3I+h/BEbKLIdiY3jWmYdy2cCuIR/HKZ1rUVhA2Ldxm7iQG
+jg8PgIcpGjXFL7NHS5g9tCdQzjXRw5SfH353ZE+4E9HG/Vhm/Pw9aSvVSpP991lUPg4V+KyqA66
+t+YIHuOCSZolp+ggJU1C/tg7vIAeByPHScHG+xpkhs7L3HZBpJkoqAo5powBboSjYoP4JBQNuxo
qSTnoDtVyVki2zXbyoPCtcgG41SgRUnZ4hCEd6rhzksUh/w8SeGcMoMb9hgVFaEGg2Y/iAFTG8e6
/FS9+EKQ3sUOHhk88v6M80UNTxyCSYyhq+nyAoFnfDBNnvGQB74Irws2jvpoBIfQOuFgSzZVc2RN
5LIg34YMJBNSwr6HCKGKqxYdyQfiTpK8J9uBE7RZElLi6C9ecJsQqieKBPhrPBc/9BYU9/g9Si+W
svyDfY2LyMQpx035Q/B2VbXn4ZhGdASCwsgHaLoIgsee5ycwkW1JCAPvPY1IlIJcjY9cnvsbfUrz
gNDfDcp+bPDxnbfsgN+OR+I+mXBaUWr/PrGC4FA/NQVayUkrToa5eCkLS2+7ABV1HZgXSz7RZQq7
bA6f+gHWs/lk/hl0rvFA3XWkZcX8sT4F+blqr0Wz8M2FoV8+DSfZoKL274FbeMVj0fylUSU4qyUI
N+w3O5V6L90xTUxi+2pRuPFPpu70zJOJZlJUFs9xDhUFbwlJJ6SWtLWRe0snrl0d5HKzKFY0BidD
HU2k/gC/JcQ4rkl/8oezn18m8aJ1617eZc2cxhHq3WCvg4xeJp4BV62+hu5At+Nw0/RPHPYt/aDD
R1t+xcmPMf1wAS0xCYSryXAbwz1S+gQC4BANJxoDL8NAxvmSLWN60wiXTSxuWywEfo9ddTvlTkLX
yfz8Gw9iimx3/C+uR4Ajeevqd8pGpfc82PJNPlJ42wPVELuAHHcCvGHRnZLcS9ODph/78cxlInzk
0G3jH5wMecEh5U83/NGDmewBMq9cxME2h/+/mRgZTT9m9DNGP7SIVNdsugzGuYrPGs0a8blhbNLj
hORH3ZXsNTA7zFG+FdD5Tw2n/WUMzoB9s+AQW7tvJow5DwD9CBj5L9RplHH8he646ChWcbTxFEvn
EUa1hs+hXxiS3dzBcbRgj544jlg+y83FbC5he5HWxFnMDbGBn2w8lONR9WeatD8uoFSrZ9E/ZXsM
gsdgYh5jbuj4DSre2nlgVBmOvEkpDDOXU7kjJU7REQwEQfpgTlATUEiukpjZYXWe/lX91wNgsVdX
nhR4BM6SyyDOI2d5wjfNgcUTXLH2wme1XBS52NiFZDeHMwxP6Y7p+pHecvU1E94k7V3RT63y2pSv
mY607Kjya+L9ksmsbHFV4Nji0iJJ9dgC51m2UBixvcFZZ74KV52MEUp3thCWUeAKD/dfwxRaWsRr
zE5S7xRerx15tH30GM8XzZtKIs8/cIDoxUNRHsKa23hPtRFkVtWVG4cR+ZBuS+KQT46JBHDkO8B8
CLP84WgPR84ZKDlK71SBK77z5EyJcPWeqXk9lW81vq1t/51cOqBNtKL7MxuVduenbIAmACel4dew
qqGggznvQaquwxq+AlMzns1byDSTmzLdDQj6HVvrzKCnFy9xZi8aRp76Ke5OfnsyCE1NFx/Gz3eb
35m7F8yHHDwkweWlLfIurIIwXH131RxPJ5uuRWsspLBF+6X5yXAOix5eC1y5O9y+YDWgyHSgZijX
KxZ/aCxBhPsFdvlfQuTW/S4pKyJDBZYm+1Fg2TuMJdxEfFcH45OV4RFFo+L7SwOGAGZBmtGiYH1i
VLyAyKzUM5EZ8bHbt08DqKkfxOTUjue+uOTaNVzF0l0KPyIQ1M2C1nWEvxw9jw+17t5G44bTLjVu
AAkRbsktS6cy9nYkuN6t7JXfpXlG/BQ/hTlNFGK6o0bVoTsU87f527UofvivyrXnQGx4ZjdDaAXS
3Ol5YvEySSJfRsApbxoB9A2lgmR0nB6n6JbA3I1mIpAX4XiS/c/Ep96FszyYwkklGw9ntfCkBGiR
W/qu2O+4YXQbg/lzQ2wWXlh6/nVTWe8v8uCPZqMFwhJdy65d5fPlMRpBYSS0aIVMU2Y3iLZqGeYs
wi81XSXOfFdWyoLzL+g/hc5j6UP5kfB7wYjEar1fJfL5EV7S8PLQL4/TSx21WZ9VD2E5DN/ga0bk
IBn8/TMToRHnG0ZHAfDJztWB8R/kc0aRkBckaI1sJSBLWjw8EUPik3BecneZHyr1FOFOucTpRamx
ZTJyWtqOJDsRBog9dmocJxsco/CEcaHc/gbmLfcv40dX7argyNCkbB1ddzCn8FApa1facAHZG0zY
I11j+yK+5sWtKN5E+Y1RG3a5dJeH+87FnkbMj3KAOtyLuNx/4SqTdk9G+tDln4r0UvFWKm+w5PUT
R8Pim5xD98w5EAXBVGPIjAQ9DqXJ+yNluT0Nl+g7YX+Dq1N0lWqf2M5oYWI4QWshdc7IEE1kw7BD
ZgJ7jW6kVYzGtX6iPbyQlHabwmtGwpRHaToZ4MCwlt05QHDofqpzmbG9Cw/yz67K8Lpe0R+gwUv6
5+NMvU79tVkG9R09rsCx79Zg9CtiXbeihPs5TxvZ3EQ/WfKda5/SeDdXygcuA2FP6uiXvzlvYbL1
r6PCLNdj+d2E+5aQkWBr3U3kDEqmhyLZA/WzfGEYYFpZyZ+CvyZMzdeZxoLZ7GM8sijNKQIc/3Ql
kB85EdLGpUEpBcYEIz0+/FPPRG+Z7IVq1YK2o5hKnHlDPCr66T9aSiiDsuZCxS2mL/XPjjcpf0+A
iC9KGrTIaGB5lbdLekNxM+NN3msUIqEEkPZHDtNBpTgPgpor3ix/j4sjP1vdLtd2Fva1wps4E0L5
vk6Pi0y5ZNfjALDP3OuNdRmYTG0kokNQkg0weXYjsaJJ1/hf9bPDEYy3hEYEOi2BWFXckfrWuOpe
OXkmrELfZf6V7KXj440/HPATdKCKom23rqs1nwwfHrdaaysPzvNLSWC6CocE+YG1C4eT+Roy1qJH
eV8zQiq9QgEzT0bek5T9Z7+akk9V+ejf6lWx7OL10L3TzmkCfYBP5LvDmu3M0x3xa3/JpGVjcc5a
tvXFpJDhp179PtMZsOcMCLMdo+9H/xpZr+KCadlDmnXXUpqBJjKfJFV86n5s97hDkv30QEncRT46
tK2Eu9lBDD/JoXT5F8jYWC6+mBDmIjWqJ3IhDGDjiuTXuk83mbKoCo/AvR7hvkV4wQq7t65++9WX
P+ulYLwK/fsM4Ky/NeM7rn7unfltKYs6/1cXf4XqXOQ3CFUE/FtKoMTvVvey3qviw4MnY3yQNW9M
mM556uyyf82j24Dd2TjjOanqo0W1wT59R5ejh1lnYkZVs/sHU4h/4AD6f1lQKmu0xR/OhNigqchG
O492PPZ/rUgKJysbi3Wpn99I1RdXwf9RFU57HpRJgXZQ8wATbWg2BRUZxUL1auI10dbnAHXJtIX/
BTtRw2KYMYffC8OBZpHfq765U50rFGfzNSOEBsWUBsf6IsfXWL6p3WuX2ynVEDvUEbN4K5S3ZHzH
YfpYqVxSTPTw9FRbylQj5u7wWlFGlH7na/cs/mTQUJEt/ZwqZvW26PbW4Y5Ul66WOK9Iniy6O7cA
6TswsIr8LwUeeQ6g9a67ZhO+vVnlln8vQZFz8u6XVbXdrWEg+BFV1i52omFdLHn2PcxDz6nc1cmn
bxmsEgSNY5erXPJdOdvleDCAiEd7IdrX6dJQ/pX5v7L4KxZ/Y6Kw+oWYZfpVw4fO7Sa8lNOiQ3D7
GczvuAPcW3wIzd26Sz8Sl4u8lzki/p1y4OxePc3MhqBxfWn+ybh2CBMhuRCIzE8ZEUDhVNNXMezq
t2pJjFXCirNvEHAiPnxublYtf75thZtIe2i5wZfQvokFU/PzWF0Aj4a0fq2YT1A8V2/mnpyM0fil
lm6W8Uo1YmwumGIHe+5ChTDVcxGjKIaPH+qqdu15VdlOTTf0sOA/AzLBEs7yxhLeVA5QNXSn5y4c
z5Jsp+YifSOEtrS2Qs2p+0DLL4MOWM3cQck+u+s0iIX74bGy0LeEfeR7Pf5b+k7QObON3823cA65
vXwzN6R4n9Mu3IWfwCX5zFgg+MyQnlJGZzxcLBuTR2I6auyasftImNI9n0MN66oLnzpY0S+GkFik
tMluRfG/MmtR3sjyZoDFH2ygFNXPFGyjr1pGkMsoZbyGN+9qPK1IvXRPm09o5xm+xbWWb8PP6Ueu
1vPK033R8ve8y3kOKuMabgZx1sgJxS3z/piRPxMnxTZJ273zyUCJ2ll/QvoO6yOhBYO6HspRQNTo
+xoFBUt0v4maD0k5CUwZZ6AVlCwxdAIHcGzrn5Z8jM1CJG+w3O0ifS8Eeyv3SvOgzJKf7i2pvAFo
UG7ZFT6kG8ulxrbzIzPf8vDGzEd/NYnGjif9Mz7i2YvOh/xxKGtPW2hzJZydXcj9Pn1U79oGpG+A
TLzxr6K6yvfsIYz8UIOYKQ6ZT+HBQULmEA88DHHeP3aV4kbpPLhL6Qhnfw14lW6QPUywdD09oPuM
v6wENiniPl12CIqupOwGWre2GuYAYuiGZ2j4Aw6jdhy3ReCqqhM8DykGQQdYUA+WZcda4gGjLHHI
55THIO3SmtEkuZ054MF7LJ0glETcngdVpf7FQ1UnYh9t/lUPFHRKSEAZORmFIIzJemc+Li0l7QQ8
99Hv1HCvCfuM69Hu77jEKOqex7hseRKEyb3qEDErwx3Nsa0NBVcjv5p2HpavhvqsJX1xWOFtEqxa
eSW4XTw+rPkSXBurEQs1WFMQr8IG8iHT4SK1/ybSCoczKQgSt8WG70VE0aYlgnlY65CMwOpBLKL9
kB3lov8huom3toIa7/J3IRrIAtp8MbNG5WZBhjfmAcmE2BkBxqAGyTzbwzmjR6tQ3LjmMdHWDInL
cyVjgr1E7SU5MDIzr1L7qj+WPfaH4tbf94iTAqZ49K4WjoOtzdfRolymiNlPrx0t9vqxXppYhmEF
x27ZuKHgJvmuxDOQ71ahg26H30CkcwcGyC4bV8QPme48sOc1rrYRRrZNRxOtGBdDqOyNcRXedLSL
fVrRF/hHqNaGRR/rgeai0tqg0eEZ+MnBCPnvCDdDfkJgpg1ibik6dZXdmoDYZm0ZDb03/j94wqpL
qzAWZtqCAajnED9ZPKMtgiH8Gt0OF7V5bB8XiXX/yVnal2CCt5xH4M8o48KSeDvM8WCc7eYfJ5X7
IH2o1lfof8X6D5MpgmrWsV0+xFOK1i2c0mdqPXmcY45c0onckeQFIXDbfWTujGd4gKijam0je5Ec
mmkRnkj6+yTopHVF7QhEA2B+5a5W2C3PcE16uoGMcV1CZg6LW2y+atE7iFhXnk59eeZE08hnobk8
fLuut1V7sZCczYVMDtSTKy9V92myd80/01yxNmtWsAzpBtQiT7xSJyMfMU7TxWQnc6lsRMQt5Mpe
i1eOBEoxtyIPl9na4fxNdL7T8Z2ZDffCuiSungBlPcCPA5Xnpvo2xvhEHSdhE9Y6pEB3VfP3SNYp
iK8bYwF3Pgf+zHNWXQOo+MvBTSQSlRA9ccOFfOMS1kmQg8clM03ckv/W+A7GZjpv8DnMvebpLqjJ
8p3k1mY7t08tgF3calhdbYkFMnZTdoSWNwc5zua1fULZ5+v58UWFRtVcmuSa2f5RaN6UCZckb0fI
u7PIVIw+R5D6cMws8cwbBQuH+2ZbA4p4is2GF3Li25D2HIwFWuJ8UoOaDTGAY5quXArpluGAwE1U
IxwvazBKz++mD1dCiZuGxmsHCwl+AQKs3xT5hB5pVs6LjIWjhts9INoVnkJS1ZGHIrqBaGYdKvmr
e9ZPksug+bFLnUrepj2o/I1s/RnkIwf3BRgw5gYAcGBvmV79059grJJQGCKiBn+5bnwJL94ih7I6
wIwCwgpHymf6Q3kvfUU4rPbdM/uLWFX8MW2DOMc2dzYGstiwjtkyNRu1XEbxVWCJsOu7abxqZ3LT
RGj4zCsq1q6FZnM6fECH7K9W+4plZliA0qOkhOjxRvOif0N2CiQyqC63aiDfgnR+xKQQ68dVf7dQ
CcofhGHd+PaPCprHGhi5UF3M/Ba85ffc8tLsSLnMpO0AzGuUic/7RHbkromWFtqpuiLC46NeUzG+
H+W9D/aXui2e/kueXMFF23T/BJYMcSbhieLJtKfRe+kiQTWrnHFCdHycb4nBmOebx8RVgmo07ptx
L0NVeWqLo7TLUPyU9+HxoRTQSm8sygUtmpemmLv6uGzHYR3CoKdaFW+ivTY7h5apv8FiXdpMc8Ru
PwS7UnQZVRvHITuv2zMTJgCIpbKO/DXxe/0Q6wc/5th/0hnvDed0OE/mOZ+D7J111Ci+ZZjJURr9
DsQ/8l0qOpL/laIq/kTapcH+ht7se6ro/aqCbbnwz2HippSOJTPCGavUmLi66GCVkkUgxjuF3dpX
QuRBYku5EDHFhpeBNSzkmj51Em/WcVpGNc+3fW7uUtUdOleztkVLTYlD6IAFSllLsL/qTWh/xzAq
sApDPWLOXOKUAPlI/oMEceq2RGKaWdQckf7KLfk63RlD97cBhiqx7McHJZyApdgo2ndrS85w6nki
nsgqGAHpROyg2+nhdA+H7T+4nTsn+OweDB9C/dkVX7Ly9UsU0LVP49Ro/y/CdaBvMp4rGO3c7Ade
GhSBN5Jc9nv379eV5hNiNx2JKQMRxlkKQH2AgcRu3MQQedfzD3FNysgh2Wmb8ps6vJPI2P8awboV
cC1cZK8L7cxfQqg+kV3KhxrwSAL3KsA+PHKLaloEwxIXgN2GFzG8ZMrZrM7jUrf9hEM1xvirqoED
ga1EIOEisZC3F4hkh3FpFsfVV11+HBra2oqjKc7bNV3dmwkl63wrp1moT0BpyCFf23aDI2sUIs3Y
50m1R+usixeRWIBKuB9E7VWv6LS6LC1nhAimu/QyI6b9CkQGBDp0t/Vv3phBZxgthmM8MPo995gr
X6k/CIoz0NZdvqIckSNy9IRow8AmbLkEvslxtCidwHCwoOXm9Y0FInLf2BLx0TYLXGv1csrnR1f2
fHQxjPt9Q6zixI0Jy/lZTgLSRPFIU03ihuympwxg0bxLttVqm6IB+iOs18lY0I+JD0QLnbByXsq2
8xVDbIRlpXs1XDGO04xlHJUIJhgtZUsKs1O2WBzyx1Y9SePlr/2wAEYtgJSo/cfgf5BZfDhR7tDp
ZkHRV9hebX//YPMd9udYO81aRXOwiCrtBK6mYG3uM3nrk/yw1QhKhMszfFqGf4mSp4sHAjHR4dnu
2mleBTMEIBO2Zia2C41FvNh0CLvRORkO+QpCUc5RaDzg7mPE4H+KmGZ4R89g/qdtyu6pmqnkVrVF
7BCjuQ7BejJjo9rpuaNrGhQ3Ipty/8DGX9vVwv6tp2p9679a1uyBC4jKTB5nLQxMo3XAQIBpDgQw
dFeHjhBc/k8WbOgfUv8gLtYJor0FRvFbAJrXwit8TYdXJX5thWueXXNe2FOQgetqErRUvDY9fJcm
AlSXslucnRR9T8p/DWpfZVqqbPEGd6vmsTVRBecZHBLMicnudkABfnDssXVi0f1tktakDCmUyF2C
4f/D1Hktt82lWfSFjCpkgLckSBBgTqKkG5QVjJwznn4WpO6ZqfKFu+3ftijgnC/svbaZOi/h2XxF
gZ3SSYD2g0aWWnLFwuEyRntd3teVpaLyJxOCj0F0cA0xbEFKMexE4W8jvmfX5q+PP9Mt91L8nFZq
ea/Hm7RiVvetqt9S+TXVn6X/Yabvi/SZpw8Sh/L1bGFYuIF2l9aNdIoDOpK9Huxj8xD1BMNvcqRV
xbVY1cUM+2THMSBMPyUXP3qTCGOu36Pib1BDy3zPOuD6r0a2AgaZPwXH8k+MvJnrnrDeDscuO8tM
mAYcCBdZvXIbtlbx02ghM+20zR9D6rPGi9AGluw26N9ncqcvbYvayr4qz9Y6W81t39hgW9H/crwa
2lYqnKhyOxMpMT7c/TDtyXo1zv6SaKntSNTUD1y3yh3lh6+b93RZS3wqCHVIPARyw2Ji+Ay095j4
6PYFMxQfK6EN5NwzAb/1jBWmy6hj03zx5Ve5eWfuYq5GcTuuheJt6pZlecy0l1C7q3jJDl47Xx9+
uWNnK3R2aGzUZlNBuxg2NXNcgjdARNR2Xe4Lg2L5aGqYaE6Tduq0U9GdY6Ts0QloEEmKo3oE6eFj
k1yG8sYwN4vktcT5Gr5AA9xV9S48cE93Es8p0dbwyjBX2yjoZmCxTdasuJojcf16Hy+xGG7igs2s
sJFF22IyNI+FTCiRAJPscTr4VJLEYSERJYf0lUghhqEkumuESy+ZhzQ4puU5mxQl7yps9vyO4RUE
YoxYyk05/+V5FNEI7sAVgAI6sBhEYLbhY/qdQpj/dGltAn9dvJjSI1m126w7YDQToH+Tp1vttJ7Q
UKdOHfilC2xUyrrUlnpH58mbvMeARaVi7itzjwylHin0ZvABEz/8AVhiwnNAwLRCUiMpnfMF2Gek
iPFdohawqnDPAT4l11AEsbXEIPg7H9MZXYuzf4ZJHP4ZY/mlj9d615e3Jr3i4JsUQhXNVfxBWBYp
Ehg00h2Wx3ZlMbjA1gfvgV3UOHvo+HiDPXpLWq6q3pNdnzZE2cl7vzwEfwv/ADCmEw81PiYgoW9G
+Vn+yAKz8ovNI2OFWjxG5dFjqw+Z8MX8pMf5b5RtxynH6nQziNtJ3Hr11lvYvmcrst3k8wJR0TeE
K9ZMc/Q1tDUpmdeHpbImNHGxN5IjG/wsOa/k2dTUag5gsMXoFisSPYZiLxIYtRmXTCHC+JQWgOLF
DTkeRBvkn+dFwxNnTyMOcDeqIb3vRf+aMycLQfo4aMUzjNrMKEF7m05tOkLsRj8ekW79G5+llF8a
+a/pu15yTLz04k1ZR7vVik2qJm19Oh82qbitdMcrZ8ooXIrJrnU7LyjYtloPVWnLHKPgptIIBlxB
9Ml/og/b8lIgnj6p5QV+2iRf3spk0yxZPX0it/3UrTpb0UEoGHtDKDxOw1YJLH1hV6z9KEG5Ksot
XFLsETOFnxMpXJz+lIopRkUL71qAfnStnsOwj+rVAJTvL1Gq6cyoIaVoASFx0ysb0khmoywsJJ8i
2c7SszBeAv2m5CshcPPbn6SacmXhoWRnxR8iydzggZkExMg7NUcmj3Roh7F9l0e7gmdsZVxbMILP
lDrPe0tAH9gGorz+Oxm+xuCr28FNkv/m1XuzU7xVrtxU74omspEeYXcP06sk4yjZAF3ZXyfjvtGw
wJc3NaVBA2J1ItPxClJLbp0abkm6bQ27G7e5ZPERlCz36fLshWgjHVrG32X0UhZ0N3dCX0yLzcH0
6inP2JYs4O6NuNH2k+4IqDw2Jwp9ryTCIfN4Qi35++Qx6Gp3bbmvskNiHAZWqvFJ0U7+Wk8/KunD
iz7N5MOD8kUEXz0LgvrBrQeXCRNm9Cvbr6A8jPlRXBwJQ9M+W21DEhq5XycR1dhjoT7T6umVzwge
uEQKwExnUaOLsuRcOtbxAXtywMJA4GAukAR737VujdU+nHBNo2w4v2I24Vz4rRumxSEfT2SXmMgg
pMvBmqPCKotdN3EprGAytkRUK5gjMvgZfwfjwyw/LcvQHeNnJ8Xezzxsf8+eHnyqzuAQ6I2zMypX
pInnLrhNxgNMFyNgqbGBTHCqst4TCVl3ZLBUsjug35PdSnA7wfWqZfyU0FR+lVuvuFE3kVEB3wzO
DdZZLT+oHbO+jQm5I7wF9WOFW7dwRs1ZgNiYZuSfCNQH/A+oPyuJ7e24jI33ovgrWKtFuiurEZuf
NZlIUpzoJaa0IM8aRg4qKhDtl2SpcLtugWf9b59Aid+TXy64axSHwE7GU5mzIXfxGDpN/5D6h8Ee
akCgfYcmHBt8L1AaGoqbd/xbHHGx7TAVinZabjXK9SWSBkI4CBBvtoQbpbjkSUhjG0E3XmxLjYTG
pTLe+/FFrZ8UGIv8SnHir/LNH63pk2lSgK4P0R7Nin/EL5VtECiM9lclsEa8TIjjy0SfQm80/DUb
Zt7aFbQ8CjfLkT5JsCME8xJ1EEf/TIZYF8UoApznAF169Pnr5skfGS3lowh+Kbb++FnbTaNSohcA
dIeBgtP/DY7ELyoJXgJjJOHvgm0/Fzw+ufzIdL/CeMHPEywZbIYGdHVLstGd7IKucgrcsETJ7Tbx
+k9Rl0ndNlCVl0Ro4CsAsjBcwmqV57cZfIL+4HyfC4cysXt8feE2xKMaXRbtBT+DWWO+JIL9lBSX
llg9NJbR9rV54/OgvewvCl4E/j/UU5cptTmtmRqCiTWip1i/IiZGJvozwUQ4St+mCi7C0bJ1cVY1
Mxrf//pTaFE8li3oGg218wlBl9xa8o84WvnACVJsC20bB3MIUoJZh73zEhRmcx7qE/b3CD3EfBnn
7H2xwf5eQ2NKoOXl35vC4idnmsiQinfB2MLOEaYt5qIpksaxg4yYrno3q7YmHoCLWV9fIXCc2a/t
0qUg7SXDeQMhKV1wE6EiAsmN+3RPY+/1S4OlKis2V779mUKhjvQQKSOgfKJB0q0uL5ZiftDGw2KF
m8OWjoLqKs0XnFcmb0Zm2eSm2wuSQKAhsEuEcyCulkA3pJntZGProG8LuPelr/RnBJ380yI39Vz1
JL8Z6Bp2WT5To2csVrtlnCgZKNs3IQ/qqxK+lXbTzWZpMsZC/YyXlw5KVa1KRb95gvRBHpr+JqyZ
ghPdhWL+DUAZQIdGqVZlZPfC1xCehGPcXwbE8d1aJlho6YSuMy3N8GsMZz0aSVPOtK3LZT2weP3r
g6Sek3J3jbgL4Xfhq8Emx/KPJdos5CFpZAHK4id5r/g0V1JoI5EpU0ePDk2/BGCFDBah5SI4vpik
OlHWHqPuR+tY3nD+k8Yjckgphxk3PwyAhTZQlKZs32uuufqCRi0Inyh4wWRZOXqd+KCSdvbDS4Qg
aMKSRA9s81OqtcDO6YUKe7SHN2QdAk5DunQBxC3wXwSd/CywU2Cr8zkbfgBkzLdEgF3S3SUv1tSQ
01s5XkvF+Y3A8osnwojdjs0vGyfCr6EXUht+yGyG5rC+VdfP6Hy1PoKqgrRIgrqjEVY0gwy6n4Mc
wakCEsrbgslX3gbgMXDtrfTJ8VWUO7XjXaYAcqPl8BMiXFy0i01SMzfpLz0eO5mKEaRz1SW0KK7m
Tc4QtdvZOUAPNtrhmjkagxJ9rfNUsQHROS/dYl0uDhLt1obktBYchvUnSiNfEWQzWetvObwvVvio
hY19fHAEtDfzPQoTBWM2b00H681Nu9nXUQE27Zc9yHQs2+qx2d1FYJQ+AiWon1siRwirpzTBc+Wz
lKX521eLQ8OKevFEVNF1pMkBLV6yUOIWgs8Yh5tEPYLp6j32W5YRfYbKX2zA4odB7rH5Nuun9x2d
L5K8bJY1o2kmZodnAjEZ3A/AE3HE6pc+bi0VDzW6Q2m+/MY4ZpTNKiguy0jWqj9sz3r/Si3H/2Lm
7tvAd7C8SMbqTyRkZmdOQbb+xGVSPMHniRlz0HmFhHz1CU7VgFixwhhR8Q2FKb3CsMKYvUYGKm7C
xmbY4sj+HCPYU3Pwe/wl1ZceYUTX5IdaPEb47lii6SjCOUkDalD345NRsK6gvYYEoqG3R5KlXaPJ
0lQbeCM2ElwcV9iqNSrMiLr0DCmm6PfQvcoNKWEJ2xgWlhEPk6XffikOBH+GqDfMmeXAOM2gnaqR
itw8DKqfwKNNVPKtrb121UWpLpl0Jhgv83fd9BS8x1DfBa5bvjx0TDIsquVG8YGjHRY9ZJbz/aPz
NiWj/cDpAY7o9qCfjPQiLS73/joh/eGXwvkEzwonH5yudMPJTTaJ+KkG30L/HQakaX7X/ndOOmD8
EdvIu9vkGLC2RMPRkY0F5EHpjkS7FsRu7KX0MKSHEs3jj4leAGSlMi1H/2ze0/4eVDe1sdLoCFYQ
emWSu91St6D1sBVIeUKXsH4UGnuWfuKaKRBXZOH+RpXyXeI8HNGcZU6zVcZr2/HQ2KICXwbywiWt
T2q7/sYA5GVQM/FwEp/pUqDF9R5jpDeP7+roVrdfwxsgNwLFFtLNFFdjtXsBNRp9j5nTAURUtqsO
njw3jHoeAPSgl2FtHeNnnk2Sn1/McaDkw7rLw5MGkRKk78FT3s3MJV5wuKKsSvyY4FYS4NAfrQPv
iqZpUbwjQZGRXLOl9bYNUnqkoFjbBbsn/zgivIcTxWDaz3GEJj1vzrGpWzMQoLCBppDkwW4c/FEC
bWvL6xdLK39CQ0QlcMI8j6o072D6YHd6AOvu6wOybvLkQcWu6nPvOUTvFVc12Scom4H3zxZ2p2Rr
1e58cjrxqpvuTIEr4ZjNJeQU78YGRNZukHcyjifiE07BsCJfgix7V5rlkAV5XmgCAOdFn3Kx5qPL
c94fb+dvyre2OZAdEQ/nqLwikBfuVfIi189grSuP6OKnFzO5jATeZcsUVXd6yOxodGvNjoZl0h8E
SrNk9pj021oEpIiU6Gk45GDwzqq3P9ngafUCLN0av1ZS2qDSk4JvL6x1ZynjRu62V420hf6tLf4q
OiqKd389iR999c5qdzd2JxYPKZpGMFzjK0xH4iG7DexFaReSEBEhbtqhGR5zt1WcoHNKCMsKG8Bz
MX8xv3CzWLT+SHJQxtmYgUe1Mc+VLTlB+xhBGA4iWnBsXapdKNseZCQSrHADnBXhJJrH7UJ7TxZv
4fSqmi/GkWPFAMBlrHOmLrgpQoJ1fUTkTxV9OCbn5QVIgY9bZKJlWYnUs63DOQppGISv8pVxadG+
JRAqjbUJOkzaqcceRLRy4hKOlGc7zsoIPAAzp0drtwyAVy0O1jVImXYrIpzCSfbDpqwhK67NWe7+
xiErAXL9k3qG4XsgQNafhnZhT8h6WbmCKm2MJUTA3I3tIZXwU64K0PUizjYLGhRTG67QlPDeWGLs
SBP17wKGHzykGh/+yGka+IPBhyQ6NXoQUpWJcr+jB2Abi13WOHJz1ZCxLH/Zd3O6AN6/MN8H5Mv4
UAiXAczL+LWQ1lE5U/LBTKs4RCr0IyCabJmBObfxFeI0F+nP2aLoF0BqyBjkr2arqQcIq6q4w3FC
icapwd4mOEGh5twJCMBx8LavOOA96Ya1t9P8tWnFK76b/iNRZs5bxyaS6DMsTfDRZgNcRqI8Wci4
VST1IAJgldb4+JLwLl3PZM+Ejg+M2LDKfz0D3dhFHMm4bMP4bHjK+qtGkq7ygm8MVmjxJmEx+JsP
f7v0HTgSJi48ZGSzvZHl+svfxz7EJoN0LgNp0Ertv8zpo4Pv6b8J++IH78Txp49W/pzqU8vDW5KL
/rVo76i2k/bAcuQjGe6wL8vFfegvvuXDlRG2CjQ6BX/1z9mXXrsO2fODKgh1qdS7CTxXY52Rlafv
pS+MLsqZ171rTrOxhYGZH20WTBkiiwsfNScUw2XXWgISimVodaMrFm6In5Csj5NBtnZ5YWncWmgj
Rsn69DYg4/7kctAoojrkrJWXXPVEToOInUAX/cn9Sffigl9arHlY2NQLygGY26x1oFrOVqqxJjlg
9m9y4W9LIGs/btaESAbkMDVMMG0vfKcrJjnQN3xp9xvB3qXg/y7MTECVjN3OWJ1zdhuIBYtlOxwB
wLHzhJYMBLnyl5rKXeIW1C7ajvixEu/atzkuVeWOwAgOGmZqF1Vth5QqO8f/avOmsDvuwVW9CTxC
+ZekfkXqd1scoc9iJI1XSHMvaFDhiS4VUNgWmNtbK61U7QAY8rKFeY1PzeeiXZnq6aJ26HkARX5B
syL9xEc1KT1Am0MHo19dG+q5Gl+14MXL11TsLxcJgGBoKeqOELM/bWJU8RijDNEXX217yRZn9AQ2
ogAo0OIbyx1lsYNyB+iQsRm0PN5O9Da+LTFZ2yKJHr840TDsJrOc4ffI4vr2FlcAJnCR4dVL+QxR
jnFe8SSx3QDetxd4HeRb0BxxthDNFBCx1TLYtrLkIsSXYJOuaNZq8cTi3IRsQae6TTy7z+0pYN++
IXtA9jc1zT0pegpxiGut3zBkYoPc2r1CtBSqiP1CP7Cf+HuYlJXG0qhaJt6JWMHBm2MFUaOVdDfO
eBnG8+BfVfPWhY/hVSrukvlYmI+4fOksNX6K5UuePCPv0Ru7jAH4CClk3Zq3GCkRzIp+x3+WLm4+
GX9oh0vHj9m+uzhuGtKaPoXove7+hs1HtZfyExulGi1PcYrpJAkHRMc+MjpGt7Ws6q0mnhc3TgKG
P2W89UR7zEgvPDKPZq1ISA20Ylw4HVv+7A25XQHfi8UfYL9xpsAwtn/FmuoBVb4J9Zx79RtY0/8T
m2v5TxmP+PbR5yLfBJZQgt/gR7Mfm73c7PVmzx77rJAv5qoy8jHm7fjG6EVO/IE6KZ+YWhkOSG8B
4FPSv3kz79UmDR3YynLkohPnS2dmLmx/leAFEohhMyeIoyJiXecXq0T+rnB1QzK3ByW1evKx07XJ
nHpkkUCvFN9EY0b3OK8I+4zhqJm8fhacT8m/9vFNS2FjpfBpl1NDg2ZDFNHVjUEGp4qqyUF5Pca3
UL7LHfTOczfcNLx05aH+p41HftogCMiPk3cw6tfRsNiA+MGh9m6BuQ2P6fQeMSWlCryO7bVWLlF9
kaSzLp5EOK67wHNU/Pxk3LJUIrQVrwVcF+ZgP0vDDtzRj7igTFzf2LEkKSNHZk4O9SRfChg/c3I/
MGvOulWoHQbwE0ztoFdX/E0jC3D/ogj4T0+STxTeQbJS7ZIzr50uWXsDA8e4tBwOdYIs+tg+stId
A1ce3YjRAP3GodSeU/rqi69R9ayk1UBIhLEnKwF3PDilcAfCs/Spyy5xvqFU6J2+d6TJaosNGN5y
lQXLHE6c8ijjlzB+0SPSWiz/Qh7EDF6DrLQ1+63ab1uf4MkttKaUat9w8X+nLOiw/am3Kb6H+bWG
mZVf4xyW9yUwLzrW+UthXthOEZ8e9gevm+FZMmhbuD+EL7dMNHZZ8GaCrB4gq7tEvQM91SGDiR9T
bhF7jZ++R3vy42jn/8Fs7zH7wMapOmRQ6IBJOwfIcM5TdyQGdopfZ745I4oOiCijDFL18Ko4emN9
48jnA/G1c4yk8E1WbsV0ZY7fxBeFpGjlpB2TyaKlyzHNQjPkr/fdniiC5BAlWAD23A0LfJ1+dx97
Hnd+GQo4Q1IV/c3BWOxErsNqFUOJMtbAPjPp0Xg70mnmuKSFh0UeqMBsgv2tFHifUWTqe2LFkAp4
W+SQZreKu1tFRpw7ZC/osYSBkn+JvrGuxzW7Ca+eZWAjwfKHgAEtvP4Q/u9uICaSSxUtaGiF+pyY
uEC+DnefF4dl1rgqdTBxGyRi43gm3brMTgtk7W8oOdGnIVjSSWS3sIJB5ttwwWWeuhRe4EzgXD3n
6albnBfRLeDs2Mrpqea7E5XEQpDju4lXs4QdKOU+q3YqlnJtj7xdhq+Y2L/AB52zo8VMRJDRp4aM
YlWjnPZt6BGd+PBDrtI1sFRqJLAoEVUWqF3x36KGrafYurZv35T8ucDLiSOJj6j0Pzv+dVBluZyG
ipQDbt9k7ReQxvid/PHsODrgnij5Mm9LF56M+SoR/6aghWCuQ+dsUVbvU9ou5aClcG/H9uIhSIJd
EYNjR8GFbI/bjK68mImvssO/ELrdeOp0i4+59cnILKFhEMRk4VVLKLSCY09a3bhiVwQ1Fsmn2i5L
LUDewaqeIv8cDtJKSrc99cg8ClZxoENhWIHKRa4iuvynU1iu0LXN7qhohckIJxOKO34BVR9xlqNM
2Ps1Lu7PiBMS01FDEb6fSEBe8MUikOTyRb2XYiKCTXzjKehkRw0tck2ZVsM4Fe0+poseagKF47XM
ZU+0h0/HjXcRYDmLkH30o2tEmthFN70mlXAtit+NW/IVQB4RTbDcOIhRL5nannXZ/H3kE19QKBR0
ucQ3QgJpZiA73GyKhzlsYIVacJh/wVNruxuucIA9sVyG6MLM3gYdYuCQJryK1AKtDZdQcEtmiQoz
giUvA5nNjF8LgN/jl+HtEYaagr4qcksEItQaFXliOxGz3Qca4YJ3vJ2td/MLwJZ9HRT8eAICKdQD
vNwgLlc4u6jjP5ko9+53zJ4HHi9/s+5dgeHq6KURx+B6+dJbQlVxlpP6LTg0NEQJdmlMhoVt9J8q
Oc/gnQlSIIy3YlExD3JAMcjIuZCcukRFdMayRbZY3hZYvrZid4EzQjkTniumuCxW5TfCWnkUzHDH
v1xr/hGVrZ5pa5gwb9XuEkbHGnIP6kiBKemIqy86cv4oKomivLLyLaFAErH1L00CP/DPCyhJVjLJ
W75LJrA07/6ZDAMAqaT1TBNG2Jwc5uBC/602X8Q3sWfhAbdePZYMXK45TPxwNyknjt9qB75DbA+Z
tIaTrLUbjccAEYSy9M39pOIa3gfI8b0dvbRXvhOP0Uq7dj7XtwKCHqxinHaZhogfUyPpcBR24OTo
82KqVKcuHgtGZdJDjJbNRyA/iujetm96ti+YqxjSX5NvPB3arCIyFy/j4iXmMurufClMKmuVWRL+
4PmErpojpupfCRMDOvPsMP+v3nmw0D70iBR1Ipxc/xGvyFSDrFfmG8we5H05dQDCZF1+K/QdgTsU
8yCJbPH5qoAqY1y4LViehtmVGaHTmXeO+ff+JRSOdXkMQksm7wuBe4LHF+EjW6pm68m2r9hKYGdI
Q4CNkLK8Rnn9ipSwQQuNW188A2CCR0LIzruuvOXmaxbY4rR+r4+Vhyh7zonWW7Tf0A92meco/6sP
3IgsdwjFHLZV4Wig8EMXSKEOgwXHAgk+otsECD73gbiXlov4lOmn3DhXDPK2fvQlDF/M6Yo5Kfbr
N0cGHa3AgHceRmakRIApgE/KrhibI0ow0tKxy1J5uzKjqZ8su4FrRV9nH4bmDvHr+BZJa+DbLIlZ
lwj+Ceck2HWypQTubeUmKsDwQBZvCYWqWCLgSOLqBgJsbggDB3GNrlvE80SaHZG/0N55yIqfFhmB
NcLoOP0bRWQdnvKER1R8M3/eaSLnh+I/A1rE1vUmE/Z4Z6cjPvkmdeQv2jBSQHdVc/PHO+hhnRXA
Yc4XaI9TvYrKtakefej5BBHxRnyrHTJUQsL/M0CAOsvcQGd5AXmdNz4FPLutBaTag+wQrtzv1WAn
3tQzB4SOZGHDdD0mAEVcscoZwD/si9ThihBUVIkPkc14cvDOdX8fCWqBgcKsmIQ/OrDimXzMcpKd
eE7UU8gwaZjPC4bQ8fzWWxJkZBFaEP8dBVwoXA2WFZCVfuTRpGu1hCyLO12cFXeewoUGNsRSv3rO
8JbIa1KrD4twm+vbHsUhDm0rIhG1fo/NNYGLoDGj4E1kDi2vBK6jfdpfNf9sVsexPxnbMD1XHko2
orHuifpYDC/JqR8uo/iKzZ+4OyBn4MYfo/CCmE0fbe2DojBc1jqnBYlxr9SHmnTVhZcqeiu6I0M0
755XD194KeR1Vdm1vGEErNfv00f9ENLXWHtG8poxcB1s2XrVBHgxwpou9XSviQdjB3MVtZvk3c34
RRpehOopVc/IAh+hMrSIT5EOpu1M1DGoqSC9GOYlHi4djuz2yEmF3JDv9xWs6ALU+r2bo8bf8w7l
xC6t3hEkPsidXhTPMn8oV+DqU4W84jc3m2+yGbxIxW3gVmTx8hssjRS7tIwRkyShcy6QMLaKpQpA
7a0pXmBZVbhSa9ffI34uYF7OAioIlP1ns4+adXSe4n1N8zjOYc6Vv0tTt0wZcCATWCrpSv2HDNlH
52uJnAM/XEcsmWLqTnDviCVMAcM2LDu22ua3BRE8CnCblpGQP5N41N1IuzswGzgSQ+e1J1IVcie8
mjwlb1P7WqfPQngUZy9ba5taOpUVCUr7BRHrOVu8/wAswMtNe4/hfHJkfN9iPGpPCsIKiMaIVWlT
98m453Dn4ZbnJeGSTsNks3BWx8eAdMeqId/l+JaOenLOvEvX3OLgdk+rR2KNGnr+kxGdQkC/zRKF
XdvT4SJLzdHRLbHPqezK4Y9t8ZUjU8VUbjJq7zAeuBGykXinM26Wd6O8i6xCO0XaiZeN4DzaAK/b
Ym8+GCVzHgigTjk4Q+k2pZu+h4u9ae4NiZkThLNTJqyik9QdY/0ZrsXiPwjggq2ESWTBLHP3jP13
fpinENEpAmY9U8zuqcJF3nZb6nYGi525GaVN84z7u7C+0rZoOc4th5DUdnxdLCwWQuGD383NTwgf
Fz3zJAxLFlEMfAgEAfE1Nv/gfUH1Z/GkLXYsmh1ORrwCzVE9c9Gr4U7v3UBxvrnOgv+ytJlxEtyF
nI+8JTqMqKal3GvVrotWnAhFeOfoVimqmlkUzCmpAa6H+4YjA98SXfRI/0ZfgjrxpK0jlcJ1S2HI
UJXq0QyWFQB+6Q4Aj7oUewclLnMyun62ccQn4ddA12xs68pRJkcJViAsk5ENxxpXB9t1VKiszg0g
lpxv9L48qpFTysvFjBnAlNNldq3sF83eS8CSLOV4rwLQK3ZFAWPODaTtcnGYAxLYBqJe0DOqch4C
u0iXSMxiun2e/pER8SavthGu2Gj2cUn8+FGqZ7LroUAEsCocBDT/wqHlR3UYq4MRHBbCuieNA3nh
Njcc3s76dWGslGj+kljAKvVMz0M/8bNNjf+fsYs/v68IkOvFbxIVquyc1de2vw0r5mPU//UrdLPP
uHggzFLm2PpYBht5CZ60DHNw4Cb9cfko7/x2egcoj8LiTHo4FFJGIyDIwP5Itm9n9XHMD2wy5Wzj
28YucIpqi/4yQvdgxxWq8RsiTZyojbBh5ERD6F+7V0zrcHu82XINzixyXvX6KkmUeH+5XpmyqNhP
XrsRRszRyE4JrADvoOfHAmnzdIzxkgEy8Y4mCaTiatqoERt9p9qz5WU7HTzYzM1TF0tDKTCAqMh2
kr9OEFqTxICzVHaFW/2Pvyh9IYpljByma1YsOulfFsMFgLPK8cd3YzHTKMz6wwSruF6cGivKTwZK
oh7yBnPXJaXrP77QkD9icrDPxoSG5qehvAweVnVr0K6xdwPWdMAaC8ygv0E9kIuXQJkN03r8DJMn
gzkpXL5irZf9Q6AwHTiM/yLhEFUHcUUBMKCl2wnAGQUSqXal4qLI9VJLgqNrKfWlkM8b9rED8Cdb
xNTL9yPeTjBwaBKmLcRz9SsgWEn9DotvztzWlVEwrkj9dZBctdU+X+wMC43GoRGWX6DLb1V3ScIz
WClm1eJGX6yrYUNGRPNZP2F6Zb5LkDWWV0/eBsjv1Vn67ueQ/mfqQp4QaOdUG2znI2wU82TcBOml
9mb+5W/Cw1AeRPHQWWWOiuzwy2Ju9tJnP81pRnwfkMPLCEzmmV6l7DtlPykEz89jRiPeV7PKHYvi
jxh3RNcjz5M+InP5ujRiWeZ+bhmJR+mHnqf/5OdWyVyVmsWOkGM2fc2hS9HP7gMTFf9J6s/C4oKC
tpiRSqLv9LhScocBU03TbbLqdhzgS/otE+4sJH3HQGYNQURz2sClDjcKBvYuD5a5LPRDHnMrHbi2
xegMyBAamMnma3olgS62dfm20C+1eiZJdDy3ytIgcS5iX4O+p9tFmJ6UtbE422jX9Js9seVmfcY6
gfhi63McjuJpM473sXr0D8V4b9S/ffyZx5/QJIvlrwh7BE/4XxE2WioJqs6mVnbEtDfTXu0PYz8X
lQbM7mnGOeY4mrThLPPFYZdHuD5feFpyD9QHwYLD8KJVTzRm1VM5oRrs9C2vK4NhaA4L7KXZzmcM
uPQBEe8NRIYo57LTtJiRhgkEw/xUT6f0b87TP97KlNXKVdGvonJZ5Cys+U49fPNqyudcPhJRxvkd
bfRo0yhz4Ho22chkMQptV0N4CYVLMd0z/+m6YnYxAtJ070VyHL4rf4WNCBEtNqKtl29R0f66gdkm
sc4Vd/AmpI92+qzCLyH42qqM/Wg/WGyXbnAJR8Qy35r/3fnfX7fkYeBcANzFrjBisOySEoK94Z8s
P9BxJP09UW7C14UIOl4AGj3i2cXm7AWnjkwbqj5UEAEZC26WrLpyHiZHAKLblW+uSGKyNBGeEfT8
7FhyRJ45/XaHrjj4+ZGHPb4xrgcF2f8fjoCAC6zv8X8Hsm3iEgKRLJhNM3zAbO5o5tYw58at8P7T
uLXH0mewdfg4tdDgYDss1kbPts1qbdBh5YQ4wo7XPArUR0Z6MOPjtHxvtQv1akGkWrszF/t+OBjU
X8EyTs60YOpwSRaX1F914VstvjJ3NdtTG5+JNsuHi2TOtSqzUbrdXrhW0zUJN0T6wjGlFaHtZxxR
5w8TMQDXcWOhG2Gzontbe5nBNDA3syai3RSSsnS84KuOPsvkw6/evx2RtTSWG/QKtO+zFIKhCmtQ
HJUoCOM5GxBb4VEczwg9s3SNGH/DRxUH5IptJO+keSfd7awKFm687xjRb8SVseRon0wH95xGS1xv
peZVG5/B9ByrFyCOCf7gna5QbLJzcIafglVkerc60WLo1dmrjg3JWOSC2QbS7TXiaD5VXA6/QDZO
DwQ9nB4A2eYRc06fa8Ps0/JLah7b7JzsIVXAE0OHlK5R0yN1BThVNIi2Le1WYpS6j6Dewc2j/QNW
1uuW8lX1cxYPlIdyNu/aOb5W49ZJL8pJJ8JvfvhyVoDZvnlLab9CR9BnrEyt7VpUIdDauYEsDl1s
Dd3PofvaWGXsKp6rYbthlm+JXN/eoVwcubL86YTjkGn2rTIe3uIJJ5mrBK/1TeqfITfhyReXX5Ht
Jwct2y+Qd9FsMhtRjoG+BwVojgekKuyfNpNpKbmtBjYJaoa/EfU1KcKVq5vuVO777GB+QBOT41Mf
n/Tu3Hx3gWsWWPXc1HCL0U0QSzDO0P+Hq/dabltNo21fqFGFHG4BkGDOIiXfoCTZRs4ZT38G5HVO
nb2r3Kt7tW2JIgH8X5hzzF3AFO9SITuMzoJyQnfZP9EBcDkhvIPeJVFlgTXijFcWcwKCZl13IWHb
eCHZLqDkwASQ7O++7Erl3lJ2Gjz5drtqbwSvO0P1YPrQ3XrlkdSPULgb2T3vbyEMd0fxJovB2hqv
sW+RWfSV1wDxflv1d2Z95eOntTObLX9fPLXR4t0TfRv7XjfvlRUzvdsYYo499/VJc9LmkghXPVue
Xmr80VafZf6lz9/hjpH7ZN8t8zAOR2acdgkXVtuK6EznXeI21SJ0RqjyT+jcy7if9jl8QW8DW9QS
NpvO3PXKvnSwBuaMTlapcSmsq1YA07nGwT0Qb+A4rW3Snci/cGQoW24M4rc8GAXo4gN8OYWhV7PI
QWRECT/+LfUGceF37pEAmTqO3iFrp4M6AbFhaavFgMOw8xwNN1buvwdMQa8+eqaO70Ci+8coJZ7I
wPKgeip6ATzntvS7c+h7Fh+hJjsjC/udz2AY5R1so+VaET1oPM+AJVzm/SOgUEzBIknipZhih4jO
+AnRHDKNXx+amazp05yfCZGoq2sgX7Vv5TOqz0hyiMqLZ1v7CZFveurbDbgKInBAzY4em0a7I1ey
+t1YX0b3Naofc/ieKO7g4zG5F0Bbd/AhDXLBq8OEHvDQSZdJOEfVeQhOIsmPb53IavU609139zB7
hvL7IHyoryl9CNXbSFiWQjzw6o4pV/gw4chmTo5ktD4k3/ORsIhi+XtOCdnUxvlUra15yddAb0O+
xiSAzOC0w332zxaL3gADGvQ+U932w1b0GX6uyOIojONEX5ucI9eoTsXMWn+xjAZMS+4J48iIGcKl
jO6J9kZAqDnzVR6pduWJScVTHAX9hDb+kvjXOrzX2r3zH+FqTC6SznLdy6tbAIgGOww5IztF2Zvz
ociPnLRdT1zoGYhHxBqc+Kxbrl9G/RKDy1jGrwR7n3yuu0c8PEYotVxu082c3OkHXmNCwQAxUDMt
3hHcLTNu3+jG0Z+XOE6+OHGcAlvz5AzfL08ufxHYL48AJFPCuEMNEjHdZEum8C7s+2EVrvDnYaWZ
kRLuQ2WvDEduoik7dmCuSDKQnMr/QLslTt/Wx8wwmb9LBxbsNC50fcfxjrZkLAioOIX9UfhtqZdJ
Oc8fEuGAHeQawkTKX6hl+9ZVs23FNgxflET4IKReHFcc7wk5jWx+um3dbYrsdwyUmTBEqHnfQLRm
O217uFUzmrFtACr3oZK1fpFot8ddQS6td8365f/2KwZDiw4FqvBWv2lbpFkyA2HtSIwX0WNwiMHr
mtVrMtfp2zw8grXlYiU6TugnYi9+I6jGEl5p8J5cOpnIc7tkMVxcYgGgmyuREVlcEuId/t+saoH0
uuAaVxfi/sQz/y0SkVSewcWEKdNsQlMfxoxH5AwacjI37adp8QhHmbpNGfFAPJA23baPjq25T8JF
ZidCc5S3nb4NxV0WHhTroGhuQj7VMnthCbzVASsf52FVwcwcLoP6mYUInk5D86oTT/glIQtod711
gqs+9p+FbOftFytVp6KJ2pZ/k5Io9Yyi+Y/8D18/gZBdgQGwavSTRx2A/nXCh9AecFBcOnP74fXM
z+NfovU5GV9l+ZtAFMxaaQq/dVcTwZCC1d8Z4tYiwtzxIWw/JWQuDlCPVTARjP4f9IadUnP8nKvT
GB3L/oASWlCvOCYK4qoPfAUAEDlAiPY2O2BCoEKkzVrmNKiWg0RdvKg6pa5y1SUwCWdDOCkymrPD
hMwG7iXecxXGxbHGH88QIfTGdh1h8dBXQ80tvqopDJSFipn8pEpV8Tpm8vvjSsXridFz46sLezMP
d7K6nQATk+5MDxKgBoXM6Vn/oUHJd87wR6MbVD38HjEbnAbyGVXTsRvPZXktknsJe5A4xbOaeqSx
+azPVjy5VP0YLRM4sN0nbvEuPhMnh1HNehbDMy/fBCQvYJnJTMOxFf4mRLHAwrYxeeoT2mG5exM3
VrEmd3mJSha2RreVb/prFJ7JWoB2OnwM/keLpbbho2LO+pHP76lXsB7BI1zsGubFyJQo93jtpYcf
tKTk/kPaLEo8lXUc4zLmyezLYTF7vBJQyNLFEPcWkQHS+l9LarCBVhADYr8xyPIBIL0pviAIQfFG
OQ9AQAa6nS+/33Ykdx1yswUOaOcyOTPWheod8QYKLS20Q4/HAGp+Xg2I5bhA1ImyVf4OlDM+qEBD
UMo0bE2YIgIpjClkWfMcoR/ufAfEW6ycegmGH4UYXPk1L7MOE9uybsRERgQJz1/G9j85ZrFb5Jjq
L+JMuvJFRGXG6MR26ByrF9mGvO6i8lLNTbEmq+C0efWbYT8NaylBg3atmFy3tpLsGx9c0VudPOPk
aSwOqFe1rqN7WK3JuK1oeq8dqPxoo5abRNt0ua2sxmDd5u4YUGq5xD+Z5ZbjaYSkXS0P6cQ48pCW
91Ky1+R9C0FzxIe4R85q6I7OyfVHGTcyvYa1mqPdRJmn7NUZ/9yrxvxLnr3uLKbqn8t3KP4705aL
l1+SQzGTxOtwJeP5kxH+7HVhT6UiEDxDLgskSKhCFCJuOG5Lj4dHgRU9+siiD6P/EMOPeX4P1ZfF
5PbB87Ttr6iLrQM+W/RGb8ZHr54wos+kExCwkB7TP2J36bpLUZM88bJY3AxXEfFE6wZr/ufIkpKn
MaNQ/Aez/1fBo3jSoGsi7WTQk2Du38X5JzXPKR6uZB3H+U3qrx05s2g1I49BfemVAlbbg7/S+OjJ
t4VrTnR4f2yYjCZHDXz8giYcCpdDsoU1zlDgJyJNKW3jd4mXjxfAKqZfYd+AZShdsA3H0XOQoEbc
53g1TDcdVR/KTEi7fFf/D/cCnPSyX+72knRIsnIjPCG0PCT1QlvvMAj4TqJfscFw/KIdj1vFpXAe
+/1Ccai2BbK3AC1j5sG0h18PLzECeidWaw47geDOC6MiUucxSxCt0667gDmYZbuyup8Mp46Y6IkP
I7dRcgkNgdnrXnwOhuOyks9d0OMABnFFxLVk15XbaHACfjw1MPSRf0dgJ7QvEo+4VU1528unyKQG
f4DA7dl8HjlsTYTdbOvqxdLYroP8Ml5yZlJ4DSRbvMHBB6OZsMLrpg2Sz1p2rJqqmDRT2qxSOuD6
SNK/tGMdY1pX8HGvyg5PwQW9h2SrdJ78R5+O6i+J/FxSf6dNS3Pm4hkCDYq8rnPovfgz5MDW6xJ9
y7iGlEEzN/W8j7/5E8SYKbT9vZtrX8MEL2WbM5R1ifps0K5MZLBvC+aFmLJGMudY/qzRt2Pvsstv
APsW+HeyvcC+kXSuLh9K0X5KiktYaKuYq0F08u9yQPcBEzHCT0+oZu/IkH/f2n7PpzjKjQ3UfQpk
m1IaLqJ21xP4fFDPpg0IwI5VjZeqK3Dt6a3TohXPMN7wISFFflyb7VtMOV4p9lEL3vrgW5Gdxrj7
f3iDmyEkXt1R0Er5RsDLqHn3eCzmOGeijSC6Ug0SB+oJ94J+GMBJUbtU5JRga2fumyu35TqzUAg4
E8JCJCMhSqq/Yn7KIDu2Xr/mU9eyg64ArMF1uJ7IH5HBW8BC3aPeZhZjkp6wHA8yJWD/NEHt+rcm
vpKaSqgqH5HBxZAsA8pp8UiZJ+IDUItyGwUtUZ5HoAWWi8wXobtOUMJ8iY0VcFZ1Zsu+ZbjZht8I
SmGkUBFSfWndMUOP7e/58/S2prJg7slyna7/Wmva26E/BAZRwOg+9JMC+A/pXXLkZw9e3F7zfeie
Eb6stzD2Gra+iIwfg7LEDvtYBVmcokbFWlzvmAdMIG6d0WCis0Ndb2sMAJGqGIS1asu3d0JTRdq+
Gi+8UK5lLjquWdCLsrigL407mNZ/5v5Y6y4YIzHnrHmoxxEsGO9fO8Fzl3bYHJ+G/+QdHsnsSwic
OzUU7ViB0yuwPIDiQv5Jhdr4LhF3JpmsWwHhN+KtImJT/ZcUidZ6ysk16C5adJmVE0eui7ga+Zlx
VS4BlA+TXbwrl6wEnShxEEOHwE4g7Zc7kiw4sgNMAsorfdNgd+dbTk1cFRL6o8CWRsiNy3kOWZEN
Sfmjp4bpZx7AIKDjT9jbBYAF5ts8OME6xEKgsKLZw0bo432NzQq/Fgx6dqPKS8CpQEANFoHonMYX
Jgdo8/0eGeRNU+8NLH7BCcMN3uGOnLszKVhBd9JbrkfWhseGKGqNt8Hp/H3Kfhx2w2+dfJSWtmo/
fiythGLX2HtwoS09UMIQYXwYqJyHh4zEgsO2BrKKHGoZZQQIC0V72Ltg3Q0ULvgc38rREfSLpl/y
YSVFvxlN8uRtkodc36GmjP2Cih0Jioy+Nc2h0B+vw6tDUKxdpp+ji5fgJtUmcwPerICt70l5I2DF
FM4EnY7CyUpt39qWYNyljep7xmcCiILv5FC245WR7ZS0kOhTTn/5djav2S/13SFiRJ5swZ+T4qvs
FGSi7TYmlFLdSeVlwEB9jpEx0xmIJwEQb3OUVezmJKqavSfo60pcBj1RQjzMusGSBSfUy9i9D5d8
upblrf0jqhuOfvnLipxoPI3mpYHLot9N9c1Pzr51HQRnBCi8TnigJwjMjgX+pGNGLOyzxjCxk7Id
sxuQCv3NhLc3Lf4eoj6QYXYHsC5hcR9a5Kan1hnqnZbuM/FAWiiwc+ZMwM6ZMyWuPD6D5pWNT9wO
L5iTG5npPF+WrNw99Ux5hMIfBo6oeTJlSeEkbktMbLQbuH2YJv1UP5QoZXko/1A2lUyh6zdurFF7
TSgh76V6DxInxY9iXcfiVhY3n9vDvCr5TU+utXaxXHO6ZWQkYIj0HYZbY4v5Dk73iShu6S0i/+W2
qOati+BabGxj1INLFM2VMkjPt//AO1ikuj2TaUrukm6S3BQKYC5KP3mvzSdVRLCuqaQ2ECrZ5E38
e3O+KNiAwi+1ZafPxB47brdu+oeZfUI3n3H6EU2Ck9nFaPiPhWTI6Gu9IV752WeH+l7GGHkpVAR1
PEWZCeIMlLeLo1ve6ibyRdRxTL8v8qOS7nyS9QLV7DrKjk2u2YV144v56heGZOpf/ApYS3SkMx0W
5fLLp1w2DiReISLQgGUj0YAb9kBuw4CY8Cw2zGwV03CNiFF4NuOJzC24xTaBYgHSfPR92T57fwGZ
qloPMylASCWUaf3sVPPCe+A/ZVqX+DmaD/1SGaC/DzNYRhl15YbvkPGAYG2EI0a5DagoQtbsJI8c
uGHGXdJvamJUB8it6wb9H5y+dDznta1NW/h4KgwbR3eRImIoUNh+EjZA8EKC1J2D0NN0tJrI8eOX
5L9q/V1hsbi3hgMOy1D1emZk3SoZyPywMd6jn82s26Jl1IZltx0D+JN0O6btTZATswSC9y3tMmwA
MW40GyBoKn5YxCuzWjY8no/kELbNLZw3IuklFoXqPpEPYcAV5Ki8W6spuI2Tg1tzXqgBZGuuMXNh
RWR5HvoLm1IeF6BmOQFI3/Mujmz8eTs5tnGTL2Cuct6qLE/X2NDZpoutZ5bX8m+t2YN5DusvYSHr
5OdovmhMudTWYzU8mUvcJhxPiZcFgAZMp7GxCPgwN3GyzUwU3XzZFY01tCHMZbfsImmcxpyc53IV
oJEMln21eobh2rzjQk/QMAfLRj2u6X28iJQbeWvHX7N8rrKzlWE2+VWXns7Cpaq2UPetcYUGgITF
wVkCvBRPNQkSRnjBoMchw9GiLzr/rxwkMcvSclgh+YomLyoo+bCdLSKSQuNSPYfrkaWZapMWaQq3
If4uxa9e+xX1R8LZ0pxrccPVYhILBSsZZT+YaTHfG7A+ifxWOC4+yaBVe1bfAi7hdWudwZxjneGE
CVYtaOqKHzr7izGCWEtYHTEDEWMTaOvKAMbxlUieDDtQsj75DeoezW5gFqmrKPuL/UoizmT8gVqP
7w240cF/TU4nXWWMteEt+DSlXUlrO60MNGlXgpIK9lZv3QAnwwPAnk0reT42EnYBtw4+gTBHwoV1
BE007h2i34XOPjBNUsSjlewE0heZqzwryNnNIeb1oJjw643GtllYZVswBwt2srfVzknMDTGDwPKi
cFWM+yBB1nRQIMgnB3Pci/zrtFdSe2X4d5Mglu69ml+6/2aoj/mzwvRLRkyxkntHG9y2eobpK5a9
+MTsSyUSlEUOYx1i+G6tctWCKwNbxYliD0EeYX+oc4EZYFns5FOcX2DkICDn+YCwias3iZCLgCcl
CD6MkzxkUJXpiJGOYvhfKDBHWbkXlZ3Q7Yia61ua1Y3me1nphU5vMtK5RMO52qGNj4i/3JTlthkp
cnYJo0maXvAkmifZarCsi7EEEhzzhgisHZ+V/+QTz94npsfWMyJ2A30p6lZYPCgNkcOkLy08R92R
3Js1D5gKbyNVf+SWGx65Y+wsbI7JlTHtwwRgEXK6BQT8rTCOoT2cLmiV8+43KsUIhy6yVbiL42pK
b7OOuia9FZ5eUMZwsvzoB2XjYERnTAJIUEMXx3hY7tCPIttLCBxyLINg5UWKC79mZECDuFU+NiBZ
zYu4CKUSwsaJ49Xu2fTwk6fP09Z/PlimSepBIknrkFR7qd8JLdNKd9aYvaxHf903nqF7CydM20yj
E9L8jNuaGHpCuVHoII2pUS0vMUDRz9pO+qHa4XVhyWd6av0dW19D9zWRe2K+t9pTnriYb5JbKcdo
2pwFBge3ULmkPBHyK57EOvml9p9j+CnjA9McGFxwEzQK63oFP1JgBmLtyF8QhQP3ASRyNtlycUHn
ceQGJJj1nzhBqbf1EkXqwuoT6m1F0mOzxXxUnqQQHSoTJY++FiUYbDBGsiHi+A2CE4D0EP/EeVsb
G7guU3AEF68TBI0z8v9np5mURyMdY20FJEdTniD6KuWK30fa1e5gnvz8YpTXoL0BaF+stw6ZFBDL
4eu33GzPGhh/e9OX5JTxm2cPsHcJjwQmnzXPFvj/pojncKsYW/BDcftjq+rtuaJouioK0YpPGdM+
8dD1kYOlvk4Q7gFOJb/86ReB22bKtuDePWGRKhi7wLL/AEjlzCWumYRe6fufHUvj59P3hApTrsgf
KZEQO2nti0cVqrx/HlZDeg90exIu0Enrmgyo63L2hseBUUv3rqxHatvLYpkj0bg6tcEp/kCabMCZ
D/fGOs7XLLdla1luV7T2TEkBztHIImvgPF12sHKAqWYh4iHiMNRt5ZUsBXKyIfBsLxcWHH40P+Sw
inwA30XxRyz+5Gh3fgH+R0DyT+Fo8AGSXXjrXV2+Bsp1ZO8LG39Tm4u2RkJzNW+Ub9hGLYjReQPI
InHoswCaUuQ20AOHbcvaRt0O6pYeoEHYiapzuFIG4o5EXFCPO/3EOciubGtdDDpPtnbxtwJ3oVwi
IsDH/iREmIwcQY161uBQCs79seeeNQ6pM/BnpltkXMvo0hGtEJ0AgDDORIJDM1wTE2VdTOuilfvs
o8nWlrFX0L80LqmUkopgUyJ5ZAHuEglba+v4M56B7Fzq8jLyz9kJtJUKrd/YULL0+p6sy1nfK5Nd
M/umoCDwQXL11IHXmDC5g69tblcsXNg8cyZIO7zUiMfn7b+45NymdhiGu0F8a34GHlfmew2915M/
VKK7mrcGAyTZDoXVRwMYC7aff8zLUxge6VUaLuzQBU8MDNqzSBuaTrV1mt7Jb+5/CqsEtcWhbAlQ
OGQKcKqt4RlIh8Jj3B0kpsC3qLmKEqEL56I6j/LRiNisHNhd6DI6XHh7++xnoeFb8KiWvkLs9oi4
UkxK3vDTRTPj5NMVi+XTraoVMpKqP7GooOLs7jqTgHKboVzZTwFL4MOYeEVoz8NxgFyqk2B3ikJw
ShezAy50UcgaBCD1EHwmI2s6VePiW2SrLNA/g4UUk8PAHkOwMt8IB9BJEOI7fPjhh8FcQIB2gPOT
mKD7ILvW5CTo4Fjk6/8drByKr1fAkd6CHGCQt6+oC0gYKgCNa1CFPoLwkw+sCl1C6DVSiMVjLJFD
eYysbbWVwmOgHihVEPI+gszhyE78c+Wf+/KizWdL3jX/CYO50mwB9QsUpPaEGxZ3SYC0PF4BO7db
/SqHl6EE8b2hBJssFnDnnM8bfg6RMkj86DMJaCaKRvLG2qY2HjqHz1BMfpnJrwEPDR7G6f6RTK9m
eonTq1CfiL053xmGimd6XDEgSfcgmXuz3zErs4iQOBAhavVLy0mEKC2n2dxDTBOcSY+2ettgCFfQ
UPNLuSf13Xes6HJV2wvjm0Y97n93P9qCGFckBFOPvcMMJZDUJvO+1zPaJyQaJWfTdJqoIt1uMZNL
Mmsa8HFvsACauwClRrhpBC4QKcWpLr9V5oPhrvRRF2/yLZpdZIpJ+q5cSMSU4IOZTwCdTxZUJvnv
jbllgxVlDn43quwSfWK7s7hJKfc+CdSeL6Fwmaqr1N4kPmwKKZj1456KKi+Wz177uTuhG5Nv/Ys2
aIw3wrSBYgii2yyPmU9qri1/Y36rNhMjz9TxoKbPcOOzM0ZwROG5tIjCFW3/ApQfk8VCirX0MU6/
lpJOccbmQLoHCnpDOBiUirD77f9N8ZzldStxqbFLuEYl5tVLvG7weav30CA8ahL4rTMU2wxa2kkQ
jmFzTJtjZu6xQMcf8qpkiJDvwm4rlMjsYvnFwLkgW6vam/m3/iOSMdCG0Tny2QBygjjKyyOaYNx/
8CMRg2CRmZ6jAqdA2SscPauk2aqUlrQyd8DLowI85apKuFfOhXSSm2N7g9KIMKO9/m/I6iLRZibM
WuaEQNMzJiDrGsccOUKhBw0346rL7mYHXsSuLQ/fLqlKBHfA9S3+TvR3fn4asApecAiX76QVyik7
I+bFJAEhhC0vp+7AYB+VV/iZi5v6GTW4CI/+dwhgiVUkYQfpmkVlYr1R3wIICjymtgkpcmQHuHW8
PbD9RMEb5h6aWwghxvZ/keKPRqpb3eoBTmG6yzDf8OY0zHR2DaLArZhsMZyn7SZG7+l7Ug9+1/sV
Wh6M8YJ6CjbD8BdxEg6/tJRstK7jKcsZld0m8+5byWbJTWT3JFg7Izqo10Z710XRrZBaNTft3BaB
Y6jfBt02S8t1j4sgczj3lMOgHGTlkHaHel5JBGehTHwa+b5htotfufiQ330KmvnULerOd5P4nGKf
109Rdlk5G+TJtSv9XpG8Z/JtS7Kkj/D4St75cC1E15L0AZIAjDcrwUsQOnmFpiWxriFtjOdhAA3/
0tX9T47MxkhTkl9IwcYc5vMkwuMCfdiVwFZAU6zuY/mStJ08LBYUGn3Hg2wx4HpdBJnmokoLmP1Z
xEa4OPIS5w/oI2IdDIwt0/Kki5sTcwiYoY2Q0R69B9HTYvETLSlwENFoREfrolfvc+ngVW34SfKT
mPPGXVL7QBPLbYbj1gFG2dYsHDFiL5kXo/NCzUav8wNT4i6WgFUuAYOHLS8HclA/udhPMSx+tza2
TayygBtgeavrsfUwkPf5uYDGXZP/uEi8sqd1H+Wn6b+6Vdl57+xRClIqTkChh9RWE7rxxcWvl7xF
J6J+A4Iqdkq3K0h9aVHKYeHaJNnm3L5PGuIj8BtLuA+2y1/IqfVoK05wpFN7lNwyemtqe8i8eSxc
FXcuUgTLHuUDGUCIdAxboWJxUPpAsAYgPkeHrLkNxbPTsHu7XEAK3eOPXHk2NqHsJp9U2IaxMZkw
/M6q37nxLXZf1jtGfOK2pEuFfEE8d8KpR5wTHa30wP3KtY7UR0QByCDD5l2AXsA/gV1S887HubyS
cjYAwWxuUcoK567KD18GT/HWKI/uyQowQeC6wcTqFtp7GnwGJ50P6Oc9BfM0Em31I6oG2h3M5Dp+
J/U3WL7JwTC4ZIi9c0fBwCpsota4gfjutPm07OjWo8/WjYJjqwBksl32LSOTlnYRPKWmB1gNkX2E
ctzzEzsmXrojwW9cy8dS34zQ1zEo5Ahk7ukBSQqUjgPbo1RxVAi3Cd63XcKnjavAv8zqLT/EeOzf
p/6p3lBjieG6Ylr6jqQbGtMizAJeRwQO6XioQ64cb3r0Ghx+TOIhfjYLDMuJGltOC5VWvuERtOHg
1lmHZVx5T+uo3qFsktCRzlvR2Cr8lIErxKBViFrdNcYy64k/LawLG5Y96hqaLW4LxkFnH+bBDl78
5LTaexV8tisJyEH/1iavRnnKxIelr7B+Fv6bGcIAfzTzXY8XMV2475KbVl+07NQZZyJYCzcWdzvO
TCYR4nwa3IuCphsd2+KxwB+BwYmbjCpT0vbDu6eMy1QubG4XsyAJzG0XUsOXzLoOeXp+si8YLAcc
qF43eABjp3NXPETp2ZbfGCygmDnEw5qeiMb7x7WBf4RoAPIutGTHNIRoABvpy3uQ/OpJj8IfGR9k
nt7+vfWR+Nz77B7flOxexAyNbr50aapzJ50ELltzz/ZVBIRwMEZe2GnQz6NxEa2rz1KTHcdbnzyL
8TkUm/8VfjDJSdNUKxCZGqACIF3EP2zNJ4kgPwzuPIeEsG7s/0sAHmobP9jWyJ7tyBb7MyGD/gPa
3choZ9t50x/JzjOU7WMM1+oXonIQtojKQdhK4teUfsEewCaEfwgo2cB2PbpIzSLDDcT9dDYcSiSv
JlFOP2TiXgVJ9sbUcbC/F3wuSLmFI4wKmVgJpLLzAmjjO4LMzUgq0k55cpa7c5FcUu0caufsD9s6
Huc4ILX7ND5id0AKOu1m9PW/MnNV/9DSmFAAV4CEZd387kNUXoPyiowFkAf0CFe0AfAIAlKD2fjE
yi35uvX7f/TJxZvUHZXAZvaMcwnbUqqxhKO+ZiJ7kpYN73WA7dHsegoKNu50Oa8UEygD66PRnsAO
AiQ19mXA/B25yU51KpDPwUN/qk6qwWXfVzC5sz1j9xB7wNaqCMrYRSmZWAe9POTzIWPHF310w0fu
f2SsOQWncHRSL4tPAQ2rg82L1UryjF2gn+ivJ6/mQLKuIojY9aA7IlslY8cuNjZ2AXskZkao1haR
OalvqfxMm/dI/lAp2no7F3aEzA3FHv8IzTxNffrrWJcfIwa9Wxjf0uaqUE8LZ5l6Wj7y+lWgzt78
GLdDY0uuWJ8scr2MU4jyt7rNLbvjR5Q+I26DQ/dnTV1XdADYU9WZ60cn3NftwSwvbfLGbPqTGIJ/
RBGE2arhttFNexf/AmhBkj2thGjPlk25gNlU8JWjUIoYy60XvYG6xDSWuJs8kwK22sYwSvDogL15
J5/cQD4F0YcrMEM4i0diVZI0yZQHt9ue/SVYM0vYmitiw4BwJoCcBi/E+y94CTGg2MeiLfkJoujB
XTUwlDW7jqcE9JsYwfSD0EklPjDimb8Z3gy7mhn0fPGPU/zKx1defEiMQ65N9odZTMT6M2eocUbf
Xb5zuCm3pniylMWxtEbk78F9jF2XbV3env8/5RF7nHJ5BifIHsJ1YvtOK9/z7KbYqJVMZtMIoeC1
6xsqSVQVnbTr+MnrLWYk5kc5QKl5AxdGqzhTXRwGvu5W9XpySstWdZcQKcsFW+DG2Yn1m2Is67cw
vNMLGSqF3QNlZrcoeuOEW5jYqJMO50xawamvjQPB59Urj55BdVe4gkVcjUelOM7nBhkAsyaKLlA3
fFPdemm2yyskLJnows62BqD4W2SR+ZokevQeCNzFcRX5q6heIz+IEDkQ6YTv7mf69A7ZaD/VeHBs
Jm8hRjSWNCufeY6w3ruacqukxzOzYQKZ40qRiNG4kKehou9AL/8v3bSExMOBvtds6cynCRmYAU1o
bHifBINV+65umcIbfJC9fMjh54hHoDm9q/lHrGMKZ0Z5EstTKp4m6SjzywmiY60eAnOvlvv+YRHj
7W/FdJt2+Fb/Dz7TmjKGF1rjQgRIge4BCUYt4Tpz/8kRZkbDvCeIwAREt/u5hh9+FT3tQfviE7kg
rseUQBxl1VbuCEgCgCK0DCBfwyEhKZIrQ0UiyzaNPcI6fY/1DbJ+g3XOsGdxsZa2/if6ilTwcp06
3anNc/ttkRmIgM36sKZ3yXwuko2XUD01roR5JdbXE50LHx2F3k/5PZanD0YFOjEP4kUNPAGrXP+Z
Ej3EdAiIbX39MK4zBU64GrRbZH5lgCxtZgdV+Bl2oNfRebrWtWt3mbBTBpQsG+sqXC3An58JHABA
Ti47Mp1OKGapxch6x5nb0JZOQHJw1Ntqj9niFrKVqNceJ/aAJbne0PkCkUmWbLdlZcMO5VczvIIJ
17WHjRsc+Tt/10jJ0yRZEomfhQEP2Yo/XloLFhbjh7Us2ZG6wiYaStc+uc/dp/jNemxEHkK/Ytlh
c2DH1ZCFIrlB+WBitpXPxFmrwY1ou2w5u0+dfLA0vhX0Zn4Y7vKwOClXhH+k0FK/bMfS6aOtWm3J
Bq8ZsrClSpilavugZuLtgkxIAhuUyay7OTb2mn8DfUvvHL/DUZxbwH+DjUsfrz7HVIVDVgUbwLJV
X11KywWaKxL6mK4quOw079NpyBeuHC0CNlURYhQQuGUVdLLBk3TdpmQ7h2oITH2/N6XDPB91++XX
qyR6i+RnwqFQfJCrQrpf4x/5a4TxicWZMD5lPpO9QB58fIuEM4pgWTz1CMtp0nsSkTg3d5ozaD9R
KcWxS88qhPTpWoakhN0V5h/BYTRXbLyJrsjLJboC2d6i2ZgOYbIS02MwHUrs1tjgTtN4aACO1KzE
wCaDcTPXmrojl3uuUMDscdF2wV5Sdm22a9ptY23MdoNIrnfEmkDVV6Q9LfVh5XeGdUkPQH9fWk59
w4ib+RjLnd54D7r3Rd+MVkE4FdVH8rvqdkhx08KTZicOrwKTZemkLeuLA9+6dXLdfUt/5PP/FI+6
7lVo07p72bxp+qsfPzBhoH4s7mL+Hkvvk/+BuBxBDEFA2lEF/wokJH6i36jqV6+++vLtXnfkyZxD
4HbxGfGh+SMsQWmOPK8gyIxgobU4rIWrHEOVd0s0yURn/qU3Nvn1jaK7o2lajVAUl9DGhOdVcUpk
W/xmCEDNacpoGDZivdEJTR33rb5MQobaZVxHMAwT0OTwQVojuTr/E6pJq6qqr1flY1op2mp6hu02
SLextcGXb2KAHfda4DF3L+eXpT519eGDdA/eS+HcC+dGOMnVqW+OA3UqQox+p7hidunvZNb8Im1M
F3/Nrp+Qu7lqH2O7GX0OWejat7nkOXS3LBswWT3dx+ku6bdRW/H7N9JSrHfCkZmSHgAKxNMedhy8
X4AC0CDhsKOcD+SjBibn/yHqvHobx9Yl+odMgDm8UqJE5SzZfiEcmZOY+evPovvcczFGYzA93ZYl
knvv+qpWXbxxRjdOSkW17Pji/LnXiWhxjaRrWhfLwk7Ow7wvsf4eYoo9ZbTxbTduCmy4z7Vs9+W5
0Ekz3sP6UY1bq1q0IfMWLBgbgWNuuu6wwYGLKu9FeZ+gJ+ui2NfFvvxLXuPjFptZo9yF+AERWDmp
z1Pvn0iFSCJvzp5UiBRSs2rotmLM6QFjXpXvubea/FCPh/DKB4HKUbb2U17PeFy+lEFRZL4xZg75
Fc2e2CJ0u07zG4YJ3V8CWY5WpNS8YDZ/5m9j/tYRHX0vkneatZXijYpc8DK2ZjPiwkc5WV6nmi65
mGGx0GxW29SjgAKZ/hgODqR8gW2EtJ7rMHtt2eZe9huSjystXFs93GW6Wed8/3A/dtvjqkl5HDt4
LSAM0YSF14JtPABiBzUCZF0xiRqjxcjzojW3Z/TgAUmZ7Nh+OFtZpoB7Z3IKkq/WCc792xGeFacu
jBBfL+U4Vo1hWBj1IkBGh7IGR2cLDixjQV1m7U+DzcKf4IpWOo01rTOIMXBAzwrjPcas+Vg4Wnuf
xvJkNyb/N7gfZBehfKTRPYPO6rtK89u6PayWwmYDctJAoWrrIbz2f4zzwnOl1XeO+AkNYSOHrLl0
p1jEUREWIS4sOI3z/mHOwJnU2LCWdAd9Wt9q4fxf1YCCyfH5Bb2YTSWgUJGtpZ17s3UAW0VyZyE/
tlmePCp4Pwfz0+RX4cOzW2OT+5vRedEl0RSVxGNbeMxAu3fA4CQb9BgULVP8OZcdzymHkGMPPrg6
eOEnjpLjsqAWt7OTYg7IG7tz8KaOr4Bzc+uuSbeuvRY4gb+parCInwK95Sku7nE4luYMRuK/ILVi
uGh+msV+gzIJZqmkSkdmqX8pyH8jPFVcDU5uh8YmJbc/bLhRSaNzf0skqv/EoEXIcvGDBphusJFW
ZDLEpR656slD6fntTiBx2aII7YbkIWB8VMWAOLo+82rMxtm9mIcPeacwEXjoQFwWJUUfomPAG1kk
+/H5hV1QnHqHKQgyEYhDKE9bAZBQgb0M9sMdwRt5Owe30G/0V2kmeiyGx6qY/GgytQMN5l5WbRBj
G4xihPz6ZFWnLlbKetFTFOstRsKvsf2iGJGaZiFLD+efA0Nvpd4HGg4ysjnbeJb+DN0V+I9A1VsT
HS0yvuMrx0TIs8WDqXvunUOwsbz64Khe1W8D6ILjQbfOF3TCwY+CKkInHD2Y3myMZoxI2g0Bj6t2
RWwR3z2oi381BNWa7TFOTzropX4RhDb2XqJE+i2wuBfO2Ve1Dh8FVx8STXEhUM8AQhNO7MItslVU
rekzxgGGw5tIn182iz/FJJ49Ox69m1rI5xZJ0nXrnZ9TarbB8QlMUJueoFATYQJmM0XfUvfUrznr
suMS3lMEbPWYBJx/bWY4IMtA1IJHTSD70vKEprYMtw1ZnpEBiJORKypPXXAutbOTbYDGTAw7NHr6
mMBnzGg3vtJfmmWACw5swkyJd76SEkkYZNqu5cMXOKaKXgLwgjnh3AlAFPG20cqA26GBHuSAQGXD
Op3B9IHycVU6Zdq5h4XZX4QD3IcEzdsjBX5B/q5WvemqoqvjH/rDqyJ4D6z47IGZ4OBER4YgrfWc
8KooEalTVFMeOgxdL2CqZ0umnQfIWJNzQzD+69yA1CKQQpjbQbGqtZXkmsNSDNbPAv0Vr+bmaazT
mLKJedmt0imlt7f0tRpt4p/goo1nNTsn6qr+jA6LicPqyjPGiOZMxWWDdcT4TMmSqt+F9g0t4NS/
+smleM6RSv/Uw4z6vrAFKxduq+ILOwLB+kE6ldVnbs4w8bx64SPt5qwe1Ozgc8OT3+B68hJsrefw
ec2fVy29COmFIlyFAdKqlVYZd8RfGJIymgw7HUVGybKGjg8aP1g9+xVtTuROozW+yAfbk9BbqBv8
W+18/DHymRUvg3FZ0rh20mJSalMMhKAGRsik2A4DleXbqJljneSr0I/dY7yJ9rN3M2Dg/orghtCt
qIXxy7WHt/eRfDAP8St2z/ToTi4eBpDVc8f4sW623M5pgkdiI/ub9bCIultu3egKe7qgkUF2odRR
dyznu/wrMfd07eGDa6WrkE/73ER/bXCk28UdtgvdKQNXacjRpZ8xKIpXL+pgGFHSBVytkG2bGX2J
8Ge9eN2jJR6IIYnHJ1yrlsmHPfy2d08g6QsQ2wFlmWNTPZAanXnsBg/QWxLwki967uWlWY21g9P9
ySydmkPbmFqY0/oA8KExUMEOEolXmH8jYgBWSWOq5liA2tT7VxjOvbUprXUabkk7wJ0gFnqiljmd
kaNnoYSlN9bHknuZCizDMb19MF6S7+/In0Swnd/Tazt5v4hBcQZmjkU11JYjalRPh3YOqsQxGJ79
N/vB80O/cSKBb0cBfLQkeuQG/vofCv7bdOrh1RRvNQIw6BcMRI/hPJf3ySwxgLdu834LcTtvfjrj
KhX2U9+aKXlkh4bihN2HsLCsZg7YUXdeSj97JnUq1awAM5Hj2Tz4pKxoump3/OPkGtnLF1EZzLSz
pMqZAFzBGn1rYVinMLjQ0lDgqXVbFQPmxGuly5MiT+hKqU7+4E3vbKFZ4XYV8OrP4+kpvgt2Gg9k
jF9/STSMsbnkxDzil90n9fBBxxK1sviaI3kQzqSYp9qAy6Sn4OyGzVIB00zk653KKIMsfTg1rdNA
rB9eVF/SxFxoKmfSICqAtK3rJ5+wWuHD8/0o7oCCQpgFoOo6ZHdhZxep3qDmTelo4HfZ6gnMQAES
5mpT9CdrVwlZL9eq51b2AW4zd3ndqWgnpxe5Mku1VcvKyWn6a9xOWAbGG/sDnJojaRQaVpKZvFK/
ZbpiqEhhgFXPFSa5q/6MtgllAcKTOcdGhq80EG4+7mjzbMlHZT4Gm8VO7uejOgu0bVlujHY9Mhmb
HDWhveiM/QFGnkuXrzquJxC5C3iOsHB9kRI6yK5ifK/ie9Lfhe4eLJ7qioqRARpGOxEbntmqUNyS
/C/tF4il6s5AV6X1kJVnE4dbhHeL2wl7Bi6bkmDqQXTUePWPYqEnLvhBOV96+qIQFyoz4ENPJ0Fz
SaubFM+E9NQVZz+4hNoldD4Lxb7iWZgr86FcqMpkJ6MG5J+dLCpWLYREwmnqB6LoPLa2o+xonwRs
/qlRKDdMZwuddh02GRMlwRr2mC+j/K2R6S14H7qbulYp1p6OLmJ68ZA85hVLvkDR2bkySc4vLob/
0zzCBcYcAedwd41U2+rXpBo8DHMwwZqpsRGDNuWowY0UGTkEb2a8xeMUeMAcuSBnL8wJ43uS0+cf
Ize7vu7ouVHnJGQEHGz6MercBAjNLduRLEe2a/iqgJYuXOVHzXZxt+/ZNDhIYbdcc3mMa8UCU3+y
VYfp8Tmma0PCf8HF7QbiMnGYniThpaHRdbh7f23LWvFB23KA0xWwl7r3ujsUWnIXNFRYb91najIi
OjXMbvrpHD8UDCVWiU/a7WGxQcHQIN1EbU19g7Gl7tq4puWllIsVlQ73PJ9XG2zstlmCxLaxveO1
AOvdrLTGnSdLoPw1PLG35mAyfxjvkaNHb775/sw+g+ib/YwjdVM1Ilhw2s61R4HLnsoyuh39dQUQ
uV3hobcIKtoRNx9eT3JLypIW+vKLe6QGKQE5YyJCwuQahFVLx9ODoSmgXtrQDcRGdYEipYiTXxyQ
4S3WjvQBB/W+hoQ0fOrSpWxOX5oTfLIbUgmEZ+tRXMMUw1McIVxNuxRotX/bozZyjXdDXNIcmY3u
c3RLw+W8LqJG4lICk7sPvP04HvwC987/73UH7EKL/UtqhrkpVnHjeFv8wRj3/6EpAd8Ktgg2vyU/
tAewysREtIEpWnQdRnsIp/xoQFRpmIJf+7xQ6fjL/DcrT3h+u/rcMxZeSzVW1DWkJKHGZjGRkgpg
Sdbqaa04x1t8mW5MrKIGr7IM3eF5ZF921EiQ1CsJvh5v0kL+GGawwsFk0b6qtzcZU8mJ1qgvOqtf
ex4VB1b6oJ9SohijjOYgNQcdUN48zlfkVH9/M/+SqRdNOI8ChA1+JnjXWPiPgXY8zeV8/n3SpI3n
0MRlveXBWzL7xQdF6uf0689T5aPIP5yGMvmREeNBmClAZPXtxGvmkHek9YyiBP06ilPdWSiQ2FjJ
lypeIIaVr7q0la0dlvIROwIfNz29DN8jfxeXu0Lc1QStzv71pe48EkYcVB1Lnvuu3p6T+jTn0Fcc
OBpWDiZM+mENdM7x0MjzDEYzRaYFkd71S20MY5hhfncKqrQQmErIBwsMIqnyrixb67LcvuRSn7WV
F1UOFQdwShxcGOqGi1U22Ba6MhYfpOyCLOplLK6lfIUWg2JJtCCioaekawcUAS6nteCfle6ihDcG
acMGlN9M9efKqXCYXdXxpSqubXtzng4qMrTbZYoxW5/KDh+oudUaX39BVy7S0vtLr42VMJhZ5YSw
dTM3F+yRUIK6xMnQBF9syRUq0rBDEV7sD0p+lfP7sDat4+if899OWgOA0uwhmZeRi/ll/lwQRIyK
Hfg1UvXdRyCCUXjTcDZXdvQrnTR+mMOLUnZ+PqRi5dixvbRfMlPolTISa6ffDh/xnIHOx0s1DpJl
9liaz2fvG8nGhNXHnGztQfmRVqhYAvEBVCxHS7Y4iPAX/3MQwZJUmk1Xbk1Ciuqt0R/aI2ZEoNhV
tTeYSTIMnxWYr+od4b9a+lbLdg4CjdYxGCN6zwI7pSdJ5U0dACYFh/zOiNhAVpOzGvC6gXH/e7vQ
OektJqtPIrx3VK0yqtInq2+0Ynqdfhcc4bLN/I7b0+W8lJaneDXSWHCgZQhGlkfzPCL0toJ1ly4B
beO84kN5DgfJcyZ7ZiXfIfRBn6kmm2Za7hpghFN3aQWjsLt4xY6Ju4THwDq00UqNtvj1ICVKJ544
1rhKPmT1O1V/BPlt8JdbEZ7Wu/mlTTqVSLvEXn214oenYKr7qukRRPafvVS9KYaZ0bWOGu0BEUfD
Vui33jygD21VdtdBY9Nzfj4vZXaWuc9KgnCTTAMMnlljSThhRsMYwXDt3TDfsvJhvgEiloyTOvkZ
wwMtjc/XiDbaBbE261t5qz5Lep2k2QBGRiFDqjzofCIDiDWW8+szvEvyVLYozCv9nT3av/jbxuLj
uiTqo+Ks3dnRDivPTVHtFyMXu9TQC2LT3SzqfpTu26LyWv4Aix2SlGLlwmJG6mjJhhy0NcUY9kRw
s1S8+aCj1mQW8g85/6C9KGzfgApHREovKg3mRMWVS7qMo2OkHnRlz+MHmhV6GevJiqCSqm/BDHN4
hV5f4Cuq9lk0k6qj8NwD9q6OZ9YUZH8ae0EF90ue8GzMTHExAMybHRNoH3AEmmuG9MWJjNGHumCv
5LWXY4hbyRVRirJ9sxA+9Oe6T2nqknC3X8b8Hq7I11CeZy6ZvLDobPOfsDmA/RTOQnTNnpcAjDGD
nPooVgcFnB9LtpMFB8Q8fPXw8f8o02xp28eTPXQ+U40tdUQgvOoNSfCM8pNzx0cDvFqkONR8C/mM
yncgyFN8LJoaPfn1TKxq/kM9XFQuyWzhncKtBQifc3zCWBYbMBR2pDuWrtF8y5UHK5pV7VNSX2Ck
1LVw1+fFZqTEhrmh7AqpWxdLLVna7K3xbHHi+yu7OaZLuXWtzBWChQGLoV/iycKrhS2r/vuWOKPi
WWt31QFUOv1ENu24gFYnbgwMfaCsy2zT/fjDSRPPg3+pKwbWB+WPPEt7S3csB9rnzkJ1yQDggVCw
rqN1DS7pO+NuFbJqOrW+5ctyWPcQaf6sCBnRVvxM1PWsKsE969qsfUgkUxU33vW8bRxZXWRO2r6j
t6786Ep7EeBPBZ22Kbn0XynxUqt3Srz8tfC8aM/LyAc2nvU3lY5PfEu1DVGNX8MfFngBqxeNzWSk
Gy4ONx7O8YMSHBHhp6bF0vo9Ne29FkEIUQ29wmQK/oOKwiD8qoZzpAJ1nZM/phxu6qkUOGaaBXmr
xtZWnEaoV4IcYHwDymASbJGQ4+MFi2ORxVQOKVd8tyWEDzd5CxJSq95o5WGoDTRyijVbG/oTw09h
AeLeLfnIhanZLVSXBPgRt2JCEWTcCVmUbheuniB0ppLORS8sFJZkpn+pM6+VBzCcgYK74MAx9mhR
zyRfvvGY0zbKMUNZeelKpE5OPYogvnGDksVq6Y6gHYyST7REZK634m/Qryho7FtIIFBEYiBEn8OT
OS19bOwT9KVcuMy7Z0ayr3XMhcfCOBo9VMJzyy7FvwDjMqmNChyxtuvpRMwEaM0h9NLE1zzGi3mh
qIvUMfHjfkKW8JYFBuRiyLBvMRIFyh+YIGGVu/1bRCGV8j5MfZ9U4A1fYuHAjUi0I+dpVTlASdH/
5mFkzaFCGMp8arwFqjMwm52YZoT5SZ0/pxmg7X0AYLD649huVLC4cf5l+TdGy61AIHnGDxVqk9oS
/Z/aQglvYxDAxiN4AdnkVxd9PCc/IbVYxa16VPqaHAKPXOUN6bSa/T71IyZ1rzlabymMKu1Qtsfh
ERYkQx2PB586RaULjadRu4sskK7m1WivOJnxDTTHCJPD/BTzRIfGUrImYgbYjiG1QkD5iSPxrlQY
BOvZP/U35MdW5n5IEqPao1l0tEgMO83W63S6SgT6F3oWbW2NDWIbSDxj3eDOngZO19Fm/Ep9qIC6
GD0QMHn+1ThTSfI1N7Z7D/UqX1PpkpYr428iyo7nUb09+8N4oqCSPf//CjnB/hrIY+voTh+BtuEP
p6ojFydZPW9fvCB4RqngYygGKMc8/WtHQY6G4biekKP9XAnPcnMWnifdP0nokhBE2lkm7SX6CWcw
rg1v+Sn+/ttzI8trB8ivknXwPMealvt1JJA9PrOjpuXHsy7KK3Z+ML/JpWa2+2qxhV3n0JEU2IVN
MONOwQrT0StEpAAXC3Ocam1Va7It9bwvdmG+V5fRtvQczJlFdoCjJ2/FtU5McWUqM+odTBv60BGP
eT9OW+m4OJTF4Q27PV/6V+Jd1PJa31snUa61cn1jONl9CN1cKY7N1jvo8TvbiT21fQ89e6NxCOoq
X/h3c5AwG2IXpo1AT8myRezOpm9ZFqa+ZSQ0rsJVO76n4YeDbxxDIMOy4W+jMs76WYY3Gj8E7XuL
o7/N8ZqLF/tFKs1IlZWUpKP0wFKrJx+DINvs7zk7Q4m1iW19V/EOmINML6VyVHIyNpf5hmEP3gjL
7YaVCY0TiPDg8qbgEHm9x+DjjDkHM/Im1G8Ee2A+HK/CrdLOiSozd6+z+0vTlEMVFQnHMShrj6C7
U6VDrUTRzQKoTfHjjtTp0qpJGTuajNVhSAyXL1GcqEktZw1B4JmKWcdcYRPl9Sk28X/aLVx0AQI0
KJ9rLjZfZS7URGGbpXXvMOqU9cU/B3qt8zlNinXTzoNZf4k3nMhajAurSlzFxGUrsOOkuDBYgfl1
B0f70vK31HgtijeB89g8VK+VcMkZlasTHFgpD0mwb2FsYFo9w6YvYRH2b1hPqE70kuM/c1f3vEXq
DdR9VD2M9DUn6HS01EN6SynWOEn5yTcv3PxaSN+odwu1hDLxS5tf2f3S69UuBhrMMz68djg+X0eO
bTAyEe9JBCUT6YTdc5P8euWnHq05ySTbHsxltG7NgyeeotBGscQLhGiJv0fumeusMNJapRuYH5UA
tZ3ZJ6O5vpzHf6ai6YAlsFV3iLkxivI/7kV+9QBaTozrg3Kg02zezbzeaf0zNnfpgrkVn9CzoJ4T
UUjCmeKfUR8YEhHiUV+xECkgYCz6DGHhyDuIMXVwa8vXVNiChCuSGd/6KeSzyHc8Kop5sIhr+C/h
L8MvHev+vC2R8uiC2UHnEHHjpREIvf8+w1GcnvO0P8TA5dpN0pFv3raibudOPHCscf6xQDb41DgB
i39DSZWWYN4SyFLdsCs5BIrPM6sBF3O0rSMb3RWWFxe6Ygc1J8GVaB2ZLu40c2dS5DfhYbreeWKM
k75zV6Vhk8EKeHser8yM/prV8wo37SLQ3ZZqI+Y1Fie3p+bZErak4IY2boHdWUDVzKlWh44eTQG4
fHRxjBlUy64FzksHMzsSCSCtFUyNQhCg1m249TnzQScVHQEwCH2cDmNYaqlhZWnPNVQd7JTDuZkI
LhBHd9KFT50zpD64PNT8VjtMFtqLgONYpRTpbmqv4Qde/gmdW6HZpMvMXPKxwz0h/kioj6go43MM
h4w30fGJipJQNBD0+Rdcj82aRWYG56waeFm2uWN+8uQJ1nz8bxKj5j+YzL0lacbOaRf8/ZCLZO7U
kbbWjRJuEzBY0+wdhxnvwBMINaf1i7zDtsa1/c8Nhp1dfc/Y1cjfRJSTbDlRXwlSj7sowzHwjtPb
3AUSoVDLhgZ7Qp3ngmmY3VKn+pzMcgwErfbSCdtoW1VbeOFihZmGgT82b0H86fpD6ZTmxZDwSD+w
KM4y66cElCAtSEzI5CI5q/5NFrlQGhUTYlmd++5StreqIJj7eB1jDkJ7fdxje70qwoOD4cDfuEQe
AcshrGh/xEQ0MHii7GyJF0DDLU65EDnZ3hGsSXuuFppDq5e//Wu6ovEbu5ZBuZFky5e8WoMg6HEY
C1uBuRW1z3jtsETMhefCWD4Hu8xtu1/TDt1qr7iZsLEMDAQuJB9ausBqQgnPVzDfCOK8xSzNGKwR
XhwJ29hAfRBzlKORHyE4HJ75UUXoBuO+ReCgCoxgo4d9l1WS1Ht3Gf6sT55/7thB+nMj+6bpIuCs
fNHCB9b1iITVc/6PwW/69PFNYcjoo0oW48yOtTMY4xVM6y1mb/KJD3YoX7xLknecpkqLFv04J5F7
gLO4Nd6DARsVuQtXSOYVnPPhMM6O7COM6mwznMKnTQzEZfiILXwqDhuHecUG0XPF7xBgLS4vnjOL
EaaPREHYIbQO5Byx1XeUUYaEnFScHetyYAw4H/poQToFM7e5xDHnc0E+VyamJaud84d4DfoBR5xg
7KsFlgtEMdwGmbs8B+WSEevT/XdYwl8ApbKeB9Ue0zYfbeB3Nv/xJ+b0TOvDnoi517gy4umqa1aZ
7KYEYKergyDfSJeitZv61vp1hEkVVSSB0jHjJWTNbTAPqkQ2j7pCTLkPzN/E5KZXj3ue2hmUOI4A
JsV1VBTNsIPMdf5AcVLVc9hfttW85GmlpMt0WynfBIDUYU9yyi4RaLey8B6qZ8KNgCqY0ig4Uo3m
xqQRGg/rkkFXE4PCFJfwMiclmm0wubNfnOrF1PyEgSUkcIGfVtg+ElGlBHXBhlCNaGXjnr0klGky
wZbU14ygavqmcQMKeL3W1q6dMQNHwFJZxbjD+UP1slsU404BpYAJ2GJSceM32aZOP1RjP3nym+B/
TgGBbK49IH9/jSv4C7vXsNxl4k4jZZ6zAyHdRCwl41ObmZeHwjKEH7KkyMFY4UTvJVJKm+evoL3m
OJR0GC+wtNfhVTkRp1WiR/BBGnBb1VRFTUFAEnD/nBIdgAVbHC4e6UILu1G8HpCBwagAaW6WYDRJ
/KarnGektc9G0u4wdQ/1fVgo+quP18mc9fqmALA/TNYoAhr58DDZQwbjTEOeJDSzbZ0/dfvF7EW5
DtMSxd6OnaxhAuEIj2KhM123k2/xXrdLAPzUQpFZUOpVt2coLytLH9KgT1XmtfIfev/25CBnnWD7
g8ah7ZUqJxzYk/8FCyK6agP/5l06srLU6ccoTJbxjKJTmvxotubQgarEaVXiofJq9O/oTvQOLgUk
M3OJWNaObs8taLhASFoH2Td+r0I7F4/o6F+EkNkUJqA2Qrv9hQzBRVdbe2s4+IRfHbKyZrnzyl38
ZPBsvyTSc+zyJzMZxQ2ks8HJSr0o6PAW+/tri83auqY3FZ9TfTAjFGb6K49+fWAqVpp3pGuSZTIi
DIoFtxy7Tp8Gb9o80CHJg/Dg5lxM8mvZNj7X6LJ2Tei0M4odI4am8U5F+JaQuWDZ3dpgMRpvaB7Y
T+HUhMt/4gx6R5C5bJspYkYet7NkwUq4ZfkqiBKaE1f5NaKwZRnGJLxdTOVQCySDxit3atGArkqB
7YJcVvQ3S+gXGNWwGlTdPGJl3f07maKAshhrYz0LCkaMN1bjWL6q7Q38AaWtYnHvh8W/HABDiGlZ
fuWZxaths7HC3g0thKd88RX7OyJS0leFe8y8RdatKu9DeTfLe9oz+7vlez8DfHguA8DWRxW3G4UD
4rgzwbdw7bKdq16z+F1sP15fg2GBqz5Aq1gg5VLc2jW3hh1jvAZxkgJFwSy/5pCyNXcJ2ul4rH5z
jjg8yKd/pUKj29AOW/5SPcuxZBlUmJQ6NrD+XB+gxk9bV5ksXLTN/d0/WzktfZXb8L95/kHLTyS4
pkP7Hbc2iv6IvEHM648aoHr4TzbE8v6VmFiHJ/dQdxO7m97dwv5mQjwULr5LsK3cj8NGVdYdTkfZ
Lpjn9/sNPMPEWE076P7ApIBBAH29GLdtqcYZ/CitoxpdImUWce1OBsNXPh8E62AlcrIt4Eu9+e2H
Wn0G+letfz2178D4KlZ9RWXtZKHBpoKFJqunhuKxXSrtUv1rKB7qBacRqAtV74Bc0GfyTbJ9YUYL
pHkau5OfTFSDIDomqGnKfmA2Y7EMbcZuLa3mTOiupMrr/XRUG3zwQK7UEZRcmsTrT3wM1gZLXiCs
Ek7r8mzzTyGC7TRDlCp5XkxNJAXq5VruN1K+sZbL6pU1nx1G6O3MYW9MyzGPW7OHovtW0SXDVIJz
R3kqahZxfIkA8Sunbm/59jFW077Ew4bbfrS/FgDifpN8ABhANucBSQI7+OMFZ0B+GTbQTExTyp/v
sxQOz35emIB99ko5WT97c9PuAdynE+ySOoAJ3NsTc4JHMS6D0AVxH/Wu4q9kugC6iRwAtBcbofzp
x4cenJCTpuwuEfLtDlR3CVl6EzcbCxc1JprnTYvvv2z0hFvtX+X4nMiHFu8tiG6KoiPOAfd0gTN5
mrjFByZuSDaXsVvp6irBRoHWPU/yKZDO+NY0Tph9BrptCN1s1TleWXiS2Mzxo6yIlPacVXARr2s3
vSnjWc7OaoMpikndeLZAcWWEUe5NeJffMGjSfp3KF1bC9oTkK4JG7be6uGFU5Fk/CNz2T3yrH3/K
Z+W7NPZ2f/+XpC7pIgw86kTnKi0EPSe/N4wCWb/FNVNrawO9nHLRblmjfoz6lbL7ONxHxBeDYyGe
+pORbrJq22OYX8SAxpTz2NwS9J/fXL7Xv8xFxARa4oyQoa1prwEWo4duN3MbUhZbwGRwntOUkFEg
3pNo21gffTIn/0eXkcpcTFxyLGQLItDF8bTt5ZPl1v8IPvoY7tv6z3e9VfxdcSd078lblo6QE7ng
JMIjrF+lv311W+yRS0r93OlnaeYovxWdEjZfoX7O9XOjn/WcIOwatjwYadvQFk21CkrMuhvjV3/V
siVxdas5E1eXyqO1TrxHZl1exsoUlGGQWoczuYNvb67c3BdLaLJITq3Rkb9r2cU2xPyu1AO031nm
bTLlUGmzGBFUW5NgY4Gp3pAzk52E65H0d/PWmXfizF2/psQ8XtbSTQqvyeOf34S/sDWYT0wNxHDf
ZALsZJUxHC5ozB0U24p2TC/DULQ9fEq1cjhrED8BjEJ5vTMtCDEzdDa5pUuMYj25iu2GeBb+BmnD
paGuFArTUPMrkSC5QYT+rHKhqI+6uzNgSuKr+HxH7vZP8I6FWQN5WNiQlgvlTf9ACWfslmmHsV0w
bSI/tsH9mIuvsf9bFQvlU6YtjcE6TZ/CBmm2mNOypqiH4NA/8mU+C7sd1W1dDG5lw5zJ+MaKkbe/
EvwjOBZoPf4brFE8DmAug59W2iicdOB9lbxHuNTxm/oTz5Ki+l7apNUGB5WauaRmre8QzjYgTPmj
hPlIfaS0ADrsjfUc04cp3TJpQ1XtPvp5goqMrjiCUG6L8VXHZ9YPkPX24CGynBMX776jnkUKe2WU
2oGWtGjDi5Kx5JTveEoMxlc10K2Nyo1Dz+Vf0g3jdy3aqZDbnk6PDy3QGz1+LcADErQQN1V4iHKa
Gkhx7Kx5a2zR+dtu9qIF3ZDWeUk8IF6ChIlXuAGw43gJdTkUGgORWpiw5xdduRA68B3Ljp6x0C2Z
+CM4U4bkNje8qVF3IZAsoUd45zI6JRiseH0T7zgZKZBhYhgeeCUxdbP6k6JuzFe2dhR4tDe7XLoR
OsPDZsn7Ob/bC9xfTOzqn/yBjYTJxFOAx3BPma/zg5e8D+G+f+s0giTTiJtYT+PPMaDiQvPcCiJr
cKiDAxZWfSsAU5e2OuqgsED7JVSE3yOS3uS/7DLm1IqCsLOITzNejxxZDKp6mbpRNUc9NQdFNuCE
KVQq6btNvg1xDRmr4A6J4cWr9bHrh1hzNDrpVi0gI7U5aS12DGGpyS5DQZ+h4ECSEhGE/V6v01ix
wLTeK270vFjDOYlPTXjElSuldqC4vWFXyl4Upio9SjSpiXpWe6bzWMCYdOXpuYBjNBuArQi8VTgu
BtvfcerkIU3kDPdRvk7xt/GU3qkMQoAXXH8GylBRw1pGqkzTOuj5E54xTs9MK3EaJtE6q6aaXZ/L
2ptNjb6FbRlXjPjM3TgCYt/TgyOFejwOlpQmltHSKkG5EVNYd9rcT45WC3/3oA7rASBNL55L/5JU
Fxh5dHZG/XcefXkQt6INz5ofi+JjHwePXT/iYW1zq1dUIcy7mkj0hk54rbo0+izgbDV8W93P2P1k
3Q+JX9iiGy/aeIiuzWGIvnhYUOqrShv+Xi+bteUytu4RfjtpBjwiWpqtwzrh6IGrlE7a05n5JhYf
5Q/KJvWNkXKjIB7/Gl3zNbk5vmN0GKuZ71904VxX9BBvh3yLx1Azrxo3Dq8QhreHvPiRjTEkq5lB
8Gp8ZfBHcXvyDGZ+cQt3HswCO+nuUr3vP0XeAJrWiZCpS/yV6v67J9DsbbhtrQ6j2Cqk7ozJFTZu
yfo2+8/O49Yd5hDtvfoXbdkQN602U4nU4O5RIV0kqK8bHV92i2K+UKzfqTjcY9G8g+B8qnsouOUn
JUu8mfZUZpWtMNpUD7PfJvm2kDZWSCAeOc7cM36inwN6FPN38Odme+dpGHL+8n/0AiPnxudNpM7g
4g1nqUVEBm1Q4GVfWFfQvdFPqi35lmNEzZr9j0TVR07K0hLuUclJWiAxQjr2H9acx0z3l/zCnR5/
hvm6dPtmF5n3OLxKAmnrfGI4p+n3UzrU3ZkKE2kHSNbrFs//MHVeu41jXbd9oSLAHG4lUhIlUdmy
5BvCrsAo5vz0Z9Du/8MBBHR1dcGtYth7r7XmHJPUqnot68wSN0LidG8G0y1H6GcWE+koSj+Ttjjw
yOpM2lqSTaK9V28VmVXDOcsvGritzOUjMweFlM9Q1kdJ8lTGB19Wel20iFtC5B3LfvhEflAXPC8r
/hUKfFZ9lNpHXa4zQKsDIKwFyGM7XaJdGHN7bA6CfDUK+hQXq4YA3N0SYneLdTWzP9x7NqxZmSPF
ZdrKWhixFCUgHfffVuGuZHmFJ7oegHSNLkSbDgQo9WyPwMOOo30yM6FZpL8Nuq3mmYdAflO+R225
+cRFUfBKG7cpvcDhjqW9T5/aHXEkM0NZwHBTvYytVXFfBcHmLn84jAmO7wFqqzRHHJOe2IoWnFRH
Di0tWW6cidoukxFGFNcCFypxbgnsSRalueujjLPcLQM/weK6+mX6UZVlAvtFNG5DRFau3rkDIhCU
G2wF3QaAK4HK2kFBnEX4gxwtx2eih45EaCpaIpXQZ2CqREsCXAgHNNJLfl8kWpyi8ZFzelEgfHr4
c0sJIqU3VZ4eeua/ljfv2nYXrT6T/qoytTmPwbEdPaHdyZdGgPfP8JkB8czU72DobXju1YhjAnDG
Pa8Qwkq23IFI1mwTBxvpicyS4qVsT7Cpk/bUYc9jAwbZT4CNIV+b7gwj/TeJFFDFlZPBUOkWD4CI
L5AI4LRnpA60TyaeL8aq63ZXYB6Jb4Z/gdw2ZgDk1xIfDshOUyyRqtNaknOiZGFRMwu1cVYhQkQ5
Xee3kjSUAkC/zwuOyY9j9dqp5b/0kaT1r0pvDNkoBNGBWactWcU5bP8IGohLBlvbLBI2vWesXjC1
07umVd2tvJLwE2r+8RBbx3Jc5JQ3L6fmmQXUUuMTw9PBb4FHyU/jVkZ3azNQoVjlQyqYsWAzFxi6
Gpt0XPne7DWn6saNgGJWRmdG4M3oY3P8mhlrSfQZix8xmT+rEtvbiIcRUi2Bio1nlLuGjGl1Fb44
VCMEcmvDVZMVbLIo3sO9YXOtA6dTV79qyc+Fl17LjpuKX4nXKRueKKDda+LLhWrp63OlUW1IOGpP
uMgaDhTkNdjdpsz3nCzdBeje3B6sZxY+O0hbmMY2Juqk0tqJH9jMa0YyCO017BtvXfWonYTqeQzp
0UArIeroMDAX0j9GcT3Q3hwPaCmTO0xblBg2tX/mb/vlowhMD+XqCD6W5DH8RwoN9iXjKKhy03/R
OPjs/G+SHITql82Ie0sJQgMQgzGt7GFbkYQTFvc0ACB/FevtXjGWwYgI17wOkBwd6/NXrqlWI/m1
5IyOTy9Oc3L1pkM5xbFeHuoDr0RzYjVnDVfJBQovxae2fdK1e+rHOL1G5S1bNA49xnw60OWyzr/a
RBYDRUplMnYc4ULl2//Ng7/R31q56snXX9Zzfh9h/kmN6LIxgjsUu/7zO2U0lg6d2+0168scPuW7
/HpPFTvU7DkbJkaMgYR3oZfvvG7lV2ADPTrrXw0dvebj+rJJndL7EyElKbnv6c5KdurXr2hAF2a1
cAaxX+kKFcqGSlLqVkExq7DQuPAWAndvtFPQIhZfAEEhb0aLYcz/ql5CIvQCsu5CXRJjD+bqFfAy
u7hQp4bYCELF1gkyJZAoNKlQj9+y6d4OWHe2aSIuNOkfxCINg8u4mkflvpNAdmGS5G8rmmXYuQE8
03qsJ1efPGk81BNXU3UmVkN9M1mebzJFQa5A46gKLx58TkSDCJTWggUq+QBdV7OOBuMrIoPT65ii
n1+pjNGGa+u8zGUZuxN+0ZjE+1MrnBosJ9XZ7+1evoU3n74wlnlav+hkgO1KTK/QJDI+qr7nb+W/
unubsAHLZ0bMZrLFvoIwoUf8lf8Lir8GnpK7Xv7p0EY3gDGiEgyPjSGZf+PyZflnwgmldxL96BNm
rnsGGdaEndfX183/rVc2cBvEhIN86wnqtFvpTruZRGR1ZckmPcszhhu88+1v6mZmFGglCuva9TYS
xSEGCbRREEFWLrKDpHbz2tW2ooLYZV/g7TFIqiDGcJUEzl+6n+Cvp8OP2134C00r6HdC/9FMXoiv
86m1nxPM1AByEzOJnR/tqcpT+nU75iBxPy3rdqPaKOKMCt6YZ3iQJbXJoy+kj3PvNkTj4JN0dJrN
30woPZCQfI+s3ZvJXjJ2TbFTlrKFAMT9CYsrFZvqx1U8n0BI34HhDTUAWGFeO90MLdrNjSePvz66
Tez/13hc/IoH3xKzDg8Fe1hKykp97J/WsqVKjdhD6cFij3MtAupwQF8MlB7pdQjWsfApLtW13Vvv
jLJzusp0Cyu6WozC6d5JzAtYqlHYfkesdrXT11+dzX5kq6mTPVSUqqWdCisNFS1BK8yAg9d6p9wx
QHapK0mb2QDJKSPawKHtD2FPg+jcJwyYPyy4AuEbWAIlkBdMTeKrNHLu+Ffy4qa21vypGWZb/QLE
dibwpRD49ijp96YP0XUZoT785ZeloFvSwNio5Aud6qVWzpibXKFCRpC7102E7F718vJl7d/zvxX2
CXzm5M/OKamkyzBWZ1TPu5fkp0pZWmazYLbLY95+j3c1cmZxNQUsSPGB1DZlYJayLYLtREwHq1r+
hJO3D+no4NSZ8eAgDRmDs3vF6O43cEX/J8DnOf5ltsZgdhqeyR6RIwVEy4EMb3kI2GwRyekOMYk4
utiqkRDQucUYIg4KslbRk2YtG5Pbb8A1znvULkkFenmb6Ts53uvgusBzawvxATJrYlakzbRSAIWQ
MbC4NYzVYoyVr2MLW01A1LX91SdBWWhxrxFwbxOEzg4WzDQVH21nRB70wuTEx4ID8bsCaNwtAOGA
T0EtZ+owZ7DYZgVDgEP3YHmY9f7Y/ppLAqDXUeS/P8zxnDFQM5NsGl7m7yBZA0dEhaLihnPS96+a
fpHpknK09AJzh7koJ/rimDu+QgrvOcL3I2zkBmjiruConm/bEPIuc/3YIew2eh84Z7xaigSvEMrF
osccinirINngt0i+bk0P2kk75TAzMeR/CQNtplsNtHbS00hovtfwW75jxNW0tjnxgLT/zziRL3QU
WpXDkI1Rmlna4f1n3gYTnmGx8yLemREFgzxpzfIAhLYiFa7f9d37yWoAB9robl/jSfN+ja0ZZoYx
cbCtRRDQK6O7pv1OQfMY2D7KMsY++F8NV8AT069kBPeV7pmaPivBKzk45lGAsDBhJDeG7wTcjHOL
vRGx8FA1+1sJIGi5EPJVUaKAftPlNxIaQn3JSZDEGgtJv4dWzl+GAiejy4R3ODolX7WBoYUu9DAs
shApSI7hjwM0gjqcjXjFqtAmbbCk0pHdSt6A98AmUAOkxJcbSLOvNqlJbMqWnM2xopRMKrJdoYoA
gJzKWGUz1Lwam80IIBDr86uyGXlyoJc5snDAIP9dQk7yqxeNtFDrRHfKAs7DPQXaQSd6mco03pjI
+J5xfMFtZszNLKHUdlwzrpxB0g6YzRm7RNgREiC0VaQlpoSTvdCizgnHutcZb1P18IV9Oc0aDdZA
rCN4LXkYDXDYOKThpMAUBQT5sgcOaRQX7ogFICUldK1PKziQfoL2YRdm9usR42P8dhPLgR1Fb8E3
0gSY7csFVVrDjSXflsj0kjjvRSly59XSbtDYbyoGATx0jMmRnUk2cLip/CLGXgdav+RykWTBED4Q
SO2drXUNfEnfif/9GrpYa4w254L6i/QvUBv3lyYPtZmZveEMC8VEa3T7m+pegHa8d9VgWxDKV89t
BOqg5G0oHNKb6Eymy5zkjfKFfsxjThNjJbA2r12FoyiYEXDxLiygFVPMO7+qelRfwSBgmHNe5Vth
3eZTkOQoPtIpp4GeoRCJvZZs/VMi6q89UVf3tW0NdNRdQ9rUBlXnZja6q73/EiM/MdA1kEy96U3O
fNt2XHfEfple/joF0znSMbbZRsd5chFyNQ56dxSHZWvt6Yl1xyJEXbvQ9N9MxYdk/1HekT7mAEZT
Yq0hOJIshVzoYqVLQd4z3wObaGZ//WqVwxYGj7NpNfJMXc58id2LB1q8EU26dcgOS261uGnETX7T
RPf1WmUHYX0Qq1ucXeX40oRnWgER4jzU/d0OF1m1VU2I6DsiQyP4nmk/ml2TMIRMO/63O5mQkq1m
bYp2YxQu6Ec/IdaAUweP7D61hdyNBjcjWzeEGjNbTLkWINQmlebBQk7vuEToEEUNOt3P/vX1en2J
+SdhzvFuIpNw2Bp01YJt2cFgdem6DTi0zmQ3t0w4Mc63HOMJ9gTv0qNKVylp19NJsi6ScqLkCLCf
TDTmss86eO7C6J4bN6WluZsO858kGNUSV6m/oeqkU1q3q2UDyo6GjYTOf2fAq9rQTTHgEuIWdoLw
mOPEkihbhnaOJuMaMOZk35KNJUIk7WrtS6TnINUYU8QzD4a2Veg9QZT48RvmcE25pcI1vVQK6cFb
vd2+GrdsZnN4/J2Ua90DgFfSoiztHhjQvu8PBKAWLiMq2Eq6oLpZXi0DbmEeMBUs7V+yEEpJaJqs
C52jY11rvUb9uOTDehEwXBAJIvSyBAkbbVuUQh7eUuY6+RawR/Fl5m+1f0HNeVHUNa3LwKsZLmUr
YHg06TZ5N2e0BEiRUJ/XR/6b2Z4VCD5zsAzaYSrKbS+jCBVgbQgLMuAGgLxg4Zq/herN8TS8DcNG
D2hUxNYNF0tJqs54Ebvz0JzIWMB9PSvicDAKGMw72q/0zRchJoZDQShUfOg0r9K82tgPw74hxRed
Ejnm57o/K8k5iDGweX62px2rqgy012o4kwIa/5gVz7BY/fuXDHdTZsZ7n4o3em1pfx4T8CQnemUM
RblXPxmSMqK0TVO6O2TwRO2iGNunMNUM6KLfinlazi6zZBM03P+p3kDZU0OQSNA6dbNPlb0IW0/Z
N4BexquOdZWD/ykgLQntxjZ50dxdzPLkxs0sss+RqawDVh7IjF5pHNLhZIYI3NGaUdq043HMmTWe
m3yhWteqvEXKTStv6W3S/hTG777+nQVfDUujdpfSN9zFSUTE5lHsj4p/1jam7LJZ0uDkbBYD/96h
WsQUF6PFxQNW7VBzkMCZRrvRYky8JjHQfB3y7EQeGvo5tIbUOmgNi9phBo8B2z+J1SJK/75ojvAL
DhAMbOdQPeXG2ICfQ6JajQQSLCl6Exy94yEZj6JPFbt4GP4q0Hb47/vsJAUXPbUH9dIVNyN6k4s7
ggext4XhXU/ek/S9J3brIkQXMThPEKNrgj/XqQ+rRyWodp7TC9bbkLxJ1S3J5mZUG56Lbuvz/gVn
DM0AaamUiVCRDqppw63uKBf49sRXf9eXpEAguCDX+mFJ/3p0jaSqW596+dsb6Ynb6BOameuAXgCC
8QLRG1oH/g7W1cBlaq7JoTAqiLBnvf7yHhwPkW4AhOita1zeYtnWCWBb+QeMtf9r+bKOhPSsBDy3
NMjQ2iuvvWAcw/04HKvijMY2WRgGyvINpx4AfYgiCN9GJMKXRMP8uo/Q3UYkENcIyfcI+2cpDTtj
2Fl8hO2HF2p/zfJPccvKpzbRmXxrAyYpl6bizHvqy8sRnaFtDsuSFtm0rhfuOGxIShng/lGQFBfG
tW2wPIKqcECF9h+oh1ZfFt00kYM1WNGDUthMGoLqtPL0yQkx9Rb/yYiOLx1s7hKIZVoeq/KI7n7s
9m25qzOMgrvVlxlt1XSnbdKQsT/zLg/wqI7Xxzob4mVl6TC5DnpyqDXi8I6RhiXpqKoHUNPax+xi
C56jMnNf0NtIFbLGbYlC8uX25SaLOHm4U2pztEDy1VMNA3cGh+qf8OARAWs74AD27W+LrCV16Y9v
Y36t8rM+bMCvmNjQjBWnZz5ztl/rpDAOLQ+dOEmLZcGQbtdJs+x4llEvGp72mEE/wTYbxMqzk+6M
N1xtT4HNedMAKcAy+Z0Hpn+DD+J4rZyk0+ZcRkcSeHFi6PtB3OX0Y2UXmYjWXSvL45bL55TKFggM
PUMKfKBysWs/QmR+NPvoVumklu9EfafygSyWOVX6QU4H5VhoK8In4Suj+RC463/y1G2ljeSvUxbf
28uCkA6e80Bp2PJ3Pd1WDXt4ukvFfQZpke/f31K6TiPyVCo4iv5tQluT6Ktsj36/wXRqrLVyA9kU
qTida8pUSh5eB/VSW0Qf3KL+TSIlKVy26eLhxVT19BgoxMhcQhMwvBc5FsQbCNQSd4JAc2RX1itD
PJkFIH2Alkd/7cnIhWsXgAwi+g/0s+ieXKl2ldoVHhY1HFKYZoNuCgR8UJ582Jxb/lskuZq5KReg
YL0VlBCnUe+T/zaqN4XkR/XcY6DGA6wBvVvwAGrtjsevywBsepF+eHVHNTmR6hAgYdnlxb4cCTdZ
AiHBqj19W7Up1GSMFTdk/qKI5mj+hkSy5KSvzAEsGAB0tHsIqzbo/0VxZt/wVUNUO3ZAYxxom+yJ
3X4IdxQ9L8b0/p5iUjpS1zJWyN5aY5miPW/axbjGD6vJqOv++PXnNMw6IlDxkb5UCQ+Nt+iJeeBI
PIeaOkQfeJAbWlITaxi7yWw8CT7T7yAZgXKYHJFhx9XWSSKAvg/xJpe3pbzNP3N2c2E7w04rnGXF
IlQvcXGLins4vHuPOLzgl3igbgoXqGWsflbLdEhlviOux00aXLEuYR0fcI/D1elpY8w7KCPyVwAU
6y4f9Po0yQfaIFr6hOaFgB8QWthfd4zW5rzbbHuPl1CvK8yfkWPV8/DFV3f9GQjnbBWjRagSmXJR
rn51qaWbVdpmfkdeNqvAeBvS5Vh/WZxftfAihBefYptQkcQNC/Z5ltFjA7+qPMTBIY+8oNtHG8O4
KIRXsQhiakqPqyk7kwQFqM38VI6KdBewiDNXznbU7pPqNLzmMgAVRCF4/HYTVmAEcT6o9ZQG1hyb
w25Aitrqjhb/pxfI/gh3XbK8FBWGUUoLCxoFqdP3dqG4QnrpwhPrPLGuSn5DMG5VOOGfQUPQtetP
blIuM3xHdu0EMUpAVH/rebMN/HfL8hr70ZNevNjBGNcZK8XvLUEQwadArjoB3I5U3HQi2ib49wc8
S3p+qoXTaAAB/34LOXMqe+s3b80Pqx3WB5I2mtY/rHaVZtyu810CoZJxE9B1WegD0s6dFezrZZF5
04I0PVwvPqXldfSvvRNSPoiHoDxYAnJojpf7Lt0L446XEI82CC+CpmgQBzctuaAqlo/9dG6pbtJ7
gjnoWZefELO+M6fqpRKvMptaGnkLtXY0B3dx7cptZW5vJZnXwV7LXSCgEIJNLrVTqY49SfcCw8Dw
kd+lhDKdkMmyPxjd0UjWI+xw65wVFxbY5KipcOVvpBLgJ+SI2J+T9DxpJ2AgkXpEgcG9wjL5BzGJ
GTzF7i5EABPufXT7uWNNfo6thfjxExK7i5d9ce2UE1o5GRea79R0IVeMjO/kk/q0LaQteqjSG0Rv
38Dvv/cy8Yjvg/4w9Edvv9OCamS4YdDDTr7/+ardNGGJTagqrhKIqPaiKec0PPusiBJhsCvBWP4k
j/wvGyhb7IMWWbotFfc9zKADpnODD5528SQJJyiHMbEeJ3TMYJpa6+25T5ON/n/dMkfHx7qmF0cX
d/5RfNf8MFizKaDP52SZHybGgenyPSzvU/KOMV3R8Bdf9OgizeX8QRc8s/KC2rOwodERULfGa4tu
yNxVBIfQ/S33yuB1+mHqiKhZBTK5nZX0MPpnZHwUxaeVf0rwVaqPsHuGfymvRpJdkfUwjgZxQNFV
7V4aUAz3hwWI4aWhm4qWIzvQ0hdnUqNdqRfsGPE3YBu23g7DDf6fdlyisaR/+2NkVc+0Mn4SuWh3
kF7G4RxLCvy9B7/LeR3Yz3QqhVMtn0f5zHYVTI4vnxPl3BKDtTQElvkH5QgOn+nEXEEdj4m20jWM
099RaLRP8Les2JX/tvnfmMyNBVFhgbFLjJndxyZVfzJiozVWOy8whq24DquNDSLqf9s/JWlHHs/c
pzmRwkDemWYB0uGeHLEm5sJMlp4bUBj56CDSk52rVHjVcLcTPCbTbGsizRmTT1OA6lugpGVnLvOD
AaQWLO93m4fUNjCW3lA5MO2699o6sa6ajAqyY28dCbIRYSWGFA2XuL2U0DQWFXjmgLYRuiR74Knq
FkZ6JQVIbtehsfM5a5JyE+z8xyFjQlWdLfnMwmk8uuBhpO9KdR9BO8xMzt4lAJDcroBu3rIKjk3s
5baJTmlgB9v2JrX/CiQFfBz1m4+T++AwARVuyn5Nv/xlrPNVW26S3Gv7Q84YIIMkarBMsDlR7m6U
0I1+SxM5FxuIO6+CnN1TeCDVMgKIzGGdUDMZSc/CIQux0VaoEUXEQz5wY9tElbQMP/G00CaO5W3E
25kumAfuzeqBILWuHxou5pIWO8fwQ2qCdXdnzT/zouTDolQYAQX9lf5ZBVOLhURjUl68tMs4XKlj
MNiwMTPOmubud8tVIJ+AAzxBZhpggoNJQvdaS66ZfOvQmqVXw7oO/4aRNxSxe187Ou0UBNx0znlw
J7dulw62kphOIPcm+4s7hjgooFjAZfNJsju2K7xMqkFV9J6TRgc2GQQBHVoTCTU7AdUoyXirRt6S
xrbFbtP6tEF2er/LFhyYEWTioSADKqrsNTpM6Gf1BQsEJgvamQEKTSr2g85MSL1olL3SLZHvZBKF
OpsES4pkM1UFvyytiUxB0cVSoTrK5LXZMyrP5L7mB9NCIu7xvRQWLO6NtprJL7yZ9QUTKw1pEDB0
+GPww/iCKpcQcyjOBFLhTCIfTWF3Fons3tUjgykvNLGc3qTqCiEymy7Y84XxUhjnCr3MMqGPJy0F
YYkLzto3BiK7QzRtX2dLOyrdSdVPWrEt/xIpnPzW499y+vXKPxvKjOBZdZCS3gxHAFsL0AwNLOde
srjibYRrBuZ3QDG1wtqjJNcmmb+VCESwrR9FsiGPl1gvJNA8XmA/aIePcOyrVcZMkSS/5iuXF4KG
ULUh7WLO+2pDO0k/MgKNiCkEp4so5RPAbcARlnSh8aqiUa1djmgXzLqK8gzK5zi9C//eTR3AhGsa
Lh18DqDUB0Tq5TssIi0MYUYhw44XlR9S17C83ZEPh1PIQoiK+fhrYauqezXdQ28efTdBPc5hd/xI
hK1eYy07PDsN59x2ZBTaXsRoXv4r5RyWjAc/6/JZHfpu3YB11Ff+tGKrmujMo0iNnCl1KmyelpOS
44qwJV1b5FZOaySsb0a4RSs0rsaVXDvEhTDQDMgckp+v4qk3j/zGLqjrF0M59/U5oIOIX7Y6ydLB
BCnNwfFYwU2ssGAjiXAh5yrDIiaRl7FTOR4EcuknN+AALP2XQQVADo+JXD+6f/ObTe3nQzAJnMJ6
p3lGF34wWzzv4gI5hHztlXiR/6aJDytXb8CFktBMAoyxFvUNSmfV8vC86dlRtObtVmXJLM/gq8AQ
5seI7AXgp6tQdGM+KeLxrc5qMW/wOdWJuRnEjUTcVLqJGoLK1tii8vn6mVy8aTUEq5K+PzFXkWNu
GnVnxitA3HXPrO1I+rAMOidZ+hbT8/8U5pN26HpPSg46Ata5Xj4QbV0XWytewDbWpLUAPA8f2ZXY
kwRJMOD59lJwJ0NbrDcTOW//cvU3awwpMhMsFeso4BEEbVp4CPYFbUeQbMrJ8V+Lvz7Zys2Wh0Gk
6pFtRd4m9CnbLdJpLcX04po1l92NpU1L3aOs9dVYAzm0gwYuASlzcGu8MqUbdfJf543kyCtjG8UX
jZ5OCbr0qJB3UROxvu/KXQuNX92lI4Fma7V2YNmTIsbzbFHyEieW79ID5VIXHXu4Cwg5nUw8CyPk
kiPjCUpy7tC1QUg+EElny+OJRYzXExzjKQ8vTASFiFRrgdKdcIp9DYe3yreZ4kovFHwbY1kK64IU
aLRg44YpN9B7jD+Mw1iJi39mvZUwMzDc0XfiQ5nhCPME7GcayaufvXfs8cwyqh1sstJmgqErc9IN
YpoflxoqVcgw4ct+8VfDlgkoDlp9vpi6NzjiCRmjI8qHA67Eu4QD3vIwUyRz1g9Db+5S++DeoHwl
05F7oyEfquzqH7tS4zTyjZ0mn06aRsTWPkdv/ZbnR7J9UAUM2S7Udz1UInYMROzCu5o/U/zpCwbQ
32hp5i0q5uhtI64BEAGcZvvCFcg4D+Qiz5G0DbM1SxsLDdluYU4nfjfS535nboODHtfdD65BJeDp
IcYfovU5lb+r4g8bZK39qco/ILPq31r79Yo/k+4x1l6YLvhg4wulnBJ09UsZgiDtp+61YupF0nFq
zJ25H+N+yzGkpEHgaaUXC56xyPwjXd0BBpl/LD/hpgNKjgrI/9v4T4BLp3ZXMY+ktSmlmYOOAoUo
FVShaP39fWAc9PSUZudOutTa1R9u0wKjGS+ZcO8ygJuPJnqm/lPtwIs+cXTVuw7Nt779/yW9EWCG
eZ6Wxy5HSf27hutMJ3Rq/5n4T9N6juEz6549MpzuLrGl2G1zSpUDJrIXdthnZOMMiamqGYAwzii2
UkC5s1UQ8DHxk99y87bsy2v2DWGB6EcXN3o3tbPlr3CiM2ngZEz5yfGyX96F1QvReYxDifu85VQZ
fee21NpCRcpU7xsEVARnkZwwrtBsL4riXNeXHTerfXvF7wouelz7Cfb+OawjkLehsE3JkqB5fcI/
tZNKt2GzGY9acPlhouErCw78qZ5zaT6fTnUAFeP7ML5/3JvACe6MQPCwpzTiFN67YSVWXzEZvZy1
mi1tChpa6TA3tDjbAl5nsUy3mMRH0Q0tFwY2YMoxceXErW4yvNdmI6OBl2cfFEGAqbgyVlozhx53
8qWs34rXjWMZjjsGeT3E1V0lXV/GQrcc2d8TzIEiM4TCOMuFSAfLicDLyJj5KAifnfu8AJkudHm1
I5cnRUVQ70uOv74XCU6YsimfuMXYoTQf7QlJEsOByyIoczofXYnKVkNrWdJcpy1DvvHCNA5xcW55
kRD1ZacgAn/toKvjPAZpo4lnJBhOTQELqEnmlVsJTk2057c6h/2aBPYmcXtzo4jzbqGVS4NDaOMQ
HUKogt88kuldqu6meMCTYmELXRQKcvGDutKp3dltmCbwyMtrKV9b+gpP1Ii9c9G2TgvNjalRP7ui
kho0IrqsjQ/l9EAFKrLxbuXa5cBRqhwk6bV/hiVyyEW7woKJPp/FgFWPNTDFiarPWQdju2S/S9ny
DuKjX4H+oc1qRO+ID0Tl9ziexgDz0qLtd5hPVliSfaOzpTOzprR8L6N7KV+j12VNgHwige6kdrmG
8dmCr11dUunWQi7WHmPw2ULDeo7JB3Gk1fQBdBBjLU18FD0JWFCairTjvNYHIuc0PdXmmpOieRST
FdENM2BvPtK8c7OukjSv4c2/FOudCs0fX/Vikp/+keNXKHnk7n6aPc2vU/gPXn5GiU/KGMSfyM0f
ZXCZzKt8ZHOFOxnt+cEcw8IYlopL9Z/efyJBZQOSNeDE2SkuTR5W6MDOrRmPE7UYJMlPR4tR/St4
F6dN2M+mpxLciISguwITYc35ATkCd4mfsTUwlqyZmf+qFMPs0oDXvmnv0Ip1W5yjEreo6AMqAIIV
1DexejPDG3F+iH3b2dP20o6BNpOC2Avhs6FDR0qz+zUKVfrSppIlJFtK4htJJ4IukF+/rF5uheJd
fNNpkW57MgfophO/6uc2/+ggd0QxehhGpO0KG1OC55UjVFofsHYQLcuxKX2XCchb1xEtbJ6NNVoB
gt6xdUcMA+iAnxLlECZexPty4lc58SLkby56+UCEohI+Lc2trtACk4h0i9zffylgBKD3nF/N5WG1
/3lLSdRqwk9zjYm1JbTzmy1BZ5aG8U/apmLyWONAY/S1ZtEAPm5yKmlWslORR/ibtUcE04IK5v8m
dYm+iEDgKU+peBbtI3oR13KPAvraF5X+/9ZoXMbZeuiSlR6TarLp5px0F5kVTSo/IX9s78u77GpN
v/sQ2N1fPfjLwaWm9GJBJhAY1zgl4looHbN6E4V7upKyRyTR6/voa1ohJyYpJDzSteebRi8ejHnH
MjF7Lo4xjfhhter5/sFq0B3ij8jbhp+uw2nghIei0ii3r3QXtzu/QHs3J5v1PaNUD2hescet5eOe
AKGA3cpyhnILWF0kvWxLUvn/+iIWCkg8waab0d9WVKcg16j5GsyvTPicgy8IuFtEg13tVflMl6Se
lkp+FPIjXVfRPxApS9dVl4iXZC60ZFuORHJfjrrg+G94keLoTQUwktjEfY0tUbeoBx8p4RVMCLFW
DeO6ekTDBy1OsB4RCJPONsZTYQ0OwmlZfKJDS4dyORmulawiolFgV5N+G4IeqTYIfxBnknM5o9mr
ha89zKDCDrFHcwVNgC0qJK2ARYtgXpzXoScp0Pz3Zbu3Ejp1u2Hcycp2/FSCXdahJHIJ8mvh3uGM
JZ43dA3OT+R9UfqzSe+LfpU114GJgH/rk3t0JhFCUQlyfQg6eKW/ZcAD8AeDXeSHNrQi3JwE+l5y
7GpfhuKOODaDTUgc2bAX2hWM5oRwjQIMAhay+iiQ14VNDmegijaleDfJA8E6DoSxX7jIJDDe8L+x
MAg52Ti7YqAGjuT5ECWW70NbMIEQ3MLqSikcJ/MLV0fzCwfFDsQNsPulW3pko4Woarl4KiEGYCP6
6xC9jWxS+cniF3jzjU00cf8Ap/03suGuV1hvq7NqLkdcuQBpiaWWvmczNCtmbG3TbAqGtOeBqRZk
fEcn+sHaWP66min36xSnSeHyghMarx/K9FQStT2cwYyTdSErt0gAkHjNu0sAZXwvqfsQ/ba6/f/F
JLhyq20qLYb9VJ/D4BQER920p24pO+GS4LWCs77O09Xz/Ra6eCOsTKc64MEIl+zXUW+j40U1hdoe
vA3p0eacGGwe+goG/0mVzrwQKJHREj8s8wg8dR5EAJj4HvUjQu63bbFUK2KAaImvyHlFo08SPI81
PzojexXRP2ywFwK8pdDRLnszpH8qSl1yr76MbVOeKuEQSFCjPV/d19NO7yim3PF6PbBlB0vkohCi
ycvoXhtJWeflRkS1Q9urWhEf/UOO1c4/zRAwE5WODRNA39y6K6NLol9i0LPK2a/maO7afwvSN/Qm
j7i+x9otMS/xIspWve701VykU+8qtlKdxvDgp8fKPL0taaUV0aYbNnHoygVjVMBznHxWS+JA8Wvp
F2LPPy3l+SoR9T9wQyfiNdTOuKFhX6VOrfxX+RfKnFkQ1P/lFOTEURcbBeWTuqnVTYZxKHBx9GkH
S4XfeSB2XYoZ/Hpx55FLJT3N4v2PjdMT61xE7+NSR5fx//F0Xrtta+0WfSETYBXJW1GNRV2uN4Rj
J+y98+nPoP2fDQTZQHYQ2xK11lfmHDO6vZ9+hUpqcyAGYKv/i40N5Qr9p2EcrM8BoAXCisxhTDBL
hzo7pOUyRWQbgxArWdnWIFsloQW7/3xMAWmcmJaKZc8Vru9R/K6Un9HOgCgJZzCxwpCoYSxIh6I7
idpx0NhRHxNSIV+v1xKXNuDkU70+TSaDGMzq9tAeBvIufLiq+0bctZaMnUa3MuMY6OcivzrPYXbp
/KuK9ujAF8dCxZIt2eir1+JcrM5Tdm2yq17cyr2h2v1g0yBMiHxQqvDC2YVq673971pMX/78Z8w/
q+Bd8FA5Gf+/w4bihxCjW9MwTPLBJw6Avba5IT09R4+EakhiI+uVtPatF+kYHX9G/AZKZfVF+zeU
jINPCg4gJd3SXRPhRv/K2SRTN1dMMxD8Oowhw/aWjXez3jGDzPM9w1bis43qqjjE1TEDZZJUhFuG
oEhysWdjay+/tfLbQL3WfLXNVxB/juq7kr0GloCpoWd/0ECBRd/BDpi8bIMYJlgwr/n0nAYPXb32
ZJErUNeBoR6n9Kyll8Qn7w7J9yNPGARumPWwsvDvjfFHb/80bMOBVGUfqw6p5Aszh+DU90salU9K
a4161jNN7oLTDADYp/q4KNJZXofuyHQJmZtxTAjZ/JL1I39Bw/9BGbMChEYXgQPVoS6lyZXNT1H/
k6y+pPI7rL474ch0BXWycDwFqreqjxW/y+s4J95hP9B+1taTGMWZIUhpSjTDBo9Fnx9A0KoRUiK8
RwsM3Q+9VLySqx0h9uGShFfzGgBtvMEF0hdE9ca4CPc8fkbmF5LtrXi0z9zb5roF74Msy3NrqAs7
nA/QCnE+6Ob56BbiErmIlSEqT8cNv83zCZ2pSdV7Uf372+5XSrD73XBTR42ss5dB5cE09+yyVeqo
f/6/On0eMG3/o3sqf75Wh86TX+LSmw9w1df96sugNfBm/4yweWh2bEEK8RzxVImnMjiVzVFJPVSC
ze23xKG+4fw2v/Ei6xHDgN3LtZturXoh0EJ/+NUj0b/67g+PhrC1Ij7hiqN2DjYB6zXuP/XmT77G
47BCxmqpZCNOd07BATRKY5NjBAUyvv3698FACSeNbXxzTDJuF0fkJuFj6HsO3XR1W+aeAzvU+bTl
trZYsa3KRxI/p8MzeWQNFBT1r6h9+9r33Hz5b+Vq9xRq8VyX/ZxSpEniIrDQVmfkFc3eCKkVyQA8
SOoBiXu1Z7Ok/eh0dBZEpdt7KKiqaQvRZQbq0iEsL1TYHChLxb3/TNWHtoR6GoEVI2YuoJ9FVo5m
5sBKh9q1ZydB6eUTGgg18oIchPxTKSAP3suI+P78ZaGwsg7KE5IMvToWL5sCgrzK7XEeTziiAiad
kSP/v5IzH49lik2D0SrhLTfzuRB2mLOZ9TN5IoNgPgCGbH7oW9PbVqYP8TG7uXPjQXBQ9i2eEKiO
LC1gnWFcu4LeHy6i6Rg9n7lXTGYigyg6qW3K4m0LMUwpLoF4WVXX+V9gd19GQbfNZ34vPCMV12Oh
aGWlindzdBaSN5tGftxnhVdBuKZiCg4rrJ7xVSGgq2dDdu6Mf3Jnk2u2ASmNgLHA9hpfYB9I1T0S
vo1NcYyTB84tsfNUFpeIKQ5a4PZ2PLuFCv6TSM+DqR3KFVWwM3aQTxx2zHisQi8ujsbqhI6uP8s6
KP5r3N7zuyG78uQQEiwm7pBQWzIeYFppQe/rv3mEU1gNiGWhyyPMDNZmyOP/deinvVq/Yu0VYjeW
3VXjYqcw5M+I+Q9rGfT1K0IZmfZMNxIaOoT+yE2FPY0JGTAznsDFOFvgznAHydKUe1PfF79jfsOp
LDwymaLQKT96/cIKvKsgGeLr3w4kdAGTIpEJze8yp+YRRt4NLF9R37XwbdYeynArYErmj3QbKVsS
VvQoruYk487YQxygbarfMdWUlMT63hgPKljbpVWrUhdu6QGlLGGz5N2gnjJMy5VP33ruidm6OUTV
XvEP0grBEtPhkxhfMebmwrpYMKqUcsSGIuGZ0TbM+LcU1mVrdfzTZAyBllAyMt9mYQVgAmlvAm7W
4s9CcN8l2qa1VJjbroXuSkJrvj6QzJYfUDD28kl5YI6hh2a0T4S4lOH/2PF0incIGRoxqsSeoezS
2TkxkHG0H5jJ2m8ZyF7oyXP1DWibGV0bQsPCh/pohSUlYTmiUaZC2YswyLAqKCcrQt9I4UlBCAaj
Rc5YNjcNWf+wIW51GE+G/jlUNlZLETNjFWzZJjwFcTlr0ch4IVB2TCB7n4PuuVee8/ElZgBu9yo5
dlvT64CDs70kFxCR+DXiF5pf9zfkqRPcaiINB1gWi0XAYezLnibRnEpRgmg//RvFy7zLwuOoePQ7
GR5QW7O0YCciXP4xdHdn/TmSNgUtEsD5ZPD9eZQ1f/uBaOmIR4D11UxD7ZTsmBAOyUszUAMqe1Af
Z7tVeWDc0+nfT004yqs04p823sGEFIyEv0b5cwQxEey8hAHedG8/n/JhHrI4mUBy0JCpf2v1b1T+
beVNwUoZG0+55E4ScjfPu/zSSUvgRfze+3u64V/74KpdoBcd8JxmXzgi1S1mDu1d6x9idZ+zW9Ze
5gs1j72SD+KSQL1tJQg0PBvcjtGr9og/uv5S9JeSKJfVReDBug00RvqVlGb1hJcJO7nWXyNE+u2F
2PXqrt7ZI2BAd7Ar5PNx3exEzBVrg557dRiVDAItUJHdsAw63WXM1aIHJ79kHZcJwHG8LcU2baDo
mQQUvv1GnFxSGtzFW7cn8JoHj5ugvBoNbAJgJqwHkKYmzlNgKK08Tkqwm/Qt1DFq0Y36XgX/G0KX
QETC3SAsRs0GTxLeYjiW8LHwK3XsZGFzXqYeefQ6UC79dHwS5ElLg3hi8BBtyoJ69KRzQE/XJrwr
/iPdIcdfTU6vO9O0hKklP4AHg951F5U3Q733oCDUe7BlhsAarQYNigtdf9Z+FBcoMzAq+3jT/vl/
296N6nWeV/uhueTCV80bMaDZcgPBnSX3mzW56HH1Kk6qOCZWSXpJGsnEjswDRpmsXH9qK6SYy+iS
ZoXBpQT7NF4GlxLIKq/FP0NAx1fXLVxFfNwVmNrnFs7gkSimcotzTi2uGOn4VPKCPg1tO9Sdwp2F
cU9guz5sREDOG30dsUaRPRmeXHAkMxwDX80S/GemgOeMzngOn2kUU3X78z//I6+6qyMT8T7YZv86
eFaADd9UYEiytyjHMMvxQmBtZdDdbV2cZD1IdavfbqE+MITgrkaQxddkgeRIsqPJWEsdFBUTxj7O
KDYRC2+OW3R1Z37Z5t/SwKUSbMgcqD2xeEyEMwN4TNa/N67UAW8jBZxmkQwMLAB5k+ltLirFzj6P
99xgOHKejrpgtSL5veciBXF0zUCjvTxWVwbb95k0JroD3knjJEwXfnQf6CK+WUiuyb0aNubwWjZv
DVHU/xi/jPgoWtR+QAT5kQAQVjMW2RMjVINtKDNVEYvzSRUQCXFg71nixwTPVlbwYD9qIJ1plqk3
nl8dter5qS+koQkkJtOdYe7WDIPJgADNsYI7sFNt5WZws8xr/xEaCwMpii49eI3ub9RDloYmxWXf
ZAjhDgSlqN/BH7+FxLUG6w4jyRU1B2wht0kCFz3ObnO0L1fCBgdHGp0ED1m3MOyn5kS6qOCKt7lc
d2Q8ecJ39Se3YvOFcWmspEofjmO5a8gZVjeTsUutwdhFPd6XSS2DjqtkJ8VW3LgGlTrdGOxqMsjA
S5fqXtF3hWaNJsupNXs2cDlgLoEB/FRLX6A+SeDmejDjOyzWK/gFjuTESrqj+r1SLqtokwnQwg5g
1m/4QUNr4DwTIHZtB3OLek4adoWy85O9We9xPMgh2piDxP18Fb5hthGXTeRZwOfI8Vl1Bo6s2CVM
Gv8Q97Ca9kuJApJKwN+6Nn3bhQOkLKn37lUPEansmXcwSgmwohEYD/RjuI7aJVsYDWfdxpB4vYJQ
IUfaRVD1mP0bYudCegYPVIV8m5cVqjTL8M9Polpl7ZBRK9vz9IUiEpsjGGkv5NcGfkAT76UF0d/Z
LLJWKAWgiDIH3W/AoOxQgjVgOLFkgtawVlDw59fJf86B83tPXTwWI5k/JNRh9xWI9RYGKKZ+sUMV
rZ7BPpqUkCBQJEbmWyzlcHorGFe2kdsKpsrcnn5oJIAppIEAnFxPq6aWsh1HoRmfFUg0Mbqls0xm
2EmBmUU4ROEsBzGhcbkNJigBadHgnH2Wxhvv+eKiLrbC3xVuLvWAfHGFI22wm9Cp9j+2L4yKS2ZF
dpyNszZdmA+N7+SLxiIy8zUuoqHbwW2K2kvYACVcq6cWN8y4r6ML3Ci/vCfxVffolPSWmfpGusCb
qqMTjiSDHCq6HuUwdUy7Gamw73b75A/PAcYlshzosH4tTujcecPh/mUi60MiIhIV9j7mhpeyY2t5
UIlFBLUC8kptL5Ci5mixwUjfGxk93EhLYoMy6ZGGg7Yd3/TuKmRL5AK8PPC0a/+gmReMjXhDARpP
miWFZyE+kjs31x7hKUmOivaC1IppAstpnI5vs/6gXMlsoHOmgt0CRRdMUFQQO4/10X69LIiIekU7
PXAuu0p0VdAJ+Fje1lytUb6A42rpajbLlh/JU7d5iupsNYmRvKAnvSRkf7EEopAUpb1m2mufvcnq
K/+iRCrpPPPwHw3xGEnH7Adz0tdHge5a9WQQ46e4WXTEleGGocs80vzRyuIHaPbKhokk7jbUstJa
mMsK/wM6rBI3vAC1/DjVx0j1IAkJlNE3ZC2U8QN628uIfIcyZnXIJBlXj0OVoAieckXSxShleE1s
JiwpjL+JwJOPVfipzR+S8k6VtZ5+rHltf6t/rHki80TNM2YUu1bA2ZKtDVqZ0L63+Ra1Tk2JL+9R
llaofeiS0/KiIPkTLwQJtOGRQkOXilBaVv6BlzPx6E9Jf378Mebtri2Kt/FHW1hPp8A8YZgZIkBU
NsTzBesoq1uO+OBIIlJ4onwhsWFFVYyz9EecNFephZgOARyNY75+ypp+LPupG3ba7InavaufQUt1
5S5vXmVy5yhnVHZ0tYlkYhtoEnLO51F9WMq/iJyEnQGUob6iG0mazVNXBUEtJ2G7w5Sbc4S40Jbl
A0EkHetvCo+Vz/mChhuTVfYNoiKVV1PeDrsVXBC72TKuXSzuTHexc+vY66xyg/J5lxRLj7hmzIK1
cRgrxWxjkBg77PRCC7hz2a3E82KnHwwvQYe2OnbGVuswj52wqQXJSe6PueAOMPeY+DcuWjQ4YPC+
9AwRqguFDOTzhI1fugF3nni70GCwdYvSeXnIifKJYmg08sk0Ho1yb13ZMP+a9Vmgsqvpb0foRB2a
/4QHeSFgOcrKHimT2oXjDuWsPvuqM9MdKtqmH98DYSNMjp58jclXH3370xdTWJfZBG8mG8mT0Z6M
W77oYZxydEzi2nq4AoeEwRQ8BFf8iZNBk8uHvfwhc1pjx0pvLxjhev5WWrJj8F82RNzHs8W0bFy9
VsK7Pjn8SFKMc+5kphCZr7RYv484MsAqle1G9tD7SchTnrI67eUuRi0ZXc2a3fZrW7/6upeo0GAY
yTRssH/2HLyawNEWWGXh/ACx7XCR2gPiCsx7s/Rq8svKfx1Wb6L8biArU977ktAX5JzWf1aR34BL
toIEXKrFHpBduyx7TKjRJM/izl+oJapFrGSlOplMLWfPK5tFkFTa8c8aCOoKtYDijvhfMXii0T7H
yblgSYbXlcWrtgANcjqNlaXXr/H4Mq6UZ/7j90eTNWx6nNNj3V1qggDym6lfS3EN3Zdqkw0W0t04
3Jg9sWOnKD777anQjsSpLoGvvguCTPPzLXfA3JGO1KnrzPDRHojxaElJTjtB6MptCDmkiWoXTxqB
Hv6Jk0gbloFoqr6n4VujvQizVZiHeiDB8yIwew3zhfvDZhwJ64TwjXpj2drCDGJfTog48k/ZY6e+
4kWCG44dEZvFZUmug1HWPUPG1LU3Nfhs6cZhScC+dNCLDQIEPFf9jR1Zq91+QOZXvlfzq16/hIdx
3Egvv5IxbC6rEDgTRxBkuV3Lka38b0gfR4cQMSEaGdsobPEQiJv+b1I5WFIIL+6ZwDDwmJx0Qu32
8k+wu9KB3hMi6SiPT1XYZkKerqQdswM/QSn8NUTf4/hdTh57xnZwx50BXJA4iQ4wvCfjlo9Ipdyn
nl/+YVwOJMyYQE3vEMGEdAGTS4Az2ohfFbHOCza6IyNveQ3rO0m8IgHqvJyMDA8n/fCUtPpKzdNE
3hGe/dJAM2UCkNyhFVe1K+vQbqxIc1zZf+O40lf2RLOBibncks9A0aofKRczQkLtPt3McGK3GYZY
5WjqpwxG9cJQjP/xR3rEZu62Arvb487ZPo0IBRKzEJWdfJFuYXtpWZFlUI9sVToMGSkNywxnLu0G
R9QBA3QOJqW8K8bf1ZuBHgfxj4IuzhE7IIJ2LSFptAGX916mbJ7aJpTrsKddLk1YjaSn7cpgW29e
OHcDgAVv2eNpmOM8khSiYINDlhxMaUOfpULxWUO9Go8K2dagLbYmWRdPbZtKs24I044t/AZ+c0Kb
/tlvtK8W1FVxiX9GnB2xN5VlfoUX9pT6GgcmxrhfHVHA8OD/jXHzgiVew/Zpmj+K9lWV36n6V3UC
6ZjWxySywPe8dXBWLjVknupbNf808Sf5vMtPecAbUTP30A8yVG7R9hin4tja0uDHE9BUiHLXGTIu
3oMdmZb0u1jK6CqkvVwfsFlI80GZDyjNZxzZOL1TGGeLdC/rrKdZz2a/6TCKpY+x26OUIsIoz4CM
X4fgWv14csLqjCenx1mReqwCsHAAZeuknUjlH/9ZlJjmqZ3PNFkjI12+njVsvIHlBBIsWk1A3khb
T9p0xqS3hiVYHTGjyP4xLk8p6QNMIABk1DuQZ/JZ2T/1or7Su6ZiHBjg18Ydt9dOKgAI4xCwoIeM
aUBQOTFx+9g/teLYtopWzTvzvJKuKdk3RyR5bBKgk+eJx5sc0wWCNqPAuOJLy/NzihzxHKJp4Dpy
Z3ONfctAm8t2grca75KGlts8VfJjVb7k8voNwVUFUL94x9uK1Up5CadXSYFa/or0wIT8Xi5Owao6
KfJaxvWu4RL625gu0z9yNrDkENgRYRFiBsAPSsCBed5UxQWF3tQ/S8Zzxa5rfA1ugooIY63Pl9+p
VpNtgtW6KVyBzfi5Fi8MzqbyoosXPh/SMTI2iAuAdouNF1aEAy7CsBUiHhpdQmRJ4wBX47UJMtf/
qRCz0sXjXatWJB/Dd6GzBCRi+5gZ/A+/o5xPgAsgMnnlyPTXnf6V+MQV73dO1/ZraF6WTvB3+cqV
3ndHY/AkG9hjTskPn/Kkc2gTEkk2am8F6PxC65tIM0XcFZR9VlZfMQAx6S0yVuKbUr6qX8MC+qBu
RGxE3Nv/SNrowgsOs2j9njDCLXHLnuLq5K/fYUL8p1vuWasIn5W/NkHTQRkg53PcvCvyOzosnkID
nI2J89ZBYW7i2MSumdgC3PJbK9nSiFV4PUmelp/yf7BcWcYxW0FLG9t8zkjKrCB8i7ZMgIcDYw8O
DeWAOCwa17D1fjwabBYQdYND/Hmw/fkCAslHkDs8oxrSiTTUnF62W1wKvBDCriWcZTyxg8AGzIyI
k7oGMcasZdFxPFc6SngEl0zLSFm6Lh6LDlB1ZVflUQc3tywo/hPLIsYPNkP+XniF/icsv81rFdJ2
79TW0sZtxlmXn/3pQqQJOrSqs5q3xGNVUk5b5UNmKQ4qjV56G1PUfwCFYUKD+xinBYMcVifF8Po0
5I2qqVMj7yJnHW3jTS3ekmAhtWozuYMbJDZiik/X+a1dpnmrskk7Y78kOS6gUjybwiFVXK7EQLoE
8W1Uri1XtHgGtSMO01wWcGtlhMQEJnlyCX/D5RbwJeCnyWvGkpcJyl7PP2nm262In2N8BdmiQz1T
HiWQFa41JMZPoSoMqjx2MomyxAt9TP7LXL+GOGdJ0caW8Fkrn7HyKbdn8j8G6nErfp83g+EWlZvk
TjEh41z39eK9XTHTHsltc1vI2FiHCHhxOp6e1OGYAwcWHmm5Um5f3ZXwFzEhhHJl/RqZ42gvAdBp
9l3EqGdxrdMth/dmeqTqszm+6D1xPXtZOrCk0Jq9GDEEOfSlrWs2yxy6g/6M4gSOSmMhWluF1n/a
lgkVKirR22juzQ5cN5jZjezRqYVYzpaVM8i8fl+GdhraMbalymkDy9A/IvmPlHzN0XciMGIp95WG
QQyBn2XuEWJMm148dCjRmkX336eL7p9OrAv3ysuEMV+899FVNy6YZH4UCSlwsPIg4LkN7HC0C81G
rr263EXx1jV3fLf/wrWaPoQR7uDzNL5EpDxfMZ9feZ61k2VO2077ZltaN19Qd/vFRjF/og0xl606
wk4psdmcxukhTw+Zaj1lajLlkirPO5T0VGsULUdywLZBtosUS0lhiZRiMYXTKO5QM81ke26yI/ss
ATLBaweaJH5Rl9n7B0zjlDIWbjbFW8m4qfpo0BPW/T5FOJijgHhQ0xvvc/Kmi8/jeEvdKUYy4LQ/
FGTU97MMfJslIubrfWQRDu0ydyeWgw7JDmWuJORVi0L4V+2H4z3YBw3P1FEOj0PnsdSbJ1csXYPt
sGRj+G2OfyTExNbcbTlUTlHCEeDG0QJzFUZaq3PnX9pNvG/7BT46qajLFhFF9f8UgB7aG9iMli3i
FRvvctiGJwIfiRcr+1fCicfVgZk7rn2WtHOwNbEF0UO+GPkJPVGNfW++wBZM72n1ANgxV49j7unn
twXZFOFc9MxyYTqxLYtfR3AXe8XWWJnthBUf8sUlzQTdwOcGRgM9N1FIHp0jYTm/kACE1LEtEHi5
U4+qSQ7u4uCOjWeV2F+39CiHwxsu6i2+xdwb+ufU1qg8b4Zxp7yx6sjrHCNztchzJXMBcPblUSFV
Z7dRr6L0KPpnNX4loAoyQUmsxUQizlslvcdQorjIZU8hyZAgBybmxH64b9i3xekgRjaNtbyvJson
byFq9ZsAO/7b3DhvkD2BEXuLPXGt3cmo01cHiF+smOj0V88IRURH710ZA9nqoPIvQVJLHO38Igse
XdE40QV63KDGhGqxhtMLOcrWlRvW0II1hHqro2edoBn1Fmq3Y/UvJtBEuUfGnXCOGEqRw1QI4TW5
Eq2+mdtbYD6XwzNb/folZuRTH/vwOIfHtiMszUv4FJQuzOjVeiJ2o2cFSLu00CTyl5q9HsZ9piwL
wlcuSu6Sk0q+B/ZxE8HcRa6uCGEw4bTDM4wfkS/xmZn7Cg5MgyjDiuUDwEVihVH14rWASWKFL3Cq
SPk1LkJ70n1X8d145Qia44PuOKIPuVUtgTKMl7PRUQWCoGzpJ1CGSdmKTZTp/MpTasGbeCp5E5pF
p8NNRmWIAy1nyxFaOmqQ1Kk8qgDyqjFJIQXCzAGZSAfTZ08gD99y+T0CZIyh7oOAyPBWwb66KCQc
pR+a/gYhj3KA2ausvqAelHBAbYryURJmdof5NQbHoToq1EfbcMD/8YINCZdJVb6P25JrqbQajLxs
MyOolDbKbXRsArSbAwU3tQCOP1Qcv6RKlbICzqgTsQ3kaiD1I/Ym3IFr1MekQpAuLZhzFqKDjmVu
dQ/mj167EI4FCxV5XrsVUUV4gmvH8Jgehj8iZKY6hMV1BcZYGrlt9y/2pIh3+qibRw09QmptcNCS
DIhynw91+0Z7iKLGPw4OQXhq/g3X5hLN9GjWgOhf4OPoueQYTuJVFa+leosWW9iu/CqGD/o4BuaD
w4zLGszLIF5B0VpEAWITUEbEftuIIDVoNNN5w5FEBHrdu6XEa4jRxTag9BxFdcejSDjWspM6osuY
UOY6qw/WNCQtXCj3OCKqzB39D3LpG3pWBBvVpnMgT+Z0R9I/cu7IAySknp6r372MxWOj3fE7uLAq
k3+NFlv6iKPtgo9sp5NzvfoTzIc3gsFxUeO0WMOUG/ljgQ/nXiYufMPOC/0k3qU75FV2jUB4W+wT
fKN8aaK+CMPT7sUCwiKIj6YZjeRMVqdPlpp5agryrWZoFCs3QHKlbhcvBKOMhyQ//GWioMbPCkSf
4RkoFiNOf81HEZ9eaZzIL0MKRf4XuSA4jkj3DNo9+y6edtZhbPnYBErxmxIfa0j2k832j43/F4ki
initELdaQX3QY8fL2FnYZIQW2bn4ajFrZC4Vaiq+x8YdqiBt9134xNnjezH7/egSKKeBkXl7DPjy
NZNofV+tDnxTbNrYMhrCNZQehKfRJIoQhFKr2ZSaQ0x4hjrW5XMupGCdjkp8ZyncFwjUXqeFQ4KV
hkRK2iN4efz7/i7CMcNWz1w/CaqZllWn0mhRPj4ydUEbafFt3qQGYu0r1vRWukziucWPQUy322WO
jGa0tal8BjSj5T5xY+EaoSG21MhBzaIqkJ0QvO1IKQCWI73we40nhp9EwXayfARmPpk/G382l1BS
dYGN0honwlV519lEJUcCg1cZQ/+D9iBJqMjsujuUUD5ZfrKOu7XDPeufGcLx0m7h4oJyJJXx17+l
gich6swy5kO/SQiC8UROGP9c864zi4aoYWfdH034FOgA4aJu0Y5pKn76HZdTONwrNC1LL0c6VIla
KLy12o1/QdduwxZVcl9feVly6fL7sgjgP4LTvKnR0/4M+PzVLs2XyAzkKwRmBKorQwSjddwrzFRZ
xG5q4rJYQukHSGzJhzx9TP+KAqUXDiFvCI667KGjWKNK8ADypAjkaaIMasFtaO4N7rPwxnwjI7Pt
TSr+inznkSUzqmYG9iJhchTPQXUmpKiXj0bqEYPbHnCwZsBP5j35YugsFzcQfRDHM5TePHXoqgg7
Sk/YG2mWcIHbSvyq7bXrklY5H3jKiMwpg2OLSUkk0dqS0ICwyAVn1diN56HA1Mw75hyvbf4IxXde
/MWIJ+7CU528AnVQnBlrr+DwyJI5sZ8tHxjxzddu/VZ806sv4aoROle+4yIeFE9GLJ/vjbfyB9Tr
J15Zuh3FeYd3wymZBJgHfqTWEij4e3cSPUM/hmtoknu1PGTaISoRuKbpJdcvc7ehVWNLqe8lVDmc
kDqjpbUp7nUqKqSO/5q3Orlz32KrAWHH7aJdkTwGwQ0SJHNxqeYx9MrMLTXuc8fvXSIaS/YtUE9Z
mNNEckTgF2csw/iFhQrTZpzl0hXvDKY6piVM9hlFk3nIX9dA88HWZ40YsEo9mB/43J+mXqvVYohF
JJokH30lpyQ+yPh26HnT9VMw1EraZbXEZAsA+WpNq4JvAPQhvgGYhPVZrU84c16o0dAAdImTA2ME
L/AzpFqAPOIxUZjsP6Sd7Cjx82g+pwmk0kdfPyqeQP2WqNc02kTaYxVeNZ2YBOa4p47u/Ie7IkpH
bBYypKWDKC/CzK7Y0zkYPNmA3K+wJtdkG7O8o64tXjvfmt9969unwmVXT4DmITyS/Y7ulpiEo5Dz
3jKYA234TX48/JOxW/Ljk1cjX9YMsHp+4aLg+yYsnE4I8m1RvSP4gNcN+2ldVa999EI+/RJrD1NV
sKsYnsb5ZSNCgFiDpJ2QrRqvLyjxe9oDpC/5QpAiDluCW/CTxab9ZN69faux5ZkAu34cquuTjoF0
q67N6cBYNbZ6GknTWVLHpQ/lA1o/Yokvaih1jZpu2S7K6bt4b8YTOtkU8DSnxnTmeZAAg+8bcKOL
o1XZMxsnA4cjfU2a5xLxR3Cp5vrcMSU/5An7LK5exnlUTjMEBZ1xHsqLyW4lp7fQevUOZSFkPBj3
f7XjK1Jvt0I0QG5SAzB2i5DRz85afoEUkJbwjclFjkklwGhiVfpzri1xiIwUVnlPwPE5Yd4kUCBc
2JbHwbUMrjFhUwa+xDc4Gp/r1iHgUJhVPenow+xR+YSGWRWfZLawQ0jVcwv8tHgeq7vx3cj3JLup
Dw3BdfSI/O8iWWgJBbKe0qlLmJ24n0lvCUno6O361TydSyBTH/lArXuWBGxE2woPgJeZnp4dlRUn
/8nsTpl2mrtTiCPnaxT/NOkfUAn78t3crYyLTlP/OVU7qKgScn99H1IUplscmhg/ArA9LLCrmy48
4m7NF4s6T+5uS1J2eU6EUxowmjyiKa6Rv88LW2maz2b8HDNqQtAE9OcAWCu5NQpAw6skXWLCs6Ot
EG4nZIvCcy/eB5ZGu7i4Tqt7rD3XxRu749mrkQUP2yS8J9pdHQ6jiq0eRqadBazO1tHAxBBNtiOU
zu9KvpqWlXxibNvM6k0bA3HY2gBD1Ieg36D8aqiEznPtyNEOSX4YOp1qa7h1A9qnfbBhoTO/6cor
DKGGPBIV+vyaTx1896J0ANd3J4thEl8MNimbf9XG6Qs0duztnHgZiz7qa4y+r+FafM1w+q8+ZOWz
Uj7H4vN6/WcN6G3cwFhn43czfQkQT/JPo/trhLvrhpg/1v618hoT6Itg4YWP9mUqDsHmME7OweoR
H/wEsgyqzfdc/ZgIyKG5zlYWfg7hJ+bH9FPH935py4vI1VteAuGcg4hCxqN6ikWxFrgaFlMfqLc9
mIeVvwfPojb72qqdQt/r42Eo7TpyehAbnTsAjgq8ZMNnPYS1/4gxvCnPzfgCfFOPOSleDqTh/Y02
RuMqMUA7Z/oRpzTKgWC4wEly+zsHbWLJa0v//BKzs3xnlgaBI1lUThvqQDAFBAcSCQp4BfKFGnuQ
L5i5Sy28Va9JvAmn19I3wCioTNAEts98kpD29qBzbHoT8Tt8nu3EPIg4NppNGpzB27JDrwHlKbun
bhWayZQ2y3iXGeGpiY+D70X6Sf0bZKc4PTfpJZuuiOne3OIFhj5oFzAJkrOSmK+xPbH6HYxJyqCy
xjlmi4lTt0sZBIFNoiWAegLQ2T8SrtePLvNzf+XigsJbpZYnSThK9dEPjwHYHKUFF4OUbD/jlFuy
K89wfGQFXd9rSCxXJ/Pa78echdm2hhj/U7KnlJJb5T3OF8h1p5xz5VRxHuQ/f3W1G8kRo3tQ1hoA
guTuD/f0pYcrykWM/kt6CJjz74TSdl9fvOgFItFl+X/2yysQBRXtE7Z8lP6hBcyAKNffDo4o198O
LnoYDYgwXlhHaG+ztsu7G/wozbDy7g+jNZKUETkD+TKhmT/YCSc/RBn04tQASAUocOjUoedQFJnX
IcXVvElNhkH/R9iZNUeKpln6r7TVdWLDvoxNzwW+AA74vkk3WEiKxFmcHRz3Xz8PUlZ3TXVbl1lY
VVRkVERKDt/3Luc8ZwFhVuuQFKPjm/3Rabchh1ZOgFK/B/hHrM6XOO/KQ6zNelZ/0sPSi0zjn8vj
/K44uA026KwC/BsqAv9Vd3OZZw/3Qz7OmcR2TTE+SNNjeQ/nHjc8qPRwcMvZ3gMiW1Tu0bs9z20o
QrSy3xPEIBIjCLQn/s0mqP6+E63d/YDJaUDMrrpV7JUlU7zZH3ottkpmEZpbg++r3H7EzAeqzjNv
K0IoMh9MPSukfaId0vlRl8nIQ+joyg9AqG4de4WK2t1LVTdi7Lb8Ofvr5j2q+G3Pk7zQEMgyt/rm
pwG2Qwdp7qcjMWfYubobqxs6Tn2lpb4yhF36mYkfWoFT6g0ed/IX6UxpNhUrrhg4BMK7lZkvmOg0
cxo/DZUnNUwbTJaSaBXzknXI4aF7hg9gDFEIMhwbCeFAYrXmyb0nTKxtSUdQsNc5suttIm3iZq21
oW76iMixst7JcRd5CfzlkotBux/v8UVJ31rHaC+39E2L3hgxZ9WvTn9Xm/fGepMfGCPYexNQQ+iE
r0P9xEUZuSqG3PnWYXRovEh+2WhkbDOPR4zOKoGKskI5TnQF1KLvoHIQi91+yA9KfrDyw8M6WQSu
Py+1eu6ac8elKRxEFDryNsb8sZ4l4sS06VG0o+XCpiQv6jFsc+jra9pKlCCy78F6zfw+85vOV6Zw
Q6/VZ6WDSnDs15YWKlqopushx1gRSmPwGyVIOa50L62dRmGF7Or9X1NPyrv7hnTqHKYHnBvCXW2U
zqxvUTrXu1tEauVFzC9DdCpteYYJt1uUdthEp9qe13do+Qe93wMzETbvIbRHlSqTdZaw6gGRVX5Y
HJXlaHw+Ux7t+0Vi9E1IC5WjLjtcvbIOtwYR1LIDE9CsJQ2uXMhRhzz4A2y4tFliHXeVyLklTmks
mcGrL0fQgT27AEXv8tXs3rluwbje06/li5XoBjFPo21KpzYJvKSx30oqvRa7NVTwGBcACKwM1MvM
M/FP78RTFS0h0I73GZwH8m4rLHSlMxwLZU69ztI2Ow2vg5DuRSKHeYi+Sj6V0EcaSdSdvr3pWyn1
mbL021olYUXDCf2Y3HYPaT/FPXu15t3r1dPgOiwb7Md+FAd1EYJuyM9ye2mL6/h4Ey857xnlgeqy
VjEVYmvcuSS40FytORFkTbru7Vnd+vhyofRXzdpEpgTRz7NYouf+ShndvvL0eiXXq8NMVE8mWW8i
wCEsOcH8cGtO3W31eq54L9EsJAakuJWpr1S+Fzg/Tj8qxKhw9QLI5pRyhnMiJmaQnQ0sVjdWnSmn
NwqkcX2DWzEulXiPJ5XAqLSe7PEVvrtP9bmYN/kyNPA07ZTbXu44sQ+A7CDAMUJPiRfG3DWfYp/F
P3vo480xFg76/VDb16Z1LQ+fJNqAc8a/u7nDbCAKvlAGBvobyc8EX0HTRFAnCVzDIqMEQmFKpl3h
lYRDDS45Ww/S9WwFpd9jpcsegiTYpfm1TFcyo6oEC14Y40Kz4A1uNeh7GTw8fG8IPgCiEjq2k8pd
t4SkAd20llY1l/vuhZUNay6i3YMKvKE5W2zzE4LGJv5gfPPhDyqIdO4ukgUnr3AkuvrDcTBoBA2t
TIJEOXQ6kd2+i4+RNsA2QvgMUyjGE/DDlqmtCkaUNp776s+2u5Ya4gRUZxRcqI38hGJC998wYhQV
k5etKm4pkoRqWzGFETcqbVmL8Oc6PE9DfBQ7JGrLoVzgXJ5V9WTxPf1EFK9n4s2ZQeQJJQxgNz+z
GCwGuhGO+rrXNzKrVffHigpylWcF5KoOGn92V10KThQuAJ5SnfJ03kIEkN3X07Ptn8iJ3LbhSFxQ
KtDWjt856+TvMueFi9H9CQULbcIrZYzgBUnvBEBXAzasPeNa4nxmXNUiY41vZlWXrxKLwmhaGj2C
n91VzB0TORC/cDFC/KJ4iGdk2hjJrGk56i85dNpAaYMOI9gjWgUPObhgCHKGGbFjgI6YVvBL1AmV
GHZiyGaV7Vocpu3yj0d/S8ZHikbUWvyOvhKcYkvmh+CP6O9oxtXCiOO+02bxbTV+cHd7HW1uvNKI
Lu2XLQsjDD1AyM31nLktsQMrVJdTlg0rngwS6nMDJzQbfinGR1t9PbTlNdqF13ri7dnwG6P7QhSm
tCdT3ll0Ytihd5W0hTIcIdOHD2CbjkWDHp0y9Wg0R0Zu5p+1vcyEQ/o61MNeancvBHbIcn0TgQ0S
PpF8P6cmVnltFUvsX/VtyfaomXwZxhJFNaVcneKHYhbnUTYaLKRjNgSHUj5q5ilVzgwI+qetP5G0
Tg6/e7WlkVGOBLEAwi9PgrVnJ5UAy0cd8PPnCbWLS4E/DzqqcbBadmCrjhprl/Yz0TwIxgm0b8eC
ukBEzJzlUxeJqcA2BOLD12PoQIHwwOMWStpa9BUzaB5hqWO3DWM9pG6QhrB3KayJlxMev9TkV12/
mS9YP6cxPsrzrNk8ynD1i6cb30aMtaqyKwaxIsS2/jTQejUE/TaqS/OVl16MkktwvcRkyxvwxBvg
Y0NjhE4R/CjoySnIP9Jq4eAmRfG5sX+/1oCObHTcd3VdppjGQ6SiJBVkw+7ebiL863wiHI+egzBk
YQJJ/o6L6j9x5TDT4T1I6nBBtBDn2vVSRRcdb9/BGJCfnmrl3NXnx7wUwh/JLgztkbuI4PlAPWRw
fVc140KEroAKTY4gWPXDiWwFvp/dldNCBGHnOBE+Qglqylo3N0QA5raDDD0Sdp2t2kPiIT3gXeAP
0u3Plwia4aDa29ttqdTLgvn5ZLFkcY+D5Y827po8i/H7gfAYpA9KIVAMrBq9TpkRGf+sP01GdOrX
A/EDdBvX6lZs0Uvd5heI98JMGrxMhvDnejxX0TlecnhzbPDeL7BFTrldtzi8TWK+CemF1uLCWmdi
xI4syP4eF2alHkCiCtUeprI46o36jotB2xMyfqsdwVja+2RcyUS1MIcgUaLxM9Shzd1Go4q0xo5C
2Lhz9nZP5EhA7KGsCtte3qUNFgfgqkQbrh6Lq1azAh35zVST/NXXslq31WRLHoTwNfFXCaLUfayz
8O3xiEm8mIBZmcUOGG1UzX82tn6n/AaZQ0mCg3gWf1V2zKw2IwDYbRmZi651nzPnjJ3sOAjsVY9W
dDCfh3Qg6GIfy9sk5gBYx0Aj7T/aRNaMtIvVGQc6RVAA8MYHsFbOGTlAF6egvYGte9Pv6Cee9ocs
zAokYUTodb4h+0kclNVcKvdFfEjEvYluk56GzSoRyoFQrO0/XvciqYcqk6HA75QWfQER4+c8OdZo
6H9LIFmoKQEn0D2+k0umZ678eo+cERDkVOG9V97yCnQlWyfxtY6van55NufXvPNCvklwZ+Gg3TBJ
c8u/m+2SEZN5+tkgPVMXUsqNcSKrNicRqR7Du72MYHle2a2iSGz58XeP+L1iR7V+LMive9RfIX/r
LfklKm8E4c2RiC3fjRZwgo3SR8ndGn84e9IbZoIlIecKOv6tmcFqmanjWim2eryXsoNu88xBPgVw
19NBvDZsRRElSa/Jm6pfe+FXJb6jUIUrgUK1i4+kz8KVkG2uyVL3aDpH+Yjupymcv/3b//q//+dz
/N/xb9Rd+TMui38riDcok6Jr//1vkmr87d+qn1/3vv79b4aqSbpiqTBjNFG2VFPU+Oefv/ZJEU+/
/Y/aGO5ifbMSEoIwVKTm5pEe2GjPOaTZ9yntX3h11gEYxq5QZmBS7spu30B7zScydvo8VKR8rMD/
+WC3n10gd4EOZAFJUMbF50cwzqeQjkR6b4Zrfp8CCLSRefgBOWS0i/WD2pwewjnWL1ry1j/e6geo
NIKHLPFDzz/K8te9ebf3DO5aYDGF1w+UiTPwMJJxNKoDRiEmAgpdLpv1YX7703p6F1aEqwcLTiGQ
rdAO2HXpbODZlCFK5LyJF7gMouINmG3JFAiU1uVWrQFlAiUT4FV3V7W7xv11ihvyIDLI5oQOlXLX
kJ0X5M/SURZKfDS73V3YmfdjMxtyf1RIkwuSIoz0sBzWo7aO0k0F7Ontz4MFIgyu3uMtst7E29vr
xapxClvXKMBcTCsYknA6Ww9HShyoFZSF//PnLFv6f/c5G6Kq6aaqK4ol//+fs/Icu+djlJmtN3bF
7WmUYWmCSt7epR0ShdvDr2F6CSh+1terkWGvfLClA6s4Uf7Y/UD5q74jHgfTYzmg54f4fiDepdP3
ar9/Kjsz3hnSVlnCQycWA3hNE3mK5Ra929SEgHhLxIBSdmqFQ2bNmN7fKW6n6qEZVsNAGOr0Ow0E
uZX3RGaUgQJmj/deK84H1ItVYU1UvKWYUTTAu3YTbF642OGq7Ztu1+/z440cXo6D7EQ46VM4vFCD
rwzLEyWvsdyPUGw/m/hDVd+i+0XUjolPuye+8O4c0bMnq+drVfSsFAOzCmJip+5Al0Mk07S3Veen
HbAZ38KwThsuLQe45iuivs3Ufty+zOQz1d7L/i0SnFENn/q0hC8fq0RDSAQrZ7qTmdZTnyKJpT6F
NdzO4S8XZNWxAspWlI1oqgO4UDjycZpNeGIk6aAufwQMr9mgT9TJxUKMqFgHlljZpX1eCugYWLXO
wCVDJEMN63jWElCNUvdJgAbjJFZjEz1nOtAhqm1UawOxjDGAdch/EVB0+SHLoWhcLLjPJ9BoP7vF
1yaGj9nSLrXekP0zPTdidxL8kEtS2bsj25FcqNbCyIsCRRpI8F811aGyC2E91OtmXd2oLDcFs0Qt
uFkTFzUuQ01HzXmYlmSaG1e0efO2sBVCzL7b1d5YAZ3+z+tlqFCjB0UViM9gLtpK917KHxzB2XnI
zjpYAe785qJYcPVORXUiLl2buTuCs7v+befe+7VCD8udNISVAQALQtaCVKtX4gvF0ujdF6S3ynmJ
/+K9k0zlv753qqjKuiTzTlo/5+8/nK+modd61LS8dwlbPRsX2EKDFIT6Ul1GT/LaERy77J+LxvPP
hEAwxezTw4/2YOim+CFeRtQVDwnUwx5RFSJxYYV6VtT9Ebn6d8QFl59Z+mF4Q+PW8yBDeFiBqOqQ
uCJJhbX/BfKh+N4K/wcPTqdRI6VxXuGdvXk/kK8yR3qIEIMDM8T2scrrVfZeFdcheSuStwzKF6N9
TIX5VaovxnCuU8dQNk9lParOKzk2+o56tTp07dZmpz5/KBATV7fEa74xA58lvuF0FdOAd86Y0pS5
MfiS3ibEVrIv3ZT+6SEXRcL6ME6Bxf4LWwL4QHM9PjcykoH7wiTRCDJ8tw9Myl2vN703G5nvIO8k
eWfIOzkBFrMb411T4x+1VaZG7VErDsZtR6neKXz662zcNrMSX/Bjq1u7ptqb7cHC3h0dVesozAvc
WIxSug0elEqdkuwT4EzGlFJP8HrXh/oDY78vi4sv01iimitvU3bOU1yQpWgDsZ5QOovmXz1JuvRf
niRD1i3DVETFkkzR/KebumxfuZSlEZuqZkWMFDrvHlbXHBH4MPjxn91yPtd0jtxJ1PYD07+Xa/G7
BNWdFyT1xuPs/ktOiEw/mf0jc5Rkl3xwICebrma64AMnSMjyTimS7S15+8B4kW8ybBekRKM6nXfq
CdjeU7V17fJK3rBMRsghT319Ii+wnInUJ/HvKPk0s4+HxITeI1LNkN14cF8ME2JWdc2mvW8GcZcE
W5TMUUSf8Gs7Vg7JmUiNM9RtVxEMXrs3zMMzOVFyprpP1OltjdPATIMM/A82xVtodez6lzq7HJEx
G0K09bqMOcqgNa3gvjB2zfZjs43ltRQFmHz6Q62d2NJLUO1yX46D5yswHqHyCLVsDVeaR4Blmeqy
SZrGYYbg6orLNCwrXS21LabZWsgWCrfos7qk6rxL1oWODmtOS06iSz+Dcz87z7vU7q15I/rEp/3P
tzkl2n/zLBiqrFoUbJJumtNt/w+nyutVFFoip9A1F6ijxkUS/XWkkABBpplTmQ5Q2zkDJHrhV6gQ
G22tI9rqavtDzTHZu06BD49+Xyu7G528tH0Jm6ewfsWkhsX15ACzOi/BVUeyAJNDPIBxQCzbLdot
G2n/yo/6eJRYbmXnXDlZj3O8OErM3OtVCxHGgCDG8MgHoqCnPnvF52edf3h2l4dpNFfSWVIGd4IF
E78oV6ni9VjYZ0YaDlwNxE+NG/kOhnj7H22nHbTXIiI9ZNp/dTgQMGSWmxgaKmKaalt6yOYGEX2T
J4meJkLc8V4gdL/rtlc+Very8F23JbP2CxBcxsh39hCXYgSx24kqHFluWXmi5gm31XDqtEPenIT6
1PHVZY6uTNEdd+WXqb1Hs9xxIWJdEvl0q06afECL6kgDptytfttkaujvyPQwtdW9RPbN+ivs7THx
Y8WrAbvc3X/xLIiq+t88DCbPgo5gWTEM6Z9KuyyORNWKBgFLKowJwCubGiNyMglLkcLNefw4MXTz
Ij89H8ei/H4DmRwtGDWmbsTsRCcpxDMoRbrVlYcFGx4DKG+Egpst4TuYyPnhZ/OSEZnC8oOxpfic
Y5LUHg6HoKAFwneMUZcE835mFJj8N6K4m+NgfwJROvis7mA6KfqkLGTqU1TH3DyRZBRFWwJ7CLUC
yXzsh1OakundEH3ovmBzGm59n9M1F8merhmlkzh7F26/pPy9tC3q/UDJ0K8E39wU+GLHojneviwl
6PsJa9lXDGr927BqW1sArDgl29FZQk7N5fkdertJ6bLALiXOwqTfj8m+C6Tn5ZlfSlx9M1wtrCTf
BZp+RoEieaoeoVzpFj8li4bbbXGN18lSMkEsBp3JI4sTxU5N8uyQWDv3v8+K8ZZyUDQS0dkrrOOl
4pXRrGs3OhyDbe4QxJg+wN8c5Od+vnuU88iaWy1UmzmLS5Tb86GY4lLOsByGxG8ED+0Z+a0w7Yit
JjhlfqZaQIIo7kjj8csnlTYhILN+pcP8gbwC9Bshcbsiuxvxcr9IfqH9RI9z/ybagK7G+EMc2Yvw
PBQcXTCyRc4CFifQ0vz86efxxKRRiNwDiOaM/LhNGxM8qcJ9WYuLhuDPkt3QolEW93qZ1cs0mnAM
z3gmawcNaoV6imnsFmp07qNzpF6q5jJ0NjGZUuG9FLRgrjq4N7w7YD6RooNOANtKAp5EeG26yfSZ
iZWsX6eqJ+yNDnN2SA9Snn6zhD2X6RkFLCr8zjXV7ahsNFi8WVg+bFBFTwIF0LxZCwSLtbBsBWJj
nCeU/GZyxYAstqRVEDyWl8UdMHfjLbYQJhPDLQEFORALXtqmzrYFEOFsa6mb/bI0A5Qa4xcHWSF+
NPKv30/lclcooU9KBVlpaLfWTKqcW79ktIXG+YfoFUM5o9LRbHa8CNp+6vJpFJXJQRAQSQ0Uw8EY
SIzC7pYdrP7UEuMEVRmdpG5PsQS1FKCpUfXMviO6pjqyiStgnNC37Cy3N3m3sBtGpkzdXs8ZMdX9
NYOZ473q1RKdpcIwhVED4A+2A/iA/lquMpCsVDdXXQaSggJ2wDUUGF8u8EvVkwcP1Fj5TRtLUHoJ
jlA53u86Xe9l5VA1h7LY68POIc9rVaKlgUgKRGF0CCxh/0nf4ovjSuPwY1lEdyu4Y+GSnYqYeyBt
EzK5CMtkOe5v4wZxG6xrqTwHrFm3Wru3ssNoHSC3n4LPskHQ7fL5wAtIZHKypobmRzGYQkg3PRSD
HPvSzObDRAqBHzXnaZ4Nfy8Gb6xhm10tbSkGJXFzcxfdtxmFgT5mlKEkmWUh4SXPtw/0eZiceG6r
/wyMl6RZemCjWWZUfWs2mlS/Zfp5zz/M+r2J317dFkW6/bspV2xlATjIvQsJKXHaYvmEmIjHs142
6pKMGFByPH8/ikaUHcbMvvBk4EbkqeMLTM9Je53YN3SI6PjoENHx3TJUBdNsUnOAprdEhpgemQ/e
wkbvaBoEcyB7W/SfJM8MyLMKX8Y69guxv436ndEmpHKiEm7r9jFTsN9Te6VzQZm0Yjq6xkWfLX/e
ja39LImUWRvWlpVGxhGOKLtc1zGr8l+R9SsXQKk5I6vE2SYljnfXv1ZZ7t8Vn14ZIoA+6czDBuDy
pi33aTZrHr8tcyk1h+G114xdTPSYw0QxNoIi8h+J/9sW33RMsW4OFU11BrYeX+iA0TVXqSvqLi4x
LGyQFJDKO4IyCYkB/rTmBqzGhJoqNqx+EowZdgwlOiRm3Yo3jlM9grFB/ATGxyNtawF0D0sdDlX9
AVz2bcivpnmuLkWyuXVrunSFRjTd7UeIIvJG9OpvMXKDZA4ThzR9GD+iyhaxrEP9SapEQPQNA3Ri
vonxsZ5gnuE7TtFjxEBBeyni3TpSznV2qvtVozOKPRAjjVtAxROxFesNWTEoT4whKJiwi0F+J9BY
GP7qQ3TVXb+wTt7xL3CKAxR3fwniRozXWkKl7xfFomSPbXyO46+X+obe446xzuvySVRrRk5RTZFR
YwKZ7FS9GEkl2knSL48Xi6xZWv+6FR9d9nl/fZoTBiFRfrkkNETx2z2/9sM5HY7muBfbrYioYUYf
ioq95lug4ovJnVJ0lGZxNzHYbufgUifR+2BuKv6zcwhJCuLG1zAcUH+MS93a1u1eNw/c8qoTGvwO
JI8ksKMqZpH5XN/PcWezIy0ELyVTGm3rgWhkk/bJ/unBbu+x9CGLH657v18b9SLXl0g6lR+Ivly/
za9JfVGw5gowbLwXwBUWxNyd6BxZiRU2J6VAxOedqfwk7wbkVLy2T2kX5wedztLXC49iHhkYM4LR
UR5sNk9Rv7QQCnXrOUujtygLu+EYibNaQavkJh+ssjAnscoCwKcw8ROPanJp0ncc1RCinpAaLZyS
Ybqo8vOzvSggVh5vZfJmDW/y7S3Kr7kTjYQHE83gJ62fFF4Vu93ojMZCkg/naQJ4lxa1/1V+MA80
oc2gTRV96E1AmcZ+qhr1Ym7RmYVYKfBd3O8ORiKG2lecXzNW4pq5YU/cY9ixWPiQAEBDwBduejq3
XQZka9lic6Ohe83mYfs4PR8nKdqYC0aOcuU8AXMgo6qn3OcCnL+6cFtjJczLziegi/oG75sZWEaQ
UO6AU8ekE9IUI4+HgWTzHSwDvjKAOxQ5u10arx6KJ8dgfOyv13B83fe7qLrU4KG2MlS/dl1b/r+o
ghlh/nMVLOuGJEmaZKmGpVjWVCX/Q0vUtGWmWkYMS5HstG+PWvzysMQW68dMm4N7EiunBD3sSwzU
7z5SBr+pwgrR65NzawvNkCEbb3YaqEjL5/V3SRyFmMqsh3+3z3jNsuxw/5OQutf3akcut8Lrr9UO
W1RkBrBS6/OzPpvs1BZRdFDvh/ewMD779lOwYe28DlnBYFKEXrLUoL1/8lNEcb28Krx7y37namFy
e7lLgrRgsXkDULV+1hMEBGFWnHim7CYEPCio6Kr1Nf9GlD/4A75rOEVYacIqASuHwCEXJpiPOBNR
zAxzNPzdB8uj8q00rk/j2sdXy55rJUOVzTuJu0rwmli6j4VY+vwxOPXNxy8pAaX6Vt6u79LS/Htx
qGXBOE/bHXJURdiIwvoph6kWqKZvDSt9lmao9iblzu0zAf2coPdy0XuRe9+fymGjZ1sT+GC+K8dd
MiJM3xX5ThXclKtDXXt7kcJQgS3oigC6QNSdRvvFUNhZHtsHjcc6ZzHLj3lsp8qpsTDPnwhSvztS
Siz4wdvrEptLVu6MCVb8X+3h+ZWPvx/xn+TOJF+/uXH7fUpWuMn+fn9L988Fc2WdbgCFJCDtzGtI
37PRBXWsdWYh6wpFOH0w7WaL8S11f95ROU6I/BsgGMxVMzlxJc1tZ003B1sRDZ+gPeeNPh2IgNjQ
f2BSx5QkDQf1/TqnRL8Z3vlLlb0ickUl7PBjYsL5zorBndRKKxZ7t2b+ExWDmpJqPTxnHLhMdgFX
YK2aCeT/2SQDWJix7deB4+41HMoMAs03x46OLpmykw76brB+jdrnqH61pDQuBMOdLwvlnD4vinIu
84vWzFmZtYZfKihz/SUPyJVHht4nf6+LKz5DGYKJn3LLk+8QGujoUkz7iH1WxrapTq15fHGApTZn
AAqhWAu1PoSElV1yJj5/P9/nO+tItLKeHLWv2+jMv9C4xooL21UTHH1BhChHK/RUSAYxgspkOoAw
V91Rd6nLmnG56KgYiJYdnAnq89RrUUgC02D9CUQBqIIRra7hDUkpSHvu5Bel9LYTtz3+Gi5nYDVv
t/6aA15Rz1V+UisWHdi79mKz1WdPcEG6Z+a+WgdSgRMSmxxij02ub+qZ1vmAbj0JpBwz0JH9TQkq
DhHOUZwBY9DABiATlsNHEsoJwL2lNr8J3nMPsm2HLKj+lgWJhfs1RHtd3yGJEHqM9BtidEZSAfi0
YKT/kBuaZYevgCZOYURqTNiIJ9ZOTtyJQYqAlscABumd6OjSbwIdA4BHHASyW5hunFB64UtpgLuo
J+ewC6CbPRbJXGnfu/b9QXQQVsy3Znh75ldFuTylU+oUo2Mlzs59xYcfg/UjY/SpqJcYtzL2Zvmk
DEdFJoVvd0u2X74gX85/5rP09xCvXt/i7bLwwOP34Xyn1e/D82rd0CYddueEWy7xoepxt0ejTaZz
inWCtfyG6bf0cBC5oFvBs4cTi5kAvlmJr4QPlFZfmfFRs3XChsUHTf4VY0suMMQqlWzL+YEUXuRb
dPBzyHsaOxxtCuuGlk3sctaub8+touxlRy6mrRasmVd1ZOuifVrap/qYI9iUCa1cKtYJhniXnipr
cqDwP7Px9ONAUZZpfnrxUg37Ud628aZWwvIZSvmmmJOdLf5OcqcxEIX8lZ4tZltR394fi172JcEf
BT+R/duS8BOp9cd2aoRUA0GV7WGOmgM7qvRV85F1G1lh9zbPR0pWv/LBNz/ZQRQrEdYwKb7ZmlL9
fu3Fa975QjttnlQ2T7D2BJrkvw5I8THjmIOvFUGko/ngQGGJAerNwL0zA8Pn/M7GFWpLqn/0otkM
vtzj4fwGIpkk62y2h9SlmHBr5e8jk6iOnz9roksdm8KN0Chiqkb9Ijg2qq/DbxvRJn8BVvX/KNeV
52S6bYnIWeI2GWeBvEGPBawHmCNOkawKZYCENrPmE3M9aQTavX0ROLXouTpv7O72XX5Qx0PMFhmv
z6rlv23UDXsh50xbZExjS07WnapthT3/ojU6UrIHUMlMWqPj475Pu60ur/n2MUE2mxXwCRktCtl8
O/FxCOwfDawIFo2LXQ50m49VWd9pR3i91JUKPR/Q/aZdIo+D32YvJnQFZC9yUqMV0i79cRDG9974
yKsvSP6POXuGR7L/2TOg9cH978vIgyD44ptWVuyJY2bGd8/bV8UESUwZc9D/qk5MsWlAxF42j4Bm
A8fMpzf1RN/PwBOjrexh3eWrmFQyi3FcbHkSJsNzNjEEq9vm2YVAlWmFsH6hHb+d7cJc11d+itYX
KzZLEvoSExigsDVrAhpr6/S0TjqPOwFPM8Dh8DnvvPjGErqoDE7lKCtbgcQp0rfLY1eeL5Of7AGO
l8b1oUP9mtWWDVT2cbk4aHu6aDtIOyE7ENFV734CZnVGZMl+iNZA/JVdM6Ef2JnHmA1Y0kZOFjki
c6NyUkdBtRXUXRRv6zJkuRMnp8tvtQj0+aNHBOPf4YfKBMBRQbnImSZmT+fgHf1J/7g4QA9rqgrv
RiLf+J60CyO0cMs306iEJNt7x/duRRAoM4AGqEU5BSdKpa/xE35RWfFmNOe1/jxE+t5SdsVtZwFV
+l7oyzcnE9GULlEvkg8SpUvZru4kpGzIiuv9w9DzSjPdXRvG2tn+OM4Xe7bcM11weE/EBJD9Eowl
3tB0xSCEty4KIhbaDWGaaJ3AVWwAn5Y4iIkOXPPKTA0simfIKJpPQyl/oknU5cnpbcRhckTYu9MN
Hst+ohpCS85mubIZWqQpLgBvHAEaHxFO3G+9N5OSlusRqaN2zZ/vwUWSdpm2X7A929R4vchEttYL
B8NUNq1SLrwM76i6kCamAethDP1SHIp1qNfwvsJUCtf2TyQb83SWwD+RbKSo8pnas745Ji/e0nGW
BC26oCp8gCiAX2+Pr3CK0y23L1qRG8hWhC8OWPcLE4bjC3/F96QCZIzR7iumPBQuCHbnlopS+y/L
WoTx0ZqEqW29S6fZlpm+M4MobMcAgfodOcaILjY9vBjlOG2yLdyeDY+QY6anuDneESo+D4vgHrxu
s+dryxBtKLc3Ybt4ykFDHV2HahRGU75deP+WvQEoMF1iVfTS/kRD0iWeFjJYuZD7vNCYO0iHPWwo
L7IgUe3uMynZRMo6TtdcM0RXBw3m+wKDkFuBXQidvVD7o7jiawJJkD3XTCva11ZBw7sYZ68ZgRJT
rAgjSaYLMUezb+BtZ3xlzHjO8ejZUKpK6Do0YtDHsynR9fK7TM7xcGQS9AiSxDcjnEgrcbPtkyDm
YXoSBrl9TRF7wIXQCjEtklY/3rqMfGqAl0uh+6he01+MSO9ebJyLlM+H1Y9eNtgazV4tj7hDedvY
y/68VU+44cCenlNGeoQF9DVlpA/V9oX29xeolb7aEO3MA2aVW1b36QkIC8G5mAuMx8lyBogPxpxg
PVOfot1NaZtKG6LdBYqloLwHmrqqVD8qwlNqF987WVPaG9qhmnUDqQdbfdi+xl1k7gC9PM0dxWf+
W5hrr+v4uj7p/5OzUp7q+kBJpd225y+EpwjGe3Sx3726Wk4gETVfzEFFt1y3IT+n2IpO89fhPNdu
vspTh4/RXMP4oN+yVq3mP1Z3ekbCGr6rqvl8HPn8thqhkWxWcWSLTj3BC9i7wgStoIE9Z/MrGZJz
Cr/lQ0Qb6BSN6++E27lMjlBG2MDtwf8PIvwVvwAbyyoIH724M5SJ2BWf6eIp2J94NXA18/qv2pL5
1bpA5vbaaJ+tcCm669hdNeQZz4ueXx7CIYr8aFbrK3EMrC8WTw9lw+Ip7ekRGdaRGuRB06O9raB8
djgDJnIWSlxQd/0jwNWKBKH5f4Sd6W7jaJZtX+gS4Dz8JSlRlETNg+0/gsOO4ExxEgc9fS/KWber
shvZQKKQlRHhsCWKPN/Ze68t/uHF4CwCqYAtDgUwosc2IYGcNW6TW1DTHNSAiV6I5aIYpp4gqDxW
74/2McsumXDJi7dH/B7PU/FgQZJfHEMQzILjmP28zDw6FmXdS93BAjsQGCZQYKdJt7K27dJd1VGq
DoGepYKZBb2N3OrRxZfASv+K7p9C9fEd4lJCj4cLGjyGNQmGXzfHcNN0X8c7trkNOUgCCd/mZg+I
QPtQ79TMTFuJvJmWEPsV8GrtTusoBbI/l1G217mS0Os+pfunVH/kRGsQ8iZv763dobnE7UYAz7su
2WEIPu8UXVkMGLNvPPSn1WVCFNNuUSYz+XBXp1UCyGFWJlxUwoojOsbFN6s4P4bDcN9zyXHtjd5+
7NeQd/5502FI1v+26DBFWTEtTZcUbfIJ/Nuiw0weZv80mKuBn2WkBuM1XaNQ56ZDE0wTW2qdfCDB
uG+/JsAxJKl56apA0InZ3HZ9AwDmqMTnTAOTI8iXzlXbQ+G/kUzW7FWInWF2aRoyPOumdDh5KtUC
Ja8kfgfiYdrg6TPee5pVk0UT+2pQW4EKP4xoXLMOeXThccdC5nZ4auu/jmsmbozAvNO0GbDAADrd
T0O3Ptpd+X7HVQkFK7L85GXxCuasThB0xYl3J4kbEesphWtS4xf5PNtRihou6G7TSXatQiI+BsbY
RPutGF9x98ug9Sh6K/Lz0zzIzz0g3THQ9Y3U7x7j/lEe7gRih1NyO6Wh80hnybzyisLO5k/xMN4P
Kdavj9uLQJaY+7E4qNK8kBwYOKthsR0HP4+J7CwjkyXLqsQ2UK4f5Tqe4REr2lUlTx4xqjdWTYkT
dt2wNptFt3cleu+idyl7S62LJJ2t+JSNB8uJjVloUEPCBoLQDuGjv6zb10Nd46+fBBbzpWr18SZJ
g1JelIvWtj6/foOCT0FPsfrMCaA4xL9La6W6ugszKqtXrf0bNkzxgCm24ygAiAM8HAmQNfQO3fC+
HordK7sH/CDAcsw0dsORiWqa22z3pRKNZJ9auEa+o0NESQIZ6qu1fFocqNwH4Zs/Hs2YybD1bKGF
CjrZNDrAJNBSXyIHfdGIHFbwAyPAiIaI0c7KWejL91M9877G75KCUfMIqz/mM08Zpq3hleezBtHQ
mCvGBkdILl0ElsjqoSpPbXd+uDzUqJgv7Hb2VcQnQdurLu2c2szGaUQLNgY7RkXqyiVvwiv8qAh4
6wDmEMCeHHUIAYgijcvfSuZAY20AEy64fqm67+2AePJIxZwUO1/ATuKX/wC8neKVM8S7CqSHH3oj
ZLWMc/M2W0Hcuy85s0W/GNg72d+ZnEcPfJ5Uz4LD74d9EBOEW4jJblAZ2zEFbAbwRirW0HV0Y2yM
lY2VBD++eX3YqGgbErkGzkXwmmiaZpKlaZpg74MmTX1F/sBk3ioMt593mPn4XM0Y4ctojsVegWMx
Q49hXicUU7nQ9X+aOXi8IzrFMp7GAMCYjRWRUu4fK2Jmf9FbCtPFLPBRTWVnGc79tLcTepf0hTIS
HJ4yxzOvktyfaA3Qzx9hCuInwtQPH4DGV4I1RuILL9N8ai5wn8vzOtzfpd1NCAAylNsNdgHjUNKe
1Tm5vBurrSUHcLurbpJBag7984TIH4AS5OPau/GtqvZd93LdE615lH3dx+/b8D32v3sK60fIEdMa
Kn7VBpUhjBe/7Hwg+mSl80PY7oRoQw1cb61Mdelm7Mbh/5zByovW1A7nWtJqAPqcrErk+cHLtJ0S
79IX6L3T16WIwrQkd+zKzY7W40GyV/oUD4U17dLuxKMBYFtCFQ7NJjD2PnLQS1w+M17t7FC6oOTl
0XUXfFd54VMbEW9HNXjqa9VaGX8JJTw22LRDNxOsZTltl0EoUpgw8e5ZtPAgkbLpQQLUufIvhrvg
IZ84gDHdmwMKBLNp+P5IA4WWMGmiIafRlgg02w8xOeqGs48fu6jdRt7C6k6CfIyNfafuQNPPYGCw
rgOOAQRvOyKEJRsJ5sWMZyDfZqdsaoibjkPH0oPgX5dsEnjexroZ1tNfzcYHBD5Q/DDeDvHGXYQg
ape64nedz1JPuP211OMBSf8e2LmJ6o9HyrtkzjPetQgsoDTosSMlEbsrulkov1W9RvV0jFPi3F3g
j6A2xn8+FqDiXL7gjW7dAu8V7sK/RAqqEXi+ihuqEuRslmTOhZehFOyC0qv4NDVd1Pys0VZpA+XO
cipSd3m0pVwgHrYri06laJMohxWsFieP5lQ2/fPjWdImG95/GOonK70mS7ImKZJm6OZ/Pp4VTczL
51g0zoiVibkOIi/pfbJ7/URRDSjGXZJ7asbZD8MXfvIJPqsKpIyAeXuQcDVFATjWn6rWPsKUNnla
ROwocTW1zAoUIsVBaiK/rtqO1SCUSKH1b5Ff6/7tycdhJTzXZRHUFEkg+7vS7aSnF2m4WNhktSuA
cd26tP0lPWOsv41vB5ty99wBJBZLK5mUMRWilAtxVyQHfOjljddF21BfGze+6masQFrO8RuXxOcr
l0Nn+mLcQzWFyZObvsbt9gtjJnL1VIT4KggMrV+V9asdPgvs2Kabdm/SeO79s/Np5lPWuBBnpAZv
1BJlswLfZzIX7Z+iynICLExdkUI/DaBDRL4URDtNj5exeBPw1d/e2XLiq3927030/lhIw9JUfD5+
ded/L7DWtJQvL1hJp79YTCI6prn/z2+6Lv+PFAXOK1M3NMkwdck0renX/20mo22hktWOvZEIog94
8ObymgEFwZXqGbP+ReEjnnKOGGGCJnSs2cTMfzCKpNc4dOCLYudPsIdC9n7a3cdUzcJag70LDxB/
MNGV1qWJAafdNbeDmFNvd+bGQTvIxUW8ag8MdFQXK83bcH9H6UmV9w+EcZ6ddnW7Fhq6L5zMjVh9
YaucpViq3FUueeLyx9xvgprF5/TcKMORcFJ+/13zoanKHU5BTdxF4gbqa7WrxK1SbjVxI7yVr156
HabEfYLJUzEttvOnPtumAHkhothQSJ/aQhwmCmlhUvC2xDOgluvT3MJ4Mvg3zhPR8gS8RDHtutjr
5cHKTk19rpxfgE/dUJxtP+CgNjZpghYYauaL+cIAmTXMZEY8ol8UH6iaC7nuPiwE+lW9xICwupE1
ZqZtq20fj22ibTHwxL2vaYGebO7ez5L2DpJhkzw2LbWmWUBDddmsCJdgWOnsE003+ejp6kbvENt2
IaOiwOrxAgTUwb+2xPgvajuqWxIVAsnG5Ft9i9jXWpeov5juzTXjC9QSKG6/HsWnSBis3Y3NtlAD
crnRlef1WE/PYjwYbEvbdqNxsxzWXb36OpRAEC2+gEe6rKIUopjfdLos3FGa47TBQaGKK4MM2mt3
eFsNGtRg7ih/WCxSodmKDi0ZRbrnbzRwIz5QRphgcX+ILBLjDSaJfJHPfj0yTD2LeYcpf7J2NtXa
eK4zI8izjU7KP932uiNQ7KBtUm2K9PNa/P/XS4HyMiw1xRdGV6aBqPPbGw4DL+cjxjcZzct6JTKj
ILm+/+yeldrRZB8yXFJzNAqGAbHafbxWV9N0BXRNOtX3ncbONjo8tINEumQ8jret8MHmZHAMzd4d
DthvIlesP7LoXVeuz+5Cflf1lPKadjP+bt1C23NSfa1VK+E2xRE7kOvt5L3RkgVjKTSizDqW8kk3
z1F1sWdMLjAX3+VTM28AIUNnui2xZGW9C9VfLt5n9oimBOBy3BooxJh6gndbso6afBKTc6Gc3md3
9feo/i5twkroQHb5SftJJQQ17Sdufjur6XkQjg0hFRV30a4MMfcFkHqAFtazSpnJyRxiWJVth2x3
AyIgHah0TTL2UN+3/neKrdBY0tij9aeUBkfqT6h94yK4r+XbqlXdoTsN8lHU92CxlYyKFRCcc1YR
nNZYRUQ+IPI3l23FDTLrByeyt8tU55X7+JM1Gnop9YMiOPo6pR1zGrEJG8Cvw7Vlt+EM2+GCzEu6
U7udpu+GYf+8H2RzH87/pF/coKPnvod8AF8vdXrdM6KF0C+k0BdVaj/9x51iDj+eL/Cf6HkgUxlC
+cicNcHkuc4qcOLrxKIxJRCJ3qabaDboO4C+o/1Hrq9/lqO2aCO/jJcqEQT6TZQVXB2J05YrpRfO
pdaepKEbdhuddqKE0Nq2Sra0epDyYBXwLNwQybFAAA66fus4PFMy3IksOxRg8B5DZvSkgMZjExeu
ccw8I1BtdCDRoAgahT/mOeSBiXClWwVrffgnQkPuf2sGK72vKPulAP5td9I7qCM8mg2nrn7JY4VI
ckXW3v1ZBWkvzivqVgPBrgAcvpYTyhbe3W8mqVTBf7N4vMYfPCYiaFSc8TjN2UR7MF5ZNf1bUprO
FkPdWSf2H5myEdpAy9f//Az73wYXmWCBLJka0wtzy7R3+LdnmCqHufBMBXog68n904UuRhMswqQn
TQ5AL0SiALy0XbrBRO/VrE9D+8r0r0z7vjds978y46t//HoMn8EcE2k5ckhejWjL+bIHOYSZPF8E
lJEDqm5Bic/BfERssFHUGpCAC/IAQ/CglzjdUsKjdTwHd1a2V3ALeLfwt4RtKfrGfPebKPj1YGIF
VTk5B2So0/NkEFV8X9JoPX5XxzcWpvXNIapL3wx3UI6YNFPp8ZTGUoZZ5SJECSJ2mcOjPD0B5JeX
WLnchmvvVu2bIIACv4bP6wziybdsfN3DX5SFUr4hB6G2LlnwqnCb/ExcCsrKsNYLR6DX4TcW8icf
Y2qsOVMtiLStnxmhwk2sbzV+FH2n6Ds928PJNfcPc38393G2N9M9lWIC/Va8r1QaX1Ezb/1aLI8N
n+ZgNBwe0/WKtd0/v9+y+PdEoC5rlqxppqKboiIa8t/yJGFUG3JrGqzfKiDhC6iY+jgp7/dpEXSh
SQDGc1Rsn+W+h0lIQQ1CLAKLr74SsyVm8NvUGfDcdM9XpTISkPN24w8TFd3gEo/Steiw6onSc5Ge
TeWkUe4ifMrih2q+DdpFhTbuS68CGgqqiCFhpKBatYnhlZvloW2nbkZBOSvDRbxdFJzD9ZXy1fsa
3dL3m9tF4FlrXTr5TOMFmA662DBaJyvffvIopTCmXpn9cshtC2NbtOtLSPUL71acc/xq8YrzPBv7
2/x3E686EvuWy/OJrUISsaqcIKfyMG/pVeSDCAcBY2K9QEER5mv0M0fQXQy8P1ny530TdraCSE9F
KDo96SzbrsSJayeLE9dOKbxI3LIvF3iJaILuDlG0v1fbSqLNIYCNToDu5iW207XzEle1SJ/qjOcD
jfLcZ+V+nt7mQuplT6+BlR0t8hIhAG73It3Wod/cJ9xSegcqYI8NU/xU7iZ0/hOd+NWY+8TW2y3A
qohknyuvWRT384Vz0SZJNqoKY3k9JICJPdWYr757GOe1I7JZwsYCYaDdlbSuAL9JHAT2/+MS1P++
ypwuQUXXDNOwdM3URPE/bzlpdbP69PEU3NtvWu+kasF5V9XZN2wZg99c3dhEgIH6o/lg1EXjObf9
ddTeIAFgJMa3bbhlzK5gpsKB4QWHIlhDuAh7ePy/CuGzjT+T/KMx37QnecnzBNO3g7lYrpJumdz8
Z+vL0mJ8cWML4LBuG62VAvTDZux4TuNkXxnt6iaTJFif7Lz4JaZfZPb7xcmvABN8hNpVV69Jfe2Z
+1y4CTCP6LqcRH9D4V2gB2QSgH9a8iQLpZmO5EUyza++Hi3J1zXBtq/pcr3UzTUqYK9cc/GtZJDE
h2EfMgEpe9U2K0wDMK/s/GWmvneTmdooJ92RAxpi4Bd1e3gS53Rp/UyWqjKDj1ITpgvdLv/m39V8
25vbNSVbbgmj/4cQWfyptTcPL+vUb58rTlyeUvMMgN5Tci+TvIQAvunFoUcsE55bsxj+dMI1H6/c
IIvwTcKnQH0dlMVVW66wrmJIxbpaZ/758y5el8/wlNgzWXa752yodoa45ZofAcDEDnl5iAV0Ht1J
4rxB5Dg7xeib5tJcFc9TEV7V5J2OgbL4JcTfdAyIw3fBELcjlKe026Gl2XBTJJsxcZpydkch+C4S
d//dV8ei2xvlB6GJLF4NjwXGyTLarXL2aAc6Ux78C8ODXQfWYztq2zLdZeku7Hbx/E9vp//CEgnD
8k/yG2Ehtt5NpLGlTH3kfZ6n+3bSH+RXRdjtfjWVQKu3tDT/X2E/RfofN2fuypqmSrqqTQEv6W+f
DL1OjLwydOowxT0oenkfwaFjBqXbSdoHnPukfRkdEvAM7tS7ahyhBbX4dw6VdQxcGRNEM7Wh07pC
Y8vt1dhC7b3oKKZf0TkBcNfy6WD0y2hG/MWU90p8uCv7wSVlbYLBkfDd+Bb4Se5NGf5UL6AK8iBe
aNJIwl0OKst9Wgu6w0KEI2jUkS8PVCYvS3OJgU/zW82vK5q8l9ubHHzgFjTFLU2ODRVga8H+VXXr
5mmTIgG91YhTiqQZZiOidj9X+nnjDO1VHt4t9TPOvpRffY9lNXikU8+coAW+QZOYFjy64EaZ52qw
+/qDM0lIvKS6yvdzWR2VA24Ln7aMHetzvBYK+jnHKG5jronX5rb46Vrc7fRXChF0+LgL1UNf7gHl
6ojRSGAQFuHz28S0SU8XcJNKlL9+ZWh0NQdQQxL97X5/r6JPqoKEqyeTaiB0orOWX9FV+ygDyTP1
BTUspDnY6oba4eEil9bYmKpTX53YvX6919UFTL6JRWM4y6C+hCPdhmZyqIEWjFv04uK+u2IlZx+E
ZM3p3NqsZ1THCFTsZsuMmK9N/YOdbOAYdfLENlbg7T4wkywlfI281aymaQg5i5hP08Mo727SpmmD
Lt8AKn3uu9SWlJVVnyXhUktv5u1daz50/SOeh8+vZ/IFSvMWvWPDxsQsVtfeZk5e3ri7KX7bTQtO
htism6x8zC18PC5yfLoNB7VBciewAvjDFoCm1QdsX9ppRaHkouWMOL5p0cVNqWFR7H11/V48223m
tHifC6JGCxmJDcNMNXnUKPvE4I1JmRNLVwA3mZvn/ahsb06PLFIAfF6yVPnnJ5Nk/H2LJ2qWJaum
bImmpYii8bctXnNT4psgZM/5KKL68pTM//JfGkwIZITw6FGuM5UcD8ave0kJ0XetfbtB2szfimFV
D6sk5XSzMj1NuYTDOXlRlB7CsTQQEPf3evdBWYfkCiE7hrUSraRobQ7ILZsx2xn5XrJ9Tfd4XETa
4gaYbfBlMFgY7p6u1toJt/UpcVHoAVoDo7DcTXOwDFPIpgkR8oTKKnc6sZN9EIy9lu7v2s7CQHJ3
dXUnNtucdWkyu+u8fA4H9QTt+nc17jT8HwsFCYBjIuT6nFff602P2Qeatqp9zSL9bRg/ZqrxS8Zp
DUFgvBo8DbIri/74EDb7Evo1ME15/1O7d88/gNk3cJDXY0bxxwQse9z8H2aATIEqBp4l8IwfagDw
jCTbAM9I3fY12VR3X1b9svfDu5/0Ptb9HnPPZ1l/LNy4RDi+MTtrO03b1cmubbdFu/2ZalCHH0i6
+NyGSdbN2z8EtRW8tmQw28f/lcEkacmk8u9bX0mUdEPlPq6Y3Kx1+W+HJ4piauHRsMyUR85mzGUz
lH0OgD/hytbt9F/VjDYQ8pSk8epkTYGIglAQlPgHFlQKAFthwF4RksNINimq+biF1t7116F4DzWE
9iD+bGY/Zs8EVQjnzlRNuERuaNeTZ/dURUFdBz9VQgL/IVv35YoqIRzncWBk64Kr7OaHvADEI6ih
qdbprLIrULCZX1gLqV3M5ZmaL0PZN6WFxbpj3th60JUBwc2BGmzsma/JTPYkFjgn/KptgTFkh+wr
lEGYsvPHyrAQnwtBwjtxvO0N7i4OHyIdwWbFxwHRFocqyU8GCC/+g1tTxUBYYC3BJHUw0+MbI3nm
auHM5TkXZ8eoOpXV6SafjGQ6SIjKCV/hqyyJ6hsV7AH6bzjNc5QlccOp0GCn1sp09OdzsTpIwgmd
Y9mZy1FZxdPJIpv35SFqQaUe0YGr4dQQ8rVOZnmG8YyyUn8kWlDQSklS6JeV7B/NdmiohltX0Q61
UKrXnA4IdVHpMSdqiNzevLGEnbb5eJGZRRX5YtjFOr2QmwVC47B9splT+nUUry8P+9lOxcXKfQ+5
TXPvq44tWbG8uAQUZNFBIyr7qdVUBhNavQ1Ir1tpq+Mg9ZCi6jmYAYNY7+ybZgycE+JcYoCyzVk+
Hh7Jnv+DeqXUy36vIVWZDt4PjOlS+65A3C/OMaZOxXse627VMhDqbjVTCNVPK6D0T186VNCA9Hen
Rg6Jbqnpm6C8hmrfFT4DUuYssqm1mBoyOKEFuNRnlnJopFPgKhjU8plCoYc9ZYUqBMrFyNJgnP1c
yfVzBzZoiA5NdpSGozUcn3Ml+gSspGQfpvJ+N98i7VKN50g8yjNTDn5uinFNszC3omre8dM3mAg9
bTGw4rXvQ5By1k53db5PrH0z7B/3Q7gc6qvWY6q5lPJ5ME81vdzjYVRxUjL+7X63POe3AxQUfu6U
3KFxZsdOc8z9kt6uovRuWJ+tSwJwmrCSiuy8Fh6wEb9pdn+bjcscc+ToPGjvi2GcoNd9uBomqR2/
q5vT5wPvGLt2+WLe/9i1a4EnRDFeY26Q1SUHtsrDuD4NzyNET2bxblnefDHzsxclp8Qd1DqJDkl/
OcfE46X/ClCkM+N2SsbpnJA0V84J99c5IaqvlDf0dE9NbVSqfBwTO2ppOggwGARF5WVT7fNc21BM
1aaBVk5ORU1mLb7HsFbnq53hZOCG4pUxw+uLnvzkGsymcl6CdbLfE2+sF5DmBHlryL4i+4bDVcNT
gy0ra/l+yYODmtuaSgHMgCjqKvosys3SGCnbWGJpo9PZTpIpwolHM5tyqvCfn36KOMTwOsMckC6v
w1LZK54xe5QcRPfVsCmLnf3VU3M0+tKe8G6XA1TUicGOu0Y9COYRL4GszzhJEIOzb7GLEUC+7wFk
zzTMUxNRIPR+34p5aF4iIND1iqChQhOP6oYYJ+q1Pgw2xXhy9S/kzhtG0p9vkj5Ju7Mf0AbLY7Gy
8f0REQVPgB2A1w/ZhmBE7DfUqbwChngU7uEndGgMl49h2g3DzEdjXq5Z5WGg2w425IOw/oihK1Nr
YmeS82B0ClGIN2a8kRHWUIYbMgE4+DHCTpYNA5AGlnBbnsnhfw/IxKx/BmRc6FsJwg2yEaFmmBXb
/BWuqbzKAff+CDn5+RDfG1awKGesBAAou7XqK4Wv494v4OktakIY3QJXcOwhFmiIpNGci+BJiQrt
YM3Gs5wfv3cqTD4LjXDf5untHtjCoezu9e7ogDw+NnMSFeJqKJZFslQ7HDk+l0Bra7P4tUzBPgKJ
i+4A+EQ/q3gDj39MbcGCAyZ4TpMCBK722mkNYj0sdhZytMNDyzWLCZhH4Vrny2tLjyGELUS8qxcA
ETFfjgQAsE0DDX5/1s7IjWpWXgVs5/uu3SnRNsKcRGIX/0wCihA+hPkupW+2AFwQQJtddheEg5hp
cxpevacxh7aL4OZUCTKPomBv3MiK3Qh2WYCl8mIVIWxy7PAwYJWIaQcFB0tlaxuOVE0pVX76kfLs
jq05/QrPfQmck4TunOhqU+75bYBL29KhooFiyHjcaOZmAoUmf2S8UBYHPROiP7GaMxfPX35u2Ih4
MyhquDNxzhNzY9WHr9sCZ8uphzL70nzkfP0lbTJsJSw8cxI5DU7bKecLNKda2LgndvfwYAR0UfPn
3KK2+WSNbF7xLLbTguuJ++Nl2sU/ijyimnj1z41yEZWLUl1CGDq3s8wQHwCffajrxFyJ7icoNMh3
cC9xTkPT+HFOS9ZMtmMzMHSirW28aLRFgS49TFSNR7XU0tUzXaXzCLMTz/Jz0eMUsmHj/+Fh+MLY
FrQnLPXHSl140kbaiIkNEROv021thyEoEvjIDjvdXl9zJ/MOnUofMJR0D7/TbQ0mHS6muvN+9xo1
yKsYUQgrgcAMHsCIE7/JJeDoDcFfYGezO+fBfgRPsq2zcxU8IuwqzKqCiIWX6bj8PTxOAz4pbpF3
8w8uK/Me4LEnvQ3DgOgSzQ+BwUBgBcZHp5H3mDaCOdRZ3vNaI0nHLQAKWKu7BJNLLvTtcMA+VTH4
QYFCZbG/dMgc2XvE7Y0b6R81AoJxxS3bLDXosQA8h9UMXy9ceOR1aWnLyuH5OKu4WICpEVXmMzT1
hkIQo8DaxGGAixR4q7IeSAF5j9CbzaLNA2fYBujg8NwqL+JghYIL4VCk8FQvt4kcNFRRdJQ+QoS5
dDPjiVFsAQWTrir+sWFPXUrtjX4ndpztklsbYfuC6nEHsztxhH7cdQQpuHPhJksJooaHOzs742wF
Q3OIsGgHMHdFwox4AzGZ34JQCFIhyKQAIXe8QkjLPj6jT9myHVspNlcKmysMRUvYaKDQmga1dDFh
Orl8Qx6xhOLtGDoCwfknhulm3lFOIiozAgIxozN3nug6HNLKpyVHIoWIEQz8aA9DfV3J60SkczLA
Ej/O6VoBe0ZPm4y71ssfS3LbVCY0lp/v3vPyvVPe08ebNq260gxmOtTU6QTdhltO0EO+SY1tDk/N
SxsPBeyhexEqNBpSSMXFpIB1D5dMMy0UP2cYWigadIrO7xcYFSjNiKzLEF+owPh3r23qJkOQZew6
tikyLBwKjYr1nZXsJq8f0nbQdSQTg9ZYYwCGNEMOKnFI2SnTcQfazEg6UppXiwlLM5G0TR6C/22M
JsR8Zw+JuQOtapY4iTEziTZAcpMX03yZtdRqJE6r2KbiJZoz1SkUve2aONM2mI4yXCJIzhtwVxOq
jAsCfwvbZFd6nMbSC8cDsyap4iSZSd+mYzxwMYXJPhMI5U5fVedIMetuCzNfKKfvrred787gbrcm
0WXWq29duHMNrGtjBthJ8E3qXHr2Kz7+nsawFd/9sQvRHw4DWcQFzN8l8tMMvyqAuTOjYIp1+hjk
Or0tQTiw0aU/h3Xm9BJExqyAMZL78ZXU5I7VAsFxqw3adzYL7n3RWAywmZNqH1X4npmTifsBymTZ
shy8Y5TY1/wYxUKGrE3FBqse7FtvdIlNzbvTnqMf4QhRxHuzZUkhkHDkVHev52bA2Z06A6d0FoXm
yhSb/6ufIJ5nGEaFFZ40jV1vwtFw1QKXvS8feLBIvefJqRiWkce6g9Ynj3fdqD5AT930fbMYXwtP
aWec9m752qloLm8pBUzy8TlwsiRts3XvALcGeuO4bTYNBimreU+vHId7gX4hZWfVdzueR9goiOdc
gejF9bVILvv0WKeTUztm57IxukClMqoL+izg/aJPifokJCKPsDdWO3sgkRUuRYV9kG+wXsOG80pc
Pxxz8/NfeSejbkG5mhPd5/c7V7mnTxYjfHPfL1P1nSGNSD/TL94AWzzwTumzyGPFwy73xzfDNolg
uejw6/X0trrY2omOmo71oJ9jO9ni04B355YjqE5G+IJvkV88aSelmFDUVKLivbO40kvjgs3PzHc/
5xpqAQGvo35d8MCbuhuUrphP0HZE6GEehdPZx+IWQ3clTh7D4NHgSEQapX012jAWTShC5wfHp8Qp
Er6hvRVD11kqApYV3/oGH2dh23BBNq9G3tv7Mup8WTYYBqfAAtclzadqdJr21W7p5uR87tfecFrO
VSbcQtukkBe3Gj/8DM/a/7Pi2jQSE6DEPaDcyJJmRuWZEpTIJTXyuN/sb9biIq+od5vpIZfSMINj
mufz0f3nVZlm/n1VzerDkk1LlkXVUiVF+duqurlZafccxwx7yqYwtxHzrLbGJcXkBX5y1rID1V2M
jkW/GpekVinTIK1mu67WAUOAoDQlIMp6giBygLKOSOpgpuOzTLdmSZDepIHUfovMX039JdZfkfXr
Ntp03hnxZ1u9C89rSzNjEGEnrVZGtxxeed4yWuvWmjyv0h7F+lyMl665FjADzbVIqjJ+N2gnN+yw
/2sk7gXGQHgQa7hk8x8wmSAvivGQqzsmUk4PpB4La4r27HbWJ2Ji6jCcsE51834fPXYtBTYXzThF
1ZGYUOrYD2ExDdmFrwrf/C9xdgOxfwAH5FQD2SGnZejeWM2GiQ0/D7MKJx5IcgBRdNYECQu0dVys
E2mW5wel6p0fuzjYPKYS5s2eEzz3iNCF4oJaWRTfwvnq3Tm/JvswASAuiqs7tINiiS0oh0Pmf1nx
QrjwwCaDlDyD5ksfd9kU3mQWuum0NywYClsIuaWzQzCqyv2TCJPpES3DokM9Ta59PVz7XjhIS3Xp
wNgtEJPMfAvomBjYUzol5eXevJX6m70mAPZTOqJz2CcdHUim824qTl5P7hgKZ0OV+pu1ZqyeFDEG
w7G+cYb2mic9qZOXC4+YNmHdZsUWHtMjIlLlAwNIJjZU/thiSKL1YXJ3mckOJiW4YNLN1dXqLmJ3
+v20q4jz+pJuK+j57asCTA6X+AR81l/HXDjYVBpoPivV6UtTVEX0hsuTgqpxGfFw/EXP2FP70MJ3
JEC0JBZZflSQjO14jEGrUnctH7MEB9KqtnZmd4xpyXLT/hqx50iPYGc46LYzHNOUuJNQtCnrw49k
EP0pNvdxI5kbs+MieAbF8AGX/NlQCbeEREW2jcMxcnIhL0dKk6hSlJeMSECOPOzVFPcQVxvExVOc
2rUBGtFQ8IDc+GoouD3nLSY8CrnRke1H50ifN5Xs9WrJKOd8IsDp6hpuDnasv4oYknzVi1MRQ5oh
Tex4oETHUjvS2KFV5zq9pMqZ4ioKMBLVjnQHGkuK7C6dsR4JJxAsev4XguXS21MjmEqJiC91fugC
P8v15d7lidaRQx6WAo/zWdL5Godp8siqZ5LQevVk0Hrg6vIWYsJN3mKlibASj74uLsHUCfn27ZLw
LFDApXgXfg//9LVzWSGCsvoqlGt252ZxlJQddiYyTdTsxZOHIaf6FdAoIK32M8Nl/fRrVi79sZZ1
GxeuyLrutjT61R3KerJu2nVPE7ofNX5C2KShQdu/U5sFTN1cjPSHi4ukXSQTOsrWQiccJojobd+3
x2IEPnfWh4tyuxTaFXAy0aZ4bkLUUqBAQaWeilRoN6nDhc4BG69hB2zTZ8YxX/5mRhiezwnOb8W9
XyX4cNwV4Ahq3yFObEz+mkOCLDXeYUwCMMELosJHfjm9ViUVYeLEA/0vws50uW00W7YvdBCBefiL
gQRnEpwk/WHIsoyRGIiZT38XqOo6t+tEdEc5ujrKtiyTBLC/3JkrwzoQlKCXTrBKui+365gPVn7Z
HxL2pvG+ineiyg5to4M9ilmD4qnZFRqHoTUkORFzNIkhoiEWEV8axfzGmOqPeJkwcy9vIA8r4wCX
H5QBdahsZgwwV4Z9x7fotPLnE6Piy4XP4z/pSMCp6RuuAjmACvAkOMl3/1/dA+Y/gaiSKIsmRFSI
1pqF5v4PA0t1l8dHIwvJDCQP+wsCUX9WyJALPjoIp+2wK2GqLeiB2BCWcpVoq0UcvNa3zGNke5B9
S2BUL4kqZRNBZzUAG2Xz9ypoFFH8IuctgRynckyYERNE7Wb3I6CWkrdmC8En5k9rHXv5lPbn3DpP
WI3qNN6OfGj6ylHGo5zZ+biCrNEqS+MFoy4bunF9DZS4i11WDWcsPjsGi2Rm9LNxY9IVesNCyxNg
bkZYZH1F9cdw0eOqA0nnE1lSJEdrp0ZCE14KeSNwA8AGxmTVMzfqE3UtDZfyLRC0pcG+O/Fa3PCA
qLdBKx+jEcIKXh51M8JDmzyoSm2LyBWcTnG91EuQWlgDuPEj3xGwbur1HUyd8CBpxf869xugbxtq
V//+be914ozyX7IYkegnsthcAvrTLdBUgL2Jzft+gQl4bwWTXZSph0tfpUV+HieTKom/NSs4uvpy
exBzyuY8zsYQ+1BIVGMekjDJ95PKlkBN8IC6s34tc2w7GHHXlMGWhltBo6w2FZvSj5E1bPSpPT8U
5T1BTI7eYuGsOFl4atNAe+yNx3ZsHCteUkr0IBy77gY05q2c7sJ+ypo2lR0/uVESTd2k942wj3MK
Rg4qjkSR/dVRE4L2l0QfgmEP5VlMTolyBOBUUGf1OmIxx/1u7WoMSuaFCEvixhU6p+vnmKjLL0zg
KblfwFrT/CgGIDkBxebOT5HigQfdGmbkWK/aGjrJdAAoh2WrLLCDAeq4GTNsOfXr+MKYSLawP+Rf
/3mMk//PxpOrSZJFtp6WifdPVCe+0v9n/7uHj3wcdAxHP0HZRvsFt4aRt3cORuvBTyOE0c+BK0Wg
iZp5nO8jhAeH/AJzgQ2CWCg26R848pa0vv+529gXmZFR1xWk8rpea4SQiMg08zeurNRwSSEy7hlo
u5zvnZFBUFvp9bqiST3csAZSjLPWXzeajfVMYAy2jsyEinnme9ECYziatA/cj814pB8iSYJyqonu
Pyl+EIn6t9zdMTosRsmv7j6G9Fnk3Dm1jZuh34bmPskBsRxrjY6TczLTU8DkU9MnowXXlapuYU7S
Rx9XrLAZpvZxs/vGoh0g304prhogEqFeWyCENC7Lcjn1ijKFK4uRUktCP5gOla2kbr77+PL9zVQp
3VYRGA+uSI6f8R6eg2wF/bvBU/q+qFt//C3iwIP/buHUB0azwD5gE2Uji0ZzU2bvASKQhtHPSKnI
7ECxxXx3neLaI41tF/XxRtodyw7VrZNKwiQBANDWj+TclCf3lQKxq4K8ZtExOkXrS4RAE4EbXv4V
la99I3tmqkHWBAIljrj8IM0Mq7JYjcOKJmSdnkZMCNbUjSTBJKCMfGLrasDF/9WCoXdzpZjTgoEW
KOqeYnmPalYQDznc+215kLLLrb7ek/dbNwtL5skPmLoC6DTqrnmltnG79f8wZXCJcQ5u9WWtvw6U
GG94ojgldx5UhleQmyO6GMHn3uBQBukMFIPLFOXPYwIpKJwz1i2vNufp6TC5fjIFa8uJy8NJ879k
cZWfve6/7305yZuSIZuaLkJk/odPoCqLh6poPIM4IkpHyujdFfVEI58za3ooR1SIpvbb9GypYB70
AJldrhZ2fCTQk3gdt3db/nCxehbigefvffeMzjixWTDd7R6JYWo2alxu2KjDxck46rSRT3vlbsYi
6b4DCEV8HV/8Iszsh3sx1lW9f9w+2Ne59d0mCBfzIZZY1gH0rdwI0rp40uNr7VXUr5N4hsJb/RKG
LQl0gBrl4VYHiP8LPfE32hEz+E9pCi2eWI2o/9YhDjXQyuQlMN3Wux2i0yhB8pkovap8eMZBqhza
cKppb6v9sL6JH3n3pmmXQTwqa/nQvHEAfPbHihYh8xyn13G0jZrSoeuDPiHjrVyEj0t+OxvpeaST
8BKB6DznOKxft9Qp3WWdEkdYDxyMFGCLm8JaiR/jvEdROZAPRytifOriLfBtOSBWxooUnUiDMHVb
uLjOMJAkLv+9Yxat9wjBv36MJtxjUYPK3jblBal9XZ70iwFkCCJw7aJdMLE+BXYAc4J6hpvwVJO3
xYQejHpH+s1UxmxWeL9TmFjykS7oW72H0oVxfRu1G3GbzLV6J8WwRDcMQ6Yjb1nG3lH0EbJVEuQ0
PLcnJAw+OYXnKq/wWrRunTG4fd+tvdIdS2ZXYaaKc/PDCANJDQrr2BJgGNmvr2D/Gf1x6r16t8LP
8vb5vH1uMCk/d2Eg+OzYo/7ImIPAMqOL7iHp9g8sjDZr8T4POVlI84GP3cM3D7hEu0+1/tW5whEa
HlSpfCGy2TmbnMYpx86OhHwxK9Cp5zPrlKbf03gq+lXmW9ZcmdGc/CrkcpmexgP5N/OxRkhx6das
RWz7J+xyiC58K0gD9FuGZ0On2zmIR3sFnxHgw6x++fSY/837ygViTfieOm2NKkIqx2eom7y9vH7Q
pLqIC2tPRpMFO8JIfOfdy2v0j8T5EaB4A8k5EJUfJzA76OQLcEvmWUGfzgkgi8hJSK6VE/XwGQtD
LkhECwSesF6TnGDqAyCpGAu2vzZLYhBd5LGQMJ63JYV8o4NWJIx7KwzU+YUvIXGd1Utp4pdVniYh
HylUP8+thyfOLV8h8fFR9R/cJ/DWZ+WG/cLrd6a8JPECp31x9whrUN02AA157pGr5urNk1iRFXuD
/1TBlgg6d8SHabz99CARmH/edkkJjnSn37Zp8Hyc4Ay2XdBGB264y0i8CtlUF53W+xrWhVQeuLmw
LJoCHxxuKaFYoK7iKGsmmJqAPuOCE5O5B68AiuHjLpWp0eeHEJ0O7lg5P/7+Cso2vMH2L38/RSvG
7NnRfbsoWWjrlFosn+0KbjxpxB2exOwi1Nd0eBe6WVT6oVeHi7JY5HiXw0WEiblfGNxb4O0LtiJ/
drj5xzejvLICKrgNKDsS7wSLROnI4LnXAtZB8C45z7C69iVOkoR40tn8IR6QgR7rfm8X59DDIRVT
lOnypc1uMeGz+Dx30/pTAVvMkWyRIqse0gR4lj1App8jgXJ2pa6UvRPtAYZX5esvnQjEit4v6U4p
0IY/lQA2UhO8jW4ibCU53JTKBs8zmrkH38kAgwHcA3rCWpp/h8IXC/O+JNfcLnR9oXkyigwbO4+4
luBoMMBz58lZS90/SfO2v1ljZdc8F1jzOEqburoCgOzl7719sXm50WJneUko2+Tl4UNjVqfa12lE
yH9TNzwVbHgHUKZHwtlLm63/wyn7r9Thj2Rod55A13k9R/ebGbzlSVkeWfDL/SRzAfeC3tVW7rpK
KN5bhTLL6fsqzLltNU5VLVJjQYDiygZUG7wn8fvAvr9J21vnAK4ynNiOUrYWW+jZQ7Jrkh3yTK9u
LQaqb+P5i5zpcHPq8S02L2TlDY+tqlJ49BynFN2HDbXpPmArKF6jhaEAHWEpqDxJOzuEizPu1V3I
M+S1hK/cZkkd504X5w2wiRc47hWMRDuU3sgzgj7F5Ko1E++dorgeP2S2HFxtPHJlA0ldE9V8uNIR
IOjA2Iq0a1JKJ8yKf3EH+bJQB/GaE57sV1g7CpurwkqgZf6RpV8Ul+OTlGGCO6F1UsFQPo76GIQS
6cJpgZDhaSAeHrsGdEDd43CqsoqEoJHOkglJdsSGp9niI2ALdPsRyFHO+6WZLxt8B5jxPWv9eB3/
efQ08bxsSZpX6tNumWbLIwFTvs5Q2g9aMfPz7b63yHvK4yImvc/tiZoQQhyGH36Gfy6lixyMNRrH
pJJ9MlShKbJ+VcWzhPufurGnjXLLrXKaReaF3w+BNeyxuGCYzp2qX3d4A4VDF517B3fnDyT4ByBD
CTl5tswVxAjxY54DsH6NKQSHcEv+dAtwW/8TbvGs4TGyxfrzLh74RhlsJIZUwifxAuaqheCg2XjK
huTjCb5yhllMnd0zO5vqCUJ5ifUtpeJ3/naT3sXxg2aTZinx/vLOZEtVXgqUebZLiCGltQixtr2M
zJVN4y99UViZjW4OfDWahwaS6UzSPdnyKBv+W3x8ln+JjwRUzX6RaAsBPcsX0pNmncLh9EhPY38a
lWMqBGkexGcdfNql6nyslRyx0WpDFnHKRKWGZtY3G/HhxVQz+/zjpskWAgRJTxlB5PY7AoqODXCL
u4QDsHlHbMWm6JNFFJB0bssBbPwLEd5b9nMJlJrFETg+4jobCGra5PrENzcTk4vGVWDOml936qiI
OZvvoXIlPNo3rinMo1BxB8MuINB2VOLsSWveKGDm4C3MzX4yfPwoyhmcEPa4nU1O9LnV7j6uglhf
m/F0bU4b6yk5xTKbg4+6VGN3OHzTxyopHxRQR+TXWb9LLho5cHE8cj9ackf31GOZaKs5vhlwpzvi
4+JuDpXIxzrUgT6qFtxay2b7hA0AfYFOJj52RFanb3GBmaloAR1M1iTiDdbt7d7bX/MaUBOoPGwY
c1gnIAmtuy9geZqIIi0nUWsiryOKlwTY8GfcaP4prmgdlYBpiboLUiaww/nFOnsbsIDcf/+CqcX0
LW240yj0/mzUygQDt6ql9RcxC3PRDnOeEiRdeSkfyJfT5Thx9KrcGffi7Qt7QV8cYNhBic68m98Z
J2R9fgHf2hzQI5A/HBt6Q7/9OrlVNmaiojh9P4yD4ODUEjwTU1bu40Bo7GaFOUfKJ2Qf9P2489gN
YLwydQ+vi8al24Q2d1vhQuL36xvHgsowZGBXnvUadQBremmdZz29fwT4b5BPcO3BiLh5vCywzX+S
TfUr2VS7aXlQ2WdtM5RVZR8KtmhuxCNPR1qJ3XlMsS0ijQ8dBpcPJkieDnyhjEX7t/SyyfAe3QUW
xtyrnYQ2JNGwIwh+d74UFULsXNdVw2p4G6GI/VFt2VHFD918q4KN9tyO5TYRt5KwGdxeOejhQaz2
OUI1sIMYryQdQ4CFjRu2zonSKmKSzoAg7rJ+nxr7zKV/KMnfevEtid+1CCvFm1Zd79ZF8FJHOSnE
9CwO6gtgGwnaREzYKXGAkRutfUF2Juj4JqJs8QDXfUp0b7hPDIdZW833lRdZma1INjEqJ+bv4EG/
4OeBt2NRLU56cQHdISZ+Mx1JH+sYnt9ICbxbP/EPTlUHC4C+NWxWjBlL4RWd3KQ2WC5kIKAQpoHm
Fkj98RlPpyGkDj25lu4455EA5DF3wbHH7CIGWyS7Ch3fxTM6NX2kNvOqb/KkLufS8AYBpGJ5DyGD
+sOYs/l3iqcx36J5c1zIoR4//2IxgQSnx+/2XOhz3do+ix0IaKuYZkfxti3FrSZsZIdyYKYTR442
ZrQR23WekUZcmcpksTWlReQQ/BDoEuMkQuCxXAi40qvlneowu84uSv6WSm9S/B4C8PXwNnMYwBoq
l07JpPyye1O8i927dNDfUn1303aCvo/vB+Q2gpFCfxDcyjykBCU1uP2zTtvH6q6Nd5KyHSe5mUpw
Zv9m6rzF3zgVXtF5coNm8HqS4nl2kmmwtozPQT+HbE8fmQ2SeyYoiV0jeGd/CDbzSuGxYY3LI40K
hudiVRPcNXdPiLR/FHPHjKwiqPfH2gu3bytIwwOqY7K25LXKA1Z/+yEs9MbbD1xYflzi8dwsQu0k
GEHXHBAom42Q7VoTXMpRHk/jt5CdVFrQ3xqiGvTWwmOXl52wrCunVk44mx/Us47HEER4ElQkBKUd
MEWFwlGt5ka1ktVlYi0jh5TazVozVBNgeqrHh3rM1CNvdX+RwHqU5948FZBRx0BnD6nseK16chh4
akQPFwb0CQQs5HIgm8bCr+UdT3sZU2fiv/Exzr84o+BhgOP/wEGcLKcNOk9zTi+t4j5F8JWPmcYt
hEU+jiXYknx8y5PAc7C8oNpxlGzMOecV5eHnD2qpF2RdxY1y26TUqtqdK8FfpGlV3KTSRCj/MaxH
pAOwRS3vVLHNomaRNShhZEJ8EsMROc13yBI8qgceLNUklRfZtCdEKB9KPyUTGi7kcKH3CxaFbAnZ
/KWa25rrylx345qy5cFelAn7j0nUS7qZCrFe29yNdTMpFCt1gVesisEBTogCFpsWZo77FvzjM4XK
o86wov0gHnmE3OP1PGhGF/2coZXbPA9GIsXmwwPuqVYuuKS1SR/ZPlsR//GqSSRftNQvGnNmVmTs
Fn9k735pKOxrKIzQGJNirx+l2z5p4D9RzIlJ+K9yUpqWq8NAOEs+tI9Dwt3xccgrxOo94Quq1+XN
EG9K+iSqVZIvhWzR6ovlM1t0vGy8xYOfeTBelmK7qttVtYmR16cx5l6do13c7voeW/2pYpZhkJlT
ZlxdFzDtLKIaWyVlkw8E+z4JpNkM3FnyXLM9H03aK6bUiZBtQnMN6gLXAaBjafWASIiP4R2K8B0T
CJKJZw/he2teGuNkZoG8eOofD/1jiqgIKrrfTm+w6ZCf22V0q6hTQQiHq6I7QChuarLXa/xkd5yS
zg3TUr2zlA0hqyZfQr+UNJx62CsZnydSck01IVvdjfl8q/CwWBc95gHQIp9L5xRCQnsYIzDNS5sy
EI785A7xMWfqhtVDI/uaMm+LQ12xqkTXImazgqkrlpv1vFkOXC/Ddo0DtLYbaJ0PKk82Vb5LrV2c
UdTqatIBijFb0O6zbH6ZWHwxMSQLXHQL4blo3ai6lNVFVi5adcmGczOc1cepftILolbvlXjNRBLx
rtpCysapsfgZO3vsktFyZCHtT8XhKrU89PCwbOF7RUXws2IqThLIgarzHq4wmk0yTSUTqHayEIwM
9OKszUlasYx1bR7KDCfMRabsiLubr7BX7Cd7cEInOQf4vdbun+pOJF8JB6uZWsbRu78XdR7c8yCd
5wrbmFePjwrBdHVrSR8SwtwM8gJHBOdZQKb2V+nzEreMC7T7iB5H8ena+X7Gp/ge8PoX+LoHUJXT
mVIsNphZhfOAAgNfgLvuY0EJJCihnNeOFu2/St6EcZc9SQNPJW8DP+AJ7c3bLjJd7A05JqzXqd9Z
AM6uaJskscK9SZxYcJhvcW7qByHcmSTQ3I4gF2jfYgMYxJv3sG0G7iMOg2IBjLWZulMxOmAuxOiA
D7bAhlav8S0+l0jijFMZIDr5osMzQ+E79ckZuvLgXems5je62LVxvSevynVD4BA1NRnxazfmcXD2
0HC2SD4vc2rqGJ5oBaKy/7oxPE/v48BFj43jintHHpZVuCzCZXldcK5QC/7QY9gdLDKz+ycljMZW
s/Y44h8mIAvuoytc0EK+5PDetn45+mDs+Duaw5Z7y+DM6Uv3cQ8jDwwqg/IMxbHdU5/MXbOX3ion
FS6ydrVeV1CII/X+VgorU7Ct6iqZJ+nX3ybyez+ZyOlqwEIe6w42q2ZXqNuexSBLL+Ogcq5QdnVv
E6cvsAVknwTsTYA8r81gZos6fGJge33oZnbAFH8DxjKRD7l5wh682pw3kCyw5quVL8KYIvhh7jLp
YB5hAuM/+Ts3YHu3Iw6J6LmLyn0O67+ccvbqbWeV+9F9DOeHcKyeRzUJuujQSbs02godvY+T0yFa
a8Nm0LdSt1Pvh2gkNh3E9MGdbukJ2gqYERNMiUs6eEj3bTelg+Nu7098ZEcs0RzXNVs7YmTgCu2C
/T2zvfg5jK7ufiMVWR7GceksYBu8T86h0uBB4vNCIA45nAM4txC2A7xHXTXWbMQZLVnKJGt9iq6u
Gb1gV2X46GemZD9v+/ZN5xDs/BhJIOPNSsrC7pznuGBkJ6cd4VWjyhHxpyYL88iQLtdXAc+po3kS
iy+TF94g2T9XdDeHumic5f6a46m+Gmz1zo/kqubv9/Qjt1FCpkRG3yxJkqrNkiTpjSALSVKWUL/E
+LO6f0z9VKdWwwx8oqA8jvaN0z68wfL0ZNZwhqaqKZ2csGAKiqOiOwBWemYeEA7VOes9ivIo78Ub
EZnrO8/lf3XJSHAwzXczfevmIIGX70nmJ8FNWXftWjFWXblSlGXaLRXykp6lHiJ5Fw/bwdxH8bES
TkN26aS31K2tA2UGTXgs6qM/2nK77dttRHtXu7Vo7IAsMhkXMZpiEkWhd2K30D/CmVSsY2Hau5Jo
fW7Nx9I6L1Dq5NNjJZGdTewfgohkrX42dRlqFGM4ePZY+3W7vZzkDLm6z50AdERXUTAprStrU+Pz
dHpefBA9i8ko7cwBE9Hmxv1nQjCXnqoEOdwjr3nYE55R5JY07tk4Lrmlyh3GAYT0Pdh1gd9KuqDU
bEjgzeh0xpH7qIRwkrnRc+Ewt241MMVVw+lgK+c7E8c1N1NO7DkVUX4R7VN4l8OWCYUchj4QgdtQ
t5Zhr36TQ0/fcXI9pBhjPGNz3Usf+MpAi+ccnhssR9NtEXoS1x+3xfwi4w6og5AFbHniYxPXMD/e
pzskR0t4uyg27Bh2lnmM5NN8rc3BxVfD8Y41Ijl3Hlin7gbY4zjcj6oeVEnQ1gdjmmcsZVl1OBkX
sgVBnw2YL0XcaRYkmmzuHebeKgMH4rMvaz7/GZBQngHcXwnlBBJK3ftRh/R1u/wpycwA+tzjROev
Regh7RG5p1Q3cRxS1PSGVsWufJKujpRTqZw65VQ8Th4XVDgngWQycKgneO7omaxmBSiHftBbwUCm
GQnC8nJfdx8Wn0oeM5Clg5Yzil1/0d2W2TGtXoCo5z8X5cOzqfVO+MCDNZ3HTmbDjnPgMTxJHTj2
cMhWXMw1W76RmWHJAwsh44E1ZybuweEzPCJpQyytZ/Mk2lErh4OPLTGO9pZhE7rpHjkGCuvk3rOm
r0jYhulFOOOboL4AD8FtOT2fwPRJB7U/JvJJ6c66eS5IdqRXhhKoEeV3bXw96y9l+GQise544k8P
7ZB7IG5AMijVWnuRbFQAzn5LVW66x/I6F/p3qfxsys/H/RcntuF3P34lyVclfx7qa329bbvyPJqn
SDlq9+Dm6EGXuNHGWsAlabVNVOG9vAjFWZKPMQ6Ll6EIg6yAomNMXgecvZp7kMN3mqNSid3TUaTL
SL5KCPKPVdLQKeY9+GDbF4uqdQLpNf3pc3Z9+tlEMFBXBQdg0PTmNivsC2FGdFLrsRzvsHrnLj8z
ib3YdsfSIaxbeaan9VRTk8fzyQdHVoC73ZVpe/8Vs1A6F821Gd5F44MatV76laVTjVruWMlWe/WK
53jyeRTyfLitJOxVCI7TvrDwi18WXV4xJVKv75KnyJFtLw0onLNgAELdwa8VXtFTMzriVYqcb+fx
ULp8rxbdaBWlVeJ8IgeywgZCDpWp4RbC4kw8KY1TZ+54gC63EUSXX4eA0Y37lEUaGzEczFsYqJaP
55ztV+cBpwER0LuGsFff8pjqODaKFOkMSI+7BH19ksZoXubc1zj4QJGJfgrlkYlIYNC/SFprcOpq
YxVbUhx5SelDR4S13LbCZhQ2kmPgC6gxL+Lb9LEG1I1PwUJEeNV50dM0SqyETTTlPqTnh/D8MMv3
EfOBdhHUUywe++ZA/KrZ1EyHxvbW74UywGDXwUhRz5En4jjYKkXQFUEqBuYTxnOg5IGeHqLvfkX9
ajWun8XUUDaas/raSbjOVrjnq1XRXVo43g7eNbBQ8nG4BQma0uRTv6tzjUlFPykYDs/jENTLA5Y1
PidUO8T+Pfu+UyGW76V43Y8EWXgzLiwI+nVr/2gQGMtWhXEiJGGg7IGB4UBoSwuWuar+jiRDhBZ9
k3/dcMGuRG3p+i2+/up4v271enGrF5Hkh6zOeOzxShUTGkW2DWk6wqma/4wWTbx8PpdFuxIn2cQq
15G1lu+QzTaR58iyhwtcn0uRP0S+8kKYoQx1s4JTA+QAUIuqb7BTU8DBTl5EBYBM6Gvv9BN1HcKz
H4V+5ePaA+IAZuGHtIpYwK40Zouanygnag/8rdiOt7IPylhcNWRRZhBlX8tYFudFO0OFEo1tf8Bh
lz43XEvHpAju5iE0D7xBvA/wpD5N810b3zrzYjqlfCSxcTE9oSd2NSclMuufQZcHEZZFbX+AP/vK
QWCXxyv54xnlilIQrH8TOgMAoWyGvXyn92UNo4mn3BQFEEX0Ua/8Youx4r7J5vnVsCWs2LJbxYaO
4j7GeLmoPfx7pUNm42dXkZEw+vpZI7FF35ibZJ3wZORwoHI+mKQ9RCyMGXTqRotOTWypOGCoQFbi
Z2GzuA83f6Mp8fadvvLPP38Km4zJQ/ho5qzbXMeAsaFfESKNvTQcfj7IjyK4PQP1GfA63bU53VqP
cOmHrq59HOgILj6N9t0Y36qOVyohafS/VcIm2Pn7r8NvmSNZwroPCjepHx7dykTnTdMNHWQEeFaG
AAflxM9oS1X8lH53irZISnoSIT0uJe4q7UJiqco9mnu3VH0kyjUpzmIgnJ6JTek9SQVuZgZ7qYUa
cBubGpfaBfmd1W+jPd31w/R/sTtIMh7JjUgT5pIeaBRK7m1F84mShG8Bo9hTnJXsgGhCNeAH0C77
WhJBGowpjpi5VrQ2nVxckT7P73RFKUzD65E3FsNGlTjYf4THrj/08oJ+bQpj4AhPVObHTNrr5TFO
8H5Mn13cFeQ6gHd6SY+rgn86/yC/iD09l4XnlvdAi/aa4tIJQZ8iEXguwX2G5k0zApaWftc7v834
8D9DOT6zxngAA5sGebprmf0lZAzLSX4Bz8jUeaA6CaWQs2ZvzC7ozA88hvxLtXgudfR7ET8waTDY
tUuSKxX35yWc5kTiOYG50JMN50nd16xFKpxfLrWFCorIiy83G/HTT44FN9Jmpek08sk0z9X6tluz
Fq1n1ufPOXB/aysHNaSnh6UcnZzzLD/+p6krYhom2VTDA90LelPeY8gEiSNxwTKuUOf0cIByvhbn
gE/TZDUUy6ZY/r3LZhOsPW3I6GwCUPzz4ouway6+36baVA4/HLY7m+UGexlULhHjZohm6Nn1FNEV
V/s3pdzUxIABuJuYsy8FPjMHTq14m0AAoGoBATAg74V1CIxvaRZL5HHBzwS/RNcASDIQppuQZHhk
Shje2VyvqWdcdclkDtO5J4TLKFyG9Cs5f5uoqWVwwRfw+LXcW7LJelu+rVGATXo/OhcDFt6Hl/Ke
kSr03GqS9JV5ZZ57luec3RnEBxa/zVxHDjDnjVfPyCJmf+J1+F+IwSCc/gEMUSxdNg3RlHVdkjTx
n4CZfNDFbFCjp5t/9Qeg1twmQvYHHOru87cxT+x7PZm5N27LPPn0cUAqRAnMua7xBHjVws1Sxkmm
x6df/wE9wW40pUgSp170aTwWAng0cZHVC4oeh2Gq+dYGYtur7HRv10W77imyGznTwEbcPsLtHaNk
oGXr7L3qAyHcJ+Q/noec9NE+vx3+bvPWhkuEjU+7hh6tyEDub1C4uk1NLgxMOPiZ26q8DmOgJYfq
Jdhx0P85sTLkEmEun3QMLUZjMWCHHbdqvtNtlBZrQ+eXzdDKiZgDTkMHzcj88B7RmP2V9+w9+J1U
HC2mkOguF/aNsH8K+7VH5TOQfElfKSzl9VUN9cRYheNK+yNFm1u6frbrcVzd8MoJE/5IlKkLcO6t
1zh5zXLqAG2sb64W4CPjI5Z/qc+v9KiqiyxaCpSYktcsl4UKDQctZmG5D+V4G4PCOCi4NBj+IJVT
+8PfkKlCoUnCoTr3P9tyFfmfJvfX58SUJEXVuGaBc/67LdcSIymKTD4nP7ZcvZsmQwOvO0cKiYwT
SZ1VxjG/5IzEB1e+O+TW2Khf2MRuRnPb39mQc0Ikjegjy7e4yKExQO2ndbr242qqg7ylV726WLSK
vmjjVrqOsvVMAmfbeBvGtT1pq1KgUmQnDp/wV5SljOvHmpCeWH6Ku5/DBED2C34gXgW56H4GoyCk
ifU51yNfjWiTY5Xp42TvVP9Bj2I4qY+hdxrub7J6bflhTRiL0jwN1VHTD8Pd1i2MvYdpJ7mf0lYv
aDISHtDk+VTSDISBQmgtXnhfQ75F9DDiK/tp8kvJcTR3sUJJ6sbCSJLvemtHT6VP+xUfttvj7ary
aXsuFxSkV5zV17ECSLrsCEGTtUM32NXtrgC0ftQex+fj+HgGVR506UGO9yofa4/N748sAFOMY6EJ
WAe0bLJEBR1R9fEn3uc/ffLryZ9jz+XjpPr8ANQhQXd2VG85nz7FQz7aGNvZHuTvLbky7SuBJFV8
J8UfUf1uwQc/7Ce3pXQJluKR+g0Kn7XRPlAAUfPS5MMMAyU9PiyegOdoq0dBHAemFsR6QLue8i6W
71SfddSySfutZ0TEfNaGsVLHleMpjuTdX/1sYzT1sxHkbyeCtEcFWotTzW4yT+0nZYeAc/78K+Cc
eLX8KxS/7sO33n/3UIr77zz8tuIvUrZ0KnDoLJY1AHa8WghdPJRZTIdfMamjBH34QxB5xfc960/x
NEiXPH9vrM87AdoP+EbWMRL4CQ80P3aZRxZYxk5/BJN9Dia2MSO1CuSG4ZQ0EOx/3OjFsFO6KaiJ
VxaL0rbK90yDxWV4vL3plJf270n9MXRw2t4F5WoGTL3Na+od1Xk2zPmapFD5ms/fxJrZjz2P//kK
ltR/5iNfV7BlKpKqilNI8h9XsFimqiTkdEJwJlM6/FfQl+6r5otIZK+tij9l/v4IPxvjV1r+foOH
ELy9ydgVHzZpneVIsR0o1WH14zrCi5ela7VZN/Twvviq3lj9HusvLkzKb3LWCXckvuBm7tNVUkzl
N4q+i/JDKVGUeGyyqfyGGKT1uKba1ASQUffZX+Lk0pgnUz52BLvYrRJVovkxnle9ja2AfUm//xHs
v4jUF6HXsiA9FF9hcQLUUpATNI91fG48DX3KmzRIHANL6ugn/EGQZ5P601anTDk1bORvx+pxkmda
Bj3zUmRn/UlkJhDDvfLYtuYmh6yxspQVqXjcg9kqjNBc0WSzgW4htxeAgW/v6URvrDWwJ3shoUsq
SbeqthmBAmbQtDfiMB3FiZNbp9pPb6vxsXoITLELUkicEP7zO6xJ//dZbigYwGVdUSTR5GH+7/fo
JDIkQzLL1sXW1TDucr9lgEhgevku5qv8seCMOXIY34aI1rfdGzZqOk0Hkn7ZcrMR06sqXBEtnrvx
tYZvqLeotsKr56HjTvwhkPuT/Fvmp8p8hp+73iT3dV9BNFgqwL3+F7OvVEvApayam9UjXMMZWht3
KjeQvPlTiO9PyaEOWZS90Fos1qoEKf2vvuRimIpE2YVi05NmBtVuwvXZvBX2JlL/hEFafv8/xs5r
uXUs27JfhAh48wo6EIaeEqUXho50EoYgLGG//g6Q1dV5T3VUdkQ+ZEWlUVLgxtpzzTkmZXCzUX7j
/WFYW0jxR02Fqs1jc1KSs5Cc09u5qE5tdWKFbbrMFUO5oRs3b/1ipPPcLeW1UNA4ZivFWjNtvZ+1
pluxm1S83PItKOFdsDz11j62T9qzezcKuaT5ORzW7nff/b7n/PIn9KPK6jYNyFXcCM5IIBldGuSI
CIiefsLsw8z6rYmudvd0adrjMWlk1oZuTC3ffbzadV4BB3JZCfra+gOV/Be1kmAxiTnYt+zXYJKX
9oceeMeqKqYclt45y1PKiuvT6t+G584k1t4jYOGFq5O5Ct2UksBkYcVT3Q87NJ1mlR87M0+ifATb
j7FnAsA+5tT34Lrqi8l1hZQI2EokCb9iQaKXPEFHRTrlJqHLd42356bJt2K+VfPthy+We9bBtiRi
XAwI1CZSIC5FQoL6j7Cibo+RKV4XA37ri86Z0n5J7ZfiKt2cyLF2u1yjN1MiMMNtCu2Nl6PNzI7e
A9KsTee/MaNZoHC52RobM98vQGXTq4SVFEmXiy4sc35ABrdxvcDqR5uFrze2TVAsrNYrH2n5jswq
//C/aDGsnsWF8H1uTyiS3B+RWtXyNF6P2pUz/jgu6uZyrUCT2jOUo6EKZB53bADzL9SgXDjfxCNl
oWW1VToQc/tMP9L3lW7LjpvRXDMXjbVXxUMbHsv6WKjHjKXDp1J95tZHGH0kq4onO/YSwFIY/QkP
4AunjVMklAnshJK7+auDGCjKbYn5mroOyphxLnI9tZCY9bnUsDycte3HY7x06WWgEOV6GNu9Psyz
ZxgFCQSvOHdRrpnG4oWq4J4MHkJYErBErutbD60uKYiQTafBK+LOYTCMa3lcPyiMp/aCfLLhOk4s
HoiYiePhaiBmheKvMQNivDN+CvPt9k6jDldbAJgh5YYiZr4VxWzcnycLd+UYkt0LQDLtfkk2sSLH
ASILx8HNvdCWuNM5qgmHqD/LufE8hIp8ex+3xXVrrgR6qNQdioFFVw3Oii8WPaI878Vtxob1sRha
zKSegTOjpYlyPVhOjD8RuUxjEQ1OAt1s1fbODBjpKq6fu58CnH7WB2JLhRwKw5bmCliVXVCyWNMD
C2w7xsV0QklcF1X7r50MGBNgoPfw42fiFnBil7cLuhClQCi6sDmYHv6JsSs/86F/z+4olsFIbSmS
JsmGIerTi/tvibewuisRFIVm3m8xfyUmPqh9uZDR1ynQhFOgAoqgy/uuLj20C34EJOGWAB8vOSJw
NyyKCXIxEXO7yTylo73Wj0ExxnajX9Lr9kHPaf6RG0Sz5mHj3xo/CD7hgLbqm9qfk/o0zsmpdXfM
QOvWmnJqg7JS6lVKieS8rVdG4TQ4ODQnxzXVr6snTrecyQCLya5Xw08X/c5XCuzC7hR3zk2fRbeT
AQ4SRAgOU2NB3TTnmj8AyKcSgdoxiVZct1M2dRPcSYZisEw2tfW2zqyP23ip3vlrOE0hYIFaevDK
gmu+RwUI5WVTnPvkhEvdODykM27E0liMCha3J16fKVjKkZcJcOOcsWaMukjJHCCjtcusd250Wf4W
QyxK5x1gzCdYlCs2YFFOCCJr18oBMH2fctV4LqcKWiRiOAFt9C9OgBnN1XrSlHXTkVLni3K01TCn
WewhbJqQLKzfm15RejLNqLAT/4UV7UwXn9mD8T6jeI330KaYsSLs6uODA0M9RipoiGMlHB7ZwTy0
1Ji06whdqsXrMKNVqiR7MRHfliOFu9HGckR6ktsdSB8aJwR1UyfbPMFHsxkTilKCqA1Kcynm7p7i
qpdo1vEJxZvwl6ZQ/ONEUFuibakGinX4/6lwkP8fl0VTkmVLViDXSpoiT5TSvz3RhvmIwnGkv6TR
5yEv2gSSCryxSU4DaEgch0LI50F0QWyj2pYblASaFPdivNboOcsu7BSI4kj4mKbm1A5sLKgNX9Tn
eOXMFpCUK1KuzjqiiP18DORs43kdx5u4ule/wmHbRDOKJDlEHzN84jjpSeDL7EcZ/bl54u9+Shf4
6JNxU90+i+hrjL7q7gvrynCUBkjvh7g9SNZagxAn4XTaGiGsadlEwHUZd/5uAu3abTonJK09Q9J4
v9qcask1xhYJVIR3D//Shd83utQCvgV8JZSrZx8wWBhwWVj2ovcrdvbYkOZY7+p4p9QbwlqZI3bT
mxn/KkvbF3ttN64yjJQJ30d99q4tXowroftkj0snNugGLKiepHlS7cdl0C0pHc4vw9b6EvP9mByv
coxU/jUMlG17ctLaIqljD/yaPMHErparxz51ArhF2K4kPk3QNJXTyCyXARsTQQxKea4TTaB77WIO
jO1vUvV2q09Sdrw99oq0BUxD+9IzdXntaFeyDbiueC9iJ4qdUJvqs3Tu3Npa487NOVK4auEWqyji
kV7Cd35VZ1GmSvySarxOd+H5qGAUwyl+SQlbO40tb4Z0rBJbqbb/fYAmMclz+feTWIUeQ/WIqYqK
QRWA+gdCJunkODRUVI0JSoVxrXS4zXWuzPLO2mrbubo3BR8qDF1paIl3aDDVuh7X1LVW6wdCBp5/
kzS8S9yDLAC2yi61x2aFZ/A7Mr77eR1yAdpVAhYRej82tRxAxB1Mj339lWHWsTQnHNZpRTEXgSbk
Q7+cxX0w2mAVtXan67sTIjQ5K/tkwALDpXPCSddho1POh1Mq/bp+CLVnYN9JJgTPfdbbhfjLzL7W
wsIwP2z94+WpCgVH22D/B3ZoALSmh3210orV7jdcmBeqE4KfDrXy2QzKmQrMtl6RA8Y6SCj4m/AT
ZhJqKCePjGTvbDqSESlTr8V9/KytHIr9O6pI1x2b+NzJb9DLRXqKre2rD5qS82cfG/3NFUFhrITc
G8XPProow1me3yOkYPuu7DRzV8THmUu5SZdNQXmRrgl+VN8yfWlYyb94of9VzDoqt1SnVB3oVjB5
Vq3sVbI3DL4Flk4+K8WZJTD4obGdOgIRdzleK0hcT3UAUR5vamN7FsEVbe8dZfHXVWb8+FKaDxYS
T5YUz16ED15YGd1UAHh9LP/h2XsmdP/3s6cphN4VQ5dFUvHqH5c3K8/DkUu7CnNuqk7iMGOqenxr
d1+IfIIuVgCBhDqKXj2oDOfFiQy6MMXQsyv+AqbRnXKd7NOfiUBXylRZa/4l/R8DL6D86BHkmVtx
C5FODzZqE+SIZ/b+dsV6HqDHtYbTJfjTQWCSu11LJuCNdXBJW5TTxW2cBTAKz1JytpJzp5wCCkG+
buJnrH4ozSXT3m7aKTUPgrwDzsJgNvIgOa3GI03h2To13ajxFC9TzwI1Ktp7jXRrcyNZUkseuThl
NVo0C3e9TpSzJbONP1sIAbv7qtICnGIgw0WiEPHG6vxa9EYgn06K5tgeUWvPQ3VJUrtb+sRsVy9S
uExehdQ5LZjTK52CLcakm+LnCjCq+UNct+JaxDP55DSg8puXYarZAU3Fy91tb+vxttZExxIxi9nd
hyhvrPtmZeO05cuA2ZYlBD4T6k25lMCEffSfUb5ph21PAQi9OuW+kvfW41DHh25ep599ORNv/r25
lOM7l42FXGyrcqMw1h/u8q6StlW16Z49pLc8wOhwX97nbgvDMllm5q4K33Xhoy1JKn1rDOX97yNF
FILwm+YeY4q0bQsBF9RHWb638VvWngpjQejV4VXfZA4bDKaH1wRL4uu/P7aKLP/HkcljC3BcFkXL
BNvwB3C87nIruXOiTm1NmrJg26Q8LdvovdJjEntphQB9Q1gV3rg4JVUrYv/aAX1JTo8WssxwLO9H
sTnk9mdWBQrx7DwEB3M078d7S/Zsn8iU/20g1KvY56pNpex44ZpBV59D410RpnqGMP2Wo99JiAnQ
N4ap83gcSDH5yAvp4If2EuWChsB7xUsyEE1vG+jdV49VYRsLG0Xc3GRgCutGWt9TshIEBZykW0Xx
ylSWIxaJuTzSqOtUUEQLdpbrZVu6j9JVoOdFoa0Prjy44uAWhpvPPu8p5Lq3HnaPsG3EqaOwCDc0
TqA/ZKMntaRIwJ/fycaJrtJ4iej/u28Kq+T1xE+bPN5xRfbGZ2Z8ivdfo/IVYm7hTAph1AfWQQbj
Mwc+9HkfL6KCweBsoYbCoThQMCRHm5TQSMiEfLI+03xTzxXNJqWwhjZaJThcHcRqLsfcosNnyy/0
4x5N6Lq9Pf2tbbGTnu7WUNheoThoyWRHzYkfQpJK1haormerJnwH9O5s1193YIfjEZZeegQ9nJe4
bU7U0mFoulcnbtnMHQ/i8eM7i3fHHN/19AwO88ccvEhFHsHnt3axC+9zmZ6ibaQE7gf/bl4LV7v9
Eng67p8bSmZv+IAmLwcOhcnL8XQoMHDk81uzBtea2CXfx92sssXHXr2fS3nT9Lu7fGiEUzUrjSDR
6YPaTvas27eCp3lw4R8mN4/oAuYa+mbzSyNM5pqBUt1PbCPi4a/IPlK/dk22arKtmm3DxE2PMnFS
4ByzmYp/nG9gjUY44Qp76y2Wzw0bTQoA7lQaO2xwBqBehWuELliqMXRfWKoRhUbtfYpwuXLqladc
f5wwDYxs4vP1cLCJ0+y6jCkYBmXs6ZlLNIivrxz89y+w/MTi/f29o0mKpquGIauaaGmW8scXWO0H
9X5jc0NvyZLNDZEdhAetXGvHnu8vrSrJp0ap9afGDD3upG/WqKjGzOrmsM4hhdWpTWAWCZyw8VpO
YGa5VeeBBlDVJcIostT+oR5qlamx+SqMX2Hx05prUVoJ6kKU9/+mNVg2usk+twm2imuDZhETyOAa
LKGyF8P9KO2ikvTNLG0vvXBOHqcm3uszAGlrFTCdl1/xRmxSCgy7XT7scyo862O6JRPA7nc+2pKd
CXM5n0VGsGSYMrTtcNvJ+q7Td2O6v+m7q0aCUQJq6qmEBhjS++mqasaeGnuisCawV8cePkZs5Q+Z
XgWbDQgWOPY/T8Fs2iWOkpu89cOWmNd8wjJL1UGOMOG+19mHb5fWhCQHYTvtzUU37jyW5clIjRnc
cZV01RK3LJ5+NirE04CzldmH1Xy15bf9rqYzIXhYG1zofEtfLnTz4T7oHN4Z2I6XQu7d2aLSfaS4
X7ygJnxswQJpsjRtviQZAviqpXI0X0kLM9zkmj9SUYDwH3EhoRR6MiLf5kbklIVzJDpbuRUpt9AX
RyKxs7t67ti21u8S6TaNDm03G9x0wG/vSqGr9W4bTlW3dzrq1bnwQxsL81WXYdFpivdE3ZVE0ucs
S8T8H14/kqJPI/kfj68uwjvRWV5PW+w/RvZm0DNhumvOiVJBNMESWymT9Qmyw+O2ZM3uvb3qAvjT
e7UMO+gY+CGuvwnKpfEnES0NPMmn1B7pEbDmNRXhGKQM3Q/pcZs2MbieVrh7kNS7/VszazqffX6f
79WBdp5FWC0bUozC8gKiqOTPHtQsAES++4P+gdtPslyAYPxI/IGrg6QffjtekoT3aLar5grDlX/7
i3+GQtMZYP/4r6zYV92xiM/34k2+vo/1pZM/tPxDdVmeK8/luSG4n1yI2a4b68jE1eXq7fnanhPr
fGFRRd3oXzK4iW1mbdUrNnsv/ur5MgI3uoWBxlVbmT2uQcrVd9xQ9HwDwsxOjhei3rFcBpIejIrP
m1jPVrq4HmHQvVHk8UlUybvmFC9598JbetJ2mSnfFIWQBcQF+fjA8JjwDVuIaPu4cXYDdP8FOa3X
J4QDBfoSIUYKGThf5phMuK5Dfkmqf4Wuk2EJEZkzg5t6gXf1maNXVwHUptTns8JKPH8DcNPdf5AT
3jzowWzeFGMlD04RHviHQk0bi71cH6idaq2vpvxu1R9B+Z2cJEzV/GrYVZdjUGXb6UIXYkzeArS4
CRPQQrpEin8Rjg2b0DIo+Fh9fQVsDUEt8QGQAOYj9h0fxiX9v8Mndzx11XM/lv3mGSxjQWDTxGNd
3Tj3qF0ICDeu0Bb6hg/7qzB/qS6egXDF338FarnrFtn6baTVFWJP9lEOn6U5M/dgV17TP/H0R+3i
uoBXirR3T97HDBL0TACv8liyf0cxLhceibgUoVeZUX3RFoE4zPruSER/ysd1nMD2eOShwzz0CsgT
pgO2AVanrRx15emBoXw3gp8Nmz7bcr5fvGjc8Q8hLUpvCG6jJX2b90WebwI9YLIbWGvzNiAyba4o
WiFdR9EKMzA2bOvYl6e7cgoPNLjWDj77efg13KnEXfGXKcBNjldzkw+LC9Qfkpj8pMPGyFgr7Kxx
185l+VR25647q3Dsbuf2dr4Lx3Q8wqaiDnnTlJtcDvJwmY82qBHAiKnJU+JUUBGZ1GtiwU5DCfTC
HIgl2d5PuNSTmWL442NLIw+o8nnZ7CK2dD/s5BLJU3jLdq66Ge5r7IYAmDFlYV3TsqWAjkiFVr7Q
7xv1EzNrL0Xw9/2iv02EPsC43MqGylc4KfBRhgofEZBth9IRLp3zsvLEzr+W3mDlNq1s2DV5O6KB
DSsvI1mN15M3JfMfTSXwRWZv9Nxn2s5YgwJslhbxjnCq9thp+EM7G8M9af1boIA7fSLejLkxZ7QH
yDaG8YzxnsUxIwLWR/4bJsQD7yo8ZTdyr5mDYk9lYsEp1qw59rBIZW5SrsO/gDW2qD3cYD7BMeQ2
aWB+Hov/UOK6UcUhNgIXCThjoCZUXOD7dxVfELVL+YewpXi1V2YTFYFTZVW7ZVIzD6A7biDqlrAf
k3ehukS3T7YLzeMwxy1ibTmgbcrF2SZr1+lrAkHz7apxI7iM1eQJkb7rkl3u75LOb/U3xzOIhsvt
LXq4yhUSBVsUz9pGeIkW7BiITguS3RFuYxeErQ9lL4EMy4RK+qSadJjKfGI3llSe42aq2KZ5DCbT
oGNhEARBv7sLu5xGuxg/zv4RHySIG1+h+FmKn2Nzqe/vhXBORRp6GDRaYOHU6/QLGIlptZDsRpmc
JUk9MRJxlrCbM7uJkUjtBfIfzhKE5MhFAMwJLDH1desrygN6YLa+z2wwpkuh/2Ed6bJVlKaVwzEH
WNJ8Zstf19g1TDeLfBKQNOkwlPYft/JLv33343c2fsd0EdL+u3yMh3sH5JVL4C6NyaIRWbVpJCAj
YiUB7RBxjEnexiIHlL6cQ6C/LUPQTUAAUfjMzXt0x597BOQvgbea/Cn1vJ73T+eZSQ6w+RItWxch
1g38WnfKisYKZVM2gdGBid08eMZryjAXdGAsJdkBWEHAhCk1X1yva2gpsBgoF0DD/B2zbZnfhCm7
R78BFkCMKy8iwasrcgTA+uywAApQwnOwd1zy+YeME+/JexFYcNCUFj/hbT2VXfS0RcQoTL5GnmEk
nn7oM49gF0Rb9f5Bko7CC8gVVIjRKWkgDGPSgPgwWYVXXICgBE+yZzgn7aDelrkx2OOkMO+puyCe
ZOE1dOoUc9YB/H/DGcWxyf/T2G3NEnk98euIRFU2jTIZ9Xi13y3bGTObj/9YXJE/kVbGDBeOGPvk
cVBsFd5Qlc2/TeRMB/U67oT6UM8z8P8AnCBSJ3768C1AG/1EvPvQ7fYv9Zt1yQyHkIUTdbHuYvyz
+Eym36ESxCyGZsZMVubxzJrRuolTsoQTRtUtO6LHlLUKYVnXC0gS1LDMXxktQr+vnyFiHi/4Elx3
eA6P0H9V/ttojvIl3o4Ldatm1B+Rw5nxK4DMacABobhAPcBrQO9oqckIKj6obUE6w7F5uM63YUdY
6MEpSeS8gjI9u9cumrKlXppvubEXOHU2qQfcI4dDVf4ioIwKXecnGB2d5FMIgk2QUBEJFNjWcD+i
98LBYFp6eDvBGRHmZA5Xn7BPg5xS+01ML4eUVQS0mJAnaoeZLv0uMEvP4QzaCb+HEqMXjDSK7kF3
shxNguvo7awZH2WI6kyT5rJ5Bg1CZYZhiqvu3WMwj974vKn7eI70ykpiqQ3fJ9sAq75laDxvvXSi
xIFH4L23m2STJxthlhn7/rHr6i1x3o6ldsOdFHI3AFcOi35TzoUFieReWStPNqk1u61yiqMPJmaB
zq0FgjIOfxuWLLAoPrFuvhSku7DTSqJLlLKcH3S6xNs133lK9PjO34iZcEV4Q7mF/8Gn9Pqb+CYh
T73wGrYO/eVf1HA2/MK0FmMIXUJDBCkLPZOMfIKhEcv+DD+aAbaNG4m6KK9fqbi2otlHPQ/RBZdc
qVcvSgcdID6KAt/GcTdK++xxUPlalkEvBrZxXxTacnwczGo9/UFdZTZu5XxLA3p6THOPUGB9EL/V
q0ujyEOfTJOxPO/GTXrd6NT6FJsbnhNrnW1Yw+tVUK/HWTi858N7uhmo9za+WwJO/ZfCEuLlsIwK
Ly2ADs/bklqcbSxtejngT+Wgg/q+a5Vg7LZitr8+gG2fRuGNSr9VMaM64ua3IyjZc/8mEegQHXbM
7UIbIFwvDAagYclTzpmopFz9iFLXfnz7FJj4hYlKWVNi2swy1JEoPY7WkXhuo8yyMBgZJyNx9n5L
l6xQusRv5vqWjiHt2aNiYe7VPT6gSgNIghkHBBywmOnDIq49OUC0yp7c1f274nZLSLMASpMzpPji
x1i9C9d3s77wF/OZLOJTWGMkWksZkaPcM2RXF9wIPAa61tXGWeB2tPBVAfdAtpWiEz6IE81u/O5m
fip/tIv3GoSi/C+4dyO4kuxq8rOxEyvE17hoF5yqbG+dh+i0oqPXE+i7Sp2rteJGWeXTjVLSl9UE
j1vWE2Ng0VPSsWjL5YMAdL1i9SMXjghhTUOGnFY/RTgz69kN9Sxya4OQkIvxIOY+SeDN1QgcF+5N
XfP7nwkhtdJdu+v1nZzuU32HQUslobqTHuT1NwkcrybQb8G99+fWPARZe6UH+PJCcF/jfT4g+E13
AyrEFmK9oRD46hCl+Qf5RPvTVfdsxdU1A+1TlETdmvTRv606C8RPsRYeMV6QoASOed9erR2sZ+h5
TLtMYZQKvNB2zFG0slFbH3M3ALxxCbgnVL13uQA0LJS3rAZnEqTChKN4CEGLFeWJPmGIjH8hAMHR
zBkzKVThP+/13wYsg42pQdQ6fpfvXFNXPd7N8juYG+ls5HkcN/E4K0q8rKdxklaCCwK+2J3N7lzd
zvLsgTyH7a09xOo+RhwtASjBg/eleU7NAPsezWmi9fZ0i49xfdaFN2RJPGO3meQtWYxqINB2hWlr
4zdM6EE9SrdTeztdlWNfHXNhcqs+bvuyXQC4UKfdJu1eYROsVsTEM5bz1k8NtP/zBUmyJWt3RX4Z
dm19GICc/fr3Nsqa5Qweun8XvYpA1ADkLIj+IijZtZ4Njo6Uv6jMif9bZ529VBLgcO3KOcc+kqfe
b16xc3bgU90UztzaAmwEqlz2CfiTxkRaIY2ZjNu02Klgfkfnajgx1wvRqZ6Pfy86GdiuaG6l7uLD
6ubdPLsf++agNIdR2ef1Xil3UO2FcsMTfl+WOt+bRYsZQZ/ToF4qi1xZ3KhJyPb36z68n+TrCQS0
RDVEukl0DL9b5bYT29013bf6LpwXzTbB+8taP9k65AfqCUdbsRItV+g87LYErxHgFHt76qj5Vlhr
0sMUUt+u81z+ejQfWbug9yNX1vR+KI0TX2d8cKLXwRjS7P/+JcBE+B8iDC3RKu5CxbJ0S/uT2Wxc
G7FIuDsAQ5hos9i+dRbysj4nPSKykjFXwRvLVCo2hHKytJgF1g5slKR/Axbwj5wvDYG6rYgPKrbl
8q2V52HqLME3Uf18Y5qfbnqlbosUDT95asJFzBb6bR0j1ktOdV2pM7BAXbqOWE3SkIdLALJAtK5j
V7It9Cv93XrwE83uj0+54Fr6q7z/KpSv+xmUgNk6eutEOQAEqfb62iv5oHv3sM7UbT7dHjdyE8h0
BsFOwzR3gnLVFxPlisgrgWhMcyQFdLhNS0ld/ju2IXLPZgs1DWEk7BdjejRARQ/HXD9s/OuAm2NV
1cvFhhZz83GZLVQaFhZ9FChRENOV0BBSR8zwSJzPFkDYLad7OELqpMrKyvGHLcuMNcTyka5GvO0o
DT0mN6ahda2tlcglGAtYRcUHZnOKJsWy0iEf0UywszSgdjtNwAoCk2Nt7Er2xbn7yrcJfqPgGCJS
EdTWP2CKJWPSkv+XWKfoqi6JhqSI6M0vMe9vh2WeG3czacj8cHyBZOqB2MfraUEUzoERFwEyRD5M
MoSJm4HeDtZEKe2tTXfurfO1O9/68zKA8jrKtljOhNqJHk6XOrK86qmd4FPZiLz3W78pPaF1c4gg
ZJUsP+o21ruGsk+TKi69zH5UBOjcidFjqOtb5MaRm9AH+lP1P/3wnYrAeOfWxgblY99nsfoeWm+J
eTLiU0t1QebT9vd7lM4DycE7OvOOnsLXIUQo2yiXtLICfFPI3yVOteDegOnTXt2vjJCezeg4ef+t
iSuyuA6TpEsryTPHKo6bGzLvdUqxigI1JsGVtC1Tpz2MyzzcyKovp/4t8sTWDangsSN8KGxVS8KF
wbXdtO027naJsUNs1Z6NXe3Um5Q189f+IZFpKGCHTSDY6ShddOJ42bdOFjqyuvoB9v4zj87X8ihe
mac864ewqtWcrPQgVds58FpSc5rtoO85Xn8/VAD9ea0+/mkhIf7HYcJDwtMhiaLMO1UT/7DD1aGp
NaFyr2byEFA6VGGGux3hXwK/FWoXtlMafl0w1HvIgvwPK6C3V15pEmbYCyEkujQQPMtnlwZ8TJzq
9BJDjb3Tzya4I5wr+Izj52dui8VGLTaDFMhSwP9UAeSsq/grsKAbkuc4lMo+qqfNAyC4RNqYnO2e
qsNomdriY9BLc2oTxHTqiydqIp/L2MEod4vWGOWK7VCdpfpdf1LhyvOkBRRTBcyNkUdd49Id8Ory
7TPs0aD9fIp0RPF2CW0Q13v6K8vnv1UIiR74my7zm87+rcWn/H5QM4BXy4Ef4DHnBpOTrSuXZP0Z
5nniSjChhLTuv7lV0sQHKRVCCUSN5jGNeTIYIdllcRBOOA0C9w/yGLK9YUo3Lkk4eXpuLKjtG3Oj
4qeNbyoYYfPkoCl7VdgmjyWxnq/ZPTlY4d5kIyNtv2hw4W2+GvP/ldxosCUsYmFfjKcsnHJNV+Pz
Jv/Sx+9r/zOB2ILU9E1Wmcb/xW884K3b2kdTrgoJQB76I41ej2bqVsfHSsTyH95az8jSn6fR9LKS
sFVM4bc/HjTheh0Msaur2csgW1n8q7ZBDf5f8Md0xtYrllZUSUOjNipHHh11pA1oIWwlDm9zMkhM
IxUzW11sCr64QrDkWu4JZMHmdbYIQg7vwsvCqXdDqPa9tPv8LMtJyKzj4Nb6QWln9Tz4lG9rxXRC
yZFTR1vKEb8HZrSD1u+6+NjU5za/SMKHwq+VPktm3k3U4vPbUK8ealikl1fBDhcqFil1Ta8QD5XN
NY/iWbvnkg5wBAm0n+zpbLLMbqqkBf3Q+aQjV6sUDYdNurltCmhXXD3fhwztoawv8fVLHTYMRnk+
7ZySepkR8RQn+BFLpy791Mn3VPu43nPxiksayKaLV6z54Wx8LJVwiUELD8VtPdtchSCJg071U9ML
Z4WJC8RNqPAFpTrwUoejgA/OE+1HvxY1Lp0ACV3l5okPr8N9L3gRqMNLHFOxdVGSVdnSDvsOtEGV
zop8NGdgDvbamiOM9DENg0i4NCQ9K9kQcf9x5WTJkxHnPx4b3RR5cjRSNuYfGyf5WlylUmyxTuEM
wCN7MXoChLv5nF2PuC/qaQMK8DaT/Ys3lTE3MyWdMfkTjARpnQjuPffK3BvxoQi8dT1JcK9w7BUi
CG7LH9ZaJpsTmFh1Tc/iyHk2oWuW85DsWLc5yl6hG+KKdtpMiFk1dUN4JTOOKh3HdLmVwg27GQjc
4a7isKBy9OqfmAa8eAhMojjdbrvOgJ2b7qPxtNBfrq133aL2z64J1iurrpqAxOwFeBvI5TE09tKk
omKa8OfTdprcdY1qfgeTNJErWYIRGA2ECJQFsx6Ad6zg3TifOzKePiwK5bvZvnF3bNdYUtPWqZ/C
NDFZrOS8WBLdwQWa1Ni83Lz2+frBpyHceCCHJRSniwchcFo1o/AlvheQPo2i+WDaDDsN9qLIvZeI
Na7E0Xrz6HEPZ/NjQ4Ry/Nblc3h8JN/hvJ82ksDRHJkTF8hF6EAciGmmpgNtg8OWFUAfr7B4ex57
OjldeHP4Gy8fIE1WJZYot5RcmV9s4ps1qLupH4Q9g4IiZG3RqSF5ZIZz4TdtsOzdmMPWzHcxXChx
p7NgEneWuLtvLNuwVesYXo9jCfLuRFZe+RCVj6y5PCZz0Js2LgF3WwYBur00r+4+2+0QlsF9k6Xb
FGtisWTBXRaH00m9ebrsqbJXngnUCusShMeeDH37oVAN/ByxxOG5y8fD6pOELnM01A0Zg9jn5akD
kMs3hn0BazzMKG9I/DgMhlmerOtkAnRKOMRwgaXu/cuqF3e41QhDG16bTPo//dWRKK1bzqeePzUJ
ABHIybHJ6elF/LD7+NxAYpzC10rttgQXdlV0yB8Hww6M4pSwKurODHby8zKqKqfxdiYedND0g6zs
w2iP97aJLq1wFsOT8kCCf5SOoTEw8vamlZyxTivmLEDm4kwvfm7lD7JHuM8krmE7EqKGuIkKu85X
jzowUp+AfLTpNb9RvTQPtqcOcmPsYG3PNCct1r1GOsMtSldyxMhVB1egqQ1ZwnBTw70mZHpdjSKQ
wk0KV8hdAxWPVhz23HRr/RTDoaeSM9oOgOj2YIZt8VhgRLaC1F5hsVVmZbj41qPN6jcl0MjmdLUh
6EV/IWJL2PyeeZlXNzmlaxIagU2lKEL9Y0WVCgFwmdTs6xoxOljTW/gE9mJk1BkdEX8boLrFGAZK
GJj2K6NDvW5csGOc6nUTxpYQr5k8vhNnqcKTeDsk0DaNFe5Ip1EXcX8kSVz/Mo1fG1tyG5CymwXO
4RmEJVk9zOxXjiZ+WoUQsO49H6EXI58t7sO7jaI0uenqel3c1g86p0wH81z8cL7gMPnqzc8HFsRe
+FEIG/p963oCRWLwbFX3BYrMl8112Y8rVZ/UIgH0YLGO+ukOg070sun02A1ujPSLRwKDcstG4/cI
2+krI307TJBqlOTFrh0D1hgGdtAlm4JUPml0RZjniMHv4af18jousCMTrV8ueZ8F/0PYee22jqZN
94oIkGI+pahI5WyfEA57M4s5Xv2/KHUPPsx/MIAH02h097Zs8g31VK1KknViTvUJ6eLR8xXQp8E2
hl6YbJ7ploLSYLnaqyEu0X8nPU8rWQfWvjcOcX3ufCuM95W2f7YHj0l3duq9c+mdh29JcNIFY5+I
1vN2RY2A9Fy10IaYfDdLgGJ0W9n/9wmKwKFki1jh3rUHQN3WW6HdsIfDCfUpAjqkiF4BmJGx8keK
tuDA/LPPUB0HpQWDsbNOfvdL9F1NuTR/T3IqbcaSaiYtFBNQ6Ugn9Xg94da1YRDUHZkfNExNIAzy
UPGKD2MvoC6tu2lnnnFLEsrCW3lA6B8xk6AqX1jFQyxaCYZYwWqox2vXenfq/QOaPkXHzOoGWH/o
KlZg7u8I6cxpilUz8BysE8oDK5IScE3XNPnA6kISRWq16P5Y54XtNRYqZMbBlMgbObY0t95M8Z5U
DpaoV7rOS+F/0yzeVIdE3oURko1zQCvPccnO3/yHd/qDMjECH/pVL05KejGkG7J2NyWX7GYXv70m
5nX2of2rtr4f3WcExmp8dId82nRXN7rKwtkNKSLatJh69jmSmL+Z8Pu2ZghBbx3UMNnnKK5ftA0A
2Hl9QQml8pAmVISf6Sz2H8/ytkNuWE6lqSFsdWkb4/VWaD1Ux3MhZTh27o6QsS7Bj7dUyCISrkGQ
nnOy5k9PvcPT20egfJy8cQp3Y2o7RQOjeyylU1Sd9e4SzM0cHe8WM0dtb1J4k7LrkM6jYN6GF6oN
omMqITyBx6sSGjaPbQJ0wWHjnHbXj9RYTsplbwvyJWPO/oTee8SMOsn3gb+rk41UWr08G4VcgH8x
7ZEkAxfPbumC85kJKiHOvRQdmuhAFKXSDk+qLbSDvQQiIwsnNwEcNBaJ0SSMvMDdEkgG+BwDvvVU
1I5hubeP//G1PfPVUr/UFk5sqm5a2D/i/7BXy/L/d6tU8AaNHiH+ZxrYrDnV/R/poTX0dsiNmLxg
txePnG5U2CYqfMlVwlOIX99d1zPsG4izfbiCloSHA5mf41k3mm7amSRvWn8LsQIsQezxZpDLHw9p
Zu98yvlHJt579ZK/ZsV4eON9ahxU6aSo5xZybX9T1Hsww3CmxscB7mS0CDx+QTtrX8a3UrgZ6p1C
u0d4LsSTRyGX/9H5H7JBsv6nmHwJ/nzSXJr87ItWp4B93dQgceQDTNHAJL43Vp0fGBNpjdMIG9Hc
Jpsh+ccJTbQJGYr9g61iQp06dxjaevRlGNHvueQpQNrPJgvslVDarmp3XW9a7aTXJ+yARPlqRx82
BBGSEU2Q0nx09XxG4mdNAad38WYxGEVcJPFYArCyqIvZVAPaK9/ml5F8V8OPF/1AdpWX2thsO0pt
p9MwnERorlsjgGf/ldYfkXFbNVghlnT6wYIpgwXzP3cTGrhSDhPvZOGqpmtpl8LpIFhgAaeEF9lh
vvgRlV/zKJAxrb5nH753rG6DuArMVV+uRGYjXK0ifK9jWit16WZcTPyF4oOimPdM9MVZpk8NB8RZ
PlaPAuSs4sP52i26z6KbYcCOUXPk+Xoqm1BFtrEGx35vqHtdO8gaSMRjcKav+qy2I++qfiUQnt7q
TbsyhaUXTf+OlXpYkQXG2U7K6GM4lfrxnXVU7aIee8x9FrZwfYOqZQnwqjAeArZq11RsDOdGX3RA
0bJjqJyewTU0rqJ7T7VHOfkwFoF7nts8oobmuBqWUefTDuK7IN/mqdXWpwlfYKwBCh01Mvf9MZxl
8a0v7/nz0Qcf7EbjdAWFqI2PWn3Q1UMVHnJln9/l51dRfxwpEM3WIHFoMteka0AD+L9MHPuIxKxk
d27sOUXDykH+9Xgu/5diSPjmvy9bvLY6lyxN5pUlmfNf0IJeC0u50ToKZMHUiTdOuJDlxZjcIRnT
kUrfwtQxR1J4S+tHsrdtaEb8JeYoTrNEqY0FYPwgtky4JEzxXjOYOEd+WBUcaHj18XRN7LIl6HzN
GksVD0Nx9PID5m2deYnqLaR5AGhkymRmtHP3Mz3bm+Junj5nnR1j7hZ3nc2wRvG3obKBUy/1Dpz6
uFmLGJunFAegRvoqiC/LJ2GVUwS/RZDsx9BYwkZenS8wSTCP8NIY7cfgfujaZ1p+ui269d6o9gBu
c2UnVztf3ZoRNb2bxZ/CxVqAbWct1ivxebXieEudTSA5tAIX7hSHt0jhBc0P8p7tMtXG2z7bZU/p
Cv8aB8FFDRGUH2k3minyxztevVjIjV0l27re5/Xet6FjuxVs930JYNfjaPbxzO8E6euPxKBByRpe
NUgLtRh1hV7AGW4dZFZ4oseYRfB9ADBn6kxuCJusFKxakOPkAF7SVAxR2yZAAdxPOg7prVFxAc19
cdulu2jYlene4rKx5S9TqhkYzrhIHaTcdoO7exLZW2U0GK3h/FEBCL0OoQF63dsbLuMo3BnldjKQ
518L+WhxpfyviQ+RDbnuP9y6XtuWxDFBEtS7pzbF0Or34wQSk7a7oykXQB1NuZm3VJSxXfMtLzz1
md+gC+4h2Xtwy87uHy6J6ABqc4bvJD3tJD3W9bkor/7kkdh1f5uwrksP0f2YlFOEePGOgVYIHT10
tAEG2G8KsDL+VvPPollm8l3wb7HrW9jSatoUQutmbpTs7IVHwXEAUsKX07Fx/W8rrSr+d5ZDZYgz
mRDXFM0JAIn/ftnavks8SRb0GWlLPlTGK0NyQ1o/Ub8W1TjMmSzAXI0w1+kQnwLUDvsmW4q+E9Kj
v1pOMJ8kK0rvcwInBIehA1Fw0dB4vEUTccVj+le2SmOnUajqHrjf42Wcy8FmgIKZwkXYhSsAeY0N
ukzsV560pv2nPCnGWa9xflJm1syTv+20dmeZsQAl9LaNFa/cEpt2PWs1JKONSH1ytFEfcr0g7zxE
LN1ObmkwN88xnFfNKmcmlWtPh+I0iCY1fuCTUp1U9eRrpz5B4XirGuSpSehwbN1kRNz5jRDYj7Zx
Zb8nyTjgyQZRAhERK18/6xVAFUogtk4a4yEmB9mNZatvGyY1BdgmKSVwof/YmrQ2caKplu3dWNfd
+poNyPRT7dh9NB/pkjmdXKzHrDlGJ07VLxhX8recET/a6zSmhTMau5Udc/BI3XrxVmIA0a3LV5wN
FBTqFy3WMIBw3+Mrod1+itjRvkAzKiJHaJm/dQqiepHca6cQlsBo0m+4qOl3uO3wpr3wOaAEVGEl
uSNyrxEW1QeORn4cBARQSiGBfkN8aG6wKhvz5POhcgdLddEf4AHgAyxwOyqfT5IfpbgoGY/9O/tT
9ZUijQ5ArIEPG9goCAH+EQbnHqjpEmTMObnlDJNpll/QenHrTFDpaCy4MCwm6QEJlJfrmUk6oDGM
trGw1n9yfxq6a1Hlmx9NzonIIGVrpKPDme9Kvg0yPvCbC2cKVuNZ5xd9i5MptmfxYGQImDjO9ioX
ZnF0mcoKgkGgkKpfTeJVTIcc9RwqxuV1OSUERNxjWHTawvDh3i/Ve/rJ/2HuDnGcjOk5mGecF2MG
QX+87I+p/g76Tz9DKhZGga/jy1x9coP56tTR7zh5/n2I02D3ULJp+uRifGqyC4yTd1hCVn5j5Y/Z
z9E6tiBVq4zc9hYPY50ebN3SonPc8Vxfi/Ca35h2iNPyV2aCnxNrcWJ3k7e7YqqAWgzWzXUmmpSP
r9IKC9vST1huFlG70AGAzFx1KWM8HEYt1hg26RMtezsybvbFNox3krprVLAtYw4mYO6/dzV8MFM1
nQsfjKAnyphDYwA9qXbPcKfWW1Pb5Mu3AxVtTQbwC8Tn7g9rCY3uJe12E2fC+y448cSBjlE6ElC9
bw8M+tGLj5h1k1ffSl7taAyXtE2qYL8aH0UqZlx5nv0MJgUbjkGweSpSIgds8g72AvIiWQNTBS03
hVGGU5x3SPukawOg53YJ2bOPjpA9zXJP1Zm6yr/N5qK8VM6Gg0y7Tr4LSMHlgRqI+JSa2NiphMK8
2uHePmGzDikQMvfFcIjzY0Ln7Zwn+RbinUbjUrHIlbPuUc2Jn5vBJri9CyBhOxH5YqI5pa2c5nV+
QAMb9itjwMmJ417ASlJYbb/ivOcN41CrwIPnY0D6d4FMCIAwAws/J4Wl4Ebk4d7UvBOk3CUIg2Rz
wu5skk7OqUVbPwXKCp06dUSDnIGPHZLUuwRDGaho0lyV8K6591Z7+MwjnW0925IJ9q/4zZX0pnNn
RnYK7wH5496iPTZXnZz0gHT0mmsf3vHI47NFIlSitYG0HaN56vqyxz7EjMlWH/2JD8NqAXhk8OxB
g0G0cvrYNrtx9UfdNcoT3y3qbgawx7wqa1G4d9Uj8h59fC+Lm0ZFhTKlmp5LIb91+F06EeD1O2VY
wtP2SJyt5L+cBLiTIzphb0J06oiGKUd3uLfCNRfPSnXsz3KyCzN2jXmWn/LkQrFfN04Z8nxtEtvT
sbM4ZeWklRPYhfgw/A91eGigVvI7p14pOMCMdU8qNQ9UYGcjqStdHgsceMEhDWgN2U1OpfMeoIev
G26QUdS4jJQFDFRm2x8gUA0iQ6+iIKGEfUls+hvNHHt+80OVaFbTYxJaRWvZPnVp+gVyJCQwWvfA
pg6827Pg7oekK2HLjyvwsDfEdaI6am6jirPk2TbL7vALlEWhbux5q6lqtFrTtsMt7NqiWws0yjQr
LRnbY/m+uGETdfGkGY22QKy7/bv3t0svknSjCA5uj0u90MjPBT+LVy89TOBe0shLZmOQNnjFJ+ib
fwFQmA6BGBBp8EQ9f8qWR7bl/dG8ftYb56C5UgSIm5z+vPpKCnRCJfQCeOvf5O8bycCZ4NwKG+O5
81cPYDZR4VBL3pijkaSaZ/o1fH7wa8rnvT6VzqQdcI++cTOwUooVExYM5VzceQmpxcJot68wJg6H
1Ji+58CMXc6ecBe1RzKmMPriJx8wO/7k9bcpfJWZI7Mw23ls0y/ERuQzaR57jfnQvM+Zj5axiBI7
gylJ+/E2oD4o29FfN87+jPgcaqdMOxFf/ZzIF/0hC19m8NUbDzG5i/01M06xTCI6hKktz8t40Q6L
JIBuvfT8EaYSWKg163yglWsN/I9A6arPNoLgEGIN51E2xlgbwfkPJUvEBFQ6wfY9MMaN3Qc7hcDV
xmO257J0ODHFTE9qgg5v9VYFt+7gQvygLJPIMmDsmbHxS1vRnTZzGtdKngBJLQECCTro2iUqlMLO
wynjuMf3fEpMR14n86n39jUAkX08IXvtj8Hc00aMDsizDuiIaP2VnidW2aA+GNWhJJTB4rXj8eYx
SSH2zAkwci40qSE5G8XI7SCI40/oPoLOP9eOyzeFKHwdxPVuHWXrylvrlS1klvwRp1OxvZUkw+22
srTi3AknudobBHBhjAo8AI7YOZkFw/zQE+epRgShRBzmqrbXj5lPK9+07e9KD+Xx1uL7pBEBcEV0
agoUMryivTF6RYv8FGpnvbga5V18PvyZl1Hj0FOL47j9Jss2kx6WJ9rERsUlZHG5n+TUS2wHHdfm
Bu/EGOhUGfKtARofqVfEc+Wotj7ZCeo4lKnFC8tXapwl/ZqwAg8jhwlGEtHJRFoHNxHaeTlmG7DB
VP6J06m5r+OzthAIgs2E0FLbC22HyL2Sw8qqb+gap02CP3XkzAGrOMmQAJZgD4MUkPCKxIkRLBPM
0VDDfYsvSgKWCqDw5MRBkSEcPAOYoRLGOY0mXIvZl1TMGMipOScemnksci4mLGsItmypcDHScIm3
i62pET5pdqOe+xkYeOE31YTvxjJri8P4sPISuy8sX5TsnAPZzXhtN60xPWfGzI/sYB52lzq6CPbb
+Mm1ixwhiIauWaUyiDm2ej6sBYdaY9jygjZ42FaeS8Z1gmynUPUqLueVNUmQKlcsvtC509fK2780
xBHzvI65V8764kThuHhkNX08H4Z67MzTs+K8C+WXczHLOudizheV6ASFo8OMbkZMN+dYdqvBm5Fc
M7OtJ277dKeM6G3iY+y45KzonVrn4pYIGIuDSbFDtsPCyS3C6+yKmJEdP7BsPh8pNRn+lfVVp5ZZ
sSLbQwawJs45snP1hUTpxwEmpthUH02xXBCXMF1XR/peLymVnzgr5TMs0/ZmpuPgW9GO0XdQ4XSm
YM8ienerCdRQgzh6XXFLtEfyPqxqvG0wnlm4SekxnCbdw7FEz7Yku3AumCMNMBr2pTHl4AoJMGWU
I65qkULUVVWuFHG1zVbKGvNVFUG/v7S4Qv7mzUkNT1FxCLw9qRafyl02Et6JbRXvDf1Q98esOsdz
oTlkyXF+wcGgVZ/t87uZzGh6fQa/CWar8CcQvxnoAyoRrXAhtdM+tftgX1Y7+QC8E3YRm79aA44f
j3yM231yDZ+9eKyNM+/qR1NvSSxu4I9qR3jZMO8ZRpNz48LE3qKJC66J5NzyYamNfXvWgEeGywkH
mo1prnlcsyNhOYoPRfXReV9l8+USGAQPcXiiAXlHBrafzGfrE2KaEJwwA0GoNx7qcJfia+1dlGm0
a8XRnUhSuUJJJdye2DI+ipctTbCCEg7ApYpOSnFodyFXxGwViGupdlgdsmX+2gaSbtXnFlgtxo99
5HT6OvpMuulc9XZeuC3kf2bAg7gx9e3TNuIdd6qS6dBRyPeNj3uSvwvKkNvJyDEUbJ/+qnyTmkwM
RpQhJaDdrYa3MQvtKLLisyB/SfJXJX+16RcOt5hxYzuiinxbqlOLxU5s/2jN38r7k/m/eYUoaT1h
OCXfXfrVFJ+e+aEeDLC4wXjY1+o5vz0j2orsvgTf1HUFcQ5Vasc+Qin1PXXg8nPoMOWDoSFsOzyW
AbdgQH5XtAACQqJddbsO2y+ZcePcUEI5uRXdeDaVHlHxUxc/SvETmt9RR8fHZ5N/VOqt3GUYIqVl
kiwDTjMcr+nWGqgoJclgsRPV8nip5TvjrD2EhO+cVrek0JrIe49D228wJ8z/fJlsk5fJNlN2VYiz
ZtvSn+vyPTvR9xINhDzI9EkTNmlfel2Z8IbI0A8QSq13qk2LbBANSbLE834y9olvM4gdQCLCNqz9
L8X/8oIv+iVwoCOA471Zq/G6JpttwRnxqGk0l09pOU2oTNkRbmjN7677EvMP11I8ZwDJFo+sO2r0
NLbNjs9GDQ0ter61jooZ1zptHMpk3TLulka6Ul5spYbBqZ3on8tz7V4m8rXtbkl3C86696fz/jT+
rzt8q0BH/gET2nm6tu1ff+uFlyY5saLIkx2ykx6MDQZvpEe9Tl1KR5neNEDZXpcWzlj1qPMUni1+
FtLrrNjvODTZj0HicXvYJHJLCBT6tXbvyW1kDLYrFrS4XfntSmhWuBDdHay1L9EFBrWKufzyqIPa
OtX4o/sbFQVRCNzjHB6b7OuJXPlVy1+R/KVNvjy7tfJsXTuBb2EL8pJHXk7rEtr/P0UcnM+70Hbl
/W+8RceTmuWv/jFJiUHxK1tlwvKXM8Xb+PqeTGGd0Y58+LLcUT4tnXOakhpHPfeM3k9qeglu5oVt
gmdZrsfez5pGxudUKYmAVt0oDyKlVLA3wEOMztnUZEK0BgoMdR9Qn0w0mYOqtK5cgvNztzx5vIfZ
RZlc+mn0OlLWLxPZ5K/6qPVH6T3C4S4Wt2d89bxLrxx7Dim/9WS8LrnJjAuXzGQ1Xk8mRClgWJ4w
hhzfNzH3KPdznf6sKTyzOBghPZHxUPJpHNOSdAvUS2icQD5NaFFdYqqYYPDXAyAt0AqOtEkqU58E
PeA+Z+jpUF6HzbqivmOND0mtKMcjrL1UcU0AuBvWfCvaObZdJqf53gTRMs0BCxBWsLzBcuO77l5d
4aw9z5pmAcNqZ6gYyOxIMYJ5zburGl3br8z7BhrsxtYxJkmlbYSNRk+FShHlnhtWr2z1Sxza3QeH
n0Dbwtil7oYDZ7tMJ1ehudCjQrWPFh6NaY4+F+wobJhsUblAZ1JqXe4IYG+73Eo3ZfohTT50bqY0
JKk0A25ceTr8NXFnT+VqIyAfRpun7gS9g2uhkAFWr5MDkqZ/irC7/XDEJGkzEdYqqxpJG+jjMRL8
2vsQyAJivWI+IO4m4i6ebEX8bs0mzB3emGJfUBKS7Ip2Xz+Pk3EYwyxln54ZG2yiB9HHYlbLsyKf
N/I/nOteW5j+ssQQAbDcW4npqiVTClsOR4GygjoRH0PtkMZHWT2UL6nkvXMyopko24HrwJSfAMW8
kH/gBnLyrpjV0PxZrH1zO7BWuQfTO7UIudPuR6WRULxowZ0m1fjB+YdFmUWaE2C4URiXRuciuKbZ
rbLbdW6c2/WwD83Uzjj/4iyoZ1TgtowfKaXMtsVDIWeh4oOcb23C5hwPORpyL4QrghBgdBwb54BC
2YpxcoXxPHbHHEBv7hROIzOK4otipeK/xP356CRh2pjjPSFN6dY7FFy6wnsU3f0LyZaE0fdn9FUU
ttjaIvUdPe3cNmvmsBxoT9y8YVbusPz0S0LMlg9I6MB8TJyi8vztmKoFluZQq8ToDr1rQmWEHcc7
FdWL8JG6z9V9GB38bM4wjy+V4kEZINiS4QArCmYyd/oWu6SXllOrqC6r0F2G2rJjmscPGuX4fRrh
B8HllCg9InAkLbo5WIjIAqZPNByZmHlVApQiDjYZfANKivWVjHQCjyWfvXkbLX/qVnkBS4FLM5vj
zmF0WFU22GXxa2OXlYQx7UGlHK2Zyca+sUB5d9ZxiGLAQ3kTrw5/Wgz/4UXGQH9A7kFlrROHdZ7v
Qu12z5fVDk8+vy3uwdELQQqZB44VGVmyqk8n1ZwHo8vpw/t+C98v7j8hJHKKySgThZON727rdFeb
u5iz6AhE+Mf02I3zdBogTL5Iq3lOKnNJWce/CEmVTT1vY4ua4wv/eGpzaTvghCcKNc0xKein6JVT
2tdLol8ojDKBILzBga0NFNuovxOXAWDyiMWHPjwK5Z4MdhEeiP8L8o5jJf9G8BqvNu1a4SZMlKJc
dCB8psoWJRow/Iii1CGZ0CvPewbygxuPoO8NBUwiRIktUA1b6bcizeK4FibdjC9+d5TAk/RqbBp9
4LYawZ22a261TBwBUVS2naoOk8i+nwrBp8LcD66LaaV/NfEyoRgOHEBFb2f1pYXnXLok/QwQSCGf
ALUzVoiCFb3hWCNxJnNZfrv2mnBDlSbPzEP61UqLGwCuxaT8y+dJgWsidz0PhnjkPGXwH7TAmUPf
4/XhXoyicXSAv/GWhTB2orX8Y0yZ6CA5MVhingqhhIP2L/YRvSRxZ7Gycq94r6vPH2VrTnZckkQC
uA6vPu99f2QM6h/E4sRD/db6QdfmKH6+DM90FAGFbgeVExWINhWuWhSqsCihcMG1fY9veUu0z+pn
XFn4ANgWuXo2oy2J4uNZvNE+dWpSqVNEUspuYXdvykeVfgCnK4e9O/ko4k8zBiF9rL1jeNCwdTq9
5vAoabzfqwS6WHLuay68p7A8StJBBi8l7egaSykrlpYd/Xt23C5ojwD5xUES85ehWA3Hk8Lu7KT8
Sbuv+EAyQNwju4YnDIpaflCEHVjQJ+eFwSnFdfgQCYC083ZRHfwYivKxHC6ld4coEe2T+JDqh8o8
Ps1jI2LvOXt8oZdClrj1MMFAUdlKvTfDsfUhVPcMgPsFeIg4nsK2Ma4yDSinPjzi0qXsiEwGcNW0
n97kX5ZhqoQ0QvTpjNoimZect55rp08dT3Nuj0pjTsVTAGmkk85HpMB35dggcPk6lj66/RbFL8HX
BR2C+VJg5073MZB4UuppV4kk2GfqRSumS3qYeCJgI6OHIiBWWBdyaXWrmqNRTP2FS3/EKuRgFz2y
4Ia2GVIOZWT3QKKXewE+MRDjKWMz5QR+keYDTlT8V8vg0uoZh78vr7KO8K3Zzl0+aLmf7Crki7FF
mmuD0+hfvG6MFeHAyvnouzb7g34Os0vOWFA8MpdyUSAxpdCilWZW2N5pOEoLq1ZhJJ+1+jpZyFz4
giuTNqSV6vScWJhfixCSwQY7r8jhPd9qgM0ZH21UY5V/SbynBtAVDAP0pXevvnSltQ08NCHsHQoh
lzFuUirRqW1jCWRsObr5dRJruE7sIofvstPL7TA4/W7YJA1kVqdU1slkVVrhr0DrWrVS50934U4W
YorZjrK7ueLNa3FWd8xrxgcqcynZGWETDJ2qbBlw4J9j/p1EThZNi8xuKkcXHFngxDbKhd0yLdl8
lpBSaD1HDRMO+o+UX/T80vRn1z0XyXT4HD5TLOvjoSN352m5KIYFhw5uEmG3lL3VJF2Fx3oyI6lr
KKviD0vrJIPpsG6XprceC2lek/I3zgzJRgwJadpCCjd6Lm0bxYkA/sT7Ce5Il5bmcx9fcvfCMCa6
FdEt6m5Ge6ulqaTsaC6cGHjMvnP1MwsXCVssDgL6aYGRhnarjU88C7ZIbYI1TsDfeBYm4OV64NGX
8n9WbW74YbMdL315dByCQ+5O03tC455+4YUZin2312sUjSnP4RNpsmI1n6ONmU+mbVv4TejKMDd7
4ENUtbiHXjpG1Qk+ztotNhJYbuWEkWRgg4zWIQO03UD9AGtSkO46d03l4uw9fxEnl/QFssHb/NZN
OtvLdyaZ3mT6yBj4Gmf2R9ZfcVjxXIEaIg4MT4gjPROU50r/EfQlRVGx9ZaV0JxJmaRfrHYNM8xo
tPjEyq3urjmCDBOPwBabU/gBfwZlDi6ZdEO15wjm93PZQtBWtTF4yRTd9GwyVMyfXb6AMQJLDSyQ
4R1mmXyaAcmnTQGCn3tuXQ6p5zahP/c0MCtY6SVUtqWJ1nHT9/20bhChbkN3z4kvLhThkBXHpjjm
/1qwcclgwZYJmNFpvphohGrnvTcviImLMzWYGV8KP7lg6p38YhuTUi+2PcFHsvYUNY9xQKX64so0
mLHFt47QXxBnZuR05PCEwKizpb2V47cPAH5p6Nt8KiAx77UfYmnFcP9l4Ju8JGwjdSKO9PWaIpmT
3p8/3UUXXTlXZMNZxnB54hvtaKCZm1Y/4580iFXgEZbGN3R8m2hHTJbfVWMV4vjLdIlpY/iZmZCI
L8mJQYJer/NkXVSrPF6pVE76i++IBW7qenO/m/uPkZQjUbozGVBAqGqirGp+Uz+Y4cP3ycHx0qLt
WTSAMrTHZE6N6H0E+8yWDOupjwzlO/Mkd9oFB6PccbpnuI8VwZ6cBgYmNeBhLmXLYT/hsnIhLR4h
W5zpuNEaLkLVONgwerTglc+Dp6ICT46CMY4xu2L5KJnjSWt9nPUA2Qm5nnV3Lbo3/V1OrV5gdGDV
0pY7HR5QeSx+IYaCuaIjVwFQdqvRcuVvYWX7B/5uqoPmIqZNdbBTcMRLxh+LZA8l4XBCQwfJ3+Vr
9fwkalR/Ffp3kP2KvWWr+jeMraaeeiyk0RoxcoxYxWsCe8AAfTx91Busg4xTx5r8YTLvZ5hmX+kZ
ojMVr2k8TtaNiMjCylvuDX7ReLjQa/PoLk7x2HEWEdKttEevAKBPOQpkIBOLAlAnCFq16rTlpvuR
9xheomFZ2KwJ+DfAXqn0OBGSGH0+T9W1JBjlNHu/zu//sXkwGdalTU+gHKgLBPLeiru7696b9ENO
P8S/aUsV+Rd8IUP+YP9EW43GN6qolpBJPXkxSelqmvtTLOg5s7ceVvxOJc/pHnNsYu0BIv9cCD6M
8tPUPgfts9AYBH8mzcjMFyiUR2c5tcnJCw71E37XtMaZsxKFBc05FWqdHSmH2GdeeSwcEgupcvD4
LGtPALvvYBfTOJWZp9Y/ACGhqtiiVmfRAQzGiOPNdFoCzwRYK/7hpVyhrS08GmHhr71OS/5Uj8iU
WV1rVcGtcE8V2jpYzm/wU1ny1QKjkG1/wVSUllNuJ/k3lkKJjvY7Vdh1jqFx3YFwUhZJvpAPJn/U
9Pf5MqHETH1fNU6qtokV1qFrMZ4KiCNlwI6YqCtMfAWZ1gyUN/oHR5uljs8xu0aDHUnTgPwbJTwc
VkSLUQwjESM7q1iiPzjoAkbDGkAxJHz4jnB+4nTm+unNgNEn8V/qeBlxGHBspDU3Vu5JA32rDT9K
9Ilh22Ew5ChvcgwvHlL4WZffYv6Dix0X9Rr3MIcE0lq4M6H2vUdoUPvCQ9hZVQQ7ZBdHOwGwF24A
/xcKbG3DD9Xye7hVQ/vZfPTxw78y13ky8VNsRjt9P0xL5H7ObMq2mMDCo92+tPQLXVTsiAW/NnY0
el75YEY+H4eZzx3tISCimauMV75Q+Kw7+h+JJwtzYXyMa8TEK3V/POSQwPQytwLABsrMYfqDuSIo
N72wwW3ySP6q3sn9bOYF1B4fZ9uNm/nN1bCwe1PZv743GBK6jHcJ7Y9iVzNXQHSZdOjuhLPdujNM
m/kMpB0QLlJUxWQDPu8H8/Xo7HHvnvYwjr0PHmRDf8VDt7B10fBDBInVQKB4ccW1s6RdD6jKy+LF
AmRUY/lUak3+RjrVt07cvwKXCFj6qWxOuY9L4AD6OuGHOjhRsTHnejiXUIVmT7tktjRmO+Jy4ZcL
GnZcfwnIC46/CETcW3XpSmxXbbu6xJRan13zzKZemVcKhnTzOkn/sh6i+RMfxvb5VDYGshHmv9KK
EmxgqyBe5dJS4gzIyQ5UijgXsDN8zLPMmnh7Id5/4993+qc9XDxb5uGnmlq37LMbQXSwPCr/nD66
UA1hUND+/fSmmO1V7YVDwXZs4qZZuc9V7dpInp5x9BXmdo/QvGnKAmNCEuAh+e6jre8RyVMwYIw8
S/MSfcuH0XRS/QUaBzFOSsn+gpd4QuHlLdmg+GL8K4FWrOueAy2xDasz9qr0Zwg2Xb7KgOR1OIVh
o8aQHdaF+j35fF+bG6SdfnQL8uwgmZr+dcgYio6HpSflF2ySD/eTbSasaHCxbWoY4LXRbcIxiOnn
+3iNgEnaX53XNETjlSLGPvcP+U1N9wIMoYQMl53RZsI8blgSUWvyI2f4Rj1pGGIAvMGNkG+yfNNw
ebnXiJcj2nBCqkaGoGs8ZPWmeBezOnIxM5NL7t29yYNLb3wJlavecZi55ep9KGjlIw15i66jSf0F
WNOCQ+HkWEBfcRMq94IEtP1as5/Lk0LMZlp8u81Fxgl9t3iJCvnqrVVmEzdeNzatzsFB/NY6JKR0
LgjsUpOFQBjpk2KqmI4I7lvuisuU6Yhbl05Udxl9i72N0MxcFp1iUv0hZkfa3ugsk+wGLbPHevkE
zbbBnYcPy70V6h1E4ASXy/VpzHRhbKVmRO7jmAYW+P+4Os/ltrV02z4RqpDDX4ABYE6iSP1BKRk5
kohPfwao7nNu3WpX791tW7ZIcK0vzDnm/2UvJJpHTV9jd9vWyXcZ/ajDdzN8s0cvdccKfo3wZ0bj
ZHAFbYJhY/qMbJYPxVXxpeOaVIGbnuKXhxMxJ7yzaCkCX1sMEKuo+AcvmwI/yAFCqBK+qdb7BK9E
OoQXKFm1/ooZEi59JNh/W9MAN+GtZtHWzJVq6rsoBxOmPhGtC5INbs4um2nK9xP5ZP9BEHkOTpvz
fcuc5TEyiGEyfqqR5ND+MgJBgv7ApWA+fxhNMMggdpn4X/+N7rJxpfCDYUr6oOl2wMEy/2LAhi6z
Z03NePEl52pfsqZoNyurY4yAVD4OT75d2zqrIEXNCWU5OCmM5Jl6RJbIRcAatcRaMU4zy5Fls+eD
1g4duO82v5VqeltuOmnZIu7ZDM9NqeB+g564iRqI8Juq2SgERp/qx5GckUTai/Pexz3hjLNB3gop
kKp1la+CGDDSWq42o7HV1gu9sh8KC9zF8LZvulO344EgpMOfNtC+uEV9aH7VwmcffTYg+sHnCBOE
PAcav39KE0q9zDYPuwtQhDvqaFNL9qAoGwQRFEK7INmi63T8orcHbWVaa3QCk2dsHUe74PnrgiMq
l+zLmm2YIcgndjtcMAvkaeTY7uykmFGQPrijGYiqMoRj++jHrPImAM2TqiSZfhWakJymTstt2gTy
w7iyqluJHSd2c3xklu51g9vU7AwGb9xnMb0IafKbohNsgLEx8jQUO1M06FIdXBBI8HPZ0oOF3KIi
k45icq7+cfDc1Nc7RP5UV0y77voVOkVWHLlTT3+PLVfz9/I/MpPTj2znjx+6wsfrViDfmcstY5pL
n5ysgBhDvdtb/vFBAFh6TWdNjwbP0QNPccPvpto0yyicwA/YSNWQ08uZ5hrIQMLFcFKo6YuQNWXs
COHBB0AMm4kX/9lcmM/SECg+85+fNFoT+G7OkdyiePtbelcPqEAz/Y0ySHbl4p2XjxeLqGhjASca
Jxxl0U3ic+cgoZ1JP8MSXDGb8giidApeFFEWQ6An+O5iWwMuDVGGbOmY89tEA81nhEBn4tEqjgl9
MTUxFt6heeO2ZoCpE5bDsEve5BCSXrjgbfAJNpPPBHiH14ANbqgABnoNrNfu9W/IPemFj254eMCx
AX6afvjKnZV5rF3lK78kOjWgNWoitI/l5WlxXcD0APU9xQqar1hBA3+OYzy9IXuJbkuPpd6iiM4B
92TwHha3dHEB4q1327wlM4FV0F6JmVLun/F+AiF0rhpwreyDgvCTbpfnJGnMhXghEhOmLJoRYtky
iFzFzfNtke6e7S5P9qPNDYTc6iQHZ1k9d+p5TC4Rd68CeOQcgsA4RPHBVHbYM9UDfk0dAhDvn9sY
84rNlLodiOEtz5ZDQi8pbwf9oFYfAw+5spt+Ut/k9ZoinMxrUFWPagYTEJ3Kc6bW+28GAMaxIMrq
db+AQSXvHgytHDmwPoxiPjDs3oiHqfAkVXYJCUurnSmmpSCsqMEsvsB3kUED+RogRDJrBMZ2T9cz
9mkfoCak/5Qi9K4FroxwmRmLgWRclu4HdijHZ3aRhqv1eI/je/D8CI2PeKG85AFD8VkUn+bBzz9F
QIPle1W8qR7xROE0e79rQBiJOaSwQhHYfUgDnuwV4XsgMo10lo8uUckinysSkw5KyCaP9dcm0hxi
PNUfMF0glKLwWuSYBCAZ0BfxqDxejwrqCrir/fNY13uaN3WdEZ+d7QZ9JxoYTCa6uxqcozkmbZJD
GoQz5arnx1qolnW5yoHI/ZosypVzJpyy/FQnxyE6WOE+Q3XbbVjnq16wLNEkQKGYH4D9U23aBZ1Q
5glXnYUJiFR8dcrJ9BcPyrN+SvsAMUnah2U48EYD+R+22QLObAq1HRR8uxLGIzTKjkW2jb+7y6ZQ
3Tg5C81b7yikXhjnjC05E8p6PorLnonkAnKnOcyfgxf6c8KYItq9TSVOQj5caSUKj0OuTK9bhH+H
TRuB1ftTEM94r3tr3Z9ya1Z8U3uo24iDLrB5DJKcA3IlkZWG9NhiBXN5xq7B+fgKfHgoDmj5yON7
KxGBsV/Kd/Yhxd0FENBVtvqFd6ivN+Vcexxkr4qWuHcirsjBBYZaWTbhxvIPNqJorYAsc+r4M3AR
YxiPC5dQGB7aQ21upXTffDQfyXgBfDmukpQdz/oZwE3d6CaJxNs626JEeVGXWnWC45b8N/JU5D6I
iV7e6I5/yb0COBFivVn4cAJ0jMeUkkA7NNrBn+Gk1lAF54Q5/6cqm1rYC58Y+QdK3GE0uNH2XUSb
hRdg7S8syuDJWMjzFgyHSJrByMT6FIErxkoZMqdgGrUJuSwGO/gNq/dK5QI+j/oRwJMZ7iLHJ8gq
dg89ErhvKKYwd5rU+U1UzGO2wZPN6X06kV0rAJRB+6sesgdLS6dwKn7418S/CgH7nN1Tfkvlt2c8
1YuCftR/6odTdEeTg96t0be1WNHdPnYMeH/aoWND214N4xL5pwCGHsP/Zd1wmS2s4D4wESrexugi
C0vN4s/XMGkq7S7Qd3pyUPD3tWgBZ48ENwIKqSMKyvYujrdEfY+sa0c/Ha/BkVbbprsn3d2y7mN4
T1RIEHsrotrcxdrWmp9CbRuRcR+sJB6yzAaIlTlacG+U91x6E8qzskuQefLooJJyGzZZNzu78frK
/e6x4JMe5Dy/q2hiu3agWpn7OUCLQm3dRJsOL8mGbhbgLg+pDGsaPLS0Ih1VeLEyBaxI1bGXj2Tp
NPVRxy+OOKZfm/xggQhfR5k28IOFldojlzfYdY+tn24e4TrPV0K0Ml+ELGbC/rF2aIqbdVoxpdn4
2bZ0cukmdfdnh7HNZtMrTP8sT/qwVq4ylwo4tUs2HiT/UIVTfrC5bylQUfih1Sh35gtYOghYZrYQ
N+UaAspWaTahSW6EHdwRoof1waeSBewc/v+ozNiajemcHPqFIe2fytbEp2EeMqLtsB1gcLOr89jf
V4B1UVv7H328Alwo7lsNYuoU0QY/DH8c+LDMs4fkIxw/UBtJ44ecfpjlvTRvVn0tTzAJ5QCXEMuM
dZmvSnHVwJXOt+Nb+ngb9fdHfC+fH8TuyBNpRyeoGvlxsYEtWLBNKDa671iC3cfflfhl5Z9jc0dE
RaP6eA8rYE3+jk51bL2KHRuAIj4CL7Gu/zyoOA/NBZIYkDyARHX7rh1lhtLxptTXNQyb5xTGVCkb
47nxv5FUCPKqalaPhs2rjQytlo/mvhfeH89bGNzK4IZot6+vo3rRyVUU9xXbO3krtZshXMfZmu9K
67ewSZnfPhcJKUTKQs7tb54zsJJpGtga+lp/1X2rTPgbvsIq/lfdDpzXBR63F5ttgjy3bw3zbf+9
129icbfkeyFsG5mx+51giOamBTfFoWBZEksaRLN5hGgmPtXhcWDPw0x8JWQrQXKN0BN67z9emmBj
fpWqm+Obz5k02uj9UH5TJObVKmVIjsn2ND7O0DPjvUQmMh05S6tgiqZPgGEEnpB7+Kc11iICnEIP
6Gp9JguTY8Pz70P48/xSRAT5N8gTiEKK6beYgmsoLnAIVTnzW6BPZI7JMRVfEuEkDAQIHeOnHf3m
kvNU3I5zFskcXR6AeRYw0sK/9NrK4nnJPClzjbc08qA52088pYs4W1pvkJordPO/HIThQITypDjn
bhmha2xxkGbIDrtt/x580DnoH4/sSy8mueEpPsdgHlZWeM8Q5CwnZjGz6XWA7tFnXnYQYwLOAKns
GV3MBpg9CC9O5l3tnHKcPeJ1ra+afsVpNJ2Lz8NT2Z+St2K8qcq7/1OT+CoCWvkN+99H8C98rpPi
1H9FH8qL8sfrcuK2CfdPwgZfMPaeXQtMeuiBUxDMQz+00zEJW95un/wtZeLku5+WgaLTrotfM/jt
0EQO39b4Jcz7v2RlHVfKplybP3G19KGaL/PchQ85lktRXPQnA4oCAces+ph2MTFlHDtTxbV1yopN
JUFyXUc9HwqbxoRGYpxRCpbvFtA11lAHIdp3z32k7gQkUCibei7nNTNSe6xBdp+e78pXujCrt1Z5
y/urH19lfpRvmnkJuosoLTIWx3NJmkvxZeBybe6Yxg8yqfNcnsHdjw5ltGdoXOBrefHYA2khGte+
2+jhOrvJF0Nd68YnCFWKCGuYWCHErEWgAHBYOx0zRHGp2wefI3/GIZXG7p/NFww7Nt/Yf1fjD936
VI0vK5v7yq+E1U39NbWfPHKUf2OGJuxk69JMymiIvDb2ZHT8wEHK5yaiSVY2IbwFz4fJgGMuXSWW
V1j/sfsimFRl2/xvGpTe/icNKgMSroOekx/LyGC77Jah1/aeWK26apV/IDonBWgdr4RuklxHmueX
q3LZaPsCTuIWkBRU9C0hgpOFv/D+JD9/zEQkP5YHNRHRj06yDWPsh9Mac3OebtuAlDsnb7e1sbGw
8yMdlaDvvpvzGnj74xwHZ78+q+Mp4Cy6pvG1My9FfMHXxhdQTxyo+DeNktQROwHVqR86l8Wo1dnC
jJyd/xeMzGEbodsGAOGlzuyZ8nHcjv/a6qre+nn4yqq1lr8xhzEqMCA5Hem47Y+Uu3Y/bJ7CmqI4
nqUaobFgePdpvNeRHMDmoI5mYEVXyQx5ODXtUTEuPJSqV35x6/NvGs2HeWVlYGwIw/I4ei5MD6ZG
qVLPz+RixrNLFHg+gIfXycNZwzjpFb7W8KBzjyDkXBYBgET8+DY9vO6dxIhoGkcHoRkfH499hpXl
Yl4S+inJkblx4m/fk6p3ob2mr/BymV0YW11sfiz784XOKLKfwzNvgllNWMp7ARla2fl8GbyCBItD
i/8xZ0DXfQG6hDbM4MWw0vEMxZOV9yA/ic9ZKc2VEzQbupq4mJnKrHRbuxlu5kz3cuhgZCpwf4Fj
UkDD7jL0Q06whFBNEFTjfafvVF2ptgqRCNYri7nTZvh52jDzKW5EaUMigEopNP0dkb+9qSU9BX4d
MVrSCWa5c6rYmdBHGjZ7Go4MZvjte1mfq/xELlW/MdUDghSd8yVNb8/2Cv1HF9ct9KPqPGSn3+Wz
mIm5A5mHUrk3bAF6GzYzRnTlMpHfCxACDn9b/g+S3glncHPjYmnHrLP/gjqpu7Ibn97iRsWaLAOB
CAf3yWoGFpLoyLxs0WUMbGXHNYfXKJ54O9FyEGyhXtfFKi9Wg89S9KSn00FHQ/htP1Hzx2sTPQh9
KrRUAZ3UudWPJxOUzjwczvrzK2m+pIVRH+Xg2EJThCwp7Tp5G2rTsEt1kI+GlZegJlPWpOM1/VZr
6YF2A6Sh93QBeJoGnmk9MghNdRVkkcU0rYfmGs+eypvnCarLYMbvPKK/cBPm2Udn3rrsXaOvNE/y
nH2AhWAHxUu2C7q9bpCeSdDguXnjSgb+tUeMjNJ5muUE+FWN1WisHsm64+RYILKIn1BW1uE5Yh/4
WOtAF/RVFa9Jutbby+CfeMB5LwA49dH0QLb2U3UlONq/Uvdbd7/tl1q+RZTihNI8pyI7iXdU/Ny9
sbng7mW87AeJPXTTIxY5Xe6Y6BbDnYZNS1kIym0gcXX5VDwt806/XCKCtmLUMDTbXwY9a03DlwsH
nvCMT8hPf5+SKlnYyxarD9HtwXw0nIY6BPkELvqzVFxLzur8rgGFcDmDVc55kYAa8t7240im6D4r
96hbH+IOdasgbRVHRBkcrLOWUt3rkfjpzOtsSWEjuBSxMlD0L9J0mbBXeclYw97VVdeXHCG5Zrhe
Lp21sr9zxmG0Zc3CsOZkhVS0zkRHmLvW4SPYTIXHlCrbLyJhQUVjrSB2c/XQJdB60yW0yUoAyUKQ
8caXpxvj/hs/nDz3gjezmTAZ00elXlN9T0itQ6t+8IJJMlWYS7QyfSD9bcDdZidO7zunnmnVzVfe
BacKXIVekfejmmqhRFrUzDcNMhLXUKfC2Ikjbxw81e4QwkmbPN8N5j6UjpRHrbnb8M7Arwlxfy8r
AVBJvdabueBou9OvFti/IMhXSrES5icZ71axIRO9kNahzibW/Zss8XE1GGOLa1p5hcpBnPrOluao
8h6zJ3qOBaOIhpUl8S3B7P2dv4A8HJaEf3od6zWJ2ghi4Kz+1ztPmwkGFS9IYkrmgGwMxhP8x9xJ
+YRZV7uzCmguv9s1/uHHyezOPnSf0+OV4thUl1S5PJVLUl8E/0zMnHIXgtszew+1SyaSJ31Qgj1s
qRrvPYLxbavvyvQgZkerP6riqWVIg6puToQn96nKSNM1KGEV7ibX4D5FxM+OgcWD2P2o49cz/yyH
m0L+0QAWAwD0YVbzKTnLru9f4vQaC9ckv2WCg0NKzG6hiBPnZs3S+Pshf0bah5rcNA8N7EyYdeuq
XGUvgRJ3JlJ/THL/ezvPIHt4uADYaeAzO7piv/lzfMgaSlXcOV7FKQj8/iydy9lRLZeysWDDgb8W
Cg0T1StxbpCZnKe8ixFS29osZhsWb9Fcd8mWOXnGJ1Jmkk3+yZyhKhsxw1gSayZ7a5c5rs6whYad
ERgPCtwA2bua6CaPaDZigYPvkwk5XxH2j0KADgFrL4JCh7uBjCaIbktqX2X+oyn28ZhqB13ZJxRy
qL7vwLW4d/EoTKT3CdP5h6rgK81Q3TXWTGnm4BpicV0R4ohaId9d6xnqbzwKmXm+3jDTPyQ8CT8B
UMM7AJKhPz3qdQNZ8idKjuuU3eoUUWnOk2LV0Rup15DpY7CWEfFOQZ7z6J6m3lNyYwa4yhJRFVgW
vpGQUEUvqFf/myv4hHLnSuxZg0nZHi1sKbUdJN3Qc/V106+zZAPO0HrLkjdaL4fqINA3zV2pFlq1
SF7pJeSLzw2IFSfcOYOxRMwZHSJlZ8JMG9clPKBfZqgzEUVBb3PGdP2iQfhBZunbExkp/q8a4s67
iQyFW3j7F3RuYN7ZzZUPYmDKx0YZtwGRdNlS25I7suRvUIQHXhGMCNEUUKRsBX/DLI3Cd4w80nVa
aYU0AjeFBkd+IxGCi0Mb9glfTV9jD+JsDfHWmZ4IgOgVQ+ybE32OuQY5qRTEaXtqPJKBS4aZB0vY
+aQ1ZptihvTRbpi2TpC5EXWgPqULNPWcdAE9XhSLJ0o+ZTF0SE1xrCzDkZfcbbt5jGBmolONHbZJ
Fnj/R6eivuwg/qLSvFbym2heoCPUytnwT1J77FAa/CDVLFZPpH3AhBVXukPalZDP28xC3wLxy6g+
THSe5nXovrHhoUeo+IRMa7cZdgOUvTz6ZNM1K/Nho88u3B+eGTRL5JeJ1qzsnJbKRlw3tJm48YL5
ul7Ad/InNbNTIgYPD8ljhxEBB2PAO2CtZvy0tZk+X7GT85Ymu6Dd4ScsalgF+8HNk535XzeyZGyq
lzF2YH95J8BdcNGl4o4w2Nde0FZpsx9ffJOsE/Gg3VJNl1zpm4Zl6W48PKwZynbJS96NfAqEQyvO
9zWbPWDyONosbJgJuHrmdkf0WgoLFxFxhc2SffKPaqsKzcy/YfD485yymTFTGtKj2Rysg9wcHhjq
GHgLeALP+ZLzry02dbFR/Qm7EuirR7GqlMlnxVHUZNNRlApLP9tV/NMWAQTK7jVb1MOFVE7gKZqH
34tlrl6uZHqZYdWVq3hYkTXL8RcRqg2SQPH+VLmYXXs6gNbDHAwoA5IGCzsj23DIwc94MtONZ1rD
Y3wf/+sbfhCmx7QYM9eM8aEbPXaPVc8EZXAjnnAGpog6ihlyn5q1nDpjdSXvaH11iBZbcArJdyR9
uW9yum+XSr9VpVOUXWp6swkpUlDVsXtp9s9mn+C0QPUsL7T0S2nn8NJMtP6OwGzBFsqrcBz8CfFW
YNiPPnM+oIMtaWhcz8wK0+EjzWYVGFPrLN+qm2/uoUtt4FeyNl8COe3M5QYg0LiVkeCO2Fq/+FB+
W/5BkI7EIyTcHB8lgtjxo6c2slVqffiFO0bL1pwJ8WdUf6iHRVqf/yYnzB1Uj5lFCyFlI+aIJtZA
tf1uyf6lYNYcrntx9SwdtXJFruzv4tY6Qn3q0Zqhv9Nd/uJs6bzK8KRlsDEsOCcn5Qh0m4BhhlaM
RNj5zMEH1ytgIxBnSKPlj5DmMvDk3K1HZhM5Y4cF/HeOt+IoxefAg6eFAR1g3k7F9szH7mYRojMB
4oF6Zczu0/n0c+d+cIg6ywSGQdMxWVU3apl2snBxP88BqZrRhrKiBP7xIOzv8ECl8WrN9dojw0Jn
213unuWuL3f157uMkTibG/2HbH1WJMIgjQJGxo6huZXSUUvOIYZYsiQJBdbXZJsBEa+zGSNLIVlx
CurkauGgMr9kfy+MewtYcHNK4pMRHAlUCUp4oLjuAWAyVZtYmRmeQ9Jk6ejt6BYbO1/Hx8RhdVbT
S16/KclV8a+Dm6GlT5AKQcZb/aNgazBPRMCsXYLhRLpF6eJLV2IYLOJJLPv9b+oH/JSSF9OpPM39
cuU+GrcQDGw98TET4xSrR3EmsmKM15ZGjWX7U4dF7tdF0I5x7MgmfnEC0Zhv28+BssQpcS/D2Eln
S1Um8uKeR17xYFqNvO6sGm/cDg/sUaNbGTRdnviqvHmVeV2YkQlbGvpc2tbSttnwFBChIxgXCS09
E/8ecdNB+ggeK5VvLaXOg+xKkBrbXSDk7H4i+5nOeAaH9l0gm6AnkK4L5gPL8r1aEly7rbF9o6m5
Eiw1EnxtT9U06ll5FQkrAugAtQ7cxEjXFqr66+OsMb6L4EvPPrTwlmVvg3nql5Z56JqzodJ7ILS9
aTpP1pljqQhtKZn3OrF0qNtwrTJHny4g8T0E0bUdIdh/AG5Zt/I6gbryXMfyWqGBQvLEeA9c2GzC
JNhIUKyt8UJaaElICedY6Txg0jMnYjCyTsKVfohZl8ISeGupcNtsozyryiHs90FwEsBu2gdQ3Fwv
Bw0NbBIBmbkq+c2K7sj0b6p4y7q7AGczvDOwUOMdexGrvSbLjMtCcXW6ceBw2VcsfZFbRPZxdtOq
dzZUDNCibflwemVC+iqGfcn5BlWX8MdH4DG7LQsvLbyw8Iq3QneK32f9ntbvteRUjgg69bW2xuUB
6rZ6yyDy9sc6PYrdMXOybbBih+kzFWTIGawe/M/co6uJqJyZ68x1z0Tmw//Fn93ZzHqg89JiZJ/A
CIwvdTKwd//QvKbhp99+Gv5nGH1280w5Wv9tuHVxarj7x9Rwq0iNSFKcmdeUDbada1eWrwHNPW/c
Cc5QgwSH5UL6UfKD0mWXizu07Kq0tQhoa4gv2ujlWpppLXOKRc7TQuyqY/4j/I3IpKeb+kuUTkq7
lMJlKk7BGT2VC1x+a06SJgq8LF2So1mMS9Tqmmsy8O69XPPiihnAyirhPjsP3alI/HbY/CouXT2E
7i5csfw1cABDhjam5W9WsIbdKAgdBQIypuSGETty4pIQArQU80s46S6HZvdoJt1lFS1QUJXdBPKx
pqHSBPJpGK8AtLF/ZIgdP1htTLA9PGc+6W9LdCkQFECM7NtXonlkna/RvxtGURdYXW7ZmT//C8j9
X28jDCWldtXln1AePrwUfMa8IeZXq3+bhOR65QN9nFcBIE48UZwibEEHDKkb+0udUBtApeGyeS66
5wLVvDov5H0oHLXsIgzXvLg9hfuofmrSlzbOrPr94V89qJbrRl6PwjqT12208J6Fm7099zTG49US
7otJdFbYQXsqH0dDYhG6R4QmoEwyGGBMTBhZoexYyZLXpJ48H7pTHh74Q7ORpLCrKd0s46PIvx7b
NL0UzgWad4JHcv/U9iVUsORgxgeYkSqpSR0Mp6UuLSDn74Tnrk63E6bSQq06D0i+ukOD7ceTZRwF
BIkUQIww+mkIKcdz9HZ9SzYysC4ItaTQXFXprCszXwPDvFtqshf57mG6bJ8Uj4RI4MBDxctGFmQ6
Sx+H3hRaRLYkBZEZjd2JvwnQC8gQ+CvHLWO5xNpT94wuaYY6udgAQjygH1gL8nXSI/VjI7GBhr8E
Zd2nM3tJjR+Qy21y0aIAeMyYk4I8X8X5WtLWGMWkY/g8pelZIbHAOofKpVQuPT/mkgFa4iaAZe3f
BCp8JmnyoadrdqpXfpNsbwqUSOVhJHrMJ7/LbjN6kxOpK0Jw1CqcajsJIVi0nee2+Zjb80JY1a/T
GSuyUqyxIlfPuRjZLEIBY6buEzW5v/x8YiSCTh0ulReYWsbdvEhe43EFz108YZ1zIgJ4sMGb76vu
IGfHuDyR/s6oBv8PSj9qPM9XPV318nBy/qDCaQ/UsWN8UCU0AnZNE2mLP9xF/bE/YusucT0uDpC4
43BBNQyF9ugbe2u8C6SE68xHX+mrug0lEIP8sN14FS2VuJYQ9lkr4VeqT8sl+gdKH227bHyXSNNy
ItTQgP2lqDbf4T+NlM7Cxo3F4GMvvYatOIdQGP8TPbZRGgRJbU1SJ1GnjxtRB99P1BbMCtfSiThR
/tLfcnuujDfLeqdy6RYJiiVpSUijXKPocTtAZsaE1TfRAjLrMj0c43LqDOMh/PxjKWfeN1OpFofn
v6FwOKw4jeIFl3xwJCzIF/dmtcPw8HSFdlL/EsJR00WgP0qXw7isjn/ivWxcJmR3hS63BwBYLpD2
vxdIjvvqdYGw/DOY5y+13GMdZt7RkyEyZFI1Q0GgFm8WR9XJOJWK+2hdqO8tRSviPPZQL+q7OsNF
QoYOoECvxNRv/YO1jNjliTRNIIx4ZQV7umMi9RREGZZ1kSzKmW3/lYOc4VPxEVv3YLyhh6DgCd5G
xROgiBH2m7tLQvPidayvlhnM2TXTeb1ji+t9//a5q+0UWrlobWgrwQneBDjjTuefjPioepRS8eXJ
fCFDaeEjJkWegx3rsQuWy2kOTWHBb1GVnaRuTWh/k2VghsKB8hrtEFxZhiIUu1imNg+4swejWi+D
Xw3aEbEM6BG5JITlNH4L+uUYQ8rMPCoxs/igLhAen35xBK8qv6bzEDy0RY9I+/VOIY5CIb4Aq6LM
8vvY4gDCpIeC7rk1xjU/pbl+743mqkHTUm0e1ibMUUJBWNHY2zD1wo2fHrnUk96phmW8nzaQ8lrD
lXDPfnlFWc6p8YwBf/RWU8G+VBjMBE3eIBwhEIlsOopHPOMbF1Bl2g8aYTrw2EFl8mQKg/keskq2
UbYni5XDhU0ib2TLcvtENl3QuozjsXmY9T5ykO6ICNIQhJFyK4Mkr6fRhyzpdqQ4amPnBp9O3uGp
bCQV0UC1S2pZQ5KQ7uaj51ezetjzyI9E4TqxflOR6SPdTlY14mx5ZXSzk0LqB4XBzAjfO+UUZvNv
NiO1g88oB6+yOPzW2kqRvZJiuNsMPTmke0E8MnXpDsQ1tvpMxrqnT9oiBpq0R6wUadjw0zELYvWF
3k05lbAXSzvY1s/D+NhZTvmlP/YtHgNI6MBwcd0xDkCKbexDvkBjjzt0UsyN/zIlCXlGacVs1iKs
OKfFgLrJSGUuEUP+XBGx/Jg/5dWDXDCZ2nCFDAGs//WblWcvLgNiN3Q3vLKZYSx9Dq9Due0GSDX7
wSLRNsB9vuqQxQs0lwOjHwhqcwmB7CxlbbEc9mXkSfFqoOETl4m5fNRTNtdIuhGu5pWRrxG4qN8m
ZZZ2aufjvx5bA1sRm9QsQGgzOl0gfgf9wm2XkuEI8UfwQKQzvibq+WksmOzWII4mFpfLMXhcjrxo
Pnp6FGnpWhu2Zrb/PtBPRvFcgPKWO624Ivc4BrBHOHe/R+UWg3VBHjo4TIe/R2Z/Brg+jLUfGz68
c43s5WxaOmQ6DcqZA5gWikhtvlkY+GvS7sp4JVqrEbpzv0/9g35++oegOgqIb/tzUl18dZ4L81gB
X/VWeKb5BQcFA5mXIJPKVx2zBvyJj13e79ng8cVpk0eAYjyHNGpAd8Vlwwsnb5rgs68Qc3z76g/Z
O+mKrXCL2ytdtVd8vlfceIQ1Q/N+Tu8rIv9tYri0+uK3gi6bHwnbuRXgcIevxzjv3i3C9CyHJ90u
KladxEXYVcSk8xgrRxUbowSH5uCXoCoI9KzaW5K9deZJ7w9CZYOSv7e74dJzEjGJwwKvzM0Y3T0x
1YuYqIRlO67idN0Fm0cA5W4jZtsu21b6Nqvw6J+Dx5mIBKT5j/EUd0e/WVQjqWAXuboUnlQe/jtt
h18vmq4hIhT9D79eZs+NXkhHt77oqKN7glUnA+/fugWQxAOQ3osbAi6uc7PS1ZFXkEs0b8RF0k+i
mOaxLCO3IJAXl07pQQrS96lxqLJjYsHhPj2LU16chJmu7oVZC404vDfpjUCA6PBwE+P4Azl1gig9
J67f7AePrlnyPi2gB8wYLnXRhVkxKQ4M/ESeynoPUU4UYRcQxiMuZVEFJ3DO6gU0gHw8rHEhRp4G
Yc4y9iqQNpqX/FAIGxT6pnVIsrlJ23c1Khf9GLBwRiYPZvQ7M8VRdEjiiZ2H8h73iHlU4o3xMgdh
UJSNWe/vOwYVuYOdJu0uwXgSoBslR4xgTfk+NmgFV7DxCLEqIk8ldRxdJvrNVccZQbwrUQI+vo0D
zg+CQUTXfEyE0Rae0wzHGaEfhB8TZia5YeYGSNyQ3qL3gFLpL8jj5KejadTdKuuw2uQWQBugqzsl
2SEvSGYxfOjOSwoPF4/gObzsAijPLyP+FsUvVf7stA+UVrXyXhZvZQy6cKK8TZNHZpFitwnqNZA+
ZoIlEilKKURYm4SwkmHdl+vPBK01PZx5SqNjtciNhfUL9wrTKgFxoDe2o76T2qngC4ejKZ4Sxsln
ST236hnDUZVcxPo8opwdTyi88vrDGtCXX2vshVwY2qrUnAqtLANEym7YFT9o/8Ht4sbGCMkv4amQ
O3Zg8HVWsL02YnRxjzB9yGlmI4EvgGhkCvLHTo8nL4swE8FXGxud2sTHhsy03itffIKwdZNyjjNB
IG/3qKH+XPZ8WMg0aRDGHB4RHYZT8Csa6DAbYzO8+wM01f8I1cI35thGdirMe4t09itYkHY67Xxy
r52wLexMAJalDkJ35TwLeycXb1V2a9V3tXr/H6bOa7d1dN2yr3Kwrw/RzKHRpy+UKZHKsmTfEA5r
MVPM6el7UK4CGjAKe9dadtmy+If5zTmmyo+hcIhH9SFgdOzfu12K80K1aRDjC1QbpvaGI/wIdqXa
BZV7ma21Ni+XsvYk+JMJM0euxdCaV6MEo+JTCebS9kmCHLquRFsyAhCx1D2HJNTdbNPnkzN1+NHo
csWAtSSEybGMQS0ns8DEQtBvyDYbOCchGDmGt0vnVDDj8JTaY9OfNCpFNgVYLWbgr9Pi71mxEyaj
T17PrHNL78YVa6qcnvGl6sQop1IgfQHqkLdSOMmXcmOzn2yScDIIICbhEZD2DYJmvyq8jzR0oq5Y
jmtjPjwJ/M5MIPctVlrqo0oOuRja32rpyolBOTGaTRG02L4vSbwdOYKzlUf8yWuW8jRvvXfP9Ect
v+NZ9CtmzZvyrQlnHYkCLNz6dKmBweSRlsx3A6nemX/soezFDH2nlp7B3CjitCzyHIa4CqvqweuL
xNrzXRFAOkZ/0U4hJrAOEx9h9Mmt0NAXtB2F4LnNC+buiAoXNxPdUnRjCqBibLRENWfSGTcGp6xR
tnFlGzgQ2p0pOSqubcvVhrnVfHbGF+7EdaGQG3CZCIcdFs1GOZfNTZ7MmQZFJb0A88KNRFej1dZY
RJ/KLh5OgngGUpNcpU1G4/06DjdSvkHzyHnWwDKuuptS76R6F/hOkTtp7oS582wW8OzAxYIKxMzH
gWqTE4no7Z4KdbwK8U6M8VziS9Ck+URSYhO5ZcotLW4eLoSpeWjD9UGh6ZdT8QKDHAwStT81BTPX
d2ljdX/G7k/W/aHsQfuQtA/Df+8UuGvrID7lBKG9OVE3urbGs1SsKI7KxROuaeoiZOmPpi/GU6mY
/3h3p4swiWpzjdyexDTMzjGgP7r8NGo7MOOWy5EKKzp1Z/waBqCgyrwAsI8wwe92W3NQcH6H/J20
qEkUj67lEh7bi3BGYT+NxyJZ1e1nbZIRfbzTu3PQ1vw9KpcRUqe/jTIsk9x10nlO2HeNx0fHorjU
lfsfOVq0yuSuxjGOHUpGN1lj7OFuC/iUrI1P2OSCucWCiwbKrQISuI+qvRwxfZ16Wctd4O1wZHBn
ilJQ5euAGBpCen+oVpMPMt1wWOW6ynHGxH/G+Fg+YE7iaM05FN8uD0lWrkZ1pcDyV+ZhBP7TQcX8
c+Q+vZHOQ3P6tpEcsd+Yi5j8NNpTeUBRJlKgsC2GdIVzshU3jbCU//r3of2ujJXRH3E5hnDW6UgF
5EySkwJD3ZoynIG0iPkecRrNJ/RssBfJMyXLrL1k+qafcHtu9g0opkmm8W/410x3JWR5km6QtbUS
7M4j558TYkNjPz/9Ihr1j6jbmR8iiFwHwrrqOYKHNDVxkxMO98aBTaDl04Zoyxc0mA+VduKY45QC
BgblDQd9PYU8421Iq2CyJd0v1FvwKUOyBZ+SW5xzp1y8HtvgU+p6AxSlvdYLrbuk+BEPSPTlzP8s
zZsmv8XC3ervef2AG56isQx3KgCFS2RgqTv75bGQpjb7mm+z2OnzoTsohEvXXntQ1NsgvFXSwwin
vhUKZ6vLU70Q+Bk4lAnnJjv3xsmoj7qND5/DKMVzm9jfPlsbHAu6Pmr8PeyuoXIx07MQnVCeATHz
YgDzKT6Ludq5YufK6I0xtfXgB5bPmLjc3ov2CM1G9yP03wMdO+Y73ssCL65CwHVJZj/ycObYDIBE
6YJvFJ8kkDX5s8F2/RL+uV9xn+L6PSx4e8nKUmTej/dSB42no5nEs5bJarkLBVZzyyIW6mScrl75
Fd9HXUaDWfVA5VTknRmaaqFPuR/6IkynTYHXOny5Dhy5a70anXQk+HSGU0kJDyP8LNVlODalCNym
deu75TEk38URgwLwy1u//eeC0r1jihv3yN7TnVW9sgnlmR1PCrYe7ppoOULsFew+tfVr6P6qFlz7
n9ALuL06XPQm9YJhGEUnClrSnCYohJ27tjfE28DIdpMKa65GPGukdbgQG8beIPU6uVpEFpz4Mm77
bZFf5fAmy28ZHA0Be+DDEO4B3bz0Qs2L8mqkl/jYfffAUOQZd7R+TnsOxcsMdYAhIGSpCwuiJVWf
eOPOAf6ZP9HwrR/PbbV7EpxAcMAAh8eOUxFcgWtL5n8WHSh5xmWc3nyGGkw0oskeJkZ4C+9S+zbw
s9eAnHYi43edVmVbYgfuttaTMf7MyiiUQLNA6mbRXyMKdLjo4FK2J0s+MHMMWzc18O9PA0HgisMC
GUCTUckmi7F+tUfVTmEEAmxZErAZgfR0lJif8uQUJFQ2EZzRBDLyDvowdlAiL/6c6Jyp7vOI+ete
ZzAdn7LmGKiHMjzQJ8Q3awQH6PRMWcBKSHvEBpVo3Mx/fmIortgrwrfkrpxpJVSALhsr/FwEk1Td
Nm7e9ck764elEyGAdzdqjTLOIs48oW0NrqycMyZxz6t+Gfh+EdsOM7IiB3M4qofno/gWbjRVHFI+
hM1awkBNZo6QXO8kXyOywCsv5ZGv8EJuMQ6HFa6qqHuYunqicgzbuGnTAfGKP/HluXgL+bxcEjLB
/wpMg7CPSG/pPh33hrWnOrMfD6W3NwyqX8+dfkaGjauTN8PyRntxlzj+uMPj33hEfe1o2GyDkjGk
f/RLhF5kW1GfZFtDmWTbojgE5V6nhQi95XirFujD3Ar1R7t8Om0579iseFw5R5Egm5I+cxlDgRGe
nt4HSkYtMr/YoC7Uoytk+3o4WCSTPkzrU6i+kvIb0muwBGEpDEufPzink9MMcU3ep+QQ3vGeq3gS
ghXNcrTZhmseJu6Y0ZcEpYt3WHVEli0WrTHXIbYVD60mYrTvT4TbmDHz26FTnIPncEyYn0GL5CWa
UjDV4um5QTEfjK+cuWEORPVHxs9dfQfqxKxdxT/GX/Tn0GPmsUZ+Hv6VnyV/BSii3DcgoruDMJyU
4NICwUze6O6thDmWeJVS3Gu2HmZlf0r6U2eeiuSU/IF03mKthn1IEaRKLmka1nB2/xvGDGbPER8s
191EYc1fJU1EY6N5F9A5Iqyhmz/xVeWELpD1JiOrfKCIldgcE8RwR/TLQ5clhtzYXUNeYv3NL6IE
PmoBRp8ld9Q15Bf+hRQw5XClM/CZ8Joz7CUbJ65MDhvchyoCXEQZ+juNsx8F9y4yWGCEkvTWmwTA
j014ybVbUThSPKfJ21A/SbtiFe7cWndzHROjm8ZgZ11Fc6ezfnnvrDc/esvxiT9X4Y23P9M/LL6o
oRFKK5ggYsBsU84z3BErRcoL5+ZRiU9Bc+S5TcIDMjB/GT2eyi/RmgxLmI/RzBRrQWGmtSRa+MVW
ZP0bCMFCnChoS3bOLUw5YP3VIQ8aS4zEPNO8HAQEudm+XI2ckFTm8Nx+2KqoJIIydo2+SB/iiubV
AoVtrIjT1bNkEYbb50jN2g5UWbLKLiwewzrHc/GagGoEd3FLl3ffe2vFWRBAaZtNeUAynP92mRNc
QNtm2JnfS4AvKsC9Gee46V980d3qpfeovsabweeQiMx96LOTGlysr8YCRf82VhiGB43E6sEgXYMi
qx3K6JBF2OX2SLABnA1hU0V7HO2pcH5m5/wLlzprL6ba34itEBxMmvhk2KXZzHhpcYRYcX4bk1fD
h1jHIIQHBYBiPunTYvIZCxwZdt07/0++YvNG8e/mnErZQ1WqG1xM41OMcwLV8pnRF5vdkK2qgD7H
Fex1rlU3VjufQzgFkNJKOuN5pza4l1nfdyycmivanDqN24iQT9sbDnds4ix/uBV0B30PH7mOmRp0
5ct5noFVschVOcp6PHFcREUxsbvTenS6Cx9V5GRvYUOg2R0KV4Z/V7gxle2SC36OM1VyH9Q3rb9p
wkUEwFmfFPJq5P+mpAXKF/JTr0z8OEZJQ77Z3gcYlRxGNl658auNbGx0YxOIG9/chOamaGfdiuN8
/ZcVEaZCeJPyNyt/4/6VJ7NAPmXyCT00aM6zGdM2XBIMZ8pg7o9Hzz/3lArIqOsYNaZrWzKDvd/f
I+FOVoueBx7ImfD8o2s/Bp035hx1dwbcHI+JvEXm7eV/ZN4YfhSRkqU+XEz9nLXnJDiR1MNtZ8l4
zR1Q8iFExZNMdmkl1SvDXzEzowqVH5SZGVWoUNBbtgU8u5itJ7NElO9V7BTent7lEKCBtw+Kqfje
g/CLa3QbSRsfcrZdApOpN7pHC8haStYFrgSMi4Hd5HaGYjRuA8RjZVf4TrDssZ8XWzOfvF04WsiC
/FbUWRwUXuUY1CVQjlDQPsM5jDARQYR+yxsSKyiABnxp4r++VZ9vgjaHNQodcgherafCkW4NgwGS
ZyvNwGKb545CmJdLLlSg3cKtXfNVsL4SGWVwg737khEeg87Yngz16JGihsKuO162QGWD8eSvNKzN
/dQYmflbRZtHf/yFhw/b2/nzBNbqcx0ZK8aeQK/6RbCJQlcXDuJi0Gj/u2rzee6z2cMAcUpIDPrh
mZ3aANrCNV49NXt8vRrkdbCC9H88Y6tAP/TnmIJHoC3iA0ewT0fbToi+reCnEr/y5EsltoI9ENjY
sI0v2Ez7F0BZJBLR2RlhgKVJyli1VVYTku4QcrT5bsbxRUkRMDYoCuQ4or8EO3wgeqFdPX5FaTxl
QbzJzDk5wL0+HHukbOaRz2HrvdwbBJqDVbSaZkB0RsfY3DjQ7tvdtHzaxNOJ5BF1Jnrmf3AMU2nv
4J8Y+VnbW7tmEUZkIqbFb4rVGNQdj7PN4YcVnYMz5dCc8FVwr5gNuy03UQvRFUa/woGakdEMdWda
nGzGCsTHCfzUR0/ez6azOLdl1++3fBVjn0rTdK58ome6o7LBy8Lxk8Uv9aGzTN53FhV2xybcsxWy
dRA0yYnITId5g+Ty3NpzI6jrPYWQ4ZsHygJxKTgOP8IbzfADVzYnDnez8Uy8X75SYpbRzLRuGa8p
DKaMObPHjOnBRT2y1v3+11jrhndCRhE+DZfNV6Xvy2HPvfMtsyNxCuVCkXOzwFtd2Fjn5pycuESQ
Ps46R/jj38grPbFcHtkkprM0mHbuVxwM7oQLhXOYnb0ffytSeyDMOnX/m2VGHxilmxFe6w33fX4g
Xhj+g5xroS1wHeClXatHnAhMFNn+Z5y6hblEPrF3ynKnZFucXlWzwR289AsyPje5XVq4sMcFv0x2
lye+/vrQvdKV5IlIFPAycvtBcRMbYp0If7Ppf4drfEeTsWEc35WzIM4Tb+flHwKOlAg5gx+GVMLv
vsAWzmtF2F0Tl9z9yF9u5X6LzsdQbKZpbsc1YT1+mdGbyEd+U8wr9M7sszX/uUeSdQJSgXH133Zw
pj1VS0weYh0pn1W/O9TGdF/OFlq+SbSprkh42sbTtnPN1ocpJUMz+s2M91G7LxAym32o0aBwyLlF
gDVb8BZvhE15t6PgnXBmE75pxrUSppJfvZneCRwShE+ysVfGutwZ2PrwdaMPLLTl8P6b0eCvGMma
9Gk0xR8qwxYr3NX5V/vcliiW3usrZZs6XyfWolpx7mf0z138aOy5H5FgJW2loOgwqR5QEQpYlidB
PsARXQ/ypYW7DAPPv3GFI7LD2Dhsp/gU15gqeCOcAnvDQ8b9aFlXvxjGeueYZNyZZ4sNu+6pQARp
salf+3kq3+XpCJkzf74b8xhqxbER7JzOIziuzUm/kgvl2VSo5jKmqy03qSleO0EHUkBzXzglpD0C
cCaumbNhJsc8YW35eQZGZjzw57Gc/uJkgrv1WNh7Jn7RyKR2w8J6I/dBuFlBaKucJe1O0NVRbWiw
ejgCBTYeCejJ4Rcl7Jz4DLGgN6adEfIxbZXZCdks0VbwpVe2JU5Dp/+/NFlfUYTem7siYJ+xO53P
3j4DJxQddfNc6ebWUHb0I/fJXobIEh+0mIzpMXcbYlIkpnInk3fkyQtKrV6V4BbbxbkzToHGFPgQ
PVco/YQ+4A5ZzqmnUwkPIMZpCh4kdpA+Oy9MDuTjo6BJJ3zTSbA5I4vaC41nYDrAb70J+nX8Jb33
uMaPU42yo7yHxmmX/TGen7SWaFwPulOrHWmmil6lAvRSmYwpxB3UIg1CPshr3G/IYtVWZhKe4ICZ
JmzDJRsQqLdqs+vxpVFk7qpYzuODh99prbZHOpRH/SgnJ/xlibScCVSEMDs7Tr489Xhmak1k1wKw
yGq380kk6i/6xq5jhRiDg6W4IGAGpmSrP6ST0AKnNfIVBBzhWfVL3+lPlLJj1UhZMDaWQg0tscHw
CCWm4wTubZgXsIWTNyPCLYZvQngl+sQn8Bc4qOsL7n+SscIt7FULK5y2NQkRv1+pFDuxazH+9TbZ
l6weActwzuRKw+mRJ1DlNDdDCmHJZVmi9bbaUzReEgTnOSzsYLQFgJoYqSkUgm5sh7DErVkfzHHK
KOs7DtSBPD1YUZinGIC73RK3reDi124HTmV8BkN4BTicvHXuibHwA0Z202AgBJB6kQHVxjNJcDAY
c1VvUcamODGfKvufKWdAh0kLw/j8yf67J0FMwgKHMUEOBujVOe0vFWKcDM4FkAzZWG+JDRYhtk7X
mGALc7KFK2v1gj6AhsyYXwjt9TQ7p1aFBjU6b4mFyXDleGZZCnTzL5tgOVJ8w0RrDvBEic8pbrzn
iWEWGePcNggYmzQh7lrfKVnXTKeYY4yDT/Rbp2y9MrcRdG91Twz1bCSPUL0L5Gim/Bc2HvYcJvxs
Z61MeH9dyhM9xOxOWXLKtDWr/KAdE3WSQ8p6ssbwdpscAefsy9Ph7e8UwgmCPTBTb3AxrSMVw9GE
OCkeCibWQ9wVc0/nLgmxzYblQjQUlxAqV8JRJVjxGeN+xkBj+Dlmd26ZXH0Lbc6X4yzEuMqYY2rn
CzJVKV9IGY5DpMH1/KSqZ+cek1Oc2EZT6uZ15xjX2bDJge0QemgvTxKlFdaSYnFG5SadzD7+xaKL
5qDYaFiqB9xgza7E2w4dx6pXvxrI73+KyF+55K3WZ7uyWzBUodCuWaCw8ct4QpIg1muiD7SgZ1xC
dWz+07iDM42QTWca/LlptDd4xfrpdZKPhGGje3bnamyJSzh+2Ct42vjuG/g+jEzpa3k5NhpU+3Ez
fIvv7NhEtVB+w4NKvhhQ0iGp92xnwJvCw0DIM3YR9Qkmo8/K8n6MXJ4ttHTmpERZKyBq2+KRZofQ
IhIKwpBBUeV0j34uPLn+zKUzKNYn18x9iPjF7n9jjK+63hVVNVeIQtrcuJEmYt2Ztuknjbj75hsa
/L4hRGg4pbR8HRKRUjm1sbFjv3kKM9CvLCak+VGbmCUyt8uXmA9nPtdbxtvHNJl/e+0cJiw5xjzb
jxlJ2JNgYOFBOviVjfi9vvwsZBDZigRgRR2UlaXhHrGYqP0kufbVuXkM0cddPRiMfIxSmWVfvIWG
93JHTfnwjnkrQXV6mbdyLNwWWCquwDthjissfHu21wCSK472PS4Vbrawh603JV+aZDDlG6na/I54
jACCrMGhTKOFU5yuzKq+xLDCLOvlqR6aCQXWU+dEtVNEHy3PGUVavfRFmzkQHn9ZW1exu7ZfgNrm
SBDSVyt9Jczdh285+Wq/Cvw+x2jVvrysxOTj5qCpB0mdHtmnuk/nPl0S4SGrp0ApBq04PcuYY8mF
A4ah1YHQBZ6VW1SBb6rnOm9746ZLs57dbl3oG64RieB47WUwblo+rx6/fidMLkzMmG6y2CzqrUSp
a0x59EqjNHt6aVnohoNYTAeBXwQVuZYxxeeKxRlCm7dNs3cx+iiML137HmkYP+b5scVNKh517+AL
h1w8yPnBm1niJmWO4YG9WhOKMTilL5Vy1qNPYFLKqelcPhHEsE8zIOY7mRZAO3306Y43sCfPc9b2
ay3Cw3XEA20XpA4ScU3KpcPDhbaK25IG5g4VfCe4+jS0o4mR4WfxXec/wB+4mmMRcLoVWwVGnfav
KTviS27wCjcs3bR028AdAxcKVoPZ/i6Ub111LSgGu8ox9B8O0UdM7JAGcFqTAOCRp+EYzNA/5jFe
yV8fZxRvNKiOS20tfktsKjLZ5jq++8P9OdwTbhYJKXtA6lMHpMLPdeqKQ1Luo8gNLHC79L3+1ib7
okMvTGxwoKYa7CBqr1KY9hgufr0bXjZ1WamZPQqkqRh5bqrdb6pU5rbjcyzZmtEJYjGdUcznanRZ
5uWsRttRmvlfgBEX2TxbG60LbSfYIazkilsObs0w2zX0/Zgc64H2K1YHsOwgoK4Bo5MvMlWq+CUl
XxFHGyKRw0PnCCDM0rvV2L3HtzIhQxfJvGxpX9kkLc01tBvi819z1iHGOhYbUPpWfzSNS7FcEOjy
kvVOTY9U6NGwQOYbuw41rvjZJYJf5iUPb7ASYPfQ+kKdXkxc1e/moFypWF24dYn5zTZJZZsTuFvi
rfMa7eXIHR/VOG/iOdVkRmcTGbhb8SRw5HNPPEsv40kt74J4lqsXYLeGcimFs4WJf0Mted9u6nYT
+Ruad30eTo4xXP6aa7lK8Y/cnhHn411JDYnmrQSKT1ihQlsU32F5t6tiRw8v/RTKT2vOR2MxYDwJ
zlZ9nicFq+5+YJ4anvFcmcU/+WbmQaQvBeVE8lJc9NWb5F/1+mSYx6a5xBqQ4/sgvMMMk856ddnQ
ipGfg/wsMtdXLxv0wuTuzZgrFTTtxDeP41XxHor3+F0ADZ9uxRZE9llKj518TsbreKOLeMDHr0PR
ekgDnt33snsP+hkkfGzWaN/9KdOPOF8M7Shpxyw6wonOb5aMy+6sRieQnSGSqAIr0fbSDb9yvdgx
g60KY2bJcxppVLIalzQ6KbMf5aeftALHU7ehuG7fK8QHajRFqL8LWJtqihXrrwyDpph1G38xqAdz
2utA8ewhnUTFrI44e8/AFIPvkpeZCiXDyVwdcwECKhCjA0J9zxb88vLk/jaWsex9GD9A7ftwV8KS
aGzZXSA/FeG1b04KqdZ0J1MDq6Ib7VUaa9cLw58+1P2INpptQoXN0mWNv6JVqWhZR6pKfexySEAw
Lpk70+1hUHACUxp9e00Mk8qj59dvivKp2GLKrXH2+7ZnMp7RwjsQ6J3aMImTBt2OlnmdJSzawLpM
DLq2LqZHj/c8ncH6FgC6M//28LruhG4HszMZ995z73v72AO+ta9jR1pFdN9ARWjmsv8I03s43EKW
q3k1M2E4sLRHTP43AgxaF9S+LJ2wq0nyVDYyIraK8DzcSHBzwX3CVSCRBlbxolHupLk5E1ZsTRzm
mckCaULMgCigTi8EPyh59OSRasgcjHy3kVNR2zHpdbwMQEQbgisrAaodZyku9fh1btKP9IPYVwZH
yJ/g5qoZKfX6VUrdH0ygz+K64HUA9besV6DD+YXgkdrJ9Q42WNLPwuyxaShZ33YmRusJojbGC/rJ
iAqQ4uZNAVcTlY55owrHYYvGZvnbRp3kNT7wR2GewoAFctybpwyNueW9wO7c/li1RHkjhWvWSDq+
id6X9H5k06oFkFbBj8MsgoEwKxshRUIO7ISGXS5GPBYr2O1TqTiOVpv2IaG9yPn8t2AMOuxzWD5G
fUMTUhVPzZJV/qaYjL8ImN6D+uEbU6XuoRBtzbQ70S4rtCTG9XbrxPsElsde9vZevo+LvSm5aeh6
MHvN3RdjRjy2wPB/kqPMYoFJFMGJAPDZgCeYLVtas3lUpqQURRFh6I7tLDyXSMbfXTD3uN+XG/jm
NVtwSXGKHYq2UNry1rqiu+KnHI8JLN0phK0Hh4C0sT/j6ZlqfDl0G7buFlOsCQ1ixTsZz6R4ktca
tmfD1ojneluNOxmeNSpsIodmhWiuWWceuWob4HAcbN77hbbT83hGVfiaXzm9EE8Km7IdT5K0AN7e
15yw1h5ob3uh8l7Ak8uR0Fdn0LwpEPld+N3qL+RuOd7GxbyQ393h/CYpCxDiyaOZx78x6Ogfd2X9
DTGBb57rtYWHdnqfURElMaDlfudTPy+DcTwNwyEePnrja1y5Mk27ZBQ/qW5N6u0wLBP1RwGKwJh4
tHPS83w49Nm176r1Lo0Pmd46GwC68bzx7qE+Jh3OrJDAtBkIsnWAybf0JVbFvpysinW8Khf1O1Xj
U8WS5BTDnO/Mjy8iYhPfpbnn1Sykkxpfqm4BfX4gCYpPNcaJ4OhLSd73T7fqD1l+KpaPHDvGSm8X
VBJRFaHkJ706k6Fju9Tp/LqI68ewXmHP6TuGNGvagI0JBsFvQ3VZATNmu7Qsh44/wRhen58r82hY
gQ1dBaTNEA2v5kcJdGuY1w82zh/xHBC3h4xsbWN+lZyZw2xXLK0fqQVYPb1tooZKG5h1q8kSlO7h
SXQGNWfE2GiIEdID8GwNexIT5sX4IwTOVFb34EniJfD+wK3gBVoIP2W0thYNOwHz9pi+HAeRGYmM
rPPZmJqgvLlGZfuUhMRHwg59DbwzWWhgQAsasIP29NzpZz1+CMFbx/BvGnydlOszWcCfoKUMnyi6
C4yLJUQt/dywu1DIwJ9SVFydE+mEMbOjrNz26631r2meGPGo77ALMiX6Pc/F6hvnuT0TW67VtMgd
62VKUaA1Bb6V4aBaBy2lBe9kAoyn4JBIlz/jL8gHYzmZtlhmjBXaNSouVyQIT0je8LH9xW80oiBf
q2IsYH+hTXEtfEgAEN445SJqQHVQSU3/MWBa86flOZeuXFd149ZG92f1SOT3JRfW1toXzwPGQbm/
xPhHxz1HW2opOZasfiMVMs51qkwwrzdbS+YuuEX3O0blW6Re3yvQFvnBYsYEcUPch5MR2bPWOdsN
owF2jeasPkE2TeqdjoHK3AjihpGTlmxUMmD2XMFlw08U7HTPNjfDpTf22VKikb6icGotw0nrNwKQ
naddaKzl0Cd7lJPsoYfvnfcO0toC2TPVUPfdVWdmXF7MYcJENMgxM009VsohZbIQu7zHpdQBNl3r
G9aWgCIumhzZrjPciDMwDhTRiBz+yGRu6VcNVDzrjkTM90JlLF1EO89Vq/PTuhC5Ti6ldq7LxXD2
ih3KL80tl/od/ko8zNnzRu/jtziRUyoLPh6wv8bFcJhFVThMBEYN67awecD6g3ZZUGpLbpj0tnwr
zKsiw9o4aXZT7k4Jeg5W2MoZkjnORN5sNWkBCUdiatpEXggOEHnBP88g8q86y4i189Z8c4pqqaTr
sL83C4uk86SjJDvh03M6YHpz5TwJGpywPhkqFO1S1jAVTTIBkRXxGFBYzWmGGT6+0g/DVcy9Nb3r
l8ksnyxT6AZcxYR0j5jS8v2LuETKpXUbqBjllLfhvhaNdkB5hrSVO4JXux7C8IKhJFkdzuck2L5R
DFGSfgN0OE2qFWMEQ1yuyZKjNoGJUoaF1zDn/1dz7NbYxaoVQheDG2kPWoDArjrJ6vkGTWkocACg
kAC+HQnYmut+m/2dCf1SjbkyU+eIrYXRxjEGMVQSIMKoz/3A2wZ7tGjMs+MW7wWzsuo8fHO1bE5y
eQiyI8/M8LyOexJBRACbfvJVgqYCRMCvxGfQC+P9uW/5sPbBeGgWXHCz/DingEIuXGLyhcy9mWl2
L51CmavygPdacvQLIl6d4a1ifOLIskMxM+NttXCXKKl0SWHbmvnWrVDeROUtSu7hcQBEGzspuIFh
lx61pfQB4HVtAp0JxJvZHzvlTGiwKR/AlbjWByBip0XkkpkXxf3FOGAuKh9iNnm+jerLO+R/B67E
KMvELfDjLbmnJGsdSNahpdyhm8s/+Y40XnTHSoCZzcgWzH9w7OG3DnPm/MgtnYE+/2n658i6tM8f
lePoKzr0uwrG9NWOc8o5eRE4jUKy2kveHlKXKbjWdk3s8pm76bDPcMuewLQ0uLJ9WLbWRQdtS+5l
uhdLMT7b+zDcU97z1GNRUd1sA8lOJNZdm3WEjmoJ8NFC0R6ddZD5+F4KTEZpZPHcrpq83BjszBca
IixzDCkPtX5o2RrHdmNuaFgyku3IueiTL2nRz2RtOuDpNKPgk5lrc2oS5uF7L9l5Yvf859INXa2Q
7/tjJZ8HAVTifYjeZeODQOpoLgOIfrssd5gt/LJqlacDq1aRds1mD3QI7w9+n5FJ/Qmy9Y7RkvX5
jV0HXgZQMZzdcAxtEU1lmimZz2umTZGnp/El8Pp+0yrKFGmNb4PpqoiPI8tRRjCu4b/ABA3wp872
mgvv4pU61vHmEmslFgVXK5gTZiNdOJ6Z7gh/+I2zheBAJ1mnpTjiEYOwYzKJoJtw4ciXcpwefQxp
fPDA6IcK+OEWZlCg70CbJdRF1OiZLjBMz5q1lJn9rYUlBnmdpNpzx68pp1mEfi2VKcZhFPa97Iaa
o3z23TnHjz6edHgr8xQkN01Sy/GPlJ/T+tKR3fauncK7/yZEb1r0RgSfyXpOlhDqnq29mxAsId7V
ExWYKY7oLWLIBIC7TVroHY1llt7Z55TZQPHgnq0uFn04eQLYBgLvJ4gQiquZ/FxSRNkY0wHLeLop
hUD9nnOOUWCHhMZY2s+/3IoQFiK0BXNNX320EbnUGLchukuc1OW3ZknzG3czemL+rSvV4+0DQ0Ib
EYL/HGihFDay/z5OwdalIN/DL+HKEIhe8xF2HlCb6bKR9NtKsdN7HS2NbuuDx2tow0FP2BiL38bB
YhcD2m6ulDwlj659A3lEvESl0xdQanVYCE4R0/7ueGCSWJt3hRwuOJhDO+IUM/Uu0YLK1QWfBSWy
arSVpu6oQaOYdbZr8FdoH83u18Ym9hNwLEZAeOGImvjBJd7rz2p+AcYGWX3JflpjKCY71eUXwuSL
QHcIr67k/NJUx/9+JkNayKpmLlPuBlsYEX8q0jbWIqIQDK/t3/9u8zpV1N43l+oVpa569922PqbK
PmyIQO50R/wrPWcuAw7xLw2Y43g0pROP03jUOCMlM7dLLkzVg2U6zulRPtPuYm18BBZOb9mD5lH9
JtMsRLlD/h6cOzyY2B9scCUsIWTYu9It7P8OhNRvrJCSyZA+qXx7ZSpOxAGp65WLfY2qh/Yl2feO
FM1VfUb9w3gNV8GLvwosThNApW2Q1+CvUrn8g/UQDvasXNPxVXzGxfY///W//u//+e7/t//nSRv2
4D+z/8qa9PgMs7r6n/8olvqf/8p//7398z//MVRdNg1L0mRL1QzNlGWZP//+xBrg89el/86sNK1M
STAXhJMithFCfep0x5Qnh/t0C6K1iHejy2H/xLFkrN699CgxFQ5uYXTfiXA/K6eWadVwH7u+u1Cf
QaP1kDKJmUoXf8uQrUNrUsvwjwOeuhYj/mjGD9nkSb0X/sN1TeteZ+9++zkU34sH+Tb6kXnbj8im
CzG+m/E9Tu4VbEvvJva42S9NdtFWNbRv2VW8WdIQGlub1sVdKNYhEJlFM0Q8PmeLortRZllcreIq
e1MXqA5uoMXSfHoGJ1h2CB063+wAHsgRuD3WjlxPRVtejdZB6WTu3Z7qVSivrUGW6FT7x67cf6B1
wQf0Lv2CEkcqbRoo6InT5LvR3wXtFpqEi0XZWj91yiruTfVWipdUO5kd15ATTQFUkFU3XXjrpIff
v8v5Z5V/SspnqXz62M1DagM2uTChNmVGyBKnbnxfW0znMThsMmPvSb5k2oLdhXf4E/CAtVPDBfb4
Dv860ehzYpx4+zfVQcI7T+ldtAggQ9JkNCOsvJids/Agh5DjaT7ElGFjSQDQynYBNS5TV9+EqPlf
nH3gzhGWhSLEgEg3/x9j57kjuZU12ydKgN78ZTqSyfSmzB+iTDd9Jr17+m8xSzNX0gw0FxAawrSm
TRXz8OzYESv2ZnOt4xezoghuHiMyD++z9uPefUQgV/BZLuhwCBeFIySeAs2OqrJgU/M1kVkHQUN1
KtPGDNbK65RlCzJNZAeI6UTiZG/ZI3O31gtXp4xQo0Eex8ZTN7KOIv4+GdoE+AdPQ5ssuUq50GlZ
4tWd0cC6iYIpNyU17vItGHfVY5/fhGHlQV0P4fH359w/LwVGdOVXp/wa6NQSt1W5FanfVLwoxUy/
kYaNLrvBXNJPenjM2QBGHLcvlnF/41Lc0TP02MHBF8ad98Yfs57hgT4m5ZEArdbMMROIAixKpzPs
JQmvqIIe7qSJg/O+MOw24adtEfybxZ1AbOAabbRhM9Kblrlj6kSNTdcla6t1IZDwXqnmNKo0CH5o
vKuESopq3WlrPbSLnCN6AlW0gdM8nDxwWkTmbmI3p50TP6V5kn8/WiZCprrVmy3lxTQBTs3F1nGy
HqC4jBbkOnKrYbRBm++yDZ95agGLbN3WWLzWr0d90Rq3Du9Beuqqwz8fOpKu/u3QEUxBM3RF0RRF
V1VFE/566IxNlLXNY8AVQtqBdLq+Ngtb1GxKs5LEnUTI0gYK2m1SJ0vPinmmvyhijLY0U7MZkob0
bPbneDjTStjRTIyWky1a5kKQXcwwT3krryiAJZ/A1TDfySxoxEmYAuETUVcAbdBCvV3Hb7AjmWHW
vJLr2ItQkCRvELZUc+lctuk5qFbUcTapG5pOav4R2JGeRZZTAV51k9Nr1p1m0iGXdlV2qIpTm10w
l+Z2n8wpTbpcGuMwY9+Jq3IiKAT9RFCQ1B278oo1XrPPJqactDp16W71aaS7zDVJqBjvWfqVxN9d
+EvuftUk1p6hteSI2ytWeFvuf/kLQOdTr8YwIayt0yzZgk4zk5GpxE0nd9xkuIrrXwXRDTI2RveK
gYvFqgRtKaSqqnTZdQ0QXbFD4pYVuIGPW2XY0Z33gDN8uz8xuQztbK/G+VqP3YePp4bl7L9ybwoA
kYAewXTuceOuxoMsUmp4wqwaxi/N/a0LmNs/8qhcC8p3oH5bb+34B14NMqQBhAYREgM1BahtsUh9
WLPBMafSvDg8ZvvlOE/plpy5IGBk0LtrL6By9Z5/F9qXmX/fi+9IYbARikspX6LyYk7M1rT/EOnW
aV4b9TZrT7WxyRWwzZT12EbuzEa875u68GjG0LcYeO7tHwaeIDtqMKkwHwwuVc1SdyvjW8n6ob2I
ICKzE+jDGbb5qZFWe7gSNxj29y2D3tRXWSQMEBsuT0knrhoQv2AoDNHO6CsCKKny2pK4IPPCoklL
mOvq+FvkX2WKqX3NWCj9/8enTJ4+RX9+tfMp40MmiKYhaYYpmeZfP2WVUQp+FT3qFbsW3yOUHqgs
PW4IysX9kFUnwThvbwGmlGrqqaMUPEPva7P9IBwXG4RCzoUIv7oGcbSw+309hvNyOFAsPnuQYrmt
Hi2JDfRYYV0b65+qOBRegSObtmj0GbUkZO48BFRQst+/i9Q1n7W2CqINJ2bl8DmSDXtcjMVbq94q
PLHJaUSwgRuPcklNXLcqaYHlALSIjj56+3Jf3IUFhAfMhxgucnsIbaVjSw4azM7pnCgI/r8mwqs/
vlaT2eTSPU5OAWQVDnyYHYv+mMDtMY5Kd4yf5Tpkf/zFvdpEXJp7VyNGxtvwKZFhPTIi/Aq0S+GS
uDKlFxNsiVlJBNFG9rNfLYXCJnZjMrQCprPMgVsSb2xPk74TDCA/kA9/oFVO520wjTk4gzxArD5g
DQPexh8IByxBlifok3dcjR0zdrylTCE7RxqBf91OwmVFX6oMh7woF0CaUulIXQjbPDpi8IeUX/fm
814cgEdW2XtuLJg4fcNuarvy1/iQ//1iqeeVsYVN2ZEZENnJQeu6FsOtu7+yi4sWvnH8oSEUxjEx
ABn94SDrqGVAEWWmD+wBn37ByTy1NUNBIAyfhCt7k8PSxCIAYgpq6QbdmXz8/3hpCP/1cVYFVdBE
U1Bkw/jr4xwqgRI+fKNaYVuLAcmj7PaaLYq/6KvN7tBEPe6egbAlOKm01+RjUtNpCkheZPlmFLek
vKkaNvfnm2DG6h2GwPNNUKWOMg9IQGs3qdzVdMvhhx9wgsZgotIDFDafoBBLz+pcBOeK2hK+L1Oq
gj6BsNmJxsqIMRIcovhgyDsa0yC4wSnqT2lM79tOrUerul8JTfRwbHGzhL+hnbdggSB3d47IMl1G
krXpJaHhCTMylleSubMcKhBodFDcmF6FZonlUygnHwBh5DXNxnO8kvJ2CkHFIaVqpctjGVYQ5bfV
sIP9gnDRFEdtemQ8wsQjgn5AhCpraX+y4KD8G6sNgubnPOfKVS/b/JYmL/cZ2sirOnuR6tfy2UUz
Ls3mcya8wwaRq5sgnGGD9NG5UK8InAaaqIWkGuRO3DuY1wk5RYUrDm6PiT/ZJLob6K6OAQbjrjZh
WvEPw5EX+a5NDFh95nC0SpkTsQRrlhrl4qXFBFtglnruysYeJ3oFgRKOa7uctqLwttL1gmcgQSGg
2hbDBlmeSQctaCej5cYMKGy98CazHkozZ4J9qOyIM5uVxD8/maI6HaR/PWglTdNMUTB1xZRV4W9P
piBFslnHXTktXDOaslil6uvgFuO6g6ejsxB1aL4PMQyCCpDcZlkbDqaB7euUPnYGbUNxe8qFWdsE
Oi6FTXdT7mvKfaUUU8K31H+Y2TvBnzy7VpQKjcdmvKzIZiyp+RuIoqRrERbX6Hb4UuGvmERYt6q2
1ZIdFwzoHF9d9D0bvsThq30B+tiqoDm2IgAm+JFTn0y7DdMtuE2fnNWdtvXLXTsS7JblLV77yqCy
59h0Z128FMaV+Il5LEA4Gw6mRgDPKmFVEiGSq3Gs8QqRPRkFpyYa7KEvMgZMp9KTLhMUe7HYtdI2
UL1q3GitW0PoWTItG92UNElT2KAU9tldbtvXPF0rKPXUr/NYqbYaOD8dJnyFk70kWFW57rk70e0R
H2C3SMpermmwWqtv7F1TZdfVO4Pavmg3ZihAhybk57d5eDCFxSJvHLOdD//jOeBb/h/PgazIqmGI
pmhqoihMP/+nWbrQ5GL0o0e+wmDSQcguHIPb9bwitQP6qPLoeh7mYvT+oKdBiulcpJ6Z5ie6Y60N
47deMQB8wHqWKMSl1zDzTECV8joi1gjiHXPsc5OPZXdD02uTz8PZyoAGF9wtlqQD28SpkdhH5whu
rXhDpAE1Uzi9TguZS2EIFtgzTdisO1lF6lMFGZPQojF2JVQw0Stf+2DpR6Rr+FCN9iP7jSegZl7M
fnUUuh0GepDyY1damn8gzgzyiBFddBevkQH9y7p7QfXZZUsBtXbyjKyBUcJZ0rjS3d+oj82Fep6W
TgekKJzTsNlLt3TCgYSLesHFQ79W8Ust/VZ8gsHJQkXO2hUmp+u6yTDwqTjjpVWGh+ks5tU6yRZj
eFKyZdJE8+SD2tR5na5CAUtZ8hJpVji86BaD630tK98t8VaU1w8dwwMfRmfkS7B/jPvtuFKrZc93
QPvK1e9H8Z1VX6y6xYM0n7o8VwHiBPWdvGflY4KpbTMsR/EQFvt7sae/Q4m29He0Ids5WjtHtG7K
H1gd9DZ1GqM61WmUHIJ2RVJuAl8A+yxVJ12Z6t7XDop24DoiP3vqyCun/MtitKJ8FSxXZnKhMvhZ
EzWrNrrmEsxZceIhC8Elf1o9U5qwd1PmgxL5nwDLM2pBTCLSlwAJpecbQ5/L22j+PpJMfawFmrSI
CS+BkkItHR6QC5baXLmKFvLMNkNEKk6+euaPiws7mE4ROdsS2hQSbO5Uq++cYq2qxD5ykTfBpyh8
qtKHH5Pdn+LhVe8+ehdbL4YYIOeETWeO4Z2ydmpUeTRYJ19/svxQ1FoiblNQIFhj/BVRn3dteaoK
hyQADlgVsjn+iui6fgEjVpCsYxFfjAdMt/Fn+vgXzUVbYmI1P7idgSas2d63mxn8ExFfR0kuAbPw
ikrnXXhr59Zd3dwrzzsRFeJrg7EU5EzA4hmqq5fkR5HmChzBmE4tD7hLak05qHrmUXjINmqM3RTq
tsUv7Y5HDkRTOGIbhYMm8Sk7Ut8xx5rYXJvuxcMmhMTOKA03rfIqZSkC1c8mNYMQKI4J9bVeAiJ4
7IQBdjukJguTL+I3NuznCgm7eD8HQb1kQ/KG9bsFRjfjgxdMTu3mi78WxLEoPC3X1Up8+rxxPHMV
5WbaCmtYz/w1h3zbz/mKvdKXdMl6nsk/ci/81Vtzk2cb2HjpuF2uZ6VX5Vte3Us5du+iW3XADUCA
erl/IPzcPxF1eC9xGfIrFoseJwdAD9/F2sXx41PLGBIKfuPrhtjz+mBpeQe4npxxaSb5Bc+IhQH9
x/YJ+rnPllpwKu9TaqNTkvXov8TUFKGwMCSCIW0fEVWHL3Abhsc+YjU1VSLEI7/RLvV3Co212qkg
qalv4OWgNcle2mDR83p9IwvY/k40EEYSHXd7GgOzqTYgF6baAH+2oDagkJdpscoWBi21nsY/CeXS
G9bKHe6kjd+4beY+voVqKxrU6xGUcMNh3qdreVyPAGlUXF+LIN0TorXG3kkjNzHYlU7mPjH3ekgS
o7eYt8lGlACUbiQ2NvN4mYHgDM5KdW57vIzKbPMbsok2v7/DKlOZXDgSAgcT1ptavecFG48TlnY7
fB9qOqOdWeD+vs/9gmwieMx5kLFrcwApEIhsCW5uWU3Iukfk8P7wBB85AjrrPCVp58MSwbM5dXu0
b10PDXhVmu4guGo952oLLHNfxZRM76N4r7/91IPkOI5lu2xtvCQdcep8DYwKPjA91r5K+TYf5/vC
rC+8i2r9Iyb0heKqr8aZOGdknyrCymcenQLEWCTdy3G4fNj0CLAS+ecbl6z8XbUWTFkxVU3TDU2R
dVGaBKY/vWnFJvSL9CHkq9icVOsf+AveoE5YY+Cs8y0r9tWirAGwrXmd8RZDVBqOlKCzPB8AGGL9
wYORA6UFaEzTjQX5YapGH8Vw3g871WI3nwBnt2qZwAPuJjO8coPWPRw//IabxQifkyY18s8o5rhU
+kk3x/82xDZrEJ8Fu3IaOSqxY5qWkC54tzYYV5BR+QyJC4EgyX2jHbHyrtpgif0mGKFyrnusd/pV
x9lTu5tuoKRgrgB0lFCILvWwkvXPUL4Vs5e0fm3r1yh4fWhWme8fwr4XdiGV5wEdEV7S0iVHc4/V
dFNNbd+zH5gapf3ZTRJf77O3DiwdNtR/kZdGcS4OOL28cvDgbnUPMDcbuFuQTsjx6SfeMCQz7+KS
cHhE78iUzQMs9MxsO9YfMT1xQ4sawEr9QvqSCA3ozi+CebW6xbPPdbN/LADA0CDNPRNyaig7BVBj
ghQRcBA3fqHibCSeQHcQ9UhAaJ6mcDbvJdb/yGu+WDtTNFL2xVLM5w/Nt2QO4EdusUoUyUWS+Fri
gbbJvaTW+mv2q8znFPoJ0Hk4Iu/NtarIGxP2XuTs2X0X4iLGcrz/nJy8c9hWqs1kU/c1B/Vu/cWf
pQCiQKvTE3wL0Ygte6Ys8/4dWXVwGo6pTr9mXPLZaE4BgSS6JtKNwZ6EuUCLOId7FqLKnWlSzYpL
4fW/PU9j/Tc7aMVU8ZqVYE7+IDAO6EK7tNgREr5H29TY/Ju94apsWKeWz5EW6yfQ0NCwPZIptsv5
SKXp7G3Q31UMfP0cBsozndWlR3y0kObC72T4CtNPsXjXSFBZCyhvvX/CxYJWxRgvPytz2Ls9CPwX
9rcGNYl/HkslXUJLwpgpLgE2BuqW2/Q3MDiOiDxeS4QSuF/eJ6+1wJKd+o4Sr4nsICr78jabwoJ4
UQdntuI+W7Com9xbi0f1W7v+81mAmvWft240AU2TTEPQFHZZfz0L8qgTxqAq8hVX6PEc1pMvWiZD
cD9wrzWNCbsoDXO/f2+rZe5vI14yLX6R2BFJTBkYlbKFKv9+PH7ryi9uT9L6vR53EqYgH9YyNJiP
kEYXyb037v0pAFPjbqItG/aWYsrFuEjM+erdLC9Ik6Z4eE+lw1jsfbpaF4axCTv3AcPgTkXvTmn3
ZXcQs2O01NSphl0hppEc7u0BSoMWP7tAp8JkRIXkF4JCVe99ecrx+BdjobOXlSn4o9KbhY+yYMl5
sKBPgOqm+IiIZ+HUsavAm8bGZ27Tyhu5/3J30mzvhdcx5N8+obtglcZOHjs9Col6KtNzndj57WVJ
sF8Dq/QnTXYphB8xYAPtK9G/5tO+UwUpgM+9cUeo/qh3FYk2HFiT90pcpgH3AhKCa+yEEAVGeNRE
6eZD6UZf9Fck1AVOtVFrdhlasUxdthncIf7fcj7urSbbtobH3n3WbruX8HFChCo7HInHTOQleEaG
tY8tN03NbdERHq75rco7YUp4e7ynxG/mfyWz//n5kpT/9nzxaKmmYSi6YAjyX5+vRzHqha8K3CfK
pSov22TVcC9iYfJ8YRj4nb32VbcWmG7rlW++CCQ00GGeK9He3xqPHc/TOO7kcdcvdGu1zXmqLGhj
DitSAbNVPYkCBf88uHO6wlzFHDTHHgO8cjNgsqiXkPrQkb0+8ZLGq/TNO7mNSUMd+RZgf6N/BNSI
cmShIWZzMGAZOpbqwXCulA2wA5DOFT/qNTQJWweppzn8L9p5plxTuEP9W2Rdfi78eI8gMAxuR1kF
ms2yUl8q4dVQQGK8mMVL3N2inHjyhShbIOIHdMlkgpteO1k395k4lDVmsLo/UQ9ymPaSkJDpfF1S
JX4AVrR+IBr+0mZor+dHB2zmtVkAJeohEj32srm7M1XyFXS1yEu4weVbzbIUxL7RIXluoWzJx/HI
z0NLpshpie8kf1pNiAXJ+NkZmWKnKh0QuHRw8rw+94b/BmHw+OqsDoM19SJsE9jqmJDtJscP9hzE
UlGzZNGpUxpYbQOgD7JKZKu9XYeOvSPJEEr2BNZZBCCMonNaXUXtpUvmebs3k8MDcblYaiNdbBXo
UxjZ2tZXt3K7FVK8BVv4mSLVkOQp5b1ISjvaLX6Lz0X/wEQH6eZua8p0rHKHwmAzKNsq2WIfzTt3
YWeaO/C0zxyV2CDBQv0isDAgmCT9r4dd/C8PuybIqspyTjIUTf+bhCFVgT6oup+tEuHYtqBGVgKu
RrTq0Wbmb7/KB51sOBcym3tPiTmuXocPC4cjP3KvwvqP10XgNWuci/ZaUTgQntjm67BRdtmtRmPe
1ebeh2U7O8jhCVMzWlhvOARoNArDHr+JBfDAbx9wQjYPfcPDHgeb1XaMPhLljXX6oFzEEdAmkMbD
UO66eKt2u1jfz3K7CCdSpKiitLnRyFV3oks2BYbRU12dp91A8DsKfptTzekxNGjrOabNIWq3Qbs1
AC/wEuQCa6yAImqMyEQ2KpgBC+c+nMAM6MmxUg/JmmbSAsp8QHr+gsg7hIes3xXDwUTQMaHHLESA
EfjZSoVe7s7iF4BLF2mTnZCqeADZzFkF6QouIXBnii1xoeq1erwZND8Z9GXUn0vAjzNMgeNO+YLK
z/QDp8ucHRp5UtUYfVDVWmYgrHQ5XYusrYVg02duQlrdtEtqJPmk8SKAuAXebBFbZLQBoq6Dbh0+
eSTRsy68xJn3r4sEXliEW/ExryA2hRjcXYHvnFvihM2nnq0hd0k3hAMvM2cM4MCtdGCsUw06TVuM
DBh7cPKPb4pkU7TFOiuO2D67ZrQMUopMLhs/PtYVKcVlkmyxkVAxcv/654P6Py8CsqnJKhOBrEuS
aBim+NeDOtKTma5E/rhAAeY+ThtbQQAadZvczG/CEVq6QIxFgJrpzvaGgb1ilqVTEuh2deLuHYho
TWQm9+I4PZ5qeMIbFJVfvfal6Iuo+A7Nz1iZR6ctEwP0tzeF6/ds130kw9Ucz2VyUspDj/1zUTPO
o9CZy6xYFfIqRBoqp+qDHEWTbWlnh7ktUVBHcQ5LK8Ue7biacIzC7NSOp3w8Bd0x4qzAn4HZ7qmm
/OI/1gfECu9heAZmtGHKAk83dcxT51lxblnhHhTonUD1aUNmhnv7uRlI8gLOAnaREhaWibgITcyj
i4Lypql6AsefsP/pTEL6wOQB+gzlXfJ4NtObTHZ8QgrCHMLxuAx5Whc/C9n6wby+ASKPO8/AyT1z
xWk1g/NmX852VbBrKihmXnXgsUvvrmGzgA0HvNou744Smqv3uAP325rq7tmftOmfo3MOBxZe9nqY
bTo8Z9MUHWjvNcUM42tSvDw+0+bNb24NOouVpBdfe58t4u7NCN8ox9TSV7MmOPoiA044yY+rEl14
JDXhSgkkM3Df/I9JVNSm2+WftX/Z1GVFk01ZNlVB1hT9rw9dMiTmLBKFZlFn+zvWb5onbzi/b1Hm
1A3TCnMzQ+o2qLyeHykBUzfkP6iXRImtMqggDvJwRa0Kef7YE59JKQwIImEpNDDuSRiya5craNq4
sUnvjlOaDs9f8xrWTjjBua/+/azhU3Jkk8pZwK5Q6y1ZhbLsVCCWDFdE4NzXoRVZFK5tGm7nPHxL
1TyG9bkk9dNfhuJKD0ZSXEkLJ7T3tdtZ7+nUsPmMZpYoXov2UmQU1B0Y0qYzB9fOhHAuiRE0mL24
KB8D5dQaZ0O/elZerpoVqg9rpZgeLoMF0RonjzhOgKy3daDbcYzWh7djNdtaHpsqpiKBZVVxbJc4
ivLuI5t9hML7kO+7lratV2V8gfFNn/LjHKpHNdh3+l7xj7PhIqa3WnuRNpLy4YufC7z3v9rwl4BZ
IvitVTjSLsC9gebBnT49Pnuei+gyYPsyT2G8uEe7qvPgQVX/w1cnCvJ0Lfz7g6FKkqyo7CxZCkwS
xp8kikpsG1PsxWZBck8mD43RM3LarxGNrHKj9vpzR+xfq+IrsxaBtmlj7zWhEnLchtIvvHeIFgDf
s9jRjjhh5C/G/0rbYFN7WK9I8M1vlu0MMj9xKhbtJKpwvjTwTObZjuwO+SKNp06aHqpFU64o87VS
3607zM97uTurxMPMc08CgFBTaW3v6UoXF1L1aVCNkMIB4w36B7B2Js+ZgHzK0mRX4+L0kVbHIDyq
s70hu3K+1bsXQ3wDO8AOw01umfXKxqC0HjjS8fDEHn+O7cKnJG+kTcjRVCthYz/bVLPNDCiTuCFP
+cPd141bI17HN0OyyUOisfRAvXZ4EYr+NmjvAKw06TpIV//EYLAY76e0O0o6S9CdTx1sbOXP91D1
JHmhPU1dMCu6OXHkNi5bAGxdDuVVOWkbbPIwlzVbA5OoiBf2FSB7sYUqZM8feOqIAG5Yz5mM8vw7
m6za4xZifJrGpzAfSM7GpzI+8UVYoUClDFs4ivIK7+nJCI9dsAeoKSOe78X78VLdElpIMBPhO8Ne
mpNQnyJ2sxmSwbZXpoidn2/yA0kPXt6mPfPXdbc2entU7ZkKnNKNLEqLptYwXiJ1bl9WjbwJCpa9
1EhNEn2v4fSaoETF4Ab59H4AsnWfbeoXuH9E+X8RYo7xrS9etwwsXMvyZxpv5NX0kdSfUfdRDqsO
z2wxnTymv91uOJYGl/clzyBWZFKcuu9WbHXGea0CeTzP+vMr/7+i+xD4uEYA5XeAroJjLx5WrwSK
OMPU07ZlUAUH/zF0H/74HmbvHFziyH75KgEpmTq3BKjcPm7s9R2GB3ek0NHQQZsN+Eh5nOxS6qfM
00JrbuAIuN0eTtM5VedAeu0/ATDRvgXJFWJBrm5jVptPXGywpeMe5hQWKGq0xtNwIGdA4bZ+RSEi
TIJID1sp1Bdh7DxKhui63+vzOFtaXADPQIcAF4zoTnjTji8vgABa7mPdJpI8Gh8Tf2vNi+Cj0j8N
9UtjwUSpyJqOKQ/Neml8j4TTnxxNwPc/QIwWPLTptvRgav3qYJTLe2ltWAkTJ/SHuRLOsbo+pClI
3kgu5tKfCzGwaB3eBo8rFZ5ORUrTsHvDFg27S22O/vRbkaa2OTrTFI1c7krCX0CXJrmfhQD9+X6c
1We/vArPEkCtexu6N4fk+pqwaXIo20l5yDTSiWt4bUILVtU7telTrQPDRj9rgULPzvRjDD+QQe7q
MttF8lFoTrPy+NiJ0LdbJ6Gp7+74kk14ddZNkXu289lmhMY60EJ45hiIldMgXl4lyB+iJd73rwtM
fq+sKhcPOor3vnkoknOeX3JCu9ItmmEwfd2+JslLdl9XOG7Y2fn71SJUfuEiUvkJCgjWPXqZ3Qk2
LXJmZTepjdtWkvgQQxdkbbyqahaoq4ewLBuK5PxgFaInyquCpsUni37MJyi0+XBUbNz076mwcl1d
XUP5GtyKi+46rOgKJ41xqsdT0h375MgFizKeclPFS8tcqtGlJ1Ml7QGn12bHUmCJZomtAj5DIoWg
r9YPGnVE8g8TaIfcQz7s45vVdfDX3jKvrT5BRdwtcOGTJGgUR+yl7RKEI7EHbeoGkLACgBWSvbiZ
Nh3Gw3JAgYIH9b+HAfPATWkucLQmvovvFbS/39lhbKrI4yZJ/ac41TmzZ6qX5KVIV0gcxLHnvSX+
B3uywoNk6lhBt0EP7b74o4J/mYoMRrujNoCekfIJzSrmVbhIJIa6nYaOke+yixadSvko8lkvDrtl
m9oicVzA5ewXtVUgrBgf6Ws26ZpZtNExmR1H7RyNNw23Zf2eSZ/a+EUHQnBOg7Oddb9D4TXY+y0v
7W9IPsWLJF796BL7J8rezBNLBzKMxczltjnM3PlbBdIi4PF5qUFakMrfDAP7cLfO3IgDBZdfDdtv
DfCtnApAjDvVu4SF8Y7QJHfphluqvfjRW7IXorfKf8srhFE87dYYH8R6Dw6g4hBJQat6OrzZFyF/
Yd6+4+aut5VJVIpNkMU7xESmgLUcXu/RtRvIml2l1x/LTG55irhIb/6we4DItF6QIrAxYpHgL+Et
AeDAfQLfVA/vVHBH4aLRP331y5vfs0W4E2Nn6Q3K0hh2P9+yN/3IZAh70fJgEdWxXSzYaqbDPjR3
uHvCU6V+8Q17wBh52jJAPzThh0IbZgoFiyDrqV6K5Qpt71UW3+j767FqV584o3lCFqCleCYi2RvI
j+q2rwN6dBLDpn0C53KPsifYyyVfd275oDwu4B7U7By3oHhOcET0fAMkNr/FxQ3EFb6nfffYq9SM
6zYmaP426zs3FW4v6iajJLxc1Y/v1JpBMsKzQqRvuggi3NMJ2yCH4Rccner5t4hT8BJuRwqH5a3F
icvXA5Eo8Pdk2X58JmwHf3wm2M3JsT3wyyDR3QaPZJA0nrPkVJ9AgIkYcK/1b+nL4jpq1OvBWONa
5Yt3N3eCudcfB7a8pPtYGqMgkSSEqAVPhbsp3yDyiYlx7aQbVYm4wAVo0PmOgRxhlAYtNNHomV4V
00lPmuF0FIk1Tea7VLR1ai2f5jsjXOPqpmKEZc9znWigVah2ljsCL3eaBke4YM/xh8HQreoNa8JS
2hD16jZ4uomEmFMnuY1S1MCtbG3tjnzNWOTGvTv5pnapvsxnFq6JJ5tA75yWyBjQz3Ca3WPqQzna
AregHTtwqXUJGOKfw3u8hphyb6FpODjDRQDKAJSAZNWrf57NZfnvCzvZNERNFiW2dRrmPe1vt+Gx
Spq6bxQE0NItv36sez/eFCImrMRImZhnMbqih7ZsdilQclnn5bh0m2tHD9fAxWCuzbwHWqHFXq+b
b+QLF3fwH3o9v017uHdMMSUhbmx+wOBcUBk0KKHTkpXFpcrvoeZTLUP32KWPPYpreMEDUuSHBnSQ
i89Djk5mdOIGs92SNVn56ZmHlE9Fd2uqOdwPsDdsX//9TcAPiVyXwcoP3ozmhv2R9tS8uXBeFf2J
kH2JLARfCncsZHjzpV0Z4qU2rkHyMvYvyTjv4ythI1gMBpvEg+rvH1zyeKct08q5Vw6MuR1KsDnu
wDL0i1y5lf5V6a/teB51OExHQdynUO6Q6Ocxv1UGgv1UglhJb3r18qDut3uLaeD2GsMraDsYqDro
Z1xhNiRLRCajivstsO2ud0UAtvHlJzOCpgt9q/OJzGOqXc9u1I2SHgyJ6FEVytWkOindufrSwNjr
V3NrjluyqsQuyKoSUWWEIxlRYJkpj8tuAQGZGMTyLf+Ybic4VZyke7OcAkXOOEodvrLjysq7X1Xw
a3YS4rXW2o95Fn/59w+teOclB5770R6D6JB2Xwppd5kHgrY4mzrSWHQb8ZbI85LVlbwlSWteaYMu
GbCl6c1HirbEIjNwwdjDq0rsJfylmnCPaQXGNRa2oJVDuq9V7LlkTRz+C85Ow7IETEFsA8O59wK5
CWofvsm7teREyHlfa5uo3xAtaWvy5QuOfEoWiJLyPrpTQqidOBvHZQsIozjQGXo/FzVBEeKvVDsu
RhNz00rpVpm/uqpEmHlmN8bopf02T3f2vDA49Tahdc6azRB4zTj1aE1tatq20rb0+Xb2j66sqFsB
7OlTV5Z6b/A3zWOhAWy/ewP3E0Anvl1JQI+q/H+43BTpPwdbQ9R1SRQNMhxTiOOvg23H7j02avjH
BRy3cxOfi+aqF07mH+6Uh2brBReN89BcbwMp7u7MDr0jLg5Ccx5ynpU2gI1bXLmNiiNzY1LiPm75
VKces0apLHGi++omohVJ8oIdpi7ihB1O+X7FEj2nRxxIYMEYCaErB1sT8QrRYXlN7kpYC1AyJjO6
WE64ka20bqAvPn/BNvZW5BlceZ/mlzudTNJtrF7jEHvIm/x4Cwj2yW+S/npvXoPsRSdltgzFXVtt
V3vMU8rcp2zWhz5hh8QnYLISSQ/hWTgihvmLkN4K7SWN34L6PUksQTtk+UdLKJXUOVPQ1B0y6B5b
8JGVOikBCqhgNYK2q/ZFvSD9kqdzozw9xMtmBhP+GjCPdhQYMrQsARVBDODLRAtcSuxQvAztVeSm
3L8UN4XphegEYgoOe4hqrCWhxEQW7cr9At18bHCAuIWImwCFHaXJzuT1dv9zN6616W6sRkshndRK
pMrKSoZt1u0D4xD7FLtajJoBYhEy5Z3M01xi6oKBg0DUOTKOlD0suSD7hCUn09kS2EW8aZAOe7eX
naj9F+TwCdasmmNuHkBGoDT+wCXAUqYUR3Hv7EqbPS0wxhPLf5CLP5t/aY+tCbdRT4fYM24yPF/c
6EgFi1aeACotYSU8mL7hvyyS9P2Rvy0fYOeD16x5lZQbDcQYvqtwupga46qsV0wJMG2AS5T7gCOz
PyTSqZwL3cE3j/dwignL/UUupphwIl+ByjwDmQqkaLTxFZFMiGdlML1/MxqXmHzkaQHO5PNNPdv/
EXamTW6i6bb9Q5cIRgFfAUkgNEspKfMLkU67mCcBAvTrz0LpqtPtc6M7wh1R1S7baSXD++xn77Vz
MHkpY7gr6p8z2umxqIOw69Aa/sKRBQ7yCLseRnc1lRKwN4NlypOrqzBpADl1u5lLkKBxwICy88NO
N9nawGwACxj1N5rWwmNm0vOCQXtdrk3uNt5vznh3a44sr1CNqNgzNOv2aFjjQr1Zcx5hjBfFdBKF
X7BLw2NINdYezMj6OnDvCWt1xygiYjOTlvyI7l/rYMcg8pSZaw6CfNjSB9y0tyi8zXPZaRT6WdZ9
Og0j7CCwXXH6bkKf/yZbKxVPagJCXnGnZWde861k8Sc4NShLcy4ni6ReJPNhtu36PdXLRXVUwpPY
nIz0fFdPgpOlW4FT7GHoDwYb31fpHc0XfKodPB9HE/2SArJ+ZSr77IYL57+cUF4m7X/X63ismeYM
D4FuqKr4RxBWfzZSEKsxtS5WFU5UH50rMXOC+7GDd7D7ZmYho6CcNGhywHzuE8coOuv0izua5PTj
HJNO8NEQLAaF89JMcLaCZyqpf+Q5xQk3AhuK5gVbfAIWpS9g0a1ggab56IENzJ10Bf0n5HRCO+sq
FL2ULa9BTGYiNhGfEUVPJjKFqvGe1O+B6D5LK4KU+yZIk+wm43NMpt1zE24aFJhgowWbHI7KpCPL
mLTlqXmqelkZ0JEfbJFZ4Rtuikt1q7fzGEYsPY/Q1GkBmDqce0oAgkVLEDEGWuwmGqsLLx08FeJV
tErqFWviVl/lqU8tPVl64ag9j08El2KamXNtz8wMLtQU7XtBQmeZtX/hC63AfRQ2170l/5wI74g/
V+0F4IRaAOSyh7cT7Qk9fEOBuZuoIEhc2tSgsFZPj8tWu2Xjh/yFd5Cxh2cB8dD3jBvb4e7BiRi6
YEhk1MTyLWQjQn1zAQ+QPwKSGCGCdDHdXxIt8sw+thWioa9ZaIcbvpQI2rZryFt8qkpMLdkUrKDK
bSi2hrEL+bZyKDWWAj4HxgWvuy1f+ASmbprWy/GfpnVMFvfk9xzN15cxHBCAWibiVAtRMf+KbsW2
3eb/ZZR4nzPuVNnKMNhGT2jq3PSG1FP/htvUrVu+7BWzxzIXF58YG2sY0qaf3WEMbBp8ia+nWCmR
IzxXtqZdx/gdI7VxbScvzvmeXdLx0hQ3TbxV/bvwwPX3HrLFepsZ50F1kMXuV8G8xPerAX2reov6
M+SyWP4suncKRHP9TOz/yRVxt12xJGzgJdRfBdO+L4bTrlCrq+De/KEp+6Fj9+GV1Ykb6T/fptJs
Ol38eZsamiQRGjU003yF3v5FVh+kOlJnBV4iwF9Y2LM5/MYcX/wdnLrTl5c4uDqjcYKogD1dgzRO
Z0ozBTvHkH36ViJipbs4wXlpRoabGG5O9ZrhNp+3YBrGN62yfirrLtroylonvZCuxbkqfsyMm5Ff
xfBspkcx3z/kY9O8wTAp7aGwgshNB9dUpzfljBAuxk3V4x2ZUyFPi0O0Iu0zC6eOl0z12M1J/r0h
eOtTpxXgn4A/IWOimVe+Qn0PL4bOq2CilSwQYTHQSuOV0FAkZk0kgjnW6E494iwGQKuPNpcZc/PM
gsE8tTuGpEE/cJ5BDRoSj0zZ+xrtAXYKEUoIUuLgqwNNXtPGrs5JRNsdGjdhPJJ4qYeR51+vM3O2
SIvFCBVc+Z3SqINFuagiT9Wm0bV4Uo9NB6Kvy/6jgpBh36s1s6uIrF+uEffBlCDuSxhFaJmk4uHl
HgM+oXkDPa/yKb2mr4un1xctU2efWv/NHSbPpsf2v14vqqnKmmRook4cUmdJ9++n1TGalUo0tpIt
0yOT72pg1xCd+QDnI0k1NnDEnUkwfqvi3ZPpn9Cie8OTTh6P5zyXCbPYjeuGfyNf66sz/8lHyGdp
3xp2VcFnIjt3YdWUPrSQNzW56oTjy/dOfo+f0EA/TEx3ssPSpvsL8Two9/2LTWAI+6amHmmlCOSf
ps2Kirlq+KzVd4HwanNxFkO4HWVYrOum9nkxmWhbkbcLiXkMXh+vHsZqVtpy6qT1q5gdWgnws5sU
v9eMfmCsIsSLaRGQjeuIdTG4GAkdENbKyvhJEeq3fUfsPGsP3Ne06bLnQAL+GqsC3PNvS3iBW3v5
XSb2gMfAoYsgvWzNEXJ92DwiuWk+EHuaoUj0YlcI7t57aofK9UGEgn8YJq4yj3W4yl8WmuU9Pu95
Mh5GqNFbGNvafR0ihE8mdlaGnPYwm3eMxN+nPVtlI8pSgm5RcTNoC5hhiFFTbzmvSGUlR5R9TbCd
nocmRbv/K730wVJDw9UXSrsoHTVY5Poy5u8VecO/mLftT+XSNM5dcuXWjVlMo9OEhAnmUjZnWKvq
38Na7ijZ9vnY5f2+zw/KcACC2ohHBMzYIdkWzFbfyTZtWLXhipIaVfF0h7QGXSXbx6uxV4Ycvchf
O+hxmF+cOrB9lxYbgWmA6ES50jtvlF0SavV/m9kk/U/5BbM05ghFNGVdlwxV/OMuaBW9qroh0uyG
wPchpqCz2DsUZu515YiMyVwF8fbySD7C3JkazzZ3uGTUTjPZz6yu+qlWPx/0nulfWWCxgv5gGzYo
6xA65MuPZlIIf8lnizb0H/hyWVO33iZBgytOUkPF0b6hrW/qHNrV8H6NjSLCfJiyvWjxcewWss0+
K67XQr7Rya5R1sglAdyg9PrOGdMpwPYYfs6in1W8GKcuovcK5mJ8Eel+i/cypHoqVdIN4YblXhKx
ILOK2wL3GgdyFpO+l2KA7FE91p28Xk4orNsD9fXxeW9/CAcOuK1+Y2xQsisMNF7L67a+SPXlnbDF
Np/c1RNhSpM2gjSZcynG+4RsRnj3twEymgrgEMCHciqAi0EOE1EGD896AyPIMM38BcmDYBGhRJc2
L2TcjzlHXr4V0nQM1uHpuuGDFdZWBuTNDwpF+guLzlqeXsSYdvUcnuaBGiMqpWvuHtGWlc1/ebly
IfzxtNQkXZIkBeeXqinodH9Extv0aRh6pYYOGtpMXKE8DluayxsKNaIjAzdurpywpT8saH0guMKE
m6wJMEa8Jtv1rF236XrSwlZitrpTZSx6MQCsxjMQlSX3o44OpbSj71tirbhZbOrwXCm4kpt2e0Dk
PDR+xsvi7nM3PKmAqCwhOz6iPQjJGh//OG3Qc4sx373P3HjktGc5PtNX/COPz4ZGnfvBEM9479IT
C6fU3D5uyXAtZ7chxR/9kWQflScFu1m17y80Q5FfiGiVIR0T7VN2OPluQtiOiI0etgykA2wZaBEc
H9igd3/JJq2AMA52Pa2JNBoM1yCyxydaM9+uLVvdaPR7FhNohx+qtNHvmxa8iOGLM/Tko4Rx6I5F
eZc99xJr9mBOFh8LacWK6MVH/b2R5RmKFOVAMX1SM1ocE2zc2n6m7AZlogSrPfh7rMlT0HUWsDnG
PGPjGgDse8lM6+4EjPFongzXxvR7P0D6626ZeIlMHt/l1aaZFrNFNfi8kr4/Gl5TbGgrr6cQhSpv
YOprvkIoSam4YRfOR3xHTfbbBUJP1V9VVP9D0Byz4SSaJ0ih8qGTDyXLf6n2ZhukCqna5OzQTfpd
Jn5pxzHYumnhJ6E667bRdrrm1J1/stvZdnjsKn3f5YfS5Jo+1uJxdKtuFztRzI7rKxd/6MXnwQ3K
VX39pi489bmf2aivkeCCrNIxOsGt6TwNXRBTCrHpYBHmyzs48DCjqmmHQfjnN3iqDOyq2xQT1LMD
/PN7WUmUGBQD1458Jx923rB8c7XZBIgF/qpKKyWYqN/J4HdzYMgmcLtp8ANVRwPals9QW1TsxdhN
FHMl+Gz6zw3r705jYb9SbgJFbQoxtDkRzG+Lj275GscPgHTLoPyZl796MPHqL2eE0z15MHIqM9OP
3KphENk+9ZgTTjqkb1X2/M6Ccqo5ASooJ8VkAjrAADaVY0SvXH+Vvjq2GSO+qNPtht1C4yqmkIRF
PjLzZsbDHLRvtaVZGZjzyFRYcUkR59w+xG1e834DEurIwo1bAnos0NOuWh4cEMz49oxmr2XHCSfL
VHZqZHQWMIgvHDH20N4eqgOR0NQ86fHbo7NjNv6/j1Cctw2OBVB/eQikfKjTebs1ps2t8Nrcss1O
gqU410df2vlyvw7VTd2vRfCysh0aW5CzOSGK6kxMtv7rsSBF2tDt8xqTdeuQ0DeFQsPyAui7X3QT
swzHSGuu5A8ln9bLvoPZiluiy8GQcCBYljBWDwO+pPtiRst58iGYn3H7gxzogzbhQyAfpPuhCw+P
NT/tb8bk6kC2NKf1QcJKr9xFwS6v9t8Jgc1NbH/wHGnWfAPbYPqc/4FmkwXpP4fsIxY/QvUd2AVI
rWA3sMWq9qG4S0WssNs7tIx35cljgxQBoh8g9hdUxpSxFZNyW07LfMxOcOxAiI0XUZoiPLPqU81/
dPkUxcyUT/KUr1xoVE4tIAR0NHVJrWOcEBWhpedXVICLdhnCcQZKYLPFBZAnAi53VNViizfUbhRr
H3Qu1gUm9IIdQM2ctOUVGo3WaOwoNk+bCfcoZA4sWNX8ZHudz76SbbNAtJt0PbCPtLikklNpntxP
AfSEHBir9NqPXrNi/IMHLpHB78sohhvLO+bhlw1zggUcmR1P+XjjmW1AnolsQfsaq598oPtM3G80
qyFLyQ5nHjwJ4Gy5Acnx8khWxkX1mIPjBQQAtDcMfDW0ZPIC+RH6egyyj6pwwUvz6Qb6RsJjLQP7
/4BAsHaMN1B9pbFlNGCPiRvKQtMuy0uu3fxbUew2kyB0NMuzONr6qXX8R3+aSWc6uQNCS5N3n6fb
OPI/O+uWt+a++DY55xb7wjmSx+v5qz4nzejb74zPA7/zBlI76wXwUrRcraAMCfxjs8i3GPsNXFwv
OEreWKq4Q4omb9w81ouPNNwl7SadYnlr0xeKTdVPwRIzP6TjIQhPGq4F9VRDfZpQJwb2KFAn2cFM
D2myp13YcKgSfRZuILxyoSgv3QJTH6JLyyENo74I0m90sd1bVDIvCD/V7QQ/LfsTTfZkQeWnrXVs
XiZBuTLdOHf7bRVBBwQZzXMRnKKvEozhOz9sumybzuNh8lhkGurXirlYp+zUXFBOWq2Oiyb9yp5f
avKFhvwACeABwqBCDpfDr+M92zT6+ujFwjEtjkUK/39HNzNAP855usqJ25Lvc0gWDA8kVZcWIk0K
MuyVUUWkQTXGesg2l0gAIzJYIkwNiEXvloLPZ2Z9DzW2dR/nVDihJhmZ/TS3oMjGjyb4lIPPUPjs
ZIvC307/UrofefJ5jw64BuS9Xi+Bs6W/QHcEHoA2hnkIMnILBO3cUbX28oW01v5XoW6gKUysttz6
gs/tCdCTQJ6SnKLfuVoKr+YfcLU6dnrYswiH+ZLUM9txttFzOor23K3jnvZAlW1D7gvZHCsRtKYW
fx1uPkKE1pqocS2vWWmBJw3P2MdLthoUxytrM9wU1nvFthtS7mzcApU1zF2MyssxIFsRUusnthMV
QoNxtqA7Dmsp8D0elNi9EStwd1PPqLjNw526dih6pXlA9FtouvLU3Reyds5swCRodMTssL4QlQ7G
PfzWrNyyTSeG/Vt30+aFZKfKKaBF5v2pLj2CBNtfVv849/nxmRziZhddB5zCd+BUviitG8lB7iue
pDRo+aSnbCLBUnr1mPnDX0K62qbw3nEqrNDi2rn+wmUXl6j6Sf3K81W/srW+XSsB6Rvee8zK6wqN
ahJAdDpMlRVD9Uv8IAfyLX5AkAaao7AwIAHxW/54DJP8wSyI/JGDYov45CYgmxlNQDYV2ecFZKNu
kwiIwdr9l0z7IJWY0WSaJ7qrhCv94ZleKPhQT8pXGUBfrjquhs4Lpbm5dpy+W6RXAeBzd4BNIX4A
kKacpIB7rHs+Z25AebyoJj9AYsxtR6MzQkWiBPGxyVgvQdgcqLbw1RFv16Yq1kk8meyn8gBjx56t
DeGjogdIBzE9+azavlEMPKPSHpGajTociNtoUDfMUfVYmydMqThI4/bIcw2wDnlYmWutmCj7SPu6
JVHcEbuP4d98DKqOEOtHK31LQGJQp0cM3Y2j6NMDSOMTV3Hfbsb7tOV5VPYScg2vGPLV1DzPxZcG
wMZHKi9kxEccms99x26i/oJh807sxYWHhCuJXW3DJqw+SPLhyVtbOWNMkUcQ3adQP5rKIZT3hbRL
3xvTTUQ7eHBU5HryZcyhW6sKHPXhPbikuxxA22riFkz/7mU/8M0jFOOmormJVlnFT3SsQFt1ak7q
QsgNXXgqwxNe/RnbauHYoXbrB7z6KYCtY/84tO2eCsavGf0A0SEL6TfeMudoT1+J1vk80pdNDL7O
LSqv26TK4oGxk5yKvqrtWGAneq1pdqXW9YN+6Cf8sf5SV28B+6LwXTQu1DaC2VnSdx2GK0n6PCaN
b9A0wvJe8RZL/mz2iZG6UXPigcSJZvTTrQAf9NXGiF+9csEGz4sOMRrumsWQW12a4Uo7jI4tnfvr
BViU5CnnR2MwOb/kmAgnMz9Vj2PBgy/c2700VQYLhi9bpFHHYCEhzL+ugiTyqsHrNO++1KIVGRJR
X/X6qqHHl4x86sfQLLhxgklgHsxLVb2J7RbwrGRcuGwLDL3N7oGXUTj1+jFoDnh553jpHq8KO4GW
TPR2DjU0v9CdAH5K9pZWGy1Cfa6Vc4OcCSHq+9xQ5kUwBx7UwWdojk11pnG5sFRLN7Z0yovPqaIp
hLu67vCat0cacrTshJsn0W8YFXTdCdrbiGQMxgY4zS6gR4rhv9kEr0pI9bFS5uMEqpt/Lye/Te4z
ctv27/on+cDvqbdUFh7T2TE/N2yZa1sxTzUA0uTNSN4k6MCbuwQ7xK6/rOV3Wx/9V6xFVWKr5gbX
FlhxPdgnJFPx3fKD2kB+k5p1jEOICLDY85AU/lPzn8Gc99jUE/2CifEXQxDmF0GieO5lwNesQ9QX
DEopJ4s9vdPicMoCKnVO9XgSF+hodbdqoNNzBvGK2aJ4EavxL4mOTrCgAQ/B3/K7aor3KdYoto0K
HYJ3V3m6+tM1nyTeXYHzvcGB0QFEahI3qTumTnoA9vDXtxq2bZukQNqszNwn3qcLRLAn1OD0PoI9
N/Mrxh2s7cq6BgZqQAMyNo9s90PJz9HzYki3VnjPnCJcZyFEofVorJVxsrUgcJJZBxBj3bvJwwrf
SB5WwlzGjZ2R9V3nGMxpZcP0eDS6Q/9e8vIqVmTDHzNnDT5nqk01C/aWwN5JKrKB5vH0XZ8IE6Qh
//aqTwzSBZ2NSytLT2X8lgEYRaIEiF/uQwTg9kd1/1JnX8N8bNxWdB+iW2RulbmGuQQw0T2W93LZ
RfiZpi009siC9Q3jpOCUzvN5MPJz+rwIsGChPso/ouRnOP6Md0m/KVKq3Lc0DXU/XPItw/OmDchM
C2zvFFNHxfFQvqyKdb2sHjztPYzzNdtpldKBpcKuC2KYVTn1/OKn128kwzeQgXdL+HPK7GQWva8+
UmrXrYCobnk0r7n6R76Xq29v5Rj6397KxEXaekwywLxo7Kq+DtIbJtg8P1K9RyEACFmOkSVUI8Qu
Prt2OshYaYVtfvvdyhq1R1LH/TDdDNY7J49/wplAXQlnCjJf0CpprPF+zp+n9nHkwEXBZX5dbekr
E2DuPNky+xnR/H0Un7RxapRSoUtaZCapN6gxZRKCXrn81FIFFq1+is8vt0FR/PFUT2J67tJzmZ5n
1VyjV1LdFvjGKRW0qmEiZjOlEBf6KZuOeR4Ej3D8s3NVZfn/Zo++KbUaww+uCAUClh1gESZvDlaQ
Tad+SLABSAcWft34X7xz/zdi9BLlFEmUZwp8ZkX6w3Cj95UwpCKi3Cy1UCoSYBVTA1iJmcJFroLy
FCQcyPH8/LbOIFc94bbjcGNuEqENCPs7qAGRvbvTavO03n9slPRNv58r3pfJsbxDwaY5ezPk65kt
xi4+/IdGUtjbNZZozmsePMoipb79OWUQDPTOwT1/e6fVFHcxVBiXF+SUZ8NNXXpJSSDYMxBoeg+y
J1kPejlckX/A38Vq9l2O+fbtxnir9MCj3TAmJbIiU/QAOgL6JJ1qmrwKdHxyAjvTGiehezP6qzAl
hodwg2+WjYAubmKBWtANGO7uvokaC2yoXKHv7YZ6+1kwOj2vtfCWi6exPXzSBlJxiiYHRTYwI5DE
n+G2g5tWHtw6ndSjw8Ujpf5IcFT2Z4KfVWtSKiEqtOumD4bjvZTsh2TfqTuVr76lQA/yg0XxHUzE
gM2xtEgtXB8vy7AD/HyqwuubraCt/7NSq5p/rkFf14RhYqc08GBp2h+h9KJqxvpR6YIdxYBnALXt
hBEqVzPvIXw6tPVgwJe3CJu4wL478FRuSnWRc7KncfnuYpyiEe1CNvKfNjBUQrZfTKnwdB0noZyj
tIQYKujsuYHGFZU7sNvymbkV6S9L3pwb87pD10Xt3BQrK3bJc5/3ThQdw5aij1NSn6MzIG6hPhT3
A1egtCgKWEGfhOWfqETGWwyccbj2ZAvppkJ/H6+mxZc0f/KOz6bWIgxQ1PJh4mxBPDlxRtaMgRXc
GNUR5HT2t9vTpBsUjjdPgSMtK1F/kvS3FEsx2ieWdl5Vd24S/io7TZ33CJrixsSQFghrxJzR5r+M
GZGCSc5D4A2nBTGrOkn7uqHOpeWv2Tgf2zWLYcRtmODxa+XR6f599Fm/KZwyDinke2GrNxt4DxKT
MLyH1B7pncgv9/Imtx+s+az+LTFWBucgxb+ntvl0kucac2ZvrBtjDYon3RLCONezfTrbgwPrGdbt
Ywu7Q/whzBNiyi3O5+3A8Y4p0APi20A6ZGk64RQotnTpJ1YpW/BzFhxWiwvS6mtvqhWyluRell9S
Ob3Y+M/pDW9W17PZ/4zGL87CifUrgka3rUG1XNPHxALMCBnEuycVSLO1Zvq0lwTd4etIuiZ9pWsk
Xqg0Q6F5vRrZ8WloAD83SyKmo0NnfJIcDHy5rNBoTwU99xEHK760GgeUpZYcJMlTH2JyU8E0M3KS
4ivGlgSFOFaxL9hfD5HNssWvhiiF7ZRfq+4I68zbKa7A7EsOJ6ANc9yGXJM44as9jbzZYk6/qrb6
hrhONS+FK/ZTRpEOGflE9JXKFaKvbDcZVsfdcv+4rwmrU1C9aVEZEdHbqfIor86txA72c1zE5bt5
YCQQhuPsTBocnCfCjL58ooTEHgWgmKD+tqeB+LLWgAt6Kjr3OgrCiglmvo+eLhmjxiFl9A/v9YU0
58T9/fZrovlAyuX1AoRnbo6WZIfPq6he0uzNFE6qfhzlfXyn6XVTTOskgzWvsmjJFVOf/pwmUS2i
ym8aQwdiUqXXlB7dG6Xb9l7Ve6Akmw/RfL+zNXve3INoLCiAb/w28e8J6MlVEq4EwLf55Ob4qckn
zXHrcU1NScQ68oVMfmb+6U5H3xpPjdOCuc12EVUb0jEVzlVGlPVSw5Bt7DY8FeGp+iXQTjD8VJJl
ztlsXN9LMpb+E0xn/aGmNzEC0jyho74ryg5M/n6ARPeAPe8kNnme3U+l2c0o4E43ifBFFwR9XanF
N8/rZVe829/64X9+pv5f0Icmq/oMa7pkYm9VedP+u1VAyKI8NTXDtGlSYsFUTQUkZ0m6OA9zk448
Y/w7u7fRqxPGeT+8sI3CpslDKcZ+BCBuJH4wPW6YnL/1ab14p16Af8WOnlMfs07YwMxc3wE2dLuo
8RUo1FP39AY6o2apxqkBjqjd0KMzb6od5YFcwbuuN2BEsHLFyPUvjAiecBk5Y4FtIFVWpbIKshWY
g2gTRGwQ1nfMeKEfqr8dq+o8rpZJb8mNJQVwQv93CK0Hb/h7BB1xcsh+2/q9PDVWYOXCIRS9P6J3
qb6m5mVWvonyKRuPGfGsfRHtxDvh9KVcu/tl1O7Zt8J7okCmjNf1F5VJnP4IQNUAaKQLQ8rayngz
UKHG+wdq5am+36gNo4Tc/Fh/v9uZSJNgDx/Oon7Uy3htUZKarCAqB62tTkslKl+W8k7UvfUyMHYt
C5XRnu9J1eGxJKmX310sjK+nBRYx0+D4SM4E1fFYa0dlnKOG0Swz+8JopRreDOZEQPDEhtyviVOR
mEHfDy8YBy0II0EkTUwQMhwYrgAol+LCWJT9RAVJX0aCTnNnwBzjVfXk4FCM5+L+pqUXJbjcqerm
FBRc6vtVMS8huJjpuBBRdJJs+QYp1xBbIyVfDX5Yv4x2krG5wBqbzR0ny4/upW732rnpJn4ah/X/
SlKWtP+z5VVFRRZFSdFkRdEUY/r5f/FQyaGm9LN4bG2ptQ0wJ7wXVN9hBRqBgvd6woq0oyIZHPxB
upR/tUSIqnMusTc4R8kbrJs6nOoKHyP3sa+T1gA3xC6OIlhABGeVjg0DNunuWdEMCIR4Wiz1+VXL
3tKS6ekgNpbZAGmzch7znZ+J637Y6I9t89gF6b4magzzg6ClX1YT74A8K+EFQgu8pgQ4FsRFrECz
2XIM1pF1R6BYRnwpjHNDFR/kWs6ShatSeX73dVpim+kafcT4CZyGwAKIDttQjtAlCWLFza0CbcgA
S/+gQHGycE3b2z9+gPh5JVCEqzZ4E4TTZ1E4n1uSZoHp1TQiVzS8uVXuclVgL+GqqOn6mOjyAfhM
c52+WpSbdKd3O3yLwWV2v0baVVGvY395YLST37THmRrT8DdU23gdIP8xifznpxuwoj9X+zzRJFEF
jyEbCnTaPywgj8csSsJ47O3veAzdicq0NqyTa9TcFjjSl03isvqcxRRv8tx5Y3mR1Idb1E0owJ+d
xV6linlrWLO5/xMjwmg638xlGoEkcZGD3gN7G3shaw6HVkk6YGMeYFjzZbjy48GRtzy3uZxZvcBR
eu70+zykCIUnZ+/f4NPSIch2eelrTiRYuj5t42OOadDV4qsI6+25ic0tZ3d5rdNrcpGam9ncghmV
pmxLk+vjlqHpRMfW4aRKoYtcXWDldcJ1ll5FG9grNEdjyRIcGI38dG+4b00gTbCsOBIGm0DcFMLm
LmwapBnaQe6b0H2ysAMs2bpZQIP8XAOaupQiPJwLyfHbfnUx1+i2WL6FiL2r04wO82+AyO31uef8
fPBxxZj6gGACRNkzCTC1Cp5zMOYAgGYineyru4BoRlM7C2yMdsktvnZ2YpPDIkarWL5K2Nx0GuQ8
0Y6MS4wxovNomwLXZsRu0JO6gzjhRAEvFu/iV8PCeOPbYNYu6ywSE0wDPFrKDf4JJGQW9BoP1cf0
sKEdEx6kcV9j0xi9oZkYxdAHnyaoVXd2oM+HXSYGIINTMS6YYCuUO7COyruovN+7W/u8CsHbozkL
VKbIe8mZ8aCDHGfOzWRxpziPskWE3RkjnUuMQMV5DueknMyRpur1dJaswMgSkjCyH7r2Ud4/tJDi
6Gshkfey1B4twNPl3cOq0k0nX6Pnj8RY0FmDAggwkGq/4/JXybwlLYCkG8KMcNhSr5bgYcfkx8yJ
7cSBVZsZVjOj4h5fMllekP9keam1t0KusYXZ7RWcxCqTHHDo7QAxGncAXGzTYU/Kse+RHIL13nD4
k6PwvYOtouyWOYrjMUwmUJBRLODYWkdpdBK0/AYOgT125yqxvwSbVRXLnwd6TIBsSfBg8tRFzw1n
dcsy6CuCb6AvTFufLz0xcJ9Mwfo87W0rK1fxUqaXSzv0+4KT5usYPJ0r2cP+XSQgYkqgM+AL7ivN
AgFpOQ/qx1ChjK/OC80lvrYPquMgHbXg3CzjGZmW9yF4p5iKDyRvPoz7R2u+18+bMH/A80JM0g8V
nGyTlotiZR3ZBOtzYmA0iLQ5yU17/7DCpRrtezowKiu6ThstRJ+xWCwphVyqsBZ6OyzWkMPTgL+i
rmxCqkWKLbvjzPqlZHPLe9QnbXbgb8tHxO+tKntVuuJ15UhN/IEjNdMK8mohrJVhN/3VNB/qV1Ce
ZRgTr2oSbdytbZZ7mAQHey32p0g+9yQ0h6u+pD5B1UGMeKRY0SLRc0uDjfdckObJ/fqLQd08a8k5
uZ/0kTfanFZIubCxposCA9Xv8kjONAkbxGXCzCGthydiN9XQmHz2GbbN+pB9auHGqIEYbRJpMxv8
WEf2g/8ALtF+F+yU95OwxMwuUj7/tOTXAIIgSvRlhAcjrLViK+pvYTLxzSJxU1MouOj3yNd0XXIM
REIkqJ7iFFpICML4eKwlsJ7K2BrjdDqiIJZ7stgh4xNdzcX9E1KRQKskvI+5mlx6flRvOhujGEVn
KwrWt8uYPI6MawjbjDqpLIKy4BAJ0G6YI2ZnBBRiq22OCO2wiVm2cV+Ue4LpnUOPJFoL7ku0Fksj
RU4PLdjcwQ/HqXgpRR1UVnZgheH2XftrPu+zjzywHtJmbgto7dLeYLYXdrmww6i1/OWVgssGOmFx
Kiz5sDCh3tXNkV/uFj+ixyWQTgRnUPeH9MZew5BqbpYJNzMWgD/I7GybrwEgc3PkvKcYJ41NfHUB
S//4i+/OIOzhapb3Q7aFkRzpN3qYnrQHckwp4e78boqiQFA2vS6wWmgB5TJ4ZYNQZSdT/W9VVuox
ah2yGcv0N0m45Mn7N6M3YqOyjejtSXaKum2eDona9JWoxeB8OIQdYo9dNrYQX6hdNX9i23NcHCoV
2aFXobnvHhq2HmxRX7i3tJ76NDJpoeHGeBkjDphVPOWciH6d47m6Ly70OQPU5Wfp1dComvFxvSt3
aufmEOQJxmFiHv5/RjLYsLe2fI+3OoJrcIoCtiDeYzwhxWNlxOQOCC9bf5jRPKEQ2cFYqHjIRQWO
KjudmtxXwRueNf4EIrQSyekV1hnSGq/InjRCH985ZbmnMH4GbZJsZb1BYGF5VO3pXnuK+/Z+EMR9
WO9rcZcbTurcIY5tdDTtuX2fXdPk3U6TRWWDCphs6cGXVG3tdfp3e1ZFgRY1JsaUQQ9b9zlv1ffg
iVz01vyk3TdV9s8c1iabo7dsPvb7+0gVxinT4HfQ+3B+1G+x8ubanU5xGAgX4jZ+AVZ20n8V5VRg
K3getcfBVPdSsxPwayaWzzhHLe9lTDcNCWvKbypcWnPt71h0rKLwKRYsfhqjIYhRlNfbdDoLi5SI
MU9gehBh7AD+TThaWM1Kfji+YoXXgmbGv+vMBXOljfsWlwyWQL8rVlr04Zv3HeX1grgehm2Bcm6x
J1BxRDi8nKubJk05Ipwvb45hc96gJwNvFj3D5JLZpkXJpTHOUmIp705hP7IfkMWBChJV+wPMTDMR
HeHo2v7PWT/tiEGz4pX6z2dNSTb+pGJpGI1nMxHDsa5oovRiav7LhNG2QZdpNV25/aHKd/rMI6RN
KYfO6CStCpy4+hsCZMMxupV/CgUlww613rF01qQLjSFrmEEc5nJkxPYIzsY8xVsz4HcL5i0Iapto
VjkX9S2fmIxcHFKTgotoLLmcbD4XM/Bmb8bjwyB3lrJ0lJwi4xSfWlK5GfYCaYSfOQnpOdv3ZzB9
ls6BU7gIzhgZV184utMEttD/D2Hn1eO4lW7RX0SAObxSVKJEZalUeiGqg5lEMcdffxdVHmPGczEG
Gobd7VZ3qahzvrD32jTX6yGdVgDM3cNFFs9ueM+YXORL+SRNwZn6PEWTosfzGD/65hkSSYk6rkM5
ccAGztiXOBxkemVBxDK49gkcyifVVJDGB46Bfu61j6otDvHhUMCYRqXGL38zoqs556SxJp6eKo7p
J1jFcI1YhNzUdANJugGp9AZUa2dGFCoxCz2XQnnH9ZIGXh98WdaXZUyStm4OPGGG/sh8649IYkR/
lMKWGRbBiRPheYlO0kIiIwWyVOvgENM35lJ2EbiKwkc9fEjDx4LMBGyWtYtlAXs6Mr5v2wzph6NO
rXBiEhqFx7zYlwQpywRrbdtf3yyaBZMJYBKgcisF15CrLdDYVWu8qu0batMhpMaIQ41dr+TZkG9k
mBItyRJrWVrhtk0sR9vK0QqtLdr9nNbLzU2X4GB7QFikraXChfdo1RufD3mwDcdtwczPzdmqT/wi
NxlcAhRMxly5a36O5kKYCzurhyQAO90mPoGdOkI5ajxNczv18BxI50lt7GKJvg1o0KXtkhTdlPok
dnHhqHbGvBlGnnSM69PsN4oVxhQcd/Pqk5mmfbIqO98EwiqSNppxaW1aoHMgnF7aI9Qev3GY6F6p
e9iBDDc2XIH0G90lkE1n/ZRP0aY109fnHe8a4dbgI0FOisUjTo6yegCWr6LNyxwLJEokLcbBEapd
Jdg9UmjKqphjoXN7ig9sdE4rgrYGQyevCGP211X8Z0wDBYENX/vtBQHvVrTr/rU6EcOyFqQrIIDG
J7XhaBD9BV1XWKLboOBTwOgvEI/Vu0GbGdMafiomKG90JzwbT095Tvwg3le6c14mjy/9u9gLWnqb
KZOCFCNew5jpznf2M36QLCX4I9xn0S6h4atwvRo4D9/J0AMhOfZv0ICxU7Pw4ssnE8l0hmo/BIbd
NF7fLKjT2d+OGifuTNktNawHcbGsV0uzBbSwMNE9zgmUtW5xd4OSSNiQ7hLyhWDC1teIzP3faXTj
684/mBvPAsQ1ykp8z9gVuXTgmIf60RwnaJOx3y54D4SviDoXqsP2t8kw8qRwetdOm3/QEyBw6e0M
oMYGGvltIABqLjFo1Q7P5pDUe1XZdWgR40kO075TnUSMv8KyzJfJbDlWOyv2DJIe7s/o0wo/n+n9
2y2GVKV8Fva3Fg4mE+BdLaQNvU7PAdd1Nz2o0hQ1RZzGT7LWdceaYXjsNKbddhXt5LXpaLuTMINw
isOR0T3+RmWnrn9ydupbAgGV/iSRVO7EkNIerT51BiVEHNBAMlkk+LzH3PUD18TUErgY2FDpyUQM
BIiFJ62YvZaef0baggsMriWfsPJPVQrgU09XD3zXapZGHxauoXo3PXvZNiqQPlAZoVL60w2XLPGO
/uBZR51YZ27An9GPKPIcHgpB3kczisXsWtbUgEu+z7yRgFqVXfLagmwQN6lgoxJhI7AoiF2YVcEU
jdL102e7kBaw6Kb3HcWIMaf9HRxsb2iUJv+dMPNltKJ2KV2D9lLquJ/3CFkR0GxlcWNeGnETa64x
a+2YkmVeE9Zl42hCMNCw2FwyafoJsB4IA5xO5sPvKeghSScyLPBX7eWUw1pTNzHJGC/0rZjDJEpG
PglPdRGny2D9s6IgKLeHfM7GE8MfP4nmEkQO+G7VxjAjTuZX7W1+3dohAA77oDxQjHyLYxAoGNjH
AR+MkyX1desWsXwhOvGJXvjczhPCpteQkZmFwrJQEiRYk9ynBWlug/35NAgzHx86uPJ9PzN2Gl7n
ap+ozrfW0q89M90SWybqV3aynIGhdOlj3p2VfhZRA/cPlIUIV3yUljD1LRaK9eSO7fILij0Nu7M/
p884TrknNDUMgPl1kwpnzaZhWHWQ2Iw1Ij6c7On2A9NBM2tDuuB/5eVBQbL5f5E6atpMNpfoTkKQ
VmI5fbHqq50x0LO0zUD9GXhNQbKr8yFKDvISxE71vHLggAAPggOiq3Ms8gkp9VgccnSVh15cq6RL
Nu6n8MAZlE6y2TN/QJmgtpiELfI9Sv4MtIohETfbEvqutUTXBHYKVgiql5jLDeFMwiyYRvIrJ60L
1sVcNKdgyxY6A4pTk6yCg2lPGX6PcHx8ssBytgxBt7KMEMkbSBtdsr+neEY+DmZohANWdl/ZG4Ip
KJ8KU+pHm3581dXNry7VwZL2Te3J9ms3Sp4ieWHkaQDCZCdp74NwLbNzGx0HrDWQvpEoh8w0tmXv
PfXdkOxNbT8leV4i/wLoIExuMBVF+WqaFzG+hNdwLiFDE+8l4O/wU3Dkhi59HuqzSiU0eC8oO1Ml
w3QboTm04xmxl1K0MWfauirO6LhgEUVIGp8nckN05h6YNUAW1az/oRZx1RIyMiW9ZauBmwutP/lh
s5dGEc3xqK5X11JZvIh+TJbxuCx0EpSXSb6KCFCaq9Fn3X3W1SN+77MQwwywmIuPim7/0srnsD1q
fOayOeNDxTbWLdDS4ZSrh7jaw9UcHGaPmXikFBVYe00V+3deh7z0SgvN5D7KDoN0vDtptUV6wEzR
ZQJX9lMaihBNTZrQrBSuAGPRY/AKF6TXkpddqFxkxL2179KNbXrPxnlWWYcm+0COSS5Ck3jw6R22
Wwa3MwO/GdDUZtHYEmvdQxXuQ8Ja0jWz94wjbi6gMWG+V41sI5bEZ8V0pb8I94vnzlS853Y0nJRf
BtgnNmrhblg2Adv3Leg9FD+I4UC7MpLb9SR/EgGf+797aXHMRofFXx/vNGBzq1Wzkfl2+zOzvYnS
VSeDfdXgkYezw/Ty3aoyKeghoLMRnb7aEaCFK7Hm2VfoGdqZqbq3ePmMbli1XoQ/+q856fK2JNi/
Xkwv7V/Uz/bL+w5nE9V9/LunCVZ3sbojS0IDljSvNnzbSKz35RXfOeBJgT9j3CnLU0Uudagzlqhd
vqPUbkP4IRcL2i+Q0vVrCtojzY/lcI2wa4ajoBGvRPxZRKZt287V9Qt/RxYa/evKW+6Ptg6puzrU
8WjnDBgGnJYizy5vVW47q9o/9TyB/oo/2xfngnKI4x8U8Kr+Kenrgkwdc1a/vUWjrjkMsSePSj6P
xJr0plkifdErmvPo3cerxufIo2NcOpIHkx+Z6uWAXiynTanVmnlbkVi+wuc5RbvNsa350bGT1+Ci
4mgb549aJADbsHvWF9qMuDoQV7US22LsiTtR8W6TrCq0XzUGyJdTV5xAxCXGRC0QafUeJtOosDSS
zN+MeP93W8ce9O8rhMk+qumaZIiirKra3xEZ0StXqrzu57I3HFFn0NT07zQELKRgfu60SdmtLe96
/3gZP5p5IB+H+gQG1HyevU2MTUjbkMmR2NMiQaYyeTkJFGfeD8An3aN67ZI/yJWHUNu/PmlhVMCU
H0XywQwfgYiIivKKREQYPlr/aroDMiY9uxX+RzPfwP7C+aac09F7DjvcJD5Qou6DDWyePAZpqWMG
hKeV7a1sX91G7Vdp/IyoOOOT2H+J6qeefsTpdehO1gIJRwRU4eXJ+p/OCsmanBXFTM5m4ctDQvH6
oSc/cwsri6v0vxY2usRpYzVMcg50iRC6axbf5jYlxiE+qPGBIXOr7hnJjfVOILDC2EJjpm0pWJkj
zd3q5lZGyZh6r9QLOk94eiED9dWJzRS/GXUj0irgWVGwDoJ11jgqvKzulzAf7f55LM1jepWaQ4Nm
BIhhhGrVLpOjGB2I65kq6pzKyJLXubxagu7cVMkPm7qyfq2L9yyuXqEulozLVFmSCwOggB89pJ5J
qt/5J/a+YrU/dfH8t808sQF3Gk+xJBRIob/pAHSrDlXsSNyitaFaigQ2FFzVE2GcvUS6YfkL/bhw
CGwQuTJQr76xPktmjjOc4TRZigo5CHXrOjNYy7rkkKWYBY/UNRF3su8pOO1G0G372GcHvuf3RF9Z
9OXaBTDI50dY3nLIfwCB57PPsNjNc6CEh++po5rvVXFXBLs2QuaxIakEN9LLdZGFMdRaWMFCseau
W4GtiM6Fdu2y++wb4CdupfA4m5CLgEeMh48USt6SV8HfZ3JTkBRVsfJZaMtvWbodkmts1/Ili6+J
da14WLurUdya5Bqrl8Hxk6sinAcDddTRLCAR7Eo6boL3nFY/W88bcRJj/QiLLyH9USc/y+jXa0mE
xIT6ekdIjAba2FXs4RlHLdG3RyXacLhxopjWJtUgPc3xB08TjcZe4TeYosKALiiAC2bPwGUIiXET
78uJ/TLnODE9cOrIhzlm9YGN068+OpjhfhM4/vgjkb/kyYK4+/ULdQisDz3/aOM5dioiKIjA5pwu
O7uxjxQNpXI2T0EDeH6fRvtG9bRfCOF+8RlnX7ITIsdR+Tl9O34ab4c7Lk1d+QcqmfzG8/w754GJ
kyUzcCIcGEWcYv4N/l9JSS8oio5Vg2JTYbk5IUHqn7GPCsIlGxh7nrMIzGlKAoK2tfYlVhuy5oSP
PvschI/HnQ0hi67cuvZw5Ipb0l8f8dvI7D0shpNYC30buYX5dBNpnQJ6TNahterrVQuY5VaOm051
Kxm+7rTUFott//KGyf/00vdhd4iMw9Af5ezUZKfRPEbZKbCppvemulPV3YAMdXSy+JYROL6LtUcz
3AOviJhM7oTY4xPSHYjFsorFAUnTt8oWVZOlbtgoFHeeT2wyMrOhyt0ue1hah9cGCcXwC57IsjEQ
VQJ1YKBi484pMFZ0+LW2c9ZsH1ifyGzP60mVOz7PoQ4j/Jwrl9E/G/wLBPvrS70U47kxTvOZ8mSd
BaVvcsjIzL4nWgI2d66Eb7QdoiRs7mT8IEpq9CX2GKtjsLYi566G/bcvE0I9XAax2AGAJijxRoo3
A/SE10xl/zS1mLZZH2Rlryg2ZSXFEs/ZiofYWINUALmFxpmCIc3non500h+31cB2x2PMWW2+Pxg6
NhMIQ3SDNIhYeMhP/qebUFb+Pt/811xTUST1Hfn7nwqKplQFuUvSdNp614HD8vzuBEiYfj4LeCFu
Ix4xYTPO09LPhNiJYJgz4HUjOCOIaFGxDNOmvRk9NEZYzQM2eNCnmc3vjO5MOED4XOjQ+V3Ndy0f
YTLgRfqvCUOuNLNKJHwKRzWO2r8INs2tFb4y8VGmjyyE8W1MNnRLvanqRaJM8BqT6eRGaV3BWiW0
oyanxeYH6l5EQfCia6o7QoJAJAvdhEjuCFd3Bn3XdgctPY7WkRSVJ1Gm1VlUz0pyCVCsHcvnUdcO
bTNdOgXGQmWnqZ4wA/GRzE5tPpdiUvG26qEY7oZ47axTTpxKaBfJYgDm1y9K1hYsnXHDgjKDRwxM
pNtst+GNJSdoMho48SeOte2HNUV3/dC1n3n2e/liRpzdfORD0uc40/ezLN4a1dT7YXgzgC9zWbDJ
Rx4lQ1saZ+jZZ2ReB8P5xTjE/qQ0+0GExTjdJwIfNT7x/i7K96O/A/MgzTr1JvrXpLqo41kJj0Nw
kMrd6G/bZd7PoTgQIZkrCyFZBtQB+lIJVxL0n3zVqdOPnNtZXSH/iVAAeWBXq9zNcjflXz7q8X7s
NOAabJ+XRx74imuPyXNhd9WfmVZ/KfEMR0Ig0G0RCHWvfxjPk0DwtzoOCg5B1aJoSZqpiOa7zvu3
6fwzVIROikrFiUgRD23srxY+6XSDdPVPeABQHMP8AtNtVe43qwwiPukDVb0F9dBpSA8f+fNR5588
agDLsaxapUM0wPfpSDQFp6M+zgHsE5VI/J5x7YSt6fk0rBzAOAalIyyJjBHF8xz554zTpriwm9Ld
1M7lW/VH3J87+SLLl6K71tZVsq5BfzWVC6j45+ohixPy+9s4TupVACtJIbPeKRQ3IAgndSuYh9aq
kCZ/aqYsFacMd0m3VbpdSHLEcOxCuoBLrF5R8iMQSI/Wc/LL9ub0WA+4ZrWDMBufd6O9healw9Jp
UESdlh1Oh9w22RpQI72d1IU2Yzxk/64RcnFSC8Qxzp7EPGLYk7bfj7m9FIdDWZ04o+Ps8LGM/yju
6nDAoITZk3QrGUFudf8GhD9vTHIw2cAoZhCBwwYgNFttHDbjjGlDJjuc+8AAudOjtYQYsXIB04cI
nv0D8tNy9KifoshGRlvgPsdvPq6EB8vcmAnEE9P+BzkuEox1Et4vhfBV6nb/AxmEWu8LdZeSFhDv
rIS19O+svTx/JP2UHeujftPJhkaPvcpQiPU7GI3YVcen832hRGgbA28JK+a1z6y9vre0+ytZYYYI
d2QbiVO8EUii80uBInZJywvDErVa6fywluUT9cMyz5Zdi2Bkoczy8vAMIP95gKfCkvgiFK1ebOys
5yHzjxBUXr0ntrum3Qloq8hjbYmwnSnJbehha9+G8gPpHSqrV3xjC4ZHo2TuSombXWv53CFAYHfM
WGodBnO6yO/lHZkQ30aKWv0Jje8lb71ndH3JNyNApOwSfoChIhZcj4zpjHhz7LYKwwsPTXO16h9D
tfR1vFyrDDwemtnQzXQSSi6xtcWOQrRNV/Ph2eAeMtySjIY3M0jXWbK4Ue6uIDLjvgAe9FbjkuCK
GpdhA2w1Vo/Rx7du6n+3c5L4X1Sg6RzQ+Hl+RdYl8e+59earG6NEjFQHgVDPNKLfKTh3vfS12XAr
aY1901Lc9Yf0D24oGDBwV0FiVH+kBrSKjcmkb8SNfx/37O5YVCHTHyjsf+KTJ0oJa6nMTYdBV5mN
3TmQ2e05r+09BaqVLlP5ordXGh/rXBcXKMtI8XG7EYsnb58gC0XwQbu2P7/d9cNMHh7kECTdlxV+
eQT0coNNl+DwpiEuVP4i03bLuZv+XDhzqQrFSpTn4/tklrpVo64KdcXJTO5IGKx9JhwbDW+YsEkE
NmkbBWHTBylruIAsuDPM2KOdz2nxi0a9sZ1S2dUEyVMMvY/jBuXUMUXG0e+xPvg9gQbKGbo6ybIE
AzIKkiYGLfHnkxY4WQEjUtGg3Kzcy+ZleO2hpMRAWV1gjeSma/v7prxbTh5vcC7G03BN0El+n9K0
JmriFtn2NU4OQXvQG5iIB6neBzzRGx4XMhBDZvLtZPvicRkRnjjPt/H3KW1vAdHVLYhOWDGLsmCe
ayvSLzLk2Vunzz9uG15h10JGzo9VcoYtW1RbCNtgLjRY6/ZzHYcOupOvCC+utjHOZMJ/Z4HE5rqP
tzn6dfJhANsLruMJfFDwkg4f5fABera8+P7ZGs4Cy0HlGGKYHxcKvLlyp872ixYX6YrxG04UhgIs
gpEK8tJTfkxTnaTuTEIEYX4GSmqiYuA5Io3JbDal5Z1HpHkBu14mEEGia63O71p3bvIb/g2cK+Ro
kCc31q53B3hzZysOJuLAOj6TyJE8K/klhrptk0iXm2uMLFCCidCB5CkyIg/nWba5T1Bg4ZygGdTv
JgKK+k4YnVROALehY1p6zZNrm1yF4UzoIohcdb7x0sRl7yq9QTEwkRp9Y8Xvi3IeEjDITTggqpux
MuWleAVusrK8JPmmZafQzjT1lj+vdXXJk5MiH2KZ74r3wkCxMp8HeSBRBZPqpfcvanIrrQUhK4tC
nMPuBdxbGbMMB/XrGBWnlGwYGYPFJlAmnFyLsO/p9tY6k9bBk45lNdaQUpYmihfdZvWWA/crFubv
CDa1vlN0RJPHUjrF9VnvL0//Mtpo6HwndoZk99K9LIHAj5uaoJPdgCORkE4yEgK7ji8mE4L09KoP
yg6yG2sta6aHtzi6/LQl6br+/SQnNXOe2qMMPlkusLv6izFOz4zusZxCf0GIiOgcCgeIF5879HzU
pzhU68VhaaD7p2/slr2xMNtZdwBdEqaYCJYtisjrEqMYmF3pxvZApf72XRAlsb7BFrLF1dG/lw4q
/VF5V58z/KxUm77w+A5zGUuCW11/OuHn4U6M0Qlvf2fqB2vDIL+qMtXJqVAPXPBi7RF0M8yWv8n0
wwoP8KCeIe6qxeVHKm1Dgez0A062PsUCZH97W0BT8McHk09M+nyRktR86UyaJ/UWyQao3p+25SGE
N411BIqBzEq2tvKliq9zQMe6TUjH99rmxWa+dikEsMkQZuNYPiHne4Ry5MlgizkYr12FoRaB3JIl
i4RRivTM8m7GD9tmMKM283wv0Hkpm+QoRJ+K/1n7n6P+CKpHb33maP1JT9sp0rXM5z9e4qI+kGAo
IRTl2/KGtdEVSPlqZBpvr6NwnfZrPXTJC5WwXJKZQmuHvWn+0vbfcbaveCoqrGjSVoaa5zuDf7L0
YxJR+OwOBLnbQjYnN1RupiBoZbSxMxnfQjkdwuGus7wKSQPMfwvkFj0CsRdpOYVGpG/Hs73VeL8x
cf0kSgzGByB8m/+vKI4a036idOopc6OW3ejSy64JLgiTs+ymjau84xpCaf08+eWlfZ3NiiHsQZd2
dezpIrLCHVToZlOTsGRtyajr2p2m7RBydxpoqqq/5f6NXIAxvhks9bKvP1JEpO3SVLfmc5t9QuJm
cWGQP0zUL66KZ2hn+QI1+2SsAJTJP/lJYeOv6fh786K2l3E4AbNDVmrNgIGCB4FV+4pnEqzaYm36
gFIWlFwdacYa9gwAzF8Q7m27BdgQuyLbi2GfD3MskqOL/N6mRFmOWJnYlY2rD1vGZRU4+JVwJRkw
o6hv8MuBzpgKzGExDCjXVwaQpnf8xxYXNlztLNlW7A6NDY4kVJSI+jJ1TnZbjYwkOwCgZvaFd1sg
QR0xIK2pPuFFv3+LvGiqyVYBwlY0V7K5Sjl6KN39pUxGbbaErQEgr9PnrUjlzomyeM6bc36DLZPO
+5r34qT/HOWJQi03uD0mKG5krY33KwIrVRF2mg56CZwpnDBWdCGkM64RhK0RrBbCkgqcFHbhOGSX
gRAnljLa3W6ZBVSHTt51B6pYzOiBMourbQEKZZgkHdbTiVjAYSv7V5zBtGbsZ2ntvnBoUfrU0/KU
RwpuLy2mOu4giyBaM/KdWHqa5GXqtrpYxiaYMV8Z/Y8k+5yzjCzZu742VTN76vci+7S15acNQInG
9QeskkT7RcxPx5uubMkyeTUTWZsFY5lvJKSVc9NcBdaqYfHsI21YEidScCoGi/aIO6soXbnZtMW2
YjIdIu5dDu0ubPf1VVDPEddGcQ173h2iPS5jd/FjZGIkJC7D3xUG7uhmRpeEZ+8kWSdJOZSLZJiN
+CWKNeIjhmeTsh+hFWOOLj6jvJI45ehf1ySD5l4d/h6630rwuwx+ax099lb3N7W0wc/F9JAJZRkd
WFfh9GIcY0jMPhdKuf/2H6TNdSRr0nbYINAgUiq2wfxeI9JSe2SF4QzfZ/szRn/aei35rEwS+q3o
b5TXrGtvcnQJhpNcEd4Bf2KJo0BcKvj6hnVpsLBxTQ8AMH2kc6+k47HQHm3zyX6mNIiCu8gi4mxm
TB6Qb1YYI32bI0b7up0rxQN7zlN1dEZMuAfzZYf+D4129A+7FMn47x4czjiwcQlLN7xO82+mbkGQ
R7021dFhAYoZf0gZ6m43PCkL9hi9vlLFY5YQsobia3XfIALE4136bvPasMmvT1TXfrzKDMc6QyP/
zjPXiPIjMJDPiNO/CbXOZFqFyIhptTA2XpWQOL2mdVbfngaYa+SHSe3Se7yKfS7tHiqTfHBxa63G
v4ARZKVoK0jbK6Fwq5nMBtkANA35EoDfXmoPbXvodGyqmFbb59HXDphWa9YQ1KfqDraPMMvR8zYX
83nq5X0tTh0r0t08BotAGNrGVo1lwBp/BmWhTZcoByxcIwQcvYH24Iu5wPjM6PvEXMP5NphGkA4z
3+Iy8oTkLFlnRb5YNBIxRuLrqFyq8jInBO+UYmmvjiMaTC8Akm1utHxTMftCUmaBsFoVBVzLtWj3
kTuOKDY2cbF9Wdymnqp7A/xIRxHvmf/5FO9S+1n4DknNorJqhSmpGfj/Cwu7yjyI5Wyj7GkNWPEh
y/2H/kybokP/faRNnq2mkCypmyQy66Ta/ueQMQ/ErKnEcGR+zrz0SzPw+5vsgdcb399qxJ3QrwH3
SZE2Td5/Y/IQClvL8pQB3sJe49oUPW59fP8CETcw5BvGNCZPwFql7IL2yNOQwBpbvepVXvPFgTJf
yhmH5yJ+wX9vSDBMd3vdPJTyqaiuQfDRx5+K8UheP0aQONhL+1vY35AGmfHSR36qeePTq58e2aGw
NzJpo+L8qR10VpY8OSqo4bjY/MjxtW0ibZ8mUNxD87PqPnQGvMF8icllliK7n9Qq9lyvXIXgmdSR
hr0Ktko8mFB/hAMC76pkXHy05wRdWdwoZCa51hvp1DWu8ORKpJpahyDKEBGm9KBLP1w2jIOZPk4Q
a7Nb5NRt41LMV0O+8tWVjjclWyfaOtLWfu7quUv0sZijfXNjAtFXWbPTIEVo3qslH8jrwMr5k/IB
3z9RlfEMMyu9OlLU8Rcztf/9LCjvkPn/fBaMifygTKErIFjl6Tj595GdP6Zd/Oxr53kvF1j5M3XS
Hn83UAzZMq5opkUMTiuX8AGMo/eU4mAKQulQBRGutFeYkxKCsoHZWcZXz2mfCz6RkEDFgyoc8hJb
9jEL6CO4Gw9avk9POlKW4lPTbiHL+Bga6DFFv4Q5AmPXCM2RUd1dKabptbwkegWiFOGepBfgWYWM
x6xEzc9lc+y4lmQgeiy4SSZEHKNNwD/cXPJSTpd3gjbxHbKyaZPFtLIRmDbRXSN32IKdiotp4KIE
PP0/kncUM31YiqdLv8sC+7K77oJq1MpjLR2a4hAWEyuvebPy9h5WLV1flL+YdPYUpvLuOxWxmqX6
WVOvQvVRSXfL/xzyryz/6vWH39lAK1RhBUtRUlbfzIoimJgVRASQxlzvqsZTrI01S4QJfxZH6zJ2
bZuow9HuDksEqS7+HRai33EDdCs0Cc8NQ+8X05HGbhmJSBOprmAaMOxQF8Juo+iIoVsjV/pDpbFm
VYhpkbNxbbQOHj04JR6cDAHhf+kS18zKR3ntbGkJjCbJLx8fXXfuoisdDx8aGghqX3oFoprJKvOx
DQtem+9ycgRnwLNYUj6Fub9HnxTv0H1Vz8fkg5W8jgIm9FJ1O96q4AcFjHZrpB21kUSO4bvs1rHc
v/b+aw/1JtzJ1R3m4nqEO8CWQvqUhgez95iXh6hmOH13Dd6HsqFchuhLTq56eWnGc64eK3ka7z0V
z8Rvim1mL76ORngmpKAabiLflNd9iD7z3ypEn2YHQk04CCyc4x3T8+odzvcSVvq/7BORuTCcYxd8
1uYtqGaGygV0eEuMlGaiaSMj+d8fRsn6uw6CzGdNknULBYRpKIbxt11j91QiPyuYCegG/dah/tmg
h6ODi9YQV++/OmMBfYOqiXM7zidtUTTsvVvJ1IayqnKZtCOEYErWSS5xIArft3r77UZUCS4NPDFZ
eQ2JBRAnjgFM3DWS62/JNEc32T7kgHKFaxidJC+SvVFljbxRZ2G4MVOU0OtAXukhLCeE1a6sbKCR
Fdvny6PyWibRypLnsMf8hgby8lSvkMeY67pkPoCl0L283cXJvslmjQkMac+GUlD3ebwPnck9ZV4y
UNTFuckWgCOwUenpKUB9Nj2iCDH9cCOuBVJIUVf9BY4sVzQNtGxz3A3TDV9k9kCtTQjNVrb2AQ6m
GQClqRVOaG99N0CR128IwfxuKPAb5XB2sM5NuX9l6sTdF8AuZbC/u5XsLb4jrFD7Qw2djsbguQIk
VgSbXnHdT99WZY4ecnm2JsgO3Er4+yUIk8u0W3ZcCP20//dZe3EtVEuFvf7zUA/HNj8Nz4vWX/r+
Ur3jgCKSDruj1B0jip1o/4uImle9B/FuRNAF6fY99vCYQgd5/Q8PnPb/PnAWlaJpWKJsKH8zbHMt
qGIXRhVxP9vgjzqCz4w2dYnMZXP7lrEhq4FZXCKIBtKDFdHN85yp1XT6R1+v5PEMv1K7Hg8DwJbK
HVkK5peuvYr5LQMMJXzkMNDfSn9/WTU/iv6rLD6bEOrWtRTPCoKFbq+TaEd3fSoJAC2vxjtjTnub
CuM9nkI2gpF+YCP4lwyFjWAozUa0Bck9lBA/3H1srdESThTPCJn0JgXe2txigxSVQ24dFOvQzhqs
Icwi6VzB0fCl4MRdNOV0rtGAfWYM7MaVH11z/d4zoLPb+gQ6jADLVJnQYZLG/vJRK5+5PfsOUqFn
lKupC6VnhPHIBluai+0EaiepFFA7S+yq+RPU3lvTik/uJrIGS2w22JA1WPFN8C9YvDBLjlD/S3b3
4kl4nSLz6J+q8ly+Tg0zFfUwcaZj5SPOroVhB2+K8f9+FLBq/1dRaMCpIEXR5BQyZXN6VP6tEDDT
otONQiTm692lYRBi08w8tIKFziZjOD5zT0ZIRUMLm+xL6D4SgNJ4ilmvMfokWCbfKePOGCeERC94
Pv+J1ZkcatwfwWm0riRcewsywMX8l5//Co2fKKeTa8/OZjzrSBIV9/GwlNtTvTX9NVMvpvuXGKKt
+fKdEvU1bGNhB7x2xCsvraMn/1zFnyFODqrx1m3kdbfUtNVTXzcR7NvNN/+fPGtD95hK2oW1XUe2
Nm7jepYNeEvOkXZ+Pi9Vf1Gsy2TfLZdyd8FWMTB2m+iOnbTRNQxAmyneAkOnMLlqJ0PEm5MTA6wc
POpNwcJF6eALTtMfYvZVZV+x9RmM99Opn+wCjNpjOAYTjzSppnmfbrKX2RfMBCd2wHaLLgmSBQPG
LadaQjSxtMRa+e2GmKyVE+1yITwRiS4/kEox5tkqHhIiVV/5xbpkg8IL/JGoJ0YOtY++76j5hwj7
qs+Lh/o9RZA9PIbwi6SLsfxplT/L5geiYkSm41mNweGjRduAjih3FnhquChvBVF17eqPsf801a9I
/mFEv8pworDwbAtk7G3AvbRv3Eum/4l7GQzIrwfEQ3m0i/Wtw/d6qU0GtCmjQh3Ba26QkhL4rC54
rGRjJuHLTexzMHsRsAD7tWDmxiRtE7Vu4q/r53qwVtYN/yR6kBFAGwXdO/aLbXnkT3rezrT92kbS
+70wVzpEnhOZLVqU+VecfxXKV6A/VO3hBwwnTwZxdVfDSVCYae7tF/vwArCpuAm0f9iHS+p/H6+m
bImaxUocGob1d/BLzy/mSRe0DgpcP43tDnkGde3I38DljjbBp8Zb7mgTf668BcweghIhJt1YNcUN
UaLzCPO91cwUYi+Voxgc9eC4eCbXmqLHZQvip+eelvTtj4q0S2ye0uiYyzsI1+YkFjItJj5eKNkR
pvk3BCMwDrHDPdxqDPz2sbZHBujX+/8j7Lx25EazZvtEBOjNbTIdmd5UZlbdJMpI9N7z6f/Fqj6D
HvXBNCBo0Bqpu1RJ8+3YESv0bz01sYmDRN/jFRHm6cSpTPllcj6fsD/RocuUyOehpj/1eeQqLaVX
uduUnK21ya5vnEpvVxUUvX9uUQANpkb/HL6DrbTqc9icLfnUNudncKZZhSfnIB3HhULNR7xVvani
zd0r8rSq7b+Ts3U9PURJzvIQrdmYL6py+uyxSfAY5bPng3+W02c/wLvqpgGb/GetTVUXoban6iLd
/RAOB3oS4fXHO1zA1Es9px6IoGY/cg2Ts5nd8+e6btb/+3EqfffO/vdcZSoyQxXcH16rivEH88dS
G4prC7WdC+I8feAKn3ZlRF3DtbziSLcU1mxCpcolEso53bSJvTK30ADQcXVQpMy6u8vnAV3wcxaQ
gbCwiG3M5sDk8ZPlV3Jk/cUwX2Llhm+JhibeUz463S765ojRmyIam3YAp0WRL+Ycp+I+ktYFx1Zs
XqBGlz753nhl6KskWFf92vMdIXNK+Oq+iyNHHlwREGG0IUzmIcBjzXod/dcOVGRx1769C3lxgVMQ
hXNvNfbnic/eYqVeZ+ahHOzGf3mCMsJxKc0BZ0+gLazp6eHONbTZUl5+M783Js/wzfTeF4u+fTFO
ggR2d+oZFOozxA/1Vz57BV8VNW5yVeM333wMzaNM7p6N9CKQ+EtctXZsuy42z9YNLNcotvVbG7hm
QfZikyubS5+fS+0SapdWt5vMyVe1dpeTR5M8kvJeqvekuxkBKewrK5Tg1gVXikEG+fC/rwbYef94
uXI1GOzDNY5a4Bb/OGd5Uql4XaJ305SdHKRiXeGxKOYkN9lM2vUyNQ+YlL9xyguj+GsERrcsQSgn
7GnIskjsx7Gk/5wDa7pLDVvLTj0Ig+ZFYc/L4Qt/BgRrelPGdY+4p5/qarHTSMTwKiF4Uq531oQA
uATy9WH+9GzAwMyvEZjgjDzChvLgTFhAo591IfEwTjxUENKFOnFm8UCtBywj1iWbKRd2zS0Gkd+d
PXWfAhyIlwzVrNn5OucashtXqzH/+a/GHHDH0lEAlenmzMMBuWf/OR+Ee5AuwsqRxGP13Iv5Xsdc
JeyoF20wnBWv1kj/7QuVJt/CkVgvow2pZWtiVVX5nj/CQSMV94qAQ4tThq6c1OIoCFTp7YvZMlJp
O3QUay0m60P8uXxLPGz89kB8NrGt1u1Lt/a3vp2D2AHaqGManngiBtRtz6EmiOYmzugKsZGXUHkx
5JdRfik6RO6rfgRdngjrol2Tb3yCfjj5ULUhazQNQf2rOreSdeDBmcMoiD60bDcWNSOeq9BeKvDR
zPpwwjmowspX3/TmRKBLM9ixHWuNo/W2HyaskMX6pXJJLNV0rB+Be0DOx9LDEjIbebu/dt473eGR
E8iA+KIlDs7qUwldLDzloat3ZU+RxEmK50N+GquzkqwyLrRhgeCls6K03qlqT8vPtvyUbNAat764
gXL/AQm3Cjl2jMX6MEGau/AcqqfxvQ124pY2q96+E1kkuVqIHmwwPtotxxIl8ogZTzah5pPgGJqr
kds/KyFazvtsDwGfFvdyPNA5P+NtMTw4eSf+nM4viuQSwX0SeH6AeXjuinHfjZODju1FqLwCftCM
R9E8hnmuvpb+oxJeWu8aa6eOutXsVOuXjFlrm/fEg/dpO+WQxuioMDTgvSrharkBg0A8M7xfUf9V
+18YkU2IWZKxID40WR4KfbI8PO3QFeRNDxcq3wZLnVo9f2o5F8Cse67muYnqRPziKgAORZKPwlZ1
VfcrWAuIBVOMp39wpqBQRVPmeWqjJW6ICPmUmMj7f3uk/FPnNzGJYrPTLUlVRPUPnV/rh0rUc4uC
2lnCBZMcZOuYCm+bqSYRCti6ocVlmFntBnfmpZVu4Vaxdp6179gUq1PHTuz8GI8KdpnYkIdFG8x2
RFMeqARMbeJvH70P14TFEnlL88QY20AZ+vH42Eg5GSYbDwsyCJZrq1pZKQw+EshrdLuxctEMi2Qh
MTZQc9NtFGneVCQwP4v8q7Reht/RPst+U0vOkQc94omFJ3vVhXvDx+yxSAdmdRPV61O4wKBwPx6p
+YHl7BsC1sNiFy6GPgXDI46sxTF8LUw6vigIc/TYObzhllaeTqvzTxuDclRXHDGab+iy68et3u38
bqmBi6TzGqUih0VM5s7NhikwXRJIxSiVI1oAtz5bxqnCrlcfgx3SyFWwe+9Vw69uXDnCj/fgmx9G
DV4qbMibttWUNy3vTwLWDKXBtdVPsIbSrF0YJGGNZRAuclIp+hauJWBx6Y14dzw7Zx1f3lHWF4gb
I+FNsFTFnAAjFQUqiDvpmljvFYaf/0fjzmqX/b3ITqZ0tpQ2rYEDA16nuVhjM1/WZ9yoikb48Vjl
Z0E8exqskUs4NzCH96fWPP0UdwzktableYK73iawmlAk8C2ln2dRcBPyi8ozbrZyBmJlnJDkdddR
2v5zCPRImRDTlG2pPNfNi94vNZFBkU3vOjFg8Dj195ckjOSPrul4qMfDFK54HqwRth+NL4e42DNd
UiStuHmCsOjksaPWa/W5CnPOGnZMnZy/tV+q/pjI50CaVRxohVu5aoTXPP0gySAxigRf+vAp+V9l
/AHjU4g+PO0NP0ScLU8Y5S9wcqVjoe5IVRGUMvSJEeaRjaWTwMVfuI3hI9pGuc/mHdUQ6iYRt21P
rIoPYFFRO8EDcOmVu4TCLX8CAYOvbhvC/UhsG+n2z6/bgn2Dz8A2I1vzQHC4JQItlv1xWgJpHW/f
/dR05prfKwAeLEMO3NEtvq28Ji9dFavkASzQ+PFU30Q2nTLGxj3Nbx8yUoaxNII5S0kWe2ay9sV/
3Qv9WWnJ/M/gLyv8pHFi/VN+TGoj6oN8fNrE41im+tvRckfgQCGCfBnbcwtD0xSAYLOqfXvSemGJ
Jy3AkxeTJLvX1aOkHyTCt4u5MZ823sDc9imGu+zQjIcmmVNrpo4Hk3IzyqHyQ1TsfW8fVruun7Mz
bDD/67C+l0IymZFwInXgOOKFlTu57gzxBtHR4LuZcpzf1+0+WDS/FB727bFuj2k7SUVGc1S+E0ul
CIBgl2q7MN79RNSHYNMJztA4UT1Xy0PcH6rCUft9JP0WMYYEb5+BMgWOO0SulPFnI6tngEjwVxXu
re+Kl8p06AdRp7X9VKq7oNXPwQ6CfWbEugjlYlFSnq7crOKW9i8tPyAbf2vTcAXb81geA5m+gJ0a
g5c9wTkNhGu4iPTDsz2qfP0U63B/mqfOPCED+ebiZ8SGqMobytBsduDUOgIULzK34RzBlih1C1AM
/zrA/OPI+n0xWJamy4ZMAubP2VWRS3EQteZJZUjFktjY98OR1wEwUahw0GmAhBvTOGPpaxY0huEI
hsNI4e2YZPsCi+aOsyvvnYQhsXkvis9a/TKUXymNpfm+yH7neAvdtHGXcB5tkbbitzJ+6/PXJ42J
411Qb7p6FcaLvEjHjQdHX3aePvYXR4zZ/W2EcYtZKE2utfpSCbc6fejiow5eve5VbV971Di8NTvR
YJ05sQSA9evBJp/C/1O6HsAELIsqWKXDPNKhHDs/PGCeYp8G9ES4qkc/YmyYWKJEyHty48pzMRWc
D+o5ZdElX2cL4gS9RPXIRu82jX++T5aOcd0Y65/KUpPzLvK66CyIZ4/rn9y3gMb4DRGL0JPFdUdf
+3spvmUFPqkHSHHONSDFU/lQLKmGKYsJyBvzTBlXA8GXfF3la8VzZDi8mTPKy9ClFkZVnZ9SGMGx
sq1vbtekqUAoZNvmHoefjfweaW969Nh8PY1r+Dw34QkoECFWHiT/+1Qi6f8fAqjKEpFJRyfMSabz
DxXxacmVZYQVC/+pLM8wVjpRfMyW6QZXKvQdGDJ4cCtxIgDWyIUzzJn1JH3o3xuKwN+F5W5EcoUE
s49HzEm8eideos53K16L8YRM7LJVNZvrvEMCPuZt7W/Q/XzLDdRNKm5nmrELu32tHyrjGC9lfx3C
CezWrbp2ZA7v7VHiXKhPNOyxOVbhMVcPJCHNV01aKHyzyjedZEl+n/2iBcXr3SGE7D651RVjGYPl
W+I0SwKgqycCiVHhiFAWKJ+QtuO4G7CSGWvxE2056e8lDMns9Rm9+aANldefU6y8xLZkieusXifP
lUU1ScYYTuBnyjxhW+pAWMJM6ZbZc/ro83GVLFv/4s/suN/ZdiKc8vFaenelf5XXEsG+9lCYM40y
0/FT7r+K/qv77je0GLznHq122lFVDkFwqNRdTbq+3ER4JfjuLfHrzpuZ0qCC/svEK317CP6uf2jq
hATVNVPWVFUxv6Wxv8nJehgmljiyN4vEk2ey17lVdKMusc7E2Hmz105+NdgexG/y+DbmrxLiyOKN
HTEC73JO2MMb8X+ePXU64RWWjfrLD7ng5c5BabY0/VMxS3hFtDbaMEE5i7AGRywiBd6SuJFM2J9q
F7oGlzH1qNVKKFe1DmaQjpw1vQI90TGM254T0ssH3HGKv/qZ045zrbz8p2Z+hi1V2gwhhVxYwhji
DMVhiAtTx1fWNROAilH0RmcVvfOk4vIB8pSTYAtlHzUAcLhwesP7FeaE/u5d9Wh4O4q7Mbob0b0b
7kJxq9Sb354JmAoX7IJ7xC63giBnObSl6AE67wqUHNkFUHL7AhC8yoQ1k7xrqp1k49DI5xJm1Ybh
Z4hsXV78zD+6dpC5yPWjMC/EcxBRw7s2hLM8nn//bJm8uR5eg/Lip+ckomIC0XWFMXx+IkifsQit
Z+Q6RcWZajBxUBJHEVb9NwUAJGsY/8tTQzX/NKRwsViKxP5J1lFJRe0PE0KnPAWBglg664ejopyj
30WJ7EDwDSgaQwy81o7gm3lRv1PZ8wdWlKlIFE8Sv40YXNvRZ6kcBJTPb6Q3zIdyK12s7JT8RlQJ
g4lGu5vjJXi+sasq/fNkANcuxaLhkzJWbLjYsYalg9maYsun5Abvo/HBiWzyItDbxwcbOKJ4koIt
NaRYDOiAHegM88+xdq7iy9O65MyxwVmVT5Zii+Nbp/z1JiuQUIbfpbdKlW2EPoeXdEJsJ94plo5J
cezEg5UfhmJfybvi7I94t92ACdJaC+janq3ljhi4vemWh4x8WLmyyhUuUJ5qor/2c0hJa8gFmUNk
vPgVaHNJdXrVqUEHdjRkOM/5QfNwzfGXcnQsK3BlAv6kE+qO+gvhg+aNXsf6t2YrEpsuPt5okcsf
wvipB19a98v0fg3er8b/spiZHU2abMtdMq0xPjGFzcq7Rfkn0YPpF+P6yA6Udr+pHTKyzXnWrn85
PF1HKNXPOa4dZGVDc0XB6b3Zj6XySAUkXi6n6GzVOnf+8dNbPWXaobc+NHeSIMV6dpytQuWgw6Xo
GER3q5n09kxplJsIkxAtGT8QQqrFVp3RrIM6jbyAPrGhIIbEagev47nQL+An6RGQOAJ4bjs7x3Cv
qgOI2MXsVwyG1ZwoPuiZ/+l9mtX6XATuP2VjqUaSaEKppohrptgU6OWYhVkjScBSZ+Sr0t8EC62R
lfxk8dRWQvsSkNRG1LBmsnJDbe5hqJ1THoQWOCtSB8eoODGuVfK2mqPVTqcMThKYOV/Vmc+YLZ0K
+OL9ZYsctFhsGaioa8JmgQ9itJmYb2Z/H4W7Idwh0TJSWy+m9YIlYrHHcrEH9gkKkb0yYtvz5bWb
q+ZH2nxINj6RNfkoSoSeFW65Ffmovz9jzIRu+El0b6FyCXNUdxxNputedDopNpa1hadYX+wS5h7D
wZYXEqZQ/rmYlkPq+Gn2X7k6G6IrptDTwO3DRvcysMgUztSXC8pdbW/AObLi0mLqwoiP756Bplme
imqTVJvT7zbal9H+ZAvZeRDPVXVJqoswx6vRfNfdWa2jtd/xc9oDBdy/pDfoUp7Owwkx3nu2+Qpt
UXM5FgMvQSwNaB8oXZqd4UR3om2SpIOGWSAPTpyWbmoK5al3LiceSA2K7QCs+sH5iX0rDeJLU12h
8cwZEAAyTP3rRInl77ywxRKQ32TLCYGm9dzML3Vq/8S//vehSpb+LFnXLIXBTGRHL0uixanqvw9V
ii83UV307UIzGZQOmzncFEiRlXsDTUKlCVjC1nLLT0qbJfMAIRusJkRNRjNkWKWclF8R5BBcxJgm
j7PK8yrGFXNhTstzMuqLJwmAammRh7F/zvXzWxCR3HkJ8tvwvJM1Kqj5JdOpLvg5qj+K8nM0PwTz
g53+f8RalWYqaS/LuzjZdgVt2vzLFrT8WHBolaXzEWPOFLeHJf+3Mm4CjKm4I4Fw4YzcN/GxMY4E
gg0cw3zo3QKbCAtcGX74Rqg2Bs5fAt3hJrHV1hl69+xI2q6Pd4MB0nc7Y0l404p7q7td7yqAjn8E
jcT58Qaa3YooAJwKXtHApohVaNaR5lFJumbyjZMaW39Oamb01s3NjP0pydwptgvy4ckqG3n5nXrO
V1jDEt0x0pyCEZXdgk0GAzQVMQxfWhGvZFTM4OdFb57/rrXv6vM9EN6V7t3nj2N4I5DRvzTxi26c
Lf+0d7vioOEo07Yi5S7F3DUb12RTUzv4SBiTfNBeruD/tQ6N/G2T7goyAxHApBeqMbAzzTXxESzT
/L1T3qXs3dTekhZ+mvzSmBhYL91wLp42568rdMk8hNp0EkqKi21anv/lIv2eB//rwDddpBrgf8qD
JkjnH6ZSa1RCWX6WTMC4Ry/YCGkEutEQBM4IqA72401ODdkF8D8Hwdx7nz/wYyfPo1ydI3YK8hSg
CpVbUtyICD/fd3Mx4j04teAiUBbZpsoI7bsAIrvFG/dxvZUUzH1bLdrKtha9NOq1Ns6VeirKoyZB
OqXFadtfYIYb3TL91vhpmHr6k8bv9eurpDnJ6FqGqxnucplmu6e+N/TDgM9hfvDMY/g8DdolGK5I
bR7A86OQnLqXAnF5WA3qjD0q1IWqPynmKcvOesc3GVTty5C/BN3VKi6z8xidTMgX6L/1Ps4XP3A+
Xi/yt/pHSxyhFArpFq39pMWj2xBIITZUU/KMfc9i9jk0c2ZI/HSyyRXrwBQbRUfBXVs50TFWr+zt
n0RThJ0BcAoHk74p+a50cxZopNJD6hUR7/VzEGLAPwneabFP908QUeYa7q0iriO0/HityRj7J9fK
O9hiNNXq1BdHA66utB+qXc90xa1MjeQKc7P9jr0JgQ6hS8TSNK4abV1o67p3ABZk6PKvg7pWZOoG
P2pcPfm7qL8NG57cfkd8Hdehw+XdHAm1nNYUlk7PfN0dyBpigKa4st9uTmq5SdovjC6jBdnS/lf3
M1HUP3ZxCBqUGJimZumWImp/up+jSNeMKK+ec56mtXmIZnJ6LMjPDgtV2+wmx0uymmpTOvcnQ+hj
x8D2iugVkRxA+UhW9RxjarAkGKnc84AT/NVPzhsIr7wMMAd6eLiDFfcBknxSnf38WoEYpkwACCu4
YxqkIHlNmJDG3j2q8B5XZJrf/Irv5VJ6dPWWo+LbzlB+j+qvbIZzDhf/PKPHuXYJ/HnNh8g6eObr
X0P1af5ukzc2ZU11G7yrfstFurCmdFXzna6CudCQrtJxR68FvMjeVJksstXQnJ/K5IijUj1zsJAe
8m9DgKUeMATAFaqoga33MpPZHaeqlrIlnvCIUDLAnM8JASbCfpzX3qYLbHk/zzaQpmkWIVKcWHNa
YiadtQgnHkUtzfmbE/3nb04HQMUP+uw4jLPqjtabChfALB/2xXCgZv75PFIEYjUo3OAo96K1V619
6c8H+TUb34bxrVFeZRs4LDsAVTkZ0tESDrqw16oJDqvbZMumEZDay+eyrqbtNtmyrF93nu3FG4qy
yu+uR9X8qyWLrscRkMJ3TZaJFZRUyBqYe6JccuMURqdMnQMt5fyJ5UeOz1pyFDEqLn96CGmisdIj
sb+AypIZMhGjnoThplIADVbnprsE5ksj3+4QKHw4G6xncTXu4fKBPvdIG4i7TAC8s6uh7fm7PLBN
/Wz9BiRZ2lZpUyFZIL83pBrRP74RF4l5oGSKAlParYw34RYWH/FgTxx9GiYN4pG6AwxSYjmcbIrH
bFUiv7BQZk8w8Y/yBDnNybG8kRKGYCPuaK+utPNrz6WdHVMT2NJk84VTWBaZTZQwEo/Pgi3aqZsv
Mv2zLj8L2rhil+gUuSmSWDoBWm9Dw6MM08Zyavq7rTWRIJiqz5XrKiof0WHw97mxzyiFX6UxdDcS
MGtPWxsM3b1jdU7vu16B1uymqOPLn+FWKs5ycm3quyE9dKIBXNcfY/RZjZ9p8PX7dzBPoUEesVwl
M8s8CiRm41VFaxnsjGIm9bhWp/q9SnOojQ3mRbuP2r3UHPTwUDaHuDkU4cGoDx21FbdIfqlCyDRn
qG2MwtCaJy56swTHU055/v/9rpSsP7120yPIkrDZKSpBefPPnpxG8HqtErwnQgeRq6lUQ8bie+Ft
OFCi/OAJk3Nw0z9Ki73JsX+EzeqB9VIB2UJKDF2dl4Q282gY451AhiV2YbvAK2PfbgQv5N8F8yVn
p6vcNOX2LG7x8wWFZPbGxIkHn4mzEPbpMa4IVWyf+SZRQTsTpyAexGtq0fQLihl5bcZYNnpy0qto
YXiT6u718Bl3MvYaDQf1QQu5KWYED5/ZthQ2rMF06a81GP3Hv/rw6qXns9y8Ur9RAa7NL0QyZZoe
6p3QvmmUPwI6J1FKwUu4Zn2Uks0OnckkeRmtiyRf4atU/aab42wf06PsndlFAoJ73om7NdFbmqLh
zlhbk+ARa3dbWxevmAKuZfciLhu86E+W3dPG6VWyQ8JLFXLq6edlqAuHTILlwnJz5+KCkByFKDPd
bsOaVpnAFU23w0KCv7nfBcSTuHbwFq3Y3uT+dJUS4GB70+TT9oYabmueDZ8hTc8kwhAP5565BIn+
80SErwhCywLLtbz53+jDEGTuByupRP4X35Es/mk5o4lHNCTN0hQFBU4y/ziGNVUae7ogB0tkGlxn
PyrfQMOtoMxiEvjYTaggiwl0WC4XncVkazgUhZExV0GqdhOMhTgHLyGx3qpY0+qt1/D02AyL1HJ0
1y9ePf+Rajf8Zkn3l9+sSo4fTBwOVG1ZWeUwEnzHR6ofJ6J2ZRfDKZXOQnXJQYIT0Dp0xcsYLDNz
UVpXf/mzr6HzdDwP6dmITsBCxnrfz/zyInJuVaaSeIvWhnrfNDur26blJve6GYtTquuP6ARUwzbJ
YdRfhWQf+vaxptleZL04x5jAWX81q17x/PR78WC2GyyShBtoj+AkdKjy01YvF9kj+X4+dphzkP4B
yYms9FdaPDcYFRgeeV/Tt/euPCdNV4ze0HQhjxDVjNgFO9E1Lr4i60MX3r3wXbHBsT3DcyOTKppo
I6a4TUzYfId4QfKXPCXJ3zTeU+Eka4c2OlYsr3YJjrzm4DfTQwl0TyZ+WOn72Lzmyt2koqd1pCeY
05zv1tSlEHczJdnGrOQXm3mluSqLZrjyMrSG+wnFgxcZfioV9NyRyqx20vDAeDJrxxrZnJW8W4PY
FLZRBq/JqVAvhX8bCP4BAfm+ErEoKFSCWboo/rEKaIY47vxRDQjfzPqDXG5vmGSyASaDow6OJHHE
YnBVlR1AybRftu3Gz3edDYfKOlrtRUNJHdDe5lyw0sXsJ1QlXjohg5Okr/EfzUmUEoiiBgDQ5qtG
3vEQD0dyl+rbbUNwE3JjnlIow2aKzUC66apt6IjVtIGIi10La2+cNhDBdwdRt1DEo54fhechEw8S
BWPiviv2OYcKwGXeMSn/KlyX8AxluA33kn4AUmO6mbIBtZiP23jcNt2uTHZJt6OmIXMEWpMFDk5I
xlPop1fWIim/Y8eBwr4aPDZyV8qBqrv+BYcTNbCdnchLrZmgjv6yB7hAWnprPG0fgfOWdjfFOKnp
O+hpSI+Jze0Q07Jc1ke//aLaSJHXbftlhNSPezRrk1fGWWWzsAB5PvtsZ6M3m5DeKOTk4OrfDMa4
5iEh5NyB2UJG2MXPwZb1wG3ReWf8eiAganCheFi2IzVZFRv4LY+MNwqrsRcrzyNbr0I7tzEIrBmC
N5Yly7D5fXj8qmA693RLBpO03m7v/DvovJGIHzkm7RU8bTiN6BuvWktuz/9G2/0d3Ut6HhEPYH48
77jwZZYn2WuWv44UrjQPeVnD1EyYcScWcSdOLOIom1qu40Uw3ops6rku0w9z/FSCr9D/pU1GZcX/
CsPPSn4nhHuK7bF3sYEibtNr/SxtyMEYlKm2LvjewEbhm5Yua8tHzN3MYbZGs9gGYDugM1fUjL3U
wLgpioT+FvX0CM5Hkz0nRFa0Jf35kJT5/z4rMJD8Ma5wG0kKP7AQGyZP9kkc+tsihbtLD/WBXAMx
H3q1Qqw08a9oCC6xHC+5IWgVpsqRdbzotsVcFeFwYBIX3Voal+KpjwME48UYvIllY8v6vJxvGjdn
gZ+dcsDa/IpQ2xROErarHwjb/SdLupAd5ggEzoHFokYTiwXySYlvnDa6R2E8ROPhj3dWNGny1pmP
Ursl2lW1OYLrGDNbN2w3ZkEh0a7TpzUcnLpiG2GBIATb7eQI4AEnsX3Pj3s/i5cMI3LndMOqWKFi
c094/gSG1z3Xn3uzxkQ3pwjayTqYBcxQs8Aky7Zt72bvsrf7AR9wswA+CGjqaF+16NSEuIB37Syx
89T5qQVqpwvebdVdCYA/X/QsXTiQKMc6mYGpL1R/MWaTvGMKJ1CIGHRSOMkzjiue4ABb52yd4nGL
S6wo9cyUbb22w3En0r8ILx60FVzA1aofHPEClBQau+edxYMmXkGuq1YEYVmceQoc834RmaotEaXA
IwlcZlYxHnGEbxSkhoqSm6uW22ksLcrIW/J7SKwwWuCWHw5mfopnAqgwgixVGFIxtQLERbIZQrs+
G6PLCmKDhQqYrJRqqypfZOo8byVbMwtOV35M/AWI8rRapqPtPaEB3jEqxOWt71/2CNeXML34Kvy0
k7Qg0JQ9WW2uIxqBjZWqcWR3PCwtdpY7suYMhRuOrl5v5HqjyJsn3/s5bO8oeNXCmzenU17Rjl5I
t+w+IdoK0CV70fBbhyfacITmZPnHQHpnr0QWnvohEaUL6Km8rgNaKaZrXWD7SStQ8wLTcEN+f73R
X6pyK7+RaKcxVc4WlXmfYlGd7ExAbculB1AUXywFR9wXlfQAi72PtjkZtKWEs7BJcTLMca5Z35oz
pgl2WTFdYXxw9ZfwL2YaWZyyen/Xw6b7Vrc0tlkmiRrxm5X3t/s2iRq/jLOWjxC4fbuRLHeQeEzA
I2cjaqqMg8MsZ6MQ/5a8eVIuaeIBmIQ5/by55YUzhO4Itda8iNkN980DU11XknmuzpAcaSpMq0ck
vz7mbKw4usFz1Mtl8A4hDbcCbhQQj9hSZFfm7c8H3bgDhpXGVWO3hHZREeclsL0ua0hA62BtVFcl
OifyQTWPuXzuBax3txZjne0NV698GXvSXDeyLSM2Nz5pPm8MFdImr2wKM2vd5biP6Opl279yA5kL
G1hsrqtf8XMji3Q5tLhxFlB6nv4tV4hpb7XmRh9cmTi0ISRbmDN5uu8Gwghc1SeY3eWUaeGvn++U
3L6T7Zf19dbyDsS7uL+4prn+IIodmk/V2kFrGYeDSBiZETya6jZb4U7dJrNBL79yzQ/jBNUwed2L
E1RDFXaWP8Ht4XYT5xZQFev1UK+nCk5/w7KV9EGFhsI8BAGwXIBo/MkeAJEndAKl8QciP+bLaG50
a5Vn0S2q7qV2F5NH9yRou9HCDRC2Hsm6XUq9a8Iz96aMTPcExwIG6Rx9jLTAUILS0Ubx9a8WHv0f
l+CEYZNEZgDi/lyJ0h9x0sYwxRAiozpv6EbZsQ01w0uokiQ4NM+jpp69+LLZkeoew7cTEUMlXYKE
L1MOYBtRdD16k6btKQ2Zj0Z9UICuNi+87w56QOvUq3Yo2hc9vHvpCp4iAyfphEo47na0dVF8if/H
F3YBKqO/i2m9/BZrq/dIuITjJTbOkUo10rFh2QSuhwpqcArci/GCBqbOOoqYn0+TLsdxjXuGVKKp
PmJ1QVdV7oGaXijSrwIHe37tg5devo2PHRY06xvK/XhI1UPUH1C4fsAVAluzyiHqmlZTOxDOEoJk
Gi72WchN5WLCBzDXMIdOJWSbmGAswfBg+x/kQRrMrAuTExz+8iGvlPzk+1TCXwx0vfiCcGK5ZrnN
8x2OeB1bVPIKFEyvzszkDQtKlMTo0pKKRHUZj5Fw1KuPaDwU6LvjoWVCHQ/P8VDmfA8Osh2prwmg
VRa91/ZbzzaS5Y3nV1faUnbS2gtfIgVtfNF+uSbZgSefvdoClU0lMj7FNHUWWAKUNiO7QjHfzZHV
kucd40X1G0se9DuZstPskOO3ziYz3vQfL/mkpoNvIOyLYp96+ybY7YrbE3SrtgiFXYRCJcAYe/CZ
5tO3sqOuXHR+UsOwP0RQZOJ6+PbnpM+J/fHTZgrwodUX6qJFjo8PwXiyqJQRrgVQam6W9BEsqnyi
k1NV/x+2uW5MwTuoTgbjCaybjQD/lipPly0xO2OZkrLOpnio8Y+xNaffUKfQWWmnnUwdOImXzo6s
WtVi3pINypfptfIe8Xh/W3rtZBqmNop+UX6aVcGkf8SvlXbVonMmH/zsNMLAl89tchXjm5U+loCG
QE4elBaD7tGIMdSfQJKcVYAkEp3wbzH15/EjLO7UyKmrqUoI4bdZ5s2S2hwO3gDIQvHEFhk0bYZ2
XK/4Yp/Zrk33JUpGyAHkDGYMiJJuvOhw5aXXLHpT2vfOf38+p6IOa5VYH6H5oNUnefPaB3vIv3Df
QT3hvqtv3Lfa7fXILjiSSCuN6B8bZLth1dfTnHERsS2BvNz6zcQAWmxplkyrT6n56JI3ttnDy3O8
NNFZ9Y6ivx+7QzienvUlWQr+xK8w1TX8CixnCoaCbB3nx9eoWsfFrfAXwAQq71x1l7B9mU0V2QNX
6W2xKuYxpbqon8ELHd1ROUHIjOjy4wzecnohIsAindw2W7POXMGMEuWtX9hSfvOUGymvWzTcbZa7
jk/bJjdt5SzqZJ78H2HnteO4em7bJyLAHG6pSFI5luqGqK7uxSjmqKffgypvH3vtAxtoGA7tXl0S
+Yf5zTlmsoEeRU1k9FqitmJDZrrJlQSrNLRjDqv+FPSGHEVplUtFzN2OYqxkoo3+WsebO/wy/guL
VSTfMasH/eEjsc0QYzVxEmNjaZtJNL38A1rAzpmdmw4e0PEZHPTOZlt4/ct8/CeSptJLSyvFgruP
IS64hzmBT3m5pGyRI9jS2uC0eh3H0rlTCYZKtuHshweAFBSstQxdyXvGE2qYlhg78+9xc4K0FXzl
/pfRKCDbjpJ8XGBFxjQUp/dEvWUTkr4cvaLw2sDzW3eQcKE6tTX5p5G5aTkfEbKwhLvjGzaWZ9vE
2EIyfVsH4ZBIvTOZkDEOFlO6Qehn5uskCScpO+nGMXnN/e72im4l9SzvFpaRt49o5vhL6le1sfzP
dxxN/7toBZBGZCID+WAyDhrq3zYqQ61EMxUxXzXPqZwZFAicTXJQL7Af6AGMCRZzeu67Yjv/YAtQ
03kdzlA8F5SJIxIE/l2KP6Pua9stSTjAYE/BKsoXs7sG5S3Hi+swURzpvcGLgygK83eYV0zGFPfp
Yav+7cmnJ1VfHD2NpXbhbockwUdrjyeCG6Qbnthc2ZfeFdRTusF3yUD/XJLklwP0kUvSz6mrld3t
HD6OfOklUpJfdfNLdfX8T17+tlg90WrtAtIZv3LgaW7XTP+/WsZYNqNa0c8nf8G81N4gmGHDh/97
ndBnors1CSLMZxxfaa5jvgQVi86bgqdszkCy2gSYT9IZOKfOcFqu1L3XUIG4KYNtG2xf/rZDpmd0
+FfGNcd0GCYBOm3B2byRPfAI1Qv78jZsP8Tg44cbKc989RL1p6Y5pjRsP3fFcBj8ozpeqEnJtiKt
S+YiSXfIwQRKkYNbNPV2/1R5az9f1qPttgYW5fRDZyB7dU4j1zkyBVNJsrycHjXa4ZyWDaxbI/El
lGKrq3xYpb/w6CJU6G8ko8zfwDXoq2QdZXic3+R3M5QxzmIizbIN3ck4KsnRn2d8TLHX5S41bNrT
Gf0poC0wEOkXqDSh6aLS+LJHIUa0UBp7Oe82Bjdi46MPPoibaP51b9m+uA74wNmdLnl/MoJDzfjt
PVFjpsRE7dcSznk0OhE+fkKprVeTHzsOLJbjxHyOOY7P8YdBnwOccoRvNOrnepZH60ybEpaQDZt3
wlLGZBXag0FPhyhTMeVhdOBs7VyoUY4wZTgEOILIZUJdzhL9jr1Zih5j/VnOXs9t99zmPZVL23z1
LK9+cQ0t/rYXAQHDR4Q4jd2xjg4qVFk6CLGstlOXcn8IsYnjF25muKYyf1HByu09uicYOofiVlnh
XBDqTZitIiqxcH/QjEFmaJwt7J/lVeWceC/rjw1pvneciwk1ca7FvdE9ABooOFKzMRXU3rtIk0p6
h3g+o0em2aQ74fVpKI+kQ2lYVdacij7yLkG0UURX7zzoK8YVH0Xuu7Oplruj4RrzV7jkQs7WSYd1
fO7aa7ukisghnMcU4N2djH5RlN+q9s0QfJw9c4p+9oskPMHwwjnF/IAOjXeYNGtPuX7So2kWrgTT
gJsyNcwX5TTi7jr0jmVzSrJZlThSuDXCbZRuau7oIH/VI60aWbBXvkR86Nw2qwkqiDH7B+vh8tJq
a2FwWnnWEKTVJk5zNTh9CXnf1Q3AkB4aJbVG6/zcJ3vMukTTqmIztJtIu1XjVcjObXOMafoe59ki
os5TYXSxZIzlFq7r1rojvFx6qaOzMl4U4aZmH0H8kP0H43XWbf0evlZ5sT5Xw2NkIPiu+JgJ0O92
ckvECa7QLv0jq3sFkn60l5udii2fK4GNTWrbdFttQJM7IonRBmTQrOH+BfKJUhhuTvrh2R1Eogh0
K83/ynmsx1VabBAReNnjqac4lAkA79fl+Nvv/xTBX3n/x4jnijURssViEaa/EN2a8cNvb/maaG3/
36K1/9dxzt7BgE2XVTzIhmn9fZYm90FaCpU+zJF8EX8j8QF6mOiaGU8oZLYP0zy/omtf3LrhHuVM
gDFTOkozYcs+tl017+by9AA75qqAaAeVcvBCGqgL/IMeZzgICeZH/rI7yg60C4JyomwlbbMfGR2l
myr08mzKkhI2k/HEZVvJfqYUunldgFUXu+Jm4Hjbkyra5hgHvzt/rmPMj78l+WtU59LbJKKwl3Vr
mqo7mokGjFtLCtDB1zLShS+RUVnOOAMCPIji5bO3h2GhKguwnQ0IWPEBqJM3pydmB3KyxXx6IEit
wm0B+SpPgzHyKtVNLafqjWd1kZ5nhsyGckzDo1AewKBzyNGlw1cVHgtpL0o7HEnmy4urDXfxAXl+
N6SHLuDtsLth1hQnK5iakLvhAti4O6xnjG5rw+1GN4bT+i8AcnILAsf9Uzo7Cu0jTz8mwKJx0WEg
Kvs02uFO6jf/+SwhaX/XXd7Pg2kYJoMHTdXEyWv8L7pLJdaGpJQWeaJtFPNWTCoSpraesh19HVZO
O5kO3I+5oZw67gqjeQ6Yl5L6eQExxPLhVLgsVm16FlMoiWfwynDYfWaQGBxAwQlu004E5ODpgiCh
jABAwXiNxXMCeYE4ajwTUhT0QxCdC+HSpjct+wCKK/kPsMeaNONXWWyexQa3LAH9DQ8Dc1Oky2Tb
Z6jpBzxDioLSx0u66pt5lsP9mpOy72xb22k7uPkqBfAs6yhcAj0+G23cZuZOHydOL8N90HaUtfwI
7KN5xSkaKADPjinHXMqzOcTWsr2gTIDfPFPNX5jXUT9qB1tQAyzfDgCqNuvIXxFOCGZGOc1IIzT5
0HvRcTZC4XLLcGNYGynd6QzV39ml2YiJPv6djL9jykoBHerbNKFgZtdDPDtDskleJ6M7ChfJvDVM
gumRUw7GZuj/29Tp/9jQ3l8/qwA+cs6ZwOf//esviuFlCEo4zp/iKomnROrzryZYNJgb/YMQnJ5w
LbnNb9t+TvpBpQGT0V4bzqUAf04XzDtG0piImXuYq3RjnImx/vDniDelpMAOiXws5WMcnYroNESn
lq1FOZKrTq5gbJ7Z2YhPhXxIgn2gsFNjSDHLk/W8SM1dHR7LsPgH3lgO3Xp7KchpYsZBS136+kzr
dq9kL2h7OTmo+kHUD8lwhJBFhtNeRokXHH9FyGDLVlorfDnwAY2l5ANVWWHaQqAdnDxyMw47rZco
b58LmJulH6GG/gnCP9nw23+I1XRnNYLHq7vVnFegYJRnoz6kTM/et2l4v9yiYUb7rrzvJKTyG7Fx
nI3c0V6vtQT2t+3vUwB9Cbyh6b64Vb24Jk+2EaJw2uqHjdzJbi+40BsgI+sCLEw3OfzTJ5I+3dnu
xUx59PrACzo3eINeUnzHO91flY/ncwp25+1UXxW09rP1RprQrI1gblqLn5+GKzwIE6Um+miQi//X
VhJGk63Ez3GlOMk87vbZLNbsqt9TAcAn8sYuFykmn52Cg0Hbt9pevOvJpVDPNV5lc1m/5uu1KuPe
vmT9pVDO5nhKjGMTHZp6X+FHqw8Ep/7zmqW996h/1Yp5aBGQNe4/0N8o/vnbjKcfBNE3jWGYUxzB
2JJnEG/yDy2kqNYg6+GCVBXPH8f5qtz2XFd9jEMLy7JL3mNhWwlbJCP/S+6/lOqIOap6sX/M63qj
Fdsyh7rPCXOtKuAU1yB4O/IO4IqMGadmN8B2vsefheWk4yuu1rgxgy0YCQ7v/tbPd0sfnkdzolAF
53A4novxzOVp0E9mezK5k5c7odrmgJ5SatucSp1Xw0rfhcpdCW+3gFHCTC3Obf0TS8+H/Sges/5M
j548RUd/6gx+kBXA8uWYwhdnu52z9ZnUvWGnvCbkZLjHfRXWahuh5cJZP6gQSGW3rr7l6pu2BnQ9
Wr+tDymkVMORy5lWbeV2o7eU4HnGOwAh4U+gQhJoW3McAkIgO2kewsCOuArR+QczbpMPW6nbPbv9
IC+0Jw3k207Hb7t7wYvtH2n0YJ7rUceEt4KQf3QP7qq4gOFbBMwckAGRTDl58MubY4CdK7bFwFqc
85VyMqGKHozwU3Lzyp/jCbQEBpnXwrwuPT53fHFcDPHFQd6QKoeyAbw9/eKf2iWYvpxeMHXWdPZP
Jg6/9ifd7nBXxwnT8SmEuIAfVvqpBx85rYPClfhkl5xeF6kD2O8IzG9E11S8MNw0GSOZbcKIzVFy
J9Wc8O0HnGoH30PpHDbWikgUPy8L1FmAj1VdE+HGjVVdj5g5AyA1dM68M1ON/dRnpE1k7nLgLeDZ
EhuiYOTtGKRTObtrU+nUIZnR2T0+mvgoyjuj9KRy6fvLGDsler4N1w9PHYY6Rl6L1Uv1zHwLb4gy
mLZZ1R9+fqkWo/QnHpmL47lYwGjXXtsXY6NTnJ6xbZEquAx/TToO5DbRIaQBRYt4POHdgM/sHcuk
80aJp1gmwhK+DYSlOJqV1RTu5uCfqJuENZ98d+CBJKrg5QSHIthX8TabDkNyv0vNqSlmbM5ddY3U
q+Dfovo+R1nJT7V4Op9jQAPzMsBSuFHMDWuLtmqYXz63wXNLMrMnBbkFSGQcDGX1R40OMQh70TbD
mw7FmvJg6p+XcP8ZdzBQ9DmiSBfbbmqy0isBaH7JKZCM4Mo3JgS7SbsF0hrmSRyVkIPgAbBCP+zB
vdsA7wtxFU4ZjKU8TC51SMgCZWDdlWscPpZCfvjpLG1+9fq3VH2HCIK8p48Wwo5d2Bm55fjEMJAT
4ljus2qndRul9DDAW4uknEfVHKmyWYAbWNiJtWduX4cn/pMGtcyGDX22pMvrif3/61V+1+3KaiFQ
oRqu1Gzzc4rpXUt2co1qVnCzy4xeZ6ASNpSB0VjRYE3mhgoidqG694DZ41fsQTzcIfZBbc7f1GZi
18Ixrpd640qyu7vjrRy4yYpb4KQJcvXbWclXWzqxcBbwQ3cnsT5GwaGXdkGzrZ+b1+cTdsGL6OCK
q1sWTpPNMHLbkqjHLO321ACJ3aHtDuEx5wskwg8xPN2m3Lio2nYUXDmdczxCKm9xTbElbYtuKw+b
8tcYPOaGk2cOrbcTvG9WSEs6XVV5bbRrUUTt2UEHpyu3jy+SfwqMozFvWsqCN4xCtHbx312H/x8y
OFw/9hduS6Yp6cakwv3LyXjIx6IfSpGSsmEv6nPSn9QLc9JhZsE1yRenwMh8K9CoFd9VaZophoOH
HWxoZ4hUmHLV8vsF52fwGASwSLM2cW0KTqm2YBzA6tRwikycTzF1sYrlO6m6FK9z352M+ijYnzmj
H+MUqahJh08p8PA6dysxXynhKsyoEVi2IPu5wykLrIdaP1F54noKp+HYryApg3Vbmyw6mtOGLvYZ
7b1SYRVIRtYxN8OQ91aYRJrtM3yoC2vHpUqM7Z+sZqEyuZkokYgPuCloBRX+sPYwnad0nDIDX6mn
BxlXS5IC7PxY3OH1d9YOE7B8lJAHopOvnYr29MMww0iYUhTwsqm2urXqzU+uUX15URCKZh+Ln8nz
s8EZYf/gQa3CU55Myx1DwqEJ+dEhQvWm2In9NE38Zyv1hLBbUgkhydjj7CDZl9q+oI3m7FdnQTl3
wql+nUTjaIG2iA6cp7ONWHmt5g6t439pz/96nfq7VfUNg9R4YiTVME0enn9/aHStHJqq79p59g3j
pR8JJrr0IIGaZTbXfBCLfI2EEU6ckzV4tNZOHPdyfiComZ6lgYP2x8cy77588C/GPAWgYf5qwkVt
fOTBRy+uS/hv7NEGkwOs0V7YuRwh6tSp7U+CRJk2BYkk4BydF/mQN+BM7S+ZcGnG248s9kIH8afU
v199hmel9vrYawkKDdNIWlIcqCZ0qk1xajdUJpKdQW3blPufkrqECHsdd4NDgUUHDjx2qMg+GugF
eCEhVzAOx9AB1ojG7ceiLS6tSfzxViX3qPlQhLsg0MN9lynNod1ka1bbmpYGHLWjF6pu6TtDbbeA
KcnxVBsu0tcuWhOYGAYnjdyCPg0DNc6ziDi5vbqmSioLnOpPxfuJd0xYB7mjCWsBdsBHDnmtvEvR
TSe7hkRQrrTfbTwjcIDDlJJq7KWgTf7zqRSjHl/tv59KMSjrhqjztWsqPuV//+rVqDfNIaQpYVxh
koDXOPkxKrsUNs+/aOWa60/v1dpc9JZ57GqdR7cCSGKGp1ZOVcVVP/pTfdkvPT9gSkB2wZTQEzTD
lCBzRUGacQsnFKax54sPUNwtP4YPH9uKvxHWv98N7sv0g2scBZc/bCEqGLApDd9Mr9PwlDSn0Ton
X73+wc+PHyR6OgCzCMKBK0ps/ioi1+I0sG/CsBuk28/1HxMwM18oFqZ00Z8rohdx/gD4gDb0+lQ+
IlwBzYK2I7/ZKMpGSTat4VWjVxZedjATJyac9TZNDP7KAMxiLCk7+tWzO7ov/AIDG960fJF3Y/n6
ydZegNfokPz3FLc0FvXWx0HkgHKKxVM4FzRSC1sR8vt1DNY/YTZysj7F93MKjQyq7PXNEwMFyFI7
ot+NQwXyUb4BTIp8hKGw79bPYC29tXMB4JixVLNlBWpT3o35tpdsweCdPNSs84zui6OOyRKrNXy3
N6YHbFAIWjkhC+AoLsci3XQewCnq2rHT55xjFX5qMb6++ivGJdJs+YKWWMta4N1mplnTuPgGkJbY
keg+YpIV4S/ZoCQvcAl4EjeQeppsHdqPlQ2X1/rC9w2yHN93AEY+nmp3ImNdVs4/fEwgNHrObaaT
acvMjstZ99fChh9GU7O5N6hqsHZyviekFxQQzvZ1B1mdTK+XBB54/q9d3J0sWJn1sS2Rp6HneX3n
ihcUAXVjNMtumAAL6LcDhIA3WAPAQl9MU06h2OQEZUhV26Ktc3VedPo9Fx5W8ZWoX3LN8ejfaGDW
Q+kWP6eA+pel3C3zJgcY1jeWSLEZbhhM4pO3iUQM9lUcu//5BdXUv8M2FBCS5Jg0LEayqtD48e8v
aFlJaSVr6MZYjPrY9W5dtPKbpVGvyB7xaqq05/4vqueDTbxc45w1MU6uig8sfwzYgtc6ljcGc7Ul
c7S2snEMCJShEXqH4ETgmF/wbt4WwFZbToMtV+V4dOMQO3Ghw9ehlo4+SRdkFWkVvyvKRt2jyzNL
NuipXbIZ+IXR6qokVHWeuS9NTKZjJR8UaYeWqs+IHMjW9OLw1rTgTurpxflJ6mnqGhrfGDgDqaWe
eiDniVxyjpJvNf4exF+IqE0NtvDDNG8FIXOOW926ytZs9tJpRbskKllXH7TaVgnA9lRlT+IveQkG
YASbLNobuT3h2nAse47Jnfd9XPjKZHGv4UxqF6Ozyc6j7VXVXpxQ1YJweTV3fQA5/JXSIxuSjf+T
9n+RN81nZrDOzOOlp/hK/8z0T+yIZCjYs2oC4BOTgkASxE2FpqsQaqeTDBNxM0P+Kd3OcMnHjxvs
jkSSniZQ0A0MYhzAdb4J7FOQLESB3DlhiIkzxvZWDq5A9HErZlNd+sgOF7Exzv9gkujktfibg84g
LrgzMHUmC1+kf2GKGNK/wn6uEAjIPLpxP1qiCOrhYD+lZdNO6wbxRN5xkq7aO53oM9cQZwLkgZQY
2ZxiMDt8UQRCTdI5rKe80toqF3g6qvH2ens6BhD7/sPvHtwKTXV+QRAc3ec4wdUKeFeEJqYkuNN3
DtVtIa0eAxcCneY2/MnKfsSVA4G/X+GfUJ6Uu6+5CBBeYv0yxwMkw5IJk7Uf8kOEaEc+TJlhGdPp
oK7dDKeLPBWpd+MihhNJpY1OZphGwQ3EjPe0isyVHl+T8UxwRKQBXkCwapL7INxx08YUlhCPr+bU
NpjrDlLJnCJRsvKQ358MbbzsiWFtmrZXqZM+p2l7zpSSLDG+/mloU9ZT84dcrLNhbQVOMRuTvU+l
TXLon9uCs+xBTo99eoTiUu6Jp4Z4oPbPcNc/N9JW6vfpC34ktLbrNU29l0a4bmZRZfncyk+stIBD
dmirGUrNpoVOTXANw92hlq+iedGaufBbSA5tenn6F6m85so1UK5CcVWKa7qN1OmmUmfTjeSprAv2
DcbHYKW1WVtNJjSEDFnZxpbNKmHp0ynvaQOO3HcRVl3nSb2abdQPZv8UPhITp9pXeO5h+6jZAUNU
x/CaxgEafakHGeLPcqpVZrmfrg85Rn84HhwTcWyZW0GaVhhTeozjp6TMqtcuuyrxIVt18a2UrwJZ
SuVM6UvFzNeTKMNQcJ1gw8aZXbXOsNcqV+q8p7+gfdv/Q6Tgdf7RVzxP9ik6iojrP9PlBl7wFCia
qJeJSwGAnz1WqbQazZVormjAjWV36L4anIL0gv0yml8LAkMKeLJ3YEiaKc8zZJa6PmrlIXvZ6AGv
p2sQE5LWVoTcYZcGhvHJFUvuSj6VwqVLb5l+ZzhnMf+uP8m+Zhg+7oN6p+Mnf81DWt1gx5yeTKzV
gx7u8dyVlVf1rsBg9L+d30AD/O38pqkTbFaeNgmJTeLv20PfvXwmHF0/IXhM8eIDTxWPHSWYnIT8
aBqEUKvyxC+EY4Y7NkEr3RMwf7/X7oaVkPWBDwGdcPJPRc97lV4juJu4dc25XB2Stfzu8QO389Pu
TdJUoZt9WOv6LFVnYg2P6EtXH/zoL1Qnz3+6YE2Kdm0UTla56otskCadwuelr65BelO1e5h9aM+P
4TUfwJgAY91L7UGmDCHaB/YfADya4mR0tXMuxiqckeReMVFucRQrqwZEHv1t27tT0xheY2TamKH3
vYK2qEcL3djn33aQbazSGykvlTb2d5XO/8YRGYUlFiHs03iSUA/iCfvGUUS37HEKTjty46YYaVO3
n/+z2rsVd4vdIE5AjakhIoWLCDBm2eb7rABsu188ahFlB8Xy4IuHYSHXazoE9PQTU1cYfkTCNWSu
2J+06pADh5tV/qbHzaXvNeMA9EnS77J15BkyPkv1K1wE4+8fytO/5hrU5MOkG3dW8Pb4J48RobSU
6JxJtlwQNdH7TeYJdmV4C4EAyGvaBX9p7UVJT3N08Z2sInIinXi+zFgOO4Lzn08qPHN/v0tolkyr
CYAfVdQkXf+7G1qzsqJtW7VfBNnUbCK1HEtX/rhGdegngw9PYkyRIp2KiLoIxtYO0C+rxlz8HPYo
rOIwOUPJYHf6aEPh0fhf4m1g7qpvcdgn8O6/2TvAWvEbSxDljNG54GO7jjbRuPjAT14bZ36wriTY
ypkmsMt1HO2eXC730A6f+E1FVAuAKVMLUei0BKv0xRzWVOWpGTahLlvqKF8kBd+LY88/CiP6iybu
YhZRv22uMCvRgDHQNs/O6kD+lsHmVRtk/NLE/3lM6wWlxc085+SlwTfivGx5YbTh/bRVUsXdHNRR
8NeLXC8ri0TtIeXcs2o+weMr/iZwytXnuh7XJSiiVUH0aw1Rf2gXnWQr+ZaSZQqT+ZDoOvrxsxqS
fSsZEomrLOA3bUTU1GyfELHeevwj6JaZTnCVM/mrmHw2Uxd1uygXPRc8Wz3NhUse7Ud1O3/pG9Xy
Is2VdCyfbhdtqnm5DvNrZyH+YDBfcwA1RY7mjAZn3LpiHFibpriIbjWvWaltmlhXxCBjEbqR11cn
xVhh628JcOUXoE4axsfskd8wxxohxUSnoD2FOj0pNhalsT0Bv2fC9paT2u7UhsfqYAWsnbsBgQAr
/UyfYcpJipmgr6xiLREbC/7a1uu+nVKYivMi9wH2kdjcRHgZx2ksOEcdZVR65SusOTFI8+KDpweB
9bkCe2nRe8I2N/DvogUPDbRtyrHYeBA8CtIcUGL4A35svxpTQ4lNcZ8Yc4kE3ww4ZkCMyj/oQg9o
9kzvNNFd1thxpuIOnYXDXfbvWf4IkM143hmVMacnZCO4uozRbnLqjwuMWMHzvuT7UVzpf9sumnpe
cfPsVho1I8ayPekw49pFOJNd7ZvdPff4o/ocM5HLwLrSFgJQy2lkPTCAk5xcmm6wobX203XwXAvd
ijhYdRiNXTMc0vYc1VdduI3SRyhg/lcGtup77d+66i4Ui7injPE3RCkgec+ZGM9Pg2MGS2pcp5Mt
rvhinXAMWmF4k4++fPyUNRsu5HxqMSa9LEoPNb539ccwctI6YP+Kr31/VXuc4zJ0X3zRk6uaHMOr
XjAiv8UwEcIv6SP6gl2Prf/TsOtF6E8t0uPMxEK7VzmACsURDNeT4ZR1Di8Zdqblx8g82iYMLain
PD1TBW7Klyac81GTKdM/hOQzLh7DPAk+jJH9+aYOV9Nl+oZ+KU4ucVxxEEdpUn671Utk48UWTmkg
bwd1w5jr1wt3+K62ZvAHBXspzX35H0omIeo0m5TMQVnAHtExD6yot4VCkL4dYJz4g4EMNL6udG41
5Fjpt9+EME2TmWBNFSRYugrr0vYXI77E1TnKTkzjIR11awJMBhfK2Z8u2WqWl+LJ9J2VDWK8MpY2
5V/SqYdpNnsugtdFG2812DRah2x5Gnju6VyYyeqjcbKpzKwLdiQ/Ykx6m9q25AMdZo2xVzK4iEiN
V1G4SXjOKHLdq+2+eZdF5FN2/qCQTYz3jlNHv42RfqrvTPx1gpzuIN2J0iTdGc1a2myzhD+Ep2+Y
W3Ys7lR/14g7XdpWvq2ZLPuwFNaFvyJ7YnfJp/ZtqL9fg6eky6j405e/2/rbb38pz08x/JAXOLQb
c3Jo969j0UIvusn6XWw+obNpZzDtoX8hUpyXVzDtsXWxYDWj4UwkFv2BFpwI61R5f4JYKqaD6kyO
VjhsADwCBQLr8C4PJCPhGHy4Ni957BW6mwQTKwwF0Xi+e1j4Pz8MeLSg4XvZi2jmvpXlNUBbvETt
vIL6FV+y6tytTTIx3h6V2lKdaDEyW1bPiXrWqvMACut1KrNTlxwBSXsQmFNuQOsERfTgD8egOL0g
9tEue7oEtkxXgUjsAcP7Qggf6fPDSj+k8q5HN9NRxpM5h+qeTy75uPZ+WJUZFyt/TVWtLeqbWptV
mqvIzsFpy2sU4k1bqDjo5fVAk3bwHbVLtjXT37B3AI5KpGPz4Qub2N/2OS3JU1Ag9qegwETthZgM
MSyctSnWqkn4jxKcr+unTgf0deBuny0SnWDZmUo76TOyEEivfX7em+a8p/XF9DLLHcSNPmz3v0Jj
xWJRss2yghTLcnCe785nf3TpfMYWSedzRa5Mo42daOgEgOpEO2nnz2tsHnF8ch+WcN6HD+ylgXWD
9C6fxzeADu+gTNjAnyogBYsKSPgcxOaYEj6HiQ6gyRfoANwBUbOqibzxM/qD64znD67zq/C+VOkg
iPtdU3jhmkqSHwKjok9otB/3N5Uk8nT+n11pmpumgv2+zI5ntz6756a+wqyYrUfTtiCQ3XHRP8Tu
IfDNpR8dblcHwLIc20zDdIXb1kJqvL7YYArSxk2azPB5hI1nxp6mu2LsqYML1IrygCE5UnZtcU5D
it2RAFbb6ebPPG1WDBtT9JpkC6u7ezrYglpKkODTol6v5XLK5RqfhYbk/mWvBnnd2d9lTefLNljh
MEPLI81IhBkg93sAmxN8j9f3A2xypAFajTGgRXyE1x+jGWXNJLPwGGnQ76icGDy5XuS0G/LUm4+T
3ZgXCFXtI1Dufxxq3H1nesqhShobnWnFwwKYJq+1avZTLQOvijCHqCwoMUBTlM8FFb3KrCF9xF0e
IBJJTWIqTCGpdzhG0SmPTvg5Q+X4WOhw6wfKFTz0v4JtTpkIJJXkhFOpsZWue7ZKymRC4LkLd2Bv
H5bDp5wdA/kkjZcmvRHeKjagVbGZEOhC6S63Hcxp+5E4VncN8R1A0ShvpnIL/Gs1XDP1Eq5TySEz
FljrjIXAWQzYhYOLDEZnKc9LpJidcKQNvZt+YONU0TeDfFv8QtJ9tX/iaF+322RmY3b2I5o5gFwv
8QjaWkBLFN7AQ4sBeZtTyaPsCHpCUPzhjGpYvU85MJjsWnEWi7jb2BHoMXEaXwnjmtGusi3HgxUj
xM2FK3rJP7Kj3IE5Q1QOc3Bo1RpHBSrNK0d7z8G7BSN5YkD5nt67oFmYdhEtC+thneRuXb8LKhWE
AjoOZrWxQCTibxzwJ98I0TrWoihxzx1V7oj0NjazoTpZ4gUy2ruafoLN9HP7MIxb8UmknGqt5V2Y
PaPDEO67cS5lLsKcAeY3OzDqZsKfbBq7JoVG2PU5QVSBcSeAc25iswKRWHF68O/g2Navcc21dTHo
c8j0xD9GmFgMXFwS65m8HtE5ownYyPAYfzOBj6DcbuyYyHp9GotLwRIQ6bZPf2C9NgA51ut4pwhU
hxwWrPT74mYd2/BLDr+G/ktOJ+dyQf6G++94ZYVLJzzbT81fwZXTX0aQA6N1ETpYf0XkvJdrGnTK
eVh/ScZWVxM0SrGJi41Amp92pXFjSF6A6W82enDbINmY40YeWX1YtDb9GvL30B/N5Nhoh9+wD8Pf
r/B3+CevzlL2BaYivlT+SYy5UHDcnwPJ8pg3HbjMxTMChV686jrsuw5+bZdK9TG6jvKtHaZQJK2E
0UmRj310ipWj4VIK3jF6MzxI/P+aJKns/qIB+xJ2gbTr5G3FKeHlpZn74/9rZpFBX83RKE7VeJH9
iz/cnmh/2l1gon1s+XmvCnWG5jGYn0NqDpNLMDcpap7G83GxQ4R78LyQE1xiWF1xtS7660NbqfVC
NNas0KFyUamV41+R9qGkYk4NXsui+KOUv2XrlzZ8tb4NtUzsEByW1O1pM2mBmlb+VuttAheD+8vL
G1ZYqcRFM0xyf1EuR2Eevy5xcDet5eyZTehKEByIc10+Q12r8Sz2k3Oxx9SvRTObVYkmU7IY71c5
Wf3p82WydTC48G6QWtCw1zNUVle4GjpGFHPmjSgTBpIOSLPuBsBpfBBa05+tLRVnKzryrCOswm/6
PgjyvrELb9BBOizJOrQY4wObsINqF5Rs7oiUP6NPbVjccyiryK1UXAO6tRleBni1uNPFa5IWM9N3
yM76S2OG3MufgH8E1mho7r5ZVMr3OeaHeYprqfx/S040g8tYkFQ/WtasyVxVnvEPSQwH2wnsE9aU
/nuQLk/5xguTpnazgGMMEcgG7UB8KjZnDHlIDITl/MnA68CZ8bKsTFA4m1cwZf07YaYPx8w6yvkp
D84Ov9O1CpdjbtUdgF2QogPVD3+7owUUmafZ2drzfwg7s91m0bXb3tCPRA8+BWxjY9zbcXKCkq+h
B2N6rn4Pkqq1tdfB/qWoVCqVkjjGb/PMOcekwoEWLw63zqgeM+WAETou5inOIG6N1w5l3mYgTIoB
uJVMekDY9ZIj92801Jqpo4FH/7fI6idmcdUjF1Bu9nQnFW+123wjn4tyk6zi3kd707+1N9WAwPoP
KT68jcFZ0E9wAtIOGt7BwvsVUxwwWwewqtC6S0/Hk6thso3YAONdV1MOadXT0QiO/cqW1JXarAPJ
opEUInxNl5vhDhQn4dTBMIGRj1HQw8j9eKv2/0DYEDV+qAcUXquYGFZjD33wWLRHNgLgf+F7bd7h
d4CuF4U1fah1QozIglxQ1tCFyShNN1A4GIc0Bg7C7m0NiHcS7f4dR82vlTFZnFzlDYhqs7N5BWwc
ip+H5zczutEUHBkOJ4VzQz0RL9ETFvSaQ8L4XfDMJCeEvYbNB908wXp16svrGJ7blUi6b9M/gA/I
r9kbimhHmapsuLxKDFYaNMLgguN8HC9TfjG2AAv3bzxJ9sagjkP0hmJbJFt87EZq8fEpAg/aGWNZ
1TfznVE4ZD8mYAyR9cKY8mJ5tbE4p62NxZnjB/wyg6/C4/iRcwpIdkhDyi6J/KxYZrolKuAPdmq6
M4mlGJ4sQ1C4DsUlTc/dC8/7Zzl5L3Ur8umJNgZvhbmNo10w7WBBUQKBWepNzW5JeRlj0tPgrw6T
OTeRBOqNFPCEDrvF6lWGOyldquKMqsX4HK/+srluC7xrhb/I9mF2GIyj0jqivGwXp2j5AybJoj81
Vlw8/+Tvio1YbCiAbxW3Upimuwmb7lvfHCvlcHc1AG/LNpx9r7MEkPuv3kcCGGF+qgRPfDd2GvFB
m9mkvgXVm/zkaPZwYJ5AUFL3C+evxrzPwnZUe+w5NDXW+hZLAa0SqQAQx6tn6q7dDVs4jOT9kAXG
Bs6WZbb3ob0+21PTWgHqBvROTqLnLjrKnVOKDn+BxuccVT6K4T3hIqZ+Pv3RmlCtnE72RHYA2WOv
E74bIkdqcRKOc7cab2DnuhQnDd2mVNwXP49L7e8fulFauEq/nvAC1Za0yexeuhXdNf0iLNDXewW5
nqPXjkpvB78lzsq42NecHOA3wEpg8iY5cx58xWSKlT8m1YLhajUQ1PVESiAaR8fmquyBuy2iO6IC
tAPUx5uibwzKQrflMqI0iynVGqdWz1PYw+iiUin8s3DM0glfb1lyz+yXwunGUQ2arb0WxREtS+CD
7alYcNCwWmDAy44IvdslyyDfCPKbUNyk7JwujuP69euuOZi/fpfAEoZda9V47i+tflKiIyAZ/tjt
6IK6IMaHTWGuhgP3QhzeJKuz1ZfJrTN2xHd6q/s+HxSdHyzD9ljFjEj3LS2WxS73Tnr6yJ9L14sV
dyGsTTyFz7XBEBwdlH2FiqDQeTp3lbOLaJeGVYLeTiCsRUQSGwHEg1U/l/J47hUmT5sn/7VInAzT
Pn+DizqeT88nbgCScxZaUsIkPnCr0gHALBSrGGpJ4zwN1uxVuJr/YM+bptkQk6HtdHzncmsue7es
OQWuWubUlPek4y81PgzDFuY8P4NhkusWtq75GL7C7QStm392G10BUuX+uOmaZKmORJgYBZfnrF9W
0lcofcnilykTm3V0ck7xQXnPbB0PKl4CrNEzrBnyyBDvadAFigmPiZhhOH/cEJtsRbOfimnzvyZV
Yen7yjPPuL+DZYxZs/XLYbZZ0bi6cfRz82/jVyGtamyNeC3EJWPC8G3htvZiE64uoAb5ZCJrQsiD
lpfMsEGJFFW7N5s9NWPJkWdHUfYiBew4xvjO5hJ71DDHPPktQ+mmsbDLZ8CSjUWPHh2PsptKcHz2
JTPtva5iNJxH/WNokb30JJaU/m8R/jWEPzyxWfTbSL+66kNRrFZFll/rOEOIFCHsNr5MECWy/mfM
zKjt20W/5N14MkIV6EkPZ2k7MT+MhqzR12L6VdrzhruUNca+Hq+2zy1WEjOwOaLy461wcYqdFN7d
duLkUn3Kb0uDCkGndTSafyzzEmDawbBJqMZc5xvpf+lYlcX/Vrl0NC6884S/VGIfyuK/TBBJ1IeB
NjaGE5kHWgI0KxisOtk22Ltu+K2xKYC/ZOtilv5wcDtmeLpCFvSzTMm9fAWW+HBSionshBFtvAMQ
FlVsQWtHm/msRfhpjHvaOHWwmQ2g2m1Gi/g3jbgTtiJd4gJGgkzcP+GKCL4p+R8fr/xDNh8AgpRt
1m11aTMsXMh4Tb9+UocyuLU9cXZuLsm/onkoPRDNy/6d00s/n0mwBOVr6EbCsDOGeb6DJahjasCV
cL48nhWgId9X/ZfsQifiEi8zbuSEO6x2eozf/AElRa1ckzrOxQxJScmtRGfrtWRxIy572bEgfAKb
JxB3eHvDgpMkG26J0rSx8RJDE5rNQX9D7Vxkl7y6ttU1OLyHMqaBNU19FSGo0ht55aXHCT3idSpb
Mr3AQNn4calLbt24RuZGylor1wLlJsVqEa7CdEUfek0hIiI5FQZuiud22CQDt9JtXm21keCpR5Ss
pIWgQYv0zNpTEk+G6q3D6dgaGzXAlu0V3x8URZhHWYBh8W6u6Qs73+/a4rzYkXQo/lec3cL8bxDX
nCzSiBWJpmKIivnfHZ5mHuri2OcjktTCJVeWCKsnuUyGJZcktlRz//ASu7W8eDxr0bEALAoz+bl+
DvvXCJ4Ug9+qEWbOCJpXTlGmecFq+9OaBXfgryjOkaOkJSR4bF8gDbdRszUpCcbF8C3N4rtVdQ/5
uvkKmi+z/6zoDVLfy+jxFG5teIUiJXJcOenV2chnk4qWvA9PhxxiJn9Rkv2d0e7bQ5wehW/GL6W/
QnwoJidUrU3I2e6zLz/b10eXPQp5+TN5Yw4VHfTXx2vxTgLlberv3VuOtYMUd5XcE/m2yu2qpLx6
V3271p7h+1WmYLFxzG7Xqt5EpdoF7sfP4w73Y7JWenfo+mM+niL6r5bDa03FeOP8yGeYCMLP/i3N
H9wYzSsHGroap+JzMJZm+nBOevgeMwD9R7IsepseAa3d0C4Nto3EPgFTQP7jScoPKvSzevvDdRnn
ooi591QEdCrENzVfpvI2LaExbINTE1Kty0RAqa6z7D0wP/eRpzJ8Exhuq2/DbR8fqMrRbFjqE7fN
+kAxm8bvh1t9RX8BzwPrTp9c7vfhIIkrfAneCfkpBBX2vFBMAqgK+bEZ9gD8gxsk6VFdEXL51uBQ
JhlPAlr9U2eOdBExp452BBE83rWRXeecG32AyEk1VycBcHlO+2gCEE57EsyZR1O+A/YvArD1hwEP
AzV7/PvzEAr7koTz0hD3r3Df1L6W4cTzpmBTtK76N1dIhWx9grNL0Wb5E7bPwfNHu0DvxjEhLIna
NOJxUT25YcyezbkKlpri/F4lG4Iq1BK/SOhcNfV3of4Jz3oDgHUdwz3/xzaZP8mgeeqEO8fWVnK1
J0JroAtOXkqfF6QCfJ2tF1urkbpUXrOdGPhRALRvNAgV1ZzZRyEhs0/cLfcH3W+xxqZOO+dxWulw
EOCpISAcXsZ52CWgZMZbJl6kGWRyUKkFOhmrol8XjPqnNd86hKomkXucv3uF9WBd25uvoQcL4xyM
1stEyggYR60+BEu1V1iDMI9amXYX6CdbDBfqJ1/jpc0vxTXf+34VXPrgYjzQkBZ4gG1Ybsp7h290
XD6zFX/Dp7kZWlunECTY66IPTRU7HDRV7HCpTNvOuVVOsu2H0xIengmNC1mOU98mUbnT4yeYQTwJ
6XSH6NWgnVFUlR1wCR+bKj3CLesvgdTB00sPpdLquZnL1vT97j+f//fdj2q/AnPjFNLclRXluy7y
vkQ0Ynx7h0D2+ZTqVFjsXwNk4PMrv6bLjyg5i8rJ3GbJp24SXqWyfS+G10VKieXh0MmYYm4ZHRTW
S3CKlkIUr5lmAKaUk6r0X/iUrP/oWBFVIP/qWEVK8OcyqT4TUPSrROP+BkTX6lv311GTN9oyx8T+
gk3uqdJOOgHGjyyt/4Dxoppw95fzA4g4sRhncQKEEtm0H0MflpVX9Jn2n4vos4g/9W3e7nrDE/jP
IUFs76cCu0KVt7+AHdMU+lVx1J5XzVg7NS98faiY4rc/T/v2500EDr79eY1pzeAIcwc44ufVpVSI
6v6C9gnXYBQkcKd21Y6pnbsgxMLVAytuR/nTqUwcRrwYciUEFwaZp1w7TlTQfw+MGMYwTZUDt8Po
BEi+3zFhFTZG8mAuL+a7lKahbG3NcxnSRdXqJ6qAZfaJufbWk/lRV8x42wUHNRwGpPbU3JbDJZN7
8N7Qb4JLM1PBhc809s4xQwVopIEbdu60cPiF+vcwccRiFWkAYA5H3IO8AyBr4B6Kr2UUplyX5naC
5LVimkupjtHemuRNG204OrB6wmipqksrJLPmvJYNIj/C+LThN9C/STw73UrrRyS/9+nHaGJ7sir9
2GSnQDsO3FiSI2hH4HDYT2Z5DoHT4tbZWzii5U8CqueBWwda+l6q1vgFF8oGhQHnT8RF9vlWljdk
OySE1P5DRjrulnp07+CIYdElN41XbpfRI9Bvset8VwgNcCPoC2S7K1WOajzRH0L6SON7E18ZRpuK
QzmrGoFkxIt+ei3l0MFx/RHvGoYpv5g5wVCvQoiQvmTuM+uY67MtUTFsEQu0sFqvG5i1r3O40bLV
8DqRwezDUycdx+UAnF48qKzDsr+S7aIhX75Z+ZO6UzoQ/sts8kqVdQ4es7uArEjnia0kmHdWUbAK
0vVq04HRzMhZwy8/AA0RGSVPOxFgFgwQMkm5T/gloGFs4gZzBzKDRidyoN8r056mKbBd0qpdwg0H
V1ZoZ4LtYXApWb1I2uwGhR3G59NCjcb4XRjfPj36NKr3SLzEbtJc1f78NTQbkdwKkfDnWs4YhNHn
7o7DhnK32GX95gXkQI/k+QVADDN9Xd+PP40Zg91V+Ic9OfWmxquodflG5FZ/FHWOD+Lyinvm6XaS
P4zqrVzcDekWSXYXeAgDVjKdY54Xi9DDNqE9JiJURxffMuv3Itne/jjlp2yl0oaRz10cJQLqcGrM
U5GdIihdlU1RFpVvZj9XvjH/q8M5uZiHtL7Ncep0ltnUxJMYfuhbgXo3WoRstNiPPjsu8lPrB0wJ
60uRXfvhWg7XAdAKOzEjnWMLAUw9FEDA1PWZzgjtGKkHZL2hu5fdtSidDc9Yx2lljVPNkGdHcqbO
M8QStwy3ckzOPDrAih0+cVhtabNi2CvRY+eoFg2U+mILwcxmkDULdGmzZmZXfWeVEHtUBnDjnozK
YK/nECDetL2Oua6hQ3e1WK1WmWIdKvpk8ZZsdDtgvpV5RbSj/H2TZLeFxY31wLlPOnTVQf0u7Bkr
L8XlRLLf8GlvNN40jO/qbHGWuVtGf6b+T9H/GawuWhK3Vdl1BCYfMwnhg7/WXOSp5o4xXhb6WYUn
AI20PuH7C4+dtDdREPIdtcjkEfpDaR45DUqsv+AmzlN2VYdrElwb5Ran94V8g/GKiZr379Ue0+T4
wlFpD9wZKJnW18x4U7j+0abTNjqUWKJf4z+CMZeW78my0B6ZLI/Jcag9aiHiA3LpyJU92WuqnxDx
BrAQHSoMnMIGtWgSsdQdReXMCESE+tda1IUxALdHZc9SklC0qu9K0ctmdWWJ04IzOhW1SwbxgejU
4l+SZGRXYzT4mXBsfPwQjhFHgZFJ20XwBhu5vVntSrgNxRE9aymQPliEYBZ9Fs2gmtfNRXnvofvf
BXUl/hIpSUzfzPqRN4/MeKgN/rWHkr3BM8IOtfhHfbT3Wf4WyM5rPHfWen5V9V6orWk4N/IhWJUS
WvuejVN+nmT1vEjn0tKSEdKyij6T/rMhKt5/dqwa0/KdPndt9b6MiqVyPv6RFWsT8Jiyr/Gk9mv1
d97wSj3sJhSmohNQmFp9ZzOR16Z6lteqwJ9eFrZaVDWaTlHV3qG8qcZtDQXFDzdUY/YjXb8+/28m
cojZG0Q6XlYaHKoAqxTI7aO1VDl6cmwSEVfnaglD3AQPUQaSslls1fbxuWeO+8lOgk8HlCPNoOlm
WlJmEzZuiJeEYtBu3ZVzmQ2gtiBfMbl94YDPliA84XcWOJX6Vb5KvwmeGdgEfQ06J3+6IDyJYIG9
ebJCIA+EjAyIh21M4N2YR9DDaaiidNiXSXegSHzP+4Cne79L3GVsq7CFlbWUfZbZHMZg0FqxyQBZ
UN7KN6X1T97QnSiXCKJDE5MF2hmRlz2eWP2g5CNazo3UUC2dO1ZAfHSouYckPGvQKMej0nkURJDX
kJ+gm7Z++JfkZk192WvVGLfp9YB91tZf9KZQqXTSWkcuHkb/LgbvOgkECCfZKTwksrfQjl1C9AJC
16Endpzsh97SNXILWzzWTMXUBQocDlpXN11iiDiFJMbBbpRj+6DuZq01KzR0iVxy/096hks8xAXS
M2ACIS4w+HXXWf9BRhlw+Bg6xnBAotKV80u6BtI9rB+7Xb+Ks1WzPEb1rn/69biXi0MPt3Y6itXp
iTbp0I8pKvcf1F0Z3Mz0FryuEyYsh8aG0CbR88Mj2b4p6+xOL6/Vka69auWd6lXEBZDNhs0IezPN
VgeOU8FEicfuCTMKOsfMysFZMErOjsqL9eIboTy+4Cc3zzvpPp0LlfCWGA+xeRRY8OgiRuDbx+E+
rv2o21n2lLGgz9qj2q1jcTU0c3ErDoPE0sWd2O8D/SBxA62srNo9F7sg9wWuLOayKh7PyA1Z8NKr
APU0xEF0zW75iEWV3qfdIHk1f/B9kuxPDoPWIcEtu9EYrxbuJKzvv0PRko40RWcfi3TfaWiTezU5
jMwY20MJalndG+9YVJJ9pQG53vXDrg48wkgakNN2UzSO81zX3TFhAOCA1g/eTQw03buePRYbh1q9
ER5bsUGGaAjRMJpnyxrWdFBDnCvc36Djtpdt89o3ic8LjYz96yQNm2e8LUGOZMiCwCZ2+bSTvybc
ntuuf+/qj6z+MECO+BIkfCxsghvgt+KintdezPqcw8NTnem+IHtDEQnjshm9+9NBWLXzR5cOQj66
pbLko/tUZvpu8MJ4CSV6yc2Q5/TpPnG5pcexO/4ELDL9GIFOyU5Nciwx8lP5TCIodFXMl9+jW8o5
Mmb8+klC1eNPknPBPdTbegucYq5ssmI29MQ10ZIOvBHAJeb+AJH+4tgaMB9CGi6PwnT0nSy+4V2t
/2I0TJsdRsXqitUwVq6VcpXi8/MXXl2GkOlfzbp7I+xJjlTrUattIz+M8RvjSNr6SObY8D5+DNHU
aWvGLVzstZAeJYrADuQnK+EY743XnLjGo1iLG/8h/huyCnTv4yFK62ExWsXiNil3PXU5htbc7ReG
G7IZ53jwyjlnfATYNEHd8Zver3Q/J0yS7k3NVzHo+D+AsIzNstkbLCJuFM4hESNeE5yNPb3gIVoa
0b5ZbEmBolKY4yZ6PRImAuMh+Fg8/ZBOIw6qnqiuWVoaZY8iQhSjf83dlZWJCQXt6DjTmMUj671B
jcA9QH9Gc15LGOtey2K0q3iXP32jSCzo6xWVdXNAFytLiTYIewaIKmdyEHBLjgTilrmn/Fq2uPkh
7lWbGn46WrB5QJYu2XeDXfmLPt4XWrlO8HqT7lSEImKJBSYrLCEQtTMaB0iv4N+8qtK9Lw7V8yrH
t91bCpAUdCJ8346AzW230xcU7P1a5Es1/dhNdmfCJV4nyjUWfPiqEnWbZnIz+hun2fqXKny200oT
Xcl8xOJbkN1q85xGRxq9WUOV1TNbz1PQ+eGdkTUmkd9+kwI1dWc8J2eacQZqpQahpi38eS6P5knS
SNKeouSYNYey2WPNPp3Qz3iTEHk0FmhnIbMi+ONrxkG2GOBGqO/XXtpKPYuAFzYwXQxw9NzWRoZH
vMmQYUTUgH+mr71B85NXGjPIi+mr4ARsethVEMf5EO1/o+KVxO1qbxF7vHnx8ansk9bvF16pC4BP
bb46rqbfBTN3zcokx0vMQ/A6S+XVkHZhuf/5/EBfwngmrHzM9XuMvGV5zKoT+j/JHuvOBK9NtnlE
V8PqKZACyJnou4SNTO7+R5VHQ+Vtla5d/9atNGPDoJQHay2ucXYjnXlJeSUwzOOJN5+fKj1982kT
EKbvnI21wh3MVOkmyzeJaFR/zZSLEpzZoCXFqpR5pvwUrJ9mUlE+AGJQaEgYlg7bDgHjanEMsmWq
eQouVwgvyIeLbdJ7IJeN0NFa6+GxnfNhTjkPPk+goB+enDn4Nh1nksjwWhnbYz4Pe4kDUC4HR7RE
OIehtOpDv6t8qfJV0cevLGHX4gukm2ixYGMiir5NRLXgCbOZ7ls9VtxecRVp9QyWOQdOfq+au/dC
e8SUTY8fi+6TjZk4A7fNlM+RS+t8ZbqD6L4YeGq+9lzi4G3kz8l8z5W3xXLAFAoxsr1W7Ql08ds6
YTBNAw7UIGrcFZt79KTipVnVzq+CEY59phgtUtfrY6KfhP5w7HBaLQUbuwJVPbj78LeQKeTzjfVl
EnHVghHEJLMT8OVAcWX5WBzaRypHFueBqNy/7eLdkZCweHkVxxiQH51eFUdOV+VXsH9hFjTAKR8F
7ZTSXK67nEdVy1rL4kq4A9xtQyaEwLE5kbMU1A/8GB1Q+HLf2dL6F8ZIuTxJyaVl9v568Bp+ju8C
vHN1KTEmMNfAIH4UEaSr2NxI6bZG+ZnsFOVH2JpWr31hwQnn3EBvUb4WQHCJaXwRNEtaHMPSCiMT
9YxATnEIeF5ZyCq+k11SoDJuZnsjuhLXg9CpjBuhRgEb27AShYkQA14Nn+5fnQrKWTPLIgiPCLY+
6v5Gn/PTqDoMMwSe7XrLeNKaOfj1zhhdnf4A+y2zFH+emi2O1BxF5HbNdftixrTCCQaDuSOFT791
sC0jvFBwwefT9/A8ysFBmA6ZeBifh8CCTVmpO3n0ZEZnyhx6m7INAerFPbEkZW2rAWUyq5+WYHZo
KMiwLKAgJ7xp1javZ3EHdnQ2uC97q9dO/7svfXtf6edePxvtOa9P5Or+08CV0G9QXuLoqNE+EF8i
gxHC0barfi35OW+WTpflPZIfF/smUn+qH/T8JNIUG17k+iKpl069FLeY8sL2sGgIrBz+VsNvvH57
rJVwRE0A40A5OARgCdnr8d7aNIGd43tsfeusIgi3Pm0FI7cryi0jyuL3a4u3DbLn+NAL2yx2z8A7
C6PDdApneI9bgnGaZJvH3iCC6Yw991PvbJy58Yu9tSCLJWxKmC7dKawPzNRiOyn20zCXTQHGsSzi
aNz44ZXD5qHGj48TDYKCuNaRk745a/pr5qzhhVOSjW6A334vrP3b6zvHiOcFvnUkLKPma3anYhE4
jeq5f4BqpaOqwkA3bUT8nen2x964RM/ObMMHAYSPkndjJLkwO2ozUPTmrZApcvxH0lsuqayeiJKg
poYn0mo25u5LElwK5RpwtEHt3VBAyr1sgQs+ne8KHIarxt1/VvVVN2hH3Na/09ehWtX9ejGtRc3t
os0r3nbTNm29sPWSpTCQRjxPIZPgC2CTQp3BJuPrEjqq9vFzZ6q7u7oX46vmREzKjlS7OxGYA3VN
oJ6MO/2SGm0j1ZyEarkXjW6fuHefaKE+F0OFvYMC2Ukb1BpgIvh0c5BUkEvXMjyZ2JXm5zL7zv6P
T7d9uiytbMgDhl3fFcFtzr2EjT8+HVPkCssnZvZxqpKN+abo/YR6J3hO3FjOqXkycHJP54ZUZ203
A6GbLb6JBJP3uyHOXJYnRyACd9l6aA71208VSjvsBGxWO4FFVj/B74i5hbHhEatlEbRPnFinzm3d
U4TNo5kpL+8T8V5s3TgO4zW7E9ZPXaHJ2jZjlzwZRoXvfCeaEgU/MN24GyJ759i0i2MN2BBB7kiY
K7MvcrUV0Fh5JuBS9u+l8REonyj4A6UtqaNEGPrXGtTGHr2STiQ3Y1gWbuT8gXmV0PFCpQiH2um7
LDE2+SVPX5yqhRopwc2/WtUvih3ldlOLt33NNs42/PqlDXvNpG3vJKlncjnUf/YTnLnNSKe5NdqN
c895oJMd0QPkP6X3YM9xmh5WwEJtqoQjuxIdx64OdIhWO3HaCUzgMzBtUHI8UtUtc7fD+BXXZIcu
4usyFef6rZc/RZNC54ccX1uaIRhSzg1ohNACvDE/jozwwBsYQF6iMDLLvlLtYxDY4mZPEn9pXER4
ZAwueAXlSiSQCxm+o0u/ayOsaTUWZzjs0lPgIHBPO3Jf5+xBZ4WEVZ6uWAuKX6XOO70qrrvMdoha
OJPC4dGitxkDki4up+8buWT/5xASpyfjN7aS3xJVOaINEIo/KDYdugJr04pwo2xoIATd3oxbGTfl
ODcQRuPW6K2p8xUD/IyPRE4nqOBizSlKMMUeD+JTvvxU0+L34bennfZ/5DDugmRSRmcjZ1/P/n4H
WUdYER36yRjHwCe4HZ29QVx68xI35vdc5v3/HwyV5MXMD/p/ITO6ZFBuZSrywtAX4n/ZN165Eley
BvrQeMEDs8FYkCLE0PVzPMrhrmqgPXy0z1L0YeMNBkinTQ4WhJ0Z3OS4GgZPGrzsKhZrxpKzRsRv
LktbqAgbMpRo7qqAh2KvMGoYD2hAcwctJy7jEO7FbW/Tb8IJkZaMLtiCunnlh6zeUgBWcBphmPVv
RFKzGhZOCUPvZ9PaxnSUGFdEjmK4oLC4aCXg5Cy/EufrWf/djiGtHKKUorpSrJ/zHogNxbiVwZup
PdrxA+pM4NNA9zOrl+B2bMFuCQ1Xrhu2lEi5j+mbSukWlhPKt4Z2bfzSX4h9tGHzopH8hEOzczg/
Oo8gmcmNL8PtDB7uDcUn0N65Lj58X/f1Ym+adN0dzQB4YoP9z3r49bKnJzb58DibwW3RvUqnsmbX
Nrux2c3uGBdBl7wuPvH4TAATNQPgYBjPWEUNf+SKMUqyoQOmfd4VwCDjRyW/83NL4Q1eo+a8hHXX
z2sA4Vp3qjYNDAdpWxcefSg2F2ykb5NzoO4+GB0TMJFOA1PK/hJ+auyoO7PyVNXLhR0dSWqyldce
WP6BJrMLJ32WlTHeELslehmTCijeh/BTrr+4UxzifbbBrCO9ZoYiDwl/sUX6IU8HapRL0RUmbqVM
I3xZ4qA0v5hXtlNn0vMUraUI5O6KDF8tzkWo9bB80kPM/WNJYSwfqLWiESFlz9lWmfdsIeLu6rVW
v0XJe2mvkGWEkZvSqjcxolpSB8ILEQ+dMHTb/K0fb2l5KeOTgkNlk4vbg2HJk6uvH+JWhIWQfsT9
pxF9wsaqlXdC93L4IHSvxRYUS2P09Cfdqg5AkgAIwcJFNH+yuraWiYNG3yBhdib66yGcTqF+SZcr
mCqLfiVBH492XygzXzRQuyIduSSkQfA4X8Z3N3r9TVyhG92M8J2TqHcV7woL80XZfEbN7D7uDhI1
ld2xTI+8LJC0Zn96qRsBfSY75XY7PWK6Pk5ifK+768szhTUxRQjFBdeIY8TcO5wt0wiYlK6Bd3y5
u3NdYB7nFg741bUEO6suenvSHdJl4aFP/JYaT+NAjhGA/nhqUAuya0oqMSXTeCePGm7N5Nckfmny
Z1B8lhpiNqiPbTpsX3iYuyVfTK7nyAw0JNIB2okqFtzElRMmyyc6VeyiN41+kB+0YoaKYImSufab
t4ggAuWJlspndpjt8jrHjWRZvo4iKSm/AeeFgwKn8OA/+/2kH5CJVrH8wDLXf/vlVrrs5XPw8lrx
Vd2od+ySg6ruYbmYxi4ad9hlNOStwUJwImETOOm60OekYTf/7hu449JKL1Y/TfHgyqgx+Il4YvrH
xogxzFgvuAvr7lstvy0Uv1h4YJ6YnnDvYZTS4xp5+vIBar95yU+Jo+W+pP9DMq3TuXYvTvdBshfO
g3p4qQcF92WzX2OMmb6U8H3gvoFx6E1tr9yxtBzL72Vn8Y8XGsXrobSf1u5nmqKSyWGpxTcnzTEw
fNhLVHjuSvI2FHCQbOUHN4xhOkjTgRtGJB4SZWvSItMe+vTYMIl0iuA9rT/Ix1XdeyTgeDmElUXp
a57s9dafsEFLq/MfUrY2uYBA300vr9G2AB/Uft0ZK2otVUZTPS4pgtuABnnjaOpZ6q/tlHvHhrGX
1UfHkJ4t5JC5Wmz71Cgv25kLPyLCWJ0oy8lRRflyxGYL3wGYJHyH/PqqV0O2nbKtkm1tZAQXbgPN
YWFyXvIY+3ow93engk8vtpLBKaZA/lJzw3GK4Zao17JbC7lDd4yZnIvXUYZ11Pgd1415oPkcvgea
CSb6VdxaMEr+MwHfkWWIPjmdMw03cty0u67Zld/O9gUGG/zt7WxrJ6O8+FKga1R03r6lzbXRThK1
PVgKbb7jsqbe1CJO6CKSsGnClE02GVDUT5Ur5jre0MImbVuOWvbz7y98BDE9g87rtYKaaoVopnAR
dvnCH8x9+ysbKas6mpfaQWhWLkl6LYWzLFhgXhvjFKhHEMUdzjzXZI2E3bNZsDQ91wUxEhb4DlUQ
6xhkqeuY2XROXGY1jHS7E24glqMS6ZdqYXEPLqTTmzT52BcW/pMB6HjgdSwYwBwj+aRH5zg+m9o5
a89Ne8Zgqp9pc5Aw0UhMC44KZfQyJbo7LDgRxSi4D5b1Y4Eh1JxRpMz2uQTl3KErp4UURFVRAPBl
ngU2y6d5eeWxJa2P4NSVEev+kqFhKTlTsY/mc8GRBwXJIrZFDJyAI7C9vlyBOj+SlXK9bYbWOnK7
j4q5TwMEUUNl2AB21txw24aLHV4b+V2S3+Pso84+JCoUD1qwT6p9INAsvc5/9yq0lZ3w9EK7FS96
c5KHY9teiEhsy91T3jJuDOKb8byvf+BNCGtj/4bnbsXsgc+E/G3fkDd0IeftCWUZx0hcbxGRsTCY
F4tsKdZpG73jZyCA3qGdhKe9PBILNZ42g8648o0TaRUeFwKCMOFgxhsz3fUnz8ERsBFnaQ4wHMrb
WG9GR6adiVtWyuHQTSSGzrPhU6HL1s3x4wEiC1f0WYBGgrX2fwg7rx7HzWyL/qErgDm8UlSiclbV
C1Ghmzknkb/+LqpsYzwzGAMNY9zjVleVKPI7Z++9NmgktgKJXUzshqdSec36m6nelwWBoC3Thtix
ol9lClMei+eVybwuY8GxBOnq4gMML4TaUObKblTm8Ml0R01m3mOftk76dfBtsoFtNsgIWr826fVx
YbWsgmaJzNrBSf/bJBoihstwesP4pqv3JH1UwVtaWL66QxAJkgeCCN704n78zd/uzZl2KIgPcb27
p+8lIiBxgs5df+sY/1/NzD8CiacslMEa6q1ubNny6SArkxme7tF+L+3yYDciDeFcWLTcFTPaNhTC
k/qR7ANpgDi0+c8ooOWwL6XI6kvAHs92XYsbzk6sMmFKuKHjFRFGIqzJNm1vqTyFmmAzVbFAEW04
JznUjqg6ddz3QS+x9GH181A5EbNFpfivGbbjGbbfd9lhe+vEt7yf03kAdYWOoIlE7uIeigxMb5X7
NrF9aDzCA3qRVtyfGVm4iwEpPjm54VE8yMK6DNY48OudEW0hzzQWgYCCTlg7wqWDZkp8NF3+DF20
Knk+E9GxJ3aRrJI7g2IRbaNyHXeoLmF/yPH9192xaA5Y412ZONjL886+ldcgIcJBktxbw5A+p/C6
7+1smWoblWBYu6Y1urQndtytEByJIZN6aEetKbxG7DpuglWLj5Kak4teved0pvAh+ZU8v43uexJ8
GfKqCS/S650oav52W0+vhnpspnaIJxVOtbqJLAoRyaR4AcHlqZsAMqdoDxQ8/VDaYNFh0dFL2tos
rJsp62oS9luPM+8e/p7cwifYQ3/pHXJgR6IDPVj14GBUO62cQu9kCvxhiI9/lI6UOcWkZcN3twQf
YydrGkqfL2YNlYhm8WDRkZZLagVHV2jMhVAtaTfLxBmcH2MWzHuW9mVxDSlY7y51d1HCC6mNQj8y
WbrUk607QlZsp5LV2piGU2IB/GxZqYAN/IfRTpBGav1/jHbGSCc0dFOAHsv//y+8YalJsqef+jRx
KON1DJAHIS3t4LbMQcXSWm6FOVYhmy091Y5gYzC7Ak0R2Ispc4N1GQXT4tF/nrc3OPGtsdAtqHnG
Tk45UByCyaEFunByzfOPO7OZ/IGV7T2Wvrc4vvYfnOoBDesng0pb5hD4tEiGkNPGAm8cSq226Dx2
sTiF5rFL6Pcsx5cEsves8Ube4AXB2wlGr6jgL8N8+VSWAukVbAIsRrIVgPQJVxs8KhYm8nIgv9Uu
SXWN6SPSFhHoGY1mxhUXQ69Pa7hDdDXWU0M4RjzjKEB/FZ8b2AvgIRRLhiIIRLwvSoeddU2fO/Zx
2SJlZcfahsuRLpvZkFsa+Tzx3MqHNXupHUaVhjfRycOZlp8zyKksZHhPQ4uaMMzJJFLsYDjJ7TH7
rMQrWzU/OaFr3BoLAwOJNmF2++siLLnjNBZAJI8yRZaTBbmai2LeC/HtaX7U9sNL7IprDYYOkzRu
ZCWjRmSsUX9fa+paYxNt2Sh0IJZxMPhXXgOnwg0XerIP82MxK0CuGosbzwZ9oZB1+mr1lbQoba4E
9cwhldVVjz9mxQjP6wF7KcxdazPm1TROH2q7m3ps00vK4JcUd8Cae9JWM7LlQBBz+SC/VNg8yEgv
O46/zxmiERgkH4NUdeKHniqUYtND2EwHjvs+6pA9vibpMTrdho6YGlGLRdG/N7rtZWvm+4ymTgKb
4gI6CY5boDqj45bQgwcX2xkaB39J8t77j4HMfXb+1BzZ/OR39OJNqG77PlsoFHbUc590bjOrX0Nl
8ZylNn4mwDCgIMms+jkGoFVD/ngOGqbPplAwmmhdQ4aQ1qd3GsjwdSnmrCnmCdCDZct/DwZ7cIJ4
7UZMhhspJ1SOSnVsniQ0T8HziG3f+6US+W1Xgof5bd/U+yHYY4PKMlbOiyeq4Wu8MSvrWe08jUn7
8EONp4DsjCuNxmuyougjzBxkggHOo4xwam6RquiGOz3Ns7o4iWStV0zaOA1KshuzJsG4cCTv7MKJ
a2Yk/CnP7r/BLY/KTHbJEz7KZ409iHTztceGIP9ko+Vbpd952V6zNNpcp9FCeuNDacrXPiIyEMwy
1d5n0thhoAWOEK8Tdm/bVt+q0T5mCGsPeXLsnrCbj5FKWG1FV/gkXfHRJDIZoK2MzQRSu4wWuvEm
9Y+0vTXVXt5MvIPS7XX3CKOXr/Po+n+09sjrHCZs90duGN9gTr7UWxU8ZJwn/jgP1qfjMcoQTGvH
Irs2XZWQ3mtaYkefmTlLpr5+LOtDIJP52oojEYjbj8WpWNhXAfnoDYfiPDqTFIZPYt0p/UYcyFk6
zIsvixkQ3eznR/g1mSWTJbyQJy4jVo8AJ6E2CWOr28K4JM1WLqe1aafkERdNfKLGBXXBnVv+Z/d8
RNrGVI+IVd0TofVAdJfINDAFTtlkaKnIRE+otXWrYYfcGCNAAc4z9od6MYRQeZcMBD/BIJw08Uko
QUUc3fa8WPlzjlieIyCFEGNtMcMiT03/+kLVE6M49ma8zQywBIhBiDLAUmxgKTaqDHog3ajEf3/6
Cdoxcstc0lp4JeHx4O0VzTXmZKV0pHYtnet+2k6hPd30WZuPrD9q10kGZw/+BEtZoNghp2lGD+wO
J5HUMvltDHvwScda96/urWuOqrwwaw5Cc3o5rr15qq0Be6S2Et+BU9TWr6e811aInwyTgFBVYUYl
AUNmxoMrtuv+pYFO9SlmTAwFKUMD3DB1DcMY1CRdE0W5WoAODF+QSRLRm0WMnqivNitwpups9HnO
JslBDs8QS5sXn8MQLd50yOJTBpiNds54rhXHmWK12aEq/kaej7SRPC/NQ4F4xzg4TMRt9HIk5cY6
8NcOvMUV/q0dlXsC6QXgCipRgfi9qWe9wcr97le3vroExsmQDvU0T50A7VBZm+ZGZtET7RNtn+pY
RIpor1Lw1h5SDCPRQQ8PCn5KzK60gW80d70suW3NVX9Z9LeJeleCt47z8zYh0p6M7Qho0zgGREKg
7ppltPxWt+OJ0JOXZDDxQ+nzohmp5brG4wDeyIInoHGVqOI8shTkJCs3VmmD2BjNPgoUIKTKRRdN
n5ObkD6aArCNw5F6LpWXOD3zbqKeSeCt6fmC2hgD2LNoAqdGN6ERxf8I+LH4H/Lw7gvvvvHo0ZrV
mxBfPeOEHceqWkeMV/Is1ud0QYDz8PRFGSwLNn3+qldXnYpw6iADCUA9pHVVr2tmkLmEBr+KCzgX
2BAuWnghLcr3mQhsn4/UBRHMbPSLHp98rJP5QosXtK60M/sYSR9p89bld7G5iN/AP0POBQLu2XWG
qwZzBmgHkpLD0iZSQJq0o8tgMmbD/8hLv0xZmHKK5Y2sMlamvyKocKYnE5vpouMcOpLrfC6jC3vY
wuRTbv30mIp7SbNvt4pjOLnVhAl+8eNRkq1bAw2i3JOdA+keKXPOIx37umSW0z/mUFmfWOoqbolt
zaMMnuLbRGbq3TX63KhmwzDCU83xacn9dOdaP/20T0JGjTPdPPv3zP/wu4+S3Nr4IXcmQOBlR40d
M3aMivLesYWdFtQYtOc4RJraPOMeBzmQ9pyCWRK60CG0QuOAnSxwfjL48POnJBXqdeJhtoC8v9Gw
0gFOZgPLPxcSB5/0lLKc5PhbH8xqH9TIwlv9grRD0nwUExPETHtJxlVA09GOZPeSavd/bRMZvhhH
TzvBAxvPOPH/Q+2TIo9VdP92QJY0XVQV2KyGqcva3w/IraJFTeN6PcUf6E9TsZzR7A3ZFvVOWqhW
n93k8rG1ZWxJKhWKH7pJgy0hth6jYjJrBKiCkK62Wb6b23Vg2cPz7lGFWT3S+sGe70UTVCGoyE7Z
OEY8xr0SceX+VopDhPV7NaE8ONgqOOScsFl97vGAx6bjFqMHHCqXPPdiLsRFqY2/CP0y9k+3bH2f
ZzO/ZDc4nVsGx07Yig+jf39iK2a58QREtYn0NR2K73QhDXOqHzMeMV+y9uWWX1n11c/6YSpV8/d3
qSFlTqYPI95enhvGQ1RvZA4K9WgYB4EtdnLTtDunb8qH4ltd3eP0Ee5L4VQID91/IzTg2k91W7Tb
NN4OULCAnbKApqVzsoIk9Bdkol3jyjBkNkjXQLoF1UMN72J7Lel9/NOuPBmWm+nQW/3clX/NNh0u
UOmNJKGxQv/68SW/vTVUU+PKu9bFLU7O4MTN62z2sxYZUH3YiVSrJJlD8sZqUy9dllCX7JtN0D0i
RSVaHHkSGWWpf6c3rSHeidApj7WpFdmuZtEVF4T2oj/T0rjJJ3SJBPLmTYZcri8nkTMb+pl3aX+b
2taI6JrZmeE+UXdw+QyFQCTIGCDJh7rhLLz3lB0AKTna+s9NL6z1GSoJFaPkKdKToRxaGgYvJbu6
YFyRQ45xoessJEKqGg6CFa7u18Ofwx4P/1S3oSZThxFj7aNOGyTXZtoE1zy/VZAs+UnF1qCto2hD
NSx7UZ0KJp+pZDG9i/1ezg6Eszli8M2yyuSbFXhwj3oiPzKRSuJq9WZUyyFaScYSe5G7iNwRufbM
FoB9MIN66Wg1yT1r+uPuxgYckXs/eNKuybZus0YHNWAanoLkEs78Jz7P5QA0PlvRcj10JLHY7FoS
gsWBckoTsBqhD9hq7NxzZ3g6qeccj5nKGeCtNG56c/n+9ut9Uu9QXwEqjFMU5IvcQu/F2g0C1Cjm
GNMaBMFXSyBzCA1tIp/fbh1o3CTdmCXCHucmJ+PnuwKjzzxX0kXf64ywNLZJACvt0Fxs7Xag1oDa
Yfwp0lvO7ly+eMMmmD9foHB8rAWUHJVN4CGDklODe7JCvrQXlRU+hUrrGILWw5tTwuqFe63eYTDw
4q2vbzJ33eNSL6eevPeD3QSd2rYpiZGS5T8M+q92uv+4jTHji6YJa1rV/03CdbtSbSQvIxng2XgY
wOKCvVXPaK/PyZwxV8aphAVUH/s107F3lZ8C7Q2HEiyycDBgvgoHX+Tgc3jH9+ZPkF23CX0qyNQf
ifAeFm+R/4gnV7G6FN3JKA/aFGCpDqsyOJeTC8BSPX1k9btbvUfetA3eKGozzTdteEx2UCBF40K2
7Mkl6rTLrOOtPpjyniw91p9e28iYFzvnZGwSYh7plJYtdqc+b1q9kEGIKacgv2AWx5fFhMLkwF2X
mdeCFNcMOxNHofYI8jftEXvHSDwYwOOFvU/yVpmS1ABHh48+Ii9u5ckIjhdsV9kUw7pVnJJFecAD
cC0WfBGbiNq81YR2g8HRdKe3ziDgc3l0VRfEvZJtn4yEqhf/ve9+Zc/vJ1AwamTTj8Z4K/UZXBOI
vPCd/XTjKv+AWRAl6b89rHRR0vWRJi6Iyr8VAT3dTBDLHBdYlU/zr1zcNCngtn04HB5r6tltHI/9
q2PVozliKqmUuST1yXc/Svfj8XBxYp7l9G1yjmK8d7aO8Ui+wZKUeotHSlePGdfWNrRHpD/E+mHW
D3CvTX7ICKjE773+8JtHOtyV8gaFXB/OZXRCVSlBye36BELhgY4FZE0qJFI4/MNi0EZBM3hC6VrO
EWxhUzXyGjaVaJEbYsomN6T0zqnynVx3CLuHuuNZBMPC+R+bndf4qOKtTFdsdqB++S2LDfRtfmdZ
sGI8MYxN8sWhao8mXNZ8Gcdoln3MbXfva/t6MvV5MWJkr2TaYByfhMEnJ3k4+caRCzEiMnzW+xOj
s5Bd0+JsNEe33NNDRdCI0Jf/253fwYKx9mQaGayfUYY2BlyUTJDYoDFPzg7mNSim9CcCalFNa1vb
arnECsJtdAZyAEsQEfiMkf2LzEIa2IVqeZONp64bJlDoMsM2yHZNv3+aRGxBSZ7D4qJJFzEEGLrF
1AAOF/o5KaGdWlFOORWzvZ7t/XxP6iu+pGTLhR3cbCtdBbtyNJ/faQczwhV/1DsV8dj0A06XTjBK
NlwB9PaKfNhgU6+xZ8c7807wDPLVtm0oC3ZgavCuMxlajwfLpEHapBu9XCKTi5jhSHfoS8ijeNpD
yKMRVotlFVE3szSr5YRf5sKnPdQykV+vlXJph7MZkoY66MU+AXhlsjZIDWTthfC00JaV/LRnyAMM
pZ/C6FR7B5py/bXejoXOxp+Fzma7Y8twIUbst05hzev4qqVnjR4zhuEpUj45dvLjQsGIveXdj+i+
1Paw2hhU6s1EPRXNSQ5Oannccth5igcOO4OtFYdc3AUlQcaNOCC3OU9/Q8dVSuXOSazxMV3j/o8j
Ty88OPAgEGdLOA2yMP4SslPinX3h1I44EWuPqo+er4Zz9HwimWCHCTKL2uIJg4oe4oWmji9ZEp+U
2dTdw/TBq4YBCOoHvRs1dviRsqqFPOGpzFhLT6d/OjQU60di2wzGBacJWlfXVedkNDGEjouHF5cI
g8JMPpYA2MUjGbPseRadVlxYO0ymJjAWtiScT+oRGqzXuyrc1evyfjql1SjYu9/+K5VMY0uAgznF
e/fLJGXY/aJMRcs2rrimGbmt1vBeaUfGZEAcVJb3qfeG9EXUsT8AcrFtJYeTLnLDrhe18bdG0UFf
zm0EDmgPZFPI9dQY2aixgIX66F57Yvd5BYw8BUI3nWvJOYw3dIv5R7c4bD/TaivGGyK6hQLYfRVI
cApWOW/30gtAIV2G/pZpd+qdefQI1buovXtHL/h+9l/WfCAsxiD8wreA552Ua+/pCKzeOaPIPMm3
SrLxk5WhrRTTielIwnSFRg2xIptiJsbP/RYF34b/nYVfADq6emTknVaJfJbcE6ulIjioO78+0PMk
yAeEP+4Y7Oro0Ax/R9054nz2G09pXdYWoVs2m3f2dpWMVfUeSm8T9469lHMlGFBDB8TynXF8Q6oX
EDVJoS6KCU1eNEVtZX+bvHox8QOLOQMDTIRLYpxc7xAle/kaKwDj4Odta412kn2fHPXnMTGP+aIs
rCy3FbZDyqpXVp2CXceZMCPzr+k41+avuZaw0U/SxAWmAQVD3rsyKKxV6JIxHrfQLUtIhRJamHJL
HiPNnlq8gIKIc1SdQ+WslOcO6nJ6ytNTyOXxBmcqKFd39nk7Cv3Gk3e+DYXtQCOhuZul0ZIK1mwf
uHus1fwO/yN7RRDfLMA3hFV+FFDs0fx43gplV9V8RagOsMtuUXsxzJNYHQRW7AJhlZHGSDwrPKvv
nuuwDipEkB3lMnjtgwDq4MaVI0cnk08Em/vTThp2xrAT852a7ybEtMWtH2x7emKXuFYZfyt3HH81
H3qladhoqOwPVwmTL36YZkoS5mcrB7G2XDypfHh+t/1XEH6x2SSeCwfztYnFFhFnTr5k/TiURPBs
gJYZPxiW3a8DPyDAVp/q8mNizuCvkjhG8saIcox4gGA60Rf4fDheJ6OF3fBOyt58vm8WaL36ig08
RrFwI0mbpthO7xlpTnPH6wsHqi70yVh1oefMmAfOQkq+381kYcmUq1zK9CwD8Jf+aFU1BIqOtokt
GI7n0zm/+YPKOfZgz2AHvTK0ZrqOIPxVzmZjNd6JlelsAYOYlpJ+dqd7mojuTuO8nR1wytM0qH9m
xuez/DKMz17iWbfPnx9F8Tabxv4jrW5KdfGDI/I7DY25tZO9B5gNi0SpuWINgZLtmUvowSjZsTy+
C1PHz840U/eto8crDztgvzKiaaQB1HWqhqLYMeRnwm3SIEbugPxly5E3+sr3DN7oxvgr4kNGMlFX
T3LL+WjiJOBT9qOJM+6dbklbugD0LN7m7fa3J3wGwbzguCEviWLhSFUnqwGrBcbfmUrV7Swz5zX2
1wzU/V1W7kF5z7pbIF3l9tIX56VNG0m7Cl7gMLzTCLGA6XKR3O7FmbYJy99VG6/KhIMNqU+sscte
ZRsGCJX66bHk1Qjnw3Yir43clp/TRodLtcvbsc5IaQ9BcvQdKo3bvaHupfYgaodSsf5KzqLFxtn0
h0Vm4jcMvrIaZw5twRuMqVAG8TLrZO+Y1XWM7yO7h+mKPd+URF4MWy4/I335E7IfLMwZXSZgVccu
RInP+nDSUM1xRisLFm5w5VgsYj/+lpRFUiwmAS0/829wdAnQuYnVJyvZwtbM8bp+r5SPs621B1Uj
w3OMn8clnvNFXgBYdZgN8dJqmpNRLfp0DGykAxONs17mTNf1zlOZurcA1Tq2xP6eyGzWYLaYe3eV
TWsyYoO4V/VHs1gibCHXo3R2ZFwpRaQbBM2WE5pOacYbIZ++J2Mx7YU/tjdVvvNdq+3vXnlLypvw
vG6LCRL+WQ5P2WB57Hqo0BCOknFG8U2iM5bpuFsjXCGo5vw1rI4ePYkXf6ELZFesKfVtJJuuAcH6
MxhOvPuqe1Yyayf+NuvPZvIhkVVU3uRpFl8nVBGIS2bqoTyI5ThTZ/qeiZr0qbAp0m356kunFE8u
r/VkNG2YwgO6XffmR5C4yK1tDQ0wOWUcfyRShXCfkhu/DeEN70SZX4XM7vQjQjX3ekHel/KOUyLR
wm4UKBELcYm22I9Iq+Gk3gbiSfWYEy5udAmf4OXM7pKZFxnr0dUN9kq9iwChN9sGXVS+w8rjchHl
w/9FQ1oZfRP1thEdtPzjMpBDcx3Ew542dWOh0ARv2CwRSmujFUcZY/89Uv+pNtMQ/8tWT5dl2dA1
mt5lbeSI/Yvs3Qim2yZy09v0srSNNeiLrsc7OnqrWexBmetV2mT2OSu0/CZKt9YmLMmngb14nW6C
zxTsrLzPCAaozugl6Le4YIuZCrFA3K/Hhi59IRdLatx592ta07rsxvuPrfivDnHM9S72Izw8m0Zl
jbqasGOo5viTy9ppiRVNnEZy6olDU4g4cWDYvROB+Q6K71D/ys1PGEj9vStv2vM6UK+lnxT/6JPq
4NAyVvWVYJRsNFPZOw2kX/v9BPU2ng7KLJMulW4/GOgiJ68d/jawUjC2ONrzt6GfKo6s/Jqo36L+
5bWfgfiujP0ObXTKhGlYrqiqR/A1+r1p7qkeGDW1mxHdg3j8aGQAJ2ec3p2f0j4FO5KtaqecI351
1PFCF3vO07k6nqdhoFCpU5yi4RJ49zB7dPV7kn4aySdwgviIPgqAOI+PijouzFKFPCXxJ4szKe2e
yiFvb15LZch8AkrB3+l8wKaUlvffLstINuZfPxKZxNPgpm7r8gQshzxPZHzUdJ6EZwJpViLaRjmL
q3GB4Oe3gmWotmaFJpF0kDb0z7HSY7046WcxFuViTrIVUUhF0zIWFJeRZad/anPvunufvvVwCKvP
RLIC85oXt2pj5t+e/pWZn6T2LXyamo3SKrlfk8q3fH8/odpirlCxVCxlYq/ylOMLVYFcLSramLwf
gH7SgKGRWqfy70L+tpyi0xVUYwhz+v8gEDU53wSSYp3d4QiBXv5B6WTY6PLtfUIOvAdqPKMTelEw
6XXnIrgW0m3Rdee0vXbSuBzEX1SMhdyqMFolQ3EsXKhKAqrb54A0d9JpUeasPdn75U6XtqaxVhWH
mwVlNMG5o4Bo7zI/h2/R5E3NPzrxM5iXxgaZie0+MpONQny2f8e/WN3Rx+LtnsFWizdOIJyb+liw
Z5w9sxH+UMkzLZyTIB9FpWpRTgt9G2o7nl8a1maWhXDGGDSkNbJOP2E0XheYUUU6va2RUkoqlo73
uH7HQtQSLWf9I3+ACS+anZvZ7stJlEkf6sEr7m12lV1G0VMR4py3TZ/AGOGRf1i6qf9prtE1SVMk
VdIkXUZC+PtdJo2KMq8nUUlQC6YnhoFFq8EWsGRCkvqKlRtpBpI/seVXj58indb9aG1i0esHVoqR
HmcQL8/2arafZJgz9oJLQs8SAJyFp5wPFKc3GlShtwTbNNlIs9g/hBl+4IuvXulfhZPz1Padfgj6
40Q4CaTxlHOnnIfoAv7l8NcnLNm6Twz+WMwcgSf7xIL4VMHHkscKtzjHq02196ICRdEtutH/Rh3I
uH9rSc2ES7MH9j+ep0kxxvBZM4sjdR5zGLYpM+BUzYdo4z3PrXkOiksTXqXwKnZXs7tWERUfim9P
ZxR0F+7Vja7i5KwOCNzHQjrEMDG4nXEKZgMgz9xwbnTz3mfJslDyZeivgnwVv8CUJjHswgmPivjZ
DF/R8CWHX3VIedxn9VoaL4/aczNyQb41jDiY4sDVqNNhspKbFShKfcNN/H+/+7Rv/8czRtdkUzFE
U5NlUZX+bRkXRVIj+ppejKkZVjmiCA58ZYROjqO1g0kKYfMQcZd6Vaox+6bPtfoVQIPyFuQhOG/k
6MfGKhmzEIW0SNT3lIw3y+5iEQa36F5F25oqAZTYS6AdBypBpanuzklyPLUlKBJjiyhVp2+t9yFU
n/Y2uekWO4wHjc+y+SEVX9snjtnsVe1Du488TelUj8/D86yyICguenEpPiomy53YswI7T6DqVseJ
COp/DzAoCLdZOQ2ZbJNdrjOBHKVfbfYQJ28rpOn1XBnG/phSxWbMKmJOr07hRIOj6k4AqXY3Rxtp
X51FsC5NZa8qHBr2vv1k6/90Mo8MslO0I+LGJOudLmn+QYQW5n9Ei78JH//QlnBFI4R43Il/97xA
ebboXVhzMTOQl/EoOj2Z78W1FIyiU4PoJC0r7qIw/8GoyTP4Tvifh8XPrV0HNVLS4LokxUJA5TUa
kiwWHtlznYKitHr9U1C+9UVafkna1w5IQfG8bzbmFoN45G7vM0SXMr/p7l2pHtYM8wazETZvTPhE
lZG9q+qBHINw+NbZYJTk5pBMB2aKevT4J9M8ZGNxytpjGU7Zt8gdnHUnTlasoJW1m21rg5zQntd4
2UM80lUQYosvnm2xOyOoCggOqV2hfqCzqYGKxk9krNuZcc1FOFSfqbnDw8CmnC+2NndJtq+yfZwf
WtYKgCQXivHZTT7i54efAFz/DMzPVj7KsdXbg/AOJ0FO7nJ/VaJTXBH8xg16Zp9DiDRfQkigT5Xx
KcP2RN3su1eMMxQDFCm4/DVAGa+T+2+A6g3j0rhegDae4vp5gSzS5wIKshRSfz2m+pB+SfCJ9XSy
JkYKSFxOOJAdk4SspE0/oTl2e26GfMuNtBCPOMNC+umwgg8He1Iv7AeY4MQbcZyywk1mSjMZLvtq
RmzRpLWGmgJABKMWTa1H328qGAotgq1FYWtLZ6v9DfSlwlPcccu6iO4phGnbMuKMlayYgBl7knLd
pf+0xVf/k2Gr64agC4JiGGTulH+zZD77VGrzgREfTyn+0vKLekF9gwUjAdagLZXItwKXtAsUqZG8
QECrLB+Y/8I4w9BO/Ic2+sNQHDPp6IM3WXmEuZvTuP5tWGbwSNHtwjs23jErgHzsIY/W3q6RRuyn
RORhEXbYNOY9Apo7F4ZFT+fOc+wPJv3rr0B6lcW4mu/hxfVjBxRntehSKGdr3ni/A+/3hH4L1u/y
UnxZLTF0gVxU8Vui0RHs1DY9Ge8VpaB8nikvMMMR/cMWQ3vuQiAYzTUO76wKOIoJ3kf6u4taaxAv
qLIAP5A4iV1DsGIvVkdLAWyh/2GgyQUfxqurM0zuDhaaZmVKiyFjvTqSf4J0Xr8eII08Y1x+bqt4
r+uHuueamWXiyavP8vMSuJfABmpcSiMXHxYTXHypWoOJajTnGxvwh1y8+ww0HMVX5siQX2IsxjYt
o4CCFHZ//e8HiGiM1oK/a3ZcCDpanSKrmiEq4xDzL0NKWtddKQ9NZSc4PEKy8bc4x5XKc9Ra8957
sWfh161wpHILnMwTq50LovMIVwQpVZYtX2BehnAjh5uJtNl65MXDTeBtI4GCty1nC+QCzhaImwOC
WH+fyDcO8Ll71XFU5utGdiDEBamtmqtepFBxKddLmb3XpguOcXY0UXKHW5k9pPo9lT616AsKJP9Q
rH5LxSDOBOCIk3IRDERVlnhzwfsp3VLolqXCuL6MvFXgrdzJEgo9hxIYvhMiZ2PpmlpTMwh6Z4cc
TLoCx8eBVoy8X2ZfuMmwdXGkj8FY7tPwPjs05hZKA8C9A7iIp3HejBxMYVEYC8o9ApR84VV9wXXT
6+N18xPXx3DkVrS+HzRuevkhLA7w1ZT+zHl3mAXxpiVt6K2D9o8djCguQR1035AUSiJq3GwBxFz5
L/SCgPNWnRKm4DLDCcNihnNKRiQxJXwzHyPsU0U8tT2fkWs6uUmfinyto1ttcFhzfN9h5VopK2om
WLlGbGBTumgYOz7F4l2KcFDc5O8QQkG9/d+XF2fQ/3J5meJ4hxFMFcHw3yRhKapkM0mwPtXJ/gnH
UNyEELbeJxq5iAAeNU0b29QFNtxPGRbNbuzDLKP3DsuFNVfr0ew9ANbmwzgsJ8AQaBXhsbkJf/GR
QbKnsIKgfdnOoPf3fxqicoyn7lJsljYed4z8uJn45qJwynIGRzPJ3mKFiZ7gqEwn4kIk725RKIBm
CVmwdFTyGhXvDcFY6bhdk96G0/Kj8P/FaRGoU5qW+rKhAO81X0fCajBWpG9HUIvi9PlOyneduJUn
W7Xc5somj8fopjqPYtLKy8FdhATV7s8DfizMBD9p50pds6OwbfIFfuWo5SzD427sn/G0cLEFzvET
GNEZfKfbXpPuWhQ3yE2OUh/kav8tpOMyLfrk2UFg/fnGrYOAt/vxszkgKDLgPeTk9tLl22BT5ls3
3Wk54Oz3rPrsiq8g+zUqdkei02a39p/ck7hzbtBmoT9L0tHzjkN5lIBIQXxsOIvftu8/eltD4Mdd
KNKiwa7hLyZ4feq54M0L7oiMkFzPTMWFnc8TeBDTPYfUOelUtT53/SWLb120AImsmteINUN0lctL
PpzrFa/3bBcd3PgBwu18koyvRyCX16vLWWfOELnAo4Y49WLeuEU08xu2lIR4/yQQJ9sETANiOQiK
08nFQIHq3x2rUX24GdlVkM5pf/L7UxptB3ONfILqn8XeVDO2lbHHqzkyb4TjAv9pumSQ5taAjxOR
ZQ9vJmPv+adHlsE6ojQX+g/pBWVmgpBY0hz2Ymuk/OiCU3DpuAtA2vjzXlAKey3ftwUTmBWIu6ba
euqmGdZay0GGeIPDzjWx45l/T6sdQOSIytqenNUItiJLmx6sO3E5lIBevyp7izwY5JexAC5AZJ0G
Bimle649quyt5/wNoypdxvWuabaBAkxrUwhrpIukYwxjV7rUpGlAC267bs37gqyuWOAstuH9YASS
Xs2Bz2mUXyLjapwb42r9KFliM4dfPCFcm8PZ+3/Czqu3cS3Non9oBDCLfKUiRVLZkuwXwq7AHMX8
62dRrpnprgFuA4UG+la3ry2T53xh77W3gE0BRHKY4rKNO34q2D4mydqsQkyjAg3tKvE6H/bFcNDx
K8+tTNzUK8b717p9M6J7MLuPC1l7mExu/iRuf3d233ZMkfXdVVXXjYRY0zw+gyMaZKbu4CIM95kd
MgBpzYJNjL9VGJKHV5ygdWoGqBnTY/AbJg9DGFG/MIRxzG9QYHSbfWjdPX8+Eo4czNdQmRiQllfl
0Q33WLnBHRz7t/0n2xlDdNWG18GZF3bJBthjYbdF3R+QMH6oyrNXXxTYqde+estiNAhAfnZtbDfz
XXAayzfBuA6gzdOvUP5s7k11gRUC0Ex1A2jQ9RL0G3cbMSW4xwhdQt5NBdhtZhgRQT+Dj7AZ9wFb
y4X34pcy/AmJC3RHBBjIhtSzRab7qktOSTJ3ZAJgxFWWQ7YyW81hdr7kA0ecIKx/ciTq+NM60oCt
oVo8teU/n/riXPj/GhFdMBSF6tIwZBw/fx37TZNLTTHTu2VdLp87hED+kxCACUXixzswZIRjP25I
W0EWDFyyo/WQNkz9UAd14/+pg/T2TcP++QPlo/8ZeZ+ZZCI9WNfKz4TDqXaC2NE0O/9sqUAZIb1I
6goaQtQ3wiER93DhlV3m8TpYuriV5I3Xb7XeCjTruWjKydg+msbhO+nefdTlxOujIU3iN927kFuP
niBsz3109rfJ0w1bZ20wXBT3hr9XJlw6BvUKi196rLNTfmLF7rmAHMp0+f0l29DMYkcAxnOUgBoE
iCAuQ3KJvUs0XAbv0i+rFyqicrQN94dMj34OvQWcsWawugWp002ytG/4zGyMQ1W8TpV1mm7qJw5F
BfX+FSNQsFjSruTxBYI10K8pWdqmcPdf0d8QL/i4yTLJJMcX3MJzhQra7kcSfHLXjsf1dJ1k/UVn
VCk5Ze1EMjhvV9nFAqDHletCkl8ObPFwWAEh6+2P5YOAgVlw5gdE0qDwZ0fJNxN/z6uHIr6r/qdf
f7VLlExLxTgyHwDNwPWF/KvmkmXqkyD1sJvnn+9IgOjye6kDwMGw/tyBn1AAwPR2v4agBdEh4PCw
/Iyx5lFojhUUR6Cl4sJoT1oNqffgYVcRV2iQMQLijCJqA/saXBUi1OczghPJz9n5OBtKS4TFApcF
/9Xr+Wp+27PcFU6KcJqVwADSX7VPPu+Uy6E/0UwTi/aqPXp9g44PrCHqtSV6aRA0hKfz9Uis74iS
wEt0o4JJkcnob6QmLUlOJ6QjzG1COlx+MFQIQbImLOGBLfPQecf4RgK2Lu406E1cGISjEZuq2TzH
LspdpLNq8EnceSlPsdR/mr9C40CZfvve4JYQDNkqTbugyqcXZ2UNp/ImbWacsXy29aOJLyyE+OBF
tgIsGTKCHnZkYH8XUShoBOlK4AVa3Eci38Z1JC1V9Yw8pWaonNwj5eYWr++JBzJIPhjU899yez7b
ce+rwTJNth8uVY6kL8bw/B3KHjxPXTnpWYTZvoNvTkVhHni8T+XUUDMqwriai7u6sxX0RtG0oPBV
XKkWdg0eO/RzBwEF8HbOJO+rh8ku3RXhTUa4HkanGZpLSE85zwQk+nLNF4CVdHj6ZmCYEgQL0Qln
CCz2HZkV2YHYlMRLTHSYS3f65YeOzdOawM3ZIxORlPXjhtEQug3+Sdem21FFk3mpzbe7YykD3ZOe
XkX8YM4g9bG/a4ggZWujb6i/ntypz0cqvWfB5zTs8nY8rlRNFKmUg33kiBH1R2RK0rWPsGa/FdLS
Q0aRrIWF6yZPq+CVj60yBkqy7WILsVJQb1VpOXtaobiNxS1p3L4tPt0odeTnsg+Jojio9TbpNnGx
0eW1Nm4CLgJ1mwdWslyLphJMZVSlvPXPu6Le+/C9CN/JGvaOvnaEfv2MjuQqTpo1uwc5pix7M19M
2RnNvm32Bf/5xWC283f01hNfv8gs+PqMZUkaHyIzD49luCf/sPS2KOCB7JUa4xSnz/YzqL4Qd1dH
UrRMAH+TjHdFBhFKAggUFdGIFLKUx7hh4PBuppLCWx9/sJ8IiRcb3Lo/IMce2J2MiHNRRe6UQz2Y
ej1pjPXxWM2OA5W3M9bA6Zdxt0D7NivtVLyo872PQKacyqEoQxjk5Exbxhd92tibDmGEeAiYiWkw
GB3YCdlsBf1Cx80SH8v4OMnxXHxlunrXhMcVGVW5MWa2OjjjuAz9Rc/MBr/9zNZECGs2ytXFU2VH
eK9Jf6vu7X3IHUm0B6Y1T2ZzuxSJlGyprJj3cIeTyqauYojo+6v2Po+uFrJe23hOiHnGhiH5WN3N
j25n3IvL2K3YzUOvsc3RTNV7W90z/g3dDZlR+14lj3P4C+FJHx4qW2XjDKauW3jNVe7PylWqDgEo
ccQQ4tUh4G5HKqdAeRg5bOpftiEvOBs1pe851WBOnD3eWA7cT1n4+My+44sXPsYX0aq5JOvt24qt
sbLGUgSJYJ+RFLIt7qRMbUA5iqnVS1vYeFWxQUYrvNRH2V3WcMtx464jtvgwMhGQQIG58vBQj/jb
ys7SKfuzy8+RcI7zP7JHb1lWH/74iMp7k7/90gGybAKdIcfkuCLBYTEjxa53NKT7sCUxV8+sIrWA
07QLHeLE9FuZeXYj2jEoUj59cvSwnqXWfAW/ry82v0wxvKKjROrS/JLUe6PeZdIRt2lzmCtEsL10
aGQwR/vgFaYdCWbwikU1f5HULFf2ETUc0QQKbsUdas/wzRjOAmhQJNreeS4RoHHSguMEighg+iEN
X2ewjOpNyn4Z2ogNgBOYQiS4aGXkRYOZqVj8IKtVJVGIe+yMa2yyd41LD5ZitRGVbZ9b+AurfLIY
4i8kFaFVrH5LLkKsmEp2rsazGJ9m9ZHHgPhoYr5LImmaic8JzRKqDe8d7xO2MtCcOhRS457Ki9VG
6kltWUbxgjmIgYCVYfmOTDHe+JlsDSgnMovkDQKmO6k0y/ZE3qpcbITmhMlvvsAlhyBIR0Zabedc
6MiiRsDzu3rVk0wl7Vb0r+ZdIYN0moiwsjQ+7qZfXH2EvSYnNKBXpr8MDbcelLPfhb7wCrxI+DQZ
LE0RuBA6y6VXPoAiRt2Sr0FyiV8tSySfvovKWs33GyM7At9Ig7OvQo4j6PYOnXuuPfzifeE001Ac
LqjbEt02fbkn5Ua6wQk2p32BrgoPy7hUUF78zbA2Rqth4cESeg2oN0LzoK5XFYfGDAMZyNRGoni2
vxG/bfFTLX6a77gvwtjBywDhtwX9wjRTdPfv6bjuln672ZnaczXDHkUWD8ULzmC2LLmNq+k7jrzY
pyPW+3MdnHKkpeEiQYiFsgjx2PzwlM7J6p28bf5/srSTyQCUiBRFY7TDEIV0fLF/ph9e86ieN/1J
GnMpL3efUXhqfvrBsU+PmncKRmgvZX2XxYcy/4iyr/gSDz+z4Feom+qkbW8EO1J3/D45nbFacjqT
VzI3jmTnEnKgIE5Ip2EWHxYnJ45FdTOBjsd0JQ8HxTis8F5hdd3UCQCmi9dfgP1/qeUPPp9U/VmY
Psv35tw3WD1P+4Xs7Z/CPiv3nCKcIF3ihGRGU0esGv2cBsdBOmfjtavvYv9elZ+h9IV41LtW/TVF
RVi+pcbVN65Zd52Bzlx+ewbJbWSwoc5evVG4CZu1sY2miRiAoC26wFi/9MVJdxOH+WMlOchjvPCO
a4qUQnRX8gJt6LStCp5mNbejgj6dEmDPLeKWVPOKU+l2UtqDR3auRUWIID9IlsGNz0WErUBWuHFx
gnJRtJ/z8seUNpzyz9o3cDIDMPvgJgJ481f9LgQfNJtE4kBxOABlz4ZgNFfcpHcUwY4BHLAssOcE
pYQcbr/pXcNhnxKtW3FBMe0+Sv65jy9C+GYy5MR5fyG8PPvNXzis3WnGuVOBzQDMGeHhRU7E8qF0
VyYIG2MqrcADELzsyr6rlK4huO9ow+/sP19CvIBhfHGI2JCnazlcx/5lNp7V8Rzpp/n8ZOULmQ3a
OB004/zEkBSFbSfvGZLiHJqNZovVN3sTkjOy9Imm1B17nIbGCsKSjGkzdMw70dSgvVQYlt5u42T4
8xszQKcE3xcBjmrnkVP4LP830Yx56wm0DLfTy6ia8LCIbvPSBIQK5Eg6XFteePp2t8+CU+gfO3GP
DC+GBw7Yw8lbu/CcZ7cfMtMfb0r07s0/guQH8Q258immX7H4FaRfvvyZ5J+6TnP/CDatd9aiU/Ek
6McFfTGrcMucGAjtqn4P8F1If0aMbgj4udFCyDAasxs4x6eOIn/iu/uftf4mSzfxwdTvO3EKNHOO
EKXeNclOmoQo7Dwq8n6IVWnNdLYQ0Jgsm+SEgYcWpvk/Aw8PnUuSyPOgPMFwuWDuEI4loYOvKOsr
kw6KQFub8SB1b4QchOfD2AlPacE+aglQ1Cw4lfnFAsEmD4KGEIJemJi6sLEfmrAZffSHtyWHbHGa
F+40JCiAml2laDGTUbLuRQZBU/Js7qEi39bJdrxJ470aJhnYqJzwVfUZU9ttVkzUnLjc+o8mOSjd
MfROWXARkiskFUF+q+JbrPNrJpFyP+22yBBt9oPqPtUpJoME2MDNv8gezrFZLSWQ+uBTX0JfgDhs
4gCPIJ/DAcyMmOaNPieYyCms/zeU3gXJNskCYqgSX7SUtEQ6rnl3+eYiLvspq3aDw4GOSJrebp3R
l2pmQB445ONdqK7ZxgkVwlBYzrBv9rzrT6TcGo38XufVTx1kJkFF8+DmPEnaASVCj+4H0q6FdQzK
pq9aRcB+YBexjiomZSDaZZnNsWIRR0tKgr4nxTglnBUEuI4/H035B7QOlrkhySfvUvDup4+IVOYW
VOpbl+88dVruIEoc2DeA8yBTPNvNtuPFXqbS9r8ERcq9RPN7JBrt28MdxB0kVPxk8o+ZTrO/OE7h
7poF7znjBMjN/8r9NhZiEb5KYaHdqItDv8Qhoyq39Vr13hR2LAinTk+YOq4vvZX69bktpJ2ZmSMK
ZXY3UPuHvboBAx4he972XMiMfav/JFaQ/hbEKYaoaMpEgZElTWMb8O+7Ji3206LRDGUBB8Yf3bEx
tQ97qaX2LDDhgfDUsmRqQRWtC9LRaQ5Hi/y8x7KM4Byac4KgsXwIE9AypdXQLVm3Jm+QYMWxhbWk
RrtLyAG+EpjmHOKL4Jjnv2tpGXsL7MkzW/iI+0MnnMCGtCx0CPBqFuVgLh+IA7k21AObLWYQy4cM
8dMjkgRc7GF8JLql58ewOAozDjyIRxTcp/kDxcQgumLlZoqTJY6v21JhF+2OeZ4j6TYwDWOKyqq6
TYYjKtw2wcTqIHPw2gWXNcTIWeoqSCbjvUTwX7OXCe5o9vlCf8W+anOnTVxcA9wg+StRM15g1lSD
g5nma3X/7SHYnGN579WuufEcstNj3qdwgkKQ54aii8u+ZLCCi+03woOS94r0BH3jmOSmIxWgiNO8
XTVfetW2G9Yjlqu3eXwKo+NMPhR4CxtXABqxUKwfZ+8nq1XC2VrG4C+sI5KwOaaFZlts5f2vCZBI
vt23Q0ncS5b5Cy5FwnQYdz/dIL/pHPSimQD8EJ0U3ByC2B/fsDFWWMOBho8bQSpP/vVZXgP5SnQ7
416/uubVNZrBEDkXU/ALXUmi44WzGxJCakszts9yqxXWcq+nayT0VmdsvXraozEUgsif2BWLpoVk
cmMogbMDvjPpexBl5wj4tA2MZ174stheYBkEU/pBWO6Y2JI9m8Q2qQt+bU/kb+gQO4yi6IHZOtVE
g7tIDtJXKIOnTeDdWT/9JUcCSmEIZTDDtuHL4E+WAJnuU3rLzyUhoD+Xk2z4ua8oygybzFpUycsi
W9i48CF9Ma74DzpUUZP/2sHx2qm6KvLyiQpy1L8Ne3E+T+q8F5UFs5LvwxWLHmgFzDIGUrFomrmO
P5TXiLKmvgZi2P9JueyHy1qVHUN21h9B+tGOdzdSbyJaYbNgnx+6cuJko+1Dp5MsPZiYLCKSuHWa
bNa6Yq5hee2F5Bhkp644R/WlSq5DfzWMKz6u6LC26MK91g11wBOuRf7vT19ffTs1Y/kiD+ei4NZb
FjVoTkzOAC6Xf4wW0VYetveReGf6PCt6zQ9GcTdm6G/osR26fnPR4kkvXQdO/1lSJ2RglF4K7NoA
NGQyHk7jKkp3hWilL2emUG8zYkS7DQCIoDI7YS08NwseI8FRe+6MfZsct7sIa/7pWV+k5FoaJ3Te
ZI+jB+yLzz796uTPLV6U+ewszs7o03WfLKG3Tr9CeJPT8/h+attr5mFUkqIT6O6lXQHi+k/qDln4
/wetJIq6oiqqKuvTEP7fD9rYz8Iij30FuPkCTSBpM9DREYYh1UUYBk8JS533BHqzYgqMAD3ONk/p
NEgnZTAfxsvUN3h7LH0fzP5gKTP7I+ItghKQ7MJ0JxrWmn3LpW2nhd//Lui+3CHEgu/kpd1xqy7k
JdoAZvgz/S0tb4RjVyRsnvqK/dvp49lMA3twwt8De+01sB8kIAQfRUSN/T46mbENyWSzS5nI1s1h
nYLpll1jRCPlfoUm8CR2gEQkogLI5SkikR0gfIL1WpxNUKWgx0l8HuvLnN6Cu867XqnfA6YsIrwx
ksVWzxfWln8EtleGdKdNxq0cI+/OWhvB+9C+DyBtlfuZkd0t6qkxb0N0GzNLQWivX43yIg5nlIrp
ObmP5KIHBzVyVc8R+r0yUGmf2Dj4Z8cJxAlIQluFPoAZFz65cau8HFcjJJVL613C6tqnlz1b5+OU
h1Mccaus4sqtArcPXF12VnJ68cyOwnJ2aAmzY64aum3r9Arpcla9SMvl214AgClgzFghK9Zihqjv
hQxgBHV/mS72Kw29ceSksiMzDwvcGQb82CGKjF/upml2Q7N7embKQE+09gtolKvFUwGRZnvDn3UX
eJS02Zbl9o2lsQugcj2SYpNsRNQ7/Ai7Rgdda8NlzwxH7VxJY2eyH0watQsLivgQsRWbqvNtjNBH
srvZHwUMeihq6+5XFfzU+h+++hExFTYL9o1bvyARlZ0Yo8cFRZiAYyzfUlC/9AzfZRgarxI/Ldfk
K5Em6XfPfPe/aWxVZKLxAr/2zzsuSfxbd6uKgqgZsiKLgsqxqk1//y/CmUBQn/U8GDFdkhLaMwxZ
o5P5nhazO/Bh/+zYuaRmySFk7Kv80OaHZpyimZXx4C6zmYv0sgUbK7oKMFcUAgpEHLu2xjmomFPv
H3GqGoLTpPtgflCGU7bmWS6Ha6S8Gf0tet5L9T7CqOT59M1YX61z/8KEzaguCmIIUjeMaexWCGcf
VtzOxyazL0ADRPtzEh0aBYuGm6jueT3NgfIdc6CmRYew5J5PEH++UmnPQ4eT6sbX96X1+KS9hN+x
MxFOinzE7ZQjyyQsbk+pciThoqtB/uzRhSM251TWSzBEIF126Bc5lX2OEmVF2t+7Zg7jcQgwE5wH
9ayoZ+YHYDSYH/Sr1j9l5bEyGR+g5N6teKBZjguErr2W43pLpcZgxCZ5R2OQA6KXvt0ZRmfewfJz
5/H0wPm+o88Y7TvCzDZyh5gc+h+VYe3iBNUzU+6ZcaMziYVlVZzjdTQ/zrVj2580/STop4aApe7U
difvHCqWJ1s9ZE4m4mD00ZnNCO5cxF821gHHAxmAxGRmYVKK52Zl7ArCZkzQBetO2HQ720aUIs2v
p9sz27LVlcBho+HB3ST8J8ri60z/VyHX9DyyaJ1rmjxHbCP/tXI1pMyTI7UmUewlz8V9JDIsYMGM
4ZCLkcXGrl4+UHo8Rn+pfLAZiScE+4NHtkvxW27CF1rxf9U2LvkOhxeZng3gszh6UDN4iJAxzegv
DBabc7sf7K6w1XqV/ewI/Eis1tiu2VFO24oI9SKkr7WRnbLmYihvSX0nPfYRzd4rGnXl0yr701M7
9i/7RZEDWTMF9ZhHR+B0JKkI7bXl1oxOgYww37SeM0xqlml+i/o0SHgQgX4SJcQUkbHfNCphVfMC
QCFMvW8Sc7PRlvHCV46dBBfgMAqnVjU3IdkrYFHDtza6g30V33X/s2S3jGKnWbSrcrgPwx2leMMf
8fgc7Kdvj/JON6wR05yxZXBXyxt9TYmJXY6+GLtcU1hZiPpjXV7I1Fgo6WkwTkExZZsI976zAEVx
cmWdRUbR7ndY2/6h1D5k+EXte5M8avL+5iepPpIm34b7dvaDbAliJJc/CfnAFYe5DEIk0wD6w38+
xkRBmvwB//7caKpqqBoKwLkoKn8ryPtZ1OhdSQxQ39oaeWHZT8IOSo/PdNocA46dXx43A83vSyzA
d/AtV4KFustRy9FxQ6PNbNxnqLlQ/qHmaiiKWL4V8y3tN6JYL5s2ohgO6t4GCwknaI5Y1nexzaZL
lvgKzBjKfYEF4q65kZ0uyw5RxN5gpjIn+VRyjIb1FC3EU6W49dPtGpU568DObLYVk+wcpIM1a6x5
MwUUopp4ztfYpSoSxwjQ7Q8QIx9TcBjd37Cg7xOqr0GdxibTzJDLgzACiqIYW8E3oAX8u/FGlAP5
6qJ8Q5gU4scjt0k4EMcuC1Mcu6g4OMKldFc9ugUng+F+MzAAleKbxT2xQUH5YI34SuxETAz1Musu
6Lsalr8qW2V90l9B0GxybvujsGvEzc85S4WzH4H+OQ88+c/DrF1QH6JKs5fz1FkuIXX6BI3+TOql
Im8o6BVuYOYkkOheDJqQxSraTKYeo8W/VBBPkXoOP2mcB4IumJyTyyBMSAa6ZlaRhrmcm2px1TOb
tXX32kY/wPdq9rcncUYXjI4Nv8DMbchJgEEx8aNqw5r4Uawv9W1bb1tvIzqUkXRJ6N+s+Ov0E7ov
HY+E15efoXZR3lVrVA22jeaaTkdmtmsx74IuOhF0IIPeMMd4mE0RiCnrPr/i8qZaBcbJZ5XIC0N0
aMrHYZ8be8TH37tsPP0IAlWYSNjcGO/T/K/i5O4yqJqyrUd8IFO89SizQYTGPhnrIhEGNa7lUxwc
sgdziDZ4w0PJAFlZY80bhI0MM1vbaqElzlnT7tgA6wdmaBpcQjijkcXSume6oOOExVg+4esM+Jb5
yiB3Y5X2B706B6HZvQgoy5uIkMw4NgugaiTHocygTuDfwEp5fFEKpriOH2gSAh1B4cTuqHf9sCbV
EdbTFAkRSPyCQPzm8Y5IEB6smbfG5OEJU9Lcsl7H2b7VD03zpmRHuTiFpHBEd099sHtdZ89Hrj0k
XsFhFY4f4rhXZsCf7s/knqPdk3lIJ6XjMHMqPtdhtXSlDcQ19DoiQyo7hWwM7gObP/MPBgZwmmo4
ozu1JqWcw37HJ5t8yMV7rD/i9J6RClIWE+oLzktTf43o+psvbgoCAGQyS3YtJ6gxPTSBQW2yDbfc
FwNGdw8XwZ808aDcPgPEOaK5RhFeSwvwFxqBu0c1PY3GyXi5i2bxtVEuEfyce5E+JG7y7qbO8Rw7
hD/4ER7xnbrvFTgsVGHrolkTRIdyAxhkf27eAT22g8XyePaLqLgc2cKDKfXGjELg+DvC5eakdDJx
525UbXNacramWQw/4uQrwuUzPKRj8yZAifEdQbLx5GJXmnDAhIqzuYMMiuSYzR3MUYu6axvGthdN
NA1V24loNSE/9Ls59GvqbibrICCeixwOpmcn4hsLgpmw+tYi1rC/U9vxnAR7Au6113aPvOga2iXX
NayB31NEpXFwVlFiNg/0fjjtCHTH1IlM7pVQV+V2m9sjsNrZrmDcF+S/xgWcB/9pmVMmnnQQ6j8a
ZvTLLU8f3gUeFxhNwQK7RgOUyaRh6e+j9E7EWD7cCy5QGBJPRA5uke+xfgCP32illY1TsTdAPoju
M/VRopqPP9rVt3CPHAW/4VvQTBbywT72Puft51P/mtdf8m+Wna0psvySr8HsEo6YBs8M/JtgU24G
8mwXXWy3SOYZxNR2BOFPsueAQKQ1ucagPpeV8R4E75J8b8Lbpjfl3hk9ojNelA1Ile1EERWLyVLm
10srL9+U7uqvMmpChPds7yO70HYheBLUD7hsSZmPW9f72fvvjX6r51c9OZP3hr+gA/VDZhDiWlDL
L7Yoq2rmbuecLT55sum5QGMsrHBNMqj4jnLHL5N5kHpR76yk+ZuOiQKN27pbMyGeVsXGx5PKjHkY
Y10oixQupBMKrxSGFzoi0lkM1asfwuEHa1y6yugV8rZKzBYBkWp3yE0kR5cc1XcN/hAXCQPIO6g0
kotu2S1BkkNWI/Hys8sno6ncLfX8PcLfZ7zlCN3YMpFywOrJk8+1SBe6kbrLvaaWPfKNN+/MW9C9
SvNNMiOO9ZTEgFHgVUNBJbzglPwGVTInmyffE9Swgq7W2hWqJ0TdwwGKhDItxdF5k0RJJGay/CY0
FD7qAePATnE4FlvYwFRxpJbor10wVRwfF9+H44s3DQ8UK9340ouTdTbsMRmv2XAx3kn9TYKKabYj
qa6DcKgzTJpyN2RsKMwW/JMmHvPyUIr73Z6OFqYk9K1Zsh28jZFvInjnbBtWUsDg1m03Kn1rd8Rj
mmLVmC2LFScBMZMMlniqCWRnsMRHrW5AgjTLLL77NaCxRzF/4I3lTar5AaHP5/sOw930GnVz1qgW
NgCyNrABVIK152qaQh8KkyXBjlezIWGP/CaMmfJJC88rshSbM0kW8ROHIZq7A7J/BSdr6wxWxIYg
sZqKH3O3W8j9tiOS9a6plqRaob4zYrv0MRzZ7Gqe91q918KjgYlIE4fWfr7K8+0Swf3zQ9c+Bu1D
k95IAR1f4JGeETbpiopDrz+b242yAE72rK1W3Coe8uBNQSnlrUNYqItx3GThNlW3MeOTgkNil79E
rtWGLUl8gcZSqoeqISLpoClQfg61sg+gMPlcVhbNOpasiabQrk+/RRWpLpT9YxMeIrwba4nUGfai
3VTeVJ1JJMCEPZ9f/rnelaW/h6EqTZKsygotuzQRzKa//5e2PYqriIFoVyypPig2PAAdqCRvNneh
KDr1jwEB5VKkXDHw+q75XyD5i3+znYiUMwq+OD92i/rxiCtYfYQ+Em743BBERZmHxAxqraptO4a5
+p4uawpbwMKtb6iiKSSPgbf10n2ZHVHDyTDRuymwCuck1QwFWg/Vynw0vMTiUuSQEFwPXabptlA2
DzABAQUScjb81qnSYsdvHDf/Y7ZSij05VmwiNNGtWGUnuGcWs9nhK82WysL9qNRbql6VBa4DZmkB
JDHWA/K6x+5A7n24nX1FyaFMjnJ66o2TxZx2rfsXj0s2ueY9h2Xu3arqXqibebEqo1v4q08eWXlH
C1P3DrwyazBuifRW64ReX+ZnhGMQ0WjU1GLDGoBwWG5dX//NkUhGM6/595E4AiV7uQgJFcqvYn7j
dJTF94XZ/EDd/oJ9F05cOH7h1IOjTMgQm6tvthVAkFp1edfyt7K9liRROMkrevZJrp+yNhK2inxW
U9QzZ04dT7kvsrhbRdlRk89OaOAav9T63h+P1AAsqBWB8Kzpm8HhScLNvfvhUQI2Jq//nP3ecKh+
Cz9qlMvBWaCgcvpkysKEpwGisxsu0rojhudJxsuUhQnvM+cPx4y0IXQkNFt17Sk/28TE+d4X+4ZS
ukKJ687ZjCpTUolnKs9TIbJ+2ieRO//8HrKJgdXTVL5GHNI4jTgIDVOtMSDrbvI8sqJgAcGKYga/
dbsN+pOBuyE5qcjJ1WMKppmgyfDAPKxuT0RaBPL+ZqQA33YIyr9r7+LBgxp6R09bUo5qBLGBsB5R
RZJDADC//QGS0d/p+rrF6YzNWfrsm/chIs/WArQCTQZKS0Gw0nOfd84/v6mS8P8aU0nBnqjxsqqa
Zkj6X1BcddaMfd0H+uJ/rM3OaLg2aRwTjBi1Jxti4P8FMHoaAMOlkhZ5j8Yp+I5XSWV9GE3tTrxn
5DYydSuORXFIhYPPGrjch5IrQ+LYKsgt5c283RyIfsSdtYh9kC7u1xejjGe6HTBH6CbhaizwuoCW
BXftLltn9Z1RRll/KMz9xa9E/DKELyX5Qlv1qkaQx8nSp5Z9jv57Lt9BVjdrCkk2dNE+9JlPUTZN
qzqFd7GaUGqbzTdonNoB0WBTQmmS+2moITBXPIkntm2vxKpkMHmqKbayF7adDBn5jJ0R0Q+1JmL6
CvrfEdvJ4q4Yn2Bin5iu28+UCjh/j4v3vZkE7iA7A8p52cn2pLfOBEt7IrudiEfgjkqcSQCX8s1i
rNdpRkDHyo/X3mtlpnBarCMAQcVkwv1OKgdjxMaMLMoes8MwWXDBGLESK4ud0e96VuRbmeekZam+
ydDRL+jZu1va3Rr9mtPo2q1+I/5U6c/d82hMoC+O3e9TmdiDJcHxE7gHLxdHrZJs8G+13eafHzVR
/9uuoE6PmiYIxlzRAF5Kf81ys/k4C/tmDgYrMxEVkFSe+ecHxuAiPdDSxTOOHhwxbOQJ22GeWS4J
pmRpjFZYejqIPWFuTJ4GASM2rvsfCJoVhG+vgW9u2m03jRd0VO+lO7vMkL9Fb+ySKwd9cM/gpX6k
/mNgh6DcpEXgT+OFUXFy3Q4Ccm3otqyi2QYLo8BcthsS+9u7wPaib/cVY3XuK1fSnQru1MvuxAYZ
bwpD2sQldbs+zPZBsZPrfUnU2/+oKpvQxjCYWgO/n2mQQNGyM6nDjj9Cj0g5lnkgm11/2GOCgpsv
ySBd8JXHa0Cp2Hf7A7ofNI/Vqx1B4NirdvhSI+HAUcTlypyr9tQkEK+W/fpW/ZSl2wouy51hctRq
L0ct7LMjcXAx4I/ZXmKyIiGDd5PWURd1ddTFPYuGbHCF5PDMCPg6ewlo31A7BPNjmp5845T108g2
ys+5fgrilehvT98QrNa4zcLb7GcTn6gtwM6X+VIBWqogoV+k4bV5Hv/5MZJepul/G6VRUWiaMMdT
LTOAffFx/7W2EPQ4iTpocMFwDEE03cLfD3vYUCuogCVgCVTrCmfBQZy/pVj3xffn8MErlS6XhHGW
p4cLLNUFmTkdZMIOkYtU3NxHWJ+N4pq8YJwus1hBOnUrmN7Ewc/kBds5sN5s54AroFpbgWhgzqKT
Z8qbQkgSpoHY5Gn9Vt8n1LAmLhuqMBNrO17MEHg10cDiya/PSX8JcD5J1zF6m0dv3WoWfOrjh1q8
FykHAd/pPZq9zcaLrpykFRYYIhBD8tuzKUXnOwLxWaCqDhOAKhOXmvYNVQNc6rjBRwt4wY9XlpX2
CxI9mj3I6jGakNVo0BNk6KrLSoK8+PDwHZ0R9Q55kAnzd4Ia023HAUDYs7ALVKyfB5Tfxn8TdmZL
rmJpk30izJiHW0BCCA1ojogbLKaDmMUs6el7oai/rbsuus3SqiqzdEKREmz29s99uT5F3hphtEPG
DaR1r+c/l6iQHVoIE8UsATrEB2R5Ek8yIaTLuox3AwAk6wsY3OdMi3ePbkaMjivYSi6N9I7p0eNU
bV+JUgCLgq8DNaeZYHeUuEFCeKiz1YV30dX9FZUJrwJHauLp/JX6AzUzc3DTGBd6aq6n0kA+ugP7
emrqGlyvByHefebqLm34XbaCTMHlijJCZZ4ZXoz4oS3ulHgmywdUA2O5mDb26UxVP3MsnY+fIfkZ
7z/YI/uv+vFNsXHq4T1SGTFQUszMzJyjcLXXeY3pQnH/iFr/72vcepkF/q9rnB4nSTFM3RRlS1LU
/3oqSzrTMKtUxFlPXxM8G9yXjBmQyHTi+35SXMEdvav9p1BuW+uQp6eE1kcOQ6iPL2Trk3DpYwpD
gKzPBxIz93nCg3JK/WiYjroVYZibQkXjKjGCSQp+XBoV7ezUq8enKzrwoKecjUZ7IBXFT5ir/vpJ
xSuMiu/nY/42/Q3mPAJAtsBTm1xxO05zaDLqFXj1brVu0wuGB/6o+EJTCZL7l3Mdee9uVdnutffY
DGKNei4UAt0Oju8H8xKvhwlBnJIt0Yx709zpVcg7UUIMjxbhEwUSXTV98WiJeJQoXs36Y3SgfP0p
42O1odiCU/4LQtYhgXvwkb22xeZwbNEOex4+7g3CujSldrRx+qVzkmC8FD39DSecTNJ9wf379y/A
MbmdvTXXPdkymn80sAKrQV5V4voviQbn5UkhU6eAmEpWpFraGbZBLFZzQZnRU9aKnvyYxkT0g09F
VO30ACOMN31qZUXNi4v+evXV5IIUy0+I4zURmJI9cuqTdsmZ3eGrro/3+rjWyVi/xRuLxg4FyXp6
2k067QsSMf4jLROPU7QpBTcX2ZG8bD9VYdb1/6kiqCQ/zkkILeaWDXLIAgIubeNmMxfs682WnfUk
Q/p87cbk69OiqaqOWiYEa2JMjA+AaCsrs1tF3Qp00fM6q3qokEH3CJqYWO/SsCCf+TXz62ISHEnS
KNHcAgI1WQgIJf/FiLEQZK+WA5np6W0CCcjjolMXvgaB0SsrP1cXNq1DMPcz/JNTfIYg8OhrJVkT
n4NJz9kEG/2wKNjgQfLUljHII3Qvwfs2faIOwA1uF0Hk6e81QUqLHofr/yHv01YqHmLJ9YSWo3oI
mwNjm4PrS1vWCe5aL+3nXcxBhTncBJTB15U+iNa6/Oc9XdynXpyusMHONDcPr3CeLsgdXrDoNlBx
CzyDsz+7Lo/t8Ja7IQDbQyLs9YHRcLgnauewYU0lR6sPpnt12+bDZLevXOrkjGUXXoIb518GjtL0
KMwid9A+JPC7/P/VSXctZ/IB26qA6LMe3+XR627ed+ZQC1x+tg/aedgCVqdppKfvrl3oWTO1XElE
Rnq/vNh+LYARgkAsEZxd3cq18YVt45jYyd0HBCJeJ0a3CCYTy5WxBNHNSLuQ50LtkaAY49+us7vx
nMonck7kadr7kn+tRxJCPxUpT5n5EmkrIMaQ6CYZ8UrIBwgl6YphmKsTHiIbfYEavNupHY/ZeIyi
/V5wYOyOqmub7x24SQ1lMLZxLPHipfzwqNmS5aC9IYutktuKfMVd9TvVb5j0qb4BvOx2KiM3tgcB
TSyIODiFckchg10+93djR0WUBDsSApYh8zUXFHuG5GWYv2dR5vTD7sbgs59zRNCSim7gjmGZSc6K
kIw55ykrdQEajbniIxjCXg+f+c6CYJfvxjSsKU90aQ8zd4O5u5m7cYTJzBw25D2aZGtYruD8xtZZ
rU49UazsTRNP5sjh2QtNtwKGQGs8ME3BgwiNlk44nr5OG5JKwav33/YI2EzxMLL35ZxqMDhJcPDg
3GkfHVy5tZLs6HQCn39L/P4qz28qAX5vcDz7puEGAKM1KfBkVbLbOrejOZ1gtKaa2hcZkFbddzMq
V6lGGpxvIaeEnvQf/j1ufocczFRr/LAwnrkZHUmsfQ6vaegSf4Rlu1fMiTmnpBciIiTf5erdhOVn
P513hDh076z1i9avyeExLGIKZoKjrQr29o5525owzOW1rq7MfNWpy5vsa06MCCgSiwvuNaB7OGEw
vSnD3mauoB6us3cx2grPbfrXxWSX5tutuNweJ8Bzlrqrmu1gbO5mWFHitb6zSRq2nRHmw1YE47kX
xX2DZ+PuiE/kuRLKw3uMDcmXqs9n85FShPx8W9TN5TGe4c898F/oywVWn9nAZt9cxRQBPFapzqll
L5V7NdvdyMlS93AH57RSG8zBy51rUFhRLaXYcO7VqZMPkr66F7RlL2UruL9HTvcyY/+Ittwduscx
z8/R/QyuTnxrxvcieteG95j0frrR0k0zQF1cR07O1G7ReRHm8gCE7Oepr7cKB+qBjtIgxc9br3Rj
neVbZlxsCCU8Fk7bXe73d934iOWvTrWlDEDjRk63grpxVXKI2Ya3ycfFIbW1+zRRhwZsO5w9sWvS
GQvjhL8d8Bc+l3UfNEpwKNwSOoItqisxJ5sREF+TXdn+0yyfuYdmuXT0jC55Yoa7/HlcgkLdCsbk
YL9rBzmI9MkyQhYUZMEul7ZpM5nCZcIqRfAAQ2ysq3nh8p7P57LESaoE43NlFmtpXD/wNrnAbhO+
SYk8H/LxsEnhUaHD8s1q6kEk6uolXCcxfp3o7ACszgIlC0RY6jysRTww34dDl28E2ma1rZSFCRv2
nWnuSgeoqjwxgnBImW0wLugpSKlDJ61Gcm0zqOybN0T9r5zzZnEbmC9Heab4vY21wzw+0uO1L5yc
PpNaW4sGM2BCj6ByOfiQ9SrpbqI1nqiA00DWHVeqFTz22ct/+v/eLiovOfW/t4uqrIj4EDVDM62J
Q/V/HIma+zUb8wJoR/QbIfqLSxpByC13FqnHbU88xAN6cpUnn0FKB84LHNRFa73aNM9NHG2AEoJ/
0b//cKSCgMuSGwPvNVyco8zUYNM+QI5uKzM0JKxEB3Kw6eNcHlidn/Zc0nyxhkzBWrFU+eyzQIW5
JExtilJnl6zlxVrI+QHg3aEurayX3zqrVlm3pfz91m2e6loYX/mpSyMv7C/II+wabsoM/BC7BvBD
f8ZDJRCMpZ4FJlineAV5P412x23XXXJX1tzE3j6peUwWIgrRzb9BHDsI0bF8nOky4oBKOhTYJL8U
GLILvxCzw1gPSSkS3rUoWhrPjXnUZW5Q8Pcr6hp5KpT009FpB/kn32tFWLz1kGpeBY3Q6upmotXR
2QNgrrQvRhQSBy2urmp8Pei8ZL5f2bE2K7JVndH2tyF5lvTLFawCJ9/Qx6O8+njuqEKV3T4ZtF6c
mXD7kQG2okMwSF6DzLY8MYbcMtVAD5lfobFOgubNtu4nZ/Y0gs9Z1OweL89iLJGanzyLcTF5FmU7
6xmNLJ37hlN5Mmub2V8VelrPpyr0aG5kDBwaqt3Dq31KuZmjefn0Wt2jbs4aF8YI72dxaDPnX2qD
1c6Y76+5BQ1to2rbexZeMekGFdV1eujstPiXvdxzHxk7ncegFjo/z/KzNt+DBUW8zd37WZDn2P3r
Hyuloh0gUIj9qjY1OvmwFvp1e6cNdFZdXNfEipyEcbcp+zUQDXjVuAvdgBMXLgAZnYTCReDryj5m
YGV6+WOTWlv3B29Kvdj1/fwnIPzyKBfAOYxoocqLAmgZ4c1yrqb/H/iSqmv/TV+abN+6wZhDVUTO
a9J/sUHzUntIfZ08mSnPOyhemt0TpIz36g4CMsARDDYmNgmfKpARZRE2UNFRV1Nyp1ZcWbM7Yz+m
2NyoK3GDSZ3EHf3N/DBkBRQxLG4AFdKFugue4hzf2UCgJObnlGFNa9xzbbTlzMCIhmEBmWA45M2C
yPwcRunV8Keiu4hh6ZHmEdRnLSYcDAVy07n1jEEKyDllCz0Nc4sw8cdIh6QAwmyYTZltnsSdMPnl
0QuBbaOt4CHhRfwczjfqDpGO4uTRGu3S+DQtvFMpDplvBjWaeLXjdCEmkW3iDZsj9+n8aQJEGHhW
qaR5DKDawi9JlIpzaqYF0cUbomf/sFBjSrm/LNQRyIq8pdY+lAkR2SAn+tth+vopvAp7GlcpidaW
D3HZYC9469NDx9kOT1cdPE1eEkzxs2Bg3rXifeSCt/rFpA3dpe8L+okW0BtwvIg7zHkmfkouI6JN
j2gWfQRvXFaI3ip2Js5iqxS/hctnXhPNJQv/gkrT4xKn/pu4i4qAwxtFgoCr7gDdXL4vYmKAIf5S
krjsIEkwJsYM5V1X0zGeQBjdvTp1KochOam0/5onY/sgdlW7mbQrsmVHWgsABRQXsjMaszpRgiex
SWPAzdGaQ64p7TRrG3FQBs6PvNfssJ5UjLJaIRTqHfoVXkKxClodpz7nuYVEUjGi5gmPFg5UX2mm
iM9YxuQfF8OrDmbuyuK6Leg0nw9ufW7AZESf8XM2/qP1GaCKUh+F+sigTd+LBarDnkNkTi3FEq7c
DTKVg5dcTJz0GkTFUgd3b3gcsm74WtDJghKYwrL1hGK35XIYdxospK6aNTX84Vmu7M1ig80KU2fS
n+4x1t05/G6BDS5QDrtNLoTQjM65MoOgNKOnK8q6cFNl5Cs0if6r5juCgCX9CtSX7gTZ4W5K/lnM
VMvKyek51lvnzNeX9aiCSAya8Un7Mx3iDBSFBRfnuLu5dGDcmxl/iDrHzDaMrSbsME9xmzGaHEid
I4K10hLE7ozrA7IFTWRJ6gfJObIuBOLyVXTL7E79rilQ25+5oinirjAfTV8lKPvyLONAGz8Ax/zd
btxJDyc6wWwjI4WeJM7vjD0EmhWQh1u7ukjKZlTZ067gw+qzc6FiKOJpm+4QoAZeUyxoSm+wi3Mf
G5+KbVxFW2iWGXZAZf43fvq7bbnXa+kIyaZ64rOfnKoKHJhmLi7N/nMwvorbj6X+NOrvU/uxtJ/B
+jL/6pbxYp4CvLTJxjj29h8zUUbRlkFjzKeqeR6QlnMl4kyWUg0K6Gpc5tGv0swMJbVpZO+MU5oA
Zvfv3yOgQ4RQi8NM82ayvMk/9KLDMudzZijGOUazSfG+sSJwIQjVDtsjA2OKkzA/Ul7aeSxuPcok
JpglRBHzlPF+0oo66gxQ8WtW0D1AlEz9SsYz5DpnkxPfNncqQJ4b7bmpxYX1/TfKtd7csT4byhmn
Q3PUHod4YKi6v7c7proAiIR4ozuCHNJ+hr02l/EMnP7az3DXJizby46TLsPBjDLfyYBk6OwgsV+7
47DutHXkGhe2K4ZBpslROEzT+QPvWgYYHDwZsj6Wd2TVgJGrxJGxc28R9ILZs76oyTk1jw3CxezG
/km0VY10ZmAmAcAtOm2M2X8Auv0cOUMxNiCc08IzzY7cp3vfG8ZGMw5ZsqofoZAe8LJs9QF99KQf
bGtarCYzSWSt784viIv0Qidb/w7yI2rdhKiS4d9mt4CU2V8fMnMJw/muxmXZ/uMVdshmrS1XtyZI
+G18sgK9X0QLj9N0ElqNQ0JtElzKad80sk2Jt721ZCJ9mRho0NESnwphV6sDKoAtY7dPZiUAmtnV
2j0quGHTWdr/34dpJdv9xjM9XnLep/uY8me6jzvaWTGDKiQW3FhYMAhH+rmpXuxpZFdRU8zz0zga
tGqv5PBaLQ0Z7Ds6APX0PHC5d6PZ9wAHCDdaRAPxcl9IgZ4E0bjUe38PI55MxAn7MNaKBS1ArbGi
5CWR8Kotv2PGLJ7pmiGufsY88fRsCQzRKRWKArnA7IhpEibwpdLsU+lY3r61mUrLZwLtXlqSycNE
5oCsjxP21rPIONEqPrnEyJs7iRi04lk+UiatuzipYMNDc+Hg/eRIv8BddTeAdgz4f9LwTkMM5x51
k6pMtOeKgitu0d/pkt2JLTD/gH+VPsL2w07Y41tFqrpDU4pd01rG7axFAYsBh09QGLElkrJM/Ofe
Uic7nCk78Wpw5FkzLFWnJjJNHZPuZyIcZpANq4ETm765HXovMmeS4EAkr53YWuXx6mnf9fUj2+Sc
ZYMriOPt08TEGBgx3oF1j4rA0/F1xm6DHcNLY3SU1FO00C0RbJi7TEECA+rLeO7IAMWLjEHv860e
IztpOfzBbjLPo2GP2bqocIvN8/qjqlyz3QB/n/pm7537yNY7VyqdsaOjK1rUtHiPqztoBjUshanm
6MbXgS8j30vU9NAFAPmqWbJPEnd/w+5ioFSyP/G0rSru/C0mYIBa3EM3BzjxG+duv0X7fpOp3nrr
0EbehvYN469KzyjMr/FTfH4AlyIoO+BWaP1H5q8zVKjJh8ujhJWfnQAIpQK3E5MPCFwmX/0EDhtc
ZlF1dnnDrGXZEa42c3KEQgMDRHmzTnfrhE2ajBf7RHGT1BujYb4+b5/b4RV4iZ6EBiJa/IhzCJOF
eswXFKkJ/RJddugmI2hVLP6MoOZvSabztxrcgXr7ejneOYIsU3Op1LNROFfCOXVz0vHnWDiDdYGZ
QwonthkrAU7px4mdUsBMGX3jpctKpU9gytgJjq8OVCkvhBlyWElVUv6FY2XKun5xr/4WjoYxmT2n
shGTTf8iJBpOrTl2gcKy0DCWq151x5AWULmVcQpIQmO2r28nfTgWjo3yRutqgwQHZTydtdUc3FIC
xaI+/P7yzwYIPt1G7Ned+kGsoUhnrOm+Hi2odUeHs3GOAstRMidBo1+21kpZdDUzrjWztJQmbglo
03f5/DYY/aTfd2I+0uRfrGAH3wlvvUdTQ14AgTytCPTMFNHpr2dd3kikvld7qQ2L+yYfPyIBXI8N
pAGeC9BNc1NYWy3i9Ly7U2ywkuK1AT5iWeISv66JiVXN+oncW0KcXBLA6GyMYwf5BwQES1ZvfN4f
KGpLoWCdAjqU0M0aYBWcFtJB9rsiaNnHbp+Jj0eUGAcOnYc492wq7Sify3aP26c/T4TzQ/tPnIl4
3k36KoovE1sYWZDpCHyO3NJ6R3xGjFUfb9gyeTjI1t5wTDdJzk1yvLebgcc+nUHsdXHcb2+QU8uw
xDqRAeu1BWxX5jZZ3UDkCyvluRYfm/wsvlJIuu2BudThYNd+b/iQIaNZ09h3dT6D5GM9XrgNgGdY
zym0Dtt6p3kgYkIzQRDcti4L0pU41p4VFE/bxOgklsqKisHzz1SUWVuFGVDMSdJwAOztx3luW0Ar
56qtYC2oNu0cUy3hlKn3zZp+N8yU9uqvzZy2YJxIYFlWEjJnkIDF+YcjCZsHv8lV5pf5i7cynaDK
St/XwIX7fZbui3b3cMvyILqqHWHQJfDtY67kp2KuJJIISz4mBTlRMyVpl2n7WttbjOxexqbKnwk4
6k3MNUHRrIdXCNHMVt3nVfJzybdoXpQmv4iVL6jHMq+e9nmVt0qxOXzW8+y+Mctd0R/S9qQJ5ztY
GuBb+Lpvn5XgRPqHqH+w+S295ivX/weeteFRiWcM9BCDjrz/4cAP9A2Lgfiyc60ZJ783i4qH02/z
+Nbfn0GCLd4T6fZd0OCFeDjfXsHDqwuj8pXKT2ZbwqG0IBIOnfqriT8xAiP5CnWQtbHt9sQEaCFQ
l3VuN9pe4n/m00mir0l6LIbH4e8oITsknTpCQK5lQ7ntBm9OZYG0vtNd4kaMdmfz4vYr1z93NPJD
Vh6kdN8jP0jbumGovboNgeLmhlfMIkQodKLnNN+o883wcm9kH9nscaqd9oEFbC+0B/V+HO9HwzrW
9SmpTzR+tgEg298ICoCbQ4Rq8V8HUuRgd4fCmqztkSo9ovn89yzzhA3QgKJCsKCiL9BQRJZszJjL
SDJJfdNV320/yYMCxVK18/RdH9/19qPim+Fsv4Q4xUDrpvrm4N8h6GObEBbNBdQW73mXZnjgq/5d
/0nWYmrr/t3u4ndRDZV9YxxTfZfRhLL4RgiATA2GhgcFcRQvk/gHezm1zR9r/4fbalP3To8e1U9E
4gzgj7bXLfqIFXF3R+/iCB4trheLtVeamyW5Lr8oV98JElpgObiZaGR+AXUYjtF4uwZFINMSCB6I
KIHPigeTqyvDEU1hZSNzvdUugDKKrxOPcCUFphty968Ljb5Ew8K4/AjxPC8ky4Upk2zuVhBJpAQD
vVrj3nrIPEA28Yryv8a5BfdxxX6EeQJAOT9JQvoTYj7qWbKmSTheN5frk/kKVi8We0wMohhMYw/Z
L2ofl40IXWhj7B/SnJd5cNDoM3Mi1+RDCh6Ub9xXUjS1RFowh6tp38dmqdKcaxPk6TIsL7Ux+7X2
cvkpPt5+QdpbZyZfN8mpmg8lfm8V5h4nvgeveo2lINlhnry6BJcjKm3b0acbXrvI6uUvOQFErNx3
xjQCjNc8PCDf40l7Nc2yS8b8BdzkRZVg54ziOO1UxZcbSFqNnBvRtfpFgaSAo9VwuldPC5QwABO6
gSi4tIiS4J52UuFlmfYNT8zn2CTsWAy7Ce+XMbet11cKga5TzySuNOW6HvoVxopk3av/we3Gio3A
f1OXUefnj0U5c/pw3ObYpT/jZAYcq0rcHLL252AGtzoQI78EOMkwgJn37V2+vUvxG9h+BIPnAfjH
2agIFS1LjDMvxFZCr2Lnjx3tzC1tfs6DXGMcJMMyjvyGCTwnTayzeH2fHlZxBikz2WawgxnO7pS1
CJPHmt0AUTIGy70DHnN6hHyAfg6Wb+lfO6WsLzRuEo2gWLIGG24swJAlg33p3+Cpso0mbD8NbO8v
YOI1t41T9QZAkVlXe1sLwJ5wu6x7aytE4aPeqfWOpCJ5fp5yO5uxV0O+mvNHQIvNDYjTXmhY3JzW
8GUoiS8yFJVT+OZ14GbcLd6N7jfzSze/yv6LBrhSfTf7t1t71pxGO8rZvpS3mhmyfmNaJe/0pOmx
p/wXnWEVcmC6cRYuttcoVG0WigXbqmu1aONFFzA7plnkoYZA5NCGkVX6tYZ+Pt3NUuMAlk4Nm3Nh
fNs9ISDsVTsGWtRonFv0mU5wL7XFH24UG0+huFKMdctEWBvBpns9/j+KiTZZHhZGWB5yzb9qvnVb
VsB5tmixlyJz6/uxfWCp+NCHdypyyeMws4+XR0JDz0Vfn+LMVlzhrS0PW+15yLudUG+7cFi1ylLp
l4rl9+AgcNpLE6Id6oDqNP0MAuezPQ4ZqYJQum5Gz5hI5I9qIpEzDABDjoUACgEk8tyVahAY4kw3
AgBQyf8gPRPF0+mx5x4q5xKwI4ydypz+4f7pZdNUwBlKNrALCwSgV9zfs+4jVz9H8FU2j/ynFz+9
ZFYMW5U+Oz0UGfZeWsfqDrlw5PWP3ZXUgkYV8UH5YsDBTFqb4i0O+uqZzBmh5BxltieIJlXMT6eC
IPMDWQI1j04P8/4RYcdZmi8kLQ1Btbwk3QE9YIUOR7wOt05PwUm0NmwcKQZ0NQPN/dD/04yv/vZz
17+z+ocoYad/V/ZzXpfeuhNDCh8U0LfK+c+X8SEyvdtLyV5hJgAAIu29UttTBIQAiKttAKxj+vdo
K99CK9pm4pbnroOfYx2RTAMoL0/C4Vi4/fPjnn9o+UfTvz1m99XHms6gSGErFNIZ1LY2Lb2IfAWO
c3lBS6+MmyoPhKnv28q2NzZdlXMdQ/0Oj8ZVcSq0H3T0Xr3mJysWf/b4ibJKs4Qx2eMbbUGL8lM4
FkS1PKomOnqhrgtfR1M4lNrJ1C86Xxa2ZGZ5x+O8Fc5De8nLty55r5zUpVM8BwBusJFfmogCNuah
5qArB67OR/XJE1RTt3q3tfYpaKlky3b+cffM0tGYNCjbVtl4vzeFIovFE4s7lFLnt6t4utjxqXtz
cXLj44kYkqPjFWw4bGq/kKAGycXAY5C5IQB+jtZulviDtezA/k+JL6TqszJetPL9LiLLGF+j5P25
r0plMkHhvppCk9lKyVaP2Ug+Jd6JdRixr2YDRHOH6Lci1nj/8aIuqbiIqew2F7I4tW9ztGOfBLr/
OXiPytti6enfQMewE2PvCGslJ0m46DcN0gqeg2Rqghn38rgd632hswk7NyMKGxaKyfox3eb1ZP0w
bpP14zlFwP4KqtkXEamDSWABI8Cm7uslLgrJfK+H2Zx+MZy16VGN9qmx48DWtltASXQtP5uVTU3f
5ZGcDTYtEDzUkEq/JFmpbv8IPXYtuEdguq750X/pMGgHxnWuq2GbhNeOMsc5bu3YmGmINuLshoUg
devXQofM0skL5KQwRwktTzGRvmj11N0eGVJYgQFt3y5hxXvZ31IRsL7n/7rXrp62JPJDZKs+BGx1
OJzSFQjMpJ6YtmO0plp3mIEwuxj6myZcOuNNnpvaz2h9FfHXVfooxEtWgJrZ61TmzR6tNyQ0dVby
vhdgQ/510+YWvPT105xVph1T4qptcm1TOkzg0wy8zjTh71/Utsagwpz8FdrRJfjpjFmHC3GfDjMG
Vk9hGlhpR2uFSyAT91S8SowGg9OgHZ/jXjW2o7zH7/Cq2LuxdLWecV1AWKpAeVCwpy56FrnKL0Gd
stOkIBbU6ejH89L5FzHTHv2wEohgLug7QPAzstjGDq80q/AbSfGvkYtua9UOb4YNGFYcvVo6AEDl
3McuhP7i0tyQOpM8FkZUv72xDtGqRhiXnneX/RvNH1sEJw52fAeGYz0/U5pc9EXIcGyOZ6WN3VHZ
wwC8fulkdu7bTsRCc2A+xnFu9c1Z8fnA3eUbH2UB8BFmGsb7u6NuYe9qzEmyQyMfi5RoHVyEDG47
LkKboSsWUeG5uIqL2Fxk5sK0B2A6ls8ZrXDBsZFkG+Tl/R95GZawbfPcCru7vDShwvfohMsR+D3V
SvREX9fN/bNT3yNozp1DqxEKq0G4mIOoTQ6GmdTLfEVsL2HoRUSiIJ+FTjNBRO7S3siP/bpiLJEf
/XnqIjBoA/ALjBSjb6m+8vpLoh8min8BFuvVPB4Xo7pB1OtJLwxrhIxrfSm/8FZRdqZSbsfWO0Rd
lI9Ij4P5LmVvSXV63vdNG/JR9go+WVvt36/5G6sWCfbBlwpf7Reh0U7tDHzGfYyfJujIGKKRl1vd
Dg1O8p1nMWB8RVPhx4pMsxkBnq3HR/n8qHgIPD8i9oVh280KoHK3bVdvSpnfjwKzieaJydFl1aeo
OAtVPeyGUMl38CYq+KHb6zwHXzPj3IgA/nhFTGkqhvD3WNaPJRJ4BzQFzxnhNaIMe7RNsfmY7Fw4
xwQFCtqCj8UvqwUVVOlr93M357n2Uffviecb4tdV+SQDYpnvJAGA7NiMiAM1D9IrGrfz0DcErlpv
rlN/ol+q+/tAhgMfik1BwLK+OzpeNwLq4lsKAfL2OegfmjzJq+ARTmUyF1/JV9QfSIQlcq7Dvl9V
bDUJb9yNLIN19RkP7xF5ZfOsbbLBH2wC0QUCPbE6gbDZfNLN02U7z9bJ7ZSnR7ZgPzqRvEnevymg
3fynTLUeYepC2cT9Gt+WKs7hLxNN5m7KHLWj8HQ1iEc2sKbhJc1U0qjQYbGVovCC6DC/MtNEPn4Q
gZyhWsz+dqPyC1BNhNXKXWvNmR+DZA+1YSU47BYhQHdNIImcwYPBCnB9WyRycwcRp5saISnkq/CS
LcmUSgXkYS5o2X/c7Jvl8hKuAlubPBJtEgjVJVVxEMzbcgKPT1UkC9U2V/S2YJW44rhiu0/iFlGp
mYlbvuAf2Vz/LSOF4bdvvzSMdFaI5MzcGNxYHjwNR1knXi8f7vpOvfKEXocCzeurjDHUsdF3j2vI
7rZ7gII/tMapVr+RXkwg7TewzxsZW1v6QcRaQG+NPju6EnKbQO7rAHSVvdsnnaj624yTgQrwkFpY
OMssCq9lQCRIj1wqLyObNtlzZPgN58jHNhHDFDwLfPZtH4EqCNWIjNPWijZEKrJ4syFqTgc4gE/c
w5FH7fFTZw86j2mrdqIC/OashgqMmOL2KuxXf6BaILoUbPekCfAslAG9hPknK1LLz39u5WhbdNgc
givG2uWFVbEn2oAT21ayA5zcTj6aJstf33NgWnDOUJpvzhnp3mJJjQm7vw7DMezqCscadlKgKbao
Mx33RYPudeJDX1fu8bN+4OxC8jaF4q4HYDMAiSlnJbvIynnW3feq4rJks7ibkKZRAtKv6NgW+15j
a3y1b9muiwI7WT+GXSnhzHiy9Q2t61baP96jle6rYaZcWKgI3DMgYa1/UEoXzW+id0sXygeXxhNw
2pxfTq+OPWW2j+nCrvDRAJPbAjJqn5vHc6NXW4uevNIDC12IjPE2KXzVt4ZscPzWEHl/umRv/mQP
ucQdhtLHau9/kzOnp8bDdylBnPtqrIA9iMiNhELHTCTlIbOg1f4PyinnyDOut0LPLK2DMpz4iJ9O
4TOQCPTxP6B7abkaWw7X5u04UMfYeymz8vr8sE5Gfe6zk5yd8vtpbI7Rm3WdHDw3lC0j0IW13Bzr
5+G6eNZY4HZyvc2uQFyZPq663e25a/TD1WYXuzFHdhfq5KpaxuYSR1sVcyAIutuqIauZOcRxCCIa
404adzGLrTZlfPNu60J+nerrVW9E83lRbf6wr927clLTOb6fGzIdbqoGVKtHTzsebvnLyL6H6686
/o5fOTXzdfoOaw8V0VQ+BRe4E/28pQd7qbQxe8xpcwex7ErXZca40LvOmM+rJ+yMRXtptAurJlSx
7FtIvy3VtfAyU6QdTxm1GJxY6S/ES1us83Gd0GI+rDXqRl5pyrZnMxeSptSUjTyNCGyF4cDtErW2
OeNHNB/F9b3N38ThHOtLC1pytr7evfrV4HgPxTYkRmYCSt5f1TAqEb7muGhucKfglM8NNvEH6yiM
S6P3aetREg/eD695KrMCtYhRkTITd3yaa3pZu8dbe3/YchOIAOdKx5AOFQfqbq1HK2HhjtctmWMH
ZlDZMWmai+Q0sGUgbDu30SH+hPuzCn5gIDctz1y7lxd6sTgLq+wSwXdO7fs7xQXx9D01o+MythqA
BWMb7EJL3oAkArxttr/0iEW/Wuc8twSkaeaip4Nxl8LQlfE7b9LvlIbCv8k/9GCvtNDbX6Nbnxl1
5YLfUtxB5zsegajgxDDrbVKkeG9u3L6lWwTBnbec2MikWrhqein/X4Sd55LjVrplX+giAt78BUGC
JOhdMusPIk0VCEN4//SzwNTVdGsiRt0KdagkdWUygXM+s/fatlgfKmXfhzu+jierGN6Yb4iuSP9p
EcX5D4YlAMsVzcTdkp8m0K7KE4Dp1IefmJi0mzXaOhdW5uzhGhfpMEWD1ij2AXW3SzSwIvZECDFc
kW9hfTBkpv2T6EJ/7iIXu6v5XHlYEO2Zo9WO5RjFdVjq6op0PTGf0vXgAhf82RPgywTrBwB+voqS
6WkK6XdZedG2pkNB7k2SebsynOYTPGTaHcV4Wg9GbvWW4UE+DXZm/KrzjxDnxc3vbmN0K6MbGMmB
SqL4pT5tJbuG4b7wYls7pFudQThd0ONb7L6Vzs4jj0C4HCKSsnKOQYbdEgWD5P2Q8ajn8e6SMT8o
e52wVxh/N9G4dPhbPOFihheZJIfqIMk7a7kULnJxxjg8pjPoucoS2VrEl/mJk5M4VT4znpJJPLwS
nqeHsamWxnv4ChbM2X+z+VaWj4CqcUI8R3g+R2ODh7MZnWDRKB999pFcBzumKUfnmm8gtT16O1SX
/OFL82D/6Ngt2J18hUK51VRkoJMqL+SFrzztnWzy5J5YN3jKvnGxnBRuF0/8bbTOZgLUX99zY4Cb
gxJhRpuWpVYNRmWraAvpDx92OAM8dIi1eVDPDdJnDC81PAtmFaTgw1zzWURsfWELGl6ZPYsJwyBW
W8n0mocXwbqy1hrZUTOp34bJPk8OpUE85FHITkN1zq9IszlnFJJtP9vsQ9Z+AUBI1N1Qg/hlUrGp
BbvwnASqsJv+FoLfUvA7cAxjEwwbs9/IzNklzwo9zIrs5SVSzFDVOD7KqpPRIHnDW1V6PdnSdjJr
JRJb3nk3JLbLBLV8Nna3jGH7eTyKBD0uO09+IccTd/DU+BJUZ7Yj2EXWwGqNfh3mELJdgbr8ikoq
+1giNCYdA4tCtM/VHQuvhG9xy3pb5v3LnDq7gr6LXF6VkKiyaJZTTepHjq34rbGVAxsJmvN9Nqkm
l6rlSIei8vzirCIuDjtbUQ/mAz18NOeUQzsJCSpgkhF8EUOGhs7QNn2/GwljmsX1pfmuKE+secjC
CtHT6Oq6K+fLx2PFZlU6RY9zk1wUc5Owvi6uCbtgrhGZ9ADb1CD+pk6ShwsjcWnm2mjNJPVRbUIU
x8HchjSKiRoHApckmyCylaNNE21kGbzHuP5ZqsH4sJ/1OoKk0+PCWulkkwHMYs6BwFE/7cisr9ed
dZXvMSC83mPEy2PUKu/t82yAMbyp5Zb5dZEQ/Yu9PymnmPGHgmSUyBK7M/YlSGIUry0umOgvxasV
uxFx1gM697OPLNmELrFFJt/HuyfShWZXNbs/gqNOQPHCllnHRJ5kbJR2OmdK7aDFn+g/TpJgR1uT
ZR76++3PpWHpm+qzfR12nF5kZnqxvoYLoCHYcVAhcP6KuYtfsM3trpzdpiO1mRuIvZRvjovn53O6
ln3/wm2qvj0DMG8bbnxSjVM3mTMDJZpZdzudlx0hrgjhfxHngCM3xeipLUTlVTrnZHruI80ew6UJ
a2xeP1bgS4QJ2npthptcuqh6RThKwepnPlB3f80HOtjq0UHlEv4NQKRn0fX6TgDZP2xKD74Wn5we
WKL5lLCMRAMJb0T3wavXvpMWxs08tDfr25Oep6w+cGU8Md7lrjRxHdNZXlw54rStqm3HdtskBPdu
CXEffM8vvYfL0dXZGIiPdb1/gDOJdirl4pvJMg0S5LInxl4+5/5JhjozweeYjTTGot/L6Rrwc5bP
eex555UDk8BNAvnczfvp9QnMRQXWL510w8PpadjBYw+GTOG91kLPybK1Jr/xamF9NzaGw+wlmXmP
SbVysximv5gpAFPGkNNgB9UMjZ72OIinJ1c7weO5m34p9uDW76LJcFlB7AqGzXxcaoVJvhfHowNb
kFtRy23jO2mPgbIvqp0gbl4xwK2+/BkkYk0HHnbraPggl+kAPIZkJiUfRiXyCR+f1sF7eo9uFpP2
CRuQmkXlnyGWoMQmToztgtxaf0GotCChaurvPg7Bdzl459uI2ounocRESnKjLEnTTdkx5Vj5v9t+
N6kJJcTSzVYWpyLHDI/j2foWwp0Yb8FuFliRmtBWFBK69+VXjfVUAktna+gVYRv/wt1Q33IneDNT
R8EY/dignfwhC2RPF6UwWXS/SgQB+VYHoZbukbjgb39s6gVkbgF1GHhmQHUAxZ822G6FmB0DUSYl
KqP6iSfbrHmMxJwEjQ7bih33MWrHY0l6g7SR9viiQfuckJAOo4qcazMKBFGSU3kQUrseDnwpSCuN
wnAsZQ4QDh8Egg1EnwhJG+IeWwz5TKy4a/xfbbh5MMzdhNymoadciBer0WJO5fB5UD25RFG5BVmD
dT74KkRohqufsoNIWMOR1ENb7fNwV3WbumVWuu2IfUW+sCWNDT84hlEQtVvU6zstmR5ic3CMVSIs
c8Qyl0e/tkBUU0sxoQsbWPO7IZ9bKZutKWbyQXx16Q0aes0ZFJDYVidh/CPdgPNka7rkUczkJbMj
hSSzas4Dm7fzp2g/qxmc9Ad9U4s2TFkSRdyYPBd2xbtQHxAVF/pUQ/5POvZjq6fSOM+pjw4EMaGv
KxFdERBFNnJ7AfrVCXYtXQ367/qg7U4Ph81mSsBWYXNRZqU3JWgT8dyspgS5YkJhW62HZ8uy0bOT
4x6LdmYuSN/krYLW/gDy2qyoheVdxHdVH5Vgz4l9/p8i1VVpaJHTXyQwBMPt+Uuet99EAs4D6ZdI
eAev6TptkVOuZMQRT15/FynTqC15b1dlfyiKkzlchuRWzOJ+lWurpFhH/OFAeKiXpswxuuhAluqo
IlEvH2sSWZ6fSfxlRF8aALrfTTmlhg6ImdRD9vkM94hfVZRlJZ+4tn4gItOXNwKEdjQFtBCT/DV2
BtRswZrYCpodbA5cGDwhlGn8jKnqCA02vjlusA/V/nJElefwdKM+4wELmFinuwfpOYrtfzhW7/SK
a/0mhCKdK8qied3MIKHSdfX4GhS7VJ42S/g+d2s6WpWAmfnj6WZ39fCcscRAF8k6uQcw/Glw2qlb
8wmU39Ph/MH0FdeVQ028TJ+IvjxkRPUazU4TTImtTXjtgTbY3V1eJfBnOPXENftOodwUd7pz2uTe
n7/9/91Lkiz/EwyiK6Yhm4quGZaii4bxDzBIUVh15LcPaaJFGYwUoAIN5EysEcjJx3ZAY7TvsgNy
Xqk4EovZkWgTnrq5ODPl96fyPhj3qLmTxWGoN1W9xMGlkPZEqKfv+KSBPGivXGsEesNMd6Gm6m7R
fsQCne/6yaGGhfnNLL8S69MQPurnr2BpmEuYNTV/IGrPXF9nWrHQg4VKxkKxALyfvVaKYbjs86Wg
LiuCAv96zvDPCuxKY48BZ0jfPvOKeXrnbCEImjAAJ4JwgOxPg8m9sfIJ4yoMO9HaVQwkMy8V1rjF
mnQGjaHalxzDuUsWz6tTsoiozbZ0qeQwgbiAecpKaVMb0x0aSZ43kUTWUuz1sUe5D5i5lj16d8xt
OP7U7paFi6JdZPJVaC96ce79U69SpR/0uXHAbshlLOB5QhoXTo5GpVkhQc+do8zgst+UIXiVdTU4
o3JQsuN0UNYzzf5GX6n4y59mkZeBLhdeKh6LvpgCF9ibIaf/IXcjeeerjjbBDaPEmCPf3Bnoujrn
KW5bbAnZrgbnwoRn3D39nTHuHuIOmbaPC0raInNEkzpcxfmLftlAQ1506blRj3VwsKRd2MHG247d
bmV1h9D+ZASfLjxMH7UBeQth5oqcAxIxbM7YPrpV8lUkniW6CFTrnsI+S7ryGSkfJAuAeUpPoXks
O771o+EIw3pkbB1DA/PEz6I9DMtw4VuXgXCXBXsVU/xUEtbBHwBug+6mhLeGnwwfsEESAUUJ+zDb
EvePpaGsR0ycUnvyq6M202ZFcFClafyji5vY3EbdPktxGxzlZauRYHvRlWvz3EJzr3qQfDezu/Gl
+xidx7ugvAnmLTAvrUzOwlFHR/DYoZnXsqManWX8E90bSeaaeiIh2m7yGRG3sT+X9qQTyMfYP3Tx
+Sfgx8QLIRwK4bDYGtoXQlJFmS0G9M/TqtiBTmBN4q3nyE20JoGJZaRgwn9lkpnfqvitE954exAP
ddcyviLdotEjbu2eoHPgfSTV2SEXjNIq3XArwZ0bgMRIDEMnPC3GouReoUcvN5x8XGfapZL3tbXO
xGMPqkxCd3q/3wBol/RY1eRb5A6Vsb68JP2tU+pfQ/mFPsyAAeTvfsIUMhvDM82Bw6/Um9YRsvex
vvM1dcHdTJijXjkj1PTMChs4brIKPTlYyAoEPlfSlmq/qqZ0Dd04iPkpqc9P7ewXV7m45sr1oVyj
Bf51wIbkpN/hA7DggMUHXqXel9VU5am7YwEaM9104Ng6ilPHlPeyssUDFYA8iZbAYFTkJwCC43UF
NHwd1WvyTUmpRRLwk1IL36KDt+2F9Mu952demHvwmRFP/Fhtfg3FFAqStUR9e/JceZEWCmMxJK6x
xDOJ+5F9uqKt9tn6OX8mLrKObHR9LH2oNHq87yCXV+QgsorqQAaqK0ldTT59kxldt6qlmbot0YLa
nvKEsz6irOt3UJ2xsFgEsuw04nosYEIHpTj+BFp087q+h8FdG97k5E3ur0lylRB+xCfJ6WjpVQJ/
VkjIQ64TdjPipuq3K1W1fzgQeb6EAzGqEweCaMYsQMpOiuDrK2KqJSAKnvQvo7KUI66ItcE1GqxH
8K7sNEZ1SsVBTUUEpfrN0cnMt2pWrmu+Mi2ZzboPyg5poWP++2abLDdzM5wDyftyO2F1AgnAVhmV
MDb8sJ8cn4qxmDZL1846WehJNAo3p3ptRIp6kvNm5RJu3fNl+oxXGiTqmmE4G+Gz1jngKi1Xxh8s
wdezrBlIvjD6bF4qfOtxeWhrvVxrtTYnwNMa4AiONgtuy4vYAM25pb+AUhDyaLMuu/gWiovDo6Ji
dLOv2ub7+NHpTWtx94dA4VeQ7/EHQIii2UFJ6/bIipaIgiVxsiC0WGqe7+Ar+FwjLIOzL2ivS+BJ
Pwkv/LsDsrJwNeDOIZaJzPAZOQL1HLn9FFOfsv4Zt92XmW9jH7/IW6/Z7peIAP7LoPvKj4gbbX9g
NnKqHLdNmLGctdhOIS3lM8oGQ/VnZbRm72ulNzhrgTJTwrdNhsrJ3ANZfVbzPHqT0/cs5P9mJ1m7
6CNNyY+cPmE4KtZbLAOandcEwVVosxL/IO8lUWTcN0uGfTxTqmlhZVz5Hd2YJrrfsVtmtE8ULlt/
UpBk0FisBgfyIODIHNB0pVAIwNbZQAwUt3KCTSw5B2MGpRh1ckfWDB3YS8ALk6hurlX3NnlGCHME
Cky6E/IsCzLea2M6P7Af09IdUKQkXus5MSIzPkM+QT4qlS0Lm3VpLUjrxslMluxr0LA/rN6fhXOf
gOst5z+Ks0muhskJYVCP4sIjvyHn/ALBqmwKZQPFqof8fOR303Eulqv0+ecZoW7mvzyTxgQWHsqV
bkO3uTxlhvH3OHsHztSwgIWZI678chqtqCTpVaueDL1qoa1j6YDPuBF3hrSNsA3PxmRpyK7cuuLD
VVgePtFhY1awD9D+B/XEUw+gkUhSCZ1zy8++n23kc+XAdCsWPEyUl6inm6+vYNMXn8r4DoDCz7YT
1N1LvNiYoy8tOlbwsCzXQCwQ0EdbNdtWCyJQxeuA1fTbmE8ptwznRYTHi66f7NYkvpKqFaTvLXt/
6Ug2KqrHbvEGPIofhrrvFpO9Z2JfsIxnr8Qe0WQe8meULkl+Sw2nB9ntVI5AQrL2K+xgTgfBKSGT
75hDsQqvlXyrBztnTzhtMI1Z4rE5y0idwb7G9w9XTtr4NJDlfbBY4XvEKzLKqortKG5NfxsIW7CT
XOjWNfCvgnJJ1UuSnvXo1D6mPc/MQDixFYItav8hIKeMfWSzIdmFmSpXj3wx2mvUXdPi1jkowh/w
Lc1lZi4LaIHmciRpDQE4gc7Mc0cIsJTAh2AWlPvmsRufu7LbK7+lHgXhOmu8XCG5i6EQ2Pxty5pl
kUOQxYOGsGdYM5bU0YLnr30MI11VJfZ633yO2l/bl2oae2OdtliZwe8JXWqgzHwvfQAPU/dyi+YF
ewh+j/5SustGn6ziiE5kdbKK18EkOinQncweTBV/Z92fqvvdTtPXnAk74E2Csi9icW7spcmspQBi
X2m/esTO+VuSXbtEmklIHaY9QOGpU4wkKxQa7wyp8G9d9cxy080Mh2zJKJxwmBolcT2LcrzR0Bw1
LOXYk65qc73f8tq5fTOa4wgF3/Xqn7ULDScFka3Ly6b02OxQ2Pry3v/giv4fIXtk6jMfJOfy7FY+
S7XkyGzC0THRXNC77TvK2WV7Tw1GPYvgS41nD+bLo7s+Awpu/42XqP+zLVJMkzAxEaAD/9E15R8Q
XUPqH1pgtJojZVsIojcPV6d0JomVpHetQFxA8TlBbyNQUZ2ThrYjPNgH+4fkcVpgsSzzixJeTekd
tLwcr00UDzLX5mwQGfdMXuBI2GaP7b0WtgjtSdkr7G3a3A3Uhf51UC/K6wbvysNQ7jSNrCFStxfx
c5cTUEmWi3XE2VjEtlWdxf7STATbptkH60w9B+p5LM+VcKrSk8/USzsgcZY8Eq5xzYjczvaAIbsh
J9nlbtN5ntJdY+5LIMA44XivKIjYlsEus+eGeS7bq82WFtRCLr1zFSRoWSGQjssNzc96g7UiLo55
BPLuzDKi/VMBfgSs93CUGITBtYivIM8nbsS1F+jsz7V6fFCHBvuMFvyx+wmti7NtwoxoZWpELwO6
8oLGq6DBjhuRpG2n4XuFil57U65ITbSXJ0UeWXXM9MtfevDeKm+ZdBWQhDJiBar/xhypgY3/9rDs
f2mY1f8neWx6MjSNDDqF/7V0+R+8j7AfNTmTYs1h3IblPvxDgzmZoG0HI//dQYPIe6IzBUOc9ESG
7Mr9vhi38bCn8AysqYIjshezOwZ2ilDBWKXEDfjIOdfkh5ApQs2cvQuYJpR3aVHnAGXucnCnv46B
7gSXMj7J5UGfqeVOfJL6cngWp/RJTjqco5uvvUUIcO9V95747/1n8Sen7fvIJNfUbBhqho2dhoKA
dsXiSHT4YZkXKCoMrOThxDLsG2oKs6Ee9yLEnSm1NOa1Farp+xrFwBa5KyqmFjvSSJE1Z+UCPh56
W6FYEtdghBsgar1K/Bva2z5AZbFu8FsrMxMfnS9devkG/PPFDjWtHWFRg4kn7eMRfgTiL1N5h8Ko
JLOe/pyXp70mEPk5lucluo3F31y5qa15TYMAukRAaFQPfKmY7oJbTfFRu/dX254LnDR7zSGSdTzV
wql9TZV8NErK7mfIWtMYKY5BktperHYlrWg0Szsb+qqGrjDChZ7NnVijP1h1TGEixNPrMLvp4rFe
TGRAhgFGOe9El7BB/Og+U7fA8doFCIJgXOIpBiyB3QnwgstEewGCwoztbvYdMHtHuK26bHkr1kLE
BQwTqIEmpQEBUS5ljOzMbAPDCW9kgoD+xQmpD/uyB6myFjvHqeKLWJ5/ZmWdcbQcAEhkxDwIiOfl
RhXMZp5UTnQrxjRTn5JV6Pj6PUZIfP5s5QFliNy/HaFla44xh0+OAw30nuo+OaU54gLwu4Dh0aaU
DtC8SLYZ5Wbg6F6MwUTZiPWmVjb1Bs4BrZJJGnjgZfaWPydP7C7L9jk7QvGBL0ITamHd+26RqYQH
kEzwsXAMs4GHDKeAD1rwsuR3U7w8ujPfPy9HrX+StxONB7qhMTgZki3glzWWBInANWwYXaD2770Y
VxEx1/g/XyTkR7UyXcMWZYR4v/LkV5u/p5cnCn/5IplXQb51tM1zn51Y4MrjXh/3AaqofO/7u6zY
BTKnsM+GfBp7WCUuxk33QbZs81wXRJIS7NNI8FkmJh+RPlEMSbF1SN59b+R3idh1f5vLNq3hh0Jk
AUXzxFVk3iJtSEsBcyGq08Op1a4gscae0gmlLwaFm8RYkgTLM98h/JNvj4tMXnR9ou9yAaLzfuhI
Ppny2uT7gAzBARuVuB5O6cYBFiJll3uN4rm5gklgyKLDhQSjgFKafJP4nJB8k4OilG6ddpdh5JBo
D+WTs0ZeE6FCT0jExWN+J8bcft5k/00u7Tzbj/GvBi4UP1ampDKzCJIVylUhTqE6nbiS/xj0Wozu
kje9v8rqRabeegD136MGLfdCgt/y+GjOfnmVcbBKd7N7L2ZNty26/wvw1bQJSSQzYnfwcxnKKkbm
yrzTG2rnx1Zek9PjVgXZilc/v8r5NesuUXkWkEMslZdZNczwXQGaDl8xKCnkFiJr5tbMrdolFGr6
SrrT0HVLZaU8J7Vfwyz4uSSzlQoXpS3YNqQpFtz6A5b7VTRswK9H6IahtDauUayx5WaKFyseGt/n
Vuy2Rrt49mA7dk28G5tdDORrirR9LGr+xtYMJk13PPcDIurwllyM+CJZlzq+pPFFiC7tMr7G1xE5
5ZSf0mPIes0vGtbnSKpAXrEDMTa578mHgeEI2yLYgfLSX3BVY57Bml5MN3iG9OUEMNZQJjsoUl/m
X3aFpcT9O57FFyYBpyrAPob9h/WqRBk0np4pTpoJG8gMPrxp+RlxqvU8JKXtZ8e4O4P8+IVVjf67
UyZlq/i4SgDmpQtu+UC2yz+K65J9MeRbutYOKB3eWqLuetyks4RRqrMhoKyU1vkI9A9Nvq1Ja9ow
0ouVeX/MhoOpnPq1vMJ4NrWM4SYat3TI9Axo42gPAuy3VeEgmnuYu6FY+c99md3ocst5sPIf1xS0
qfLd3AnWfYiTcHzER4onCPEkikfVOQgwz9HVPvdtSYQJaVgHG7W5gaNqXClH7RX/LLmJdJTV00ab
k+ZH5gfdO15WZGgwxgvTpakTKTbHZWpjOzKki1m7uItYoQfZO2EkhmtXTmfZzf3AVy0bcCEWOUNy
/xA9HVm+jTPEyo+SONBFO+H8CRY8TfYmOGyNDYpXZu8VTYMMZNWIyOfIqkm2t6ppQ98HU1tDw2KJ
285R1tCFFiKzlZcwVHqgFF+h3PTp4EQXnNGBH8EgbaJq80z3pX+gTtsY4eROawFXoC1unHaWLgO0
R4xAp20CbisWCXiddLtiP5TYAUnUCCDlTSNvEnFbitvGmVT5KUkrc4lpN/EkH1rq0e9K4EWExVtf
QQU5gr9Og60E1aR/q5F0bnweH/nCQcj4Af4QMdvjsjOWdMBStKLtB0742AkZKn++qFdwrepvNXHL
Xwayo36h8czzA51ZMLz9hNSB3dJLx7ffWTBKMDBOabl4M4UjJgZZspmC8HNUqlPQn+NVP+MzTG0a
iuCkxfwCcmBjgdY2R9AmziW8TCWTvTlTBtf+yWnQ+jnweeGqwKIoVnxzwbUHqhsdm2qfhbR2rCec
dFj+wBvVYposbQ74IUA/gif9GUvQBjOW4MHS1MVbJf0RADeTpT0sFGaOEIPG/3AejwbT6S1i2IhA
knI7ZztITEkmbN9TmzZ2/CM2zNK2uTTlJwyv/IQ42WAaxrqH04Rm7FRnQL/fqvT9bUZ8k1ZtIIwu
2BsxZRmh9bLJeJfaD9hnmGCAP64eyTpKYPutS7T4zSTH5xMV/HMwnueqsDWFrbXunjMefHfD6EXi
QKxd6enyQtHF85I/bvyVDvxFckWTvzN/MsV4DVSGZMHAbOXKiNvAM3/GiDBaD0lKRo80rBo4UtIa
ZfDLt2DMgGE+g9TmE+f3cTOOj2odhijfXIDUjenywGwUpJhL+ouSFLJoJZcrYVx1mHDM1fydPFmD
W/5/O/Q0XtXiMnwuitWM/ILsd5T9CQ4od+coDLur0F0D/l55SYVzYJxUxCgUDQlG5kU1TG6lGL+N
DqfT7oTTkJ7wiLbxkSMom6ab0BJOFstdfzZS/6W4E7g/lsO3DZaFAIOEgqucw5rpFxg1GH4wIJH5
se/kdK8NMwMH9utNBjXQZDT5OBLOoX7K9NP7j/GhpfL1949whstFMe7z90FH/XSSFO7Qg2/Pigsa
w/7DMO/Wk7nfJdeOlnmQdEbiV2IshluY3TPh3UBHZx3RhqL5DKRPWfxMqFreyB7wpevTvKBgQxxY
Kn+trOt3EmeEytVYEYsTdwxWO0IBCr/SdGmvwUEDPe6pTfw5QS2mdhfxdUizSD1XqCmm3fH5yM/m
FhOvk+Cw+DUO97jG6e82qqvnzIMWNX294Fa5K6ueRNmCxhfuAKUxrq1kRpdsl/zYU8SdXhBs+fz4
STMRBCDEMzWBoRmnOtlwousojIuSnNCaaMZeLk+l8+2UIbbLHevun11wTnH/EmM0s4YN+BJ9I4hw
Bgws+XvB7XIXVhEDjH4P1ConFGXjtejwnxTl20q9s6+hNPPFI/AvmhONUVS0SjW6JAk56THTfyGx
gYKCvsbKUZ/1xpwiu1IAu62QjDKgkQ18UrdvdtR6t9Hnub4xHh5FNqJRUXeifPsYaHcOg38oq7kX
kWQfbVmO2AaWjmLPkevTgbuZuFBq/oV50P+VQ5HM2TmjBgs18oGnHIq/k9v/9DmxkZMy6fncogaK
zI1gbGK0dezDlfND4AM7Su3xJaOTtXWNwA5dwJIorX/LL3mR0P8TfTm1wrrGoMQixsQSlX/sjpWx
80PTyFUHaS5DEmU4KMHJ3xr50VBPd+dRAvKeivliXN1vKoCVCb5FhjDNRivQK9Mc0ys5IN0LfNfp
AqlsYp0SHp9h2eUzyGGWtS4gGggbc9xqw67BDmDtRUZ5wjRPsbiCsUtmXlktdfkYKscnB4h0kMA5
wCYnwzvIXAp7fdLXburwNIYnje31Tfd3rTiV/I9q26ubcWKHeW27ludJiclpIfKAGfA02G+ehuFS
q1epesM+wIzW3gf62+oiIiRXl8miVD9glsTxlzV8qclnk3ya6YcxnPRD+glfmDq2Tpc5LweOq3NE
I2ocfeQqyt6odiFyycI7/EYbz8iVK56R67AHLVJYWwqWVvNUG//3BDkoM6zcKxAlkbIPEQkb4NRc
Tlojmedz0V8e9O/poJKnANmC9EeEUcWy5JMHvuavFejY/kQSdt9SNnjTGUXjc2gyu0/Om3lXbIML
3i2dITjReeYSKEYC7dJkV4GwGXTf0rRc35q8FYrsEluHtwL52098RYr62vKSchOa2yrZS79Ju0/2
SnkthluX3nU2WuF73b1noEhjp2JqfwiF40gIBkkATC+nMICU1Pg9mReDPROHm5neQ+FdyT8e878F
yEIwKTygFqH6/FvhgQYIXXOMuOZ1ACH36t+tDQpxNuX/Mvd56SD+61m3DEUxVM0ydUVEKPGP8OEw
EsqxE/TGgfBaLm6afQO6CHGSg0Wz1lKIrcsGMi+xy/lKmfaXcPIn/n5Zr9E6VPK6wQBn87Aemjm9
tLMtGBHQ9t1r3McjBjr+VaxEdikSjHZQxEMcHLfOQ/smDIBfCIIjv/CQmLYRWrg38r1wN9mALfJq
yqRn0Zc+qOFWAfyack2IiuHRf2nqX/2X4L8nxi9D/xVAwWAhOtlza6aErxEhNhJ8uFa1qyMEEHCc
J3oY64DqXQiX8K0HpLgALM0ddU1QHAnsi0viTwplxv4oHacFSGd9iMFH3X7gzyMXHKCtZnOBGyMx
jMoAv9r5KSixeVrZTrB2IjwAfyfNnvqpb06lcgyrY1PPi+I9f9wr4doGl1CxibFDJDsoTjrJZLPG
NqOF3i1mM124DPWbVf/y1Y/YMYKzXJ0l9YwEWOguRXzRlGk4YjkIxMmPyJlBq+632mDXmmSJUErV
XYWkC2CFYafCv0yPVXGaAf73w2JKsqVqkjllpCivGeJ/MIF5iBJlTBR8T4nLjBDa+DjdBEE23QQC
x9r5aW8JSMHJ8orMGWZ3soU4zZCnPOeOyptfTZq1vJhs6X62i8k/G3fbrV+fBO3EIyEVW4ilzQ7u
ax38tmqnbrd9OzfN9zC5Fy2crstgOTKgsAqb+qRXDP8AI4R/xZ0/MpRUkWGd2/ziTNTMAZCphfli
LzNkGhb6OMWh1uaqNVf3rUNGm2RXwLp0zvMpmOFnZhm+hggJSX8Ph9jjnmEBuMvMg1vixeOsM2cq
sQX1pne67iMPP7ZA6y0nZ2FMIAHrPPVuPElpnwIvJl1j6q+33iO8PkqH34UMF+A97bWL3vo7G28A
nZBMhcVz2MuvTwdR308KBJ9OmO+yfEc+QfkVEMgqfCjhB5oKnN2GN9zEZqM2AM9tdSQNxYNiV92a
7Fwqh1E+TaxG74erJtS2jkBZ35vxAb8odspoYeC+qSdgYCt49sXMNjADU4S4/AKMGh0X+jz4XfTr
eOYL0C5WmrzEn9pxg4WuVU85bb11ILv7cPDbWdBcTGPPlurlfmpf7qcY4eMOcEY5zDf4aeb5H9a9
dLYsZOlsRxwEjw8WkvXTeX8b24/O/9D9j/wjaRZYubgAsHJRV5sc9qBhwZbHRwzcP25G/UlPOOMV
boepHDeiKfK16SjJNp282Wye0JN5c8sVrlPK7J9eQaTSxp1rb95YBWDYVtw3CnQ2rm/RwBj7QCPv
r3m5RfnGfjOJ30rh7Vnf5zEiWEBYf6XTYq5M36xuw4YfIB5fziPe1ha4CNgRC/RyNpsoezJoCi7d
lL75QhVATY0HEvTG36lgyZ8CUBvV0xdNAV8qTQFbVpoCi/2juYLfNY+EOcZibHhINIR1J6xnc01+
p6eqtO+y+C6szyD4HBy1uffPt48ZjkFRnByDebiViRE0wUYC7HI6f9WeUoPJzgJfuTSyflumj9Uz
Xw0EUC4Fsg+sDYCnvtvOQrgdrywwNf8rC4y93mNYm/5MIhwjXSHert561cFEoqbs5tjduhjSi/ON
dbyjA8g8qRE2Ssp/bChWO/uXq0pUp7rrn8ePYugW1Zmla5Js/jeSvDWfbfmQmBOTYEO5ryDQLFbk
yTEhRADGHDJX56RtF8shXClodCXmGqzpdwOb+pKWeYYsCZJtIx/vPFsR7/uS0JeErahNpN9J0k4a
CSjw7vy9ghPzf0eooziNULveATKSwpuBVgPDEZ/PSiUHmWkVwhiu+xKOApf5hvetzZd1TuO8FIPV
CAuhWw0vWUzkPHHAYaHRf5F9G1+NO/QFM/k/lJ3XjtxYFmW/iAC9eWV4w/A2XwKplETvPb9+FiOr
a9Tdgy4MIKALLakqlbpBnrvP3muvAcXhQzni5M3OL/zSiELg4d/uNu1cm2c9vZWvu6s/esKV3mf/
2wD49foEYtVeHal8yPrDxbBI29MqqIFm4IhZZ9bKlVZGudLDlWWOzsPitfBZjnl/wUxMF9/RnIIa
awampVbm/tvS0xDXUHkyYut+qsceu2QClWOR3qRgm0OXoEB6nUi/piLopGKDswpGycDm4n374WJ1
CtFrR7VxScdf+hua7YOdl6Oauxjecfj7QWqahNIojScVWZQlFnQb/2sN8CMeUa+UcPbi+PuzYmxE
f7QT5o9pf2TQlpQTFy3GaxrbeenQ2E6UcMvKh3pxnH/sn6TsiIQcW+dcvtBfb6F4BSvahejr5fPF
33c5lo3HTIE0DCW49x4eg32/47cyk0dI8zweMseXUBydKP/LGYaNEKK9MqDy7D8MG6Jtnf4us19m
/tOwfmjxR9E8FG8R4XucV94mMhd4KeVgRPlS6M5VkJmJhan6XpgmYxv3YHKOxjZur4ZjvA44WTRs
w2wp+VVYyJYE6rhyKXZKN2kP/Q0k68KDf5ZkjoiCqG1uhQF4cs3WKy/AczzpjEeGz5KnYY92SL4G
Uyet82H5WxYh6nHsCKcbXejGNW41xfNOzzi/gW9msTS4sP6egsPulwaG/H4P09u1zk6BAj84Dx0A
cX8Iy1OTjTVIgLrNYMmgN3xJw6HJj3hoEfd5iWOSQ0bXvJEO41Oy+Tob+UWeJIWjKVuLH7wXom3X
bzp3oyuQQDtvoepzK557yRxeT1X/RebJ13q+Na2tx4I43H+Dg9TuGFjHYF6Jp6Q8x/W+Qwc+IXNA
fJUMsr0His5hljYr2qCzZHmypbfIUcUrzFK4eqwYN9Ah8SbqeYH2qLHsOqrpCZOL/zP1fybdz6r/
SqMfELqAo0nZPWMbS5KWUzkJBVvWVziQUOIPAppJu8ho5oEbxEENxsZhxrQcUWAuoj+8tTOMIXFq
28BijnGSYZDnjnCi+ayF7EIhH2nREFEKOxeu+gcKngDPDtoyUn5d2wc2ZaBUZp5+pNYvADdPvAQ+
nzDPWc6aC/tOBh7NFRavUV8jGxsPrhMbF5RIx2Fzz9Cfk32UHpTXAXLAXU2eVf8Rvz6hCKpcZKPp
rCpBt2DFpPjpvfkumdiRLLAB2Q37jptJ9J/olM31fdPom07f+JQO4BwKt3W4HZN3C02E9Dq2p8rm
0sJRstPNxat8CPojMR5q9TD7u0Y74iweSCSe1jO1XuMtz/davlOwBlGhlm/0cQ25Lr3t5Cqba+qc
X2zIEyeLWEXs83CsBOjtonV+A2ELq4W4V601IjRARETojkc/g2iw9EL8GMsZr3AXHQ9UbjhWqddT
27v1LHZxbAds7sA3rRvtcWdzxtWYUdUZ0h33xSBZJLeC5jIYONQ97fQLzZ55MonarWnCkZNZHeTT
gz+Bi1EUCF5LvhKAXX3e2p60vi+kj/GSKi+hyHzrqBHbVIBe4uiEn/wa5JUXr7xgAhqFv8Wyuf/t
/aINnlwO+uAKc9dYGj4s7aKHm3oovVNWnaqI0r4ZivLr5fiYK+igldFZoENd1fCqF5dGtyXzIcUE
pS9Newq4h2I7m/rS1rcchiigPxOTUPS/1lKQ6oAM0rQO+zmeiOohU/YB7sx2y93b8kdVWGbZ35x9
6tps4VdlH9g8cMZZKDSsq4U5nqjgd2RzQ7ewHs7izPmqyMAcXAKs40cox7xMdVT9DBdasRF9DOMr
PoTtu7ASwgJTWwkWQly8KO3slyGPNZWmt6XlWWN3auRNaA6ygnMBl0B9lDx9AgZGPsC+MtHEY/vm
qiFJ4nEDH4C0yylAyQ1Qcr8oEGpLut7GAiGfZanybLPnMOsmr+QZUL3EImTrCTMX7OuAgkY3F9tH
eaLmtA3JS/Yz40e8sGseq8bID2Ww5Ai9+HvWHJ90C+uIUQZfsYzoabJj9d9cvfAuKhMBzK5y08K7
rtwmdgPSU9xFwPm7zzj+aMxxUtMj1MtT5h/DeB/NmogYwDiSRR4Rk1XSUVq+BmoyeWV7Wjcqanl8
pxzGIJ51azF2AevYVNRUZMvJJDbhRI+VOI13TvcF5CXh5kkP0X96od1gLc6vunwNrcvrVBbQxk75
XfNvXXOp2kkJdQktGCXc2iA4YooPHIJePXvyKTUz/rtmpkyW5ODlbHGLuA+PGdh8Q34t5NxMEvWg
gafF9aqusfLyH+TxVh54+VdzjETuMG7ZW2mt8jLeGvZ78+69TVK0G964jSdbrP+ev6lIsnXzUITX
tUJuuBFFIKwG7R19lbUwKposLjByVyR6zP2GUbQZs3+ygbN+xQj6mgg8HJvlhiy+eiDfIB1K/SjK
+9Bekm0qiNVQVbba6N6e4HqAK1db992JLDwVEb0448qGpJlzqhn9k51s7qgJD7Agc6hveL0GIDQe
3obfBJqp5+lSiCRjAIeQ9Lc8Q0gaSxuBWHkHtRv6UbzSrwWi7NrUUY7HyvWsW0Xdisp1bP8G1+G3
7R/fD9tN9dyGl+XvZGE1T5HPjfiDakjAoBjolJ2sQr12tGkbHHNvDw+AcM8/jNTmf9rB8PuYui5q
uiQpimYo48//caH3La/WWwlXU27RO829ZfSboDiyfmrPiJ1MRf7VmaaYNu08hgrAQAlkZwammrFQ
aDeUPzoPxVzoi01RrHp6GWEgqz/D9Jee/A7U33U+acKtgAHVGC3nMQx48IwJNhqbgoewmiv0179F
nu61ekVAAVdFsZZqLqYM2MfWO1MmlxfX1SUWbll5l8VHKT5SJ31jonGWK2hlErdB0s87uOqv2mHR
LOOV9zdiC2FUKya5jzlpfWKXfvKN2TeAnpxxy7gBajJf3dmkefeI5hCoHf3KRJu1ABtuIPwCtAf+
okFqxCXzgX/ZiDfaR4tv9e3YZQ/J41qmupkS+GClUalzr4R7Xj366pG4jyG6N8UtjK6zdLib6k1T
L+ZwlvCqjJFiodl+y4vENAZrm6yl7ETKRl2q2OjTlYZfUF1htEzeqALg4/GDgtzpb9N6Ds2zGyge
fvCJTdy1rIwf2u9ibwUnQDtGgkmaowkRMCVBO8Qn7hecUem8OYrImu36//8oISTqFDEriiornKt/
P0pVHGaaa6GZkCgaoGaI61QDX7CV2aqvv5VDHCz9UvRHlyEWnOahMX3YDwZULXOgmWPf2fA7+dzj
/5AXgbkIgciuU0w6GE/Kbeo6SCN0LyCN8N8BPRgVYyEJAmJHt+UX/RJt9znkT6cVdnq+G0qnbbbM
49prFYtrX930ob0PzYPsnb34kqnX7zNF7KIWHy7Xt6PaHiPK+EIY34cAuh+LDX/3yy6blZesfp3o
luJ/s3vS3EyIRMLCk2Yoi9+9BCiLuBm6blyhMgbi7Gb9Lh0j+wvKNhUJwpVtGoMIy/HQWJYFuNIV
UwrrzGaWep/2RMWtyKo9shsJMf2Usv2lOtieieWjTZ+W/giUZ549NeMBE1Uqbrz3qECfeNU8syb1
pediJ859qm/EWQGcoybEOyuVGWxTGY8l1y1lvo6gVlLHNPJfaDQzZCJe8l2vNnSbEccm4ZWgCWTb
9h3HrsuJoR0U7ZAFh6LaG6ANIVmED1e6WtJZPLHXwH31vw+SYo0W1D9v+ZgPWbnopPdMVVUtRfr3
g6SZWRJIRhzP8E/lzAjXb5Ex7GephrXnlvZ0stuluGAPI/J2cH8TbgakaHBBYi3DeGFvQKeMIZNj
rexVBIna6Q48QGEVFNaa9K6Pa1i6DeE8y8hcj7ohVyeuNLJmc6vJjKVMnBf+BnkMJCxzNZ1WvARZ
8nJVwhGn2Q7XLkpPQPZjddSxgrzWuLb8dDPMsXXRh8BOky77FVbCMp4hh1IdRDn5gisx97Q+oV/5
Sgs5X6mcTRpcGJSkvtbEel8fWntvJ/oHlTMPjv93WxPiBhOu3sxoI+kwir9dVrXrNLkjio4qOsL+
27Vm2M4r2UmE4HpC3psGSczFHO4gq/KrrJyLLW09ifBptp8S9Nj8qQ33TLiWyNLaEdj1m3Facztv
x0BihmikL3rOGD41dYz6aCR6oP5plEOuc2+tZWsco1Fz8JqDUR+k+qALdk91vLsWG3b7qyRZsS4C
GG1yq2lt/i2MLVvag2Ff8BcTOrCTjCtmn5LSJ4l2+9FcMiDiCnOI9K/mLNXXO8/179+H56lZ1f6m
b8nYj/xik2w6WRBuBAtyA0fhF9O2jJ/BGLF6rfTLHqwDPECAUPhgPOlofdxlPBb4mD0ZfNUyonkk
m+A6Edjixc9Os+079yecOyyqvj0wWbjeMv3eFz0sQyeCrUGb0BuYljKW1/ZswVD8/ToQMOjg8uTl
SXVjXExtETNHcsuonGqmeoquQzogWOMPyFuKPzYdQgv+BhqHy5Ndt6PniVm7J1WxBrzfj5fKmrat
cn23e3LPwKZQdWcjGju7fHdllt290x+YkY7F+6YgRefkdY77c92fAVo8d3J/1vVTGZzq8jghUDFR
55601KKlgBrQjEvaoZrHCbuIGYWNAxUWyrwi+jPAWVhGHcWvqzffwWhHK/433+Fv/qObjvxHPVn9
SXfQk6VKYF6DELivFJrrJ242I1Lebl/5JpKI6SOmz25IeGQIETWsfHkTswmrdKOFd2T3mlO+UZZi
N7or89cGIIkBGEEdxyzRmONUiP9h5au8307/+dBBWVQ0RZd19TtO/McgVOSJlL+GNJ35ECXx+Rh7
EsOlj72HYWLXzOkwQ/VAIfHajWlMUv/ul9ubKjfYjMYGM6HbdeX4qro5cnJQs8kmmxLb98zfRCh5
YmX9QVim1qEzK5tiNq0BQ4fzHBlGdkK8OQKcTKRiG6EnfbV2ySDGueyXqGGjoDc+MoL2jvk4BC0n
jVVLKrkefYMls0SUm2MNVfE8/vKzX23+ky0xXtXI/SGqT9l7EGx1L6F2DDwYBsesPsflNanuZUfj
kIAfelkkDwarzH8K3lPxnkL0kPL7C3/61qdQ8V1k83XqiOxi4PM3Kp02ZYrXc8I4pUcnrRzvvBjh
ePHRUGzzVnMkSFEGOaEF8Mp6cdnPCdAXMbsv3kUzo7wPyUPzn3L5kbyeLt1ku6LemcGu05xKc/jv
Dt22eW0iuIlP44T+TvKwU69Zf4ulh+I/waGHSKI39tnuOSrPQnFWijNsiOBQqXt7rtPlDJydK4w7
1n8ocG/YkAUgBW0ScGp9zKFVV46vTYzXFupogYrIhMfbJr348g3Nhr81yqLAYTCd8JODk7C2KIjy
JLhY5ZsKi72/C0cyV69q3UTruF5LxFmtlSetdAxhS7+8DMnZkhdltWqkJRWnpjoZAHJNTnQcq4ea
Xh1gIgHluxgENmG3AE77besiTkjWjhxT9JexCzmjo+OUQGtkL+iEplDHwPFGly4XFgjR40CRUMhW
rKh9HA4QZ1E8ybUTIvSmuvepDB+e+AEcScTqaD5C7eZpF9c8yZy6Q+vtCtyC3cGVT3F8adVrRauH
fZabXeXgz0hzODBrpV+Xxpj5CcKNEGxgO1FM/FTLDay4HKS7fRa89wNDXSqYRanWJvXprRlfs0Xe
HAr98KoPgnYQKVoJDk217/39dGlA4Kft/Wmm9CusAmH5PcYSeBDa8e6Jc73xFy/SeK+56uT+ihD/
gB5AU1rpEdXnDo4L2WV5PfYJBrQ6hTZfewMDtB+3GK4xrjB4dlnP1Hu20SPmXBsXynRr/ajKex1s
mTX93xOMZIyj7p8PE11mQ6FKsqgrqmXKb3/JHw+TSnfFtC8LYVpmrJQRiKbTDbn1/iR/gGZgzJ2O
64vvPQXPvcdm5JfD9gSgf0VhlbGF0JzBHg1DdWpjMaFHiZGZnDXdJK+1DvgI1yZLSM6jcJCFEdgN
1RkPc1au/q4IAukssd0gjLcn3FvKjqVu+3dwVmEtpK/UmdTuhPaQvI41GkJ/SYur1vFgpjVuXeqT
WNv52tiUrqo7PaDwd1doThI5MTQ6qP23zrhk+lFegfqElcwCrOw6GxmTtSCvcUpYFiJcFgQoBEv2
NbdOhh896ShiDNYIlLyTpeMiUUenWfkVJnshGSOfXrBKsVTKtvpav1o4A7MK2yi9si8nyXY4y6B/
daB0s10jOfI8f11f4bXmUtWcBu84SPtIcYpiSy6VwgJtSRuxyWILXSWiGIDd8zacDt7azdcDVWn9
OuaAhJuINZe+Bsagrw24wN0axImermGkcR5HhWECIU+OV1q9rBj6SfEtb8dK5aPDfWALrgOwzP8+
RLI4Nnz+eYhGE5IhK6oia6Jhim/AxR+HqBPUMBLDXgVmwIt/oUNTprgTS3z1KKVLygisDg6lmw7B
UXNP3AE3EvlvZ8TDLzEhTz15q2Nv+Krcz7j5dF4Op8eAB9OOLw0BeHj44Tj9xE+QfVhH7nXoW+FH
CZ/Xhpn2Q4SYUPPn/qzFD2u0ySOWOU20NbnFq2uXhm1rKcZLZSpa2BvmrJBIhQflmAo3efp14/rL
nw3WvHdXTbqqUspeMov7/mpQV+mCqlzfxNy1xZsudNtW2nxvWYtN2VwU/SiUhwznBuK58052Ibn7
7YQSC67tsjLWrSF1S0DdXui8cw4TYx8+agYypF0XKj4EVB3K8UYOtlm1nbHVfQJNWJRUTZIJyPmj
/UsqLqv1HZDdzb63/4KW9sDy45nFr1C29Fx4Hs0LQnhPonus8t7568z1xsmtjrRexzz7qf1EOl1K
3irU8XZSn7ABFYZB2drCBIPerdGT3Yzo7mBEd7cBF919XOOW2nXvTmjSJHW3fU1EbghLkynqvWSF
OSXwBJz4EqzXOawo2I/d+5H4vw+cZIz3qv86cIohGboqKtJ/RQMbqzV91VXUqbApcbnGm0Yi8emg
iT0q91SRumerEY9BDzfElgbxqli2sJ0HLjpL54F+CMxj3w1MsEyRE8k7RS73lpVRcPteEWERJ1O3
PsX1qaxPhn9KbXHiGrBFtqmxKY1NmOG73rSQaes1qPlkOhcwgl+H8uJNvH/Vf4ZE9vpVUozln6Ky
oUe1usvhgh8D/eTJDzn+gWlNp2VL/BHznRtlIfIHHqfN2BYpiR9udRucryOCnDIQGMX+ETJyydjC
eSOZ33Y7kWENIJK+DOpxXYKNFzcQAnNLCAeORXeOzEk1dBPetyzuMQ2X7Pa+iEOzLpH5R3PMQrvW
ClMyLzJtvpsFylEvjjzKlh2ms3L5Kpe7nUqBCj/C7QDLlW6abOM2a0laidPOhcd9zABXDMdKP1vR
bdDvRfck7N4TubpV2j3S7haO2PjxykdfrDVVkk9ATGJ2D9KrvAMZllubfzgiuvX/OCKmZOmKZRia
jNDDz//xTDL45Lj1IKrTas4k72VHcRGX2yH7y2UzrZBsXMeXL515tWS4tff+Nzmm7PUpTh4xc2ru
6K5jkHCmQmKM3zzwh8nviFP6Lib4foWRxc/iiQubQkGoHg2Pylx5d3ywfo947HzK6SI7fC/g6Ypg
Af9CPC/WdbRR8Po9A+0zjr6q/qfq/k7a30X7SxZ+8dEpPiywi8o9928pOMXXhrukAQKpHtMZmBDV
sfLyZYxEBrKh9KcQDO3iWXCjSNCmqXWexYtwS88hkQrrA2P8bPHt6giK0fxtb78vhuxy+I0pbibp
qVuf4eszKL56/Quasm/9UIXPckX2Gu+hJC+KdFGlo/HwNczNeL7+VHQe8nOXr2aDBbGsZ1I0qjid
NVPcSeSfX+qVw1AGIIo+8BLW0o8g/JpMY+I5hG8EFsfjjUxVwP0ve2XZoo++h62yGhVlGGxJA/Do
oE3zeKXGy384IuroF/zPp4gpKySMDayzxvu19scRGWpBipQ4V0nHwytaegRqkl35mim1/cBfBHPW
LUEQspii/30vcgMesovgX3noybCUgiXiRWNR8XIQBpDPJ8wamQ9y4iSNXV1i/rMvv+TuU8FQJ957
jXqYk8JGdZcPR98/m9kpmQYV/RgPT3gmgNlJBN6l+FHEj16999Ytt24UskfBxYJKdROycwLF3tuT
/vEvkX5M3rNMsTXCcXJZ2CLei+NAu26y5++2GZyy3923NDwoC8r83pAEQsJ5+Ujk55bWgOZTy79e
6kyrTql/whsv48udFi5C7V2Vp261TKOrIJwHViMyht6dPJW7QyufivIauHdRIBb7YYVfQ/gFW6k8
++XZLM6DcJocIWTiyUxOQ0Jzw1iFrvlQzHd4tImEjnfsBBLXnOwoTLu0/8eh9j8bycd5xMQlqvOG
UFTDHJ8Nf/zFdmmSdKEOhbTHKOpv+25Pp3ZlrKikxt6n7V98b6xda+2YJuYbfHauuJo+vlOVG5pz
5fTAqwLFijaaRLZbApbVdrTRKdvGm8XuseQemB+UbM/AauYTeZgVpWOoWxhL7j5UnA7fVw/z71yF
J1Pa14rTt3spOeJlFvtLOMNxo7qQZ5YMHAOXUPXTT35Im+71rMsPwXoqFvUiTyl6FPm99W8+cKL/
W9Ml/8RWlsWQcRyzQ12GNAnKoZmAdWANoGbEl3dJZMPr3pKnYXXc0HjOD6Jhvm3w5x52Vj+L2s9Z
KHzOeAlEZDjM5ew5IL4h0eXOCzcyYtPIeH9yWd7y9E+w74Vbibefi7me1fe6M6dcFymuCrhQu+PV
rDad2Ni3xA79ZQywSrik/W1IJ736qUo/Bv9nOHwhTPKp14jFJStR4bY7rZfHpF15b3HGYmXmLsn/
4t9CimuWBZRh8xnQo0LuGaL7m42AO/1/Pwpk+b8mWMuQRUmxNNmyJBnH6L+fGKlpzUSXynqK2wch
k0pqQAqWw/TalqcIxTPYOgnPUuolIZjdvpMTXHiwa4npwWIBTrkQjD/KslYSoZ93RBNUlMz/U64c
R46n3bQv52o8Fd1jnQMI3ffCrpYpc3OqEWMkeOyF5/OPajg3xqn3jq20b4ud2/6F9pKofl1X9Ub8
VZ4y0hMYMMBBdE45icSxkraltqrZC9reNYjAHa3oGNCMdHS7YxEdQQYcZbTx+hCpezYDwkRjY4f3
3drQY3xyyXNUTkNQiuv1vNKnqHrolJI4lmfFSIfSbYaXeG2RnX5zYO4mWv1r9l30iPbIepn8E4HA
9OV48GUg8oGmwyXJLtzCoDb6A0QekFOvvcbWtbSuonU1rWsbXgP10ghnZdIpa50ZhCZd8omTId3o
3YYCNW10dVCh1tdrL17LFjDsYyWtQmtZSMsgXpYHU9rJ9B/2Th/tA+hgIyWWA+hqiBhLoV3JlDSC
kt+wzOw3urZIwg26gG/anDpaYcYXULKCue3GVJQ4Ft14DPq/4BfW7/UpmGlSLSA0SNiwPuUcgkiW
5T117XFyKKZTRTiO12TAIXG1a0MnY2E8dumNoERLnFr/8NqyvtdT//beGg+raWmsHCQNBXA8zH88
3qoq0GVfkurpzUhsDHgagujbgOetFH0MJ3P9xuHM8Qwq0J7rF2+KdBPnGBbOVncuUV1jCGt2Qj0z
ebZLqF6y4ezUIP3XHE2PVEy+a0rH07YczThZp5ggjAmXp/R9eYKnxeWpww/gLYtsOSfeB/LL0dvZ
4LEJueTCOWrwmxxS+zuV7mbjxAzAy4//aj/rqXBNRzuVJ86BuoIgmyv+rClmFfelCeuvhEON0Tye
5fIx8k/5DY5Zlj2/2WosI92NG6/VYVK9+EOOVsdcWmJ1TCFWTZTqqLf7cjjm+pnmk3p84hbCszM+
Lv2VtDpWrcSxdMcMd62GCX2n0OwW7INpaPIHhkUw4a7n9VvXRkuwykee4in6Eot375gGKaJaC2Cb
/929GJ++/YtzPHEt7KJyVd5MeZ3xjuCO2m1aAjDDR+F/6sozxWExzGmwSipuJwuJsgw+/XwzyN9w
s5+9+O5EttPrDx23pOT41Y4AlzzmqUjsD6Qz36QChXD3Fr9i1u9y0BYAqrjQ5EeSY0T0Y9bgjCgd
8v9Zp1ACfa069dFZ5iE6cR7uMEltjDrRVJSeivvJ8ggPYjOdmrS/0xlni9b5IX3Bx6uFqYm81uxN
Y11dm3YWZvCHaQ3G2XMdcsoyrlZwk+Wra13wHbgFHiCKTP5ywOvdCX+DGz/k6GHiuTu4Koy9nebv
TCKcG3D5YwKAP5qxgGMhbK1u52Lpw/UFCxgnugmDigw/cvuYDLuD+FCac1tfWfwH9/R1D/sPw/0s
UkozRqpLcBm8z7z9TPxPHy3A/oChCNmlsFYN7ZkO+EQk7b+kZr2/zslDik6J15v9Zn60cvwYaG3H
ubbv38TN2ph6pEH6GcfgpT+wVWJwfxVfdXzu5KnZ2xUhp3fOqbNW8YnviQ02xPjiiJREPrXZ3KEM
j9Y6jS+PP+ozNB658rQg8rmPV4Qwey3KizoxjFPXTPC7En6qe+dFygnVLZyUPA+NjfbIxaU1AgDM
H2X9w/A/S/XJEyn+EGy/mv/A7gsPEkf/+DkujFPrHfPiUBZo1IThts2+9s97uGHE1JzqnK7ncy+6
6sJZbU6qdwShQBw1GGeckAZenGWnxlrQy6ZRKdlveHnlk34GEyeJrvNHnt8k5WYpN7+4ld01VS/F
+43FftWjiWX8QPd8minWS98Nh3G8rJUF2cJ28RqQkZedtrS0VeqPuX432lhY/r31Cy4T4mdIUcg6
q0bDv1dBD8UEk54seK0mQ+TCTycg3ykZAj0MOVhZvn565YbR6Lu5/su1SZCatAlQ0PDpquvstdJI
7cZL3efStdS7FVgRfUEV4t7HrDqjZ24UgqL3swwf9LcQ9C71JViGEJS7IyAw4R/asezbSsay71VB
72y0NkWaceAKjR5YPMv09gantDho+T6qxvlP9VbN/qXDDDqU1Ofti/aQG4cwOyniqRNPrXoOynMw
N1Nwk2k/ojV8vPVvtEaLn6eeRKuknrA/AfzRlDOX0uCvPv/Ks59BQGF0+BFFH2YIVX0d1eusXhf1
mm+5XRuP14JWdkihfJQxwzDI9sHqG8+hL7DYveBsLjoTxqIrzGAhsW+Ns11ADnnhoHy4dC6bS1zH
HRskUlL8K+R4pshbIn/cibXc6Yqp3k6NL35lkdA+Ga4ccSLs6X7R5jiOh/kDuGzmTUO4c9Zepfg5
PzZQHlH8RZLP/AKu0X7x5YVjC+CAhCcaFHM+LG0UXCR/FFxq5Si7R14hurhHXonkQ4cPxdtV2haF
Bco4odrFN7Ky9VYgK9thHUZoLPSODa+LHt6k7iaxFmqXUnEvirtu3Whr46YJRbEBNDeuWlhrSDBQ
4NlXz6w6dN4ePKJyIAiRWAddmQUe8vLVQMMBPIWyibt1zdtg2tnfR7Juj2l7hACdaI7bOEE5oUAx
7xZU2QJcjO4Vz7d23YkTX7BNb+MuxipxsbXF10lA0ucSfJWyMz/PekdTHi9xKhTZFF8tn3uYE0s8
PumYmakmLq2B9NK1tQ1dcIGfF/fGwibP8kKkRI2EzbbzELRidkdbxjBB24jSNIJuRKYtnjXWWQCw
NloJUbK6e5va9567Ky6piWr/YhbEft0kfAAWogL0mgC2RItIs8I5YshLwuV6uyArwvYshuKfL9mA
820pp18AH7zfHfQqblYkSlHdhLn9rTCQo3ZPlrnDQ8IXMu57zNUWTqV/8JUdJe1ivaR2yywXWJFz
6RcER+iC2JXQK8i6/B03SbfQHghxb7dcPwjD9BOQ0OJHaz7a+G5EV9GccrWW21OWHmX9fHESbVvn
G+AL1XjpGpKj7p3HAGl/y4Ub28N8ob5uEonp5DhPnozSco6Nd6Gz9NOuxb6sEHOR4hwpHulqqUn7
FZ2fRz6MWCge6QwroeEDZZixBa34UsZcABYLxi5+nrGLmYutB9ifGSpSlZLY2QNZame8jqVxGsOG
FnUbAlqc/yjcmvrGe6HxnhqgAwiQR+4H8iQOl6UxLaWFu6tGMVOPppBHsRKCYoCJKqx9dxO7G5EZ
BCMwhQJsBllAbMrXyqxWab1M8+W6onZgjqWmoGb0DWr7ptUJLVSwcUXevisSodUhyGQ851o+/BPK
Oaxq39DMUe1SfKSaE1D/QPwgm8X9KU2IqI45Yfi1eBLlDzBNgPQF4VhGFHaOG/KYmwD2e8IOLQmy
9gy77QyvyUovoyLrTsGyYWgwgg8oPW71IzJ/NAqa4Vec/wzLr77+wc+zR21OuXdEwM8Og7QLA8cY
Noq3hTeSj26PpMTsv3AJVr0f27K7ingoLdV22agsUkeIauiuQLyAdfXYYJHrC5abKU4vzCrEmaXM
CazPyP3MjB+v9Gec/qLRcfUmfzkxqY0RSDt1tH2wUlp6LFiJbZEHDPwwExO1vrE9oFMnf04RS6hj
Dv/r6tBHzquD4bCl7CSzQ4nqmvHqQDa2RcPlY/T2XxqUhFNOpW3TGXh4DUY+TpBuL7OzBwdETBBU
cTeH10+eVXJPQ3vWiTOYCz9chuEoYrdE5IPr1JG+psRAtJpn8Lp6rSXgcRjfQWZWW9l1FLRL6Avj
4MrcQHqnTugnwx54ykrKnQ9Zvn9B0m22P7phM3ibfucTanlx/2Hy3OUfG7wLr1+Dsagn1BTBABDL
T6wQnHx4Y5K15u960JfV49VRLv10e9vVNsQJTTrptA3sfxIc7HlyaEd8O8mvdmcvH4Mu31nKZtpM
vUs/YS90SDjrMMEfGIyoC1RPcvcx3QznlzXrlJMrXUDWYyATSOgv+DZowpyBFpIa5qo0sy3p1gFQ
7T+81yc5mWKam9RtjhfygLL68O6e4k9Azt7EaaZMvRqrmO7uVY+Cr1y4y79T90iYczB/kFt8tZ+l
+IFujVWd/36CNjZjkgqqJTEXJnW6ZqFyRiul4piPc03KhwEGnbEoMaNPhvhCr2yt3/8sV+6AaqeU
XAEK2fQB0QTattY8YRVlTICoCigah+Db8RC4U+8Liy9DfTE1r1WOyr/Wzh1/vq9aWjd4sFjzs6zf
YhxroomY3sivmnBtvmTpCF8ui+YPHgTyLU1+cVbgvmdbc/Y3FoLCL98DKDrT83nXzQUKxfNVu94A
yvNWlCut621Ub1/KqPHX/YZ68rVZEvRbCb8hn7Te4tu1h9xb66CfZxSUx1PW8Zl5eEnjOv7b2R1I
D018iGRmPnvlM1UYzj8BOJju08/v+cgIhI9m0NNETZRGy1nthOzUig12ZxpENGU6ndTptDfsyrwN
Ag5mG5a0Uh99b2Rjs16nsQyN9v/QdV69jWNrFv1FBEiK8ZVKFJWoaFkvhO2qZs4U06+fRbnvnXkZ
oNCNbhhlWxLP+cLea2MTVOAXhNGJmAqCBFJyaNSnGD/04K4uCnpvlhtXsqqIvOJZjBhR944ubCY+
G2BapEVTKAqywDCak2AwVDsDp6vjpcBnebcXXgstdX3nTEPfnQfzR9BtO+4f4Ylzj7cDKhtz4NRz
Eyz82bHMXcPjdTjhKvZ4PN77phZYGuQdRJTiBnbXAxPbzjuT0VWAiczYG23CmU2MERqC0lbgdeir
+DXFfnipO4Mzk8wnD1of3GIOgvZS5vdhmNeSs6izbZCsFGEX4YCZzGKbhGfswqPPKbWfclCmfSod
oQBoABknR5e8E+Sd4e/9YB+wHyWYr9o/8RMWht0v5HMZ79HabrmqXdQOio/C1eaH6zK7Rll/Dsii
fJ1YZ6D0mC0RCS1qQt1m6zJZwEZj51suUaZzHCD7QVEEwbCYAeZidL4oZfgTiMtJQ1rJFfFLq8ly
F2KTY67GMYIlesGB0hDN2NJRkZf27LENdYu2+8gHBqvLPPUtLM8duHBgjR4e/gd2twof++iCbp9E
+0RRA7Wk2JEAzFgcOJzSHQFMv8VnfhwYR41PFZ/Pt9x9qf4ajXfUIrNbABUFKUqAXKFPI2JUi5gB
HosRzWX1WCHeMAeITpx6nHPPuP1Syh9u9nyL3Zq1UIU0r9+q/VaBwCc4HLKcsHK9oqhHEeHf1fyK
9rLMtjG2J36ZaDdCHEG/RsQDeXdnSCcyqosZcOiPx4NCuyE6HS0hEXrTS4mCSuTtbhF/Xvm4wTas
1ccYPf32axH4Z8Bzcn7XKxaaD5aeeoklYotz3adUz3BrixTw96h+vIo7S4qY8MhxzjwlosT+aY1v
g2RQ4SsXn0X61F+PvL6r9TUkWXtTp7YAhY9ZWmjHKHNPYr/R0SFY9E6knpe7JNsbHcFPB1E9CNFR
j44SAxQKwEeW8iIf2+/avANEGwg7arHmka36Pbw+9fgRtHeYcrq5xbWE1UjTNnDQBpEYAmcdLDL+
lujI12M2F7m+zGg3kFART2Hh6qPADTSVTS1MM0CAn3X9zTGxmKT89BeWbB7anKYOGtoRMUH9D0WY
ecjyI1VYgk92WO0H4SMHha8/ah9XPQ8N1M+AyFMmPEQDL4E/jKtpfHjO+LNZMRwYH7BjG1JC3gQJ
OpXhH0A9K8H/ipvvV/PNJ6rZlYwDtDPv74ILHa0gH2Zlgn198mLvUvPD1Nec2TpGnXFDrqa/bBaC
DV5ldlFq6w7KtybidhZZA+iUHez/KLdU8N2IuY6IJ/KMGoiq4jgWpzuJyQxCbDR7CPG4i+mj0O6C
d+MlEUGNV+iGLRSAIP/nzeoEn4OTJuC7ITDbEsQXpDiHXVk/ANbk9OMvITopMI6qdqszt6MXXeQ8
DMmcX8O74VhWrYJQtivX0KNc4jCR/AW11C9VBkqAWFOVIhpEI44Ehop3IaHonQezedRNaB9+aQ6p
7cLEKgG7EyyTsKPfpRb0pTUnJRfVMB9OHB24OQcSA175vf1BRbzmRfv9Ll64aR899Q03IMl71YTA
lIkW2yIn/C2iSW+y+vwYwpRZMC+LAEfuqKD075DyGY00oMffOajB+YzN9RcNgs0VGzr/ECfKApN7
xamXZNC8GQ3Ef+FkVh+eccl2CXdD/a2qP3n+V8z/evlfVf2jlH9mq1Zy6VJJHLQH4TK0Z7OeBvfy
0p/tvXanijt/2DcJszP3xZvbXBjCKraUb/r/xA+8ug3xA/2kM6nM69Bd0/XKb4+SenzFbtG6YT8P
47tJ+oUdT4zD3gYq+tY6U/2mva3jwfBR4E1C5+v3LDt5wQUW7Su5JyumHGjox3WjrQkZMCj6fb6T
jb4lXFYN26KtJGxT0s3krYdyUgKvt9U+NzyxBQllOpZ0AmzztUYEwQy/GT/gJ3O0YXYy/NNMOGbv
AjJSd4qxlRVntiAgBpt2sZIEbDjr10gG8Drn52b2wrYr32hvOXYdODoBQQUeEod0GeVDVD7Y8URH
4pTiArzg9eWd0/aEwBD6Ikfn3N9D8EnQ3bH+8WwVec28sf09sXa8v/iO/s0P+FuhyOmcCF+TtmEg
KjwCKCMLg1ZgAooR5rRUZgcjPIzFhy6CxtiB7eHym3eMInmMfiBBFQcR2XmwZ1hYJPB0tuAq5NSp
XPy/zZSXwdHYvEdZpGW8gk2hUvcBZAudsQTr6YR4QuVt4u9eBemtu/FbJQlccwPFNqKtPzgegi0J
Dttc4VGLXCYwjKYnlsxLOJTyvnA5xpVdNm5rFjzyprYwrsUfYfIRKfe0uuvxjdq0Hy+1clJXajtZ
5MnnQQtfW9IqEw8qMDn+VHtYqs0qa+cJGSvynjdJXj4VBB2iLWdLZoRCdG5kdyYdJNRXh9bYq8nR
H0+6dI6Ea6XccuEubY3XUX4dK2KiYteLXCVyJYXekI/z8hwd1ffYvLf5cJLfXtENbXvbm1366qJF
FoM6YcaEaJMKttwsIk4hBA/kdAlrBQ0DShS0GbaxKb4H0jvVYyyvyC9nxuaRDSmvhhzv4zbeE+Ho
XxTlUtUXiXRJixGEekrSo+Cdau3idUTBHYb2mCZuqsOKmhN2xRhxI1j4BNrmJPhukB4x0+Z7yYKT
WLLoZqN9q4a7ZPOR5KkRyOUN3vaAwBkLpy2oMeataBWFkyibSNlgDxjaDfPGBJyES7nOJydca5s6
WpD7tRHkCTDFkEQM1+1k21gUNiC3+ijM9vrSfzLJ5L1XqfsjQMmLorsH8q1gUl1ewIJbpfgIxUdA
OXwvo3vYXZvoWn3UBH5ktlBBGHQqO1gob1hQCENZP7XMxofyGcQnEXN87zQUtOJW/JRJI5IRE6+R
CjX6ioER0QKQg7yp/L1q2Y6A9mmc4/YEaH1myr7FK4FpW4CfXxHvfl2z0LOglSjyHOfv8CeJnJ9z
3J4i8pjI3NXvfzXcDFC9Z4dQ28XlhnRTQinAty0mbpbpaKVNOAZWVLzLO1crFxa7/nCJ9Txs1im8
S32NA7elA1q5+kAy15GDaQ2HC3FLKWxSz8YooRl7z8A/vMrNvWYcLeI1lzVMJ2VVKz+KvwCKbgSW
Wa5IuJDgeUoadndbDycKKA6IElJucI7Vc8e2y7wM5TWbsZW4DsOlZNX9jMtPcfxI6rtcX4vu7Plu
rx9kaxY6pbeqWU4gCNgl5K7qbN0PeXwMF2F76Ik6qk+5eInUU75IX3bJRqbYqD3QFsf4kCpr+YFn
CoOvJ91nFGmOKX16/lf9DmD3ha9S+BK6Lyx2yE5hsBJHpi6N6anwiGlCQYcVbikAyya+s51Dxg05
COYtbyZOisD8GMJdsfQJm1CXbPOihS5vkF7DQfT9JQSyxlmTnsLmlqQWNIaJtzQHQmCy7glgk/9a
r395mXlwiwhzaD9G5lb+Mq6Xr592HmQYrHfSej3iIYdhheD8YnirF3NFKv5rvRioTUoqUpD75cPn
11wDrM2lHW9CTLBX5MghONLryPc3jqDT4rn2sgM8ryus2j9uCZOgWbzePB5IM4BnkoBgSrsgTMo4
5u2Fnxp1LUkTCFmIJCdiBhgm8tqSRI/j7OBnu8EtOtIVd4B7BCxU0Vpm51Tc0u7qLdDO6wx0lXVN
HnY/5d0gTwdJUCMuEaY0HOGOer7FYegjJY1IPmLW2Kx/LLk/fLjM8SMHRdVAzO4ioBEJN7xgygzj
wwLFlHhcM9+FuDFRYGfvWJVqJL7Lkgta0vPMWwqvL+JAZuffb9qzNUzOa9Ln2EowBsbKSerOL/2U
9wC4DqJjFulrJrlRZTWmmxiXQb91mDXcITowS4ZAzIMd1PNXe+1nqM8Ptbbrze3rE8MNPywv8yt8
Q2TxK1LnR88P83UjMvOXLOcJKy/7fMWU9XAOv4ifHbHAFmRzIsIN5mvYA2StjKOtsmfgbnmTXsF3
Are/jN6lwKMvMjW+5DhxIuQrbiQdmwOYRKNd6/m6FFd5Rq7kSgLzi2ligSU0zah6zo16EfqrMrvN
iClmEH4Pj0LHYPCUJieceUjviWnvwim7l9nmcBahvAZHCeW+heScRTaDL4DuWFS0PW5McdzT/6ET
ZqiaGnMOvUqZMPRvWubvajMIFpwbgP8H8IzydpS3irD9TX2rha1AJnW4eqUrwVGY43hraRlUgOf3
JvVK5QzBLvJ2ZnKYtcfLvBhhVdq6v9Goz8hfomQali//K0MTCI6XJclbXifuof2N6nYEiUiyI5LG
ja/bwIdx9INdA88Kf7gXfLIBJvauusacNk5gi6Q5F8ll6C8RL7F3Mcprt0AXZhtW8vqWacPSZ288
chcsqUEl6xL2O8S79KpnnOXbhEFosU1QQDTL9I+2kpWdgAZVcSIZE7At4X9DtA8i29xF2T5OkEQc
ovYgvmjKWDWN3JxLiRH/vpwnhhMvI336IoUvio+teixUVNnum72gq3u2332yN/uJvSCRUBtu2XhF
JMZghYOGsMnfo6+MqKh6zeirVe0y2KjqRsJ6YVMDmc12tZJ7q56jcxRH8J9A4mmDdma69+KDBrXb
IjDjc6Y/4+x7lL5961qgZLAk4An4ZPzqVq67+J7zx7vr3Z2rsZJvo4En52LAr7qY2snIVqo495CP
fsXitkq3sclCGhgkeoLFD7wtFhRQIbg1sOhZbsmiIl0HA97F5XdNaMOiEBl07WuNCegxIjZPd438
HABtWYAVL4lDjg/TaxEdupYKfjL6sOtCz8b9O5t4Wj5XOYokOPoloFzWWzsk3onkQDiGNbLmeYaO
vESU5bqZ3c7jcOJs98YB78CL5TkoED4yYPoSZgGVPeOzAvlft3dS7o7l0us+vfpZA5eFwbiCieEb
O1DtqBLSebDg2MtnFxiXQ3sisrDa+pa/bCmrMGFTWiNpQUiFmpKqnX1XtBxapB5coktJO5nycTz7
4VarHLItK2GHQA5cs3HxkxV2BhODmLJCwYOEDD0ncqVz9xO+5ionDDFawTmcApU+9NOsWi2DlPoD
MZBmBbIToDFhyAyGDslx9ROVf1CQ9gxVw68vUZ0X2xIILtU6a6xNSJoiNRyBkvHKWsPmCKV7m4Fk
OaZgfIu9RWSeq5GvpZyV4jo8ZvV3qP3U2o9Q/HntuuSpJc+DH37JyTMmGP079r9H5VMKHnOQFBC1
N6lpB6kteiQYkaLNmJX8xI/M2nkhcIRbS/uz81Fzz3Zqs5PmMBxu1icEtuTLpFZMnISsv27RF2j8
3LK15nDj0/nMm29ekVspx7I5YozS+hMfmV48F+LZX4b+RRPO0niWs7Oqn8b4ZDZuxhE47157QGwv
cVt2jmUseun2ki/KZtCm/5d3BIdvzN5i4Yiqit0ZRRhVDhcyuzygI8hhyhOuyex9eoTXOvgqxuc4
Ps3xuSRtPi8+BzIWDrPEEcRNJG0SCWOXHUl2h7qkXR8IXfjXPwnkVvf/9U8a3ap9KsK1Q5QefRr6
M0iQlJM64L5aV0tOheZGmlt7iygGROnqnyo+tdmEcpxck8q6FSxk5TBGtfpDIPLk2fenGKHBZxp+
6u0nZy8fivJOpJNhLdvmG5urfMo3EjIiyxoH9A1nrbuUDESjp+F/mSxXj6XoNoUriy736tsG1u3a
xCIkCuHM7FMuPvPX40topoNR5mwctoeDITg+lIY/v796/IfjOu0/Ku1R3OWHSxIdECPfPO70p+af
OdGb6KMyHKHCcLMokzsgWVaCffhZeJOhsLfF6KcSv2lcNHgMxqcZP5L2HsqXCL0tYieIQWwKbULj
/Aqh7sRWEHmQx8kpDwlnpFutH1DreaLBt4i6LTm7bnT1d0pep54/rZJ7Yyk8q38+kOvD+abqN49g
603ppLDSgPme/63uHRNB5W9h+TxBy95/mMmH2d9KpCL62Qzo0o49HJSFFNoYh4i+IrUn51x/bUmm
IrWHrMnBGXSnirfQOxLkbs3Wq7cBnSm2X5Ry05oqy+l/tySAGszXBRpyK0nPDIFlAncNN5TPtXDt
EyJlbTVeCt1ndeOKrYodtvvpiv1PCnoMi/Evic1tdCD3PQcJUm/zj9RYddYsv8FvIVGVOX47QZDt
8IOlEgyVbrAJUU3egLDR3BN6wiiJGW+vLEU45uGdaqVbj+EEh/AJHWfGbDpjOA2PujlO9ce2DDfi
CfN6okDYWqbRh6I+wnSRleSpHWY/okNwmjExNJEeMN3Z/4L3cL2K0jUIznJ8SeVrFN1M45ZbW4Nx
VDkPv4xsO+rfaQzzCNrix9PIJmlVZRJPgufwhJwhfST106zAqH1WzAajeQHLa3bMwyNDbzNcv9AH
bhAANsz0i7UgLtjoi2sVV9QwJV9C8vTvOGkxMm1gxTWLil3FioH3r40uZYqn1pCKvpk78TPG+BNw
bowsFDYmc8xPBEsUDGsA59LCe77aG2IRNoJIORYLnR8zdwtxstkxI28W+zuLCnYF2OsZnr9KXHQb
g4PHgtlU89dfoUbl51l3ipPTqLqN6mYcbOHRDA/e3KsPuTKlbHtYqOAN7NmOTBiCx0vlg0TNxe6D
mCGWDKRv8WtliD4JGQJTIk0s0V/7P5ItZm2ouLYztDwvN1WOJ35hu21twOisRgHshBNPHBNITeA6
kXty7TQZJlorgk3+Vi7PzEOVWKo/BRWUtR1fw2pC99fVHk+Kr+w+gfQsl6wJ5rhYEIzqiG5jnL3I
L21OwtxbT7UfcsO3gzzGAgeizlxW5SphwbjKkreHXJvqv4h4UH+SjAI18dXpxdIUJKdOEDjdO+Aa
DhJ3rWyF/WX3UYhr10o1+1VOlOeUTTH1NdBOwrsoHZdEQpwz9hD6lAXxEXkf7XDsFKxajzR+BsUf
8GWTEUdYesfinUzY8oPjjWTpRpiMU5obE9yeBP2IY91OJNskBQ+BY0DVNdXgKuMDAG6APBjxrTvh
Kmkfr+izap6jvOpqtvxfmfhMy0+PLdtOGbZqsZVSJ0cWJdltaqughUGpLzU4dYQ6N/MGbMwa7IYe
2GXBWMcWlf+10ufY67tJJ9B9k8U7RveXfKsK8qEuckkmH7wtV8EFx8aOB58J80gftN7yIGvSEipn
zwh6xsr03+uDdz/EUlxSBOGSF+tDpO2ImTfJQiQl681lIq0ZhTqK+5sinoJ6CVeiY6RNqE5d78J7
wAQNFqCYMEJZ8nBBt5dZQwF2YmPcrlgj/WIq4OqzDwnF/ZBPsVf1MpF3fGiT8lSaF5ZR95zoIrZW
wDFixyPaEc0swGgUXsxZN4O4uTNWn7aB/UEwjlLMUpl1pFXiUHyPtoEm8hxz2sW5jZiM0LdtdlfM
Yyi6veCG1SmvTq/q5Etu45/QEMc7P8FVgsVzi4rehyjXoNmwjZV+0sxjz9KKB0ac8hb4UOiVhW17
Jjtxs8SeoVSn0T+pPhrFRZvYgS3QnVjeT8HnP8yvHb+OsHoRhUGGFSpK4xJF8SIlNeTHD294r/1q
MZWnVXwx92dF2AA0J84GtpqwEeWDWGFncWf7NeUs8m96eo+1g0Xny2qSLEh8PgGfu/k4oMLYIP3h
mzEMYOxhzc4FYUDFmtyaGJBVuqk1cudwvq8skkYhpLORQEGFUYkD/kheaCPhy7xXSxFJUw+uxa2k
k6acdRh55pesfydf2sVH2DUNssiTAWHH7Ijciri7fMio8iYABcKoCRuXHUPGGFym+DbmUfSpe58B
nQWg824S7lEWx8j3bkj3RMFGAtbPaPMsKT4Zoes3hKiKjBeYVwo4fNf8DgoJCsSI9mejd0lTnX58
unb6hv8SP7i2/7/yXYAj7sAHnk8puKMwSZboykeSQfCGHfL8WKtnkMLUAJHsZDKadwJQKa8ryXFd
o2MI1HNrNCs8yow6rBwPLRwWNvkUF8P8IymWbTSvkeOE21DYTLM1xP/s0jmuqcwvQnFV5OsY3dQI
1NutiG8I0UyGmAilb3p1VYQLOkUZ0adPD7NXliHDS20yKWqzreDv8n6f6Ps0OdTkKKGzXbQVZtJr
2l8joDDp3lSZE0+ZUWqxlOSvsHpisO6M+8xcKJ4tyXZEZVisX5+jshW8HXm8sKog142io7TbRtgN
5n45ycjIenky4rLCOeN8SH4E2EZ4yXtE9RNvOLoTMkpQLkDzJcOMeFOQpJ2de/1kXUlBbkHbXMhR
mrDpjVvTVyiAgXdasFW0DQdyqHNiTgfyGm0c8jRWoPoGBsoLzCT3lsMZHbQ3sCa1h3NGfUjx5SN/
DCjn+yNAlVWnb3Oe0Le/Uzc3FfJyWorUzj6lhem7vun2kCnSO8DTHunPQYon54XaTs4LjMNxTxFK
I9lHR1M5stMMoqOnL2nKagGAxTRKzpiAA1YI3RU7gK6b0yiwzIBDgQaPZ+2/EbDMYX+fapU6Fnw5
5iTk2VAV+D4nLT+XMCVEwpvPsnAOVl67YWRN58fIuuK0bbGo2b5v6wFMwEMIlCdjVrHuGFSzUidk
YbYM0RVPy8XDlN8EHbp/Z9nClFDUbxm2vrIioolXVRWd4B9jdmbMtyOklvUOk0Z/almMbknnL+iO
EU+7j3Ap9xOqtEEf5V+E8ayO54l8JlpDdhZYjU7il195oZBO82jIczSmhK1WczO1mQcrFW1ScCiG
BXscekPug09G0vxhipxhZ+yX2ciS5pYOfNGRQy309s2w1LLPXXZ/veaYwy8aVj2qpNPSjD5o7MhL
EsNboK4AVk4wRsFjb3darnPU2uhJAeK3X573ZTEyp4hCSbnAf6JBPEZfO3OKmZNpq5aoIONGunGA
vorGhYjEdGnJb/N/yFdPvQzQ4V0a7/Rmh3PK+M68aM65bYRnrzrN/NNYkh5wTKUJKdokRGtN7kkI
WONTgkxCOWJOt3HCcO0vaBsRcZs6zaSMfGNCkSudllJkGQ9/tO6v6f+N+z96ZOHKrlqgA9vZeCzK
P7n5PXt9z+YyG331riQ3htw+oHX9MBpuFF7S1S8xxwwmg8x/ARjRqTeW1ZvgFr3rHdN3VN+Z+Y53
jhcJ7qL4KKrHYFnnm5bz9C0Z/L9UHc2byzLu0adIGqhx9+bNa68ye12lmJg9ANZHNtJb1CPwolkj
ZwRTDwczBRZmA2X0zzBp8OchY9tG1EjAMSJjXaFdiTak8xE4iBa5aRbj6wpxhWmtuCTIVoea7IhI
do70Bnjd/iKmyyjQHUJudsXPC8tSC6ER9jDGX62Y60D/F6QbIjSjhsiMdY7r9fXFSvl3PcxOGWEm
ZCp1wAllDzXzi7mCvxK3bTMJgQi5QQ4MEHRwF15o4xrtkgVCODbiRO8Wyo+MhcHcKydkbwhB0ckM
ToP7mvPhNdFh6a0bzaW3FhYJKu5oAfJD8p24cHxl4802LQ+wYJt/KI9w09NOEMyCUikP4K5MADOE
QSnRiWhlhs0WLoC2hNKBYQ1JzfZeDW5SIv5h3wWbbWRdZ5ON+yAOUyjIjcQOTpgYzrSa9GjqC3tc
Ju25q+HSHbvy2B4618WFcFfDazBAynH9DqH1Ku8nszG3LxxUljKa6cAbrL14EWJ6JXYptIi03sbR
DqzVUD3M/imbXxIqGaQ1S8Nah8SI+mdCOqOngvAhPyzJ0nJ4ajTO4X5LJCAiS6z3xJ7Aook3ab0h
V6qINyFOJLeiWoCQJx4yrHLKrjG2ijJPqnm2HKuDJ+4UuCCJq205KQiuZomQoYE21mS71SwR3hsE
adzop4+G0d9027zj0VvIrCEr2n0TzF/kHkjL7COA4WRu1+tgtkGaDBY/EtfcSlxSNJBkazvUZMff
MaKhr9lSQL4z4K/zQJ8Y7uKw5EZPZIdhEr7AH0ZpfOPQmLh5Lz4JjdPITi87nwVyn6twInuKoKy8
ONbFcTllcLQvciVWP3jLrSSkS59Gq+nyF3eORYFNPlpXjKM+Qwp/wyb/5W9EqvGOKM6pzkFCQJ1D
bf/icprQQjV7VOUQRgdfYoDbZTu03WPK2sh+mWcRs3a+JMbQO4/aySMBFBqluIVYMRVWpc1n1GFt
btX5Ls+ZOerlRRrOZnTKZkfrr0mNUlvRbArCEdFJD/t2npNzww6DFBZyt3hZKZ+tH30/aRPuxNEN
3VYlH+H9krTdYln9M6dMaMiN9GzhbzXYMxZWLgTjvj+C1BU1cus2zFZ4G5mtjGU174l2oXA0L4B0
p+9A1rv2Ip/kTsA9BVbTLarhiYE9xCRjfGNqTdJLlV4OmRW8U+0YLSmimxwyad/AYwktXu5Q2R0K
ayiOkXBoykNK2cMxkzoFi35zAiFFgH14N+p1SLquFVbYUZ3ytY14N26ZudM7lsF79oMcKLrDaoPL
n3/rTjbXwhWbw9WtfF2E5J7nj6b/jMovTfruxp90/MkQjh/L6NgrByk62Db5UU2+M7xtI23JAtaU
dUp3FE1Ije610kkfJETvtSRUGXBrfzRt0nAJJeXYYShSL71npVlq4sB0MgCzyxYkuQUFGW83LzLo
HDYy5UYQJwpJ42tETtNjb0XlzEPCuzK+M+35+BZk5AgOSQ6EBpXXergc+jk166BSDl/YEJX8H1+Z
K/AytHMancsrh0ignISSC/XoBwe13cnBNqp2zXx4z6Y0FcSAA9SG2RRQm3TcXeguCUynu+wU234p
dkHmZDe1l8JCEM4z4TzyJzvL+uQd1xo3Bo7BsIs7aF+IW191QBUls7MsOiQ/Fybyv3uSfYY6/Plj
B/IY0KZ8ahOCri6xd3kuxvGw1y1k02pFSzVJfcDCixNhUPJIqTyV/gniu9QsAJr8QVGYnX3jlDAj
fM5en9uCoUgDWmgfghVDjooLn1D2rxrt72xZxROTlxlOx9T8mcQL5XUotHk8uxnyjdkpWOOmu7Yz
zPsuYMoXfMDwMHNj6RbJF1LUknC6HTs4bcstKjBS0apkXgW3ZvVHIGmABk2eotRGV+aNR86CBg9G
vLZoXxYXKQFyNXtx4OK1A2g/inYhyVx4dLj/cxfrGpzHl+CKgqu9A4wCFs9O9nJQPJfjUwi+nvhv
zBnL0SV3FgkkNMIwD/wv3fzaP7puUZqrRF20DIMDu8jPXYskb+FJbJ5x7uxCYTtKbKZuKU4BdiT9
Lve2fWRxayGxBQKDxDaO5gO82AbKZVZuND6AyGXoirIjAQiwVQFxGC8MM25Wur14LIRDjelB3s/h
Sg/+VChJqHDmwbAgH6RYs+qKS7tT7bHfKKVTjY6y9Y0JEirI25e58v317kPrthkU+G7xO4RlreJV
yBKm6yXihjFsidODos/w9oa1M4t7Dwy3vAdk6T56/dHizattbrrfy4R1NKcQqetAFPo54Ssm4aoa
GLSJM9/jmotJt5lr5VXyLuJwmaWXACHY7ORJbiId53PC5nLCSpnCCIdR3sP8sRKUJ/nG46pnV4PD
WLB9jeqX+DhbbG1IcKk/keDkbI48gBqZ5pR8xxFRh7gCxU9riAH1zf8wmaSOED7YQnLl4L34GfrD
2tJ2CIK9XQNhk+Cnesm2GutMgEjcvJAQih2ICNB3qiOrjoJhh7HxjIkCw/BM5Pxg8sHKFJ8Qds9r
atBPfgz1Y9QeSv6JZbey08ZhndLHTnYHCmltcsHiFtHhlAEC6ElYcc12wSji98X7vyYgLsR8Np/V
1AQskur6kb/AJg0PIguSqxf+Mbu/+cRC+at3f4LhR1gm6j5I9hUTa8bVewFFAYDkLet1KJ00NHTN
Q7hG6vXmev2LRVH3nbzN2gn2qUVugGTxp06+6VdH/1M9t2jJmHgPqBLnQnFp0NhQYb31FMJfj/aL
7EJExfqVFBvqttz28pXYfjbBZ0a2uOqGsPs4eW9CeDVJhZ6pzsAwhWmpspf/vAJXN+dUCrxL9O8E
lpqTakdt3HBPL4Y7jOtT11f9sGiQ65ATVx1//lJzlEyH2Khi2iUnSNi9zH0/CWmAavbZlo90F/3b
djAK7V4UKtfGu/SzKzVdEtJBzv3xY449qGSs+AzLz0OFOTO7eNFZCk6otvHfztD+IFQ/idlewBXo
HY1k9d+50iC5MveGAuPf+0jzz92uTFbmMEcnAENQBdPlzVNA1TfEEHDof+ARMi9CJSJlfOIY9zTl
d2zumQqBDcByY2ausSBIWVIdhHxQ9dH3vAqLGoOvRToyWb5wqQGlfIOLGKmEtO1r4hF+d6JqMB90
ohL4eGkDIeZfev0d4L3Vfg5WtyBSdQYsS6M4MOasiQjN+322y3do3ihS3yJh6GDVkKG+auLpsTWQ
+x5EGejTrervfnz3vfsoM0S/hZOSRMe5rKyzcnrwjD+5NAlJWDQj4KCHlWlBAL9asXGM0X5Utq6D
iJtPfajnEN+LyiJGJyrfkVqY3jIRXKU8NfIpxc4YnsUQpffJqE4FAXsEI1ByQCdLV542HRUHqpsl
jB7m1r/xFHljzzXgIuJ0GmrKrjW2ebAVvU3ItnkeVDtP3+fJcejcYjhVxTlSL6ZyCRzCJ5BADFaA
OhuOV7v/XfeMxL8vMEOkGrkHTjebbBCtOmfnE2P7Y+y1aQMXsLreXip2UtOWgdQG/ILLLjtwVPP2
dVsgGGjYyTJ/kTlXP5L8Mwm+YCc0u1e2nj24YePZtTLB5FtjfA+eBpJOoEFnXzwrjAEY13QnOT4l
XOkzKBRW057yxvVG65VaGfm4W8/E/IKk0b4geVrO5wlnfb0G1hgt1WJV9Vaju1lx1sTzUF8uEJXP
o3L5JdO/xkVefUjm3TtUFQvFf80mkhuSiVVtFdb0QNPhSfPhZpA4/Mv23iLyXXAb0RPi4SMnU0VD
RvlORk37pbF0rn6wy1fmbTRvunlLecYgnyzq6m7GNxnFb3YRg1Pru0VwmKk7UAgvu9ql9UrdAC3h
V4tnxC5tDDzIszWtY0oQSrjJ9A2w8IpqGTOMPlmkUmktLObBU/zOAkcsnKFw6L9Nt1Y2MFF0PCvt
xvDZuDpKDsZ4n+HX8banBZxFOK++k7QblTr6ZSOyCNy85lNjYc0z6zXfUW/mXbgh6QCjgDR5hsbs
c3wbVFgsAUQDccPoe2TobT3InWPVJD3QRPukFQMLTZwymczsXeK8xjktRGlXms2v0NaOAoGWUYt0
fSyqcKdogPpcr/qQqzfwq/rohbPIuHBiszL3Or/iE8VcCCmPOK653+94ZwBlFC8iB2jesb4h/wFl
Aed6sRCoraRHrXwV+z74q3R/6ZqT11Qxj8rBfx3qbzP8GbOv4kVsxv8Qdl49jmPnFv1DTYA5vFKZ
VJZKoV6I6uoZZoo5/fq7qLIvbF/gGmh4ZgxPu0siz/nC3mvfizWhCZRICt66DNPjJgJxW9rozYmH
0jhJJ/dk+83fVQVSebwec0wYtOg+wgXIuC/sQW4SQD+bULbMJNhHGgZ+7wNeC1aC/A+q+D7Ed1lg
jXNPOVv8UyId8feD3Wu2RYMPk45o5kUOS7cmc3HjITvHOIj1BpubF92V6qHqjxin7uVRU6Pxix0o
UvmLWFxKXoYMobrdMZl7PzFdOYnxI0xApQ3hVx3InYL/fGxgskT3+LXP+Y3pp+RrhtGHOYsN9heL
nG9dtPBDy6+j9h2+/vr5UpG5mzF+e87M6SuFT9AkjvaICf3oDrJ0lrSLPC19UrLAMFH6m9LfUJWz
9AHVNawF/KAMfYVFVuzLfv5VVSddOGh05v7eXAbhKZX3tbGvzWOeLHz5/EqvRbSMiq2PUUQnB3CP
CsPG8PAlt87IkiCcCjkNCyezE23dgkQLqeFW9Y6xvbYpiil+ggV2Yzg5zMv3AjtcRt5N7qa9k2xe
gbFG1J0Zahdm2+cEvbg207Klki0NFkoERD+ki+dtMfAGKuXqVX3dHi6DH1p/RJpI/t7fEqtRnDgR
UtH8KsvXV4fweaE84LnITik4reAMoGhkx2hW6R6bPbwHj1E8FSS80pox7jpht9iuFADV+nKJrkfa
HD5jaZ2/E8zk14rAGAlHCyZPFqUHPrfkKA6nja5dUFlXK68/+fl5rC4J1gqNpK0j3rNh1WlzXV7W
3nWz7CFR3r3io66xENLV/cb+opgkNW+wzgOIGEX4Y/uONnTJVjetLpbAougylJc+O4vGyWpPuC8l
VwtdCzs6+TbemgNJVVZSwegNjPPjDxKA9OUwruPRk4JjrZAFybKeziTEeUmrMdgm87ZwU3JcScQN
QdHKuA7YV6Myfuc/E4bCK/soAqjik3EiNGe0Ej3DgAekLcs6REwuv3a7BPyU9p0X17a4GmTfxJAt
3OW8NX4vkVl2d096mpptvo4JCzSABsUq8ZGQbQh0MVgxHGmGcA/66or3w3Qzpw+dMnGnnvznaWNJ
ETPq3ucrnt8EE7C/CfyNJayTqR3TlTXLSLQsCgJr/pMMRIbvVGXFioFbJi3J/qZzwaF0IoPq5X2N
s++y+UCQwzjCl0FF59eKv5DcyDCCGKpXstyOGnjPdQNijVqFmZMGbo0uY6NRc8QOCVXOoDL/2tI8
sMmxLrV8Tdnhw+73djlTM+abBn8UNCfrdvFUcIGJux6YSb73hZ067oHINgCRhR1y1HKnlrsg3BUJ
vaKr+66SOoK0idwGuwzS2YSl6CKQ4NRNCfVoU0eHbXMXfxbM2qp1DU/gPeEO88N+EdaLxbNAtEW7
LzsyOknBeTVABp2ucfZWyY/+G0m9eq3flWSpnqQvuEsZ7AVllRhLo16KHqvmVRmuyZvJN/X7Rf4J
bVDrKbSBLbqnrrNPX54136z8hu+Ecc3rWBrzsv0yjd9Is8z4Uw2+IsNVzNmoPAVGdaxeEmeWG48o
nBH8KckfYv4Rd1ehuIjo2YwF6vdBm+lwnTSiU+ATxN66Y0aDUgGgH8F1PDdMwlirwJ2jLNe3uEMy
jRHchi1H0vPfn/XXVcM/R5gMNjkUBlgmJyzcgU2sRwV+hJdGMFfG0c9JgMFvtQjGQ4y/DIl5hfX8
+FwY2JtZ0sN6SZzFFOM8wX9JZFny71L7Adb7qf1KBJ6zvV2TfqmQ87HDaVtito23M+6oU18cNUAX
0h6/Yrgzk20RuFnmlLyUOKPISV0uhAIYz85GKhUXVx4O/sEQd3W+r6wVaEVh10o7BfZrOkcrpLPs
U6+6cXZKW04+gtdlttca1PKTBKBoHccJ/IMg7ypSzVTIUHM5n1Cw9fs9SgqulWmyJfAezZXuKVWf
sv4ZVZ/Ja5aS0hRd1ejqQ2UR1op3DuMTNzoCIkqdTl57rHAiG08uet4XqhBW5qCh2Vmlq/abq9lg
lAYbW3RkfU6CIkrHnn3wERuzksCy32T1ZOaLiLQNgQg7ueDUpIq+3B4zU7DTHfS6+nBTpAcc/upu
aPf4srAz+aohnINluOKj4SvgownfAWT5e9g3lDvvweds+ScO8d9q+JXvBf/hC9i6Jrg4ct34HAdT
GlmrsyHxiqkczVmJ5gCWtlI3xY420wlLcU3myN+64NayO9Q2oz4rInXXsXpH1CceM3xwnZzwmSIv
k9iu5IUnMCHZBid52BIW3wwU0XA5Z8jbo9vAGLxDlLEYq9+68fsFZkr/htJu1b874SvpvzL1mWHt
MR+NdvMjO8JUuxWSC6NNA/hQsBuD6Vtvm62N9o0ZprDX5JVS7LsKttO2LNzZHtVwjIIk2fDmIo6o
r/gX4FzkNq2EETrSNKHMqo8msEn2EgKnKhzdcPrXjJUFG58MdEU+z0i24wJ/nU0EjuhHzROgvqq2
yY9ARssnBC9+rvbbCDkIc+I/HgRq7z24ElZlZJfeGmpflbqBgGsJidgW1VdNmvw/53UjjJhkaXJR
qEwFPobuoxEWZr0lkQnws2V96cX32Mxy5ebBImpWGgwi6yPyPjSiSctrkaHQA802uIbvtlfAYpWd
Ye/2l5U4JTVW/ZQdms3lcZZCQB6XJdrIBIfziixMoGFdd37Jh74HkXepPnGuheE60CbnmoGy/LVJ
tE2gsR2+BUwuIQGpm41e7SeSZXVMK4bsjO8ojKntLagbwO4lWxTty8UTz3J1UdRL1l/DgCnH1npN
37/02ravbVPBouBUdpn+hzc9vDaGzW9b6lvpDzsutjs3ingAc7H4xA+OmRimAlq5HoZBQvrrhrUY
gOiB+VV/L4Q77lb/DKeyjhnMbCXwr4YLwSn3p1X2K3V+VtmltWaVnSChCDnGbf1EnYsTVvqujYks
QeUfigjn1sSI4m/fF96+8/Z+P8cpXhKdaC+pHCPQR28GEuR2/GaetGvCWQDxFviItPaS9WFODfTz
Cauv1UFg37cO03WhrPx81YpLnfgObynoK0TiwVYYt2HoQD4RyxuUKRhsDRpNSA6PNHiQZjsmH152
Kc5WOkshVU9opHVZYGDY6CC3+ARSp6ls4cLgVyJLIDhXcBbjez7c4+TO5/DS7c9PRXDAE5XsYRs4
SHn9yOU5Cp8HWC0Qh0w30hktrD58JtV6QkbsZATZfAz/7ISouai25JHG/RCeW/0s0brbuwzRqgj8
0Tq8tCUJaPe8evRLTMMID5ETUUciJxJlR4ALIzv8C8SoBtYGhBQxqiWl7jH6E0soA4Di7D8Bp7bb
wnT/lyJNQ2nkk0BjJE22WmHAHqnS+3U1Y3nx1JrH/FOvvn3UFNbD0G46YlnXaFHswdxw5WJLLjOr
kXsjPdFWlsE5RUbcQSGaj8osHGegmCy40AiHWb7VC9znwnG+84sbH1+so1Lf8gnOXx7+j/3g7Udh
90kIiAsGOwPCfytsMsYNVC03UseZrxanQDvjYe+N34H+jZ1axqpbb/N4eiZ3Wn8xk8tyXvZuHQA0
csfeLVmW849wS2HMcVziyN7FHkJxDNHT2x9yS67EYDf/TIzvCfHef7VTQv1KSmcCy9yUrLG5p7uh
4RLd5r2m6LZRW+h/Sw0t7SII52NkdwURM2eI5821ts5a4LZwQzK7O1EB98ShRg6iRfPzJyZJlRwd
3Ea54Wl6CRPYNwnP4xIFKPNw4Sj4fxnBH3/O3uZH9RrjlUXt6rmRhPmej31BVTPO/PC82FIFLNgV
TuHemOZvAqVzssQHIvYck0s12sblPO0vXn5V5GvZfTCWjv2VL88Tio7eRUzfIecUjxoQoXgbNdtA
PGT7GYoIMBUuQgNLd0k9VenuSA0HfHRd2M24F8c9JhJv3FNQBc0klq4Nt+Ak4LNRHK9xTGvjzwaa
F2Vlvdg0Lou3pafDsAVch2noJuUBcVtrG2e7aOEhKK72R9Qbr3kYM8L4w9w6HnAG22NzLN4ZmlNu
O1WSowsbr9ng/8K7xuYJoGiFdLc8i8FHTmF6EjvsKBeT3poPozjJFsGYsGlT8eiXJ7spmTJeWBP/
9dL+VHAo4vjjVV4j3u3xMhubc6ucFs/U+6AoFbW/mvRzLxdPI73H6QfxfPqifXHhcmAsCmWhvqUU
ubIU4hWDJbNc6VyrLFtX8ZthyOaJ6w7+EbpTfTnMMfFRbSv1b+97TOd8duSwB9IOONhvFfCvwbPc
u5SpzFgbCqQ5u0Tb4Muc8DJfor9i8du2H6p8y+J78oW2k7owFze6uXl6FjUR4P+rpC1l64Pf27c2
hB9RgTPB1ZSrOVyslDLtp/YG7JRJm6/FS/iyui/K1PQS4tlVTqF8DPWF/vAsBpgffPXNlsFvrM7Y
OhTRefYccS4gKu3nLOmEHEHAsRUP+2kU3CuO2NrOsxJAAR54Dgp/34a7r6+wXo8JaZl4JSbGi6Yv
Y8LZqOAq2/NIcmYRue6DDTLzfpzyKaiLJNWms9e6XdpOvVap7f9Out0QHdhpWk/CBeUTsKthgYpR
muK9zhF/PP3cL9BAFhLUjgPBoS2rHsoUdTua7nCVuKvfUBmi4HK6urXTQTfoF87MMI9Vcxk/aiya
Juk1LnAuWgSPcD3273uLZfmnn342SCQjZBUgTfdlTWzZrsmmoj+eGcqOLTWGU6k/rO6IiMx6FpmX
hju0cnJ6WerQaKsf6Og0fsVMIhyBAxx5HveiTGE/jmC+D2kOy3Y/zAd5To8SjLYozwt/smWp1qaX
Ni9rLddrOl7koDpN3MJcI7lQlOuT30QUHIvdauMsBu6Nho3qIky2mjHB9BGChm8h6MDS2VvJtt85
QuJW4lbCiJoc+vYgw/TtT7TQ/rYF6zNsX+lOHCATENy0be6Ftlp7hl2YJ007/l2+B62Qb0qSPqV/
HEzjs8jWqbpy6ZLeOBcOQRJlyBVlh8llG63JpEOizik4BSFqD7wT0xjsB71iTJxzqjS5m+ufBNow
SeRO4WR7htrBVOF/HJX6kKv7BM2Bths7e/2qbQJQh9ecvynbTdZOsY/pbxkPUnBsnzCwQJn+GtNM
95RIb+aKiLJ61c8Ta4an91cmZU3WREYzP2RLpCjOL0NqqtxQYiAP1ZIW3W7g4iDf4DC1LpAH82tN
KDQ1kbkpGZDwPwAgq1mMLqbpZtLaOzhULUB0VnDjgVwRaDlQNTAt63P1kz5FXJXmTBkWWLLRZngH
JANjflygaHPV3pWXdHZE07147cUHtGxukKXf3yP9wZTgRz2BxZO8DzIV0c4JH/LhV2a1mV6JJT1n
Pg8uijRvlVk9z1Yd2nKALdXiV9YmaRyLIT/W+YUyZ/GP2gAxO1JwkIzS+qeY2h0s4dASSV3t5Har
+ssaWmh6jPW5QWn+nLLPkSkRLthoCDdu3QyvBOzGg5+5LIcrzJM9FgqmcG9cXYpXmoccd2L4wYRm
fARX/+VAvntZbiZtBc629FD3duK0/VM1PslZ+pGEU/Jh8CTZ3L9E/sUQKEyX5TSahH4wwy/Wxhdy
GmdkVSnZkRT1273OZ6V4yk3Ep4TZzBD/9trDBiF9x/2Db26d/51ahx+jDJxojDI6E7nkwqnBTLjA
QbVoU5fQPaLCX8N+wdewqpZkH/9S1VQOY4XPDmplVC/EWZLOPnFiHB4NZ/eys+aZYJ+EbcD4GzME
m5oBGcf8l2dJkZQKSTf/K0G6vFdxBwZz+CLYiBdBcM79r4ClF5itkqdyhiW0pTbTV1a2t4/l2wjE
uKVDa6rM8mB2/+VHai+nTQ1Ibrt0x28NGTzT3OMvOS8FMfN8KkyoyOIn5Uut3SyEeeY5CI7KHK3P
AJN0aTQupsSux5+zX2b6IdAPuBJFlKTsHO8FooLY7d+EnUa9A8sQ2pvcXs25pTk+fSfDO2/911FC
HSKvjwjrPwiUHYMDyAxk2Yi5UFcixSXGnSFJLeIIt8HjaLYhwTsjrRKeloR03Np54vNVMtT9kLp7
IONImaN3t8CR8W+wBmLuFwG9si4BTtCFFRJhcx8tRHY7Hutq0XcuoY/zB6Q2EEgWGF/KfBxjzKe1
+WidpT8YPcBt+X//WHoU+c/AA1Cu2+xQl2voLKTzyljxNrH8fMyhsL8NAUI9e5ESiWqLEOxh7WdM
YfNdNrJvMHhveVrbYnMD0B4TYuktOufhIg+BpdYhKybEcjbvXjd+2NdOuSDYYByhs76ryRTknV/1
5fpRP4wKBBn754uSXzkAxdkU81D+/lf7AF30uAel3WOsNn97/yQopSqhXYTXBda6rdett0qVFR7Y
3KUzybyJG9K8uSF5sdb7dbqQGpcCvhfmhR1QLCmItBedjjAfzxQY4Ml78cNorN9j+B/BZfiaGI3m
OzSjW4fJqXobavDsaO8IZgWXuOgGBk0pqU/BavJiYERCPMIJt4JyZdEy4Vfmpe8uQHWqpLLl7E+J
OrKDLuVXhAZk0BAIw1zF8bnxjw37YNX+ichq3wn2vKZMO19yYIv5zrOmyGHROpD6Masgj9bbpJ50
sejjhKNC+VyeIv+UsykBsxJQzYA5OYjz0Xzk1S1/Z8CHwbG7qBwg1hP3e5nslJ7A95lvZ8O3Nf6O
tM9meOCmw3ycrXN1peQrXVyy7TcsuvolsANM+ci2ZXBY1bnLr4tVyV+luRbBK0BazFyWH/lTePvr
KMp17ZzZM221Zeoi8hz/mG91rKEktTYzYziY1qGUn5lwj+tHlC2opBnb5badGI8ZFbZYXFk019jF
yuuAbu5RNA9dvUXDhz5eivisy1MYQr/qFCKlmEwu1W4ZJSskr1Ca9RUWI/YsnCeTuYakKZR7mBS6
TW4uwosAjeQuqXe/5AW/8rAvfUYRe1Pbiq2bo9g4kPZj1/0h3K4ij8XkHKG0kO5tA2bt/NtfGdGu
LbcIs4O/7Wz9Qy1gIV+hQ5D/mK8rKOaBN42U6SPwh7H79EhemdgfrwwaJDL7DfXdoncInp0Boqgx
UVdOMO5+aUHlCaHGeVmBoSy/e/3bXA3eJSmvYnqp01lvEi19DoOTVxxNYb/8FFHA+Ce1wI6298t9
om3Hcco3ZmSmtU9VQzk3jcz83PFejgk6/2S+lV61so9m0j+joZkkEqhH+Kbw2sFDjJHelA/lYO6s
ACzMh1fda2aBK2b+rUYs46FuDtlrVs01eCA5bJJcZSF4RLt613ZbonMKdBrLAfAhG6Fik8Yv9vkg
dNa9cydSldQUNrFoq1IgFtkBpu74HgoP34DC3cJCxeAi60B6MwKoGtbA9/ETTco6L7P97S9tDCtD
HdAiMjMVbgq42RmWd6z4YOZJqSsaaiWkZPtB3QfzRFsh5HRAzIC0Vp9xOn94u9Y6JBss+RbxzyCC
pqOQpSyAcuFiHQC0KyiZJcCZfrmYmAX66setxQM1ckdBLph3NWSsaT5Z4veU3Uh2yT4UK9eah6yT
59A+EP+h0gQUTF5D5e1ov4Ylcqhfg+yPnfAage9VKDZPVnxS4lM6i18gYNcD1mhINBFX0YMQNosh
vHA2h3PKNzcT1V0GXGkWqEdIjc3sbw3KxwzbsnTl3kXIafMCTkA2m4OkTBdDd++dfmYLkaPa/yXO
Q9JIQPiPhARVFwlmNmRdlQxrCoj5l4QEPWrjJtSMcp59swrO4+UtQUn6vjhgqrbfj/5YLpE7+OaF
cohdfI46dbp9SjT9k2QHkcKZDOIJwAfQMQKNyj5qC4YVzxhfSAsGWn4uGfgQCgXc8Sc0jOotcXad
dxeypzx8esNnOs6q/EjutyEezfwowyBlaBl/eKWtQ7Ib3MB3SY1iVBGnTiEx/N74Lm4TIAuM6DRv
GtGJyUofV3K/xqZQOMOIfM8dyb+O3ZECDUzxrtd31xEby6FrDq+VpKME/ewtFAwwDx+meWulj0q+
xDOzOSnyQTQh8h5AWpfR+r4RrJlJqyLjQDxV4RZ9KCJenzi+nDHPeptYlza/cTg2A94WvEdrnYqn
nDKjENTEcBY9xxecxXbbPX7wF1mM1m7t4z5ElTbSk6zvNXaJR0OMVr43i10STObNotw9CSyxX9qi
Lv6U1fcT8R1k096dLX48kDU5CuZaNKFXrgkPpz1FNJa75nvjpdaMD0Akr1T8Ef0GzW7ojCPdlSv6
GK63erqTUzC2uyiGZvJ4hU8veBrjo1QBad3N9hab14b24axGJ5IR0SiCdaYfqpv/8ixK+v8JI7IM
1ZBMUVdVUeRRnJ7Vf3kWvToS5FqXq7k87Ax5FqervF5R8RDOPV/elH5JsHchXa0Chf6EEX3csCZo
XK7jzhioyiV52xZTEpHh7UIiOqIN+ZkhKkbuoArtCOy6NWfvOE+LfeLve3UbtqAmXJIPBzYHFbZg
kg8Hjxk9O/yjPABduWgJ07sPTQG0ITRwnpEg4yg/lNFB5GBq9lzF+pMs60Bjm7rL0HWSaYUW8exn
aEBPQ3WAu6bsMe4E3DIKVG9E/ZM3Z8ANa2xUuyjXJGiLTs7LDpBS5rqC4Mly8h1raLGo5G4mUwEl
yvCptV8RXlXSPMQpjq6qNorI87Xp4w3fvyGuU3i7HgCB1cjz/Vr9jCforyMXK69kIZuyld5uMbEy
Ia1Ww9vLi7sF7zpeXq3bSN100aKtkVVEoPbQAD7hMAZfuUN8XSS72qDh2Z60J3stWLFt84RNi3m9
UDZzPzy04TSV90uXRBf94/8/rkxzShf69+PKlDVJNDVF1GVd+89HpB1LKxUknf4vQDmGxtPByyI6
sBwbPAg5m5EZ+l5Kb13jWN/mUBU7Fwgi7SsIRLLpPApbO0SMGk1qE9jPkbIluo44h6QEzs+jwnMy
/zTehP2fSMNPJqdMpTtx80mSicf2N3H0xPHJ1pE24xzuPng/CXVHSKyia6HaKKeJcjZXi21xIvfm
5yl13Uh0+9a1QB5sS8R/5RLfDjsKGUZOMhuqrY/z1lHKNVojtgsjS+/3yJnnmJGzihWy/h03v3sS
3tMpvDPNJoxi79m9dhv8qxGfe5ZVM8G0Q/vAQRghGEFTIaJvQkqY0tvPxmLb9rvep1y/jdIj6J+F
AUxnQfSgWt6b9IEyDOwFgyG2weEhj0gL3Qk6NqJtHbry3kCwGey78gxaODI4Ep35HEwtXUKN7VRc
zecvYVvj6sEZQcAWJcKwL+icrAOqhp/x/0SQXrJJSOVTgNerPteT4wtl9a1K7rn3QUzGTh0gYU4Q
UFDxrL60g3CterST2z50udXpjmQgaz8bVIw/CLficBPw59E/PMK7xVMvyXb2oBSS0fLHqI3ev1tQ
TqK1Jp6QtyiZCmOOVqnljzLNq4412+r8uMNJ5/4M4VO27C/geCcCzDpxCjAjcbeudi/AjiY5VJa0
H4kXM3cjPECTW4tB1UXxrsXsygiUPB9pqQwXNb3E7dmDBFkAxz/EJSuwXTBj8TBlBZ1Y7XgKYOkt
S9tzqE5JHCxtEphgM9081s2lqD7KF5udJ9FnJhFy4/e4/rHrYmNhtoxZFy/jgG0825yxAmwIbYBm
07VrIhYkrBH9Cpku3eIsKlYVziDAmpPgl9AQ2RWqiWipVBNuu9WdM/icjd7yW0z2S2ERkQtskNHE
/HseiTY64kSZWmaDzuGfHD88wCDBcP/+oMJqu3t90ZDU8leDPPu1zP2n+AQ0hji0Bk8hLvDtyofu
+GNVpsJk0tjkJ1vjfYHqjuBxEhv01FSXltrrHYH9PEImQiZLirrDBDKxmyVWaCuaHn2XIO8X/mv9
419zESbEF6QxybFVCID5jjLKBBoebTBhIZ19kQa6H6wD5nP8xRqcuLcpkV1BTIxnuTH5KdjMgLXB
BIJF/Qa/RLlE5cUazll8wowazzjWw4Yqxc1cHCOezoxq3YqTCZmL3y83iY1A7WwTUtG1bn+iOfAR
hqYLI7y/smeFX7dAaL1Ewyt+19Ze8BY57O/wO5K/Us7UPTeHUu1TnePJxXpKPC5YQOWzZVJJYbgR
g6OMhSS4m8IpoDiTJpOWkpdUuxvwQ0V+ZcCO28qPPnDKK9YlRKev/hlff9W3LNihrRCDOWsSlQ0o
WXXDFFdnNk6ZOqO06a4oK1DRLmZSsoF/QPlgYabKN37pVOZUPMwuaT6twF+HaLGGANlv1o4+bmnL
G/ODQnlgvpVfTSqk3r1jPqpU6lhWI9tB3qbBXJh5V6CQ3IU99/QRkOWoAtM4pOp+rPfpTDZvmnFF
cJ5HaCYgQW4nQCPCOKM8qy8kFUezmLf5dyxvcbQS29daewU9Vftlx6y8X/ufyioNFjJCk2L3RCUT
bez6bzyvLxKHkE7ITrug7GJ0jWBlEByD1CFo8vAKys2YLs5avY+0ndfs1GzLV3gqlYNUgXDeqSje
+P/D9HchTxDApx8hZMZNfunSc4gk2BGbzQvCpEInSXwcFqhdTTFtiCdZusmk2RHmOM/gT194saEA
kkAqXXV/PvkHJjC30z2o/EcM/giM3+Srkp/Ou4vVY2bTcnugu2Ub4hEeDXJu2EUDFy6nvFoWKewR
RHODT6EkXY753T9KSNQP8D9QPzBGFweXG2Bko3IaSC/kRIqXRm9jEPR7nITnlHXbsy6+Yvm3EP6p
g7/E/o/i/+V1f5IVpPghuiLEDAE3qceUkam6g1QDV979WcT3jE7QXRsbetAC/DxqV5yewueonud1
tLcUiCloyFoSZIyrYXGVHMm2JOsdZ4/5wYAdqrDZzhlhoUd9eUc+IhTrjllPtpUxBwix7U0YHdts
hc61SU5qc1Q09L8H6CHlTNQ37AP0tZ5eA4gVr4cHsCm4VPHBMLfhHKGJUX321eegfyqvLx8R7V0t
7n53e5lXRCLhke9tT4vmdWhQpololdpidZSRATIrQrKaMymeJscdLzoq6MbOww+SBIwD+T+4i1F2
iP22ME4e54MCOWSSEtad/RNK1uH4N5DfuAnoaQtS7AXlE7D1/lMH+77Dj8uPDquHx0V8gXVD2zyX
pSl2LKbq25MNn6wKzv2jhE1KACVx1khxCslYPyCHELvtfJ0hmyWUGufJpcH6P5474ySo6LuOXnBI
ml2N5qhzBhl71+SKEzG9QBm0zsofiEZJ5/z/JdtPwvS/lmyaZEiaLBuyoSiWzl//vaoPOrVsh6yA
hT1AiXHxIKNpacYpK/YBQojq3BnfxGocpPhOoQ78w6TWQfToP8P2KwvmpcKCxBVc6EACONFwA0lE
Mhj5T6hrq3Mfj8jcsE238KDWTl87ZJMQB0WVF9dbiwYefFmxC2mowPlvzO7jc1ciGMz3Hf5Gfs1a
rITQmJR1ScgAwk2+0gtieyE5t8Ex0dc8z4D7zb0wHKtyaTwHmAEw4/w1isgEbMA8C29deFX7cycf
CkTzwwYc+GMsNiYr88yFLaQd5ohi4FBOuW2Nd1RXP6RuMnCkaPtosYG8t0hggFB3gWo3DgVvP3rv
u5Qc/Qwwij0Kt0i/zy6hdNarS5hcy/5KoU5MoxC5RgQ7yJXBBvSO9JZXFSRKH1XlEBhb94+QnoHP
/Gl7R345r7ucrV/Ej6+zfmXmKxYAZNXwBmOdxqtHuAb+6Ow9RSJvBBCM6wGHWGQyE7NdTnbluOd5
BCIvvQ7a66DiMPoiSs5IPoPiWdgACMzH2Dz86iYRjQuF3t+L7Vap5pZHKDPllxt6WzPZN/p+eYCI
iKglHScuwlKPXTlGSEzHvy1Q1l21+NrH1zy+6sqlLC/JOHmENnaufcarGDuYsE4pedTVNPI0llFD
wBuGutdcfu1sCctEbkNopeHyy/Ux+Dtni+ATRrQYXlOEohEtmTFnlMyVbS1/LwN0foHbyJvAckTa
H2VJ9FmcTHzunmV4P1HEydApZs1f8JOT9NT0J808ReK5NlnYcxWfzoxXp/ASXwUjuTkb8SlqKHcO
MkOfeRAeShWW4pYhmbghnCoTpznjGG5sG3LtnWHu3NAJb3EMfwujkvzFsnBS4wgqokEz3RyG5tA0
h4D4UvtaAoOOjzi3KAQFpLYfnrFVMTy8toaHiZjzam82Ow9gEFGbqD/fqdhUKxAg2e3mEeu8tYkD
gJK4mqolJXNf5VzBFyoe7VlLzBqTjQV24p4RBvG3bxBLid578kqi1tlWwz3xH0l5q1G4eDZ+Wo9f
CL7fCKbojWAKjGVJzsa6Ktazmdofu+ZSI6J7PbJT2AD3IY9+a5nbttthycm6XazvhCdSQR+rtfex
t5V4jWnpBXI14UBwqBK4mqkSBEIzKMangbcc7lFdVCEnH7rONRUT1y6zWDggHflFEozBy5BfX/2l
Kh6C+g+8imHSnBxeBR/sKdeWU0nbOZq8yeR1TAlnbMBUMuOxDNZA0NhWAB87/8v3vrh9jfZDyG+F
chOJZJqFnr19Alz0je+s+vaEr70JP0nYGWQqlrs9oYUPzX+Y6q1BnjVeNJV840Or7GR7llMfvNmq
rb7v+Zp5oqyTChFk7qPMBjtKbIS617A+q6Rv7sdon8wS6yaFt7K9kjOVolGEmimsSKNc/THltSKs
WF1bybmx3R+zi8rPg42ksnWMWd5/SVlV3vnw/3HAW5KqTAnSoqUzTfz3A75R4qbTlS6bc0LX0hZT
bp7vEC2ypSrZgbB19nZsTeOCWgi5ysGjBu4vUkHexwxVWRxvWOW21aZ+T2eEiuXkWpHtqj1Lvhtx
mOzGOY7YehWgPzNWTINYqnN7+Na+eR194TjM1PyGEGuI7xDggVgZLsIrE5nV4Ea+WylQqBzEjEtl
GQL1spsbPsfmQa6kXN7C4UMbL3l8FstjJO8Z9hk4DZCObYLSKc1phthDExmWtbnh+s3QN9MryE+B
rJoA4flzMB4CqUM7ShTEgFTW5D8T4DAJ/GK88dIk5gu6VQBJBjHfbJLz4dRi7tITFAD7d9Pj+i4c
0laF2+aq/S5mxWxzbYSbScZ5+Ky6Z9g9jeDZtU8teUQa2pMJsv7Xsq7cXHegayqpXQuukux0RjPU
Hi9Es6iAD0pxkVOa0hlJcmw3Y33rjVioJ4QNSw18rlKKh3JD5hzwBeQcU0kJlm17p6ViYdVLz8Tf
FUipt1j1BLiB1UNjnt3a3uu5qKqFOkxl9/8Qdqa7jTNZtn2hFsB5+EtSoihqHizbf4hMZ5qzOInj
0/eiVVXdt3BRDRRQ+eVgW1Iw4sQ5e6/9/K7UMyotwrILRjl0Cn7C/DTHTeNj1+w12RHBthQI8ueB
f/IN22ox0lvadICHkLTNFIwRGcGv7VYuaDHYEax/7hXBPmugZs1exdRYF6yOpfG+3JJwR02vu8/+
NlTEPdwQeqmAZKXTyzjYTXbK5176RehL7aw30UzPeC7r8xPQp6dION4pdCEIHS6P5Uatzo/p+gjv
1LzFBUeNHG1Ga1ZMm+pdij/q/iMa7JQtFqo/Mvnk2N6L6KPN3nVSl4qbLFsOEJf4t6htsYT8KfUt
5m6t9qfYfwOrageKXThpfiink2030VZ67ORsj04lwcDSHbibcYIU5+RzXS7eIvF9jD8e/cf6u4A0
3B315EjInMEVHEyFcpCAJz73hrJTqC4Dv63JNFuP/Tao/P9ct0mK8W+tNuo2UzQUUzFMU9WMf6/b
9CToQ/FZPJzwsVc+afiANMQPBEiO2bcAO0ScY9a0UyFdZa58mUWOGO55BQO9dGrfSg3K1rqEwZuc
lfBkfCcZRxOqr7lcEiBXin4k3xUB6M5cj9atR7BtFi6nAxFSA3wW5UxhTZyIAJWbKLN6bdZremJM
lAVhDtfE3qOOIKPtvPhWlb99+Vdovni4TACYXvLz8E30w4NZtJziIfYqiXjBEx3snTyHRswBbodV
17gEkjFevua443k2Ms6VAyonc8Yw6xhDn1ZnElW8r9R9qrL/HsLPZ3Io6YvSFE3YondZBopjWwc+
wLFg4S4UiE/EDuL9+fUXWpX3l9vsA4pB4E/cZpuDKAOL3Dcr2FuLHFeG3zVbc9rlwW4q9oDPxhWi
sDg+Vz+WCDv5JfYOROfulDYMH24TDtBkIxt3Oi4Q3jFOM2ED48JoLtKdyLCt6LtZwT2H/sT5znjv
db63ynIBSpZLZuS8hJV97Swr7Ust/kJD2uN2MRdkq6EaRFevQtILGOT6pe7DjwWr/ZSpd2hTb4qn
F9CuwspZ79Pnrup8htyzPj7zBWZ77QVP26jijrzJzOcZ5aUHm7VdPd7tNU615w9qNX/OQzdW+ILN
uLqFK3V6V3tby94f5psm3mKDy+G3gigtYAKHlePOwbBYjwizxCXiUdxZTS1ZWXPggvaqW//zEyBq
8v/nCZBEUxYMXVYE9ecJ+V/ziCjV1IXUPh+OMVizuYsELjq35a6ELsb4jgPgnwoMZFRQEbl2oMod
v3HDIdfFDScVvo6WDWNGi5F/g1ib3HbqI0YS4np4rhW7eq4WnWuSaf2rfO5+r2oygcmTXE3BCr/k
cz47Egw7+spcJURaj5ADvT7ePA2soL4Ybgfk4EtQ4HVzTx7vvcAUHrHHnMyhhZsSd+zPzPR1YqjU
SR3WvYuqncL4SAYH0QjtT7ZASxTFTe8c0iY6erm5yxSShQRd1EQNRascp1n4K3n+LozfoFEdffwE
33fHKFWS7wXGfZpRYEpAtvTeHK0E5bHwiXahUt+M7Pbszy87fUD/C50l9J5LuLiWdjlgvcVeeRWH
a2Bek5Bn2Vtf6r/fevCGOxYfI5vxD00U+lMBrw3MFto4GQyS1chrMiMldpJw3fW0xM6lciSxmkf9
sXKqtQFgYbJQmUTH/7wwFEn696mpynYpCpQ8kiTyx+K/3Wnj9Lko0pLGKJPRt5jw23EtMf/H1v7w
3+ZLtCDMjYI0gEjsvLXJZYpuhuY8aAAydHDxTftIq0txCymW5rzZMty2KFQ8McATRBQxkXGoKZYv
mlWOFr9Cpboih6S13lmKFEOvzKc0OCL3ySF09XcpWcOxKqZ1zoFOoMG0bhOPQQKDV732BsOrBA9l
PoZWFOivpUkKW45Lu4U0shl/EXcTxWiCL6p+FqVjGxKYsItHXJCeYovxEpiW9gk/i7EFCVTDz9V9
3ERWyvVqcolMbQgxKmdFzhyZqhAL5VU/kakzrsZbFKvkR5OjPLzMFR/n5+PMl8jI0T7qzSEkuT3d
SaYfJKhlbFAHGEpuwpxWdRPiq3A2eyhvs2tZgIcwUMnNbwFNmNLB9hFtwae0K7qPFiwV3rZ5UyD8
N1gRS6hDQdlMxqF2xpPy2ZJ/OnqYL7EgR94bPNT82xS3CDmLYm8+wI9ZyjkM/JKBh8Qb6Uk7Jk0N
JGYbv9+Gef8BCOuC+pwrZ+w+Wo/7cjesxhNTUUmGsrlfiH8qX2cKxldZWMiMFho6Jvq3Thk6zNhH
t3TM4UhQoWxV6/h3+djSBdNjx1A2D+j35Q/wbTwGmkMbdhadZgAycldiJLhcrIPbiCYtWVfL0pmK
HZ8e/IF65fM6ldxneEJ/hLnS3OnawCCYXfqbfsP9HaRbLJ6IyOYRLXdgWk3j0IP325izy/tNoig8
OcVwiLY+3RoHfbit4rD5UUrJ7amT9gOzLiJ0NhmTyxHIbAlq0dL0C250cVg9Qarm7rsfoXSbdvUX
2Zz1qliLzGoO8cCQZP8qI9J6jqREUdStqiV99a0PaWCQcUHgIds9mBmNB1BbGEUn6j7i0cl2ghqS
/36AvNjryX5Ud7TaCij/xdZ8bGmyOZltIupCxkwGA+QNhM/lP5YCZB1Mzm/0JZ/5IQvPIhgOVCxc
734aSI5PLqTeX7TcdXw6bjSjfmSNj+iMRjZFuFCsQihlEPvcwF7E/qk38OK+O3T+hpnLW4zn+un8
+TMQ3FJdNHwNye+Z7FPPYGjWdPTYwmHC+kusI20h3rqI6ETVHzexSnJc7BFli0WUGfUsrpingV8V
yojk0wwRnP8uLOdhHnKwdLqDsyKWTrrFT5wA7FzSwwEQkA2uDtYF+B1aL22G30XjUUoucuWolu8r
n6CSxGEvPI6oE1H4MT1PdeB+jv+esj/z/KygEjBfNi0G58B7xM1OZ2Xks0eeMJFMestq9nwMn/uy
ADp6wNVptU+yV7a1vF2MKyxPDk/BE7CJ+puni5eiXlQLKUn7OLJwO34RLMESc2CuMPU8XRSNDA7J
8h3Kkx6eef8HlMvhW8cfVygsM2cwDqF4InUVNYAf2OZPIKkCB7NdZ/Mk0O1p9hToi2Eh1xsjW5pr
WhdelZwC3GuSBwxd1kBK+MnWpDK3EoTRPzGm9BLzfhv3n89hZRaY/5ZluKRZTUBw/AaMm1jIlx3b
8cNvRWkgOWg3PHloA2lsV49jcENbxU6P9zqnmYpshubJhQxS7NyPx4dqPVexcelt36jPvDHUDTFY
cXjs0DM8JKEjDyIuQMYYADcRfJ56O0FhZu4MY6+478T3hiKebewpcyOQYWVOZqvFMkeUDDFrLvZr
c0MHecIv6sCv0FVycE8cdPxaImjo54Con67DF55fNHsPTwABhqgqSnqMOkB4HnaaHd6MljaIZFnN
QAArTHeLyRdq1Cy7RcR/XrL4ppz8nm1l54Px4pODSMlmFDF7XzLB/p8vzwJX5SXe9rhmOkcfzubz
5uVRJxloOHSuChDcFfpkblQ7TXczkjtDNvI/ZdUOmWIiDiNDNd1p/XaC58+P0tlV6Y5wsChCFlvt
sd/5r5mueDCGA9xG1MedtBWyEy9NYTazT9sZEYdKgXOlH7YtFUdHwXg7vQ3tjofy2Rz6Zj/9sZMO
UIrFPJmVEQKlb/bjedYUNK5arct3+vvMjHlcSL6cm/0ihOZph7ogsqLBK1RviDZhtQnKTUV2wLgB
ZRdwFy83KPXSchOXm3atPLkwkPy5q4ZtzuUgJkLE61rvjaFJlDimtCfYmtOA7V3ZlTwhkBiDZeTR
BX530m8SIaFxCgw4rR24Ct62d3XApnQQubgrZxR40haGf11BZtupwS4v9xX9bP63BMX9yTe+R8pb
SkLCcGuU2fcpdQjRj8IeV7FvinfAoHgm200SLn1MaUsiMvnlK1lIxOo1oOs/Ss05Ny/lyMcEJwMj
gPFwEBqyyiBdca7GoFJg3yg74hG5lLDHVp6Pj5KlZ9NQZjsySdbjFVYzfLOHbH1gIkTq7gBiBRKb
TQ1Noz5HoqH51Y9KgxhTBVkHXX0C4BvNN8EBFFZyJQeb0mjRnhb1IW5XrMbF/OSTg8kY2I7FZYN5
3fTD331Dz5sb4wGSDDx+EhRgsIBcEdpbBaYHybOdbPmxubLmbma4vLtdPa/QCsVQMichkP4qfvXm
JYMNfc2pEQj8O0BZQCag1RYn7TUNaPrZob6wVIixl0W0recLAvG8cEJc47Hhg87o+G2mzk8RRo57
pbRRUPO9eBqmej7a/lWeZUgX14QfK8A9dSToS360jF7ZO+fUa9BBtm1R/JE4vMlaUb8m+e9EFSEW
u2nYVwRXrwDBvL56k0fQ1yz02LygYcUQAuO0Sp1uzfKSYi8Ve4X0Vwf3IuEH6T6dz5hplYMnasz9
yxKChJK7DEgbECgI9fBjvg9YeTbTYjZmZi2Xj/lKU161xZIrzSc0wOCOBn0AEZzOnDyfw3OhnOvh
8qiuz+oK7aiRr6N8RVNRyKdSPDbVEUHF5CCpwMyJpKKc/HRd5WsxwOzFdNt7OFz8g1O5SnEdbdt8
H+kHZTyRJZkdi/FUlCSIXipXFM4d3dJPzaY+JC4Cg8YyhQqM34QEghSBjVtrrhStx2it9HR4GRWg
jgYb58XwLpQ1bfPhOpjXyLCGu/do7q16ByyzHMu9BE0CVsBijrksFdB1W3X0RWcK9023fU7+qMwi
jpwNSnlJOEYSldW/ov6F/gRHiooqjx4IsXElH4OrAj+J3IwuIHAkPNTGriAb7p85i/3ibUAE65p0
Oz9j4n7ocNllh2nYbRRXA/95Z8somITjXUEb2lpvDmFgj11Pv24dOjJxkvIFnanendCZ9vLhFSwt
/lGF2SD9GmK9zjmnWrKlT+LWmTdUJmpzkhiF8OTJ4ZlK8BUrgPydUoA09Rqwk8Mm/DKjc7AN5S4u
9ukbpvTBPIT79pvsDSQ+cOG4qvAmYoq/ivEWxm8unugX0SwCIkS/CI8Iw8yx+wVByOh+vTuZvH3I
cxkBs0Cwiac1regKKAsYDxBfRKW0ca+qesYU8eojv9cOUzWQSo8Adb6Pw5tCkS/+Ek4BaeJBEt/T
e8ooAMyexm64JFxkEK2q/6we+yl0igml1j4tjlJwxLbBCasHMAA3gI16jYnohcJGfo8Jdssv0ncj
7pgSivUuU7YHAD23Vrm2j0uUnlfgRRySQ9Gjxoh2zDU3drpNQeE+hRW3eA1TCfUpSI39pB30/JSO
BMJepJB12/Q7SisqTVotoNY6C94z1gyKIm5YDm6BNUXUaOzDAiwfVohPIpxF9Ssv/r7v0l8peiVh
JlWqwlHInZFkDIz+22xxkMvDJ9M3hGHJuYhOSI5iZpqbOvD0J9XQOmY31LxE89rMn3ViBFN3h3RZ
RRcxu6b1TZRv3lUarqQWXPvqFsm3sLoBftOTq5hcB5FPbQb0DfLBbPaYZKX1Ar9G6TLKKgXX4ArC
PGnytnNKkzv/1kvqyG8p5tNqyRo0NySAFeXu7ibAosmoo/bn6spY8IBnQg2O1HTkEP2dzlaOTzj2
H8UmkT3Lm9TPsP48x90P5JC4NcHPfktEmpHK8yDfbQ0uKz/8raODnOySx35AWbRq9dvCvNPLTrqZ
tZxqMxUvqv7Y1mjeNPM2AOX5jIx3IBdxswtLLO7XBYyEeAY1kRtyY3ylPlcb9Cb1srNp2AHu1S54
JpBm1uhHprV+Gsmfgu2GIXfJy2WYp1Vzg7tfLQiPpN5hgjXNOYKM00Qu5ChRjrW0dtuFi3zKtKEz
yiS0Rcc2sQrBj22LELm8uy6Gs/nYqM0xavZ9fpiEU/sVc3f4qrlWyTaZk4SCQRN+Gvt6GUhfiOuf
lPPV0lR+RcLXY/wTQjK4xgNpsCFNBR/hV4OIgrRYcDOSb4ik8/nmWenWJEOOTL5pXZIZ0L2J+nVI
KgsOcjyg9Y1msB9ZqXgmmKhOe8tllDgHnq61hUvMaTcnufJqUEOFps38ZszWw7Ykq0NyA8kVORG1
VfQgrYsSYBnB6doGw07T9mN2bEaU72ezA1m2xt8V2VLkCTFdIXw/A+g+jc32sOiOZX4ah1PDGLQ4
F6yYg6bsJRwCSEqecxe2Qqk2bP+eDWmeepBUwfqcFC8sMVVtChvdF4HDxlYztpKxLZg05ruw35nZ
juJ/4WcLXxF9RipY6o4CfUj5Pok3YjKNeC9pwLM3er/tP0KGUE5qH1/KL1wOebzFXFc5269hhM89
zwvrZisdEM4uicNgfH8Ug3fWvFxvifuUM6cWLEtKZv9Oo8+50Z5FBDBBdYtz2J9CFWXHoZX3pcII
zV9UPtG/uY/eHI5/Mi5lEtMRtYFR1C6A+gOGm8LsSxjfbcFwMegojL+oU4TjFrUCZNKZuQO3VEId
8UPA1IOLNl5G55UCpqde9JOX0xDoTERy4TbHItoDjx3B6IIgGu6y9p7s3YXsVqgIc19WwAbMc1WI
3nrmwFIdqWV+1tQrHjvVbJKPtd6uoj8hj2f1mSbuKF2qnPP6+GDPyK0YBD0ke9vtLD05kf+bxrgK
tzrJlna1cPltsSbEYJ8x2NAPUFrx6DGSmv9/xLLJnWK0cI3Cw0QnNaDNwypaYzkV4OyVpwxe0rhc
pDMrINoDTwRr/y0Rmd5sSExChSZltqHPI22UYDOJvLLr9N4t7vLivljcRVv+tmNCAsmWtaPoULJh
0k/RvWAtUbZSy6E2A8aCVf6yNe0nS9nYLTuLwXFpOgFFbsDV4iQr52S4tNK1XY7PMzwHLbs8xvlE
afOL1p7x/BT7upldP7FIMgMD7B2uH0XZJPiXWotNWpk2guyr4fbwm86vMcydX0Ii02UBIbr1g3Ib
m1up3035rtN2PWGR5FLcYxz80LELImnmVT0086pmUIibHzlvCmRuqwAp6GH90fnwn6PTyqQezwB7
9mMsO+zHuBcWJM7+uBes7HvKnAYrD0wH2+AaSpQzRNmFV8GRatekILu0CNYofLLX+2RumGnMIs07
eEjqJJoJ+3o8LI/8dp9Y7HapcnxEB91uxdVzrasb0nXgraMsxX6Lyljfj8BDm42ZwykmYPyWiSeN
t2RyeGrEYX5qwNqq6oakc4n+2zlg8VR+SU3EP3S9iqock9OGTFsWLq4NXLEsOAsZIYx+NZtzgEmp
eQTLLRBgCvSfFZ22djf/Dlaw4l2tz5l45VBSzgvjgpRyKt+SXzxSkeDxSCGxa2Ow0hYaiH68P5Eu
12/DWwDghd5Ib5Hay/fMua9lgNSWfTq7nDM4RKqPLZZ5jMZizGyqgEsT3+5o3zxB98AzfaePjy44
4vKNzproCMxsdm0wO6lNrEcTcgKnqzBvgmOdsQbxH31jL2Haqt+VsJfFnUaZEu8iw8+MGV+lgrLB
+rqJW8+MNxEsqdaXTWg3ZGrspbVUuwpoNGUbMblf16y9x6Zw5MwtdFcd1tI7OkIZgWS2AZYgAkPk
xYteaYnAc49Cd7kTFiSvPaXH53c9UzUr965/6xlAF9teJOrAx1V2iJV9SuRduguuteyRvZ2SYWq0
y7O1YDvg7hsxcrCIU47V/4EBBzhW8g/UG6bx87iZh6Y6QZFD6AjnFqFjJngQI148D/QXEJ5Ip9SM
Gwhca8Dtvqk1DEL/yK4s4H88twA+BCAqm3ZrNzQfwzmstghdoyNXhh9/qZlvdf+WSTetu+rnplvH
4XpQ0GAuTVuV1gxNtJ9NCfa+gNHBq3QOemdiNPSj1eyJ4Vg+p3WdeGTrBGd0Wc/5X5DxIywJkCHj
ibQYiAqF7qXBjFMgC2I0rUVp31GVrYmdYhYPWoHfQJk8TQ5jfdycgMQ+ov6v3P/R4q9wDkRXHnZX
XfLu1IL7lj18y6QwgLVbvFFwzbKe0Il7v2xgxexQOs8iaHeL0ojybMKM52El4xhhK8y3KKxLxgSQ
bQw6rHSn78+fndBc3PMrDqMfjjVYJ/1der4Hz3c5uw9vVf5ptLMzVWuutZUL3D1XI0SRgbzpVVkx
JLaDO0zah0k+iS1YkiX+OA8mFh0x4Ri29WNOOXwR3jE/xXTgdDB9+9hqQ/u39/sh0Mndmd0cOKu0
TqDus5UuoMi1Khe4lGBsy3yX5biztpzfaJ4QPgyWJzCbT2ijHxhyiNbrykHrzEqktx+GKTcEwE3c
EF7WCg0KT0Os/TKEzEYPb5ahNCn+AE8Q1oqwNjaScEiqg1Lth2YHmKlrnHjNNq0Z/gS3v/M7YSvh
Qdf2z/4or3kBXbcPO2y/h4qqI7222pEG9t8CuerPE4KGPF2c08eZnPmp2OSdZxLqAaz2yR3mSxy/
dOnXIP2S2jlNM47fwh0K8ErbzsCEzj8etS3myfMwnSt4PFgJUWrNc+Zg4WnBmgVKYJHSo6wFGe0T
jE6CBwfmEfcrojgy7kmef3KtEKCxXju8q7JwqnoMTo5E84l4XQTr6Jn7CzBzYKBui2lgXJG4xTCQ
vxGR2Yz0RnpjgZIkgM9vtv9GJZzho0ozAfROeTRdwOivjUJpPORg+Z+0carnWs3W7TU0b9ttEJ2B
42aXeLzAZntoFiam5f4pAHSc2EzlN0V+M8xbGtyU9GbU5B2D/zzJ9sRWJnoyehrMEVhKh5m0Emqe
QDAAETDrBQDLwdNmRs2G7pzIwNCw5Pz3M/8dCL/V7HfoVGSqPry6vBXaRuwtMTgX90K8jfGV6QYz
ChkUA07Gn/YpI5YM39mbklwcpxz2NOoKZYUnLcLMS/FPCWMJRFBaLT1gCH7SMM9g6H0KsTddiJAh
Uqe335jaBYPFJVuAPq8sgZxAszGsf4QlWcuomoNbZL7vPg33dbyr9zXS1SeLbIeHuSlPRND18Y0T
CAXOCERyF5VgHVKAf4WfygRz/wNgFAt70QZtqCww/O4KZbsHeOglvGV2md9zEBvNdaGcbr9KkGYM
0iBG63NWR1t6A77AaoPYfJqR0ozwXo56bXKk342Ci8N77B7qva/vsz+ovsNXBt9XM2EON8+Ok8vS
H9heER8vJLj+ZyM51RR1d/O5U/Ot8KnoCIU2AxYF0K34+J4rOvrVHAXxr7YVDTiaYiUzdTQl5EbB
DdLQtG4jAmyZMvxQsXDjfEZu99hOgo9kBBhyl7MAT13+kX/3+SoJr0l/luvjGO2Dfl8bBJGea1sL
Ge7BibRKC8CPAZnGBiQjhRAiNqroDZkHSKbpXTleb/btc86OTD+InCLTpCbIDMf05KY0NiNvgtm5
RLgoLD5Q7jSGFUxfevyPiKkh/MuNCV02wYaPH102k5P2IzMIMV3zdvk1mXv9R9/gLoWDPwdkgTnl
eVKD+xMuivRB+i8sLEshz1iaBVjpDMjkprWnh4C96IR6I8ouSvjrdQZSiXAGUtnXglfDnp7DMOH7
LPR3E2Cj+vaYLBkRoguCo407K6PRXs0l3t2l1OOXmmR7Vp29Dx0n9i0wzzm4UMJ8mGpzvAznClvy
gF2Q6z0ASg0/0TJS/QLhusiIaEbZk/M91VxOfGpfKsBwYWU8Ncn6KP3p6FNFvoYuRJnLK+UyLDC1
77aW8mOOCcDa74KGJ/qf4UaDv4TmhqbDMX9BwhKIgf1nzHNcWCJTMth7RK+ImydKsjURKuDKNhj2
8U3iS38dnxxmDRie2ls+LaxGMCcZka1kYRl0NiE+ExbIYS7GKmAl8ZbiQjN3iUlui5zcWzIGrk/D
Jmowm2wt33594TyJKSUrn9y3clk5X/cSUzsS82Qj6bg1raDjDr3FGV8vLWuuhq08JAPaIhCD2qCl
R/Xwa+a+h7o4Lq1t805mAkYhc6NAA1i1X/zgJCI3zp3qENUF2YlcVYfNs4Ac5YlkBD7WFLAysxtG
SvBVlu0EJLmaE9sD+cyXoPYYQzYeNCUrnXN/ZpUfyau2cSGHynko3tItViX87LbhNPHb7G7OAfRT
e6f2SP/gwXV7NhKB6hdpL5i77HvYBCviq4bSNqFyfpkM6+HkfnMNewJtHL3QU7jpnsIG4Td5d0tO
ljLZoCdmXSgfhegv1E2P4YE/5wbeb7nEphCDMuzrlNowM8iCAiT98DnzI6711hc/QqZbRDSG4dLg
Gqf/FCoxWS+kp1mYZVrAGw8/AeW2AeFVnmLlnMc3WLRkqqfFRyd9aOmnYS3gam1VF5s12+MMo42c
gMiL9kQUZ1nOUmvB45dYcP/Vl4r7S2/ubHdqb31/1+AgJB6tp4Tp0X4Lsn2FSTrkcr4ioEP/5ILJ
U0GhxTlaD0xRceBuCkxOCRG3Ihp43zAZxxzxD2F+67z5hJfW8tlAa0MiCbh1Sl2TaOjZA8yDghSy
Q/e5Gp/uEXnopm2Z36254LJ6AADVy4Vub62IdGPa98oy+6a5BiPAvWfAuMUtf3kuQAfTmZXd9I4W
rnUuc48kSZ52VvustwyWCHtcyHUWAuZNy4ziifN3NqPNjQo8Y25MRfSTGAWIGW1Y9zxLA2XBxfhq
SR5ujx26IVLAjjjSUvwjuTVjRe4BTsUnRufVk7f1oJvHR3rpyKGAH0GHSFR8bs0wlnsmSfIZHZoc
e5lFbg2Jh1fbHUPnGNuv1EL1kyvnEUncQwH7zl+fs+6RImGMYrcQ9NugvmvJJ/4u6YHX70gFSkLG
whJZxvmelU24xkycaGdjOGYiEDzMijZcBeVhvucJ6ZybQQ8UKA8BRAHRbm77RV5juQ5kyC37hN3l
5xbInkYXkntvigdQ98BR54S3IA1XVkcyTnkUii89tSa3+nJjJrjzjqLfumR+Ny1X4JBAx69YT6v4
Qj6Oqds6ItVj2Qc4DRj9z7FrrCW+P3q9u6o54ol9bCFctQFpwFFKV3zWom4jPF8sVD7e91Fbs/dF
SIKaOTmDrM8eNwswrnBHXGjk4G5oVtgm9YTL2HtYnvL+cmRnimiMCC5bgGLQToqtnotmeU09l20x
tufX/PiH1bIsWNFfxF4hLlkpuisTMEbwwuSx+ox9y73L0QjBVWi/H6FZB8v5vUT+6R1lMg3eSY3P
laW+03fBGsrMK2qHfq50oAPA66FHA1fkR1HWEH8bMLFAraKcX6ue4oZKk7T5zCICFYecu0XPSFQu
7YcF3QTvdfnWsMMTCq29b9lqPNgzqYpem0qPeN3dCJlj2oMANyz0y+RgM95K1xg4heKAlltfRz8C
YrKMXnknBhbPGe+Nq2DdwvHr3K5wg2l1s+4hO/liqwKusgz9EIdzD0Dkeoc3c7RIp0XxHP6z7K0E
XMFz2UsCZiC/5cpb96YtfjX554tBzGV0cSjEvSjtcnU7VL5Ub8LOb4RtjRX3LD0vrXLLke7t1PAi
NBcjvWbD9cH86go62iRCzTiV/Slvj2F7PPEtPBBxxcNDBPno1kw8daiPrlKyjyzzdrbuMOhAhAEt
yCb76o9C8vVcJuH0Sin5dWoEu2lvIDwgnEGgqteLcsfUaE6SQLtDJeZT81Ldvsb2C9ZleTKVc5rN
zDgc9+V+mPYRpgZMQmgRCVkSVi+gPUGLL0WaxF3i5L/9q7bDEp7Ell9W3oT659IWb+NoS+7pDdVz
tJ6idVyuB435sMU+pB2N7FRrxz47VdlJaI+ZTXgFYWDGmVyxgBFzvE+HbZY4fxz70V2j4CztRXTD
RBB9BM2xwROur5B9EG0JXph5VfsDtMKHIPLQSup7P1rrR+KnGqq3NcRM8SOwsXB1g1sPboSihpuS
TZQkFgqpdJGYFMAUoKZ6QJkfvGS4fw+aHxdtqfez/GT6E0cr8QJ1hz8CqlUC40MEyECWY2Ij5X46
WjWdxBUsveZQxmgMMAAyuH4JymonpbW0ir8XhNPF2w75GpRmyebf8o6KlYMXMHkcEGk1JCg2Z+jO
+QeahKez2PIhzIqNdikVy1xaD8WOf5U8XdiE2g6MtBrtG+Nu3KSdw1vU0Fn7+fkRJSqdo+0M21BP
U3GSoQO0PPhMyTeRu+hn60jNCRmtMGQCk5eJ+5xFH6WTIxlcSsiN6/OimUUgvF750trN6LGGyvFI
wFpAXojl4JnjLqXdUmHWUjCrI0/lKc7SD0W8Jl75rugz+LmG8xkumSQyHkxqpmcHXff+YKcTFPcl
rELU5Ce2zKdORKpq/8G5qBXLqnYrrG88MPUFKpji5Yqndl7PxW6xLhezKFR4rFNjBbOkVo4nskX2
j3aHudGMUDLb80eFrkOQPH705if3dMcfkbTyjgiDqx3KlWg6qgedWBn1WMQrNYFJtHt0O4ydqM2q
wK+ZzEIMxEbna80xjWYy4iKY4x8cnwwSZMq67fgIbghqQfKGDpR3OBevoCAF9V1PPqEH4+97HjTd
mlELz73w3GMYBT5EqNKPnMvQMRtZ3U8ABSqYQXd9pzJ9AzrJS8oVnh04cSIbFWMSLN+bHm1DelLj
WU1JAqB4fJGhgEcGz9V/hUYqZs/uscD5a6O0BS/0X49HXyFyLmjrJm5a2DIGA6IwC5v4gC65yuO5
5eAnPiSYi3y6qU3rxTZm9OPforjRuKgT++g13fUxnjvLMOxUuT4gez0uanMq6mMeHlaEWTBt8kCr
GJFHchvWerv+StOrkVMSfjnfdfCmJ286rbfkreAGS+4zMIOOQeqabFfejJe8jWHcT7DjS8skI3tk
vSNECpbfRTlrbmY6FgiSdYjgcGEtujlAR20IePVbBWPU5MvVmcSVL3WEubPkhDJj746Cc3Z5iadk
RBR2gfYE1wtyABF2uL24gVSOUDAP/D8kxKKu/7u2fFYQa6qqwryRJUP+N+7SI0irso6kgM/ObTba
w2ETeT2+6CqbJREiSGt4cCaOfYJ+Ca4svlH31hy11Kg4BehCkDCFlkWac8wf5q3E36/5gTbznZFZ
wHcGmZSFaHH8yvrEfTGNPtDsCcwqBcMtD6/P9GxKOIP2Y39Ip5MRXQ7VNNscRasZ5rDuFcEC9XJ1
zeoNhsRR9tNqW5hbo9+pGtS/feX25S9V++zkX5guPsb6MzE/FPmO3wFoPII9gSPd5h4D+kbqZ8Ax
ZS83J65fZnKhrz80Z+WwdemndplDQHZSr6iEjJmD6Eg4yPElorJML5SpnL4N4XwibuWNgucXzdDg
EwZSCDMNWSeCoj7ZM9pwbo4nAH+Hm1Rfh8VFSdgGTk+4jvmtMc5Zc+ymE9kF8TS7w6fnJ9Xb84IC
PQyuGsNSSD/mVS1vRnLN3Odijc68kteYVv5ccuHcGyeNhLNiZRSO6RHj3KqfY/ihlffMbhUAU3Cq
/cf/5aIWf9w2/4/Jbl4vumpouqYpOo4c1tP/8iLUoVFkokFyNCY7jZjlf4oxkAw6E0UbtMTR84HR
MPDdIG6GnXqeT/t8mU5Y7DZIgZFZ6b2/6H05mWE4Gvb5r7b+MrWvtPlSF78E4XOoPqT8Li1ZMCpi
Z9FbWC2z1shtnivplxLbtbasaCzG8ACXJpLkY/Q1oiPQLlp9q2HKPN5D8X0IPpLVo7lEzSVULiMd
z/8m7Mx2JDeyZftDlwDn4ZUxB2OeMjJfiMwqFckgGZzHrz/LI3X6SNUXElBoCOqGSl1J0rdvM1u2
7Y2tZh3b+GjVB/2ApvqHZb/rw/3Z3nz2gou89ApCQFwuq/XB/VZsmK3ZmB/c/4zmxXM/M0uizTPm
egZLIGm8uKS8q41SbaICwPw2JoXGrxW3v3am4SqjBML0IFEHA6exiIWV2popRiCk28+SrVu1rQH3
JJso9AZo8Ni2huXkydFQrmkIMXdmRzPasarxOE9JhVmvVFgVvefUNmu0Pd6sHHHoKmmu38Oj+FSy
q7Hq8rcjMwXmXNyVnGPirMY1hwyQzf45jaCYvzORRBhBlTXNMHR+ObL41Pzl0UiCLGmrTseNRh4I
LDkufUxJjCEKZE8i6w63g+CEHnnnaKIyzGH3T7fsFopnsYqyg+wfoN2DcYN2j/MrkJkXRfErWQGD
TbrNDA5pV3mhbKL2VFe8bRSzc01Cdt/ok4hclbXr2LZRmU7Ekm724WY876ly1740/12uPopKkNZC
zIOnqjtmnUhEP2VXbi+Nf2qfy3JpQzHERGLNE9gu7Q/3j9DYWifZFk4Epz8p1aHDXW/O2Fs13Ay5
Lx+CzQLbxCxxEKzEE3EYfsbFysCcbnjPivC0y44gVm+j//ZQ32V6Xv0/C09KRtl8lyvbQdpq4VZ6
LmgKYmNK8YtTMJvQ2eu1FbdHNuMr1Vmy/aXBNlkMlWjhqv63hYtkfsZCUPcvgX6V/FtQCYpS96Io
0a+3fE7A3/fdhb9O8aXZF0c9H6lquGhYFEJgjcLwyiFtdAs86gxk//JkWP/9ZJiGqqmyAPvJpqUo
f38y+rJrHlXU6ZNqjQOKAZF8nS2QWSyzlXQPLwu0P3ESshQ4M7vHEi88DOh2OhIbA/noeji6uRvg
DsMpSb4EgxgfkoSwPCBb4ZoUwEX8kmRjtf7Nd3aqNaVQghKEMN9DdZLZT0J1l1dKtaKlonZWILNI
QEkQMMnm1cuYhDigsumz3CshRfJ7HH/fXxNfncs5YPU3ajdhHBRXzEhBfIvinc/X9lp0l0I7+1MN
vJB9S5Srk5/jbuLz5wj0ne9TOeN3HVZmuudqvHB/IGxz8nCdLtGzm2vov725uIbo1I47l7R4QjX0
j4bPDc9+iaedCgZMn4cAGRbP8i86qeLH1VrExL3jt4zYe/IW6zdL5gWhleka0I4DXmvXVNvSnTgo
HFyyD11weGpb+1W+Hlh7bTgONaU5qblPrEOBAOYwhNMCcYrkE8cKlz7CMepz1UvLDsAE5yucWXH2
MAlZP3P/JD+OcTbl+qV0C9W8MNj98zOjmv8V+1SZSnRFtRxdMxzOnL8/M77UZGWvF7zWmLNe3meM
gd4UIEQ1TGiAwHjHh4WUgifbkK2uWzC6IgiHUx3cI2Ue3/yNdkrj2fM5gXZiIfb6G5x3hbTB0Npa
oM3EYzS8ziOaItQd8fQ6+r+LEdgVMhJkuzziU2Mxbeyd/YQq+cwv+MbvgCmeAqDhS/xMYL6syGkk
9spkWnjhyzGuwji1v+z6K22+ApqjpX2ZfljNPatumXEJJwk3ARXD4tLJV3m55ghrio01bpJpq1+1
6m2F9bTx6FrJeqFLIkAi6ykGzRKHxxTnaIJtNHiVEkN40SDGLM12ab8Xzs0i52lfCrriAxeXRKlo
rtGfgoXx2ELMcA7YgBh19JZeC7HfUvcsgiAAQqYCO+SarTdEmw3KzMqCquNGAxy1pb+S4mPZHHQs
+VF3dGgCjRjIYQBc7IvYvj/XXbQgydcVS7ZQ2hTsEM8wTilz6Sof8MDJ97HRTZklDe8AboI14oI9
FLuOeCDCWbhkR1l5AXoAVBmvYIPsKfd60OzQXpHUHwxV9DlqN4vRSoAertLiO139TNmQrVJniX0g
wVzYLZ7WPO3nfUIKf2Hny2e4AhQVRuuU0Jabg6XBHOYv/qzSmBv6moZWq99m3Y6ygXFjp0fZOVIG
JC8Nm9jGtkDmTcE5bq12K1l4/bfBtA1w3K6qp1iHcJMnE9qRHIDXv7QUQri0yQqgj65cg8cFMxAb
Q233ZDJjY/Yv9APFEnSDvw1mumybJmOZY8qWbb9CpH85fRXbqPogSepJ23opIQXYd8csPk8h7wLx
ETEsfr2eUl4PGeMHtiOc1LXwVtOZqFKqSckIbfJE1eEKrhv5g3hNXOzCYLffhsYtG675zwS4X3CQ
lJ1MaDkAqEF55yFvvYJi4W6nJmxPj5ZzLAxiKJdiIfcA8y5NcYXZdvHzaxjT13iJsJhd05o+N9az
2zbeLsgUm+FBVJCE+uLgUvoWQMJ+rM1yZofu4dCxuQ2vC+T2BSvqfo1YwZP6zQMRJXCwt0BTpTAd
YPD6UFUXPs7k/JB/0uSB0Enfcuqs5GpFW68WU++xTHGznuzq2Cr7NAQqiXuOf/rONveTM96UQN5U
T6BzW0ojXKnb5pOq3YnmjHg/NoJYTHEGFQoZKezpL9/4eLTvD3LD9u2YfZnhfElLANPounnhKH9O
yx5P79pCH09XOg7LyuXTyeaKFcy/fDdlcZb+/TlQVUe2bVtRTJEJdf7+3UzHOpGGnHYvMaC/AI/5
c2+dpy2q5xorb0pPt0h/cn3Dx4wR/wk4h0XzZzHuy40tbwNFICjzcovlXA23TbMZmo1ZUE2yr6kf
qbYWZXfu/mGLSxuHZZUeKvfLRgY3llW0zqJ1nHgPKj8CXB+bFcuYm+/fwuotNd7G5BhAzho2OT0Y
kudmE7TIfajORjdaJ3vZv1X+bU7ZurlNCdgZ29qfYuEbk+0JJ48Be7Hf4CC1rc23t6eBljRhgFu5
Y3KH5fayBOsEI6Pd46tu5jh6OIZR3L7tT2gQCFx8xwkdPsmh7cdhH8LtKI7fQXc8sLRpUQHC82Ev
pdL12SvZS/O1qB2mdPHQyDJLgx09LNF74S8kFUf/At9JRl4ah7cmfCfMHeS97PUkUfc1xnr15AwX
jP7SBWqS/Lzb0bt4qhweImMP7bZXBfk5mrL/u1A6NhABKK7ULz+a6RH6iwj0NLILEFqtvOMvPiuP
KzuGut5L2u7Y0UV5fODWjBh79z+PxdJniXIk2pNEu6Lb/PPjpf1XFt0Ee6pxJKt8bHTd0n+DrGiV
HJt90wrv3/R+s+zt0O/NbUUw6oXALbLd9E6rR6FeHpgqkQicKw56Xd5KvniyYgXsVc9axF8q76P2
VrU3Obo88GSKAjow64gXLeyAfcequPMemUsJrOEGaHCArLhR4ltTBNDzOyOrqvlaQ719HeLqK77D
pZL4DqFA3Pw2q2HhTO+noXZ7VMt78nwnSohPv6d3lwLpckngBReORtqF4IC1BHCKBycB8xFTSLIE
BbOdF9qFkhPq1Gz/bA3nup75yZvhs+i4EFCefwwhUbmrOVGVfQZRAeMG6uKu0+Yl+qW7d9JLlN4i
9R7aH2Mxq+O93+DwoPtMehXY9g8ub5gqrs/4Ci0sFW5MjHv+tnEA9e/ikWUIwAh6c0i17/MVOxUw
1EEudirfSBnux5YDK2zZUDuSLoN8kVpzG3R9slDHRY54tbPITFwf9Vv+eA+l96f14WifRfqVTRwY
q/W+03fgjPr64XGucztWIz65u1rfpiQc88V4sv1VJv8ys6PfniMoCyiH6DTflvqh0dYdG0uE10al
JOUkKZfOvmr5Lccx4ZzBWka9V7MTemwiSu7qTcFlGBwam6NzGxxz8FAnmhCHqa0cHso+LPmX2SbL
rODOs0YfVzjOnG2tQ1QddsqwTzSd2ifKXWuh28Oznh1ULgpA8AIT0Ra7z1r21zAfNXglXLmMAU32
h5lt7RSS2bRMEZ9wi08cFs4oPGzT02n4ufnxrUOmDZglUQr73S2EHa3C2qCKxlBTm5iPaxRfZ930
ux/o6aa8jQ6rmisApoZabvuLuspnL/QXc3wrq1vSnUpXj0/ZVEGAbr3Epw5yZ2DPsg7JcExySJ6u
Eh/a+JDk5JE3I+abVlAv9Xb9xLv5f4WthUHb80o2Vs6r81G31mPsaXjpa6+FGp9vnqrXeb+Wvypr
TQNzGJNZE02XfDss8Dz9ejmFFzcoMx/uC/aWpdeRdli1RBM14kFk5Rd1PVUORrRw+KYta2nBG/nP
nxDV+H1SEZ8Qw4TlommarBjKbyvHJgiyKu71GKyrsDl9L4jYwlNNgsOpXsBWInc2rG/T+gebpOLl
d/oVcjdHiytWBXc//I6KiKv4vPLuHRB3QrLxTSHzGnwmhGcsvk2eF5AlOJETvPnqHrETl4rHcMQN
gq0mewd1MaCxOduI92zYK84+JcZSHKXiOM6Vcedke0qaH/Iul3eGBMF/G0VbiYWUcmDvkCs7DYrt
hBSVXM970s7aTHZmRTHnxYfTphCGXWnFOhupFPTKYPMMNo+A+9wGX6axTwxBTrP0vV2LVbdV76rH
rndPz5qzrHl4A3yxnYGjsl2Fz5UktHvouZxo+nPO3VJu/rxb0lBYTxL3B38Pd0aluRx04sp5RvJk
6oZpW9xR5hcH9hLax7f9132rmKFaATZlrJJEBw3RGfFGLx/9vpWPxod+dn9wXR2sq7uxX1y2ESib
wmQ4CeKPuv3cWBlXa2EEVsfdDEv/E7yw76Zkqllr4aCjKbAGW0MF+8ZsJrX2HjV35YUeK5IrBqkq
PqnBYcKgXslzSomjfj652vbawWjubMp+q0Mda/dWfHDMA7zq/pL3l5A0XDt/FFeESRhk2OaQXvzT
tHMhRCPMgReE0nJEOcNKV5jgy2aEkW+3f32IDV08pH8ds14PsWVyN1Uty1Zf//1fxu3A6M1eU0O2
j+UalCRyU/XcEQYmZqZXJyo+eaTk7NDMWKCj8kPFGZY28v6kwF24QGoidFXSIRhd7+T4gPPNnYDE
G8xJdqEuhxTR6zsfUVwYRFsx/eNsubEkIymm4yQAXEBVFJ0e8DxScSSaPMqcEvwGxMsdCqF28CNg
Nzq8JFf0R0yCx8I+GxnV8yKuRrLcrja0sbg1NnuW28NBUuk6Wsio9aPIS0MzwpMysRS31E8gCmie
gtvQ0gbbiOtEhIL2AkQGBW3u2yl/AkmCpWU1sMe+YUQkZvugr0vaDFRJTYtxq9s7xDUdkuqNRN93
h01gegGFlfgIiq0ORQ+XrLhHT3HfNbO7wp/RlFTgf+KnvO0Csb5GtiPJio0Iq0d0LW02Mm+x9FbR
pmrdC+ueU2W7j+V9P/1owakzyCZu8OKkm7HA3sy5hK8bZUVxA2cmtXsufCZCFe2a63ikLoGNfFWT
QKbnwQvlTdFvq2QXmOL2rRn7y0qTT01wLqvzozrDZjYfN1ZB0qnRYfDbPWrmqZdPWUBt0dmUeMeE
V9YX0ZrseTJbgogHGdKIDuPi2jtfQfulUgw6l1jkK6uWbUC9zLnBRtAYFnq/fE6dfAmjreqJnq3a
Ym1Za81aD7FXXRP4YOUb2Mi43RvtIZqpA2v3dW6tlZxQ6FqCC0FMZv1Em6L6s8Vvv1WZv5QrS88R
BP1joTXz1rrg4FYFRWQu/zS4QBNL0yiFOY5I796bsBq1w3IjvFtCfyMf48ONERiUmcpJ0c+t8C1Q
eKQWb62LJUY+1B33KcwoVSMghl0xZYdOyVoHhncqme9muFu4KUaeSSx7VCZGy4V+YQlGWiEeDgr0
9JTXhOzHc2/be9jqG0tfJ27LKuIga6e3A0Zko9zwqXLd2MJKImn0L/ChdfHIUQUj75HRHIQHiHHG
vZlW/ZtZ3WemO05meIvwM/JFM1Cy8wl2ric9kXQXiZOeFsEndn4uRabHnMLGPrG8HZUxC3xdJMI1
cq9UeWxoYhoUQGN7LP/29PO9zD2f4oq9L++s54xzvw4uE/bc5W6NNDVP0LdrEeXDpGu6n7uxmmsT
CbSctGsL4bdNWnbhXhp6Pqte1yR9bC3ytcE6yNnAabNjuHliWxfCP/O6msCjOPNBV0nZhr4YSfGa
N6D86bRsTmZ0qrWjNCBgnHwXevBrHAmiKRX0RDKs3KOCnpI04pl81VdtsvLr5cPdURFPsSh/kSQr
9iOUaaqA2jc6p2voVQe7XrVH2jrXa13geXAjk7qeZfP1NzhSdmmNTnfsF7MnEIjzpMmXFa2dr5ob
49XoYOsrXV8lwJRgBwfrSifnu7baP3VzNnf1LjC2drxN+4131DmQAizVAm5CdAPaEnwiGdOsS6D+
n6cSxfgdpWSqiBdiLHGAzcmWJSBcf/mgd886KX25hW2SHkjqU+YQdl5R8We76bBIilqhA/WysXq8
05pGjWGgrkvC6ZlXqOvGmHfZH2b2xxigUs2oZ9CtO+TZKH0DG2ni4ZeXD1oik6XSLuRsYfJAEL++
kUM0gcDCR3uNDkYnRge0z32s3ofiEyTycHG0q9Lf6v6W9LfYvyndrXrc/OlzPGHxkly3d3ttKbdL
6ylikwoxERpCrHmszCNSTY+jTFTE+2sqFlfTd1RkTBe0gEkfbk6vFps++1y217ScysGnan3xrsCA
q9ip7DXK60HgytuEalULc3y8GWLxHsgU4wznyDqF+rEM8ZDtnyWj7UbDZeTaHTaZAxYjyzjTPopy
JScXLT6wQiGx3d8Q3B/+bUS4ArtdsS+jXHhtkrENkHhXDo4DdZm0Rz9HwNtrrpNw7oRzhsbyX5Ym
mvq7QPH64UPSUhRZlh3N/m1p0gdWkcnSCD2ZYYfbw4LsMw6ke/ynKjFyEIETfbFZBHkZRWtqFdPp
jcoHLBvfQ6tw4wuKSkVwBhALhyGUFcIsr40w0e01mGWDoPiLBc0dFRa0H2y7WR6d+uikRSeIBENA
Z8RhlF55j0nh2se2P5fFpS8uRnGRiovpkyo999Ne3mXFLlK3VbTlu358xoJrAZ4JQggZeRx+EKTs
ffp4cwDbuB4YQxbekC6wrRnk5o89NpiF9viY3qFrSMEJF8QmJH1DjyrpxacHOAMkEGWiDkTNFSYr
Ap3qOlLXPutcwcIAj0Hls0l7XE14xyssb5jF0jl4nsfHqQiPD5Duyk4iy0y+bzqkhyI6j9DW6rf+
8W5YH7X+OSpfo5f77377rrbvMs05yb0u3szs6kQX9UBwNm1IlS7xeWoqSzyxxkGNZbZd4DdMvJR1
Mrf/VMhsDXZoslZQtmL3B8cSuVfpjyyeOshgCyxWCYLF6WkLMDKpFWolwBL70SGP9loA8PpY6Qdf
3el0aeJfRfhP8MGKEoUmONmtR/NSO0wq/C3WVXW23XzhmtG0eUcJxJv7eJBmWfC/CRr29ULT0RYV
VJRgm8O6YDdpzMfBBUxKy7PJf2Iu8IzMc6i+Drw48MJ0/UhRQ0mpKOHdGq6VRufXIlGPsnGKLsn4
YYefQ7WMqGkgjUB5wWMDFFlF9sJlziOG8R55yxZVPLvZs/vsu88i+qRhN0VIH98y6VoGF+sWRkeC
pvsg3Zv+8WmepfLamm8yJctMQxTH6JtgYiebWl+r/grpmXlcb/6cx8tJPpDiR589Z4nwKLTF9Vlc
WVUlf/ARj1/mJ6WltGdSBssjiyl2kNXLswAd6ttOhIMGOpQEk6CCQ7Gk5/BfvuIvxu/fx3JbVQyN
TiedS6byOxBvrJRe0WR4ZQyg+Q+0RZBK4NkeXB6JfMA5qp/vYsim/HI8fMNDab1k2iwp+KgFe2G6
5Rl3ElzLYpysMq+0v3QDG8Gqlj5pM1fmcn+VpfM44ps8VuWhK7m70XG6NUExLmokDzpn81XT/8kS
Z1gzam/uyhgNYXa/uB9ZsCr+oF02fok3mU5n9s4HJ9biP9l+Z0tHH6iMl7azoMdSPcO5zeecHIE5
dckBPrU9T2tggq/ZPMIJb8R/kIn9Wne2Az1U3GmzwzDv+je7wh57F2WIG+jZBhMO5cb1Wq1Jz65h
bKoSGM9JTw+1PRlU7pDItCKxY7xi2Tol84cBBmeyKhyhrsTd4pEvLG0uo0OTP8DUIjDapFH65xdr
FdZb9iYEF3fImEjzKeTEZBBQIiVYj8E60gU5EROpw0FenIfhFNWu/iJpYnHEImimNFL9yzfe+K/F
uPjGa4puGhagRFuzfls7IEIPiRUCHIOTKGMjHbeGStCvudrOG/AxaFtpsC34JW9HdpUvlykgI7aX
6HioZZQ2bc36FDSnh3lSopMVnSrtCFJ2KA7a3JF3TbQdjmBl9tQC5eebp3Tr2P2pOlgXl0l0qJ8T
rLDYY8Eo9pqLsROXqP/5s7EuViLWFGD7jGj6YHy1dzHY3T83neOwc84oi8g2NYjw2fZOmdG0f+WU
AAWRJNxiNejPg3q5o9QZczruM30/QOiF1qtctWar6Qcz3JfRriFtTdsg73I/D6U5fkA99aA2wkdx
nG2i/hp/cME0FU6MqVQvzOM9kZZWs02/5PgeZoKRqzSwD056uqSFGtqgzLpwTpQK0hb3Wq6GoXor
KHp9gYXANYmGRCW6Tqeyckxr6vbOY3++1yVhSlfp2Rmc08/WR24HuLEv832b7znaimL3DHbj1Lfv
Mhu0+uLUx/5nazKjwND2dEdcybR2NxLibPdZMDGZhmvPkTxN8qJ800oekdUnLCga3j9D5/2Z3JHn
3Xm8INkSwpooPVqEWH4oIbHgQ+6YAi1AIMPcFBwq1gqaRfVj6PlGeVnB0LxOiHDAsto9291jCrmh
RKLgb3TbvkaRSDvmL1GApKEE4iI6q8qcPgcILQlpNzfEdYjPG8GgJfIhVLMHEGNQVDM1WpvjWgI+
X2we9aRDjrcOtSOukJELNlS72r4Y/mIBA8JutaubHcxfkwg93eHdMWkQYQ9BzUUq7zdkL2nlfQXO
g7QRDcIP0BkDukay6GitQQBJcjYSmIRsKCJPgB6n79xSeFPyCRkiUpiESDIW97JAbseMccGn1n7K
/udgf9U3U/8jMH/uXEcQa44yTQxuborlbs9N/rXcVSZ2Nlezjal4oUS2g8yBG+VXpTjL6YlTNu0m
yHBbx/EwW0XSioM6fEziZKLJ8IRpOj1I8tF8UPMEX+FBFl1B8EOuqRnBh70+HmZkqcUOKlPd7sWV
mBntNeyEOlwXt46o1KfWUQX9+dDfdbR2EmjGJe9O9ryQBUIlxkuizZtq0Y8LIpuxISKblLuU8pYW
vj2GfVgTQfIR5+9N/g4/KFlnDlCqlVmtAFXQKlDVENIW8XtS7kL09AKcrNcuymLe02dHTcP/9tlx
+zGBPE3K+iN8fpEBTeIfg+R1w6agDX7YRJJHJWf+OKT6/tFunehAfrEZ591AHYGX/SQSIPPPHd04
dyN5rnBVMGcNxRjJzLeZ2g9lcarSy5jcQpdE2j2V3q38M9I/dWORVWdJYi5n5jpVo4CcYkXFlJsm
T+6dBK6WBindHBskZVjCrQ4Z7SZFs7Zb/L+xbCOp95/Mw8R/No9X9nELqPP8gdM5X3dLnzg4jZjd
G5frNzO6/vM5rhrC3fH7Oa6ZpuKYtirmceEO+cttrNajPKr73KKJi+3Sh0+EG/P3naI3VKG0+SyJ
UJdLkgLKRYNjSbld1n8EeTKZ4gaJ2iteMgpZUIQyU9gMrccGlBM0JfhOW6nYsmhKuMDwtyZN5mlM
Y7D0M286p3cP2aefVpb3HLwMl17gfTT6uzS+6fwY8SEG1DrUdK7w6Cw0vLLWIiyoh9b7CXQ2+P/U
C8jm3TbvIY8PYfVfQ/Gzdb4GGUlrmQxemnvoJYO2zmBY1ySTVlq9TNm4cKLOTdgXoI/9uTwuaN/Q
8mUUrsJ8FfcrPVw/i7U+rMWCJ/ZY8ETdLCAD9MUCyg7WerB+6qKblv41OMuZtCzfFG314HsEP6AV
RcyQlkfQic3c+QSWgeOYKBDZQKyR0BTlxewQKkfkm7eNxgFERTQ8E4AchPy2UCjUM/mZxF0YW0xj
GCv0OQwZKCRkc2ilRYoPbDZnbk43hr+m5uudAp3+HBSgT6ilH/a5dGglrOCH9w1DMfFh2muTfIcJ
F/BWSE/XRkWw0zZlQ5kHrwjblAyhtcLvvnkUHjMplsgAX120LiexuaI+NE9Iz276Pzoal8tLVl7s
4TwDLOlO6C8TGxAjOI7FYUYXZQbeQxVyLfaznybqbSqSMA+i0eFG7FjY7iX74mwo90J677iZxD/y
+EfEcTj8qOSv5u2ZfGUUW9vvcXtryBlHC8ZYwIJxCP8OtOA/vwBI9b+9AJpjaYqsIZSYOLMd5zed
tZLkUs3MZzutkavNqT1snXTfDZMM4ifYnVkfbViVCrlkeAJuOSrdOXbOd+LL3DLL4PN+x+zBBTSh
hYg7vjSH19olZ4280sTJ3sf6btT3Lrh/MO/A6dK1Y1q5lr0MlD+lDVpyhsIr5LU5eWTb+mXuaIZj
l58e9dnsL4l/ITHavSfY4Nr3MXyPsomsncFs+NPTCXxFxFKUFWNxHvXFPA5Aeqx8eu1VUg9zs7mY
yUkbXbaD5NkSEp/ZZRSg6nXRCRpFUGwNLsyEqLJdkdHauHNnPUnA/iwlIq4/m5XSoVaPIxRa/o9N
g/IiD2fVPIXtqdA3+c5XQPvtG2UXoDEJJS1uVqDhjcSLQ+A52ID6ZBdPbT7PH4G5NymwSY+KedCT
Y4hhCZ/CVB1Pbcc95mhT9axhkKR3W7j6R16mV9mSP0G+DtuL3Z96AqSY5uJ/7aL9nf3+eg4UTTd1
PobsJ35bS/mlotflo2ym8sfzDhJ5QJ458w0U2SlJNHVSS6AOe4M2tuzQvViKz/KI5j2WR3+BhWMs
tzjPbGkGONC2PMCBRoAGuSL59dKrC3nSNqKBCLBEoK/1dK1tND50bKsgyPXgClchdgb+xLhvr4No
TUeIDEuDlEaN9R2NYcbkleUbgF5RMMmyU2kf9XZrVJ5C95CLS+dUjlivmQTSh1f01NytS68cTiK7
i2R8lIJ99W6Tt3TWueEh9gLAyWmmGg+VIL6vJVoyn4v+scJlD7KMWkQL7SHf1fluzHdavpOlraJs
U31DpRNpevZW9fKT0PBK+vXd/9P4C79dAFDT6jkotbaYB/fWBmF8Ct1rGQlzWPYyhzGnC4RDYCzt
bBVPgThYnUCs1iEA6zVltOUgOPABcXIScclx2b2RIKHe7Dtrn8qC5dC2lCbsB8hllIX5S1RI7QJh
9Z+/EJoj2O5/PSJfT4YmSop1zD6O+dvOKpXl1EiGohE7K30rP86xcqm7txZuD8eHsHhN72p8Bv5U
4Yr8+Z0seyqCsVtZvHh/snMxgnMZiGGhAYwDTvXcobY45HkJQtBLlB1sX+w9kxWYUQYFZ6mgeLZT
IK1IRszA45YkGLGQKKOrGKFChEKkQTgXtB+K/rN5rUUV42ccTQrtSMGY6YiFllLgmxUkTimZY+nW
zFP+OME54fo8TdVt2E4GGjXo7mJ7MVxj4xLAKlaWmr94duLoVaqFPi6kfFnws6N8ZvnAGdGvon5V
Pl1Np3/6ApbT1M+pMVX2KjGoppkXIYEOQSEmyE6aNKGni5iJkJe0vUS8BkQfP1DzTlM4VeDZ+BGN
MwvTeeI+rB8FEXTXaBZ1/v5o7mpwp7RnDjTHPA2zQb/Y0hlz3HweBO58qwXes12b1PI6y+bUgw0F
VzaIr6jWCYtcrpywyGFVLNZY7NArNlZK8JA2lZ0ci9b5yNhlC24x5bCx2apHc6BwquJlD6SK9cNc
o9wE0vKbe0e0vAOUMExXVn8aqwOfVeSazFweDqDw6hyuEEWHwpBOjj7NWRWem3kv3k5dqMzU9GCj
Kl5x+TITCCwlXam0uRxQlMnCf5vavzFVnPo6AAf4EN80JJmQf3Gs69OoXt6fLkN4od2ycGbkP23z
BycxQXJtyy7NhOM0LE1zSXiXVfN3JyotXwgv4JEe9EiDWVaRwrcoOOw0IqgM2oyQ/waE5VHNLqp1
1emfn1gQjigphrfMb5qcy5R6NVbze0MYZAAP7x00lYLaze1sbeq3Z+U2q9kkyb2CH8lJrmef0DKM
n53z5aQ8xDdFvyjP86QIDlV0GrmNlhclPUvNydKOCRvtTVVt2Ytlowe9iq1YQmMQf5CaN+AmNlah
O6kTGCIzuTuMHI3hmf0YMdLIWJUh/wJC6wgNNuoIKx7MJ6If2eA9X0YyPKvZIUxIay47Huts1q18
sKys7uEz+XPlKo1rSxOYrBxf6t4Gi6lffa6C1ZvJfF8ufi2H/lb0VNxMIuxoxK7T+5O69C05PgTx
xBIsFIKV7FaICAYgzxKUOdIN5f5fPkbG/+eYMizd0JFQLFJB1m+xIDvS+6TpaYfgWyI9SRqs22iD
vYJ6LEdxTX0+3aIiI3gr1L64mnrDbYFPzuVDJIMq20W7hOu/L0xO5ri3fGRiohGQJnflRbewX3u6
tg79VYsE5SyrVOij/c+O6j7enllsH54+ox6lCB3ETPd7ia3BUu0IK1ZfXfFj1H+GlPMkrnZn4w3A
4ZU9Eux47HKo66sQ29+rAayRhe0L9NIwY1YntUYCqfjLrM4niGCSPKupny9nRT/b75OnwEki41Qv
+0eWLJJKNPWB0Df4ma6jcU2VoIJLB4gNEEK6gr2iAGl5bMlWJ0QbWfQens0h1GFFs04EsC9mdl1a
8HI/gOasimZ1WHyX8CrlJkRNd5/VSeOyY18b9bYBcu35Z96LZtoxJDnnp3/OtcvkzXaQLsinbCmY
ZfOQ79Bw8v9NnET6ZvLegxZ+HZ+VvpEsz+YRpRQaqsL0oa6sZPXAdtOv0nLdNZ6NqXMk9O8m+gKv
N4inkE+C8pNUA5wOYUfvtiaHf7Jll5kS7rxJ7S23WRaf2a9Hi29VCltmFHl+uEuJ+ELfpzkkmXBq
Tx02HiopaXFJsZwZOX4+c6vvzi52nPhX+IQFFCMAP36xC0JQZeOStlroj/TTQzxjL46QG1KBBp0N
Az7HzAbJCumW16+0vNbyvkuGS3Pe2+DUjl15lMtjphzy4qBMuvEtNm4hB459kgDzsGbYKd0+GY8U
J5gL2VwM4Br0pRGspE6MB+1rPDBBrudrmSFhoHFlzSU5ZetJUsfDVFeY67pfh+R4pRVpGx07D+BC
1+MaKZLC+K/QOamP+U+BQsdHkE836yj/ztWcVdtt7Ba189N2hGVqikY18FPFE0kqoTYxl6x6ACBP
z4Sw/diM6qZBe9ioMNGUyXFKLLl5rvidntJSVDXgU6eHT8A/SM4C5ziVBr0qC9L7T7xA/uqfvw7q
67b+11HFUHSLK45piYCpxQL+77f5qpI0w5RDxm1/Ew18hea3qVyeAoW1zBuFD8pLK2PHSY4UGDlB
HsJfkbyCGo5TmSH3m7icGvM4/0lkELsm0DRe2gBSWjFhPX+ke5A/sWz5vcuIofL/D2Hnudw2mnbb
K0IVcvgLgiSYc5D+oCTZRiIyiHT1Z4Hy6a/HPTVd45putztINPCGZ++9NjQ1FP7CWTmpuQurY0P+
be3ctXANz7yelyY1GxLKDgrRTj4gimGhMeCYevR5gEKFK3LbbDTrQ2XxmBm7srpX+v2+ofhEsrPq
E/o5ZXwtB3CRXpaNR+RvGxY/2unweK/SaaiMNvq/gkZ4TqhaGmeAzaS0xvs+E4QYtytbI5U1oVtr
LsXkwrl/XEP7/H3RqikcHkanx8DKQU1VvWK6WTDphJvbzw0aa4z1gtaFdLFYmIJrkQ4lAMtk48xF
LKVzNyVlOglossLsdSQFAqMSNS1h7jNG1cgvMg8ULmkwuTH3JNemGUAr9jk3CrJWL7pGN9G0Tc/d
t3yHBidHOEjOkJD7yC7UPa/qgByfLlHBEJh5h0GmfHvMoGrMAd7YhT+NqvUN0ewEXcQIbw/ucd0u
TX/AAwkHgtFHQIXs6Gsb2IcHumBYgFZqZ+UvGJTKsPGJGPP15HRUXDJ+KNfKugzFmACBzCZNgmKr
lxtBAmK9BjVp5dSNLgNaN2BMTLEpPMtpZ03VaPagj8KbJVx18cwpE18/Jvqx0uklhzd1tPyDDCWj
2EnTrrpW4inDlbUTu30dnvLqUtW3Xnhzib3UE7+elN2baLwX6kcdf6WbfO6cNH3vPQ6P7iCQi2Hg
xiCa7lNppUA2llawHkgAtBl5AHpn3VR1MD0bz4M+xfP8r14G85+hbt43+i91Uea1wq/9Ry1UJva1
0JS8b1G4Dih94cuAsDMhO5eC1xv2hPQLdjdicv1Ozn50+LhoasciJWKOWhK51ICB43t9LGfDzJxL
s2t+X9FkBGoiRTiAlgD9llg4Ic6xn4t595guMfOJrNl3mO6gzVvxDUunKL7Jz8vQ3viF2tr12R5X
2t2wo+ruy28JUM6RxZCbFzO65QBM7WF2x9npcenz0DRW7yu+YN5U1I6c1R1oIis9r70ILW2mB5PM
JoNMl40vLaN29azWq2ZGUQbqfQ3MgX+URBNkYLy7M2xliPG1sxHAKNk4bnXkVHulUOg64R/BZYa9
lHsP9lKcburLXooduxz2aXEYBUIPdMNWt7ZDtlOYSGTjQUX0aLnIbFzmirjX873AweVXUV6RCIPq
3KYnJZnRXBiTC1ooxhQegFKD0jjG8eHAvqBT7d6MzRxVh547FaihN2fKgmQdOV0+b7naDyZfBJwS
WC3AFw9sFtaSeqIU3hhNPfmGLpe63yrkpLJ9V00led3TS8lAzlzIVIxaO6nYmFy4pRVqUK7cgvAq
G2866A+REfjWpFgrmjSSDaukNClA/sQ64PdTlsrsV/7qo4jNif9RQcapl7VTlGT2p5pxcaz+PphX
YZ1nF3PSRgcDVXuK/DOnyIRqnAYOaD73lFmRM24ek50syGNzIzIsFj4+fWARRcMjkL7xLEbFYbTx
ljTLrJt800gOg04wm6r7oDphFmcLgQVOddKfdAx4FAq/UAvkr1ASi88+HiELlLmbvbM6DDQ5CUfa
xrP4UOSAP0dTaB1SgbV4aJMRkvGiJJJProH5x3bJ9fdV4sWT3Gu2obs+KTiKz7W7r81wLlCZsoaG
QP6QonWeD81YMIxYehQmRmuF3peRjzllU9IMl96MMphWNHLa/fDePd6V/C0279wTy8O3s6MVtqOR
4RJmp6E+1OVuNrNMF4Woqd1Q4Wxpyhyh1rq6lALOYyO0v33sreQA7cRYqvHKlFcqnu98zSlS6tcE
ajA4VO8NKlfw1uCgWPmcwAJeBNuwnKdg1x6nLJjphzRzwnAPCdbUaJDYQGkWR06T8AQddUvtVv4F
0cC+wdzOfgYk3bRN51LeF9Cp5A6KG2Sjz+jnolF3bb2DyZVNnpAG8WuaY1QbmZRmt2JUkRftY9k5
f0W1Tcxo0r4uxqi2VW1oVn26NcHR0JU0t8sXVrHMUdieKxn2Einmx9UXyGvcBvv7rPyoV91L0WOo
BCselDSUrMdnn360/T0xr9HnA6uYOk+Ca1Pt97auT1XHID6tLySYY3sCQBDdvjl+1RemDqt3DWy1
IDYy6j/Y/rxqrhcuqVwSicy1+UWoT7qxAPKAJ06/p/Kb1ZP0+Eg/RBoKC8xYl0g964ydDTCTx0Le
yxSinHPt0OOHmvqwkGjJVk6FgHf2oEbstmuPTtoOP58j8Dbzxpertl0uVD5PfmdnZM4Bs3UUtz+R
v+eYJolSLozUEdqdNxoxQbwVAOGZPI80xBa3zqpOl2Kzsi5YTyCbPZj64KGju1S7P/r36RwUAWgq
dC1QBM1U5gFtHf2LjJOAM4kTienmHKBMV/ulwBkxJtG17bddv+sgyY/MR6joY7XAiAHGRox1qXWK
0GauXh2t+PS4NtaJ+MMzGuMPcBKDD2V4p8XAy9+GKWKZJbpCNZN42Bn7ztVmrgbzDv0tnYn6tH1l
pb4Fs6SaBxyB5ghZZnrv03tNbTdAVvDh6cRTVmK3oZ+91HfVvNYWMsO4flRCBvtshW86sX7oyach
Pi/OTCCB2D6UiyVfHtZZzmaaND1SsOIJRPtHjTbUJ8+WHoKkPXfRWfWOuTkDr+z7fJsjHO84tyik
9zHbzh94Z1WnTZh479MVJycjcdXQGU87QEPVMf3//AL+AFVMrudqPbchrcUtnPORdzy9Qeyi2ViH
sAey1pynMR+3qw3ubVKRbhXAgi8rfvAe3/oQxM423Jf+IfxhUpkqrAvG9tLZIuN8AlyZWQ9bftrt
o5m0+cZiSqetpsg1+UFkEwCtLO4e2Pkw9kfjc0BLRCodFCY91bR/AfnN0vWIOxF0Yqc2XHBkImjg
m6+O56gKiLd6LtOTFx2r8VEO63ND80R2GPST8jN5aZp0K1qBG0C4bV3FnMp3ST6kuCGUQ8r7Pc/t
lqgciEzlEAQHmGNQUHoH0m3+ltsm7YOjkZYS14Dk0qsUmRJXRiCl/WEUky3A3ucSB0psLRBbsZ/A
7P22nwRunXGZ5qgxM5PZ4NMuN8WEiv80cxiTtNU8D109d6NgkYOm1xZUeSY7yV9gOW2zBZbT32OY
YNmqixSezEbK1imAwM2TnfeWp8cn+8fW+hFQa/7cAFRCGQVB5dHlEfEc78Po8DQm5Mj/5V4k/znC
He9F/G+c7msgVcQ/LCllVcV+/lQjh04cGvIYSCYA64wJx5kVvqPddRWSBZAnz350JZJ7H8cr35AE
QjLOCpcMfwHmE8V63/LQXxEZzjAoAxajtpcABB7hG6nhg1B/ITVYpzGrksLC1RKTUVk2PNgrVScv
NKqhHB2QOk9JcuqfR5UZplOJkDm3z2KbyRtNXVcm5UqrziOibvoz2ZoK0Rh4Y/bRMYCNJ4w/utyd
zSplFvF6V/N4YIVgO3HNdjRC+XjW5XjKtDTsD3FOGuQkqyet4TsiPXDzvatWgOKYKibzgV2mbouI
AnpqbzYimbRy1QPedSEvWsl23tDGx42KHYW4BNPrnpnaCBZX5qTEiIIxaDTSlS3QRBneMg4c/kfH
DW5S3XV2dqD7ADl6ZEqqtldoDvULyK7RzClMs+IME5A1UX6NOlOZ0pmjUB+f4RGjtZrZcnkwy8NT
QnzZ6aFdPFAhUC0JcTEz3KIvzn1x5iWzSp+W4rQD1fiYVso0cQZl1gzzeqBN1G1BHVMC1S2sFpii
HZUXkU/BGy2yQrSqyts3liqKrmRd0KIoldM2ebNRvdWP/lUvJ4xVCgS5F2AF0n+v4ZZecsJ/3uEN
S5FlxQTIYEmaNVpo/6bIR2bkS9juUuBfXHXgnGx11CiNINXYXznizSVg7/mXd1Fe+gG5kQAdjzEE
h/TD/W4Ylza6+fq9jN+9coZHxwmCKaiXOn4vgw/DxnIJLYgTlL2J62P5quziVBEkE02Z/D2PZeb/
l8eSeVd3D+Lo8qblzGSCNcS2Ogk4JAdrLFXpQQ5OQYJEc0mA0lc3WbwroyPU9H+WzUzTl3mP8f8z
0t5z/42jhAlVzyEz/F2b8vf7LBdi1bjovqPbNsEEynVa2twqMMAUTKxztkQDZt+CJw4+FO5Pdl4/
ZEr3OPXdCWHqQ7c+SnPC/Gz/EPY5wiUuOqoS5jnnxOFd9ucS7WTlORVOnTyXhonI/G0jqqAGfjOB
SAbABAqotaTtcGu2+9jDdX2SH4CxLjI2ce8azmrv+sAlHl0bUvbcdy/wXqBhK8mRCviAF2nTt2sI
dP+ylon/4HXgqbNUQx5LqhWekD8cG0NrCqYQpqlT+g7XQwkWFOCFEcR38EAH2zL45mYFpxEOnQWK
DsKW7ujpnsAUsSX89VxgLH+aF5vO2yj0f2K94zeapolX/xnM7UEYxUyNbLq63szGdE++66dWPLox
GwMa4EHAz7fFdCzhFit31XAQN6FdSvZsR+d6AkZ0mVPQa62bV51P0ezMeD/YWDcIrT/Mpf9YNf46
99ePYa2aawnT2/YZs9NSML/v7JnB1C9bSNlCbXFSTyp/URLr9he4OKNsPGHoAiNbEBQgN323h3Tb
kvyxF98ZWzFaCduKdshJYl2V5ioYI65OOXLmyBm8BTPKGZh0gsr9dnM+fuHNgNvckmPlQAG4kMYm
PimMqjbUVYz5tTZ75CP8s8v3ushBFiF9J+Y7MiXDVVAOVkFScYtJafKdRM3Ek1gfBNPJFUZBS9FC
cl0sPRulFJ20JQKizMujJHFB2g4ejS7b5y4KTziMDN4d/bZ0lcLu9bmZgKkb2RgRrXyc1s9E80it
P7V5E88tb/T25zG51zfPehOttyp4K8iGRFejOSfReUiOz2gSNK4ksPSNJkh6sumF+98PJEyyP/RR
cFSWJIuGLqq6ZcnKH8p5LovPuFNycwKLFOAUlaRxNLYgAkWI8g2NZtjje28PrdDv3w3rQ6IDTVhq
vLsPgg8kDlfoE3Quzv1sRSFb2Y2bI33qnk68e3QL1Y1dI1Hku5gP2d/Cyww33QMLGSlTjPIjatDS
XB+C1ySfZY3DThg+5myGf+2Eae4udop3FpQLfX+yN7r8mvKWljehuEnmLB+OBmUm3TKmCyrcV+3E
9Nwchh0lsPm8EFdPko7EJ9l8eTxpxMKTToBK4OfGFhNjAV4Z5G4+unr09pTK5ymDjhm8lxLzFvHq
avkX0RpLOdVhir9BjEPES/qbrlxD9dqxYd16TomPizKBYTdpH5fL1gxtvZ5uPWw6/srAM/BYJFg5
NNfqFh2QFYcjY1jNW50pgFvkrorz+SZhFfAXKu1o2q4iAxvvwwZg8F5Wd1ANTPoyjs/HPS5uXXYp
cRltVTJk4iq2mWOtGEtzEoLgSlU53vEX2TN3/vdDI792sf/Y5WRdN0VZNlnNVJayP0hVCVzKh5LD
6PpukcUgC3OKALF2iMUDFdOMXghTbhwqGBh9MWFi9JVQ/Kl6664jm74ny4lyTnKCRY3TVwB+RF7G
pMcBgQtLg3HHLgXuW7p3+kLB3AJKn4z/jHnqwsszx+qJ2nOL6ruQvZlzJnBAz3Ds2CRFfGnjcQEb
JlWwkWZYO3pqdoJNSkDruVb6FaJz3ixn75G0bcltTUJKrNB+1la/MtDP0DJqSnzdCNCX5rbzXD4O
rziGLN2reoxjqMlnEn9FwoS7PyKO3GwAb1AK9mSUCXlTAi8+MtXpzhl7kvBpOz2qFICFKYNVjsyh
W5LB30DECykAo0dZmK2h0atn+qggmfNM9v0+Vo/7soc4vlCItHrLbjLH+CHyEWbn+Z7bbfSpUuak
zI94hjCwfaPLzXOtbuJ0Hd26an800IiUDWhxEAFxtQQoPh16hzInsk5c9NGT6o7QEiWlY6tRJV+1
eUXkj7mAa4vlrrb2D/MkPS/xuqLFjg4zew67DxtbwrSZPslha1BylO26Ybf+Ziv7vH+/Y3VhdeiK
fcioGGQB6ZaJCLuy3HbRJjW2FbewrdXswvTQ5ccgOBndeehwO1z61bggBm8Ur08ia93bRbwzQMnE
8Mr3cbP3VCpmaFegAuja5CAhpr7j/FoJDsm+hEFPeuyR/bulNsJnlw9/qTV0J7ucmXxGPub1yUT5
cUxb+xrMZQ11iSHcMwE441IZ/ezdjtm6sXCeEyamj7uTC/b3END//CY2/+83CYToP5ZfnGs6OEBd
V0TNfNnx/3ZeFINK89JUoS+lnNILr1EMGNvM2R6MKpeYNJPmUstX3bsRyYGTz3LarUhbtC87ppqt
DGH5fpezFX/KJInfKWO1maXSPiv2MiLl0hC34GjqF44mo+V+9mhpi5ohqIy+EJ1WBO4aCyKz57M2
ArWMx3nwxjCdzs2imZXV6VERgDkp5QmHUpseIV+wzAqWI3H/7+YMzRgIxHJho1lCPxuHM8SKFGXT
pMseH2pJ6NzliW1WKBwUCWCajLK94u0rCtt/AYlfr292Yo6gCR+wSLSAbc/+LcVLAhgYl0FKpBR5
fWr1ZyGMduWeoTlq+YZTHxSI3Fz5AXU75DMWJDK7YlVi81dXgbdO2tGtWPsTLZ6LySGYJtpoUqJp
BpNSZowmpfCFjXlsBvVmFrek5Vx7qVxRuuh0zAgLOTq0wa5+K4X51QE7HdNnFM3b50wB4x6eQ538
JgWA/7a8Kn/aejWWV8sc8/KqPKLd/vAs+anQdJLYKxMILzyTGsf0L06CxCzlYeO9R+bFYlryuk3o
+YRIOeF2BLtAXpvDppn9FdAwsy1N02DAuRcYw/b9XpHB5Ee2gmPVOWZ7qePLu0izxEn1Tr5wMvRj
3Bzj4OAV+4YqpYnRzD19NmMTGoFWIqlFba3DKZga0Uxpf99aqe1tdKZWLpKcRNz37ndvpfH+zKF7
fOrZR6R8tOV7LnEUxKmxyJkuCRyiiIod6cTan9MIpPKOWshntK1XaXFriGOE50Y/xNE05A2fW+g/
IJS67d6mGA6iMaIcVpt6yUAyp6T6dc+AQgUxjUq6dmVU6yk9DEvWLRHBg7qH0dMPLjAQ1tRedMwt
ezhXy05a3jiNnQLrxBwtOHILSe319ySIIZQy/N8kKBobj2rlrHinojxrcByaiWnNn9UhlPcp3qk1
8eVYHMd27ataa7CmWN0bZUaxFlb37z3+O+ib+3DMJ322EN2hAzx6ACmYZ8fDKaAZPcNSlwH6pDtq
EbQLCIMDgGXBDX42FKa/Gsq1lOv4bUjXB6bcrkB0XB2plHk6SVYr+PkwtFdahKN7JerLVl+ibLAY
/pDjw0Pbq8ourrf4XUI2K7r8hEX5/BcpG9H6z2VNlTkf8NdF+b8ta0GVml7vac24jCLLBwjGa8qW
eroFqM9ISJU7Of3DGdNuPr/DhiVsPxSHApsBP3PGrLC8rIWlKC8lYeStpc8lWnF87JXDIO3fc89+
V+Ba6vZjT2h8JPzEyUjAbeGXWC5eccmbgx2pN63KSHKkrmntPkoPJdG8+hRCbL4q3RWSllLeaiqS
rKtoXVP58tO3kQfieZJffBqa+yN6wPzYQXxRx7En02eIp1xB6Ovi/EiXaDiJkNFAJUWuiUduHmXj
aFhtVx4o+H4krYE8nt4ePpatTRw43wPGOnZVwxXgs+F2F91UpH7ELnD3KYdGObTSXpnUxXY6McT3
uLnL2jWuz/2iP0+wSR0AZjXkROWj8tinS0G4+tmYaWAuG39p4Y+GlkH/pxb8yMRPb/jUivehOUeI
rOFKhBinjHh8gkkNwXndhf7/4kn9730N8fTPB8BSNNVkR9Ml09AM8w+nU+tLkfLQSwAsLMR43znM
3a8OmHu65iNz9/CP8nwlnSTliB9zPBo+81tsnEGRZGD/YGrjcqb8ud+Xd/5Gh0sy59uxHgElHf5q
NQf5gScRRweQjKe0HFr8KvaD5NcvgDeldsTFbXSnoD/l0JP6EzXVz7v6uOFGFNVzdvStu1xdTZ+K
QzAKODsuvkGtz5viJo8rU2umzbuy2D3eKsndwXhz+cL8XaLQ3ok7bROV06rCablLg22XrInKkRwK
XbmDWuNq2iIMl10B33IVUmZ91KqTqp6M+Ey1bw1KXTnhPAicVtsH4UzyJnG9y3klI/snDZvHqlvS
NlfmU1NY+M3CkHm9na9SmrJqNqn7s+LbdPIZAJ28Gh1UIeGcqVI5nuQWVJScvY488rJ7EcCTYk0X
n3d+9NeyukXpvRXvmXjXgrenesPmWW+1evvQQPitSR6Z1U6G9WwX2cVesL9jSVcXHdPEdo1Y83xN
9nMai5uJxkDTWkr2p8L5YZaEp6S6KAClG9p98ZUReRl9mgE/fZIDs8F85OJxMUu6g98ddHxcaLRb
MmeEnvgCvP5u5TcyvM3Ce7ppSvP7nD5ZevQkdZXd5WRHp9Q34Wp+wwBBIeecTp/JcKCThc6WV4uV
uMun9k9c82Y6o53Uw3+bzkKI2PBKW/xRM+k9wiixUGmAqqbz52BOZOV1CSxm9MxgxUCIuFFvYtGu
MLvdFELNCPaGy0DB5tPNsDpdHgRXDjlzTQ6I8ngNlIuNIW4CkG3lpig3XbAx70/12nuXsDp36alT
D025x1gvFw6VQIRDYHrSru3nZ5JBaE/VlGuOLUU0YbnpQN/FgjzRowaGx+pFJzN4EMc3P8vyS9e/
fOsTK333kSXvnXkvtDGylZjHWNnnutOQvXQKZXRxyO0sV9At5l45r3RMrqxnqFr4qdwnVn5/kal4
qcZNhvi0iXy6Tvp19DPWpsgL8XOsD0VeMB5L5KlRXnCHB4WF8w6FIZsTsWpoJPNpEpoanS0au0o+
RsM58G8ezYiPc6JeIuFqMGZzsF/WrRtLn7r42Yqf0c/whf03lRcLlHaUaB5N2hcNNM6W2nPxJJoH
W7qaO1TcQgt8XuNy9Qiu9Fv0GHF01wGlm1kOdi/dgK10sKylbkyuTjlDtQ5EfKNoYgvH0ZUNFmz+
RRyggjVYxxqEVesM+caw8ArQ+qtQR3iolgj7ZgcaYMjIpebNQlZ5dNdIPtL0+pgULqlbNtks5U/A
B47uL9+bOD9q71j0x7jANn4wWBNSpppLkuBDscaKSmPrQ9/SLy0dI+3U2xMOniGJANcjl6htI40h
/VZTCe5vQ2ZxnHu0Pd4zyPXffRjJ8IkDRn/9d/kYyCL6dlQ7B3pEsA9U2381ypPx/W8rNshCRRQJ
k0nmH5PJ+tm3SvWMqd7VF3KyEg9wHCAZ0USTIIDPoJXj/zAoLQ1+2xLA1IssvN4yZuCDwh9x4Wf9
NsJpWwW23HNNLAD8L1QKG3C69BxUDWpG6EDAHkC3E2VTmk0mp053NRdcbwnlCOpDgtgi/6Y+pIv2
RbyPrE9DII31YT3vkXgzqrM8NeT9Q95WxvZp7j3Gu/35+bgCA2bFBWLevhX5x6C/q9lHZ5FGeouH
uzAVYSE155jwQXTY//z5yBwhm0r5qWtHX5etaWS8OZ+OzZzhc8MSlHEJS9aggIFkGvbeeF6H/NQq
+yY6JZxCxUNnntZ7ZTteeV7qOVQxf6wgsxlbrAZ2Z6zTuMbXt9puraVFq3i+Yfkhu2HGNJW4txtF
bR5ocja40oVB1kzGFq545tHnFJ2MJ7Wa7J3wKbS7uYuzHdHLdNjl+b7JQcFDKNhFxAFmDbb756ea
vENGUAWm2Ue92/cyFRo4usTXcmDFcxojg4F+999dPq0KhtfFPZK8lgO8I57iQl+lbjNC3fp9dFRJ
obcTWiNDfjuiyQFaAUy8H+R9RkumrI7XoiyfliGWOE57xqzgFfl8hCvC2k/f1pyCgjnLeaTrkONm
OnHCzyelZPIi8txu/2+UEvl1Zf77cArmmMlDrCsQfol9yOPt6m9X6ras4iEWqFkygcTASc++aNnB
SYMKQ50RTy2tHKI3vTsKYRqUaG2lSbyzm67fti8aGXgYsr0v8sgDV6ztwLTRwNoUk0JfQSSh5xKq
BxnJb6pH/Fz7+Of9Qy3tn8UeAGxh37mpJ3QadOMoVOrgCo6jUDMD/mGK+LAYjC+0MUaGqc/VWVyb
+awrdvrL0yIFqx17+NMlVpaoaHKb55z9Na1vVfdW1O+l+iEnnymLavRFZR6EYG5P4Y6NtAFzIxpr
zVtBuyhu1Qs6XesHGgQpDSz6MchMY0dtj8WHTHMwt3S7Z7j+GivVoD7qboIu4/AkMlFXUPlk5vyb
rNhEH/A5VG+DFEOkCDhHAYr/FSnaTovXlpn05PxgW2OvTrK3Pn6fhpVLW/DzOf+OHvj5LiG4Xs3Q
ruGwm/ewmSjVTM+Z9LGurGi2huMvIXUPNsP1ilJQ+nrbrbkCNBxSw/WC3fXxztR2cCDpnyp/Jrnj
wr6Tm/GneXc4TKT4q3wlEtUeB8tX/vgUivfWf9OwqZzD/hioY//Pv5x2zf/CajQ55CL5WSM3Qf5j
7fQ7pbHqXAmn31McHH9g+EehL10J4ZoEWlBsql/NffCnoNmSefKLP1CqyP4+h+OPl4pKpfQ5wTLF
NBQLGdNQrH08RMzTeYj01mmnPHBFNXsWk3cocnF8SqlLAB5a3WGyUy6T2VetBA0zMdKdfvgmFpMb
gKNIX6Ciw8oavbojFeFeOrwCvTfNGCtp96Qc5SffOsHiAbxjtSue9DtWMwAH+BB5F8alvXYM5rTa
V+1gFUSsBH+D41j3pvoBw2Ci3ynX5cmybKp2+2ptcbl+uRGlCvZuto1AIJa2WZB2+YIVoVPGSYzn
dO8neLE1YeY9Pwbt6yHbfCqBw78W/9wgzBjl6w4KRDrso+AINldIxxCfQN12d6Kx/YVKMK1TXZwZ
/xabmobdeto5ZJEkBdEeXM+wf1Lbl0zzV2lGVR8ZM9+xSapz/JOQMTdXnOH0AtuKXb9xzGi7KWHS
7uUfLPNNjtVH4vR3JfNUTTetd+N7hXEz5WMewGgL+0jc30v8PtGaEHj7Iuoqz4k/8DuC/DSO6tQl
bHu4KEP4kSfESO/gdFtpntnYFKAD1Ef5cbK4skwJGYb2xiDIPo5svlU9vpWIhI536btLL5yq9FRB
kfL3BW1NhQ0mIUgnrbKhjEHyDuIlC8ZpHiGPhFgMALx6BfRBEFaRM1Pqm969tcVHKn4Vk/NgHSzA
7f5prL5WT5l6KuPzUJ7MNzDuLWLpSeiPYnNY/Hxms3qFB6hvCDHtq2onyAs8ibX9bCfWlKwqW2aq
QpOcQ7kT/FlERwUAxE2azOlOzKihZtC9+zItiGhrad5MaBTi6lz503Vt7zV54XGVGfdURXe+xA6/
7V7mgtie6HVqpDeO3Bk9u94ShMKNs//3STlZc1bmbJ5yOC/7HW68QJvxN1npikbRZ/xeBYSY5t88
vYxHidMLPFsO968MxG3dtzcLb/iiiZfrmzCMU22fhS1jLLHLyNgMO2XYvZHhiu3oVx+PVUdJ6fY0
oGn2ACIbPymQXerrgTwU/QzfkjS4U0tNJq3kQFunElgd7RLlFD4DdQEDUiJ/NzMRhiLfX40998uR
hsSnxA2gEVqbwBjls4+rHl7m8q4cOU4SEYD8AJHXR+A3t6pd3L9dbPxnkmGv9BNVmKU406hDGMbv
hhLMSF7eGvJCr++nJfo1ycxPWf96m9SYPKr1HMe3278+iHZMhSwKcwyDtOYiJ5hvLlRz8c1JAgmv
iIzKRiS8N6KV1n2/6hGzlCV9zCDxepgd5EbpLHC1YHGqJ1G5tqCO6FuyXsmMKmc/5QK5yaDCO4E9
tNP6Mgn6s+tPCm5F9cKQ3FCYL1U7kUG/biLQ6sN2vabhnDncI6br1AVHCIwYxxZZbYNb2QIw6gtU
CNuizn5q2U/vK4kvhfGVnS2+WtOFXi8wVjmqxZuV3LBp+Y+jnto620iy9fRdkjJkQYI6C91ZVy5M
sGEa7Pxm69YxeSYHdL0Q7YPnDtFNoWPNKZtNY6yDbN16q55ge7Wjpy6LN7hI6uchTv5tgmb+k7Wm
mZZMpYcCjccgxfqfp5iqMBo/kyhxZnwWIqPjFKCTHNQn5NEUqg1OOkB05ryV3sLmYwDVRFyLwwlr
EIcWuV6zFA5klFmpH3A87dC/a/2tQan0LoPTKihggzVCPncbMV+ZCudcAhRjEpNMs89/Y8Q1lM/x
Yg+LrBHeEL/C9LOTPtPhy58K6ojl1f8/lhfXkffchMa6XA2kbPW1fQyB+St0FSwISaJ9yfA4sqkt
57aB4JaukxAXAflanIaMXCZMcdEJbim0lmBf5hPEWohhvLysIQixqr23CDrxuySMuqwCeu7VeJ8P
rnb4fuQDqhmoWA+mwL6CB9rJ74e4eSx5iDVxQVnsE2TVEmKTX498khDl+TGq+ZEL0lHI5k9uWgB2
lw3R0H04VkuNtVIcP5pi7DloHty7tiWj1g0dB0q8LbVt7yb1KtC2hrql5aCSJsNwl5FmJeZ/4zFZ
paARnNdYLeURMX0djofngtNvIrtORex5we1S7R3637rRSzfk5Mvx6s1Ndflvwq3038BfIidmTeGp
kmXxFVD829k47bNQelah4FhuqV8woLD36d2UaqGU2pw7MaLQ/114kMMfd8kf2QA79Gwvsth6H5L3
UQ3UIabCR8cV+7zJw49yoRY/FOsThOP32VaOF1a1yGu3pFbudbY12BW2arOWQSWoKx0xMKQDZSlC
MfbX0rAWkg0TIzPepqktqAtDXWjqAjKrj4fVX+ovZscioUPwq3p8LgAwEFc7iYL9rRU85dO3VoDa
T9SOpmOr5v9noFEZzJZTVlc6W9g1GObAMo0fs2QdmqPE9JCXfY9EvW7qdaasK2XdM6G1t+tI4f74
9iCMbXx5pUMPWULHlDI6MXVr8Y34UmvWMNGp1TdfvEn9RfLPzZHVTIKQRJFmsGjC5TAs08dKBGo9
VR/ntLwo8bWwZrXJU3pLsa3hceGHOmbPalgkgvt7BKDOBQFwvCMfQY0Pnqs9uZvNy3D+v4+u+j+u
/awssqqJCsN63dTE1yT/709EJz891TdqJ3esDjELX4eDvZK1Rit4+m2Vn9IBSd6BgqA79OYgJQcm
vNoFiuimJnOHFminHacwNFBhCFC7aRfPCDGYm9pY3K/RmuZUUFeUSlB9Pp6MC28awlcSux2qFn1n
ZrotW3ob1jHasshRM+hWd4qJBpJtFldhCIMA6AFOetPS+tApNpKvwBicQZ3iHJCrz0D/KpmOHQnV
aBwWFYBeZ1SyqLtl+t0BAq0fBPyM8pvBd0E4BpOnQpkH1Wk0P/UzcUIItqzueOzAIz/jW5GtsH9i
038nQ1FMRqhZJhOe+I01Kz56dhl+9U7KReO0YP8/ws5rx3Ht7LZPJIA53JKUKAblUOGGqK7dzSRm
iUFPfwZV24Z/+8CGC4YbcFdXSdRaX5hzzAd1gPRRehtlsae8FdHntR7mu6TzIunjuZLwSeQIn/bi
Sn6XFm+ARZrbm8A82l7ErmSbyTGRQxR8jwLw2quMjeYju+HLcsTx7bF4q+/EH7Jbc0zzMuaX4Rph
JhA9it34/ekQ9RYnB6PZK4vtiuOe6HRsw9SW/NS6OsPYbucNYQ90ET1PerKhba0IUMPtOc2oHdCr
5X39+RkLnyZPPqyljyZ5rxcXtTu3fylfGBJiM+isp/O4rRcWCIPd1Gz7eGsqIW49s3f1xP1cWP3E
uR4kvQ+mGRvy3Vw3LxtyYpMeZI8duIQgGfxKYUO1Kh/MC7cDonUCrVdsEJH63OpZ94pq7M6kkl3Y
P1RjP7p0YcHna3ZZYLEoOz6eCEpCrQxlzNtukTlEnCJ5paQkVCyKTpH8IT7eu+JNvF1uwilPZyeJ
7OQ3Z7d7vmj0i2E1gaOCnPSapCPG9Vb6wlYaq7qhFQGxEprFRuWAIqQKswfTOqbSHidTYSxreAhe
PM5a+6zxk4bTxB8m3zvfu5Ocn9mbx8oJddsUM9LmCueqOqB+IC21X0cL16xdBTwSO6UE2BBAAriX
wNvIIff25K2l51Y7cCM+pV1X7FqK1/bIqKhD5j5tDZHFOslPH8sQ6W77J8vXFY3XEvU6a0sRpE0V
PMiTQBdAA/ICaRoLP44Dpp0n1BofggYO/zs3/05hkI33Qb0acy6aLu7u8sYn4fZoGvvLIplpQiJ0
XDkgFeQZluOmviH52y0euzHfo80AYPjnpq46XKImPFF+zhrr9UkTr3gsLIsNENMthr1eRCSBhT3E
oi8DH74CjaWLH9CQpncq8Ao943NbPLfAxSZ8VJKPC1GUfBlt0MOHmg9y0bD056cqf9yM9+n5hm7i
FeIWobR+/s2vebR+h/SzcHvEBNicK963v6FrxEuGuD1wGWivRiFhJDgS7P5uxSwfk+MylA+Rfnlm
b2HnECNu6JdoeIvKj1r6qEsg3W42fAEZLdIv0W5fLulmmpkJ24/UvDxksGqsAsZ6yyqgFzeibd80
C11/dfuE7U/geQ5JaraS4AGQBSbKADjWaQRu6Uclk6vh8AzqEra2nynBwgwVBijMRQgImevok00Z
rgrz32IiL92XUhwIDkXMUlxWwpu2StWwbYKSuWPq6zy/TTiVG5GPmMEa9nDaTmiJUcdfxvFitOdO
h3vNBf/wv4TukLX7JKas3SQm1vYgrTbdsEWBrl6K6r1bfCTNlyb+YrqS34NUWsrZ9/CGwewHVQnS
NMZUaMMBUsXg0XHJW6ydmR22vcfgMJLWpCdWiivVbkEFPaPU/vtVxqX1bxPs+SpTVQ3zNMMYBZHt
/y2Zs6QxzKFJHk6ShiSKd6lnTB4kKDjE3CIKToCbyW7rWy12cbS/s4hW54gnJGh9jen2ItXXqL5O
+Vs5vaW3Nw5o/b3LvSEnXhO47tq0psa+kXqx+MoN59Yy0R7JVqevdlXLgPSlHKfEZoryjrYNpENp
7hxHjNkek8pu3Qi/xXePe/vp1Vgskbzh48AGZhFEzRXTYxEaLmZ2ueUXhSwd5Zw8T00PNkXsWPnu
W6D1hEwDHlftOJnTQ8m7yXytCCp0r4swgCezZ9rxc1sWqDPFA6bxdPp06tSqx5n8L0Hs099v9ceg
vz9ifsw3vruIKnZXNrtJwp+3UZgOrMzef7YgrYpiHz8PsXZS2kt1u46vvNg+/Xiu5Ww3ZjtN2UrK
dlDYXW71yjeojDZIg57yHMdhFvMonS+q2R0HHrtLlugceKWMn9D8My1YmfJB/C7RyPGA7yX5CGid
Yu13lO1/Qj/ud6t/80j/GJUda/YbhfcGi1gfBUel93qKZ6/9dcTp1mREXJniRYEgur5PRzE71EEs
zoJhgMgIhkuiHdpZM1xhMiR8HLpq72mAeEsPynHLnVLBCwiI6oPuUsvE1VEE7vJ0y/xfnTaM9PuX
akTX7R7m6CIcQQn60LcwfMVjAAVu4IcIn76VNof2jzFtGUTwcadWtu6875knmtsq+sroRbIZzRR1
uO28SNnG+VZZ0OYep/IY3Z2OrfCDd3t3u29ZiIpAoO6xVevnHn7WkbAAtgnGuF2MO8V6lLua0hyr
cnK03ghfVpRjEcaS1YNMYTL1ZfYXPbFJ1+3kK4GAnEaGAKpoly7+VkCT0lXxpiuh5NyNoFb8kmmM
ub5cmsFdPN1nyticfBSvRK1q+MktOPnYhxJLQLPlp48g8+VkbUI6JLfhxD6B9WLJepGg1dgrL1S4
6FCyyk6G9SBdEOxN2TmRT1JsxQBGR3+cWfhHkw6xXJFiLxp/DPUgLw636pzppI/6eYloIQBVSAX4
fNFShyeeWGTjqLM8s/WovKhqBFsn0INthLzO56CJc4pkLVuq0VEtjsUbvaGML/Hu35rrw+TjxRL1
spTrfYISXCa8bM4zWBRLFbf17XO4far6exFZY/ddxb/MP+SY9ekGvj9eFbSdBV2kF9Veo3m4CZt5
25oQoNjN29bxt6zZvCT6wJrVLp4hsYhPIyyHTTZsYm1jkCuBLQUk3BXTwSM7S81JUNyb/EbmHR1i
ljnjB9Qp9XEwKvB18A2Xk/C/VN/ifyh4ZQYLmgnr1xDYl/xw/v+l7Fdq+XmTk2JwOsi2pJW34E/d
Wzuj2TNPYUvtDNnphuenO7aL1YPxS+wQIYYl/j1Io7fmj8kei8X3c3vDNMmAqdoNT6qhneG+6xGW
MWYtsxQ3e2XkMQlN7kservpD0N/N2L1t1AFzpk3P8+znnucnNFUFV96v9ZevjF3rw3RoetB7EC2K
hAi2fEQ4phpgr254LgpCqZxi/MsY/hIzB+X8w5iV8/NmNiLL91qkZ2hBiB2b1U9qLrmouRU45rzX
C4PItKH8Cp+L9ewrk3EmM8H06HpSMh9JT6oPUXdMGUCZuw0t0UwWJrZUecWWIlAiEFK9+wLmgs4D
e00Q7yu/9K5cOW6z6CulfvI3NETO+I3QGdx9h6CRwNUHzC5y1OZANY05MEnCM1FAJc/TID3M6wTw
vd4/G4zW0S0RLMXtlGjHVTv9bTQTZPazB4rU/rgQQADnIu5XMKuWWTAQXiG8GaoZvDN8yh+ZHjKy
apoT+w+j2+fdtvwe9NlvbhoM2zbvc5jDC4DAjpw9LesIkmsAEoFJLF+3Fmg0bi26Jm4tfsond9Bf
m0GbtxOLXa99q9o36K/H41fFVCDZkF5v/JGaPZTEqNl2N6/ds3cSdyPZ9QVxe7tdZ8s62UU7iO6q
fe2rQzetWRXzh0lbWPXDY9mPHHaxwJ2xJt5Yb+YU2gFLtL5eXecLFxYBHqP8lEvnGwWtdFak8zO7
OMwQvM17GaIGAocCYo3n817taIlKib0DBATi0F6RWGxXJkZmVaCRuaYFZDke3knU8R222hNT0mHe
arMGXBBtwX/vFu383jwEr+68CkMwh3vOq7EWX8XBdANY4xqIJBIWrG6G9mB+I4iugHnUY+bJVhV2
2IjHxa2eboRfs17H4xoI2xR7Y+X1nJkrD6k84Nyc939Ngh7pUfc1/ZaEL1hyf7LdpaVp0k2zwvmd
179NIF3ddxn/UlksJO+34mLgQWyCqmT/4mu3oBbCYdwI1Os9m2KnxUPewEXzRx0Th92pWzXbgVHr
s12b7SZ8N/ftlG3ZI2a1v6j8CSYO92Rpc0OqFHCZiy4ovrSVIwFTm/VBoumUfNyWmBExhopfE4tz
iOWp67kK6h5W6ukWAVHs4tkuGD/TBbsySJfU/XZNyctfhCNxllRZ5NglYFDq2mUouPjNmjJLdirk
X1/pgxis+ob5N6tzWVnV0xK1zBuAjGml35y3/d04SbvR3/evOAIk7JjTVWoklKB0FlzHT3OrWYy5
PyIEoBOTB4eWSQLbQTHzXDMFkojqJU3yWGNYTI+tfIi7gyDuMefyJNsqAfb6r5KDDWejoR7Lp42r
90fujrMRTCeZFM1eF3aFuB2lzdiH9yaIQEQ5wFWQ5Wj/kOWkPAOvPfxCAgb+WZCNfFbEX4lVeB/o
dMhdODXp3IMMq+gUvjGZ/CRTDHMmZYbCMOUeTpUVKQRkhSqJUJBkWanp39riK86+8vu6TDcE5SCM
TpogCZjPx4+/Z1I6jxu7oScDTp9lUuMTkEeq3uI3L2/1jg2m4JlX2RbNYNGx2sp8mVjik/Z70Gb9
UdJ996gMVulfdxFijS0Z1666VIPtTSr0OLSrx7Q63ozDYzioqE0f+4VdvuS+Yzlnxv8muK3ql/oW
aZteePTr0NYyHij3p04bsdGMSxPFwjgLsu6Fa/3OZO+7sLP80Mo7magLLdyvyFa6Fd4+5fFTk904
Oao5iy32P3wD6L3AAchKitNQYMRJ9NFjo1MBEh8BKeAbiHbZ/MoJN0Bh6FLZycIZjF5Gfs3343vf
Dp+MosH9lM/5eQuVk8Q4S1kJ+gXsDsZFtlLIOVmMgwzo2YGaKJIvH5ql98ymVg2hn2zWiRAIE9Qz
PtzhfELO5y+wPrIdPbbRRQI3FGo6XIpAg3Jc+JBGR6bRs2Y1LjwI7soN1VMomTPBPdfmSOt0qQzE
HxFYtmUIkaskuW2pv8vHFvIV2vTPxmXqULDOY3EX2WYcPqfrzenIqjCW4N8lzHnqbhhg7Vmdtk/w
FEFSc/B2gjgcNR9xdhX78ouFDFetBdsqgUezrQQ0WYrphBexEAKmFEbnusPgg1vj9bRQhc9WETp6
FEIoexnNQ52mD/qHfo6VzdL6sVn1dk075hSK0/I8DG6cOeIRiJm7x0v6wy/D2GfcIRdeVNkdwB7D
Qhnn7ys/O2hRtphF1jzVVcm8Mtw3ghc3dfHb2vfTbHFBm2+1KqEVm97YAqh4mFbo8u1+3zteMf7y
xjA2DcD6lRA76qd0SgoGACu+X484CeCb3w3B/Cu46pIlRMX6QUG02FqYdYA9JYNDfGZJ7DbSY3A7
dGHNJm82j2hD0F+NnZQc9DnqL4J84zadx+Jh6FjJkXPLDmQN6YG2vaDfh1iO/+TFefgR0sF5QIw0
2pcLcVGcFj+qHY4KRHxG6zaaSwOdfdw4L/TPTvyVrpK5wJax0zBFFR2OPfebBgd6B8J4HmXXqoxd
1tF8zltLIPF39T3B5Ve4Ndwe5diaJ0Keu19mw17W+tETPTFIRrvinIt7ht7dfdnPZvY5q+su4aMO
RyMAzaX4ChN2xG4Pcrjm+cLztpXyXQsMYP3kKotnnkBXzTyBdvAExfuTOnUe/CRtxnfmfsTqzcr0
PqN1JdvwylqtuFtpdkZRV8jevdvV5m94OwUJgfs63cJUlR/LAGmCa9jOUDn53QJjgxcDEBDA0oLb
qD7F2UG7RNwWQaH5U+UPMlwSJGehYC2MJZK0ejont6sqBSWRXt1brb7V2JwVlmJvj1/Yhh58DsbZ
M5RQ5Hc7EUuXVfcfJYnV+1TZOVFv5dL2WWxvy0GY00nz2+4xzOmksXhU45MKIjwwbgfJgCF9kIfD
425R7Pc9sXgbhdiBjzhyUtGOlM96ej9cpXwT3zkR5rQXgW0iwnKYH8KSIXywWOHkY5guk5eJVQFL
JlC/PriL6HQdvdiBgkZ1VSIlsiXoQP3aXMyoOq126wKdgZs/qAG9GIIpMm/5m/KW0bt8YpS8fRo7
JEmss5lOZLJNKgUhSApPu3hAqYKQuoUnvHuY2zrM6WyWZFH9k9u1BiD71WmfcvvZmB+L2pL0w5Af
5HSPMqzVl+tSXI3djt+mBxnF0VxtgoBl1n8f9UB++I9RD9Ekko623ECuaCj/NuopjWctxSXCl4Xg
UNvrjNFL6zq5VRFIbQjgnkzU4OE7I8gmyW7zFfEbHSLfAi15gplNDYJU9AsAWkCipBDVjAi3RQo3
1PtEhUSTHU27uN7rFuHuXwWx3gQv7BCNUh/q3d+iR7CZiD5+ysNhmU1v78gNfz/Vv1r9W9S/JZvE
wj77IgX8ZxF253ivZj8Nog1gEIq55PRJ152tdTQMa0py6RO8MLL2mPajcXhPBvx6yYo8ryuiUxGp
enWIjRNUi6RbBo7aMCE/wwm8YwfiPUy9uW8BVU+XNnOAfX4pRJUxEaPWUG2nV0xy9WSa7Nzl69Rc
qy9gnp+bh4za44z/Z0F7AXZh9lJUYEfuXnHz0L7jpSAtefVZRkB+PahEguxCm2Mh28wwi+Lmdk83
TmEUAZ9a31bjK2/kOTvAP1ZafiWYjX1eubBT9W1lcXWNjy3VJleXMitf56FOdtvEF+OxibQww5eS
BlzxZTEvh2Pda5whDRl7E2+RmFvjZOlU0kSKPa2aJBx0co33myDFpxKUmB1TjOkbugvYNQF/A3U+
f4dBCWZwfc0cxgJ0tbkvfzaAirJE8YGi8mmr3Ob1viRQdtoZtLJ/ldXvQvk9Kb9fM2fj9vkzc84X
F6E7l8NRi/flUqLESsImCb+xJPrwRx8fIuDsxapiVk4cJGMn8dqUH/rj66H/gt93c7hxer95l1lI
lzsrNNO3rvy4M4j7qHv2LL9u7Xfffhechism42k1JzPLg5MD/m82t2RTtBuxdFsmlMpVBen3J2rP
xV6WXAgwgDSiJ8/DTICpaTyqZbPqqs2NpO3yUEWHtCAb7bzA/aK+CUFbQ+wKpQmmHA0TYgG8DWG8
CAg+aWO/jv07wbqLNTy+esS4yi+0YlBzv39wwjDDTe7O+PgfswnF+P99tg3B1FRR1CVT0/8N93If
nnz0K613UuFgkLlKz46Gk5UiE4qod5rqGgNDyE/ZjEMQX3GDhXRgIpP74t1/7yNIblj89yQUs437
fMelPu/zxmDC90a3R5wYTzgCCIgbFZM8v0DL8iDD1EcQkWEjNNcCUegRo6W5KIOiS8RoBJZlZFVu
C6NVrx7P2XVRjeuFstYY4g1MOmdG6OGvBXqHwpukeVs7vLwqLD6vFfoyux5XcYHS0X1ka8fhJAcK
js+ZtNrRtMr469H9iuu/ehaaAcvRxzPUio1U0GZvprXxwKWxnSj9lO0fx1z8jvOzzv0U/KSiPNId
VJ6/Us3XyeqBZkwAYMyxt021TcZ4EUIZkab9ZtRDB9YZ+NnrorowFFgsEHIdnbX5OCvjMXh5gxr0
XGSqMp9ZHN6fpwgzvuikEWiu1c8oCPkho2aCeCcbGI/zzhL/iA8xi5FnW7fuvcw/+/xzjL6IZH5t
HlvtSN0r2ZH+Tuih+avOgBl9/PoURNwY3iTOrzGkYhk7i+6Os6Pkfvp1zsZ96aTNUVNP5j8cLLfy
XYdLYpu/OpPQ0U1K6aFun7j6KW3zfdvvb/0+qZ1F8nEr3jvlTWzejketCiMx+GGD564+hmIUVGJg
qgxvKWO8sfAEzNRAY5EpB5LmCUi1L3CraoKR2jXigXTGSRCB3rWe+mSFVVoz24oU4XxFaUiNBfak
XbqKSIwvDm4bvRJAKzg507d3zz7S5qtWvoTmkh5uL9lu5NWLgOgfJtf3Lqg1n7ylEaQhGZ+mI2eH
uTMSAjqWfW/paEWIxjKdllEW7QzWDIsxz3bP5nA7y+i0tTuTw+VpvSfy2rKsqECXRmUs7fjpQ6Zk
fkP6uwXqSlLQ5VApXTBi0T7GG5MkLzn8aFgDJxvpFS2i/lHQKSofbcLW5/IlIoLYQ96OB5doAIKB
7CGhevMWt6BBTmXL9JJycGvC2gwjjbkeLpOQo3BiqCu7e3y+e6YQb2mGYmYzlOEkBF1JOumpF2yY
bXO/N2Gg8VPyisitNWatRgIBEzmBuWNUvyXRqGq9ouKOfOvJcMhPtXRmsE2evDr/9t9j+739UN6F
1U/9Ct18qHfLbX9l4ybn6/yM9Nh8zjr56ozyWFmp8XtZsOW5xMKppW9huemZIhODtZx4z9SPW/8J
Ts1Sso9I/2zJJMq/E79GxKZtFv0mUgnV2jzZROhM4sPZsXRs8oNA2FyyKwe7Sc/j4wC0hKpEcBQl
ePJ+UND1J0iIS/OMcRPOIpNebJvVEssE56nwP7Zh0n848Jjw6qIqGao8Q4WJSfm/27ARh0c55cPT
wYkxjLsBzX0ybdNp1zrvAlRS4u3kuebLzS2yuhtRDcGDbDRGfdCFNj8a5B/LOUQGdKw/ByhzNH1a
SbojDaxGZ/9w355zFo/90ZBnfGES73VEAd1GfAaa4rNFmJMwTwbMOvG9XXw8lS9Z/NUBUHCyYpMU
mx9AbzaFCyrkFz/hN7TZKzTsJDvjfxsGiAQeMH8VtIHNnj+rkGR5rTSTrIAp3NM5oEfHgDWPfJY/
PuFh2sP9lnZsyReaQ1IK0795ImBG4b2296rZMAOaO0aQgGhDWTol024Uz0l9bbB2Tdve3IZWPmFt
m3t9MH/MQtgkk7CSRVuDYbeTn2sL+lz4kEMu5OwRbj9o90SUZ90MZpNzFJTrRFxXkSvbEtnAz3lz
wHolJrBrQpzGJyRobVq8H2MGLR7GDHxaaT1vUVrCund1vs/yvZntNeR29514h52FGFGHB37HbD9P
zVGXFeIS+KgxR1ZwOy9WBtanItSmDX3Cu0P6uYhBgRwcMHQfQ/1W6WdAHYCGmIvnbC31OTQKnBpz
fRhagVJS/v0POSO4tv8s2HXFkHRBlwSFm/3f/aD5fTDvzxvKQ7gyJrJJiDCABHCv1wRSb3S8F+YW
+bfJsP0qZWslg12NE3+uZXkyKbU376xPSfITFSY5xzsJPbcTUVuP6MRQ/DmdRO0or4zbm8kAvjub
TyyXKNh3Dxn16XZVOoA80HXQLGAaqxcr54lVHZ87ayc7/4P/dAjvfUC31NV8KO/Fjv8bTBX5bvcN
Fy4t3jljbDy7y9bj8IamPL4f09tJMk/YybCV9dMWuxR88TryifhAyo9iKbNjFc+qH+FCZqrG8JCY
x5lYDiCY+TtNS4odUMY+6iCCihD/gqJ94r0/iM0h6y2qAXihbIlVdgNW7yj5WyQS7bCRFBsTHhUe
tDQYf//kN7OLgt/M0OBnxMgmam3HlAl2doPQtM1JFX7seHV39WM3szQUHqdH8iHd3jMs0NAPomCh
hePrhDJKX3mS/koUxpyaS0NV+rx9NTtUhgqFm0+WKloCErt2nelrkpQMxaBwWXOG4DyYL8VwelxG
7tEXnrgBYa1alXlKsks8XHR8defWvMjyVWvIOL7w+GpHSSYn86A1MweVg6RU0QcGmp2DIq29WTaI
nA7ZIKyKcrPQNl3u6No8FsNrWqlb1tKMxe5TqBTLlTP8mfVekz0vOe7f1XNTvt4j885Fb/FHARaF
uUuoE92u+zU1cxLLT0A1SSx3/bvkRRa2MU3N9TPtwA4hKjvmECeQZkaecJs5MVq6Jv7npnn1qku8
YWQ2xPbIX9whUi0JWQFDO9Rhd/nRDomPeWyXsqR49T5Nv8kvWM1JyQ5ui+D5qgYAGf1YgBdMSPtl
k5K5sU3yDXZYyAf6zd3PsSO11bPKQTsn2Qx8kKerLIRpLAo3PCrtLjZ2aQx47xwz77NFdG2rxaV6
KYeGcg4NCpft8s0SGZKnnqDPUSO5x46eKJIPuX6762dxPN55sGWoy9sY++3pbR9Vm5DcMgbhc7Eh
aWuIsOP2jVt7YX1bWANc5Ng+ZzY11Q+dpmGBibQqW3+7+cJydW67QNjPVByQDhPjHPJpmvWgrckM
nssUOD/lbrT3cgn0Zg23xhT8fWoDzCGV0clHGzvL83sxfQvZdyv8GqUv2fgw8/dbf83t6rERzaAY
/FHwG6mzEqq3u9tzkrDURA/BQ7hc2ASB30nEbEBtndvpyK4iHV18/Vj8Jnoby/qePso2MG1XehBI
dHBnfs86tVGWJsoq5xsK5KitedlilK+AZOG5WyODT9jNojsYbsjuU8SwQQxLT7swD7JR+5vMRdn8
vUQCACn6ePOMN8S9oD3cSlCvSUQkLvAKlwoJFRNwZpS0uEhXqYjm3Ify/qXIR9cl+NEUDtNwMsWz
FT7z01Sfb3CU8a6txiOYqxTVqzC/PyjomJ8/08YSHvNwtS4wkqx4UagV+S7LR0NyE+ktNm9PCH0A
1ueeQrOe1vXSw+NI3JiBqL8IcCzLi9BgN0hXsQmX8P3u2ZtWfozTZ57MmZdG9PUkSxkp5npER3hb
tzeCT92n5LbV3JVu7eY+w20TEHeVawLKKFd6vJIhKAAAXo+Jh8RAa/zK8KtsNRJVFzbPcB7A7tLX
iTVDsNS/Dyz0+Fpk9zjoCW4sjzqJGaSTtDZo+6TdLxZbU9o0BaEu3DXYHJZGtlKGFQulP31yIMEm
T7ZkdkyQjnA83Ga7gCcZXs+o1knbsx6djOmU9EeTBZC0v4m7YU5Hiwr7BjMR3bj59+093oJ7Ezbl
Bn++DlaRE2gn0IWou6Z/kYoe+z8ts0a+FAuaKiWjisteDwVx2dw2h/UAVpWDfJxdBeLdke57udtp
DKrzTfCw7iom48y4koeLXlyOUlLdd3APHky1Mz+40n4zNoLj8GzWQkm5tFOEA2tSRXC5O9ncctpy
YXIUP1961/xLIFu7JQUNnbWlAbCrzivGBHw0HmxXmFofY+NQDoda3espoeIsAzeL8IakEgNX4T2B
lQ//Y44nqf/uckBwjAzBUGSJxAtBeJFw/kWGUA/lKEWlwDp4AUvnEjiPyU5IpgETSaBfF85ig/3U
HeXhpKaXd8cQP8z4q30J0XuHu79jBwfu7SQVJ1PD1nsskgO7cGGp2CuBpGE0LUkgR96O1wooZ2yl
E3ts//kIfgCHar8FcDif0/m+Lg5wVuGylqAt37xnvf5FVpaR+IRKRnCUdb+HGoT4zW/saKCf3goq
B/MucyZtX/b7M5LPnm5DOUG0jq2jmZ3F7GxER6k//E43v0vjfNwj/nwqLptTxJ8ARTh1EH/yqU9V
Wwvd7xagRecTpa7hGQZMjg73yDawMC5La4rWSbnW+R9pkMiehEV0pZIw3PMJ9smt4nNNM/pDFONA
WgjzgZRAGsFjFDOvmWf91cLnked5x+FjsMlHQmyiKPRGRG450tM1Rat4m4tWqXfFyoVo02jL2M4s
2hpHtdvqBPGYxIfucVpf8KLajUrR6l1OZn0U1VPfXgwRMY4HuStGz01IZmhwHbMPKzagBhK+pJWJ
bLcKwR0asfVnsOAPqIpj0vyid+o9VPBxuoLFn3ZBNvpN5Qdr9WW4OVzN85V590DXBWTuqrUMN7eN
siG3rF4+3h7D9Z8yECjQjEAvZX++FUet2zs490EoskVItqS5mev/PpMmIvvfSlxVxG2MAdTUDAZX
gvpv1KZMa7o6q9p0TpqT2yUi+gCO4jVRMgsmcT/t5woQ8it2eICCGGXV4A4VB/NBsyGKYIOmBD7T
IPlAbwQyG5LIKj1Vvprm5QYuFsX34tSUp4FAHsWu2n29f2K8qtzVThiO6rh/pGCsLwJob20n6PsO
sJp4rG9nRTk14NXMc+z3E2rvUKjCbBEIYjCIQc4Ohp2HYHnJ86j1B03ZL0BewUCQ1ixmpcG9s00V
LYP5luDSLbF4c9904UCm0iN9ZSot4Wpr1PPVPkKIxpLsUpiXSb6KzdVsrohNIcCPCyJHHy/Rq2xj
+Y0JnSS5OkUPFdZNQGJYyu2BZ3PVYtpGSfWm1Q7EXyKHIzZJqCN+Y57Qxit7GwXuo/LG3gbnRDVc
hXpZPPYD/md55lLf7HjkrgoK1UdG8t/fY8Ik5z7lX83lqoTKlI4atC+OiR+e278cWEWslWKjFYYt
fDbtMS1ZlB37b10Mr058vX/jPmiifd0tNVIGzd0P0WBBXNrKCer60JHjgociMNR5yUIKhXHQpeuo
IlFjeQPogWHAX2yAUHw9d0iV1guRzEQLloWZhNWSgz8SfIcbQaHSnbERBXxjPXyMYRPNcJ92gcw3
qFRfaG3xviGA8B4zZVgxfYguzE4L66rf7US83upDkZ/mWIdJc6KL3gd44J1rYRHg0KkWT6qQcaFu
pAebUoYyK3OAv+Q5fyX9skxyCyEvwwvuoOi+qjIfXkRwRcKD5LYk9SHy+9WsKgsYefKvOz+kjlp0
5GaeO6AjG0o+3EwBfOYMJkZniei1QJs+++QrJv3cB7u9wJFoUmTjTGBP6WEqkuwcdGiIZy0ql7Qw
ZfepJExomLzORm/7oFWOjsvjkkoXRIZjdMxQeG2fWqiYQa76RMgQDEX7cqe2utkSgPN5MsJl+xz8
/jHzCHLq4erAkkx4xcWi3EXRaw6nCpVRhgbRg9RXNNehuUrNNWquE1aXy+JdPZdYGRblRcTPBisq
xcyGc9XibkaITP6sE/0uBCwsbo+OdNr38bH4g7nm7giuoNu0SnSk9Em4+shr5ubGtk2re/OueGRY
7jwwrcxrwcVaxqbMf3gTw3LaM1KC0Nq+d8uHjUrfii6P6tqoeLHTih+Adx01DFzOzB/jJS87dpr0
M/Ga5aTbAJQk8rD+wVBq4TtScKGEsc1xy+acXjO3WSPyLPIvs0IDafPctM50oH/nNwJgzKSk21dr
owlGLqxXVSG4Dk8dX+20v3MWnLTHZVaSiQTb+MzBePymaT2xvjTfyGdl/eY0kHH47sPqtqxvbtW5
0is87DbO6aJy7IHtIyeQbNE64QDzMzQr0xwe1s0J23J90YzzxDXbnIJ1rOxY3MpUsvKulrfZYzMM
oZO8SN+E/PC+s4edN6GDskL//ZNvhbJUxBsm56vMCxbJpcje8ivvuYwo/GZjXL+3Tnqix87PBbd7
Dnr6mD6PnX6gZBMp2ebSc76WvJEgOtntSKhQgpH93efDzikyA/5I/8wHQtxlw2msD4oxi8NHGv3k
CO7R3Iv9qVmaust8gQ+hxmgKKUJiM1aYzUzz8KbgCN6rMGpbayDA4gmVhXR6fXu9MsZhRi+eMgTt
4C4ytodrEGvGZl46gPRll7NiolOoVv3CwvLrA2X9ySOaZmU8LIJlHy/hY8TZG8Goz/RCmilktgFn
+v2oqkfG+DeNxA349oJPg8+yZfPgmWOTAUofvSBxL89v9O9ifWaIaBo094BbNbxMNr85P5nAhM1w
06usXzLPof2WRUuCj1MGkntgzy2MS+kT5jWZzYjqJ/5O+GhJbp7Tm1GfGoLLOGjE2yI6JJaD+KL5
1pybshxs9GCtb0BZWYTsd4lZlXeSccq8Ya4k39l88z0X6xrwD7KPbJY2ppnHsEI7MHUycI7zJhWp
x4Eb/f1o8A/yaMSiGwEOwSeNsa0mvqX13muQDvv/R9iZ7TaOpsv2hTYBzsMtRUkURc2zbwjbmUmR
osR5fPq9KGcX9ukGTgNGNVDZlem0yH+IL2KFJLFMUlQ2fvd3DD9/+MSmd0x5OaHKsR2WX5J3VXug
tGnFC/4aVVcIBr20MzYADPgzBcgB2TbDqO1Q51fz6eZT+U35TuoJqhfS0Y/qRTvXqhXHkRGPBjbS
pFjw8eNhhBCx7CeUF/CXKmYrwe3n5OuKyD9njtqv4MvglZw+bJhpT448PlZP1hKNiL0r8B0+PAgN
vQdlgQdKHwAVwGiDxLHhJ/5g99WuzEihqU1zkor+4w/GW153/JgDkgLWNO1aoAm8RloEqT8oPioZ
BV/geaUAKl2nZ/qV9PnZ8Id6BDfx8TKBlzbhObOoUTzz34/BhCsQBcka46VAFHoBMO0OF6YhbjuH
ZiGoQPgw2UM5I61Gesws+pR5Ka71dFU/xp8AW0dM1n9KDe1w/2yHD50vkxqWdSWun/laKFZptAob
miB5Az22K310ZP5NfsUzAzBOMGN4nQ9jDQOOTODlcvgXXi62i3yuBc6Ciq91qK/DZqNom/qxbfUt
Diqh3naXzNzFyc567GptOycdknszYmCLTZ7tgSso5aEwRkqSApOyxQhB29FoXX9SIzNiPsBgJNq+
6w5Kd3hC4KTrewS533H0CnRWcStaqRKcjDHFsizeOysIEad/MdDe/hiU2bK57l0z2ecxYuqP7sjv
zQMClYlEeEg3A4ZBnmCs2/w0aaj6OXRqMpOY1fVaxFj9T1R3C9ui2L2y2T9zxrRehw5pGsfth31H
Sd7ELe6/7slXqH08w1un0c4z16L5j28ltxwWGYYdmcNrDOsRXwmvMbZxI3S4zEXWmg9bZZZjnyFC
JYEnk77BPsGuFH+I5Vck3yBf/CifarVPor1yFQdk2E0A8khcm8HaElZxuH5Gq2rRJD605ofqWSM3
0c64xJQLGobzrfJuOiDMQtNBN4xG2FT0EDm6bRfssueRKEstgKq+KNGtbm+knKgSZlLKFbhZ7Wdm
6v+MCzkiN+WyeE/n4PHpiv3sPAIZGrTg2qXb035Ks+o+CxG16inushZNw5rCVsxh0tgYOX35QFy9
oG/GAnE/6/HRt0uccSPtNnF0JnVzAUobgt4l/c6menOojVPCmpKuZVQw2oUoLS0WMhGlfDWIKwVH
vbCiz5tu0uYO/X+iV86rXEY4njpPF4DnLSR5vCOKLQa2iJQle55NjehTsAN9+rKWOZUvBbVoKLxb
tCWr+uy8+aXS7Bewn2xXPA6GdOSPraYUXV0uqnS2bXQ+xK56Zp3u2rJB0o3F8a8jsodIzBbHSLUW
TP3sDwoY/6bAXtYu709H43e1E+nG5E5VcTTMgK55jEQxYly+u35SlHvMg5wNPOY3QPxTXncGzUw+
8f+TdaZ8jdpHetC+ob5SCPLyQANk4m47l5++EPjDqB7G0HMaZ2AwM/0N9V0plg/jigWnnb58q5qv
7ovX6/YwHLPcYxNfvvw0O5vxJRKgp98C/RpntyK73etr58yqh/80lrmxBCsqHJmk35uFBVz15UIN
ynm4nyRP5jh0ouc0OJncucc9uZR2V04y1/PP/ttjHYWr8YemPzTxfhhjA5SM/xMbGGZp8T2YXyb/
FD7T7rN5fpT3axcwU6fHZtJVtIItGIh/kXcWwVfTiG0vz6Amzs7YeOeEKmlUn1KRXU30Sxi5drK5
5s1nO6V7LRB3Qjcj2BFIx7Y58UeH8q6Hk3MWMEsbV9HkqfGDyo9q/1n7tUF59jLPlr3iDYAGl9Te
g0dH3pYsFwRVgdSrufiTOvhXe6n6O4qvykuvXXrxOrhDPb4+hJgkbSXRLUfnJYY3g6Zzv4/Og2Hv
910weaKi02Kj1duh3lbqpgaqgRAer7XHipKvmrt6RdE0z76HKTyT3fm+wImOweSdGkOiBehoirP4
PhMx01tTBpZTiJlFsJSjpdp6IGlqgS5NQpWOoXopaQR7u0VYmTZ2q0CVOPNP4eXMm7f2nH5XcI+N
udGv9ILI+hr3M16dgtnb6yuadio+R7dIFySQE4z56eLZLqzX4nkKbUE+ye3xbh010jsthfDbLtqQ
Qi6VSxSdo7nF5TNaop2rbxhOyadh2fKnbDLGqLazTanMo2yuBHjTcVFpNLrdfWEYjb5SMxp9DfhW
GqLS0J0lOv0e8zQ4Z8Wljc8pX9lJrnDxz4Up73wFw7Chusf955VBnafkIEDbvNQ3EKWDvL1Pivsy
lznq01ZPGxG3Ib8yVk99nQCaPDw0XL7EkE6LY4cnONlJyS5ABkx2urat6m2mbvrY+QF8ZJ3/Cpbq
QiSz9VxouFys/fPl4+FPX5NEdp/6SKxnoGq1MxUCTLIt+11CVOCLelbZnMrtjQL19nce/gmE32X4
e2h/hbldxvPoBCY+XteG/5wY+eGHNPRU1v1NT/aNvOHT7J8bxrqX7xD0CVGd0CH5NUtEv4Ev06Do
bwRtozIwfe5EfTu4i3dUm4BQ5kvCMl3BxdPXL85G4w6glZdUutI589g2zVZLdin/ic1N9z76tSuV
SRbAeHd4nCTG24guzb6+78i5a08ewbU8LTVqAvmDKDLnunmNzQ+eG2v4xuSPAf5lZ8P3U7WF5+TO
IZm8NibZjdUCrqeR/fDsxy4LEEwKufrh+/GwrczTuNH0Xtp7TTa6xeXQS/CMrx/xWZBOv5laxEct
5xvZ9eq2Ip8BXwVui2NhOcBHymqnepXXbue/aWIb4p29MKM57K2XcZzv7/k8bKYMmYJtbBIw2AHj
Toa93b0WYuMS7fj9E+xIQZXkY8venMnQ0ax3cTBJcMng9/3kZWHUjsYYtkt7KxS4ao5zO5vyh76H
7UXps4K/+inTdpimgq+9OMsAS1pK3F8iuxuZC7PfAt/mE0fEEvcMVm0c+/QVMHuwrEnCtI70VTgV
kQV1n1T9Fj9dX60a3RnnMin7QuQmNhC3uQgb9D3r+B5Er4x8fC9WfJCNE27gYgEH6VG9OUjQjAAx
QP8dkJ9gRfm6taKtdEzQg5uXjQXRCjnw6L0ieR7mRzKCApa9+DS0p9vvih3T8iLQSxZS8kY9sJM/
/Dk+a2zqzNzwhBfTaPLEfz2xJg94ve+hFU0NuZOU+7o92DaEyLg5dfFFwb6C4SbdPsXtIGyfxQ5Q
RjH5fvCE2CXy77vPwYhXW+m+ybVJjvFBKSa6Y4CbZjP8vL9s/GOKK5NYS12VtGPj5iFHVmA9fMbD
3gRKMdcjutpuNE4BSV+PF84lbtdY9nPMsrwzwYpBu2it7wEnsZEjN14EOMirnDu6JX7WvxCzhUZO
qvJUTyH0Xnt9gpzmccyCXWiUCx3Ei0lCiZjAnDZObK2hMVMcOdzUxlp77QByZsKx689P/SJENxaz
ZmslO07NXbKL9G2S7Lr30hJwPLzVyuUZkYc8pHSW4T5z89ZDCMeFNUYAut5Nr43NMx2VG0NZkReA
MUbaAMbYIM4Bb+NyooeydIQPQrCAumpbA+lDTvQ5vUxode8+ivJLxOaLw07/HrJfOQcE55Ft0mxj
BOs4X6+Tt0ZJIJ4Z0eSzVifZXh8Oz2onFdsWdCJHKNzRR7G6aN2t6m69HSff2v132P3uL4x58LXH
8lLH116SKvMQJe80EQLBe5+JgFnJhduxWb7DRuQEbnbZHQzrUOfHFBV+ArHm25r0N2LJ9TRR5war
UbSuX7Mmm3OwJF7n0Wd9P0TtImwXJrllxa0pUVLctqFciUiWsbb3pnkW05N4Y6i5/x01bqaOUSu4
bP8UxcfMh+1xtvicczDlJDq16wjEpKc6qnLpmnNc2T+7CidJdhX9CNq0siFQq1wR5mQ2hPLPXd/p
BrDKScA2HcYYUGYkuwl5Ke/xK9MI0tYyakbuMmA2OBZMI5Bm2mVMlNtCtVCcGsqeMqVFoFbGFoG2
s7m9ckXk4oA2888FvDHnkGDQYuzc2kbUYeCwUPYRyHCJ8+JWLveaukeco4KIBdK/wvP7Bx4LR+VJ
70ux6pywGAF6xuNUDIfK2FslTXQbTVrrbFoEvNf/XA4a9ZT15+Z1TWY8sVWzzZpt+HBSc0qDeCLu
TYEr2p5RvXkLHM083guaE/axsdNQDH1+kj2N9fXC/l25DAyVv5wPTi/E3n84HyrUEQReGviYEryr
Xb6nnMel1zruN0m6ndpNhza+97+BxdbWSjPX+OCYm/4rAlboy4Z7HZS5wiECBtJiKtwnhjQ35J1E
vmbV3tQn3V2T70bkPEPm1utDTFOuMBFxUzVImAtWe8Qqh9NHu90cxXz/GI4W+O74lgm3Tv2UpK/8
8R16Eeob554x+sfffzwAkVRX4L82bgcp9jUuP5o618dCBzJDuoNhk3bGAawUJ3c3aF1JHWkudbjI
4bjMcm0txZsQiFYMWW10f9P6gPvbWlePXUBqUFnvX/Gxyw/277xxzV9RjGw0o1qEZpG9cd9kS16P
oT7TqS5WKzuk5ZBk4gb4tS3+tqwd7NXuFtmDDUVGbd9nOJWa0pEiw9+F7rGOwIXuqfGS0JPaeSLj
pXfoKW8WfbCHUrAFxi4razVaW62vO1a5xVEWSo5KjOC1ncOUwtX9U4xrg1QYVyDyNXdI/rjogPwh
hD08HwPk0tCWvi1Hp/sn/yavvLryMtnLMdMJHkwWUfBkwgVv2HZee0bihZVL/lliLueGlrsmOHsy
h4Oi7gCyaMXaTDbPbhtIe2GYmg3lLbP6F5RU801JDTtAgIxQD7i7I/WEQ/yxVVht9W3c7ZDo4u8u
/g6Yokwswd5F+fRFKdJNG66ZenlZZ0kg5rUKHqucBinXoEOb8YmwSMmiQcAu7FScGwDh7DfRO5o9
RZwGdhz9irpfaf8dJ1+0DDQwXO7oPjb8XzQBmV2rnhazqrabN0yzB+lfwnmwl5o4O5+TevWIJ5Iw
fYmbStysJzWGARZrcfG0sH2A51o8iFPCVxsHkpgHTNkuGUveebIQymdP1kYWEcRPzpqujnyc0BE4
p3itzlx6NsYuLRIIRHAuoBZEspPd0uyWYb8EgvNS6GciDujV1O0CClvos2A4xPhdwK4/vB4xvF0m
+nIKdXtf5rsniWxlQlKAxiORTvORqIjxrxgmKjnS2n/VvHHLgatjuKSnFSsx3td77PbUO6Je/sCd
ddffxypC0zhTw0tCNxP6Yo9gsKCrpP2mu4Rnpox9tiqQh9YaECX1Ss2AJWwjs19nGy1YU6MSnMLk
RA2t0uyl+y4LN/n7MagmQYCv7wjcEF9Reu2qDyH7tJ5fWY4M6NwrH8uJFK7UN7M+5BmZ4IwdgnU3
3fecy+NN2u2ibme2O7nd3Z2Yl7TaKHSN8YBgDWuOL+kk65zWwPtl0hS3Mncv7JhsM2OZszEysOEu
0S2lNA5Hl3CeGfZ8P+g72mXv4KjXwnNd0+lgXRgj/vQwYzzCLYXh770/tgYD6Dn1oXo5HQxHQH0G
kPrulFLvjupw5kMUwISjGZOKRBfpwepwLHnNPMn0ZGWZ5/7rtbob4BaQn2zM4c/OTpKjZR3L/NRY
xxcNfO14dQuFvTClArzq/P1v60GOzsec9JM8eTAJeidPONkxUofaj5UGB48gzoFmVoPbsJVPZPME
OYKT5cuOQfBCVP7uc4cqInmCB9tgGdnbNJltSeE9mHHRU/Y2koMC9XGm6jiZGG9NSsoIfBjKPyXS
ueEC5OzihUDrdk7DjJ37gfrLSH+L2q/SAHNmP3h8s6Va41wfYXSvhGC0mzzd9BYp2yegqGFnqTYn
1ezdhQOUJDkn9kB9l8rhNaIpek+ZQapM+PN1IBvJTH3dno+P2qFGblWJK4gYz0Wbr/zv+wVE2qSz
HNZdxpWussa3HeFY6rlLp6CsR8sU2xn3ceOUE6UiMZvhR9vyuxsrYy2IE66q6i2l2IGTMQa/eKKk
jhnhsqWpsvOFgkfeS0bT2JTHiovkUGCSQh+b27wcw/vlwBjWSF7zIsZhv6yDnh2bP0P/UQeciKcK
Mie1Vw+f2mSJqoQeOyXOZqrSvPWt0u1JEV4VOGtUCVwj7SwmzKy3SJfRLgIwEU6RtgKmkoZrrcia
mtRtk6CkdRN+szpTq7+91DoUVy4/i9fIOXfigkTXaCslcF94TbBDF6G0Tz2Vwnh2kKJb3t6i9mZY
t4hqjhdbrtsLrqPm36K+FNSpnv0Ks9/SLCq/+/oLrn2r3uTnRUhOZXp4KVvFqQp4z9PWmtKylNMN
zLW+mEfDvNDnP4y0n90NRhrNmi/2OMo3bS6wWu+H1CSsQhTIfv6jytg8vXyjFyNn5HZeqO0oWd+d
erg2yVVpxiOj6bCNP+I5ikorH4QMHO2uof2qpYB7obxLg7GLYZnmaiNHPne9Cw7ThV56D5/LFlgv
4lRQVrhsadYhzxnHreRrEFO2ekiLo94fAh3WlBCCHN6gXy7IwQYwp922cvvKDZq5lc5jBmdwYVwz
4+mn5fqvv+pprCycq5zX3V51q3Ax9lcgyLxLksJ04bpJ5vcXIZ6j2D2/Iv0jLychcKJqrbQ2FQ4O
bx+x9tLhERK0sQ6K+g5K2k3ZF/MVsS9LXJn2zaROqvLAhXaJxxb0T78233Z3uofHsNqdZHl7yrC4
XkKBnsc83wzy6qn5/bAsXt6dFi7aH7qVaCfy9Wl+ZMl3KH4/NiI3IGScemLT1+IbH/lrkzIOij8A
2tayL2dHrTlZ2bl7XPwb+FKePJzCKzx8SrTgEthNy2+zOXQpLtmLGn9gLbc+tfy7EraytjeSQ6Tv
U30/1Psohn1ik5Zihj2d7iGsMmkg38n+OG8y3FK7Z0cweipSWY5QU3rUDGC9pKIX6df6AMoWFg5M
ZD5Qiax7MSKNxy/WI2bK3FXyY/LJEabjIFO6z/5Q4r2u97K+BycB/gPikHkdyrN21iv30c4fIKED
wq3zEIxH56bZ4um07VZHo7F2pri31EPwOKqg8tojcfLeEzrvmXmRuqhCj5aQplk8Fff5peP9J7bD
+qx5zi+pv96p+/uCFfOwwTBQZrOa5PUYQulH22AO2aD3useyrpYTbHkd6J1f1jwrvwPhU3tXKkUK
+H8n4/5gHrLmxMrSZDSyXuLPVqNXCVTKIe0PF0W6Dd4lsdbCCsps+gYrU0n/ZOjULZs3Wy9Zp8Jn
GX0Kyi3Nb9xK800bjgSIIBlZbCUE9ZcDjo24tGwTmOaXuScT8nG5pEIkpbJW+GDNJ1c0TIzs/FTO
yuNC5/wruTzVc9OdCvXIlWg4SM3em6rAwAp4FIa6M8Ntb2LPpQeCUeaxI2JRXrB7v1aiG1aHPAEZ
BSj1lOWn0jqCaguoOjGPrmMyJncoFosxJrYTusVaLpOK2zXuD4anx50GgJZDijRSmX5OcozwHB3b
xQoLPTk2WjmLK+fzYxbs3+bLo5bsrYhb5DyIXFguZ5if7NYBv4mD//qMNaKUXVoWQwT0PwXbH7wJ
yRvBn/1Ehj20eIEIrLweas6VYZnCgGpCAIUBHwk+Aiip7RTgZyoP6DH+m96WzL9AFmA5VYnzcTEQ
tm9sWV0BZ8ZAqSDGgvSlr49LlzFvqYnLF4zRzI+ndk3Cz+sS445mUalHATc0e6sflZEi3eSg1YaN
ajiYX+5zWI5YBLHsL0ptIbtGP3/mnoYHwYBnPhPOVNKR9+xrW5bGHg8uBxGjcXVPq5zAXHIyvRir
y9YkUoCXMZyiCtXqlGxJK5/b8noJyA6ka6DXAMKaaZxtS3HbIxFl2ylK2KKA5Lkwqq9S+IzfzT/D
9H4fral1vomLtQRVl+FmsxTyMYz1G28gC3d23wjn2aMbtbzR23yfcepER5B19LoydMAaEG9jAjTE
bzBuhEODKeYh7Q6P/PhiEzhD2K4d7d2Ap7M7xgv/FlPxS/EkF1A+EF82v5L66+d7qnPE5mNgZ9ox
NffahMO5qE/x91KBVwbQyUdTx53IJOSxY66e2vKSs1GKTE5uVnMzhmsezUrrlg3XVKTqifnAWtl2
zS6JznKxVFrPwYUa3vTsYvxqH+Qm/Sc2/HmPcKEuH4JPoUxqHuj3YMLP6OU5uEzsGb2ofD08Nk2J
bgqfi00/uqTGiw1teXLgL51OXmNTuuO/CZ1lLXpYFgaeFVG1zYKNznuQIzIPzFeaag4ypWg2YbsV
9G3khKEvs9QzamL/KSdPGWTkYW1PwcajLRFD47T+01V5l1cC7mTXyteUICT+0PiE6ArRa+8+TZVG
sn7OPKlD6FyX+ubZbgvOHSCHoTH7QU+Ux0dicl+mH/NVOw/9oyk+wvstTa7pFwkg0rlhPqZzH4Dr
6pkuTp/6jltW9ZqR3eDvBmartomzhGx/go/enB6j5sSsH244VKVlAUpeAma1xGsChDehSSFY6ena
tNbvKr6CJV/wBsFTYIgqYxWfzj5JV5TEaHqRNZDO7NhygwQfzVyABTuLaeF6A1ZF7OztjLYyAKuM
2fuTkjlwkbJ3T7gKBWTRcj8nhM5kHGfJ3ckT9NeRh8Uec76mZCM8uqVbznnpMn74pr5UurFQZWx5
8OTEU7k5v0VJw3R/RMnB/5ElTZ3p7Cx5zSR9SlpdVGZ3wK4+bNdKndTS4kW6l3S7IzxnhQ7sfFrx
Baynm9ZjNt+0nCeZNDql2D8598ZE/FYDoBgLBuukjL1iBmuEmOJo39Hsc/Ov0NCPDW4IhskgnVPp
pqSz1lWzqcA4q9o4gmM0N/F+64Zrn19CZ5fHGxx9lUo77hrflXmjq5YHn1CuYu8aY5rTChHl8wQZ
pJjwzYhoetkc6x0eLMHYtOjpkt9QN2CucXMw6Heww86NYPQFpYSNQQhUNz2HTTEFiPDCyI+ohPib
a0uZpyGlkXlNTHBiEpXoPsghr5YSNoLSA5eFLhyuJRND3dnqLp1yxvhD28XA9cEcI9fgwIgnmXOo
ar4JQY+lQp2ycOe7R7V/JgfMDam9xD7W4QfIJupH8FwDtTC5t5PrJvPUbYg/42Gg3wNOcz+pHEo/
Yg9zU+/m2E9ATisUBhL/jE7jrxFfpDXQuJ8wOIV7ImEAltRV9PU0jsVrYipzbOrF7PwXpVFNANqX
c+j5ON00PKY7E/IZlmMnevo9ZaZjhDWoR9Rq8JWQ5XlsUn3zMrZGtzPS/X0qqYdXN/a2K+3xQT+G
gs9qH5AbCW3XevmcQ6QIVipqCSsBPWThY9e8ARix7rPtWKKznGA7BuFAq4iJT+vN8cd233DsIjKS
Ha8OlSkm8xJ7DCaFex3CJNndXfK6qfWnROSnHZ0cP6gJ2P7gDmH7p/eVNOvfGE8TiCiX4+JcJKew
YBrhFo+9Lm2wSml+SYFQe/wpuMUbXZpH2iDNnmXvwLZtAlTi6ktFuugt79isThQ8qeQA3ZdAXnK0
X0ugmupF++5lo4OxEUYKebtrd4QRAFC0oYxN3WMCDuSbbjYtmHU4Cxunn/d7QQB2MGVhrX7zkzT9
/Ll6PlfRcxXSiQYTsTD9ELgyAiAOcMOv8F50vmIgiLqp4maNCwR9B1LUmFqOrH3oPLTtKlc/m8d3
8vj+EbWq5CuvbPWxE6JtzxS2WrPDMBXWPMlijIR3/aXS386R2aUtAn9K4MO1PTAi/d5qz22Wf3XW
NmwPIQDY9vL0DTSqcMWkRgxWU26pSfZLvt6Hj1f7qfVY7/cPcd06erGTwh1CXMH3g6t9afbLu+pp
zzFL3D1dYoPq8o4PK9nI7TYMdq/74aUdtO7ID0IGNcKbhwTIakwwcGmxO0lL1w2yaThzA58pNzs1
+KFIrMaSUSrB7LEOHM0YLhX1tRdy9qOYgtFEbQ4Wxq9h1X6jQqIVa8EWQQGpAcqmZR5wc5hsAHjK
mHEJXt4tqfhonnYpLrXSNpRxlFYScXxuibQjaDbVZ58eh/T8kAFpuBc1d+6YSTkoTMmaQQqjx7ke
I2DNa211mzkBIY47/L8GMGsWYI2iOUnNyRfLq6RfLf36IvVvXMP6Ks9eY6xvq0AVytd9uC4aXzKX
HVzIKbEaI/K49gGZlqBevaA9rtvH5j4trfFFbMV9Wh4EYa8J+0HY0/OdTHZDtUnU9a8/bcw8FV2O
fMZU38cN9QoQDVwcym02rzn+fAefRJj+RWZ40nJF24j7P9JDzINW0LBEaLRIfumvz7a+pcrFmli8
GPU4Vq3AipHSmmIr4IY9kvKAMDCDizBxOcMoasECHx3F4R+8GhIuaicxN7K4Gwvvor+dzEq/ri1q
LjePgRKs7TB7DhNYsQamJY+ByKy/QySeRJpn7B4mjYseuhLF1y1Y6G1a7G6EHacCo6ixADK3vszo
E22i9mRrMXz+z6ts9K4PBHPyAMTSLciekoW0/GjKQDxAAH7u8o573zjVD6dB8mXJdC19GOatsbWQ
or7rqzk3hn1nxrpICVcxyudugMqf4ZxY679ekj+MAfYUCig+RaigmI4pZeqDLbgceMevjsvGIcuP
w+xlfkn6N+aWfIRBflbPD6G+luVZnOLVKrD5cwhh7c4x0NAvyKpByAfqUMxYMqX/eUGwYSPbP8hx
tabOw69fq9TAyo41YvOgv9GPhpGo2pg+SwmrB4kSHYWFyUO6S53mHSXL/kWrrUOfGIph+t4f+Utu
l6r12YLnfY9Q9HzXTC+BHkB1Otdkv5z+XThjgssqQNxMQpmMGBU8GsFMvyPlZ2B+apf//0zBf3Zy
aKqoSTrlYaasyiJBKCIH/ydS8Eq0R6Na4x0qGMPYAC8l3W3Jvo3+0Rdvb3xht32lt8ZJ4Gxqv6Bt
tvnkZbo1kEjTFUX3/gtC9ciJnDgKzw/3ooSgrBdbCx0hvcSAtBh7qCk5XFL2kjReHIwuIwHxBb7q
r5ewE57HZDhTD4VbI52oqBXZ3hD3UsnHOs3vnpJ59HGM3ojiAs4u7D1F90BEIuhF8VkJlkxv9iy3
9S1Orou5Cf0pdJP4WAb7EWdRks5YaYFPuRPOM39LgRElqL2xGDhhkI/Mjq1JZgQzzSlpT4zfm/xs
2ndjea99JL1nT6/nslK8H9UT/DltpKLzGYfHp3jwJpI8fwTzmpqV+xzqbrCgV0jjZMfYLHJFzY30
RUHdCBD0wU9f9NSsDG19uNtxs1G1DWrX43uIfvXdL+v+K9YnQ+pHwjIAElIud0ozLeJtU1HRu4lj
nHmu+rha97MhHYhG/7eH4T8CcTwMqiRbPAemqirav+Xk9bbLM92oSxbUmQ639s8D7DUXD/y/GAEO
4E9xLhdclOlcs51rdzUl5kb+o/IxzTefQFeeEOqrrwBXb/v5FD+S/KbVVyOyOe9m1eJjw/8+kkVm
uaSHcmUec9GvZjplwoC7CKURs3Yf90VkzwrChpRFZm6sUTBsJceyOFl4krpzqV0kOrPVC6KiMJVK
JDUydhNZIJjlMYw2HQjguPH0wJX2yn0TVNyul13hD7t+Y9tMm8mZ5jXyLoB+LyQu8iZqk4+1uo+X
PWrspZP2M3hNtUGz9gL9KabAh7BauagIq0HJLbEMLioArI+x7wnnF9aEapHZE1HYCFCdw7Vcrlqe
v4UGw+pdTvXU4fCNZA899O/24XVfiNqiOw3aQU4AQJ4kSFXBuQjOSUDo6oxttWFKSi2XSyINcUTl
5M2VU53vkBBMoC4XxsvYZ9qJrMMK3qblup8T/Phvz8S/sxPGBUID42EYCkikH+79/1kgUk0ZZD1U
qzG7eR/pCZKJV33b4WgP97hoC9lPaWlEu09tSz5r3eXeX1Qcjv2lTi4Aial8UmZivr0z8c7XUrnK
bfow7ua+fjmpMn8QJa1mfT7rkOoGiNNzgXrVZYP1suMAs06bjaWN/EhZH00c+MPAd9uPjDSbjylB
TX0RFGW1KUHBx2ucYlY9I795MJ97Wd1mymZuF48xmt3Y9iuebMecmaluG4XqyXVE+GK0ulgggLjW
GHNAksRVSB1j589WEM5FKv+CLUO42inVXxmEtfR3kf65vWyrnyqGgzQRP8av1HSnyKBdve+d2vg2
3nqkYF5jRJxi3YuHoNo9hJ32u082d5MwxZ6PPu6PxuMsd+cBl91vOd608eanmLe+BPHxSYXHsFea
nZKe6DkFOejUNaHMzavCi7IW/B8wloHXCoesj9zExWOMbx3QEZxd0uxCZUMtfTb/74gX8T8ShzwY
bBuWpCqibBn6v9dO3js57wt6I0sPOOzGMOkw3RKsiNGesuPwLWK8ClcziA54UhfM6R+H2jqMQSYW
WMes9hGJDnzW0f7DyUUXF0e5aEUXrLEsuqrotol7D+b3jPq1SZvO+3Su6jMuy2I40z+l70ge+xMT
wFo60KS/GGVMtNZ4N3+MU93Rg49jOy5XUeOn5ujBbxYJFy96oN7dppLgvCR7c4SOrLUjSA46cvnR
tdu0J4s8w6b3kK5KcKuCW15+FPoHZb4hOPnef6xGUL66AZQvqSvmkAFinzHL6lHsCuB6VyvdXHHi
Kr0IiZGimX4bhPuW0aG5zvrxkcrzHVlf25Qce5rDgVMmoPs1WhOqvT8V5fNdYHJ8fVbXjrqiW2dc
Ryr8wNJ3jvsT7iBJ3bXMNce5hXikeEyJF0GxyBiZIUOyXL3LPuB/UvYB/zNCEOcLBiB+hnXPj4TL
2X05+eQAIjuGuQyJ2DXLUvStZB2hmNc2WpD83GUTWf3UHt8K1N3oF9QL5w/4By/pxwQUqi56eRN6
gbLoaNpQN6WxIxJPLqmJ1hKWipf3ywELo6CC1Oj+/wXXpohjrPX/SURaCjFJlew2D6Nmqv+2Yw15
GAqBQr2bUYxu5TtrkIGaO6aCQsYbA5TsMeWXwa2yg2lu7ArVSbH2qqtB9ytxeQYXsnveN81YfDYq
FtRM6x9Kjj4/JlUUY5EDTXfwF5FWRK4wWP8kB2qR9SK604JBmeuk3Iox816RUZFFjzijBepB2Zv1
yUEtGrNehOHAhpP1wlKkgG/gG7SXV3pAiOGh79HzNIw+6rbcI31oG/N/CTuT5caxrEm/S68bZpiH
RW/AAQRBcB6k2MCkCAVGYgYB8On7AxV/dWVWW1ZZmDJLlhmhlEjce/y4f05sUbMja4cQcwEP2Zbn
WPc6iCfylSKNB69v1yTJtMzFfVXuO7pUtw1yX7DVy608M+xM+DD7D0Ck4eEh7WlL6oTtwKEU+xZ7
gci7A2HbdLjY+62eAS7mn2LvcA5Q7B1Tnx61WHFZxqf8fT9ZcWseOw4wbpoU/Ye5DL/CYvNVMvkm
WDeWT25g+LhoQSrIvU82aukoMrZzyG7toDsE9c76gMaRQ/lXl0eFQP99ok5QmZbOmANQ5vMVQGVB
xKp4wITHKnbIIdxfQSY5g+rgJjXIzxBR7R0wwN/hAno82aJMKMO9Hh6l9MQqC7iYaV4SQpLKtXDF
Zc8luovtxU9IE4yX2CIl85Q9Lo5ECiY+S/ohVYE1bXEQqyaELTz8x0w6S8X1SeX1qUxchbCb6U7o
7g3vVhZnymyzwZyhyvTnbugK6jMcgX7EaRz5E8YsdDrhIxs+WIWxKa9Lj015fV9/fKDDltCx8aYd
R7bA0q4Gb9LZ6cMD6Fr1W1HfmfKiHQ9teYxfG5RhwI10Ea1zUl3CXYZXWZqpjH+4n4hhcuHhHtEv
SqcOT1l4CpuTXp9EwoHP4zcZFYiswLNJW1cKmyw3RASUt2biG1Ap/9tFwfjPAhxNt0SL+6Moqrr+
9wp3uZeNoYlbdW4ibLOIiRH3WW9PacKzSmbI3M7fSpj+vBF5pY87zoKX0EskhyBquwQURZqAPvZq
3BFSwp1onZLkkpIPsi7fmdcYbjiE4amM1qrPeOmEBHs238pt3vrRrBn91NhGA584qsgdwTkZr6Fw
rRxwX+Ove/TVDr+S4ZdwxMLYc7ei815Yycmizz/ssXuvpYUQnwfePoS4RS98rCRyF93qMc4xxgbR
ZupXN6bFpXCHnLdxNsMBJAJvedYB3QxWCl7QiK+9drMr/bDEZ4ynaz2BfsqtY1H+ygPguQpYyhVT
0VT1xAiLT33JJSJK3fLDMOZwmysY/Obq8V15+npuQ9dk5BgKR4F1Ji7DfLldK9LqcScbswJhIpZu
+6r7u3dessizfTQeUC7k5tSGJ5SLMT2jXAhACLajxtHlFxmVvRsUREGcFMTrrI2v2eMcV6caPzTi
lQvu9b/cJEXz71dJxeIVoosWAyf9j5L0t1mz1JtSKHpT4Xa9mmfhQh5dxvCKHxyMFym0c3UBzIn0
aCw5ns/n1XzfBQsjXXZpYKNWDIQvifzpXvoRhQ59o1079Y1C7aPCwuT2gAXZfTTuwLH36k1SzFXW
rrLAyQNHAimBfUtfju1SXvCCMcSN1G8FfVfmh0E6FuM5HM/ZsjV+PKXPUvoUQPx86oknJ97Ix2Ft
FWutWDcPF0dJPWws/dCo+y/SzkvMJSKGWX2DSyDaO8cG60JvJ3iNPkfxR0eih5WMXcV+y/X3gXPL
UxiDu4m1XsLhQknY7mIqCVfj4CqaK1VrwVhbrRfg6pVpTxb7VXyD2XzUox2Cs2NyWU0OVrSXeHXG
0+1OzxyDkRJ6x5SGT9CmgfQMS026viH7OzL2jSkSxPxGetcnXn1KhlPmpvJ7Fn0Ej4+i/6A/pVeo
iTzHArfnU2JMOJOw3j+rnczWb6s/Nlq8uGoYnFPCZv69oMYKO/xNZrNLBzMjd7jiRpqaAOv3MqqS
SpXzhogdXqnKNcW1wN8YF6R1dgVzSNCgVLnizwPjRHKckLhuboti//w5z00HUZ7kFBfsVxJK5Uxg
ADrChzNzEHQ2cgXKEDnvuDkW9efT8rPNlNfh+nzEZs7ioDBngT+EH/yVlCfbHQNp5TE9T/qF/kRT
PpM+bHpsWRed6ivrEigUUJ/N9WC5d4llMASAVSVNO6U7a6XIUVl55MsIzFXjtNMpK+tv9C4y7ErS
StBtLD2Wshwy5xFPdgPQJO1ANYGr36JhMpEo2HRJ13REJvbRC6zXMyutCTmyCp9SjvhCoW9hDYUx
qLj5wzVgruAy+IzkkzfXtzomdGVnsnV8UfKIXvOohSRHtpuY73zKIPOgvbNgMGOXTnfjFcVkzYZQ
a8CNjk2bUpnm95xVS1UwAs1IY2JcJi0LAkTBmAdQnm5GyS9AC9NfGJyoVdVzJwcrc26EU24cteSY
1nul2oWKH8BTnbzULNmKV7sIXuopy6o7ZjS1i+DAFcNpwUa7iKHxECbP1GAhZ6V+tDAymwc5P365
cvgFssYiZe6M7e6ubhPNt1SfuA8w5geyJDiueIt/r2OPMkzhB3X+kwhem2+NYVdixBae+AjQhZF0
1GZNM5YE4OQERbEodhmiZwCRVLXz36LlU9YdhHNsLOX4ozZnwuNiYokYi/e2xgpd2iokzmYO0mSK
R2VsGJjTB9eo1jl0KMVLFU8tN1jjIMlg9qidJyLdK2tg5G/JnPTUd6iHkG6l77k+BRpw8n3A8LjV
2i3K1kwH3ZmRyCH1vAHHYxxwHyvKLop3JChr3AMFpjVeZwAWuylxVqFmDQSaXK5OGOg16qFmA5bF
zubyFBqbr+PI/mLYVJhSpOkSBlaW4uOOFgVKpwljjiJ6voueD7iaSGgHEW/Bb7nmuDOsuTkP5pb5
ro9v9eMaPs4Yj0XB4Z4FcoxcQBIzUxxwIorsvIpzM9dPyPqRDKqK6/REtCY1YHFXk131LLRLpVoa
M76wvY0zOlP9gsdg7ZkoftbaqjcVa/dp7d8t93rht+ujDmRKulTGIpLYzZ72KXCjP5kBlhCJYePy
J6MiOFwf1WgbLPeSjC/V3z8Nyj1e7kZ14Xx3vg+iE3K/zuZVT4BU8xOYU+NgAzMSSz/rOcRxEvwx
UBIwxXu4SWcaV3UHRhnW0e8GA8mYxTzHJz0A7MWAW54EMRGDKUs7ts5NpaLnVy4eIq6JDuxOPZz3
P9lV4L8WfsC3NctzkVz65KLQdLKjdBo9iUbWgw6RhX6DYEf/pSju+2alKnaEr2ic9/qGhYhK3nkK
8ZLZ46rKF8+vn220e8IP6df4PIb6KIhng4iNBLG7MC8FYotwY9ExyRGHWsCzAUFctnZmZ1N8UUNC
fN0/LAy+xHOIIGXr9wGQmNPNQfSe2weesus43DY8Q5bRaBPM4L+IYAb/PUDrVALyaGY3EiRivfo2
yX4LYt/TZn0VxsU93fTar0f1q+Owo10DvOzMTvNdjRGTJ07+uNw3lMRBNgvW7/ZjBMQHELHYtq+3
ZyisNWuL0bibG8Swzc9e/6nUP6WZUm4flFhKwGemJVdFZcnoCcq6Bkvpteo6y9dh5a5nCGzZuMoX
Tb14QHSjvaV/FaIFyw7TxxMpeaXQqr4DbEpDXB26FZB4dv4Y+HaheBRguOXHuj9Q4pUne2TW+rGw
sOATdNU3geWZM2QVysIsbfrVSqBzoQKs2U1SesDTmVVPIE736kgn076IHBrAEF50ZC3Li2/6076C
R4m3psa4P0xdYHeaHSiVmHc2sKBB9Mre/ua/hPm+lmPytvdk1kB/lCh7cR/SSgycbzfbnS02s7nB
+U9FjNs69bCyXpCiiktDNNmCwmrdGOvCWCepF/NxXGOaoXse88Uxz6bQT1Od+3kXOqiZmGhi61MW
PoL444l17n4LsovMdLmM82WvQ2dYtMPC7JfdTrti8lX5Ql6HnPZ0SI2xbCVs8XT+oJLUVTS4Vu/y
oJExUDH6bEq8KZ91dckqsEzn0DoDzsuVU5QfcdfEou2Zd1dgShQcjXe9gaF3DQxVXgHLEdpz8AHB
mG+KUK/9g3LfBMoSvw12LrWogVxPkNQwPfXSOS6vUGfgfHKwqSPLictTvrK26H4XNr0K1F7K2HBe
3WnfkKsnqfDJ4L0u3TpD9932DA/s/zn4JzhA298gkTzCj6fxaVbYnn9q2TKCtsh22p4qalfPOyC+
lTG4Q7zuzPVD8ZLJAXVvT312Fiq2CRe8b0Jy1ZKr2O0zP3NU7YcFAtcuwQuXQI9IvpxqGpnjaVsc
Km4HJQWVodn+7ygviipMBWUO5GJp0hdO//W4wB3jNdSrKLMMlzqjRL2i1vN+VZ23fJg18NqDefb7
9rO1n5RfEW+34O6PdONgufwv7DxVmdS9fxdeVEtjPyCpkiWaoiH+XXgp0rukWJmmztJhZ9ZHaKym
eHj0J1061wzgsg0rA++M8GJk0NT2GDzWjsVzJr3sM8VUWPcQPqT4gwtyEb0VzdXKEMGPJg7vp5db
66BiH+8vz3zIelp0d72xtyt7jA69tNv9MCVXad3G7vCeUw+xU+9blgjtbPlJLwSlymBSnuuG3mB8
TNUmyn2Lxqh0Qc27mm6TuaB8SMpHq3z0xYem/Qj78/R0fGsfV9rFmEW+iBgQMPRIyjkZ0uv/5IDI
GZgbDeTBygyhNbm55p5dQkuw+9hNWPUtWWZ3bkYILb6S+boxkaWLYsOS6vhVafuv41eEq/8U50di
xk28N2BwRuwlyCAW8slxTWNxn7l353iUn2/EHx7VzSwuD9vV4z15cyyt8RZB2yLf8OUgOLq2PC2/
hJVb4cNKHGvGbyMTno122bD7aRNfFu776TTnFkE6G595qS6/sdMabBcm8ueKYdW4O8MsZzB6Bc6T
U9GBHonkRXHRiz/fJCF8/6o/YQua0kSLbRKv1tfLoxpf6xvU1pKwexwSlplqV3N2FZzYbPfzpUMc
Hkv/iqYMZue9UxjuSF2SHbrO5l/n6gaAA+Vo34x4zlBIbpsFMZSmIFMwxVBMdKKDIB/k+vAID2W1
74RdK2yVaovdX9hqcDc1uge85I6fhH4rn4KcepYCq7JnUzQpY7S5aOlVCyD33cb6VtU3Vl2h8oG5
g41Kmr0ZcG0Fm2a/eIcLMIMPQHXXvHwc7u2+w/KgIbgvAUsJS6DV/hyLXvP05/NnDxQZ208BvSq3
H/qqxMOcrNH2TCgX4VySl0q3K318F4W2y2f0oE3mWPWxrIYrX0gUXIfkymT+7RuvE2q2SJFs7oE3
xFROrrHUGTyToyX+LwhinrnFSaPJJxZIGEy4aBfun0dvNR0As5X43AQspxejtYxsZpN9ej8E5qEt
jisujtsSBPAMm+JPzDn953x8zgWB4svV71kGPrI+jTUB2uNhNYIETgBSTBNJNvudKh+69qODHucd
8lknssBfUaYUFbNKmvX6+jmQpFhyhOKfnK/uoj0/8Cm9WCfheiT3R030y9FWxx7xLh73FGH+s8ig
y39/LmnA5mWF9aWsSKKiiX8Dz+dNVwRjkggzTXe9K/w3flLwi/6Ui75mIoGX36wJ/Zqaucp/zAXC
dQYk+beonutAYyCFLEL8AOOuL/bac++DA1qUExmJ18ERr4E0nPCYpRuxBUe9MaeCGwhCpcjpbYci
3s9DHB6KkKDbvqj2tRvfb1ZwaWk3Z66Q9zCAKrZO4trySmOXz/Gt7QwS5FiywOKTHLffYmMODA0P
nJx7WBMD/DPB5EO8F17LfmPw+sILDU8f7eZ+Gu8nTT+Crn7Oi5yJbWmJ20r2H2wgTa+hXyBwI5Lt
IDoBAttBOh9MEHfevdo8nxuz97+b3eoKitShnrbuGAdnBOm+jrENhKKjtK1wi34KYxowISe7gxvN
UYSBT+DYUJWtwg6EK2xv31GfUIEZxOuZc9TFpTRvAzb97r8I2s/OI5CBpDyxPMjlEpHnK0i3re5r
3bZKAdBOOI8Mrgdbnw0zUvfiRH6Fdh+uxWSuYsV91UIKsz6+avE5wg6H5uLU0FemDAZoLtemOrns
N0awAa4hiaAS4MRNs6GVzevRVsYZlJhE9zbfrYYKyfiXhJtF/ntBu6XoU613l22uuSY/v2b6xVIl
Q6SjkptqtVkFMXy4SMJpyE9kM7pwfzE423ZdeVAORXxxMpsSCZsYNusvulttu+oB+07NikTxi+Jd
TH/kzx90s/dzOKXJqclmRrJuSRbzOIOFl2xgzGQjNQDbGF5XbM/A0JB2AkBy4xv77dCacughM/np
NsX8AEMDm45ZtrXEQl2YB9HHBpbvG3861ZaSo+Pgerogoulv1suD0RyF9PS0TvEDKoFLvcVQYOw+
yBUR+uNjEY83i6R6486ikLTOrVOvWWPnHn882XC+luog2ec6OIzRSdTm53a8psP7eSmnnmSsh9Zr
6VvDYobjDJdZ4/EafKMYJZjTPSJLHq3ZuY4lbOoeAW2kBhS42YHEPvwYjvtncnL2jF/grZP1De9Z
85N56AYRhE5th/GynAg8xLRoxg5xqHLEQ1HYa83RSE8kGPX+ZkjvryQjA0b/SjKaOMBLPFC7Bq6T
LacXvT6X+QnH5/EZHfJwV0TbgR6nhfZq4mBff58jMryM1GW1/e62XNvtfd20brtVq12k+P2d6N7m
Pi/v24hGkfEglcdWO/X0aiqXXrnES27jUcr7dW1QPqevjWFNSD+gsbzg7ni25BMjg0URTMKOaUUC
lmQJ8cfJLSlN9bndeCR1cocn+cgnuChQtRKlYNi2ANh/5OiK9U2zEJyvoCeVx/mBXpivxpwih0ko
VJnjySG8Do+rh67bUlMYwkTwvhX3dAR1P/+2QQ1T9gHg2bfd8zFvAJfbQQnAC/SdKh3ghTXZixfG
etBrKKZNNiw7N7WyGZRN2G0ECLOHCUXpZsTRQYtz/HbzEvdqfcK3quzRnPuWVDOr022xwEiMdsmL
8fLQ9qYEaZiX01Ed58C9dJKq+ayiPIwCctT42nuw3Ha4b6Ju+h6koccs0VfeHCty8BX+tupp9UbI
t3/6bBgUdve1HS9LHl+9a9II/478/cAlwB1j16u7EqFp+n+9HUHf0qamvKexQRkXA68LPLP2vCih
oQneDFYdINgrA74PuAuwJsGKZHK1OKTGmTzhf/HhAKH+2+WaQ8zUFU2yFMmU6Jj721ZTj3oj69MA
f0SyvpMFgGlW5ftHcfYt6ECYwupFEbsP2D53DJROYjIfzqmGoOaZU4QYC40qRXt8DNNRNVTnxzyv
ceTvn/UhrPZ3TJB00pS7EUbd5MUIi1MaH+p6p8xF5pSn87mkHq6rJpBOkTkgLSekhpTO+mxv3A8S
4anwlCzjHrMhj92VsvO9oTzofqe9odlCcGT8UqJjiZ31jXL09EeW/aiUd4Vqc8jC9x+oil34pme3
5Ff58OV2+3isIm3/jPetMgGVje7wrR2ntkiZaGnXDzelyZXedxgRxYWMNy/pIUZpnV4/cGRL5+4R
6cdMxaWzWCiwdCY0rKWzFFi3wxbsaYRpHLOjuhyfvkK9Np7n/gZHsEimnAaccizlOrYJqToY0Cfl
Qx0ffWxjvi76iTCpouLMF9NbOaIc3TL1qt6hck4GNzqYWTTk7UrOViwaFFLdV47eovI4ejOwaFNM
IyMJL83iwrWEFa9GAlAYfBQNyMxeDmajtJivLNccJg8yL8AQ+JtyK9V5p7ilea2Mc99doQrzlkrt
GkXqte6mFGOcdHWs27VFLGWq88L7nlMB/uqZxiNBgKl8TV9cGhi9pGXUsXhYQ7YlvFBbbmsRUXFN
lk2/Med9zv9l0IqZcGcF9WO9k2GTsftq2ROt0la1ttI0t3HSzEMQNctNYG6ku9/hje79nPCnXTen
Sj1Z9UmpT51w7PMjKmes7WP/mKnowWtQECze7Lj+MYTvkA90lpQv0XK4uxFWrn5S+6DTQfGQT9KL
U0HFVZme0KxwFKdMl/JGi2ZidQjj4z0+NvFxM+sJiMhrg6GT7Ea3rgjykw3g9Noq4mSAwLj3GPiR
LZRuW6RbS/MDMMaaT9ZcdQXax3JiOe6/czOQ5kBnQElnDAfmJZ8BwcRn1ToWZHi7ZcRrjN0Uog6s
W7ZwdLOAJK24Jqw5hHW7y98FdbmPDeK9QFGEJ+TifR3tnKLZWYkPqpRZYgIATIe3gZwQu/x7NKQC
hAv2T4nv2bEbTnCDpNresH1cobiiJSLB5cTpc9oSjqICqmWvy9t0igBstNH/6Xz7nuD69MEKj3uy
GEEGyq6uu1RklFO8OYT2O66YvURzl5MLgzRcnm8bIuKKRpD3tcgEasNXThYzNMEhcOKtWXbj4Qbi
XhdTCOtZUKvKVUgX1gGf+wjVTapupG4zsPbeNu2qwm7CeyFyHo1tRo7SLiuyCOmSY5FQxMVoqMRc
4psTUjeXVl3gtBIX9W1D6wq0/HdDtC3lMoLDZVYLriFcUo91HNZP8Bm2C7SFsSKZ7H/jMC3mJEYM
2j9Iz5N/24cKTulpaUvVMlBEbgnVa+z8d86BzXeViq1mY7FByWbfWeL35LkiWiy1HXbgCamBKRqA
Rp2uHvqbJL/LyHniKuQNL65qnErBLhkIwsxTYRcJ2xrPkewXjU/pEgGg17JWCpc1HONsUQ/0Wy6a
dtYB3Px/VTnwIqjKsfqV1q/kz2fvR4fIK0E4lM5sVqJvMF/yj3PBA9yirQZatL+ibJHOUTj5d/+z
+Xb0wJT39a2obxKYcvkSyhdBPj04Wq15X95Iq0gic87r9IWvTMkQpFpKDmnZw63SAkJMKWif2KHs
W2F59iRdLAAqu/SxHz85TxsVHdWVIXjlbp+7WBQrOC37kDpNhoOJdDKvH+Tn9mMzCaNSOxt2/zzq
KeL/Z9QzDUU1FZ1hT9T1vyHv88Gqm0GQc2obMNd70cbr66MpnmULvNo79hpzZpzw3ATZHAt8VOyw
wAvWLn7O4ppriqtLjg8DBbJnsUs4DYNtSdewuNUlf0K3NrZUvev3WwdwLaFVeEsu9bmPxH0jH6L6
ADUp+Oj7j1D8wYkG/mG4EAEDQEIZMJesYlGVMxCKc2DVWPS1ei09pgXd8LI4sOXUg/2dCvhoVrGf
rKGTcby5d+KW2EtpAxFZjbuWPW/HU3c/KTpkmmPdHNLoULN7q7cGpUggslzzqsRwSFbLzwe5pi+s
bITdwMrixi+eThD9wcq6RbalZ0IyfsT5J7n9Zjho5uFpHvT+QF+3QhlTuxMCD/2/3RaYKNOpDFUn
pSHOHjXpxbVufsWCe2eCGGfAFjBIVgx3mhejrw4d121aVK5icC0c7vuF7LWCB/INpahHQXgpRWM/
wfWe47FK5oHo6ew06lmXz/AVIbOw5IiJiNgBNd2UFNynpMeTt2XrJCBtboO6HO6sYB12EWQ8Quuj
BckAxv7+mzLpBabdtGb99jZaNuY6Qzq0v4VxF78WLnW5l0XuPHszgOW6G+eFsHuKu1rYlrLfNX9q
AESM2+CPFuDAyY1WwYR0qZ8sflfAwCNSAavyh/nZabxP3O8DhUZtHHWGPBm/adQ29CXvdHkOi0UL
Dx/vJn755qe8fN928Ud6/zHO5eAyuzdnJZ/ce98GIAqd78buPm+0KZ8ua64Q4YiACU/zsSczP7H+
/2GW4NHXcrkux8l5h6iP8854xxwuPRbfs0QOsY/S1IcbKqsEMlu+uobh+68hWdBPQyysUnZDPnvg
iaaxlhZOY4nfjXEjk0/Urpnyzoi2//wGlV528X/XiDVZVS2d/5mSiOHjpdX8/KCXIGz+z/+S/rc4
RmKX3xOahUc/A7ptOE99JdMrrNmkTzwYk0vg86DP+0nRxkbp8tgBDo3NYz434o1S+hGo72I7vMnF
vhDICB3oVc1q7qpswg9VeJBnOIzH+tqrZ+mJ9iGYKz1bxdiKFfwQjtz+6TrWZ0LnhVMEwG/0ba1D
ptubw0EeDsnc4k7Su4rqTvxFsv/qBDkLoK+yqHm+BcpNjq+CQUUpfkZgl4ld9LMv51mTnXJ/Ut0J
oWJvP2yUYZI6QGgieteo4hy2ResMjI/5/kavlEX7AjhUWk9eZ2kurzfEMI+LBcwTmUtm4Ofltg8d
S9jr4j6U9km1l2YmdJHRa0vmtslEJknsK9z8vhryeZAeCwqZ8/P9eU3kt6H6yLOfSfLryRKI8L36
cv0Am1FOXT3FBnvjQFtDWN0exYWNQ/rZkxwS3KHj4bn65x+9Iv/d6qPxUNZU09Q1TVUUQ1H+GitR
9LiTqqarZ9DVYavBvadCfK7YRrzgM8RwuLZHrdNAtWHHPjN6h9s8heF4GubqfQ9mrTQuMNbiqwfM
7ZWqxr1C9OCNJtUDFXzfY6jBIBHcUv3NsN/0eglyHcW1Nh22QbyaQlhK0vRq6mdSvmNXwlWfXRDm
j9Lkyrum306ZjKF+gYey3CviXi/3YKBJsbTNyrJNpyzfZeMteVL4cTWCS03K/HEMokNjC3YiXDSK
jreRtmmfnvFYL3kcE9++b/LCD42t0e+T4NAwOGVMv5fzH9I3j2Rqqic4247Wn/x+iO4Hwzykw+Fh
HgB6I6iU6yVXGzFcc1XmXorc9X0vVUKbVcQ38s7MlzXHyusFRztrQpNo7N5R1VnksmSH3OFWrDPV
HXhYQLfCTG9gv273meKK+y+AnJPlkldt0K0A/mHEZEEAaphvWrPeuFG7J8TflayFHWnr7BOG+n4X
CAexOMu7QaM6dgM5IBH9nthM+kMZfxiPj6z/SIWPe4d5aZ4DuuD4fHt0vPAW7DnuyjbYQIPGID12
i+EIpA91p3thLEEcGb4wThxFdCsIIEO6hueSyABg1sNvNpg9M0yBldxTCs8oPO6bcejFv3TLCSwn
DP40fdE/XfOOv0/901U39U/TTlgOmKsXWbVMKsTw2YOu2MEH6yJo2ybdya/SrEHfk66EV+vpgpeU
GwHZUeDP2tz5KHls+G1TwmLtFeLnatVk/sPYMBMveaKGX73NBvioiqg+29LX0/PqRE0EuoMVrrkn
Cfh4AHfjOMxdhPvq9oyvqzLZwjv7BeC03RXx7sBczqUFF9JR6g4Nqbzgv7THyC//5V+extNb0hJF
y5BlXJrG30SFWpV6vWpbViKxK+iuhNh3DuJbTft3+JG5PcUdyQ+WGs0RZ1gnn2X57L9969ppAzz8
8qQKKL1QuqqvCxGUAmPVNpX9pf+s57xr+ie15btanvNLxIkcTHcpQfCjxs/2yeOtawDvnwvtoBi7
h3xE/sr2bXvrHN4ieXsyh3NQXQblkuAZaL1IuWj99dHaCjVM3zB0HezJGhj6t1xISrK7PstTr+x1
gZ68GIqfr1kexNiYW8VkRIEzkd0nSwiGE9KpTDPJtcaoYazalzMCylUkkspxU8tZ8ufow/qh/3H5
GfioMOfAGrftr0DZhsmWLlia/mxb1Gb5LRk2be1RJVhRFc/HbtVUmM2XmrWH65KW53QqzZIpgFMW
sFqBOtk27p1vi4qprzqS1cJmZuMeqRdwOyiQ5UtMaxeIOVwWqp5hGikp7+feezRYcqDazSJzBrGn
pEu+8sFjVD+H8tdd+xXoPwvj57P7zAT2pPZTfRfWagjmFkolrCNKtpkaHWuYfKLAuSxro2RbM93d
dR6K++pOCy/NCsecTZnIIH/3KRtOeh+6iACH9Iij+EnitT/IlGaqQPf3RrNLZkg1heqLlmdEKIlI
ZLe6csdkLVhrzm4kxQ4xxUckYg/WYNJiZUKbBhUBqK+zMFgE1TRuUJpBORHRCPNkFhSf3OZvOO5V
eJPBOiLcMdPsR7zp129UsHwHL6ny+g5eTgCZB5n/TUYvnc9bVNbXCram/+mORzFCTOUyRBFPv+ao
a+4uBJh/Puok7T/GEHbgmmyYJrk5XeSm89ejTizTQdPa4jGjaUJCFRxZn9h5s16uEFp1jMq79h0q
AHboli3ESCBjm/cnw7ik1zL86JtPqBOcR6hPPr2tn7n+E0CXigVm2erHKDlGzUGS9pKwE4VtUG31
GKezJe9zeWtlRHoPQnvKhTOUU+hcqX6TVmA2/1xvcuvwvdNJXvDQIIHNfYzMg5EeJCLrBB4Z4jEv
sPx15QBKmAPcuEFBm3MQxLSA3D14WzoXNCLgJe2pXI3zvfMTy7MINUDaTDxjw69GpGgclvsIJFTE
+Xg02mOgHTfvBKT6OZ0BpY0e+WYItyx8M8ebNCO+PsDikqp9LG2Jy2mxr5jeU11jfH5dwTGdcAWf
zCUEwl5XcGrpy2xLaFLoduNjX6f7Vt/Hj31DImyZWue6P8vJ2YKjaRwUdd8ok8SMz6arPWIodMn+
1xuubE3PzL88U1VZ1Q3VMiRDUqabzl9/9moqqKnREx3s7h5NJSU2s3FrnOh1xV/JRaVqORQIeh2n
fo37Kd0qAcxfdAIKiBlBthmFEvIUT4pXSXuQpZ2/y9qzhKY8g7rmDA/n+QBeg24yJ7hRVd49Xw+6
29Ykbjzd2jSDz+/zcgvrqaeAAWaXRLGdvJKClSivuAvgKuGvxq5808Xz3IssH+MtF6WeQxzJg+Gi
I5D90wc9yYuQ65C8NuELLi3LDvPFHHV26uDx8c1M+oafCf5d8ivJ7ySe+36mAr/e+EsSwAl53gUg
/+q+ttAVW3fZSDtsw+qH0R4UOFEvXLmu39T2h6Z+mOnPqiR7/tWFv8/AQG7P+tYmu/tXgnRhXeOv
UvPVB6/rk7aFCczL0+xWACz7d5S37+0XfkY4k+LEROXyYMVu3tP7ME2F3wwFdnhq4IMSN1axQN3p
Ow44Hao0MZ0XPSh6EY1mC6HcapIPTKFTN8CYyW+WOxEpoNqi46ioWiCOIk+bAVpLECOtNTGpf/Fy
kmyfEgA5BY9lxMH4WB2/+3O/31XT9SpfgT9SzzTOZx4W1goUyKtygtsuYG+6Nsad/NzbxPccHv6N
QqHFNMBW2hEamD5MNLDsfqrvpwHl8qj9LoePUb0ySzJKSvkpAyuvbsrHJqs8+bEWaJOnI7JeQ/tq
neLVj8hMaUVrHQo+azmWcyzkGNDlCQGRyYwxEwJCfO36rfmpv432qu4A5e6ibkfxN0yOzE/HTTBs
ymKj4nsGxM9S9pmSR7mI8VlxAdT8emZH/RLe/vnxKlv/kfDiLWboZAwNUVGmnOFf32JFFElDIVjU
/4hz0C0QTMioUxSXPqdpEYXqSZlL7vlzpHzI7PcF4eTmMbV0Nu3nWP+0zM+g/2jEHwo544Mh8cDZ
1dJ2ybjpPzeIKDHKaOYioYRAv2OQMmtR8bSp5Llid+UJHDfZlo7njnKEZJdq2/BwbrD/3v0UcdXc
0DkxZp+J5vSJc+TyukGZ5KNMvmLY/F/CzmzHbWzLtj9UBNg3rxTVUBLVhqQIvxDhsM2+E3t+/R1U
ZNXNm+eiEjBQwEEdH9shkXuvNecYGRnfckkbvR3WvyMwOxCHobPyJ3SJ7Ajy5pmTlJ7J1ixVfeaF
ICjnYDP5yWTPORtxSWvti/A6pGzGAMDcquQeJfd41Zjn3Dy7F1arT+ri0o6lKsqYRt9m8S4KtnJ3
dlWJcMam2xUxONmtwPV/Zzx36wyIB2I30uiL709p+hOLA8JFnv7AYdd23brkfn0dlfwW/24AEbb0
Ii6pNkcTjk+5CXl2xomPxkY0NqzIjXhekVNiIZtouoHFhISMjyuyHKHPSUVa3HyO5cfhI4gv0gLm
eV5RM5z7ULnJJ2nXdtsUlsWCAfFAfIvwZk1VY90MkHncqHTzc9AsNlsp2ozaRhpgChBzWjTTtlR2
KeBV8i6T40cfog8cfdF3p5CB7VcIqYXSFIOu/tz0Z3aMm02Mtg26TAdjYRMVG58pesA7hzjkrppj
0HO9gu0j9DYiNwRvvvlzDEnJkowv1hEidRZJ4HP8111zem6IaFDpm+qleX6n+7D0dk9a8+NiSJbP
W1A/cg0x/ENSH5BnJhA7ZzlhlXra/GLlOXRv/oLKRGCuWuK/+cpxwpvwxp4Uvyj0sU5wzYmhIhiQ
VWldQn+z+1Vbu6HxxH8Z2Cj/eZQh1Edyhi+bYlDrlf/xOqsFJRhEtXouZyFu4FjKfGvHiEZ9cRBW
WjMXcyZzPfvghGZhNp9sHtn/9QtvpzNfn1yNAL60hQpgAm4idzrsPDw8RC2AXVLrsQ4i3dfpJLCn
xzAfXRjldNGldNt0G1puCk+WTw651IQ6z4aF2pHqTumvNbYIxToVZ5pWBBdLe2vEa6qcTKrAETNU
Vx/c8DmHWlplR9ov4YS7aayzIl4GkbHpNa5f66jpwjpqzC+VenADGyjqkLsddFQe2pc4/AApnmre
hawLD99Top38muKkrcKFDWwJNlbrNvLGtkkqKAhKEemWa5tszYygj6T5Po7niPSl/SbVSMyIabxX
ql3qXhh9qN0Heb5MfZAYDmZMxYUkzUbh6q2u+R0EY/4duB7zO6zXc+lBnq8VOUuaLRmHXp85zb0B
eqdEPtPZOWOB7NOmaTm2Lg7fMDyKihOZx0E8pzYiCLLrdUclcKvzg7LmwtoML5tv2FB3GUQRpwT1
HO9NFmmv9Eul7KPnXGBcXpTq2vqXeYcSnb5k+XBZd5nLDkkkhTBbVpTRjXnO/gkpEeXz7aSQ96Ho
0WYe8jlVAyPudXfp2ZrIW7nZTvJWkqkIbK21jvzA+OqGT0uETvgu1femuA7RmZSlOFMqM3G+nCwW
6ehB4jSOVX6ewqvJCMVhQSJjxgmgc7o1UtbeffYu1+wIwaU2c5zk1ENrHYx7If+sfvbJubf16sqr
CpYa2SRC28KmtQ1ABZlJVNSBnfAra3iJLad42alk14+QfOrmIHOTFNzv+nxVH1Qfvtl2srZBve8F
SkeHblUv0Ycsps7lv5ewSUw85UX4Mxc9Pa59/woQqBrv3Tv1fOSqQMk1fSkehsK7z85PCGNUoO7A
ogzCDcXMBQRi5TsdDEmGBFpxwyRJmwq0XszWFnpxy7qJyRmff57lrcefef5dykdZ3Hq+kP3/xU3+
yzv4P/IIuqzLqqnpmiyLDHQ1+f99B/uCkVVlLCY09mZnqR6jAj5osFyxkqR/yMoFRPjHo1ichupc
yOcWbDa//hjhpzr9kJUPgQa7I4rHWjh4PTdUJ66OajX3kWNt7iPjSRueDAR29aLW+Wnf0+L9iQzA
+FEKiyHDkvYVSz8DcIsPFEj6TIDxSdEE27DcWsrsFcgZrjjET+fbzO9vcH+0HkBu8UVf9clpnBU7
k634Tuxo/e+OXz8lmRnDr2x6z6lG8uCwQEjD2PEmu+4prngJmzjdw81GkHfsPJHaLO+Yu1/chura
I7oZf7IbKbUt70suTMyJD1q/T5+7rGdXCrkKeJxFu/iCrtgehmMxt6WlLUElvjMCPmYCiMUB9YuC
EUURqUf9LtTfQvGbMsUBDbkLZ2TG0m9RZMOkV2vgTC6KbHT2KLJDZVZkQwBAZ/8/OHquTYUz5mdd
ugzj23NNlbikAJu/181u5gRzuFjEz73P+AufoHEyLYLCV78mKPIWseD/KPwZiSlbH2dN+K32v/zh
a8g/u+pHat5ZG7bWLnjcHWqmLGsJ2wBg2NZYs1p38jdBvvFn8PywSMYF64W4WYNiRe7lDRl2xzek
MIKdpB6ZppmRxr+T4jbc0RLPQdVy9oPjTnEnwb0737FXWhHcXf73DzMXs3/c2fgwm1zTEb+TUJcV
8x9rw6YqxmJIk5ht7IySZXM5lwY2jjAcgpF/kxujiyoL2d7vyngfaCsPX/Az3vfjEvPn7Pg4VsKp
F0515hD8DD87/xPcOWaFYmf2KJ5ssdh5uBT78jA4deg1T08Ovbbdjy2xZN4lO13ZNrDgN2QsgOAE
DF95tQ0zAkcAFgop+qxIFyF9a583YbjL2kN4PpTs3X2b8DWF29RaJREc4i/+9DGp5iv2HbUDSHYS
62NO50rfVygV+MeFpN5CsZn3/aztTo2Nz2g2WdEy6V+T1/RP0c91orz+2VVfqrrMk0cjPPQvsXp7
KsytuVBfNcqg3SU71eo+kk/Lfq8+3xaHcLJRImH84Aqo7q1yF4W7UJ6BN/Rxtrfva/yClRWl7GNs
nmTpUl0XQrK2knWtrwudOu4mZxOgL5QeuePmWhLIOHYkpdtj2h6F5pjER7iUenNAxGHdB5Tr0VuZ
XYj5aOEpCf9lo2z9x/mHgvKctlJNQ9dMzfqPCns7SXLRGTKoq03X2jBiLdAR610QLnpKdxIH/QiN
m135QDzHU1ZjLngLzRsXaY5BSHIR/8wyGALHVJcz6SyplwnGYmYjTwWyyDZL1SAQfeTJD0FySB9H
5YF4UV0eiBc16BWf3ohesbN1cALqXm33Crv8cocUj77DZG0GN6lP48TiakNJiCWKeJBRtG65GUUv
gSy8CRZq33FnoXJ6/0RsWSo5T36I4w/qOOnVcwA6eg48Fq18U75qssa2Y4Am4U+OPzwML9bV1N7b
P3BCGU9sNNNjogVBEwNzQEeMh7549oBylmdKxrMiWF0LdJljrj2M3WdoMxbxXlxkbGFGD9hmLMx5
rH4AtIcLY9lr5Yy3hXlhkWCW6XonGbcnMDEbQmz+j1YCInKB65Z8IhudpPvT4RPCrdXkvlrumc9b
xV4r9gX3nkOmukrnSp1bKxvIjU+SZAFpH34GwDkc8o9IQne5ytloBcIUTg5i2hRUR79/djtM1KFg
Q+6EmwMvU2FxA9lZudx3YDvZT4mvhjpxflhxUiza837Sdnj/TcZt6h/SrLqKpLeYEYHLSvOp/EI3
PS52FGEAeFAO8HPoG9xdLm0P7zaz+WF0jMcQCaHSjd0AqNTftv4xrb7PMbUt8WToP8Hd1fv55Fx+
EUC3ADXjME42Ar0x4RQc0JXmH9LXjOB6oXBIetGzAYUzDTtf373/KNXf1tc4/ZDSH9Rtnnbp+q/O
DXGFZ/ZDmR6pdAiA9jNFSC7s8rmABitiXp2/qkgPRJuhXyXwaDc+Ry7NLTVXDLcxw6Zyi1e2HbfT
DhpTuBLQwKfnqT3V8SmLT993S+MyKfPCKWtnjmG0sNTt2O3IJkGCAVBULGVlmZHytYsK/efSNJxx
JPiwtrKjRqzVK6ZZEzxH7xc7juPxlrxqT6CPQxi9wnrPbs+3HhIUe9+rYUXIb1F/U0Vv/COPZFab
CsvGrabOntwGyOft3lL2o7GTef6OO1nZttlWllxtlRVX/3lKs2M9ndP2aqm3UX8UkOgwMIAXdWsK
g4E7PXJYsP2sYhQI7rEqwH41Od3Pb7eCyn6nOdTsdFrwbpSx9320EzkEtO5pRqQIi7bb1JR91XUG
FbtcB9KKVJmpL21QASTDuYusGRJ9m1m42gh7czis1/rzWGdH8coOIfX/EkOQgoCSLz3G7Gco/Rw2
+GJLYTcW+wH9V+cKi1J/ZaoBFdBo9JknQL5Cb/lNKHq28w1jLO1S3tDIEa+ngigxMlHjGpUeUwff
PJrIY6tyltQxnHoWpxy+6YpYm1IurA4EK9yIQ8ldD2TNiML6YI1HJorg6PWdpO9gWQBeJxzMfWNA
H7qjypmRfL+wobQRIEQ2BsgxPUigALypoxdJHeWYnEEcjP1sS8InEasbbEmCsoF1SSKFZok+b2YM
dj/QmU94YTBK8d4bjDPvvTE6+bjP+21MiY6bT4sXDJ9KCEg22mWCi99vUoC8HoR0CQc9fnLXXmsl
j2x29vNWaIa+vZrjYNFJG9PvtUUa47hxEQ4OLCvUyyC9JTIos0djXZvlfs+akmTc95oyfa0picWx
pNwva0fhGSp6U3FQigPR82lBu1Utjv8TPi/EQysefMHz7UF9C0kvyw4miqB8S8djQPTUXNO9XaTZ
MueWNS75idstOg1ibzOESn3+kNHUxvTp3lGu1dG9nntjjXLU6kNMM6zakVVcV1xSiY5BjU0h3Bdn
uOvEKWvzGCmLXrqX2nsRfD6rLxu7Ll3CEcPI4tRbXsCC/LpeIozBRoQngHZY2Ts4cmbxTP6b+CGd
bzZnOova59wpBhFPNeJjKU6Hp39ow2XTEui8mM+zEpxrl/1s3a0hmDTF2pwQHa2aBm7RMt1UbMqz
3QhULjtI+mF8mRkS6RIvLRMykdeQKNUxhXo5YU04iJ86Q1zJiyOvBmJkR7wTg512F6G/xJ7JbBa3
cHboMTHY+yVX0qjyKt9LQNtvIckb9GnwZL2Se5G5KcWNWG8GErmvVguVlu9xgNjN4wDGUsoGB1gQ
bMDYD/TwG0ATx6f4Se1AZ/bnTi8QAU9iMHVUhU502vhgURGHXQtmH6UOVXMSm/BeWDaS2FTJeLF1
DLwStP6oXayGE941exHjxMg+wABltC54teA9JW+QPC30KFNn6V5ZMCbrU/zm8xErll1B2vjaRhjI
K5XQJqZ11iyUyi6HTaBtTB5RdHU0Nz5r2iPKYdt/5OL7uAkp5cbzmLcjM8n3aZgDQ9SyNIX7JuPl
C4LfBN87BYP5zEj92N7lGY6nE1hrqMuwJnA6luTXVtnT5lk85wXHkxRcdry+Z0Krv4Qd+v0mZC4r
cGbg3BHdQO1q0LVp1721fxTjJxxRtfw15ut0EZY3amy65YwZKXy3VD6yhrDA5/KgKR9R9UHZmzSP
v+67dfei3xCo7JpVKS5vKLnXE/JHgsjVZrFtwK9q1UUX3vrmIQ0fpvoZychtfj3D3zk9yWMbH4v4
OLxI5xLiXH++tgeUNE9lt+nzTQ2hDqx5bWvSlWWRr27/q7DU2hh6vp5Gu/DXpAwEu5khI4ugsUXw
GgcysdK/gZRk658bxfkYKpuiQnhmzs+8wjV/y01JY1tog19Is/NedFgrcoQyb5Bvoaw7CJlDdYn2
npXTnTNOe56u8LNL4lI2osLXijN/527j5AKuxUsM7JL1A/R9SDrygqhew5SI0tAVL/o7w4rmFNOb
Zhr3fyuOoXlk/MfdjfFf2O8MFKuwcvH8XXmGLNBYoHrG0cVqEAVBxNlNnI9vwQSNctc4jtN8dSmn
wpVQUV933jFLz0J2WGmc8GRACk4Uu5BoOIGarMQpeahzbl80VjQ8WJoG1OXAQdmA7UkBqSlYc/6d
5yAPJnvPid3yC5sGPPfKRAl11uwdSODgzik8s/lw/nScSrpx/jNIGLZuMocsHOfMT5cpKgvBSt78
cviftPp1uJ6bJdqWQkWDgEHMdny0KVUAmOFQbao7uoE9mZiJmD8AYU4N8zms9h+DdYQrE8gfYfj5
bNfC0WEeM9dm6MTECqNbLoG/Jw5g6u/B+Go/B/EQyF5ce5K6Pz552CvzUBNFQP4aavbo6qh2rshF
SMJbYCzagVvcoR8WseF9vyHj5Nhpx9bcx6sYQhznrMdMgn4ZEbGxMue3cl6fsxFRhZp0Kboz8fWR
wJq/qWGBWFgK4UzEzx1v/xz6W+CEKwnvirJhBKpltq0P68RD64mXSYzuOAkbf6eQ/TwI5MphGcQz
KYNg/nSgUEzBvFtcQvxNCtymNecXmCUcaFLg1sI6oosyHLJgSQSu4TJkfxGRZ1OHQgqiLE8Le4+c
TqaCNMxeklq9CLDCkXJN7kOnf79snX6l21QAu7fneEEJNQruNDqIGIk8cayK6wOK9s5Y8PRVUVUl
q1mIGzh4iXESr92EfUiEL2Srt/OZwHjxPcN4c2o1wnkretMMTSdx+SwX0uituZ85iKCiHf+9Bpw+
ISn2p6WdEE2roWK46KWlHyKLJ2PNNYAkyOV3apy7hu/MMWg9lursCnZy/9fctgrJ9/KYWoO+tuZj
lSjd2aLsu0VjXte/sdZxTZ+XPhhNmQHgAuvhliy//yY432QY3p7AyZZIYHngYiiFTp8+KLrk24Is
k8sXhNmFYaz5JmKQ+pNNnmgedj32EJfgNpcUFtE8JAp4QCED4FNdg1q5QkZ4nyzuIZmdy/uMq0qS
2hRZYNRcpfCmWw/PQXjaMWxcarPGIf/KiYU06EPXzEjI1A3GfC4PpPUA1mTaOBws60uo8SN6y6u3
d+BQ86bABlLAX/C1Ec/HQ2oRNIF0bQ9gGac5l8fXOaaFe8+j2+yCIBbBf17jWevJ+9HO4RK6uivC
6l2PztK1jrctNae9FO3/YjBy6syPJnnuq8cWxo83EtDsLauXjsLp7A7xqFBsaa518l33H73+PhUf
PrCr8qMrP3TjfeWNS0JLQ/jJkFKErp/+YEiTTg/5eVdWP8Jm5o+ygtflv1bwgMOAjxorE5O6uo1p
mvl7Pz2o3bFiAzyeJ/uYpPNRNn19UYuEZs9xmJwsWQbt0XfcsX+z4rdEuCT5hRWhGP4KkGImPxvz
43fsDAmMpSvH+ZwbwVlJzgV9mYahPpU1ZG+AavgeSwe+xl+BPfwcYOAGsEqxaL4QARmF3TbYYuYe
7NDhPsJmo6HPomxUOBYfUvlIFr9JdBNb6lgfIE+ckoWVv6fxh+FjSIb42P4NWaQiX4cyyzx80avO
/FvqMd/GwDZft40c7q60++1O8mfAaXR8h+GeLKLujBlVFgGn2sAU2c5L8VUPb8jaOBaJ60fFwE1Y
RaTAZwRBzadKXHeL4VzraI1cC6UJHwAOazHbi80ai+CrsFH7WxHpN79pAkRMd5HA4TFr08XafG5D
VqQLkptLqVhyJCNRaCV/OLV3I1UrW9VZT5KD/GGLxu1h669rlM4hxrxCeAzGlTR/2BaoClP70Zde
Ox5A3owWOAZ2LeTOe9xt+Y7mrApfDCENPJziZD/E8fTk+9TnNAlc+jpRs7UkfCU087iok1gSvZwf
D4bvzf5jbHkV/sr7W2XdRlhjpOiGW6i+JdM1z68Frt7qaDELrz2jWItoLIQ3Pb1Dqgg3cLCHco6L
6oGrFC4Z+5CAuOoW3MMhAR95ERCZ4OOFLBPAVBsf2F8R62Gm2XFY35hwVXjrRWtIUpSVCCZjbcAJ
+Y3BDHywIuTM3DTwePizuFzt//q/0ytqv//OYyrau6lelo8oJcNWMwip92lq63sr2gDMTBiOgFGX
wJ/NCouHHcYuZrnvoPPeYt7RXGb+TBTPkrm8msmc0qKhPlTFtqzcPz5q/ygPKJ2MaZaMljavYqC3
DB3rmLcY7Pl1SsAHhvhEnf78eEzAc8NL6+Tdp278TMyfRvmLpvkr3k+xdyyPy2kByP3Z33rrZvQ4
8xgbVvehumvVnX98Mbkxwaynqx5f1FUpbUSiK/5aoLogrgxg1P6KgtI0rTvWz+myuoYh8UhXC7fC
uDXGLeB7BgMqi2M3fv3CA+jTjBc2m972oSXoW6JoEdD6YVsG2wZaIL2kZa48fPFmSde25oGxAIn3
nYIjAw/rkEjOuzPqUNxSp852ZgOgVF4UkcOZX3ZYklXKCX40B9yxeajxR1N9humX0rvDcJaKC2iH
HGNMMdOMWHWrydm8VDoToe0If6FzQ/LstMCEtdKv7xsmqLKxwgzD0As6n1WvjcIzsiMnPbQ27XNF
2DqL3dCcq5Hvs7cdO1lxz00Xh4T03poLDqImfeSFbO3y8N6FJ06ccDF0cZuyX6yJv+7g1ci0zr9g
UdMu4mVAc9HBzaLMgYR55K4S951cyHSyBKRgK3DStHmBJMVplM5E/0yKx8mC5gNxWpr9wVydhFLB
+l4S5vW90s3re9CDQEf1QzPMJqpcWmGiYo0ucBZpHCATaKiIP8GowQkHIrgGFIcrxDyEvJFiSC/A
/TfM+dp6qdvLp/bePzePntOetG37nVDcOwLm5Br3crxfdgvCcFp744vBx5yCPROAAqdZs5Vr7i02
Q4Dlo27X6WcqkqR2DS5KocP1mGux/8pFsMoxRPeTqsAcjpiokiCzF+eVjpKSB8Er0DxPz4DvtVcV
HjuxftXN9oTZLlwddRIr0CINT9NoLh6gitTaMQM6tyMSGZt766PSsNPu2YES1fne0GQ/Z4qJvp/q
IwNQYMwMQC2dUexCheiULn9laFD3k3xQ5AWecz50d+xBVjdPl0FKOkO/lWWaqTgK7TkXEN6eTpMu
HLocRuUaDBTIrU6bnpEAgDTuA1xAhQ1fhjpapR5BCyj2/KSkbg5atOWSZisHTVbenHraeSBLPNMB
tAV2FOFUGGx78og+Y85NtdGNlcR2i8i4uPwvpZX8tjOpHRnB2gQe7pAuTiKvU/cD4TjWEZUdmSRX
j4ZxEm2/gf52ILDCoXLPSPVfgp+aOKch/h7+UyxDZJFkmCI9F8Uw/xGozqq808Jcqh2+Plo1pzsF
BTymsZaOYE1bdGZEZ5D5MO4PL8RZWSWxQMoyJ6rYcjIo21Muhm1rGbzv7CC9WkfulX3m+tmGwCjd
di7Z/i03bs3zXR5+0OnVfvHD45MNTDth9wQA+fUDEc9a8WZJLJMfpvTB2Ma8eVP9PhQfznuIWFTa
WqRphW3yOY0rRGYwQYqF1btTuI0qTknbYdw2I6uaLZCCfG1qntR5fIxIfFFHjhFS1Dsj2llvFnO2
cs7GsM1mak79ms4G5jHZOvGhoKrFhHoCLLPx7vMZsyruhfaO1auufxacXdk6dTfuTb1FcPwjDdYD
MDROe7LGGRDaSdSk9o7GHoc56nHp8BCLg8PU+x2m19Md+YQxbtdWYnfrjI1x9ITAGWlcEKW2v517
kTjXhdLiWFLp849C/Z52diqepOTHe5OuxBCDVzzzhIF+StYN3thare7B876q77SiUbqRQTGxljw9
IdnHuPLGeV8HU6VsNqa8ZtoTrMrIyYJj3LDV3Henbjhl0ZWx8rxSPcTNIhm8oTvoM+/zqLbHKjkl
ycmPT8SSn48QUlJ/z8pbgd++mA3E39eU/xldchEQ3fi/S8GkwrktFURsvjjIALbUiNbwmGRVw19w
OpbTkXJbFS5JWHx3n2lfAAOkrxvLWzpGvrpMP3uJrmxxrAO0clC11BdQq05PLNu7Y6gf9eSkc/4b
zhi4g+FszvrtsgU3eug0TEhemnqDv+M2COg+WaBUyFja6vuAlLcKZpXfmDMrK0Ki+2QkT3V1bkcg
xXsd0Hi0h7wNhAW2iXBj1wiiI7dP7Zcf/cj/6DVT4Gxp5L9SVaR2czWkt1kU3X9lWmy3QOdd/tpG
ce/7HYPRSr5nKXj9Gw3O32gcfCiz9TFiGXiMWs/M9m23i/ODYC0Fzp6pQ0uRf7z+YYhrk0GG4bTv
zyX/pIRF97Sm7TwNbKonQB0LDNhotpE/aqeyPQkcjee7dF6tgWrF5oqAT8MnPlzF6pr5OYdNaoqc
f1iqzn/DidbrMbCOMkxjOIrWNePg1wfLPN+ZwUV9vqfmglaLOh4C7VKg32wk27S85UPmOQEhjROT
dZXQVhVAe/MTA3ihvmS0MHgyvERWavGRgVAoCVSTIVpgmA6zB5xFrZ3tX0a5q7ptRX+RBeELTAde
6LmVabyF+zr30oH4wpycpuyCACz8PQR/0uCPIfzW+19p+EtLfhJ9m+i0UxxU1wUxSuiFtT0iCkcH
ZnkSxGoabVt6iM1rPcswLQCfN4/TkmIT/mZFyzQtNfZoLqFWsZkU8Mu5U8tKbj1Vm/FsdqsmuWfD
XfjIe7dV3XBcC7PjhALxmLsIYEsm/r84K9EexmtiQPxkkoFIEPAVxq8aHP6/TNqUVzz7H09wQm6i
bBoGlRhd+kd03xKj2OyGoHWk4iwai8w8sHtKpLPSX311BUqD5zXLNZ6chf0OKDeDOL0sp0M3Habp
AHS/9Q+heMjFgyh5PxAzPu/qcKt0SPUzdJoHhi/P0GmSayHWyWAlvZn9UawuRy4Zs1+75dUOyJh3
6TqbZmrus9zIgYsUXV59c3NH/rGoW/d/AZgi8LnQTDoX8Ed8cHnfLbUSFeVBSo6uRlG5WWTh9c3X
YMRBAT22XEOTU9rNDyCtPRULSfP6zmuYew57HkAQY4m3sTvpOLsws6La7mRwNA5+eTAED8rx02vU
vcn+bNxF6rbEaNPAtIANEb6YUkq7A4E7xSui6NhaIh2uwjF1psKVe668rsZ69tWs7F7NypVNKG4U
34PEKUbA0B/q9K5Vj8yaUzVmi9vrXhW3nNVhdMh4xBB4iuAJ8Me4mOGNjcRjWu+hMVJUWJnF2Yr/
MudFPBwJ95LbuwwphUeH1JnabJd77VwBY5P2KmM7wIkGOjlQhS34wbVW4+76GJVwxrETwfGPbLAi
1lazlgNZjJ1khV2Wv4bit1H8lrVfS3kllx91y3Xono63xUHwr0IL7fPS12fhj1Cdxgq68EHr9uLb
d5K191dPzm6EFBEboYKCN7kWyRInc4thSE4tLxD9VOonsz3RWePKEGyHYBuorqmwuHJJrCUKwRpX
Uk9NfYSKSuKLtdQqa+djEb6f5FrrzAq9mel2q5TPhYTHsHCgTfrmB1219qBqHmy5Zn6jLyvSN8W+
MlcmlraXalLcGMPbNLxJIDqV2+IP/jXWvdlPX/yppT91+XP2DKTvgnnvpZsavXEEGeZpreQKsSN1
H3yop3e5ejjIVH+F8ZfTRytMgmE/I04ABPDlxpDYK5zZwTlgBNlACRfB6AyzMpZomwQZI70oz39J
c0DK+c/zmUJ2nIIGUQ66b/9IsxrtkHd5bTXwTM85VfqhpSOwBNwDOwdbLDhyaz6lkcvgyRZvyPE+
ed5yko3nNr7AK8G2cF299T0X25thzdW3SWa53IsuaVX5ZXwG/4LfzBT5/TY/fpTBTyv7oYfveXaT
lzDDdW6Tf1MbZREJ001BimNw24FhoJ1XWx1buLGtEmhw2/iaoJYcvwbxpyJ/Nj8l0lyqE6jzZhld
Xrb4PRY8MpzBfLuMxWfRMYD+kBXSQbaVeHK+n9e9YGLgz0e7ANUwr1FrS1+/trxsPMTwvcjeSueM
VsriKX+oCWOvz2n6YWO5UsF9vGhnrGIwGlUvFYHMc9tFRvBdec/Zj1SLKFpS8vqbkWBooO0u23aG
XEzWUo9X3bqCks68d9jMgEIVr8+CX6ymEs0d7avRe9sNzFShRNzqSb036p7PZ7U9iO0hIn1lnouU
DdZp0hC22wOB+leqMpZ2tAt3PgcnbZsV2+ljfl295vpcQoHE9uf/PTCmiv+0oimWKZoqwUcLCRZV
n380EDKl1VujSgYSMyBrQBtzVDqSjWalkXEc3REJTcColedJvRD/2anx1Qpv6V7E3czohJy4f2Io
+U52Y/50jXalv/fyB1ikdvoxTpQ/jilzj/L4w6sSt+Y+GKzhyJsbhpCE2lW3DOGH2bHmiOV2LGfx
joafHmWjeX7254wnR3uiT/ffEdSe9HC7/HamMr3Vcwe8lmST4YH6lX9KBIEuULpau4swzhz0YhmF
x+eKvxpTZSIY6vNCMW+imMgzM0Su7PLJpBrxoKuni2sEHs1z893Grhj0gOt77JL79NVYoKqPmXBS
qjNBI+Hkde/N0yXpwtygTjbtMoJLuCUp17ArZwAkbE15a1DlVbbWe+PfeHfmtTOCZD+jYSZph+0X
EtiV2XIkLEnaIZgTG1qOn8+O9uS2bLeZQmp0G2SwYWZiP/ZZpZvP6CvuButixsUqZw/01FR+iMF7
kD3kBRUlq2UADRLDfVobxV+nL8RRtokHTByAY9GQkX5ph00UunxXyb6wghrPQXmRxEsdXPP6GtZX
FRfodFldINrV6qOislTeJn/BSyzgHHRg/MZ8MEA45IJd4gTNXRityKlqcCMdqZOOLX4xEPI7Jec0
x/bYRo+Tx6SrN3D69ie5AKgHwB15A2WCr076sCmEZPJcvC58bx+G1DGec5a7ew0hjPO39HS/ZDX/
PX4A3cfsYeDXUg3WPWKMJdxCZbgp0+JL0x0C3OawYuZhDD+64pRVHhkN0LAg4kHDQgMqucwZlJUJ
e7hgiPh/ICLIgBMzrYSjtvICbck+uytP5acgPPLgfUofonr3bRWGUfY4hAIGs2veXUiJxWvuEkmx
Rx1kPVGGbdOCLpabLGZbBph3XWc0suXozoZoJ1rbJz3lW84DWtqT1hiFlYSx2HBkCZ6ck+HsDMil
PheAFeLqazTxowBw8TTSyDA4/nCam12mY7MV+UUo7iHA7gI59rzXNPnVt366+jF/LjXdJ+Gu992g
df3S1RCppLsuwVS9fC7KCinNXqAPm8JEIap6JKIIxDUc+OYffbAp6lFrjrhgVfo0zcHgh1o49GN7
FZ/6Ps73/mcs/qu18594BR5JBglFKHGUTzm3/uOR5GtZMWZ5ODmDsc7fG5BTjKv9eehmXL+dVYhR
yfA1xubJnpDbNRlERFIAAesLkwa+UdS7BzD1jKX9g7igYZPc2nsL5EzylOccPixT2k2QTObwobwc
pY3VkARZyziyDCoLMwrM0Nygc0iIhaVr0rjRXHckRG3gl6GNPZ8/e33Rm8vvO/AEvq3+oVgfTfhR
c2YYYD9cg/zSd2dcAewPpBU7xG8+wPcyLPaJC66WEXsAytX1Voj5eRJzJ8YCmgWHBagq0hBb3d5/
CD9Gef98gTsp/WUs8D73C3IWugac+vpsL012pXw0KedntBjktbUtgkMTeYcDrT8uUf741yVKeSmU
oXtDWIJNoeHycPNoG6c7IdnFyk4pUQNCWrUncxkEM+JcHfdhST54X417Tl/BigFsx/qGp7JyhCkc
xG8OyHgqBSylzRDFhWdEqV36GyZw//vbSjb+P28rPhoWuBXFUlSOP5yK/hYemIY0V9OWcgGGFB7m
9as//UoiHkg0ayyqK+3/EHamPYpb7Rb9RUieh6/GgAEDZiig6otVVZ32DJ6nX3+Xqdzc3LxSXqkV
Ra2ku4t2+TxnP3uvfY+HZQft0zyUwzIcaQygjojVxqH2D6N/MBAW8oPIBdl/S7Qlyg93OlnY0jyC
t7PmZgZ705xcCdIHK0iUXNI/7PqXaMJ7LCEy5XEiJQg3swG1ij9sUmQQjhGtXmZHkeMAGZQGd6pT
oGGbU2FPUvyKqm8Kc2bRp7zUuVXBr412auo+wm302PiU1Qxr6Q2T9OXQn41oUxnejJ6x4VKtWuWt
ml1rDLvRe0FC1H+fiVD8ndK3jX4uP3ZKSlv1gR4AXuPhWScRlF7M5CKaF7+7CN0lwLqyCSzMZ+uR
sRU3KVZSDKWMrcQ3lVVBBKN3BWHbdERZQEK6NJGMwgaktfzxDMjkrKjJDn9D4MhmHwJnp7q19NKV
zlDhKJv1VtE8w4/BSnm+ol6KuuOZuY1v2CHDL9bq+sOGp1omoYWhJA2UuRbSFnDg11TNipmBvJRs
jQ3frzd2VoiaP/VSvONgBPjStU1u5RVSKpWmkzOLMU6n7gT5Hn9WuhmxmRLJfSyMOzkCRGefYASF
9ecgOZWll2EHVDZ+vd7klphNVxpdPhqiF5PfLfcYtfz1M3M3G/06rJ9s4E2GaFDUE/1f0ehwdSLV
ia2CEipiWNGmKzaYgx5fD1g0L62hQy1gK9X98Qj+IE8AfSg5zhRPrg40wIvxF7d8OhDqfJlRvYSt
kbMk/YLLnZnvevNebcX20pHjaY+z0Euii30kUfMjDkj7Hybiv38TUWv6H1cHLOASATlJnBCcyuTQ
+ds3UZU9y0Rt1Aau26H8nuCRyilkCmGB9WIr/qWo/gVknh1yc2UOS/N7xzdD+yoQsIH2/3SdAZ7J
hg+l+jL1r2f5DQY/EHf5bMpRD+GUo44Vl1cuaqMAsuScJqeu9BpExsdcVV292wcZI+SRZhPQJdp+
TCbNTqBGCHZM+upEXWQv5BY5UBpxWQ5r/ZSNqYKNThnuOsIt2G9wNpjlvOIx5M1DnKtblQAz8RZR
3clEO1C6Rrbsec38TTJ6N/yby9WCRWuCF1lY4WoDTYyAJrnIcfCJM0jBcC5AQbefYf2lS0QRviW6
EgZr0UubbkYHBQ/gl/yAznFSm+ndK4ke5eGzQyLuR2mXqC6hlJx+H3MTK1sMEMk8tpxAPzwfx3jB
YwXZvFLXT3WSqmUcx8Om0DeE4qhNCjddvgmWeoA/GaDxhNU1MqtMv8LyQwEZSxdO9LokQBfO0Rin
jZDcLErZ6o6qPbnbtlwX/v3J0V9RqP8vKfHqNWXSyqquoSxNLXl/e3L0vFHrtsgH3mpWKRAbLBwf
k5RC/q5yr9vxTI0VENkarGS/ZPNEd/tTWWqtLcX0Ym9YGdCbun3+ttHc7oKGL2CZlMtOmfKm8iuA
GSQON4lHaSfpGcKrb06EV2GO67tbkCLIy10lToETIgQI2ARORJKVxQFSEd27IbBiUs1sz1gLO0ZP
NJ225YL95rhJm+0D5zcw1snGIGI20ubcYojBFMc+PA31ifDAkDgj7c8pYcsNPd/0rf3V811EPNXr
H5poJDr1y+UEiosrI1fmVVw6hmZjD0wS/Clb4qy4vRTEkX7q3eSCPgjHxjhrDTxakNf7eC2JRyi2
xQu4bvZnubjkw1nxz2AG8j/yS+u/9XbHY6WdUha58jEaSWkiOyyG8J7KdhgsWMtwUeMz7CktLpcq
xIqHp+ZHXC+leRBHj7A4LhLTnLYFteANv438F3GIAXKAABZqD+4gSqDe/QoMO4KbaBkqyK198fBy
hF7l1ImXstZtUIPpa0HB2MWdqJq8LbvZ41DbYIi7F0UefBko5d2Dxi0il9ZyoqMwvZFnF9g/8spA
psLO9NjaeG224HNBCKrhlsIT4Rhicnte1DMn9yP4ZI9EpSm65E+5Bvuc4rltnlu5py7A0uA3cMlq
Nkq6eWTL5NTCQcWGm6x3VNnfsc+Zh7A4ChveZJDmf2w89EsNh+a3Ma4B/nBzi8ujMfPacqLYyyHy
5Il7FJ8w8Xmi27O3AqTmNfTfKq4S5SX1SOsCP8TXRlgXa5scopIvBUSBU1njXtkXHaPF8YEl8dKk
V7m6UawrdFOx7rP60M33RLHI80mBg5cQaNLrrUWiL5o5oezM5uQIchpbO3cG4qCmqt6FCa6i+B+E
xlpgQ3Ga2apGF/MJF2xkdtCcvti8OF2ltSlzm5sSUFrhjMRfi8nY0QOYmVZOpw4jX2StboLIPsNS
zRua30jsImDFarFtmMwrL+e9MRHTOfbDudfwsxrUnlltV9zODpVoizPMfw43JlcTWWTswfqYz2tU
3fkl6GMCRZgJXiF4syOBih+REfOF+aqXTs6DAs8ZA55ljtPVrjf3xfMgD4sZuyyeQX/f5vsA2BJh
HzTZcofBLv4c6FZnCaBeHtFRrix6PdLHnq9x0CAJsVxmKl7hsBMOU45gkoDwlRWY0V4q0GQzrxYx
RSuqm2duiHme2trHTtZ3yAXabYzfn8Vn8vgSx+9y/M6iX0b4y3gHdPDE8NMQ6Lxp4PAiSksnbyDQ
JWxCwsKkverVLyIVNjR6c3BEGhh+uyvsJW22co3nLglOMrXrQAEO8G7FjA+d1AdOOSKRxlmJYMMu
nkR/igsHihS/CcvB+DLLb2H2CfiiVLg93PvhbQwuMFLVo5h5bXSuq7f5WdMm+jqFxYErJivtS/tf
XWlM9m0Cp43SCzP2WFtwYxPrA0sLMFzmq2rDn5OzRY88ZvGlKWiIPYrNWv7FWNLlK2CJIEZLwLXZ
wTex/J0M42zfA7oZKpfWoTh2a8mNX22mAwgSZXG/Y0nTgwVKinggF1Wv9cjRVMfs19i1yRdIoluY
wO5dcFLNsWjW5pye8mYJRPDHzKQrG+m5m+ECUbLDzPQi/C+ivZrM/EyI0fyHLPXgggSTZ5G/zAou
tpK9gj+RRxED+tBtabTXh/lCJrcsuXWwGyaGgxG7PomlxJVr16zdLuHGtq05J+Z6epOxvykXYzxn
NWPWnNY8eky5vFebtppMmhLbt/w6LAEQ17WbyO5TdtXESS6D7IbkG2VXnLc0IChztVoOswPmpkzc
y9EuYj0Xbhv2pVOnFIRNDYenU1ZvVX0bYmTMc/pBwIQ7drsfm4PE0oAXlIzH9qocotJOzb0MPODp
RQI+mI2s3Qt/qoURx4npj3GI3ze4y8Fd5YKfvkWoytT01QsRvk7mQhYC3WJSB1RA5tg9NmK6f2j7
RDv4rffMji1rT+MoGUd7sGr+DHbY7Xzqe1JUU1fWGYXcFkYKYW07049Ib1BS5UMe7SEk4d1tFv8+
R4jaFKn++xyhiijWgqZoDKJwFF+i5N/nCFkaRrl4RDY9JsHvK8L1bGZLSO6jDlnCaY2DcMS5vM3z
nTE4PxyGEKmmXE+Ldw3GlHlgh16yi61PrXpSsBfwT+jslCG+1MZS2NsfqI0wzIdF0J6go0CXhY4C
XVaTdg8mBWUTzlv9kI3HIsINbUkEs+0g3dYB+xTWnlMHItBvTMkRUWk7Cn7P2j+q8JcSfZvEm55v
ggS9FiCURy7lp7d51n5QxgqQyxXzcxV6FOnFxjm1POP1duaqxNsZ252Zz9UBvv8WRkHDa3bjTqDM
Ba+L3NzrHNlPL849GqUABL5mTWG2MTkSoQbKm8Jc678fxT4J+EoseVzErRvxrlP4ldeG6cxRqnkI
YTHnxTKd2ICJP5XGpdSaYbPJQbE6Se4MymT0wuUFagCjF5VxGL2Mx/qxom7h2IXvqXJLzatEc6Gn
JPe6gStv6eLZ/6+NANp/gKZ4HAwNLIfCZClo+j8EH+MpCV2YMWvjCvH1fX944DZxfoo/SS1X2SLx
b4RTf0xbAgQ1AM6mVdSYfJm38Kz5izsKMNp0q78VJc0Bi590IZWpeCvYdXYJWdfpR5kuG4J0WClq
N/LPT/9czRYkCp9WLNmqPP+wR+Ir/QS0yrKJTvzXeDAzV1mEjD8tC2fBNmXa/iXBK22caHAIuAep
HQeYhw5y583MY7LoIc7BcGm2YoCs6ZrZTs5oZgezv3/OUSDek95iys12JT/tFNo8yT8TbK/OWgR7
MK1FY6qPYOo/prXoTxhvCCasBy1bZOJmJ7yrL96Z2fymrgbltUSna3ZImzIVpvvJDAsHcrjr8ZGL
UcH6Otpi+S5m+Lxxuv/1mmU4wOMoP0C0Lm4rFRb4Ie88VOEU+885JavdX2Tz8lwtQ+OrKr917Ts0
v+TZZ0f/r/IuZDd1GeeWP8KR2dCJo5oOnThKOCGHaOVJsMUl84OqrmVuz8bU/asliyjdL0fLTC/R
cDH7K4Dlwb+KcLLKm2Ze2y1fMEE4rP9V4OigsV5VZcAPLPzECH+/2uE7Hb6Vx2eyCqzucYq6oxF5
UuTF9b7gae2YeUjIMXxvA3Nn0R3mrcsp1hhpeH1l2zAoCzmn6hsTAXko0/U7nGQ7Qd2H7QRDkrnY
H/t883zjLyAMOecmjDR0lRGYDSF/3f0hDmUt0RNHmdH+vhrJCD/mnbQHVjJT+N2Xj2yV4DNadvSz
WzdGMI2OYMyRhJNxtTNEP736N7wh3BAWLZ4a691JleZg0ixikRj/ZyxmwNIYq+7b1XG55yyRLRUE
TQ8P6c9coli7au2G+hZCC9ez4Zfw3EkZvsBF27Dcu6n9x6z5bOyUI9YCatCdq+gNHzJRPn/Yj+YU
5fPTeSysH6gp1boG1b1+LxiUqX4Kji9ab924UeoOw3YATtpuIn891CymnflbzM3Ucn/Kf1ykcRxZ
1cnt51DnfXOnEaMmwBq/zfKrexOrU18uNRSHspwjat9ueFn4Q9FqWk7Lm30jXUvp0tiuRU0nXls+
iZ+WevRuEyZWvQGLaO6pTcNa6z8P4elR/Cr070Wd3MbZrcbxZDgJgJ1kbdWC0wvOKDh56gS1owBe
OgaSl4oHSPx+tRthzpGTFig3NFOPa3ner8XFfuNbWbiKpR0Kam5swwJO1qQgEf2PLUiTj0XA+7wH
rDQxrXMulyMkmglo3SpQlN8D/SOjcOojyzidJ+fiTHcdgDJ7k8UIpqN258/BsXTRIaSjgUdVm5oy
f5pvtr/AAAzaMYbOQ1Ih2MjBJmFcUNZCvgjCd9O4SmyZ5zNbjD35Jc6nLFAX+nD38xvQl6rGvn1I
oz33f5jEmOk4W8G16ywg8KZyBZ+5u+ctKrime1sps9BwBfngh0wahNfZYFH7N2djXW0Yi0gkq4QW
mnkJ8TkijH6unte+vMvKif8VlAxL85yutuYIallc2+SQwHDP6l1XEsyYgxpIkEHbczz70NDNmNvz
efyGXRJjq0YvmBijuzh8ReTURLGzkM22T/Jn/nYWgYIqViBkc8CotR2I8zG2fpFqXOr2sW8xUjs/
PERW9zgujQVgQGX4UvYlBPZsrUmOg6kDrwUVL3P8Pz1dOHRrWUczt4anLbRXI7pMbTz+qY7oFJiH
5m98w1u4Oq81/pS0pxvxudSyNeU4uIuZlut3zJr2ryqz8vCac7GACqpPwE+ZAAix+muTWSNdL6sk
PlJxI1t29Cq/LOPpbwJA9L+PUrL2T5/mNEqxuhVZ3RoCpTr/kGSqVgw1MeBGhuaj7KrB6Ys1C016
PqUVYFI2In5y7swzFIQUIsMnWfLWfua/TOVXrv5K8j84+PgG8xoqd+c7qX2b9in+sDbYRqhbaEDA
pXV9/TTPJBxpGA+xF9qRv9ex3Plc4A6SvzeEdXLCUOMjzWAZm87I2ctQ07Zc1GE5TSckw5ZPO82q
G1cVznPUL4aOfgrep/ZF3k4r4VnlwFkMMatbgO4NJ6B53PrApFMqbp26+rA1Wdi8TDpx45jLx/Mo
aeckoxrqHhsfqr7puoU5fsNdxA0YTHtMvTwPs1M9nmQdWwAVDtjfgEXTZ58nO7qHw5uhupqxC4AI
yAtCrqD4eVUbxqesLG+XR3+1lnq8xMr0ABwwrmTHlBbrj1Zb9Noi2dIkNIunJiFKCR4ATqRFsyLU
0OZTqAGvk4FRpJtCDbqyzsINeJPRtzPhLin0jd0eHa9y14eRJp1PJPGnYw5oVvpq5MSV94PBrmIL
gjXt01RckjBpX0hILp8m2QbmIPFSSdeiv9HfMSwBrfv+roTNkvMitdrmlNOcV8wfqTPYD6spLo8R
FxQ9LpeovETKnEhBR6pAmKo9kmonsS0q59Qmi8OHe2vbqUGZjPHPfTWUL378Vl8V5Y+x+DVW38/g
y7c4DagMa9q5rFmVyTcxibvVAwt+tXrbzDdtSTETLh1O1+VC7d7C/m2xV6ITsMc5cnwWn9SXHI8z
q16TVggp5ZFX+01LzQovXYhpUOEto9oh0j/NTa5s/Qf4ov2gHXrdK1eSeYRP/Qjo08OLdf6dz/9+
53HOXI+xXQzbMDjrM1pHT/Xs9MADyrBQe2Z1qBwjPma0eb9emCjiaXCqvwt1u6Pwcgd8EousPRa2
tsP3nz2os93mksvuJ8V+i/H2KAKyUqi6JiLyXmR3ebw/FCIM856wnbjdTjDspACaiLG03vNCidsF
yilA1S0JTuKhoK14XWDlp0jj318OuvhPpZ+XgyqpNNlCBBKhT06b1r/ds3y57/rU70H+oMUWa+Kt
gXjJu1t9z8cphkC07Zme8RdbTfNmfPANb9Rvtejet4qwQdWFAkbSYdzROOVPQiNKLcFXxFoo9DiZ
EWt1LM2hV5mwsWzV3PC5zbCjIfQ894UJP2FSH++1XZAMh+os7AKeSwPXxu/k+VsGB6X+ah4LJdyF
qUsDVZLvC/6DfF/Odr0dYYJHhPCepqe354jLkzxvTYsf0qq0TX2K5RrkV3XbZ1M3Tfkoh3jBdWsA
08CPOae05qYPFwujdFD0fUlfCaaRFHXD4++ZqDGhY+TaOD9GCcP+ynhBD43yS/IXtvYhaw6cq0O7
pB8Tiy86/pMrkEXAGoV19wC77/J/TLS052/gZQR0X0qsEt0QM5Xms9S/wK2/WoLZpSBkLuvC/osO
Tdqc241+nolXhW22fS0jdxTdKdsIdIL6IoKa8uGHRI1gQ1ZA57XTTAVpmeUU6i7D7ti7OmP9DQZM
zeqj3KbdPORSmjlAXziqHlQ4bYCP6OZG6Q8Fdp3BgVoNGj1u5rm/KcT3EkA65vsX/am1uznoauRf
9Vxhk01XBfpV4UyflHgl2oifHdYhqRZIiMpjS6rl3iwgRLKL73WHD90urk1yk5IbePXL8u5r9zh/
7/T7rL4/ozlgYNDqP2BgO8fzAkNtQ81onbgJGk3CF79NIAIFW7nZaI+F/1s34fauGxHm72RliYnq
UwGznD0moElSvaUILOL9WX9ILNZkmorXer4Zb1l/yYq38IHshFV9p8T7oqW8C4/FJOacf4KKj9rS
myUSBHVd6yT7irUPXf0Iw3fR5+rtgDVhPwoloVXY8fyJNfGXGanjwsmjdaKvR2GFA3OkkwfT0AvC
XpRrt52KEnDHrYBdCMbKDaoF8TOOFaWefrZo5sij+YWmF0G6zvzbw1pghJkJBA/m5W+4CjA70uT8
jIjF4yq+qSykD4ngvVs0y0fPg5bO56G2jWsXoUqpFvjjoPOWwK4txetr7ynvUwKqmVtXXj/sSv7i
7Vi8eB6h/ig/os1V+bHEW2nXJN2y5pgUa1UAtmg9TRQ7q40dTXNI/wFoxfKNfqFFUwBxYjPCiFQz
SIvcV53ALY29yXLtg69t8d1TRmfNAmzky/gFg5cOGi8Dcwff3aOcmR/YUq1VbRUCdYeb/uSN/ak/
mcGhNT2ycFMn1zqmJLSbKhjCYDdmi5HP8rmvF/1gua782C6+zVfcWQBeMji378CtycHOoxV4SRLa
tC8AhzT8JWnjoQfh4AgHpJ1wD2qmFY7uSjS9pDtjwxcf+4jwYrBwrVa1+K9I/ERrha/1wk3AFU8y
XRDybtC5eh1k4aicv2XMI26AnG3iJCKVhSG/ctUPKrakfEfsW8mn1lGBJH21mAqEYOVj6qVDKL4m
FEOumhJMxDzFCl/zQnWerNd3mIJwAeW4dbmjUoYIH8rGCYVKjxMqFXaoIj2GoHGvm/t6PGDcJdvO
Tp4YKABz3ENEXhNeizad2fpCahZGhHFjAeECOB9kPos9AnnmeMoFEOyiBYx4I3eqiLTby0OUflLQ
0o17CCe5v/fh9eV7M9+LIgSXH5UJBtqQ/ikxAejQU9AcxgvRoY88NNvzpzCezfYkSF4dHIqlqmwS
pHnuhEW9rkVHqZ0ERDxr7cIesYqtAprvLF3e1sVk4C9Tuqf/bKuoE0Q9q28gEf+JaHZQmjdYh+kE
wjos0VPROvjp+9Z5BNjhjllypEiweNIsi3EBDYsF0RrGR184XD6EaQWlAT6gZACiz2qYWJm0PhuY
s17NzRVKAlA/ehQmt64DFG/vK7uZ5iY+RzQtDH/O/ajk/344i+p/HM4SNfOSiclJVpnhjX8czs/E
LAWh5DQkEInWdeWdTWaRPzqHtfE2xGfO5B+HIpl3QoTsKqVsASBLJFsVu1iTpA2svtBHH/aq3Bty
z+9wUe6x84v1/QMtVMX1jbb8lfWfYfw5a+6zp1VVV726JCpoRG9c1/pB9o9Q9mXlTZhdxcfd9N/H
KTQN2RXdE/yVru6EdnL44auH+OzbgUz/60nXjsRlMIKZtqgv/yAPcK78U9HNu8dUHjGhiSAZ8JZ8
kfZ5wMvFTweEKx0IGSokV9R7lnxguBP8nYj8Sc/JRFyCNV3da+mdNrok/ajSD9DKWXPXgzudTjxK
/irz2f2s9vO2urIpMZKTpB+oYh2Qb/YivRvDsRBPuXpW+4vKIbAwzEtZvDXmJTMv9jxYqt1l7C7s
04cKJAaM8RMPUh95hAgTeS12G01apxp5lf+yQDfl/1A6JV2UBF0SBMmU8Lf94+9cbfUxDo2EWsF0
og4Qy7jC3pPVxGJVDmgGOXieVhuwJEFnQ0jJTI8xVCCAxonMhGVt/YTg3/yHM+B/BOwvxik7xglO
WofE81I6PvR1W21s4kr9iSBkxef9PGolVZV4GY9BfEtz5Jg1Hil2xMAUeLzi9TYbrCvDBUAWSthn
2AsWWrq4NvNHMRWqKMMaVMhsJjP4cEFEYO1zEN3svac/wM/o1SxwYJV2uAahtJRGRAMcuVOxO3Yq
rVhGv3/6M6CtdJVrd/rSX4CY1VmWvRvJPX4uzYuO9/saiW9af5JldsSMisSJq/1PCs8OqqmTvpsb
H918EgR0LCMuhNlrD0ca/xb12JHzU9RRL+049kwbk5os7/Vo73fuL/i4M/Rua8Dp3xzpSz1ht2mO
ua3WOzN0qQ+A0MYXpgcnvTtn0mXagZ6YcOKXjaynYdnfDwbErasuX3vbpoqWaTOck8trGHfLZQJW
3T/Q2MT/F5Dk6oiFvT0t4mo9ydAt6+yM7AleNIkmkz909Rf8NuBt8DM/Citp3GcDBwLw0j4MpjFp
VNzA+RCKq1FcY/xqykUP7UomRbqRWQPg07+G4zYMtwa9BPUaH2tsLT9M5SpmCEEAgm8P8wq6T5zk
FIMM6gwpY41CM71sutVQuoytxIGTZUEkiKLVYEH6lbv/9d4oS79fMHKPkG1wJBqrYqqOdIXhAOwP
VsxAWu+lLuT9OY/f2vhNjqcsgd/hXBCaqd0jraZ2D0M4SPTp8AWpLskaIOjaYnmQ201F8jbaaOk2
B+NMc/tjhwMo0fayQ24v0j3MG6O0KIglT3YgSfOwA1GgkwmHJWb84qhTlxadyuhUg+PChFMeBTb6
oBg/O+Vdym7K8FYaJ5iS8fPYaecHppKVqE29gVzQdWUKI4nP9fhcW3G5qY3Nw676NYTtg9hSI4up
aR3ByZG3HT5Z1mr6LrUblaLJV5dPf82Sa9hfKfLp4qvWvhBbsgNiS384GWitwInZunLqyXuTUfqx
ZEKBDljCSaQndcmdvqe8up7GpYyJ7EUsLXgmGRu/2XHq4Dahk5Geo5LtjInueTW6m/94L5KP91sf
37ol9VAbIwJb6rJaJwDUzz0zcqjqsbLi/967NO5gDKFlddurm9Upj+fprZUclgDQobkk6KuVVz3m
sboJmyXjGz/9pGZ0thoKRyoc9cEjtusZ9F7ZvR4vyJKBCZgaiDkuV95EqZi5OoUBjECx36GQWp0n
NAvFTqst0sZIwcV7N7Vl4tOximg/i3dqsR0OLQcd2XnAM7xj4omOkbl82ZP5VZ/AYjN/QUOs0J9T
/ywVl8CL05s03CrlOvZvrXIZxnOEmUzyYJqyfbblAHVk0ckLP16y+3oyq1crKlY6fHzYeHtHDNYj
sAkK8JQ1OKz0OPUWp0cY+hlGM9WrGi9RDj6Ua6yJIILibUXrTrxI463qsUGLvSE6jPqi7Vfbt3lO
aVjnyQqY3LWo4t3BdHk1/WuD7MRr19yoTItu0G1XLLU5Cdt4Y5gbLWLgnE+27xldamwy9w/LR4Mi
YSLt44cnroTC9kAJwTf5GOP7TNkAP/cF1uMVjpvwACqFXr4wPsJGdkO8CZENyCSmhGYVNWCPuu5Y
dMdKxdZ3YENR41KAz7tjpg2f9rSCfy6eOO8W4VcIYnJHpnTMtkRZqI4/KhZs0ewQ5HDWVSygC4FG
V/BD/bJZehBG5OLL8+3J5V9PpVFjMgE5Is+Q9oHm4lz5HsnCBOusn2vRryb61fY09n2vSdwKX636
IRrvZnKnHhN+k6q/Sx1bzfXPfSqFlsI9Pz7ni289sRjfH+UJGyq/eyICGVjRN0UUeyAodnrml1W5
6DD3OhLGogoRbMNCxCo5DbmH8uCME75vwD9KV9snNlH87Xj4uk/4Gz6ygkxbtSfMDvLcnP05ubbB
YQObNLXLkWDXezl8ZOQx7jQ9Y9xSTuZH/vSE0TNFPlnSRUQX9K9h2c99IrDKSc/A5V9dPjTxwgLD
xPta3YXnu/F8z/V7r98LpqGNiqvM5IKzlucUXPFWJTYwXeHkki6tdeF/1mSi6q/n7FOcY12Wjrl0
1OtT2JwS7SRBHYxOuA8GQHYTOU+APplv55l+0mAzVBfEs8G3GMIjtPspv70PM1hZx2w58C2QOwbF
fLzwgrVKzFJdl3SmKGvgE+RuTDxJr03DGGx47hunBc5T79MYCANDlduVW2oaOgqjpfVVtemBNeb+
BJX35/ZgXGjfrRx6l6agbZfcM/0yqeD8KhQfotKwCdypNnr8pKL7TkaEwG6fb0Fxpg6ulfZg4Ez6
TVLQNcmS7bmtUC+4CeisfnnIofXROalu8DbK9bw7MkpgKnyyV7MadLcJP89vV4UHHZExciC4Z15E
BBPGmmw10mFYxfNS5Zfd5h3R5wnKACcCSATeBtnKbZKGwvO/6PIY0v9pcZgmPc0UFB2brSn9s5Au
EMwkej5zcU43i7aOHvt+8CSQwtsq+wNjTS/aAS8KVxt3pKowNrCgvttadbrb5auz7mmZga1wRzfP
cfzGHCFs9NHj0Kukqb6d/F49uRTplujSTRbNZ0xq5trHeV6tdx9YzhHlR8OhbGJsrUyc8kOh6fS1
0yKvtyv/uVLq5RefnBMQzEEoU50G/pmTq06aT8GgUJo3AYPmRtY3Iz+syBKrs6RQZ7ctuKMll3gZ
FG8xQ1t8qeSzOZwe+hH1oasOz/lTuPvjHcbB6+ZANoibg0iyLdqa6kYCd5ZZHYmBF9BUllfexFXr
T9X7ik3uMkuWiz9guRn+Wmi3TeTS5U3HA0ddJ9rcjAsaGdQlW9CKLMS4L7i8PinT2CMJPLfic0sN
wZZdqIJp4rnNrRvFDUpHScw2rV3hPqu+Cu27ZYtdfkM0L4+dCo/H7kSvmx3a2V4t9mJEC5sbzLnt
YqjgrltowEA30DcN9AbTzeeAKM/zNrHDRaAdZpqnajBijopBk+RR7aZKlsA20vtQ3LT2GhkXIbNa
6czlM2m8I/fX4wDUiKZ24oAN5Tu7dNKLocej57HlEqVznZ0ClJxqL8s2KIz/cvnUJkvF/3PgqLqs
iQqisCbqsvBaK/1NGR4ekjgqA23R2ttMrKw4WCi7K7gL/KozVhloFao101c/qG2G/BLfGuCLLf9g
+MNzASZN2tAaPzqi7qi6o8XcApwgwQALQ22dG04nOIPgSIJTpU6TOpK0UqRV5JBN+yjVqzC8PQyq
7Y+jfhiKk5hd9OHarH74EkABidf88CUerRck3omV8X4NiyXZEmP4rOlLSL59IryxremuqH7oxnuY
3omE7mfKLu/dlI6Ki98cVekAHxcsvOWZw07seU48dtAIODkwkRJz6iTCdf3Nx85Y35v6LtVTixs9
yub6M5c3tbyR+LdFqW/Lxn3k227YypzfXlFMAQIz2ukEiWha4kmdFslxdo2lu1p/PKUv2nokxRFg
LXMsPtfJmQjE+VyHE2sgsks68vyrHl+F7lrGV8m4VPFF9E+PdtG2xwfb2aOouTnndgy3bjNI/6U1
U9Sn5eA/ngLdNLBhGdTY6qL6D+NNWDTFUxDCfuowTow9CJB+7z88nRuQcrK3cnAaZ0vgI//ZLivS
e2KsBxSI/30HtdX64+cNJEo2asOgvKfCNIIP3SljBJ8d1eyCnqdPHcXNq8Tv0hsWOCHj45l+++Ef
rO0Af8GAzHaZ4erp7rR8sjzDKfviAogvii0IR/AVBgmQqXWqokIEfL7BjDABLJhuhAdLsnU5rNHX
IjcD+zzgtyaohAfy6HqgMiCjGeUdPK+IyOrkCbFgR/n29S8x/2UthuWCDB95gUOAeELl352FWkI1
HOZz8gyz3VDuOH/HxuUVazi+4agpCMrVPGvJ+U1+iIC2zG71RJ/rwXiuyzlDKFXbDKFN7qjBWuGJ
wN0zmyvsuYGp78pul3ZTxN1sd3K7k1D1wZKs/ur7i5JjTycloi6l5cV2PADwnJUbNi4V/HC7jOi9
3bNyD/9bFI/u1H8+IAbmPW2yZpmKCrj1H1GR+DE2Re/PlIWEBmQPx1i07cSix5i+qJSwGlk5eV7n
OxmMBl4W81DotsnudebpQMymY6qpv7T6K2m++ujzkX10xj1Xr8PwJtrAyYuIivaD+dLyf+DkZfw+
WgLLvK3yP4Sd13LjWJZFvwgR8OYVAEmQoCdFmReEUsqEJeHt188CVdPTUx3RFVEPXdmVTgJxz91n
77WBvgikf+YAbdOSkJqDsDuQg8J+XJT31yl7KcNroJ6Kd/YC1WP5S8xIUK7EwcPxXxQ4LDc5z9xp
up8s8TyGl9K5RnTHT6tGX8m0M7CkpXSnx1+0rsgAjjP1vRw3oBss1PRiYz5LWCqCfc61SA6iuj8D
1rTzwemLrWhue3Ob0Z/20WWnWD/qXB+SI5P3VL6q8U1TDpXfs9flIt7tLHDdZK5w1ylepni6eiSu
os05vrmZTF6nDeN9mS+Db8CbDQ4OJXZS51yi6R7jBX9GMb01A9nOWxrc1qXT5TN+4i+TWOEmDUh/
X098OfHDdPHQVsLiWoZ/wvCPlbswgs6mcFams/o4n/NV0/++79R8K+bbM6TtUfLR9LgzQcrge7kp
io1I94zK5hr94mqVlz5xTQjKq0ft0CLFJ08XflM1wzv4/uv+W1IPMMtzdR+/8K0HapRNe93a19PB
rUnNNm8APPEYaGCg6u6lHW18LcCKXScZV96fB2GXcUPC5V5sOnBy4UZX1h0IEKqmGpfK97v0Eq1M
IL9PLEQaLWtyJ40zirMzJewFkoqHWDpNPHUpMRmICyei6m+kIUaOsKEiXT9DQ6k50XqfMTPW3+iK
AOfJKhItBl0FkhkTRDGDQSQc6BKNvsSV5HZbgacO/VDdPBhEsjWeAxAnMA8y/NyA7r0eK1CxLod1
AGqK+WgYaXp55QfeJ7p91E/x/muid22bm9QqUUuzxbTX5sBh/UftD7krPet+08dn9BQKfv8mNmwi
z1QYu04SBxeiP/HSpTHCPV/+K7psfRAXxv7+rN8NwD5WS/USZbjEFtTkQcpvaj9+EcCP8VVNZkcB
rjlek7wjw27RAkuzfFk5hiv7nKDqwvInF8VEzhG2pvqrFGzjx/ReHYCsmx2SzZHfn/TfzxCWytuO
OP2urhdc1WGmc1VfzK2UPe5+cRcVe7KpyZZhSwl3mKiFkIJNWxgXRbRroh2yXU6t3QbOj5BtFnvk
XcF4o7SF3qxBfac3K7y/1N/wIktom80yTpeJ7QjC5Z7yKT6GMn2siDH7h3mkCIi9WTQTGHR1vt2r
v4KAOo3n/T7aZHxbuFwrLq1FQbBO5LnfSxphP8w1RbWb/MK8K8v7I2HxxyyIgF4hps59cw7RrlUd
N9yplShO4vZ8SK0Dy+LtQjMvRffC6fEjUljTfN2cIZB0B/JDAORN1APsLn84UwiN/Tj8x6fDvyzf
w+6N+w7DULcy9GVKePupWuAchy0h22I218mISDCzbffulubm3vqAJIxiG9Hird5PAnZuut/Cixct
Ils3Pnr1U0q/qASEBd57odsXm4eD4ya8BBPI5bNCDNlm7U3tZeoEiABL4HX9TJ43OjpbZh4anz6Q
jgHbEwJlkztJyxPV3pPgjaBWBS/Y42UoFbCbn9jFAgkH19XQaWAZzyqP6lE+k2v7kJXP8f7WS042
rkb7HrwblKxE7wMo/9Dmkw0u8uT9Cbujrh6m5EhKAZ9E0e0cpccr+OZ5QFV+fssw9zzXs6Slwl57
ejOUVymkidIm4aAlxz+CG32g2xj9ydKOisaP2aK5dEr+4CSUBX/iE5b437yr+crcf6XSLy358vhZ
oSPm3o/ik/3GQNclR9YAIVlCffMIN8n8AkpsLb2RagunrciqEnsuBr5ux5cqITJJtaXrZeYiU5mP
twYm0Hz2zxuNa7n5jF1nw7sP3aAn+pHMk/2j24nDFtteb8OnqFrI7yRC/C72G5BcY//F0j7gq+AJ
wqpV50KX1nbVM6jHKabwmkljDfectdB/vwJo1t8JMnP+U1SwiFi6IqmK+bfhr5X0oZIERUUR8R7E
exHiIRELs8KO7attP8nqkfwwDgruVHiQhgc4Jt5z/xzlkyqfAvm0e9NTyKmv8TkUYbUdAhpryn2C
0lvvwg4Sjx+SSZhpckbtZg9HEelx9YKBSpXD0uLN7SkmFJCuPkXyMZcOOPMrbatNftaRyt4Wyz6e
ddkfC/Xd2lJipug7Nd1zDMeLpRRw8F4SiQ/NrdRfS+kN3K9KCl/HoPWR6R/UaVArjSR+FUNnAHsO
pHzV6aSpvKKgnxBpzBuYxcJ1/zxNyyeJKqV1D7YTWKLHGs+2CUrgqgbnBAbFw6kUSFTMfCdk9+mL
3FAzfuUZFMo/FKDeE/BI32ICQLvz7o7eLWhWY3MGXxjo8ZCegm+wx2NwrgJf0TaIdvf7mRuKNtmE
VYOaHHVnCzIbi13JR0bFMah8dKMbJm7cQ/K9u6vfbTJHadCSezI8yi6oXbbdoNqgA+MXxvEbMs7q
HjKZfQQxgIEYS1vLft5ySFnriPx16T4027b095VS7++PbRrvIxDKcbe4Jy6wPojq/I5mtGc3333B
Eh/OjfEuUhAJJnOFxNwQim8cWMecPZzBDq/OwvI1Y29kgoP23CQbmkbw1CEi8lvF5VtExUbmkisj
3UOBxyRu6nhbf8nSVsQhfCmfGOQ62Qo1QjVGchZex6DkEDxtcQDwfwRYqWlhpEmVuqpnYeS9pxh2
VlGxWxTSSRCwJy+RUwnS6NZByI/FTdng39xzWCG0gjcmq4aRghqU4BI9VjbAU3AkIPOCEqnpyK+h
pRf0bbutNxPexwUNMdizheAoYjKWATmeTe38aM+ktsbXXL2REbOVE0Rnm6/sUGF63EE2Qcgdlg2v
0x12QgwiMn+BqBPYMdhT+seUnan8RSnNF1YI+UqmrKkMR/po2PS9BTxYvDgRNJOLTGWaOufK8IVA
hNDBz9r4xIcJd4hN5ufBdElp9o7gCAt8i5sVbBrhKAjsW46hRIyIJjdifQcCuM/LainNl9X7fatg
uRFhjm8TxJaTEl268dpVL12JmvauFJ9N8cmb/KHagPBKSoHbfaPuR5Yyya1GycBmIi31c5f+YvGO
8VaaOmC7W6CrNEbOy/i0u9XxFb9sO7eZbtTecsYIt2jo6sqOitc41R1Swk83LZllFZU5XzDVgWul
P4sOhzZe+3WxcskR64seppCHdtJDec5fAi1cmPlCrf/gsHvvESIZk+T9g3Y3f0JxLz0Jc/1tFLYB
klv/ykqXi3Sk7BU7ce44/uQ9Vrtbbdi5pOD+uXaaQ8XkdIfCpDmB7MkjFxPBMa4koHgXBwPue0NB
K4RVcA5zt9AcmEKVsOrA7kt6sjBrJszbD4oXDy4eYCwHIZEVcpLWMVPPge5WbhWe7+lF1Gwdz1qC
htK4MuWx8h/TERXaUFhqnbr8ijfUDrVdRM1SyHHB2Mj01TEZ/Ka/hPaxrD5Q3yE1O7zVyexOQPwE
GlC0J+lS0PWlORO1ENeHsBbixdhEttKesHJbuEbsAI748FZGS5V+Kr6E2YIffoxHw8zsaVjiDeN2
RyGvlZ2x9GVvrG/dXt9gleBkhPGMOXdFqUpKGoU6SpnwKtglDkskPQh7IBLUlQw6Qz4wf8ypwklZ
/JOs+mNn/n+KBYeWLmmmalHWCSPmb/2GsiYXTS8A5ilnDN8Jdn5dZXMAm1Y6TZ/tgBEuWOnKSnGF
foXbjdI10sv4AwVj/aBvdl2iAw4+8Z8IuxnZjGYbG37cEujwcZ8V/MOh1f4fRikmJbHsGwoYQI4s
Rh7VYaYb5uWyfgIOI3y/FVWV85EScJt8EQKXFa7+Wjze2v793r/nTiCctWkmKlnGSUpPUXtU2Ycp
e/Mbt4S9gjb0cEiQFGTnhTeJy464/FoJtX1eAbM37msJolW8jxPXkA/iN1rpitIr3tfV3K9NQwUJ
NNLDtWJb96NWnbUP8qn3yntNrZ02HJQMW8hpVM9jgVn/OuHMP0R4RkhDi0dZnF8YQjG/MNC1dK6E
58J2BmXTqs6k24O0rpv1IHkPGFIFEajVs2RTGHZldhj7Y2Cd7hJa5SXPrgW1Sptu3PwZoTC8d/VH
r3/c9Y9EtQmlVur+AVFT2+l7Q9lL7Q4LrBZ4uGyGeO+7lGZOzES9nXPF7Ff6g7JTKAZMRSED1bCF
m9x6fPR5ttP7PyhhlvUfeijPlSFBlpkboi3974lES4j0Mb8b6oIubHwPvEoMtp+ElTdBta2KXTFi
HtXYFsAAx6dRNYhOKzphaMSTV91SWUM+0NjKoX1bbmnBxHq3KnYpviJx3dppBwmD6tM1CeL3zt6Y
zaJvJPMzONtvocyAm57Awdabxu03fX3GNLvouUe8pNgsY3hr26gkZriTOcpyFG6AM1nz1jRv/aJG
iZXRBzeDsJEEUAcsTzZVu5mo13mJshcq6ZZU56n8g2PiCfYcFxwCdPFSTd3OP0F0dK46Mn2dt2kc
bF2g4G+DPaAm1MZOWlxF9aLf0HDzBn3yseeejQuYcoofF/BPRThowYn7D76keUPBWn6Izzu2verC
FfHPrlUkYugtbLTr9aOeVeKGXUV4DqGMOVX2sRuKd40Ki/aNjgq5dETKxcRDW8JV22nq9geWkz7w
4XpgLUtjnwzHtOQnX5snIYdS6uzxFi5GFdf3NbSTZRS8y927Sm/Mc5iTVbdN/BKZhKcs3EjKOgdd
H3iyQizqfAefDO/ZcrU9rn4iYnGxzfkQ+lbtK/VMHhn0jW3lNKHNPzVMuMKjDjM6wB3dhLuKLVVM
lHl//B01Rwpl7o1rKOzhbNOlU0VwlPC9s0lNJT51b+Ow0Shw6U655E80HZUXsqR39Mt+Qzt2mCy4
g9PRYkoXpXJYBg/FSqQQ09zRu8sIFGsBZdl0HwQMYeCuSXtr9Got6CfUOeykz3vnmd/p6sfAqtYH
IFRSdJDwZ9Gu/chdsgVAf0O62CyOtzR/SeQRcAlk49bmz6C2VM2d1kTa0u5Ei98ZLQF9SowU/iK0
IppXJbkWol1Qklv76Wod9O9m/WHpH3HxSY+bXCEGv1O2w72GelE6FXamO3l8X6r0mqXXWjjDeeRC
SfIOMELooeRCI/5RcifLVXBHjK6YnftmZ5OnxTHaMCJQJgMGAVdCR+XC/F9ryQm4fLqj+kOntZ0C
nIHPX+Pm3J1YONLtBTvSidudpdDGvEEXHpjc63EVYsldB3CqqZ2g08Pnu4Jy8vPdTcPN/GB8G6Mb
XHEtSPV+hfkce54nLArjVNDZKjKlzEZbRXRMt2NWiA68hFPRD5ZN4Fj3+ZYgAQmGfQcTZQUNbkDu
a71cWB0LL45nAyxyA607yvh0Emeutivftqtq9L5iB0cA6/TVEQFo/I67V0DMybRj/nYmOBruT1ZF
HY+EA7eGIz6lIMZ/8vKM+mAJ8B+3QOMc9l4/MeMCs7DdLJoFq0IFbCe4krXIxpVmK9AlT2zEFxwy
3Mylu1LudIaoLv9VTMwfkMEMpLj3F7KLDNPVwjAc2vvYx43W7oskP4Cd5E9BTsDcq/VGWul24QuP
TbgK433WM3D63E74Mz+ieeIGfP2oyPW/dg5dJbLx8ghe1cf7QuX3xisr7uYZnNl5i2u53vbFDji1
dGLLXlmXybpYdAGfoU2YmFDPyf3Su040fTz6T2n6sKaPwt52mm9RMlns4OhNzmogKMNFZGs/mmNH
4TkbZ4s//6wHZTHdFnarA3NYp+oXs6vkCmboVCyYIQVm2Bhme80ULPQLCUygE01+a+VZWFhM9dmB
fp2MH6b1aRq/kslJIFnQc1vsJ1IM1krL/YDXsULl0qZn8X/fpM06ydZ7WOxz4V3fbYAnyG6x0D7G
/CqMM9gi3dYQ0Tm+odtx63ayuwsIi3QPfkgLpulbo1wl5VpXV4PmSYZBFszmW1PfzPqqp+dCBkd1
Uu/XbJEHp7G5PEZyPi+RcBuHm37HTvL6eDEzmGF/MfBL0YabWxmwDjySdoKAJ3RBnyxHsxWvGD7p
vWXKnLfk4uIGZpwSxm0jrAG8SWvDZfyTWOdaIaLhuXhwlq/m6Zr6MZbyJ3lks3eWgm9NnBN2TNE9
HwsWJIw4eLGMVbOkL5Np0VZlb3r2dzD0M0aT0pjr7GHn5l4BEQRvPH271TYXyHznIfwb8vfDuYiO
YnW+3QAR1fFaPNHSl0ubclEmJ6E6iMkutTthlXLVlteCd2KIHuRXzPv3s0JnCXV3vMclBwhxhqsY
XbtYfbs0fmOTK/Ex0KaW7vAhKPa31sP1XNO6gUZzUONDsvrxD/cKhQZz1lBCPexXdAaYDzehnsdV
Wk9fNMJKlNftuFasDekbCl5rkkWsED3p4HLZSf83VqMcdEClS6YPvHgD/Xa+JswgYqJBirgMXQMN
LXuzkkUN7NjYFsa2DWhE/WY8AiaOCwJ5HIuG+ti0c3EJPxOGcvAZCfzhrXU8blsP7DJ2yxOWyDMJ
1NE4RS/8MqRHmMOYvOQ7HSrzV61rPRePRB2h0jtBsmPlhN7OUMQ5cQ9AzFNxNyYeVQi4T0nX77B6
du3aBda9hhxRtDsSNwJ12UjzSMtDcKZGPQu/Jfj6+YZHgN3OcA5/cS9R41M//AIo6krWb1oyTIdL
fHkJpUWa7h6ir8VuKnvEV8i8ObECbIrqjRWJqYD7RqQepX7FLNgFX3qwveE2iSRqWG7hsqo+TPNd
Ozbdmu9tqHjfPMrSkVgtdtLg80T5ZAbBaFvwdBOZcVjj68rLkJKjuz2CGyURfJPVA/FaM2a5MZNU
TB57fQviEGN4q2247S7kwKeCzudX4AIkW65b/soEL09P40xS2vCDEODqdCdaPvFPbl14aueYqL4A
D8Ud7vYPit5/EN9R9BRtLlY0uSDpsvE3d/EjScw4DGIgps/ODjn7nUmujxx6AOub2tz5UkB2q5RL
ksFzPz+Lmbmi/K8JNlLvx7r/yJad8cvdGZc4348IHzQcRedmuLwxnsakr6WrCvywuAUJSe43Vv8x
VLTiG6kfQhcoVgAifpD7ceFnoS+1zMobcdEZ5zE6NeHRoJO5p7yFHuG9zpaFZc2cBBXydfxMgo7R
Rh03Ik0dNh0C6U0ZbtfMDdLjGhuo6EROymHSU25zqB4gKi5Gdi2rFz29aQ3Z3n2pEfx3JcChyQG7
gKzuE4jLyV5F/cbZt2IV043biJrWN3F6S9VXq7st9SPggBQZWTn0yr5t3IoYrb6th7fgug51B8bC
ckQpBoWK96/ZMwjNrjfBYWlm/+iEokDaav2zme4R/kJPPT5i+gPYFLs1pnLHWqjv6sO5Ow/JsXNs
hcPm950exE0cbqzFWu2uU3kJ8EZhZypWv3/A9XrwXcqXSj/Rond3Gt8+i8prGd+k+Brfz0ds89Tq
PphIWawsaVweaZkMv374A/074qEZuxIJE8vJ0+VDBTu5gTRCOyDe/KK4oDg+cHRdGx5PkHrVRu18
+WLdQTs6yfy2X3LKU04g77P7ulSjhfUpZu+a2tpfVBPq4AIGiGc0Km/ximoPt78fKvrfZ3kRrP1P
PkrCDkpHICApyiqmxEO4fBA83MrlejVVZ6410YsVvw5C5wAkoAIky/EAekSgKORlrTS+sUWpvGw6
UDNM3n8MyBvPPJx2RuIs6nYjUD+E76leW+k6tLy+8dpgpeHPg40ACChOt6WyLdOt0GzHdIuJ433i
gvcxzhjfKHpLqEZBL+nPgXy0qj1m7AFk/LqLAXBu8tYXw21mzRBvWDU90YC1qa4f0QaAD6xqbHO1
uiZyKsi+QQGt7FfFtnhRqRAfNyw222JzEtmtOc5FSI9aStzpFN5PwFepOIs2vQoMe1PSeMb/wAW/
VLo1JlOnEs7VA+UVEk/d7HuoqhrXOt7c156b/rCSuDT36KY+pzEnlm75Ls1Dg2C3w1YAZAoFkYKP
Z+soshRn8sSHH3q9e+K4O4GCqinMi69695XL3s3l2OCYletjI+/d29SvtGDJlL9Urplgf99fcfvd
WcmyqU4WLvLS/K7nwIYnxU2dVyG2QC7rVbtGaGAqd9CNOMNlZSdnizD7/SxjqtpTwFEfLLthj28A
rqrLqU+MMjdskreSDNvLz7B62r4V7VOb6EM9O3Dc2ZOUL9D6nmnG4gvrAz1K+DFrLPSXaMVrhqnl
L95++gq/wOT21EJ37an+kedNcYXuSJLBH1cFeXygVyQobIM+kNWjOfwoEQAY6OiFojirY8hk6O6R
X90P7ol2YGKwzHuLb1186YdzNj/Q7n9/c5PX/w+fhazoliQZMwJHNpW/7WJMRaikVoet9fPmVocF
Hotad28+VD5yxz0LJBIKrAtWfGmQ7sI/g3KOpetDAXC4IFuMVHK/Y1lH7+JyvREi/prVXHGFnatF
HoOrarfV1vLK5HInSAMOQFiBC+gymZQFz4kk/mX+wlTCVs7aPOJtStjCpFPvQKkYsQiZ3hYocrth
3JMCkHDV8BFyOSAIEb/tRusClMcyXwrlttuJqGzpVm22oeEP6TY3/Nrw88GtdVt2MJ3PZfVN6At8
gu2dZXoAFatgBVBRxVu1ViWvfzoTFQjFxVqAqj+xYl9O5qZdda2/JnFIwH1H+IHejipYG826rujn
sZe/TMlLhFX1/iPTaf1SeM0lh5ltxNHqEPYJLKCenviA3f/8OBX2d0tKJORvA8kiO1M+xbc44Xaj
uzXE+Gc1KKD4/E/xeJ+x+Dq6/BsOKVjTHYkAuwwWqgUmng02GOJj+oeDlVxN86yMMnd599MDlUJy
621IaqPzFncvlXx7DK+5/E5+mOYsewdOnkI62EY61HNUaL+BeQhendiIbQ4LoAxR/zoS8xltBSh2
Vq9kjRUE947K+i7I+1AylnvVsuWFDqEuXg+dHyCLS9vBgvTFM0LWg33EU2uyAFfwUYXpQbK5cvM5
+EMyuQNwJyxJG5H6KEyqk2epekl6WKEPiT6jam5DY+iryP2MuP/WOlZr/klBdGwUYsQksJvNnIxJ
+auR8JiXhcpbDkzTSUx8gHMN1U423L76KjLTXtJfRXwtntECa5wY2lsXYeRg/F5D7+owsIre3XSJ
h4OPHQs/6jYjtAEo1rzrwXwuetU/lOLmrvpAcyLWIrvYZsuzhYlcgkDLjpmbF2eYyFCMYCKnAyU1
1yK9Ruk1gLY+eyUKfZPpm0BYQ/IpXnHlmK1nLM4C2A/2AU+uTx+vADBAkxWy1Sp1UFEyFkDubwuw
74FQ8yTOaZ1WX6KlKypXdT+J/Md7VjFT7IzsUJr0UR3Efg7b3fWLWb1krpIe7t3B6I4ZK/3s/+qp
BmYfDY9YOFdisp0c6XBX1zM6Aru227Bjzz81ClDa92B8q+NbDaBoOBuLho8/OxeDelCPI9hZdtNF
JpUZwbk8xD6U6QnTm8k9/lAsYVOli9K+a6eD6jQRs95WyQ5Cf/xFthr0U3lWtYtBooHWqGdKJl6o
/U7sdwMgBH0XLooYZRsfuXuebEVyEhdbcNb4UTPLZdEyoeoH11LvVar3UL1M9RLVCwRv8NDBsSH9
6OAzkYN9qLKv253MyHSt29Od24vqJ8I2XOfFCYLggN7j1tQCjHvKs4SV3ONTXlkZORXLmZeU8/5o
B0jwi/SBn+FMKZcKhLcVU4fG7qzyOvQEaoplUg3phoJPjXBta78KurtYpewVMe9vIGc+eJpRLyCu
h4shPyoY/stTJxzLcIW/eJoOC0p36CIL203c4srYYOnHJIqlH93cjsSPACuaTo50Hkciycskr72K
2fbTwfiStFtT2epwCZ2s3AvSjlRt1AFY9NuOmqw5VRsZdjiQp16LvOjdT0ufrSEV2XAWuqzgmbWj
hXGCCleeBAxPTgiZwGk0++v4wzKx1E1397vCoUS20Cg2p1+L4qyN2KN5Mi/Y2B0n/LqTJxqesbJh
y4f0UwibB4TVwRcHX+ZtQ0LtOmQgBDcLoIPB/n0BjXAiWwQcNLsFBpJETunFDI2Z8dx5+sGq1ixP
swOmka/JYxVe1S+dfwt6n8bY3vDAdkOWMsmTU41dT/uRNN20r4J9CTPGXPO7/RRGqjXfgP9XGKk/
TTLKwjLdlAlAmcM9uOT6ZZGt8nqVxTgsvVAjI7ymfEXO10O0CcvZXvuvISwbN71nFS9Nf+2US1xd
TpE9RRczu97VFxNNhDDmRKMS7q15dZHSEThu6DnV9dmSZrx33a7GJWWQnpnv3BSzzOsulhAPz/Xv
v74thRLcN8UxjDmOkZIcU1b6ssvWmuRNVIobK/D7wanSua3c0vxtaD66dFWluyjdVZbP4/5jSvpt
sqqTD0dkVy26ttSYe8fzA00CJYXHvVmmTB7E6Ye9fQwA+t25zsyRncWZO8SgrOGW0xX6YAW1ElFJ
xTnKhXqY0fwGF7ZaoGcFxoptNwyyn9qNrfbYP8ZDL/9u1UWkQdaEG/vkilW6v90KL/AK2YsH6fJV
mMP/NtLjPXNszbiGATkyVP79fdjP9ByW03fg+v2cqn8wpT2JY/FU2QZ16DwD/WWMXzCLEWinjsoA
kxx80m1bw8+uvkybHegNnPEtqm5FdTPTF+pru8dlik46uIWnqba3Y9pe6tlXK2qeMqxNvs2v6eNU
S+dKu1jD1ShfeuWFuRo/s5Xc/lxgstDFA26TWjf6LJL2YPVsKdcWK7Vu3T/Wp8uE4QPG3gY3FBaf
H/8tnh78t3h61MCPipdLx/uPF3GPcXctMverz4I3msugR2jHtj0SlimaQ0ZqjAEe61GPAbS7Nd31
gfQRH5ErkGM08w88KJ/hGXb23BsHLLYiIhtoJ2ba77RhPx1zZ4z3lb4N6bGXsFc8/qEUTjb/HkDG
zSsaEBbhwliSrKtzKP3ffP+xrpv6fRxZT4unG05eFDIMb4lHuLcy1jcfAAWbcqMEzXaC+aJ27o0M
cKR7jAcoU7BBqFDtnQS8q7Xw/UBZJhQMJl5UebcO7Ou0YwubqQuMyQmFgPlRVZcVrLv4RaHfkJnA
BnTyphE6trkElASfGFOMmZr9Ro74DS44EebOeJl7zMT3tvqF6EDQdCT7/vB/SuoEecvyVqCLjJ3n
Lo92dbTro52hbK10y6CQ5titL2M3aw69dGj3FNTRTjfNvoxFXS5L+CaY67IVvXSDTuLAIwrK4pYo
KKwmnLV4NsN125PgXIfhmkOLrgWVmld8u1zQ4BGqM0ykNeauFwJ2XOST2m/hrtROlbuRaJNvwWdH
a3A9q9+Ai5XsN0K7xiAJPMaaT7LFmds6ecum+wK+QR/CiBZvtRQ67OV0STpQLHYat+LHk4EHo3Zw
tgO56ydmBKeKrY3r6cRutyDxTS29Y0t3f4QfI/Ce4pwEHmircz0D0cqFPepbjDo5CzyMOa1dEPl7
HDk/J+vInygGkhkcV68I/EL7kpM8ytztsCHemcNsh7OLnA7iAtenuMPRaYKLcHuAz9UpC08xTQrl
EafJQ4Ae6Uee4kTSQSj3mjwHI/CawIKwyq1q7O6u3lyEiOyIU443QXvNH299/J6lN4GuRLrW8uw0
tvMnCjgeQUsuv2yJ42GLJwNB8l93M6G5lozXbvdeWxju8GyvoaHzadLs2Uui7Ehbud95uuNn/ED1
/vt1DcLa365r86eIS5piqoZukuWfbfP/9ilq8lKysni4L4jL0AvN8poJH2fMYqBBIHJCc0/Wnrw+
zCJJuv1A1KgQlqV3PXht3Aw37BPKXhbHLjjsdmXpqGxbv4ToMw7fjPG1I+IavIB8f0BcLHxTmafe
iYC3BfMOA/dKcScZjyBQOT80XhXh3VI/E/GrGL/L6Hfde1O7NwnMrJv4PezfDUyY0btwPuNoQ6Zi
6Taid4O3gVhJ5yeKu73WidAjJj8nXq4pirEkSqHqcwJ0MJxCXJHT5XliVTTXiqbBpn5SWuA4WE+O
w9R94h+zsBHdZGvGfO23Y/TZTR+TE4icWAf8BTK4OHE/lHM1jU603cnyRVfbYkeb6zoEQhNvVHMT
R9sWLAjF8i+F/jra3GFHiia9KaJi0JOwWKg0eXp3ZuRuyXkdGhsjYbv9Vy85JlaMptOwMsczhiQX
htfcyDzbLmOqSP43/JcviLZo//CCVeW/3+Sfj4Y2Ez10BUOB/jceXxcVWp1Xyn1BXkI0X9lOzE4U
wIv1FpgHRL6W0Q0bl7nS2PGkHgEqdfIUyukmjEFricjLZxJ/hkyTyntpvtX313qkNOAi4zjx2X6X
OGvm2Lya+WO5bQdWNzsFR94t1l9j6a3v38HVpfsyhaoyszvkfMv2mvWmFiDrvYfTm2reOMLtMwl1
Vq4plXt8xMR52/ybJhh9TVI8yv9K5gq34bwCqQStgmWx21hAbZBr1mw1d2bPy34n+bpJPH5TUka7
y/QdT95gXe2rJvjSuJ28YdzG5hap1OY/6hmw6BkyNjlXy6NMnhpGQ/yXsmqpP+VihugYeBydBox7
c5abs9mcBe2cYU1pQYJV1dWyd4r2nejfrtrO8P5HfZLL4zKsb6F2TftzGp+WWoSXe/l4LHtxEaUz
o69CCQE+OLGV9ATVs1RPgxmXrxNtJvSVGNI+2/uv7nnBGqsPWPBF9kbAQMB2vuHftPA9RzQyTl1z
HPBuCtSvP52YlOayUYzqPRIotTiWuJHjbShvTVpw7UraNA9/DDYsDygwtGlUp714C5e6Xrxm4+GR
H5mKWSbSrIswD+WHQ3OibPNkRuc4ntO/fXxGIX9eORjLSRFH0jwoG1TdcKVu5vjRPHRGqxw3eTNX
2IQUbyzvBjGmk9pcmvGaj7dMuFmkMu9vo5ekftz4JpERfA0kQPRN+zR6RbM/56NQ2MxCF4ySGRdE
CRX5MPlmHgoBV+bMWE32rxW08uBYl4RVztqqk9+T6aOZPtrsY+skwqumv0XG20ieblsL1MV/5PcP
StNK7fbQrlV/Fqpj4xSEtLC2K7742AWUSqeHKDtC7ytWtfExFJ+q8pndf8Vubmwq2Q8vaFt4rVWC
ODTMQVl2kuRm4EMHww3Iw2tyNgvbO7fPhJWOcnSpzHDT2pn/ddjoFtyMtYLZ48yqji0UgWF2MISL
mWwoe5IkG7QK2gdoNU1Yo7eie3KGVKKv4K9bA11jHro/0HCXxv3wk43MqyXbE+aTmM0VFBX0jydG
DT7vAcHFsF0pXcb6Spd+9dNXvEyejnzl6cgHyb4c+lOQnvL2GCXzrortET5wRsH+4SHhukxlh9aW
myM2u8K86Zh0njkYWoM1fV7m6AvXJSWKBRE4HD9kdQ4n0T+cdubsqft3zx2vNElWNVnXUCA1U/zb
WmlI1MFIAy1bIIkFBAX/NCAS+4t/U2s643Zm6f8PY2e62ziWbtkXagKch7+kJIqUqFm27D+EwxEp
TuI86ul7Ua66N7sKqGogUcisjHSEZfKcb9h7bVndQE8pyQDcRfj5lxqBCKiGHm4JXF+Ceekbw+ah
b4gYbkgZRoqgbBkuwbTYV93ps7AJ45Dqo8XUVzlGzXGoDqq4zyt6kyDStrK5GchUB/i4L57HQj+r
2Vunv3fSrTc+GWenG/JFc8OPU0b+G6q1AvPcBvtWRGSZ9oksplXW9fuIRiTfstM5mNqh7w6lujcP
KQLtcduOW40tqIb+3WOO0nVrNdqgpZOVEwsR7jvoXXOMdkKY/byawPQy1R41VozGGbEA2405cjs9
u9UNOEZK0nV3pQfmp0ewULKlfgLaVrM9r4KnGIDpRCdguToupPribHvl8qgvP3GCz2Vr3vrHez9d
s+JM/IVx34c45OLzY2G251i4lNmb2LwLRA3HH0X4QenkIEL+JlNKlr/Ye9InNo7hlfcZkTUlDt5j
7j8BEYo0X35URZ39pgw+zoI8RDK5XiyMep+Puwd77nylkCvy/0P9N/4VVatgINTBu5uKSNHEP/2/
VRMp6MmgTpa8QAdHMk7KMgCyBEnESJ61TT683xbKWUQlPq3RbVZPr6FPfAM5Q6ZMzecWBgnJmAw/
qllcZsrHx/2o1cdS4hwiBdpJJS9qibZdF+TzhO4Yukbk1uJqJdCY2eKyIvErQqMfqGy0RaDMwX3Y
P4dDSrD0e5l8VM5KTzcacHIZXOgWVRWJxZIT39lF+GPpp5OPK1DGJlL63mgr7ONPD3WH5dhKZ8tx
Es7ptAX85AcTIDxEbN4waSnjkiSL2nqHoRKa+/CVf24cEXeg68ghATIErhfzRAq5rx1Hp8Q613+Z
8bXMzrrdZSukmshdNOHwZFAa2j9ZKSDaFCkwhCUBzYLCZ3IYqn39ZLyMLMBnmmRF3jMIU8cBsLOf
chy9dqFBO/MmzesqXzd8Kd1M7UaSN+nZpEvSCO3cGSp0lt2Pc6WifphjmmdhSI8RaI09xaQSeGkL
snaxmCUi3SzbmDiW5kT1/yLLVNV/f2TYhsgqokyMqJRT87//W6GdZKYo68bULZAqh394ZJBG5MCl
GOshwhzeG+mD4McpfI+KjwjcPcOo6Eu5RY3XgDJvsK17veUyciYyqLRIRPXwkYrdVu22yjTHP7ag
A+vdp5ytVRDhCrs1Oyvtn9pBv8+1g5zSD+2l/IjUUJwu6XKovh7Zdzv9Vu9/8XikGrn3u591M0oy
7DsRtqYgAfeQnGu8LTA2/UDCHBuwSDHuC2k4hxmV1F4BJwKASz72C6s6kseE1So+PeMTVOUuCj5v
hXxRzKuVObdAPTb99Sm/PVkWmFfBvLbKGxSqIbP1yQ6CqJ4dOdXTQQSMSI0gSyTY8hohdo2GnazP
F+CJ2y2KbaCmCE0xS8KUy1kN4D45YO5JtdXkqNDotVMkL5jmx8zqZZ/JvfWd1YGkbBPVIS4JWlWE
caK+lM9z1ixY3aTS2szmN27/maenqT5E8q4vgn1brYXUeYYrImdxS3bjOn1FzprY8p4+WeyhvFld
Ur+GrY//ud+RGcwcL9lrMxth38Pfx7GGPq9+9xjaYKnJ4Z/v2up9iskMuaDZNJaaMa++Z4+KSBE2
42KYiPI1ytotXwFMPSmJAqZVjy29pKw9vn//qftC4RuFD4y53avKTmT+DMDG2pDW+pS9MmFT3qM8
IMGh8obGL/NNi4sE/qnkgzqyaYRQsbWAv4Z3Mflktpq2PpWdkG9SgVqDrCNSTJyhc5fkyXTOckk9
x6QVVIVgYZB17tlnlX0+Lo1+MozbsH0qR+uOCypwStmXK2i5jrPMy996s+wF+ju+ZZu5c0/cIbgP
tGTmoq3ftPH6RcLQp1x9TNqb5mAqhhGEkBwhq9wdo2gPzGcEewlqEsgPwVFdGciQmyabSTcWEsZ9
SbsF6mdBNtv/CMJbYdnUQJUPqXTIqsOYL9PmKNyPtGbrArElKIce2/fsXnxQiNxXCrCjwbWeLqcN
nveh9EKNytE/IzVdOWRRrKzUDWtXi9aF7j4wwTNsGTAvGvHvMvozwAgiOpH8gZtYvSsM+rpDQoYR
2sp4RwJ2vmbUiu0Cllyb+bKyzbptb2x2S9GYCdTqqjFOtXqs7gdV2k2edN87Tsg20dYeUPk96BZq
j9cYpTwLHKj1l3B6M6Rbyyxjnhjjxf+h4bDWZy8PDWd47x63p/peq+9UmMS6FzA+u4+5LuMAXCKJ
qwVbRorUIVTAC87OZfV/zELNqr6SugU9Aa0UlLgHVlThv1RjQJv/pRpTLMPErmcooiLpovUSAf3t
SBTa53PMExWJ6/J5xgVBW6DOxyITPLaCi1uNhDDfiC9MdQpcstgFiygMtGmnH0vsQqwfxUCDadCs
yEvTmEPwky4PsnDQBbg5RwH3ED/1xU/49Ggxc/A+79O1bi683WF0RE7xWNfIBBp3AucReS28mNjP
Mar6tXRKs10HKvJiVlexupIaEhYrDQXMfauxdziQUZpIJ/V+1kEr/XMflxArtX+qeyGefeRSOzM8
7oiGSQFAgTmTdwk74x2fnWMvJBTvePUdtg6SyQHfYuP3OYrVJi3s+vEnGUBUruLpaIkngv5ifWHp
+19JdIiKY6efH6QyOcXIVH8Xcnb3cxjg2B+K9FDph2RB16zCYUBNTZ7zlfiRH3INkhxzUfTzhD0e
XeTJ5fo0fRSwCFFKC64JNx2Fow+MliOIDZQlXpLmRHgaGx9Su1ia+/b3437qzXP0NlEfSpelHl+j
9H25hGc1J4WFs9WMfkpqTywi21+i/r1cYs/QGZ+gUT39BPyK0kEV9pKwk++znwsdwwtSY0SeMHq+
z/vImiRfJhO25DnsGchqlQcPA5TnDFkt3aj9jNWvrPwalK9U+RppbA0uCELpEYetrWE9kgkEEuHu
NYXXDl49ePngCR/m8DYmb418rcsrrANmopALVJeYhMWRzoV9OluuYlUby1w+I8BE37exxBk9rrdX
3FBTfmAknBDd5Zwj7Rz5oTqraX7eOdQ0EKiIu5DueISZ5Yi6r4ZOKixQzkTGIVrGhOgIm5xkpnIr
FNvE3Cp0e8JG0OhOvxrK/O6jN98SOPRzmkahcXv9l3pEMv/NMyspFrgUjWRibEiS9i+tkPg0BV2f
mmIBs6pIzlK/qYRtfdOqeYh9WzykS5q8i8zDps/MU7TvqvwdLFAK3G5kF7EtJ5GR/X7f+mE6WzbY
lquzaQPWBbGGhoCKhmptZl381LIAc/ANWv9bzcaABNuVshAfu9zYP6qT1p7l+vpgMae9h+KNmjXZ
d92+YOPR7YFWDOqOcXWX7B4OyrTiPo/8khdtAK0/mdSMLhCKMdBBKCa8wXfGCE9iL9qwe+va7kif
jKrMDA4uMLjC+GIFzkapaF0Y0dUt3drdh1QsweVmc6k7pCty+LAtgruWYV13+Jv5Ac3jY1XeTqvK
RKblE+HCInVJbQtJDfx8dn5M52Y684jL+qlIiC031TdNvSj5uWiJZYSBzpQLGdoOLfSiyY8iO5/p
IocXI30zwrewfk+09zv4F4yTG1gS2ugr4+xm1xWPvhrsUgL9G8UzqHQEm0t9BzcUIecsFyKf9X0Q
HTBLasjo5g8CoR76mOqWsftfOmltxqX8vZPGbG1qmiqqmqUi0Hw9Xn87u6e6y5MsFKIFm50w//4h
lcb5b1ibEfMuYbWA1V9adoed974gqOV5x2aur6G1QgnrTTdO14wNRbh3f+MuDbA75nq3fHlqRGEZ
HbqXdgJ/dXaoSi59eA9+8/DL31A4Q2avJtGbPnupaIsZu6Y/yA7W45hLp4d2DtVzE0H6/NT0z1H/
zLF0pMtnd5i0g3fKsmPbHXL5qrz8zIYyb+8niFUUYAzcBTbY7twRuzIRKAiVTrW8l+qTHF2NQBK2
QE/JzVtJP3T0G55cgzFJcXiIB+yrjxoX74HKQ1wl4pxLEXHKiTvn4279isavXvwcTbBi78/pWsD1
VA7JBmzCD+yxx4uXuSlevGgNZ6cp13B2gD1OrPeWzwlF77y/m3V7v36Uexw36O4A3sUs9HKvYR14
l/m6cxpz/ziBWUY4rs7BDCjX/suD8G8jlZ8HwVBNyZKQ6hrzOfO3B6HTzTzuxSheYLFKLDw9iHMa
iD5reZpd+BGRAbG9UauV0TrA7n7sZohveBYSRg9PxDdQJxdEtrBQUBDiFh9W8fEs7IDUeCgbypa9
GCW7xl/pFrVVO21kRyj3IrP3BkXK9lFtILBm3TxKjpzw6e/lyCPpxHz6qgLgDe5UkBjBT1xuku4L
bdFQpD/mEW/YBz1ztXxOYh6O4nAUUiBqh5U9AtiH9WYAOzN5PSm2ToN6eEZ7sw2I4YKtMYw794B2
oxZdfCeyvt6q7MFU6Imzscc+oGAZDLeBxc7N3lBP+MQxo9eA8NiYr9uSfvksWZC0lhg/t9Mt0W+5
/DHBGV6qyRzbGEHiiJYFUF1lS24jqk9yG+VV17H68qOHn0vgdogMX0/teiDRlVABIjDF1VixtXe7
xtV1V+XxWf+cMm19TYTXKfO4ccqEmIRgXItoCEXro4o+puwmmG8P82JgMiIvlBR1ze/5XxsyRkyM
ojCzpBcb3LsM6RjXzaUj5uif3uw/P1hEMf/rCcOgDkwTxlh04Pq/CQkjUdI7Q7VUJ/8Gg0jD3Flc
nx5+5BJXebXobP3BHbxvI+TuK9VwCt6W+agrF5uxC0Ioj3BiB1wE5mPN2heaoroZYCIRzuM+knX6
l8VIrMBxd9JLB2NzuShjruQg8qC9+iGUPsOJJ8Y062I5X/0QPtoJ+ten6C42qM/Y+j5o5Yvlm47u
8H9mTWhFIQLa9X02G8uKF7F1DechqEJt9ZxVm6hPDYXf7lgZtmS8JfFOf6yxpDCYJWVJZn8Uex0+
JctP9WyBshTp2sNlnFQvFuI0ayKJNG2a7U3DoLjGUIL4cXxlJeEYacEDJtvEa+9LJcUe7k+ir+M2
eQakccju4EzZIpcWtRVgw3D55p6VZz7mpQ6LP/Z8FSgvviKGZ7zrFeReEpOYe5ZHvkIVOSK8CoPU
jidjgZ3GyXLkxzIV32NxYV4qMsLbiNbd4Q4YnA2zsL4Eq46FdonS0gzYCgEUEdj+MsbC5PbGH16p
5j88K3vNHjPFCVGWKbN+717P+j0Yzvc3Ukpe/zz4R9K4kYEivG2SNe2/UHlM1yrCg2z8ueA+EFc1
216WbbbteGJg8y8ftc2/UfNdZO3FkDXxnFbdZOfMM5Q/AeQfEwH3WsKqRKfLkQTgCZd1DU0ZK88H
A/CQqxXkNBQUmL6kHwBT2XIumShCuy2k6zlBfGcIgSkFf49V1B8cR3W0gb8cxr5hzvzlHzC00u/Q
8vV7oF2o3pX+H0BoKTsC4CqzY0TKzJ8HQb7pr6n6fDh//gDjIhYxUvd1vM9//cQqjUR3dhcJooW8
VzGQfxOW0OsM6yjbJeiz5u69/FVyubWHFA9oIa9GdGbDG5GEj6DABnvW6jlSqmKIT1Zqf8TI/SRt
MSjbwx3SczIfdLj6mEXQBWT2/PWN7GV+g2a80pUFQkIAl5mI6M8lxQHUQ1UGzYL58bbHuOvE0RWD
JwdknR8YhziCcVn9SYU1BsTOINoCr9Lbj0gRMRy1WkZiV0WiQVAuE55BcDFgVidsfHe3FR0b2+HU
rTV+nei61jJmLyStWuMyWSf8AcCAbTcql2x8WQKDqs4Z6G81JNfvDUNwlGgQKvhGAHXulaAbdzOw
ObLbHE97f0aR4Cryy0g3OWONFdXAnkvsWbHM8NFm8+wTR90z8Zl92xPycFgGmGdyHDob/vQHFeG1
SNLxPHRR4iNIDJwRNmwx1RMAEV2jnsChxQBodvHjmX2w2VW8P6BNL/Ec4wLExT2pia2zOH11jrnI
LVSCiXPJyLTeMvkal1epOpuLmHTmOc0Fj4UZu9xU1Z3YKq+B6AOabV1CPmb5cl8/6WmIk7uIgsdn
h8XBaXQynuUzhCyW5MZSucOOXIqPk8G38luOEUivw/yKWdVY4q3kduPHyu3WrMB8WI6qElWqkqEq
2HgvwH73dxwUyNql1T8s/zYhxHNkpTTMPGfhq2AUDx0FghmpzA3EMqBSOAWdydzbCIeW0F7Q2IqX
p764b/8Akknm6Be75xPrPZkHhBixna3/nkFiEbaPORaEH8kzCXjwZq0WaJNxJe6n+4LUFqbtOPof
y+/e4ffDQUqNhoN0dMzXpDrK5utWky9cy/SigN6Vy7jUO3fipdHG5XdmYz/t+MLmF8Eo23IZhQ7S
AfoFmWk7JyynDMI9vjT6oBK91gJkjewgZGN5grAsCg+kzdwRPzNSXwyNZNtRgmrf5rPkLShuhRWo
9p1h/mVi6oBnlmB5NMyPDe9NNC1R05A13j1xFx27xTv4F2LO94gSW/kY1wBAjwNKFeUorxqgpCCH
xHWbrcdsrciuJoOMdWubl4/0U0J8MHvqZSB80rTkxLEU968KZ+cXUGjrZUvpWWg/113nGM2v5XaY
iCV3pZe8keDMWvQIzhwB74qeInoToeFrSVyHzTq0XH7Docc+6k4RYdjtqkVPfF9VHSaWZUfINZ9p
wtKWjv0eMZXd0rFP/U7TdrK2n7S92oPonzUPEWeCsL7jwi5O4vNkSBvEbHj7qGFLYY2lwWwPRbwH
moD17PcGswjcBHArXJga4OUJFYB7X8n63CR1aySy/b4ZDtl0vEsncUO5TCowjT+yuDmluvBwqZi5
h12un4Vz1oKYcRSYmKGLr+ZXPRzv0UdnknrqPV5rAov7ekkiZJOwstow1zmAsyLRkb9wTAIPiXMP
G19dXOPpxC8C3hLSzEocNLKTMzit1mywFVAxxD35w2MDpPeooTdyXv45vuLLiYn7VL8KzeKR+BQA
GqrQZJ042u+/YOuaiCZfo4l+cDp8ni9/Jv9Z3hHZtVXsORSMvyn58jLhujZ3MShBNO4bzKtYCjGn
cskTz7HRFj/ITSR7orvBIsIKVkYfXp6BJMn4O4mBg0yD91VZsJTVY4a4V5wavbkHQSXZG7ybuFrq
cQVEIcW5ghmVcqtzflfQaIwLjSaFyxNf/+d/LgSp+v61EFRFGb4v7SZCP1P81zFhKfVa10RVA57d
e8Qe8xdpOiwo1KA3cKU/ikP6RqIMMF/oUA9cq7tFAgkJapwXBoV0rMJ3U/qw7l/dMrKuzXAd0PVU
b3V6rcar9Jr+o5pVLxL48Qj64qFSgkbdyP9ABoNcwSWgZE6PcoAWJUH67I+tDzeWoYco+wIyiM5P
nqv4FDf2XTgHBT1r49G5kgT5XIipBxssFNesZvLQVXpXRjOirzgOa9DzgbH6IUG0uqeZ9Pmbrtr+
DPUY0m9WFDj+Q8HYtpXLbRPo3b5LDzXDwPSA8EQFPoeOAIz9GsJlqpzBWwrJMX+XElQXB7BVybFo
9txQtCYMQIhGYn5MinTlSeKRrgXJ3QHjOBdjcWO5h1C9UE8I72A1/c85sRU+s/sc4dTxgaJ45ma3
rujgSHbwrGlZtbM+4nFhoP2MglDZ9h2ICxRsu0QOqgb31JZ1nhy56MBz0Xn6CTFOIDST7daWQFw9
D3eOY0IwyDevj0v+MP0XJvhx+Krir+UuHBGvbuL7plYAqWBP9R6t112EfElWuCDsBDkQTDj8m0e1
UGL/UfuKAuT9RbfOdkm2U7TdGpPAHdh1ZA/PbQgzVA8mBD/pTu92CZQMgC4OIpK/hPpzsD6y/sNS
3tl0gk0tfF48clOBu/C+MCgPlfm1+s8PufTv+0FNZf1nmSocOwYqxr/yaU1x0CdRa/rZ5FV+1/pa
n3iI/KRZvknFUevPG/AtvRVAEiXmGB9TgRLtEMtH8LSl4DfQL7RTvxCSObVEVy6pcE6YqvcnqTmm
9YHp7XDi3vIq5NztWgtdndQHV8alZ7jquG4ibxgZu8+h1jTN/V7oDyFD5MexGo/peBzNY0m2RGVD
PZkfutCDV+2d6sfNIEM6+a6yX7X2OXQf1CzR86T2RwlEVbTHNko2AiiS6JfluC6LZZAclGg56+Vu
5lLGbG9Kh1uQCgxjaLTQ0qPX/tOiyvT8j5b/r7rPlbsP2XxrOfjmvRd1jwawxuWXaWnAkJ06Yfrg
Yf9xVoCTg++GWdS0fENfqMxzqaniffhbduQ3I0Mhek6UA+DeFRFn5om/nx4HKzw+SdtjU2o3dv58
S+XbmDqZEZTyLxi8LTxfoAybTp5VYaOwaQXobRs+jjv33kZNNpLuw1eJ8aQkB+q76j2TnPupbNZ1
fRxJdslseVjoLgQZofY+ObZpZ+A+cWgZqBIJI5knIyylaQOxwL1SC/Esse+E0sPYhAOJsQmU/bL1
a84etnSuof5mqraCvi/F1yebVpmN2nu/0OWPPPucVWjd8zOOHfn5KSofd/M2djeYOtlafJ1JE3no
nxXrJUczTk/5kOD2wS7v3FH1PzajuLVIjMn243Aoh4NXlSdprY9HSTz14qkUTyPONr8v8TrP3pp1
q66nYfbKNLrTiDeLFMLoo1JZfUbCRmT7oDkQBsd2R1TheOkttjGziSlaZNFHm93gCt6vU3FtBPtB
KlqzB72hhduG7E9p+/5wMpHcMNBz5+lxyuBgRHuK7S46UPXDj2KGF8/QKfv5CDqI1I8gx+QzBHof
aFoAYf3hPtR3QbqWzHUwyelHFfGI5LTmJU+QEt5RYlXnkdbvPDxOqqdE+0jFk7ON+RH81YtHFDFG
d0UsiuAhhIkGiCqzGQd3SCBsGNx3VCF4bKgtdvBjHdskbqghZjvITIea6yfWAx8JFMOfhoMsYcsn
GoDoGYsb7a2i2JqH0sTcMXluFmTQvph/2mu+2CKeEGYJBZtNtkPiLhV3shCgoDDrQKEZ5ewtN1+j
5BXWupfWMoq6kseLcsydGvdM8Oh0fYjnR7SDjHHfd/vxk75SLa5MzBc9sYdY/ufr5NlsDCovgjMM
u3yxnuk4QjxkvwxYAPoWK3fXHVEWqTQgyMnl3mtzDzB0HMjTLe/fSibWtGCXu3qInVPUv9EjUMQD
N/8p4tXF9w+65IkAPPFV22Vr7eJxYjsmbtJ4M8peWPvTPqHBaefgP6rad356J808I+zWCQdL/Ufr
R5C1gZMQkIDRsKDa7Um6AWEO+sfWCmbqN3dYddhFjuicjclBnzLUhNI/QLSA9a1mIwc5KO32rmxT
+nr+D8eF5GImnyOBjCEpMrFtxO/szcsXvYUb7J+ZlXXLeBGV/mzpVp57FdI6xIdrUWM5Juj1DCbj
vskf/pdCI0BZqcxBnH9ObUvhbNfPU5Wf2vQoxoepXUQxZLEA8hJ8Sg9ZyEloiHBshy1NMY8+gvqQ
iVXi2zZxiCi5fnoNTV3ZcwJmedl+i/jtSLp6Bv3k6NOBhaJAL4A+Az35tOutnTDtcaBnENOwn4sH
pTxIzk9Koi4EherEzYJFHTEIiXdvCF7yIgyMjVeY6zr1yLVgM/h7fuES9q5boDvQbaT5k74n20Le
UiTkCOuLHUUCL4C1KzjzNkp8EcaTTBa7z4IlDmzwWTaYBGauq07bFRpKzd0P5wAwedIxhN/ZVf+B
xFcLcRWdGM3/yX8Vr42lztkeuzxDsEbJtKQLLPR1a5vGXlROkvuDmvwxBVG+RKiS65dTrNgp1XdS
bPjedGNtGutEXMcmhsy1htuUbgMphYJt0qMSOodo9YNeuoIn4L4DTgoikDJ8cNnaGs4MKU0gba5d
V3KVwFROtXS5y29xc7OXlDYTe8F5lluQmCP7kjjnWMdCkEhBIwT9m9wQ/B7E6pbvRGY/4lbFie8e
jXtk2kPxVVof5LYy/3H+EMi+xZzx5FPA3rlmOHKOkFu1h4qK7oNzTgbnN7iHn1YdX4ZCbdc5JRaH
Eg/uSkrPuNssRFEldAl09uABrv1A8LX+3FnDtWMrrF7SWf1iW+Iaox+4PLG+FNgtk5Pe4FlSma9H
G5tDd3knP2016EuCqSR0ONVKH+ZFBYEA9eeobJJqe88DYwjOa/DVyBGUF7w6BvA6W9hmv1HpdwUI
wjlZ+r74y6o/O+uDpefP2mKoXLxHseQwM6WzwtHcsetaS6WtRKRanMa9uIOi0j/2TGGh4eAvJzoZ
u+S4JwaYOsm6n9T0rJSXDhipeR1IoTreu5MuH5vupNRHmT1Chqhu06obhz1PDB5hlniY5LaTg2Vn
CqK5fQoHkBX64xhbx7E4PcSTwNTG+wkVYqVLqBB+K1rUnIcGfVl8eMTsJgPtdy+v1ufHirV5iW6J
hfK8fibLG2cW8USsn3N3ChcTWMyXYFltoKVteggaOPQI8bzblJswiwxhLjefYFjR7oIiYHaluJ0+
+5pFeuvVndBiYy4WsBcRflznH6TtvAa4fAzMQxU8SG9MRHWSpF4S3mzclJTQLA/0Tb29AwS/9dZe
Lg7P6tila+TppbEmAHz4K2Qbs0zl67NfD+mRby2lVmp2eJ1wV7AFw+QD6ASsINYjlbbfrZb4sft8
X1pIXI+scfsvzfiV1t+j/q36GjDGlwTjUR1oh21lOuuP87QUxc9n9aE+3i2EGKVtrIYc2/IaCw1i
pRWmbo05PEiFYZFtb4xzdWGbxWCFL+ONvBa+KZiDMUbPJWR9/dSUyxkJrlqXwboowwVNteV1G35O
eNhGdQH8GgS2CattvFjDpUgvCveY9plaH2NPw0Eo0WZU3sv4bV7260csSAJex3+kPoHjeZiAeA/j
bDp0GGAP5wXzfl4YfaYrMO2f4UeRQ+P+7GywpWBDjWhHLHdyP+kB/vOxncO48Z/jlsGwaVB5uISW
q+EhRUf8XBADS58fLpFIV+3u2QUgIln7w5tFrF0lPrNwJN24909JcX1s4L7e35kpbEi/SxgWOHTi
P6iLYna2rIx+k+E60zYyBioZh7Dfrxbaofg1vQBPpjwrHQ0SE0v3B5RAASrzLRBhma6QO8+sxlGa
W40Uo31xuFFWKo5mJ53DVzSIx5h2Qr6fHBnCYmt4/EFZ+GlFoIzgLqxFC0KmX5Nqi1lFBNhfuXA6
IG+hImIH+fpNIUJkEnTk+TdFY00W+zCxL0jtqPF5lIkm1xlWMmTIO0+G75styhsWv5840/sviBYE
zQICCo0zIEunxigCs8/6mKIPph0J1w4LAxItgx+4FCQRmUUWbK+DDDEXJXOzM3mXxA1zmd7yTd6K
+vU4h0ujuBC7MDg3nQ0ILx6gI/6cP7woZZw/Hx4EpXUJjjS76+33ozsI8SFxAZZE4A/jDdOZzvhA
OQnyA9cb8mDFZjU6HeviIsfvfFvTSV/eo31F8qBp+0ygpyMhr/kr5DUNCaC6ppg/q+uaW/h7En+p
8lfCCduvWSlVzYbHlflUY36go6+Mi5Kdnr9h6D6JNt/GtdulF7k+D/U5x+xhHJv0aCzQe+EbYImX
toem2W027Rwids/XvzecXJXqZh2L2y2fK5yFJ8iyW7AB4bXYsAJkj6bDR+lW5FVwAPGegvRQK1dE
higts+D3X1MWSMbWPD1H/4hWgT9lTynYe4lb/lNrO1O9YLnox2e35hRR9P8SUiYp/55HiySbECjZ
0DQDTZk6i83+voeOcomYMhGJ3+SUDGp/kuIJkIUGrIpQC220UyCt/P6GBRNAlDZP87fo+G8sgp5z
HlnAOuMvHn9fORvKKYpxDUMlxCzkRdlKnUNpC1lbtfUtu3+VHfqUT7Rqzs+sqbVsUJPsFl+k3hG0
M30bkofEmR8iMjZCkLszTJmpg75uljzdMNWgo4VEBpANAy9w1q9zqcWvPBoOD7Zyd2h/5l4pSTg+
ReN5MZUOS8tOuiRehZZxO7JdW8mwU8yrnkCIvokEbNsqF6NaEOf5buQfefqpEryGNR7NJo74zP9E
pqONG02Y2aqyI8JXnGACHGKo2xEjBAw36Xox+XwHPcUT039cAoTsJh73A6uxfnHfGdKC49cOsIoo
oU+S80O/9ROC1ZOYndVhMf212uQqNotrGV+H5D3Ik63ZbPN6Ib3Ms0iEbPM4DQt+UEhPSecND4N0
FNRTOZ6zCuwz7Cw7VS5WQgRr0OKueO6HpRJ+NcNXHn/18VesfsTRLdfeUu2i+sJ4zj2DK2Z1g/xl
DZtC31Tt1iK8g5X5a18XttthaXETTv+Aen0a+9z0atNrTY9pHgn36ZroItCiAaTXEDQpOubkFUrd
hnuxBG/hoCa0lRrdAlsWfyTtOQx6lLBhIDrpV6+dtBE//plPWCps0VmQppvMfFviwshvlO82+VPV
sEC8g2oq34TaJmy2Cn7UBej51M+2YvLeNrdOv03yR79QMINqD+c4nSqMo82hgAsYw/o6K4+P+ea1
7P6b7OHkvv4hBxlc0orH2yw8sBf59Yp5qZnaHLNxzaMa/pE0oswzGsw3PUfP5qkihvtvVsJ9dA1n
xvcywjQLeEN6E2ca9eSxZpcRzlGFMRMQC5shLBnMmGfguPBFUfrgj9EgrWo20kzc/AiIRz7CNetj
AYYITzve0QnkIVtsKMODsqjna7Cdmbu14jCd5Skdpk+5/2pj2wpRmaE3uN0CtEHTPYiir3pLTHcC
q+Uf049m2SzJ9sJ+aKmnfDynDwD9m/RrhGrfnmJsOH08G+ys+NQpR9MHadJUc5BD3G9VB1Hy/CQD
OPYEQBSvjLec/sZcrwafrB1o69VkW2RCY1rLzhDjirdB/jDSzyz7bFE62xbaP+0EvRgfB9E743Mn
Ed0X7oZwDt4J3Q54qZ/KszgO9M2wjHciKmnOB6W4GNIb6gAerfItGd+T4mNEKg7UGPhcA3+u/o6s
X4rwhQ1k7O22+hCe7ww+PWbIJuuX1wxZWxnU5+pRWmgr8SWGalv8AGssAE/apVkJk4q+1m0ycTZV
DtmucatsNlWe8GZOx84lO0rbTI7ybdhk6bzEYzVp0vx3cDtiDxQ5kEcp3t7KRSpsKfXmp+c1XJda
l3iQNXaX7MVSrtg2xNtaJTl0xUFSPw+iT8lTIkJAwBpfNzkBoZGDHD9QeMLid4mHpQzCech1pyfL
98DZESFY9ZKxGi/bukSlThn4/TTn+OpRPaXW2cBzb17DEl6pL+Hr3z5pXRkZExNf8k5wQO4VcZff
d4KNZNSvSJC25kHnIM2DzhzKCvHEK9k8lN2smc3b9zb5kIzPe/5LxpbnV445eHgnqVNQjI2XWeo7
XAhhW1rT91P8NeIBTQAv7B4vJeK4FrIbnpn4GicHRbrWUK0v+XSCjwzNbooO8C2gXBx4v6kRAa3/
ZoWMphDiRCZsi8aXzyWHbuumMHKH7XiSpiDBiCwt/i9hZ7ojp5Zu2ydCom/+Ej0B0XfpPygzbdM3
AQTd099BZJ06dfeVbkmWpW1725kELNb65pxj9h1Z2QXmdn7faBAhPRF6vrgXzxI1oBl/oPkUrqXf
MsSZldpW75eHMPsj7uPKbuG+sn2yHHFvJ7OGyARISWT1P3LDn177xuerX/LB8zqikU1BrFyk5i7D
YjFM5uNEXaDvl9ahIcdETbLmKaxssoeZAEUUXTVyD9/8GwigKVgtvly2/w/+3f/pWJ7O4eKK4RWc
baovBFe3vNhCq5kG/AQuwc/Eu1WTs4ouxhXg4wpFjLFvK9j9kSYOSHuouYp1GDG6ZBPv5gWTiE1y
eKo6hmBMXyLGbcUlbq/dEvoHviptEvQp50DAWJWouIJtd8ZihBkHg7m46hZ0NSRbLL52Gjt9tlW8
pPTQR+kiYNkEARqcAPhBzLFbfzZEh0bZqP4aVknMXvW1eXshImUnsX0Vl+E7mjFdxY4EBW0d5i6g
SMQ3vRIvYDC3rhoy9saONAJcrtyTxWDObesaW90ZpMJU5uvapVTudPk1fiFnGzZZD4NequeznCGO
YwkXLew6C6Wdy5y0udzIy9UCEg5u1HH1tDw+CW3M56/yaFps6+I71rFUOrYz+klwZh3F33nOWXZb
SGc++ELuUOduY/wo2ZnDHcnjI3MMNaRaqcMT6zSYfqYhOWYIoMv1t/DHoq2GXfmamxiwM/M9Os+N
1SJYIYBrouO3VH656d8hWABgtoiGc+oZJ16yKfxSju6kPo/DjNaRkbtg1bFMkNWRaGRYMUoq7G6p
2hIKCsb6v5L6CMpjoC4Y2/hLdephwZKLW4CaqsgkhX13axwHDSz+tRBPLcnokbtnd4YxsWwwExJD
J+YKsWaWccgyVhY2LQx3+W+FdUnbNgsGs1PUEV4Lc6BaxE/RnDCsStONhTpOUNk8J7h5Czu3znq3
7ZaFeR1UrrxtSQ5YIQLODI6K18rfc045pdaZhMyzfozdvEb9S375yS9lsGWFqfEtU29ycvXRDtYz
eclMmThgZAslHcl2YqxrSGPVFJX7T/PwM6SC4QpqmT+LqNhejfKWKbeXcvtoecFOon8cHPPgCJui
lvii8QPsJBiJOzHYVTa5nI+FhgXK3IjKLKZy2fxS6IJMnSp14ErbTwoi+u3wP0QkxDQLqGmwjX7j
HojAcuRczblYeWrl+ZgdHwQ2U+1CYHPWcQ+eqFF41kdfwrjPOfP1Zae7Lpw3QG7I+mPmtQMI9hFD
WB1T5DT7ozJMt2wsY0CWVHGyRZA4lWJC6tkMAA9YTKRFJJDSMzCRNQzRATGBRsFzGdIcAavhoy92
NJkONJmaq59rsRinTBIfBu5ItrLc8sk6T9YmQ91xnW0YtP8M2QrBEwN2Fget3JU2nIZY2C0MPHA7
/pMCl+GsZedXPOUMfWFPzhC2h9K67THs3Hzwhm5ndpSGnl6Y0dOLr1z57Kxlsie6tn2KmL3oF5kC
QZlJ6RspiVXe7s32YOgsm0fdPIb98WUepe6YrkKbIrIey+I9mRNbSAxPxgLokkZnFC0CvCoOJXVy
8ye3f/Wog8+mvPX4BkDN7C3p+FP8w6SWJhw7hlK49DGpMa5u7S5d6mxRARBhO+wmQIWhXBjbWdn8
Nd4T7RZqqKNn6pHGrexvoidAQUd/bRPRrXqEkJ28zi2XSZ0E9iDZlbPYeWXHwjom+zUYqai+h9Dz
donuCUxW5KVOjkTDP+sBW24Nt15LIeMzYa2169a6BfMm+FMP30Kesce7MFCRYirSWNjxA9rdumo/
yvFRP+99dDMX9TYYT4CFiy9QoEXhxOyRB2xPgA/2Jt74pTmQ2EOZ0mdSPpMT1CCwbXZMQ0skLVTh
ARJ6hPRiileTpUygbLsFcfn9+yUtap58t0BhpMkJg4ZxIfHOaAlPZS7YInGRaHIxdASdwkvt/BcF
9535/b8c8RxAMcMrpiyZhiFr/yCpiKZWDKLQ5tMRGZcmgOyUiuxwhr+U0VXFslLewuelfXqEHLUT
+8r8eYnob5LhVzqThFtsOTeIxZayUAIUEaSUBYxJy66JSzMbBVx8KTeWbT5vr+BR7GoREMmOUolC
9rrIS9n8Pbe9v6ltIE6bl7ROsnWtrHDQZry+miXxxfZd9qiVU3wxLjcgkodbot91hsndR1f/KooZ
UplifbzaD0p0xK9S/jwFmJmYnHoCdujeVfwtjCCBmghC6Q3JtI1OWUgOII/W67DfB8FJLC66dIuL
w5NM6POYN6cqPS/Made8jMYd6phNgZnBkowd1HMzmjTeS8CT4KG5cRmag3GrBadlUjhFhqiACoT9
Yla8IXU0GegnHuE8PAYBJVG7MPaemVtYTvRIvh1bDbZj5hjSZkw3DT0Wq/G5jDio13guVnq5zqgH
z20pmUcNF4ZpNT8FBuLgznjtFTZ4ySFOsNHshbmJyNw7Rj8VCj6/xnbBPc1gA+uPpthZ8OG/bhpt
RbDG3WfhjIAW5DVIeAiK3X+9vf4ZuCBjgUcaphWpOYvb6x/54b4wx6yQg3ABgp35KwQHXM/z4G+s
nHK6w/rdnMEHRzt+jyGgf2VOUEvg72adfxgkJj+nipP15jFglxGmaQfxczjUvB10oJw3NvZMtSJp
FSRrzrfgXDyStCMkyg1nGFlaCXvuTwCeTA7UAo8mzgunUEjeO1HmSIDZ002S4s5ej4TVQbCei/ow
vs6ldu2Lh9mQEf0Oxe9oIRLDKmBSbZ4Ay7rNT0Odz7CWo7awNT9e+SnojkZzoHtOSx6CeC23fbg3
4qkfrqncAxtOnUGVCGVt2fVLkAV+v2M/QYkI+18YB/aEk0tttEUrnxNcf7VbthR9vhP6PaSovl9Q
RMoGAowcYon+BlQlnPprV0xnaH6LniDahTdxri3Bx7U6RbRuAviVPoPE7RKQ9Vv/tTI48Ik7Cymn
9gaV/9cNQkALTnPKKLUKGRvThQxdg1fRqSckNtApZAwOAQ5xWyXbVt7+sEuw4cMu+SvL12Deh7/n
5yx7NOq9sW5+e6MGjxHvpRtOeXsUOFnA4aB2DEcERcH/LdUjv7vS/3MN02VLNE3uMM0yRBId/2Cq
CYlaSa0kCPMfGtRPGZW8+i2Ge1qZC2vLJPPG+S/Id3V+yCXOJkdMKggPunV/bLEoMEoweN/UsLum
OQIItTYPZr5175JzQ0q8WeFdIDtWuhxe9kwPnslZBcWOZCV9KMGnX3/F5pf3+HcbD5MW6oHia9L9
y7qlWNeox/I/WbeUZW9hT9+Mc/JlpMueNjhFVxtoXXRkbstmo0trwV+VlCpg5qBWmZxnSP72aEmn
VMD7f7XqGZyEdHQL9K2IGOQHboY3csqPJzGy1aDeerXBXMCNmJJOLTsB+e18HbC5ndIePwjPO8d1
mWj8obHhZU33l42Ou1DShfDnSWY5xvXk0DPyWn5LBBmIkfVLCk7YH7MdciVG90QZ/IM2zMxmFWgn
F9CnOSE/O6Dh8ebjUBvXjqoXDVTHKmadxdL6mVoHDpU0kuBJ5e9jM0xCExmSsctRDuYHDmRVPGVT
DHxzQFxtczKgpnbgE1WfwdRsJYd9MhbR2aFinFKfNP5+0atEj/Qm6zOmBpPpA5vLpfha6QB0RHxj
G2slCp+N+KtSP8zx/hKuT/FcRccs22dzCB8QIk31mjT3Gnh5dbWSW1HfJf/296yJjxRqUjIP/A+l
/ZDGB52or+ddRmz9AGxDHxuL6sBxmf2YuAWZ/WKKhjBA2Q9IRiym+vxZnY6hsQCQRhEB9+qNhFtt
/Jdgk0yM7R++Qx4DQ1INmfVWVBgt/4N/1cuWaeohdAgg1QgklEtZDL32+HIEt2M1aWYhMTYAcuZu
i7sTe5ZJO0bkChI5We8JHJJp5gCFh33R6AnA8qydPvBudirt1JEW7FkUzuVwbgesLIArTpgS6mU3
LsL60hsT7rYNDl21A3abDR6FXpxa+O3VcqkIl7a5k9LJjmmMI3NeBzNq2rTo4/WuaYs1mIKOGaAq
vikf6qZnXN9uCvpvS7shQ9DsLDwZ2q88+DDDG91MwqeoHOTiWMF8EZYrjNC0XE6OajwfNn9TRcdQ
u8Hn8fM3EYOfY/WCH0LREDasBqHAe1q712KOYqcKblbgZd4R7mIwXbr0inF2RzOM3aBxNdmVA+8x
PtgSPZHoAYq8m61FyO/KPikO4fOo+wtUph7qzmYGSWBiqrGLldJtCyos9wrDC/VdxZPwAWKJFDCI
pRlu/VMtnhLxhKnYwhw8V8BAvXZSvIMAQlFG/m4JUSu0s6mrNnem2SaSBI9JstyCHGfg2UCEmyab
SD1MNnkvBu+XIpgzkcIg3onYr3BHiJslM9rL/Kk9vFuunryt0m71FrzftaSsUViyqjGWV8yVnC2k
+vF4MC1U3tNipoWvcidgpHzXdEvETJm23tL6ooxnUT32wQGOMdyJfC68tiMHCe3aFg+9+WWon1n8
Ox1+F+Gf+AyPrJhthPBDASaRPqQn5ihhhrlCHuxf4LbpA2TmTY2FQj3gwBSxUC+DcCbxfxxrpwbl
9fqs8MD8q4ztUAiHl3AQnsf4MjRfXffZCJ9C+qvabKeRNQrs+8PrAo5YgL/LyO6ecIp/18WfRv3j
ZQjoM/no8WIo6pPI0HDExEYfR3JT3oohAX02vyNZ/QIVBb2Z5XBSq43SS+JNgfXc3KTmJsvmAnSQ
12zQJ9Ga2T3fB61rohfIwIBPr/TMrll6XuZmSR2EI1QPAkpBfKcuEYgKERKgRfNCezS0QTE1ZuBO
YNm/R41ryC5+YbuyPmlwT/tJMEnDBeNgcj4+m+1yV/s7z7KDU84+u37eRgv1YRBhmW10vPD1NIeV
JsvI5JvzGdQsY/bkrxXSuYZgjGCgryC3aMx0y4PJ7ZL+kv9q0clfieSuHDjgpbgbFj4Rwc59ATOq
gAU58/mPp5RcGlbtgRkGn61xRQLHvfxjaYjjq3l8UZvEdB1cTvhZKB/9HLRK8XIFxRWN7bwbf/Xp
L/Vv+Twm7adZf4Xml1r+ZqQc1N+v15cVfQ6LZgl73cdpjm7zxn0BtEILI33Z+J7OkoWiUOzxIwrZ
vs5/q2+k6ZYXP2ue6s35Yo1qsrLfwDQk2YqpPM8IvIxqlvoYgj0s+FV6kLPJgq/AOavP0bxKvpPx
Wx2+X+LXGK/8Zqc2U3miDziYTuk1hUVU4VCzhDgbUeRGAwj1CfE6nVnD4/ex5U8Ea5RkHCEd0RsM
Rd303NL4wKrf71HWsER05UzE/MIgZDHxdBRbNHYoadrUEcyUGxB8syLXJsbckzzTD4Cx7z/eGhsu
BFJMwE4Pql1Mw8aacFjF2WwXU2kIr9Tcg8VXSIBPNCc6pThbOcJzzhw79T0cCeyX/90qrX3rMnme
SbdSzVlqolpcIuHsZ+cCuhGakOIY0HveA/sfH27BN4GlYoYf/IkZXHRT0yvIEOYo/OohC3FdriR+
CQynTc/cgQCjOkD6mroQ4EuRI+SziWsnJaiHZZlYSnKms8Pa9+MBKQzbyKpIMJdAyY8d/gTbrsI/
BKjC7XV66Kq5R5UP4RpXPLGxpPCCy0pqQDWIkO0BpPGdM+Avy4uAbsPuLWT3Ru49mZyn9DUiKgLX
kUDuAAqp3GicvZI7lkG4+DP9Cs60M2ZdfM7ZvqDw04aFyCBCWbM85ZyXXm95aAT5WyU0ggVErRgP
hbXA+EAGkigDDQS8TrjYrCK8YPxh/0DiBD0ZnpAbR+1EUJh1gkxembhNAo0NZZPzc6Jgm3cEey4y
5DvWwmEQwE0cygqLPzeh29OnYmxftDnotoQRS14ZhIpveTP59E158ukrIeWky4GjM2yBWRA7Ag3e
oSvlnpzutGQf65NNOlq8/myWvvSwjF8jL6LkO576Ae2RJnc36WdGdR+re+Tf4uqO/1Qxl+H8Uob2
5aIS8E54aQHo28jdhqORgeFU3UjvPj/e3sJJGk9ifqL2p8VYuSiC8xPYSHUWhVOILWlnNRMRIdYY
L7lq7kLsxXCtds6qyE49YxPI2z231RZ7mwQjCJpvO9X5QfpgwF10di2sCiBYDyxtBDOJSi+VeCl1
y9hf+gkO5VWlr0p9JYZrFcxNOVl7u45aoA0YfIjCAlXK82pgdOZ2hYu1d/NHGL9i+TNv7CCGwuVh
oD61xjHQDnq9L7dBu5EYgxlLRZqrK/2IpJ4zqj4a3b+MW8QptO9S/6ZXQWFU4O9CcafTRVdu/ZUq
YY70GtU1HSM+ZdVBee4jVIoMmrkbml7U7flA+430dELTscCpkgOQyVZRLDwTU54JnvWNxg9zHUjr
qmEJL6WdVHu55vbhNiQI7buJsdtTzM0sqj9E41TLXs82Y3PW/EusXgPh1oH7hdGg3cvsQTHTWJ03
bPcv4vOaY914Xvu7Wf3Cv/gcH7pyx60s49m/Y/vsYe7QvkAGWPUK3S3AfSAqQLVTJnWIgCHaD+uf
7/y0/vnv1j/k/3gmLDCJUuuEQ7RR+Yb53DZPRvTgkQak39wmZl7wJvWK7rySfuGajXlqOPSONJLL
xsZeSCu20g9mjTbP40Zl7cce222BK+u0RmzpVKRiKFOmiqGfsHm/KCmuMNevd8wsaNZtuh5hYxUr
eCHyQX7uk5Bjt20ESzV0QxSsbi93h3jRUYTVk5ZmWLkxuskFWIUOBrjz2RAfo/iYrDrhR7dugz9x
8Ecfv9r8M3tieF4c43EV6Xvsd5Z+aPtj2R9l85gWp1Slnvm7Fr9wQinoeFPAY7TcIvfKdAcPLLfP
3XBrpIcBILj+FS3bF415+2mG0wDjmUq/y4kH6pkn6+WZiQeV0iK/hFscrzg4WONChh03FFamJv6S
fFS9Y42hnnOtvdCHXVJADTjp5pVpdDTcmfanu0r5kJSP4gXt+z6MRA1xuT/CbUNbQrbmWtGRhxa6
GKPNzwXvfKfDOTI5ZBensTxTr4qqTsKV5saMVY89DH04EYjZVTU5+9y7ZsyCYWegdC+BUth/Kgn3
8ryLDhiwAZ7gDiaf2OKZLuDzfXTtR0jVyueJaepkoc1aNsmumbuBtBUjMqqbHJWS0aiwCVZDteDU
yC1HUPjFVoOAIATuhtPgL1An0MGqxGEoBx8SrlYnzbtgE6ufRfJdQBnwLPgj6eSll9lP9+5L2qJz
LTjwj7tG8EZ+YEWvUMVcoM+RCa/hB2CehrtRc/d6NKOeG/sLQnkK0BIBZJFREqQsg3TV5vYQzBK2
FPpKDtdmN608wNRYeVLoKdcExjbMDvkqtv/7FTCU5FyjDafNCTAMrWXWMM/NieIgtmtrwv1xsjyd
/mBQR0pmVAcyjbKBdUtA1lxmM/KmlbLhKo36lJrK6c8xPuIatspuBZVswUFejxakgCf1E+GwWqK8
Yu6ySB6hdtFkfkh5uwBGi04Su+uZz160X1XwmwkPvTgyz/B0l6x86JjDGibXsObGeBkbmekJ2w7t
Qfmmxdkfi9rzOCwnDzYxTDzYxDCLegMsUT8k5EUXp2JWCtv2S1XOhXBKx5PeHk8JVUAyLl87jaau
NtXs7QZtUT9q5bmvYX/OI8Zc/U7zav69t12bcReVDrFbBV4beN2T1+uiXSxcU741yZ2bXKNsaPJ+
t8+ZBVDvwAUYnuvU/pPMQDDLRKOmH6uBO/zTdKRyr4m7kuaYyMtatxy3Y+uEr00bbg1/wzGmCnm5
9MJFG26y9MiFj4ZbLfsqpa8s+wrn+vugauIao5qg3eDIxipft2t2cdIWxjOt4pvyHlG7kq9N4N7l
6iTMeqha1bbJEsgic4U6SDorL4ArmUgLI5Stna/b3HAFZBLTS6aUDzGYVRKtCyR8sMkFXb9UlDhd
6ODB7zb00/D2ralIUDctnl9yqCq8Ps2z/Fkzzi02LtYtiW98eZNx32yPWnOQX1gbljRoPyxMclAf
FCr0prXeInw5N8oz+nOR7c3iSKFQtj2k8ZoaVxR3kY9Cdp/RFY2QLlqZZ4KTL53aEIVg6++5F3I4
xfJR/wac97GI0fRudLdo414Y9xbR7gNQO7WEy7Ebn7u6BjxIbcG2+EiqveS7ubErzUM1e5YbVduU
oxPQd5DMQnSrBgXQbYgTktGB70uYMPOCpanumfKzWtRbTJS9QC3RZOUkgbqV2k0rbSESRzp7qw2a
S/HEk4OW7G6rlxfnbpXPlNdCeK0Z3fs8TZD5PKw/xmrs11fA5vsnNKctWug9SGhcuKnWLYtvRXkt
GW/6J0M/xuWCHkDqmlnVpBy+Cf4NrgO58y7aERyJCL2iXLHWRJeVze5Gl86dciBWvkpamHirCO/c
IQ/3K9rlBQ4IunsAJX2AB9WCYK+mh9cXjh0y+/vRY/aFmRWZ423Zl6H4VmtlnARFkIf6OyEQgITE
GkTMWlyr9XoU152L+lC2p6E+RgxnpJ08t5GWO/OKOIn06YMB+tWFn9A0N1TbvLQTgh3Nyny5IIQw
KAxv8Bs1hsZ7SBgXN6wcVemkAwCjVd0d6XcM4gMhqFM2YwGfNnZ02GWTL8HnZaGuEMKWar7MQ0Zy
CzL0LOSYGfAH0KBMbAgB/G4z4f6pA6ofiTLTQ8oFT3JwVtWzllyk5FIlF1M5s3cLP8b0EfBxFNhY
IuWuNkwT9lHrhSzwRIzfKGF2G1W2UbI19/UR48J3nS9/ilt6KjfQYEGK3E2Mr8LmoGGF3xGcaPWj
X+1XRrb7/km5A5rkRRhTr4U2DE+j295d0u7deHiFzLpOC1bDEFec7/Q5+5LK2qnW3gfqVx4W9otn
B+vmYoivL2wW3ZXeYETPnJBjPmUVFGa656g5xpk9Sutc8UZKg6u5gKHd3CwWSmXbrsyRaAZghw8o
7D7DaIbPAuMBAVj6IShW/lvPe+NDs+COQto+msGN7Rn8ZLZYr+cmw0nKPGxGIcVcMiiuP4KaWOYU
42CUKfBLY3tI5wFUiHCvMyuPbT4a/Bx8NPQ+iXvcOqi/Ov235rlqr7P73bZ+hTdqKvr4TmTEbQgx
sBHDzoH9bR0Pey4Gl4p9Gq9gCuYJcoyA8KZv6GPRaade3xr6wy8+KgN95QFM0PqKgq8UK7DDHiO3
77ge8BtosDKm09yqgN9cHvH5GDmlDvuqIOl4MI7l3876fEFAyNdVfgtxY/J9GrMx+y0+5xkNL/5i
4OsZMS6sflo0tKPfndXyYsFxlYBT+Dxt18wjH6rmp2d3rLXDn9PQbqr7CxI4RwQFEWBiDWpssozl
AJiZpq1szZvQPtHeDkQDoxRYB7xSFeOJypm2s7g+xBUtISEP4wt7D9EtmJwLsCJWldqgqVc2B5iU
QkV5/+pAuLjCMNlDAuLEw5I66/Qmk2xesqYgT/6Q4N60khVTTViotbHRzwPUACpj3iRswExuTHap
sGviEePBZlQJuc+xuPzIZGwHUeJdifN+4nSN85oLxwwg14x1OU0dnCgOvVOigMtvawqctRw4TQLd
UzP/MZILmqq0hHez5w/k3gc9aiydXfrm3T9FOii5EnbWbgfRDbOd0e5foZ1zJrNcq+N5ZEe3a7Sd
Ge+rSaVcBO0h1A+yum+I45505lqtl7ZEFe3yPebEjy5qDovdFus74xVqNuky1q/WGpsYu6BjsxR6
SjoVWoLsPt4JTIa1uZp5PbHJZCt0VwrIZXPD1N80aSTdmHbtmnYhE8U4tOWhQ+2J7A8BfzURR5qU
iY3R/ECqlV2j4z+9qPKKymvptKm85uUGKDPGdudjneInYtwNGcVmIzbrOJtiihGdFg3ciNLOnvtC
2om1N7Yuub6FtIgU+6pg1N8wO4IfMplbpBlEgnyhDXioNh/3AtOwPTJ5SAhH3F5uswjL36r6W8j/
CsWfeoJnodtlSEPltiy3+sspM+QPOstN1dVmvg1Aw5BXAGE1fZmIy4i6BagIrwV9x49mwQKl0w4Z
rCzqwbgd6mouPvoZHie29Ar19LxIXiZccozua6IADIvXP2lP/D7R8wInlxQYgRumFkAx0zNPjoij
Zddry1F2fGACtJQ9bwHofi6aNMW5l8/NtDL8WF1wf3B1ydzzZgrFtQlxaasixxZbo9h+3omFtvJR
fliiNzoV6VJazhwgou1Id82uGfYiXnYKbxyfgsaN4GmYrd+vJyk9+0yGm0fXPNTm4Q/3fmFkcxD0
LA9nYbBxR7kQdQt/35QTt1srDzGWsGX5coHaocZXF004B8mpqg5VsC8ar/dd7U/EXnFhpQeq27t3
dbuQ3DLrKK5b7a4yDoF1vI+TncGq9w7GNZL3ZG2bKCOd246LqFlHwBLkldhOYJOAT4SqaVrkxOlD
ATPSWwswI+mi8496cw5QRISbD20B4Ef+aJBB/A+SW6VTl84a4gcNaOTM2MfQHE50y1BsqaVU/mCK
M8axIcepdzP8fBYbC/QnwGENueD8iv4EQYuAT6Ov0XfM2KkBuGULkFaZzRiR0A+1k4nkVB11DW4U
eMzTxQIyMk7yctzhLPP3wp5xfFceOCVl6T2gG8y/MoyXZ+yZ8SXTs/g0t2m4DXL2EBtBW9O/pDNp
dvKaL22ueh0OPTByM/xHv6llH9jdxM5TPKbBoprflPSDKWg5kUcg34gLAFp6c8UGAGC8DE7R3xnB
tT5wCETx3QM4+YGcMnvtY7sYOF8fKNxEUu5ZMOeIboo8GxVIqssppCIeLVJawbDQSOT42UFP8Pmc
pX2mPkCV1OJHjfcvP+j8jHyOFr5tX4x1dtHfvrgMBXwzWwhOSAFLYhHbJy/FpUwYn2A+sijjV/j+
hV0Gn/wyjwdxpmVe2NEt3sxlQrB0+oAhpXIzdtXVtkhYVbYxWw2YOYsbQSJoYHH0izavDC4Ihxyk
nDncsYxiRGOGl7se9g2F7mg+JHNCMoXPe6I7YB38WeWfYqqJ64PKG3zRe9of0XRA1ujjhKwROryv
+4xE4Nnn3qGf2GkGpxwc7ql4cIpyKtXDGHIcAP42+6YBUrqL452aeFOxerVlvt9QSpCtE3ud1Ftk
fBizzLGJQ1kMWbnK+ZIQ2Yi8nV9BrMBCI9w4iMeIf/F11ey/+M8wpOQDzaPEWugPmPXJVrw3HYYX
jKzzMCFi5Bms+aknvlM40NqFkz+cfh/7/PMZfOTmrYgu0Z3xBmwWbmRuGGbFXfP5Y+kmNlm92fMc
V+a8P8hMiRzofWpHeDb6Gn6D18H0/q0AQMoP5TwzzymxE94dFjykOJ7h4o43JM7gODLelTjoWAfk
sLS8MO3ysr8wCwjQYPvOg88HDsmlpSwS8+3n54HZzKp0lc0ThqqW20Pr0HcpXDRtL4KfSI80pjTb
Ut6mmCXkbbcW5kX2aNW7+rxb0Y3dZMzcfjqQPIHjGEuNB2NyRsDn+IHWy/2eB3ZkwD+dry5ZeaOn
9qk/ZKcj6hWctO48rCIRxsU+uRO2jAXOzcx8bMT2uru30oeMVmR8RTrL7R+h/G0hDpQf0euRjXdd
vcXD1QSykbC3PrQTv2yJ2WhApK1X8xm7mA2zKu09qxpMu013jKv49gQy98nhRcq0PZT6ITjX5lEe
KSI56smx1A6+sgd7pEWE72dJwRRzAyOIoj0YiFOMqN/n5TFkNuB2DgY9szqvfxKlSjwd3eAv0C3j
bwvypcbC+v1zgSx6XzhAAEqodzD9/4v57d0F9Z/GEcUyZSrENMNULVPX1X+Y34TMqI1EfwGc4OOM
12ATKVwGyQNAEI0iAPZPtfEks6AhSt+owmhJFhlCKjFGearE6Fk0Rc7ZXih4OSZOuioe/24PG9At
83P3Vkb7S5m5Urh9qlsh9y5fg/e04w5v30pdKOAnsITUKzD9Xb/Owg3HJBM6z7YNXLV0TdPtM6+B
ftd5MdVt/s3oblJ3q+Rrcv33oHpsDukX6JJcZSfkGqpDwSfKMPoJpu7h0NSnydEcb+w7EfuxPuk8
BXCvsRnzzn8aU9l7H087dR1ykLgxVp3+berfkfWlCp9+9Nk9PyLx7qdXbVapDhA6yJ1EwnT+F94z
rj+6Ze/JW7/YaKFTPJ3k6axnPP51/siTuWS6VEESah1Ndz3zzWNbnCLxZMLPUucJwQXzUoGTkwAP
Q4CyCWFW/SpECzdJ7pKTX7LwQO+kF6Wdsrzz/3InWP8PtlOUVQOIzVTLCNZd+kc1yljlWdln3cSp
P/SU974TnpVlA4LlDckqzhty7rEqIyj31qekfefhXKk2kYhdlFfeZi7OJO0UvE5Rdi6BKAOCFZEs
N+FBS5cJTCUKmTclImwNM3P9TGliBlG4kkGgwYXcpNZ62TLZT9dWuzKLVf7RKPMELRxg4bJ/NzgY
5TrX1lG42VN0I1xqykx11pMPVFsNzWJf83zajDmreJ/HE3f6qe58iuLRi1x784MTMVtPbidXJCNQ
UvoMIJd/2vgi+qdkxYT25/bxMxer2tBuITJQJ/r65gSojWi2s4C6R8JjCK6T5rprxr0O6M3fISvR
jCIdMmHfcGYUpoa5Z+1htbPWuyfl0vPdpyWvBDaqb5ySw+nH230WByldF/7//vqU1N9X1QyocCU6
dbV4Mrh8olZjbkBhwEu8CseVkYCcu1E4CoBHu0vig4Mvs5lLoVzX+WTT2UbGvwpk6daCshaUTvgn
tW5WcQ3iS+pj+HwLt+VKEyfh9r/cTMo/TY+aBAoJOLkuUvApWuI/yuS1p5++0gAjCridUiEgv+QF
gisN3Rm+Fywcbcof40IPGXrfe4Jz8ofCidi6VgrcAm8EGqyg4bqdsRWNbTtsB8WRhq2qIGI7qrTp
21kvnq3mKI50jlzyeZ7uU20tP23DOqYS8ZFznl5e/eX1vD5NxkcnnR/5pMkxPNG8PJ06lxiyA0ap
mGlMIxBal1ZEBCZSsG0g84vbMX/XVWZ7siOMZWqOtvHaFiqcagDi17Q1M3H3a0yrjkE2Fbv+Mu6u
NBD23fWngbBLrhi8mXXsJHHv2G25zflK9k9pp9ArhR4ERDo8RMXx+ToL6U3S71LzK35+RtjLP5Xs
K06+jfjb+sDH3VP4mXpP7tzezaVtLHHSc2TN8dl2i9sjlKRL8DyzG04jevfc//9HKovTm+A/3xTa
VL6lqGzZcFZplE7+3zld8yVLgRYjqxNYrvjejU0mOfNHwsYgtOdJdBlOKPuI3D4I5orCCyycTp99
sMOAWQvDNuZw7h+Apdj9/yHsPJcct7Jm+0IfIuDNX9DB0JPFYtUfRFUbWBKWcE9/F0jNjKZvxCjU
GikkjVrVBR7skztzJW0mqEVsser1DUmgmkrn8aHI9eRpufNSCTZmvo2L7Thu2Sb2c/aJQ7CVg21Y
bi1qq6q/gK0CLvLpcegYvhtnUFbBuBLjqRGCrr+IKM8m6rYDeEFjfzP2YXHU8yPuFh6O+nRTTwH5
RCopEe9Ab960bbLEQZjirH9s9WQrE0h/OgjDfM1d16Bobq9NCxxEvOIp4g0/X1oRgSShXCLSz2Ne
ZuLq/T2p14ukX9exD44UIGqKIZ+NX+KJ7Ql5hvjNqp0BuAo7X8Z1TS/IC1cPUAq/0vPuSEk2XsIe
UxZS2kXBjaVfG/kD1SKV59VIR97HUHykezH+Km+f5uNa1JdKAztzjKN91+9l7N/+WK5JeZAnNKiU
2A4MxfOEuol036b7ut03+j7Tn2rEY2/NOTvw5vzVWz0A/cA9XUwDM1RzOFFwT3GRcSO7u6nisIpj
DydbcygfDOdgVp5Maaa4f/S3Ss9Sg/96+FRRlRQ8faIk4e2z/jBR36yhGLIBNdgIllhtrNJ5xVPn
ZF8LQozSmW4iyAbtm1pcMuVCNdHmqpQbU6SXaJNyRf3KqnMw3YtPaXscWwbeTzG6qsMbx0jxYViM
Pk44uFnlGb4corfbkj61NNLNS0ujHE4tjWrnFinZhh91+kPJDvmMkM4h7lHV0NMPSXaw0gPosEjd
rc4PZrre62gBUGCCTICauAUa7LitHQQOFR5AlaBeUZIN8wp5q6aIzMJk7KDZIagO/MhmavMfbYLU
DE8EUoLxFLlNW8PeZtKjiL43ydyt+JK568d1GHn+LvfwbKgHo9qL0XZW3PY5vUl/mfCabIsJjwdB
bfdDu08BSUizk9NEzmDP8uY0BOCJD8Vq6C8luZL+oj+LNyKdsdaZHcZ8HWP5Dvx7MlEN7r33yMmS
uxNY/Oa2jKsIK90/oPa0Jwngz4dAVkRLNhRT1TDT//cJdGNei5NBrmbRsFdI0z9HVLxYCAI+4Auo
kg01wtYuw4QoHarpOrkE/UyaN8ymqguj8YwfQz454XGamLm/GZRzUZ3b6izox+RnE/rGY+ooGCSX
pcUa990d993gP75wK6v3xU1zx3Qv6fuy3YvZIdH3gkZZ+t7a68k5rk60vd6MA16n/nZMYuTxqYVr
appbZFhL+227DH8Ld3Igy5pQ7jDDgU0x1yuDzf9e52yyuRkHIODBa58A5NxsP70tqmtCjgRFld0i
pt6nk0cGk01BlrCQDEK4ro4hqHbn8BH9scemznrX7+djuhZ+yIxjQIGUg1rSp7QLq61Rb6R5GR8y
vGLjQbqdGSwPenTCWP3KG1cgXbrJUi0lu0g8ViSjxumUFPMlNpFM+/x1zOk/AYGSe1S/83BbrBmG
+YtdSbiTysBZ3W9t27hNq1NCow/dKedlcZgcD0ricWo/zc3NbRE7Mp3uBPkdci/cCF6hl4Gs67i6
E4tA1V2MBs3o20e7C7N9czuI/UHAYIDB8rZxz0P4e+x+Ke1v4NuqYNct7oINI99k/F7R4aOLfpPw
WX18jMW7HaMpCFMNl97SIgWqYxYERzbQSXpolJ36E1IXNQEav7Qu6gJXO+VdNy+rY9ydrfIkDUdR
3R+F4r0sPwt4c/qBXvCHUworjQT3jRKHZU64QVzFswgf1iExDwZIHuOA3TYPveOj45GDtGDH3cGM
eY53SbMtsAPYbQwI5xi9k1al8DgOpy6xQJ41og3LSjm11bQ3ZnvJV/ZveZ7pxV65OvkoeiM7O4Te
SI/IU6rfYzgZidaq+6zeQuFOxIMhnjti7PcPLspyg0CF/DlS3l05+hO2NQzLYckCu1yzSAO1FRCz
Nx2OFxZppUkfh/MBZ+1yLy86qTbtuH3/KwyUTGZzdt4v+jC7527e3E4f6Lr6FGK88RjqVO6iNvgC
KIvB/1pXwakPTml1Hm+nDIU4nWTmYfAp8A5bVt1u17gmlq459nSt25nBQeq5ldvmcOn193v/YRVf
ySFst+bfegNz3t6P7Yg4m6wAvEAiHgU7Cj3aV1TFdcK5EP1skh8oarXgq7VvQOdKuNrS4UF+ywO0
48xNzvDHHq1NSRbm9pBssupTDD8OToMxW8FCCEUYy4Hi/vwtNvTubSSNPR3LX7vtVzJ5KnUFt4aM
203ZheqGSezvuTIFSyLg12OJ0Wzcm9IBcodI8uRL+wFroJxJln0tkqlu0gIhQd6H6ptqxg7iPufO
Zz5W9+oiy/NbS5vZ+WEcG/Ugz+Pb29gd7zW+KlLsdgLMOHLZQbw5NO8q1RsC62Bn/DGftZHHG56e
sWrgK3ZO867dRotJt9F2Xbu/M05kh+CxVx/TweY4TXfmbDvMH6QpnhKTdV87GPqBlitIG07zJMV0
NHhzlYhXyk+z3qf19n8Pn5I13Rf+PPoV4DGWaGi6zhX1v4/+oJKy0Ugz3Kq6I53oO39hNyFL4K0c
nveKF2NzMg/n42QeZqrsK9cc4Wh4relyHcXzqJFUs6+y8I44nPuWTVMApcGTwTYJ/Rs1NdwyLHc3
N3D7llvCeVq2/kxJ3kergjd1g9eTS+rmZmxLcx+XxwqT1v4R8gA4VIrF2inLzgKgKmuiY+aEDFzt
7rojsefpwHrkHJtHSksMspbVqalOhKbg92OyI8IuxtvKSZO5bQeP5wpWbjZqvtFvO3XYG59icRDV
o/2e/V4TBCGaO+HKma0xUm9kLM34gfsp80RuOOb450/Sdb94xT40EeIiayBr3NXFjgAUudrA3poW
xYyr2092KqZsG+Msy9zScsQAHy5ui9WNrNU8BSoSOw/NwY4Q2bModqi3CdTJKGZhwnji4jCKnYiJ
sB4QgKX81eqMpPWbkeLn3LGSLb6El0p54JTaPXAZ6p9N9Sn1K0lajsq7k5tLKobb/O3fzV3/8AwZ
f8ZCNGZIfpd0TZwSIE8B5G+gobTQUiNNm2oWxE4Zuxv2f2BVWdS5Ue296tHbjLj+VEyBsE0zkz/U
a6vY3Gl9VX7xPPEwgZAGOkMvZZpNvZQC60S6sC3UC1fNsGa7cso/4+JSbFy13EohHs91XfpWCyTc
sx5+Ia53dB2tXonOPHbc79hOesjxx+R2Hqq3bHnHiFc4mDbrEGfLZNpMQ/dl2jQJ7ypO0E7vL3rh
hLtThk66AoBaB5OHSjnF92OWHup4D4W1ic/i41DL28bav1vInP64pZ8hSaa3MUYWckRl4A2dD9GZ
fVVsupHskY4nyJljESbImU97UdhCmRdbbmq5logF0VVS10hdqIOLrVAvww+xPuAsjMKdDLjMjSwf
Y2Gcbww04UU/erOH7qomnac+WjESWUUSPZ204hgr87QZheWM62+wRY7ydHuKrSWCU/2p4caMPu7j
VdtXBohVtnO+xFI0sY3HlNhUutWl/Ceisywr//9hI3O9NRVZ5A+qJP6RHwpLNY6KClbH7VlywgxG
UPNx30ogdfCAjW4Oir/2LjKe04mZQF3UobrvVIoQoZgDi5oo2c51g/cbp/x9PT9wiscYiWcq5bi4
P+k1N1y4aPBSuCOTNgb31ky6ap3v2+gosWoERLtETQNJlN5OV+7SgZf0TNoUpZP6BFPz6nDjSAsO
PI3QoYwpPWLSsexTMcYv0190qpubLyKBIfnSIETHK0BV6Lw9UefYDVMPytx8gyBr84qMCHaqTJKz
Pplei2buNbwWFffeugGrRyo97jOKhQrBLe4zQ/8LoddQEGH7RUjYa67fvdsN+5UdvpOJEHCzEkjI
D2APCV1VxaYYtgj6BFtB9FAgQS8OsUN+WR+2Unmm6rOTg5HUGm83sHkxdNrPMZybLJzwMZBpY/Bt
vAx6g1cb4JygfoHcIokYzUoAE8tizpLkor+RdQS9F1D9Yd/DRT3MIXZ16GlsxaiFQ5xbQroZmxU4
P3NzFWD3n6JVqW7kbp0KV8D/RrUjiKDc1pe+sC/mTCxOdb0fqiM7uYqvExmQ/VnskqYI5xdGFht9
XqZzhRInWE8WGxBy+MvXpoa1WEYrj3SQ09NNPkfJ20ZepWyEV3OgbRV1SBktX/b88eALWQpPOKH4
yTKOx4SrDU6WWUK9oBvpcD7noAINqn90Jx1dmnJoNgeKdkdTXqFQ2fIGFBx0KP7FD9Iog1ug0tx9
gjU2OYtuxk7JZelJCxGgHyBUmYxqjfDCzyNvHzPCF4BD4oVh7IIA9W3C/F1pTDF5U0y7oTvIZF6f
VM6XiwSvP+k5+66D+phKFkN1yXcbuhnfy8UkH8MzRPgRzUn4ob4n/Mpxq65YDUofsNFJpoINYDnC
2hMyJXcivjl8a1RxdTdhxvB+mZaYBEAKJlWTuee/ENp8+/mXyys+caRCXk1APp83xCBPvaOMkQ7w
Kf0Rkilg0C1SDNPCpig+BJj34VVRL/SJBsLJMI7S/I6JRZ1VmFxv64LdV7eLzf2IiJidYeI0p39X
iWbKG9skEjDFm1y8BXMXRsy+TvbNe5iQKH8z87fmWeOOIxVBEa0AcEu/Lgb0VgiMPnwfoZqlM7yQ
6r5PN/wla2Zntd/nnvyRtgvEUVHz5xdW2MTbQCoR/YCgkNpkK/Q34iMsS/2k2BBdBKTFB8k6JcS+
tGOOMaE/JWcSTCWocCJFxYfuASILNsC5hvS9W7TBbgx2wbiLxd0nOloobJNwgi81U3yNYlWJM1ze
EmgZwfPTA3Tz9XK9C6TdY2CXuMNT/7ojVgNrofcz/1nDuQ3OjFe4EUM3D13Q4Rlld7krUMFy0gUH
qDoCm02IEG/VLqQbMrRvs9E2haMsHHEdDXfsoG77XsTLjlU3HPJMc6PSQ4mzl1UxP7tZuO6KNYmM
h8mynXQ2xmRWxGtegtESZv0yn51r9dSnZ1qRMNeGdjQ3eEf2ZA4nkb/MiTSu5cTmrtorLo5hgxzF
+YjdqnjnGyBiTC/XXDBFWmOfF8zY2HPBjBcYpyeXKzTcnFzNt+uWv6gRPoM+H206fU8uM7ZnFJ6G
TDZ4ZyXZTerhsOqRQdRJQBSTbaHBX98IBMJ8MyYP494VtwscGNwsn2SKhzcDPQfpLtJ3+rDSUyBL
lDuwMTmMdlOv7pIdEZ60l6W1yMizbi0UvGxf9hOw9CW1Kfn0UGAmaNnrXut6ZjCSK0C6HIOeyskx
UD1ndHzzZjH55i0U/+8XFPLVW8JnFUJm+ptisNtAgfseVV70pB/E+sDU30gKyd41onZbpVn3JMpn
klJS8kZSKknfVCQU5ECPyA5IAXSSiFVO45LpHtUZ3qb7/ai1h0ZiZUX5y28c/QP+o6Q7BwTD8A6z
I8Vr1jqxvolAZwopTvNpJugfu/lgt92mB2gCaV97R5tKSK6QhAUYyKN1d2XFERVHwkM6jxIKHG2p
/BTTK4iR3OHqpcHSs6aThcwVzFtpx9mii9PZwuv5FS/khiBVE0mQLdYITJB7Amk/5jrTlUVXgB+0
NogoGX5dsIr0BQr8bh6AstQpc66tU+tAGZ+Wy5qye6r8MGYby11p77Tpr3zu6qm/oQyJDm+6YB3j
Psz29wCzxEnLzvECVXGk46ZzLdXtusnCnM++08GNZt8svFiH3udi7wy9m82/xbfdTrD5ffAjwgoB
P59bwIPVkIQ8FbDNQv61jG2sJ0LI9Z380ibteRVfOxICsCt9efCyJQibt4BcZ395aO/LEm/rbNRd
k8If1dctOq3hyuwyfWempKNGFZ89AybTsHvGTbZ+LWDTbmpfJEqgZLg1N3zelnLi31ZuLPsKu+va
R/vUCJJNzz35JczeRuVX+ZzelJvfipjJpk6CcgbI5Na7eFyL0jtr7dbGSgGPclsa+8Y6BPkxmdep
n8+m88tvGz9ZguKHBOp20aYODwV0EYqThul7w3aovHmC5ULUs25LE6Ay4liMp2a6+BEH/MxthfYT
HYrEJJABa5EBzjeLtH9D/ktrm84Ngn6pCrRpH4a7QKaBYH1vfWXeP078wuaIdge9n8XZKmGEGleN
vqqKKeZQzgiPIQqf3ShcP7hi95fRv/WHG62w1qXvLo/irTfP2KXHZGakXCf8vpraNGT3lVAA30Zq
m0wH3VckFCa4QDZ77ZboeuduB1ZJz2YLHI/vRvAebe/glCiHl71e9nDSlRQKVAdsZ9V3Us/U9sAi
fEU2AnUi2f4SZmlPP/echlR3RZiJArdA9IfY5w3fH1m+FStRXJrBki44+rj6JQg7DQOnuUIrqrRr
tVhMEAIkRnJKkhdj+S/OM7uxttawC4OJSQ90Xhy3xupdMWbklUJuqYDAJN78OZfkQ244VNPD5Hqn
lpevjotrPc/JHBv0E1/hoDVIaN3U0CvL1M1uFH6IG7PcbN8Ro15tNUhREO2zp9iN0r3AzvjggPfg
nt/tbTcv2EKDu6+fvVe/Y3VW2BZ8Qp/yh2KhgCbGSFhsIpZKbqtdo+Ezj+1HeZCjo9IcVQ2SHwmD
LV8Fh1MmOh/UyM9und0QBaC1kNAxBaWlA95a4lfclypeK+cqv4Aw08OjRmy6OIfJ25pLtCtXbiS6
HegFiiUyDxdmgBHT7ojpnbXgVNiLPP7KxM9EhZR//QrsRv24/cyx2QtvtXiiU1Y2dmPJC/LMfTtv
V+OisON/BUpq+onwo8I0Lfftc9NMhIBNMxGC3vTDGQX0BWYie5uzVsBEy2jzZL4X2SqvVzKpwEOb
7fXboSiOgXg8vfpps95udZwHbtu5SeRFEbcSF6ysCjlxe4D6ySEw0zr33zX1p/sMapYwj7pNqG90
3rRwByHeY3rv1yJkynyuP5Y/WWfpuHpo0bRfwbJU+0+wDLg8P9FQQxn5uM9ObXZBqBKBu59vwbnB
dajwjrlIyQVqcRnMVfOczYrqUxiutQOqD3kUwCEebaCDGCZ7zc6fzDiBGPepsU6tfO5gWTZYX+X8
Q5A/8gJ2JJbeoYZb5kopHaxOQKs3iThpO9SAstbd6BfUB8Ze8PBFu5p5XmA5ZuEWnjSuBottjPOw
viXm8/JDub1TsxFO3skm2QjjCqzoSZrlof0tME9Ps1S3Zfn9/Rk1G14KEaN8s2ygA+oLLV7U4Gz6
hYYTku2ZftKzS6e/5/1HbKf9lLEZpe9uCthw8V9mc3dJMpIB6mTI++JDprhNXwjJsi6XFadRtmJZ
daN+eF7PpHAdFOvYWsvdhioVMeWyvaUxNwxn1pM4MIzXWH2n07D6JoDGJDXkayHwB8lPNzl+OGxf
dN6rH3YQ/7jLXzoXAPSbKXu3biq/ICBrDWuEd4ax6EYpRPnYIWkFRPWSXfaYtqbs19NniI0gAh7y
4bGR9XVR+dmkqhMEn+qY9/R7U6RXoN1Bpra1xLvhM+owBayjL/NhL94HaS4NM+2Q0ImaEx/G4L2j
fsW0VzNd+4FDmIRfeejlQxkfLRr25jiFRYA//3IKq6ha/LDc9xiZMHbvv6kfKVgTypcHUc9s1men
D2Qu+w7wSl7H5Wa9fpn244Igm+kSDJGGT1auuMUJWVbNd1v9MM1vw5z10UZexkiGoV/YEh8Ft3TT
c2HzW+Y1qEMPD7VEWIWslDKUD28AtPRs/C0kB+N02K2CaFVT7lIuFWXJwwXj6h47t6XCTJ1dMp3u
oavUfYz1p6h/6tZHOEcGFqa/kc4jLJ+bB5NDQ1bhmEPNEI+liRUC4OYhhKnLiOQU4QRyN+bZ7CZ/
9eXnAJMJVyzmSXRb2FrTEh+DI/TL+U8WKfre6niH7DVtH8414lwbck03Tl1tqUeq/bFHa8RWzxsA
pVGgtY33qO4rrJs4GKeODMzPNdFByIX0f1njZ3j7LMyrPL5Xw1ssngT1wFY18kUdUIyvMXH3tPsQ
ApWZVbo9H8PhUtbv4f3aitffDrtHpyq+ouILaM8kEMUMGTtB3WocSSBdH1uzwZK3SSeQeTRQJyg+
9g8k/wQpFX1xq6qbId00qC9U/VHiSxOCXKx85g+fS64PdOsoyNtkFunrR7QY5hwe7vs7k7vl8e5K
hy1kqWqxJ3rEW7kSuEie0vit4X1Jvwyok93dXrQJe1qHw96s2HjwGYiOtKc0R1Yj2e1U68cgPvbK
Ia8PUrlXZhzxA00thIZrwBl27dbt6tXHKGG4hk3rGPn0WCiQTBBVlOUjWFJ6Ebl9TwTUS/G4Pnyz
8ZUCI+c6Infj9Qx1qY+3VUCv0dmpeUDPbjlec/vwe+TyRTtK77HdsEisWoQFHPoKzZW9FmEg5NsX
tDBfW7Rla9PWbMnMlW8iw2sKj2zTvfCG0KMG1VJcEDSUcGXmuSlPq7MhIJevY6x5+TqgNHlYy/ma
KDkHSVX7JoOnk+ieKbi0ocjlp5ReZcXmFKB0tcbOSyHsT0n0Is1fN3YsLAmNvFNaawybCrFh2Nfz
CClMOiTNMe9PmnUSLNJCbyWCtW7XWOAeCxVexP5RHq37Jsi2vb4bjL10O6QFns4pL0WGpnNfkUCu
cC8l3sRHfecK6BQUS9xnXUtK1in7Vd6vhGKFsyNEvJsCWlPYK1/8sK2bUxQrMkFwd3nZ7AuckRbc
iLVq/9DhvGB+wTcKsOlhTPlQsGb71/oOkhSGIfKCRB7EFaNDEc3ukne/+xBOa5kCvfxJzxuhMcge
utOSuA58pwd5xU3JWQdzhVDhF55EnrLXSLFoqNez32uDPNbE4MOmmD2jpqzdWtHNtnJzDR9XLQNb
cJHUcxSeR/UwVntqWwM3GyarYl5NvtamXP+LbKkbnoQ3ufHDkK0TN1QUX0ija2EfpUQTZ1G6QLuv
swkgWRA4CXy98n/+BMiTf/ftoYr3mbLlsnXJHROZ27mBG8WmE257xYucIuZaDVrC7+B62YlMtM4x
NSfXXa+yo/oSaefYPGrVniU6NP/ILSsP6y1ebnoA8XLHxga7/LiuaMxOZ4q5rrpN8aYrX53yxYQi
i9+1SDJvn0uze/TTSL9Zw3HqpSXrMbJgxDqWxn1Z0zp0hqw+/6kJrrrNFbcPJt4fNgXxM+x3cnWc
375ZYuHwxmiJhQqjJb3ePRgwQs4zqICgU9AUuSkj6sW4TaIZ7ie0TC08Xn9ig0ApxZr+UFwqYFTZ
GYUV6rSAotTBm1teUDYdqj/+zwq0QK3kezejEM+J3vU5W9vWhhT2vBQACID8oM6xOJUINA4b+6qc
NvaP2tYopDZ3Q+wWfI5rupuWRbluENTJfXl8FzGZkxIxtR9V/utu/18gDmGcRQ96DiJbIWP9s/xR
/FN7g/7nTkWHZ6haomzIhqhasvyHVN4NhqwG7ZAsZHz86pK6k1RD8VkP6LHDdhh2L2qhUh7osko/
8/ET2s0IXEf5aB7XfnyPhDeR1/h2V7ZrKOhNRD2f21ZQztZiScyQ8OxONPbLlxOn62ch99ps657z
7Ecz/DwzAX1l8ncCR4574Dov1nT7uRhq9uGzZhPhaaRXJsYPvy2TrTlve1bPvo0ew9a8yL0M7P57
geYd2kTcEu6y+mJvq/M82j+UY/N4K7t3FZveX6WafPhG+ncTV2UdVJFQtIC/pu9a+h5l77F6ySoI
O2+NekZpzhyiSZg+xWiKJvXNFE1qOLuUjRW5LyZWz3uQa/fTYB5o+LIWOHJmY+TcTjzyEgF6LuCq
Q+fuS/rI1NOcTtxBdR/kndELCDsDBoFuKYDdoYbpd8ksPV7z8r2NLwIUcfldFd9+Ns0c8b6mBezu
pTf3f6/WXvarv69nddkAoapbtHsoGLWe69u/rdYC4Z5YmaEE8+BXmP0y8s24yytMgfZUsRMQdF12
cMft9Pff8VyT7IzmW95WbbOSeTORU+Ef60iOPHcoFFgA6Ome3e5NtkR3yru3DR6Tdd7Qu9BXmIkn
nJcKQr2aswRBvdFMguuLPra1q9ZcH+H1wbq8unyW7VGdNdnaGnyLkS2gStPNSIiWjhwht+AXrGNv
wMad+ZjOzYLe07V029RvXbpvtN0dy7+OyQe25d6NyPGpu+bd4PPeT0QC7C/HI6t4p5EW93Gvcr9M
P5Pgqwm+BMuugp1kfsePb1y+MQ+Up/8epb0k7DbwL05aDSJ6f2N1tkBo7c1NZUxCK/ASvXobhEvI
IDgvAPver9rt2t+ubpK7bo6tYGNM1oNN125+uThKQoHYMV6z7O4ycqe0+HAEMUXFK3K/XKt+7ilF
N9dWSeze7w9AznEE2Ps9jztXdxVWxPphwQDb9cFC7k5DMYE0A/ny/jHxtO9+lE+b5ce8KC8k9UyF
wNvbYmGqv5SMnAbXGlt4HOv6oJX7RNpF1VaICbD5jejdF3q2q0zMDsdxQKp948SmLed+LVZtfyYp
cgNBgr0HBtVGaqdbJDbXe77OZiSU8cFh2ZXMyXvjcqkoe89kzbRGwjCFH1nuRQiIhq2SHaFV7RwO
BBxn0Q1C+irglaz54bNNu8q372v6ufOSFrZjrR0/bALNeu2t1tomXkPriIZdG83kcNHP1ScxbEhd
eZaNp8I41tEBaE0a7m7JRlRW3TGt1v3pdtvSNaob+3o4pNHppp3k/hwF5/Kt02HhH1J9H2g8Dfsy
YXmCF2RbfCfJuQyOyvbBXSraVda8eyDIsL89EZlPDdS45EQXHIj0hiIBqPysqE7tOHF2mRTg7DIs
cAey6fa4FBw7FSt9x4BqZ07ySCHi4GQUcHpu0d7XIiygDUAgb8IDvvRa2AXFrg63FplGZY5gIM/v
OGajv+IvDJwv1q5asNlfAMtOMl9IfYNjlRl9XHfc+Wjg1Xh14bbfCnsDnQ+iBBIf3al8YzhNQy8B
f3QMKv8vsC4w1/Xt2YjFPouFJ3hlwFBEvHzLWLHaAyXHao+asmEqp1KsXTjuuKCb8ReySBtd9aXQ
HoXpG7Drclxdu+F+MJtTLJz17yKDOLmMEz5I1w4EaPwh7C3WCmTjAVcD2e/Od+WkD8cYBxYUuF0b
oz6vg9JHF6b3SxU9q8UENL2u+h+A4CR72ijWXnDzTZ5ekJHgeom9sS8k0EYWBqCVPk5AK5VX2wyH
GBihJ6ZmwhRqm5Ds/Xa4Owdr/sqqsTrF0hCXJ/FISok0UBvtmSr+9/krS396sxXOXg5g4K+KpWma
+YczMlH1Sq9SDVVtwCTo8p9d2TSTVz0giV1SS/YcgX94nq3AguHtmeNmMxcRF5/bsm4g6Aehc1qY
PZo1cimNc1c5mxpxCHM0w0laKtmnVXz0j2tQXcrhTeC8aw5FtUMfVSYlwqLawZgp1fzFfVKEjSr9
RX3i3NU4dH+20tSaHZg+1bRhxUJ/86DPwu8y4hFLkFUhfr/CyfSVSmAsn5BVherEnoKji+ueug1p
fU7+48oeulkNGbN1YSzgrYVCMQB2XrQ31wSbMjvaCSvdO2bttyLalYndK5sBzik92d2p6T9DWqwF
Uqi3XZJA8oSS4I+HVUvVxGdyW0EnLp4S5oPSw4163wU8nPmeRQRShZNixExc0roA/An3G6lnMd6X
s3YB/r8vL1p5yZgC+je1Otfj6aHO6mgF+z9fjfnKeM4CZJSZBZp+MVqLmQegbeZp1Ej1yF9uSJDe
9BrFF9Fybpv2F6WML/Ht5d2aJgD4ndzMPgTJJz5U5V+KYD907yHOe307GvvM68J1Pa7VZyqc4OF9
yoZv76hBDPAnTTlVrOCMw40Jv3hL8Y8MR+0noTXr/lYmhzja/e9nVNH/dFVMVFZdUjULJqsGav3P
ni8ljhQ97et5RzXCLL5v+2Gvf/L2ZyWDaaKtHOsU1Md6Kmo4VclbDVDl63oVjAkvWTz3UPlt/mp8
wnzTzgf83gkbRocleM63Bi0oOj6aY4nr94cgT/1RI7VHyhn8+pxeqgZHLG0KYLKv7ATuLoU2ke37
SrORNxb9XztFOQIbZLVKARb2AIx6BCAx3F7norAmLmlJdmiduvaNlqqu/FHFtl7+GIqfwk7Nfynq
r0fxq6t/0AtCJ8Nj/fn5GYU+trJaYeTyFDxCjXsnwy858gJumWnCLfOillfkWgGKykYk29e9LTRT
Zfx9xF47bT0R2li4ILSxM7I+5PFKf01bvo/NVlhQxKr0aynwwzdeLA1lUyrmu5161m5O2UFyemcH
0QZzTd0NyT58zAf8QcLRCG3t6dt9QZFb2pzzdYn8J/lhDwbHtSgMXIlPU2vK3pnslbHiwqTPM0gC
+myEQdJNGBIhORfj0dpGPFBPA22Ji02xDTYK8QpaBNN0No0bK5R06D/cWJ5YY4Aicb2QhPVj2CoH
RQPxAb5B5wM2TOycWKSzcf9q0OjmaN9r6pm1JVUevfxRXRZd+ilqR/uRAW87sYmkk1BdKohNtBLt
79JBSnFrLKr6uy9/NL/7br62hyc1gwIQsBrcqJF6SPmV0VxIPRlHCaOj7E1u1dQR6KHCCz4ugpFE
11YUNpK08exMJaV+qu4nHS1nESkrs4VQg/VgaYVLBPaG7VCwLOtVQ/6kcEJtcshVK4NuEDjre0s5
hzgI+zlBIKAnw7oU3prwLKfHTN4Fpv2S6MtgmQdLalnx2GW9A4xNoYc7BEq8Nkzwgwj864xn4Tks
dd/RMAWZX8GMgIsns5/gRIJTO1bg0BaZ37k3rPJoCXPzRhEuhuI7669telu9XsIYll7DdmtO9Ph2
WZY/JOpYYyw57HwWfEz5P9F7eiciQu2I4OjmMhe/jfsXrof0oCo7BTbgYyMJK4rweLvhHfnHikBV
l/4wf04nh2EQJCNVJhmi9UcyUVBEoQ1Sq54yqlrpQPPENcUQAazcsjYoRTR0ReRuyvkm4RX9OXRA
dHlDu4HoqWXMnvFQSRfxCRHlvh7Xmf3QyCWveyAplWuBr2FZg49S/r0kvU5fJucRlhLN5nNvgoPT
gExIjMtXatb6sJjJxcy/A3hDpKuuSvJJLBbbFkdPFsKh+BqDL/G3RHaUUrD9XYQkIIWreoSEy6YZ
cCSyhaOKTtI4WePAP2/OdX2ptfNy+TD9IvKlABy/W89evQ9l7BTa1PuQ96yu3Kr0Yvss5jPFj5pT
lZ27/jyUb26yHEj4VSuJwI56EvhEjkesF8P/Y+y8ditXz2z7Ksa+p5s5HLT7guTKOUhL0g0hlVTM
OfPpz6Dk9vF2A+1jbBioUqlK0lr8/y/MOSbr9/jyA1Prvd9deLIWA9/+2YwTmzSVDbgXEQWm+VoV
gmMUD4Av2tGGWFc84M/ZwkJA36c86vAZNhBsMh5uEpW+cuUoBaekmnMr/NFNkP4SBMRbt1w3GjOz
TT0gk9tmjF9ewoE86Ne2eFeU90Z/G/P3vnrz3LR6u17H5qSEp9ThF+b4wo7XuEjGPfmQ0g0DkhrJ
WsGmFUTJSi9n/BbWmKi+Ps6w90JjE3JCnkbSxuJbX9ybBS2LKT8jUffHh8zSbVxisTGQ8WdOmZ4G
62xFt0a6P2xTdgygcOeiXGUsl6QllKZPrwdAtml5G6drTiyVJNF4WRBUCufP2LD5Y3o30929rQH5
Sy4OkEFI52YzYVK2eri7z714frXF8l4odxnQiL+iy4KDHO0X/n0QD6p3GDElF8d8g2dUKuYjZpL+
ngGvweUwd9KiqZ+hssvNBSp7SUCj+0RhION71TfStC3NbcAs2B2/S4OAuMqrLF4b/zZSi6/RcoKG
IxWJVTF2sQpoUgqCcj1W84n3s5bsFpibWUyyL2VTwT6xrzeGOK/EZHOtmjMsMvUgBq3Ubq5VQKoo
C8vcRXbZIOA7VP0pMc/4mb/nFmI324iUGDXT7PvHGC+4eE99JIAly62dhYJQn+2npIuShApnK1j2
5iv5MJ+hdogMmKx7Yl9IpfjGCONG5QABVVzo63QEGLQNwS9J7OUO9QL5mevWZHBxV5zJnTTrazTc
RgoG+T5ETxOpEFcVReuxbq+dfpUdqABTtqTe9r5lIJ66+/HdgLl2Mwei0+uob2lcUKO0zISZt4FS
GlaXdbDtxm0Tz10OqBPfzb83Dj8AZJYOprpiyNgMq9hcCghqmDC2S8j2rmu42ifiVCxQFaHrfEvJ
giLcfU6JmuscMm3+TVWlzMa3f568cCQa1PsGkxcL/7b1L1VVGA9pJnZt5JrGsfqFWszoHhq7qGkT
x9u5wCe/UXoFeDIilAMZhNYyRmB7AweshU8v7EzBCRYYRZg4Hw04xezkaywCrNiQcc8e/1o89CIB
kQddPJTF0Vx1yr4ODoqyRxxTt7M4RjVQURGBRVe66qlx2Ww1SwC87DpBRbLrJFwk2PvqbvTBkXDq
nGcBKaEb7DeeQKqs1XTdiqzqFgFYJz3Dq7LrDUclEcViabmvv9NRuLfy9mmkybC2gEI4z7N+N2o7
RIwhKafTbIyake2//iFaIhs0tw1Iqb/gaXfaZ2L8opER3rP0rbTj9BGPT6kPUu1KknWzVH3IzIuu
WojWwoiWBXt/b4ncY9BXZsAyau31a5FgcJ+WbvYB1toxxw6qHVl9+vaGJAqZ+XR6yEDy9QfhG7WJ
BI0T9tAlB3YjFmyHaIfar5s+cB4jipG0bZRv494x5BO0uzNpt1u53TTyOhVgZq/wShGWZ0DCIKWx
3g7SVuwRI690rO6OPp0XD91fNItHC4jZfqi+u38wM0GuIYSzXMMmVwJQlmTeLPPYfaOE0Dz05EGj
wIDZLm5mNKG4YWeJRIF4iFkkO7N8RhMyxbpLZpJP7K26fDV+zzC7ZtnqC/FuIk80sDh+kOZgQe7f
QekCRxzJ61+FtZvI/RxmQyxBLSrEZ5uMOhAMhM39LDY071x/Sy+AoS2cFS3nCsFL8m2mlvDDIbHQ
ZzN1o++aZi8u4/CqyJeivSbKpVAutUQuzlkRT6wXgkvsn5Pq6DcHeLYpe5pgn0Ex0o+pi/I8SXZh
u7NYliH24NDUP8TQzaBKjgdPP6n9WSmu2B2JeAng8D0NMUOV53h4ZohAd6X5s/eV+SrOV3Ljf8R0
+rHvnpPubhFRqJyfP7UWyMtJhkPzvz/a2ndD9KdHW5UVU9R0Q1QU2ZSNf2nqx0HC9NoSrsdsHceL
P9p0TGV97Uness5F4pB9Tfs0EKAnrp5RBT8rdiMfE/ANNPuFw9xCCGzOWRbvLxOy1uzs11crvzcv
GdHxvGWivWHvRs7S+poi3h5OYWKXZM9yKoxrkjPYEMucKIPuIMCFwJ7sexSt5xdZnI9l7ykYj5Z5
0sg2hFQF888DHHHxhUUqX1r54jXXJryKoMUZzCrmphU3yLGm6mIWaPVOU3GSgCj5x1RGLbCX9aX8
Lrm6jmWQy3pdzIcnk6lVJxMzPJQHwn2hjHgIg1CJE77BVGJMbwrnvHJp6otBFyYcxYVPSmt2C5pL
W6FjPCraHMGRKYvos6eGN65CzTjsTGwR3LJiNYfLKN9hMwGlRskobWnsIn1jlduC3LVFC6wY0aV+
kDGHxydGwYV2inAu9Igu98a3Bi4a9xbqXm9XS7uuWGADo+90Y3Aw9alXjmXLste1rWonh4SrbhnK
CqnTKHPIUp4+F0tfv6nVUy88T9mLJ7503msaPye/EMpVPaGTpzo5p+OlfWIkbYhXSCnt/HVk2okN
xxAuffElSF9y9ZECg0ywuBWkGx5DTPjFfhJIJttVwi4TdjoSQInqYBeEyGY9BJRkFXVLFqN98pFX
b4r5ClAX+3LzwMDchCcvPKr6/nodikVnmw35MO9j5KKws9kJI9YVu03P5LtmJ98c4SmwU/1C8cp/
18E2X5Ni/kMsjqsMHNcGAmzezQRYRNHKUQ6PtJ2d/ZU6fnMaGYi2h17f+yvYC95EcQ1eyKWjU81T
Il1+9FXIv/QXv14j9OE4/PEvRgRVLhGOBc0sHBuB4X4Lx2LhEGP79uwxedOUV82fLdG6tmAdmZm7
xRHys1U9C+rdMyjbL6l89GkY8MCuy+Q0YDEdL6l09Zsbe/YU/7x31617thrTF01FTfKYEaun3PWi
pRktO2WZesu4Xo36qtVXwbAObJWlktjey/bypfNjhK6+UL0rSkiLUShGQ2EWAVNmaphyUPQ/td+c
SgC/Zb97sIu3S5cYIBtBno0sTzcwe63rl1pyReMJLJy9r/tb0j218rPmPSbnZ0EeKXed0jMg2mCm
5oXjrjN2MxLOf/G15z558sVb3VxyhnbpEUN46tKwqkDiwaoMa8vfBMNGtJb4yIPtRHyVd/eZ04vX
XPpwfqfceei/8ll6q2e4oTf8ENAZA2P0YGeTpLsjql5AgXOoWcDyPt/0jLfrYxUhJLoEI2gVu/q1
U68FC1WOMPXbL4jJrF1qOl3mXKRxcLmXMd2wmy14p4ir3ezdaEcsVfau1RDJbOGZUFAqw1YzFlH1
ZowvCmOau6pfItUlaCvE5o41BZaavvD01yBDuvN0tH3C+gDcDrueKRDKT36s5L9dVSI+0GgssmRN
9ucgryYsBd0KWPqkL71peQRnCKgDnOFQUgEDO2wmW6qO5hpAy/zy9/PLT9PPy48tjq795qjyosER
6N1D9UkX7Q4Etk+A6iytC2I7rW/cLopwHYBAr+Lx11puz4AgDSoTCsqQJpzHkjgiJimnicdE32ML
8RSAt3tBdJ+fac97+d9M5wx17qH/dNlohqTrsmrpqmGKYID+bLCMe62S/MGfHLwYGGW4O/J0hrgx
YcMm01dLdcXqrZjTkJh+B/npgNxqS+pLgjr4VYrfdGnVEKw1vWGoVCBtmS8UWG9vObqWeib99Mm6
61ZtvuoCSPpLItA35M95PNQNQWAz9idlF5FzIrdAJZWVHK5HVnP6hq1cYW5LZSfZXYwWmPQaBPDj
pSw4y2+eessDBE1OihS/2vraLv49Z1LPfD/UIy6RGD6rWOOdXJI+3OClkE4VviModiwffih27s5M
d1qId21PpE1DorvHZARP0bowZhspGSEe5TIOZ1Zd5oa8jOaqr15G6xhOJ+z3mfIsxw8vxmL3PLhk
H4e0IVl10MJrJp0b6dxxN4knueR6gnKE0V0ljj5S97JTqyzCbmp3beSzVZ5S5VBW+zo9Lj+E2InJ
z9vrw2HKbIVT8+sfumMGAJNpC6JtWfPmqUvubJ4gnlj1I4le78tc2SXuPQYbRKz77MOiMnMSNxxI
dN/K8U5qdkND+AcYhJ3EFSGxMSNe9NCJdguuP/nAVuEKqc0Myv1ZPKYghtIX1N34XUZtXmehFOzs
kgt6i1pIQHfEFsg2IywUh5Il3sDAdN+h/Na2wHWMBUrwfGt+QtfR776x0PKFGS4QPlMoat/C56QC
lC+/AuMHf+XbqJTTbmHxeUbM5ebON1EA/ri6RdO1MS54aOx/0MxTfyspG6aZgkwy7jqG7rkb6h0Y
5uKpimZKddldOsO2+lmFOF0ZK1QEi2e/INaq1vZHG6zishdYJBA5tCbqYibQ6q4czuBbCB0Y6LPR
BTyuqO+dvNBlYhR3PyKoadx3XLKEaQjUq/Z9dmpmm9n8Iqz5EhydeUf+XlgsJ15TR+T3kR15TiA/
pU7kWsMn/mAsJPwk4fyS42nfZXlnfeurSnkHXeG/OTXY/3/yFgWHm5XZjYEPXbDpl2D1/lyulbpa
bXB+eu2m57fVg0+foW7TcL8iSmg9U2giB3YNwF70TajOETURQdd967LZKpIuDg8Au0S6enzxbc+8
aKZ+6OjOFnxDed++2Ht+MfpXfzOkM0IAeGoQr0VzhS4CNZzI82AvGDbQlbhKfJO+idEaMREbNdq/
2tY3bQ3kAHPYyUHSGZAE750YnPwgSi1gm+LJs4vybBYnEzS9TL+9N5N9oyK93k5vIwpCc5sjEMkO
YK+0gDyte7TotFtWIQ16GsGVVI+RzJb+WU4ORm+3jyr4DJKPT8+i2vvIhfc2fF+MJNPLz/owM/PV
l9E7hcWphIbPYMYxq4vkX4byrIknpTzC6kIc3E5cARP3QLrrxb1uHJwnFbsBWfXhWgk2P4ubKtmp
/l5eQ4HjOs21TVxuOzD1pyJeMVRIeV7iXTJuf9R6TG+5yrx8y/Q2Wo1wH5WHe7FCnrMtSJ3I0drN
81oNlpS8jCfUFYEbyJqMT4MO+duKmaeb4VymHHgIjrgbQv6ssXyGpyvdqhb1l4UZiY/uarLTfFce
9kKGin2nhDujZ7fGIGqtk3sBfGD28Ovf8qed58BZ7fzI5kuJhq0LCxuL/wIbqHq8TCG6O+Czzkyc
kp4KwVaLW25w7s0JRK1zGaNLVJ9k5aCZh0PihMYFHEJYLNT6mFP6+pfFYxbR46/+9aPxK4dbXN4t
+Y7Gr1Lug3JXfnfJo0LGNjwppDDZFRtg/yxKxyQ66NPOkcW9bx50/ZQuCZVDQCPGpzaeeTYay3eo
RgOMWPwmB5OVLK24wY5/X+ED83ZxvVNeo++fAPQsfgJJhJRwA7wKz1IODfvEjwt2y27XxwdwoLKd
pDvsqympBKc8u4zSVU/uSBi0+Jn3Wgip9UZyHSA/deJK77B+GRcxpv85W5+XkqPR1dUVUVio0kJz
CUIUSRp3OmUK1nj5pqRX6Uw55GEOVo7Pn7PLNro8r3n9GawbPYOAJVzo8N80mJI+N5B/uvMtha5T
n6kK7OPkb+jSP6l2hFbzPE8tmsWPS4qO0qv2Ls/MvBufTvK4CaXtC0IexMLyGyRb6ZN3lGGCtMk5
MMKNap0FYzVGUL/mpKmmuCukdMjP6KbLSy1fEi5C+kD5EiuXUrmI/kVCcuDvemVeh7XEf+5HHZ7C
uvNWQP98A27KLGzvocP2y9pprcXprmWXQL4Wwl0Wnu8TQgRrr5KArR8ilxiK6juGAneeIS1MY841
qUSMc0TjbBONjedFas4NdBXlpNV0cIf+PParyADFv5eHI9PjSLpkv6G42ed0OBpPWXYczRPAP7QX
1XoxiTPxLdJecHnY1cILnoro4YMzLC+ahPAc3fRLB7oOjXgyA7kmZQ6WqaeHCKvjJRee9PouxjOQ
q0vPHXQOgZNKImsNVBWSk0ttXZje9vWtU2+ZenOYMX2J/ZcQ2aZ6ghCuNGiNjonKmOlgtId82DcC
1xgZ05vww5CPUvNviKCq+T/QfZaii6ZkmpIOuE/6V9SWZ4pxpgwkFIzDAvVDmK6w4eKE7wZUK+fB
vw79jUmiJLnuM+ZrNqaS76rZbB1kCwt76eUFJ7vOeBZMdUMWKdmlt668v+BDFeqXjOmD7AbC7AYu
u3fD+JD1FwGTkN25rT7b22V9h/yA7MDQ2NXiGkF8wY921/r7AKC6uccyop1a7QTUd3yEDJyJLpib
sqClqSCj5oTrUOT/pSdOOoi4VfnmK/PTlBNP8f1AjcayyTgmHS3BEbIiUK4OHzgE0aHp4UYCtBHf
LCallDZP4ffIxMufhf4x0O49fOEhb33v5ukvqfFSFa+1/xJND3NLEqSocvvfR0S3/hn7R4c10zhK
mV2W10a4t3Ra15K0zw8Ui370WQdfYfB1v1OFxfTq2opSTtgREhOrFMGuinOl2VedPQqLmFGrwUx0
14y7iRb/JIjHBrykCrdhp3TbpN144bZ2MuNkjriabvV4x7RWQmD4jjpTOQ6Hy8ZKLop5yb8CCkAy
L2cSJg4+8TsMiDUyokj6U8TQdf6kW9fOZ+e187zNRLNuLIrdUkyejYp590vZvKmo89V3Kjjl3RI/
IuVd096EY5x86OUb9UjRMD0/iMEvssbJANr42Gi/1dcenuZ5XBDxDwOxzpfVTocooMz5YmSI/PrS
CgSAuGKWLGBUt+DFKTfnGeha7lQXfYZVsYS5otOWN3pyFVhHkJ+tz5xXm+kzQ7wDAS4q08gP4gOg
XlDqZez+bpLhrFZCdNBKxG42mUDUnlQ7YrxMfiNNwlStXtkimeHT/kz6Rf06m/LK5WPDMryGwjQQ
3tQ7rLX5ugA0EQPSsH092HbTLimFv39kUsHU6qrhCi0NF48S/0rCWE1ykbZQ+DBPI+UTsxL4lpCd
EadkcCWvaoz2WbPf75PUtbyHVX/g8BObeTfdEksAtkbeWhyqOEksNFM3Ib2N0ZXhJ0kmP8NPwdx1
F0NZdgmn6MqkQAxYHC109JPGGu/ZEjsL6QdtMxsHc7RkD1F57sdHrD4fTTvgfYwxyniJ25d3u5dt
MGTJm6G8ti1l/6MYnwr/zuTA9JGSd4zT0nMwXQJ9VmENsIWyF4EhFGr/XSfP8nGoz/CVZmmKtOvr
XW9HtmOEaynYTCFGKniIc41EPALiFiyPxdXIr7145QwM/JuGLgUwznQVS8Yp22HYqvlMoSBh2KBU
gRMtrJ4/qWCMkIvkxHlofqOH8nYJkwLVNh2szKTZYZgQOVyyJpqjcpcBL97o4haw8W8DRWF2Vb+Z
zUZ4TkN2kMc6JqicxeBct/BHQeC2k9uoj0SdkdU/4FRAvIqwYcGTtIeL0C4gP0ztnUvxf5/9Svq/
rnV0RVfZ6uiGrKm6whD4z+24MYpTF1S55iJRYfaBCh3MBjJahGimeCHdk+3OjoMq2UOpEIK9sC7F
lfBNRWT1A2SKJBZY6jaREthH+x1IqdxwZaKjnRqVZP+ElLZT5phUr38KvKdQvVsMyx6N9+SvewGR
C6bGS+GTp3bMo0M6ugET+vzQcewdPeMceZdRu03JPUalGj83WF7XNQFu9dtkvRbB65C8DM1Ro48L
wYXdENYY90C/hI1rM+9LmmOH14yEs5UmIxE/6IFtPHW6G9bbs/FtClv9UhDnl+u+tTvxEvc3g3he
Hg3tJY/fpO5d4OrAKLOv4z3Trh/bF1wxAiI6ZeuAzQCZvSaKwP+OIvC0hej2wRxGIMIs3xWV42cO
jgOvYA22nb7DiYV4ZX6gw5KGA3f093YTSCLYb7abUM1/isrQFchJMS8TRqvk0mnnKDpHDd3wkVqk
u0D9+yf66n/8Gv6P/5Wff4qy+r/+k1//youxCv2g+Zdf/tep+MpuTfX11Rzei/+cP/Uff/S//vxL
PvPvf7P73rz/6ReLrAkZXrZf1Xj9qtuk+f43+RrmP/n/+8G/fH3/Lfex+PrbH1jgs2b+2/wwz/74
+4c2n3/7Q5Z4U//HP//9f//g8T3l827hV1W9/2X/lWdf/+PTvt7r5m9/CJL4V5wFIrQmngTRtEzs
B/3Xz4eUvyqiqBuWLMLoMdGV/fGXLK+a4G9/WH+1+J9uqaasUtcafKTO2/kj+l8tWaLkNTVJMSzF
4pP+++v702vw/16Tv2QtYMwwa+q//SFJ6p8fU5P6iC/MVFVZ4zHVVGP++D9V0IbRNr4KCD9TSaCv
zEj+tKxM3UZqzhmvDF23iBM8dOJgoV+vjZAkMqV48UtNhWCRa4s2CGjs1O5jrGtWIy16NS/OwQxF
0CGMqK7WldFbjgQet5IQigh1uhxYpQadR7us0rQl9HdF2SeLVk5k5GlB7HSJn7lJUrI4UthH6I2Y
cIwkoaOE3YefpyLTnj6GKp0+pNzS1mrevVuG+CEotMdjmlWOmCP9kdpyNZhsbNMB/1/kaU9tX0e2
ZNYXPwovYiubTtCppjulcWwLmriTStzvFktA0fNxU6jMJoxSeg5rOH/YFXKPx3AQc/nRiSDGRNOM
6HTkaexswRLTxVRS4VdazCTBSNNwqbRRy7hPyozSCavRtCczYTBuyQH7D3xERuBH1MlaYb37Shg1
dh2A3QDyVbVn0SzU31Mec89L6UjgRpA7eWoFRy2Qi8eoNc2i9OmWx2ZsXkXaI7uZTEQLZuy14UKS
dS+zpaCxlkYu9ycJ6ugvQ5XSCB9N3AXvZW2hAfMD3D1ZNCil3fqJKDmVUROcoQ8kTqrN9FGGXcjC
22zGEU35BAtcG5Jrn+rlLk0QE4aCRH5t5Qn5XS2HRLctXy0wXI+FbvdhJ4RgUmLBaVoy5fwJrUYQ
WUHpirLQWHavjEDAfSIemzbiHRgGpImmmmf5sOKnfsS0ZPrAMFOvW4ShVHxGvtLhVct6nx96WiAz
8ROooKMX2anUyZvEh16pWgPI8bgFdOxbZG2XqfwwUlVBXoOfVTZC7dUSLYWvWmgAliUGe4UQ+JIg
Uj9pLcKT0AOoZsWp8cWz0yzUsiOvQ+XlLVXfwtAkqji0hlpgeCsGMAVp+socWVKVEuiizanjWu49
sqCg+M+EwG2MtLtzAmWkLJsRs1ep9q9j0qM1L1rZtsrRXJiCNj2lGvKjqmTaGAmhthSlkeBUddQg
bRqC+ii9yXRUJfkVGkO6VCOFvc5kimFHhHGvfMSJ2H01OUmOaU1chFR2leJIFZHHocn4ZSwiLjM9
MfrQURPZhy/QijKslcxT7NLzkcsbRrccTELb27I0nVzP03OChjLsYn2vJClwLqXCal5NJrlLw4jA
0tOo/xJf+zX1SuuWnSispLJWPNsXpnGpKUXIArvQ3LCTppsXSLxdRz9w4pAtQVWJPjjhsGeuVfr7
REVE43lFv1cZ7i+M2pdPeoCcSx19idrLwEykQsOuk2aOmVcmxpLRYMIuMnsETsZo/C7arPxKJXV0
pMBrl7rZ9u4kTZkbaYX/MVmeT8kbtm5XQTId9M76VCSxp0qqYgn/ZjaupEom4kW1/Euca2pg92Np
OFEss6iJDLobH+ZkImvEM+vtcO2i8N5l0StQPiepqZpjMzaJz2TQlltk0fo6Ps86z6oKVA4y8XKq
uns0UioGhUd5K7VRDgCmjiPJs5McoZc36iV7z1iVwssYmp9qGUzGKu1a/TKpeU62XNCznMarBAQm
KhNekW7gbWBmhueWqciWzWKQH0SxOKsrDBxBCpqxMDOHj1yB2h2U7EJ7zvaOHXM1oW3o1GFVSHp6
K60+STFjdL8DMRa3bSyOTHFydWDgmCkYd7vUDUYLS1vSiI8shdtpZn0l4PeT9bXSpqkbCoPqTqJc
bnOzGJG/Cf1ZKFPLzbOuC+xG7yfoKFJ+rnVNSEBKhsPR0uqIM24qjRfR5KCrE0n+KDMALIqVZotM
UcJlGA7k5WYFXXeRG07vKd5G6bt0sA1RDGjFVX1TTYp0KlN+2865Bj4Sq27P/ST7PMWRJC+ihFxD
xUwjtykBpoUFke99Xvpnw7DIEjNyC0aPVgTplvfJiL+kswrIrmzPVEkKCtvLzKx2ZbO0QqeYdDyd
eqpeuyLL4AQnCaHRWhDAj/Im/1iZlU7yhZJol0ZGSu6ESsayoDWDyl9UVdF3i86cBpJGugipsGaK
H36MY5KHLIRIXSTvZV74idNzKbti0cWC3VEJgQKpDNdvQOPJSQagMBJ1ViZtVJDIXNWIYKLfbahM
rkezLODu7FLkwNBzMsLV02ZuHoZTV6O77eZk3X5bhLdcLHF/NdvG7NzcT363ICyD4dD6hGPlxU6b
dFBhdOX5w+p1Owep2cnldWq7whay2C6U8EvPJnesG6fsg+fKrF2vCey6fO1Tze3HxhWSjreI6BYK
OXbBmJAHLynv6Ogbgqxwy8eOhykyx486ZpEbNr6FLDZCiJvGXFUKL77mRtydZtE5bVPhsewXBmGe
fc2G2QJ1B1EvI1w0Y4pb6jLCcL4sgqgFnF4JT68WL0bScFs60BTAUsyLjb/YYzqShr09UpRMUmFX
LVMpVWPhABguIQekrlfhVDiFGCySql7KfLNShs8Vk1I8PcXMlcpuciq/c7oyZ5vx1Vu888za6YVs
UQj41OTGSdViSV3kyrCaPDV1snRwqvApqnLdHhXlk6Nik3gxEjzdaWLVyWmfUz9aKappR0bvpCGS
FUlEcjY4Y/s7Fj03lu/m1KzNLNpKUvGra7RbF5SXNPQLuw5FLCPvrTE4NT15XAyOinG0jqjiog9F
HndhRZ0wnsOeWgO1VB1Ytmq8YXhYpIJw8Et9qevTIg8wm5TEgZXiFDDyYtpkWNxkE9q6VJZBNrQn
vUokW+RKMU14vUynzbb9LRBNlqXMi32y53n9q8DiPNA+qrI58v2QWQH7Refdn9UhmJHMkSmdNKv6
3SpGacshZZUbt0jvFYXUkc4Ly49ByFkJyMx4rRIsjFWk8q8MKfU+pY5aSG2VnjWzaS0GZp6+74J7
uMJiG4lsPmXQINNSqSff7ut1ypCF027DqZnZUV8sVVRcVXAvyWlX/Qq+oeW0ugd7Wl63JSDByXLi
DOrF1OKe92XphsDJKZCdVC0vtQjsIMXAISpXn5CTTMguA+/MsZJtXfffK+O9UAlT6GPfFTPuBhnl
dSXc5jNCKqJFBtQxqLV1z/swq1+0XD8GRb3QO8WOCYOP0/KpTZudF/GGDvXnrq2fzaZe1mVqOgVP
ph0QbJbVpQrhIlvI1EVC85WRGt4HvRvzMIle6PSko8qptR1NVhvF72xINnJMMh2Edw8MgMka2XyU
kWqXWmr7qmorEcVBi2JsMpa6wJpzXKa6yWNm2pzlC8krXQl1VATgvMGl2KpotFhYVP5QOUKRfwrm
WU2ROyC3LFUFG1u6FLJtrwUovUqUrJ8h9EUG17m1J4DGa2Nq9MbWUy4AAsVCXqiOTWc9P5ZXU0N+
LFVuzk+oIWQt69GC9hgOW+RgldLuZFMn2y5UNxqOmyKXt4VEIlHykHqywqzIFhs6aw1BVtxBronR
dDF8wbzZmSMPoucGVfFcaoITsezCw+5jwxzxYUYNC3xzoFgbPuJpYIQ/umEbLmuzO1RQh3yZhgdA
pOo/ghhBhzKQtm6cZBaaGr5VX1DPjf/cqdCZ5jCkQ6Iw6oJ4IjaLXsJTqfAdaq+CUpNI0d690CKl
OoUTw/euRy991q9EDeQ30QuFxPiOdZmiC8tYlZ3CUFyN3mpQBTdp7oGlOrGfutmkOCamoLJCsUP0
VmQp9sAFz4nAzB7niWrZQogPTue7qSIdQSm9mTA8k6GEEqV4jq0EYoW07KLaFcqGCtt7UWTrObfy
RRbkWDeCz75NDTtPkEa2LRnqspa6tS6oC1lAKJsIlYoXTCqPnZprnyHmw0TtHd60/TKYFIUdsmY+
1eVApnMp2kqtiRzR+cZM1bdGN/F0TyI1fWVIrjYEzXow0Zv1RUCmSCG9BH4rH7VRu5Zm7LMQ72J7
nHIT6KRnLSep0Rc09jwVvXWe5Fob2S5Yt6lvUVgNNJO54TGRSTzHy5XcnobIOPVcyoeQ7YGTWOVl
mtD98hIJm9oqtVWUwi0OrYp5ZI9dVTS9ZCkH3X3Qe4uHhMI5pJ+BASQT6iQx4UMGwaSLTXgi9zwO
lnmTS2BcslS3rtzwvqfhTGmjw7fCkuDn4Qs0xoNiIkWdBrlYlH0kY3FOl7lZrrMCYoPlVW4tdXep
j9m9lI4vjb9MD0T7FKFvVBLRDmP2Fwn7pQDfv7o2RX/b0AioNYy6GMKyFrhUB04rXQUChSzaX6Nm
wkvV5WhdoC+noDoruXi2rFC4/V/qzqs3bqTb2r+IB0zFcEuyg2TJQbacbghH5pz567+HmjmvW+xG
88jv1YfBYIAxZnZXsWrXDmuvpcoTavem9FCLlOqoLt0mcJUOWjB9tvVUtrwJOuGHqBbGjTr7NjrJ
fcG4VCp5fd8OoB90CREn3FAuMpDPwbgwyMnwZYU+L5zCz05nuo+5+BVIKhSvVg2kW85/K9r0yUyM
b71dfRuE9DudE3GLi/4lRMe2dYMxen3FdRvqHk4z8lHRkgXLAW8b53KEurR/wOkOrgVT/VTz4Gfz
a32EoE3MxaeBu+SoAfKDqcGYWaAjniyGvWTl9y3wxjIJvzTDQHCmx7WT5Qg1dxZxRua/buHa7Obk
MahNANKqcNtCfGjVGj0GDfVwhvOtPN9xlfYStRFzNg6amAjcCoTXoToYRk+LBePcb+YccUdwNPpE
Hgtduw/3g8/VaRF3T2UoEpWdCPJ9Gnwp4IOxrRzqsnBXanP/oZREelTL4UcyAUrzZ/qTPZmMre4p
NNEXHidgzhKZkQZ+lboGeaQk3GZJEuowllxV+V6UDDX7w8c6HY49hf8KMK0YjL0s/Rh7IP61TxWf
hdlIOVutI1U8AGJAsmyAEalOEq+TcMxB48aWAfFtP6Y80bXxoOXS4Ipx/JBP6IOHfXiX2h0KR5kc
72RmWgTESKWaHOQ0+6ACUJK0ZHIKZLFVSThG/3soq1dpZCcAdO3HTBW+17cjeAn9G2muq6JvJMJ3
lFL2bdR9mCV4DCbmpuqqo3VTHK0x+azAwTTWXcuHaee9OnWHyK/cROJnjkkYkB6GDXqhMUj4Vtzl
nfoQ6sa9Vn2qbd9p6s9TPAt46cr3jVRU3iDYPU1zJiYxqxgQaJvIg1PoOO0GPsCoNX/NwlpKCWV+
6OhzF6WOp5tGtm+WnZCLQn+s+BnBjZnG8uM0V98EJwRwk/VNy5ljScOeB7RXHauT3hZh/Skou0Pd
Zq4J55CuouQwh+98ekZB8EUn2uzG2SvS0i3o7ZklioYZ8qJm9zHzs+B+rM2dSbCYy7UngtiwHT/V
4C7tY3NvGabxro2C+X2o08Jq/BpnEJgkaaWJdqtdA8qkidWkuf05DnjyCWw72OFAcUdFt1PCullC
BR0kaRTFo7wf80TNmNIzJCSLevuHlsH3FpiZwoWMWt3a6htQ2jzp6C/1SFvoFDh1DVYWBsFX9Uij
UPpct+KjoJk6wwXXF8d0+GW7jCzsygcVKQx4JUtH3dBneN4yPje7sMSclEEp92Wl1jKLG8bfYyWD
Czu1JSYsSuNHmnXxY1c2tuTUA6ocJyXjf0uypyXY5zPF54aX/TgxTH7Z+hLnLolA0SZNhz6D3RuH
eEQjKRqyqHWu23tOd/OvPUPVKB6rwCbUZVLxxJ41B30gFQm8LhJkqIo7Tv7X6xYufUFB3Vo1LP7B
x3xugVJUZOrgcQrZeDCq4bY2u1+JHW18sC0rq/aSbvZdVwUwDYF7NJhchwWZWuH1lVz6NoISEFIL
sqyo1mqvfOrlcwHEWTZygBP29EEigjSlGQLBcnp13ZZy2RiSULK54FeV1axETI2STCk5Di5xtpd6
o2q7db8H6ueFDz5sP0ifZ0w13M0EGW+vG9+yvRLGi209ygc9OUZ1RwIMld4QO2VLBUnyrhu6+NU4
e/+7yPWsl0gqmgicPp0cTPGZlbJbYPVWZP2VIxF/TK15nerRl7KaqLj80cLTChbBhVPmPn2VDp6o
96TXxwnIWD381Zn5zwrX96tK1VCeteQ4U4qPQnBwBGQd/K2wxv1XW6kuhBonF1mMUdLHzEVmlfg6
0uBCd4fIPmgsbWNFzzFW/3gMoeuWrhq4ZnPtkcMy0fUAELSvfogJM2agKnZBTGhNb6Q53vD/l9zT
qbGVH6573y5yhFVFmX00RJDtAs2K3L/YuZMFrRxUGCi2robpMbFSj/ruzurRDKb3UPyXdlYuSvCm
5CQeRwX2klAq4F9GL3uDuEq5uGE4ImEJJOXsp8nzk2Mwm7U2Z8y7MhbJAIlXvgcKbe96F81nw6kd
1D9dPdg4EVs2V0ePbhk1+IlhAzF8V9ToPeKpG959y8IqCqjnsDNNdGWDViPXRrjw9/UjcNHhneza
6phlcxuOCrsmgWSNitkJuK2tIntt8jee9cTQ6qxFRkODgClEtbFTV45auJ2gI4xJa50Rqbnrq7q4
aybPuqxbhmKs1QVpcuhFnWWUfFPyZH18Pafy++smLm2coSCxrCqmqipLg/zU6wyqUvh9WRwTubwt
Q/9tptm/pSi4iWrr43VLl54KSNk02aBHDiHQaudUTaiyQvSnJsyYUzd0pyoz3MosN77QRTsavC7o
iHNQ16QuBVFu1U4FtTx0zuo2ZQiqJbPtGjveGFG59HmMP5bW6k1WIvSELs6xi6u7ggkce2w//cWe
6Qo8hrah2vIaDjsVUSDUqoRv3x6pqAnJM5piX5WG8hcewDAVev3QJuqasXrHpzAPA164o0Hhj8TT
/DAF1RaMk5P0B9r7z7NjWpZpG5bGP9fBV1dmSiW1JfAB644yYMK8nzRvLOPStz+1sXJkVDpTzkR5
HMF9G4n8bp7ErWmG3su/yqmV1Z1JKmogHcLfVEJM0AlkU2nAOKLIP1+3c+luntpZOTUpDqJy6JDd
CppPbVEzodW/KrLuvU4d+S8s2arKUC9itoxcPfcC+gLJrovqmOUzVCrjJ1Nr+12spb/9JWq9buvi
N/pjS6z4OfFD+SDBchhN5W+rJcTxO8Wt5KTe+EqXbqdlWooGvsY09PWa5nai6ATcsq76h2ieflkD
kpbXl7JhYr2UpiF/mJATTbSIhlfLtE8eQIVz3cil/TpZh1gnLYWSy3qWH2d6XkPnf9UC6MW6/Od1
K1tLWd2cxPCrYkQDCN+CGpBEK8jU+o3UeGslq3sTKVpfWwsPVGV9ASTFcFL7AzDB/i9WYinC4NMr
wLBWeVeTl9WoLnzjqnFvMvJiKNUGxcXFdVhgrGTZtJWzkobIiwpMSgHrDwBuA3RLp9Lhsct04/4/
/dS1ywQaZuqkq7JhrN1/2gVjl9k5o7Cvx8LYMRM7v5Oze4SJ6jx6N0hgScuF+qdxBpK8ylRoH0AZ
VTXvLKqC5rjx/S6mtKe/Z5VW6mVoCQk2nmbXe5RUAvmrlR8k66har3Iv3JsuYq10kqLSAUK7YXxF
K/LP+3FqfOWjKLb5Y8YJlecmezfq0JLJEUI3uq/9mtoYIclGtRqnHJHQ8+QokQPH1P2qcvo27xX6
hXSaIBrRZsTe8rFgqrSZs++V0vYVkr0UJL0kCZPCbQe1fei0mMJ35cfarpJp65sB87x9L/LHmhTV
2tVZau6iroQtttL1BFR92hu/6T+ZTE5PLfoERQZniVpR/75+us/OnqIInQeUEgb0xmcDMloy9gaA
geNg5LYXhvUu0yV6h1n7F3YENMoWlSVNO3sRZt9Isthi7rqSFbrBomdKeJ6dEgz+9QUpi/96dshZ
kTAWtkgV0DEi2s/fntRqpNgGaA+l3mzD4mY6/qR6vcU4ZX3bG51jSjVtCn1XTdNLw4XFtKkpGvzA
8jJu9Nx0nvtCnnzlaHSTiUShxZTtkNifAkPJHq+v8uwpf7LEDZYVQz+fYNFm2mqiQh9SgOgZ3iRF
4LYtXZWt9OQpXj/bTVszBZgqTeXv50uy9EYMhU6heJGXQ+D91najO/MQB1xJa3d9Uef+aVmVbSqW
gSeUWddzY72sz/YcIsm0B6ofOfWHFhDaTwjJjia8k3ZyM+Y7ZCu8AEXB66Yv7ueJ5dVzNZeyqcHu
fIyUKXYNzf9maUrtaDkjQA2sfdeNLSdwtadkLBY5OQeUp3h1TFL6/v1M8X0ET7IzEv9LFeJXCkWD
lS0BnU6Vb2tnz55jhdk4BD/hrl7qAOskppoaXw74jBYAq1DQ6SmoWH/o0KyJ5fdMYNHtmEpg7LUT
9z+ZbI2Q67i+6As7bJikhMTL0DidORo/sEHfWdpxBtjZyC664Dn0S+nL7wWAaa69DJ5attbHtR7L
CUyoOAo7nm4sm9GkSWriT3FhqLLby+PWLJm6PFHPviXtiKfZQhj8dCGvr7yWDFNRoUbR7PyDGrhV
jQawiwLa3qKh5wSjVz0M9+n78D3jWfF9jV4O4zJ7lO6c2R1ueIxfyYy5e/FGJKls/a7lc5yUfXJN
nvO2opPsIZbe3FQfy8/a5+AI++9tdk9b6RHdoIXC/Tg4W1Hsuc9Y7cnKAwspnFvAHk+VagvqLO5v
xP2VYIrsXfEYQSF2/WwtF+bsI2gU4iEJA4qkrQz2Zduaul0goCp98U1r8sqQjl2tDtr+vzO0Clj8
ZgLT3pNBqQmKRkP3MIxQOev+1ue7vCDKQppJW8GUlz8/+XojeFOwwuWxQC9Zn+SPjTUDfiuOL14N
d4RLaQiqQda6HJQLs25mozr67XcDHRHzez98uW7hzO3INhOWlqxRTeX1WDt0xSebCrAgsmC6NWK7
ROqtS7bKjRd2y1C47Lqqy7qprHfLt7PSTMoGepP0NlCa7xbER1Vq7K6vZcvK6kbFgW74FtNmYQ2R
zOy/s03rU2aWL8+cDcAxQlUpbdHlXH35vO7B/9bN0fcZ1gyLuEuc0edN8qegK6EFSauNu3Pml/lE
1OssjShikQ9fhcEUOnW5hKQzqms3hmA4zIChlPrb0hge/2IDLSzw4gn1zDdnci9mO+wQZkZ9ptEy
JgWH0II8SJJe+ql47Z5UrXnr0GxYp2xWnKW6Ab0iuPpiP/VQSHd14wm73ygNnnu6laGVP5AskHp6
i9D0AVm2fXHIC298ZzgotewG6H0ceaPsfV7Np5xi6/JS2qRSqJkrTxdoqi+lqImBnfKKh+RVd4j3
0PR5liP7jCBGXvXS86golsydsuDOsYW2bh8omZ/aYe4fNb3/UnZMlNf64IgWsKshhxvl6bOjuLK1
CsJCkPmzAjdpGn+t5/dm+xsVGbSJrY1Y7+wiY4bKNBVQjj5Z9+rE829GadJhqc5+RSlMXz5850G4
YeRSLIsVJNa5UwR66yAvatuuiiHJDCpXdplp/1m9Sz1p1ztBRHrlabcg+o8tco3uuOF0Lx2SZ6ZX
nkpV7EpR4LxAFla/nW9gvT7Q+taAYromEkWRB4b15/W7fZ7Ks6EqvMbEQkvlf33lOmMM407j26FS
WDjVa6oy99Gt/ra/7T4PnnlbvGXM9Je1FeYsR+LZy68wO6cw60b7kSrzepJ/HoyaigpFGUZV3R5l
5X12DzHpR9/R26N8bDZug7KcjWv2lgfv5GGOQl+PRuwlH+MP4U8A59ox3stfpMQJmeCyDyZSIPYN
IBp0Nl7nlfPiSGdZrzA0ijcqAae8OrtplYCUU8ubiDm2skLwe/5gWcbGk7AsYr1IaBllg0FC0zor
EwkpF6KGs6oB8BvCJA3N/sZpWbLGtQV4ri2SZSpR5/ENiZ4xQztlvjcOYLSPkpu+ajxqKLv6IHli
Yz0X3LSKZM8fc6sL0aQ9CQnmFq+JTgGdIif56t8wZ7YfD/Wwa14aWPGVhEzSbEDobZPwPD8latBN
9TgWN77eMG/tx4z5OJo8ItkRm1s34NJW8hzAaCG4B/+wnp2cyMocJ7MJy5vxRwDH6/QY3Pr7GGbQ
XX8AMcYpvP7pLp2NU3OrrdQV0StJUN6Ydp7egZ1kKEJq/Y/XjSz/k/XxODWyeuXywjDaiDWZXVPC
TFN9V0XzZgT45QyD/em6rfPXgAKeArcwcSM1jjV6ISv8Im7y5mbUEcub3vrSt2DyNx6DS+vh/TSJ
5OE7xTs+Pw+k5H1FknLTyZkzGznMX7FjhreV/uJ+FQfv1NDiLk8Pg7BDXrzmxoAtuh4dUHyovWz0
Dy68bBhRTdnWCU+1syqXDMZ1aqv2pt8bh2lnuDXz+27lomm1b7zJA9B+m34F5rt10i/u4ond5c9P
FhdVhN/LLvr31WvpU/KugWnwsT7+yOAA3U03KVK9DbHDRiz59HHWhxGiGF2TyZMUDvhzsxDzGzRJ
oY08wONqONbv+a7+AvzKSVxYyz70rrwvH8BO+5+hbTxar6PvLz2ggooGQaxN3WaJWZ7bj8ZcDZp4
uBltuftadYz9d4EOE23uv7x4giU8Ms+pRntYX107nxq1ncyQmAAHzpIpYdRheMNY6hcF4dPri3ra
tee7ytAa/RSDgpCyhLPPVwXPtyHsdOSphAAMKKe8E6UX7DJi2cGTdRcEuydurhs9P0DYZJoOvIBl
AHRdXOnJAZp8nqMqH29E1ulO6vs/rGn4LoYGLQ4A/tdtnbuVxZZl6Cp1KGqZq/Xl/tiMVTnetJPm
tXW8N+pwH2rZ/rqVyyv6Y2V133tdGUQejTehpJgetx1+kgkq28zKnK4INy7gxSWxe7gxyupnsUeu
jmldzCg0GBRiJf9NL4w7Wcwfry/popUFbSELziE8Bs8/0lyOQ56iVTQzlKPGv8Icmac43VjKBR9G
/dVSCNAJPigWrqykkRZqEoR08iH6phQOpG23lLYf0k/NPicduNXv6q/5vfVa2vhg588nxU+hG+RS
pqmfXeZy1NpMdBYyBfWDPYPOl2prfPnRw4bFe8YOUmhdXeOirUmiIPHUJH1RfNTytnNq5jS++Ikx
/XOPX8TacR+ht9kUv9vnFB3PqT7+v+P2oIJwcnAX7pBn3B73xfwt+x5V3a9TZo+n/+gfZg9d/h8L
+DSIIZJAKGf/EHtoUH4o/AEpPPEaM1Qckn95PRY6EB0aEJlMhghf0zV+xL/MHpJq/A9uixcewrKF
DuRl1B7PXQcpBJ1s1WYinsocSlXrU6LkIhFikCRH+PMxpfPYNNDbFqkbt/pGOPz80J+bYk2nfpdS
lyQmCVPxpKQMP6L0ao3zVmq2HOs/L8o/VihimZoKBJUrvfK4ftjlRVsyyVDGE1Lz7c8O2Dc5IyMU
DDtPw40eS++Nrv3SyzYk5ZknFUz6SnRbE6k9qigjlx3yaX7/7eRcvP3nF5wC+C+tfnlTDQI/oDDr
coPfGKUU+T4cTsikpK36JjGGw3UTK3G8/137f2ycAUe6JFTmCBtLuX8GHB7v22Oztw/FHu2mjarX
xoLWABLdyluR2kw7ZFGP66zq+8I3P2+saEHtnH9NGoFcB6pPT4n4yVtdTJRZbSYfnFElwrQ7NwAb
JaHlAi2CHudeoVv7Vj2k0s/rhi8v7j9216hwO0inqVOwq2oSImj228zINk7q8xfufz/WHxOrg0ot
XlKmCRNmwtw8kwNJgxbAaG48NasQ69zOKjio1a4Z2wI7cHjucq+pGApEYGYXFx46LV7goqSEqDAs
+M3GC7TqPv1rGmCBSQIMO9E6qUqsCgxjSgtsJPBxmPxyGjfjLTr6nvIa6vcWYdwbyGTcnrlDRuk2
VZsv7vHJD1g+88nxEUNdJHLIDxje5XfGYbwr3zBE5lhv5LfD3rxt3ejNFqBkc9GrmKLt61Yq8qXv
h8Aqmkm3odvAd5gj/dQ6oxsDt34IdwBqqAZsJkcXz+3Jghd3f7LgQWkYV0wwDu+H133UXeMX+VG8
Z/Dy0Nyo0S7Z+7vrV2VVZzz/yqtAI81nASsFHndwkZV/Bf+NK7nRod7Zh2pfHoI3W6tc5WLnFlcv
STXHWZNErDK8yVAoccoSUeHkHf1MF07snY8mZr9TqLi2O3gXoHl3pc1mo3LRNSFCqloQYtGsWSVk
raROvhUZHO5J+aQoEuy8sD7qsDEU2rw3a7OA1sH+NFq2NwpjI3G6+J0Fb5wKhSnNtZXzSHI+clKi
hBkG2TGnuGyOW/3bLRNrvxEKv4oJjx0lK/aqwuSAshEQXHqqdU1VbdskHJaN1U1hjm7M0n5Gusr/
Zraqo7R3hvXO6o6z/7Le4D8nhkxMJuQGlXMGfOgVte27HFPCgo++fd/2kWuMGy/iqsB4ZmWN3M6k
OTDtFCuQIPuOupuPtpv+Ng/w0dzCcLDd3l8+8/p5PFmWvToGtl1LsZ9gENFzz/gYe4iMAMtBhOj7
pl9bzvM1W6vzMOVN30gRtkoGvqZdszMd+WP1FcacveUNexiqysjNP0IoMHm1G8FIed3PXPLlp2td
pe348ZG5VOwr2q95UfDL33fEkS83Aupo0YegIS6ve+FlYSmhbMG02aDLGfxmrr+F4O26jUsX69TG
yntZUT4DZ4dHpioTzzceBQoH1y1culinFlauyWz9uTUNLNR14Irkla8c+qzyTNO+kcVG0HlxNRTV
kXCCvxOI2PMXxyhNxsjbhjOfvR6Mx960NxZzKUMhQ/qPgdV2hbHWS1rKJ5FK+ZH5c/iw2vLVnPY7
eQgfr2/cxcf71Nhq53rV8ilrY8x4LO9iqDlSRuUcebc8KsEBqrzwI5P8MFLs83vUWD5dN7+xl/ry
5Jy83nPQhVahsZdl9S5XEsgL/ksDK39hzJEq2sVArDC6bD8aYGr/uyWoz5fgT5ViTR0WGAdfHHoQ
FBsWLnrZk2/0RFV5skuFUar1KDCR3kRHAsqv4Rv/zvxa3Gm7EoIFV/lyfUnLAVs7vlN7y1c7sVeZ
YZFlNvbsEHapbDr0tg/FUev0ANh8qXVUfN91kxeDdmanVHPBy6jkjc9tKtUklxEQVqffW7eGW76f
v5etY32od/MOJpdhl7ros280dZ5mQc9WemJ1FT0mSpsbU4XV+GbaEbbCUujYew2tZKco94h+LHwX
+3FX7SE/Dp3Ek613tMzteJdtzZ9fjPFOd2DlV4TRdJ29HKQlqrQ+dpQAHeuW4BL+p84DVn0jub2r
7kltg7v+3kAebPt9vfTmLU8B9RHgFmel4lwP1Nqe4a4zSjc4dgffs2tXyRzjgzY7cHp3wY5upZvS
7IW7GL4BlIjb4S8evtMfsTp/iS7qIBkXAj0JdYjx54BWshnEG0fu0vN6amV14qhahFamLFbGypH8
0usb30FW6vrBXlshWKUoIy+lGWqSZ5NnWiemRlPi0YlDmHnyIHs0lPBRmNaWH1qOx+lRXhtavRpN
bmSW72NIjNCMNYHbWN1dP8UOQGZXNfON3Tu7sE/2wHtbAqDbOT8unYOhmXouivXVth2jcuu3yav5
KL/138uFY0PN8dN/Fd7qD9f38yz5erKLugWHlAnIM+RDmXZ5WcRwQWrOsCMdcP3kbbivaKKj5Pxr
QmnnhSBpmtl8Q0Hrj96JTPlxHbb3c6LAiigNTi/1bxi7vPMTS3NDAXd6A8fQ9QWun8QnY5TLKJyy
wDNHmBeR1BiLsSSX31vhUj1sYCa9buTSqQQgZsgL0cU5ur3WlKrOFRtEUy4+wFB5q0Gv1mQbOdsl
K5hgNJ76LbjkVWyRR4qVyqo1QJlQO2qfet1QuYaRvnv5Yk7MmOsgYmzqNKpZDPK3KrQztTyCR97q
LqwfxeW7nFpZRRJjVIpYi7Ay1p+T5qOENqINCUmgPgQRjEpbMfM6CHwyxwgME8WcvLPqKeMHflB0
MNxKEFkleKlxNt70aXGoi3HjMFw6cQyGAAZY2rxnqaLImhQWhh7hSMtyVNjMdM32Xv6JTkys80QY
jo3BkDFhS/oxRMXBqCBHDvfXrWwsZJ0cDn0cdGbboXBmmfcqeg2dkL5dN3FWBFm+y+lK1OdxSsBI
UVr3rAR6moPe9V9nOX9Tq8WhbIy9leB3jbb5YQ7lTVsWG8YvnYlT26uEcO4MCBYF6/OV24SDLmm1
C1TQybV+YycvenebPg1QBzhezqYW6iqHmdJnNsx/FBCq7XU3OyIE6Q6EAD+MH82H6k2wtz9c39zL
3++P0dUTZtQil+Ksxeho7wJENPstgNIKrvfkyvVlRp+32OBhXrenu0GMmVmnzLy9az3tc/q2cXK6
hCGkVo71M7lDLnJGdc2xFFfPNp7MC8t7Znt1dDor0ucxX2wzo5uP34ppK3C69NmemVidENXO1JoZ
utFRD9FrZjDa/ZLH2a7/fvxtIcPzDnGE9y+DF5zv6bLuk3RB6ejCGxlGYyVxQ32CUe8Begd3kjfe
/osbiDME1MZA3RmBkhr5sh9ahDidlntIylLV2PhElzfwxMRyBU/Wok7RDFUAJlpv3udvo1fhj3Tv
e/lx2E9e9kP5NbzagjZeimiY1vuzrFXgn4gy8pswGR1dfBad+a0N6l+jpN7D5YhmEtraEPOEvtNr
DdOr+aEwHgc09mp1Cz1+eXvBBxg6f9lPaejJ2mPJrLOpYO2K/cMmPk37jVh4nVzgO1noHwOrgyK1
c9kb02Kgld74EoSu/QgDUXRTyI2ntbU3tL8tfWvE7dKymL4EpEsxjaRmFYX4SZsmbacMzhBSsYM3
1R9fmkqQLJvUa8A8L8OkZ4FOGTaJ1Zf0dwDVMawQMCfbmRCrizzcOKBni8HSAu5nQkYHT7euwXdx
0KeMe6OV0GWqO6tUICPf+nDdD58/cgtmdAEGok9+YZrMtP18MqxCOEOiv49hglWr372slvBeGc44
aLthGpw0tt5GoeZt2F5c1LM8BttglFCsXZg6zmhHFOj44inNsK2D4tZ3wc7y6skbfljOwtoT7IuN
EtFZYAfCTGbkxKC7AMveekRQDnLNDuJKOGH8LRJfTem+Cn9NgQkLPbNOW/RbZ3cAG9C/8RVZGqNb
Kw+t64zqQTOvwYEVl/soGGCazxovN/zHLgBF3ce5M0UlY6ai2koRVyhuPDWQA9DTJvQx1HrP4Mfz
TI8mK6HybOCfV0bJQ3Bkb9J/gHjjdmFhrKxwJxkLi2J7yGEiy83Jg5a3NQvYFuv93NTwkPe7LIA+
c+tonyWwTz+Ojjdz+owWrlFq0mTBqJmNllOFWngrlyV659KsHiu99vfWGPQHkKbd7vpxOwupVHAg
EANx3JiLODttiRbPgY4uiZO0xU9V9m9zvbxFK7lxRhhw3evGzvKhxRhKMvD/QakAqvL541LWWtkz
IW7Cqa4gNdYwumJkiXbM5kHZuMIXNhNU77KXIHzNM6yqZWVBMoemyVx9OIa3cdVNu0hPU2pXZQ89
aGcUKoyuRH8bM75nkAzOGPh87u8yHSqYrH++yD622rSE3BQptBgNKjspUdZNx7h6sDXkTyjCSnNP
iy2DJtvKIQxwmzGJ6J8YUlK6YhZwigtrFvJGSPuEYHjmWBZ8DGyFy3QsjG1r4E9XQ/xoKRnap3Y8
errUM52nfPDDeHSjEn54TTRQus+qW+mQ6iaK+QZFllsoiN0GWfccwnalMtGAT8yvfSS5YRp8NqGC
Dfp53CgBnB/K5790FQe3hh1HYuaXNjDLLbSDTF4cyrn0Wop+14/kZVO898B8cYDrsTsxwIU9xZgK
VGncjfF8EL58RC6mdCaxxfdx7vv4BIylLQUB4u/1+dfTKZO6GDxLB+rI1cM024fTdKtVPkoMUr+P
Q9hls1E6FMPWyOe5abgjTbEgmSlqnrWPGRFHQWiUBQcvfDMYYe9KorrLVbHv5fhTVVSvpqp+g2bS
++v7e55wUKeybAFNE3AehktW0UcH2o0TNgknr2IvbrqvzLc9iGF8nUJlbXUyvOP2q64RTmP+zK3m
Q59x/qO6+jH349sOx6SYG0Mo559ch23FgBKPQAKugVW4CfUuzNUdvyi0v/YQf2t6hG5v6mbDFi3E
WbCCu1vAftQ/bfrQ65d1hn2xRAgFauPkUyl9jrZ4nc7//xSWqJKBJVwC6DXyTdPCpNf8THcMH6if
k1Va190oSvwXr8RzQ6vMDWr03lcmUkTC8tCzu+l1Nw6PaiFihCbljSfp/JXAmCCMtBktIxZfnZgh
mdIeXRId6SaRvpoV5FZbeExQFtaLrWDrfAepgBOWI3AFQBzmwOfOugtrJF4GujnxzfBxIVcNverR
934IOupC/z/M55+/S4ZG7EpZ0zJ4dK1V+FOLvoxLuVQdydDdqi0BtY0hYLoBxWGpKjwdoqyNV/cs
vnvy+xbgUhXkPVWu52sEx5bD4EzEVUb2a1H2b0tZk51eKe9EbvwK0UrPmnoLGHF+yXDhsHooBqjn
5cl5brSPLGOUQ/yqOZUDM3nVTs9rLwx6mHVm9SaskgPM1g9xou9KXem8FEUfnVCgz3PoGkiFehtx
V739dN0dnZ8tQGmQSFNY5trwwZ//rCny61Hp+FnZQu0eyNK+yPxyr6h+s8F7c55Js+1UWhhOp8xC
M2kVB1gd5N9GiSkPp4uZW80bjwnMRsFPlGNaBh3KX5uQjYvrOzG6fJaTFLaKJp6uFKP+V+UzUr7/
YqNk24lRfnfb/wssarn867jidKGrPRVzWkSjis3WWwAi1ECCXeIOe32P9E+42yoXXDpZglCFyRhk
9M4qc6YYhT0uJ0tu1Ac9yCuX0Y7Is7JRg8rEmPbXT8xZW5JcAW6aP/ZWwcgAgWGrw8IEui98G8zU
ofdF6frjUVumTqUdXeEdrDhjAU+NJwzHpD847/J3222Y80LJ00+BxZ8LxfrXoaUSMXbeRunyU/xD
2+3yfX+kbOf037q31VvmoG62NvvcPy6L/2NxdZ6MPlNbuAfY7DJ1FLxVVb+/vr8XAoTnJlbHJ42b
QGozTACos14jBIlespPsmJh20coQk9v+nuk/I8G7+y8tr74s0kFdXVdYXsZDQx/a/XeLXURMbrXf
mrYvNfCik5M/bgGbtnZ19cLBjT5BQoZH1rPei2mdUDDZeNkumQAQpBBxLU/oej7ab2DqlhZH0EXo
q+XhyKCygujzxhZeuvunZpafceJvGEuWtWK5jOrBf6fuolvDG2+Z41rwYJsAzOUkrB0NoSTvpiUv
JbrVmxJSaIU6jG0LuszpB4FOz32JDJXw74xZbEAjLnnSU2OrlclVDynrhDEURJPpbRL9ooCyUcw6
c2WU4KkwLVAnReOSLb/hZPfMLhWtktAfHMiKX7dx4v/wxajdCHVWboPZ9LdgYmeLejKI52S+BGav
dYkhIK3UJujJkNHsYQlAvLqBfPjFucbKymrrlDCzs6bEin6obxAzOmgHfV8fNh+75Xs/Ow8rO6vt
y2QxRdWAHXDXkaN5M88rddRbdb9wheXuFunA2Z1a2Vs5w04fkqpe7ClW+0qaEccKJm/jQp0Fa4uN
RYSBwgElmaeo4uRIEDAGCCJiI/jY7ZCDzFzFi2hhSB9F6U4/izsk446+q/ysN4OHi4eDLJiHhYzi
LO6muztB325wODRpfozsMHsV6F0Zu1qZIs15faEX9xLCNzhhbAjf1qlw0PlTP0VQigw5eiH+ByTO
Ni7XatSP3WMrF25NgWAIEf7aBRqShGxgTEb9RG7mVN/mG1RDXqXf9XxvvFfc7sZ/xfhT4Glf/Jc2
KjFNcXOZ26V7fUaekufJOMgGNeKp09XoRrSgMiULep99klEdddA6ibZI5S/sKHkmhXFUJxmiXCeb
TP5lfqJypwe9DjxVpPrBHqbs5vp3u3BIKG4RfjCpucT1q4SpkXNpTiJ1ICCQ4FyyH4xohm4xf7xu
5tJiqJFQsjAXUet1zjLPKoqhSE844DS+9UP2hlyj3jggF67aoifDuDEQ8fM8s28mvl9BdpIzqcWc
kRJnjjb0MrrywlpE2ibgDbVV9G+UvIyTDeuXNpLckxLl8jeiac99v0gZ35WCFDWhanLmua0/NHPr
32ciibfKEOchFlOnZDxohnMZuNurhzMK0jCAyBVBRXJAZ/Z0poLmY/2JZ+1u8OzfKsA+//W4VW6/
sERBp5kmiv3/SLuyJTt1IPlFimBfXlnPvvTufiF6M0ggBAix6Osnj5982zeuY2Ze7bbVgFSqysrK
ROX5R6Y+hTAlG9QEv7lJpEbfp4vvxvb0t5neP9ICPB3meVFk4U77UwpGtOZqWz2WCTDQKxroHJJ3
mOpGWD3R9H9d2H5b7bZzfwvQwEgnwKFYbcqGgxXXG3XlOwiZpOrFjC2IILRX/tcRo+/H4TaziYF5
EzqDUDn8Y6i8poZ01gkkGAKyfeC9G/L5v8/b90/1fQHrn09VEOjSGia4l3BGj2DupDG0pZ2/lMTf
P9T3Rb5tQ6JgzdzXWCQYPpj96Cxn0PkPbD32bfiXpf72wr5/JQPjgvy2lIKAw4I+lq/+Ni3zt1d2
+/vfNgJxgNnMLr7JPD8y8aL8xxIW7v/9Wf64w76/sm8px2x2s7EwPAeBoMfJi+FgW9fptBmjXzMm
6fzc31tZk/590uRvb/D2MX97PIb+6yhvW84fzZgGZSTU/zLDvj0bLrrbPDRUeP5Qjmpcs/EgYQPu
OxqtPRqrTgAzONn+ZSv8UTV/X+dbmddPC1CRG5t7hiCXFYNK+w6z3NiL6gcPaWmTO//PB/sW2kul
GocVWNAbENq5nQV2g6A0/iWF+gNh+vZgvxo+v32iqTGJMZYYXSjfoIGVGE8u/CjTW7YI7kl/7B+Q
Bv81FP3bIf7tq/2CS35bVJlklNBaxLyMJU6BL1IfDnw97Myrqof3qEz/+wT82zb8fblvgYl1dChm
C8vReoTp+mkM27+9xhs98vcy4tdrhPIJuiIQkAU74587PagWdw5a7HS2LfI2WzZm3m/H/O/4zb8+
y28LfTvMjahEIwYsNJVGhusMduR/I2L8y9cJfynPgZAMjtf3aaamqmjhrgKuYOXL5PHIsO7hXBLB
aT2i48///jT/EgD/sda3c+V6ymmt9rYWf7baN6d78Iu/fpzbO/n2cf6xyLezhC6BtQAXL37xkUSq
QcSTcXO+ifA02IJRGbO0hK7d/+fRIFX2zy3hNeWMKgyr+n4djQG86XEtTjCQ/+9l/mVD/PZw6M3+
cxlT96jHOyyzWBe/fukwFP3fC/z324OQ0T8XKGHpyG0fC9DFj8OmgT06hKcDGDOUVv7fS/33brCN
b5d7sC56pBJLDcPVoLDMDDaz9bcZkX+b1goDVHPQzwBR9w9Vcgz/876D3HoUHOdUJ2HWJHxO2ykr
c3M3vMG7NZ7h5A6lt03zSv7SOPxeMCBQ/GPx2+f8LfTB39o1hxCLL/YTL+9NF2mFeS7svJVHhUz+
//BCocR3a9ZDt/I7U3Mqnc4DtFZEYLDHImiiqXoh6i/l3B+lwa9n+m2VbztkcmvRoWFQRO2hGlO7
SsYLcowiuY3Lw1LF1LF+Gnb9/d9Hbf7gI/xaGi3pW4nnm3/0pcqgcKDXz4rINKOmSiDdm6I66Yaj
mcCSG6AR9e5sTNDPZdq8LRiC+juiCGbG9zMI1+UwDKG5+0t46A8ZPZcypid/LnE8qrJ9W7yAwMzZ
7oP5vhGyQAy1fRKG6Rr0pt1FYzVXbcb6uizycALVKB6aCmOD3dR2XuxCKNpKLYejT8DqukNTGTRp
mQ8WmmUxurPtuGuI7+kHcEeKF8KFxDDZ2lX8geDw2OkITMSA4byEtQR8OJi0BlivqgJSyhW0ZqgT
dUE3DXYyeS6z3qAuo8ydYevRharQynWQ9PPAJygZmd0qPgqnsiTSECJz6c3znNrwZqqjoWEkvCyd
T+cuCiG4V2WT9uw67qzRB/lJwhA9wmgYgXwBBUGBFG1o5zNEI7cEskJlPC/LFSJGLz1B4RwK9wyd
zilfTdhuk7YJDmE7e/HE6084So+p4rWRCTBw4ESPOe9ZezI2l+llbPw+KgfyHMK73QQHIWot66t2
p22n28fGtHJAEFsURZeBynPlwurJZfMrQIMEZsN5HayPMBvar6pKQBrIi8K/GiSMa7ved651aLGR
V+d5CB/pxDDDZR54PcYlmRI4a6AlH74peM63pM0tXmfzCtm8Kpfufc3evZ5cb/7zHXuqfHgBwise
5XMfuXQCcRnkd4ovF2lF9oP10HbWkXvjdqbwBYGfN1X9VlXR2p7gU4X/c427OtxADqzsFrRdIa25
vBXhtQ/vgopitC0OyZNZLBHQIds9mUYGsibOxNa09qEf23004kz2V+If+vkD/gERmdNSbrX/MI6v
jjVF7ZIvdeIMx5bni3qnjYrg6VyvP8ceIpSdmaygc5Em0WsRN3qN1ymoIrPeOu2xGR6HuoohTQWq
I4brDPhdm08FiEil/1g7G8860EnG0jnMwZtDLxotPe3uimWvdU7YFuSMG1fPRzPVM/ehs3E16Htc
bvSsowJ+9kxHuvxhuDCUhjl5MexWf1OrKmPBvgiPnddubPM8qi4jWsAeBPqca2xU+3DJXczXNTBl
tseEGGcxV9ta/piKO2Z08WKAQ1ao/VIcgkHlRj/G3vRSLD+9DjUlTA5YDMf0sdrwYKsE2OyWwA/E
Y3BQ/jtXR+JDCbdaEMizRb6TUaQ3j+N1OXkF3Ls9mHHRvWVh/vESkD52xUdX7aGJUKC6N999uTMg
KQAF/SYvcdk0uxX56VhlhdwSdpZLRqx9q/A31mXgB1HcUR5zdlmn14n/ZE4uLdi1m5CK/ZzZa6lf
vOl+WT/NIZ6DPpqLp2BgUQBvZyXfXAd+ATclF61TVz74mEAcmiNctaAq8miKrYBjMw7RWhsR3Jvx
xmHhoq0I0GrES8jio4+OmNoHGFI009rw445cbbtOcKxh9475UjiHax8kGEPKw0pz2sIJ6BHgW8Sb
WLbwIU89ltgLRjJdP67kfTn+gA/4jEDkVllpIdycfPnaDl+Gu+NrEOsy4gxtwvpiWCfH2pvgUePN
FxR3yxTrLvetxyWk2J27sd+3K5hwhRl5rogVROwQBt0L/Fljr+6iYbqbSZB0nh1Le4VezZvVXtV0
GiAoDDNkKTOKBNCdjv0UOUWRcyuB4QucmTczPYvm3FifTJ/HJnX8iOKl3BzirfFESIYDYxUP2vi5
GGVcqncf6bh8n+WRVI9keLCWA2fZbGxs99BVkIvKAyM2exr5/caqjpTmZDxU4sEOWAzAJhL14ZZg
h5gNae3Xpd178J0fc19mvshYm48lFqcPyI0EO3lNTEGps71rNdp3g9nEesw54rbajOWJdfgAJj3B
8FsVsFAP5WmGh6Lz7PV3CCsNOHDTkPfj+2INsDF/hybTV+elPtQRdHAaIcsU9iwyEUp4F8Zd+ao6
mcAjflcuUFHiF69kOXrk6SDfG+/TFXXMtZX6jOcubOhCiC9ar+gQxbbxWN9YiqWISw5D8arPTHn0
B/iUsyfof1fFPdrCSLT8tDRh6Q6t4OK4em7e2gMIs2XMB6hOBwK2jH6ysiaRIYJmzePB42nrHWb4
wCPk0XpOWtFEAZI22W/XAG68yxKtzYnAKQM5a1MBfGg0bEq8U2mcmOT33IY0/mjXl7Z4Mku2J2WQ
cLyvuWap9qwYQFbqmCKuvBeoCFwhW74j6xqjKYUw5Q+xb7t3s34CDglaSpOxGcjnouKCwyZ+eVHG
Gt/YrxMimmNvg+V50AgHVvOkyR1bntswgIIrTT3/ZBVvjt3EIJK+hOWnLLasH599sV+a8gorDAzV
HGEKFBnmRaEFyz0AD82PKjDAOrXVc8BuQt2kX1JnCa0aQX1pttIlmK4mvVyjoLCdJ3t2UdUrXe0D
Yo1t5Kz1nSL3M6wCaW9cPeFH7jB9qHE6Cgs8zXGEyYuH+SGj7Xde3e8mbd7Dsv4UFMF5mPpHMlpZ
MPWbfixfiV1+jiHi1DJRnui+gcUz0fjOph8HZMYl23QnMCP2+IckDqfhzZ51Xs3l2avaHSsML+kd
RPpF7AABgNgbBzMAc7u9cHG76VZdpq3QCM0LO/S9Bus33Duh/JxVmbst4huDPZMUaV8MbxrvddZt
TBb7Gaz+nWmzw0R2k93mvT5bkDLnxaM54r34MBxePbS0HXyhpfxEB3rPvA7Jgy53gzxIehp7vAJ2
Mgz4h/VvsrXigf5orcexS2uSNT1PLBWpYAONrNiadsIfI2OQ8eCnLdSS1FdnY2STvyPqhe5F28/t
F6m2gVNBgeTLMg+F9wQmhE/fQx+P/bQoN3L6ePRSKWKjfdNTFqqsclEDqQCDwAlxr86LL1nEmjle
3TsS3OPCg4Z4be/E/CivhF5Jd2/Sc73m1kf7OrsxJdnNfrZyH3GxaJ6H3r7ys3DNOc+ap5UnAeIO
oE2aWP6l0ZnCpx/wCt24aO9M91I5SX0fYJ67fm3hxBJEFdTUln0XnJnaCQ+4tZMTP3VcuKUk2H6T
yizoRnXwkxoKnM2oGnZeatd53cbrC2bs/CGSQeSNsRvcw9KzwMj4E4WUvZFqxNA1gup9RNmGi53v
pdqmEcB4XOFALIeoc7oUWbXppq115zaP2kPJVsW0jzhQscq8Fs5npSLPTpsE5w+OPcNyb5m7FWLW
A4+ZmwAyiJ0WEoJfxIlmGffmj6q7tv6bGPZ92UVs/tENj/PCk7F977DPizuHb5lMGQnSaUbExh2n
FZofBY1cxERrHn/I3s0I3QQQrOhq7B/8pvjTEW/StB6Zk/kMQksdkpbUOCKCoFPkF1+lepuLWK2H
Gn0bAX2S9Y21EL5QsS/vrTGb1GXh8PCFe92KadzXUG1msm/kSz8acet/iYrGjdfGCkIcHsesGCsT
weq4ZzjLsAD0yyr1LB2REvItJpKpaS/92FVXy9nNLUYCJoDBiiZIhpH6SZbD1tk1s76Jwn3hZvPR
e0WDIlIk70WmwEgS6fzkibTQSWBz1AVwqfBpNK7l7fREIsC1hnJ9VG7ihzwigfVrBBb+dpHjPAQD
LoCgT2oGtKVCR9q9C7iB6O4goCI3U1mr3g1kyrhSKw5vN2Q3g04Bs20NGJSRYzWbG4xKTpkz5I6Z
guu76Hx5hsawWZ06IJX6UDuJBMdbsgDob1oyjOktCT6CE+TWhDHz4DKSz4DtUJ/WAfxQoir39s6w
8SAhPCcgamNgssMdgPAI4bM7+7W6d5rLqBPfiCs/CbunwN/0n4b+QOsJer/4P1FxVn3kzFnziJSz
xTkHOjykcsoMP+0BlRiRWhDVLpojpzpisMkvI+SQYrn6/GfXpl11nbszDzf1Gd+jwGmYRdKSp+Zm
E5ioKatoFUGlooF8QzQVSaHwZuNqSihSLX0qceZjh6TEQrx8MsiJgzMTxKR9GXFVdFZM0IQUuflq
Qq4PbKh78RPDwvieInP0Sf2ooLzdY9nNqrPJ23uHyb3Dpg7byGhBXo+snyW0laGjq7fhy3yqHwvz
K8RcJyzN69QJErM7j/JYmltIgLqH1kxpmbrWQwPvpCqqnikKLVShHHdbRuTOpjnanzOk+7yXir+5
SOS94iTCNFDpbZIg4VfsQ9odhhn2O5uyi0f/6Jh7y95O4WFeD02bNG3KjJhiEgKkE+OCgzL3d4sT
L1XUdAn9WY0vAQKWj4OT47XjvoHm1NGrUgcvz3gQ7Nml+BVObXmhNJ7v2hnF1qn4YY2vLULOa8Wi
6r6Rp4LuWbcbBK7SaA1/OE6urLPT7HST2qjyMFkD64STsfcPEK5BGQXHSw0mZuVkTfNgkgT+q2jb
4yf77qEfc2moxNVHRMfh05734s6vj5bI6DPz4lLsWBlrcZmuHYucdk9xQdR7Y4gblYTrrt9z9mzh
ZnuYMfFX5aaVDEYmy+3QbhT++VF+rT+V2JpkOyGuD+kqH27uUvxYOZh+2snl4NT3lXVvl6nPY4t+
4T+3IB6PkB1j7ozlIVoLELjAiQdS6aRw4aiNDS5aKLW4+uwUG8O4mKcCpJHtVG+D9sX3somngXXy
l1QebpdaifGT+oFNTiQGLx67N6/PYUnZAm/SHg64EZnyJ+/gIb+cdXhu/IOE2S7KA0zx2tEikSmk
FlQlO8i0pHIlMTP3w7D1AFQAhJs3NfYYz5AOzCrrq3giTdq3G9NJVtOJtZ9qHAg4k0fQ/cxDwiL+
FpQASuBtmIjqWHk4DUzh8tpq8WotO9AbSh07Im5RJqO4+WTd1oC+4ri3nKR4ImYihqi5TMZhdB5H
oMbI1tCUNeORPFjIyuHEUj8G5EtVWz3/FOOjUh+OQoM/Ml+lBe2Q9Tx0eYuDFICh69/RPlu7S7Pk
gftKjEROb5NxapwvZ8iGEnsz1o8loqmgyeiiDzPG/Xs75iNYO2ZmQBzB+Ozxf92ccD0U2OlyJ78a
dpA6kbv5qWuj8oQAO45nu7kLmh1RZ5vbudC4iCVH6b/xYcBDWVwWz0pma383DscK8WB9MMs+a9cn
r3t05y8qH2v1Y6oeyKxjwfYNP9rkR+9h3uKBls+M5GHzymCvKlZ0kB/MKa37ex8RVIAaGHzKYzd/
LgSW0HfOmBTlbjRx1pADqJDHK66QPldAUAim4cFXDI1LiIOBAbHgK5yvsjj1MBNsNs49ZuUmNyci
dbCBMUjnlnFTf0iOXlv/3K5DZMGpSyLx+vDsJz03Edd7UidrmFE3V16CLWyG752/8arzYBzAGXBR
UKcL2CbiydCRW58s/mjjMjbvBcVb/eGhCoJDey33BlTCuE6ID8muvaeTcT1PfmYv23K9sukJPOLI
AbixWgc537ehSmoM+00xLVmyrjJavZ1bjhFSYHzNvtwyeMrNkU2+XPQkvWFfd/tQp/BecbyD2z1N
JwbvVnnm3i2oXgOUqStQA9ptYaY1Qki8rMF+O4YvvY8dzetTkQPpGMUdR3jHi+Bl5t05GGmeN5O6
ahS49bFwMowpQIApL8G2wl1LdQwGg0LJkaLornHLf6I4UDTl7RZTvPqe4Tp5H5FmHQqeVoirTgI2
tBdsUDHbbOM2kdLJECLy444Db6xN9bzvyo8e1i6dsWfj7QZwO4Q/uR2n3P4c8B/2MeNnUOdTruMW
voHTmaOoKPN6OoD/WMK0BcoVLJngqjjk7slpDgpeVBU2cdSQh1vGzV+V91WoWLFs6U/t2yx3Qj40
SN/m5TIBmwoTWiPZPgVuugzZTVcJMNmC28q+TUHFk5mLceMrnJsyom99+SCbI18ugKOEvbGmFT//
sgZBXlnP4XqRimYCM0O6rKPQ24ohxX0OfVClc8fbk/Glqu9chtFNaL/WuNhCO52crQtlt6B9b5aL
gxvsBpg6n6ws4tYCctJjShDTGVaO82KpjNHPeU3X4mSPmDpPFcNhx0X30U6IREnNE0T29nV50hp4
WSTDrHYzgFcQ+njuofuKlZAiV86OkOdmTui0wZszlhxjNBiKGrMBbxTyQaWXiDrRoG6FV6c7kwsS
oQH6inVqoywadrTddoCL7rmFXGna9ID1yLa29gGsFasYr9C3H1SblK9rYG298agAhdrdE63yAAV8
eHAAVjbmni/Fdhoe5c6a/Zj022DvQjVaRpWF1/xamveBvUZDeYZncVQBIZLkaFcD8uaT2wNPVanL
NmSAteTdGuasuXhhwgyGj+2Co4AbrtzV8v6GA9/U06LBTbwhF0XeTckcqBhYHJ5JQGdMgBAXu1a2
PBVlslSbTqf0Y1JOhPSlsK6yPDZexoutja0FZQUrY3rXuNe2vgD8gkIfcl5Ade5+alJTwbx4K2Fv
hd8DzGB/K2Cy/OZcHFTnPJM0moxcV1vZ7AWQ1xjVvod0lm5WlggfkGUE0mMYQlYstjF2Dei0yhUw
/b4+mSUu25NuXwCChtOnNvKwf5qd2CKJJRKP3s4lHoiC2+SdKFxQBszzx4X5NKOqAli3Yo6bf5IQ
LugQY5b5rPd8OBLLTrWGmiVwthvJVwMrRRAa1h8uQDyg8wgzP8fplelN1V8UCkscu+InFPyom45f
LsxwjU+ChNpJ4Zt9K2+r04yE76FGnlaM8ULxHpy08lkCS49IqsjARar4gwkILFB7FFQm15iyS2tr
Mz9j+yxdpvr2ELiomF4msVElKnNEMpR9R8EBKuXz6zBFuk9MpJ53Zp3qMws+SPFADRXdRvbqnwIj
pB9hd0ZsUnUOv0IEVHc4Tt2ezMlSP3GZGlM+kdS5d1gqq2RoEnQHyuFqotaCJ6oBrklcXcEEMZoY
0asPs1Uk/YDJqKPtp7N1Xt3cR4JW4itkKEJb8EbcT2+5W82Pugfo1PkoEdyEIfpWlRPTsY41EF1t
t9FUw1IO8GbHzhaqd4nasCyfFmFh+/JoURXQLrN9UBPd2B2SR2vlwBow8k3GtHUwPcOWd2cYk1It
lxl/HhiaJz3t38pby2ewQm/jSHcX1v77jdcaqxHv1p1Vkbv19EgD5qewuPEyVygWTy61jMTwuK7i
utbmltYDz1c2sDtRNqgKJqMDlOsawVRGrDX4ma5k3bUjw78K0T5pFUqUhjjGbhjm6qhdVp5l4aA0
c2pn1fjtKayNbENOQIVYMWeuy+qdM4uta0yA6st7iOUHp7qZNlbJL+PYTbnALNfeMYDYF9BfQEAn
D27bJyKcYuYIkowzvFrEmhpNn8FQAioZ4WlwVz9yRPDo47z4U7VbOL0nvrVt+JDUNq4DC2i+5NiX
Q20cCWmhmAdoXpbepqknK+M1e+BmPR445J3ggPBD2c4jk3LX2sV2EOFVaYCUtUbeCyucygv21PC/
RvuWTdSDm/FqaRPTh4LdaJMPVU4/KQHfV5cUEH1o7MLVwN8XI98sy/ChwgFGceGMJnVYnn2p5LMf
9s2L03vtwaxQUc5TG2TQZWd3kuMiGliBqmtevQ3DDz5WBLvCo/N8tseOVEmnevUAWRsMqlgK7cOE
r4YAgVqKhn2ImdDyMJd69nfc9pjzZAGgne6WxcR3MoHbIzBZBX7btZkt876t1VLkS9iUai+I0ZmP
oJg1yo4bpx/EpR5W1CfwFV9LaD8H0ztaBAqXPjFLrIgBj93gF4MRN009UIh0ER7GBubr3qeGwaBY
mxKXVUhM9134NlH70hCUZlxWQFYn3+3QJNFUHkY6NS+Uq3CBY7PRrtsJRmcNhsNbiBA6wq2Nn0PT
MvRTBl2iXjJqMe9ugm0qBdUWf772Qs3nuVxki814i6OtOQPsasy6M3GzTKpDK6SYg5yGeE/IuQof
YD9dbHd3m2Rs9nM5aIen8FIbAEwqMZbeEmvbELdavehm62JbVTs/VW3LUW354cLD89AsU7H1NbbK
pvbX4i7oK4u+Q5F+adCzm30vGtGurSIWop0JVc9FOR0UZttqMuNqpcOSNqEtbmlIUeBL4JLqaoAs
VWeAhQdMdrF5D3Cj0dzc+kXYEpgWkaBGPUVs7lY/zI62y91MrWJ4Ln2naAbURp2UQdoWcvgUsPYt
8ooKAKstHed+w9kkMeXcSFjRtQ79mkw2/ZQTRYcQ3J61xSFbQLdGzk0F29ohIYxFIwlCAbDRHif5
aerKnrbFaBb2p2/VLknCpSNe1hlVx/JShSQbF9unMZmoo2JMmcxB3PiGPyPjHnyawRCTdXtbuI6E
2g0R7nbwzG5jDk15nii0NCCOMYLV6M3IwowZGqVZIEev4pFFQwAKK3Z0m5lQhYFNseimIu5LvCDg
1Gu1Jo2DnZC2fFqqXI/z2u7DUVvswV0w/pANnFm41iSzaOZRVrxyatp+0q9u8RoYyvzsZxc3P6fw
H8oaLtGD78zADvKlKli3sUejt85tK4OdDXE1aLILKxZ8oTvFacj2Ba0JT62+mdEK4ONIY00mH3le
QS2Vdl5RgDQyz0jg2eLcvJOEVSQA0+lL39rle2evEHQKjQI8/alsPOtzboOxf+s6C40CzCeJImbl
CJqsAdW1MQ0n3TbXUEG65SO0NdJrjQlTnle+Sd5Ei1ANgIEYd5LV1ImbwXbphtOmchPez3yAruhM
0bjhff8sV9VM+9ZbgKh6cJNac4EHkqnABhQXSD9phlcLN+Wk1YqDsdBAFLs3R8C3JX4NeKw0JkoQ
VZgwOSVjN4aJWzYAWgZGxiWreup9FMqWGLCWs2tuZgFVKSCsAnHRHv3pxagG3iVdw4qdtwgb9eYw
aPQ6K5fjgQYBIWY07sZt7U3DcalW84QO1+wkg7A7lS69BrDr8h77WjCwDnLJ13VI+GDqLm4mutr5
oEPgeCYCiH1pHMnKjW/JRSfu6tAHl3APmVc/AVWGf2/b49ZxXB5RabjwQzb4QGKErW5NLMlvLe8u
pC8NQQ8b4Dr0Wx8sMnUqx2TVzhLVtLVVpzAatICJ8TTo3gIkJNcGHX1/XB9aTN55dU2uISvW15JV
+gQa1Vh8BTKEVQyGSm0z98u6MmIMnjpdsjqTOWZhi6t947SOsq6eXNr26opg6fvEa1zd852jV5f8
KIfVWH7KErfBeaztohsiNNdwnmruuTN6i6H3vtiBWA6QjehvxTiEAk1IliikscIZgh5cN8dfUIq6
+CnvEvKq5xvofFP16sL0xr3zepsaicuNEIOLODvTi18qSfdTKeshk6FdCOxc6KukUNYyRdJ4jD1Y
U+0DLsHr9CLLGZEj6C7kuKybQqCihgJFuaSGFS5gRFqLurFJRfE1jpgP2rSesZrxVItJxEO7AKZQ
hdGEscUWNCOU0c2ggU60gfIKLJrXqBlHvqTEtJo1ZW0dAm+yC9/e2MEM0NUkGno/eBG2uRFebyyb
cizsAGg4n6916ch6t9q0pOkifC0y0D/MDmxkjrC42iEFrYGtINm2aobR+D4IajcAHsZvPI21BEHy
cywDPtpRv+LnAFkoOCsDmLX6lRxg+XLbxHAroZ94reX4FniQl/ocfOSRm5aFFhcg/rXF+jUXaGvN
sb/6dXsVbrEYOuOEBs5W9Br308GyV+p+DPNNN6TlVu+XiVsPrOzRpKkC+aN1+2kF6QIMoPm1Ip34
LGvP0Femxwmdn3phXVqO4+AnC2y7xjicBTWeHGaz5VoWmHJDIyuwWSbaAa3w3rdU+AONSRMbowSB
iUVCEA4wvnExPcKHwlsTWUrFUBtxe81G+PExcB8mOb94tA2fDbUAoguNOnRTiW0GLcW56dr7OQg7
dI6MGowmKPjsBaZU1tjzZVdmLSw4oL2M36BKoF9lGHFY2mh8mbPdFPHSB16bKtfv3juNCeaIz4tu
0IFoCjcxTEx7xeR/SDuvHcexLF2/SqOuhz305mBmLiRRLlxGREa6GyJNBL33fPrzMarPpEQRYlcd
YDBAI7NyaW9us/Zav1G1iidkVVjhofXaptypzkA1uurzINgkiVJWN0jU9MlTlSuhdYiU1DVXQcC+
v03MoK9sx+vkYa3XfJx12oeNuRn0KIhsViPNOkBbgmcDKjKHo1eKrWULnVcDGbUGmi6NF3fNLejY
RNuZvWfENuD9TlyJVdUVlNRyyj6DD4rrIRfSIN+3ZpoLz9kQqiY6Pa1pAmyQPI/2fWUhWDC4eoGp
fcvKB2RprHuz8WhKBYnwUptewxjExqp/JKWQutshop6buV5B110cyo0byOA7nCoYEwDOvAe/KBT3
rcS/rSUXMgAGb5wwTNqtINVCYsuhZ6SbwUSuZltYaenWt4bS1gKlkCQUXYxs/a6SZLt00cr9ZYiD
oJWPVj84nXSLEUZH4XXIWn8jYKrkPviy29IDaQqzfdRRo3Be0qozTRrDrS6xYlyxeq6rpFOeyso3
MlvEUItWXOgGvOVgvGXxR8QtxMYmJ4mtp1CNWvOzPJTGY5Bpwr0RO2pBztBLwd2AyFf2M7Nyq6Cx
iknBBsnxVaSwg58yU5ap3fYZyZS7ddNCM+y6ytTQrjtB4bEIbxB69CAn6gEJq748ui4OTQeWce/c
9IKmWoDOXdOPKCtg5n2Qwr7DFZ1LoNwNWeBID5kYorRXG10jHTJVEbJV1krqU+aa2a+eN1kPuEB9
C+T2eegDbe35FahvmaoHidc2qpGz3iNIjqJBnbuusa+DtP5oRWkrgX7x8+rNC8klt2nf1PTAQyfX
7dr1PB6aXieoX1pOmHCPjcaQ3vHaMordUIt+tUndgmWjKV5V2dACvOGQmlqh7+NeoiRc636V8Moz
lA+9oCTFDZhG+r7dkJEuCXxm9cY3I924hYUaAgdqDRVXLGTx8o1FrqtgNhvSSUXmputtSTYKClgS
v3bF4laztRWQTlOGU4ufrZEFtJvLABiaX2pycRDr2uARwwYtNlLnhTUfvdS+lk2uyju5FTTzmxxH
mQL2rQ8TysJVGVU7gNKitSnMsstIByTcKEmhLH9vxYHOdZYoQZjbfeyHCDmFUa/9IPtn6IJWg5UZ
2H48zcMwSvqOQmyk6v2+VuOOBNapBL/aZVpfW9E6zAeZ8v4weMXPLCqD+FsH6qZ4Kt1sqN1VHqR+
9THUpZxyNG8EXfhSN0LVPCumwj+DhHArNC+JpWdUFaVCqSl3inqiH0xPSpx1kzimdQytkNJw1liU
FoPASoeHXpDFeptGNY5Zqd8HzVNfZkH6zMLL8p0c4U7xUdaGyv3cAyGL7gpz5HcGiUZNrB1Fl+4Q
c+h4/vxHRm7mhGNrYTzVe5uB987B7HPzthD5qztTUHv58T+46J2ioBaxYmXnFo14nZ0bt3FUrRs1
Vqy172c6pDoOWGFzHXP8zqs8hdujFGBaMkJwoxSYrKkTLoTfKnUbRjUUhS/mjlJ4iZbHqLrv4x7/
Ud6EW2olfyekgtk4ymSwSqdyP1HXY4ExUrVwkJe2+jrBCXztbEfL+uqRtsXrX1VfeB/j74BTzzxO
VZ4rGQEBlrqhsc4bYYE+IE0pJe8hNMVAQtKA4Dnl4kLQLRV9RAUGhkFBHzVXlQJ1EtU9mY0vPEN8
qgXqX6p0LxeJS6kxkYuvtRaHw/b69E4ZAO+C7fwAxD8tvAi1CWa9AhgTxQ25/gD4SnD6r3ml81br
TSQ9qPYtfcwpmvpPfXi8sXQkDC+5mH0msuPHcIA0xyoEPkhrIPo75MYKAu76DVX47RJdYzaqgdYf
Nt4IR03J5G3chE3VIU/Fy2XVSjeO/uv6LF5wyN7HdRJhnOYT6H9JFqm1YoYAlmb7cfZDEj0oeB7w
LjcwNkMcc7wG9Xckve9dubwdSgUX1kMFrLj1l+Z4ZIVc7NHfi2uqJV5HQ2m1HotLPPr79BuQ/ZW2
s45ou+70p+vjnjIeWMeWiJoh2m0aqkJTAfsgFZUEyQNK+dUuzbIjfM17y0t2gqAc2tw5yuaSm+eU
wPRnRK600QgY6vz45ycT3WZdgDAdmAo5qjYW4JRevEOhKlc+6UO+sDfmTjuG9zvYhMEEIF4RcZcf
mYF4GuzkDuKBA56h3uRgNWllbY3N9QmdrtTp8CZ0pkEFpUuhCghP1twmFeDP9q8y5kbZS3QMoceY
4yeTJjPoB32qWX4AZrg0jIMShvEtN3exwKqcfqcxiqniKY9uGuSF6UXRdkpXR0mN59kgfXP67774
xZNDHo3QKmlaX5+1KbdoGmyy++RUogphEawFf+BTwHYpfLZ0h6+HuTi2p3EmU1dVJrWXnjiNLKxL
GYy4SMWm1Q4J6BUaEqL+hH/tzqvapZW4NMLpSsxSqTdoFqy80hYeqNmvg83o4AjCxkSqwl3TFX4Q
lzwWLux/GLBsmdxRKAOgOTylPjpJVuR1DnpktI8do4L3GPaAjL3CTnfqBvejcR/8aXYvb3T1MALQ
FlWmxu93eqJNf8bk+ypG6AVi2Dr08kt454np/BKNStypSShtXEcydgsfema6Ydvh3DK6KpvooZ6f
MiIvRE2IGHdpK190D/bWytjm5B3RCrZkqdmBviXjAWJzPfB014zXiIwStynKCPBwQZ7HpSTlF/wN
4D1m/NwheyI2xavhrdsqOZTKy/VgF/zg92iwq0YBTr6uNhllTELgFKWoroJb09Z3PnZGkIN/Ncd+
6+2LtXizTOqanm/TkOOfnxzfgmq2nusTEuuEdUFFUs6kheRqNsQokYw+yPgNJ5u0t9RMiwLUd+oI
7NCgq+AP0+frUze9996v+5OsaTJzqjaooZBV6qpii5B1R9axleNt2NDZJ+Hr1k6bPMWatTC06T54
D3uSZUyG1lRo8JhjHgO3GgDoh7z6amlQlMwFIqMyTSHeA7EkWIzk3Ezj+WcqEdy36po0zY03rR3f
yxQj7uIb49nZwaY5Fh8BJ9EP3VDpPgh3Vb7OylVM8Wntfe83VJsdadPZf4osLeVy8szcI51sjWKx
2mgjPPltYcQjuBAcJBrflJ/msf+mvxlfSru3Zbt/9X5Ke9pudvcGLDJ6AnOe3VOLscEKk1l6tmP3
C1t2elQwVQhzYV41ivYiXzv5JtXQd17VAOZOyuKHYwZ4+PCAjFV1QTTg4vKZBppcAanjoJcQEqjK
IfGHwTFVrIcgUfBAKm5i3drT/QUDlVs6QifmUvSZXXU2zMnJhAhy3aawkVf9sbUx2dsBC3JfsUxd
jfZzQLisjfHx+ia7HpJ64fkidHgl0T4iZCF/8LXPpTAsZMrjpzm9VnQ0Z8jvLOR1FKR2pqd87+sq
Jgva6DpNeRF4QgNF0wP1kEp4p8KuuT6ey5Ui41rOsa7yfNYQtDgfz+B6UmDCy1x1LgrSYbjXKpS8
KZD/9TBsDkwWkLxBPGjypeKi4MVIqxV4zc6Iy60j/xA9b3M9yMyDZ6wBIEqHLoeIVPJkMDwovdqS
G201FPCqgBx8rfXyJqeFKcRDcqOGcrSR4D9ZjfzZby1K/tHPIfU/ZH7wllrd9+s/5/JgPP818vnU
VpUahooJz6IDDBkaeJ9l5VZuYHnAALse6oIRzao5G/nk7O98TS8o6DG/ANB2IG3Xo7u1sgewvUkP
wXdlHW/c7V/WliOqTucVAS+0ki58LfJQSOpcyxhhE7oQSYqP6D0v6Q3MTCMQE3I9ncoOGd/ko8JK
puVasSHCULuRG3TIBRgAnfcg9EtaP3OhZIS7kB2WKAZPMx21QyGt0EBdpqoIkbBbK+nPqrmVlvSY
Lvf4aGwiKjK+dNxlF7uhShwtcjWVVnR2bCpKVo4k0x+twdT7JMxDDEx5YYWM03R+rhDTMiU463yt
C12rCv3ZzG0UYqpfeuFTZn4KUCorhdtOsU066b2He0WZbpX26/XIlycmOmFjLQebMrTJpt8v0Hu1
SkJVXSkOXVl4cclK1oQlozd5Zk7f04KxJIcmylSazBDQuy2tXl1tqg2I+wOKB/Bw3b22LcC9rMyD
stOO5hf61fWttu4P6k3+Id5kOwd14V8314c8nmaTuUZLQmS1oBTE/5vsxgL9vnaQ+S1dBqtFTqAv
1mBjaaina9TttllbB/vWyOF9uvqSgNnMfLOwrHczFtGi5HJ+7JSuq3iZmZOuw90Uqu9O9Xx9dBd6
Fqxc1hLC3KhxKsB7xzvlJF/uKi2LYcupI/IYtQBo2DKGjjt9PVpsQxPLN/mXvNiIW2X97yiqvhcD
ptN7Gn/cxifxW19JQjlkhEpNC2xNfyA5GNtgW+0TbxtGa/mntQNQb/sb65DvFwY/s844iBD34wOz
mKfrrJJ6jg4P/V3IVXqx8vfIr2+rG7PddTfhHSSJjbSGEfAsCHvYSteDX17W3G2SobKkcD1Bo/98
4LRDW9UNNHml9EivPBj1i6kvuD9eHoEce2D6eKswPjbSeYg2KjMjBCCwSlSwuhZLWD/KZXGs1GDh
tp6NhKS8jNAlxlVTVfMKT4lcEokUDto6sLIDWCRkM77lurIwppm8AAV5KmbUrUeFIXGyYGXDyZrC
HZi3Z3HdbUB0BWjmw8jZxMgHrNAN2Cz5V818KhRRZXwZJZ7NF2KaOfuyaxouetGF8SkJe593c7T0
rJyZw7MokxTDbEmz9YwooCi+GmK/zaE2NXq0seiL/eW1dxZqcqahNtLFpksorbcgXhYrTf4uC/Hu
epTLkxM4G7uKNBpTJxwVzpcfoiRqLFixDJ3v2CdHT7xtw+6gdbzeggclu+uLvz6FY0RufLRUTGw7
J3uK4rccxkMkcxcLPMyNu8IIUPl/AjWxsOAvtGNQVR39ITQJjwhZuSikJHIYBTVJKJVb72MEZ+CL
82I9VAi8pmup/mBuYHhuewEQ84o20n21KD58eTWc/YCp52qUaPrYkgPmMCi7SPZtEfmS6x9Quswz
zmNM5lPGfEqMxkGWNoY8xnbYW2t6RcaOTrW9KB12+e7GkgtZJfQtmdoLo5aCQq+vS3D7wvhNLz5w
dqzD5AUk6EYCGUQndWl4lztu/IImL3xzlGGdvqwTQSxN4E6AlZEyAZm2L1GCEFsSG/8mQdjDH5O6
e11PXg3t0YjgC9f+RwM1ggbgZm1JC/vlohvAmuK4pgmJIBDFpWnhASRRU1YDgEB1p2ytcG2i1LK1
1mN5QQejj1rB1rGvf+K5KUBp2aQMy+mGh975HmXtNOjBjVRbI/0xUGpy6+LX0IBJpCV/PdRMNZCv
CmoAIdFRmPg9FTi96jET7UMN0Kbzoh6RzhLWFDxt+UG4M1fu126HYna+WrzjLw/v86iTqoaRCEKN
DCQfeddtaLnuNfQGeEv1H7TdWNdWPwcQcRebypcTa/IUV/meIOcu86pSi9qsdAmr7vSj1axESCdQ
ah+afWF3NojYqhxZkuLt8je9PHfPQ48/7WSeo8Q0E7dFM07FykDa64ex2prtyqXsabwlzlM3pP2R
iRL5oOM+mpzvqCJKPkLQYxx3T2YeYHOqPxBqvU7ulgrXc4M6DTYZFDoXakKV7F+DuvF3la1vxf1S
mJl8eBwUy9Si9meSfJ9PXpGCN/Ea4vRr7Edv5bfsa/robfVNY4ubalcD9TlUa1AsiMgu7MX5If4O
PUkAShpZcYuU1vt8hkd/126RzNkah+v78PLiOB/h5PKvdRQuEpUwJro9TXoTlku61jM52nmI8Sec
rMCsCFsYBoRotsrWW/cv5Pf6gUvSVtbmtrlrf8hL6fTMhXwec7Ia4ThESt0TM7elbfMhhLnXH8YD
BuQ+ssjRfUTHIXzuXuhxlR/iZ32hgDk7rQrdasTe8VKY1vrwlIz9YBjHDP+ilz6E3dv173Z5kDHA
kwCTSY2MUurCcYBdKTwWXbIvKkRjQPdfDzP/8U7iTCZSTxSvDXTihJ+6DWTDnXsc9VyHsQe4Vrcw
bxcOkqWZm2ztICxgCr4PTCGHp/UNQXJhTJcPvfO5m1xzeRK35aAwpvGoEu/8R61AowuawurPRRnY
wlcHpmy5bo0VRdPr4Wc39smMTq4gPXXBrDlEr/sEmoB3GyefZJ5kKQRJSXlUKlbrt+shZ+YU/9jR
821ENF3CqMBPK5LXDSvLuPMR9pBhylyPMLMczyJMvlrY4T8ARBMSX+g2mwiw/rYIVPMmkVt9oUgx
/lOTi4bXKyUYGpbUvaZPZQk9PdEQymHlqrACTX8d53cV1IJGWrq256btNNLkCI5weg60oIIQnP0K
lWfL/HB90mZyIB5CJ0OZHr4tyYrpEaDYCM/uPtl45ko8BNt4nW8wmR6Zpihd6wvrf34COZb4JpxM
0zqH1psOKp9MoJP/AjGIDguAUuVV8rOFRTGz0k2dR7lIpwoviOmTb4Q3QAsalZY6HbKz8tKJzqMB
0xRqtfYi1w3lO6/a6G388frEKuOXuVgjkmEaBo8/nQL2+ZUjOmoNlD1jwSMkCMnGWol2/9IckkO1
6TY0ErkJQE7dUSjYthvlk3kj74Wd+pDceJ94YHDPOk/GRrxZOk5nTh7T0MEuqRS+2Y2T0zQa/F5H
UnxYtUEo7MXEzJ5jxMJ+9lqVPHgeOFN0WZJhfX065j74aLZA1wnp1os6rUtBDVinx11h6dWjJQn5
/VC2zV1mijCfcZBZ0okfj7Dp9CP7jNEcDCgFhOn59DeVlbWuiOior1lIasB+tVATMuBX6Fsgx/eQ
M7bXhzg3sTzbeHqLPF606aHg6mLnuSJrOg568OlY7d5UnVjdl4kqvnmK2t4WMv3ivxGUjhQjxAbq
Qv23iRV6o3o9rKQGbSokEQv1pkbiR4X+GVL+uh5t9rQwT8KNx9VJHoXSmCA2KeFG4fhho687GXiY
v0YGYizHBt+iF+9u6bCYO9hNZtbEA4ia87TABmdRyyU4VIgftCj65cbKbetmpzaoBVwf3+wqPYk0
/vnJ8KpBk9tMJtKoB5XJnT3Q06ujb1H7eD3Qe9Y+XZ5YLgJ+4/izLpR+fV/TsjridDDv8k/+PrfD
+9SnsRZsLXvsJQhHi5qGv1bgR73XuZdABXMXy+kPmHzJAvC8r4/HU4BynGvu/VZfmMyZSjoFypMx
TragqrTsv5gQxjOSHMqX8AmVsrVgI8eoblBRtqtHXrz2v2GDNbdiTiNPvqNVCJ7zPrvVRiLdj7bN
jfy1Wq3QyeGJJmzgRi6lVEshJwmdFw51KmQMNkJXQEBOrtISNMZ/XV83sxvwdGSTzM3KFHeIcsKM
Bn1o5qzDI5iV0RnQXDmrYJ8ds7tFQPrcJUpPgjK3Rl+AFvv5tggTKFDROLZCzr/WVLVdo/yUG/FP
yHlbB9HjyIzRLl2Sap87wq2x4c6eV+grTlITtwYc3o5LNPME201fGj941JJPQSzfuCDj/XZ3fXIv
sH86ReHTgJM9kSXDEONHPr4Sc1AE3lo/6uba+qkBhMMFd1N/cR6stwpDy2P7RXiMf9FeWMTDzp1B
pz9ismsUf+irsONHeL221ytv4/UHJLxyY6FvMftRT2Z3skcaF0RFOw6WUuptso139Za68OJbau71
xqTSGKGGCvx9Wr9o8Bwqo+Q9joRam50Dzw7XcF12ynftxUEnb/1X6Qx/fsffIcfU7OQY9+sic3oB
rUhLRQKy3wfhkoHw/D48GdVkbUpdXJlKyajGi1Dx7OJj80G5oVe3ilBKRj4IKdo10r6b60t0cTYn
SxTmKcqk470xIt3FdB09W0/uDq7dNrsPbjwbvTAsk68HleeXyu/5nCxJt9b8IigIqu56JKqsdfmk
2g3igq8aIga0ZRFqS1fVPaKPY0FlbMtG636X3ek38q3wmH/sviHTsJD5LE7FZAHLZe9YFIjHX5Xf
jw3w9zVcfcrulU/oB2D0soSGnt+av+dhcsbTiwu60GBd1cLnxLiTjeY2rLG69YuFGZ8pvI8n0e9I
k2MeK/a0ascV7Nzpx/DGP1q2fFAe5S/FqlpHd5RSr39iaekTT454PA5TJYLdtdJfnG+ILe/C/XAA
lYvOno0k661yl95Kb8IRHSh3Y/26Hn02OM1aDc920aR0e75fAXgg5RITvGlSb5somryHd/jRbYcn
vyl+tBZMsLJ8yL1q4QyUx216kYaNzwNwn5QmpshZT+koPALf4hBEiWKdPXgPSEHuEU9AqSj+4t2L
m3AjbGAGIfu0BwD1oH1EuW+p4DSDdOR7n/yOyfce8FiQZYPfoe5Q/8TNikYPbtHFzlsY8dwj5TTQ
5Duj/SDXoUigwWsRoHGHp64GExRK2BUNorCX8yWLkPmj8vfY9AmoUZBwI4jHOW6+pN+rX9EGEYl1
YWvfpKN2DG7CbXQnLpQ+pfGEv/JdL95ippzUvkzMgrf2gIm9a+uHcivsIrvdK4fry3d+t56McHLf
DHIqm6RAY0fHpRZEmpuu1QP6sO3GWWkv/mKOMB8Ro5Cx2QtCzphcPzrGlq0fERGJq83IUsjX6V0M
Vt/YKXb2slQzmOm7ksnz9qKXDTPvAjffhIqvGxlGgmNCnX1Q9qiAiQ/DUd9SpuiXTj/18utZIokm
drwgjS64gn1Qgv1DtoZd2W2cI/IO40EkrLu1tG4/xohfHpfajnO3CZVyEWoiCBUEoyZnUFZLZViN
9YJmGz5Jqx8dhnLdWt7aGr0VaA8Lt9fMc+Es3GTJaDCjkzihHpLFxaPltvvaeR0Ea+lYn9kHZ2Em
60QFTexhPsCDtpZWsYO4qI4bSHrXmVtRvPe6r4bxJcJQQSJ0aLULg5y5L8fuA8R3jtZLQ0/HKyNo
06waCTeTBK8lLS/WugRkBd3MhT04O9KRvUJLQpNo2Z/fIVkaSkYymszIO4o7trQ37BgnT7S7wd8s
5R6zX+93sCnUoZQCrmcOzxVbxWHiqBYEJYB7Tft6fVizO+Ek0GRVynLrG2CbOa7LwMYgAmWohc22
NJRxXk9y5aEpjLYMiYBMEyogLSrPN4P7/P83jMkybF21TxBr6lctmuO6hCj4whE8V0+BuzNe4szW
JS7R8qNUcSOG4b/J+Hi4Npq4UXjbCx/0N20f71ACIHUyNhHvORSg+3UgH8V0hSLTsd5fH+x7Y21y
+Zz9lsll3neqp2njlBpAweRNhijvRm03zRa1tqMBgjTIHlRtK9qjp1O+Gd5SHFnwslo3b9UnFxo7
fhHInd5H3+uGdC/cJuu/t4B/T9dkt+hN7/bF+EG8HHsUikwl/U+oygu7cn75/m8YdXL1I/AVYvHH
TORo/nvpq9V/vz7XswEMUkYa49Qm3nOPk9XryQZY0tgfEHuBeOzH/mevSxeSidlT7CTG5J0xCv0F
WUiMXmpvERyzKyl+1/OtkDW4PpylUJMHhpGiQ2aWhBK0+LOuQ8WLw51rvjlF+/N6pKWJm6zRoM77
yJSJhLDcXeqH91W3lNSO/8TFNjiZt8kaQ6i+1+ucEC1tYVUs7QrxIC0stw1SirmMYpu0sPNmL3EJ
eDYqKVw8sHDPDzMzMiqkw1jWGtYRqw6sSbxObuQHfaUdEXp6ND4sITHnsltAmL9DTlYHYOVO5anW
kzfI8Fu20Ra69Ep/iO5lYC7iRnnx7MUqwNw6OQ06WSdJZTW+OAaFTPAJIJwT7oEK07OjYPxYx2sY
m4gLQMtYxGrMFXXPxjtZOE0V1YXVjONV7eKQbJu9f4vAzf3ojpfdZ59AxZMwBS/FIsdgPCym6+l0
0JP1xCPOj6WIyKEff4Mqhwp2gG4c7Vc7LSNEgIpX1Ly/CDpdteFv9K9GXKWuoWOngs6a3GBK6VsI
FBLcLYt1TZvXH/B8Eh6Epc7AbKp9GmncuSdHmiGh22P6aMFpOPN4dXJbDEDg3VsRSd92RdV+pSOG
3kjDJpaMpQ00lw2cBp9soCHHdyw2Ce6EK1Hbqm/50+iLnnyWf8ruLvku2Ujt/A2mD1C/k8md7CFv
SNreGrdt549axY8N4sDXj7u5B5NFhNFYXsMbfdoHNjs8OHyXELrcfhPSaquU8UEXEdGPaLdW6gYB
mWMWmrvAD5+jgDGilrVG0OGvEygYqwba0ILfMJ5T5583MYsWnTck1AdX+5r4zWEQg5e/M1iYE1RU
yLpZrucx2CeiWKsMFulmu7ttDiMknfcvDX3jk7xfOujnl+xJvMmZoA9yCfeHeMGh/p5tUdMGnDN8
QgF5kS4+w0V7h4VaKvIbPHynfd1YQabIMog1vg3rp/SxeQgh5gP047UtfZLuom/Zy9KBO3veGtAY
/xV0skA70RtAYhC0C1N8GaJNnjw47g+zXYKkjjN1ccadBJp8OWS0nKBwSZjQ4jzKoDQdv90M2TGQ
P8Zystb6Bc2KuULJiLL935FNPp0VmgVMMgIKRvKxQE23R2Teko4DZipatCuQ07Lq77nUI9Bs7a3y
YWGpzuUhp/En2yEuRD+Sx8/ZPZCQ2yCaHzEW/UBWvA72gZ3sllBx8xf27xFPtWK8oIJ5FLwvIGeH
18mL+7gS1tXqawJ72twmd4vEmvn9YSLVCkMEGrc2OVUzVTAj5Jz6d7BXehz7H2PjU90vM0PmKolQ
DFWiUU0dK0Tne99AaK/BZBP15R0S81zP5TY/jJHCv3WknkSSzyPlhWS5aO7gP3aHRYKyrXfhC1ZC
a+PR/ZB++Htd3bOhTe5gIYdk2I9fTt21troOvow1IWw1Vtn9mGmFuOHKTwvrc3ZDngxychu3puqL
QUZMv18Z9So7ZFvXNn9Vx+7o3HZrJAxtcStveg5VfekYnz11TmJPlo0kVloej59S5DX4y4PKv1P2
zqb96t3rX5BJ5/FqV/fhdrHaN07kxSl0Enhy3DFcpyp9Alfjy3WdYJcI37eD0aStm9fys7e7Psvj
qXYt3uTU6yu1srxxoDXQgNr4nMSoOBnxqkDkM26WEG/jDrgWbXLkJZ4iAXoiWnCIn2LbOfysN9ET
ajKLNK2lxTM53EDLeFqUEKksntSoQjAdzygjtwO137XItbdOeLg+k/OnmwnSCom1kUMy2f6JlFpB
pJHAiZhPqDaumreccLYMXQWjD9aMv9I+ISf3tV3CO8+GRlIA9i/ASBh3k68YhUPSIFCCVcYGG1HY
RjxdbW4wSIu5CnGGSlyVIppg7a+PeW6WVd56vP5hT8PuOj+HgPdJeAWgvm8W3JuYZiiJtuks774D
deJjzKE7CwzcceNNV5CBwBMUXBmyzhTaZwph1AWNRn5VJQkeZTF99FWARPGLWcuGubk+vrkrEl0X
lKWohV9yyGK3kawMzdnVIAvYbLjOjRdiV3M9yGyCbCpIf1GphfYzBVk5chn5us/XE49Yl+K3gS7O
O8hae6sPzufl/u3cJILoguqjqQr0yclnwyCjNjIZmwAzd2x1IM2J8G/0l4Rd5g5RdsJ4EyJrRj58
vjoar5QFvDfZ7Ra+6erHxvzYhyW6xQuZ1NxwQBkqUMUkEHLTB0YpRKqrW0jYZgkG6ZoZH+Ise1b6
peT+cjw0YkSYhLxmYJ1OOz/A7zIUYYkTODpuanX20Unc5kOntOp3I022C8vi8rAkHDoM9KJF8BtT
fn3vODAWHZxJ0UBfg1PbKffW46j34Nl/Xe+BUMiH0S6AdofCxvmXklwllNACJZQn7vtIweBQ+HF9
OJdbyZKpRoI5NlWZdTe5UctUa5xuwHfXK4aD1w/HqmgWTqOZ70MIFjZqoboOaup8FDKEC71pUCBw
ZCrOroFMtYgRUKmjdY08dbT+6yPSx8Y5pGrANdOjKMC+IzZjjNr9vD6Yrf4BLc1q4Wy4vJ6BInAA
0aG3GNV0CxVhXCU1oj/oL/0Qm8cwwrRHNzdi8zIkf+MDjXw8Fpsusxoms1ejT2vpOSomivpm9W95
t7TIZkqEDOYkwiShy+Sil+KECOP7MfE3cEgxSOasK5F2E3GYs+xlAtxMVn4edbLwUk2qs2RUZ6Hz
9ZjK+7jObkZnoqhCSyh0jmIChKh4xmzw+vJYHO64XE+qSaERVw5PAhw3IT6ZytaBB7wLd2Muh0Mf
tk3aK0okixWBy9PwfLyTXEBWqrpUgn/Ncg+pRAYn9GdYoFHKJ9xz0SRezrhml+rJ1x1zhZPhJlmv
Yb+CuWTqxrdN0+CdG+Nw2dsp7gZKpi+ohs08nxnnKPioqwr82On2KwTDc9GPwcvxHQ+NRqG5ChEH
tgAa9OIiIW+m+nEeTz4fnz4MnZG7dYcm31o9yqN36aAfC3P7c+yNu0jOr7z0NjNQlF2qgbwXz8+z
nvPYk71Zhr4ZWjqxEcLetuYNTnwN5fVfInZ22FPZWLGMDa2RTWpF+w5oM1RwPDlLrt51SZvJgKO9
9KvmF/jJF5jsZzUyS6Ez+ALjAi+w7zI/FPpBeudjSvZgfvD17/9G2HGw1yZjsqEThM2R4GYyRhk2
CUP5cO3bI8e+s5E8N4DkLjadZ8oI5x9gspeTIsucymSo0cHfY0Tm2oBNDvm2e03WS+fk3DUG+GKs
UEqGDBX7fKEFqlTJcpHysUPZ34S4S9UryyzlXZXX0a3b4Aa0cFKNS3cyowrCWiSDEhIoF1sp91Eq
kmJMVIvtKLqXUEb0PmPIsGt2y4t5buMSja3Ls0Hh/6YHVCsPqKPhZxOY7mvjmo9+UKylRMG30cS9
F9PNJgt/uWTeG1nItE0oiB97fAKvD3rmmIScqfFWgiN0CVpIU4RgtC4AECXg454VnrjJYkRncPKp
/pzf//zZ/R/3Nf3w50yW//Nf/O+fadYXvutVk//5P3f+zyIt07fqv8b/7H//2vl/9D8P2WvyXBWv
r9Xd92z6N8/+Q/79f8XffK++n/0PO6n8qn+sX4v+6bWso+o9CL90/Jv/7h/+4/X9X/nYZ6///cfP
tE6q8V9z/TT5419/dPj1339IYw78n6f//r/+8P57zH9377uvxcXff/1eVvyn2j8hYJCmgUxGcIju
0h//aF/HPxH/CWdrlOuGq4Spk2KMR3uSFpX333/Iyj81hK4omvK+VjSgg3/8o0zr8Y8k6Z88CkeF
KC6hMSUz//h/P+zsE/3+ZP9I6vhD6idVOf7D5wmroUiolCKUo9HOVMG1TF9lfpH3vptjVe5GckO6
P6TAa8UBGSIKQ7m+LXGaMfZKYrr1Jz/Wiggd9dwbUc+8mBvTJgdVmnDjGCLaN7IzBKqBfHQi0qWE
D921GysujEGzsT0JrAM7s4AZZxodbn6aVci0hfU4yG7LspWDbT9kvXFbI0Gr4uqXZIr3kGtaI74m
eWTlyVbM8PrId1Lv+9ZOlQax2FaB04En1bq2+IIt0gDtrOqc2pPWUQ/0pFkJ3lB6pMeSXw+AobIi
Amrf1GX4nBdoFW4Nve4rEVPEIivagyl58nOs1I3YrnwTd4WDUmCT1GDvaLQYpsexJnnAw2LInynq
TQj3+3tsSUrle6HlRjYwKsuR9lZY6uJDaMhJ8ahZWeNv9KxvNMyuqvpnq9ShvuuHylJuy0jEMmtw
3JGjTbvle25pQwK7qsiO2uB1zSEq/Oqxw6tZwvSvxqKgETTHXePtgF6GKPlpBcSrMZyjVgfJmwqV
4iEqrdGtXGkzwNRhTVmxCDv1C2ULaGp5awxfrSAUnwsn7FETdGXk2gKMMW5cDWMGMhktxhhTiCNM
EwWj9PHsckLM1FwpXqeZmL8ptVumt2kph8P3NrQctLRMB3uRfetUKD8d+y4v5S18tV59UfM+DLZB
I2Ka3VIX458wRCH9qbhyIthRm7fO2oIeKn3C/bFAhkNrnS78IVqFJoH8dmQjQ6lK7Lsqu/HK1II0
IbWAIY2PZh2G7a1RWq6P1GQFhlx/lM04xaeSOVXq9E2WaiOND55h1XFgGy4ea/4mc1NR2rXUl7ID
9kd1bd15ml7W2DDmVWfYDg5LprTr8OmJ5J2VVaEsf/VdxQqH+//L3pc0x41rS/+Xb88bJMEB3HKo
SVUl2Zq9Qch2G5xBEgBB8te/LLvvvVJJTxX9rd+iw9EhWyBBDOfkyZMJ8RkBn0olZyoeyw7TUt7W
UyNMsHdh6dFYR/S2KAIp3h6+TT+pMwfWHZiI7SBfvFJw2ce8rYcoxAU+BkPxNE+Vhr0kVBBqlHqH
tq0mSFj27lisHMjA9CFU2EdkFOAU+YFRN1Zluxa7hknPEsJ7XlFI1yZmmtz6Z6nLQOOkhx1SSOGv
R5YWOp9BMcD/FFZejiczT7O5uukRqlomcZQPqaqQc+XvQriXqIONeYWr2lJrdWfVQQdr7QJYRJlR
ytmQmalaxn6FZjlWr+ECMsLM1hSLyZsKy6fL23HdwfMMZH0uGC4+SMj15udo7Lm4MRWd1FPXipys
OMw8rKse7jpQv+W8wPKEU0vgiG1Q6UE+Y9ZySAh1JVTbIRUWFkEq5w7vWYxR7x2Ra+ToBWgtUl7D
f65rDu7s9PzAfQVzt2SG8vYOOw4msDxgBtrZmMUo9j3VfG/ZaEqY0dtykBL5gVR9A7lQ4eTztS4l
HOcd3QZmS8Ky94Bm8t4JfhRuUUKGWE+y2sOSL3BiM7XAR+AF48CUpvU9qJvayLeGb3DpMfSwaJ87
15JYQ4lGVwtJ2CLhJgh3XwdOzHAbq7tNMxnxK/RwISdF0HKRNCQcj1R0J9+gOcrn6NCFEJOC7SSK
vP3TUBSW95xD/31Z10sHXwnksBxdLlIYL/t9e/3fRY6LHPHRhYu8QAL8Jyr4c/XjX/x9lXv/ChBH
wVQWZFMXUkVI/f5c5S5+gOsdCkZYWx7CLIQLf9/kDvkXsMGAQA/XDkJCT8rLf9/k3r+gUwexXECH
iBOB9nr/5CZ/m5fiqRBLQ9YPiLGN//D/b8NpBlFDQzsc2DYumcKDP3XhJLY9AZIsepYAT3x+NTV/
hxKvQ4e38fu/B6SAVeEJFbzz/8ARpVlflUm4oFHIwaZA9hUICrG45c96fBNXvh4J1fU3kTvGQnM7
YGNwwxExQXn07OX8KidtgwuyZXqqJti6Rz4OCJmHcAUltJDXeecXfzFbtWIfwYMSTGSTM2x6Ltxi
Z4FvTuKxgfkdTKMD+gzgM2ivPepO/oY1GrBgzEdfwUOTcuzvftXyDqIYsOWFNZTrBM3wHM4evKqs
xh2Cg79YrZO0BnZXcVtHOoidvBVPhT/2Zeq7iw5XAogcnNyVmzRG63wlnS5AdY25LEqVbmexDSN4
m+NObxiL+7GfoK+blyaoHvJQQTLDFAN9hqysXxxnUHIFtAsGR6VzVTfpFAaPNqflOofI1xMhBHbj
UTj4A6bEgjNxjLrphDaq0oPmHah3UoPOA0AUNuGzEWV9SxZ4RKHovxg3I5DXnhM9ix5Wx8yqm03N
WpACY9Ljd6zhxwgBr1UOV1YntqbWV3gtRvVKzrOVm7juYVey9xeQI59hyQnPJ3eCzmMSCXijPvja
zkGYXEyUbyvltf4qEsblD5ZvGedQDm5gEsDaBT1a9akdhyzqB/wuEXfYfASCk7usvS5wwcqE+jD7
javSdM7aEkV31waV1GnY2KyEIiL0pb25sqCZ3jdyN5ipC1AQo325mgbefofOt5hh1CraPOUhZTIl
sG4Vm4J0gHIW2xFhYucOjImg4dWWV8SMcEiHMQKrIA+2wDm1mmWB8aFhEKaDNEpkqsxb/0gcpet0
GVkAzHJaFuuxN7Sv4WPSOxom4Txs9RYmt7l1YAgAgm+9TzoUOSWdoOZuw8RyAvk0f2LEIDebHU6f
XFtKNx07tIhvc1ik9ldGzXV4w91OhKkEoaLN6rmyp5fa5IP92MHDzGSdLJVzwwsYOWz6qlLQd5GE
C5C54C6lf4iINzpRS0lDmGE1tBWQcwsCeIIXtAeTuXdb2P4i7OxjW/ImQpXU0z+jeXRgXT2dSJZR
707d7RgB3tySjnpiHyxedItnQpjh1D7uQjZENnSAp64ttrXtgGlMW0Uh44rY3+zUVBDQQYGneCtI
7pi92/hjc62VnbtHIRTcC6Zc4lpLCO+XKfXrsFRZv5DI/qXH/FS5HQb+VdMyqsD3xIlQ0xjmhMOw
rd1WhXFeOaNzY+OPZUcsNl5zK4TfuTDGFwdvBHMBisgwbkwoMO3i9Nd5G7O2YXzrw3FygnQE5U48
EbdUK05V+dBh1+kvAR9oCx943bAhGQdT8LVERq9QZvX0cHBlqLtijWhlqOY70i9Uw+aVjM34siDx
i8NwcMqYc8t74ZEpy1V3iqHNLAAGe3C2/ak7oVgWRsVSJWZoEHxzEXAnK04xuR9xhOfyd6hOT1E7
YkT/eUGYiwwFD/Cs7IHJ2P8d7OvW6XjM8wCGigrZQKjqyd6Viz+ruKd2NUKxF16ySRPApDEO8lOR
Gs7V6otDOg/rlLIcvniBjRMN6czJMtF5GcHZY/GkRkXTIg99fqB96E1r6WsU8RCdI62JpGVXJ5/T
sfoLFaVevFicmrmKUVe0wivcINPwZezanrxIBgNn+NTBvBwZlLvIGU9SV3CS/QbLX4fotAyJBcf5
XFba6Xb0T342wBDcTgKIi3jfVAFzuzUaTSx0fgTKxhPEzZ9sT/vqlBzRdmBNnZS/00IkgCP7pj1P
ksw2beRthBY0BCE+qkcPZit/ksvhd6Y5CeXk1+OfFHT5nY9GhWLzL+J2ZZM0foX6r/RlcHKpdwSS
WfY7s80jrDo/a3A2IuldfmfAc4kLEXapQ1QPIL/7FrcA3zHtEVgsT5x4P/WE02PHqxFheWhpSpNB
B2pat7JX9o5hbvsEqc8Sburf2Xj/OzOHEweydJSBCudB2osLZTjL0+MvOpYtRUAKx8oefQF9Hz5D
M9R+kqTlMNQNkJzH5TIG5ZMHwSu9hhhvF2auqeEb2JUAn0HJzL2eXCu/cJ2r2vK74OZk/Gy2wwJN
DrjXtjNJ3WIkddajCDLsWzhbDytHKhfqhuVQLollB3n0WC5tBZvJpR7zTNh2oVc+jrwu5jYVMKlv
liWAl9c0SILqIhj822AhU3TlMqydJmHACXjqtYq3yWxgChtre+beRrva+0GAxZoXM0WTWrEwhGe3
g1YuP9HGKR9rb6nIWk58qu+CWpwkHQULl/balMrwK2nKkD3PnqxF0sKItNvVbYDCftX+Njdxgnw/
g0DpIj6ivXtVRaDiJZxA7QEuq7XjprpoFH8ifLZwbkdWvvLDkneJ5GM0bppIThWoGH0DN27euXLt
6i5Ay5zlDuhq7Yo6yprQ7haYxEd9E7I4COsvJU6MKmH4DEcYY4FbkZSDV8slwUKuSmjFj0oDdUdH
xQy9zhH+i96QIHHoCvRuSM+eYhiXwwvNDlUhk6DpiFm7qpnbR3zQwsPCm8KaQiIoWKzurx6AT9Ql
FeuYNaXgjOAeuQC0nkFKp2iNIFADsBtCietdia3A9oS5OYUgUgUvGsOeC+icfB58niHVIQSkgVdR
x4c5PWpt9nnFEGhGOCFvSsot3yAM6dc0xe2RAT5w/y2Q+H/50P+DzPqreT8Bp2+AzbUu2r9eLPiQ
yhf9Jis6/bs/WZGFDCcgoAKdpK9A9PwtC/wnLbKc4F9IbSBnD7zyT47z37wIOdPJKu1ULYfuBvrQ
/5MXOfa/QHlBkyRMGYBO4i/8k7zobZoCRV3E8j4Bk+EkCgUFaKRmr+t1dPRcpyzEwYxi3Zsxbu0v
VJTpZWLt21X/90AYiQAtO4l144VeD+RUA681F4dW9DiuouGHH1gXGCBv06B/DwE0GZMNsdzzNGgu
e9UMjThI5X0XkcYB530thPXIyzZVVK5ffesPEjyPnGqZ/y2Y/BkPmS58fsEKAqX89Dyvap1Vr0Kq
LXGY+7FDJ1s3cp5pJu0nB05NK+n71sonytzPHZyxy27SG5QySYEGTIkAcvCiNnXhBvwoZae/yAIO
fMWs+wTQkbMKezeKDYUdWG4XE6p9etgFPEcRCHhUndWwaL71dNve9S68qXGOl7fW5PXuF88Z23Zj
Az0Nv1elsqtd24+AeZoohJbuwvJIb5uIL9WawUGS3EsPQn370O3qr7UufDfOva6GK7jXNzbOz27+
bgq5wMDbj+R32637bZ0jLLa92lOwWQezJ8FtBH21BgICEux+4R+rivnPOur7OFq0t1VtAbuemcA8
TrUot8O/Cta7g7vumLCPDpYegKAijNZMEP8hlH7xoxFcHH1beLuikWj/DSsLvledKFa6lxZiBnRq
HcdpcZ4mD8bzGS743EM1VMIR3a9EtGlmUIwT9KOOOeRAcvem73SZqsaef+DsLf1UkEZ/RYZX2smI
xCaF9BV0ZQBlRZsFLQrXnd+DRuQASacJ8KT2EEAEa18QDW8qpKmHsquDh34ZIShG59H+Kmpu9mXg
uKuy8YrDqfngl2DjvIsGtTxJVwUpsvK2WYG062ZYT+pOj7z9Uupi/GEN8IeOa942z1URkGNjhUCz
GkvksS9Z8Q17lCE3DwcQf4pxQZm5hFdWHE1Eb8ZQ92pI6gEGzNXRGyG1hkwXtqsSlsUhokvXuIW3
C1i+TCv0etvjLW49+B6HbuPkqzyg5ZhKr+28azLynCahRTTdmIXUt42gfNrkow8hijmasBADMTfd
pipraE9H7UjXhMmax6WZcpOoUZMmbiBK2sQtZKuLlCsPF/y4VKe6A+OmBzvLy5N2NmyP8kmV6qhr
s26qM6lMC8dka3mZwVI6gEUjvvZR3d+6iwXh0SHnCQzFwakeJ2EyOMivENVEP/2pH247C9EgNJlQ
+q+K6J7Dnm+8t8phq6Vl5pjgyl1bg7iaob6QwvkApfuqu7Z75zgBs12HmLukLU/dqAUZsl5DfYKV
9RAPhQaaEZrUnaSdohLSo5G6Hr6yZZbXYh4MTPrCZR1FFoAQY9wugSfkeDd1YX/Ts9nEwzw1q8Ft
6RZYyZzkLuEJ0wsUcMvR22P1scfWYnJl+7nJWECaFbWn+b5uOcTUhd0mBhXnNVzBgx9DHZWpOxME
vL56LEIx0lTUZfvFhF136Czq/gKC4K2M4GVmFBeP9eyQDLZBPaTwXPjOU/hFx23eul8gnh79CmSI
llMjRnPoqRkOubLrNHRY8H0gEJzMSeXeWq6vroCM/5yZ38TMt3fVErmP8+j52WDkdzSewIFRwZPe
gjt2HveLD+DcMDxfDysWbymcOECaCg3ACfowHt3ogbkpTu/rEMq4GSwTvi+iHGMIbAabnrt7FZVF
VkdQ0HKZXNJxkDCLJ9fwO2+TCRs3pY3xYmGqLm2H0QKx1TgZH1rE+6HgyaJpkyoAizHc2h4rv/kx
5gYdxwHivN7o6W5GIWQ7QIsyRnko2MyoCz/MQwi831TDL1vR6uAYXu4cJsV2QG/mN6YaqMKNhfcE
96scNtouyfJpmLe15Es6OazewQbU/27BE6aFpTH/FQ3Q4C+LZUxaV8IPXkFBpQ9eAMXoLKgtneV8
bm66ShX494z3yazr4HEhrr5umlDeI9ElO5eH88PMe/jcVsGUAVGHskQU5Wj7a6IHtehmD4mGei3n
tvmG+XDuirCMNqh/yIwrYm48l4ELg8FBAqphfwzCT4QsJiEBjpikrAHvJxOBoFjcFTkJ474IFvyU
W5wlbTVb60ooZKhS0eWrM/rivg6Es/fnkeCLgJqQuc3o3kIHvIhiibqVibvZG7/CzKG+Jiguiric
vDlIi9Zxv/EmcCDmx4l8RP0E2l2eNEE2KBEcPNw3YeKPRMLODrGBEyDvh05NARABQEXujEi38eQJ
9CHsrMkdFGBLJ0o7FwYSS8nW3FsUdGDpdWFEFVuGbJVLGmSKiqwDb5kSm5a3U+7B9AS1+d2iUCLD
kbBmk6Ep5ihPeOnoWNguChFufu1AKKaAWZLPsLBGkwy9DO6qEcUsfFSO3nAowlrrQShqEnQAPkk+
+5kMYYweNxRMBdJNX0JHNDceJN+3jQ6uWIXjA/7aASAwTneQjJxvUDiUO2r1/nroObtGJlP9VNzM
B582ZM2VGFZtED51jtt8gzUiJOo9hBF3QRM5VxRw45V2Obz3JPySvtYhC/hOq6q/8+a5ug5qZm47
FJivG1K26F1q+htsMKBurt/JEeuvGbrMLxS2AR9yLFscVOKKIgHKPLtYMmpU9RB03kWRjw9CphAs
SYDwJ/uk4DzcRLGTCY+Mh2ik/EejwIOXgFelbVu7vIiC1FpmlskImxjQNN/URSczCcD0ZVYDmvK9
ln/vzFiyK4BqMAiamIMbEjn5c6Bzdkk/8UzT4BTgwb4bIDKKELALe5epwcerGOo5PEwwRo/4X4Fl
J4hyEoPTCac9EtAf2IG3COQ287KkFUVRf8SWK77wXuIovQ/54xSOcW5FKfrKNnNerj6PQd9H7/RU
NIHkBrihyBTOIlCncnO3DKMDD4x3PUlv+Dr7LHomnc2Pw0LH9PPhzkSq/kwICNaQoEG3/6nW8zbi
jeaWe1ZpHdq9wkadUN2zb5ssX7lobaTx9OKpTe1sWLR25fakC35ZN+FMjf/PI0DCFkxYHwxf4DNv
H6FA65Vb1OEBbLMn6O5MmfzmY/tn0e/2mPDBKAjGVKn5Dnoj+Uc1nfdjnz7Hq4C/QzBYiyk8SE8/
OsDeARQrL9H9jKAJYiT/CCd4P9rZx50EwJGlCQ+N/sFxhZLu/sLXfJ+SQYf41VSeNuur1xFEI2JX
eB0w6MDSQNAP141dhNa4fDOrZLxv15cE3E4L5G3KhCGhNg01Sdd+3yriIUeLrIUecAb8mgPY19JQ
hmkQTWxTSHxHAMUQwB4tfifQy7f9/IVPS+Ozwc+4m9bgSc/VaJZD4aFlUCpp6IbT7sKePKMa//3d
0AwP/QPQ9VG+fDutBldZ79bRwau2jhivYaOIC+aGACFH7oJ6zovN+ytO7z5/uY8+JjhSJ6YSypvA
ft6OijL3iOTXOiy5O25KTHMadYAnPx/k9OjnMxhB/Q0joHr/jg0ldeNaRtTHkdUrN/K3jaU3E+Bw
UrXrOWcXRvvgdENhE5KgwDsg53zO7Y187s2Nao4MiLWyvgt0E1WgGsnwAm7wO1E/e603A50tDI/W
BTdFc/T70Vpb+Rx8b1vbup1Dr98iyaRxYPV0zSwWJL7X51kucv82LFHRZbmx4E7kwRoEPnV1F2Cb
jqA3taBUBW1Otz5pngdA0JAscMc1nWERRKu+eF4gY73qplYKeOzpEKaQQYe/DT/Rna16O+m8OZ3m
AcpwZe+SNbVPIk5Cel/adm4eF1SwUN5cLskefrA9oafvA6UCpIG6/NlEoMqAeibLr2f/qvBJktMu
8fIHNtyzAUEYGK9CNv+olev3bnkz5BkAtXjDOBMjjyxvgZYsWVG2sTbLhZvrg4ULQPSkAg/lCMiD
n+2ODnq50FgajyAUIqID2rH81VkaUkC8kfh+E+e/2CjlhQPngz355t1OP391wJY1CpNeqY9jDyia
2HFELrnsfXQdvhni7DrEEnUGnvdH1rqnHmCU9ddcOjdo+BrSQSxfoGSByjlX1Qb+1VZWMvqdIEoH
iTkAuh6OSYedh5C1cHaWV1gpbeu9HhW/MP8fHL2ntmtwPE7mhoje386ERvCswgBfWfyy7PuKX1XN
0+dH00dL9/UIZ3dzCJ5m6Vve8eRwhKL4Oj86mb3pL6zWD46kE7PUh5scmNnvXA2HkC0TYI+j7m48
8dJYTuICyuvhF/X523y0clwPJGyoR+A8P29isoDs5cHiHHNBt07NvoyV+PL5CO8jcZQgcAMDCQL5
9p2ktGVKr1MBKGJeqeCu2c5669vASbrQRQTu6OjJPlUJY7MEF77UR2vh1cj+SWbm1a7gM9DHZRqO
8J/YgXKJxDxqr/xg2nz+gmetGn9OFphCOjjPbJxn51pEOqLWMlUY5+RfOqbDnb/v12oj9dZZL0m+
ESuFslEYj5eEcj6a2pP2B0D1EzHnvPgyDhOpCwe+A4z5MYm6L55f7ojo1oM37kxONrJRxYVg8aOF
CYIy1gq4+wgDzg441At42IXd0fAIHEphb+GXe9/65bpt6gt74KMAJ3o91tktQY1Vt6Gxj9YC+oi6
bsGVqN2novISOtlJ1Drrrr1qpjL7/IN+tCfwOUEGg6koetPOXhEEaoHWB/s45eD4UtxF5EK88dHC
/G3QBpIa9d91dg7R0lR9Lo+D/4OJ4VAZk6BR/MKH+vAtkEDhEPw9yOnnr1Y/6L80h6vfMW9QxzVf
VFFdGOCjleB7YNzBlBnlxXMLw6Zxu8DH6os09O+tHnl+Lr/Von4knrj7/It8NGGIy3CKIOmC+8Xp
TH71LhIkl9Ii03GhazF/kfgu7kVZ/7Ou9j/b+NUg51KPADAUmM4SmHgvr0uHgpMivbC/Jrofb7qG
owmK9nnKlCDxiYu8nTyBNqhOku3CJ3Okpv8RMLbsRE4vRY4fPxxk79CFTv33LfeFBZaF8chxXKmt
v4FOdBakJw1YFz5tDUQpou0l3dL/ZUhUnMAphOH3+VXqV3UXFYCu2UE/dD+RLUHyHEFxEVuHKYPY
4Zp+tVaff+f/ZUyU1XCQEqyesyDNCtrebQYfr4met4T+VaagkmXVVmxPYuPtYVhf0nD88PRGTRIF
UKRSDj0/vQMLNGhf2Ti9l1XtJR1kixmik1jsZ2iKTgcJz712Lb5feNOPtufrYU+769WS9mVX8wZn
m050Vn2dtn2SnzwMT2pu8BpI/6lU/t/x76v3PMsWZWQiuybdUVDxfcrnh8DRl77epXc63Vev3ykE
06hQ3nFQDno/rbo3K4upecXz+mXqSrWxeGnWhaBeRiagxQacstjqZg3bqZxrO1G841d2G9ELMciH
D/Yq3Tg70S1QUVH4UnCUITd5ad9OhF1I7T46oV4nNGefswe3XnSI+xtaJjXccGtcUmCnXIjWTr/l
LH9EEI7A0EW/0Inp/HaCjTePVo20ySudTBFgqJazqsh3HfxD+59/Z0v/GYmcx05WA/Z1HWIjngzZ
u2sg39bRgpj3mHmr/roDr+n+0u7/+Cv9d8yzr2RbPlilRXiM6K7spzTM2YUF+uH0kVPLuQsOOPgI
b6dPNxJZNR2OXjNu9axechluSRneW+jlT/9/9jcuKwBfwC/eNTlSJEuhNdhH1489NKoUsQNt8pNZ
eO9l5qnfqvVlOZ8PF2FA0Ltvg5Xwjp7dhiicTlwfg2FiyYDu/QT6uc0eV6d1QVz+w5kEwgauAmzk
EV+8nUm6NIg7T304gb0tlmdRNJmqTMLdSwpFH60JdNeBng/iSgQPubcDkXbui64zR1PTG+XPadPk
959/qUsjnH7+6tCag4ZONWuuh+BHDTJq6F8I9j6aqtdvcDZVnZVLGrXIFHW+LorbqPurFtnYFBfW
9kff/vUwp8d49RonXjxnhT7a9je1/HSdn0XkZJ/PFPi8+CXn5w8CY1CCoHcBAZmzHdp7XguPrvLa
n9oMejiQPaZ7V9DdQNpEzvUGzB+4+6Hyk/a0Aas6A8ET5HHQM/LvKKjBXftuLu4qBjMjuGA6iOfd
+kftGHQXoQjugHoJk8oanVcB3Ssz7TqrWqtRprUyMe3mr43QP4ccvYSiiwOvaGNQ+0vE53w9huFa
m5IkS0jQjuVvg6J/DFBYSYK5c+Le7lIm9EqMYK13Y5nMJPzVmeIFsKxYhUbvAF+kM6i/sav3zL+J
ir3fpXq8z23/DtCtqDbADdeTAp3FahMQTQ6jhn1DhQZ9OIS37YNdWqmnd76DC6CCcdJyVBw207NO
jNPDOBWgidxqamdhc08q6HvmR8jyxgVJh67IXGvYVHmXsBpio8V2mCFYsgnrO6e9t+uvFr8lYIVL
OD/JOXVG6Ku7YSq4TucOsWAuVlx3axY4Cbpi9sxAeKGW9+X4JOEB38wvWt/YNfRaDVoxqi8z+15A
/puNx47CXjjqUWgK0944235cNkM3xo26a7oxERA+ilDPjfK9I8GXgWevZ+MR7l12YOaGgI+BrsvO
eaDmBk2HtXPww10HkrLgL5N/W9pg81g6DTi4pT+7SKW5N6Ht78pr5rU/iM1AfKgQhrejYmlTiswR
/lU97PngrVHzXQe02xdMxyNmSzrkys7/ckmxEjRasQbNlu6mzyEiY82gyDLxzDxyFZXw5OLoe01o
p8BtctC2tdx3RZnpxd23wwQuBIyzuDlUjbsCIgjWk/W1hDpIQbBuOjTAkj3T5GcFjqztQDesm9M5
rzJqCZRjrRXxf9T2dGfcCJ13aKGMwHge6sSCCAKwcGBfoIFAFiar+KPWD8Tfg4x7U6se3oD5YxW5
V2FVZVNUHethxooEYRoefiXkSFwdI0B90pWx4toPIFc4SEh5htYG5SkMBLTSpiRdSh6Am14Va9Gy
MoYO8g/jT7c1GucIXfZyaPDcskpqe+uEd7oS2GnNHgosXQwHnbWm1qqKoKUbTXVMmL0CZWzDguKh
cffOtPwYh2DvyXYrRARiriBo67npQQDplNja4fxIXJmC/JaSwkYidFq69gF78JnxaEOre3/yE6hS
NGiOJeiyhzVb7PV3pqiAXKGunEO5kxxKGqT5oK7AE1OJ0wdp6wQH3pCdBzaQTevYJQacIfBJKyjf
+j+jbtpOvpuG3Xg1LM1VQMa0WOhm0QRquSoG2RdctTJmU5PJgCcG9jK5jxg+H0GsfKgnk0RSZLyt
Urv6WlCejCj2CiiV+fYAxYpopaJi63CzC0DoZb26KVqQPvyHaHzkim1P6HrT/0Jrw06CS211fcpg
wZ0LviuLG2TASaArNA2BYB15MQgjx8F19pZpbiKNnkO22OvS7bYwMstshjeUAocc+GCxnurneiTb
KqxvvaG9g5MJiLPesbLH1UibW3d0HkFlysq+K1bISnd+Hk3Z4FDoJtRUrCnpdzNWStmgYTHIqmXC
VmW1v4flRNzker8svR37hd4quG7HhgcvPQMnvn/yO/gAQgt8SQqL3kUWvjMeMZ4F3DfCEFCjjKO6
TQPxc7SGGzznBcjsI5QcFnPQY0AQBqraWRy7wNyBBZN3lFVz5YX7Aqe/ml6YjaSh1Bdgig/vdxSs
QIKGdBJgsrcXo9vTqi2Md+x8WN7bTyXAis+vxQ9v3pCgMg6m9ftCMSm9xpuQyQ0qWgl33izYhxQc
wM9HORNl+RORozvxP8OcXfAVmiMqPjnHIATGaGdyDY4SruAoa3+h3eHA9n16MhKS1929eJzhR1al
DQyN/JtLhZQPJ/T0no7jgZF6LhjSTQiX2YgJzcVXNfbXKhgvxDIfjXAqoIBcfoplz+N0htIT6CgA
O/wilv23wLr7fC5PU3Uexrz+/WdTSXvS1zDFPjpDO6R9oc2aB2OErquwWQWVE9x/PtxHCwT4CTRI
0HsKgvbpdV+FZiC61BP60I8WrHRa+3HsKrDjLrzSB/WZCGJkHvKNE0L0DiJD55+GYGp+HeRm2nuB
Jb/UaBdbKxnaOvFBCP0rYla1IQ1DPNNA2y6uOm7XSLyhxpdEsHfvcK/Y5VME5tW13wb+zm+88Rto
Qcu2XUJxyQHhN5bz9itEKDycXOtxAoARfrYxZ75QZ5hxCGRq78HYSMAwFPym1F6JlZX+8zD/7Whn
2ATSopKF7nzk9h2BWd308Pk3PnOUPG3Pt7//7EgDLyacwXs/Ft5iPZkZBGk0IJGr3hvttQ0Ng7ju
3GLD+4pt9ZS7Mvbcnu/RoDGAfGlL9b0Ts/4KIQy2aeu8/9IQWV35eQWmd2vGr07XN0dJC29ta3fO
zNjPl3J+992pjAI4DHxAmQ/QW/0OfJusYUAfVn8caPA4oiT7FCqbPnlT3nzrAQZeVWMxXi9RI7IC
RQa4CZGbAXH+aglLsW8lcJU+mIqMlEQ8gF4Fto6qizk1eKlfASPW/SAL5wp9yR46nkzzV1t11q/K
sPyX1goy4s2oXppwnn98/mneL7RTYR/NzBDegSrpOyF2Y08sQqvR0Qa7eF8BeYr7RvXrcKyXb0Ng
3BsXdHAaq3JElGTU5KRQmgLqWYN9V1C/vrWKGXKZnz/V+0MB+/W3yDHUA12I/7w9FAhCEi/U6roE
aVP+D2fntRu5dm3RLyLAHF6ZKqmqlNMLIam7mXPm199R515cq0uCCseAARu2u/chuWuHteYcU5Ue
45KQUYTMP49yRj/6v2mJkuqfG5v8ZadN4yYA7SAc5hVnC4TvW2ltusZe/8A9p17mw39dWfkV/Ge4
87KR1cpxIzPc4M/ecF34KfZB2KKoFRztrdhWK8Gfdxcr1ZdGPbuWJgaWLCUIDlpeHJQ2uBqF8cVM
8utirP0IGXAs9G+yNqK/bLAPRMEA6RwlpJzAIY4yc6P3cenpRnChSPLdJ+ZtYEPhlCOyNP/9iRdl
aOqqsw7JVOdPE0qZyLaS0Fgtkyb5/813Ptn/UT2dpvvZdApoS0uhFR65T3jC84kGvqziewl8Z3UR
rP79c/1nrNPn+LSfhfKYK5TNj3qy7pPG1axDoFkXTm2Xxjh7d6JaYg8peHetgmAaQ3b03iuX+qff
yAz/XrTPqkulnAsY9NSDuG0Lz2zs2YPr51YYLP3wKrizZm957BzBDd/r9+L3RaLdaV7+tAOeHQwq
bqsltblD547eKfrTdPFiroh2fkhWP8+P7zxEfz/q2QSBxVSMuiQcyMF0sqX2h7lmQRz2rYh+MTLS
lTEOLyjK8M8sDpCCa03FeDF1oApq5LHvbSw7XZNs6kpZRSUSkxSmfpW6Gp5Ruaycpkw2yUIwdXpb
ErKRY1Eastoz0qcgyJylnhzOxKvKwuoiTXaKNzKvLPyerRPE5lrInsSi9XVxXs2T6syhyJWuXUlS
cxDH6MDvc59zjkEWuR9T6gtFuDWUep8Y1Y0wSHd5/KGUyk2d6g6mpJUemEgMq5VUvIfccS0KNnG/
NZbOjSfz6gQdlYTyqhZIWzGG214uXUzkBK1YPHjl9ZFiVwvE+Y66gjE7aJRdBGmuqr5DTF1FcrlZ
JNXNotTtSvIJhWqTKxMZNQIuHnmLLdSNtWHbcTXVo+56Ev7kWnQP2dXOCvFWHMJNrJu7UAwcs558
QcHYGjxDmb5SJPWqi3dN91EQwZLODZDpP/0SurH0JqiG38OAVIQMHpa4qqNnUBW+mQZ7bDQ2cvE3
a5a8QhlWlpCQU6zbPSqyWszXchr/mUEA9FDEEpmCVTsGXq4LrEbVKcBctdWk+h1ohj1Jv8xBvy3a
0BHKZ4BIzkJ4U0zG0IglqRL/yHKyEuTID8tmZeSlP9T9QRCap0F4z+p0qxoh/ZxG2KINv5piolWX
igTxgYqE7AjpWxlM+FCROGfEzpTKalFTpwQrmfK5gNomcbQOJsupDd2Zgpy//XaGSWQhbJpFZaPM
bUXj1dpaZXoUpl/SGF1LibmdmuSKiBWujvP1ZGGHF54HxJdTp2wHofMa0BUIVJxOHNep3tjlJKI1
MWxIA6sEX5Icd3a6kDwZvpXt6GZx5k3tDZgxsn+vm+Bdm96txD9RuYv4WVV/j1T0E9HjxudYhuXK
Q7urzbt0im2CZlZTGDlqQpxkTib8/CgbqVc1hZunyJgFiClC445a7MwJ5btFvsGjvgXk7rULbdVa
9DmeURis1pHw3qI7j3vgA4T2OaWJy6UotE1tWCFze35AR/PCqaKBx7ncV23slCmuOOFkHolQXzWO
oIXHKDUdDhYn48XKrDniBMo+kwyP/HN3xiKUG6MfIKuMomuxkOwlE10pjvYy32dCc6F0FQVME5s9
V+el2OTGnz56Cbm/dF0iA543HAqifmbqMESGdVoS5TGaXtbddHW7HjKwIDN/Km5ppL+15kelKqsi
7KGY9Cuw7WuMAgDaygdNh3YlYbQWHowiX2tl72WN6PVWC2ilP2qUaPPx0AoEMC/tQegKFyczOzsC
FEghU00iBUwWrRFsXDpuhPE8DOsNFZhNGwyPRveRmi/BhI+txb1oBZtar71Z2adVdyUY4S8Uk6kr
I1qrgukmS+eXbviFDR0WherHBiEUTecoxd2oPEnSY3/67r1ma83xZFRMQbpg5eZVnuwptDchsKV4
00yE8dUyhLYBRYXqZbGb8fE5Va+6U0KKVlc9jYb0bhmoueMJ36jSFNsgn68mTvp2CiXetkZuDWrU
3w2RsTYC2PrpcCPlC1iq4EXKkqtowP4GTuPXlEs3ctiuu1i5arrqIU+FY0a7FcDVTSlR/mq6K3Pm
WGvl7iibr2KTbeQod7T6gMzeFwzNmUuJQjaKAm3alDklbPm5PLl6dH1dTpuwCGyJFmDXCa9xh6dR
Ton+1gxXzp+HKvBAaa1IW8qzTTFRtCQHsQjrVaVTm6+jdRIIL2h2l2mjWIG7CI8EoXJMdKthcqdG
Whd16FEh7QMclDJ/eZwey6FcS5Fx4cx92k9/2m/PDi6C1HRjWggHPaHRU/VQOMSJH97PW+33J5f/
v9ae+481La9xpMwHKHB22b9aEgTm7MJt/9sD74k6SfkFoNUJi/n5BBYJGGioBh0TYduoDxVckjJ5
Geiz/Pwo394eOLmaBtgsOgfngQuGRv7pGAHTQ+soEi6ROq2b3kfrkz4hf/p5sO+eiURPBPsS4s0v
ZSWsOT1OovlQD4o/QRTqM/xuFfKIi9FLX6YBZhsM0KoGMet05zu7qufI5qNEGw9W1lUfBfgO+ghh
c+HEdYYr5ub19yjn6sOpFkQWkfGg3KWP3ZW2HtYkkxJT7RkEFPIC9+WFouqXiXca0JKA6puAxyCS
/j0pBmlEhsRj6WWf3xiDlm+7qsaqWPVDU16YGd+9wtN5Uid4hGHPHfAB8W3NWNLVsGb9d6hF8bM1
ztKFO8A30py/zqznoaK1LAzjUjfHHLWMbre9Fd8UyRjc1FpfutJc5ZUzD7Sy9kOJ8LHosvLtH1SX
3VXCoNpVLYo7YzJTEu0kMuCWxrou2nS60OD9+i4omzBnVaKkDarZZ1cVkI5CK0v1QdMHrGwkLrMk
XXjdXz8tQ8BnprAHhxZS3d+fthgToEVWfWBPT+zaKB7bLrvDbP1vL6zcHImtwjFDSB8a57NlBeRO
2UFkO0hDcihb6VgG7AhUsW5//qV/rVWejXN6o58ukOMM60Aai4OAPWYzv2nrdh+53U6/B0slH7m0
Xk+r/G7cadfxv11kzkY+e5GELEV92xWHGVBoGAyFn1Qi2M+xQJ2b0E++8KCnF/bXhnMaDiyKyG8E
v9h5BSCvTL3VyuoQPw6u5lOy52LZ+727eIkXupdsR1/Vc2fDndU405YC4cBwYpX8opoIEilRNUc2
gd6oeb3LDXU/j81Vni20hrrHpgoOQ9PdWX3jJU3zHnZx5F54A9/NXBTKBggREvy+eJTSpJGEOqoO
2WQ95HXh1nnwBl/BFdv5Qe/l11G31oMy/Ulk+bHs02epnB+FvtpKjer2ynJBpXX6KZ5/D3xLBM5j
C1PJL/p74iVEX0j5UB0kaFBJPoAIgvZAwkpqSE6rPPz87N8+OvsmgRoGwpXzJpeqj6EU4ZiY6pup
v7PoqYnt3c9DfPs8MppzFa8Dgqyz59Hqom5UoznQSOysGbaB2T3M4CFiIUq3llX6Pw93mj9fXt8J
CINNldSO82OH3jSliJLu0KuQi1qD7KmwGHwjn5+ATzu10Kxo21wY89u3+GnMs7UC2lXWxnpzaOsP
Orm22Fm2yFn15wf7bgnHNHJynComVbSzAqLe5AGM4fYgQdXS1MzpRevCD+HL6YafJuJiQ8TTgXb+
XEyrqn3UzB0jJC0oyveoOwFG1n32/PODfDch6KagZVV01OvnEyIOcl0PMr6QlN1yC0DrEtxLi37b
qtaLYab//tvQo0MhjEWFI9v5z4m0bGWctemAQFzyRkWq3aKmehNXWM5+fq5vPhCCI8rkkNvRP54f
2dI8miHhS4C5gJtOLwhIvJ8H+ObFMcDpXzjGmd9nv6RBHYVeZwBhqHeJeQLdhLD8YjgiepUe07xf
/TzeN9OaMzVaPcDyFtHZZ+OBbi6DJZMPWtaQPSBR4zEm2e+V9MKK9904/xhhobV+k4MU1WaoBAOg
l7F0pOlDmhR7qi5FY5/guecLA41Hlrj/G+U0+z9t6H1JnIVVyAfxBuRJ8xw3tr4y/FOuWHAvXqvX
wi2Il715f9r7rBVEVi/bAoahSLHiHulfagh8+49Dn5UzPovvF+t2ns+yiJL02KDXKaY3ej8hqHu0
GNPSOG1JncRs0pefPyiz8ZuXYNKf17hU4AI6Xx1DNYhLiU9aidynW6mOHbGRbvNgQdxQx69pZh2E
3Lhpq/BGMKxbAZ9uYIrcd2QkK3gNys7tWooL6UCTKneo+NmFQpZvrIEBQYvWj6i8XopJ9QJwqnU8
3Qhh5kSzZJvQNpKmXcttfezrfN8nhP8BPPDjQnbmrAzsatRLRx0HnDPBfDfIVC1ivf4Qu+w+r607
OOE+RzKvWKYbtZiPs6Gs5iTcwXJCjSToaJzaPW3/TYhETYHAQcvFHrTUXaRot5gvVVI5uRDeAk+B
Q1HCgtSfslF+BeF+FJRil2qz0xnsTyrCem2ytp0MUA8wqxta1q6ehXuly27FPHaGBShmUN4KAgW0
pAB0AJWy6sc1eN+HRLR0XPD1vlb73YANcY7Gx3FAsF8n1+OU7bVGuutrwVXKBuSlHO95+Wsa3Ilv
zhExNVF9142q7Otx0V/1WX8ITGs7idCaCxLdLRxNiiDcJVN+Z0EJ6QjDFFN5lYTFWqP2YlkWMkdq
Z/ZCZ3CMJi8zRppNXH5qbQuLa12NiMgywxZR7WSV4opm/ruVpv0QVM+mrrtlLjoyApS0wCuW8Aqr
6SNeesSN2XAPH5gQzCB4otR+Rfp56P7DMSoC82maay8urNgtC45StAnRmCm7Eq1QN7Y+GiK3BBlB
Qcavp+aq7gOnC2qH3saaN+UkaeyDW3HIE/KkKvCtggSAfNjy/yNpAJqOIOJRF+StMSrerLUcVMy4
vHCZ+7rAQlNC7APdAsroF+l6VYPd5x/kmCRtvKG0DEm4ljoPE4TphmPpJ/qlk8PXPYMRLW6oKuOy
TZ1t6lTllrTU5MMg6SQ4lNuURvaFc8N3DyWh6WANp+WGlfnvdU+YSBJIFCxDSUu5MXufwgGQjWDs
K9D8NrL86cIx4pteNikFeClF9gxL+3JFE6RANAOUU5qNxva2oM9n3pFm5rKMuqGvXRhO/iL4Nf8e
7vSOPy3sy6iOnIUUGmTGs06BFlPD1fzA2fKg7ZdtvdF941F54KGJ5Oj2gnupRXaqWfx94mR8xQAB
gH2Uz3j6AJ/GDyiixGGrHxJykPp9tx593Zd3lzxA382Uz6Oc9pNPo3DrjmUS5Q8AR5qg8iPz0sH5
23lyqg1IKrvkl8hNs8riRmnFQ6ujPcCr2aRbqX5Thoeme7iwDX37LFjEaEWZqkEZ6u9nQVcBibAQ
D0jqqnvVsZ7CVyhHh7a0hVXtsyxCFNlcGPPbxwNWxHTUyIcwzr5SnGaFNOrRcXQm5FROus7Xibu8
m3T+Jw+eVn+Fups2qnUhlO1/M66/zA8sMey2VHaojfz9tFkvpGoV1IcMztFEcnnIIPGVRKsp9eGV
oZnt9JXZBLeREK6ndnNC0ge0aMx5vm/Eeh/OsUvbbQOLCjF5Q2oH+SZ2XTeuHhVOxF85KzvZ+t30
CT1Bsp+XapWHj7N4PSEVVROX/zRWfhKD4IENTxqbqdryLG4CUE0qERc9vAoK5woh6wKXpkzcisPs
TxG5PdWTZtYrmTarMFauVF/1KgA6Qy/2dISe1bJUHUORnkINMafYeYqRb4Yyf5rT4LCUtdMCo4/D
u5bcSdi5jkiQcsUJgjSt4Y+crJWmseMRXSogCKnbBbG+q4X3qRJAPV/3IgQzWIlDUECo4hXEUBd6
7XYQYvT3otO27Z5wjpWOmJVN055V9BtKaZcW1YMxcvlRwkBMrwblRUVmWD/K0A+tCc2hJngn5B9o
Yph4Fgkf7w1QXcjOdkF9MCdnHgZjGG2HxPCpvfuVDvO/343tBp6YPUtPAxiBvlIwD8DK79Hf2EG/
wqdrK1ONfArYF3LDNjsiFPUtk/0YobYgk4opBuyOXOv5C4f+RZTeSzbZYZJvuaLYqX6UhBs12jdp
RUUrR9ZO2td7bJFQs270x5IAJeVRFhNwdKu42Vf5ryaJHITYm3Jhn1fpdQLBMpsPIOLc49+1+hiZ
km1Emjc3ZIZbsMyCbB2FhpeOygt4/ce6Ta4qC36J+qKlmo1Kf9dqT8UkOIFOQ7qb6DYfFrW3e3PV
WH4qrlIOIHFwkAS05TfL8BrS4Wog5QvTXUemrRn7TXyfRXAWuNrX/EWpeYPk0A6C3EN+aEsnN0Kd
b4K630OaWKM9479fG/LeiP5g26iaTTmFsa0tycFsAEu1reXIRe71ulHbRcp5LhjtXladYchstkwr
zbzCqKCkrYJKdtLWn+fbEbN+yu2oL3JbMW9jyZW1x7j/SJXN2O71TrYtAB5Cgm1yfie3wiFfx61x
RyTSLo+em4HWdOGG8ouZ/ilwJACxedYiZZuGW1OlX1tzXdUEt7Ho2e2XwHLglNOIghqEcYLTSpLo
zlyZaAo6twS3VwXXlbaA6oOm3D1U5uBRE3YVcJBNljvW4DfVXTzdl8qHkN4n2YsI4KvNtwQJOECq
HVm/0pLIl5TMTsedODOJA7a5aXHgaa6jNtlFwVPDITw1mNfRzYDc3KJLDWLMSWaZBc+ghyrbSvhe
yIYNKntTCz4M2leh0Ndy7cpWAXrNWiV99NrK5Z3YRMgya6RHDX1htBBdZ8/DsE8bybUgWs2IsX04
RWrsRcnDMh3a+SoN981ytJgsBFHbPStBTomMUMCQNIX4utIFJyneEHhPVgN79WAuIUB9Vl4TgueL
BLyM+l6Sf5TGRqo7xyR8T1ElX89FTxl+d1WPMkJ2hs7B249CKrbnHpHfTajeQZ/a9sSJd/EfmeQo
Nb0T8Xa2xkuvXE/ikWaNHsCT1b2+vtGL2a3ZeIow3UalvENP58ZNEtucIvxCfCVX0q44a47LVQVn
NMjA7LcrUc9dU/9lTZVdCkRrlDRfodZOlIQTyW75Pzb8aXObWdzbCiCMpuxVXexGrXjXdaAmgzwX
bFPIPoo+upGmZjfohqenD00MnztR6N8O4PyOVrC4qjheqWa4QbHt/jPu/ByLqUfCk7NUxzp+KukH
1kyFhL588pAQdWU9VSylZvSn6x8SrkVN6ugLv8nUC9TtEotOOsmuqe6LfNy3ZbNVpOMAu61KqBq8
zuNT26rPJxONefIHZZNfL27WS3ZVvs0jYleEJZmALsAz+tGJuB8EY+rJ/e9av8qGgNuEbtdt5Iz5
PcFrtlHuy/ImaX3JjG4iK3ZUVDEjrpXwLcrU1Qjjrkjey0heGyk3/eZ3pD61A3eldVHd9+pxFgd3
LMVjPP/BAmJzdIb6sdgKGc/W65KsFHkvndI9iZ5MzCP14ZC8rsoA8mYKF86WXysT1I4wiJGhTVmH
lOu/t25lzKlX0+9rrXLfaaFvxuJaj9ULhaOvLUxOsDLkuhN+Wpal8xNC3g6AMUbpMG+DVeVPa3Gz
OAEW6wpT96W6w6nM8fdp5JTMLClQ6yxL+cJ1MKQuLjVOI1MVOmH5nrIVCdNbx4p74cD19d2dBuJ4
BwtaobFw9u4IGpGHJgL84aWH8ARUKyI7cuVfEhgQk3BYcLdPbOnZeGFg+dsn1E9QDiCFp17a3x9t
DhtN11Aid6k27BbEwmtCcoCrCc1yq7ZNGto9jh67VwQFa1rWrwt9Xq7GoJX8VueXGalLdFNlXXLf
Lnm2ztUuvG5zUmyDmHMbMMrQYk1TTdTgAz/Z0RrkLW9aWFliW+8n5MvOGGlVtvr5hX77PmninTzV
pw7Y2QG2CfM6W7icLrl2T4DPVQ1dNrTaS/2gr8NwI6VHyC1YP0VYnQ0zi+WCsk0+qBCAdZDLapN5
i3yBmnJpkLPLjDox7ZpFOYxQkMws8CFprZVqvPn5jX13zRDpE4J153r9BQ6RS5lIWoZ0iNt6Xsf4
8FCmlW8/j3F6HX//nHhdwIlgXkinbv3Z4T5vJCIy+uGgtZFfMucCfZWI9xpByEn1XyxGrEa0NTQw
65S6/p7XAsDFtEpNiCyGRXwEFlQjL2Rs25Z4YaRvX9yJ6gS2h1XpvJKtLZ05ZJZ06JTfSsevdr7/
+aV99/mpeZ6+DJQe1ry/n2RoeqNPAToRSCMZh77b6PWFptM3bUaW1E9DnH2XptVLMWqyI0lCV4LN
YQxMRwoaoL3qDqUrrsOLBd2vJKDTKn4CDkp0wVE4n5760w19FKzCsCDmWJzIUUflzW1odXgbDc44
VqgrHDu0+aPpiHdpxTS/Wqw2vv35xX5bevn8z3BW5B6nLrPypTtMH4Mr2MYuvQk2nR0dguf6aG0C
5+fhvpsneBWom+N0kr7KYbQy0/GKHrslnVdiaUkNp1uTM+vPw3w7Xf4zzD+O708vdkbEQQRTd9D6
CN0Wp2iBEnFyqTZ+aZSzn1c7zZEpsl8ZdxOvjoqvM63BLrswCGGscDhdXXLd/9NdPV88Ph0vzusg
p8RXIZ9EhtS31L7n1/Yw5Q5XnhVhpzvujjeKc+BQE9go9q4GZ3QVp/TndeLIe2UTvV6qZH3dOf8+
7pwqbZ9etJFMYO+08hhkfyLjSMrDqufGFvXmhS36u1ctnaKOFRkmGG33v8dpAo2rUt4fllMohJkc
Q67rQxL+67YSdblPo5ytMtZE+rQ25ceyHP+IWv4WitBrQFf+PDm/EYr8PczZSgPbukSvvqA/E2a/
i1zFr64LF4UheaovNAu804Wf3s565jP+d2XBTw95+ol++mRdX8XWMA0Hox4fqmDYZ630X+zVn1/j
2bJWc60kN2pA2kp0nQGCwvC06lKR+tv1+vMoZwtXlEDhFhpIYBtzK6z1VXWdb0Mi7DOUq8x/czfv
Ls3272bhpy3ifJfLyUq2BLaIUPNVFK699qtCavHz7Pj2F/VpGzr7RQVxHMUZj2XJf4RJtmv5d7HA
KQeI+vM439WgPz2LdvaL6vMp6OC7MAnDdbtKVyMu29xv1z+PAjnv24EIbKL7fEojP39pTTtVFWEn
4GnoVQVW8BqJCOGz+zltCVV4rkJKq6N4VNt5VUyPHKcdFDIwY8k76bqKnJdjsACte52K4TaZOkcW
d6lcelGUrkPtUAxgOJLgHrAuMmrSmeZ6ExObMAnDURXElUp/dInwiw/tq6hUhIQMMP+rt8bgPG84
S/IIRHY11pXf5oo7GNptW+i3qti+ln3oZZHhtSlkVSOg3gr3weg3lfRsaKaXDoEH1sAek+GB5AmO
vWABSP9zA2F4XRrlNZO1PwsUCc3YhAjzBdIiyhQnevCRzOEhRds+q6mfG4ozoUdrxFudmjIQTnui
wGogMpalY1JUNv49MsLk7YjePr6HfjFF00rW/Cp/AbNLYQHhQBpuONB6S8zBW/ekkIToudw14glS
dZKbupL2Fgp/wnq0uwGnjCZslJEOa0+SoGDamjE6ZKwRAkZzdoqdpdXtoWtcNX/A3etoLSnGBaZl
IaU2dMypv4XQE+oSmW6z75sbMdU2vdasaoEg8lBDkR26YaHelQYcHQWauMgdv/mtyPxdguUTFUJs
cuiIYP3J90YLK1JkTgioWI3VNb4IlQy0YBe3qiMEMr1gfSVn0Z1QFjcp4Z2zKkY2tTFSKgW7V+NV
TJpJ1hHjXdOrLB6n8c4Iay9XwmtBfGgZW1CDTSblip2HFAOYHRLlSMRxvUgABI1ddDJORBq0JiRe
bL2CE3AEipZtHW/j5RdHT+QSEtGSuE2k3KZsyueiLi59iPTDgoJyxHuimh6ovX8uQFm9XiikpG15
M4gPuVWtOvEtiHMnTQ7p0l4NRP+M5NSNRB4o8V7i3wJyPwf++JhXnmkGTlK9jnRfxZ6ilN77uHDd
uTVdoUzJkH/KzGLTVRJbhWZ404ASP5qchi+V1Ehwk6cA/07xUEuGvRiU8MhOlKXAbSPLNqkwyVnm
pHhCs37eREG6toT0qWnqo2z0h7o2UdZhEhLcIVWo8xHCEnb7QdPXVFsamTAfhd9eR/WqwGU93ekR
8zgcnD57hQ3Je/lYJNMRaxD/beYmGpg7HENiRLgptouRQMBE3JPOsBIpk0V1TYLH41xbNhnjTp2n
vjjudMJtM6ZGIm5yeulztkml1COZBKnHjNnhIZc3Zr9OJDLy7EB4qrAhCDPuJ9nCtEF0p4oyoGML
zVJwIoA3SFZlBRi1caNnBT09uPvy6xA1GJs2UtoCxyZjSmXJeGplCol33Ml1khHJJmiHlaiu9fo9
YXZYbe8UBraT7jZWbUn9pYAI1a9N8nSL6BBWN33wOPHLzh9lChdU6bjTE2D5gknYW2qMMXDjQo5j
LOdiDrPkRY0VJ1Pv1HRZS0q6EapsS5b8XUPPqZ1/z1J5TKEdkUPiS5xhzb6mow/9g9a7o2KhkclS
wprkEDOKG6fyhpCqZTHuZpFYd4233rb5H6UKXsF9rKeBhzmllIjPmh7/FomHJbF0045MolrCNzBF
u5RQdCZm8CrqLAzmYgX2okyP0RDbTavc6vyomqpejzI5NvMBc5JrTMYVIYb0hN8LnfBVPkifxZT7
x70wHwr99xzeSd0D0lxX0LDq5oJvYkGu3kztI+ath+uZzEHjPiqv5/iXhcpmWTGl5/a2Cz8sVN4d
GB9YWQQh/zLDl1T1SVi9npXXpDwqeCijaCd3w1bBWhUtqpfT/Jmzg5m+4/ars5tR9/Pqtmsmu4wI
Jc1pEWQuIelSc2MGrjG+mUbjxZW2MtT7KeudWlknxq4tn40B+vFkkePW7dJlfAMDJEIDajNPh2tY
X59aUGSB2M2QvsIuItFdr2yitNxkCe+INbVzVd+cDDs6qMcifJmI5bS7snSN5SWxVFskHbPUCNHe
hOGhrNwmu1Vr+AnBn6o/xsF7ZN1NouQF2eCY6bpQR9ZI1kmaTEno6hMByNWjgAFp6O5PsU8RCyJR
j72wybvnttonCFcKUGwQbzIDeT7djzFzLKEjsho4CzCmdmw2aUmFy7irwtBRQ/E6xUI5x+8Vsa6L
qwlHwcxXCZtCI98nlugFyxNysVTriG+onYbWnvbHUo8ZO98EW6p8lQiDjnQXjytZvhuFfgXdlzZ9
Vpf5gxZVRYXYZGdrQQiWWe3Ig7gXtcRJrF8yMxrSDHKWsstP8pjrdKz59DvCnDw5PhTkWRfbND1I
2o6I4jIj6uhIn2gS/Eh9yN8W0+KPP2KmUo1DoNwH6Uue3WSqZ0QEYj4Vyb31bllvrb6X4uuFonC0
HugKhu6keTE/78zrWz+U6SKRy+aqb8pSO5b1Hgu7Prgu62stX6shqTjrTHDTmP9pqyKdwWsvpZgi
w492kN0Gr7BSgLskl0VTD6WcXScgi2MlpEtKHI4arrC1dBE3+eEtmDaLcCPSC2yz6a5ugi0+LT+z
ahcmPZ1BKFay+NGl6vUpM9pKlyuCDN8yI+MHkaOjylOgPAkhEzTXCmGDAUAHrWWN/XWkV5tSwJW3
RP/8uVgPbvS8WZuhsVaiZkN50g1g4jSzCdUp33B98+Bh2DrUoaHeFu1xMmBrife4yNaduTe0YWMF
+cqo09XQLI+pCVsqAlPWnTpVhi2X73ljDbYGwWzMWGur8pqH9GEgINP+3VPHH7IcmNKzHvhzu8pM
txEnB7EnniwmCiBnK7+ulTuTJOW0uo+kTbTsq/7KzI918DvI3nUz804mr/SqmdekcQH8ISol2FlL
QmZg4Q4ofGKyAcSaCIzWDSa/M+A0Tao7dpJtNZgS6Wmz5ZXaS8RtIZwdi7QzvH9RVTpmSVa3oW/Y
PL1c+60pfle9TeauXwiomnmu4qpePrJscnr9VcMTnOaOSS2h3ObSqhzfTiyp3s0G/iaZUPPkIAX8
3Tc0IEq2BZEmd0YvuoKqdiMJUJNGN8y9RnMRszbJYRo9AsBk6TdZ0AL91OFO145ZuKpGR6lv6+Cl
/kUeeait5PAhZwmLlNdF29EeFuvQFoXbdtnQCKqs+1zzOP8M9JPF2GnlI+MQnRGHt1n0rpyWbwi3
yV1vHQY6NrQtx3WD/yTzu/mNlmOTobwiJM66N9V13TyTsRio2J7ZUWtv6P9AtrJwJocuHHrX0rdj
DxK/trVkXQ8bgtqcQfdy83liy4ZfRhuaCacmcG7WWs7hcnETkFdJq7tNpK50603WE1/rmPwK4fTL
wVBp20eJLY0bEdPx/HhqzYd71m8tdscx94BBpeVKRNHOkUewEoeXQOix24QVRsS7MHuztLuc9hmt
JD5fIqG3p/Zev1hK4IsTf+08rZTloRz8qB69MLNsgS9Tyc8jKWDKSaX6Zgi/jUhci82v4H/YO4/m
urE0Tf+VitwjB95MdNXiwlxv6blBUCQF7z1+/TxXWd0jMRni9Mx2VgoFyWuBc8732vJN7ROnmp/I
zaWa0dakXQG7pd3U1NwmBu4+hnP6/WxpqlZKhAeid6aJe8pUlm19x2575FZD0Dsv27Y6ZtZLRqZZ
3bICU3wfZN7gj67ZRdDhFFwzIst3Qf09z9d1jpHHdHX8jCidacNKbbm8ZY1Bnc4Z3TPy7wGz0ywv
24EFNoOft7t5D8su8P1D0ok8bsTEEKxYuxuLy5/z4xhartXbfilhVha4fXaFeANzGTbablYSiq7T
xYSHOuB7M4tFRBniEG8Gv4W7wkzKgoy4gEghwm1zr7Q6m8Z4Le09iwTuesqXYRTeBWmyGMgAxN5K
DQT+yfgoBJY7lMkpowws8y/YlBh9lsDcsv4EH1qIHIi8uV1FBMeRI9oPpwmMlRO9Id3I0t6H2qb5
niKteVF1ECfCd+pibMXa0oTNossBRUdb0JbGHW1dTkqzZ6c5vhE61OQtEu00xDtVdqTyNULVAWtL
6VVhXBStp6kYUon5yipl2rVVL+EQb80kB1XPSfw6YqIs/HdYaJyisKDCTZ9qElb0nVGciwSCO1Ec
5BQZR9q0SOwc8VHdX8UmG1FZ1VG7iQoOGQTfzdOtUD2j40w57kpCSVcE3pXWDjRX9+PH6xWQVltf
+d5S812nDxXM+F3faPhqbzvWJQpe5fjCCgq/aqcmxYAXVT8WwSFk5ezmm9wqoF/tseEypm6+WzXy
WR9WyuxB2NfxexG6M6IX2U6FG1l1GzQ04qmzXsxmJSL+7oeFtvdLqHhEIgzkK8t/UPkoxskh74/2
lHVfb4drtqK87Kl1G+6urleTETYL0HsaZAMQiCfgxC/3UX+uSxRGmZf3d7KxElLXKpxSYE0dnTiD
uHvqT1LN7dov5nZLoYC2awj5NijYsP3aMSy37WnI8wzf1Ql1MwpARN1TBmHD9F1PT6XshcEFiYai
70XT0QJXM14CyR51m9yTrDwGkjN/J1AyM70qsRVWF+Ip0dN32UYkIUVkmmbpcE2aRCQvFhaJvBGq
FTF8XJCXqL+oM81x98kN5340U2J7vMpgypNWUzjqiMly1LeWfBSNFSmO3M1qzuHhfVRWaXMTtR61
l6TOdcUy5IKIb7DBI8oM0wNgg8/jFA+0SNbiTn7yp4Npzp4ZuASuL0bxrghwKftrvVjHCHjVmauy
Zr3adfi3mn3NRDA9V6W4IKcijg9DucIMrTd7lag/YdHfF+qdcoykdaZzvU4rvV2J4rcQNUBy9I9C
wW5ZOYHwMikowBZJumK4brNdAEcuodRYknlYn9EREMEZNl4i20XkimQTdMs6O1O7Krnx7fQelpvM
2GYBd/8CtzfViaTxdhDPj635bWB3/d4ULwkSssS7nrVHad+Hdse2SFKOcKk11yBuMTyPym4WEFwd
h3FFM9ci4czRKbRpEs6x0ZE/CCQode4Yb9j0BPlOK08JAKzcbKLBVfyzWW6VxB7zdYgy6c1vHsb7
RKHM/cArvk6hiGgm3dUyB+mPNV86Yz28acKKL6hZxU3ImZzKqq3QkFm4kYVVWzqoiws0iwrJSCRG
7K47gUw5a8wGZo/mMq2fdcZ3nOxrwJKYw8WE7XQvxI4YptQJIVOwM833QKsqvh91yIiQ2AEb+WXj
xPn7gONcs26Ses3i08+7VD3m2hGAiwNhgzqv8aBz4uqSPZWhDV5akC3Z22l1i6B9nHbEjjS1Z5UL
7B2LvNxN2Vo0O1fuiXFEqkG/e08lMHNfidiCaIPyUFqOn7w21VaoloQfqNP185QinQJI2mxOzR03
UMZ6lUirZHwe0ps0cqNZXEz32feJHWeWuHWCAwvpjM9d2AXn7kUKMlscIq477RhF9MWxWBUN651+
kc0bpVun8V3FSD1mjDqo3MkG6BnyVur9+Nqy7YK/JdyNbW8LBr2MXhvzeMlGoPFu8NEIto8CWZPz
qDilztly1jdzs5aHC8edQQOsWZJwGvEAuvzUYHEgOdkuSQsZsnBZy5KjxrM7SztZvu0N+p9WJo6Q
YnJb7bvULhthL0dUoeqbDKnteDf7m0Q9a+1GnF7MegYUJLadFc/a5oxWRbPWLYL5MRbk4trEExAr
2THkCygzfzEN5qUayAYoit0s3xIEto6bAC0TmwibiV5zdG4vIi9P4HxEB9hqsHRv6sRN16meIBAt
DmJhcBfRlPoWiVheR2NaWo12LjNrSQr0tkliu6CxJvPviihYRsz7ypQSuv5e5ftqeo90jBHpfFPk
xlKtSBEM5ChYZINQAdjE5F3E+Vs1AdRRHGvxIc+XNg4p/pwek9oLtWRR9HutXdYdQGKxkHLZoXnX
FfsXpTxqojfPvP9zH0l2iNxKDE9976W6ipQs9SQf00tn+1qN4SUIji2CjGT6BlzkFKW6zLqodThz
H1Vfudf66AspLkpwSImPvJdOxTpIAUz237S4jTKIQt/R01Rrj6FEzK8+P2UMp1WccTDsm9UcQaH2
AwM6J2q1NTq70Yd8kYaKrXMJ5r5LpJsYyqzQo0Nhlhv11Js2bgg02wuODHAWTMtZsRyh2Raahd3A
pFDVZCHnFEgeNIBfOu5pLVv2wQPapo5mVMGoHKxOi3qgMd3YzJy3zfs+uYdDYj2NFtS4cr8tgRkX
0rhK/Qcmo9B02+FBmzagPfW8FYbnmp7e5hzPJ1Nz2g4oJtuzSGXM9YDEC806YghHobuICFps25tQ
HR6qZlr0+t4qHwTwUwCGYNy3800vSUDYG6HWF3FHXfN7MzPNJdJl9ImlI566Pc2k5qAcRRpii5bX
CC+zdM6zxu65/ZPk1MxE3VB+K3k16cVD8i0kTojQvqWGGMKmvvGbNHJ1S2uct0BcHNzUQN90ZrUT
Yo6KtIQtUwZrlRxpf6VwiWosCwS3nmWIOwLLVqW+TIunhHWgIzZX4szYz3Y2H0L4mgp4xyg4k2H8
8BPHF+9nrbMTWX4odfSLdeuKsuk1EtftMJ9DVle9ycDH0NtmIMbVqhBXMeqzucrJiZFjty7Sq0XG
Dq/hStQWQC5yz6zDoVlETEI6eLZvEoUkPcmD4mmT7A7BfOnl72WN1IlugH7XkD6bc7dE8ejMqfAQ
TbbYr4niZ0uxSVhzY51RbMC2oKbbRqVbWSec22Q4NTUUvTNxSMadxZk6zd5nBFRXm1YQcwGtTCNk
rqucwTQdkciSwcnyRxlPV9Hca1a7EQwuoFkJkWDe4ZIh+MgncmN4lpE4u3E3TDReiyY4CDtVqGSS
XfmcR3xA+q1QD4DNymCQ/Qs2m6sIUhYGKYtxhdEwqhzqjrxSED3ysxxZgdeYbwJesuVztE7P+JoW
uZYRBy6dq5ptr93nyCtVkh4ANgX1ljRIh8CopcjLrIkIEokaZQFPqzdf45/ieo8MXppwpjHsJKvo
/qZgGjxXFrXXSb/tW9xeGnnjU7WMwmPbvLbqVsHfM1FTjgcNiV9yRB/v+fm8shTGPFIn7noldcSi
/4IH+2xluQpXCAS5ph181H7pszAJFXiSNTzEmLPKvF4Mxlc2oU9JMKRzqiRKRGJROPsr6VqliOCl
Tj1c6xA3MjLRkzKRdd5Rvb4x9T4iKYYRrfsuRNeMGzM5SrESOk0Vqot+isLHbu7zoxmGXCsKqcf2
hLqCI5asAC+a9d3vSbvPKMifX+wHZjVTo56m6+KoRWwederNVrzWAggEU3H/357pg3RMzqmsllTx
oFgvisIpgHM9CYeIyr+QanwmO/n5HX1Qj/VJhWI21g6RUFCHKYHXfhXu+6mWB5vkVZR5lVypH/hU
kYZ3Q2mmw5BMqGtfS8De1Hrs03ij96KnMxYOwcogiuv3n+DfE1rREP38vB80C0RwtXXE817PVUik
HPLoOAc90/O9qVTF1VXIpQzdXzc4Po4ms3hvcCvCX9EADoBcNPYk6WCNwqEgVU2RjHu8BieLsfWL
F/qZ7o0QR2zofDgEFXz4gNqcxoua70A8k0L3Vzauv56OwiG8QRO9UI/Ifk/Z/hV0kAIFyoICJ9x3
K2sXP3/FSn92z6saXSlEdRtY2D+8lJGw2MzsaTFRO5TFo4gpMk+kI+62r2K6v3qmD9/OXCJWMZBg
mkoTVwtQR87waqVezAYU5fcf8KdKLt00NCLIdZUKlA83U6FFZV4aJLZEbXgk/033uoYFoqG+wi1q
8JIMNrlSYmLW+wmydZi3sk7rd6lhADXqYf5iZf1MoXH1n6HDQlQrYUD/ddGbUt0PJ008ZJKP6j81
g2LVm8q4xezLsSMyHwQk1Me6VLrNqKfR0zRF5nve5lZiS0WYcBodlIPhC90mpZTh8vuP67PLkfwO
k4pIsjP4uH59cblCfjW6vINZRe1RzEPamoqqu/YI6JDBYT8uBQTDN79/0s8uB0tURQX9G1rZj/fA
qAi9bPR0KmIQgM67SyUoxUb5v3kWRMN4N6VPamzQY7HVVbRsZkwPmRgPi0idHvNU/P77d6N8sqyy
oZHcYxFrTuj1hyuOA3sXTajRFLy6pWeGkrmttLS5lK2mn3OxEmnyjVWXQPJ0LRqJ5DZlpd/1kzUf
ujw1V1nQ1ZhkVBiRpLXA2EMDgEapS8EZiz4FIgf1JNaKswdIsm02SepVplm/ULFquZ0ifTeSYP4u
qdB1HVW4azkS0R77Zr5RRIz7oyjEy6jX6+/ZVTny+3f/yXdJnBB6MYJKrvnnHxYRxYysofTjIxNe
lm00axvLXwQX/ZWh/mHsIZ/MgIH4EYTycVPRfFmJYGIOWba8KkHaTcDYiw38vguOiv9k+ocp2CrB
prCesQz5o38Z6ZRhxsz0gY4KANqZyYVmmdAhv3/BobpQNpb8wNo3pLug3CfdRhDGRVUidIOQJGmH
8XUrw7XLQcBgdKStehzPSnUyEtboMdtxSzF6UBaoCP7CD7WTJlBWAoYc4HMPdWw89FYkjxaxaqq6
FcZLLBHruZLGxClL+HHGhniZmK91sbLmt9S4SJJu63RmlCFc35Pa+YvW9N3IWGmmh1WuVaijscAP
NjlnYTgw0lmuKNlek+qF0uZ22z8W44swnokN6IbXTnkfm3JthfdFwouJN5jEcv+5VPQNAA12NlpE
UuUxGVbNi2p6VPUKnbQQuseifwWlE/iwiXAiwHWkbmU0n8Z5V+de2j2WLJUhURqTV3UvaYIRWnA7
UfTyWeZ4usmerfypqb8n/m42Nl0/uGL5AvxOxU7xkFasxQ8GxK2CiSZOoLdOAo5O6k/U+uIbdy3x
rok9Kzd5dCyBlTR506dgESJ0nfTNFO6EeZVrHa0w66A9qz022OpQgO3VXjY/txTToDwyiMrzc2Gn
MITSzVpEcYEqKdpWrcm8Q9ZhYGBfLMhgRdkkNg9l6Bs48+aVxpcDYKGGbgD3tiFaM4TIh4Il4CA1
W1BwzBfVnZafevDz6Lko3q2GRfkS03Tjb83hNhKpHkucRCURfqANabBluSEBNnQHRiDBD8Ak7oui
hXuz3Ckhe8EKxk0Wtt8aIpFiLfnmq9au7NV1aQV2pX5vjEsm8+Ecg/ZRJdrT91B3AE2Iw92cXmrj
ovo3NUOsptzpCPYVCK96WR98434IYA02eE6roLPxv9ky1byDN82NbYCK+JvcAoBGusBsupbaBznW
3CK1SSNaiPV+wA5XVY8UBXgdjEjlL1v6kaT9nNyEHTItAOxJeyfdGLdGWlt2iTLDx55bbNUHmEqR
CAq/vPG7l658SNvNVSSQKTD4kIVbfcDKtKv8N38+TdRG9bcVZkM12XUURGnxMlAfx7TgorbHwpvT
1xHFlw91f4N0KBtMG+fGYG31fLYT/9Q3RwEDcAIJDY65bnAAa+hH4XIBOPDhCfIzZIWiL9VkbbU2
PG7P2QMH4WhfrbulbtciBT/oll9CWD6iNeb8jGohfuutPWBHENNhch9KvqdmF5wJhv42VVDDqD3i
+b7N1+RXL0asMbwlsAPShzHUh/NLOq4txOygrOYyxmwahBcLiKK3tdjt65UmbKrmPtbeWqqEcT+w
mJiYUB9Fc9cpXla9h+hVjEOAgEiGB1Su1i912YxPobJO5btreY4k3UWClwmXoluK5K7rhC4M57CE
tD1BaVvmbUnYdHRLHVMH3w5gDGafziteU9XssfYF01YPRG9ELIKFsJo8C41YqZxjbaRE59tcIahC
KBQB08rRS02nkBU8WNqDYLhC7qm1B4ImsRyL44L31fauBsYQ6JTMMK29xsUSGsxXdgKJNEp4MwFF
UrAT0mYqbcXmoALOKsXjBG19TI2tbjyH5j1MRZp6I0iUXp36qHNr6dTUB+UhUx4s6Zi9S/5aUt06
IlrHFogizlZljfN4wL1McMdNxPSeIjbxrZXANC0/E1XLk8/XhFd/YAF2i9jrNeCH9XW1K5fj4JmD
PVzhhQohBMbYlCtfTFnXs/dKeJ2DwW6lYtGT19JUu1yqPFyV2E4tjZLWNgSGuR/b9878llD50zzq
shMOjoDEiBqvBFlz6wE4WqK56bD4Fg9IvTwhPOnKShlvJf5GEFZBtJZ9GKpim7YAmkuhOwaxaEus
Ic2xSc6tdjD1ZR0D+9w26SqwHoPhGBdIRlzw4kVd3XfWMdJtQ3hK0G9yAyF+Ik3X9yQJgQnuaR2I
wa70EPb7TjX3VbDKQrJ5j4W4YanpZbYl+PazxAXsQzPw9RcsDw8jWdOWtE4I+pbPhTxutP456spF
o9VuCUVZK/GmIWYbrANDvFzLcMp3aXltbhvPhnWZ+5tRew25uPLmcSxNqMCtwW1d5lxn7EoqTusm
tdsJrSvO3GoaFpIIj+YvsyxgIHEQZd5aiBssQnRm0J5mbxG5eSsb3xUupcZ4E8Yny78EoZfROjfI
0mqISSeK6kVIZJlmAHj2m3Fa9tICNd1W5gewB9kEMdLaWXufGg/YtpDocbKauATi+5KCtWBPPssi
HGG9kG/eDgRm15Bl0ikw7cFA/2i3ylpCIOVvADBG4ZHOaieK2P4tx5A2BuX0aUtGeg8ZsLDyRz9a
yj4fYEdRHDR5y5WgwPsMfu0GlbYMOZ0qOfHlhOw968glpvJEsUYfZA9D9k2ZgoWc4LruT0MEMZiT
Fh17erUsQDx7QvNJNx7Vez9e6TFVb/HD1ebLitejdZDnTclKF7tqu5LgZqPrqoxCvHgL4F9reVNH
m1TcVt2ph2erG54M7oIqNBXnPpZeVzQ2lRE5ZZXsE446EHsGhgOY1bx9iNCcjKgDfY4/wTcjWUkR
iiY+xdGEZRxuzGBJE7adoDNTx12WQY1o3+asWyC7SroScJB9zoaz0HUETi95uk0DL2f6EjInoCoj
ZOljblskMTKjA3xCgLxAPdDhp+anDInCfGk1vkUNi9IbSe0iwmJdThcqPRjRXZp0tiHfNCCe8ByS
qjhq+BaipCnCVYfCS5rWFpqVIHUr6w3bllNceVLzjsDHjWCazN5QaIK5rqT+4ffn5c+GBcZBnemf
tLi/ZcXhDpMmZBeHPnkqKV01vkjN+AS0kuRrTBWFWKZIK+6v85xhVhQdBSyZrD9RUjsodeg+QRVa
FO7v38hnB38ZPvLaFKUoxg+Pzk8GiqbAt9SOLXsX3Yp066mDzA49f4GXfPZxkYVjKCSQ4EU0Psyn
k0SAkySGpMT2C1nGWV29/P5tfPUE15//9DaCRDLJ1aUuYUZqpZ6zOrr7/RN8MmGDq+oi0xGRPn/z
hY5VnsRlw+cUNgSAqDmB66Y76uROyFzMNEre//75PrsC+Kj4sDScyuA7v74hIS4EnVmRPQOd9mDt
8tEAO79pqv92eyvJSLwzk+RobA1/iwmWa4G2IM7fWSnWriZNERqM8vD7N/PZt/PTc/yAG3/6dlrm
TXTByVFtBfESZuNwnJpK/eKe+RKhuX6kPz1LhMR2VmmgV5eTW4kuLdYu1Znrxqt2pJmdA2lBM+ZX
rR2f3T8UyKgEp4qAIR9RA7+Mkzi0xIM1VrBHySKuL0PwBeD72bXw83N8AHxTYiCyodQOunAiwWAh
Kq5ostl+AQEo1xn/w3yuyIRS/siBJS7y+lZ/+vySjPfQWfUhqRLDGZpptHNRIbHOSMOtMcgs5J32
MoI+c3AkYENtGBVChKxyOMQLup0CO0pJUE1CakzNkRQOHcOiNWYTQRHIe8uJqAloTGnrF1a3gCmC
3LXUsV4NUdE8kIAr2qFJK3IREIYrK1pLI2t3bis//wJc/OQ7U/BEw11cAzH/hi0KKgUHiTkfZkvw
RpHAwwbRWTl94b/75FujOQ077DU8gV3iwx2s1boUhPN8zOPOMbN7SWpXJW1GYfBVgdQnS9MvT/Th
8ojiFke72h5ThfiRnHJTSaFHIe/TVTpLWwMO9fd3s3xdrT9cKBBMqnJt7OKhP1YMazSBjWEXHVtH
tPs1+SwoAa9VlwvzlJyFbJF/I2V0MTmKK20kN3HYuICumOlT1fn9S7m+tY+vhEgpao41UZf1j6tk
SM9pqeTBMcNmQmCePrYPXTyWz7RXyg+DKs5nicKbu6RjAPjxzP/jdfyfwXtx+utJmn/9B/9/Lcgt
jYKw/fDff+0jgJ2m+N7+x/XP/uvXfv2jfx3L9/ymrd/f2/1L+fE3f/lDHv/fz++8tC+//MfN26id
zt17PV3emy5tfzwJr/T6m/+nP/zH+49HuZ3K93/+8Vp0eXt9tCAq8j/+/aP12z//IGD5py/h+vj/
/uHhJePvLsNL/sbu/Ndj/dcfvL807T//UMQ/TRpVcMaRrX8NBODSGd6vP5HNP6+xYyKeesMyFWDW
P/6RF3Ub/vMPQfrzmgMqcSnhagFaV3DdNUX342fynyZLB2mvhIPQ3owh/4//fOu/fEn/+0v7R95l
pyLK24Zn1X+9KymlphBdI9BEw3gL3Cl/OCgUfehPrWXcxHkxv7VgtA4dNckmLqjAlacd6hVx21h6
ii4xSi9SpZb7QdLGb2LeanYf+wqd90gAg45IwYTsdVuoM3FH2FZxO8Ed3KrGPJwM2rcYDdRuXVm3
Tf6G72y+kwZCzcawCc4wM/NWbUVCQydhBCPug8mbIq3eG2RrE/sThSbApoL3xM+uEE6qNmujMbRu
nYWldjTmWvSSmdEiMatJXcSI2A0nyg3tWZsb6DFmMFKlUoPGXTQexYNcF+Y2rliSWLXN8N7MVXC3
pM1jO5dHtAuxFI9M0kZukvwlVDMF2iITrzo0gjMFQoQTLUU6REJpih1Ekvv3KDNi9OUiDcpTYGrb
zoqzNQsqGEodK8LbgHJ4X8c0CHW1XzniHCLIGSOBkC1fmXRkxqkBRhWHj74mB47YIw6rerQJWm+M
gG3iJO59Y4Y3SavoXMeBWttFF82ub8rNa1WTktTJg7E005liI4rHH6nygxEMZOO9pmYnZbDspgrh
ZI0CmQcVl7Nf1J6aFGqJCK7W7QzoHjNEI2bzqokH5lbYFZAPaRBl15fKkZAdCA5/g/SNyNM+TfXu
LdWoRHSbjBGpmCC+XJ28+l1ZhCi5/bA2COoBldTRT9NThT45MrbjrJtHWSAuyoywHO36oYefUZtQ
2jV9oLsiDeybOUz1JyUsDBSW4hQ+6WGtocuu/T1RR8WFbutoJQxKsemKQbLztOvOMklLSB0To72P
0+vYnTcdjo64MMxNkAsBDxzJl76YQ3z8Qta7VLdbaNBl3AFhZK7zaZRvJXHsTgB14VOnawRSB/J8
TgmW2WNHKOA+mmgr+TLzeFkbNKCZY72HjGs7oOAYvW5ZDLOwgiACstMkkySkUaxfgpTnW2Sp4B/V
KMGbNlUEz1EsIp8DRr0t8icFoUqn3CtJWW3z3NcOoTQIzwEt9c9TpsdbofXjyElSsfBdyui5kPtu
PIlZqN40GZVQWSQTQGXouEgp7VR8d0gM9SFkozyJbUPcU6YHPICKgY/DRItHdCTY5oZCszK+VHqH
VDeLkTcAqIioYoxkBpundqDs3GoIAmyl8iiheR/HZF736G+G9TypBKaNvig/SHnerlNRoNrcqsQ2
s9s0HfpFkVoGgnPuzKWkRdEq0fP0zg8pHVaVVKwR29T4JiQBNciCZp16VXcaZou2qgHDmnqrIQZE
EKpDP7VD7JHk7ntDWifg2Dlt4hqHNtcPfB8EP5zuJAxPnjWZvQdV2i2CIgIYHpt+H4vqfGqHSnrR
hMC4RcOUUyxp4HDVYulZiIaQxBHfQgcah2AtjN2JbAkENFKeXpaSRsKYqToVMXh3kDaYrTDYpRXd
9ka1zBlYKLcyynNbC/nOlIPp2Yh66E+2YjLcFN8R9bFBuE6rm5mZ/skywf31XPSBdaf59f9vw+10
3VUl7bfb8J7+vCKNftmIf/zJXxuxJFl/WpQaSJpCKYkCmPCfG7Fp/Hkl4ERUHcSWSKLF0/x7I9bk
P0kxYeRkt1UZBw3+6N/7sCr9qf3orWQzhr0zmHP+G9swLTS/HNwEmapllVPAj5Tyn2aMOu90yyIC
fz8pWjLCmlmpKqlenkddP8ICQpqjjC+0QHFA1VIBAmBqFVIwif8RJpuWs64UbRURsTwvc3PAQxuT
SNW/d8hGVIDOTJ900CKmZ/xrwoxlkLib1O87w6GpCf0Y1acwRIRYS5VMSX1lUs9AkNrsSy+KH6GK
c1Qx86uXJKnF6hKTTonlyMwHYiZhdXwTBZo1TfVb22cdvrRMZd1SF20nVWBoMiw1W9wUdlYJ0zTF
1+2cEMRk6pdDGgbdIppHkc0kyAw6yNAd1x3kxVR3Sr4exclPj1kd52qHFceqkQ7qsx+gZG81JFL4
gQTdxwemIRxTvDlItYrqvzgcOkJc80lQkT8okzngVOQcVu3N3kBulxBXWj3PglxSBQkHmyb3aqBO
KsxE7wOHzojXjuYkF5iQKo4wEQWXPrPTWSpJory1cisNgTI1bTqgKZuqnPU4LCs7M5tQeCXoR3gT
/WEK12Met/1BEgWTg6yRgNh2wmgUO0rZ08ir5EJK0LwPMOsL3exn+TKXJlFjZscux7HDHNR4P4M7
phBreZH7TtZbYV2RdI2570QuV5R+w//S+BiE6yQCv2ditf2gCbCwN3ku3c6zprIYy6lRSWe+CSXA
4xul06rrra4/CUEbl6s46ct6h5EPjROJjEmNdJAhIpYtmwF3RrZM6UxHcKXfhddmNk1Q5wDKWQx9
shO7jgbv0WYNL3r4UDVNxm+gznOKibpJAp90izpKBNmtpBIDXilSJPssxgX5WHo58R7sclAmZaXp
c0NQYKSSB8GDWHiqRSLmoz3VF2UjH1CwY9yyiY7NWICLgfvmetQYOLkK8wylJYlqKu6QKovCazB2
DYesqVKEbFiFclxVkWO11IyYyH/bRH8om8iEuOZF98QusJcON1LUE89Bnn0v9LnDl1RCkprGpBQY
KmKAaZIaRlOiN69P29rH4FGngvQtA/mk3KgrJ1VDFBvkxvdw5KiZLcTc8rWtkUpTsm4yXRJu6ikW
iKQ1gXwwxMdRjRm7MuEup6ZTYesaqRmDexSCWot7S8fiQbqC30S3aiZOFHFwVBsAzTWr1Ano78ei
RMmeRZI3l3EoXVQz1Py1iZnZJzUYEb0KX5Z2NabnWaFscy4TxAWDVnKfliN3Ldx23STd9XZVhORb
NyS64Gh8Xka5SMq4QNwZTPHVD6XodLEuckGPjZuUL7vyEppJSPJrxKDcRarY5U+h3Cnxrd9lcvKe
iklpPnWiVuLDDJN+mp7zWo0aiJ2Eo+yWyMGhIeW0H4cDv9XoHJS4JJEfY7VEJjxIEVIDgQYpH+9W
kkaGXSDowlcWhnV9a7S5IrtxhSTqTBK8Gn4TM1aQ7WTQ9LwfDW2u3FitM3WLz6styO6orVlE8yuE
ab8n/KPlGEpaH+nCDSq5l97X4mlbGfi+ViH2ejphfS3KlgJKzT5axkNSDcNabvKxWzZGI+t3Mhr9
+i2e8jDAwlyGw7My9DjjJWWqibdNOb4o20ZoW4TEamcapBynVMKEURDIXLJDBz9SxNlkkqw9NTVn
wjoRhA6lcBImhz7TOsxEZWJwiorkrqlFBM2cTbcTuHX+MoUKpUjgoRnkdizmfcc5N9FDbc+KFYsr
odVSoi84iMQoTyVTIWjWqnQ12rVBP2g2gQyRfqNm6BlHGO5+6ryRAVDHAjM0UkQvqCgW4SE0xrl0
GrUcMWEzKLTTSR1qqpH8XgdLYBpCJbMItEEf7mXuRgvNa5ZUjpJPIMKaWVsIhVEzm7u2N2aLEl/L
J8gfpEwZXSuuw/5cKVXX945JysngDRkmfxVWuU6s76Lyv5g7r+XIsSzLfhF6oMWrA+5wQS2CZLzA
QkJrja/vBWZ1Fx30IazmaczKssxSBIRfXHHO3mszSV2FWZpwOkiwZnJ+KFUGB5mYQodpRPSmkSwK
1UyUb7I5muYfRQgjiisZh7fvdTChV58qQwyfqkDT/bvSGhr/RgrGXjoGnj5FVxS44+iEeq/jfCm2
A5nKsViUL0yLqKTjtOrJMBBy8q/zIpPUvz6nuBHPZEOCzH1ttep4jfxC+utXWez9hZKeNdeF3o/1
qcoCsuVhT7Y9vLViDFJ8FwZUDzqxbS65GeIwkC5dEvp3+sTi+FzXlhq8RvpQSmgZUJgSO2nKb2Eq
/rWKIfmZqDrc8K3QS1J2h3Uf927ZqSNAZXKLAUkXeEbgrQmFEQGyNZpup3VqaDmFMom4l8kT0Yuf
5JriAveSpqPTOAl9FUIKbvTpCU9JEJ7qBA3jndWmSnAl1ro4spCodWS85CNelVMvRFq7b7yxpZMt
R52ChV6OhdcoUgmet/uiDKxXWLBRvBfZAIBbCcVGaZzY6svmpYsSo94Cts1GGuZ+6hvQUCJILfuu
kmmPZUGn5A8Kwys/iiNnoFsWbZQiVOkHv3AiEGHio6FPsoRDzeojl4AEACglRdmR0Iy6bMjGVKSO
E+eUFD3JxmMQUzJITDNR8RP3VTd9NwrklW91ajba96QPqQeq6jQFO7QOBj7LrMWb8JQXXtOfULeZ
4lNAm7I8xFFaCBYOmTBJ3iJfbMPDkHuGfNSlVO5+aUZWWEAQaoFfNp2NKkBx2vwQV6GU3Sq5JGMI
svxSl95qr1eqN44gnPo7HFFJQd9xgKuD3X5sAgKlLQ6LBWaJaEDyQPJLMKNWalFKrhL+T9fsWTOP
qDw2Rnk6hSAVy29Zo3rN/dBMUbu14rbzUTWgEMvwQUcM9Ziyc4Wen16waVG30WqR3jw9TSvNfk6Y
ejOYm6UssxPpxXxI2p9sxgIloZ1nqR2sbS+uvMSdmEEycjulRCCDN8yiEcRRHVu+hIlfz7LuUMtp
SCZLOsWCRfexMeBC2ZyZUejbSdRQwXF4hT3YXHRZloZkIisy7W/EFoIoGSGPMKz85weipzzlf8tS
41mJ0v2Tz+W8evkv/X9Zj6RU+H/+57TxqR75+Gf8FfxJkj/1eU2S/+ifo5Cm/5eMnlMxVBGSufFe
EvynJqnyTyhlgI/T0PX+c0j6n5qk8l/EWM2ITlOW+QsFyv89C7Hu/JdMOCkEMGKCEF0r5n9yGFoI
T+nyaqhwic6QTPKf5oRKzkofzkRNGIWqkuKLksQXOj23mZdOu3QInqTU+q6LnXGNMPaZziZ7hqjU
HQ4X30UDMdCYlVfG4NebPpcPLVJHVoZ70UzVm6ym+IaYQioejNEwQUamSGqU9HtojqDn890wiI+T
KnzHAPVCA2tfGJgDZf5M0se/VWPxT7X8rFj+se76Tor+d6Feo2s6dxdJ0ZI4jvJzLHpLYCugrQtZ
TMJ8vG3E6K4dmv1IhHopGyffTw6qZKFIUd8kncoD8/eHIfGvOvDH6yuLsi/X57TLFwarE6U8J8/z
dxxNlV6kfQiyq2kqiBv5Y6bFwEXyGz5nPLTycS64dJp2xRpi50hiFBYfs591Ftpbmcgni1V5xKQd
pPWT7xcnmUpN1rpJGv+IsuB7pZMtXbQ1Rcvxbw1bZxx9e7DKV3LzdpiZEIHhoqb2vdVnE3RH8Sr4
u/KQ80Ocv2TU7/IMpqMvoxo6ZfSPAylscnUEhggvvwJs1NOsK3HZ1XrhAckw/FccNyCniHD2h8mZ
EN9OQ75tu6dcF52ph+NRuuRbzJHpe3lg0aqEglGDiDmdKHkG8/FaE1mAgPhH4N2M/CZUxtfegJVW
ANg374vyNQl/yzBzv36y+cYXDwaZk0Qik90efpTF6IG6H7Gw8GBJH10Xo/WsWyGyW3Ko0SHJJKKX
vnWFbnul0XXeXZoHLXIFvktE4Vz1UzqkXiSRLisNMPno2GnfZB9ZTDQh2n6mTeqk5FN8/ZjaeZTP
pwsqC1wiJR+QGBUXpC4I1aH5lcmtq5g/mzL4M6YdwJbZt0k9QvK1vdpedykWuDJD8zVgm50zO7tU
cjQNdwxuxZSERJlZoQyDPWWQ33GQovrCQox2aVf2jWOgXNPgkfscdiWz2KZj/CxaSKUrpb2bxleY
P0eTLW1R9nelYNha6qNVE3ejTAaJAMte67Qf7Hd/Bp11W0hY6AgPUEuYsYkOOXBYmUQ+f8NnP8d7
//rDPGlYA5oLk7czJFdy9ya3yUEfib1u1xjx83BaDrcPv7sin39HGRXWWB25kJj+lDFrcpDcwDFb
+bXPS2D//NhEdPKtYiuZ00fPr2IkZt5EHP05r7ToOuknWP/sBf7vs+6FCYG1DQcXoT+IiJYry+jD
fg3NlDLCVtoVHfBEZ9hPDyq9WbPZ5qBGnbV3t8jU/tdjYdsBrT+TwZeCiIqe2GQBdbJ7m6CEzJ0c
jvvxtttT+e4dvdmGjS2gN10ZHOdN8H8uy9xHQhvNYOici277RNJSPQa8zZANMQzFN38+g4rVrsGP
XsUrgpZFZMF8ORYzES+DaMy+m+VTxgVVzH6ET1Q5A7HB2S515QObUDffCYdVM9Tn+e/8avNE9WHk
T1VX+F3O1aThxRwYjBwl+u5e129CGkS68SxYhFapvyuqUMBadjhNrlOVWow17ssUF3aoS/ZUCacs
yPYrc9anb+X81hZrjmUGwqi03JpQXLO1gSNZQEtZsTd9/vI/XgTNwfnz+10jlP0wv+2axXuOmUl8
qATfM3kNJLvyw4I2XlyK1By2ElwKAzWgB44vGyEznhV92g79b2P4jkfFoNZmAs3Q+uqxCZPd1290
9RYW0w+NE1Jt5Plpk/gUTOKzinO+gWkVCgf80IqVfyuCe1E/jthjqmLlXV/YqvGyJUOHtM+2mab8
+RuIKYIGnKFDOyHQTTtFOw9D47jDufJnzboof17wzq+1eFTfzJPaMCiKmtfSr/gmfaC/xQnWQZ56
rRgbpnqg3/IVxQ/jj7oX92tx3J9njfPrL+bgMqx6HYM4xSSTE2tTV9sJBVNmys8GFLQwWQsxXmjU
/jVvyBLbGB3RpbLconVgiktjrgJTGThCPiruoOw52V5xxR2a1oO+D3droOfPUzJfDM1XWZ9TczkH
LbZPRVYbmayG0On6mPP68FNv1Lskg3hD+jWy+eh5hL8zhNZjawJEwT5hbugBDVRX+uuE1uLKAP+0
vs5BAawOOO2IZNT1xf30MC8GevuB7eXJQ2TgRDGTAY4F5uw+APiQ73Wz3IlSAY6roDsM/gsYQlpk
aGE1GBbdymz+rmw7W/DphJloQ1RUYUDZl6eDOu11JGhAWgxC3NS2wKqhSaAp6a6TrNV5CqFymPwh
LjdpikgcipP4IMhMtom27wTBHk3LNlLAzKSTKV2F3alyDUhGHlLHpA0fQ2wAsWi5X7/IT6OX2+ZU
w9GK4yj2zsWXOpqxNPpaAG4HypTavUXEjEH/8J+V7D+eFFDKcBgmNmc2fCrLvVcpaHpZG8A1KVnf
TGHiNlTiqq6806w3qwruAC1Cj8ldrVZp0lfbrx9U+zxiZM5JXFjXiFH/lGlDeEkiSyU1LrHSTk2Y
7gw0JJskDe9DPACNAKOy0HYhnF3DBKogNvmOfbRNi8/uY3XLGZ60VeG5VEwnU35Q06qxXIyz28Ci
3E6JEv9LiW+afLZqX2v+nTlpjt4K13XWOqqKUyh5jcTveNskmLmJhc/qVwi5NvdpmcA6bSq306AD
WtquU7ZG8ywQtunHxNIa+3K47XP1KRiuBYM4+3GYfRbkgZrKisPywndO3hAybtNU2IAhbzqfuSvf
E8NcbIFVeqOjZtjntVe5LU4xEWhUuRxzuGvl3Amj6mTQODV0neRH7arN1jJJF+5tpjmGy8c7Wczr
sV/RCaVVtpnjJhXqfnbrzgEkc9ikoW+AGa1sQz6vJIsrLmZya+hkv6654rwhy0IH6DepjQXJdt+K
HRHFh2yv3gr3w7fo1FbIY+x4tyYFXnAx/vXU80DVOaPq1PjO3//ky0mWeA1BZwRZ26EcOpIA94bg
AEtjRRPvMNhK3vMEBTZK1ScL0kgC80Up1cdU/BMY3q6R6R+CO9QFc+W08WkLaVEYRT7H/M/5mULT
+b0pqGg7sbOETeMLh2lqbyKj2XRR8EzbH3Nnf6sVwBCbYeXL/bRz47IW0r75OIVyfimCDcyI/ose
A0LMARwrwMhAe+bAYGBwrswRPMD5HC7rc4HHQsuOuGEZJlJ3CQXZlCsF42PY93Tx+w3UmJWrXBrZ
KBRk2moi2gl0hOfvccxzP1crbJ1jPucjx94Pb7o3cO2GpmPQ77e9uvkRWyY+8eKU9tMtqdmvSATv
vn7ad53i+eOybnIXCgcblqzleSfQzJES/bxLG6wnxJDbWsHsFbi5jvunhivfkuaqFqTJGg45pZtu
eiiLP2P93NL0pe4fHNMw5iQPZz3QVYipeJCU9ClpE1eF9akL/vPXd3zhzZ3f8eIQE2MCqRFPhe8H
w+5KtelxRrtqHx8QIQlOuBpMvIgmmb/H8ysuziadVk1h2YBZnY+ijLn+G86T2+5E/OsvwZU34a5x
9R04wp25chpde1h9cWKhnan61cilVTfcU4dtNq2LlXLf2eUBrJfnKCsD4vLD6uwsFUQ/GIcWE2Bp
GEEejmzyGiCMCfukrkjBCOIcDp58BXjRzxD6pNENJ61u74jPumlCUAVh6aK+fc3Q/dNYtLtaXdnt
zeLdxYfJr4BiiFlHV6RPHyamoqAJDS9gHzUwNCnzjsrVQI9mHFonI+xwjGBXBuNdLHREycuQZlCD
9ImDaWCnj+Y9kEUdPqBsAYgMbEXGul8/TYKrkS6lG3OgopMYxrb1vZeIVrovSztPAwociIck8Bxd
GW8rxUfu9zCAOdWz3Kmrh7D/+/X4nj/8xQdJOWD+JDVEVMp7be/DGd2YRKEo0gl0o9keBA3JWzD7
0dfE/pdG1ry4AABCZ80UsJiAlFilll0qgU1mp+lKTnGLGZhzUoFl165suMYrP6D0PpcsH409BWwI
nR0yxaTzOU/IMl3xJi45ov4d5GqfDKKbkiAySMMVyqRTAQkoFmB4oZPRsQoqJc02A3MFTOQuyYE5
FEh8lYEEU/YCWerQxjjO+oRAeCOrcZvn8JWBdX8bTHaV+r2BEiiqyRSWwpemMK+LKDkmTXJb98Yh
07StJwLN5GdHE4SnF0JYfsjTyQ29KN2MmDIrRFKxEpKpKYCzjp1ETl0fkHge1m+qWP/qc3Onh3/r
9k1vyH81S7DFxKJO3ZU1hL9zE2YiYjOhD2GeWUCElVMUVNmcN3BfqTPgGjkSNdQKxRcHB9cAtZUG
4n0udCw7v+DZ2JWkwgbvXdnK99E8t6ozyFB6SuX8gWBGW41Ux6imvaexktS3RSrfTabwmlLgJW9q
G/jfTMl6gDS2kwX0pxyKPcnYT8WdXk9OLEfXISxnFK5sXgGPZxl78V8J/9ag8VaK+iqBw5cWBYa7
31anbSdC18RAm8PY7HKQt8iVeWTfyaSfg+RGQ0qr93UA8+BV1Y8eNuyIqho7001hsgFO0EmkANlt
I0MdKws3DU4kPaeeFyJB98wncSIhgewNOLSyn/fsfEnZqBFLQdIw0nqrVOVpVCmZExqtxfkPrx2c
TvWvA5g6dBk0gGuqO4lIiPAuf/1ZXph9mHgo0rFkz9yRuQr74bOUcdHGncrskxz8PaRQt+ecXa3u
Py99lmfXWXyWBq0ktaoszNnbfjtvd0EL6w5H6Kc5x7T/Obx9/VyX5nv2U7CnsKCKdHsWm32MDoi2
BWO+4FyBrPFjb8BPx3YT2Lxqog5c8Mk0/WyRvB5nLftuXq0XcwKXBzgEr4uzp7HYTxaIk/pWIHRY
xdI5yOpV7umFPbLKYup2KMKGMGarlRPOwnn0vqKfXXUxExlaV2BR46EHqOib+Gb81rrdieAct3lh
O7vlw91WNpD6A6RiyR6v2sfMXXt0+fO5e97K/vvZF2MqZDWboom7kF3P9auNfGz3JT97uA9sOCOn
8Ni9lAmVq/EqhbDhNC45tm68K3+yJ3OElXrhpz6CdX43i5GXD1Wa+7DC8WLTmKsEp1hdwz+XrRbX
mLf5H74isZCMWqTnzE5KPcqM7nAr2NO+2FNx2BTH6jlx15ad9yrQpxGGiYhdAweXT+mKpV6NQy/w
5aZoQHp6W0lL2n0C1plEdK17TPzIGbNTBUTUA34RN/so/RnAbBGgzlq+eQ2cpTFl4N4vZWaRk/XT
nLZBB7CXUI/U7xHg1ZtEM/Z5qdmtLLpCWlkIjT0nMLqXGHHLVq5fFSVw4+FRSdl1BPXDqPxS8fJj
EdkkYr8jfDq1IKSSmT0BLaIwHf3WaDoUkeoq0pOcHnrxqq9M+KSt9BjkAEBR/smFdUQ5upeDHOFc
ft2Rx9P2f5V2eDIn42FloriwMcGc+r/vcRkfqbZRJ1mhgC7FUX41B6iab6Wx/YUmiXmQwlH6s3BX
S47z7PPFj2ctZifTj+uuUt8HjGhHv+dU5/CqPHT369v8BTTwn0mBAy2WPonaJu2Y88HZW97YExnM
BnOn7ISXdjs54jNUblDHu2g3Fx000pGgR22UP6GT2Oq19bQ2HV9aZiivUmV9V9Briw+kbvqu1DTu
AZZJXgWvZghLBi+JMaFOM59KU3KMXlkpelxcA2DRzZXd+VD6vvX+8FliZDUlBHBMh6JExcN3lHx6
ZjuD+0jew0j+rckHZA+bQIWEQuDTQG4Jbp6dDJnCnFm4fnoPH9SJ4/RlZdRdmpU+3Jq6OAA16VjU
WWP+szxNnc3Se23N5XyQuGxUCbcAiLPWBJTm17wcdh+vuhh28WTCP0wY68GV7k5X9f2wB7sSOd1G
pflIMscf5JJ8pqvjfV7uPl2YzqOhUGJHLjQvGR9+CZjh5pDLbJHrreeK8Ha/qweVdmD7RGZLbVtr
Xvd5oft0PVOdxUNMkGCgz6/HMPQw7s3Ve462tFipPG/mPk1LRKr/q3DzFcv0xRWAPQWuTg2DqKUu
Vt7a0PtuaLigCDPYFr9x/gDabtOk+juHtce/sqO/y9cG+KW56+NVFytt2gxiEQ05/ZkDyRsw2nKg
b4QS2EQPPk1b40dLNhmjfjesHKcv1Vfm/pepzTw8SX+vN374QdOM4G8joUcB++8OpJQDJNhWToZ6
kLcsfltKJrbnkC5oT9uQXOWnBtn3JnBZJ1a+pEtDy6B/A9/TtNjJLt485tMcQzBDSzQ1qtrdPkHC
kWS3kwaqb84hUo4JVCeJyo0eDq4JNerrO7g0t328gcWPIKBm7Eo9C+20/kntwYm1eouYzU1kSNIV
E3sOzzm3nK+veumn/3jVxbYm6DxA0xPhGql69IKb2nDDamVQz46qT1+RwWubNWGc2Jfo1MaIBd/3
h8DOadVwnjF9Abzbrw5CUfen8HI3quR9IzdkiDD0RmMfK8VT2v5tBkIF1NGOA2+riSTHydmhU34R
uKfU/kEAlCeXTx3JQ6FG0ArK7VG4S4Dm19OL2ZjsDMgVBE2uC0+TR0kczU6Q31vxq1Y3mxTuHUmm
PkmiNDs2VoDDvpA3YxhsM+BuLVBCyegJJsiqk1eQdpGX7IhmdPUaTPpzI5pd39xHoN+jGCDjFrNp
qRpZGgFxeJ/U6k17ndvdRrqXd/mOpWblQHPxt6CUSf12pr4um1k0uGpJnh1V0/RXLq9Duu9fD6iL
RzSKF2ACYLgqprEYx2UX5BGiDtqO3zmdEK+4C5yWru+Wxo0NTTjYri0LFw5JNK0oqNDphFK6bHTi
yiuGkDBCW/fuEqxBuMhwKp2kIj3QWZ1V3iuPeGHbNQOURTYhnE/44c6XBWFoLFnWCSzp1D9j5oND
v5u88VCm2G+00vH6/LawsvtqFHdw2VbmiQu/4NnFF+9X7wY9BH/L04IXJA4DhfnaT3hhLrREaMsW
9sF3sMb584lqGAkmwDZGpLSrN8apfBbsX8qxOlZ/1to5FyYg9L06/Rwk8uAu5mnxwwrQZKkX9iQF
zLFqG71/i/Cc5Fplr/xkFy8za2NFBMWKtRz3vsxRhAISc1CF+10MBaJxNGIOOFm36lGBJBa2xtEA
zo85/XoyRLtsiTsV7rQ2vsbNt7Jx+3w7BhpZkWUPsSWN1sVGpi5C0fM06hhi9c1vbklmstq1U/y8
9zvfvJxfY7FhHwqkljr+C1t0h118Q6hcuE1t1Ulu7rqTQWR4vyPQ00U0/5Teaisr++dvcr44Nlaw
WuydlpSbfJBzuYVdTRrasOmKmFCXZjtBeDVJd7Ji2Iti9rzyG3/els7XRIDORs1CTr74LDM/8NRx
BCk7NyeHp/IGlN+j+UbGjJ3Sddt5JzKLJBwcK1/kpR+TlhhPyv7BgnRzPoSzOsXwF/OsI0Je0/+L
7QvMW7L9+vE+f/fG/HvN20KULXhvz6+CQbdrR42nK6j++NIfRLlr3/2lF/jxEosRQ1BbLwcmoxLK
41YSrlW7RjYjmZzuBtvcJMWJAOZ9He7Waj0XFg0ejnq7qfJVIA1ZHOyCvouaSp6vfDTdeK+9NM1G
fgQSYaOF+COA01t71gtfB9oY8CQmdR2dLdD56yy8lnQ7n0Nd43TOcJD2xWnc6bvg3lv53S681BlM
NEvGTdqzxmKCCxBtg1/gzCrPeUHpTR1SOylqsj5WPvh5ACy+dy6EHhR0Gjvq2UrxcSbFwqQ3U8+F
QoiKFr0+wwu3EqeHSNKBA9VrU+p8419dbzFaoP7pWl0x7AkS2mXFsBcMwtWEYueHxHTU07MWkomK
+iMd74Ki2go6efH0TKNYfZnI2dGiFoqG9hAr3Yv8H8ZEzOWKmQf177exeO163cV5IXN3PfDNTHgq
UVvJwu1o3H/9WaLx/fweZMvQWcQYSrPz4vy9D60fBmM+f5ijvCeYyml9a5P3MQnAdAd06Th4eOQ9
MrszCLbNoSGrNWkey6nZxaoALe0vm5cD1uSNQoquNSctxMTLQqxO8VbJnbkxJmC5SYuJ3LexYYOO
u/JG0y3j9CrqFdsw3EIj2MezJask6lMmvxQdRpDeJmZ0y6J41RE8VrfdsdBSN5S0I5FiDBbIoXSR
wjT9Hgw6SeQpveJZQPzcoMauSt2ug3inE0lTeMJt3dGJiWdfqFVeaWLwDGv0PvGeSqpqRhn8lOWM
fOOsOJSKdW92v8I2wQn6NLLsTJbhxsHk1rQHB5o4sZW4OZrZiRmsUIdjafSbQqBaSEcogr86tuk+
ie/jGIs85nyifNm2uoIathuREFNfqzcYXK2DrGcPUVi4gjIiUS8IpiAtOxqIHZ62lGd2giR/F63k
WAwDPj23Ce4mvzhO+fBt8nW8oWTK0G5KvNvYwBWZESxPMHGNEaMCO1Mg0siQF1m+eFCEo2b63zJ2
KHDpN5p3kwvaIZPuEqShWmy4owSMqHMqFTu7Ll1hU9yCuiGuScYJkG8z3KmFSTyhqu79SNiCLNu3
eAh9dPWZUB0sMT2Nsmd31mPXePe++aOd44llV/fqn2FXXZMSpsmwRn4R5vKtUq76DElY8jaRIWhZ
HtBQ5FlE5oYyugxB32e0vAoruOZv6cjFuEUSQKVx00DQi/XCjYpHCYcTPlJbS55lfYvuDPu4aict
GEQOVIN1OxKZOKfMC7WxiTgIifENPhzzhxzh98tJFQ+1TeABsdSuGz90G3A5vt5fFcoPr1Pwphbg
I04Wkb9B37y/yEa5M/X7Dkp6mh6I8xYQGIsVDcvE28X5lYf6P/N+ItWnp0hcXKIfxEmGefbqV+Sy
T89W/qyQa+dhLBrhxwbKH41Pw4yLO5XoPSHCZJ9E8mtOJGIjHWUkPkbIuCrCjWcQZdcIV61PPYOJ
Jxe+9/qPMJF3GfRfX/DcpEfFNkKRn9BStRDowT7z/baprcWMpThwxJJhAeu01n8HOR9TRZxm9SKq
2THvrd0U+/cWQsS2vLcqwe1mNLLyPfXMnewBbbPafdpbm14LgVUEf4lMBVocP+Byf/D19Nkcumeh
D0hPv/O1F0lXtoriPXheK9m11NmBoTtpUoO1SXFbt1AUGjc3AzLvfuDHRg6j3eaNYGfltzp5MiHc
z3H3QbrtZytAP5fYORgB1NIalh/tef7l328QV/xAwzLXwfQKsoOvetd42bUoVq43+RiQ/Ovez29k
AhI7cqcKGskxg4mw3lNn+AezuTaY8wfx7+Ahytf7h6IktZBWjNx05EujPGGvBSPCnuPGrey67dLd
mDWbaqpuZClEOTGQazph2o23goRoAcx9N5G3KxEyVU52rSBhi/StqRIYSUCs2NkREeSdrG6K/i1x
tfwaSeBAD5ydu+aX3yPgyTBdnb74FjQ6nCZiu0Z0xvEzDKqDYmXbVM6OmS+c4P7sUw9A02Buk7Lf
jPGTT+pB9pakxdUkRYCxkmdf864zM7vXugeluYVntsHljD6CQK6y2kxqtOkU2hsmB6QezLYCfJGp
3QmVjDDVvxl6xYDE2tqiR2iRi0AgZxo/jsxz6IKvClU9xiUZqp65qagvJW3ppoTnZipIP0M+BiTe
MnTS2Dr6/IEBHvKi2ARd+GciBxu64aH0n3zKvIpxyyyOVYzxNd3Gg2orefjWxead6QVX4QhSQ7Hc
cZIIDfslNXyWcXOqCX/HNG+XUJugsDxIGWVjIyEyfA4ubU4e52ZFS7elMuCK1+86w6M0JG+D7Ldi
Nj/7Xsf89qNvaGuU9xJhoLOFrUEbMPKbyTVf8oihmETYSaj3jaLswuiNwI3DpKW7Dji+2Yj432q+
2lmc4B07i2LbAGcp8v42Jq65gEZrTxwFhA+z85wsqd1RbLddc2wVnkyor3lgpyZw1tJoOWtkx5KC
luSYhIWfBKkTECv9SLtc3oB5cfoJyJcKML1iBODWGodtWs6arifDs2yfeO+ii2+GCuvOyMDW6SoE
wVMvzANj2veFeK2QgmkiaTGL/iouJseAOULCsI8pD2wyfa1pZdf42R8w719kzEQ6FkOFivf5rmIS
tSRHSBvYlf9DER/17JuMP6EmK1O0rmAKOQJcMD1n4EUrR7cLIk8uTSHKRKmNDNlcbiRBo4xpOwtR
ALgH0SM2dByrMZNaVyZOJmiPqiLsS49VoFf1jcYkLg/ZQe3EZ6EU73IZpLR1A1gATtC0EQt/S7z2
17uuC0Wz+R7hD6EEMth1LTafIUJHBcUIZYNoT6osNSasUEhiXGq0ir2ufF1kdf1rP/nhgov9ZCCh
Ogg99pPmdfjQusJDu+u+qXthXQh0cV+tSorO80mG9G5k/lARmfJMKHFKEw9Q4UNMH5T6CW0WkfVG
ABPMh5dXa5BmnlqJ2Jb8lzxiGG2tkz7cVHK485HVZ7GPOjbRV7a670a2Tzv+D3e2ODPlYx1H6nyU
qbMXNPy2WFw1yPm1orQN7UFl6R5kaZNV7Qb5tFO06aYwrgfruePb1AZ9FwK4l187wONIKjdBI7Kc
6/Qb7sb8ISLp2WpvjJxEXuuh5u9L6CuQ2tmdjC+HbA6tJ/pUqNnImo4SoHEFPD/0kx1UD4an20M4
kDr4o474HOFNNih2cu17KILs+F34pDcY3JGrU/C05PsSACCveCOzU6LIE7W3Y/pdxte2MkwvnjKx
w8+BPxpUzcXZILXiJq8LqkxB1F21Q+cGpfVtSuOrZvxpReWD6fVPA/h1euJvK5e+UC9QqKf976UX
EwioFD9Akh4QZ/CYAjSHAGML7fDaGPeh+ldQ+w3uY1ibBAgbmWOWkOQ78D/kW/6/3Ag9W3FWtYkc
ks5nssiY4EP0lJybXDxJkXBn9sVBt+4C8EyhtcPYsRmrftNpBtUT0iw0ZPVJg3OHEKqvb+X9dX8a
wB9uZTGzAUXKJS3h55Dw85HUuqnjfAsQ6iE0tE1Hlx4L+b5Va1dVY2R45X2j1GSHw2TWK1sNLFeT
dxHxDX1Lgm/QXFkRyquxuVKnh6/v9OJZHlw85R50P5qyuNF25DuH5cE7y95E61X1CNclzalms4EU
zfn6Yu+lo0+vZcYiILaRKI8uJtNJsDQ16XgtjdNUDgjQbjduyQIxN+hs9nW8Y9qT7OIhdxBkrNVH
LvQADXTrAAso/eDzXEotzRHZxFBz9SJ4GBM+T1+5g6PllAW2EhWx3fgSkpgjABIInuGbPZgm6zOL
cIdVPgYdlonitlJFZwxupD5+SkECcbi+CevrgADXr9/VhcM+N6vr2D8MFR3w4quKpzCwGnHubhAE
rlbCRtBEB2jV2kcz/znLn4Q/HV84riNkFYvlhjaT14vFyE/SvgxjtpsyHDPZeMyN/q3vq00oNofY
zzdN2dwqYlNsVFncZMh6v37cS5PI3JoyZ7svO5L5n39Yi5SwgN+W8dsk7SGXyOiRVyvzF590FtcR
rUgdZVm1bWvm8EqlmTLsgvqAxM6te5tscunv6FR2xRlht6blulRuJObu39dcPFYrB6EGzmke8J0j
OYnTSfTYmy3ylU33zJl0raVyqQiIV5t9GaYQHVrk+XssuJc2KucLdiqphtfwUWk/CnYprvbfLozQ
s1LqYpGGYKih86SUWjn9VtsFv3s3eiwaYq83tTNsZYdXamn2qijkwnWRfs4xB/i02Z8sRmwjTVEi
9fSvezucbGtvunP5uKRalW44uWXbxtZffMf6/fUIvaDOQRCOr5BpHbeI8amzY4TpSN4j25DNLB/g
hEaBYBtvw3uSXUj5+p4ekEffVLYubc0VS6N+YZ7mw5KN2RLDLSyryJVgVvAIPZ98OBMM0klO26eI
7HCIJLkhnFJycdkAl1e6H9wLBhWhJruxcv3F8v7Uo3T0iZugarKJEpKK9YOgT5sxV+22Rl4yHkOr
sIWAA9UsglZAYmTJAHsi+aOQrJwqPukvDSdVY6fL1jEK/FOqDtd1MhDjThSMbyLmqAvqAslfIxQe
AolovxrZlthvy9Tapt0d1eiieTOz4DnJxxeh09tN1+YTpmz+tZZYJkEk7r3bRRzT0hxCd7apC++Q
Ds8pulC59m6zMXcaDnND8u3rn/W9arqYAOfTBxMgf+WzWXwxZjxl3qjL6Lb99DWYQneMj4ZQIoQV
N0aSOJpORtQWugYEjvFeK0ynRgGEaIPCEjApDDBaENFxAjpclEefg7k4RNtWkXax+UOV2p2Zc7S3
RDcRzV8e+vO8lEgsMp2vn+OCVgoErAHAYEa145tarORGP7WpWJINjsLmpFlhAvtnvNKju86fDkIq
EV2Z7AR20WJN9ITYv4yR4nicySOZKmkvPPZhtl25p8/9a6ZZg/3YTHDlvhb3pJPKUMsFU26tHocc
Wk+hXQ3tnCXYEDUhcczvv7M2bQCcHYrYX3sln2d8U0VXT+/83Qv8qTcYlrofNolAISR5yiEokqr3
rBjshhPzhJftdpKfINwhCLX+m73zWo4by9L1q3TUPWrgTcR0R0wCyEwmmfQUKd0gKImC9x5PPx/Y
mqkkyEN0n3N7+kJRbJqd26+91m8uhQh/UAUShm+E9sowzMH36RJjUoBYzfRo3pBAUxZLLMGLb0Ic
ldMheABnvMlNlZjnxrQmZxDdHIlpohFfvxX8X9RVVgKJOaZaNA5AglDitebF3ff2Roj9TK7MicYF
6acqD3aZGpu0v9OmZ29Ur5DT+jcjSjr7pr15ME5u8kEuEgXRBTLsVn2Wgpsu0+ck5PVO+pVNv9K7
+QL9rHeLoc0lAQZuR2tGdOsF8HyjlQbenQ/L/syf4KQ/XpGZTSPRgh8rHGxadNuP1pMIg4k8zXWg
W3caWuymUjwVlrj1h2vEYd2KQneE953Wfhsl9dILHqUWcw2h2spNuMswGk26Z2340Ys3I+UMT0+d
umwdS0m2YyUhNInhh3FfpNVKb5bhwbIziztbr3Sd9AqdUaSLyLwd+5spfyFn9vmC/7CVmayHPpfM
e3Sx7S1YMV00F1kU6gY8VtEHfoB04hTy1ecNfbi2TxpavCd8+EcDdiLQBOIEyPh9WfhnKb5yZtiT
eAON7a3cFnNs8W65nTS4iD3MRu1HOo3xJZWW2itsRSvcLvBtZOg5b1vIGdNWwvXw3+8nQSQEVeAr
yAMspk3w0m5IGoSwi+rKEPCngLBVSl8Q295lmUXZzNx/3uC7rOC8UDgzSCdIPNO0d6eG4OXYSKnA
5FAPK/V8V+Y/VQnpeDPY59aXUCcjnv+KrBHz9urHSuMfjfJp4/LbLVfnfdb7AmQzdReptnzocX94
pmjkRFepXbi7koT6mWK3c6BX7NZirXdB+2vfEVmaEQIg5paiHkh4jnKlyR5iLNEtkU2J30H1pDZf
ijBym6FzAkU7VGKlbDCSuBmL4GsYNlh95ivk5I+GwWT8tTkrS/S3WGz6lHueXEYeJR5kLEp/61cq
TLNx38edjYHuTdVLyGXG28+H/4PdS6vkg+chmIXS3o5+0jURDg2qRcIBjeJucHTxWsfAEBnWlQva
nCfyzXYicfTKQ7SIbFloi4Mi64qmxp1tNm1Oj10aHUFMPqFZ/OJHHeSLlixA5Zs/UbHbUDG6mlrv
Lh/aHu4nMrsWtXC7mYqjnDxPKpklP7pUpFrZeVEwV481ADh5+g1XZ7SXB4pxZPk4k7pC+9Zk2J6M
qSMY8qWkzBUzKUX0btr1ebLpx4c87g7pFD2EY3Qx6XP1rwfuZyQoTnuG6CZYKFI/QXANDfdAsWN5
OvY4Yzi9lu2ttLNxh7BLTyCu7d3aMvZNS8arqr55cuu2BemxiNNj8tzMkh1fwqCy+IKy2zGtqp96
YN3G8hfsJjaFT6rZmvZjlVNNQd+w6spDY1BkMeGjx9Y5MJ19OqujCsMuRNHIGwPsYn378/XwToeC
rIkqy5DS1df/LQFBlQ6DFyYwLwhQTg018cl/MHWSpblYXPXei54NLM17tZQBD4Btkbj7WxxbRoiT
n3+U5dNv+UkW572OInkDYhAibvGSzL4tlkIhbuWMf3/2Lfq72HfAORBHBAmwiVBMEr77rmXrV/q2
OQaHNZ2Lj9tSFC5BtFB42y2iMx/12kDKqIzOCYL+Eu7vDjk31JmqhzUA5Ptzbe7XSVuLY1Vt40oy
gVygqTFtZRvHTzeFbhfaxi7ZNw/BCkzow8k6aW5xjpgJKPMopTk1yfZJSin5p5ivqWu90/qZlwTP
HvD0AL4hNC8nSzSLMSZRgGuS4GotBtuql39PRz/aj7rmouiDK1HtahX5/XnL6hrmsORTf7Hgz1EK
mmUSJIpOypckyLUNbe2Qrt+3KSyPpj76pMCCzLRbrAk+X8vz2fb27OODm7O6i0qqhjv27TGrKWYd
wX3kg2N6nJk/sGSB6y/vwr45qmtXifxRa2QNYJaCV0Q3ajkZotqbTcdkTGFTuerQ7HqLqs740KXK
dpj8A0qyFCjRewQL72XZORLtG0O+7+tkN1Rz3eBeAgdfoLsdoIxaCoGbSl+ioSc/+S200o3UKPtM
bw+T1P275Jh5isF5A0dEYup9jtqMQuAEoNc3tRtPdvFz1hPTnfis3ULJ5JberXlovrsBaRACAbB1
7ieooYtriShSGMd6MjZi+2wpKOvQNgYHm45w5/NFoK41tTjRrKAfJAtNX8joxoWRiNuKlIwa/kwi
vBV8BxlfVeHREKXHXoBmFTFRPhAcXdgiqbBRo2sjEK7LVNmQXKWW/M1TlbMeRywf5IBopPbUjm7W
7AWcHKT8OjLr80QyXB91WD/JzqcStXr+u8xug/x7OaAfqaqbFuBgTvYFJkLRRj/gijxOk/Us1hUg
na8rA/BuF6jg28HtYrnJFl6mudux19WmLdRN3l0A7eAV9NvZ7/+omvnRMXQ6mYsDojMaYzB0RngI
ntPhxgSIkz993ol3bKp5hZ60Yc7VuZM3YobDXJlqtBGdteBKUag6n+vE6iZ7HlygrBC219KgH3dr
LmTM4kTvFJindEgyVE2NTSFdt3gKSAnqGD9X+vXudf3ar78amVfvSb8UYGd1q9AIgrLb3LJTHFjF
7gwFXdTpN5OL2Xm/N1p3pdl50S+Pxlcvyt99W+y/UUgHbG3Yf8OP5gf5Ev8RIQI3PJBvA8yG3ELn
qlv/GlDLw7hf2/zvUAmvk6lqkOPgVvAAWFzJJLMUZUxfO23uapdEWvpMlcpmV8QP0yUZlLPwXrHz
rWKDRTkaZ5/3/qMx5wWCsDnJSPWd6hRYrX4ofUj+PT63IySmUV05dD5aOqctLGY1M5o6EVWGV+st
ZPrkHbDAXWal/+7jnMVjcHKTf5v1opZ0I0/qfBzi5k2hyvu4Uu7DMnP6wEMmUMQFvb+PjfvPh+71
vfB24RDfkG8gDJilpZeJh6jNZS8JRiSQfd7jHdCSTTjblSmNRYqmes6E9EsdKQ+hQe1R1cgnV0NG
ZdUSL2L5p5wN+zqdgPkhDtiRohkwZB/qZA8wsLeNrrwyjS9hAMrXvEsV8FXSbAynW8fYiJ706ins
o+tRKDHYq525cFukwoMpB7tOUF3TM1ZKAu/EE1CwptDNSw2yyetd9XZzqiVmW3qM2JN2p+9wklD2
0RbgXmXXCChs0Q1Br2AWqxDO1FuQB3bpngPVdj4f8ndF1ddPYRBXQOLhAy3jL3nKisk3uDUKX92E
6k0+EL0GsPrVahtEiRsAt4ymaxmMbT2CH41vE6qJflg4fZzt1Apx7MywZfFF76orBm6AloOLsC3j
MDinYz//uB+c1AzaXx93KeszoVNfzZh2TrR5EdrVV/Fh2gtuu82e24vitr1TsS9Z2dKvQt+LdUnc
RT0OsTYdwtriQFNwy67rhkFSAfZ5QbST+vqxUXPHz5wYA75Y83f4NhZat1OFKzlLNyYMwFaz/eRB
RPMdkJgOCMcQUUwcvsgYLafdUz/+kFElMZXEnpLHlLAus+JNN4vIjC+fD9sHUTanHjJsCvExz8Bl
cSHSzRFoJh0w2uGoCNWGJ59YvEAxAHJ7HFHEicTbcLirjJ96Om5NE7FtHYZvmLgxyC2EYbYGht1h
DjUS02QJ2x61u0xBevYl6xSI7+cf+MN5Pv3Ai7gK1Dqa36GiEjMOFF5D13/AlGwmVEs2OEl7PK8f
5ZUd+UGjb4OZ+Wg/uS4JkqrINHO46ba0nRtt9uZ1vUVychsdMMLe+6thwPvb4m2T81l/0mSlNL1X
o0e5iXXRbjRAUGuBxjtAGrmnNyHa4rqwMBzFoYoQLTibAXDD3tsDlN/ETr3C313ry2KXhELo44BE
QzJF63HE80Zv146rVyDBcivyKH3NZui8wBa3ezlOnSnhqLkpKRdLw1Ne/pLkYKMJD5lBPdf8Vtbk
41EQnVqEBbTQ+9aOyleF947pD7MnGh6+Lxmw5dw0Nz1AuThU7RIVJ6sOLvjDO7S1bGvS9pJyjRkP
/F/A0UF5QFP7TG7EfSzlW4xsb/oOQ00MEt0pyy5AEYt77GYfmqRxtYI3p172Z8B2900Z7ltgx0XV
PkR+7hhG7xjRvVpXF1kS8hJSm63XZ67uQ13iKo8tjfqjdNEP4ZlQz/YCP9G6cjvvsZrV4qsecjlr
ExnsOL724xzGSn2sA73a9F3Hey649NLIlmqdVE5/if7oJrfOau1cFB2vFN02HjHfAgVMPquvsy1W
Y2C++03bvXjiXlQKW6/hQMQXes8e8K4M70VM7n3rugFH5+vnTV44ZfVDwtB8DO/x09goc+WVNBmV
OlfwLExSj7H/rdHIcAFJl/OXvPjet4Dyghz/x8coOq+KfVggFKbdmcUxy770Caa6uuYo7Zks+U5X
sukxgtXKAQSfbPsdeN36KZDJ22nXU7Dz1JRXsNsAFENXXqnTbUX5BVD4VmpxESbpZhWio+WABgNv
qwIEFJH79U1EtSiDp9md3P1qoueynzZFF9kKUPwpAqodb2p1sg3xXAi/4bqiCLrt6XQwYlBAJbzy
I7RLQZM3UvWtg3GTGkf4xNt+8rgTHmcl2hQ8iApZZV6KQ4TBa1Od45G18fqf+YSfVLzRpety+uF7
+RHkGM9xoPY4wqrwx/nPTuX0/YaFpZtJZIxHz/HFYY5gnHqGEudfxfFWArZoIvqjzzpj4FjT0hU9
fKN7LPOwgY6/Nu2TEvwaVOFM6biOWOVTfKX157libAwE91rWUINdlhDAJQLrbEp7E4R/z/szrR8p
UG+E7qpjcKR+5RoFUvjuYaACVTM0wh6sUd7VMjuzK0FrD4g1SH17lLLoUgi7bYZ8IlGEVl9rU6Lf
h3IbgKur0OopDpJpXlZmkbr60N2JYXPtyeZ1F0nHxip/CoH2RRiC80bUXUtrzU2ohPh7mkO8aYu+
tPUG98iu0ME2iMit+ATVt5jQP0tnOPoR/SvQsFLc9/hQG1Ot5K2pIxoh+PkZJJGtoSGHKaS7iWRw
4n8zusMgPZgxgiWh4srVeABVMUAY7YprSIhNFl7j+wuhc5DYRK0bKqYdZuaO0rHrRW3Ggz18QR00
2/SKQPwpw2Ix7Qy9PJxXCUkfMiJZROaG+mGKH4L4+0TiO8S/uylT6mPMun/Z6jAgUoDLzVM7g0cC
lpyBmh2vKtVTWd8WJkTf8nAXZgelUlAoyHeeeNOHz3DcN5PRXgwCda543PVt7nZaTfZaQxCFMBk8
H9CRzaAhzyMfKtIP2LLOWrgbo7H2eo45siW6hTHabYT7TvSzhDQY5L9a1CZS86ggdk3i1e3NWyJp
vYbKox2wO3Vq/0IxZ5O/qxr5dkNpnUYpMHGzzhsJLbQBLHanHKtOeJJa/4BG5ID2edCw/Ar2uZIT
bOQCuzI6U9tsY0kp9kSHSNob5eRkxlcx0dxBvDdiELIDZzlVh6q6kk3jmMwcK0a5zaN9hMFgERxj
NZ/t6hySgU5VgI0zFbtANtqXTdsjcZg2cM5wmdukhb+rE/muVRBZUJCEL8adovN6pGCTlNHPrNd3
ZaecN4boRFHgmFAQ/GraVEDfed042JuxBiw8IOMbCE6Dpt9P9cT5Gjm+ET9ZCYGrEW4n1N1jvdmE
0pOI8p5K+k6MoEowpCVgDu4KXCSUTVfhC8M0G9kXxeN5IF8GOV/hF4fR2X2G4Fsumrbcm66hh05k
3kFY5diqNub8kPHxTkIQcKzlG09+rI38Vk7xgw7gy3mtKzeRHbIXQJ84qTEi6HIpI9/VoEed60cc
UbCK1l09vBi1Xwn2K9Ra6vBXJd7nsbxpmmlrot6llqPj1TsJi75hp6XHSv7l6+JOTuUzrzuTgtvC
5PMG3mYogp013mqw51X8gNtZoDGo7KT+RXI5bcxNnEFqRCRV4p5SqycplijifZGSa3V4nLyfmeiO
zRU4SPagwNL/6vm3s1pXalwEYg3M6VJF83zyYJZSytWQ+aquajKfENKi8qeSP6b6l2y6pS8WmbQR
XHjTqJskuhH6BwVtMpwQN0pWcUYWG9mDQXMtVY8VB3jfojtvtm7RTHZH6VgOZVvkTeoJhpME6AuK
kTPwy/iO21Fx2amt3WEl7oG9UmciYAIyHb5g4qObGtfbITG3Q5lsE1zw0gb2CJOl9/jeRuk5oBsO
o7sWU5a6/xqWpKOyrxkRukHCt6peFD5OEF8hfwL1MNxqslvwTG6U9LYXIQfeAoMCAjvZPC+JJnaV
9egZJoBufIawABLTmyprnFTd+XhrRVy3orkRzK8FKzfsr3pVAmbfcVt+r8i8W+ZlWV3p3hc8CLPp
pVQvzOBcaVMnNSni4QNdp7ej8VgQfakSsroEO9mQ4rEHd0+9w7p2p+nfxeFer376Uu5YxsE0d23R
OqaBKJYfO0X3VMUy8QC0uPKHhIuVL17Cu9K7p4lhFrl7KwxqOiPcS/gzy7p/rrYIuBcPcEHtuoFc
p5t2TgVSy25SQXACXdp1of+10gQJDl1q5/gmqfquEb8aoCoNKdgp6q/M+qr5rZvjrQQjD7l4dJpS
bz9O8T4Mpzt1pKLZwaFAk0sjb+yX2T6tm22jdOwr0VbGL3lEohDtbM20KHg2PzthsCAYeFvuHRDh
pf59HJRbMU2f5bYltGvRLWrAR/eU3aqYw3hI4uuw8TifcJcrJkh+QnTB2bcGZf/gyoXozW0rwg9S
UP19+8CQ0kwJ05J4OUJws951WFvMQnNrxamPYn/uYhLAtAVyZBH7U51QprLtCN1KncjWP5uMtTLC
+7SXSpXyryYWT8KhCagfFzShHltUvWI33ym38cMPnJ5t0UF2FquFtWfokpYxv51O25xH9+R5FpWS
OCoVbQZnzVm9C5zUnvWx18fvHTp10ZK+SEEHglzKCo6qJDbGX7KbXcW74JcW2T9mCbHc6Y6FHZHN
tAh+/m86CX1Ap35Prf5dcgAT4AKd6JpEVBNsm1o8FN5wI/mYL8vZrjEiUgHw0kM8OnNr5cn44ZP7
tO3FpAq6VE04znIIT3dFB8emwgI7H7c5jGhAebahwmOe/As9ANifVZycwxeByrs6EDIrovt52uF9
NYcc2JwII00CcGOJHDHUsu+DtGIkeCup4RkOwcDuGqLoZCWH++GrfAbsEwWTz0LQabGy9GoajZGm
sgvOtr1HuUHbSS41zf3nffqgbEynTlpaDLEkJ4Y/ybRUW0+66A4TLOnmojKORtBvAgSKC+FX2Txr
eDTL+jnB/0r78vug/037iz0k+mmU5NT/SOUoTwRtKMalx+iXuM1cDGLXEpofTuFfvV0KHWqtzGtw
nkK8tTChfYh61e6674G/NoOvOpZvMxFvxnWZiTDDaTLKkpbkm+g+uxe2OGLvkWKzw33q8ti1eZ2b
zo9xC8ks3HVU6dOn6BJE1raHKoqV/Mo+/uh8PJlndZ6Hk7MqKDKrUQ3GWY+h5NT3lazZwMhXWnlH
qJwPqtNmFpVouUStOzTptrprn9sdUC4YEZMdfpX32TpZYP5r7wZZxS8Jqxv0opel3MgMMY0Iac24
wkeElBzw7ePcorVT3OSbefv5Yv2geETvVIqZSFrR6pJjBIaAih04LXqnFpfHCZyR67u6o+2UdFM6
4ralWgc01ja3gWt9FVYuOfWje/S0/UWyrjaMMlR9JjFNLOzlXia4+br0QCQDt/4qALaHZbNtKpWj
wdgrxy+W8ZzEP+rklxXvoCG5xN5i6zmt2G2alMRB6dlZezvyaMyIUDqSzlkYPNYlu8MbeLK0+bHo
qKPEgz162UZB/qK50WtlM+SGa0TCbhSMfUs+LYF6N5EFUglRPMNYOQ/X+r04Dv0cDZ5UI3eI+UDk
fx3UtYzyh7vjZGIXpyAPAnFEnJXdoRzitt7X+netGVcgMx+ftbPdDkl25CGX5fBOgt5hZrTCy9cg
1fgrccqj4JJDHs5RjbDXNe0+QCDNK/avJueRPdn2uil6fmmRQZ5rvDUabN35hCZg4oZXa6YWH0/S
X03NY3zSVBTGIzLn9A5pZbvQCgKDFcjkPM3L7Y5cHmA0cj5o9y5biOOI9cb2y6yrEJR9k6KGy8uC
Cp5dyN3u893+UWx8Cl5YrIl+SjQ9KudF9xobN3t0h7brsd3HnfoLI7G4AGXFj8RmXhRl/kUkmTMJ
x4r3dVl0G41kx+d9+nAJnnTq9YQ7mSShL6PMx3qYx/axOFMc/yDd+rQ0F6428hNJoR3prs8b/Whz
nba5SMr3YzuZpUqbhYQNmH+eo9xtSdvPG/nw5jltRX67/KpggHgMqHnTbTvH3xvb9Ma7V2485CJz
3tjXnzf3USBx2trinut0ORhDjz4pwo0/Fo6Mkktkolih/z+WnV5LtCczJg7ymGZzS9ZddD9d9Lth
b9Sb/Ki55Rk+4bOAvnGm/fy8ex8GoKf9W2y1YBQ6U57mzbyL0Skwz4YDgjTHf8GwZLWpxaWmy81v
kFDifdPEx7rQDlpGnhFNaBnPGNl8lvRdLd83HnEEThwe6Qvkceyu+irI/nbMu0OOxI5lPYfhnZQ9
GOaPUFApNeM2XZF3FCnllz2g0ga10ks1k1ATM/cDtH08jhwrGJ0YCKMYKduE+u0QXhlThmLORN4s
vyuUx5ysTqPeKXLuWv6d5j2I4X04kjMSnuMh2lARdWf2TyI0biregFEEGqC4EvUlIb+W8gtD/aqM
+WaIt3mF/d43QQgfi7hHEUWxU1x1rAnRmqa8lrTyFjDwWVck5BD6o178JGF91meTPYaNO9dcIgt6
EZUE5IC2VD+OUatvCt131SL5if4x6SI0xDaeRWYjloTc8YZ610vldRv7L6gKbtsc/CNMLN8EA5kr
X2PlcULDRWM0w+khL+9GSi8V9ZFRkQ9I2+2zIj9Px/JlZXXNe/H9Qf6/Z568uM8LsTa8YS46zmTL
5h7/jV3lKgd88M6T3VqJ8wMQw5sS51JyvjPaUrImdhAK/mApUIOgEnhpXcl2vZn2JOGawI531jN6
Lz3P6fSs2esSCuS5Q1nQ/bzrH12SmiSpUOExPwP1+PaUKsxGCaWOzyKMjd3GFJnalSDxw2vrrxaW
GAjDxPtB1WhB3VX4ByCZ+S+ldD6MhU96oi1OdcUfZYTzaGfGNkfXijN7o5Y3oes5mqvtRidzi6O6
nUvJ2arC+cowaovDXqbkhoAnjceYA8Ve7mgwhj+fqQ/v5ZNxXJzwRSU0qjzflG19EVTiRvdlrArv
/PYXYMrPm/r4Vp55lNaHfBzUc9I6xpNm0/zoHPOg7ItwS/FR2gm76qA2AAyzyFlp88M9eNLmYgh1
cNDSkNPmrM6rY+4WTQ5hga0T42hYAK4syw9AJuzCk/YW45l6luZjJzSHU8l9fcDz+7u+01DXs19l
gaH8YAhjXjRu6ahnrYP7+Da9yo6rGqFr/Z6X1sl92qahXxXz2aPfeLvMmXWldUfC0Vdxw7vfic//
eINPrf/xn3z9Iy/GKvSDZvHlP47hjwo/2l/Nf86/9r8/9vaX/nFVvGR3TfXy0hyfi+VPvvlF/v7v
9p3n5vnNF4B9w2a8aV+q8fYFnfnmtRH/JZ9/8l/95t9eXv/K/Vi8/P2PH3mbNfNf88M8++P3t85+
/v0PwBUnC27++7+/efmc8nvXzwk6WM9/+68mT5J3v/fyXDd//0OQdPFPSlO4lZFfRLZZZ676l9/f
Uv4k1wbDF79EU5pXU5ZXTfD3P/Q/ATsD3eanZ7kPY04a1hh48S31T57kQBJBbINOBFUu/fE/A3D9
z+vnn3PDgPz++m9Zi/sXjov13KM3txTAfWN+ayDiD/+A3PgruvtkpWiyFo9+IPg30KpV0G02hk0P
WIWGm+ly1kBI3ApXjJVXxyKOfd/q4m6sa9lEmtLyb4KKMBbNtm2x126smwHlg3/BbvptIPu+ucUr
Ry+92lBTmuNNKtzh9AhrpN7O2nUkpUzsP+S98rwOwl+kdt+3u7gIVbFvlDgNght6edl/qXCAOvec
0tF/+D/ljfy92VGsXDnS1xpd3o2pmg1aO6XBTQ9JHXG3TYPF441/sBDt8DY1NtvuoEM5WJ3UlVFe
XpYggBQraFBvgDwcuDPeuI1dBlm969xgX9+Fjkc5G1Dqbk2h+G048G6clzdl1NV9og4hFvSHcA/I
+swgjyyer8U1q0O7ON41bLaUKKEd/Sht0fnZ5LuZ04nrxk7bCYfpZR0kv7ZVtMVRblitIMqC6TOd
vVtdz2HknEjllW6L56tzuDaSnDunF4flcYSZGccBc3jW3g4XOfKgwLNscmlEi8ahupVe5MfhpXpB
WWjVpXnlNNIWz6REjcI2tFhCCNxcZ9ckkXeh3TrhdbCfccA+XkknB/ZH598cwf0Vpb9fOouTCHHc
Csl6WjSK6nrKIUomqfkgNbPw57cKkooVoxfKY96sU2ASeuN8/gHWNs3iaELYoBTiMAluLHNwjJqQ
XHxJeh1h5JXYRHob673v6eIwCsUk4QnF4p39AOF3R8BO9vUx3MVnJV4xFI/vJTd2eDiJm8/7uDKr
y8JeGg9JomO6CrK6tREUshV9JVOx1sIiTtdroPoe0IobXyldICl2VqxcWfPC/2SdzLf46caoonpq
KsBjN8rUueN4nxQGoL+1g2yRynw3SfrihEl0JPAqhWYSqq1DtpmZmwOCYt1NetfuP5+WeWl91qV5
UE+u/qFuoP8ncXCTtqMTZN5ZX5ZbD6DgmBXbEUy2V3grTa4cL0v7kTgXsjFAt/Amas60/CLvpo1p
4dY4lMe6vODVDyw7WdXqX1n5+uJUidVIGbyaG3HYVmfFxeAojrQPHEKO3RwT+3bsCGfifvUwXWt3
/v7JABd9EbeYIM87LjsbXV6PgA/m2g0KUxfWYX419o/9fnURzYvks4ldnCl65wdyAX7vRpMqwDah
Dcx8r2gZ3IUH0fjmjemGZAnYL/wuHCkVnaz//vnSWtuPi7Om1rza1CVGvMSPSAULM5b/Xk313U4x
FmiBom9yAT15JlUCOFe6XP+7oNYjzJrJKnuS9MVrtcs2Q76jHBAZiArAkV2/Uu5Y2UNLz9OhNHCz
mLgvx3bcNkK/NQrxwWjTYy1F92baxxAGspWTfGVwl+oGWmnGfssc3xhR6ww1LljZ9vPpWws6lsZE
UloXpl6ycue8R3Gdbbt9d0C1yy7v/FXj1rVDz1gEHVE2yMaUs16hKG1kG1eGGwpvu2gfHHR3pWcr
972xOAsi1UCJOn0NcIQfs1Vru83vZzrFOrFhtV+L/W/1KX6DKv2aWfjtEXDmK3Sm4ImzdtasHDXG
YsuTcEvUNOKFM8lxvIl0AYzkz2hSHQC5N5XytDKK8233yQmzNOpIWzWaEMuag1JwpNfK3nIpWG2a
y+SwXgFfCZGW1NSgVUofE6fgRpa+iXHkVN6Xsoo3xpoyzlqEtKRNpp4eauH8cvI1yXOHAfNp1XC9
Zx0xXR2/Knnc1mLC4Yna/gx0f64yYPMVQpcbGS0OO5+GXeOL3SYTM8lZGfKVXf8qRHJymQwKPsPl
HBrPzBz8ZjFXnrjEfsxuM0KCg6vDqlqLjlduEnMRjsDMTkp5ep3nWTBQIou+AxZu52fNrQjIb7/m
0rnWy/n7J70Ug0JPzIqYZCqy875AC0sPlduVofyoV7hvk5WBHgu2bXE7lYMRxXVJI80s+zg91sHN
nIIwbHEbKxUWIu7665i0zPstAwbRQJbG0HXrNRFz0rO0V5oqVgP9ejI6oTCv5k/AlxvLGoLpWjQn
3QCACn9DNa7RlpcDYyOpuRCchQmabAdPtEJk3uR4xh50ko9OvChOFBR09CFwt26xWc4LpbPANaca
r31Djmpn8vNK28G/i/19Mo4dftgWmE0cIXSzd5JBNwaEDkWp3WWTpgsHUUefP79PxNoyt0Yky2MI
EtgsY9EJ6mhqwt+Inf+fO/zjVezoP/4nNfcud3g3Z/P+9l+/qvDH82nq8PXX/pk6VMw/Z8M8BcKl
KKG/N0s0/zNzKOl/IpGNtS8m8sCCZiTl78ShIMukDjGiQ/YKRQJkCVjcvzOHgqr/CZPZIuUHgoe6
DH/wfz7f9T9P989Sh68FrNNLgD8uKQYIBajRQPr1xZ3jmWMfFWkWku0xOriUXb0PVWIvOUAvszdw
OvJrCKJykqs3ZRQ/ilV/3VIEOCKlJFyWpmftOdW+l/EgXAbmVqtyHwEF8tOmOR7wKMi2uiLiYp53
/T4JUEmVkHg09My7lMaMSnTQrCHntOX7hC7NZmgIpxgYXaHF8vb46UvT8nLdCt1YDyPsXfTbKtU7
FEvV8Nz3EvFR9NVdrwztXVnP9AG/nS7NoL4ha568hH25kzoDY5w0vgzEjTJIqBP+7z8IvPWuHEbg
tpM7PWmsi9d/plbSL4LbrI76XTKo3ZUXIGKBfbN/X3tyiCpsodmTUcf7ruuCXZ+GHnyood6j8cPe
TZvrShzB2Jcaxjx5mzykTZTjc2RMB00Yky+FUfPQV8vhoqPQ2shtcR7BSr5sJTm1k8Af3NcvjSwX
D5OWHKwuQfkvVcyz1FfvX79KtNY/+/wMZrmKb+91bWa440aASbYm4hSNNNzbweZZoJlaB5MhlIb2
4NH/LPG8u4bixXa0qrvcj5ur3G+0Cw15K2G4Us0gux/6Kj9HP7d1ci7kby3/v96Xwx77YXEjCq10
PYlDdfBj/dvrV30QeXsku0ksZwlWDEX80kLm3fV1Kh9mj4hR6iBK+RMSeInaN2dZlYp3jan7BxS2
FXS15m+XPjIxqoallGR87XKBoDv1UFLwLPznM35MrDLlQcAnRxBa8xwtxftQFYO7pFYCZ+jyfCep
fniXIWR8VVq961feE8+FpLuM87Ha+FbgncG79e9jv/HgVgcCFlmmcNfKauzKKp7tOYoHkDDi8tkc
DPzDoScDpNGnQL8V/Ui7ai2NZPJEGKInY3Y9wSO5NpM0ukiSdB9l03iousdUiYdzbOz7824w+vMQ
yPXBk+FFtFp8kft9fJFpOFlYWKOB0VGKGAOQJD/XPH9T14J2XwXNY9kIweWkjdp9FFaJ3fmycVYJ
lX5vNgN+fl16hEaePmRTbKeC6N2aVZY99MJ04eFHfllVT3VZ1VcQ7OsrcdSAhDFG285qE0dqNYwP
6r6/NcbC1TQK+VWWqLYRduz+XMMpaCxg8yVSTW5w0p90gD6Htsy1fRfKz9YwlufG/E+v+0WxwRO7
PA8CX8NEqrsLRPWYtoN39/oPzu1XclHgA2H4ykFV6//m6syaG4XVdf2LVCUQ4y2zwVOcoZPcUEkn
zTwIgQT8+v3a6+y9qs5F0wacBGMhfePzSr+S7ZWoybjly1xdlIBG/P5Tmi36GNVUpdvOR7/FRw6n
wqiSfMbDKMvc+Vja586VXYgaYxrKAu5g4CCJhmkQCzYjzD6hQexCanSs2NXsBvlIqgQiIOvbOFAI
Gg03IcNFbfI2GVb53CwQNDbK00CFPO9jh6ZGS9TvglZRO6JDsyt0/lZpmxvZKzXC5r7bMfz9uzyK
jz98gu4Wal513L4UOXI7FXZnJ6Q3apKMmqqeIHklcBesGFe8/VkK0WV6wVBIwpYv1VZ6XA68zx6b
bdzBUerKPqOTjl7MXV9Qc64b6DVsMatoRKKcT6FdeFESFMn/7ov7PlPNlJpqed7nFcHV+2blJpTT
VHOGiMJ0bWVYiNY6TcRykllTty3XVUb/b1Oas8pA1V2zx6vHif8eW0Z0oBDnd5FddWhVmVT5nmfN
fTNy1FVvtrNHiEQwPWgtEbc1cM91b1aRUXbGdSKa8lROmpPsq6+FQeagbnUXjUfD01Bxcu3uG7Nd
u+uUp48j0sjzay00ct3YehAderGwnN/V+Rp+FIK9aqWxxny3xuPj0GPD6QwRuPs7MArb2N6nj92p
N4gabi5szsZpvaVY17sgEp5Bc0S/X0RJ+VltRYN5S9WBrnSJ0LDRndFE2Z1ru/5/r0zEreGmaCD1
CXSQeo/Tzv09C8RMoTOILrrHsXbOgWOrd3RmGQzSzbWZQ1RoRUtvTUhrBWiTZSeDg0yINjujV08m
/C18azuH2NJoBKgb7QagvWo0JPzv2fX/zm4DcVKwNn+scdvOTU/ck14dVOU+tcR5d00LncNbOZy7
MQdAAUJveGkTid432ofUnrC77i975dgZlq4j19ryzC2bQ0wMOBPNBpTdLJ1vo9gyuZfaxzDem643
LJC4W1pUm66F3vQNvaEVOBxc+1SwbtFHuDvIe4NJ6pN25bE1wD6Z52YLcxNNiJrGXcdbaqe7cohN
lry2zk5VFsFu53VQ5gwyKXY+1RlUktFjBVEOLQZUK3bdOlxtIV+qyZQvEKU4FGRsro9Do94Tr2BG
maLFsQJGEfcfRIXqtIC1eiJyAoHSFXrw2P3vCafhWjLk8pyvVpnVa11lWmcPsHD++7Ibds03IbUF
FN0oLnU56IfFsf84eesGVauxs7bMZ2uY+2tDu+WVmaCSbA0a5o1NszMLTdS4rWZI9kF89PASVLfn
35SSzteYmC/S4dWRA/MWzGKcv5wRXWOh5lQjeiM1bTuW9naF8jZ21axryaRT1HKWdA82YthYcWSe
znK2e0/WRp4avEVT7eOlRtjNVpZIRlCcTxagNycUMVbpoEG4a5i7LXgcs6pVPw25gUxhpSr/P8fu
b276TaLvD4tSrQBV8kYgPFBPgSZJ9AuNJ0jJDkcBmoiBZfvC6iHC9D7fJG3nG1TiaTRbUx/MZQvw
qyTlP6X6NnucFS5E0jZgBAJQCz5tDW3XtJb7bUXDNNZT8+VxSGsohmjVxC0fQG+7r1zmfeUyuN1H
jM2Qt7sfc5Zlxpq+2JFpi7s+8k6flWtuseU23QF6Z92TQYDdycV+ahpFT5rN2yejA5i1bOfh8Nh9
bLq1bpAj4Vv82EU4Ii3njh5lN72Na2u+d1ovo2ocl/ixuxf9qdu05hntptCmK9pzZxg/uua074WB
RaLvRy0ipWzfa2SiPaGX86VahHqhsvrPca3jRcr7BvWd959y5aR83htzBiQEeFF9Rc4C4Za1Hvnb
hvwnRhkRYIzL6h2cvjJS7bLG7uxW77MmP3bdXq4M9P1nrSEJNdEkXoydE1gO48FIO/08N1qbWqQc
gFOcnZujiOaBJCV/Fj11dfD3CgfFgoA6uOdFp4dmGzH3aGrf/KHQSfwwq7a5cs/o1z+sbCifTW5p
QVGY8IPNMQ9aY2BZVwwdvGoBAhe7009bq80KF4soLnk5bMWav1j3Xnqjpl8WpaNvD9twnlbDOaPG
G9JV9xPNuLy4BRCuZU/3M4MZFAqJOPOEzuaXadivYEd/mj1lYEMPJNTMFVUFKJt97RpJQtVPInrY
hf/d1e9m4uPNj7PQXjFvmCeinpPBB8PfvBoO7FVuu9DqyqfiRlFG6LWLkD8GRmo3tYncNCfWbWMM
ClPlWT2z4ga3Cs1glTZ+be2CvMJs7heST+yg9/WxkUULbuxuvpPcui7a3PxbQbUurar9FgyqUZVT
NLephPsCVTiR9iKB15OnyjLnA+QQVaqDppuyRVsPxd7NmQV1ogR6iOqoq9GILe7up93poU05tuZZ
Z3YbDd2OpltyN4D06pLnaBCuEGL4GlV921dQQDReOwcBZEVQL0o8VebSRiut9dOqCppszbYAE2hC
BkD0ejzA4q2pM6SsNGUG/O0WmU5X3WDBQ7YJBd5ciHTuZvZGdWQ0Ft69t4blM8EAODaM7Z2iLwTq
mSv0SYtpe+92G3KKjvEKf8mvunlEG/9sfjjjm1nn3RcFqTecxWHqOXuaqYVm7Gljf/W9C+1OFZ98
KEiwdet0tLu6OVdQIAowaxlerg97Mli7ypa8N4AZ4fMJxiKafBm4ALwp/vQd9DK7Zf9GOhRDM1+G
V8A/EcwkBYF2M6gkOv+UaoCmwM9eU/mMXySfRwfERHcut+Sxu2mTnpUd6mTX+1sq9Mm0jt4Fyrb2
qHQP1oI/0OhLHTCztU+NM5lHp23/NdRsPK0X8gkjQoYNG+xLY2CQgvk/nt1uFPFit/YRnqpMetXJ
rNdzM6rydfDHyb5o9bScH5v9/oo2eJwwEFGNbm2fjMrxV1JIWDKNA3inqrDaq+kH0+DvRmryp5jl
5ldLLW7AoOYhPKntZEvRHByJuaevzQXIqIIc8PjbmblABFfmiw1NzXoP12HvbsPY5z6tmPvqFgCe
2rYsPnWGGZG6C7QWgZ015VB50DM3a+j/gfoXWTnVfirC/rTWMh4Ew+yA1RpgQ3eDvKtZ1BlTQx3l
bT2+uRp9E421/oi8PEkQO9+bSXVhZ0OODMCd5lRCrByqhrT76JU6THCpf7hef5vrIl4lzVGysAuZ
6i2TmCW4DNod6m61IYdPpTCj1D1zT8Mk1ZOozJ9hLQeoqAGQhekKkq7SUs/axJ4a4g6fUrdoQAHw
TjFz01dRqORxnEONIixd9QNqjxnUc56/KrtLh5o1X6Y7QvDEqVxMfRq/tVrx85/jAhjwyrDMs1Eb
5aVVBnB2W9t+6ZT8bsoub8ruk1Iw+H55/Yleff1thkRzto0QUe0hyozu05nG8zDx8HG2z+HFGART
0eOsgCCb51hEzx67JTVfck2Qy2MP/BFvpjby2dp0lCjDS2BYMQBw5g7DtLPT1sTqU1omOex16aQY
Fe2Bm7qRgdUlEkq5flzySou5bmqnwVygwAA4/1m8iV2iI4v2VaYWlHh6kk8cEr09+r9kPdwQBqOH
kqPtg4t8Pi4lADObbsMfyRcarRtq6Ket+KuErX5Y3hxMfeUfg8uMYOj77pSv7nzccrsLG0n7d6LV
p82dzWCynfa4ulBuLQoBH6GYddA4ZgMql3WLh/qiXJF/GuAeAWVdQPF278AzGdnv47zhtrD2ra26
WaUGo3XTfQOKXgDr0CUre1BFyKDZEbWl9oRG6M0HWS1/N+FN584gCm86duWAmX7aqz9Ws+/vJaPI
l0lzeir1oYxFzpeskkLPBnyhvj4WfyZiTudVOXVsFa06dQ3o4jOdtaNBCpGACGhnQ03LA1lZlbmT
YIccPcBpNWACLg0G3RUDKF1naNykkWNxNLZuSMRUS69ju/CHZm6fgZs3YjTuG//ZfRwTmx4AuiWu
dWe2zw4abZG0oFimv3rThRay3e/nxVXXic39C8SKUHyyQRod/tB1QWfeC9tdaN2B6QEW96Wfch6r
wtKylUg9nSE2kpBdIr0rMHdPVN+eEfRpfQu88Q/NlB8N7sRvpxbftQdg2EfJA23KrZ++676Lnmvv
lYBg0CC67hnMXhnyHTNjYyg77gdJYrrCJzbHwbwzhXlCN1mdd1nnUE7tUFGroOJpju65Qm98qNvl
KAIH7rXyUN/ShrbbgbLQdCzeR8xpSAG6mPbL73Zl5FLvpXrRXLBh7oeRhTfTfGXQ3MCqDYkX+QkF
jg9TGNON1Mw5bgqG+2yUzae4jWAIp4ZwY03PRR2XlS4T+HlP7uq4IJpbCwB7xh7r+16i6RG39fjY
FEZ7VdbUpPhyy0SbZu5R2cjLzMzlot9fWXpegvkFEZvHsf+ewHzaRs5d+vr/O8Enl4d8tjEdMwLQ
rgGSqaLdrUdrB1B4uoweu48Nui0uVospdRiK/qa7iJqVph4Lc8CMfj/UaLCo1JjhG8f6IPh6a3t9
vdVwYdEDl5P0cawn83LuCDs89paq2m5MxyImyT6Gjx94bAbgQ4gymvNjj0DfKoc6QYZOu/yIlmAy
uce92vP/bHpeb1MAsRcSzmrqMiHMpGnbAX0i1EZ3qfQQZZ8PbV//Ii9zFyrInZQgK+WtMwQ3cZVz
2rWAYox4EowFREDpTG0siu1o11UiNaCYTBe6w3PlufursLlf14i5XiqalYAY5MMn5CRdI5V9au+v
Vb4kUElEUfweM63yDSssCqDX8GPu/LOYZdCPz+TLUoVPDDMbJ1jslMM1hSqR+VTVq0/0z7adQQS9
OUdh9f4o/oGzgfxpYDqrX5VvlEDFhkjP6lXY2G+FgwjAXRZ0eVur3h+cf8r5XZErgr7koV8vLi7c
sUIAxCCihy4caLfP3grBeprJHM0XAKNof/QVIQp0htnjGpL5zd5av6Vf98th+fuuj5FltaFov9j+
MXY/D6tl7YO1hMcPPtXQYoZJGYuNBb0V+RAj+eeRxfXpcBIym80mXGyICNhfE1/w9k/XGcIVhEsq
Pgp7RZf3VznZqFe+i0Ulg5o8zfrQbCMo5o9iXoIW91nOTYB7rXChuXb/KiZ/x8cliIRcLQTqoeuT
4G+VUNKD0b/g02ropyq044jfA3aevwt4TgJTHoI1FIp0081iV6riEUuQrv3pIX+wQy8dXxTE6P3C
+QdTxwMQtGM33kJZBWUgGspvzP7vVn1bXPOM6rvreDwNeVDT18a00cV0ZfhiTAiwlPCd2/WWg8KE
sdGqTyVqIKcIurs2fx4hcmY3QZd/0goK9PcBgKjVwq6k/8vgO7oc/q3f4J5tgFlx9weNzAOJe/zS
fQeViPe/DmUuWNIvEoypvGxBxblnWYq4KN8m+Rd6uLiFNUSf9f7F0PSwQR+Bi8qseWTenr8jt+n3
PTzxLmvMDeQcT+ZacB9ucsLvajj0waTXiMSoj5L/3adowR3cIHZxkFBnh9rujz4H63cNbNuGr9uH
IDuQa8YIcEzU0sAaI3RiF956xzqZu6qRB9X/Wc9VnlosbIjH0Ks9pDsyS3Uwzx6CoqU3CUNL3XkN
d714W8bphJhONQfGz4Y0jjxEJSwxd3xj+gE9b2jyhoIFnw6QzADtZ3E9M5d+AxlVkU5dXBrRPoQV
cLsv6JtSMjGdaJPhBM8SpCEE5hHl4Cn5AzGRpnur28tS+LuRiF9iGlgioGuSIb7IRnjwkbDfrCWx
JwRIvX0LtDLSqwx+GdefDetooJcSK+cSAXk78XjvD6I5D3oEJurMsQrFQGFSgiwZfMGkWUewsAJw
fK3l5CwnZbmejj47z1Z3LQ7rJ4foTBKCzASOBihfS+Y6IZAlbE0oCRBHZi3AcD4vQ9QxkCal/ElM
BwjqyjwE6Qc3wuSR011qEw4eooNhvYWu+8fVXjjUFoYr01L5D+1jy3TAI9Eh8AuqO4wMI1yGCyep
TtJ8uIBptcqvUcxeg6LzMqDGreAnvl93Dq3UOtmx7PJ3HVNb+cbMp3nDV1h4lrgsRtA7HxxMKyNg
ZwmpWG8zN8T+qxeS50H+smsYXdqrXUIhPV4h5GymY6U86wd5kZkdVnT5C79uTyYMB+YALp9Yawqe
6FakDoLOBlBKgVtdBPlH2bNBbjNYhIWDYvyFek3cnCA6P5KsGr/mETcQgQL0ULrR3PjI6HgOZhD7
OmleUSM04HH0P+J+WRf32wILB1G2JryP5CnGlG8Rb+exAz4lSVr4rG6WN9B1VEc8VjCUBJgUUJTQ
uFch2LFi1kTECoFZqOy+MgTsVo51BMbE5Hi1iNd7cQkQtShCprcFS88M7Mtwl1ZBv+hdvvpiDHCo
PKtEytTXzBg197o6WMazBcV7k94M8blQkHZjBLFmeS3lWaCgG0WBo/GlqX/WcunHBM5y3sROcVhY
5loXUDlnqGtUwS6GACrHe/8ELw8zvhyTcr1OJii0dZshhhPwtdcRX8tB6KkRgKJbmU24tqgWEAw+
Cve1IykkcalCQuFsNdFmJeanrFPSA8wQuG14zyigsht+W+ljcHQMYZAEApy1+otnd0dsm3lunfI5
JiyC14D5wBo9s4ABntRDMCEzlSd6f6SIBMvI6ZEwjdQQteXo2Qhnz2i9Ingz9zgeaCTr1tTNIRMB
0YDEqv/Wz1hRvocGTxYGrIcRhIqe+3b2mJGYaGFYvWXFXEGDrgmM8WvfjtAViNfZ04ukUkkx+MbH
zJ+BYl23ANetQdQGV6+FAGW5wbbGuNpaIGGXbcAiOjC/ZmIAneYICM941AXia6gO6H/TBgSfHUye
c3GpR4yjwU2WPdM3JHOsYTOjvXKt02NjK1yeE8x8T1lRDCFvZJxDQN7Xuu3QtyHs0JgB+UXFmOgd
eHKY1foS3NHtdRqXqEUEtzdW6Ulk3udmPJWV5htwiNsjt9EZz9wpmzhcX2Jrh3vxLCIWEiGd3sp2
BJ2DCmk9DxDlfWdZb+O5X6tnwXkJYc3e1xGCy1oxfrsFKgBsAsDiutgJUtbgjrXWhYPvmxm1RLiC
2WiOtc02RgQSPsqAIbT+LZwyteFNw84Ai8MysnV9maXplyqvPHAahxTQ1qYQdnBfsqp9zZi5gQc5
4UmtwBkEF3F+M7Hith1a7EgdSW2+Ir3qVQIZEtj6IJr67tdQVHXq7PmQmo0TYrXAygzUwvdI+AUQ
5M9hL04IXYH4tK9YdcA6pWZ/JVxM6WOD0Nv32jlvQ4uhAPJom5UIlZvwN2cTi1KtxjNYU8ABLHva
YRlcmwaizZeW0a99KBe/vlfkqOM2bySYsP7uUs+c+aU07s+jBbifVxioB5phgQCImHaUwE4JTWNB
PBNF0+Ya4zZo+Xt+j7+CH4lVzUHUBdPnIGOGbFJRHpgOPVcYWLJC/3OzWEXEXfZu0mVLDcf+XoeU
7E9a+TJTHxbCsEaoVYUkLLIdMD0g68hsz73JpAjB+/6qdumXexcX9tGpMjqLb0zNYFEbFB8iRwBK
ImswfzGEBMH9CHR0kiDF1fZg6Jo/BnJtzg9jFwqwBbGLsCA/I/CTOo73TsQc4pn457blweSI5qvt
PberGOL1OGo07ZaIuQHscYgsZNc8wxbxvvzqpZbtqkM9w5ipSSR7nxRWccKZDcA+26mPStdhzOEt
+cvjJd/aI+LwR5ToYSWDNAGj4sCt/Sq1VzZWt3oaPypr+mjxv1ysy7K9GwOQpz+TyV+YLL64hcd4
BSC2etFX1T5J0hWHYcMYgMa1K82/E4dwcYuUvlZiju3xGaEFhyqOKacY/m37ZG67X6s83HAn3B5C
KHf4pY7wk0N/gMazQwdJ7pTVZoB5emwEkgbm5MCFuzYd8iuN6Xa+6nJyMEsDJFRnBrzRSgXsfBB9
vFIJmJQ1DIh2UQSt92i/6o0yqmdhHTDxqXJ9g3bt+jYvYEyqaQkdqWQ65S+DAOqZ82X03GLUUnPB
uw29/9Z6onvwsEO0vyAhEDZD3JAzazBm6tUT5IzAI2mOhcI0jaIUenHA6kTixkX+4aWwQHfX49E9
4MeQygdaEu4QojWC/+6F+uD9hLuivbgrB0xfQeQeoNf+EwoJIdXrA8pDMrvqgx7RdFPE9Xo2rbdq
6ZDMexY01PKINptn1f8m7U+JPsUCY2EHh5TGNaz1mQXW9I+XLwoiy5uDhrRl/djUlubjFm2VFXcA
6J3K58GHQ+cVHuiFewBdvLzC/ORZMM+293JI5iGRLMHCYvcHikaoMTVQG8Tpe2UGGksIbu5y1ZUn
8TiBL7wFzo9jhy6PbQ0qNSFeDyqxwa8TPrF3mPQX4kQ19KzRCRcJwHrHwExay4YRuTWBs28APra/
yvTzPnK0zJGhbvkOmNi4SlAuMY1gPaj/tjxsANheggIWFb580Eu1M5nOJbsg9U58GMeAIyxLkOsZ
hyHYhDNg/Vq0gpggDz1mnPUN9uwK7JoZ9MgWlp6F6FRRTxE+iBNVxUEDfHjfvH5H0DQcmhAjAj9X
/GL5x1mUHXnrHpRg4qfVEz6pzRI8B44WtQ5Qln90LduMoB0DdI/1QwJt0GrwcTe0Hj/q+qIGeBkF
tmehkk0lBkkEuQkjqO+NJ0E+X2zYQFBsN5snRRLXfnJh14nhSOXJBjrUAYovmp1ob9/LPEB0SQP8
UABNEiowvlmMKhBnj13z0GOqwB02Y8njqkgN3AHh4/PuJjSfI6dGIDop5MF4kXeMwHlOUC7ys2dr
Zt+MK3IS9y8ppi1SxAqv13o9qhnQaRS3tKG2cRpLo0nHu9QiZJbavgwRFHoyTHxVEu3XCJmWHsB9
25ohfc36f2c6nta7Mf3SDz9gph+AT0UUH/LLK0JQ/cBXfDBw/kdEmXx0VMbQdUYR0iy1AFLmp1lz
IqQ+mwQWtTnhsf7Ona/GiTUtRZGHXgR6d5m2S1EjKXqBAT8sPubsjURwdXIYaE19pCRaxqhr3+b6
w60vsFkty6/4cRd/6qYNESjm91D6uetsn3UnYp1o8zbDQDFgdU77EcV5Q/+Nlval+i3tUw9qrzrM
zaWuPyQFJaGOYIsyxCa4l9/9FfF6v3u1DQe96ONpea72l0U/dLqWWjo0T/mtQgVDN0Khyz6vuJHz
lOr81s2vrmt7UEW1CepY8fS7nzKHoBW/ufOfAn2s6xwCUm/8LhUMQQMj/HeCMLOGKGIVr1ZcsNqf
B4UY8S8hL2RCO4Fz2klA8ifR/lgEIN39pUMsAajs8rBAwhjqALSD+Vn4Uv9Ly/pQ7pa37DAG9UTD
4zqykOVPOe5prr/r28f6vIkdYcM2hqnsRq5Ejixj0NyeWFDrt9H9LPGpmz4lwLx0WNu/OajFkgQG
bojAS6TMJA1QeFf0f+37fTsswPp01x5DLd9fdHwCg1ZBp18qxIOqMf7P70JdQLDUKLJ4avrSx6jH
ym5AtAW+yfTBhxA8c9olyoXL+hcGIYWtXbc3XB7pXnEpeL3BA5HlWbvXuwB+DhwCYC49hp8KkJHv
+wgeyThS/46lCbc2LNxgknhmLPh6IQj7YiF49rO6iZiImXqfdOhWbr4qXG+0Y259oALKb5dDacck
97iOiRO6HlOKvLEb4Np2ilbo8d1ZD64IGJKPOhL4UCdaNERUpNafkYw1ow1BNLtkdmTDtJntbQsL
3AYCCQdngRp77QZNjflwWtDEXak2gn7Vh2aV4Ek4JlbrhUX9B8qYID4izN1fu86nO51CrSIcA8Rh
gTMtkAbQBeJL4VaCM9NAb8B2wB0GzSmPrOHXWdlxq2C7zUa9nkYwMd35rijfVmO4t/0TWEzTpSf0
Qx9VvPWhC/FczqyDKcmlcxrx1B/2qLhjkem1R8hYSeNZR1LNIzMyXwSqO0pOxh/pNGDgLD9Vixxg
b2wrAs9I3wkd9lg+egq9+1gOlu/a/DcdnA39JHvztljDj1t3CHEskahUOmxFuKGqHdqa3qimN+Cb
Go8yDWEk5HZ6dRMTolJF44AKDA7Quvkt4qOkiEvM0ChqRcBoffz/v/sDS0vERYyX+wHhIktXYc4x
AMq+x9xLvxjgcuprfiQWIE2CXiSKqsK6yHI8TQNzEHOBDqUnFogQuHQ5l8o9GxM5K9gKa2dHJEef
Nt3eRwW5o51F93P39/Bez5Y24WfETu+A99E4wmiaHQE8v1ckrkdYiQiFOEBvskmQD2lu4Mgv66sG
MODArzo40wZ0EZrjsn7lsKIHeSvhMaLEM5aoJmmOcxfhmwKxO5IgYDcdgu/FE1K4SJO/K9gshnZy
HOpxvGTNK+dXlr+aSEe1Hoa96x3m/PWunDq91MVZ8KvCjd1g+ewhX45shi98Bjg7b9OyfTUrr+5G
v8FnNvRY0nOJPZhJKGiu+BnvKciZWDe0B0acPM/kMrB45Zcc+q7cE0XEigy6NZ7osQjf8dnXkkb6
GjRGCpip0i72u9EFS3tArOmGN2HqQW4H/mE1XUvzOM8HOmaueOnxtFrQkjw6RURZuhQcrQD+LJ4G
EJ/E04wlZypASMwPEr4Y/bNVJ2pFg/rWydlYgW++QTyKageUe3ftgTpYof826ltDl6p4ouLHqU6W
/Nb5ma2mt5x7Bux65Faehew9MpQarNL8ABHm2cEiol936W1d6mifpUyX6bd3kw2/GxeI69UOQngc
aCpE1smr1kV4wW9iCJuMlu+1g8Z79C7Tyn/rD0OrPZVW/892FsDWxyst97+iWsNeLUnZOQd7hR0t
hr+jxM10EM57bNreORgu9If0PNLH8VcxzMILHpR5RM6crM/D7mS1UH9d5BIhLKH9QfVLIlHnYhT3
zDJBrY1Dt4TuGoxDrYOvYcvYqaZ3iVyQIPOPoaMFwwT+yGntOR42WF+Gc5umqgPxHE2BOZjCajMt
oOHN19aV+AlSXVB9At3Czo1L1mwH00qqzV3P41jssQWlYZwKV/y5S7Fx51CXIi3ZCtUW4BwRykXg
cMI9WOVH3QwY2PW1KWuwxnsR5XohX7ihYlK4SU9z00ddvrOUZ9Aim2CzZoIsCLyUVhtus8x9ze1j
F/UN4Vjry2FY4apo7laj3NlyjhTp0cU0/wpUPjooGghE391MRxtDDkm4aBdtERGFtXdS1ocBiQSj
WcVb5XZWWo3OK5VQnincib+Lqv2FBZDIXW4naMhj5a/oGtmwZFES03t2nZnWuDwjsIEZHL91gDGK
SjoLNWIYtKNqP4zG9ZCwRtAMHeBhjzoXuaI0H6W50E5+VgWDBwLhF4SZddjmLVzkVAhES/WK2ggD
G7CqUeX5DC3wf2sN0w2l8kMzQlhrRFKOjiO5TXk1PKFEBPINduaiGO1stNtwcu5FehA5+WkgB3dp
Ib2DvpmLQDHNau+m52AJJRJay83S/itVYcbDDrPC7u2odmEhEG3l0bZXEMOSNWozkDacKwWEew61
h71vt7BBMZUPNZb/Yeo8lhtHsjX8RIiAN1sSJOg9RUkbhFzB24R/+vuhN3c21V01PSWKAjPP+S17
RcYOlQayG2mhc9BGUjyMLForgfymtVa3moAPkFtY1AvWpLan8YTrN9SlnzC3tnZD244jCy7qfp0H
P8m+zdu5dSVbOCNciJ9mB73u3ksr7RaRml5knctFRrOmO2vdNJmjSX2lDo5mmdwbfGrw2ENwMiyZ
se23qQK6Su6Iizn+N3RHu7DrB6eieCYXr57LSG+/VRuS1qSDacPpFxf9LYxNAMbY4JMF2GRX20az
j9H0lbQdRicrcJuxyncRvPdBBJa9R6RoaDFf0uB2rDSv+1XcWmlB19JYWQh+SiLx6blB8LlXpCba
JugYR5m/7L9ftKY7NLIhe3rSTwgFtNVQJme17hRvQlNIb4IhbdoyYIlWl6mfAcqGxklEY7kZ/bF3
J2fIllWTNMgFLYL/Q/VZ1iuCiQj+klDPLZyyGfb//dK1Lz0JCi8QxVHtNGUv5e3//mL1gYCAK0jV
mWGw//9FjRrg2v9+/z//Gk49qhW+6W/UbCutwMBBozlrrlpzPwl91XUzhJZqrPHYVJLyW9Xz30nm
iA0bZdPSNjAofXls1FLbBk3zUBLycuOA1hGnFx9NngTLNh/nFl0pWweZU35MyXTW4c8uYRryxAVL
zSblP5/zA+vatWzCCuWC/kzg7TEdta2dF54UpxkrkeoXOBGneK00TneQg7w/1DE3rdxZxcLXog/E
S0iWfPiJrvMvfsPHspicbeWAlvgcD/aHlBX6vpUFSYfBQrGV/GPA8bTlN3DUqyioOjAJeXjPBczk
RP1aeI8qSlHSmY6XY1+hpw15Iz1KgWNk9zRL8n0r5grKwrTYUKp1oBrmrUHFQF4idQqlPcydKbbj
DpIeuD78uZWouyitgBKyMgQZ13dmphn0gbSHCakuwI5y0vu626uVcusj81nFQGMyZH2uGu7UVvlK
itX3phlK3jSnWUdS+V4o9rSjQVHQfC9Fp6ZpFFeZ9KUZFKM3jEBF8gBqZvcOjmudNq/SnDEk3dpW
bTHuU0Bdu4nDE4zjoZJZAvFBrZKsLPdSpXwQtteu4xjNe1sgodWbol01flYsaF4Yd9WpM8pVWTEI
CYuN1DjUE7KZDO0hQMxor/vBnDbrtM5nCXzlZsiX2ZayGKaiu5MeJ7spJdLupJo5LYgu3pyM4ETt
R1IMeS0KuEBLEJvus30JK2kRPmrb2avq2rE+cYrYP4P0rTp9u8rL7hZFAXus0XN75r8gpspOp1fk
Ooxc4aKVP6dMOWDBifado362TldtGhkUrOio0GrGWHKjsLxZbapd+yFWTr4+gjwMkCxafdSqjCip
3C7dLBp/ygFLYzRU+q6Px5+qCYdr7YjhGnGbb2k2g2Fq9OFaZNmqxG8GmASY0Q8Fmx45L2OpiFV5
roNwjRLWvqJNs6+xEHSjAO2xZHGVt2KtR2XkpWVdLzPH8V3ToCMliopqr2nTm/QdT23jOom+9jXt
1+FVhPZl1I2FZkAY+HiY2E8pZ8+/rPleVKWKS6Ja5s4jNjAVBf8MLLBZClMVwPfEtivJqGyMU54+
NKp8DE6fMLuOAU1r1GRNh6o/IoFayCbkbb6pTaY+Hb6iHr25mcKhlNY1GA4iYqGQDO7L6IwAf2FV
kPttvsaKtxyzG1fIOnP0FT91nKIbUb2HI+flRoh0pVfbsTxKCOl6bnCxI5sIlFFfR0zbFAq5Gtrm
+lbnm5FHQ4eRRiSGl6hXXZ0H2r6HxvsIb6Xb1LOQICSxC4Zn3lDgE4X3DRARADUF+mnVvZkb6yre
96G85RTNxwNFUsSd0gt6jFVeCSWol7oxv+wkyzZFFWEe6h9dojprragXExeXVb5Gmxppmbqm91Ld
OOwp+fCZxztDfnKodfKus08qUElyR8K/lIqfzEKNGagLvs5Ssk8hsIGxG/K32sKglPyL+lfE6sM/
BgaWNpJXfbCK6IuMnmnyssWqi7dStA3M71i5tvEhajxVpVWPjDHnOFCAHdjPuG2XaJMw7NPXcZOL
h9zndNDR4gqRZ6mPLn5lJSqhV2R7INmk2XOwwmaXyrWojkNyr52TBZeeCANCvnWTrdCb1aDk1M5s
M9YBYs0pG7LXHbXntYrKq2fLgLH8orqWvQ/Ahi+XLFPealGwr54g0203Y9ZtqeyCQ20VVAv1Xg1V
t/dvDfCnA5AKa1msR2XdsOK15NS4KQwWD8/glvuMOFli4Tl9jLljJ3rzDwX/h6q/+kCnqk8AM9K/
fa1QkZfUG8XkwhiLWVY4eZbRnIMeCjLLPW2km11GzbFiuIHj7d0y2o7phy0DcWxQPbPZXYTkBbEH
GQig18KAh8G4lNujDJbWGDV97reWXpsx2YNExeM/gQckzY9pVBQ0PG27gqIv/X2Id9BISw2tCcE3
W/S8nmahG5ppBKf984XtVblYWepT4+9M+3U3e4qaeitsLAHqSebCFlQ3yRpMrzc3ngY9epPyJQ8F
K1ZMiC1vcVHtqvCSwifyWZufxSpilqx03gl+3uF5BHbkOlWaHI70HtibuE1B2c6pfMz8s2Af8NU/
v0UeYdPeNriRfBHhjepqSHwlJAsAfYVNNxUtz7bnqz8M+fTKYfVY1Kl0CNtT0LqlUaOJPaYs5Jrq
eFbA4Eou7CRudOMdq1JeR/yoZJJwh36n86ygxkys1czFw8/gTtOjYg/j0AHTmLqzwLPlWiAxKggR
Un9OoWgzjJshDcB4+Jkr/0z5H+VgO5DQEKNPD5xeG4hScpW5B8wreo0BEgcNk05R8rahxaHUjDx+
2eiXcgjBUR4tkaL/8+b/CEVCoP4pBQKC6rtHCBOUNLNgyJz1MMOAbIgKyl8a8gLgJF4WIiurB8YG
79TLEMFsBzSzbmB5VY5GMK5E59For7mF5u7YK4dW7Lppy0c10X7Nglo8ZfRCwzw0+a+T/0QVQLTy
J6W1qzgXhDd02i1N8ylV0VoOn06urWxGTW1RCvB8c1nwPUUhqQx+sMzHT6VVl45yHYx3HKfbBpZ2
oqUzZSSaF/VZ57qpxSEOTO6Ekm6DAFIY+6q+c6L5GKaxUzFQMCYIYz6TFKLM3wvtBJeWNB8xbLhR
rCyl/NYGihH4bdAeRUu2/4GCLlcxWKPL1KNA0kKSpNcZICuGRp2iNu1TVg6SgyUoWYdqeIyIX+V9
nwKiLxptEcr12owPDuVmSEYqOYcdmY9pwCU1YHoqIx4mlX65tyHncKsfvFrFMkBBLcCtW5y+lGmr
DqE7czfFqdqG/ilX4FxiMgnf4+BoW88OJo5dPwbErFfzS4mPiMK16BqRe1V6RXfNui0HUGwcfRbY
/BbaV3XYjc4bQo6pvhvGsdJfCGbkBiG7xqdtW/Rbh8o0/ObYpyI0CF5kXuxiXSePmt9HyT5v9lq5
C/Gjko4y3fL6Hv3BTEyxfeoarhBlrcp7wbuEHE/qeYf2hf8b+LekxSm4scNL2BOgkBxFtE8aNzev
NfcDRGuIImxXl57KWr0wkn9Ttm8RO1hrR/MKlGpTTO0mHC/mpp0YT6NzFPWmquj/9Ez6deZ5kqdj
n+I9cXaV2FnSIVZ2ifLX5Cd1ADb6C/1XRBNFcQbtV/1jL1bI3dv4OZS/J3t8af4pHJ5G/WNoHzSw
MU415r5uNZQFdF76xyA5ROK962A633IDo+SGJx6MAoT6gAYpyG5Vd1VbsRTRJeoeYbnKVaiH9pgb
x0jBk7ZQut+kyZb28E5vZBudOmRUuXWN/T1vAN+pL/0oHTRt9YmsKeeAm4/5AAkEzkuG3IXDtexg
q6EVDmVP+xbOpMKedxhWv9NwUT2GfDeYj9a5Sd2PrJ567RKVx1hf5zLzZ4ke6qjKa0M/dih/qgoE
jgFm5rRmp98SMi2wV6PGTNStezlAVHPWgo80fVcxMNvY+JBoSNk26Xeyc9NyaE+8gR6boZVtasL0
+4Qz7RpmHhYZrcaGVvIz2rYWyWhbkXV8ss+Zehj1FbA7S1QC3uCr/6qW17Up1DdfvxkFpqNnzgwg
DmJCKUO42bSVi3NbHQ9GvjfFTumeQ0Uxnk5TRQIkT4yi/1LgleutXxuLXv3X5X9ieKG2CBvog21D
Fawiz09LXJwkXWbqeA7JrsnhRslrtUdu0g0i19F69v1L1Znftqr5XZFMbTKz0ZqSujm2SbGzh7U+
f38gfqabj0wED98+58q1E4es3kzFWyahNtzJyTqzPdvyDBR9uP4WEfqt/DKKnXHSOOFrnNA5VOsm
lVFgXBTeQBILrSeiMYWuxXhnKoe4/i55yKR1ucK8M3xW+TlzjrZyCP2LpQNAroR6GKJXxU0QxYfR
2g4IBEnEd50StxmGNi44Y187ryT+hMBqzW/NX9H4qNh33ut4POvjqZw2sXMKu68M0wIYrPqPQ2cQ
/IhuqeXmlEuq5UPm5+BfsmpbZR+psRcl1+OyaLcVIQjIfrT4vaYAQDWwRdysei+3mzZwCzRm4ZkL
Oo3OsXZW6j06hbHf+QckXU4jFmlyjKALjZ02fIf9J2JdRKz8rSgsxuHkoFgIVtqwMqyTbD4ddEbW
ljdMVn9F9Mm7gPowkNZ812Z2jqTPtjxmjSefa9nL9NVoPpEET0g2JfOjdX4VPhX6LH4CjRPRKQkQ
q0cn31xN4pSp95oWq1Z9UV0WKPs+eoMtWFTZjT9SzKuzyuIUGP1cm9fIepNm4IuFzr9MqcvUm3Cx
cr0wmBrT0Y/shdkCqdhbXz0kLE+VtrSrqxqseudcqw8WR96lTy3fG8Yih3NUD3ynNE2iklnwvvvO
Toteqbgh9hLhsyMjsbjWyb9wOHfhWRm/B6nAdI1es3vDX7k0yelHl5VggazrO1JHsziY8Zsee3bO
xFhsh+QxpNdMfKr9Aw5X08GQaVStnqn25GwXw0P0xwQGuJZvRf3Mh78quHPIQ1xW2AOMe65+9/Wz
1DOIqMpYUfiJSodNm68lzyJ6j9iMB9rBgriH6tNsj3rdrDGzLSrqFrTobENEh1yEJxuUwo/nUqCt
PO5y/Zk49rKmHxd8pIUFZ4pEd5vCXjcaVUWIGmeFr1/wiVaQsT1yrpfhXNhnfs7ldEzjjTSsmD2G
+J6k0AMLBx6lWuvObu5jnMIXU02JmMD6khUU0Q6irnUpHXiM++ZYMsv0+TpqPgpj2ZrMEyzQPAvW
W5Q/Z4ls8o8jK+brvUuodv3wUEI5ZXsZk+94GfITi0IZbxLGD33vkDOZldcJxad9EtlHYH9x8XAw
WvarYHTjOkJ4iypW7e5D+qc5F46SSuOOWwCqNCH7LW3M8lvL6xTVdpK9EQyge03953ycWF4AV+1c
+PJc+a1+KzhalLemXlsdUs/iwvhCM2TKQ3jp408zXYZ066g6l7X2L0FhH6548jhVdQXSR7n64l3n
fwyNtU3bYZlsYoVhbaZGjhOHYPlIkNBHW2BANIMWhDZPoL8K2MO2Zr4u4+tYfgJQxJAH0U+HGiK7
NWLfx/vS+XCUlQVMPVyl4RdFw9T/Bck+rT2Zogt257lrmgdg4xDvte5jdIuaj0G/7BiTZU5BPRuI
6+RqUrkvndR+WnRoVcGtVOHg/fBc1NF3zhfGYgPwSYrIQiHtevQJfaXQZYw5bKbNmOFPKu29gYCC
70ButJ0TinWGwKn3hReJTyJmXrGEgNFWAs+H9MF/8K40nQm+8zU72xQnPTYZrCYfrwSNrh1ay8m2
Mdk5fGo1NKS3ep6GM3sZoWk1U23ZojEHtQRyQFAkQzd9dYa1mGp03nQj185c4gBeVVb+1aKgEg6k
2Cl6JMPUloKPNDGy3YfexJHb7Axw/YTwKflDibY9T7zYFWJly+GysraHWNzq6YhQjoVYt551vahH
LnLlo1MeHPJy4CrFW8cjXfiexH6+o8ejzLyov0Py1zULKMXpC+piMd+AtchbpLN584eEOlRQfswC
mJ79Ntpb7R+aX4/BAMAyR/zXfqTFpm3O5oUGXkQwOKApVYrtKxKfnh2bbpuT5FTNPk1nMTS1p327
hTzvmmxhRNdK+xnxVGALIbyd9JWN6a8tqNzKaddhfhLvRQpD7pr3vruTo7+kSt7Kf+rwPEdvCnlf
9EuD8JgaXVx+KMfbVN017NMM1QKZT34gpMWll3mRWlcAc35lxo/Q5kXHBDb1pVR3gpPm8Z/f1OlR
ai4GpWSydciacxufSrEv8bvq0cWiX3i8leVuRPnK4+qzwZVP9MOStCdPmtXRTPCrSMWBnkkksa3N
U1FzJ+YdvbjWTK6RODYW6KCFFr1hWcMUrDy4u1CLW/GOxbXEEMqH3bUQbxrfekgn7Var91a2Bbir
4pOhwxx8mt0DDbSq3sd0mrXrybCbtG2Klwsm7cPRURz/djpqSJIEQFfq/tDh+s2WjMcWJ+Z07DgK
JY3leo2tQY9ga7xB3aS4nqM1cwPUODllvtu9tLb8iNPpKVsoDrtcGrBs42YeGQgR+aGuKy74XHVq
ggvKhgufrIEz+D8njz2emJEGnqv+lcvQXntk8HH6b3R2znBmsuobj1Mvt+8zgBXnf3kJTzgDNcWl
S0iUOPT11cn/jSn44Wc986SwFQ+l/ummcyMhrV+nKcOaN2nXdAD7OVjlSanIZEUSBQN6Ma0fWoWd
f5je+TOMk9204qgpBwv7ExKgtU81kdgm2TrM0GOd5cDD+mxIXOD3nhlffaj9C22qX6H0WIPUJf09
VHZW+KiAwdVXxwyQHG22WYUOH9DoXz4Ljm+sfMSvhO2QrdQzB/fJr9w1PKKVtUTKmi+k7pkq5MJt
5NnZbPzo4t0XiB7uyviZxU+pR3RWHZ3iNw6B0MPVYvZryM4XUu9auU7MK8aedYV30BxOnewxE7Yf
PfV92HOXpcGaMax/BkWji4t1AfP3Ls1PuV9x6BxE92qx8uTxZsCcMOJOPAvln2x7aQ6FW28l/lT9
yOSL030F02sYnqXxMFUXH7tC33uznZxV8mMa24b8PGNjx2tyexBT5NGm4CqLNnWFmB6t6YF65cry
0tEl66Rhk0bS6G+LZpv4XnRp5E00vTL/Ceoe6x9qcnDam+54avlBCFWoeqa1SaVL07t1ebEYefxj
SUh6tufaYYxTrDt+ItxBpoEXD2ZxLWeHgAMWzYhaLnCGKqYrDbdRfTFUDqWXKetiKCEmIYmX1JJT
Nx9EF2B4nfRQ3ePmsPSjJNi7sKdsEaeO0RvMaLNKjOE396NNgiZlOYYxh49lPQm0zJZ+R0RB5bsg
1MMxT1goA+6a3JXF0SpvxEuwK+cLJUUny9ydy8G61KnmJL2pntpF+WaFKqufj0zRxuyGzYvD2i85
m0BRH0l7VUcFy4L1ZhnZcoXkZKlOxGUZv62G+n9h125bl3ffBhYGAwuczs2cYmOZ/YohSItfqgPh
iayD9tttnrE2nYxi59ODThX7EmUiQYeO6aES1zmMEXmEvL8KgT4+DCKpFMrYUhu+B3GV8WaF8lP+
zWpjCa9cX22pYcF+0hX0z5d0Dzxk/lKI/po6OhVNR5/4kSgKXkCSLS1jEW0ByELsLuDTNiXVGX7f
IPpkqoMS75rFY2oRFqBC1GtwKa5Rh9ctF8JlBrGDLyVb9eZ3mf/2EB+Y3zl0OYowc/gd6MUqSLzy
TbIQh2gkHiws2Zo2uopfg8AdRDhrLm8B2ctWxgeZu8dNix+J2wWWaCEh15L+AidxSQFbVbm2nMEw
4ZxbzBXlSa6PdZ8uMvyt5WXy8aOdYoqRnAvzUG97tXwc0NIG+aLHtqsCGo+klgXmrQLHGWHjzH5c
KlyYqi2I3DMRijKY8EFLE7K3+Kc/DOsoi5edzNiKLKXi2OV97+eUWY4PzCS7igjSkNJNGXOQQDXL
fFa+VS3i7wvG6iVOYkRZJ8eaFaoTyvKCN2et8vmKpXdDCdaTQvpb99Z212p8n/DYlvoqNt6t8gfZ
d9G/KnC8McndcPzOk2NlfbXVu5zeSIOVgP94AL1Ca451wI52N7PnSDwV3aH9wU+kLUayfc45wU2A
+NIBiq9B5qzq25e5HmVrhSZqkSj7Tj+mI6F404jdClHAqJRuH31W8KwqjwOYFH2gqf1wTmmDXi3k
rmV01D1SN1Hl15jsf+16Y2byKsvoa2RIyfUHqoESVjzEf0F9WumVFcbifVNdqujL4FDAEsPUzzTd
WHi+7pzRPkLPEF19xo9rVaGiJNYaUyftarZiuTF+O5yco4vyI9S8CEQpkdxGe0/Q34k4XKdRtYni
+FQAzlrGR4A5bUnQ0mJpcW+h0t+gc4PYrTf8+xzhsy6ZTkILOKVeNQ7OsKBZRR9d9uoQhFCP5o1D
vIKQWYZ54wJYdOZe7c27KcID0YTsnf8qcHCg08Be9DVPcOovuuZgJZu8Og3pZjB5QJ5m9WDR3mIF
47wsqwvUA54cwBG/Y+7HC4RLRdg/UnbvZ/ua5WwUUI/SsFajHK/ThtQPse5NjNXIiqz+286IO20e
1qTBgWdbvRLo1HxY3w06CeVV2yPa+W7VOp9TYruKSbYStBKr0Ig90Si+u8E/WoW/bjMYhQq5c1Xj
fx1wWaX853I8Mifw2I7Or26Zd/pFmPsDsR0iPJrkUUK7iF3bRc8wHLDWyatUhJ+GrroZWloVLVXh
/6hw5aVx9fV0VSrRKkA3lkJ/KIjNOuWY8Vkjp2GblQji7b2cP6waswnKiRwVmOFs+Yu1jjTaXq62
HfokSl2qpR5+9ThQJsdYmyoGSDRs80ubEoJZ7sKcXGzcZ5tiwd5PXPYkkOuE4QiGdogeCq2AHZMt
Y1s6k4woKItlLcUE8/UoqNmRJM2dDRfCkVz6FBaS7h8Zt7Sen02rryvmt3yrcf6Tn72HbpBsVn0k
47KyTC1lLxp5N+o0Zpg0zBVvKUh3y6JWZ40b1j+yXOIjIZiwOCmETpKBthx7Y9PaBA8K9JEIGSI0
3HOFpkbP2ZBFTIUMCdqzFNQTwF7KxbstCDmJL13701qoMFkFRgtJoMatw/zuVLa70A31z5SbPSck
j/lPU/I+lh6TnUiMRy2Nq6bRiC5Rt7rKKeWzsA5IymekTXTOohLvQEm1aqxFoyyA2JQZjx9OQibx
mcFRzB9JDEQ9GxN4c/5HVMXCGr5tIZaV7F+ctgRlE6jYPw0iwIy2ZDmeLR5Oe0CVhQbbIpwezrTD
Zdnpq0PAkYzsXuNEqu37bBHr09idWdUolJeNYd/JSZvmwGWn5f1zQ/Rn+bDyk48R3YYQVzwlGweb
rQbbH2Kk09IPYsyOIzRm5SLml4Lz1B8Mst+gSRdWCkw6N7fgmba7V9w1Xv6PCthlZg5uR3GGFZED
0OLA6aSrNHPixp9laATK3eJi0CEAO9Rh97JLbzUMpNyGhx7CRIXDhKOC9PK59NX6bCv3cs8NFhU2
P6aaJ36najgZ0QMUtH8MovAEamLf/4wDUgsxlCZWCJlwkQROrX4XE3DpOnGsLBvEt3nMR8vqUcQb
mcnmxkvzxdIy+Xb95miOpxTxctoTbNKbHvg4aROouWWvghrQwEyL5K1sED4r4dFCcEI7LP2Rx8RJ
F52a7QQiSdXR4Y0+U+b6MHGWKGkzzjKGhYVh9CuHmTjjIvGVDVP5kCfbjv72WZ4eWEhkysxJN71s
0rbuaN/kabozrTXjPKiEvnxQ17jnRsX7G8RfbcyRTzhHAA5znX8U1WwcAxmt32V9wqiwl+SH1jxB
9zgXLSw/di4O+m8oyOlk62VGl3eaingzsRFx0hrtICzpXLSvf6LktNeaGg0zQSm46oCxQleycZvE
XzbW3eJc98kqlVa19NKYXmIuBh06isg0SHCrPhjyruQO0c61Zi3+sEC5skHqn6GMF/RtEjFnyxwo
gNgCVMcLBua8eXPESGpivdDFo+Vu7b5768eazi2K2x7hdhbu7eBb5jpM01dWH2OjYGeU4mXY1PfU
gkIIpH5JXpSsumBzUBXqwAlzVP3dUud2dJhHQrpWTCgsCMyjnuO2m4rvZMrLpYREmqgi41zlmOHx
WuQVSmGDdArre97JwaicDEK89Yyeg52FCn0A93K261teEFNlRJaPPdyT9h2FooQDFLgH/Xi9HLpP
0UtuxStiP2b+0xnKUSMhbD0V+rdskJipE6PF2+3000K1pfVAzo0/23e8KZ58F7UQLeQ12Z+Ra+Bt
rcmSI/CMEz+yPP6KDDtD3BOQU5hslGCGbCcyvFqCp3NRw5YuTAdDcCP3/Y18tq1jIwGNU4WLP048
ctFoMx5jZN2DhhwXkktmAB5MVXe5LBscqQuyiRZ8iDwnx6SFQlgpvakp3SnZ6a36ZesEcWUS+VZ1
bj/GjOVl1fE8K1NyNBB2OiCcMaPnFFQLC9985OjYV7KfrD8x/n5nbFXK99R92Nk1N0HA5IPUHkwZ
0UEqt68mwH5YRW29GoBpusIBRDGSmXkbH1NmWtuxbiPS841dF3TONadUhyjYfaYoB7+X1KXRo3go
Xk4yEa7zyefOlm16RNSVFmmPKFO/c9Wa4WY++r5UewNGPGRLizLuvuI5aspqrUUns2fF4/BB6NBC
aUjuwl9rNrBlBVbBc8Bwog9/DgqyUPw1TD6WAVOl2u4ckDnV+oa9dMQgweaRhBYgiElI/MhHyO98
Z6ERW4AMKMITBjAHDBSsazWUsI5VPzydOvnXTegKu34EsamfwGh1B6GWKhsbMZBu4nyMKQqb+M83
NrI58Oy9xdVlkE54wg3zpJrnqT1EQfor2fJ7UR8tHjV9fiYtGUcXSZw/fjBsiJ0wcG3Im3IGFNPp
Jx66Y1aNdwaEtMXERy4wyzpoaeNSCIEuyu7fEukDR4M7RNPJiUav98u16JCrgpYbX0N6oQ0KKDE9
5QOQ4KAurFrA19z6cXoztOhQy6hVVD172ogc1oMmvyuRWhwDkaNBQEbyRX6VpvWUsvwzsC/XFUry
95orHv/n0x73hOEuZYFiQ5BdVpkOyX1J8y7PacAqHnfatFXkB2XJHDNsiMolJyFNEPjKwAPGNL5i
7sp+kD+GSTE5xHrLNYNoqyafSaDz0fKHhouQ7aarI46MFq14kmB6LfURxnB4Hw32VhibqK5/xRC9
CcautniPq3zTVliIVB674F/Q3stxq/TNojuF4gfEstMReFSMPKIsdvoUH0vUVV5rmQFucWdLWCzq
A1m8ikBhto5LuDQzXrUG0USJJX+MerDJUhNlubIrfHU5YSS121egnCLpXFa/Piir6Kpro2z7OpiO
uWa/hp4jt2oMJF092mhBIllpVKh3WZablpXatrmchCS/Qo0w5zFqqx1dsctah2FryUPkldmLyieV
OEtvUklSOEmVE2p4P12KGhDMdzW8f1Z1kYwPEw283wRLE48CIaosnxK+Rs9RNmr7yjmqslnBXM2K
mW6x7Fg6fe1fkwKOpzx68b2l0TAiWcHrQQpoQvUqPfqyTUzvgy3hfQzZHDvplQ3VRmvAIvGztqy3
6VnTQOymdkMK+jLTm2c4EJRMHlZru13KfqwMa5POC5E9Rkn6sWOWdmUe6eMsDlmwpVdOchiuQLDw
uLoZcvIV9OFKKjrLi2LnmCrquZPFHX2hWxAzFAT+YlzJEULpDiy7IsYk8OIR/WR16bqdxUqDbBRy
wViqzbeIt8W/XkkubYchbByryNWqtayT9Cky8Ve2rhjeiDr2O8/QroZ/T/ibYg13KwEmkbkoeDPa
fp/Ox9ayaW8tpd7hlTCA8VWEw/c0OmRBSEs7OGjByxReL5/44C/ZpcGEmA506awR4BWP1zz5kaxD
FOZo3bdV7Yl2H5ibtLrIzjHiK8hemOyqdmNHP0oMbJ/fBm0vCy+09zq456nGzdarUBnFbxZa36P5
W7NnWAzCRCyALbU4SWfrWfqjTNjvAyZPaCQCLtd6oP31DDpk/SnRLtXtuzOqz0QPfrSOi4rb8C7I
nuT8iSBlQt9yFRF86XGjE3EWfsmhXy8VW//xAavC8DCqDT3e2yh5H2D51fNIDPPAvLZbTslPmRLU
sq6LW4fJ9jyy49i+q+PXQ35hs9H+H0fnsdw4lgXRL0IE8OC3dKD3FCltEFRJgvceX98HveiZ6Jnu
KhUJPHMz8yRD3OhVRNS0OJK/1hW27pp6NDMh1i0175RngdssgpTe8MXqJr+V0by4UTtBLO4Ar99j
SSIY+Dtsj/rTD5R9rDn1uDfGZRedTYA0wUv31yyafry11OvQv4Dv7Edpl7iMe38DmzJzONpbQKMk
JWXCkgNa5NaOLvZ4DXuGX08rhvj147dn1/3wBUwJTA76y3Ll+xg5Sbvr7HXpH1C4UbzBA64CgTm5
Y4EpWhP7qstUvFHmgTeeykragdEb36TY+pnomLH5g34aRL9GaIMKRV0uyE+sKNaKhAkgmxfxUiTz
2F2iCUf9BqZ3rnMPlw9RfkRjunIuYo7apRbP5goU1ytv5V+56K78qTNeVAPqSDvIcz/eaR2lKMus
xvN5zrlneh+mdzKMd2ms8vxPks4ifKQBP1K8ldUflAA1PKAH9m/vnLv84I8uZ7G7x6qTSCfOSCLY
Gz111tuoxzbBz7hquik3rMXhETjdqQ9KYz7GOcC1AuSxCQ+h8Bknmd7ZSoRTKTVU89liSD98DxLc
wdDRYZyyx/VsIdjhAe6cEUaBeJT+b2U4UuSA+asJnowqs8IKZLGhvGOf+FbuU29S3WXlnDZ77rog
H5AjMePkqr0pP4TvePE+QeKaruH+rmqWY77zy3OgHGuZOddaosoJp6h35c/saUe/eKrSq2lmpY3V
qNbzOaPQwX1g/7ARzm0mIyNgv2jCCzEkDrJT6D6t7qZj1IvWZbTGoSPr18D8RnrX0pMdPVHkJOVS
EVyCyCWGY41CK35rTCOI7ACv8MQ0naPnTogcp29RRqR02/IyTfR19TgM402mZw835Bh8upztImhA
OS5uPGds8QRDm4sqPw3SaSl+8Y6VUIu3kTgQCFblvSUBxT5oH5K4ttbB9z6q4U0eH61zaeT2QsVK
Zx/G8srXLhi/oXh1AekWuK+JBk1FwevGl2j0l1VpXjvp7Is/4TFYUcPkaWmLgvmdaQd7SILyDD75
3fLUNcUBbDy8hrxwB3eq7H5oYGeoJqw3prEzTeZPRzNYd9KBj6xOnDyArNQNGEC4TyVM8maQBNV4
w3hMzbCBTsfRbBYNxi0siLsY4SMYQAIXUrJI9a5F/86IZ2JSc0wBfBiBYu4xaeMUdwgplVjVgXoY
GPLO1PorcwNGEmeGrv0IhoOvKWQX0KOjpj36AfDltR0dv9xH1to2Xrxepr0LwuyrTPQfPVCYDzDD
6uoAv2F8ZEKXWtjk7l32GrkDMLgq/KPLW+mBSjCLH7v4scZoFwXpNTeND60gUqA01SWU2PjxC6VC
Mzk7iHVrvYowWTMzRF7D50SDK+o5vCf1lsMyMS8+KmNh7zSZ73bt9fuhuOXdXRvoeg8qqGj44EjL
DofW3+TqbvBJiHTHPNg27iWUMTNgRPyOJ72DnEHO2LIc4EVFo48PxkYuFvtl08WYqv0vKWi5h8LV
I0C51Yv8u4vrYIVFNMO5k5JLSL2nLlx1Xurht2R0+6Cw/bmkB59hiolIsVnA6uiV5Qmqc7dXE7OZ
E9wLlp0oK1ib3LLTSbuO8TJXOcNsVy0Yh/+BQaHQXWOe6PGgUy1JkPvay5s2dfJsF5H8nP7RJaZL
JfnDqRVZmwhHP8Mj9HjMX6mkkQru5JtvNexn5H9nnZYfsVdpszEj0JBxzDEreEOKwg0u9EplHvr4
etDuea0tlqia23yeZscG1ARt2l9msEAlaLu7hNKDdSTH+mtr50ltL+ajuJIFKkpYfAudxKi1IFoB
uMjLV8AFGmUzjCBEl/wB9eaQxdyPtlm2Mbj+aNz3mdGtE6LGoJqjNSMhHTtsp+6tat2COXxY6kMN
tjl/KqpGCiwQC35IDnyI7bq8DNsPGwDDKsqVxVyFjz4qAcbYCpUHaA4pwLWX7HvhDMGSsZuodwnp
e4oWTaIVfGhsp91uqF/ocLhD/EjeJ5V7p6mCYQ1KoxyZ7zj08IHP5G41+5Qt42RWDIsajicyPTcb
PInYloyz2X5FOvRdjGNIolkGm2yhaju2WbcmBh5f3AgOzYAReqWoWN97RxebWU65S3wkxSV9m8mR
Px24S63GXwj3cD1G7YLd4wWkIEV6CM+Qrsn9LdT4Nht3FXCA6bKQapxzM53FlU4YzDtaz8rsp7cx
eyc2IAVj5ott55569yn8pexnk7W3HXCt12t2VIPWXIayeELc4qC1lxjLOma2GqssJUEzjGsziBKO
aa7kl5dieq9mhEOYp/YPE91kujbO9PqvyeYrlSNju9pguMsOXdiMML0VNPYM69Fhbp0Cf0l0rwk+
1EOcA6BUNznDKK5eYFRtsnrnvv1AeB6iuSfekNmWBfUZxRepC9HfkMB/Y5dRPr0nnx3j+Uz/542v
yru15c0of4X4JOI7TN8yBUJAnXZD+JNVJz89oJqwzk6fkpXD7DnJm9Eq4b78c6Uv7cyCeE/L7quv
FzqsKzGeowZ9dtWTc/fVp4QFul7n7rno7v6fD2mMe3FzippNPDwyPDtxveP4pOiSY1jDn7nsBQDU
lcLAgt8hXekUvYTjJjL+7GmQ8km9iIjjRdeEK2ilmgJpCUK9txb2qywPRrSzyWCLH7a6qIUf6Nr9
LUBETJiTKA6sGSX8NY2jAr2CUZQEtQP9I3/EzZ+cfOO9x/Ex0+xfTg4zE9dWl69ij/aYfpwn/8z2
M7dfrvLnlQf2O0lPgGCzoUgJClbPTt+10T4VEQa7Or2FJaZDLf+kvWeNPYe9X/S7gfdF8rS1oWEP
sWAQ1C5W8ZBHQlHuxMkmFz4GSDzTq9+mBDj3iLOlN9wmpljFsBTIyoeULUVHrc6SwUDrsww1V+yn
ZY85Yljo8SSnzhjB3zuD7Py3QTiJeLB2b7rzyB5Y7lZ+vilM5olHiThR5l9L3BbjepSW4jNv0RAx
6btMp0JyzSrJ5JjfsKgXFQARDZN68E6wgJfde96KHElzXOAYNjMUY04/ZrdnmB6qP41Nzcde1TAB
aLe4XBWGv28gvSo0s67ICT9cPdowkfsw4neCpUA9MNpRZ6Kg9VO/ppazKLtDV78KwMEttAtLWqhN
5/MaYWFE7cIHxhRnodP3pBtzJWLB43IPpiplMG/Xf2aobCSmVCmJ/XqMsbnuorBbSkyJK/sv4URH
N5LcQl3G0zR5rgiWqCGoCz/gHlAZCFKjra694m7qkJuD0V4xxXX1bDGPUDwtrx8dtinWJrvA9ss1
yTJTR4708ioPdb5OEjmZlQ3nfOEEmVZ9DHb8j+nUsmy+k976ndI6NIONXAUhdIX1BbkFyz+VIl6I
JePN9TYyaPT6ljVljmFQUd9KL6VLl6O4AcDLlaEEyhmmQHU1j6cwHzfcJrcO3OwWnbLAHaWIfgqw
zrkEZDI7mo2TxzBbWHcxMYuESiu1IzGTEu4hProtNH+J478RKbtUCu5FB8KohtaqJhU9M1SId4M/
vAL6zpgEMH4uai+eZrJJAc9TVBLoPtP7qlFL+BBh3DW5PZfCLWmLgvmbaSlzAdC9IQnCAIzAo7B4
3puHY1tsWmX2ik1mlQ3TIdnSWHNlJg7ghr8Nbgq53X6l2DVKLuZ7zidkxxTpoEQkrP0IUdTshlWi
mS+lqo5k0hpzKCCaGBhpiakzFkLQJgxdhXSC1Xg+zWya6BI7BuaLcywB1VOBjrIMNvVS31mG/yfF
ALebukaU9Esn0+2PQqsljpPtZz1wJ7Bq8C35bFCrZl7YyIZjLL2JaT7cDPes3KrEqmHcIYj7rSCc
ARnIBKJaKDwOsv8h5fIrxpZIn1Xb2bfB/dKDaQGRklmgi3AucWmCyyAbzSIF8eUbuY9czfnE32Pz
NhYkg6QYc7VE1IluPOKJku0kecslENaQikZQ1DW/dyPuZZi1jq1NwcgSX4dfZP0uAo3hugN1I1lD
cpYuqIBL86ww8xsj78tY9ea8HtB+ioTqNUC8Nrvn5DsXXT7Xq+EhUSSrxJqyjpX/xwE1x4Y8lC88
zLpMI2jhjVhILWvr2diuqBj57eqwYNZV9ADQudzFjEfVgsCCX8SP0noh7nJMF/kzU3JlFY2IojW4
rShKf3lUU2IgUXbQp/+g5wrVFTQ/siILDkOnLLwIUGGh/hm3sAtt7rdjVS2OUiSz2g5azNHcuBW9
elHbay0OZmFjg7C2wqPLYRrgWenAZY4dp9E5CyWcvZtexXJTXPOrhhyRRg04Geq26IvgQGrwR0LK
VAI+TrcMARFjqid2ltDCBTRF98sGCJprPVwhhNMPI3vF9LcxPYJOpSsT7zvcFxQOOJKylZXyGwb6
GMN1PGjFF37JZqoA/S4MMRsg0MlnUDQ9idpz/dfTSkIkx9ayg8uPUGi/uvmq33H7NlQxs3xpGeE1
bKs/fom8/AfDEVO2PmC3wVpdkO8uSHKgwjKnpTFN51Ja49MSlrErSrE0on3bfquon3rIsSpDH78n
NpIEZ5m2YHBBImMXuEBU2aSYQpIrySD6oB4sh2qT2S2UWLEYW2b7qbbm8gQtu14QcpsWoX4WDAPv
yrdPT1wkn638zm+WIKiwzNvjpvIZxLDHjrORIJCx0LiBVsaaIVOBZV3Wrg2nqS4G19XUxFzRlrKj
rm4KZQdUtOMCL5VY50iX5hh0/+IaftUl7UwgzBG7q8Vl6hx1CHHSRkh/PTBQzf8Bs8vvjMaeMeJE
jhN4W1QdDJcVozfeUrxpIsdQoWCTXzHvEst6+Kob9IQ0qWxHGrHkSDK6mGlmu5R2lVDlb4bJNSN5
07GthGwiflREkH98pOiePmEqU9liGOBY1uSUYvErQNrFU0mWQ/P4QsaNzgM2JSui6KspvbnFsx7z
pWTY6GKYRAWB3kD/J8ULjvth+Q8D4/SxBeK3MMlmMtZY2h6sKrDOur7CluhlSLoy3x+s4jxfda2/
0MN1qxGtUxC0s7uPXqxxbgzUmigzq4xM8MLY9eOBpFCoHDR1r/XPiifO5nURwQM248y3b5yi8OXo
yt1MMcysWrEu2o0aL8dx4+s73ArerA7ZYvZuv5WaP73iQwIVps7i7KPIiDWu03yH8zJrb12xUaNb
Z8IlPBfatet2OLmwMJpkJ/wzceRa/VI4kUn8VTFdkUwaVX5igTey2sUm0O+GqYFxSZSbRZqD5Cqt
ZbOOMP6YFHhe3raL+/1bKfdDfhDWyUjvrozN01Ew18uXJPwmgZH3J1bVwNibYt2N3nwg+NVAI+YX
NNZwSwexzwxMhUB3bScLJiv3DOiI8iX3t8meKN8xLFvVpzvCLYBPg5mXu3fm3QpSDnF8c/MDL2Px
bzakjyQ4JvYfByZTvgTGddmmf673NpO/1AWDy7n04nfaXG1/+ugQ+qdQe7U1wNYpnVSwQhKvFdIk
j0I47Nlc7l07ZVj+CWPj9kdPuxbo7wACZkDZ8X81gk+YqElHbAGQqHqKJEflRS3s9zAcVfnO3r1s
CWGUFD4l9m8iOUgitvbC46oQQva5ye1D4UTuQZRfnf50g7Mq3jzkfvfB/2K6uym3PUFuDf65tVWs
mWKNypZUOJBZIM2k54R6FGTzfsPMOPF8GJaLoag1d336O8HCMfpjF6ura0LAqHlU+Z05dNJeWCc1
/+jlF0P+5YJGJ0+J8RE3pIqq9baNryx/J7nHbZF01EHo5wRKcYM9IhqQisyLQEn4hCCPSdlCLiZc
x8+om3dg4U9ShWjrqkt5z7qot6X3QoTZBOlJxaOa7JP0PXQXu+MtISRvJshc+KMVOkmZGUe2E5Rs
uLugZDS1H82ci/gJEY3U9rQ8pjH4hsqc+VxmPZWAV/b0rXtvbGHmIErMQgCQZP29bATv+qSGUc73
KoGSZqEmq8G7Cb2bhRl+n40pNjkWWqbFDeJScNIHaPTbpNvo3crMTmPFrX9bq8tKegZHC9ufD4Hk
hFtSzzZJttfCnSGOqFT2sigWAZzvarsCcrWt8fN628xk+3eKkrGaU4b3PH+SmQmsXeFtKtgONYjX
zVheBK+qyuru9NYGwFAd75Vu56bnuwlxNcaNiZ3LO8jhQ/UOfrmrTQzJB4gTtXWR0Td972Co/wpp
JZlbsk95sGbIuNRmhA07hpI90Y61PvLwbgfTGcF549gYnMmzYjPoWeYF+sZJoQ6VNb/FyZrtV4kN
6WQ67u9C9wKIKqGs1DikycWHxZEcZZvgyaKjjTE66ssaW92/sx+AizR3IXeo/skF6n9LuGafsO+y
1AXDzqOIqtwk6Ysz4w4E3KtVPmHMx88eg362zbp7iWYa7Ag4ChVO49LXXxyCCUFFjdMoex6tyGX7
OfIzE7O2wqNr7aHWte0CeM+G3JiRXs32Dxw814SI7wK/ETzKYKkah2SbmgfVunfxksCPcNe47lDJ
9GydGE9v2HQMguDIqnvDWnT9hjSNJJZyu8YuS/UWJsomcBjP8WAyW1Id1qAkRDVzwpBY2QoPChgI
+HA4mdx0T9ZVqDdSbJ3GqW8dLDHWibkxFBsFc1vTEp/H3zlFEnlMyKaVGkF2Mhc7RsmKSsCiO0db
H7yMOrI7XCZsSeNtp66/xhbnmLrYoUddg4nMCZIRuMqgBZxRetJ8d9vTCuE1ILGMsfjMvQQnSZy8
ut4GIAqoSIJrA/2CIMOIKB4DOAl+ekhVOsbfcktuMkaQa+NxGcT3BbG+UxU8Wu9QU1RRMpsBselZ
+dqcOoUgqaSLrIyXk8rhV/LbTU3s/9iXgoSro1ROFX8131Ck2V+laH97b4RDHEmMNJOy3faVdTe4
IicC10fmQbMo+Ld6+7shs4kVmROHrjjBnbmiwn5JVKK9tBrs/nNOn+/YKLNQSo1VL/RpBQhAonUO
7D1vwV10wz1Eqv9kRoFafVoVqHn1iWvgoXc/YwtHafi2O+JCfTcAu4r8afrjrwX2WtukLK3L6xv2
/bbcq80HZaOut23zbUCNvaymswy5P7HKcp2PHLPSi+QPxk5J1/gPCR+QS7K61l6Fls2YIuRhI0e2
KYs1rhCtXSv2SsElbcy7x6Ad8X93md47vg1GlxhwMVrKxgTor2rOmLXjRchJdtUqEW11AafP/cmk
7gNoIovpQTSxQ6hMV7pDPvLv1KRs2gi8sfVNhaqDFRA3hyLdbOJyCyxvtsvh04O/Hzs1FysqoHqo
jTLoIHvT6b82nBoPS63G3HMgGIukWmfHSOzJj+fDulXeXslYGFrqR0bQV1Xqa0d41XCHWV2qB7d0
6ngn8g1DO7qQcZGCsscBxlOQZz9A2xiYqBPGtiY4dB/iq2H4cLSSDU514JwVmyrvHgK1OzztkURx
z1fnWO3OI/AW07Oq0gnZzcjyZNJKlsJk3oBwngfkKmXrI/K2lB3yiDMjRLgquk8b0zfiiA3Vz3aV
s6RJxteofFd1gGXpZST9BZdDV6AIAkP2PtL6EtW0EZw1KIMqkdGdSgcQbMN42zA21XCzSIx1dbhb
w8ZOnAbT+6QTRqu2KVe2zdEMLKCiAy93WdqI7BeEITpysyFx7GR44sjtggcWNCKaabqJdUf3P1V0
m85appGPmfocDJ4TY6KKGbUAoUpRhlhzJO6H41N4RA/XhbzW2M1hL1EHgk3cQs8hU1zPdPIBQfMO
TX54SOIU2WVB9OxFcpX65hpz7Sw6wXUWf1e+FFywAQjSe/OOcA1ysWdYZwKVJdp64MMM0j3HmlU4
pSwTaoOZEvd/TX+IEio3OF2c/WZZVR9mk7OKATHd+AKta2OOPLdScrWhuWQ2CUmy4a31iU6GgJoO
17CC1rPp63Mh/ZRISLmxyf1d2zLHcQbvZZjMTkH4CYu7TuYxu2tcErIa9oesbjYGZDCiW2q1U1i5
k0hlqvzdhp/98Jt6D9is1ChSH8oVTKFd9ifHKjeMOL/6VYtbUYJUbbA1TMcvtKZypxPzbVGptz4Z
xJzJ6Ey3LnmxTMGPdP42KR9utymZkcLYzY0ANvRQpbsCeqqIolX5xKGkLo1yydwVcaEy3J095hdb
2YIA7ko0ok82Btf78NN1N+CDT+KVq+AHIfRfn6YSDF6lsEXQRZAwFkXsWNnNZoqOZTNRNn51UTDW
pPGX0DRIjlge8bR7h7Jq9oXU8bP5JmRD9avGY9DQTZpeQuush7+xtnNtZrbrnAIy3J+IqF2CDGcl
rJdKi9HANbtdFVG/ZFYePr16HydT8tMmEk38W7nB3Zmhiy+69Cp5KTl/bIFmje+X/Kye7DrpMnD7
gJwguzWjqm0CelPWfxAZubfKy747QMGn5d3uP1PWp4xxGYVzXCMp90MGYeToJguPM82gg4bnImh4
Vr3tkWh03XhJcQprRqzLgCulniU8majHCeNstx++SJzNx7kWfpnlt2Gs2VETd82RJlTBuxxksETy
VUw2gYtXsKLf8L6aLn4YhyEJnh+IXLtAdfApafbSeJsyeHMMwM/UOmQmVKJXitdFR7NsF2O5jaiW
STDzHazxqx7TeZP/wIf1iMO4WAIJdSq1Yw8GexyTs21TfaMIdvkvnqQ0svGBxafaJgqLjR9lLYQE
U5pP0YON6gtpntnerjdsJuPDnDOT7r3S4gdXBRZ/qdzH4cXi0K+4OxIZeNC5lMN5o+VqaY27Qr5J
QFsx4c08w4Aw8hm4M8ha8xp/ZMyPVkv7xvvHrxGBbhhsPGDJW3Jf9MCANpwFAd11z4oiVGWUF6nK
txB86eTD1laEVzKdB2G+GDrCVtTbuDEuxxyyUMgl92HRbDjBiurhW2aJr0ydBaWeR/z5SIsaAXPM
cq4yFpLjjwLHUBe8Gj540zsyVZoTOkPch6GcLrsatpRKBCGqYFFRAMZ0OvB+JliPygFIIEFl1pEb
nmhJmHEDsegLiYwnFM+8NbDsnLPmX0xPZezysSQkwLSASTUBfgaWs9DXtU0RS07Pod4jEys1SCcc
cLjCg8/Oeamb8a4A6FklE0qyxBcPbULSr2HeztWXaRbbSo0dz/uzaixMqmRPPK9xLrOX2dw5ZC47
WK+5aEbEU3Ib8oKnrRrP2I9GMB/wmylT8BwIesDRUEdrpVWO4iybkeDLar4HSV8l/LwJbu4SxSpj
Se8ZM5VECpKq5MRWcUPWecGNBZTyeTsexYjhMeC5pKZPJl4GDKBSMj5UHeup5+06+iPp3WS6my4E
750KG966YWd1QE0uKARewGAIhgkZCVUh1UFvmfqBuGWEK5CXbrPyvJRiR+Unji0Pp7mH/RVMn0rN
S0/7FGZneZFr4DQ/UsZu3v/SQfCpl+SvrPRieAM3N8C9tZCY03Oo89QjdXnysBTwQJGQk7Vi+by7
kFtDzdiEJt1FQ/qZlZsyoq4SOo6qmuu05bto5WWWY4zIYW5Ug/8vlHmOPXauvsl+0rDbtUaNqlkf
o5LnmwvYWAzgh6x9oEQPeciA8ml/IO+uAk5qKS6pysSBPoPVTJzExEkL02YFwo8Hc+6OH2arEHSV
j6TOZtW+XJZWDluzZR1NnvS+AgWEhohNdd8C2K7BFcNZjqHyj/zll7BMEujvw68W/MpNtfSTk7aU
c4aOouWblHnIR0If9FV1Ld/WtpB3ff0IeLutslsM1aljuFftQmYqUfxddr84oKSe10FdIcG68cbY
ZszlovyXRuv5wG7Q9PRgouzU/OWTF5OIptQmT0+PJaP8wOGaAUEdavslMJFztW4CzoGDu0XXHA3E
BA5iIhyOfgYSLyV6GBEB5SBoSkuZ3gjmYZ3Sc7fedRwmZPwxwwa+iBeQGPfvOhYquJFjeC8jQv3T
kAS/nDzpvFwnslc1XprxLWOzKOO3bv0MtsYZbBpv3aXm1UB4VSUq3oOUM4P3N1BiCVrHuozEvRMS
Dp5FNQlMBBeUTYv0L/gXNL6mKHhF+FqlyF8DIj2GNQBh+oN0iYgin9PNNZVP3aSrRz0ZgLYMu2f0
BQj17bc0oRXDlxVmM/jauB9pjSGz34cnAFYzNWS0cBjkiviNtSR/vzVhD8icwwpGHWaYTu/gcjL+
D8XBz5SlylQ3ysJF0enkdEyIJRARelrssClYIH3bR57TuVoma5mTFeV+bbSFPVHT8d0a287/aZqv
0lhmxbX3iTHPSC7XDaQHVV2UfnnM4h8/PhWYnYfmNPis0aY5K8jjJOSrNKvZQfOl5kFBzgn2Cvk4
I/jnu9aij18tILoA2Hq7lmE0yZyPWMY8vZ0bhYtmbE5TYhboW/JVY+Fq3IjsDlHvEgnK3fpsHZGK
ixP1y2R8mWjXgSZE7L5zfbTnqvoO8U2ULLauD2LKmBXlT8LpW8OBHPKz21MdWMpulOPXz/Rhfci0
Sx9+uhK0s0k/pQsm8kCkUwio0CySiCcne/BZlCSdFYMmCu9fSWimrc7ZcJaJhnZcDry2x8j2qBG8
B48KMxF9qLhiWzlfZCbVPYKTF80FXr32bf3lE3bQhga2gHXz8/pM5/KeJlJH4V4zMlkkdcIReVuF
8WIKzybEmVK8YimdjQVsD9MHpk0KVaXwxQdtoJHmrzAqDqtOVwiP3fMGKbZBrfz6pyoytaouifVx
EQOjoDeuJZThWn+lCOYmIVQlIQyCi6D6pYBVHFWh47fRFzRMdlQVqpCN+vYnKCjDM625Lv9rIyoy
RLbxvd4ZMm1xqrNXVtV3jvZShJmTDbbj8gNssQA8IqSNRpgnGMDsg4gi7a2D7TQrMfdI22CCrcUw
RdYgpzyZ80oqqQ2IfHCu0s+I63Jbk1SGjpQbO+buttcucpA/zNioDJPbpz2Ya5MZGodjM5h7WOn0
0imUnE87YpzN4wEGU0RnmfWl45wPr4e9Ta/fYcKKorsr1t/Yr+cK+Q+Kl8L+0XuveHLoftWGzKwB
n9d0Z0ElyaWOD3Uk7LvNeCbAXiX2R2eTlfl2/Z/MI6//kdBxqUMKncLc4W/p0y8JjaNKB1q4y0XC
rl61xOSi4QJpf66STp06OEjBoZb89lhBwPjTz/OJjN40+qKAAwSBh6p2p+MdBQukcPyIo3HV2QlH
Z8abvKbGE/tGOPJkbyGGQto0/F1G7tSmokpmCoohIfv9f4bDLxsX/2QOmu5AU1t365RfKaDQ5l8c
8w/aoAxodST+QcMBkypQrcwPKqq3Iv67nd4uXVtPE1X+P6rgjnZK6Nj9moRsaTjZHneCsFmU2MGk
+JdtqFBufbkf5W2SPmKokrCGIBThtuAPHPvjUqcwVnD1tYcvWTe24wAomSMOvc05cpNO+kzlq5eM
dq2j4mT25EzmpIXWpEnvcCKiHCIhoXU//WKXxA/P+mchllRFCGj3K5/eJBRk0+scq5hon11Pp46O
7HKRGcaLlB0Gh1wP+9DqX0q7SDlrdIVEqPhUINt67DE5gyS1dRcNfG63GxhSQvkujlb0QIOH/4nb
E8Ep2fgUr2T3kbQ2QUWS0GsKTj2OXKp6ajGs4SMQnIEK/D+8pn71NHP8KCa6CNUveMMYn9e4zCby
sW4h0UBJjxjSF2gEyq8/nXyxzMsugyUfMAGnXfDzvUXzTc4hMnra4RM5Ke4SRDKqvhgSW091OJD+
KStCXe/GYGZR/puAcFwSVXL/iCUj+7jxjit9WbkEAauf1n81XutIDbUHY7r0sMxZ4gP3qVSqnCL/
mK4ExUulnQRHT6JgE5SceqqfTIgma+dBukBe8TjBJB69nlw6jJkif9uwBoVHsTU1RaAPCZHjgMB1
YuX0e3FjylmuNTIesnm2jd/OvwSM3QQNjYm3atSt5V0U2prH3sZAywelcioudogjwOtK7lvJ2tVX
bN+VvJXVHf3FK4v8vDW+w+bp5wXfMvIQHYcegfdbiwGC05SRPxg3NOZHblwartsJHy5z68B/B9JW
MAqS+FgnWTKywacyQ3IK93vQPsrkmdMC0dqEIabYZgnbP2lXHO+hE0BapOzeYjAnTSoGU5+QwJEJ
fozSzpizsZd/DgJrYriRXxYLodtyvqKt01zRK3WHQD5MlU/2nVFJahDEb7tFjD8vy1CbQCrA/Ixy
nKj+rxngASwg3AFw8XBYlcTjuAZb5GyibGXChGmTHbZDfAm5rL9jssc1hkWvpohxqrjcCokcIHeL
uvmyTIRTe5Fi3JSinVQ1SK3W3Fcpj3nS6NjrWGFGroycDdVdS/2KwHmP0l6O5lxbVR6SDxhADGx4
LAAB3Ct+eh1RHPwnVLr8T5QvpeAgw+CVAoEFMf5Zw8OgwEcMnEaFIWovqH/mUwESwQ4/AXk5vUrD
WqiLiI6j9pZMrhvxEyO+a+LX0qD0SLz8eVTXWBz5pyioG/t1PRzwesx7yUV05UFxT27wjs3BEcMt
+ckoWgjcNwG2AqfO9GZHCTbV9HNkdTH1YZEUF01mtMLoyQqGY4mzdiBU0k0be3+jSJz7TjFjWI/+
HhYfElIG/BM8p0O9lYimlyRTBs650w3Md4nD08W2rJCASq7EkbXpxmOM7VT9c/mEciaWUv5RQ1Cf
hF5D/WH99BpzEaucli1gAf83F4ROU+t3xQh/8a1aDZCISJwMr1G2g/WP0+XTjEsb1/ol6wSC1Vfj
Piqe3p71quB0E+R9y+lcX48D2Q/iaBA7QXiEfnvz8u6aSTETgZyHnBgPUWeUl6y/qdXeICQZzUlB
zGLAQcwzEdsBwchCXo4S9YOJ8eFxz9EVrlqQ8oTM0dqsHKGdtZ6SzSxbi9w6UTgw4spodxrufoRo
PWVmJCVsjdZ/RJ1Zc+JclkV/kSI0D69IYgZjsMHmRYFt0DzP+vW9lNXdFZHlyvw8gYare87Ze21q
1xx+aCfrV6XnGq1w1CYI86zQ+8lE9k2GRyNqSKqvHjhLtFVVAlo8yl5odDAKGZHMVtX45nEwUnr0
JdusoqhWXZChiO2ynajnwHLK5ntAZi1rfrhSDTizuhJ0blJ09xZZM4wb1XzPmAePlPU8Kx55fRgm
ngeYtkQeI64Rem6UMYmFxmYxZn2JCKWkHo2Od89TVpKsWWa1joU2QMe6DGS8jLr/XgQ+085Rg4VA
sAFS4BmvMDcYkx/TwymIUcL0v7No4iZmu5aX9C/Qz9JFpHeoZI8cojeKL2HoFubsaCp6exIKtv3u
IKLNNILkMx+tIzlAAtAO7G0B0rxJA2fU9MKiz+nRT9FfK2FCU1M2uzOBxkyXqviUxoNOOhTC5xAO
a4rEa+HHs8xFzEJHllu4CZn22TYTwrKKwaWM67h67z0aU0M6K6XBY6NQic2X7pPcGnFdd29iUBMl
MqyiApW0V6kMV0H3N4K5LoLfYFgZMHZzMVgVHuFJgGx64dus05cREDlavI3qpyQSfFoT0lD2v3Ab
aG3DmzGhoUiT5orkD3CrQOrwaVJ3gMqCRuRBGSYsJuTnSI16QT8hetNnNC87sr5ngMOYkUQ++oiZ
kZyZvEhyi7Gz1Zc9WAc2WdIylYBt93QYF3Lv79PZpKRPV/nWNxeDTAhPPiGQroqfRKVvSxdgHFD3
yhnTQX1C6KhYVAltH2+zpnXVSV0psgReICCyI9XJTs1RrrQGxPBCYIaJxN8LfgjOWOvciuivYP9I
vbYLWh6cSmIu4yH+Mk1oauO4y2JqYkZFO7nGWlqTVKAuIy/Zqz9j5NN4VdbRCDQbOETrEZ6dcuTk
dlgYIdamLN2W1E86/lHg9oxPVDtjJzUkxIHKxu9AZBQvi1KikFDEVfNgTfcYS6ZBeyfiU85Jwq78
flnX1Qkr6LbDXYhjkRBATLOwfyGqo0lsl7qIU7e0eoZKrMrjjIfsmktOrjyLfqxcSLL5lHvri0qw
goqv8LSLvcrViZhh9kOwoJhcuiimB/bjt8Ipq+Obqkzn3EfK3srLkHG88eU3/rHoreCgahJ1iNsU
LHZy2faHEXoUNAU2uwoJgmOA0JlsOQWfyvhV0cLw2oOXf3rUJ5nv9NEJ+V5Gz9eyvtOnxLfwtnZJ
CvW+i891RO0gNYtMkNbC+IOuIoM73yuPbMQBpAkgPArvG+QC5tHmlxEYW5+eN41HfVcXAWFENbbU
qsKS1IrCQR0FlXhkeXGsP4xix2Kn7hGykSGSAG5VM0cXmYv+edUa5ruOG1BeFMCRkVcMFEtpG0G5
aa7bFPFgrq9Kf2/4L4gHEPo+YjAGZC6Gf9W47ZtkWSYanJuUljNLCzEVbwNeBHE4jaFTpktdZ0zp
SsDSDO8Yevw48QQBI0gdHWW6xA/qO7oKlvZso4xAiLTFnKu946CY9xnJpuh8VvtrMsVrCIJcs3uV
HbLQb9QSeThaocIpFTfy9lb9yU44M45KB03OuBlE4E0oKbCRyPOuD4EwcbxRc5V0Go8/40A4DaSK
iLsox5HcVpupPRcQCNjWmtF94ukn8QyC8Zcdy95463IAKVXWsE0qemALBkIgPWVb1bGTxdz3Au8o
rcTxiOIRmHuzNSiqq3DZgp4n2MHaCHPkQKg5vZ7SkMUAkSV5SleN9myiR6v4WyCTklBf8OnQ2IVs
gy2XDSRlEN/QbhVc+DVuWT2VDp7BlDzXiVoe6QuJ+VrHUxPqaJKTCukWc52SYY6+rNuKvaW1xraU
nG7x0K4HlSAuT6PEy7AQh+uYNmubRmtPN8704XyKpYxBQErwoafsAq84+ykaivoHiZWs7tsiKO2O
HTH0m3XE8z0OuI0UydwKXUZie32verjPjHw6LHnK3Cv4ioeKYSM57zGVdzSkpsMeq2dRTHR2dWGH
Wqmqp4s/JVslu7VB+CCpZtvAe2hsdGI838Ia3lM+G2qVPW9sP4Xltk38VYZxTkDN1wvjPS6LC+DS
LCnwP2JsMGX/oOs0JVAYjAkK6NDr/4IMBWWmwzuSloUQP8I02SPC3ois4JGyRXQYj5ZjyCb6bTbY
tFFolxrIUS2jG6hGEeJY6Xs4kVzVGYjTvJIgIqBV8+rpO8BIYsQKkdsbFCPNdzzpAO9ERlX974Sr
aG94bCGJrwqduqPNBDkb+BK54sbgk0uMQCQqOCId6DnBSJkOltXgVD4NTN0iblkuaSMmkoXzLsOg
KGkNiSsYLAqN59BXmoU3LxHeKtQaLQFjvhXWrFhD7HSBv4/yy0gwFc4LLFJZeimEgRSL5jD4I+GG
+sEbA7Jl9K04SxyavzCkoGwkjJURUag5fSXTe7XwEZkZQOuQUxwQsHXVfm2AwunInMpzca1kF0LX
abd8orU8SUxQgSuQ5ScT4sXeqXAD9Lhio+3jNPoKa22vc7Fq6rvf5EsdUcYI94wL02KMTc7CEBlr
UZFISEJxqz1EQ/rr0IuibVDY4hciBgvp0JrT25BNtgbBHdOjAcddl9AaVCVtEdAsEQEzVTgOl0Fn
xx8Jpw4rPGF48PPk1xRfSkJMIic8KGf6V0JBiJJanYR7RpgU5jPaI0aMbdCyDlKeyJvao+Elm/ex
ko94ohGKidqPzmijRKzO+JxD2K09C03S+Et93New1SEXWd+zkBRNkY9Dmy538ua7SVLj78mBO1Pn
cLPB7vQPcYwJcG9Wa5k2WrLUkZIgamSatR+/IthFGN4Matc/v3Ppi1eUcriZQOOkG5NhXeQgQJr6
qwwSS9ipArXPL/mnCPMENXFM7awbRrcMp/SZ69MGXzb93Vd0I+SAnjStMrQEPm2xyntLw18dqsx4
ToetlG8Z+4D/ktRD71E9YQ2RaTp549e/9KxP8OuVuZz/MwncPPFkUtHqfL8wsvTN8IodiuufaTJf
3mQkds6q6WquYsJorgdgC+ZA8ANCNo0hxq/Riu120Kab1XAR+P340sa34lUWHyFBw2zz0CzZHoPV
Ci8I93U04fHcmQLFsRMQkjL+IBSh9vKtc9JqroT3H3znNBJJZ0/qbqQMCcgQljfgs2B84IlbSyQf
CF8QucRsT5/SDK9EjlgIEFsT7E/znbbWR8Bzm7KA2FuelW2VBeANi7XXznWYALh1GMDzTeHBHL+M
RDBOECHBKtGc0fFNqJ4p20ovEERWcVU3mVzCrwovhDBkb0PDL0K6Aax3WefipyJNg60OzGCT2Qml
0cQKwo/SQx/uGFP4Rpg8kG2eeD3VebHR52l/dC1CwDOqT9y7Z1XvVRS3WzViR6H1xcaI6Fa3Btd/
92CMt1PGNxTxq2xsfwcZ3FCTpEcD1QthDbNakjsAzR22VIAmyHa0kzHsSVlBJ8MV0Hfrimta0lZD
seWK489Em1rdpCkOhDMRm6paO7QPG7Tw1kJVb1FQvqe9dqYecvztFGIa6Tkh5vvsbfShAWAvCpcY
WnrtKKWYgx3RZP7siP06iKhHhmevC7CxJXckT7p8WNJPGrC56A9qsJ3UNetALeDFxsG5lNWjkeCY
mmeg0RHjqBKEJzFl8e7z6Ig8WaLC7eVoraQu3VrUoyKxpCzIuDmIxUjtoqFPEdgAqXmyVzuyf2Xv
L6Exh5I0pYU2MMpUD1pxa4Y9zenWV2ENIZxY6Hi3kh7+yKaTH6Q2p+zte+Ev7N8VFqRN3uLugFpW
lnd43hJ7PE1+dPLn2OE55UlIIOP0g8+HZugXP8OIDzWY8fxz1tO2JmITDd6mnWId12yucqwwI9Pe
8A1yDL+F8OyQmljY5ALi+MOMWpnOBD7Q7RK/YXiW3prtWO6tCapJbijuVJZR+La/cyxCZw8idpu0
R8fg4e9T8+bVWZfBx5w+NhrjoIMfuJN3EmD0ISxO8Xu3ORgOc1ovRiT+BhtgdO30SqN3pRzcQvz0
Czw2FsYyMaV+kwtxtNP8XfWWgYGnlXfjNjreN0rlzASsZVupCxI3FqiEq42GnJ1ONuE1mbj0IY2q
bC17G5qQ41FBSZ/4mCjBGB/PHeKYpYsfGTWnvi4usin9WcVfmE5M2xAS4EWqaOB+CJhlrdUQ39jF
QZkBUsXAk1EkwWI0HohdlYD1bHAF87j8sdj+tmnqI1SxrjzGNJtQ3l+hktaZznjZz3l4ycNJGUy6
syQhtrJa21NLzcBc0feJ9L5WmHIkrcMvzs4DaZRYHlvA/tqoLZTCWtBKdrQZ6NDnu1QuL1LWnSeh
vki46ryA+qGSltq0A2R5EozsnuIyDCqRZ0exNDIWBKpmacAsyP9ICYMKl71n8tCssxGhfSUXv5ra
49ABCZl1y3KAAQDEU8MV0omXOL3h81nEIsdcBm4XDBrklGukDq9EpAcohnOSF/oJmH7UsBVt4+B9
lARIV2utviT9kZBjM18p9WbQBY7yto1vbQyHzzO6i4oGKDkUahu7ovw1JYhe/K5Z+sZEtNanzL4r
iHHhK9MtzLSTwgvpcAg1o9cjbaiQuJR9azeN9NFpsD8L1WEGdcmIQ85IqSd83LXIscOcxNgF65yJ
/Uer1j1bkY4fTNM/MakB2cykyaVm6Cji/bGB/er49VIqYMAUMJdk6TEBqh9NnR70KQP5ICep08zw
gIxHtczyds1oWcRkA+b4bwTMwVX31YOWialZ5snafHkM4p8mG4Qb0cqxW7FTaU9auJl0CQ1w44qq
cUt0mXqgZegry8I2r2QoJt2htpOUByyYpzrmOng2VfDdayj5Y/Wusrf2d4q6J/iabMkAqDciSLn+
SIbsME+IM21Psm5O+av34BGVbSHjrMgs1+ckYIUWnZpvkghWi8Bn1ONOa28VgnMkJXF3VtpVoJLi
krf4nsNPmeayTiurUp4jnokGjXP+Tgu0VknCATAkjzn0PWUpsEtTIKhoBN7NyHZxL3v6Wuy9v9Dv
12Pe/qWK8IRk80g9KJ6noGZqXAIIrMW1EKEtViWnRnuTGrvxRTvajLeOz7ghf4+Fr4h1bjg3bNcS
wjuoAQCkw+lUzh4DN8sqEtsSqKQjcmE1VbW9UFqrFslLHpK/O9eixyo9Mm6g22oOsRvLyC7NGI5/
jR9I2ImV8Zmg1sNlt9SwT7XwNyusSLp470yo5rASPC/Z4a3rqFPVpxfSvVOrdd6l+0AVbF0ybwVG
OT/GWyYB32KEyrVkCKmOBJHtTg4pYS1W0mpZE/KZMSWd5Gdd77VoeFjAcv26xL4BapqZiI60XQ0C
bE/iTuUCzXN/2bstB9Es8LLU2VbR9uaQ22qC/rHjyXrt0NQq6kt9WdC1vEb9bcAPgLwhO60+mCVa
qWSDb40pOlyaU5neRkwzNAZBqCoIyEogOqqZbgVOnDyNVPZyf48a+eQ3dHqfJXovDJiqwpY4Ric8
bze/gtCVWnje6HDjCoNNvy4Tg/oQ1jYldzD+td6EhIu9A7JfkY7zxPEacYI15QHNkOQ2LS1H2S/3
fj7jALSlQQWZoXs11KvCOfA1Zd8PxDSAE0i7czWyC2cQAvhvsJYVOoXAoK4zYjqDIAdoaCoD7SO6
Q6NBY5pIF9DuPLZb3bvIxuzzYENaI2tFs9F0MsUoIpM42EyJbMGnZnvq1QIuegFsVbYcS1BABWgl
1iX5Po6fbfGqcuJXpqVHDaHPCUxwI1RJWBUp9m+h21o0Xbn3V7gfnXyYafBn+FbLMY1WUG0+RAWo
vNEsqh9V0PZBwU3mGfssGTgr0tmvHmNzrQGaCF2/WOpDiD4/YqVlK5nAoE8MD2XW3vPnSUm+0Mun
IUr4NRtXrf13MQ53WYQCXSHg2JUDOP6+4XQjuYBoxgywXE32NTS7atpX2jofN7rPul1+E2WHyQWc
qvaaNTANpNwKaEYIQtBXthKNVAUvkcpNWVKN2oUkvAkjJ7w6hjyp0mJX5UQtNMXSrHJbfunYHaaA
6X/eC8RtYWAHU7sQOgs+pYmTGvgWwzeUo3ACyFMHUZrvClm1WbVSCs46etX9m5QRiiYiUWUVDgzL
lstHZnQbOUB/62GxqR8aRUigPXv0XJGsHgJuJpYkFc3KtBSUACgcVWnZMQ9Li/GWVSMtDkeY/CXM
C1bA+mxh/O+xW5mMhnlsTvTaPIDrVTq9cf2tjayHEFO+FbqyDUIPludTfbUKOkD1SUvhVxWuEyJb
wqOctiYYg55Asw5RcXlDchS5CTRv4uomtmHaxpNMrQaNWv5MNKCjYcUWR+ucXEYmxreZBY55WKYk
tG7k6Kfu3lvvbMTv+JdbdqiGxzYjlglbuhjNRehPjXWPJm2B9yJlu9ZTvTUBLfPorGvZuuFU6sVJ
HJLFUqFFVUAWGayNPs+Es5xj81LJk1CN0bHKdzOXloLWHuMwVJ08jl1TVpHs+ZTHY/5ZNSknD3Q1
VPIUdW1Oo5x0tBONaqT3tFc5Q33x0zUUfapbqDzPxhgbXX8IGRDKiUj/uq5PKch/teuDzwyXvyVQ
Rue1j27JQO9XqkSLjcNrqlPHRA1ZqSCggoVG6ixlHqJoXUP0DMH6In9aDH9z3MZSsPdH2m7lurxX
m/EuBPE5ra9WOZ3KUbZjTAoLLTUaTje4H0k8Q2ViBfBXotfuRA36rtAe0ujY1M0RTg+ofpmzRJx7
5mushvFG6szdkPbLiLFJjiAzF84Tw+0p4KrP2ZIWmDKUltFY914Hh0Qx3lRvZsKxZ6vlpS6IyEd4
IBni1YcRN7edIyKIIt6uMOm7FBfZeB47x8s9w2V+1hnlzGm07rU2HoahHpwuJ0pThLPfkxafE24m
NSToGdi5yB8CyFIwElaD1A3LT6Fw86eJCtOCXBLUl1SMRASjfrVshf5MCCIbCvEtNaCMGYuaN5/1
VjQvUWeBYSUbOZKmNpmELtVnRRdz7S8HR2+nQbjDr+R/cUJwTrYZ6jSkXvgrfTiY/dxFkRDKKyK6
Jg6UMtI/Fkkno7CM4nkaJ5ImzAxZVselgKhSj988VT9EAjaHvoFJ0qwjBe6f3p0qqcc6P7ipJCBE
Qpggm7TLUrk94g6ncuZUSwTrKcksTFwCWLJNb9wbPetmLjwa+VEE3+Lwrmnllm0igPUIibd+VCJt
ruLstj/f+/Jk0alIEHqz7cuCcNPG2rs+KSHqfMxNdX1TZ36eNSXruuta7vx5jjiuG3XYsH9sajKg
cNf4OrACGWVQSj9ZVY+eVK8p0VFeZ+GPJJnrkMeVlQXfZkLcQw9Ag2RSPMzwORclWrsCLmOFRNnj
+5u4cBHDWbqMGCmmn8SuP9tK4rZGFxgQgyr5vW21D4FpcpcJz5rJe+XJIA9ze0AgQTsnpNjzv8UZ
7UKzxqolrmWNhY7d875HydYivCfrnW7YghSe1H8vO1LeaQgwr2WuLk492NoOWYIc3uOGJBCLJAgK
WEXgsWKxdMrXmrI+YdepK92xN6+63rLPL6516B+kglEqQ4U52S2vAwcYQNrfGq93Siy5tQRdPn2L
ppyxnOlivFqZQ+LocEEk4kmMEIgTVqusM4Ej49PLBPLp4kdOy6FIMA2Z+USOVo3L1vboLoQQWCpv
zmSlLT+GbwFFfGaxzdJpJEB5NbJ3y3vXmJdnNx2PI4JE9uBX6eY3dETz0SH+rDeuHgj8wsx3JiPc
alZrt+1XT6YyMN1+lYv6B7pAs4UqQmz7imnorZuEpUQFz7mtq+FaKzfZGC+9yoCq5jPvhvoFkwtv
90zr4+mwCLg1pVD/kUbx0NYDEAHL2/qkfHtQiASOQhsfRZyTAbd4aQw3HUGNhZ6/17/HGkR2C7VF
87tTU+oXBcaySoq4V35rKpvIXFmhTP6Er33qFYwxjVuR+xRFeOKnreDHGCqgOjAkq2XdpfXENaLQ
wo3U355GhR7VLDXfXT7sVTK5ZolUNg37yscTHXmV06ido852DHJdwol0CvXZi/eA2UCdwwvLSTLV
T3itUl1mjKM6tdzZwpwjEv1VecBgxXebhGW/jzZO1lhLFQBEyoRlSJbQWSl++fI6xx2q/E1MNhjv
boJc2Bb0rXvViSyWEW0iqkGguNIJShWxoK8aXBmDx966Lt0CNCiPB9WKXIs3G1rKu1zOcidFBIIh
lM5AKmbFrLLHuRXX6i4iboTUxnNAMUAG0DIf2g+A3QeFPULn0bQNLwSiwVVoHUmh95tGLvYizl+n
rnLIrIw9pKUniii5IIaFS8pY7KPGmQqCR1IEqhdpRFAyfxQlSDuDXHxWQ7VSuC6rMXZ4PznS2m1Q
pO8NIN0MtFH3T1LnbRskAGL/nbCkRxLR2Sm2rjk1JSJaLq2wOwk6kTLRbshjCO7tEaAGuzq7oVWW
gfTLibVdWp7B4yneJthx9GarW8hJKcZ3skahTsJSpRfHkeerFjB0aCvIpdl40qPmJw1DVyQK1wql
B+oPI05pb+FwSuNZW8g4BRWvkf/OfxTkpaNp3dFx5Hu823oV4WuCaA92BzJwvFbjdDv0DYN2j1gD
80g3HkZo/JdAf67j+ica0Zz7Ai5OLLDauJyDQqfhIGaAO71mQx62yVpr4DyxZEzZpvmR0SsoCfQC
vOcmHXlbMsuyPbFbxJ40p1zrJjMGiKK9Vqlw7yGWvPpWdftccFozXJVNsuphgBQkfQ1NelStlsy2
22RhsJkp/GbIHHzq80uVoT5oMTVk+QUMzGGSXd8U3Yoqp2Zw0pMWH84dKFkDmH5WfIgZs33fp58I
kIWEJ9z7ArDY3sgJ5AlXGRv+PMKahpJs2jH7d9nnMmXNbLqyKRVKv+6rrgP4YIcQNXgIgALDMKyT
yWFeLTBCRaKjy2Y0LKw7/e5HqYupusgK15eSlcrQF73COkdXUXTCcgq0daqRU0d0SBZ9M2yZdcpB
hvexGJBjdUQtEeSaTfu24+ZodHm3ROrvLH24Zix5Ug2ZKqvDbNtrGiexZlqaJgIleAx3agD4mRJE
+u9zrLYUT//++u+D9QyZim9HveFxmshAes0RpoIspdkWbiksr8y4BOMEgEgoM9Kr+dt//2mU5Vlm
ct5LzIXi+Qv+vYp/X4oxIMExsPFyPd9OkfXGqJsqfH5JatXk2zgxSTyd/wn6l8AHNeV15QeSK5gW
//sJeUws3Qg9GHl1W267OvnfD34j7RVJImyu6GfbvqDzCVEmsVhm+vTve/+9jn8f/vuyUsPHxpxb
DnlEbYcGWxDHH8qZkzhhQxhNaqz/HIf/ft+gCBbxzP4uDU0cyGS0xlhpnS703oqGNjRjFmEkrkbo
R0KeVUFZihGhrD0ioWI+H82QOUNwC3OGe/Pto5lTDmr4OjUAPZrUpFtZosafWmp0ZTjOP48NJ0do
/pAITGES9DdRXE0MkemUVGporBkq4iCywlOgEcJYze4kq/Ihekj7UPUoMARtLc+H2ENYmTVytImi
XFmyVz7+O97/PsQK/Z4YHAOWHGo4bX4tkxkWW6yqmC7j1xgNOHkCrZPpmsrf6v+fAoDDpuNbi2rb
ojtARF0V23/f+e9Mmw2StTG410rF8C8ctnFJindGenIiKJv/Hpk0SHS3VbRbn8eJ5P47uZnEcyFV
6HXkTtTzlEn6atiWeko0aIsj1jRDLt5/P+Pfh6wjOlSyWMz+/ZNYIpOu83zw/33QOxILIlPrF2rk
6Zz1FFTPENKuVq0HG996K5hGvf33t3R+K6AJpDIJXL/gKcz21TMs2AQmnUSJkv8/d42pow0YCEHC
dcz5xVyYjOZ/3hf6sf/9zf9+fT61eBOtalmE4v+9bM006CbG1AD/7qQ+q/apNxFB3s7xp36wEa38
gvAr3YYK6QtpwQr274cN6i5IyrWK2oSuGeQ9RDtHsU/fqexQ5OtnkUMZiyxy/33/QnjBC/JRRC3d
mYqlooN4lPooFrjz0MNexVFeEgtDO2dYsQpcTDbZWdkBxQpjg3fvofrrZmO4RCudPb5KWPc6q5Am
/lsuIi0dl/ai2lU7bw02A/kCqoKlv8Iji56JQqTbVGt/Ndjf+uKXUSe7nVFxhwL6iq9Hy6yjjxg1
b2KPOUTrvdFJyLtfeW8TWqJ0pQtLOAg0JqQXeNOrhXw0deifIHLmT1ltrDsJvON0NCUH0F35RcJt
7ruoAQgYnjP0qKoqpzRXwOIIRwGAZTY2Pw44I3mBMp1NxqNkoZO4pgJKoHdFaIWjGDYm8AD5F6HC
gY3tnpDBGqcsBWX9nf8qd8ohmjypDMZLg+XlyiGQR1KETWFskcxE185H/Ujd3Y1u9wquvLlZv8eU
CQAqvYsE2aidUHaxb1dmxqRAuo9Mexnwjp2nNnpAtVtAZdHYEzjzf+MhxzwBY5yOZBn9BIIIm/5N
+jcCKaAjQ+/mDywbNnoNsyX0M9s4wGAmYSPQ6ShCTrKHB7lc+2xw5MZVuK0R02cuCRdiQG6RWwB5
sFgTiUpxoLghgcLZTtOFxWTPY429HKD6h4/nb97jbxBC8PqpLangqB2xZ3Gs/XAh0BcAWEFqHXNs
9mk28WoV3Q30yoxvKpe+SIy2FaK0E+WNM1w9EGQIW1FPzL8O2zi/x3gNV3IQehoqxCV+Nw92lRqn
HLYZcwUbnWL4Z70Q4TWP2VWRLvFCUqqDisK7QUYuo8zQnpiJPDh0MK0EwxFe/QcbpZTdwB/+KU9w
uruFVwJrGWht+GNs2kkRQoPw9LCtGQfSXOYBOrUPiwJ9J0ejvHviBFVIQLz7XyqCrW1ZOMOTgqZ6
7+7SYTgyjo12/WZ49HBL1yijUZfLS+jCDJM+smv2oCqnuOINeL/Vw/zNP/gCXmh21l4RNdEVETRH
QZ4Fc4sKelJq+6fgPL3yD/5FU5WIh6S0kwcnlSuB66F6zCO1ye6uzLJGrO0L9Ve7y79DtZheIU5G
ef42vma6FsfwxAXXMOQAZjn/N7AZJlAtCqzWZsvL3Ls489W8PF7HPLRBEAo77IFQm08HgAwxzVLt
sPl8ZfTzGpeEAFxwD77D/OIH8g3Vg2CZot3zswWT1BdeGZyYR3ZGG0m9FiEOfljksS7CEyeHd8rp
58Vz0vERTIw97KP5yzfHHzqqqmShfiFw6h7Ki/9Tv/gF/h/lWjp/lovF/wv/mmvP++SAD2jhbUpL
DoJobqqGofaJizRmSERSy+jyF7i+aIBpggBnpETXUJXNtyndxeQqJ/OVbECQYu2546HwJCicFII2
XBkWimGr3QM2CdbCvCRX5Z2vKF7hnnFk/ZVcdYwmKK1d/c28hJvxV79wx7OkALKfDzrvF6vAHiWq
/GESTnBOrcVIuxcfONr8XSiA3LMrJtZYgDmy3zwtoleM4yDbiqfoBxoLmINP42ye1A0b1ohRsmiP
34KGRwvSBf+m1W2RBYjSLcf9rEDcynrzJXoQ/3HD74y5YV/WWBw1gHRjKJCDCY5IHhA9NK25itVG
XedZSyIuJfmKgD0kPdZv5TJEwoZ9Js/pnTeBKYY9GtyQJ/4VBsAC0s3ZKEO7Eznmokxs3jPVgnbg
IbIB7c8sjRfAxbUgVweNKNK6xfiRQft80tTgH3RBuKf7aalAF0bryFCtdoyBVQ8dyELhzJW2VdKc
sDm7QNy4atyoVUhqNJ5BM8RHGYiOmcdHqQpp+/cBR5sXWPXxLa5pgqZN/2e1NDImlwuHRwhXTtsC
hmY05EopVikKA5vqAaE1ACUw0bONjhgGlmrwSfjvsrcZ+UDCFcN9hRfrFgi3sWKPmIFcv34jRDzQ
txraADqM/tRAH4ikpf9Xjw1wjBpHopLU2Agn8+zWqL65F8MTC3K7MV7mV3dl8cZtuId+tIEo/6V/
NayKxsv/Y2HnwpmXiFd0FivH+5VeM9vUiU/qL72KU3HkrkBkOeuO6+W80sWbgr8/uIEQ6AKnIV+U
rpDNA6is8GeRcDA/iXgyGPf+K7pa9zBAJmYr7+RrR9oXkeA9pA4MGNN7dE2udCHoFs8e1g2zPL36
AonVjA6tcbRcI73QUKy2IVE7qwuM1HXTYi9cANTwyXoixZmTHjswEjBYaqh/xHWT0Rk8cdcT53HP
W7zdl+oTO++IIldwUIMbKFKZm9jGwCrbUQWwHxuYaDE4gC66Euhd4KUijxe6HZZhJBpX6cqqjj0z
n9ci8OSBoy7T7/7N6xZz2+zNu9Vv06f0SWABbf9s0b6hQKx5kMFcJDqJeRlH6Vw9MjgB85Kof01X
uiZw5ljueEOIY3fIj9sPVvfOR7eRWDl2eaz3TnPmE1A5/5SrsJWu9YfG99HV+8jO+m+vuaxpcO3O
8QdHceYPXrkd0o2GINZl1ZF/1V//g/WI3SsPhuBBg0n+NaGlvTUuTC0epMAeuJzZsFyyl4BhB2fj
r45YnXglBiRvlaXWmwAd5crymIpXxJt1rY4odQzWppqDTui68gj0BgFBAcOESmtQzZOStgVGmIkI
IZPwQnlCYZU39Y9eUW01phjZitL2ZIID0CdYi1nQptUZQyL0RCzc+S2RzPRja3VamQG3hKYZKgI1
wC6SZu5yfjsPL71YUrwA7Ti0awNRcW4TSIcknPYFHbKYSe6wwPVE8vnWXPcbGdFqt+o+saHRGCyc
LnZIfTEhe2OSle3wF95sVz9IPEClbumLh5iUR4TubMPVHwWp0y15p/MaItv84dksYw93GagSYpLA
mc8WEwIh1s337jl8gqVI3kXYg+QdUWFPz/rC7yqGhc4Gl6d/bHef/IzmU/9BTAK0lQuRLihQFe3J
XqG8dO/Tk8i7qnOa+/RMzYUXLr0f/6u5k9uk31Iu6uiu3pBe/oRsIhgfIN0RF/3Nv/Dz+5tyqj45
SJ1vN09MneTJMbJFbAm4n0PCqygOwrdHHMvkYLjK4cvTmX3SYW049CbqaGTQmBRxP4BTmV9gFC+q
Z3DHa8Gmha9geNfzBhB80G01ke2hPANJzmmxRQiFz5EMZk5ywYTauuEVYG+H7k4k+hWJKcpopDGL
7kvcti/9jmSb+5WNEmZ5Hph8jpuVxjumkG/ro6NsBXCE4fKjQkko2vEN7m7GoSXb85mTQXgTPpRZ
JuRET2Zs3pnWO5hhguC4Esi+ICcTexZXYKRCXuF7kk9JWkJnefIlyLpy7F6FazIF4ksOE+Oxp4zd
EIY2v1KLHAYqLXYlwRZvzZNzXX0OtFnIvPzhYmt0KucFN4IO3QwPb+9GUFHGVU1nNP4fqs6rOXWu
idK/SFXK4RYQ2UQbc3yjsrFRzlm/fp7N+03VzA0Hc4jSVu/u1WutXoTGxjdXWr9B5M7RZDWV0jzG
nH7cJ73LWVEVbFd3SMCFCzWHLp5HDoYFixY7zi9vJ9EtSJgYOBPzjHBrQgHfIcPHinXGfCJ2L906
4hevfcvv4bSLKhgOM0jpIeYGZFamSFdJmiJzSQSKLqRi8W94Sg4xIYOZn6i2yLRIgbJkTa47YQhB
9riZnOnXT76coiRwqHAZo9hAU9T7OgL4gR5fVF175gc6VFHUPGj4yLXJdAx8Y+b9fSQVrGAvbtkM
iC3SV1cOqmsn2l/N0OX0AbpKOIVqx57C9wuyRdmiR16ixSVDVe2Nrc17a523IOwnAkNUL+UWtdJC
bDc3vmF6qr4pUcjUyGFJUrmjUY88SRO6pzyyVYv/IEmcwNucYjm1lHxB/0wrG2f/pfHsyPxD8RzS
PfAcSqc7GRlfmruokYJvBEpMKMXGlRST3xXMMXijxk7bFTUS0NxYuxU4ji5upxEz7gV1CBMt8XuG
RVo8ibA+CDnF5MhxW9DoJHOBfKaXC/kRqjNkr9hUWEys5t2RXZNTM1/Mc0UVuPA6Y51UEtNPYwhj
6OAe8rGF8ngNbswFrkhJOQSIE2h6kW3oS94Acui5oAShshyPJPU05F7lHN+c+owvL+DECvoklKOF
QkZoQy0Ryan0FXxTyEqDEEyROnIHLyE0PaNQbJEg9niiGOKz+E8sdx0x0YBqBvIDZKYZJStTI9k9
yNrkcqFe8wfpZKgwg5MMEwqBCrUPC9pf/sCQG3BTpKQ11yZqLhbrb/ST7u1Shtd29B2TXR1lCSPd
Hya5oAdtbu6BHTlacSqHwNgoMSo3jNfgEIWnVoPzG+VWtw8HWpgRYTCq8MALLT6ktRAYKzSHsn0X
W0ypl52vpu5+S116pmahLuxe2pXWKC8MazDx3cFAQvOUlT6hZoyrTlrHBm2LDuC29dONUoJeNQEM
1NbMWZ0tKaCi4ksO4/shZ1G0LaL3KIxjBg6irDMMnxQ2JlL3CpkAfRsGKaPnUdP2MEhF52qR/tOF
8EhkNLcGg7ILHbpOQFMwN9R1FUnOXAnRB/RFC9OXqZRT62QuTgoSiPeir3TGotK3MSxIbWGCAqqc
yC0rj5F9Y8kiSSYM5csG1CbOJkwtZ3zpyNxRSFAjQOOiVhGrQoejOJ1oKLYIUtANE/4SR91JMR/d
RBWOHhOZmdLCK5FiWFnpDYLiZwOAuLG8T7yrGC2CT/XMYzpkXbCOMk+vFrKkncOX/cOEg46MnTvt
RswyDBLdgMQrHzrK5yZy9pDiL07PcAkZGJxpIuTj1RdMnWHnwSejd68cDRwR9dqAK8FoOzcxJwd+
g9cvpxEGWcAZCCZSHBNcmQ7vu68IJVg57ZpIWP2mjL4cjOTOmpswLv4WUQHuHpSXJ/8CY8n+rjoE
TD4cwex2AQV2vsubu4BY6rWOzGZ0GSDCNBVnWvf4XrYrOtnak5AaBytyTLqRLZcVDrA4Sw+7/aDo
SHmr22BBDzcfPET1RKimgAsWyuiaOmZwLiM4EGz3+FVSMkTrWHh+Mau3BWbF+zJb9q2bWLOTgXmw
VT0yokuvhdlqlNaaHfCNPLJTdHdoDwNp22GhPmkljJ/Rw6jHTBeSr4yf6iZOpxZna8NwQxNPwHak
X92h0kFIOgtjUrXB15+K3dAUwIZGitVsx3LkVDEz06sxQ0gayN7QhSNLubf6RMkEf3LhMKNv9CHj
pB4Id9ID7U7wj1W939QOknepSt+T6XioUN1TaC4p4anwzWHHnCHAFU4BsI8ooe25L9JpNiZUiNT8
JljMk1YsAATxC/CMKnXEChOrFLZaLPP9LdYKmt1tlQEcKtcZQm+FOJKB1GT+dxqTVEV4dFa13Cwq
FVr+SPPXiG2Urja8djR/sw6L703aRBY8Ri5tedj5+T8VcnzLOWlKkEV5apHLTPiVhtIqCHwmeAS/
XYVc3yydQ3riMszyVe4fJrpNKGigM30riMljNNO70jtq5o7qib3C9rae8SDiouxiW2EIGNG6l2x3
RIY8lrQdZdP4mGjTIv8r3SQOyJ3s9liq1WddOzVzj61lRUUZuKJXSAWGIItiQmOs8TF+H6MPr3bB
HhxwMYM2mcuKrSngor0K1dk5DObOJ3kb2BWYGIs8zH/DfdsrOHn1p6Sb9NnV96FSmHMOpicCO4V2
Ai9D3aj5W2ctMcis2iWuvGVztGgRkCRFCxjhjdEPb8YwUs+7pAQwiBNUUc62gwEjIbtaTS0GZ02S
72F1fZimcWl7qMlFAtjmI+2j3vQHQrjh485v1/EAH8I4d0ys0JllowX47/UyPiW6peGIG7LT9jTX
DUNnN/2WfW9rFOhYwqJY1HveEgRKOrNmGHJN3lDdmhvXZfFtbfU7dCS2d9pywDKFup36Bfth9USC
A9IXYFwD52wLRMiAcv2fdBmSt/DDRLKj5VO46aXwvSr65SBJhlsM0CnNDv+QhEOOMhSXBeAcj7YY
lFJm+JG4m2kTrnrZ+ug8ZpLrJhL8vu2+w1L114NSfWQJ1FAEyq2BLGoa+m/dOkWmCoDRoEzGlWqH
xwRAFOM20OHoG6jDTG94TU9vuUgKxpUQRzrJtWuXsp1lBaoLeqSkrCAKJNJlGOhLshYCcf8g0AMW
aF8G/eqlqTLScZ4iRx8uOGLXGL829i6Q4bCX/bqSQFRqGdFgJo8bIx2WZYU6p2SHIHoqG93Ab1/R
7VWX9X+WYh4ZK+qPTktrtOqQuNW3QqlylofNeHPmlbQA03Zludh+gTjC8b8zhG2r2FhoIEOsd4nS
csb0E9cfqJcuXSu5XcPFYGUCcJpoJCd8QanMhsuoyFhukiu1ChSw0taYDVTG5ibXJVeisUJVc0vM
jwBxMExGPHwrzaWtEZxtYTbJgCED6/MABiVTpTG3yNTewCGSvrXD/oFdXnQeTMNYexWXUIARji6N
DdwPEH3F7maXSpWzneQzDCqLL+AGKDhEsgxRV3QHyPmInFjMEzx4hKRO0TGZXHRPmP/q3Xz4TAl4
Ak4xuYnd+RYd1DsIExhldyMJBVe5ySin/i9OT4HOtSEe/laAZkDg2akIlpx1klySX26pjv3fkmkd
N1ylKPVBmvR7vjev5OHSmQeGZ3AgR7WR88yUp9jwcAEFtX3ltra94pkPclvvmqsimeaL/5ZMVODN
+Nqk8UH/ERxIe8ndwSRtbLT5xMA1nRnfk8sMUAm8hwFRQEHdrd1Pt2jtbIEITKi4HGOG5tJgxY5l
vCfGEuxBdDdo/LFPoyVznXgLog8skL/7/8jKAc8ZpYonGqAymSpbHYk4UG0o0leX482+ydvhlsOD
fFG6LBxbngO+RG0R7/2N0yylv2kFLpg8ybg/CbNAUICinCc+mu8sQLmzdwU1Rb/8sL6cD8Qb0vfg
7NBzychGqCMp3BEAYwSazvLH+AsEKf3J1+A5XLy9fWIHEhOCqDq1tXHB9okpUkjzJFvAjp0+4WnI
POkbx5zEdcunAv0iOkBwAI2b0CTyfMIPJw6GpTrsamnrmxdx4B3cQFzSD27F+DxjKeylDCZH74Ro
4XWZ864cM7Aa1lj3JCXhrKr3VxUTeywWDghLh0jA2uS+9EWfhFZVRwrukL7OyC5oOdmKqDR4C9pV
HDkqAC56FmvA5gU3GeEDq+I43qkDMIOmd51qZ0fvTwklqFEV/2DBv1c/WDAZMcDruvN2Pco+aWYc
qk/0eWnJlI4Z7U1MLSTqZTAPDqmEo6nYviMYGMT5n/qNZ2i7mkFI3VLBUAUBJHIIynKJZhzkVjor
4s+Y3O7oNWTpIL3z4TM5ph/SJUWhQdILMQeLPUDqAlhVPDvAkCB29bJCgp6Q9nKBmcHwgdfwqoNA
c1SU7A6r95f71sIeAJ9gp0q0wxB2w8w6dn5kbYrRP2aoWMtcZTvAnWyWZBKdMahHqtnuM2aN+inf
l3ec21gvdf7G8yIc2AR7DaYQ43H7wDw3BUR77aNXAZR7WLebsKE5aBfQd8cCKC+3N30N1rCgLORQ
A8LjGvaJJxKyGsdfh++xKq4G6QsgzmF2QPEmwjrO4DiMg3mPc9n8kfIbsimaj8o4r4WRcyvfJtll
b6mXFl6Eu4xetyxL675TuSCbhI6YPG8O7ab7Hr5LOt4UZntMaJiC57CzHKD8El6sJ0U1bRuqY5pb
on/y6zcQcF3aN/QC+U/jKbcr8lnRDHNWPKN8dya3uvyXxnGZUXXqD5nd6EzYYC095TvXn9nSXTXv
/m9Dk4VoptZrgUuEkPznwJlMiwr/EU5sgEkRHGkVllwBPACzWmxmvCGxxLs6b9mNrZyrhf/sbcaz
zbnOABo4ZhQ91KMzRB0nLCIvbVQ/TOidczP4HbrMQ6ovu6QKxrP49v9Vh+hQvgPKvDvncs9HZm58
1B/gpmQN/eKAFp/mEV1LxrQ/9QchLZpcGkLLag60PgfrFC9bAujNiRgzW0Q8a4uMdS4vPdFb0+/6
PcHAcVkdDPoSDOB4da4QSs2CC0b9m/id0HjWtgYRN2O5zTnnr2Zt07L5xGH9PioE2WZdjba9s7r+
zXSkguZ9/UZ0Dw2XbkIXbXA/IrIE/YLqPNawcEFCO2vv3pF+VZIJdx7iNe0M6HoQ3nOHhgRIGn3l
6GIl2yl4cygrCAkMO8jcDrcRulvWLNXA/2bjonPbJXraC8317bT1ruMDIjkgx4MAxBn4r4xR72h2
Fh/ejsM43qUv9eowiK92CT/0ughJbDQ9KTBLBmTXXnCOCXGtDyi2KGzgIt5mvHtkyxRaZMscB5wa
xQKbEfK6J9m0wLWnOd3CFOXCq0HNagFqKtLrgIKTfZKTzysYFUJ1S4P2BXrR5KYtwQvFDB2cn1jo
1by7AJ5xGdIkzC48VXqq9poeaOv8YF+BvUzfbuXY/EdzIIYXHy2lfq2nbz6yF2BXAYq6yh8gnQyH
j1hHhY6vWr/sa0rbvRcfUa/0O2DE9iehHlrz8bDaLlY50z4g92mkMIjShtn0R9DArzeHWeLPy2uJ
XRK+Bp/qTwFICDL2YUUz4599KX+St99+zaj4T7PiSsElZ6YfHJKYP5yxkUxHH2SRvat3yG4+o/oj
Hv8cEzfHg8FkOngjTOMM58Iqpbk5JEbDAQuQKidW/Jq7hPAa4qMASoumam0lsBVxmAYpOiKtqrkT
HBwVv3wVimk292khwm6aZZRONk3MOMXszNqxhCwgLuB5+c06kze0w05ttmq7ohVTK6ehPMX+iRZN
81WjRFYu/P58gTPBwtp6D/PubDXXAmKPloW3n8azrFxiTiiN8oj5xkDRCGpw5vKZT4sAF5ks7ZBC
ntctYP0Mv74ucRlFhmhHehKRmKaA2ZD8rks4a9HSAXofwOO7D6pDzEZClYgz48v81+8Z0jWABOWg
MD+WF4gmeBo4PucDcF/9UUzCy6J3lqpxNPO1079xChkvFD8AgFCH1u/enVVk3ovviB66YSxp9wGy
d7N/JF3pu8rvIy1i/RNUWagUKYRR7nBZQgVFwkUvMlgQYNiSpwD5HteHWPfgOvW4ZDcXVztkAgV0
e4ONCKkE0ZAnc3mpukAS2E3Y7EEbuWBAIPlfOnFcdmRshAb2DHgn3rCkSjwbb8BAJAGN54I40mWm
LQejBsvr50R2gU0pnYc7VcN/eCXEFF9a9j3gh+gG6ycdGwO2Z5oCCM5Zyvmcbb6i/YEYDN8/2Jhd
ttc4K5QA9JQ0dWtgP8l4JGU+PlJPR9g1XseQk42D+88UhhTlmAmReiA5+3V+8TOCLia9x81sYGXC
Gv3BlhgUngdka0aTB5kWeRSo4lzGHkhZoggD//e75RQt8FmB4BqGS0VfON269igj2UIxs5r1P3RL
kJ2TUjn5d2wc2wIKvoxY4RrQZvBB/sWqIGGhQzEtcAkKvpo/8HpaJayG0dqWqguaj61L9hU/wOl7
lglHgB9uw1yCbj6j30W/xeFTuP1jjZA3jVecZ07hg7WK90ZzcG7Tt/OEypBANQKj7yYXITAj3bCX
u9F+xrTUehKeSf2bb/0OuqQoK/WujS6lHpgzy2NKXYr5ekHORjJA0keFS47MkvGaFeWfXK29ErMF
t+539tVDzynazOaV005SBwpdeK7PihBDHOZsFtTBGVeiBffq11f2Rb9nXEAD7orHMzwr2s0Md59U
On8wZNls0VBqiwgwlNCDeDUkg1RtzloSINxyydOHJyUL9Tc5cL2EUkIqQQwG7WEbgqvhPYCFKIK4
PCjxWP7sSxkTztsVVJPX7/brBdkBHfqOAQlMazH5AHQ8+DJgB7ZsOozGmEfzhlE2J8GI3Rb+L7xp
yJnGgnMS0lZ6q0NY4YP6ZeKCHjnBtcKuG6E66pN6Dqjc0OJpFgwIlhrAnh0aT582DCM5ETVNCwWY
A8+GnK4Gqo3F0G2i2DVe/1XL5KgYDrFe4Lwv8KhixdD3kuhn/BGNM7wLj9bG2Iz4R+FnwaxYagsA
UrpOeFhgKtAukIs05LTqLolXk4rwc5EiItZxVty38iJxXNEQZOMBPa5l+v9zg+FBh8kNdmw3OZIp
+suYueJH789RI2kDLbeFvZymD7Zu2paKly187aLjP1fMojVpFjExk128hKUBUp3bmf90D3+HGY0j
5o1ONat2xdVJKihUOPqcjRpuGFM4EROU7zRqrIkotaIaJXi19Zq+EgAcSZ8iWAA0mmhIYyCXvrMJ
U5HQWqEjE/7SVGKT9n+dc3DhhZRKrPzmRnVDysGqZse+U9VRHwt6giq4OaRzYeOSRSbyhqQO6Qwp
AVtL94REQBBMog2RDmyQLg0XA5kGNThVHbb97V2m+WLR45iTo5T4nGADhhdKikZtHoD2VPP+H9n8
Fkq2UVGTJDrdi9SgbpakeJvrqgtKwhtxTdGGkf6cYsXw5einSBatwZDAKKDvkn3zXfkF4btyFl/w
gf+SvRY5BUCIPieh5Xhz6Gv46Ihy2SDDuZBkkK8AFsKHo8VGe6wENHVJuaKLqPhvyFl/sbPiuCID
JYfhEiFdqTmUFN/1oknWWF8SHDS0dpNIz+CX8eTOBo2dG84c8gMnJMyWMRknuj2FzjnMgxlKAZ4c
jQtIDXwFTLNYHxjO5yi5Ls13+Jtc8vf6PcYB6cl2xEkjmQ1n5T/WxHgNHwLgLeb8igBckMl7SG9h
xyhr7tev97K71VgvbH1fo3p34FRQuE1Yy6lomPChxQQzjZapDKKGUmXGVosnMhdo2S853PpP9dfE
LlwOW3XJJSIMTep5rwJnLfUfM9/05gqaKLG1sBHRQXITDWmCM23TLNiWxjFVRQu1ineGflXaIwJY
Rim+hemZWC2epO7oiicxQX+ZxTecbbkafdXNoKk3DIjDQMLVFPLoVW7gd4EX3z1yso8q30uWix4Q
Jixrn9E8wi0aYwN86MgS4MQtUsb3kCTXzHyeaad2Z/3SqcMfXDo5v+YB/4Fsrp3Kws0++k/pN/hI
/ogGBIH+0wT47OfsdPyV//jXemcftH90pXm/6KPdSe/OL1xiMjLVm5sXg7el615+Bh8WhhQwqXCw
QzP3xr+8AzyrnMKRIqScRV+tLA4W3Wh5lxRLNit2JlKnwUShuSE6BgN7g5tj7zRAdhKJVd58Mq6k
mlatuYojcVJA9cTJ4jQlxylcs3CMW78nY0Zk68+hFkAFICaRjtmf1ReEBoJwbYvW9UD4Zc4Ic7DR
ZxDOHihAoV78CbNi1AMthgRzGB5avCiv/xEROLm8ARMAMB5VgATAD75w3eV1sj0jlJOOwV9gY7Vx
Md2x2RL6sMoiHtrNjJRci92+WLBRf/B+sBSqP1P74OhYJ/8of/K+pMgcGxr7kr+OvuIr9oYEaSJx
/8PBs06wAz5Rdkmn5q3dZeKYBoPgd/Q/2UeOLEomjx8/y5+YbgcWQO/QEDArIz3krMMxoTevzUyL
zpPgF6Sf8ZUX8cacYB0u0U/I01hIWIxEeL8uSEQSLN0d0Kh8EPmIqa2V6OREdCuWukE3COclyAbp
Ivso6DR8IYSlTYtBE60+AIdhPjpUa4t6YkTeunVWAc4dEwC1C5uW/pzHXD/tH6k3EJEuwjE8Lbrl
0C1zXBfR1j5sjDPw9l5gri30BOb4qePxDGspOQAcr4xtuxeoIwHqybfwxiWRWEYpRPedsvuJFSnx
jrbYQNvLX5G4FiJ0gWhC6B10rK9W/3XvCeNMKEqyQ1DhJiha6FAxBeApEL0M0gS5KqgWj5O3kOHS
JSHVzW7qwzkXN+DT9+Q737/wSNLY/J35JVj/SkuKC3C/8DQ9yYAhGtCJRiz2hfnk+AU7FxlOPHO9
e/wroIkT9siActki1dgPxQRd6Vl7qwCnDaVGkQihc6XCQMZdA/ofqD72kwx2oTYEQQ8wjHGt2wDb
tIEpAIIeLRmwI8Uu+eBAtcL9dqHvijODGDzB4QkofFQC4ILChXzP+jPYmBnSREqNnBKoAGdfWhZY
yv5NbxojBahNeB5OJ1yKaYY8cqmiWYsXCt6N8YLrlijJFC+uL4jClrqMkhMrH2pINKyt2NXilVy6
BpHxDwt7+rdwelgi2VfFBUbqQF5diAyJQtNmFim8JRglfPe/mCBju5Ox4CnVMMfPhUjN7+FXQXKi
wjLi1fBXwWzh2mPqGwNWAnGV801hNQXJSvzYcsnFaVOcEdUhJ/NTP7wfYTTViAKN6jmgqc5wZWoz
c87l3Z4wECSTMIGuHRSeYqcka2BZ1VDFWZtAM/45cQQvnQfFiTsU6gqe9UhtD1yMFekJlEi0ELUn
XZVfMg/9DhSEuwewKm1qOCKAKOYDGICEkwKLlILSv+eV0N35HxaitaA+481pGSJuFaxm4eXmzRB3
M9mYTfLp3UliuErEhiiwBjbLTfhLHZyu4NFzPfwHpgusGiLegzzEOIMc8fb+AupGuQDaM8tFvFfO
cPsBrxCngkoz0rYP986L4Zk7VN1zehrk59eAngBvhlu2ECRAzyY1eDUaMtFEIOXhE7xrMzJ52OUT
geKh8vFleU0kkF/7CAakxFuKbzoCHgA/ntmTC1hPCKilN4zqSMoBkknQeD2VOgkM+FFYHHG8EFal
4CI0Ls7NE9CF7jZHA+QkPYHrgERCz7loW4CbCyNmEApwwHlrDmKR0YqdZxbDAOdGDbMWQ2rsDxcJ
8IKy4UQ25tJAdMkxKY6hfwB1jEMXZyMa56aDEGSVw8UDS0uxVhOnnE8zg4XzHKGSUiDVsHxosfIM
kRJxJk+tfIC/C8mTRVHiu0lTQkUjBUfHpVUDz53+sUAk9UfxPTAS452RlA8a2t23jKMQJ4s0jAoc
+/I7a8f/ZXlxOoGyeD9+NE1Wfi3UIdZFLuMmKkp2lhVnw8Yuj/orxF2IeAwkjE00UKcIitwBHaGY
e2ddxGgMXmsO4IPkznpS+tv+inUO2ZjuM1SQ4gL2Kj35efYDwIvoZj/ke25cBiCUBz0SVBtETPD+
AsSTmYr8+DvLGqRMlHUPerlQecQ6VxZ0qyn1abCMzKZwKfSaJ1PtQAhU0YMAG6XpArxIWQn4yM+m
CA03PK1O5p+oWAIW5jOha0qeHOMOJbJe4vKn9OG8BTdVrCuLQAVHAnMYmnHvxBKmmraaIAKBVTQk
8FqKdY4HzFRSegYDUsyipxzrra9GVf+Vefcv3sMNxAEc7Q2h/5sfxprj27BFAGHkeySV/IbzdKAH
LdxzUeWCdGuvBP/GFQFtZ8uffDFeClykkUy4UPh5wz37B0uXd8rkFxYMAxkaCX058CrelDlHcNoq
knQ6cb9CP0LRUDJI3jUfNJ6orss7OhmqCY4uh5HvwwkALuFB+cF1zP9UvJtoiYCPcDZ4DNSE4y6g
+LNx5hDpV8oOvh2vUfBbJCgdxwcM2heI0t6rpwq9OF3x0bwSfCb5Fp9E2CJKvSID5CnjS9hXf4Hb
XpNvGNF7mnn8JweMn8F9Kh3eu7EWTFYQ+op0H93YB2kzoXq4yY/+DvrNkRjo9VeiRutuPq59PgBU
eGJ90Yd8QbMnWmPGF1QtKnuaP7wIaACQltYQX4ev2LHV03uZ8Qvuybd3DU8xKDXwEgeIpYa0IQdI
5og6s4j2RoD1kmipFzdipnPmFUf2cxbVbXryhj0ZwbjkDq/gW5MnMIPozKaNc+nNvvZL+cEXUo/t
A3CCD+aZCCTCd95Rf+RipXKcbN8V300w7tHHzSC50cQUp45tgXNT49UrGodTVDEcml2wgs0vQZkX
VymXGju6qJT/SIbJB0lFA7w4PkIYk7eeiESBfAmlNyKkaMGBiREQvlU8qNAE+b/Rq15jCxCxiTML
+kyEgN6+z5kRtGAvY1pHkbvUavC4EaP3+/Id+Ga4EdI8hlrO81+yAaCl8G59UzRJhCXcHHSoBy4F
G6/LGTHmEQP0h+gXc13TdEAMTYfVcNkTKfIGGPLBobmxA1KgURwGF+9BQc1i54rnuK/qfXJoF1Y7
MMPRECTEYjSYG5xQgkqfBYY35gA9Sk7G9FQ6aFqMqsGwfDg3FheQzStwPYoxQfYXBhyFmT4R8rQ2
SkhGSNL8InszE6a4q7WxH7S6O4QMzuB0d9Q+LT3iyVO9FZZEsIt+Mr+O5pVvbtJk1Lem2TmrabDL
YxyD/IdBq79PMiPmGt5r2wZOwAEt/wKlNvddbQu1O81JQx+ynerRnsICjNYKBL1ljIEu4/NQ0Xmo
uIEWG2NbKQyKzFpmuzJlTcxd9r1zWzn2rsvhitpOXH8nUr1y7EC6pUa/KhqKvHDou2uNleURctim
UG0miiUKV4kWvingwLkXgt/lHTannlz/FdN0VyK9/OcrNRoyyedoq3gZKBrDGV43iNLltWqhoTHp
4jgRIu06VdUPRKmUw3ojbYow0j7yIv/fn0hMu11VB6Cv+Qgx24/kN8nUu0+QxHA0sQQbBiytzAH9
YszC82V5wnEE62E7cBwqf0tChc2fIxacZ/xpiznMOcy/xWOFuHFqEtHCjrTl67HXTSOX8cIu6/j/
eWxKnXExxdDSXi97Pa9KS0B1eLdKlciQfwLjWseRQKa6HwUBdjXXjXEzVOXI7IPGuGpmaIFYBN+V
0oFRJ2V/TD25P77uOUP2j1Mlo/D4/x5vC3PrdGmD/4SFLD2Lbm0LlxYLLva8wAxvVQuGmzFEd62I
/63DHlKtIVdYUFkC3GzRd1pacMh1j+EcUrV6/TXk1nywPelDDeGnT1ghYJdtQYxNyq9CD71/fdii
BzQ0ewuvjhmzfbPEusj7N0hKvfQraHyvp2H11ocVIEgaWGvHL00XvAhIwvO9udGUOLMV+kdW0ikY
jbLYOApaPj9XB+JArl9bHQh+jDLjy+rjA54B4S0roZFbKgJucVIMz5FOr5uwSXV0kjArW4YSdr1V
X40s8K/k+68/TDlrrkXhsBM55LBag1S6zi19x7SCZNf7TINo40I+aRJDmJhucjaUUF+XllJ++KWO
F0syHmrxV4hFNjpLW9m//nOKZKJkhRfUZA76ukn9cGMxLYHhq7K9S6qhW2WyHR9LfABcq9PNS5UA
CYe14t3CFv+4NsTxNQ7Vk+WYwyVLWDONja4m9woThRcTICCk/lIV5OVArWZau6LJ+ocGqdyKuvJL
8ceGKZNa+Ql0DGKOVw79Tgg5U1k45ybCMki1nO7YlrG1JADlb4ZmNmtQuHSnmSX6Z8UqN540xPsp
hukrleAeXt9b58aJrXOPC6ZuFMW6y7jky8rqbnmITU3YWv+crrKWlq2Oq9efmcIwD2LlNm2ZMOdM
an1p4xFcIlGj7evP2AmcVTt2v3lQffoJ7vuypqHKyCWYk8mgvCcB1uqS36P79AZaQ6wXJZOJIOlR
Rdj/LjPwlS9cP31L83aTr48rNP4Xz+SvsGrxnm0K2LhxXR0scZOaTJ6bbECwzFLZYsRjZg9YOXv9
T5poOz2oom+mtqw6A2eWmEkG0Eq1Yd91WrRPBrdpsJFNlQniQZed1cRmalaRliC74m7YB8eqADXE
Ro5xyGVxDoLuLzeC+Mty4IUYiSbhzo7hM64BOeM+1A+a0gxYKktm/sKfeMODwdjkVXRKWiypYGYX
eHQX4wHHLR+TNg+2Sehk+LcxXKTMmTDqt2F1DULfgP5djES20GuxCJMDrE07FBu9U/zAc/5WQ6U5
qRoF0oid0jIoK5iTDBc+2c45rXJ8u8TNgFfTxrMpzOuoA//ET+B1ow6YBMjixq5ZfFyz0KbN5Qi5
4lCPWrbCFah78yRNpvls2fvID69W7HubMbHlfc0P2tkCScoc+U21C2+bJhgE5VCNmZWWQW2F3E2G
5U8fHupv3NlMdQjcrgvD48AYc7nU5D/PbB4mQ3JJicDOaHatQoyWFnLU4Gfi+LSBu0xhdRrk9r4O
yW5oppWUQxfuo0FlwHxxj3HVAWqv7Zs9MN09d0b1lLK2E5OBt2mLZZmG0+wyrlUZsYoTrBFkqbte
l2UI8hXI/pjWOw/5oB6U+tps62ml+MTBzGK8Lycy/8EPlBEVDCvhx1+zMHjDRMRba94UHF83kRL+
44qHDdua0jmtSRY7LzV/+89iHIbfrqaeZCrieB5z668JWszYZdXa6I7RvOm6BRGiGsyrbElg0UOs
rIi05a4QN7x81wzqp10W/kfh2M7SkBgyXQe99C7l3cGidYhoiaDsBOGy0OTkVjmFvg0qBaue7FF3
UnSIslFQOZRxIFkgbfEn2tpy0Z8JkOo6LhvNxeu+/5cm5XnQFGryBvEOhF7AVmShk2H2bwyRlJdq
HvTbqVP9Q+NEVzlT/Pe6TlajqaHps8BqyBaM2xjmG2ifMBwC2obq1IDqSxFkYxMXqSzt85VjyNIW
n7ZqTyzIl4XRSBeyIECfMGLIdBf/i8aiZUIt5s1JxMgpPQv7U+VR/jVSJWFhoxjrMUixvpR16b3A
2Dyp/asycJz9XuW6ZKUy3U5oF94m20Ch4UAHSCfZ2FkSRKAs5aJqiiw9mKgBILIp/aK+Vrk+HIKo
YbiouJF7bTyYjnzN1EzYlH2lUG1ThkckaaHdDcbDr+vedKBYcHkFpULbhKV74XjCTO7abmXg76j5
LWm35dm4fMjp2WBuYp8jgQtpj6ztKYVE5VsMNoyn6+smx5bfluXoPPbpVxwgHawlhWU2+uERI3zo
9lq3fT30uhkmBReelKFY9dib+9dNMhH7QgVb49efgV85y7QCIffjmDltXvGRKHV28uXgfzda0ALx
MkpvXWWVtzNkY3KvHhf5capQZ8DKBfFnTO/K9JuMXltCU4lKSNNq+a1tzeZNa+1kEcr09vRIVTE/
JITZuhlghuz97x7sczJeP1zbvY3lVCn4/o7mLKWmhRRmttgyaEksjMzM6WLVDlxTyziqUypf0rJo
N+3QAwuK/8QCUV+YQyfNa9xPdqo62VSu4u4kolHeRvDgCl1Z+LpsHnpLjzf1UGprszLPSgKzp84s
G6LfGHSYIDLlUunwA0smhGqj78tbQyto4XtQqbJoT/bIpRt7yk5GsfypdGBMrep9WF2M4riHGDH5
FZMWFWDtzsr7TegV8W4czQHY3Eoh2NFkZPMYcAY1UKkhgZh87U4gz9K8/RwiVdpNbcIUar08+GO2
jnpPe8s7+sZxiRRAU0f9rZ7y/93EtczQJo/xmGEwZW9SA7hRa529yTzKAYlCIjTUcl1pcJ/GyTN2
JEMYIrQk+FNXfziOHf1JEEVbJNBgOvYs0alq8zrM90McWudBL6NlqIUNFHDzqLVBcf0/LJ3XcuPY
kkV/aBABb15JwtGTIkVRLwi5giW8//pZ6JkbfSvU6pIhAeTJ3LlNmjYkfpZheh4q4rHkUsUPU50G
ySWGA8EkqJhOz4oMqi4cjiP1MFOPJjgcRX0Qp82oKuoh4N721ZRRZA5LC66LLrgDQQTHMJU92qTv
IXyBIxEtPqz+p5qDKh1GA2+F0brmnLDljJwO4CwSY9LR29OkRz+yQVBSkKHB4SD2k+G1b2vCaywZ
nnTZedg75iw89KsCMhXgM9z4BaHfWPWsu052BTHVOHRdWZDfSiVHcXvjguA6MID+yAp7RXyPEW7W
c/2vx6IGzsYM5EvvlGf6VxL232WnsouTxu+5ZHlngovSj0q4lB7R7qAFznVkwB3mxzzdxUwy8zjs
pE5fAWRLzwxIuzlj7t1W7iv8ew3U0VNs3svmJ2p+Ejwcxgdqky69J9KFVNlMuseva9hf5Phd4XjN
lFNdX83X3jJudAAlhB5mCiRNCzSqQFtw6X//EyuC/H2hGAQ2lHtyiWkRFnOTV+YAXYadS08LTsei
EoTmhVfdgj0wG1Oy9nx+oZApCwzHd2tZDPiWueHbix/CP8sFUSs+4nj51jhNN3tRwViOOXwdLcFJ
ANM+RjSAMEBm0y8XUT+p3WLnYt07kqDxocHWD08zdG7CFicSDXifzY7HV/MfBYrFIW0++GIqw6vz
zV/+DhMjE/Z4xWAB14TXuJp+zZ/xSgd7BlEud0qCsGRNVlNnnvh1cgC9Zm/JJ/R5KIVg+gv1EcIs
5OXhzM/G4wyIRMcavSkvBa53X6Dl2mSHAlaufyCM/MLYtsV72EU49mP6FyOowQsiW0+/uC+gc+OO
YrV2ENbjtd/yI4U/aLOvFd+53A0wKPW1de1ICCEifKVq64b1FlI1EZa/M3wAC7HJwbluOPOTYIuY
MKn5iB+BFRmqYa/408/jdQixrGZPuZ7ZgcYLoXTm/c+u5s/rbLjaYfSsaxiu64f8HK/FHw4C0Eoh
gCxWNhvez5HUa7fAyIFWkV8UAzQkCZh4SU6de/FagL0COgMX8lq4YPpYsa2g+4Zbfq3beJl+ldmn
w1YOPeCSmWwMdC85iDkMrQlXrVVUQrHBfmEzXssvdl+zTtz0Zsqc4oNAyGBW1rm106OrhmWDxZZm
PfF6eo+7wEBPsVDA3EE+9vJJRknOvQa/AYTMepOCR40aA8cs8JHWRanJ94S9S7ctcM8nHkk2FHIc
PyQnMy6heoZ6Dg8KgmCygcrNabCOq0Oe+Nm/DptQGD83Ob9xbRJjAxOMu76L7enlsCQIUuz+CA/1
y+pHn8/9FhiSvCiikMNwa2Q29lJSxQjkWCRlQ2ThB5CrTll472c6kbsooHRdRwitATVrvyfpsnAI
eO2y90A7w72GwXelvSMuC19LmMfleFXIqKioiMQoyiZoYXpAr2W1xwwnxNxP21OQOzwHPHDEscpv
K4InyDDR3ycSK1fFn6G6o/w1qqelko0ut5om2fhHDpTh/QhrrVrz2KIQqI9wGXgExm/ufcJAMfHH
5pFkD/jhONARRM49/Opt63Ueci4/omNgwqm8a9lBgOwi2lG9E/ELQLzzXv/ivMgNQj55B/bcEFoB
UrglciQs7phOlKUrlQ9L+YhUP6ls/gI3Fn9fY59XGOTYrEd1uRY87lXr5vlxQkufoPCxykfRnroY
hg5KB5SXBR/q/Fbsi7ujQdpbZQ/wyVjvJTtFQ0K0kkdPJaCRPcJK/tfHZLmtRghSULWMQymsQ7b2
kj2X21j8kPj6b4mN3ODo6bsa0X3oZ4y20u6EPefAYxrcNP0kyN8w5jEZprcTsALEAAbMHMlw9FAh
cIg2tu1RcsKYPB7ZUfn8NmKPafO8z03o+sUhekvvBBgroFohFtW7htyQ5BR/ypyh3S6OtwZ3XW5s
e/0gfXfA0cQiyNGvWHyV2QWuKN+2ksGcHiyDuLCrbro1ot0rtmza2P7XZHvpn45o7YfsZ1J2xEvr
EXv7Ae4KfdsqvLQPIkHEBHfRU9H5coWjiMF9Kb7p+5nU+v6PH4I0rSjw6ru32ifXvRzheVxwoEy5
gtm1JJYk/wpf10B0hPRC81iUTqb5xk7Zw/zLomOfYH14qLt/vaTwYp5F+m30f13xZdVvXBZV2Q0S
+ak+5opVhjMMV0lhBwBdhk0Qi2jC+Jq9ANvKoA1Cjmatgnfh0d15N4lAJqod0xosMtbIg4kzlgss
oIxnll6y7EPHM0HFkZQ18yU1P7TyyehXleeATWW/CnfFZzVt+/oN0iUCCqK3ybBOs+Mr/kO0rXo8
wH3htTQ60zWavmvj1mkYCNxmwlH1M3iSGbBEIW2AHEpfr7CIfJ+rB7b7Q8KK4jCSdMSB2eERuWjJ
JWFfWrs2PXDfV5AVJrhktnkKoitAMQul5MtAJfjJcaITuHZQBfyLH4bqG/NGBjIpfU26KtNfrrsj
rMiU0JqvsfBxnMa1c/HdNMO/OCYb4EftNtPkknxk0WmQHx05JWccvg3EPZG1kEMW2rTskPDKP8+R
Y1i75YkKFmKI5PCASulaEnDgssl7m9lSchkkrwDjPnxrj7l36PkgR5+TR5igdVkHN75xeh8gsWbY
ZCpvJIjl4mUUn335gyBeN3xBegbWYezvZXvNUs9cvGehTaw68iGNfw2PM2afn8lp9LJv8oYoFRWe
PVDKklX+4CESjJuocbUjHtGvDiOKYIMSJGd9P/gGqx3tyOXj1b4IErpGdJfquZa9qreL6DcbcMPK
LtoCWq3rkQZw+NEgBF0t06E51KGRmMaeE6ZRnAGAnp9fFXssUggJ5uE1e4Q78psiLOxsh2BC4SHJ
dg2aTOOj40PFKoiI3HKXoI+5yuyNFhM0eDhrVN6ORQJof+bmvMnRtqNv5B4PoTHgZtChbVmnR+oj
73qQr9NwK79JzPwr3BnEEp0kLWki2HqzJXExzhgldF/UYc7swVlD1G7jdhq3Q+9jJV7RXI6k4drj
N+mDkX5oVW+6E8KAykeb9gkxcdBpWpz2kIFSJzeUtBdxliYOD6ybm5nUvKQ/y/HFGv8pkt1A7OHB
bOKPpE82mvaeycekJwbKFmmhhYF9CXgEpxGHOpNB6bz0I++iGaJc3HYDoXRu0Xx2gxcTK0m5tDYF
jCAkgfLHpGxjDD77kxMGJkjsu9ad1bheF2gsdX4teb4ZUeuHo/cKeCYbTBeCc97uo+KHq02fSOrT
qro75PemFuESw0rSh3WBew45FClpvzl+Hv3egGuYWV4R+svUI6qLISLnxTGZRthCOvJgYk3KEwza
4JEqkBFblEjoVsat8eIwIKY3FLyQpX/KwYITD7YcH4J4r/uXW2KKI5TuC8ZRnn7U8iVEiJ5Bd7Xy
FbuKA6ttDGBed1l7k4s3lE8rNN74D/xThT9ZP8vIFJk+u4+ivZrpW1BOK+UD2oxIqGoI7WV8nXLh
YKRXMQuJOceHrxQ3JnTkGIMEAQ24Ee6iaVfgNqmy5ipkwZ4BvWZWSgXUj1z9Fv8AUbrPBk+oVf82
Hebv1/31F70hBuO0Vp/1tJH9emfZ+qb1EPqsMNmyp+PoG85wrLbJh7WD73BntxWoTLm0nyvlgfmX
xhNOL0EqLJzFxDEe2vfwx9XQHi3a3cPszY/klAgb86/HnYm+09ec3p+ZxpFpYMjrlyyc4HelqxGL
9d4ZNTcd7Ey2o7fxMRIRzfBJdGOzNPvIfk1pZygeh6MueCZNoLp5HXK6LNPWOdNNh/uUj83eC1OS
Ah2Md6PuKPY+DTDdjqZiGLPBBr9suDNWjGoByChc+ZHEKo9nzrLJ9KI1JJ7aogpOG/pAFV1SYusp
U3jyLHVXID1NWEcYImAZLu8w9zZkW4AvR+2CpZ8di3gbUjdKSsXyZ5WeKcgWXHlSxhD4SI4puFXv
keeAOXLkcJfM+LQ3ixAS8nQ3uPS8QBX4nTHDFwiVaBLnA+RxsfJmw6FSaiI22Dv+GnFgnLpNcceF
g30BYnK0BRhRSbUDhxeNKaRXldlePBSq/WpselJh4gy/q2QgSltRJYna1YMtBscQXgxE3yzkgCRq
+YSf/VN8A4cUsX/D8PgDFu9ESBBpLazHD8wSEdcdyiCYGywqeIwaIn1foK8aDlxCjl7+E11T0mHU
sA4z4Mil98VEoqfTgSTJj4lWDaYOa0TdfMhNRCeCiFF6kNVCoGLDJTf3kXGKML9jn8zBY+auhryW
Ylo+cYbTiH4wNxmBNzjT/PIdjd1wf30y13FTj9/M4KSMm+wJEgyY1sK7Ga3Yd77IPQo3TGdA4tg4
8BkMdRB1Y4IAysn00DQeBD/kUnAMov9YIXCHYDfDI2o1hE8bJq5lOrQwB1jRk3MNXqEnod8qbTVf
jygnhmXU4iczPDEsalcQPd4RQySjaSOSureXv/CAjYl1+1Jmx4Qs8i8kh5WkqHAXCEezJVyGPBLE
EWhel39Uy9b2NDYm0iPoojhIhUgAlsdO1Dk614F+loh27vBLIZNn02OevuE8IjFTxIcQTHRYc28X
AF8x7RcS+E1MTmfu4KRecXsLpBqv24QijHQe+Qpu9StqKEgNf15raU2mLQ7stNNCQU9lIxIlk6US
rrhY86xZAfqFdUi7oKzM3/y7knb6U9NcjjTjm5LDw2F9c6hzzM2QKZCdfOlflIP6HPybWGNhAccY
2bkGPh94pOP/P2wy6ENI17iDEUvC+1i4l6v2Vp5nf2DN51i75nNOnC7FZGLNiQoT/CvL1ybfrgR5
WyId0h0W3D30UvAj90X4VWWnmd2MPleBTlgDZAhRIm1azA8We4Y1UYkijdWb8M2BBATGnESmwUgM
HR1mEiIlgAAIBsGTvKG5Tj7EgyagMt4QDMtxmg77/qTEG+EBFK2JmwFXTRXLSnhAq/wX6X4Lpmt6
yz6NxCJxjaKZRhcdfaas8B4YELoWbpis+eqYE7zf5EjiFpagXXzykMipXd2rP+ZTFmAKtY0EJ2Qy
BQSwdciRCh3BZCVpR+alxJCucik8zCEYJraoeOu3TvhnkkStufW8EdGONBQWEEUn0lyZgvTH5wSc
xZPdLNGJr8tiUwJKErZLU1i6AfnZ+dYiWlJk/lzqEFs5ipCWL90ZgqGRWy9gk9T4U7uFKqt2rpo5
crSBHQguAslNDL460+dpg1dzEwK7yRaHJ4h2EN0C6wvROowaXC4xoEJJiVMwMBPyg2Xarj0MMyhh
nOHi6ODc2Ap7JdlSGWvVmUZ4kG4u7BcZTupguyCLzgsMMrELuN9gidzuCEs6zBoQf6woo9jJddpT
lDnTeiYLX5K30Gu0gTZtefjZoSMnxWpGCB65vF3k3j/8kkDYAbKbBVBytdlP5O1knYiKVvm5iw8I
zY3DUB8MOzzWjWZPo8urCOGyWSdMR1NcvqXtLF0IR0wnB8wAK+QXvR01FmeXTSgTduWhCdoU0LaU
NQgZXCAl3arhV5U5lCzoQLgjw1nLU6/ARpk2kPcHgHOyYxKbX5j3raYTM2elrIrUiROb6zecAYzQ
lNFhU49ohtUnrqO/IkcHJGkucQBxEWyS2+epPsM/KhafhStBn81pWYUe+Q8UE8oI7OVvqhzjiFCv
TcM2YWKjtUQDcIk/k7fqr/sbBk/5rg4EItQn2hSe+0sr3Hi/dsauPxk7bf+iTbEFICZi+mjZduNt
uEp7lVDadXNNjXXulG/Gd+6QXeaNHlJ2QBnTL1Kbvkt6xJ8UvcxRHoSVH5JTdcAjnZPc7x/RST8v
hqqsjf+Ab+C58XbFNz01N518we4S4lrnWqfihemeq6ZbUXLJrxu5KoZXw8ysAWVWwkkHM2S+/xeP
DAh0lQ7RiAHs8mpdN3YLPxouHm5cOclxmIsvxGAlIoJ4PYjwnu3WRVVUZ2dDX7dI5T9R1L0Q82Et
IiEUAb4/t7VvajvNvEd4HmFnjUQEya5NsycoawPqUwZ8lKtuxIORwkFGdbyZ9c9W+Qr6A890ypwB
ZLYkynso/qu/1yfdHYWrozIAkcJ1nMnLdAWZznEtQm/XbAESeeeOSL7kjQzvDmtmLEIR+PASVLc1
7FrdKOw9LNRYtiTtAiRa+AzS99LsFIv4YqBRITQzcmYACE6TJ6scKCgvelX4F4RxQoL9l7IkEwFF
t1BSxIXmOrBvXCtITEJyud8oWuzfMwH3sMWpTOWADHaFuBObpyQuNmaqAqndE3CdnEkz8TBpI38T
wh/YGDbfAD6L9Rk8NUCAn8DJHgBPATxPajZH5OBZvQOOshz+y21LurAtplA20GWTMU3ACo0y8QBr
ej7OqoabtbgUF7hD9+I6QtkTbG3cjSHH0Gk0/TICa10pP+LEYnc98Xi+6DVW+ifapPqHuSSzcANc
h//qj+AQYamIPR9USmYnE+MY35xsBr8UkjzSU/RN8BiR3vOQQjjDhQO4vLzO1o9xxeKHE7klK4QD
l6wzGgfA7b/A53ljLNWfjLH8035zJtMeof+0IHO0q+oycPa9vehyQK/X/Jii3Tf/YhkfpBVKhkre
qvoOO5hS2BocoAgWmJa5fbk5yPKD6YbM26+O6TU59/vaz8/9uX2jbwde4D1rUCuBlT0Zq03AXOCA
Z/29qNmP3XNCyWItMvj/M/7gcrBFBvzEHzz5p3xmcD8+jbvwrv7SgJXfxZ/2zY7rgyOScCXwFzFc
D58SALW1q2l1RduceYZWHLrYfTzopjsNPBmTrwOLAAULDHoovEDILGggWgGcedEbiR/H4qf6oVRO
H/HNcKECwytkRdHs+/f/s3GBw6dti5uxRVB6G9/D5/wubtp1uQ2Lg/FH6iE0IMXO8CX6ld7hCEOA
hrU+2+mtfdd/2DZxNlGHIaPSCSfQpk/zRQfu4yEjKnAVuvGBQXY2AFWO8pN+L/sG89B/W08C4cTI
kvTXyOFNi+/8oZ/b7+iNkWnpA5H9eJrqWQVliZ0mWcpwC9YTFUN3G4Tq46q7S+VmKaNv8h9Rku/y
f10Snm0FWxWduXJDzUpg2xM0CnWY1Ya1Gvgd/3u6/x/NhFAPjwktxzaJNwGm80RdrbW9ss+e9Rkb
FTC1/FeLXLomDFVotKkfA+JuJjywznIDft0zLNEjdEeGpZg+jiYRURiy4G+uRMORgECIa8PFBHBh
MXJnkmOko9GnTvNieSVa88YMwEvRaabwbSXZtN8oPcq/Nb3Yl8birodduVZnZquTVW/yMx3T9M5r
jVCDgcvhn8EwsH5d+RfSl4XIro7EKiqcyzg7xoQEErWL8cpa/FdBC2VHhT/XjA/ZGuCwxhBf9Bd0
ACGC1yG1Q/bQOvmTVy/CWi1X7e90VO9dcx9AZRcJx9IPLk+ZbBuVbakey2KKa3cX/5aWFlAFwhXw
F7oUcC+gwmAPm4k7OKrgdC4vUCFFF+X6H/1mTLNOd1luWC1RmhhyAk5b3pjqv4HnOzt19/I0A2HU
63QX7vJze8N0C2oqZjpQgTEW1FcBk4/lljcR/X99mPCEnh8ZOUPWAmnMOG239vxyImVDH6xC+g9X
5TljnbRSNqnHJtRyzHfpBrSd/ATvTOPn+abeYUwK3HN/xjcXadLXlMzhjw8VcdWEfhnuu9DnXoxo
cVG8mHuYVFXqasGGMtQwyKm+CjUTdR6vBMwfN30Mat9ovJOP+smtVp+HcZPhH40QYd/fZn86vLzY
G97VfyUSEjiASNdTP8w3JTtWCMEffAITK85dtg5UE8SYK1NyOR51kCUn86fwwNGV+9oPBVRDGPEB
Zk+ZBcKitHKqc8LxQQVL/af4En7C6+x078KJm0PCpczv98n5daQC5jf53/DefdU4/qB94U37J8NI
AGVe3vZlS7+dCBwAf+Fl3GTELWyrfgHHGDWV3mWp503H7Km/M8XIOKKKTvvLlU8UBtH2bH5hq8nt
wFthvtclqrD1K1xu3GUWQNJCbu52+qrPvV8+p5lKXt0BMBMAfSTuXAachZ3iRzsky7JS4xn1ku9l
Sfyr46Lz1wDBcCVYf9YukzeGYgRkca4ulQVHFKAbRFH4MYPKUMyBO1AQPgCMuXUBhbsLJwZc05z2
ipkJGc5TfM9v1kd8/W8JAh5OSwg1HNr5VvohTz3kwQvsmnr3rd2gwehgfFiLDjiFYwu0qR4Vor5V
o3gRh+oDER+qPB0AuHf4UyEDDztpIEJtvfRBnG5HtJmGQm+waMRTRpPExiJoifgEctwg+GzYQ/U2
+ksBuR+7RHGRXmLEwRch5JT51s3ulx8+xAQWZr8JUbPVJYDYB135PcSroV2Dyz3Zsw/LxybqqJ9Z
JhiUpzUdkbQsxY7WE5ImV6M7ls/6yVna3UFwXn8AvUmzo66zaVRgYfZ21W4KMAi0acaKFXXV30DM
vtmliebexJkYRwsuWb5pMp+UYANDKfAYyOhfKu7s7wMhNRrU1S3RXK9xnxh7Ld699C2kGFyRddTx
CdnxCHehJ+zSF/rFHYSMZj5lXBHafAK7EeuLfjTvYGcqlme0XhlvwsJ+AQSpkOq533fiCM3DxShU
jLf8Kkutv1rYF2IT1nh944vytgNcXWzaXV3btTVxN2clvgfzIU1xeV/rgBrN1cQ2KeMlYCTD1nAF
j/2FtjB1+AydXowfgsIKfdO3tgTlH8pIfilmVx6ZuxFAbRimdVae/cb84uYaYrAduyJpNyWwz0tn
PzPug+iOzIt0Cihvaow+dpK06V7cxrzJBLusaaLCCh8hkK/loa3xfKdMGPgxOFboynQvBGy2fsC3
vc43MBEqdsVAPy8xdZzBMySL4fWlIIDsGXKSNY3eZ3VtwsuscDMs7sHrSsTZwwmzB+9H7i7ofGvn
+CxgdTHYrO9orjnoVFwJkncQDy51uHhLb5YWpAsIdmSbNmkk1SGGilL6rbi0CDmcRdWvwmknWbXL
vk/Sn43uQRTdyNno5i0RaSzaXkCyKf9PynZXpL8G2skXbhUwdYg0sw69VJ+iYNjW+YEg9L/Zio96
Eh1JKN7WrAzMCkE6fx0pNNkSfaoe+qm35ReLNHV+rwnVbPk/bpNxbiCu/OsMXDWQSvAmmdqbWgqo
GLPda3ZFLtVgL/85BocaawNy61cu3PiaueEwQ1pkqcelbATxOu0+69ikCU7uDU6A2AI7RKKFqHxI
7xk6iwgA0RN1Y7NwJxgLF2GnBHXHnVUW4B5/irW6U7PrFP1ICGJ72guDxzlkvaeQBD4Uu0lJD4NJ
o9sAKsQUbEE7WBz31VgtzA7RNyZwYE2iIFn9v77oa8xMOpECt61E+WwxXmWqdWteKho35ViaFCqG
eV1u3lmR9gS+di3EiLSN0TOg4cE0QCmmcwRdllmuBnlKYnuYEwwksV9JgKJRqoeKtO4FBsK6ods3
66x3yhKIL9W3Q9Zc6oyQ6xj0ocpHYEPF1ZmkAim8VgExydlP1CeB36bIhFCEBkweoiA7ZYPxbMTv
v53IXWeUHYL6WL3SC9GSWLGOiB5Pgo5P19A0wc0S060+pmdlysuNZDkSXeNXCBMU7HULbMqAE5E+
ZkSjM6oSlT6cRh8Ck12Ygi/XuCDo9eLPXaL8r7L2NmGGnsTdeSr2MAGdfMIiTcpOU4KGlOCdSYWC
BnxbS1ddFt1C0blvkAiuZOGvVr/iyIsC6FSHlnOgUx4tyXpEUovXEEMITh2kXbgHadyx5DzIO/CF
Krsawc7sn7P4LSW3THobDqW5DYovOHEdnLlE2DXTR0qlyYo/VYXivrHqfZOvs7OKDlXyKXKMx3Ql
jHjYd7BORj4LUIerc+71L2jpPjyQCf43+kIAFtQVu6Y/6PE5pkfheFG8dDEzsAGekS7IsRcAtYKw
gk3DpT6aokcLyOSqNBuDgTejqwJnApSeWTL7UYuTyj6cbpXwXrNpbRg0/OZFwJgrwnAWvQnESDzU
pq9jWD5sOvg/8lYHTZ6st1g4RyZ+nj01GfY0ptvFuQVhD9CSURGhdGGTNyN87JQcx8AA4gbyJSBK
SDVsSDZF9iOPN+V1UZbtXYmiWHdn/fRCDlyxc3WKzM6RGgvhnp36QH3S/Ff+LZA8Yl4iYztxGQzm
IsKQWf42A2QY4ED3FbxrNfBoxJh+aKQPHJDHdSK4Yc2a6y23fIy5iVhPQteajgu5fLRjlIwTpDgW
S04p7sIId0PjNMMe4u2xLpZ47dP98ErohVuW+MJwNPIIwFNGVpOeYqmZNposPLNa80xQO2e02JZ5
WUhNINnQ15Vb0no0t6J4yl8MQa2vqPuCsHtzFaElj2ya3bRweTRDOInefGvPirgf8S7KbGLZmZTE
6YJfrFzuexXmPAJCXxERCq6jzuOcN2kmmXfHPd9n3MRX/tVqt0l9y+obkGzasvGBjXLTX9vZ8gbF
FWeioK7y4GvtrkdHLu9Y20qFP2NGh6FDs6muEr2lhFXZtZu9zp5DW2rX8Yu0llOTXvBI6pW3jgHe
qBhg6Pf1xriTiEkGe8cubUywcrK6LR2nBqw08xwrReuzIYTmnaUn2m2TH846v3YVbrtup0T7l+Iq
8sbpLTdO/T5kVQR9bJvqO4Vo7fCglTc1fdO1D7Mhf3nH0T7mp4obT54PXbrtrZO45XZEfSEDZeB9
FH8Jyp7ERa1zA3lbCociw67aE4jTaZzS8qfgWGVeIXOTeCa4Qu1kkyORjmq69bBL4n0mbcyXpxlu
k5BO4oQSAwIkYJqqCnxJNOOf8QPhEM+mKN9TNGXKlsdtqI6R5VXkUHES0OpgrSTva0yGpVuDzbl0
MeJ9bngR1HUHrCRUmCQDnXVI2tHXwO3tdCk8puZ0FSBjtG89dz2LS2hJ5gaN2ybpuG/8vHgahh/K
txdhCQ3hi+uEWDRJ99vqogVbecL6+RIVrIDXdS08csl6Ly6TaSvw4LDDVGyR9Cks+pizgREhIc6+
qWNR58XptrROUPSHXWe+ldK+6BwrZ3nghcs+4rTYtSXTVVanm0gUssT/4FXidmF+B6F2eREd3bsW
FmXszllHgBFtKoWFjw/fIB29EbVoj1hz9KjksECbjNXcbeS4sODCsM1zdIoi+m/w6MyDZDAL20b0
LUhSxLg2hB5kOJY+lY64e/w7zH9kkcrNvgzADg/QbgUZ/JLM48SXQruE7Al9bsvF4/PUf5u9M/eR
0XMUNcWPRQalq8O9SpNoJg0alrXllRAZJ6DxFVhfbDi6/tZ3bxT1uXaptIa+hXGwMKwGz5j2rX4I
9YdonCEEDygjNH8uPf4c2WMwOkfJag7uLPZm3C1MzyAAsDr048NKP5t3cT71wiFWtpJ4TIxr/NqK
wjEhO1l0Ikxw9aPQH6Vqq6FOoQHEMpzR8yfeqbbh8LDHrZNE7lJjEMRUx4mVRLEL9F0ubKvqPRQ9
K74XIcUHc6nBIj4bUyG8+8JDm9wFuv15fMvHt7j8HRGfFlJlH9T8r2y3+dIVh9E6GXeESCumLwrn
F9RZ9KnkDBDpsCO5cbKOfWNDVSpbl+zMCNagrBy6yFEVH/5S5ATYjCunasCUpaoYPCVxPhtid9AS
5VJtJeMQ40xFBhh99Gs4Eb2Tqwg4oPV7bfNG6Wbhar2gtI9/hMta/50Q4GUc0KA1c3ZQcr+lYFEX
YYQVdiV5wRYxOZ58uM7wlQ4yiglEIs78Ot4YBFqxza9YEZNzwi4CW+W3XHhKLZwzj9tvUmhZLq8J
K9q9YLlJT4aWS26khOGJGTxe4kFiVZ1uB2SyTGCd9tFah2L2jf5hAfRZFUtTu5gParItZE+IdsGf
Lk1eZAoHEyfM5FpOOzE68DYGLGatN0HeK8NDmOB5uO+quKUXmRube3GuL5L2q7GI8M0MW9N9aiGt
canJhnklYVOMYb/vKTKlCpoKRQWxrdPkrowRQ45XpjGD6NccrFuCkS3CFjQ7aW0QX4qq/N9ZxPee
uy2lGb5TOnnErlYV+Bfd351lXGM8pABOji3FnBcYl7kAHAFbSYpmwi+Svz41wzcZ/Et0DCtYO8yx
zMGMekbIX0Tf50/RM7sXyUl7UTaapoCXEKTkR5frTyCxhsFudiGHKOzZYRXCFsWPP7Xp+G7ICuDa
ROzNmes7xVFgoaDNZDXXXAacEl77ovlKADfxogeRWwztNbaPdmURxOaU+QeewUZyqpOTIX6/9LPJ
hgz3NhZrJaBUP1+rPNzowm+pA4xWbpC8TwNpJ3AT4u28C2Qk3DxYeXYbaS6Gw9gdBeNTQ51pnNDx
gPs3iJhS+dTr+Dn5L/UyoFQzlzVKeB1wAgndkPVecbN4owRfTy5J71UoiB5DwpSVfTQYrLWky7JA
F7XMLcP5kkeYr/bILrReeLa+uS3YMilb9sETXCpNuEvdo7vUQLJgzXN2SrrHMtAkAkAdfAN51+Hx
/zeFb1npjeAv4/xLu5QHDtI5mrmc2PbwhspEyvbKYuZy1dS9We5CdcuFKOIPJvopQ2F4ABdlZlrG
tVLD9cjByJPFPXKVqr8W5Xrpvk5qzaYXinkdLNDcTICaitrf5QARMYWm1nJ0dGvL8GvDGykxpsG8
umTdHSedvRymxiwhRuvE6kc5JdYqHwkSuvbKNbYe/eDKlYMeN+CKUGKfSbLXpL0B4KbsdSRFdh7G
LEMIS9e3OpY0mfKl59doxhizYIGtPCr8ZtiAwHFjPwy1hsMuMOlWPyDCNutXvdcaN4R0zsrwOofv
QuIoNd2u01nvWnybC1uXj2X33gReprpq58N66CuXGUjqHTHa6iW0YY/1OrJD4NBQcVu0L0C3X+UT
gKR+I2a93OQp0gOIgu9sFbRv1veFvmEX3t+6/559A9ZR6yaQXti9UDSNBHdA3ctA4SXGKLpBFduZ
4Luz8AuVtmqMMWsHl6gT079i28tr4AhG58k8M4yAjkwsPTFePgMkwxjhcuTIGoD7IMvXmEAtCAfZ
CD3PqHqIDpF2BqjRmif1pg+ZGFxheOtA4Vh/DnLw9QqHTzPEBRN4tlGfBbz1iPgw1dgtzDP8SXVu
0U7ykwy+4LWTn5Z6nQFzsREY+rv2eiojC+J/fIo7AayS7gZsZChIu71k2EmxJpYuI8sDC2i7C3L0
A9Ehmx6Z5fP4wCmUi11JLcpxkxKUdwsrZjqz1oH4sPQ/Ik6E2FUAa+EjzX6UFba5FpB0yNsQ5jwQ
5EmNtqQJaNohw16V5rTZIbRLhwvkqGHcmuQHvj5eo8+oAbKVi5si8gbDlvV93r/ny4IAfdewr4e9
Kh8j49ZaZ8VwNNJEfkkBoet2Bcjqwa0YL/jVfieL21Fp9x2T0WJ+EbK5RhuiAorvrITRbauIPtYt
Qee+mv/l6LyWG7eyKPpFqEIOryQiASZR+QWl1Egkcv56L7jGNTX2uNVqEbj3nB1rIuJeqAi2sgDP
e6kdcvCD2htGfL/fd41GYb+gER1NBEstXF11VvV3RfnTdfbLr5TkCYGQgyPYlLZgoXrpHiwYdo84
1XJa1Z/NK+eeqNzE+kU3IiS7GFcfBT/Sp2qhINtJ60OaPwsiWTI+mmadAWo+iLE/pi6S/ZXtkTh5
UAPwPZ0r1uXze4jBGB/UPJjnN+bNpY/4HlgLpZkp47jIrDontgNROkxrkCXH6QFU41DEaSH/LRMP
Iw32I95PW1bYNM75FPScwKJ2jC27I5CutAFPacKpFpP8dyJaJzrG0DPJDerKUB4iq/OhershSrcr
2YHS1iXkfO6DRpLWb1u/Yy1magONUdhtD6p8NevLSMXGSOfOhkmnsae1R7P/NhtQ2m4NlDlF+Bjc
5xBE69I2x0HaLl/zWsnPHV+qOxiGNwvXHGrWMCG0tOy0Qg0pzbWDV50efte4g/GmTafMCjlUB4x8
wks2RkNzYv5g31Pjk1jgno1GYi6zfc48RwmG5LvzcHgITkeV8BTeY5TWHibPCnSlTddgBFtmlgeT
KfT1pyjN116Gy5Xu2eFTJBJUgW9ljUZjIJ7m8V0gSGyFGkahsDTuaP52TQRBg1hXIrpriRSD9C3K
OMIH8uj4tdbOCTdi9YScYZJdq3aQwizj9TF7/I8kv9RUC3a3eeLY5kiximdLPQ/JLUOtlv6iWZ3G
4/x4HycYA7Z12kGR9Ritt2S+rrnbWtX6vXUGPkRDMNbXPGbK42yG3Czl1TbUp2r4mvAKKM4oeKZM
pri/ZqdJ/dSNq1gGsxSWiU/I4cIurXMWsxo6qOSyv2ZePNFihy36b/krlr2eHPYhevQ/y92XhDPM
EKKAatrkQobpTv35rjDXHPTY1y043uql4enPXRf4VonZOYjw9GYVrRYnh9fdfS3xuv+Bjjx1NGQ5
LENC1CKmXMsX5pw+C+Xkw1BtXDHkHp6K9i1l2tAuih5tkoK8QuaMnpJ3TdxiZ/pLYawRrgtpJdgG
7bt+SnFAGEcrido0XLvj2F3rnNfysevhErXsiamQLR4DhsjVl34UeIXjEYQ5/RthAIE9ZCVc7l7e
nBNKPvpvTaMrOtkWTOaye+ytgq0vXr78DtOHVjxLfEgbSiKELCzr/bokBw11EJh/GS1iaD2AzC9J
7M/zuYyp3rDL1m2gVyXqy0Dq7VY/js1hU4HVHmxikR11gpU4mNflbbVetM5JCQ5zSt6dx78+e5GL
m4GAOJ4+yVEop3DTHAK3x1Ei1nTMkuqiEqTT6Tv7bvotYhnEQoKTEV+EWknlXwZD8h6Nc+2E4jiY
4mVFra0cYsExxNNQcEHxaREDzH0xb66FgrJv+LrcQ7LO33K4bagCDXeazxcXOG0O+v0AqVilx6p0
BiQKZIEBFP0vxcTKHfOlmoYRqkHc7g/zSSr+SdBqvRVmKTLELNSsD72CRskKJwXVNmBvrLvsJ/Gr
UVwN6aUSNmlTuX7mfcXBE8MGaCwWBjKMSNZ9pf8tjavZn9PClWe71LcuOrjq+H8Ya4mM5mageXtA
uSn3f/EEj5lFaXYWk4M+fcwUyoi3vPG36r71NyPYj6QSHGkEI4sRUnsGl+kPAAUSU2H8xbSph3XU
EIe6Snj9yTea/sdF/AdFoBOMvxgMw4tMZpmtGjRH+fiGdTKOZHMhebATiZkl+yeTZBYr2O47bhAA
58f0lLMuSfpXgsywyw5w+UPh9S1jbjhUUStBREIEpAagPcAu+uoMXVzBJ00w+9GojwZWzx6lTYkW
THKgzPa1essXrN8HC08WTrXu3PSnHkzpwZ0WWIZXPRyNR5FoI2s/PQECZvMxsSIMCN3koHJ83AN4
kq5zHxSaLM4asxHa4tafJl61hkecBOWaXD8ufwUT+3eFciwmoa7i4okf38yCpfmkt78pvBu7GVjF
OnoZw9wjutP81P7F3SvzrTGgKHoHJErVqK7PVRX2/eEoYHtndHKrLOja6F5GDTF1nV8MZDVjXzHe
67Y9VMu2Eib9c2cB+qCKJM1T6zHDnuO731mUA7yn4g0drCS8mAkGlEhDGt68lf1JHQMx9+5qICoh
9oO7cO6LFz0+GcS+DRFI1ZI8G6a/Kmhzw4USXdnXZwxIz0t3kNbj1PhYLnmiGWAxyDEGWRX0eVST
vaOx5x6b9SBZyCd9M/U1Iij1t0HZ2BJQuJ53J8UKjhOaQCRsaOjRDpl5U2V/zrDQ+kt1aN7G+Knj
D2taoTX49GCYIDwL8cTX0eBM8RMfHULbwyfYvenHot+YCImBTS4Sztl2PamkN8Tg/z8jc0E2RDpK
xNUdF4rTvCJxIanA9oE1eVEQiKKWa9IAySkwTCMF65Y/6MXxqWKBuVNt5yAgBihYp9dJPTVGhBmy
LANDCaTszD9BaA8JJelejpaLx7T4GmMG/uNg7QXoYgRDQbLgr/YZZtoEEHRDgOeJCedQoX7O/Zzd
Wj5wSRQNnjoQO7Kh3K7iWXH7xxVVaTU6xezpZSTmIbaTtDx2nzGwfOext8NMxkuQVfZkuoP43eUU
XUWSESWmm6UukHFL4j4X/uBlkKuz3U/ULAdoZJUkhAc0EETAcGIpDRTDX1b/Lkfp4rYdGKP3aF2R
zDNggxj/pbsu4aReRcDMET3ejBEmVITjvKEPXkyR3Pbz8kvWNKKKqGLcaZXbbz3kTjlfy5IAD4Dq
qwqLw8fXrEqQ24L2ibULFoJmnCF+fXxCvPNqYVuzUo+pLLcY2lgVuYlhT88NXcbmddI/rdyj33Ea
ThTaENBMTmMvlseypF+Xd1ocImio4b5Rtsv9UK7uOnjIr6CWloPZ2/X6JLShQg6xPhyl0pfmSEW7
O+Bn2eG2oxfUMQYP0VeynrlHkvpXYcNpppcx/dLla9y8UvY4a5wThzEJGZUy3ZWGd7RrTX2SNRft
dZqE/HTAedKMZz6q6bci4ukBLnuelpeM656UaQU1qpvdHbQhMZ4vvh1h50KQQpPm+rHT3vLaz6YP
k1DumI6C0hczVrRQaiOROLnls5hvQuOyGrBfaMQcpGwBV2ujPM9Y+BTOf8x2RK82dpWxKftC7avp
ra7ep/aLZI+aXbh33Vi9mnMABQAxw1MMZCqtoVZE7mrCHzg1Mg3RKwakesNzCb4xlsRnyhfaN5FQ
aqhY05mGiExOvpJ2Gv16ei7yGJvBwrZAleZYmseM1MrV4XjJV5eVik1KX/aPf7JSvCjF2dICd5af
Cs5mMlMyTxi3Bfr+O7za7U/Bx0/HCunMRjQMJ0U92cRExwq3Zs6J2QB5PAqZV2aSXtQRF1dloAla
Sunf3QwQldCg0+THyQKbcZHqWOoe5TyQFVJFExssAO0CoulUi62Q0J/YlXXqm2NfcVXYsXicqEhc
b8x+CFlGJCtJ2CYnYoUEnizdBRzVklM5+Hz9JQ2Qww+As5M7KS5SCb13G8XjYUKbw3pR3H21j6b4
NtSn1vJ68HVkpK9YuTLFxdiRWdGinXKLEeNJHhHyepQWYLBGtjlNIVLnQo5qLYTW9ccFM8RplVFS
ZJc5fxZz2kr+YZ405e03rml85fsWsOX+3PXfRXmeVpSvoLWB0hzbGfLHQxykmJytHi/aSITlFywx
FoIyte0ZUzXhOPTqUvNYezn+hRcF9U4qDId82t9zVqtDowSmyrtPkQAYFAJ/TURTigRCeZjMpFMV
SeYP5grIfgXYYF5RJUTiAmH1Prcc8IDqlmshwxRAUGxsWyWdALn2rxoiFY2C9icRXmjMIUkvDaU/
ELyUSmyh9ng0yevfD+pRVM4Fb24bGsPxsdr3eS8ah/LOIs47QeF09QvybHR7dQEo8JCl3O/P+N+Y
3Ng+oTgsAwkI3O9BX30+cy7fWokAUJD0Wd01Rj/PskfEMtZdJuzcRrxLvDn1CRWwMHYn0zUyDyJb
VLEvRTxuIHOq6lYtn+ZB6OyCtwJ9BSAgNQUJ/8KB+RFwSOGPB/ewYwdCk7dNGKg4LB3Rriuqm5xl
EwvTCrIdcmqwJn6dcCeuhgMPos8/g+n2xrdqxlGpsinS4mWw2Ck8XXlzVTvr4z40TD+od0VKtx1A
mC4L1sE3Ju+areQ/ceECvPVM1x7QvoS2lbs4QvGV49DBMbiJiJz4hNxo+jeWFprFREaOByq1knD9
0L/WGc7uyggFApkL7gjvJBxU+max+pABu7z3OSfhYdUvd5ArKiHWpglqerHYlJkMHcl08VPoZBsA
yG6A4K79RbxWfCUPWCnWB75X8lODFhBGEX4G6g1IMkU/+guONuMqrnFE6weRRY7g9U0+qHXHZfjW
paNaI0dEhV9Vzkym62q3+Z4AYzlBrjIE+HYwrOHqJNLIRRCI5HNOnu535ASgIj7jkyof+5mC8sS9
zxcsLQK62ft1kN5Rl87fmHtIfMW9SBfCnV05sXyp/RnoDQIZWHys6XpJ88V5zs+bmysDzCaIwQPK
QzUJyecY8iufBzoJ6z2hOxzYUzoq4kWIUalds7tPqlW2Uh8Mmsv+iSwS63uPsJdKzSiT/AdaT0R+
6Ot/9LutNeR02A/LNks7lVEbHhVO2GJjtWG5cNDq/9D9CJSS03BZOyt+KimkV0Y/lFJoPU8EYysk
Z/P2qyuBX5Qm+vUjMmRYBuJ8Q7jHFgGB4OczpDYDyakmZV6RAX2OSnVmx5LIvSE0mNH1l12XJqQd
SFm14BeJVpFCKYdweLNxSBAnEV//Jsi0fSEGfkEuAZuithexd0VsC/BLwFZkdSTucHfYCYsCT2BK
vI6fN1hfPeV+7Jeoop6PQPsuRJFHCSdgAza+LmBMgJUyUVXhZJO9UYm4Yvh5y1/dlZdeq/wR2r6A
JIXHo4acPuIdI18ierAPeenmyoWp1Mz+av1sKm7bBwzBOOSq1y7FOwiRsp9meEzOQghNMkgoHQiq
9Sz2JIu+LiVKgBMwaEpDYY94PcgeTvtOWqlVMzyo/+JFIVoMYSpoiPlsUglsRixWyLQBAnn/lcRB
HUaYIb8ERwNYl9YGGbnV8N12szpYIqhC2xAuprAdRBb+Lli2UXWQghXmfgbAzmn6izTU89LFWm4m
bau4M2RbJz34/U5dJEEHZQ54s0G7ihYN2tW6vzwWm/MZFIfgQtbyFvVvgZOS2K1gwtpPfLu0N97M
P+5LHW0FHkHCo1nfdPzEe4USbjpFah54SnoPeR4O+qFn7yd5YiAUE/E+sUnqU1bdL1AAhCnYKFKL
9YwBBEWHuW/Zl9J907kN7DAPNMsLZD8xKXgR9ooOzSbtoQ4viFKJzCtWX3+ENRZLUl/udlcc2DXb
JJyeqjnI10hHWUDohuwqRPAigxdwclNqAKkVsAuszLjc3WjgHvB+XiMHKhuewbh8htgc22emvVw4
y/QfWVbQrq5Yn6yFblXH4HQzfF3yIGygKkTTRtUK267r9p3AkBMDfILVD+296OTcy7ObZffrlEhu
v9k24x1jN8JbsXPTD25PU6Qg1x+TEyCzY2L30LmTGC0CBCEljE0ZiKnbb+ZCdDxnol9RhHoGIAdK
M8XlL86lKjuOj0+778GT3RTIHRkbRnHeZShHwZ6Z93J3rYIC4AmrMRO/sbhcS4LhIQeIATLx4qBl
el8bvneypdFee3u5uylyaBTIWWlgbKHuEWjLsW7XTIAxiWKBVrh8ZjwbxBhXXLk0KRwz4BWiFxEE
tuT4hCspcp3DrYnmKO34pUT92MAGDODlwpPtmuzTAK5iUIl+KlL56iJYxCRflnuJTpraRhJY3e5L
fhIdoHpEjCZtiKQDZHeMegdjdDMiVTKHCZJ1yNM5UMmxRjJB0TkNUYVf9odEgCLdfntalzz2vSx5
15vXVo0eNMn1rslNB0dg4G72wf/NF31Wf/q2Ce7ZZzpThxeRGAD1PhH1QNojhq/FtdaLRh2lHhKt
ikaDdl9ojTvSOZhUbpCHBswDBs1Ag2BGpw4aqTiOMosQlueBdxu0sDi2ysmeJIxTwpLjwhAIrMbM
iROJ6ClRuyCQBHXiR9ZNNirhQnI2qJIocg2HNxHxRZxwuYJ7WTlQZ2P9dtX0t4V2Df3yPB3kr3zg
/gKl8HTiwBE2UJomuHPGn3a/EIArIgXeIUzljlcfXkOPhsjSZdMqo6uBVEeLQOIyuJzIwESKkx4s
ilc/sBA/Nf03OzAj47JB3j+8UkDZqJmmO55PBPqUU5xMcjPHP76kiu61fs5VTvd9wjk/98mdHi2E
36LoDFkfTumyl1YWNnUuSpdEy5nAsfsP4/gDsR5iTD4DCbuH4pc3IKj8AZrtcbvxPqSPTYbrJjhm
CJKbo1XwydN8IhDzC+YXYA4UiUiUwXRQMs+BC73Ex4PRaPwBZpJZ4ocdZJr+BymTagE0WnuzQjyj
6mt12h5Kqt+xdG3mVmpUd+MbQTH+w2ehdJMv5TbDMjJx0MWFN3l0C/3IdCZn7kK6DjMhCJZALwRT
3Z7FcibGDFfAais4h7t9488XS0Shu0OkDbvXuiRahmKi05nUJd6CTZYNnXPWlsWD+AhjJJ1GMPBk
4wzD3IOJhlTxI8ELYfUt+NqNv0Wdi79j5XvGkbcJ+/rf/AMegp8R7x9OJqhSpQ02+9VN+oDJnl8S
aXcjnRoskb/o65BwtRJxgegW8DdWkddXClpAvS9sXBeQ1WvY7YfPiV14196Y07Kwfx5e8br9NH7O
rMFJu7XVseurI6ZTHPOF25zKCwDGnSAIuLIovmqJMzn6Aa2HK5xiiflkV3iZp3ySj4S+tv4mcwnJ
m8G4saP7M8Jh4JY/y5NCesbP5g9DnfyxSi5jDEgu+Rrcs0X/VHBrsF+YXnx8vKoYHzBTIRLzaYiT
nbh2QUeOpT+AuHwsH+l5ejH5TUKip6iVuMrHkgymfeVYZ+PHuiH4yf6lnnHJXMiO+P8WPpr6ZNNl
KNmtFKfvqlcb/BxVBFgquzDbEi0P72SXHLs/1CLs7LPqIzis3cLvvsBAhsN6KRDrk1j1YS52Z+AG
2EvBMFIJJz0CTOJ+hh+9eeK5U1979CN+cc3P5MDnrH1UR+On39Vv9DfHARMPaQkPNC1zsHyhaLL5
CN/UC7pRy8kcK0QEhMBzcFrbKl2wAxLn0Vbh7Ec24cj/AMXH4VDazZH8ITSwRni/FK9A3vGR2h28
DjsGk1Y7Kn79C8ObkDBU78aL/OLyBjiMDn5xjC8ct27tJo56IQn4khFZvJv+0h/xBaMAk8T38IeD
CRflFjKJd/CKzcbNfNmh7NDBujV9VPkOSDJqw8qT/M6bjsAv3/mZIreAouRj9TLwT5qj8kSIphuf
qem5ZEHmAWN5442H+1f7aZYdpPrztfmOxb3GK/l/pZR2mc/L0+ObdHdMb2j5QQ3eTQeVHMvHX/x2
93vKkpSP9IW3iZ8Mv7Dy8SFq7/1FpRqVb1Y8ZiEoSWTXASo+ewjlNyEQIutZPw3hxH+K2+LHJ6Z+
FqM1I//lho/uzIfm10HyVJwkl2a2Q3Yl1c9V7OGUhCuGQKQWT/lHc2qDo3DmXYyvCBMu8//GpObU
nLoTb8nALxZuEPOo7OLP+CV+eRV1C0/PNibHxbXw+YTIeWn+cFjwAK6MvNzimoPmIWZtJjvF5dXQ
tyyzZ7CTWd7nnZdOZKWROweeFOAkw75vkj0r7aev5It1tlq2HxNBt4y5tKBVPC+Syw5qNt4osHNy
4TwyrjWiKTQL4udgciXiYIhflSTiwMofZxRPnwvyDfzkpC9UeHndEa6lJtcTCxKcJA58UgSA+5jm
+WcJxMXkYJcS3hBrITfUQtRTj2t5Q6uCslu9mMBJPEoVqYYLvT6vAEj4iubOmdsAE8ecO1QZGh/J
G74KWNZJOvTpE7SwQTsAVzQVHXKEUBWjYcQdVxIaVO3c9R1HJ5KNV9Z9dtfVOqTkEhk77ZmUG9z1
pvxqLQjky2QlmsLYXDMPJZoYMnUQeyNtUXRRCVp8j4o6uUX7oENPwMw51zgglPytk/bkLmMLKMjY
oD72idRF3wqLENWRUwYDwo9d/A97LIJbJEZH5LE+zkCf7BIfi3u4nORX8fX+Wz1NX9ylx+X6eINZ
oHVt2u763f1Pw7ydbGafrU8NCg9sldQMl4ZdrTr20f1ZPPTvU/+UhB0BX0/pcxrpT+WxQG/XCRXJ
AwB5ZvZcTcrDl6Xp1g/Du1JUupNm0JNZI9zqhEqvjMP2o78Rh8b51j4XIQIpjrTZhkDnHBMV30Sl
iVx1RUoc9ox4gfKz/lqGk3p1NJ02mcBWiR4/w4JzehFrgxauebI5nvsfxmSgiu5A/cQZoxGRFsb3
48Dx8CrEZzRmuYX7YddjanPMD3ypHlq5p/ldonYc21kGZLy3zv17/LksDm6QLf0Ejd3KBhvcn+uo
xOuPwXaxh28kOZ/LvzkagNR3OEbqM9793SpRjUovrg06jWYsfYH/5UqlLi+pDwIK/D8i9N4av39P
o0aTCYQxyZQZP2jcgkqXd7yXX+FmJ96zXnVf8bE7YIfApOlXNzUiFStYmtjGGXmS/8ZAcqky+p7e
yqP4hrz7J1FNfNw8Rg99vWUgIiQhUis94d5Y1hl4JuNDjmfiNSSJzF9RPVgt9Qfp/WesU4JwdHyH
lV4kp7hpoNS6gjrQF/MhHGu9k9wkE99AqQrppW8+G/OjqyiH5ATY5xJlzQ6S1IkXhrWL34NwFeTe
Hh8oUE+p7efWyahP/SmtHZ6hfAGMJSXloG2YxilvsGUjx0YfR77owUhfiEeHaFMy5PzngXOWtHdc
QKYNuV2gQkwpdttDu/C8iuGE1UfbqohJWDYdALSRGkiiDMsIeJGMXUkMa+YIlaC5EL3GDFV2hxNb
Hml94nXuhfcGkLOqSsvPpZA8JgJVLa4SqbO+WuweGH0VxbZqGbUG60OVKripUK/G0nSoNe2NKWiq
LnijRh4OY8+4pS7ckPtxPjTDBX8cTYo9/uJfcUtF219VmeintC2/FwRnTHLLqk8nxjZSJbD8XPBg
IiIiBZyqp6vx+IT9aJebqDwn6nM5ejN/7BWXmOhXG4TIfO08qI11gHQwaek4xPIo0UOpxiyrPfGD
xtSyYQn1a1YQUnlDd1InnoA9iJ3Imm/zegIWiqtLtx5ZsjSCU7T9mPOT8iqOTcqPSLvmAd8ufjAA
mO469gvmyMebNR3G0qWQAoX8WJz6yRF1VqZdd17JxKn2neUuaDbWJ56S2mYJHOkW5fjizP/BTxMr
Ua27WCp0NSoekZAG+LvHzEdZCGKkGJEKnjQcoT4F/KGgAlrpdrgsG+4NJyZhc+uQdeK99du8VW8p
TWWqncQ2OQjQtHoHy3lONBbDMQDsG3gsBI4Lzg3ZF2VfJpBuUJljz6xAOtkG2pFIMMxxhzvN1kTW
bzoPm9bKiyq/JNazaH2YTE7LochQiOzI4d2BmKbjh6K8KflpwJNaVhErKhQu47sl+CvmNO20DKE1
H2Mxkujt2ph6MrPcTvVfhnNCi82EY/6KaJMEqQVUj8RZPQJvJdZRhQPUsIGAQxD9gquNYzl4aBfI
rH9DFzTdsVQP4z24K+jEPQrkmufOxIN4tpSPvLkIejiX3kym3cMpSREsjgUeOdrRSRGE+PshFSDH
rPeWYcnjEQR1Nm78ZIucRLRoHa9cWulvq9wgfImLlF+0/JKZ12aEdvC14nsen40MUPIy9CeTETj5
pWjDGJ6pjoEdZ88uVJ/A67EIRfh9OvyYXFmIFjqgo0Y+CQ9oSV/hID4lv2g/t2XZVhPbBA8kH8ua
z4oQZfVzV54LEki6J/ptti5vsOeErK//vZ35BR6RxxM36Q7Te10fYgIFeY/dZCZBLCQxq6/CWbg0
hMZQMhiAp67oFyDoyBoC9aM8HmPrW38EzjWO6vmB48786xLsua9ydRQIC0Lf9vAIxTVK4g+8gpoV
KdJEMGh7ot6G5KlDVvrdggjP7bSQVV+TSafomFzozImSU0eDSbGdWNj9OcZY0pjpqn3jNvWZj4f6
vtEIUcz2Jo3yob666uq2J3PcmtEWrgCXXDi7PaZ/0kUsjnl2GsrXIQvM/kUnAo3HtTrw46Z2x5yj
WL/eX+6jg4bHPDU4l7bONpJ2t+4/uhYebgy85MxH4YO3Zhpf+/KLzaEl6Yzoqa17ddcf4c5P5Co0
GNfnkNb2f0W9o9yo1sm5QbRK5RIPTVGf6y/TDMgPMt+n4HEjYOa0cBJzYr3rx8ohN3DHcrcjsOFE
oVyq/58qDdD4u9zml45NtbINih/2tTdzuhKinLgj4xuLK++u4uBkMwB1SWubHKMgz9ip0coUSEF3
W73TiuxqKY6PTq9cldKZbqEdi1APzMb77nlBRYSIBGiVO76cdo2v2TOfLGcvg+ETwrmDwubK4Ivm
lwRe0tfliyikgITWlNvrpPzej3ojCI5UEa2piKee05huvc4BFLjjWFCe5vZ9ra8DGlWBbZJNnT5D
so5Qhqx+CYag/WTyFddPw8a1A/oDGGrZZZEI49Gjw5po6j10JWIeJkfApy0XId2P7y09SfJejhkL
eS1BoaZNls6oCzx8Rxyqug8VsxL6G4f0rUd2fDQny/KQboM+MncLtP7ykpPs6ZE/qlZElx1UImIA
yVsPPx7k68NHFLH8I3gQYQOSBUO6SAuOpc26Z35tsQPnlb0MeaJL8p7KBH/gYg1ljYh1tyKxKN6c
A0AONmNfDrSHyo2JkYxuX9pCYzUG4UdC7sEhvioyLlAmmvZnGW2AbcEHe4hVF8IKOS3/zZ+D6ZmZ
vfvSH7Z6gGE8GbfxnT86lFdJVCatumicUdlGxq/ygWyM6Ngdfd2Tupde0mtxy49KQPks6myOd/Yo
Fl0csTvM6OV0FWsERWdO986gO+fEst3OXkraAykuRMxcJsmBs1BRkMZhgxTbsqWL8r/HnfWrBp9E
Zb5L3jP6wtRQN3cxgiJ2I5CXT/RHU7C+yN/FTeYt8pozDZkCJxwVqlszqPrNLXicT9Xl/iT84zFr
goJ1Hscej0Xv88LzFVYEabNrVeiS9pQPW7JLJbNRgUYRD2nPyW15K0pk9vuBC+mNgZwLxC+gt56q
N40EaYDZ6sCfduPxiLYbIRM3670xoaj7U6joZjvlm6u2a9yXkWQSZRjvAWTV/8d7RJrclEIe8psI
H+3koDovDyT9sxT1u1v+yVogBKQ2q9/931ZJ/ImJ0cHReOOSV17H6/zFZL/QFvqPItAn4k8l0+Z1
rrALkzQEBsDvBa6EgsTt+lBIiAkiVtUpcTOT+VjY0+jyrZeffP1r/0dTEYcQf8rsLSadiNYFVK9N
kK0+6+dkwKlHC0w1k0eOpRoshf+q38sf7SZeyx9mTKC3bb39h2UQ0JtJpTtoQep1MH3bV06nIB22
1IL8hR/VhAeBkD3LFn55wRACSRTb7lHKcpAwwKIzZ39nDdoeLrIiiDtAKxXbhkE+I2gxn46vN8T5
OjnjDP+EJeb3EabRdC1epZ8cu/qVBxsNu6YhenASgzSSnbWrn0HMdOKeSfhh/kIGCAWy44EnBjSv
ESH+Ml0yt/INQUCzLMN+24QvU7RMH/NWqTwe8e8QKvTdmC6DFdMaaBVEAceviMuLo/W3AcLjrjGJ
ymWoIXbw2cQjz3LqZW8aiXCIRc9yDUh/wmKtDI7Ec0WrIt8MyqYf8bNNnng1+TGax+RVPq0XvoqD
HctZgvvp/pQ+9QCFi1vbdEUi4abEiMIBYrPIfNwXrU3YGeaS+1N5KP8s1AA77UVNbSNlhz9xe9ba
lpmZciOi+SSviW3lByhTR/u20W7OwrVHNGXrtSZ9lrv4e3uOSNhkDkU/gv81RZ52UPqzlJ/m2RMu
0y0PyTcieK16HwQXo7vxjz7VlrTOP15FHrRK2M9HzozHEmKS4GZImwvuf0umHdbPSAChR5Inhud2
mMI5/WNc73zodyVDdupMhluA7QmYJo4cgWr9I2+RcjvseYAAyk/aXle3TjC2CBeI700TTfAwNmVu
4sYrVagWXD7XIQ6BBOLehb+S6aaj4cz0GgNEGe81YUsuwi0LtrEkVXRPczEye+tfWnmsfcTr7My3
CmYRCUJ/9+5VaVP3QwMc6/JKZ0uLMRNJUKCRf4DchJv3TpwWacWhACJD31fxSx0SRcc0gfAIq8Ag
D3+R/dF4zUhp550irmtwCyV4DH9Sx+AMXOpRvzJCoMf8Xp7EwyPazQcL/k8K4sfFpu7ApPUyaKbX
tmA82Oumm6B+VYOejmqOMcJcR4c3/E6jFKknHyANOsqsDGMuYpgorg78P3zthHtLZrtwZAKQp6BV
37r0Q4/3/5B3qlhQLJfxMzafq/XJjMOF4PzcU1EqDW6lHxL9sHR03YVGHjaPo6ofiyoAZ+Bjn2V+
pkHV7+PRvSdBPOD+21Hq3RDw9koEMnpKIT9QemWUNnkIBLkTa0toKkIpqBKwBVEiZIZ1gGgIu8Ip
RD9lw5tKi0HEmMogahW78rX6WF/W/38YsC5ksy2kqgjbFTUTucBtnRJUAXaN1AVOf+tmLwTGPeTL
kSxGueVszygx4siHyGkcCR3Zr8bJ+KNtj2WjqA7G4KPdbpjLH0+WcorrdmeXPPL3Y81S258nagSK
MDYxUfoG4SuIuGsnURCbuex/qEtYnwlhQD48A0RdsSy1DW5DMAAbgbuMro5BhBQU3bYABvodkzyQ
0C9GPMiBznCzOMSjytOSrUhg/buXLocU5et86KmwZtUjmWLrpLRVQs8KJ1b8fvQtAflPkI9HzL9S
9mNy5cQPuGSsxw4fH/CAWdlp5WLJbVSPh4QLhi8EVTONEJY7zoep92i9hY+qEseEfWD1JHSCTJjK
B+uGcFpbfF8BVAbnJ/EsTJaDTNYOAqM3XbBJ95NW7756seUa1ZOM4okXhDANAeTJni1nICS4OLHZ
oflC76US1k4WvBDynPOzF2dkFCTPXKmQlNGe5mGNv6BCfo4U7twKHr2GFRYByWbwG7MXIXmSWjYS
vjIrLqkrrPH4NQI0O5WKa+KgsIgOJ4MtEWU48Z1MVqT9Pzzwcyh2XsBt/iAO+/91jPlHhxYiLkFm
TfHgbu8c9PzEci8bXV729sgoIi2Hrj6wWbP03lHCFCE/fx1YL03x0l81Msr140M/18uVdGpqzztz
N9UgB1FPlmPldxo7UpSZz/eR1O4oYbLZZgon4xVjVV7LqM4ulely4zY4sEi4E3jmq6O8+CBmYwrZ
c+jJsyhfHvRuZGGOkCM5rPRA9HbHEWI+F9ZzLvOoXqvhP8bOa8d1Lb26r3Kwr802uZgNn74o5Viq
klTphqhILsbFHJ7+H9pu//CxDdtAA+52ha2SyMUvzDkm/flzqXHC73TggAEAlmY3ulvNOWkjMQkz
on9EsU3SQ4XxkiWBC3/2lNF6SvheN6Q0QN05b6J/4jEe2fM4PebjxYTe2MU/paZ/BdwCTYg6pmUc
N+hcDbwR3JeMz/yHHk7EiAFOLPv8RTgHKwT+5+3t4UEHiRDxMF/o+nxCpPiZ4IFfTJLppxe3D6JA
uulZRNI6i5i7JF2jaWJVbzHvZyIJat9YO79nUsgI+n6ej0vstugOLOQb48IPF2O+YyMaGFst3jN+
oUwal2OxwwSUtlsTyxBlcL2ImeU46wpsfk0MBCIp7A6Ewa+4uhAn8fazfRa4lN11zGQ+4x0Assek
eg8lZ4oWEXHm6Dboe7w5boOk+MEC0uY7P0F8MkMswdQ9agF7i7Ovk+a3ILNTkwsBAQg/KJyfcFH8
mJj/AAyxPbVuP6vf7IFUPQu2bm6+/CoIkaFRy9nU1LvcPjkWupSZi50/5ajamB75CMx3Krri41Ac
QjI/KrnzmHobxYFor+aVz9hKDy7ck0UBKjBeqHBNYcUUmg9KxYxhVqw3AbNSuszNV3fDAiY6lM9s
QNfNlcMhY5276K46DeYwMDO5owZn/YBypB+AQk/4yApUnEONka9RVrOapvDNrMJtvmJYSB4i/yBi
faqm4Nivs/tzhraLtSVnyzSjQmdaWl7E0lt2R2s3XAfkRJxx1yik9ww3LXsyAltoSBiPiei1lsv6
g8eVT0bKuNfmSCn8S5gdUsyawD7mnXPKEAKxQXwD40EP8dy8Wci078i9bReMwMDpfjYsFJjVvw1g
g7a8Ct+5gz+1pPWApKzWAnwcdxWEjiU+Qzileof+cmnRjvALLBIhGOLeYSxf8Tjz4NjezC88c4pm
e1sdaKeRiwPBGtoTb5ob6bbEDlvNXUz0Os44eBKnqVn2FVvaO/5KOoK4/N1LkBzD25YeqRqUxIg4
97/TfF5BuUrWZrVsmIn0SBmvQbvw+WB448iXare3RNUEfF6uUb1RXxYjztrKOk6onwPEF/63QybX
XTaW22mydnZX7MAW7OtQ+wziBn1HvbANdxkU3RcCXLWxHPkmY//pS5ocC/fCIhTy2nZPfnugCsCe
T8YSe1sPLgho6oIFt7yfiDjAaNMZuxLAgXuTpdHlZRJ3FQUdifOEZ2wFkTbQaYo1zzJhI4N8n+Kv
ckICtnLpxOxzZYWzYbjkCSXr0eI4SWbVcaSG11dCHN2KRPQTOU9EKvGa4ZJTVxqkkxAnN7Hz4EBe
OiAN+ISyq49Uv0TIvw9d+ivo4Yy7qAmiu9ugBgGeNffbDWpE3XgHSdIF0B+bk9ZuTCYX2d1Ij2tu
+IMxLhjdJmevEVGeMuUgKwq56gp0OxJUdgzJrNCYrCyls0lsBk8HG9QXOgKNO/rWRlD43USgGElv
1IGN5S2JYe7XrbvVx6+gWJchNv2H1N8L6D31qmKPKted3HI0RsCeqi0r154p830PtQXXHG/XcEuQ
YJBD6gqOQlhIaxGRHNJsm+Koq4vHGD9/Gv2tUe1wNBThGvtpCbJ4P31X5rJlEyq0uSsPsr/Njqvh
MuliD4SEdFqw9JQF1DoLJY+1vPTl2eueJEh2FFJpsWf2JbJNY516AKias0evocnP0iI+isnp3oRj
ix9Lf6zTS5p/SKRyjFI3lNaKBToqGv+hbJ4biB79qSNBYdqqamazvgyOSXDVGbJijsDj/1lUi759
9oR8TLz+YFTN86CBQqxCRtQ0jxFe8pg3/yvVVTRn+AbrhNAIc52Rc6MZO1xcHGsaYNdZy3pomGcB
DDt7QaL5sKrPPHWJ/pv8xyh7H2BiYA2neWsIwuPlEldDvsq01y2crpusXOvTEzuebjhEwJ/Q82Q7
65Zex5CWTZ57l5zlC1WSiBaOveAkSWqEHzfyPVADRi73cWzT2cGNnnIbctY5TLInh+isVD+raehh
zGevmkQKW1re2vQhyNgpDnhawTp/DrOIqjGoOBBMjeowQjtWVEQPWLQ0moVCpGLxyLWUvShvjwsu
VowcOU2H5Vi+6M7IJn2dPtF7faLyHNuTH26HVXWUX4WG0GXR0U2BLNy5KGhsKmvEFxUxKNsKRKWe
WHcx4rlBfbXDuYQoiRaWVLR04SNBwJMKo70OFzeLFGkJ7i7K1rpNesqrj/D9lmjnTuO8ASXDuhwF
HQ9YY4knBIkvSuGcmCdKAG2NKIu0GXGJk2fshBT4sLmd7N5GGspmaz0N19J60pXGTb92ISB1jzkC
h0Td8K1bjXEzUjPUSc2TDZEll/MJBjh3eeg8yuC+KC8kdbvGtkj2qTx4sDQIh6+KFalfPts+Hv2o
eTFia7xS5srayh0WaiJRbiMuQq5k8Khlm5IHeP9p1bfEd1zXdK7d1+A+SOpTm5Sg6bGy30r612F7
wyyEd84+2Ti3t0BBmxlhm4D6o+lObxEU6nGIDwnrsn29HzJkSutE/DDHseGyBlDpdwP2Am5Altjp
3h7vRsC5vDC5glPOVZW3CAPJ7iNXsVoo5zj2pwYsTrqzEVwt0h/PXITIVWn4E+0NRqB8jhmQgoLO
oM+zK6UIiRdlSTAT3UErT1FzJMvDr3a2eW8VSI7M8dI1+tkwe2dVSu6x0SBYRU5PTsuWsNn6XnZf
ghmmeATLzQyB6Dc0y2jSqnUOZvQ1Pjww/GHsdAPlJUemNNOZbZUUM9dh07mofXD1SNbw8K2z7F55
z82NybNqq23qQ7pb6HJu+ICziIVkWES/sOXROqawIu7Y3NTAMhykm3fmg73tN+N5RE2WrsJg2bzV
X+EXyOMe2l3EQGOPkzFoGdqyVWAy85bCsvDWPvbdYqWBspr1tC5bTsL5LFyar8OJoZdiWi1ZAB3K
+NJ1HJTvTbhlpSopX/ONPLNdI8aNZQsNJ1bjfC/NNQ9Co3uQXEgtHd/dgFIQvbEPX3uWK7LGjhxE
SLKocBk6SmbszJYUZdjcLA4YsnLUf59MUzmB3Fs0D8O2Jd2SA8vhq6wWIQYf5JPguzD8EnBtHuNh
y9YUBzzT9ww7JfiN5uwD5HJWgqfBhMruwcFD4xgr2UxPo0WCQg++RBBknGDVD20Fp8RHf9U3sOeE
R3/nTOndKHq2VSmQc6/Kr0ZJOW/oDQg2RPfMMRnmHoZpwQqJwU3x6k8zDwPEMI/HtV3uC0U7TRQN
9oud7q+ces37Pp4b9II+EUqrMd2/h+W9jatq3JW4+FKErgsyXCSDcHXy81XPjhQpEs88pG08BSMM
fcxGXs3kJW2OvTg3DpXOLYOhtebcZdwZDqN7Rc9zaGAHcU3bZIwj7sVd8jB91N6ChJ3skAwPnDF4
u0m9gVpZs2OcbjcCGjXD2kkPQABjrm0iKMtnprqFLTb472B9AOFE5ZhsPTQdHqYqxsg4vmccNdsB
YYy7totTKPYeod06emN23jN+jIiFPD+RJZmbpA1sp/pkRpes3iZEUwH5uR+yFdmOGisbhzNtZYiN
otKeDoEHkmzb4e6wUfQvCnELguF8tq8aMi/e5xw6Jx3lbRWnmWsTBanL6BOEruvFiAgtTDQmlm1j
lhmnclpG5ZFdJ8whCJ7xRiYs9s9Ftmy/XKR8OPU6yum5gdw2ODSg+IKjeUsa3wTDzosAZmAEmXHq
ujSh8T6oqRwPerAl8NHWtwXUC7hQ3aHkaZJjRDiSIkSwGkgk5W4nG4M8n9zcJ26gfSX4VP+MwEzV
oP+3ymVwyKBgKVgWZcscDz2LIS4edCEIT4x1pXYKVuy0ZBuXnXwkx0zy67XJk4zrmWvEMJdFYr86
DY1HJ6Fjd8ENSOv529DAoz0EnlzUEb9yuEYla9g77OE908uRoPW1Pa66NwMgJZHn6YKYxQX+cfbD
LCp4ulPgQaykJgL4qI2rhgBHtDjIPEAWSdShM6atJAYBd699SJtQkzjyxJiCFW+5kbOTl9rGqgxZ
jMQdFsNOq495qCOzcqEMTTd2qGWEn34JhTYKcK7ZdEiOwD1d8ZbGqi9mbRXwuQN6nGr9xy3GZZz6
CAU758dMtHxbDRZKMdwqBUnYy0odG6GegWTii6htjIQUPLIZa9i29bfqu4kNGrzrpBu1pRQNYKZ6
VwlGoQEzH/a+W8cmKOOpQJzrcEwhP2+wFyBt5i8WBl4T7rzC2ZvQFtibce05E15tpS984vlGlBDK
4voC0V+UTI+0SW8OPYbLqcZd0GRaQvNt7KNs6k9y9DDJNTu/I0I51b89IpcAgkn5SNUUE98s7KfE
PGXFW9VcWTd5mN0uBVkIdnTIq89WPFk9+8byUAYHd1wQ/0HWJ4GlMEhs55KYZ82HlM0oW9+5BLLU
c4NRJYd586jREQn1qjuPfX8usD1S/fXtpvcflXriPhEOV+cq2VvhozAY+N2MEy0mHZzq8UcsoQ9z
i43als/ech6dnAVZ8G4V7Ck3kXmxQMvVJkPNde9dfXs3TBvCqJocgOkT0bqiBTKxsxhSDK4mdyxI
aEIiGoyyf4nVyiNO5UfFBKDPAqo637iY9b7DgZV/8dyO0CSFGJwDf8EImhnGrAptFHViy+mJ1ul7
IMRKeuFHo3yfX9DjEwisd0uxHQkymPIeIEd6zJ6xfVbB9WtpXsNM1Az/Pmh7ycICWSPCr16DvDia
N+Mo/agklsJJ+PE4itHyUSolPsJpoYMiIYRB05THnpgGVEQ7d3orMjj7CBJJNWbw4bxB0xyrtXAp
pJPJt+djfx4IXCAo2ZeKgYrzYYecQypFlRL5hEAKnP4ftX+laJmOnX5RaCj04EdS5xv9l4gXUbYx
o+c+Pun+k0Gqa01qWXTiM07rR80/2RVGkaOqzhzwRIoV0baG5YPEsS3bG3ydNtcpaT22nssztdtV
KPdCFnbeq0b1A4FH9Mu49GgcbOLCfCL6pEDEsesAwDRc9lSA336u8e/qYIK0m3uCDakLnOWoF1dm
1s1ITfoQo2fpHyoBHFonstGBysW+STWnDN/Q8FbByuD473BjQDB66fH88hbKEFhS/1DHq8Q8yugz
Ck4ezxaj+Co1/BxHzVzyeJbRl7SPJpLavuDbL231RmKu0j/ELfbFZB2ugddECOF4Hx0l/Ijbepkj
Nc71S8mWKmtemWOU6mKXS9HzEU4NTL1FYp9y86pz58roBzdV4WXVHUt6WeTPkdG068pjIRhFLMI1
2CvB+BzY2iGsB/ir9f3r9NOUTypGTcSBqnA92OK1dKl1IB5pn5gN2HEGREZUO825jC7D/jnoNgeQ
Y6RfM8M5DVXC8XqoX/vx2KnjpL7pi0xuAwAJDGfYdUfZqu1XjeJJuIzjS99dyqnDMPGT5uSUxLu8
2gnUgX797mfHHNiAdeipC6qMFHj3LmAhiatakRDNeRofGntryIs4JfmjMpt1y++9Rch30wdISt9p
72zj3WnvTdA1LhqHl0i8+2Kd9Nu83rfw/KodcIUIsRRri9bYefx8Wg6kkDRsZID2pdOdcl8z9ERA
OS2w9D07i2uQyCuhjIMmzw4Rs/YlSx4H42Bk51owfX6XwTVBYdaELznrPqhgzSXic0CdMr3lxxA9
YLwmQ3s6JheF77jnH7T2CJBueO0MD0+1MbZGe+V24H0T8JUB54zhOwgpt32szO0gzwg7lCKLdZYf
2b453rUDuoTgOFPUD4xSlzeek/+YJR+UXGh2KV4aDs84OafFZxLICGhwunXznlA0DdCwyZ3Mtpet
M9cjaEfPOEX5eTIOWbijl87gwJmsR9LbVI4V0BiIWcP9GNQ7zT61FFqcpYN2NtQuRbw9sGtDY4rV
UR0iZNOOOljyavXUIXeGvbUJ/UJVb67TfOPJD1JOrWxPPLt9o9tuhhktT5qtxJfsD2n9nNv3OfZ4
m1V4vdNBZE+Qf15GA0FNK9j4tx00gABeHQkY5o9C2d6CaeQjEuaj9h2GC+zV+u7OAQYYexeXD7vv
t2EPpHNEN8OjNH/N4jcHOHbCcJnlzz6mU++eR/NR5Eu73Nko3eyTaPEyxytN3nvibOc468plnb0O
46ah8Gnaq+k9p+27oy8TCW/6yoNO1uXGIAdCBQyNuuox81ZF2t88uQohqBHpMw+GZhksfEHRo0ce
oRvIL+TIljZnwFXnEEK83DhHpv+YGFDhdI1PSOT+VpOIzjq9RPj6alQDh1iOYUw0mxAjFhUqtkup
Ny+Ns+zDHQW8CUE3OyfyPTUfhuFdpPsEf5hL69xDOIUKk4kTzaIxvhUj9OSl/ca5VRWfrWTPD18Y
aJm119WmcU+Oc9AqmznqA88SpBbR2q+uCSIng2Mn0B/j6trhLbDSSxXBPJub6Tq09in1+D6s2VGi
h8jnXAsMASs1q8SFRWBhflrawxidqo/SXYbsgUDls9BbkYlY2HOoJI0D6O7FmNCrWwY+5Wd//DDK
c1JB4uo/bfc16RHBLBkTtv46FwfZXKzgNmgo4scmPEzOTsGa01cOGzY29Twt1ZMLhdDOnq1gk3U7
s9y3sOzVd5++jdPRLZ+SGkDvR55v3WlF3eWmzDegLAC8AVP407KfblPGYsgbaIlbdj7OusUeGC2J
kHTdY8w63RtOnHBEsaH8NX/CbN9yTyecO+jskfOw11ThLOZlFEgkqB1pxMgO3zfIy9F1i62wFmQv
BsEa3j/Rr8nNF0unHJRvtrgn39ADS++clPmOqNHPt9z6bv4dAeILTk2GXmJdyrcA/Ewa89/206oM
ttFHoghMFDp1US0XlnYQFSUY+eDRe1d91i4llvvSZfOsOkhrbwfnwPpqsh8Xt3z8rHvXGKluRYl9
w+1tQmbVBHJlWzt3IAw8BMDOcQkzidAQbrR7/gbGT1q9L/COpngJygm1MmP5PhPrqvCdZetA6NQ6
iQhT7H9fyn3G8i2lmgnR+LrVibYl0g/D0N6lNhoPJ3gEuJ+qHRPimqZC2xpE2jErc5C9aBW5wsEr
O+ypuvbFoQ9WTQlGHbEIWUgUOCSIgM6Y9klyr83z7MOwznr2gMI05ulJDonPhwwt+6cHWRM9MGz2
6hLA5cnZD4JDaJvGD10NiN7+4BEiy8OzXzP3aSM6ek8E1EmgzVnsjVvkqsJb13uevugyPcp4u2Io
of20JHH2auOpV4FVjySHhZ/cDEDroLg3hqsDYbGuV+bwWk0rtqu1fa21C5PzgsKWU6KaG+O9reEz
iDp21A863l3zO7RmfLE3jjqKvHzOH1OGOx2aMKjbjmk8CBTE+YuyBxJ2qnqCxLBEkvPCMKUiJJBT
4nebPBRP6QRm6qUA41icso2oXzjr7vxp7fpHF91QiCbeOE7lksvY6c+h/dlhJes9AjNngzOX/dYy
T4V5jNiEIniLW8DbOui3mVXekkc1XJ3aKU2fCRT0ULIEpxCOXezOuwIZ7Ba9aa6dWolqAASIue2z
ZWys6RH9d15k5WhwNHboR3UPZHh0dzvB7fjVabtTHbvb5J7FdgNBAv8zumBGdv2xiI5wRv0Y2/Ej
HkCVPHWKB7B9TPHXyaljjvyq2vvxthVir9RsMp1AUgCSmzxE6QbEFav1gkstrQBnz/T8YpULZzhZ
wQM1Um6+CFZjzrGDFfHDZ8MbmoptZz7ETAW/p/F1qrjNWirN/CCw1WH/ibZhwlJzn3GWEYyS2G8q
OZUeEhHoH1TdcjtM23hiAPww6p8d2QfrsSRoE+nibYYm/HXqzpqHbNqPiO1JNsJk38ws4qPodHmt
icKyC1Zpz4XPDKfDk0TG1LQYOrYYd2n5KDJKyKeqbAVmjRdGLwYaUD6E/p1WNzJfWQEy4PQYqJUz
/iTNXvLThfs44qt4qS24JquJSCZJMsLiDvqubAgFYycOb+TXH//893/9HP4l/C5ORTqGRf5H3maM
TvKm/vOXJX79of7t/735+vOX7djCtXzTclzL0i3Dck2+/vn+KPOQ7zb+yXMbzxyqkfC2ZKk8iAGz
8QfbiYdyKiUPh8hBqH1LsCRJjl/egN5WjWBv75j7G2QmWygVTqyhpmht2fc1gQ75ixpX9W9Why7v
O5Tv+szMwUf+L69c2H955Z7hmbruCVjnuuX4lnCdv77yoLf7xA1Y+SdRWULYu+WH2+2Db98wKZ3G
5gFtSRCF4OQ6ex9oIN3EZJgvOikVhVkFH71vsmvoJxr/ytdQI7ksr/Tm0eUPbOPqvks899Q4FuI8
CPRzzwz9Vd0F978/gX/+y0dQ//5IPgvFIjmMmv/0P/9+KTL+86+3n/n/3/PXn/j7QX5WRV38NP/j
d62+i+N79l3/52/6y2/mX//Hq5u/N+9/+R+LvGHS8dB+V+Pjd92mzb9fSrfv/L9+8Y/v37/lMqrv
P38Rl5c3t98W0gD9+seXbpeeMPT/cKnefv8/vnj7A/78df7Ov8P39L/8xPd73fz5SzOMv5mW7du6
IRzHcn3L//UHHu/fX3L/ZluWKTzH823X5sHz64+8qJqI69n5m+MbPl8wXM9yHO/XH3XR/v6K+Jtp
WJbwhcf/Fbr/69//8n/cRP/2kf33N5Xr8ov+w13l6T51jWU6ju95lutYhvvXa9OIbVvPWgmNQkLg
SW0e9w3/ck93LViijOnICtWPRzCLAFLxejAdKLIbflgl4cURttJng0n0ytzShpbNQGkaSJt0vfyJ
/Zpky9Izz05VJctxLLtNXTJ9kA25ULX3pVVke9dDw4JBEHhRRmz/pyZGzK7zcDX7Wp6ymGlAEiqC
tDrDHNDEIa3ySguIcannbJ6ZvIWfrXPj6E0hD8FGmTcWhya/rRZZhyg9ljaOHWiXrtTkcyI5Kk08
0/Mg7Jx9I4gt60YBFS4NsVoJ+P7GOFhXO/AIXdPYZrRx4+4cByBvYcDm7YsguW95kUuD8cls6GP/
oDtSA/5R2kvbz7tDIKgd1NAjJYqC8tmNOlBkHbKm3La7zZBlN52ipW/oOcK11hK2M5XtAPWz9tkS
icR4MstJrlxl6m9+4pmbRmL8ckQYbbUuqQ9mmsX7ycC77WeeszD9gU1nNGr3mjuF2ExTI9+GJg/7
rMm8+WAM/kwVYkA16lX477qRsMHIB3PrdSMeZNMaFroKwUqVaqAWL3HuN5Ll/iDrx9HSrHNUtfaa
oSG4jyRuxGtoa96jZijxkubasJYyJ3KiS3k7GzqgLMOjPwqoQ2NqQ2MLwvFz8lByUemVO60QKB29
SsfrUKsC+L3nUtU3WJHLWnk316gK6U311j/qHhoiK8pLTAwtDAm6FO1+0Iry2Fl+uffbOlgqGRSf
bhyNl7ER4o2nv34tdbM4qbyKcYIEXrwsm85b90MX84bpkBVsrw53TlkUGQrlnoF+VjjjLitF+W2V
8B2bIVArX2PrztIupRd2GgeSEDdPVSPZb5yFXdVZx1D6XvNa91R5A2OZxNIDhEZ1iIEsYHS8x1nK
1lS2w8KM7fCTT5fFUlv6285gQ9d5dLaFl6aElbQ4qcs+/o77EbmPkhlctSbBAtdklr4NnJrONk+6
/s7xibMohijYtxZyzsZBZTykRNx7ZDMdtAm2e2jG5jpsJjS6bq3DIzLkwfYa8nokK63R9ZoDESLB
QzVMFRm6Ai79pEcEW3Tsf4K8eMOY2J9ip9SfpRsxv4+D9hAaID27WCfQIQV13+n9DfA3hfYmjgAr
NnFWHdOoazZNICKEPclQf8WtytTMy008/F1WPEbcmk+JnyjyuvTMD5fcz0iWunISRFPXpRAMpjuH
CUNR0xi1uXx3k9L6kIIpzNLvVY/Fpc5ajap/dA8Gr/8taOuYSVtaSdjQVm9Sp5UK1nZu599a69GV
helEKu/Uq4+sDgBF9AUyG9uFYWWLAR5IlzBC9Kuwx+oJPCXhkShZqrvYKPhwaBLyeoqJkclH51qM
wtulQgfsEetV/jQ5dXMK44x2LbPcAEnQCALYybzgzK+1fBZ+VsO+NWOGlaVhfAgt8m6MxMwJeXP1
NkalputL0/G70zhB+lJDEyMV62t9UTVYEaNRFqeeN+TFU7Wj34+mC9tQpt2xqgUmDKsuGIElWgyW
LLWwfpdGwXiu0KLUQR0/lCSt1EW3aya/ewDgjnc+ySpTACgu829phdXWyZ3hJ6/ZuzupVq24sWy4
ET4zQLfNUyrNKORX+YlFsCBHaU/Pm03nmhvuWvtmUs/rMkQewLCfMN6UiaylIbFTgzuifLc7hvPD
FE47zcrwcnumjc+4nJQH0zbM6a0KK0HHWYj4Po2zeidtp3x1PZXODduTKz8wUByGJQqeuin7nzwV
2ofNo+MaJZz1Wl2a+yBV5XXKY+ZUbE/MB69V4jqGKEXQpN9QmUKiSzJ6Nzj1lV692GFan6p4kvvW
a+yXKjExBWnGGG/7qMhfg2aqH7jKhrdeRCzy9a7szo4ajG1W4YybMkJB2jBIPzLBgo/fXTKjzsi0
0pMOw7FR99rTZGgVm6TB788KzcIrb5TBaTFO1Zeh5QkPVJq0SN1kUICH5mqI0vvCycXOd0aiZNyg
3VhuiE7H83IoeiE1tWC4hZ0BPt2Upu6ucXETa3EOVjKxOJZlNdg4evXIvkzW1L+DcbQ+255FgRml
eEOV7ROBVpLLMXkYcWOQvu9lIuKHtG59woVqme8T3b0Fl9aSSII+GgWbSn3o7s200fw7YxiJsXUD
vE5J2/XXukwl/VZHPTCT4QQkL2oIq06Tnn1gUg9ahDG1uQkE49oC8xzixJx8J1lrjhOdp7xkGdsb
LgZjlcV4CKfCRgRg6UdjYktqqMz9yXrpWgvfV8WijqfpIe0pjPFiJ/iBRFfbgjl+zfAgZoiPTi8x
/HMTx8ZjWk/cFUEqTJzRuRXczHJ1iIEu09BKmIoA0EZLoksijHhey0D78OKabrUfY+IVm6HKfrjD
QGsbJqL5sSyYyiii7u59ETFc7PW4wDug+vpRj25EdGFXNlqINtHfU8PC8NW61XgKK9kd27hERuYF
1oDd2EaWG+qEsjBwTRihq/rUuSPzB9OBkdZwFMfLLA/CvarxMPAAV/JRiqgxt2NimVzYFQ/CT29M
HGudFaFByocaa0jvRjDqQzurTN1X61ALXYLNhWHhUDF7s+i3E3rbc5UX7bOdt+Ke8pc+LrRjFlBh
fB4495bcxP6TL1mYVMrGi0m/se48iSyzkBhIunIUuD6h16YJRRiFpMm61MKNoHeIKMuEbXHLdq6x
ilvWHAl+d0XcTg2miwmS3pRNnUAS5/TDKh2D+DuIyxsb0ExpINvcimEpxh2p8ZZ0Km/uhu4g5mnl
OT5a0ZberRqRIGXtGLzqg94vVWP6aJfDEGyhzP3DaIS6gLMuUSC3XgiyrGN7fLRlp+80VyJytXmA
baSZ59fcyxDpNwWNflJk+8Qx2tcyjsf50IEyT2s9BJM/BQrMUD5V900YEIzamlwDHObjT28L8EC1
l/s/qelrGyyLwT33SXBpJpF/uAlkRX3SJig7o3MOxhq7mMjT7jv2c/GRdxWTjsEYz9Eko5XZhQEh
i7FREPEnTbTpusftMDebokjmygXxj8HaHjwcjBZPIi/pgEbHpuGSeFoWCVihcdKf4qmnQvIGHdFW
VwW2BQUxbs9dqRQT9tbUnrWoGtlxV1WAbkv3vGxZdu24KZKUCb6hezLaFEaYXMdCRPeu9EDLuynx
Icod23BZm1S14ALMAYp5PTBIDGjKSXupG0GUg25oBfabKYI16kYZtPkkENxOniOeA/0GEQ9dlWcL
xx0HGKNaJe2NdAb0DqYddR4BRE0EbDgSlAyx5iqUMF667UsfMnXcWdqzH/Y4btvs9kzW0UKImRwl
WzSdUJdmRu4UkXQsUNU5tXhIzqy2dXy4OpGLI1vkxdNodOiuI7boeNIqWTZL6ikDu4SZAHZQ0M1R
VqQRQOXArwAgRVOvt+gH4p67HVLIJXc5AtGLCMFqWYZkbHvJYJEbMIY9jBAORbI1apNIbKWoYqbA
JS3IHcd2AMcAHn3nZTEoF3PovwMexw4KI2L9hlG55dJuXY9MsyxkTmxyWeEZNAINTGCbGwojUBgQ
5ebgDWa7SaK0I6ART4H+MbZaDneqo1icuyCU5TzXgsq/JHrAw+s+aSKP2a+rHpTGC+tNwXx0wCTp
mtm45ng31mNOzyRdRiKDpLRSQpYw2PzgOjV+xAQiJIV0HPUQ6k1dh5B7TT+JMAimuc9GMtHcTZQC
ph/MW8aqmev5fScgEIShmPYTswpgObZFxkIjW77BkBN2E2N0kbtzO8PkHGquW3KFrXwCp2URxxwP
nSvnjq2xnGpjingUdq2LLt0QpO6NAfpVxceVP4WdLSwG7oUc1my/s7Ojma23jnUXI1U9VBM7EErM
MSed1sh1bgujp9D9f9Sd13LkRtatnwgT8Oa2CuXoi2Sz2bpBkG3gvcfT/x+omekqEKcgaa7OlSKk
EHclcmfmNmuvVdRKfu+0rWcyWV5QEXM0hD/aVViYkR7eqX3iAS6IRMNX7t0BJJTM2wvXvPLeNHRb
iQ3BF0Vq8a2skPesxVyCCeut8QriuyClKiu6GkLdUV3+Uega0AnNZOy1pwawM4YU0s8h4HM4MTx+
bZM86mqNolGSiOl4e+Y/K98qwZyJOvO2enOntNDsWb1hXRWh6NHf65XgVneZUgsbx3xoUvoibdoC
Y0oCVX1vXF/dKQrk0TJ9+LfEG9xHNdal66CTmP/OfeIpP4ULw3BjdUe1aWxnBrC8R6ID4zdx2EPm
u/KXuIXswiIR+ULnToDprNbQWSdNS35YbsN7K0ugjrXCGgeEKUStyrxl1L9nv+gQJ+gHmUnyU1ZV
wOtD6BpfAC75TPhYdXR9UmaZqQhKk7qaaFmSJFu6puvUViTzo+52UhGszKItFINnH0Yb7R5Z6Sdo
T2xj3W8jax0w0DDSply2qU7LJRY1F52CjUIgLErq+JNOTLadUatDATGAI36JTPG9gbxkwYQ0lgN/
FzopyWBDNw3TkBVRoWYonduQLU/VNRpUjKK+Up5ob4dr/xZk9D1UNTfm3rsK4ApfebeXVyaN9dOp
WUPmY5qipCmiSZ3qdGl62FNxK6QjipwFPD0QANwn1zSAxXvGiOwRdL6w0LG09NmgJYmKRZlL1Sal
p7oPibpj/SgXjviV3D5hsClj1oeCBBmmCvJTbEHZXl7m3Mc15N9Gx3rYyQaKOG6VqvpRj6mJm/2h
6Ax0gHJrV/eAvi7bml2gImuKZemy9ck/lYhsTAFJHMipR79COoRK89B43UOS5K+NJfxx2Zx8XiH/
03EMRbMMzVJ0U7LGHT5Zm1cNURmJ5hHKYGUNiUNxoJq9G+6c5+TdoovyEF1D8L0G/bJmbDzYAAs8
BrvLP2LugJz+hvG/n/yGShqsNnGVY9y8x/q75f68/Oc/lStxlNM/Pzl/YqKbUWroVC+E6F32GoUR
mxDec1Ih6afqO8m3woOOLXbJci5bnl2YqlP7NDVTka2Jt/ahmFWk60ex6MbUKKpoObmaV99cNjN/
DE/sTBzU8QyXAojEJtLxXSc21Od35MmH1PbtaGf8k+NAb4Uys2FRdJzcNZ3nSU09yMfegP81/2Wl
V2bHYFygLdiZX9aJodF3T/xCSnojVizlWNmUbjWoAeO1fIiuwSxu4NDeLq1rdrdOzE2OgqlWltmW
5jGSQvFbYRjps0t5uP8nPnFiZfwVJ4sq5FJOigQQBRDCob0jmVi4ImdeONU4MTBxd61snZSe2FGq
oSkNE7jYPXHYZIK/cGpn7XDzW5YhSoomTuwEYdgyiKPCvJ3dUBjdJSW8zbQhL/v27N17YmXSB2t8
xVV7zTqGucJAyXdP+5IT3Wj63f9mZnJS80CWwkqQj1L/UObWbVj+FODtB1W7EH+Mf+fT+3WynMlJ
DTrH62pcGoroCihaksOp6Af3EOg+ZqGyubwo2RiP4idzhqhQKKBXZE77nySeZddFiJvDrhhZ5bZE
nEZsQJIHEj3ZYZc5MqIw1CZzcM50emDgtq6bznwWoh4oBsSqjnvfNzDLaFBBWv1LwZBNm0K5Coea
1f8oJOVahEgjYaBAYvQjSX9msF2olo/gu7Yp4cwSwCO61qsffUuF71bxksUVJF39lQHNkClBswbz
su9YMH7AO9YwtZiVaNKgSICGh9wAesvUZ73yXz34USwIpOLuzWkg29cAMxGy6XW7tzpGGzzvS1/A
LcrUTdVxH+maAbAReiPQiKKIeCaCfl6EghCTNYH3A+JvKLAkBMxzyITDBAjmgLS35AKdiiFEMsO4
BTuSfCVtA3qafjUG55AHf6juq6MFb0y2brrMvYU4G3w55TANzUMaZ4wMgkPuYJ1vyQW04kUil/XD
5kYCAJeX5ntqIfFeVaAF1JHVX4YGOgI7WktPavAlanrwN+2DFEJqIelbkVq3UOcw9gArcI17I9ZX
mUAqmRhwVhgPruisNYfti8H3p84Ph1pqgrKhJkjwu0Ba1FmItgabsPiBnBw7J4ePDrrwBgwIFeIX
YgPE3Mlv69a6l4m93e45l38ZTDD1MZYZVaw0bS/DyCDdFsa31GN51FdSaCGMrTegEykyLFjcGM2b
4v2ypCfoHfOSrggKEvAxegPkWN43M/sulfAdeWy4mD3kClziUDjSlWbel4rsgAbCAL7BROu7h4VD
faRpsGpS7T6AIT3z27VWtVtSTUiGFTSYBKd6CXJjn8FXl+j+wUFYSe8PboqQBYnZcCj8bylUawm6
lFWCvoaYXsFi4iYbrXwx0uHOd52dKzEf08KbyEA0yomM61OnbddJDNNwJXRbukuHIoDlp9iYoEmq
Ek4l6Kg06xeJ3HMsvasQbbrdzzxpbbpsFAnkK+DiJZR0QonwDZXrzoBuSDFJpgK7CbPDIDNKFCXD
KMrghO5PjWkFNY9RZje/CE6w9tUU5pgjZW/YKpprPYSUTgHknXASKIDsPcm5jiuG4gMIOQzlWihK
aAAeS/16kBl2Uf6gOfwauqW6GgQTRbwiV/eBB8yvV2B5CBX4agBupVvPyWAy8uqjH6O8oHbx33/h
NIUEVZNk4BeUGc9fOJfUs4ha+Wg0gIDqVICVRNKCpdRj5rU+szJ5R/GoMBKZ/oKdHSkb/5Hm7trb
5qDObFhbyxvRBqy/8OSNTfzpfaophibSaTEAZkzTrJKXSM4S6+hYos4tlvvHRvSYFazE2HmOdITW
hd5H9CORosKyLZf51sppGJK4fLHP/Q7VOLnXJ4sXXJ1kW6oeo+FBlOhHQAcg3bntU5gJL2IBDh3g
aW059mWzM5/8zOrkxXeMscjjWMc0dL+onrLNxy7XZROSPPOFZVI7nSKSihNNgktFTnQ36sNnNJYO
aBR8bWFrXekrSNcYNNgEC7HSXDlAU8a0xxIlE1j85N2vyrSKGrd+HCm0gQQ14AW33R6UEwd61drZ
o34dbs2Fd3n8TpNXmfxOlkH2KJaumpM1hrpWqxK69ZmhXEVlTsZjvpidcbj8KeetaLpJ5qqo5ogh
OQ004QsW6ZbBNCMZ1D2D+F3oUKV2sl+XzcwEaJpKMU2XDRO0yrQEALN91iiFebSyAQas2C1XUSN/
URFvNFtgwZeNzaUEp9as8YCeRM/M5eal3HmPDLBtYYy6pk+5h+11JewYxYNUbME/Zjwec2MiPkbU
4rTcoFV5aKaaeazHyScYxmD7o2XqLCThcztFhUgXdd2gkKJP/EHX88BRa+OoOAhy1b0P46oQ0UyR
AQhe/n5zm6UbY20BUJFMCHT++eLe6qWe2WWvkm6Tzn8MBdGWK+h0NLSbLpua3SouSUsWNc00LH3i
fxw70D2y9UQsM2zjR/lLxzTr13BXbHpb99ivpdtZnkn0tROLxsQ5lEGtSkO0nqyn4mB9LW9H2C8y
QCv9GfzJRljLT8ZugM7uNrulRLYW1/ATPzdMrH+FD81u3/9BQqlRHdMUnSTZJFs+/9qN3geyKKpP
UpQca0/6og8QTfyTr3xiY5JQaEKVZ6quPJUbxoJIxnZw1XyBbGo1FA9IoNuM+ly2OG7b9PI6XdRk
W7uhp9MmA3q+8vfJfbFnEGsTXJX7y1bmjsSJFXOylbJfBVkBtHqMqMPkpkJtErjtZRvzHvr7203v
YWAPiedqypO66zdGeTt+u/YhWUlMGt6O3y78umBwJh3TqESZI4BPAcM3Oeiiqzp94CpPAY/bWGaj
NbQVdnSPNvnC95Pmbq5TU/K573nuEBlxo7K24AEs9xou44ebnbmCCvPIJbPwKZesTUI+Q6ubMqzH
7Xp3xVfBer384eaurdPFjOZPbn0rkIc8TKwn4Ae0QSDaKN5947FiOP+ynSnqdiyjs0GWbIoU6yR9
+mbWnilFPW5XvWaHbuuO2tLyWrJDxsZDRhNtZDXve7YMnU513zyGVEaZpr4nyVh4eGb2j2tDMtTx
7gS7PHWVzsuhYZYc+hTyFaICxQNcevYoldHa/TNET/+g+nVucOIwFjLZSRM7T2lAowCupn2gWe+X
P+9MtEWAYNKgUEGOitb0ofNEt+zVXD8iSJEdpBsGrhnvXhf3SNSschs6pdKWUZtZsDo638mNJYky
e2qAxCIQ0hVNnjinL/ZiaPIpJTBXefVCqlhodNhLfdfD7IO8AUn89zBSGQxFDqiByJiBtY/f8Ldg
0H8N43yf/UygQPj5s7p9y/6/ADpzWP+Lyf8MdE7jt8h/Owc683/8CXTWpH+pEmEVkbdmmTo34n9w
zqr4Lxo8MmhmXQPEr6gc+f/AnCX+Ew1uio64kaGPCOh/45wF6V+6Los6x1jn9ZA4O38L6XzmOGNX
yzREYPgkB6Y0cxvQINb1cfopGBRjJ48Z505TWhDMAfoV8FqllA2N7cn3efjTL89mFuaM0tkibDd0
UujJG9G0hiQXzEYzTImkjdBCzs8w/8JFN+kX/ntpAHropsuqZE4DwTqv015wsUIGB8XYq4Cg54O2
RS/zq/CSo1jG0NEdA4i29vAPlndimB0/vcpBILUpuI2RyA0AIpOBTva3Ksb/XpoCMt4kr9Poupxb
ABMH1lVl18SqQ0CgiVHvZMMQwYyBNwMFvbyg87fpkzllEqnURVXT9BWhTfa/oMVMU2nVmw+BuPii
n4dEnw1NHENupEIHEQ5z2StpqvkLrA0idXeR7W7KrRvDtwjuGaWQpVDsw+N+35+fDU9ehlRtOWrD
h+H+FzA5vaCwacOeruyhYNpSbWEo/tFkmnGcml0Fj+qW0fPFB+pjrODS75jc40Ks9koDZmgVHMQX
HpE7FJ5t9yq8zTYwSj+43+BzWSe35sIGn8c2n5c/CT4UNy5iv2P5li9CB3qj1YtZ7fgFL61s3PqT
+CaOg4anERMMQsHguVJYFiQmV8pV+OptltKS+cOvcN8yWqKAFJ7kJeJQx70UcgarVzhh1pAQ7ZkF
hkUaJtfDFUxaNvIL9uVjIo3u+XmNv41OD76S9ZkSYBTgC3yCG+dgDSvoU67gsNkJSx3R+VP529rk
EojB2CdOgjULwtF1Z0s3zHVGhNyQKW8YmUifwYVxvf29gsGfzmJp+ghPEOmOahMfTcBamaUPy6kq
B4iY1CtO7GbhS845pKVZNPl4BXk0JxdBGPtSlZecAyRwbfUXfDK2tHcO6C0QQo2ji/slj5m7ekY4
giQZmqYa4uQGUGrVczSRwFtF3jbTIfH+FYd/ToqdDYqdvnuzx/vUyOTTBXGv54U0FlNzu9sC2AMh
T4YJ+FugBGjsOjraEKXskQS8/5sx4se+mciCAINQeewpkZyfwJImp+Rb477d5r/G5Ayq+bXxRdlB
NvAXPujMFp6Zm9wpct8rqTGaq3gFQ+te194WnGT8wZPjZonkMTrFB3WMks4XBCDNEUyh41lagb9/
6EQ72gKw3Po/yh/REQLhJR+ZWdKpwWnxJVETxXIrlpTKDSwLcO6oCz3aSb7+sUlnJiaO34ZpJEQB
JkbHZ0yJQf8r1c5eYIRi+nRDs2npqM1czGcWJ46fUTs1s3rcpy2KvZvRLeAcfh6RFd4fS9bmHtoz
axMnhBk2F6oSa7DebI1Xxp/Uq+4GVLwtbPQborLu1/Crl1d3gMvXaKWtL/vM7A6Sm1EdpFVMMfzc
ZXR/YCYxxnyh/gyxJy5cyjO3iDXmfv/5+5MXQLNqsW9HBui2zWxHvh203kaD6PIi5h63MysTx0+q
JK38ZPyIrl3Cw/HLQVQbAgp0+KAqpjWDGDEiVhsGOnb1fsH4GOx9OnXA/BSNRpBGn+j8EyqRVnZx
gXG5AtlIr1xrPFuAhMmRnhS/Q4EXdSEkdqzg74fVrPq34cneaY6l5/H4bZ0h/CJo+o0MjvXy4ubd
47eJyfYVjiT1cYMJifmTKiHWCx8vW5jUB/59wE9WMdk73wuMIB1NwKd9I9xHZCQlMR6krahfMblP
oLlcHxj/6IU9++i1nQRfmVjE+CVG1R2Mddtm327Lw3LvcPbzkWqJPDEiBdLJ5WWoCvONIma0mpyL
adBN09ZLb+jsrX9iZHJfyV0b5b6MkWabv8EtxqcLobVBTQq5rhVs/As+oczEWRZo0/+uanJlMcZp
Bbr08fF0cz1AgYYs5Pd4H8nIQa1QON5EN9EhfIz3xlO74WF9yJ5DxjiuoKPgp42an3Z5aO8NWCTR
b4o3XgT76QOkiktHc+nTjPtzss1u57hDHo2f5tWA/J3R0VvHrlaMZw1rlKHW0e1SDW/+24AqJxlV
RZ2p6zOLwiBJhTU+HjSY9i6siQMsFrGI5Ga4VOKa9WH1v6amPuy2Se0EY2rUrsM3eY3oRXKLIPqu
tLsNso+31YvyFt1B5blDgid8v3xsl4xPPBsyesYKPmKnXXWobysOkL5Vrxd3cLxgPh1UleDMIqAx
rY+x9JMd9Kyy7UTtw9dQdjbgKVHX2TO1Ef8aRhsbXrqjFx68zoZW2Ldh/PtH0cDJD5hsaJyZTRKn
41e+yg6I7Gy6fbYBiwI2lthj4TWe957/rnbaAakauoHKeLJE2Br9QHrImFMxEVoAQr5gav5q+m1q
soGKVsngvFhXhBIv/D+W83LZQ5YMTK6l0IkS0Rrv9VhyADG7zyHM55dNzAeHvzfHnNxEHmm5Loze
0a4h7lRWY3GiWStXzgd0mWApsy9bnF2UBkWHBqSLCuUY7py4o1+0TAd2GLRqpD/ad09Olxxu1uNP
TIw+cmIiSVuGI0YT4Ou3zcF/TGMbvV79FxKGG/if+zWxDBoLnY7MX7UczoxRw6cTd2J/ElXQasnK
Iv34pkz0Ntomj+0ccj+sMxv6Kn6vYAXQVyVS5+vlF3OuZGCJJ+YnEUc/EI7KHwHjGiLWA+Spe6pP
q/hhOQiYd58TW5OzrTZtWTLBMp5tFQz1iCYyH7QNNKxvIN9t/fGy80xwLv8OdX7b0yZlQycVvRwQ
D+WQsZC1SekFQkT2ayy+JOulqsR8YHVibXLCYZqplWpMzroheBQZuw4UVmjk1LQi2wx/uW1hZ6oI
C5+1EuXgDqjCWkTJM2dUBxryy2tfODja5DbwnHaoKT8TCUEapoRPjbWQaEizL9LJcid3AVNqfheM
56ayrXt0to/W3jyKL+OmoiFNa3wFA9YugRHJXj41s2kOqGi4e2glqtMJI9lLpTCtuE3rIgQQA5M2
bIKZuoSvmPuKEig0xlJURaKdfH43DE0r6flYaTKzpN74EiS8vlYt3apzr5AkgVKSLUv8DOKA0FEA
zDs6jkQjEvXQx/FeDYxRkcs4pgd5fGfXLdI2q8tOMnsgTyxP6wlmZHSlMCbDwt45Oldjr1BYi/fR
G6TeG9fWF+7aCXjkzwMpyYDq6ProDIxM7lpVq1xozdi2yqaqlhNDMXRg/vLvQsjywRf6+4K8ZGut
0UXXVtClISFBXI0isx0+Dy8yojjCYjlx7gKm5kaza+xnMKJzvsl+KgTmMJ5bsR1u6+hFsK5T5mrh
XUV1OVj65LObfWJtdLmT56ZrrIJWKdbgCSWSd6D+WqeE6dxN/RbV2nSd/eFAVbn7CzXpuaeOcTzQ
arB1fe7axF7kB8kYIqBl/kO7935Ad/wDHrqtevjOQBns5JW+Kh5hHFsvBZZzJ4mRQNqG0Bp9JgmD
F7wnXaeDU1WvrvE1gohwwZfnFscBotOpfYzMTK5fhTQpHcYeUWW3m87bhdDhxnbWrOo39QXYKrHr
sO6MV2NYR/CaIHt4+QfMrVAB0kCzlSmAkf/pbGPLXlBiS8Q+9y76f6iCwPl22cTsE3NiY5qCRJrm
5c3Hnfsd2S1np+yLrzSHuCHEe30F/d3GeVzKsOau2lObk+/KJLVvwMTFupyvqvus9LAYNEtVx/E5
mgZBCnVUw9CYdGQDzz9elJuDWUO2umq+W/fmVb0Ld1CFxjfeXr7mHnq8/B1nt0pSZJX6vqIoH9fi
yRmU00Sq3BRrJcQzNZSD3rDgjXPOyN/9r4XJKdcDsymY0WYSLYGNIxBQxkBjLQUzJqC0BKOVwaD3
/7aocR9PFlVJYkJCN+5TrjKfIUQShLZBIDPpfNnQvBeeLG5yi7t0nksTbiIiZhTZghv96O6VfbMv
t8ELIc+wqY7eZqlwO/tWnX7SiYsYfhyWyZ9Wo+fsIbIRQfkB3/wa6nE006RvC6ucu6gVVQTVIgMt
BN5y/j29PGtkdfh4q1oE4xqbN4qHkjaJ88TgPglw+7TcgJ2Lqk6tjo51uotUtZREx6oRQqyzMi2v
QpllEL9GWUQm4gUi/65ibLsqPajBy24hrJs97SerntxiovmfWyz+4LndePwDWZXL3/bT+aNnp6og
pg3iNxHk1fkivbpgM0OLFzdA6Tff9wx/XLbwOfQfTdC/UzWRQd9Pg3N1T7XR1Q3q7JCWgjeX9tk1
cvKIcTF/vtw2n13RibnJkTBNFImU0Vy5aTdDvKYeHm7i3YdyBeQO44ua/Fw8Ep9umckiJy4aGWUp
hyVWk5v2xYf92VzD33SMj9U7A1GHLF9vKn9U1wUjjmT7woXz+USO5hm8JXLi6v40+CZmiZC1BeO2
TIfcuI+QCO5QZNyLrwPS2ctHY9HexG3EXqK8m2Ov9dYusWJ7O4arMKshq/NIu2axnvnpMHwsUFck
WBhnyskgyeMhH/i+oZXd+BD4W61pm8PCkZv1HQACmmxRtf5cwqyy1k0STkOmQX08agrGx4XTMOso
v01M44a4T5VgGA9c/qv/FQm3zKqKsd0cpD08hCjvrBsDgosdrPVjIWc5N15Y4kcR4uRWK1JFywMf
+3WF4mUBo9f75RXOGdAMndBWUiF1/eh7nxhoh0EqM5+xslbz7vSsuHKapZ6XzKV0FqLgDKcmJjdz
07tKZQWYsJ5GaAVa7TdQ3m6CPXxX26XCpLy0oMk9LPWRGdYu1sbW8oAs8133oO+qZ+tVhGKCETcQ
ScY6vOmQlHGqjfcYDOscMiDS7evFxv3C0uVJHYWcLTZkb/wx997DcHCvousx2kTeeONvl+LNT+/u
+XeeIi8kgSmibJwQbHz/AMduGPxAnMXqqoVj9xkLMTE0rvrEZxo4YUzXccZsqH5xOzsbtsWPPxOF
fqshbW7ayWP7/PYXim7jxfzJl6DbguMV8t9P+MO2dKq4tVhjualfYBrbRNuM1ne7M7/V29Zf9bbx
AkMQWf8/OCYndidLTiy5kloHu7JUQ9D8kNQLUzZLC5vk0nrmZpk7clC53ZtSfsvgl9cEZZ1n6GXL
C2PeEyA51YRxA09WM56hkw1Ma8aOExdjCKV+bx5QZ0gfhYaZXxs6Vd9YdXvdRi1329rOSgEEGVNj
bPfNF3nYdihUfVk6J59it/H3kOJJsqjAmDgd1i/zwkyG8et6pf5VRJutMLfRcCPDv2cgZ1/6sH4u
5r2zFwVUAypDTbIE9dr5R7DEWJC1GqO5jt5jLd7RB1hCsn62QfGdwSyTlqoIXHeSWmhWVImGBPAR
kYxgT16BaLnuNAvOOfO+n5uZBFEqiYWbapgxoeV8g+n/Wrq2Nu33UuayiW0qP7vLx+Hj4jo/h+cW
JwGUBP9A0/uowPRrhB46O9VXHrjcq3Yjv5QrhnyhCv2ir6KxAr91ViPB4delH/E5nQIKQomRzSNx
YuZ1embEOIw8Cwk1BGBWt2NZPAGT/AHHQp1g1e/lx8vL/nzDYlAi0GAMTlagpzl3GYaLck9RMZiQ
rfkZNLjFV91vNySt/2hLf5uaBh6u4ftlPMrsRDfgabOGqNjd6DYyONoGwWmEoxfL8J+vIFbHd6Sg
KkPVPX0/9L6FGTLEi9p1gdTnOqSXkmyMaxQTVshF5Gt0WEsol9fi8/LjNRkpGe8krGsi2Q0XgaFO
JzVVEwYyr2TB4lWH6C1ktY8ltSfTDl7M++wNrca/8JzMbiizfhDgMMzyCWguG5ovCglGu++yty7k
ESDgXrO3G+1xZAhHw++lvQ9/LINx/oRUnB8hRlp0mVkABgWYt53EBk5YDUDnuX+qVg2HXaf37uCv
4yyQkSNVoJnsV5HupEevlJt7zWma8qumSBLXYdzCGzjURQG7g8Wr/xZCnXCIjcbLtq5RZP1agNiM
2qjrdh21SVWvrfvKF60AKWthiLa91crfYter/V2RZlJo7bTIixRU4VQoAuR1SRMkQJTaq0EX27Lv
u8kwzovLSmdbhleqGRIcApc5pBL0ZKAjPGhelrbiJhhMo7+FdFzMkbyWg6ESt1bRJlKOXGE4tL5t
wGUnaSgkViY0qVojJ5mwRtpHQcZPEWSlRUtjsHr+UUlqQBN9kAajgOOJ+mgireDFTOqfcqnW/Wvb
AKaCErHCeYyV4YWGVu4zUezNV7KPTgxWbqw7AJqY3RAQ9kyDQoLx3XWMtEGL2fMtHcFVsx/J4GvZ
8ejbKxqC4v66zbWOV69ToI5FjUFO5BzwUgAqec1ou3ANDq4P924ji8mjVMIAPjDWrw0yMuVKZt4b
QIXq9yKExHnThbnItLZhxnp2ZwbcIe9OOOTiIe/iqH6Mez/UUNVwq1Tc6maG4EPdjvibWkhNjNLg
CGAMBiwcVX/kbtCKhzpVZVDenSGFBeIesMOAeM/y+yjVW20PjS3cHmbvGFDIFs6ANmkaM++MQ+XF
V8Vr9OwxMHQ/+OH3gYYsLbJngZ37lBbtpqxQ2IBqGN6kaCjkX7EaJ+q3rGma6lvb6gPKVb2pwW8C
mXm4LktTbJFj0xG4VTo91Y513eXqTWnmZX9bpl1AKyvThx49nCJOKkS1wjDSf1De6LyDm3SOtu9b
Mctf2t4wIByH9TSu1JWbeggv+qR9b6nbGr8qSxAKRLFrEUqN1B/6u0BhevcOAoNY3ZquYOUPZhx2
/VXVOvAurtMkC40DB4SwYtUbmtvBiW+qebRVpCHW7wyhEZxjryl9C1W6EBT9VZikSYQyTmgiwSKU
Hq2YtWplSA8mvp5aEIGQCGrvcHPCQAslTAvXua60TfOMeqEoP3uV0adH7rYq3QWGqUBcI0Kiy2dC
0KgbBsfZOE3U6dWWXlgo3+WZbLoHRXMC35Zj1cxepRCPvEWX0n9W6t56aE0krLzCDfiDXizRphNy
kAl3qdG53RVEgcM+L3XBtPsuU/p6Y5Weamq2oudl0q9jC0+sV1UEqzPPhxVQ8FMtBEz9WPf1dTmU
g7RWA7g69xUzhdAW5wqSVXJgiO5WNfsYao9as7oaefq4z5mebyMv1baZlOnFNz2BNZR6UGzEMagh
mGDhXStUSfgpCjlEuciLRuEfqRbE1bWUczF9r6wucP7oJcd1g4PADFtm3ShhU4oIyrZcV+GxHiLw
l8cWxhitvVFjVSiyp96qFN+6484wQ2c9FK0vIjNiCRWzM0VZw2uyKbNeLNTnyqDFMaDgBSHec52l
sHY/5WmH/iMsTdxbei4LnnoPLkJVq90QQWqUXTlJ3/XgBgY1/RHGimHWNJhTyHzsAc0WMbNFFUr0
51o1GEl3IkumkCn3Jmd85ySWWFT7pMoy9Qllm8iNN37bVHrzLaqKxJdvGt2X0+oeUWrZcW4h/Y9B
efEZDa9eiBbmyi0GkQkZPLQbtOPO45IchvcK7gtuiyxbpQXdmlGmyXm/HP3MhJnQi5yYmYSZvhBk
jVdhxpBWZrzpN/UdU8m3DmKUqHRu0+3yxMJsOdLgqBgA+WbaX0xONg34/jGdrzfeDx64q4popHkZ
bv+Ctc/xOis8sTZJjALIn1NDxBpir7ANNmsAnjRVuzVFAoCAz5R4doujU5/jrnOj090LrS7VS4xW
dgH5+8p67ygIGtfpLTWmK9Q9C5GmcvSzuP1HhcjT9U521KKaDO75Y711tEI8jDpkd0VB5DDGmEiK
LDjqXKIHcwp0nFSaYOebtMSU2nF95IFJG67gjNo0INTCvwCnnC0CndqZput1baS5iR2q5Dvj1YJ1
vUYnBPqllcO4TQLg2oJUFZGn5tF5HZIdJCTGi/qaPiA0sohD/exVOlEeI5NjUV0ypoPFsWa1gyuS
NjCttfLj74LWLXzXz7hyomfd1CRdV4AeqtOhqcJNdUoFmChA6zBP/9DejkQxLtDafA2l8Xr4paxj
G82ManX5Vphd3InlSXVPrWCwasdEJdW9u07s94X/+r9ZmGRd9UC1wnDIS1zYuREkdkXjGHWDuL1s
Zi4X+P0JNXESj0PobUVA5MEXhN43CSVjIWp5IeO16S4V0Eb3Ow/9T3cLnzi/r8umJAgY2K2x4z4O
8LubZmXcWrto0+6Vw/+2rslZiMAHdrmGMVK+t047GIKIyKW37qOFYvncB2T6auxswEBFGed8VU0r
jBCJcZ+ITpOaLKpE/fG6k9wFb/98i4yp4u+sbeJykLQjQFSMO3UY+6fWRtmp27+QHX5+Vs/tTByP
WqOQeKOdEs2fO3df7qp9gfzHZnjRn/IbFRjxX2jWzB2ok9Xpk8+YWb2b+A1WVVQ7bMWzm2eJNWpH
+MepcNaMXt6RJOwve8l8MQUqAqop0DHJU2BYIOU1RZaP7F8uGEyRv9Aj2nyHNeNYvPVPoW0dyqXO
wPxSf9ucPD9qpdPmjHDNBNn48mChFU19Pl7Ddf0i6HTDmKjbLAKl57f1t9VJ7aouekFOxpWKu2Gb
PDRPke0EK/Qf1+Y9hENk1rZ7v1hdmV2rznzFWAyUP4GlWjPLvaxmWwsbrVceP2kP/SSzIwmsJxmv
ztLA1HxF5cTi+ItOqrxynJcjBJCq6oHH3fBX8SbYmnZtR2/uD4VvK9h/e8xuLOKcmJyEMqIfOZbs
YzJqeyjgN57VLDw3MwHhuYmJzyj4TO6N37Gy0RvWt9k2vSVh36IsrTs0a5d6xbPecrKkibcMQWY4
csSSfAlMf31dIbLbLHWtZkLr81VNrjSpif2c+GH0jvQtNO3yyGSpRd6MGMq6/mHCSrpLl4783DM0
KuRZUMpT1JzGJR5DnoI2fsqWIi6B5zheBD3jWvil7pdbmfM3zIm5yUNkgl4Qm/E6Hb4bSJ5y2Amu
w3W28YZ1+zqs5WaFcOSVvASR+hxfj9/29zKV83MwQK8SdaNdbWUefX9tvQ7PcMHb1rraBI/NG50F
+CT+QkV19kEEUqcw4IrAoTI5gL0UCXL4Efeh6OuFb0L7Q696mLb/9mAVeweW12SYFi7dT/kf6bAn
VR73qHkrrgdbYzDZY0K42Hh7qGk3i946dyYseLugBxMJavXJMa8QN1TkmPn14KB8t76ryUZnK42N
cNv9oqgnXDU7qGLtf/BCnVqdnHytl3JmpLDaArgPH4Nv+VVAfTinUSWBlYZd9h+WpU+NTo5/ACUW
rWsQb9YTl2h8V9/RWlmH7kbbQRK7RiIjWSsPl1c65zenNieXQRAgY6ONDAgClbkGhV+h2yCGCzHr
ZTsf3ELTOBT5TkMBhAK9zRSlXSGXKFc0qPGb7FDulXst2o7h6Hg23GblIJW1cg7Rk7Bx2zU6jGt9
W9y273G6tLVzN9HpD5mclKxxIVcev7J6RLCRkeLh3d9RD1zH38TFgHj8Y5dWPfFeXQm6SPYxhnDM
Jve0NQLUlz/s/Pn4/V0nnkrxutYjk+8qipGxodSHjorsIKLeLzHsLa1l4p4dgVyjoKmFEB1iP8k9
2koLD+6ShYkzxoKb6/F41mNd2FnWpird7eWvNWuBBhBURgh6adNGbFvmeuQ4oCJRNt1ryYMkLlHD
zj49IJGwQQwL0mWy5VIqk4FnLKK+ojT6BolJf9cyF7Ux7nJbfS38dfia/Fy8sWZXdmJ24gfe0Ett
UWAWFU3PRrpPX7sbRvRX0Rty58gJQkSzGGjOOh+MoApIao3W0iS5TIuEwrmAe5cb654OCzHudqQe
bjbdC1pkf62w83kaanyCTqxOHnd1CLUe5UEQX546/Gjy4MFEfZzeRHrdteZw62QprNmtvmv65uDp
Yvjeh3W5uexJ/499/r32yVOfh72WFOPaC9s55v9H2nUtx5Ec219R7HvrtjcRkh7ajsEAAw/ypQMk
wfbe99ffU8PVsqemY2pJBUOhZYCYnHJZWZknz7nVE5sDyMghvXaDrUD3BfeSb42/df8uBk/2wSLS
7hWpKWRCxUVAjAFWlUcFkYAYwb594j3iN7/1illOOL2lm9RIOjLh4IdEiT+1xO+kbglOcOiGQtDY
jQl0kt2sRabwwnuSHBPgGqAy0ym7fmeEGcovZIrLLaoKwy1pW9IszatR74fcIpM5dXVDLyxSp6ge
IBgOLTI8KoDT0rkPKMtbUfV4feusBYmgUflrWJQj5ca+Bt09jPDBW87XaJsUHSMa73NxW/qMwHtl
QGBWRTuPgnoQ8C7ULpXmCCQ8EpYOICdvGnMoC0CEyni6PqIV53NmhdqUQg5Bx4TkfbROyD7nKK67
EZ+JjL2/bkUGHhlc0aC1o7wNFP2SMc5ghZORlxduVf23hgGfjThaVy5EnMpGHwexJJMFMTkzmCZb
rwL91y85gInAyAeZRSSwaMh6EKp5aJDDBIqfwpGUqMB/FR+/sSALI9RNKmRiHf1wkRUggI2AEi8j
oFtLA5+Ng8pYodKaoJqHcSh37Vb7OgPh5UQ7zvpqHARLDfHmJ1l9Fs/CytlZWqUzVrEcoaxHlqiG
4Kc+fQpRjOyf+8oatJgRK6zdM7ClE+ZRFWeI7jmD5jBCHPIIkL3qHVrfW6ikQ2XTJEBxFsBodW8v
bFEnSO+BHZjI9Q0QcAzpivY+hUb29U2x6guQczMERD86Hm/nV4eYxk2SBZg7XxP2Ah/UpjwIN7kM
wrrrhtZSDCK/sETd0JHQNGr8IxgZC1Nub6YXQl8Secq9qG1U8dfJTU+gnjOblKcToC/YZMRmuG1e
igfSemJYwNe/o7UVsQ/rYboGSzuzR60Y10EHUyP0lPyOg+h7ZjXvNd6/h94unwB9P92OPufO/Daa
9oFFqORYJa71M4g0Km4TQq5NP46DbvBTCJgSaJwggdwt2A9e8xE9R1Z4Wz1VdygMe+w01VroA8DN
T7PULek3qZhLJE5Pvpc37U11m22S3Ygyl/oo1vawhTiarTBKC6ub10AbiiaCNRrCCOebdwgKrZDI
O6eqof87bsZktvSIRe2zunNx0lXSbo/nAX1GDK6cOzTF/CiXtO2mg/aRy1lAbLt94SG3kri/c/RF
0A9CXpIg0+iXsRyPEEc4hQNp5kVA+6k6S0xizbsgGyyAVIuQCp1GvQgaixQapEYJCJc6+zdpCZXL
icWGvjpzSH3xgJmhexV09+cLJBmtGnUQvTezF2gIy07jkW7O8JYXbRDHIQHMen2sDuqnQboGJEgl
+q6Iwd7/IuVQp40ZV9y6AU02dEFBuovuV9DDYgy6HAbiNLNmOTEhuMC6Y1ZCXFEDLO+/NqiLuodW
KTJNsDHtABDLcISg3UKyhX7nCQ6ZNpbTWDtIQBQBjSygY1Sjg2oD/CYggIVFNM5Y/Pik9M+6+s64
AFhGKA/BtZqWQ0qKBITmGDrI2smq2d3Pe8CUbA1oQ/0t3Gd24DLZNVcXbTE8KrjGO0XOM9Ju1XwX
XCBL4Zrd3iydggD2y9v5EN4z396s0VKL2E3iwOk1sekA1xdshsSsc1N61beSl78HkAH7Uo/g2GTe
QeQepR5IpFH/r7WkzlwjFJB9Imsp31fvzS1au4j2rxni/ZKDCCgCislE39Bsdneh0/BmAfaH8agd
WUeRMQG0GIkQhzzKCvge6fioVjf+eJx+J/2EscoSQMNoTofI6rl/4Uq9alsOPoyrAitHd0/Hms61
KtaZCbK3Fm5SkFM9LQMynR6XumFp/khP6o9p4+a3kpM8+harZLC+X38Oi0ztwmYYFkU1QfrbbAvx
29QO2z6vveuncX11fpqgDmPoi9wQaJi5Vq03Yd08Adv2ORYz57oZ5vRRR6/UY66byfRNuykF4Z+p
gK7AHTcaYSXuveKIEuuOdfgo3dYfcd9yX1CHjwOMPEMPD8By0MKFeFG7HZ+QFyl9UwactrIIuz65
iaa3Gi2PhgfaSEm35+ffgnRB+2exRanjWBs5uAeJDp702CMOEj3CR2tYjZu+a+WJq/JvGCXju/AB
UGsAmB11ZoN+pXCJJmfjhJKT+hmIFaQb+yflDVBFj1T1LOl+HtB+Lb0AKnsH0rPt9TVf3VoL49SJ
SbJwFlK085myZGw7KbCMMXGUjJUYXjOjA3GoG4rOAwBEnX3I8nZ6Bn1yEyRMUGe858Vvkcoycsof
/JxJ0oxANC9AeoLyGdILJw3JxVEEzmMOq4HnSY0SFKPYvKHdAqSv24IdoVAB+S00CVn+U7Sd3OiI
BCdyUCVTVZaKpC6/B/V6KprOSCMoupnBu+bflU/k6WQ4825GTzsIxYEgs6+v4rkPIgZFuFQdKWtQ
6qNJiZreua3SesTONeW+NQVA9/3k10TqLk1QG6XOgf6VGsytftChJEKwF/qxc9Nb3JcnDlemMyeH
7Xw1ycUIViAR3VBQUKOwLSGaDMS4iVH6dUYbSXFgWxoL3WZb2U4+ZBvVbpIUT+6MowrVSdYL+Pxm
JuM9t069tetArceC76DX5kmuALUZS/2kOLOFhyCpHUL//foSUsmKk0GBSCtBw00DXwZ9RCYC+JZb
NCUlL4OjufMm8Pg3UjZkR5DU0/fSFrWYEEFrUXPiSzx9428B9B23hMTSuE01yMWNTvgifEcrCGEL
0+wZ5LMtU45s5awi8y6A2QpNRKgNn4ivFmd1zGMuzWMIx6aR2exbd3IQO+NbePlj0MHby2Z1E0bw
e+kGUMRD9cptmWt8HrufpgFel2DDJJBbXUQkSlImnNbI0Fh0ELtrbuWhcciZsKn/XtfUyo4+s0dN
exY3KPFUsEf4WaFI6w3u38GikXCAOjhg5wEnPqiPZaJGch6RKFlWcUov4Zosdd8pFOT7OV0GTsuQ
t3XapqywYW0aQTOBRixAdS8fjgEvRz1RqzHRl/CVoJUyDzGs9swdoEkDsBJTuOvU0EaPcGHxwjU0
hd/ycl5iItuttAfszcy2qhvvWE97ikvrtEVISCCCdwGnEqOj5lKEEqaaY5sOln9fhyCp55Hv/5o8
ALLY2wLkOqH5u1f2pK6RvvLbZFvPVhR6Y4X+lU0NxAi2ErPKQSVwLr8W5Z3mrNPVkG/A/vp1ANIA
OQ4bV4wVZ152Y9yTBhj45PCZ5395rdFzhz0sE3wyCMboh0JZ+3FdBipPEFX3QWNGG2jeokg5hDbo
ntA9ynrtUkEphgpdFwgWimCZRx4X3DrnKyAac5miZ0U51ZCq23kL/jS33hNOGv5J37PTEpfXN2WR
mlwtqZImHjoILSMaRQsdJnfcRB74ddHVGO5YmNvL3ayKmFL4IDSoIjo6MRMvXCEyY3oyg7cUrLpQ
Xi5EXAEK2mta3rBDaUBSocqgQMzxlt+OXjzKrJvn4qqDfXg/Q0EOkjDFkOBtYX+K5RJtlilElRF+
j/sWhBXtRrqX+AOPJc2Z/fHnwSBWlLJHPTP4pm7jYtZ0kL9JEPiNrJobzFliufeLoAiYI4i8gppG
gx+8EO9N5jIfwhHD6gbR0uJDi5Ny/c6+vMQoE5RDb6W0H42pqnCBoPF2tnM7gfg4uBmTZ/45crQH
9ZFEDFNuRo++049oLrRYsd/lAVEhKwUJTEEWJeg70Z3NsYjHe92IRAdycKqH2cc9hvfRbrIFJwSy
EpQnzICTQlaSNTw3Su2ZRiv4WEr88k9UOtqZnMQLPCInwH9heWHa3aHJBjTJsKgjtkfCS6GeiLkS
t8jVC6hI2b6H+fV8uGM73yseVLZdyWo9w05YQCN6dS+sUq9BKQEdJQ4tsaqBUAVZ610G9H0qWGlj
BYd8EzzNtyAfmkwMeuNDxEiCKpvJ1NShNjK+B1ZV1fGHFIGhpXd+PscAJ2ZucZ/3Lvrn040Ed5RY
EIafClN/6+8T27+NvjC2NnVIScwNVw+iTIDzCV8jtcBlUo9QMREB/N1039tt/2i8yTvlK3rjABzQ
HvrX1myd4NOI1ID8WG3jDWCnwRvKNM71L0J7YxExBVBnIFOEc9JAD0p9kSYA7LvH/sddH6vgI0pd
sDg6SbONfJO3Adpg5qWp+OnCIhU/TV0v+2EPi3mhW5EvwefGuwFqWKnOaO6gyDVQAacGR7nCKK0T
eEtsscbRPRl9+8Zt5872vAWq7cSlNdjkxZi4xAs3u86BFrjFzsGcpyAuvwZ1vlrFQAtwgghubDbN
mIKlqHdk7fOMnGsl62ZsNIyMFu20fgwcmj+o1YNeFkH4+Z7uYlRSwNREzlb4JADIjGan+8Ap90Ck
uNONDkiKw3QjVKB6YZRy14mcAI0yY2EHouMLruIRbHrVzeiIJ6GoX0uq/jmrizFSO3dG6zio9GBO
KY3opi96ea8XfeXKvtQ/Mk4JdYf/OTRc3xq03HFeqRUM5abukb0ipyT8RgZGpMYhM0EY3QPmCRFX
jwhk6VRBgkIUslbnyxclEQgyA5iLdCvhnPqt7CwBnS+zOT8lt0Zq6aDbyV2Swe6wnjYYGRRksueD
OLnhO5lwwG8ZnoJ2kzhL6I5C5YoEiiqoxM6/U99lqZIl8Fhqkr5zgviQAEbJmGZyHhcPDzLNsAFC
SzRCSgDjUNPM6RCHBixdNAWQMQ/vOZDhBKI3g46xs0unh0QBqROHrOOysrxndqn51qKmqQZEyNi5
o62BoReiY9PdbEnWPP6N1gyyM68MU6ZibnRli1XSwZyYc/tADN80FTUIcVAZgCCK3vp0RJbjkqmr
rQfxc5n7MNQ4sX9HREtIlm4Q7CB1ex/pFnA5bLoN+My62rwXmaRbawMlAptoM0X6SlKpPaNUSp/J
Afwv+Knv87i/G4rmdY7iF8a+WVu/pR3K3clt1IC48LR+yGNt0RmegXpmxPp1d9OGtV1W3Dm6O3+O
ivJzclZMSiXqotl2AtBDeVTcFQXnyVp/lKQi3nXpBG52uf16fZRUeuN0OJZmKX8XyR0o7mXEKVHy
fRa/jTnoJBp09w3fE1/4XNT+i6TqjB20duiXNqm72p+asVK5GaJZ3Oc8gkJRzgry6VD3YljUHa3P
AVdGaGMwWxHdfFAwbsttHXm58KpoL5LUWqMseWrKOVzzXIfT5vqkstaS8jhDlaRxVfCwnpSPgVrc
hCFyhG0sbgZF89IRLd9G0TFc6ZqbW84q5W58KQZZRIwh8/Od6H/gmJiJj96JWLGyVGA4VYYxmh7d
mDMwqAg4g+DT9sYGYoNZiv4sAUZzAZKAafPt+pSe6v60e1sMj64T+IkyFn5FVtQWXBLPDgPg3S36
mTq8mSA6uJXM3AoPrJc+a6SUtwHphhgPYPcx67nxigiQh1FJHV6vDr0mPisjS19x7ZoGSza6tTTS
X3DRs9HhQIJLAwYJE3xXoauP/zy2Tlrd1Q1YK25EdKcgWyfb2VZAdsER+i8a50TtpkcSq7F9CVSZ
CI3YIfbaTMgAm6DZSoSsH407T4UwmsQGuxrwDB1vf+G2UbiD3MxbEKF4acHyiGuvCORYwPuloeAI
OWRqR/e1NJRRDYP9Gw9liheiwUGEJvV6MwFexu5uXL3a0BiOWhf4RhE2UAcXLWbJrGnwTHiqooHT
jeJtlmx8rwTAHvAu4xESeICaK5NDkvxsbP9KiAZGXgCPDGg2kfz2eTgEmiFBG/sBr5is+9zoiqkM
+SPYFszemCzGgVq3hdLFqYcA4NtzW2WL8mUP2lhyjT/JkEGf8ZKwwAQI1JXkxIElgVmOHYauOX8F
CY//mqXuOW2IEyGaYDZrclvm/ed24FlQSNbQqGmMmhmENTNsTOJ9NuERNtRmCOKjMXu4Ponkg2in
tBwMdZOFQR4D/UjWq5PuA6HYGlrvjXm/vW5m7eWFffFz0sjRXGT71KTl+mrEgEi6iLRPJZ/DxNLt
HrEWbxdux25TZw2NOgqxUsbcpJB1CqDTIh8E0DeVM6uCtmpFgACMAFIBkmQ8H1jvJ53cF7AShn3k
Th2oBPRgOvpy/YUxhat7YmGJ2u5dI0QKWM/IFEa3QW7X3Y5/+ZGBB1OsZMGHZk9gBqu938mGIA/y
c5DUltfbSE5bAaZlbwYsCwS5kPGwxcL034LfAOn9iNDhQMDMjnZRvDAoxykPQTsbIFIztboC+VRi
t73KqC2vHuOTSDxqvSTFf75waowyYJtj4QIFVDoy5yoyK8ZY3Rs6SGTwZOVF5J/PTXB+OzSyNIIo
sEg3QhjbRdN44IBnkBSsj+SnGeoMD2oSpRFaEMx44FwOGBpDZPFZUJDhHwtC0OwKMqGkUky9zUDP
UYGiGTYaXCrg38oCtxZvwZcWObqN6qWtB3iAb2MwWv7Wc2lpm3quNSpqEvUE26AaO4igx8sF4PEK
ZsZzLTxY2qGO8oROYpD7wQ7hPCmP0y2f7tOvRKpL8bKj8D6i9PZcPIqoS3uMs722hEvT1Nmu57yO
wD1Iptf32qP8kaoAIAKIhyf+wNu8CMUeVqJoNTpBKzZSNyiGX/bWTq2Wz42ITP3o+l5e2SEKXGBk
vZGsoMPzPpSZ9XeJTCF93SxNUo6kzJVZUQOoKg8WbxE6VG4v7iZkIZtda08O8EffRxuUyXb7hchx
57fTcYSuuuoa9+qNdC+65Q5gENb0i6srv5gJ6qBqsdi0o4KZUEzV497io3FX34TfEn4DRI/i1o/z
niRc2u/9S3NMb/vvkpeCILzCSzp5K5n+dnU3LL4OdaAB7uvrMiGzJPeIAF4HmZUBZlmgrmN/UKta
iU77DQ3j/IbfSWbymoKnWv0o0CEHzAuh/gAwrDbV1NVyb36JSlPdsIPy1dBguSeoe1pvwDtiGAB+
pjfFreichKqczm1ufDN3SB6RhfEhH3htE1KeX8ozP8xCTG8qIMmdvWpG4CbNm9gCbDtWeH8wsgXr
IxTxCsAdQJrEqNlu/b7ixgqzDRbg97az2m3qZodyL3iqGYPdHYpQTN601UEubFKzqvDNHCdkS+do
tYAUvPysfVEau7sX9gQB0r7Xs1l90hNLTKx492fE8H9navTNf/6Fv38tyqmOgrCl/vqfQ/S1Lpri
e/sv8mt//bPzX/rPXfmRP7b1x0d7eC/pf3n2i/j8P+3b7+372V+cvI3a6b77qKeHj6ZL25OR4KMg
//Lv/vAfH6dPeZrKj3//8bXo8pZ8WhAV+R9//mj77d9/oH1l4dvJ5//5w9v3DL/32H17v/z3H+9N
++8/JP2fOpgoQPKoAfyD4hG84/BBfiIK/yQBJO4X1OTRJahih4DxtQ3xI/GfCCtRYsUdjAc1xNX+
+EdTdORHxj8RWCBwUQGMEMgviX/8d9zHH/v9x5JgHv78+z/yLjviid82//7jotyJzwdhNNowkGle
6VsL5rRRwTGqnkJ0wU7taAfGIWdEhF6b1WPqFQ6riiySq3t5FGmb1H0gqdnsyw1skisXgmmVFxxQ
x8btS0BZhiXsUIhqQBEePakQAjIk5KDMxfqsjZuOq+nvQDn/SZxyEQSqKt7nGd6LyAZnnnRAWsKJ
toEHRbHbwg1cg+GCL27fH2bRMAQkGNhX6BC3LnS1T3WYDbfplnS+xHctcHDzd9L09Te6oulglLJH
R3A+V0t9UpYqHIK/a29ItWY6HlVTsIRD5g6b+2/X55V40cul/Wt8EhW1aUEWGuBjJVDGFmSRiUco
0MQN09HRIcVpXMCfIs5WgeyjeQXTdggzuYKdxkG/jYhm0jbDPKKZ3uqA+mdDg1YNIreBIhTKPmAl
wsAXT9kpzjUujWEw3jbvwKRa+V2/IY30GXAJbNAV7chP45NVMCbCc0C1mbo8FCE32lL00Qezk+5y
7JRk03xOdiCGcICWqU3x0fByZ/qi3yZfrq8gHSScLJ8wUMA3Xwr0+kKTQGK9gjZuCvhtOu3jcWBo
SqxsSuJryPDg+kAyej6XAXC4o19lOARCrUAgJ97G6DcDy3a5uT4WliHqOpzBfpt2PsYC2pPbZiwe
+Mx4UpvqF59imDKMBwgGANfBc0nT3GbJrM412EJM33jk4tkOqsy+PhAatyXSJqjgMJC4BoWdmuz3
7LaEryIVHW0ns0/WinMGny1YtQ0J6dKLFgEVeh/KMMASCdY7kCiEdr3JtuBl24SMx/jKJgeME4g7
UA4AA007w7lsNGhgkJg6De8M0INGuhfqx9x/FPTKSUuG8yXbivJNS3O0L2z6JM+4DuamILGL8A2Z
ADfJkEZME7Awtwx6r5VzBGsgjyF4clCeUJs8TipoQPVwGFMa2Yn6MM6/Clc8bYqlCWp7+1rVyVmG
AcXbaDPJZujyuSW2tgJcMYGrdC2kA72eY9yda6dqaZZ2hXmtpYh4cYlIgZmKpIsMFUYAQa/v+ZWr
ZDGBUCQ79xJNPYpZ1mB0gSBtm4kHCr+w6umrCvpjvxp3cXBv9AyHcRG0k3MGUjaCE9d1UaKPcl+G
UCKooDAxWPr9BP2eGA29JO1FtGrRZMHkKFgbJSQCIBWM8gQKKGSyF/dKrkfgfIpx3ILCv9Gy8Eve
St/zWnKDWD4MVWTnIxofG5YLXjt6gMJLaCVF6AkffG52UMAF1cfEBRex3aila4g3RiC7TQsy4oJ3
WpHRHyus+ZWlRXJeFgNt4rFNIg2RCAn6xifCWUog6e09uxyxdvSWpqg5NdoUSgU+TAXxzENmAO+h
FtYZ+3PVJ0tEGAi4PAA1TmHuYkRh0Ux6UIKlT/ZQOgRU7MRRuKuZz7q1A7c0JJ5PHQeiAnAF6lDy
bcBd0X+aALbpk1/UjkYJH3t/aYbaE74gZNKg4xornNlVILDY76NDa/Jvsstvmj3PcJAUy9t/7aF3
igdZH0DXlB/JYmPU2hwHXLwfXTUx9c+1K9xFt5qb3BfPNVBFaL/JtmCckHZ+Zyq7Hx0qrIzY+uz+
9TVo0LeaC0rbV4RsUQO1XHcYy8ZMWOXRizrwaXKJ8jiCR4Ivpa6DGUG/UZNAXOji2FFTpUd5osql
bZKrNZA1GQQWqynaGJEme0qMtmcBgimbTJ8hZlaLwDOkYnBIW0Ox5HRsniDVLt2H2TR9/LrXBW0C
WHN0dAehhe58r41hUHcSCeD5Hekb0dFlgGYHR9teN7M6H0s71OJPKa5OtCD9CDNi1CZJwdgqXWVP
uD5JD6iFQcZmFpstk1+ebko6bXUg73VAuPA/gYa55nUxFFmJUWb4U26Vt/yY2+hEJHzXzlfd7LYo
GxFN6fgzt2UWVsh5pQORpXXqPCvFkEi1hrE30Cog7YL8AIQO6GIAv4zsfrCuz/WaO1yao851WCoa
ml7JBu/VTRcchax2r1tYO0IyrjAZGxvlZzqQ6yH9qugk1vHVwZnS2BuE/mHMhIfrZtYHgp150ijF
q+h8b/IqhG2kjuzNqbqD1IdvGu3UMGbrouhBTqrCG4aBpwl4RHnqCavng8j1ZDDkoppvQit99LdE
l7Q1NU9yQCcV79gv9bUpXFql9oRmhGMBpRYo5MzZTvf1Tdm2plxVrNGt7b2lHWozxKMy1/FMluqg
7qbDuO9c/26yCU2RsWW51rUFAygBDCyKiI4BmkFxDrJu5uHgzNFPZVPWuS9VITCi+rWUCoBeAtJl
eCiDFoVar2YawykpEcpMO9+bt6Q7Chrg9vgCHRh7YFYzLjBaJ0+Ozlf0UKuwS2/2qco7USFy9+p9
uzVadGsCIE8SAVDj0o6szpILbAdljn61yLlYZkWPi0P09B0gbi0cI3ouBM93MWRbd8MHci9mj9wx
PVSsqG3tzUQaRHEhoBKM431+5JJITqKYuGlyGJrGhAANGuRLR99qKFMROEvrZY/GkZUjXNs5kiRr
JGmKa4Lmucl9YdAmaDKZudo8cmC3auuItXFWY2ByyQHUAYYr+qDP86Rop/eg6HWob7ZP5TeieAA2
N5IfQ1ebl9nVkahLMyFCq8HwwjR12rkoE/QIEkx4uZE0Wb+fJ8j2DnZhT5spZHjn1XHCpanoh4c8
IJ1u4UqNE/IJc5ly9ceUld/mIHzrQ+UI5gzBrDhxsvO8ZJU/1h42YKz7yyoVSEhlzvNDjmOJEt/3
MjLVw3g3WQSTBKUc3iSNfEXgaTvCdcDmSVo/NgvzVHwxoPmMS0lUV4OOvbtN9n1iRfftHamvGvfj
izHaIhrMLdl7mTasWtOaM5cFntAnIZd1AVlPsporuRgzHmoQ9h0RT3Zv2vDpN27Dn0Zox9DPQhJP
NRxDkkSPetCDXmDkZ/M3jIhYRJxBKNvS57AfWyUZdEzjkPtm0Uq2Ijb2dRPC6mwtbBBfsHhHoQyi
QWKLvAO8fAslcN8DD4+NtsCD8Vm/G6FJHO5YqafVWx6vHQPJJzSGX+QgtRr8xH2Ee5DU3kO0eeWN
lbZmuVG8ExPtnQiq+fmT3jAmdH20qkBKOFDFQYL3fLSFlGqcJGJG+Z2/y13tS+AYGdpMyYGA3qE1
FhY691jF7jV/inwrNBAIYwXc3blVFICMwudIUKPojtYEoPVjNSysXRVLE1SKciyDNgfJkGr2ZWlG
mm7102e+woAUpG7kbMvYNawRUcGgFk5CmCcwx1VEngprmHxOnsGJZfKusINuErsVes2RLt8sVOwk
cfrMZzJMCgGeKAOufBGN79XeGAMrkx961qKt75XFY4w6GWmc+GgQgEHSi9g8oFd2LzzE6IbDYwGN
Ltb0xb/tmGnF1fO4sErtlR7EHonc4zySDPB8o1ZmD1ozFxTbzuz4upkjxWHYzFfR2p24nF1q/wQq
gFmNdAo1ejsuzXmfv4LM3pkrAKRZg2SNkdo98aB2wUSC/EDpSzMYjO4uqTr/AaTzINW7vlXJF6ef
e4somAad+3Ompwa57MWmRBp9iBKrSEMgtuoUgKre4KeX/80gFRFzBhTKJxkzOU/Vbdom+wDssZbR
q5/lFH30142tncPl6KhQpqgqSEiLuOeB5N9N+bgJQ8ZRJx7x2vxRx27O+zzUeazVD1klkjcMN+zT
TYmz/chHLUdCnbYZkkoQxISd/mu5lezknnsjbDpQalRvDN4KtsGT2KPHDdI/1nwnlKYBHiWXhxQQ
K/pdfdMsvwp1BAOx7viYpKG5TblNNhUKqfxRfIRnw10IQYRv19eQaY86e30QVGUKtT9Tu4uPERgm
Mit8Bb4UAiTyl986fYAUgvEercbIidHZZ7WIx6absEEDrTCL/L0M76FnwdiYayEgWDmBiAcfCFAW
9MNw5PEgrfwYce8WzBntTfeufFV39VHYq7bicRNkQSDkUJoi0i7ThiWWsZbwRtSEtCaoooD/4ak1
VAr0BxUCOfYckHUIrr5wadRA4bTIzTziPtdNs+VL7SX3u7dWireCGjHqkutfAWEG5hi8Wyi0nd/6
UpjO/YQpAmWGbOlz8Qn0X/s8FyyuRNdJPZl9LwK4zNlC32/AX2Bf31ZraTa8OfB0BDsMMsv0+z+D
PCyvBb5izncTGrpBilBvg722J6ll5UG5Hz4pXuOb2af+QJjoC8brdcXxKjoqzHiG4HmHkub58Au+
HiB8GmloRyj9HTa47qVyVG8iaA5b6qCxCDpX4oMze9STp9GFfGjHUDPLSClNTg9v8sQ/ziWcxDg/
qyLuziCo369P8op31MHlgYY+vJVRSKIHKXGB1iQq2JSSzyM/olYEcZ2kNcUk8pq0d0Ulv2sF3rtu
dcXrn1kl32oRsxeSVA8zqsgI9uAe2q0OiqzfsED0yAjJ2GWAnvBiOCOrqJmJuM3TtyJj4bRXdgf8
j0YKfqjggBPlfAhCycnKVImaKQypE+EdJUXZtioFU1VqxkEga0DdYGemqHOoFePU80Wkm3WouSqn
WGmZmLz+BaLF9pQ+XZ848mEXxsAsSPRTFagKUxsib4yyapVSN6umsJoMfUdwP4rAyu2tTh+0S8CW
AbmHC9/ix1Kg6AbMZNiBdiFrVqXYsgYkV8uVjPlbOVjQCwETOcRZ0T1LZzAgW9yNSpSge6szXMPA
kLh6V/WFLUvAMSKkaStm/oKUl+lpBMudTswBnidSa4YgGCLlWowjm8joski8KKl2RS6ZUc4/h0Lh
yH1gcQlYiyElf30FV4YLmSUQ/vN4HpIb5HxnpnXZj0MsYWfOqtPiZW6mKe/l6gyeTMjRgBmaN/um
ZxzptcQmya3jzhSQyAdk4dysqotxjo+F++o4e8jiRyOs7/3qgy/HraglZl/4B0ku3+dKcOv0qwy6
3uvjvty5Gq5qUICQLQVcInUiB9DwjeJcIdBrJKtUQmjMVeVWLSIG/ki4nGD0JAH7roBvhFxQ1BEp
M1/Kmu701Che5N0w2tOt+DwcQKmNLjId9LdPzXE8SA6bOWBtjGQfg52S8HfTD/EgaRshbeBt9Kjw
dOk2kY4G98uUFwATgIMaXC6A1oDD/4JmKckGfyBv8W43gyaNgBuL3MpfU7N3hi2/GTSTY2zalcte
Q74NLaAQXlvRMkqaIOpjAm1EYkO38P+RYaH9HA0GvSmbZWX1L6jYgKHhjncJdYE2MPmJLm8lUDDh
5YoiAAAoF1njssrLdiBxJY9UEtjYi3BgbNG1rQMTgHrBMYiAe1GHJBkKoc7q09YhLW2lC77IYj9N
aBgQQKOImGoKH1CfRyuiM+znnPGWXB/hX+bpt+TMc2M9qwgqtRwFmwbSRcwmdJYJ6vWI6p6cqOCK
Rl6x9uT0U6IK/+MgxHNHQ6i0eCjm4aFVlJZWfkvrjLVMa4MQkLZEqgu8WQjBz02IKqdxfo95InUL
EX8EE5iJjeSV7z9QBMLxl30XeuVAq4tbCrheuss4mv14nEnBQp2MraYXVjrlmzSLnOtmLm9d7cwM
NXVyFXUyh+Z1MzWm+6gRv/vdYJd6sfd5njWJl1ELbIEBC1UucK+A2ex8DsNGA3FnSh6hUbhXlNiS
BMMbpJuw4cwgDO3rIyMH5/y+PbdGBc+T2ndBTN4q6VDYmSoDXWZYZao6aYgOrP4hKisz5juG1bX5
hHowhsmrQPbSVy2XBWHMA1Rhop/TTFJHVdGNFBxB1cHY82vuEd2UaAEQ4TdIU+z5bNYN6fWqNTBp
7ThQvx/9MjC70e7BxLQJdgRipvHbGlgL4Y7TLaDpfuDNfj1sI8x7P78GOTiLwF2NhaLWe/j/BsQH
AKRYvAGFUwM9aGC2vb6ia3OrQFMYZUNQAuA+OjelF6E6F6WAdGk5c5beCeo2RQLqPg1EcRdPTfVw
3d7KfoV8OYCkho4jf9HbOcV9nsQdZjiLX1NQlml6Zib5Q5eWlpSzQtKVwZ0cC5EUV3DqqeWM/ZiT
hhlvvUnjj3Ir7MMifUJ9ep+lweb6uFaiFRX0tcCBw59BW4K6csQy1Oo0QFd9Kkp2OwGZGB3nUbbL
pLMy7XvDP1+3tzY0PJZRt4JIjHgpZVElQQU9dbztFGUTFZnT8d2GB/OgMbEyBCsxJ+mMwiOFyJZc
1mCbeapr3wcX8Ph1dkUnv6uB/tG/ShbIIJnhwWXsRZpwEB6LpG/mIiODOnoRVgbSESU3mY1+ww+v
Kvqzrs/emhHczzKIAtC9czF7XCRV3FRLwLVrvCXxqSmWn8RfFNQiuUo0BiysUN4yjmejGVpZMf1n
7Q7EIqkZIlUJ3jjNUR9xBCQrNuUv6SF7vT66lZLEuWFqM+rlkIWlDMMCmiV9r9pFzrzv99Ng9gid
C7tAcvuRhRa7vM3PjJ5868JpadncVV0Fo3kH/aSPMWFhORmLRkM5tSYzwGEBA21kcwDjxsWDJDGm
jmWDvrpVPojrFDb0FGibIAQr0n0faYx75tIJnk8V5ZfEWWylnmyMjkPar/AkObK0YQNyAt1/ur4X
TrNyfmWf26LukknM+LRFFsgE8amSWgTLJj+nd/qxfAWjbb7PNyTSLx4LV95Pr1Vuph7LDV/6xvOv
QCZ9sTN4IFaTssFpU5PHwn+Zoq023QDeZ4mDmyiMfOoKYvXcGvGcC2uC1Bp+NsIa4bPA0W6fsg3v
ZBWku4fbyCmsyOt3MyQni2P0DW884T16+xuSWuTivDbvZA8svkYuVWKQlWTeb9BCZpFsqmFNropp
Zmk2rNTJz4dMOZpMKEu/7mCrceRdvf0MVtLETA7ysbcMr3DLZ4j3vbKsnpIr10ZIeRm0TBhGP2Gi
CS2ybIH7GRJpDchu9WN04JDM33X2YHPfY2faKHby7h/EQ/OaojRyfYuvOp6TxCNCRKRYqRCGyIul
KYJHc45ywB94M5NZnF8rgSFmGI1QAKKuiZbPgYLrisxwfDO/Tc64nQ4puvMBTvl/9r5suW5b2/ZX
Tu135JIE21Nn3wd2q5GWGluKLb+w5FgG2JMA+6+/A0r2jsS1Skz2fT2Vppyyo0mCwMRsxhwDNXo9
cgAuM+MyJo3fo9c0ga0qGK+2wsILgw/vn2K1tTsBkASYjdV3HkLQ9EMb7hEUZxCXmsP+83DzH83w
vTe52sYYLi5GhDvqNOkxBam47vhq/l+PxM6627q5Lu+pN+u82sm6O/HKlGqdD9N1iVCjPhZP/Wm5
Sh8tVPNCBfoCC8Tj8CmLkggyJdmu2HWtP28fqote682jrLa3XQ8Gs2Y8iuLKAut30D66BLLfvnHX
gIjQjvnRu2PAmz6lt1u9xQvXEKipUPZSAYpprPOQLEkTSHrhaDn0uif7agbrAxqZH5+bLSOrmyHP
zcRNqYG1pj86O8q9l8H+/LGJS57p3YusXL8JzbDBZniR4roxfO/rdMjveejceBDUQjj0KfGzK+2q
/u5sXHsXbth3dlcnxZipSBu1gO4E3S78e59U162NMagtN7i1iqsDUtu5sIcGqyi7NCjb56qHYobY
GMO44OLevc7qWEiWYLJe3aC5AT5xjkt6i1Zwy8Jqt2ez5g4ihYWuQA0hfajtl4+3wiUX+vYd3NWo
GFyX9BIXC2XeZ3dLbD+CbA8xVozhReCqmjnInrOb7nk8KKkCFs4bied5wqTY3v59pNa1H0OQQbRq
J4J5069oROx7ajy1/UY78+J2AHxLyV44mIdbrSPlcs7tRYM6gflJJPdaCdGhJv54KTdsvM48vQkt
TK+XU4X19IWV+VZ+K+uHZrn/2MbF/fDne7x2rd/YGA1pskbgPdA3Phmc7dKMbkTBF/JKLBEqRCbK
/BhlXTf3tGpkkwelKwAogChUQiFqJyheydAIt1nHLgAokOzBmYKAD/3Ks2nPVitSWrawp+qNiuks
yXz3zsPdTXZlnGTBFjL7khd6a3B1bHNdawwMDFl+a7PQoUnE7DtTWqFXsKimzhZWWiUnq4AMZSuw
KAKUbXkYd3sfcqZ27nECFXt/zL8YeRcRI9+hMYua5wNJ0Rvq+kf8vLjWQZRuNwcA8zbhHBeiXlBQ
KaZuIBlAmrHa/qAC6O1kxtacmofmoGagk73bAMJR3wF4H368Ry9uoDfW1ujaTnalOwlYU9RXQEtk
oF82Pjs7I0z0vyJff2mB39pbLTDpciS46uBpImZ7uofaS9D8xEWmMPZ/AWG0ZU/9/ptD2FZtx51O
HXRxUMcDKXzv008yBNsS+9vCta8FC/SkcUJAwI7RmjVMgXglSYoSh54azNcAgenlRkBwwXWhsUaB
iMZwMobX1O+/eSPdGxhYBVBKqtIxRDL/q7N4Lcrx5pZvueDuUdLETAsmkNAEWqNqBqd3SeXCkKJ0
BdaVGH6bYypi8GUIjYLbjPnWY3X8C17m7NAbijYBWB6KnAPEoquAgBRUa9CXQlr0GcjMEHO6ZQkE
I7IjAjGp1y8HRiVrCqfnv8BJQdc+YGV95XLKvOV6h2Y58FRoevkdx7icwtvqwfyQx/3VVjv43Kmu
DK5OfOlY0h5AZf3qVOm18ZqQTIG8NmMoQBRBsfVlz+LydwYhRPN+C4HWPZ9KDKW8pp3e1+XanCCz
G0E8PpTQHFoWv/k07Kpvzsv2x/3423prD1vbZK4YclDgDeydN7wsiC7JOIf1OPuGTf2/69/Uq2LE
DQAOhY5axyyJaSQSCIc/ShkR1GTuSaQm3BTir99vWLu0ddCORYoLITY479XGzXk/kzFjGARjocJW
suPEfOMhh5ANsp1mB8mT5/9Pk6vdiukPkCJymBShtGIlNKQ4Yg3Pz24qpbm2yd/2ihp4d0diSd++
5Gq75ondWm4Ki3oR8DsgmDuwmv3GjtX3IZgUW3/clEdFu8NiO9p42zN3rmxjZ0J72kCTbN2WrlK7
QWMytbFzwSH4JJ7UwGIKs3IAq/1WWeTM1cIaWixAVsIUtpH63G9crVYDNE0zFBgbU1wjKL3haYO7
n20Eo+cIzpUdFUm+sVO5mcsnHZvUvK+t2GORuLYD3S93/Iv3zfg8Zr6uJFr1CLXFYbfNUrf1nqsr
pfHM0UhnZT+VB50jhLS7K7P1NuqKFx3d2/VUN86b98x6u2wGjvWsrlFVNKN6l4OFr702FNAZt//W
fNJ5tWe1sKvz6Do8ke2CF9Nvl7iWPjSGIsV1WHKl/4qdysJN6qtLzvXtS64OZGOPRTGqxVTXJr0W
aUj3wx7DG6C/ur9+SkCj9LN4Qf9gq3twdl/jZVHqAKTKwqAoQAHvV7dKMfBqmUCoqxAkSJIcUub9
PENExPika9mG4znLbmANeDEgqCDg4ZxN2hh0Ym4jAGIC09dxyoB+Gbunj0/7lonVdtEzgLSaESY6
VnwGmEr4Eym0jRvi0qqhQgT8GbA0gEmtzrjbmGAhITBSZstRH/hPbyl+xVRB6VtVM23dvBduP+Dd
kLIhqkFra20tL5PaGfHtEG6rknZ9HOpDaYXlywCeoymaD0YTlq4/6wHa1JvH4cK7vrO+8jPcphz1
CVhXrGU6KgZZzNvjoKYUFWKKBskX3n0brL/AK37p7ENK1zUxam642tnuNNGBFNqiY7+cxEER8C17
NWoOUvwfEGePtvJG/YJPwxCYDoMIAKCTvPquSSLrukQf/XX01OXHpbi3D4rITI+Wx77yOdS+4zkJ
tyRzzjMqfD6kbSp+xS15NnFn5K5TQTtOfeL6GcR3MYj+7h1MvGFK+2rzk6rXWF3G76ytvM3kcA9K
ZrDWYXSKf81i58YM20MVVafiWARW+PGRvHRVQRVPA4WPAt2ekf7LOTFJCRfkJ9+m1C9+zKfqc/2Y
now7FPCPlQs+xQ5D2t2O348dhvw3TuvF1VWKQWglQLUO7fT3Tk6n09wWOfkd8DQMgYL8KR6N8kf7
tB2sXjgwcG8UpJbgtjLP+DPsTLq5TMBIo8nfyHjk1cNIeAxY/f7jZb20Wd/aUWHPm4uxH9M07xfY
qfl9Tn7U9C6jG/XPc8+jGNvAsKlQYsANrqK2pjLmrgfgAeifBqKJhn2LtibeS+4cDymO1m8BBNQP
fL8zcehQw3DRUgIqZh0Ll4YwliTtPX+k5W2eJM+TaQRJM+1HkR6mlvhi+C6AK/54Jc+/GKwCjwCm
OpRPzobA4cxZ4lBYLZLmZDmpP5veJ2k4B3Mcvn9s6vyjmRQDw0obDNM9+Of9R4NMguZlxPF8Pf8m
q+9TCVXTcqttdn4HwggGW9ToPkDSa1BMNxvV1PeW54M11YfskJ+zrZrX+c6ACQcVRA+oUqC2Vu8x
JXmitZ0LE3rpi9SKByvZN1O9N8QcMPZDlHXY5i8AIvmMej6IKMICvzbcT3I0d+3yUg35BsrwgvfG
M4GLHZoDHrDwa3B/DUg2t0YG+Bbos+doODjghVTDwxRk5RbQy34abo3RnI8RGe+NrnxpIT0TECAY
hTjlbwZ0AOa78sAClDi26clVir0+HW9fcHUcx6LUzX6CLXNnz9DJZkf3unoewBK2NQJ68bXwZVFV
U0p2WNT3+3S2zV7msnF8sONEw7KEOZQemxpfss8Co8x2FYAabev6ZsmCxSg2vuU5fALLCkFC9bcC
Tr9GBm+cW5KARaQDyvI1IAYCDy3XXfuCUlIZODfI3QLrOF87pp9/HU5pWATZdf7l759U3ElgX1SC
PWeXhnARdNG+c3y2RIaAcqwHst0NG/oFz6PYMWFBwa4Qib9f5qSDnhXkwAAni9slsOIi7vaq7rhP
XwBfflWk4blfa/5mxnHBR7y1vJburks5QH0JWMfyV3e3XFeh/j0HSIMEiniOMCRWf39iW1X//3xZ
a+UzEk8rAbzByyrZRycGXYoEPQxk5kIE6ac8JgdvU1v+8mtiPgbBFcyv93GfVNNCksnxNWi9GZAi
oc4W7P2CS8dr/Wli5QHKBqNYFoOJAslTzSWggEYwbQE4t6ysdgqyt86hxQwUAM12mjBxGz/BvUcf
b/oLEbf6Rv9+mTWaLOvLFrghvIyMrK/LV+dVw1i/t3/jezUIutlK2Hit9T0ipnTQmhH26OeMRfYu
3atmQptF7CHZz9iKSqFyy+qlTYEeP7CwADri2K3WsrRSPrfOglO3OGGOuLTPnz5ex/OuKzYbEkMA
YJXCD/pC7w+2TivTzCE8pYiX7sFO9Akc90AzuM/9qXyhWaDvhjLUvhpxGTYnb3uK+JIDf/cAyvO8
caBzoWX24GK/jMEQypvyqBiZ9aBFP2jzYKuDu7qX3tlaXRYu9OgmKmBrhi0nlo+gPPX5DY2aXbvl
MS9+uzcLuzptSWYuWqcW9ne9DBn0L0moUkL7K+yhgU0fPv6Ul8KKd2+32i2Q03KZRfF2xYHWvhlU
YfYZuvdfFQk8ClD3w+k/UCKBEibCUcwV4B/8eh0It5pHCgTe6mLQYy+OFyhNV5CgPxhgQcKw28fv
eOkUqmlFXLRq5HM9De5VHk86j2C6zUaCn3tBbdwIb5NfTe2D9T6BEYiTgUVOpWLv92RJGXGLBaOK
7ewvcb43HgHA5F+N1kckE+r37KE1g0TstApS6VscGhc2joIcK0A1RlDw7/fGTXBolN7Uo06Stdfz
3B2s9vnjVbx0m8MEpp9sy349+e9N9ByKQHQe3de96QDE+qPAhBf66jRoBdpfVcRul7vi2t1I086x
l2qiy9YBglf8NWcTPSTRdHBgz+5rQq9jCvLQQ/nXiDw9yPlryWSAYvWMis23MpQHaAl+bu7/k5Iw
xkXUfgWBlOozri74dnBIPWeY5NaSG1Or407/6rlbu+jCXsX8HmAEGIVCbrO+0UU/ULvKPbzr3AU6
K31S6vvR3KLoOq+R4F3emFn5mSztbI55JnzLJshFXB2MqAW1XJZEPdC84JpodptVoEtb9FV7CGmR
ca6OVY5pZRo9bAJneN3++loHgjRhdUOPBhht0k3dl3OaXtUX0RW8Us2WOs7Kc3d1U6dzhcU0cfP2
J/swxwauXPjtDXzOpcDinaXVeiY1xv6dEpbYzQgsdHtMDv8q5EFVPdjCbF4IrNHs9VSGqmEWYO0/
9Q5M1XVfIqXvEbyH5gy4JUhUrfweNW7Qk7QLZlGijfN/Yc/AHOoWmA5xkDetXEwpHEKcKfP8qnVi
BJ3gIPS0nV7LQzq+NEa+t9urXtMPTfrZYaDOZjIwja3k/0K1y3TRe0KhC9ol4PdYVbtmWjNNMLwu
P9hH1S/pjhX0QtTI1PY6q8tv5dJRq4FeFoZvUGFb3xxMuqgj5hLr/ErWp/hn9KjbbbUpLhz6V804
w9Nw95+Nog0cTOALmm2Ifqs96b9KNl2VYBv9+ANeOH9qqBzuW4OCzBkPMTAFYKzWR8glF8uhcIyg
15utPXJpY0K4AjktFBEoaqLv7whw7tJ2nCZUuILxZ3M9AHHF/Pa+3jV7WUPR8ghV1JCBPOfLVph2
aQ3xiXDPe0rpdV3MI7PMvFrMHkDSyJshQttwPSy9LarsczOYj8LaWeidqyrXKlwaReaAdM/zMC4y
Ri4h4VSOASnM8ONvdR5LwIwahUf1CaX6deNqLBswtkFFxrezY1OfrKoN9BmKdO28y+3y4WNjF84U
rCm6DfD44mJbNwawYpnVtyjbecZdARKswX7Ru+ReOsmjPqQgAJSAhxYRlV6A+flHOpTxx0+g3OP7
c6bYPtFPBiGQZ+C93m+bbOlswgcc6q7j14vlhKTxxoBR+07T5/tuzA60HzZ89qUviXaEi2E3wNvP
akB05BZAUAn8ZvPstWjdy8rX0nbj0F36kLjLbdfSPRDxrN0VzQXn2oL9Mnn2vazLA8Beu0ZLTuPQ
hlm+6aSNCyup+gDqkONDrpsBbElsSTp8StVNUz0lHrJHfaegiPLLFpnppc8G3V+qTvvr6P37z1bW
SVnMQOf54ACJ3DJ5ZPSuNF0/7W8ke2ZJHX28Tc49GNobb+ypl3+T9Ulp2z3mtfDJvPqqKkBmNCQb
B+9ClPvexup+wcq2fY/mKILNOd8PfaC40ElkPMxF4N6miS8fhEIBPm7ics7rn+8tq7d/83Z61xa8
49iQaZp9rwhmbah1bbXCN6bCT8snkkOJs2/8Mt8QYzl32u8Nq5Py1jDtxQJYGwyPaEHg4NXzEcIH
/pBYwccf8OJpsHDWDBA24zJaBWRjXREyzNidtYOTNnc8tGcSzXMVkCWNx/7nx+YuHvE35lZRWYri
VYJSCNoRHY9SdMjcBnSN3YaVC8GfWr8/32rlvVhLWs0sXs/c0oE7H9SeN8sOW2Wsfe8IGdNNlrgL
BwFXHCAVaroaDYFVKlKMBmWtBgvuYAXMYydn6rbSPfUzVj4ZvhE/Htedwt2udgW4wvnCZ9hQsY+4
VepsShouuco2Z61eL+ePbKkd+mYHghIRjEUdbA1x/omGCgSz3KSPEJkpr+tvHmCjd5CmREWiAB5A
gHwHYixg9/1GPluH6rR8ZvEWAvFCiQtf9M3rr7aqxSCAlbR4JBGXMyhTCqRIWh2wo/OpfHQPBnRK
9aDxgmLPo+IlCbZIVS7s3Xf2V3uXF0m7UGW/zw9z4oXcuNWKLU6Rc04TwADRikAWQZUYxzrdzGed
vTodxGsGSGldE0yVEOVzQ+12jBXnYImBJFyMeovu0lYWY1y4P0CKAJlDANdQqlz3B5rOTsoxzxPf
/NZH4jCeqLWzdNS8uhxzUbkbKWZcjBbHNkTXcr86OU9iBziI9SxAWU/2TKmT7D/2GRcAUkgu/nyo
desgS0iqTwUeSk16LrhBUyD58RxjyPf2vtolN/SwYfKCW0QzEwRImpoFRLbxfvuPRgu29ZZhHXbi
kAi/ubbi+ZTFQJz9qEGT2KlWCQyPzN9kQ750zEG1hmEJwLMR2K72uVu2nkgkB3j/WN4AYrf3Pinh
FxDXfaFbba9LbuutrdWeHhpCJSgRsbTHem/vaArAm1uAWR54GyD6ALIPXABS6kMdk9C6K3bGPv9s
PafxJkbkws5DnKk5CpL+qlP/fsVN6fVVndbqIw94hp2NuQ0QfiXgtjd+ayLtTmGbUYAx/eKRbHSX
XwcIVt5O1ehAzqRGYc7qWR1k3SEX3yCUABlIl8KTgZE8yo/fvdSPi7AM7B8AdVd+eVIuVw1hpk/P
YFgF9deuRYm0vN3c9BfCRiDz4e80BZ/HXni/HtQtJ6wWHknV04s70JYfzTvVoJCfGfqPH+/3C9v9
nbFVGDflk6llBoy15EthQdBu4gHnYI4eBMZet+jcLnhytB5tNb/ievjiawo57o4z1z2Yo34fWLcl
h6sjfh4lxO+hNpQHw9GKUHvOrkAdbX/fWtvzTQ/dH+gZeOBmAxnmOreZM4073ADX5cSeNfbTaf9+
+KHoSPDdXiOqs5x7mHTPgahAAj3TRMQCogJKl4IDW+kAuQ6Cw80OE6q+2A9vtzAauihVqHIwsMAu
mkDv94vptnmHpO0rgFa9/cDboQXrN2uzTBPXblUy54VpyJXB5Q7J8UZ8M7sRYgPRpNWzcypHZhtZ
1Jalq/MAwrnl0B6ShtLOuKFIcSsjHgtTDnRXc6evIyYSquefswmzSE3Yk7QacRkkGbRrg8mlBYjx
2CRd+ztLeDZj6r6eK9nFIzxu7uyNYuFpUHskM58TLWGjD3w4oC+7kmcpjXC39qCbc6y5brMQ9B2J
9biwCdeST/LMOeY2OFyLqEtmQ4QkV6TH4QQBOZYHiCYd7USKye5jb5x6SwSuk0+QPy4axPB+lnfl
JPwaJCfpvpRZ3vykQODVYd83PfcgTQnWTtD7lo0sA0yW2E0fAEiXaLhqnKSpfpaacJsn0qUQgZow
a+V9n1s85q100o5edXqu9QAv2S5rD5BNnFFqybvR1VrfMiqXPpfFROs+lL09YL5aUHdaZj+HAgVk
9Ky2zrNIyEmkkCLKJw+sXxLL/FAsxLCmsElS4dmBt7gpJNFnNur9Q0oYnTA5jGXt/ByI9P4Bx2pe
rL0uXIt867yBWnfVSOv8tzxdSvsKOtgNy/BTzME4sCalXRtDEEbya96ZtKTBAHSJC6WWvsqSb5YD
ioV4oss0Qfe3MEf3E29JUj1Wulfkj6M00zoL5kyvyI4M2lJeuQWt4Chd1H76KxCXTVaEKixNrvsG
CMhfLWEMWNNRwlrhu71bJPelk9koTo6OPt20kzARadZ5Yoa5k5lKscGV1TGHwFC/qziqB0ExpXp2
ZYzEdr+Zssmb2BENtMuCTOZaUocVBVIdTK9Vi22Yc2bKg7Nk9u0kRBcyoiX0i730I9oWFqsI6Btb
bgh3j1Hsgp7yOfeW2h+YFN2Bt7woWMBG9Po/5wuwayZ+xynSExVD1YMWKx1FtQPnZoN9Xyc65NES
DQHUqTIqjtl1dGqrawwuqZrNAuzcCJD3UE1TkNksMQLdGNtxN0urIP405dTeJ05RCSPIzKbpnufF
QOgzQ3xTpIOiLp7mUfrcdBr9u4fC3pIfqowwxfddpFyA7q7V5yYNxlpjaAotpB5Su/xq6Y3sDkRU
46RBXMHhpuAPNss4AtErKsFsjQn7zjHznwY1mWNAIGiYpq+taLP2+2AvhnY/ji2AcDl3StMKKDdS
PMdA9UV8K+3O4qA0ZbQTsV1PdX4iGnVkZBBT66JOKwr+XJmiu8XTY/rcqLWkv50zdMMHf1xk4qXh
YqBNlvkLNziwKO4iOifIirkWiEEGrx2+Mobf/1ohBswBxUlKcwI/2JJ7/c9qMpL6VFvELJOgdcGz
C46fXGN95GQoegp/nrWBPeg1NN91TAZrn4xcUCPis0iAU+swOlZ8a2lt2aWqcJHuJKasKH51ZC9B
cTYVrtUBqm7O877rez5/mith50VYFZMHBgo6yIoXV62Tu13veyCyL+8GpxvyJJCzQ5bez5ypYqfB
W1oAifV8TPcQYiJ2xKrMIN/rfElHkLXr3JI+phsM/YjN5vC7sRnS7LoEVXz+E4JKsugiuyz2CU6U
EdZykfK2pg2nV9QdADChXTkKv9MMVj8NyyBpH/R9X8jeT9xsaTg4Wluy/AHe+F+J+X+g4PkmgDqX
mFfq7/91LjSv/q8/hOatXzwTpBIeGl0e0nUbEdUfQvP0F9WLBq4eAtZAJytV7j+E5nUIzVOlWQz4
GVjT0NP9t9A8/idUtgEgQesDOEj89XeE5mFpFS1A5B4wO7CYIaM18ZCr/KaCgGXdTP2vNYbBxiyw
aDK1vmSz63DMsQ+kukJVaJjyQK9H0N9VpU7KDvpPE6X3pkfY547O1RhMwkoxGleKzisDa8zrX0ch
Cd3nadpUsbAGmZ8mxCJVmJqWLAKcfgbONNFJzUxDRx9ledOlmkyenD6hOU5camiuDMql7ZYmshF4
kHlXJThY/Z7YpEwaDD0j+On9uWnNvt731J7n0BKaPeyLvBc2OgxmnfvUqhZydAvRWZ8YbrH2tpUZ
iJ5HPZvs1J9cbyGxaFM6BYw0gx4AJgsolSgrswzGWS74s4m3eMXgt/3gaAQnWUBMb7I6gDJAIc20
EBOwvQMq4NrNfuMCAsMHQxs6nww0qaKRQ2E1LiuXm88lrVuk08TF5FJnLoUAC7qR91pgVTOnRUCF
NQ975CUS/CNweCQSojbqKB/Ekoaa26T2VzDC4LGnOW3DUs6iaBG9argZnd5q6hbEz1byg+W8SvCI
zYwE2ZLDEDZ8YPaetKXXXRMxtuyUMrkYB1urJy9qxnoyP2VSjMN15Rk180U1NNotMJjTeHB7TTwv
RAgWJ2OWOZ/N0REUgMwB9yi1ZenEiLQ4kEVVqkNNKqWiB+7ASIEBZq7IbxcPOdVpaOpK32eQNGvA
qpiIh2x0CojsVDzLj1PlLkWIevaMAGjo288jZkyroOwlxvS93rUan0upwUc2+shjm2ZThdpDb2eh
Js0F3McDMboYQkjisU05GHkIELLiVNTpMN2R2RiqW3uZl+Ha402PoWBoOVRRkeJU+NoyLM99VcnJ
T3Ti3JHezfuwHfIupsTS0sBspZPF5tyzMXZpM4GShqE299uArgE2kgbCSGJwKsIisTLNjFrNSJuf
Zmroy65DxzD/MuNCtUO7ryAP5Zu1NkE/jZtVGi/znKIrzMrXSPU1aq1F1rAX4FAL4yhZ28o0tJpR
/fRlSaY50v4IgY2RQ8jHzt3U+pbifbrS56BBBaHC4jh3mdd4Wr0rpwXlXJTwcuub3RSpGwAzpSP2
dn6PxJUO2QQE5KiCdLsnC9/ZdomANk6aNEcwT/pEQ2hflHNNvEeNiRbpmNRBQxqyPlmYb/6eFkC8
QCUJuemqq3ke7NnbNb+nEaVba0gqtAzFzJuqrTMOllyomZrHkveOHkgEPJ6zbzOoSEaLW3rcw5KP
4AM8pLmG6Ma3SWPqCL0HnDwWJd3cTBEqyDodgrkwyuEBrLLceJqzyqruLDCaQFRBb7ynJq+MW5bP
AnpxmnmSzLwXfIk0a27mq8IYPX3XSwu1BtNa9MEH8Tz1LQqW5M6riOe7lUmhyeSZYaoVXgiRGDTU
iZfWIa3AHQ85VK/tD9CG7jFcwhuMnMPnodFfmuivIGCsWqwbZAB8eBEU7VO3NbjPScbGq9pI5ibI
vMwqg4wglA9cvcWA6ORWU1API/nmIMFawC5FRn4lFqtH7iA9Dtg+aAbBicpcs2qjxfDKK0yfmHve
TTgXkNfwIM5DrIbtCcshnop7pMEIlRR6XM/LKI714moSimF11kQzEKM89kpzMYsQUY0tdpPZtZAW
bvXM/YSsB709TcyTc4OYVkz7Zukm45kwy1r2mVlakN6uqXvKuV1OuwUE6e2vC5+yOl4WJAngEpmL
YlfpOAMnKzcGDBbZSTE0AdyRBuEYo2cpPKAwG4BbvEEG81hN+Q8I1pAqsoepKqO5NyXuEWlOyR1H
MUy/KtGzwzE27FJHXlPk3rWZ5lw8MqxOE41OU7gMKnZu5uxE6jb8pZM2d2/60mytGw+ko9/hArLi
MCCpsfYzoVp1oMsASs0ux37xmzn1yl3GTL2IkApkzqFgXjdEMscoz5Mp5ADWsbqpRJyxik27nrtk
9kE/LG5qfHSAdOD3UbSVLpXgnRa1GyCjIyKoK6tLjjbo+XWfGY05hp5eUAKkO3ZiyKqCZ6dipsAL
V7i5IL2bZvlyq2FEa/JxnRZJWA9L84kjF2hODZ/EdF2R1O0iM8fPD0iVJj8zy7baQFYUHalhdFHQ
mzPhiIMtKa0OXZm645WZjspr1m0DH47429faZXh2xwpZSZHX3uBzkP7maG4ZWALELgsItetMIB/r
ZpyIRutMHjROVSDRFsXihY0x8DxOXUl+ugYp+1sHieaJ0rZo/ExULmhrEOy4RcwoqcfvTtU5ob2Y
QG1yoc0/Rk26JEIw27jfwBTuuMfCnNx8p6NC8T1Z6gTABJge47Jx+bBDp7F5TjAAbV0n0uVfmrQc
+8BOuoxdUa9kRVQkKMnsiG7jjPWeAa0/BMcNZEjtbpA3vVEmfTxbpY3qBME4JbhbWV9ed7PdQOId
IDNzx/t6yG9KyYZqVwBQIZEgQRr7a+FNRvVTLqYNYKtJxm7fOm2l4euhZhK7y7g4kQ5A+HTyaGm3
UOaqkcqYU+2aIcoZBqSmWJ9NN/1gonIu6k48LbRf+ngatXwKurKa5cHWW7faSb1v23ApG2OKlhyw
rYjmhiniRJOk3s29Zon9Akp0EoB0hpvRUmuFiCoqOchmQBxcB2NHsizgJtHYcTZlOvk1NdIUn4tR
GWWekU+hDcEIHs8uz7sr9NEKGjYQ2k0i0hl8CLiF3bbLGtFpe92D2EK0VN1Io9eg+X/zh38YFPH+
//m///Pb9N/spT7LHx5qViNTqLq0mw8//vn7H/89cdB/AV7GQGAObIKG5EF1Hn5PHIj2i24CGAHG
FjXVqKM/8GfmoP8CfiWQkeuI64FRVLB2qZKUf/7D/gX7DiBUcJXoHuTOURj813Pd/V4/lKv//q8K
WWqdVp385z/0VXMCGEhMVLgA3ABvaeBBV2VpJAqF5YJUBXoB/nJtXbkHNb+x/BVI8papVVEaOOhh
XmBKzQF7Vwy0KqrB191kxy2k0uZbrdIhTsho5K+mVK+43M0oIygOlw6sgw2C1Tcf+49FfbuIqvv8
plR7toYqOXvTW8VElexYzvwJTBgSamLWzozFbrPK/crpvbaDHhJ0WjSQNWHrvLfTuo5wneynZiwW
WIzgcqPZabsQXRZcMhoBh0qZTstp5hgQRH+hrvV9NWlWkArkCDcL9GYCWzAepElpRXSUJCKk9q4H
vCDzddyIV05Tdz90p63DPOXOrzThfZgOVr73nAGhtGsOgV3UDcY5NfcWNRDMFrWDIDGbZ7gaWUM2
ucVwd+fpTjyZk32VocwcEySs4dhhgg5uHkO8Um/jWeoehAiH4spiyRLjlGRhy8Y80lILIvXAE8UL
Sov3A6ECN1Jr76rFoy/pTPSfxVgNP9rKTHYgcqN+icpPaBLW3gz9grmBhCyRO2VGIIjZPNjwqnel
t7zYdgWUoW52R61Z7OPSje01kfm8SyjF/BLKyicjMfjVOHVG7qOcXh7wCyPFIhfpLWVaiwtaTEfW
W9akZli1W6MVWhMBdjs/QWahWe6NEdDKR7Oc0v4O10lWh67eFd1p0QvEgz2TXvmcyaamkTV4qSl9
wnT7sck88dP7f+y9x24ca7amfSuFnkchvAG6exAmPZPeiJMARUnhvY/b+Uf/oK/i3Fg/IenUJpMs
5dk9a6CBXdglcItfRuTn1rteo6Sgo5jPtsQWpkUyerVSF0HK2Z5mg5dj9q54StlB8uM+axTbUpN6
GKFaIBhON3PTeuLN9bFrtUUBH6MEaVzrsZA/dn5IHhv4RN15ig+4bI9hU38V8BerVqpfyT/UOLEU
m9cfRNdCJ0yB71nRVFuTm+RjuG46qeoO5HFaKK38yu8PIHeicjUBCvhc8Y3uLpU06gWxm6PAG6ss
Ws/VRDVry0XWN9+kYOnOpGFqXhKtsECrfbKarKpwtNAodXVVBYYWUbVpndtHF3Oc++m1oLbNjyBp
ulUQdfiCqU1eYAafB/tOz6wfWhdVOyWUJm/2g1KwCx3cFOCDC4s8SNj3Vbms3MeBNj3ooSqNdqgn
+V0hTFTFBHBGD7pcBaYTy00x2FVRa1dmgj3aOqWLsEiU6/Bo5QM6qTLXtNtsFPrLpJOKYpvKMv4W
YIuxJ8XicN/1mr6nyvSf2soHdZxrbaMX0rhqFAuecFUpXjtpyYMhxrnDTdzYl3Mqfc/jbvhaZKl/
X4rdsE/7KAxsJSGDaZardN3lQQuer1Qe5LYyAuA0GmeWQgGcwMzl/RzL4X1UNaJhG8aQNPZgaXJM
aRFNX0GC0a7m7Pz2LDYxkdvcyzK4R2YVO3GUjV9oDSguJsDpl2wY6xu9ibiUzmYBvipXk+QGUQ5j
KMo1AoJ1QVxbajltIstXQS07PEUGyMNfaiEFkI2lGba5KpjHoSrVzQD1tbD1aozdOTIGWkSayOmi
BOae4lEubdHKyntRCMun2ozF6xrY+36ShBFARoqa24rgkciOwrhyglmgsxBMYmt3lNGHHFFyaFvE
4HxDdF4ObiqCUAHPdNNmSAvjMsgs/cskWcJjJgfqU6qnhmgXSRAdZdiDK3QlnQd7VkX/khTbaZrk
NSSp6KGcUuFWHgz4pqofzt+bSK6dUUgET4QYFngilWrlhuIgKo7R+CNq0oDan5ShFsMqIINbsezL
1xHm72sMp2dVcHiD1TRy/TK20nCV4Sxk2ZTN9QUw9egOhCO7XLyzq1Qv1GsuwsW+oEu3yaU0daJA
FK9nwYydpmz8zdDJ4XqopNEbFXXc15nW7P1oDL8akx7sZaWsv2pphd15LqTdDyPTekpnY9hHcaMd
h5LLPVMndEY5C461OZOdo03t96T1q2tQHdXt+slfNWE4fJu5Iqy7KmnWHTKpdSLV8q3eK9ZWboZo
VY3DHNuG1EgruSJzXJsi87YJi/BxLozuJgumgExu31d2YdvVt10tVk+CkqnPkaRG3oin/q7p0QWJ
vervpkiW90BW5gV9FcvN0izZlJnc32RQXy8mZSy/tLn1qrKQncIQWionsJVtbPo0EcoY6FGte8Wz
BDnDE3/CNc5rEdYU9qz1+l0t8v+m2DJcpVaVYxTmxZ0Sq75ITmtYXcRR0bFJVNbrRBbJTIEmiIUr
qWm7ny3kQ5Rd/eCqiRGFdl/HyTpjAHcIR+aHaEaPQW7mvW34kPRVlshm7E1l4M9ptkmD7KAiPvb8
MfcvgMvw/ap8egUj95GtlgS4uolx4mhzW5drAQnCvtVoSeRyZB00KQNntGJiE8q+7V78sElkeqRW
9ZQvJSDGN8qLVrfyzDIF+7Ahj43XQqbV98OMx3HThvMunyq6lAF6nsd6CPUNgvYGSXDWXas9GJgR
5h0Gb3p6HCVxXvtVKLpRoUTOFBjftEYSNmIvWl9qsy5ptpVSTDtLKFObeT8fMOgMV6UxpjcmkO/W
CgMZc+BSyRFgZY3uxLmZ8XMxvGlEP3RUlvIOyx79vgnqYL8Qri7nwhx1R9Xoe9gZbca9Cgfy+xAN
FNlS0OuHQmJjB6MdI8ARseHrKWmhNZtkQJ1Pl6hTA6dqWvmhauZoY9W0VO1e0ptvYZRZAmhJCE3w
/9U1vwuVhS397+uah5c2en3J/+FQ17yrb5a/9ru+kWl/wCv7yS5bRGT0OH7VN3Q/kLDCQ5UxTjPQ
wf+rulGlf3KDhbVM2aHTG1kKn9/Vzc8f4dXDf0+VunCm/k51o54Sfgl2wRYT4heBd8SzL/2ctzfz
FiwvGEZFArYI7bq7jtRrv33x/co2WrfJN5O4NsZbvIlia3MJLHFjRZcQPz0/lF1NATXNypXCtiZY
lW3Wd3n1oJQP2nQfDvfifAyrq66FY762sEiLx7XuO5N5rRevpnEMxoPh32jS7d+findFxj//fSnL
X4tyqiPM3H+WfH/96SJ6rYum+NGe/lfv/hKF4u/afqlo3/3B+1nLXnff6+nmOzfMXwP8rn3/qz/8
XRHfTeX3//HfXosub5ffFkRF/m4yLWKIfz8Hb//j/yv+wfP+x///j5f82z+u6v/4X/lrVH7/8Ct+
zUfjn0sbDN4z2Uh4TOIB8Z/zUecn2PgxUZGnk1SzFI3/2aj7p0FbjyodRgVZxnTk/jUhqdJFuncG
E5x6HF2Uqhp/Z0qeqIFxbsFLcJn9hF5iKfCBS9RxZzYy40vrwkGZv4mTrVAL2dkOBMoV5LvoSnTP
K6zVZaL/VTr+HlXiVqci/1iq/fcLIcnCVhr1L+XcbXwC53XNpLvd24LyvWju0uQrxcUuVFPoQ7qT
jF+7JF81eef4Sn2s29KemsYWpUsjuBHiF8XgdqS1Tq9sKrl9hjSDGoi2mgYPO0bGgv2/MLjdMHJl
0J2pHdehetdXL+o0rjJRdfpZdWU/WylWfp3rylbrtm1wPQbfu2x2SvUcz/gDeRw+hoVzrQH1c4lJ
PhVstIMl+HNdQ7QI7LS/NqfIqcYbLV4gssztMpr6kHzSNgb83SlFy4lm/ELGfsFBnyAEp3y8nx8B
KhczkPn3QWyky5xVvUxHP0rdgEIppckaYlrQWxfWeI70+0FgcTraya6Xy3MqGFIN0CKtJrouGFfu
FwddlWQ5CBu25jSXVO7J13Ne7Z+86kW1SHIjUjram6danIx6uI7Gzu770EvK9qarOow6IzcL+qs2
2+l9Y+cwLJEwxuGrFf6QxnOZc/JpJ9z6KZz86yOcgDFDnylcy7uf3OJul28nSm1nuECdupbcaOe7
ldt7NcrKQ7xvETWnm/l7dHtOLP7xC+dFLIpDPgjJHqfUfkmoLasuO1sCiKkxopgHCsNdHCyslJc3
2+Enc4vf+G5xc8Iuj/xmsJPvu+6IIq/ghozCeBuTUC3m4pGr215LVZbi0+BrFw3YdpWNng8So4cY
b6ulo4/3SjW70vQoLhbLuEhlXWwXJmyYDIGfchf2UO8mD8aJV0MibvqvphAdcj2E7aJ7FSkerR+7
WRFujeLLQJPRb4++gTipjFy52ssAezgmK/6Ljm+K1F4Txm5HreZQneySgbDfTFpXNcKpGspXrnB4
Vi5NXOoqOLJS5Rqpth7L0J0VrEMkMlso81PlkIXJTpGklZoonm+NGz0Z76nTHHVOKAgIdTFKTjDF
keV8I4WRl0C8qwxAK+vOYJ+ioU0RaXmC+q3pvk+w3uVcvrGKnksChNlkvMqNcFuxq83c8iVN2PQC
rhQ12TFdY6tBe52W9Bitqygk3kR5JsBxk9R7iyDoUX9RIYNVsBpUUsGTjDp9SlwLLlvZY3Kcfm39
1ymZbXVGdyh08LuoIgXrSHSfnfjW11TKNriHHnrLXGmTcZSUwa0qwwvk54B2tSLoT+RWOJNQOlPy
dYwCB+6JnZjooUE86kh1qLjsyX/hvdh+Wqwm+RENqTvNKHPiaEss7wNaP1q+kWNF2Uoq5G1EOVGN
htPXpROK8ZUYYn7dVRuhlC5Uqb+YO/mgFr5bF8Uq9H8EZeEYEnhzuh8txgpmd0jp21dZCK6C1/ks
buRi+B7NLo65igz71HToyJLMZTmG/0VSK4zfqN1C4XkuCzpSuVMHgSuCUGTGuJf00lEL7UaakB2n
4QOd4lWDcqqLQ7tZmqeFwH2/d61hJhorupAy5Y6u3zozySpqtRVBoTb+Uk6AwxWWB65VQvgKSMaN
nqQmXeHv66rRvSWobh6pXgRpYzB6j1AVvrLbJthxwBVDsJ6Tp3CUnaptnEJFHlFZdEerNfw0J2tC
D/hDC6xVIoQccESOYzsI9/u27wqOmNdMMS7lctxJherQqXRnFHu6brnG6K+sqb8IQ7AjelQokld5
C7SVCXbbZNsIDqPfkR4jlisZIt2YhM48i04mxau0PurSD6t5mDJrFyrlJdZEN+N4p1uZO1r8HZh8
o36VmduKF51I8Fb0aCuIpePTEvLRe5R+sIuGni86vNKMbFeo2cY0E7vLN6G5FwhFqudLk4z2Mrvp
J2BGrSPrN3HLriUSoz80mMDb2mA8dEp8bGDk+jgtJv24CSR0gjm7qt+upry7EHJ/WybDui7zp54e
fqfF91EILUbrnFyj5Sde+nJ2P88xKNXsVAOQeXhRpRIV7Gw3UbwieGwzZckuAGkVtKcgVS8FJtlQ
Zy99PF5WQ+aaaW5DZD7oWv2gWu1mNPD0gpIyi4HbEE4ZVyHEhfk20qtdEypuMtYrPGU57yMvVgBw
ZehL1THutCOe9/e9MLKbHdqUE0Hqj2P4GrCVVCWkIqvcTMV3jCjcRtzpbHODmtkFQelhtE8s3wkL
yYYBD2lAdIpAdYZuXs/jEbGhPehcN/xLQFfHiAEBmkNcv6AV8mSmlg/r9qmW/Kuo8Q+WiT+Lptul
Eq1HEdywTTxFSS4KjFnVEXVMH2wmjf56FntzfE5z/cFhkyMEPhqnNhUc2vVTjYoYgvnmAKFLJJjs
hM5Aa4ZArurQ7zUqcG/0Cre+j8dNzmRFjLo562K+dH/+uqEuhxjKaKwbuaUxVblAvL+hxnMzpEn5
tfGEy/GOc/quKhCIBM6SQgbu9Ocz8+PxjBJbX6waFcT6CGvfD6aGNFmV4XWMOQXBpPO7SqCHXKCB
Ghrnz0Mtde6HB3s71gmRf+zjODeG1xhXSM/CnFxfKzaxybzkxlNW5QomBGbiLa8YDv0h206Rra+M
NS7qF+daSKd9seUl4yVlUVYvtlKUQe+fm5tbrwz9NzlVHbO5ygNxZUS9LffxoaKtrqNCjzKiJitt
S4LFuRfx8ZoiQ4EkkRSrB27jp5G1Tca+0enPyxQL9v7zvEIwEg/kK6A+rAtXP3RuefS/4sCEUqp+
qu+jb+LTcOAKEazO3pGX6XQy3d59mGU6vunZ6b5WqbP2+8NUxHtG64GQP3l/znnigwBweedvH5tq
9+1ITZYaM9Qu8NQjtQ8k8ciW3PxS8LpVHDnUV064C9mv7PrinPRMPvfKTy7DmKFi+qM9t+7Irb+z
i31HlvoTdvLrmnAyzz8YxwqzraU0mFZoXfcIaa/aNYSts4qWT2qD9+9hkWO+eeNaZuTBpD83yBAh
hF7LvHLyLRbZfKo73fnQvU+fnbb7IgJbzFlPNMPpECW65j/7F5ZbkxskQdvjVkqsxuLnGW8ssi6u
yrPZNvIp5LR83XTnWWqLGSwb2vvHlAx43AVxWM4SItI45W2ZOFvuNqaLsalx/XtL2zeiPcaesq02
f95uPn3NBmpTYDW8az4Yqgx66xtGwfjmuj8sQT7oB1b5Eeace96w6fPRNNyw8AShrv3ghOenYyUV
fKmLFQJ9Ax0h55JVC+0LX8bHc8Z7H6SjP98uamkMhUFxQDPev92wGMVB/bWHRJsEWQHpIYuHeXPl
79WvuXNOxrj8vtNtYlFn/+d4J6VVNQS1JGjPsXaoetCTjC/t65kv7NwQJ3tyktfqbOjPtUt3nnyC
B3p9+NHpt/FxOrROej3Y+hm7rxMM6udZCyT011OdHEmS0LVioT+rtLmvsYki9YEyzuk0Z14H4E/l
9fkNV/54vr8vUk8ec4bOp5sFyhIbK6yXplmRPLoejqTIua/yrX9rIAFPbGmHCf2GYMjy2ff05syx
/8n0WT4EcDAoEBrMBXl8uwfBwe0hBHZ2t+u84WEmt0QXbMvR1uaT5uDPPtjqzZ+/3s/gCF3hToWb
mYjE/+SxtbypyPbhlFPvhuayHr/8H/x6ThcansYigDzZ5LIqhmQGQxME11Xryi3PARkfnGsWcIHD
GleOxfTug35db7s4SdLBRjUUGoHddah/iAVLik0mo6Hlxg39xe4my50oYNJz6B2Xg8+WoImCA9IL
CVenpn/0anHwN75M4eBMHWJdM9jFLVY5s+CVZLan9bhO8hZPYQxFJPJKZslO1cjuUDD08mMcfU3y
rZq8mmXmEVLOJEttved/Iw212FoN/rNVtU4uUxcWGCEnsyfVPfzT2NUb8bsgauumTrbcJJ1KnRDN
zYfA+mYa5KTAuMkyclrimwQcJda/JZCPR/21AAGbekw+1GDXxtJlWZgEQJL/Y/g0s67GbtNnSOqy
eCf3+jqopL0fWo+0xx1fU7ZlDC7LB1UsbA9UaStbR0QHdlDXbkyxHyvZOjWnrVq211oseyWtz1jB
55hnTiVUR0P4XAvbfNTuaJpvTXihRtHTi+uf1NxCs/REE2/LVdud00erCQi6umj4cDMfqctBq7q7
af5WZo0TtoMbYWbeZ4BmRuTm3NOSRt6GRn6RxVCSSeGhzlFywgbnBjAVcG8aXDHSnTDf6dAEemuV
WbdDrkAbyVda9yDOlxnyplivvW5q14rZ2CNTBkHWZpB2Fupsv2gdP34cMnr22boyS2dOUCH0L5Ad
ybdsvAxaVzsZN82MAgxBeV/5TkTBpta2qGYHgoI2nVF5bcRFxrqeymMWTY6q7nUJFnb1ijvtTTRc
JnNppyKjx4M7gVMAn4ADDCSO1TsL+kUq3Ju64JlB71W6CYQnX9Ned/Ru9MJY3pYl9ShOLvNIp/Yp
jx4GFRMBXdhJXe35Ki9EAfAYX4wRg9Zy0RW2jU0ujG3l+dbQEixS0otO1a5GNbs201utzJ1i7Net
Ga+GuHel6Gqiilf00I3Dg6onq7npbZgXV3027nShf5pnwZHTV6kBhJORrgxPRYnKuo034WBumo6M
CUtAMHAzhIYbB52rZXd+1G+i9BinljcN/iGqR7tG1Ax/yvaFKynGu8+UHcu6LDHKF/XgqkUtHL+E
6gUqULtRviikLwzlHbPXizQmftO4eTvy2Tqv6KytNuGmKu+yCHKA1V3N+TNG9et50i8Lo15VlbZX
MCQQhNwxoq+tBdY4Aj2pOvS8cpvlgqPM32FWOMiEwOKOcT+6WjO8TlK6Bh1y/MF0J3J8SjFxFvJ2
mX4JIwCj6NC3GEsZd+gi1lC2HD3+kWtXpNK47WC4UV4DDNW2P1zmVfTCduxhe+WmEzzq8S4kwBSq
nZuU93UmebF5XVD4xviiSAESXI2+IRCX1wmYUiaKrdPUS5rMJkSO5sh017QQKMLrNiZZOa1Xqf8M
E0NhwrdtYFuIr1rwuJZU6azeQ0ex5cBaB+kTPUZ3rNm2y8RtYmVVyShixKNQjMCl5mq0Qgd1gN2b
F6XWrKKwI2c1ss2kPLZ+sAqLb2k/YxDou5aBOGdWV0o4OmbPjqcXrlBBRFwICnC6FOnGUttNkI/3
wBLou/JjZfVPEvKSmTYOPdrtXIHttsmz0B+z+LFrh1WQ4hTEv/WRN6AuIi5CtXJtFROaXWiiZ0yz
A5vsQkjKtUUHqzDQneOtNyoPCJS3KZMo0u4q6F9VlDklbrOCPlyEYnivprXu1E3pxtZ1hGymseId
HOdtG5sHnxK80X7MbHlJN24SCXl3ycCTbEOFdJq23SaKf0c4z76yINcjar3Msvh2GpVDU9Gvldpd
JBSupgyHuml3AxRFhJi7To0OEWdTDKqLgxad38BJYWHPVbZCHmbPZbAvfHGNJ9VFVBVXxSgdazZb
M31txmBNRLkTm6LdpAuHzCrdVmx3Vsp672LzlnwgdzLaiPUQxnYkdxecMW4Fi2caixXi7+dU1C5T
TfvmT5xVg+XQi3op8Ry2CDJNLdhlEFwwIQUytRUg1EzTDp2mOFr0mOXKWpWam9mAh8fJZgnKumFf
iTW4PXD+inCVIhuLhf5ZnZ96FLdWexQhFRooh+NCRvod3nERWkPh2vX9tJZ8+EnF61gXTlfjror6
OcsmiKHTztKKb4lg7apyePU7q3LBai47UYw4d9h/TaV7zvtYJTadbzWIg9KGdLmdlelVmf2bAcyy
Bv1qm5skr0KvHhTSvIof/fLzRL5sgSKdHjK0EyFLtFgaWYgMqKUX5c9dYPd6vSIclyXWG9dyJHxJ
MbMPiqdlrs0RDQjOPSvsbuQ63WaB+dToLR8lj528F48ij1K2dDwq+Zs8HqThXu2SdU8LsowkO4f0
ONQ4YOnkgIQYJHIFVWt8hbLUyabbIpA9KYW7OpauzExTlfoQ5hgcLAitDgYDoCulD0WGDWdTO/hY
Iv9pgIqIEmc9iSNx4nG8TZJnpUFLjqZSK1XXnEDu9yKYsiS+GEN1aQU7mYMpj5rroNa9SUm9WGic
sc03/ZjGXhw1PE+96ek8yvG4Sur52lIwS5hIZxlCuE2iF/jqMYb32RYWFoKm06DszozZNlt6CdkT
KnpPYZdK6se+5ZJdwdLiVDeIzdTYSRomc2eHUIOq4ku5zNX4vhsv4+Yq7S7G4V5CYJ7GojeWyjaI
NZopMVCpaSN3JDOl8/KAqB21B67/WktXUVwBVN/4FQ7W4b1goXIA8s3HbSeldtBi4xNYKLYNGq23
jS/u2iTdNFLs1sPXvPmq9NsOQl0yHRQQWHOad3r27GPAmE0DLn6JK8q5FwY1ssGcC9mt1g7wi0wk
F8M6j8cvaiE/6VF9iH3RHYXB0+pmWwvjmjwCWx243HTtofK7h17sbSI1HaO9TKUtLFY7b2q6MpmD
3tLTuk2eHSOFG0YF/BIUm1rHBCj1iSTp6V1cU+KvBbnxWq2ylXzRyV1pXesmmsQeEHA0JbuU0HBJ
opcusY9M7WruQfQMUtaG5hBl1fXQVN9mP9/EeM6VuPqr8V1dX3Fls42ZwoNoz0GjsRK4poUDkb6Z
mjtJeCl7phIGDZr5kvvZRuRW105P0fzYCufQgk+LT9LULB1zXemDeWIfyWgnjS9LDq9gG3uCDY+G
h+AKVCpahaT+nbvP/4QYP1TUb0Y8gaSQb9UYTTMiwtYnaRViCzTfLVUgsxQAkD6InXvi13OSgI91
GLAM7kuAFAtJ6bQO486VKrLwBSsXvrAvRvm3yzwZlhH1iY5/Nj4+J4XlWGR13TVIM2FIpt91dfvn
Mu+TGog2sqIpJtGQKEVOYI9OG+J6avn1kjdMmOy0+XoYNjplwZ/H+WQ6MA74/6IKoRtw8hhZrrdz
NzyLpBRL8k6rHnPtXNrFJzU4bbc3Y5xMgAQu/ziPz+qFus6O+Fc4XLMPw6r3ljBmzL+cPz/S2fFO
3t3QWvUcj8/xNtu3rvC65Ifrg93aylr5IezkzbmZ9gn94v0DnmBGKIDZNEeg5cHzd6Gj/1DIZFQ9
f1s8qU+T65Mdeh5dlT9Wye/e6gnOIMglgTrjc7dTnrQVdpqOuLWu/2vpF58tYeRCirmkGuC2dGoE
XJa5hZYUVDk6Gk/zVlktCZckpNvmLQra6aBuxEffyc64yX6ygt+OehoaPqNnN8z+eZTpRNWRVyM/
PTNTPp39fz2XctKCSnGJlqXxOaf2vhpfZ76zyCNEk6s5QobXRdOTO9q3M4N++sW9GXT5+RtYPE2b
JUjnebHCI2UD7K+3tWcZR77g9iw2/PlYBtTKhZTJ+fV+LKmTSlEQn/tVdhRsSgxAv+EKLzh3OovU
foaDY5pFO4/wNxGL+JOXORud0Vnqs7jLux3k/2g/b1DO31YHf4MvQ9c75U49JKvWqbY6b/bcKvxs
tmC1trjhEylAHfP+US19VspUfzZDvP761yZ/OvO1nfn91tIGePO15WiUh9x/jg+TM3kwn10/tnub
xi9ucvVOuPqdE/abf3n164T8pdz7F43z5I//89+yOt8xQS/L7/hf1d+/txcv5f8V/E/e7b/nf951
3Iqjl/d0T/7Gb/qx9E8N2iZOaaTViYq8GJ/8oh8b/6SvuzisiExAg6bjv9ieCj9a/hKMKf6WgavL
v9ieivjPhTa6MDMtQFsw4r/F9VzW05u7Dh9n6Twx0MKPJgbsZA3UoSr3sk91J66DI0Il8Gb8REw3
23LRdJItxCGXFtT2nLPpgt//adyTPSVC24cTGcKfIB7WvU49IbIOdJ0dO9MOsZTuRlTub76V3/Pz
rQjyFCj+9bDcILE5xSeP5vr7FZGkwQA+5NPCQN/Z3hYOzq3E6oQb2RU31ZnD4LPRllRXKLk6rNwP
nn+JYvpSbxqp7V+MbugokBUcuia2tdbBSwgw+ftPp8IDgXxH0AXn+8l698kAxjKerELKYo+acZM/
hg+APp648R3xzLs8OYiWV0kEBG3EhTFqGD+7bm82lwwR+qx2DKaOhCMK+Id1rV2DjP35oU72sF/D
LOPgUcRIp2zNXKdhkUnY8OWK7vQD0EZ89ecRPn2QNyMsn+DNgyARgtOiTxkYOQnYdbuq8INM5XNV
zLKZn8x3qM1/PcjJFQ/XmqCA9cr7WleeeT15wb68BL/fGh5eF3ti6h+Ul2SlxPb5hu/p/fLDWzyZ
99nki70/Mvh8qa6XfOUKANv2VwUpjpP7X4kfO+2lfRjy5BxPmgIqj8aQ+aG967CF3GAqewQSHffR
dQ2tdXLNFSs+2Q4HMIx18xhfN+dWIBvoH1/6sgm9+W6nLtWsPmGSymvpaVkRiD6Pi4nvEjocXZ5z
wj83lU4OdFxnsAYUmayJjowLJplZ3BXaOYv4U9vN01ern6zzQjTjqZYAbSVo030q3WrSArF2skuQ
LT5RwwbZqBsO2c2U9TsdUqKGkq2zZicx652GuGq0RESW7TpQtrpeALH6rqx/F4wHDZQ6CKrrEKkT
JvtuP4Su7wdu1pIRaRhQ33unMTErwltKbnXXnDGunO24r+w6ocEj3epIUgzAA3r8rgCRsbLOBXl9
ODlggXGt5zCFsqR+iIlIQeErScUrq5J3RTLZYnEhtd8SeP2GvJf7+cwO9HHxvB/POHndvgVPOZAZ
b9gJl9VN6i4JkuKlsh69xRl72P/tabQMqGtcC9jDyXQ+Wa29Fqe+PqdgDek2woUnVLB3537/N/e9
k1FOFmiry0GIu1kChRiXWKLRnkIxuCJwZjoz0PJx3+18JwOdLEKMdFAc4hhpRxC70SPCLbRb7XFu
X//8QB+3HAYid03FytzklnVqRxsiMtaMkPfWr8I78ainbrlVXAy0N+GjAfP7NvHClXRs3O7QUiYZ
LuLjc3f6zx727Wc43QKMWrAwa0wgqIo0NeH5QiqVpSvJF9w/P+4pQwJJ2rvH/Skse7O56dHi2D+z
w9auuuu3/jrbLEWu+mV0Zsd4gJN2nkzz4ba4jAl6hCUIjppkjb7fUK1obln2y3FM87WbLvriERMm
Osm7Zjo3b06ZgL8e8M1gJ1fEytem2SqWIyQS13IKJz4P2dcsDIQE/hD3kSc30r3YylifSQAzYj6c
uVN9OLVPnnc5YN6848GXjXYm68cWpKtRTJ0x1mA834pNaZfCcwgU3o1fz3yvyzs8XS9v3/HJhQRP
MDrbHReSEeYCYfGKj60VOTHBqMP5zydk39EXQ5o2mdat8jl8EsGaz3yG5dW+/QxUo/rPmC/qYktB
CPD+uZVmntCrIsBZOGKyozuzTdTfXlwpnrA9t9+d3vF+DWZgaCvCuZROCVP9hHsRiDQqoLK5kq0t
/IUzl9VTDhiasuV5/hriZEslKq2tVKw2uH2hskns8baAdPYzvCGw6U/n63OsrLNDnuyvWRBhdGLw
CuuVuNNWCnePYC2tGdOLPcGVzszUs+OdbLNxiTPkGGqlPT6Z6yU3W3AqeGeDG2+WC9655zsFTz68
0pOdbgg6xRrFKCEQlbvBpr7MvACOFgYqT0gFrIvRe9mVTvqdHFjJNs5dgpai+d0M/bn7vdkcTu7T
PaXH3ChsDgaCnWN2nLm872Y384oLC9qq5AxbY5cdEI2valu6MHboUDbnmEcfLnwLH12VTVLioYPD
qHy/TCjDdDy4uV/idWur6q41fKdL7v68GH/CUG8XI1FwcJqo9MnJhkd1uj5mzNUlf2R9xHhNXPfu
BKHm57JsrpHJ3E+XeN09xKkttm6JgRBd08I5S8s+3fnhMWJog9H7wh2Fln0yvdLOb+A8wPmBMLCY
CBHn5vjfBoxaOG0WYJzkhseNdnVOr/fh6ZeluySkI3HFPF9RTtYRPqqYDmtooyoPbwMHx/5tvm8f
k2tzO193CjnibWovw+Pcdss2GUle8fjnb+AULv85199+hpOH1+cxIF8nx4GT9x5tghvRW+KgpI3p
KhPPrzjNbehJ54JZPr7z949+ssTETB8wVAIjsbAGpN1prNJWfImtaDeJ2iZVmvszz/nZTqxjMqkT
r4UQ9RQQVSAqqRVG8myTk5d5yh7KEWiQT+9j6XyIEl1D5xz98PSMXb7gt4OeLCKMbmYpjtiU1TWW
UZsEknuzFc/3PE4X6zIOFxddJh8QBckHsrWfWma8PFy8jTbaY3EBsgyZEkBGpAROCI51dO/cw53e
B38NSiQhl7H/Tdp5LceNbF36iRABb26B8vSkWqR0g5BpwXuPp58veeb/DwtVQ5w+c6GIjlCLm5nI
3LnN2muZl9rsepEz2BMzwFebjCu1ocLbI5eAmfzk70g3Np9/wGvfT8yH/4+1xTktMzNIipyoc0y6
+HYYuuCkl+Ag3c/NrC1qcS7tLpuMOZ7J5YcXx98PmlAxOBb2t8/NXP9g/7ua9xfoQ/AFdXGdBYPY
u0p9GcbhcYrhdGma6en/z84iqI0Nv6sjHzttrm7TIXvKnQxa0vr5czNXX+gPX+c9f/mwHub55iZK
DbiO7kBGnZja85xt+FXIFqMFv1l7nFYOw/sL+sEcOAyrlCyWRefDNe2bHGqsz1d03QLMGkzsIFG5
hL3aph9ABY8FK5G3SkipoFwbTbrIvt8vkGkwj0OXBH6oxcfR+xFGV8SQXftOCDHFnZsc4p1E3dZ8
aI6FRuj2f/sY/89J+KvL+mBy4ZCUBhI7NRS5W1KDU7Xgc1X3n+/cRW34fVkWpCOqBhUERAvnkUNf
9ijKirqmkNqBIi3ZwzS9EfG1kZCbrnaYl+HS0t4iAIZ6FNHq3CzJjZEy9JRXykfVhhFzHs76L//e
+vLfLBAUANk4zPPaks0BAr0k1ETVRKAo2ofK6w/zfUt4oh6Gn86KmNJFqvi+vA/WFp8Mn9dEmcZ2
isJ+/sCoJQMe+k5cq+KwsrKrW/nB1iInnMC6WMgXpowJDFsJ3Sq4WDY8z8wJpdv103jVC6IURY3O
FEpRi5OC9PAAIxYX4B1J3HwBU7bp18Yt1owsjkfhR9Pc2OKWOY+mcqilW6lcKcaumVjEccNYtaUd
cKua0nkKNKHlZvwIqsT7/POsmVk8gTEU43YrJubNJPir9G+UObqxmnHFyrXIzPrwURYvoNYB81MV
rHRBetDb0I1Q/TZQKWplY1tna0fuqkf6t7llCXLMa3RmRszp+/QxrNG7hpjD8qLH9AAPYMswgRuf
VsddVxZpLVwvxMaNDZUmW/m9BDr+R/Z0b/qruDMfw4fIY3A79PLZbffScXX0ceUrWov7DDYqt2oR
yNjfqx/JTbrLN+Eu8uZTcBQ9C6XC7a8ZXVvu4l63PGdUD4VN09oaAziK8pCBU57htp/GxP38nF7N
KT6UWJZjabGvtg6Se8JBZvfDyZJ2w5/6CD3bxieJtpKX6lg/p6sqm9deHgZlRCoHANxmBu/85Qkb
P4Mm0Irfc5nqWQTckK+gDSyGPFfTRvHTPuauOGZebXSBSZNFXXRxUfocJRA5dqC23cy7aZtvgNHt
aP+4xTG8Ke/Wnu5rMdZHe8aicKWCjoF5HHsN2WLodftga7Od9bY69nvUoVac2pWLCWKPVgR5Ka3X
ZQQURFlbKIiQuQrguoNe5S1jDgyGfH5WrlhhMouZMLihINddHpVJrWYlUSc+WbHNEsZYujVKmhUL
y3pfWkD/HuqMO6gqwxuxFWvHRq3sld26cqtt0mgFuW2TJvXy6Ola5zv2QMvB0P/0XblnrABs8enz
zRInanHibJWaDM1WlWmsZeDRwmnVpDBYMaA936a7/gDbIUFHvCKXfC0wPbOzcFElOlvoPfFRoKRi
kvVUUUgkyJnyHWMOLoNAowtGe/v54q7dXjBthi3m9cjyliQITZ6lmgG6DUyBvdc2wQn9Cjd4pI+6
ER2NFWuXt5dReIjFub3gLSmfnvsKtU8Zussr1vik7EzPHI7B1iKy0raj7ka/GArfr1gUu3b+9c4t
LnbVV4IAySy6NdQZatfaVQgOK3v/4V3CcLO6QLGAj+bgwmQQmfoD7tDEQy3cE/qfttqPuIuiqSkl
mvq4qcYGbmV2Qym9ZHCYLQHyx0AeytEILjCZqf81dwY8IFI41ytn98J9LX6fZWs3CGZNhggaqj7k
lm3zvtqb77PD6YE5ASYKy/3aji+vy7tFgaoGFYxnWcJpg0hBVinLczc90qK/cbaCYmCdGXx59THD
s4lSBkV+iHeXtxJ5mlRB3zlxo2JCj67dGOHJXKvTLesSSyOLw2P4Q1NWKt64KyQEZNGw23RxfjMa
3fep7zTvH57VpbnFS4r2Td7bLWuKb80T/fK9f2zd1/qHaC6uJXBXPhMdDBNtVkGCz208v4mWFQIk
mHi1RYKTwMRX3Crber+KWVreeLEmSs0a8ke81xfVViqdlYpMF9RvR9E8Ff6l97qNDyFbtAlWxZ8v
vxhINgGQoqztmBcFx6mHdDhEC8VFNhBlqjdfQsrjzYF+7h9/K2FIlCkcFAXNJdZSinp7UoSh4RQB
cxv26YZJYW3vnKYXVMFWHOfyOeUifbS2RF52TT3gxbBmVLaXQCOhzqr7+You+i/vNsDsWZQzKVAv
4fzF3EZaY1AcbjcMY6JQ7Ttf29c59nooBIG4qMD2pC+wDDEj6BxroWGsxGvP0eVxQd8BMV3CSYLK
i9ZE187GPATQHNXgx0OK85mX/2SkxxNIZONRO36+6IvnTyzawpKuwJ1pX3A5ILLZqZME+W6/E3j1
cIecCdR5LDY8RY2nffnc3qXXIjrVQFvSizbBSC7ev7GGg8cQOWsH67/iAMkfSPullVVdOS1nVhZu
ayaALDpRRnMaHpsAadF67fhfW4jBqVdQFzdg3RDu5UMtsJqHmDY5B1Ld9xv/T+Olu/HQi87FV3UH
5MxDXWnlgIpE+/xpxdq/TS4j8bJoqjYWJRlJjmdXg9VuFGq5Y/aoI+nDiA1/2pV7d+18qBriE4Zl
0DK7uBSS7c/gQ0CZGQ9wq1m7+ZB47QnEP6XCXb43V87/pVfGm3wwJ77sh22Ve1SlIE/P371yt7eP
Ai9bg5b9/Bi+x1mLvTyzIz7vBzsTzHx2azAPbjzUR+c1fWl/6t/g/mK6v9p0G1E/Lv8Cf2ki8Psk
0J7ab+Ann/8SV44QQQK4GtEX4hwt7kJmD2Y9Tgh029pbOOzLUnMd/fVzG9e+35mRxVUIWkQIDacu
QA0aDMoBjXS8ZmO+iR62tOqmry4JoindVPAocI6cb+uoD3CSoxfpBprsWTrjbYN21KeX/2ZR/zaz
nAohuYJfvR5o/5ADAz4Wai+wSO6kP/ph/Um94k0Y1fjfRS0nRKDFnW2jbQlhp3Efa/pBm5OVfPTq
vsFXS8Boc8WXFCWQubOkHhNl9c3unyrnZ1KtnIQ1E4ubVWYWankTJpLq78Z47Pufpr+SjV7bKF0m
GBCwE7D0i5BKt5KYuX8q1Pog9w9gx5ojjPXZWkgvKg6Lu0sghUA6QH8a50uAfVpWfcHoLlHiEbIl
NzrpR2svHufVWou4HBeWeBnJClmOsyxG6H0RQnkPJx1D5Ht5m2z7m/y12Qn6KunbaqR4JXSjoMMY
AnmuA/XJ4vI0WjyjSUgyH98Gs4fOzSZ7ik79TXoTZBTqhg2z5ZXbHdaAJ1dyJIdWKkoYuirG/7TF
0ZiMONM1KUdIZDtR4om2UuzJ/dYB6YGa4KHv79YqgxdQO8KOM5PitH7wv3ZTljGcEEz7H4etvCXF
L4HX9JA6FZs4IfqIt/CN/BfnE55vYKCKRca0DPmLAbnOsS1iV2Mg3VZus+Tb547pygWggsANpsXK
8V+mfnEKB2WZjLGL2qsXwKpdrmHrxRlYnMgzC4tPlYxNa7eiRpIe6+P/tPb/+Tijxvc5s7P4PnJV
MuPVs5LhJHsj/bT+FmZLYycA39L34Itx0ntw9Wtgz2sx+JndRdsEKctGncQOdhB3vuTHcsd0sleh
W2i5xa96y71wVVc8yNW2OuR/r+UZF32v5cIXPkwL0jlmph1ahZd/wfrDjfY87cAlP6wtdu1bLhor
gJQUNS0xFRRfA7h4tflr1r/a08ssy+98HlLvbz4/oBc18uXyFj7GCtu0RMP9X7XqvneLyGM6djsf
enffbRLYkUwXnod6v1pnu7JaCroyygwCnQK91PmNb0aceR8KzpYnYGW3qAYfFN/rS5j5us28hSN7
A/kHgwte/Xd61/9D8k9xoC2SbxGvC0KpZbCFtO6YwPhOvF7cW2n4p0stcsh7yf4aqvZ+ZZevvLVn
xhZBl2Olta77kGaMuyLfWrvoFN01O2NfMPWYb0sPHuTt2mm6sInsGUVMFcJ5gNoX+bgRZkHoVyDn
4jBCvAuSDfgUMrNd6ZxduLh3M6YJ3Ie8EQKy888IxU8MFXKfwWT9p0dXL1rx0RfHZPHzF5di6Ast
gC0KOWQtv837GfLtjvEuYIk2Elu5nN1MjnQX1am1Yvji9cWwI+hR6TkAbF2+9YhwluGMWpdLGHM3
+sqjSVIlafnXYJ5X9vDap/poauHkaiOOJ6XsMji84w24Ik+dbxStXLFy+ayLFaGFQj6FCOVFIXIK
USVPBCJiVMDt88QeZGmPsNqjuSv3PvK2h7XS53sKevY8CZNgCpFcYPr2Iv7PTCWppjphYK5HxenI
xHgvuQiNbRB3hvR8/sG/p7RBG+BPCVHSrTFVo6t2ZbX3k2nWvWAImQVRIYuyE9vZ2k0oqH5qbR9l
qrOTavt72uVG6iWdaRzQqvAHN5GaP7I13bdN84sakhdMvrGJBGUOPHkBWnvl4KXB5HhjX2leVPVE
inOeI8uOHNfQqMWbPdrOb30yW0HdTZtGVugcOj0S0iZC56oS6nvZbALPqspqFyQdrEKa0t/KbS9t
BgckSxmlysrHu3LNICkxNdFVZEjvXdrjQ3zUBXLFQA7e0oFhq4bf5suKi7oIbSmQfDSwuMfoniRW
iLAePE8uEmEcD0FAOQHI37bef9Bmuahr4fqJugyR6woMyyLZdaIxDp2WMuiAPAOAmT2J6Fb93W71
XbbL79TAXVngRSNCvDUKUqkcRG60ufDBSV2YjdlhMD72x+QJom+KeLA6HeSDcVyxdWVxLErBkhg8
V5eVQ0uS2yFEcAwAi3oSJM8K4H71UYQNgspzNXq+4iTpHwkkECQuNpH7uROGDmfURpmPZz1YcGdP
u+q+YRodojcPsvBN8cU+zClMM1vNK6kyryYMV/aWVNV0bNER1KjYnNuf06KxgiARwE/AilTplf1w
i36Zt77Wy0rNux7uv22Jm/LhJlhJrRWWBvWQqMqi+rUxHutN+OhAZxzsxfxR4iW39Q8xXQ0qf7PG
pnwZMS3sL/Y6zM3B13TsV1v0BzqmHWZOrrHPvsT3+fM7Zbf3HzQKr9zPsy1evBEJU2xoU8NO2u/s
2tU2om03nrLjcBSzB//Vifr4RRfuQLWCVu1LzKGerSSe/sf0qn17yA/51+qYfYuku+ktPMy2h1AR
pc21ZsxlPrjY5cWzX8SxYqLjzdvwBlt1zvQ42Xa2R8TahEXT7aBQaT14qjef39wrL/HZLouL9uFw
Fc0wWY7Px82Kez+5McwvUGCteaIrnxJmAQeEP9MLEKgsXJ85ImQv+dzW9r2kn27Gg9jZkZK+ephW
Wf0vyiNQzn40t3B8Q2wPkhyxlfCpf9EwFR313XjHG+x9vnnimywee2qodHoBI1KzWk6Sj4plZq2p
59SjTcQH8bL2uPHD+2F+aYCvJtZK4edKhKbi6xz042yGOZch/GzNiWEMwNpj4/do/Smbr4P9UNnf
P1/VtbDpzMxi/8IiL+u4x4wAFYsRZ7hZtiLz1JAlkFad6bVd/LiqhS81YGkc69Lg5OvBQx+giOkT
9ALsex0b+cUaSMjiZFjDWlx5sVReD2TRdCjAGO08P/hJ4Rdo4hKLDR4yLtGmu+vxaqJTXTwEEBev
cxUJD7I4LTBrgOzRFQMZgmXxBULWquJv0K+M3OqPoE/RGOGStlbjIgbTUL3tjqJvkv6FYufnn/TK
LUc7XTzNgiz5Qn0tqaJmRCkdZsrgaU7f/Ppo0tL7L2woVL2ZXEIAcQkqNSetraKUebhY7bT7qTbr
n70jya9KLCW7z01djQ0/mFo8DcM02lmr0SWv0qNCK62IlZXFXLcAUQodSFUlZjs/HQ3cy2Uh4otA
M+a7AR5fLxwQkf18HddOBAgY4hiRTnKlz63UUEI6Gg1BN3fgYAzUm6R5lKQXuQeoAVXQ58aunoEP
AfXCmKZISjNkKLBpgiaa1kGQfo/ib58buey2IFQsUC80BAmMGMI5X5JvIIPolwhD1ptxI9iW5ptk
j44q5elklRzhujUYzUXNHZDBsmCs25WWTplV4OlVD7pAMEwbWIaP6oYBzPVH+sqpEJA8EfWRTF5U
Nzs5TZpe5dyZBp8q3SjtGhnXpQVckcqRgH6czHW5oLpkxAJS8cSlNwab8rduWLumV/YM+DyrIDkQ
PEHLx9iqnThI/9VfF+oF6cYpQDMycrdFAeMnFajPT8Tlikh1xDWiq48Iy4W5NvOdSEMyq0XsS2p2
afHjcwNLER9Gic8tLJ4rqF8Lhwq+mDALDuntvLMR4MKvKq+IT2yD5tj/yDb5fnxkmm83PK1YF57g
3KufW194iim0GmeoWZ9Ah5q0DmKDQLWHx4GmbewasSutTCZceg0sAiCQSQkQ8F7ObmaF1Tsm80Sw
kj/L8e9a7o9mxASQCtV6UP9jV3tubOFqkRfzmzql+12oEKXDDz1P+5UdFN9nuYN8Q8jZKD1BXrYI
QdU8MooqIVx7D/RFKVZIlQSPHEgoA9cC7Us3KDh/QI7xHOLel5mqlI+OVA8WdYVpCL6mAPu3TizN
qNV16XZlZZeB6LktcTc+BNdRb0nzlAog3K0opUen4E5089cx0dcWBRRJhjVJJ8JYlpYLImwoPrWS
qtPfg/x3Fu+MZm1sSnzp5Wf6aGORoFiDXFV4xtKN/tQqe+bZxq2Co1/Zs2v+AjAqT65FLHFxuou8
m/Oy4jSUzoO/FdRCpmehnEN7W1G/iCRoPTS7sjQUY0DjaCjACkWw8+/UO2EaSxU0yVYEiVJ6Y83B
xpxf2/ZhZXFXDoSB1B6IZZC2gtj03FCWz2oeq4A7BDKyfhAFJ2Dyp/purRZ+ZReJMcWIN6O3MMQt
DPVGXhtTYhOMhd1TX1WH1M5+f76Y9192cSDObCxOd5M2ed/PTBuo2RzAFz+33Zvpz/GbrfTlX3Uw
NL/LskN7yMonmOZnXftWdHAV04iAoHjQpL0/hoHXE8k9orTrx16WFeUTKqbK4M66MXuFNsFL7XwT
46adUQ0PcW2DwfGrqVPu4mxGWKKzR/6hXzTawcjnMfcmIxnvQ536uV+C+4U0U3nQ7Agqn7rJI3RI
O+q+VVsfI0Mtdz2N9MwL2mSUkP40+l3EY5VSEsxo7vlF/eREtnlqBz/ayUPM7H+gMZlTd1W09SM7
S3eTNGdbBxXdNzUx/ENdys3x832+9ilhSKF7AwaDiGARUWmxXNST79CPyyGZSvuNFK8NjlxmYJAf
vWvXis4U3ZPzY5nKLVQA2Ttk+Xmc7a2TazyiKVoch3CC9qA1vX+8JrgNYCIkWeCyL4OCpm8yig4y
c4IOyR3H1EBk4HMTV1zimYlFVKAguzVrDu5qTn0vgSw8K9+s7PlzI0tOWGIP0ehWBdMiKR1f6Hzn
xlHPrUnhUDfbxqZNLGjQMopyAdiBdgutNVMqbu39B4TSl+uj/sX15oUBwXvhs5itG+SsAJmh7503
6M6ZRwtfzE27pbfhTQdlRG3iPyhjXzerK/gUYO7gQs4X3PKOF3IM9CRHfyJCofWlj1aqHFc39X3M
gokE0onlIGtAHcDsqlqMMaEYiODksA8ZymXuAoLwLcKfCLpUv8tT8YBi0prnvBIfs7HMxqBiJirn
SwiD0ThF0yrgxWYoD0Wdvj/ADf4kpgXWyY/Ey3LuQ8+NLXwoCZRh5GCfmL1AH27f3gj48Dot7GVT
X1RLmZKB21CgTpZOpC0SP0vEOa2pIc8wRwanFOodJHJXW2Dvgz0Xa/pgaxEoTOYgBUj1xu6kMrRS
0o+NCzcbvunI7Bgt+nDxrrZUZD+1FQzZ9U8HURcZFM3ZCxCZ5YMdmi0GC/V9DjJKUP06cPPNXntf
79dmGS/9soEWm0Eozu1njnbx6Xq+mmWogBfZ1rdSL/7K0zWI+aVfhlsCTTuWo4IWshc+LG/7dzo3
vhrQy6is39JqvPGD3BsmaCaGyr9Jp7W62JULfmZz4dHsTJaSpAMpKcjxjchVU1fdBqeEebf66wAJ
DpQl042//dyRXrXKI6cC/AYCtkS0tVNKlp8Cm+Ql8tJO2rRldXC6FXd95ZMxJfZvK4v99EHWGknY
F4hOTwfU6TeGHjz+84VALAqTvJiuVi9etqFzyiDxEdyq7b9yxEFqP9vCwbP2ZF/MivHyCIUyhl8s
Ifa4DPkRwW7NwjARuKR7GRyyLdCI9yhZlGkH6Kcm4hp0Vz9f3rUrdmZ2cbnTsFHHUuV4xESw7YuQ
lRSEUOWzDJi2Onxu7dr3smw4GpAuEMKHi8emUxrFaEaY7wrSjRz9j2HlQFwpdcMHLqaUKOYA5VjC
dQt4YOVaYTnq07xTbiv4M1BZ2pU/gve+4VrD4EovDXvMp5J5MhkG2PD8+TSjJkdvSxG3y3moml2G
GChqjjUtCv/XWHmd6gqOZGm1v3TlglHuEQw8VOd4XBdbaQ9BpaQdyjNydzslLRX1EETZ2ukQv/7C
9WtARdlRwgPglOK3+JDwlrHe24EK9KbdIDN1FNvp3xrU/trVDOfaSUR0guSGMghfbukyGk1rR3XA
1nBqbwUsX3B0xfdCOhnwxNrKrhzFM2sL10F2rda5sIbw0XZC9we8ANppkovql0hKBeGbt3pcxE+9
2M8Pa1w4YyvNyaJgmnOzr4LuWXHn12jvv5g7qGZf1iKfK68NF4GmCKM3MD4vY9kshUAk1CWUf2TK
PPFzNj/Nmg0Nz91g3M3Nz8/v9pUDSfte5q0Ws3soLJ4fFV7pspZbbkIhvVrjb1v7o4bfPjdxmdYb
ZyYW32wqkrlRooCKRUt60SfDdwrGm1FH6hOJpc9tXTkfVPEtJj/B/XDFFyefefRGU3LksUAGeEpx
UK12JWe6tmFMKgkebuhdkBg43zCJWJ8t4/FqrNckUKFrTL0qSdY6H1ca0dDEf7Cz2LU2UaquNTnp
8kl51+mWkieRzIjxKwUiuLvwyb7/52VGjHKHKRXrdA6WaQVCU5rNTCV+OEa5QD+U2trs0DV/cWZi
8XL5UUizVsGE9YLO0YEx2N/BcYDKvN47m7Uh/msB95m1RUlJKsXwqgjs81t07k6g3OBpt93isV2F
DF8eDOapBaG/Dac/zcyFk+jUOagik6gXFbrNCGdpXGyEeNLnB/zKU4kZZr1QPBYR9jKFMKo+n2v7
PeEMDsk2/fUvEWJEUb/Zr+szJ1d28Nze4ns5zaiUiYM9+848dfvsjpnDO6AYG4o4KxX1qztoUFwh
q4VycVn/oKGZtHrLDsrpS+J8LZJbLX9e2T5xbc5dOcuhmWgJ9Rg+0uIBlutelsqWQpaQPBFqPMNw
tDe9J8gV++GwylO+Zm+xfWNiTAhnFsJe8bW/hUnzpOIEPWfPfAGP5P7z9V36WpbHDDYzm2g+XJTV
k7yLnMJKC7fqbB7iTp7uC6jCt3rcFQdrKpwVb3j9OH4wKBzyh1ADKbOkMkxEawbKLvI2BfuFoKIr
pNXr/XCzyoV6WboVC6R2S91DkGYs3is1q9rJ1NlP54WiAKyk5rHblff/weSBuK+LkwL1J4+IqCvR
NFuclKHlq5kj7ZbA9oxf5gkxuE15g2BbFbnzNoV/Svry+ce7cv7PLC7OSpPrhu/HWCTPRaMm80Kl
c7Vgpa5z+UQCfOdphEVDTGcvyzpD3zWK6nMDgpTJOzPYylW7/XwhaybEKf1wKGB6iGu/4BSm/alO
Ks8hx/vcwpVzrtMmIFkA96NdcJBltq+bqcYiKgOSDASY4wi5vNLxonatmiF2fXkOSNrIfpg9xTGJ
r/ZhMRlTi9lo4QDnXx2sao3b7HEYqMWl99Uv7jKV03sB+avQNEas6cfnC72SYNIfE2+YySEEDbt4
Vmzfz9PQxilONaRk6tb6Wbdo/SCLabrhoXkQs/toEqxYveK2zqyKL/xh0YYsOZovBs4Ex1vGsKYC
B8qu25iMYXUH5ffn5q4cfNgAGDtkXolq37IZmE1mYVcZ5yVv3rr0V6X/DqSVIPSao+KnOzAsENkQ
6y6u82xVlZFwp8kcovtx039JN+EGkeO9s1dQ51gD9EF+c2UP8Ro6QRzPDRDnRewxQrONlqPxK0sD
1MLiWM6zL1pUKvN9X8rBK+SHqXxwsjR97ofEaN1BnlGTRizRifbVUKYD4tGhNj8Z4Qy8tkz6fpcT
fKoIP6eVtlPp+Tz7SuWHiFHoWYDsNWPZHi8oDise6zby1LGJ0OQ0+ugmLMbsgXAup+UaVkOt3Th2
Nkx7vc5RpBzmVpJuwlCWXzVY8KD9pQ/UoaPZTdLWUZTk1gpz/UHzRwSka18C1VvK2cbvwvgQJLXj
7Ks8IqYbyyZ5zGRnvkkzlITNeOKlq8fgxZSaH7GlhLuK4A9m3Vm0gKbWAxVvuNGY55sonXvPVxDP
Nu0U1YJRR/RZHXR6EuavSpnCN98M4sntNcFMDfa/zLyqKYfgoewD7dCko0O5B+yDhv7omEZ2+5fV
1aGxr4uyMjay0cml64ySFOzasnVs2imFyvCxM9BoSsMgfVQKSt60QsLs5DRqhtaqABVu+N9KaVP3
zZTtqtKwg/2kz/WrXEp9tulkP2h3mV8aD2Pf4oua3I7rXZG0UnSX5DUKufAXltY9Iz/at6plFAY+
dOholRkd4Cjxn0ifmz98p+aZMn/Qoqzo5IE71EOyAe5bPumzLt/mw/jbqngNhjbJ0HxVQ9e2R+WU
s0PbarannR8NKHPX983MJBUXwNzFSkwVpXeah0AbEVlVxNlQKOD3/rd5YNDBKb9IkcEaUtQS1GB6
0CDI8TKa8pvaCMqN0hjRVlfH52Kqwsqd8jFAgR6mnKaY0Ws1czOXPUkZ011s9NW05czoXjeNptcW
df7dGHMQ74MhuXGrnkpfCJSqVeM1Va67cut4tj0f1Rq4UFtuI6f5Wpi+Z/T635kQFpHU/E/jyP1G
bmHBq0sHKg85BMWRtuhh50O509r2zm9H6Qa72j5uAF5H2pai385von0W0i0rGvtJ7otuE6fja5b6
9XNn6QHbAI25qUbBKUj9cR8G5iEw5F+J5vzQ2xZhExDPbqiUR5upot5qdnbnP+R6t58lvG6pHpMp
eBZGM0k9pcjdG5lVulbdtUemaZ+dsoRixcgUFCIS9fts2nbmUV5jWgTFow2f0VMTZa84yK5rpTnd
wbgbb7Qaitoy1JMd4wLqW4WqfOf3W7/Lvxezv5OdGLXKunuUu2qTOSbC3cXtZOWUGf3iMWujkzpa
RyVLDnT6Dqbhb7LArBHmiO/qPrybk5kvFrPzVFDUo6lItWdH8uQlRfOzc3KbenJ6GGrrpc5Gfo8M
KJ+TT9rWt4cXpR/Ng6V0L2lJEy8NcSFjVzUoRqM47E/do20ptVfq1ry1JGlfTtO+Cfy9qfVfzSDf
O9Ksvg4Nct1j0o+3aaybWzuL/vLj+TsCJQfE7LpjqXbNvpqTh7KUNE9vUT8MbS80klea1T8LvX+G
kWsTyaFXBs5Lmoy3XeBvbDR4jQIRLgUMlZRanor4cdzpv2WJnnQIz3XebwbNp7+vGz+VeTwOlfPY
yLW+VTVpcAstrb2qbDo3n/tTlDKjhGt9DnOF/6BBUvXyS6a0bu632zlPgaeo0ivnlJgjGh/CKE+9
umUgUzff1FzaR2r5WJfQb5TWfm4tWo5143thFtv3Y10522BSv86aujPluLjrJBX5wUCB8zEMg6NS
tdK+MuN9nZmvvZk/j3qYH/Sc4d3ajqtnZIhD9KPDYltqw1sqQY5fjSn6yqFtuRNYv23jG/6N1NAr
YPrupshD2TNx8dtMs49dNR4qY3zpM8lLkt9FrUhUlITCveOZsER5ZppuOzynQufmwNARZOxW8V0y
+n1hFt/HsDooc/IMgcshzYI3u0y2VTvv7VjllijJCYa7m1jKdc+c5Yatm2iOtPJJL/TOLZmEcimZ
eLPN0Zd6luHM97Nh/bAyXHXM8Gfd34WwG+yiwkaZvnyddIYMgvm1lqtmqwVB+KAl0NqGsyG4RXRn
N6dyvU1y+cucEMXGVVme5EzjI+mIlUiKs5Xh3aXdfCdHIGz9Rn7uJ8oZvnUz2fmPxqRfhLLb7yku
DlKhH3U/uzF65a2BIh25I+kmm4Kvg9nufTu61avxvox0vHrqPNiJ9BaUGu+hBYlYPd1bWXKTj9Vf
mSm/FYoT7iQj3yUVF13tNZr37YQDKVvjIXNy4P1Me+eSj2K7FCJvnUEvX47AuqYwy8WPe54T+das
gsfKsvZ6FMrPEVOy3Ta2+x9Q9AdPKVtSb0crC+O7eCgGnsJEhd+xmZxNCf5uU2eotjh5z/MROAzk
BEbuSbFMuBoHP7s0yfdtpspfg3AINDhNp1A5xbZRf7X71geQ2gXKQy2l0d5CsXsTqk7lGvmkb+Im
nXZNjUpLFueKF8bNcD/l7bRX88ZHe6ewonDv1zUHT+5TTy/i1EMiI9rrWWZ7igm9t13rxbablJl6
tF2O3xQpQRRcHhIk1bs8+KFRDN8MrTJtdetdEF2hQyS41bPS6u4zrYn/gq5N2ehymm2tdpCPmWoi
A1/5r4rc+ZWbanXlzfUwul2Wwecfpml8EwX45rHSfnfTlMPQEZhKtDXjytlk0hx9nx1HeqXQl6ab
SOuqv6bMB7SYdVPkjpml3kddFSD56msQd47UmfNAymjFmXwFN4J3agb6khOQDJGk7aU5ENrlGuhX
sthNlRjjvg4S6Br8DH9rWtFjoKVo3bdx/duPCAi9cprr5whP8kVxGnOvm+3oe0XWRagF62Ue7MjS
iA1lKxlLt7CmrPXUdo4Y+JvtxBtUYoWazpQrJfavPGxKd0CF3bZGxEgU63dnaC0ABLi000G5hWXs
GEjNfT/Zulua83OROI/2zJcqS+tXFpn7slCHXTo5p2iWdRTJbcN1Yuunmgamm6Yo1BfxcF/V9W7U
mi9WOw7bTiIzgFpsvMk6U/8SzIF+rCTJ31qV00YuAxS9JoQg7QeSK+XFnux0r+nOF2KIfWmnv8wZ
JVajPdSVUt9kRhgf9WrWbhBbL0ePyS4vMIp9nwfPkQ7zRT4f48bYR62/7RJcQVnu8kZye53uTdUf
mShHsb4vv/Th/KdT8H/B0O31coi8LBlQCh7lbm+2tfLUGDpaaZMlb3k18lM4tgxizmP9gk7CtJeN
eOKHh+WGSvOXObN+SKY1bKLI8T3dHsUA6RBvR603No5Rjydr7r4qE+6QKHjfqcGbXg+Rm+mVfCzl
7psv9YchZp/aPPH8rH2KtfI+5gV0RtxrKu3lNpS3XeV0hZfN8Stl2K2T5N8VASWsG/UhmgLfhbmn
weXXzcHqE6YX5OkhUCz/6BRqwptr9K7cKwd/yImMrLtYMhs3i1PJk8LmyeQFca2+gHcxCFUvy5ub
qR0OaZij84Qog1NteGofkjzdcUD3UxnUsOZ0u7kOtuPQeh08+m4Um3eOb0OHyRy08n84O6/luJE0
bd/KRp9jfngTsTMHAMrRUzQyJwhKouA9Eu7q94G6d5oFVrD+2bPRsKVkJtJ85jX2MySDH2FQvaah
/q0hmKqFdKtoTe+bIhGbIg3aXT4Ed2pZvkROeafHKeJ5EpiVlovZH6bM3NBZES725ZU/agqnK9OL
rRLUu9Q0MNNsheQGythfZVVpX+dDw+Ey7NEto+q6GIErOUkTuYOBzd1IDC/kvVpWu55q72A5mybB
aKmPs++KXneXwZR0nhPI8WZSreKJiyzYBQZtfLXcFLlyGaex3yAueKl2jXiI9Sn0s7LjYJeU4Su3
GIp7Mw2Cl9AwuOLt7q7M7dgNBss1iMm9Ts1sNxnDYZ9M4wgoIHFE7iVdGWdeFA2jX5lyw0HItEjf
FIVtCiKILnlO6+yuGq1d2v6cm/rC6ejWIaDtKMUeBzAP3O+lOdQXQzP/KpJwAe11uybRW5yOBmWr
5rmxE2ZGkpOkN+NYqFuQEn4riU9WbGqXmjL90uzJG6y59WSjOdiYXMWCjkUmi/KbIlrpMpGD0o9y
Zd6ow9BsnWA+WIMZ06A0Yl/R5/FmzNufxShb21y0jhur88zBJEWb2+nLNIvccUcQtgD94pb+jhH1
Ey2yPLH6l4zmuHzJ3ZfMO2JVcy+bLMKUTMsd1RJUuaY5lmhaRRaxFW+m/J3otfxaO4U1+kllBF4w
BDliUS02srzkSgUQYjD2ctBO13NkdFd50hBc94q5Ccdx3OaD0YQuX9iE+231KJwi9Z/3ROiBHpGy
CPXQySSaZl8lL3XnJLtsqIKdLhdB72aSLV5bq6qfZznPZ08NC/0lbzuy6lzHrcaVAjNLvFgkSu07
6Sz2STNku7Ls+g1ZBjZEWaXvytpAlE8OsgcKOtoBo8zZjVt03Snu2F5s6JNGYjBMjqs6/XQvQ0iM
XSmPCXkYSQ49ve2HeJPLU3U3jsoEGGMeskfaDs0hi2rNcLNWG55tyY4uc7lNbhNLz75kCPJf63YT
LO9vsXXg4ty2RiG9lnm9MN2HvLc8QwVcbUVa6dOBC4G/Tnb3yZZH25WKwso9KdbHh0nVhpx4vFO/
WSH6OC6gZjH4ZqePL3IUSw2vYQl3Bbx/9SSpbfI5TMbgaiqt0W2U6q6U6nBrGxOZbts+2VasXzpW
Pl4LENgYW2ZjdpBIUDcJSj+zpxROi67KMHWXhMLyT60p7Z0ZRz0d+HZUL4Q8gjyLMvhvoo1u4jTl
nOFO5Ydaqlw2RmZs7amPr9UalOTUWojmFlH61AyOus/DgpRhbPKYd4vjLxrSCjOP7Muqj0UFoM1O
9qZcAqYRPewViqLRVT/0KJTBzt8CWW29ZkoV3dWsof6lpqaNOJAeZlurKPsruFuDfomgMrlGHofS
J3xY02errNTGLazeQHysCy3LzRo7/yz0SfmUllSV3aJT68jNu3DEwFAtuJQjOQsmr4Re863FkAh6
eIlEAMUNk3gm0svoOqx5cjyzHCrVD5be5tCACG2G4KeuERIELYBUPS7ba5HEwZMx1Dh3OlMqb3Oz
rV8aw54u2z4aN6aVELIU8tz9VEl3Hvs+yp6rLo57TyZb3g+ljSZvaOL+NAlnvGq1TL5uez32q27i
HiQZUgYKAM7kEgFOXliluAU6g3zjBFKwnzJH2iNUpQqXGKan5RvN9VVsKY6XZDmBWTfUkd92Q3qp
D2W8lzRVuzbCVIGQsgD/rZL/A79TK/yuB5a0J6/lDhjNIb3i+xKFIjt0o1RzuanlTPhabXePZpUE
t7U1VY+lIlU/RE0bZ+wV6U5XE3ERdCkA5qhFRNkosUWNYzypuYEuHEtEXxwzRis0MAwa+USeV01W
xbdTO6WGm2htc5VCAr3UVEm+7ceuk10lqspwgcFgDFHp0+esGBrqca2EjEDclF/F2Gt+kEaR4soO
1yUFMcv4ls6JfVU2ocyHXhwFBiQ3H0bCMtWDRNIlxHWkwWGiWF4phudKTtLtYLfda8mGuxSVrtee
Ik/ydex0LXXofGx/JOpsX+ojspmeMVriG9dB/SwSqbttCr0CBZTWdbQJtEpCpjFu2z1hMmZIAz/q
NI0IpcjtOygzw7ey1eVDaOI+yOWm+Bg+c8tmcVJ9nYtyfJS4GH6kTlntxxSpLLfGxHR2ieOmL30Y
2K+VlvYkCkr2KFoxPHVVNt6meRATuTTZEPumPhnF5VLF5jWrqaBLlLMR4E/qxyjRi9GjAJpcLgiC
7gr4cf6cE5l8iW2BHmdYZ6o/JrjBmlxqHO3BFHc0xa0d3tstbr9ZFe1K6jZccEYqrtWqi/ZyY5df
UMMgTHSM4K4hgLbIHAtKN5KVbGIrCVCykKMLtZSzjeEU1b0Yi/46DRT966xZ0SdDyoqnMm11xZuC
cnZ47mz7ZxykeDEgdUscHhNhu2qhNVdJPTnCy+iotDeSoEbkjFpyozoKmoNSmsQD3yBNNtMwNdJO
L4b2pohROnV7eWg2cpalMjW6EXp5W9M2Hvqu2kdY8/4ywNn/yHvyf7yA5TqlxihR8YzSWvAG1wjS
uPOsD14eJtpjUCpz57FrcV2GIykX+0QPJW5bYZe8NoFk0S7g1jEfq7knsiLUT+JDnNbFTkejlI/k
4EGhIoBS8gwmjZRiQ1HJVninhXyiB0nREwolNJ4b8yILIXFcmVWTq7cp/k3F4FY8+VHnU2JXk61W
KTGPll0hwVhTx6tV5SHrOOP1LusKy/KdToGhehg0QuJfHzcSlpL6ca/GpqEvL57sOhzfdSMh7Sw9
MOu8cNM8t37BT20PVj3MO0ORhofIptBopKl2E2tGcREKaikfD7/0ENbDU+6nUwP0CvOAVY9B1fqJ
CSLd0+So2FbhZWDk13YJt2+sqW2UDx8Pd2q2C3dQhcy/kPpWnalAauWyDxalIJSjBSoJwzbad2fV
B993Z5DBgSWDmRR2oSQdx72gVDLkQtRNQchmb+Fy3BVFsDGzc1YI54ZZtZySvmyj2iqpLRa3hXUR
20+GckZa6cT3YSYA1WD7QnpYY9WSXlJDaYIsJdAPV6THMVT8tr4wq/t80s+00JZfd7UXjsZaukNv
OmjarHUiC1k1w7kVKHAF2vePv/7v3fRuBMgoGGbTxVXXu621pzysJRZscSuCdwvMWrLc4rtyrx5G
AAaLc8D0OS/98PPHI5/8UgtKE/wE2vL2at/ZulaqTqhARmy+ywqxdUyXevvxGCcgmuy6N4OseshV
REarKcjmLNKqgEL9dDN+d26kZ4p8mwquFkmMB73ozLCnPhuIYcQTTfRk3rUJ0a/qZBPVfNeh2bLJ
P3V3GS5Qum+wyP78bO6R3v4T9vL/jlzJ2n/9N3/+UVYTqXDUrf74r+v4R1O25a/uv5e/9u//7Pgv
/eu2ei0euub1tbt+qdb/5dFf5N//a3z/pXs5+sOm6OJuuhevVBNfW5F1vwcJX8vlv/z//eF/vf7+
Vx6n6vWff/woRdEt/1oIq/yPv350+PnPP3BAe7P8y7//1w9vXnL+3uNLMb8UMR3xP/+1f/+V15e2
++cfuvwPHQQkhHIkT/kfC5RseF1+ojr/WPCKSA6hVwwmeWm9Eid30T//kOR/oJxOsxVDucWgBkcN
dk5bit8/VJR/gFVBJBvfGmBA/CN//O/s7/48Wn9+GFbjrz//VyHyuxJRhpZf6HfT+O8jaEALUbgY
F4CIgtgsZIvjQ16MZmgMRNiuXTZzcpDqzMy2VWXU7b6nXqF/puTXGd5Mh0Mn7jedzkfL1XqWrEl0
voN4EbTXzNDHnzPd4GYbNmNBJU0ehfRZp48qbSKnjgc/gNUXPzi9lVffgjoNq70zlrN5NzX9TM+y
r/Uu2BYOvtq/grnveq825LxqKRc0FulX0FjfZ8uRyiu5sGrbjUQYU7+UnLlb8EEjTB9XM20aUFNY
5uNN3TfB5OaRXjhuo5E6fy4kRyVAHKDa70TTdJ8N06geqwo030WaFioS3JEe32QW2fYhKzrSWC6P
5Eky5umCRIE3UArsLN/pbUvtfVTAYbl2KAcPNf2rxeg1bD8bShcQpfUBpdOGeIFe2yjZWyVayqxx
PCo85ga8wwkmUp7lzXOS59onUs3hISnz4OtI4zjbNUqceJLcGPdR0QgKdoqd41Af1iXuJmY4Nu4s
DaKH4pBVFzky+y+i1vWfkp2F91aEDD324+RZbocU0TYzI9zWVQJELzc0VACmbsx3Vo4nsWJKoZ8W
dulrYWFfakgE2q4coYVRDiHpVtGavh7ozWNYzcqWnrFDXVpx4hc5U9pPEBeS+qF02u57XRdp79Im
RBB2LJEcMstxfB6ihHS3luYfuWGJq3hoqr08DXXuD42Dcys0jewbQQi8ybEIZGVrhUJDwrKRxJ2V
SjmuAE0D7qCncADnuTD171ngyDdaYVSBO9LNxdqsCeLbWo6rXxTMCuppkSo3iCaPFb671tBO7tgm
SCw6YTrdafKkX4xDkpZeYY4WPSAzeZlqR7qFxx190dIsokJSW1q+qapxuFCY5p0FtVR4vST3FzpF
rMTt1bg4FGZHXlMPaeRlWT6Gfl0OxV3QJ4VX4z66SYSjbAsr6vdVr8y9G5mj86mOpuRQ5NV0sEpF
hkQoV7tcEdFBlofwqzGbihfYrbaVhsreCRixN8T7w0VFAL+byeOQPZAccaFMA62COAmLH1MWDj3t
ELP4oqlCpgoDr9Vy28yOJ7+nSTx4Earz5kVlC6lyWwrfV9iGUbfVGm2jmhRItWzsv9mK1Etek8Zq
tHPUkDZLMlbU6UVcWK7Up+1ep1hzMQdBSelYV6pt248hNYtcG6g9SEIzfIG4V3SwCBQ/q9asN7t5
ToTmxugQ/pSVHpWLOMpHe6v1ffgQa5akuMYcc2zchtp1dtHIVPYvLDtC3hA3DAfyYSsNDrrnZbi0
MtLMeZ70VoSPslIU01ZtwrG+oKgVzrdk1ePgD2McjO5cZykoqjwKPullZWtXYM9H62sfz6q8p9BS
W9spCSmjxqo54gk+F6Q/yuDUA7CSJG13GYVfc8MHlUfFpdlW0toOMt3xm8mYPkmgc2YPUrLRPsbq
FJm7rBVpdWNTampcJ8hV+w4zGQlUU2LTwCVbzFScLholNH/aAwn+Cz1vpDL6fJ77bavkI31BKc5q
k9qCMlWuTH6VgRJRFcPHdisMXcPM5PDgtLRztpOoecnjtusi0pW0TH0j1lVp04+5Yz8OaqMcHJrM
jg81eQAZJEed1e2zxNY69aYLrKpBcG3qQ5k8VldiazPUuhFyA0xZvBVzXIhtLAsq2UhQRRauqQAM
PCVrrPlZ7Rt8csifKQdtpXjUpWRni9LApYh7uuit6VtQcF0XmwYBdjNdSvk9BSXkYpvZExXXhptn
HcYEaOM2yO6UWwwje/tuUudSeVKVtjC3fdUl36OONDZ2C8Mc4gczUApt18d67ID0yEzxs+6Jjw9h
SsnyaxHZonqRp1KyHyxrzo0DzldB4QdDr9TbXhrnaGtIZQK3ohqSwa3tXt+TKDiNT2/Z6Br80RUy
20zE9L3hY+nFJyVKw9G1clqHnWzX1iYM8YD+JIZaqa4pwTk2zZK2DLAbMAfbq+ogkw80GaMasGBM
a8uca13ypmhGUZ+wV/1lg1AAEhJ2E+aEbWho3AMhqh68y2X+NA0xXeKpNCtxUQSFWj+a81yV21lK
0JTU5V6anvqpEsO2cQyj9XunQXQ0mbU0vqWDEDrciYlJnm0PrUwHPKnlZhcWMq1j12iESPxsdijX
9j09yH2tzbC0PdTLZ/kpwCc3OZDtWdmlQpuHIiJ6iTOPlG7UDRXWojVyjkanNvbXFhs25RI8S4Rz
XROK7Knsu1G5VOtwAtlCl9PM9x0FbeXeTmSr25mDk8yfx0ZQmHbjXrOzO9uMVbXy6zkYjMgD5lRw
RgTehgMUXD2P2Hn0p2JhuXmLWyZXN1dN/2XkAo4kani6XdwUYW6Yfhopi4qelFEqVLiZ5IM6KP0m
HoxEpz/bOjpljgLsjFnXCYCwpFK6C1kWpu1yY8naPS3m2fBKM5krGrF6WDziyFSUXkbhy7kpq85u
d/EcxeZ2Wb78SeRBXj6KOtfGLcCt8CaX5SC5mvp5+ZR93vMyJxUSGsi/I5162cwNoB/dasVEP8ey
29dk6CdY/nOZ5VeZDZrjB2FCiTlT03EJQWSvcw+FRD32hBTRRralNDJcEFFYPEYpNR/h2n1s2Rcg
KqmBC613tAP3x9C9SlQeBxWAzfCSC9XPeES02pMLLZ93AeK7mY/UqjVdmEk7BhcTPFRn34G3svZp
ljjWVu2xPNlomoiMb42pEu11VVtIV3Y+6uHeYSuzeEqoapR/6sL0elHT/Zhp6HJVOEO27O7QiF4q
Tor8LZ4DWx1p5efLE6w5MYzdXIzmfdqGUsbmKUVKi3Yc7nNwAJlvKoGa7ssIhCWHkx6/q9qDIxG7
BZa2j4vUmQCR6Pm0SbsuHze0ZonvEJ7NLFeItkfTAyXP2M/LIXc8J+He97QM+MCh7San3I91Gbw6
6nhWDOt3gHwUQKPcbOuLLb0MbOOdlJ5oy66NREL3DlMqcEeQy63rwdc8EGn78zzvFfuEgH01HonD
26y8KafQLisK00laU4kSykE2q0+BSLddKtETp31TOF8mKX8cahPLniQnVijyc8ntcSFi+TV+y3/D
/0OiS8FEefVryAHe1z3Wc82X6E59aR7mS6CRia/serLbEp5eiZLHd+dwjjh6nLr/ObCmIFpkk1Mh
gLvCpA5OHNpxxTOZj5KGZXQvJkE1JJvqTUmr5pyMzJKkH39e+o0A9dGQIZVX1t5wGcIMQymQESwU
fYOyxl6IybOUL/akHt5kjidysWOU9p8TezvS6sNWxMHmAM7WnVNNc3lrdLduUxOREmeLfjHKnQKT
ndp0dh+P++5LkmnCZaYM8ttKas1Z6WAYRSZSe65Om8alJrmV68oDMOhLrXilcXb/8XjH9Qnm+Xs8
ioyQOyw476ud01dmQ1oIErSKNcRPjLjbKml4rpD5fjUB1qsoMy/FJWa2qvCUCqAZS2JrgJ2wLgey
fxCSjuFHuEZugT4FbirnljfIsnVmPVd49/cfcjXBNmHiLa4qLnBRVC/rXfwqH4S/qDOHaF5ah3OM
tHcryll8u3OWn78t1C3YnshhQAymb1rTuoiM5PvHH+3dJlkNsVpOCamOSWoHqAOqtp0Lw5+ddCvA
BsNCduco8z4e7v3XO57RunQ2VlEU6MwoitoXZZj9IinqPcfhSzCEh7rXn6uq/fHxmMqpQXHmAoVi
wI2Ek3G8jEWXV0lC4csVF+CIDvElQt7b8Ek+4NJx1W8aV3WL6+SpvhzPUP1Pfb+3A6++Hxr6Nh0t
7tKe/kyqkjifoaWdHoBCEnc2oh1rimxQw1kYA4DKTZC6smICvT53T554l1g3JFD/d4zV9dWVkyli
awFDL57R2j7yp8EFrOsVN8pLvj0nmrGqrv4+ZTxCWKtQYkWU3Fh27JtN38SpFglBi1r/lqjuQvEI
7gZkgW8kZxM9l4dF3gvg4Awo8Zwu8ImNcjT08vM3Q09OPBVtQXEqNLitg2ZvWwllpipUiZ2NWxGW
WzVqz7y4J9493lxLR3Ri4WOsLzSqyfKsTcQZ8fTVkl8Cm37Y4H58BE7sEzpOEOEXL0+0xVYnIIS8
COa1R4iLSl6jUR4HQfPxECfeUwimbEPMEsHvrYfIgXFw25NlSLPpjRQGScL3czvscKs7M5sTK3Y0
1OpYjbGCTQleJbT80xc07C9MyP/EQqQLH8/p9EAoU5oINxGYrBh9DsVHzaQB7sY2ob8cmsl+7ob7
KO/OuTH+FmZehSMLP/ffQ61OWTCUvS4nCFkYyCVBTvMmHIWaGzwZRLlxPufXxsa+zR/DFhnCBzXf
5lyhIJSf4oezQgYnvyQJrkWTg07Dmhw0L79jLRB3DnNf/tVQovHN53YneT+ywQc5nnE+vP4aQtmZ
x+HEWwR5nXI1Tt2oL667RgNmV50906CNrZbq1AwkkdLki1Rmn5SuEBulnc7I7Z048Ecjrg+81gcp
PePKFXFPWYeFjTzSqz1orIu5n3yISPuPt9SJk3g04irKdcKmbueGxY0MaasOlu3OrVmeOYtnBlHX
QgBxIjdOqaeu0vd3JXBzagFnXp5TRwNVBpqv0MhQbl1+/uaqFHE5UkwBMRnjixTNbrrA6kEm/x9W
i/sE4V66LCioHY9iAj2Y1IDCb5V+iq2nHD7U/2UAzaTjgkU8l/DxAOOg9pLpzAsqCtyT9sPUz0U8
p6JGGN1/D7EKebokCCUHVSGMjoKd3W3bp/ipc5ULc6tfqt/D0D8v2X/y+78ZcrVsMBtKwL8KbZTp
l0BpPjlzbNRzA6zOTdc6YSH1gMmW9r7xOb/oH+IN2ug/gsO8127GffltMSaAdpfehV5xQa1P3+mB
N5zVPzkmXf+OFpBi40ri82EqtxbIrqgImAGKjm4l1G2uK3e9sK7LILkoRPmghPln2wKCbMaXWVwq
Z47ZqTPwduzVl51HpQcUSayMnGfsy631s+2yh3owtx9v0vfjYBZp65a81CLey/nWTgRYPoNPUdOV
0Iv5KnG4+sv+zNX0+4k+foOOx1nNx0mmLidRbSB4+9MNvcIrLQ53TgqdCguGBAqzLV+OYjtMNfWb
0DsDgVj++ffDo/CBoB9IiHUEoba0ACaTIAVM2PVs9JR7grL2m0weQchV5yTiT6/q38Mte/zNDWZW
jhnCZG3AVgLmu63Dl44g7OMvd25Kq+uFYuRkS/DLXHlK602n5LQI2zI1t8pcgtGmW9qde0TfH82l
5YuMhMYTjoTU6uynTVR0UgYjW8r6+yCHTEmA9PGsltO9/lAW+T0y54uW+5qmr+llMRtVWLkQFza9
QjipysV4wDbye9DMW95w1P2V6UwZ5cT3oqgAosjGseu9AJwsz+aE8isWswFtqrDDF6y349tIjc6c
g/dhCA0YVEzwYiIWQZHjeGOERh1bVPg5BsWvsqP9LN1mAwqB6edO/vLxSp7YHwzFG2rBtIRcvhpK
mcTYZctQ8ZBvivnZJvJ3ZtDPzpnn+kQWt0zq3yPpq5AgHkY9hVezgPDE6GumuNYl4vM4g6jo+KkR
3/dleI1gP+TExLoM0/Ch6eb/TDFgua1Rx1AXDJoOapISzvHSpvowy1Mip+50gTyWn34b98FV8vxn
BQU0IMD4//iOZkRSSRtoBW39dVWxa7NaB42GmTpOE76hRRBOJqTQIzCaH3/LlSzSX5P7e6i147Ij
DAGQQCBV69r3Ohqkfv6tv3Q2i2Nrmrjzy2K8fK5E9H4HHc1PW6UoWhdoKi4RgBodw2vI6rThW2hu
Ik0+cypODmQBbLGAMaLCvtqqMBWsKITSSBNqAqrTXTcD69mmG1XKz5x0VX13wTCpv8dab9YSVLWh
Doyl35uAiLfttXxdv6rjbtBdydPd6YuzS/b6frqkbS8HHoo/ID135/bOiQeRDoDMjUMRjvPpLBfh
mydCT0Knjuw4W6QmIs/awv7xnBeYm1ttU12Hvv7p4y20/HvHF+vxeKs1zvWJ9gykNzeWF5Cra2rX
tbJPlwLSkp+U9Zkt+/5KfTseGe7x/OgyO30f8OJGExoa4jrTvgTR48dzWom9/nksdAVNQarCSPgb
q3dWCvR40EtOoIr5grFPd+OFtEuwITtnMXdqh74daHW5xJA7LKjaqauln1qiIxkAfv/TytQzaeqp
VVsqYnRHgIBp8vJ7vNkVHcF1pihJRZ0bhYPsplWKTT3++njZTg3CMaOkx6tAbW+1arB1k4kiGC+D
k3uivkrs1sNX5MxUtBNrhnsNDS4iZ4K/d2YsvdVNtS0W8gtghutyqhTiksnpg/LAgnaBL3ItUCmu
9IBwQA8MHctbJvyFEiXz/aRV07iHTNs/t8KxpGe5m6Cuqc2gyhtiRKvZSCMa1W4XWZLq12O5kOQs
cxq3kxx3/a0c2Sg7kJ9NoTe28G49S05q5abvUS/wwXvnoauoQryOhSOFN8k0o/5aS5m5jUQ31ntk
VezZwx4CAQgwmTG2xzRnqzOat+9DgkXmBjArCD2bOs0qqBpH3EhBIOCOBMMYgluLfYwpAx9zQgc+
mpQbL1WgtQ8f74FTHwcXd04OCi58oNWoXWclwxhx+qUZ4NRoX86O2LSy482peeZ2X7bT6ubhZP49
1Oqmy0O9BQ9RYqqFYLZdf9PGp4/ncmI/IwuHsfDSbKMct3qnpJmtZSp568IT/gxZe5vMkVfU6f3H
w5zITA16tahI8aFsTunye7w5nJwoNRYdUWLjpzc2miy+40NuRFZH9xzbzX4umFnTL69C3dP1Dep+
L6CQI/e8nef7JUWzkvcSlXD1d8vq+DdJczuhe2mjHJTL+2KOt9J0ZrKnRoBSIHOAF7lYefVckBCX
kqVAVAdNt20M3kb73Avx26byeGNQ0FVIsekHU0Fe78FpqERixLTbWpTONR8IYtbAgb3rjB1lMw36
4egGX51N7Vv301WGaTMs67DZyc3oZvbm3B1/YsrY38rsHxnm+zsH50rqLNSTFyzVVMHWEF5onqlt
nBhBRWNagbwAd4HCzfFno1OcCFkiRLWEAnxlUTM55w26fJfVmqoEFbRVABGzV1dnASG1bNIlyqhm
zuuugkhS4hr6XmZcGBJIJsWss10X9JfFUO4+Ph+nZgc0GYk6mdaQvE7d4NFmBjyQArhW+Twrw50a
ttGZR+X0GCbbBc1pBQeF4xWsDUSPgpqsMJSqR3CPn3pVPrPzT6QzCKxh6cUDTIqmrlt6jTGXNTh/
kI+baZP8SL/ZvoWlUuDO17J8VvH/fVzGaMYiA7YMiPz48YzQTbFMbQaqG4yq5lGlRpN5Uq+aNIH9
RbpGHm+6MKfL/zg+o3nP/MgP8c59V/4ECZj2MhhoN4i+yDLKAzddcSbkPLEXGYIPRbFgESVf35ci
RJpr0VBKwmejfuiyW1uFI47TR40Oz2J6gqrBmQ3y/jVdqBmL7Ji2CDOvN0gcNFHZm0uJIvnWhgv7
/1cGEdi0P4nhTBj1/gklgefpdJaO4vtqiNEMpt10jKEPdr7pUtRqSpSvdipFpV2KIm/uf3zATm2V
twOuHtICYEc2DKxnrVwbZrDppnEzR7fBhN2xHu3t5pxRyvsZWrTbCKyh98kchFWQ0BhlCa9rAD9G
HUtXv7TQLJ3Wi6RzxnPvX3ALOyLqZQjVLRSG1a0ltY5D9COodur1QU864MMxUKzgzAK+vz0YZmmG
YnRpUVtazUcdwSoPPbdHaiQXemJeGVZ6Rjfx/TdaWm0we5ew6v2et2qoiy3GQUSywaVlLjIlGPbW
110FVG9QocmfKZidmNPC7VLZ7dyJcDyO748uCmXg4CxdJT5r46dZPefceGITsAsUg8IpRhDvpEdh
DVtyOpmI9ej1tIsgLT8AIEuRcc3kz+XcKf/xCQYfRnyBg4GGmOs6yurTsJnHkVJHU9zO6dfctA+q
/qpFv5TY2H58oN5tu9/Zz4IDwJFwYT8dr11hUvRWWtBTcfPa9HeogOcQ8D8eY6UkTI7KIPBuZLpM
FBghiR4PksRpqQYBDTP4yLnmErzIoLXU4tJsNQm8fe/ca0MPw5iYxBsTVUF6pKH9UYGkPhN/nJgv
PCB6hDovJxqNqwtZcvRRTsmX3Vz9apRAe40vWjOe+X7va1XoPiJDrhN8UBrD1+B4wl2R16B+iHIM
NPNe+jvtUrrhEBgbkKJe/lV5Su7FZfr542V+t0uXQQlU4REA9AMscDyoZKRB4wh6hoNe1W4bSJyI
CIXN+0GLomuZlvOZaZ4a0DYXxWFjKVavObd2anUlPj30QaPyMBntlRaCHhEY6orpzBE/uaI2mQd3
8O+wf1VLcSIDsLCFFk3+jLRWe299Du9jemDhY/esbFI/M3wUWM5M8H2Fatm40B0RMdMX3J12vKTK
nE0tjGlEKdG5cZEd3uW74nOxx1nqEH7BBH338Sc8sTuPxltuujfp1YhMRB8Rv9JZ/GxGKGXmutcH
0Zk34Nwoq42CudgsWzOux32/RMPXc9YtJeozi/fuVv69dhSmdBgX8rtLM7LSScOwgepXYxzURJnd
SSnNc1eLyoocBfurUZafv1mxPqX6UvWs2J+q3rzM2+ay2tQHdR9uz4nKn9jwfJ6/p7TaDlU7B7md
UrBEY3un+3380FVXCcyBj3fB+5reMikazBhV4xUt/9aXfTMpxwAhHOcg6jQ6CmFNjyS7b2WYFc6n
wb4ORhRfHV+SzsEB3of9q3FX83Nq2aiyGSxaJLzqUG0jH2UYEk3XuFB9YGGHM/Nc/r13H+/NPFfb
PUVVM7UF41W6vkWpypXza6H37iT5snxvAopRXkdt3gSdtu8D5xDrZ36Dd6EKE+YCI8MnXVMpQR3v
HjPXyqlVssrVVWiBqXyL2teOchMGEkHmde1zXHz5eM6nTsWbEZ3VPaYhU2i1CVsI/a7ccNwpP9c2
f19TOJ6Us3ptkYCM5GDQUA/yg3sUgZFyq3C39tJN6UkeWrhz6CIVhd259ozDiBe402O+zV7P3p6n
jsvbua7OJlovmmhGzubiC8zo1//D3nksx61m2fpdeo4T8GYKk5lMkqInJU0QkijBe4+nvx+kun1I
ZAZx1XfaNahTUVXSzt9g/9uttcpH6zLeWR5KefeC6SxKMYELS9zHW7xldnWLZy3K54K5ULuCOERn
xjZQ7ynQ2i286h9bOudI3y5wdX+7KUyDIiWuEWP4OMyXuRx2CYCUj62cvzI87RS8jFM6enVsMzgH
WY+elxehpMJlXG+YOPu80v1dJFEXrnF9dVRSa2qDBpAF9RTYzpmNm+3qGN1F13CO6KpX3aZ0ZNL9
/PDXS6PT/a9Z5f33h4LAZFZWxEx7DPiWof15i/jhzGWgIrpM19ISJRBdHVFu+VCymnQThEC7Tgpe
1afOvBe0eMOTnLkK7+ys3tQ8682wkBgPJh1Gcqy8bNQE3M/Tx/t1djUachi0zhlDWCcGcyTlhiSg
EFTNpWsanwCDHuYycqbpx8eGzi0HrRGK1sCRsbVyjEqM4CnsYTDNCoHTtAp8r09xHnkfWzkd3iJk
VZYpSPAGtD7NZb1vHrqghsuv7JMOV9W71X39ECLT0nweGRqPveF7vv/rfu5ikDlgxsaZsGAE+r1B
YZpgYkRp2lY66THUoLLLjINs+l6Yfd9Y2/JXrR438mBEjeExoMFprbZQBYie5uSN0DfaMDKOO9mB
r30RKB8Pqgvt71EN9ovK2XbX+lzcyhJpBlC7Y+jZWN36EfysGUjLK1O56t7fl7vsWrwVH6h1CXs4
r3fS7cerPeOj3hlcXf8eDLYGcnTRkX0ylK/t8Ne1Og7u7YpWN0Vkh4Mq5y3R6181TGUmQGEwz+7H
yzh37TW0oQm5mAY7qfaY4GNzS6bdHwUx/G7zE7K9O3XQNtze+fOh7M+sOCk+8pXvr2EB33o+CkTg
rYscp5u66U1/yTiu3Vz1++BhS17k3FVErPC/za2uA9y5Q5QvoxNZrNs9cSMDdV4awNQw3jRmtdHN
OxNUUbwg10dLCgDYOtsPEfLRYSdEtMJP3XrWvTLJrqPysalukEKAgm7L955iGrgcTGQhjsLzKFJu
fb+dviijLWZg0b+OH9OL5Lm+aPaLkCCoa+2u98LDuBcPyobLP7OrfNgM/FtU+5dU/71V0FNBmvpo
qgZ5ZIcxmG+qdjFkWjkAnDF82biaZ3w/5n5XWZf62rrKJSFuNjUL+2YUR3H6yVBjY3K72JoPUEQb
VyVU1MWNPMsRkgD6WF61frowH3RWfZ3JIEwva2HwrwBe61/KqbcewkAumP1QIoSdssIy3bZHXYx5
/5paapHlX2cELu6gFp+QQ8wjP/g0F72E9qiJ4gD/jZkW+2nIlEOr5uXgKEGTwYcAdSNVslCmuVM2
ouyps9C+mEFt6JCedOBTdUj/7uRQp4CKtlRNvVMLIKCsq0T8AfKagRRkw2VIh2F/MzxzCmYVBKuJ
ySFti5G3NR/hEYjj5r7Vdf86Z7HQH+lRcil1fRrTpjYQCYqmDK3FKW7QEe/Edt56SM4ePskZtSRO
/oSCSdYqIU5VZjtgbIFjst33yk3WmaCiFZrxG6/xGe/KeTMqR5eQjud6rgsCUyXwJ25VbwxOy3es
WvXh4+u1vEar14pqo8SQL/A/KMVWlzkOM7lOBraMk9pNIILTqDtkmvTcq9OO0Q+bru/dBMX6x2bP
+ArMwqADKxcFs/WXy7wJRL4m5Psm7c6a/dOFaVd2I3QDtZfm8hHOTudjk2d8PEO+0HnQoDsjOZPk
UdpDXUiE0SvOFIHD4NkSpY3n/9yRLW0Rgy4MQfu6GAehrmL1GtiWWi7F11qJRvGiHeVM3Si2b9lZ
vYtaEQSVqFJsr/r7TP4pKFtu58y90EWFs/k9Qbl25m2stURSRgL3DqSfvRXnRxOSHE9Ohnnjlp+7
gm9NrXKQvhl1ucwpGMUX0QG3AqmdvtuW9zr35b41s3p7R4htYFhZzp9RHCXXPTmEjD29lAUoz9Fx
//i2nQtxAdv8u4HLAb4JcbVag7U0Y1VzD+JlznLoXZX2su2g7UYO9qVW69dERt4GMRcIqXNkpeCr
6BPETqQiChiEyXcf/6RzV0Ynk+Q1Wer+65lNGGEzRdIppc5WY8vyr8LY4lLbsLAe1QyFaRRRTYHe
1nyt8i+Nv4WaPPcNU+qmjE+9myb/csZvNlUvoCNmTqqxfVRnrUdILGHc3Qhpt2wsruuNDQH6IctY
gIMyj4caPsB34xTJ48dncfYy0hOhFWdSZl67iTycU0OZwB6YFmJM2pQK9qBApSGEymXeBebeLOf7
j02eOxwE9GgwLQNXPCnv11WFUZOGMcQS1qC5Rs4IHES4H5v4DSVbvyZvbaz2rpLkqtebGr/aNwkA
Ox0mExuKncZ31abWBCecmzm+M/0gsR4N2FKLx7aCuZqAQp4ausnB9NSaUYFWIkyNr0xWF4bXmoWa
H2tFhYFfm5XNwcOTT5VBORUs0YJRBct5sjOQkI1B0snZ76i8us/d+CYVbeX6j/Rqes0I8NYM7Dqo
W5tcbVRbNJJRm7DdFFG3yP8cxN/CElX4bCba5rGcP3qSUqQ2RXo2q+JjNA8Q1cAsRLE8fJQHtyVM
piJ4UVwhnyHsNWd7TOvcV8RUOjecpS7EE6vbxsMfIC7F1Oj04luNm4a+N8fTX7s0RRIZImbaASwp
rb33VnxNUNSxJ0CCJin9Rfjov0D8PP71l4MVS8VjLunNCacFpEwwbYlsX6dYdxXk8UZW3G18OacX
ggiPVqxBo+uMqnxeV7rYQT5DzVTZZd8sO3SKY3CEQS56JLt2oMfK/x9msbfMru5h1A1T1mhc/Uo3
PKMeDiol4zZAvctKPn+8xPUlZGXvVrg6q2YS2xIQemYXzJTWvIKmtdV/3TBhru550eI/coMp2iBI
Zy8sOsWFVTvaOKvTPYM7DkfKC0TYTDHp/aUbGYeeSbeQ0+xNf6epi0zXrIc2NNPtobemrcL+6arI
piHoog3J003i+d5eIyOdwyAh0ha+9qBOCXJPzPW4H5/O6aL425eBZfhpQIqtKxOjNaXFZDLqEGVj
/w1GlRGRl0h1zBnlKy0ONsyt3cPiFN6aW9b85pGlrQzUMdcY/QqnGzluOzvTje8aNG8fL2v9zq7t
rM6q6oMiHgeS50kU3SKtXb/PLjQZzus2V13Y+Tbsba1r2eY369IgPlOlSoD8tyFhDz+rZLRDuIHo
Wzbn7Sv7Z1FwGtC64t/VlW+dBlEtUCEEviAyPNe3YodeQhcdPt66LSursLysklJQlQRA/FDtSEV/
+Gb55WMTJwWc3yuRQV8q4h8AzPvtgiy7jQGGQ2hWM1IcHcqbbO9f9ZdAMixHu4Nl7og8lwzR8f5j
y+fuBd0OJl9EhpkBxb83bMxRUOgt43jhQJUWFUF9EWyOv0zDS51sNabOXAog/0upG6yLdEKUgr5O
N1uwjdo1iiRjVjlm8hRb9VbwddYM48o4JypwOKf3ayoZvWqgHVha4qM7fGoqG5kxSKbc5qqgj8Os
BCqMl5u8BotTXd1GJoaBFTFKSXV9XZ/qZSMSJGDAvFzCZwrO+xal3Pm53RsXH5/ZufW9MbSOYqTO
1xHMCKhEidarVY4aZF3pFdyNW1xIJ10xriWoQcSSxYU4i2rB+51EeM/S8n5aGpjKTrvyC6d4Kl8A
Xrvk27fJ55gRMGdL6Po3fcB6I6nwLRhMysMnQuW9lU59YvJ6LU2R/qK+KZg6iXfaLvGW9oj4QFVv
Tz+OX4OixGW18b2feQGIgoGELIAVxnvWj2eSTAONptL2Lf9enuKDpA7HqM0/VbG+8YKeO8m3plY3
VW6nOAt7OtLJLLtKA/HxF8HYAg4uocvJdr5Zz8p/tWolxYBeKZ5Z+q1pCmhdSvsm9XdDU+2YIX+Y
B32jKHNS3/99cd5kEqsYx4xGA7ZcwqnaRdPO6faAaQ+ax5ibg5DphfH68Rdx9sgYw2VYkNnzE3KY
SG41LV+iN7Nt3WnWdqriP6Hyd6jzrQn3s7tJh5g8aQFGrIveaioL8Pwuk+FlbCMj2VnHXh55tQUo
rFHP3er7KMvxrI/PJGVRJPqRxgkKQ0VqhFuKNxOPwufsGxVrJ/Cip/zB8qxryyv23bV5ET6nz8rR
t2WI79G0c8NHxQZ261LPfgp/ynAmex/vuLSc4OpnMQekL/0beNJOGonQJwtDrSucJgrkV1b4hIDa
5OlOtdfddr6QEItH/wv+ys/qZ+Sh7G1Gw9+p08lP0JgSUoBtL5Nx772TNAWKwMB8bBvKfRVDVXwj
3y23rUKlHE2XyLhA7LYbbOHnIsVJLzB1R2+hd9pKYs98xkz7LsPR7APY1ZXH0JtJGxDpQfGyvLPK
z7VS7pBY3nBL54zA3M6Wgx8BMrryxX7T1FEFoa9dasCJwl9CTal/fPz4WM+EA8ZbI0ss9CZsE60o
zUIBvF6pavmtEWTXdK+daU5foziHDbobLPdji2eXxXupUHJjIHWNhi8h6q06A3oxejQyamzWY5FW
5c7MptuPDZ2LsQBUMlbGXCqB1joTRxwmjbuQcHQ41leIah38R+keycnegWXeRuPlZ/gUXg9/WwvE
FeIrYGmFA4aEdp0ldajJ1z0VHrsZiQ0Ss7fs1lI2Frecy+pTeGdkFW4XASlX2uGRYJzZ9yAlbQXG
643A6pwRynRU8yUFsur17EACiTqTW8h4GY1mwyzgMJWzYeJcCQoYLyN/wPglUV3Ho4VJkaGvq5jY
zd+jVpdDiyrfpM/+zexBF3XQkIx6+fhinFsWHy5+DNUSmIBWb1VXBFpWtJg0A9Ch5WvQPXxs4GSs
cLkCbywYK/8AFAv4jxDElLg7Wwtmu2gzZ0Y6r9B+gOewNeVX6/8KUrSYYUMW593H9s8ukCYTvGno
epxgFiNJKsTaB8oO8AvAd+7l4t/Ouv5e4W8SJUYHlomZ935jMCTkgouBPRxC3csEI4ALISi3WCYW
H7e65uQOCywanSO+qMWZvHFPytia8P1SLRQO+tFHuewYuvUhP2QXUDxItvgixRsX8oxDZITdAAXG
sBE3ZHU54oaRJhNFQ4bAGtkWlPlxVMVLdQ6frXSAaN40Nga9z4QypEbLsPViD9Le90usEzWFc7nO
oKmFj1/X0AEO3TAP3Hga3I/vxRnXS7lkITnlX0y+rQ4NlnLwZiatg0EQb61WP6qzdBUo0tb137Kz
eqezIerkOPwdwWi7ufKiIzoSHqWI3eTmXguexG1etpzV2X1csOdQEADRWg9wDYaoWOVEscga4mty
trsgQh+9D7828Fp/vI/nnBbNCw1dFqzxFawuiRR1o1ipLHBw5h2vJLlfbzcuqjmebIv29nzTCYMF
3xsvmAVun+GmU9oR+OTlXtUQuMuv5ivlYN6m32lRqhc+McEB/IETXTRX1S7ZpU9K6yqvw9G4Cp8+
XvYZt0IdGOIx6nHU00/6KMIQ+DBaUrpPzS/GnHwvomzDxJmdJfVcsOkWpJJ0bFZBj4AmuJ+JhHjT
XesGh3wHubDwGRVwNjZxw5/WlaptfICny8IkTzWfHgH3SUd+DjIl7JcubCYfITi3dWOL9vHMe4AJ
yuhQ22lkXuvAFeaBQh9nVpUrzzklHiFrvbIuboy6dPVauOk6oJ5mrD8mgX+MajikUDatNr7+M/HQ
+1+x2tsoyFNLTaCELCBdAbQ+uL1wPV81+2TfuNmjqN3XxeXkQs7wPwiY35tezuCNH0f7sq1FfcYF
hLpjIDPIZbYDs91Y4tmjfLPPi2N6Y0YUkAnLkb1jBqFwR9W0LeH542/g1LW9X8jihd5YmAstLiTg
F3YXIDMdmOGuiEh6DKW5/9jQmXzrvaXloXpjKdTRRzIEIAILf/IzetFucS040j54NK7NW/9V86bd
8lX0ld1djn9duVuwAQuiiyCdz3AdO1co+xliTw5lZUbl1GrsNSEUgyUJ1sY6T/z2ytLqsUgqQQvi
lkhCQ0JDcqOX9EqtbWmnO2VoB0fVrfSZhWrONh/PSUorL+KUDPuCWzszZRRUOmqpFgnC73H9I3yD
O3UnHrZKrid3BjNAXMl3DLqCJ+VJlIakwsx44aEh1d2yJmpX0/wuC/XG+3gzT+4/lkgLaJVQxKMH
ubr/PkOWRUuH3R4KDaVOcUDIsJ03PoGzRmhuAoSGTAZX/f5impmvFJHA1VDj6ZL863YQMnHjVpyz
Qcj3+42lBLIOL2G0m7TSGolgDQUd9zukcTYsnDuUtxZW1w5QMjo/LS4Z0QpbgggnhJ88i7UNM1sL
WflcpJege4DfxqYWfpkxJDjV8sahn/mAKK7/u1fLT3jjKHyRicUsnWLbL4W9YezmxrcV5RmZDvfj
23Vuy6DusGCxWJiltdVacqXXrK4gYYm0y1k/oCvqb/HinNuutyZWa4GrWw5gG6TIJIZjvyubfkL/
yC/FTYTuSZzPp7KsBJIaABnQfb7ftdi3ZuST4sXtICcteLrpyASq6C5/0xVPvRlcJIQPRu+VP7f8
wUlFcTFNsVvnn9DErsPwVDKFMk54Q0yrRsFdarTpQF1L2FFWEo6WAtQNfOFw6LV6Cz149gjfmF7d
+kWEN/NjruNUVwepGZxkENxuq3J17kYSHS/jPSA3oOV7v7dNXEQRi6dOV87aQycPsgJKRBY+G2ns
/9Ka4a+z0WVHocxYOLVV4LKreLwZxrwJ1IrGY/MkxXc4KOfjq396W/hbKcaatJGWidFlxW++sQbZ
oaYQiZvixr/1m69oguJZe6efGb5O/7pExoQ8UG3GOpZGDDMe761R2pYLE7Imuvmjaw43/hB64Xz3
8ZJOD2mhEWL2n8IOC1rnMDnyx+wTyeAi2AvnJfhLZ9B+BVukU6c9paWx8q+hdfcKGcIoiRIM6XfM
RMWvoVMv9Ux4/9slI7wyxovEFS7C/cfrOw13sbvQiVI80BW0M1eXYu7SHM1B+T+9LETr8s8GzH9q
iPgdHIrFRbWjwGWr/a1/X3z/2Pi5zV3gG2jB0NOSf6dzb+7LaPlL4EGR00rD4EZDdAe5P0GXI7sa
w/xb2MjGFi/06ae9NMX/Nbnyzg25bzooFH3SEGVMBRqlSY0fVVnYKtltGVr56EEcVQTrNQYQmwlc
pRn9DNPWsIOy3ej2nz3Bt0tafsmbXRSsoGj8jhMUj9GhNm29cNor1Utvon3rtd/qT6lnDBfD5VYp
4UTgw+DqvDW8+tyjus6SvJb+BIbG9+zY3auBA1HbdBScyBF3stsXxKcXCDGGMDv99UMLikmly7G4
Mzqxq6OUKj9MNZ2jzFPfqbJfxkxva9owshzTu9Iaa4QYBdpBdLUpmKw2txuNyfITegqJUDynFpg6
XqyfH38GpwH2exurfURbJypCpU7tpLxc2v84I6fUUXYML5HXtfMo8rSxef3/M7rynooVSokGwZ6N
DNK1XIpfJ4jSDAmlLR25EQD5ral4mZ5t+Jtz+0lLijSfJ52IdWU2y7oImhRqvp2SPpaDFNoFss4b
4eQJschyM1W8KRy09AB5G95/EgjqxjjuxQqVp/w1VdHCziAqRx+JENb7nzgVDaJ8BXDYMhGw8qHD
kMhGGRDyGc1+vjC+xpn3+7D+VxD6vzimN/f2RBD6KfiWv357Jwe9/IE/ctCK9g/fPmEpqY9CKrLs
+3/LQYNxVMlbRVIvEjA+qf/IQav/LE6DSd6lbkZ8LuM2/lsM+h8YDOFIQcYcbhZ4GaW/EYP+A455
6zygXsV1EOLB9UL6vCayHUg3Glm37kMj0IxDMzZW6ohTFw5M+qjita45MlwRldSJN1ogBeigMekr
NVJEJV1X7tSwq270qMvu5DHN7pnAC79QruluEWiWH/2uMi/6QQ48YWoRUxUyNJUkPYoYYujke9VM
Qk9IEusoRRAUO1KlYDeCm+V5mWM1GYnturuOyMqZknk+Jnmp7kslLe4LTfKvI6Mj5O/UITn0koHY
LDzEg+qM0mQIu7Cts4vM6CBwjGspeQnRrm4Jw9S5umLwqMwKb4ajWAzvZklNYSmlx9zOlGGNfqwe
577oKciGflnKklOkbTU9tBRLy8t+UgP/TpIyydypST278VinN7NvMSpRjCWcF+qQe0OQKjsogvsJ
qrteu1diqf2kGNbEYJFlFrdiLU+J0wqS+E00hdgt5TkOvJapuB1qn/Xd1JXHmMPc487nL6OfTAdE
DkO3FNLxYIqJAMFDnniDPLZfhgbNWXvoGG6wpbkVvtVjPb22MopgDkGD8NKnQ+HAHNQ6RVYKthVB
46rV0c1CMXRdVG1zHEULWiOFngixneQbjdOGrQVPNfK9VKvGQWudtBRmk2yD98f2Vb2y3DC2Ss3W
UOh2xUCyfvS5huxo0i2CokVARmQHsdUdeuRaAgCVbSrthDkev+dtGV8kWlg6jTzQJVw009060DPf
KwI66DYkQPE+hRyFSQSzKa3LpiAT2SeK2ftfOtlPfkhZWXmJmgyIV+ezND9EcopCi63Jo3GVTml2
RBp3sOcUqjCotXpx0fZ9AZBnAjgP+/RCT1qp3RnTUO8aUoCDUvWyIw5tfGeMUqU+B4QNsSP2A0GX
H8jK8yTnyU2QMSRSAgNkUjbLZwTlMiW5qg0p42EsUP+267GUQyfsZS13A1MlbhyoJNduzQfNBJQw
8hdA5jxfDUIVfZ5AyAAWSNNlODGe94ysqqPbV0iK21MDOehcoggdJy36TzF4EUkwE1imBnX4gpRr
AbPbmKWiMzAH+FoiiaCBbRR0gApmWH4RGxW0fdvM0dck69JsEe4MJDfL6XXbAB+LT2MlSfuorRHa
ZOouceJKLJ7VqRBdWrnFZRRZky0biA61INwkiSLOVBsjk8/BDOVvoUQlWhqx+R10o+HkczU8pnKO
PvAgQNNhBUB37WYYzE+1LEdUsiwBAd4xDSu2KZmbX3lTNndRp6aHXImT71KZS7djyC/dp6MQvZpN
O1AUtfIw8vpG7x/zspfvmRsNRcXNrC6fS8/K6VC1Tk9PTmHKE1IG/8uUBBaD9FmVaoItD/rcXQRR
IFKXjEOkXOJBMdzEGqPAzuscve1oltC400B7XCvzBOA8QXtaKXv06JtOcDS5g2AlKLPWDkdaYHkZ
muZB95OkQz27mT63VjXXN0beldWOumE1O4EEheDc9dr12CVGtteQl96Fmjjj3FIE1+8JatJ8P0RT
dBwQov/RIRbP74ksVKj35TAzCKs3Y32Mcgl55KgOhb06BelrB+WyGwyCShIZDa0zN1l6J3D8z12h
ZF/RQ60PPtzHn0y+2UMzBMMVuq2tCy8aH/lUDxcQlimhE5lyHnpqG2a7JG5hhBKVykONQnzwgyFG
WlcZoYPImkb6Jgp8MuAfJUdAXOtRFl8C6gxhARhaeIj1FxAHr2NdzpCixsGjBb7O9atUH522NuLH
rI78T5OQTDehNev2VMrWL01Jk8surNCA7KzuEsKt+Z5PWZK9tqQq5SaiTmcjG9M5ZJZFDyWnXjTJ
Fo3U0JEjwX+2oEL3olHvf8Rq2F5KRpAnblkZ1j4PfYtgW++720zgWg+CqR4QuyyvlDxUfwxVEF91
UYDkbtamqVdkHZcxHPPuqyQmmeSJbZR7kCnO+zmY+cqryJwrW4wUeHaScKp/iZzzfSyVzdduLKqD
Kon9wq8o6rcR3un73DBzU5jTfERCWHRRYw9eeErGgxGFxrcZ/W6TQ7JbAdH4OlOH51LQu/6yldGw
8sVw+llbdXq0YGLNd4CIRLsMtfZTlk/mfS+OBSD7qq8TtKYFc3CkMsySvdS2069Ip9fU4PmSsHtB
1CCYeqeprURlFDIfsnsxNCK6C2UyfEsKMbkdxzC+qYzq2cxl1Ta4I7eB3kg7q4+N527uk4dIM3q3
Gy04pn21yR+oavUHHQgOp8b7LXd15M2yEhxhyQmeqcxJx0DJ4u9zVhYvgZmxYTJtKicpVf8i1i1S
BiVW7HmKxkslzC1erGRGti82UkCzVu353ZztMy2tQWlboZP0U75Le1TNtC6NQQ6PnRfoKPbUulY4
eRpDP8p43b5FZduVA0v36OWaXoeiqhuBswFnbOlPujTNXoKDdc12uTOqP3hta45OKZWMG+q1eqlM
YmOLZiK5EzTeO6spO1fuLO1AtWs6FEE+u3MjF9dxFYUXzSwLN4Mei15UVj+SRMgdoejTXSBkiTfK
YewkHYLeYqRLn+XCEO6R0IDNd4wn8Ws9h+0t8sfNwY8NfLdsFJHBJ6Grd34X+A9SK6sHnc/8sR37
xP+WiuJw6beJmfxE/abv7YxXerb9QeoQibEWFeRQzr8OpSl+btqCMswk+Hcgwdq7quERIlwbdykD
YDdtKDU7OBT8Wy7l9CssptRfGFxHOXIRT06/TfgHZyzE8iDLnfgSJTF5eaFW+3Tww6te5+mycrP9
PoQjvnE2rFC8ECvJl3aJb5g/RwnpGlyonMPJlgzjaHdSushFG9mPMmF7JkooXzo41fbNqPK7AYDs
jEbtPR2JytxJw0SXvFiryPDQ9CKRzS31KoQzb4HBd8W1UkriTmiQjjb5i3nXIwIdb5wUIdjJjRoG
nF2cXPphaTyXdSu9ZrmvfSLkky41orKnBtFYJxgi43KmN3+nq7XhKlESIuQSV8KNIvXlr7pHUQ+0
TKrbpGuN9Cff+9/06L8A23yUHn36lkXfo/f50fIn/uRHsvbPwkPAFCGzR0u/gGT7T34kSf/AXUsW
tKSslJ4XgYL/5EeCpP8Dp+0iS0CdmCK4TF36/yZIssn/Zi263Ms/TGhP/yZBoh3yvrrCKAEdRRpw
C6X478r0+zy9TEZezwDvSRc3GDM796VauM6CTG68ZKgL62r0Bz/eFQl0tNftVLfiZdiOSuIOydCN
jhqlpnjh+zCJ7Mau5priJgfhsisyqAdhOAbS2rQPeUOoLXlGhla6+GCFuhJK5qHIosLXXTk041Q5
zjJfeLxbAlBjOKp9KMwo5abFuGuFsAwPw2S0sScpU2ccJGMuv5PUVf6+lS3kc6RQNXkUsiKYPc0v
4DAb9KEEGRoambVH3QfN+1wgmv4R5mP+2vutNtp1FubxXSQJ8gNMJZWP9wnE/IEIua48ODCU0U4M
DUlGKeLXH5Us02uP+YDsivGXImWRyLu76ZhW0YURC6YYAnho1RiKjapS9rqW+WBmoknoXdNqTQL4
qsyVC2YJtdckSDNeWCUiUC+Laegv8QIBEusCI9d2riklm44m92d9kI0vlWUSi9pyPlXNLqqM+jVs
oHPx0kpp1ec6HQyyniCP+c+hmMieXKtVv4u6oh3TQxlEnQjvDzdqKpufuaBOuktL2fcDNMB8tstu
MwQdjkWUh3s9VhAlFgXU6MVBrJXHbsqGjOzBqLKDX1PJ/sQf6vqnpsFNHzJjMgcvjqVK2o1BOoS/
pqY3Kw88DfSYsRnH6q4QojY7iso4GgNUiVIw/ahyoyWMjmb6w9/GikzkoWo7Uf2hxJby2rfGRd63
3wUxhlik9INw1lDq6CbDaCHx8HOzSDxAQZN2s3x2zcEs2wSeKk0OJTsQa7F0C1+MrNmteimw7gRr
yBFKLTPZeuorGmr7pqu7+Jj5rQXYXqbJ1Jv6QMW9m0ggaledBD04VLVRhC6bwqs1Q7WhuBBgBMnD
aAi5dSyHJItcNaoY5Y+V0vB/toM+ds+yFFYKVXQtHj6FcyiJX8t8FpsQngGrEdGbKQGzPrIkYb7o
enLEiRw+FqKrtKGY+23KZpMMuIzCUvppEOs0e60bG/XBrFKrvQvFbCBPkINJ8gQlbeqYjnAx6DSF
yzauRWbmsqHbWVYuIB1fWkqeoX1lRPDdSn2VND9nKTVJhEU+QHisy1qJx5dJ1GvzOEvQqhaO1QMD
fjSm2aJe4Pv18Dln6rv20IRNKs3VG+L21BkQ0Jk+TbNC9ASUMBKvTIX887IGG19wx4ykusiFYjC9
ttLrZG+UeXIo6gCKzBqiIYGqY9AGDDJRobxXQ4oVpW2IlRnejWUbdZ5Yh7VyQPvM1C/1WST7nZKi
E+xGMfj7iI50OfkqB74mHsZgUn3XJ+hhEDdQhTa2s0IPtRrQ3RAlR82XAdQXsl43lQP/+jAexwQC
46OW6kF+WfS5LlxVOoI9R11QzeYya/3R+CK0Wpt4NA986X6IijTeSVKVxTtFwDF65Qhh/mFGnWS4
NIU2mt2okpJyJ6itNB+1Ecf7E8c2RKM96/DP7NuonWtXEUK1d2exlczHOR4aw4NevENkUGwN86CM
ZFtOzvTK8NNPIH++6adm9K8yCmohuf2QwqyeMPMwunUuG4RBfTjBP+jHcVfthpz0lWo1ZYjkXu7B
fNeInJl61rgdMVOwM8w++DxOIyC3LMma6jYrzQL+sbA2WSi59rxbynYQD6Rab0BhJInltWWEs+jA
9iDojp9JRCNxLqSKXfKmMTGud77v1E0fto6Qlf3gjW0egACb20i+QNqwlb9meZoPXp3OA/rxYTM3
l6mezDpiaKU+RjdchGC88vn/DraeJMVnTSq09ojSUB4+Wc3Y/SyE0jc9Prfmu1FLSLoKVOKgdILg
JelumkTowqfB6NGsLdm16tEKdCuTnHlKTf9XlwVtuzNJjip7DJTI2oIUrdrkC12HuLASyCK0sKdj
2kVmpkqXFjjgY347eMNRP4bOKDj+xQ9oEytn+iHsmVVzGeLe5Glduv9v6pt/bBPeabDfQuy+JsHP
xziniJpFDHgOXvoF0gAvuGgupKdtVMt65HGxhYoM8/XMdwIoWQOQhQly4kD0Q6BTi6gMoLc0/92h
FHe5lzxMl1vzB6uuzInBpZPxpq0W5olApIvB+KK9UBDQUvbhYZt2Zt2r+GMHqtmlcaAxD7Bs8hs7
WmP2U9f8x07B5HbiDLvZGxE62+zYLX2P1YEBSvrX1mqwQc5E+N5E8sP8yjwqLvjP2LW89jsQNJCD
02UgO8FuCxO1avmcLHDVpzOqvIxqGaOKVf0f9s6kt3Ic29Z/5eHOVZCo/uHeN1B7evd2REyE47Ct
lhIpSlTz6+9SVKLKlg0fZI3fJIFEZgSPJDabe+/1rYPiSA+rYPMu6r3+5xP8n7qn14gBOvE//7UW
1n0aY/WxuiZRCuA7cPHFTHR2lp/elEe2mX3d769w03z6frylIvf5PWLagykHPOWaD5yIgUK2gpDK
Gq9KFvPSxvH6bI2P3w+zbgr452OB7eagiIFi1prrWTg1dDsZhE1toO6G0IzAHgnGvbUVUR/Qaxqx
o3n9/ZhrK6c/Y6J2AhkyahdAmK2KWRMa6+28wybNwzFKgdL5xQ7jwY3EA4VnyMn2EYr6Y6zB98W5
E/edD7HrQxuLS590mYvrd/zud6zVY5JkqEIuimjn2GH4ERxEy1tEc8yv/Uv2reveYzw1fDwgi0aw
AJsjqM0/rsJqTgEt5HXmIXMWkbCIQHjJoYFSo2Kjbrh9qUL5eVF8HG/Z1t+tenW0WU6W8ZSNE2sH
DvFiepxvrTsUYMNpIzaQUn7/Yb+YTB+HXH3YOkFFIUNWFhsaXEC3zYmE88bYsrchMH3EMXEWXmKq
rTXLf14rrniQURgEWKl1M7xbkIyVhpICc9pusx814pdgGdyOmti+JVvtBjevsNoArWmS/fB0qUfg
y4dGHRA5smVKw/3p43vWaw5mho2rhoz+9MlvMzio1MHokwgYqtA5oTkjUy72Jnw5n96Pu9pphUtF
lZcYNzvMEbvWNk5gBPUZ4SdQLRef8tM9GrMXOP2lDkpQEF13KbVySFoUGtM/LSBdBlV/7tPttCXP
/aVl+Xnr+zDUuk+pKqfeGG0MVR2gMtgZPuRZM9YmepZulaMGePd4hAGCf2HyLofEx93g47Cr71hV
bSH7FsOKcAi1oI+1J7nhQbNFLe+mOl48Kb8aDwqgf/ZEfWY+zeioZC4CdDQ9T6Hw2ZWSAJI++iBP
RUgyuz8vhRtfxAF/WoWhPAIJ4rOCmsPfcmQL3EmldzkynrUcQxdx3Ywe4l5GNoHtux7jMhqNl/b8
r74pThiQWRc2K7bAj4vEJdS2hcTlkI9OpIxVVNtNXPfbTB+CC9/xcwSCp3w31OqgLnlmoRKDoboA
1ZhrGgogDBbC7RCgR+lQ7P6+W8eyCQGMCrgGGlntz1LTOYdzxoB0N4KDMeCn5Qyl6E9Kt0voqPy8
FO98tef8AbGisxNQUQjUP75ONghkfyZYWC+gBg0UX/pqBTxQYicq4Yu4GS8c2Wus2p8HhEkUuhPR
UgNEz2rAsqrhelj0S0LDiu1UiZOsf4Ucf5tK/gO3HRSMaLatqSFhUNWfBdgHuBayna01Z1rKF+oI
F05M/ZFO9SVt4hcHHeDx//5tqw8+oL4K3DVehnEEjRLWgQt1Og1dn/DA/eXeFJviRrkw6BeTDOI2
YMWwGy5UleW/vztcW5QOXVQ30HxqGR6dVD9DzYKMg39hMi+H9GpTWhClFkSy4Jh9MoqjrVJPmUiX
w0WP0MqUsMiqn7MkQqX+YbxtttWGK/diiKgVExm5FwP6rx70/Q9YRRF6z2RmUfwA/Oywcu8FCnSM
/k2KGqaXjY4ZlAB1dNriKF0FDhbpqWrWxps6/SycH9S8wIVeNzCu//41lisrqWFKbrzJyInHA7+l
u0XDgwxm708BwrDA3qZXl3b4z99uyYDjSonhERqsQ/gcqOOaSPJmZ2dTBfm6G5BquyLOrzp5U1l9
aap8/lLLcGg6ApVpaSZetuB3U3LM5qZVXP1NR/KrbpPdOCoHW+OBzpE1QrVXr0ID/iJo3rCWtQJc
mAJbitHV0Q3YRBfm7ef9Hj8GCCA8PWIFVAE+/hhgZKC2ScjbSN4kErW8QW1azH6ZZ6dKycMSYikV
jYddZQU1IWBiOdumyAIx5bECE9C8v3Cd+mIDww/CtRQN6jBd/iQunBh6DSCvf6t/GDfpLWKK4M9x
mz2JH80PDQCP1leflRfkwi+8iSWs/7iCF1YoaGKI1WBKt85g9DBV0pmpvSHd77VohUrtItDVnw0y
Y4rLvLrYt8VxGk9O/0Mih23S14ZtJ/1Isr2p/E3ZwbIOPvyY1WqmxKF9m5G3vHpKStvnZuuN8tJi
+7wfL4O46P+HftTAqv747dFNCzNoqr0thPl0b7yWO+RcQ1DIgv6lCNuHv0ll+vNQKCahdR7CgM/g
OLsoqJHm7VtW3Lbm0WAoCP7NBuhliAXVhUWFx8EleXV3m0RPs3HI3wa/3pJHwCQTuCmgRFR4nbdc
VucZFr2hiRzehlxKv32xlDD24jEIJ+/PS4nNTIhpzjC2E6PNdKR+YkYZ2k27ZzssD5mIxkdUWi6r
8r5IiC1P/e+RVwerKmHuno7Z26LMmQPht8TPd4A0xlaEInFzpQSXLslfPStALq6Nru/F6HkVg9M+
KZS0dV9npQKtXwngeOXPrrqlKFl8vy4/595s4MwXo0OEDpD9r06csWaqQPz90rNuo2UQkAwPKfKu
6s5CFDeSn8LpLmzQX9xUPwy5vtdIpauyrHJfyC+04MVuxGO0+2xhYkf9RYDB7+sTalkw5SDHy2/2
0+kAxsaCQVnc7cFeXudc0G9VDlrhPpMUrQXGBjldb0ou6qs/HXkIgNHbiYUCpN7CvVgt/dwgMzXK
8/jbitG0tyMNssRsw0LrzsQOQKIqbH+VVzYUNZc2+M8P+HHo1XUYRUsNUWd5ThhCcMWrg+yqGb0s
WHgAEyj93oi3eumI/3wJXz3w6pxzDIVqQ1KeuwA5nQcU71BO8+1YD+WID3lpeay1yDboLB/e72pF
dqWtZ9wuzyJ04FEp0RPo0dv5Hk7F6rEIGt8IGtT2YKR0LqYgeb6cJP+0bFY/YLW3t3nOK0eU6G5p
H+eZX6v4EZJsam5tbY4+HxM9ckn34/u1+ulAWQ267BrvIxshQMXVyjMhN/10T4Cd/P7v/xwcrAZY
be+dbo2pmlZnGQF9c68j6dr4qGvp+0Ua1YVqkAHQDs0L5tOvS3e5z9lQDL4claCqYMV8ouAMHfoC
eL1MIRmMh/pFIz5MRHbofgNRqwrqOzHtuo0Z91vzlZQQh3j8xYCL7kULyM8b1MdfsiagwFIMvhZ9
cS626cYKbXYjELHeunDwqfYlv8HUcjwdR7kZ60uS6XIK5qs1/O5V2Kvtw9H6tJmbZXonseHsk8eF
uKbdarv25BhoSfSbu+R0KfFzadDVxgFGb6rzojwXpRKiHnPMyauoxKXt6dPJtnq3q42icjoCh/vi
bHpDmO7Vh+mVH12fByXxerTsR00wbYw+uhh/frV23r/S1Y4hMen+7Mi2PQGsS0KBZoj/YPW8H2K1
J0zZ5KpjVZ6BWHLTIOvjVAkLgqb4oLtvbkoDMZJ9HIwZ27CzmfZ28P34l77fanfINS4tGCedNQFK
tSQe45lHkks7/cXFsdoj0ARR9eVYnEHesu8mJAjFTRX8MQ2DrSB9INsh4lt2cjbVjXtNbr9/xs8X
2NX0WQXund4qAFeX56X4ND2i/dSsvbFG9XVXwoy2D4yoZc8Iyso7cSn2Xeb/hwvMauhVpOQ2DpqL
8vJsXmkRVBIpTnQjoNtig+79PLiUz7/wNdc3dTSzF4OalWeWAjmm1f7E2p1wxIU5e2mU1UajdsKk
M+ZMl4EtbZ9GScNM/vz+my0T4pv35izv9f2p1fTCrPHJoJLxDfANLDQkTxqU3g3ShO6l+XlhnTur
/YVSiFprLEIzmQPVmaA/uGQNfumdrXYStejAjdGKc968aLAJyZ/G6tJUW37kd69s+QnvX5ni0FzH
QQ9xCHCb2oYia+vcQSQSwAgKwNvvP9CXD4Tq42IkDSHfOqfJe0GngRXnmRVHlaKLuDnUHXn4fpCv
IuLlfoHUw+KMDb3Xh0dSBra0oudndRp9J4cZQZPvSF78tHTlIIvkiF6u8PsRv5wJ6Hk0UWMEtHIt
FcQlAEJvHKKEE1AFHN/W774fYNGvff5MS5fEgmlHIXO1FTpa0zs54gQLMMJyMynX+Qxy/1Y3YUbm
xozArrqOlJAHs59T+Dp1h04J9fIJiD94kAeXLzdfPvK7H7TaHRmaDuBmUpyRkfIHHSbCLP7+kb+M
8yGh/dcjrzZBe0JNoy+XyESLkhxwxG4DB0dfPaAJ+TKl6cut49+jrTdBp5VAlSjFmYrOM3rYrlqd
bw9OwOHqVDfnC8/25edEMxOaeNEGgIL8xykqmpKraEnD2aIj8DwLn/tJwMK8j8dHKyp2lyLeL7/W
u/FWG2Nu8mpCX+i5Ga0ArhqeRKj3/SN9ubLfjbA88bt9RM1SBS2Z+bky1J1en3r0uZrlJQOxrx8D
Dcb4jeBXrjMIQIBbZZFk55bfV/avPH/+T57hX3/9OlsAjYigg5udOcLDpIZnhUU8wB3+k4MQNmF/
PYS5+vY1rQsVXSZnUdQRI7eKaoZje2mCfTmd3w2y/uAKd80Zj5Jt5x/8kVuedijRPGOjPibD0fKE
9BaAMiRNF3JnXwXdAAMja6YuNat10qPTE0vvaY4KlGmFwrIjHZopD7JSUPf1lkR/94st+XeCchAK
GeiUW79LZrTWZPW/clvF8fvARxdGX5cKcZ8facmrL031iNxhOrNM/XdTO501d6ZE/hJhHy5R6BTq
wbzJ/eJRhgQ4BBan0V8Ej/8vfvgvUCrffeNP2vA7ea6ez+3LB3X48kf+Uofr/wC/0jWhu0a2Es1f
mPh/qR/UfxjIgKN1Ct9JdZd88V/iB0f9B/QOQIOBYW7gcF6YPH9pH2zjH9izoFHR0GwKHhJAKf/v
v3+P/zd9ba7/GSWJ1b+/b1j7Y5z972BqKb/Apgy0Q9g9wMLxk09kS7VC71SFxejAUhdBAcL3Qpsf
peq2tqdododSolGbntJM9jVDgzxUUYRanjJp45axpAfNoJhDCJbQ7yo5sa6bIWdRPTqq58y02hmQ
NB3nlnF4WMBYCZ3eDvdNhXNUvl27v0IuIQemozdqdAHCFMn1S/BWHmeBF+KpzEBdLJFN2Df1b5UL
B43BijVdlyObt5lMnLtCsVAlIXgINA1CKLQdBFLQtqqKh2EeR1C/FaiSgrHvHQ5qo5Z4itDLLkqg
dw/VEvnVtHIiBzop9ANn0oIIibT1rrf0Cj8z3WXMpMdMARYjpdk+Y/3Wqhy/1NTa16pMQllI5wvr
92M4uHyUpcoJehHsOBYizepkUmqZpHUjWTyLCWR+qTivdTkjWSkQt6MpO3loLL6XWXMpejc+jYyN
CaT0BWKOmvWnAtjQw+9mookVGbOpXWlt1dwkDm8PI4MnzZRa2rGsYVHtoWSZBK47sxsoxMoGlrJD
V23yZHH+EcrkG6k1/SScJ78gZC7jDirbF3OA8W4AEYp44qRwgGfpwNF0OzWzgqnoChZObpOh9JjY
9iIXY/WiLG4Egpplr3SN/iFLa23fVpZ1tJWkF16j6O1Naengcpmz0j44SSec3WCJFGLAuWyg6VXy
4rrVlPHEMoNEcAApDiDTC7+isJS1GQFLU1fkY6PI4ZfeYne+cHaugsKlngiPDGsBIqOn9nNVSNTW
1MIKZY6WfBW00GEeD2iJtiKkAILh5t3O89f6fr+e/9wUPqzn1WirIFczrULABRMqT2PisPSp7i0V
8puhgnmNtGbNU7l7NY8iRqVqAwtaNAsY1lZSecukcRJaD1tkvT9A+eKDeaH4A7DGhhyfLDYCXN7m
XiXEXhqg5xJ1gLHsuMtTJBZK8WyyFiLIDP+YKjMNynY094aE+Ykz8dAysZvAmiyU7hg6TvpA5+on
qa2r2USrMTcvFlSXY/S797AKxWFGZWkjr9TIiJ2diOXGuIJmGwnJ2ncvdHl8DFw+fWALO//7wxaI
PckdhqEgw+hikBBrb6iIvAaPs8P7449s4qb//Xf+vE4/TKo1Dy9Dxwe8ryhERW5+yOVCXWw30Eo+
TshvzYkSzGZ2IXC5NOQqPnMzV2JzsPN45OpPQ7LTIJW3uTOah0r09zabkhAv4FJv/6VRV1shgzSp
poqjR70OeAXgUpB4H5IWvXB9iDvJjvP+wnMuKNHvJ4+1BPXvwqeu1Gjfof8hruqKPOWwr9WDXtYF
kpOwL1D9CdbVoOvX4s3qZ5F7ZmIke9TMh+3cuta2clMa9QU4JnB2Ad1Aptb1gNTmHY51MAslcR6l
DjkZMCFieLQEvBy8Qi+mIqzR4pJeVY1JqpiOs/ucOU1CILxrumQDkIYBXhho53QH91K+Q+ZL285J
2oKXAuPr3lLV2S8WRSJIIUYKNwPR8BfAzXQ1htJnhouZwxvNI53GxnuwMwp3wZe7J469cwwZE0gz
ZAytRoFUTfmoQpjT++7gFlWgMa3NAyU3nRNjA7kGisPeTlBCgXjbAKJ8muH0BechN8mL0B7BRolr
UrJ5z/qkeyhbtcfnyzqtfkgsc9wx7N/oex0d62pwUlxYNSipBBhQZPoBCEbyNLARngyAGTXzgwD5
876xF+Si0izm0pj0HlcLJ8gVmxxIkvAfxowv5hkQv0epnZk7RUX7KdfhM2JThR2gs0kjMxdY/ZBg
+SUkxiBpyU05avSaJXggSH40z84M4Wu1cAM1KcnWYVYfD8k0+YR2+6kfpq2SqcxzGkv1oGq97qVB
/amawmJOwXCoQYeYaAlOQqu9Flne/YZRObQA6tQ8yA59Xwodx8iRjPwwdHY0SrWEGqmBJ4xT/pDo
j/EyvKJ4wof00pEQ33Sn+WypZR+3Xat4mjve6Qm65+iYGFEGKqbnLvW0tLOj3lQbRFh2E7nt0Gxd
hx0HiCPDViKOERm0iEY+q4NfyHY4md1AI8JsuWmsJo9hTjlCBDly5Ip7dMrBBqOvF/ucTnl1FRpr
PZqtWjOBHJtRHU18ueVlvNI6QCNKM7TLghxNZagtCDxzmgUz70BkaFwjRLxmAAhHFSHCQqc8Deyx
GeEMYCMXA/lar8auChGoX0M19rt2oKX0S7NOHgjV3VsGrvYRDBlomVrCYF7Dlf6NNRRSVNrZx7yT
5egNc0bhygDQzeRbRiF+G13bwWwdml4jVvWcuyG0eIR7kN7ZsZsSJajn1AhkIfc1HNJPBcA295gQ
VPeGtp59bRp3TSET8AlyqXkVdHCtV9lMuQKozJ19WeKM660JYlNDzvy1VBkOT62/Apqkv5YDd29h
UK4doGOEB5ZpU347u05xaC3jJ0naNLT5zJ7clj90ba6h/quNWJr1pNArrZlATFJMukv0YXgxmWI/
0jzrt5WA4rXLhn6jjpP2RBb5mNmraMyZxyRKVJYfG7fTNt2CgFBF6oA7ZFYxFJX3tJrtTQpK0XWb
6JZPbf3cdrCdnFvZ/iJAJHilCvhnnhJyNFykAgs3FT9aGx/A47Kq8Rp0oDMc04rR9W3elYMwQsKt
xKu7wt0CVbFpSct2kw2+tseKOX9FgnRbOyJ5qszpd5OjEthW7l2WiOwmwQ8JNYu24azJe24mxb6u
7Zz4ZK6bADLNbAv1MofJds/q566S9p2bZ+0my6ukCgpMWSw/2o8vStrpBEtLm7if466Q77WGgb0w
tY2H8B6BpNEVdgALxdRXii5bSExUtbxmILiKVJ3bg69i8VOmJPJBKSt5DXXzDDPlQob47Cq0ayPE
qpmph62SaeFkl/QRu6IBXBPtw94igHwTpdtR8Fl2IGAYfirlAFY04nU0sVb9FW/nPjZK44lCphqo
NHcjIql2gnxXia3W3OeKyAMyVEkISeoVpd0ML0blVitSBFA8K+AUYCT6kddJEVYq7vMNMBC2XbsH
OoN622ryxkjaYl/JFpSDPrUeeaE7vsO7fK+ak3maMt04CqF2/tjXLhC1IORWVZ49wRdejTSK5ZW6
fRci69fEQlUBLi1wDSxKoT+URADmm9YZ0JG1C63wTABsMevY5J1aerk0GhC7WnnQsjz5gS7XOuyF
BmKnQVGQHbT0tsH2Hhdjb4dcoeTeSDOwO0ycRIAei34n0xw60mnSnSuQ+MvIKvPZ9VprNuJZK+kv
5rJ29FjChh/gCbnHcdGMKFwHrkfAE1jYA5RIvSVi4bSv6O6F3daYXafSKQDIGNCrh/MyZKSXru+m
vbN1hxmGzwB8RTNMf66hq7Nrryf5iBfBnZ2B7+r6FuSrHoDW5J67BRKcUIljkOE01WO5YyYgslln
GOid5H037DsAW7MoUyczFANwOblp2kiJKiOIV1rX4hZcPHe0gPSYobLKZ7e5lVpSs7CdpnY/pyR7
VC2ZbXE3EU9oPkTKaRyYGqLxyboyeVmceKY6QQbehle1wxDbs+iRs5eYUxp1N21FBFoBHM3vCK92
eaUrZ7Qm5dHMdPB1xTyM17hKyh2lzDjQEo03PuzQ0pMx2Ml9N4/OCZ6pcgMgRnqivFcAWKa5fQ0C
QbkdSmQVPdUY26BKhPzddTPgKACC7ZS0Sg6lqOsKV/xB2bbYp15Fa7i3Omhi+IaZLn3sfo6XDqUx
ebrZoxegU8rrmqONCtr0gURoCnUYyCrYe9rcwaST6vQ8gv3+6KKC6ou+ZjtEsVfIgbCAmXYBFFOa
yJ/on5wf4PqpnUgOFy9LZGRjKXMGaIABgIox5OgbqmQd2xqeTMFbDWzsybE6jOY9zPzIDwn/ZZhm
acMt7GT3aFLBATw1kMDPEz1QgwDDRpmK+oBMb9ETJqBjLSw4TqR6p/ukptDBDVkC4F2lOK4/Nfoc
jNaEn2xkGmaUptTPKiXZmdY5WiHSnt30qlW8jpD1ekw0w76sWPUiQdHxXSpxL4Ki5jdabdm2Nyjb
cttCFzzDb6xIWRoR6Qvd8GUO2baKC9cN0GLJRtWZXfi9RKO9WQtokl2Hpl5P5ZHMgM0BEyzhcpKI
1odluJz9rtD3kEUhxFD1GW2JQOn7YnDa0HUZ8iwLfHv2gecpdhqOj4Poh/ypr2hf+jreoM9KAS89
YDivUp5PhocFSq5Fq/O91YAvMKm6RHRpqOO8Q5IpiyfAMTxmOHrQKK1yW7pqf7IzZzrUUFm3gWtW
rD4A9i24J7IJfc8F7q2B0XaAXTPHSUCg1jhu6RlvEkAziZJs9FZy9PymGr9q1O5NweQ+SVLJWCLm
8NoEdCCSmMYewYniU4l70Ni58153YESkj8nY+Ni31G0u3OTeEWN6APKju5kTXEr7OkPjmaolPyst
harc7lSBA6lI7s1GfwLUo9nUtl7sMrsskcCiEry4hgIPDI6avWl5Ul6bai3zsJ/RXjpoenbODSXZ
4xuRU8HtZudkM7ua4OkRFRZgQp7ecnIzaLYZN7whL5VjKSHwZPJXkVSce50miltd6s4RvhWYeYkl
+anKRXewE5NFjZ0Pie/QYdyqc5aCFZWU6KtoZoZAWKAc55UEvLNSq+udOY1Di6i3a/fK2EHHw1OZ
71ouwcBKQenzR7W3gsLMtJirtIq5LZUHpbUfirwqBsR6ya29wL680ejckOil+0AmY6z93qR21NKx
64MB88AEfDC2RjUZoHcf4YvkOLVfCKO+b61Ux3cvhFfkdnJyyl57VtEYGOhFowcGHBSX0DO7ou7U
Y8q6L4nVj6XfGPaNwscB3Fm42uVmChTaqDwUiXR3xWBkcF5B9A8RnTy3ulSPGhpeEZ8o/SZNWxpY
qD/u9LEivmMXMLdkbhcXasWipYq1GYk587hPbeWhdygEVaXOPDZNm9oxqh384M+2OhXHrM2yiPKk
89QyQ/FXUQAmcKrEAlfNzq7VwnTDGh5UXsPNbjuRctiZZQG+YgprPleVT2qj1THrSwcI22I8tV09
7nRJ5sAuRXqmE6w6sLGDU+YZ5jC+WKifR1StRviATc5WHZj126Ylr32QA7ND13X9Td8CuSdZlj+3
wqj2xUCLWC6xdsewjXSJWeRwsUchuaMOOEwFbzHThtlt/aSSzmbIwK90J0vGyO32swfwjnua69kO
BniD7fBnXmy11VG/1E9dkfVXiubkt7XJkh+cJoiQCqOHy086QynOC4eEsusULAQkUnNcm28TVWNX
Tmf+qjMtD0qzE79robabCfu96XedLnfSTNkSfur7nKZHSy9JUOms9R2tbQ5iaB0ElHL6hXqj6U99
/zOxFBPJowLyuo40gFbxYdOUZDikxkg2ZWeQ3zlrZ2h/J0c81iCTYlno3ZtWlEZYWBZmetUNAFXW
NPUzR+U7BREw2rFttDk5w+j8qJj+Vo6K8atHWnebORImKsxxvQFQjC1gVQ1OdkRpzagjcZi5uIlk
ufpIB3MKAWPLgsGSCux51C4Sy/2n7WGxOc+685hnjulVui2fTABlNi6AdpuiGKtzCmtn4Tv1LCpM
PpzsVKrXNCMS7XQGRVSqmi8ZbX9pQubbxqaW71bc8tsCFEYE2mMM8dqZUru1wewTGiLjTEX7Qzt1
YNG0Tph0A7IKSEilV4BTOicEgirFGm7JHWR27qYD3fN14qV1o9eAp8xO2l2B22VFFLYXP1RFVo03
gmKa+31Rj6EKnD6qo1hmI67DT/XUXnWabe/Bd9vJ2Xb2+Ww/8lpW1wrLE38uuXuCqYAe1zBQuRsA
4gEBjAz572GcUt8RnF4pKalj4FVAwyBoqoMIRfUdpeRXshxuAW3lT/MMB1xVq3vPmh3rVKdKEuV5
a0XEthsKGb80AXUEVoT6IGDc5qo0faTth7d2mLWbpoHQeAvaSen1eSvC5Qa975waDDu0ecTToCU3
UrGnHUXuKo16u7B/1vZcnUqSl8zH7V3nO9wcs4OWpgJpUZx8B4yWPwnXkUCpzU6rBNRyxMlRe8fD
NyqCrlGm5omnJa6MJYTjP9PBtW5MO+tCu9LMzTQ36bO0APDriF5FUud2DXWNZEVQjx09EGwJJxc9
2L/TVIVUmE/5adBK10vbOomQVxl/oWYCPcqcqF3Q2hxHnTrXYOsK61BXVucNLNPmqKkqCBoTgEWz
RKtJXDgUOmuiyVMJzNw9YW5zXQ+VcdeaIxayPVtiA5P2YgNdJ26qbksftEoDcrYArpH7xpg9gTWi
PabFhBt6r+fA03XYTT3pzM7G6enwAK+o8o4DUhLSAdcAZ7C7mzpTwKrCtatAUjJ/ATzrxkCmC/EZ
Ub0RZ/sDJDHPQCLRm14qFvXsIqtj1NJq3KOmblchZPaTQu03TNSNB3ZF60vwAl77KUNJChX7yRmT
sKtBbvK7epJdSPMuue66oTzAS3kp585PEkguiWNE0E3J4DOKXgKunnU4nW+EO6ihNRmGV+JLwGE9
6Q+TwLucGrMGcssu8w7mwTkal8dUw76r8hZQRw3rGxas1lPFJ/cwcfCv6pLOz1wXYCNUYxHSGoez
IPmTkSfjDp++2hSYYbhBOdgBpm7oA3Cgag968XKjFckzb9OUeGhiBg/SSMY3w4QNekkZDkecVX4y
Y3KDGHY06jLf5KO4SrgzbbK0e1Wmut+NDS0Pxchz3B7zK5gtAxMroRwaRxnnro6UIFiYCK7Ar0GX
PahMrwqApQhHu+4aVByOxP6EeyziinJXJFZehjoF4rdrGpyQZtslOIEExNyaXWvIFGpkk6naU1Zl
XVxWecT0jgKDPI3ZTyOttJOsimcArl6Q0VnCA4KMJO4Lfp8ZTUQsuS9BI/X7vEgiZLGbzWDL7lHF
3cwbAF4EQwjRvJIDrKs0nAdIJvYbi3B6tKdygoF7Z00+6nXV6KXzYOOOMhJVBIXL22Q7KmUWI5TI
bhdJzF3fqu2r3fPez6ihPdT1hP9FDq9AECiBMzk3ypwjSG2Y7mf9fM25owWz0ugb9GqhpcZk3b6d
xJXFlQHuWlpx3+FG+CBnxvapHH9nsAc/wg1dvVGBdW2A5s1hUAXjPThINLgbhTMEuIFC8RS2UeEM
UlRE4BlRUXlElkVzQZmsqPkrL6w2LnIkNybQYE+J3s/xNDXE16iphaJ1lB2p29Q3FVSR3C6NhCYP
Q1lNz5kip9/5iL1KlnqxdWFzH6q6Ja6ERAiumxlqA8IybiWIdIGWZeppUs0ZKbnhDMZ/eSU4V722
JuByOnYfpEbvPjQ1LKlbap5BNW4DqjpY7W7/OkgNdyl1MG6mEg0ZDJfUbe4AvATq5RuIwn7D8o1k
CvP1RuMbpQG+cpwa5VDzWb8B7qrEuYm4s3UV5X9Je7Pltpls3faJEIG+uSVBgBTVW5Yt3yBs2Ubf
t4mn3wOuc6JEUEFG7X1Ra62qVb+Smch2zm+O7zbP2pfYCsVWCsZuFxSSN9bajxZiHqFFBfJsk70Y
uhRtIrV8nUXRHbjNcxo1EnzywbmfCDduiKbcjAlWXSYlI8roANMtfaeX5k3Eko7/XeWkv9xkvdaJ
uPTmxUuoPylKWG9BYlaQIuVjzaPRlnjSV/Ydc7x/czpNbMXUHxOpfzEtxa3qmAr/fl9U012ayftC
6RIXZOXvZAy/NFS4bXUJfx6t/z30P1IVpF5F6DENm68cZTxNQkZENLCnB7RtWW7ttCiNN63I0G1N
0OEi+Sj1Qb8drWmbB4G8berwfi5tILEAbwmplb8Nkd121nADdMHCblQb4AjPe4rQyl0IM2unWf2B
1wQuBgFEKFVWXgHV/+ZiGbo5JM6tPivBn8xQq3LZwigoDHkLE69vTbLmkm1+j/Mx3DS2dZTKjn9W
OvQjvyyUfkgZ3n9KPkVM5dnegTtLXZbMl4ioRm90XhQau1Ez7jlFce8O+v04dvdlW3pB02n7qu7/
gCTGSVeXd0GV3eBp5JlJeaPH469Yt3/3tYKbtBbfzM7Md7DivWInPc8rRdtFduDztn2YiQfu1AQb
BcK1PyZbxIe05yVj1NbBMefD2D0P6vAT2jX8EABhSdXAtK7bfRek8Y2q17dcHVAhJrp4UGduAUo9
G/taIYqNR/n4lzSJTJLZSR6xiaamDAVrMW96npDUXJnj4EXDoG+BPpCzTWX5cRCLraYyOECuHCqd
cRcnAC3ZwRv7avsuzE67qe1C2sid84A6K3NTpYuOQgsweItC/ZUg6buqMKRBNWEtmSRHQn7q06SG
9h6LYK5wmR580YXxJsNR9DV5/GHNYwBj0R5dKmBHt0uJeYskKrmOK0ugQG5u0zC9GTSz+paW1rBp
hAQDywmmTavK3XEWUs1zqJW3Ci+zv60C/hxqOOg6wOVTw+NsKtEapL1ArxmgUH0YqlB42M6qZPPr
rHvIaz1nNqlB8aIofbCfqlajnpHUXJF00HDy4mdVqNPfdNS1J4iXRFDttttGqPg2oVNl+4jH+laL
2d8NB/SxaGKzdztDF4cwiNqdA6uOmx3aEx23k7e5Vb2AV/a90gTGQe/jzp31mLtwlHPrQFSzCWtS
CN0Ytc8RP42HQ6x+D5XuuyK1Yoe1ZPy9d3RqYoK6dbswgtsbjewXTqlkbkAJJTe68nszS9IWaZi2
KdI+eBwpSb3Vc0XdTM3U3kMQvy2bVvxAUqDts65QXHsY063iBOqDEScPmdEl7wpBZ6QrA04preaO
UynlLobLlivEHB8qTqTAVdsGZ4Kpgj8DSo5lqijxRh6bxq8rY3i1o/ynZDrFbTkaoS+pTv1z5Njd
B2lf7PU6np+Cqp12vLKKfYhYGX1aoksuqN73ibD1n04MBvDcTP1qjkm4TXWMDaTCjB+aWn9qpIag
Wz4OBte7xtpXs0OCawA8icVCdkdCrAQ5F3El0pwnqI6vVpKFd7lGkC4VxcPkKLU3W+pflQJ5l8Sj
hoIig2oQjjWSGt6anNuDbM8PSVvyRwW1w0fwivFOaON8Py/KlcziWIL4S8YoJMqsVlr83rVZSf15
FWFZgHVam03spo5V4xk7H+tEdXZ2YAXbCntujAULSq8LueZ3cy+qwIVqbWb4UtYPlM5nzzk5n29A
0u0bNvnwtpqa1s80Wfiq2TduPDnFBgApMSlb8ChWNdKPW8661rcty/pRV/PkFkmk7Uuo29t+NJGX
yxalRLno90oR4Cck2Zw8RU2WKUnJxYWl5RWz+S53CJ2kORtvOhJDN9Qm5YvxReEZdv48Dc2SDIzB
bzRQWxsz4oVYpuUO5Hbgm90yz/QcejU3t70eDY4/c9regp1/SpOi49GhFCRVMhGxw/RVk3klGRt3
LnvnqMPxPMpjKhMAVEE/hHxjFeb31ojGV8kAVZnD8iRPbttHbVJu+r7DkkPIGHMHrD55zr8aWcw/
befyzio5BcNUin40hpRvVKO9n/NA2kpG+k0fOFg5qWWSXjI3tGqwpmXhj8Pt0Gv1z0oLjT+TNbwS
Rcuew9pAPWk2uEZIOSWcRHq03UiwRIuTkl1VcXZBK5meqbICu2K8l5by3WAaf6U9cZEMMP+DNmva
r5CbyaE3p2xHkkH2WykbAHnGD3gOZDemTejCtOq/hSw7HCZ2+mz3cu4NZmWRZMnuiCjpoHhV/Vsz
TdO+E133M25yad80ubbrUn5pJjnZj6Ix7E1WwePUefwmQD05VspHR3D6itSyPUNNTH9ISuemTRJ1
01UZhc4yOmGJWgrSRWPgSTXK26Egw0xKVtpIUYMerSDRrpGOvcUr2vBVaS7F3gmj9lG0WZXvUqUe
Jk8lRK1tjMmKY2KoWZijK4uStxhVwXvZKOVEfZQi9VudGPMD4qfoZTLG8YtTkCU2yiL9YgPYjLb9
XItjWfeVxuJTix2qjOQl6dOg3BVhTIq+qcR8Z3WWuZ9NdAEMwagdVLO0j84ccuvL+PfPBQzjnVhm
UDSGb3JAcMOymu636DP1L5+E/LzTpJ1vyXV/v1xEyu1s6sGrGOTsUa7FuM1TfJwAr+bgGdR2T7aq
yI56GUrRTomMrrsxhW3dpxPKNtsUPe+V7B6uv7kFwx+6xHYw97SbdHiddbwqw9nMGMJ/0RYpga5Z
3cMwJ9Y+lNm2VLp2ObfwJQ4be8sGkrGgw7l1VZXYaDwP6W0vc1IGGGSzdmwyN6Shy21SGsEzGCfx
NYumgH8bOkc5yh8naeaVGvIaJvMnVFfR6uC9ndk8ol5r9laUix+9RLq4qiZ7qwXGhP9eQeIv1cct
MdiIi7yIZwkEitl+DWo1OKhN3oJPEoRPdC4f4wbBDvG+GFi04c5pER/6cADmStZVtrdzUefzA4JE
k6JduxXtpmpGiUOi1uIv5BOHX4qWFUQfEjO8AQoqOgQeil0ex7g4GvE4Z3ttySGE6CF4Z4jsixZl
7J9W62jeWNoEEaK5y0dXTckCoZ4rvyeKBM2XlIgjb51Ex+rEVsIbo48lT6tbxSfnm+7jfKLKNCqE
1zTOFwpK4IhNhOymRWZkyCR58rzsvDHWjfuhE/MXkrTWccL6rt10YZq8aklwoCpt/hlOxkANTTC8
AhGOdzzFcZ0IF+1movnwkMl+dlL7V00MCkDyys0djvoqrAgNOs2AHKQWuvSGH0+f8WwEdx2NRvZV
FMScERqQVOFwhn+6oTpofrfnDhOxTPRgWzkWFHeKzeoB/zJMi6tY+oL5BanvsChGtC2ydgycIXpt
pCy86QNccVDLZN9C8mupOxlt0m6NXqqq3UhJS+VlYV8b3JYNJziOxIglVzfD/r0K+e9Ns8ojThPU
jOlJg9OLbc/l96qbtVcSr7I/SAHpgDmyvmmSgVlOLuwvVuMwiYgqWE+wmH9UchFgb16Aam0xZLtN
4bz6nIzBfSBle9z8ChJivTVjWiD0OsQ3oR5eGyVqhathQ8J5qnaz4RbdSBREZuMW2NtUgFQQFmQ3
Q9xFX7As+GIoMUmuzLBdjVjXthO15GzKTrX9KLbDv6YkuAtPDe4K2zDQauwQCFkOd3pZtgSp817S
IcYYVUp4MlSq+5JsGImHYcTXhkBshBl8Nxi3yCyTWxaJQLPaEIaJLBFNx5qA+1sxVtJwQFCjAZFc
bsd4rRjamwmq99YkL3hP8t34FllmKzzy9XK7GQLJvhvkebY3jdRxu9Qn0b63piz9IXkuyRszGHHp
+Jcw66rOOhoiRgfTBTxEl9M504yHbCrVW11Fc0L6U/zUu0GPvAKrnodkHmGG447CrhPgb12rFffa
Js03tVNpe2QAEaYUCnGYVu29pK06vw0C7V5yEuOYqoA34xEdTcMC9FM0vpu+RTPVzHicb1rFwraq
H8L+Vq5Viv3QyypHA94LUGHSeyYxJh8gjvFrYF79RmKgfhvsGC+3VuvIKQ1l42ek/HaTbkTvJtvd
91ivHDevteiAi0VOgCvoovCW/6LEXVoxUvey5PC0XOZc5riqKeiohZg0YPP+km0bb/vf7XhFSKlc
a2Ipa/igu2tV8ONhwgWYm4KHevNrMlOjOLN2KS7dYGrjFyNiN2HtOzXxchXkn5obsNq7Y5oTDSu6
Qr3S60Xqd0FHai7izw8/qehVi/emGfqzXt1jxYI6VvEvD+w1teHy///QhFZMJsB0mhCKr6ToVLK7
sL8r5EMYvnVpcaVDnw7y4rIK4texsFxY9cjSWoiQA3rkOd5Ny1yXn6zkYeYtpU9+lnSvknwQuYna
yJ3UzOOmIRXPbW9d+9iLLHY9sh9/x6rbwonyMBgtMk1Q8fVS8aus3iiqdK/JE04GQe9K4zOyvmdN
aFf09fqiGr3U9kodHHVklDJgDn5fmzYA7egVctwmdwKf9AWlEMmXouP9OsgPc6sc9Co8EHzZyQki
tlD2NVO6bwLx20o1JmW/tSz1jbPtbzOhTmzm1LXyHkqDjmWMBgkBpVQgTw9TY/sISW+nggennPpt
+l6J6pfezVTmcHRsoXXJLnrae8OSdpxxhzySiGoHKpnqNPHwAHi5PPHOlxvml/zRf7hOTbaWuf9h
4hU4M8kaGS9PlnaFYW1RYSFEvKJUVs7Hmlag2cq8yU0b9OFpKx3/id5VjvBkAbIi3y0EEhzykPxt
xttsF3rX/KzPl+xpg6tdxO5VJ6PEQvZs3TMlH8bK/zxsNODAXDZsVTnDKnLlUvq57ChloTABhoH1
0FSxfqyG9tf/2pChwMZS0X/Au9P/af0/fJ9sqDpN55j3EMpstPaIj5zJtfByI+ejddrIStat9Bxc
PZYHnghv5AGp8ZXd7drfX6bHh04kvTmWXdhrXiY1sm8x5Q6Sol0pHjyfyaedWM1kSgcReNpkrUkv
d4cMQdpNEsHyTSUALZfH69N6jo9fZTWfyy4VSpRrRGn2GAV4tT9sKEc6KLvUC91rc/lax1ZzeZYa
6rNCGuMigFC3fmuta3L35QOf7YXAhxc6suKcMa5IdtqGWGZZu9M8Mtv0h0vMUrdsepWPKcPl8fu0
R/9tbl2xKtRIs3Cg0TwejG6MVH6rSa+TQU3Y5XZWxJz/3Fdw5Pj/+7UuWo0wiiIYPHNyG01FCTo3
8bHWH1JVOmR55Tnz+MWUh6ckV7BSzL4oynfUSDfjlLiZ+V2qzIdF8NHNFk9i0nm9rW0Q8hRuwZvO
GqbfJWqmfUI90f88PkgvWfCqY5r/jujT9RIHpV6NWjjjJQgsNLecfT4CipaV7ubyAC1T5/S7nza0
On8T7M+oUVVlr+N6OmVPuvrb+XOtNuZ89dOII4PzJV1m4U182hv+s6XQLeD+HtmHZESThIT5cj/O
J9RpE6u1H3Ua9rol/VBb3XWsmUSn8gd85JUt5rPh+nhYrnoiEHkVxmgTEkeq4vF0gAlSYBREUgpD
OInX6eVufdKeZQJjkxXNwbF3zQXlEGsiu1pePjw1A6oIIDHqautRCn+5oeWus5oHHxtyVuVLowVS
FVsjQfDrq0RRTaSjKNk4PZ3kTohQvKSS4nKTn3yykyaX4q0PZ0IQqOXUlw1Xgu42S78vsZ6r6+iT
mUcbFjXrMNdtdQ1jzLNcYHhDG/jvOWI/lleWz7I8zoftv39/tXymFPUURfHC66eHqj0k4KeUXa/8
Vf7YxtPl4fq0K4aM1wiAWBPY4ulwSUgPrIKIlTc2sZdG6haN8pXd8pNTDcn3hzaW6fjhk0iIhGJn
aSM6/Md3APdh9EJbe4Nh5r4Zr8yAT0fvQ3OrR0jpZP1UKdGMJ26agRovomxXjP34F4oxBmu6nBzz
wP5jKYF4vzyYKzreci6c9nT14dLeKuVGqoRn35k3hRd9sZ6HX/KjSVaJ3squeeQd0h7jb9gT+5J3
pfVr33L18sB7U56QMDle0qjxgwkG8c5swgZVaR37ldyEexkbow2W0MUOXeySsHSkP0Za/qI+pXQb
vYqfS6m+RnhQzl9jJ6OirXYBOx+kyHQYFdVwUWyVKlHuKaXi6G3AD6xoCKIZPzTl2+Xh+HST++80
0FYbgTO0BM7ynGmQzOhVNlov/CTcmMY18JHy+YTTnIV2A2t4jRqmzsRkj6N/9U7eapBR8S/Zo4Pe
5T6iAre413bpQ+JzpF9ZWZ910QKww14EUd9a2+o4mjJUhpkJz0TC49ol5YLgaXH5mtXalwf9/+J+
SsbqQ4Pq6UoOrLi145pKe+Whc8N96wdu8m1x8tH3lMC5lz/gZ9P5Y2OrU7EULXBLPRJeGx4msbPT
a5jg5deut9mPDSw/4MO+ZEHxFyKK+W5l0HhSrE6Yh6VkyMr3zKKKqNds3EqRuL9qXf3dkrLgzyga
GYGq0V3Zsz47tawF5MBLWceSYbV0x5h0frAkxdVZXdik8uAHzhSisVKR0F0e188O5QVFAj1esbFo
X+2PBmCXRmoDvF2hLLZ+t19Mn2TsWC438+nn00xOSIy7eM2uTpaWeHeGLcrkVflt0gY7FEhXWvi0
IwZIWZtYLRfb1QRJKowM456OxMX9jMQlfRz0HwWpOe3FDHCIfvifO2TLHGT4eUKWPTv15ynrUEDT
nCK7JXIu7crfX7lj/Ds9ThpYnR6Ylg8KuYfJG7cDAFlstm+wyfW0XeH/f0CVE1bHx1r+T3aOk6ZW
822w4iC0BU31zmOMoxna62H6IcZrN81PtsaP7azr1xVLwMoomQSBtC/172X34GR+Iz2mpC3Vw+Xv
81mfiHzzhXCrOneIMPAKl/rEQlkZ3BTDrm9+lPWdanuXW1kxqf/zlT42s9o1dOpg4mpppiSXdos+
a6sdS1/aollaHHfEi3T431/qFqSO//ZstZRUPYv7NqXJojmkwx1SvCS8spY++1CKjg2Xg9GDA7vt
dC/UClwMk5wmqDJHG9e8yNzXq0hibaHUKBal6vD7ykh+sulBmuE5unhL2FCwT9tM7BbGi2lPnn7X
Ex8A2/kUf23fup2yVTfNXbsnq30lMvxpNz80ufp45BybxfCOQulkvlPF+CabrUFKrXlxksFBSvIr
mDr3cj+vdXM1tObgCPSYzuQZgZhRNmrFoqRL8eIcnStb+7WmliXy4UTr2gY5usFyG2IYwpJm3ARZ
/G2ys93/W5dWR4iWUgsdlQyj1BzC8muPPez0fLmJT3dDHvYYPsH3W1zaTvtioE+eUXCznF2c59x2
E99U+/xQ7GLv2lF1PmxsUqAHFvMujTfQqjvU5GNUPxNGNqkfpsawhbhcXLs8nW9Pp40sU/PDt4Hk
gyssUkXPHO6m9m8ceH3uF8mvy8O2TODTOw1/A94SakIDG8R/+IkPrUhdaZSSw9MxwzFzE6ezRkoa
+cTlVj4ZsJNWVseHHSRtUjYxd2uxH7BYS/bdeGWKfTJcH5tYnxwpfz+wZ0IvIv3Lo6US5bb83bVX
ztxrrawmGZWQ1pzgO+qFSK0XngNwg21wDYj5SZ5i+SBQOGXFUUhKrCZYn+aIuRvWS/P9P/fmyMWU
+8u0xReOLMW10/2TScCBsTwLMB4nBbPq1dxjtzmFJhsrFQPY2VZXdjRFO5sAGgJsME6WSQkXa3PV
oTwPS6QiQbyfURi6XZFMX8xYGr1pbPcoyiOqrNVoVwTVo0zGZFs5hvKYCN12hxo8c6KGYbzPLFU8
4NtM2aAd5Pkmi8lLAmOIpo3qdCQjJplMC0XCSwWTHFKv3ViYRd50kWT+CQyKxKi3myRlK0uSsVWR
usKPpHAmv5Wm0qFuTkG5XUEm+zZpKvI2LvDJXkJ0elflcf+ljpsYPW4foxTpar2nkmboXBrA1Tit
VdmfzIbi1GGKo60zWwTJsVDXqWVQ2tGPJSW8j7nf7rSqqLaEULSa6tdo3kZlElrbycyLx6GsKJQu
VBE+gCYCRAKMhCKoKhu+FtWMm60lhL0JepLeo+PwP1qTUv460iK0JdRNMJJDeddFCaDTCek8rzqZ
gnGNKqUm0XNpQ1VZFqIjNLvYNfR+ztwmahc7ch0X802URkSXizakklGX0RJ6Ik77apN0Y4L0Ucsc
ChGp9fGsXu/KbaXK4nYShu3FWqZsK9kaPT3FFXwqLXyfpjamB4OpTQKQhxD3VFbld4Yx54dBDXB0
7ChiRdJvPnYgat4r26oGqhG0xkOP2gcQE9RwIahrE/J0x1Le5nAY511flBH6u77c6aJ9DmUDtWui
6j+lpmnd0O65UsX577i0DNQvxp2ckSwGDBNvy1qzSZirwT7t54UrB4DJMXagzUrXSubBp3b7lz0Y
xra14EL1RrJk+K30XaFMpdyG/PN8d6uRDpTd5Nc2+7P1oeuyrppkwW2H8PR6G7ZD4ZCPzYQ/N5Ae
jFJ+Bz+JImkhk1zeis/W+qql1VbMVY2tMUmFL8/tLrPvps70L7dwtkeetrDeiSW7rlUJT0S/aW+q
9pgoT8mP9hrf9ko3zNWWNSFe68wmF35eP6pidhNJu7JpffpJcPfivagR8l5HaSZr1PRxXgaqfFw4
OoH6iqn2la9xrZGlmx+OX8Me23CuaKTsn6lTOhrquKlRQV3+Ip+2Ymgc8YjLOJ1Wg9WGXJyp9BV+
1us9ghk93yTSZDznYFteLjf175l+cqEgqKkZECQNSMtL2OC0R70RKhrlR+BuDLZ7qoS1G6WTAn/x
AUFaWwU/elvHNC2DH7iLpRDbvVwS9SEroFpQu9sm9xJoAR6zUBsnBIGV9B5rSUZtFwUBbiTSvdnZ
00MHbcUHYS0e4oQgoZmKod8m0zS7jTrrVwZw+dGnndKpU1JgUzIVQFQvA/zhM00W6n10TsJX6oBy
oISSmUymZ6ldtC9Y5LB7pDPKznEsXDOy22shmM8+oOYogA94/yy3ztP2RRCi6zVjtgdKBNJ7CgLL
jZzpkuQnWZL8vfwJlz921lmCJHQX9+0zTcGgFiARykr4UTSDMZKGR6210hdMax03NMZHduT/jUzM
G3nZMmRmJ/HQ5V+rSTNkkaJnVSn8Vg1epQQS1dXc8rKS1r360MQ610teEGRBsTRRt++VpQi3nQH8
XB6680fI0hEFWKrjYJCqGMve+GGiWC33OSAqwrdAcaAgonA+MRo/TCbKYa2pcp5JOOG4Iy3Golmh
HwujIJXuKPrvy7/ksxnz8UBZzZiaaZwnyXKgSM1DqB6xKUAHPly513N/Wg+rhUsct1SSQZgoncXU
RicY+i7RBz9qoZlGMCt0SgRU86ilOAko0dRzR6pAPm7CSmtV9MydQ8Eb/DJAHzDK/yqtFfduuxRg
T6VhPelirP4W0cwyF2nhj/DnbszWpNyzb+znRhj1tiqtai/0Sn/S26Ta1jg0ohfKon1qRdTFCqen
xtNG0/8C+tD6BR1JudeBdB1GdOrITHPb5A45l2pJ1eUYJFszlduEPzsrDzZYEj8okY2rGTHCbJi7
bptkXLTqDhe1ik3iYAU2aYJZ9E19GLUybTd2EDoOR5Fl3Y6tpDxKYaA8lE2iPjRRnP5pawgAY9Ah
mYi6UmznoKyVbWGpyzWqiFT7KRiGmQc/GvbUbceODSQVkFVAPo31pnBYjQiOk/6pFN2bs9QLGeWE
lVIcBZSCTqGDv6VBESK4iTrbtcmo3EJ3yO5iI1Ae1ViljCJLpTbZlYMxyn5dh8ZD1FbGrUMNpzGa
0oON8/beHHJpZ9KDfTil1CKQWKTKKDaHutvmNPJEvkh5tFNU0xLVrzAD0+gWekb6PMt52u/Cvpey
rd4vVd+dkRm/CkoX9vpQpy9F2VtbxKhUjumw6ZHmR21eH4ZwUqQNEyTaDGlnoLCc2PovL4Xz15RF
uh+7IpP/bfJgXx1/dm5OsAwRYS2WpOVN6fdv6gtM7y3FIHsMQsMrh/rZBrpqTz3dBOJJ1XluiMK3
xbaa7rmug110WwSi5tvlrp1dtVYtrSJiQZFoY6iB9egtY9yH6ZAcrCGId9BSKF+i/ORKc2fhsFV7
yyb7YXvDWs8p5niZQcEkkZensAbB1i/RztlzJ1VYeik5JoM6RMCKCj4wAolfTJF6F48aMkLqabMg
SGEt4+HZ2v2RKH3RbHKKfR6rTGR7pzDuygaQB6mWQ60nxiOyBnkz68q0NYSDjrwc0/sUhfq3vC5+
4SqsbJWGkQ7mvrvTKRw9iBniUAgjatOHhdiF0HYjkfUvyK0NLynshtdli4CtD0Xh9lqPrmXCQ68U
szcWyLLVnvmADQq556h6TvPCxLAwLwuv7dVo44QUKaTavJSl1l+pfYVEoYb5ocu72jWbTr8LJyn/
xs+kfIUVtxTpdC85VcR7SYn3UGYouy8gOU5NfS1vfj4ZyM6oRGMN9mKC2qstH026aUllizMT9Yl5
2d7wbHpvVRBYc3TtQnJ+0FkGiSeCsDb3kvNcitkHpshnRfGaKD0WiX1go98GpuNykv8kRfy7Z0Bk
uF5ReTS66sfliaidnear5tcTUaGjgNwKX21jxZNTU7nv5+XBOfbzz6G2cB0i1fPcTCpQocl5TYcO
IpK8uCyB7CTynuvAHEynvM2KdropYjM9Av1THiKHUDkwQ+WmtHhkthBm3HDs5N1ApBTqiERZRAlS
KK/j/LgUkO7DpAyeZ8GOv3EiC3piCAp12lB+bO1V6lrvxyZt3Mv9PzvdrdNPvYoNRkQhBkdPCl/J
PD16pDxavpa9OldhrNpY3cmkMkIWpjfA9mBF57tpD/mHOiO3WDbN2+Dn5R6dp0lOm7NXSX+9DcxI
SinpqnOJ8vROMaU9Kel8C79I2XRTGVOJnOVuLcGjNeeieXUyRfxJqY/2NCNsXXMGOqMIpdpd/mXn
Uw0LWmyekQaY5gIGOt3zsLiFcAHJyit6P56e7OJKWnnl08Xll55/bGB1Z1S1NqlbLoPAAur3IImV
zQACj6kHeU5pIFEWvRa6Gayyd6u3lGdCYkm8g4kpbSkDSbdpKOleX8caB3LfPEGALo6W0ek/JitM
brF7bB8gol2LWJwfBct9T5dVSvkdHABWh1wUVmEOZLP3cc5Ftd1pb1KL38zGMhYxei3cWBvjh9kC
Xnf5e5xvc6c7z+p7QCEJ1KJlz0/xdjezG4A3vt4eW6v5frmhT6bkaUurDxObk+HIIpx8VZveTEf7
BjzmVv/bUYSx0UMSJkLkHClZtgmG7D2DsJC9t2KJMkI1uPxbzichsXlZsfAoNvlR6xd8hfvp0Cdc
YSzJGyLP0q/8/c8G9ePfX31NStVGeGJd4Q+gP4oMSqlvZW+hfmWuX2tmdV+Ra2eYMkzGfY3Ri5Tq
MFbQU6J9lKZXjFTOpVWcEB97tDohEpSEFJplk19nNeX6TvNnkJsXW2i7SlK+jGO403NtAIxEITDU
QqIQNoQFOXsyqLCAyWffzI0cbZRU3zcBxa9qZLEXac2Vy+n5h+VKhbfGsoQctoLVoU298dz0fS97
kwO0uZJvyuraSj0f9NMmVoeFOs01WqSZ5JFew76x9PyYpWCDZc34pZvJtdqs86Ie0m8fu7Q6OGoq
FMtumUumA5W/eRdQ+SbmVNy91ROB4rnbzM6jiDa69iPI4Xt2VBrHLq/VK5NaPd+jTn7J+kwJHfTx
qaV0vhlMRIDbwdo2cZGRdVAG4vLNXs2HHyBLvCmL92FN3VpO7txVc3ZLS86h6tj8LDEQnlefNGPX
SwLOi5LyFoTFFmX6GypdmEJQc8F9W/1jH0BGbmAelii6pXl+vLwLnD8s8HzDlU1GwIJPy1rAMlBd
GkNZIiWYzrtgDp+0+o037U2SJLyfqOW83Nwnl7zT9lZrCAatPsG44GXuKR6Gg17Zua3LyxWFSXEt
7b1Mi5MADcfgx86t9vU56UqTwucCVMJzoYCaeh3N23L4kvN/p9/Ta2qu5c9dam61uYtW5MQmmRsg
MHWf1ALcz7L8RUQ0cy8P4/n6Oz3fV0u8AA4MaYaOzTB7AKOaC7KgLXdxdkWs8Ekw5rSl1UqXwzju
J7GQK7Oxe43IFEFFlpJndQburjkz7OW8s79jTtzeyVH0tyjgKF/u7PmwOip5Pv4l89TW115+ImiG
2Ak6xbMS/WjtxhySXhLN2ZVt80oz/0biw0O0qAynt2ctp4qN+Ee0AXcP93J3uS/nH+6kL/+Wx4dG
pEyFBRxowOvggt22PDVuTB7bbl/EP6YFYXi5uU/7xB/Q0bYgtFurMydAfYRWa4og7AdHIbf8WDve
5SbON0R69KGJ1TFPDXRgmHGX+QLDUlhI2aaaFMdTCQ350Rh8H+bEAlAdKVfs7c5PudN2V+e+pSek
t3it++FQYBEtL8GKCnDJ5d59cmE7uZOuJ5/c9tTjpqPi9dGwoKkU5xDDf38RilTzSKBIeEYv+a1q
Z3NjAw94AAKLwS+GOJsW2CqHvQp2kfr8y7/rs95/vCqvnjYCSIWjtXgXkCiAgz0dy+Ka4utaE6sQ
l1GkRU5ym21Z67JvUahaN6bV9ldW3ScHAsw2zMFgfi+yuXUkTQoIZATEebzO02903oTFvjygvcI5
/ppK+rOp+rGp1VQdUZhrZd1mPhFTTCPU/KYa+9fODpStqc+RB9fXrWNdvjJTP1vzH5tdzVQ1byyn
nIvO1yYqnZzJ6F3Rzfa2KWoJtLFyZYv5lw47OYZsKqt025BNDTgbtq6nr8tUgY8yKCUFotr4WM/F
PvneI76HIyX0rT09VvOvFixnEN1BXtpNi+8I5ESn/qbX34P+KUmwPih2RtlsuwEi6ffIdtxW+10o
/abqfsvO0VFegmthx7Nvs/rRyyB+2BiNJqnhN4vUF47VbpsphQhPlXwXFP+HtPNakltX0vUTMYKe
4C2Lxepqb+VuGFJLoveeTz8fdeJsVbNrmqE9d2uFQkIBBBKJzN8IVzLmX+ncHops3ih2vouPq1FX
92hZTno6mmN1KNDlubCBTBx0u68AHWAy//GJfZdoCfDxWKfS74DkYq2Rho3FFDGwochfPODvEpnX
8i9jfAzGnx+Po73bbquBlnN9spKWhBhZkqSah35cf+g0/1UScbKfA+w0cmq7847a3V2CccmVpjXI
Tc4VZSY/0ndZWUjP81j7OzURP5pYBS1QjR1EcR+JjUlXX8Cqv1RVPFwIADC7YbYQitNTJIOov/uO
GTb1hYac8M8kkpE3KwpUGiqk5HdDPrToYQbDZSjjHyUV5CshMczNBjW/N5LQ3LiV3oeV1SqsDkE9
UOCw07g+qNDbYRRZ2s5Qk5Qydp64oRyUh1prdaw6aPEQ1D0jlJELTOOt+vb7HWbBpZapocIStLX1
Y6yN0CCLguWzI+Hlob/rKbUR7lvD/Nd3MBM+HWiVqMUp6usWMCmPtqC9E3aYuCJWi1+DovheZWXh
Via/NbPVm0wKkB7Vfbs4ZNOcHH0sBva8gaRjaQ7PQsLje+6b/EaesgE916G/tztIG8VIfT/y7YbO
AlRJ9BGCCxTPNlUgllD+Ngb+acsYFPWxoJXXxQ0lFKZRIO0C36vbG17qJQcZrJt0qA+IimwE+DMr
sfSA/jPY6l7xfSxBshC1mz8mXmVxMTFJf+yPH5/sP4i2d5MyrKVkQ+9JXeciSAEP5qBMvmengEeS
Zsayoauv9Sour8ekbagg4+Gl9qAYbDWy0DHyLU+uDLxF/GxEkinC2SBQFNQQ/OlF7kM0EXTjXx+U
gpX/+yPXaTSU5aDMKqr4Upk/VsixTflLaKW/O+RsOCW/P16TM8HOpFcMXwXstmWuURRBrCOhkZi+
V/aJejsq1WcF15nvnd3um6mMDx+P9i4lYm6noy2/5iS0dr4Fni5WFS8P9gC4Qvni43///SVoAXAx
LZUqE4II68d4ggdppsm27wWYKx2qEY3BSMN8QB+mfi/iyH+xALtdlG2tbMTLM1v4zcirS2NE1Tak
Jqx4iUguGjP0+hTFPgRIP57g+w4AIFQgIKR6Al4O4nVvVxCftLDXbVrdKnh7/9BB/TGvG3dyCxzR
LXdjtCVFXR2Y09HWexHfAcg/OZ6v/s3o4nx21V9FO+sAF+5pa2ucud7RskbKCJ9ZTuYa2oW5TFin
Qvc9fVEoDrRx3FUCcIKagArE4G83T2Lr6XXuo52OufposW0Nfo5FlFeDwDIu54ZG1L+HNnYjFwva
JobyDualmFXTVFOORgfSQN1xEUPutvbEua90OsYqfM5t6Iu4X1iSN7jz7ouDfMxvUabCy3KLrXjm
AL+ZzioVHxGhC8x02RDFbsz2+qa54tZcVp/ELqQZY1YGWNQm+qfwKbhOb41dfxgujOf/YndDbINA
j0cQtbvVAy1om6EbU9aN5uNylEKPRs7luK+8yNs6SmcX7mSs1TcinZwrSpXMy8KtCsdt3GU/ns65
A6TpkMDhWpDKrHWbQpwuQYMls4c/oeS0KMNdq2nle3NiHKUoNe6yvss2Kvpnbg8KSn/HXOVMk5FK
Q6wxK0V8N8XeVHCXL3aduhHWz04N8RGM0XXAuOscENsIKD8dU5PGe4DQfftSZN+TL7H9++MlfF+s
I7qCRfnPQKv5cONKAcU6xSuqndI/YezcBC52t3gPa9nV+CtpNhbwzMwId/BVQMJA3l9zRlG1M7oU
f2yvMK6m5h7LwAiij5bvhfX147md2YCnI61lHCZKtprWcrBIcdG6NYcZoH37/eNBzgRUgSgFeAfo
rxAsVyeKFn1sNiPT8RcSjuIggIVbjfN/G2R1lKYERKi0DIImxRR+QskQZ6GPhzizr9/MYxXmuiwZ
OyyhyMEqst3um2zNDzJgilnK9x+PtLViy2c7yYhQujG6UFAem61jLGHBdNclDx8PcXYyvGxM3upn
CkSpkciYBED0MdHkn3+YVbbr5eNsjRuLdnYqJ+Osvgsap1JTRkzFNh81q3StxHcimAwfz+ZcBrS8
1LhLF+HD9/p0kB70uufz6we43m7sWY/zI7QvxIi0e/Xx49HOzel0sFVAAB6rNLrPnALrqaZibk5P
g1Rs7IFzRxPqmimL5RLCje/tHqhg4rRGQA4uRVp9JSLUIlNbf/14JssvXaVy4FP+DrL6OqgRI9+b
M5Pcx5XP2OkK4qw/rPyTsA9qvSUacyaSUj+TF4Ui4hqCA0vgO9nX+Ob2lkbZw1OafRWgKZ05S+FC
MR4wCZArk/8znfmfOW2w705HXX2usDTwqMU/zNPKYxsNXt56OG9u7PMzO/APmxHqPa9WVJCWTXMy
txaUz1ihuU7FVb6MLqqDcHHj8GQXgyV3K+N6/93eDrac7pPBRr8BA1Xx3VDVvq7VbrpCoXHahXow
oR0cH5to/mn5trxBqvtfJknDnstJMRGcejtuZol0rkomWex7l6Hc2M1240NxRIhlU/bk/TFbJvl3
sNXmTEmgG0nlu7XhSyucRnvcVOVT3odBHJpV8UcywUIObvVyalpwU2NFEpEHYL8fpvynkV0P0a7J
r4P8LsdyLBxa14YFpd2D63VK+aH6SutsI007M9XTn2GtGg/ovyszDhZk0DixQiZ20TaG9rVRXDoz
WRtuAh7TMhcZKdPbr1fjfj3jbzV5pQaeebYK3Z17KGYYWhgvSjvoG2+Q9ayIXQoYZx26p0WasSZH
1h2mkkFmjF4VOIp+NX+r+42H1DpIMgKvJ+i3MtRvtNZXh84shR9ZLVRiX9xKhP7k32cAzZJfb8Oc
V95JXfRTr6lZzgy6AEvpZySea//i4xD8Lij+mQMbkAwTVi93x9uv4ktN3eSlBuVaC4fdmGu7MeWZ
q3XHvDJwklbgtCFWrmv191De2BHvDvR68PUZ63ssBUt15GXVu3Cxd8F+dGDjeQtyYEvHaNlfp7fN
MhiFeqEDoQGkty4fBpFSpZPCYMMU2U4l28MXH3IhtVXs1kRXFpe1Fm9kuJq13oWoYL7Z9avwb1Vh
IIuB9F1qpRr5b1QDpUt70Kvf1tC02l2vBtoF7Qr7nt8yPLSFXQK+CQtV91KsKfZ10Nzbc9h8yrDR
O6qJ+a3SkdIyJSSB8KE6xiK+mEacDBPf6PA+sdEGLGu9+GxhMufmeodu9RxcpGYUOA12RGCggwn0
d8RzAlty+TZqcGKAOGUpGJOlhXJTKwj9O0YYBtYhLJA1qlolVg6hogJ3sRHWv1Oi3Gx3StUsJbNq
ah87fwiOdammz9ywMuD80fiCvRXa/bAe/E9FaUVwXav8rintmzLHjNGOmvCujUV+y5VWeNXYT7di
HGXIAZjD+RddiIcLX0z1xlDqXttOSi5nXUquMrkwAYZrOAiMo74bW5xsUc4fDzNua89l1nXHMWuB
jaGM3V/IXenvFStpn3BJ6fpd2qXhLbaYMU3cLtQesOBtvmKtJ93Umon25gDnddH7a68kLL0/KcHw
S1SDcVUbKnxSwyiVi7Awq4Ovlrp0iYvIVHpNIg3Nk2jNAO+HsJsw5a3BrnlzlwXYcgoch4s08S/K
MB0xmyvRcGqz/t6gAPDZLyX5ELRqJuMQnhmOCnsCf4c0VZ0IL63X2aznFwuIWvM1MGzJrSeB3YSN
M9AQRBiZ1MUgsEmrhDa5cVv9NgJDKRxF6ovr2jdLUNZKfWj9SHksRVzdwkiVn0oDCuycBVg+FZgU
tVlh38m18J/MAq8FuW6edHOeLsxMQUkf/XCIIvgpYlPTtbWjtrDJ3CIyB/pDKk5fr7hFipfSEPFz
otZ2ciGwvnQNSCNeXyIvl6UDbj15XtWPelzKOLa2ojCPYuI+c9Oik34ghxk8mv1M07suhPVJC/UI
O6k8e8aOqY1h5Pb1Tx+J+ucgkjXpApBt9ZAE+bwnea0fxoVFUOtW6pJ/dKhR1zsq5uZiBdnnKN5g
3fYkd6mAGdPnWngj2aZEW9gPaJNZ1ihu4gT6rotl17w0dCAmuqNm9oNbqSlk7rL6SQproZ8pMOYc
kPHP4jH9NYFfv0/KgDR/ClGBR/MmNl0jKkdsJeSBz5lKyrw3bfyHwbqODfScbArzfRvndsB/5+qu
tNrwNwbv3W3SsLPLSp0PQ24EyKKbvVrvVRC1N3QYgz1xzjj4pZG6TYjP4BTA907lmL5TI9uvNTR0
Vw/mT0Wqm/vaDzVnzqfQTQpcFYQuBfsePY1KrXGSwDp4Nyi4pM9BMzgDcdJL4Fm7famIvSFI3lDH
wDmv7ummVZOsO2GOCn8s0eoGlqi/5jihLbRvWGsYhTdRhmRtYGLN2owhtPYJM+G8ng4gReF6KX7m
TdWY7XxLD+6wOw9ecVmaH0RZBvwFSbsbscHdz5EePYmM0Jw2aYq9WjxM6Q6ZaxNHSosqrAfjPPmR
D5MRHHPJToyLjkguu1Uz19Cg/cbscRgti+F1giuFFCRo6upuBh7tJsiXeYnegA1HCMAxBlx1hrg4
BjUy5TkvqasazjY8gJSz/IKLoPrUS5KO4E7dmPdFk7WYshVtWWMI1XSfocohMDvXAme9IWj32OsF
4S4de+VSwWLqmOMSiKA2wLuLvoXeFuEaD2QUq55o7n50YLzdTBqSQ2ZIGv6Nun3AgTu+xaS18hr0
rnCPkVW8NKKHPChUrLf8763R4V1QizzZ52VpQQyZQhgyWhnOqiuNAYVia6wjaGV1ucNxMHbrSgSf
pBp/wECyW0KbEbpYVx37uMJ5LIHSUJSd9AIXrr+SVH/8Vg5JGDglLN3rrATQ2PbhazsMfnMzzLES
7kAlKE4YcYW0GF94phVTgkj08Tj42veqt6RvCaH7ugCSb14OaK/cB9PMDRH51Qh/TRtulCqSP3dN
p90lcv0ohGjcoRe1g2mYf5yz8b5KUNgaCIpODPcTO9pGvRoy+ro5NueoVaObUteN8XVq8NDDY6uX
cJg2kIGNJBTHi7mYf8HrMSlSBdOPYFCk+wySW+HMqZZ9EaPGhu2GoP9kSFV6Lyio3RmxWX7PF5hr
FfvhRhHtbGpzmm2sUpvRjooi4SL2+hoXaH8oy11Ux9eaVliXmml3gIis+Qat32uTzv7jVIhuJ0vV
zwL+4kZ6v06814nPqnIU9Gk+6MvpilTowONutJ5MTrOx8Qbdyq+WbPnkVSjBecmEAj1RFvEnUWTw
+IYO1lZav2C3eciCfy26ree1Sr/zsR7kvg1HT6u/JNFPDjmRcQtRf2ZWiliazaCZUE9fl7DHckrQ
3JiQIMEJTuiu0WOel0aEzqPWbVTFzrwn3oy1yhWxWgEDOjLWouxfYppEbW+jk7tOR1kzEn00jFGV
RAh2/eLkhizjRCDBEfe7oPwmR540b7yK1tWBP0PQB7R1m3vgHb8sjPH0DIZe8yz8dXZ6g09xn2Z3
84SDmzZ2XxpTst1u8DeqA1vDrhYPyT450vxBeGH2zWiMi1xo+9qoj3oi4LvkO82KPn38djpzrhAf
/zvR1evd1mtZm9B/8EzSQr8i1PVYju7HRVOkEBun6+yHg30OHxnbA96bb0/XEA6JYde8NYsEnvOd
FB3VLaHAc9sP3en/DLEKWbNeh8O06KaJ2ktLNJR3H6/Xsh6rBxgP8r///joOFaOVxjP/PkaIo/lS
YOQhfpVAHASeSUpxm9UbO/HMhFRIMFT8CO8IRq4+0DyLsJCxQPYUC3upATXKbtx/PKczu+50iLUG
ba/Ved2Q8NF8xA7NwA0EJ+S9GctcvTpIKCvEDt7fGPRPz2K1km9GXW2GblDruNcLnZ5Gh0bgPF8F
RaE8KBw0YlTdX0CWKHgdlEn57IsqvFfM3Dp0SrG3wrL6HtJkvqnypj/gCgu/IszKxOkbBJWGxnow
pbHaBQYW9KGV/GiyUlnoDqRZdW7tlQTLVMXEKA6eP+J9tYL+sNRh2Bu10x6Fy8hVY639gnF6d6zS
2ToUc0s+WkXht5ZoQYPHoAQPUf46mCz7RZOlLRWpMyeFxbHQFaEBDRlv+fOTe4hqCi+cfh48TZmc
1PTdTJvuU73cun7ObGewLZpiUKGBQ7SunGCsVgZwzDSuH1/76ctxfSONo7qzUqlxClyLnwtJji+M
KnE1xf728b47t7VPB1+d1VrlXsoD7L5VPbrU9es8SS4+HuHcMp6OsDqtZuv3WR0wPSzeduqU36Tq
VzndQpxtjbLM8+RjVe0cTdy7mjeLTDizQUUD5CHvt3Ij+GwNtNoVptb4bcw72Su0OnLGfPGTzPMb
3zCmjZHOhYTThVuujZMpoaIQ9WqkMFJdHMxkOPjdV0ojjdOpmRtbt1GY/f74U53JUd7sxOXPT0aE
0YxXYGtqnhyQN+ill5lacT8M1U5I842Bo95Gdnt2in+U3cGQYPqwWkwgpeMQ6y02urls/saV+h4L
OY06xwx1zA396bIWPc5jARX0jXvwz0W3in3agpaDVWwJFZm1t5O1gkKe0f+yvEJRux+VD7IZs836
Wop1+drXJL3YZ5Y+XlBjQyu7buZ9o8ToOwqsyGFHprcmLBvXwNbyKo5aPdlpKepfzhQuz8Y0FV8S
oNbL06zGErreEpk4s3IauqTQYQEOm5Rc3/76EayfYsklXQVfv67lytGUBnP3PnKjFjpukaOIlqEE
8fEGecdyJCd7M+xqT1ZmiHPgkpMVwjf2iZVej62Cz0yfluqrmHr7OVKG7mY2UCeqs6TaB2hG3AZm
3b0MTZW5LWXwSygT/I0QKnHTqMMlBbXEjYdac1IVA/CNX7xcYevPfLpQqz1tjL2k4ZRreWbuj25V
mxdlYOjHYrY+d5FtoRCnmy4KZQ+zr9Y/JkonItcC7+NfsfW1lj8/OVgkRCF23KAum8KWH+XYsI9a
Gga7SWE5VPghTqEq844HerT/eOQzR/rNB1vt8lzkOk64KHN0xkKbTqUdluj6oeum9tDlOvRI1Y4/
/RdjmhSstcXgFgmwt7Ot1Mmf53wgFudldN2W5l6L0uEpibvqEoW/xiXp2Ir/Z+4xdLL+jrm6x1D3
00SJ/RWXdWA51BqwUFMocX08s2V7v9tMJ6Os7jI7h+62TBivJS198uW0+aoFMXq5o//KKn/9L0Zj
FfEoI+F5732RaqroURvy7Kk3H2mFKce+QKhk1nxv6uvB/Xi4d+SA5XAbuAbR6gIlxPvg7XczTZGi
waErnijk3muaTLg8Wih9RH58VU2B7s2IEiF1FMSkfW3/XOoI74RU4/bt3IcufR6x62vrlTTPdP1B
wvE6KYxbu6W+j9uaNVH2aaLnhMrmsfBDu3eKYtEdRtXxBUWj8jmdZCxRDYTHOuEnxzEv79vMrwNn
tLT4exI2wsPWqnLaxNL2oVkUXqxskV6XyLn+xvjyaAoACASn1ziftKgHoxQpDYMsmA+jCI3Fh3Vy
TWl4+njB3wkF/b8F/zvUatPmed+gWoeo9ZjC+1GCOtrPPRbdfaxOmHZmxSFpx+EpbWsolryonB7j
z2CxW1c+pZSmXexllXojYmzNf7ULxoSSHsQEk4990XzPtFtdbJyirRFWuVpdxoNNVxXbNX00D2Hp
39ejPrzgx+5vbOlzUeH0Wy6/5CTujpaIzJlCnpepk+Y0pWq6tjF9//gznh3EpmZt4ixpvYMt510X
tIsUolfLjyUcOLhxG9M4u2B/R1hDlYUaStMSyL3YEPvQuCuRXTXjZuOS2hplFbZxd8ykamYebRbv
qim8q2nt1Hny+PFybQ2z3vQJ8qhJxDDNgMXOd6LMLv1XceY/B+tkwVZ7OAX92gB3BLdiSsmd2pc6
vcxooURUt3Vob9X2tDNPOI2Y+f+3wB+i6Mk+MyakzGVp2QK0Pw56G7R3cSXDOcCb+0jBQDgwjSrs
43N5r7WB+hjXM5o9Ol26W4uH8XMS4ALvTKWM3/PU6OlTLqPVS6kLtnFFL7UJtWSP5HR4WUs5cLAm
jn6FuRXv1FGu7sPGT67ttgJi6VPld0VWfeUJSXZqTHjVyl3jcRnKI5Vu1XpFeLu5GyfJvojLVPJq
q1R/IiVcuPqQbBROzlWvwZwuIFCkJKFxrvZUxzcmRZBND/U2/1B6oYvN4jcmtVfd8rAFRH5H7Fq+
+wJEXnC0KCKuM49OdALPDZNCTSd2sh26tFL2WY9+2KjjbW8erKq8K6PEVTX9otHGh3/f2pYM/Aam
hgKadxVuMLcnUy+NwbND81INpL1P3Vrr+w3e/bksBBgHrDFcF2w0fN9GtSCsA6WWcHzM6WlQMDHo
C1iJdDc0/rTDx8pO/ouAfTrgKn0dCQuZSPAtRD5kR1smS3d+XxpHegzD74+X8Fy+KlRDg/fLk/Cd
vmPWq+0kB5rqibQL975q7btZQ69DrT0FdQw/2WKdnEvNTwdcovvJ0a0VaokmZVJPr+l4BziBlmgN
/ra7ECOQJsmu8RRydElumt3HM32nKbZs1tORV7vFBuwXDgpA3DkaTada1F71oXBMzOEcexY6iFwi
VSbX7iwCadeEIkel0X4oSrnAUzs9aLk23Sq1ofzUyxBd6qx4xQOo2Ul5YrlTBcE8K0XjBJFu3WOq
/RwERu6IXvoqJ9bPPCovY230sdsyDllf3kydyNADTu+0UoldMBLVv2o1LBNmVvaCnAE2sy6jln03
1Ooo+Layfm8NUukheTdcSnAGvny8tlt3zGppjT9DdcRjsNqWelQiMC4bd/JWyF8O6cm+KTq/Uqt2
YS1ahPemr+Sb3NemG1WtkmNviifNpjMbJmZwzHIJxv/HMzSXa/Jdmnpy5ayCQGTSoaZwgQmrYkRu
mA2BOysTwqSWhCxZC30vsQswDLFcpvdybfmHFo4rgr6+/Uu3g6ij+Wlc5ZFS32lNS3gcKtO+ycJ0
PliBbDsxLojXYCz6S60348KpRPXaFGZw24YAUJw8NLGWUbXkElmMrnBsy6yPWWaz+/wsOXKYrqy5
RpXZT/QH3wwWcIkEMjZrcseuqdpOmYzbmd1b9m2FVfdVKc/xLrXbEOyNqf6QtLYzncBo5os0azuv
k+PRQRIft6neL0kZNC2/MnKrd8yZgmkcsv6NEbSXdVNMe1uOcKKJ9OHQAEOYHBhnTeyMfnFbka5d
iTmz/72Sdbq31/V7mt9ZVkw9EGSrvRktcBRh/NIk8eM8A1RkQoO0hRp8Z3LAecJ3hCcYUEioHWtG
IADL0NfDXnhNbaaH1MYEp26rBIC6lFSO36jP2twFVx2SFAc1qfxrK0u0y4kX7EVnpf7nlG78oQzS
2rXaXoGy3dv1gRpM4RpqGULZVvQJdXrUCIoC+vCuxnvnUvL14UmpzfEhUTL1ht84v6a0hkMHKEJ8
1zUZvQMrVgXdaSOgYQ3vGR3DdLpKywTZgbFt9htHYeMkrG4nsNBlUAgE87AUuUc88rILJMnpUSRo
yi0sqLp17Fb1FMBdodUGfGcRG5fhkAq0eMNhsSvsqK6kwTc6v/fof9auWi9OAkNeOHkvjQc5iX23
yGlrazmwQdwNqIVEEMwbdG7zvFPuKY3FTp5gOVj6xVc5C5ONhToXFfketmrq8mJBtfrtEqAK6s1k
xUKdLv3iasrSg2i37C3PBcaTUdbC13KakeqaGbmwZI8/WoA8e6karuq2tncqIe65TIzuGMXqNUyb
f6WcMDCk7v9McW18PIe0jDuj4mk5Juon7JSqxhkmoTnaaCcb76VzqcrpWMtWObkB8hpcXjeznKMa
3BUl6oAamopz9GTX94WeHT/e5edT6ZOprd40ShkBrZ5NxYsCqGhJGrK/AVpxSs3kNQiKDK3K0Lr0
O19cFlI73qbKnN0kOmBPMZTPH/+aja1krLKmEFQjhSvmnuj6k1zHYK3C8gb0pr6RJZ0d6O8DYm3k
EnZpb1QSjBgZPd6dnFrY6DW22zfG48czOpdUn7xU/phonnxNw++VAO1/wyvVSt0FfWO5eZO2DuYi
3Q54+ZZrxdbEVocRmacqQKGcYxK+IOPYf6at8PGMNkb4owN6MiOzxWZF6hef2ZKuAHe0Eokl/m4k
QkhtvQ/A1Cc1C+0SFNnJ7t4ehCEKMjNK4AGPNjLIiPSixlwZmqcPGapIEVrkVamkt+2kI58c5EFv
XKmlYT2qVpnOlza+V9/lSkIqV6sSCl+WPiMUGMhq7KCck6lUV60Ish0GGZiXQgrA1y619OZCLnps
FBVgrY5ZqjP+NFm2R7OO/p9ZVxfsEflOiiPUt00DwW/QtJXiGPh4RFTY/Kl3NUTKvzRq1D6H9oRi
XyqKEaJsBBaaml884GoPXY6bDXS5uhOD8H9zwb70ZhJd110a/CLM+nvNNrN95IPgRWdJP44pqciU
Rg9qD1DSLgsU4CftuwZtfzc3UCJ3SGa396aFe0+UBOkRYfje7fA7vBZhXvNO9cFNdhnwOQ0jitlR
Y4NKnD4Ix4orvmSdqNdRGqs6GdzYXOtmgWMbT40MHHT/Yx79/kIbat9N4vBZ8+HjzlYvOxJagreW
XFyYHaIbSlHukeAsr43a6DHzVlNlXyH68HnEaqhwkh5dFq1s50tR0Jivs/jrOFo04uZAM3ihzIGD
ikj+PKuFF4YoG9v4iIgwq1y9zOHvpOOFkMfgSeSmqN2kHqsv8TTJB6DI6fMMV/7Yp0HbgwdUq2tD
nV4pgvyWUD9wk6S0934o6r0yzMYF6x/yKOMI5m0/Gc48F/GXwZC6+6mtL80yx6Z+qH75cqYdwG+I
fWkl4a1d+5UjF62cuwLvJTered9FiajcotTb/CKN6rA6hjHmfm5HEnULtl5BscHqdgEqs26VTNW1
VDXSl24sysfYttUUhDiyNWo9j7s4QD/kWpUHDdmAMv+BcM7sYL75uQmxFgg1+UdYjNOhDIH72gmS
DQ6ADvUTqnjydRJnEddgZRxspRJ7eITaXiH2PGa9HvwsZzO+FYlSoxU9DE5XF/UhLyLpCqn6ZzMS
5teW2vpXUY/xZ1MLvreZXXROUFcU6liq1Ml8X/lmxT5vgIR/cKKlVGWOLoRnYHhya+jqK8u4M5tW
vSg06wFBPh4p4/jUJVWC6g7UDcWSvouAYj+cGMCRo691WEuJelEVoUOL9q3wD0XeV0czQrpjzm3E
moPuARHOzJH6sfvhR3blGYpevpppYwJpll8k1Nf2aWcre1mNUC7XZNXtldz6nHRmluzsiavLLXtA
p6RMyQg0ue++1rqkullZVfsSJPlDrKvceRYyMhtVqneBklI/XieWotOveu8xXnVBHegTroS6VMs0
ITUDK5IaOQMLnSDD+Tgqv+NqkTIgAkHPGZYMSlzrGhVBBHQUVzK0aI2Xis5LLRzlbC/MSnGbSW9/
tEHwNQB6+yuSFyuteqD8Jx3j3Jx2mWSru0SelP2Y4V+VBNOWQ9CZ9A1cLbp2KOgtUi2rNCOvWkyn
QmqM6czrwO8KHIb94d5QOt2V8+XGb5t6l1X9Y4Hg7UZl60wx5s3gq7Qin+asUNEI8vQKjUUxXhit
8cOXZrf3O08xBi6E+N+BjOgj2Ej+LPQre12hTOpCzvyKdDWNw4zbodA8Kei8aCQYffzlz63s6Uir
fJF2UyADJdc9ItZt+pqo0WW6gPDG7EHTL1UqW/g4bAk/nR104XJSkRTcc6syQVAXsaVP9UwHZJAv
4Y8OvxI/T4BYtPL81fR7pNT8XDOuFDlpL+VJDY84JsgP9QhyBmfy+8lUVYD5/mVgTDzBpboHy6/M
ndKiw2AMnyBBYfHW6tkrzV4B52Gw/OI6sS3pBRIMN62lVY/cs92PvpBSOD0qNeeiMC+FZIF0A++9
M3P07qcu6mikZmOqungrxb0jRL5o2uj6RVdavpfMuG8ViqakewrsYpfnGda2sSp/lucpeoZJIrkh
+SL2KgEcAVNUk6MZWXKjWznawJ2Wul2RKvisSAKPORtYeJIEj6o6TVcguscEtXV79oQv7im5dhed
MNCthLyJrElTy7ciRCFsULnomtI03EhOfha67l/1Sb/F13uPTSEiQeMEcEhXAX7q6qvJFq7akcxh
y+vC2E2mXVOAsaefeIDfJzkC6FibRHdJZmgHq0GSLSn0B2VIbEeONVXapY0WXRtl07tpx3O7q7Ng
X5clVtdCzBRZfHxuKuV1krvXj7f4uUcKDzAdUVEFkWlljWXLqWDW9Dshg+QpqjCZKV32yGh4PgWD
+yiKm2MdjcEOqm/6KrpBvoiScTz0hirdNLq6tY7vArtMH5ejDZOZ8si7xLQWSVv5+H55sQWsw0bg
TZaPMQJGH8/6zNPhzTCrg91ORTXNKS/7xUFQ7r8WlnzVZoDI82qL6LgwaFdVP2RCMFoCuU3VZ40i
j4WWVmIYILgUYYIWvDZcNUVRIoRCjj9bjSBYL7QMuTI+R1Ny2RvD9O9h7M1PWJVbZmTwTFqc5Aej
WeynQS7vQzNVnKGrAF6ocD0UdvZntZ+eRqgrx4/X+tz1CURBQQNG4yLl064eG2VrhcBmOKhxgZYd
2Omf46ASve3S9WlcuwjzBw9DhKAefgHSN17UmgMLvIUsWX5m74836RREOwWtgNu4Te2NiPvn6fvu
E538wNUdRgW9SEf4UZ5RLuYcTTa5tcFVauW97ub98EKu7VElu9SrANulRFK/plKMX1WEqo1QZ1r9
ZQedJ6Pp4E6SYTmCSqq2gzUpSo/GgP065bKyF0pRP49+119MPqDnUGnn16xR52tzssxLBeKZZacp
arMcRnxEqOmp1aVShLILbEMAY2fpHD+OWyxohHnNc8Z8kaupevGV9rc88m4o4uh/ODuvHbextF1f
EQHmcEqRlEqVy3Y5nBBuB+acefX7oedgW6Qgwv+gBzPobnhpcaUvvEF88mei0aKUzUedPurTaMJy
deQ8k8oTzWIi/j4xYrxnWuQqJz9BeUVvlVclDRIHlxS5tPPW3POrvXbgFq19Phth5CaE0pMYIcpe
nbwu+R0qbqz6ToQiLMCQ25vtSoUHzYX/P87qYOspM5xznQx6NH3Hn00Z5T6Ud2EbtfNXo4HQlnZF
d9oZdW96qy0uAMnFkxGCezvHotOIQns26mg65aOAxVaQt9EhT8vMNQohOIxaFXlpB7UrDGMcg7qy
Pg6iVB07S3yRBnM6DUUQ2KhXi47UyfB1TOWHqkof+9z4PoojpPCRkHO2pPsMnpRb9536tVHmBBmn
vn6GATsdzJAwLPCH8BGJLH8kC6P432bJ9JjiLQTTX9fu0m5UToLZvJpVVHliqGZu0ObmIbYWjuww
i9jhSBbs4mn2lKIABj6QT4W0UR6zSHlSgrq5k6rOOjTd2BxKC3V5Mxfne2QKpyekMcm4I+VV9/En
E+c8uW+7sj1mUZyex1Y2IcXOP0Z5jLzAHCsnBMP5SVGl/7IkaO9zi5RDoQyI3+v0VCMY45WCqj2N
mJrRL1G1X+3Uyu7tVVyO+eoa4PXWNcugR7u1VKZZJ1XWIE+enKbVIS6A9aQY5O5dh1ceBHCzeHQA
YeUWW/cAihk0clmLxHdF+qpXfeby4h2TKOjuZFF+KLqstjtRsRwZLUxH7PRmJ2S/ckYufsDquitk
0Uh6IeUstrJ4QvCbKq/KpVXEfXDIxepZEXdhPdugljK+JmuqtFgfbmRyAD+MGLmBHOs9zJOO1DuO
4Snz9mzXrw2DizSZEALzOk/O5VNTpzGURDq0Xo1fzq/MqiPc86on7vXypaZ5bRc4sDiJaPz0UwoO
t/fPJnZZhYCrZzYSSiHSxXLyFDE0ARTIqeMDNDqESvbz30dCdNhE3IKu7EZCX0OdNEnMfvRm5HvO
WeSrT3NZgNBt8s65PdTmi1LJVWBz6SBliBDXyZZvRZ2eyxh/YzDDqe7kD7M4F5A69fi5giz+QTaj
yA5lyX/NjUn5cnv07SeVwRVQpMQnAIfdtSDZqNWR2ekq0jm4HuZh4PkqGBRd+Px/GIZCAvpAiIUg
7Hu5bYox6QR8dQZPVApPaeOzWH+AQ/f2fxllYacgT4xu5Gpztk0D0VBuBi8AhnqYMfWmzrNQs9PM
EnfO+JUPx/2CIBVG0aB11sKcfkz6FvgBRfhsiND/TsUDTZ6nPkOk+fasll19cWtKHDcJ23Z4hVc4
f3XZZ61GkuqVQz18SpPcbdKpvlvIYG7UI6CgZmYIZKFUd1h/mzdXguRjLCwfgmqgSquMq4KgV8oh
IUUtGI9WWz8Ys6odTOV3YpSfbs9xK5XCWAa372JlxZjrnBzD5CkBID95VKidpMcPyGTTx4M9j8OR
/vQhpK1TjD+pEBxuD33l8yJ6DICZR54S27pSL2HLblW61Hv1YsMu0Opw8zy541lI8DjrJAhVk3JG
1i7a2UHLK7BaV+yZEW9k0vyf9cAUM1m3Jof9WoJ1oZev24O6Z9JxZQ0vBlmFa9NsGl3ra72XSqkK
V3MMvKgxfwVBd2pbaY+esz0UsK3A5y+6Y5C21qKuVSxQLWwh2VYgdg51RydB9xcO1bBH2dw8sRQ1
qMZJkMNkA9jMam8i5Zrj5A4k248SA8GO8XUYhMkFGt4Aiipxf2zinZLo9lPSycEjisOuqCTOqyER
rZ4bVUkEt24NR0zbs2D6j8hufDeHPYFslHM2m4MXAU60jAISYch6sLA18iYfJd9Vgzi60zpdfqyG
vHfFdkhfhimoT/wCwUEh4qUywTuPUfEWGkHojBg9w1HCBUANNQ1RCnmBmQSjm07m4Ao91WRB4+91
ox4e5DRJD62GC4ipB6k3JeUrsO7qroRXPgZt+9MKFbx3W0rw7tyMtSMu8jV9hl9sP3X93dRONUY3
1EPTmGXQs/6xxxn0i6qkw0cEJSabt+s/6MM/fEGvbLETjpFq+felqn0l/jWfenI5p5rb4IwdMxCV
MPkgBeKDjLqU27boy1hlKL4gAFK4QSj4CFGQq+Xo/hwwAA9clOgxJpIF+eeyT07g4H03BsH1HA5l
8iijPYDFcycntmaMOTpLovBCW8b8PSSdYRusG0oPc+0JMgoC7YRYkJqEojdJk/GIfInIvxJnrtQ0
4rnNZ9NuQ6V/ySwpcwGZI9hQVln6Qe9iC4Q/Kh2mPstuDlYeOQxs0jG8bQlSgOzMBbbdokn5o/Ln
3skQcDiPvjohxyD9l8/g1KwAoL+VIm8RUFkGYQypeiJpfYT19dHM6SKU/RjvpOWbC4h6msgxUoDy
/bn92IN/NUMFWFk1N3HqWZEXYay451115c9XMcninGoaUMk/NvV//fmdoqGN0NYoNg4/RapA0cfb
N/fmDlh4SNi2ET0xCqfl8vcHUUJ8GvPnC+bzJN9PIHNoDYYwoKPc++ehSHqpLskEaCpY1suhaq1o
R4NuoUuI8z0Kalts6qeIdo49tC4Ysw+3h9ucfg1w8OJ9gRYlbvfr05/gEDWjbKi6vEY/5HH8UevN
YakKN/kxbgYnyaSd0Hr7LYmMlj4PmwEe+Tp0qkDuThIGoG7vp7/GUPs4prh6F/kbHczYnpM9wcjN
S7FEYn+Nt+ydv/YGUec0itgdodI+WY5RFqYjImlCw9XPnNsfc3NvL0OZCNoQxbB85vJT/hqqz3U6
2RN3CZyB0hvUpjvFAn7NktmGCMebd7eH2+56uNEWhjJ8RxK9tQqEbqQ68pia5XYUgQ7+aGlvsdTt
eeRseTLMytARxltgbjIH4HJWkgDiBTCf5TYV3cwxk5tTE1W9Kwk5bsNKCF4DnsJDJPoPoj/Wj4jp
odcjTh+kZBaOg5C5t6d9bUHp32GLp3FKNhQhOZeiCYcSyw3Ski68Ip7icYpdKrb+zlbdG2kV0qgF
VXTuVssVhu6hyuXPPWE4KD9s1G9PaXMKSfz+foOXf/7XxkGjypdKXWTjAM6vKzsMuLrf/LGhQf7m
N79vj7bZpoxG6oKlIHk1u2eZ9l+jxdY4G9E00BIOjgpCSuDDUDqgB73z+bb9CE44XgnUYIgrOBer
a7MTmzSYtLr0Wkc8iG7qmHcIRjnCMfMCby+S2cyKwfhLl5AsMQDYrQZr6HvgqjLgJ1L8UKcvAjDt
CllY4/32x9sYXlL8FznbiEVy7AjnV1/P7Ka5p5qce+JRsxGjRr50bO3ebm3jKGOXSJHgPP9rm5Ra
K1kLiRaFAp3W/+WKte1gJQUKj14jfC7M31F3lsYvO/Pa1LI0ElkizkULgTmu6y0DRGJhmNrcGxrh
k56jWhePp0jSDhKCdYJwDnD8paSU3qPhdXvo7TG7HHl1QzfmEIth2+WeXrwp6n2K62a6h9jevjrL
GMrCrURFRDdXR9nKesiXwBI9Zfpgxi9F4E7CvWkhgrizVNf2ByOx2RfZikVK+nKtBktPBIuGpmd9
SJ5GRz/EDgHiV9WmmIS7hXr6d+8ElovwB5IPIsXqQoC5HLIoYphGOUO22lHLjmW0A6++tkBY6LAH
SV63HDuJjk1QxGy/uP88gfnpYTHtPJ1X7gqF40R9Q1nS8k0IpyqdIPlkpVQVB3d2+N9Ter/YAmVe
epR2Xs7thODZyhQvZbSBqd2unjT0k1ILaGzq5eN93r37xklK325v6s2VTlGY93IpalCJ3lRtOovH
wyrn3EOu1JZCV8SeK3Zo4thCZavRDvdpe/nxRiPLS8ULPQJqKJc7YB7AlExZY7lRLWcsEJLKCoXf
2DQ4t+lONK8sW/iinoAcFIZVf8C+dHfXcQ7NbPrcAEFdLE6Sh0QMx0PWCOF9UFmGm5W6RfNVQOFO
yKxDFsjFUcuF2eaJy/8rKDnaRp+9K9qsvhkKMZg+9J/yJCO+aPvq4wAzNZy7SrRbUXUoJUhnccb3
LShAHch+8lqbUeNQspwcq03xyuuST2oefBcSw/98ewm3dwY0NuyLgOIgNbspdKumn8bYRxnuPFf3
CsGPk+W6Anbb6s4lgjioTcj18faYG1dLnSIfkaNJlkFEsPm2YCcLjYq+4Qa/E7u8y9zYEQ7qR+ko
eoUTuqZ7e7ztSSBfWjokmLiC91sXFwHrY1Y1UN/zmxDjt2As7Ybqme1bwl6BaPs5qT8ZCC1bXMXQ
2VcPNEILOTyI0XJ5Xj/WseIf1C46qao2f8+qgczZj6udwteV2JUzTrMaqRGgqQCNLs+F1SmDolp8
TdwP3OCUe4I7v42viMe74Rk23c4x3EbkVPaoERGCSKS6m6oUIWsntLruhkWBqmQFBQcRk5//vGQ0
z2i9mAD1mN3q8soVKxlVuTDg583SuVsUuAUta+70HBbJPw6lEyYuXE5EiDFrWz8sjQZoF2Uf5hPq
I1h3+YtcaEgxSXG6sw83Fxj7nlYPoBWLVGPDPBR0VQ6yhC8n9fflTyUA0AoZby+P31zKf0bhmTQp
c28zpnKGKBxy9FxrrE+d3zXHkI6r16tR9VGgcxfTw33o+3TnuVl29sV9qZsU8FGSWGJ8Q1VXwUcU
A6sFt6G4Q19MTtiKhieI3HUi9SwZmJQm46mkBBC7ArNrHcms9rT+N8ec47bYF/BfCEub0nM2jVYY
IDDhqsVTiomy9isbds7aZu/DriXON3UJCJK8GUJDbTQexU6hmnaag/DOEsYd/M12EkjAwfRmg3A7
Us++PMxYFHSIEVqyi2/lkb6z6siT9KsY0Ii4ve2vTAWiEKZ10CSZz1rep+qAwrZiq7hAg5+LqXqt
252Gx2YqAAJ1Ih3gClwYm+ggSyN/Dke4ymrjDcEbiUq6R5C5NgTbnNeEKtJ2yc1AmpEvYohCOUPh
M8ofvfXrH78Ts1iMLRfoLiu+XpDWJMGnvAThG2G5OdYPs6Ls3ECbE/tnCMhqJCbL5lpm+VeuWtbm
hOaTPHjzbD11Wk3pd0Z4t1Kz3h0VlKkneUIgewbbdntuVz4fJxaTXjAu3ORrU9gsNNhcUSQjc2io
p8qKPsC8FD4bCKDsTHGz25aOjIj0HBubgsb6PlcAYRohHrDeEIm9U2ZygfhuX7q353N1FItoFCV7
wHjrUUa0XUwdPQ7sVNP20whu7auS79F4/txkFzcdc6FX8odAbgJiWi2XlMfDKIPe9sj6CQ/NyjAP
Qm2ilZ+3E7ro2vciFpTI1nIr/a8Dwv7SWKNit9YUU+0vIEx4oRQqB2Oe+6Nl0DOoNa2/ox0vu/Kk
nbAnDamzV2c1ib/FuiC9GE1afAFnAqrU1J+CcdadcMjUT30atfBCgH7N5SJ2XMrlY5MlkTe2vu/V
SfolSYWf8PVbao7WeBclYfta90hdi/pUP3VB0r8WhnG6vQpXdhW2J+Sgf55UlvxyO6cVstdlTi+3
0FEnG+pf6UC51Wh2rpdtEso64DMNewf2LgpGqyS0rpJAS1Vj9qJ6rEsX+/rzHAbqu5QrzX0dIoqf
IV1hi0YeZgcew+ShVWjVDL7xRYyb1KG3gMydTgHnkGv5Pws58euQ9yEk42xhvrvaJUrRD7OlVpMX
KFFoN01qR2KbH3qKG8O8s+83UedqrCXw+OsCifsJYQbKUN5QdrCXJ3j5/eSzpeRZP8d4wNvmGIzO
7WW+dtgWFgUJIJpNvCWXg0qDHtatzASFcvgZzBBiVUDSt8e4NrG/x1iFtpPlI1IeAlHBRuGUGME3
w3wF/PGt6+MvsVnsvO7bSJrvyKNLYqKB4dhUXelUWkNTc7KjppAfksjAv7aI0t8AR5q7QVN+0NUP
nU6Rn8c4Q0g3aQMn1qjmRNZ8r+S9tfOJt3385QcZiyIW3lZE+astHjfiwGYuCOXj1L/LfPz0uF7z
b3kJYtBqlcZNLSSK+zT+maVFCYhP0HdO85VlRt+IwBjfHQqp64ymzcpAjLsIDqpWDHZaAwGP1Wkn
276yzotwNakTR4WUe3VlzJVfxf2iohSr4d3s+6e+KsEZj+ceFwZV+D+MRuzGzc3tjWXYarRcgcLU
43/g8enTe3LDxOnbOGb/dv5jPYmT06Nhv9PvvjZFyhY8fQDL6H2ttjI2G1aKuhi84RDzbfN7j1y9
7QuVcJ/mdH07Y9wJ8K5tHnIaCIxL/2D7GmrW0NUQAdFhrnSoT5VPnDdUKRws3LiNCDp5OULOqExz
+kXrNLOJBP+Zg2qQD1CohujDi0Bb9PKSUGRR4N9ASDnIwXuRs+CIXggnoxqsnQhjk1xhIMz2YUkX
2B5F8suR5LbOAIB0o9fW4YM2zYdMzh77urVVodnZP1ceOAprpFlLkr+ouF0O1aUzNfgqAWPGO3ju
gMH+9uNMR2bEkn7/6wUIl1VFz10jVN82ZXGf6OW+QC81JCFGkqVSHLCsSNsRr9W+8XUE4r2zb5YP
dRneIH1NPcH6X6t5PbsCkIKctZxFo5HTb9GIkp5BAOoIiJO60YCLRR/ksG56Ovqa0oY7983245Ig
s2cV/H6p0a97w0o76HHXAuCLJ98/8rC+LP54D3Mt7WRa2w0DQIq4HlKWQeq/7gXIBv4lBQpNnjGP
aEdBYeUIdEFWQDONQ8eaqMXdXsxrU6MERf8UcOkCE7jcN6Vf9amZMmJHrHyozH5yEyRqsrA0dy6b
a3MjrDeo6JHZbQpsgzBKlWxxGKIhGr4kIFIqhFVTW4mqs49S7c7EtqKtGOiwaOAfWDW4F6sTAVc4
g9VKkiRDMo4ds7O0jzUiDYdgiufWqSrlPVgYo108C14wmHdRaKl3WagUTlJKA7l6hIDFnIidU5V6
8VyMQnbXlvC+AFAmx6QU6p1dvn3WcDknQ0Cdl1od99PlWmTUYQQSytlLQUwnspktvcF657sst9vl
UeI+gqQEtI+3ZtOuM+CbtbhlLAD4PPCEMHsMVHlErERpzpEhwiOzit7xx27PN/vK+nN2iGLwgqDk
tCZJjU1oRVnI1d+2YmDXiAaLTSSfg1GEPU+r27u9sa/M8w9AfIE2ovqxBljALJ/SYDaRoRGse7FI
bUgl74jVOb2BJksGTqfc60BdGZKXDYQjiK6FpKFcrp8Z6APmkhMMhrFLnbSNnkr93bSE0NbxIo9I
ldJyyJ15ys6jVBT2gDucLjeeiHqRnQBQ0kPps8U9JuRvoJA/3f4g25NOzZIWD28DJjgsw+WvG1mZ
pFT83lMV9PX02n8yGzqLwkDJ//ZI2338p7bCo4f+40L5vRxprpIq7FSl96gLY9w0C7TTw6HbGeXK
fJanDhiwAkBCWV/Kcx6paoW6gRfM5ZkPe4pC5JxABd+ezDZGontJ+Ry7D/rpm8y6EcciCsNiQG4o
CoGQ5YsBMrJo8CRjt5JG3ZVTK9vZvNe+IM0ryi5gTJZ29+oL8jwMjYUIfycjSkatckjTnSG2x3Ep
6XHRMCvamOsGhDlFCvC/YPCyAcMwPKAMR26j5lyZmCAERbsz3LUZoUSwaI1QqdjgnVjDtpQqoLBT
EL5kqvQxi/67vVB/xKYubzaMy/+wFqhYaZtOphQkxCIyG1xhICB5qSJAw5Ksxxxjri+ZqhFXttGX
QJYfS6s/J7hM3eeL+gJ4Fog5vVydsnwoz6i/R/eNkr40E9xbzZx/+YuXo1rpP2t/utcyxXqR6K7Z
ZqLh9ziJ0r0iyDitxX2FVJ/SI3gkxuS9CFTcnuKVj4gzO7UFEkJ2xfqCMeokQVSs7b1MKU81TF/f
+vfgGOQrxFFIPEvHaL3zRL1OoglvCw/dncOcY6mWMtE5O96eyZXDq0KVZTMQF8NLWF1GuigEw1Aw
TFl8zLVvdfs96faCxitfi+uO4iU3HsHLGnCOgqLfCm0K7BvWYYIiZpzszEL643q52nMXYyxPwl9V
jkySsjFUkTUQayt592exPwd+1TwPYpU8+UWAZUGII2xWNOZ5LJPC7jSE/nsdfWcXk4vmKDVC4WRa
YR172NlOKTa8xYExtp81ZFNclArqe6HDIUXOocGYtf55AnWLN5xR3uv4kMFjl9/9Ih4xDgmDo6AG
gSMlfXpOFkVwDZSY42N08TjVo4SsYqJHjpJPv31rLLBCL7s7PUjCe0FFzV5us+PUDD+HFFgi5LHo
tdHa+EWuQukIU2w+1oH5yRBkwcsF2WtyeJ7wiPTnaFRrlxyotYUhbPDdm2RnSNXR1YN++oiKifGG
DEr0YMRKcqdP0puZQZIK++7XgJmbjWmg/t6wWk6MCQItSREmgAluNyP2RdwmeGrqyn/M5dF6BxJO
EiX1hav4RfUwBVLzXKd4RqKoj13bmEaPQw6OywpS7SQLGvX9kjLC0VJ1nAFQHrMDv6xtaarLszDL
empLVZ+4VlAkGaIms5/YVtjjyVeYtT/bSg9rvxvM9BU9m6e+9AcHZ8EILPDv28fhymVMhgiIhB4V
525d0GiE2BBAgPSexIzsLqI61w8NTK9RANOn+PpOtnjtaDAQJxCPKYKBVaTpV3XUTClHQ8LeCWkp
R2z24J9Xh8D6iy6+RBtuXfcuc7U3dSQNEBT34iw/1ygQ/vtHIw9d8GCASjYlEyFsh6gdkt4zo9ZJ
sQoKE4wNpNIBGu/eHurKdUUTkXxXQyuFZVr++V/H3EeDLIoivlc56mejQI5aHO/Eaa9meiVnWYrG
EEbAshqQHlbXohkS1WgtRKDGeoG+KgqybaWPKYX72ojtqEoPXd0eJes5Fsxz2X6YpfKV4tBdODyg
pHPMLVJiQXU7KXJuf4DtBqVjRumJyJbnh/9cfgBKkKqIvQAQkXZ2UDK/n5XykxYTOMjNXs90u3OI
1hVgyuRuNO7XhbeoTHDbQ6nKK2OI/T02LP2v27PZGWHt2B3UPBqmgXRXxhtqZTWgnb00a7tjLiZh
rFZSw+KFVSggj7WkHgiExT23mdrtRKd7w8iX6yL3YqVEGTMxlLeBOCT8HFvvtz/WlaX/eznWuHEE
cad4WoZosnuCKVNzYrqB7bTzlm6Tp8sPtqzZX0fMJN4VAzFlhxm4Izd+6KTRfGoVzQvk8N33nwdt
zyXkynFjTPpmMnQ0+qXrshJV67wJh37yfKG0eP++cQ9XB92HhaK0r70yznd+PZtuoojZIRqaU0S9
stPy4xz7XwqFiEXC/DWx0C/uJCpRKICFXqpp4c63+dO3uAwz+KGgabh8FvjEOpnNOSdd0rSD10fE
A61uFoENcPytnmXjqMxm95AK5TeuKOUuFMZXIc1qL5By2h8IwNiS5iM2pSvzIZSG2iE55x0sEUrv
es2bWyVTnTotm9dKyJVXURv0F5nJOTAXuvegCIHNUd9zR3+ePufVrNjDYPbPjZx/9As5uOtr/7Hx
hemoylH63Sf7QyJH758m7OP3AuCt+CvWsyBxF7wsuFHKnZe7pEHmA4vubsKBOMEhVR4OIowo+slO
nfR2WCVnP/+NPNjLqDW/s7m0jUl/wQn+lxI2HjSex1isPvpK/q5G0nmQtQf0jPHijc4oO77RZ3lI
qUOnrXYw5OK3NaROO3Qfkg6JCiXtDlornHHFc2Mr/KVh0XtItXqniHDlGPBggqjWVCBbPGuXE6Qd
nZU+rs9eLveGHerWcdSrly7oDq0VffVzIi1t3IuUr9wifwioIBgpzG/q1G3fT3VnxYPXIr9zQOBZ
eJX63j9RoGlPt2+TK0ORvECuW9A1CBCv5jfEqA+GtdB7mnms2xcrv2/019tDLG/R6rBgYYJQCp0N
erHrImqDMe7Qj/gWBqb+qZTl+7yvj7UfHDFguVfV7ue/D2dShCAlA2y0mZGRgC8AR9d7xojP9nSv
W/lTYbaPgtQRBud7/cDlA61mt3QUWCQARZTgVy9xkBpxESn0vtRg0Xk276l822p8NBLp1Oih06im
K4MxmM5WuPMSXFm7i6FXhy8km2rUnrWrs8e60lF+/Y5k1U6Oe2X1TMguREG4FW99AQt5Sny0pXBx
1UgrghwC5tSmp2EM+y9aPDzUlZn8uL2CV+bFTtHJei3sCDdMzHIYMzDqOZWxEWHzyPDvkln8qsV5
ulPe3zZz/+Si5KSU9mnorh8c6nzd/6ogEBwf9KomVI0Ku5Uqp1S0l0lIfwmpeugC7WOTTN8FrTxY
g3ICriHsfOXNNcMPIZ7lGy7Eduoxl9eMpoCzWpS7PYrapKPDScmFM5rMj5bUvzb6j04o3NsfeRNz
MaKlsLLgXSFTrC82Ne1SpJKqAcfc+GQEw5NlJv8aDC1DQMyiV0R7YVPxl/pRFgw0hjx0E9VTpDef
YEOhEz4ZOxvm2tdbSFmoay17Zg0z8OtUSyaVDZMiT0ZRqdadDLO1Q6Jkyn3fJMOB9iaCZCoqnLe/
4marLlOEA8PjBxSVS+5y3RqtHLMExy+vmg9mjPJl6I5Ah28Psum2oeMkcrfw0DIMNbXLQYRSk7Le
5zlQZATOw4JipxTdxUDFbElPOxeByB72fq44MkjtnRluws0/gy+lIZ2tsikUhpoUaIPRkdX58JIr
qRXP5VQikCOYgY11hL6zL698Uco6C3xYo0axEeeAtzdHbcn1Lea/rGp8IKHxuqL5cPuTXp0V+g5o
xHFtb4QWYvDXeR2yboLvSTlyRdBSyLyVb7eH2bI5+HoL/WW5P6nsrk9ZOMhlMGToY5QYyM/1QCFK
dENVY3btgb7Aq9J/jSrBGUzgWtpX9Ph2kvIrx5xVA9BOJxrMrbzaoHPeViFOt50392cr1algRHe3
53jlUwKUID3mBUQPbg1+rBDxVRol6L0qPs+Nm7WFXfgpFkDRzjG4sjMQnUM5AnQEbrh/an9/ZSSq
1VNBVvXOq2vNhqbjCeQ9SITtBPdb+x4T15yFRqTRV+cRWr3o9BAKAUBU74ViUZ8MoxadEcTgIdWt
+8aA+NhFeeNp8TxigBKGP+a+D+4aejf/3H/kh1Cp4ewB0t7q1DSGlIozRTvPmBIeIdFVwz2Z/CuL
xyypxS6v7dLmvLxapCYeoVQxRKyfoNsPnGkV2du9XuM2T+B1XWD60MdZQN70y3FSQc70ObBwJwCO
9zsoplMzKf3bNOryB8EqsFnNsjx+tEYjd1F1lOw5FAcXJjSc01ASXBTltNe8yH428pi+j5IyLB0z
4SA09SmhRXdQgLFR7wTSLUy1fpCovoxt3ZOSqKUzDCEOqlrvn/tF7GSwaDOXw4RZolhQNDXLROet
oPCr17QfQlwpdi61TRC1TJ+niUbrIpC1DoHjOEfyOQ17xI1CG9sKu5pfZuEuRcK2824fxytvIYge
9DKWxiJx/WpFrTIJ+mpS0Y71m8oZ2ul5MLvcNUtVZY6g/rKmkO5GIPdfbg+8/MEXgTB8gb8GXjsu
qNOUxVGkcTwTL/XtuTmEHUnvr/Y7auJNv/Pkby8DmSeR8he0DOD88rKx/7oM2ilREB5lmjliGz4U
16/UrXcunO3hkEVwdVDjaBNTAVx+w19jBIEs1I0MLyLguVsIQe3RKg5as9efvTYODzu1BPhV8IRX
d7QGxjSqRsaJA9dHE3H6r2hPpbBzr21fAohNeE8jAcDzumE7KzTdfM3sYHkkh6Fx/T05xO0exwmM
VjvHG0DBpp9dFH0vglbmiE93dWdXVeqIoeM3T8P89fZOu7L2LAzRK0Ui4PbrdYGA2U6d1HReK3LS
ZYOmQe0M3R7r/cqycPEC/+DlJExeP2xzJhqpHBmNl2TxsWm7CemZ2bdDtXFnJdV+3p7UlVBhAYyD
lYU0xd5e74Ipi7oo486CJD7Apk4dxFYO8vP/SOJ7xM/tYWUwktUlZAVxuM5as06udSEIkEg8a17z
2J6ks+rF52on+rj2CQn8eVxoblBeWF1GbYu9Klc3/FKpPJrZk9TgCAb07tftb3dtGKiCzIODSjVj
NQyKlGo8tGyIsjlzHzR4LcXTMR720kV5c8XR24CIh1c3aFtKNJcXggh5qApjs/IAoHqGF3v1vfkw
H5GAcMsjhbjbsyLkuLLTFZBBi1YxN90mE46MXskCmsyu0iZdbyOZvHgo5GEL8lWo50Oi57ErZ4XS
2kqopYcJB4SzHGmlYxl1/5alov8pRlIVC0YrfU4lK8ztYJisk2EFDeyDJlFcIxPDh2woarcL0hwh
ogHR1DDX6qe+M4NjkNGKSkahrA5RTObWp0P9RkKtYCSphd0jpl2f/Uotf6NTWH0saI26Tan1GLnR
0RzbsXWFvJ/tqpezDyhzpwqKRuN4mKLQPFitH/3ORo22BZ5En4XYit5gzSrA4Mv23TTQA9eU6CmM
1O53ZUgccjOJzjDL/O8z6ratK8/Tu5LkGSXRFpHXmKhQeqq1snLRbGkeoF6F95Fu3SUgKSDmaC3h
TRpqTpDN5mMoWu33EPDI5PpjKLznml69y6U1PWdGnn0RhVR5EHRqj34lTd9NrTdfg2RMYPdqyic/
bSZbTDrt51w1uHpJRVo9oh+DMMgsqKdsnOf6UImh8UY7Tg3cKhbrk1SmmAf21Rl4Qh/Zc193qNpW
TXaW285IDmVpiM9D2qN3MfeN7+haWqgHSY+iiVZxn751ofkejtJ3hQrwnaphOSKOcfKqShNqEoOY
nVoLZSEcJ9SHKB7U+yoQMWYA/ZPf6Wpk2mMTLOwkTX5MmiT0dL0bQ1uIZWjFmHg96eaEvTH4iTrJ
ZjcZhxK9O5VgfpzwWB+kHKOpagQv6CRRR1PAKkvXYmHdvu9KmSxKVDOnE0rlLJXicVT95Dw0Q38u
FOlnkVlL92jUvoZThQ5G3hX3yG47aiD75Umn4/Nfj+Xhe0xn+05jUaHBYFqCpfZrH0TSKYUBrdqz
nP00g/plnPwgs0NJo2VvlA2zUNpSKW304+P/Og1PCzDxNMyRT1HtXKc/PqhZegrbNnTiRH0sQB+e
Z1SU3C608CZJStGueWzsPtFeNXOYD4gypzYE7+KjwWKx2WN+hNbE6ps5t2/NjB3qVMXzc1UTzCJi
bML3Q304j/LPilb42WFKc7ws0kE96TEUiwAzlHcKFfGpghnOI2/RUCwz6zt6t4aTZr1+JqYLYPov
hiC2mGrC0VQi82MlKdnJGFXLbccotZPKAqo3p7X4KGVW69Ft/+Gb/nzK5nk4GXrU6uRetWS3Mn7Z
CmIWSHJ0IqmfII7tQ6ZGcw6uNMjOiaD3JykrEySW88iLLV86JVURPFA8Vd2siAY36eTyXE2Cf1+b
YnpKx0F7hVMQ0v70QUHli9VfLPTNa5tFr3NQo+auzOHTFAjFp9Ya3/8fR9e1JKeuRb+IKkQSvBI6
h8nBL5Q99hESIIKQEPr6u/q+ucoeT9Mo7L32Ch6Za+haVnvyqRlGuEIiSCWZOLhNI19poVw87leR
Bftx3GAc68tnz3eI7fYG7E2Tsr8onUMYAnIlSb7Vi37u52WAV6GK4f0RuPA97K393sJF/bKQ/32r
UXlPvLbbEw0xhtYB8XYTx5J2w9I+b0moL4ZtCGOEK3icUxOkpaDr8oZic7jyharvVes1R4SOf0eq
t9uhrATesrQL9P0df6tX4D2AeeDV5GvjDgLnwJ1KC2w5nc5uXvxfDmLKwgbjg1eSIXd3WU+UruJA
6vk/uJUHMdLsHo49ZIzBb91aghw2wdkHnYL2Ah5FAm9/H4O9PrN5GGBXFzBqNPlq9W+9DP3Fi1ac
ZsgCAhoJGHznjwl/npgXuRycd30LIeN6bR5myQlSRKowsPBmSfgv20dDodZorEYtKGi/ExaJXH7U
BAPiZRUuRyANfR91thxr6LZJ7m+C5jPXcwWRUnZZWrzDfIN4l+Fp06DirEtw7utEFHrI5qiYcVRh
mT7kUviN8jdFRgwsVSc6X7tljbudB63hnOMJwruPeI+cpC79GwmlAWW1HokKToYwKvspDL46v9HF
sIhW521cz7eYia/Uqfo7FVEkQLRpu73jDklGmGy9CfjxwWpuHtWuBpUMGRFO+sdWpfKZr5t3U0Cy
lhx1z4B8d4zWi012U5y3ggftYd3W+CmDjHw/RskzSzp2JyCr3njP2xz0mOZoAFdpmNol3kUudfer
C1YgARs35svZiJbCpMmOUDaWPIIGvYlB5gQ7AZB5L6fHzV3zPbrg9DtIF9nkYvLn8zoz9q836bKn
TmB6tcIE168gmYKf1Nr3riSZc981HPK+Q6ynpdh6Ro5ybczvYZH+Dtr3eoeLGMn3cPaDiZ0YB/2v
m8ZCIEjsEA+RKDYouT9sNnpL3g5+kwdNnSATCMWsQWhzKX3/nXl0+mzq5bJBev1C1qy+8jE51Nis
f2HPbUBFl/bYMBmXad02CKVakvrgfD3802KBvRBjjd4DowwKEjNXWDet+3GYp69knnihteyPNe8g
bFvtSNAUbE9Qekx4Xgp60kxwzmqpyJnMyMjIkZ4p97g+SZHFK0y72UK2DlaIiyEIzl6b/iCDbLuu
WWoLIK/kt+gbEI6cIsEVBCIfRtP9w18DKQhTzsjE7jOsqUuo/sKCPzhXVrsv4R46JbKsrHBtnP3l
GTiXbS3COWfRlpygttVnZUT6gF36Yx+0mCPN5Ek1SBIKkEv0qRqEeBABZgsogLimxiHZRVr3RRLX
UQKhYQcyU93WeOoWi+jZTE6WqBzUyzI202VeogSneDS0eVTDWzGIaPftNaA95S1/OPbH/pC8oiVd
DzFLH0irTbPbqNl0HvjWXefFpAcBY3YvX7N4Kom/yTdk8cARHfw3u4czvgefcX6VKPJxDUH690dH
nXwPPL+5L80GI8ZejPEzUsawj5HlsVPQNuxWHPOwo7AwiPAHAZxCN3ORtEsMP4JZlFvc+a88SdqK
psiVXN3Uwzs56CCY3IL3yM4oMeTYVf1WhzhDvVXlgY7HY5stS6UnP7zSoXbAaCK00zh/wkrphZJ8
8ABRiKY5I3qJFIbMoNT1oYUWFsld6UU6hrIWqcxnX/f/+ZTUrwZBGrd6bKevZXTjG27oucJpl96R
YG6xULL4HgdN+tKlaviZyYr6yJ/G0o8nBJ7RQPJrR1v6TXgzVyHupkpgjlui9ln3fjplH/2WoViE
FipwFRn4mA8dPflszN7EMgy7AXK8HcisFnm3aOrBZcSML03EIy0u2PTvacrGY9fiECiNk3GLHTlQ
LIik0S9eJC/uEYQqt/WlEUJ/9Gk0FlENBYSJpb9fe5uJ3EDY87b1WLuW1n0e+O1wT8xqnpGFkO0j
Xgc7WadnhG/M37ATehm2qEZop4E3MoQlfT6EmfoMQoBNdklkOdbj70U7xEB4EOV01sb/cJuIXyRZ
5WewiLia0BVWwyg3cmofwyACpWBOGAtPiNaLcAlRfs/AccQTL9130KnpfZxhfTpjsLxvs60edpmc
3qnfshOyX0lWwid1eoNGRj7pmK77Lm3HvVUt+1l0oAu/DpsCh5mPtyr07yBZu8KfKNsptvGTRn1/
4RoeTpkz4V5jRF+gClBVJgScfTR+iUwS7Fo1/yTrLEs49PMSLh0MC4kcfJ3yC9Tkroxnvy1CrcJ3
YkLxvEwu+i1W8FlYCmnJiFNg58UZ+9KLp/6b6o1c0WbCiJjYn4kb+g+WnX+RZuyK0WXncZPNvk3m
XwgMW+8N7/y/SPAIr12WjdUMl8djmowXYWeHLIDeFckoGyS1jfQI4/b4zxq5dMmlRjGbTx2igyBq
oemTTCZxh0Fj/DGS5rgM3bCHoz0/mUhOstB24jAIb+s9YEQopqPBe2dy+xkE0kXCsUNWNoxaS2D0
9TFWUVDAROQVpTFOhazbitB2EJbbqC9gcelKJBwG33U2EVCsU+xkWMSG8YQLSXs7xMB5pOrGGKMk
OsWYoMk02r4HXs9I46W6fndzT09tl5CiT5KnJPFeAFzLm7fE6j0mQ+SVIwf9vqLo2aDIXaRCVzZI
5DE/iLMbtahjANkXG+XkDU3PuA9QHMMcMSCXIRzTHB616P+EqO0hDD31GzcuwTHE4ZL07C/jcrKZ
bFGv6xofKPhvnQOcRRms2JDrG1+WaIN9bBZ1dDjFXtzdXdxsZW9DJC+kkcfxpaMZjmS8nHVaszEP
JflZ2njFuN6ERdywoaSKuDeUpA3SPHp79nC5HQbEPpXMUftENoiSwmwU1TDxEPxQEHgsOtI8oB4c
5Pt/YR0jVsLqeDgQQbsqWY05+20cQReBKjGbYGToL7/qmWdwrbVhXcLtqd2hoI720Gh2X3PnXJXA
3Ol5iDXkJ3337D8kuwYMkLMI3Yokwhm9Zpjoak7qJ1jYRiGkaSTc1cM4QbnSc0jdeYeANLQSXdWQ
/jbOA/uMIm84bHA5/bS19Vipksz+N9OJ/k2wxbwqUw/vuc69gBtnnlqb4ma2Pb3IvmFnFEFYuVRE
U5ERH1l8HFMtGcPVJ+OyrfiWnWCMh24TQUs5wXq4wQZf3sFRaG/NGmZvwWTb09wy/xknTgcuNDM1
bHgRLHKy1iT/RDf+E6s/HEMi1quNcVvlkE32vzRh/a5f1rTC3zYX0mzLgRo7vLgt5fs65svHIL2U
lJIgJROuCvWfuFMvhCj+BACgKzwzeScOP6k8MklbeLZuCo2deI4CNx5GFDUHIi3mAn4TVBHxDMTS
24rkcljvDAyoL8F88IjCVWI/kGzni0aeHCgKLzMhPCibydGXBJEkx5VGI1g7AX6f2MZwp6KWH7cA
gjZvBXnLVxhvTO04fA9DIH7DJnW9BwFMQ3Ou239bYKY614u70SWVR/BNmv90NydP7QNyXiK0xF7W
zM8rVS8KAUwV7rfpe5pGjEwe2VqGIDI28aYVDOJ+fudzJHaMB6oMXAT2iaQU988EH8PNdnts+qZg
g1uv67BMvyQ34JTrbc7jaOovdG2aN6Z09ALXhLrguCtvwssQaQIrF16mXTP/SqMVwoc29S7QTro7
KH23TaHDAB4SIe2lnd7UggROMOPFPfTr5iXox+g0cC7/A08YcS7TurwGHqyYUcxmpyar9VFPTY0x
vXYgelmKoLduFPM/5stsX5sgyTPOx19k8czbiDaYlzAIX+ZqiBsaVZ7biMjhn/AnytTSFmqYvaOM
s52HIdFr2kby5INl7WGn1oh/l+2oi9k6VS48af4QXCYA0SKfP3fG84uwdwBFLCZWZgv4XsmoOaUN
DMF6eAuc01bKJwV77u8AlkXxOgmM5UNoDZBpv6vFN9+Ws5263bqqUzfLodzqme5ZMyJoFoTAR5TN
yzZ1b+DVbAikXAHc1aKkZkKUJ9piTKWQWzTX0Wvr43WybfoPBc5ThJzOvfUdfiOZpq94GCZQHOkE
8Z69siywu/6BFUAhyWFmOulPUJPWSjs57J3ftt+0iVqUQNLOT2yQWZGBFfa0RjYpIphr7xCr0MDk
Wwokus710e8hPtTD9mH5dhn79dwNWUXxgkPn45XXb1GNk1mHdK4mHbaHyIcD97Rk7RkhWJBiRYs6
o0hZLss6vrEsu3mduw7IIX3q4aZ5ZyHF3UyyouXZs/SD8cCHzzZt/oTAJ0JbA3SEJ8WyzgdUwccE
BQRWr9sTm71GdjrpGCXSqrMS+cI3T/Ed6BNf7dSlKGHBiADuAtN11K6Y8l6CCWaDPgDLBTy+RfNb
y8NnlM0foS8/Bpv+nhFJnyvb71HQ3VvCry0RB8HE9zSoAwJBgBOsBsiXACqCjDE/ZXe9YCeh1t33
2yowT9l+dTAByrcOeJQRutJwCt4bCRWFHuOuhK9zfG1H4j6Z1uN5QXewT5job9rIFyTHH5YuPQVe
CLiBfqhMF9FG42vqjc8wgtbI4QUndIzDfb+ignEGykR6g+0FJMkPEy+CASjU9X9nHOBoNaM/sG9H
YF/7sCSO4ifLSAGn57/wWtk5Ha0FLAVuEZPdDjlKu9XDvehN8EyzJi2dMl9hCJg4QttUQTp+cJNj
+3YQLxk+et6P6ve8TaoSDM8Gr3U43MR30aZxjjPklZPpxuFgBoAK2QAwRbpZbzvFmXkoK0mNfNpt
gzY8OwzbcEcG0tdG2NUxr/ADNhUyyxDWZ28kBjoKJ0Q0GO5uUPPnWEgYv3GXL3F39tUE133Khrxu
JATmDay65cIgzgm+F4E0144f3ar/SwOIjORUmEjggh3kWtp1vYwhKFYpT29Q405F3COLz6GXcdnI
c792JRzebmqhv3DTt3ktpwdxjz1LJn7mGYawZougSdkAss1EFXwE6pLC5wSeG0CQqXrz2+RvjUsi
NvF92eqfhG1fD7gFJooSBzPSUwNUV7z13zUb47zX7Z/VJAcR6QtowmVY84/eaHUQAiof4BDb4kEd
avXeE+oyxe1xtGxGD2yfYNnzhzrzG5khKDRxzJSIfFPF1IaAI9T4IyOLIheVbp6lM0PqIMaLhC72
vCJTem/QgUNGM69FDGqIG+rhac265dBzJa6ou+VnLbUPcz1/pLvE74L9EmSuWok37bTHNVD+hV4M
zaabeACaGMLqikj/D0ql34jmO+hNHrvIX3PT4IjKUnKP8P8VmWTNXmhIKOqAXOckPYYxf02R+eUY
5gRRvLpy8aPfMId75RbxLv5y8WqIsIYMXPDasS6noakBFxmgN86jpWbWlMGCoxGp94bTTzKas5ii
fzZ0NDeB/Fgt+eLa/6PtfKnT+C9ybwtEfeFA15d2iI82qW/aQy83u+anc/D4bTz4uAgAGvXyWCP6
H+mbo+wyqM5t1Yd8vyUQ5QfJyVfZnIukew2lj+NMnXrPu2ENJ9UoAJ1m6mD5VG10qdFMCpZ3HmY1
phmefAYWC2+9AzI7oL4C5Ks8/p2BKIs8bvtFvTgEjVQ/RZ1gZdj73yQC6jd6Ai+sy5ac0/g56tq/
PR0r304X4bub0Gj/nX8co1jlwDDKSNC/OF2m/RrDUyicLmaWH7jDj5grvOLyQxXWQVI5DW84gG+C
WvgABBaCkuQXWN0AQ+h6Rst8nBoAkBLxD/B36XEpx6dhywBPpBc+U8xBVv2BbcMBVzavdkxPxHlg
MLZlny5PlKvjIDmgPGsPxDRTlSDHuaAaHlQ1C/7xBT0CW4muTLDiRCEvkY0JctTX9dQ+3Kfi2GMH
COmWM9CIDkOe8DOYe/8ssJ63oI8++jmFHBQpzbg/2S+OdbkzjJzwic6yI5++N+H8hTcr7jwg10t7
yJatvwRRD0PaJDt1qr2PHeAY0AO/pZoYzPFx3Hjx8Dyuri4bSHMLOKVAmgKmYc49SUuXeQiRS82z
TzB7SKLGVDTB9nWo5Ys+HIIKVj9IgfRTXszEVzsK5n8OqH/eQWhnYEi7YpfBwm3fGXHEtO3F4Tva
IYk+rgLSfHhhfe0jgAtR8DZ5oi/WBbz4qHNf6erdRQ2GvGPxfbP6AznbLUqH1cthqIUe1wQFT+Cd
hniQCyS4yVV32yVdhkuEqNs9EFLMSoQ+EgZ72lTDmBO13DLQTzgLQdKU0KEMuh7NbvpXbyDRaJLu
BHcCSbfIeof2GkJ6QGltGtJ8GpvShQFFSQlUl67pqVsBbqYyvYZx9yQzfzkDrItzqDIrE7pfgqgA
/645xFnkKmebNxVPn+gY9joZgoLGw9V6NfAgsZzjeDSY7JM7JNNLDumazfFTQ7F2OEyZd1mD7NY1
q63azBsQOY5q0SwMiOdCj4ght/uOKOBmHKqQ1CWV3aIMwcrLc9M2bTEpevVJ9+kFmzz4C6CZziC1
k2cqrZJhKuZBxdfBAyF4Eej8x2Te4YGPbaRI3kv+lGzAWupJtyXxHL1E1vwxrRxhqUV1BSFaUKWT
BzkKVtu+9evvuVOQL1t49cEGoYRs1Ct50AT5COZsATj234jIYPw4QyboY9BEuYkKk6R7vmRrMQfi
2DJKLr2/IIdljtV+YhSVXpc0r2OAl7PO7T300nKdR2zp9q3xJLB+QHM3GVq5pyseoG8pHFMskou9
JvOrmc67jsILYB6DQsACqewGgdu0W7t7sCzmmPjzf52HzJqRuq0aG9zefjeda+yCApnD72yccIx6
7WcTo2YcAvPbEnhvu6R+YSng9BAHAmrCp8WTADhx0nHQWysXYJI4G9iNmd7meqh3bsLhOCcCRgit
3EvkTYHRA1tjbMAFeBasIiCZf4uxiSyBCYu/Ic8lM16RbNEL3FL+sSbrDtI04U5uwT8wXypM3iAM
Zai4J4+XHkDgkibqzQBHAucUVV17jRs0JJ0ukdP4PM/1AT5liKeMul+ezl43Ne19259GpzA2NuuM
YsShocrkw4j5OR7R10xw+LvqcLTnwQfBCe3gU9ar92BVEwrEUFZh723v3QoQC8m4taJHsankPMef
oEsIwKK2srPYB+2PL4Njr6chF32P3ZEGRwoUpGBxUhECSYY9DnxpziGQC6mD7UUhIuziJphRtRpR
9qvBgAl9GFgpMb8rTUaIn5sGRypuJJENXiFZwPawucEpxutXGRC4rNoB6IdSMwwh6oYm+NfiiI5M
Hr10CXZMt7u6H0W+9fXJDvNFQB8dO/wF3lmW1j8YUDHYPrOvwBOf86bXA6qOHeHoRZeA35DVthaM
A3KiujDp1D+BNsGKbmm3J6Rwe1UjEaW0glF2jTrM2z2MgL1tbXLpje+oGn8DI3+nLLsMKshelt6X
p7pHlddP45wbhHvnMhs/PG87ElXfwxUPP4MNV6ahtxagH1BU5Ol/mbNFzILfHFgUqg1gZ1427iL3
D8rztxRQbLmlwZdN/Be+IKDSxKxEGXrTabh38wC0jWBMi3ztMC6k8+/++m4hC4OIewCo61/s7P8Q
lbC8WerTwDj2JJyr4CFisC0xIgSEagJ1dmbD4OMv8JhrHI4/FgLvQ2PTd2XAXQRjjpTT2uHLrNsn
z6DxJNuz9FBAztP0tDEriswlv7e58QpIoIGaOrxbBAXoNkddG+FmS23JF4xHA6vIvu973LRr1hf9
jMMyZiqBdY2g2LE9dYBzOTouQv4C5PYOfefpnxhzDridAFDDOkZTyKVfxZiBVksSO0S8wlgBeVWm
mMUSlXWzzHkybLhDdI0mTwaISOB2D+PlAKr17qIRSk5qDIn4hETwHqMQ1vdvg0FxnWDbaTyd8QZT
wQCYF/FgUBtNAUxJNH8RSAWGCSE+5URU5fnsg5DtCTflHQKifZyhpmk7pDQNA+6YOGsPCKwrQUtO
8qRnufHG/xrmbmbJftIVr88EDnHxCXsOJdLL1TDeQRXjOdwzcf6tHNaardrDp7PsEnZbt1+WeN8S
M8ByUBOesY48kCYRJg1HALtHWfqNTtkDg2L8xpzhJEd5sa5DVVTPb2xIP3mcDEXExftCw3d4EX09
hIoIUP/DMMKutBc96ce8Y0uRgItJyGVbJeZGmtSmxDW5nhgFDWbyR1Yojsn7ptSZsQyTQx2e+9YB
/wtbDD2pQYuTHAYDld2GFhShWFPJPI1OIqQ3Dep8BRDU5d7Q9HsvgBY1x2ik3QU0VK+0a39oojsk
c7fLp08ndxSpHcos7f5L1+446QlJZjI5Gq8jxeTp8Dg+PA1QLzRXJEqCbp2M8QUcXnanSER8htXx
9ka25YYEXr+QYYsmFWizB+FysT2QqHqrL3U7RYgG0ahNQNDw5AgbJf8/xkP5z2/6+h8R3lggHiU4
Kx8x92s9TjvUZVj4G7oT4IOYh69DU45ERXuvD8CDTqx3hqElYn5gqm8yPlygxw4vkJoB5UQQHc03
l2RlOHtNGaPyR2Xa6XRF2q+KETCsYMo/tWa76jkE87l+89AWFdFgwk+CINVrzVcwEhQNis5k3dGZ
yOzl7Gd31cEaIvdaC5x4wZj/n8G2OkZsOvnC6bcmpneNvvRjYPEc5rA88nMYvsZVB+lQUiSae8W4
TMm+jTDOjo0vcwVh0pHXse5ynzl5CIH44RNGJwjLe/WBk/HLdhFm1ipJd3ZeIDk3JIwe5c/YPcFD
7O73LMofBIMz2k8MMBMs7MOqQowbiTQFsOkU8x4xp5VBRnyT+z151aHybh7TdTEDCSrgPhr9QRgq
+yQMl33VwoqkzjNTm32TbjHI7a57cWuC0ZSEFa1dsObirh9ep9QVPHzAae1ASV+SxNLzkNQKxaal
eP04zuMaNg1L2McvABoFYF6e3ByC2q5ZR+pyJql4G7YufVFBcguaxB1HHYnLltrHFFSRFi1Bap6Y
iuaD09Jd08WlX5HcUFQkm9MInLbyE06qqqQcYq2VbUldUbHc8QLdkwIOBVr5ygAl0fQkwSPfEc/T
TxuO8bwDsnoK2SYBHYFEgEcGJRtDl/ZftBDzY+Kue11mh2lBhpLAmi1+s/z/J3GMMbMh57aFxwFc
ssdvRD6Fb8yS+QO0LP2n7zC13npYiMAXT4OgEoxh6VbVY2c3UUHJVL8q4iNDrSUf3IuGo5j1gPdI
wv24oljqmN++Nn6wvWExTpXDJ8+bkJvPlK7wLoedGrpBFizwqF2WLsaIpH8VGRYPsTHmsaCFnfuN
ANTGXfwBFuHVjnFfiG4KUCyo7gQxP0wt4mjFNQxbmalpW7jM8TPUruEZc73wjCME1xhyIaqsd/8x
ERuMsjwBhNfVYGpk2gfFdw5Wt1u3pIG5FMzwGsXXohl782oCau4cavvrI82kWmcnLmzAjGufEPhe
PSx2EfKESUJ0TOvE4I8hGzEYYn3j8jHZ6AnIWlhshEwHWHHiw81e+ivDoO1Vzao9UKXTY9a3pFiH
nhaeVPxfGHIQqMY1AKrbNJt+Zy2QBPScyPkMuMmBWG84Yw2BsBbfFDUcbzu1eip6i8JbTjgNczb3
6m8ILP4tU8kGUvZI8b+Bf2AKKkFBQ3oOTHQJDJIbHw8CHXpEHO5wlC93sQlEgY8CHw3nZl3CTzOo
WtWkqmy3gPxHbSspPEQT9UtDHPebLa6/kNkojFYwN0JcWPtXzwrwWqfYp4eW6QDvIqBebgxYHppA
7JEVoYuR4fXWEhEErjbigzXJYywTsAS4XQL+9dAM4FR2Jt3Ba2kpVhk/KzcFN8SPT4WfAICqHfLH
PT2xL5A+2zYPa+ASdcZuC2nEDfNY1IUO5eiwJcETop7kF4kBPiAsYM2Qy7Uqc9eb7t6gx8AkSRNt
sMMQcb4jU9zxPKWCXJN0Xe8U9oW3JBAwXgArUdEaWfJjKwq8xL8atMwLcLHhDw71Nf705vgHBPan
Olpk3geIFZyks6XRpCtGrV1ptv7sNmpyePaByjljjIpr4BvzDlvADmYrpVyne5+s8Neuty5XmeEl
oanbR6E42kjLvQX5zPOa9Can+ceEyF8WK1gzfgofmQ20DcRvSPTdwTZd0rHnJRrmDPNwwB7jZmEp
BH7aR0MCfRdgMnyhlKorC/3/cVkebEWKViAeYnZVmLJOE/UNsGOXvm8xbQi4ERx3ik7g0AmQNLxm
G94VMHkkVw72oRqu20uX1nUVPByDE2m6Kvz/38Kt7QbCQwL81AR4SBCwlhaQMMOjwRs2e4eb13JK
BvPHMsS/oEMlDGMfLwMFKVT+rssolopEZ4WJsMF32bmjAX1hAtNsm6tkmVlBBziBYa7Wlt2KcykJ
GX/vY6PzoG+mQqWLB1aJgIXBAnMOwMD61NOm3fseJsTghC4fdppTlEtgd245wjL6fdv7F5QCpjC+
RT1gB4Gc+3qH48YWWOP5FKMkDxHDm6c4jEDAtBKTKKXCL8L1s2qMrHqQooHKQXCMVLCl2vyov6Iq
iy+dJK5KURgdalg5ubaD9wmYRqQ0CH8/N233pzVzcm8VS786u8HcL4ksgmS6dfrP+nV62jgmHlnW
PCf1jOFeLBK0AwN9HlnXvwC9vvUDqshKxXJBdbudmQM4vSTtcydAMsPVsyGkQyssBIbUa1XEHqjY
RgXpLkwpy7NE9Ec1evKukFp9TX3YGqlU3OtWhq8g+rfwHRSTBzwG/jAWrIIZzmWqA2/qMd9xDVlK
JA9NlxBfRwMGY7MK7BAfPwbIdCjSEauEAJwoQwKWBejUa/iCK5PwHDcexrHjZs4UVcgrKFIIVajN
8q2N0iiTYeWk5/4Nd8nygUmXf8LJw9GIkxDnLiTPRd+JE0E58w1Ph+dNTsFeGKxjncoahNjoPcC2
ex4D8xrIGeR3OwzHjHhRzgP9M2HRcDXqJ5D1O8hxAVphpgazjs0sMKYXf3D3fgYcjk6Q6MNJJugq
7uPUWNtN7bJ224ABQfmia2zZpSXbDhWheBQybOd3/pNqO3YesjE4CYnBPuWCl87Cl2uUwO/mDD5N
DuPUgnmZwuW2JbSaH+agKw0v/TieBEUt7y/1w5NrhX2XqKNjB9KazkVnSFoOTrEsr7VZUagiw6mB
BKTUPjO30WZXbcCfBTR82nz2gx2G4KMe1lzI7zzHbhkLlNtNhYoYfsLGejv8iXQ5vEL8I6at3Xs9
dH/Qx4VPDn79eWKy7Zn2wt7moe+qTPcoVlbQ44V8dOsdLvlZcP9tYXZm5ejg/Sym5SVrXFDyWXhH
f2v+JTMigRWqqcJmCcaKYKr/j6MzW24cuYLoFyEChR2vBHdKovbtBdGt1qBQ2AqFHV/vQ7/YDnus
6aFA1K3Mk3kfmhDtLGXypM592VC5Op8LG1GYtdDT/5cTH5ywV/dZ0S7wuB0vlTCn5yuU4992rcpz
2awrLN7qfk0kujpgYtU9UYvIrifJ90ZjsO9L+LMN5IfAgvP1kw9vmyUI9P+o1GcEJcaHM+l3kmuX
VVxi2jVP/KwVpyN0NmuAlOTjDG6rQIVHX4IUUXCMGs6jfGKiodskx0YaGTJQRdVpCvJ0y5PJsGQM
JHycPtuxaPfpComudBVu5jGfj7Zd2EBlmGo6bF089YZLse0qK2GKnmlpitpDYZXf0jB+FNZi76gT
m3nW8n5/SzXd9Qth9d2CFnCjZAzvWX8E50TW1b2sEYtXHfMsSpK0HCLt2LxrP5iS9lYAMjU+464k
gz6nZobe0k34NzV00uqhvXS51eylX/0OPmq46OeWRrPoL6vRWr50A+/pSLMMhwB2ug3xwdvVoRNm
WnDVnJzrY5e2V0GGZm90rR50rhBEG6d5KgxOmD9lzc6ZB9aLreEx8Ppg23aRvmcQkCeOlFtTUMU8
JIbHse6e0zX/SD2YDsB/QIvMn91dE5f6olYdPWnX5srexfFWe32+jbvwN+IBO8+sit8W/e19W9bt
T0+/1yUeAnSGmsRAgcbkESXx3GGH83LxevUbZfWw9bQe+k3miHnnQaFuhSqCfdiYS2atOinWmOpE
zDMGIIW6V91eFGzOaRe3vL95Jtuln8WdYHMXMKPVJuSpuf11/TdvHvGIhtxvjOn51qdShwl4KJhC
OwYHQDzkcL1kn3yHWB/OhLOtAyWR/1gaLVIN0sA0POfW06hZ5eikNPqZULzSwRbtNQDCex9IxEhZ
h0er4h+kzt0vGcWy24R4jseCVl5cxNIJ2FKEN7KqRt37FhvZYmPdDUXMGSmqvH6oprj+WPkNhYmu
a1bemaiMHzOeyi1MM95SLdodgbZsO8Yy/Sa0EF8nFlDyIiOi/mk5YbxzNO+xrAUX3jpt1AITkK2e
6Vt4CNf8t/CtEdE7LXYULHO1H2T1icCrTz2X6K3MOUlS6S8nOoiCRxAka2dleX2InFjdhflEjb78
WSbuWVWwFN89kSDUfcfDE15Tb/P//W5MEmXNyKKj94ZKemS6kCIVR5v2AMS2HGjaPLQGZsHCov9T
Zt5w6RsfkTNqPzJxEzZ07r6jnavdTPZ2Z6Eq3wVOu/D0mOxxLor1l3hE6m77taC2AQX8CT7A+cZP
JC/r1G+FcBdmUe0cK28aEnBnbzu5Hfv2XDaRD564TjWKB2u87ebTIwu2sXO72Q5DAehrFfn0OPJK
PA3SrhNnnbxTw5Li3xaPn0aPLD+mg8ovjbe0+6jhq8p5bP0srHTgNm0wM6LK2Rd2tcW9Ex++ZT2H
ve0eqyKrTrzNlqNsAVSznoTJ2IE4gzGU30E7Yo2lldFH0Zm9GPx0MwH5bX0K9aWZyw0t9/3XDK3/
Wt5saiGz8ckC1nzg0O1+x9wOjtploXls7H+MgetfHv9hLyhkYD19PLAxyyubZ8Y47oPjHN1bYdWu
B/eWL45VdovEZNmFgb3ztkuQrZcpzJy9qbPpkq4pOhoLKH88S/XiyuAfsGbMbjtOrTJKMgaJa9NY
6WZOB9bWTvwy+1S4xyhEq7HqG3At0f9MRz6dW3O+bB2Uu6SrwErYQcQsvYpuuushDKtExn3wrgH5
3xfekgFLb7ynhuKabRkZN+lcrY/sW+dHsIHtyn/y38fKnreuzukSCGYP1zEbDRf4dfpmtHW2N2kE
O6VlJaZfTcc6pSdyxWpG5Bx/49ka0J2wJPph+kDYmUGS+h8tChINdQXTVPqS/jc1gtJ5tF0/kHqH
BAxtthssDTxeqp9sHpRNWFTfa8p7nbHzJGPLjfaygexZ+LNv/MqMr1M55T+FNfB+nPE2KFs4xPWS
HueZWUkYyiKXrN4BYFZPeQsFNI+AOVHDnhIIxq0dFsPZI5BGsWDcf9vx9CE6sSTpiBot2QGxteM2
PXP+/qSOxEj3ovLIPYKdfYB+oHkUUmbYtemythshVv+Ud7m+Q3gM9kWsCfwtQZ1ktns3j5iRLPWZ
k5xCn41ZwUfHIENmzFycTjpPhw2PSPw2+fXFKam8rthVz6HCfZ8clv9kDRVkjJU/S6co37Gkd7OK
4l3pahttx212/J7hqzqDWtZ2BBAIQVwjJpdTVOmcPAd/zHgcPixAPfpzGEfKNPjC4/b2eWO5DxCH
zQv+JBOL7xXPLnvi3r08+4lm4f3l9cJoM3b37Rz6B0J2r9qmzbpLK38Llmhv8op2lyIXYCvhGvsb
NfHk0uHQ7Hptn3rHXo4MNGeXGpVtKLlHlnnXJmsWEEXxQ+u1iYKLu8AwRc3kPQYr2SPKQV0SpKmz
bQrrUYfLP24ceB9xtGLghFPiTUSH/CKQuF6+9eXbRv9XU9V+yTyNSx2sFYC+GSJgyJjL5cahkI7q
CPpE76TfmU+XDAIjRkigs5x88TiqCvaWhDEnjCgvbUv9f+Zxq/E6+83L5fiFrik3njTyQDV2vvM0
3KDX4lpOddQlIW22H3K11ic5xt5LLTo7iXUNvxQ55n6J9PpjVCE2wG/uZiCiwd3azNtmlnLPP6x9
mlMPncPtqPVbO8tJE6upGpqzistYgBc3hcnQmO3mRoiSNCX60W2qMH+n/XXaF/PQVRhY63LuGxO+
g6XhQNlEARYnJvfVZ1XiO7wRYn+1P8NbDoT1gtmjZ/iY19zeI91pDMhllzt2fxpW7tvgavTFZhNX
Es7YxxIlnJSrlx+z4iYQjryQaRqpyiS9EecS1uBJNII/ZafCCkGlRT3vaabeWgUeRpHGw2nmQYHa
7j8pnP3Kp0A8p6Y+g82MCcGY/NwUgMPM36c27j9kgP7FHiDvbgIBH2bt/spYFr9pM86JqXTF0NY0
TRLKOMwSZfzqVl3BBvZJZDMXiIkHjTvXpdWlh1Y3+uFvNudUsHC/oHSfjVzEZtm1MK7lf+4cZb8q
BDtQNEA5mNzMWnu/1nA7AaNn12trn7P/5mCWkBZGjWsZptFmGSlcsGuM0rRrbEw+E2CaO6W6czG9
j3m8NI9W5ow8OBwuWUcIhRYacXBut69aId+OhjedHEqJKx2X3sG0qj+Zzo/P4vbqywbcG7tvOKgx
RKUFp+Kua5PvBm2Wr9y4rkJLYsRtiky+FnXZia2oFnO/GsWl32ETLnvFsvhe5kN4x7hs76N1fIs8
sPs1KpoT97jqnW4EuJaek+o/ZaVcRGsO5E1vBYAT66w+UIyCjYPOvhsq3882s2GeslVuvk3N5Doa
WAeIstsay8rcW36N8x8vTLN+RKypAyoleHarK/JvL9bQetPEmd7iWuFk935x6b0cV4TvXM43yvcT
nlmcp9gfHhpfm8uA+H7sxhITiz+nd0khOXd+H5BhqaY06ZayeuMSlf9dgT4526Pi2Nr87Hm05B1A
Z39A1y63kCPZVmbhsbk5wFRK6f3qGhCC2yqavmweIfshjnkz7mzLvgRO/tiGFiCfJAuaSdyTscPl
2RhAKs6GSc9PdS1zc57mWT42mtPSMr0kQRpUr4471BfFOpwkDFt1WlrTMsRGMFQLSpWCmquPk6fc
hyz2/KSaMEAsQ87LiUr7IidqzpiYih1fxOhrXTyJe59F2TaqW3/nF9SrUAxN11ZoO8dBc42KQ6x4
R0pqmuc++lcgRmyCMu0PKmDUaYJK1nT088bJfBkfGAQ4ci234+rGExPzKueMGVAxa93Hf1QbJusy
aRRbQntW35mnkgD0edVzcRqXdr1UIg0BtrW9Y/nw/LJ2xj6Uof/W9rS8YO+Rw65V8NbBV56nOJ6O
qqtOUuHJzTDhiUMAZds3LhEu548l1JNiVuWqG8/nlozyJp+qdyPbnEXzXcy9gx2pGia4Og81cvut
95u8L7eKR7eL8muQdX90iLnYKQcPbqAx3A65H3Ca51CqDVwtSw1421sw3N44uNfY6V283L5gmNFl
842yw0Cb3yQ9VYqvus99D8s6qw8CQX7nRmp5Xni73WYvyr4GCUejnYaYTEWyDz0+fRG09xH67YM/
prUxdWKVR1faCfk5xvu7Lrc8SGqgmcjTrn7V7lqfwA30+KmYx4qAk+CyfwOIQYxbjANfzxNzhCEV
d44IFG3LZV5hBtzFOeuhhpAYiX97/GB6MaPqhrXhkp9AH9yneYDP4OHPE8uq/X9FWFmbnPKRPXlk
72T7hXs/UgN3NsFKU4hxcfULORd3xGxwn/soHu6UFfGBLj0LIHvT1Q9RL7wrFyw+wShW3j5G+Hpt
0yD+LEY7+6/n6bwrWoc5ug592lZzYAwZGIKo1ogl4fvijiry+3UCrYijb+bd6dlFEd6QrFnf8PwF
M6Ek61FbdvtEaXz/m03jcACrzj9s0VgnP2QB4DrJRy1yvCmXpea7qdZ6TyhDfo5o0yRoohl/OSVC
8h837/h+pEe93bcRf/Adi7un+5HU045UBj3fweA8kf3LXVjWYF0PkoH0ZHPAHZDr8lv8ShPptB3D
siEfadu1vkPHL85eVZDv7VazV40hD1Wt3oNbTM5ujU26t7KypbQhBJsRhl9j3dggUixxdTZ0x9oP
tRwyVIysRJCLoGkzWKdbFB0jbv0pO3c8Dmw6tDZBb8F6zdJfYWdCKzikkVV0yci/3beDUycia9lN
JMQJ1QoXcAGB02nmbYMsX787XS1Pavb6ZOwyFKaFJbVLLOdtMLPKwslYqmg810kf4qExrxJ4NT74
wSnUUkeJASw5SJrEL3XacbkeG7d6bgfotaCx7X1mxvLgDNyigiJjQnAiSULbhhERKAvbfCkMWnLA
qOg6Q/VZBFTu2mxYfAw0WY54IKc2djMnS2AUbUhR86PrZjwrSL7HiXIMnq9svErFTaGdAn+P5PZ3
5VPcU40N881OjQOMlH2fzYN9RZ4MDk5dprTd3JKNeVA5D/gb02dooU4AEE4URnBS10B5f9ymX8nA
5OQig9qp+dSLmG4BCfayd7Rq+ARzh6yCzvxkak35ngbpZE4ar/onzmT41/XGLt9qZ4AvrXN1r7x1
fZ5WF15yKDP1FmdxdeHXzN8A2zd451ZsXp0uJZeICP6xBHYAR68BUT1EazaGQfys6PYfYxqaZ1OK
p7BNrS2O1SEGVSPnqMr72dWBuwEfbp5mw0fQ2oCaKq3L57H2iqMaYPLnuBOnoBrEjlOUGFfvOzR0
rfI/7okY83X0GJZmvLN1FBBVK7rmgZPPRkBtM9rSNfULhGUvYYCeRjTW2mXhGLzAVA+c177cwkx/
2m4THG0VDccxkujw/K7uXDEBvhS+2TKsFBwmY3Wy+ibehHTeJSVjb6JaYowey6O2erwRDDegwaP/
ALE7+jssihOhQY9Fz/2Tx7Pel5yRm0VDx5dgUHwUZAAiVcE6sAOQfeYRmk5KoMASxdm3ufSSUawf
HN9iE0JkmocFpU0nqDzxoVzZrASmzzPUtNG7a9r3Jujlspl6WjGtGuqpa7lLwPN2n8jk5WeDecno
ksn8x4tU8+OOyF4Hqm59/qo+ih7myB3fFls+sfmIwD7zXUa4kQA/t1PvhjOaFRy5rh+K2mEi7z06
CpqGGGNuLUcD8rJll295tOZ1DHdDWw5vZdafMg5bfJXsbaHBfmtm7ohaMFkHZOxuobpuOwVuscNm
rL0kM72/181iROKBW/8tSEffB5P5b1TTT5/2/NeRkqicdFbbK3UUbOyxtkELTakkt5IuFNYhp9yU
ZCO/n36Vv+SyydA2PS0fADh9gD4KbdZSi+1HrGuaszK/rhLJMmNRyR8bkejglnr9rOfmT7dyupd1
Kv6zpjJlPua+AdeeHx3LeZn5znQiQvir/PCOLWrkgoKaUAOx6K3X0oHiViXQicwk+zNxtxxf5IzR
A0ksy64gGIvcE+fObmsOp9ChM57b2x9C+8MmmLh2tA4CREQHeZJRS40vHC54rot9oPPkbRq8eUvo
3zy6RtwN8I8bWXWAdk1DagPScqSLxV8S0Iv+uhJb3/E/r4ewtpqU86Wr30rKNdC/mQNqU6/v4WLP
TxElP4/2WD6H3L6Ttmmd94KWzBNftGFXqLFOFhOH93FB4MBtVgCzbF3lc1z7nDGNV/7hqHQOw7Tm
p1CFgsBj1l47oPMYIAtDu0nZObQpxQTlVdu0AidjA2MltX6W0hoP8B6kXRCv5sRRRh+YxG5r28Wc
uKVT76V2ukMwVC+hqpcHVcb2FewOtZ35lPnRmT5Y4RO9QTzG90sswKXXpmIpylw/Rkb97cU0XpFX
q4vXeemu1V3DqOzJw60/76IkxRlRbudJxHV5Q9KIYLLkmJnMTFwohTBlka4pzXPlg5ho5dDLSvUu
H1NVXfNSFg6WnlX/nQczYvUTvRf9yDgRRs1vn3ptCvLHVRcWwOILDbZib+Qci7MzR9ZuCrQg4Vhr
4kJzG/n/BYPJX0kj3BToxf9UqdIbYlvDCSmdy7oo/bdJQptxbZdrmLSL7SN6L+Y0sHescqI4UVPw
oQcopszSpMtcHGkCIhNDzjxP+5g76eyn4qkxgn3bPDL8EsKeLqZocJykgucksdNkx6b0/0i3nJMB
HPw+t9x/yrP996o1cjdPA2VYXLOufhF7uBolEGYzvtcIQrsxmirAwqi7eIW/nLNIoyfVSw/uDAqT
Z8M7V8HukVfAT54HxbWgfec/1S3pO6VfzZ8grd9ncBLEupQLW0CqvXdC/EP89kM/zBvXdZqtvThJ
MXFxgpMnoeGnj/DoFGrigXD1Kpskc6BPfOp/flgjBfuXwsRk/oh80+e7cIKlQrdbN/3t9AnY1rhL
dYwyEjVvWkTOsZuGpxa1cEdfR/1YBA20OTm7ve4X7yazCuYTA5PSB3l5tA09ISbu3+tmcv/6gGcH
6HnyXzF8a82//GXHoDpi+7zLkXBjx6FRV8VdsPoT467oXm9S7tk2bnxUmAdn3mfBXoWjta/APU50
wZgTEC3iQera8QXvUn+wNc0+tlbh7SUzyk4oTcZyfEKKQHQsya60zU2+1A26jKX5HbReGFxFu+Q7
FJqVMJ4hPTRDUNijNZ3yli0WBpyLN7QHcLx6Ay+xhpD9pjbDuVFpRwGLV/1orpSJv/TR2zr34WOZ
WzasZTA85JSDbKUG3I2mIt4SD0vvl947FroPqIWhFeiAacH3gD9iMuDjFrtlGrgZARDYb2MXzi9B
zUS88Zrb73Sc22tBjuS62s2ZLY4ClYSrDz/V3paEibboBPXn2FMLEWtQ2X5mt7hHhUBCP2/3GlN/
RHHF4KMGZvMX42K+EwNS8dQX6pcb8XMeTMQ+EPsuqwSA3mhJbY7nAmjEufdf79kw+wJuc6gkCgiY
37kagEt1Jd+isoP5wmfazKEe7ylI8K9St8OzC9y3JU+RH+rIfXBWTz6h7HK2Y/j6u8nT/oNfVNGJ
ZUYMiivURpNm07Yxw0GEVJZaKbN5jmx2ZEWROdSsaEpCJtlEBGQ/e7aNHEbU7F1m8TGnVicSeAB7
l00Utli5K3eh7fELS6mrG0pvevUUb+zYWn1MvFtJhoyjh8y1/M/W+GrndyV7AnkQbvupRvtj0IzF
Dzlz2EeehQzpooMrDH6YqN1tlxr04pXfIjEtIIGi5Sag9J8A4P7K5DieU7q/SCnq/zTpbJLv1g0u
4WutEWw8xd3ML/rXenR8CWbeEH5NbbZWZHn7Ngd+wQL60H2pQFAZ6wdz7nCEWUSTR9z7PJK8C9Pw
TJAfrYl8e21NByGGfl87UT1vkARHs++K2f9cmxB52OCG/KwkDomNiJbR1rikNlzeHyGdNqP4T/Vc
Vf/fM9HGw/A8xNP8p2pm+6VVXc4drbMpr100wdeNQ4PXi3ZgIFQXLh9OOYbklQmNdqX7UNHshtRY
PjUlHetRhVrTRqzTUrRmPbeVvb64lI/sWcqQ7/OM5kJstl7c12CmV6i+cEOJbL+1XBJU80jpjbKq
15yTZsSORXDbrFYffK2iHYj2S7d4C1bpXphJQ//WydXIHXus5LyplYKQpomnvmdeIDDDTJfhPV+z
yYWehQ06rFR9kDshI9WJhv6/nLO0x8c4VgiVFOcNn00b0giEWmBRWoaXB/xS/0jAofd8SLuPEsPw
WC4i4264cBuY4ulRKOJ4wlvwtjplHgjJDAdvpfdkGrrme/Tt8DmMpoZ/zDEwSRl6t3Ox686OVfQk
zmgzuvOATC/BsOiLmzrWgd4v54R5eIMZxQ2WbmW9H6qh/k19W/30WZCLfVRa8hLYdnpugUG3np3+
k40JjqyrdPjrJLZ22TdHdkpiPNhuWm0nYR4l4cE/fLkzJMq22WFwmd164203DSbm7ZzO8uio7RS4
3wL2O+Y3b9NZwuDEfcahv7lJma9ISz4FytaskBnZhNIgMMCIoA4wilmKHcVlbn8ZikuPQlsvJPmn
vYgbtWUzWNxslkKPJ7rihn06j8XVc0OX7wMtnQ+dNs6lX1287zFlnok6cnhR7f3tSu9+DIv/cE6J
3QYEHW01yofK7X6FNc9vLj/uVeAQPSJAj8umrpcL0mWIWEo49tJn0XBJsVQe8dHErlGiPGorI9dd
9kqQNeza+KuNhbyMlcOtYYloqJqoGaKqqaYBgkW5lTt43zNkJQFrxsN/WojxCbK9fHAFThwf3y3L
SEgiCryc1ofOe41q7AYG3nE/pf3ybjHisQ9vvhR51bbHujTVnt7C/LkfRH2k6BO2LnDqiLofORNO
x5fcim6RP73p09+GhS4714XY2MyOOOo8D99nWi2e+UvSY7z27OcRGItPjh16x3bESAvi3L6OkGx1
4iHGplg4C8uzWr5KEChO5b+FYo4+lgqFtoQRqI8lwOsr3Y7UVZPzrf+FMBaHLmBKgg34Wzb2P88e
3R9DIfI1ZZXvg6+75ZS2N6nLdYE3APO6HHqTBcgZtCOvPKT/tqroOwpLUiBFRieUnpnPtxAjc7fp
+5lUaGeJek+/FvHuViPtXyhZQT6x7Dra3yxSl5QU/HmvSwrKBeNVwm3AehulkEfEAE09nA+cQ2Xn
zVGudkGlhyPLoCd48VyV/WmMifs85q0X//NIMntoBJ1WB7ej73GDl06UrjZ6/GqEFXyjZlEdpGPa
ltNwdVmLM7iH3uhMYDVRDkXSNeLAMc4nLdnpo1cJrjFzdu9nxYqGAkMXuP18pGO74F1nWdlrPDLN
CT2Ll7ABophv2SEd+RYRVWo2I6ubiBWk1x5T+jD1WfrP1GP224nqRDhrPdNqA1KQLmxgnGH2JybL
lMgWDupOT6COFMFU9ZHGoEBtKAT41614r/hPqNYWpdiso5G7ysrjA62B71Xf8y4oh3k7sKP4w6aA
714Ma040sg/PXVNTbsL7+1Ct+RuXzFvg3twIyiW8zwx1ZfEUh9e4dnAip/jsZVIQsipTsjWa9Mkg
w9ubr7ijj0e/TvUgn3HJsI8mhdjp8RFS1VHe+0Wn+IBqNMq+C+XOqC79iai1PNp07p2woXQy2e5w
xOajl9Rxgi9bpRDbhSHaV63FEzWC3SkTVfdsV3H1UQcghWywAlSgZ+TLHfvx6OEm/2MtmTrPQ2Rv
wmGmnrXkcNhmUjmbFp+a7Z8q5lCjUZG21I+ZnI8lOMPdAi04CJdmSw0AReg6t94E9twdgPa1YlXu
ZbS91yE32ZXSkPB+8Cpqk1Jk9k1wi3kUS6mumgf/KY2c6oO/wWvsUXViNOEJJr/lmYW1wRvfuhea
4tkCV4/PfrEOl3lxws9lXHnayVkQTWp9CEAUZ/Gt5nneYomXz74idpxwDe1IEy+eT60XJRddR12Y
8m25Z9OR2AMMfgxUaH3KgktCScELBCT9G01ZvyzSdU9KOje+WKaCiHn+BNwguRAH1r73oiGRi1UF
29lpn+s2TR8bL3D2rSAyh2wanj0f3EwEdn6YFE0HZeumANGwabzAfDp6hlf2rUQoC/n0ac0K0W4A
4C53QnfdX7gOfGzlGO9VGC80m4WarYo688z7oqsruDPyFvvVkNrcfNB2K9x0VXv7gMfZJVcWEXab
Kc1a3hSv0n1vTwR+3LGqHyuCOI+AHuppJBeyN4onxZT5eFr8IIcSBrjt9xO1L2az9na/a00G4quq
AkHfd1pqjv/Pi6py+mO5dGghPZ+6XEz2ruktelihOcYHvQzrIVubD1BQ69Skfnlc3bU7L33mc62e
/CvvH3tLCdW0C8fe2aI8dkmZkwkgfjME34o8xZ7OSnGIilXRJmVWXPOicOUJ6/RSrcjp0Gp8523W
MduTnd4xNqV3c8WLzwrRyaIqTiZtE0npqkNOo3bSVCL7WFtvRYvx1DHoM9r8CXuCNeTWa7627avB
AZZYBgvBevaUlxtqmX+jgOWDjeztH9plrK0aYvXZV6wTDXO/+HVcD5cBKL5/WyzuxBv60LRgAu3S
c11QVrEuQbkPdXmshojavnhpseUcyuo70AcOzcV7zHjxvaQZynfiC0aVIER+gG5v6A1UbtdvTTXp
nShaWrx0a8Qu067HB7eoE//rLrCWigELHQl/LcoVXwzcmzOr35dvOTfhCQeXyITVD96mzDBzK3SO
f2k3qwcfH/RuhgC69zyr/FdONzmBT/w709ioFJpyBfGsxbsnY+l9kK8N8CLdMH1z0mbhpe1ZT7A2
FOYBqd5y8zMkWl2kT0M+ibtuatsb7ufSU1UiCVCTM0bz3WLNNK7ZWfBWGYLq1FpI2oIir+A8dtfh
iUOZjgLh35KXM83xPySYp7d6rogrTlUeio0I0bOrWIFGqyn2/qrQIYmZrcUfr1/9O1wtRUDRyPOo
Pfc4GdlRoSSRS/va9O6eYJj7PcHufqGqpwffmk2Scvw/qAVgOYlyUqTu7RY6OuC12Vi9KVt4jGaL
osEmfwV0iPfkuckCjDftLwTfOLHPaIbUjpfuxOBFaCZ1CHm5nH4ZzUKknKu6vLN84vxOEbRzItd0
ebPlyFGcRU24m2b6yzAupwSvT7+XmSaBXWOpPw1hWPh0y6TqsWHmg8sjd2ij7JD7G/Mj33iPBxCI
6dAteQuhH3NcFYqGTDoJaNGu82L95yyaP9NQ8BLidjBvw4Fqm53lz/4rzZ8/OazQtlI4E6To49e8
bt0HnNXc32jChcvW7/zpLY4YX+JoKWh5aG71otRyasJMdXRThB+8vIBB6+q9OyhFIiNn13vloKFy
m2EboSEb1txSlPlfup+me053uGuwEHP0y5p3nDNTBjZkjT6oLpv++RQxYhUjsqNlix6ZR+nyN0oR
Gvq0NVQ88sU70fpJGhL9CpMgisekc6gMIUOMndKSFZgrut9Fq79YqcDPsXmwFXwpPP6U5JIOPJmz
tHAz+y6YXNAB7GfSiR+DZZRnYIXlyHey21Yh7xCLY/l5WCsKk6mHOLhZiyPKcPZKqw7WFkwseGTv
KrWdoia/G3GPtz4QgGLAXiOiPm24n+o+zPfD4nxNGUlmqpAjsDSSz2Vn+geS6c59adtvSgf6OIVC
Xk072vxf+TtV81STpe8994CGYs6Bbzn/7DDAjw6E7N7XYaH8omytA8Sr/RK47fRimVK/sJyqe+F2
kH6nzDBfeH7U7rrz+BqN7Fh2mAM20mLuRtmYb6wxIXUxNDgQSyMORJeATrj339fhbD0sM3DyBokX
XVys3mEZFvbpdfN0zeyeu3PFYso/sojojxvqLagX9SOpGo/jXMtiQ/myfV3rjpZr2cwbcl7ete3M
clfk9WUo0zABz+gS6Oxsv/KPCiUxgPH2PoxOEUyMpHQO3I23EcTBDn81wE4nMiTBoY3z+c6mb8fn
UkIFniyL8HNmBdlxYdinmTFj00vWC/RCB/mrX+6tjowAXXo94cH0Mwy89wDF4nmR+nsZibdjmIyn
vqsV6lrjoLvScLan9gHiyQqs1wh54BNnmioeru4MGun/SDuzJbeZJEs/EcywL7ckAJK5K7XrBiYp
Jez7jqefD+qZ+kkQQ7T+6ovuKpM1PSPg4eHhfvwc9c6HTcSe5ueXEJDYtYN6B0XNO64dql+1wuPc
amaGcCGlsTTn4LFEO7+SYBCQg5DExSq7V1GYoL8bOVSnUKEfMvVNMjPhui2FjQ4ZAx926ZYBrTCt
0pxSjmd+K7zy1Swh5y+mMYOejXLkDrf9aIw4Q5mVu7hqj6AFn8t+GA9TBkGOrsq7sJvkXVIb4klO
s59h4Q8PPI/QoEu4xlFdSp67WKU9bepjBRrCH4dno4J7S0nr8LUc5O9s9czclcdHaNQzma50ScV+
8iyISwwmu3Z6Yfo/0kl5H/JAJAICoBAMw9AYR/ab7wa34ClpLf9X21hfC7W2mBajKsuM+czDpAPn
2YHxLp9KVNQpzFLf76ZIeDH1XD9AS8g0BRx3D31OAXLXJyWPv1pEtSgblBdek4AEBh9Say2dnnxK
zbB5j3aReh195CB/zcFvQFA784MmY8EML9NvdHOKQ5dzJ2nGyP8rAAv1EI5G/yiBf3MBLUQOWSKU
/2kVmZ80iDg/hEKTuVUZMmg9T7LACrKLmk5xebdbP7UkiB6A40HEGtNVF3M5+ETSWOw9E1Cy4cMi
IHah9OwXU/S7SJXOYVi5sxPojvYCdAHAu9qvBbzGxL5Z2Lz4XKXMasQ83nY5BCt7D7GNdAd/o/LR
GBKRjmfCxAZMSy1U7qL5NVYpAephcBcGbXg/WmX2JTfnyWYyW0YpWiV4jNXxA/E5vNNy+hp72H25
KNBtQFJLGqjJ5iiUlWTC4GEY/FbVeD6niQBcj/mYn03tT0BoKv1AnbAAMcZ/fKdLfegwI9J8issm
+si8E8WdVtLlPUM8gM8VmAmtKTPnns9rU4FtyBQR6mxfpRcvWcIr3A0PiVBBKUE19UmuGKGoFCH6
GXFN7XjrRHtFwFM7FR6hna7nUrrvNK05tlKcPISiJxJaE9K7zijpWjKczm9lDDP78Ed5RvmJ3sn0
PDIhuo/kwXcLKL3TBEKVtMvGj3U09p/AJjBeIXeTDlFINziTRO1ol4vUQoM6oj2jAmVzeO9QIAdw
IPwSUuhEmBEs3BFGcTiBdMk2p4Gha6EOqMNlDH1qsOY6wBksp7eopOeZPNo1I+xfK6ZWI5A1U/ta
N3RBWihbsrKBW8sQlGdqeJ6Ta51Gpyuh/xKJwAlVE07oyZpaO1TMVwFQAVPu4Dsyp9ObecZJDLU7
JZK8dzUcNAhFqK91OYGOEuOKeo5W+N7RSCWQf4ioKbsu0rWf5N+1w/yDCf4RYJXr07Z/6zs66aSt
s+q5NblZnYQPIbnBs8yBgmGVUP+awwnxSpMaUuO4NZ9DOePj+IP3jfwmOCatfPLrmHpDKJr7plLf
FICO+yDoxSeILFDnzYwJPt+uFhjEbZihKvxRemj0sb4P0vQ3eGB472NDgXW51r+nRtWfJMUajjFc
qE426MnzgIQ3lfgW9mlrfNPSNjlaCiP1AWGCWM5EdkHJ9tkDPcxFMHFy+tGodz4vYUfyVelzXMIr
mpZoVHHTRI+8ebX3Q6SED1D2GMekl5EYxn8OrWm8DbFKTWJKG/lbrIf+QzaLbNQSEGPmCRkAacrq
1FjQN/Jpy/fJgA6HZCFEthvb9neuy780w1Tp6pHs7QL0+w6jCih4l5mF+jjJTfSit6Ba+rm11Ssl
aWiXyEe96hA28X3IGeF6cUM9nF8vwAZ3DA0D2KFj+8C7pf3acpZslaHcj3qF+gQwSME4+tBCufM0
kSNaQ+NSMfeeROY5KET7HjM4JkU2GKSLe4TUuJpB60Lax9R2cugSlaEMJiNDDegjFR9AoYkUurLg
eQ8TUCUAbWbVfiB0i7Vd8xL+wqhy8sjfd5QonzBuicJHMX2euN4+JNIwPWqUwOw8rdNvPF0BEUGn
ecxFGItpFeQOHUaqkyxqz7PU0bKph0s5ttwBrhvoRMvA2oupTrU2GbXhTmBCzFGiIeJRNWTHsdeT
p87vSM1DaIydPFOie0rEIbfKwMM4DqcPFsv4OlZJRECts9PcR7MFHZVXkM7DszhpxUtVR+JbJWvm
UUmFfF9G1P/3kSm1z3Rmi8+lmTKPPmhldg8tJ8NaEc+zUB0YdO/1x1qDIvAPL0Hhd6RLVG97mdQo
ycsNqZ4/Am6X4meygn6sAYwMum9FXigDUaWmz8BIkwtMMDsx0XlU3wrgF463A2B1sGxjQ3d4/sGl
QdmQeO4gUoII+cJgWlthFJUgSKsqsIFNy9EX0drj5jvtt8WNPA0bS5SvhI5RU5Yp+WuiLFsAPxay
iIZa0YiQWsuBvSOiPwG6I9T69k7J05bJflFu74TGS3GvCO53sVTuQgsWCd7K8p0BVufYQWkNn0yb
u3TEq2e6Yq+dzNwod0XzUQTSCzcgSXsa0czcEDFd/T6ypYm6LhqybpgLKbeETmdLvbxw9Y/Nz+pB
3td7enD7FDkCV9sXB2PL4IoaGi1dTZQMGXSCpi8ED3WZgU019j2nYPKB7LLNXyA8PfbC+xgMdjYF
eyPmXRgf6GDZvHkpGOnvWtl/lhL6h8p72Zseb8tJrfxFOIqhGKZhiSpz03jUmZpdkUcG2BgU84by
ZIKa+aJ5X3il+tQ1bxu6VuNiRhDNaIRxZcmwlnttCWjziCZCcOb0jjnJBAYE7UcsbuzwtTQW1wYm
LBqbsmotT9zUlxIKHj3KuyFjgT9zn05WsrGSVRsGgD5GrS0ZOMbllqHRqjYAD2j+xAxZMKq4U9rT
7c3aMGGJlyY8iNlHugZoDGaM4dNw4saStlQ+pflXLqMFm/XPQqzFt88DX8xp0GJl6u6pU0fvYCkS
7gIFFVpTKOC0UhXpEdb6H41m0BamkrThfWtOcf4XyJfrpHnNsJcotq4F+6pcQwpvB/F7euW3t/Pa
yRXR1FSZ/yUpyEEvznmuVwiLVRUpUgyzJ7lNL6rfVB/W1Sz43Q3i821zK18P8BDDwfSZwNctlQgr
P6NSzIMbjGi9bwU2E5bCmPm722auNT0VzBBJTNOSNHl5dP2q9wMtxYySZIfIKH9444dYNk8+T1ml
lz+JyYaW59q64PjRZV1E8llRl9sI4Qqs1GhFCuSlEMZx+//2oD67vawVnyA4cpvMq1NNZaF7yTCl
p0nRvHv5M/BIXT+VzJFSw7xtRrq+uZQLO+ql7yVFX2ljiB1Sx/1kIxVxau6sQ+76ruDetjX/1OKg
yXD0qCaz7yrgyEXEgHvejwpBROgo5WDxUHVu/760tmemLqLDTT2bPGNxCwM5HLQW0SMXBh1H3qPr
cSrc4cg4yrtpT9t0R6T6vHWbXZ8qdRZ4BvbAC5F0Y+EOqSU0hRlh1JI+yZTLwuCjAbD3pRk2FBav
/U6VqbWYhsj0C1WhxfaNKt08eRrQiwwfQP2OyuuWVOSaBZk0YE4ERHKnxf4lfQ1KIBv5QDk1AvQ/
MpibjY0odO0FqixLCgTSIqfIshaOzV0yxZTswQB59FwaG1qrDT+YN+LSz7BgyRoPCyAEeNqlS08A
q/oYKWRXPph3wC1PvYsQyyE63Ha3a2+7NDMHprOcwQoUiJhEzIwT2TSMc4gDybtY3ooEaxumWuYc
4QiicHBe2vErEKFqgB1Le4Mam3rg59sLWTOgs2HcbdocCxYXYD9wFyQFBuDrDOoHQ7X/xe+rloVn
Wfz5y3OvjVYVquCPXRE6IMJluOFR1zeAht7tn6uGy41jeLlBpaoyg2Hx92vi+7wd3uTpmZrbXa2/
SiBa1QAq49sLmnf80sE0Ca1TGDhhcaYAuMhLCp/p73ZeEO19OqW1repwMpX0uMLwdRCTjefM9ffR
JF1ljJPHhS5f5efSKHZ6CQ2cC/k4r1NF0zbWs2oA6dD5SKITu/xA3kAtM9PYwAy4Z+Uq/V9HLk1i
aJGkg1zRZOsuP1AjQFo39fx+OaBBm3snQQQ3kmV/7WcaPCX8D/FRAeK/iCwMluQBzfXEnfJTxdS5
uCHYu/JQ4nDMf78pSaZ+9W4BGKGbqsiH6PezCjGaa9+yI8rqB9mGGOogbNhbhmOuSkuU5k9viZrF
f7vcNk+BKiGWcLOxefjzeP0etr9ue/Lyyy9NzH/CWQwT+05gPLRN3IGBvkdVCkRbAAq0cUC3FjJH
0jMrTIRogTl0WKFM4RcME3g7WI5uL+Uqk/mftcy5LePnuqouvIzGXDIGIT+v7UYyGciJ75nGPEAr
ety6YdYX9B9T2iIAWExuGFMJuxmvybvSBBq/0zqlB61flm+3l7X+hf4xtQjOBXO8I2IvMAyDgubx
+6UUmD25bWNrOfLl9xnyVO4aES9oJEqnVDEtY/jEHK9928zywlx8oOX5TPykymH3SdwQdJQ0QvGs
P6NUAzVq9+6/szRv6pnDyX0+CTpKeAzjqkgHMJoY08VN8/QF+uONVW1t3vzvZ7bGwhuiXJuAoVoi
HfpOGg9WF/2YPFHY+ExbrrA4RtZQhfBNgXOC/U8FU5BZtumbf5ufLb/SIt2INCu1Ap1+nug9Fdq3
evh9+9ts7dcibZJjpUy1uV+YFk9G/Ytpuyj8dNvE1kYtIkHSQmKewZUFdwMQMGF6pGu78dU3fFlf
RIB5Vt9IEo5lpsqIJxRifYry9NQ3dCulroVg5faS1naNO4dsQ6PSS+px6WWIdxmjNkNzGALUjgni
HU4FBcTDGEfShptJy/Rm9oBzW4twkIl+FqSJnjOw+8RtGrQvBpgdeMFMuP00+q/RXQWyiSlRFHd2
wdNU//b1x7lWRoF6449Z22euP0XCpTXVXAZ1wMFM/bV0lsKusIes/taARYmZ4PbMZKMKs7rFFjAf
gq2lUJ273GK/0H1jrOXcRaG41B8YdDRE9/ZXXN3ZMxML3wf3hfyBGs6JI5mjgVyg2ZSeCxNns0uA
cu4GhH83PGd9B/9Z1uIw0LE2QVjEkesJeUTtubHDQFP2rfiza4Wv/2Z9BsmeSt3i6i3c9IEObVOU
uEi7Ae8cn0Ifm3JvPPcBEl7MjW8sbu2ky3PmalFjMpQ/GdtZ8FXjUvcKuIERvXgEcysWG8d89ffh
gTA0CyoufXnsjAQgYgAxkatXHzXoDilGbzj4mtfJZxYWh03ucivPrSF3kSwIBbTP/f2IdMTt7zJ/
4/MHy3yiz40ol65tjBRqs67JXVXxnpCthEYd3oQkP9JrtuPIoSkFUHR0blv9k6DeMjvv7tnXacfa
QNFjylwYph6Gh9Qp9w3aELveDY7RHeyW9lZY3lrovNtnFi09K0K99nkqyaDwG1pwoCqLGTmt7EDx
8lLzp9Apw6yja24Zp9sLXvcWS1epJmsycgeX1k3+ZUIylfVGssvM/5Op+hsRZN1d/jGxiCAACkRG
tnBIRTuYwxeUWkPIPf9+GTr9LJU1UI5ZLkPQu8EXfZaBArTno9W04Rdr26TTD1QUUbF0adn+kZRw
CnWwOFBqp4gteadA24hDWxYWh8osEOuGYyZzQfe7TE48Q8S9sYi1D/GnwMQTjRrT8k0LmNLPfFQ7
XWl48oTPQNL3EAHd/hDLwgbdUuAmNInYJjZqaQPdiim05nc5/3rsouxbVxVweibwQwM6MlBwFIXj
bZPXtwUldPIMak0mFRtjESmixo9lAbFh11K9zw3FehCdMLD5xxLI8W1T15ch1Sb8S6S0YXC7L06L
nMN2WDCqDY0t6kbNAXgpAC5R3QnS4bala3cAGWlI9NuwpIrLJIJSdKVA90+BC5KOcVCf+WM2ajRX
HeC5s03p2SJ9sCxqUIvVtH1FQy4MIheuWSR/m5OHIljG6Jki1eZu0tNTBefipEFewpS+kg2/jb4F
cFnCvj+Ew289YngORWqo4Jgw3NNLB3Osf/bi4XemUlr86x1RaY9TWaCccV3yqyxE40A3xu5INhW9
MNx8+/evSiVsBxttGpRhOOlXXZkqtOJcyjmBnds9wNvrii/6A6r2Nvx8d2AwvY3juPL6p9orkwSw
9ZQAll2ZuE0TmCGKzLXkvXlQncgW9jXSRofMyQ7BhkNdXzMYo6alzfk43dxFNs58dR92AxdbxjCi
8T2F61y4qw0n1I8QJZfRxnP2OtbM5kyDPiUrs5boAlAVOaSbszkOS3QfGICRkL2//clWDsmFkcXN
EiAkNHop4vZGAZU8I4Ube7YSWVRiGDyVcNPjFYvIoitG1flGSirVfBSQctLusvBkVhtW1r7MuZV5
lWcJQBN5qVCOUeaKd8w1HxmmdnRq/+aGu619kXMz87+fmVFlL649CTPImjG6IH9Gau3259iyMG/n
mQW5zXU/YcbHtToAzPCxmQ+pJb/eNiLNF+FlhqZdfJRF1LIo+oCz56PABeUdIFs66h/8B+OR4dWD
70ob+dFaVKByrsoKQgW0Zpa9shBi1rATx8xVD/4xdob76r44JrtpLzkwAHy2NoLyiktrvAlmoAWV
cwZxLvewUOUxYPo3c01A5wwiiBvfaG37NN6kdJsob8viskmbqklVqm2cukBQ/wQdtzqqp+Fd+aC7
4zHfqAevLGfeszmxpBxM8L5cDpOSxQihSYJc6mctq3bi+PO2O2wZmL3lzOegs5LzqDcSl/mSHJ4G
eSO5WPHpiwUsQgCEpk3DdDtodWQH2xMjsGG+cfFsLWH+97MlpELfFYjlkDKpLgLo1Mlub9EVWoSL
jYI8j6n5YgPXsPCpEWSN1M890qws7dD7DHukHz6gxKl7gMLJNNsnT95AUsyncHFK586JLJMxg05a
upmVqxV00zTOu/5e7j5UwImN7zJkAcZWuWXtC/HSpYNOA1i9KjPFJAaJb85Fn+nJKt4zUdH+i8sM
3kMyJd2S2EN54WQ+9GaiJCgJ+qauHMYgfR+icKtnuhZpLqwsXI3BoRZiSKzUjuTq+8gNXGtvPKIF
7BYHby8+3XaLFbe7MLdwO4BKIIo7To5S3jXxKdrqNa94AL9vGLT/gbpcdeZ7OWmsNuH3GxHhZy/4
qqhfBQAhMk4oKcbL7dWseAG5BtkskEa44ZbIHYiBRs3vJCQeCmVwdKm0SP97KDKtOt64r//E4IVv
X9ha3HO+EpQlmYHhSInOxCh6cHeVGCRfzVmrtc46mHn9TvgGI7nKqLX5oYJudMcDT3llLK39ERp6
8bmP+zsoBgTkQUtQ8eYIr0+hxe8mpdEB0MBFwEhaxYw1agEZgx+IWcroQEHXLoob8WFr6xYX6uTl
HkRNke700aTvYW9+gU0sOcVA+fe3P9KaS5x/pEW+piYZ0HSU0CnefEx9Y69YMpJKHyGOsxlPs28b
W10WN/b/9PBpEl+G1d4UrL4LzMCNrEPHwCOKBePGZb2SH849VTr4oBx4gS5MaDInKJpIRWKm2CC3
bD+I/b0qfvzrhfAEBI8893ANIGOXC2lCSTUA62RuHsEuDq/nw+arfS32nNtYwhaTfip8BpMyd3hG
XuDQHlByO4qn8CQcUmBV48YRWvk2F+aWaUHKtFAMPa3LPEUu3rdvlbBhYS3PuTCxiNnImvRGpDE0
CfUVb6v8YD6g8Q56O7ZhLdtw7JVYemFsEbpzuYL/NqL8pHg2hJdWuLGa+WAsIg6/z+Uzp1GMu8/7
eZYiQIGfwjASs1/Va+HtJgPKiy95d0zEfSC/v+1ua059bmsR3ZCf0EbkyFhL9x4NSWvWS5bvO28j
sVrfsn+WNMeKsyUFDJyNNFZ5jkTu3F/NNhL3VRfTLZNJTZGaoLK43sTEMNAjJJEmcZus++lbXP19
bstb+h8Li49iMN2TNAIWPPhSaQzDWvPlX3yKMwuLT+HFktxAVZa5E/yquaXZDLTqcHz3SrgRLOfd
vnKwM0uLrwEnPc06OpDMy5YM70D4OZ4khrKLD5KykXesfRhI1tUZfijzplqYgmmMiTLYw1wmP6bs
rn1rtk7LigdbYFDAtVDV4n8W0UUxIBUqkHVxRxqA3qdfykwH+vP2p1lZxYWNRXgRejNQBTWEHrE9
pOI9/I5q7tw2sRbCLIonc+YJYQzPtcsjEiqIcCotNmqmxYGF5nth38ITYf/vsK6b9hZrSpQ+yUYY
91w1+QNDDexuV6JSv5PdZi/ftxsRYPUznS1vETSR/clDFPQyV0BpyNuZMdR5kAPLn29v4+qXgnCe
bhK56NWcizhCANDO3iB4qIk2ycmYMtQ1io3VrMQzIMKYUA26EFdtvdZXinaqUT1vTRneaFWumGR4
vb0U8/qUXthYxDTGYiFxhSUDqmN+Xoj8RwQqHsQWNy+h6kWsRnwovHbrAbm1tHmHz0J1litKU8xE
YIxwOWkrws/W/itfP9u+RahDW36Ki6ny3eDU2aJDULXFr60ru6C67fzH7X1cd4l/vtUiBEltWeri
aEZu3nw3v+vG979FJfPivvhQ84c827GgVORamtGD/nQsPDuZHiN/o2qw5QuLrLBjXLrkheC7nvF+
8hBEhvqMsZkBXtboRQk+/Vc7toSP+kojCkISxa7uIXtZZt8GxUSetpJ3t+2sx6B//GAJ7C3SLBX7
uCAncCZXdCiKRLRYEB6jIuq/R+Hntr0NT1i+7A21CLUsl8BfxvuQEm+N8hn/578zsgh0ndLAWy7V
kduVJ1x8ryCEpm5OEsi3g4O8CA6TEeVUX2mDiYc/J8iG0Opljt3M59nCxstnIyQsE9K08eHCDVtq
FNLonZQGzTC/bg+392124UVScn6K5GVMKBner9DEdKfQ5Gp4hPLJDKyP1fQY/izE31Okb6Qmm963
CAxx1zJDY1EcFQ9QI7mZjZLw3vgouqXbbyIy1/o/F+tbRAk5VyBFh7OLJ8rkGm6Oev0eilRbtoF/
1v+lEy7iRaT6QiW3XuQ2b0L02L5F+oZLbHwtZQEvswJRC3NIX5xEekvHgPFs0FWoJXwpYphyfNtC
HXevycLGc2Xt6coQFaVskfxVucK7MBw9ms3I7TQ/XasTGRltNOVx2I82o/DOFlxj1fM1nhWyrur0
gRcu0gSg3WnYmM4Y3bVAg4eNV8VqRDr7/YVTxJCxd1DoRm4MK1Np7Ss0BqEUvX2y1ozMpVnw4PR+
yZMv7ydfRPA59M3EzasfJoSe+TtJdv8rE3+K0mdXYOurqNeqc/kvRg12N0R30C7dNrFW2KaR8Z9l
/DlgZzaK0SvHoMwjV3uuTsrRJNzpO/GhOdTHDUtziF6GonNLc/A9s5SZjZXBKDYHV/MgO9J9Zbqq
3TjVEyKJtnVSR/u2xTU3Oze4uDPQCfJGb8btj/A4qq6cbaxojp1XC5ob/xoYsetxWw8iZ2WEts5V
oE9p3qrmpSXObfnZ6uGcK7L/18wyKBRDqwddTw+4dsS9/gnlHRvl2p20l+3UFu+3xvU27S2eTKKl
Qlyo86YY30FbQTDwbGs/MEonu6ntu1ug+tWvdLa8hVvoesw0v8xbFh3z1j/q48YhWv99JiklCs5M
By7OKdxulVXCu++W0wk6U2HY8LK1mA3QzphbNNRJll2aMGmb0pjHkKJTeJSO0KcAc4MmbOMiXws3
pmyKM2aGgcAlGAARlBDaOsxo4YPQupHnIFd0+7ysAPdo0UvUSWWTmq+xBFMkoBIZcC0jPM0/BvvI
poNik2eh/ryTHIaEil27EX+uvw6lJUBn83uPhS3xM34k9FqL6JIrNXeZ/i5oN3po19t2+fuLq6CZ
Cj3NFcY0DfM0qdrd0LzKsbVx38z31WUguDSycDFNYZQcBVzaQL5jKDZisILiu5r/u59+3P5Et5ej
iYsEodO6aOhhMHG9FBWmI2yTQ7iRwM078v9fDGwNl2F6nFBVDQSiZt9/E/19ab3B5WMY9gDSbcuW
tLoeupsgG1GT4hq6NKa20BbS+grcCnKy3fxW8dXdjBdSnnp3JL7NWet+C7W1bpVZVLwODN1yibWY
oMw6IOpckhiohh9B8dnuNX3cGlK/viFwDO7W/2doEdvSrKkHf1INRynMX0kAv1YZxvdGj2hqV0yn
275xNQfNhMCFtcVmtnD9AXezNKd2ptEdbBU6uP18XTS74U50W2kHV6iy377at/ZzPuRnN7uBuhDc
gggyF3FTunVvoLwkoXYTdd3Gi30lXblc4/ynnJlqoWHwQ4hE0AuDKMw0T2JfPaEifdfRH/TD+KdX
xuR7uW0oWyXR1VN+9jHnj31mOh8mhIsn6EvqVO5/MYqY75O4K1+8KDZfxKapdggDJBthf8vo/O9n
Rr0WHY+utwRHgh5Fnu5a3XIjQbZliCH9Ntu4K1duAMQ/Rcqk8DfQ9VuWS/l8k5q3HP7GRhbWLQ/h
LySVkE0j2ZCPoc2TSt2INyv5xqXNxSGZxpq2GdIqdMhgS3Lnxwec+063Fw6JI7yUG1nb2o0zH0id
mU4u7OXjI4sEYZBqoCIlxIEICNlQzu9un8Q1E2ApiGlENob3FyHURxAApnyi9DgddflJ6DZO+ppT
nP/+Ysf6vOuNdD5vsv++mETAFNODVw52JCi23kgbTrEWxM6tLcKKOaqI3kb4hKF/HH/pzaOWPSnC
xpK2tmwRQuQG7aRQ5J6OZEaEj9rfp08zrkHCj3jgile47SCOIKNKeHKmavy57j0RMmlQISJ6c7e/
/dr1eWZoma1D0qiWSKXwbSCN7njFQ/MpSPsQbncFJcBY8O3bBufkYnlfnxtcOJsJi3WGSmzoUuZR
g12vJqhq0rbTPgQG3OPw66JcJUBa+BnxSn+vIY757fZfsOog/+ytsnBHTwtHxGW5xDs5QFXyoWtT
J0OLR9ja21UnOTO08MQa/ushneEIRYkmsl23/8bTz35/4YTw9OVlASG4U/oFL9NCdf1iTPfxLBHc
UFnf+HLry5mh0jPdn7zE26BEXgy5SrqdFSi5uXAG3v4uq5clYJ7/GJg/3Nnl0WYetG9DowOLGe7y
QbhPrfuhVHM3b2EvHn+juvO5KmHh0zYrSvM3v/bKf0wv7q1azK2+tyL/z8w8g0f7fB8/Fg76f8xl
lxv591r+cb7O+UyerZNhwRA1BuJtgXaL/lBXJ3ULvrb1reZTeGZCGkTDh5jQcIy4f4UpU93Dy29t
xI6NdRiL7J53d4CiOu+IKe72cfwz7nN71qm+7RarEUpR2TATKser1i7SkZ0MjaHhmEV0F3jC5CaQ
Ct+bkfdb8aJ8B6/wuxqwzkaEX01PwRD8x+4iTEh9DHuhwcS0lQ6aG01F+BhmnGF/LIf3qoU6Qm4x
PI1UU3lvQZV+lHPUfHLDqG3m/iGIC0Zvh1DVrCadP05oNb3d3pjraxU6+LmOwxCjek24EYxZAQDU
R1BCp94adcyNwQg2HMzeyyGkTn8LURz8tevC8ILFGZPEROPyWY9MaMJJKS0HhczPaBud0DfuYNbd
nO5aWdyFocUZUZRYCNHTsxyF0dNjlFbFbkRC6s6q4cEOAjPf9aiybbjatUNfrm5xakI0cmJdSeBH
nJrCthRPR1MXJVqEdr/f/nZrluA4Y/5Og6Tj6mGsi9GkdnlhOCNjmzsIDWaFlcTjHVKmG2H7+sKF
zARApjTHbYayl4vyNbmSkFhwLDGN9ijOfJEUJHdFozA/5bIR7Cd0d92qM13JAHXwl+uUdYWZaIWh
I1FDIW8RV8toEK1cbxXYx7RyJ/kp4hriNMFY2nb726aueyvzdpomlFozg+fVME+tt8aktZPuQDYw
YydmLAPczd7z/+YNed03whrDwwyGcRkCbpm/8FmEnYLcqD1oU52qv4/1AoHOR02ASB8O3PixyeNd
X34TrddKTZFZ3rj4r7xntj13QKgREvuWz54wC7K0NNlVxXtEQMMbnzrh5+3dvEqSMIHDAEH7wxa6
nLCr+76KG7Pjw4UIFNxBwAxxSLX1Rr26pmYrzO/NNJOgg5Yw9UTNQkWZsKJWvxjJtpsm3diqNQsQ
OqE5qUszLH3h/XIaJI1oNopTTG+DKu6bYKsMuWqB78ABAw/KlOClI1DvruISXhUHtYMRhV+EE/Im
kU+3v8ealTlt5rGro4e5/ORwhTSJp2Klml7zFp2njd9f9ef5rjOpC6O5sYzsUBkjRjFioPvJdzhJ
x+YYW7vRnWdekn34+fZyrj3YECFK4KE8D/ag93m5aaYW1RUYHcWJGscM7pHmUrZYDLZMLB4aE2I6
RgAru2NUdwnc6i+iZ99exMqesQqDysOsnkPaukjwC4jQfanABMoHwPcpQxy1R2TUqD1vg/dX10Nx
cW5AKuQzi1BaCJBGdRLGJj+OkXTJjCev1d/UNtrCFaxZ0jFAeDPmSLrYOWtA+pUimQINsyvX4AKP
m93Ita0DCwjEGUMcG3ORXUF7nMmihg31sbH9I1AtJ/jRwoA3Y4+VDedeWdCFscV30uHBRBizIpgR
V12I6FH1ggTEjhpB+OsLj5eRIvFyR4f9Guo4JFLsNwWmxlb45oWoeheG3+5auOE2vO86QmPJIrLR
ZEGEdnlgLTRMtFlbxomyZyl+F2lfigGx7Y0K5trWGRCXgqmc+Wf/VMPOrjklkhtNqwkLqE6Xe8RS
VFcd0LeZgnFr7moOxRdvsJn74czUHALPTGltnjJWViuOHiPQWO/ISEo/3pXBR4C2SFB4+tfb53dt
Bxn6VVWGDvQ5Dbs0WFpREwgeJyrLIrsb/a++JDpd3BU7M5027qGV7ITVKaD0/nC+ofZ+aSxvpsyQ
hUJxTH3WJDB2I3fdONWuYgynVP+mVwbqIHcSo5qC/nJ7odd9C/IiDSopOpO0/5mpvjRuJZGIGh4E
/+gQHMt35UGE8P5tBlmJdvMO8bujZYviRkJ29XBbGF0c8UTKstpC2YlT9yMOfzJSZes6TEcZIqYv
mpq8v73Ia0+9XOPikBt5o/e9FBFRJISoES3ozc7WE/9428y101yaWXhp51mRJKJm4AwRgqcBQow+
YsnPNLreqWoZ/r3bXJpbuA1NqCLyhIBT/jC5aCvfeQ/WO2UfOdl+a6JhxUWhbZ3Z/CA+ZcJlCb4a
5FjyCg9b2q6z5X2wD+/E0+hmTnHYqmqv7eK5qcVlNrZVF/t6yrI8hgWRcyxL+VBBnsTg00bBXp1z
icu4wrLmFjSI4BkfvnB+qSqKka6a7IjGFB1itEm+hYo/2fJY7f1Iip0uKm1h6Ip9V0Qf/NjQnmtZ
bIOdTii3JV+z7HLSGNYaED1tzFT92amTdEjDPnL6sdFOiIsEu6BHCb4MvWM1qeOxZQz2RTN8714A
qnTypjj+LlZDjyZ8bdkIzf0qk2RyhbJ58ybAHm0dPZlCIz/o6gDCLor9175LvX2opsnOGCh63fbi
tcNyvieLszkmaqNHQyM7aRbs0tI/yPED0xPObSurX/ls5xdHcjLGTByosDhG+Dolw3ekJ6J9Gk8v
vtW+3TYFzdbGZ14cTLgp+0KK0E4cvdDaWYpfQ3KBMkw4TPlHXQpzZkIqzx6M8g0Cgfp5mBT03cU2
/9mPtfDFU6lhQC3Q74MkgP1H6aYXM9KaE8wmDao8coiWaTbYSmqgT5GPn4MchfZMDcLHQPDLCYnt
RPpWxKPwMqm6R8JZFW9CVaGtXJMFJGHpMYPbJ5HTSkKk7jQO4ghSoZyEe1msc3nXCrUg7GFtjF4a
L8viPfww5s9pMhppZ/UIzDMuKv0YeOjs1DhtZ5VZnmRFGR9iURl2JrgB/ntaSNmu8EzrZKql9tOP
Iw8lET9+8lDuexmz0XwOckRrYOyMnb6cFZITD+4PrVQ0Z8pk/yuVY+GARqeteB6vaB0d7kwrSHBT
kedm2PMeaOTE1uTiU+yNzUspyONPpBIwLqHWocb6feZXJcpxQ4FMXDeAj48hDVPZZNMbd/P05E5O
RjcMEXj1wXPdG3pczSrqAqrnUvQ4i6LsFDMQm13kVcah0DrEVXL51RPEp9a3Dn3v9R8VrzcPaQAp
VFjOosRU9RGPih6LHnX6FA1mOzYgSQt71UMfJ0K81Go+V6HwKVC97ggdZsHkgQQtnlaXO5mWzi7T
lBe9EMA7e0mjPZkpyp7DVEmfO3ko9iKAAJuY9QNpZ/V9rXniXd7NsuiW3x46tUFmBiHEvS4NDVzo
eX/HkHJ46PiTkV036f7KbmjSs/eK6EefIQTIB0ebsRWRhNGEAOWaKHRkOZsQWkMUzwiUX0bRmfie
h94l/2Go08KZyv/D3Zc0x61jWf+Virfna87DF1214MycpNRk2RuGbMucCRIACYK//jt0VXXJKbXU
rt51LV6FQlYiQQIXF/eeYV1Ts2g2cUphhfDbhhF833xWHGgHaM5k+B2TBz4003VHxvJb5SkDTKyt
4bMqmQYwssUDFcCMW3XtZBVN9WTB+rwuxU6nggSzqYF3asA0UhqKA+dyGNL55rq4N0Vl3mr5jIKH
IS3EjLbDn6mRhgKdL6T6qTLpHQCn16DiDOFEoZDjqOVZc5cbqesx7fIjI/UMutz8yUFXKwRjp/dX
StcU/KDTkFvXipMfCn2GGTp1f+TVDLIQhbExjKJ8GHgpGQLlibIJnjW081UKpzJ1bu710TsweyAh
GTr4Pdq3owHDT3fRHhYQ5XRzJUG9dHv0umFbjwgA9xgO4haH87WUAnYmjRi/w/PQ2U8urMyQcoeE
UhHrErbseTsfdTkqwZIrcIIpbDVoXfgE5WvHjuuUFynTYTJKcljsVC6q0bDUUR+qUnNiu2wSr53P
xVBqd+4Ed3uFruPBYQNsVQuLXDOiyoe1Nf2edjTW1KaMtVGwI8SNNPhXmdbjKEcYZsPPMUUd0Y2U
0rMN7CNYqE1WeSt19M9glKd8BtpqDVRFqLE295rmo75XH7UOZhqznJrj2k4shjhLBSclh4SFayxB
18EaatVLI1Ds4SCnlgZD3rSBAJUlXVdX/9oayxQaADvFfVcOYckINIEGLwNKYogxTTOwWw8Nygr2
ZUDHsqDheKGqMD+jTTkErjuOvqLY93BTojChgsm6041qSAd+3/e6s/M0HRoeHfCumiYN30GrcSf1
4su6FlBCoRretVnyWPa6nRQVW+/hs2Yf1KoeEtyCvRXhnFPQ87FebYPQYw6L+tPQIsscRFN/x0rY
DXnRRqqAMaGXF102gyA84Q1JcddPrH8Ek6YO3XLSfzSld6ixGo59Jx8cF8MSids2Vjn93LkGwOEF
U3yuwmxFI40MPE8XWdvP8HnmxvCE5N4OBYdbXGVqaFkuMsS1Y/RboNkDpcWDK/LO8621ohkudWsw
8wYGO7A6jgvkAaHaWwC7dDUPHNihB0Jq49HVxScJtBm80ok49H2uIj9SnmUDZbjFHbwdVLyFhKNq
b6dOTS2YQOdqKHuqx85oLodyaSxoUXp53fqDVkJmiG+tMxit73leTD9aj3zVagn8pznb8K1dwSWy
JgOCUMQ99m1nhrSytNjyYBgdaLWlJ0Q27rldbfe2ycVzN/AvZPLaFDbYWjjCjTnsNUZTuFzQgBcE
9V2XwsEe89q83iGl7+wtQoGp91bF7+0VUFBFWvdVoX0XRkNTd0TkyyeQqm1TZXcdYgr2JusC7Nmj
sGoTHUfy4GlV50t9gnNmK75MNfNg1q6ETqkNka5pPIZt2A/TYc4VdRQrlLCNCxQ45+3pUJI474t9
TfWnvJ5SqHmWqef0WdHQq7aZbjqVOMGIUgW8Jcsu7GE6fZj0/MbVwIoH6nMKpgKmwVY52jBRr+Br
yWcvwgauAibs+VDqiJol7b8zXQB5KAcv4MryfS09K3a5+dmwweBSe3sM30993qil/JrgXiTThYW8
pHBGPaIoQxlhBVck7WQkG38GZaib90d7I3OEYw8kXlELsOEscjHYCF+4RhYO6NVO7MAysidwebR+
V+QURj2QUwUneUNAWD9zvRelANFpjQH4oxl5RrsEc6GnDsgnAdHHf2M2Lwe6uF45ZsMnLBsIccGw
3HZh44h7iAma6u8/tJfDbInyi/lYVEw4mU0z4qg0QCg0nEolhe7k799NNzW8raEE0iNw8r8OI8hA
NAd+pJEc7ESt+LPoy9igKBer9Pz+jN7Itn9ib9F+dAAHuCxnIBNBZjZjRpYDoe/ZcBxfWeX8+xeI
X0a5eG66mIYJBqBmxBRzbyBbgmd2pBZIJ/j9+/N5XXzCioMw29ZQRV/z8pLIV+KME/rkUbvYG04J
2lAAvyCzWfM7bSQJMzTQxPgHhcm3tu4vw168sabr0R9DCImQku7gnNI8L54FUbgchS+buO5pauf5
rEEHL0C+xEIhEaNKPtZZQ2f9g+bum+/0xTO4uK7llVp5Hle1aHSGwLYoLHftD1boa4wHikIvL54X
Gw4yg6W1OIMeydE4LK17pfVORgrl3BbN6C+8+QGHxkwHfbJzcSt5/yVvsem9SsDFcuJNuQilzkHm
MCHvWk0w7OwclGoLx9kPSNil+FDwb3tmF0Nu/XnUudFKw+K6CJe8UtaGutUaNTDGFTbxdXtMhFGc
FLi/j8SLXQMlTqXZDcgITABem+9w8P7ghHi9uD3Ub2HoBlL5ZtJw8WKlrqx5ozM9yuE91QAeXQZk
ia2nQezwthW4gv/uc/51vG2hvQh3I4wE0RnFpDtWNCHMtO20agDMzE3Z+4YuOriDWtZvx9hfB71Y
WWyhpglncpQ0rH39TZKzmON/Y1qaChYYKtU4Ay8KSXlfDqOtED1igBZSXOvY9KjpsMFFRtctH/mg
vd6NmM9WBUCK5UKN+2LlwJyaw1wTo82TGQ0oFrUw/n1/Qtsj+XVxota3eZHASQk6kZdNXo8U6Mqa
wojGBqcRrN+fbPbj/SHemgV6o1C9hmwOgAgXsxDDNCN3R7l0NlE1idWPtvS2ZS+n8PLztyL0i6W2
ooBCm7bB59cHoWRz+6P8Ymmf3p/EW88JCAZIAYP+B6fCi0lYPcqVlZfLKLf4TdHkcGydEIxL7Jx/
Y4kh7QEbGk5EFsTHfp1Oq/Srx1y8ESH41wLu5Y2bi6DvSTYZzAcg4YNE683Xs9nDeRgT3ZeLTWPR
CkUlisdnc/2Bq+0X6X5+/9m9NYJjA7cMvXrcnS+biQASwhhelXhBokBZ4qH23A/m8MYhCk4tNHLQ
3YfrGLbKrw+tLkzS8hGtlUn6GyAbFKDMuYeKdmymRdx9sBheA8ChzPFyuIslV2j1UnkOhjNuxx95
8neRDvl3kY6tVv7b9FOMtyHAf0ZwQDIu3pFGXcUwOoznaWGtRRDsev8NvfX8gJbZVFNUEyIGl89P
KXg+Y3ANnfLlcRnWIVwLWNAT3C197hTVcWqaB9nO41NR23YwzrCPmbu5yUjp6B893S3judjQ0KrF
qwQ3DWj0S8BGo1iduSoa2vaOaPe5ZeexQmH4M8B/xR/Ycp7JrMI4aZzCGiSm1Mqr/Wrp5Z6Oi3X3
/pN5Y987YOIhHdxWLlSTf11YbV6OEPnZwCNQQXi2xth4/t8NcLGUBhvV5FFigHJ8LPVA6x+ab++P
8Mb2AwUP8Bc02uHj/cqdyQRdYdEWJDnLl7agV7pVf0AC/2iEi+XpNJV0+9LECzMZih+DGw9c+6iX
+MabwI1zA5JZgMO/8v6aVsEbSRFFVhQzbY9eWZXhV/wjCcs3ThOkp5CChlUi1HfUbXG+OE1su3JX
YmLxaZY8O70bQdPDh3ssCj6/zZTZDt4XQ13kZLasclKsOhrrqnVVM/txrkhEG/vGtL9xm32w0D6a
2PYSX0zM4Hw1pgHLYKj7RK2NWwmnBb9ZHkpJ6g/iyZtjwT0TutoAxbwKJ9JeXUUfMVbf5kk5jXEj
ZGR1VWqhC/D7q9sDXMmwLeRlsNT8dVo9ccCVH20cLl2hop+wNmlHP5LgeWPt4SxWsYOwj16D1Dpl
8YxR34A3TfWpJk1QrvqxUh/en8qrUTZ0GtBjQHOYgPNe8vMnqxrLzgRwZDYhWScDibuAaD54NW8N
Ym/2uhAA0KGcepFezLVCFr1CvGnRG7eUMaKVDiDtR1aHr0IC5vJimEvjsQ5AfUcFxy5qywkt+DKe
ph+//7QgcAtLU/jCvkZeKcOoA4sCrAgUBW/4+IlN42dvKT54XFt8/+Us2uaxpS7Azb5RFADDve1N
ZwPzjI6PZqnSpfZg+X2TWB/Ryl9d0X4OhRwZoM437omN1IbSpBiKQkqKeKgfWl7ta3R6cIRIJuOH
7YDXzo2PKlPbCfN6iv8a9+IEajn6AtAiRs/fam4506+0Ws+qHBYobv0wwR22rep/593Bk/KfU71Y
hGNJ8yVvMFVTJ34B/5FqHHytYh+cS6/hDHikIOpC7sKFbscrhG5jyNrWOQBS1FEh4lygr3nU88lN
KVL92kfrc8gUaxQ+qnPmTTPZ6FhNCriRnY478u+v15ffZYuZL+LvOFG3NlTMuXL6b64487J56vK7
/90gF+kK0dxVbzsMMstahJ0Ke69ctmWAfRS9P9L2dS9XzcvpXKyaWpCKOgVWTSnm+2XI8rY+OVOF
CPwRx+R1cmrAXHLTv7RwKcKYF6vF7MxFaRliiXG7AQVZokR92h1+kq0/NOb5b0bbRJ9NXIjVy+uq
Ah4kExyj/V30Aw2JQw95HisYgir87YMSU4PJMCCwuIbj1rdF6xeLAohbl5butvcUGjR9ZFCxY3pI
nfGD1ffG60IFSofZhQsvk1f2ZNxT0e9qMJBaZdqYdO6T/sngH13DjNeLAhBoYIcB58WV5fKmZw6a
tlK1N6J8ARtG8+ydAI0C8BWDDoDIo3OMNm11Y3YcGIi1I0fsiuKcrxP3x9ZuHF9Qoj799kLVfnpt
bOUN6AVdJAiDsD2mjQC+8bmOPKplBac3gwZKR1d++82hcD/A5QkHH/B10Iy62OIou0lnHk14Unxv
KhiUOgHMQ2vrI1uiV+/y5zCoKUKHHhWbyyKU1XlT3unwpeSVGhXWbTlaV5Z9TeWHtgGvcFMXI10k
w9DEsvRJBaFh1IaDQZpEg+iphrzbW1lUasuZoyw+dnsn/yhavt6GLnCtSFOAP94Su8vCFEz6Rqa4
DEMLNWOLFy124ZvSzkzngCL5vrLG6xEpDOuFDxpuYFL+Ae711bm4fQNsGNhNgwSBg+TXvSlI3coZ
ioERlmzc90Ygn/shT0ttTgt3V3sfbVHtVQLw64CXiPi562ZTqKuMcCNMBgDi4XYG1V837QozoN8x
a19BPu2o4eqMaWO6UVWzSC91X37p6iVQGz2DAiUw2278/sK+TBoRLzaVFXgbbrVP7zJMofXST0Ij
KvqdLhrMIjLglmf2H/mGvjUMWBooEqLm6OB/vz5xiTLxWBiNihkUoSjVaKVPHrC470/mVVawzQbB
aUuBoQb5SjVeKV3hFWOvRoxXMRm/NEqeaS1NV4+kuanBhJOlQCEM5vKp1dzs/dHfmuPLwS9iBOlK
VrkmHmWrzEooViAsPA7ImWUr+gcx/9VQ8OEGwWIjkAP1C1j1r4/TsLwRRhko73t81sLSzb8JoRs+
vLqe35/TT3+vl8kAuo26pYMGYQFivPln/zqSMrl5CxoPykdzboXEnZZoYAxID7ioABbXA5tg01J7
rLulCfKSmgrwaYVxqzZOlS5Dod+1zKKPGnM6n+mWGrmV6Z1R9pK7dmWfaa0rJ/i+k3QeUWg3h3G4
FZaYmkRRuXz01NKI2xrsHJ8VxXQocLKovtavENx4f6KXkffnPN0NKb6llK/Okm6ZCa4jqMBBQZJH
WKk7b+2WAmT1sgmWUmvT3x8PtygHNXjUb1AC/PW5OoW2dN04aRHAEmlfFoFnrZ+sofT5bP6m7NA2
NdTowcSA6BTuoBfRDlqvZW9WXAMclIakIFEDyAOYTeH7M3oV1zEOhDqQ6eCWs92oLhZl52mTo/e2
Go1c7j3hhEzvj5Y0P3nWEBjPYPZlE8jri+sByWcn85q8/wW8y5vp9gUc9Ma3GzYCu3WRuE7zmi8V
BXbDWj3v2XKGYlfxDvcPHUCD2W/tnieNW/zo56o/juMAZWxIHAaq3nFoZK/DXpRuDS51Z4db7uar
VQeugkP7qCsBr8p7N1yZDsCjgD7vAGxl5dHP/aAQHzS4J44OcqAR82axAd3ktaWGYh6f9cmjPqHq
t8opzqh0XMsuPwlHWAmvWnUPbAeDpxY6QehLyVgSMfuFUbcBt3v9NvfMk2bXQ6h3K/lS4EjFLOw8
KVC5vfGWTcJ3ZnCal/ZCfQF8VDDp05ACmdRlAyYTla5qBIBjQuTVc0d8P6NnzK8XtGOrjpLE1h04
6ZbemHKGsbomn7NJ9He5VkCwVWnWe+kWfSItZvotmzJPUcrU6Rl5YI3jXlNjWB+5q1iRu7iAapYu
MFCdph2cSiZyYVY0wYYpItXa3Zt9vfq4a6M/2JWPc1dpqdGU7IgTyN7PzNQA4dLhtwGbh7Couo9s
VN8ImRCR2aym0A4DxOUiWSwp0zqXrzgacEnTi5jM7tPwu4gTrMCfa2/LxdGJvXRLZCOrlqGCZm9l
MitEVnyEJl8TWiX5APf+xmwwEEIHapnoW13KNUyq1alGOauRw8y4Yl8saUHwq/ogKG479iL4g09i
YAw0l41XCjzouFYFVbga1Y4dz98dNj0s6HRr7jXcrL/+3L3/8W35f8Uzuf77x7K//Sd+/kYGib8s
+cWPf7sanvtbTp+f+fFp+M/tT//rn/7t1x/xl//45PCJP/3yQ9Tzisvz9EzlzTMD9+vnmPgO27/8
n/7yL88/P+VODs9//eMbmXq+fVpRkf6Pf/wq+/7XP/TNc/s/Xn7+P355eurwdxETT7zqq1d/8vzE
+F//MPQ/t96c7sFyBPkoOBl//EU8//yN+iduG7jNQRPBQaPYQMjuCeXlX/9QdOtPVK+xhFGydMyN
8/3HXxiZ/v47508oCyIh0EzIb8ElSv/jn1/ulxfwrxfyl37qrkkF7a+//qH9bBD+6/0jXUMYxdGP
76DB+VP1tkvEizusAUcEfQA41rd7Z/JxV59l0M+9IhNqrasPivRyYzW2mg2sr/YtM9Z74rXd90V3
5TcFWw7oB0+H67LbjHpmy5VE9WQDNN+tzHcLvY/AP6t9awZMAqz8r82EAeyhXPwJqusH4AtGf809
gLco9wLFlMW1nNktLREnDEACHoy5c9cIzfROjXJFzlNitC4v7+pOz7/jJFgYSBa8Jbc2KSv9QCal
PFrtWsNOdEM+wgt7PBW90wU4N/i1Sle39teitvqruRg6V8Ans1O7o95NbvWdGC4hu21h94GhIBL6
jYkuMcjgs5fTUHKhHUmpjQdu5wrIV41RGZ8lL+oiqRodIPcBQFmcJZDoKsPStMRxrTdINx0MkYeG
tRKAczVvnE56teI+PzPRX3uUiZvOhA49ilvFgTLb8pUxz327YgUg0g73haqwFG4P065f15gs7QDE
5nCtEAodUxTkTB/ncu1TvbuF0Jx1FqMDvBVUk1abP/GpBINjXlfAcFHL9RQ+xMjs1rNBPKhfmUZX
4+hovCIEXkiH9Iw01SEArB/AeZcqHuK6CygDuPEKHulJ6U0Domf/90PDlv3895EB9iftU//9ZWDY
/uAfcUH7c8vVVAhx2CikoDX5z7igq3/iZAElGbg8WMTDNPW/4oKj/omGKm4+267HafGPkGB5iBb4
Exumd5qLe4H5OxEBcC71IlE2oJoCE/KtsuVuAiqXRbSuWhc6mcQN3bGLeKFGPK4AoVvnOh0oKkPN
mpU1sqj+swEfDVBMb1mu3InxG/osJ/IgA2cd9zNV9+vYJ7y+nzwFbhvKvlCUvTPme8S8fX/X343U
2qlqF6kUlXJOdhaDvl5ULt4JbJnjSJxDx/R9x3J/kW5QduBhyc9qeUdkyus61Jeo+FF7oJh4+1zO
R6e8l8qj9RO7Gzb5EDKHn51QoPA+lNz3wCPnnshA2Ei1XE8mdU4twjOq/TBpExnIBhf3h+hXUA3k
odQgDbPrTLmTw7x/MIegY+Cw1PzA+Xhk0hddJMrA03zwMWxc8cVyNRjyejHnGy5PUwfaEIy59aD1
IM9pR3UwdsthbT8v+Jkrtg+mCY1doL5Fsk5RU2hhz41QsTNv6kEiwgUFnUvYLw5GGZeez3aWHvRj
ZoDV5uP/20EJ23mINFy0G8+LNCoDBtQ+iWZQDObiZOfNsZ2aq1Erzt6YdQuNF/GpGcETIEWgHKpF
HKUYD9YdgLoHk6FNelycOtJQy3fBXbICY7orhPSJYvpSlEljfDELEDwgsgR0wXnq1/uV1fcC5STn
1hD+CEFdo9N2zAWfgBd+r4gMw2g8nUYz6fN0ABFPsYFb870DTOZAK0X+xEAasMhePfeFd3qUtrhe
PL9g3pXpVLdLPDjKURBxOi5xNUyflgb3ffV6qd1HJurPbjJUagpxobR0mN+bPIDMQqp0Q9osEMed
9ahCr4fSL7ahX51/ANN2dKwAdT7QA7RYGXhMWRdzTnxj6P1K16IaNRncdx2In0/+vrVZsuIugxw2
hhNrtC8+4Q7sYzXjxYrCjUlkmxAPVXDxbdydnoSuh5NgkYma2Irc8v2oetDNKeokjQfih9XCE9Be
tv8aTqLSKrWTKbfTslNwRawy1Fc1erXeahlKqVUZj4jKirEm8lxrYeMPoWvudVvxKxsXmO603k5B
r9p++1hxEhHcbSVez6yx2Bxwq7aWUAeYjrDE7LSkzmSgroBjmE2y8DFkdbEn63Dq9pvJY8B23aj7
HTpUDXUCHcwLOrlJbVvJuQgXJc2j1G34MYddXrFXtXXHUravXStjxefaqyNbOKmej6mRNZ+k2gbe
YViKE1rvB7BbUpOYSTVWgdtdWzkE56EpzNkObl8JphoJuwG70wynuU9RTQnlNOzUL+5qH0rily7U
gZ01VfQmA1MuW78Zo3JVT4kOHwOn+j6tS7RwbYcb9kSGpC+qkCqg10jnRrHZTZucJ284e+563TuH
SmF7gPlP9qnRvWuFtVeVy44dtyKc374KD2en9w572fkzLhLbciCALC+OFQ7hxl0zD60xR7V2KGyK
+xfZuXO1V9yripi3TkPvR1ZniBBhO4F1FqLE4CZS+qFai8RY9KSZ7UTA3c6oytTkVWoikBg5HMPL
VIudUoCmo2f5sH4qZvkA0aR7phgnoh97SznrdnkNWmtCoayq70JhV1ddN10JR7saVVz5FXD67G9U
8qzTSGJB+aF1sgKm24X1SOomm1LlOyn6SPneBrohEsrGxJDArUDZFOSLEfm/4o8IC7bLDzbr9nmT
ZxNx9w6NFBvEC7O4crFB24NxNXre0QIu/VuZuZU4WT0D5QfUNd9MOF9imxrYVl68jlUiShGsk7Or
g9UqjipQZHpOfOk0kaUpmUzC3qbYUlboYrhOt9PQQkjPM3Wq9mF+P+0GYp1wspx18IaWI36ZeSMY
QNS7d6wmEVBIbVT3U3XS5unk+OPDyL8eRVR5S7awNcspFMZ4Kso5G7K+KLDp3NhejNiBEtkyzLGr
ppMGw3tZxlAc8Ts3VmyE3DnznGbfjONO+85dgcDrhLpWnoVjhyWiYwnHLfYVUJRbTXo3bJ+fJqMN
nOsihNJHlJ96/GbCBHqxL/Uhha+kuwCuO2DJhtSlO3XUMtWt4lnsKK77EhqzXo8wb4BaWfkObF5p
zHRyKibrilvj2Wz0m7apdl4JP8HauCPlcD9q+r2LJ9CeJ05DbgU4ZSApNCJUOZT4MykjLyXRopzB
VjLXFD5A1ewFJAJt0/gi6RCaqgxL6oQKBdEqwVd5BJNJXeTeuFKKOQbIGxaG0NOrNJ9JlsFF/mdJ
Mh+Q5d9tVDUCywahp9IJqkYAJ4CI2AIHXrFrPrtXOSg3euoWNLWbo8DBQPoVW+ysopODdlw9ish2
u2j+XC4YbIVr4dBEbYuz/vN2DBJeJyMKHBCUBO/QOVqNctU3ytnLSapXZgB2tzEknjUlXm0lk64k
6+NxLddzoawnqSUryBPysdXByHacRJbi0TB/lCtFdcS+NfEQ3aW5Hx9AlEsLUErXpgsoCK5qnxiE
xIZLMa8+tUWV9jJP9ABltj054cJSkDtIoO6gJX9V7NlgHIu+OnJL3ceTggRa7aCUgOsBiGNVafs1
uKi2DMSaFmII7ehMdBdpOEDcextmF9BY2jl3yqFstJ0gZgaJfbQ2ErtU4rKpEo+cG02Ge5k4dhZa
IRaMhcOJg5mF6k9h8nNontzImerAjULvrky063zod1oxZXRBpSicpZUUU7cDH3cP4hVTDlCw2NnA
w4KkcOT2msApIVWYE7rTPQM34Qg7236FnagOZgg01KQRjlicS+UEbn0niAIuMXrtzY19g76O5Muh
DSTpD3WRujAO8CjyketaOntvznf6yQoNCjdV/UrqApkkECvL19wU0RDuB27GPdje2pS4QBipvZYO
BsL8A2mtPUOVSB92pPWPztVe7mzvU53NsaYPCCo4ymRijTkO2iZdaLa6buSeveHu2GarXI4g+Wbr
eDSN8rRIkPPx+SIpdI5lwhPLg2L+1CfOXCUDq0NjuOotaNd0c9j5Wj5dcwQufZoCpXfO5V2r6NeV
aWeGUWYgEB/qw6g2MVilk5min4ISIrcDBUx/AySApn+cm2tRy6CKLardDIt10w/aDYg/ceVUoRjz
s+kO52p0jmJAAnE0TCiCI0wbOIlb8OGElo4ZfVpJ4QPUjWJq6g1m2rphK414dHRcJ3N4WpdpA1Zf
I1kimyIBIxxH6JhB/wH9jyZVHESi9R7061iF6Ithg5FcVGkbdWJKGuYkhjLgWB1914Qw7VxmXc4y
pVMzzAY2ean0pa+1aqZKM5NpfwQq6SrX7CslhGpNmqNi4BXibDvedW4gSbeQGECcoRsDluaBVU9Z
G6AYXAmffPo+dUrsjWo852NcoTBXfWUODi4JkU4LfKASLg81gkeO4IzcyfIxjUfctg0jcUiXagpJ
eQgh5bTX+myyl8zorIzoXtZn9qAlyMCUKwheuFM0h1DVQXZW7b+YO5cowTwddXcIYZgQ6y1U/zMr
1ExycAO7Ou9JlIPZGCI2Itp6qXVXue1R+x566Uo8wCG/EizRZl1wSEE/PVqQaueuhxg2YP3j+/Yi
ZlC/KpPVHJJQua3yBXlAez1U87WumNdz4Vwv1Dt1yPbbDnkT/qWor4e7lrI7svS3hioyV2MZmjoZ
S4vFSZd1SAk1k8kLzXmN7MjgEyrDXTiT84Bviu7Y0Z7D4XHf+AUvdnCyxbPfF8O3uhcZNIDPiKPA
IpTXJpyJuexvqHRvmqdKzXIL3BULtkVTRMb2WDjkSBg7eup41GJpKwlqVUmuGInkWtJezwdZdnsN
9ObBJKER18xKLHVJ6qpNYlXDQvRovHIl0skSsRUAiOlrY5zdtktmrwt5eb9Hu+eAXsWxt4urpauv
qy7EqdRaInCGc++tibrL1/LUPThXChhFHOmSkZfZVLAs96asM42se8rPm72h49sqO+FNE/5V/aHO
Y1qLoG7pfsi/mI3ftM8hglceT0ImNYIZErWUP3KxXxQvgAJpLHdzrJrVra7od6JvHkDn+aTvoFuA
V4JMV3j3laPcT4TDDJameMX3favdDXfUU455s35auhldKgdSqeyTjDxUZzrqm5OXlcjAlz5Ta2sv
vPUgd0tMDRbjlmyG5nRSsqWRcSd+rGZ76O/bI4xAj43lHOrnvOR7ldfASOu7WqE7eIwFmrf4RGUZ
7OhS6nZYk+t1bhvxd4T8CZlZ5e0952rsSOA2QwxmCRoLOK2uWtPel6p26A/7SUqY61hXK+OZhDqk
xfe6cPeq6A6Pj4ywvb7DXeYw0vbYijIyWRtAd+PIdHc/Pi2edhATP7hVcRhPcxfg0MOtuz2Neb2b
TdiBzGY8ez51GtyZlh32KkQ31FhIPXSPzJz9UsdJa5vXMgBrJVB3yi1glzvbGHbttMAORd1x294V
g7UbHff/83ReS46bwZJ+IkTAm1sAhKMn283cIFrTM/De4+n349mze6GQRhLZbAL4qyozK9MmBcod
VSWKfcAQp5ULJ2nkqIrbqB3YBln3cJByVAM9V1Z3W00OZJaRzDbxpuaojGZQvgEvBmU3O5Zt+q9/
lucsIIvHT/NHMTh38wIB6c5rYze1XWnzJx73X9txs9s0wmE+xt9ISlLsM5ojuURH0WyPAjFseAMV
hRXFOp9m7iIjFNLqOVQxgMJmCJfZSuyxn/1V4zDRzWguqmCpqE4vNnofHa2cHZi4erO5ody6XMLF
mTu+DYt2UJ9OhlWd83AQ2PhPa5ZE5LMmn9Ra8Y7khk5KtDhKbmI6m1zlJr1N1qXRhaOYrPdubd1M
6r3Z6B8VKTPV+jN9Bvlc+qOQ+UIae9Yr7V417GAKcAjpZNwA585XA61v7vF/+LU7dTT6S1ec4HJO
Yryc53qIWOjP6/1CnPgFk5drq5ac9E2cfGz7w6jHq2TGb02RvVWirRHEyXIxrRL7qfQOWu13Uo9/
wRcWJR7LCDSy9N+6SOFpmITdtU0PslI5eoMLPgljIk5kGHj7XeOu8RRlrRrqoxG0tMFmiZk4/qLd
QQiWzvy/fakCPlJKnA9Hc1Jdxg7QGM6QJ+LXJ4KO9/WrsC7ivRV+t3ztguHXRR+pvRCx/ny0Jg7N
8ljJ29EkYKjUHqsnLezn37PveFDs3AyVP8O/bcwcaI8/cWr5X8Z12n43H7QC+u4NprNMWER8dErt
qowqPdv2tXZaVuXUyli2ydrB+rPV4y1VHVUtH+kPVgHiGOqAQOIBG6AQTUYwDGOQpkzu2FjwMl8o
E7/b3xXZPIjCfFnqy7AAOSDpFeJgT9xd0bkXzN+7QtBcKqBdveanr8kar4PS3HtXue6M+TuuLWLz
UTeZXzPma1dQIFXz1jl1raQ6TW1338b9gZHBs67X64xVRNAm0lXQ1Cvodixll4GivtgkdorqRUn3
y4Qb/vgZC+2HpKZP4hv1mFpdB3ztl77taVm1UGo7H4N7b+KCG9TK0fy7AMnTuOuB3HkMr35sDYGi
/FnmJMJdIRorOIKlZmzqTwnlrG3tXumDKiXF6rB/9UvqyhHS5ltC4VxQca6JcJsy7bbpebQK33L5
qVpt1Ind1UvNP10BYp8fadC8zexQhK7+3GrBaygfvRqDj0FW/FnsAwI8AIK6MJPAJaQqqrspGqAf
LZGD1sZGobkysEYsf0d9bEXbKkTiv7QRQim+xu3q7r/wUziUYAFtLrrKT4/HzZ2CAyT3o0xpkCY4
nASam4GS5U7r4kDTcYcu8+gOTYLTQ2nr25klVaVXD5hoeMoVWP84e3TxS+5twHLFB3YggWWEKd4+
PAhhPA92AXncDe9YLcSTFzvAa/2zdIJ40D1hED2ONb2cfH2vfPPwg9WKJy61xw/djJcHjYGAoj+a
eCnx5eAA42+zm/W86cJusHWQwXcMxxUC9Swc4QrsiQNnFRhx1/6gzumFtsJvltzmhrQkIRD0KmgF
fwaKXJkp+8Qlx9QrbNxvAEMSyXhNcV5mieTqLJGSs3k8OcurRVI0r9sOzd4dWnqkzTmO1nRTzeFO
2WgsVjyZIGhfxedUyLbOsV6xYZo3S1jtVaSsSqTSDjIH5KHyzDTWULfDWgr3NdNwvGKSBXdOEz8Z
Hr3LI1H9quxjXWe8JhWWY5s3J7mJT4CYhVW68XJqc9rf/aBRCvB8WzEFk5qZR3H145UVpfQdM3Kb
38CezMntOLIG0S+7FJksXvLWepBGlQ2W1CO405Oy2TO03Vs0zauk2EthaGjbBFqKKqcJ6mtfjdqq
fIpOcZlqVtkaNdjl9lAl97GInRnmqtgL4ic0r00F38QxCmjmZdPhls66T89yKB6FKnFDCRdzsFNs
vjAfm4ok+Nh/qvzLQLW7CMUNv7xMNm95ZptntRvtry51BgU04JRSdvK4uqTFcNXN5YZpDGfg18QY
mlzOUv0r7UxnKwtHzzmSx9QGPKbpW9qgmzbfCo7lJJ+Sfj+25hT1guxrYGvi5O9lFVDqgkwUQ/Ps
Qld45UQbIQc0mTTELabiRfenPq1fQil7ZcLo8026W18FCRhNbDWXiZTybjQue5peMVLr+4gIn0bc
A6x8QpUKvh9mKXesKrsmonV8YTGVfGtXyAX1WBjsIk6ukDJytCC8S+lblED1peynDA6t4LVV4Q3/
JZ4MCSgOMXF/5pu1Ts85M++mI2aDJ1KpluXUiL2ja8UhycLeo7BCkSk2EAl/f0EaKlNJrWAQ5enn
bSMjBjODyoz0fTtOU3VKLmjdHBPvOYvwFVQwIxNkX6LwGOpIAcLIxbP80ATxWLWf3fIn9WWGf+A3
j9PVw4fugN9wbSY2XvVYNOsOrIZmu9xkB3XpDkshHSbgffdL6KcAd7wgLT1VKH2+vnBNSnfmHJu0
gdn4aYl/rXK69F/6uZd3TxYSAJ0hma5bVV7y3u3+Sc8hhZjIwjz5Ae7aU9QejRKomCxi5OMrcR3t
XSDm3TV+7123aupr1j4xMIjHLWyQT85xYAIMToY3c+KmuRlMtMBJ/dN33XmJPrI6D/VFBxMM+1Tz
N6vhpANsu4j5q4aUNzVZb7NbfI9CcrXyk2XZS6k63LlprHv7ctSArOuTRZFAekEn/B8Rjv4w8+RJ
3gpe2Umpb4JUpqBIelpdlGY7x3mNz4sW6bBVJtIgWaE9EO8TPp0NN6Yclz7hmb7AmaH6Upv504IM
Eqy/G/x2pHC453YHr2uhnqaAP9Vyd5y64Vj1HNQqVNZQHMcsjibDCouHSnOqeH2DedxWHooL5lZJ
HJnx09hWUrAy4RUWYJ4MrYfuMXgDhyzuUBCnSNvkcJTNQHIHBe73hdDtzya2wq2e3bi0l1yHVVjs
Cty2OUzHVs6YK94MKz3k5hqsrK/MC5vqHPS7cIgpKiMAWmFVYNQmRmw868zJSufqphI0ixLWr05S
l46L03AljCcMhMUsBFhuu1DjWRt+ZR+cvI/k+0MdcYpkuQyvX3/O1qDICle+C/LPjDB1LJoonr6x
TctEKSShxxE1HqdFf1OH+a1MxXCvBRsA7hHc6728Uqlq+uVCkO5Oqa7HjpFWrEIdVHaBEtAPg6jS
UBwN5NUbuD8F1V5QLaGrClIRqDqK14M+51G+qufdCMVMizR1PGpFfCzqkacORdJ5F3DzqRQAPjdH
fMCSV4i6O2x6rm3/Jvwhan14myT1qa/yY52VezWNt1E23N16KOlt6QENGK2VrfXBtwP84HpJt49C
UBlSlMQkWFsE2CQ15PrIMS+fSRq7GGNz7WbrGtOr7F6fQcaZ57z+Ve95MHskOvgcyUGRj3Q/cnD+
EneirCJmcil5ITyRMnWcGKutoJ7DaMsmh64/LZ12HIcgq4Bi2iyY5ZOlzh/tSYx03gikK2CzIRgY
ferQLHZM5N60aQnFf8XFpNbUQ+0vh40Zv9oeON5/eEzvrXDppemirOa5yrMz1mhkBCrmAf7f1bT/
JNrJKtFtALxmVv0KQkDFmmscEzqKTLQF7MbQEgRVnQSbXtsa21lHWh6a+ylsVAuehe4IXMrCLlON
+6DdILO0w/cgUyORQJTh1ohBK2VBpawcy7AcQu9lBHejCdETvzyUiXKaeuHMzbKNzKvIoRFZrO1y
T7WnJMwnYdce1dQ8V316CnP3tMK9aY7W7Z5U+3uuKFDQevDvxzAEnhNH7JpgCPTLi9d7wZBQF4f/
R+KoWnLohgvuQHZN4fiQQnN/T6XTCx6fias2RAq5w0qqrDmu9Ez+7dcXn0YnsF9n/pv6+0PolagG
1OoPw9D4baL5i/Nlyu1JFRtmudkwD3WGHticH6+pt8h0zq+NYIbmms+2ee96hm69OddhfLd2xV0O
qhY/WsV8GJ34GJIFGkKwzfLTlGaaGOU2purVbMXL7mrzcsXL7yHm8wH7rCE3D6mTIN0fZAyzHCH+
s1Ob66z2v0xHgayQpDWwkvdWhkzbocR2w0+UOcgWd86Ha0MnkJnizbjG+vhY5LfZVaSwBjCvpMw3
NShagLM6EKwy1GRMH/eDuCfHOTWPJs5ksGnneDfOmVvPUpRT+PNuddayPLIOfRTc9r1c83exmjnh
oUPKvQzjh3UzYBN32MTJkvxJXXzDgvsbSj/RTM9wjddFc/QL5CBmtU1DRXJVZbyDHYcK6F2bYgos
Yw5iNYcK0mLJd6dMMCipDjwqh8Wh1LX6WdKSa5a2t2kPpGVlyLNUJhQM4kxWIFTpVDK48cSd+2Q+
sQOF62vnGBIQj+FYtOOFOXpfOQSWWkIS3dOQVvqw0V8VpY2tAxb0y70lUMHYrxaQdwGvNH+b1rOv
hHBQ8oi3HmT5XbDmdxZlIniisNLAjXER7SH20sorU6alffXGTjz0Yuf9juECIeq6Y7KZEUm40TqZ
YdMNoaYp7ip+YlwaVGPvwxYMhNaqopej1pRzHf6uD+TyggfXIU8YN0s97BxxhJjYi/NmHtZCjwoV
YLa1zivD3r7+tOn3jDMR7hUHLT1msNQiJaG3kDnBCEjlaDcCl7NdP0qx+WSB5HM7Lur0vlTd+yab
b3Wic2QOHmnkgZgZfp5ssKuBkHcH48Y1X/DEEW1FiqO6kSKdFqgY1DB3Em/ozYMOYo4WTJVLJz/H
h0RXg3heeGan40yZ1w3w1G67ab3ooiv1AhEjyy7C4zDK79UTe2CfFVyfWDVf1nyr0A7ZtUhkXxRg
ehrFl63FA66U+52GcPalePAbqfJhosM4Xm8wMcdZwmsgva5NcdFaO6mt45Ylx+xTmbMQw5vACib6
CBmaOgYzahe37Mr/3/DmpwadSCGSVgsa0dTHslGcmJtjgdwfmQT2TfU4scXYE/PU77LKFzcS4o2W
SzUgvnJgUPGV2zmCBs5rxs/OgSMu2mO+1ce8To8xihhrZ2lzLKM4VsJMEWxkZY6AvmAL81kIxBQw
vIOqu1zbpA+xVwhX8YctgsOo1CfJvo6GRHbKnnTn1BgvA8wGBitezWr/4E+N/Jb23bu8S+9pLEdr
i/BdtPlYJy3n21l3AMn+WLyP5ZfFxF8oXjUvt9pFkndrRPCTKntKJkFKIIXF/DB+EBKfClM6zIWB
EMG81j7Dtp/UrT/jVZTSi4uwRZVueiqKi5gFhhhj5iHALQn0o/dFKI7A3NycAGOtmi9KzY5nhd/y
4g+54CEM2gnlSBiAxd6d1NI9rtdY3qLe/dhx65ThocyURbWkczHGwqBojxoJI6ixiO6tKUBCQEFC
wJfOdNwSjOEvK9OzzLwM/u6ttFF4+2MJKLuq3jukwx7rvjk2nGN1Z6MB7KXIorEpi3AJynOKTDt+
1FN7RR11+Vnkd+M2pL9ATzy1av11Kn3sLPweFA5nMMeov5FBcnbg3onOJHfUBOdR56hJjVeR2KvS
wbV0cMFQQPlphrOkV9Qz3jAxomoJXxL99QoIrszRCAPXhwkZkkJcPMGrHNx2jw29kDqBQ+XJGR4T
ACMbzaiH7LRG8LwZJ2qIWasEG5tv5a5ec/+nrHb7Jz0b4WQPVEylM/1xmNGb2w3GOOoFOjhaajVk
NcvKDkf6KXIJuuA+pFCUvnA6agIvfVHYawpZsLmvXu5FYc8buUBt7Ob/K0vSDQfPETSjlstSE9oA
QD3GBHZbL+VJArFS7xyraI+jeMuO1YdelTcDqtFEWlXExb1t16DUZDt5yBkpqB/LoW+bU941p1pK
T0YfH3dX1caPPF/eEz0JEykYqs9ci23gQwskw6rQPSbCYYOwyT6+Jn0Ku39gFrmMFodCJ3T+sNNd
dYf6tDm5NT+6qn6uu/6U1/KNs9zq9E+crqJkkx1Wt2xAcEeuVEdb18iYkYeZVYSyNjTTLVS0fwZe
h5N914Yr97TWQt8jleIaw4a/VFkFXRTmcPRph2b498GCwTZC1YHZ3CdnledDkSWedJVT0PaxOmik
scUQOlatPiC6h8Xeqz4skoLzVGUWk1bhUMDEQRULDU2bQnHv6Cm74iBQEQFi8heDzwQ0HPTqr1xo
x1kT37TFuLaTddqzP+VyENzN7vb1lFiPVRhOnyoKpdW2vkuoFpV3E7uXR3p/mIiQkYBldQxjyTJd
YDiWLwEnZ+D5wBo6LGe3YB2kQNy0gLi1MZO8AXieZ80YDy+bl17yDW3DaxK9mzL6Ouxr2SJmGU1P
cbo6C9MgccpqBngboNru+tbZFiImQwJiSFxJa0+Crp94MztNknexE99Nm/Z1X8+Lqp6lTT+bUuOO
ZuWwcWcnYf1vKhrsmRM7Fzsy9NK7+bPxtNUCGgVQPFmQXBw+7RE/UswCcSg9NBNVIAlKRQ9uN60W
otsnPqF+Ao6onfWn+EKenJIsizODvtSDXLVVwKPXjkKk26eid8WBvNw1CQviv2UlTN4KRB5+Cewi
6vMH65e4WNdNtPRT1J0ydfnUV+mTVNjPsf2bNLMNxumvh0sjohDOE5p3CDpFOSHNERXPmcL6ZbKr
EGoofiox37iuIytp/TLLgkUwAt3cwE62IsUTb3Y2U73khXRVmuW25dl9EddTnF/zTr0vdX9YEuQD
nnDrl86XObExr2JZpKJVt+MxjWSQyDURw5TR03zA6cZ9VHRxuJc9+K8S0HeeULh7aSb4SPSOrJIc
7yDA74U02saI76u+BsOOwWym+LnzOuNSGrnXAWfg8j6LH7rypZ6bANh46Z01h3EXFT9+15LGKwD6
MwbaSU0OwloAGR9MZILJh7ECkYBroJUoZ4VjcXHKfgzlWXUNGqksDzWxes/B7UWlgDZU/b0y7km2
PTQjeYrjSbGSQJjHZ/Gh0SCWxn9oxT5qw/oo0u2KdGiGo9ROwpi65m+X4ErfAvwpC9FeZd3WoKLR
bNt7nlPcksu/9KBlaFS6AwRTaCwNkqM+XI5SoofbooY9vGs30Zxmmj19TshJxIsF4mfeRc26/Qyf
7aBGpcOix3sx/ePgOxqt3YrDA2fWm+ZqdedDyXuasAT7tfeUFjod/wp8RTYkp5pgHYe8PM9CdZmR
tjyWdTmJRf1sZ8OFfEb9or11H/uXKmZHEeZPKtbjOopH04/N9NxXyVl2mG3U5ZSKRJB9j9sazc18
m3XjWhU5srLyopj5WUw6Z9cbV3KFZjoSQB1dr7OMqO9d06yjslZnpWjtuBp9uZSug5/nStQ05XFV
9mPd6Mdl+cUA4Xdle2Im4wQKhbE+pc9+qWEF06hyUq8ZjU9pNz/McA5YdPMq60PA9lsR9wjZTeR7
clvgMWxS2bA+GRvP1L1hx9+eNSvFFVuyh4bea4aYSjr7GVIHnSUvS33XY8j1fg1LT5iZ+UrVg4vw
tpQoga6lRqOlFL2CveCKNNlm9acaWd68BZKZhsc8zMg2z2nsgI7+LDUjUvmMzcWNkW5WE8j5RE52
D0XD9tm6FpdCaC8C2pfZ39eZhmti8Op9DQ/22GmS4kkU9FvpmEiDE49KiWffLyBdPdpj0Y4HatXs
lIXOlas9K0nQSDJBOuO9qYtrRaKhGsUiDeAOTmeX0dj03hM0VN/CSUwjVe6i10jW0fhvtDIiMajq
/FJwUCFOwi0TmMJi5SagztpF9Tp8CgaK620O65jG1EKbVGJez7Uo0lBohmAfxf+pLSuVfW0tF70X
66AuWeiHynanyAq2/dfmvzaeX+tDiSxT+dKEU5qfp1/o7jObO+YwjajoSPhMjFdrZ+tEbRDEqcbN
AR7cyabkVOTQo7Ej52f9f+vYjCLtVceOH/mJFeb7Zu3PZNTP6vSNAfyHV31oFQepOUdTLkdJo0Vx
6uhbiTV4/jbq49OidbQ5rO5nDwFyoI0rGxQV3LHlZ0EPSyV+77wzRDFs3KC8usCdq7R5pZx6eYHJ
6CsZ1ZK82u1W8a4qiS/psLlXLRiN+hqvxU0lib2vpru3B28ry465G2dIDIrWrVYG23uYWBqLIUzX
KmaTpVPGE2MJt0Qxu6XOVFS/iwY5bbhnT5/Wr5jxqRflU+kHGLp/LFv53qTdbV79Ld4eFOOtDKSR
+yzhvlsqlKqi57rL+thvMyEMlrT+z1VixYR0c8jLazqU5M7oXXJIQ62zPEQ1DHqAGLOlMszYM4up
GZ8vmwEVUCqn+OGL6UgbxVasioitB9eYxtBod3bT9XBnzF0OE5sndd3fyr6+raZMsi+vXkg/KlBi
jkmw5semTelV61P3+ZoS2030h4BjRCyDQkL8eitzxR/pllAIaBKaurqIPjSs5X8bp0RpPYQuekVU
B8feCHXeuyZQICw2QGaC2OA4uooa35I+fUwH/Z5jeC7r5dEw/W7oyRyQD2VrXepQy+uzVNRnC3lD
KqoHpdoiSSpPA5PgsBeEcmD2gDKVTxoJJ+FkoJ7rjQEm3V5iMypf+zOtbdWg7fMfKcf1PJui9NQS
feBBTpevAHQNEU2HlnnqYdB2HVVY3fwQslyElbCADO9myGiQ+/OESad2tIr1u5aK9L7kpouf1z9x
7SUnX8zHnoiOktaXcSue9apokYoStdMG/Ya7NUnRzjLqfpGmv199v9gjqDNEyTE3h8pSorYn02vD
0EHt2+9hP09rFWmm+tHyr1Po17o3JJt+Tpk/8hSOhjneJA0Hi38x/2l7XxgZfJDE+VRISUWvK0BE
vKXrccderLMIzxj+iP0Pq0O2Fdt58ZZi0Uidr1DBYvxvd9w8ADWPuf0sWTQl/cbZomK7ppnbFbjY
UK+wCLIrSE3yEdz0y+jcnDSAYw8c0Y7RtLrtEHQ61S91s/j2SmZPH/SuluCoym6drIqUixnmcRj6
wU4uYrKhlI9ZiP+jbtfSyEEINzgs/SUzUNlEIY+FDcaDPuVkwUyNcG+M9rTOJSEQvb0W/c+UdOlR
3cNykFSSnEUcEtu/85576GmDlN6lzLMKAeDGVjXiARGFDj8pJQ6VakPdkcf+0C2EaCz8zk1+25es
fPkRc6Qv/UlGTyDu2dHayj9zvPujMmF5IyaRlKOJS9LKlypiAKeSTMt05Ppw/7SIWOcJFNqMP2c1
+U+TETp09JaqgTgYAz3KWf1WiMHQLxeF8AjdyP/mcN92lekJvztrW5uCBmB5HzX1XOqz4qx18yVV
V7QphVNn0ue0zmdcxAg5EJiGNeQ3ZqF9J0311ZMUqtW8mSw2q13sKFz2pv9YuuE8EDGS7qpXoMxq
83FyZj1P7AxhtwrY0aHI279MimJq9GagS830EiH87ZSWRRPWORaBrylejEtfbIdWl21DsN5K8VLH
q5vvHkIBQf6UUMhq1kcH8jB9jtI/RXpabGKkJZioUtnZLNtr+iCywhGejUirJxmCBzfRMdyUAFl9
KX9MY/zV19/j3F/qJL3Kyd8NQw5T78qgX3PxY53kb5Iu4ovaq5o7KruLKxc1bUGhpWvczcQAVUzM
4gjNOUET52435SZxH7Dcve7uYk3KQCU75jBr9jqNXzqoPs3yY1QS5Nb2XIqPONluKihlo2jgDlp/
IxnTnS0TdphLZsjJOeli2Z5X4VffIEvtq0POeU07KdppiZM1KdSFyQj2EmdixGbZM8qoFFVC8QpH
WpKIVGtfSKZzX7QsszQdKu78v1ksJlpHhCa7Dpps3ap+PJVpfR+Fwsdb51012IbP6n/S+HJiD3EH
iDQJiKOofrGXMS/9x1yl165DkFFqgHDSuV6Mey1LrAbV8rWNERyPy8PYimOrcZcIOVCX9ceahfpz
NkqignZdP6dq2uEoM6ZOC1Gp0TajCbXlotYwLwKsyMrg9ddWsj+vjV9av1yht4SpOCaL3NqjJsGS
asduHmGhBjKfxvU8/1nX6h3V2fil/h5VJC3r5ulqkxJI/Ciz8Z9sZClH9X3uagOt3UTwxIbxY5HJ
m7u+8kXKBRhoTgbAtu6figmwsY7PTNkeRVM/pXlmy4kwD9uapClopMR9CeSI19nPWYJInLlgOIkT
0CcK6TzoBQ8BXwfpJhy3IsIA/HNN5wTzc40EpmRAiQT5FaSbN8sAXvPWjs6GPYnPi+Z7Y62PVVqT
k4qiwzJgQ0rPzBcij0nJaEDpwMdG5aEkj6T/I/VvM241sS9w+/DMpKhDR+XUCfLo5HX+tu7L5yKy
DkeAe4nAhMVX5GdAHNJfieLIRki9PdeYr3j2EDAHzVTYK42AAP+giWioV/D5WUH7g+5wUtp3o+B0
rPQGvXgTCqCn/Vz9Rbya2mWC9KRMN/be0SNDcM+CFaVjBow3vieAIp2iXFZIqV5nFWuv/orLit0M
Jxc6GOEV0vElmf91CoElDXGU4zp+ob6c3aRApcuw2iwk1ikf4+vMNYjRqoF5hs6r+/ywzpKdbp84
g9hGJhWfXYGjnlrX70sd1ydhrlZH3tC3J30nsbOIBjvOO0YiM2brYTJu0ND3odnGX/tSgF9sKGGx
tJqjcjGGw9IC6pH91UVrNnUQjsJZMnUzGLLhTGNd41H0EzeNM/a0ng8BvqBrbiwMfVeF6tTtL1P5
JaJTR+o6rhdwONdk40SB1BtCIL1DgTtK7yJ/RDzUy8Kbleufe2rzQJ6WRPeZLdUi258EsAs+l/Yw
ypPliBATSvXerssnLgBsKGujh8Hze88aaKQSr4O1QsOCDVdE3LLUjo0vec3IIEgvGtlkDsQNGTVC
8redaXP5nFsC+DryfyDq34eLZGHhlUjYU+vL9maYKycI2iyi8YJV7DiantX2e2WJSSBi6SDg+V57
iQmTS+sPDumyoNLXjvrfjNSOXgktz2P8ah4mA/oxwUEj7P6Kf2X0RgastMPRA0pwq5/5r52vjI8n
oyn+UbhlB1/e39pycLQC2c+CTPptbkO1fprpUxJfwWC3vCjdUtP5KSI7l65pOl1iJ+uCBhlBNIbk
T8UMeyMQQIuVvwQFBnvFkSXsIowomPQLzC8KzMtZWN1EEnSUx9R8Vo9dT53ReGT5CmrsZdv1dXZO
NML4owVNipx+EFj0AadJXjdp9VXTT7maREyLnlS+3NfKeyaIrA/iyeIibVaUx4jwb7vV2h+NbITd
axXu2G1HElqWOm9kzGDK3N94PlWxmD6z7XcqT6W99hzdeukP03sZ0yXjUsUNUtVuygpVL0NSVaS/
m8R4s4jUOrKYIpRGLoRCKWqt/4yB4ep9fymHJ/gXIBxOvkp5ZKh8KGvLO+ZC2X0oRxcTHvr6wSby
gxABjV9lr5Cnb7XlrryEWCMZNcOcikCNyRPzkHey1GjfcgSb9cgMK+nogxq4asFAp9nwPdfMCq70
VS4LKy3In+KmCvNpY8uyBDuJlf20q/0353/lSTCnHfgwCxFuXc33RZHL/0PUeTW3ioVZ9BdRdcjw
CigLWXK2XyiHa3LmkH79LPVM1byobnW73boScL6w99qbyUz/ucIjBK/QkQDAAggqrfYj+vCbcywf
u5ivbPRYWnuIbJLUo3rkJMCLa6FP4GmHmiDxZ2eXqwTW0Z0fcUL1U/DOrvPEBGhsIU/7LV6jLKDB
H7t9RrwKRku4W5Yn1J1Qb8a9/TFPqGgMGyh1UOErRYCJLhFPpB3AfOHxHIkPZb6QRGW/TP25L3fc
ELTvc+Q51aabT+rCKv64lJsGDA0OYXM7Jhtb8y1FZyelgcfTEupovYw6hg5xSqbiiOZeGKi1q46t
j7tc1oUVZGlEu7LhdkZrXFJrCT360alm0G+9uLYa+8PSxF7X9cPWcDK8ChZrY9mv9TGbXK80+k1W
JOjmGx6/ioKozLW4xtbCPJsM7J9VezgZPGgMtc5eYie+JTmFZdvUP0WZovZeh/GhlCwq0g4TQPvs
2GOoimuVjTxDTzGWDe1U3X1g2on4urIIELc45sekn9L27IrvVOE6ZKnUYodB4sZdvZ0mkIK3EUX5
ylYn9cS6m3CH2keDrWf5VkQvovlV35dM85T0ZTKEx9PcM+OSJw5KSK3vH4QdDC0zD4dJHMMdKkwl
Ts+Fw+E+K2Z6ygCy1E3avNYNiBSafmPxRoGksHZxTpvR9c6wCOba1gKlgN3Sp0yp3WcRq3E4yuxS
ZWL10Hb6kgV6d3+cYGH1ykTyqCI/CtJyjB9QtzeVbFG1V+4N9beGbBQez7S0zqZeGoQ+Rne1Ry4M
IQU24aF5n03a/Yg+ZMrKwY9tus5iDcQXnad4ieuzqn6p40+ueEkyeaxfeSsmOhkdmSJ/3uVVMEZB
q5EYSTmNr87+yMQXiZDGF4JpFM6lcc2jxwz9uvGZUJo42+qBqjVOAguHwjN6U437aAyXxrOLoL0i
T+kYZVdn896/BSlxpt4icCisXdu9pWUaeZoKYtxQnPatYYpKyvv8NMwSH63jHt1y3qsFfUvU6uQj
MvcHFIw/Rs0cz7Ba441JR1iMosblxNatK6KP3r6kJv7iihQTHGR8sbqmQACd0wbtV1L7squYoc9H
oaTJBujRPkoLxAbzvHWiTDmV6Uyn23e7AutaCvyRsFdr1Z0ttwMSFP2iJe0ahLkt0nOW4iUjkPNT
b0zxRzQ9Ct2twWjdGEft0WqnP7xL2kUl6G0WJ7X/iJSzQ3SLux0wOfFtOM94eDw5cMeSP7w8jMs1
z4528VXTEiF6BOH3aA5hzTprRK1CfF10hYDm2+VD318UXaNnCFsa/wx9M1fDnmuHsdgSoDZJubyN
efUUdgCT6x4asz2JmVlMeyyLjhs6bJCGodEM0SKtnFha/I7rdSHzsdkvyzOxoCuS/CzU0iPXn9BP
uk2XjflNMgs0wjE6jf9dP/0GpgJRCoWK2EV/JBToas7gElTDw4eLYMlmbulKxlXmpD5zqfZ+rybv
bl8f14YU6ZETN3es6L3VrLBpS9YBaYvWJ6GBnzrRbQpdO2Si/qvIgObhRNrqRBpP5Q/GdAShxYLf
mXZz0wdx1fGOR7d4oyx+KwgSgQ7VLk/xmPJcXIcflxU6326c0dtHAQtgZoQkem/ieUwvbLV4QJY1
N73hk+n6zQWUiMBEOmtz/ztbSQ/3m1ueJKq39ponw1z+SWWv2hxfpHR6nJdPi9jaq6cKv/5Z3u0Q
+nOfeenn+F68W7d4P7xJ3P5+qW5bLN0v+nl6nCkUtukKsoaUyH3p+OpzSoAIOvcy7PTW3NXOah91
RiinvO8TJLH3aeuinuuyLgKZ/kYztocSJx+u0Mrd8cBIDoPoNH92p+4xSduXJlPZXUHn8lujDEm2
J2uPpb6nJuN39q2kQ0pJVwK5QI9l6QFT6WAYyDm9xPOyydy71zbjsEf9Zv/Mw0k1j475ZNt7Nys2
o5X6NjvrDDJh4kfRPytD62F6nRVvimHy0zny295kFkkgolp4Ef2yXF+tSj1WKu1BISVh9P2weOmU
iX0dF/dZ/nK0xa9gwyNYZggewRai0Mb5VhqL1abu6UX/nk9d4evRHco89rh579N1SaMwj5Y/YIll
9rUDzjcdF0nr5hTykOaoa4x7UkVE7h8Tyzz5i5gn50cZ4339bK2rxvxLP6jalzsPQTevuzp3AgCR
0yHnEIicLOjGiyuNQ0GhJPl6BddMlxyr5WdKr0hD4G5wliwAUDHyIgyA8sHhFod0odhOB69DbN9n
kF7lvEFntTcZwo7Fg91fCmPfJ/sBYb+40zAy1Y+nW9FCNHlI0x8dI4ulXzvtQY43byEql5xXqtSv
RXtq8vdePgzdm5q/F/z3Uj5bzp8+9J6OxroYX1VRU7aApCMJTds002V2t/pbW79I7c1gmlkxQfcL
JNfTbzmGYNeAmPYt0cuBnYdCv2rlV6Kc7HmFkUSlf9ca0GSa0Jut6lGMt8J+7pDvF/W6hcIaUFb3
zRnPhrW+UzUr2TZFSorVNJJ0iMjY601FfaV7Jvdfsm/rbY9IgCbTm7QwSRhFIK5BSI4KkH82rPjx
HNsfe7/ROSSbr9h8snib2lOVPjfLPko+Y/E+Gw91eomNt4VdIPq+Mb+t2ss6XNixCHkQ7V5dQ3vZ
dNouo8dnUl0cgagNVMIsgiW63X1Tqf4SPU7xPy07zW9a9pquO3wzoyRoEs2w+5dkXtIxq6y/KuVD
4fKOejzc/WNOHOCsPwzNnneSUYYZaP0VvoqGLyFGIlurZu/Llrp79sR40LqHCL8ZGVdKfkuL6x0d
da+dMlyC5aOMXpGBe9hKZ0gm7V5MYRzr9Bg/K3eRmmv79VSs3d0hp1pbGISaT9sy3gZDfTeCRCbF
jhY6xbcPzWAedC95Q86iUjQBgL0o2svIZdEjkGIYKgEZLIE2jYzovALx8ofZkFzrzt91lIjd2jT2
RpvzvU6VjZBrvrWDQGj4F/cRkhBMx9RVI1u23n61uAOXK83rYWraoBsMn0cCLouXGhJLRJy15Aci
Sv4x7Tbq+i3vG3G2vwX2QpGOewIxgz6xvV7/jctQ1u1u1A4OuQYKAAfksVy9dloHQt4ELnu4DiYj
miWo6eOgRXXln+MOXiJf7fU74TGfPXfL92gea+1NLu/pcpRY1hVWRJzcwt7XYvJ01sXTtJvyFbAA
WpaPCiiNFSo+q2C9O7kWwkO/ARaRPSU4YLBtyMCx3kla1tyzsb6nLR4/+cwYrwdfgWad5mE+Z+IW
pd8xPoFhozXEWdwUAobRD2IaFB7SaTH7sWMjHRomyg8rsYNE2MUDE6mLUlZOCEzYq9QC/7irvMUE
snCZ3P+5m+iPNU/NA9pkI5zSE4Ct8fLfSyPH//tTNKHTcyP5O/Yr+sXM6nmOIC+U2WuU5jgQjXXc
dKPsN80KMnhx1OQSkygUlPbdYZHoVkAMw80yl+lXra3beh819ZVyYu9F4VjkBtVMn+D2M3PzOjhO
ADy+fSDJu275Inz1ZGwSuKP+/EgJiJZDKFvlte698Zu6Uulp70j59o1j/tLnZLR60wei1O3abBSK
5OZtJYPU4Lo42rOK9eCgYDxwbl3xnssQK8oiD1P0z0EGZiJL8aLr9AlhLTXGbV2LoFfHHVSybj9I
UuqilazVqlDOM6reV/ueXJ0pWoWEQXsbUlZweh1l5yxxkofIrF5mpxQvlRnO45ZOPVvPRtefM2V6
GlinO2NxGJtjujw3A7q+e/ABO7mPBpEjKFultx7i0G7KwF4fyRn3ouivWyAnDX9Sjt7Qn4T5JjkG
1YYPf/lOkT0r5d3E/z46z7ldsCh6seVfh5GyqJODrr7oNpb34ZdLXaHMGzhp5Jn9WgE7zsQi1VLV
KX/MZXjufLX3JoTNdZkiOSofWafWrDIYWifmY8Zwb/RjzIYQZUDGwTRyqn8DeAXno8ktVKHyBREV
0JCL3qesTQhburRu+aPXmXlU9Kn07U5X9lmO6TppNYc7mzXQsq6qv84OAOoqbh7+e2nctnnodAst
Y8/+p3PjU94k4wObOybH9dQHKcr21sD9oGfYEJpsCplukqucXBI9Sy///SnK2werTOPNqlTDbcRr
Smuztl9JxE4mIcT5qqXysXGxrKggmOz3u1GyRhHAKhg5zOSSx9MqjGxzcwkQeJ0ytbBuqlHOL0b0
1qqG8+raWkpXCblmVqWHVF4cWfHjUDHt3aCa8kwxwenOiNaWTcYAYNauIzu+mY0lc2ROCUXFsW0x
MF6yCH9AwlOq1PKUOaOMNsoCa69GQ6KMlY6TxvqqewNBraGWYR3VLmUlxRRk0xKhrC6wvh0MAj2D
2GBK0ypS2SAoYcAfudZhbPVuY0WOdcKV/DM5OQrZ/3/JgYWl4Yzib3JLSheyQb1SseleqyWhrcWP
VD6axmxdY8LAr0LF2Fd1+llHVDsXkXoyZ5u+acxTACeY23me9anpPuSRjB4U9GRRjesfi1R5Hu4v
pZ5ZXiW39mBbG8Pobg1jHRrGmidaY8lb5fBI0Av1DV8g3CnJw4f+U8/MjsAMNQrE1DOlWKvSi+VM
oZKXpPxp2VnvlJ9FZUrMIGnAkoa6QS65FWTdHWLkq1mEZLs2s5ukfkY8IX1kZ306OZdIRBQYX8tc
N7h5dnPex74hM5YyVyDFF6MX+lPJCnM0tPihuhMX3EJ5ECWXnnEnqsYjHpd4VJWdTB1SW5qSlnTQ
WcIobPIWHerKAsPewAgATy4w846BZcSHlmawYCLESFEuxDVxHQZ/Iil/U23rLgxke1NrL7kq9IA0
7PRSxPdxg6onZ2KjqSIy9S0TaA/qFm1wlx/zpoue7kUeWxCEl6L8coEeHSuHp4iopmzTODwyGjti
2aBHw3EsWJrHaWxuagUbla7ThVd4u91pbFc05NomExqNXbRIv7TmcgvcHBGyDYOHcE/AEndncY0W
dpwukQk352Zpi8XYjgs1WeeW0qvgmuCDNqrXCCHuQ5dnchurcOsswQ81MgKpggREH4z0vciip4Z6
nqzQ0gxyFyhzKT9tm0oWqtnsWUrpRy6rVJdN2gmXVUZdF1X07ZRIav3WHNbMKpj6MXV0K+6CyTy2
ck19wxpQinGjdQPGNZWf0dXxDkMZfUAgDq61+3IGI4vduvSgNc/v1hT+6lbOQ6x+qKU49Z3rniSM
CoBjcpfqvOf/Zu//vdhKZQU52zGwM0pzrRuGyFFNCvgi4pUpXrWLO1SCadpi5q2UhlWjAHqc3yYj
v4FW3Fjd99RctP5sgNwx353uu++toIahll1bWGkGcnfQDOyHynzcug7FJv8+Gkwu6Esnv+oxBV61
OOMthgzq906Gpqwai3dnkZ5by/qzSlR7a/7Q+E/Q+objxAd5E+nVYXuttrg8ehmFxoHUvfZcJcNw
lsZMOkYlEC9CzfVitUSBqrxPwh7BNbj/hox2v4jE3QInLrGq98fOTWJqrLj3S0XDWqyWz1p2r73T
9nHiYKWh7k9DPUokt8ljLNPlDDvoe5lz84KSLcEmOaC2qjPlLVeuSdLfhZ8Rriy7gJU9ibC8b2/L
xqX9noujbpdexuPaq7XhDZU/QOM9QJ5tMdwzlGNq13VNX904f0SzxBftthujS3hQoZxsq4pJajQY
zJfptiN0REVCJ2yxch5G/V+Sbsw25/EpUubbjNX4HvM6+h1Syk4nYUyqwYZmlGjsU2XTIY8c4vTV
Ys2R9zLbD03zZJLYeq5thlVdmnWvBZzJbk4vTqvXwap2Yo9eZVb7ZxuabN7MOXOZtQuSRI5P6N2M
iwEbiyfF3tKU6G/Jlq2IxtjvjHEgi35gy9tGcLBc2RLra5u7bqa7iCyeRpE2ImwfHHQZXOUboUm4
Fqj1L9KOoa+oSugYM5CdymRrhsJn0tdLvWIi0pVV5WrhIMXT+sXJgThZ5Pol5+6INLt7aGN5Fs2y
4qv7dYoUzZSetIfeUW9Wm8T4YNi5uAZ59SMxr3cYJo95fGr9lMC9IEPPrseNpY8dICDqCOJhvA6w
dz4iyG5ce+/UY5gnOmqMGjWm287Qoj5LaW4Tye/UZ4YQFUyRJHpMNPdUL/eCvRjJRFWt3yZWnJNB
QarobNtt66Gv2HxMEvGFjNm19cuvyr1xapPE01OFqRgwniCJpD+480I08VJuO2LZD3ORbY0qnjYC
ADEYCmuTm97gplerctaAyPs0BGv6CqusPipJcp5VR+FzzL4cUZzubBNtoaH9TiYbdUNuXHtXuywu
lyrib8lapHpsnRRHL0u5bgRb1Jx5fF70TnBPZzoLxLTJD/3IMbFyIr4XDrNptpIr70GxQm+urFsU
IytkIhlBDagFFma9ALa3Q3Akb7LEHyuGgB4lvmAPoR9L0N3n7Mv0Bv+mzI9TS8degn+3Mgf1aW64
11yttO3QLdm+VC3nqVYea+t76cg+ZwiTHeIVfXWxeDhMaETpMu95zhwzZALQ5E4M2FUVBXPnlzRv
ZVAXT+X4Ejc/bod2AolbRuBV1DG7wJfoDq03zG8G4ploOzKecvAq0qiqDAVUK8z/dVzV8D7QCtkg
foOUj3HeIZWkSW+wYzcYRhnM4oD0K0gxyTZGhMLY649wkEH3uU8BOF0xwL84Wgs5qtlyA4jfsio0
ZiI8khvoPmva6xd7DTBXC69LJE7qYlnOC2vQvHfyf4wNuTtXJXkDYkg9buQfaV6iLW4srMc8lfaZ
wOk29IwYQJdoJKkEKmkGh6znF+plkrxnqYNMXQxfcc7KSJfUzxVutA2hFdAjl0w8N+iWO4S2ESX9
VEZUcPZWcfcTe5z7WCajTc+HHxR19OD2SwPfgWJjP7k5VtwJ6xdnOj2ey7Cq2VfNkdGsWf1EXG6V
dJ5neJgjGsc5aSn9kIRlGucxb5SvCt1kNjJpEYww6D7vGHVni+vKS5fV8uK6BHFWNYGrojPeprHl
uQ55wC6+wnbc9DoCrs5rhx5GpubHCNKuStTLXR/D60iVJFC71sQEnlSHNW9frI5DT6zMZhB6/6P+
irADcjVKiINpVpcvA39Pjau2qN3xwW7qJ41Y9kO2DscFZVTQRlb85bLsEvgsU6X41ziA69/Ik7Ky
b9l92uOPbR9t7ctwH+9lon2jaEyAaudPq7lpwE6OqGnOuQ4OKVz0y8rMUOzmKCjXne3czMJXmabd
7WI7y/hwy+xfCXAosK0WfOBA6kzdj6AEdC5GRuN2+76YV0t9YqKbKYExPJj2h5y9JB89dhPG5NnT
uYuay70iNGJfdT6UjC6mQoEprTO3IKyWyiqZPe9a7Dl1wGqgRwS6yoAy+FunaPYGp043NElxEN+X
FxiIgXOoo7WVQ38ljxhJjGZajwanbWMaH8KiPlzL6GmgappZhVG8LQcXjbEzaQCyu95XZeOBN4j3
cNPugo48qvZ1auxGENt+nqoiIDidpd9fLaMvy7xrk0BRugZbVXqXc6Ggi+FzYAm4MhwWWMfm6TsV
sQXIhe3oulbpp+6wsJ2TiTXIfTbu5F1YRSTBZU3OTEQUNUWXPeLrjD46ZAAvZU2qSW2Im5qbr8Ls
XICISn8nGMI3NXrgxyxvljhqn1fWhejQVFxx0CrHpPUhZfD3jthN59rNcUsVdRTwE4PmXE+rr0Sq
5SfzDYRiM2WToRoH14oLv01xJ1GYhvHw7ZKK9zWvDARVe687+aZ2fzUYGy5bMDOCW5x8ZMsPk9kp
2y39tnG8FbluY/BVh2IkF9mfql1UQbb1EGyvxiuUrxL+DDUZgn7AwIZ2LJSX3OkZPm+mdSdLyEGF
x2Hlp/FztpxpAdHnxu3PiBNm2qicUMVLPH4vOKzL7g/zBUSUcKr+jGM6wSaJ30W70FfQyoo/Rb0W
6UY1w1hIT8Wjx7LaiQ9mcXMH3ty/an6nsSmBIMGuXi5d9OmwxuphHGMriMZPt/g6ifHnDkxRlR9R
vfbY69Ize3mNgR2jTpW981ZPD2byPBeBJoJ4prd7tbU3bfqZ8r/EQMZEkQdUW2nfLY0d/xoS2DVZ
kM32abWJEaAgLvUW9Tgkr639VPUgdPc4q6gLMut7cjbM7tC/4+J2+n/R8j1h7GR5rCFWTN7uns9q
DJvs5Kg+TlANlayk+flzddZZDVFkO+h6ecO84gGcrTFv9B+djDXtRTFCwdeEnDgF6X+acVFnQHj3
SwYr8KO4e+NxRJ0q5yUhjzbJz232ZuvsFB2/++CSZpIN85ILAYfWOav2MziLsPWRIfzkIQd5AXhW
OSTJtu+PHFA69k5Eechl64Oeobk5tRoQZ2xi6R1vKZEL+BaLJo1BOovxkH7cjSEInJoKQ5/n9A+V
CtToOI+IKk/J4HMeI78YQCXqwEo+VOcFRp/uhAASV/2fUf8W7qNhPxvFTtdYotY3bCm64YdFGgj3
YoFRlMdaPAhl46jbYjnjeTf4665Pur3ny1Ct70w/x1VQskKHasSjyX1ACIlJfJiOKRryhbESLOHo
H7SPODpNqu+OSDhv/IRR7foKNs5eH0+gcyZCbWYmrJNHIIM3GFdYkXZysbVLC8nS2rv0jdk+YUqN
vUhB6BnapGst80Mid+gVp+XQZrck2buQS9NXpTozgAblgbgYdemhyD6XecO+T4WTk1yQO6DgSLOT
CWtwBWx668iEA6Zp8cGR7rdnf9rpP0a4yBfANqW6g0siwLBYh6i6ck0r5rmcYNHs6/XQuGDcb7aW
QDPf0FrEmK/7j3E8tWs4lX9JEw7pZZDIWvDo4L3CXvRdRai3ToUCCiWkraaUQtljd09st41HqDto
NTLtKeYCyI6F9S3A2/VIlnf6erCdSwWRUt0w5p3WcO7eS2WDNKjTAwUxd/3Fkws7oGxAPlIdX2z7
0FYX1j0LNAdgXDps0Ce2E10ellrrGYe6fhHsSfXHBQ6L25Jq4zcA6IzQoSuu08+1+16qrRr5RrbJ
FpaLQYJL2KGkLrmzcZC0CzutPQtsr+IDbya2CvYmaTZc1J3NsMxj1cMxbvNRe9O0B5bWI9hZAxDN
+fxpV4d/y7h3LYrCaU9mu4XMkEWcsmVTgASrw/UHYig7FJpvjgEnLr+0tE7w7gcbgivn6v2Yns/8
IpshaHOh40ICxu3wjUbP6OuNwHASsROmH7s16isnLwI2qgItexvudF2gZTZ39p7Nzn00ApBZULjg
mIEb0P6oypaF1Py+VHsuyEFhV8cuJJDOhhovQiSJHbnZSfD28Og4f/+mfwNmIW1Pd0bcFYZMLhJT
90GLpwD90jt8alZZaeJm2BdMGko/pT1AXRNvdBddMVcrhto7jVZFpFjOYScuwL+X5baqkMAO4/pv
0o8OIqCM3Xes70z9F1EppwK/oS/+jW1Ytc8WYYcbGn4FjWN6lnaAVmhqHudqjx4Y4SORbUv9hgnS
NP0e2IV9mJbQgjIpUNF7FY6H59nY8PVWI28IG2SIwy5Dq10+qCPCvPe77aZ50oxTWp96WGzqHVhB
HkA4zhdzfjLrPbPqdt1r9snRGJhkn9Zwdh2iVN6aOxPlGzzAurxN04sFm2U5AV9bzd4z9TPUqzsP
ppe+3reekjzqxWdm/vIEzo1PZ9x2OP/zg1b9wmpw1lBjWjLPDOuY8mtgcXWM6bk2HzpxNUQo3SkQ
VuR3xdm4Sa6WkcFMTgwWUyW/LDXO3N4jGIWRemgOt6oK72s9h0XiS3IVlgTFbTnN1hjZ0jaxk+1K
h0Vj1RsZqELlQboIiQwJmjVVMDbHybp+InI2mC9EDlfziCBzN0zlqwurCNMImeLqIJ8pZyQPIyhC
yLkKjA6vsdO8VTN1cIeeZFsWYAKawsKS7ojcNxiLTYaT7yNkFQfcpuzVfrVicOly+cxWQsbZpKBw
ngTtsJl91+joVmPYD+PK3y4ecMn2pnIDrnF2l7LdNzJ979ymeazyPN6IVjGCSv4hN062kW1PgcPI
4aSD4yjzLn2s81n3eqQMcHHUE/ztFdjlmjxWCkbd2YloHNlgrmmdPI6dbsPcH1Dy2swBp/jxv5eR
XMc8t+7rhMY43x0e4YDeTZvo1QAtEGYg87BlouMxQ8yedVxjROJY57JIkCB0zPoLCAzXmaUem1nE
8haxqPu8YtZpyitmDvACDQ2Tu5rY8MElqdrqkqtu2KdaRC/WJI1Xs7bQ72LZPS9xrBBZRmjtMtDZ
9bk9PiUNCINhfG7twv7Ncgu+lYY938kxLE3CCv//pTenh84lKwzRqFa3Iwvr2ArF/SVhhWraSX0m
FsQMzXVpN7LR0JZ2EwvrFaq5iOBT3V/++30Mttiu1PZjzXp6WkzjaMyZEf73MmVgrMY2ZeyWzhpp
FlVxMIRybVPjfU3ZeMUOkpS8095WYdusXDN98UzXUcMpWZldWtQ4hTYDcOD/trYL8pPesGPIc5RT
RZ2KpzZjZ0sjzzNmbdBEYUZGXDPWrR9rzjdqfg59p6lAyspbVE/oT3q5QLzRjQezBk5gLMfenguc
W2Ce7FHV4drXStC1uftiIZeV+fKmMle4FXTBe9ugE67hMHoRc3fPiZdTbC5UOmvkwWLvU5x+sbmf
RP6cJvFBPdlDjviAfc2T/rYA5WgXZ9fh/cxIBIOcemwU8yfuXgZt/dCMBBiZwyC+LKNtqVS1J1xs
oH3Hhq+1kNsy7MxJZ9Ko3BYYBwMQiwCcYr5Z56dqKv8t5lJtcBvYumlt8wy7pyzX74oNjDbgdpCN
nR8R7mzSzmFFU6KS70wcN3BZw0XdjYV+I5Ko9gheqX0U3me3wK3a2xDR4Ihdp+GeZdTdF8qyChOL
KqCka9rk9xs5AlHmWr5cmzejrX9iJf9bO9Y/6aQceXdDB4Kz66F+D4K2axRFYMBzGUqqvkrFX9TK
4joo6mUml5KbSXxBD8fYzwjEldrTRNW6tjwaRUvDbfPJGNT5xdxFD9UssCsjcAKmw72Ukv6A9lxp
y+9safCxFmynDaSYriLoYlLky4MtvmYTO7yVsB0podIwy9rZkq9wnFpSyYk0SKHiDE2YtOI3B4A+
aAMm/iPsPUJDysT0I2U4dC7YZKPadlFxrWMo2OzvcLCOrwUEfPrzElnX8hNH1bBhK1ciGHaIoADl
YwzV1kgUiMnfZWbGgVjZuuqFoHgnIGcalmGnLDXEP7aN1bTaoA9/R4XChtLkZZ0aVnOLDPJKwfox
MK3Dc9SV+exX62MnvFEFBTI5/SEHdafZeGLQChRenqfNtm0nFQNJ/uWYZbVPG4RGbbmbW/jsseiP
ChEdpNyWDAlW9JMd1bzWLGFJNdV1HZ6DRjJjBCBgK3jyB8PFBmWad5EgiiwYlR3ewBsAhuw4ZfLN
BNvK5HPn8lubRf9sernPIxsy8accGX/NFjRtrYsC1UaKXsfrHUgdP8928d1PhBX23BR8GbG9MxZI
hg3WDG77GXTPgtOVBKE6sl4kQl6GsfSWKxOA1d07IMfzEu+H3nBlO40ajMDm+/kTBylNDSvqHRJq
0jpcom7gPwxNu+Wddt0Md9fhWdckDs46OMawZ3nSjI5sQV7SGGam8mhnasfMyXVIfswArccrqNzp
19Dwrkcc3+zuz8UsmqfBNpet3hUrmyZxKQBqWZPa4Z9W/EwFtCB0yhx8D0z2CiQKyd0P3nZkVDhx
+2ACz3P6Tt+ptVkEcZnpB8VGCua60UTxttw6peme8+QuSu0Z6xTq4CvF3SCn5mDFRMGXbDngchxs
cfcfZSSA/L9VPqeW5WyRzfzU0tjgiBkl1aTKdPH05KQjKUDgsZJyDHUHe5jJcX3R3IS02LhY33Vg
zKMDz1ZzikPaCBClHABeFd8fAMSRsZSMyi/bQZyQIhwz5WuVa/X7mC4U1NXnFCXqN56fxxq2A6CZ
Oo0zREfceggkk5kjtRyxTyuAnLqRh0PrYmKZ77IvKPoyqhie8cMzvBOVwfZsjuWljF5d1N51JbWN
QDt4KiWNpo2oR6+Kh7pI/bW2p0u64upmckdB2xCHm/Uvo7n0e5vTO2zHsg8bJVm5+JjFTsvShZOi
s8XocmbjWcUSOmppM3iBX1Sfp/JLH0jRWRm63g9IjNfDkVX/ASiJGf7vmclhOKK/B7zAJFKvooOl
dPefnED2qSkpAE6C61RtFmQfSrMth/R/ODqv3caxJYp+EQHm8MqgnGXZsl8IW24z58yvn8UB7lxM
6HZL5AlVu3aYj3EpzGy8Kl0Vyz/OZfZG/1IWc7SBMg17cxjKJ0r4fBOkhO2FCmruoFOhuECjaBrF
hwyDXAD/uIFZQwJ7IURdPeXFtyQXid2i9VwVmd4jmuKGakiaFbDP2qnz5NvqoGi2rquMqzA9kKST
FdbSadbHqxEG/WaUMU6ZA+nEJE0nKAFPzSGdRth6bY+UJMOgnXQxy5a5TbZ9UgZvWRTx3IzkLFT5
s5sN4ZKK0TEzpwHPB7B+X6rLkxTpv1XZ/uuzusLzJz3MY7trJRj9WiHQwOHzg/bLDz1Fb+3ZVPVD
X2ffkqVmlK7MpFu8YlQfabRhtaMT1ZA7Smxz0KLmoY/0CJrc/JnivlNJWC8s4r8ZmsQobuWp3ijH
ee6PfcvIV2ojhPbscn5XMa6qUmPKxCCtSfK9ag7fCmojwAvu3prYMfMq4R2lELDSEsoegP/CmjDU
Yg8TaJ1gfCGG5jFPIOUg2o2xH2x9ZSMXMphrfpIF9P3EEagZzIge3kGA3Jmtfepxqu0R5ncjPGI5
eskQPQpZ97oG83ZohCkhQFn5ZmT/+rGze6O4WvRyOPmfKsRgUyXg69DvqZSpHgGnyuJpYsRo9sZe
EuaPTMddUDm1rbpWLcGN0QAZ+M+kPYlFpJ0IuCTL/VbXw70UJojGvsehPColq3ga7lgn3ZTGAJ2F
x1xxEKZ58FcZwz6R/ml1c6rxvpZN5jAipZzPDWRQ3repfvPBpYo5PyZzQH7sPtbH90SW//WD9q9R
hGNB56t2NsmmFx0bDAgDp1CSj5MsX1Rapjz7Z7FBFAYVKCVXYgUPfMLQvrV+usx6JCn+ERJzDwUG
fvpGGN8PrC23VTCo0af1IEGNXHpQKwCzDwBMsv1Ukn+Q4wrHhZmNoKEMSDqM3Ax4JMp7EuApKukI
XNDqYSBRML2KJeEtqNVzPhz8cZEeDtt+am8m2HeoW5hBT/e2xKIMInUG0Suod4UR7AlePkxtDso5
uxkZOKIPSTeNBca2wFli+Gf6DSl1tHAqDViMZgFNkfQ1I4TqGyYRpDJoHcZiXb1VC7Q5QhWj6Cus
x1BC1ykm/B7LWPgnIgzP4uA1swzTSv3Vs/hY4VE0GvirymvSO1EeSJuoaA5BSRiGAOsmSNz5WiO0
Keb4SSImWTT+jMOyuSmWO6dd5v2qsI45TaYafA6YzsD7xUIuHlnTrUuPZfiLftsm8cPJa96eWq8b
yKtwv+5DSuwd3EZ4mRzJKB36VYy0LVFqwGtGLiBp3cDdpAFQVgHJzXp2miafOLJa+smMxeUX/x9Q
UtefsFiDxM78YG5vqvoyUFoSMUpbrmyHAsjcB8qFr5D5DNQxcGwC8VEzxGqhdmZNDiUewCL9zFRk
rsqMdqhqGoh5soyRCjsb+x2NEXMdpBdFS7FENNaF5X8EUk4oU4izQPoSGrZwllMhlJR6JeiPhKVi
qVPTCF6LrbwygtnUr9g0AVGb4wDSreNzVUPTFKLfpquOiKP2E9Yw+ae0yGgylkMJL7MmElCIGPuh
icbbyY4a1a6BXlLfpb604ehsVCN3GhCnUgtWiB8c4yQa2iPNdWcWJojNOhrnhC4T+WyMLAQ7ntnt
le+Iw9QvcHk3x48YCZbKj1AmYzOgcqoDwy34b2YrHyKCCcU0d5NQf5+w78fpEwIKkaUhWWCKC597
q3Yb5GiOalTIFrF4o4XdaV35BtnVaN8LvCplpGtMs+wc6wK5IRaLfLZ2NZKHICBdZKi6HmBnpn++
mn0X5CmoQs9+n/XL0hpgpVKNK8so+PPqi84xlcbDHkv7jwwiE13FFVYMwANWE2ONOIzBInGn+0ns
gVV+LOInJBoBVOvomuLmGJVkCLGhh6PfHygu3ab8l6k7HNPC8VdDsVPxEOu09YQA2mi41wrTtGNu
Ax8nbAQ+J3UZb+71WP3rwkYkKHIxLlTf+1I56YJwTTPMyUsqtlUy6d5AiEaHhMu2xuRjoKAsVCzi
CuxfLBN+coxkR8Dbx8yyjY/BorJQ5jLscIkYqUXu5bR9RIBaJo7WQMriPH5ACLr2IKw1q2D+yVBk
5k2wsSAkCtoxEvJ/kcGgfqaynzrVZl9pk7+Z+tQd+F6CHDEWJuIT1ZXcahtwga1AFpmUgA1jjMO0
e1P5Fh43iExkXNwsBIEKstiYKgM4UzJwLOd6CzEMgwAtmcW2EeJ9VlTHSJIvucUohQZCn8HhaQer
7RSCbaKyXYuocV3igxIGwcj+tC+N+MKirz5LppqE+UKNRpiSMbIWKCvH5Npm+8gKH5LU/0mZsKvF
+VQ2l04Tb1UQJqBGIvyePy7mXYGVve/DH5+KY01LuIBT4YC7S4zZYbww2QdQSYhcy+3bMcOd+fYR
lb0mv3UuUbxssz8fBM7nsxb5uE8EOnT8s1PFo5OHdam6JRKMZDlnSfbxQVZ7GIRW8gF97tPXUUod
A6QPaoBPGHIgXMqYowr4oktrBT3ugEYrzEB/CtxGMPwVWwYw42clUyVRQAmxb7dCxOiElIccoowK
66C35+bHYmPA7J3lLzA/0FyESmjGFQEX022ujT80LvCATzLv2l+XBcmpBK20GtR5lmyNT4cW30Rt
JluJhhBCsyT3d9wktkaOivgsTxhSvQz8HfsWn3u86WXc1hgVqUSGTijKwtawFSXflBYhDbnoZdlK
hjtsSfFa0ExcU+ZNq/THlslTsJyg+o9Kqlg2YTOpP0c+DuxxykRYx1jStD8V3aAUjBzub1KJ/BNH
7AaRVVtjnQsVQIFmXuHyWNfQzqb+MaLOBvgPWR+NxmnA2JBnbJQEH7Mjg0ZmBjpTPMyY9JpImhsC
lRV3+UuKMxhj5lZq2ofZ5Z4stZ4ugVnjEKcp2Cuo0V2ujDPG8Vy6pUeOnYsisk7/Rrj8KU5uEZ1f
n3kQ7h/0rzg4E6lWaSe0Pt6EnUZUYe5FhkanHmmSDoaRbBjIA+Az6crCdVr/Juh71Axr5Pa3ET51
3polJI5fqdDmiWzLZXcwdyXKziaasB6FgJUMThuiJQfmjrgfYnaYPAgXWJcexngIF2qEjpzRNXI8
E6Eltb4u5Z6iEmfKw0I4PnByzqjPfO2FP547VR+FpjtLp1jwmQVoDXElPi25+urn8IgxDA+YFoc6
PBgQP9fSBgPztGLU/jtFpp0SqWYI3jhsEDbAG+Fvzfd4wAqbkSJfLzL+YAY6AtEN84IaBL3FKJRr
ZgyudTm9zWGzl5VkXaT9ium2pwzoDNhCQ4p1iKJ5cnLQkcOg7tvPOlweWmIFOh0BbTXmTEus/CoK
p5PSlSA29bgaRdHtEFEaWGhIeXqDYnuMsuK86Dt6EkWbuFlb4ls2SU4hC5h7/eWGj1ZY39Sk8kU8
glBU0Cm0TjQ17hSSD6xg3D98tHXkFhmWVJ3p4tazoqBFtZCvI2JAQ4yHI4lhOd25gJXDgHeE4a/T
KiCzQkZtn0OpUG4yNyL0Fyglvy2tFsMiq+XRGniXleAmkQiiQ/WhAOCQsGf0BA7g1x+l/ADkHAPW
v+yLtr9Zw7eBN28SPWphIMjU/zDgUHRKdBVNmOdwMfF/Zy+M/xRV3HYaDWCFwbiSHAZyKuo8QHfx
G/YKvUfGOYjBvHqz9BEqJizeXLsESOtTXUSbRrUWEJhRFf46anaD8uow5IrK8ViqYHgaCro6vphq
C8XFFfW5ZuNBMgQzKWHPFCZhJDpZjOHohTSMxagzNcbEPpd4YjKajRHhTMPUAgVXeW8GnCP1kFcD
U1NN6ZaAZpo+cekgFhEsYo/mB3Lp51AvJoQFBiEQZv3QnXBpNfDLFK5i+1YEh0F5FMhjxjr+zpGe
jPXoNPBUetIRi+6pkGCfG9jECm+1iN0NIN3UE78zgmjFvhMaaIV6HDoQBE+/ECxwVmFkawiuFJHD
I6nncBrfIAhSSO5i5VjVEDzfAwMgUsu3TNKjeSdbIuGVnaNx/C0kr76sHT81N5bco19hOFW+Rcho
c+SIpoXNCsl9+PHumRww3BM42OkfalJeuvQgdGdmt4Zws+I94AL09Icg4fE4oZkQqHO1l0zM6kIQ
JWGrH1cB3m2KeRhV0+664SPEJTb16S2tjQiaY/KYNHKUsSuGKoZLI1judBaXEtrSSbPOGncwQKJR
BlkxDtwyISJisk6Gux59lUZzhakP6Gx8R9n03aFxj4pspfeSm2KVF5T1YRx8zlfwE1WGQ3PJgKdD
bjNcsAWUF817E62aHiSawnRID2E5RE7icwkLEUddkJFSbZnf7WB5iZB4hCxHyntq3IUOuzg8jaHJ
JsPoEisWshH88pi2Eq5tomuMuBU2jWHLHe4BpmxDE7OHFv4Il0/FspPGdLvMWdSMqnFEVHPGC89j
vH9K53ObNxhdDSufhNFSreC8okREr4JjC7RYuPpDt0r1CnVUgaexvhGM0M1QFgaE7YCYtthhTDVs
P/hftfBuiRyqaekkyZkTBLl77BS4VliUGOG7AtkrriKmHqkbYjUb40YwLP4pmO6UTYZ9UIPnjXJt
Q30VwYBvrdPMIQgCivKSWWuMLWThyugl9C70IDkCOfNN0Qgn3WpUVdTTxKPEXBRYotUK0z6r4Zq8
Y+XeQ80THEnjkJ6fGAvBfed5Id8zrENLId1lX0p3062HqEa2DutGoZLTAGSNBpFCTHRZgEVFIXt8
CrxRmEBild7rrDPhLCOnnQYfOcAta9HokqRjjF4+o64qqlWXksJJAqZscBkJz9gZ8XCaQNEn8QGB
GBnZIPJOhD8C26YSC278wPW8ZEAnr2IDMw2AFpzBkCqbFDyqsFLZc41wNQJ4O5Md5jclQ9+KRXNS
Ytd0pwmU9G1IJzyoz5EfVCIS/Z92jGkvWdJEgXSiuZooNcF2EWDA42QYea2t9wxRPV9NQapTqZJn
zhbsQYhmJYfBsBF7Ju3ld6TgMiFB3/wozGsDQTm8cFPi4yBPRLIdtPYRQ2iOO2DU/NILh8FHdPRq
cuJrZzCcUxkeUyhIUI5CIowYAivFe2P8K+BjzsroDIheZXMTNa7MGjNe0hCtGPct330kCCkoYWty
7bfpXxTddLyA5TdRcrv5ovNfTG6KHk56Ln7V6g7pamLa8ngocBLI6CQE+SUmT9QyWXzmegnlXWIx
pqGeZUgv2H1+j+q3Yv7gD88zTl8qH/AoEB2HeXnAvdGfuxBMdDNXr6xbQ+G24xw/x8hcScih6yWd
rcTBhlmaTrZwLBU0qYAhhBzC3OFi1VOeAv7ciHIb4MalqMWEx0nxw6i4XGvYlrKPsltrvC74wbmJ
BhJHCxrQXTpu8Six23Hbpzi7eDHFtdkxdNbxPia/olhmz5VP1VAelrEKbsIOtu2Y7+v2lPWke970
kb4zDrwYO6AeqFyXoLngw4bsz7qHtJ1GtM0T3J9XUwCqjVUSWIVXjj8lsa+V/F7ov3K47qZ90+6s
kj3DG8LruDJ+cvktibUDU8KzlmaEkVLWMuGss7uq/1UZvi6hN2K0kZGYRZcVJ6d0uJrqV6HLeLc8
BJy2ZUyeeuHWaycFk43oGen8M7SoOmBIdW0nC2IB6ClZQvQ/5nQpi1/T/57Y3N0tgKIL6LLt4PD1
IAC5jIUvR5aaPn0BwTdJSOcBgEW3PguwlrH9svx3IST8Ya0qByG5G+yuBfcb/d4RGYcY2Z+cfnXt
NTGOPaxLq3yIYWnLzHeSMbSHkJsJR7GOVQUnoSKgMPlTOpSHTPTwgqQQzCnZW65U0y62k/Uw6BrK
4Sam3J89TJWjmrzBkqS+b0la2mrzmuHtApxCXN31lFUZi96NC0dWz9dK/2rFs0IEKcJm+Mhmu0AP
7BGDcS8n/NLaNZ2b4rBWx09KPDeCIwJUbkcKL1hktPXZmY9MeZ/BbaWjL57M9Fyr+0x7zxFDkH6K
HdcEHwQ2ytStBO5bARwaxZT1GZGzUMOtXCeyu2D8SBwCxAQKIMgq/yeKUGw88pCTHeRZu7F+VM5q
/JmSTbkI+ar3ZUBNw6tgl4MjAZg+bokXXcb4ZAXVuKg8JfwVsKsSzNCdzWKXSUwKVBs5xapuC+iE
uHKuA8VTinVY/SbUZt0yDKEDmKB0yBLF4m+IDw7LSyv3Q3+RGKFw3FrNY6wOGrVTy/CVlS712wYA
gPR4FJ10LsxLoG9hys+AlYhAtojAfi7Ld62J3FYDzeKIUqrI7VkcdX4Kwlcnch/MD0281tAk6+pd
7Xad/GiG3zK/+daVVh+XjC8JD81K8hqJORV8AAwlxejZcWA0/BUI7XWGkq2KP8R3p+o+TD2Wvol3
N9kt31b+PSnfJV0sDsoBw8ZGZDqXOFH8KfjQ+bQvCeWpvAcabVH7hP8YblyqHtdvI4KnNpIA6xlg
YuldNH8U8zIHhEz1NDBYbLGnvkpwLgHojjBrHIRAI2XYRfFbJT/wZnH+V73VuNXUmZtUXmLsRv3D
QpCRU/tg/m581CJd8L5IvyjZaXz8/lITSLg4igPz1P1bGL3CgtQkinWDzTvaRCabHlVfNKwWEnJO
NQoAJaZHYvIKa8X/ROuadJta3NbJx2w81RKTXLaRVrPQ8WfHOHZV0/ihGOPiU/70p3UN6JlFgAi1
JN4kh9/9mVunpok9vXgbgPymOw2yXbR3YkpimLy2UO7ncmaRfBYkw/CpuEl0WJuNLQ28SVq0LP1S
in9M1zVFxMoYSg4coZRGWlV/sxTLkG9T/TdJFw1tdINK5KdDF9bDqwhOKDp7TNoJ+8aJFhsofvo2
xF8fM67BnoeNjsu94GOZhKElQxVTgnryXu9gvDbZW/AZy8cmOJnzS0PpzSbCxMGYSdy65uWpIwuF
10wPjPArEM4arN3OeE04wffRVW7vIuRgQv8aJqWY6pNm9zkmXp66uspN/12bB52nlT8JJ5bTw6R4
mnmYgx3JD1Tz006eXlTeuuAkGMNIO+IaHqZEBC8i9di/AMvhVAx8FUkITkonT0hDxbWpH/AVcOsa
ISYFRGC9Nf7b9FNXD5PsvhI7pkzYJ0zBmCg6ynD1DYCLzAqv2TB6Y/kgqBZYlkQxOx6uQUsiumdF
0ARQPlXnzNyMeFZhvTvcxeGeLOgpZdz7kJJttW60Xdb9C+V9JzPluUnxx6g9ha+Ca1/Qnkp5KRmL
1I80fW8rshy6Pd+7YaZAvZyEKr0mLC/lV5qZu5w0LIIwmRWHp56c04DhgSU7AgwTVfRkExr9iEnl
tKgk8JGQqnbVia0tcsAHwoH4mFL6K+KnHmNdRCo1Wg4IzbjJqKdOsmMFgtGtafcNl0YyI29TMLbQ
zshUaCnH+F0EMQyqDW83Ry49bLP6ox6vZfZeqtfZ2GvzWYwfUXkOb1Z+z6u/uAXQCL6D0BvQBRUT
Ie6y5EThnl/TYBS9SArkDMl1c0NGoviHJGSbx08rOIfFe6j2GxMdmZh/Dq1xHhgvDljraixuQbr6
UKz75tBWDg/3VQn7lKRS+jtObx8sGLaEWf3O8Cvn8atnZk5rapsTeDpZXppgeRJD0lHeybRCyU3M
vkxAwjz/ywJ23F5/MirMUYEZ6oS6Ca+VXrIn7Kbi6iUQGxSqb21xG/2/Xv8IjBDYCxeMyta1TaFt
qdUMAK7eLW9ltmspMRucUnvTHcOdQH59/6dglM4K0bycn6UweuzxakziR5/tEuYJavxtMJ2srmVC
H/iRcvmUxb+8flmMQ/RC5t6/wmqQylNRQMxyuuI8zBcUJ30JUw/Le6yM9GYniV9NsJelizjuhepX
Uy/VYlUNrHibkgcucKvU6jelKexDwIUMW7HcWoqyUbZl0TAhtywlJq4alfIHVCLgqEaNqqmrgJ5d
QNcfIjAFU6drLLmCerqe+awFkqNVp0H/Fze/GhP7HicaXXhoWP5YEAllHOP7W57/KMEuZtAsU0tg
77xjigPf8mEUtTNY39l8WrhcBuCYKoH3DBAiAdslnPiyyCbOLWc5EC59FZFY6dCV9ZIIMbzdEgXP
TbKaexZJA5pQHvyB7IHpV/4p6BWbTUOUZnuLoIi3BY7GAhkKLwVYJAI7bl5xRh4g3zWoB5Tk1mZU
xy1mptgpR15tEXRbvyra7Zg2u6Tw7F6GMKF5BGaS/we3jflTVbDJFNwq6/hyHzG8YhHIiHVPC6mu
I6w3DBIraYZQmOgnI3ybu39NgX8blC1obg3nMDJxN2rdnqqxAy7EeJdEZSBFQFRRx1lriM85J9/0
qaIBbix+scJnst789rOIDK/Qa6y/EC0vHS/23D1kjpYSIg1xWdKAySwUd0DOEV5POFAhcd1R8P1I
2exG6Q929bWue+H8r4oQTPIvMdDwRihOWQk9y1jpg+AZCUIbCtoCshXaP6KRSxBblAIJE7BQ3taY
vmospo57sCopPQVCfIfAkxGfMHZYWb6JBTsaENojvYWg/ZzE9xooSSQjwSTVhfmwVly8VP1UQKD5
j1HeMvuloqnuSnWvo3OsnFVGcH6j7MLGdDNQTd2ynFzFhO89CFRA8Y/GOKJMQzMANGOg8wadoEsG
9O49VOm6sWJSiiwTxaq/B6dFaN1gB48UIgRyHdmXMtrisi3djpslXfSzKdnHrBuNQM8iD4DLVboU
BffQVyx9avlvx5XePSwCzpW9XB6XRVK15FB5obEfjaeAK07mKXCWcAtIwYU8ATmtT+gKQIM21Csx
ahyR34doBLg8ig98RZKBMibcELTVW4BYQbngG6QBzeGWX9RH/KbQIc8ukL0DfgXDctsW7+p06Sa0
rdsc1lUGyo1fyRfMn66gCoHvgIrjR6sjhIiBE2PdA5zDUdNO5y4/T6TCceVidaOuQv9ixQAVm5xA
8A5Jyi4XGIIT6nDETpmkRH4lJneluO6ElV9t2+ZQcvzUP0tjpqUIM9g1PDkj/SNphqVGIcxIQXIx
6alpKREz4WzX7ydikaZnTxxc/5FMOPksGhnzW44OMkmOGVn1MaJFCbS3gy+gpH8Tr9iof7KO+TOZ
UAB2KcZDwo3JMaZvCjZg7Qk+IILIooFJvvKtozzsrfI1t9+6ebaqlwGsA6isp99xeU8LdModMg0y
TPm4yzGjgDspg+wmCPtK7Tkkh7qkL7hXwXeY3i1tL1tH3maZ79vmFljrOdk08j8Rd1xMdissaydI
tymMP423EtY/srBSoMtne8Yeg3XMm4MxbVKKbgBYfGwxWQQ+pn2XbVJbsdFCjxfv1PtCqMHJQ7q2
0lsdcZH0DyvZtfAzrrBwiGllzmLMWxFTsHgzsj9rD28xwnMqXESUDxCksF3NCZjFOpC9ZQwkLJ+5
N+8DznQ+k/yjJeL8gjXsumpcTMIUlhYrOHLAYPkhULGtHU0LvD3UpnGEEzgDiKMk7UKCwXhmsO+h
4qBwjQ98UnqbHHl/7XSg8SJW9o4SOeMXz4Q7JURtxYKg85Jh/XvEyFu+VzaHKriFCYXFbpw3ELGn
NwAz/4eaGBZZP7iA7RAs5nJNaF7CFvSs7P/PYjoCHh8w7CBWQ/RGKDU72bQKpWPcHhrzMcd3tg5L
lM6bASVfGFIlKyzmigjMR0w7hnYyL4jJ9hj14WqhxRvVpI91gFimN0CdDFHVNXkxyJ2/R/BLRlPa
TW53s7634g/+mFKmmTpE0wrGOGidsWWxgYCa/o7ru2GHG24Z4+W8rbjrAONe0NEWm2p1gd952QyG
OtXBfWHq91lFDpyLoJewpkkCnFwljbd4/Sj4XJ9b65L6FyalbY21DiuBbxc+SpyTQhqDemkOtiEO
qFr7LaXMidVnK135mhm5peCO5Ukn+bY+AiM6/+d1bkLyZtFFIG1bkkdJdFkzoeCGgnzWzBczuEnN
QTBA1116ypQJiat8DURr9h7ZaGmxq9tvnCPtgKAcpDPJqiuPPN8PS11JBpZcLudE2QA1M8JFJ+jW
IDZQ5GlrsrUfuPKSuecOworv3mDQRcWhcBBBdGSy46gvelUCtXma/D7eKzWU8OfDznKmZofLQo8s
m1HFtILLZ5au3HoN55MBj9GhYWHsN70VnyA6iNmtyUOmGVjws7HnIDbZVvGGRV5uZ9t5HTwa6OAZ
ApPNbDgqZsnMgrF+hRjxW2C/STkvv+ds/QXJ2EC9aR+8Qmaoau0Cfou4+Agel0Jzgd/e3hAVyThK
Yt6KiAWjGpqaV0rTAEUCnT90U2FNEKuEVvm9UzwwLWQDLbozf91aDrb8/H6Bk5Xeo7ODu/oR4JZ8
yCZIUcQJnPwBfzIPjNYIN025XZy8ojXnnIHAMNjXw8OkFGCuRQTtJ9YUbMR5G2l4gjliRgHlJkR+
Pbv4QJbVVKNJX+EaEwAzassn8SFL4fdq2qaKGQf2kds63SDVrMw14u4lzQs7Snyc8XraqOG5UuEE
3wo0vP46WKLmN2m0o9gka5baImo3Y+/ikTLh5EkURPj/c4XLFNzAIetki58qmyShcs3PlPFC70KP
5UVLNPGhq2SL7gpXQDZwLnjYmUrfdMBs8/Y7HLek1PuEasPlNmF52OXswc0IWS7gIehvmfHmSPY2
ANo0T83F34NO73nxxaVjwFx5UbTSVKQ2eBSvmVqIeI6tejIddMdJ6bqeMUp8TrRy0y1E89OgeabA
XJfZ862X1uEfo3tG9ZW+lpEtE0RepEctwpT1Teo+Je3Cz0E/bULB7g7YJw2Yql90mNOmRz55wljr
G5808FoNXSyl6D9Y3SlvHPAbCbbsVSLm47SW23o6SwmOjetZo8lY1zohodt6fNT+CaxNiJxmOnBQ
j7lnVY7yGNfjF3WEM2A8AIz2CTPI65AgYChu65LDOYNYKGKAtao+uRLwxbFMZspbZg48h7C8cFVo
xa3Tj0NzJ7ksJrlKX7XMTufdFK3aeG3+cIzxkQ2G/Mz3gThWWnZAdhYlx67eZ1CUf/Od8It6THoB
TptQDU1MPOhbNv58i/zlGZSk6TVb2d+R5kNSdtcsGyAv1rR1fR6DO4GFGN9+iwUhslT1NXffqfGE
0FCnu3r2oCvgeiW2O7X81OlC6OVpnTxkuUO18eudWWE9t6daYZsykgXvLOF6qadhT+ruSILE7HXt
GiUE/JRW3Mbgbw2OJ7sUIyLrDLweIkp+v1f35sMYUDStoBUzhYGrDoJpwvLtDoyxuWkw2QiI0ViT
EkKKGdxq0GWOrvErkcHduBmeGk5Hg3QLgkc8HbV0F3Velh767hD8Zm85rl/6ig7CnxDUOJ/ySElB
zOyfDP/oQASM0d1EAa3ansNBeUcuxHrFCQs8sdn0yUaWD9yNHAd5A0S/auU1r5lTI0aNC0zGPdku
WCzrXJ6xvvACGRzWsf688rvHF3sTxvseS1HKehS5oAflWtsinduwEuv1cJ8Aolde9KIyFhkkYeQH
KI0qhbOBjvdanjztS/8N/5iFUFZT7vGviVWkHOX/+XN5GMVn89tcmvPwRl8+3amWZZHYPBteG7ER
xU/+b4LdBqjwYlcWd/EneE0HRNKwBRlwrtJdvka4ySSv2pf/IHxAgV7qC5GKezf8MObiR/9k0DGS
44yh92d5lPcoVd2uWD5PdKGgP0SfCX7NuofYynTiZoU+93znz/8Hm8fEqVWlonL7fyEi0BvHPT8e
uRg7USStGQEuF7Hvgjk1P3X4qzLPZhWQVJx60lolqMaOnlwj9Xd8jVA9Ycz14YsfdcMd6UxvmELi
Ee/feW3wxTRpk4u7MFjFpaN1Lg0wAV1qtjUwvwzgF7q8qA4ILsEmwV1GTaR4+TYdCKSbjH4NMfzo
ZC/OFcw3mulD5+LBDxmgElspqrSl8vGRR+Lo+ITvqHHn8LwNG2WeMf5f+1VrGDEBflMt8l3OQ/w+
6Qu2IzHO3JOwjhkGUpSRkUjYgOIy7kEkO1B/rjTuABCk5WyUrRX/X/6LmElSdpUOR6GPtQkES1v7
wi9sb+Yu06IYt257cmubG1u+v1TXfJtP2hFGeryRXxS91hXV1I9krI0DRdkTkAbzFBDr+HtcCxd+
QQE5tEzdJnCt/gsGIrQcw3IqfEEgfS2zy13TEi1t47tCk19wiUdvCd724PwBAWhgPq7OUbuM5TeM
FBoG7cToAIOR0xIcY47WhfdwlOsnBAhmwR1nGgpc5YY/A/05dioxTw/B1LDO97jmWf4hRJaGjCG9
68zIWKW/DbXEfvxjPE/oOX8m9KXyxggBO0iyveW9uZk+Kqz0QPAoHMDxC3sRs73zbGfaim8FVuNf
9mZ8q/t655855luPzAgvXwu/k2ED6f9VjWfeI57vDk9wx3qTfikJqExRQjOT4XsRzUKj0xHZRfCr
jfTG2ADDzjkRhE7/h+0y4yr+FiSccJH2pD6pfqn4EnZR9+ArWtxUJb43/EtYgDYTO8VB0IRQEWlh
zDtBxF1QIbnmmZ+hn6F9lTsrZq7szjG4oI0XhC09sMRnXUEgak+ZSY6UPb7LB+PKuCh5q0CYdZt+
iCxaGDMEG3RLYbNASMf6OjHv+1jKOWeceGse3mg+pl6kjCMqesgHVmEoe8uB/T29sTCk0aN7Tt/5
HnCOk3/Ub4K6m8lfYn8izPtHWItSYWm6bT5ZUyCFAYfSb2Itz5wKwvia15oH+R1Qa0Xo2rp3KEd4
6v6p2Zheatlgic7f7GnrymUC9gdy/qJB55L+GS69o6zr99gmjOCHV7lJ/jrHZNQa2xCrUjSTDuYJ
L56rdhxW1jq2/+Cdb/tPHGxQMi3I0lpfiU9MtUGvvfbWfnNwQv5eSOUEfgAsODiB2MI/AM+JF5Db
JjTGrQQwghM4Mj2nidd00OFHadD/Obm8UbHFJcPqKZ7TDyF2tMwWL+ONmpb3auyjU+bh/d2XDlpv
hbf6b/4x2KBodiBXXArgzSMMqmdgI0nZG8eA+Yqjbs1PbMTxgfemmL3LIlG37QZa4AEQcXRMElHW
0sncYoPh5AfjXr9I0/nRLuG68OKt8cxdMOc1mazR+u2sXxGH28aJ7qQeb7G6bkh0xpdUPaJ5ggK7
Cbwz2QbMuFZa6UZf6id7vP1AIsnsKmxPxgnqtQhPc627yo3vXQ8HjZFRD9kaj3xP59g6918cSKBM
8026NYPdPZNLd+EooKQX8ZNBkm5gqA1VDJGxB1+QGVL5zvpImID6DrMawzF75z+Szmu5cSSJol+E
CHjzSgD0niJF6gUhSmp47/H1ezD7sB0709NqGlRVVua957IyUWhYmOgXdBqCY3VMjsGDTY6tZWDV
Qfb4C+nNbKwD6x7EdGCrt/pXt7iBLUDxsuVU/0qysmDo/LeBTqOtfjZ35jI8utwwhv+2zPKDFcJ2
wqcPugnnX3aGY8L4J0UxcQiPcLSu8qvHoCksAEXxaqAj88UyDJfmPZGOkuPTH5q5U9zPi0vDE/QG
98eniE0aDmLuIANzmKfnP3AKWNhFtuk+UwjVPFCUW4vyn77tdlTZ8i+XNe5vTLiEv/bJ2hpPvI3o
UQQUUJQODj8yfco4TmgjPpKHdkmfhC/e6GUQCMsxvZBW+m0c5gYHH3WQkMeB7sFmepQlC/WHH4za
vaAtAXP+H13kuR3KCJrZ3NY/a4/oq93g4/jpN8EX+r727YB12osR2xa618XgTm5yNO7lEzRQM391
+Y95S1zZQXSCqPGQfaKIxdHw8M/Wxtibd/0ODm3NJmKiCNhqWxSW7c/gjti57fBkrJQvZZU60bGx
rX31Q/93ekV/xQoIxLYnxZiZ6EX66j6No3nCWrM3r/nGorIVPih6k0201xzFlV7JIQ+Zi7GGNGBJ
P9HR+gBJpt9jfkT4jpFQcMPcGQjM0MgvLWe6qV/iF5xKG+zPEaXvswMQMK7U6z8cepAiF+a13RRb
zolBW+Bhgk7GJPI42PmTLaf6Rz3Ufkqv6aVtxjVzIMffGDaPOqKD6XKmM8PI+1C5LPQjqjubxvyC
6TZkDlf8sS79Uj6JN+WoKo78y2M1XPHP7KExOMFCvfY7yTYu4lK5SLyHm3iO7cAh4seubXn7QY6T
bbidfdRWwcNAJL0F47qMPq/sqT/ilraqY9nCo7OHrdguhm248T9qx+Wg/vhmfMBLnV9MvOHGwvjm
4a+yT0IwlsOuWrNJQPbhd7Idm589EDtp8+AKDxURws3af/vnu3dEZunktMac+pWuuLQ48sWaH3Ou
hitx0yzcYHtUTxBqeBr4zPQrMhxHPlyooND0bdM9fYz3dMGiZnNjXKiXxtmk9l/ymf+QdmUrNom/
NsXo+hqQExqvVvOfoBdz+qtf6ll1Kjc6nlfBkr7a0zwxXz3+Y9JxyTfoVE7GNdthOE2xbCzyPWd8
8OC+G9rJDv2qi1Tdxnm39GwmaQvL6Z014tVzuVsXi/3UOf2r2cVucaYX7hBnTzIOXVJ2RU4VivMt
pCAXockLg5v7+c2d9sJ5qC4YpDnxxqSfy6titOkCzlm1/z4MlzMReYyw5zDCm7eQfsHPP1v7l4fE
7UhF+ddzULCz0MopSZM4a663r3YtdRUU5aO/Hy6Z5w4X1fmbGFBeT8My25jbbDlscvZFc88n9kWP
yuQWyM5wgIz3G2/0l7cM9/QiKCDWFgSa+fcLYok4BKQjUETkFsfgr/h6KStrBcqMJJsVYKuj5XrK
AhPVKka9TTFyYOBpo8LBn35F+W+eYTDqq/JAVtEzXlz+yTvydz2Xk8tmedMLZOnrv+w7G90JbidE
5s5wsvalWy6uE3gV2sRXigL6bw9M7emxvSsHSgn/bHyZH+nBXwuudNS+SI+FmEvX98s6iE/tq1kL
R+xI92QjHuNH+d3/M571sT80xBqpG5R4xtFbTiuORW46J/HVkcUsBHgPFtAswXTaLQypN/mXwGMO
KEto7DoTj3TIR5iuOpJxbG7ZdrKB3H2dV9enudBWhestebHNW7oihltyszpItwCbwO/TWBBQ6PDB
SMcmYbEBMF4PizdiExN/COtAQXl8pF/ljL9UDuJ5Lh9OXM8QyZz0GzuucGDKa3tHCrFT9Bi23lp1
aofe7tyDIMDHUZcDlSHPK2zVD2bsbv0jHdEiO8XiZjl2dCyd6YgDAJgvzJFF63ZPc2We39TiLinh
bmhzrbHH5ed0TCMHZZf8ixBzL540HtJqB9nQ1k8EL1uUxwuJMIrFOXsLD14Hl4F2yQMzVOwsSDQI
uADtWjv0Cs+v9unvxQ3HxUImOzcgin5+RCpchX/h3f/Co3fJH7Qa0NLx7Mmb8kdkcksFw3yRTUC8
9oujduGa+6muG5dzObTH189P8vg0UfLwo/IfQjIk9ojQDu9XPFRrUHoCa0z5N2+f1jfNw8ABo3Wg
8OZ7bJfTUXfwDJAhNddn76ew7tlQuG6zc4DzFCkgoLSrG++XMcXwbpjquOaFACEHZ6j88jYhhcx0
Ac6C51xaffpnWh6LEko78b35MV0wX1rrRzScLBwenAtYUowQZ7z40tU4coit0xWFTN44+ka4gnOk
BWgX/wIy2Bc3Y3OjDGD45ei/6XO6mntMnnQRu390IekP2DQnN80eX96eIauDStpla50SyiHX2lDY
b2jpOBT2FCRzSUudzdmucTgITvwm7WBxA8b25J3Za+vX2jB6+9X36oaIdB6VLZqH+Y92dvvSri3N
OTtZcReitk5sGies+jOOjWJHWss+cuff8/9pmyPzFXdMT3G9DSVmCVjVFvqG+dm4YP0oxyLFlcM4
mC9EOXZUM5/+ljVCQd7jjSTS8UTwS8219gPR8rUiUXfDlP8oERS9D1XHX6noUWngToVdcBvblB/R
dh5WZ0vlPI/wObLxYZ/Q88af4yz/XYxr2lN/d0IX0I7YXBHdMxkuDG85yZiYc3kkxN3Bf2Cr5w0F
uy3+Gndzz0FJZ4zHl+d7iydvlT3SZXQtXAS+JNja4VI/RW7z6qKFb08XbhaXakWYtncVZqmcDJnt
Z7p2rnD3WVwc7eNZPsPBfswntXbBYJov+h/1xlJeI3anVqC0Wim/003Ys/owOVyoUyNqmU+5mC/K
9Uv/iN76KzjNY0efA9O4Do66ka45RXzjjDQ7zvq++BzP1rd4YojAq4QssRRWzVa88cGLJwZLPM/8
PdKFii7c1z/ZWl9sgwPv4v4JxXOnOs122DaLMwLA5R+54I56Yjvp3O6QOwYxanZiLL7bJU+yfBM2
ALiO2WH+W8ynwYcQvZWD6DCCUH9qDsJ1tKYP8F/zgL3rVLnZQzwxFHvLH6nNCnUAILkfHDfHdml9
AY9Wtkw5d/1TXsa8kGkeJNAmavfWgWrvQEUlHLQtHrWf+eM3vmS6RfiuT4wP6j0MmMO0pUWA5nBj
rNABcP5dR9pL6rxV7cZfnsxFv+6XfNg2Nc6iXV0BDoPfX85XLxQJx+iCmHxxDt5cldNNewZofgZ1
3K+PjWvcKRQiV/hTVoTG2Gie1yajaq4d1B0qa9Vh2MOuCmDR3KtnfwOv/OithQdFeLKi/fZMdjPc
bJ7DoRJ0KLvvVAbWSud7CPtduM/3lNj5M3lzm91KtrRFtrK35pvQUbwxWdFc5EjM3pbjb2gXOd2f
Vh+ifR9Z11J3lZgFkAoljJx1DJyPfjUDENVHeBUUqcEQMxwwe6Bn7gYavqZKNHEUvsYRmFZVRY0j
9camMeFChHpDOpJeb0gPZN4XgAsy5t45wMBxCtuDoQ2Ic0RtW5KbeArwJfu5SDldTeIJvf1UDnsz
ovdA6tpXoVjT6f+/tH9yFki7KegjXAvjCXfPX2ClYLpMfrGKmrRQyeOmo7HvpQFc3K408Jdwj3b0
sMr3pjcLbaJolxSMQtK+Y/6jFI9EzLuVGkH3TlQ13+AnWNd6qO3wPg8TGZxC3TmDrqk7ReWuEpZI
FgIZhHGpIkmXWl3EgIgsRGrMcZWYILyGlBzRisZcgugC5jw+bc/im7Bkb6nV+NwCQ+wwWONP/e//
VUr3zzCSfqeWkrcPqy9Pzf66IA7A/lGOt6W2yRWZjdZQwmU50vuqrUzfmcq5rUd/19Ye698IFN4/
6nSbrC9sX/VQXfPKiCEUTxoo5oOSYK7oLf2zm0wDCxLzGcOqge4yZSp4LWf81KQcP0JpqH69orob
al890ozxUB4b73JSZRpzAq3tbujZBKqpd6Q4KXZ1R3tSNJgrTWnHeEXcBVW+GsHL2zMzj+lNUHKH
ZLLpV5q4HQoFQeOMV+gyYaP3Cee43HCqSPzAPBhLR/AFAseafsYwj4gTca6Yvmbx1nXbQxLQG/fY
23YFMp3qzeqQRFU7Rl4ZozMmNqTKaVcZhvHy6saniFRs/CRXfJo0Ixs/OmkipvqmxauVC6Z6kZQe
4JyuLXU1G91YjKe1IfK8+7BH9RaNojGajyECAD1J5V4lxMy3pnNWeVCSCuQMhDlexzlr9r9fypiM
vAzpuYrgAZcRMPzCSKqNTryqn1db3E9wNubfk2YgUBWXq0AOs2PH7byMR2kNj2Xv1So39AnvjgWt
y4wQdVpz3zKpKHop2AGguFkZeJvCT6GmIzBjj1elYGfOf9AXxVMBxdkV0AvUErLfeWH990tBZsNM
HUGepHQxQn8my5raS7TWCqJrOiJf57NVb6QDbiguQpI3LpPWqmnVxGA8PYnuls+ErcmfTa225xBK
4lJVaKiEVUaKWyz/1Tx0GMxkhrxSQJlq0bUYpdA4KQYIS4DYXlXffeQZ6VCEO3AkOuryB48wM14r
BOoS+8JziIzVIOTShxgdiUBj8k+NBnCdTkzAa5XXZmSAZQRaRis2mJv0DZRoIkGKppee9dgFG2Kb
IrcTzXIb6PTVzQJ3CG4/86jqQJuE+Q9UAeGZSk/Rp1QRvLg4ccvB2GJ/L/CjG8TclnnK2GD4rEUU
GIPXtjvSHULqqxQwQY/LiPw786Cbpc9DHAmHpAihoef1uaw0ba/XASNkHDah1CCc1RmuKCA4sCVF
/1JZ6G2xbqKdGmPJH6bERCvCZqvGMMgLJUKSQy6OVGjiTgmtdD9W+beglNe0osVbpaTEyf5wCohf
RfmTnLqO0bah6HQqohkGqYR7RZCvXs6Ew5MRiVSILHcEaBk0jHISBvaTtUOrPGVWAqowDvfp/C8V
hQOyyXREl+yYYujl+yELn5mHgDuXeiC787+qEBcjhmoj1dGHQLa9oLqng9ltQRZ9tSLrOoCYv63C
9kMI6uDc9UjXgjq5wrAPzpUfhudsGK19KyIr0mIMC8BIg0ppbvCvh7XpjZdBlh8QAjBD+/7FkCxM
nuMmaWkGcxhxZ40RVwlOa/DllP30ghT/GXpicIklXC2Fhy4L+nzEvt5SfhgqrMgkeHDcCRvQ8+MF
E1a7HnqII6g3+Wi3Y2pUeB4ZfYeFRjTtOM9v8gZZaBuuZJUvscBiiJLn9N8vE9Ebm84b7wQXpSdT
ArsF+XBXlRobdTwipCWNgBKhw4uT1sMPVuRoM7VkyvZJ/OEFHIgkZ7Y/Y9JRhcsSDn25cnk2Qi3c
mv6EDuPRaEl1whdDBLJAP2eA7Qh9kblZGFwTRIlyIeQYWbDgatIHhxFUmghECPGfHpivZSmlhBiF
2srMQRf26vhPYmu8Rubkr5txQ8DIsiuuA56TGPVB2D4S84HVdTBd2Eu05QK7TJ9F9l0IyL9Bi4vR
NqwgQNBQPqiQNvN7nG2UkAaHDKYtrJ9NI869urg5AxrtsDBCBa/gtnO8ACy/SsMRCFw0p5feoGzG
OC7pnzPRi+MDEQyFzGm4VtK95W0AenXKOdJsmYNjQG0tSEtC0gIaR+9eYfm9WyQJ6MqZ8yyM39aA
+b5iWajKamCKbjK505sHFG++ghtCPARyEkMfpi4oF+Gankr0azTc0/GNmDFYKcJPCFdUARl6zbp1
+mn4jFF2khm5YlS5XtS+ILw5Elc4CQV9Xo2bvv4X6IYje5zYGsRJCIVD4DuDVZ/qBJ92hoKGGTQr
D9GFvjTN+Kwk3kpLmqXUiCvpN04gGefVvpHTg6Vh/hXL5wC6IRkIOSTxzRPrjVGoDVpo5VY1IlpV
HkatORceoyWgQr9lY80NaQ2PAjE5YNAWQh9uTNNj7pUeylC6yVW2rcfJ7UmSd2ULy1YUHQcRwPJo
bGfcgKiVNGh6rldtW9DZ7dQ/ods0WXNK0hIo1L0er2LnubNLQpue9NNH2mrju2tfjfKZJXhf8ErU
4UfFlNT6041jw+0nYGS+wnKpZutY4DOQgstIldcU5Q0K8JzXKsCnaSh/x5YxPMi1hPaFn1zqgC5+
gWStuIt9ey8zpvUEIxtCStIOWywx8k6CHkgj40PpD3XerrIeIVhOclil2xGD5UyVwa+1aH0CV0yr
36jvIATSJTS9z866JezZKVutGUNQZVhpoYWTqN6QOgVU04KgvDxZAo2fa1Aku2Wha7u8vfjIFBi9
m/JeRc7kB6tMEuGz3bKMJi63qdn8GKX4VjbUI8w6CevG1V9BmAcYXH9XNSXCPZrcEMtUc869nUfi
RHDQ/ReKZHlc1jpPEGbYFdL/mIjg4Jh9JfE5Gi7ayACzHZx/hITh+UHpCLMGZ63xkuVvuBxbRfN3
ZtmhEEZTZ5nrvhWeaQgtCg0YD7do0BcA8GpgQQ6B6FjNV2WOdogAROOT0aU38EcnFt8qi16V7ib6
GFhKiABrGlISjl9iQNAFfftDiH5LXprkWoPUBd1fmv5D67pVH2AvE50Kpg+kAwyMTNPxKTNarJeQ
TKiWZd6pjCHj0pFDgIhPI3JeB0pO/3H2APZMRjWZJ2pLeqjIcF1HCepxpwF59EGgNVEcdCPa8tuS
yougE0+DBr61elfxuyVFJ+0XbELFuTLuOf5KQ/zTlfpM4PlKt9SLRSHZ+D+ez0UdJXY2iqiY8I56
bt5myzrn486UZZope2iymAxpknS/PIymhgvyy5w7kgHiZYLizH95cOJX3eVYtieuqOTetTLQrOir
r94tSIAsRdyfntXoIsfpOaaNjHtcGpYeryuEKuTRtZsI8VYJ6IBkq7CLWUwajZsk00wtpU1U9S5p
hA7QnK+4vIWIFbIRuNHwM8Mjw0G1UwWcAbtzhk9CIhBW/m5jVMmM4qnuEekdjfABBL1oXhQ1ifen
0JGMyOxGq+Z9Dyw3jEPTRg1JfITB7cFsu/rZER4UHyfccVsBsNCYM/5k1pSiz8M3MiJW1AlEUCIQ
4aKCBWs5DU9J/lR8zuLpPZEWRKsON3rr73WefVbc0L4E68+T1wIHL3R9sULJKdMn6X+0+mSZjxGL
Y+FmKknL6Buqz1bZoOLGJpy7E/tvh8fBgzK+i1j6CYqGfMChywDd3yKLkdC3G5uk2VeP7NJ6Nkdc
N3aLgg52QEeWxAHlHxpek9TPPmtsPspYj27cX7cURcWNUxiXxLYZljMJOz4AuQk6rryHYaQb2q67
7qaHJWXG0xDw6DE/7jCaMfkzv3tpVRSHtPjM2z+fTz7XtrXhIyLqltxbRlTkXIgLJLYsr5BhXRC/
I+VThLGmzeeH/JmP16FF2y0tfLoufoS4AIbflC4licvL1WpfWY7Re/5QiBpMkUxYDz3ABol9EKna
dsSmgP4MbkmG4Ww2X7INeMYlLLYdT6/CNbeoSgqQCBXoKy4/i/KrRKDrExQw8ko94SmSHMoIfhCA
p/Qem+Vfw/YxERsCepy/H8W0kd3N4Spir5QLd8BypyikpMDis6SbGB9ibYW9srcYTPIPxY0908Tv
X51EHeSukze7iqk40D7yXmAW0xCJS0ei0h3ro5IfMovQexRi/V/e/XbWb6tfRP2jYXYfzaYJ0Q7p
pDGRCk/avCCnayndxSSBaMx2mG0scvCGjzT6UMXK1jimrXA1eWCOcauwPKi5N6r+odKez3+s5mPI
MFXgZOusfxKyo9SbBUpKvGX6OhbObxAdI3HXtIea41jiITuk6kquUWLLn2r3E3a/WfZdKUeTL049
GohqAgZ+GR5TBG0ZiUD+C6IFnCtWFjFokOaNS44VA6cUch5N2snqCmlSTwxV0a1FjlBDBCTXOo2O
3ntnlNpWinfy2DlRGi/rd8w8Wla+o1mlyGlYe8oyV09JfhWr1ZCtrHEtKzjqlmq/41BKcWlauEy5
qS9k+t20d40QDJyJ5BC1g9G/ZNodszF+hJGksLKQnmJZdcGbEaqluRpsbV0zlx1rDL+8oSGjx8pM
vITQ0BVlvAYqvMRWafWXWDt1wyHvKQeI7RPr28S8fZdChgCZTHsAbli7kcDRQ2dUgw9yzxDDQZYT
sIKM5D6mKOtTkHWANcVtglx9wFwLtinEg5H1N9WY8WwY/tjesMaPSAWIExDEfRA8yEporKuf/FU8
/yrSLgsDz1Ae0uyvFV+mXx8q6Z8IPkMK9xUq7eKnG88ifRyoPVKBk/BXrv/gaWMfeRbiP3UAA46B
SlhZGOB6ari8+VMSOAq+Qz01Ck8waTBAkzXKuI7+oYk5pOJ2HMFg4EQyPxT1RjSWBaZ0PHXtN52R
6Rs9EJ5AkXG6tytpx3UCQXQdJId57VF1RzzNU3dJ44vgh3xltFX7R8GVB01MU7C3IObEIcS+kFa3
FjVZw1PnyAVvx49Y/8xH3DLe14zFdOIGCjR5lHb9DF33L7n5q2LKyyg381Ob3sfoCryjgvVJGFe/
HvLvmntMkNTuKH9LRXxUGXl1B6tfk+DdKbvY21j5rvAHspVL1NnfU7LFuyzkV4GFBUvcDE+NyqYa
tWeFdnqgKkjCio0u41QO/jT8/Sgr2n0gX0JvK2Dlq7cl5KDQ89cR7jZtyhagC2k29gMnKk/kFJFS
zbwEczqLecqBxoUPTfjzkkuJTmvETyLxAsS1wB/1+FEl4p3Jq3HTXZGsTuY+tT5IXncz718gm/Tk
vgwUlm15Q+ooMT/yhF0dfQzWn1VRlbDpWFOxNhJ0UioDKzb0HAxRFe5jkqAbZ/L+ZO3L6pBCGi+9
fQikk0Qhp6L4LaAoxsiZWy+NQtkX37Di1z1gvbb7Z7EphD8mmcDBmRcM4MyY7f/E/4LqXUjSLUES
UtOE14anOd2j7D4izMhJ1iOE0g1M6mHOWpnoSR12J7kWnoAdE3CNSgyaJvwO6XX2lPu8RmFTUpGJ
UutOtP8MAoB8u6+PFl1xfQ5oPYG2ReBkOaMAww8NrR+cFAbiMZO8/mCUX318mBn1FhxxxfNcqdsN
3k+Gm1oRLlp6EiLAZOHeDxnke9lSzrbg+YDpo/Q2m7uGCyaRf3XxMI4nH1yzj9YAp1JLsNqy/ETn
qw0OhcjISsI4S50bsPM2fIIeFV8QvSXOd09hOkxNYuhng04jYovPKvevpIz9VbCC6Jn9dKF2FdRx
3jv+Fdld5g/LqngJrKs4YDYsDQGQPWiR4rOkah0pcc057G2Z8LeBJuHekfOBKBefql7eTtJGFlpo
JwCyBmbXsPhVFFCl9B3lH4YPL+NEUwNDCihLdsiGqV/AVbMgu2DUKocEM7I3UG677EO1FnxYOqLv
fk+ssdK/rMiVQ0gwFE8HJb1Br4iCdat9pRwfgW+tjZq/0SerkIn98FJMV5lWJe+s6dYeOzXOEhS4
LRcomj6Jf5WlZj0DdkSRJSUpXK+I+6gGRwZYSI+95+33XBpAAMO4d738s+s+O/nII9AoRzE8BQjz
J6xmGnfxHM1h5I9rNmEnQLmudRdyZFoBOu2p77ieriPLFZnwdag19BFNETTxfhVxYdAxz+9F5TDH
9GBYxhV3xqIZweBG7yh/j2/8WBqG2mibe7BYynXl9YsZ4SGgZK4rJE+4nEWelpRADP9o0Rts0jXK
aTncC8GHqIAcAEWB1WllqgeDdFrz5cWXnhZM9hRp5FpulW6DyR0YkRTLhijn5lTQMNLWKdqckqvM
MmA9BbA/ONdQtJFlanbPWHGHnFcZnUxurCP1MK18Vx3eEq/d+27hw2NmzHlEyUaqk0MgPYOOCnhB
znxZkBC8iaAfR+EjMEiW+anCLx2PnRAcRXwbknmg9lGxWmKSHPZy+/Cb81wdG8hE0v3EPcOcFB53
XFz8r0VvbPJcUUGYaCusq9zvZVwpPa+oyxjpBKC5qcNS9mu1ZQ4E8QSAjj1IN3+8NjAJzM5naOHj
7ImcuasaWIvJxM3BGhXD0qZptiXoIfG2PpYwbTyTyUoKRzCf8CZeCo66QvrTBbrzBb4OYtOlDwlN
Rt9955xTCbN52NcLOqYOnHZ2Q80e4nrV4aA06+/AJ70PVdCsIqdmbf5V4sMC1xzTgrJASBro7CoR
eFaQEjXNEB13Rp095IPsPek8zmXvOMMhUCsGmFB7DeE5pV2CBsHjxVcMXUyABD3iZOnckw4wXYeY
PDFHq9+w/UYTFUKyHdEVxkchZBuNHKn8CpSjFnzVyb98PuhhA3V8GAIxsnH/NdY12x397uweyZ+a
/yD9SZJ7oKtHLXSm6mTO4vT2F7ulU3bhsat7d6xuer3jB1ts0TLPjGLsO81ib0T9DGYIU2iMhBNa
e32ZBmeij5o8yuE3BbbdLaW6p8BFMQzUt+KmxWcVEzveyaLbGf5B4+KmG2R2UUSEZKXnjFomwE/8
NTGtVyXCoD6XZjGyFcBatTi5I0o8wN4ECRDlxtSdJrbjFaZb8758KtvQszXuZD07YJVey10ZZ/Tc
8s38WJdzagXnxNhny7H9lwE58PjxzbjVS4JvUJRUPzgfRGMbDr8ioyVz+AlGeS/D6k0KpBnadmQo
mR0aeTdaGSTwvzF7JhpeTIbDhrTywfJq+G4GhgQdBGHrXxGuqvREyPp3zXmjlE8PWYuxBjPcZYBT
Wvu//ToVlgYph0RMDiUShXyvYUgYueZGRHjZ0ghRhKYNTvsUFkA+5U43pJRw92rwQKz5VE/cNyss
XjTld+Pwm9VfIKxszRK2RmyQNkQTJk9dj1T7aqJLo6xlq4L6hpmGA7RArB1EDx/6enMK55Fc/2pr
hH/C1YcQ1ZRfMaaBnlhBRL8sYeOih6ch30/YNgjEG9mmzJDpf/hTYdHufj3jRSBKYQCjwMF1saKf
HhFzSpmjg2Y5JOl3RLOczaXH4mhZuBv+DOPUBTWl75cs0omF1SBWF2rKqKbtc1AMFdV79/KSYplg
Lp7IcKoxVITYEZroSy3fZf6ZWX9JhcrLo5swJysZzMWDgjE6Jddk/g3iI+W+16r0B61rY3EzvYA5
DLV7qZ3gvNDKC6udlF9MwOKaTi/uEkq1m1o3GQFNvB7Nm9rJ5LybcAhmhM1WUM4jB5TGBZ9rrZyD
PLT+en1aRDGhX5sO2kP3VXWn0PhiHrUoxasFH7KWbF/cN8USnQ5kKe+qpNe0e6TxM+5/6vZ3ELmY
Yo9XtMBpaKD0LEkGtpzpVIDJ35B8+8arq09G9CaeGKTNVyMfk+IgUu8HMb6RSVgJPpN+WkZt9JmY
K72jL00Tqcpld8Cw2FxLjYqOdinLhLczzVZCXDqetiNaWZs/toifk46LuURS+LxDJEMWJ2OE75qY
+EBFff1gp0/ZvhReRJJg/4KF5UEjiIeTrgDQ2DFIFK3XhKJb6TH1dSAQQAmYyrLwaCHTkqKuRpZl
4bcJ1KOHIznxf/sSPCNytuBTQvKuxitv9JbMmrdyExLO3K7JlpOwQNSJqwv5pgrmvJjYNdgLRcQw
Gd+Mz0UppG+W8OGp+G0rFr/BMS2PMBjn7rDcXVTPOPpAvRTt3dOgjCuEwpF4L035oATY12hKFrSz
OzIaK5oFTRIfiBRu0JtaX5mqbYC8EZfkCL3oljlSkdA4wiLfwkffpEQ7V+GqoTBO2NVzNDEmFzUj
iR2uuzPWI8YE6G/UAfZaRKTFt2q8Fdi4FjB2gzpD0Rm6WMB7Nb5wNsGRqEusLkmPian96v1zaKZO
EqUrhpJNAL6vnIBBQKMgAD4eETXTKykZxYC1NcuLHHBu4yiowAI2a71fkr2CT9S3Ox0RHBV+gJU4
wUhKPSsPPizDGP8q5rikl1e8DGCqVfT2Y0SBeVL8TfhZ55nuqBGJVzSbwcv2YwZGCcgajdz8C38P
8wFfvvfWq06ekXoEnZuzOxjZsuOGIBDp2+DIkEfRiegBZ9A7Bx6d2sOFA0M4tguf99E/Ih0+zoY8
o4VEPHlxlbxHFhl2EhT7wNf3kz7+Ta0Ikp4moSf2W1OfPnzYRMlO8oD2cylPpW+GDnyRHCAYQKYG
AW5e4ZrE+7gJkOHjfVNNdRvzwURdCKlZZd4mbwX5GGgjAdgyqhEZfbui3X3KLGmky9nq3iEnCYBI
DKijTKM41AOGEnOs3NSo96JgRs/ZkwTGouNjzjqysgKRLJH6KWYIUtRjxXAmeZY64Q61rROFo7fw
eghLH4UanDApHPWKnZ+CgJS1vSd+JJi548gA8GVta3q2NDBOZGPR7W8dcWDX7omCNTyYtD88jfgp
l7nYO7RK++Dg0c4fjHfLFb9j0J+BMwtFZRUR3RB4yOJU1Px0jVL6yeKs3oP504nPsMPNawKLA7pU
VOf2N0JRJbzA+uNDy6HCoEyeiRpl5zY0WU1GQ+NQrUbGn0NYQTBloyxoPkb5Lgt+PMoOqVJODSWm
njkTDaY2sha1L6+Vxrv3kv4U2sIuvQ8NEq60lhD5QqLtgNcmvG4r+wfPL1x22mcevGLqfpmKRGyn
D+1DzqedMQKwKq0rxBC8X8YuYgDVo7viOqnUKduNtokI7bLTlDaQRJicBmiibR1Zg9mov/Jce2dR
T6ctPGVeS+6bExZw2mptbYXJtgeGLIroXkng00jEJEI0tvKzHEfvkRyLpC8w+WINVo1F7fFdyt+1
fCfhyIn4dvu5m18nQOh5dMq+v+XivVellTh0myGkaRomE1ZSUHMcEDLJJ2wILUe8V3zk6ISMkDQ/
i7N2wj3J8zPeRhVHWE+SpUZiH+0slYFF0nvcM6Q5YWMd1ApRfy0KlI4burQ2eKLVdTpgOWIUNUl0
wma9AwGZsiCtmbbejI1HIpmBYALAGGdSheyO/xSwBrbtAANkSi+ivvk69p0Axgu1Qh4VbiGUjj47
mQLy8XDVmTTSRJ8ZT/I2hHJJg9j8H0fnsdw4kkXRL0JEwie2ovcUJVGUNgiZErx3CXx9H/RiZmpq
prvUJJD5zL3nDkc2ZvdpHO4dnXUKrCwxgGSaRyMpf8Kc47QxvZOja+cRimaG7dZjGKZVnzVN85TN
ltObm57HiHFYfY0q2r7nlj++rPD4sQTYVuRd2uFvHl/1asbfz4mL7svQ8drFfvNuI55Ina+qqfYR
ZYysjZK1AkCNSqCcqv98RgxS5zQc7bc2VYST3qesQpWZL3UTNzaFo+OShM0Ct2eS6VvIvmCeZdSF
Gmbckjusbj5NAD7aizm+aREqzIDfY0eiq7cYVYdpE5MqdzJgHtK8auKzxU1ee+0mlPEmNh5JS5GF
TaBmYMIMc1XzJDB67HiWZuJbHPlwVCo60H+GsxHGKu8vdYdSe/ZU1/1qNDmdEOzcNQAnpttssgCA
hUTup0c7M6jXlecCSOQwGhu8lBLNV7iMqcjtblzdOxVf9KAF4Zu4q5Dc2kqCirWXJHBWtABM4k2m
eGP5XlLzQbaVJebx99jm8Ymtryp39loOlMQf1or8zbF58SWuFIBCDk5GQp9jpjFtPCxyvVi1nTNi
bUPzlwNFMk+WhkMWWUjWMTL1ly1R00khyASj5qdO9Hu1wryVlJs271Y2rDM5xpeKD97H7EHBL5qZ
MfEdsBziKwf7ZcxLEbDy/kdI6Zd4LNliElXZl/djQ3ZVuYv5ShI2Wjhl6+RfYfDzBNzcM/6DawTS
/VPt5kvpwXQm4DsGcTwq99nWAbdsnQ4wdRWh1A4gIIq5movh4oxatEqcz3HMDj5LcG56RTRvUlub
2OvWtXL4QtWGBCXUiDNqF+g95dds7yVtZ951C+EcGXAt3dp5qTt32TeIldnNPrutteqMftuEFfNd
7vOaJVzsNpdKNtuYq4b4ARYiZIqq4lHaONGcv6L4JvjBidWTg/0mcB5+NatA/sLxOhWMFek1WrZJ
hAFr4TEKm5PHGE4buQ3Tr9wNV7Wl8eSVh0DB3jT2Vl5uJD0OiSyMfJz+x8nlXRbE50qGXdxawvok
Kz5zMMRzSjwgPgFufOuHV8KJnsIGZ0NM2aM2HrW+O5fMefYtZHmQXCJ2h/sk/ywAW3kjlYXRgqsd
NhbhoU03beLeXUVpt9Qd6lgy9CJ19lkChYC17fjKtId/fn/vD9EtUv9aW8Ot6607ly18z0I1jFgk
4HQNnIPhiKPQh1OGUEi2A86wOT8z38VNt/JoSrpZy+FMK9fsGCvyTocYRQpkGBoTD/KzIdW3eFTL
RJEiJxdFNy29CF9sL4DJESwx98Dd2kZRYVLX8HdYRmyHE/kcordTIA4geTvQHv2fYGDove0q1j+E
PEED21uEyAcCIrwMcL3hj7Nra7bWPpcmzSICINK4aDdZvpbWZmDI0YXcT5i7m+RDecZ35/DtSLo1
p3mPEA5pLPRw2l9SxJ36NID22+pkvTkKRAKLUcGmrHP7L4MOQkTyXJJTpqN1JqLVbsFzga4wM/ed
1J6Djsq5K25Z7bObY1E0zcSIAhk1DlmPWawPqAE7eUP2WFjPMC6UTooxIIYr1OixQNiZWeBlW2A/
/d6forMwCBuJSYkwEFUiiedn6opp2bD80zp0o1N6Mc3yYcAqg9fJBrM7BYAl4gmCBotqIj4Rtbkk
Rf2kD07HhdUl34WcTYGpfTNpsWNhL7pZgCAM4oDVfu7wcwYiZoo0UEeEbHJ7sKWYMNAEuO8xb02B
IkJGXwUW+QlauvdsPv6+iY7gwrfNwA7duDqgKIfHGH+2LbaZaSQJySRGpNmAveZWKswP4WQ4wMkx
QVGT4TosRE+AyUelp6vaQXaoQQ0jMIP8pcrpNh4hNx1jkRH0v0fFHSfeIsGZlrhsIiVyUftR0bcN
P1EDynFKngPOzZbOLvbHfeWHeFIwT+U2OUth8+TqJilwm+H/FBh32tSEatIEpbycAXfk4CAmyl0w
VsRoUeo3dvcpqPks8Y+XFeyqswBxHjXGutXt1RQywhmGd6dydT5rMvqsJL4iFtvVwr5YqXgqQxT0
gFq8ERuBZSGcmJcFfNTnAnJY2NVMpsUjM3mhQ/ylVqlt05TMLA5gLadBRf6uIR7z6KcMptDsp0u2
Kq3xGmv0NHSbeBqjKgTpo82rAdgqjFLjL02/KO1uhoh2LJaXDtw5WRCIQ2Mg0k2nMJbKvRkRLoIc
ymrrPS/Ypui8dVAYa4vgm2zSn5Likedwk/tgW0bFoulB/qElCw1mDjofQuIt4zw99ON+voutwTrH
ZU14kjw7oGUdjixt/Ei9YBdkYoGkOKJLQsm66G1+OkIFayvbS+1rLD71DEiSNe+xCNsZTmNEhEKU
4N5ChyW2JgvVjFuLAnuGNQeFPYuWUSzgEMdd4wTDSoU9nPs7CqedzTrJDkFWw0KYY0lqA79W86z0
i2ceLLz41UhEFQan/P+bay1tHmc2RV2ZQ+hBbpyC1b0iwFvphWQGSo3NXVEZqH/79smR3BvJvyy7
BB1q/YpZWjMuk1pbWCHg56A66CO8CSLS0+l/eSg4LeOpCL/N9KeuyC1n+M5wX6OcCth6s/KOx4dO
zRAGUKpRgs8g0xgcQstfPkcTSHGMhqvyjZUb1gy8vJPuR3vBEritvqTNy0P348OWGrS30IJLK+BI
sGKZ7O00RevYZjyGsLqxybrlAO8H6zA23kedUYmN8D35Moie66F61ds/G6GQ5I122wFIF0cGyyQK
2FVEF9ADq00TA543krk2W4x834mmriH0IaOjyGZ0wV/asMQdt6MPguSa2dhT0bQz31kYeM/LVm6K
xnhymG57s0wP9/HEvLg2UAY6Gk4gOHMbyex2YljgYDY0zLcw2luPptnOmReayPacuQK1cwLfNvR4
3Cx1CpK3ycXAAnxC1axm9WrRpr+s+Bdm42yNBqBZ3G4U/V1RDmAHjgEXT4Ei/N3KsK2ghiP8ocs/
UZLvrCRAeYuLRyBR4KVyC/TrOnAtsIMNDvEZDNA+yJFgacExPsVr2VmrhviGoW7/Gov89pJEvmha
Bc3I2vUcMxpTbNYqlwkQQ1Y2kBxImKJpEnQuhYFBD8c2IiiizZhI6O+dRbj5ZF0jhtCNn+wdZzgU
k7sZsw8yZFG82Ock7+fzEd3s15h9jvImJXpDdvN1VVz5/5/snBSEj44dfywTRP3cx8RVpJA+yhgC
QSNXQ4zcG5XQEHxKfN5lzLikwfvVhoyJ2TDF4lhwTosaZBhTxnJwwI+uY5XtO0JFGsc5OAE5KzbC
xnHdIpsq7OAC4GOIiqMVqoMr+YvA9NbdT0F1GzbsDGj9Q9oPRf/MAe7zXnlew3NprrCFHIuyO6fx
+0Riy0TSMgMyNobypPJhXQXfxmGw3vQ4WvkcoUSJQ1HJX6N2gGnK3WCCsBgZ/FjupSMNtJDiXDXJ
XiBAaIBJhONexyOUqewsbPslSyGy6dqHhTK1YVFS873oGfjvkfPBnrD3Iy4sEM/7bsKCjAdEx4Jn
cF6OikinSiCcrCPG9g3MPdVh46KsyGyM9w1M0izxL7GH9MRdFL196Qfw+Dn1nTE159ggwtaT0PWc
6nkgV67iqg7d6Kv1BA5ywdRGKUoBurSoxliTH0t6sKdYdiQidNawjrLyx2RrY5OgXk6Dt0AufExc
c21l4rfSss/W6dB5FEyRhfyqKsmP25dAUP2V5V2DhGC+0H5uZL3TSO3KCFKsuuLETWcKyj0RoJ+y
OdQcgu+VzM8Ea/cLG00646Bbg5skp1EtQqxslfB3Of+IVRNgH4zeWuPD3OsEGNgsjde2e3Cw2bc7
y4QM5ZLSbj/HHn/CvLe5ZpeMZyGPnp2eYSUyNhDq5Hwq0i9ay8Zhw64bRqY34IAKvrTO2YyxfQfX
uDDzlkU7EqvmGPv6fuq6Ly0/6y3jrjmm/Nm2XwfrmHFa/9+NgPICvB9gYfrV6dHcXmyciQm+jwOE
cXuDfkn62MumR5sQDressZALpBaGyYS/pdmu+ytjkkWlfQcdt8dGw38usteo9KgXSWoI/4UIDmrm
OilJTUE5LWUHzQTaOmCoLnnTO0A4aATG7GlirxJ/IFIBvUGxkejUQLhe0a06wH8IfFlpCm3zG1jb
SyNecwfOe79qOKPJsV28ZCgnLXY8OkTCgUcCmwEDykcd/aYzpi4ploJtTY2eo3Cfey7d8DvtONnC
ZWP9hYhRDetfZcKs8vuLxoC4j9w3PW0OHnNbO/uXixO7GIJVymgfuKeaaKXoI6IFdJYpflJc48Yy
gLXHzBi+Gy5KuKFi7/C6mVdjhz0d/oLFeS7cOQarMKBAwJFYeOGMtXkFcjv2mzTbs1cYflnUwHhn
dTR9ue7SEVdeDnxcjOvJLYCQ0UU3EGKSFRwrGISpmn0GG9c268FTS4WfFoJBSpnK6g4st7v0g1XW
rsIMKdxPpF9zgS7k2YJkDxmhOqJ6MNv1QFgZtZjWuk8FUGOP4LNNX0AG7/gzzNeWKsEruotrECZz
C7SvRFQMTYitKE9cC2h9TxlPon2IJrShDE4vuv5w5K53l+l4EeJfTzAdiYhPhDnAlB1nkU/x5uvv
DZmtHiLqGuRPQXWOXswiAdFgBMabSuNqLaG4U5opVIUKeQyjCrYIabRLTa7yANGwOW2DkTzCxLjp
DN5Lks4CZvkqIqaLLsoXyU6grIwMtdSJR4kG82Lb6D091hgadMNL1YVHUtFeE6wipMygR+Buc9qT
9Ke3fuYT3SwPyf62RBA0MoONa8Ty2PRkfUlA5hVoxyN65wQQrh4NJJ8uIZ2W2a/DbeqzZjJRh0iK
7qwaSepA8K0h/5qwSNszLCr/nXGoaUrOHCB5SUpVRbJtCoG4GHYl/0ndTnTgCQNPW72J5Lmbt4QO
ZnyIF4TOrwMO8D54od0ke0AmnwUGDqc0KUI/woRFNUoIYx212Vsd4daAaS9fGrlxKTYhZcElBaGX
d5skeWXV/+Ip0o3RIQZ7Ucozkc+e6kAJ/o3paVYeOpvA3+kleqvwNCCnrRyEaqgO3JAV+xCvdJ6f
yci3CJ/PNpisPrWQnuKlpDSg8h9+SS9ZekzCYj4XDWiathXhe8w+JJfodavs1mUAKd1qSdiH0UCn
kcNas4Jz2rMj6z9oKXflsJugAKTab0ud1dvDnd3uVxtYyxR13KRec7WbNSAkKvjcImHnf8lc7gzv
bWxxfdB6gbQt9APod/Peub9Dt8/9l5GThRTBknC6koxTgzzTJCKYYMJeMJMHknejw7xCRGxFNgt7
5oKjMyHkVhHV6qZ7C+srHugxKdY66XEkxDQ2uiyuKcAHYDY678D1egssVipy1P+NY8uGfdxQIuEr
uE8hcGTERxkZNFWS7Ly5Fgz7W90kVz2gR2VKNeFXpAav5lcBlmffDUstTA94rF5shaaBddqzQ0mo
eRbgCxHtQkbTHEzeO9v0vK8P/ESbVFDZ2gZlZu5ACTOHbdSig1cImZt5JdBsyxQ4bpO9aCz4nlTC
srWT3+M47mymZJnNFMNQPqMaXnDDOGgo3ZzKRr/ecBlr/n2gzGiBndrKeRU+M7j+YiT9dxb2F1yV
L0lKcDr/zIUD5rWS525kn+K146ntoR/4TOo0baBz56ishoNywm0Z0s4l/qfjdLcu4CBoGweTM2xb
w/RekNl6lbntnBK9AV6oxDkm7ILskrbFw63va+d07A7+6L0kNK4WMUVdiHzInr2zpzSol77snjCi
rOywuXai3zGGX9c6qItwWIleofHLVg0Bp5PWXCT7nClXP24W/5VyYD/AZjRhKhqp9YvqiUBqJMlZ
yJwbRhGFOAVrk+1SPEpmswM/UUsIQHppOm3VCP8ilPoLtPKtlO5Vy7udQnxoiHT7m9r+3Vc/GfjS
dlITTzYYMXbYF7ONv2Li38mfMm96xhEZ6mt97PnoI5Shyd7jmUKZv48lsk3DgvBektMCAq07aC0a
Tb0+RPnDVdWGDfAP9XMO2qqUT1yBW+Kdv7PmxaKdsWAuCSNEO6t7t8blF2Gd1TS70c3Kd/Mn6MXY
vvtHrDP0e1d03TajUBvsa2hm+xKiW9n+eOqjMMGXNPfYJO4zD46WD0lAQpvnCbD4xlWElzo/pWQr
aFX5pyn0kZWJ2WeOzKivBD3f3F57Er7zXHTdpzGVn5nLindk0aHi5Mf2OA2dkqc/sbrP8YMOg3vT
VB9ZJfZmmu10DlVykRnLBcRexlBS/a1vY4Dpq7epUW/+u+koKNZY0L2eryw+MWMh2Jo8vVSCAI22
jWZtNK73aXDxyPiUI85eMoSV0XEmrztIukQKAU0XLH2RTXjZMiMtbaAslp2/dXvsBayV608tHNey
ya4Z1ZHMob+agP1bdzV13oOp7HMcKSQQX8LWqFCBY3vXDF96iN2ynFH+Hl4CiiI5nYeaGicKzny/
65Ast54D2Uz4dvSbRpnVMVwNOQbT3WRke8f6Z02HCjWEPkdv+xfT+pDhVzVd04LbTz+XWLYcnbw4
oJxWAVtBQqjC33zPOuoNCYBQt07hrINDCmp7EsJBYT+3AO9y+Kdjt5ij4L3eXAXatDQKbZfE+a2r
omfSw44FZYlGh4VC1gv8bSGNbTaRizk0q8pqXvSI6V4aTP/SYQtEfiPT6j4ezNicf1CriSNgXv1z
WVqs7xk8OAHGtEfh6Ovain+iiIsRkUrLTMJsEoDGZO9l9s6wEM7BoTTwAyTCZ8YSnqr+YfT6KRrh
KEwSbe+0c1jeZvlAOGH6rVmkfNkH6Oa5GsivjJi+IY3B9r6wZmlMeyuIeUtYevshltGu2nXIPQUe
bM42JEz0id6XYf908KubsVqgJETtWdG+ZwtJGqTdBTu7cZ84PxBRcu0hBbOzP5PXYAjfpvxuk0rT
uV8CGVhDY1wX4M38syZQObIA5P64qHAbEr3iHyAPl0T+KZRGY3e1RMsefxV7XP2XEgJiQuDWD9Yi
HWydRR+CCKL07gxVavbXbnKtzHyhLASO0ByYHNXA+tV7JomR0PdUPAtX7APhv9e9uZP2nEqJ5CIB
eBbTozwG89dXiKX4IOL8H3RmK2I9L/aTImSXanC8giL39H3NqYQ6kZ0HYENKGw+3IMN0rnD+u81H
8FV3bzm+JVe+98VPwIeqAb9T5ImJ5ynGufSjewcZfyfTQ9mnWP820RSbPI/uJ+3aFL+K/CuL7on3
T8l3MsXyv7K9uck+If2PTU1YoNOmy/GydxPNTAL7eGPHO3T8ybSeDR1YlfsLiSpOcKSfCKs1dFD0
2yp9cQ2x86wErrC9G+jwvR6Em4GAz1/nUkB/9pkVFJsqzXf22EF8h3I9sQedxG6MBV8QRh0aFilY
fUiwwJMEvOu8iZJpLk0g5+FucouTgp3PH7GpEz5kx4A7gUWY6YkMvXOpQMUwMpgCUoz6t6J6tcvr
hM5Vm0O9NGvtYKasnn3v4rT7NH3XBU3flmOzR/KYEroI7joEbLIOYJgkJuSbzw4MrKUtDXHMEs4T
sp7ToUa/cihG6hLkdj8tRqnqNS+vXnWv9OtkPZMjuija19Hb2r5EYX90nXOVv2bmtWQ0LuZgjz9u
eKN613EisW1PW05vzUR0AB0KyUYDH7AANqgX/XY2ONgVRhZc8xnMFY2QMJecepWAEUWa4vG/4yTs
UKK2B43ftLlWBbVE7YyM4TNGo5KJFt4BhgtWOm0m491rJPO4k2jPtolcAg7p8J6L8snHEqXbFPI5
Wffdj8O21yv/fPtfWP/mbAyD4JpN791ROMyN9XlzyLTwLCVq02nceshqOua9DE6u6YS02A7PA8Ms
gkVO4QDYmOc64cGYgIjbDhxbOi5xciA1sAu5szVYJRj5CgZXOs2ZbPBBoZXzAsAJZ2v661iw9g1+
dP0X6gCRUyk/aV9+8XlOunja17qxqBuWV4NiqwizdaQkgsDCIVsAvC0ICE5J7lPfvcUW1rVJxvkb
i2ahRLZS3XfRya0duFtrCJfVxFBx+CrqGdMdrfV+WAvBNOSk7PMAKyDCXaiobkKg8j3fXw6IyyLP
LaUr1QMGlTaSAg8QRuqsepyQXvCiJffBsBYduwwLOkDPS8QvlTOrfSib2LJbs63Ai5ZeuK/Yrall
a+ZPE5N8EcLfvjriLHr63EdaUSrU/4xuP7+sPdyuOP8LxhfY5zy8c1gOlW98xQBRxwdNHMhJRYqI
6XPV4fIZfk1gdbOgk8wSO/oJ+w/R/0Z6CrYSBBeSLzyYy4EZleQ29Fg0Ye+ZFYUDG1979k/T2ZUe
QqHiaNrXCvB+CUV7Uv0G+oRGcz3PN5z2IZ3mCYsE2F5vh7sH1K/35DCwExZsYICC7UvBRW/wlqU9
zpGSbB0AchU3oeMyhJiT8LAW8Ld3SJsjRQKT1jmQRBIJCH2Q5RHlY2pkVKkxQFDu1kBDar0jV8Y5
Ni0m+uJRED37qQv6sHEOI4cnivKDaFql75zpvGo68o9Iaa11sQyZF6b84OZ0IS/PhTXUbluwrhPK
Y76q6cejbooLWNg6SQ5f6Qz9l9G2QmiYuK8WjPrRefVs9k2qWZbuXchoLWY3tfnpByaOFCTbkjPY
ZZWfYRk0pfaOBcNqgClO9SZqdQIh7fXAr53+18VNZ8p7YgZ33Fo9ZhCTUj0Yhn2CXnVA/5QEH9P4
mBVCRG/lgDD6v5oAMPPiJKcC8z725lni5+P7w7mXwnmPH5W6NejDR9ktnRhbLoCS9mHAckV4Ais5
zpGQ5W/VxL1nvIftsvEY4kD+wMyzdJ23Kibkk2j1hR/tjGhXWGtygFW3jXRu3bWHjohEFxBgPQ3c
pjK/4FDXaq9QBOfb4IWCXLOY9yws0OkkcHDkILoidpGHUWP3tuTfqQ91QoiZtquNRUB6d08i0PFn
Hwa13NjFKYi3yA/H+NH3PHHnPoL5sJPeynSQIuOb2Q8QC8hH9a6N/loGNy2KFw5i8ZYwHDAt+Bd+
XEUA3Ecv/tX+1svXSf9rd6cSE4WyoRf62AdYPGo/LAifNKg4Nq2lZrxHw08W78eNSm8pz5zNDJdV
K8oDngorZIwT/o8A5zlh+qkw3PgXjeIbMW5YfKUMzcSS3taRm9RmwvuXkCdpLcLsSghnVF+05kcK
sHu/I7XSRBgy04mVjXLdnJWiMKRTPp/SA7L9FUGJJCRqfKsZ39/7aOvJo6uTX0BARplSfn/VIsd8
RphfSiquyV6gQn/Z0DAKLpeiAWvlfE722a6uAbHPlqBGQ0vJRBQgLTSPpSfnvSA2jFXRn5v4klEq
cRJM6Ced6LXjNLCJwUgpouzgn6leo+leJUhOFTcPVv9WnBoZXHyyXzlUm1FnM4rdOXuLuEzIsBC+
WgYcx07MT1VyxZYPZv0L+kBI3SULShYPr2n11VXgR9AYSpx8NkIjy7K2PjkrOfZJ3furoE6GREpg
CU1R9Rl4uroIMfX8+jcAhQRuNr+SJDRa/1CuWXLReYyoW7WsCDlq4+Lss+/2SdlGw0PPGO71mkld
+pNxePRovxPanQbwAip8fDgZJ3QI3u2v7dPNiJO8N/N74ldffNKzXutkMlMI9Y7Hh4+AdiXK+e5b
B62673BvWWW4C4M/q3CobtkHcvzmHXmII09JNlHeV+ySapgOwj/nlvmDv7cc9oh45ADlzjPWOUq/
TEBgR+vacHR/+MEt8rCbBuskZxalTbcYdSFBL2TkcUzp4TYTFKGI9L36syxWAWxbOb0AmBnsi4ht
Uu7wfjA7aauXse1XQ2guetz2FMiibQnSOLvjIwg+dHN82eZIZur46nL0F+zbSJUVFUFhFMnhJQHB
Xo3fFQo/jpqlRels+n9aTwJ2GlwqH7+vGxyL6MO13q0ccZpAgo1ArQ2tpZaRxtLumzxBFB2tjPC1
8gCu3DSSpCAbFczrg6+mRH/PTFleKnVBFl6g07DpZENmWfbw2uMhStkTh/hBZ/9iD6ynHWazkLRX
Ls+2x7JI6t5Sn76m6k8H/Tu+KRobWDnMhTO2PDXN9+TMWHrJQKMGu46Fqdha2amN8KiPR+LNFxF7
3Np+qdN7LEESinWJ3d65B/XKGX9FDdtBfzTZs5O8Dtqh85kAF9Ex7WDycbe2LWJ4hmzDfGAjArM5
bPTo18n5HNRJFg9Z0CzNjx18WDzFC6NjWAWSyXnPmnfDN/GNPrnVW+yTeZmEb258Jtl9P74HJDAV
WMX4OyGorRZkOGa28ezKAFvmdUAr3QfBIWU67PaM2H1q5+oUGycqnJXU4XVx97GXwVbKTmvVJEdL
XF0Fmjt/wwLFgQysQrTFNjZNmi8SE2XDTnfWE7HwJNsMwRw7NZCVOk1SA2ssWaWfcfVFNjKTDTLH
gCcgDAme49xfW2rajKh8UNE730ELH7/WeG1yTEwp4jRSZz29ZJ7GnnTR4LjtM6ai5qBvOcMpR8ge
CprvOMEHO3h4MOqOVtoxjQSjv8D8Mk9yqDBQDI8lWPriI6hcvDrmtipzE3fiJpvjzdEx9zc3e4+r
dNu7o41BmWF3ogwMu0YFdDnWtM3Qodk0UqvY5Da/VxUutRLCuJxc85VkJWHAKEA6KRee21F5qbsX
TWdrJI4vvrtMnGn7XyfPxQDPKDSwnuViRG3f43fR1iD3kWnJwlmHRMRNhNPd6WRW4zhsMiBAiXf1
I6APxSph9t/xhoeoVIbFIdVc1K8f8RCvc/yv1jAcISFm3rMU/s3OjZfMGg+WZCOzB8M/fcq03NVj
cZE9YdFuctHXpSnuU2K/JZ35OgiWYNZrzwDThzcNlMzCOebo1TYKXl0iPzKsfk4zgSV8ZL3HViHc
I60voWw44LwDsoWMqrp4yr34aXn18ZD32wqhZRE3GCwPxFCiwV2XpNipD5RdFD2hw1uoEYbRA8ww
1yjSF02QoOZdWGjZAkwVQfHTK1TqZDukG+aFm9mRgGB2stVWo5Gfqh4dIygdCMywafo4XrbVMmOX
3kwJFqhxPSh/rVTBn33FzAV0XttMEBGnen16jE63CsZiVTrBS/H0wLFy7TTraj5KM7ubaXQ/KbJ9
JAoJDtlVJrVNRvVTxPFlkKxYm+4EBuuo593BWHVnpbNs79plkmXElhTLzhiWeWkTBoVjroIq8d7R
pH4k0H79jQOjK67W5AdvNc76UTAuztmNWjs18rmyQzYABPerPPPPttojnd4HWXbWfP3UEIrwxEd3
I3hkaMS70cKudzk4zPi9wiFt6+kRgea6NIxzoqKzFXzYqI9zzd8MOXAJO9/UaEx7CjSmfcaIbHyB
SFsxfv7GCNroh2rydz6B5lp/HEL9KN7hSR2U1aGsaQ828+9h+2cM6mjF5tK/dWo6QHdbQFq17RNp
uiSscXhkh9jpDtxtrTwz4zq3uX82SGm1NJ9hbjbyg4nh1Dfe0V9EzFZ8xAnu8tek5gpAXhgDAFqT
sA2XmB381BEpMlgX3Rs3yC2o/GfTzZ8jFDRD5e6m4g314lJE6KKVyx1NLTJrCMQqHFgXtiQlnEBh
1i6qnXsVqjPg+egiF9pxmLwN3TP5u7zRHEDFauvxRE6UpEx2ztiUW5g2/bmdyU+NOCWDy/7SPpmR
QQ87nrwlOrw+67cae4VuunUC2YjkTZLslugZSGvHssYUEmYwtXzdBBsjntbG+dDl6VpH3duwY/Xc
uwFxSIsgMIVPBHXIs2RDiQcfrS3ZlTU1KIVz7ls7V3vWXxTMgTYP1xV5iwYkQQOmD83fxsj0TRN6
m5r2R3g7f4SYoR0Cr4TR7a2H8tfHxambpNr17b4e6rOg7g4/TeLVFJKcEL5dguh2CShNyrVLyqIK
NpUVburIX6fCBWBxEZ39Ylb2TRJ1ZO/ASF4CdRToaoch2wSdvvbjdB1Qp3vuzhUaWJhoMey5MWZa
CmFWSmNy5ZPqyKqxYlSINu2Iy9GcHUfx2ZnMczNll24lBgcvlH8bovjFS9cWcYB53uPpZqjQxLt+
6RsavsZoWx91bPWVOYKTsA/9Us9NUFQIxcZTVyUrBSmRkVPbwsl6qnt5iYz4Am2rCLOTksXRLT9t
o8RKkFCiq0t1HPJ0X5XF3udfLFonPdhlVbqPb2mb7YLG3oWw3MCQR8YluzYOAZxDcez6B00AigIg
rMa0My192xgTj4K+454hDw+m03QXDjy/NDoMtXNItAp6lncs4+IUZynTyFW4Kt+2VrT2cxiuwXgo
Wa5V00Rk9HCwaapRAh8qfI7y3BxQA21GyslKIbyY4MmbKFCYyTW4fVp8+VoxrGgYfnXaE2dVbW0o
iuNwdEgpVleXBFl3bY3s90gd0bYYbkI4yk4THTw4RuB52FNgCz2oht+vzaPS2OKK8NwUw1kbWJNv
mmo4BzfUPM8ibp9Fqq7lLknsa9nlVxYMlzo2zjWDYnsdMFrxM7US8lApFLGGv+zwIBcBo5mKFjBj
nNE3K+bxmBghcIPcbNQutGDzM59WqU2KjrlEczjCZACSsJ3oqBJXLqvtEh/QeuYgqSsL2RPh5Kv5
7BebEWCGeawfy7DeNrq91oNoP2lr5OzdCHQKRWmOuo0hxqDvrF5n01Tu7OufBmaKFddtZtFUSKng
OFaSXIgUjuUqWMoIEnJxzLT2qkl2a1fyMT5i9llMPdsSZc8tTN1V16hVxO1m2MiDfWM5iHoZsCeP
Y+0C065U9QoBRer3VGX9tYCShypj21Mv/XpXIhqsYl0E2qlO/fM2SdW5NINzXdUnHUTPoUI07Xr+
wXJtMuj/4+g8luS2siD6RYiAfQC2ZeDLtmNzg6ATvPf4+jk1C0ohiTPsroa5L2/mSZMjBZWX0oLf
J7m01G63+eBOZeatWCTWzlfJt9qquFdbi+agvllKoGF1HVawFN8TrKqUW7+Y02Aiz6URxqlYTw7L
39KO3/Wlem9E8DJNZ/vsc6ZfOOxN8bedVoG+1gGKVzDNRUC+aC4/E3n6WNr5fYyJiZXCS/L3mTPF
0tdBMyg+NRCQ1zoAATVDvmEeeW1vy+DP7PlZJQBH+WunoZgkt9Ad5OwxZ6DeHfzEAzYFhbeVsdb+
xgGYrGwG4MNi2b9Nv9L+JNL2XpnFY6yp6rHG59qgf7N2VB4jToKaSk/5uENxWElDNgt2DVt3q1Lx
su0wFuc0Hx5mOjwkzXxLZhgiSlildEjiUi9zEyAD3/rQ+IaEi4kmWrkFmsMUT7f6eWJ1GqcOIaR0
mt2mg4kuD34Ky4LLAGsVUzvbOF8bh08RH5WFxgBKKLHA85ney+W7Mm4GvMO0Gu5NW91bTO+qyvdu
67eu7+57rt+VlO9rAMc0/N5oIpZj4jKra2y3NoWejpMgsSY3J50otXTrybmrBZ2suiNEdhtoDcUG
JsJaKXsNpZL1bj9YOd1zOvkMtbyOnRlRhbckzPfsNQFgFH9S9WciKB7UrNPOXVovoNHIOgUfc5aH
KxAtC1usnUtBObWRaZzU7qay65LhKUB6yX619P1MxMrH+z7/asUQJFL1QI877Thf4G4+6gxSXm7e
s76/44bTxXObtYdG8m9hqyD69BbDohkYptbrWijOstkOitIvrNdGoP1nGht+msXdNRq3Juu4snkk
qRXJvCM6ueNUPbOqHfxC7XwZ1tKEZLSdSma3TqP5q1soGmdWEmjiu3WxFiMqEj1Mhx0DrXXeBdIa
DAPKONlEWkXJnpVaAbRVpVD8bJA9Racjtw/SrHVm11xprY+piLKNS2bp15Um0U7/LPii/259dWnd
/mJvtBCz5yhexXPb385aXK3Y3JZf1oAvHJvkEqpIkBtm5nFsfHItmV/tJgZtULUcimNQLQkIHx8A
BWzXeZPOKag5fGYbYKqkbSJy6Oy9vLEoPUoAl/iPKFOH9SzQH6UKiypz0wTEZMvcqfReNhve2ucw
6UY/eY+MynKQsONf5HEzIrBxm33UFAynp8mEAPdbUhMenPrZFf4+xwcjexeIQTIjpMIOEqo8A4xl
sKCwtRP5kRO5JSgIPNgfejP68MW5JNwRhDYFyoMhQuMBEktDzqPVTXOHTQuzJY3aZowSQ4myd5rH
dnobqE4w7Qon8uIYeP0awvrz0rgWj6++UVgbGe58Tq/gsi/x7ZtjTYmjy2DdJwC31L/25eM8n3VJ
hHikwkrXwtraQiW9aN3+NZrjZ8obutHund6+JcdNW52pxAJ0xKa+SN48lh5mbJkiVOY7mdBC2XKW
qpWo2eQLsLQr59Zri3I5nWsq6Ts+kXmh1ZQproZTm46Hf8TaOn2/66W4YkYjqnOHWvOPrU2u//xj
n8cqvql/5TtwMR+/S/q7Nr8pJuEZ1RFTVRThyW/GOW3+ZEfzQ2JXBwX5g+gA7TAAEdmbO2VPQcFe
iQumcqpQqluc/iSLQdGRMm2ccgYvi7DxnHERUeWgXbB/kY0hnHoenOZVYhZKv9xBo4jHsDwoG4c2
tAGSLd9PXC2ROk7hHYA87vkDUghpE7xvREdkzinGs9cUJmOu0e13/hVrp5HE9VrDdSGZ3eslJVz5
QtVfeTxMkNnYCY5B9WPAbkE8i1Y2XU/pDf9XyP81Q31e4+2M87O5cAcm557zTKolEespTGtWbN51
ab+TNy2IKcXGPYFMtzNm/8OXZi7m074yFz1YLqezI68uhhODw1dKtckgHGZ2IIaD064MCROcOKJl
JpjiajqTUOnpYtII/NPW8yFzm2W55qp37FeVamDB5OnqkrbPKNNIwBaQT+fj50c7pMAtv2rAP6af
LJl/EH4BKCfHxS4m/fZPvQ8xjTNV6Uz5/8NS543vF0zQWRUfBss5tadU+SPvodIpIRakiD4ooiHC
w2tIt1aGKcKwCo/6OB3rlGql2OToblAzek7VIeAfMHTFadDKZZjQp0vhyIjfYjsAUq3Pi33Y/uIT
xDGh+fgE4yX3QIN65sU84j05WfK/Aukg7elKY7VCeiw7NxwtutMTwmFgUiunUOo4MbCrI5WfnSfP
Na4GuoD25mz2WQi5ATktozi1RlLlkKIAILOP0zfNLbAoFMEhV0A42vZT2sanmM7GKZXPNtL8PVr5
K+01Vbu6e6fRMQwoJO+BhpxhwydN6cK2x+zz1dH7Ba6aiUvCVC0dn8z75ZdYJbBPO267mt/PawU3
9fwms8vtDSXAABd1qfGuaxI/bpjfmA6F28r1/4u0EnY000McvobXqzT/SbSdzUSmwPNrrpqsXRfE
kR4X20EZnnMwvX4MNVY2ffYUnK7DiU60rpwouqR8nNVypVEJlBmR3KWEan8hqKXLaUOPR8gVyU3t
pJti6vcypbJv93gOOcMgPUy9fQ7Z8szi/ilrUbpCkTlEdbIELdAlkuqPAn8If1R27MrFpwWp4QFO
gDo0hirSHgXYx71HLpFjZzEKdxyfU5OfRDe4WCjiAm1oWl0sbUwFs85kwK9p4cZQR1eeBneYapcB
xJ3E3wJevcllKO+LX+KprhrZq151I43sFkrmCvoAqNYB1lBX4WCPJ853UP5gbaIgDzt9rKBfDUti
1q0d6aUgvLBn9sPseXNVfHlmClMLv0nauBlI5/pGNuumi/xWU3Wr9D+5nc4NmVMbu9pq5l/S6a0Z
CTKfW5tQq4H3AZlwIXPAx58tTtMkt7xeb8wbv41eeKRA/T5JAoyhPhepyYdl+EYq+ypTm3lHkBxp
IC6wASbwaQ58ChE0kcqenojuVtGf+5KKkNZ4Kub8sN//iysRyoCwU2GGGUZD9vwGyUdcnTB3CFx3
CrXfNIIxzeEItnDiZlIo05OlkfrV5Cns6iTcgKMBn4c3+eDEWSNfd3jlRuyfWtrcDQlbwnKknmVO
/nIM1e4ZDm1x5X8yZIVPRsHb+8FTCTi/CFvmSaEHD2JNDCSmA6mvPGJeHOackKT7YZLuM8hpjiLB
bUrNyiyI07MkxtTpoCTICp+ZlxpFiOD/W+3Ws8mwt4+XmNZIff9uJOEcNDe1N5wgX/Hoxm+9nASK
1gbxuPLv1OCb3UzBiTjOPjJpd9NZuHOOwkC/BI9VhR7keqK+qEg94nRm5VEOcFbfF6JsOUSWOP5J
WQovnlj/XWHJYfVkG01IuqiW9MdQ3/7Ec8iGhN9T8NqSv6HLNIKtqR42A4AOrljTlXr1yB90XrBp
y0pU75fuhEIe65FW3xmDF8kO8577gXZvnWtud7ER4UCygPzmFEBCVcAxExMVTljFxkfk9Czp7+K2
cw8jz+rOmnOYWvA38nqqPCGrXtO+GyPlmrTZxJA/i7fNvnDt82dnPKsz/Uke6PRCJe93DRDLpv59
/Q0GSzgidWPEnE9Fcgbb+0fm7un55IcO5Ps6X2ItuZEyJmQox1JkDJGaW7S6+ylpA72yr1073Ip4
vwlDu2Et7ppAtLhic9nj8bAK299misDonXgZZnI593uoDKb+PvgmNdbaOoQQ3Fr5lsT5FadMTmPI
YtrhoMqwrerb0Kl3Dc+8aNozwfy0FZE6jJcR6U5C5QNXRnn3NPBqwvk15n919m6CbUZOmJT+0w1v
TJ4wG7EoQPe6Zp1frMx0rG0nR94UKMT/bdlPXoxaWoL0Wh4G5PKCYw+0PjavewajrHnARnqu7HFm
E97m/nqhsG/+hR0Ml8qPnmX0Rl90hStsYgGc7bCjGXgbqqhWYIDVr+m1c+UFY0OObk1yFbYe5AMA
EgB2MXXxcNftfTjPaL9m3Lk2wm+VHaDualdTQeCdlyjLPtK+fM/EekoLDENwf4osuVhrd8EtELOg
yGmjExI6fYdr5Vxm9n0jDUFb8VcR1R3P3xRrEHOsYI7NVtXVeD9NHatQAge2VntdFE2KFqKVhTNp
sXbA1M9uok7A3oxDKEiCkKeh58casiA+/MqSzs3yhLcV1SB4QonnaspPYo4IifpZxZsmWKFjgvlR
1m9lwjII4FtX0O5G6UBnRJrKxoyAxi/d9rbiY3jl9fAzXDjlDyMVARhqdZ7z7Ss7I11f/FiZK3Kz
Qk2EI1r9tqcRYqh5WiuACXX/A1fiK09SiyzsByOQsiUArOUP75gnhH2rSvU6TWBn4zQqJDnIalo+
5M9lmaIJimzlpNu3rJ7ml1o2V75Wml6cDB7EF5569WfzAnyNg1eQ8NcU6UnrWD578156rQXrHmw+
flF2zhu2ewBgzCimfNaW6N+duaCeeMm9lwhVoJlzzvSJEgmVKLNyqX7EewiMDB2ydgeQbxulK2nb
efpNedi7jPOabDGByuXeEbLvM3/Epi1L5NGryza65BNtLpaG8yYkAwcN2kmz1FU4e/T8517uHc66
pqm5mzMZf2pV+lD5qXPI4katv7Zs+OLLeVnqVvkDcHwkDBZflngrx+1ZtfnDHACuxuJSmhzRpM1v
FGpYkOBtBr6yDyDTBetRkgZ6X8/UOunJw2q2KNafk5G8KaP+VvX5e1cO74Wo38XK6ZgsSU1HkzCr
B7ih7oH1L1tqn5dEIHYRzPsWkl6x0lBpGdVAQWKsPqQwD8G7OfkG6HNOcQs34Df7O9z/hwl7T/9h
y+8ZRomczgSJbuYMRJUlrDM8NSceO2cH/m5DX4ad3PRaQNhBkubrWl91pp/5tA0GuRkmS0BCY8La
mRMgT97kNXql7TG38fsMzjStjgkyt6TCxlRiZ7BR6QYQTUgZlOSlsjsjZWT38XMGjMrluR3q8ktC
BFjbf4LgBenWky5d0rpyu8qpww3sU6FZZ0JDtcLgvjGtf0iwydTtnk/GDc7LUMvhHFMdmshv6rS8
d0b1kRbbR7kBqI1R5TlWfGDHZqikMPBVQ5fglS8oBeAFuPMqwjpoaW7fXpm4G4VywoIGWYMOntF2
sj5zt82pgOgqW+NSF+NKOcK/MrrkdWf5I4egZC9fUqZ9NjL/SJRo+xqa79eduB+/k4EA+8zJmKmt
YmrjuKvhxLAZ3pq4deOYvozkh04NW2PQAPfCDJPPpLabM6S0c3xpLmaGe3EYrupg3lQ9e7Rz+ex5
T44FsMtNvEHextQ/cUyAdHiRVwIwH/GbKGGR7+1Xr1hfOgTDqX2jSVW3voC9NahDlAi0BcH98svO
96CVhsA2oWqNhk9jjM8E4nNrjclFXQ0yKHyQncMybElVqH86veJAHRgNtVPdzyeLvrAe21GKvPFK
lfeLdMjqm7DXs7pjkYMnBkTY4fXENWaVKiqA5TQWIL4Noo1vyNhEWW14K5P1tqbR5kj59jF3n8bP
cn8FsIvHqo9PYa5vqAT/Tfr8YUtbAMzouKiU/5T9D3tLf6Tb9LWL8VPX86u8f101nLnps6NNYeZs
zdu94eRVYmPFqgbJIiz3JVq7OFqxHok/JZ5jtUXM2Iii9T79bPaF1mDS86p6Z46v7RP96xXWrTgT
3m5m4E4WgIPCGbpTBuvVH5c/NjaJBFdV3SsQICyvF5m3g2QibHOwV7RR6bHQNCHr1KHGg2fkwfBn
HaobBtfF/CBFKl4Hnulk0O6UtrsroThiiNO19I3z6gNBnzvK3zVC0wtZiu1iyiAicfwfZ2u8Q+y9
rtNyKSYzrD1iO44k/l9N2dp8ooprXvBzQ0cpacJ70xqoxZr8zp7ncxp+iCa/Tyfd6J/DqD93NjXc
ds8XzjmVb7uNgbpnVt1oZsQmrjvk0Y3Ny/bKKzt6l2uO8/JXzB6dsvSa9AqxStLBJhvbeShghnDZ
ULC7mKpPlZi/fW8wYLSXEoF5qJyvMBUv7HwPuPknfDGLb9DFYeQXvYddJT7azaNMcmcfkDDObKzK
bDE6PJg4QW88ZDeBv6FgCwCOozZCCwEq2/tIHraIu7TarnUmA/YH9h4jFJQcfQvtIuQ6TG2wV1oE
hJOiQphpPhqhv/j0fxxTXkqqzTZ1zyFc64GcTEGxAEg3XuF741iUNrGIneLESY4ftfSZjnukD8pb
uxXvb9JpwLJRq2GOMBiTG1YmPfAMuky2JLm9AER5XMMLBcr0NFg4GFxA34WWX8yap2K9Htjwud3k
MW6bpuWqxu7RBji1PMCS6QZNUNlsn1LRnWD7C9gImAevOL553z2oRnUBpgQA9CJV5rVcYUrkkre1
DFvEOrv2bYjjN+bbaSY53S/XrN6u5xnzkoZh6kaLgIUjXjlXCVaGxnqgvyzjjUk0k+ZHbyr3BdLE
UzrWFmUDosQdv/gS4lGbOspTjj13Rz2qi/20DveNSeCjxQJ78NcOCEs84K+qXepfznB7KM9TGSE7
WjD+zUhsXB54IsaRtjwlYR1KApPVp3ql65EO++OBHwe1wIQkoalUrHk7CpR4BiF7pAtP8v2Viwxh
oSh24zdJGZTVWSvT+6b/2ZkZDd2xcDtiwIuNyW3xm+R0Nb+i92ruyUPlETMiMNV74ICx+N+od7tt
PW/PPOgL+QqUYDOvBEKpfAp5Fl3myoyGFay0iaKRpoysd0n9zgvy3QRQKMW6Lu12JaRK2RbsHdQu
2ad8y++xZSjVedINb9MwWPJdpRjPzXijq5hV/7GxdSfuv7edE4+MyztjgJq5DuawEDqH9O9N+epY
ZUvMKfjTo9Z8i5fCR9ivITLPCAC0hYhToi4cXxy99bsVzoBMetRhnQaMsNtid58Ul2bdiX5a7uJi
pEJhH9w+jh15pDzCCksNwzUTRsmxY5Iuom8CRSRBcaeWJtc8qcjuVVnTdsbITfHQxtXFxr3UR2d9
IHIOVbg/kZ5ep1RqqxVqeutccsb0hvlYTpTAZRfUpOfuhJ+Yw1TXdpd6ghttC2dty+PX9keTZko7
p1L15TwLcvMFuNGotktD2yw5pHzz8uFV+gIjqGeqVbHFXNqvClpt/buY1YhiYGYZvMRec6kWLzlP
NV5Ktq828uepUPEzyFVY9YUn1V69L4H+DStVpDdTa6lpPYDTQFH0IBjEKxvS0l1TRxMv5lXnmGfi
VD+TuDltd23aA4p3/HyxPrhPReYvRubPFWvfEq3CfoU5/5oLjQqm7iVESfvf60HWT35xEe18FQsx
xJSDcfHDYoNtXJ87Y7DfezOqwajdNtTNyirPsjBPd1KuNFPL1hZN9DVZImHz7BSLxjS8jD3y0xJV
HH/ii0QgKoJpl2wfBGKcIQeJsT5Uu/zWf2iBTWRVrnFHrcJdFNUdcplRGTzNr2nmKmD8Ij3uWtwy
/cI7e2gc0UtsY4GjJLclRtAXn9WI30fgavqHI99gU54NgSyxZbck3/I5E7ceS2Zim5pb5zZpTtYp
l0O/ZhfrVH+BBXT+2fCChYMY5lAswiNk5H05VZ1rUHU1uNp6TurmJpTsQUdyWfJIyNmmIphxTTjp
r8b8vXALG9McVhx+9JqaA7uIeApGlXFuetWXJCk8cjg2XEXS3BjjcYbGTnpo5TskKuZmArmA7xCJ
rrVCXZ88ovAhsUJfIkGlGdIPKV9/tIb99c/CoWKsUeFafEN2MeFUKlybL//eh1IqzjorlAK2n/ES
T3lQgQbqQE+/vD/vI5RZ8lQOZgZuLTZIw1OZOYfRX69IzX3KPvrSCKly3ZaO17uMcERdgEFiriqD
EedyKSEfF/5EyHAg8i6181mb/6JU15ywtuylc29clfbxdYHQ2+7WPIN12Un5HaeMtAX0s6+yKCjM
qO5xWTykSkFYSv2iZnK2pWeHCdZI7FPjksnol5D3AndZGyrcISM4qTmB+8HuWBrqoB50mozb38Zr
ecoqq8wnN7Nt57l9V2CBm75kLAz/KVdVeTPPtMKYnP7V2tXK86IcDvyBuN9kSJ7/by4eORogzWb4
8Zf2MqPOFhEDIRzIxeGD5u86qQdl27y10L1+gQ41fTIed0XlNTCjSYFsbKoI66aNs/WrE0EMZnaT
4mvVSwSC1LOalCe2mEOG12Tx7X7i6lO8Zn4AieXaxI4xLoEVKdedp9Wm3XsIqYcDaH13Zvmu94a3
1It/QECfqSSBKq+p5jmn269EP6jEdpdK+9Fj0+up4TqTRmVizWfiscQPVozg5V2Y8V2Q+u8Vmsxq
47FM0kOdpcfYTbcRKFY5Pgijm+LNmI1Hde9X46HPiFrO4mua4PbsOHcIbvQGaCbf6iE3aPuwTRLb
o1sDtKhBpHLxst3YH0T8b0Z/Z9fpV3Q/7C39RentJbHbhjhl2p8NBhLLHA2XOl9UgAsswTxahKOM
6RRVh5q/UeW1MdxUeGQ9OhLvYcA/0oj99CjWhsd44kjT5shl5hqXwUlxZTT2Ia1Zw21wrHgaMQ70
Z+YTtDMOvllhXzOFAEPW32npRYYbWPjxqXH8MvklKsPVbM0t3m1k7iTglvMTwDqpWr9i0+AeRh8K
jN+3ob4iwD8EiNVKFQeFOKE+TN5x+SNnkv9FRRW04jjhGQTsRZ/cQxFVeRxqFAoIIoSTVMFH4zj4
g7fMZccVhQuEEvUZYWdp4/A6RM0inbYM0W/6kmJKIJB3jK34tPL4HRFGvk7okmvvsG+QM5ZUfewq
CW7TsfOKZkWWlL1V+tII2EJx84i4frbdEKrxGJ6HF/Hs2dLswuMF9BebprJ+1D2ze7vdePxce2W4
5PJ5r5cj+9GjldzHLj6jcfMT6f3gI/ujnHnBp4MH5MblWDM6wBKlQFVWVx29VYlPTSE7JZ0E5q/S
E5APq49S8MRLlbMsE2TB4dlS3qorfxRye4yUnqB+siLW4Q+d6cZpF1a3t0mYGGsLn8/eH8ZQwN4r
AQi0BVVzuQyAYcWm92tYYIGxYgGqF04kCAgKEJ4t22up9k5i4ezVjpYmvYB01/TXWi1X+k1V7ZZK
7JmcgjF0teGvDnx4kURurNOiOeel1Y2R2Y8RcsjB3LhkVQb6vwrst5VaMEBp52WyafcbrvKIJ0nl
c9COvPM4vl7tfLotbX63pvSsKgomdOzzlBlAes/klIr3ci49jaLEmNwz/roWfCqumvl02Ml/nL6Q
vmIVFMnyptZPy1+/dGprbJ1jVhijgMpX6zud1yj7KD7kcvITtvt4ue9iIVR5kJ440vEXvMmF8oS8
/uil9q7fdT+mlPPgYzGFFj1CpTX6o79JEyo7X7woqTWP3zPO2Bb7MIN9mGk35wXgB4VhDfQDTEY2
o9uMYD5iFmL71F66sbuUNdBWBIMVuy6vpFuu4P7Hyl8flpOt2rxKbL/xuyz9lufthzSWaIgscwz1
fRimYD43XKBMpx6TN81Cstf55TWtU+imCfIqnsFVczY0v+qkWNdNF3drkE712vBUi2G0d5dK1S8A
Lq6GPFxNtlSGVDzSZ0MJA1R2C66sLfs74cABqdQMrrkmnjBAqBFaWQT2LsXB7sYrmLHFWQo0xsw6
y0ijlk777YiN3cBkDtUN4oouz+diaE5cNFz+NC+eqZ3056ald63yu07ioP3HIIII+8I0jvlA7BYH
PF+S3pKrOsw7Iy0NPDH3uKlY4ViooWhWFkNFuH8u+KSLu73nvsxYrr/GciV2u/onbF6LI4aw/kni
u2MeE+/pVAeiVgJxHwnNcXAREF3oA6K7Cp2MatBVshwine20e5aBxyTWPRaeU9K4VQfxhrZaU10C
mXEpxpvdjmkAf54t2oZHbNh/tGzDDUYZCwmy+ykyaGup6o3LAruj8arecq0TXTCPfciu8JCMmGsg
H6IyBwhIpmHLbirnxBehmc40NowVT+IChU97vVCRI9txDmchhVVFn660nLP3DppjUhsR1duRpVro
xvq8YBxbfOWIwV+M5oNj9sOolHterIdaEW4/SizqxUUS2Alhdc2NA+JKwme0GAy6Bx29RPTtGf2r
lYjli/gc/66JPUtZ5YIt1IJ1zE7fwJTm0bfN1Y8qv+hpSuPX0jG5ibAcuChOuKE8enr+SBzDcHYH
WOTwtdAFf3qtm6F+uJ1qMp3jqvnxlfG8LzLDhUrNMzpH6DWSimn5g4JqqmHBimyqm/Z/evgroMl4
Ay0nrYgv1WBdkrtMP0rH1aBnobRLwWRogQajJEOTLO0q6PXvyezBE3CEO8g4Hq/9dYfOnF4TLP/l
rU8pP03xvh71b1lu3qtUea6Kfe9yjHKSt3zrAnGDqBH8/D6yx/RqbwrDNP5CNOyvNUBwuKmT6uqv
iqrPXOIxjlBWddTJofcRSt+PdZVHpZKccjqGvr92QmSdJsFapZKyZ1RQhK8EhR9LYKbxUx2lzAYB
gFR1NqiqssFfXEU6fI2zCRWljfDDqnZ3rYc/45J5Eu9BPUk9wozeYPSeYSHgnzvamAL9T2utftyq
PlRlLegZKnDDHWf6gvfuc17x3YFvYe9fXtf/pAfAvwMKBTSc4xB9yaxN7BaFCydGh3uHPWRIigGZ
c3K/pyhBbch/9WT+LFuEwNldsb41r+0Fd6va4f4ZjTDWXkdtl5jlhHuljS95tlza0ow6gaX1XZ1I
FpPzQLVWMcIsKHKdeQPrgUQs69UjgkZ2AVwgkjhcbCniq9ljTCoCthubWb2IaD69bXgvBBy6xXK7
9G2reYWhIMx8vsMrNEqTWUn3nLt7tejd4R8Mv3K59yTKUmlxykTcE+hDFFnk/iAVHmBppfYUDfL6
QL13Bj2MKoK28hsQyRLetqlu/RRP27Dif8bXpiBMpQ2wV5S1WqKlieqeNXMTT5vKYMVvaMuWpyJl
5rTbVakn/kOnWDqvrECUlCUI2uKoEB9rZOEW1ubay+Ca/B9ARpPNh1DK+7gA2EvdrlijtegoVKpu
VWfd13Z+FtR5XhY2iUmxeVJieD2Hg+zgq3v+Mff7x2xqHwifH6kjche0tZMl/kS4btQ5KlJ3Vb0L
1XwjAJhqfsJwkBzW37U8BuvaBf1UBINt+SO5sCJjXdv0/mRwKoZnWO+/1W8ZQG7t4yyJ+6DFd0ln
u7d0lMAUsBdO1Aj6qmRdSjo3rQh41mEnC6nQP1gXhat1wmkNlI2+cni8iFMLWlvnzKBxioTzouf8
tNWAzynFui5V9xHYVQMJekEHSg9upqSHe+0hMDsJ071ifW85hQuMwJiXXeOJCmDjkfMxKLPIT+KY
5gjWTHwnzQdhfqDDxbnBORk7blxrXlNZblsLl7WQJ14erkMtRd1JrurQTseo4lSlSqGti+iwBlra
QjlV/c70XtnQdpICzSoenfnB03uqZKITW1SyA5hqgIaQ5imR5fcN2r88bj4NS/00dvNzUmSs6NVn
bYwfowFZHDJhesnu6VO1d4eyqMPSKheLW10EfT45TCxoopFZDpcFj74+ERftu5vpqlLCXyeTgxt5
gq5+a/P8zVr1Z339HibrMhTycQa0p9gD9U2nupxuRH3X8QPMoKvMFG41iNidQVfWz1K0gckvXiXs
vPvKduv9XCHYLaP6wuBzzGepS904e8TX6xbTajmFKYZ7dVf9mU9EiZHAqXcRsGK0ynFRgFuAmFzL
560jaNUQlLjxAwOvmXOXqgbORI601Q3Oyn1geWZ1Egu0JrLwPqirHJAoTzZgfeNvS4CqOZQsRseq
/RgK5X3j6BUr+nMtaeW2EX709F6sgCrP7SRf1bK79Aa8RvFLAT3fvOx/pj/0P7KGYO7IuYs/uYQi
Q4sKNFa3M8kLfq7F6M08Q215AzHHwUiL2D6taelZ1gcTya4skbZokanrB4iK53HTIruUo0nro5iJ
l4718GXL2J5zAqkG7kVZRBJLArMWZybviMjaUVJ/m7+3qxnTjtzQRJvG7pozvRwc1lxM95Kr7Y2X
cVOvTPSWmflt0vm1NfgYTOgj0fFD73/SvwOI5mbIo36TQ6tpw7hTEXYJRdezzykRvBkhO5a+Ackw
4vUb62oIUaVPuX0w/EwLjsjpW6+ykFT1l3YSqMNGOEIE6Ofcx0yz4gvKcSDNd7mADGjTLiSC4lHr
+lUjSVrjJkL9vCmvOWgS15yySRODvjn9BxOKzk85x5GXIbbPTkbVhIxFs9rlc8Y2WcWu2que1QEJ
ll8rZFShQ+35IzsvX77/40hbsWSA2M7W9BN7CU3MZ0r3VHQTSk7cEg7mgkvztSx5R8VECWZXs8Lz
My9ZKd2kD+MnW5wrl0gU97A1Xq5O+rhJw2Fwz83vkXLiM4Tlo/zXpLdy+1tXc8hDZfuLkEUgwDxM
2xim//kYu0aKWYtj024XsNgw/wevkg3XJBlI9Yxzp+ow272YwbcD8bj9lbQmVG09yqK7BIBpSP/H
03nsxs2lW/SJCDCHaRUzK0qyZP8TwpE5H8anv6t6cIEuoHvQtqUiz/nC3murwJZP/IeT5aGZsCyf
2nUxUmx0wEbs9OYMGCalPlnEmmjykbx9LKp5F6Z61/Pt7vBXQuMFfHpmzvJtzeCkFU7Mb5sXHpvY
hx2hFbiPYOA1pwhrm4TJ7cLWpB30m0R0HDbPSB6yYGGY7IyQrcgQ5IV04trAsBebrplNnnB2ODxv
FvqYErU/qydg30jIAh0tjgF9yrlC+MAK6mvXFhcpOyZPWlzFqRmCKkHOzMcC1z2B02EUbtRwfn2M
BOzDUMHuZmhMc6AkVawd+VdnqV+lKwnETJnKmEmGVYg+5FuJ5Wmg1O4N0HtIvkyBHuOvBfIELfYq
y3R/aKeZT2rkB5TydZ4Zxr7O7zfTHOMDLwPwuNCe2+ghIYkcmPQ2rDUBWBGX16LEUtkUk+GwkDBu
AoFp1YnrL31df/THpPs0WNYnKnvpZuLE8FOXHhJTMmWAemmCWR5vm6ZdsZFcSrtk6vt34N6JyDWD
ibm60+s6Q45ZIkOGbv1VlG7wF7RdjCVw6BtfYqKINDhn9qUN/mlCk8lN4j2+HHRa9YnDa/Q2likI
spyp8QRqqr5WiCZ1UDV7GnnN5Gf6goVs16j+PDwn/rQJJaRzXbXXKSZQW6hQGVamBacqwmYVZhSF
eQ1JlQON6q59MY2OBgNNdemz7DIYWrKQ4Vn2eaBozxcTLK3TM5wxuXyMmnWTLz+FmfqKxG49k30D
1X4ukTE8uWPJ6SNkxIe8zSQtpNctay+LXV0HUw+WBY2yWB+zWbxJGlQ/a/voA0S/z9ohBG76z1lf
caXdW51Ob2Aq9Flz+4E7+IoHXj8bGrr05kV4XT7zHMCNW0VG20RHNjHxONgg+mO9Btx/2oi1CXoy
LWJD4TnlVjKvMtNBxjddnmS6HN88PKrIH4aV0QG2ZYs50Wz7eiH7S48omQa2aFbP0Zj+dmwIJ/Kq
4dIwmyQVHf29LNCbaJhEysCQh0ANt/64GXZ9X9U1XHk87alBRD7TaK0PNDqP4RCx4XyiWKyV9/qA
uAn5ojeQuoeWixQqLkGsMf1Ati7NHk89ZUdFAncZFc4SwHo5C2x6aZExOBz9cv3a6gVlFf6l/8ZX
as9nYauBWdX8cxj0c40s+hCAdtLsoLCgj2UXLG6+bu6MOkDXGJR0h44QpUwKV+35Gowx0HIRCFzd
efX7vXjX0z7qpxHfBrcXXNIX6JhcnCEWdLs5deCYqtizjLp7/HNciTZ3JcOnhx3SNzcjizPobi+K
jWOr3pTyTVdwBF88tuJec31LeRJCSjOct9WS3v5J7ppggS1pptn/aAyhADk5HfI1q72kpGljWPIn
HWrWJl1Gbbyq4TKniP2nip11GpEJcZGa/rLKDHXuRJW3NZfGQaLTprOqY5eTZK4UyWQiwjMZ2+7R
LSnRpr9LzB19md7KIJwW3v3rczfy5zYBBpv0mwo/9mXrIIW63wBsm8ij8wMfrh4bqpngwoMa8a5a
PiKnYPQtt2KjUFpUnHjgZDxwuMjEes1T/vk17wbWCDoaDWNABg/Ky4CcCokVybCD3ULIZyOaucGu
AddMTYpUZbd66mMyur11Ut/xkUhScSdW670367d27h/Dh7b0D6XhzrXNqyCzyaGwQrqvF1yOHY84
JS46I57aUVr8mon/DhBT91vaaoe2muQkjGynjcVZvv7RCYfdU/BxEA45z4TSJ7OB4hL3KLcte/65
ZSxUbueWGNJDYQS2EGzNEsJymHih98T4WmN8pQ96GkcfD3awpHRRE8udJb/goEMkzg3A3UC2UmiZ
sLOeKFcG/Z19CMxkA889VhemCsR7hvyiud2Mb5YqvqWOApJQO6ME2c4dp5qDbfw1srX1EXnaEpY0
nRxoGZOwlsUAkP26D3c+J5bx5L5J06vPHim+aCaoyg4KpCM1zui/zhhg461QIta2NeWQOYdSo5Oq
i5I7JVis/77KlFnHGBUajY1rzGwOKl6oYvD5q32AmL6z8Ivq3grGRvKEd/M/lDDFqSXqx6q4QfoG
Z9w1u6Y7fZ4E6L6IR5uWkTSC5ntVsa7byMxi8l5Ptttv/2HDpcAf43WncW+qpInSF37vVJBZoeJi
lzt2w23l7fOECFP2yJOrbXckNSEzrTiFhEncSGJt5BRtADC58hAvXAzLunRB1OvsdZO53+Ns6JKu
7xJxcNiuiQqmqO2yZIJeqaS925zF12yWT0A1DxGiabCu1XkM9Ud5HOdI/THicjVwuY64XKkv7FJm
zIvyP7C8t7yLGZD2Wno1NdItPYs5T/pyxdQcaWn48g+G6vu+M6NYnGjJjdh8dxo7tpQPceznRXN8
p6FoRTpMMn1jUNcxUdeSDnySnU+3Fa/gbMkB6CTXkJ2kdj9E02Lz3aOiMqNR2yMix0ugVfIQD3wH
Kac1kNgczmgWNteOaxtf2Jy9meI/I13xvZNvN41+y18iI91phkifutsyL/feDOYmv24NV2wgV92z
vmtfMN2hZNE0iJx6C7LXimCBj7x0kUQcqJY0k/gagqgu0odgqKRQ36RdcyqajW209Gi+rdUW1TpS
LXbJQ+6EqBpdqdK9D77YpXmHcj0Cs3OJ3oWdLqORWKLDxGRo8uTDC8S+1u6YPYuGhXofty8D6Mon
GQn3c+ri481+dJWC74ep1Pxj0dV4rghE0U4Yt5b+yjjuovZWDKI+4qT7InUhx7EhlO42F+UjHV6h
IOgTipP2THMpUtsWZ35Sf0IjEeTqMebayG+dcWlPD/iZRBmKb3M7fvLfZo0zI3jZ/+qSMowPHsZo
sqQz2I+TxLhElETonB3mkZJj3EnsRIaM8vWM1iC93eay8pXs1FiOy6qe/1N5OSwbi6MWaVdNPy6T
j3Opl1wbmRIziFnjN84wkaMn4H+C3C/VSH1pzUsjlvcBSq6W2C9LErTZxUygN4c51ntEa+S5p6L8
YJhl/x7m/SImgXuevNY8u2BzlAmuJJurMtcPwozQXRRBMY3PWp7vm0mc0/YrF4jP2uquh70x480U
rAszT3kZMlh/m/q3UXJoFCbcKRW6jtZ38GUMWCkM5viQbf5nytAwZRQG79M6BOzoA5VAqTaQrEs1
2jcJBJAk/VG7NSFZ6JmeXaNawnbgbIVOMd4WY74WA/iH9TKlZoADBFxa+5Dm7MbdGBgpwxRgCQ0p
9eRbHtcDIFHHLr74tN4rxsmSLpLvBvNj54nQCVwse6YW8cI+MUdiknVWCPmxpC10Xle7fMMGkTEq
bH5Vxl91nVFMqyTcTBSEszT5Wdn47ANCyKB+uqneDXPZRVF7MLP1KWbjZ7gbv8kyL15TV+ylY7de
i8lKRMNMvwhJ3Ymtvrgf0/owN/NJRjg+WjBbkGg9NdmcNF52mZiml3RRSepGSg5AY5sBLQsk8FpU
l8yXjeELvAVrHiFhK8yjs/XYGFjgI4RXnKzVGI7Alepv6U1rsu92n3+xUQ1XFgOZOxW9d0jgJg3p
4abnXeGClbOb23whzwmJMYT4Zz7VN5mgb2LT5Xw90XKB1xjjQWuQSalBhoYZgkRE/12rVaAGFQJ1
/Tl+X00G9Z9by1SQAr0wtKAYilD5rQ4K23FmzECiqkYwVcM6++EsDkrY4nNgiZlL0iXr7XiGOpov
8uf37LbUvsQKoM/dlWA3rSJcMlMDq9eCBS6SPN/aIKeM65w+kjPM2vhurAeyeQhe0lxDIOsDNHVv
ijk+h+QPFJPEeoiieS9F9aa/pfAdfrLnPVfAMhzxo2qU8x/lB3wDtfoeDoktFveP7fUZljlkRMsA
bgjzoiEZKKKWoPhX2LjCld01u98176PbIFNHNrnDqVsZUaLlJCjVnOk4jeZ8dd6L1fqgz+vzD3Ge
c/7tgoF2LM61dzTrJW2HW+Mf33Ije0MYljJr6qVEfDsbI1p5Z+Ts/H2WiZ872MnpPK8I5qY8Egh5
atxMMwQic8gjx5bCV1V/rtm/td/xQjXinlPPOulbZ7NIEEdSYE06uY5Rx9UvmV1fAclMamXCdV7U
RbZX1uj2cuUJq/7Y+vktFceDKQQeKby95XWpmnvnG0K9Hh1Uk18isIikcch8tcQcvYacTNYWJbas
NH6RJkBDVwS5WQBdSj4HG2Gt+2ng6tDqsNX+G9flmkug9DBghhg+0Z/ukMBVAH3VkF+Usma06JCW
tSFBqdYRLDbWeDYwese9dlx7VMVMPRgg6rL8WQNlmvc20aCdnTrky6j2A/Gz09irSLdiodx4kB2/
tCOmIqI0ZYc2VkEv2u4/BVTUo7XCMu9C7XU5txmQa0T5Oi7BRoIkeG1cXvHcNxrNy1E4vIjHS2D8
pZuL9kaLiXOEmU8N8FVqQxDrodPuCP7mC2855QtyTKPnvScCe0d2XXNzHZyrRFmEI85CtTjuiFaR
PqJHeCfcy/RKJfOaHwNcDX4KMkUghhFArZIyNE08vFqGpN9Es7Vz5RQni+uHFM67aGTUxU1PkThr
Z/A7b/JgPXa0bTE0TWQXes2cov8uv+pnw0KZZwxA4zbJ1xSEHEILMAjEfW4npo2zLYvoqdTzWgJ8
OGxSvrp4eBBcL/oHiWX3VT9XNsVnDRoSdZXL3DJSNMo9ywwGQXyUL0AhpiEIPPfo3tuZQIKFPO9T
DRm5uJXGk4EVmJvjYsK7TNWMX0b3aNxWsZ/tquPbOo32Bn3eumJ0z4/pc+OJJy7BH6/iqlrmvR2m
h00lohTds3jfTwX+DHn8mkpyFPSTAxtgTHQ1I3tHSdRMcMQdlhSlyx4tcx1Zmxy66LfIGHHIS92m
hQPuRtkUlSipVSRf7Roj9i8BKTKMsa1YaeWIjM/YzHPPgDjp7MP91H1sWv0xru072vq4Mv+K3nio
wInxKV2xO14WxNOE2ht1spNPOM5kw/c9INE0hkjGaemQNOYp2BhAAvLub40WHeCpapJ7NychG6CR
UAWXEhyZ7HZYcMR9h1P+ddKD8g5HogfsnIX0TvLuDCCi/CjnFJ6FBLDntELO2UwyZZgPjvC44SwG
MtqK1Vgxq6ZhGavJMlGxl6XXGu9AUtDQ/MOUEjpVftUpyYyNnFVSj1ftbQ+J14ChNJ33RYbjS1u8
LoiqkWWxnoPAZEBf+te/isXF8VRAl+PBtxu+G2K7a/zAshEpFfE649tg0ZqiH1mvTprdpLq7DVJ/
Y6hwa3ASNSALLOjE9WHAPjJK+gHx3I75PZmSY5RxTPW+CeZrQt/mYAU2oBe9cnVblOoN9nAEFCMC
Cg17yoLihmBjVs5AS85QKKL24vbtfRTUKazjJ9gozXOZuMYGjbjLGaDoC7wtJZWRXZCGJppuJVv+
ZyxGf85F0ogyobqMLXf4kqBdiU0OnIECBzPkCGmp+FVjEdFs3AiF8F55t/jXnOVc5YQaDm8ZfSsd
DsokGW8La1cS7BoBbcAAVp0CmG6kYOLXrmVMKHneyTU/b1UbFksXDkT2kFtO5pCrT8RmZevdkxEu
DY75GKXuySbnKa8OkbZMdzxVLb4UXXxWh/ytAKmvvXYwA9RVmyVxt1Ms6fd1gGJj/rEL9ZZmxhXJ
J7FtAL+s3pPGI+ZSvKyZfbdg7itqxlIZTgfgBQmijiq5S8pOWSC6zFUvNXi2z2BGm0/usiAredZw
J9B6Qt5VPDzypcUppP2UnBYF4FejTAHyQ5RxiIoz/MK8/xA3veZPo6IJgHZtT88MS5oD1EdlkIj4
yGhoyRnCsLA0LXJuMS4ii7b5SOwqQH9xvjMbpTte9X9aRlhOL4MmwS+g5W8gU31l1diQ6yjaxkul
yInsmv4yTJgovhN5T8RnnsyYTKQY1HLsyICYjCYkd2985au1KWqTB6QABqiqJxpsDP3oFxBp95T5
gMPez+S32VsBmPzzUPYnxabCpN6clDXMUVx0EwqZsFMPHL0lxt6XhPE3D5uJHS+Vg7b5rBXIhJsZ
Vu5CEKGulkkpFOwAEEKUjR7fvPR/sdQkxlpdUQ3yJ80dP7w7gz1YzZPAvLbrPzsyGeFtEllx6lQl
kvc0mmmq9i8hSOamb6TngaqDRzDe55yqg+WlhAUCOYIa1itBBJB1oBUgDN5Co6vCpWasw0d5hJ0N
dqs/CTrspn7mgEmnHMZnL87SpMcLmR59JqHWoumpBUFXyAa+xFXjJyhNFc4j0WzYbbdPAd63Wha0
z8u5b+vHlm2PJpoKxASWot2wxd54Ve7GYt06O2QHzcEIOQK1Jlt2vZ+vpKRLO+wytFP5gHV/R4Nn
hXxPjDkQagW94IyEGMMZN2g0p2tcGEPcvTf+cq3YLDem8V75h5xBpFXp/ieYqXkgF8MTOU64Eqih
EdBiOOVzzNZHCXgtn52LTKxU3n/LWolOR2YChbSctm7nIFKbaNnZAjmFX8mKxyTlTOGN7zpkdRIp
YPeHYUlG12DJSfrmtV4cfhkSfOwD4l4Ga+enZgF2shleTowOa7xUahmoflpZ/k+GKH5FUOe2Fm6n
X0aG1ErKqhjiqDnxbhSLV2qVNxNSMcD9FUbvWhWwPDm29h1sNsFX3txARWS6olqHlxOwe0wVBGWe
4df1tjTMPC/NTtoZklNzcrUCBSxf9TICdGgflba5YzeEykFTbxJ+smfkaswx4JRXla85YQEnpnco
sCFAtsUUkTkekeZ1theFG3aJCp2HREzXVC2vToFGwhgvBoeS0/dJJbO5lr8c/YcmORG0KJ1VKkPr
laF1AdZCuSpXtRu4PtD4IFT2srEMkaKEq8n2Bj2qrkRscOJc7LHdOwyE0QmqXrP93RVxozBATfLf
3junOscZtW6hYKGx1gsSvXamxsKmJ/mLgZZet0HxQ4Fl819oVmSaIgY9Xn+SnuwvNtyuDrPNWlzA
9zpjlxB0Zhdt1E3MY+EWKpQc7TYBFeRoZOykdEo8Q3cXcQveqIAWnuluVedRJtaw70gNWqlID/hi
3qfEPCQpgxdnDcjXmJFGt/xhou8tyLdrU3KNl+LLy/8erf38809J/9k36weIlWr3LBYdlMAQW2gQ
XEdaiKR39d34sNkgO7v6Zo8L0t2TIddXW/o2WuxkDyOeTZAMtbusk5ePhkdyhIq8o6Kn1H+kPDVu
a/XMSZS3Uc2fWdPDtZdRrxbBhhQZ4jL0CP3Pa9e5oS4fQBrqoHlm+fM1RLU3BHwVsikRZIxVhjRL
enmnS2X1rSoXp03aLD8jCfzeoDWYqiLeh+fLnD0YE0PkHR2g2dhR0cK20rJ47YoYNBPDKfY7tI0J
vVCSFVYiWQ0eF2atbxo1vyyZsbqOMRHu3ZRdrZWZbwMlsqhim2dajMFRltFgsoswyqTxEZ34Jg+Q
UcNAVYkqO+jCObXag7Kqfgn6fgmOccJrOWtmQG0rK7tXnIH8P7DSRKXSSrg20mjqZcYDJDbYbUK4
gCz5Q8cKg/uxLp5gLc4Nv5uippM6UjJh1IfORi272xZEp7+izp6t0J+O1ZEJciPq8prK1lu+Gm/t
Xymbnhw/NWgr0k56B3Wg2ScDC9Kc8kg0JBnDfTBQqVDvcwx2EQcedpY/Q+jkn0wHXAFpRr8lguPq
OZAVTQ4x5KVdG91J/oMK30NvSxJc4xGNsZvs7H1b1QMyl8PlFTTEDmg0+emAYUiVE85QqksOyWH8
ytDmm1wACizkctHCDRtJW0MyYY6TKk7Q2BbsdXEbh/3KwAqGP7Zq4lANaeY41FnI1BG8Al+pK7xB
8DvAI0kSdbTMABixSxBtRv+0mNpP2i3vqc/hn0Cx80n8FlqY6wDzQ5HYPd1mPyIc6U7t8mesjxAj
49US2aUfOfnPaEkavoGSBoJ5f1b+wktCh46+3+rCbCihs/KewYzJQOFkOLJ7vI/clwW33YJ0G/Dy
S/NGfq7cTvdux/Patg+5XB7H2WF2PQfyxJLBUbi5SEMe2ps8KlfozVf92F81FE4PGKnJeIiLCsrV
qgbIL3UEVeOYIyxYmHjgiSD0omuUyI/TlOrWmfrNEeJeuLKm+OWCHsN4s8iPPDR2FBoTB70MuxmW
BJ89p4mFe7cNobDacF0AzxNCUeCpEuQjNBapdjk7wq4JNCIXMSuVjKS4NjeuzRzaQkm8OvSTZUNe
p3dR43LHe7myenpNLasDipUBkveDR4wHrCqfGYLfojOBJZc1pV/ZwwUdaiCXQ7JIFoq56bIQ+5jD
TclO2g5asDa/oVr+ZDvl55BN6hPZUlmSV7El/igSzHbC7mamGIZbMCddgXDwhZi4yDeN2tlhEjc6
fl9+MSLHSNEiCj30q5Kf9f0GEO1tXMZ3mcwm0n1Mznv2QEUzfZT5gPfafJeH+p1n3pqZ4C+AEky/
QFKrzEassCqhcWjloGA/rxJ9s6r+3mA8Ef5Plcu0+p/sISiTiSEFSWxMATKaG0mV/WFWKIG/yB0b
6ruRLn4/G6CUgM7b1ok4wMBej4DuGdt4GSrG10KIzlhl/s5jpqSU+eOvSxZV1vzURvNNaf51BIi+
m6oZSzSMWnerjOVb/fNQsxhN7ZFJuMdmZ40W1Bg9+GKjyk+lcgYtfULuTRTz2Vjau3MwfPxWV5Bk
beOSy9jrVwa/to3K3YgkFg8CXIKGV1mwfciMy7TrV41JA3pEQ0kMk8p6Y0QPiMTGm6DP5DOeCxby
Nt7zGYd0fpSwgpqgPl73CB+UlQ5AGGTzp6wkUx6XoX3Mt8XZIbVJZ+T20AEthz5GRnS4KgFNEptq
y9+ckT9V8tJkuRGpYW5M/BQE2EPYoicsD+LCnDzisURK3vLo5zz6GY9+8YE6Bbf88TJpZDJ3Nvsz
jBqjBYwRezSb70Adn/Mrmaz6ZqNFVC1mEimEuxmHoUEyvQFUk2oA8JBfwnd4ha7AB55eLNkom3GJ
tcz7GGQYkxP21JCvUUvZNl6Nq0Wm5K8o+XtKflKggp2vNyMv2KHcnwVl/tfZNALBrgzi6qjUIDRy
Zm+anxaewETcIkUZh8I/qtVPwUjJzRSYuREc7BZXH5yQKVVuytEDcN03cP1z57N9YFJTAeEFW7Ct
NuwXzmKIkR0jDJNywUAa0xov80AdmEhmdFnytIHYx0GPiU4A0YAy/VSxi1/WOrQQE/WvSbqsBdp/
/csDZX4oduM1GPpMrJzEPOqIpg/SO4ZFuRxFfVPwvZewIohNMDD7EHVsFgppXeXNgdm6E1Rjk81h
av/Q9t/L1brtrlUTNMJ9YrAoXQpcBSDTUFpY5u6bDNbTQfJ+0nyFqzMkuDTibrURH9b//w207K+I
L7cp5GvkZcLL6DZ3us3GhEG7Q4Ni67AZWI4U2ijRnnA4I7hlnlVZ58X4ao+FpfMawF5AgrazlVxw
fGGhd4iELufLpGSXQlcTAHTgDZbNs49fJKIZVeXnOVutjIyES+rN+voO8y21wxq9peGk0K5+Vyk2
qgCs6nxFx3ltZCpJVWVHboGzsuBu9c+kBEfkKw/aUe+P8uiZtSdu9VUxXj/MH91vXZFeC4VQ7QU5
fTUdlBEPGTd89GW8Xr/3VVruYCPJblES83R6sWBQ9O/B/h2lEwni+iLHgL1Idz/Kr3K2wSPsTAiH
m/MM+saIWZQDJawZobaJER/n0u4wYbIq3DLvf6QYKnFShelStyacAVosUh/j4Y1a0UcqHPudEPYD
jqqqYeU5Fcxw9mLlekAejXm3Q1B/XONqNr3KmP84ZOicmFW+H4oFdSUdiTghmDJE5E1gsbFmYbqt
S6ghvkOITEyfLr98dBHVnt/A8Rk7/c26Zz/ZOgadsgcVEEa9zAPtN5rwiqqOPJK1u/fVeh8KRluM
dN2ixGvIR1mQWbMSxxlNDZKHrH6C6ZV11d9Xiz9q4hYqH2AV7vKnX1NSoU1gMFyhXIItYaBmVlAz
S6eBrhkevW7y3HTBqmlsgFq3nsM6bf1j0H2dIS+jiMF8mNP2JrbiY2GEtI93CO+VEB/rQdXGOb1N
39Rs+0YyC0Ss9N4b6n0bGRNCcGOZ+vKjIps5DfaMZBx4IDDv3EFH70wJ0mJgPzf5oTcPLIWIu1jX
ApPdeEqy+adhLN53DRZlHQ/I2c3lbanV9zpSfrc79n1XbsUFO88lx5tZot6c7FDjpz5bCLe47jCp
VlzUzhrIOZsVB481ipkJx9cOefs0wI2u5S4i+yTvzEsJOrq6ywmhI4HJF2iadQjpZBfsaVihofwm
BakLR6MPudcShcgSPYeryopCQqeCqxMbDGxBhfk9RmOlJCpXoqwaw1UicUDoQSmoS/Axl7w7E6bb
WfC+7W4hIDRR9wJbrN/FCwjZVNczvvaWrewH/iBsqeWpWBfCv1u3dP7Vax6OgGLs3O+O4W0+mbdO
Epde3xLEfnFi0V5v6k6sxB5mMucUt8LY1OFEjURQDLprkD0Yh3P2J+Ewq/6QC5zjhT8fqqdlwhNa
Bolmc1nPduxvruis9EhxrNgobAht9uXVhuoYEJDLCuu7zWIsJNo+lIXmsv3zBFZ/fBhbhVnOO3X9
VX8H7AFLrSXLsU2Z3TJvIXsQ1SeaTClqyeQV80xerxoDNosZ1pd5sqlF0jp1YmMKkccqycnOqYoV
840Wt+CT2L4jhalS4ZlLG6Qvw7TAQp0/i6m92hqacJrtPMkJ7DOu24AuwHEXHJgaE65eDF7DeMtc
Dq4rV2PCtaELG+iQ7D33SxutFr8QBnizMfy1GZF22jfQacZvBcYzj/a13VcIr3UNl3OmH25TuE/l
v+VQdu/QmIOvlfTYRN1f9IF9KwA44gcmCgwLOX44V4SnO3Wv3Go7i3rjQy9xcuvOGq+E1ECeI31F
qVsTvpvFNsVhp6n11BxqDjgyLyl0BkYphGc7A7rlFhDXoXlNi1RQZQ/JejX/l+GOVElv399h3g2Z
8q48oN4ZRTyEcAIJzpglJnvih5RpaMR2D0Q+5mHrA4nXXAP2M+KCgUjvAtcF/2QPaGN6l6/kNJ/l
ADtBkEFWOA7CPNdb1qoXhWCWngA5Je99Ujk0THULwj9m8C3JvUfHNIV3bULjwfd5HnNcC2esIvOa
dC2CLL07z8ZfqA0fqSTebRwTNiHoFZonku1v4jwydtqGLAZ3mPSjE3aH7s3qdtoQU6Lx7ugIbKAr
G5lN8c2Y37ZPe9pCbfqdVZof4coQSG1TajGSlrXq6juddN2Hk/FVnOA8TcMnB9oXcaffN8n8Xr73
9vCFNFqS+idehCcYv0Yo3zBeCOOd8/vNjGDxgzpcQR0KuwKDQGKvGG+dcdZm6yJH0A2lyNC+/11N
IzK7Ltqy05ShJ01JgWlIMW1tcU7t4qtiSn45MmYPkMd/IVxKXXxmX1ZOGnsGsTOUcmUPq60aXejm
udvMGlOVvnhkMyVa34R4QcPNrz7FBtfd/26mK+ZcKETds8mnaPhUWc31W4m+SbytRIlo5GXCI1tU
Ys6X/VMBPUse4+tDrvL0rZFXsFJIUHuQSX69IkhV23hc7lK33ee5eRyb7MvkScg5G6mMREopf66h
JLI3Hszn4UCWWv6OZfc4iJJTstueNVdYZDDHUI5x1linRlbjvgBUKAjEWhBuuR1loiGbpyr7nP+8
SNVtrNvIYYolAeZxAY6nadSpbVQZAoBi7mZKRYSswOqAGFJkCS4j0jGmHvaemWgTN4hkhtNhhNl4
3Xfd63MrLBSDqa8SLtn6urHDwaaWlaygahAtG10gp7/E0p2bFML/H9VVJCx8UOBqUyeqEiccCwHa
IHdlVYr8jceV6x0POurYgcmC3ZXoedEg0dksk+G/InlgWwS4C1sOgQJHJWlC5XBcBqFfMgT4a2QV
/7BbVUMkq1b0TtC0giaE6V4vfbYOPbs5AsjB2eR2mva5NhbAZC6tNxuoCc8RKwPWMPLgERRpHY9h
JTac+TWpiZlp+/uu+LKJvvjXlE5J6HyshEVryNbrdrqQYOCCjHVJiZrJAbDAVvVEdKTwRnKy4xU+
jD2QtO8wx2AuQaD2yMDxOhL5cG+42ofSn8axjroQOoJ670IyzB5dyJiFy1QmILv20jG/9Xn5SFyD
H5U/xGm32FiGZPJGogbcNZ3dFKztKCE2RArCvIzm/bIPvzOcghWr73oYGZDg0WYSztazQvW3tclg
FIm5gHVTZeDcbBhJQMxqco93ON/wHoZoM42QbMPQ3Om/WHKvHPrL7PWsYKpeBL/Y61WaJ+U5VFs2
VBZYdDZUpU2fl45ujuiXJVXhmblyn/fs4XTDo6/nh60Ar0j/RwHgBluDjJrNht27qSy7X0WUqzVE
9RV5KMo8dPj00pU3j2lWGmg23m4gGLsgNifMGse3cAkNDpMe277vmPc12WazUr0R7vy+bBprQ5M3
7Miyp51DfWbbiAvrpb9ldoNpvGcQCxxCZzqWIQFFHRGbMD209jIZ8xkvHesz9rUnYZtv1dDBWmy8
lQKN1Q3eGZfgVjtGvs76D/ddv1/QvyIwf+t79c3LLDCpnDpcZmFJIaHxQYQaHpBLOXdT6omSk/bw
MmRDer/4OnkGvUqbl9keqR3eiJD8WKrT5Pw+nHN3KNdvGqukIcZSHjcuSVNBi8LZmhF/evaGUVea
XtuYaMW6QuPhtYylJiHHvV4nFnLRarh6lwErpvZCr0HqnyD1z279U9r/+z/GzmtJcuzKsr9Cq+cC
GxcaY00+uANwrUJHvsBS4kJr+fWzUGSPdZFj02O0sKpkZEZ5ugO4R+y9ttXX3gBy0al4EIb8xHUq
7NCjMiJigr1XNfS5zPNTRIiYX6kTbMRMLjuy5asJaU1Px73m1XeQubscP1dZA3ZbVZWO16JQ66D1
5R3Xv2SIVX2ftvqjZ3egBqGhIOiG/0BOTPMrLJZDniqHhHBrBlHHDDecICsvlOBxUUjieTI756gG
KSlIxH7ei4YZ72qKBDnPTccZEJ3JEmDBjU9z5fCBdW4reVLyBaBllGRUO/reUhiHVepuzF/Nxtgi
YAmSpAqmECkz0TqI3gB2uygg9KPDQ2VOtwR1nhPApDDeaVIp2oCTAsm6zqdQGv78Xr0qZffeMI2V
SBF0co/cpn1jdNeN6KdcbyVl2UTUmZ902zSTo16f7U9r4YE72seakf/MtWfH/cFO+OCGB0b6vY3/
z92zDVQ8wbi/zfVARWc99mAHYifwuoBBcZvzDlAO1on7yM76c1u6t3neWqCm3ajYsIW4Y3Q6yMHc
a4C4evVo5b+WqL+McXhJlfK6QNASRKS6yUfnMi2E3/Eh4LWgc9vGvQkXpj8RJHoiLbeLj0xa73q3
PGqhIZBIggyDGbEiZ7IScNK09N+6F4BQ3Iqm8NtjL/PDOCRHJ8kPTHfjFBvsBdGYyX93xFMFnJYV
FDrsqdtptHAJDP3MtHfS+RayHepRwy3MLZMXZEZyOC91eW6i7Ny04Qkta1uTuCjhQGP0yhnMmcE4
Ct4699aAie5ioocR0KdOenWs6D7OxiNvphuDapRfuXMnW6+J1C2eisu8zQ5W8n7RdjGvpv0lgUBO
4cLIzNxNwSgnBu7Kw1Kzp1jLnkLMnik3xpDYdwy9qQRoWNwXz460czcS452xRJCnVNODjylgFRgU
K4ORGZhN+HDBgyEH2albd8KDdiZ0bt42gTB8RjIqcIFbCMMZCe/70NrXS3Tg1Vn2boLNrPXhQ5Kw
6L40inIflF+KSzS9a+9MKAcrpNZrxuyuk3ZjEVJcCjdAWXSpw4ZtanpqEixwK1NHbK3ZCBaw4k2X
vWRNA2lB2eEkRt2ePUvBnewsAWZDV4q7TMR9qqs7W4pbO7YkOmIQpwPqWiwuOBzru2EUflm028Vf
typ5TnBVzgwaH6LDqyDh2Og4+bDsDAJZYYv9PPEHA11pBrE4Y68wkctKRQArd3ATT2eOzECV4WhT
kMBNhKWOCwTFUTlH+3KGH6BAtNJcinjylmd9Hxk20wisgRpL3fXLMfYU7nsbLBYZWMhemlMKB7ud
kflbqHpoA110O2yDMAShWlK/gqok567alPsfTfhEMpy+Zn3zWwVwBn3axxWCeLIl3ZMql4ulcRmN
X4pI2aPpi011S5orePAUKKM8WJOOMfoHTutz58IWcW91ic/NPY55ezLC944xHWcJn8MnDVT+kzuY
v8mWE/AUYvU1G2AYBHrzkmgfsZF6OcpVXI4gmZA4kK2nt3VggfQ0byRwqp8FCJk+xFhXYOFe0ZTG
kzPYL9I2Xu1RfVsHtIBhGrLT7c30oeE8MPMJIK+x7xqHAi8Cc5EepJtiB80PIlgS+cm88Qj120uf
CBN/09T0LR71F4tzkL/PnbKExGUUcJ5FxxJKi1iu4dboJMZKxCJWe8yj5ShNH/4lkTl9QsePTtLM
Ai9+W6jP2BYOqUYl8WZDDVzYF8UgrUlzlkTU1Gyc5mGXMYTTGcLxo3d1iSoSr0iPpjVulK1FeGr7
HnmTXr7Ydf0sX/U2fUoMnf6M//UjwHhlq8jvhPwMTAoyIubid1cfb2LpL4zVg5MStIAveaMxfvmi
Zr28ETcx32EZKOl8HpSFoYzmWeQwVzlrnGwT4V0W5veaNMCZaXLNNHkJMvRh4wtCv1cL4OekGK/m
R3XIyUTUnxsvE2+xxoYrPjuD6Zsl8DU+O3yiCqGB+QQCub1mqnWsQSslezud1kXYXhOP2n3OuQTz
EZ0c+jMiygn+3ZCWnJxUNo1J8qOrNzGTd/J7H67FI7EnBhRBHp7abgDhbdCqt/G50O1TiWz6h8PW
msCTQ3sa2YNRNCD3IgYNnHu2Oql2XPa4gh2KG4U1r67sC2yd/eZUnsCAciXK2/Q5kyUijXt+ovAl
pu3kcuYWsFO008xMcIZYWADIpmZ5gYCthOPrElKAuS8CCa6DBLfmC4lW7+wGBt5SVclMgR/Gcn0T
+p1SXGEMqZH2gLiHgWOPLyQQFplye8fXZpSAeF2ByFtwF8/5qScYhHaCdkvdmcrI4rE/ECswK6dy
Hi4LCGOjYUZvUYn+MrhZalzf1QIW0+GFdJu8D29F1kFmhcfKyWw74jIbXyJXD/J3/V4SiSruKAE3
NuSdBIYEgLAyVYIfiO94bDjbN2cutzqtfk2NwqNhAB7Y/nJqjIpgwUougHhsArDlBv8wWEhpcxjw
qNhkGb7p72pE/UUBPFD5Ouwq9O8QD9Z63fpemfOGyKm4sC7jFsX8l4jpAzPfkwnxXKewEzRDS4Na
zqFLXngBSNVL6rUkCUbOz3F965p9inZ20iTJL87O/KSwJtS17DcPYEF9fcyb8BDNjMP4qG1PmWyA
9agWD852VRBwrTXxaV7HU8D6VBNyQLIQjgaI6Etm59wRys1uXC9K3jmV0ONjn7u1wFzQ157zhuOv
JpqcEJUm21aACv54K/xT2j51wQeR5Zeq7K+48Wm7tJ2KY2aOuz0UDYyO2maoHcTLcG714pCjDdGO
6rYOq7M0fkloACHUDxe/ptKE3Av4y+FFNAvrrA+3dYMmvIjc2XcfhUHIWC2f1KNnmJsPTJb24Ns3
g8Ch+aQAEoU14GOwRD4ugayWG/fmYAzFB8vmZ0CGzgtiIjJQp3Nic6You+Fsh20AL8jLDfkUmwo5
Ym8k9t0SNwlM5WvBTk/2+m5yWVFUzb4fln0Lh8KU6COyd047qv0wveE2vRXYIaKaQocgQPDqKdND
DJeBg4otp3BZivcF/+UWh2zJte5S0S84WRz33DR4eaIzzILbUI/3rmgfbIANO4i9ao0uTyCpoXg3
h4PEBcgA/MBPncWh5Etd5oOiJV5JM4TN+sBi6GawA5SvDsLvWuaXbFufJl3e+kVHSYucmUdKB2d5
RLNE3WkQvoK/b4POXlTnIkd6pDHzIOLoUtXmZkpzfyqsV/IyyCNOiw0uMPcA1SWuUhI+wgNVCzJz
51BF+kEkuH/kDwfj5CROizu+KUXyqjXtM4Ogh75xkUUChNjGysfwWfqgCi+woiEGLFce1LealiKh
pXC+qA+Bqp6Z0gCRGl29MQApedS/rMcQzAquULPfSYq5ULo7ngn7ATiMA3trZjTLJz6AU5jh4xKE
1+MTjAdygeszd86ZLebJtOtTF9lHhUG/hSuFXVLhsb/2Zc1wevxaUEVGdCDUkYl6VixxFquHJgJp
7r53s+WvN/Ew1Vdzs+r+Mx7xKDVHLvms6w46apZUMGdvP7TFZFM8HLUjaQ7dciln60J4yYW1hU1Y
AYjgLN6MvPX6cIzc8jQAhCP/4ky1cHGRq2oXjstN2EbHokNTDboDVodzSXRcNCet/alNawKSOOPp
BhisEHVMdzCmtwz2X5XajwRAnfi06/EQDe7NtTtyAh5YEO+VsnbQycOQ7r3Mp7sGOMK8TeHr/Fbp
sMBv2g6Hx/njVDlkJ9Of1MkB4LYOm6H3+6nwiu8JIuW+xJhDWukXhV+AB+bFItLCaYjbt/iRKdO1
dqZbvvlgPRFU7I4nOlWLTlW+MBIPnKWDcd7vtCHyzbT16N7WyL+N+mApBEC+ZQHvAo8XosJ/+pbb
mZfi58hrwrLNYd9Uzh5wHsio0CYlbtPX2VUF+KVxuw/W96gdr6PfdgieQgnJtD+Rkm4bDQxmLB1y
cyGA1wL3hLf8NmT6I4qqqwU4KLi42Xx1wTMDNHgqIAkMbCOnHPzmfIQlfSARcjaPI1MSi77gZM3V
CdusZeJww8o4aRPj2ZTPYTPYpPZYD6vj2Qkue0RyosS+SnaJGDDBOcxhP/t9QhykEt81DHr95oeB
brtAWUjviSOdrBw4LysWArK55JQ0OIWn2ykl/Iq9kbfw5iqksHleskprfF0NBC4Qhk5A2qyJImCy
fDsqgyUmzR1/TmMwHnA64lS2gwpemBROd9d5g5ejnDDYM9vkBzGaZUgCS1rYN9/B4uWwIXUAf6h4
34kW1yufvkTt4WeRdhfCDo6L+GAuYj+rVN89XjkWZ5pZb/PxA8eElaNvJ0cjFDzUtyIV96Kt7lqq
3nrTvA6E8pVYqjItPJOqqbV0c/OlKRxC75AMowNUuxty0QcMyadFsZ+1k2Rb0rzgQiIpzHVgdWHa
UA1Wu2i2LBreFEgnV0VM6Bdmb3fc6kiTOg1RO9KkSq/gEcp9DMYjdgGDEQWM5M727Pxrhk5KguSz
cmirwjkQqpCFX8y5IgWVifPes1Fss9/tsX/F/gwHxv4jbDb0M17oiFe4xyvcEAg5Uct9ACyeKr90
RyAIXsNzwVB5LvRik+gqDBY8O4W1n/Bim7HN9lkhim/O1yYNwQbB8mWZBdbALkwjA2gettZJLuI4
IrDJcYdWCGyaVWDjs0ihrSdmStjHBB+6JNK90lg81QgQ9ZDQBPtY5Fy8SKo26TqWJuDMRNUajiE5
aV2QvBJ538ZPmiGBqYPkQGjVNqeu0c5Rj2Cf2LTfp35AyxLj5bUWZZM4AGeRIdDVFcR86CssYiPU
NS2rveauXANm8CtaeNmjYLqppb8WipHuvPQYQqP2ExkNjIDRG7YsXYZjqwEiKa8jwYFln+D8WWWC
UBRiB5EbQEyeaN7viyvVQQOP5c22uUsBIEKQm5wbjPhEx3M9GteCM0+Z63MZf4T/2N1CMNor7shM
uoMQUh1xuHZYMNzhMJIiIAjfZZM2Yi0ixRvv4gJPy2hsaPEbHT1w1iyeZeMZnajPfdx6C/iTN9Nb
bYg9eTBstM4KC0+yfxckHFRXPsqcjvWD+9xiIS0XEuOdwW8r9xEl85O6NabsZRkmksTH7RgPJGXz
LkKoxxMR3XuB1JXprO5/jfohaOaIi4phFGojFE64h0uuZr/TXF+qCOb8sc8vum1emC7bRXYSDQQB
/BpVVECiyekJ/YUth5qhy8dPjmxgLyD+qBjK51jdk5y7F3Ya/B7iMmgVpvWeAySXy/QwwplamOmE
GBhxxr5ZpAB6HGNQ1eLNvF2reGZMnaltBD9McM5k2hHtShS+L4OGGocYoIOjwv3bdjh2czYM9vti
zEfW+Rs+7qD+yJgb/u5GKjKoWLMIP2dBGMtzgpbqprmKP035VQ0ztETRXSDRdpLy0RqbET1Hj7Sj
iT9ZG3mYhWJOxwWe3LJ7Ylmx8LDmi4uMlK5xfKBqvFqTeYE4j0yI2SoL12bXtfjTa3h81Z2YHGQG
hHn3mGgEzy1E1wKlypc0qc+h4ndEK+kbz+p+OD0o9OeSQQFgAuYhzP2JhuHYMobqyX5ufZVqJWpR
KPNoZW+7dxIDu5vLwJ3I1AnkfbNBbvLIOudJS5+dob1+oFpSNahiJCxxTKvHZqrpPreGo10qAJYJ
77JFCLIm1au1HmhJdTWtGLQ4ChA/i06DLqEyDYiPcY6GEYG+yzmui3Oua8yGAIFieum7Y79hVSrp
mh0pPBv0Xn32V/Sk9R3dt8mB6VrVcbG5PQih7hkU2I5+GGdWMRZ006FBwQVdafUrU3egHZTFUcVQ
llj1Hi3kApdhEQ2iEJZCp4VLc2Kcdq4hLkWHulLQLUAYX/NhwZ60wTBHvsOSifjJ3WLQf6b11jDp
Iks/GZbjDuwZwPyyngClYOpyIFkeEHX/MXWmCPZ7Eq8UZNeEFso1jdEI7IWlEil1cUf3Sz+25qhU
JlJA697WL4ShcXOXm4FtBEkFfPyxScoV/GOg7I/oZZsynvzdsebUnuvSYML8GZLiTYFvZ0jDaIfB
XmcEQmoJNJYBwcLOPTzEuF3j10FzQGWG9agYp/d4S6W4y/EewT92X3932t6oRonjm7PI7Y4rFfbl
9zLqW/SFtFJE3w7kcjm8UxvVKv0BV83okEpBmnO5zF5EVCMgOO5tAnF6P8DJEz+HtOpPMShmLtou
Daw6qNHoXZpAgqU18ytkWsRW3ZpDeE03IRT0ytwYFw9uf/SLglL3T3YBeupn9EvflKPLIpqKIY3M
E9fdF0Ubtx51/4AB/fhIS2/RyQtUNjyuyMFlgJDDKt0NbCztDNEhmfHJpotWsyq1YMu2K2KLmZjL
gf+GcirQYXdJ62mX2tcuaVhvIBtuBgZIDgj/juDGNUC8wQ0Tsfnib708axeHbHftsproi7tFk4Do
qd/q8m4swrfP4NxYXTUJY/PiY40JHhvfgEIrBsiH5G/YtYdm0VUjZKls1KaiOLGS71mcur7m5gEL
VnglepRvVwjNAi5pBlPDMKbe2SjwWp8GfcaD1+0yomyLEl/p1p7YLmz0g5LhWDxHzXzIxLRvj+jv
WDLMTrTtU8YKoqf3x1xH6JV6sOb8OAiIbll7yon/QHYYhjy8p2fiPs6VKc7ptUHcrvBVbuTdtC2m
ifAM3gysHxZPoUxGJPRgO48R4dZbLe2DKaKrUoBYYkYln1Hxh1nzU2YZGfNXlflrwka2yyuoGk9R
BZN827bMBkMkvs58sJFQZUtLfJdvfuozq0o7ugxVe/ZO88JdgX5N7iJQj4n+VAmdN1//saCyQ+XQ
J9RYW4YxzKY34Hu6GOESZIi5PRqyPUVJdz7lG9y2MVFy83y6sDsOU2CogGBmNqhmtZt4S1XKfRuq
kTrUm4RnhMZJmOGKnTUcZ2Qe9+0u5/ISOQXZr2xZLkUcX1rsWnU3nRZJFNkPXTLxmqid/kiIc4fq
bEbWJayPgIWzqQqiVc3ee45u+EY64h2rkfMqdRHYXPlWovmmkZPYilOI2LSCd7med1n/ReOAkuTa
xBRfGeHqJoOxjnD1kDVNGLfejIaHKtTHd9JHPwbCxnscUYVgVLftdc2PFR6w3At2+W4ZKPGd8GB3
r3l/sOTJBEvuJug66dFS+qtiUViNYF1jV94xu5VfG0e9TxSHndkeZ3vyIlgj1hR98hllkByXa8G9
YVNvSnTqlXN1WGYLkwwoldxBtPK1VGomGP3FTHn291gtOQ7QB5fYqVs1PZdNfRn69upe0DGd1eFd
HdJbZGirFOepnbrnuIECFWkYRJpt6DoXpTSu5sTaWUS3UA3vzIDV0QD2Is46usQpHne//eU//v6f
36f/Ff0EPpTNUVn8pUAHUcZF1/7tN2Hav/2l+sf/f/jxt99s3TE109SF7tqGpgvVEHz/+9enuIjW
3/67RJmX23ba+oa+nIexvuq1t8ywr5BLdUSCQQgKwi+iITZMkurGFCAD1ao8W6idGvJSYo61Amlw
axRA9Ou9xVc91vvJQawYf5UjYH7WnjOyQAv6RbgLUpYqSTdfs0FccLacDbJM8qzGp/rA/e4vLjM1
Xy3nvZIBJ9Ql1A1xtAbQd9YW1/ghLatz3HLgHmu7uSZe/JhVhlT5qcrmB2PXTr6bzfJGTKU0lCfy
Bl64nohm7kA4wYIYmZAiO0UAduol5bmJu73A82ADmo53353z0DDIIBsPLRzT0DwECRO3l7w2r/bF
vsyYu1q9OyVvWgokH46j/XifrfgRu9q9eFsIqR872JEyeQ6/1+nwaGFm6mQmpXchx+cmGnyhl75S
Vo/IUm6I0K8Va79mrE4jS8h4OoJj7xoYoOHesueDqjM4EgbXJ9Or8KVFxOHmiJsAWndXlFTAEbnd
BgKpwWlU8XJ17IpgMxfMeneRr+U3o7GCkOfM+MdzRkvagAXGVrSYfM8uMj1wssRUvyH8q+DvVWgV
Tk3g7jsgO//va01T//1a0yEDqSa9s0n+nPMv1xqWHVtZzImsPzJe5gcyP4JA++mGEBPlnAPPqdlH
NlKZkKqG4IsapROV5teu/bAzotsFKWOENzTheYgLHlDlBZCar7PMDsUarUDVBXA0E+pRn6dj6+TH
yHEPKVqM5mXxpvPcOex2RFDCHlBoEVi7znCaib3wFZPprO54ROosDstYHpy9vYuWR1wS3WDjl2F/
rVXtcahJ90h+0IdeZLrCPuXBAeMkw4eCCohUTCKrQoQizN1jcAT+oLfPc7o8c+tzEr8xMeZfQ14s
05Upf5rs6gGE885cWMXzw9MlrcANoQLXMI/vtLvdLCfCxXEhnglI2SokiRQn+8kYHtZddUDTYDyK
an0f9o/JNTzyut3CoEQUe9fR99WoH2hJe4bgsEPoaiOS/qCes6Lk8KUGLpfigBb9oCzkpBKqE6uE
6pB5GCdI+xAwL1t1IXqr648ce6YrL41kVA5DK2zLc4KPcHRwGCEPZA1fcXwMQO818iSNw6vcL3Z+
rgT6kgaXgY16qUG9lAi2JQgPWMkBIEfonvsROPdCaxmHXYbLUV8NHVhoxLNZVWcHSy/cFm1vVu2j
7JYnqfTPo5m/YBJq4xfbKV8YfdQpkLw+vdrFk4C4L1vzCWknd5i4s/JgH6NHgcxsv8PYpyHJpeFC
YnRSDA2Oq8DnXezXDbuyF/c2yu/O9mSAJGlshREPBumre34kyBJHjqeU40nnePofbg7N+LcHsW6r
NiYT1xSGbWr/cnMI9uDJvKwmUfROM2OmVfFUkaCXkbJYEEtC0WQyphUQ3I2dHAsGp7hmJZvm6iAq
Sr8NyBpUQCi7ds3Zy3VkgYij0WukGqRI5CuHSz0nn/l1+Wg046IyucPneU2S4V4kwyMH0V9QecE5
eEQpOAXGRUkz3iKVi10lcg0Du34RCYbiZDkR6sBx1xwSRGhl3ALQ1U8qyTKpX3X9Pe8YJxoQtTS3
5+FuHSQytQqT1WCcEy9kZNIlsLky891OzHcxDe/KEyPjagUcNJfQG2mosn46L9O5YMvmZuMp0dHp
lRin39V7vHP9ueBO+ox3BsvlgSCmufss2S9bM0KDJ8kgc+Lsz0KS5CaCstmIjjwKgLq38nwGUgH+
yRbHjXZrHdwozN8pUC8N3QHjykT4mvYDzCHOk4oUzZlrB4AoQF+dZdOam7bw5PhglNLYV9HWt4y5
tVmP1Gww3L32vOYKqIGv/RNY7qrQXEiYQ4T8tvgic+9D290tq7wVWnYl7rHMzvZb8zTO5dE2oAn0
F1RCB2pG3HOCmgT1YVXPp6qzzqKdtmoKxQEXY2wQF50Zdzz1sCmdazuihodrUg7aJmL5q9yr19Bi
f8kus9hGz6Gasuocv+HnZhUcI/JNdf4+PIrY47moDzSiBDEyecSHMtap6vSaO6GnZvW2GdVdLphY
AWfETSF6dZdAfp0yrCCvVE875TwCvkU3PrnMocuc8PFvAzBbF0Kqu7fPkGP+h9qFO+PPt4yh6ybm
bFcVcEd0y/jX84QjgpJCo3tz2LHJZD4n59OIN9hgo2HGqi+oX3Ii3nQCDwzxWUG+w5QcVOgkD3ok
9wrTGqfDrzn2+wnxBBN9NIAiNQMVoFMRPZnae9x1R3VRry1C2mJGQieTO3KyW7OOFeJ3q6d/DIg+
IGWBudAtvFReBsE2JYVPFenDeOhhuR8xnTnT/NI17mt2+Oim5mzfPirCq2aWqTVp7wt9tHYUGAlK
F/3HGqPST8eRO5csXroZjQLgg888UMP2mHKyqbYLi4G7ntjexjT3Ttvt1frXYHfb4aA19BV7vbYD
1wQtqPE2SCxPICIY4e/6/kuGpbdiu47krdHCvTM2B6mLQ7cwP0qrY14OTJ3m42SPAJGPwFcm8Vr3
7evCJbJkl7RJXzjOLkaTXtRkOSPyOilDjig+MDA6zQuhkggkOnVnWZgH2/sIyCr/oJxGVf9S2m+8
4fgQ4SBVS8TAbR8ic0N2GFTcfk6VXKqYyG7mEMT7+BmVqMboAV8h/cAOfvdNsacnpc5ezHB65VH1
tmxbdgnOZtNPACAFhjs8O41BuVoHsYK8COXruo9mvD+a7MHpHJwQ85XBeCN3CJNkbhVUjeV1CETw
rvsZBLjW21WO+hi/E8SuMkE9Wy0iIyfdn0NCVyw9RW1Ow4ljQPtuMUBqYj6kQFnyW1X02ETIL0V1
WebjTesYr6fy1mXqNdKIp5ej/3X4itXCCzdZXF0cdT7LGK63ox7lKdv3Lv8cvmeG4x3VF41IVaeo
6dSZh3Jk4mrEztb6M4eFTe3BktRAdRtBu8XStLewZrHfCzKsWWKGoixx+OKinnkiqHygxSXlmdBm
j6hHMIB9BAz93RTau66kHyn4MlGLV+jZUXgV6D4wXanA9iulOJF3s80dy9sr9Py6T4WJJyxe9Yjw
vf5RLf7Hn1qT9o9W5TuA6yaOZPcvv/z7Jf7elG35q/vP9Y/9n9/25z/091v1s3jump8/u8vX6l9/
55/+ID//n/9972v39U+/8GGBdvOj/9nMTz9xPnT/1UStv/P/95t/+fnHT3mZq59/++172Rfd+tMw
Lxe//fNba8+lWfp/qw3Wn//Pb16/5vy5L1/zb/HXf/sDP7+23d9+0/W/2qpr4Kk0XYEG1+SROP5c
v6Npf1VV1TBVoRsaEdUG9QWpOZ3822+K81fNNlyd76u6yj7CdH77S1v2f3xPOH9dqw6hwpZ1bc0y
rd/+66/+z/7xH5/K/72fRG7xp2eyaWFlMQ1Tt2zNEBik7fX7/62f7CqSjBSjZ7yUDUa7l7pO+lQv
x0XnxpSOCefcthT1h9CG0lC3veiMQefyFhoEM6cg+9zNVXUSPKltLeLgyaNcXrvcIqWlaOgSXmP2
3i34BHuJ81+xm5sI2vXWxQyVc1TjskyYZTRlrMXb3K6ZA3WVlguvGnSbOb8uI1x3TklovRNleb1s
cou1Z81WzUDnGlUupXsxqLjdVRImyXUD8+vmzy1KdfdbpcmSH241eeuHrTswpewqIjmLNIrfJyYS
hP4g71vRFEbJKgE1WRRoQ+OMD2pWu4EPNs6gfUQ2oTJwVu8MOmqSw05L1SRF/phJKhQ9XPAlbx6h
PaQtD8SC9Llil2bjEI0boUmHfAo3HfuQR2Rsm99gcaywgDSnoitMi1WnY/VV6EP5byUj5IaQY0FP
tmwmVSXCN6rTZg6Y/mDp0WjFN8TNo8VX+IG1Z2ouioU6yRwkkxX6odAu+y+JalmPxSgKWpCkk3QV
izo4JHUMKbvKKE0/NdmXIhB9ozL6r0emCS1U2PiotXFqYzkw0WPJpHKa41AKDTf8kpefNtMlfMPl
lLQjJeSCrChcJyh6NTsLJI6xJ3d0zjJ9b5ciVj2u/qLeThZJ1iO0h34cvULa6ieyqZDUl0jkjKnm
RI0elqwc3BliKElgLvNEvs5OFSbX3soXrEdkcWGZQ8m6mrQUzJBbESb5co0Aa72NegyFdxF9iqVc
hFb+PYxDKOllrg7Q/jQHISfu1aLByTFaSCNhRpN2lrqR8cK76lR+1yBTRMAVIoJdUrS9T7Bs+vbS
MCEFK5cq7k+b0fdIgTnncotuqrI3ZCXaFTadKp383I5ZmDl9Uq7ohsLttU0lFpJGXKvo8ERIo4IV
WrV2d0ylmWkg9UxqETZObREDZq9iD1k3LWUXLsO8i+KI7KbQKiCIdGox9QdhSm6HbkrQV1Eta1W9
GfOBomYZllVxL6TSMSkMZ3LghzrXgTMQYwJDeaik9pQsMoYuFbdRumsx9lKmhNTsnotuuPnQQi1a
mXtY+LeLNanm11YKCwN7WMppV8VF2dPFxzGrH1PRNbZz+R/Z8zSrbtPhRteaHNN/a1loNhstR5mq
JKprj2B866r5VqfaCPbGzkRfX4clLszhwraxUSGtrZofSXPZbfTQmR1fuuOgzztVDn19N7kTMm80
Gx1VSVWm5d2O3HhCx9GJaQ63Syqt5T2xbH3apkOSdd9kjGdxU8TGWK3Bm9Wquc0ythXS6CcSH3re
+qnjpfGaBeHpE29fexNhnoh2M0R668DrM7XlZJRWOW5NZ6aZBwFUDheG76C0IzPpkKWPbdz7Y8cv
gkhhTcGGb9KQAppuCTW3NLWfXYyQfNNXY8ax3ixS4aOawwEYidIxH64RLSDUHNl9oMxTw+JLVhkq
UsQkVQdmDa3Ro71zRhhkQrTqt7yXLjdejHKC7bQifqidVLKL3VcFqSl2Mqc+2J8lgeHqmBmUqz6L
sb1Woks6j+J3+ubAju5fpqwYMs+odCbDcH6qQUUSZOY3Y1Qz9m6JzYYy61CVkY9Q5Kd8bJbHYltY
j8ndYX+R49ZPSqC6e8EeQMe1tbHoFUCPqy2D4ZywnP6mEO/X5p8xBP0Rf5Mx117o8qOe6qFoqk2L
xL3dilFjR65ZSWR7kSmBGI5Sx1gL+msKtFwOJILrUmMVtpiu+TkkvcI+isFpAvfNLmzPVKqShLbF
NVFEUzOSo5Gbffwk3Wj+mbahiSFBBcu+MTXD0b/LuipR4ufxtGy7dMJjRhgfoztg8o7abicZq4xd
RpFXl97MHOeeSuplYkIj1Iekpy/KVpvZfcKerRFl1ua81JspKtP4h0wbmd5kY493mtEJT0Ce5G+m
a0xfMrOJDfy+vememF8PxmkS+bSclYoghLLOrQnXv6uTZDDaEGqd2aR1n9pF0zxosqI8kdJtPDf5
oocbw83T/83emTTHjSRR+q+MzR1lAALrcXJjMilSEkVRywWmpYR93/Hr54OquysZlUhM8zZjcyhT
WZoUgVjcI8L9+XvFzlMUq7Y2ak/cqhSFbbAPrQC5wUE3+htXyVCZGiNHiJ3ZIBmCW3CKrWJP41c/
TsoZrIy7aNQCvnej6tnMA3TKVM8NLNNGdwSslmpHTeudp4bwJzQBxbF7HdUCsbfTonyT1Goi7jnh
geDmTlXAVoewEHJqTg9oShlr5LhBQQnqqfwUNqmTpY8UmEfjgAYKPBhpe98izm7dhkrtkKrucwhK
WaCqOmFtzvjWUXIrgGbJSzRI+n1Ep2CgSIc3KUKWSM8rXRPB5ExNwqYMJxggNNUl0RJy+Lyj8LE2
t32f1fuysAIDboY8rL6Ds9eNvR6nRMUzp+BRSCnXA2VYYb8FlWCOqKp3lLd7nlM2O6/NW/L3raNT
f6CbFAAqJWtz3/tiLLeiTkj6O1zX9GMqTMIfijmmAH7wC5BLaqXhzMF4ImplObkT+CBY5/edmTew
xzrwam9iVUS8vIcR1rNpcsESEc/S2JSKrudb38nr9o2hNHiPJMuKz4Nu6XCvTqBjvyljEQ2w5JBG
OHiqUNAnaw0SYIGRZx1EU00+zHXNqQbWqhm9WtzFcamme94YKGvDtgZoLhWlw98lwq/bu4wsg0eu
EU13LJ14iw2I0D4I1yBLYyRDnTzFLO5cghGHpWqO+6bjeUHh2wBTOfTDxWSC6NlCVam0b+Kkq/+M
49FTYKuMSPJVjcZUemMSID+sl9x2EQhN0qz7UAR+rKAdUiDq4VWqWUwbKyHkt6lydQIv6vQpnDYO
f0G8BdbT+sj9+glIu3ZsOWm1soTCxsqNMIcRpjLK7gDcPdH3aI9ExrNQB9Ksoe8nxke/hgCJ4Jtd
/fTQkADH6ik5pcjcT5TvvuaLzylneHRo81iHVD4sAsh23bay7+rJqalx7yhoeBf3XVc9jLXBGpJq
FeMnnpZ9/Tk1jIZMWTAW+mmaFLyJHfYDZ53XgnUy5tOoKoahfxpB/6I40BZ1+QFuiC7/FfgC/RxR
Tm17+/sF8v8fY/+Tl8q1xxgZ2//x9K0Pk/P32O9/86/3mMHryXXgKnNs8mhn7zFeahpldJbtCkcX
OmGo/7zH/nqqqZqr8kzjoaz//RzTtT9oZ36nORqvDlu3/5vXmDbHjM+SezrpFs4ikxAZkTJHs+eE
zNljzHDMGJ2MUcxaCbX23ePv9Fw/4ND55RUigIQzClzS0VstihHp2Jq+McAbVfRNb7nQhYWlfwAJ
NJmP//1++r/t2W7rusOT24VDyrU0HswOb+//5Fr/8Yz/X9/HP8PzXXPx3/+1i/S/X/H2H47QXdvV
VV0nU6ayNf71itfUvzYUaG02mqaa5n8e8e4fwqBkVwX15VrC4e39X+0aLODFrtEd1TI0zSUb7LrU
CfB157tm8KFjVorm65gNBcmuLrFm7C8VfoIHZGzbkG/lVoZeZY38bgXJ2EmUmsH7gkhy5TzWcPhC
LC+qLimqr8R3KjgS4dKvbLIBLjAkGOmJH/z4f39LQSJwdQtlzbfqRxP+eBEN+v2P/to3aHL/O/yj
/P7/fwd8LPUPwjCa6drcZHXNcAgG/Tvg45h/EANCec/Eu5jC5Rv+i4AP+/Fsryi0bRu/I/Av90gV
mXXsuU12jy/bKeXTDLbwbQgv7U3W8JRtHs5G/q9A0wugAjGyix3JabEm8qli0NP7/tTuyQbBQcgL
CnKnrXVobohxfFnp6GUe7u8RSYEroaRBPpQTeeV988b6BuP2Dkbl2wkQXvg5o/RYu73e00JHqmRe
2mi4RdtX6X01PQwGTND76+3iBy7N1Ow6zs0W3wUfeimy+6jIfqkkrMa0+RroYuWzl5qXzpImt/va
LSCz0RPvs+ZBoKWm8Y6L7Jvrn/8SJPCf+Z9N4/zzo8nsKn/os/swh8Xupo9/+LAPkSMTobkyQy8d
3N9dzEM7Ow51u+b9V4zZfZn+dKkGmZPkaBdbxe76EJamaF7xs/YToYWFoiS0P5IF6owtCdNtrqYr
ia+l5mcTOWt+aAnWWYQe76n47tyvA4hVz1nb/i+vDH/PDdeVF41TmuUZqZ3dF5WnvBehYiGFo/dQ
/ysg5YuYx6rTjxs0MX6qFs+mvGuoWvN5U79u7iQ7N8LRbbUsTe9t+1iJWw4Lx7t7XdOSZUdQ/Ixm
E2T3E8RO3TM8eGn8+XrTF3eU47qSLRPtLoacYIi/oboe2dd7tY+35ZcsxaX/5+5wwf0ttS/ZdJmg
/Vy3SnrvuR9659kG76jFt5lqrsz6UvuyUZeGWqadS/ult6t+umDPwuhtCWvr9e+/uGWZn7nfsy3b
GLWXVgnHRKjE+vsGBt23RGcRHHETsTKEpS7m38+60Hyn6eyxIhJvEqJrv6O8sacu/Pr3X3RKfL9k
0XFZEHWztfQers19RF3ZrH6VAIZ9Voqv17vQLp5w9CGZtW0CSbNKTjjjBqrQfU4162Z4D/HDNttn
N1DbqCtn6dJMSSauqUPvOrWZUv13Cx1BMjzm7fH6IJbmSbbebAr6gbT0fWIHt3Gm/qQrb0MawCJ6
XXzzzeGVqy3Zsh1rXhi6Fj7Q+ZiY1AQRxA+erg9iYX7m+/35TgIDE1OW2KVgNm+6FkVbsvMrrnvB
zhzJjhuDkn2lY42HSts0KTpIaEJ9HZoV77305ZIZj8Vo+B4QyPsevsUerD/qXNCnXJ+Wea///Zj8
18ng8Nh9OS1JapFDCNPoHq2Zz45WferNNdudh3+pacl28yxG5MIbiGGH5pshAJYZFvqboeyJONpf
BfTUZumaK77o4hqg6izZstmL1nOsxLwVevKjdQB1UT5NSRIEDOXH61N10QzoQjLlDiGjqE3R1ezB
mOjen1rsvRlIGkOkXNi7630sDUOy4jYfUCmJC/O2mfF+XY88VweXx84N+/pGq8d6ZSwX14axSCZt
9ZFFpqc0oaq3D2NJrVxAlUbqhMcoNDZo2lGYkRyuj0kKWPxrj9GZZNa8KpvC1TITAk5jV/UDaGuK
nQSi2mio7hqL/J/bHNrB3Ro2Yh1F/Hi944UFE5LJs2AU0Ya5ifoQ2HYfQRtEbQYXAjDEw0mlrYxv
qRvJ/D3FsfsuUfwPUQ0dCSgsN6ZIz4OMyn+uo7XD6qIXsFwheYFSQ6QZOmUThcT82TZiXmHRoRjM
11yjaH7ekOcHbT20OvQV5m3bGTsN+J7S6rP23soczVP+D19A85IvcHo7DkRWi1vAgIh92t7MBXTI
OlhNqCKjcB1A5vVF1+ZddakryROETZKL2lKIqCskbZCm7jwkgqmZjxz/xiDqLqbyczfGj17dn673
ubQ2kmfQ68gbYUUzbztz2JUz/tVCJwa91+vNz19+aUSSU2gaq4Awm+adJkdcy9ypAICuN71km0Jy
BIlINctPoeIefIhm6p9G6ISbQrcbBJs0lEuzjV1Xu0pTflkZgnmD9vl6x0tTJvmEoCZ+ZFhwvRZp
eCoc5aGf6psI0eDrzS/tAjnM1VeGGwQm7+N+CD8kIXb5PUfYHRzWUUA2Cn24M/xoSnWlv4UlmoO+
5+ZDGgeYa20a8AKWGuqRevTgG0pwszKaeaUv7AACxy+aRwjBykItVB7rffssdvlNvM0oQNtQUbsf
EVVbGcXCouiSE8jCieiCqhu35lADPDRyuIWLgIppO5n214eyNFFz12d+hnoubVJEZ9xOIWLWpA8R
mrdSd2UAC8fabxj2Wet9poacm4m4pXj5AHmorcFSnkKd5ZGahVOxgKzr+jgWnL4uXo4jifzYqDgr
b13csK59HXPjFIsfdv99Qirueh+XHw/ANCTDH+Pct8TAg1khM+54n/LsQy9gPZgVNNvkGXpW6Gv/
LFKxiSC2aTPrvW+aKz5taaEkx1BCrKF6lsVCKUG5pcIfnfAM77kytAUvrUv2P5od2rSRmDnRBbrm
O7f9U0F6E9qfX/lwFwzIRVHtBd7gen+/271gQZp0FzA9NUq4DohbINToCERbBaQ7SGxUMYzssUip
GH3QQLDWbnuoamo1oROHVcMGnFhAPBac2krfBC6FaQBhrn/Tko/SJKcR5IFWVHGl307QlXKEUMVE
6SSZcLjVKcGAkqGLdqA3trWfr/W54Ek0yZM0gKu6VkXDdA6EwhCxi2/UD80eutKDj3Dt9ZHN/uLS
ZEt+pFJLJ7ZnKVebHGsxlBvwDDtDxG+KQXmdH9EkPwLfDNX8GeKlkQjS7eR33inwBrHS+tzKpQHM
RnHmRyaTAHytx6yM03k3aVh+bn0fgsexdtcMYGkhJAeij6nFldv+ayG03V8LAbL6UN34O/vp+kIs
jWPu/Gwc0JJMCOe42i3ZQBTC+hx2awAQlDyH48pUzVNyaaokPxH6hTHjp8ZbUtO7iruCibjk9a9f
alryESZqKxU18Ei1u85GiaEmUl95Y5PD9IUeA3B1veE2qrqtBkG+Vsz6csHt9S9fMm05XA+nZRrp
NXrvg41GQqft4vLBiu0NID3AXGLrq8Hedp8rKqdXepzn+8I6/C7PO1tqMzCDoC2H+DYu/VsPYOk0
3Vn9+C1qw4dR/MjUUwxepItRgdT1lUfDwnErR/W9Mm4ibUKNAHVxOHEfev9n0qdUsn+x7HuNQtvr
Y/t9abs0tnl7n40t1WxPDxU7oh5upjiCpS6qAbfWyLFOn1RvOEZG/dWBIrG155MRorMxo4wrBdsD
C0v7xJsAiiUH3qnsxim6bQQ22dabxwQOmRJa/goKYI8olitG2EiCo9VzRlT+ytmzcFVQZWdSpHnS
AkE7hgDWuua2Cb8YwTOfSI2esXJVWFoJyZvYUQw7ZJbYRyVztqb1qAIazMbvWvInSg0DQtHXV2Jp
KJI/GdrOBd5DNxW1xJXyFiaYmzFPj6W6c5o/r/exNBTJoaSlUvVGrEBuBzne1JrH3te30H7cdXHz
Bhao2Fp78y5aqeRgssjtUtcP3GM6mYc8/TNvvzcjEklEyFFbvHetFjqSWf92JQu20CHh4JcbWQV1
JJxxcI6wEjzGPuITTsvlLt3BaAAYFuwX2i4AYdEJ6RD6fdUGJMj3stc87aoaZUGYFfrsqKXof4BP
3FBhe1Tj4U5Ewl7Zhb8vpv80VMeVbhddqDaZ31IkFDZpvy3AhvkG9ACh478fB2iYEw8RvmBCi6lA
hSF30ocmzD8g5nlfTKm/sUQRHOuIm3ToPCDbZuzs0Yl2E7SkWZlpO+DBoLtVSMuub7XZf1z6XOme
khgd6isE6B+pltwSLtgNIbV10dpl63LQA2Dsy3n31SmuXA19I0Ot37ehfaxz5W7SZwZRDWaKthu5
gjJIzR38lRFpl89MR85pOJA8xRVoz2PsT/vRG+6aUQBSRM7c4mG3Ccr0adTGaSNinimGDbW4Tpl9
4pfQqVh3pd0mK3thafCSRzJUQMmUCHiPZZHEKAcNFCRt227mvq7K3CF/UJkqwqnQBhEX7OxgM8II
en99YZdmQfJTXgy5XJFrznFSwq0oy09uH6Yrp9FS25J/ClJEFHMR28d4BFlq1HdW7Txf/+zL7tX5
XX5zds6Z+RShoUvTvvsJvXgeIcFGIKQa3+r2+1d1IadBnGAIzHLuItEmhH2zzWg6R666b1Ql3qNS
enO9mwXLklMibdup1PO41jEx852pWdwO6h2s+yvJrstnhONIfsbN8zqMSoReKruAL8vXKkrKw+2g
lNoGjjAqCjr/YNaUvbxuOJKjSCt7FLVnwIXdKzsLtdx0QOtzGFeuiwvr7vzDUahxUo2TRSnp+GPs
33r5eG9DPF0jiTTzOVwfxIJFzrCh81uUn9uZItreOnrGMOxHK1DIw0TGOyNAvgoxmHTfpwKy9xzW
18alqOp6t9psdBe8rCN5gkzrA6OOGu+Ryv/b+aUDs9HbYavczC8d7d31XpY2nGTxBEh7vruxjppQ
7iGiuPN17WGq3JUVmhf60hgko0+IG/tT1kKgHgUAjVMBuXXYeO90ZALGKS5XrHOpG+lCoittWJdj
ZcMl15EqFinJmLDSEF8g0f5O4NZWbu4L02XPe+TM0whY9uN0TLzHqbN3XWhtXaQh46FZWfMF+7Tl
G4fiGXoH/c+xVBzKU5FqGrSa0on4senSfWZ9MqcyOFxf+YU5k2GwbYfqkDbbptaaKVU5D3lcf8yK
CvrYIF3ZXQsGas99n01XHEaZPvSouvZxgSDHKYDVsayyP1GT2bcKEuvXh7JwtNiSHxijkpoBwUWh
cJynyFJQeHLjfGWelpZcMv8gatGR7QsLpQxADiIek60wPOjxrWoF7LDUg2ToBjVfaJxytlAMdbCg
dg0hzqcyccUGlxwJQNgXqzD4igp5ZPxXyMTYJoc5djVsDbSV3VeGTBxbsnQYXcpccVgDt4QJjhti
/HaAaXIIFGPFOJamSTLyViN0pfVMUxom48agJnE7hdWw9Uf48a5vpAX7+82tcLZf61EIm4yUfTR7
00eUuX5SMvvJLWHJ0SkUrVM0gCKkya/3tmCBlmztZu6xc1FCSgbPoTqkvlP64inVooPvOSt9LEya
JZ34IlehJTPgds1U98lv7RNMxvd+6axcKJaalwwcNp0JInjfe0Ri09AfwnDXGit30QXfYc1dnq0F
Japp4te1dYxKbaYIjiEC1qhPsQTcIGW5qVzl0/V1WBqE8bInMaYupGzMUde0xzTQt/B/vW2Cev+6
5iXztqu8cajxtNBmylha1DDZRBSt9jWMC9e7WAjTO5Zk4mU+DYarYX1GnEG5TAZkA3Me1cbmpP6s
6sw6WL1TQJ7dpZ8s1Q5uOjXpP7aK2b7rc/VbYnXNNtRbyjPVIPZh2ekJTNqBf2cFg/UuVMzycaCc
+Pn65y5tfNlXaGmbTkApjlkX7WMHVTgymvB5F7A0I6F4vZMlW5bcRRdHimV6nnm03MjcUqp0H2WQ
Z3YFtGVx89lGrUuZ9MP1zhY268xAcL5ZqTFK6rZruYmG1kixtYAbolU7mHpFdEjDvLkFI2rfvK4z
yW/0PuQAuA6mjwviO7efsx9a+cutqnhnFSoMjYPTrlx+F2zjN1PemRX2je9xqFqUwOXj12ZWFog1
CuSDcmWVFrYCRAsvJg61EM3qO8999KYvfXybQzAXiPcqscjrc7V0+M0FIucrk8TVEFJ2jBsxrDvX
QU7A/V6WkPuTlzLApebOrVeaOz/8loZfNFM5rvQ7b7MLN19TciqDlQfCdEp2RPqzU04FpI+xtmkh
IfVgZQiqByVKNolirvQ3N3upO8nJlIUZxnEHuRmpow+JCvmQsYYunPfwpaYl32IIyqBcN7eOOeRV
XZU+jzO1ygzlSj+NidjCcgbV8cp+Wwr1mZJvoGimJnlbWcfGpo6me6Ck4osDHY2mvNN0qmWrGyOo
9rGurm2QpR0u+YmaymajHHzrqCLNFA5fVZQpO9RIyThMfo3wBOyTAJNsLYetqNtWWbUdEebRENiD
UumVwzYkBzI1XUe2Em/lhupzhcwTOsJ1HP2KBhjE9V86ifih/Ji78cqJsbBfDMmHhNSjOs3omLBP
BPmuqQhGB0m3Bo9ZmFNjdpNnXsMXdhiokD08dhrinRMaOGkNIKZYma35Iy/sSENyGjDvK5be2Oax
qAYo6r+pUQMfyJwXgMkZBotK+XHdipfGMf9+Ng4nFw5VzIwjT45V/X90vVkag+QfuLh2vpuyAFH0
NQ5wSwoqPc20aXkCTNRfuGsQsgUPK8Mv+xCPEE5MVpoN9p4bbrWNbS8/mD0s44qA5Ox1cyW5CaUO
ppDST3HMs1BsPUV74pR3ES3In653sDQQyTO0bpg0sIxYR8Ou20PTjOEHJ3DqjYfUtY+YczE5rxyK
5BL6wmsrEsA63GHQ3AYUTbvDA0nCleYXBiLjK2O/80cA+vpR8aMnf0KHA74aKCXLjd8k365P1u+E
/gUbEZKBD8IbOtPX9CM3vfBr5bYuqaY02ffQ7W8yuwx2TuwW26TWvyKVocGUarYbHcWcsUdVKetC
1OpK5+tkkMy5/kkLLkdGYpodvOHCzRl2adj3sABY30jvha9sXfIJsGcryJmwZj3iNI5j7mBEeuV6
SV4AUiFodpAtOSo8bkqI9NNohpGq0CFkq7iGhfuCkPxB4uh+hIyqduwmz4O2E6UqTY2tQxF3H3Xo
lPe6UL65KG1vC6NVEHpSoxVvurQdxUsnl8FfNLLJ3ceMQ4bDfuumd9Djaka5e93CS57B7fLBBmSl
He0A0LRv3uRWuPLtS9cFGYdpovtQOk2vPg6V22wKpey3gx+VWw3qQa/W4Hyafrnoid1ooug2Ggzy
18e02LHkI3JPE1Nis5vtAe4lVT8EpvdprOMHfYwRCHUOMH59hHUM3Q5/5d4/77cLJi1jM/PQFH6W
OihlpO3DUL3NkTmy0Im6PqKFa54MxewqUbdWyyohHeSj+uC8c6EApL7x1FJdsin4z1GN+0HUKx0u
DUe6JMSRVtXC6t1HVT2qcPtm7ha6nZX1WdjUMiQz6bpJHwsBzy7KiJrfvY/bcZfXcbtJi7XEwFIf
kl8oB9jtW8NmPWbKzMFGWNw55frjaK+d3UtTJDmF1LegvWpZ8dStbr22+Fx07i2Uq39eX/Kl5iXL
15vWslWj0JGk06udYotk62YTQPwQ/fbrXSzNkWT7SZzWdmkHdGGqt5Cl7IskuafwcBNDjn+9iyVT
lEmCYzfJy05L9WPo2C0AAJs6HzuL90g7kSw3k2SjmD7UV2WSzFLLyrHIxmGl88vjs2VkQjN1OR4I
NV1HZVAQ+pxEbn9NXBjhzWAlyDav9iW7l1zNEGeQYhJxPbYzWb9CBq0fVlzKQtMyvDNJBtuolEg/
GgNMF1GudLs+i9dCMAsuRQZqWvmUA/DOdEJ47oMGK3MCkyxkYPdZru6m+mM/6UeK71bGsrCb/wHR
pPK/gs9GO0Jnc+xMe1Ma3fME+/H1bXZ5pR1t/v3sLVCPvu60GrbYogjDhnrrQJmX1tWDm4wfr3ex
tBrzyM66QKrdDQ30k49WMp3SofxCVO/t65qeuzxrehSjFanBwBlMqemuCCjF8pVUvb3e+tLcSI7E
88jptnPr/qjuKvVTOLZwOyO+1HordrbwXPod3jn7/hYlda3zDe0I+WHwCdbGz67vmU+IOCBsbQTN
1lCHdp95Yg2ovrQW0mvDVbo85p2B6xVocfuQbO08FbKz6xO2tFclkx4HKCqbqdeOQgTP6uDvfc36
DvfNyrVoYT1kmKaXhKLJMzZS0Wgbp+33StI8q0g0Df2X6wNYmB4ZqKmGGSEniwEMmv/nqGTf/MRf
+fiFuZERmRCCFRM6RNhxGJ46nqs+HFdZlK/spKXmJTvOc5Sg2a/a0YS4Oq7e9FP+a6yzFfj/Uuvz
72f71GxruGh+t96WyK0pm3rQHjoten992pcWVjJjWFlhzdbmEJUDTTHciT5kJhtyVvdFbqzdbZc6
kazZQLetic2azTk6X8P62zDlW7fNv/veWp5taZakW0GlKrVRFyxxHPS/YgW2QsrZAs965Q6SbNdr
Br2PbA7lUc1vTMV9PyXBNvPUFRDA0t6XjLdPXHsYezQmfcA0aPLxqkY7a8VRLzzc4dF6uYPQErTg
/WV/5haXMtXX3sLjGHM7Nh5T6lo+DZ1jfZm8GKylQL+xdoS1FZCtnQI3aHfCCyC8VKd+M+V+sXL0
XV4uW4Ynxo0TG6Hauo82esp2VfysbHJYzVqRyWXfDpHUyxHrg94pLgUWR8TPAuQCzHZbEXbdKppR
7Kx6CrZIHXwue3TArlvR5QW0ZYCh3dRurIeJdox0KtkA7pSHbnil+dgylFB3o6AjxKESilc3sYk6
2RR9MPMPuW34K8fHQlYDOrWXU+YZQWH7Wuc+lvv0QduF+zml31IFEe3XqyAu+wHot152ElNa0yMb
x5mr5h/H0d6W4B7gx6w3AeJr15difuz9825ru5Kppn3ZKP18jiAw8FSJble6/l0fTZ/tLHoWdrni
EZaGIpmsWkJzOaTNX0PxgXBUtfPBUuEjJNZ6fSQLXcgIwZDLLBS1dGHFzbOdoFHcRqjMRtrBq5KP
1/tYMEQZHugS4IZCP8EQ+0+V9T4tnjL9w/WmL9/VbRka2GZVVSpKiuyLFo8QmIl74fW7MA8/OXDB
+iUSZmWzJR/4fL2/pemafz87KPWRGGiddRo5YPG2NQoSjPG3zrnLk7X6gaXJmn8/66G2lQRaUhfy
2r57Tmvt1HWDB01tuWaFC35LBgbqYLKUcYrUR7eCJrVB6S23ofZuo3TrxjB1mzqMzpBk7l83Y5LN
Ex9OTOho1SPCmPex6UCUq70J4nCPBtSKX1maMsniYTVK9YmYwO9kKW7srY7oGXoSKwfngrHL0iRt
maZA8SBkVQNjWzoRddIf0mTYtl6zUdw1+p6lQUi27g8NpOCRoh5bodz4bb9LbB5q4nW0BSitvNxW
/lCHtoCe/piHzc6ZvvV+/cANnsiJuKfuasUvLgQ1bBkKGDV2O2YBozC7cutDzNqFTrxpTGsLZf69
h4gLzOdbkMgnyoBft8NkSKCX9CViVIwh6Y1ob8Lo/t5RiuS9BQCOFN6wll+5uA8MW4ZZ5aE6kqKm
KC3N3uki3yTxU9pT4OXeGmLlGnVxE9DFbLNnxm/4Hcm7YupPIjUf0Is96vyp2N3K8iw1P4/srPk6
1bxJ9fv+1KEgVhpQOtuIUpbVih1edI58veQcVRGmcJg2/ck3wrdkaTdO0n+3IKe2oJa/7k0u3oHo
Yh7Z2QimLtXTUGUE46ihqOsRpXb1dq2uaml+5l7PWq8CAaW43/WnsCwOca++TZKfVb9WxLo0PZIn
NBXy9X41T49jf6lb/12vUqyeEZmebHWtXmGpE8kX+kmmzdoP/aku0zdh6iGe1H0q0uoGdp6VXbRk
B9LlJy5UKKEpXDoZnnHyCvUhjcJPgPRuh8YCyB4fXrfUkkN0wsovO89Ax250g5uYKMoN4Iq1SPvC
UsvQJ1QHfC3NrFklrzglSr9NI/PJiMyVu/rCHM0qLec7yShcDgpTdCfLF+k2zauDUugfrSY5aUr6
oRLZa17WSM1JFm1n+ZQ6sdmd1N569KDINkc93ZR+eSATvGJzl506nUh2nUQBUgFujttA+YeaxgGh
1GCPh7+v4VGjKHSWsXxwiv4J9bgVdPHCPpYBUOhjh3FusI9Dv74LAZrG6PuNrnua4jXWkKUtIFk7
uum5O7VlfzIn4x4Jmm3GLX5jeGucCktDkOw9hKdctXpoZ4RtHcqp2ySF+d0zP6KC8+66icy76R/P
EBZGMvYpSYpad/Eonl6/1zKVbKuJWECw97LwjZaj2tYO8eucu4xw6kozgVqHvuIweahssoVj+FY0
xgc9XLvHLTh3U7L4aXQNXSm0/kQSYtuY7n0h1u5wC2shA5W4g4ZdoOk9Eu3gcIdT2nFwVwgJKK+b
HhmZNHlV2FIF0Z8GpXpbuvberFpqB/wnI1nLGC1MjwxP6vWOGsJwQBxb05Sdgo7vHSWmq/wU86a5
sJlkeJJnOxD/1RytYtSQh+i36EQfon4DtVq4heV/3Phjn+3K1t8M7vg9cMp3o66vBCAX/KUhnetO
35A1rLn4lOp459hfs9KqNjDsPyYxoiaBDovcdZNZMHqZOS4dhOIWOtK8FEic6jZDRsl/34lg5Wxc
al6y+WEaEH8QNJ+O4V2Cug+aWW8zV1k5Vpa28bx2ZxeUEA/iqUM8nGzkjBNfvanVEeCYnm1Iga+4
+6UhSMe7kgd6SH6ePjpSIYG4UTWQuqTAXrcAkpHbKLt7TYkJ9lb9PrTCU8tjbUq8w/XmF2ZIRikN
lq7GXpQMp7LVn7t+3Hq18ivxwp8V9Dmv60I62y2Sjk2StP0p8MNT3iCVaWmnHL1wxBm3r+tCOtZ9
208nSNL6E1R6B7NUDlFcfXA7Y6MarzydZAq4bEjTRAhOJwjy7xHooTKhPuaolCe18Tpbk2ngPJUX
2FTjsDTL/uyY+UFYItmQSV1Z64WdKoOP1KqjdKfHaQwcsAPonIIEdroaEV3wt0Ky5WmowOxqNK+X
CHBaNF2uYTCWmpbs2JiGyEIbiit0Ed1Wljjo7sq9acGRysgizSZA3HhGe+q4z9ZZ8jFIzDeTH9+S
60QdKstW6lyWRiCZcV+VhUhypUXoz//uZwUCM2P/OicqI4aSsQqcMY241KLjPGRPo6ieoPhbcUAL
HkJGDI0wmKQTBLEniEpve/g/QlN5E1rZAW2ElS4WNqZM4KYYlVeGw9yFaVHXHcKJZI7VwSqc/XX/
sNTBPLbzc6BBicbqs/YUE7a9y0SDppHG/MPD9Ot6Dwv7SJ97PuuhIpwaGQQHT4Trn3tl/BQmeb0z
LVjozPZ9Uiv965yETOJmN7xgsqCmowAGKe1RH71PU2ytbKWFbSoTtxXBkBUWqnCnUR2STUvR4iay
1kJ2s8O/cGOSCdtq1UOsqulaNNLT8atjUlxb60py22gOyPvJPNV6FbzNB3+N9mdp2aWjuR/txrLn
0SB67m7hDykPtm/c+uEqUdVSD5JZa5NlAJvLupNiFDeuHx3KIHvXNeaK11iwPRm4o2mNaaZe0p20
uDq1sdiT80w3U+nvSHyuXCUXhiDDd6iyzLrAwPiiMD8ZKYKAQnnK3HCl+YUdJeN1wnpAj2osu5M+
qSHyc2p+CNerVpYmSDJsoNWI22lNd2r7AHFwGMMRPYS2wUm+94l4vG7bSzM0/35m21kWwJoadPjX
HDH1rDB/GDHXmHSCB/R1PcyTd9aDTiTCQXizO9Vpcm8F3iH0/LvCXMvsLjin3wyKZ82bHRRLTtV3
HHLDEbHPd513G6NxXIUOFOtxvxL4X5on6ZTWJsM34VPpTmPCI2RwLNQoC3eLJvjroje/aVrPxoHm
u6vZit6ckuhNSRb8NwL4zvLXHtRLA5CsuRR23WfCaE7DiPQk2fkvaK/ftdka1/NC+zJgJ3DczrFT
tTm5/R2CCU3+boxXpmbBzGSkjudGfVRZWnMKcvTTkYK1je51l2sZqeNCGtrYg2iQFIw/6dGvIMzS
g+2OD5an5ysGsPT5kh37io0Ah8vMiKg7RF77dvKClV251LRkveGkIm0IevxUjnH6pm4IyUR6/DoH
LbOXuV4y2dTcN6c+dc03ruZWW3hq+gcUBpVN6wYrq7vg5lTpaq3YZZaPE2MYVCvfl2rz0fOi+jCT
RvbBuLLOC15Clcy3F8oEJxWdOI5Swy1Vfks89z6yXXSJp3RTGWvKIUtmIB3LntUFsYtm8ql0EH4N
jF2mZcd0tF93h1ElK04q1UfhkTXxtPJz0bY/SEK/aoosGQeM6h1m5dN0O5fjqpY3busIOvg4z52v
dmaYbxplFd53eeNaMkQIzCBPv5Irpe5+gvpkAx/9a04bpPZenjZ94DmmHdOwN70PeYgoP6ZXFRyC
ZJTsmASK6BuBCwqSYNfDFqs6zbvrX3359mjJcB58pyvcPm1PKUqySngo43o32E+N/yux4g2sRte7
+d+cXUtzpDiz/UVEgHhvgaIedtluux+e2RDd802L91MIwa+/h7kbj8YqRdTCXtRCgJSZSqVOnvO5
cYKP/9+Tk4HmBfLZNTJgOwf8iW44gQ9okxqJ+/v2Ez73M9C9//sJuMvvEKmr+bLVxbGawphk3Rtb
6scVveNmo4PHqR4jufMIbrl1yxhWuQJxXtWiYjE6T+s6/ggn6A6LObn9OaoJk7x5gzKo33fI6geD
H4v879nLjkzoSOhUXyE5cwU4dl1tBgLs2lz6Ykht0OGVTpWGhEKYT3eEVhiXDOtpmxlSzhSPCQdc
ibfPDv/DMON1hjK4u0ZdpsHTqh6z//4hgWlZD/HiZn+MacWZuNK9wXo4ZwK669/DQuMpihWRQT5C
QA+crHgKoWNCe+iB4y8dO9DV37XksixKV7czkNMI4L3RlFHAajcNGgh3c9w332dVMumXwVgJwZJi
voiOHPzKeERuGbeNm97+AkVslUE9fd8JwTl8MDCGI9ncbza279tDf75XezKh15q5bO5393ad14o9
AX3fom8ecvS3h1eZkOTW6BicOqh1zBc6ADcagoAzOPFdbw3dsRmPsnzSTJHC82QYD8Tuu5naM07r
8w8ufnjuiznWB8+Ih+Wv25+islPJt2ne1o0VjIgcphExMG7hX5Cg+vPz9vifgt0glyBjeKDMTjhU
NBCZqiuIOnCHsTdX5q8Z5U+TgIgic1IvKzQro/gcGcsDlp/FLY11xvU4xOLcPO3qrt5zJx1kXmFZ
MnBn61kj+gArYjE/WQJx4obfRmPgnsNt+X57zlQfsT/7Q4TKag+RcKn4JVvNuPbsAxLm2MLH3B5e
4Xcyh5fl7ZVcjnIrhcx4t3nxGOp60BT26u+P/PDmhWg7JjwXqUcxxUBQ2/5TMAJTA3DxXYThMCh5
50ZnKxE+HoE3f+zMP+eVvFg6zQ/V6kqO3aETnWVkQ4V4wX0iBBq86hC0fwz1+31TL+3Txtou4VBY
Mxo91x++MZdRk9/FVYOJkTwZBu81rmvOF4/9LO3EM5eIBj9Hmrb0rnYFx5PRZFDqAyQ9hHd1WxsV
WXF0wK7MCVitrfUuNJkno8lIVdC5MAvYfmunvGwP61A+LV6vsX3FAsskXcsMmnlcb/ILXcqjYbgH
kDQciVfFvadjiFI9Yv/9gw+0GQD8BAXnC6CECTO+1G1+WcGeIWioOfAqHFgGlBnFyjrHI8jC+RZv
dXNerOm+Y4knOTAjgG6zIUORfhqOveVHICA/EHNMbtu/am4k590CoJ1dEmJfNv5cvJcGahWjOFSD
p0mKVDMj+a/HweIJPgbcJG3Q0hrdKwldTUKnCG2e5LqNM/gOeHSRys/TA8tzEnVVcUTf66Vm4WHp
ah3liiL6e5IfQ+d6nYCoRIxYy2O/5ZCt7GJiEM0SKL5DBpGB6xTE15U/X4qNxMw3HqvC+ubYu5Ju
0ma/b6+zIkGSoWTrnNGmCXpx4eLJrnnk8Q53GCSGSHBs1KcAd3u3H6RIL2Qs2dL09VCLRVzmrnk0
zDEqRBe5HOK6PbR7OvZtML52lU40QfVZkmvjzmJeRRbiFl2MB0G+1ygygbCo770j9Y9uoNtGVV+1
m8aHEDK6KJMt0you+cZi7v2vqf8qkV5aO924F0TrMkX1rDs7qgxCcvkhcFdQyeNhVlsmMypN1WRG
wwg0nv/SCV1g+VzGy/FcyfWLIA835priYnhOHBYkzeiXAVJBflPFhmdAeXGNPXt+9P2XsbW+3TYP
RTyQwWYEgCa3mwJxaQO0joEBbY15Pvy4PbgCY+jJ8LLVtCGoVfoCuFU7Gll5KLoqxU1tZNnOqQOz
1FgTnF9HFG1DTRRSBAcZbhbWjksLEsIyQF+dWmFJYzOfm9QQTJOwq75Khp11GRFiRrH5QicS003E
Wf99IamNNJfm9CWog6jw59hlOlYUhVfJMDSLhD6k3O31UnY0Lpw/7CBLBAGGZzrPeR/VjY4WR/Wg
3QM+uNWUix5XVQSsr/MWlfZvexqjGjwYHEWTujeirdo0+5DK2mVgGiCO6NttnPUyGlsMsaRkKP4m
xv/MGjVcAD5o1+Hq6nsX/pGDhu+2OSqChgxH21C/N9F7tV5INkQTfR/ZGGXVryCf4nKGeiZqNQa4
GW4/TOFYMiStdbyuWfp6veCmZksmtHydl0ro7mhUCyXFiqG1h2wN2vVCmz7liOo2pTEQ1VFnN4lp
jZHl2PHtD1HNmpQxbCEpOKF4VN59HcoqKcxn6iyRYxVRbvCYdWia7e9cISmFWL3Fpow066WnQdS5
brzQIp1A8rjlXpSFVdQHDwS0Ore/TDWJUh6xii1zyg1fVgH30Bevkzitw5/r5J586x1itJrHKCZQ
Bq91LkjuqxUfNcHsgChNhppFJjOjxvsFlpaUGX9n4tftT/pcbs5Bf/e/PdhrJ5BkgSDgMoKa1oHK
sKjMo19ARkeAhMLsI2p6EaHGYXGyg81IXAzbuUGh+vbzFVulzKs1WmJy+3zG4SSvkmCICyifLWBM
7GiSdUJjJYoQL4PcOIjIhyHDDS4YWs9BuUN/x1d0CmuGV3iuDHAb8y4sx3XC8GywEivPcP3DUGC/
PUOq0fffP4RY0M50bHTw8k6QiUO+sCytONWl9wqTltFtPG9BasYxOq/sPMrAQpc5/giN3upQF30C
+qurk2u/RbXaUmgAeo4NbrPyy9AsaVsZCXTeX8eqP48VwAH9oAFnqNZbigr2VOJjPBP4EhP3A4X/
w9nRPoD0a1IG1WdIcSAD4xgaXfAZ6GicIrEMkSfMY740hwoQR5Tf7lt6GQGXdWO+5N2G56zhX7TN
jnTVybsrrEqGvwFC7HOgh/nFrps485ezybe7bqY9GfbWtiCzA2Ewv1Q5/QYg0ZuF6H+XL8jEWIMd
Zs7iYmEHiySgCKBRnRd/3x5bYTQy1K3t0J7jF7vROPnPWoTHYS6vIrsP6+nJADdoa8wbiOyBR8po
e7Bry3osa6s+3Pfy0vZeom+/MmZYJJ2d/4m8Rvd5nUCBW7MjqeZG8tugDDJW4xrk4mZVAkDssSm/
+Ux3GaYaXXLXyWpRdaEETVhzc8kbMAEEoxNnpdAcnfez5H8BeoB+/zuCVkU/uk6HlfVNHCkLqFKa
zp+Tv1wDN0jumn8Z0TbbtQAcHPPPhXfo1yLiPEudbb3P7mUwW11wZzBtDM/yLmLZdLKKTuOtilgm
A9mg0G2aW4ahS0ckHYg5TOG/OwB5tjUH75nuFkERb2QCqsaAoCwDJ9+lbkhqefW1RKH/vrnfzerD
BumXqBSJuUO8EUEixHgUs32AxOr5vuGl/dcjAVn4NPLLBlS8LcgDQ5emx3TcUArjl0FsPhuzihAA
CZ0i+2l5BIRQAEVwQ3eGUY0vue7YeHYXtnj9BnqHPc/BIQC5RPvHfZMjuW5mD6ZvbZj7LHzq5985
+7VL5dw3tuS2bU2WpQ0xM7i5iarAOdhQjRt0OsuKeZFBa/44zjavkLQFVv1AaPfUQHHLnnUxTWHv
MnDNcrfQtwcMz3P3+5KbCW8djb0rwpkMXLNx/+aNHuZ87esY7VoRPiMqx6dJV4VRTc3+4A8OxXyw
WBX7A0BwGdtAbhQ25DK16bIi4pj7Yz8M74WZz0ugc4FcMx6C4H3N5zOHDGtkmHOyrHdee8gYNtFU
NfRb8Bgb3e29nV0nCHCUhU4YQ7UK0o7r84zi/pVigRv2nlUVi3DCSKwqO4TepuniUD1D8l0/80u/
KvGMLKuT3iiLmBlZDMzr+8rvzJVNyYNLK3RLwdHBMRciAr3RsUUbGZ/99LYTqz5BcmJWQ8a1CHA9
wekUL9uXyjHOQzsBZEYPt5/wubW6MngtYMHoOxWeEAoP4kPAJ2b+tfOX4+3hFcU7V8artaRaes4w
vtPjBjZjixdbIScJh6wahKjn34PLhmiY2qvXu06SWVwTWz+fOlfGs1XjuPJJ4OZltIovY/slLP1X
QPOiKu/vnLr9yR88saC12eP0j71nXB5tJzz6TnjNqa3ZOT93dFeGtrU7kxQr9mO3tyRt314bOjVx
xbwDnY3XqWo1n/F5vcSVsW2bswyCZ9go9uqgC83BvlnmqNqmlA6QZ3HKR2ssz6DvvtckJN93qq7J
ewPzRleGq07rawgWgcgm60s9n8vK2YCmN76tUOaAmN/323aomkwpFlBrDbtsn8zQ3BJrSmrnyiCl
2UCWQ4cDUBmcFArczu4E2leQh1c0XWj/yIP2DczesHdX8xWfb4uuLHaZiznj9YJHuMWcBCJ/WLdR
syqKoWWs27A57epUezvDOF7npj2OXv7H7blXDS3VyCi0tOa6BI2D4TdQDpnToss0PqKYcxnU1vtV
COQFzj6iJKjrmPEGFa0hBGt/Re/KF1wZ1oZK8liBJxn7rbtliQlzJVX5tLGhiaZQV4hVTdEenT+E
knLlwAFwBx0rvYs7jhpHfshc6MiqPh0dWsb77x9Gpy7FjePgtlfDxs7xuOoakT51KowrOTJrqtxE
jtleg5olo3PO7T9XwAlXEjeBDlX4Od0dHiJ7Ls0FaBGX7ro94yHn6QjFQmyEZycFHcu50ZzjPt0G
8RTJeY0KLRgGF921d/6q6/fFKaMRosO3HUA1uLSLg0tiMzvoHVxXxzu79nwuwiKpdeTtitWVAW2z
7QVjaxfdFaoKc+q4JXke0aGvMX/V6JLzLgFWtA2M9rpxkZY9PYyrTn5HNfRuVh/Mkvk8NKiftVfL
zB830/7BtHhIhWXK4pPLChbcysNbQ1fnf4VbnduheKqHv/q8jIz6rr5IKHdLXsv6rcj9fOiuk3n1
+APTgbQV9iKD1tBkEVDX8fD24s92fqLrk6k7/fxTMfhPNQfvLPlsPoQAlpewRXKcv1uJ/dBvifOH
e8jeHu3YPphQ00Fg8++zfFl+0rWFy50QS+wsE424sEEVEYagmrd5F9/lXLL4ZO+LTCwBgpANJrkK
hO/ONkY01Oxdn9+bYr4k3y39snSCLmiv+Tk42gm9sEt3pnEfo9tS8wWfbmJBKIPYKlEZpSWwJC5f
YyH80zbaB48bkB/Xdb8o/EEGsQXQYbL5vg5GY8cTgSLGn6b7ywufDf7lrmWQcWyrABrJGvCEXozR
Yp7Q4BmZwX1BSOZEs2ajM1fE0KsVbseMrF/QgKEZWuFr/4GurSTnto9IMdHyjVUrzofZ25wF6e1p
+ZzSF4sr7b0Bqkct8nUEuTdcs56t9y2BrlDKoimFCBx5XxPIiGiyIUVA9STfZp2BlloXhpTVP4LG
+wrN7x+3P0M1srQJk7Zk8ziW3bXoX+jyFlq66dlf7ZNwJIPYwENnLXW/IRx94Qk9QUshsZ7GQxBt
h53O1tDA71XvL3kx503Nmw2r4FcZOuQ4wWV6uOj49BQ2JCPY6pa5YDGG7UOn6nH0vodOcXBqHeOd
4t1l6NpGeNaOFmmvJgBD41no9B9Uby1tvy4Y6BowlGNO2j5yimvQ8Lhh98U0me2MDxRikRDcuIIA
N6JjTMY6Gbc4g7reXRYpU5stNa3XPICtj90z2/Bf8+KqWdlX4UNSkjdewSvadteQvjogW5leQUN1
+5XDz21dBpyZfOxZEWIrccPh+zpt0eaQtGdhVKJlHKTeW4Ru+IcKpFG3n6f6FMlpc5M5QNVjimj/
P2TpUdjC6gFwu290KWMWLhVNPyEkeHOP8qZZgT1piCHIplE+UWxZMrCsdbd6mxaktWz5kW2xYOhP
d8E+/dBquesUniUDy1YPLERNaGPPqsD4hraMLeAaRLRi7mUI2eaJmuQenNa1/1qN12183WYNIF2R
LsgMZhMhxWzkyA5FeBUdiG+qw1Q+16gN3bWwMlJsbCCk4vgwG9Pp0Oi2fBtaMyrX+e328PvB4ZOI
L6PCypIXUEXGzEzVW+387LC22fSHPT1uImohF3n7Kar5l9y4NjvXohuCWxv8rOnjfix1ucaPVQtg
/ztEBJQ6vWtiAQx25uzvYjyXPDFGHUOu6tUlt8U9cY1kZ8WJi7334RzVQx4Vuk4elclLXtv781AY
BIN35BLQS8A0qYfqpaUN1nMN4gbEaa+cQYWJRGH/uIV/315LxXzLgC5mbRt69REJILx6HMNvO1dm
P/1iuiRE8e4yhsumY9C0ztJeC+tLhaLjdMn9+3xJxmch9SN1ViNIVpX7sNjt3w2tHzmfNVWLfy7I
P3EmGZo1ZN5aZzhV4XQSPodj4nyzsJUkaGI4LEn3KA7Dc/3Njfn3Ic0POt4kRWSWAVsrLSovs5Cz
BbZ7GL3lCcW9RKweVMOLC2qIP24vu8JUZWIy3Bngcn1CCpGz7Mjd7Y3nOgpnxU4sw7askAHQGaIg
FnQpaCwg+mulOZTb+gUMUOajzfvIBajn9neojgC25NADnSB/K/AhFj3UZ+A4AZZPsiRLl9TP4/q7
ODRJftDB6SzVvEkuDn1Xu1r3x9lvzI63LnLiNmmOLHLrZJpj41gfaGppPk7lO5LfE7aG3uSK9go6
MLQdXKj3i3FN0q6wMxm/ZYuu5+NGuyt1gqgcLijgR9ZUR65AxqSjsvwcwRmEMpSrcWnFpgxZWXgi
bmSlfZqnwVf3uqTisJz7o25dFFFMxnWBMSOnjYNDQgUUqOkm5rYlNTAj66vGzHZz+iQWyOiuxTXM
rltzJEzpfDAPbdLF1RHMsmmX0tRIbz9Fsd4yzMtvAXxG/xjSY/dVlF+JWyKtnKPbg6umSNq0B9CK
trOLKQKqGg1GB7LisLw9tfPX2+OrXl7auIspqJowaFDk3V4sno7T4xJq5kVlq5KPg0ppJX3Buuta
nAs3IjOPFv+Y4eXvzcuI5NdVQGxiZHh7n/zG1HfDl77T2c7urp/ZjuTGzC4zDnojNDb27K+VgQCq
ZXl14lb/1Ib9TnEFHZDeOLVNayYUd4OaFVesiAz8cgeXlEMAlKxfdpe2t+JZ2M/1wDSrogiFMvCr
sPoJ5CO4O2Cs9UEBCsoLJ9AKualG323hw1GRBEG7EQuJcu/9bunVHr/dNlOFG8hgL7vrxZpZqGgS
+32GCnm8eZ1zoKMzo1WjNY63n6Ka+v33D29vCp6HdJlwbVC99XCG8G3rNNOuGlryY7OuproN4Qz9
cG0QtIc/Bu/LfW8tuXC12M2UN5iboPufExzK8InoSG9Vyym5cAAC84bulfGgFFFHHvmmeWdFbPin
tPxhpt1qyhbW7+UhL4shHhKY33NyZDWFTpdmxlW72D/wiw/PmFrbdcS47y5jRI7B0TmIU/AV9/jN
435RlsXby+0FUBinDPxqqrZfzBbbJW5do5Y+5OMDB+HXamgyZtX40n0TQGUBsA4rbAcHQ384BEEe
oact8jNNrFMYp4z/GkMcVKCwgsJRAXh1RKG4QDWroLAgc/+mD4vQuQWDViGqjCN9YNUb8zWJkOqV
JVf1Cn9rDYCxrjz7KYz3znwR6/vt5VTdb8g4r9ljy1abmA7nyB+RxkNgOqpBbnNuD8upZcntx6i+
QHJbs8mMqeFjdx3qh2aXQIi7+fftoVWTLrlt61gbBzFid83Fw9YfFq6Jj6pxpe12EKaFzsy+Axhq
Tfq6Swav0syG4vghc5Hh/Fd7hYfZWJ13nx5H48HC7djQfyHGpelOdqCZGsXxMJDBXeY0Vfa6l73J
cUvJoTgYhykd4jx1X51oTrx0vNZxdxoO/fEuQG6Am/R/+4CwRuZkI6ZtaX7PBkjQilemq3x9viS4
jPv32CuzWTu3+JzeRY/kyCJRaoqNn9snrmn+PTIzBzsoQtzk7rp9VlgcWMcSr7I0QU01vOTAdVeu
dQ1V2etC0GPH0WsHNg+e6bqzVcPv8/Uh7jCvqDllcIHZ9U7O8jNb7Gemq8OqJl1yXRawwRn3gF/N
j27wNuiABaqXlvy2XLJhLSsL+UedR+TvkP1v0lHZ7av232w2kIUFfcsxasvGKxtohau8tB6OKMRE
oa8pu6heXc6Ws7Ig5T4+nX7lEPrzcXmlC8iK6ZZxWJDU8cOhRyHNQUK2nvpRY4KKDCGQ9QNrxlvo
KO/7XtL8dNPhmCedEYnLFnup+eC9Vj/uiceBDMkaLW9kvlXttu5Yh9INrHQRZhjdHl0x9fK9Et28
YFha+k/x2y6fh3WMjObnXWPLSC+76bidrSjWodEX0finy/xoqjVJoOLFZeoyaOp27cgQu4b2Keti
FjxVumOzamjJ/VGBW6y+2kOu+9BUyTJdet1OpbJGyfnNRhQZ6+CknffQiSdLB6r7PCUOZFBX1i3U
5w3irYNiiOelBvu+1jwGb0C3lBpTUb27tIHbBfGh14ey8YbbWCMlusClQKQFgeT+JDcAORRwfwGd
56KuYtBZx16wHLrGO9EhuAZ9lXZQdvGBO6cVwEej/3bbRBXf9B+sV0cyiFigcOkLnB5G7134qCfe
HlsRNWWmMn+bwMM14lrDGrM57tEGftzKsT2BHPJXUBSZ5gCh+gRpEzfaDmzlLQIcne0I3MrxKu5K
kwMZ9NWLoc5aFNmvS3dsTBpBL7HM/7pvcnbf+7DFVp1btiWB+3rlyeGnouTR1EYEvOu3x1fNyv77
h/GtrO/XYcXktzlg5Fdefb89riI2yHAvaAma3eLt9zL8x1qf0YWIQ5um9qsyGPLvd+6XPihmcAFd
N+9UgZZsGSPHjEL29farq4aX/HcOTXMsHVzhMQ/hOL9a1e8h/Km9xfv8HjL4D7ALhL2N2O2Q5AIE
iXVkDeCx/rMbD9ytom7UeKxiAWRwV1G5uc0pcrOy7B6dwDhNoj8gMU9vT5JqeCnd3lZR53YLmzd4
eTJEnjRG8C5CnRKTYg1kVNcSmtnGCtwl9MGzX6c0aOOwPA+6s5tq+P33D1bPFyG2YIMFWTVFe0s8
lyKm3fM63peoyeCuYDNn2uVYY4hXx25bf6/JevA8odnTVa8vOa2x+byeKzht1ZbR5h2K/hvu5SMO
5pb7Vlfafq0OEiVTh+mf3XQFp0NJ3QjwFE2fv+JiKvAkB+5Wx2iKWqDe/ns5gM0pKhP2y0uWdydd
EhpXCU2oJitUbZoy0MuBTCQYBPalONLTFE/fwtj/Zl28tMcuE3Wn2xOmyCtkqjIcJ9yw8AEu4HXa
jj94l8eG8962CeTMj7cfoYjUMthLsBbkpJVorhZxvvXz+uCsOqUBhT3JSK++svjKbRQ3lwwEKfTR
Mb+P2/OmS7pUw0s7b+440NMUC8zVLaCl41tQoCQp6yHmB3SoZnoUAUnGZVGTs95wWHOdUB8c0FnJ
flubBvmimnrJ3wrAdVZ/y/ejaHj2ILUV2a31entZ/xGz+eTQKKOzCLfA9GzOG43oVMS++eYXXw3Q
MmU2zrxrAvo7j/1RBxRFSS9qwO9h/9mD1oWs8biuR0ZIwhzxYM7dwaV+TNHFVFD4rY7ASbFdycRh
omnrjk8AblDrCw9fqZeG/tcWNF9Fk3IdR7SiGhi40p5rDIG/UZDu4lB+KL9WJ3EyX2wv8Y/iCG51
jZOqTETKn6EmwIGgQVRz6rc8S3rkgO10l2ZEEMiYrkU0SwmNYCTn9u+Jvhb24bZ9KCKLDOhqhn4M
VytrrmE/pB5vAd7zThBGSt1lT2M3TU6lMHEZ3FW3bidy8N9dWeUei8G8LHfCAQMZ1xUWvWt5e2Vh
tXcVVfQ8gyNO123+eUkzkFFdboMiVAhBCuSv4qdV5VOUlTRibhDxYXsoxiHpQmJHxjLFt9dDVc+Q
Cb/KErQOYQgrEiDkfw6f0dYXlWmQ+OJgpm5cpbqKpmqbdKRdOAS7jumZNcLyhb7Wczx8d+IJRVQv
oaArHpPuTJIqne7zDkfalHmN4lJeo8IBebUEx3mL90l9H3QncGT/RrucP7oY3Le+e+1b67wbDPhc
I2m9+w5hjuTcZdfagCLCEMjwi2yXvQ2gqL/eXnNF4JCBYHxafNdku2+bv7v6sq0sKtr09tiKzVEG
gbGCjFVZGM219c8bmM+Y96dJfjvd++3hVa8u7b1GWHazyOHXYrEf0LJSAI1zDoJec6hWecN/gGCB
DzmKgiOmXkUd92fnkJ3XF/dadVF4/AcAct/6yuAvE2h013F6BCj/lDvPNHuubU0RXpUjyoivHG42
hDs0NB+T1Y36c3OgF/I1E6mZdkn1XGpyFOVsSR6d92uduxPbE981Rjp6RF91TM/d45o0SZHoID+q
RZdcOWSe4fbuiEV3rbjErRqhP/1GR6Gg2JFkkcq8Z6Kc9vOxtb4Y3fNQt8k0nrL+RGxdVULRLRbY
kjebYFtC5WNG6PvCkvngpsaPIaZVFCTmGUdmdjCO5FRUMVL4236icEMZ88UKq3RdH3ZczQVUPZJg
/uI5/FAVd4n1oPC451cfjpwzXSrDzfAA1z7UQ1IypKhBkluP2vqgYtVloBc42qphYNAIJebVEI9e
diGzxs0Vu6wM8arA0kmsdsKS1+b3rGenxu2+jA5HW3L9yzPz49wgkbK9VeMoqk/Zf/8wWZ1XltWy
wU+AZ0+W0f4VLu6XcSs0yY5qsaV8fsln0to5/L3Nq4ctXF8qKBYYg3XyWiu5bU+KfEqWrlz6HHKJ
OLNdJ9RiZ9C5WuHh9siql5ecm4zz0FU+8o8eBCkkSOZmOXvGxSGaw44q7ZDxXltVgLewxE4aVFH1
nVzAahqhUcQ7V0W0ANgZ5yegE8+hJrArwolM89WWxcgzA48zzDwWtUhDW3yx0LNTG9uBsE2T3iim
TUZ81dnk2v4A8LARgpUzv+wEqgWJw/r19rIoFlyGfGWF4LNr7P49QXs7zWzN9ChcQSb6ms22Z6Db
xHuT32FvR9xNoBl33zvvc/XBzQxuzeW2R3JqvLD2ydHlyKp3ltyXMqd3QkDfYEGQgVlFDPbVxCdf
b7+1wmD+wR9/eOspL7fV9VB65HVwGoevZhbGXvg/YthRqKNtV32BtFEzi/QGeosAzg2h4AFt8FOt
wwaqXl/yX7dt7N7cN+fGmv92BxYHRh2T8L3I26eOtHcurZRwV7xp5pAj72vH82if72wsCGS8V72R
qXVdLK1onxHVmPsghOZkpZhzGeGFRrSCBBleObOmw2QPCVw2Gps7bytlai8+oSrruYgz9fZSujiI
XHDSvW2RCt+XoV3GArKnluLNG7tKG/BJbVDhu29oyUX9eTNszrHzrksVEbs6u4EOOqx6a8lL4ZdV
Z1Lsgly8ZfbrmiX3vfL+vA/+SfLRWBaG3E3gvnnd6NnonbfbQ3/O6oQbUMkvg7EzDBt0t3lk+oEV
F0QAlu+A/ZDgEG4vXxqPvlUues2L/kxrHQu3aqYklxUD5L+q/Taic9kvkEfEpTnp2hkV4UAm8goM
p2gGE/uGjW5YC7J74Ra3hROPTmSWOhyQqr4mI7/WMuhrYmD3GxORYEOPszNk345d0h51CP3PN1hf
xnwFYwMqxAqTVFRb7LBH1orIIb+J7hs+XwRfBng1bk2zfG2Qg3oliqN/ZTrvVb34vjIf7NX12NCG
Ajus5y+HsXmfvUfGv03GN43N7rb53wIvuNj+PT5f500UIXbZ8uymAue9QxXz2KxjcaDxGAfgp2g1
IVT1KZJLE3+CBMu4H/zMHwH5Kwze7Oqphv7R7U/5PEL7MmPX3I20BEYWfmCZL82Kgyurnkl9lzh3
4MtSlG4zoJotOuTMxosTPINZ/PZrqyxHcl86V8b/XybaxTfgX+y/bw/7uef6MtrLbuoinx2U5/h0
afw080cAhqco7NLJ1LGIq2ZcOgcXuOsRnYFn2JYHgZC0qnC5EWqOQYrBZcjX1CO+ujP28sU6FuLd
/0l1QsSKqZExX95gWIyYcClWpbR/KaeH/Afn3yClcXvqVW8uuWzjNls4wxSvnL6K6Wh3kA/TEZKp
xpbcdXKMtnUAfEZ/whRZ8xLN4wDpcHGfD8l4LKgWrtUwwshr8nsL/gibo8M0t84K75fptlBfzY2N
Yz1nCBBAVKojRmp3aW/k94UXmXdr11M3txEhWKzi72mqD0aP6gyycDQbpbdXVlGLA2fpv6NlTztE
+hVZCUuWg5/WSZ6Ss3UkaZPSpPuleYoiJsu0W40DzBGoY3CqMoL2zBfenNo8TAPTCFP+4pXHadql
vxe3Pk0G5y826RecYNrl4Lmu5iVUhib5tr9sUwkrxmxa30dycLov4XLXYdeX4Vr21jV8WTE0H899
dxbtGIdVQiodK7qikOnLmK0SveFZk8FJxjQ4ksN2Yg9WmPB4SUiynvgSu19vr5TCpmWVyY6XrlMJ
fAkDaaL3suFe0zKeBuyet8f/vLLly9gtWhK/HisA2wyXnuoSqLCORWh+iqtxiVi5HKu5jzxHw86g
+prdFD6kGvnS07XMkRqHzXa22u1lKQwnDlwW2y35cfuLFGYlk3iRPBu3cNqdtLPjMDj3uEtm5p+3
B1dspTKsK68nag8eQow38YeuFRe30XiDamTJ74NwGXxTOMgt6kuevXjO8b43lg7CW1HmxEMV5Wo7
/dEJq4fBnjWxSrWakgO7wjAQFrCaO8OsT+fIwCU861/88r6ALmO4DNtYkHJhmzPIEufb04ID1eC8
ljrBM4WpyOxcKzB6a58jCm4OtrrpuLI1Bp/l7YlXzI4M4SI+AeVRh4PN2tmpS8CNzo5AlRCmOxqr
gpDMzlWbbtYsE4IQCJxT0F0f0EPhnFnEDxYaS6wl0vWeqTal/+C53MbzvAwIlvxspc6hO1ZlMuFy
aA92cxnryt7K5+zO8SE+tH7XT/l+TZp9Eyk9tSk//R9n19EkKa8EfxERwgqu0JZxuzO7s+ZCrBWS
cMLDr3/Z32medtRE9JUDslUqqbIyu2/dbt0X++W0lYs1WJrO1gUd4mmCaB4WZqx/Fir6WXtb3tT0
a82IV1CH5mGdIbjJHtQlXTO+3raZNCu2VR8B3YadSvsSxLbC+ak8TySBzcGjzli0cRqY+q9ZtJod
2TKozzwU6tvYD+Dt3gI5mzarDt9aRWcV4oLjuFTJ+wdwse2aOwq+jEsmK9ptvaYbrE6HcqlFyWW9
5GOrih9nsh7Dpfg1hN9LehNlbEh9LfauhqGse4E96nnknBEocIutJzrD9OtFFnlIxBLhgfGhq3kU
t6v3BdQCG0evgZ6C6gCx0PfLlqz/2RYd4iBtDtaj+AnJ3vqeHC5wwO7O2vDbl6l458bvX8b3xozr
CZKAY+gCzVTe5f59QPzYmtFmt5u7rTd2w5MO1XFjfdN6zdjBjEfoPhcoYiD133HKY+EPT5MCiZ3/
DGqU1f/iRRvDMu0tzbqXxUIRQEbKhzZHJRlJ2u4Dc17n29jsqI4Bi1ox+2BsRv6yPFY2inDnb0t9
24VRJ/WaS2J1U4uu285vPME04Uux5TMMh6gO/EJVsuU1EhbHOULskpyLGcfCssWtaHIcOgAsDOrK
byoQw1m+dX9pQ43BrpmfIQiIcPboTQ9LP3/xur2tviMagbant+ENDeutY8KcamZ10GDSXNLuhXca
1S+OqHgzq3xJfb9jJjowjC9jS5oM5k58yEjUi0j7tdqLCoUt8/qUA2UDSukf1w8Q4zRqobcPPeci
HDGY5heyc8fmIHYopXBjDzgVXGR3/ofrDRlsX4eHWe1adLKjFyN5joYvdnYk5JWBGpZsYY2NQ7lc
at+4Fy5Wp7Y8HCW8iId98Jee2D7aA3FDhuQS+Qyn7jaz0TFhg8zbGTWqWKG6gUjyupD2cwSVofLU
W3600YjJM+vgML66KJtsEeaqPZiKLuiby9rMH8XrhaPIT/hhCxhjWhztfK8C0gW5jOCYVZ2M625d
Hgj7UdR71W8sv8Eb6FCxsnOkQu4NEQT/XIb7qvnVsI15Mv1aQ5CEYY9rgF/jzu3sOPvN1Kel2mIj
Mpi6zhdmc4QNUMNCgBvImBSnYM2Tytr71sZTo2HidZhYBI7eiQEp9GCpJbHC1F1Qg97FKx7Ex40m
TNOjGTioekXui7B8yNcPDWrOm090k+XicsK946l0gBgEChBOBbA4cR8e6WE9yST6XAJ+me8z1LHf
5Dn+IQebvFAuC/A7xeTUUcrsoePHZS3HY6VK94xqy+oPqH6KW4AFPjTU/t+LrN488zywhqPgn4Pm
QKyPy7gBqHvXsePXl132xkHNQUUGq8vHo7Oc3QrAoInF3P6TTzSu5N1CPt8wYWhGW3EntGmUzRhB
UTfxoA6yr+Jq/N013yBCdcsZiDa0UI6EuefUGYYi2UNfn+kMKdc9sTdOpXf3LP6ueXLL94eVF2w8
stGNA1vFvG1i192q6zD9XgvYQsWLrBkuExSdKeSdJ3dn5a/XJ/9dj4GuazcyNsuwB0hiOFrjCymO
boN7d70fyg1rNv1e89RQTQlFwDEz0vvUlVAHCp6H5Ze8qUDLD/RkZUdzWyImHI5L99OXX+sM7xIb
m//9SQ/0PGW2kCDEpWs8gheEWM+z9WXcAqq+ez9CrzWTvfC4cSQQsF2iF7H+JOwmVxDoGcq6AN2I
E+C/hXvfL89udWRbUh2m2bh8f+MKigqIQXAwj0dSvNR4EShB9b91HzH9W7PNwLUnXq34N+DMeCWL
l+Bpcjb23/tIA8y1Zpo0yEnWWNiAZcUODvnuyNfequNufHFUmLh+jTLfx0ZNu+vm9L7LDCLNVCVo
7EdXXUyVPY94Lcu8R668uAuf5nWNl3Erpje1o5mtN4e4I4aYs6ENjtF851O+m90VfLvgOKy9xA9u
CikwgZoFZwVzVzo64xEQ9Nju7xz+kyx3xVZRmWHx9eRlNCuQwPj4fW+zeBK/OvGdjRtB3PvOB+b6
/5t25LbXrBKlaVX+w2O/ixUZtaf8Rrcc6EwVErcaVQUjzNiD2O7r6BynzUdR07RchvTG3gLosdph
4PVHYE5jD46zGmTM7Jvy0X6gZy9DUYBhMJTzsVofne4pHI5edbpuASaL09OXsK5m4LKej6GKxsSm
9iOr5k955ce1vVi7hgsAJYLnhfKYdHILHGBaa83OrQoaRb1dzscZ1DhZ83d0hn3pMWhubngSUwOa
ZROeE5/YxXxERLSb2KfanXd59yvaKnwxHAp6KhNUg9XQo6T8qLwGAiQuHiIq5+X6mph2k2bDTeD3
2ThV8zFoHoX8OropjZ5v+rWeoqxqEfR2gW7n4VNdvkxTGy9b4oiGKdezk1VfWhO4+uaj72Vx4796
qtj17jdSfL2t79o5zIvJdcBAP8NZ/2xUEDflF2678fWfG9ZTz0hmLJq44ui8yM7Z8siaW66PfqCL
BlklkrblpdNR83GaAOb+nBUbb6vv3u7wa+0gbsKiHkLv0mXZJZ74QMsPKLCPbbnrtmJ9w7n1T+Kx
y6Rtwx8cCRU7BNLfF2Z9hIZtUkPkLmqsx8lat6QYTCugWSxTxLezHDPljx9q8ZnLG7eNdvaqmQYg
7sAYooWkzkrvhDWcC8o2VuF94D6WQbNWwuc+nIcmOvlWdb82YdwvJXgNZP8pL+Q3UEedB1qeXE7p
Llo+TRO00ux+jF1Zy8NARExsx02ub+IIx80/F2Y/0DOXKAqD1Jlao5OgXgOF2P4v7jpz3Kn2SIKg
fywn78GXBdRXC9nurrdp2CJ6NtPxOtye1JCdZDhSvF4gM1S2T/WsHi02nSa8VxFnixnR1JbmAaxs
tsN1caNTydxvddkjWCu+NqoBDqmhL1GzALyJA/j6wAzuTM9zct71KC72o1Ph9S+yxjnIZwelH/MD
W+j36228/wiHFbscAW8CByVK2vduhs3D524/y/wzU81dqJwijoh3ztzlI6HdoSl6P5nz7MGp2Z+l
Gr6NNmjUVqf6s9GPy7n73s7RfEnp9y1RK8lOGeql9m4ZgaStzJ8z1SbQJb0TyMLGUA5NfIftcjbH
jbKdHWvGhAfhxtFkmm8tJAgIiVZVF/y8OmULOT7oo9jh755kB7aSL9fHaThZdQqMYW6LOWQDP0+r
y2I3AimXbdsNKvXmrdJog1fWmS9af1VT1rYYBkrHE8rDJKP+X7tfv1ghfxE137g9vv8eja2j+R1Z
LMhw4Ww5j518apYJwZsiS5J5/qEX/YNlixfRl1nS4YEu8by2OIMzsImXUmQHXogt0hLDsukZVrdl
zI8CBoVGR0QETJ+evbQVSPIsKZ+sZShKH9GwQ3F9u76Gpga1fTKwohTtnFmnLOgSqA7tLVdVcbFm
SSChnXG9EcNG0fkXpKqAe7Yt6+TP4pAzevTbIiHzVvhr+r12JuVlXzhzxtg5tNwTm3zM2rwLKm+j
94ajVM+7ycx3PYg3snM75juoFu4UjqXrE/M+yagf6Ik3UlOoKkacnd2mTSM+fEP9aZrPLIG411Ow
TN8kZO1GK9s5LYgeqPi1tj8cK8CtawBKJ/zpF3IvVmsP7dyY+f3percMm0JP1w1RMVIylRgx/cz7
Q1mVMZS0Yx5sEXIYzPqfrJyr3FVaBTs3UUoJ+OQf8/7DyPKkY83G1JrGcPn+5ixwbWtQDSpazoX3
PNkPDDdfEl6qiP2NBkxjuOzGNw20QeAU5DKGpeGxNf4pUMxrFXjA2UftlpyQaRDaQRJ5FlmzrEYb
LY2X/nvplLta7UJvq0jZsLd1eoYpm9tGeoqdWegnjT8kg7P1SmOwSj3vRicoMtarzc68krthInu/
/+U5fHd9i5pu2jpIhAy9XJEQz04iz0/gOttPEcoSLOfYtupU1C9DMyWLKg5zpA7XmzQshg4aGUdZ
sdyxrVPerueizJp4ktNPBshyHOZbZ6phQXT4iN/5hLYUziavu2NNyInYW5Jmpl9rGxY6mYWsu5yd
UTm8U4ruZVhvrIZpai5NvrEFgmg1Ag0cfh3VdyobgA21g8SS0bmO5q3CENOG0ty863lFBlphdq5Y
mTCEUMiUHSLo411fXsP06OQbrW+3ftA4mPm+umulfYqirbp5Q6StJ1Tzibi4ykyoIkPPSXlaAWLO
vF+kPPRJD4zf9QEYFkFn4cig/hF288zOvl8cAMZmLO0gkMfd214U9fyqbDPCwssooJJzGsWys3Pc
FVrPj8tx3YDnGNZYz7GOnHLeQDz6nPV85/TTfi3tY9dugVENPlsn4LAacCdBdBtDkLRP6gaqonI9
DQTxgsrkvS3yLYSZaTE0i8glKkfWIcvPZVDHFhDfOQ/ADQ9Smi2hY9NYtMgNQHhK5Mr4OQgfM/eT
Z4PejgGg5T1lYuM2bjAJ1/l/s66qlinbQvQtUNfb1fNDt4y72zarZsw+95pmRob+HFbqtDhWvDLv
U25Zx9XdsjpT7/WQfi7tDHeS/Owszi7z5B0d2PGm3utMG+UswRoM+oUzbeZjF433FlXH2VP7obsx
BadzbQjXHltH0Pw88fZYe/Quz8vvk+u+Xh+BYffoRBte34PeVGEEhHXnoWK70esPYuhRvvm7p8X+
eisGK9A5N9pQQhG0rPmZVPRVZN+bvnngdf+36rdU3EwtaIcaVK68chjr5eQgw8qfZOVz69TIStKX
zlps8mOossb9eH047+MV/UCnlcjr1XOzkXqnppz9Jxqs4gtUtkpIgvnNXKZM8mKAfralrJjKvgCy
IqqiOnHsoXLiaXb4lq83+ElHcy9+UEW5CoPltDL/cwlllzMLuuoI+bLuNk+sk3+4DJVCZUidk0Oi
Xx3xeKJWRpKimrayX6al07xL7clmCEa0QLwh7P84U1WX1j7qI3vM7oK189on5YUdGBavr55hy+tQ
iy6ww4ZRKzh17iKO9lKBRIr034ndsqTyAnGolS9/Xm/L8HaoE4KwwuOWiyfSU5F9zxe89IAGYO7P
/gA4PLwRwFWxGD9db8swrn9YQXoWWNwm9qkW4n6arC7OQXupoulOlDWatZwNa34f2u9jvv7/PMgC
VtrSaZ1T7ZIkd5cKWYMct548zvMQ4A/+2QrHA6HPURfsCLKmobVxXJjCfZ1CxGPNNE8LOCwU6D37
YT6WaInPc+xkXjIgneaTr3bWJZG1VattHO1l374Jaj0eFWHTdM7J9YNDlzvgYhPxkM1x7jUfxVDG
rVInd/4crD+pH55tIKSvL6ghXPzvbfxNwzMRAxcNpjnyyh3kD1GTg0tHBYGvPnwuGT9287KR2DM1
pfmRuemZskAlBBtc0sH9VpDfFKojRfY40y+L6jd2jsEc/nt1ezOibBmxLYvROY3LHIfFy2S9LJjI
tQmO1PlajXiBfbk+dyZj0JxKCBb23OkwILuPdgH/G0XjsaFfuXyq+mJjM5pGo8UumQMN9AmwgJPF
Bd7ox10Dq+4fAX3bhVV1XIt9RbqNtkzj0YIYkRUIiOTknLJ8Slg7xFkxpCo65vKxmbdU0g0D0llL
SD/6oWwW59SyEDraQ9yvcgcN8qTGe10rHqbwUxDVt+0FncOkUGoaURTmnHz7lVXnlahELlDIAzm5
hfsEKvHXZbztTqfjA52cL3yuSHBy3Sr8FVhuOO4dAV+58X/DEaaDBJshauH5IBxDRiidT77jP3GL
/p5cvz0WMtsSxDatj2alfhW5gzd2+WdQU8Q0+Eytu8j6Otj3K8QGA/E0+bflV3Us36goFeW4qLMI
WfVNdW70PHLffsijKNuAll36/E5uhGgG2udl4Udr2Z55GzD2hYOBvfoS5sD4bT08mRZFM0+xqAbV
BKo4B5BAP3lB3x5mN3KTxVpJIut+C3FmylXqhCQZrcMWMjzFuc4DPixxg4xr4O+mucuX6DwQt7e+
QxBcDt8gaE7vLGYzOwYtU10lJUMJZx4HNLfU967qZ1h1kw2Z3+16sZTsUTg2K24K5fzoEkS+8b5C
OfmYg+/wzAhhDxyx6K6tyHiYaLl13b386t9V9XVWDWV1Sx2CIfdc10cfDxxRYpHDdY9u+rV2z6Vl
7nr9YKmzPaq4JUtcsCnh5RbJnSFp6OuoNYTvmefxQJ1nPA+zaYg9se5nslvnKg4sXIhGbze3L5b3
xy7sowVhTzrHxdBsuJD37cHXGTiQG6R2D06nc9Df1/yOOjcuunZwhLKywq7Af2Fh7GPeFEECTDb/
iQLELRqI988mXwegNhLyGGBAKc/UicJi5zuBRw6eLwp8geetH+ZVVp/8Ygy8jTSdaS9oAWgkJRjZ
yqg8T6D9+NPmkZPtqtyrz6u3WFsPgaZGLsN9Yy5c9oNA/DWcmyKSLDq0LLPyPdK5JHJPnj+AbWQj
0DNMoI7/86JCTRBMU+c1HzFRwJszJHs4DmFvtokbiyAYh53IiSw3wol3x+ZSqnlfq52LdcQrWFrR
aMJNtTzlhQAmLa833Pu7zhcNaM439zorKLLcS7tFHla2xl3tg+2oTKpsPt7gENCEtrNrKqaAeJWX
5rY4cVXtpn4+8HrrLfvdRXGpDvtYLc/PSzZ6KfQv3J2qOnePy2H/YbAE2XtVl+GNzRm3JDvfNX+0
pu3oxbEbv6x6LxXQqIVQrcUA93KDzLopD4YGtN3cTEHf0wArrgbA01QxJ0NWfpGrOLjZ1lOkYdF1
cIeqKCm7MXPTlvVhluDhAGH+4DXilyojEe0cEmwhwEyrc9nYb43TIWUuhO+mVsaWuKJlPEZem/hN
u1OkvJtavrGRDZYSXBbsTUMqKPJ+RMVqivrBZ9KWaVcxaD0Q//mmXaxXsA9hzcvRJ24qOrHP3PqT
mNneiraw36Yl0Qw97xkTnYvfE2gehDXkHrhCTV3T7kuiftw2BM3W+eRDn2embiop3gMkSqp3PEOJ
XS+8rWI30ypotj7RaSl813VTqHpAnjRLMqV2USU3YguD9elwi8p1rcAV3Et94Zd1LBlk7HZBVkAi
8/oUmRrQzJvi8Xao59JLI7+le0KEe3RaW2zEDoZF1jOSJYGO5yJgd846piv9zcrlR0j/QqR3d737
hunXs5EcQJuwWCM3HWqcRq6T1gXduQHf8OSm2dGMeUGptA0Ug5t2nbMravXEHHKb+erl67zs7KIm
nZ/aUfnYZPOHroVcYxWcrk+Maea1oBTROarge9y7nCx7bKfpwVvnl5llu9K56S7mUh0044eAE3co
lkzJ2Dy7db+XhfUUDMGNW18zXtpUalLF6kM0N5SJAo4Zl2QQLN02P5rdOkCzrk5G/LStxHNR8ijJ
neVnviAZpkLx63ojht2pg2ds6eVrxzEE0U7BWfm0e0L9J9kNo3VTYbxLdSQMDdtqnZXEOvf1sci9
fd+Ly81+YxEM20jHwVxwZrU3MT/tPO+DFeSJCO1nW4UQrNpiSjEcmHqB+tqFfqMWNAFaghNquvk3
qxqLhLbtpUS9dR9Ys0UxaloPzZwzG/qTRIWIZfrpy+BaeB0uinh7tkz/v7iRN0eyLVk/dEPgpY41
P2cDiRWH5LbYgpQYvJGOhXHqvAanMbpfqIEd/MzjsQzbbMNXmzqvHciydLK8pNRL17xO2VLHAeoG
hvqmhBA2qmbOKgrKdeiwUVU3f3Y6ADBznrVguBBsf93aTNOjmTRSqcjeLRwmvQjxQQzueupAjrRx
UBqmR4dIdF6p1OLi79QaZZz5eBzJiRUm4bKVvTD0X4dH5NJpeHQxhKVowoPr0vmYrfzr9ckxdV+L
sjmZSZZlpZ+G7XRQfXmwQSwzqC21OVPfL/7jzc7PFy49alV+2kz9S+sU3xt/iznW1PPL9ze/FpMr
3dLGr2s277xq2c1y3WfNjceMXnU+BNYlAKqDNGfjfLdQ5n5BTSLZ3zbt+jEsAMnMwtXDIeZ/zWX2
ERRsd1O1RQdsmhvdZlekH63V9tIZKTzqRuD+cnaO2kqAmn6v2Ww/DyGEfLEjrTnYr2pMqmE5rCq7
0aR0gwVY2GVBBI8DECkYV6cfNoJoSMBveDTDptRBEF3G7QGEApgdUu2dwX3qQIpwfV1Nv9bCZlQe
+6QoMDN4soeCk3SyuB1DtfE09u5zukt17MO41qG/MnQ8BAIuzlbR7MtGFTHxmzFG3lbuxlXaMc7m
9pMowSJx26A0I5ZlOMwot8C7RRZA56445Xwrp2KIIxzNiBsWFQyIDlzy+fp7ctSeS/LqdcOjy4aN
3hs2q444iDIiaFdKLx2DLK6H+gwhxNcJcfZtu1XHG/jhkgGhCFP2i+gxt6NEjeJRTFtIWlP3NVNu
WVsXlUU87KjuNFdd0tjNve/e+MqiA0MW4fbexD0vrVfocpdg0B/ae7c4Vs5WUtg0AN2aecfKKHRg
bVGQ1nSEftq04+3Ww6BhB+kggpA2kTXOmB/e9/drNyXlFD7PC+zBDg/X979hBDp6QCjR8wGwjrT3
8Ao1iuqzhZjiHIKIe2MPmQahncJjuNJcNQ1aiObHFTUvE6R+WODEdFNwwNTE5fub4zLrocBYdgoL
3TZ54kVREYeZ+MRKae/GcN64Xl783D/pFJfqCIBGVIDzMExVa3V/W2J/8sD1I7h8GVzvlUNKARwh
zYZWjuGC8F9e5M2IlkUMdRViRCNzP8oaUHwqT0rKYz+VKfzkbRdyHQJQehYHexkiJO5NH9eVx+Pc
P898i7XRtLk0++aDKlnT4MSYmvK+Heyzo/I9kfnutr2rHdWhsmWrLITXi6yTZiyPXR8mLBw21sDU
e824B8cdVRUK3PXrDOp5dmo1P4il9jd1Xk/v975Ubsbx97Z1vfyrE7m82WeDW9v3IYv4Vp2MYRB6
Yt9Wjqq8usCTiwzPJA8OY5H9pu4WSMGwT/Vcfo2UG0WCBDEB4l/ROXuy5AAisadmcBI3vyn74/7D
+1NF/RrRzPLSqRJnF7SQMlQf2HpjUKaD0NTMLVmjiiul4NtlfDkop91z0d641JeA6o0x2+4KXkOF
3ztDf6yz9qPNnXig3fm2naTF27MlFzUNWIMRIptxjdKKuiZ3jtgquTVtIc2Ke3ch4ehhC8l2yXcD
B4lX1qLSidbP1wfwn7t5x7PqlD++CxpWJ0QLXtfIVK2Q5uFC/PXWFaTpxHWTYpXtsVrAW2L589fM
oRIMYmWdeFDHOlB7CI7Xe2IaqmbyilZWBmw4boz2GFvNcJzwaAXc102H7T/kQKFVhVXjujinguEs
Ou9xkcWOQxTweu/fPwb/IQgKyAo+9d7Hu7Yc0mUAZXomUzH8irL+pnjzH56gRUpvRHrBS4dQ/oU2
0e8sU3esWjcG8P70/0MXJMa84zVO03QI5sQNaDJ0zoEF8iY7DHTIBR+isrEDRGtKiN/9OH5qZ+jd
5uOWxMDFnv/dxrjE/b+dd0EGQFaGK0xJ6p+8de+I7944M5qN212W03q+XBvHfI/i0DOAnke8td50
tfuHJKgTnBe5i0c8YVfnDoLDA/l9257UzugJTwHIJcBzR7JNK1CuTIS9+OoPK7f25PsXx3/ogCCB
I/xFYdYnNSLVyA6BO3xfgJHLmg4vSuLeUh+6cUtbwWBjOjrAB7PCEoSIOSo3SFiOyu122uWe/zCQ
H9dnzGAEOkdQ266qR6YQ7nz0T8taPM3IwTQTfbn+e9MAtHB88pDDAFsxgiZUdjpsTL1s/dzn0Aqy
67/XmzCN4NL0m/Ou6S2LVhmaABVaMih27CwZq/y24/QfqiDuOFWEyjbcGit7H15QIF6Hx1v7cL33
hv2kswWtS9uD/UmG6VTyU2YXZ1oVn3tH3edr8+iOHDXo/B5Y6i11OtOCaKbdrusUuc0YplGT7/PC
/VDQ9Re1+b7tulsQOm6gS59IpkQAipMwzT16dEr5oeXDYe7cmy5GgU4U5IciKvo1oGnedz8uRPNt
3E8KBN5REFgPoHZFaSNwSFkZo3BsIzg3+NpQO6nnkBZiYYSmEXipEjAF+Lsw6NaNc86wJjqH0NxF
Mgcklqaj97sXNt6f+l1DPxTBVgrd1ID2luasNU7N1qGpcADYHxg/gaF4iKtF7j3UpV3fye8H54Eu
cSKqcYby2EJTT4zAqy/F3nf7U+jkf8N5BiXyuGExpsFcvr+xd0AOWDEHaEfiZIqrojjjfe/TXK4/
w/G2l6h/SIY4JEEK1a40bVRexqLHSRJRP7bB+XB9sgxOS6caYiK3SugMh0AYlXs7yh54L3b1sFVa
Z/q9ZuXIsZK2pmuYAqkWg4b1QPMRZLvyxt5rMfrqOX1TCfyekj4Bl+8hz+d91JENezD1XjvF+w50
DlNHwnTl2d1ivQoUJrTLTWhLhHWaLauqci40wWEa4HX0MI39F8bafMM5GbquI8d8VJ5344yZqfz2
VNZkZ1t26tvkxt9rhlx25SBYiL5PoYtXJxBlt2FYxuHQbRiXqf/aed2WketkzA5TG3UNwQqxqM5K
C3vrAm+wXR0lxmlb4gHWC9MxJ20csnI/Nh2LO69Kxm7rndfUyGVsbxxEMy1hbTU8TMViP0ZiSUrQ
sE8R6mjcrUSiqQkt9ka2LFh8IkAA7cwva9P9aFDTWw/Zt8YZNzIUppXQTNhCes9aUaOcLn7UJJzN
425QXrSb+ehumPH7FVUu2Cr+f6YokySaWQc3F07jvqWeu5fE7l7zgU+Hobd+EyEtkIQq79CVzbKz
5ppv2LjhtNBZfQrlAhKlcpp2Q3R2xykumQBR2QqgJftpE/rhup81LZRm7KO1MBm6jvc8Ql3ZKqKY
EeulUXde5n+83sLF9N65hun4sbVzApkVQZBaQIyVRf+6dA5oFwn7qDg51kF0JJm/v96WYTQ64cW6
zh33hYdMasD6BNXY37hd8aRCqSFY6shWJsOw9XRMWeCTyu5ZSNOqBTU/Xed9a3k/5irYiBRM/78M
742BZpxEPAw9hCPVCJ5zMXxcJoumlPm3hWu6RgpHLOWVnEVpS7l1KHn3y85tsnE5Ni24ZvsWmO9G
O8qjNPLYnDa+/ceN7PogqHjKwuwLHYovJHe3WjPNleYGRhSrFlkvo7Rzm/usCh6JyJJxUwfbENj+
gzDzq1UqPoVpIdcmZquf7fCct2XkpqnSDvIAks9OJFSYhnhIldGw5+54nwfkBQkUGXu82gek3zrX
Td5MJ2lyOIoPeoHD0VnJsEN93rrLeMbj0raXJBp8tltHRzwC6VDE2QxWfdl0WwGXwTJ1HBo4GMI8
miOELBVaOOV5tAPH9V0vy9tMX0ehge44kzLHll64XSRdCKooMPvGbrvGcrhJCQ4PMNrpL0u/ri+U
hymU4OrYk/2Jdm2TqKo++M3W/c3g+XU0mmVFlQPyZrA+tdSOUQf4laJuPhDDfVWrE53phpcxLcnF
ot56mRXTlVeYMegif5oynnIIz3hsgtLnFjjE1ITmClpPLsjIAfKwOv3dWD+sef7sCDBlbWrXGMxf
B6RNqiLQ1kQ8VodhNyIX12NhwoxGY5p3orgNehXoRE0L6oSqsAtxHRHOc9WH+8IHL0q2JTxh8AM6
Mi23Z7zHDTRMPYWwsrOyBNDAb+OwnGxf/s3LL51cD9ePSNOEaQd+l2Pn+kKAJDMqjk4v4i6yX3K3
OV3/vWHFdYxaAYyaB6rIKF19508rCWL8OQezZPfYjdNGGyZHpsPUOt+tomWsolTUvvdoU/pQVm2/
9xCu7YgLsp25iuADmm9CvkZzsVU0aTBMndynkJ7PewrDbNzisPr0WUXFT1vIIy3VU0/drXbe3Q0O
1R0AkEi8XpY+eK4b+uoEd2OBwofio2uNj4NFk4b6Gw9R/8EK/onN0JLmAugMFBHkSYPnpoJEefBr
rr621ZNX5cksvvf+awsyDpLZOzZEu4rXuwJp79L/7Gd/fdHt/fz3NP+8vm9MY9Y8RehmlYys0Hsu
ayt1FWRma7ErCnkuQ3UYA+haqOrb9abeXUYMWosYlMfV3JCBPI/l06weFJdxM40P2chj0YzH6428
GzegEe3m0E7E6aXles/BmoT0OI5be980UVrIgJfnPJwE7Z+t+dETQYxy1YMQwKAwmbT/4+xKllxX
leAXKUITGraSbNnd7dPjGTfEGYXmGQl9/Uu/VV/amAhvvQAZqgqoysqc0PWJRu7max+eOHoY18CO
zfl5CLwULHzRRsnecZ8aZ9Pc7f/PcnTJgKRoktVGWFgZmV78gCFj+mx57q5ufmZ+dgDeajeTZ7HO
96DpgSyoC+mv6nEMG0iYCf43n/ojDae4Mg89cmx28TiY31GGKILhe2Pu8rEHEWEqSLff5saK/CpI
+wnkgbVZPbOi/CQ6HeNVeOmFYgOj+N+DcB0yFzkDC0sanEqnu8sFZF6719IyYl69WriJ1YEuCaiw
Czl0BVPpjeDfdV+CDT1AqM3r7EL1J87W/u40J03edVUJvIi3rZ/z3jrYyzF0fnDAPNrRBEP6Pxs4
t3r9xMs7DrrUrXp1NwM0a3cLX5PBekR+OzaGcHfd/i8eM1jT8/nw7nOo2c6ZYQ3ijy2WpFvqdFvM
fe/R5PrwqmWUAteC7gUf6W33ZeDnZZx07qX67PN87z57LQXkiYmRvS6+iLuMpV0ZlTXVbJIi8sjK
TyOy7jMhkPgTQ54IJx3WNRZ5E9VGsurIPS5TsmDlpcjTVJNRrlA7P4Gv9tnejSnYnV+32InPwupE
s/6KKORIUQipTMbzPGtPtfXW8elIu8+0PVnNeA+Irq/THlKtlxRdyFy5WTVSSFzbOQx2L8IvxZDt
1r8ucmLXDUmx4TJAd7OLah1qTAEO14J0yBJEwXaTigaEkM+r986aitbZjDCz2tOSfxU/WuQKELdu
+27J3Tfus8Kq+/ZUNTzu3IPLunjSJWkV3iVTkm0oGOZWP7Qnp320w1OpY0BQ7KcMwa1m0Re4rXen
GbwBmX8/hn+5+TzRT92sYeNTbafkv8MaVsyrgDljIJoxsxXciM3jxnT9Hao/IF0dsr430Eg9jY/+
Mj6C8G9nUjfl+RTXznIYoD5xfXNV00guvLVkaIEoaB7HxhfkG2j/DCcl9uZaAdgdcrv8uTntQveQ
nDHG1+tzqlZO8uhs3dxmAyHwY5CVSc7a1OtBIlXku+vDq/6S5MrFmJVNt9L5cXKLyKdRFWZxCOXP
df7ujJqLneIvyPhcYW3Us+aMP4L2LfKHJea5fdeDTu/6X7j4tLF9GZs7bGXFVsLaU+6JxCXZJ29o
wFuHtuEB3G+arVe43kcOr9rhw4Dozc0nUf4qDc3aqD5eOo/Rpl3as41xPfsthEScl9/1LY+XRdfN
qFr88+/vYh0jRptBSqs5OY63GwcTCFCaTO5NRJVYfMmxHXTIcHBrgy/DYvFs/mt0zTeXGWowsuTT
tlVaYeGdVzyMeGLH4P39HCTOj/WlfWCHLq0+B7v6lpoF5pIcuwMjoaj9sDkBP2LWSeP+MHSVr8uo
PYwtObAxrYZA/IOsJBIgz8HdmNKEmVF+XEXk7sFH92vYX3cE1VZLvtyKrOiZWM574adtCEEfe077
TkcYpRhehuJ2SyDGNT/3CFDoQ00hmkvsbPDj0bZ1KmwKL5NhuG3Bx56f/4FRsKQBHsJaddX3y1w5
ti9jcM2lIQyNRO2JtVH9JUgX7IP7NH4HQfk3b1/ui5NOA171LySfLkkwI5vqtaeuMe9nwPeZuCk3
iD8heTPZxERbbyg+jeOLbe99kDLlNPW0mhWqT5fcuXFdI1gsjD+vLo4DwC7RKXCTdcr8XLNDyyzz
++LTAFbMtdj2pf+7KP3dbaNLHjwTN/R5gQvGFEyRy6D83uH7NZc6xa1aBt5WDshuBgu67tXwrWRH
yt9C8lyvX4dPy6JLLqm8S3Le0mqmAowO8yMXT74b83KMtI/Qy2N/ANRmZb+gIouxazNIxFI9UNeG
ToYOK3d5eT4AajejXnhdGc2JTuTRcebPtKYFiGD6pLXtxHD4boGA6/V9vnxf+QitnYuxCW08cBrc
r0P6Vhm7no3IB4BY8vf1KVSrJbnvNrmT4yxrexq6U+OdxvGbVjRR8Qj8gK11ygJDB3h5dE48HJs9
TcLY7BOx9/ZdOt4bmvPscibW/oCxtU0rnJZwLbIo8xYA9YNKxE5mWUcoo7h7wzL6X0VfNsd+aMTe
556dLJXXa7SMzgv1Mfn0QbpzHABy2gaceHUJzdHHGUAM8/OSa25Mqu2RPH1cuhA6M2DoKsuDn795
Qep5mrTZ5ejnyXxmE6tCEvCuPfH20TffuHG4blEqo5V8mwVsC6uy5o9DxqsVrfm5B/1Go0XTXbTk
XIjXsOShGWdeJYa363Mq7h0f0Iyr33WGtcFThm/N0YisqP0cxjnOvmML2eww2Z6uT6RYNBnWCLJ7
ww5NFJE8AVHTI7/tyejJ0MW8aAToKU1c6+kMun5I4v4akFe9/tGX2bBtTwYoW1vdoisC50XZhW3q
eMODR9f7LqyQ3d6YFXk921vo/ynz8WUQ4Uu/TRojU26MlH1wzNFdu6HCgp2C1N3lz95xe7FS587Z
danxtt64L2djfHfxH0cWTNzF/flMvOlMPz0dhkhhzYEUHx2jBmXPgPhozu1uaR9GH2rsdWp5T7Nm
dxQuLquckqknYBZElOQLQEpDtJonkWnCh8pcz7+/WxZzc7MtsysPmBd33bL92IKK5XHoeabjJVZ9
vfRwqWjGnALifidL7Cv/2bSTwtLEdcXQMuA2Lxth1CCQA2pmvV/ML5WdBrqawf+zSBfCtqzauTj5
Ytd0w+DT+M3wttTwhnikXx3v2ULSH/f9yK1eLPFcBfWuLT6hoyoS+X22fWrDl9ECQVvm7psG2obh
waFfmxqCQgtENurvvP1ZuRqzVlw2ZLRuZs5jce7y+BFMD1nuRCN9mZAMdsLdSl9oreO2U620ZOSr
Q5yKouXzxQ3NvbCDIxDC+zFfNBupsEJZDNTuOxeHjWm+QO8ZrNKFncdzs2mOG8X5K2N0h8xrsqqp
3ZfJ2MDfD220zJ2ihlX3eee/aALo+bi9ZC2SlRPbGBenc/yXcTc92Lt8V6bm65xsuynNkvLr9VlU
u3Ce/J2zlmENiQ30s4GGaUzOnd0oMCUev6mh0fZkwkfbHJaeWij69J53oD69Bz1MegbX3vb10rHv
jKY5bTaKIRYnCR/qezerI0CENcMrXrQfRD49W5TdkNXOy0o/h9svEkBxurwbOKgEp4ey+BV6n5wp
jwQUt0brtai+gm5Nc4gpNkamfhwGE+Iz3G5/+P1ztnRRW+yLm9gLbU9mfXT9chm9ZQ1fvD6m9cOW
g1/7lgYuDC159dyURgctpvZHjl7lipgP9uxrspCqFTn//s5UETaJYBWcDni0hC3OqfWqmLtMs9nn
L7zgbjKlI/Js4Lp3HOtPsW2JNSx+ZFbep37Ln9FNr4MdqCaRfLpHI2kWTv2QwWYgRcJEB4hzlcdh
M/zpvDwJwF8KU7K+1LX9r3SqOc4Zy/cbryEoYsw/jdxLx7I3d4MtdCyEingvQ30XFnjONlvmC0of
I9ri8tes9750HftW9d3Xxut3BhnTmxxWxvZS1H8HF5fyF2ZONGJ0cXfMyH4Im+o6ZhR3J1mqMwyC
NnPmoPkRnN/363ExnvP1FQ3gpU57R4Ed8WRcr1WgtGJvo/kSgpFkR/IhPKDQjH6/3umTsSl3VUD/
8h7EedysfvgdPXIWrChGz4d6a//VWzjEWxCuO2galhHowa3DtNp+fH2JFQsgI4Ebv0TvKri+Xkog
TcHBmdbC+YmS8Q4ipnFpG5rjSeGNMhLYskMI6BSm82IahoPbUt5lXlT3wQ+CeK/JCl2cI/hY0O2m
oPbWsD5NgHlY230n1rhdNP6uGlzKGvdAeFZZSeuTiXXyeBPT4sXS1btVg0sHUzGMK15WRXPasp9F
+RwY+01H3X0xhEBiJ/xvGKwsv2hNF0OHW4s4lVpTDrm4P3aouTgpPl0u3dbEcot87lAv8YuYTbEJ
OLNW6PnirQwffzbadzGcQ5KbeTSoT6PxZAaPTFeVVy3K+fd34zaiMualz1BeaJ7C/q0LvvtQiwh0
8u+qzz6v1bvhybnZnI+wlTJ0Uo4uf9ocr3urarWlx9LUVG23+jBxOvwy5++l/VC4r9eHVn20fNZA
caTn0BI62aZj7cRQLnEwZUN0ffTLiTZspXRz9JAoX3mOJbdTnpi7MW5jI+6/2ft2X6W6gotqXyUn
9YyMVPOASYL6b+49hZCbbb/n1TfNf1ANL7kpW0prGaFBebJeexEtcXd0d21cpvbR+bGEkY3iUZbY
moip2A+5SGu2IIcvHdacBDHWJwsQx28tYzoOmsv5luBDkXZbjdoUm2hOUKZOqO2kFmsi9KOmBSc7
imuSkwV7OpIDyg9RnmtFYi8fh5hY8mnqLMbEfL8+zXcQOeJt1CD/9mlJiyTcZQ/tQz4kJcJ3bEdd
3MQ3sRtjVsnjvZCuDmekPrlt8JWvC/Q1trs8977iA/fXzUO1YZLXD7Xrmv75j7kuFOEN58GmveYB
qfIeuaoLYVKSFy0CIUS5dmRvHbKT91D8a4/tvkmBhL7+DxTRRa7wMiGgigox1NMgnnDf2toyWnSR
63zefLgvYwNk/69D5HWscyoX2jwlqHszO4i7mu8aCNmTQUQl/1JXOqJa1T+RAkEw0qUtCxd7UdRp
089paZPDPK3J9YVSeo8UCXyIg6MZFitljCSpMntPwW/V0MfFqe76qn0kkx1XA2KDvSPU1sRQxZ+S
6721121Oszj1abGKv2HYJU5BfnZC16x18WIf+HKtF/gMwMJHD2tWnxNJpENzC/gdi7W4s4kXo07y
suhe4hdvnZhLCgL9NFSdYIik/mjhXo82tyzNwjXN0cw5sN+aXTrb1gWbkxWV+qGz2jUz0Rl2tPZW
0qdGPH4n6bm0U8VCE6dVu3L+/d1hb4yFwG5jElPYcRl+GfgUQbrp+l9QrdM51vxncOE7JAAQsoSI
DPWWZBkqiPpYu7l97K3P1ydRbbx08ufNsrXbwgGIEH4Ssn0HObrKHGJa/RANxGw3zX6oVkoKAW1A
G+ZTp4GB1alN2D4DxUlYuJrjWRF/5aJwCzKsfKNrfWqyn37/6laaV7jqsyVfp8FcjSWf6xNxXori
Raxl3AhN/uPy2B8KwQ7YJaqQ45uN4qGz66if4r57vb6tl23nQxW4t7eyRuiDPxscLZ6p3TyY/NW0
/1nGv+szqL5e8uKc9VObTQB6dbmxm7ztLkObQDjfRG0QfKBVWpZscpiFghnr34bque5Pm466S/Xl
59/f+RUzuxZCEHBa8FnsB1Hdb8Nv4rLdbesiea0PuY96qLHyW3jXALJcvAY6+LrqwyVfXUYGofrz
pjYNTcu8TqDb8MV0dMyHl33oA6GSTcqqWKyxPq3h4+YeTUMTxy7fnD8Ucj2c/e7ouXD93Pk+mM7n
sHVx0zTuArbqzq/LNXbYi+SoLlqYs7Gz6lM14BjpKxdsv8SlOxfv66Qyp5PnucFLxu0/wGTb0bTm
v67vt2LV5Nol8vvOygjewGQcgH5wo7koNDc/xX7LrEpFYzuAHuI/hfy+dN6cikWzTg5SNbbkvoLj
dSHcDfkSXryshgGqFaSm+E0NdIEnlyV7MZ/bjfHpK62inN2BE8BimnS3asXPf+md/1Kx2ts0wA1m
69nq041pksYKO5VJlGrPKlfG8YAMw1NjJlVOwegHoPsU3WYpkvtudWXX3bwg7pTdEw/8GFTFmkSM
akmk05VAqpASY/D/0XWpomaqyW6eRnGjHUoXampUZTPhOnjyAUtmv/36D/KV19dEZYaS22bOahT+
NtWnjNxnAJQKpKpuG/pDeVY04ZZXFvJqwXLvrVUcoEw6GrqudMWXywVarDfJQDBZn/wpLYrH2ftF
wr83LYpcVaVGkC3h2RDXECoM4LSYotb+fH1shaX4Z+N/7zyr1YIVp/RBBtywfeCS8UT9adxdH13h
QnIldW7rclzcrj7l4LUzQ+txso1PLOueQsN5uj7FZcRG4MkFVZvNFhk6mIx45t+GI5TV4uDY/17j
7MlMhpTclG3zfMlb7Yw4w5DhdrZOYRTUGLrAsTHqOG4VFzRZP48vFqo6DIeiMPIuZq2TdGb3FjKA
zrOMAZiv6zFTnYxyXXXtCW0gNgeMBUoQBrgja99IrEnEQR+kQWCuhxKNFLvCy8NdK+gcG1OWXt8r
lTlI3u007TqHKyJ1JZ7q6dcipniqk2q97QIt0ySN7pT7Y9jXp57ww7i1R4s5b4Lq6pOKLZLLqgQA
A8M1vOY0lq+0+OVAxrhH+aJzPwXdqnGYy5mRD+VVqDXlW7ngTOi4h/5Df3wZGSGfjA5QntIp36AE
y6PAGOrYspzv13eFwNU/vow/1F0nb3Q7HuIpNk+gPnO95QXkHZ87I0yuj68IMd553nchxoftLgzd
jKci+EyzO8N5uz6uIhGGC9t/Bw5t16oL6OCe3BT7UO/WQ8CijURb3EXNbgEAUfMPVDsv+T70aSru
cICGoK2XhOt9v34TSLTR8NEzP1//M6oppBObDmZQ8xAp2JoQ/xhOwo3qwv81i86JqtX6YfBZAwBV
bbd0eg9mSGwzwFVsCx7LOsrcl0VXDlb4t1xAtfLWX4p1aE7F8up58TI3YKJOAsAcri+SYny5ehpy
4BrafmpOjf1A2kPJUMz+sYU6tUmVQcn1TwYgrvA42IP6Oi2OzTmjnw73bDuIvZ10qY44UbHXcv2T
Ml41Fi3RChKUqUVBjmOTIzdRoCyy+83Vadgo/E7W2HPsFulbjiu9MDHTp0CnY6o6cWUiJA+nujms
GBjMVyPIErFORRIkLTTWBRCs51O3SG/bccnFbWceHXvAVTNz6hh3ny7k6ciiKfh7fXyFMxDJs+uK
85WBrPs0+7gjk6n+t5ajH/nrqvFr1QSyX+fzuI3nRzRSIbtFmAd3nI79jRVdj0jO3Fdj7wcz0NxL
UXwPnPUA7EwK6FTUjIHG6VT/QDq0s2b0psbGod22n8Y56dqnWdeQrrIkmeDIh/bUSgN8vt9Ey12Q
+vv1fgVQyo69KIicXb7vDM3fUJysMtWR5ROyDT2m2jqg7SG7BMFD1/zLJj8qwq/lcOxaTY5Q4Xcy
31HA/RaYDEQRJArjyguSQNvlpQiAMskJGDdq1yQVXumswTYYn5nLlzgsWOxpe/tUn3+2g3fHNe+9
1jUt3KfnAerBQb7Ne2ZyzeGj3HHJoYMCpCVribfMfGfMEU3nlO39T+KJfbH31Q5t/XR3k2fLhCV2
NfNq9FF3Hzuor+dZEvAn6muuTIoILhOVjD0zF4YW+NO8tCfbMsxksReIBlceGF3nn1vtJdf/hWoi
yb/HsfGmpcBErtOFcTUNkSWcLwPYtGdGv8yjrsdSZViSk7ccsgEmwWp1UKsF+v5OmDnUL3HbmWwd
/a3CA2XGkHkaWOm3WLA5746h75zAQbREm+EcxhpUam3z5hTm0R11jEeK/ySzhhgVG6DKB49vK1wP
Pbb8gELDGLF58qKsHDTZTEX5z5MJjoJVZPNgjiKLWj9IwUXXoYi1pZDOSkQ9x0Q0BwjLn/g2pXQp
74tKB3BQBOYPbCEcOTUfzSqnClWIle3Ksza2cdtbypGigAAnAPXOrc9Le1/XL+AXqtrP121aZQdS
CMhAVDRsuQMQIt4bd61T32VZG1vOsm+59ZCNYyrWJS4Ldrw+n2qdpDOekW1d0XKFLagetvWB9J88
3ZNQNbR0untznee8Nhs0kz5O/MscIo+9u/7VCs//QBYyQ6a3Ixv69iyQ5vXuvd07UEYx6z0g13OU
9fzt+kTnZb/w/HMk158tZ1hoiFfUZtjfZkFf8zbUnLmKoWW8WWbkxjYVeJCvC4naYD6Vg64bTLHy
MtRsavrVIgKb2s8/TcqgqfINiNPrK6Ia+7wl707Asg6ZwVwU9MmIrEjQJ/bEdkuvU0RTDX+OV++G
X2lB+Yz658nu8y4aAeMlTZ1FaNWKb/v+88TvJhiHsW3oiktzk5mxyJrvS28cFi2lg2pXz7+/Gx7k
VZVFFhi9uz6Wwc6jmny7alzJTxch5qmrgWthZNgtw3ygkD67viKqoSU/rVGVWWdkTU5WDeA3KeiZ
eb3THWyqd6MtndLc5BOojl1Ubg9oILR328GIs2P3k0bFDuDQG7dVctRw3EIyLTbeQnyLiH8oixbI
Jc3iK4xSRphN/rCFZt7iLyzBYaIjihFr7DpDen0DVMOf4QbvbGZGc1QhlhLuKlDYFt8q00B9W5d3
UI0uOayDpKJR51iZ0jWfWffddfo/phalphpd8le766mfhwgHc4UKUAngbBX1us4E1YVYVuRz/A7n
oYWcxvo4Jf/vOj4WX60t8iIrbnZNaur47xU+IMPGzkIK+VAgzTf697y5z3Udh6pxJbf1t6wKqvPW
wjjLuJgNsrM6cM/dZjiS54JBtO7QH49cg3EHnvpo23Yk/HN97MssJoH3/yvdO6sckWo9c0Yj6V5m
42Hr3e91BQacwmKfh6WaI4e1beJ11QNfx9fMcMS+Y6KMs6H6LbgYopIMZiT8+cv171EZmuTg1Eex
zs7x0jYyYzdgfsr7uGUiuT68YqNkyJgPibWiyHAaz3ze9XVwImFwW/SQ4WL5vNa9byAAzqJJFsiD
9+7ws2DO6/UvVyyMjBBzWzO0pw0IDYp8OGqNRh+72uChuI7KwLDNN0ueGTgtWdYG6MabXoJl2Jk8
3M8b2v+gRH6wgu5ubufP1/+N4l0i04SwzkGT6HK+2a3jnWc1USCGZ2OoYsp1vELnsHrhTmeeTeC9
YdPcX2fqI2E97Pk07wsB+KH3qw4iMEFAV8PWmJTq5JN5Q1hhDr7piP+ffHuyH4Gqo3snRQowzpMb
86WmFAN4mxU1sCI4vbtT0SVkeRjaL+Xvcf5zfUNU5iUd30U/2s04YPy5plFvsoO/if1c6NpJVcNL
bs3MntMpmJvTlKEDpXCyP6LHO7SFtu/u+h+47NkkPJv2u+0WudtzE41LJyv4YWTbvmG6nubzCfrR
kBAQ/jsyGS2wHftYmqGffiwVFFMm+uIDU0CQ2191nDyqWaTzm1TW6JASxc+gbeq97da7ovBejMx8
DbxGRBXtb7pCkVA6yoH6xrPcEwj4zjPNp4jPFaR8dbrlqr9xNoB322BbUDqbK9KczJV/I117V/X8
D9gN9n5JT2LZPl/f7cv2RGSJPhsgBhsLhYPcghoEeHgriMc+Xx9bZUnSYd7WVtu2Hgr221xA546V
vxCs8v31wVUfLvkx+mAg0FwBW7rULGV4T3klamlWduPwkhtvoqAudRGLsu1kr5Ew//JJk+RRfbnk
wgsPaNV6SOluUzfF82q9DHkJAgHLXTT3HMXCy7AxO7SbnFlQnIt8o2e/LNEWNjpU6VpoJrh86hAZ
PAYARuNQY8Uxh9oZeWDNn9A6GIYmx6LIgpFAcmH0O9Bqa3DiUNc5Vkv/m1IzpiVNlzADG2xIYqM1
zN3a8K+ORWOz5prgrfpf59/fOV1RV2JrthxZxbk3EiKspy6rnlqfvnbokLxuuKo5zmbxbo5qWTvb
5wgbnbASp3oe8fLKfQB8vlwfX2FeMtLM9woOpWxUoQLnLaC/B5QMbl0eyaEdt7OM4Qy5cPx/IXjQ
fbDadAtQiaOuE0FlubJXl2bvt9CQOvXbMV/vfJ2moNKkJH8Oyq30UHo/97kEKca+m+781N3XiZHc
9qQmMo2Nu5pLO7Z49VbjoXKORbNDtvamPZXhZn4BveeRjeipAof4UqZ5d8pCzdiKg0bGmnEKMcqF
9DgBXBo37kNIvCQvW3CSRVVVa4xeYZQy6szwBJvmpcRpNj6s5fNGv4bzbaeMDDrLpwGIrRwm4za7
ybpz3fT6mitMUYablaScO8OFxQzjUZCncbrp/UFkiFkG+DzjCzC9/sw/A8v9ANCcF/mlc+NSy07a
GVtO8BIA8ViS0TIee0iZ3QYzJTKyLHNokQ8CtxLQXRx6FMJ8z9R89+WnE5GhZB5afV2zqcq/zNz2
VsbjuqnSsm2jNe/jrbkHsKRdN01FQrW50hmcDV7pGRuO93B7cp0iEr1mdxXeJMPGOrQ/QhC8wAKh
/Nhg7ZnRHu3MeCjIEreB5vMViR4iw8emTNS91SHITwlP3BhNr6D8GpMwtRMzWg6W5iS+/PQjMkGH
MbXFTJw1+OMYhUjXmq2vRTBRFpuohkK1KJ/LaN2AwuYb0d0aFaFCZu7IajNjVY8V7KdSRCBl6Io+
jIpx0Pwn1fjn39+dv/WSodXBwfhm7kLhCVjF3F0OdhZoyAIU57sMJDNtYfcrQTwq8rX5S3EDvu8a
MX2fzKa4Z4OlQzerLE3y83pGpyAq60iVhfxx6tjvrQDLX8f+ZHVwtIQu06daLulEDj3KAw91qdNM
7o3tZapZVMzfr4dY1VJJh/JYTFbfZXjMNshRddPO8QzcJ4zIL37fNoHk5ltuC2Mi+PiB/ObuY1Og
QvhQEg3+QLE0MoKMdu4KKQvkckHqFPl5NJ71G/Knmz5dho+1dMxna4SZrs1ybLY/U+UfO49HzawD
76o+/2xY7xyhrNtwzgMYkBj9uGJ+QsbsrvN1rH4K+5QRYw0klkve4F4R2nUyhAaI9iChaNwR41Dp
CIQU8UkGj/XGWgeDjbO0bGoaF1OeesT9srjPEGjZ982ISp4QmvNJtVzno+TdcgHKwnvh4VGSr9WL
Q6p48yFA1d1EOx4QGTwm1s1jPsNyCZBdsr1tJNftSJFVI7J+njVNYVUXWKNxxx+8ON/VsXtkP9nB
PODppAl6ivNUho4ZRc1aMDnhQVgBUuxPUe5pssGKGCFL5oVmmTm5i3LMMH1bTTcO1lcX8IhSd9xc
HJ84cj6wH8oaDHDFfMzy+Y23fQRpSRG7DcEleNNpXKgmkQKdZQtqWYYPsF75aok/hVvEDii7eh3g
/+Ly409IcY4gOzt5PZ2OzZjdU7ePRauDDlwe2pbTgYALexaUDqajzX3IlU87vMH3101TNfTZq995
VFfV1maBtOEYLmGSseFYT6XmgnTRWYkdSrFt2frM2ox2Ppp02TF7PJIMjdraBtLL+2nLqb9agLHc
rG1+9KrGtp9Enwf0Xx72A+jF57rrAAM0KuroOl9U/0Y6g0eGkt4KvN6xMcf5rTeqdW9Xy3QExn69
JbphwSQLNbsmsMC+BTcAr4EwzPsONC3UDNPrW30xUGN4yUAdH5eT0rIxPEEXY9PVL1kmFtwkHNBy
+D+Mkr0VQ3m4PpliueT014AGXNCWuvPR35pHn9v3oMyFlPakOZkVZisnv4zFdbwaOkLHFVrRaG2c
46ks/l3/dNXYkt0SPi52QWG3gi1p5S6p5eikX1Srcrbld95mWcDNbNU2H2kVgPatHE5iXZOlbXW5
G4VTyFyu41g7WV1b85H3y9epNSMQOD3MvP5cD+w2t5ZzW4BhLjX1/fnYuGUKMcjD6LAYRKm766uv
WiLpSj24q9v5FMMPs7szDSD2jXXndbpQqhpecuMldNch9Ol8zDts7pyfWu4ns5N9ue3rJRdG8dmt
GxHOR8sp9vZWPJdsi6jVaY74i/c5YsvprTlvbZeUWByjdYf7bqmsfRb6P3kxgWWacBrTjuo6rhWm
JOe7oIdYl4Ew5iOj9FAS+2tek+81yEPoTHtNxFO4WnjepXf+0G8VKb1l4EcCKoBozsWW5i3rNAFP
sddyXWWu8sbOJ8GPbgned2GmtMTjICx2N+11KFmqvfkZVNBXfsyyvWm9hqBeGzXhTfHlcj4QzP72
mrtnJxBb0ntjMgz8PjR0fTGqrZUiXLVsLt7fsNJ17O04Y+Od3ZlbBHnyA6jTb4sTck6Q+XiAU6g5
H9c8wA5MkUfE82hVmgNG4QpyapCirW4ujZEf1wXUdzy8txk/dGF4mNzhWRevVZOc7fadfTqzNzdB
gUmWqv42Of1Pr3oJTHefMwMtS7pSkWo7JEOqrd72GcnhBUN/wi0gqa3yuK55XAW6q4XC0eScocg7
0+ubgh/Duoi3kD4QT/fGVNmqFPJKSzSLbzF+DDhyUMb2u3N4bEOe8rqXXW5vJVBh+e8ehE7fiazM
1qO7dOUdKzYzde18jHwrf+uol++J6XQRmGaWVz/Ph7R3DKYJIJfpzKBLeM6Tvtv/jNqi6bt1O1Ir
N3hxJCjTdjzCtdMfTgW3Su871Eo8hjT9SEpoAPXFuGyg/ydWARK5tnXdmUVB7y/2jnZ8bZp4Q64u
+A2OyZF/MlcyuGDKHEs7+OrPWVM+EwIOUE2AUlivnKA0WmctHdvlR2u0rX9zbs7p6o7lLqcm27ut
EUQFm5f4+j4pzEBOUwZWZfoAQPBj55Zx1wxxuG6RqRVsVlxe5Yyk2ErLmTcTsZzn8TauO5eOwx7l
2t1gLLucOP/j7Mt649aZKH+RAK2U9CqpWy3LS+w4cZIX4Sa5l6L2lVp+/RxlZgB/TNME+rXRIMWl
isXiqXMefKfoFesuG8vx+7tln9q+9yEqx5Pc65+zbHwFt9GF1nt021QJXqU1oJ7MnXJJDFL8MJ1R
v+vs+c3izFD4Rtn3Cw7FAy3W4mScJ+1CQdsDjAqt32bLVJikrHkhhpoHS4c6G65C/mCeKte5KzXz
eefWPx9Pj2zbCg6lm+ZcL8eZJxqr7lzA29oMwstW5576EpFHuVVfPu5INg7BszS+OzqI1rDMc37q
C3Zf2/+VlYoXXuJyxcwkW43/Fx70vTdcChQgVnqtwj9LPl3MTK4QzaD7eiyBuX0iuZ7sQxs7gAHe
NDNiQSsyJeAy2bGBvLE+2f0cuIv1QGl5S0GdY4ppSSMbR9LREo4J8tZrMceNpgKvyibm+P2d6dqt
Pc0O2CATjdDLsK+nDF7PVzYvOaodwXS5OWrg3HV5ortZqJXFacVMhXm2pQDCdLe5UjENqXtFiace
+O0CimYrxXnT5vf+qBLvko1BMN/Bapjv9Ihb8e5yscFFsVvjp2H4qqZPly2CYMHW5rOWjNg+eoMi
3KUZdvAlVgUYynZVBb+sC8F2bS0vfBBL8mTPtUTTzbvaGc/Iz5w+NgDJHIl1rDPwD6g2Y0vi6lmM
Y76IjJHfOcPyVjv+28d9HEHEX1A8xxQLWG0UptuM6OijaWLPtwOQf/lhnVsx2NZCqP6mmzvqkbZD
7OO2Hg+P+844IPIIlJmmLUm209NC/YfOnqIqX9K+RB1bPn6vdQYRQGW5kGwWj9/f9Tflddv4Hfrz
+jLY/TUC80naVJFXKBLTkl1gH7+/66Cx2KRzWoBP3cUbg07nLmCz3Z2LWqO3XWNsweKNtoSsfZav
Sd9WD2tun6Yiu18d+xYgGjaBcFQvg8v9QkPzWgeeUdamvuknTUNuSxiIda2M7rq+THxNTMDD/Hib
28CdEZd5iWZYCncli9BtwdyZNxVmUXYrztEl0LgRAl0f1D5oe8xfheMFZd8HC3cTaxoVXUqiQVuw
fjY29lpr/ZpAzjXISyBXzf0uZ2+9f2H78uD6qpcbyQYTS1y5ZhsjaEvXpGIglgKjmgHdnXIINddV
Tp8k3hHLWhtndQrTX9ekGC5LhWoFz4vY4p9MvNnN+dfZ6SMNSe3VqoOmvBu331muv9lZd861S9dB
9o+ryGquI7QcUyx9XSpcbCH+juFuw6UxJgAWfxbGfvKnGjwy3mmd70FUtY0ws/X3TT5JLHrNq5qO
FjVxvdMW6B8Ud7nNwqLegr1803KGO1QZ5quKxlnic8UqWIbrW+NV1poYNmq5iiboIetd1ZDU8mk0
HpW+HOLShupmLzMNS/Aea2NOXgH0RrJ5LA9W4Blt45Sv7efVm4PCIZdxyu+Hyv+n7VS3C2mfgkvJ
OqMyVjauyVjbMAxQPQ80XRstdKtEH/KwbMnJm/qQqZ7vZEYiBBR7x6lDu3lN/Gryo5wP4FcpQJRr
90rsmnRnCj6mKWtP42Q6/KSVEtSc1/VlaLSfmq1DdMmIuqWI9bEI5+LerVVKpNffbWEPgp+pZycD
SWOzJV32Y++SAvo13Qa4D52iLbPvdd9P/T12syZ0yN4FnqmSk5M4OLHQtnI6k/C225LRcE+N8QYa
qXBCkaNul/crcwPPU715y8YoFt5qGSF7UU5b4tXu47LaUd/6YVeSOxOINZfaF7OE6pz/s9zxVrTo
YQVq75tMXxSAAMqEb4Y9bkmf1wnTf1gkjw3ITmmZ/jybW8D0n0s9KTr7U/h4Jdz6I8T2LlbwShC3
zmu/JXbFzcPunfvN8twA2BREdzYHrMMy+otZ978LhqmeNCNL7ZJvQeeCaqec9h4lz5RfWL28Wtti
X5aNgyOAuG2QQf5E8Z0SYzKFkGbMl2bE25ab2B5qfYcl6qoyWthw+njOZc0LDskprXYEUt9NTJI/
VCa5sMkLPVdFACOJ+EzB95iZ5bNiafH1bH6aJ+O0LP7rpFvncbkJA+KYotaEC9bRwgK1XUIKoPkw
QeXuB41SYl02AsHR6KtWTbluuglx9/sp+9V0EQSJXrTSvHGBBZ/So+BmZb7lJsVuPVE3xzaaPuOY
UCzwsZBXtrlY90tNvSjWenUTHRwJUTcwA6qaKly7ZHL+5Enf2VDGyJzZiwE+M5OkpT+erLKqQGdm
Bd6sYi6R7FBRQiLX3HHttd1NVh0MXU532sbmVSPt+WMDkPk7USxiGStjpjlxE06XF+5N0b6797xx
0t3pX2rzhVH9VJjdpemnAJKo95td3lTW7JhiabDtTOuwIYGQIOo/9YMX5zNUSJsbszZiQXDHKuaS
dfGSifh3E+2Oh0fMoKO4PcoWX7BtJJFHB1kJLwGHTcKKrQsNLQtzSp+xL28qD8YUCbHE1g7gx/FH
LzE1/bxmJKI8P2VArn28+rIxCNbdV7uvLbPjJbo/JH1jBUZhH3eVH5NhvH7chcwABftuHW3Jm554
eGpp4oxUd5mmSnpIvl4s+IVol96sDM9pc9/9M6H4o6LVQ5M3SOarjkmJ9YmFv/psDCvuAJigDGU+
LlIPMD3jIHZR2J+sAyEHkYHbyuihlpv0mhc3rXa2jeHSa9aNzR9T985DQYesdtyy8hLHICGhLCwR
HIJk9jbnLZb6mo02dbOF5otCuzj2EG2jf7aYqnnJVVAs862ruXc0E2ebv7Hn3Pi8mUUFvYnpYc6W
s26p0DOyNRAsOfc4VAdzJBrsvg1nH1wo1h45RXnjGgg2bPKqBIrD9pOqzc+LqV+0nUaNo2I2lxiY
KAUxA4k4NTpBmmRaY8uhX4ay/fSx7UquhyKGz2e89arKxZfvOgsW1/kCmbkEQTGkhcEyb1pIhJNI
A379Jn9kiMi+1XGnfLcbPzFbe/uOwq6tCHS39JCicQYt5lY93pQqM8TCX/Bm7XS0ez9x/TzsfHYh
XRfuXI8/nrnrO9cQwX5rUw21Zxd+skNVqsyKZ0oRwa+sPqE+NAFZ301PB4aI+ht6gzgdarESbvY4
f/rTNKte/Q4X8XfkZIhglB3CAstiYC2488LKT041BvN2n6kEZK8bnSGiUUy7z7t2qtE8b0551YEf
qHqsc1Px5nfdKgwRjVKQ3tR6vEEnC9mi1YTIW3WToJ5j+II9+wzMyITgyztrShfHAEMGTWscDb2S
30A2OcK5PJZ6V9EZXeSL8dPKjBOYjv7dRlVORNa8cCbXc14Owzj6SZ3vmPs2mu06Gg0VE71k54hg
RwogylpB+hPQXzey/BnZTisaSFTs3z62Lsn3i3BH09rNGTgLP/EG635vSQiezfuxchXGK/v+w6jf
HZrgehnn2oNvwBto7sZ4kwgmeu5VNRqSrSlqRbh65RhWielZZvBn4tFyBFXnxxMja/qYsHdfzse2
1z2vw8KCbbcceIz6tdNtTR9dvmu6aCoyTTW+uqzLqHCMGOQwivmWLadw/lKvYNAuoFmymFvUjW7S
92NcFzdpcziGJ9grq7x8WYo8wy1tjttDdQGvuJOrStvI5lywVRdnS6OBYS5xxj4qZ+ORYkk/nnPZ
xAh22qL2eyzmJkt23QArzxYVvIsgc6RYUknzIqQRD5+DAT6yDICY4oTa+QurtGQzVHAhWfNHMu/d
jmF7wdx2HyHx6+3nsavPMzFRJHHbmz+4NP+3+ZbOADrtA3YN8YLGyaLMYQFdp+imuRfxeiPVUGPg
YO6Hjof2ml94TwO8cyial+waEa/XU62j+bpkSVU7iefld31e3bisR5fv5r2EcWot0K9J3pgnpPgj
MlYnQjdFzC/xjqJQRF/TbYROWJZk7VffDslURRkujajrvfH7BXtd5wJ6g5rhJy3iZG1aLpYL4Hap
3zjzgr3ugH577u74EHwaw17XEk5WhSzN9XjZELF5ZdduLj4YMc02j8/G0rkhUDVZuBfrzybfK7zN
6c6X0XO0FDWsKpC7ZCuJqDy/yTVkaX0/2ZhhJxVChQd9GFUpTIkVi6i5FbdTR2twpFjIn0GO68zL
PJ6UyAJZ84IVN/NUtXthewlz3ZOxuPdEq4KtbRTxsaz5YxO/s4W9Mvk2VkjSQH3zbJc0yvolMc1J
EWXKmj9+f9c8nggsgGlmfP0MKu8CUY5Wn7tSRT8lMTWxbndu7Lmg/uQlNScJoU+e23xq8iFoR1XA
cEzzlSCfCEfvUo85pPNWL4H4IUV5O492cHRYzOwDneThNLk34QYMIhj1BNRLVk2ak1iN6UeTiVqS
DhVhwcBsFcJaNluCYbduy73VLpwkm7dL0zhBU1RfyeyFvC0V+AFZF8KBTJo+9x2dOyifL7479Xpp
mfub5Pzs9SpQisSaRZyc60/WqvMFE5VRoKi8OHOq4OMjTfL1Ikqu2fdp3yqdJN7WBAMQ3EUGkofI
yn5/3L5kM4kwORROI2ec7SSx9e929cn0vq7DywQY9OCrKsxls3MM7Z3B6frqra2LIWiLE3W8v0PK
LP7464+w5IopiIW7AC6PrjGjac6Lb63zak3scdyX09xVT7NPv1fVpEodyybqGN27UeyFo23lTkiC
DEhobsalyJrvrt1EdOtSZYpDchqJuDmHQf1hYLmboFCPu2Wgg5bEviOmQaCKVOR259SBhzlcn7PG
4O3nqtQG4+vU62RT5I8k7lGs83WzqsnADUcS318fyd7+5lCBifDKGH28ZLL2BYs39JFpWw7f2I4g
k9Ksk2PwO9fMFce5rHnB2vd9yXXdHAh8lvak4/Vu5O2Pffjvpo8XMXVDhYzW1g1usttI/w67TiGL
RdbnEtzJii0tsRYRUleWhAyQO0CV/tw/DLr2OlCVtUjmRhSBIJm26wN02hNfr74XxRKBVOQTH2vF
zUf25YKdF2O99kaD5reyusyb/TDcWKdkiCA5B6T8lFPcMo1y+WmMDz4taEg04/mGZbVQpy3YdsMm
zdJtK92sOXHMHDdOdkdocb6teeEcdf2W4/XbsdICpWd2r4fE/0lmWxHbX3VM+HjBoLp8bj3TsNA6
tAOZtQe0AtXlVPxLMtAatyoOl6ubB90IhoVbrUPKFnPUVn6479WFAvjcG4ti20uaFy2r7aHHNQBm
lPq1eaJ2e9YGhndF1QXiz9PrXyeFZYlm5aO8sNT0mqQ50lDh0JYver3rgV5tL8VqQ2ZsTNyaP20G
KOJGUNC5nf5v3VC8CvfuM95bf2m79mXZnMS2uYoT/TrMCR91LOm7M2XoeuCX7Z2kTVP82Prq1etR
iWCOUUuyt2nQwm22fnjeGvlsUbj36ygk9ClYaatbyKCDdznt6PALDJ0sdpwaVXTQbGndMsls/b5d
s0TnzRT4FTKkpr3dAhRF18favxuuVS59TjUCqmeWf56z4Z/WpcG4dIrngatnJ5oXTugmH0H4xzsn
1Qcv7VYr0pzLrrFzbhX3fs/AmP9qLpMiNr7O04zeBJ+RVc5a63vtgJXHCtncvbn9+lDZ+T9+4URA
4bwg43waqP3TrMaQAVQGKudfM/K1W6uFTaYUvjqcyLWNLTgXv3OWodi4k5pm+5hvVuRuKZ23B2sp
o7bvQix2NLprZBggqh7LS5Wr6ASOHXOtZ8HxeEPujm67rak246VpBsY7xkXnqeem/Z9RMfbrY+8p
tRLB83DueaS1ljU96A4DsCOcDJtFU1+dS+AOTPsY2xKBhAacEqqqSVmnImrW8OqptUBFkuI565yV
/aluh4e2r07d1p+cFaSFe3E8CL4ueqtw5NI+heRbsW3ABe3osxiNoNk+j4sX+EvxtNjafb7WQbE+
+IA8d02umNqr4TPoDAT/Y1iT6yw2B+Hp+OLwx3nSg6x9bee7evm9j99vWz8RHksWH4qrtb2m+1bG
OygBx+HRpEPYgjq96tl5bIrI3+/GpVGctxJHICJk/W3ccn9ChohVU+RUT0OJ13+2nEfwpJPlkTMW
dnau6ExycInwWDNzvTqvdvtFM+4N87SwL46q0P9qQIXlEVwMo46bD9kKe7atCqQpBQn1iahuln/Q
Zlfs1xI8BzKlRaePy0qDoWqDpVkD8g8fUrP+10YKYQadHRgRcisx9NfChA7Sz2JqTp4OxiI9zsse
bxWXnIaNZoTd8g/esT/eLsfeu/ZVglfxtdatWofYL3h79fU+wEbZocxtsdC6SWAP0yo4lAoiXLaG
O1M6NfMW9R1bgyVj2v2iwbd8PArJrhDBrz6tUbdfLHsK9ZCvRdt+5sz9Uq+qHS4xXBHwWgFLDC5n
Y093Mj+7s3ea+iyZjOXbUCGOyYeznTc/bhuJ4CPKvgWc09T3dGBNTMFSohP+y/NUlwbZRAnhyDqY
ZQd17T2tPdQJ1dq3pjJS5hPFbpJN1NHtu5CjyYaxLHZMVEGA5tbIEvb5DBrI9sL4etZ0cl9lqqun
xFxNIf6wu6Xfeh991daWDnr7ddtqxTAkR62ISV0nc+WWY2MRMuetKYcm0Cp6YZl23/eUBB+vtOz7
BX9gQI8qgxAAOlnNWGfz3ZYxhTnIvl8wapMYg88tc09b0qbcGAMDlXW74X0amfH546+XdSEYtbXo
HOJ3zp7yogNJuP/NbNy7ijthvRYqfiyJbxKBqdZaADBqIMByGxq6ejSiOMDVv1c9yDO+3DQMEZ7a
WDrjhHhb6tkAJ9phxqqAbo9kfLut/WNo7wyiypxG90a077ZdsHcXX3OCTj+5iyouPg6nK/5bxKZm
Xrv4zoIOrH2C8goIV8mjZtJgR3UbLjuXaWuhFJlYcxH6w7/F8j1bVRgG2fIIxj7PRutvu7+lWt+8
rNa/KBFEkqBI9QJxFFUJ/kpcighRzccpI/6CctkBxU2O9TUzUogQRDsSs8162lwVkE6yof9wtr5b
qcYudpC/oB+fph172ucvI4qYcSO9bSMI1r6hqC6ftsp/ycr9tGYOYrBlO5PMDUnuqbisryOVLevP
LfTdIIp523J9KqYUsuL+N7p5+Ul36lr3oAzY92tc2pvOf3IIYY3x2hXdC2JFjtjCqjrd+FT3AA++
jHqtGSrKedkeEdwEXUF9nc90TLftAg7Vtnmh26cJVBxTq5hYiRsVEa6ZbgyWVvMx7cbhPtery+hP
Cjcq+XgR2ep4EG20121Ka4AuBuPz4DzNpXnq5zuvUlyiZV8v+IdNLypf17wpZZp/0ir+2je1omnZ
1x8b/d1ewEGPULlG077/RA0b0abTlpC+HIMRLvvjXX2Y+hXvI4JbQaC3jAwUjOCYzUN7/OkviCrW
y22NCwd8udZduW5kSqnzbWnvdSh4WjdR0CAkFWL9kVLby1HLnHrTF0oB5/43VxG0ylI+IjdlzsAn
lM3ulGY/eMQufWzRADVBSE/EWWgqntn++L9rUy+c8U29LAAwoJcRtQdQDetQZ1pGzZlfjitDSENe
xZMdqFS4ZSstGHJecuasBLtp5engvJjTQ8lePl7n6xv1L67KMluyGiS8U1p13efZnFOwNCL5UEZ1
p4dNxRUzdt3UTBHOCnmCrMVD0phq3XpmYx93jQpeIFmMv4grHQayjr6yxrQHlAGgmBS4+0DLALzp
vVO2PW8OuL71InJ6uI+6/zwT/MVpUCOsEjKTTaJg7RZ3TXfBaw/EZXVc80nEGxI2UxGvBKx+vmKp
JDkTU0S8Zo7mA9OMbhanwlVu+pRV5FJ45ivxrWDRkIobQPdW0tDKVSHa9QDAFFGwhsXYUhfOmDbZ
A2hXAs2GH6ie29kInOrS9nl42zYUXALXq8L1KcH+0O0vi+Unq6F/Amw5aoo64fOg6OZ6nAFRl/91
y7WTrS4BvW+aVbFHgm2J1+elV5xY1630Lz5Qe2tbblnzlJrDC6sDhtLDQXGcyMxHcAD7ZnGDemg6
a36PPg18FTukZEJEKKy9tLtvzIhZVgTendPcI9MZbfqUQN3ippPEFMGwHdi/+mys4O2LN87OBC+9
86qAz0hiLlOUvanGvTPpjAU1/KB9bO+mC9fD5dw8tucupIC7KM5aybliiqBYw2d5jsfiKd3usrg+
rZfsArHhoIxoVCk2p8SLiGSgvZVP4wgN1rQsTIoDhU24llrGcq5aN39EpWkR0tJjit6u6yFYpkgM
Ssg8MbBqTmASiYxzExVn8v3gDQgAiDj047a3RSVlItm+nmDdMygtelAwz3ipQB7q0VAVB8p2r2DO
JuWNX0/GnK55vOqvSH0663m/7dQ1PeGQH82NAWeE1heWbG3Mh5/MP9/k7kRiUJOSnhNzmFMLTFZN
whFdOe33fKpPuJ9+3IXEG4ngWeJWvOR7P6du/bSbYU9flHyUsqaPw+JdcIu318yuJny907320Nlt
WNBoqkNO1vhhHe8an3a/z9tpnlP/gtIF42xVofVnd/rhWlz2/6xwilHZrrACyQ4SUbSkX7PaAZw+
RbU5sF7fbUBROQlnZ1Y5Dtl4jt/fjafoBstoGSbLfGgSEv4YH+iJwUXVr3ePh/dQdSSxMVEjx6dz
QXbdgi3QF8q+zipKFVm7gu0yJ6uZZdgzgvWztj1lwy3gFcsUKS6nPVuJ6aBdewA/zykvHyBWdtvW
Fwy3Xsx9dSiadt2LVidadupHxVfLDhwRQjuBI1vfCKZ5iLQnIypPU5q/DSf7zB/8yHn9eAB/Ekh/
3y/+IrLs16JBwgLReGbXob+f6wkgNVaEQ/abjeyyF33gDlYwoNTZ7iHtPibAKaI0MAusMhq2b4rP
OPzotc8QDH0k/ZBNujunU9TWEb1YFxajwtEacJ+qz36kKdyh7HQV2SjB2wkUgImO7Hi/P65RdmDc
afEhYqrSuJTYochICSk/0Cg0y5yCtGnmJ235UVLVq99hC9fmSbBxE8951B7R9hEcGFEf73VA77cz
kLDRIRmx/1YsiGwQh5G+cyZd1uiL10wc6JoHPj86yPEvPQvWDMWtJ8/95Lvf6RQPZhMY24Vq/+jt
EqzdF0XvkgBFBOOCphKQ2A7UxuSheAVHRFBF0FWDOMYUTCcUaj3CN4f5yVdYwTGoa7MqnO7j1vVQ
/Rp5uljf6+YpVwlZyYYhuIe9blnT95hErQ3m6Uu/g2frefS+jPuNZxgRwvXBBnGaXmGipmg5GVHS
h3nUXUCEGlrh4xD7kYp84TDEK1MkgnF7w7TbzURHw7Lh6fDw0Y33qNPfqFKN3IJcFCsv60dwBFvD
kMNe0Y/zeT+bp0M/Kw/pqYxdnGTHqIZwicxgiFXIyevP2qYI1a1ac9jxQslT/S67G+MytqA8WN3N
igHJmj/CgXd2NJj/f4H4eUjmmF/m85hM8ahoXrLDRKhu3RpTSyi+vh9Z2FvfqqYIWN8FrpXO5W1X
QpHacu92zNHRx2w9G+1vpW6i7F4gAgQNYyotOqNhO24v+5ldjHRIp7s50iMeq6Ufpf0I5m3UZV1U
ywxvws2wyB8J6UDWlrAlRWIztPxPxRQuzVM1P2l7ExREBWCX+FARQ6iN7rSRDP0a9KV0AvhLTVes
u2xbCXY/70vrg5no2LVDUuIyupzt8xS7ycdmKGlexA2ytoSGwwrHZcf0MsbTxYmPvKaKikYW24i4
wborjKpvMTPVPdzW/X6xHnnY/OOEXVyFKpclsQ0RBwjA5mRNBJ00lhY6oFVzyLe8+8WaMO8Vz/h/
XqGvuEUR90d7l86+v/DUbH9VWkj4HgzDqdVfqUuC0nhd/Xh0URPxyRr7wB49MJcsQW92J2v9VZSf
axD1TS+ISJdax89TsLD7PlPFOrJVFIKFrcw6v2GYADMezuuZ3LHH+sWI2CmPHJylZWg/7f/ZEBON
8Grz6eOdIzlKRbhgnvn7Nh0bc8keQby+qi7gsrEIl4ON8gmMmxiLHWfxEbd1Jy1Wb3jZZwsuYrDb
jvY+mrese5QW7ZrCTqU7XQgBJrdcNafCfHgP+9k57xctHM91QnGOMaW4rczD/UV7qYOIlI0b3EFs
x2vknoun4s2JvQCKkxcaqexWsggifK+typZ58w7FCexm1HgV3WsL7B4utJqLPDGPqfbt420kcZ1/
UV/W6+yDlY2nYz0GPDt7wxaa/L+PG5dNl4jQA2//COmyIy4zwy7BOM5+SO67FFpHcXWiZ1vxFvGH
sO6KexBBejwruZ+PcA/6Pp5oQQLb73/Q/rEazQApbcgreUGXj0/ATQUQZgomHN17FjFHByzx7AFk
yrTutPZeZHjrk+7yaLDO9I+KG+hA+tg13orm82qoGFRk21UE+UG5dDSA6eFpS8+kRgE3NJSqJiq9
dK73gKO4pOax7pQB655G/luxHsepdW2aDqt8FyRBQZWaQw8j2ZrfnnHxAZIrNRhh5G/5A68ufv4p
X58VnR2Wd60zwZMMfDWqoT+C/bsuscMqWi960iZeipLI8OM+JN5ExAB6ewNVzg1dAMtAdSB5FZGY
zCoEZ1JUbsO5jnlqszcXAPrsblYp+UlXXogo7DIbDuJsWNzJOJOwj4eU4WJpnI5r5XoTVt0UAXzF
5Dm7Z2JieP/sAeZT5/FCblxYEb5nWo1j9BMab+7NcAyOqxCNnRhEavFNhfyWKRJTmgarGd4Y5rSw
X3I8ZejfMxVXqmTPiCyUDPRR7qTnuMllD916z1W8V5IoSKSN3EZ77LbCA+Ta/u3zryBzCtv9E/u1
9rUizpB9uWC960pnoLewK3dwp5TEPG2rCjwn89QiRG/RillDBQlP17N17u+Kc3dxfvzfNc3C+c5S
RC2y3S9yR1akIQ5fTJ7SemifciOzQ23Vzou986DTevrJQLlluHbNM+vYGwrtgMqfs+LkMlSSBh97
DelHCOat+UNfIZMO6/ADepnjI0RDpeUa2ucjB3ZjfsoULN3S/FZvCx2HknZfV5HWfh1VAH+JgxKh
fAQvAQh2MAKv6bZoJLV32vgGanEfiggfz5JkP4tQvt1gOCQtA35qhxprlA1Pboe3aFAy+io2RsmG
Fokm3c6HSAHFZrDLi77GfI9v+3QhF6AXLUBAlY0cilZG+sRjwyzO3Mv+rSwzsjTwBH/cj2wVjt/f
Hac68vOzV1o8Zfqlb+5d+tCPiojGu354ijC9BYQRlbFg9he7/cobGk1kOrWj+2a7zluta2fHU5FL
yUYhnNPFVLRkn1rc2gGM988mHmOYwmP92epXYoA/FvhuhkaduU5N0DY/k+f9bIfbQ3O/ncDhcUfC
NibRdi5ZkJPACvcf25sq1yQbkmjgtTWybiqXtORf7PVu6L5mtmJvHXvo2ogEo16o1aIQrFpSimoe
AL8c6gfmeGlUYs4y5yQC8CYPFXoLWOjTIhkSXMDS/KcR62cTd0cnoW837dy/oHioNJ/MGhOE6vw2
KG2aOK45BJA4V0yTLP+vu/9rGzk4pyjeFJcUQODjeR16qkVgANUGF5udVKkH6WwJpq4NHSO0Kxbk
ZUFD/s+IWMRMyBNqJIPpi/X949mS4ZFEXF5haNB87NHL9pw9TwmoosIhzS4kyB/tc4GLjJUoejq2
0ZXtJfJPbnllka7Awtgxv69PIEqKzTPB1VIFSZBcLUWkXgX2k90yAakyHd9+4BbymB3ZVoCbkTuZ
Deu+zvb52VitIcIxaaq2w+FMro1LuPe7eTMCRD8sqfGZR863PDyiRkRIVmhiQ+AOdPp4AiXmKVJT
rrWbu1s1YaWMmBbxwOeArwG1VbHDsX2vjUMwf5Ixl2sg3IGa7mc2PK6AM3ln1jwZ+b8fD+D6mfgX
HyWx89K08fKUTgN0P1PeKVyxrN3joHnniQteNe5kdEuKJ7k1f+ioKvEia1gw9LqrW5pB9yd1AvaI
0CCLu/Oaktesj+bIOBV3WAGVHV5f3b+4J80edBH5jr72p/28nUiIp4uQhEWkhdnZfvJwWw7Kswot
IuvtOF3eTZmvb2s+uSvqC3tcz/3dGU7moAOPSF62Q8Dv4wW/flb9xUq5FpnbQ6QQ9YUoKR5Z8TTp
5RskOV5ua1443UeN7KzIjDWt+tfJ1QJziKADpAiArjuTv3gp163ZW62p1tQ+itOBk3T1GDh8KKjs
uPVAOoCCxd/09hBIeD9kvjffOGnCAd8PIDRxzHZNTeO7Nj9SM0ehzK/bZkww8aXv+bK2uMhp/I3p
T6b+H68U7l2y1iI2r20Nnuf9vqR6H07zfxY9O7PiVi5ZChGTR1riuYYDv9Gu/1TmZV6fcUHfS7B4
32/kqe3fbpocEZ3HwXY3oA57B+6rDItfzvivppJWloQMhgjI6/fWLaocbQMywIL6RO/0hAQQM3rO
T6rIUHLRNTzBqAu7rXPKiz21KB499ygP959ayKH6dfo/nH3Zbtw60+0TCSAlSqJuNfRkt2NnTm6E
7AzUPM9P/y9lnwP44zabQOfSQEg1WVUkq1atZQVlqK+GKeKiDMbzpgw3XxcTDd7VtY+MPN/eAdW4
kkPbnoGqkai2B3TsTvYxXTU4GJVtSif05jRblZQFvnfp0Lb6VNWZvzqaKKT6aMlf6ZDUK8Qktwc6
k8vE0Oo/65SolDsq+euYr4PZUJhNNQZjtO+o+G4EzC9AVhDmoT77rzgPZPxdk7ijw3i9PRQxutqY
nfmOtT53hhGONSjk7tpeWXiaomnYnuMevbFDfejiOdoaHeOBYodl+solhmZfXnTYBKs/2PaMCrbV
PVal8/G+T9/X7dV5uW2bDSwJPn3au+QHZFVqTZXi7VsXuKr/d+RkS2eAtHr6MLrkxSNJODHyNPXd
B251Pk91cuWK1wSVEXe2l5nF2LT0ga91VJv1maDvDjRdoYc289hwvy7dcmAMYsOZd1ys7TTMk2bf
FfFb5rgcoOEE2YKEPnj1eHXrLgIN+rO3JUdQPF6asj8UNhhcILp953zm/y7pCEWvDERK9MFlNqJf
SoM1WY9WW31Y0cBjru15KNInNsWa+d5OaFBXigAgZjFoUpb0YYAwbrhy59rZeHs45Zb7vcmMyKqc
+NEotLwN+8D/van/hxlzJGCRL9OKPsSLd3Ly7muBRBAoOM5tbkAvtH+OwSjpGfGTUyYQoOCt5kKs
+KH/4cYUyNTkJjaSsfTdYEEka4kPRmoEub2d6Lb5WZVqsPKKgCQTZVbV2Lit0VAw0jQzKDfs57ax
n4oOUNSUf7rt1IqgIeP4AGleUqfCHGtJ64iSpQmzcaHnoUXG9PYUKreTgXxsq1DA223DINWftmhe
+HKakgbAEStq4+GKPvjTXNMvsTUfR15/9fhdYrUWmOv/1wu2zazsnNX0oaLit1tDtKKbL7Rpft/+
ZQqnltk0F8q33DRG+tAOw2fqWqGA1PQ8t6GgKFKb3zNjCB2aa9ZRZQ7SzSBxLboWFrYqdfM/EDb3
E1dsPi/aMHV4ePsXqeaQwkZbZhDvcmDdExGZ7/Hydz+DJ9fhTmAYOrSv4rbgSLGidIQNruJ1e+iH
9tSm9eO23JeypTKOz2znpmc2hk4hZG30X1fioI/8rqQtlbF7m5gzs5yW+nvsQHWDou3iJTMeKxJZ
9hr0yz+3t0CRjaIyqWbpZnmLIMLeb9l7C+FzrH9mI+4inm/FDKw++cl0Vj8XTSRsEOP0AejOz+ao
i+SKiCAD+dqKM0csuHdSQLnqkwEWB/t4+6cprEuWpe6BuqV2uaEFfnIua/uz5qj8rOth7DUPMIVl
yTC+tGktF0ql68OCmhb55pbvb3+4atz976+uPsM6OzEdcb+tnOMsjqMu26wKjTJ0D6qkIATdMDCI
FMaoO1snkBC9dH/2tGNxrKPbn6+cRnJrb+S9wQXu0OToHM2IAhW+/uqiObSi9QRRztvTqFZJ8mvQ
4lDqDZhlHh69EliN8Pa4ys+XngApWFGKYsYqZWeAZsMqpCcRLS/GCz/Np03z8FI9NGSwHgSp84xw
fH7i+fxlC/tgO8Uhnkn0xbpAVPSizQLvy/7G3UWG7fG4NZde4Pd4H9YIudJjg7JbFiQ/lqg+zKcl
1fib8iftF+5Xdus2WTx6+yN1vDhHEvXHJCTP5kfmc38v5286ugbVDsn4PdtpLDKb+EXOlf81MC+y
rzvYMYlEqEMNKOxLZugrMlSx86bEA2cKeHwW3Yfb9qUad//7q1Ua0AVqVj2e3DN/ApBIS9ypuB7I
JHyog0OPmuLBRC7A5J52EIVzWE86FJnqsyWnTtKcsMSckCnoXqr6qUo0N1zFASCrTXddBuY4sWAv
x0+dE5Vb56+617zqm2VPLqvEqgswTxn2Ne6jWFdPVRmgDKkrW562GcPA1gfIwziX6gDKkCDto/a8
I9F0rqv4fhlPl4sWsJUCa2POP3osTDFpFl35AyRXXXHr9vrVwarvBbUd4U4+0BfnnXMgpywgmiuM
cpr9aH5t61tndxmetg+JcajO7qEN4rDPcEcK/oUm65LrCiOSAXBD2qHwbOAi5lE8jbqgmX7uahp3
OazMagfGxYwbJWi5ODl3/ftc1yum2l3phr0le9P2TmRVeNc5OXmFJsD8BQm9EfBlIFvMwRnLwKX6
MLEqNeqApxkkJP3UMXl+yMs0y7/TDZCVr3Nru8NTDUla96thzHVeBCBALfvpONcpMaJ0Mpv1MjYC
t/KAjVuZH4ykaZf3Kyc9Mf0JtAap7Y9GZZQC/LoGzWv81y7G425qcwiJBk22kl30E0yg8Rerbfv+
vI6LHes0FN8ms+W2fI4Oa54XxKPlFUQOOK3pY/dhOqeREaTBFPEPdRkAKP3An2qN67z5Isd8+99f
mfRoinJup766iol/yE0nP8VlU/tFMncHaLG9JHW2RUiFaIzvbRfCfJKn9kufMVeQ8jodpnBvKJxO
4tHxTfQNFMf1rqMbs0iOWk9ZWaXOUF7rP+YfgePDCNrZz8/o43uHkuRBJzb05p0c8+wO/Gr1CB6x
RWVv5XWmF2J8HhsGBv8vY7OEt311X5X/mD7G333t1fg07vuGrFt95dnFLg8J+GVb83Gjp5boOCLe
jDWYQnJbdyumMlmq6tomLLv0Mf3WletwsOxJkzt/My5gAumknUhMB75Y1bWAHwIaMh1ur43qw6UL
89YAdTCYZnnN5g/O/KmZSr/WITRUY0snrdek5WJbTnWNxWk1n0ZE4fHz7c9WeYB82C5DWcbJbjNL
EazBcC5fjGi45Cg9ornFPXsax1Ysu3zYZhPPsynFsptlerKXFuQQxsc7f4LkxGMlnIzZCFJdyC4k
KkIbCuQBJM6eq0vCfF2frGIX/gNcH1nSOAW82OVZf1jThURzydcITOh3kZhwWz5pM7Nf6OzM1XXI
qycUah9yqJP5bbb1dwY8+bgFY57dtXZSIaAPoE6qDuWxngP63QUmeD2RNby9J6q1kty4twld7GTA
DwG5wmqhYboHryzSULeHf7v+iIWSvLjhw2CNKazW9qcQyGY875rT/hvSgy45/DbvNuaQPHqx8b0j
m8trmgQuOi/dw95tSxpfnMnPJer8DhwnOiqEt593mE3y8XXsQKbSreV1x5o3z/ll8ZcMvb070hW9
kTTQXYwUQVzGmw8rQWIwx9LV8RguDQjdfsxQ6JrfNe49uW5uy6BzCtWjxuHwdYf2L6bpnLciD7oq
WfwEggG3LUBx1Mmo8wRN+iW4Ysur2aPrpvTX7jSgcb3X4V3/YmffOOtk7Dl03ZAiTDnFzcuj77n4
aJfsvTU70do2yKaSn4Y1H+aheCCWaPyat5+QF9/ONR8CE/LuPK38MveAbWrfm7UOcajau93dXh3A
jPAYIrfAXvtD7j3lbP5mGvG5rMCmbXdhFfN7miqwg3sUfzUPOIXdMk1snMLZCclX5v5w7+rXwNBS
ZDCt0rE3cK1cWQHeNuDFv8xG2YVFa/26bRmK0CPD1tdKbJ7rZLA+tP+O0AHiXuSkuhujyu6koAAS
7j4RVVddUQYJu28NxCLNJKx1fcWq4aUoYNQVrbdurQBD+GfeAqRYAxaHo+5pve/fG0YtY9HLeszo
usEz6UD9gmeP1mhpDniFacoYdG8xUquAIvAVem0gi2lRAZ5WYLGSaanOPJvjY5+Zs8b7FXsso9FN
kVbL7CE01wwllMlCbXKMcrO9744oM8uONlh9WSyqq7U92eOnTcc4rvpsyX3XLoU+Qj9hdxP7CPbg
w2KIYK51NG6q4SWvtR2SrbMF4wGe14/LcKaPqw7Kohpbcttm8MqVudjevutQVfxs9Y8Ff77LY/9e
TV9FmxmaiyIeR1hlb11YTJ65af72vCa4PbzKMiWXFa6bTJnR46hAEdtzryjaNz3Yxcn7uP5yewqV
X0luG4MEwm2TvsLYQCGkdmefOgdkzbdHVwQFGWbO6ZTG1Yx9bVvDjnqv+dIvjPi2UXBU5817+tC4
LePMaw5ia1R0yms5pWimM0LLXj7h7NPEB8USySDzFJXpZfVA8TpQE+d0H1T1XVUufPm+bq/sp5tE
arWOi0d8Bzae4mRlvU90UvB75uGNkCnjybkHfZ4yh+FPBjuuxhoBcgEl5Si3fzZVF9Z3yRzjR0jO
G1tWXlFu4F2ad79acHR6OZKGbNbcmBX+K2PJu3mq6TqT6moY3xtIoaE/CHfN2/apGlu6jNdsHJHc
6uorMs3+WrzPmmeha0tRjS05b2JMTWoLxAbelQ3E9yYvEp4D4giH69RQVFNIzgudNYici6y+Aih8
rfrkQkCOm1Mdo/7bwzNvryi8ss60TtvKg2NdG5DhNgQETvQ4mj9uL/3b1slkZlc6l+bcLkl9dd13
HCmHpb2CFz0cms9oFzY/3Z5E9Qv2wPrqF3SD15DaaXGu1Ij9lnlx0+5DUXMdjk41vuS/44Zs/zrV
OM1N7rM8DajYIlPLbqoafv/7q8/Pdmwz6bFGS+wFDCRRYgQKUBPWFO82JnO05mJoLVO4cKzEd/39
RV2jRdFJ/Pnwb7uErlyh+hnyCZxbqzM6yHLYpnsUNom8yXtnZLoHlWp4yYmrrk5L0mL4mdb+glkS
CLnrOEEU73XmSW7cQ03IdMY9jwwRAHD+lEfyy/lgHmr0k+iYBVS/QPLjhveCuGtaXh0xvHRo8svs
5Jqkuj5thavJgPB5ij0vxil2ZbuU+7aNj5Tv+oDfBzDolIAiBluhy4K+TTbMmQwRn9Jpbcehrq6z
SfKHBZo09VA+Nl5rhTEHY2iWfSOe+0+T/Uk373jbzd8Gq2BSyc/NiQurSJDCHEBJujNAuO+rL000
RcMT8augCDIdoatiq2T4OOu9heTLnnR0L3n6ZNMj+BXuOumYjBpPmq62eZJinxzyQqvq4oxWaHa6
S/bblzEmY8WrIqVxbSFYzSULuJn6Znyd04jqnviqpZHc3MtTbpUNEnRsNvyK9WcKFUS6Es0mv30N
Y1xy87Q0xUYGs7qWyXQBSVrltxyIp9sWpPp2yctZC5kHm+1LDw68oUD2lb5b4kUj+LGb4X9vYkym
bXVWYyAmWJKvlP8omhAyNRen8nOofbRUx8urWB4ZNx53aUGdCtcNsaZO6DbcPk2dNX+5vT6q0ffQ
8uok2kRbxQSPYrxEwiy/kFjzXlV5rgwXLwTJoRSHB2u+/g2v6YsRFMgeRnuaMg+bowjdX/f9Bumw
zoHJ60dvz+zyDfyH61AF5qATcFYYkAwe95qk7PIJF1P0pH40WPzEvSUcMhHe/nbV8Pu+vFr/sSTl
0LjJJnzCvsbNgXgX5mngaqqxJb/dXCM2t36rrqnF/IQ+ldnzVud3frjktU1qdFvn4gZWUv7B4Gbt
V45zSspKJyWi+nrJc0sOigdCYmQmCA3QJ3gw3MaH7nR0e+FV55lM3GoM9UAEgV/FffMDx+gnpCjO
hrkEiY0Gk348JBvqvXXtW5sOqqz4STK423DoPPYzDLXtfiJDHKTsZOk6uFRjS45ceaZhFC2SmDkB
Z7dXh0vd+6Nj6ZZLccjISO7WSOKq5Hl19ex8uzjF9lOwwoviyUK7ZlmhwmWzoz07xYGZgMiAh6j1
Ce2hGYHgBaLDDjRI5ugezHXJ/Ypo6ThU3yU5P8kmhhuWUV55MnybuvpoFc+zMQSL91VjKKqV3f/+
ykXL1Mtjb8TKDgd+9NB8nIVJOPj5I7p3ouTUHcUhH+67KciQb2dOyzXfi1QWf+e0PtJl/X1pYiaT
tXpgNFiJaFGS7JGSIFMwdg1y9kfuaUL+HrLeOAwdKSLEDe+aDpdcXEPy3o/7MfXb7YNmE3avf2tw
KRq0YtoSRHnE+MNOBSYu1ak+mz50PbT1LtX3S5d1ZCJs27WRDmrT01AdV10aWhVpZGB3P8XjkuFd
fJ2t8l2TTFWUN2kfQGUhDwpusmPRiK9cVHm0ztMWjCLXabYpnEMmnFvyMTfyAT9pc3JIY4f59AKN
U4e/3N4VhWfIhXpj68yRg8ni2ru5OBWV+dVqyyWa5/n97QkUWyJj1dO8rOvexBlQC4iL8OSTxfP7
rFXGodPKXheWwKDMpHluWzfkxNIcjYpboYxDz2vXKu09FFvAYvVeZFrPjcnQ8xc0jqaeqVh5GYnu
GOnsLiOcOWOf7eQbeCygJf3r9qIrjEYmki1XO03WdD+lSBX28xVdtb7TNCDveb49gWpXpXtJOaeZ
1xkc+ctq/do3KMHXpQ7MrXgS21IQWhc+omvGq65jYfm2/TWNf8/tuYQqIq0DlIE1cVqVPZBJY0uR
AYJWkC7xe7dE0YQdLQhnOC8tbZCq+CUE9NJBGpSfklzzTHob5ceZLEJvgb5gJBuejb6bEhAKGIEF
8GMlap/guQ9GLJ9NUcuXYzp/4MVH5uX+XHwU5u+affa81odmtJWcGudTap32ZCutTssaTCKgiWZj
FVYpQ/PKqWghg4UUgct+xfFnoI/AOKld8j0Ov3EEyEA85HRBF1ADicJ4upphteK5ODMHMpFNIyIH
ChSfKk7jiNImOVF0mn+w6k1zCVD4hAzK82hduNOyYu3rrQoLN/ZnEdi0QLOqxqJUM+x/f3XLSOYF
fMcO6qDQbkxt208gs7b+WRNNKUU1vHSJaQFgTqyKlVfSZ0fPdB9Tm3+dRgd5GzBG3vZr1fbv/v7q
J3R9PBqzKeprJUABb2Z+MaQHluvqBQrXlnF4CYUOPTpoh8S3yZ/+R7Fl/kI+rcaFD+CdjG7/BtU6
SfEjgaD94CUopvNiOCVQwumc+jnbDIBp439uT6EIfzIAPp4FrXqOZeqN5zT55FLNiaZY/v/g2dLR
svuGwkbNRgBmuaJPux6QGMwp55otVuyBTMk6834yyIDQXbvTd9eyvtes++jG6P4YLWhoEb9LyH2v
Vxnb5mTuukwZKtOjMQFpz3wbpfu6uPPqIvkDjreGbBn2ec7zz3OdPZF48ady1KSdFFcAGdNW83Gt
ph7ezOIGKkdlmT6SLE/BKdATqOOIbZrf5wztvHeZlCyWTpMucfL9drwloEZPcVEO2JJpQofKriSX
qFClMwZ7QmYUQjLe5wx9yNNdZTom49km2lbW5I1AmHV5tBjjOwYTEi7VHJkKZ5YBbCXpHdPcmhKp
MzN0Ste3VvtQtfRYmYbGShXOLEPX5rWhmzXjUJqMSwaJkkkThxQGJAPWiBsjpdsaxRUpluO8gEBo
9gJrLvFEeDAbnaaq6uv32V9F7IXvFIptDuQTSglnE5J7pwya5xonUBiOjFeL0Yuwog8XZ474ai/v
+/S9Of26y+BlutQ8ReKmW4Goyox/lhZcFF5N79ID4ExGmi2LlXuDA7x3Cpp4FyTs/Y9a1yCjsEgZ
alaKLm7cAjeklj81lhO1uMkt6Rx4OrtRrbnkrGQz1rQ3CqQrQT89NR3e4ZfF/nJ71VVGKT/CoS67
2RkKDRXnUdMk5zZ1ntaF+v1YHnun0fiUqoApU5/WQ+ZBm6fD6+YRNvMpC8tgedn5WEzf+XL3g1+G
nvFxQa9Fho1eduiZNfmVLjmq8CsZeTb2ZruWzCmvI3itxno5ePmoWRyFBck4M0A/mJm1OLjcuA7W
pgiqJg5d9nXWwUxV375P/ComCOIVDE9tnCUFJ0HmZj8dNIvfNiDV2LvVvho7ByFsLRYk60zT4EGb
lfFT1rvz8fboCtv/W4p4Nbq5Ta5NUV4DlqqFwHLK0FurozhWfbn0ZnWwKkaNQx2AkgSA60/wBM3Z
rXAqGWpmZ+bEvB1f2Va/C0idAzlbZcmxJaFHNX6rWhjJb5OBl3GRY0szt3xeQBwPMjWohFmFfRcT
Bmd/U1+vlj7jrRe3ToxCN/1YVu/N7XnSQbcVKy9DzeImTqjpYugEUoh0WX8W/Xjfq07Gl/FEDEUr
UCAZ29x3p8OK2ikXR8I01xvFbVkGmPUcvUOtAXOvQQg0cnT3MBccVt65bLdQdO3B7ovwtu0rwoIM
OEvWzZtI0yCWLU99/dBabWiaPlrzNFaqMCEZczYsDagp9quUzdm3jWdpUA7mM9q7Ns1lQRX0ZbQZ
qZYOJbY97pjGtZ+5Dwa0p7x9yvn0Mi1x6s/tdp5I8kATHuYjwIYcbb46VUPV75P8G+RlXckJrCzO
LyMmM82wWDRmpvxp8qE85qnnFqiFJo9jtCv1GEHzYF/HkB1yMIbr6GwVkURmL6XdlPC1QCQZY/E9
du0wSdYQWU54zhBalhHdNjXVUkl58iyv8s3pM6Q3yfOcfS7NP06mK1K87eyWjEwrrZwCGA+PxNP7
W0qqj+syawzs7c+2ZFza5ibWlhFvb894dNCGiJa1tflwz5JY3r4jr8LfmpvUXVzculyXRxNxz2s8
vcfDSQMzeDuOWJ50JLe8rixIflTXrhQ/15Q88XK5FFYKem/xrks+Al2iCSOqRdr//uqHdMtUQ9AS
i4R2KcBhh6BuPqaL7mqhGn3f9VejEzNJWOtgd6c+WQNbTP6SjB+TWSuHuHvrf1OElid5cb9WLWsg
UAo0uz+E/C+XrNH7xqd/yflRqNOcqCo7lT2axgWk1nDVALfVFzvn0Tjdh8i3ZFya0wMGVfKO/lrj
fDhAMUgE0BEDjfPa6i4zioBkeZILG0Nf4X6NlxkI6Zzj3kXGQ7cK25//X8RAF5LePpYsGaFGl7wr
mcvLa8HPKXtCmA2cAqhWHTOIavzdY15ZFOuhHcb2zhpzOyccshMl/2R1msSHanDJq2fSxoxWJXKB
Je6Rcdc90ST+0Tn90RKao0Hh2TLqLBVsbskKnLhRmJEz/aDkU0aCBkpCnEWVji3h713yDb+QAWhr
jFKRw//2lO9s6vUx+2d7mQ9LVETVsao0Efbt88eScWjtFttTx5FjFuMnu/+6DL9twN6nIsrTj7fj
rPKHSA5u5Ob/a2n+V/4mO8CSmA+pSQCK+lOq8W7VxkveDR30CWXHFJArXoSorRAyRCl9diZds6gi
EMpK4swat7SKkQbgS+Wz3yYRvrtobmqqj5d8e+Z2XHsxXMIiEBLPPJ/S5dMU9+/sVHOtVQQ/GZFW
LMk2DhSv26Utfrp57vq0NzWFTdXYkkN7eZIscYHIBMTsYxzTAkQL3p3fLfkzS0177omFqFeX4int
mu1c0ezbbdNUbKksHD6ueTfNe/svbno+9b2cBo4OTKdaFOlUBv39BspSLHhpsS55cHOSkGjqFqg9
3/54hc3IVVNWcqfw9h2tCwjPp76Tbb4JAeH7qFG5JZdL55TOdVVidfDs5EcW7Zzrxmd0LR92MUkd
PbNineQKKVvKzRlS3JMcc8FptqATvmgMoglvqlNTLm8StAtxViAsWB/WQJyqAxIv0fayn5lZZIQ6
/L7Ckv5b57SnwV1xB5vnJixpcSm8B+I44e2tfnONbCoTZjjN0vEuW3FFncpHFlfomdNhbVVDS8EZ
vMaZY9HZPU+NZVlhwd229tvZXV2Nmb55WuLbpbhsT2zoO6tzz3FSbz5djHBL0mdhZYd8E98mELEO
dXG8vU5v7gLmknIm5mQv0OfZsE5zV/jGOoXGmDy1QicJ/DaCABNIcVpsOI+33sQELbqItu5Lt/7x
xPIHEm+Bu/bnRazfuEmehrS+jOugeUoofpYM2RlEDPJcGz9rM+mjlblPK/tjoPXt9qK9eQOwqVyC
XFhPheh798yQV/WztD13DoGiK3DpBUs+cENXX3szYGEiKZSb5cZtF9S4Z9J3oZE4kUO3cBAvhsU1
eVaFMcvlx3ZKuWhMR1wmYX3PCts9V3NfaE4i1edLAV0kkHozO2acywwUrsbmvu/d+pcgokyQ/LPu
M2G5CJlPVjsVpBSXFBzUbulEywalwOkuChjsgeTuZQbJgKqosEJr934QGbhovY9dpjuTFM4u82mA
qormsztDwwawlpme06LwY1KGTPwo19R3dcBZ1TySoxsemWLCYUq2MR6a9EfNbJx9SeS4U7Ss4FjQ
EZCoPF4uR9IG5Fse/p2F1x6BKfdj1Bys4TxvySlL6HGInw3ynbNPhi7zpDBiuTpJ8sQyaGV654IZ
jt+u0HjLCYh0bnu7YuXkGmWZshlck2V8jtFkWWar3xvvk/0V5j5t2We+0MPteRRRRSbW4G5pTmnf
x+d1ENBl34zZt1wDLF/xhETdYrbvxDwbz7cnUyyZnBM2R0i/0alML52b1VFnmFMAlt9Sc4Ipwq+c
EUY/U1Uxu0svcKceOtTNk8kTqFTU7Mvtz1dEFrnmCikDw8qHMT4n2QQ6hak91i0O+HSEoHVjtpqf
odp5KX5VjWls+YwdMSf6ridId9nhSrYDiOOCxQ7bVYeKUqyXXItN4wJihaJNLg5dQydLQMw5nrJZ
55KKzZbLsd02mGhBRn9tYacvCVBRzrycbm+EamjpruImxlIUoyEua2xeM6t+Kqsuuj20alGkiGUR
t8fRu4qL2+ZDHKHGLugBPB2sPGQbyWeN26lMSbqg5G2aV0PciUtbDz/rZAjWRTyJbjnmnGruC4op
5Aqs2RepmVWTuAyd+SPG1RQR12RhkzWJvw620By3igWTy7FN7VSDqJPksm00zOgQAqkYVUzHcaca
XrqMjIKOHUFd8GJUGXI38bkTbTAOOrUi1SLtf3+V4xpYu7h0Hz5Oy7NFQC5E29afjCxo0+mf2yal
sFa6/7RXc9DSTsdkg7W6c+ujmedSr0Lzoletzj7lq6Hz3kbJaGLiUrI+srzyXGRg9yrtw31fLt1C
skoYeb6K9LJWzcH27Je4SjRXQNWXSy7sOdNUrg2GbuPpWC9lYMbsvCRldPvLVfsqubHhZfkERaf0
YpTGOwdiBbwnx0mUR5sSTZxW/QLJhdlc87nJCyzOxMJtKMMejwlCCk2MUwwvl2YBwMEbu8zTyzhn
x8IBd2RvhCItNAukMEq5pumiSxbqvqO4QOvc8seqaSI2xzrlNMWtQq5o1pBlq7dFILzhNhb3q4/V
eg8VETCYLmF3X58Bdk4yf5BIiSbtcpj/1PfduYXIVndE/QyI8dtmpNoEyQG8EY0xQ9UZZwg7fbaX
QfgOb59mM3m5Pb5qFyQvAP1rzBsD4w9VnvsWc781q62J/6pvl10gSxdakgZjFz1Ya81wTOMgdoXG
gFTDS+a/Oq0QlGH4zpmDZMvDbWbh6qV3DU/kYiVd2gaQ19o4r0YckKEIaVsHM8R2bi/82wZK5ILl
nDHRiwlfn8TvDO9btg0+a1+W5FKXw13rj/b8/43N1K1YTTa8Q2ObPNfUPYwO+dgYd2kD20SuW/ZD
PMRFieGbBkI2Q/JumsbfZCJfbi/Q29tLvP3vr06W0RziWEAh5Yy2CH/Kt3CeqO8kuqSlanjJc626
3un2MDxJk6NrFE+mBThdfRdSD4sj+S2o5rK04xi+T1o/WYtTsXbB1ghNWHjbbYknuW1sj5OdLJNx
RrfNo9MW56zXIZZUCyN5bT2yheY5N84bEIyzFx9BRI88n+6+oxpe8lph0IzT2jXOLJkDIlgooBW0
xLoksWJ4uSTpxi7dytFBvJzHwC6huzB9n+37Qg6RWTJssS7OmPRYdjRPkYX7A+2jcbgLUgtCLMlh
DWqzgZMWiaPFDGgLsmM8tzi/9+ulq6brbiALbxFyMghg+w1jp2xpPq52pQlpCqOU65A9TWNI4CJl
NKbzsc+7c+P24V3BQC4+ZgmjjtvGCGUTlMGZFYDN45QYnmZ41ZdL3upMIISfJth8XXnB2AyHSuha
q9++BxKZ/yIhzOi7AvbO298LmmbRft6tH13x8/bCqL5c8tZuKkUyuvhyMnZhCnKezrmLYBrWKHkq
7q1zavSZuDR9EdUzek6G9GEYiMZaFJ4q1xlJjB6ieCnEJRnIZU26wBjE2Z10l4/dZ/5TFLeJrJVY
9i3wZmuCBKPZj5E79SRM4nTyxUpySPQBuZviKqi5iSs2WabDGMTMpmbBZFZqnMAyEHVzQn30Vbxf
KdG8tBQ7LZcgObZjHgbDO1fovbfI9Ceb0CN124pUi7Xv0auzNjXA8dPlm4dcX5oGSd8Wj0bTte84
BJGgh5eb0cLzr7fnUq3V/vtezVUtA+NZC5ikw8xrUZEgFk0Ilc4f3Tbdd/GR9RInVEHGpMDPgcDx
KTPaU7LZUUt1ZElv58eIKx2+DDJFfb3/AuwG1CCd49Czp9pin0f223Oqp2LR+YhqzyXvrsUW53a9
eOd1SyHY275LualZI9XQkndXrR3zshHxeXHXgUXdUIHx3msnU0cwrfBvmQ5j6dA+25rcO7sNmlYp
OZWj54vmvjQZkfUNl3wbS0rgDs3khVYtoh65jUnbAqz6eukobsBbO1KB4R3bvNYejmHAeCpDx7Cp
cDhZ1XAzvKlIRiRyC2BHG38EjdEclWPRVKeNm3gBVMMmlqvVZ54m3L5d3wbdo2RL3UqKeF4Mem7C
7bBBeaIO/iqj+95xJ0XT1beV80iGlfTTGI9VYZ7tD10Kfrr+GIfms/09eerPoHkJvY93xRG51pmt
uGFsDPPw6jfrL1bzpWugXv98e/S3sUg2kYud02CyBUcFhr+Kp//j7FqW2+aZ5ROxigDvW5KSKNny
NbGdbFiJ7RAkwfudT39a+c/CHyIIVVql4gUgAjODAaan29qSqAiMO+2ohxX0M67MVsVCZ1oQo3c6
Td9rOdTICEMrfr/c6iRWPI1KIpVY5rQyy8R7nEn2FQIgS3+4UKiiAGksbu6z+knPVa1mEnsWdQTm
LC3KtcNEA/KbZv7uLfFGs/PHOXnTLVVZ+DzVBvZEODrG2fJqZ0zpPl1wmoPdsmt+JS7bxK3nU30G
A9g+N7ifK8m3Zesn5IW51c2eNid077TEL73Fb208VQ1loEFoKXV2rqECP3jn0xWxHloTI83jldG9
mXD0z/wg1q9imABwsf2a6KFuNsHSqNIV2WRCKNAa0BNl1ND3HQhlafLqDFOA1/owT+l24N/TcQp6
pqpTS3dNCAjNaM4eTzx9jwZm34lBvZ62IE7o/NWqA+RyILRLNobdhLOnqi6flxGydLE0OpSMcAfn
8L7rfvP8nrf8pFv+ZJ+Y9C0DlApZlKFiUxptkCO41+vg68594vwm6bMWx8Ym5qYib/tL4n0mExUL
qVoH8Qgo8dK9x8sHrZ5u0NF4sOsXNCL80nV3P9tduOpHw4B21wImzxiqD2zYUdhWC5YgQC4VWZ7k
TBMrrTYHL4Rmpcae6hB4qPRHu7S+kdj6czlkSoYX9XI90iymrp+eXC0TOg8Anhas3DB9UBEtSjJH
kT5JX4fRQAdEDH3hhD3MqXnvZGl8AKsS2UytStT4vBADyJ0Fpy8YlESABCI4wI7Gu3s4HWDGHX1+
NXbarg/awAs/nDBW5GGyjxKSyQUSzQMoLshem8qgpIGZF9CX+AZ96Mu7cp6qD58jOPvqVqBo7zEB
v4VyyYZv86Nd+85mCJewCLUfZbAkCgOTnf224OqDEw+Tc/oYvQ7IW703gzKcI/tDq4P8G4v0yFZI
0UlsTSRd4hBAM7wWE1EozLob1t3qV+nMWrrISlTg0OdJ7+IoG7oDa9InDTDhfHU3IN39VOzJae3P
hASRnsggoCAGNQ7ds0TTq5BwtEw867Y+p1Hpjprx3EPErduggZuYux5pobnLBlZ7N6ZXm1NUO4Xm
KMpgMvv4h8/IYkldNM7J3JGv9eATjqHzWb1BWXljBXnohVeR1mNlT5v55eYXO3o2O9VM93Pa3YPF
57aKHxULKrMHITOIa2aWrOvpvn4f36FTt4Y2iNy0DXvtAJFmwbyhfr5VNbrK7NwSQsQUp6ick5ZC
UfakUtcFOUSsTB9Qj6A+1DuVLIR0b4TgUMel13RFd8qlhz//i0T0oXvP99CLQyBKtqpkWjqTECU0
YDEYkrj/z9qTaPgb9MAAAiv4X8xTWYF0KiFIGGmn26ZZ/L/B/W8qHReE9fC/qdRfJbEKEdJbuF07
5OBwwMmr+4t5R+afbP6hMLnTHpzxYRHI28U9cWdvIXt2O25PNNz5sT9M2yXsA7ZRybTKLE2kJqr7
AkRUDiIFeZ6Cdl9s3B8NrtPBEJKNHrlZAIoBxQdJXgRE0cBVJ1W9gI55PwXDpt+TKP+e/eY3HA0Y
BhpJ0KrXKWCqEqycLuoGpulQV+uKuyi6cjdGWO26KeA31q6ErjBTlWCkaycEhSVek7HsMEu2H/f5
Y/zjZAUPJx1dlAUmH3mViglcOpUQEArqgP7TxTad5MFOAeHEauAhJOByHZbqgCCzaCEgULxzJiNy
9711D+qt8pt33/3qgpM+JrmLzU0R+7FPI1dxykpyExFuNqP4P8waN/b5wHu/dZ5q23w17OEkeuEp
/EhidSLXB+qHNKeda+xnqoWp1e0Wp3m6bNGyoYX9r5ulnhy9xc8fE62LADkqioMzT8Ovy+NLboci
vszurWmNdc3ccwrWtvUmH6OGP1XezrG35vhyeRLJjovqUhNbTfCeYRKr7nZ0iANN7zard1VrPy5K
QtzPbZJZvEgs1GqGrd0jm66OrDHfLv94mQEJoR7k1glYvVxzz8bOXW8TiM7pP7yxc+L7MqszQPpz
RyO9IpXxzkdkEW+WTWVfV3Nr7Sk67BZc9dzsYwSINMnmgMM1Uv0jyVUgSdm1VoSdZSnvoc3VWcAM
ZYEzer7GrGhNvR+arn3nRQMlqoVFWNqbfgZZ3+UFlX2i8CxZOVRz8rmx9sVQ+HEMURvdhPbDS2a9
5W4BrYztyBzFzUTypvP3PvslXXPXNAYPdM33qesZwRwT+83RauPOQ6dVUMReGRb6lCiuKRJfEiFq
Wj4zHNQd35fOb7vxImLHYWMOuwysLVpd33cpCS8vocSh/qYlXz4ra4aBEhQ/n6Z6dD+5nkFnfiqX
JDA6rkzcTnH/THLw95z4Mklppi3jfOGHroDoVuwcm+RxTLNIK9+oO29ZWuzGcYk0VDP7Zguk6ibV
EsUHymxEOCPAvjmaY28WBxfA7Qz8PQjY2K8nRwdPuPPmucR313Vz3WoK8UOnhpaki1YcxirzHj3w
um3Tvp0CbZia6LophCAyuClh4LwrD6ixhUZhhE1f3uSsvu4LRJhb6gxz2bhZeSha8ExaYzD3LrTB
VQskCYEi4pzPZV8Mml0cqjyFYiJblmDwWjvq5+4j7fDqdXmRZNMIgQE4mTmZ+VQeqE4tgN245Xuj
BspuJzCWXKWdLvEdEbMXs8VibGzLg+XFfg8sVOwVIXhwr/yI07RfvGbKbJyo81qiJ86+GR32WBFy
By2ycHRUxMCyLzD/O0UyVO261kMJLrd5S2i9z6jmd1cbk5AHQoowq50a20CGZpsYRkAbLTRbvr28
y7JfL7i2s9Ck91YM3xu5O2yzpdC6bWlrBbuddL1UlR1lxiQ4dcYTUHU4S3lwenbrkDy0ZuPVtXp/
BVH/5S+RXQF0wavnGUBVg+T1AcF3j/Q5rKpsP7RJCCrOh9m0Duj3Wp07NINoi+Il9uzqQRfrFDC/
mFfREJP1OcxLp/recfRnA8TKq63qKTs7PF7+BdNaSMqhXocG+Zn2N+3HUqS7IlakmmfPYowt2BXw
OqR0LJBOr7g4bTRQOEPJNL4ZbDvozGY8WFfKMhlicbvsStcbHQ5lDz3qIYzu17F3Zy4qFq/TYvxz
MOJDBNNKBmuMexSLjqv1XlpvtaqkIVt8wZxytMMnSwEBg0b/AaYFG/WaplccQOdfLFxDLGUDT2YU
tYfB5/ul9bMHM2iC+YY+aC/FrbZzb3ARV9y4JJ8hVrVtjXpML0BxYlFEQFb4Tp16fmUtiiuRbHzh
mOAtJbk+QXFJM7XtcurtR0dXm5uKAC7ZXbGsTeZ4cBY+LB+QaogQv63M2VyOF2dDErbg9EFffJc1
9brmy6lJnjd/1niBqp3tGODzYhuzVxKOyJZHcOG0LMfMAAXScerd56lsuO8Ok741jEFT2NLZPBff
ITgy8JSll8RolSftWx3vHAs7vWc9HlnSDcARimuC7DuEc8LTjBEBFhKAefnQxmjVfW1VNxDZRggO
TBuH6bgBnNQF+favYnAb9oAw2CrZOZkNCZ7srr3XVC32AEqYKCMZd6llf142IsmyiFWDrmgGNvcg
SkmtMhos/gw6ax86g4pnLckvFysHcd6ACyfGAUDtrAAx5PDHrK6qfYFiQXBclleWDWI+YFCMd73c
9YCIjM5NquKgkK3Mabe/uBckUBqjWDH8vNwl04+2QB+SSotPNvbp71/GNmJ9dVOQXB0bYm2nbkug
vl1Xn5e3VGKOopzBbCYFWiBBvpav94t1R7Au2hSOrNpcHl+2p4K/lqhRM3LypLqYfte8+EYdVTIt
OdPFp93MAeVESaGowoz41aynTW/Z0YjOjiEdDuANUsmESNZffNdFKOgQ0iqo1YIzsJiiMX1Fx9Pl
5TmfxrmG+JLba07hpAu8tbIBUNy4rZ7c9EMBLFbSZMcEJG/+0mT82E4uuPw9SMH5hT12+1LrYhU4
+PzrK36EELZJvCR9i37GY/w9Pp6e4tkW7IXP/MXcQr8nvJIWTKSo792pyTmofY41fZmGH02riBsy
QxCidaw7henWoNGqmzdYV+PlgeeBW8MM8lR1tZIZgRC2k7WH2DIFhs2akcEQ0C1O/ki3l61A4iQi
2YXr9mka26n+6UyGYQeLxYcxBGd8rFLUlni5iPWyh6kzcwtJaVN+2J82BD+cNShUPVay0U9n9ZcA
lRZFkrgnBZ8GBA26HfT2I4g7aP7t8urIhhdCdxsTb5msk3UCbRPbN1XhohMkgyScAuV19sHHxQr/
9/cXRl8ZWYO99UYbOCFw11XbpfLMfY6+Q58jpdlpQLh/QyCY911dqiCFsg872dqXdXNqJy9YPID+
LclvClYFNmq6HSVBbMXh5bWTuIaI+MqNwiS5h3NpYm7l806L2hw4Cc8mjr9mw1abiIrfRpKZiYQX
OWdlmp2Sg7wGcUM+WG8my0pQ/7EToeQepMmHqnJfLn+XbOkEl+/t2PTw3ohji1EU2vJi8jMOlT08
Dq4ANIyfl6eRLZ/g9ZDghnCKh2ujt7KgXEzkDPlzCW4P3+E3RjdcpU1hiNQXpkNLYqZwoKHt7ua8
eDAY22lURUkq+QoRzKUtZWpoXrd8EPqksW0LFivPuuHu7Qz+9ssLJTvHRJCWWaZlr2e4l1KgsHbl
do7WOzybQVE5TLf25vIskiAsArBcD1COjuES00LKuuhvm6UPlMzeEpMSi3UlXU30WyL7tArcK9gG
jKW7kTwy1c1FNr7g7aBLLPLZOuk1F+BRXoPJMQMEYk3FxyhbnNPh8iWaZO7KYi3B4qxdc5Nbnp96
KKPa5sN1ay8kcs7S0hEcCmD9m600JHbi963Nts6c7q+bQHDpsrApHy1cjNb6Gxk+jCns8sfLQ8sc
4B83tgzHOi19u+S3pkYOLHbuOlqB+EOPaqoowcg2WLh4NWbHRgJylCPX1qBqb7uxDHrnrZwUX3Ha
yDNPP2J5zprsmvEYG9y7jRZ53coOVjupsmmJ+YjlOBf99ro+LFCKrB7sqgkLICkTFXGxZANEWn6v
sWtanYhIe+b61aAtm3U1XzkKBXXe2mHlVoN/1VaLRTfbyKE7NUP6La1S9PPDw75bSRXSLjKTWjGH
ZKPFWlu9xJCRrhEpmp4um6YZvllNh4ZAz0Xso6o3CNksoj+PS13rHGlPPg1gweytfNP/NCGgfHmh
ZNYk+POUUGKjHApK7yz184Zv4CIKT5YNLXjy3JSt4xLsNk7MbZavx/bqc+bv+fMlyuXEs91+wX1V
g1DkCkQwJMfmAPiK+yx1NLTY/eS2U/kdQMDTXL0M7ZVJrsjh36Yko8OKTe944sfeM6GuP7jg2tte
3g/JdotltDkBmdfQgdew7Q72hM4riImzfaZd6d9iHQ0vc05bkRm/P3sh08+GgSOFXmdLIm9TC2rD
fK7w2/M6MUJmTtaRDq1KtFC2Mqe/f9nytDLyNcsZ6Df1fDu1K3o8ypeKdH7Bk+sSsH/YLizSWbY9
82OT5ejZNndl328zQwUSkYQ/keUCzPmVtS4xP5pOFrD821p8WPpx9ja5rTgbZDMI3uwSo0zdHM8s
WRKb0OQxpuOqpS8l5aDU70rzlvWaSoVXkujrgntPbtUsY4dsVa+goajfr0akp5Wfpt9nN2yLq9D2
riHy9ccdXVqk2siXdC8ybbziV1qoaaqCr+S8E+tnRmkNSO4xfKn9zN5bNHR3ncKazm8GFetk8Zo6
AASnGHolgYvWCMfaWf33oU4ChyiSjfMxlor0F3pHTBuYHH7UZjuoEe3iQnUynPc3KtJemG3N9WXA
0HqbBit9aIDP8UCSnCiea2Q/XfBnp8gsq4AU9nHxwCXYTGE5tYqVl1xDqEh6kTWmNo0Drz4cKK1b
HAzY5t3iekFjfup1ROf3hd9ST0NFSNUHKtvs01d+iU5G02iTxr382KxHbQ1Z9m0uXyBPA1U7RXSV
7Yfg23bTr63WVRwpTQIiiU03fKvSXydh2GtOHipyYWg8Jf2QrNkxL5zMT1nOfb3QHvW2CuMqver6
QEXefmjuJTPeMPPjMBhkUzlLcctKaC5PRqoSFpbZlZB/A06me6uR4TtivkutyYcqeXTVEomsGItZ
l4nD+/w4mQAQWvtYg7omiBbHXuHO56MRFYkx+GTx3snw0GCC6TKxJzyjJRHBN1z3+0/G+8VI9d6w
qTHjatKnG0qfafUIABNpVc+Lsl8veHS/FG5GLJzQdhWH0zr6fQIZR6iS/77882Xjn/7+5ecDJO5V
WYekvrOnR6u13j0vC1pbdTOXGI5IjtEYS1ahn+5UvHnX09BUqcrKxhUct2dVOZMOgZS7kZne5ipi
CUnIcel/l6OgFQxoafF719afWvtFt6rb0dO3a7Uc2sFSBQbZ7xeuzY1mNXg7mviRFdUhYehyHp8v
b6gkpInUGFDxSPHyCf1GMHL+KeoV9FPtzgWlnF95KipvidGI/Bie10L4pcWvt41hP6RuqOPBBVys
weVPkA0vPHqzqV/0mIIuv0MvCfBKn6nz7fLI55svXSqyYcxVkTY9sEkfme1uSodvHQ1IomZvkqjV
f6fN22D0mxZoRH1pH1vcQ9J2U43TYWZo4YaSqiKnlH2h4NUQS/S6ceEZKuxzqGXbodGDRMVOJbEt
R3DpHFT6XTnr2bHUCV4L7VzfGRwCY5eXUOIhIpQI9UwL9UY7P8545dlBRlXz49p47Im++FB2yfc6
Befc5bkktixCiyDB1NZgBsqOBGQZMX/nQw8E7j1w1IryxPl8m4qIop6OeQ/VnhxCK3eJXd1VcJNi
2vdFGjVFtR3JVdd2KkKLcmidaranpUfP7iA9ZKOeWm0vr5HMlISjuc50twehV3ZsNfB/xu/oH94O
qYqqRjK6CC/SK92bwJWRH/lE472dJB/QgjeCKZ5oePn3S+xJhBUVidkzGvcZdEN1KK9xvDOAaiB5
SkH5EasEYiSGZAuHdE1nh+rjhEmyn251q7tHB+wrhiLkSqxIhBZ5c+OBSAmjJ+Mv0HqhWBI45mFe
7u229T3Tu87zRJxRTNwhzqa0+1k2ewtigc3PcvrZpRsdC3Z5L2Q5vtjGPHsFKjLMbX+WMfcXElkV
8fUV9MrVjmc3BjcDOn7q3iteFhVTyrZfOMi51yygu0Y9noH7AaJ7Lv9VAcjm9pu8vC7DtOl/z3Sz
Hvtirsb0aLDvXbNFT8+mnoOFq7iEJfFW7GLOOm2yMtOrfraWHUCuM/OTrlE9iMoGF9x7pJ2Vlmue
wmCTH4PB9kg1N5d3W2K2IuSorhaOtnte/9RAOG+zfKPxBDCIBLhT49vqOJuJJn8uT3WessSlIv4o
aVGDS1J8Rsr9/ykRstAL2sU/9SReSVqCaQQ/B6YPnU/lkB6znoVT+gdvlICuNYq8ROYeYj8yOPSN
1dDgHrX9xCpw40APckJFhYHAYUJRyAhrEsUaUNtUxYUt2X+xMdnWGPMWhiNwtOwpHEoNpewOEj+X
90US3kWIUsLacinnJT3mlN+MgHJOzPRdQ6WnLHFusRd5Zd3SLMATHEeehcOMZrfXeiz8Pt/H3VWo
VPA9/te5VwaUT6bn2dGEPK7B7YDksa9Ni8JHZAsk5OmdvuKqtVQZ9BXHsOeT36PBSO9V0GDJuSTq
BmnNOFcrQfRL3Tsw2RvrD5NCPlUR+CS2I/YYr6m9xKwos+NC7f3ErNtWWQuSDX2KKV+ujYAAu6Ol
40FgsEofDN6bll+Z/YvYMzQtTmCbREJgjc+M5H6XPNWqOCT72ad9+PKzjcLyXFwBsuO6urdFr+Pu
yBSWItnKf9BmCXqhe/O02LzesnlrIo/0PptCkUGe7+lzqQgk02uWograZkcownR+Yww+m2Axrhs2
nXGw0G5tFs6j5k6+pplXfpNwODemAVmbpUmPq0eeB/rWDTGo5uut01+ZX4rCSmSkCytJAmRA5n13
uibzx/IPlGMUHiA54kRiMc8YipiVuM6nNumcIC0c83tntqQMDDrZjyaJm/d0IN4TXQZVRJLMKdaS
TUi9mjh+kA0y6tP80I9b3lDfrIFD3PQqzIAktIo15WKA5NEAmsgjGV/L8dCM+4aAgBvYFl3x4Cub
QThL9W5KvfZvZHVfvWLbjlvwiPudfpcOn5dPH4k3/lNQLqfZqAl2Z1o3ZQw40/a6cU/B/IuXDwCz
dBAyA2hRW6PCXh6rWdUyJ9lcEU5oV8xs0R4MrH+mf2bJ8GDPZlhQNyh4PqCM0jzw9ioiZZeKyEIy
2pbJEvgGMZv3rC3f4lJXvIlK9lZkkDNSvjiThVe/Cr0E/HWNk3DNoinepumV76L/8MelYEBvkhKV
/JXdlSYPepOHEJOIQF23u7zPp/38F7VBRXDhDKqa2EjxNqpVgBVVZdDRYddeWcaiInFc4fG1pR1q
TavJQtsAHl/Pya/ecRXBSWL+IoAQbz59NfQw/3LZruaRM8W4smURovZU9y2zPDyfmeu+6fFinAbu
8HHdkgvpVrH2Mx8nD7Uxo/kAgX5g6VoetjN7vm58Id/y1rUHfx1bPspuhpyTATTdcJ/Y1+GIQCP3
38hgGyaqxSaejU80YwOI86vJPqBLeFMuquAjyQNERKDnJa6Roc53HJnx6MzeVvdAHsG6X5kbK57F
JIYjAgJjPXWszIZhptqCwFMHBrEU13HZrxeC/oBEHUWrZviZJXUwzRAeqTexBvq7P5f3V/bTT/N+
Cc0NomM7uzi2irHaTJD2iV1N8ZYn++lC1EeZu08bjlTdbXp/nl7c/thrD2X16/Ivl4RMURDKtUnl
ORWKkVAsDXmxrY2fQzEGzYDLnsJxZYsjOC4Fx2LHCrwSZqazg6Yxmil5cPnXy4YW/NaOwWJNY1yT
gAO0NgXlfZRMqPRcHl229ILXmiMr57nHJdXw7gl/dOc79P4u5Pvl0WW/XXBa09AZQeMj3iANiHib
5Q7J3Oby0JJQKRIudO1K3XTGcW5NzY3b2HlgDtZeT/L3y+NLjEbkWoB8s9aCC7YAg+JTae5tlAUt
dO51VVTaV148/j65fHGpziGmUTJsrWWcxBD2Y/FJ6pv8Kg4Cl/59C/kyfKlZeJ2d4VY67Z+K0trW
xL7Vi/Y6mxexX06J58amQyWkoPl2XNljMpiKK5N7Pj0QYV9jbZdG1Vc58Gw3mvW5oFuyJb2f1/dl
Uu3yRRHSJDYkor8g4NisYI1Jj6PG/mRmdwPm3MM8X/kAKALAamY3NkhasiP4r0GVMW9HS9WcJPvl
QjB2cYx4zopL/DhSD8qGy/1omg/UGr9dtn7Z+Ke/fzEdvIuhq2PFTX4GbB0F/gZnoqrXU7a5p2Dx
ZeyV4Vqqo5R3TLDYZA3GSgtc7dGx7+J82HXa23WfIITk3J6LBIiEDJXO8ZCn6MlfyL1uqYQsZSsk
hOUBPTHA4OFSH6/artPrn96J7bXrFY9jkvAj4rwGFFILvcTzEqAbAaRqLPLdyUgwWbfVGCsyBtkn
iNE5LmPH6fCyW3vctz8tkP8Yn9csPhHBXimkaQnrCjzcjxO6ndsmAFT0hlZQmrpugpNxfTGidLY6
gKTx21mGa1znJDuQCOE9KyaaYobzZxcRAV+00FxoR+NkZLbtZ2sZ9pNK8vi8BwCc+98fz9OU0xEs
7MdUN4ifLexA2vS4kHLTF/bWK2a/dlUiJOcNiYjYL8sFq4Pr4b7olS7emULiHjGHy/EfS1UJkrxw
EU9w6by3EyftWXk8EdXlEcQ9IvS3b9Ktiq1H0oxJROWjxkFtuumAcO42KLsDm71hW+POfu5fkqDf
ZZ/XURkQEfbFdQBqPOLyY9U5vq09tWA7sq9jsXeJiPfi6wD5RQdJxfKYvtT7elvtyptk7x1n0GGC
cXxz2Tlk9iU4dlatbUKzAsgjKwtIF8zFjW4+Z/OTy4MERNWXZ5E4iAj/SlytzwYXGVhX7qY4Kq+7
BBMR9YXLdVEOCSD+a7wOUZNPfwAEe6/Q3KZ4HpMsjyiINFCL4+oLOox6aSExttG9P1nW4S18U2jv
Ra54qJEUzogreDkgKA1cAs8o/ba+dbbNro7aDVgvwX6bhqr8/XwMJ6I6UjPNrOIg0DmyLmLNq9Pf
4nH08v7KlklwagD7a60AN+SH1RhB3BqRpzuAxw+hCQLmBf/UU3R5ptOK/PsaRFzhqK5WZJFrCkVO
sKv0u4Z98PSbBy0s6yogoe2IKjdsIRno4bn3tBg/UFMOcXMFSUN4+def3QIMfvr7l6OoXqHeNTbx
Grmaww9o7P9Rmmb13WhqV+FpZ2M4ZhB3oitXVBKdMbIByG69iNqtX2g/nWTLl7fLH3GejQZzCHsw
DbFdr1k8RmsyhZX35kwfsd1S3+uYb7W/NQ+yZHEclGnvp2X3nHRDkJEuBCjryo+k/11GN7bY4i3W
GLk1NO1sEMv9punvLMmDREXV5J2zM3yjcNld3aGsEgdTlAbzK4f4vNoT42c+v/Ii6vUa6hUquPhZ
58FUQgguSDZTuhpj5HQMtd+wGCrfzMxDgSpwyTe5OSu89Kzv2I4I81kyx8lrl4wRbX/XY+IX5Y8u
21pXlRIw/On7vhg3qVdtLnOnQ5y0fNZsGn3yE+t9KWB6KmEliXmLEJ8O7P5T7vZdNPW/yua+LoAg
sX43eB3rFxXWSjaHEIz1tGndueRd1CTxbTOufoUGL4s7e3syN2OyVXjRyVj/iWRYLiEWtJAeg3ba
3EZWroMotAdfxU3OcbaQI59PKszo1SnnqLLvtRg99a0qQsisQIgQHd4kZtKc5nUXn1AOnT8DIeI+
R+fR5U+TzSDEBzpDIaWlRRElFRqlq8hAS7PdvuaqxOtvn+C5pRP8n5C8nNK0KqIpyH/V+87nofvQ
Jr7xcw6Kb+VmiqbE54pwd1qXc5MJkUCLMyfvhrJAjemGxk+loUgtZGYmuH2V5dPsocklssb8fjK6
sGneXAoVKRNw1c/LOyEL1SL6p5piUhdJVkTdEgCsFnb+sCt2yc581t+9HUVreRddnkoSxf7B/tTd
AkEMzNQaLxAy9Cm/K6w5LPq3xoL2dP16eRrJqonYHz0t7GGFSHaU4gHM2jGcKXhbQkebT1M7uDyH
5JQWAUBNk9qth5f3qAGMhbuHlFA0SapA4ZKTRcT6uDQZq6o9bcnGPRSbMZoP2o5Gqt5R2Y8X3Lvp
0IQ8Vvjx3PggVdR4v8qr9HZtRwT6oF8K5JtE4+AIekF3RUITf7mqwxxjCy7tLd5ce2jHiqixhLr9
4HUPRX0cc+oz7ePytspMR3DkwupL4uQej9ImDvt4H5PXGJh8PAdr3pVTCD69LHE15TamqOIHZzgY
kER3ips0/2VWucI4JV8hwn2aduCscTCFN1bhat0C8x1Yhg6O6ac1Ud3Xzt+hbUfUFkhiw3DHGLPE
x3gHKYY9++2WfhfOm2o7Rci+LRUaVWKvIhDIrJYsHdCHHKGq4NgHkj9Pw8PlDT8vpIOvEE7ywbCT
6tQ2Gi1DdiD0s7PQ01bNh3o8TIMe2FobON5rNmiQAP0kzXM6kXDst1o1hS4wSRwkZG356/KPke3b
6fu/ZEduBQo/86/1xWilJ3hj0QIrn7bM2epa5V+eRLaYgvMXRTah76l1n4gGouLMd35VfacYW3bq
iuxTRZwUbcYcHk1jfUihSdOw+rYp+M6dk6CrkqCFumyu/XSbo5vdW8CAahDWdNsxbLii+if7PiFK
rK1eVXGDnzCUD0MK7vEfpgokKdsfITpwK+/nhsIOk/4Xqk9sfZq7PwX7xXvV5pwHlsIchegwMrx1
9hV+/dg1Yd1ANyoL+vq5mJ/1wfVjzfbzxQhxEVhI/XLZICSpmIguqcx2Nk3sFVAfD/mCyxo8d/oe
T++Xh5fsh4gwQQNiPZgWFm109qMRFfGhVPWUyYY+7dMXf3GINbpdisVKx/daazbL8jzYKpydZLNF
TEkxNt3Y9FiWfvFedLrT3ZelHneASEcj5yqHOZnOmcxRhJYA89ZZemHxKIOKY+aUwWhSXzOj2f3R
4gGdax7uSCxI4u+eoagFSLIwEW2iA82lUT7ziC3P01r7ecd3zPlR9Pu0dzeLUodcZldCir+MjtFz
x86jaZmHQ5L1gF+5gMMzQsdNO3fV7rKByeYRHJ4ulrPOZp5HJlKxtbi1yC807j2VeqmIKKfIeG6P
BLc3DGJatZvlUdFUwWDkN4SNioxYZmSCuxtjRjuz97IImiLcHvylvQf23ndJMMLWrlofEYcyFStE
mDstgwP+MrpjO+dbfQzieb0u2xBBKBCYQB+7Z2URmdtN0my97hMBcQcy12ZcFH4iWSeRlAqPLBlO
XDuLhqa4h6LR7PN0/omHRC1LINeYKmKVLKcR+anqCtI14ARMI92Kgz5F19/MH6vlvlxv9VzztcK8
S6gWUed3vmQ+q1416xreb9sRJWZyTRv0IdPTqMOTKO2TB7tO3nlqf7tsBJJQKYJWpowYg0f7NMpY
+9BwO1zL4VutFDKXDS/4elJqSZlzDE9Jej+soB4qrJsFKPnrfr3g4o6XGImuZykUN4pjMkCtItNy
3zJUtFiSECIKzMRetRqz6bGIlNO3eDGZbzrdnzmnSE1c1aVONong6/U4mmDBT1KoKtgHt+dBPGWv
puduKrIogA6SKUTEcZtR5/84u7LeuHFm+4sESCS1vUrqli0vmThxthchmcmIonZq16+/pz/gAh7G
bAL96IZBimRVkSyeOifMg5wj6Vk/+4UNHPDgY8/a7HScLROESLPYKuJYQDO7E17nvnRd/Xkt/Agp
CszY1BiyHpoNSiWy6kF5tvlNwO/EELzkwSDiYG/iacGDtTdXF9YH5wXFHoYQrLlrq9jjsGloa4kN
cNTVO3mS/xW25Gdf/3Qm0FQCOtLFh9smS4Ws603GrDJbdcwHeZLf8btR1s84tjjRBsy+2AaTSJpu
fZQT/lyuYrJQJnDHO/ayH/UHUoAIvvIMy6NrXvF1sglp9bvP7yqX5xF126zrnTzu6GSYIN0hWAUy
SVaV+bZ5/A732CpatuYvZ+Nr1KHCOJDjl1AMYSQkG/Gu3SaQv/42Md9wH9R5kLLXs0X6QxAyDA45
sWgXxwkYgB0sSCKuJxOVg87AlUjgDT3kZwLBcW49IsJldDjkYWuRaq3TowC0ZDa952mMW0U+WXRr
i6W2C+QzpihfTxzKvlP44PWABBeospSRE5iyDhfzeueYpMKfhsDiS0m59zIP/RnVFpngJsr+/5VB
vdf25Vzw5qRPXahnl8Ve3OVggYuCNX/pqzmp61eADL2SJBAxWoDBhAbhjjRcc2oXD8zBMibbFlnL
/rmHbnEpnof6YfXGkzjG9AA2q3UlixwbGsB7CsRB2jrDZ9o0Ce+qVwc5pmkKMkewlO/lvbSQ03Be
XbfjkPH2YknbpBL1o2TyIVwCMKNeuMSCyK7HBx+vMoH/HWJXkcfwNrSDE3j4GtST4cSlMVJV4cZf
Ce3s4MjTAzzJS5E6E2hMkKvghhOj5rSlMnW5OLdXw9FZ6dLm2Dh+tEF5tvLwtP0I/PJ0PQrq+lCC
lGwH5lsb+mirNq2gkk6DmLoU8m5WUjumG6KuFyVWzWQGS5csw5RPd9Zcn1gOXjkwILR4Byw3w9FN
l0FXybr8+Vhm6lsBSg8+l/W9wKPWQv6ZxOu+fZ+K/uQizSKW1xyXOFFFRLz2zHCX041PCVdF2S02
pX6QhkePV8AhIQx8duOPw6tPpel1QxOuVBYvu15BPC2dIJ1KO/aBzLSXr3IqTg7QRu7mxPVguqq8
v7V4f+C8htGnrPd8GAV/IGP3gbYvZXXTNc5T2byEK46wbQCoLtoHVmS2qXrj/TXwVGRXL/ugswfi
p9YKo0LR9JA6jRVPyHgY6aPej+OeCvEaw8Jv6hx98K2K+5VAWGd/bnaBHPWz6PeEbnXS+CZC6/fj
i6eCvPatP3ILUnppw/b0gMoYkzQukXeCpInh1PX+ZuGpEC8yOi7o4z2W+n7zU1QThcc4X66HFp0V
KU6/kAnMeTZjaTP88ni25Wu0m2jndN+t3ETyehU98lkgL3Tkqc/lg2Nt5+ufrbMjxZcJb6tQOGja
XzvUifzjg15/qbKdxL6J0Vv39crBg+6uW86QJkhDHNZG24kHQGRv+noVvhVM2BlpcLB0q/DZvI9y
m0QgYOTbR27/e1sflwD15hQwTfYspx59rMdT06XEx+4nkFl6HRtTildjOyqYK3SZVXQTDjFL/2EO
eVROd40RZapZYRXCNftApZSOC+Pp8u/juP1NLSfNJUcB8vih5cIwTboxXH5/M01Ov7ek2ylLLW/C
7WVfvcRbp29TYd2WjvFUMi+HLr7Lph09yBDJqtRbnsaenxzopohf19daNwjFicXeH01QogsaVMnk
+qnbWNmR3yRV43kqvRcVYz/U+QbJepwGSPgs+5NowVXd3XQT9wLFmbG19Y5d4PP39q9puqM4++3D
53o0ITQ0nqySe4HOyyfbvrLUFoedEhvUW94Butbrk++9e5T3VFqveZjHGXWhLCW9XcV7B1a1owez
l72AfdnZRsOOrOtG8WcLV8ndcjBJonzFcxdrrIhvR7TNjeGgrDEileQrlysbKLaC1G/96kTosEZ+
Oywn35lMWR1dF5exvXU2NpGRLDODD5QxR+2BBS6Q3jUxFuuav/z+pvnA+v+V4OC3m5whXtfgRx2a
4Ny6FbiY15vm29xpRe7i66noItHfdSXSK/UdnNmwAho7VXGAne1RPs2wpKJu7q1wP9X843Ub1bWs
7MR8nAjEaxeWorY79uz5yRtNNNS6SVectxaDFDXg+unkh2ski32JeIFnbTc0ZBl0HSj78Oygzqay
akSHKU+20jnt9ESbn9cnRrOmKoSvava5ATMbvt4FZ0b/ZS1+U9bE/WY4uml2MRXDR5tO1M7Fa1e8
t1DQBbsfbbbG4wB+vBu9SsXw1WFdTKIoWDpvP/zw++jmEatNHGCa2VdZuuq+Cqy+DSgqK9cHoD0i
gtoJvppyLhrDVEF7AmXtIxM+TX1AXwO3Po+LKS5fAuOfaRBPZeUCO9Z4jILRNJzbFymApRVWTiPL
hkhiPo4/QX39rW1zw+VS15uyBTccCDq3zt2XagP1NEii5mhh36cBiZCcxaPTxdWyfrputLq+FG8m
wHgM+ebRtEdO5sVzC8hKWl53aujBP/sTMI+gs8QGBJYiQ2TSmbHi5F63hOFWUZp2uB84Ybq1PJbt
P6xFSuzf64PSGZri5vleDqIHn0NqH+1dc3wG4UyKU75hk9bYmYrbK0JW1BPBAEhfd0nb45i3OpsJ
P/1+vYHnqWA9WoSBjSyl+zKepkcnAXzy/vi4xezcnIuEvNw0QypUz6vnunLYQVNm70Hk5GD9c8CI
mECG3OQzumlSNmj/aA9bLh1LB39NGF4+bWIyIc36qjA9PoMhvGorllZszLbmSMXRnRzfxJ6u+/LL
7282587r63qZLJpCG/3UdL8g92AI4bqWFc/uPQlGH46WJ5Cn12t+ktBbv76iuqYVR2ZDFRyORPRb
QzsOCygHjdyor6BrXPFZaF6FgMEgSoDtKxrb7sdqLNDWNa34atO369DVCK2174MlNchEYSLJ1cQ2
FY5Hy5HXy3JxVHc/I1/8OxDba5mjhpTWFhLPwcm2bEPM1pikCsoTzVo5S4VhSBAcQg8m7h3/ZK9L
cn11NUFTReKB7gkCn3NI0yL4hPyQW36u1x9t/bD73693oFkGFY7nj3iMQ9kATRtwsTtO8FfRma72
uqYvU/bGnQJfgvxzx7ejOCUBTd8pPHLDXqI5cv1ByeUMULYgaLopwO9UxNsBUd4RUmy3+asKq7vo
iuSo/6OpAz7Xfg1TIRYDhYhuRRV/tZqZbv6MCe9wmgvl13X8vq5fp+CxcQznUV0PitNaO/Ehpo2P
bwEG9tYPTsWjixjvCJSTETinW1zFfZdKjGDbwjAgkRINuzzh8cVwlde4r4qPY/UekMNF04P1NQge
+fBp9SuUBp/n8YGZ8BkaC1JRciUIK5fuYvdM/sMQLwH0nziokviX636lWQR6+f2N8ffiWP3OQliG
6t1DWHX3dv5YyfoeJKVgWuOmI6Mm/KigOV63uDsV6GabxZPV+0+iDT8GvDFEN80qq2i5td47gvhM
03IlsbSdU+DdVIDvgf/nvxNE8NmjIxCkfdG+NGT56LB1icS6m+iNdVOj7LlH0zBQUDiXby8SWfxo
KD/P5DYQlkcVNxblATWo2abpHHZ/9bb/Y55RWONtLfL38vMy2ufb7EhxZt8Fk0Pfb5imlmZ8C9Np
K++6truT2EGjgQe3gRg8laDJd9YeBwl0FOTeHdL5d9wlSWWbMCwaf1NBcQES+Z0sOkRUe4qHcIj7
CleM8ZsUdnLTTKmwuG4c5CaHCgPg7FfpbzEeU+/sjUDDbGYRwx/X+9HYlQqNwx2tcFcb8qnF0H3v
tvkHzkax1zHD46bG5VREXNeGNmuDhabV4qUzyLKP0CS+pvvyy+9vYtLqLutIJJrGDewkUGUGjM3J
W7bTbROjePTchi5B6TdN3WA7WVWfhnUYV/lNhA7Y3RV/tmpkO+x8xF28LWLrcM5ua5K70Rmn4sw9
K46jKtD0gZzr2D/3rh8z7DmCfb1tahQv5h13p2nkNM2hdj4WO3TgN6QAS8NxSGczymZcbtZeu2sA
zPSWn8dpeBY4bV3/cs0+piLcbNwojqZG03k+RB1JLfY0HdV5ZB9mE7OdZvZVeNuxup29HCFJ23V0
wKHK7+3N8i+Myx+WYDGpJ2hOFSrIbe1sF6c6DKSaaiAZ7w7fig7wqdMoKL4L6+/bpusyxjcuxpBx
ZVBdI+mc0+meH24TuezRZaOVoJ55OS2NCcmucWYV1cZ8WXngmyVp4B92Avky3HaqKbHCLb0+FI1R
qQxdTQPtnoDnNAUd6fm4JFWQubutacWVl1767rbjWhl43t1E5vvSKHir+2rFlUve+9bQ4Ks3kKXU
B4s9UMPf9tWKE0NxrplDELe/iB0F/APSBXfeWnQGR9Otp+LDHe5K+Yz6vvQY9y7aZ8AfWeX/Irw2
hX/N1KjYtKIGpek+YNb5NH6VdOxPrb10hsnRfL4KRhuDzlqRvMKNbOHPoNY++97xLI2UO7rsmErG
BcZRku+O9f/ZsepUpfYnkFggOxYas2OaSKTivBYWyhE8lbDLtckOZ0kg5Hby3epj68+GJ7j3uXY8
7w+sVwsx7wPAq7Qvxg99Bc1bKpOlXs/2Boq69cg6NqfTXsaW4xju+JrQ94dSY7sX/cguXUKopMrn
+9xt73rhnbbdlTGdX2hPDYcj3Qwqnt0Jd66wdePuOYhhjEsHchV1z6qXY27nryXzGkN00o1J8XMP
dQOIUIhKXfm1mn4dw1fP/jLTL7v8dOO7gsrhZZcsD6YSuVI6D/dr2D4M3CQrr/MWxdnDdSbN0eH2
0B0kHno/a3gRF1CnuR6p3t+0Aez57y5UNbl3+AKTM4dfQekNLNxvnCgTiO1W1bfburisy5uNbsnz
pvb4jPP88rUAq4D4G8qWoJa420xlU7pBXH5/00NPiJ0P22UrLQ/AtZ0pw6X6ad7pA0TGz6ERRvu+
yboq1Mv350F0kJJLRe3i+cuOgVCInTqHJrg0GOv7y+2q+C4K+EmJ5yaSHnRO9wbkrqRJdiOTk675
S8B/M1MTkuxTCWHXdOTT48JeJ7Ge8+Y25APoi//buivqsBE42qfBLO6r+rg/FtuwaeiWWHHibpF4
43IxL2wjTQRXi2yXzqC9fe25/aWpneQ2Y1V37k5Og1duOL2GrwV7ttgc9eALL/9uhMEddEugOLRX
TJVdbeiBH04yyvFuE150oNT2pgGoYC9KarodxUTS1f7s85nc+a3N7gfSg1JjsQcQ4ZhkAd4/JLgq
e1dLmnL1RyyJ5f0sobyBc+z5+hguwefPt1RXRXpR6Lk60PKAnwl87WRPpyZ8CKT4Cjbof8qGfJ2L
H3noGVxO49Uq9IuENrg7C4yj7lE4xuo65n7+m+TrHQFA+PqINOarknc57kzK8WJWtv2dWykfvKgk
vyd6DlE2fL0LjV2pwK8NrIjDiiRcOlTyU9PnkePnDmi2TNRduuVWnBtcVXQr8p6kxQy+v2E4O5tp
+9TNjuLc00HIVq6SpEsztifZtH8J2ZAosPm/vls/bM1oWAbdHCneHYLiaEeSjKRhOYpot7Yo7Ltf
k5CGKKUzJcW3/ZDZzBoESeW8ncnefW6AjmtLP0awMviGZq5U/Bd4NTkIcwts2FY93BdjNK14H5B9
Qme7u+Oskoa50ozFV7btLuwDadGVpCVfkp3MDwvn96svzmAaernJZFUMmBvynRYb/NzJq8QLy4x4
c1owdne9ed0ILr+/2exa2XvF0jbBSyiRLMD9OjgAXa++l61342Jc7OxNDxZBea0nsZ3mwxzn/9JV
RLPzzzCns/h8fQwai1UJ4WaI7W15iR5k0cROEFmolslNyvIal1YRYAD02eCDQeOwpTSUIOSDFt71
79Y1rbh0OxXuMlhoms7Boxj3zxxFONeb1i2r4sSkZs4ia6QzSNiDRGIbPhYknDOn5+xcW3lneH3T
jUDx5XndisBrMIJCeuk0Lp/YrYc8FQa2+oXTbWACT3O3j/fAT3pwj2I0yfUJ0ny5igKb/HVZ6/DA
htb234pi8KO9a02CdBqDVOFfjOHthbYgXVhq655W49lH9VFX3gZ/wNPsfz2K9iJwg8v5t3PsRMz7
GWq/huCs+3LFWfdSgmEH0PcUzG1R15aPpBPPQWviJ7rExXcOLSoAjAzj0NkFwdF6syIH1O5EjK9e
PqIcbf0mXXke+7K+cYWVvXi1LXQ3YZbsqkoG8MvJyaS2rjMexXF56HJRVb77Mh8kQRXefRWYald0
TSuOG9KcO82BQ5DLljFuyhm69NByNoQFXeuKv1ZVWAC7OROkLuaPdUi+9yCtvO5Q7ysSe66K5wpA
nd2FzM9fcAP5fdDghxPwxxGIIoGUYdXM9/0+ingd2i82DU5Fw8bY2mhEBXBflL72XnAfWqBjNp4C
NINVEWChFdb+uOEgw6qBx6FP5tTbx9vgGK4K/Wqpnc+l015uiU5xdlycIyXp/r4+mRo3VOnZaO46
pK9c9yUI+9i2ybnzrbO/FoZ3aM3uoAK/upnaDZtxbJG7yz5Nllj/Lu0Kcuysnjc/GsaivKnY2lV1
GcEyUSwHgcGNi0htCYKT/PjEwAt12zwpPs5dEayFjcPRjM2hktN56sFLsJiO87plUPx8Kggt5xFn
brnyxMKJqB9+r0biEU3u0nUVX5fC2Q4X0kwp9K1zaLGsAFZF09SGVryQzTpTb8h/Wh7wkVGLNHYQ
tzkP7kaHtyaUpMYQ1Gf3skNy0e0BtwqadOpBprvFF+Ypx78t3lBlhEPeyL33kZhbyuU8TfN5skyP
Hu+uDXPVq9yFvpAOPsQMgnGVcbjnfTyGLJ7r8Xzdtt69RKADxbYw99ybQgcdUPJ5E/VpsmUX16x7
BgPsEBUlM3T0bpxCR4qVbS73CACsSzaz/AzVvYSym1Q/0bQy/9Usd+Sk/SVzwr9nVjyE3ldSV4bD
37vGg8aVzWSsJZvn1VuygloMErI2ck5D96PbfnsVN/ShmRv1Jrc00u6WDgPwtjmue/8lcOjr9fXV
GJB6d6PD5ndsRdPums/x6u2/JxBbRFMLltXrPWgsSL26tcRqx77BBOGifhq3hK9QCp5+jvvDauKJ
1Q3isjZvLleyrV0metgOkes5DFnCPfB7+cSAHdMssUrmjcrwvPKEvWQl0DgUmZ9qhjxGH/Uodbo+
R7oeLgv/ZgDBTkdu5+ihlTxp1iZacgYh0DBxZ8Nzja4HxY9RXzZ3oYMeHFZ9mnL+UYThTzkeUQEl
7euD0K2C4sEtCkpyVqGLXHxtKpACtg/r8vt627rPV1wYrKEuB0PzktXCPm1TfieLgaOoR2RsOj5f
70P3/Yon87DdpAStGd5N3AePfVzc/HkfTddcjRuoN7m6aHuIDGxwA+cL3nclRK9y59HZX8eNGc4B
794roNSh5GEoncdhrPYlm/Yq7hp5tof5G8/LzJXNaeePZLwxaqhXu7olIS85W7LORdZ1IhFkdfD+
YMJ1aVZCvdqtlZTcsdH8YXtZbQsQxoBFYDdpMOmav/z+1tvcg6IOBhFp9dfTOjYoHGnOAQQhr9uR
bhkUZ7Yk+NerAM2zAJMy9cnaY9c/onxmJ37JHb9e70c3DMWlLZF7/kwR9WrQY9beEa+4faKWejaY
k85iFX/mAgJqk4NxbCVu1u0aJj6UXXd7qWJ3aR5pvhm2N91AFOcmw2E3y2KVWTNa2e7vcSDqzBXU
sB665hW/rmRQkHFH83g+TjZ4m29NZ4IAe30ZNKFJvfFJHBx3CfLwLGwChlsd6Gdp3wMuVbSFjNYa
5xHDgmgMS73KBUs3rdBzFJm/BeCzbc7HjErVCncX0AuU/vE4juW32wZ1sYk3LnIRXegC8CVli/PF
m8uktOXJH74cJsSCZk3Uq13vCDAoW73IWty/esbB5IMiCqTlrn++rvnL728+nw3bIOquEdkUBKdg
FzFAnHd+YKrp0TWveDj1JofCDURWDs6pEe65avrYWmeDRemaVxy797g/l2BKy5YZKtqglsab08vA
TKLHuuZVv5Z08qUziowjy1QC28r4mjSLSWjofVQN++NCt80OHcJRiqzO2QuSo8d9sJDjHAibR0W+
/RNWpThtLfHOOyQ4z57nDanMCWqAF98/XTcAnVMqPr9sR1lyIiDX7TfPIe51ZNg4WHfFCQpht513
1IogIZd9nAUuEqSpjuHk7S1iPZN2Oz2FoiDbbeFLLQYKukkslQdrCPtlQ4wfcMUr5X4mzbgaDE4z
W2pBkLeJbh7JLrKVAf3kBvfztn4/JvdDuVUm8fmLb/yR9GSuWhPkoljELUOvygonHKF2v9XDb+oO
7PP1Bdc1fzH2Nx5vb42LJ4mxyoQcPo69/9Euj9frTWv8Ra0Lcrd+K2zZVxkEXDIfVZpO65xqnxqi
uu7LFW/H67TDu3aoMmuS4j7vti7mVrj8df3jda0rzh7Sus7pUIrMdYKmiTfX2UBVONkmZLlucpS9
2wb2ePPtSyD3vcxr2wer55Hv3hhpVSZtORxBYA8hz+zaf0YXcT7Y37uhSq/PjuaIo1YFOWE30aEu
yizo6ZlaTboySHFxJwuO8qtHPVOVr8bB1MKgALJYQe32ZVYMzaNn2ejD+9wPVUKsIrk+FM1CqLVB
EE4HHbwf8CwsbMje2vHUFecWNRHXm9fYkVoThOwoBSssmifDlNgyhHSJSW1C1/RlRG9cd0bR8FSG
QZFZtvy1lpsXeVSabta6xi+/v2mcB7mP0s2hyMYdlXFt88HrW4OYm65pxXG9buZ0CyXP2nJ7KLjz
wGZT1k23mIrXFtU24q6OpqvOKu/8taJ31crLpDtWYTgiaQ6TalKyLHg9FFvJsUO6ZKbRZnc4xEy9
t33uqq5z72uHDNB2strdurPHY7NvO+2rNUGVE3RFNSE3xmUJxEDwd93PMeuPW3LtzFVrgoTk1Vj5
kM9sJhz58Ooo1uK+tU0kw5qVUQuCPOa3Iy1rntUTO7l5E0n3eByoCYGqa145d0M9FjDaPC+yEk/J
0P+AZIT1SGoThlMTh9Q6oBWgxO4ICp6hus+Juq1c0lXSH2s4/etCuPF0PVboBnH5/Y3PgRG5IsIe
y8xn2PHvNvzRPeIaVCRBMO0/b+tEcWy8LqPccivLrG/wMOTtsQN6BqvYDe6hmynFudsRdPEQs4dz
8zITh/u8rORhCvrHvnZvnCbFyWvforzrsPmApvxlwK4AbdH23iroP9dn6H1VFLiCsjeDgHDnTc7g
4sdKEitwp4TVEo+NpJfJIML9vpm4g8cCu0v2GY//rbN0p8BFhW/l9DTyJ9tNC6v6vRVd/XCsC/vQ
wnvxb/6Nh1uinNNLthJnJeD388s+PsrxvJUSAhk3lWsy949CowJS9k7t84xay6kLqDjnhf29lyj2
uj7Hmj1ALTPiPgl97jo8K4VM+mD8Xvrk3+tNa7xIrS0K83AJcYvlGQ5YCd/yUzM1d1toYszWGLjK
mE26cmnFXtTZiGvg89GX9tPsWeKH3TLn3BExfbptGEowcI/JD6TX1FkNLZSm8uOD7IkoTAy0ullS
woBYg+Vog7bOgBo62T4/hwvImEI/ue3rlTDQT51kQ9PXSMxvZ8cvE1+Wpxm8xLc1r4QAWlqyGcVQ
Z3thLTEt8Pi8rvscoZzMJKSomyAlCLjdTgLi4iY8EiayjdpPRTVDHr5dTDc7zSH6fw+7b8L9LgIP
LHMYxEabKqmp/HcEh6Bo/bgGBXPXmg5FGl9TS41ab5rtpnTqzG5m4FhIMUfTclPlOHPVUqO+3Qrv
wON/1nZlGoo+5YuXjJaJPUSzCmqlUeXKHQQNc4nnFxF545nKl1F+vG5Eunm5ePib+R/rI6xmMVXZ
0OWPwguf8tZ06tcECbWuSKDEpzlkUGV8Qe1kb59Z90RRzVD2t0UHtYqoywtSMopvJ9Mcl0QkF2Gk
3jHdrXXfr7ivW4G6DsfLKjssdr85LWRjm4/Sc+PVD26LECptdC56a3dydBFaVTa3RVL0/LGw6On6
4uoMR3HfQ3AbDFF4w1msMAbHY9Q77K/Fyw2nZZ3tKPsvXaulWRchss4mUERzT/Nueo16/8uZWi8E
crMV+G+k3YMV5/uge8T2e4c3MAN6R9f85V7zxuppXiMBWyCxYRW/5Nw/BccX2+4N0/K+3TCVDRrF
BFAWh2pXZufVVzDkvSIRkeS8fS730pQTeD9sMrVEqCbr3lQeVrZuv4dVHCBnMgXPIz3VJIivG49u
GJe5ezNH0s290KmwBLP/sOB1brLTafnV2DeB2BlT+Z+taqE5zTEE3LGBenjtCiAg2N1SGtZY9/2K
+wbFFG7teoisscG8kAeJ1YxTNADcUhbbj+tzpLMjZQuWPeTYcIAQ2Ww153VikcThuIRaxPXm33cw
Fir+y/IcbH9th3dqa0+Csb4H/bohtaebHcV3mxwFnVNLRCZYKFCy4ybd1FexrMCw15mA35pO1CKh
Yt/bobgkPtfee+ZfKfQtXA6Zb6hkX5+g93VCGFOLg/Yir1vpIfmM2shPTmtHoS1RzgMC6nHNBjKe
i8pPugVCMnnwrRWdwcU1C6NWDoVTvQ1QZRbZ4f/dl/nHNrBu2tOYWiVUQBZqaHb7si70ieVd7ITi
hLKqWydM8Wq7mGxkBqYi21lYRw3M9cg/z7T96MxHNMFBOvLSuFXq98+eiXZfu0qXaXwTSsal5HIo
tyIbVvq4jpALKlLaf+1t+oXW+SNFSryqv0tQQVkN/9tgGhc///PNAMRP/+0UwtkSuXd0uoNIsHSb
GBT0CJciCY/HeevSsa2egjp/rUUeAQEZ9y54H1ltIE0JNb0rkWGYMdTQdYtspvVDNb8giTH3P7DX
JHQEzUmRMGE4wb2PgYQPKFFinsqpnnJaZDlotTzIhxUU74p/EQcOt54r4IEBnOp4l1yf2Pdzf0zF
rB3c7nPqOkWGsppT0G33cgbDHyprkB6AwMXDaENh43pXGjdToWsip2MHPRnrvlkDHkyxOErR1HE4
CpF/vt6FJoJ7Shxc9mKfvcGts4KAB6WUYMwbT7ZjImXSNK++70NEobGYUzUZo/2jHOvXtlnThZqI
eDUTpD7qW0Icu7s3TcYFAYtL/twswemmiVHB2cG+O0Hpo+m5hoBO551pMUS0dM+3NX/ZMt6EhGXr
y9DBnTWzqBMfAZj+QFsUmAQ5NDb6Bzr7qAkCP2+zvcwf/X5MN6Snl8G/Z2R/Xlf+ODj1620DuSzN
m4EURxEsoSzb7HC3CJpYp2JvT0CcGXYanQEpUSys6OSOl+Yn4aY16o8P1FCVvDWssiZMqYLa/u7m
61J0+PrWKyPXpSgVzmO/dM6kyM8LHz6A9OZOYo+4Pls6g1ViVSv3oHIZ+tuO+bx3SzrY3rfrTetm
SvFkqIlQV4Rzk+3diCLk1nuyofQyCxOtqcam1Bf7pe+6bZekyXKQ7sY1whFt/XuPyFPjkY/94kAc
1OR8muO9CqwVY9iRijJwY5T3qEkuVy8up5Pf/pxag9nq9mQVWXtIzqTjuvl91/bQbAizOqxOubtH
XpHmZIyW5ZGAtbqFcOAC1MBNa+QrXt971lFI8DJmYnWTdq+SshsTjsLV682/X0DDmAq2HQ/PH7zc
Qpan5N7oxTgZuvYPWdntei9b2z66aOVj4X0bgzl3mgjV0otnobYVFGpnQOHtjkYIpeWejRNSnJ9b
UPqCitHPqY+qFyiQ5v1TzUvLgyxIHjQHN2x0GttVYRqj7VrbwmG7nAffRhd0XIT8lQcmlQWN16kQ
DWcfp2psWJN5dIyJ6M6ypun1Kdc1razoUec1bzvaZE7bx3NL47wwpU8vTbxzgGOXyXoTWZcaVbuu
g6Yn4OF3x3/Y9+EjKyDMZ4dfr3/9u10Ejlo3QAKJciuWN0+rfAGT4UaPiEHQ0ETM9z6aCe0r4W4D
oLlHhrx9Oj6MPO7v+3OXsgQiXXhQSPjJiJq67AZ/TBX6UWLfQspp9CqMgz3NJ4AR7pq4SPvTEefR
FJdnE8ntuyEwcNTzmNOVvtMBjPxE1jkq+ldrPDUEXA/iG6LTZpSkeNem0M2l+zcLb/tT0B1d3z5t
lpihjjj9PGoTfk3X9iXivml7FYu/BE2FFZH3RfBhMNEM6dpV/GB2We3AeZsnJB3uLa9P5tm9JThg
OhQ/6CUt1rxymqfABvHiVopfTuOc2na+sf3LkN5MCYrhQ4o41zx57UPNnprgnq2GW9C7cQ2frpxe
bJRBNbsH+9+CD7Z954KxzzIJ++naJv/9bNtyrS53ShgjxU3WgjbEtlcf7fUmRiR8u+K7Ewcdlkex
oqArssnz2OJ15cZpUd3VsavGKmHgw9Ei5/W9BftlbtIi1FiiWivAxq39P86upMlxVgn+IkVoX66S
bbnb7d5nerkoZhVaAe3o17/0nPrjGRPhqw4goKqAIiszqi0sJ3A2mbXJdCTIqnYlr8wcXzhzCM8J
wrnf+nVmJHM2aJJ1isWUawIqHy/KTtm0Ryi/ppQ3ceOJx74xdpfj/HlV79CSiwKcAlpSYkH7wy83
7W7aXZOGd/mNdbsiENfpVWgkdCO5KiiWOyKmqT3iyAQNd+Z9GN3j5SGoZkjyUtyFDRcE3e0RMvc9
pIqNx0ynMHT2tIm/lryUcVAOsDJqjsQ2ErIGd4Elbh2ep3bZJEXLNdgdxWbrSw4Ljg8byulwqLEH
uNrs7DKeo+kTIll1bPpRduVESX4LNWVQESHGH2m1DSBPjIpDX+iKS1ROIHlu1S5ZQCzE4rrfG+K4
6qgtVQYqJwqibsqGGreLI2CDuE3cOJtyF9zTOe7fIZB6G23c58t2pBiBnDIABzVhIKtvjla9W81v
5fx6uV2Ffcr5giLiTdiCyeLI67+rd9fiuSP7eblp1S9Le2sBVWEkHmh7zIz+LiMFQqahgWGrmpYc
Vgw2wPgdTD8c862d57+t2bwG4RdC0++/+9M0Tgu3fDTNAe24dbI+2Dke1cRLhct6ksv2tHUbYTTN
ESQACelQ5/RtaB8r855bUXJ51lULKrmrFUblQjMsqOu99/xzsI4FTy83rfp7yUV7Vo9QYFoQy5o/
rMdxA4Q/333KUBupo2lQdSE5KmjirWUkpD2WlpHYWbMrbWvrBTztM6AKdEU1ijmScwJZMRS2MQ/t
0TWPPKxjh0O5++nyJKkuD/KlEMDTnq6RQFi+AXnpjqdREg27cSM2dFenjg7Wp5gp+XLodIvXDNHp
UN//qGoB1QrAbCq6N0w3XqhmAz6bZwotGcBfig7lrzNcuBMFdLkhalp3JWQRl+0gzA1K038vc/k2
s+LH5clT+LV8dzS80p7gIu2xCMzdkiGzn+tQlqqmJb/Ge/3C3QKuh22eZC+Lq9m3lOst+fSEHQDF
qWi4q3FVPG0A0Xa9jz4hO7cpdjplb5XJSm69uswERXyAiCe249Anw+eUX8VVgFWW/LotyjWfhYmQ
UYdvYQMDAvmz5vSgMlPJoQ3PbZupxn/7ZlNC05QH0Z6xnr5ANIzEZmMaf7mjE0VUmKsM7Z+6dgHr
iYs1Dh+KABLuPLbmO6N/riycVcZbT5chUKyGjO1v/KitOW9xYBzTIthCmd7UnepUTZ8m8su1LmDN
0A0ujNRgWTr5Jx7U5cbqdG6gyAXImH674K0YXA52QVGHzhGHl1rctplPo2ozOTw0nsjUd8GT7bOV
7AObi/Uq8ENoydDUpsxY24Hn+mhFS/kaOutwYCIkG5+gLCxvafWCWKyr8lC4uwwyzcYStymza49A
sScrsePoqreh0JLxpbz3Wjdk2GAr61V8Arsd8/Djcvg7nwhF29Jlzcu6wUN2F3tHFHfvfhrs1phs
slf7lR/tGz/OYiQB77tUl7D+x8F+JgP170e+WFvtVqVvTDZ2ETswji4YWW9YJz4cVjubanTuIuR5
c+t+Ia69GeqsuS1ac05Q/LpuoywX25LRQrPXqAz/9P3LrxCwihOUIuCEC4mnxCmX1J2afFtP4a/L
s6u4yMhCMUggs3K2elwm7TpMCQ67J/6U8vR6buQ6dQCF3TnSbjAyww8hdg0jR2VwDCTsZvTBEnt5
BOez/yD8kHYBugRtNjIEuHWMu5tmS3bt23BbPNoblvK9ppNTaD5jE3KViCv4HLo9MhHU4Vt7wWNP
1Uwg1a1vAlLfVz6776P6kUTdjyCzNYuvWhtpmyCL0U4ZynWOxtL6mwXQq6Sp6I/IYG/25DHNZqQw
MblOxMehsnPKuT16+Y+GfSP0T9A8X541xQDkGpGopd2K2gp6rIsyCbKN13ZxYL+WV6bNZLEY6i0l
H0ZsC+DSs5pd4L4D3X751xVbglwggkWlfl5VFBhSBLMSuGqv4+BfsKo4BHFvnU1HZ9DJd6uWQPJy
vLI2eJDDOJhxa4t3Ut0E9NvlcSiOGrZ0wkOBQtRMY0lht2HMXuvyIfA/IA4aL+L9cg+qn5ec24wE
Sv0N3h4tkDrloALGLnM/RkzjBIrYYUveTQCSCBZoroHkJICUiJn5cVBlV26/MvjfM1HgO3lje2zA
4rExVuLFZpDfjF033Y3B+G1gZNAMRGFRsqQIyyagHCmOxAubf7edvYPEKZD00yeb3RfTfqwcK728
Ioop+7evfdk06toAp8DpJtd0jyutbn0r0CR7VS1La03BLgQOa+wWTrBfzVun1Pyxwob+XSO+/DGr
bHulp3sIRaoFT5nk3tEVpigc4N+u8aXptp6JPzdme8z7YLjzS5A/TuRHVJMlDhjpNhbTifkoop0M
/8edx51WA0c5sGDcjvkfJLyWBPWLmi1IYT8y6p+6reCWHSFz1D1TemiQW25+NIIngbtZI93rrWIQ
MvzfmyBjleGSeXSXT0ADpuB16qqY69QTFQstw/9bAjKQIMReDfIfd4md9QN4xstWr2r6NKIvCx0N
EJGwiNMcB+YkBWQAzGyIQy0VqsL05QqAsZsbaHmueOdwZwsyAxEkJQpfx7ynsFIZ/k8MG8CYYWmO
tgdKFvBe1Xzb1CiqzKFJV16DvwktU/Je0WcOycyhOTL7twkaHtBQmJEmup1H7qFxKU6LNp9dM8d9
2aHGhpRsv0zVCtYX+rSu4YtpgS3RHJ7zor0Hv1RyeclVRz9ZRGQN+QwVcew9yy5LTw8hXZk0d/MG
ZXz7QvdSrDIs6RiWUdvrTinh49R5SNdaceaXMV81ZyTFxJlyeUAzIsGDij24hD8+eX2ftouxrXiF
+hJ6RPhIs6CBl1if4L0bNBN33pjBpP5fX+ksED3avknwDGsc6Mz2dvbt8pKcnywzOkWvL17I/cYP
RF80xxbqd220bmrhPYzrr+taP7nPl9YDc/GmHqqNf0VE+20hlvlbk0dznBt2/vtyF4qpkasRFtIw
VlH4+ZAHB99pNgD2aWb9fAQ3ZaGSoTNoteYlshh2uC39I12P3rrpm2ebgPzW0dyXVStwGtiXOXLs
rC2mDrt/0Tsx75ICVls7GjdXzY5kOGWIDWc+xalq9f64JPwTlUJzBji/85iRFEDGWtRm4+TFsfJR
uwj6jK2fI9fpPV5eV9XkS/k8wwAnOVvL4jjN4Wft+4d86u6XzNzVFXRdsUvPKPy83JVqBaSAMU0D
3NcxyLHCM8ayydaDnV83SXIVAl8aUJCOGTn6sPqw+5l5j6LoE5AlX/51RUQ15SKEHm/LlI4ROdIu
WiEuRZK8DP7yygLpC+MJMG6oSiYJJvGFNhzIsUxztDyfpjTlMoSBFjXKSTGywWweRzLZh7pw2asT
dlnqNiSIvZwYt7Qw6IYHdNa4pMKe5RIFv2q9bCixVFF440dHoRMvUZiALF4C6Z0miHq0OxgnFptj
nofQcX65vEiqxiUPp0NAeN1O7HMSVhI4eBNuw8RZes2cKBxRLjYo5qz3SzckR3DbjsW9bYknSIyL
LNI8Bik88f+Aas3ilv0SYPPpCEn6Yfg1OMFHDpFx03GCeMrnAyqZNZ2pBiO5fWYGjj1VsOfIKuLF
QFkuMxLuh/tG6GihVV1I7g7qLm+xM0QWJAq/+Vw0Y1zXgYn6LIfY/abwXWNzeeEVmUlTBq0thll5
vBYErKuxtTs222VPfkZVPGz93b7aZIn3erknhYnJsDUw1SJpYDqwX998FWXxthp9YrmtJoypwoyM
2OVTNHZhi4FA+Cp1Nvltu6c34JPdFBudQo5qCKfl+rIPNr1DhsqrimMb3azkdTY2dqtJmSlWXEax
zaItI4ByyXGejbj8ZdTdpgsSS1fRqQhKsoCJw5aIF+1Kjt4Y7VBlvGHgCbu8roooK4PY+iETtjXC
t9kIcZcxK5PMXW8s9m7lFDqJ4U6U1sYxDc06q0Yi7el8HOZhBOvxZ5dNG7Ps78y8218eiWoNJMc2
Z8fG3d5DFGm/Q3cqXMwtEZvZ1+GvVe1LXl2vazTwElHKtHmZEMv+i5NhnpRZsAF0/rqz2v/h28JI
gPQd81PZxS4k3q7JjRgobs0cKaZf5sFtRmjKZCMMyS4Yj/Ho88K1ZAeK+ZFRbiRq+kLMmJ++BkNz
iOddO9yZ+QIdR/+62C0D3WyUh7nBMpNjiU3UWnmS++QGjzG2DgYYIBT8f1LflCFu1eJYVBSIQhRk
MH5755HN0t97uQ+421XELqEpa5w4rg9SUtvGiS00/8widBFGTefgGIYOj6AIdDLkjRsF5H0y9MBa
jpHkG2bU70bnakKGqnnJhxsLLzfcxULb9dtszt9PwtpeKDTHPpUZSW6cd1m+mINFcPutYvZRTyKe
jO06Xxep5ZK4GazDrguJBFRHkriZAant9raVuIsOgqD4fxnrZk6kn0g0woTcdz7VKK/wYnu0Ytv8
cTnOKaZfxrgxisp1FLChg7nbBcFRGNaN6+vYPhQRQka6rT3qihsTLuZ7ZsKX6W4BDerlH1fNzOn7
l/33lK2kRYbgM4/N1p74Cze9vy0z7nM7IJqjqur3T5P2pQ8PlFfjWk7kaIypY9wxXT5a9e+n/r60
G1kzy/oZ+RHkZX4sgoPPwp1jo1+3xWhrMHWqPmS/qsw1civE/swEHJuCCRSUoMNRTL8vz79qbiTP
KjMA0CjKxY8zfSyLV9/VXBFVBiltjLlbTqxkPaJy+KMKN372yXQUIorTiQxB69cBPGlZR44juOSK
rtv0dhGL7sbyntzyc1ysTWFrLEcxChmQtph9XbZg/Tq6A90aooht7u3zSNe8YvJlIJrdsMFZXc4+
aWV8Z4Z7gCSUjitJsWvJ+LOAFR5qHLAAyKEYO6SpHpFy/VbTbNk0XvaC/Uaz0qpBSN7VFj3JZ07J
MbPnR2a+Bavzdtk2FVdAmUlWEMN3czy/HA2IV7LlrfA2rHzPkAbj6z2eES/3ovAw1/mvF0P8tsqW
giMPs3y6fgISDciSoP5BMz2q5iUHjsDha5miJccmm+OmeXHpuB+rpPJ1h3WVjUoePFlmyfKmwv8P
fpcMIA9M6gXYIFaArvDyFKlsSXJme8lKj3hZfszxnoGq8ZK9uc7zkj0SqtngFYOQ4WdDwyoz9KL8
uIzepiL5tjPpNsh171WKAcigs5kLYuaGnx+NAfU43rFc2tjObo1lM/Q6HQPFQsuMsqLEC+3aYwgu
wM/FUn4ThZeu5nQ/FXx7eR1Us3Tq+suG0yxBXU41bGlhw4tZOC9Iot+2ItMcg1SPDM6p3y/tO15d
rWxa6We0BptwyQGic3ZVJGJgHGKTTI++NzxmM9sIMmhem1Qrc4oqX7rsuJnP64IIy3orNvtd6NwT
y42zYQuG2OtmTXLw0HYaI/Th4MwxdiNtN6QPX7yieryuecnBSxI4odFgOzKrfVvyOHMhyPB+uW1F
bJXxRFExGC6DjhggoP6N0S11HBrty+W2VfYqOTXjYQsNIEyLNb8M/K1Ylrgo4zLX6WEoCjxMGTI0
ISU4VS46EKmfgmoibRJvOyVr4iRdQrZXsTaFpgwfmkteLoRil7DXk4B5U8ZOMLUJ+BYS09XhSxSe
J2OIukEs2ShwTGJi8eIOCrhJANBdsuBhKb68HqouJOcu84Hz0oQnkN4DL2aczUG6sOvQHqYtubaf
e+U4BQgd3vpoGk89vS55ICOHbC88ETtj9+/Ch85LbX7d64gtOa0biNYVU01Q7vE3rH7WVRbnSJZe
nmqFW8loodLtmdmCL/ro11ELgEfUbAtAxDVToghp/wfWNSve+I1LP0XzNwf7XHMMyGuepc6gIxVQ
9SC5bh1xEaw1Jt10vCQESJdDrtd2Y2g8Nf3fy3OkOGXLWN0WCIDc6uFWfZj1cSNeebXcmoSkJR50
ggIXWHfqgN8drjsByPhduqxghh0xJuL+cv94IPYZrkNImjJSl8wZ6Lg9j34WrplAG3VmLjSMXrQ+
oFgOGR4mIPjIIkHIsR7meA3t3yLr3yovfBerF4dkTC+viCJAyNAwiHrXdjbChRnnR98vdqMb/R2H
8Nvl5hX7gYwHCxYK0YmTx5GQBzhh8wljoQxkMsWcFrlwny73o5otybOtpQ3GrsoRiZznCtLhGYl5
81Aum2W8DilpykCxJeu6YcrQRQN5srmrH0yviDtTR5OpWgjpxG1ZQ7f6EZpf24eIPATtwdXlGlVN
S54ddS7x/N7Ij2vdI8tIEs/Gk6Cv03ZSBD4ZHSamcPHCDmvcZYAL/7Ta58trqvhtGQ9mDbYbFBXO
1z3B6efHqSICELrLbSvsUgaDTWM4hOB6yFHXNtYgq5iAvRwfrYE/WFqJM4VNmtLe65rRCj0IuFZm
PQTN+kHHstiwxfneNQ3feVxL4K1agNMEfjnuWlPoD9kU5ke7Kfa0PNrU1JxyVdN06vFryxXjJbgZ
c1wDDWsDnc3YrFsUHsw7qALrlL5V8yT5btUywHhtF3ecpYld8j1o79cGCsAGjRtdPl9x65chYpU7
IsHiezmSsctjFQU36+SmVrDezxMB10oJ6h6mSa6pzFZy5ChANePIMRyaH8Vy9N0iJqOmbdVKS548
MFCn08DJgRlmh2Veth25qoQqiGQs2EwjbvYtltp1yPNSVTcjLR9Hc72KhM43ZW4V6AoXFWcrT1vj
IeNWXERXyYv4//cyPc0LSosywVMoTpzErW55nWm2lbNmg6ZP37/YvxC4CMyWySGNdsdQ8Wq+V8YN
lOKTFQUqke7R9azFoJeTY3zppQ0qx5ki9GL0N8L8WxmbQVf9qmpaikEzktQQMEPTHkp3x+/uuquX
98sh9Kwt4q+lqFOHgUH63uHpnC8bPBxvmlani6L6aynseGUeEKSgeDrY393yZ0TvB11diKppKdgE
KDiyqANj6Ydnu3g8KXuEr5cn5GywxIRId3Z/dKLCm9F0Vb2t1St0lDf1sh9rHQ2s6telwCLMfimL
rOEp3mR2JAhi241u/eIq3BB+X44tK218n6F5BuXSBrd2T5wq9UrN9Ujx9/J78+I6bc57l6emnZrT
a8vShmpSTIqJl9+a2zWz/ALs96nXH/vpaQ3vc74HmZbmz1XNS+6Z27RB/haGHk1vxXxXTDdGceP4
L1dZjfzS7BWFH1Ut4qKTDRtkxyiYp12Ug67p5fZV8376/iW4uGuIugkf7XvhjzI4+vNJOVR3JlZN
jeSoGZs7w3IxNS0Lfiyhm/bExisqdxNhRVcOQPLYrjOMDgI5PG0m2uDNR/wQWcghMU285PIUnRby
/97ikfSSLL/kIEhdHJAaiKC/FUTcepSlqMHeoRA2raijS+YqlkJ+sB0zYYxVE/ITm+K26QMAcQVI
9/3d5WGompc2q6Kn49oVaN4pP4Mxj33yvOp0bhULLT/Wkn4Wk+EwnrqUJmYVezb008bbzNBsJqr2
T9+/WGnR2azIC85xJzyK6M63/HgI78qrpE59XMv/23zkrKbXZJSn3GNdPInZQ5Jt6p6juTU/L8/+
2dQGupBcIWzsogn9nsNwumejJ13sLeb3tcyeoiD/rOrqOEfZSw3s+OX+FEYr4+id0Q/ISgee0qHY
8fI3tey4ZI8tvx9mzelHZVDShubVLOxKOnEQ+oV3WV78CWtznznu2+URqJqX9jMWkdnICZoXeKU3
wjW2Q7rHGV3jDiezP+PVnuTVYABndMwwQafaCWbFdf5xKg7v6cdI92Gmw6ic1vdMN/LDcWvWSz2M
6CZwSiftWt7dDP2sQxko5kh+K+48QtcO5Z/pSbPkdH00vLgINPumqvGTaX1xOqCPB3MO8evOGGz8
iGx6QTeZlrZe1bzk09Tpg9mhznyoTMc1Yq/h5ZqsK4O0VQuU6qrZns8/MPmmTFKCinfazHU2HyaP
fI8ab8OjAkeMgSENZK2PY9HcN/Ywbw3wmcUmy2ddxydDPbf0kstntc1DSrvlwPLlh1P3D7wIt0E1
PZBsmXf2RMl2dn6yzLIw4PJ7EUyGZsf6l/Y917W0KY60C7N5McQBj6dpG67PoMK7AVtaXBruMWTV
znPm1PMYqmL7O69iOKTzbWmIKm5RdxCUflx0VQIA0b3AhIUQVcrN/G8x/L3s2qclPvN78tOoP9N6
FREfDnYzPK3TfPS4s10J25W4u17uQhH/5JdRkEGtXVctwyEqskNHrbjv+WGAgnVZvHeDub/ci8KG
ZXoOJwP1osGH4WAR9lIX9pMd5Xs26QpzVfN06vaLBwYl9IpdgeaNqXqwyyAJ2+7Qrf19ZOgIX1Rd
SEYqmhXzPqGLrjEeOOl2Fuvvg/57T3WkFaoeJFs0Zy+cQQ4+HLgX0BjSYrGBuhZuZPu5u6owwEc6
6L8TVVCkw0ca9ofcpzQubf7qgo5lpsegfLxupaXdCJTF2QB2HPRgCh9AOo/UeRI0drsPA6ZD1Kmm
StqT8BzUdNAnGg7CDQ/TMp+KSm7Y4t9zHG2vGof8QBpOTtTT2egPfjBup5xtQ6vb5tO4u6556ZA5
Lz4N1rKG2015AjHpjwlihKGX/brcvGKC5CdRMeeuWAs0b3RgXGnCuKWQuzXcJA9mzQj+Uc6cCU4y
v0LD82IUAZ8P7eJtev7X58FW+OM28J/nyt8UqH8NQn9je8a2dd/7KUv71YYe7nTT5kbiTnncO9Z2
NKcNDZ9cHaRHtY3Jj6mQWO5M1BIuByd8MFucf6NXAjxPVd2h8joOljUuyR6wA83upYif//fGWiIm
UFaMB1Fb+8I9rFMF5p8y6dwPgHI0nSjOYPKDq0kjWnZrPkL5CMzGQBJR0W099j0o9uHwvb2qwM43
5afXAJp0ricwlr6IkgXsm1OONyCyhxTP7eK3QFD8vmye56tg0JMUJbJhXcVCCXqynTRY+42JN0WT
Qsozf/AGnC7zFyOY71Fd9Iik5HZeLWixGBB+0B03FdcMmUepM0WFInB3OCCWQAS0iKfotSyjeOBj
kk9R3AY8XlikeT89D7fwTfnB1qB5FhhrMBzy6qXyYiscHyxgLnOU4xCIsZIGgpt3xiCwqNGWheE9
dn3N1qswUPnt1mfcDKuODYeif57bxygDxY6Z7ywRxmuuI+FQ7O/yKy4v+iHihskPJQuNYluW+SQ2
ozFPwZ0VNZFO6OhsN14kl9+aIRiqbJcOB8cftmMPLj3sKyzUxQ5V89IevzqgFLYWnIUEK/YFye7D
0ruBYKxmazw1838BE38vbfB8cmyvqdE8YYHBDrXdzv6N1XrVrNmzFFFffuuOws5grtf1KOCY09Cw
7+tFpPMIMdFIp+Gn6kI6aXl+xovMRhdz9DjStOjnje+SeAp1FdZn1wCeIq2Bx5a6WvKhP5h9+LEs
JWoh+rKLcUTVIcNVPUjL0HZj3pRz0B+g97abnC4RdrmfIUp7ObadXWUMQDpi1W5RZsLM+oMXdeka
lC/OYOiwMapfl8JmlEfGgGea/jC1U9IIsh+dIcHNSfPrqr3z3/cv5+iK2Z3bQXLoQBsnbWe66aof
eNn9Za3vTLBb4Vupj2sCapE8zc6miozyq3fnTiC7idAlYe3BGbLENnDXc5cX0Qw/rBxgXGZ+VIPY
WAQvp5W5tU1oZjnjy1WrJT+Oh1PptRWoO3DM6z4su0nC2Wk1Y1NEXvlx3OP2OlmnoVXscQBcIHfu
qzztZqh+6CoEFO4ov42Xrkln00MXw3RgWWw4RQIOIpb9vW52Tnb4xR7KoRHh2sMZvTxLDD5+Nxyd
TpjqzyU/75y5tNhCu8OEhFtn//DDIbaWTU80T7yKDV5mSvHdJTeCMWOHLovS0bGhpzL9yst1P7dZ
2i1BXLvud2Ptny/PlOKEJj+Mk6oGncW60sMEvZQNN/pHFuA0U2Tb1ivZpmh5Fc+ODiqiiAMyaUqL
rozIXfgh6+pMpAOUHu7yoAjErl/BA6ex37ORzIP0yH9XPw85J+7q4dAS3ZfDH7vQLM3ZpUe7p+9f
rKoTFCyaDO2G0aN/OomIeBiC2Jl0t1zVj0tma7jt0po5DnfrGG7tESJYje4Z6HzZs2+a0tWzy8co
58x3n/steXQ2xTbaGn+81NoipatLxZ1dXhwUTjb9ZYI4rppWzwk/NLVp7lbSBsC7VNC0N3UcL/+O
BOfOItL9M8czjWXXVXcgy/xWG6+dG26nqLqhrnWYDDwqNjwx/On7kru70bCSYcZNrjFegsltEz4a
DxD8SK5wHYxWMrOZsWxwIGWEDbNqBw5UVWcAvViUbvAkytVMPLzzPDR1uzZIjYDedXtdv5IZClo3
wh2J/8wCcLmETszqCmJ+RUzbaGeNRTI2OhGMszsBhmj/d0Hp7A58qJF2maIHDqUUXkIdev4+V3+9
8ufl0ShsXhZn7VzTbqMFpxq/SZcKRaTpde1K9u7gpgQqKPx61G/n5Z3yt8vtKmxcpkFZ8wXAT4aj
TAghP1e0T5VLUrfQSWyompfsmxHkYXlj4X43FYdshRKru95BBVljO6rmZZvteo8RFLsdrA4aU7xO
M2PacHvQ3NlUzUum6c0zZQuaO9SsT4Th7atlRhWdripMEYBlahO6EoISb0zOUEMXRDRvEL1/Hu3p
2ZxazY1X1YW0vcPcJ5d6GEGE8jDb2Y1OkVbk0DON+ajalw7xq9MLEZQI8UXkPg3r/OZ5wQyAGBQC
Qat3nYlKXhvyxbLtwhkOzVTsCeLO0oQ7SCprQIFnjwxeJKtxOY3V9ey0Ck17H9ofLZjjQHxWlkkE
HJClo6U7ew5CL5L/hrXli+Y0UQF/N7N70rz69Fs5/rDFoW0O4fJ8ea4U6yHTmgCaDEpAK+sOIOBM
ojCurQBs6/etLv2u8AgZQQboxdKGtOwPBYEcT9cATMDb8jkfAs0A/t3PzuyIMnqsyMToOHXdH/pt
ljbbfJt/mz/ceNraYKKDTu9183Savy9bO9SOA68grD8wY9fM24H/pB9LpBmDapJO3780vo6QneZu
g7tUHfwWQw7c1/y4TlfhO7xIJjVxK4gUtj7FfSZCRSwbYxPcKY3R3aKs924edDVD549Y6Efy7dCo
7cCfuv5gsyRLxzTf+puxTpZtvdULDyi8T0aZlVB/8JHkw2DgC8U+L+5z8mPMf2dks7o60a7TdnDO
pqT7OsmRIGcVRtJZPxcQcQ3/KicOuT1B10JHgKW0XMnFAcKuQEJ7GkoXM7Bnn5Qa3FfIZWydbbUL
rrNcGXiGk/A6NSN6aa0gLSY38Wq6sTwL+NmPy75xPv3gRTIAbXIny+cVDMxZ59n6qCENhOJx4fYT
4NisA9gki7Jgu2Zi7fYkMKJqb8z5Ou5tpMd7zTgVayazogz+6tbLvwxX6R3qX0tzY+b0tprSofp5
eZwKN5WhanXLPaehp/Wyntq6SSbIng++RopH1bgUA7qKZGtH+/6w1jsWHUpU3ekkHE579xlrlnlQ
InuOKDdhzeVpu039SgP5OZ8DwrpLDl+vntfT0z/7x3Vnb639FNvtrriL0nrL0nxj0+3lmf9XjnNu
CPZ/I+SE4jJ7LtCTYSfZk530SfVENuCic+MozQ5iU8ZdelWiEcOSvL/yFrLmAeZrrKKkhtjgHD1k
Vz0gonHJ6VkD2UhmYyOZ3Gfah/FS7xetGq/CiGSEXZS1Q8ccNB48OLupjcsdmJD5rxS8rM5W7J8a
Mx51Ki2qvqSTekeLdSRVOBwW91fpPkTdTzPTnLAUriyj7UaD1yFpcQj1/KiM3QakQIV/j5qpOF/s
fS2u4inzIk/a1CtX5BV3cJKbjG8QJd2G5bei1RVxqgYhOTTqymlt9zjANcWbA8ECV9wu3q03jkmv
o/NTLcHJ4b+cG8aRsY6HeJ3iC41R5rTp8veyoTeXnU5xNJQRdhFSGaiFwAA6sbx4tourPedzPC3H
lvg69RJFbJKVw6EpEYiOoZM12I/mwdbNvmpqJB/2IdDaTRx3gMB67sp3czzM4LG/PDGqf5ZcePJR
gV2VyION9m02HDtbY/aKdmUo3ZphG608tLsKex954jmyze3lX1aspYyjY77jDEULS3HBNAEtiAfB
UCK4gkS7QDblunmRqUUs1ItT38L/T/NbGz1OOh4v1c9L2wxy2X7D7NNaBhUoqvCcPJXxYn94i9BM
j8JaXGl7oaLK+YhSzUONYnrnwVwOK3m8buZlQ2zJ7OciAqJj6J7boHtzgmGI3cJ+AUHmdZd2VzLI
aBVOyW2EYoe0MQVha4DHcdx79e/EimAmU4nkEauCIUIPg4NHQ/8oipTOb/OAi5Aua61YAxkzl58q
1AZiAyvh//Y6PCpU23XUrK/qqC2j5TLqklK463gokfZJ3S3ZhDflT9+K6c2/DHCvcQGFqcp4uYn2
jmdMYjyswMkNYY5bKCves4nHTZf/vWxRihuQTCjSVE62utQaD34X/ayDT4DH7/7H2XXtyM0zyyci
oCzqVpq02tnodbwRbH+2ApXFIOnpT81/tYdejoC5HQxIMXSz2ayuyni0gxhwsqrobim2EJ4Gh/SP
QpF08fDSoKdatn+9bPqbRRtXBtNiayZd+cJpCgstO94h9z9l/Yu/frs+PaamNVsWjmLhbMHhNxeG
0BLA3ijJvdNtjWvWnMuytMJLtlaspyZ4nFcQTd/43ZoR04a7y9wHSAKINBo+Lcvj2N4EdvIjHRQX
zmSqQbaBuDAPoNsVkbSaehcH7jCdBp7Z+3GNwrebpkinDqGoS6lU5XqvjuUfwjIeMu9Orb9ua/zi
n95FPM1KxylacqSr8igrX8IyAHQb2Ehn+K5yC6Wm17v5cON7ls5NHdmLZ83dINIqwIV1AAVKDY3w
jcY/9KVo/LJx342hnQVplEDjPqsST40PwVK9zHj9GyL7GUjx3fUxfOiK0M1lbO+6YXPBXSGVSMsq
/BItU4wK/m9ClIBtyeR6Fx+aGrrQrNgDvxSP+Cwg2AdtF9/aTzLcLe0WpMQ0At2SXcnn2pIixUtj
QhiumFMT85l9dcBMvrEYpiFoBr0ghHb6YUIpT4/YQv1VRZN4mxKDpn2k2XQA5vvQFxwTNEWHFY8m
brgV0X14Cnj/VP0OYqFcKHy4Hfyi6uSVv+ZQxE30kIfHINyCDRkGoKdv/UiIoEB9R8psZxcO5aNi
zQaA3TQAzZR9arkkiEqRgpP8RMLsd6/WJIK8DkBpnxkch5rXrVU2mFx42WHvbGEiFCoeAEimo/NF
Du39VPCjWtk5mMb9EGw9/5p60Qy7Bgm5G1GUhTXjWMfZRawsqqJjMLRPgTXu624LlmiaOs20iVqt
hU7oqJ++Waq+qyFYiTKce5AVJNy1hjiwx9tMXM/pLiywFqjfibTorH2k2Isib2VENypwTNtLs/Cq
s4K8oWh9DefHIaPQedmC3pqa1gxbEk4jl7Qi5WNxKB3nEDTF7rrbM/glvVK4L5uQZ10vUmuxnsNe
JtDI/G8NrLiRcqMLg1vSk7ZzxO1hBKY1lYN/HpV7l9d+UltbuVLD5OgJ23zOIR2XYXKUKg8yL98E
iTbuO6Yv18y6gjBz7juYnKHjO6SAj06WxX20JXZkal6zZGeFMknFR5EGvEpLzmJi4W1vafbXl9bU
/OX3d45iHUZBBcfXe9myr6ev49w/1puk4AYHoSdiCbRPmmxq4PL6t2LJYwjFu+pH4wMKO2xsHNPK
akeyQEJW0BzHghsNz13FHkWzBfkzNa0Z6yimoGGWuFS9ypSKaExszraE1k0Tr5nrHEFIg1waz9fl
3pqtI5f9azerjcPG9O3aQTyCX6LrocaYKjc4+3bbJAhRb6pr9iw965qFYSiYk/FUuOoMGeEdp/Nd
Gzkbe9Lw7ToNtTV5OfcswtPAyea4rkIalznbYg8xTLyea50tJoqM5XDBdXaPcuAXwrAzQ9vaAI2Z
vl4zWNJF5WCVaL/g03Edm3PUbd3qTZ9++f2dsU5tzRphoenBEXFI64e5+b2U+UY2ztT6ZUDvWo+K
GTDHy8RMuMVHYZhkU3uvam8jZ2NqXjNUC45yDibc9cCwcifyKRaO/bi0w23ntp5XVYzQTNbYNEP/
BfLZ5QCh1o0VNXgxXzNVGraDG0hMjNd9Ed0rFnc3kR9r91o0y+66GzacsHrtMvcX2ngVLKpv23vm
eYDRqeMY0ueg3QIEGvalnmytV6GG3KawqgbkmVmYhPnW3Bu+Xk+22kM3exTJ1rRcT3N3Yu5vBjnH
4sv1uTFsHB3dSUOoabYlPpzg+lh19JFZI0jl2g1PaWpes9eQCsBhGzRfVl/99s7qEBtsWJRpXi5d
vrMoz2XKJx6aXl2Udy32Xa/4Tgkg4gP/toBST0GvNad9HyDQ55k4B8VyzrIttlLThtEMltVtDhIU
bHseSVQMqyfqyI2XFlPT+slq+yE0+yq4GoEaHFQQMb4FljQ1rRmrrCe5RpemB58cc6h/+pRufLVp
ObUztR8tO/dCn6dhKPeNX5+JjHCByw+s3aJPNGxGPe3sd5MsKZx86nrjV+nWiLDpD15aGyP4uJwN
2h+XC9a7HckExFmGIUSYzf1dWa27dYx2Uo2xsN9WefSRCOilffBs+2EFaKHJnqLhs7z1ANOz0nwJ
awKcY/DaDerAKU3p4u5Ud5PoKEanmXLfgsnaIV0AUnF+qQtHUWBIffbsDeOWxO/HiXX0odl01SGL
G4Wr9wq/lLhLl0BqzUUiggT3mfouIZC7ZNA2D+8maGV5Fn+5yQnqmelhtN3aa5axiEGeESuU9btW
3JWH661/DGzAqDRbz7hoBK8875XvvNQD2qBLSMLTOiZANuQHshEDGIzzn6ruui8jOQ3Ra5gvQMeU
5zq8Mfunk1yDh8OOIPRFwPgK7aHJuXc9J+ngB7hvb6TODHGAq9m/EjnPl6rtfoT+7wGRadC+retp
Ifcq37pyGOxfz1s3cxCGBC/aP0T3u8njaKhjtsX7bvh8PU89otRYrG4VvBJax3w6zZ5IvLKLbXH2
q/m2MEyv57ZlpsBk27ivw3qc6zJu1UuzVSnzMewKOHHNvq2inlfKWQQOpZ8DbmJLmQ453bFFJpPr
xPX8M+rPnuIbZ+vH+D70p9m6sgcbqlBdlJImO3bizPwJfFQF8KJDPIIXifRVnAenKhpjiGptzKBx
lBfjee+jvbkks5ijNGzaewj2xq1XJ8tgHUo7j3taJSsLYgmeNmf+dd38Dek1vWrb9xvwBow2TX3u
HbKoOaj2CM2Sz2HOjspfkywr99d7ijCGf2BNmFHt4Bdjawcu+CPSPJwSJaJTWdFf5VSf+9BCQVjN
QApd7jLebERgxsnUwoG6hzpq0Y409XL7QNdUEvWtZUPs23gow/PJOPy0l/lNLPXp+ghNVqY7idmV
refUNB3Gnn2NZFl99/G48n1pMgY9U1vWbtzSgX693p1h6fR6bTWKIeumgaaZr1AbIpJCtge3G5O1
+xvxLq79aHdbT1roQJjHaTYLzCRzz5SunwSIwntJXp16/DXLnVJ/rndkCLP0Eu2gci1W9xVNrbI4
5rlFTtPKmmTp3eiB2P3GOhmOIr0EmfU8Z+ARpWlVCfe0TEC+gR/4pjJzz9JZtgXHI4i9jFmaKfvJ
cfsTkvFPnqeO16fIcEzotcckmlmvJjQPeY1UNva5YOJr1PG3680b9vD/ooR3Hgja37M18ClLPdJ+
j9z+6LssZtUyJM6ikg5cGdf7MQ1D8wZNDWxLaUNqF8H0q0fCMY4yeViXacOvmdZYN/6Zc0ndMkul
ar54tf05c25iz8UCa2beDBZBGqnJUjZnB6Z4vHjkHHpkw08aZkYvNl4RH9GQdlkK2vkjX1Q6WdWh
p1snqWGB9WLifCWc42ZH06D1+p0Lan4hxP0ABj6quh+W2KKtMpjyP4XFNpP52jo0DdWAiuyfdjeX
cV3UVmxlpdjYRYYzRS8tJgOZB2VZ4X+gLYjbHnV5bn7IbJKIrjk44R1V864S/QYG2DR1lxV7ZxuR
jIoOUO4srcfybgzFMMfSWdqHzq/FkOABZnlycCnfCMxN++Cys9/15ospBJQ8wjaL5MPilVNstdFu
ssWX6xZoWiAt7s9x2Df80n49denagC04VHsP2eKu3lIoN3WhGXndZ7RtUeOc2hnQeBRqyLzeDwBX
BnLrlDfNkmbn3Vg2/nLxI6BjPEGPfl9yfsfA6Xl9kkzNa7ZOxdr1uU+zlHu4+E9y/tLafrmjef/t
egcfTpH7Txktb72MRe1A0tKp3zBXL07nJlY3HVomNm7+H44BXWindwXE3DxOmCLX8k/tWj6trky2
WWpMI7hYy7t96rqVNyrWYgTEeVPKizvEHSthp0BuJXZMI7h0/a4L0TFeV3lHUizH0SP0xJf8LiP+
RqRoav7y+7vmvZCPlX0ZQRXmoDqFVDuIfMpTtYlfMHWgmbIqgdqpwMmW2ticvYtEoB88r2JLXc3U
vGbJTrZUQ29RJ/VkQR7LxZrTqUKQGy4o2ri+TU1d6JYsGHOGPndTZZHwmAchn3Y+IxNuIk6W8/31
Xi478p8rAnaqZsxgP6iyNhudtLC85eDWS3ekQP/t26CRh6G1m9jJy/nU+XnZbFy5TLtXM3BHhGTO
gLhN3WnYLey+Km3IQzS7utjiQ/k4bQRQxOXwere9Mifsh2zJ7NRxyHGV9YHXbUxnGrO8TEoudqU7
78qmh1xseCcWL+n94radTTXT97KV4rDFhGJmvdRGp4+jmr2EcXDWXF+zj69ZGJ5m/2U0uWrGdTld
6ZrU4F8tg+98lPtqpLtMtnuVfYZ8beysWzANwy7RAWuT70YNRLLt1KIyqVbUw4c/rAUMdTlYzdof
3fL7+shM/Vxs4d26hdFCRtvu7DRb211YNUlbfoc6LnS1hru2T0i4hf0yTqHmH3KH+2up0BM4hUDS
SRKWoYxiPfHOO8p2iQGASnL/VNpb3Bwfxk1YM81jKGecOz5hzTJXQCmxOXGUMVbIOqklQqVRm9T5
X0QHGzb2ceoZ3WnewxEkpLRv7RR8KvshC7+Hc3tHaBVTWuxxYz5UBX9ASQDK9e4XkZ+cQDw3qArL
261P+JhEFZ+guZY8zHJFl9FO23o6tqDMgsjiQxZ9qpiK3QAArHwG3O7vZFunAAp2HFqbdpXtR3+I
a0fFc/df67uHnjf7MbASGT4WMtuYHtNiaC5I1YWMlg6fxiAqWeKFrhyem+HnGrbotkvKCoyAYKm8
aVPrNdC+JD6ZuLDT0POAbE/rdUrXIogZ6xOmslhm3YZjuGzeD5y5DqcjXQmK8pXbKeXLeJRF8Mu1
Qnm6PowPQ3EXL9L/3zbdculX5D7sFGUksWU9AKERz7D/1fued+ONc6WFHXPvNgLE2DBLP0tKT8Z+
xgDx/ZMhiVq5077fqoc0jUbzNJIO7iIhZA3oZLHzy8+T9S2cQAkRpiu3NgZj6kPzMW0fdXSk8DET
g5nDqTTBpxH8yEsWJbS3N/aywWfqEDobXLbMDmDpBMRcnnxqIexzyWRL+bOHDpLYqmYzjUbzKA1j
rdW3WJpl4KBF/MxxuZQSMYN6HcmW0zDtYM1nOB4HoLlovXQpR372yRo5sWd73k1ITWxizfCrsuyq
IOo9FMrlNYS5Z9tPRzY5D53X5LtqXdWu6Ku/1y3GMBgdZUdlCxruQXnIFkrrC3f9MbUhYbKx7oYw
SgfZhTLDZU8QN61cH45Uuq8r6+Z4ktV+osPbbUPQjL5kDmdhY7mplbPizp1GegZXwVbdrWkIurWL
FooNxHfTOS/bBLSx+3aoXwd7Poux2aJWMMTRgWbpI7StAWO4LLnfB/HSglZqnEc3hgL21lOVqQvN
0N1gddocL4aQEO5TFOXm8dwUXTLaW0kXUwfu//e9oSgqJA/QQec0KqFhgSc9a95F+U3iFm4UaMZd
zmAjwzXWTYWsxgMq7Zw9zqwA4UAV3LhfNdMefIHkYIgu5jV6G4o3Pyj8mJPgTNm6Vftg2lCaeaMi
VqogsN20lKwCf/DiH2Yl2M7ibRhzW91U/ulGOiSPV+7SknWA7WWll2RiLg9+6PCEk2bLNgzuVofl
eUSVvTsOXqoKnLdDuXwHaP3nuMiHifldjIKM3XUTN+wtHaFXlLMaAwb7GCFf2Psdss7jCWLSh+vN
G5ygXgRdgfR7rqbQTWtRgzvLc7oEIElrY1OZWteM26WN24ddHqSNZT/V7vxdVTflobDGmlFLGVZh
62R+OlTtIc/GlzxX+zGfN2BupmnXTBqEZbnjrMRPayvYL+CsbSd3H25iP0wToxm0VTmShSLy09D2
ROwpNu6p2rwPmlrXbFm4S4jsRBGkQe6+QfjhTIa/17eLwYJ1aN7klAtQVsJPp8YvXrMCdPTdSkIc
zWBL7dDn8Xo/hunX8XmVY0EKt/e9NFhWxE1l40EbNMrbgiZBgAelDdoNw3B0rN4oy9EKSOmnXTGQ
XZ2te3+W05eVr9lz2ebhr+ujMcSAOmiv86ZgyDIGZ9Hle9t3Yh6qh6L0USbiiKPTLQkf3C1Ir6mz
y1jfXdJFlVkZBQgjBf3qqZULLk/561QEuA5MLO6C4kU51afrAzPNn2bfEAgU4IHo3XRsZvKj9iE7
tvOW0S1je6JtiaIza/hzvSuDw9WxfcVccYB9Vidtpl+M/W4jIMJeHPfkjhsAB9NYNIvPKiFmb14c
qNuCYaT6WnZ76WXJClnO6yMwWKVeZr62azgEJTpwMgv60qCqWrcEXU3mohm8tIIapOuukwqHvNWZ
SBAvHIZ5q+zC9OXauc2HZkD9n3DToMjJeoyskk6xaghopK9PjeHCryP9VBhAXou26EANe+6Tb+tY
nKtufqykKOLRxoIEwyvopZ6v92eYLx35B6Vhr1E55iuq2qOqK2TowFkjlo2VNmwlHdlnAXin+iV0
UlnThyGbjkMtUkKWxBq2KiYMS6Kj+6KoWf2qQYYbdQ0HGFyBy369VT1lcCE6rC+LrLqe+xzxbMui
15FZS+Iw5DK9riZ7Jtf53mIhNFLDwn27viAfo4vcSIf0NUIMThYhJTu6FoQSLnVVSxOGu3xgYdJO
A3sScn6xBWjRHGeWEGoAtw1I2awNF/3hjoAA7GUq3nnNmoS+j4ix+9EEXRwEZNcoFUOLZmODf7hc
aF67qM0lz7lNJfRlKcj1nDYjCWqXt67lH+43tH75/d3HL247kpVaEI+DaMiOM/+r4Nk9mJrJwfcq
ZyOYM03R5fd3vXTzyEZSZ/kDWXiS53/GvPtvXtm36zvANIbLzL1r3a3omOcrhINt2jw7FU9wgnzi
awNs8RZlrWkAmoe3cgc4tQmL4HIrXbv1uPYScMXglqcFrILz/0fA13ACKBqr4Oby6FLrMXQnHk/c
qTbciun7NS/f5CEqRIIFMs4ttKRyQF695oUNW2+Kpj2qeXmoGHk8622sbzOfos7dy27DuAwt6+89
IeSjJm5D/IqO0Ljm4Y7Asq9vG1PTut06ozU6ePx8cGq58333WLZbmTtT05rNRh2k89rJyR+CBlRU
KfLg1z/ZsIz6a41rU8iIT3P+0PJiVzgsthpn31ZbkEnTZ2tmqiy796Tk+QO4c5/mKb/Lgz+3ffil
x3cmOgPy66AADnhcu4v94nsNdvRoC65usH/9ASbgXg3Ggoyca+olpXtghO/G9ti6X69//McnTPjP
k4tV9VLkPcxzIHjs56CdDaM0d178/Fy7y447+a6Z3ZSzO7/c8AgfP3SiT81ioyrIaSexhfo6qd6i
Q3WAhNIbYMb5szy2xy2BFdOSa5a7BKjCagIF+yqKZFjdhKitpxjDZtVfR/BS0YW+gxEg258GQYSc
bHti7daTyIdRfRjpTyLV1M25sJbuxzAdPPolWO8u74mifmNWveE1DZOjP4wsdl6WlVphxtw9LA7K
4+t6d31Pmb5eO3dLSoWsGSZnnIaHYRnvbA51WLBu3A2tu6/yLaCwaRE0k8bdsWeS9lgEkb2CTOCR
1/VzI+f99WGYmtfsmkykYDYYmB6W9lEwPPo9BVs+1NS0duRyOgVgUUfTZV0/lKWThBX7Qt0tNTPT
AmhHrt2rIWsUDhYswlvRiUfa5juobKFQdm1PRV8fb5shzY49suYyw5vEAwOC1Q7/C6L5mye2YnnT
JGnmixrcNgMDWf6gVvdI7XYnWPfkbJWaGva//syBoNrH2yAlZ25ZXqycCyek/fv6vBjmX3/kWBRZ
6x7nwkPXoliqDpC2dxw8DvqnfCgOuJFu2LDhcNDZXfuZo0iulCg2oSfCn/t5Tlj9EmZbK2CaI82Q
geMpnfESuiHCenVd8Z+s7dfrU2RY3H/eN6xgrHgL243WKo/99a9VLFUsQ/e2qFxnFXBJzTwwOeUP
Mymf6ToessJF6drydtvnawZcVvZo8bxFfNW55FDm0B5zO+Lvg8reui2bNpFmxG6Iw3hw0QVfeVKp
uIV0yRLs82HHm63ci2kDaQaM7B4Z58Yi55mkyqZIoj9b47EItkhBTGPQTDgY1AzW7gK3FxBgHVrS
Pk0IZ+JK5SoJRho8+WqL4cywV/XHDSvKJq8Eucm5aCPA8vz2ezPceE3VXzXqepiggwHwtpNBHEGt
T2s2HG7aSPo7BpxQla1RhfCrBFm+aqFfb1f9vMOtf8tLGxZBf8tQRSnLomCItrh/QmVnSmp6Vy/T
HcSEfkKNccMZmRbgYunvwuDWQipknLGXOGid8nn83mX9822TdOnyXdM1EE/QTLe6H7R99NixqpcY
hrbx3abp0Uy5rwMacC7I2WqfCb3zVRWLzAWVZgqKzd31AZjmRrNl4nbMZmolZzW/rNP6tjjy520t
axZsS0ctAWkQxkFOoFrrxG34xkebJkYzXla5jTfwmZylqA4sP8zhmwCgJXD/69X++tcb/I/+npG3
HpHgUcLcM+czW2kaLfaT3/+UYXfLU0YY6U8ZNJjHDEBacialhRD0S1N1sWiQGtxo33CO6W8YwnYl
KThWdhLyk0f8BPeN7zLbkg8wTdDl93c73x8aRivPh+fB3U+4wb3tzUlVdod22JKbNiyzrpQe2jhl
7Moh5xYyrCB+OzVN8Xuui8TK5KOytyi+DSagP1SA+QWa9VNAzhWgnj4dTna4JUxwSWr8AyDDGmsW
HNZh5q0Ea2CjaqAojs7yDd8fNwBDIk2+2p+ub9YPs/HoRjPixkWSX0Q2OYOfP86GtoeCq/0FOcYd
GeTbLPN0Ld3vxMu3mARNK6PZtmvlI2N0IedG9cDgzN9Yt2SJYhfdQCpfuePceBnUuXKXxlpRAynJ
mZZWDaG3at6vALRseFjD0uvPGFT6JPchs3WepyVpaJHSpr7t+NRfLFCOXpcT6G4efPmpkM+5OwGY
+Of6ehtMW3+umIhqR77gaJ5r+2sL6TAa2QlEzI7XmzfNimbabt1CUDbEeRnNwZ4F7bMQW6qdH+No
w0h/qehEOJcZx3raeA3ZMbsrd6sEjBb4j69TVdjHmcLAbYKy9x533L2w6zqeKqHulSWsnRSrdfQr
b6vS0eDF9FcM35pctytwkojcJUnj9VNcjpLtZ8+N4iDyv1+fUYMf0AkKUHmq7AVHyhmCHsCErHsv
py+toveDlx8spqAnuDnDF6P/wOfoLAWuUq3vBQP29MjLFGxOF7XnsU3tvhi+B4vXPQxh5Cf5qsDT
Qds/EWui2JuW6EiQHdkwLIOD0PkMeEYJIlMM2AvIF88BmcSwDHFuu8lkZV+5R7YwoR8Dz7GhtFjA
W6ei4li8M8fLoDMsMW2Cw1wOd5lkQTKAuHuwftlZLeMcKavry2kYnc5zwJ3IDsZZIfVZz3+Y3aTF
WN7TTv0acYXwumYjzDHsGp3yIJuGZllmeFnBmjCxpHUAj829KiHMpIB4beyvTb01JIMh6MwHqGyE
hOrlOI96nE0j4v2z69CYs43MqsGn6OQHftTNUzRjQyx5/ZjnYTJA3ub6apiavnjJd5GIHJ05d3K4
lCbqSTyDKnFf5v6NT3W68PxktaTpK0yMolPiVeNdWfMdzbpP0UT+Xh+AwZ3rBAa89EV/ETX9MXW/
o/5uXOt4rL9cb9s0OXpoUFnAtEpEIGTJcA45T023ZeOmprUgoHPXTokJS0pq307HrKzvIAmK8Ob6
l5t2pGbYUoVyXi63ts6fmx1p6Cmc1z3pa/9Ygtn2pk50AoK5lJMX5Iic8J58N3qnpbLuvSbpp1tQ
aWGkq8KDNW5s8gzeKXAKf1f1wwvqCcpHe678/W0juPio97s/apgSATYP9Atjat0tjkocnlZbinCG
ZdCZBhQd62AoG1yEaPNpsUAQhHtoUgvnsxP0W1S8hq2kEw7kGV9lGVaoQSeFvBt6Uh5zlt3mH3S6
gU7avayAiz77XpTWmZcWxZ/rc2/6bC28z2zeN3PV4g7E5+plDWwGWrp1q0jf1LpmuqQL8fStcP2x
c4Qn0xdgcH/d9t2a5fZlXqE0DAeLw4roEMkseghA9Haj5f7vqH63JVG8fqG7zrJzOSBbkR0VKP0D
f9+0G++xhonR6QVA5dtCISVHcFHx7yiY/p1FW1g8gyvWqQXCbHJRSoSNCL+w94GTc3z7v9UV365P
vKl5zVhHz/WnvsSGsYKKxmtU1EeLu3+o52S723q4mPG7ua/HNaC9u2bnxfWepfhU9cFDTjf2u+Ge
aV2G9a5x7jqy4woL6xK28whJW+EmUHo5KPeBOutLOQafSrluDMW0zJff3/Xm+GDFIsgEIvwhP7w+
/BluZWRNy6DZrYfynnZkfQaq5vaujtKSNo/EHTYOLudyQn0Qgesi5WvTBRbo0v0zF20iIB8ToFaJ
K/sRRHvorSiCfTXh3dGt+d4hASgl2K4F0MwbXqa8j1HDdjfbp8m78L9F95vSxYZwUlcz92xwjKog
9M7A7e8QJLvF9z6wDtz/5uaQc70xatWVu1nOUZBcE+/MyHgP6Kzfj7jdiW+9/GyxxG29jYjyYjP/
zjLV1bujYJiHrhq8s9ex2JcqroZ5j2XdT8FDJLbg9gYUAtVxZlU9VawH6Pu8ju4Pujq7vP/UTVaS
jzTuGqCbAQjuAxkP65elZcl1K/5461Mdfea2UgxNhQuGzd1oNzc1fyoKZyvna5o5zUdwp5RtVuNA
rHI53XU5OdqM/XSrcEzqzr/vgy3SpY9jBxpp/qJtvGhhroeDQHVf1rK8W2ewiIbLr2G5SYAa5qA5
iaDLFGqdluxc590hWv5aYngcHXm4vg4fOwow0GsuqHCIA9xWdp6DVu2XanppeLXsmBveXe/AtNDa
Gc+45QeBg8/3/eWl8uvEKa3X602bvl075Kdl8HPpRTgJwjLaFwCixXhSoU9BgHeE612Y1lcL0ZVn
t7Vt0wyZUxRFzP5wT9r6sQjEE6uyDZT3x16L6lA0qJ/6yh/Qx+Blj7KSB1SdvXAanCM/hKTYiWdb
sbrBLHSmgXpuF8mnEqlGt7tfLtJ8S7nrV3LfBQDByeI2VCPV2QYg7VN7/oQYgwb1sQ5fZSm/9tO0
ERwZll0Hq1G7bvq1aLOzl/FDY7M7xg5DsKX6ZdivuhhOASWFamk7rMb0Gzi+4xrNt5marn8zKNGA
hAUvaQpKAcMKMr/lnmUb+bePAxeqY9Xc3ionXlIf9wu+y6HFXlk7FU5PLd0F/NlpQYjrbNFxmE4M
nSqgCaQXzECpnsGYtpvmn419P1g0AWgH13oILHXf2fKlUC9RtgXaMcDWqA5bq0M/9JfW8c9iaXd0
+iWKNWnZiz1I0OPWJ45f64qfnFrFYgZ4nla/r3sAk3VqHsBrrbJex9A/R0igc69LGk7/K9Y1lvkf
kN89rO2WKrYh0Ud1YFtPUY4rBNaQ2P+51qeaD+Be2GXFb8bYqZs/tVWdTLTfXR+YwYx0nJsFmUXR
5XV25s4UtxYS1F59IKDqvN68wdfoGLfJ62anZJF/ZrYXB+BO4dByn/7O7V+fbEH1DJteV9Ghallt
d7a8c6d+hGNzWr11j/q+pCAr7pOPi/M5Kqf99fH8L2HyQTQWXubxXbDe24K1eETxzsMYJmM3Hxn/
MqCgaPAfc9omQdE95yD9DAc/Jvavql53Q4s/LeFuLD6NSw/T6BK3CBPZsA1PaNibuo567wGhla0K
ASL3dsr5QaE/ifewnb+igG9sE3zAjZtFCxPmvpV9tgr4LtS8tae+e6y9r9cn1rQPtQCBN72QxVSj
6ebk2F/Hbm/xP9ebNs2PFiAoRW3etmDMW6Q62112x6i1yy15cPrgq+1NOxXYG0thGoXmJsIgyvKS
9t2PqD6MuNfgepMFbzcNQ4fLzesKZfYWIOc1p7Fs8MqgXgbnj9pF853rfLreicGWdNyc76COYnFm
IKnrP03pxEF+os7v2jvRSsZ4OsnKLRFHw1TpyLncr32SuX6LnlQycbWvh/6gcrHBYW1yo8Ellntn
qJ6AjELXh+2PebwT3dmOQMpXfFmKz3bzXBT/+fMu6Dcm7X/J/Q+cgg6ly3ofjxUswLGLkmtbgqy0
j0NEn3YQxhV5qrM0L+wdyo3jbvnMw5+lauIVREtyUicGdQrWD0gz5HGNCqOwPUUeLsc02Ec1O7gz
aubo/LVTzfH6EhuCWR2XRyurH3vxf5x9x5LcONfsEzGCJGi3tGXbO2nDULdGJOi9e/qb7O8uWlCh
8EeHVtMTARbMMTjIk4lb+6onjpmWblWmXlMfqNBNcJw+q78ORoCcTANuxrV8Ukc5zMjk2tRtY81b
50qQR/E+wjiMoTFXkEzUJoja7rvhR6qYjl6Gc/2smpbA3fE+wTgOPBxKpJwV4zBBhM9K/hDtJ2gm
CH1TQNn7vc1gHIaWAqalZyo+kf/Jia+hzrfe1tm3qv4Wi8gDg6ccdSB5OSTWc5/8GCDBB02B8f76
b+dYMIvJkwfDrKVlMA5mfd9Od3n90Snv3xt625EvxguF7EXp8sI42O05h8xltwZrMQjWnOPjWDRe
N5cg0kdbwiEub/RMdjpae7YW+/UUBXiyTqrFk+o4vD4TjrXp2+J9mUmTFSklMj42EdmxmucRQBLr
HZgu//r4nDPKsg0YegYhRCsBYxz5SGhYgFypSu7G6DEjuSCH402BifqynUVDk9oa2G3P2Rr2Wvo4
oDctyUWvIpwAzYoCSQ20GtC2rx1w+43it7p6k8wgh82l409j+n19oXizYIy5Sns00LeadiinRxAT
rqD5xm2xawVVOt7wjCHXFP1HVgpKmrr8scznWjNdrb1f12+x0ZgWi9OTxrxaDQPkh0tdubFKnWi5
yUUtThxLZiF68KS0bHS0sM/LjdI9auQlVYPry87ZWxadl1dw/oWKoVNrp6vPWq054/pSaRKiWuvI
vQjcdlkbAwu0bcwXQ5PiOlc7GZ3TdReFpIG85VuTv67aPpefMtya1reof8rBg27dmpoI486bHWPd
uDNJWtLo6kEaj4AFDtbs0MSLpN9K9qrriWANNUzhQnrBAvc6rTEKdGyhf0ENB+WxrJ+v7w1vXMaw
SaJa2hRhyZr8UZfvM9GdkndNZ3F6SZGokyRhYO08+PFO2RVudCpOi1d4Zfi9BktLYww6ziS5s7VK
PZTzsdRDoxfk8Nxfz5gymnRyqgw4stlLf9L8+GCd0BiX7RW38pYdkC/XV5/3HRaU16rUXvMO35GO
6JTfl8G4W+46b/Z7txauEgeIZrH4PCUjA0ApCgzwRH8BwRomXrub7tb7wUt27Tnys1fBfDjHiUXr
yRJQ7pGSgKfCHb3Vy73U000HXT1o7vFap3XLs1QKTIJjeCzLAK2WrkbYwx6VRyW5kZM01M2gURKv
y22QcP53fU4cx8ii+GxQhM9qg89o9o1GQXR5Ku2X7w29reIXf1UZg64YG5ttQV+b1Uf7t5OIZCV5
lx8Wh5frsTqWQ7dFC2gQ2aFunSccYOmHKdEdnda9Oe7T5OP6THh7of49k3hWF5oZlnKoJtVb8sci
jf1GTtxONxzV+kgBbLz+IZ6PZ9F2aQLi0YTG6sE4W/fxrgslP9p1b4ajBW0INlSBB+AdZMYBSNoi
9WNGcbiSs648F5rA33IWioXT6YldDY1kgw13RRu7GUbJS4QOa6urnQjqaiBPE2RsvA9tf/9ytuzG
6pt6ozHOjfcseSUWBVXl09yforF1CtAWX98PzjqxWDqCFFOGfilcS3q7Go4+CZ5CtpB9Id6xGLps
mpRILhqYxrrve1da3us+UHvBpYhj06xcUFKpUom6AChpwOpnJw6Yy2xF4AM52TgLokuLQcqaDjGp
t37aar8b7Kcu/oUKnWPp3+u5tVgUnZ6Z3ZQr+IZiIJ06Wkri5CKBS15Nn1X+aau6zAwJtiy3wWg/
qeZLJO10832OTw0N+0JzW7yCAXl4/QTxYuAnB/CXk9osRaP3RqaC5S0c09ukm30ogh2q4pdhfERo
JO4I9YropiHEscpEcHB528QYeKHmuaLLAPNp9LVrS2ekjTsX4HfM/H7Vw+tz45wzFnJng4CKthOM
sCgPZh87ifEoG4KrN8dCWLid1tto1tTgCPXyXHc3RN6BcErvBVqbn5i3CwbIavtAigOvkQSOyhhz
hwAGZ6UKqM4/6gkmY81BMsUOQR98ne5r+thGaB8FNqEwEgiJ7ajwEY63gtvsvxwOzdKtPC9TJEj9
3qC5Q/v90oo6azlVABaK15VzFi8zQrt8oMhQ41APVU/eiThLOEeMBeMteBNImhXDj2h3WqlPUO4b
wN6TtG47FsH1I8bx859x8ssCTXFPCkNFoGpACx3HDUioGxdy3m6WTn7RnJNFBA/hbQUT45FWyuDg
xHQK+RArqoPWAYDRBXGdNziTyYN3LtPszVL0PoyUIF4CQ6TMwnMwnxnSlyUiY04rHFCIBjSLO837
nJjonwuG9ift8309vkvdzfS7GaPdMq3+9W3hWCeL2xuHbjTaBNtCRwIWwkM2Po39w9AKn0E5gZdF
70HJRo6mWgF18zE6R+EQSg+oNhPoAwWABvllKD3N39wcVhwoa9VhQP+bcuiHcBnu09krDUGNnjcN
xr7TpUpxfAnUFpRDop/VVGAWHNNm4Xskb9ACaEnKAW+PwC4pvtq91BLeH8nvhUALsLfchIiaVzmH
V94m9+WA5WlJ7ErF4e010CdOYHVVPCUR1d54o5O/R5fQXiWNCqbSRrcLWAti7Y+hiepuvPVnjNpM
FUBOFJzTxAjz8s6WRHS6vF/NGLQuzVAPtzBwXz/lzaO53E6ZIDZxXB6LutOaZNXqCKFpkhqwye+j
5L/YPCl0P43hAv2z6xZ8eQKgzPp72eW+KmK9xqZmvbE4NpDnkKyCxOecFqK2c87FHBw8f38jgSKg
LXdYJHVUvb49FwnF+XmU5908augwWJ15LR0bui1aPztV/8c0X1d6d32Cl00E/DZ/fxwaD3JrxdtV
BJDNOvmRypVraH6t3TTNvu+cOG++lWuZLAUcOtois0875TBUL0S/BSDVxZOrPd6TVtB7cPkYo6fr
77loJeSGxlqGGyFPo/xDXh+ur9FlN45207/H7VutjcYBh2DpH4r0BVpyEA77DbE6wSHj7QFj222e
0Wq14VlJ2rmmWQC2diPbszNA5lVNZreY4K4EemicxN5kOeBsRa2gLmVCU6Az3TWJvV77qCXURYfd
MPzIZ/CfQbniDa3UTmOIUObcM844gnltUrCw4qvGc0qdek9QEyrOSIanylm81AEe2BXpDPCOAZPU
z6C2jABCUw41pDuXXa4LTIUzLgvMA1jSNnINVyKy0l9mJENtpOhEEFXOGWCxeArw/V3RbvctOoUz
CiZ1fFIIdXUdst6JT8zZtZLWv36gOfUTk0Xk6fVQ5a2JJbLWH3W3ywykRP0AfbzVkbE/s/zeZ6+G
hH2x6zBahrCYh4/r377st00WrrfWC5maAsY0qJrTkbPezac2fYuhLJ5XmzhvKZrktt//Xl6gHP63
2abot53iCma1FoB2xG9SH+3rgkIGRHMURYeGumPVsLLk/XszY9yElaW1ZXTadu6GU9H+LurSicxf
+hoftMTpbMEDE3fzGHdRg4yMtAZcdr6q4FnPXEn6lSvmrjZUN5dUFHbsfdFFuwKC0XgMLLTcWUUc
C5w02mSxfnIKAkZDm5HloF34UAZJoPvKPfxUoDpZICrpb1t0aesYdzHqBbWUGHlt3e4gPLkop6bc
X98lnhUz3sGEMCAa+REklvojzk1nakRP+Ly1YQF7swIpNJPmxsPkKoHhUrzie70zeAaKkvPk6t63
ZsAi9dYKmGFLQiC1h6OMRhHAi64PzDFNFqMHBrq+JS0OVqUuXqQHxgBh+dT0dfU+m0YvEeGOOfGU
xekNMfpR0gKGCZ0W29OsCWd3nPOzAt1u30br9rfSf5OF6OE+bEh6hfmQuHbn7rHQzDuaPK/qj6E2
XNTzHQlKbtfX7uI1X7fZUmWx1N0s06g9WpCZog8L/QC6sYhDpdMEu3PRJvAFxp0NRl2bVosvVPBh
pezNyHvbSpCcfdb1/rE4jM44rz5aczOP0cCStrqjy3egiXCicnakCaHaeAYeLEiUd5r/Z+QQA7B9
bVVOclOAHr4/NiPY1XHUGz0Y7EOd7SuwYQDoJJj4ZzHr0m9jHF5u94pCDdodq5Ee1+aeoqYBVaJe
L8CQOb+QWHGKcXVA/7w2b6380Mu/UkkO4vYRSKa+Nw9mkwu8B28T1L9jStdE2ahM+CkgtZrt2V2o
L1l/rh+hy/4De8B4vTQ2ZnucYpAH7Sdf8TI/8qyTcfu/Nw1TcNfmzYDxf3GxgKIFT+7HARI26ZvR
/egbQUGdNwG20mmaoN8mZoaN+gMc9r4LUYmCi9VD2WvD/AwfKFipbecvnAi27AnZ6alYgNw46s1e
V/0JnZxpD+mZ9468TlAFL0ufRKeqX9xF20N+Q/Bdztqx5VCzjsy5a8DuZJu7UvFJebR0wVMHx3+w
XcfzZOZaJWNGGtRz5hMkuCyQwBXLsUzfry/axcCn22ydcyvklmpadEdJOS3pjS5S/uH9csZzgChY
n6ccnkOFZtgE3kMJWeQCSp6VVI5UC3z5xdiEX8/4AD3pgJnO8OtzVDOHp4GEJW2cRU0gdO5IohdM
3gYz5p135VCPS94d+/q+L/d1eRy+1aeKCTDGXefLQGws1rGClptMXdUCrta/vrUXAyrGZmwasKmx
bAF6eaitgyrLfmyDG2wtQoJXretf4Cw/W8nUM2DISdI2x5GepPRXW6PHM3M7cMYMFqSEMsFEeB6E
LWgapFWVNmuaY9bilggOcS9zZzMY3f9fzqSCcM2bD1P2WCa5kJtubo5rVrhFNbxaWRGu8+Loaov7
KR4F23gJr68dx0BYwXMjHvN8zO3mOCWaWzSDs1TPK+rmVu+slkgQgXME2FLnNIOjFcjw5liB8trI
QglP8GDcyue365PgWAZb3QRXZFx0w9IcbVi2Cm4tcHYU0MS9PjpviRjrbrsUopOT0hyT9KGUJMfo
Fj/W/V57TdNvSWrrNtukrKJTCD2/VXcc7Z3eGBAh8KFyKDhPlwscGJ0xbzlKilRb5PYorQkQbX/G
8rYFwNSJ5+xtANZGJ/6Qp143OKu53kdDelCX3jHV7uH6Cl6sH+D7jAuIzWyOWqK0UAsAUFbxYxCH
NsVZJatjk9dG/iFsuOfY6D99yEtXZhYu8O0xTp5kTQ2UgewXiXiEzJsG7SrdU+Tya+tsSNdpSQXV
Pe53N1v+UmAHjCGi8aC1xy2db8Eu0oCOu9uDktjtZw86cBrSPaPyFFhALoqal+3qn8bkDuXrGqwF
5uuw6P/lkAGXIO8IVkoEnU4EDb5sWxZbGR3zYSS1PZmvkd0Ho2oFxqp4iyxSqroc+P9pSq6aRc/t
YTRfNWt0lHw8RiBkuX7qeKvDxP4BovdrpA1tmK7QH57u4s72zOZmWUVC3LylYRxDXHVWhKY+aNHq
lg+I8yFKq2CdRB1TvKVh4v2kFFYOspQ2zPRHrdsnoiSbty6MN8gNqqr2gnWxpMcIWlMLXgw6Xx8F
YZL3sxljb1qS2+W27KqixJ6p0sGRJ0uUXXNGZ+ucSpIRIwXJfTiMz0q9K3vRY8pnqvlv2m6xRc4p
MzqIYGC50730qL9pruLkQRGq++ZE/OIpdvF/BEGXN4kt0nxxFjbKGHk84VOtfJOWxzoWXAA5jt5i
65dmPEN5d9hOJPqBneSJBOMt2SHgPqNMqgW5j6d9wRwu9xjqFlvBbLLSHrqpa0MtXPzErX4mwdiE
3blyTX/wtKC8b89J5gzH4tW8SwQPaxyTY/uS5bEEgl3GRyf7tZvBfNRQ9LyInPjlOPVPY/JMLbOL
Foyu3xY35geSLRKQneQudyRMborBlc5A/vjLLnWlnSrKji7XTLGSjKFX1FykYVvJdD96/b5zY9TT
96O7usRt0YHtiNgIeeeOsXyjt5pBz3qsHrlPyA682tc9LW/dGJMnFqjMjBxGma3GaUjaUJnjWzM1
/EovdrViurZs79p8eb/+uU8k5QVTZWuZ+Qr2xmqGi5FUZQo0uRz8TSLKlSWIr4PwZPgll6bmo9G8
vcl7cwwkpag9/KfhDaBdvUtXbfCtXEo9WYqanUYkso/qCpRgPQVlYR+bwCtZ06mibRaUUS0/ETA2
hF1dyvfJhBrUUGvQIlZUK2xInuwkG4eh0KfWVSWw01+fJeeos+16pIiskRpJF7YT2hkrxZT3elq9
R2MtIiu7DMDVLbbJjlSl1SS1BD+UxlDXTsvsZFmUONKSoA+xpKkb2Wr6o2hxBvsslvw8ie1f16fH
OTNs+50yxjGJE9qFqlruKFVCaxy9mgCQC0J+l2Zlgfcd0APYIvkdTthjRYDnvJFlW98mO5R+Wkvv
wNvIbtcqDqQye4FX3Dz4hZNpMBY2qnVvqDM2zaxSv0QiJucZapJGtaOa5rf5JAIvcEzZYEyu6+hk
RZ3dhs2oP2TqeNfXk0gCiXPy2Bq+vFjxDLkfRHD9KNdBrTw1i6DAxztybBlfJx1pa6Nswxo9bYna
ujSSnbb8TxturfoHnTqniM79IKJ/4E1lOwxfIm2RV1Wh1nkbUvU8dbdqv7dF+F/OAWYL+IUSN3K6
wulp4QbyzkJ4oqAIRMwhvHyEbZgHnKIAZyzGByreX162RoXM1TunP/Q+IoNfh8278vu6MfISB5NJ
ZRH1CpMun5PRDqtX+FWYub0/+hqezmo39kRtjZx6uWUywS6uIE1fbMuWn8zbeJcHqJSlsqMjZ1Dc
2K1d8MbixT32mqMo4eVdzkzGKvNeHVcDirih/ljuKb5p3JXH5KXaG8GyU2qBw+Z+hrHJsYZO0mDh
M8tBCeqgCo1T70May038yBUpZ3/Wcy+5mO08fjnSEllNqJZsC0hcKEP7SaARB4tIbqD5GOCpcwex
edkxjrEnAi3wziLbcD82Dc1TGd8cgyg03HW3enh9cwt3voe0s1/+J86Nud9ik+OmGxNi1G0o34+e
5oL9GRvW7+hJcT/bc8LU/xbfE+If4x1i2jZLZGRdqCg2Omu1CGxVzUJ2143qchnvn75mpcobqVeW
NiTGb6Mw95pU7oqofR6T2JeWLFDlWOBVOV6O7XHOy4wkmjLDVZgzpFKaU6G3fqaK4H2Xkda6xYqP
zNUwZm2L8dX7/E0+yC6KYC5II/bD5MSnKehfkBS/i3J8nh2xrc8Z7ZJYzbBw60e9h4ZN+ii5rT//
IW42OJInesfn7c+2ml8MqbYBbKs7fCZR/+TKjUJPqnFngzHXzFWUQQWngLc3WwD/8pVIalLdWre1
G/EoY3Rna5BQEhIRcnEXi/HcZbG2dJwwfgmwkovbQ2jfrGHn5Q9wpuE3bw5s8zMwOFKt51gryb6V
SNiO3nUb4a0O45mbbJkiqcSvT0EXIvUHDW/u6fx0fXBOMsaqreuKCsJigMbCcW3cTLvrivcsfa6W
P4qIFJa3+mzDc50YRqyn+IT9OPkmXD4eZdAbiZPqSUL3ux2VCx6fbXyusmHNiATvO+cnYtwT+s0r
Btv2TKAODDFz/Ppa+1BLz8SrZCwovnHe7P/pdI6msuxHirHLN/ux3uu7JLDd8jU7SL7pdm/y3RJE
DvHlXXJeHvR9Foh6Gi6DCHWLFSopV+gV6Bm+DO0opGZlAEGsfbNHHhOKkjPOsWV7nZW6UTWrs2DU
1XEgdxMEfUV0uryhGXseQOLaaDmGRqfqR5OpXtEYj2a+CvaFNzyTfoHgUAPh6Da8ieelNxrhGfz1
urnxkki213kytE6PzAoZ8c/4AaWn0kkTh56x+KdhdIgrYweyzr3+Nc51jpUiSe1ooBPuqaGpR2kR
u0OzNmbpNbq0QhcWt+cULVNAjuiqKOHn1Wk+5/3FlRPoeKZjMvVhH7Roua7Cwh3dwVuRtrau2Nw5
W8S+Jsf1TKXEwGey9amdPtrmoen/XF80XvL46ce+TKGVAaydTIzdfuSnwZf96kDeyx6cH5hG5IC0
c4/ud3c42t9LTdiX5TydxhGkFn1o4H0x7pdDIk2OOq+C6MpxjezjsmTF2pqkGF4aGocqJ70QQB54
XoR9VE41a6O7x8jrx+ipfhdaT3poHv5PXe+b0V1w7OyDMvSt67pesRvJfkaqm3srarUkVPz/U/K+
xdJLX2ES6gJ1WsDJxj5c0PGuuokbH+pjtd/qmI1gG3imwT4jS0lqKLOObxSJW7xkD/Vt8khuqspB
a57sabsJJVPBEebcu9nHZDVd26VU8KkMpbqw8KUBVVowsWCT0sDyah+PfoUPhpkN2WjvRdS2HH/D
vjEnidYWY9714VBYgWaM7gTQuJOmxmleRO+kPA8qM85/VrVSK4jWh+Vp8cF0GFSu5FJc67bw1eIa
/s2slH1vNsssJquFTjZVPlvT/SD1zizCqXBNh0nqWmWsy2IkfehZ2WuM+7VMflf1AZLdY7JT1b3x
LEAbc6yffVcuaNbnoPeE/Uw6mAKUYI6Jf/2YcZwwS3vRrLZlS1LchdXw0Fe7On3tq1/fG3q7j3zx
wQv48UmkInKNxY+G7qT00RI9ynAOKUtuYbfroOl23oUyrjF57Kly44B0Vvh0yFuV7btff7qyJOgL
xfijfGMVJ6M9xyJqIt7Q29+/DF3AE8qUxvBSPTTfujxAnfuwyiKKz21xLzhBVloKDQxZ1JAJdbpF
81rV/hnLnavMZaC3yp8BRIizngtCB+faQRgjXju1iBXQb4az9jHkmQc8h1P0O2O8zycRJoW30Uwa
10U0QRInwwka42Hqq9dBJl4bqXtt+hb1oW6xNBb1mBdQqMcnVvpcars1fY01UbjgGC4rExWteFRZ
ydqjnlTv0Qh8MPZdQM+aY4EkQ97Zd/T9uq1xPsSSWcxR1jVtr/ShVmm7GtURPPr514fmHFhWD6qP
IUKsFVifouicBJrZZfuyGnfXB+ddLFUmaC+FooLYGSuk3E6+HjRhu4v3k4cHwf9DpsmLNywwfE0i
HKRG7XFVmv6Ud1tNT3IbD10Hkyd7WTDtROGTtxGMeUN3J1HUBBsRL7AKq0hds8sFz4+8ndi++cV1
QNuvjyvQLIbZ8Guon01weUuCCMOLZSyPRV7MfaGa+N2NFqxIM9LH9DUpwiVQcHXtREkNbwaMOUOi
ghLIeWAfikNTSk6XAIpliZobeWvPxGN0/AxqKSPNhKqmPO0qRXBIeeMy9W60nNk2Og8Rfu19W+7S
VeBAOavBIrWNKtNIai0w2tkFaszVFigviPoZeYMz0bdWWqtEu2wf0vi8LiezX502EilFcHJTFoO9
xvnYaiYuDemeBBtV1hBIYS8sO/BOIwvEloe+q7QMO7m9MNgB+PYP+kF1aIArmyPwPJzQ8lmX/2JN
/WDoRVfgG2g+B/cqRKxB+0VwNTF+137+UuTbK4OX3otKi5/O5t/Q/E8b86yDXNTKLDhSy229Ac0F
pTf50R+Qmvn0PLxFwRKgUHSM3OIoO6VjnEwdl4rUn44i+dzP2tCl38CcCjmT10q1zD6UYwrE3kZn
PiRG7C9JHXkUbO5uq5sEAL5N2NsEdXaWkcKtio1owKxMRzbs1LHNvoMCu3QfK4vtjzUAvHFbePrU
TU7TxZpTyeiThorg6FZDCvWVpUm9ytYXl5aRBtw1rN7ogWgZahX9znkfeQhebUAyPf2ljnruSHhR
8PJCe1vBEemsqWyEXacPqBFV8b5ae8vL6IDHuklfnGHduHrVWHZHtfpeieefjmxdTVRS4F0eAUMJ
JCfHrbVxY9/2Z1dxhztZeKP87O25tCNMqpmqo5YNI04FoGle700vWii7CvjaKpeeW9/a9w7dQ2/a
pScLtaXq1t6rr4UgbeC8Uv7TrT330E6eZ9ws3t6MsN0nT3QHNix/PZSOL3vJzVbxod/rKNT/6eHO
E4CO8DyFdKhEY3hY1x/JLABMcR7cIcn5d3DsK0WS11zaXIbsai7qZTcTgpe6GwTJ3GV/8U/PdrGa
sxIXEaKLEWj1qYl2TX5qB2Hj4vZDLx0EJnppiTwTGyq1Yb7/2TidA51NF+DkkPjJ4Y/oJXCz80sf
YUIZ1SDuphUJ6J2kWT+i0bDbLyv9I41J5OgKyK8nNLh5y6p9q9NTh1TO39si2auV1yYd4GX/RPkv
iOled9+XYzIYEv4etyUTtEMjTMSWXM26zZaH6+NyQs8/XdnqlBYRGfGD81MU6jtrv4ab3SGh8yJX
8I0t3bmwCyx8sYdnzeslHRA+5T8gSgxNPwM+NdBdOHuha+EUq/7pvZZVyZKtCFNp3wADOyhO45o3
UPUDAMHa1aEwqHBms23Rl0CqgBs40Sk+k9IHxXpMRH0olzMYk5VPGcZOMSGTiaMTP0CsIlZehlpg
y7yht4358pPraS712cJPVurpHWDY/WKtu3ER5V4cV8EKo0ydTtH0jv0dauo1qeqpBIR8upcsb988
QYwdA9Afr1TD2sihFW5Jy3Jn4FKpu1mQC3ucOavEwg9Rv6klU0J9C28osnHSJT8bvpVSmyz0ClLc
3WRspbOqWhxNv6MooV5fms8bywXjYpFXamItSRKjtqiFverN+750Gs0pDtGd5RV76YBOTjwYb6ZG
3OITi9OiWedBZA28QMQ2VrdmNYJGHrcF4Lv2ZIdmkGD1y0PuimAKHNfHArJkGbKf44JroGnsMjwj
56Kkh+OWWCRWaxHojm1FhGRPb8xgBSKYnNGkiENle6LGec5d3GQhWNTU6VLVuDtM7uCnd8Sbd7pv
OBvVbgwEkbiCzlsnxsi1SbNytcGH5O6hkB4gNXL9hPHGZQK1mY6xSUeMu+ofER5Fu/D6uDxzY2y6
rLI5nwcUWirjWEIvqWvOwCcKzILjkli9EgnpsjVbGFzrTadDv+Bon9b5Z5z8uP7jOYUck4VO1bVd
1Eq/fSBM7mo0FKBn0KV3G6puckSR8/K902RlSlppkkmx4iPlaXvwtvYk3O6douyIswMsTgp9KKYK
4D2uhNFZWhbHKH6mxYNggXiDb3//EnOaBi/4ZQXrSvf47V72U3KhgtLhPdIIstvIzd+yQHTX5Dkh
FvGcJXJe1SNmkgIHWBz63Qq/J+/iQHh93gp0F9wsi2uep2RN2h6Fu+XedDYAW+5tfEKxE4d22AK5
qfjgmA5FO89LZlhYsy7l/axWuCcthzXQA6CyvPVhCFZ368yP3FV0jjcrvjQvxrrV0gQqXMcNufdk
l+7AkITsbMvCaSAEfnGycBbUvEpTHkUJ5gIU/v+MRb9Zb6K94UEoy3Aip/TtPXg+zxvcXlTh43h3
Vn6kzjXkUwMm1noznkdLbFbi6Wc5qAIaEIFv5BxyFqG35pWc1iruzYl0IHXirtEL+eYFjEXnUbwx
lG2NC5IkBbkF2okWTZ7xvWKp/nUT/WTxuLD3LCCvrBqVzjn2xd5pyKtUf3B7zzqgNcaXbwdUil+z
kB5omP6KHNyMn21vCSUxZJgTWHTGQ+BiNo+q9ll0AGPQjeant7arPa7udEp3gAoHhmCivEsOq1Ni
ExPcRS3OQgdBgBIRWPudnVB1B1klijzXV5MX6HXmRq732kCN6XM6o0eP2cMUwpZc9HdndwW4+829
cD68Y7ed+S++tTYKo8K/LXOxd+atdRjOSbDcJX9WV4LpZl4eftuOGAch16MGxajNQbxNfr9XkCWh
lPHyvxeL77o7FtOX5gZuuJu1ggkM/SJ3wJO5+dHYqNoUPwtiT/mexbLIvq6Qyq5R8CEZd5UMl1Ft
ctVF4HQ48ZpF9ElN3w/pti/o+NrTQ7szAfr4LjzNZHF9qtpY0lxg+GyNvaR4m6GRlosqSpyMiZUw
AT1bQVMZC0Mb44FCI7BOW1CwSX5jiygjeHbIQviWXqFpKgOeoDuTD+IwLz5Eu0+keSh6kOJNY3M2
X0zDLsvENipMI4E/SYOyv1uNY9r8vG7kHMPTGBufhwpNtgqqboMeqPqd3B/AJfm9oRmbzkxzGZMG
V9zcRuf+2QI4XhEcS96aMCa8livQNQWGNtPnfrhZrF8RGKfBFHf9l3MwoeY/mD2tn5ZpG7/xJfR+
aAdkRkG7K8ISlyr7hrojiqutm/608agB1Y8b4eWTk5WxcI6sJSADaPFl3bHux1P7SDMHHAGnLU2a
3iYPvYPOdJwnR1gv27bjQsxkFU3KYhlp0iFmys27NBzofBpa01Ha+wq8JxXeF7L0hvZHUBzRQXAy
eLkgC/8g4JWIsgpX/C2V2VonzNgBF4pD77bGmmE3Cx5cOQGZ1TVZ1wlqw6rZhQZZvI6A1EGWv3fZ
Y7VMpmVeh4RawN2s5W60ftaFstNB03T9BHIOOIsC6ZLU0swYqRLpTI/oL4s2hOpwkL5H42Gy0A8r
q+sc/4aQjsrPEey0WlzeL5YiyE84XoUwpm+jjX6drAoU1ysJ4oh4QyH7dhQJzJ+3rYz52/I4yTq0
8kI5mcFwky0AhFoiDlGeBTK3+BQk/eMaTyhMl7Jb98q+nHUP5erHSaWo2ICE8voWc9aIRXysWmTX
7TxjEtbYOKaZxi5ILsHfOXSyoE7NOUUs8mMaiUK7DmXMOolvMkpBn2DikHb7ok5evzeLbRW/RKcc
jD8mXsCGsFKm00i0XdVUgTGLNFE4Fy0W9zHgVdGU63gMLXUGVV1IqObWy8GcA3zSsp6uT4IXxllW
QDB3f4JoYQ7JqjzLBlokLL+t0OleNfB6ihStGxm57rRjVQVKryCPA52xJ/g8xwWztIEQz1jJrEQg
iC1CJZB/bYxNtmsYu9lv7tKDsOGAt5pMsJfUqjEWHauZ7ss7w3C3Tod40+IiLhqAj1tvHLlFtRBN
jaL7JCeB/IywX85HN05EzRJ8sq1GtzUACqo+hkkCX+WZgnKTGsDaZx/X15HjFljmP01J1v/H2ZUs
OY7D2C9ShERR21WWNzkrK8uVtXRdFLV0S9RCUfvy9fPUM4dspmlO+OoIgyJAgCQIvDcHDcZyjA/G
8GXWnTZUc5AiQprk/yd3RCvwTIqdb/w9z+BTNJ4MAzGiuNBeh7GgcFm5pMSYS1RoAezqOHCYxPgm
6Jd23pcAhryvI5X8bWm8sYeRoY8mKNh4tNfneTxYyA8nz3au45RSBDW5rmRZK+CHWxDvLc9zfSro
dZ40hwaV6G1Gb758zJxppGM2gtMCyKOHOv+x+g/V/ntyJYmgHTNMF6IF8KbsvZ8chvGhEiHv37v1
m68urdxv+k20wZ68/GAGfZjpOM9UF/R/j1dvhJtOM6/1AuGogAECwYnuiz0Aq1DycGx/1lG2H37p
7rMq7Us7em2NM5kqAzt6dxXTi9f2YauzrMJv/43Kb6bhDImRJduaz3PQiXiZUUZtPek8SuG9cufF
OBco4cy3ddOzaGHxXPPduPwy+p/5zKKM/wqSWuNcCiXJrRj2mi98saEkI/kozC9pchS67LPCb+UO
jE44wi4JRPv+Z7N49u3f9hw1ukvATQvYgXwcbAHhlM9pTuOsNNzXuRyLkI1L//V+zLl5ooJ0ae2k
WVb5tsnRr19vYLhZltR/k1T84X497YRtmNHYVtkjNsBg0tnQ7itrMdOCxrWbN/s2tT43vKLR0CWa
O8XN9YQBpN3AqyzAUzfmRniWgYV7tlGBJcBKROY+QXtSMu7YxNNdV804pJi1rg7j5gKwA/m4yE2Y
J6hBAuoTP0w9FDPM+Sm1r+7YaQ6kqhGkrSEvgwqvGwSUr40Zl1UQkrIKHaM+E/Sc318JNx0Ek5BO
i4x0AFYreztuWJCf8p5MUZIW7IJur+p0fwjVLLbf3wQT6vFs8rrcBllK/qE0ltBKvWdvAvxAp8Pq
uP1Uhmls03szBumsrltcY+Ox9MWuH61gtxaO/UpqziOjE96uakv/pQB//cZ9HezsyULbXZb+YF7y
UC89PmLz5TcfMbmrMLvJBz8ouHlFJcJU9N+tTofbojKVdFYMGtaZ7rbe4FGnqXRPZursXJY/aCYp
JjTpOi1kANUvLbzncunCxjYOQeEfgGmkuf2oZiBFgpbkvhXMoL9rOzO2RH2aUCOCu+Ph/kJTiZfi
QDo1oEagqR0nnn+c+jZKxuTVKBaNeEVIlg+CyCoESQroobg3O/NIjNzfuz7XxDDFt8vIz0bQA4lh
qu3YIutBjFXUQEW2oQMsUImX3DyYU7dMRojvp+YckHLvGMEfl+hWvsLF5eJiWmZzVjWFHbs07dC6
VXwiAFEF5MziHmoUbmgssMW9d4kx0PNts3vjYCXKHKys51CS5x4Cu3/O1xQ1nU2xq/x5X9TZuZsz
57HgK58TAf+Y1tXU2vGUWyV2EHqpjRZPBU32kubZ+aElK58XRcCtwM+huHTMnu22+KvcwEaDfH9f
vMoukk97S8nauqnsmDTiqZgY+DNwBCXTqUjs1/tDqFaW5NPopuzTVjA7dlpyLKkddQuoQctCY3LF
SUU+K9bYW0F+hM2DrAhLSACgxLJzp9PsWag9Ak52tLamrttBoS75tMjwLNFkKdaXU9YAQwHmoT3+
zMFH71W6IKJQl3xqrG2wDI5eacdAFDutJrivWHFZwGr4kDXek9kNODaWMLhr2aCuFMB9Hs7rVB7v
i1cpaPv9jQNWKdp+FmDhx05l7hZkxXxBQwDhnM3u5/0RVPrZfn8zguHXMzUrcAq2SLOSJgkzP3nu
h2n/mHhpi/ZBMTO3S7nGPRyBG2w/8S4Skw4uWaUfaYs2m9yyBguRm9M1SrNhl3XpuXPKXYIj9WMz
kFx69vwSEKCzGeNmdmwsYx/4097QMm6q9C+5c2Dmfm+OoxmjZ+AQ9COgjcxdwoIHv17aogVIFDxu
ETP2WZHtWerhsWYy+h1xVuvwiILewTin5dD7eLMx474xvzaVF/IUAHGBq9kWbisIjDT/XaDMn8Cb
1zk4j5egoXTtcCTdp6pJNaewbSG+3+Le4TJXg2UufQrxnQ/ezi6x9zkIwTXuq/p2yX1Tc7smuRBe
EPbHY/k+91D04Rm6HiaV/O33N87r22VLnZWasZGNh7qwj8lMjrTo9/ctq9LN9vsb8YNL+MxSWBZF
cTFYol/ZqCtTu+24oDz7r2jSOyCAyiw47mhH2Wjs26J84QxAdq14KDT7MkEdkPn73HOTNWZpsi9G
8hQs6R7dew8qR3JcmnkFc0xuxWNC8t0s/P68GlyXpFRZVvJbG+3PAFxKrTivkyOZyrODrBxnOmS6
2wc78Dz9V/2g8c3aNhXgq06eQMOMe0i4OEk4NK+B+dGZNZk/hZHlBgfXy1HqZE4kTlo38tw1mtzg
h+GKOEh0FFAKPckEdH6amqL3QHfX2Dxi+RCn7ilxhCZ6KhxAbnIgnhjtqgLxE7f6y5QXz0muO+2q
Pnz7/Y1vAbw/w/vmSmJ3qvd4aT/0tXMhhs7AKtVLrts0RjJ2CVI0Ls13uf+3w9avADuNyrV+vR8c
bh8U3wEw1yvu8YDAAB/1UH1ZqLHnQfm8WG0Wtl4Q9q1uHNVSlfbfqvNWbvq4JldjC1S2KrmkBjli
UwP/efrqLcIIxarjxlIZXHLqjtSFhR4pZBSYdai4+GjR9hE0Jxt0qP81OG+oOSUT9GUn6Wlysj+F
316BPvD5vjkUXy43OkwBiq0cG7mQAc9N8Ug7Etnzqmt6Vhhb7nUoQUlR59xF6s0oXuZl3buet+cm
KHO8tT6mifh1fxYKr5AbHyqUfhSZj7TSYPjHlLHIHsrr4Otitkq8tB+DGHNeAViIKyYrvta59aXO
xMkZHiqIsH25q8Htus6wMtgA4MH+fi4GVKmABjWYk8fOu77c3pDhBUhUC0aYzea3OZVX8LWESMB+
Q6z9/pgJpJ3ZaLNstU2Yep29qKqMMF3ryG11lAOqlSS58zhRsOlN1LtSHlH3lY9A/EsPjnni3mP5
bxC0/tfT6qAcrNou3bgu8YxdM/5XSXJxWgwtb5giJnmSL1dTCWR2UrtIgPcHwpx95ufn3iaXISsu
RWA+pY4OCluxZOWmhw63Y1FYjRt3Tr0vjOUpZ/C+yfxz39qKfUJueaDzWDi8G9xYEPfizPScjH29
G0j6NSkKzTFANYVtKbzZ6pIyMIp17t0Y8K2XlVZHt+dXt6g0bbMq8ZJTp8QbUejYwhhef7XWJeyM
4RPrZs39Q6Whbdg3X9+ZWbnaI77ebJpTUFvRaPovU/ETTIanx2ywhfQ3IywcqBWuCxt4Mzk1i7ez
W88Ii2X+IKj1UD+f7cu9DswoPEr6NrluuXj/L6PL8I6Ph+Q2uj+J229CvtzbYI2jwV3bcOLZLlBW
MdTi5DeM7t157V/caSYhUG/NncebAu32VfBI8SamJfl6shI3mYfEiespAd+diXeh5oASAs2sVMaX
HN3hfrFOqMqOBdrVQrur3Gjx8dBQCJLtSr8rjve1p1jDcmMD69FSNpqjE/M1/WUWxQe7Q/NBp7sK
KaYhtzQAniCYGnuFcYKijARp6wMZub9zqvkTZczXzEI1jOToqGReRZY1Xjy29mXMyn3r1y/B35W2
2HjziBuXdbm5wbSygA2Z5cYFeJ9RWxsX5vKYm8uNC2TDbaUTcWOHZj8JfNu2xVM59iDEWTUXUpV6
JD/3jMRLAlxJYzLwJg0NWzhPdjlmYSV6pAZMYE08tpqkLbxbDMOdeOAi6UaOg/9idO4Z2dwHpUs7
eFvbIKHjvhsv4GWcBWiiPbz6gmL8/serbCx59Jj0RZMb+HiwrOxWzmPCCk3yXyVa8uZ5BeFONkC0
kSxONHmiuwDIR5eM2Vb5jcUpdyE4hBrGwgwXEfDaZbFtH4f5e1meyfj7vmYUQULuRKj92sSidEFD
C1ovPqzHvLWOk6ujMlRoR+5EAGVlmQmbenE1Iw9DWivZjVM+7O9/vGLxy60Ic1IV+YwbLx5e2G5g
xpFk9PuESeDd6rGTq9yJQPvOaGk7eLFZp+VxbqdmZ3RDv0c+kr/cn4XKxpILo/3RdxPWeTHySU6Y
5vxQuv3TyNY/RhLsk+EhrG3bl3sSqEeWEb2JXuyQ5YU6+aemqOOi1jVUqKYhuXBZ1aUxL4kX+23X
h2L5U5jTX1VGzqMBeJak0thcNYzkytXAO16OgReXRvNX7uUfUZBwHlHxkuEtpm60fOMqx5D82lwa
0ZbJ4sVzP19yy3ti+fpS1vzXfaMrxMsNCQYVa9mVq4dcZRDZXn8i1XzCofyRUm7bl7sPBssGaIrA
mqra2h3C2alQSjk58/iYW7zrNLDFApzSyouHfvhpV8Y+ddOLkz5WOOXLDQY56xMwJCRu3IDPkJgk
DIa/HtP7Zo835+IyK4F1imqsOAVCZsdODshiiae5lCiindxeMDEWzMsoECxKuzmnAZ0jUAT+c//L
FcFOLiar/Wwtxi1MeEg2hCLxf4zM+dyL8rVy7YcKGPx3JWUic5qRZrgYVr0ZgiRw3Q82/166w/DY
TizXkVkGMWa3wJFekA0LKw+ao2sGuuCg8irJadM+GazGznFtYx4I7svvllUcRKljk1aIf1csNvpG
7gmO81xvghvOT5Fva17q0texyStyAHJnwRD4hugFw622ZKfOAI185oP0YtnThB494R9sZl3vLyfV
XLb4+sYRMrx+0X4zdZF6/ZMwvb/zcmyiwl503aeqEbaF/GaEljeO1TPcc0bH6SNaNa9AvQWhYvrl
/gwUDiGXi3Ha4JzbwthmNeahnXWRtY5x6gcxD0zNNVrh0XI1GAk8QEOBGjJeKnZipr3vzPqxECoj
Sza94YzeiIOj7xenDOUvzljv8/LPfeWolC/txhT8li3LEUGZCNLQomiW5smx5MZjmWe5KQCvp6hu
TSHf8uw89Ef3g2shonptowlFKutKrmyM1lCVAoF6nYDwzen0LU/LF39Zml1N08NDWpKrwZBjLrKR
pjgSCVaGqMT+nabVIcmC8DH5m5+/cQExAPy+6zEJK0fhZzUEYlfXaJnlff5gDkZuDSBu0fhZaYN8
tmM0NGYju/Tt0MeeMf+xR25qzKFwBLk4zHe4EHY+I//ptTPgK7jdrqeZG/Sx9SRXhZE8L9ugRUZs
Kix7j/mYu2FJ+d5nrW7rUbiEXAvW57kvWibcuJ3cfT588l2QDwr/QVPb/zU1r7KSryNyqu6aHHK3
CrvFAgKbrnNR9fGSP9v47sIdIJ5NxR4PoDux1nuXW5ptWXGqlnsFOt6mLFgRq21nuiSsyKMlDb4X
Y9eESet/qNJUM5BqHpJbU7z5kA7FX3E5DOMhSHsWOoNNI39NKo0lFEv1XQFYh7BhVAsix2j4Hxky
92IHrkfb0MhX6Opd9RcqMNCVV1PsO12Yjs3n2jeacObdfqLBB+47mvYZRQSUy8DqNs2rFcUYMUra
jI+rb1rncg7GXd6mfbTk82PlVL7M3YDsHbNsH10KlSW+9RzteOguO+RLPmkUpjLIthbeREF/DeYW
3SBoVCjEyciwHzmm0ORqVbK339/Ingq+LhbvaExE5+7L1jQPeGj4eT98qywg+bRp2DRLysrB02d5
IP1XFDhdK+v36mT7+wOovl7yapf4iBQmBjCLNo3GokhPfl/qut5V0qWrclcl7mjZHo3dHA2khnnJ
W0ezcapES27McyfI+ezSuAkWVPHMB57rkqa3Rb+DAzap4RUloTRuZ3TIM/7ik1oTfG7b05PLvgxw
QCYURZVxiV6WEOt+x40VL1N+sq9TQ+O2tyPcO4jc2nXwZDDbaMZAp08qgOWX2RkenonZadb87b5a
2wu2+b1Z9AuyylU3uigE72YQy+bryU5a+1AJTr7MtP9oe7w65XWHKqU+C3OvXUJvGHKuUaNqhpI/
O8NkuqaboPw1Gz5i4zsLkwNcn2jW1u34+g4N17CKOuimwI5tC604mQ84+iY7TAEL6TCdsoXo+spU
K01yb9Hl5lA2KQIsByXZKkDPl2nmoFKR5Nh0zIPAsiG6G1egNq+HEi1rzsR1Xe6qlSy5NpusMikS
xOy+NvZ+RT8NNDuPdNmTodBkSlTakVx8dQrQqzijHS95Y6why+GOJut6zYFSYWW5WkxYdAicobFj
tgR8X+WDEzo2oLAt3v9aKqMOgdehOxEorCHXjBkgygDNsIkC/SU5pM4UZqN9Ju16vB/FFcaQ68UA
3kx9y54wFXs4t3ioB8FtCOLPCFi2n+4PoTCGXDTmDG1QNQOK2gU1DlPK9rZVa75eJVr25gZkImCH
2jpiUMHetKMZVSNZo/sfrlL9NuqbUAWej2Ca6g7OjFJkwEOF5eSee+NBP5OxcM21tYDfONixUc+x
hQdh1+wOE9Md9VRfL7lxv9il47TQTZH3pxpE8llmfvYXT5NdUImXvBjlmGntEfgAYAnd/ZqIZFeQ
6i+3KecH1S85MahmaYuaMDuuLX6ySvajZfRYop7xvnUVa0cuEJtLtxxttsC6Bf8g0vzJG3RtQgrd
yNVhPEmMfKpnqH5EA4GdZICy8awaOFZcdxxQDbGFpjdrkzl4sjOxVcdT2XykwRIx6v7ug8cu/54M
eDsamddnBvpz2y79QPp8Z/Tds2fqaLZUX7/9/ubrBcuYx/uB4vFrOY1Gui+X4Iz6Z83K2VIU718e
PbkqTCROLixb0BjYLOOOunjTGZNkDo1q/tz0ixFV2fJzyIz5sUOFDH8rvGCxLGHY8Tjxa95Zu96Y
r135UGksCWRuyjUrR7/uHXL1KqTBfvcVSHgzXTnPv/mid8qCdMnNUM5TeebSNpeC1h4wZFFSt+6G
YErPlFX8KXNz8yOZ0fQb5pZwdjOKAhzAOy/OZ0+Y1Zlb+FNimeLbUhhrF7JMAJTIX/jRxePgtV4X
kFIM/vTQtYOAp+W/SwfQ8zTxrExcUj49Twk/0bnT4UzfDAmQLaW8usA0aFYycWmc1y75aeWaBNH2
bTdULL84jQwlM5ZfNJdlbocvw9j6B8dZyi9e0iRPBnHEV7dxux1P8WbaGr2pw2W+6WaYz7bpv3Gz
pZ+4cJNJXHLsvI1Z7Qxz/mTk3cv9CHrzGATxkheXKS1Mnlji0ubdR8qTgzUCS8gr/snqbm+uOsYt
lVW239/MwlxH3GPpLC4Gm52D16KfNmNoXHtsEtJBui2SBJiAsE1HgwBXQquIe9e3w2kG+0hiZSxK
MrzU3h/stkF8uXixYWbX1qtPr9l8Cbp/qLFLuOb97rYxfLlw0TAH1/VHiPbzLhzXQz7QXY/WqcC6
EEtXi3IbXgQmlw8VZuGh7EL0F/ZVvI4voIDZ9WHvhBuFCgnBbm+Euo7h2zdFjCWdMBa7axarx1gb
YZAAYRAD5J0ISZjtnfN9e9xGncMYUvDzQNvXDT7GcEIXOEsbcPnysu78sAfk0YbXe3+c23Z/h9Qw
zNRY+iKgV9qIw1r3z4tIjtWafr0v/uYhngTy01vAUqPldO4vvki/unORsnAtfMDDmcT/RzBsSPfH
Ue0VMlhDHaAheeILej92wcfsZQXbkecfmh/uDo2MIAqKAOsIzvs9+QZK9P4D0w2s0p8UyErqNzQn
CVAPe3AHMZH8XYlhiVbf0wHwK0K0/CA3cCDGBRXtLqN4DcjLCggNsfLQssA0fVqH13TQVDfcRoqA
saRwhkdKZrkF6S5tZB0oFOefN+L1DfI6iHSItqrpSFHNQUU5SQYMQo//S+ZlH9e9nsxLZQ8pDDjt
xM2mhfjM+UXsvwisXXqH+4tMtZglt2+rYB6crK5/8PVzsuYRTT7y9G/a6cB/bgfKgEgu3w6g82tQ
QX6Z3TGqk2e0OEaphzSU/9XKTM2uogpe8utcJtD57rGAX7r9Bme54TGb5/pc/j8gxxVGeIfYYFkt
sn9DfSHmeKqKaTdP42c2/XPfDIpdV36bo6M1M0FZfUlG+xtP/P3G9qzTzrZObhyI5Be5ep56r2UQ
3nVP/LyRpRm7ApXkTlif68j8poO3U6lo+/3N0WGcc0ZsltcX4PEe2iGIpo5fTd3BRCVd8mTfcFu0
4sLGXpBfgqDA2Zk+AeVZoyWVeMmH8bAxjqKA+NGfi5gl1VORIWkJhAuNiW9ek0jwb4R6ox3urn2f
lya/4K50JJ0Z+c58KjIDVf3dyUE/Sl7pcu6qoSSnHgthlKmFoUhej59Bj1tH60BOfmH9ngcLAAQV
OOgwzzS6v3pv686XSSUcDh6pfLHpNXG/25TskgAsqplmG1QJ3yLXG70hMc27Info1USnRZwtuREO
Q9CDT3h5qPYUppGClEjEOKRi4Zd13KEX3kuu9/WisIP8vpgKYnd0hVzTHsMlIxHaTs5uHnyfm/5r
U5t7FhgPve6TQH5rzFGmA3aMrL6khfiWJXboBAxk1OUrK3vNZnrbEoH8zNiLoicMdLNX31yitPoz
jN5hLHRGUEmX7AwI02S1S49eV/Knx21+QeMUoNvvW2ITciMEylTwU79W1mRTFwzdr816nJJ+V7rP
KXt9TLwUm4JqSRe8u7vXShRhbz95ZnrIa5QNPvaSAvNK4anjbLWKbQQTXEsFH0Ka/rQt3Rah0v22
c7zxMaRzjdKqZ/fqWscguJDywB6CCsaHS7GITUM9inJxr2PCSASYudcA3VKawLPp95ZZJcdtR8dk
ZYfvFsHSnxqCnGJj5bPm9ey2Vt5BSwDtLxPWDOz6yQfbTGMecPIPg1VXMaa43r3Dllgq6nrgBHWv
9BPoHU7NsTi2+a77i34OjnU0nXq0YXkaB1DNRcpgQlFcpB3GWl3kcMLBDsIEPBL3l79KuOS6LOsJ
eme5ezXWdo/OxB3IwAHMpzveqcRvv79ZnbNd+RVz8O3NDP5U8PtWOUU31KRZRCrxkvMmpFhzVsLM
bTr6YVZaVcRYtoQGXlI0e9jtdfoOb6KvAbC5Tql7RZuj0f+pyc/HFC/5rcMsjrUJuV0N0Jk0OM0p
3REWPJblCGTf7RrmzXUBuy70yzSxqErR+M75clgaYCsW7PrYNGQ3tiiZBbGc65R/K5aYLC0yyBrZ
Ki+Tnw9dr82DdDWdawlev88bJ039wXlGXZT5cdzTw7/MbH8emof8esh5voKem9ArItxRFOvJ7IJD
YovDffH/lky+D3e+/HzIpgCY5Qv0ZIxmeRj7LD9mrs3387w2UVXabN/ULI/IhHLyxajriJlpv1tK
e4o4KegBj7TgCsyNOWToWtxBNXzPSNkdQciR7IXl/kr8yQxpSZnmk2/vu778Gpl1YhScQ/kO4+G8
5KHLvwzka54YGudVDSDFBmKsGc8pdoCmsvbeUsSJHfw9GVOc8+7LfbUrcgi+LwWIoV3acmS9e00n
ULtQRNCUFfPPBoWzz7Rp6gtYYJ0ddwqwvWf575GXw5FWFTsXVPx1/xsUAUR+veySZWoFWv6BRjDs
K8CViabVnOoUWTnfl4IIkq4WOEIz58q/91F7Bgj6cU5D9rQc6AElrvv15f4clHqUwkli8sZsGQbK
0EYeCow0n9bnvg3JoQfRWXbUjLPJu+UmUjgx8FpqmTVzrv0hOdL9xn3enP+XRk9XMKVYdvJzZo+7
h23x1Ll6AJ5ditCZnnyL4MlLE9gV9pbfNLM1KQu3RX7Z8M6F9zV1NN3qtzNVvoxwgVwMboMAEr1a
ZY7+2+yc0fFqZdkYZXnwaSbZqezSXw4lv+7bQqWn7fe3W3cjeMpFQtH3/bykeZjWIpx/ZKnuWHM7
vfQO88IwWxu1m5DPvbPv71H3cKo6vjfnPsoG3UFNcUCQHzjbIptwC4UxrPlZNNHa/Cp0fUD/5mBu
rFX5MbMuLa+hKQxih8Zp2bVnfjCufuRH9jU5gWcY9NuoQvE0FWcqc0iu3theuqJ8F3dpPFs4JBzK
dOf5qKQ53De3arOVwS/yWRS+m8Ee9mcKNnR+SCLnaopwfV4OG0mjWYWmZmNXzUXycgBzcjNPcF9s
x2+AJgQKQ+ihKmXQTEVhdFfaWNIAnWUeQ9rB661wIOKUjvRAS6YJhoqvl+klB4AUtyaBeEbQxtzv
rWneiTmqdVH9durhHeBCRlqg1mYuUjIUjzjeppthBw7XNZlCcJdWzhreN7lKT9KS8ntS1PWIiXT1
i2V8d7pDMGkCuUq0tF+MqV2nOYHfUQBs1YDu/xAwzaanUr+8eAB67lGD0muPnhSK/oTC2i0EHfef
HtKKjKiQjrOTO5tWjPTL2McogQwNHYaNYm+Q4RQqz3XMDrUW18GunysnubjGr/tfrZIsXRIb3+mb
uoNL0T4/Al75Q+s30X3RClvK2AkEGbugQlnttTZfk38YmK3yh1jOiS9jJxit0VW8hmiafANZexiI
r1TX9K5YJzLNY7q46QwYDnpd0P3Jql8NqaJZHLJco3HF/iUzPLpeir6uHhofipMHts9K/Fmz11Gw
0C91hXWqOcgeWjjF0E0WYrL44IiYdmPYOHvUZYf3Tauag+SmRSPK2mDI/lKABEVAWP0aePPVY+ml
2x7eHeOxkCkTOg5lhUdJQARchfiQiKe1AgVmsUvch5AlEFa2M9Obs8qaW6wfesjn7WlMIjsHjPJj
kUzGTrAJGcolRTjIvLOVILPwRB6q78VXSz675i6lKPCm18o8Ee+JTOnOTaLlYa1sq+qNVtLGcMAf
hkgJ6HmA65kWDx0K7j3grNxfPorIIOMmOL2w+VjhUlujbidCxUYQtp3IIjNDnur+EAoPoFu8ezOH
YXBns+CTc+2MdA0L2uaAkbbyNeS2u+7SZZp1FA6qyUhpWsqSfhETJlNYSHYGfravWwcNwJn/+/5U
VANIztwDJkM0CZx5sYDS83f3Jx3+eUyy5Mak9yYvaEbnWrkAefatV+LRU5oGmg1AZQNpx83aJkjs
tEMmoDgM9mFBoB49FBnpiI8Ue5dcqWb52eAs247L3d+p+ODmh/tqUcndDlhv1g66J9I8aQ08Sxjo
qLugFe0xuZLflkDq5rMJQ3IP3e3TN7/VxBqFouUytMkdzE50JsJkOkQJOTg4+C35l9XWlNdtH3jj
xiLXoaUjyU3bHek18NHjJNofBc3+cQG+vC5+6A/aq8TmMrfGkZy2WcsiH+vcudLjsrej+sg+tB6K
XsY93y+nAHeKP/ctoXApGS6Bcctn1CxwT2k2xi+sS/bBLDQHQdXykfx1TjLmoOINyZVpHQ5B22bP
wSxsja1V0mWfpSM1UGuLUxU6qlPmhRnVHJBVSpHc1QkAcQq9ONex/eAUGdiIdlxXj6z4ahkcYeZN
LVqKW2gR9AderYdpefCxWK7Nyty6bMimkNJAkcDcXCuApuStjs9RcauSK7JYunA+5QgGU/AirDCn
5w7lsEHxGQnT0mo025VqlM2z34ScvLMnIHThQDuj99svQTIE+cfK/rMUT9pwrzLCZvg3gwzjIPom
wLlh8MCf5GSRVzzEbUp8ueYKCBSJNXPYdwFW+rR4LCzIr8LVPfoplqYMh1Ci2w8EWsiyu8kzWR3U
+YMpUsc8rEiQyXSJbe1RHtgTwn3pmE+tAYzZxknavT+m2TPASXNALgHLrPLEeulSI/h8PwYpgrYM
kuC2c2BN6UCvpIh5/rEb+S5toszQVbeo5EvubPZTyVva4Q6QB/2187MaNdHVFeVf/Qnd4joYRoVp
5Dost+qr1JgaXKuzL4hGs72G2CDuq0glW9qIubMkjuNhX8PSDYHwEBpDvc96jXSFguQCrMGoSs+1
Khigr8KxeJrHdZ+7h3QtNE6t8De5CGtNCgb11PSaJx9K+0erq3ZXqWX7/Y0fG5VbBmQUUDndeSjb
y5c445p0oUr2Npc3sm283eAsAdmj+JDWP63gOdM19an0LR2UgaoHrGIX6mjbyF2+U/MfYu2A+aPR
turLpW23ozOfjAILMakuGarcyFOje9JSGVLaczmhrVcvK7LBNCl/Dq7fvSABPe3ur3LF6UouRVp7
M8XNednyJJ+aNUTLWpjS3059aP1UoxuF6uWqpLar0OTYYYgKXSO9j9r758R+GlsdU6VKvuSoJSF1
nc9w1Kl3I5c2YVcnGQD+0ReXpo8dT+RSpDkBsYVV4/SMfotrkGZ7a3SWsLRKnbsqFpAMdVB1JCHB
POMUHfx0+JnZLCzzr/dtrFhBcjFS1eBtEoiu9Oqsz45p7TOX7O9LVpwcTMlh12SYq8brsTZ5gPd5
gNXsx7VE7het0ePOejAxKxcjrQ7PCzfAbpLlT8N0duYf5YMvFKbkuIGd4bTJMQM8n87Vzu7/ARSt
peNrUHiXXIxUsslI83rbZpOXhL0I1z545qtl2TtApUX3baBaOdJWywixsqmAexX9UzKeS/6Hjroy
ttuy3yEeELRL+cKEbGc+FOTQGAdXl6JSPAO/gzwgvS9YMSCutUjAnLcOEDzX++1+3iUh308n6384
+45mWXme219EFSYYmAKd2DmcHc6EOtHkjAm//ls89w7269NuV/WkBz2wsSzJsry01PhXNREz/iE+
8NyFl0BWWc8tK0OjWu5gDoFZWoqM0nn7+of0gDSxOaDxE26oY5Dyp7K7KkhzvG1XvhyH0+z1ue1A
e4ohWrSDvXNocF3x2D9UBkNezQYQrQhq63tCdmv1qOzuK1Ma4agF6LgojREhLQgmygXMXjdDpnDD
EuC9I3a5YelkLgl6eD1rRlBBabI9O3S2r+/RxBzQgWssyhFhSAMYyqw8h79s7Zva2Hvt3mgVQ58/
qxxPNFatTcEODtmkdeZrCfp8n7Tm16iKFSSiF7FHTt+nDkUvweepfy7G+6x+NOurYjNHxBqxwdBz
w8bQFdp2AraWHUsVpkbmCkScURaPXckruALr+/97kk5C7hc30y/tsAFCFkX2QvJa7IjooLFDxg40
AjjF/8R3DSoT6kN3szQ+mjCVJzQcOrj3taooTLLT7rZFX4y3SzWvQP0G3inTd2cNwVHmAxvlzs+X
dVS6FuHoHae2ssYS+2Hd0Scj6H3zJr+Lb9tfa6AdugN7WBVQIOlMgj3j7O36dnND1p3z0sDo2A5J
siHgkb6vw+Zg3Y+qUFGqCcJxjJT/FmfhOJ4i9NLezze40cVH6gNQth0Jj/EfhfhkliJE1bVZ6kjG
YyL329j5VrS5EkPzf1kv5Sn9zVAfWAWGIoMpUwXB6LOODsmgQYBOfdf2ILv1whkpFvqqWMsmnH8z
l44IDsqonWddC1UgBCgnvBbu2d3yu7zdasJY6CimkUhMhAihZm6K6xES48m3DHB2NPZuVbhSCVTL
EXFC7TD3tFuxBL7f6jTrQ1sFMwo1TaRe65viQyGpTWXPSWrboS9GSRY39wjIRZ+HDz1gR3I0Ph0v
QOS36/w8RLXYEl6eSSas7f8vE4HPeq5jFOk+m+7dSG8okCLG9HZ5bKmwBNNfbJADeVvUbT6MO3tP
jivo9XPfOVRwYcmBflPMs413TlqC4a9lZaXVtgj3bqtyI0f6mGv++oQG4T6I6+6dV0eVBpPJS7D7
mOYmuCHhmc1l72l4D7IfrEyBQZMtQzD1hlkFJ5v5tetuSQ/NdLpSPoJduwytSasZA8ff+t0GZIxD
D3REnk991zfC5Qbkr+zn5ckkixBry10NDOZZj7lywqLeXJ+6pFGc7DKnKxaXt7pZu7kO4RPoU3os
9kjOBuvThgYr917Y7S8v4fxl0RGrtlKQ7TB3TXHFNUGfaevz38IhZVTmXopOy6BSoXaLFlhzpWpn
IjMUKpg7qxKtA5sEYhbu+dqCk7FsPo3ieaDAJ7HIrejecp4WMD2Wq4dmqiqmiW38M4YjYrnW1SZx
3nnms2Pt3PgPCNUDQvdox7W7LEmJtYhgLj2ei7mjGH+s/jjrc9eb/sp+Xx5bpmiC0XddDwJ+UzOf
k3VPk/vaUpAjyMYVLJzPuMUDUWw+G2DuHo9ERc8q3WTBvKu80621hlrpT5s37BHSjY1f+GtghPox
Vr20y7RXMPYiNxoLNEjmszeh4Q/KAYFnSaBHFB0wqr/6orBzydaKQC43NSyPtJhm6E/NmPqZHuTW
VTlnRwRyAS0zpzah5rOVvWfevrSre967OGo7/7LuyD5+S4N8OfX6gWVta9jmc6qxIKnS0B5DXVXz
JlEgEdFVgPkLXQWh9LyPCuOHmSvulOdfYBwRzoX+sTl6XBQYd6E/wY926kz3lE7DARrrr57xjGan
71ne/Lkso/MpIecfhJdjLcbKSvM5q+mLXfFAT9LAJu3r4q3HeFB1nJWoqwj0YlNfsszL4SJQIUjs
nZHl/lL+GEFSHXcv2pVvh44tmLVp4LWqcDAPWx6sLt3pwz7nR68fg3GY/EV1sf2PbfmMS7UFK2/1
DOWabWE8T4H5i+zHQ5L4/CZHJ9pg2bMg87PvqE5UdXmQOHAR+oU+gDaaAbjkeVnvCuuUuWOIMkie
qnJ2El0WoV/ujARUlWP8tAto/X1NVGlkmTcUkV9Ln7NxZR55blAnENh785geltEfw3WHS2FoPV/W
Yomliygwc22pGVsWMrKDFiSaEY6V7s9FrgjZzi8D14FNcF88SQ6K3wzErSTqd2RPA7Ri+OyO62EM
6V4/rnZwxSowi3DW1Uka5wnIvSKm6d/dPN+ti/E2AXpwefizWoThBdugrTVCRJwAjrvryV5vXb8D
SiC/ijwS4ws20XRdaWhlQqJSfx2MgDsvjooMW/bpwmnHmnrIcvQeixbA3Nn8Out3y3hybUUm5qz+
g39u88VfttdyFqeyTZ1EXd4MO2a39DBOSprts8qJ0Tef+GV0MmvWVBorifLqZtZDwzn05u7ylp5P
QGJs4YgzWrfU2WiSiO/z+y1pvT6tSFhvtEUqml7pHNumfPn+fuhIk3kGidwGl9RqXw0+CEfNw1Ye
xcBa83h5LTIxbf9/mWZq8lq3EizFqUuA0jn1Qpcu3y1nVtHxnk8dQVqCGXOTlBPIDki0vixB8ZoE
bZCEaGqPPlin9mTdsLB+v7wYmUYJptxXpZatfMC+jNl9ttR3g60i6JPYgtjrEVGrPpE0J9EwHpr4
1Ui/ueUdU9V9yD5cMGK9bymuClBWD2h13xxy03csriKSPBttYAMEOy54b7dDClWyyd+sNB/W2jqW
6xqCK+uYeqrG4ZJZxKA1cUpt1F1465aMJ6vws2b2KXvz8jUws8PlDf7vRfqfCMD5J3rt1pZ3tgVn
3fblaTbGGza77ylxf2TV8I0Z/KnA+12GIoIR7eguzynZG3tb7xcLsdakH1Bfi/PBK/ftbPq0dhUn
3Nn4DKsRbLxkeVqOQDeDmfezzm8m7SEZ74v4cQAd2vxx+fNl5ieGtraWN/ZIMUmDDnplYAV9wHbd
sfzIb60uzJDyqgJVvlsmq+3/L7LKE9o2zYC5BqO9ARWeX9lGeHkdsqEF2y6YSTuMDC8Col566/aK
yF8WZYjB60qsrVAbj2DsTXsxEVRan+MneWpvyU4/jirJSPysGLomzDArh/YE3O7lNzQD0D46rbtf
WndWXK1lEwhGzmzHqQyTwYWAfCfxAYntPYXVSdRUDFQNu0ZXBAtxAAO3bV/vvKUOarRM8u7abjcM
iicGyQaLQasGCDHLUWgOD8t+W135pptXveUhjhRMmDZa37lbpEFZcSxAI90QHoERRKFCkrPBEsx4
MNupROcrxEnGk0tY0GUvVYvXt6twRfh84YwmMarvM4bP15Jnt7qdq99FrkKwS9RGrFKgMVgQyhhj
V/TYIwu+PPYqXIhsaMFiK7fMqzSH40QJ9jFl76RpfuitpVBK2VFgCYF1EbejnoIFCuzUww7N5wK7
OxjxbzfRw7z6ZP1Hkb6M/d/L3ke2FuGAnoqh5G01I5rUnV2DO+dqBoOr4hrZ9PDMqSby82YkG415
wei1s19LAMc+Y7wVrGW4Em13eQEyNyeWKnSahp6RK+bgeyvKj/muPFin7u9/4eRe+Uy47e2ZlYj0
usPKR7vXMcv6APrQ7RkqLIO+CjbayHpffVOxekqchUi3266DVoA3nEQoYYvdP3P147KYJKYs1jHM
RCvraWgRXxiWH1tFZLvF4q9DuXddvEJenkTiT8VihhRZ9gLpYCgTIqXSe7HHm6n9PqBIlpVZmJNr
Xhxxr91k9+UwJgwBx1QhqExSvKFVrd8txzb7Ns0Km5DJSrDvvFzWjs84cdqc+SN5WqyXdRn8un66
LCaJVYhEtLazJAvVG/iPwgEGo7NcdDEq0WYjrWMfzQBL3+tWFfzgbAIQwhIMPAPXaIwuz3pEqgYV
6kee7Vvvr63drsW73u5q43h5URJH8g8bbZ14ne5BwayC+U0T9qjJ0+PwqsHFGoe4J6szOAkktiZ3
C3WPVZ8G5aDCc0u+XaxzWGjB7GLC9Wqo9U/mOI9jk31f0Hv28tdL9Emsc8jQS6XRZgxfjjScdH3n
TvNvVr7WtqWCskksz9im/moS3jqjcTGisEVzT+DeC2s9PbnWsKtXI0F6tAymOGeK6F4mru3/L5Mt
DtWqjHS4wfdNyL3v1GM3k5L+SiYtwbrLouxbTqFI+hTv8/S316KesE0/HUa+Xbcfgn0XbV6WJZpv
RVr5sHRvxtT5bX7r8rfLw0vMWyx6QEGXThsXyprX96Z7iK0X3+5wu+IqHIlsAsGkzXbw0NE7Q9QH
gifrsaRoM5T74xoOjqrGU3aqikyzdlFoQKNhjo2Ed7lvA5x2834OlrDAMzxJD5dldf51Fkk+IVcW
945Z1ka5pUJ5qO8KkHKDWHxf+O0J6aC9ebo8j0RlRb5ZdE7SxmZT2boCV2d3lwNi3mrB5cElZ7ZY
7ZB5RVq1pqdHFjcCpzBDDT1orhtasOumaKc1NiEeY3FvuuWnt1CF5GUSEYy40Ro7S2JHjyjP/c5K
w0n72eLefPm7pfsqWHHHY3SgH5FW4ns0yNol++K91JDlWwB18k7JIfYUwpe4i/8+4IszYrZhuXMx
whgsfhznJUzo9GiNLChdVYmUxN7+s5GvUzgtMFtTClasbj/mO2I097p1q6MFxzqOCoHJliHYdFdr
pGsMyKsg7vM897scFUuLnR4mMI1d3hPZjgsX6dVJY1MHsVdkDSmaZLSBGz8M2t/Lg2/7eiY+Fssg
TDubZzvB91fzDSlvqqvoKBxHJGKdDBxkHoeaxsPPfuiDOX+s0l+Xv1mWQRLrHgj1HLQlQbzahRsE
aMsfGVlo92gJMIWd3wEFpGkKe5MokVgCkTbpkLMt6It5vG9xwyKVeVuA3h7tAm+0UlVpKptGMOtq
iftqKRb7Gb04/InfJc6ngU54y3FV1ZtKNFWsikiKmVOiJWAJnXPEYD+doduD5HFCbubytkj0VKyH
KBlJKzOHO52K7mAO4zevSAIzia+7PYg1EW7lkAr5Vz0a5+9afluAw5us4QoS2MufL7MEwZJny8C7
t27qUTv9bMr4abS99+tGFgxYQ1MJIMkWUCqbb5n1YasqaM7rDPWEM9iJ03QZia5H3DWOHvguaPm9
MYdwjvVg9lRR43m9oWITyLHMNPDLrrDk+YFooYNbZzntYxWAU7aI7f8vTrqfk5WQGvecmdxWJfeT
Bfwa1gepbyb99zXyp2L7xyJNNAttSnTcnQF3Zj9yN73K+1OxFqLH4yk6ecDLJeOB1NEMwuNqOfRU
9bB33qSot+nq/wintRprgevn7NlA89z0e1krIitJpAhc1v+OXZgWagP17aRvQwqCwPXovnYOQkUS
bNQCiaqW77xdUbE4YqkGFItnmMdeyU9qd5E9t4q7q0x3BJNdgFqpWhcep3OPaf/dyubAsm5T0E03
1fN1uiPYrokiwbHVscNpUh6SBpjWcRo/L48t2V2xLqLw7Jnb4JKNlvJQpy/2vPpjqsi+y7ZXrIwY
CdNaTqA6BfgsN5ZJd/K5T54HZNiM46KiHpStQTBfuno5mZB4xPH4o2HoSVn97YjqjVM2+OaSvqi/
q2WFydE3Iyqb+z5f0WJoZ5gqnILEr4mlEBObh5T2ONirGV3aalAMACT0gU42ivNENr5gu0279BM6
xuAtzX0x1/u1nsO2vyPx7+uURzDfmeQF2oHiZlSZwCmYINi4KwsbNAxurPI+EssVKVHNrprNFM/+
yH+MQbOYd1MXq7zP9pn/xp0ALf3v1s5m100NQwi3vgxhfAByKnSep0/jYQKYpjmspmIXZGsQ7Ndo
wQltmZgnm6obayYBR5XA5R2QeB+xwIFpJkA628nFzVtNz0Hl9tGv717M/La/KuahYnVDts6pU9fw
EHxqA9Tjx+mOeYOvL4qHIomBiQUOLG5zfdHgJCbDfXQRtpUtfQFp4u6yhGTDC/bLhtIrvM3ErKny
0Y9Ys2OwOfy9PLjEvpxt0i/OgWuEFpQBxdF674lzsGm+m+ne5ZZie2UfL9ivW3quni0azvbhEI+h
lh6VHeRlmiPYrlFYRpHgDhE5RR/aCVqZaeC/HNH5JF3Lz9YdlGmazZzOmJkI9tIqrbQZQUp8JeEG
2uHHVQ/6cN4Vu7LyVSgI2VYIxkzaajXrDVBD+Hs+hzFFi6lfpFAcwbLRBRPWTGZ6WQ0lBYpwn2fe
r3oqCNjvkf+o86t6WztUxH4ttW4iHYFzTOvR/SQfdkWuX+nrRORX3Oi2bfZb/PlSvNr79uCGxQ15
QuoDvOvZQVXQJVFYEQSWxXZpDhwXGGd9tJ3PJdk1KnoNicKKJQtLvnSItGqc8m3um/VJnz9c75th
7Lr4ulBOLE6IqYGWBj2sba2TPadpSIv5lTMa6siSrmuiCItkMhKMuh1ML85qRIwZsALsRPpnJQGn
RE2paNReYpZ5g2AFFP5BYu9096/W/oQ2XXZ3koNMxHuRlDEt4TjI2NyEescOTqkq/5XtrmC+btwX
VVUaEEocNXq48rdCu03gJyxVrCUTu2DCvO6NZRkh9jwfwtRZAprPx8K57q2M/oP0ImlbGuhOH5X8
R0ZP3H2yGJyD8TbMO2NO/XH4c9UmiLUKRTF63BxhyXPtHPRpCVJH1dbg/EsQFVFdNIu5NnUbeqDq
Q7Nr/Hi8G6oInNgx/eVShf5LtloEeDmtVoLPBgtoWtt3yZNh7Msy2bcUeUvFrUaiqCK8q3ay1lk9
W4+MpP+sax01mbkiHJKokVilMCy2pRkjFNUy+6gf+CFb64Pbq26qEgsWqxPKuqncKsXw1MKrifaH
5dzPzdBWNeGQfb7xvxHLzAlvZpduGSbHR2OkCM2lAq9mh8vKKft8wYz7ldKmH3BVXbQ+KOYZvT1Y
+nPWh3dXV7a5lq1BsGTmmtw1l20LbGfXN/neKY3oWmQRFZFdGu9L0rTwck1HUx+9ib931HhNVuP9
sowk+i9iugpvdHQzQzw0U5SHo2H3TUPWiGor8RNND8w1UZxn50tDgDHevuBLeOrSzIn7jV9IP6z7
ra2R5oUxTjS/D6fQCMHVM2F/AL1XXHRkK9u04st8a5Fa3WDg9F/cF8f5o9EK4rsj1lOM+PKy8CSP
Q+il/b9zJGY/rGu3mfZ/fWu3Vk39EHIk3beKaJL5yro2iZqJKDC9qdYWWTuo2eDeJN7yQDwe2YWq
NaBseOGsbtPKXRGQwdK7ws+nz2Es/XT9dVlMEgco4sColo6T28HM1/mm19+Y8e26cQX7dkbGk5hg
XJIsuwzdVZpUddOXyUOwaos2Mx+3CLUlx8my/Z4dvEFVzyKRhwj00mKt6ZwJWsMZuY8nz0fZsOJA
kCi9iO5qm6GIp7lFXMoMn2uhV0UIA3yChscqBlaJVxWBXSlNrd6r4VX1GiD4BXCWwJi3Dll8+Wua
7lWYbirCvGiVT9bWqyDSTHDCO8lrt/aK65Nkb0VwFyCynNTOAKN178GHlYCmil8FKAG99v/6g8ZB
2SbeZKA2PQLdd70LK2d3lbKLdLSMFsmig3wSEF8gYzMg94kKPSwTiHAMp3niWq5NEO4uza6yS9/p
cc0wVV2dZTopmKmJdtEmtzC8Ye+NJPMN7TS5D2YbMJcphCNbgWCuSZO3o+tgCrf845ovOUkCbW4U
Xl4yuIjZcgF76nobvrFHHXHKsog6yZuW5K+XN1Y2/Bb/fjmnLIPWk9ngOankq0+dD17/KmpVOfT5
RjIOFSFbRjwlNavhI3G4BkaQBNnDNIY289ndAAIERLv7bjqxcFYEu7IjUQRwFWRq4gLNhP6rJdrS
7Fspg/7CQXdT7K7FwVCxVXjVjG3lJNgUh9wa7TMBh8PQaoodl7g4kam2s2PLLCkGz1dQwehOZACp
pzfpIdOU7CASqxDparOMgqK5hJyGUA/WkPhbD/LySbtP2TE+LntgpMMC3A6TXzYKK5FNKdi5wbU8
riz41Gx27ycAV5q2DJPaANEvWwI0nlH1NZTgEajIW0tqG2RuGbRuCMkHwFB7w9nRcOuvXu5xhx6C
dK8qw5PtlWD6/TTE+bjAm6/ro549TnGBFpM7PWsVaQbJ+CKua6LVPGQlhAbexDI59s68Z+OuaFWX
FJnBiIiutczMpUuQSiLkrUWtnZcFho3oW2dvDao6rd4J7epnMTZBz8ZD6wDgVKuYAGSL2zTli++Z
WPH/T9lpeeDWCQ9APjefSkOV5pBEOiK7bUnRXWEqILwls4LY4r+qlrxddpuyoTd3+uXTeWMYSZ0g
xaHPNGwM/TYdruK3Bb2vcIqnldckZMm3e6O+HxrPz7Ti4KwqvhOJwxeBXvpER1B72mtEupNhO5Gd
OUeuq8oIZHIRjFyvOW94UeHjcw89HtnT2qq6I8k+XDjI+z729DTGh2eVdpqX/lROyc7RVTdEmTKK
lmxmQ4GuGLC05i3RApO+Zs7Nkn9c1hdJOknEdTWMWJluMUQh00+nv0mAiB/ixwl9MJkdctUDvKQo
mIowL82zk6Fz4jUa7XG3Tt2jZbmBxorQwmOJTotIWxjasFQPRax/6Pb4fHl1EtmJALAqX+y+AStb
lHXHhe6n4RMkXXqj8hOSnRcxX7a3xN0cQ3joDOfX013fTUD6K75dNvj2/xdLXvomnqwalmxDTJST
t9JcfDO7inYepbWCNdvrBBTT9u16GY19HwzNbWYQ/zq5C/fm1bQTl6X4dlAkhW4To6Y2Ps0Nqu/c
QZE4kYlHMOgYDdvdyoBZsLUJCe9f+m4Mx5krHmNkwwtGXfExBkDaXiJqV2FqLcHUJnutNRVfL3FH
umDUtEyTwnK1NVricddU4HW11t1l2Z//cltEe+l4MnfmHhs7DF5Ym3yvm92O2ioo0/kvR8Dyv2qZ
d0nMWemsUVfwx75OD2uWK2IK2dDCseu6ZO1ygqGpbrzn+tvkzo+XZXLeD9gisivxZt3mDfSxq9uT
s053CUpXtLwKe9ZelWKwRYhX0uPROktxOppl8pZxnAZuc995WTSm9KZGYK4wrfPRqi1CvQarGr2p
8SCk5ahb0aj9xV9hjsiRXhVC2CLga0RSjaSTu0ZsSvd65uLOOyisSlL7aIsgr77LZ68uzTWy6nRH
4/qN1UtYuhayauwefYKZP7vE72ozmDTVtUVmEIIpl0anGesCteLuegDa+NRyB8+GlsLeZLolmPJa
2Qz9Z1NsSPeTp7u1jpz0naaKi+P589kWsV+spYM1DhR19dQCkSgYd1CeuoPt7a2+u+FV/GG37Omy
lcjmEkx7bBpeOT1ZoqL4Prt3jftJqnvNfmXNsaq/XZ5DshkiWS5wcgh8Z6ynrbJTbRnvRTU+GH2u
yI9JNkPkyO1yHc2nqLlEtvE4kB/oZGDPp3XgCuOTff32/5czOceJWVHucFASMBBd/GBD63u9guBM
Zhxi52w0G5lGL6Y8SjOj8g19eqxN81SAccSeWeiSPiws7RvP69lvjFghMQkAENDW/11Tms6DOyzg
Zmy641b4uhXoaH/sJXAOBvhx3d3ljZcpl3Be516HZy235ZHhvQ94AoCDOQ3dszZ/A1XPadR/XJ5G
cm+0RcDY4C5WN+cmj4rUPsypBr/In7XcOTg0+exRHGs0SC17cXpbpA6ev9JfbtqeFoaMwuUvkOmI
4A9YnBha40wcxDTO3knbR2+uD/HWGufy+JJTUoSTec4y1WggxqOx7ILJK/YNFOPy0JJP/wdGNphV
5eK9NIqX2p8mZ0+61E97ovD+suGF8z2fm7hr0hGSGawd+qH5XOd3sa16GZcJZvMJX4wT2UJe9OXM
o6GNb5rFO1WFo4hMZF++/f9laELaLLaGhkeT5Z28ZHws++Qmz+justwlXkvkC1uAG6agkeIRAc5n
/V3or1a8r7TrCi5skSisLw23sCm21VrS4+KWx8m0dkM8Hy5/vUzugmWDz1N31hbD2wRNRWzg37xO
Ebd5kO+/sDRb5AjTnbkpxk3u6K1zkzfzqda8HdpTHjyvCXKHh+sQ77NBlaCT7YNgurWZT21N8JDA
yGc17S1QKHIeGlexY6KGfVvlFy3qrKQjyVTzqDVB+IA+l/nJYiq3I4kLRfDYiI5b5lxAVB1BOiz5
cGPn0WPDnZdbB53aig2RGIKIHTNajfOig6ZO6FS1GMvLqA8B0QeF95YNL5gwiBGs1CNYBFn3w/TL
TgM2/7pKS/8BjoH9H613sbfduNz3fLxxXU3x1TLRb4bxZV9Xb+r0hBQ4t4veR4koS99iZvk9JKMi
Q5Jopggaa9oKVJV0e+Ka3+Pkt1e/tdUdGxR3F5nYBQsmGrAaeoXRq+aku4NfOYFrqS4ssk8n/yud
mJNuogkGb00Xdd5307Q1R/yAj768sTLpC0aLnk9azY2Sg+GkOnLNCUybj/5UNwecwqc2TRSHo2Qd
Inis1Di14+2V0eqf2wUu4q8BFgRL8UQqG12Ivdkw2UmypDzqWQfG09LP5zrsmts8VtE6SzZZBI45
1ZLzJM3gS5PVt1Gd1esk8DJ6vLwNsuG3hX0xgiG1jbnj7hhZ7KmpfvfWcR13l4eWHDAiUqxEw/LW
ayGbuPGYX1nam8FUDDayzxZst3axrcRMoPrpDzrUfpN8VMvH5e+WjS1E1p2hx1bpYWyz0R6o1vnj
aD4YrN1fN7xgtV6dNp5ub58eu/dd0xyYTR8rgA8uDy95I7VF5i9kZccqr8kYgVN7DDw7v6U0ftXS
YUdqq0cJ0nwapjHCcbwzhvmPlczHHObXWsmbRe2o0qY/bspfL3+NJBIQOW2TuuomgEPGyENzcD8n
3oc+skOSjg9ukZw8YnwD9+BO48t1OicCzIzJtPOKWFheafpxA37MsbguDP4HW8ZXYsdOrB/LDrA+
OgQaHR7MpFIYoiTXbouIsm5xSZoYjn7skZU24hfambt62INZchitQNeKwOweWfxDGyeFa5Rsjsgj
NnqAS9sAxR9N9oyMODi/38v4e+egS4XxUy8+NOSXL6uBdHGbrX1xMwWKAi281eqgYO/+tGjlw0ce
FgmacLHxVUNbIjzWhRn5MD1vb9qqRL9sgYKXwINX59X6qh8rswxL9lGl9Im51Y4SwzecxNe0P3ga
e7m8RslRYAluo5itJLFYMx+nZkiTHTM8ZgMtYMalO+6SlhXds1mN7arYvP9eVM8E2f/g0BakTBhA
bkdwXt92YEGYjrNmgjIFpCClu3eQdkBRCy+c05pOQd+hfrIKM+CbxmkKNPB/rx73K+/5utUL4YKj
D6WmGdZy1BYvHLxpn3acBVrs3KA8QlWNuO3buSULMUPiVW7sGhyTgOD1sU0t9kPnpQrZI9lAEchm
djjLrRxLcLrpPRua45y2D01qPxWjCuEsWYAIaFt1t8ZreO09p+voo2T8diKNIp46O7T9T658mvDF
bZHyk9uznO7NqXDmk+WxWnXL+g9k84/0bVssOUX2b0K3Cr06eS/dqdyt/taxozvluy31RIMiTL95
QfE27+ow3dsnA79bK6AEjaF6hZM8a9D4hC2Y/OJGEpNNc1/N3cluE286dDHpnGOVepr5x6NeWgJs
sIJJLQs8vS/4c+EmTfdbQyfuWBHvnY0N8AGCkVvpRPjSld2pQ7RqgkZ/cNo9Z1ocP5sEMYIiuyfZ
TLE0kyCf0xZx3J2Ijv5do01Hv3HpqPDGstEFW62a1cKtRO9OvOL0nTUUNYdWytmfy67APWelkJFg
paTwhhlNJ5EnLrPcW4Nan3N+N/GizMO8JxW9QdWmxd9tq8idl7bWAAoPr5paLHi0gIasGHXTU5bX
QFC9uiC3WdEEjSzfGS193VTkfM+6CjRk3v7/ooeO7tVAyXvpKWleSwDxizkw4m+5sqBGoudi8aNT
s9Ua4iQ7uWjUPFpb9/WHrKd+W37ODRjp3Oi61ivYLWEps9NoKOSs+9PS/p28PEwyFYOuREhiBXZu
dWY5pWV/0jMK0Ovol+6vIo881O5c3m3ZBJt+f9mFtpjHmNdDd5pAHI+KGrvO0JJhcLLk4BTVBs9s
Y6KwmfMRDLZcmIxwZk42Ydmp1FCcNRDfnb7lDtDO6MpOmbEfks5PzI9++dVqiouIxJDEBCBD5ABw
MqZ06ulVJ0c0o3g0y9+zZfl8mvbD0CgWJ/FqYhnpqgPISkmKiXhSBlWbGOjJzI1wbivVNfb8Kwnk
t6n6l82yKzNx7MJKTzln0YLbcuUcOs8I6onvp5Xcl9YfHSbKqkrhQ88mGDDhJtUvE7pwKz3qk9MT
MX/l5udq/Bg9cI+Qym+5CpAq0UAx0elWJHPXds1PTfZMvNcSXI5mfA+4vcKfydYguNLZSPTFNOBK
ufWrGp7ahQeL/ZOQ7z1V5cglrkbMbk4Z1+su37z1UuHB6r1cXzsD3ZSrLjA5Wlt3hynND5cNVrIc
MdkJ4C7aj/RWdmJo1ZLGnt+vYK3IoyJBjOVe5xXEXGeZjf1QG11xGueUm2ihoulpwMmIDhvm4FXt
TV3ki6GwHIkCiJWzbHHGYqqc/JRS3c/pu6Y/Ld2r5b1eJzDh2qTz3I6XtshPelqeGF531uT/OLuy
JTlxYPtFRLBIgF6h9mp3T1d7fyHGY1uAWCRAbF9/T82NG9EjF0XcenGEy2EJpZSpJU+ew+ISafbe
/VoPKzyYS7NiRLY6cbOcZ0ocQz1HACo53jG0d9wqom74dn8cS2by/uuLQSorUqKc7OirKWLVUelD
ol4n5JIea9/9b/ujQrHpzNH+3KuIIG/Mvc9T+Fr5KyZa+n7jxDS4bgKiHpgoyC66f606vGWobeKv
mGdpBgw3H9zcGyZLFccq+z77Q+xmOq66cqvLpyFbyzQsRWDzJbTSQ59VvC2ObeUcfIX6u/Qn19+4
Ft+z1tqE5adAN88z7sf3J2UhspjVtEHlBKCZ7opjh/OllUSeBYYOqCYlfzXex5RuwlVU83Wl3riZ
mG+kk+/MlmwpP9I84VtQZTHwgARr+KaFyTeLaiGmnvZlldZHnviHwQ3+mqQdeeD0HIe1mLWwAMyn
0mboqhIVo/WRdSwi00cKLne/dffTAAX0Nejd0jgMPxce0X0doJO6Lj567LXjzmag5caHjOf9GV+a
B8PNRSoyPw1EfYSWX5ymL3i0Wml56dsNB1esDQYpwY7FrBLJyoMvnybyMyGP+bf5ZloDOj6FvKiP
yh8LUACS76MVFmcUeIIS0yYrbr40CMPNtbZQid9jEO549IeDCAFEiVu2BphaaN58+wwUqr+Vg0EU
fZxbe9mj6JHt+ofKmyk13z97zkPlZ2i+IXrvQS41992oQ+rpobVjPn96s5/3RKP5lopd6hYxS9fO
7gveZb5zhinUMMR1WbrtjyYEJAsM5SpyywFV2p8e+3pjoxbJGFqgm5VH1/kwyNdgjaP6+v9vRDaz
UBYl8R3NBrQ7Z3qTNMWmAldT6ngrx5clyxgOy4eS+nNQyqPFgzBWgdgxnUSDaps40OoQ4sr5mH0M
/+2scGKQiYN9kuYMournYv77fstLFjK2Zq1d0rMMLU/Fm2afhTNGxRqn5kI8M3USqppBqiKEeToQ
aCA3mX2h3dpr40Lb5muj24Xp6NJCHjPQykbAUBwksz4+ZBPzmTHrrE6xWaFejZM4b7aU6ojQn/cb
X/rw61p6d69qSN9OOpFQsm8ojyn34UarZe4Ls2kWyoa2RVjT1fJYjxKkRnnUSmuTs7Va5aXmr7+/
+/Z0CCruXpsve3Ysun4r02EPmr7HVvkfBbPJNEi/ycUxmfkpdcLdkPMVT136csNTNQMPcWuXOKT3
AcRwir0Ywfut1/JmS80b/pkjqRw0RAgg+ppd0Xif1MSjFHoU99fMUvOmk9qAK1Yh7jEw/t6ag6de
znHXPVSDBLIlY2OtraEdclaJY98pyCjk22bI93MzbB/6erNklrn+AFxFhuaVu816cXCohOjOdHis
eeOhoi4Y3nY9XC7sRlqRb3kkLor2qJi9crpZsL5ZNZuEalDOmOTHDtClsC9eRl7t8tBd2bn/1ay4
sUmZRbKM5H5JLXs41nJW9fdJqNTZFYXL6YeKpu3AwUIcjOSTrktmT3Hfh9TaTjTV8+fW8XV2Aaqc
kHEza9eVewGyNDwLKB+wh5NO/Ll49kHgAHFfaac1yrl5pbZZ7csSWFfftcKPls8tC1TsqtGxl82+
3vS67Iefo+vbXrW157Ye6wgKBt60nwuthY4gTFOL5xTJ5+J3ao/92p1nITianOSQvmtVAPLDY+bZ
e6t0Izt4SGwDaX3Dh8YQ6Z0EfI3HYUoukA7e+3l4nC21ub8KbwOK0b7hRB5XScWDAqkN0l98jRzh
LPbZUFxKXh1aoANo+DWr+cZifdwJ/VG6a8KcC+vTLGarwd0bWk3VHGdgEUpSRQOOgTppHgudZhGb
KJKcNAw5m0R6O2dooyHtd+uyDwtTbhar2RLwtxac2Edf9mMERTH62udgO74/LQu2MSvDR80yN+tp
cAnaA3Gfs2yj17BLS01fB/RuM/SasYea7tAdA//i2D/a9oNUnx77amO3AqzOsSkQ6uDwPjEoqkzP
ifvjsaaNnUoFYSGtLm2PbpWIz1ylyTfKa0dEmZUG/9zv4zYanVKz4ttzJpBDKdIe+XwM3kLQJ+e7
cCOaA/veb92N2D0Er0dHhtOF7iTEUKfdMZv77IAEerAdxgw+mPXBXs0Uxeys9I61ltNj3mBWgCdF
C8KQNkXelnUvAQOdY8ffWJk+2LyxmYm+mLyRMXWch7aKRABpkrBQEacP8XYiTBnHz3LqSZi46AAU
ORufpVsg/La8WoNVLDiFWeMNjWx3DhI0X1ZgdcqKuJjYodTlSpRdav76+zufy5yy8CZiqSNHLMoS
tdHY5GRpP9i84dIj6vCgaYPJtVG0ORXtyRu8bVisAd6Xvt5066KZc6fizdHTYIoHdC0t0r3OHlLC
oNSsy7U0la7fY/VbBIj0Kj9PpbcZUrm/79XXJXjjmGIbtrcUFMq1UM1RVsgF+SiVUHUWO5yf8U+7
aSp/9xD2uN/XwluMWaZr0W4mbiObY9Ake8tje5fpHQXGKSPp6/0uFibD1GNAvWKf5BzDsUOgo0Gp
maFyxiXNygiWmjfirKcsyS0Xm7Kc602XkE2GeubOevCgZBunGad165prHJQECA/KjH3y8v4RWDSW
kRFT884L3N7Hl48FxdfzJ2AQd6XzmGGIWag7k5zaCrXwR8qaj0U3PrUDPVhjuXtkWolZqMtQJkYa
3vVHVHNe0VSt3jWjn8YaqKSVKLGQCSDMiKEMXJRNqpk+jv0wHQTOAUeduU0dISHbf00ptLhZCBnf
qLQkwVs3w6No6fRrj0G3nYOYZb1lOvcCzPL6CBxITAFc59khLx2gHT/et+E13P3p6cQs6h0n7eVq
QAfJ+MmS/yRixeWW2r3+/i5622KcWJJm3XHyqBUpnDue+6y3VxBctz2OmAW8TjLSHnwK3dEKOdSY
lHiB4aFk2qxyPy0Z3vDpHi8rijlld5yn9G8/1Hj2A9MM7bq4Vv0KBelSH4Zj45qfV3Ned0d7ql+n
pNvlgXxOApZHPJhX5nfJUoaHi1GpREOB+8htd+M0VqznfEfYYzctYhbvMlXTGppAOJR12U513W5q
RpCUiRUPv70PERNH13lTF2YeLJSmpYqCZt6ENY1t5m9dRra9zTc+X6tyvnr0DU8wAXNW14qg8/rx
qCH3/ixx3jwm/Sh27eiJvTXQALWpRbm973Y3p94jZmcdYOQ1LoziDL7NJJoBkaY8PdIsrKM+W1Oe
Wurk+vs7H6zsDISzUI04A9sYJxRV6E1EgZjOgjWan5urC8O4/v6uB1oiH55L6KPzCe8xRdF8yZGD
B5BgDcZ6c1LQgRFGgtqzUMjairPXWHiYbXNwbiuoFuvnJmf7qVw7yy6Zyjiuzc6kRkk6ce6RwISQ
Yl1svA4aNqD5KH9N3VR9vj/vN8MixmOElTmXkvb1JM5dno0oI5z1ZmDJStJsyVhGPMGRM5SQ98F8
k+lHR31U2Qx4XCo+BtN0KOZ6d38MS5NuhBQ24GmKJ1KcUUNbd09DgYvms9+0PD1VUxmo6H43C6b6
Ay8COgsNSLg4z3Is4npqN7ktHkIjeSjW+O/CDcZGWU2dFuc5raGiSK1CAOzkJjyLUp7RcNM3Nl95
0b0ZxDxiwrnG2vFIX3n5ebTHFDVJ3mcRgPhW2n+B530fNk641+0aa9nC5JhQrjJ1uwkHhvxcTB0B
g9xQoBw8dWO7bdaOXQu+YiJHRTIHUgd+fm6pf/Qt+2LbziZU1g7vvvv7c79ksmvX7+JKCTB8PoBI
7pz49ms3pps6SV8Kj/3Vyvk4hnyjq2ZlE15wGhM/areONU/KEWc9eMc8zY6lO8VKfSUAEnKer/jM
ks2MONa7Xd6pNkS8l3TcVE79UUy9tWWBKl+CaVwZy1IvRhQLQiSFIN4gzpObh5E1d6ex7LdAfKBm
5CHCKaxmI4INKUu7YdYIMlzmkeDzafazbeGHZTSBO/r+/C8NxIhk1AbN3hRW4kyL+Qh+4u0sdAO8
Ld2SJlh77FzqxIhjnGauXyXYg6Wod0hz/xXS9FuVdxvBIYx5fyBLQYz9dyG3yMcVuY0+3Lz/W3sM
WqKhDFe8ZGEAJkZQuCWrdIjdV4Xtwa3meK47L+pI+1fOxzW8zVInV79554oMMoaCWQgoDhG0By2H
9JE2HpW1pWRwUD6gM+vTfWMtdGVCS1gZEMq5w05WnsQ41P8cdHKq9IRzK1D99/tYiCxmlZ2X8jYX
3cROclRx0YpYlR7KkOxNYoGPE6wB4+T+c7+rpbk3fL5ISFBkni7OtbYAFe5AQ99eb473W18wllkv
Pec0BffSUJyLYdxlqdiGVbrDg2+sV5VIFvYSU2jDd4DiFgpdhE12ILT6EApr27VrQp9LzRtOXlSQ
o+rKmV3l8J4DJ/lHzQzyY496h+HeKRikMkdhNZFR5TEqKljkkfnNLeoNb6aVhN7CGP4ACl7LQlrt
Ysn61gdAH+Mua89dusoqeP3YPy4lHjGBgVoinLc0Zafa5mFKMbnQqJcRhGp9lDrUVegNb61bJPLZ
r5Rb/+5D6ZZx4kA9qd2AyWewVg4xSwM1wsAAqtVydJ3w1LkK2sHWIWDzkxTTSvMLq9kEDtp1ZTUK
pIonu22fw6r9TFHq7isfYSBZCcW3MxWw5XVo7yKZryWKXvoGC8JNLkA3nAfRvXY03ReyBFFPeWZV
d5BlfyjsAdK5lCEjyT9K2rze99glExrxwIGGnJOA9f0kE19sJPG3bKxw1nDclQ4WjGii2kRZ1J6u
bAZ11XmXsCnWRG1ch+xqz9neH8PCaclEtuWVDy17B+t9dLwXVjpvXLvIOdOD6yWRAN3/SnRbsJUJ
cUtCIKDBWMROHJCisul2dlmf+rpZcduFXcCEuTF3dIAhhqX4mD7PSLSngiAhqb1NNuW7yWo2Q9NN
K2NZspmx7sauBa03HPdUsPRT1akYZbbbzBFPXc+3vmh3j02Nsbxc2oIhZUKo8NXQRzop4zHtXxxP
PvWB/0SSamU4S1NjHDK15+kkwzHz5GTWIS3tH+EIFAljK0/S15PRjYhn1upq7qNxQRFoEv7iSbeO
vcqOae1Bb9RO3/CgAaRTXWxx6ly7DN5+5PUIMXaitkapXX3tE5QUP0QgP4+Zu2vn/plV/bbNkzMJ
nbd8znaObFccaWmYxu7k2wjruH8isLfySybbc19XGar++TcW9BFgHRsVqH3G6pXotzBrJoYupEnp
KJozSMeBHMNJ3X1V4FTC+PTzoeX3B5AOJIRdHdbs1OMcQrSI3NYF2XwGPVEWgJfMCT/f72hpJMZO
1BQuSL9lxUBm7m0cgWe5Lj9qsGPfb37BW01YnR8Gs3DKEs3b7HOBqADU8ZcylQeeD1tUtu3vd7M0
iuvv7zajoiuHXoVZ9nsWIp8+02By3U0lZVp9HpwM6pD3u1nYEkyY3eBxKtqZsJNKesCcaeTJ+sAH
umnytWvU0kiMeCBz3gT9EDCcDC5ASQALh6o10q1e0xZitef+11Jpngyd6Bk7geB01/nezmZfUQOy
S4fiJevURrZk5fq8NBIjDDBPaVFaKQX5gB0FPQpxhzTiYl6Z8qWBGC7vucEAHh8vOA2aBkjojNVG
Qq4tagq8+jah+FENbrsFJccawGBh8k0wXlPjygYZdxCN0yy6Ygwc1UU6PNVqfGwvcK9DfbeKIU1U
OxnJg59Ke/h0laTPjj2xqOun4ZEyco+YiDwg32xCEk4vTKu4qr92Euru0Ji97x/XzfHGbmPi8WaL
joXo8uknQ9bFZs3LNKjL/aYXAokJRyKtFUC2ZU5QBZVsSMJ2sww3QeYfajyX8WytjnthIzElK3gL
kuWrBMolzIqPIyQjk2pLtTMCdfmMO3Q0F9uWDyt5t6UVZfi6GOcivAqNX5zBAbQ2j5RNI9lByxag
7/tmW3BC1/3vkoKspuV5sqAX1ULdMRkjHYxb2dmP7YMmXCkZAjEOqOq/DPlB6A301aa1s/GScQz/
7vyEqklC5wwkAeXJI3W4SQvdnxOqg0gQunZcWVhYJixJhYOQCnzzF3eKnAyHhSxutNg4yXPoPhYJ
TWmKHvDSdOwzekGVbt/yyE6iIvz90ASbqKTUYxlLmsH56VcV24yszaK8L1/8au19emEFmbikGW+d
SpfcutRZGvdds6vUX8G4JrOwZP1rr+9CHnWInaaDTy4tLuA2ykyYiqFy7c0f6lXW/dsAU4+YQhS+
w0UFDmFy4Z+LIz+0e2uL16Px9L/ycn214gwLK9YUpJCiR6Vp7pKLGMY4+d2mXdSh3NxfkxJespXh
y0hHAdEWYhnVo32sOn1wWQekWz98q9QcW86wdsW6TTkAgxlbt0rywOGlphfpBde6+bE+SvWWus5Z
6dGPJwEEnLSnLMInNeCGKJMYRZBrt9WFGGzigTXQxmHIg/wXRBj6oN01rYp88CbzetMnfUyzJuq8
fOVIt7C8TQiwVYo5DHXBLpQ/zb4FDbkPDlubsaXGjQ1dBll9JYXxLzxD9XT1T0UbwIsfUuvyiIn/
LaH4UMmckEs6eQBHk40GUKoXa5C+23xuaP+6zt/5pju2BFj5SvwKarahXfUKuu/YmYrTULCDCNyj
V+A+F4zPwL8efO3v5qx9KjznU0C8Y9M/TavIpwXPMgF02gefB0pOyCUIxbFzmni22aH1sB0/PFXX
I827wZJAlrireO6lrupYiJ9pk20VaCHuR+mlEGRi5uzMdV2Ne++l/s1eroLpyUZtxjS+CqZXe7qy
mBe7MUKEkzs61DbPeVQG50a531nDzgOq9kQWbMs5/5BlcutLcWqr7rlpAfZZLbpeWutGzJihPiIb
ryYXq3wJy8tY7nvrcN96C8dKE1eX5R71RWaDN43pPPlYuL76HnBrjWZ6wWpgevvv3NeOw9omK7wL
uLGcndwBSlBGvhsj5R9X2+GAwHN/ILdt5JkQOxL0jcVUV7+RYq72IMEbDlU5pTHrebiyCS3Ebs+E
2DV0ELXUiApkj/qWuNh1B/VPt71Kwo9rEXppHEZkCHJrzJEtYRdVHrBRPMspiUt3jZf79s0OTID/
nQ5a1m6NFLJ/mXQVWe6Lg2I/+xsukGza8nxtt14ag+Hwfj3O7chzdkmzpN0NQ+ceBxwUdmFK6pV1
e3sj80xcndY1wApDW/+U3vRq0eBrOf/dMR0PqfdW+MVmSLzvY+6txJjbQdIzpTLENApIoY/JpWK9
9cWG1GITh9wBAaFb9NAZkomb7++v49sO6THD11FQGxQ2ZHQvoJPPONLWlkygM5Hk3cpYllzSzIvb
pKOuQD75aXCRCncnr486meOQQ/CsFzA8KCCjYRE87A24mVWgQ1JV9tUm+rHN1TMJdnw/FUzgGf6p
n7yTq7IARBIhqrfYr/smvH2Y8wLjelPb2ewU3ZA8zTaYj0LriwA+J24EUiVIBYHP8KG7h8eMftyE
SKd3U/b/KONZWHAmWhEngmEsAkkufX+ebVCrt5Fsd4X1876FFhzURCs2uduMc+DZl9LxiohSefSQ
ix/revtY+9eZebfjN2Nd1jNn4aVFlUUMWeK3IfM5iBgqf3e/hyUDXX9/10PfZAnXbVN/1zWPev5t
RimhGqcoWWOfWTLR9fd3HRST3WvfLclF40Ig33S3rdPH1o0JFczdGuBs5uFwmW1EXkRe9+S0a+XK
S99tPHx0vQf1o8pil5qC4nv2Yr/9MDpv961+WzUTUsnGIUgl7mgzcr1TbvHRm2zbH9qd2rSb9CB2
fAN2gbW99trin+9dnqkd4rXhBPXmjly8RHZvqZ82W7cNyaufdb/r3i430hJd7NvV35CYmDa5N2dR
3fAg8uZgDdy1EItN0kOej4kGU4B/ScMxTCOvL8F01HVDebxvzoW5+gNv14NhFcLgkMEb2NHr5g1q
3v5x8+zj/eYXPt9E2Ikp4+NUYrMPErGZJT+ADHVlepaaNhzcmrKC9DVOQqO9AdAtX6PGuE2A63km
CaNb2a4SemBPXs2QDSbR7OZbDg4Lnv3iHVALuR8DCLdzSfnBb4tv2pH7caRbnz/JgXhR77NN2UPT
lfav9624cNIwYXe9RXU15k7w86o7XzO9ZW0a+2V7qHwao2I3n/KY+2tpkKUzpklJOGegPNVVmTzJ
KWtPUM85g2v7JQ0ALVMBeHKEjx3aHsYPKSvA5jaI51bPa+/wC/lFz2QnbCYF1JFsk6ewYj+8qdw0
1PtASPbZC9ib60+vgOhfVBV+Gl30ft/AS52abHWU4VmbS+zXeeOCtJQ4MpKjE1VSpPhbNUWN/JFm
/EsBBq3J61Z2kMVujReELOSqrIuEXpI2O1cgfnX9EiUr6cYBqz3r1EGNwVOgfvZDv1L3u3T0Mmns
Rrvqq5Ek/xc+xbY7jK/dluwacOoGj7m9CUeuZyROaeLXb+WUZc2umRKbHkjSBe7KCXLhEmFCkguc
BG2IY9ELKfhuBJeZUNl2gmy6LpBQLacnt5crOZWFbd6/xp93uzByBigd11X9nXvfcvZtrk6Ws6/H
ZGUkCwHYhKaVvCRaFn5wzv35pQ0ZXj0q75s3rnHA/fvSfWMXM4FpEK12edix4Ez8Yl+A0nSrCT+S
vuQRSGjOjU7caA6nAlrK1lnJ8AUZ1XPL6787u8f74zD9LpPy7yBxIkqaeg9PR37MGr6veN6SeY3L
BopWy8ob6uBMRVdu5iI9o8p954f+tzybC4QZiNwS5T45IT0JjQxKmsA5c7++zIk+JXl7qN3C2WX4
c7PySdfD8y2LGYfqpIViUYAylHPO1M90aP4ebKvf67D5JiafRgV37E1dz00sASGO89Za0/JaiPMm
QI4WfS6shNLzbPmvPgOWs6y2Aai8gcf7NNvdPqDBDtIsK9vKgulNvFxuh4kMS0LPdVfHDuR3QTo7
fhAVNLQFuL7uW/PfXNQNa5okerJKbNWPnJxzhLqoDpzfHUitQLbWT5FuAz+q3QlFj55/II3+PZfd
PwHrcIbKGY/aAaIEE8H/y1qsjky1FyupfdSzFHOsHe9DKL0qknzMToVPV0Lkgkea8Lq5ztxgnu02
jZBl4akAeymoXX+umGNpjq+9vgsndhsEdEIt5plmPI8YyIafbAVwOLGLLsLbzrGagl/z2I6QQysv
eRV8dNviVPpab2rKv41Z8MG1ehGlxYCXWXeOgNMDA3WFG3Rtf5XW6O9AMLDnlf5gWdk+V6DL9yn/
7KSg9Jg7xaMcF9OVyf2XCefW5BrBMaBzMbQsIWeIaYJfEnoIMV6o7KMYhr1U9jkvxIcrQ2/cS3aC
6vMTYHegg9UWi2sOnkalnfaz63MIJRHh7BQA09EAJrtq6N8QA0hUFw7bTLSSJ56DXVWwYY46vB9E
KgT3isz6JiIu2wVBgKg0ky/3Z+mmZwTUM86WtrKo5TktCoFK0OiBuERtSluPr2B+/TA7oly5hV2b
+8N66Oba/bu1MIJMfkxbBnKSQr2A+ypORpDL2+DMbtuXcHC+3h/NzQWNbowlVwvQ5HRgyjnU0Efx
LfrJA9lbLR6iEkHzxhrgbTrmtCHjoZuTN3B+RyXtPvS2XAnHNx0GzXv/NZLrqKHzm2486HqoNrqQ
v8oehO9T93mSFUi8pqaPmwQg1KzoV6Z/yWDGFbOuKn+SosRDca/AyM93OH7/YkN7uT8ft89gGJKx
5wVtTsshxKtNuwVj5kbtRZyBnzNyYnczHao17/wXmHFrfRkbGfQl6Dhb43hQgpJPhNnkPKXDqW5o
E1uB9UF7oMuaWAqO8yDYkFS+lWOyb4T81aTDeQ66C0o+nufBjYCX/6tvyg3A00k0qZpF0Dy5VD1q
zIg1TbHtQCMB8P1qnyj7n/tmWnBCE5FDcpA6F5IPh7lPN0X5wb4WS/KvfuCuRK/bF52AmogcMuNg
ilQkngymF8kc7DLuSznmQ+SV3XOQsxelXvvv/8YWhqB0f1i3odXo1QguTtWmRSFDdfAQtEfXPWkx
RkkNAswchrT0CQSqETYA1AnZkU+6Z1StfMstvlYrePPsjP6NqFMgcuLlKpSHcv7Ohs9h+At1XZGF
/a7nb16frY1zaf6MsKOrnLYOS+QB6rgvwt5OwXhOmf6RJacgJBsnfwuy9DiVdWT1dgSZrVy+Vrna
uqA55z1b8eWl0RrRKVVVVydDKw8hbgrQ43bKFGqFakPc3xCoiLJmLc+0EMxdI06RGvgGDXXKg+/Z
Uef8kG6zmceXsTyMYbASCxdXrBGZhMwFcAgKCsyowCkgCqTqMeZz9WmETMCMNLTsf0yZ3CfUi6Zw
XHGUpZk041XXcod6TX0Yxu3E41aSiEErgP287xEL4dYkK3LcIid+49LTnPdQIGijwPkoqpXr28K0
mAAglNqDmW6UFELsLwx3n/pTMVY4Wx1ywlaucAtLzAQAdfVYcG1rerKBXVBURqQ+M8gHeW0WZ8VT
U67lmZfGcv393XkhtAUopZyOnnpdxUV3CLrnHM/yszhl5NP9uVhaYSYgaOxTG0wnLT0RGUS2RYGJ
23ki32nuIRjNQPbK2BHPI1gQmzWU08IW7xiRIh9wvsv8hp4y2UVOIAAAgfX0Zy+ZtpN6Fem3AVJl
9we41JcRD5xiKon0ZnrycVIZui5q3E89b3eiRY5Ll9GYfCZM/nW/s9sPPAE1QUMEOteDlpgxJvMt
RDCiWvSHgMxINbXbkv3N/c81NGVtRfb3e1xai0aA0LXv+lqNWCLVi11sNQpzJOTQhiRysX2vSogs
rUQjIkwJ4BlJq66yft91eC76JKrE7zn92si1992FoPOvSd8tdpYMft/NWBRB9TL7H5jScWnvagD4
7ltqYSGY0KC5Ll0oFPSw1Bjsi8pD1dtTrVH8lqYXz31V2TcnWMtGL4zFpAosoRZY8aSmp7B8Lirk
Q8oY+2yerLW/MOsmVkj5Lg31lFEULLzNJTThP/Lxa4Hsi4Psejj8c99iC5NuIoYkT0PoLFjkJJJn
m/4VAKkDTouoxvkR1MsrW9xSJ0YsKFzLrsaB01MN6RDRRXb+o+n+hrycAj/DY+MwQoDf486Qhwk5
jcGntPuiQxHn/tcuDyKerzytLC0u77+Rui5TrWkdEJQ6kljlxxbPuu0Qh026meej036f9EMI14Da
hsenMklCqCQTFP+qc9L8FPxEe4gu6nQrp4/3LbY0HMPdraSEDnYTklMzqNjynsCGumua6dDjpKa+
eDnU2KyHWJwwHvPSQvzc5z0npxqbwdi+5SCZruVLmn2+P5bbvvgHz1bViFKNc05OWevGxD6wsIdk
9YdVxo/bC/gPoi3LQdgaOw9eUrfYzdp0V3lIbk/ta0PFbzAxrTxTLY3j2v+7+OiEreWlCfrxkiLO
s72LRCtlXxIuV441/26/f14f/+DTSvqMCD5Scuqcn22fnUd/Cw3lfc78jVTjls1z7GATrW2QWM5J
pOoab6NvtFZ7ytdKv5asaYQDN289lzN8A+vPst24Yx73PpRdyx9uaa3Eg6vf3xqnEQ/qtGq9IC1h
ycB9deeuhthlt1IEsNS2EQiEnVsE0EByShsJ6qJiT5Pxwc82HB+6WqPgkEg/DQrXeSD+siY43veR
pa82/D2TpEoHJ/BO1P4yV+G2cdduhUstG97dFs5MBNiDTiGlMU+KrZOsMZDe3gT/oNdyULxDZViT
kyp/aefoajvKBqTtdw5/c9dEja7r7sZaMWErbHYFSsgVfCKbIynkzmlFNDnuSmn3UvOGUwfT7Fm5
g+b7+SoXLzZaqR0yr/v787rU/DWWvIsZfhY6Tk4rcpoaZytplqIMucFdkh7ut7/grSbFVVeRwXKF
IKdEl8eydE6Kj7+KDpkSLV9UI3/e72ZhEZnoFSvpkyax4bABOCRDobdhsiZbthBVTSHOzNWNRvob
FsrbqNWX61Y6ioOsV6L20gwYTmsVGuUQPixU9OKlREGbw8bPM5bqfcssTYDhuMxvUHkJ1vNT2T4x
dxsQZOtBCjucKuQx7nexNALDgzMbatu6Ih5uu92mQ3GZP7rQnMm295tfmAATkELtjJEisb2TStO9
dIJDNvEpGuskarR8SHopICYsJeh81SsvxQLiMmZ1s7Xy7C9aQE4yHD7/D2dX0hw5qwR/kSIkEFqu
Um9WexuP7VkuilkF2pDQrl//sufkx2daET453AcQBVUUkJV5fRyGNaoTPxGBfHIqMRMdZ2fhBDfl
shGcDROg41NsMqPskiBBmlo/6oGfHJGMg7l648xqmoBLt29ixIwDcg0k02XH/dK5CeJsTAkYebdQ
bYYlqqNLli6gBVlge+pO8eA5UdsGx7oVeMYXeAVaN4Zhsr+28Y4BLjHapqaovGcQhFzvnM4+XJ9a
0wg0H66UtQazZdFkpb8CehgsAP3xgpdPJ0tuPIub5ljz40pkTFZQWUlAYRt3fIkavKy5wJddH4HJ
OJoPU+nJus9Xklhge8mRPqzjFgmsYfnoSBqIY4JcafZokjbnxlsju7ol9de+26JYMlhG53EavGCu
wVeC1KQIIuVDJRpaola2JS5rsIwOj8HzhuQ5HTG3S7Mv5fCqqmxjRRqWjQ6KCbPacp0RRp9tFYV4
6BUPXdpHvDp7eHr40MTquBhEA9VdqlGSzmm/qpT+lJvHAUN6peNgfE9ZjTcSmnSViFjxjPL7OB9e
xnXfjjxa+j/XR2CaX81vrZFjDnrM79SUMRSBdn0ffu7K4vf15k3LU/Ndz5rqzpbYvQJIhU6QnUiD
+nGeSRwI/uV6F6YlpPluydoC4rMYgRrCXYOSSl/Wu+tNm4yj+S3okygfvAlzwNIYW/3O6axkFFtP
rQbj6PiTeqSyIQGmmHDn6BUEcuetE4HuZVeR8mPW0UEnc1vNtURwToqsiCsQhnKX/LxuHYPhdaTJ
mqcdz2b4bqjI0Wm8ByS7HzO8jgkpPPCFQpqRJg1otyYvOM3qlfItQifDtOpkS10n1MTTlSYl9DLL
vLrPBxq1GdnIyk3NX+z1ZkdvugVF7SM+XtneXgx2jKfN2Mo/JPsO1jnNY0F023ppBrOTxXkoffYp
bfv4+oyavlzzVpyvnLGycjSd8bjDE6wz4S546zXN1LrmqNwpwDIlBbYqALpSewROcXnoiurv9Y83
eZPmrH7hW7Z3ad7LynvqA+LC7M+4zQCb6RZY1rDidRKrtKKi4SUjiRibHfByJ29TsMKwW+nkVbIp
ITnWI38iIjtYFzo7/4usuQ+KH2itVqN9vG4lwyTo5FWMQ8Gg6jDFIu2fOwmFcNrfVRPZX2/eNIzL
5LxZ+1KGnj+uHkkomSNVrDtUmcRO/deDAqfnbhElGqbavQzuTS9T1bn2iIueBMraIEN7UO6066aD
pT6Y9biaC8sOxJiA1JJklc+4OYmklbj5t+smMmzsrua/3FKh0/gSJmJ/ZL5nRdKAxQDFLEIdw49R
MPquTlVF3LoJXPD3JgsNIsxFyLI9yZ/sYSunNc2B5s2ons/mubHRwcT2AtGtw2N85AJgaLVi6wXW
5HCaT3O1oIhIrU4yq+cgvFu2QCGGj9cZp2pAUUAIRZ0kBw8Uz8FR+ZplR56+Xp9ig5PpfFOOIHY4
N42TeFVCHBDQ7K301/WmDQ6mQ+UyXnqDk6HpIv8yB0OU41ad2DuPPlh8K6s1Wefy+xv3apXLwmCm
dpKqQ9jfebh1Ay5/8DYgAoZJ1fFxtCblwHPfTtzFinwX8pZySxvG9OWa3y7z0A089Ww8NY07WfxG
acX9kFfRMG7JhhiemF0dH5f5oMgh9mgnE0rb2yo7VFC/aPy7IfuFZxMQQz+mzUMqPl2fbkOw0Amm
mKXYMsw15B26xC+frfbYyC9h88tqbj1UpF7vxACQc3WAnIAogl9NakyCfI1RBhoDR3oYoD1kr0nu
D1HXZsdmIDsbNRoDRD2D5+sdm6ZLc2/kj7PwwImCt5vfQv7Iu58gN67UxluAwVV0QJvn9LjcZaRP
AK5ToYi8NYvnMbsN5THs1q/Xh2CYIB3TNizNPIfE7ZOSv8hBQAPntyRt1OKkOde/MrzVfqyfyyDf
+CQRQdH7NsVgbL4D8mHfBX+r6UyrhGXpzi69jbVgGo/m+0GraGlBrDzJwKtb8tuaQsN+fFlaFPzN
sYRe9PXxGIAvrk5Bla4zKyo/7JIxq+Kh/N0Gf2X4WhegVV3qnQOQgxAxoMy4i9yCOBjCsk5HhbuM
sqoWeFLQCFyl4sJ5oSh22OIjMMQ1HZFWsi7wWx6qpBDggeTK/2Mx3FNdt5epcS01L2Uoximfu2QS
SKxqeUJJ5ul60yY/0Xby0CqwgGXXgYzYgthlTB0fcO8fYmih3vV0vQ+T6TVPp+s8pT6IIRIylN7f
MmR5DhLGPJCxcIFu+ZiRdPCZ9MAvPk9+B49HTVdp/2brtJG1GYykg86gi6HqsQu6xEq/h+FLTU+p
kGAk+sq3hNlNPWgeXhQsXTyOaSit9nUATaodhnsZzD1KDsETldY/rk+FYSXpiDPljGljeVhJ0Ar3
oOi34D2+oV+uN26YZx1a1nALiaEaumRx0zhdgqjD1QMIbffXmzfZ6DKmN1FQjaXvqhEePLtP6/Ia
pKihva39Q11vvBeZOtCS86UBVlvgAJ/48lPLb4CVjKTzOWgf5nCLlzDEt77zpPlvE34zhsrt0kI4
KTx5hP15ZyfEzWJ3GI8Alx581O6gLLHDjeUHw96/CPymQ2LxoVXVBP+eiv2cqZMDAbumLTbCh2nK
NdfOvLXx7CHDeAY/7n0HLPV5MrZbqbqheR03psbFb+a17ZLV6g7NuKBaGqTR0t2g9DU1f9kH3xiH
0ZQBHqa6pJ4KEHz8aWUQDx/Mb3ScmO02q7/kRZcoUcV4+irqZSfpbSG3dmtDAqVDxKTMGzsoEDMs
/l2SO7cMjrJ4aFS1kQ0YYoVOFVV4KYeOA8eO6QyRaMejn8qNp3fTp2uu3Gcg7heXgmclvc9ZPu7W
Si0RVL+BEN2iOjL1oXkzhCAsILix8sF1eD8MdK8ayI6EzlngCv16RDKtH21fzoi79umI5Vk1gB8p
eUf8OY8sfytPMrWvbc6rlw5Qc2YqWaxH5n0KnU9q+fqxT9ccVw0L6f0Rsa6moM0XxWMzesdRbaXf
73/5f3ig/IxxqwDN69Mo8hi80St/ZuPGHvb+xP6H+okEQe6mUElKVn+wd6QWZdSv/om6xacl2MqL
TAPQNuR1htJ9EMC51nz6GVoPhJQ88oONneZ916K6emLfkD5tA7gW1DODyG1DvMgua7G7PrcmA13G
9CasSVaxIqtll3Qy+DLW7Divy8NkDZ/o+CGRD5+GmgN7fTa1IQ1UovyT4/ysugem7odmI5EwmUdz
3ZVBM1gIhAdK+iwG376NsFxu3SuZzKN5rZOqQBB3cJ9KiTsrcofk9GYgL+EmqtL0+ZrbEgl6x8yD
cXJb7rDJ3I/TsHGsNTWtua0sCisHyXCXpK69lziXzbO9v75qDE3rHERyzuxSFGi6btq7zg/uBrGR
Ppta1rZZ0CYtYiEdQ7nlK/BVZ+arT9e/2TCVulrhv3s8ueDUpbIa2pSPZVOgpuEs0g1zG6JAcOn3
jScNkzuU64T2wS13O/jLce5RBJyGr9c/39S85qhV29JWSaISUZ/99Dx2T0xspDYmy1zm4u2Xkzlj
FoELhSW4lhmo0kqLfRdOuW+DLfIS07xqbjqNBcvXOcf2J+lhRVFw2dGNAGmyjOajbOB20zkMzBnF
52ksQYd8Nwn2oW37P1xDRVl3inWIvrLzIEtVus8rWaedNbZbrH7vnySoziTEnAlc/eBLSAJ7+oQ3
8H1G6jt7QOlflaJ0yQ828iiDmXQAVw1oDM1RqZ+QqX8CCIRm4hE85Bt2uvjnfw8rVEduQQt0abIu
VdilcGawwbyVq/U4esVeUXuH+H/CfegWy4hhweoYLqdLmSMn7OpTfRbW39QBBdq8c+WWarthSnQk
19g2pB1aTPpaPQxyvw5/efszFHFuZxv5suF2mOrUQXJSWdPPsBfz/a9gzzkVrncOaLerSmgeLew+
o3YMlm9AZbe2etMUaW4erssaujm2mq78u8ijmG9UM4PI47O7/h4/djnxH5agLOydDlkXxsV+FiDK
6O/n8VddncKtZNQQSHSKwhA0I7l/CeNFB8KtQN5Mbb4RwU1Na3uxHFBvG/aXZQXqxmPnMTupA/n3
Q/FbZx4sRu4xyKqrJFD9L29lyP2h4y68ZuPjDT6h47tCqEbXToX2l1rFc3YmcxK4eVTSjY3Z4BM6
vgvFGSIMbF8lZTmikPLYt5/76uyXn321JcpjsL+O8VrBfk25jSGs7t8uqE4obr+5bnzTx1+M9maH
8xwH6rEdFg0YLe9GFv6o/PxY9s1TP+XAQ6db+FWDi+kwL5HXzozbSwXpEHlE5Xo8+R6IVELr4M7d
Td/7e1ZuyT8Z4rmO+6rGvA29OmwT7qgohcZAs6zQXd7iNTU1r23YsgLgLnTgyMR+GNxHhxyX/Pn6
bJia1jbsnvO0t3w0Hc6PVnkQqYh6crjetmkNaT5s91yxfIAPZ2OeUH5WjGy8RpocTEunx9JylgxX
romsjpzukY5BAGMnwHlx/csNVtFBXkXfMKS+sMqcjjur4DshnDvVlsfrzRsMo+O7snT2Cr/2VGKR
8YURehTulnqHwTL/wXeBTsB3LhtL0T+xBe+Nf3h5mn21kVqYDKM5LyNll0FfDlsK2YEWAGiRqBVb
pAumb790+iYyDGBy72dUAyc9s+xvRd61kbAu5EYzuDQ4tz8GFKHsMi1v+hF+O9NygflRuhV5w21t
/xjrz9en1jQGzVUVbz0hO1z9FDU/Ogo1uXN7KyB30TLnY4cnprlsA2hFVSgs/mY4gXQtqVAu53j2
sWn8jUGYZllz3GWYlsKXPTbf4iwJ2YP2olqnjcVvalzzXXtkKOChnUo8eSyDLB7yhzzcutkzeJYO
9hJLpRzoeamkFek+K+ZTDv6K6zNralo7Ddepv1StVSIm1AEo39xDFxb7600btkQd35UPTCEJQdNC
vjJg2Kfnerpt7UcQmmx8vKkHzW8B6KUzjmYwunoC4sfqzrT46y+JoKfrQzBZR/PdsfQ4+HKRQ/so
JbCd9TBUH1vuOqyLSYbMssNyd/3Pzhh381eQegb1xncbCjipjuySlRWWnObYAKv1Bkn/XoQ733sG
mdjRSp+dWR2tEBzcVsKbHx1uoB2rA+xURkHYbnyCIWToqK+aBjmOa4VKqPdSuecAoinj9MIhr3V9
ai4L9J3joC5G2ED9EOVyAuGuvoc2eUSn35kK9yAvjTLrGW9/G5uywbFdzbEVRHiY8DksaX0a5/PK
6kh6G0HDsH517JclXFb5lzF4TpJm4ALDdY79J5S3YALbXTeTYRp0/BepoX+Mw16b9LYX1d6vHPw7
xMKD68aZ3wCeAGnu/287wwzhvDlw2qRsUYls2XGK43lLxnhenib3V+qJaM3bW389tvxwfUwms2lu
X+Glo8QzTZtUFMRp6ZcLJqhY7rP+VNdbuE4DVxPVoWGFwLW4FKpNUnt6VLibVY6/63BlTXvUPHTf
JrfEG+DPjKESy9rX8xwPHyOuoTqtGhH+NMi0bZPVvnfCGsWIpyw7d+svd366bkFDXNORY36/FDhY
syopyPd6LWMXKJ7rLZuuHXSYGEGRLzh1A3ClWuGZQ1Evq386lQex5SDm0xChfm03OsMu6DbuFg0O
qiPGAiaa3B6dKsGFDd0tok7wAlwfu3FrlzG5kBYBANyCym1lVYlwEip2PkhVWusOhWAbkcywnHVw
WO4XZC1JXifB+k2l/65M3KDEGtuV4RZNiGEMOjYsT0ENY6mx+sdG4/q7nN2tBNRbW7UdhknQmc38
sQ+nVgTQc/PnHWndB75WEV/5xtWDyUSax2MbpnY7rVViE+ikuoAo3Fnln2FMmi20hWkAl9/fZM+o
bppDr5kqlN1N940bfvb9/sCteWMAJvtfHPFN83iWdYmYVZXkmFl/+iznBGoe8bJFCWEykJagC844
w6N1lbT1OQ9gljmS6yMVcbVJn2QaAvn/IQzQBO+8uqmQsXTf6NJGy2Q9DqW9b6utZNQ0Ci1DBzlb
3iDnqpIx7MFelLqvVchu13CYQRRXvDRjF1+PUob49x/esWW1kJ1XiH+jH6dFce8E5caGaGhaB35R
OQHBulwW0kBi6BpClnvcf+irdeAX6F5QVlnOFa7dntvJP/T+x9AJQNX9/9ySAVp9TmFXiWr9ncie
6TL+WWovFtlwvP7tBv/SoV5poxwyp9hx3NlPVN91/4rLJIPAy/UODMtTh3sNPSmqrEcHtJyep+Ub
mPGdiPiLh9N8Fm7MgKkTzY2Lno9ju4awk3wepr0UdlQ2YKbayJkNOa3OGaZKax16C+t/Ko9jnZ0Y
IKiWSKPAQSE2PzsZO1w3lsHRdOBXNg+9P42Ipz6UgT0Z/pwmse97yKGGdX9KebCxN5v60RzappPo
xxJ7swBdKBP7EKwHrNhDXNeftuDIpozj3+9vYitzfJK3DQZT0OnThde8WF0IWopDUYnbaU6/2Kho
ipliJzZ6G3fVBi/XoWC+G9TFmmFg89yLC46H3UAHauOiwtT4ZXm8GVApnZSVIUJIN/wa+hVX7Db5
GC4VxCj/33YxqqYSZVolTV/uISSxDwGz/dCi0hFgIG9YiTsReGDzCYxqTkuiweXw8/tOfrnehaE8
gOoosJDkckI5ZpVALXjYzSm3o8x1h08ChRahWufdKtVTIYohnqf2u8jALd61/Hspi48V4lJbCwGu
rCvL4zBgOjytpRMX7BW8JxsmNM08/f/ZGYFftNYKJmTS3tPOj0HJuNG0wRV1sjAB+n+/4MhiFf2l
+hMQkgebv+Ac2M797vrsGKKjrXk7nn9Ly1svibJfHlvygFO5WP3j8sFzkc4PNqYeIFAUSVTpcEAA
D/WAP8insjEZibOxj7wfg4muGVgHyie8QCYlR+8mFf1zU7iR1axnh623xXp5Dva3XkDeNxjRZQNl
lTkC/NYVuBSnH0wORzASv6SeF9fzFgm/qQvN3wMrm63cxnC6YP5W1W7clJ3cV2Q+uBPbspmpk8vv
bwKWvaxp32fwiW4tzw2ukapVfPL5HJXVsrG23vcMomsHTn6x+EGKnbeW/VeHyXOVb2ldv+8ZREeP
5TmQ+l15cbqanMiSf4HuwqtwvKSwGjf2LPJ03T1M/WjODcE76hUWYtfK68gL/ypHxITvLHq/vXrf
NRN19MPwGkzCTQt3PfeAOSUzyFygrmFXx+sjMChwgVfr/yfatSvb6wM0T7Odl1R7GQc3woraX2o/
7ep9c8RmNT9udHY5WPznho86+rnYL+rSEc26nueDc/Di/FAdPfBNxiM0L5vjsFUr8+7iRTfabjug
ksVCfQM5r4gqk4hDyC3362kqnq+P493MF+1rHrhOzpwvdkbPNW6MnHk44MH2NC3rRkpqmPH/cHoP
spXZguaHYroHU32Sghfo+pebLHMZ0Ru3lt2UAuBX0jNbh9sgsGNPiFuLu3EIvp7rXZi+/vL7my7A
BjFYfQedKdXld2pwDl29dcZ7191gd83dGBt9r0UR/tn2w99uN0DBCk8RC/kjwjLOQr4xve9fFKKf
y/J9MwRhZ0sl3IGeiZ26zy7lDqCnZAINZ52DwxR44AL6HJE759/H1vkkbY5seGhQWZHOMVfwmOum
NK0zbfdFeSYnuDRMn0anjZupPFkozwqq7HS9edNMaa5v1U0TWpxCia7yAO9v7IRnX643bfhy/cg8
oU6nd2TtPuUBVP2y4WbNi0NXbYonGz5dPzePQrAqnUbnTC33pgawdhm9Oweqw6y8W+2XIJeRI/nX
ssgOKritlz6uoEZqbalF/ivqeyeQ6afrBo9UlsQD9tll5c6hzZGORw4kuh2Su356zYY7jrvrS4EP
d+9ogdutZ+n8HVFL7ffQXJjOcw4a0f5APHDh+tV+HZ8J/UOrp+vm/3fr8d73ads3q/uQhlA9OXvy
tXdpVHTBrnPqk/JFzMDBOqEeJZzJTiKbd727TH0FCWjUOq/B2p7rIhpwk5gWTtzY66FJtx49303E
qKMf6HEK8mw2u84ZQgZ/iq7dW3iS96h1N6syniw/tosf1w1g6kkLQhQaKUG65uQcev3Z4fIAQAot
cNXvFs8MSgxQxNtd7+n98wsGpQWltl68LERCdsa1PuZ0l+2r2HteP5GD3Fm7duO20RST9PM9KI5p
Jxtun8df6xBfZMmDG2TI/If1yYVedLjb4lozua4WdDKqlrlaLOQbVrIMp9I+sa0XdaOttIhjh2Pu
ecxbzyhLizkEr/0nQiP3AQTRO+sm3ZKLNRlLP8uXZZD346WfFtKKyXDkO/dm+OZ/H3aXPCPcjR+5
M6COTgW+lIMIeS3sc4m6q/rB3XpyMYQ3/UjvLyJXzdrYZ8rb/MidfoZwc70FHja1rgUHKChQZ5Ro
PVx+LeHvNN/C9Bj2Z/0oT8AEyGwUjZ2X9r4ppsiHZoIPrcd559VbwB5TH5pns0WptgtrmEYEEWq5
rXU3OK+tqKHstLF5mZaprbl0MdOB9kLaZ/sYHP0DUHmnft9EWazibLf1HGkaiJZktICGMyAdMJCu
vQE9vhWNdnrIlB+HJd3P7tZF8PvPuVikmkMXBJKtzYzR8Jvg6O7nU3DrRU7MYr7nGy/qRofTHNtB
Kbo1SgbH/jTs0yXqYrG39n3CgDKMghPfb9E8GXpCFv//uVnDoUTT5OiJDzH96uzaONsXccMiQCaf
SaSO3UZ2ZDgZ2fpRfujyaXFKBJFuT7929/WB72ykf5/BIbvP4upz/WdLYfP9kGuHlyXyJt+Unl/N
ysKYRv5zXh8mRF13C6tmWMy2XgpWzw53nBXDAHYJgouP7MR3/Rl0LvLG3kE55Xh9HzSN4fL7mzGk
aqlLKWb7nIF+PTjk6WM5bqyu9w8t0IP+/6Z7xpca+nr2eW53FvD1FBy4nwdv43XHaCDN26ktZpn1
aH48jLdeLI/qxL5XN2THkyEqv143z/sxF2ng/4+hLksXaoHYvgPbeajy9Waovl9v2fj9mn93Tt41
vM3sc78Lw4gdRAJCuPKI9/io3mNX3arfMk2D5uOLVbBM0AU6gG724LvOfeHxA3d7EnWUbky1YRXp
NWKgIk5FATWHJ1xp5nQHkFwUbiH1TW1fcsU3K5Q0EhLgHCu0H0ADMheHCdGJ+emGAxjMo5eK+RKE
Sd4w2ucpK3aXR+1M3A0jffA/VMRAbb1WzPNVaJMG9hezu+PQVNx+yjNFVZ3rO0cd2jgtsI2j9vUN
2UMaCJjWmC7xGkPIOAJGYnd9uRocQaf7bgY5+72jMAvdTQjO5q0gYZpdzYtVmAm+LiWsM7wEP6A0
49gfqQOA3TXX7XiDSrEcLatSQtTzqe/Zvl8esl+r3MJZmz5ec2Gw7xS89Qv7bLk/1/U+xZE8tTbi
m8ngmttKu12Ua3v2uSu+9MVnb+syxtCuXhoW1MsMkhKGiKZ+t9lTzrdOiQZH0qvCBlwLVxb1yJlZ
322UnEmxY/YpGH9dX4AGW+t1YNbgQdWjkPSJ2W54GMggbrIee2MWDD+v92DKHPRSMLfpckDMxhTC
1UMUNGonG1QrpNAYwF1hP0zJBE5TLtWuZuww+E/1rO6VDI5VvXVBYbLhZfBvYt064bzYzKn/5BNr
OXY8f7D9yb21OwtL2MEt1fWR/kOX/feewdb5vwVkAHm7LtltuZDH5iI9yNoxLluyn/Mfo7K/DHn/
rCpwarD6RfXZOaTuafSq8+TJv9VMH8vhZe1+ZtMUWXjedRwBwW8og7hePHspqJRQDjhNez6Vj1X+
APDOAQXKBzn5N5MojgpkuSjf39ii3391xjuqFkIKSzgujr7ZLePFmQdpJMIxImm+70Nwe4Us9l16
9PpTARDOdfsZcnNbL0zrVz6BEt9Tty7vdwtlMeQAD5l175AXCEZ8snkAiC2N8gYw0g/usb4WbAQo
JVTVu+q2sybw/T9POEjV86frIzItPC3a8IGLhq1Be2sPZNmDiySP3SWU38ZqEjdMBWx/vZ/3T0+2
XrmWulM6Oc2CQaQh1GKrTNzQyXVvZkuB0Fos7Bi2jtoIoaaVodexMVIvU4AamNse1XF5PcZifBr7
cyVfyMrjXi6RZ/2s09/Xx/Y+1Jvaek1b6LRkcArCntK7ZY87K2zH6ie5kb/Sh/7p1BxboGK3VuBl
F3vHg3Ui88EGfbwL+O3TeOhvyV7si6P9edit+x73JOTp+ogMMVcvcfOzrCLLPLpPvD9Z4CMN2n3m
vFxv2+RDek0bC/gqubVYuMaesp2iXUTIN5t8bmwahTbiHVCrDMShkCAfUSNyvVfTiLRYEVLVgOMh
rO+mNt1ZfR0vU/0k1bz7WPNazpFPNrfC4MLUy8aTlbv7eg1vfG88XG/eaDMtBtBlhVgeRfssQoq3
g+zkqTn7R7oXh61qAUN+4OmRwHfLbpr8+k6SJmGBD6KxrbOmwfn1qjd7zIY2pzA+DY5t/rgCNJCl
0IDc9z7/2ATolW8QBJpnJ+USRBXnHsIrbnAi48eeyGy99i0f1jKfRnx/Pfp3DAyfvjNu8BpcDjPv
uLPObQ5xbR9Vt4O8a1ar3jUgvwsd57G21s9StTd5SPeLKDd8wDDDOtP53Hi260Oh5q6v6igNvINL
so0FaprhS5dv8pexdLlXt4u8s5f6QjBciHsW3HvlQX6IeQOoI82BSV0UDrZ7edfKV1TL2FD/2Lq9
NX285rwks9ems7B2/OZZ9dA7+Nkh9izpQz5lx+sObAg/TPPfiaVN7wcBwk+eRpZ7yngVL+3GvJoa
1zyXDHk74W6yuYM87d6lLCpUuZ/4lrSXYdnopW9qKEQVFJjbRj7M7tdy66LT8Nk6yTl0AsJByZI9
sfAoxH0dxv2wcS1h8Cq97m3NFGBpGcnvgry7g1TbXjr8t/S8QwDkupzEcya6jZVvyjXcS2b1Zumv
js1K0BLlgMOLY+lasQpJ5JN5n5N9ALr82m7qaHaHMzQco+uryXRg0SnPm0IMqu9n67YJXbFCCpKG
TZ1FuNGw5pdcidEBQetSWfbJLeyl+OktanZQhL0A2X0/hCB931VjY4FGKWigOs8BoeVr+Tn3cqdT
G5HtMv53IpteXod9lrndAsYvu7sF4bITthFOT6m7JWVE3H/B/b0utJiAu5WCNHmAhzw+LGWnACBC
lAghtFYleBdLiTMHnRuhpqCqxv6v5fZuvdCdzctsxXVh1wJRMUYSUtHdUsSgzuWXG6Z+zosGLdad
54Hulnp1xe/d1e+sIm4FhF2fJtsZXOiWgpFc/faKoCO71rGy/FvZzUX74Pl2OxybuVwrmWQgNPVl
nBVOzbK4DNt2qY9ta1U534Fgsgi+lP2SLyUu5aQUYeSHZc470AmQgPFd7kyE39F1gLYMxMSssIZ3
l0Eo/1hzny+3BIBhVRzDgUs339fpNKPKEGzjFSgGax9adqfLP919RQbE+t4FS8FDOdaD7X0N6FDX
N/aU54M60XGCBINw1mn8M6Pn/EWg/ml5csHSFPwdoBO4HocshL5xTJXCQSSLaD2lfA86wOXkuha5
aJOKQCyHumgXQGEgVYtTmd3mKV/BFYMLmbhVq2f/LlB3KbJdYQOw8cNhqInhkXTXPACXwtoXa0Rc
7Il+XDl0CY9M2aItDsxDEIodnBvyJZLLML76bdgEp3AI7PR+bWSYkcjr7ZrccLCl5kcCpen+AI7f
BXMJUEO/3Ml2IeEtrZgbOrvGIsMST7UTlkO0QKpt/rZaUwDGfaaIG9zQssd9AJRkffE9xx3nQiOR
Vgjbhy4YC3GX2rWwupNoidO85KiacL44ngJZNuRgO7uM2lKkw9GeZTPscjCVgh6cKeUNVdxYbYuU
uhCyCWKn5Y71fQIODXyBjWgzyPtQ1pPlb+jnAP5Ehd02zWEYSQ9sAnMlAy03pd54Vw95WKHsTVbL
WL7iJhM6xLivgJBJFPZN8QRxKdeZTnlOvOzrJB27aHd96ZXW4wiiDOepyXpgfXJG2Y9AuS4Pdjnh
bRk1ZJGeiFseFMW5zMC11sVj4PB27/A8A9ZXWjn4oMee2seBqsJ/4moYrW8VzwlwE0Cxu4+lq2bL
3fVps+RPXjY0zrlouy7NI6R+ZH1pXRuMXCkHW8Evhbf48WUN1xzUS2HKWxwPrXxpx5sBuqZ4wFO2
CpYYy8RrvLids7l87OyVtYcVVAfpybJaOp9K5kFsPoIs6dA+dbms/L95mNbuDKJ6cBLdNj4NKqid
QaB1BXliPjMaVWEGT/vk8SAcnwfmTw8994pkZMrrDpPM2/WPFQq7ikmejeQrLkssXBQv48ReK5+F
5c8UMgr5BOxrM9rZyQVrTdkei8lf/kfRlS3XiUPBL6JKIEDiFbibY8d2bCeevFDOJhBCbBJavn7a
T1M1ldi5F3R0TnefbtUcGYdxR71oMrjTsCMqtIaTB0/PyawGOtQrI/74gShCBU+jjHFV7TjXZcoh
PlHpfg3ucN+WYlrKP7B7GeQ3N6Xj3o6wEM3P3Q53DYjM5JjfBpkk+r4T8DP4PS4MYZKrWaR7VUf1
uQa/V1NiTkWVHNM30Zep/s/xzNpb2Vt+XIZFA9OpD5gU8XpYvLxmZBlP47Ztc+uOGRsDZBTL17Bq
cgp0svrsITyjfe3jKEJR476J6Rvuvxwe1+kEcc83eBtm5Rt2/LM01EFOLH8JnUgM5FfDitTiXdsi
oPMsJvVG8KmWE5Fj54+26O2A9FfCRUzqai3F/Idqn/BnlFSFSHBYE6//dRwP6pyviGJqDazYeHda
DaWhpemqpqPNuvEwNxv4KLNajU505zQmGXsaeminpprP09ojLYH2CDsh24JBuuafZOj9AW/z9V8G
GcJx1CtJEqQRmFi2phxcfOxMZt5LOVdILYFJ21jdkT0m6S1BVOsjtKs4bfXMNlTfSxThM8Jgh8p3
kO3BYunSWueJcA9uTJLtHx5wEo46zaDgWutlmvdP1KhniAqqEfmxwo4CycxhU/fLUGnZn1Melope
upJ15Gkbh2xIa0xTAWspIpehaAeGx8KvGwbr5eK7JHugwqrENGU26o00cViJPKE191Q3vq8K/M2u
yvrZNQquG93Ljm7CtJqRyLLGVc4LdNgOaaXHScxy493dVE5w/oKOji78lCdeUVDG1IT01q1H0t3y
qU/omXDEL9+mnIxH15bjMpELjnIHWK7y+uDr2VkR+wc3E9N0ZCQv5UbDXUJ8AdqC90X6KnGd5d9g
b96XW/0pxg/PeA3N+gzDHSG+rqLMu6ufpwW6qHHY9Rc77HJ4OLo55hcaK6LS2gX4LF6GNY86Q0pa
F8Ld1hX9cLfCdZze6WjF9AXPtZfPPj2wmd1s3RDMP54zM27nsUpBZc1uQcGrHXND2QQkVHiNLslB
8xI1bnJ6RZquDdvzp/PofKfYTvqnntnuOKdyocsvK2cjhsaUI76zhopI3Q7p1pCNP/q4dkPzed7C
c5mYVZ56w9t5dScoVrh8XNcp1TWuLKy9Nso5VfyO+w7NeCg72f3SSMqY7qmXWf44TaMf58YbOKXd
uogeRJ7SSczjXENxB4ec1R5xGMFtObp+gKNKR990yQgIs836RKMXSdWutrcxKeyiTgunAwwKDtHF
bT2hpPKtIXTSsMAmA1wKmtnMsFb8k+7UhXY9kDb1Hbpt/Im6PwqVYlGmqMZE12wIsxzreZ627r2A
Olb/sW435FPKpftDttQJxLSfRjq6EjDWOtCkheXbpv5wVrqPxdCKXefdqjrNmXvogYCmHWq2ysVQ
c0nn4z4li0BQbJ/kRZ7UOoZ5ONFlFP0rNc7Ib1iKP2J7JEke/CXTMg/0LErcqpeNLtmynisq0/Fo
S87DPmGr3BrzziLJC41/EIjSX/B8XZhs0REUx+2gmsvpliOiE89lghmvOlO74FvBV8mqqYKasDcs
NkyEvk+vcurLrmtFvw20LaMJ5aPecJVgJU6s7G7Jd7Y/bUPHsvqYZKdxPfV0HP7ue6RFaIEkHfI+
i0XJHzjTM1J246q87e+x1sidPEn0uWN+hWuvZgKuC0W4dNq6r5mC280DJ9nm0jPXHTfJvQmEZF+N
zvgBkPqoltgKu0/iNne6muyvaer342R3Pq8RzEopaYrc95DM6zMA+2LWWLIZRPYE+Tyn6mxUZn1s
jMek9bZtC++v6x7kvZ+4yvJmQ4s5mwZNX5EVjQ4rASiG07ifhNtdXpxkrvLye0pH0XXYxbXlnDTF
nIL7aOZ+SfCO8m3le4XlG7KSpR0zq7etUZD+HvGKy2GFAcAMV8VrEXC17Ujfzottrbt+ZEkbN09W
dTJ5EgvWLju6Ollz0i/DDB4WjSFr+0pN9C3heOOetr0i6JfcoFGVuQs6rqeJQGeL6yIr5/hgc3R8
8FrLff9o9nSLrMabIHrXiGnS3dqsukr0I56JhCE5zuu+nLHE5+bxbnY+XeDnXmmP5zvnbGNvVSR7
+btXEvJNdHGl+IpWOx9+b2pzyfPuYUjxJaXlp8lBZTbnbpJxNslmSyMF14IaKzt2Kdcu1a05AlD0
Jpi+E+sl0WnaY9sSU1f8Onq+HFUzIMHdPNLe8yQg4ZVHH09FBqL7oWTh2BF/WZkMpVZtOiSNFSrn
pFUh5lv+lR+f/vqw3FxEGl8qstHikrD1KL6vNLXwf0qZqBYEQxQg43r035YOr+WkcLffoiqTGYMp
+jNRD/YI1EK2PFXVfBsYjGnKM4YeR/arSXyafXbFJn8pI1ObOGN8yfNTtiYmfFMOln3/SqR+x1e0
367f6px0B4FUs9w2Qe+tGtR4KklgEsQjvPZi1QiaDTOSfthChB0auwdekTs0pVuCjdTUq/KyMwTc
3Yl50hN4qlJlEL1lq/NTwyo2s19xHBdEHguRIv0GFx4ir6+j3gWaCEQ1Znus94kFxI8PRE8nwsjo
zCVRkawfy5DgZdW2I+u9lcO8pQuqk1U7wlIzle3ZhOjvPink1zE9eIHgNdh6v8/Y3TO3qcOc+TMf
NA89IPAVoQBT7rTB9IfNkl1BUAPHvAPZvXOC6dR3HWT0CNBAJtNpmLvUXLdxXPu3yBmBu1JHs0k8
ZNsiewFwfeqHFxrKPv+HeexIxSlNlz0WTRl3GVXr9Z5Dk81sVSzoc5jxQ8BLRbjRZxZTodYT9m9n
85DmxbB9VMpzTErVTKFMhgR1KN6KKmX51eVbiUtcy7FHDhtCOPyD9opDN2c0rpy7JUtyqmrOB6xP
U+em5ARqmqlvZIb5JtrMcWo6j022ud4P4E+qliFoHCB4TAdNH1D3d3T7SGHABmiz7DSVT46Jz/gb
SOfiT7H0DlVjSuHw/oGObg/HyayKrg1qSodew0zDgkWjyfd6u/qqyw7sIxRoKIdajlOv2nAMpiP1
/hkRcy9g4kjg1tZVCiOj9Mp+z5VJ5r/HBJTpr0FnqT6c23P7Pm/VaL7Lw5j5R1IQSu/Y1nFWnKsy
wIt/xWuwvkW/VOoscHI3/w173ya/39bIoSgMkzzY3yXq5R3XZxDxjnWO5V9EXAY31PmGxusXMfy5
QC/GBrJPK04T3NrNTYapQ7pepwnAr1r3Q+ZUM7HD+nNpDNn0Se5FaV/gcV0422wky5bp/kDzeWBX
AVmD/lb6Hjfgbd3w4BbUG5YP1VIvvV3kj9hlXCYnrE1AfXVDKngp7pJ0pOvLENWitlMlnAT/7+ya
HxeesZI/r3rNfXdimMizrJUoolVso985QV7VNIFqvhJAAiqrc1h3keKSb5KDN0HbrXTSVm7uza1i
jhSm7Q3Kz5khSw35QAzbWv+OXA4UdNEgp2THiQo9ZiN7oVtS2T+0oyGcoZot0VRpCuuCZk/7CfvP
nc3RfbfFYTDc1TvJVv4jWJ7VWqrrCq+Xnzn+LVvfuL4yk697JjarmyrHx98/b/jB3aMrtfeG5MPy
4rPBssdiTEdxguHTjLjW8ZCAIcSRuuUVhh/ZfOe8k49Mue2cYNcEpHkGnD8ltlTw/4OS540cZvU5
nIeB2xEJf8BvfuGaIWJrfClUb+5CWubZez8AGQF1MkEXnefbaZYcx5rnzuh7n8/KPM1LHnoU2p3l
yJmDqiDuQxs26Hf+9kitCTmcmVaLMKqQQRRTxa5DsswU4WbgKDpAGAYOiuii8Vj74t/gHARLu5an
e2EBWpX7PAJjoFEsR23sjvEeWHYF2ggTgYTMs6VIJyjxvRdOMixKLHuxPy1T3gtWDzDHVB2WGZIx
pxjnnVASkVKKHro9SAwlZqCQpd37OnUHfU4WO460LUyapd+zQvr5x7RVu38Vc1+o+8582qad4iJ3
7IYKWh3zUEPZ4FAo96zc+7FBKlsxHw3AjN3Lc/Bx4ebbGGLq78cix0DUHGu/5MM3yErizERDZtlL
9VL0Ec9b5HAz27KhumIYysIBYFHrDVNbergMQS3I59lg3auBs0ycIRoyzbAuU9tqMLFFIuX+u0jj
uH+Fw08/1nh13F0Gp/byivi25WspRVFPGytNdsl3WmQ/+aSIh0yPx8WfMjZU4/1QrPt4UzM9lq45
SoodGeA3Rp5oRnF8Wi4DK8fGHWA2v5f4QoBp8DJRjNd+QAOkgDipcYASgWWoSqfDoynHHrZL1y+Z
64EHf3rx/c36qhvPqIh4AlNxFIiCZwpj9VaWwx9Btf4JqGwI947E1GEswSVZvgFWs32BBZ3B2r9o
/5X6wBacKSEjNxpfnBuS9eQqlMG5hgkdRre2FHq0t6w6jFzuhg2dgGnCXuhfazRoUe4AQPppvxTJ
VHURthdLpMufapxXQGLIDsL/fCEAF2BTWmY8ieMtcfCQ/8CcSFLzVOgSIBU8zWOBs6uBgFf/itHG
0jQFYFDdDANRbQmw/Ee578v+MgobiTi5WGp7C9Hh7R3gI4rs02M4Mk9aLJAtfcvXBYBna3evkOSh
8XgwzKZz7vDTdgDMwPCKwtsie9HojPvvCkooBXlBbjb96UAveHxeY495qSVdGQE7p1U/IwKp3EUM
tsl2gvuuSVMV+7x1NrDtYc/HY73NhOjjAwjkyincqfstf+56tL8CmfeCofCtJubdFzmXqXxNNADS
98LEYxpabYbBPiKOeaK6zVPY9vhW+PGY2hKGssuvY6pmeWGpnzFjL7zK5i+l4wcqOgJ7Sn5Cme4O
e84tWNtwSqNf9Y5PNJrhH+x1i+WEPn2NeJYZMdMnwCIP32OfIsJep6YzDIpFG7Wl8IwROVgX0pBl
mXP8p8osNCx4o6cC9Sjf5WN1xLz/gsjuCFHGCLDkOOf5gEeIuSqI7yVFyu5FIgs+nJ0rGZYUEPW6
mpPL8chOKRYX41OvQg+ff5igmXh2QnJf1JRKOdwcOmeAXWFZt+o8wpKvDlVViQfiLQ9fhrAxPtZx
TjiyKhLMxNdymyb+q5Kz3FUzY+paKLQ2S5H86Rfmh5NCJBToBhheodhAbikVEHF0uMKZujosAThB
FGBAcvGzLLcfRSXMjo1Zt47VO+XFZ/uJRdSw17hxyYrNI1wvwcFfDNDMFz/zkj5zairJ6y52Pajf
buti+mNcNZCaFp66CBs+zUUi8gQI3dL7696rObvf144uT5KbwZXtSOH6ZfA9c308jLQYzf14VBOf
2p0kKLINA/OA7hBeDklJTxiQRkEuZFO03NB+CVvuLc40QkV7ErLuTeqt66bXqpe7W2vMeIPF8TvQ
Ev+Nxo7ZdZ9omn8n0A/oy4iNsbymOxXneU04TBTSQQb0gQMb43SCRH+XsmVSmi199B73wk+t9tQ9
S0lH8wUPI88xNFoyiXs2qoH/wiDjMNYMmS3gY06k6W9D5HRE/S8w4vwrCHwVfEt5aZVrCgo6NG2A
oVfTWkfj4drZMLR/KZDO8lNlBDsatobHSuCi/1ch/Mw+oEjDDYW7ZTJPBB34fpNx1Nlz77eqeMm2
3SIJilB057bV9mDsFVSG3M5El+VRT8O++b2B9+geminxurwqUcGUmK9oeuy5XI74uc83rjQ/VXHI
6LNMIDhkrUiGEelAuKQU7sjge4W4yG1Dp/5dD4zOX30xIKRygpUG4hDXHJN5g0Xpvrul1qR0OOFX
FunvanBQ6V6A1W/65xTAwDws4ujn01HM3mD9wfa5+2kt6AjVJPucdF8t+gRyHiWJj/RIGOTPeMZg
CIBBvHuzivdqhD/TSY+o4QBlfYosipSxRaMw7e7iEpKfRdGZbXs/uqoc1obt3q4novegfmtEjK3Z
WaApUNUXast+IrXbkT8/v3S2q6rpYkO0OdqkEvXz5Dps6f7NweaZ5fs2kWWAGE1gB/RtFnSvvs10
zORf1YsV+0+cHtV/2oNJuOSUjctT1D4UP8vIQ36B5n3r4XFEKcxI7g4pS6BWZjz29Gz2rt/exV4k
ZbNhWWR4HfDCwh1RMmWT16Pfx+Nu91jfQjeUVWXRJCBDkmsfUpnJGiCEkaY2qZYLeicG7wissY5z
+BgzjBO3EQ09K2+JKcY8rWHVRYpfQNAoViym2fLvApATCL4kZV3VfN6uzwPDu/4Ims6bDTd8KJD6
RjNpH0tbeTiGkvywR92tJZKYNK7FB7x+FuG7ZDTho6CK+tjOczonl1S65EGN+/y4WnO8fl5/d7jg
4iNDqtNIcNGWHG+onIC7hGsJRQv6h0GKGRsmAomvsUZ4mIJHqMzl9oUuM53bbMmPhqwmwGPYsAIx
AqWEq+DS0DlibRZggw6AHgEE5M+ghtLuGYL6KtaTwrcn7pdOI6OyBjVBzW8icRuE1olq6NOT1cIs
/+Ti9PEHGHgoz6g5CX1gGR2nX0izmS22kPHkpX3ZcBeVH32Maksb4TfBT4zSvisuIddDLDCG99Xy
88BGyMwuO+SZoLN9z4AiF1ZgmQahyAnZm6kAPIGBGCutOXLOlcrQGWU9rBffloWzdG4CQIkVdzYI
W6D8aVKB5zBxg+3gKXapzaaGT1qSU7pygrWyZU5lWygHwpdMQc9fhHKMoLhg6s3PEr5a7muii4Vd
4mAH/E5UJ8+htS07ATWdy4HtzsZND+CwR5pfUhB9FJK3/PAStNW657FCOgiDR13GMNM8ACwrPdop
xYEn5hlR9neiACogiw0TBZysmTCzyi6EYQhWbRYZbq7nrEtzPV9YPw+Ihc0nQ9XHBlM0gMLWFEMG
zWcol/GBe17JZx5zPWF+INgprdHCIGNpC4W+esx6QHNW2KpdAW1le/phMleBW0UxmNEerInAR613
300Gw0Hee7TgJoHoJWCUdwOdG4CVAvTxQfhiGgvVEwZxwEzGILcrKfQ3MRTGLG1OvV2+94NIINuN
eO9G/ziQzEkBKPWIqFSRyCpg+7ncKwXPix1/+a+YIpkVvGhEYttil8Zfu0L0CQJjKzGFszQQubb9
Gg6IwxA7KikGBb3h97dkRmj5B3WAr3UDnvzIHHoCPpUryEVnVnYatJ3+arVSwfEKwy3UtRJ2aph3
KKmG9TLzTQAfq3Bu6hTEW35OeHT6rsJ4ZaYzMOQ1gp/mAMGWFhVh6F6BBFf6FTQa7cEOTF513f1s
WTndku7o8r8+9cn8Ykro6llDJUv8jgxmXHHvSs6e3tmsKIWpXbfOVtQKs2/6xXAg+V+GXTD60OFC
Hr6m5OiXSxrYSjAM6PS4gK3p/YnMW8Zvh/NB30BPuPI+F/2IePJO+AJEv6D8B2xEjw2ULLLcfHoP
uKnHyyenZaMYqvZ0yb/4pDy2rwwZKjxpDmZBtdRdFuGoGFAIzHcnAQpd5wEgfttzEKfDmQDP/fz9
OIQ7QMdUQsWCMCKBkE10f2H0vzDoR2QAp6kvfX5V8uDuKTKvxhsvOxPvzeHGg9f0wIed63lNubYX
k7MpPXE7Fu8VDgtkq0Lz+94t8wfyrbFi1QccI7GBEISt/AK5886N+h1KINOno9qL6bn0MqenCSKB
+QTIW0xPZi6jXeoBQ3ciG1xgA5Ls5zAfFUMH2COFgJ/2AaGCCI1HKwZ+fpirJRsx6gJxWk5CLcjm
5nMnJ8gCKsgqZ0QbG5I9TWOAjVHt8nQD9SczF/hHQHra/itTnnygINIICgLYQSnBDdCNPGMJYK5+
KEgURnlb2Gc8LOIRZ20/WIrtaTBgI6qhPqthpepV+G5HUM5mLUunVnnN4ngKiyLbzaCRjV8tVBjp
8kSJ6abylWyu47hwOdXT71mIDONBKghl7wKhlWPe0HUcVXbKzMS0qklpl/6lmCQMC+7XCR1/f7Il
ZniLskUkc58i/BV8Dga7YdtP3YIm9mOCY3Cy3tCQL/0v0HvYBz4TjCLo9UHMePKq+JKvt7GIaGhB
IXRd+U7zKlSPBHxvOOP5zBy+owcMzYtaSg/yoQYXVRwLhvy0dA14OeB6zTQjBRMuS5b3lfi342rX
7HTsE2C3LyC0hvEtAVU82BMY3LjahpTSRXFxJB+thwhlBUPwQkbYZydrnfShsPC01g7+BGey5sF9
C1ZI37cV3P5n2ohYzf64ca8nXp3BzUour9XESo39DXRkoBE6zI60kbFyRnzlkNcH4IhLCc4L52IQ
8F1RiZ/XnzZJemlPCykmnV22rMe8du2wQY0oLaiMhuKo4cdTJtXVwst3SC/TUaV5dmVWKR+fEhAn
/B1muUvRPZjOKcu+L5oy0T+pXk/pdE0UpdRgUgKoes6pjvqbYmJi8WeYcJDIUh+6cuMISX4CccDx
AFvvTiBvOBfF9uBzhM24mszpOs8NjYlJXo6qWtUdn7FN16Y5Eo+eMMJhMDwti6fZUo9Lmc/YMtkG
VeGPHTZ5W4DNIhBdVwBRziNFB/gbM3tc35Y1kvQLfKwyCia8Wl34Oi7HnH+wAuEu9bR+Kixqnzq4
rDSY+xVmnJH49Xg7jhTtGIQaeTnFOgJq+pWVnrKXKuDpAm1firG/cx3CsbY76Hur9YSuJRlova0b
+P1apGsx/dAlxtaHmFoa+kaufsOZrvIC0X3naZ4m0NcTiG2N1Y5ldj+MgdHMr0NU89DXPCoeHMC7
mMFbfysTWvxMhZ/EXx5RsB8LX6HrqfcVZeOe5nuZfKtWCkNpgOyp+SFyUux/h2rV+fuuzE7QQI4+
D6wNmHqORm4wEbsH1UjEPT5sSX9D2Lf319RWAN+bdEcDzkDtq0L9rKg2+U0tEy9iCx3kApZiybXo
mm3RGXuGnInDTgPTcr6RO9LJMTxtdmH6JyD3wj77rVT7qd/FaF8npKb6Pw6RN9sfTPmfGIjCtwh2
wCMtQvzj0tL1r0FMk7+jkU3TL7lUXIOdmrIICZoGG+tvSbWZbAIJLX36wWzq8b1OxO3je091ID+d
zLrhSawz6bB7VaTVAQ0QksDdKwGuQ6+qQ+MZm2kcep2cj6SfsgIclVH25ns6+CcihLTiXAFTEN8L
vrLsTwq/5bHBjyqXrA7hIHk8JWWXG1ePYZnGB9SAgo0XqKCQFVpgWBj/0FUqNEkWjI2+AyPE9DN+
lNUJwgHwSTgIT19puNVYh97QpehHUIUHHfmFdphHzjBf9OPfOCbTcs0NX+zviSjaQ1IHXceZQ8qG
zLQ51wnWROwB4TH2UEhW5FdgK5gr7mSi5AY6WHpTNAVS0mN2f/i818VDSUeSoZlFlmR/NoFFXrax
9CODuHLJMn72eHpYEO/s1N2NeQYqESUYdXrYhpg+UgcVBpYe4NRt6m5mDARWtleRva3r7ksDg8uu
637jkgF2sToyFh9LdDZ+g0piCX/MCqzgqC3rVs9PYQV491hCvFS08LHr6H9oCAJuJEbDEuezZzCu
Ci38m0csFS1rotUbHLaBA7ZxoXnyNst5/SzbhFfLVwvqNl5iF6qo2wrzSjqfEvzs/B70cw85My3F
lpvb7o0a/wGREfTF54vo8Y5DJw7bT3Rz5YebkyyCZ8/n7TTgJSS/1VD2Kzj3eMy6DmXI4xUn3B0/
0k+UJ2s2TDi8tR5gUKughEqWGggkRFgN4OZdacj85SZf9sFSdCJY5zWwJeshxgS0AkXgej+pBKRV
uYRuffpECEC3u6KUz2khsvF1yqvDt0cxEPtf3y18+DND4FT+DmTqsEqwbGv3hYWE2pcSizDkv1iZ
PIcG0y/pc0RB6E5djjbmCTA27lnTMYarENwNxc67B3bc5ISm89uQgvt9K7e+4JcwbzJ2dSUKHy34
2FxmqrFxjBUquaiqf8oIE6E1RYNCbxkSbbMPLRaH6VbtaKFw6/fgCzeopfL71bvcfhcjFwHleGYh
axMv2fBtm7gPEAR4lMR2hx5M/nJiKrg6jasvpzcUVLFcD3ga2bt+rlzxsCTQIv8EsAKOK59wZ2Oy
+gQ5llOiCHFQFfKlKxvj2GHyeh1tCof6BeDPGbe7WbZmMyC2Hv3q1u0RC5lZdu0NnbBCVKCvcj/w
oRV/gpbB+R9bmmiLdEsceDSVJNVdaHU+rubWYfK3sq6SFCqIEvDJ9LBV7Bj2Zoa1dngvdIjzT0Bk
DC2aiFM/153Ga/Nf14fSva7RC3Q6fHIR0HfV+RVL48TyLT4O0zY99L3Fdx+STZsPvx2f23pzv9Ji
rx0gxvTBYv0NpvUa6oz/VjIIoxqc0vnaYbIXzxDdzex18xjW8E/o/PID5E1Hrl2G2nj2x85DK6kU
8OCDvdzwdsAODOIYpM39EUXR3Q1xQBWCzOxRsfSp78c5vlobSECzH6pf3Swl5uce5+Np9FCAgtA4
d1X6FV4EtwwILjIJWaLg9ATA9RtC6Y2/D1Dbzl+oPo7splN+W0ENjbJB/xK5bB3m7nSoyyNm6RmZ
g2GryVGt4081oGN6q6SnKDVpr8rVICIVRo5jC+SdA1QAZDGuz9A/2OJLMma0s6dYznp4FBJ09mOM
Ic+eadiWz1Vip2AbbLuR2pOCMoWdV09uUlZAxuoAoIrbdlbUrabJB76P2NUt0FrUtDuE++mCDdjp
zZVb9YcRs+kbRjJS4sLeF5ZdMFPg1a0Lf3RQJaaWsO7rINj/rJ3JctvKtqbfpcaFCPTNoCYESEpU
Z1GWve0JwrZs9H2Pp68PPvdE6OYRiArWHZq2E0BmrmzW+huopSRECOnuXrbR+d61qkL1OJfabgdc
oZ9OGa40wx16+6ayJ5djSKcKM2X/bjIkjdOmSqYLWhte3bt5yho4gZx2ZOAsgJHcJOkoN3G8x9ly
wEgDHKUPXhpMH4iH42jaoOO4N4IW8Ou6q+d9HzqkHPeWbM3UFrg/ooHqL0BBnfSK1RUvI5gz6W1W
w87Q97BtfYRPompwtGFn57M5fWu1Gfm1Q8BWwKk5rurJ+kPWIen/KeS8bp+sEAB3s2vaNlNuAoKt
DlxlgNVz6/jcuNCDw4J5zI5KMaUARwMjtQA5G1TVis9y06RNRV4+1rvWsxNQFiTLCr/nWJRw5JPt
fas3ESCINKkzCjKlbs5y6aI/3Zu/aZ/967a2WA6fjTCcRq5oTJ75T5EgI/09iUmfvFRmFjeBJwHi
eYZsmfePUMLLSPtD5gWhZm9Mwd/9sZUpKbwZ1GT/WhuYPD5E5pSVnHVUaw5eQd0BKImpKWLMGNRz
k5V3FP1461MUmH6NDag8ghJWWi4fMdDMqM8n/yjnrOcpKAC91b8PUTeYysIhMcdHg0tjVe9USjUF
0EQIjDjsdHmVv2ixwxHInVKljUaXpDs57V0WU6o5NyxiESyUQAdMxci3i3abAb6vJwmn5Kr8EoE0
Sx90hcV4oJQXlGgc20lqAX3pp2KaT1rd1vF4UrAam0Cnp9KUuzlQtVR3ZYsdInKVGonQ3AXwnTSh
N7LAN+SHilzLFoyprdhnoA/Utw5OmfrjS0+tSfcPEZunfGP5fTF87nSmjOtQFqJmYVtIPt9kbWJO
3ynYjC2MllZikdlVUzonx5h8o/6D4mEyk0cjU4cgQihN4VTeAySvHdyhTKvkhjCqlu4hxZmMv3Oo
29Yfo3B6g6yElFHknxwS5pbXkbo2f2qKyV5ihYo+9LsagsE0vdqSZUmq17bgzL8ZTRpZijdrOWWT
XRaOiv2FMlrWfgbaoIcP4O5G09pVBPU/4eRnMbAtDbGSZ02Ou5HlWquBDTaGrrY3jIkSWvu5AexG
RWiukv4P+VNDPgC4qxz4nNHYoWkOycTPj2w8M7d+TsgaTiSNWo9sFWEjdc03VPwLrTtS8PHbX1Pd
O1F80K0S+smhz0q10z/7C7cWzmvLW6PzHmnGazTacXpfjyQ83TmGfv+oKcTZIwj+3LgxqeWnp6Sr
rPQ4FI0e6TtVyiiN7KCVmc7P2PK5We56R5ZZtiDCZOz9ymDW0m/oKMThrpRB+B8p41Vqemdynwnq
m6GyVSQE69Sa32QrimY3RNDbbjy9YmvjfD6TwL4Nphxos5tkzVi/VNNQSr+cfkEi7UywzuiRRiHV
6JwySwIgk39kjEfZHmbQ0xSxpu5LBvQo6gHH5xnXwGIBM3yJysDI2j34Z0QU9rE/DKRgu8h34IWn
bfSF6pyK+rKump3yjCWd2p3QV9Jm1+ea09v3XUSPQA2pGkm393XD7gs0KKqTkfu6P6UUoCF2hNNt
RMHQ+VXOLMTSTQVma0rOdEJb+QeOrXN4X6SBasW7MqkNnTtno2ZK808N82e4TziP61+KvOaaDXFd
s37zUlWeuCOmV3Lk2rwDawRpgsJq9m0LEgM3Age8//jkyLFhhUtiodbpyarXHXOfmTiYTbdgE+3s
lVQBchK21EvZt76trfR3W5FWzm9baGta6tkt8+6ZYEidIyckvXqmatgX9Q5Zoih4QbQ6CA3P72cD
4KqpN72m70JOux22dw1pbzKnpsRVgAp0lEqR56RzGqRIRC6gUrTpzDYL933isyS4qi8Bx3CzoGwU
ZMbAD9jyXdYPtQ3FSeKaZXpKUwajdYxqpIvS0+zrktzeEITFeBwMCveBawZmCpOkMErlzZjIE72U
gR/NpwxRan3YdX3WRqYXc7aSj23M4vldVmu/4xoXSLGiePCybOdnUphldUee2yDNW4VpnUIQV8gv
3qZpqVUIyNkcK0CcyrBndpIllUW5z+LIGIrnlj6IdYDmbZE9yRwSG6wUgB/mDzPnIAqbY95KUgMO
R0W7a19UVlzt55bIWIJGLntA9a0e9A9cuGGAeXJiOnhvFLmPpGJHKBpnKE8qBkfRhPfoo+bMoD08
rtdDcq8j+Czv6yCzY7Dwc1EEHbcbdrgvUE308sGfAl/+oZB47iSgw+AHQNtBPoMPNBjVUsGpq7zT
PavLRhDClJUs21VzZVai+8CQ69p/Dm2gyaFbFWlYwHOT/MTBPbcyakfZN1WUxNnebie2XnahPDf3
c2w50/PcyVr8R0POqqx3BSd+53elA/mHu5MuCDcNlB/HtBFTjaR2K9uRKBwBPVJhCANGiG7TWI/a
4FZrx7pJ9nahcychjZmM/mdbLnL0lHsuh71HwcPM71KzG5UX2dTL/NuU1bLMxdIgVTM/zdnUxKBy
DDKmoOuVcm6eosQh4RNFozK7JeVwyh+SHsSJ4TYBFQ3OYM5QN7uOhK39NqRWvojTUrqe32ZOQhDt
coml637m/9f7Ct9W8AdlU8MC46jcNv3rAFonx/AiyGRY23MPnMDcc0Hw5dsFbGv8tsZ47u1jOhva
9E+uDjZZafK0iv+r4eol2bvUTgedynAQQVeiAGRNxVPvt0jn7XrVaSYVHWlzLuJD08ttEOygVJtq
fqMEkjWD8bLgqj0ZfmRRGSjsrmmThyTEry11I1oCIED9H0DAHlpEBkdokDMYtopWGvJj0eSj9arl
lMZNT3caq6XaOxUz5l11xK0cvFPrO3lyjFoyWuEjHAaStfu6aCV5vsvLuSZfH+i+5txRkkyd+ehk
Jrhib24sU04RoEdXvblXWpPaIB84qf1iVUhGaRe0ujFkbsw+2lGxUoa4yu97jj94KKeWaZifmgIs
ADx4VByo+AWqU/sK1cWWE92OiqttGbgiB6lfurak+VLnwifI2+Srjv1BHuwhXahMdmWIUkaMiTga
XjPKphq7imylEyXZGriRtJPwYsgWpNpSdF6AqWBeQG/KSvWgNdR8vuRFowIGcrtajtMzOCLDBwiA
K8TsQiZTGvYzNY7TZ243Bci0fIiBFu/MQJsyksyxM4MKUPMhIt8XWRhdo+viRKxDVaUPFEhyBSWZ
gDj2Xyaq4u13J6z6NveqNM6NJxBchuI53eSQVSrhfaVfZB3Q9IAHxmgDw+QcqWj9p6Yv6+5nOda6
TY6Esmx6UsBSFdzUZ9ToC3BzkwVpwh7UOmof8sYauLdB6h3aBbVif5spNz23ddbg/VQT5Mrglvw1
V8upbPsKWJ0Z93Hj1TLVBqqgCVXkyOUwYycECVeYDjpl1eTDqZcJ43DXDVMz3ZchpLzSK8egDr/y
0Nrn/8Sj89xFWj9K+7iFyzF47Hhq+50TJCnVnRKNrcr4mIosESuDpYYZd8SgcAA7hpP6MAFdHmyy
H6HP3tWoKiAWoKZG/ofCaq4ZB7h4OjBfxdaVirxGXRT997pQw/YGRl7T5F7RR6kt7ZKMpPtrlPHP
AgwM9UwCxRWSjH0zsQs2ucaMVG4lCjRLIkHuKiWOXYp+Tdy5yuzo0y/wdrr25FSAa84wh+R0pooA
4PY3V1Om0i6Ui6H5BCAIsKQHc2QInidw+sCObaPKwicSBgmXDi0Ou9htfBzjH7halRHMx7GQZmh8
EslBFuqZ5fW2GbTaeM0mvTGGvUHFKuw9G980+wZkQTMGUBti0s37JjYcZJ3hXUPjHRtnSZGRTSUE
kqEI4rsk4vSa3lqpBnv71CQRsnoDh4gdvdJLn/IBkOpTQpK8eJ4q7tMkQUgpBDsfKonzxWeJgAnB
Pt2SLI/UfkpJOaqdU7+1tS3Hd0oLdyM4Zk2l4qQByzThWiFzTRxvBnAD8njqZsBC5vcJ8GiMy61i
pRE8kwHcpQzzMxlLLTx0OV5/uRdRFS0PUq+hZwiDg4qxxGkzbuiaQSeVsU9K8gkZ7I6cidp1Bxnk
jmPxsqDF9eZzkqOmA9C1BbSpIKdE2moARjlqrWJ6uZm11VHPbEWybuWgCdX0oJaOMVYRhLpWn42X
OFOpRujfR7nUxmBLPmhN8UAQhOhGkr5cwNOfldN5CNjvyh7LNXJCqesotav7KYiSZsfx7ck0bm2O
gVmvu2Mf3mzw+5cHfURsF+QirDAtVb3V9O8BNyilycGojm5pDQc9Mg4GBzIDNILkjF9mgOtZPe59
qn2Xn71G2xfEJGRQX6TBLf2sSfEdwn97oGlfjSY6+MWWjv2aZIJougrtJ2ubWSl/aGCkK6/g+nTE
M2wCXqhJ36QqYU5DL5H+GcN2uI3QqHrwlWxMNuQTVoQnRENWGQ4yF4JeOTfAhx8TUHlPU1H457wY
pw2h6ZVeFC1Zkz6sC7ZB5dxzulSGLxGM9zl8LjaN5Bf53A9miCaoTiQthJvW5wFWRY7A2CNhsou4
j89QGFTqBM4Yux3S9ZcnxVqPLb//+nGO8qD5P/9L+d9WHfYgtyL1DKfhbWgph/eQJShz2T8uP2Al
4kS/VZBlqZEninq2iy9S+5hLG+5nay8uKESoFlAQIJrM5q7jkh88AuZ/NOvqfPm114Z5id93/UIR
2qigqfifiuZnMzwVKDYAbEJvbiMY115fXAdGJbNrw9CpMbBhcH8aRjeSNxpfm0JCpFsqeWeOCP5Z
0d4Mc2+auxFdggx+YjnsBuvkgxC93E0rnyHayIxUGDgh+P651V2wKRI8nHhD6WWt6UUB5t0IqEEV
AWSMpP+Bphe5oHdNU3S2DWDx/25a50BsbmijrOjTiI4xJU6tlQ/E6psMERItjNZo051mRTVC3xkq
BAfu3ebDVCf5C9QBf9rY2Famq7p04rsvyju1bXPIrGcVEbSm+Z7MJNsnEgh1u/GEFSmlv/4b755Q
cSPLIpAb54iDr1c6dQ5ssor2epezpNtoeJhxkmxM4LWxF4LbBNcMWkvzz7r/WBYJyErOyFsaO2uN
i6GdRSNJasM/Z2y9sZM+KEOCqlv4cjkk1jpKiOyllD1rfeOfWUHejOZolsqXUBs+qZQmzGzcmGfK
8rYfbBOiy2plAbm1obKeSVGhFph6UK7+Sy3Qd7Ovl79l7Smiewx4trHoqaX+fYriJfv/kacIoQ72
XyZDGUrn8RCdNS8+kJ6yduYOHP4eDZotL7LVrxHivs85mAe6jovPob1XPGgyx6XP9EN2CLwtCfmV
FUA0Y+3AqlEDY/ENFfhYMtUlj8tw9wqRlwJoP5Hd6lvE/uz51+VBWnugEPt+qZpqQGXnrE67PH/N
nPskXq5ablF9tbekSle28b96Ve/CH42FoSf74p/r6U4bvivaxgxbCca/Mtjv2vWLcdZVhSGxmpu6
eQxzr9M3NpDV4RYC3YfAG7RkH/9r8qbeMtykDQ71cXu4V1bev7qO7z+g1qh8pXwAQsMoFmjtTR/X
L/NQHsJNn8G1zhf2cwimoVobTCl0oqIbEkVh7fUThSj38gxaaV80aWnxdc9nn+XWMvaW80mJPl1u
d2VwRVMWOzCVgrKLf3aaG9nnagftf9PCaG14RWuW1qaYNWZ/o3lZNeabxEVDS98prupNN/mw0Tlr
HyGcx/MRDiH8EOkcOa5O4nw54xThRuOrHyEEbxcbhmkB8PhgGXc2l6S1T1jG/d0cVUCG5E7L+M7F
EyXuXYp4AAD+y4O8EgCiRUvI/gCCiMYz1PaRENhJhX8TNrWHZ8fh8iPW3l8I5BaQtpmZHeu2fVOG
T9B5zebKKSrs1nC4gj7QJHtZf3T1MYq215+1txaiVkEMzZDDRPr/bRob1eXg/25AS8nPtLFn1vzr
2P3/coD9WIGQtoXNWHGygmOexZHe8/51spD2eK20ezLQrJtbR4sPe4fHCHtxWsYxPiucwROytiUB
pZRfqGBtxNWHNyBaF4IWXFgH2ywGihnmzzANPsHWvPED1TVT82sZWdkOusSu9LcEWD/cg3ne8pXv
BgTAIap3KltN3OoPYJRvlmK2XX0G9nCWerzqi3YjFj5cq3mSEMuWkRQNFVrOSkACrVs7uWq3pGHt
v3+CDQo6LAHl/12J5P2/DkfLqKs327vl2qgLkazKUEopq/xdiWLpH0RPam0jIfDhOsT7C5E8tpbZ
F1LLEHTKPSRdt0SBsaO2oMhbvisfr9Y8QwhpnavDVDX1v08U0b7/e+j+1wEyueZIhG+xENzoNU6+
3xLchlEe0a28rYzf8FG9K9ZSWhfCuzSA73ZAws8Rahi/01p3UNpJUa0Cm+z/uvyMtX6yheCuCojT
icYw117y+O+DNgq22ONdPZdsIcbHLBqkIGQw+uQcQSwZzCPAl41dbSXMbCGgqcL93fbJz8DwsI59
f3O5a1YCQDRdqVQUK1AuLV4o/atuLw8tZOTOfFFLedqYPyuBYAuBTM0+SSdDRuRh/obgoIxaXBS/
2mDFr/sEIYaTdDR6tZnQqS+fCm7lWXRUwYBf17gQxb1VSFFdaPpZaatD4fjHPiP/jtLd5ebX+kYI
YMSvOiksQw4rxp1d/T3PVfbpupyV6ohOLE5k+naB9+yyL5vtA/tyN2xd+Jce+I8LP20LgRvrtTZ0
6N68TtrgOdoZASvw7riadB68goNBLgZfURdN0Tj7cbm3ViaraNBiOQlTU+n0c9oPIHiopk/zzkqL
2+uaFwLYQNCnVOskfNH7+8Thzt99B9OyMZFWAtgSAli1w2ZAb0U/5wTZPkGi8sCq+nz5zVemkWi2
0vcZ8EcsFs+Tph318C20tc82YpDcRja247WuF4K4hl9pxminnCVAYew4Ozl9DaLPl19/rXEhguHh
GQbEMP2M4otnycoe2ZFda28ZS601L8QwklUSTI3EhKYb78tcvx3Nf6AuHq97eSGE9TCMZGQzzTOs
Qs8P5ttsUAFgVhsrxMq8Ee1M5pi0LWQ/8zw2N6H9mBcb8bvSKaJxydCgVR0ahXnugxhoVHPIHQNk
bbexr6zMSNGoRMdAWrd0hjTtgcrlIThqcHh2ckyUdGNfWTbvDxYg0Z8Ej4ooAFNtnM3QgZf0nE3p
vVPrHkI9WAd358vDu9b/S/+9O0n3iQ0GuKZe1PuB7uKoF0F6GJWN0V3rpuWp71tHohI5rkg/D22T
ubWNTJPEsQFpxDJvfl7+grWRFkJXR6qhgFeiL1kP1O/JxbVb6vcf+9EgVCBErqr7Duhcafg6L+Qn
CaE8JAPGT7ZdHHCuLHZoKR8m3f5h2MoN6uBw8RCM2snS+KJk0VuiycnOmbSt7MXaWAmBDswvr6Ag
UHXwoYSS/Zcj6XC5E7WljY9mmxDmFSy+Msxm7SvIqJ2zAAhTV5PU3WynuxRiB172QA3MXZcCdStB
fAB57aaHubJuK628yfwCxhCyx2gwDqhLR5xDIx+yM+rSARJ+AeauwcuoaW4CUrUqqpPEeQABXs9A
TGl3+SP+OgV88BGiPUohadIwgh35GvggCRrzCIb70ObR0TC/y2D+IJmgu1SaO3+86WF7q+anxMpc
A38Tyjm7JioOCtYG9re6S+ERY50c/ABP/9yDtRxYXCO7Bzbnf6qA9IR6+FxrnpU8qEbmFkB4AvVl
hOjasaeG0Dqn+BuCTJ6qIi4A7N8azouqkRI8lep4Bwj9FiH/jdFbCQHRs2WA5zHOQ80GA5UDBew7
BUgZvLiNg8NKFIuuLcjuc62POCSqlvp5rv2bqVLvR2t4Lsfp9+Wh+9iHUXVE+5YilIADBdC5ki8L
2u6mOfpe78L30E5/bRgPW7vl2scIC57dozCqwEh6aIpHvzy0peSiLz+lhXf5S9bGQljyIN1VbT31
xUMY/MiSY1P/02wd4NbueaJ1S6LIfqUEGIg4Nwun5ZjtiyPC2iG+vIYbbXbR2icIq55mhSjeIKR/
Z8EDLIP72UJ4acsjcDk/fxSjwiKWWGjI2kba3KWd8aig4DFWxlHr5z0aG2cgxGeLFfy6oRDWtNJu
zbKW6uouylHw+1IrPwrZ2djZ/hb+PviO/zBzgVo3RE3Y3AEBn25Tuyv2flD4X82g0U/cMTMcAHyI
yhBhRyTQ4hJhRc10TiHQYORIugwBEnOuof/VKHDmY4sUDiRbd4Yw49m+PbBddqqrRqr1clV3iDYx
g9xY6Lg51Z2e5vE9ztU/QykI9qmdDxsdvszxj/pkOcq82+5V0xyNsDeru9iH0FJ+VsuN49bKjPy7
4L9rGFJHbeq2Vd11+WNWhDu1Bgk/b6yef2tHH722sCTUWYdwX0fr4W15K7/GBxOy6a7fa3tE4Lf8
5lbWHdHFxdGxvIxbv7qzgRv6SoXeLYLZWFM1lbS/PMBrxxVdOArF4AZnC9uFu3mEP+wiGIf+Ky4d
8vhQAw4EWhtMKDqlvbZvYQTfdZqDmbiaqVXpod9XvRZ5b946AAkPpW1nCEnM1e/L77Y2gsKagpSX
VsimVsOL7HxvrmBbgOHHnyABkHP5ER/2sKWKTtOSFU4N0jvGuWp+SrOHBqErp4c8tDba//ATaF9Y
udi2cbAJm+zUwnqbfKhMvvPsSJvgng+jh/aF5SoqNKuCoYZ4zIDeQ1Go0r2SplsJ55W3F9OcfpSZ
GtdQ/HwQUWnhXKdJOuxyw842umfl9cVMJ6p4OMyGY3YqkHdVq/5o6VeFv6WK+c3cSvIY2cPshFLR
cxG+WKp2nPstbNjaiy/z6d3ikhCEoZrb2WniSIP2mYvj5cbSstbpy+/vmtZ0f265NNDpCjIh1eRh
z4PiRhiW3lVzXsxv+okJP8sw6JlYuvPL4KDOjTeFCko67dbZbO0jhFVFQp5EV8lcn2Uf5+3SA+62
G9SNlX0laG1hXegHZVRyuc1OfvYWpHczO6Bj783y5XL/rL27ELPIfbXQEfvs5HQp2uLBA5QhD9WF
u8vNr00dIWR7WGBqhlgHGheSK5Xm05iY13WMmNuMYMgjBUfTSftjjiAT2jv0/qf4+fKbr/S7mN4s
ucqg7E60hlD0Dayukts++dlKzdZd7KOjgKWKuczKyJGeV1HCQlKNG1XvafVVxzqaFuIVbU0D5XZ6
xtar/djpx7ovD+VobcTsh3kXmhdidsaewQ5hLZzK+qYAOw/FzeaUlHqOX+4vd/7KrBTzmQ0KsSo0
pOw0SnDS5fqohfPehwF7ufmP7wl8ghCxWhK3CPbjIdR6yyUhgH+yi3/27uBpe+k22rJ7XJn9oocz
PkE1hGnGOFeAoyKMnMrp0+VPWJueQtzCKWvQfWQQoCu7sba30Scs7Fep35j+ayMgBq69kMZ1SECz
gRlKVHXqrTkidtCBmd+YRyu9I2Y2YzuqZ83309OIwLhPfqQarzLJtVQxuakOyI3AVMtOZgPpyp5v
ZaW7n5vw7arOF5Obqq1Zko+C2alEKTsa932AbBM5HqAslx+w1jVCBEskAVUoLukpyuGd+Z6s6xur
5sq4/offMq4ILSUnzlARBoRwa5HXR3TTvy5wzeWD3u3nDou9LTtmeqpLNHO+KulecX5f7hP74wXT
FGI2wWpEMZDlOqn1GXHryd4ruLE4D0P9MG8VmNb6XdhsO6MJIUMN6Skc5G+y7HwPnK2OXwlYUwjY
WLI1hI7p+Lm6rVUXRz1XKe7mKXAvd8/awAoBG2VDOdtjn55a/IicKEBSCFXZwdjYyFdeX8wckuhd
LOJ4fWc+VDWU4nlfBm/zVoV+5e3FBJ2iIYNUGjSftOZnBPvwmfzlT6hWXO6clbkjJuhwq0XIbI65
maCoj2uam/QPjfrG2WoHV6ZsNxbllZ1RzNFlxYRWScBhqpYJquaQgbi0IFL42m1FUvXyt6w9ZOnC
dyFGJsiEhN5xGjdLULsekvQKkp+y7sb+n8uPWBsNIYqnaRgo88H9zsMjckXo7D7rxsbGsjaRhDAu
mh69WpyoT05k3CY4ju2CcjwEWb0vB66Nlz/gQ7iVpRpCHNd1rJfRsvFGHXht/Ckw1/xijMl9bA5H
/GcAZ1jlm2Gx7V9+4MrCIbouR9qkoycWs2AHAG7xj0GuayPy1gZDCGwZgYqgk1mT5jpEbx0lxsJL
txBEK+8tJukyFCt8A83T00IlbxXpLgi2zJxX3lvMpqlVblkoi7MgRXvDQDq4vE26t8vdvRID+vL7
uxiwNT33M+QkT515KPEey/qXKHfTDgSCZXrXPWOZwO+eoenoZ2ByhuSkVrqN/pymv2O4M1V2KLfA
NyuxIJorR9wbnTGd0tNgtGiG/2NN460+3jnyxtRZa38Z9Xef0Kaj4/QDQ5DG96W6xxxih1t9YnYb
s36tfSGWMWCBSZBp6ckqnrToyUfjG5NFR9qq561NISGMJzVDs6aodHRQpV2d6betA6ah2aIQrb2+
sCWjCe5YviElpyyXTjhIUrVv9iRS3nItuAY2Yam6ELz5It48pDkjbPZ/yna+aQZ5H8bxxoazEr4i
vRU5Eoj7qCOerNKi5JH1aPBaqYQ3weUYWGt/2U/fTSArHmSkIx3aX1SEF9sGfJmSLZDqSv+L1NUB
zndnGGF6QiYUvBDafDlVmxEcgl4bL9d9wfLsd1/gY5wTDjNfoA3RJ+xzkpvJz8trMBTk1JZ5+67x
2MzjOGhtVs/kxY8fY+XZrK98byF0+yAoChuH7lM9vuHkm+2YqlfeLjQhbEkrlzDn/i4L34xBezB0
5fPl3l4bUSFgkaEJpxbvuFPSRPCKiorScYIj4tAcLVU9XH7Iyqrwt0L/rtfRiZ0To1HTUz98RXfU
G5A/64d0o5a7NuWFiB3weQvQE05PeSHvkaz9XPTp6+UXX2laJKcmrdwnU8hy2Tq/Ri191uri6+WW
V/pdFeI0rsA9ouqSnqTwexXcDuAQMhxPr8JnMVDCdtuMUwlfg8nYovqUFPm5RfgiMZuNbWplQEWO
aj4tjBPfIBHgtF7c1SAFdMedkPXc2KfWOl6I00jByVVzqM9zKPQPelgHjz6QuePlzv+4PEb3LI99
NyHVhIuKXaGcVmBF6+LemPndyZY1T+OPuRq4OCfvMaw8lki5dXqwv/zcta8Swji0DVTHlzio5y+T
Gjw0bbOx+Czj+h/1Pj5ICOOoR8K2QVj2hBS3HP7SMAozHNfWssWX2Lvu7YXNF9HZeorDaVn8v47J
c1tuTKa1UBDit8U/s+zQjjxVNibqden4VIxnH59FJJ20uvev23pFJir2aamCeAjHQ8Wpj22i3ALB
HK8bWkWIZyRGay3OiIik03bclvZTZGz0+8pVWBFi2akrFaMcFqHlalTa/ZfOzD7NY+QNpoWruQVP
yhq3zg8rkS1yT6cyDiZM/Kg4RmwB5qJ8Nk6RhMmg3bmX59HaI5bf3wVf0I0zwvwY4OqYms9B4cU1
7rOVszESK9NJ5JkOKM9PKH5yfui/Do5LnLvO6I3TP5fffq15IYaVxgGZhyHRqWoAyBn+3WBgY+Xb
z2albQz42iOEYMbJaY5n3DxPCHm9Wo7vIRx/aur6hCvUzXVfIcRygrdeNdksgOWMndMU9D86KUPC
A/voozNn/pVfIoS2WSaof0Yd6yyCLo7Z3qAM9Ih+4TGfrsJKWqrIPB0RSbJjtKxOvkpZA8vOypNK
tSI/0RqHy521MmFFEioixbrhTJyRTNR+cS9EYAvvBQunm+t2O5GH2nWyihEqD4hr64kzu2cNxcZW
t7J4yMscexdsUlQFtSUzlyQN+prt7BXV6/V5V/tfZ8N/NINv1/WRENTKKCc2NmXJaYpNMBnDb79r
90rRbJzb9Y/3N3n5/d1nxCwPA1Lni2n201jOd4Pdfrr84iuJJ5F8ipOX7jdynJzU9jXVvrTWOdZu
lPY10/4U+r1xZXVGFmJaTYcMfErBsqF0uzBvXuRxuFHCLb2Wtf4R4nkyTRsHVi4Ied7j7JYWytNs
zFs1/5UFSRbCODC0YnCcKTmZaHKHx0o2UMt9RltrY/5/3L4iklGzvNQk3yRxo1ry9zgYPCN2ngIM
e8MtzaWP+0cRKanVkLToS5Nr76fKH7zalCL/KJX+9OPyLPo4zBSRi6rpJeb1WK2cEg1J3f5o5lh4
oJs+HorpJzpVl5/y8UKkiJxUJ60KuVtOMChoojpS8qwO143rGhciGO9VRQafl546x9knGFg1aBdh
2Odd17wQwbbcTYOskPio5MFj4v+CgLG3lPL7dc2L27KUlHObkV805R6FZHLGNu6jjr7R/Nr8EcJX
wVUGIWVW6NaaD41kP9hqtnH8/XgBUkQMllKmna8tOZVwquQ78AvmToUkes5VM/fyoTNcvHiKT1lY
y3eOA0z+coetfZEQ01OmlU6jIiKo+v1z2U93CMRfd3tTRGAWfjVlmeRVgs2glLnVNOvoCffXnR8V
EZWlxyMK19iznNQGXnSml09RkVZ3KWvIxuloJc5EcFZG1kzzo5L1bvwst43bI3WvVxsd//FVTRFJ
pwYWuGkws5Xp+NKyRqjKmxy9okQbhBsXnbXXFyI5StB7T2oFfcje8HekY8tdpiTjzh7rP5cnz8qC
LWK04iRosAMKOLDAVdnJc3YbhwqmkWpxNLSoveqioIg0VC1xirmf/AT3oNZNECTOzJ8GVhfXfYMQ
0gMuKc7o8w2aOaHy/Rl1VU92Dpry9XL7KwFmC1sy1j84x0uZfk7Uk2x9MYyNA8tau0LgjrMVdANW
cqcmq0CcJvEjmp0bp8WVtkWElmTEtpL3zBy7qr3Uap8STAev6g4RndWXEPczh6hti+E3Rn9oAiTW
lTNehGZ11Wzh1tElpy4yz3b5hgPy13Z+vu7NlyB4d/YMY1WOcvyHOXs6/8w2Bq0I28sbPb4Sq/8B
zcIxQTLbITn1PQqi+L13h3YY/NPiN3PlI5bBfvf+Uzh3da+MyalG9OMmwc7MNfC4e5DaYEssY23e
CLsvysshthM8wsaHounqR8lRNuox1ocnf0VEZKWWI/nWwD4Fa/g0YnDRpT3+NMMbktCPuW1WG8ef
tU8QwhXnzqFXE6Z+WNqwqEbPn+eNdWytaSFiNdkazaJLuKJOPzC1fsDq+nx5aq6sw/8ByAoLPBgA
VJ9w+bpp5h6pbgkRGnT7N+n0a49YTrzvZk8gJxNOwFJ8avPqS4MSAAC5U2RoO7yZ3y5/xUoMiOCs
JrYUadD5iqDUlM92bOEq0UtxUeyAMSv5xgCvPUUIY9NcJIPxdP/XujnMP1o5xSQV64jLX7HWUcKu
i1mAquKZm5xI2uj6Ka4GNzS+2ZDwrmt/mV3vBgLl7FSedJahRD2m3VupfMayuEER7nLzK5NUBGv1
yP8zCMSZGXB41rNbHZ+Oy02v9bz639/cwHYBnFbD/JdVN7AkD/dNF7kb73Lzax0vRK5c+fMQL57O
aXDMcfBFU35n+q9m2u6ve4AQv9MU2kOHZcnJaPU/8AxIgBtHbNa+akm1JTaw8hEiWgtX+f/L2XXs
SI4rwS8SQFGUu0pl1b6np8dchN3ZHZLyhrJf/6L21I/TLAF1LRRIMZmZdJERUyromAHHdufRowUR
qDC/U2Jj02A4n+poLVR+QN2nwBS40n4rbf7Y+vyHU/rvfpk/UjY/QdJ1Y6E3JGwduZWzRUH2FNZq
56fePk/hb2uCLGZ/CuYbQ01HbU3zAj1A6DTiyDT/y0Fd4TP7qej/wRlpY8pNg9CCeaQLg6p6A5+C
YEzoxJNq4px4UVgdIaO24biGuHC1iLbzflrtDiHHSBVV698rysDG8e2605oa15bkXqRQjQCTZIIK
vn1IixfbAn0yxARvC2odsAXJwrHyQ5In0DGPijV7ctYmrgZ3Y9k3fb4W1ClYxaGwEOYAtNUHnv0D
0crYdn/cZhstoFENCrqtFN/ezu0+D50XCFyc5jD4fr35y/z9+Rhn6xCtarYg4ARV5aQtQGbH87E/
F0NbHK63/nlJnG/rMK0OktigROywH+0D68HOm/ocutPcxpBasyA73tj5Dpex9SkQap3BfIud2QEy
UsXbBRsCIVsvSKMOMCbo2c/LqPYLq5v36x9nyDP6gzkebRtcl+Pkvyxg1Iac4uqQCBZawH8Ekeii
bNSvobEgibGA3W7e8EWTwS9R/GFphHiykL2FDURfFHi6Lfc0nW9b1fUyTTbXdlaXNEvGaj2jQuN5
sEaUwVILssBFfmMnWrbxRqD1xw530FX41caFXt+80P7YqhtjVS/UBHC8X0KJ7L9ARiiohwgiTQcU
UW6Y35As9RrNurLWBUzbObbndwBiHTzxyB0o+jo7CBpv9GGaYvr/U+wGEsgmZ8yTENKddwNKlU+D
XW6sjoZkw7Rko0LI+PmLwtm0Yq9iTfdgnH+Bmu3GtxvWdh1SBl6JcroI4iXqwuO8K8DkUEM6RO6v
x5yheR1SNoK5BfpKLbYn1lNv1TsGiY+CBTE4Xzf802AfXRRBiM5d7czOgFvwErB1xpXM7hWdNuxj
mFsdVebgdWehkGEFmgTkUMJ/ryxU+103jqnti9E+pIaVQ7LCqbE57IL+MFjkQUrvRrtfrPWh6cWq
vbDlU5bk66l07lhXR2t5Yv3v619umtbLiD42Xwlijw0WcNt+79qTEuAhbJ678MbzhI4pg5ozyOMH
iVXKB5cHq+M5kPdTBhHbTeC74Wrb0YK2h17yWtsqw5m9eCxKUARC8fFgtQwKY/0bVD06UL+Nh6n3
N/aeJkfVAhmMb+sKnTX2yqb9hNqnao0CQGivT4ipcX3XUEEvogGYErrF0M/gIMUhNog2hsP15g1Z
VEeEMd+Fm0IHLVlAV144Uc6eZwqhbHCb2l+ud2FwKR0VNshyKUtBsqSX514+kLLagTPQdrcA5Kb2
L79/cFlw4EwVqTHfY3uGvrOf57HH4nbdKgoxzICuURCOaVf5pAYjGynsKASQIC4nub5BR2gLfWqa
BS3qhqyHApfDMcnkefXf+PBml7+xL/ftLSMZMhJ1/t9IdV03JURTsJJN/FJRRHtQKdMtNRbT92sh
V1iNqpfJyZJ0PY/QnyU2KuLJG0BWkVVslaua5lkPM2ll2ApVOLjkS3fMPOsJuq/zr4mFzX5O2/zv
29xVCzgbMmJkcTEXa9VDyrV5qMXzFA7HsMlvYXz1bR0SxkfoYC3QZUwKAe1oH0rzYD+Mm3bj1dBg
pz9AYdNoU8vrsoRWOCRl1tG1oYea5+DQZu7rdSMZ3ElHhxVQest6Z86SCxEUz/x9ZqUbL5OGcNOx
YBwFGzbUIXHjpPx4SMV+wTzM5Y1b6//ONx+yBeFF4QS9j2zBmAd5aUiSQR5wPLVdLY4KOuGH2yyk
hfQ0ti3YmXC10jhqD5mDo6vU7nrThuOOrj3Q9cPoNwMmOF9+Cvdeyn+gWifZ73x6hmb89T5Ms6BF
9FgNC1i8liyZpzYGp2PM1HDKpq17P1PzWixTZwQDW40gKzJs2oe1PCgrfwi88ettn68FseVA1hRv
kQjifj4GM4OedQap2hokbNc7MASADgBbHUpn7tXOa9MCx1ssu3X963rLn5qG/cFj3nVtLSBYXyU8
RI0M647+6Dz6tNjANJmav6TwD/5fDiMuxkpWJ6jMx8XoDMae7IA7uXDaMQrt542blE+TEEZx+f1D
N4MIC6lkXqPEMR9iMYvjQLF5Uc4Q1QXKo67b6tNIQC+XQX7oxQoKOwQepcUjExDhNY/78lEReifS
PgbPaUTab9c7+nRPiY60aAbVmXMpWQbbngUSvgbqnuwNWrk7z4urNtgp6P8BfbDxkv457QB60xZr
JyQl9JPDNpEp6nPJs50/5fJuZO8srfZVWO+H/GcJdegxzPZ02rrfNBlTC/mqTMehAXAPd3eQZwZ3
nBPEowOJ5sFLiPrikWZj/ftcbQ/j06Lfb9uy7R3RJThrnET6pPh9nv4GDSh0JcNdy5/d4Ufa0hud
RMsFKDCkLgQ3m6SA5qe7x3OPXHacCkjUM1TmvKkRUM6j43uonlnrIqxvWcjYH3zoqAp0Q28K62Sa
hrhymrsuDPC2FByvu+SnGQjNX6bxg+/PqgzxWJW3qO+V696phcAVu91tpAmDM+hgFFXZGZ8Ht03A
Tt8eSseKiLC/pf5wrILhn2oOvpEyfbk+EkNK0rEpjt0FS7ewNikh8AGeiqR3weLvbhW/GVKRTome
ewvUVG3E7uTiWW/MxkNNl0cWit/TuIWlNQ1Byw9SFmtDWkRsN1JU3oJcnHYo79h6yzINQUsIFNrN
qutYk+QTDRD9WX0M7HZ5mBRxoo4H7HB9Jkw+paWARkBvcgnqBih2F5xiABiKH6DVqze02P7bw/1x
Rw2f1QIfpRAKtJd5nzj2P+U6RJAXg6holHvfLGjbjlXc8vegKw+u28d8vgu8p97HvxwKnbPv14f4
6VEFn6BlAwGVWVLTpk9E8BdkfKHLOx0HyPTmbhGN3hZJncEfdEhLF0o7x3mlTwq/ZzjG8V85ISWi
lN10KmV/0KpzS1SZlGWXjGELQtbAGfz3vkjZuYeS+4Y7GNxOB7hUnrAGFPl0idOHEwCB468i6/kx
m3L6klVZu3F/YlhcdR6icRzsRnG3S1jXLKdFQnR99Ct+dFxo/XpNtu7Ywu8yNdcHNgxbcEHT4LSY
GhtqT+ns9IkFRYNoZc2dqnH3nQsSo+L0tjVAx5E0gchnAj3zJAck7zWovO6QdQ45Ea/Y2C6ahqFt
gZy8Bl2fIB0okIZRQSd6RbX1e05LCMXEjVRD/Rucs6LdyNWGDOFrETwMhTNDSbZPaoWirNceYnHd
KfDpJo+5KXK0+JwBd1pHNXWoSggPdVmfecYimt0kGcZCHbuSVgKLsjt2eE3votULEmzjN5ZMw5fr
ZEKzENCMFXOXLOMFIbfLOa6snS/X05apcW3bDuUNWF0gFCF1Ew3VEWJVu3Xr1dbgQzpD+tz0/ry2
dEA1gvqnH5+aGXokX4tm2N/28ZdBfdiqhAEkby34YhLS3xzs61R6j2Uvb6IXwJxqi2/gzLOwykwl
PlByVJwWQqOx/LKpfWJYMnSQSj0NoLFWQiV98zhkj3OhIL/5mHdfeGXF1y1k6kJbeHlG6FJasNDY
i91CTsAv2K2Deodk2Fp8TR6kRe48T7XfV7ASC78TCHmPLmSa1+rr9QEYWve1OfBCYPbtAGnIzyR8
VOxaX901couS1NC8p2UFVCiVlluB0UEGzbdyxANfELbPa7E6GxNgCAEdCeOtUGdYLKUSSw47N8TB
mHUoYy2C3TC5f1+3kakPbccuKHTjHeDdE1Hxx8ZyfqVVf4/sfWcN1k31FCzUcTCFcHLILGIcgPW8
O2p9cwa5o0Gwuz4Ew7FAx8DINh2DBtBR0A2Qr8Kf1Q46GfKUkVAdUxDoPNJcZFFZjVvFJ6YOLw7x
IXVUqOAYew82Uw4vI1XPPy1c0RXK/Vty64wnwsRbIA5wfXSGjYgOjbHWdZ6B/VbA3HYgasu+SqlO
dIX2u+d7B3et9+tcHFO32XqjNbi1zkPe5UU6pyJHZkl7+dZxzzqUKbW/tF5pb+y5DQu2jpixa9EX
jSowJg+UoDkX6qcf0mZjWTK1riUVsdLVr0bkrcpZnv0pPNb0JskLeLIW8h7BRRjrG5WQao3rEZfX
adyWU+RUt63XOmCGld7qNkWrkoLM8jj0aXZsshIXOX21dc1piHgdNEM6EawVq1VSApAyeBA4qZ5A
KB1xb4tL+T/yg0+OVDrFUerYqS8H0icBSnpaLxb5kqnveNRrijnyiF+PXuR7jrLvwqZIpycKMveQ
7lAq06I4Y5TNwB99qx67V4sp5YLCkavy1S3TtdlhU1xA93QpUAYhItxKBfkYlQ14QHhkrwukXaNJ
qHm+o9JOoXcVtgDE/8WKKUNhAwSl+V2YQ1DEiYqpr2+iimWhjvtQgVtWPqh0E8i5lK+2Vwd/LS7b
qv4wzdjl94/5ph1Vt+LKHgwZ9CCGZOgJiCH/omrj+GnIZzqV04SLdd6O9iU/W4eOgf96jvvwX4eD
cikcd31wuJ7KDIGpg2+yeQI8vg3Rz9g+ICc/825rr2IykbZXAc2AGFPiq2QiD8APDrZMyvJFiRsz
lo6LKTsFgq5lUqhGKFWS4eC88+pNxL0hx+uwGGLT3gsVcjweQr+sS3WoPXly+jlplN1EdPJ3ISSp
ATHcmHDDzk7HyQSkDh1KsHNppzqM3ELtgqD4AlBsEQ9ZHewIWEY29jCmri4+98F3adFPFV53VULp
gCen8ZSCjIkV8xzTELjwsZjYxond4F06dsZD/bu4aACClNid9hYr+kitt2FEWOhoMbgCOjNME2Kw
8mRkTbyJBC5Pdu1KgatojtcDxODFOidTi6uGvFYMh4ZJ7FDv+MD99uu4Vi8lmW57A3Eu1vswH6Xy
6AIDIfsP+Z7POPcQ/mNK05++kBs7FtNEOP/fhRUODLf2MJXd0n3tl88SW6XrBjJkKh1GM3ULSkNT
gjAkUNHz566OldXUiY37QUAhmp9WnwUnCBOJjWcB01i0vQSCYXBHC+bqM6gQLt5zmOen62Mx7LMc
bS8hh9mWvMW2dQ48cggsXu1mqz9V8iaqLFA4XrLNh6m2ez8YeIicWI1UQd9KPPbU25gIg6fqEB3P
avFEd/n4ss/OJFdy57DgTGr3cQ1ot5E7TJ1ccsqHAViBD7QmgyMJIuLSf3aXHswvqOzZkvMxuJNO
3iTruuepi5QBYYzK69/qwBKRC5Dwrq9Qg7YM9nmYceS6PuEGX9IxO61VpF0gVqTCAuIMrbv4zw1k
tTZmxOBOOpFTP/GVMdIPyWrnZ7YGURPwt3Be9tc/3vQ+poN1MsjBZk414z7Gcn+SrKmjLJ3FRfwG
gi31T1UC0tZPCZckBkvO4XqvhoVRJ3NauL84uAgfEq46e996+e++no59sIKLx7LvoExdxgJKWygq
2zDj54RYiBot4kspiRqJHBJb9OycL621C+UApISVSNKcxCqhyl7m2BWx/cAXb0+tesPGJgfRMkLI
7MumkQxJsaiz35T3itxUXMlCHd4jWpSJTBy3aUvrPqXe49iUT0xsHFoMa7wO7knxqNgs1B4SNXfg
S3gvh4fGr+9Q/TyMv647gqkLLRWMruW1zQLT2D6LuX0u5SMuFeIVkbqFOjRYX8f4lDybfI6yvqTo
OTlIy6numEW3HnxNrV/C9kMuS701VfkaqGTIBT8B4qh2uO2nL9fNY8iUOtNTSUVhjQrLlGXZZ+A+
o9Kl054HZdQXTrGRjg0ZRof4hJXtdELmQ9LUOJpW+aM/Wcew7L/eNgZtC6/C2QbmBoHnOljR27ar
DsSh4j7oZho3fv/39W5MnqTF9ySw+V1SnKI4BLiKPj1b0xApv4UChJVMwnm93o1pvrVY9j3ah5lz
SSOBODuh3cSjIuvGSmIYgw70yYq+oxmEB5Osb9MsCgHH5ZGzUvW0gnhov7bimYzL1oWBYd510ic1
ibaH8w6JnHMSgSvQjTxe3zsl23iQMg1HC24SNpXjjimW4Rn6lCuZq0im/W8oPv0t5wmUBE0bbPjw
p4Hi2/pYxmrBW37QZEnVvEl5Cqt3qzhBAeH6pH9qKbSuDQQ3N96QXUoXm/yJqTHypn+LLXp/05df
fv+QQOpcSDwPpVli+esThOPes6rP4yJoIztcbknk+P7LuD70sa55paYSFc6LKvetZX3NZf3sjzZY
UGWx79ItWjeTnS5B86Efi5KhxT4e6OssjFmBi+1eHlp1m4KGrRNZlW4GckPis9da9Unni7dq7eKO
VVv32aap0DJVDdqmumkrmVR+H3UWaH+DJnJlDqD68TZH0pJU25XT6FIYiCIFnmaxjneDxcodc8st
fu3PN3SYbC1DrchOBPSl7JVKl8TQhwUACbdoeMjrZQw1MSdeh3roY0bt4tBC7fBlrYi7EYef7rx9
ovNcufXsgQYJ4OwSl5uwoEX3PW0jsjzT7sEXW+/pn2ZhdHPp/oOjZRBxAwYGqObGxmpS4pjlOu+3
TBHRea7sILPzDIhjPPAda/4ruHCT31agD82R//9sj0NRYiwAdK1SGi3NtBfQoQs3SYg/91+iIxRx
3UfESjIIN4ffgn9r4OLn/Dzlt+xFYHMtuL0qEMXEAcNuBS6u+nyQe1ZRdbTxlHhYfa/a3zYBzv8b
ifhFJiH2cAFNZ5Fn/VsMX2f32/W2TRbSIrwD+mImDH4zZV+y5c7OqtiTr6H6cVvzWnjX7jqI5lLg
4vcPOdQiG3Lypxdr+n69eZPXa5GdpQLvBmyUidVO5yJfj053G1Kd6HxWbl2x2WG1hIzhcpra4GWp
wnu5ivPSzBuLkCExER1EiArBmTTBIJNFgJS/6OGf2eCWkRVWy3vDcKVX1qHY916ZRyi0APbMsb2N
xGswnQ4xXKzQk6LIJeofsaWiXUfOsnCn5+sTY8h6OqjQBmFqCc1tmYyqjWq8o48v3H73bbCB/9jk
vTf4rg4tTFMcxYKZ4gK8z45BocAqW3JnpxhQwiVlN93y+UQnvgpnnABqG4tgX/LDFLLjaLUbi8Pn
2wOis11ldUdom7ns1S9AAXTvyzhVh+szYGpaC+wR71EoCSpARbWe7PZYZOex3mjaZHctqG1/qIaW
c5nM2es62AdZHoLCiyfy122frkW1kpZPJ5mKZEyDPdhj48p3D727xSV32aP+8WbnEx0d6BVj608d
PJ+xJm6dF1m+znkPktdXsrUyGIyvE1/hpi3AIb6USbeUp8UZnxz/e7UMX67bx2B/HRjIhpTlIgTS
I6zIHXXAr1JzEansoQu2+KcN2UEHBVpuPSwBtA+B08SeRUmUJ0LNZWtbaWr9YrYPm5XFqcMB76ES
+MwQ1OvO2Wm2cNkmy1+6/NB0Xuf1sE69AO/MufLf1grn9g23NH21vgx3C2yewezjQo/Syc8p3kau
z6ipaS1YZ9H4Q+vgqwn4H9lix2uztY6ZDKIFa766Q1c1SuA+jJ2avk0q0p6cbEvf09S8FqtTa010
zgoBdZYvfq1A13ee+a/rVvnvUueTSNXhgsQbUDgpBpF0TsxP1UHs+APAwtbXcR8c2MnaATjsb0yB
YSA6ftCvINwOPIJIimo+rv0YM9BtRJWy3q8PxhC0OuFVugqypu7AkwLEhpV/9HuOiqh/HbFxnWtw
IR1FCBK1PvRmmyfjQJIg9aIZ0KPrn25ImLoa4Zo35YU4nEPF8p6n74Qtca9Qa11FMyCv1/swff7l
9w9xCyKPruzxSJH0oMFe7em5rra48ExNa3HbtGmjrLpB03aJA2xw7MFVcv2rTZbR4hZ53kXNTs0T
Qt6W6ij5OVQyYsqO8kbE1/swfb4WwFmHB7kqxOd3PliFh3ex+l+ut2xyeS12RU7qNhtg80m+OGGQ
OPzNr7qNqy7DZ+uQvnTyU1E2HU/c1KfJhUwryvKF7q5/umF/qXNbDb01WlCJ58lMlgIvo+38FQ++
xa+MFN4L+K3cbg/FW64iMVl0CxNlsJeO7qv7gvWrM/IkZd4pCOzIb2iU1ev++pgMGUJH97HS6ibH
R/PF+C3L/spaGYvmzt+CGZsm5DKqDxEGPcIiRSTwhGbiKOfyxW62mNpNX37p8kPTQd4r6uPl4pxm
uCYSd+n0ndU/iLtxVDE1rwVwTlvmZV3Gk4HJFqozzW6p2x0fwJ+bee5GAjJ5lBbKDrHbDGVpPGEt
VK6ayPYShSK4or/HW4yDlHfbJGvRXI/LXHdMstdhPS/yXU5e3FfR4m6pL5h8VIvpLkhdLgPLOjvt
Ww4AsNP+0w3jho0M6U7H7IVQ0AUPBmxEh/yFdR2Kt8G+ESkLaH5hr81pwnF2I38YBqKD92wCBJvH
Uutcz+lBri/OOMcKPNnXp8EQDDpurwMFa+oTxzq3a5m4qIOk68ah3tTyxYk/xIIC4arXL5517mrr
hacqdqatI7vJJFoE05Lw2YLmWMKc+pFCpcgZmsQvt2RgDGGmg9ZY3c0u8QPrTIYyGquHQNxV/KGY
N/A4ptsOHTrYOUsAgfUURdslj7FaDiNShHuWlRM749e23TN3jTJXbmQNk7NqAZ2zAEBChaS0yntO
Yr/4zronIu7plva8qQMtlGdsGHPPRgcdFXFhP6f117YgUVN9gVDebW6qR3MWNhN1iQW9yTIGmfIB
R7INPzU4k46MA6H0qnq1WucsPa7jrz48V8Hv619tcCSdOmpQLjifBQyD4mlq/euMQ+TLf5z+xr2i
jn8TIaqsVGrDUS1cmDnlHd/kTTZErw5+wyNBNvtcWWcafhmdp6nZgOyZTKKFbuowi2QB2uX2Q0e/
XnCtpf0q7K3Vy+CLf4DdmoBKUPvD2VFNp2gR9VREDJCRcSesf65Pq8ljtGW4EmPozhZyZjjdDerJ
KY929nxb01qsctA+el25WOeSvtSgMnP+ItbGFbHpq/+I0nas7RpNFxS09fbwvfXav/tWbESoYdug
Y9s6YfeDxdG8Cp7C8JxbJyKeccUUt2MM6bTddfsY3FIHuFn+knqgrLfOs5sfWVr3EV3ardsYwxB0
hBsqzd1MDQgnmX+R4mVp7gt29HCGcbzHxXu5PgJT9td5qGqXpw3ELqxz0IXhdC4dFr7VdkGaCGgI
su6UCtovTl6uJKpcJoJdvwwLVs9m6fINKxqCRAfBBYxDn6UaMdD6HSQEKnib1x+E361iq4TFEOZ/
AN+AP1xV2sOPvWEvlvpExuLXGIbRUFYbR06TK1x+/7C/8PxeBbNsrfMgRDysZA9Cmv31OTKEig58
q/OuZ+4lVFLI1T46C4hEc4cPTyEO5xv7LpOBtEDvQs8uwS9knW1HRinAy/RpJQ98a/NlGoEW7EM9
jiIISqRvEp7SUB5RGnVKpX+8zUDacuzZwq7DBg40NEwenXJ0YjuQ4WnO/XLDRw0j0OFrLWFt59sY
Qc2t71Pe+hFdxUUqb2AbJxBTD5c08MGBlgJOk0NL+dws9n2prKiqvWM59RsDMPinzk3VE9qEvoUB
pNx+Bir30edyI9ca4lfHrclsblEOlmFf4b6XTByKYifBkDg3BzVvrBamNKUTVNVizoQ7ow8Uwnd4
ubJ+EhKcVe0mKnSTJnD3Qc9PshKHLN3iUjUEhY5p61Cv56eZtM6ecPPIXWUEXeG7pvYfG7DVX3dd
07RoizdeeJfCGjAux1b7gi5R790YFf/x6HxwKNqkRRbkOWZcVfzen1yKioEU+MiqUBuBZ1ii/oOw
fugi9FB9Hayw0Fzi+rf70vWPrH7LnCNlp97e4jMy2UgL77kFbNklKGzMbJQwg1worYKN/Z+haR3H
hmvsWckQTdNa4qxgHfOl3LCNIZ51oFfN2irwycVjg2lP1hp31jSurGDDcQxBpyO9MscKId2M2eVe
GbsMnHCvdvic8TeyJSxscH9drhAGt2gdrOk5bHCnlno4gTLP7Q50Tou7zJfWhqFM/VwM+MGJBjKC
cKJ10jOhIwrtiojXLBlKFnXB1pnTNBeX6f/QRZAHLFCBjaEE4ncl8/uU819Wl29sk//z908eRHS8
1+Bz6rWT5byOh+5c7sVhhoTUfX2ud8tJbbGnmOykrdE40jqoiJ/SM8AUx9Sz9kHX3eceChMKftvl
DtHWaRJw5bZtm54bbrPIkj0/5J7l7Tqn37poM2VyHfWVA3VXhlOTnqnVHhHMYEGI+PLWV6ircH63
9jdWn73p1/X0+unEe6GO8rJl0Bcjx8QsfhY32Xdn/hnKjVn/NHegbW3BbqAU1M1lTl/nsM52Tqv8
h5A3W2Bw05df4v6Dyza9mpdpDP0zysp+NCs4eHxar9E6uHR/3Tb/7V3+8FoM4OJoH7oQVg1xCMbp
qzN/69ipnvmuLL6Amznrvjge/yo7O1K9+zdAeKc8u1+CB5bZUe/8tL3DunxfOu87rk2/Xf8a03gv
v3/4GFyijECvBv4ZiHcnYu267Jcie4HW6BZm+dP4wXC1JDDXADU6nuefIdC958W8nyxbRkVnn9Sy
yYBo6kRbz3F9U9ljSv2zH0x3pducbEhcgnXxQDx7I19+HkEYiJYIJCokl5Q7/rnJ02NjjWPMoY2+
G4ug3sEf/xlzUNVJCnRXxsfnprS26rlMc6Slh3BQDbEsdFyyAcKmwPe7y0vu3VQZiHFp63wTdABG
+4N/DuXSPKRBOe0IWPdOVRDyqJPs3+ueZohbHUFWN2CO7nPin4tQxdhNngIiNqbG1LSWEkY38LJZ
zP5ZEK9+UItEEiVcbWRng2/p0DDI+rpQmJrIK2+f8SAYje7d/LPry1sOIF6oY8OGVCoi2tE/t4N6
Dm2g94umc3aN3W3tSE0D0GLcGddc5NZAXmv6Ui7fM/nNnvbeeNOFCQagBTheAINGdgIBDnhPzNP+
HQiLNvIhGhHnskjPlQNjoU6+39g9/ld48kkG1XFi0h8HbK4xINF9D8YHOTTf02zYl1L9e+EGoEu+
y7z17OXTHRfiLGQWB2t943xpaYClrufNBIWD8xjiybN8zapfthucrkeJIdZ1UjqQ6YapLVe07rbO
mUDMILE75e66DqyH17v49PSA+dLivU0pywKKAYRV9pP7TZRaeTx5U3VGlq4e2Yx8Fo4F3yIQNQxJ
B5h19VhZGYrcX6fpJ+nkbhyXeIICR9bu6EUMd7lTatpZ5a4H6i8F6cN68OgaDzddeXp/kNPNC7dS
OXjuufGGx8FmT37lPjFvOlw3pyG6dPiZNXqcBCqsvhRp9uB3U3jGzfa0Z6p6IILK9+u9GFKcjkBb
StebeDC6Z1YvkE0NTqNdbdxFGvxB118EPTqFSEngnvPGf6t8Hi10vhtD+UMA6tsV4T1xtoh4Ta6g
pQq5ZI5Kc3Tlrlw10biW1knUTtdFfOLjxsuaqRNtLzAwGuBSp/aAbLePExBRDu/vyk3xIdN8a/Hf
9VANnrrGO7eNd8wnFIF04TfJs70V3FQmA4/VFnxSFLXbofmzX/ZdzEf3dc1k8eAwWdy2pvlaDvAy
PwhcmntnitvTuJa/WXsR4GL1XRv6G6nM4LI6XI3iSZY2nvDOS9uCsRUE2KfVarYKukytX7z5w8a1
zBZZectlBLz7OYiO7d0yu6k+3At1dFqVLovt+fj0XjbvczGGx7Vyi6/WBIGvRtrrHlqZ8uDa7dYO
xuBUOlwNtznZEniWey5n66isYC/TdIrdiu7SnP68nkJMy6YOXLNsBLNLmXrtyh+CHATjB2qHewci
TuXU7UdU5Ez9W9O5scu7mC7rHpwXG1s00+5Z58UjLpBBPnfUq+tlkHgDABPFPnXfx3370hdvo0dx
lTjv1vTX9dGaLKplAdeDdhRByfrlXnfnj/5PgCf4heso4uO4VdxrSDWelgtSp4ZMHuXwE6fq4qWB
Svbse0HkDdXWcTGEP3+y1/G0XFDynjkFuUTRqtihk1YIQRFG4yAsCpxycCPqOqyN05rmkXRtssF/
YepWSxC+tbqtmoBHoCM/EJYmfui8gfhdRkJ4u3Ca/6ZN97T06f6m6dLxcW0p09KtbPfsEP5v5QHM
kQ6QHVR13NVbNQCGlKGj5PqCWFnlYPUJq0HtqnG4qEza67BFD2fwBh0Q5/QsnD2fuWffF/e8o9MJ
VU8oxEEo/75uJcNSrWPivLqcgaFZ3TNQkKB+L5zdkHuonG2dmK3jgbfLPbOG1+ud+Z97nnsZ5ocM
660XeSQLLuCrAreCXvY2ZKjkaj3RASfUoSyQp6DTut6ZaWTazgCaOegM9SpfcLjOyq9NbrXhAYMF
WcbZlaoRX1lDLknezS17jsVA5v75etemcWqZYiH+inLUCUb1xuBQ+vm7b83FPoUMF54GhPsy1U23
kQZNLqIlDJwlV6ekvXue+2J/qa+dG+fAl5uYv73Q1ZKFP7N5cYtafJk4llzljfXTOmT/zP5mkZZp
AFpesIN+cCe/F1+GgMfCxpPMErXp15tmQgfU1ZxmHMuCe65k9+KkS/E/zq5st3FdCX6RAEmkROpV
lpc4yyROJpPJizCrqI3a16+/5QNcIIcnNAG/GX4gxaWbZHd1Vei05Z2DHHieTLdr7Rucm2YQKpjO
zefSHwtcpgu5eFGQQM+imWcHCyLldZdQFVFnJ5kA/eXg3fSoBtjYFrOjgvhi205LaYAsaU44VZex
Ak0bhYiYd7PGyaEu1kOxTBu3GcBR2BrebhqPqRLEOdW6jm5cAJU2ZL9qiIZG9jqL7eXV/nQVaKAm
OtpiEWORJyBkSLKzJFAShzWUA8KFp1fFHtHFuesPLszuiRirFmQM61Rvq3gEUfhUhkub3ZaJfLs8
jE/nCH0onmulgwclF7AkOMK3jwyKDg+zW9PocuufLjJaV5yT72UTXphgiOsq/z4vhi/e4oiw7O2v
i5Vd45TQh+KUsmXkSHE0yxFp71tWyODAnOC+kRnbXR6EbqUVt5TnARhcqmo+pkEqworVd4HDoOVn
LYYRfOrCMQLFKxWeAAakjCfUIn2z6E2bvtTeWweBNOoaYk6frwNXMxrIva0sbcl8LNK52MR2jGo/
CqI5K98N2WqYJ10nypvGr5Yyg3THdAQFCmXbcxnemmyIddV1lXK1dL1zHWvmiTUhzbdCJHYJy6IK
p9lUGaqRiuFqZmMpxTTNK1+OWdYAhRAwd5ekmb2jlUdCRus/3LZkJPhcbUEF/8BHq97RFdSgWUBK
g1fRzaFi8g4eZuta5ssxFtDvcJpNPdW/oO+0tz2EGS7vZ10fisnLwR3WpkvRR0W2KYRwq0pA5Xjq
vrSjfL3cx+c2w1XZnVU4g5MPxXJErut2Jf5XL01CNlqGadI1r9h8aiXQZ0jqBVqmyQ1QyFvaxHtk
vgxu6zwT/3m1YKcpFi9T5uONgK+H9uUp9ppXJLQ2lydG17Ri69ytCjH68FbSzTcVGe4gQXq4qmk1
RQHMaILSS0wKoNcPnusdJ98EONFsGbW2nY520UNHeTkm9rLLQd5SFP3WLesDrMgw559eoSlX8xQJ
HawGpakzDqLM3VlssPbVPOQomm9ApcOXaVfmWbxdMmbiTNMN6vz/h+PVhR5uUkC/5ggYBzTHim3T
gUCrS4vQboevl9dEs1HVqnbme8M6Uiz3mua3gVOiqgwlp1ZnODl0zZ932YchVDlzh6QQNuyAsDti
Jc+sH5ZnxxJXBaqwLMoJHpNktDMnsY9+mrXhmWjgYZa5bdiyn598nCt2DFUkhjw7vj+Z3CwCFWD2
vc+Z82cpp2Izudb02w7a4tfltdCtt2LVQycna1qS9ei3A5/DQAbeY00yshx4xWkcLgvNTTXAuoVR
zLzEm4WzNV1Bmtg44eRIGHtwBJGiCWam6UBNS8xeHK+TzNdjD7BfGzj7bpa3NR8fL8+VrnnlLO8R
uhizAt9fVQEU2cvOC5sZ6jEFj39c7kGzGmriYULMPhd9sR6nqo8Gxm9auj4nnbOZHWoIGWp2l5p1
gJDU0LvgjAEHfbUnVnZAJcNBJkHYc8QN0eXlkejm6vz/ByOUAOKlq9XZYICboXoW3GaVu2HlVUBe
ylU5CJCJzHRtGvs4V4IVm1zEJdl6bF66TUFJa7qq60ahGPpsi7PYKUaxVuUhAbmV7NOdU5oqsjXn
nqrek7WOx6ToMUmF3LeufWfZg+Hk0DWt2HXZOAwskWhaxjNU79q7xe0N/kk3KYoZjz1UtvwJc++I
IbK6ZAprq9xwN/951dZRkww9COd9b27to9WKHej9frXMvyMBiOIvt685VNU6+ATCshJq9fZR5N0X
V4owz7wTYTXSk9WdlaRbJw2uCRlQriYdCOLzYz1XztHn653fDLj794dGGExZsxBqhqG3pykRXu3A
W7SbzL5rKrJBQcHlWdI1fv7/gwGfgcir5OfGex5J52dmJciTPF9uXLM71cyBJLM/exXsSrRW1K3W
Nl//XteyYrGARAA9ePY7flk8kGF8s5P2un2vZgZy1gfU8kY85Tq6bYoMlOTOls2mS7BuwhWLXYIK
hwkfJnCe21HWFruVTxHLm+3lidE1r1htnKK4qaDedES470dfNa9khl5HRrLJYFaaDtRwf0aGZXDP
6opFO0PQbfg+J8MOuARD3ErXvHL4VsyJeUPJdAwYOFcFtO5m/6YgJlC/rvnzcflhuxM258sS4Otd
wBn4WG982z2Q2RQu0RzsapQ/6AO3z9tzNCOAKkYdM0hWIOiDafrSNrnB23yekKNcDe+X7eynIBOd
jp7nimgtlien7PGDynYfJ2kSFeCkiexmuLMnTg7tVJlio5pbhapsUyJbK/u8xuKLrzWygZkF2e5B
RH1xGJM/l3ewbg4V026TPLN4jz5GBnrG5nFu9l1abubckEDXjUG5d8e17AsEOcajDVQbuReQ6UgA
NffZAx8ADYyQPGv/+iBdMIxHt+UUg7eJ7CQn+Xjs+uLUj3NIvSwPO9m9XZ4v3XgUi18obaUv0X6P
JItdsXBN22dhF1/9mN/l13KhczXEX2RDUflFNh6TshkiKKp4WxB0Nga3ojkq/hPYJ+sQ8FiOx8Lj
76UFPgpuTdckDShXI/oQN/CEXMrxmJbO3juncPj6nGVke3kBNAusRvOXrnb71o9HEITU7XzjtfF4
IkgiDPthmJjhwNNYhaozMZKxsMG/NSKw4dyuGd35cj523IewpaliS3NhUktvGQuQ2konbCTC9mKZ
twiNf09WtreHfkuX8b7uA0MCRLfa56n84Ibjega98ggbL/0WiGJ7BjxzNiyHxh7U6n9I9HoEDhCh
UvkITe3c+lPbPzzrMRs7w51JM1Fq/f8gIQBMqwo3BAi/1vzMg1vdkG69cd0KkXhkch2ITV7eXLq+
FG8VpFPleK2cjpX0yd7zwIfkeYu1qfuBI8Nf/Fo8Xm3GmZs4OnVLo7irZpBN7vno0GLTpsDjurCb
/eWx6AxF8VT5WDYtnefxiFLYLZFOWKXWF9mazkXNVKlEADlPYsYI9q8/sw1A3Dscir9Z4d87ZLhl
qf0KnRaDR9HsMZUYYA1IbLfcHo88qB79Zr31/HrvUMiKdVl8Sye5uzxjmsVQCQJ4Be58mq84q6be
A3Ckzx9JP9WGClydTzn//8EKPS4IHyechFXRfGlJ0EO3qP1WD6gilpapCEez6EQ5zunapd7UuOik
s+tNCgn1sJ7TXVpdRWZEuSowQ+1srZPYGY9lMESN+y5s65biHL+8ArrPV8whmZ3at2IyHmU5/V5H
sfGCBrLctYntTNe+YhPgUrCgaYKvB9PZcN9Vgxd2rMu2qeXWhk2k6UKtuV+GwSKTxGad5vIYLAKs
rMEPB6jayzOkMTu16r4gacmrHDNEiUXDcpLhQCFWj/qYuCcRQFXAABS5oTON4anF92uZ2GW60vHI
6ibqJ35Ysmw/LDYFZAL6Xnw0RQ80lqeW2Mc+lFJkh1GVcOY/wecGJGczXcXcSblaXu9nLSiuJ3hC
b4m/yWDdBwzJc/dmXTwE/GfXcMzqZus8uA8GzhzEMmkG9xFA5adk7DkAffRsk5umLP9azESjqttg
ionLZLXKhaXzcXGKfems73KNo3RlpgxMgM/9JCWlSsoEQ2HFgor5KHN3V0t/OzbZQ7Y4NzHKRTq7
+LmKdeOw9bp4iyonU1vLDBjbguGw6hX0Ea82UBpscL5etheN13UViy87v69Jgyco6XBcTMBFrSFr
f8EHG64MmuVQK+9lUVG3s/AIFTnbORZ/6vzfNei/rvp8VTkmEI2dgkAUj8/U3naI6S8FvZVtt11i
051Hs23VynvHlqiOdzBDcn6AQEozlpsYXJODvweFtWGSdH0oZ9882k3vLM50pOWfsnyk/X3vPLn8
MIx/Ls+TbhXO/3+wPTD9+kXto4PAj8MUzBlcdtHCTPgYjddVS+1RnUsru1xwTYvFX9F37yAV2KAi
8C0d521mW2GecsNlRzcSxbxBqDJAKXOdjo1V3YzFvMsof+zL+LrjSa26z50ybbMxQfLTJse+7h9y
MUUiMOlVa8xNrbifkcoW0GjC17d9KKcutEEIw/KIs++XF1rXgWrPQUxrpM+m42J5QChzMH9BCudp
Aavo5Q40R5Facj/xzgEfAUJiq5vFUVsxuhut61g0KFer7tesr+yB4/MZSoqsv139EhsPUc3OUUvu
gzQgAanRNlTb94szv4g434lcHi5PjMaGVRjalJWNHBiaH9lP34vI9BqLh4x+577JynQDUIw440Vq
xzGfjnncN4CurmPIUc5LBBipLo9Bt7jKEW0BydE37flsqyBXGJcjlOCsxVScoGtdMV3PazyQ/8NZ
y9b6YlfZ/VJfea9XoWfranszgRLw2WT/ZvW6K4h77+bNdVE6tbC+AVcm5C7QfAzRSx8lgaIWKLYm
+9qmz0TmJuSTxnpV/BllYHcB7n8+5nn+VMbzLhjZq702d6Njyid/3gVTAWgjdgwK0RGu8VEhwmUf
8tn/2TMeNpmJElUTEmZqab3lxrU7NXCi/rIc1tL/0cDa8o7fNYLcSiQynEBE3KkiPx+/Xd65n59A
TIWktRxp/i7ArW+W313nxwzdHi7DMa5CRJ83KAgwuD9dP+dp/XCQMsk98MBlM/KE2XbJtxaohFj9
LQgeWfKUCsfQjXYKVVuvgrIePIzHytYbsrJD4TU3CL70UZumYdV0z3XnbtKk2JKY/bo8h597MKZW
2PtTnoDdEWMbWuvYkZeVHIBp3xMxh9LdXe7jcx+AYo9/z19sFTNQougDnmzTUXcn5WJo+nP3CL33
fzfNIOOSFGj/WDXTrvUHKK5Y26pot5e/XNe88vauihhX5b6cgZBJf5KW365tHAapfRX9ImVq+Xzm
cFImDJ+f1u36iCoF+USJbdIO1aytCknDpHfzkufzEaKBP9ba++kTaMYkzd+O5OEoamI4QTTuRcWn
JUnL2FQCott74sZOvowjJILKagcWRcOVX7ODVHgakdayuBLzZK9J1LNk20CC+vISa4xbLaH3Cxu3
SwKjY964Ff0UemJfuGVIye9+YMgBRJf70WwlFYsGRKbrsxGLMcMX8jTdiSU41FNlCEvo1uA8cx98
VFFaxJfy7KOQmA9Kbwwhlf0YpM22qK3MMFe6MSiGjCDa6o//OKi02rF2DmPHvyVM7q+bIsWYA8sq
emvBUtCORm66HKxMPMZsMSR2dZtIMeautUHw65+3acnGMJiT9pZ0Y2pYAN0+Ui7hLnTky8HBGYsE
7G1szd8AsYo3kAUqN0uOqvSOhF2dX2dxKv6MjkMv4ScQIFjWH0QU0HhrkG6tirDxW8OG1QxIFV5Z
E29qxxl68r0DpHeJHOUmE/EuYfM2ZH+K1DHcszTLokLRXE82Fk1q2HYtwGFB9swoeanZryoEDcS2
STpChOKYzU4E2liou8hb0GNdZw5q8bvlssKqygY350bezo3nHpIUjKtNQ003D90AFKue6sBafOje
HWOreyxyErG42QfTYlhiXfOKPTcicSp3RZgj99sbP3hrveq2XP5etmbN6aNiziCeV2dFDhQLFd/q
YA9B0K0IvsX9rc1MbBS6raNYtJVXXmclLdJgjjXeeXi/3LXZYDqcNS5VrXPvg5igYLDB485r0gj6
8PNuEqXzdZr9aeMX3Y/L8/RpN77nKY7DJ5ad9knv7lEnsnEnH3xALbCkIHPNE8M6a7pQE+fdiBIX
gSrfvaTThi4AoHHQKA3en1yuJsa/T5fb99T0OWJv0zhXtbsH4u3RXp+Gor0hUxLFcb+tK9OO1Y3k
3PuHY24haeDk0IrYe6V3h2TUsayDbcqaY0WukmjBQM5df+giKQe/ySbp7kHzERWAFzQ1/+ID2bAU
9TYrFwOGRjeSs01+6MaBlunqW+jG7wZwS7shqljvCP0uUhOD66cOHANRnYfVl07Cc3efTXke9iJ+
cmgLFQOyyzFx/mrtRtvkqD4NkKMvxZMs7QyqUpli0pZ4Bw6dh6zHzhor/tpIEXV0+SLKdFf48++r
jIYqV4V5IatXNMzZc39+TevTkLEyjN122+ejIeioWyDFuRRnfm4iubNfCnESAZr3qmO/ZsfZWEDw
qf/CrCmm73HgZgqvdPe842CECA5DbBKv0Hy9moqOWU4qqxTufpLpIZuyqJxqP4zTOixY93J5ET49
PnxPzUEnNOkqEBm6+7ZvbiDjvuftsimm7JpLDppXbJ2DFyWYwQOyn5EX7lBrOzRbKBmJyhTW1H2/
YukrkgiiY5azj93pERwCmy7nedi6pneRrn3FxL2yhWJ7DgAD69N5F0P1MkrSnt1aHgLyl5dAt8yK
jZcxBY/8zMneWpLntHtlOd+yor9LjHpqGi+iZs/jQJKKCUr2DcRr73vSplsJOtpvtbDHXYaAQpiN
DPWYcWDCp2qsQuWBz6FAn1a2S/YBBYApcTdjfpUuh++piWhGc3BCWzPZwz3ZEDyzIpaJN4v5h8Q3
Kd5rlkTNRs9xGdiSEbIf7ci1UOY5RZMIm/yquz/GoJiFXTsoBWkwPe1aRQ5Im0XpfnUyArrXznA2
aVZATT0XNeh9cg7By7mmd9Ca3XAvM7zkNQeFmncu0mq1B7ri6xMCfeolbqIipy9+Cp7gbkhdIHJQ
cSZRYhjl82ySFtBcTlzFTPJ4HOnUYt0ZFYAv5c2+FvkdUKx7WsQET35TMbFu8dVzcEqGpsvxiJk7
FhH3K9Sqw7bOwtT+edngdUujHHz1jCvclNpkb0P9PCXLg3DG3eWmdd+uHHiVZwEFgipyHBm/R4pS
F0ioBnnYOIaLrsYdqmlnv56LoEg6sieQl3XH+MVGrb7vjobmNTOjJp3XOI8TZqH5tQ2i0hoOHW47
l2dG8+VqxrmQ49gkbUX2ZfOarF3kuE9Q9IwuN66ZdjXX3Du8zYcejTsxAr39NojnTW4DpFsdLneg
m5hzxx9ump1fuH5lS7IHF9WLLHMRSttUCvx5zNr3VJJ3JnK+rFWKDZ+iRiefX9p4PU3u+sQz0P3Y
4z0bxhvqeIcR+gqXx6ObsPM4P4wnHm0rHphH9mmMkATkxQp240xPmZFVUzdhihFX64TSVxtgxyW7
t/N0702mikvdRlKsV8pybcCIft5ILHR4GQ7IKyH9c+VKKxacgGgYxL8DuNxT8WZbfRcS1zK0rft0
5a4qiDdLQHngHcq/xfSauCDEWn5dtaJqfjlYZS+li7bruA+D6gyxmcO2Km9qakquaM4dNcnsz24S
eINAF3gCTxQQwJREnLQuyEPcndtUh2kKHmdmIkbUbFI18TyBjmHswca+L6pg18sqbKbii5c4u2oy
0U1rtqmafAZBzFBxiSEFdI4cViCr1xuCmZrFVrlPoDApOCBPuHpD5XBTVdV3XjAnnOfm73Urrthw
C/nE2vUDF/Kw/XM/TYcyzV7q9Mn1UoOX0A1BMWInQb0aTTAEOqxh2n71smCzuIazRnOfUFPPw5yW
XlUzdlqrp95+KPtsI2ewgj1lptyNbv8opizHopZdi/fbApqbH2NWz7c9mcFNLPLf4NQ0VUprbvdq
8rm3SALKHLyxPLv4vThuxLsp4pP90gRx6DruPrZdQ5z3866omoRO4rFoshUnhWP7YSLXDc+3y2Af
sozvRry5PGJK6Xxu61RNRftjwhY8e+Fl23RjU7Br9LuYxftRlDc5lHiC9Fdq21ddaKmahBbe4M6d
aJx9A8bTLJeh6z53wFACoXEo86+eCzbj6e2y1egGdt4sH06+YBW9K0Yx7YsEAhKDE6bzU1u1IepI
NwNZo6z6UbPGcOn5fI/T4GxYHzqDBqVg8VriEZCP8/eJ2j/qzmvajd2u6YGtcffs5sliGJnmHoHa
nX/3NpPU83lFwCyZQVaidjpItwhUyCD1Ldd7MTLyZSiy/lCUSxB2vCvDFdkug6/QDVXxFbFISg4k
gY2Kayp/Ql9kidI6b4+rbJpHTuv2UBaeCfP+uWOiasqaL4BHYnT0hLJXBN2xenlxLwQzLJvOzBTH
gcQo3uheZe8I64aXsfbKHShU3S6SJKg3M2gXtqnd1t9x2Tfl93UjUq4GdluM0+rE3mlIXiAkvHPk
3740JTY1a6MmsQvkoaBW0wSnxdt5/hbvXBfcekA/DayOLpuV5vvV/PXqpUHd5BM98ebXBN76pHnJ
ElPO9B885H+wwz4oBP69sxPRVm7X1vlpqdNtV8ahBH6YkQFYyb9DQ0PCimhsfs9i2LSeFeX0gMBa
WJBvlwenmz/FZ2R1ntoTWfuTgyLDNbmbbDROOQI2c9hUhk50M3j+/4OvkHYR83lOrRPrDiPI4WWw
AS20IcalEb1A+dy/W18g/wq06dQiihI8yuUZl5Mwzr+Q1dq09b07npg4yfpppl9biCY3xA2D7FdL
34Cas6ECVTndThSvl6fzn2fZZ8up+IqJV3YhJWIj45uzGw7AWMobEq0HeuM+lzditz6UN/M+311F
sIbtozwZXGu0OzDbxeephVaTkNFADWEe3aoprsKtmjhw69w7QSoyB1oq7Q/iOvIDfLfiFNK4cYKh
JvRU0bd53CfO7dJ9d9M7a44E5GMur8bntyQAaP69M/wSMHaQz9OTXYAbrrh100cAT5B3MBzuGmeq
5sAbULMTz866965LN1Qce59s+eRsLNwpE3Cg0X4yVEJp1kLNgs9TaY/Saav3hLz0wLFTvNJL02VS
4wPUPHhdBiloAGlwYrPcTLVzk9S48NGD2zY3Q5xvr1sMxQlY61wXaRdDlDi9a5z7tV9D29247uFy
87orgkrFMtpAwFoLtU+2P74HM4u6oImgFJSHi0h/ii69tTux5bbcI1xpQkHodphi7rwAcew0WvK9
cJKQ+o8cijrBF5o/XR6UbtkV605y2xrz2utPvn8bpC9T82TUUfqcUc+n/2GCrxrcNXISnLptf2dv
i12+t5/77boFTiFiL9cNQDFzsGv5eMbZ9ORAJN376caAJxsScBrjU+lZBHhlRlBG0VMjxFu6/Ki9
aYdH45kv6pAt98jdGDbu+Rz5xKWrPC1BAmZJAQmtE8hDN2xyw3W+ilHQpyovC8QrKj4sDi57VUhr
hhqx+2qqQz8xzJFm/6jMLEs1ERDCpfFpym9QZhd59qG79l6kcr5TK0Wdb+zDu7buxsl2bO62Mvt1
eePotqdKzTL0nSU6wAZO7hP5lRy6Pb/x7+gvuit3IMYwLK1ufhTzpVPKeQCS81PuR8J/mgBwt39c
HoBu1yim2+Rysvu+RG6nHckUh/4CIsawFEDpXO5A47VV9na8EVyrnmbvFNTCAvubXSSHJHC6vd2O
7Ojhyvpa225hcK+64SiGHPhu3VUdCIqASZW3TYd8egu5vetaVzlbOENtb9Z3/FS74w2fSZTY1+mC
UJWZ3R2DBezppXcCS9HWZe0j1Cig52DE52vckMrMXrleLwoHEwM6CHHgs1jDtiBOlNf+Uw1dgC9B
XL16QWJCQWoWQmVwIatTEu6s1ftYTWDX9LZ0fLu8oXQmp9K22CPK+IvJpf+cCE5URPyG3CNsv2/3
SeQ8Xu5FY3IqQ8uALE/bdXb1DMDrdEJhrvPsOUzuyCj9zeUudFOkWPVksZqCERMn21KGRVkAlMh3
l5vWGJ2nWPVclLQaVo5HkgBVWrB6hyTpy9BpipObB6EApNBwd9XNk3L7nnKyTt00xqcGsbDMS7bQ
5w77xr5yjhR7XnOw5MpzDrfrftbF38qkHKwxBxVLBtm6pbYJTrSiFLsGhFppe4NSkggJ26Gbt6mJ
hkmzxiqezKkRbZpH3ztVcb+T8fhg16aEmGaNVTYWYVco6Ezc6t1m3WaV6UtBvE0GCBYo3I+tZ9TN
1A3hfKf88Cq2Bo8s4EeyTsW4j8VdbLo0au6kKrP61ORioJab/WFFOdY3RFQxO7SIborXmELq49EZ
QfL957JBaLapiiIr26ppUt540Eurw3RqNuBdHubT5cZ1m0kx5DFOHeIh6gdGgNKRUxuijrtqkcnI
SO18oWO80F+kmkBls0H5SwvbW9kw2AYL1IjaoLLi3wvU953txFnRCbwYn8CcsyN8CQfrgTX+rgxE
SCVkRLzbOAg2ff3aeSScsmF/eei654yKRSm6xrPtNEXnBAHxllm7jDzyFvXkOYTEHW9XOaDjrFfs
SpOIiSZ+rEJTrHQkxdh3YCL0hB3OoBUNWgeB5N8lCFjjFvrf4n7q48PlEep6O5vfh+1P7AppvKbA
y7wNjrzowpFsmf8kCYqp+yZ0/niWiYFDs49UwMoyF9KxaIzUdiKLjUP51u4eIIDEUK3tQYGJOCbM
mMZ3/Ae/0tlxvrJzT3wcEH//ms72vmvfkqoKQYUdXTd1Z4/yYerSKQav1QBhxDCukBEdmpCXC9hN
5cYZ3ahdAaVenyxuOop0g1LM0K3yzgUSMUF30tmWVRlyke+Y/5jFJbSjG0M0ReO3VBYFRmxSrqzw
cJJ2Yfu7AXQX7xXQJV935Km0CTiXUr+0YoSwBp/5xX0zzkObhXXfe73h0v/5EIhaLTTZciGunOT7
yn/wFNrgqDVcZchtU0Trc3cLQaF/r3xGl57Z/izfGe9D4RZh1v+wTeChz9eZqIHUzK/cQtIBX5/b
Yel9k8PrQNNzjVOMosnLW/fzPqAm9e8BWHUvM+74IHnha/dQzHPkZf12Cvi7NS9bz6hzp+tHuT7N
uNp0bIrRjyjaIxfVpuySPSTptmfx3CGbDS9sXT/KGWFPdPJnTtEP6xz/tbdLEqUBcDptByXlsHcJ
hFOqYTI4zc/Xn6q43RSvPs8qGbrz1/HNhVZEnHhA7ZiIYj/fwFTF7C4BXG8XlCuOvD5LQt8KDqPb
RsLyoKhG1+1Vm0CF7tYWr/uxIRhF0oJAE5RhbkcOgc9BqNFuJpG+XNfPeZQf/GQu5llWzrmfBexw
np1v6iW9b2L7fp4g1mYH+8v9aG5yKvddMcila5vzJnCd0ttPyEjtWC2/X25dtyaKt7dWSEH0bYsX
ZhojZLrvAqx+NoaZ+H25A80eVjG8xdotAIOP+PzWq8V7nVUpUFOWeFiQe4z8LvcfXGrHhkS/7pmp
8mG52ZwGw1B7/39m/hN4BGEjIjvBtYFHotg/ykBADhhbyDJZMh829mx9F5Ac2qxVzQ2uTGOLKmCx
LSTDaY/IQk83fn8vWvCKG45C3RypaMXEce26B4YTl0xc9Ygow5Evj9hdYGqZd1bSR6i4gzBbthXj
sHHrN0huGo5Jzb1MRTOSAHLn3tqia04hmeSMbxYghz0kT9qsj6p03M3F78Ay8Tv/AwX8JLyqAhyD
YErdkdborxjpLrEWsDRZoVh+NUMV1e1rMjnAa/ab0sUVuKk2+RLjHeBvSu5uRG1ClWsW01FcReOz
oOABkl3j+pBZb2katcRwRGjsV8VAJhDFiAPISiRhyp8Z/UIghunG0WICPGrMV2XaaVrbqQsvRvtC
fqHVZrGqKJNpmJNw9Vl02Ufo5ke5Ay7pQIoU4NYktNpD5rDQy/Yte73cuHYPKLcCCvFHa4C0FWRo
+A8vPdXztGnGCl5IvgvPxlUnHl58Ue2q/i2J1zCwUO/Ree7WSwB1ZlfR7PtUpeJBvaYbO7H0TtTa
SnDF1flNb/kGd6HLU//z0vtwGtUZj2sRiAqJoj6AHqqz7JCighhgeXTY8CjLdwsk2CtEW2hdeRuR
eE9OzY+iZy9LCw2wLH6YoFXXOY/+8rsa+iuv9yq8EkR1g905VOL17ONq5NzMy2+v/pYCwlkZpUo0
XkUFWLoVuC2DiaCTPP221NXGjZcNMAe7ehrCOPiZpGLbGK/JGpP7D7zSRSFmCZ7xJCydCqA4BHzn
KK4xsc+Xd6zGHFRwZZ8nTZn0wjs1xQG+H+6iH65Lu6vgyqEnXuAX2IQVQ6r6jBssKPhTa8MNUne0
qKJy1SxZ7cRIrJzzfk6UbvP9/NRF4pDvzHk/zYtb1ZaDHPBajefsTQ82rn6Pyj8LOyo+LeRP45ge
Q7pVVrzGmpTSRQk0PcXOsUaZhv/iWI+JSaBEt8TKDaIFjYdkGYaAO1Bd3na/y+V03eZR3gxuCdzA
JDha7jJIn0QknXYgVbmmcaLiKJ0urmq/BhukHfN9Vxc3gWeHSTAbbgefzwpRwZNTzaEj1yPd4Q7x
rutklIj8Nku44Zj5fN8QFS5pg9eQQxaSnlIvHLrHcozKEmoVMbI2qAkxgq7OO+S/dw6iqsmRhs1W
7AX/t4Fz7huwTFxBz5kOU+5bN5bzFH7w92LJLEfGCeLI7U9fPhfDn1X+9vmhKPbj/HbdaitvgypZ
i2KyPPkul9syfaDBngsDH4bu85UTP6HLZOdkke/O+ijHM/ygk7t12XbNF8cxiTWcv/OzhVBMuEny
Yl0kke9N6UbWuG6neH66PDW6phX7rTIAfTuKUMnUWeH/OLuO5sZ5JfiLWEUEpispybac03qlC2sj
wQDm/Otf6zv5YQ2hSjeVDgABzAyAQU93Ws5XY90aQrQmhjKVmIcRZKPtAnPDiuj0Ni02+bidfmUP
SdRGw0eRGdzh6wjHVHRjBj3kIuhpeRz9Ipz6u3w6pID9rN2f83P09dGRqdBGGdupz/PTGltHxwNX
O+1C171CNptkhrOdrovT/5+8gKfUsasRywC6x2Shket/c5NiQ5LdMhtuS5qYpMqgBVk7yPGUdZNp
Hjk5iQhFWtyYPdYtgmKjyVjGpKAYwej9arKnUd6y9ncy/bpsCRQzrcu1I1V5Srp576X8XiaHYC6B
sf825f32fBcaT1CxdgFvWxQkjCdP+MMysq0q02ajiREqwM5HVc4EKWJMzdhsoCC3OyHgFsTuJiuv
RJLuJKUGBJyuq9P/n+yo49kcCF+iq26/FNcT+5j6+8rau8MDKy7amJmKsquIdcJb4c5BxjLq13UL
8slNDDXF8+ugsVMVZzfHM2lKVEcfU/nXWzcN+xUPhjumZolVrhmvWoWbxL48rna+aYbhFRT5eXj+
szX2rwLrnCSD1qPw5DFr32LRA2nyzXW2criIwdxlnrLRVDbjZYqk47GeXwMw9Lk5ZOdHE02AJv6o
PDNIlQwdDU5fb8lQtpHlHAcJB+vxuiWoIU7rpl9xYgoeNdktvYThuNshH3e8T67Pz77u+5XDYg0I
4DosnTxKPCS4awyGjhwKKlk45h9jeZnhq1i6IpV9txaTPPpLt82nuyJABoabJJ80BqQC6GK/bVtm
t/IYOD/BuB5D61tUfxf/Ip4fl6koOmbn1goaRHkslmrTefN13hDDwuo+/fT/p6iTpOvor3KUx4r5
YNx5CwB164MtEd8uWl0VQxdLD5yU44CJH/srJr97VRV1EKdP5noLFq/dZb2czPbTKPwR9xivRC+r
d5PQ76t4m6fflP/1e1OJjCa0uYoPj2M70cpximMOSfpB9jsPsincnq7OD0DjX6rkGR6NbJfQujjG
eb5xWLtxIbZ4vmndlyuuCz6BOJVuU+DwsEZSkg8n/oZnacMhWte64r0N4OHS50VxBE/Xjrh0CJHo
2FlTZ3BcjX2qwLkqiZ0FOaXiONsWcrRXa+pCuPiuMmFhNN+vouf6mpe+vebF0Vut+7kH4sB3BB4h
LMP3a6Kbip4rp2ruoYSSH+sePC6PbNwhq5suD76pPkg3AMWBmQAEU4q0OHblgzNetXgnn52ni0xH
xcutxKdTwrz82PQMdFkO5KLfe681HHh0U6M47ejbi1OAcebYuj/jZW+LX47/UTcPqPg0mL6uB8Vp
bWH9VzqVH9fyQAhuMjj9S/+9tX73dDH0oZt/+v+hp+jwuuR3Tn7kIt8EKd96zrDtnc4QnzWBwVG8
N+5Gt65Ok9T7P4lIn+bWN3iuzrMUz82HYWhSUGMd5/rZyXY5ZqSe773413nb+fLDOVcPVRB1dzLU
ISD1G8t77DC3uAdcMuVoWlnW0bU6SXCe2hPp/0mH4LlOy6gpjCcq3acrS7qOCeeo/ZT7JJg2qKWN
Ys/0GPSlteDT1eWcUPE75/h0N5uuZivZOjXbIZ1lOEvpmlfW1AO9Z44HJrmXqKmscr5Z++AXLQPD
y+aX/sS5eoriLqr67WCSe9YODzIV9+BzAJMMOXZQQaxKY1W2ZhjqeYrNZV3kLpH7zlpfHcffLWn6
vtDVEHi+tHwM4zS8T6eFtBvyvhmp3NfV9NMuP5JF3LayeOoTUxGqbgBKUB7KiuONmcu9n/Drsep2
YxHfBe5FXBQYwKnbTwMQjQNB4xTzw9PsLrDJLreW5y7Pr867ru7rT37xqfmWVPWSLDbmx8YDZQ1a
YE9GSX4ZqTRXj1IdEJWzAxwJeCWtXZV54DBhu96YYdUZqeK9i0Vqq0fh9h5wv3Blf4mDOizyu6wf
iDDlV3UWpLixYMCok9Yp9pkNzCaIgD0cSzwQVzueszm/CJogpOJOifDcFcU/cOWmC6dFXPfcM7ix
Zn1VskJIy5HcSdtyXzL3idnjjUe6Zz8w8QzrmlcWoF7HtRM9rLMH+tr1xR87HULIYBqsUzP3XJn7
0slLXLXgvYAJZV3Uc+4/jMgIyCtAsfO3KSPMdO/SjUQJp2UZy8EfR7kX1rzlooWWz7RlvQmi/mXG
h/+DdYql4w0y9+EIxXLneQ5UD9wNGYGtJEHwu2P1lrrcsDNoZk3FPQVrRv3KcSUkZJI1RNHjbdzP
9/3i3+b1RcVGGI8SV6XwRLZ6mC7oUmxiAsSLPdx1VfV63iM0js2UoDpKv5gngc3NnVoWkZwePat6
6vz4dmyDqAtMLBOaVVfBTlVSCL8BhHwPpYZ12wEuH2ZMtjfp6ovt+aFonFsV+swIWbyBYyNdVvEw
cfJWFCZ6Bd1CK4ejgSBwA94o99QvXMDF+ycLan+hx6twskxcY7qlUFycprQqOhbne0GsyJ/fIVwa
+dVby5/93pDw0zmH4uYuyo7noQvQBdSCmvxXCShzG3zU9I2I/ZqXhjCr60Zx8RzXviXvkmIvGmuT
Qv8NRS6cfAj2lsc/jYpjX4PdAQo9oQY+balztaJcyvXzfQc0wAiWTcjAbLylD/PkpfCzaBkhq5JE
admG5y3s6zp99Hga8Kce/RbSpP1Q53tvIZs+WHdTDR6+Sb7WKPRokdusWhLSRFzjUrTLwTDaY4J9
+pJPIwpZ/CgrflPkIc5/jWaWVc7GgUtZOUGV7yeZ3VgoNHCtGWCeddOJ4L0o9/bcG852up7+CRJV
WfUVhj0APO70/IY1091YBNEE0bqK37p5fMn9CRN8Ch+fJrgGC2HbC5rtWRzfyOK1bl+ZTfIIUaox
LOKXmBJ0cQofn7poWuZ3NGYZOPV/tydConIJbTCmpF6xFdUTlXbkjyYqVV1nSuAoqmV14hX8vgh2
G1l2Ic2eirnfzHUepta7xV/94dt5c9B1pYQPKW0hB2pnUCI4FPVNdaJGX2Cc7ntiP0w+3raEszvf
lc4elDCCChMn6VeS7Smyyl6Jor90CnvQZNjVgXR4MCI35zvSxF0VLAkm2njKIYW655A8lsEtnd56
6bxC/PHlog7+QUzyxpqbGh1I8taI6wXc1chuOtnP881rQrqKigTHUYVrNZq3xtel+TZ3eCwFLWzx
LvjH+R6+flTmXAVCJimxvFI0OE7Z5C6FhcXkse2nCPwmkbcU0K6xty2Zo0mSsHBBpRyYDtP/Adz+
eYZH10pYKItu6upT17Ofb8qK4dgIzPT0OEEtrkD3C3HBR5hFYAXfxNJ029eFfRUZ2VBvcmQmMeLe
2TRVvfOq72Dt39SA7YK3P2SOe2eJG1nHBiv8mm0HA1VCRh7PY9DkNc5gFd3OKNyi7u3IfvqlvQtA
1pb79kuZfxvdMppHIKzBRMKsV4AHDC/V2v6VKGKtDAdyiv7HHdvJrbxKvW2VbdrtvAXVIGohwkbs
ALI0mNTJjb9aVyWSlAyip31T4aItn1r+Ow/4Nq+HbbOK22Cs7svMw2ub99LAU+piMexmOldRYgpo
XZa6J+g0Tj9Sdui74kdZ3g5YUoi7nh+Y5gyqQimrSpA5bk6ZFsGwRsvqdkDWTl0XrpNLv5/vRBOG
VVwkMlF92fawTsbzO2bJDUX1HSPDTdt7ERNtGC8nPcXJBCrRLJYKkZxTTkHmg/7iYgkTlj/n9I31
ry1LoxlkKRmO9lVc7GzIwPV/LhviaQk/7aAi7eegGkpce2x6jwrKV0jHvyQJQ7ak++0xZ5e37m5u
hr+XdaeEmQZI6B5SUKdlw5kuILcSYSxv7ahEGci8DmFX3o/9ZLhFaIxEBVLWnZcHZSX+Y+X/znl1
VSfF07QuBl/W7GgqjjKfhnpa3QElwVOx9QS9Hpfqfu1Q9beYuAs0u7OKouyssYt9sLTsC1KidqV3
n1H394qLXkjt6rouwddS5rvza6PbA1TSypKvZT2Dm3w/jbWISFevj0NsV9C1sKGYXccJqv7G+pay
LNkMjGdbRgmLqkCw5/NfcIrBXwQrVVFxptY81Cif2zNn/CZZepXZzGAKuqaVa8xSEVtMKC/c+6ie
BStwwAsSIgszv53/9K9N7R/QZeamk7AatO9UQKPa69EZPRQW8osyUv+ALkWJfCC07OR+HcQ2E8Em
TqzrsTBJLOm+XokCQ+5Q23eRMlqH7GFN5QOd7L2TVxd+veL1LpkHm1Zptc9aurX69GHI4ojU3HCl
+XptmUpE2RRlDAq7pNqPor+Z/fEe9M+GpnUTc+ryU3hs2LiA1ymr9uXq7vueHgXqhrldG+7wX0cQ
KM3+f/P5wrusLrxyP6f5rZ2h/Kp0fmWevcFZ2dCFbgTKAWD2sFdZgVPu1woQ78DpQtj/jq+1wWe/
3utZoOz1a0urdhIugoY3bWu7vbJAcZsHVhL27Y+2dU1lo7qpUh14mJPZzv1ynzbpFpqOIVuzV3v5
O/DaEP80M6VCLeMuj/mcoAfU2D65+RwCrPW9nafN+QihsdJ/kJbDtA48w1rXIr5Nafzmzq7hyzVz
ozJIEulSwADcau8m2UHYHygUeazi9Wo0smPr5ubU8yc/8HyOesM1ryCT/OY2x5kcstSELtO1ffr/
U9u+F4wACxbV3i7/jM1H4vyapt/n51w3MYr7LjKuchHDfSk5+OzVmY4T3VAcRM83r1tSxX37MpU5
J5gVp63urHW8h/S44Z6icSuV1dEncUtKGzEthspeNCfJr6y3IhlbNBzSZQj75CL+SNT7Kg7MumSp
u0IiekIP0pJvUC5+BwFKdNkUKW7L2ZQOydrgCOb24LAAcMq/TDadqdBTpylWbs/48Cx5qeybzIYU
Bciby/Ui7mtk60+Hsk+GWZfThNswvh1vodE851GR3LZ1j9Jbe2sFD3P67fwcaaxUBZ0uM5vqDiiG
Panjq67f2Y0fllDCzUz8u7oOTv9/GohIK2ft8QC094AH4Hw/Tu2VS5HwZiwx3F10XShO7C1LnE4u
7hEVde+k/JbJ+IaWmDrPxB6pCRP/4CUCKdfewwmLtPJP3HsHyNv8nqbSMABd84ovz94oKpyD5N7u
wUKSeFfcH5447Q3bpG5+lG14deZhFiO+3kpeRA/yWzt0hjvbhCHXRCIVNuFXVprmLV7KYpkMm9le
2U3qgR7mMgNVnFiIGpp3FkAZY4IkYSPS27ysvoPpbANomOGMqJkgFTrRxLSu2xjvb3nwgBTU1FXg
uvrGIVFx0RhUyETcLDwWENBGhl0kz1kQD5vEkgOIDTI/rOvAFPA0gVvFTsgcgS6xMY7J7XcL25Eh
CWGwqwsxddMTlsZWVVJHRinJyxF9tLChpvxFwGVC1uLqsplSXLkVXoFdAp5QIOc3NnUIJMU2Tt9z
/3BZB8qunHl+h2QwPp8X1e8heR4tNwsDcDCPhs1TZ0uKLyc1JI1l5cGXfbkj8ePavNpjtpud1/MD
0HibCkadl5LE4FBHFmOo7NDC7MfJ+nS+bd3aKtvx2CzjSEFTA+zBHwEG4Rx0xS0w9+db182M4skj
H7MMSSzsBNTfCpac1nYzBRzqANuLelDxqFNSFPFsoQfq3Fb5VUDSaCme295gO5qMMVPxqNWcDZnI
Tv7lzPR3xmw/dANA+SVIYEN3lA8ty/KbRCQuckls3WdZZkIyapZdhap6wB9T1mPZ/ax8LQsQwdsd
NzidZtlVUkeL8coGIzbyB3X24Io/2WzfsHY1LLuu9dP/nw4APgkcYEH+A3SJXVvA1RD+GocY1lzX
vOLQ1HJquoI2COrrJegi0tD2f7omEnKNyTqKM2eJtCePjuW+G98d9iMmFrSyo9q5iE6TM5XQsVlX
35XJhKQT+OvmZrkpk/Gy7IGKTa1dOcy5g6bL5rnsbmn93JqQx5ptRhUFnnraT9WAWZmXFdf6mxM/
xshqEIFsWvly3pU19q4yOdZ9nMW1i3zgsLBtC2ki4HEMBqlZVJW8UZRymUYbFjOnR1lfNVYRLenG
NtH+6Jo/zdoneweG1F37k0GK8rB6e2ahHq2PRPV+fmI09s5P3X5q3kGh5Lx6WNdxEnc9rW/wMBe1
qIw937xmbVX6xlzkyeQKNC/zPQpzwjj5PZYQBT10/KKneaZi56ommRhe/DAA+VYldNOk70XxsyGm
gKCbf8VniwaqicJbyz2ZXrkswnj1oznd03renJ+ir/PiTCUR86iXCrdDByl5gxRhb90K700sj9Ds
Yp4JIqJbZmUrHuZaDMMyl3s+5Vs2y9vC5hsrGwynFF3zyl7sM0AYPYLmh4ag6jnd22OzW+OLWCQ4
U4nCXJs7np/Ae0t2Z5NXsE4P0vDlmuVVsXIpXeqZ1Wh6Zr+T5a0k7wVSEohI0fnV1QSef3ByaTzb
boHVrXyOa1K7WxKTSIBm0lWMHJOOQ6oelt9VT8w/8OWhKQyvhbqvPnX5KSq45cgTUPSWe/SwETYU
PthFQsFYy1OXn5ouOaXDvOBhxOEvwfLSVg/VcNl5U6X+spapoiNB090J/QRVm0CeeJ9MyhK6+ab/
/+XQWGtptqJ5q74v3Pu5/uUmhqOgbr4V91ybqYN2HqwQWJlNlqwgwpIGA9QZuOKaErLSs1siqW1N
r4zflc1HDzRGa6K21wR4FezWimxhrcvLfcBeSH3IwasJmBv3fs2mHjTTroLbCJMT6cosvgkEiSPf
Bdl5bTE7ClZusHbNayFTIWuzoDIBlWZ844PDZB73cWaFni2uFsgXVGu7jZPbvLsdvHjTN8XmfGDQ
TZyy8cYJG1p/SeObDFmOhT03zTGhckOmH2w2Zf10U6e4cdnJJk9r37oh9rryNIK4DpBf4Vxkddlu
uoUllsGANVb2H+vwJ6+mpA8cH6Jm2CV7wMgaCy/Ha2zjuJIdJDRZDc/UGj/5D230qRtJSQzSlhiv
A7Z7k5HkG1bqsqSZSpc1ZQ6oIyyr2ou2vylKKNmV1c8mNtHk6L5ccUPBqTf7cVLvWTmG5by+lS15
P29JmgOECu2w5SwS3ybVvpbgHJvT4ipeAR6UZLpuRm/XdshW88nQmcZsVVxHAZ3GhtS02q/0bql/
kISEVncHIS+H+IaIpevi9P+nRS6yYZSkRxfxjLpb35pvy2w9uK1zkJBGm7reMrigxmhV3quRAw9M
AxtLvpKN60xhSfs8Wmzvxm+Tv+cXR+OCKm6jyyY3Iygn3jes20tR/lyWbFsTU646wJz8CzNgKm5D
gHwMisowK6fju2q5sazknVnrvYWamEEGoZzqfSOk4QFWN2HKWTgHSjsPgrXet8vDkD+4c7ahzZaA
v/D8ZOnaV3ZYaBHT1UrRfl/YWyjaQ8C2fud0CUUvfp3vQrceyk7bDrGfZhICh0Ra286db9My2/CM
Pp9vXuOLKopXOLKXwQmm41ffRvIk2Hvn3qXxnoIQIr0w80WVZSDdXK6xBwxC6ve7ccg2a7F+a3j+
OHPXEM9141BWIl+DuF5aPGS6IA1hULSY0v6ZDllU9f5L5vAPNqAa4PycafxdpbIuc9sBMKit9jmg
aG27LRsKWH4SNs61Ty+7JaqI3QHiPiukU7AuEDejSRoO/mM//VhMB2aN5aqA3RbqE90q0T6o7lHf
lkFiwX0MFvfK60w8Tbod5LRUn8KiPTr2AOUAPD92by11njJSvZ1fAN3HKwGXr8vggoy52kNOKZyK
AkyJHIwcV6Up+6JxOhWR20ygyc3dudpz2V8vg7frKx4tzYU3aBV5K8ATn6QF4viKByn6FAxdWHcv
LZ7XppukeT0/SbrpP/3/afqTdqZDCyTo3imdq2EVj53tGozzy+lxmZqcGsY0GdaA58dgzW8yF6Kc
XN73swluomteNRxISSQQ/s6PFhnu+IIyuiyYQ7bUx/Mzo2tfMZ+BQcEiF2hfiIeSHUEfWVATpZqu
7ZPJfpp1irOev7YLpgbyPWIKm3QDVWhD5k7X+On/T407tkc7Tub8WAHJX25pkEfgcLiwccVeAlmW
be32+ZFaE/IJu45a0WpimvjSY2Exyg4QdyhzKNwBjTc/i/42G4OocbfMmy/8eCX8V1CVnmbZgkwB
lShZmV8h477H5ff6vMXoPl/ZhAfRjFDpxap2TRrF5U+3ErsF5LGN4QFWt7DKYbtKIZMF5Dba9x/y
OuL2X+YZbiCaT1dTUW1TdbUPodmjk77T8Z64SLQ7GyIMKYyv34RcpuajGGQQ/Kms8mO8dlvGo2D4
w9OfzfwxskeX3Nn5Y0bJZaus5qYm6KtZooCJ5smHhCI5pVtzGZhuok7/f3Iur1z8Kp1gorEt7pOq
2ablsqm99HFoLuRzUYs3SxlLHxRnoCyx7rzie9rcV47hNqj7esV789hZi1agaZHdpV6USyiD31il
wYg09qkmqpYepcCjE2THILntxmcvu3Eak2iLrm3FdevBoUMfxNkxpm9J/+h772v897zbfnlQg20q
bmvFjZ2OsZUdh+UGPAdJfVfzY8/2xYX0iqpGEUgomp6vPDtObAwL55rl33HVDJtyl4zfzo9Bs7Bq
virh/tSnw5QdExxss2Hr1ShVcSARYMIf6zpQdttFBn4rrDE7WvwXBd9HJaKWvblGfjBd+8puK1bJ
etBPZ0c/e3XB0enNu3T844IV5fwEaexHlRfqGRVuVvbZ0QNkwpbl9ZBAhLbcnW/9y/uqy9RCyhUM
BPOYDNkxjacwr7wIvKN46m7A1P1ak6t5emO+Cb6iG4nqw0kPylGGlQi670v2jVIRdv5wWez85w5W
+K2HzGp2lCBhqmaoI6Ki11SNodsFVPWgND/R6VQrWoeAlFOuNwNrwJN3QzMol4BwlOFv5n0M9UXv
Q1gXxbWTiqcumE2z4zp9kO7VRR22tXw/v+Y6i1V24zhZvJSXNtr2rmYZtWOyAYuGufxZ075696ri
loGzCktBBQ09EjXi1+Ll4QS00kUDUMslZwcKH4mDyakEzs1IHQwgvIegmChNlem6IShODcFQwKC8
03rHD87SId9x50wvyUVvpC5T718dUtsJUJnwuh5sfEBDec9Ins/NRS8jaP/kgZ/2egsc4D2UI7Mj
T+8nC2IN3Wbt+IWzr7ix1XVdG6wtlrftw0HcEH4fN89xb7jXaaKEmrkuvQWVwm6WHe31sanLcPFv
Vmoq6v5vhv/Jz2FmlN3YXbgQpZVjywRjWBsvYSd/EjZvZkeG1TRGtjwk7nUHcSW7eA/yN4sNkeu9
22y6SiBVdN5+dUNUnDsGM3lQeGN65MsjgdbtWrxapvymJqD/F8E+Lf2QeSLnvEvBeb2EtX0HPF+4
2s+ObCLbR4G88zgy23BP1pw/1ES3RducDA76yvp0X/jPjH1nw49F8u00mnDwuj6U7Vsuo8+9DHNl
LU8DpBBJv8mBjqL+ddCbUIm6PhRv9xKft34/YT2oHZYoTubLc56kEZmSbW1iQdUsjJrcDhZ/iXtf
pthpvW3BgUgprb8zofc9nx7H2Y7cFr1Vzst5G9ONSQkBgKx5fb+U6bG3WOjXt0v64ELrxgcXxXpR
3tP9J9lNYu7YNC7SI5iHX2zqPU3JfD3Wf4Qw4Rg0cVitURxHAv2u3hJHyG2AqP+5xANyTp6m5ur8
LOnaV8KBzMDfW2S2OHYEoD+Qf66QGd2tpkyMrnnF0UsRN93Q9+JYlAlKUZ/Kcg6t5ptrOpfoFlnZ
yRvLnSrXRfu1zDZuEAXNrWWXGy6x517k41RVfAA5amHPSyeOMviY0y1yhjnrToinypTI+zoaUlX0
oXZwlvJXJwFLp3PtgIAi6/1bSauLzs8gY/7/vbD0Bj9NgVY5WkO5rTp7Q0BcJFJTMY3u609L/yne
UrdrQOwdJyCP/YCYKWm+lRc9jbhUrT20cXN0WYCmKbm2F2vLAThu7N15y//adGig7OJpCh64amLJ
cQVzdTxdW9mzffoVvEFa+XwXX1s/VSsQrbao3dUNrEMMaTmrveIziQZn60+GW7tuCIrzxsMIDesB
2mtp9WtstzXSzGPxx0LcLkzgVt0QFAce40Z0ol2tQ5G+N84H3sIi19pUkCw7P0Wn2f73OIK3zf+3
Hj7Wg2+7o3XIHXuzyPJWZKMhp3faIL9oWi05dNasXb2ksQ4jnm6gu1Q3V7IbwynGidPb09R0pNL1
o2zQwVpAWavsrUMps5eAxGEyIAdXQVWlc65PIkZ5YGLp1/iar7gy5bNwG4oh+Wuy8S3/hozJDTiE
Da+puuZPRvDJlSEBMEJloLUOkzvhtbPfOHQMHXsMz6+1rvnT/5+ad3Ign9wBE5XhhOH4xYeY+zBt
TJxdGlNV9VW5VXt2YHn8pZm8KAjkNaXVmz82ty0eVS8bAfv/ESw584rCqzH/gPs0eFcIyLLhvulY
rPFntS4xyXGWpC2az/NXcOkHy12Ni11A3ybwE1w2AsWf5Towd+4r6yBX+p76VX7dnRjvTyVm2/M9
6JZB8WhKZiAy2tI61FCCdUr7w0aKY6goIAzy7XwXmmwEVasTixgPj0gwWQfauJulSnYNH4BxLnc5
7i6OYz8UEDt1h+nGzhzTnVsTqdSCRSCe3abtJKxXTJvFna8XacJNaqZMrVEU/rxOWQm3roUfrsOt
U8d4Qb9uccw/P2Eaz1OlMXjejY6csOpdkIDoKI+myY2sxaTuqImAqjyGmzUOB12MdRhSurfj7Krx
doH3nNb2XgbrxpX82/lxaBxELVP0HB43qev5B8v5zeerChrcdXM7ZreOMIRAXQ+Kh691B6bfcXUO
1vjhefvBDUDf+sHZTy5MjxxfM1G5VNXM8Jc554Pn2ocMXHSL9Zf2L8wDLWY3Xo1ALy3t9eBedfR6
sh6rmhvOCro1Uhw/tejQ2C069dsUHPZ+xPqtL5uruH6e4KOVqdRQ14/i/l6CxJqdoZ/Ka3fpclUX
ZNvFb6nzUg+PuM0Y4phmndSKxn4thrSpFvtARyvMklvokNzWQKmCGqEkpp1d14mys5f2Evh1TuxD
BxY6P4FN+0htT6Fcf9eN4a36P8DHF8cUtaYRUawTdbLaB7v8hj68ARSQc8izZVdVfJ+NGFYPqixx
5VAHQrhbnx+xZrl8xgNBjOuUt9BrVvyqIPZ43sk00UgtgJyKZHLYPNsHEdyLdNP1cVSCgaL+ON/8
1yRdLlX5oylAdBSiHFi6abkuxymaum+NW2xXnJrsClD34ZmDPgzlZUFhhWBURibqcQDXt6H/kyt/
NeHKwZ/0Pognvdo+pHEDYImL5+TIW4uww5a+zlHqzduVgf7nYQjSyJ1++aaMhG7bUrmngXVF8WTf
2gfS3JfFWyreef+4NM3Gc6PEP4yQRWIw4PPj1C2jcjnIcg7242CiB2/8mMfdMoG5kUa26e6h8XNX
iScj+DZYv6J51jahu2yhptKmjxPLwjS+D0ATeX4Ump3LVcJJMnhQmVsdcjiBYF1B9iVH1UJuun5o
JkktqOzKeLAniJ8csmX5awEIyxL+q53IDtO3OT8CzblBralkPt7GvIyTQ1LLqylu32owd59vWvf1
p7j16UDdNpI7SEGRw9x9T5qd7HFaH1/W4O/55nVffur2U/PVZLUTSuzIAeoz27hwblzvIop6l6ra
Hr5HMplVmHcnqXZLbH00uR0l0vQOr/vy0/+fvpzUuQu8KZq3B39TJM5mypPLNp5/KibB6CZ8guUE
FqVpdkl8vZZ/eR5Rk8yBxuL/KZkUxQDeZFwb6XjXQ5+2sX6kfro7v6S6xhWvJbQg4OJAoUvaPIkl
D6v4R0o9g6/qDjZq3WSXJUlHO0IOa1ftkjnbAzS9hQjzb9JmGzFM+yCv3gsxPjYOODfHYLsI09VV
4woqYm20nIyIdSGHxvftjRyCXwuN7YhD65Tl3PRYrDkQqJWV7gwwZcHBdxPbbyzdyJSFvPixLLfT
EhjsS7NCXPFp4hCUkNfgAKLxq426i3K4Aw+/YYV0jSseTd20IO0wkQOPH2JgQvPvfDAx+OpW4NTn
J58rFmbXa4IPT4t9mj/U8mZFzsVUFaqbecWjkxoikXxG67NkkeNsx+QQk9+2eOEXMdyCoOV0XPj0
/U7fgEp5bE9bgRuRUt4LZ/hZJd3G4ctlbzlUrazM5ylGAn8kB1bfQ0mQV+8z+N1rBqB/Z0hX65ZY
8XCnYjPP4YQHLslVNXu3vMk2oxy2FwUQruzHtMqJk5UDdrPmIYirEEihFbyd5xvXhG0VyuYvjmRJ
2iO2JvaVt47XtWVKxWqmRUWxtVCPWTu3IQdrzaOUO3cre7as/ub8h2tsX8WtgeNTdAmB7ZTBfVHd
uHhH9YErWC7cdNTCSjHmgzuDtOoQTBUKHH7b2UNMBLIqY5SMT+fHoJt8xX9lPLDJAfnGIaj9a5aI
l4ALQ9pM17TivOOwdsk8pGga3MqB8B7wLvd+2VcrXtsuHs2rQRBc0QDW8fPrfDEFtK/fKymj/x8Q
+nlqPQsX8v9xdl29jfNK9BcJoBolvkq2ZTs92RTvi7BVnaJ6+fX3+D7l44Ym4KcABkJSwykk58yZ
kyj7D0bczUKMgzG2m6zubme0UMuZC34S8nz5S1QaKhmuaEaT+kMJy8rL+8zDraT6Ng3j9vLoKg2V
7HaN+YJGXgaB/3zgfdiA0WDpooJotkFxG5BBbF1moxggx+JTkW6t5lfTP6CgL2ToJCuehnVz1UfI
hZdrkqR9smBHfAfs0eUQgVzi3hA/utLTbIJCU+W6S8t2jakHTfUpMcWmQt8VBgrdy4tXDS3FXmdY
TTJOjJzcwtqtrN6K7O/lkVXCP2vUp8iVDXTlc4e9LYwmwDUpyW/y8k9VjoExhzmZNN5ZoUJyJVEF
mtS4Mj1yAm84WHjF3nf9IE2qA6/9n5e/RGEDMoaNi7qmxYQNRkI09L18yzheXQpd8FIcImQQG7jg
lpGhUvfUoA9GSSO8QgTCBPIoaIyPy1+gEpJkxTwtytxtLHJi8Xdj3XG33AxGyMyXy8OrBCSZ8dzm
hTAbFy8Izrrv2U+Hgtm81LW2Uyxexq1VRjKm7YLRa/QBNcZxx+34l2Pi4WDRnaBVU5x1+JOusq6c
rCYjeFJbHgyxKXx0A/3FQDJ+lXxkkv/VrObZK/FiZ7n0da2BSSzyn6BT0AyvWv3590+rr33cuJmB
t7ra8oPJ38zoWpLH7+Vw3eFNhq1N1sJxVIN0/PNb2LypEeRtHchHoTsyOf/g2eOK1lV411utvZFW
IFd37nJ65WOpDFtzqSj6NMGzGsmBUmJRwp7RxjB0//TD/vLmKsxXhq51TpkYVlOTU0UBOO323EUW
93UBX/daa17JVTKSzLfzedexlZOTsB4pbnczmCLNVldhrwgBMjQtRbOf2vNKchqcZUPEGLFMaEKj
YuEyEi2NnQq3RQwNhi5QmpVbCxHezJfoKtHLRdZ9R8dhcYflNBavNa4rufka2+N2cQ5WoctQqD7h
vO2fjCtPy8nxl2k5GfxUGb8949Edn65bvmS3rYd3yTwbMXT2fe2iJfnV50Awb3sdDYBCNeWi6oyi
s8goquXEHDyALsh11mfILFsjd7jyG85K9Uk8VdXRwUCfsdPKHjL6WIKpvjUDWt1VdaVRItVXSIfp
mdMF/IGYYuh/2GMgnAenfQCgMSt0TkJhATILvpeZU5wWw3TKk6jvHlOd3SqOQP+Q22cNd5GcnU7p
/GJYzxw14MB3EC8JHHHUVnEp3D+Rou+YEWdCh7P+1C83NBtCghhfWMimaXJBX1sA2uz9d4u9AfXm
qBITp7RGuSuAtz4I6T3b19xSVcNLsbfzBk94diZOdOZBaryCSieoum+XTUw1uGS9c5lYllFhcNt3
wrT1t1ac7EfGdtcNL1kwGjZlRjYl4rQ25K3MyK/Uru8qe9Kcq77WSzD2/VfynLvMaM+r90dnMw7s
3aoyzb1aJZjzlJ/s1llJa4MkvkZ+b0PJHyS4iuH3ZaGoVi3Zq514DnNwlTh1azxvycR4xAjqDS6P
/rW2m8z678KBLXNA9IbRGxAP1u59Df7nttnNunCuGl+KtQtfmVfjDem0Duat6Fxc342gH9L7ubru
uduU0WVFwtqKrqk4GfmYIJWYgqiH/jXoqDkuKDJ6powxiy30FPAsqKUJra+MNjCHMdnydvrJvfnE
8+pxsteIlXgndhddB2GFRv1Ddm/wacAx1Hl2xMDRv4rlu7xM76ql8zWJJYViyTgzMrCUjs4Mna2z
LkycMQlr8FBqTtGq9Uu23FLu1gv6/J6S8n1CcRVdXgwUe17W2q9jmOlLlmxmk5kmrY3B3S4kLmi4
WRPgbpzEP1Jdya3qAySTFn5BzHzFB8xowEuJ8WjwPkiWXnPOVUlfMuvRq8mc1VN94qUbOQtolOvr
wFmmjDDrCp81sQt97dt0N413Bahr5m7n6njxVNKXbNoqhUWG7hxi2uRg0XfUsYSW1W36odiaiS6l
qvAcvhSHB7OpPXjs+sTMP411KBnbjkvkJm+XVUgxvIwua6s25V4D+c+rvSlaNBcfPopzkZXmJPf1
YcWUkWRN1/l23w31KXM/BvOuQrK85b9rcp/Ph0VoIprqI6R4XKxo2jKIBt67z3HPqAKn/l4OdWS6
urOcwgpkUFnTN9aI3DY/efkrq/tgRrs38uPyFnz99mrKiDKzWNIJ3QH4aeGPWPQ4dwG4HH1UTvob
uiBDr3F0CjCKKSPKgG7O24V3/MTXR8POd4vz6PH7Nb6nyRAm6RCY1cHmd55zdFLQkBY3GUk1avD/
ar1/gSimJ9k55zUnYKurTmxp0ZBPPJDiPcmLgBRihxbMqb9vRQWIqRvG8XMG5rcBDVPnpA49N93k
5Ya28ybzdTdIVSyTYWkUbVgrPM1gORlBMeQUrnYXsP5mBssF84eNsMmmbMnGizONr1ZpkOQt6t6Y
Y9QzDR9D/egkeyt9FTo+CkUuGs+S/z29rNz27dzC2E403qZhE3nPxpsb0V31UoatrhW7wpRlGBo3
shLte73+Y5zp1nSfU//JbftomG5MFi7zohGUwq3K/PrUYUU2N5jG5n5YlTcuYIKiTIJ1DTjXJYdV
k0gew+bO2IK3qY6a+h5fk1o/cJ4P2mpvUx2aR+GUZGhZwUqW++cpvJ4FtHy0aBzU5uPANZFTNb4U
/LmXTLY/m3U043nLRJ5j8F+X4aZyB82ZWKGxVIr8ZbYUzuQlIqI8C0b3u1f/7sXrZZ+nWrzkDtaS
tbFZ5CLK+mfD+06aDw7yHa6r5FAt3fqvQXg0T43KLkSERiu+fT+vD639fnnlqqElO85cNicjxdCC
73rjo3b3ji6MqZRSMuOht7tlMiCUsV9w0Y6yvNuO53srrzcFyNCv+gAZBsarvuB5hlmWYr+mp4Xc
0+Iq3g5Thn/laHGW8hlD59ZbPT2YPT046Ihuudn28toVaiMT51tljta5aC4Yee2HTz5E+9M2976u
+u3/T89fBCmZO98du8wHDyzUBq1THVrtZvuvXRa3JLM2iWNsOF9DNHL7tgKXZxr7wiM7O1+QFx03
xdpvLn+jQsFkuBj6Kjh+k0DBGLtzm/d6fm/Hb5eHVolPsuipbc1qqTD0Yn3z2K5BL/J2jRIdwb5C
f2W4mJsNQBMaGXZnRowv9258U6ZgnHmaOs1BTyUbya7XPjbieoKCTfSjn3IktO5G/+2ycM5C+Grz
JcMe7SnNi2oWET/3cWHJhjnmlSYnGTap69VoqgGe1H0ps2+Tc+sgmXJ52QqRyGCwhbpdm2eWiFzk
QOP6h0+Q7TZ1Rb+KLZVBYHUS12xZTVi0M4VWeZjr93GsArfbcUdThaCQuwwCK6veQqoYU8TiMTHf
TPs6XZG59Y22GWy3xrh+/Wi4d072OrWaoRUndplXn8wlE0A2iaiygA2agVR/8JNf1fxikg/PfsrK
XuPvVOKXDHatiS0MRjBR9t474TrcT+xvU3zvka65Tn2kQIwn/CEvzxvstahNj7xiH+tq1FSaKRmr
DXIC18iweDs+2vVxYg/rdRROQKD+N753DRjRlhVDW/lLBjA2qgmm3WWBKHykDPoimY9WMX6DIGxn
uBkcU6TPk+Umn56uGl/GfZGmmrvO6aGWxYtfbDsnDkrw02nL9BWndBn8FRd8dbsevqZ3frcz+psJ
VMj2YVbeWujFt2rBcf/PdX7hL2UcWDN3JSuLEsHykOwdgPq3LPTRfTz0AzcsNiUNO10b8K8pwqkp
Y8LixUQuxUDg6rZx5N6a+z4P57C8pzv8VG8u74zyi86K/On1mgAe72QOvqjbmjsa5jtBkBQNs3Dc
mluyr8DdqGtMoJxLsmwUmvIe3RJFNKThuLHCLhhe/Q16WReH9r7aJZviShcu0525U9aaLcFMzvDq
iL+r8LdVaodWhSfb66AIpgwfq8YGoMOyRf+V+o9YEJfRpAyVlxofpTBJmfmMEMvuVl/AZMo0SEGh
MlY37lQFXXYd3MeUqc+MgSU1mWD06JsemD7Yt8rAYO9ISYWXdUvxCf9gxuiK63kMAcXVjZdGMXED
375NtAxSiiAqo8VwsqOxbcU4vLQiwPU5HOZfl1eu8OIySixzWOXRzIAXN29d1J4Z3w2hyyicg8wX
LkRmOwM82+pEUzSRm4+7FNQlAAVuC++RJL8J6BCBngmWHuxkLg2Z4waL99CtPy9/lmpDJFu3psxf
xi5toswVYTkc3Ol2WNvAKzWnGkXklgFkU2l0U7UmTbRab5P1YK1be+JB5h+cWpPhVDh6GT+WJY1X
p0nWRAAoz+c3Q+hsJyZk9J77PA8qRqPLolJpgBzH7bFusxHB1shfG+/Wn1+qq3qGUFMmPmNDwWOa
4fQxLd/z9dkXT056um7V0pl7HerEHdZVRK04WfxH2z+Xuc6lKkQvY8e6bl06UmHsqWJhx92dSCYk
md/BHBysFISzxpWuTyY/M0d7xYMtZuqaX13ygg7EQWwcW61rVeytjCEjswvKxxLjN/WbQNqwrk+T
7vynMDGZ9wzt8sbMdDF2ab015U2attuCZoHXsO1VWywjyErW+CBTXjCB8X3sb9blLqEa41LJRQrP
6F4/Ff3i4Fbl/E7nPHCcDMXqOnIIlWSkQzexB6/LOYXU40cGgiPkBVl8j2OuJmAqnI8MHltKv4lT
wOqiInka4Atsb+dOP1z3vcw0KHfVF0gH8MFK2jjOMUPKgAps3vPm5yhuXK4jeFSNL1mvYU9tIooc
7rkrgzSOpjkJ8/Kw5hr3rNhfGUIGIvepTypEnsI+ldZrUdZB0Vsa8asGP7uNT+fIfnK6ckjKJvLb
W8u+mfhpnvaXVV4R58l5xz8NHbOK0pxi3V73kToH2l13K5H5yro6Lnw0pm6iRiwgxXqY+G2TPq+V
tlxOoZIyaKwdnAK0010TGXsUOZcHc2duush/zLbpJovEtrCC2gqsjYgSHcJXdcaW23NU1EGhiugb
nOeXrblpcFsMxA0wL1t7W+zoParbr9sVyZ7Rfwf9HxgmSms7rIHR1JLgKL9BCr5WaXdeOmDo4Tht
s325o49490Lr8CDdWzeIN/Q6Zyqjyvgw+K6XD03kmE+WdZPzP4Ou2kyVeJSxZEjkMG512HzzxXvw
Przd/3c9RA+8uykLcBfZ63rQf20f5B9UWVYIzy8gLkZ+jmtoDledJohMWzbUMy3jBV/A/X3F/uRt
mOoIWv+PyP/3FExkzjLQO1hkXCB5ZCF3xd74Re7KXbbvojo07q1H8sv5AED6mwh5RPb02brRtf5U
JGUJO3vfT97ENXuPZCZm5h/0KdlPUbbN7p7jRyNEoUAogrD53WLW4v2ymSje14mMPPO83MyIByn2
G3PXBV24boC42YJ+84VF9Q600DtdGyP25dWCyIxneJiozd7FVO6DvRui8SY7gAdrr8NzKVKuRKY7
w+PiNI4Oxu+2w5uzzXfsR/dBdtZmuXE38Y/LAvv6nElkVBqQPUAimZikBI+Xu7whb9+iPc/abGc7
6jPNDe9r10yYHMszsKSWZ90eFlBVHmZUw3lP9vSaTxrj+f+5+CsNl6J5NjttVxbnGY7OMb5L9nwX
AxMelDfzcQyRUwlJIO7ysLrRK8DXJwgio9V6CtbNtoUnEH4adtau7nwUcIItutJxdat0QMamTfMA
ONrZZXZb98PZ1lERAv3zZgVo5b3Jw8s6oHCeRMan+WvP4XvOSnCb/UjgFtY4XKP6trk9P0q5B3iF
58tTKZynL7mDgdTVyM/OsxCPQ/9QOprDomrc8znpk5uZkj4e+nMc7o078Mcm7cvl9X59ziIyCZrR
enZSlbhjF04dTOkLJQVQK5oTomrRUkxPPB/VswPePXphh7xJj4bl7S6vWzW0HNPjuiZdgrcHD60N
22y9Aye+TltUPtaXrJmatBpR+wX+P5OQLRIIY+SVAoShFhUHH8/x4diBJ44Ijq7jExch5XUWcn8B
E3/ByBZFCcMxW9JiC0ouJyoa00VHRvRsAp1HVgZDDPrIHL0NtxzPJ6Ez+mbYlyPfkwSlZVZeWRuH
gJIUpT3tXWHX3ZaASSNISYx/tqaB37ORv8+VRTct7ZMQlCds6+RnqsWJD5sVtANhtTbeN9/30AZw
rXNQriTE4aGZsW9kJMBnVCbt9+tCyd5cxRTlObhtjKV0thxAmO3cF2NARmH8XNL8vvTHbDOaZhVm
KbFCcMwOtw14tTaLN64b08S9bvZ9G4XpK9r/tDUqe4IlNqcQvd2qgA1ltamdtrxzUzEcssacj8Lx
KcjzAVGaS1Hvc4TQl2HO101WmO2md6c5YOMqdv6AbDHgjU1UFzlDibdVPc6GsWxMZqd3Du0SNDIa
koM9r9Z727TxhooqDdeiaTdIctNQsNLElwgOnp5yQY2FjeaOzMQLPmDyfeBXzNpkvF43de3be78c
KtDNzsUNi20DncKadtundhmIvMvvXUrmnW06/r2VsvbdRLfIwK76+X02fDC9Tmbkj8Ya8rb/VXHC
NOdihYFSWdEXr3OW2G6ilrKjh8dUYg23oCPSXIYULl6m5QHJm9viVaGNRE+mB3/I2dYs7fymWMr2
hbuL9p3ybDtfxC9H+g4203yc8rK96aciXGdUkrlWMJKftudssvxZpN2dgc6eI3vL+k4jO0Xsl1Nc
Ru4YLbAA7U0H2j/hdkEOZvqcwe56C30bqoD48eayP1IcAOSUVzsVq2PUorsBUMk07Y2btOhS3UcL
eKjQW/byJApdkPNew1gLi1Zdf+P1zo62v9Ebce8nV72oOLZ8w3Dj2KPdZIkjWFU79z520u08oSWT
pxHRl6t3LPlewRjLU9fK0HsR6ViQ+BtGQAe2sYohuiyeL2MCJjirwacY2ffOjH46qTjOwxLa9bhN
G3Ll2s/b/mno2O18q84wdGwMG6Puw8ozdsu8akKOSjTSqcFHesbocohmMJIoP6fMCvFrJcM1QR6C
OU/7afUe+KF5X2H1JUeNrjXduYhKpE01avmlmWH48358Gt4pBF/yNhdHFGK7Ewum6a4x0C8AxZzW
TWJrnhNVuysdJuDx/axLl+ZYgb+T5zQsqO4t+ksniA+QfFO19J7Bi7I5pkMTZOPJtB58frIrQ+OH
VONL5wmAhjmZp7w5drMRGG4ViPlh7J/B46eZQCUb+XJgjfm6JBVkU9Jg9Zr9MPWazf3SsTmWfAco
LJtnVo2hvcwP6PRExPdxMYJ1vLuO9B1TSHaLXmc94FpzczQLG0S/9M0GcUAwEYMEFU10xYoKG5Pv
AFWdome7OzVHn4KPdcBN5vy30MVphRHIB3+X0YJ7BOpJwRDIx8c1f6rE01zftPPTkj9d9nCqSSRD
bow1LfMRkuJu+jdJLbTRdPZ5Mj/xBNkTUB0FLfMSjc9TaK18NeAdUvkFb5oj8cbvecOCDFcF8C/H
h670r1NcXzbqqe7ReaVvjsM8hHYZPw0+0zg9hU3IpStFQaZ1ttfmuLRd4MQcMENdhyyVKkn27JaZ
7ae92RxZHodoHLmxqy4wknZ3eZdVw0vWXJaOsNx6bI6j6KKOjLsxd0IX9GeXh1dYtFyuYqx1nJR2
3RzjESSy1c+uB38SeEHHE9WhcBVfIFestNyuW5JyCCipwjxzg2Ttb0Yv1lyGVcNL0bjAAWvNXXzB
WPj7Wjzn+bSr7MfL4vny1QtNzc/m8CmasdJJO8sTzdFq2tBq60Mx1yFf2jggvf0QF27Qo5LdalC3
d3lChZ3JtSsCjX1LEC1AWFkVDo7Yr5bxrZ9JYNPs7fIUClv4p2rFQF8g4+zES/FBWXpccl0Rvmpk
yYDZwEjX2djprumC2MHLSt9qdlmlp1JUbjJWtCzGon3fCYTHI1yHgYeiVtDN86aiucZRqLRJsmaD
82aaW0R/xzszulrvbPaCwsk1HB0qCUnWjHe7wWJn2We4cKTMQQPnK2OzXE0yzA2gpWuHmNNOfMMd
UNN6RYu2TD4PG+YFcRVrDl9fv9M5llxR4phdPzXd2eSE87ewReBYYgwNToPSZo9dnYdO4z03M39G
6fJmLAFgSr06uqy+ih2SKY9zXi+z18IkZ3MGmiWJ2tLCcwjRGKAiqspVJk4CNuEcIJpjQ57oagSF
5QTlcFOI6UBjdNjWIPtVX3H+/ZNjGQYxWAC9NsfWf+XWjxpvxPzHdQI6696nocu+dVhatDj/iTev
/7uIb8P4+/LQCiuUOYjX0eaj1cHA82R68IwBSP3lmXgM+Cv2xwDBgeYkoJpHsnZHCKtjgFceq6YP
OIsM8Dk7kxX107LtdQy1Clcrv3bEkzW1hoMtWM0/XOzztgwWC4zVmvdOlSJJpp6KUZDUSdrjIkyK
7u/jw+CK26brd6Rgr8U8HLkZa87lCm2SS1AE6fomLTFX7vvbyZgj1tMon4jG5BTbIZehZL4zgJsz
b9Hkafxejau/BVBkjyc6tEtwgoSvOqpChXuUy1EavF2u9oRTZuuYIRnjb5brvF+lunIpilMxrycc
VuGX4slbnTYgdA4qEe8NUT6jD5funUm1F5Jlz0VrFvGEiSjPQbI4AF/03Ug0BqgaXLJttGKavQVI
/OME+vO0q1DdPd6MCdF4dtVGSwHcYQ3qER3I/1ydULCNj+JN8mr3P5pV8wEKq5AJirOhtlvkL5qj
4A84PdlZuvHsu779Zea/0MdT4z9UYpKieAmMTgkKwe5oTHzbY4K07m6sMdOYtmp4ybRdo2eNgQh4
dMQvPwaE1nik5utlPVV4Jbn8hFveODigozkuHWqIWbqhGehGj5Z/ujy+Yu1yAcpIbY+AvLk9rmX9
kBQVGlmPp8UTGtEoDsxy8QnyE+j97Ij2yPwforvzs9+NcUiX7zQGVvpoDN+u+4qz9D7FOCOf7cKs
mvZoldUx7SdkRpxwZldhHR1LrkdB7z8rnxiGt4X3xNz8pc7GJ2Oony+vXrXHkhXXzC2NhtTwpzW9
G/t01xg8pE39QXO2uW4KyZJZC9p1ZFLbo5HyAP2MDp5Tbvoa+aZa9wCtMGX5EZ/TcfYF+vUck+Lo
lbclvePOXdYikN6X8ayx5LNI/skUYCckS16pUQAr3bfH3kuDas43GfV3l0WkcHbyKz0d89om8doe
efPU5t/OfI7rtG39OdBVxStmkJ/oy4XWxTjM7TGtlo9lnX+Dv+qQu0uIp4hdWetylAoZyRUqFWNZ
IqaxPc7um+v1t7z3NdcVhbP4pyQlX6zJqgdssS/ATvM37ewgr3RFxQoFkotQ8CJj9aUF8djpK/Dc
Vf1spg+W/yDK/dLR6xTIPn/aJ0+BTFZJGtzYjwIvxOdrw+im190VbcmMp7JhS5ZC7vX4Ax2YkPj9
XswaKL9K8pL9ouZIFOsCyac22rX2AEDUj+WieyJWOCC5vAT9ugBPzCdoTAZSjIPd4rKIVx+UYmuk
rlq+ZLYo2Etd0Gm2xyp+bMdHYv4trvTNcmkJz1cvL85ST6yjgWxee1h0QlcYklxUArYW2iBJiFWP
YG/s2KEZdLdz1dBnG/ikhrzP0Ch1hkB8lxzcufg78Pg6I5ULSgpzjm0Q37ZHJ8OhPANrFDXuhix+
uuwmFVsp15QUnMbu4kMTkcAs2S6bbtxZc21RCUWyzZISj1g1Vl6kaSSGJVpcHT5WtWrJNvuxB1h1
wqpZVQeoCbyx6zXwHV3dvGp4yTzBdNLhwQWaYnvgsnxxhx881zw5KmxT5hlmBetSoC6x8kSgLV0e
UPO3031kq67AWTWBZJsudZOS5k57RCvXfdc802wM5tHeilHztqHw6/9vVvVJ1/3KbczBItB1SsI1
Pvdljh9Ke9gu7MwbW98Z2t7Tin2QC0dALueZ02zCuy9/K698yeqP1dexEirCt1wrUk71MnnCwlG5
SvfC7p/mON3ZTh6m3SupdQlThRHIFSNpk/oD2EXbY2OQEB2l9mPfXRdE5IIR4s0oXOpwwhFZfSzt
x6xrb/vsz2W/oJLOeUs+7/I6ZksOfsJjYxb3FL0XwtWiHMzzzbEnx8LzdMk01USSKduWn2AufAXt
KB7fh/GbNY5vqz89krHZ9a6hCecKu/g/YvzTByUzcb0pwTxdCazu/Lsz/5b206jLE6n22fqvvJbG
RLPpxIPLMAFvpfMrkEIag1MNLVl0l3E+xiOGBlppK1ZxW7We5kVAJRTpqov0KJ0Hk+IVy5u2VZsE
ld1FFE0s+zXfXFYkxerl0hGPxNylIAo/2utLZ6/7adQRdCm8g0w8XOddawgQEx1Fih5jaHVcTx+L
vWjirkI0culIzsDUXnBXIMSgNyFJAr/9uzrN9xK9Cy9LRrX+88yfNDJe625YkX46Fv6yQcO5MPb6
bb+M4eXhVR8gWbCDFG7f+vgA7pMsqOJ005bLya+qkPn59vIcqk84b/qnTyBl4ftmgat/zQEsLM3N
6iRP6PCmCZaq4aU4zPEOAzwcxSeQ5uCt+QMKpzfJkD1fXr3iNUNmHKZJ6dqE+uJoJebT4hSPHTPu
0Lwu8jmwmYazQ0XVzub56+XpVF8j2XE5ESS5CINGzUMfVGRMQ2upX7xqHjW2pvClMqyrNAqjrM7y
in0SukuD6sdq2S2juTG4ESVJoet/8rVR/8NGPLeEE5xBxRGdb6Msrl/m0dV4u6/V1pSRXW1N4qXx
CuTyHT8gzWtjvXROGvbxn8u78LWMTLl8xEoMloMCDE+U03vpwuO598R7W/syXFBcc90ckmW7bC0c
5zyHwx/XalelHkipHupsayWuZgqVmM5K9sny7FW4wh8hpqI4H15A+bYEfbZfvfQqXTJlpJfIgJ0y
zylZIBFfnNaPqjX9MeBBF/2GDhm62l0W1ddGAWTXf79DWBMaSizIyLb1sHGr6h5seVE1di+Xh1eJ
SQrLdmH0czbgKxpcgMViHvIlf5iXbEuQ1tBshcoYJLteujSZrBWf4POXiSR3I9X1Xfr6qP0PRzFM
gc+9mzZHe3nsl/eiAP8bKi8J7vL00RDfL8tIsX4Z9mWhFai5JggUYxtHPO4fUaWhuQIqdleGe3XV
0DQrQXyY0Z0W3vWQTd5mMK87AZgyzqux86GvRqzc9ev9zAHtzqxdaesaCX8dHwDy/q9uxkizTUYJ
d7o445Ea3ptfrId6dMC/ABB1Dfc6x91zN11F3uz8w0+cGI5XpQ28KrfAGEmz0Cyqw2Cl0eV9VtiC
DPKy49x0rbNnTYGpAEi/CIyp3BiTF5VmokkQqHRJMufKE+MsUCh8dNDbmeX8dtI2j1cNLZlyO06x
txoZHJKTbiqbfbdookOFqvRUMmG/tvFSvAC1ydZ8C0zFsBmX8Z7M43XvlKZMSwzsodflFJcnELsu
ASHMCCxzyTaXd1axfBnmlWRomSrOomkacQOs424yrEfHa75dN7z0ujVVqWNlNobHaRX51GxrLuiG
6xYa8I9iY+UW94OXG5njr92R9eARJ0AebmvDE9vrFi8ZcQ8UF+UT6dBwlAWlW4eT2W7HztE4f4VR
yYiuAXDrPC7N7tixod8uvv9rmbs5yMHScaAMfdSu+4qz7D6F+8kbhmzIve5Yr+UNRVo+s8xv7aTr
fqUINDLdME3srl5ciuGHNVj9Q+k+NP0pBTyjtVFN+efyRyiOXjKLcMsNS8QkRmI1tQLb8YIaHVEW
/4Du73H9fnkOlSlIllwPjcjjFXPY7XwXT8iImd7HIHRt5lTDSxfmdq05p6bRAYrx6hQ/ffQYGt+u
WrmM8KIlt6yZYuVdg5qqrAjYwgMfLDXXDS8ZsR2PxpLkrDtm8bsznObipZg0K1fsq4zZalDsTZYE
K6dAmZrlk0m/uWA9bKdtMmhURyF3GbfFy3zwWwP6D2r3kAIOZotiYzrG/rJwFC5I7jtfW2iUY6cQ
TpzGG2ugxzxmmtOVwkHItMCWOaJ4McPQo3eIaUj9v8O6G4RG3VWjS/HW9602cz2/O5bLfZ9Gpc+D
KflBF91rsmprpaDrrL3TVwvGT4bXanptpg68yQ9t8gFSjSsVU7JYhwDH2GXY2ix/t5I84PXvuNed
zVV6I9nraGSz0dYY3HE/1uFvNr+Tq5i+HFNGZVFc8hiqbSCa9aEeSdAVt7OWcFuxbhmTZYxGQZYV
DrkCmbQDnhg2/JgGXa9hhdbIQCx3Sk3a+ZBKX3/zyIY25aaKo1kL0FGYk4zG8ufOHJid9UfAXQIL
eHCWDFe9WJoy3W/s5SjwRAXVkQDQ5093Pe69gm9yW3NhVAleCrRjXVW+7+b9MZutcK3NQ138wKVu
d5WfkSl/0ffIMPu0wOh5GlLWPoxVonkrU8lctlTUjvoNOLuOszduhZ+8s5VonkIVTsCVLPR/nH1Z
j+Qs0+wvsmQb8HJruxZXr9Pd0+/M3Fiz4n1fsH/9FzU6R+qHKQqprlpdF4CBTBIyMmKlws29AqN2
s2+Jd+8lv+zui83v50rHL6+adclM17YsSJGl4ylp3qEPCy7Byf10fcoVTcuIqzMIYXGGajxtbAkt
w4sal+4sr9Y8V6mal47VjDQ2Xv3r8dT6wEenFK8MxhpaVa1L5qs6OC/Kx8jP2txyStvxVBnnkkQW
bU36pRL8+23Tc3YRH5ov/Xpcs6kbTxQndguCRaPJg7zQRR0KTyNDrZykrae+GsdTN4HCwk5Ohlif
UAAcJKn58/oXqLqQLNbD06ZoMqTyh9I6JBMNjD77QhIejt1tyTBL1n+fUGqaT2d/NqBo3Fl2q/Fz
ad5sGpY30eRTS0Zb2a3R2rODXZq34Pkwf1RNG6RUd8Sqpkgy4IZzkiwDfEPiT9GIIve1W8PCfKRU
E+SoNqlkv2OSMJek6MBFKrJJvR/g+gi3rNc4fYVvk5FW3pJVaQodmVOTp2+FqD6Phu6ZUzFyGV3F
lqQoFw9NQ14hZFYZGrSPk8q9zT3IEKvCHfjoumf34P44Y0khSppoj3HV2CXb5eY287FiuNrWXznQ
Q3n5WkLH7LpZqRo///7BMfTWdCYiocNpM77Z2c8h+2zmb7c1LVnsSHlT5n45nc70RgcQZeSBT8fv
4Kqgh+s9KO6zMokvR46oact6OkH1vXenALnCnWt+IiKaWhHMnthf70dhWDLSylmsOhOZN6KaePCP
i+OPUYqHpIgbTgc5Hm7duI0kA2YmKacENB6oJ6kefEc891u/X8dEc/1RHPAy6MoRjeem0JA5TcyP
t54da1G9dKjwKi3vzluzL9dnS7GlZAAWafLVBRcAbM0y39hQf3H5+LVKdDUAqualo5jbjbCZm4yn
GiLGi23sJss+NrUTXh+9Yq1lINY4LjwDTGc8jcZ2mJz6ASjGrxX54U7GbYUxlgzGQnalM9sBXXjb
0U/bnWWSwLUO+fRUeZlmrc+z8S/k1rIlu16pW9ocgnSntF6/dLUTpdOCziZEXOxu4cNT39u625dq
yiRDB1Z8goTGjH1V/XHynxYdwsw91JOOslC14tLtl7EKCIDMQji9NjtQ6xx4Uj1nY/H1+oqrmpdC
6nIb86TmNg7lBVw6ZnVfirkL+lFXda1qX7JqStKuKQjaz5bsyRLPWJnPfaNjIlC1Lp3JNhucqjfR
uukuz7mx7KeKvS2uDl+taF7GZhUgCqhzG9wDi/U1M/4Y4tsy/75p3mVkljjXmVq2QExa/rFT8LFC
zsqbdQebYlPKiCwGFpx5tNC6P7+a9qFAcjbxv69acnTVxJz7/XBw1swjNPUxMe5a37eb/5r1YAt0
k9uOApnF1+5cu+69Hm7I/j3hldAo/2xdrTn0VXMjGWyet9uQMzqeeGflgcWXnUiy3bDxr1bu3XbD
loFYhTcPOJvRB/IKkK0DO+fwY9XVvyi8m0zl2+dTIdq/H8DJGPoorG8d5+ijoL6c04diq+8gLnNb
kPFXfeHDQies/38GBpL6kjmB1R+6+dPWvKftn5ZrbEFxNP9V5PvQSU9MarQNZqvrkbTuzloBB9dA
YXqyRFqFeMWyyxitpE5rf3BwJkzmsOvAnWWNAoRlftxuuqIYhVXIYK2KQt5+TNAF6ucOppOcQO+y
Gw2mWQtV8+fp+zBNTZuauYPXylOGSv5KVHsqyl0/tbed/TLfrxhnm9U9w0mw1mGZtwGrwPvL3x3d
479qBc7f9XH8OMjMvEcEtggatf5bC/aYdP1sEs0Tjqp9ybC56HwGpWm41PrZtO886DQSK66KLzd5
bFM6iNM28YACQujlg4ht9uyQURZOm6+ZftXqSgdxMlBGlw7ND34bEpfsocoWMVrehlKQuXyt3rdo
VZ2j6yY5uDw/ihVKh6kOqqMavXQQV902douD5jP+4M2x6z0mupKGy97hH/7eZAIkdDq7uyQ/LuSO
gGWI+y9+hUztEF1fWlUXZ0/7YWfa1kSzuUMX/QjqafHA3D1oEXcbi4ilOREub85/GH1NSLiNDcXm
F9nnrngfkX6v3NOQCM32uYzj+Ie3N8+QdxxNLECDjFpmG0HuHKzszc/+xzNo77A4JRr4g+pLJDNO
OwZqaxt+AuxDYdHfi+ZnA6YPQ3tAq1ZDsmPiTIIVCTqw6Qww9oMocA1ZILz0MDGNNai6kGy59HLo
D2/n2erHwC6f1+rJAVdWPYOB8ibk+j9EvY3bQuI7w1f42T3lp8oG7/vx+na9bGz/sPOuc2H0LcU5
MxD/WGTzCRDbA/Hqw/XmVQss2TJLhpZxc8QV1n/Y7J1jDEFqH9ZGp4KqGL6MxRqyrfY90YM9QJDI
xCuX54lHFHNpJv68Tf69/JkyHit1GtpAvXg6rU0Vp9l2nOZ5d9PMyFgsA0w9VS666dR2XtjXxaFl
5f8ap7tvxaQBilzm9mUgDv2vLzLHxXYmcxbx5CShQ0lYFDEx+525DbtU/Cm9CUWk27cVvA/B2D+b
GYmspcdhPfy6/pEXw0sMQLJvlq5DuabJGG/dAlLT3wY9Nm666yCFk6+RreVKVvUjmbmbiaErU3+M
++wbUnVBZXQhlBAn67ffPrdTtb/tcyRTr5HtonRFNwNASZ6IXEDobF4HIOCh451tNrc4YEybdH7n
1TBNro1+8vattJ5t93nivzrvNyhSgnb5Wtn9jR1JN2oDVR4JBLWmmEwsmg1QOL1Ttw9sl4Z0XIIu
mYK10BJan43+H2vCZ0nOYCUdM9ukmOJp/I5cbZDwFMVoXtis/VezngGAmAMQ1z6U26oxsosnGaMy
0Gvl3K+XDj1mLdmDvSpgXhZ23bIzx3xXG6/WAuJenebTxYMAnUknv8jwKlSl6GzIety/q/0C0e9c
VAG43KOSu5o7p6qb8+8fAoylmRbXsLA5eJ/txwGcmFWEsuHA7x8LHVvLRbeNT5EcR2M0Rpc63hhb
/hb2zo4ZIuwBQoLSguYrFBYr48BArIEH8xk9FM3PEvIoovaDGm/NRuntBQi+WPLzus2qtoDkGrK8
4OW8umPsFX8s+910n9t1jGpShYR/MRbY102aAJg0yTt0TbUuYKMe4zn9nIEyfO7h5abfI3JgtlcE
KX9tB1NjuKpNIHmICRLLUz3AsWb9Dw7OB8jX0/zbOh4dpGSuT5xqD0i+oZndmTtjOsUQ19gZePQc
mrfZeqK1pelAtTKSOyimyjTsxptiJ63iGbqyXfcyzuXRTuihg/ehxdvi6EiIFftNRos16VK05uRP
ceF6IKOG2Ht68JvhtcDpay8gU7gJecWozAZWdhZtV3OcY9Sz+eR+IkjWeJpwRLHqMnCsrwe3H4dp
josFjnl0kR4L0/KL6c0RNd6uL/vfl5ILXlqGjkHXol09Gx/AjE9CvLZsC4ryF82eUZe5b+i90xzL
xrztRJWBZM42WVsxiCm2m0ejfMp7I6xtlMVmNQCPr9Qc4utfdTFOxKpIXoCZCONKtk0g/nhJ598F
nmoazaKcm7g0X5LZrxQ1XG6Lpv32U5q/teXh+pD/PvBdaliy8YRB4cyt1imuV+vR9u9tqJISELDQ
O548mQxLjwLToXh0TYDtQSZTaexStcskw7f5CMrlCnbZED+ZQs8YDbwiVN0QeqNrNTu2UJBHD1te
ab5UYZtyutp267TqK7LEU/GnM5/6aSemP0vWhpN/nCfNO7DCncmJ64p5CC8StsTN9uCjbjDBtZaC
rmvR1XipOjhP54dz2clNi1LfXuJlNaOW7JaEAzfwxV+/X98Pqlk69/uhfQiWGVVRuUtcAoywVq8r
e7azH9yBfzF2Qifao1h8mSBkJY0nKHOWeLadwGH/c4c/7TSBW/Le5YXm7FdYjMwUMhjlutQ++lgd
dwcZhiPXJh1VTUvGiCSOPxQdVnme/cjpy3hhvmaXqtZXMkfUzrQlSTHqpH5m1b7w+mDbRJhqC1Av
a2vASUkHYpZZi0FMeBIPMrFJ+74WB8jRxhaKyJacv9RQMGdbH9KqR/lueWReiUefbO9YWQgVGk3I
rNgAMkyz59B7Nyd4nW57gHJP4FB7n1VfLWfvFYbGZaoupjJcs7AcSPAVtojrzQGBhhOa/JPFnhbD
/9ZRyIoYY5jPn2f65uC+DW8TWM33jehiT0XgIcM5DVThunbhiLgU7hha1pruCsBed/42V0/Ie7wY
g2e+0YRBMMQbdSQwiq0pgzyTsrE7log5bkb/yfHpvd/r5AwVp5sM8kzXrcwNd0FcUKfB2n4uoV7M
/a/X/Y5i37Pz93zwO207p5wLjNu3eFBXEPawn/jsB4WOBE81eslmS29owAHbLLjtDoez5hXEkncL
0d1xVc1Ldou6Ur/FAb3Efm/v3CSPSd4HHb0Joopneum0XB3D5lvbL7GA2g6o6p7tbdpfn3nVjpH8
wbZ4fp90Yolbtj77pH3ubV2xu6JpGeVZAb1lz02KHTN1O7MU0JlJNa9OqqbP59eH/bLyLYWoD5/j
smfBwH+PjY5LUrETZTY9P51LXzAuYkC4qMVDDyI5UBYKO13WR7FV6LnjD0OfzSLxkjwVsbsYT9Qz
kEZvG3C0kM/XF1TV/vn3D+079myXUDdfwKREHi27PJYcyj2p7tlI1bxkqebQb/PQU0QgXbs3W+fR
3LpoTuju+uhV0y/ZqVi6nmQzmvcmvqtJ+0C3Zr9MXTRwWwc2UJw+Mq6TNqJA9TdmKM3zcBn3CV0B
gfnR+Mdh04UfqmmSLLYTZiM6B+FmvfgRwfPWWBTRwll0fZpU+1+yWlQNVTWAgIjTqH1Mk+yepM1t
KyAr1W+OXzol6hVjYLeAyjuJHEqHeFkYNFlPxdD/wbXVa9dVUJiO04oder7t0ubH9UlRzLkMZaMm
pLJZ7S/I5jn7enOP1IQCVX0TMohBJ+O/hmXSKWVCoHnkVPdNUxybOd3Nm6GZd9Xoz7v1g91uLud0
beF4oGQUEeHe5+ArrzMdF46qecntrNvaZPWSnONh6C4Wy11VD+Ha6TINCpuSEWwDqWy+DPBq5vy9
899nlkCC6cEuH/ggNBOkiKhkOfqZQ0ws52Uf580YL5sZmasdJuuEUhmwOGV5KLL8FaoQmguE6mps
S66ohu631XhZFTfp2CFn4YXcae9Nj73kZQECdgEtbWfmfuCl5dPC1m/gBZgCSAS/dR4KYG7b01Jg
QcAlBWG5oYzt0X1zffAAuCCzm8vb/IgsXr/k85BR4jVx5j+KAcmZ/fVh/8XbXHhXkAnJaJdAcAcY
7jiN+5jc51ESJUf/sLzqVSUV+0EGu/WlZxmrQBf0cJaULA7kYO36g06GV/UJMuKtdip0MLr4hPs5
GmPIsL54T2bUh1mke81V+EIZ9lblhW94LT7BYWY41n1UDbcFSDIP2exNpkgZBo/rZMBQlgXNDM3S
nrfehaX9B+wGkoViNdD0sO7ATbHnO1Qkp2H+3sXVnu993f3tfFRe6uc8aR8c4tj245JmfhOvp7PS
NpSpx6C4XyJrl556HbpXucqSlbdlaQ/ESJp43q87EjWHFUlE9EJ267HVwT4vqxQzKkPg1nJjaelh
oZGKvWf74UDy0HpxnusjhLxDO+BP+Wk49lH5YGpQD5cFa9GlFIG0Lq35UvI2Nj+5wRbNY5jt/F0W
NvdrVEVTRMIqqg950Ic80oUlKp/5DzKO52WXdUYT8/cyTg7kWBzs1/JHgs/09ulp1qX5FIYjg+Mg
9Oc4iY1V64djPjxauWbW/h4mFzadDInLKC/zvmCYtYFXaxa0M2Hejg3F4L9ltYGy3oCnkNt4YVYr
yk+gczL6L3x2yup964u6+STWpERGs/IzmiXh4DaZ9bRlC7NfZzEMnAc+SSihAV0rYwPga/YcO3/M
87TKgsFHVdCLwWuACJk3lajOMoDP3oPAfWs/a8z3sllB3vG/ZtUVoKmuFtHFTuFBQg8ijOCjrNmu
gUYn94sQCqA7OzHCNCfxpn3vvRzXAw72317dsbcoGLL72Fofi+Vr4v+21q+NTpdLse+IzGJgDTlH
ni/t4yVcdlaU7drxr8A8RIOi8TDcuRqndDmKIq5kVNyayrkHk/j5vGz9OnD6LwlKWa4vzeUYCqTw
0hytoh0misaZm8ZjY0V52kR9/csX2c6hi+ZovnxsEjlJlfrF3Dp9jjAqPgu0Zwd2oHvz6OmOh/OK
/mtBRM5NTSa36ppiKZLP5h8AJsP81QhpkJQhC3E+REl4fbZUay4nqtq8mP3ERj3bsOvjYsdRZBvQ
wAu6NzPI0A3VkWb/PTQvfZIUO7PcAkNPg81b/Jmj7CUNu9DYdXWYhaKF9LcVNtFyXNaoOWo+7fIR
S+SMFWRxc6c8d7g9rWEf13toEsT5+xrBie/d6Hovl30okdNVWW8NXj2gk6a5q+c1mEwdc49iI8ua
NcM0zm1tzcbbNhz96ks1Pnkesp/NF9Rragav8CeyLG8/5OtWi8V448OPaXngTrrjaxrgOVVjjApL
l6VqbOjUUB/5CTzyoyIkhFJ06UedNYBUoB86Ymq6UU2VZPN42cjb0pidmJRDHXdu2YW0qYv7OuX9
XYni08ADIFsTFF7+JpA4/NfBOEbFi5EmbVyNy55becSW70tmaJbk8n7C3fq/rROeeC2p8i72RQIp
811CdGiUy+pXjJrnD/oQCjIvWQRxGcInFrTxdGhC4DffadDEuAUeE53rumx20Pj+bzeF426rCah9
DAoueiJRvqfP5MH/Zu5Z2B603Vzeu1QGZnedlabDYmLwa7jtgXjBmR8MYRIDQfoKiQIIlRuH8WC0
gc5Xqhb+/MEf5s9ma7ki84MP4w/ce2f1jlbxdS/y967yr3OkMlC7h64dz7ymjpM0DYV4h7DJy5jV
u6X63ppsZ4LXdC6Wvd+KGpzXfmwLI0og7G2QbgxciPV4ffcimH3rIkoW1RZWCUhiX8cE5dq21X5v
kzbyC3LfdiLobXCV5iD5bprAEX9ct4tE42iCR8VUEFlheZoFdCGsoo23rD6so43NytcvBsAMGwDN
XXPwnRMD3xgUKqJV8N/Z4hcBN0B/5c2Q/eH+0SnBRjPo3rIVlxsi83aSoVgXz6FdTNiKyX88698i
+gy7uYvT7UcrIEUQTSC1E6uOn++yFyAylafvGLRwHZzKyXCf2rvN1fguhQ8gvuRegOPJZ+tcvu49
mGEa4sL/u0N4UQbmvtsbMXX31ze0wiPLYs0WDl86UcRHwu6Pbmrc09yOWs87LObryoHiud7NZZMk
/1B5Dl1ugftpiFmaNwtIYcH9l5fBSFsD2mXGYM+F7i1a9UVS7N3184a+cNAPNqIj67gxvuNFg7nb
VZYuA3bZqRFZw3kB0lgQA9IQXev/bBf7Ke3d0EkRH0F85fqUqbqQgu9k2+iAh+MeSZ8vPQNb2QZa
K+PdG26qUGfEl1zHaHZ9P2Cm4raYQ3+6qxOy90w7yEBJ6xu/sn7RfIniPYDIkPJ86KDG2nS4hH3z
Du5++T6EfGeE6y/j2xI5+yyqwz4oIqQOnq/PnWIPyCDzBhTl5doUXQwF+2Bs/YAu6dFCMQFy7obD
NfgXxab+B2/uuWwzZ9bFtDkY2dG0I57dlDYgMsy8hgXNRoKmTf892/bW9HZ9YhTvJESGjxML5P+s
Jx2uEenzFhU7M6ShFSA4ehkiC8vQh+aeh0XUPmifFhU7WWb9FNB7s5MUfULPsf1lVnhHoyH5nxfR
YAZfSpDcZW94aTxMN14oZJ1nb5tbDraU80eyLyTipyz0H4b7MUSYFupefxSuX0aUmyArRFzjd7FH
3urxOyffry/R38TcvyEG8STDBzSssFsTDbMOby0vMxNRu6QQP/hTW/hv3LXFU85eyIa408iCdGa7
Mu9CMq4x3cxjv5pxZ7S7dPVDo8wBA/Tv160AFOAPd8UX225CEOXBHU5hmvZ7vvagrLGjdRyCzvzh
tuTo5GlkFPSuFvSB0yzqUJK5jnMEHjkAzO8T7Yl9ziVd+lLJA1kNG33oXMADVUg9J36QN/xu8ZND
MnZhVjlAMo2ac06BwSQybn3yBMuqBc8NNf9uZ78KVxzoKpDSCHKgyhDIB5mIUu5qfJ5iz8vIdZ6P
fjYV2IJJ/ctyH+bpT9IjtZ7/vL5JFA5OJiydN7rN3dmkrKUOE/Kw0ld3++qOZTDr9rfqxUFGrE98
qG1vwz5ERnSP60FU0qcsnCIzysGrG01JaGnctcKUZOS6w43UMZiHF3XkR+csWGwd+ZNq2WXsVZtY
RpFOhoj7iT5U4jMKc0Mx/GEOuGrAUO8Uc7DMhzTVRR+qIFTGYW3L/+9Q5Ahz+BCXCHbd/n/lWRkM
gp1t/ce1HrxyCWZfdwtQ2JGMvmJmD5h8g4/MTBFOKQ8sXEYdYIv67bORvG++jk1D1dF5t3+4WRn9
ltutn6CjMrlPu6euHFGDnAM0Pe/Nfg6n8tP1/a3q6HzkfuhI9NsIMIdYcY0A7LM6QrE8WlEWtCZP
FX/05vfbujlvyA/drLypeiqGLeaLCAlx8E79RgdU6vfNYcweukknZaiwV5l1byTt3Nqs3+I+aULh
vNh83U/ld5bbQUUt3WXw7Dcv+FNZ+3QjnW1B9XGLibeFSPQEU/o7BREnYEkh1N5C8HKyike5Vk5X
EQHJSK3WTiBlbrVmbJH+CLnbA6meGx0Hh2oPSKeDWwHEtk2Nievccp4ziqETsId566ttbeGmi4kU
rloGbtmmKLd5q6x4cM193j757GRW9s5eNXc5hXeTBVHz1OrNqaitOJsJMuujUTyi0kmHaFON/rzj
PmxhRKB5ZaylFc/ZMjWBV7O82IsNzFmhaSZ5HZlVcRvekshgLgit2Inj9WZsQwTFz5Htqkl03RIV
O0lm6Rs2H3p1GZpmJSAOkJCYPFi8uKl8nxEqG7pRTVPpD4iMNuNQU/NxEfnOdHWlMKrRk/8uQls4
ljBn04xpsuwcXuyYv54mS0ebr2peetCyejGtzriZeGlZd1bF77Y120PTQPOopdpCUsC5DNRKjc2w
Ypo14rEsUfe7+U0b08L28fDvaQJb1VdI9mzWnUfazSTxyKxHDop1c3B4YE6expkrPkOueaAW8avZ
80lMsdh4+wKKvyt+pDR94FV7uL5NFX5cLnnYhLFROGz0YXRR1g3HOnUfIHIcupW7A+JWF0YofJ9M
2ueYc+1bIrXjhiZh69rQ+C7u7GdBASLvn7ZeCztQHBmyRKrwbbsuksyOM6MLXPLedn6QdBRXAfvv
+6UD0OBckaCrdBRsCkw+kesh5pHPWT2C43BCuNq1ONTn7yuqIKcCZVEoxCj7cB7x1cWXziDBAEqY
4q1dN+zJcnd9FVVBmlwuMQkqcL0mfcyWPljTV1oagQlhvGJX4B3XPVlIrKx42Gyp5gxQxaEyHWCZ
VDb1Sny0D2GnFe2OJT/mKJpL8azXg1PVI/j65pfLxPH6RyoynzIxIGCxNBnPVJLdMh68bdzhTXE3
+U7Y5XgX234WE4lNoqPPVd0WZCBlWsP2JoibxklH9olVQRW9jai7BpQ89pmHUofvJvJIHfjk0iYJ
svXe1hHuq4xFcixJMw5ZMiR48cNVmDp7gAyipgdxgbjDrZytXHOnUxi/jLgU41hbUM9EhtKgIaCL
ZSMCum0R3RABN5XmJFSECzLw0l7M2XUbfE1p/mysx6XXbcHL+R4isweW7ka9xkHDy3i/mewVkI6I
z2dAOQ+29tX1XpNNoIrrN0ve8WT+cn0bKhZHJhTkfT/ijRG9OnMR2Px1So5G/Zs4oG4eA17fttll
QGbbpMO0tO2AI4xCJvlP060PrVvsLPurXX/yQUVTmbowW3HOyMjMca1IR+t1BGgGB33Rho0vHtdt
j/dGzWu5wnRlLOaW125dtQKV3Jl1IP0DZOcnEF1Xgx+YvtgN7VPt+/vr66NK98tysKnjEnPpTBBK
QArDn5fPpCcnWrA7qMSGo4Fi27wp7qzJPdaLcTB8gwZEWM9FV9+tW77vQKmQ6JRSVFMrRSJjir2Y
QVQ0bkBxXFOQv7h9wDcSDWuumVvVfpScxdCPdrkM6GJdeVQvzyuIpkeUe6WWCAvqBjMqIK7PrMJd
yIhNh41bvRrYJ3StUUQeUw4696VDfrAPBI7Y670ovkfGbQJ6XAKhg+UjqA2xQA7pb7/TdHtg9M0U
76LvNJGPYmn+ZgE/3DPMtjABNyDY9Xn6PKCqa5vWEKnWLmBzp7FiRYQowzhZ54oeuxFrU6FSzlqC
yTAfLPy9PlWqY1/GcjoTKARFsY2xQMZj3qz7JBEvVeJ9GTcjWEwoIY/53qIQLkSV3gCU5/V+Feb8
t2Tvw9RN4DMypwqZHHAN72zrwaRW4BQirEV6IIUTuBUKZ7mtOT9UCyXdRRy7zOqiRGxzJpootl0/
F9FafBt1oDBV+/Z/7zqDKVwD9MUIRPk20K9rbiRQLBae62yPbBot/w6ixvbw+frcqbaE5BEGiBtB
FpNie2fsvXf9h8mqY8PRPXKqbFTyBvmE2qTZwa4G9X+42vM+ndwAavX7tHVD19JlihRnugzgdBB2
8WHDV2y2EQEOEW+IxW6aIBnC2dorjIQ6sBnQMeZ4Jmtoe1hafptJyiAalvmzUc1ofoPCLUMFoUEA
qDX4jaM/b7IPpmEPbe2V7bl5nt4B+L+vvfShy3S8d6p5P++qD82nXjXiNs5wnkBvEcJP+8y3NUat
MAMZPcO5vUDOK53i0ekeBQVOPqufRU0CvPBpLFmx92XkzLJ4a5JZJQg2WHtvCS+s/O55LXXFZxeb
J4589QPgrirznDgnUqM8aXaCOU2heG1pXhVUzUtz7yGAMV0TQkarW+xdn0bJYkSee9POwejPS/5h
ab15bjgrDfrCkrd09kM3OzJ2k6gwGpd8KBidSYnSF4w94Qc2vJkGaGE2XT5cNTOSB7UHZs+W3bLT
2vnhSP3X1mqjrSav1z3CxZ2JwUsusxi3wSg6NN8ML0A4N9WT69wZiyYOUA1e8pjAhJRJ7s3sxFIT
4sFZDCZ1pFBuqgAijnzHAoeBQZJCnAfP93PpQc9u2K9Gc9vo5ctVtlTmlrkjO/kgSOrtz/X6lBlf
r8/7RWeDoZ/PmA87sl1Y56XQeEe5Rv5gJxWg+tvuetOKSZcvUbULgsqFYVbmGfIouXV0jK9neb/r
rasGfu71w8Cdut5EnVJMCp69fbveV7OOrFA1cMlKBR3NBDLWGLhVRbx5LTwbJXljdH3gF2NfzLhk
ptB2RWmosbITrgenZS5Dt0z/1zrrSYztg2ukT0nb/b7elepDJJtNOsNs6yxBV5YXDS7o44z1uYQy
tyY2VbUvGS3Kx0zTtVPn1Am2A6huB+KzXZ/oMoSq5iWr7YzBdboN67DMxomR5UCTDXn+/pYogTjy
VSd1c16lxGCnGoIXfVOHIKBAkkBHa6UYvXzHMRbQAdU2Jr8cp+NKm71rOEcDBVI3ra18tSl8MhrA
2zmwLiOyrPFotUPg5f3utualGGety2IoxHlpt/xkJX3UNeLk+Dc6ZPlSY1pkIPVc4qzK8vvamMLM
QqYbBNG3jV6yYN+wCp+D2uNEiH/qahq6pAIfT7q/3rzC9/x9Tvzge6yZbIAgT+5JzPNn0W0vtsl/
3da0ZLIrqGSmgWzuaeym7dD14snPcC263rjikP17xfww7rVrk7Ea0DitZ8gDjF4eCHNF9GdW+9mE
BNRt3Uh2my7m2KR4EDyZpucErEYF/9Jkwca855bpyFsU5iXfTpp6zC3et84pg0atm8TQbADDuKVZ
YVXrZ+f9YaaoN/aD46N11nUPa/d9EPaRUZ1cgKp16dAlVpctZ+6BEzOd59mdDiXlu9YQn6/Pv6p5
yXanPPHyokbzw5S8+Ox72Tgv/XoLfpA4Ms7f6A0E4EVBYFZZ1NTVjiYpLkI3hlLyDSVvqpZWRkpO
Q1O+tOP/qjW9s9LxlvsPBi+dvYltG4vfovW8WoDqRbWTUd/NdrJfSl3Zo2ryJQNeFrervJSji1ns
a2s75TVeNGYdJkPVvHTkZjkUMfqFkNM6zHcrKuuNPo8HQ1cFq2peMl0y1mXW2jY5jXlzspoumM5V
57NOD+By80xG31uIFpJupuTE5zVyBvrQ0Sa085tUwwiTsfQsp8I2Kx97c0wfaXfX2fNzbd2kmoPW
JatNXcMl1E/IyUuGMLfsO5otEYA4GuesmhvJai3PMlHqicHnIv9CvPlz65kkHLKboNkY/rnfDy7N
8kanSMAsAbnwoQP4qdinyfqrt3HH5ZvGbV4+GNn/kfZtzXHjSNZ/ZaPfOQuAAEhubM8DybpIpWtJ
smy9MGRZ5v0K3n/9d8rT37YEV4k72oiJjrFlMUkgkQAyT56jI+Zr9G/wfsz4eT9J5cehar2MxEvM
eqdGSFu9fUDVwJBS29vBoxVd9+3eWWJWP34oFzo0vk4PDTKgPD8HB/pXnjhQWGHNroG8+rUFKh23
tRgSxwnJnz8O0acGSlvGEdYZjeaRnWfhdAeu2/wCvH7yU0UzTLW2iudomE0zo+y8bfDW1Y1BE1Bp
PlVWeytRU6X0lrDvZdetObSf7E9eg4WOmMelKTDbLnH2LcpZ7SW4t5Ol+XHgpL+BxNDOre3Hg+pC
tEQIvk/6/lsZ5h63p6scRW8xVn7FG0hBOT6EwFcfT89hSR8zpy31WDgma7rY3hO1H6z73tnIsfcG
0BsVi0KBx7tl8E3agu+jJuBASTj7cR3vqT9vU2+gbuZSD80sG7nU9XFi1ejg+XJK0KbqUPkjSMzB
vBf1FOTSaxS06jYRiZLFotwJn9YR8zxFjrgyWLKzs7u2e6j5QmA89Vxt2TupEQMSgOd25qYMzsUS
xeWpgdF2ajRdWSqgeG4fPw3WTQ6xhnypQHnKX7X1TfohRy+9SHYxu+aR5xhnpFOruOKulUq/YT1M
0c3HznrqO7TVrroZlLYQNNkV9YA6YNTmoKPsErP/KmoF3Z1PWdGh6KTuo8yx63QX8K9MfSEjKA+W
IHonRkvHnReqTO00n/EF8QOosWPLHed9QGM3tqBrHnL/4084ZUZb1RZuyEGK/+2KRG264vsQ/KDS
c6qXfnwBajdB/exjQydmRAehI7YrtCTAkJpsPwdB6CBeCtYtfMaJ9aADz3MKRV1K8PQuyR7yqUo9
Ky2XmPIPwedI5NOpJ4KgHkoz+DVG3+rgpxmta/bdDpdqGycCq84xEU1U1WmRhrtqbla1azvBl3ES
q5jmmxitHx8P/4nNXGeakCgtg5YhjnbWoTHMHNF4+FjN7HKyx5Wwv6r8U0pmptCpJmZJe+AQk2gH
ttZ1wQ1PZTcRzdwSGq3K+c6GeMGhTn2RtsQNdHLXTlxEO+C/3CqZcFm0/TQWZy2UIKAh7ObD0gXs
hCmde0IGnWW1JIt2Y678McxcZRSeUmishzKDU3w3FwUMTixHnYWCR10GzdQc01Q7SLO+xs2DAUKI
PCYurm5uNF7mi+CUU1+lLf2mMM3IsOESESQtRLgLewUO7asxO0/lqhhuP3a8E+tep0wfeVCCJbWO
dsQeo+1Ym9Y2Ulnm9VmwlFs5sYB02okkEPHcFwo831H8AA3vKwl8TdZnbg7PCJfE348j/0yhE0+0
ZUwpKHTCXSIOOSLHLavcpcxEzxHw7EXgRhTsSGbt0s/JJsCkts1DbQqzn8YwOTfg9AEbURz6faLc
HgQ4sfVk09YtuqUW4lMOoW3+udPNQQo25d1UfGn5K6ksNxt/lPW4kQ66Cc1FXoTDEj0SUHWSikYm
fe0YUHAP49Yv42GjwIMa1rM7FA95K7bBKPw0+5Z3Nx/74KkP00JFkKOLUBo0wC0VHexoeRqSl9lk
lwb9JnPqsjQ6+9jQiW1Ib1LqGtHNBrfCHbNA0zwkJXrnY6CfPn76ieCgdyRNUCwXvHIwPyUot9ot
L2YXaiQe+F7dYBjcqOrccfz6OWNadBjsgLe9ssNdh+Z7Uxje3F/xGG3rMnWtNvbSHPpngJB9bO3E
EtYJoOfSNLiBEv8uy+czOfqMjUBaha4FPuIC14yPrZwawEOMenPdbybLVuhfDXcCcNYgc1Biyi4B
6rnoHWc1WNdD2z8msVg68pzyhsPfvzEHxWU6TRwfVcxztjKkan2rqZfyCiecWu9EApcYmPJMFe2U
KTzWW+gTyq6zFle/9mJi33OLbj8etVOGtLCQBrRD6a/BnsSZy63SLed+XYnKGwcLMODUTWpn9TlT
2hWBpzWrIDOd7IL6h9V9sYBrLcAm2nRerh7HdinQnTjQCS0eyLYjZWnk8S5Swk0Sxw050GObHtDM
j7/jhDvrnUh2OBWQ1YCBAvlO0EeKxxCUAkPlD9a3jy2c+AS9Fwkdo6aFAk68kyBiMbqbg0xZB00i
dvfx84/T0JuQ7HnvvKJDp32Rw0BjBncRf4VWLJhMV7Lo3J74YTaiUyK4SLP7Jn8OsuswhvyWXLpY
nRo/LQ2QmUFoZV0R7wT5gtKP23c4tNLZt+hZuSTveyIY6I1KIoxi0ZVlvEujFp10KZJC4ZrkXyJs
rwbvv3bGJZFLXFynjGmhoEmCAV0gVbxTFL3y2MyFqtwZEjUjTivouYyS82IR3n7iyMW1U4Mz1Gwq
iiraiaB5zE0QJpD0IemX9JVOPV6LBzZKWcKkeHxhOecTmi4qp3YVoPofe96px2sxwK67YRgHHEu7
yNkgO+uZo3k1Rcn6c4/X1r5jCprPHNcGlsjBVTI+yyZpu0QVn+HaM0HH8X7hKBbQqC4Q9edkuhhS
fluGxoqZw4Kk5omFrzcu0cAp2URwxCAM2WplrFk9hG7XlO4QFkvd1ifmQO9aCgTtLcpBe49e7s4l
bDJXUD6KPChFJwt78YnNUQetRUNiA4phR7vWjs4GA1gV+1PVOKG3JZlNP7TVjCeXziShzlKAMylv
wBeRQ/v9U06kY9aMaECSrIUT4Uh2M+S9TxhUD8dgWoi+p8ZfW8FqChIrUQi+zoCTsBpWNTQIScgW
dvRTaVa9pQhaiV2tOiPfdX0FuQAD3Vs5at9XPAr9NirB+flQl7UXkp9RW3lq/qxfaWs7TdKSAuee
76KKPBjR5JE+ubTE0vnu1LBpaxvqk6EA/iPfWWUbbiLJmlWPUOWmjsMWlt9x6LkpdFybzGOaiCLG
J0zrA6db4jteyFfjqvST2yWmlROLXEe3hUGYZilDp+CQxS4dez+VF2Pc+0kgP7f8dIyb1VR4tICF
1AARBDhUh3ypoHlyiLTdm5N4lKCjynb25bAS6/g8MreoFIABecKdZcGHT8y13iiUOUKpZM7zXSLb
Af0tdtGVXhZZ6jWdIr5EjXYiSuktQiBuatt2UsWOq3itmpesOjNQKazseY0kg59G5yLNLmdyGTS7
WvmpHbhmZC5EmROHBh0V12VWy1KB9hyQYnuD+B4l+xhdlkZrrlBydbvek9VCwDnlcNqeXgwhaAWI
VSI9iLuk/IoTftKmKztYKL+dmi1t4dtUlhWXeH5rX0/SHZM7a6nH6sT1RKdsH8aKgPTBLndGqjak
vXbyxiVUrXh0nosWf3vzccw/5dY6Nq4tRdKDHh6GaFOLyOtFmuMSXLGWhT5LhrQFbNE27mkJ+aRq
SKp1ManYuMNSkOQ86Th5/vhNTgymDvORLGTI/6TpzraVR6xsZfJzmyzF6FObg96IQAczhVpnlu54
6k5Qa91U68RPPc689ovpLTPVnzjk6x0JxDJGSrsk3ZX0XkrkN2c3oK+Me6SRCyvohFvr3J5TG0WB
IzFSZnA+QCsoGtyx2nUxXXj+qZk4/P2bG34cTOWQCQzVoEBW7hya1UvXGfuFx5+IPjpcMmunGlz4
afk0R+U6MtqLJK8WTtmnHq1d79DxjuXoxOgHtK9B7zgYnzt86Z1f+WgnBrjI012cbvPkiiHbOy5s
vadeWRvs3prLKcsP/uKMewt5OydcZBc/nBCOZCT1zi4jjxwnmjCRqWN9w1LddFW8yfpdnTWXTdH6
+RBe2FW0arolAfITrqPjJZOI2W1oYAKSUUJw3PINW21pstSqdurxekBvHNOgIx4vEgFidDbC8+uM
oFUtXHL+U/OhxXSSOJB0bjFmcf8gzbswXAi0p15dO8UpMvGhpFi0eVetOQ93DoCSaqg+56E6mm5M
cGqIkzzd1XI9O4M7v6qgXFiwJ15dx9L1gSyMai5QTTVvSFG5al7H/SehPkSb0mrsmT2aePEpRFQO
z0vIAvfp98/tKdpk1qJJ2wibCuLB5Wyhrb+u/eiTFU6izWggW1DqzvAUSb6hWj6x2gWpgZuxHUnr
hQPt8aHnOowuHireVhIfgGY/lP5u0/CZyIXIc3yn4jqGzihpImWJZxsq8iN5GSffJ9Akib34XNKA
6zi6zhnrRDmw0E2FLxLLz0V3ocDj+ZnZ5ToJ7QilPDsZeoTOLn2OStNvhuqxL5c2k+PbLNdhdDI2
7cqyB+Ag0JTAHdMzKWn9AQI0WZQuzO+pOThEoTdb7WhCq17aXbpr8jJaO5Co9AIjAobLnGJvMvr2
zEkxdp8bL/O9MahvV2ZoAnwBRugb2zB8ELVc49K3+tzjtZVsOVESp4zAn8DT82oU0ejlpWR7o6EP
n7OgLeeZsOhf6JGGG+s5LbDDxDsyLGlanZpwbUGzEqwJCUjwdkbVFds4U+MmV5W1l0PxXJPFfusT
ZnTwnKKlNYWo7u7IWAwi87NCDc2tkYACCrz8zRTYG9FNziLn3wkf00sqABAMggadc26Z1As7czuN
7Moai62yW59Duu5T2wTX6d1EQgIli8o5bzv71Rr4RWXghpwu3VpPDdvhpvRmqVQJMQ0bjWa7yprs
6IJ1maL3vVkaKfgEI0jFpo6w2L+uyP/5Mv5X+Fre/OuQpP753/jzS1lNTRxGrfbHf15Xr8Vd27y+
tpfP1X8ffvV//un7X/znZfzSlKr82er/6t0v4fl/2fef2+d3f1gVbdxOt91rM+1fVZe1vwzgTQ//
8n/7w/94/fWU+6l6/fOPl7IrgP3cv4ZxWfzx14/Ofvz5Bz10jf7n2+f/9cOr5xy/t4ub+PtzG//2
K6/Pqv3zD4MK8g+KAQWwBq25Fj3gNIfXw4+odP4hGJU2s0A8DQ0erNKibNrozz/4P6TjmNSxwQ9s
WUgi40eq7A4/Mij9B4dKOzjKuQmGAeSu/vj/L/dumv6etv8oOtD1gYtJ/fnHryzC30deCQ41atmc
2FSYjDpEhx9J3oXNqPL6rp1Sjzp8XTp1701VbLuKpJZnZ4UBcpAWZ8fcHNGZHj02YZd6MmlfSWc+
p2N2bUe2aznA1WZhvSbFxDaxGjJQjhUJ+GhJ4beHGERVtIR//HW7f//2TDCTArpNOAc8UQt0IKQx
HZXR5K4hqWcX1WXp2J4oHetJheO30oknN5nJFWSXXFs1N13JV4U0vX40fs6YgXU/dgVkwEYHGBsI
yXb8OswlWP8X4rDGAXwYZajuMFMQwh1OmB7KUtBzKWoRY2+DvjEc621aQJl6BldvUtU/Isa/FU4U
u10nv0RzCSrtsOSAFonHgWTpWshsujJJeUdFfEWdooVwIHkqDHKXiKG9mjiqfxOqSoOElohDV4E0
9ixu7TW4ZecHxOefLRIwmyYn4JyX02vV5RBRYl3lNVb83RgFeMHGFPgZmnsVZMrKu9gIfBnljzmo
kd6sjr8c8K3D0V9ENO/nDBzlGIvDQGBdONruOkxDCLnO1t6HBdurGeF7nvhG2ZiJfhgvIP5lYGfc
dnXaraw6NYBXY+B0aHYQIuVejevAj2SWz0X5hfB8Ru0DDLai7TbY8zqQ9gXrriw2gVGcFUnsxzNY
NIc49VUdn+dBvm+Sfsccua3iFoHhZZTZuTlMXmnX7kTWI32S0S7Psl3Wh0BwoO44XkbNXcKI3zeP
XRdtSkkgAjqiFX6G0NUj+DgkLdzMKtZ1BdLMn4xNLjpQru3kcmoNrwVJZ1eyyywkrnAeoqHyCr4v
psG3Wurm9n1UT2uZ1BtDYCQSyJaKke7CzjqTsjoP8nxPi34LtMyXsCkuAiePVlmXThBfsLYZivNg
87U3UwMdwZpeNxZw0gao0Ob7ON+QBg2c0AwnpAHTCzHcMHjNs/opLR+CMNkop7lSln1bxvU5V098
lufZMKCjER5qN9tkKm+cVJ0DK31DonFjl8BlmBYg5aYHYseLLMWD7iZ2VsFrjHZm7lyQ0s0mmlzI
JF+4DdJf7e7v3YbbjNpMErRCEqGjhmKzkMEQ186emZVnNUHi0jr1cDBEsJptVKWddQgBy6gqNlHX
B37aZTepjcSMNDKk5ganXMs2A1t9w58NMT5NCdwqTbgBuVhwGIbkSVrNrckKt5aTa3PgPNO5tty4
sKBt0rpZ+TQAmJQEkz93B8ruFP3sHDWxZJ0bkGLvlNfF47fBxvAY1VMQ236T7kUPEv7okeBPZkH9
1BKXWf4k09CF2AegYyaYMkD5OUL4K7eATpqsK1lML01L72pmrCz7sR+m3m1ba5tk/b0zdV9qkV0Y
qngCnpp7Ge9WQ2NOrkmf0Erk4vrpUgFdKVTqoBOyJxH38zbxIHmsjBBvDl7LuKnclgb3ZqxurLy8
6pp48lOwR7iiTV2jtv3WhnaXofapM9/2PPeaPL8g7XzttNB8iGuYa1FC8k2SSxdBufFKYzeRdB3W
8U0xmz8SqnYJH74JkkxebluRm8VPlkivQ96d9wFZ9WqI7npUwQHZtI010MEvKHh5if0deriXM8/W
Y6gOWgndTrbFhXTy29gEuXgdz7eszvw5OSCI1fVgTmcZj85UM7qVKX4uxKr3SeVD2BboyAJtv20T
gVamw23zzVGqRrnKjsyS7aU97rHX+DEZfCShvJFinINqj80JajAgx2N57cpJfENz+ZaYmcuFvOBV
7TnZjN0GF+owWrg9aCoMv7/c4fz35uUUq2wJqky2r2rq1mF1OWU/VBo8WYGxG0000QcVcmTFemjv
SsIxT7NLhhZ1PkAUs109BG4pmg0SUZuFUTvcX96vVIFFSixINWEEcbR4/2KF6GJuVRHbh7Z4Duyr
QdaeMgYfnvWUI7mQtspXQ/6DGbEvUrquRbdwS/yVPnv/Ctw2bZPa0sJZlunlIdueKQszau/7de9n
P/qbGDoVL7gzfkUReFmMTEuWH+aC2wJs3MK0pEmYnpMXKc5QWWZbe8gx3NvnyoP21nfl2267bzZq
+/EAH7xO/7g3xn4hVN9MvMUtAe5+x9qX5c+sZa5gl2bz9LGNI+dCIWwm0G5LbECJ9ARlN5cN76fG
3As1gNXqR9eba7AJemDZhyRBsK0KaCeR6Ck1r0I0tokwe0m49ObUOEuzGzSSbCppJV4n0nMOVgE3
r8zzDswCZgZBz2CRAfT3MXn/ulp+oGPQ8EpIbWLCi/tub9arcAVSlpWwIBkKNfmnwkteh9uPB0nj
2vvXErTRpwQuMeIwHMbfe3qWl2U+WBikwUOPBsQYnMHrwH28plvbH9Zk3JWA3pAtt7dsuySL8QsV
+d4P8M1/W9dLXzkibhsZlbkHYbiX41wjjIyv+97amJ16nOu7KMy/EiXWzMrRPN8+C0sihW17LCyk
S1X6FcIQad67xM7OnZG8kDy/EyRwq9pYVRSYXNnvezN4IdNdZZqug15yB1uswHmHZJlrxMUagGG0
zHXjVtT3UkWuTOJ7zsyz2P6Wt9maIRw6ClKHh21pNK5I4Tw5vFkLijg615syvahn+lyR9jGD8IUX
DGqTRNUt2AnXshoWyo8aVe1v86ULR6dVFECTQJn7BKQ3Ofj75q71mtS67gbuhgNbmQSNz+DC6+ku
dgSo3aHLMZVXpCG7BN30C+5z1GnfTKCWCBJNqyA4eHCffBUXu+KMr0ov8sHOJeWWQrDxrFhVG8c3
1h8bfp8Z+GvnIJQ4lqAMvqu5bVJmgtXSZHtS/ajNrw79RqOvTvlvIaB+s6KHqUHwPLaoQF4rQXPi
eB6pSxDnLaTo+CHXpC8C5+9v0Qkc0rhnucR9Yz8I4trM9tIAVKi88ow4CD1jgHwvaO2K1lyDHd63
I+XOKlkBwLiP2nAdtJY/cOp3Y4MjTf0DHBwgJqlWKQW9eFdchT3dm0BAc2voPSXhoPm3aJ5W2XBH
mnOF/7aDH/W5m2VgbATGjmbqpW9xDk4i+6aoyRNyfEsb/3tAwO8Dq7nNJAu0RSvOoOb7I4fyXiS/
92DgVizbFwwdAWELiToHqhWldZFk1pqmKB8q+yplM/rs2EMOQtC4rTZFHF8HuOR97FxHF9nbGdHu
dxAiDtHDjnlPzjh0THBfuclXid+7UbPDpXZTrgdxHfpLFNtH9nwc1ojlSIejz53qhzVHTEbckY7t
M3vwEsbdStkr1u3C5onOyU469Yon+UqxL3EMVHFdgicyZp/ZEhxcU7Bn2tRkOva3MTnSxw3eIniY
PHz/sFebcGXfy+t+lWyDu8Ev/WgVL3XgH13Sf5vVMc1B20BjJ4HZMr+puj1Hh1KX7Uu5xC31C3v0
23p7Y0g73IlknIzCgSHIEdygrc9VcXxZimJjUWyz4+DlkAlE67jbssDN234TQqTP6J9s0JxEkI5M
0tRrB6j4CbLuxuhC2biq5amfFjex7Fwn/lH1pQ9tOVyGUe5uhqU2vmP++e54qi2f2RaFCsGJv2+G
DYjE1iG3PDO1bmhWrADqu5FNcTURaGUrwy+s18AiZ+hKdrM2vm6lcbawWo4s5ndvo62WrJCiJAEO
yybAFoOJC1g3XBjBTUdfVPPd6s0bG2Q9c9CsqHERyPJ64slTUa9rdWE3dFPliFxj06Bi9G9Jlv2K
MpIwbh1Sk8hd6mI0Zhz2dVtadF+2M27XT934c+HTD5+mudI7C1qiup3rzIilpHty3j0P+4M8MXeN
S2czXgHU7tsLKK7DEfAjc9qul3KaIgeHD6qtrwV/LnBaWfigg+9/YEFqdZFQijkPO0H3TahWNYMU
jZ277ciAdmJeaACZFMXbsbfWWSAu0QC9YP5IDHg7nnqGJIAwQ1XaAcUZ2N7M/nQ13serwG/hH+4B
fpf7+V30tLQDH4u778xq6ykqpUPnEeNqbA/S2QXa9q2VuAWL6RZsmv6ivaVR1lZMaoQtIOdwm6i1
XrJmlQZo9TNBE068sjG2nMcuszsvTe8MZE4WxvjIke3dx+r3jCzNrYLAOEAhz9EFhHB/dPtsbUBV
W/KVLF3hka34v87s4a3e3PjmekYDDhgL9tO5vVFYKaVneOng2pVrbgbfXBUbWrkUl4+F7z2SAHn3
uQeXe2O4syMwXXc23ee0ujA7+2zqt/n86KRfKTMOkJIFVMaSvUNp7o29tEI4ylPYqwSYTJ4dwdw6
+xJw5bZgfjXCJQaIo/ZMKiUXFJloPRfNx9kyzJkgBBFcVMbsTo35tuOTy8CKPTHqN7Gz/diFjoah
NyY1D0L3VCRUQ+leRv0ZMs3n/bAky730VZq7CCeoYwulp72c5T6QoW+lyRqn8M2KQCCA9v1Cxucw
K+/jnhQcBSTiECnZb2LKQJPZou0nuGfbXbedXJXVPZRVV4BDblJjWH88gL9YMnVzFiXQMAVwlKGi
8t5J+nlAr6zT0P1slf7UAFdsTSs0J3rwx/VQsTtVzGeHDLc5jZsxyN2xKC8G9tRG19bEPKti+ymH
0iuSxTJdJen4MDqjG0WDn88vJRndXFRfprxZgqge3uuD99bPaPGcUisKOgSu3vzaO36UzeddR3Ac
yt26xWWUdiszX9J1/t3fsHf/PVpCO7Alc+KMMoTVGOiyFPosY7YkZ39s/t+a0HYAIboRSdCB7tGv
ZbHyuq0jn1nl19JMvbhaQOEcyXvigxgFH62FJje43fvpb1PKRqVybHPBBMX2R6fsQ1wz6nVFvjQh
2PUS4Y/ouq1aXNnE4zjWOZClmWujSZKb1aVT9ZcciLso/fekPg5Hpvdvpi3tIk7ScALj3j6axdUQ
zBsH7ZIfO/9RH3rz8drSjowQ5TMa0z1Pqi9GgCZcJwVbVegm2XgzhuXKklB+WgQD/77n4stQKcY5
0Maw60cL8DMDmWSFONkMqCeVoPRlbAOxOCTdH8LgcmiMlSKG16EgMjfGl4+/+UiVF9YFI0jAE8Yw
yO9n3OxxXu9IQPZ0qiH1qM6mFlPpWLtK5K7h9JcGh85oCLUjgIFM6zaSD1mQuqkaEVzbtVV/B1TX
q6vrkmRfhnZcOFgenZM3r6dtkq09mGOR2mSfzO3XNkvW6OrLQ+TCKHKzU/0zhZxNYyS3C6Py+/H5
/ahoeyX4SNFRiATufuDV+QS1pRj6A5WMNhH/Hib1CuTxlwq8dQkkX9OkuLHAKJKTm7lAbjQwtwa/
iqxsTQXcdLQwocl66n5OhuEVxsKWd5if3wIfyK+I5EDmMaKFoL4ImxbJEbK3x2tT8n1di00WZQv7
gtar+tfye2NGC0MWz3AvNSjZy3JYh/TBnJE+4/SxRGPc0F32KPXNhrmBpDBqRqEvB+UX1Y+uahbW
6NGI++Y9tABVNcgLTGwm+7kG2R4nfsmWij8Hl/ptREGUzBmSqRZ2u/crQqZ8NEkEE31nvrbDjamS
iySZrhNwUXzsZkdH1YbOrmna4D6T+uIbR3TQZU1HUNrANZN5bFVvAr/3Rmyf+8mH260D72Obx/zl
rUltQdEyI8RkPdlb9CckHHdqLFamEKuPrRxJBCCavfkybQGZKKiD3w5mgnEVzx7foBgLeVwH5CRA
fIN2rHo2V2XhLtVvjsWLt3YPx7c3h1zZ9HnRB4rsm7ZyS/PaMoBOGSga0G/LEhtVPWzM7Pnjj/39
SPj+WzWHyaAo0RUpvjWBEFxJ7fPEih+bmfthova877YQIl7ynGNO+uY7Le06HBdGM0oAD/az47Kf
zY3xvbyMcB1NL5CFDT00e6yZC02B/6tdLdxAjk6Y9gC7apVeCWcT7xJ/dIEV8Oj+wCVXwTpQcOul
dj2NGuZfAejtB2sBiHRtkHMykj1r+x2f71vDAIZgQNVjHU3meg5AE2as0Mew/3hyj9ShMLsoQaJI
7eD/6AG2RiHBUGWDcKCKR16pXcwb5KyvqtxG5BMQOhObsQ8veZY90rLbUAtJcqQL1uav1HXqmsZS
QvJ43HjzTvpgUKu0rayCx7UbFMbT0fYz+FkwJWf4GFRevnbQjoy7xG9UtQ6KaluS5LLPFoAjx4Kx
fUCNAIhnAySmOX4cqTi0WQ4npNFFQqdtMS9sxAsW9GM9s1ImqyQjez5cJyDmIdXjx9N7NBz+/Qn6
CZ7NJdJWyCrvQcng5XF1lbbTRVwvRd2jIeKNGW3CijYNWFcmZD8GLZACSGiEqKBm1XoC5VzZpl7X
Lh2Yj57l38yOfpZ3GJBo/Zzi07yQnZcNIAm2O2Vu5AEbteH+CGnJIr0bmB/eJG7jhf5ShuPY3eXt
Gxxm900wnjo7I4XEV7MaWqzjtkQ5FXBAS0nwdixUxJY85TDRb2xRozei3MZEdrTzquomrJaacY4k
47B43kyitnWaIh5GVHYPsS+5t9bjFn1MSP7Nq9BLfdTAF3bqXx2w+kHkrT1tD60b2wTreEz2bWVs
naG/USFaI8cQHIKJ37IflF9k1eiyaHIr8AQX6MV2s1p5FCrgft2ZvxzaM5LaNWN+Kab5Ysr7l4wJ
MLJ037qiI37TdUukOUfwGodhAtu1hTMN9I6110Ypf3SkOrw28CHtPeLQrfQtSEVtmE+27ZKwxfEA
7UDdBng7EOzrhWdpTulsRmLe02vizT5YVA6AlNadI2/2AhcwQx8tQ7ulHelo5HhjVlvSU5L3Udfw
eZ+D46KMzy30Sy9StqNgDL/VnQB0qQ4uNEAmU70pHg2uLR1DmKlTCDd2nhGBmaqLDurDEPDE5TTI
xpWBYlgcAgnEzG07Bas6FfmKcWMV5tk5mEb9okV+wuEusOvnkSi9wbgaS+5sq2z6ArVO1xYK9dh2
XUXfrfZBNoAdlu2XKEfVti4uIITxMPTQZXUybxqnS8BH12F+JoGDTOudVGA4AA3YGrI0LqgDrzjI
jV2wgdzFs+2ztjbRgDoW0K4td2jk7L1mvuP8rqfA8YAfxkqnW+b0K5WMnlBgXYuDcTuZPRB/A043
yhu5DbBA8YPEd0pMmygLId/wyofipstyt2kal831NiM3EfnKGyi4s9h1JhQj4xfLep1KoEtrsk3p
6IIy6nzKR0jmmX4CGWcengUgl0vi+kcGhF4hpxmkqf15Rqez3Bq3dSkeOv697K3bsWa7OM9Wjc3d
uey3gwGWuK7Y8Ca6btps41CDeGmHyjAqUhMoGY0YkNS0vciQWgbGZ75iSn0NjAZkEEE++lM9XvW9
xLI20OSH6kGk/ETUoCSYqfp/pH1pb6S6uvUvQjLYGPjKUFOSqqQydKe/WOlOB8w8g/n1d5F9rnZC
ReE979XW0Za6j7bLxsMzrGGjZQ1AJPr40KP0jHZZWI3uNADnDaKR9JgW35e98SPsu2dbG4lnj+Gu
oVT4Nut/tEMHj8qp+93X5sqNdHnU5pqQzWA5hIKFY1mLoz3klQQW3qzPVtJ4qYVsvE5nzfYdQT+v
sCM/57/awXQdc8cguGmc8Xx7Nks8QEABYSLb//Lxnn+Og+ADQH+HA7b1+c6fxiTPiabqc61XHpGJ
10Bjvy8N9/thLnKKxTCLZ8yMMy4nMtVnOxzuQ9rAxLpBHdN0tdS8g0D0WJRXTrmmZ3R5jy6GXbxo
Cpqu8A4Yajw3YjuMbm6g4TSLPRB/hF1h49nB9/O8uNEWAy7eN0AGmcg7LOcUdlC8Um7OmNvlazYU
7w/ApyttMc5iF3U5t5qypvU5Mt8Y74+lSoOpfh6woqo1sYeMya2h6yX6G6MW/lBCB1uNLh6AgAIj
W1K5U9WaHtYX8QMnYGug1qRzyK0tVpsBqCvDMJ7OvKPALtgu7Vf6L1/lxBalBqB/IIDr1hJE0Zjw
D5cTeDKm2wPqew539bN51UZuf1VD5QTVpezW2K1lxF8lC5+GXXzWGMhAJ0JF/lz7QyB3JQB0M8cL
XbUO+D0ITMl7uv9+J7EvVtPmUC1HF4Ggf7FkvhQpJ/EoeHeWUWG6hHZeC4M1uM1s2ETuG5u43BC+
4tdtkQIcRrYswarX/FgX8b054M9TsZGzQBIbHjnrN6rhR4cJvxTDTsVKuoLm7pBo+P0/kqLfpCHb
Qf+2GsnVMCTbcLJ8W91mEsD8sscVVe7GITlWYbNL7TZQkClwHPGgO9o9npdTpnH/+xVA+fby4cYS
cLS/kBuhvrPIlEGjSMwpMbtzoR3Drt3WlJzLiEiXyD4YuwnRcAPGTE8g/KafwK3BAXcgpA3hR9YC
P4O8ErLd4AXtKpWZaKHk58bK71lWv+lCkgCN4TtaozsDfy+o/Tj2qWXybIX9GTKMG5UZz5S/muLW
qLEGc8nWNKGw0mmumTX60bGU5SOWTZAhKrFx2uig0xs7lLAiCLPcU8o5q3rPjAHG1+pJ9TLc9pPp
sQwEJp7vY/pH6Kdhqjd1lEG1st1MvLzmFiqc3YBQY98Lw4cvTFAidmXjH2W+1NqfPKn8QTQH4rxC
lxSRmaXuQSFw0yF8IlPhp7GE2XB4NFPAGwsRdNnvRII4wKBvjAT7dz/ZuxHWWaQrRi+CLpQYHZBF
AtnrviFAVenoVW/qD8nE9hLvUKGYa6YAPDTFVRbZm0H/nfJx2/bsxpBAjcKajPHcLyPm1vG4n6hE
hFT+MfX2pW/zytVK+/fEi4c8Dx86NgVt0aH/lr0VJlogowocEgMhNlyBf/ZQqfGXnlolMPwkGACR
6nsbnvKJQDAioRxJ3DCsf9i88ygClE63dlQ6LZBzEYxhi4PksAhMMmgEF/usnXZdoj+0OBTQdQ+a
7E2k3XVsv6icw2ZaeCOxvcqOPZi/2IHuxK1nVLNyKI8enaR2PPg8OAGI53Sjy+mFpQhM+wqcDLzd
x6qKHW80QIKSIb3SRtq41K7uM0DI8pwep768AgsmiKO17qy59sAsinOtiqdoKvX6rCrDTyP9oTA1
10CT0QydTSGl5vVgvxlRu5UcmU4ngwK1Fqkjrkhbv9XRgSn+2KHmOkz58zcHId2r1ZHHtteMzIvE
3hBvkz5tCUTbdH4TAYwW178qqwqyJPLruvHLDqvWn7XCghQhjJkhYabb1I20wlNtgnK9va/KdKPM
Hup11ibWS4+YV0XUbwtL28S4dXj+kOabMPnd2NMVdO83398c83W8fB1xcYA0CGwQA3Hwc1AzlH0T
OYZVn0elrm3ee1lbHAbwmA1z5UGa39mLkQByBlsM3Y4Lshhx0JBoRsQ1mn2C2+ZWoPwxmf192YWb
zvj9/bTef/en0RzdIDMrzUAzGwyCRbBm0aQu07YY7kInQgJSt3cGOIXgyxwI0x+r1J4gw2/bkDyV
myQtDhSq6q4ljMdagUGT9kgIwuqo0XJL7cQv+/hH34ZnyRRMltfUCBbfwAHAEU4YDL0E3QSHdKms
nWXosCaljpp/+5MWP2vsLWuAFDoMkL5flUVoeTHQIhTSKTp/fUHUKYO1Ovwrg54mrj11/ph2Z1JD
eFhKN+NiZdgvylGf3qZF7toSUimC1jLgWuamGKqHMA0DHU+S7D06sFs2VSu7+jJ1YNy2CEQbgXmZ
a6mLmWa9PaVc6d25pV55PQFBC613D7pEPnONn0D6dtetpx3WNZC+CkVALwJudYbb2Ut6aMniWrKI
dQCCczw0b0O3JvR2WWlDQIuQzgZCA3xZ9HE/H1lYXGZVQpvmLNPRZfl1Ev+d4sexey60p7ngxcL7
lL+moQn24HiEOOPOqYUrgNunRb0PiXUzDmsVxy+jbIaHB3sZB44u21iwPTBQiCmbM8LReyXVplGP
GQuRJ3WWF3Wl8CyzgRj9nxxIp0Kz0O7vfeC6HztrfBOIQiq9eyTK+q8D7Tn6B5eH4INYYFsvNgLT
kgRhBzojtvODOugnr7Xxv06cPoyweGacykiyoZXovWwn6QL3j2Jnca178Q4y/8FaS+S9AvPpYpsn
BGc63KCGiTtucWE7dGxor4cwEp7ULYFH+oASQwKXtxKVCkApYPrpTuxYJLnnqPgGvBIX2K8bY6hB
j6hhYqqeS/ISVu0WWsGbsIAKMOICER8dwfeiZ5usor6TjHdZVBy68LWhL99fQl+9Ax8nsLgNEABq
pYKg7dkcUTLkWhDH1j2YWH5ah08thEC+H+6dNvDdgi1eggipJdBOGvLp3Dhgpx0MlIPg24W09qdT
vaKp4kf56Fdh9sTHZrsy+kVBbf5cOBYO6GQzuWjRtNAaB2UdjSOt1p19TaG1CzaIAWOLbkhcqfSn
UfQersfHGLHwytiLu8iBH7aOSh5jOJQ2/lns/XKsKKsAjLpFmI9K3lgGLUufykbdmnaLzKDspB/S
60Qjj4Om/6hQqYOzmbhLUXGi/Spae7EU768PHBNsVHMc3BOzEsLHmrlKQGEHUEo7FXXqwcUeoEO2
gS6n1/alb+QFwp0i6MvQd8xx9/1SLHEn/7x8c2KE5xV6txc+UWnMTR5F0ykPX5QD0oJpvpR57aWq
2OrDnyGE3WNDfEcNbp3r9zqCP5AffYv+6obG1fvfTtteF20Ly/rmbBYAqHz/A5ef6j0E+PD75hDh
Qz9BAXYyxLlQJybupxhCp/maleg7g+3DOfjPElDcv2Ds4+FYnAM21HTShYkhKL/prTdHpn5HN1Yz
oKL3JEXkc/WjqO9JeTcMjSfAnYL/n9vTfcEDMb5ONvEgvLESFX4ZkoDg+b+/al6YDxOnoL5mccXU
qayjDct/8NS5EbBmbCVqkO2LhWJv6zj+96u9NujiBS3TSMVO4qhTmIxBrSMrhXwYRWYYosuiYP5U
x17WDSubcPlSXHyBxUfWgP1tHBPDNoEKIk8GVuiik+t2QHTXW+RZ389y2UG6GG9x/gUhdmtDzePU
+vom8lKfay73R0/5htv+FcF/lGM+Ccd8FIT4ehP/+y0XL2HPRk2HiYk6cSb3afwWj2sB7Pxf+G4P
L27TXhVWjZhfneho7kjK/cx5DVHjB5jOIxxJ5H9LP16u4ZIIAEpHSmWHUzM2gxvG0kudE4eYCjyY
wEGSbkFyN7aiO0qhow+QOl4+nwyrW2c+nN9MfInaayc7BAQX90Ptj77uy4BaLtgAaDjVbn2TouK9
ciEtERAXEzc+H8y2AsI177B5RGagsmH4rdO4ZsWuJwHcQ+c5RO1C3FLEXrNnXTsnfHFT1SJH+K5j
6BnHQ3fRhsNYxp93LXFnK7uVZGFlUy3tgFC2wOU0IP0K5Y8SQFTdhAJB6rgVjTzaA58fvn1/MOdz
/t3HXFw/OumswWoodjGLNzLRrgTSMBLD7raRK33q1bVc3Dl2p8clwn11MkEdETF4Xij4IcsjBspM
M6k68jsB7Q9xmMboVxrWK4u7rAdf7KPFJcRCBPVkwsdUbAM4APNmRr3miWaLmtqZBtIHrHstSn43
tbhY4n9T6qV/T1WxJBsTpRBrdK8yg6Ivs5JjCat32+S/SD25vIrAalPEi6GmAHvUQDfkQycLVAGo
8QvB7zEtI4/VsS/wGpgNNGK6iG1avfGt3goM0qEKnHut9ta3f0jdBh1qlgmHDIOmBY4Gu8W8gbjJ
36G75SbM/vpXYZ6slJ9CCGlENhr66CAhMz5M5Zuc/jhJH+QJBJUhS/H9bvvyVv53KZY3GIwB4ZYd
Gtje5VMPJ2gDUOP/2wiLwI6bfcH0Dotd88JLyjsRrokCvPdDvvmefHEbFb1tFHGGMEG1fwYa+xKd
W1IeSZX7ST14w3SC53VkXUst9uHj6EI8HhUGdKDHHyJGVQ6da70SUGZ5raO3TPyV+jFM7+ryD2Hl
Cob465vzw4Ivrq+uSieTwnr+RKErg4paZKhrBwDWKbS2SRF6IEPejFbvQVZtJcJY+9Tz338IpgSh
sbBsrk6TQEttvA+TtSjyy7vyw9wWV1dbwqeY9thMMn2L0nFD4f8JQ3Bo3pYuQ9WwKtvg+8319Q32
Ycj5J32YFE9lZJEGu6sJKKKY/KSGGW7hadt6ywrfXoma5hl8t9MWIYbDphJtFMyQjA/COFb9W1Wt
JIVfhp9g7CMhpDPNZrGIFeQREkIxIzH+GuInrY99zQKtkOGBsxwvT4+wAlmZ1tdb498xF+8AnbQY
0X+PdyDt3aZpN0OydukuEUT/XPUf5rW46u3GaABZwhgI4HdD8qPGl7JFoMfPxLlvxfPId7KfICRS
uABYbiZ1lslNDiuyzuggOTX5jX1KyAivGA3H2XQhReqh2wY1uJWk4+tv/O9iLLZUGZZmlEYjFkP/
zSGp1Fg3Do/87zfuV0eFzhVIdOMMqNcsroGG1UYa8Uadhk4PwBgNhluZ/FL42Hht1s2j3+1oPm1c
E0x1KAAi50fF4SLFtULD6CN0m09OGt+megtDSzvemVbeey0RtwpSlbtwdE4QmL9N7RRiTnCFSSKo
w1lW6jWk3NUWyN15+yvuJF6uyDUlh+oUCkhTXeza3rwHvWmb5PyH2aVQksllBWu3st6MI/ObmkB1
TSBd7K6Q6B+UHPBydubvRpRP1gCPDTmAsSU7ROttPaUr2/vdI/vT7HGY0FmAeKBhUOCWFnuvakIU
ZKUs7mG34iVR5dlNcXQc7aUFCM0aUhZALMRwVYzub9dlIogIvCU7I4IiFr0h0jyGegfFhdoGu6j2
lLl36gOZDI9oUBvTUp9UqVunZG9X3K17sqmyOCgy9N06CMUP5q4XT5qd7SRII1Dq8iy92JBiekog
HDcLNoA+rJsV1CkAoSrFnYAp2mSgMz8lx07rznaZ/YAiHJZPXukxFDy0yQN4ybfDJKjF6CHzQMgP
KS9H/c1LmGclhtdH7UEAnTCOP5xc39Zd/1Oauic5cHk8RBk4cptcbiFNGHmaM0HrB91q/OHEoQ0Y
T57OsgNcv1EHywI0wY+iTPZJHJ6qXCIvNYGbtxu+qXnVuhqB/C9kEurAhsLa9+dk/jKLLwcmEIQE
qWFB1WMJ6w07K4wm4dAz2iPXoQPG82RswR1FZ/g+StSKcMy7HdE3wy0xvmHjaKRIU3Z2xHSO8wm+
cSUupLqRGcKyfo/y1UsYZVD7c1UEbXqQILe9NK4iHeKXJN1Z+XTVN9Mu7aYrR7fdMZG/MigxttVQ
AhnXP/TcvlE6iRBwKIBun9F421lZA3CJyd3OaREH5Fh7et+StkBKPkbBoAGbC23qNQzpxUODbpJh
splk5mD7L0s+aPiaYR5pEMmxJj8c1FbWfykTAfx1bkzrirXPxqCtZBwXd+tizEUM0tFqUlkUsbNq
ErfEgobtc9j2K5IG74yDi8/4YWqLNxTGfK2dDpSe2yb2dfmal79GET2WoOr1dn3WQZN0zajNvSIU
MJ4cPF5ZB7S3HhTBYRX62zCQXV9b3jj2P/ORIj6s1Q+91W8gLIOzP26gJ7hjGvU624JowwuEsV38
kRe3Cs5KiVtw/N8m46i66TmJ7ytp+prgwCZcmewvBbAojpMNHJJcg4A1gAxdFpCwNNya9+4wRWA1
QUOwR2bR/h4idhUbzzXa1OBdBRKaTdAl9E0j3MfjWchzNgtKSDih8P6apeceHc2K3kfV0dQiN6mp
Hw3pyuv1+VSCGWgSZ25jgSWEmin2z+eoSzR51YaJVoJRA/NDZXt6e2uC3ZoVv7Sk3n5/BVzWJheb
ZhGd6LngkgjJoHcQ7jSgHaZrdLqH8loYG0hmvgBXcQDWzvRlcw9NPD6rzqwBoNc27uIFkbEUVTr/
Bou+JkVzV+MVTBN7hcQwz+S7fbsIPUgJHlg8waZSEuLn4dEiYo9myB59gv/jQVx8Qc3uy6kESPZs
wF8udtReaeGVyJOVYZY4M6CFP10yy/wy76geQ3wUYPtwgjYQGVyedA9Q4L7qIW5iW8FYH2vJAbar
ruA0sc8AQQmTpPMmS99m/aq86JxtfrPCy1IZmbQ0JdAtPGsV9UbteZhiV7ad1ytyowTf9FPpOSH+
ajY+TeT991t5ZRctE9U+iQZH5bj+mKluxvgQG9kG7c6VcOfz6YQKx/uaW9De00HhvUBt9FKTNunx
ZqLA69c2d4249lqYwYdds+H2w/dzWur8Xgy3yL6tzNYgDm3Rc1k2/tB2gdbBSdo4oLIT2Hkd1AxN
xjZBTkH9HhmuiSCPSe5zimenIkB1vuSG2uS6AwdLJ+i4D0uTgJTZSlz/9eH6d1kWIbfWR/AMFAY9
57g0E1zSSYpzBk90IfffL8llVrr4AotnrhJCa4YMu141EOKEILsWmbuEcggHzg4/vZskUHCO463g
UJTVhi184IOV3/D1Tv93uos3sE1H0rCB0bOVnzoQ8ZLqQMO3OneO8OYLOu2VgRU8hv2+q8qVG3tt
pRcXdlgVNHMEhp6B8JNzZYHdE4cptMTXejVLuMM/m88xGZIoNDEvkAXFNNWMA+4G1QMEVXUpto7D
HkerRERfdg992f8ugLDvEojzGObJUNO0aaPyWPF2n4TOQypyhAJlckut4WT28dpZXHIm8AMd6Lvb
gNoiOwctbfFwVNBPKSxu1KcpVdcQq6j8Fm6k2PTR1iY6kKB1DFCN9cgqbVvkNpzZyFUU9c6x1fLE
l2Z9ozf6PuvZI8As6D9mQLoLR7vuy+ZIlPkmKus0YoGCtIUFotSaN9pIf+QadDnjPfTtAK1FARmA
Np+kzqGzWjuohmYAjA367yESf2+I2quClq+9E0PYDsyI73fiZZzpIMPF1EFYxE1PFyvQ59JIKe3L
M8msx7GyNqoqrgDsz114tAaZynwtQaQysGFlG34xMCUWML8cLUQAtxYDZ4wXY67T9jxl5jbSgc0b
6WunGh+QVdA2XrMcIu1puxJ8fnH4nU/DLh5x7IYEYPlRnBEvgh7TbG3QMaJCeQ5PIatqId1ihw7a
dVA43/T5cNs7a7Tx96l9fubABtIR23OdOo69BBY0VWLgT7PirHdW7edOua1U7U/20LmGYcR+igsK
6t+p5RKzu4qbYVePyQuUmx9rSIWBOMwBOHVq2Jmn8gS7w5X4cfH7/jeAtGcM3qzsYi/u4qakEXhZ
YXWGu95pHN8KrnZOGT2qIdq10O1kMIOf3QYy3U7cygivSwYCTn/i4eAmot2Fw594WhU0fgd+LZfN
BHKG4ocRiy93jMHCJNYgpgddvWpbCbBZNHk1TuaPjHAZQCG99Xg//dUt0AOqUDgbiEbfD616hVLV
AUZ3t6IYHFz2JSj0eOUMUyChho458LdthtAVxB58q/zKQgXRHJwdUt8qKEfzBANhVxv0oLGBK6/M
BNzl/D4izs9ETVemYr5eAdLzEzxfb2hH4EiZX04P6LSdwmK853b6qMUSpz1zefhjqoEZnYA0t5yT
1uxtUNsNy3QHhf++1bszTw91mKZFi7CathAZRlobHzrd9PgEMCkAAKP8PRRofEzUi/FCInYI+kHb
xej4FyU5pooFDnhfUNq8TopxdCvSHHqrBhYWcOPBDIScnvoIuN2Q3DFoBxp5Hjgq2tmQbfCIATpH
Xb+kAmomDKvEjYOeFYFh5a6S/R+aaBC2V5Br13YmL7AvQMEQMDrYULs7tO10LeltPIbHOIufeAJ9
kjHzxglYAKkKwOpA8ZftsQjjm9yGTv3wDBfUY6VDJTsB5HuMSex2YjiUpINANtDKJfzHUiK8RGYb
BS3aQuxH8lykyN7xywS/jejfJpWbUqlNBJBUrueokyKhi7KbTke3t2jQpW+T26qfGr9Oq0dVg3re
5EhVovTvBPkB/LvsXLM2npjVbOcSi5aLXVWNN1itnWj6bZ3LydfzA7Rib8bU2NpNtEUfEIW1l6ga
bigNb1NrNtfg4ZGrsPFJrPONLdLGTZGPBB2BrFFf2wPIODXoTmn1pLEo9nkC8hdfde3+4t0FyenD
SVlccmPVceJInBRygOT99NPw8EM2DFU9sOhA5kD6ckCndHpkv/ObaOViv2wbzmQGwg0YquCGI0sc
pWm1jYD+W3UuQeYAfHOLbRtwnyKodMcAt5bPdtZKUHfZZfo8qDMjmD60GrSp7ho7j6pzeh3dAsx+
nZx1v7xXN9EJwv1usocI83N6Er7YACC9wa8YPAHP99FzVrKqi/gKGFKIkLP5dgehZVm5Sfu8n2D5
UcEyYnBLJ3ZLeCybUxeE1ZrGycUbuhhqEcmCUSsJypIV8IvhjoJl3AZssw6MXUCw8CAgMoK8CUM1
HM4pQGN+XlyrNZwO2jnF2bJeSSbdoXT2TTkFNe2ugb3yaqF+Z2zadkbyywb3Me3os8DNYo7iQaRv
KHq4mv1YFtc9omuerxnQmJ/r9Ze/b7HfoRM65MzGg2qk1jFro1uzBb5D9qPugo4H5CiwUK0N0TFV
b+IeGno1DWxH8waBYje4BLDJ0dn0KEy+Z3Hiz7WnVNzQCugenXm5jU3CLVgMaB5HOQdFWaQGuAfN
2oJbAwEBpfUNaLMU/LEcTC8tnzqY0abX03BXWXd5+1uzEgv6jx2CPRtePuwsBv2IJBB28bcVSod6
eTa68AZYw0PVPpUy9mDBktQFQF7iRiPOAYab34d9nzfp/MTP/wOLDbV3A55Ii75vkkEjYQwVOaOr
45Z1vlWS3NqpuCKMr4Vca2MtUlBqRpFpDoSc6T0KQ4HuZ4dZjRfUEq94CG9Dr4RA5VpJ6GJLzBME
FRoawGCYwz7i85aNWE6hPIRB42zTmoZnZ0BuTdldw8RRCBvats5KYr8Arv9nF4INYEAei1KQDD8P
aTpw8wa/CbsQzYHM0yMXyjKZfYvSYtj74Uw1D6ZA5MAtHKJudcYLzNjl+IvELrMMoBwcjI+metAd
kYpA5D8Ahw0CSx6snjV/DaZ28WXne+HDjBf3AuTo+7GWXXE2ZbbjNfFD9jTOOStfKb19Ls3879Q4
FAVBJtYBy/28tA3wn5mT9biA8p9jfhDpA4x9vj8RFxvmfS7/DrFYvd5oQ7sQmEsJ45kMCiJl9mjm
0EuPIYrQBkWzJrvx/hD8G8/+Z1LIPUF9hELLhSgK0XVQIOb9MvRwqHkGkOdvV3uG5pzSHihKGKzo
FeyPEGdA3gEIVgBu1E0GGa0xhNnASyShkK/Q7sm2UhAXnHMPnvUuz6g7jFaQg/1k5+pQwZk70Hv9
Xg+fMsgCWH2ZuGj17mhierQe9k3fdq5lZODKnTTtwYID2ch1b2IwLXFuSifdTTXfovGHPfQ7gYct
aDn8KtT07pqIegvXNVgVdZR5+uS8fv9N5vdruUJQjYeKt6VD9GrZhy1rSNo1tZOfJwjou0wc+qYd
VhAwXx4biKLBLoTbEGpb0i8hGDBqY4VBSGpvkBLNYeNt4bw4jb7TpAO+X/3TgZR2aZ9ra19HEOuR
/x85F7afA0wBxL0ohZLM4ij1Kq5Fldj5md1MP0OohTyVG/T3hIevnP5o/DGwJaRXkC3gG6+1/xeF
4H+24sfRFw/oSMYGVi0YHY6hQXGGSAT1x13iwUUSn/1Q3cYBhiUrcBv7M6z8fVgIf4BJjYPNL/uH
ULEwRzmy4tx2FEp90X2bQQvPetXpX94/RdFDlBTuCNGDBFT9yKz9ogUB3KTY85kfz0Z4cvTgZqE2
Cm0yL2rRJpZl+1DGVrYdeIimbVMYfqwfBqsdtsmQkJ0Tp/pes2II55IK1BJQQ3V7LxuIGvap/quC
QogLc/cpoLTxYLmiIXUZ9TAA1bMMMg3SFslmApuwBdnPBOpLU+iVtb9Zd5OmYN3HGgrj7Q08ytxq
kEBeAh4RPoLgcUzqqHOZPdQAnXaQ3qsgzW4rLfNMPXpBi/ImnrHpU4UfTCvsN8jH+lY97WH3BB1P
OI5FEqD/WB/axgUqsN2JlkQefO4nNyRw44KPdWAC2grBiJ/fH8NFEfmf7zTjzhEDGijWXGTeJp1m
ZDq2B0wORAirLawzgbpnCtAcaa17eC7j2JDSRd4Gpwn70ErtKA1zF3YIpaZs05jTQefxndLIS9/A
jjkEdBunLkij+O37X/t+K3y6NaBPiZojOEMUUg+XfOpWT4wWxkPnDED0AapFAsTeNH2wymlfgzTD
oCWSDnYwgDada0+yvIdPt1cjsPW6JL3jRdxcOUoMV92EZ2AMtQ7oR6PZGEowqG5Ah0kasWuh6dyy
124SLqkTiOzDwsyMXALjeSt/tnobDWPLrQoOXR3IElTc18u32b4tqWyo315LUl63Yfmgsn4LYAjg
qvPuYYhLS5S94AVo1241xUcq4oMsDeSasOYzWn4nm+4OjZAno0FqMwAXPqJ6tAMd873rjfIjLA4s
iOpXJhqUAD609CknyG/N0rVBgY3y+idc13w8AZBtUCtB0IK8ia0yx1041I4N7Y9LjtOQtdVYaQM0
ffwO3pM4rQEaD+BkGuHG2oWHMiCbhGw06Mw3GxYFvfTmAFBblZT6nBtd/pBF1AloMDeVjag8t2M3
AeO/oA89JCoMLXRNWx1yREQpnAu/33wXL9Zi+ouwU3CRADAD1buR/4GFukuiNfHztRHmv/+Q6HbF
xKvcwQJr0W9T+zmlxsonvHwMFnNYBFtSUWeElRZB9WB+CEIY1qH5XW1tEDBhMXoobocE38yAetZW
BN+v3+rgizAsqqjMaYfpsa25gUITgV6g9gwcua82hl9PB8u5bv+m27WqxUUou5j04v1lem1SFmLS
MDDxwnCbI7Xj2W9l/Xdi5/O+nD1oGZplHICZC1YZL2kGv9kMtiCT5gr1gNrjwewNF4r22yjLd+h/
Pa2s6edm08WQ76jXD1tmUImO2BZDzomB8dRt+92sDkOfjN2a1tXlUzFPD7Oa45iZr7XYPHXU9qTX
cPlWBfuNK6oJLIhL2tPOUf1e40PpaslDkjk7iufAj4CpyoGbyNoyDUiFmnJbSF9X8qou9S3RqxuA
qiFqnOCs2k7iQvyjWFGyXlSO/lkd9CFAxkW9ZnZ0+3yg0KUdpSnH9IxA2DWT2DNYsSX8WY+7ANX2
tI3dJj6k2mNllO5gHMYcZNhiI1txDC0IGoGHZNq/DKd1lVmcZAUNrQbsDmL6aC6htdZ1K7WueQmX
79vHH7wI1kwlhE7SIT07QLdL7S/lkJUTzyubZr4fL0dxLKQhgJOYZPEhoXBJQ3OcsCxBA82w3bSz
Hxp/8qYgD8jqvrm81RDm49kwOUQGEGQs7k3NypxOgVx4NmPbK0CuytjLyoTWhlhcnEORV6GD6jtu
Frqxw1Ok+ZGfeNk1QmvhdrAoQoduVUX3q2bKp5kt1pEkhgbZgQozc9G/gzdoCZAFZI932V8rgNeo
j1abZVyN6AKiVLhdk2qiX3xHpJjInmAypkP2brG9WRyxobTL5CwNdTV2P4cR9XArhbnt7NcKpQ13
7JpwC0shD51hmN9APkFHcTTJnpkA56AL82fCf0DR2YeRa+faVbNtKJ42m9zWkeNBmwLxUw3rVJ3I
gzQSfyKSujpMnzORbG37te8YrnFjpYJlzFtisUEpgk5GTCgHweZpUcLKnZm1q7rkbE83isagovan
foJQh66/9Kx/5ZNVwi0sO/Txc16P0Bobytx3WA+yQeeRrIMBGSzzhlL3W81KfTNjbUBsUCtJXm5Z
ZSWuSqKVu/ir+/GdMgmbCzT/oOL++bZhgxlXEHp7P1ZPbNsdom3rl/sMTolwDz5XgztBK3IMCr99
jIP/J7XI+YsvFu7TT1gcBBZrMhMxwGgD/5mZ8Eku1F0hIg8203dMAv5gl4Dh/lAVTAYVaIcsca1w
hH8DMK16ez/JYduV4J5rMP/toDcEQDFAoHuz7HcF7V6Kiu3rDO91+YcBOPf9Kb58pgl+O3ob6NrP
ogCLj25JoyJdxtNzUsHstnuOLcNPFCQDszL4fqTLojekasG8xtGBBAGO8OLg/g9p57UbOdOk6Ssi
QG9OyfJSyZRct04ItaP3nle/DzWL/VWsgjizc9Dohj58SjKZGRkZ8RqrQxtxdPXkRG3jgUa4rbNz
arE7Sp219q0bPVMAQwWrrvkpjfdNshfQEEo6H1KUvBLCYd2a1cNoPgytZ2eR+fL9411JlM4fb5qp
L4d6NPJ7hdhMTsBAW21v9r+LeN8YZEzFjSejzoEwA6K72MGTZmT3YXCnCE+AWRYe40p4mT6HCIgC
7xZm6/wxWsm3EtNTk1NuoVg1GBb45hKfUQ9SdniXI3OY6OU6Nyhya48DBXmvX5Kcv7YmgFcoFlLs
CNTMORmCZmijnPGhRvGBfzqdF9pdi+Fo+z+ud7Ikvo40m3MLgwG1DqyE5OYGZAMXPmNdg4lTuoVi
5JUtCoTzPx342RatwHWOak8PSVFPfTU5Loe2TEG5HQwbTYyFS8u1M+psuNlSr7OoN+SpY6duiw9O
e+NHVDrYV6/xT32wHnvKUc/9S/Hnv6HWfSWKW5/XdHDkkgyO/Hz9KI3bR7Gl5p+5KTQSmzxjr9rD
hu4S94sluMusNfqZ7TGeqVMXELHVnSsZ+L2BQpQMOFY32oObKz/TScg03kQKB0QfIqOjgs6XHxo3
sBWKBImVHXS5xrNFtiWfWpCaJG+U7zbkpJuFvXR5ZRUBIalUIk00hQxzNhep6HbiWGc5KZf1G+j6
Dwx1nNqkM74Cb4fXFMq4FIHxei23VH2WFUqmZTU7Gc4eYJZZIsOsIIHDA8h943Si57TS0hZaGmKa
gy9hq841bEOUOD/FmQiVCJxLNS6cEQtDzFvBYmMGY2ukvAX1HxNxBL8bFoa4Fn0JNZMiha5SsJ0L
+Ri5a2RpY069Fv+5Z9lWjlIjlfipb++gVXfjbZaIMlduKpKJAwuQC/gAoOlm60NLQm8Q0LY6BVp+
CIznDj1c4UGVdwBY7BSlSF0v1mNa7hC+XMVRLcJ6eBmr7ClMqptG9Y5IaToqV2hVWSuCvxKy7E11
ZcqLEG0sWX8N0oWrygxuNW236ZFJddTJjFSd5/VRlGlenRHIet91Rgm9FrF/99s/TQN3rEvf40a0
VYi7jajYbhchqOvvFnbVZSzlETgVDCy0VSzkZydUFEAMz3xmLXNbsu9kVag0H6Oqtz0AMQoCipb5
Uy7QPSSNdVIdpKKfjUeZC5ym5DtgNNuqU15UI/ifLyIkVchcdVnmzmNas73AbT9Di5wnA/6zpmOo
rHCQ/mt9tKajOOYNdUAnwkR2AZ9w2afkm/xnWEucQSWMKlMLNyQEhsnPLgv/RBB2VBmrGu952i2C
DGajoidriS0hsN4K4yFI/4YIqpbV3g/qhdNnOlzOg87548y+zyD3kR6VzEI0os0gPIfKz0SoFgaZ
MXv/ayF+fekpj/kSd9JMMY1OcHOkhAI7brm/G7BQ0+eeFkeQ+DdyCUyk6DahEC8UGC7D0fn7zTJ+
re/8sprQdFX1y5Xedfl/nhOfDzA9wJdXiwoQZrHLq+l5vVOhSydWYAuyvMqGhaWz9CqzPCHsW0uQ
U1aOMBTHNI7vWlVxFrbrRU9otjpnOZYgCPWYd4wx9NnWlTCj1XMuYvlK1H4P8U1tAQFrtrWXLTWj
FpbhLLjSV9XrUbA4NdzCNmnElqmAjW4MRh+sWf9z9PKl/T+tuYuVD+9xMhACvjQPjnWKURmuT/lJ
s46liup4XKFS++SCk+NB6DIWTqFLr5nwiLvFs1qPC1foK6cYK4fWM/cbMnhxHhoVQRo7QP+Apixb
N1YsGxXS1afIg+ljvUNXYlxXf5JNsxSUr66kLyPPtqPeRIMepozcSIcycYpD4bjgbuw03Pv/pqpI
AY6pWrrTLb7wbC9OHYs0aVlcvpY+p80dioZUHA+RLzy3grpSYm+j+ONhkD1bLlpbbhunT1DTTrxd
iCDqwlK/Gvm+TMJs4/pdkRheN0WGtQnPM95MaQTIRn81KS7XEFYJVcDlWAsLI19m3Xx4tPUmDDKf
f14UKqVMxQSHkJED5nodwTit/E0APkUTd/DccPhYwuNcfdcvI85SSzNsPKlWmXm1/K13RyutbHPJ
t/TKPeb8tWYHasQNIwpLNhRu2L1pbsr+RnPJZL1DE71kmb/qgsDphm5VjNLW0qMtt547n3JHEIg/
O3W8acSl0/aTNXSxyf/z4p8UhC/RuWlq5MoV4koigAaiRSwND1EmvlmN4hg9IQZtFSFFMRSbNLPe
jZa2EaLxRQuDw8Qg9gLgBlF3L4we2q7KOvZE+Kvm3kJ+JJLukX61vfStgpagfyARB6YxKBE9g64a
sYQ6BBzLgDHClSf/6IGTWP02z4R9ihKqXuwh1DqFZ2zgtdqZ/xPAmB3pu5CkTB+iraD8DAIFMKuL
YhEeAWbBAEPz6kp3WvXhi9iJTz53ja138lQd2VMgeFlYqQvrZl7wScoYImzDuglx9ZVWoqObWHcg
rlu8WGvjKI4Q1JzSlm/Mpd15NTp/+XCzEIVYY1kqNR8u3AvlSll5h8AZNmgN/JcFztIGmREp/2+G
8mW8WWyKxiASXZfxqCs0yGIdwvLY0rzGVbhaAUXAEq2E/rtlLdlt8ao4ySp4WkSCXBZTzrbQp177
l+UK9zZShilCyu+dg16VbIfoBSDQbXu3LS7PqKTbFLEpENpLpeppd363U6al8GVoWEmRjxY8uxdL
dU+ybqviXzyMThVkGwNpfxO5Kk/Qfv0vV9gs4QDs2Zpq8PnGoJWHdXVSdlZixzfTMdT+y++YZ5SF
Fg7/K43y84me5Rtibbmab/C5fcCdURfuE7yXtD7b1M27ZTzJAOHliraLl+4VLz5K1KR741/f56u8
c2/1GnCQ8IF0+d2Q9yuRB9bc08LMLJwS6jxmo2Ur5gYfpFw12kZENXydOZMKXYM7/CuybbulWbkE
Y03Z35dNMIvgddwh7J0xK55arekjHAWjBbH/EEUvgxA7I6Bj1xe3bRzYvfAvDuId9/yF1752Yfzy
DHOZgcHqyiiqee1hQNRSBZrg3onSJPV5bGQsABCeoMe/Eo2nwf+bcIK2ibfqk8NY33uCj7zcErj9
8zie7wwL2CPeJQAuL4xfvd4NSk/hiaT+JoAu2nq9I3QePNjipm42ht9sBPHNH6ybEAZ8FhjwiLKt
3N8HpfgYB+nzCGiA8pX7EAut07aq04MS7zE/DgaE+kFnY+OD6sZBy1Bx3PcFoNEMZRv9rk7dd08B
hSUO6rMWjoZtFdVDrWULk34tzH99Q/l87/e6GMXRFHaaWt8GdBqsSHyK9O33n/ZK94U5/DKRsxhL
hYLmy5T3xHu3tMV/qH34ji/Z2QlsFgogax/flGFD7Y84T8UPEYnkwdz9N+qeM+OL/wr3qLMD+wPT
Kl6oG9dWNobaSGUkys1NktOVGqLfuolweNG6f8dcuQ/MANWHaBPkug18GekfbdOGyr9SdDdm8V5W
wqaWQRt56qZF8RMsLkDfV/yYV6LwTzf5iXYQ0POPqtrxAYiN6i5D2AGFB3sM0FD3OUTHR0FlteDi
G2vR77JHIAMIb9FvZHP8ZWYGzDOf39zYQyagqWQ+tkYAC7HZBYnlVJjaVNkK4WynHZMHn5ttrkAe
in9parfyInR61dtclm2ldh9cy92Iofons9T7aEqwizbZxGq0UatkI5JhSHH3IIbisWqL7di/C/Dx
5OFFRvt6yHZSlDul+hZLP/3slxjWqKCC30m8dFuqLQdy85cGwa2chyjfDBRwu30eWraSWusowiji
RbSkDWXcle+FN5USIZ0u0yUYY+1PD3rQCt2bZKgwgk+OmgSoD9ALDpUD/kidqO0zSF0KRjROVQyP
VhN+FKTrXiSxQm6T4L5LK4GvAM2pzO8FptLkL7WyUy/ei+DgMmJl4tuC0NtZCHktXzd59dEI9YPf
Sy+tllKkNDcZyNpGNkAOHiIFmo73GCJZOYjG3urjzmnF+m/p/fl+P0wB/Dyu0EtD/3qC9HEPMWel
F8UKmthVs/I0gLoQqvglLbubKG/RsXoVh/zoasr6+xEv97li6rDoJKBh09+zU8+KOrK5uCknkzI9
izaZ98twhYWzdWmQ2bmFlKmotWldnrqitls6v2newelaBEpdJiznLzM7rOQyS9rRYBzvNb1FIBGb
ngcy0/x+spUbodnb+bpdyxsoctjIDLvk7fvJvHLfmR7AgLcrAXi8cErocYJLNKkqT+Jjs+5vERPR
j/HThNMaHQ0SrV2yR57iY75dOqgvz8jzkWdX1y5qMwGy7qf3hCNKHTebCi4N/naIf0VkJgtvOsX/
+UqlWSMjkCUDmZ9XKryUwF3mjFetu7WymhyChXW+Uw79Nn1ZwoJNDz8fDMC5SdHaoHI95+caPSqx
Jm36E21Lx4tBxi+iay7TbOqN/xliDsnS/ChQcjdnH6zTffdRP8mZM7Xbmo371L+GN/pNeCCsLl4y
lsad7fhgzOI+qHk14ymkb9Hv8/tJXRha6wpLuezZv6mPw82SMN+VtO78dWfHO8bnVW2Y5fT5cLS7
G/668BDdewUkkUqnZAmFdi0AfJ3d2TFfFZJKb4bZbZpTHwBPEO/jYKlrujTIbAvg2pSOLqvy1JfP
lY8fXwlHYMkKbGEpfha0vtyJGqHKBV/me7mZwPHwgDXSws6avvg3i/2zW/BlhLEskIkTP1eEflB2
4T18OMe0JcCBSwZjVyAV0zLA3WOSXRAvwIGmp4VuJXPeKO5HGFOkqAtMiXLzxo/VZ3Q3YdCK47qT
6QKXg4TOa3mjiZTgohbAtvzWwY1OO+8uJQOXPfGX3rmjg2Flsf9+Tj6bzudzMuVn/48dJ8+uhC4k
djMeII8lSGRu8VSAQBo9WCfD0W1r26zImL1tcWtuciplxm32z98OOxXPiGN1H62slbb6/oGudK3P
H2h+bJLShgFPxK0cG6LuX0B28eA7tIu2FQabgDwc/an63a6VNdClJcjqlebJ+fCzAzXT9SRSSozu
y/g9aP8KXbEaLHGdjLWDNMXa1PYS0pQaN8Tv3/tqxxP7BWxgJpwX9AMW75fF6dVa1FdBNFVI9XEn
bZT7znSGD4ndBqFZXgeAprR3CcdiNFmfXQvdt/Xdy4Fka5HrxllzsVM4fSiWWoiUqFhZzz5CreR6
XdasXqGQfvWadRCS8BngkW9blZDuai206zqRnFhCqY9b+aPcuT78KCYoaAWn6YEUu4GL5k6gHJRu
YF0nj7mQ2U1BE7Ioo11fuvm2zeLmoHHhexFqPGAUwwA+o6twRbPXKsxLtDWFRz+If1ZJtJGaoMTb
y/oACRRtuw7PxyxdJcMdlYFTIbYb16QXjFDaOuuqVzb7S2uV6U5oIBek6UpQYqiYlaCs6TpP10Dx
Lg2RWtTK+9yrnThV/4UuubEZIEqbcDlqEGCiGpKn7S7IFWBOBsWgqHswcQdu224l9Me8NxLkc+Rd
nBbYrPpPieSS/LYC94juRQqsoz4EJxTSJHuyM6v6YV+K1R8p6LW13IYj0gKaaKeK/hqXfuiYCl6r
yEn87vqHuk7/qFK289Tib1pI2ACl6c7PVdcxrTh6Rr4pW6UgDzdlMX7IQ/tQaAbW1XXzCxajskbv
ql17UTduvYJruwAWw+7iNEE6sjtIKqwrtWm3omv+0ZGhsmsVudW8es4AeukWx+SI1AH62yi6a7YB
CEzIg2D9/Yq/stPxGwH8QVtWB+D1eZJ+WfG9WodRH+KHiBe3zj3Nlj8KZ4SKxSq6t7aak2zyV5xe
7pdtpPXLw+Z87NmJNpS0wFhpzUk3qXagBJY0+nvn1Xe+opwiTFtLLdlaRSNsMDj6HXXDmoO1rasH
V45+iWm0LzK4hY0EsxeBC3n0maGPrpamiO6MySlUyn2bQvRKj8nY28ZQ7ARarjlCWNUoHCU/2spQ
msoa9RUj2kF1wOir32Nq/Ud3x4dWdn+FkfSRyXgzZh3UFqvYyIK6HtzmqPfGm5t0t4XW6DC64vsQ
VGDWVg5aBPxxwbJU5gPSBD8hPv8UveBZVJs/HarXoTg8mGZt4OyG7UGwlItcabefB89ZDEuLXgmV
KXbX3przJBpsBGbuunfvkO6QqQ95j3EHiXwVbJay9Cvwi7OxlVmr329CFa4WB5mfqa8tsil+k64N
cLGeGm+86i6JTr5rOUNx3ybhSu7U7cJyvszbz5fUlER9Wc5FFmS93LOc09vsLt24+9+9E58AOjvL
6/dKlikhNj2dFCiSmsZnAP8ymID4aZNIOIfhArrWneAAOcp7SW+GjUSiaZ5Q+fz+9aZPd54nnA84
S2t9LgoSBMPmlFSnqPyThljzxLV6M7jaGnmeQP+Ve7vvh7wCez4fc5bbUvso5EbXpgCR2e8wGLeu
o9jjBtjaA+bPFAi3dG6HH+qPcd0+uqi4LVKrriyr82eYBYrG62LDLXkGdZs+w97YTq3D7nYyefhv
jHaZaJ+PNltDaKkkRdoyWk37BykTx5IcYa3alGmcjE8LNfRx6Wq99GVnGWAXR73X+wq+d5Jgl+LB
HfZGpME/xQ98fNerEOPJaCHbuT6tKDxxoddYxnPTJyss0wjLVTZL91Zh56AG7yWOrTqWxp7sPymD
aMMhdcSi2ynjnV8sKZeY13YrhsZcek1klvgz2619hXhNajWnJvcfRJznsjgnk3IzVDvqDAdrLfnw
cqzh3Dr8IKmx5T6+7zTwbxnnrCkj1ZikkDdCI+Ms19VbQwxuxVQ/dEPy0QlWh49Z9Be0z06qOUKx
zXG10BllJFKVZNNy5qbij6awNoH+ZKHxHEbdykdONVC2bh3ssuy1Q4qKM+qQmuJL0iV7X0k3cbJP
VX1TWMCodFSpNNJAU9zKCZRl3IF25oCXsaisEp3fRlc0z5SdJsso+9LhMbtND7fThOlQafI7FVvJ
yTJwiXE12lL2Vx6UnZxus+i1AWTX+BA/DQD7/R9z6H94gnerWeRbGjbbyDXZeYFCZc9PIC2vLUV5
+H7zXzugVR0hFnhK6IfNm6FNrNWugAoT9sCUqTVqSvEiYu9alvt1jFlMC6MUWGDIGOrWPBQHZEGR
zxmd7KHeLvU1rgfsL+8zi2VN16RDjMsxLVYsF83BphO9M9ZTPi+vNCdcW6sljePFMWexy+pc5G48
xswGu1mTo0yWPPo+Qi14VVDqWYUH4fn7z3Y1gH15zdm2wqfVi5rCb6lHViT71JvjSRKkWTpsL8u5
BEqkvCfHcIva6uyCUqTamBs5vs5GVq1CixzMq9w9HMNh9ByBhmJAwmTKr0bwUEkPvt6DSYjXBoWf
JJT3svlTQxSrVZYgXZerlk1DKc1UgICCoJ8lQJFmcTP0oLyI1N2bugUy4C006xeGmEN+jaIuZWkQ
YyC/O8rLSLBpS8FZvwSmnb3GHDnuZmXSIZ0WwwdBnsMXs/cGQepVkFWoocU+jO1mSA+5FST3cRSV
j5IM4xrt1NAWvRIZidRFBQsNzPXYg6rGrYYWSOk/B3mRgkRNn4w6+ahpUXgK/f3ArdeSO6TQwk3U
3++zFAPURH4uNflm7LtdkN0nmnhfeMLrgE/mJvN/R172Uoovogi9mtvFXWalj5kh0tgzkrtBNoDe
qr/U2FjR/FmFhbeq2+g0asYmaH+5ANs9qzyOwUnNAF/1R7l/Uqrm1gx7G/qVU1ioEvQoloEGSCzR
DvvnPJooQzCUYmM94lSe19uKIvhQv6kJpHffXE21GwleGVJwjtpUdp1WW1eJXxIq03EYOR3IPr3q
38VUWZlmuqlC6a7LzaOPkL2s3/u0ncThKCcZobs5hd0QHACDIOpQ4oHeDLXk9CpqHKHoHgtfO2ad
eeRUowCfjr9yrRxsBDr99yKXqwP4t/EucUvZiWJaoYaIJFDZNiE0+GI7+QCklbqRw3zyCYCR9yuw
HtKpjdr2dtu5H27eraQK3Ym0fCz4WQg2XvOO8vDqU16Mu/vUjfE+HHYG4FkcCB3selfieDPUCe7y
b/qgg8N5EpAAh0ow/S/g//m0Mdp7UO5gU6dIFJilCtMUQZdcegwM9UVsop1flbtQ+NEZwb7Q63Xr
3sqZCYi7Mk7fx6ilHTQL+9xkYcz7rG4Dk0sf3WVIgQtb6DI8nW+gWbT3h8bTxVSOT2XO/Z4GEIJd
CY3AtLtH8nEbxkuA+aV3mv77l/uAlHl9kvhEhZqjpZOejHwBQHkZ2M/faBbYjThuZC9lAKg8TlL+
HXJ5o0ULYX2K2ueXjPNBZqmo6YeItE5EXC8w1/K4171dF/o3g/DTYx99vwquvpCGKDX6DSoKVrMT
REewUS80QnUoFQDANbuqg60+uP/LYWb1RLlEXpNrTHzyx4ccgFuZjo5sLOCuL1sdzNuXd5kdO5I/
9kWqMghauhtDSm5iwm4lfbjRYs60MNTn0fFloaG7VXqxqsQngMv3OUWoErUxN76txOeo+eXJDfUN
1XYRvQiUzhmrVzF4R4/bDv3+oSLA/68+4lxFPYzhdBsdq7ITHlI8azzKtYEe/+++4Vwtvagls6jF
iciaqTs3ShDsxjQNbfjvXwZaxeX6N+H5Is1kqLJF2/F8Fwex6QlCICKr5sO086jBl3/a7JnGNmIG
+vimyjCXibkQDQHy9lsp/hAqQLPmodEOzUBcRuK8FP8FobFqUQJE3QlJlVjubS19ERAb1+HuUDqk
eMtNxjQqcqBIiu3Yn2qEJkya8Vc66HaQ/cWV/EOR/Hts0Z0yC4+62uto9yb3Zk0ZVEfesg3fC6Tj
vQ6PFiu03dKwK+lXBgJVivrnxEP62sJBW2vLW6H7IQe5XYflq54lHm4k6t+U+qqB7m869UA8l4aI
woLJ2hCnylC+NYbm1ugkG2GEbT4dF1o32JlVnWLACWOW8UvwYrDj3rv1q7feAxSmvwryR+diq6Gv
YrZapIHok/HY0Z/88rdbnAbAdnr5Q4h+RmIK5uGHqRnbCTaSs55r72mYcA9GutO7u1z7nXjZs9GL
jqb3ThtkjpiDbBgjHbwcwMxaKDapEm09763VdxUF1WCM7Cp7FL0fhdj/kBvxWa+oLSLrLdfpMZbI
HIyDCu5O06MNHufrBknhJPgroZVqDrd+cO+pf004DQCT/bR2GjXbyF52U0X9fejGdwXQ2Cr8DbTh
Norlzdh4/zBIemfCbhNv2FYWmUUgrMHWgaKL9jl4GVMMHsOyCJyAuy2Z6Y2U+idX+J0gTCNwSBT0
eDD6GDnBfcqZbtLeNbL2oqMHZhtVfKeE+irIZcxB+pVrpXafubYevBqANvOo2keUwld6lt3Wen3y
PfHJw0umRf9PiJ6a5MMwboLUc3SkTeLhpZPptqlhvhri8JSqXbdOKDA3tO0943elu6+p1B0RFEfK
zYecWCLMgjDQM9o+T4r8Q29S+PVLEI0rZQiKhiYMM5ocMM3mTRcdYadSqmvxZAhsCvcUA5LH7hLB
3do2Qc1gD2tW96F8NFxrrQxLDMHLYHo2/Kd9zJdgWln6mOH2KJ5g32/jQba9LDt4wmPaPi6ElsuR
5Mm8GNspHQE45PbOIwtg8Azg95jRXRLuZZBgWO1A+sgaUrljoD/Qs0F3plpRbgcitLV+hvYkr2oJ
J3LYCl2n7VKxWL6SI/FIk+W3jij7BSJH5oKgaiOPJAkFYFQTnQW9M9J1HO8KozYc9A9jHGhgN9oj
7IA20NdDYn5U1t9Sf1X8u6wK7KLuD26Do/wgocKs/2mQko8C+TaOlE2C5NQ6dL3MjqTiTRjibJNn
0dLZcAXcNs0sLH3IkVeModRCbqWiDYDz4c7Z9cW6wO2+jOiQtu4BMOMucekipVH2zxvo2/hkwqJe
0t1FaVFG0cgDeV6CKSetGi1EzyrZyYJiHSXmswD7R4zusEPCNGw1xvU6KR7N7EdQmeuIapTiPeUZ
yvWdsJLQ4sJYbS3KpuO3QKxGD1h8iZYjwCr+rrNh44nGyhxP36+sKzV/3p8vyEWcU0ufq496dWkU
Zj1kp37Tr+rnRLrPMcMxHASUfiuOZK780u4xQVxaPzPt5anYz8DGtHWnGpE6L/hnml4WVYmK5SRy
gv1buAqTH/74SSjRN9F9rr6pFeIXC8nAp9jGeZJKH5J+FaaIyMVc2lUlUpyEBo1a68nbTTaxwbFc
+7t2uyzsdSU+0RGeBPQt+KSTas/5tkU7vFXyKC9O5WbcjKvoJlwlTvNTORQb/9FfYOJfgeUzGs0E
kfv6leqFSgSi38doVgFBaa0kTpJA0wmf9FW0N3/jD7GpC1anjXY6y83OnqqFW8b1RwD4C2xueo75
alL1gPZ6UBaTnPcuNW3xqNx4a/XB24L73dbb7g1NOu6Vu3Adb5dEGq8UzJiAL6PPblF9prUeqWtB
+b1dqWDAJ3MEgBDCdthHq+am/7mweS5r7zRvFKIgYphI+M377EHQGCnVMTAvx37lo8m3EnsbGXj0
agjNEcg6QHUr2sc6dYwE+RKHDE5fonhfpp0K3DhUjiCtUEubZ9GaXmSplETVSfORpxP9TTq891K4
//5lr73r11Hk87U8sMCLzA2rkzVZ2HeZ4+eFUwnxk+qfejfbIPKOG4y8EJ+uAnFQH5sk2mUOGXl6
rC9nrOEmblL1AV2r2I7uYMSirckNgfpHv7duxp1ApJIVR/4t/6jhJXG/RZpoqTt5edYxwyj6Msnw
rEx9+gJfHgIGchuRqlaIcHpb+KuOJHY7CMkUqP7KUuQ06cKBf1kPOB9wdpNAei1qh9avTj3CDrEk
O2O0pP93hWHIGIbOeuHySfCfBafGpKKRo914GtWaK1+rHz2txUEBU7mx2IicbWmHhG76C9XSdVcG
H2Yp2lEADq4pf3eptvt+fV15ZQR0JdGYlAp0bf6hhywxNCi18CzhBod6uhOXxNevheNJoxdMjKar
aL7NPiN0urrsKmAx1brgsgH60w7fuPHe4kcRbUywIAtXwis7k/4uPSqRah7qPLMpblOuPqnvlSdZ
hrE22pnw0pVP38/bZWo4uVr+Z4xZ0KvkrgriiDFqCdS2LzmY8qwlBF1RXtx8P9RlCDDFKeUzdYPy
uDGP7hTzCy9MmpGudbmf0oRmU+yXmy2Xb3Q+zOyNutrVEgsV55OXjY6ZSXulqg9ySqOg/x+vufOR
ZgvCKn23H9SWkUR/p/TvDQN9P2XGZZPqfIjZTk5Cv/VSzF5O+TDmYHEyd4Nt/IvSddEac1wYSvWI
IljWhbdNokg7dyiklZBTi48HYCz4i4w+vMosP1ltcrQQhhghpBpcbow8fx775tmK7xoD2P2D7N75
oKXMMYbK0O5UJGGr7Batli2X4sZrbqxK3QVS/1EJZbAWFf1JECuK5ErkCC2JZzsI4z5LpNLRk4AC
VGC9F4DnHF3s3W2b9DxvYvuNuA4j4Q0F40fobkTAYV1XECvNfaWTYkTiSupOiSrbrnnSvP4UDh4y
ZSCD5MDR3Rw9O+kkZ+1zo/7t1YJaxA8LxtLCrBOPz3O880mfFQfVoGNW03o81dwLe1nY4IHgNGK0
T8Nm0xRL7fDLbX4+3HR8fDkeVNnIIq7340lFxTYrGmw7fysg675/qcsAeT7K7CTsC10wKoHdJ6F0
5L7F6cf3v/8KRp84hSEIHlc6/5j3bPuwMCVEbwauAij6UiT5JFuvsFimzrROq424Qrx9pT1Y3SLJ
EK3KK99M4zqpiwokHjRGziexzq0Gv+x4OOm68DyE8aMhWhw30QYR9wdMzJ59OmVJcqcOEzEopRjv
JSgPhPIpLiCmFJV5E0jSP/UgUuuj5Yw4Si+4bzri1FuxUjau+J53aPkmz5Z/N1kXl9B2xiDFCu2+
gZRo+S/i8DepNIPrn7z263HgcqfRUe4RizZOcoPpWGN7w0fsC+sOtWwvjl5iFbHEaK8qMLVLGdPW
gepPjI+x3uv3hVvsxBgiquGtVPEVqE2b3lbeKQ60nUV3KNPDDwGd5VJ4CZRsk6Q10r+lbQABC5Lm
seoI6IZKRZhbqYfxYd+sOpmrkiLGtq5x3zaPlphi74y2F2xLNYuORRXtJs8Q15Ox5EClCkPa0Xv0
yman5/RKUJzaeVjQ9jyVhUpp/e4K6VpTUEyp0VaJ+l1ecjdvlZtcPeh6fAiy5q43W1pF8rFAjdGu
rfYYtq8ceE86UqhmJKwFi7ILftQrub0pDN+pe+VWp5RpRhWEbsuR8gDB6L9a295olrnNe+Dn3r2b
P1qFcteU9b4kNqRZuWqlctPQ1UuIZzJ1J6E1V8iGUoK3u0LfNQZcpI8C/atQrtZJqiKH6MFFr7AU
KB0Nw6YspcPX3IU9bJJRRIiMcpz6QRVhkzedU+vPlnGq/Hw1cjnSkldM7B5HWb2HgbMfgycT6wTb
qPXbMu5fFCtcaW6ElH2krPGcVB0LXZnvt9y1k+5L/erz8PgSOJpAs2CiVCLPVNp+R1V2aGgxHKLh
9/cDXbn1npeqZtl7pYQy3jKFePLkGHX5YFN5j0rzEIuPCs3+/MVrNTuHOtvghfP/MTSRizu+CtDt
gqOSh+IYlVEonZQoOJR0aZRO27s52nC19Syi3uEb9Us+JqJj6G9xvJjnXnbDTRRDptY9eR9Qg9lh
IPlV7Q15Jp3a/s0csKH4rJlrigZQOGb5jLDySDwj29PBZidtt3AYXfvIlBqoNYAPl805IWgA0mzV
fTecMulYmWAX/XdBPg6pvl6Y6GsHhG4hSotCE8Sj+UCJInSyprYMlN+4JTBkMd42oX8oNWkiqdKH
3obmR4HgYaDKiLh6494zrW3Vc6v6/lGuHYhfn2S22vgIEK4aXjmBk06tIYxVR8yWjt3LdiPg3S/v
O50oX3ZPrUQuCSmjWN6d3D1m3kc0NOtEVNeZVy9UNq7PLWUcDdAZqdH8dFKkNgu7cThVkDmH5N3P
X76fsiulE3aoKur/h7TvWo5cx7L9lY5+Z1860NyY7oihTW8klVLSC0NSSfQOAEHz9Xex+swciaWr
7Ol5qYiKVCYIEG7vvcyMvoHv41LE04Cru10IyIkDInCwdODnsKc6ASBlyGDAk4059qZcQ1QPODPP
8LX19+1/NUs/Nr+4pyL07achRvOGqDy1eTRRWGDqc5P+j4FhczchKg4FG3BryOKlDcnI2qzDljcB
NwJRG08WVxA2X00+c3Yzsyyo1pLfsLUMAbwJfcKbBCFDgYtyisqa2V9jaH89YH82s5jjlaY3ML1H
7YHAeq9XRVAaA5q6tNem3rX+LEaMEOiwQ8IeQv2Q1azJXQWvvpJdSR5+kWeZ38uf3VkEXQm1NDIO
Qr6BTi6buURmkAW2m4Mr+TN32T4PjVs1QMzsxUeA2nsXDhLfz8B5CS0v7R+fYB6HD8u5oFMep/MT
5JUH1UCZzgRtXxaXuJQhJxqK6ub7Br/IgHzu82LOTw080iWKmdJCJ+E9UZ3Bk5z+x6wvpOs+FGQA
sATW/VpW4Bc49bueLk6kuJRGlWvoaV/9hMlKbnrKaxQabh3auJ9u1fXM3ZJfmXfK90iqBckztHo1
l8J74t+gWX4eg0XsYlOlhIfwgDGgDu6yQ+2InR0UgX2Iw1cSMmkTo+E46K687S8EDj43vNhRtZhp
pGXzILjCK7fJWg8HD5POE6s5r2f69fqShsAZqQ5xaYhw6lpW74t80KdHWJYgSmOSGhjygasW8p0Z
zJYf5dpy/jWbty/4MmjtA1VvMb8jauRlg4r0TVM7sFgGfYRZt9MD7uhgzcRhUThC3nTZDl6vY+2o
3rgS19S0vtpKQGUHMkGHffBvrEZIslgQ5BfKTWX+tACOtn/xhK6R8H4JRS3nN8y0FA2RHPhBy8OS
9ACfF9Go3HTSuGKMr8qCUy+aq7KimYijt9POoAcDWQGGqjZ0Bn80MfX6ETUxDaaF2lnm2a0KAIVZ
kFU9xv5QDS5HvNJm4qk1do3Gw67KPLmnB70t7yHX/5azYnASPYHtUgZfcmG5v4wxTKhiA9AnoWAN
YZAdV4sH2jX3sCz2vt9Nvtq+PnR6WQwu+xFeEqJXbupUD7NMDiMAVds3ZYqOUQfkbmNCYvuqJdhX
l9uPrc7ppw+bpt41xZhbGGoRgFW/QtbHqRxpAxujK6myL6aOAkc7FLFmFVk46X1uaOJxIvQB2YfR
qB/zkcPrpPXiSVp/P4pf3LM+NrNckhkRGkJ6ZG6MWFlN7cmwy/BKC1+8qE9NLIasMiZZZTKbkFsn
O7towDnUXK0ygNJoFVD6tHilt7W6FyI9TUx+bbmgiPVHBcDI6b5AnS9odDtzoaOBvYI+kaEwXZve
A/LgAKmGqQe/3omsVDL6ZbSPYHbVw2WTTodOgg8zrFaVVD7LJQoZ9gRbn6yHikhdPCRR90AZ5G2q
FiFokVmZLxFp9BM6Bn2hBEnM4Q8FBosQvm0+j4a9jm0V7t/GlZn81TuA0zp8kWa5BiRjPr/qXiJd
zycy3qSsXDOdBYjeruz+X5SdUcv50Mbi2CEJL1NhqSPmbbzq4Pyce9ntTBEGLdQjz/xcbMZVgQrE
lWDsixqhBe86E3gR+Kgov5mF1PqgVAxeajfIySBYUHHsVrcpzrkAoHrmVbnzL9C9vppyHxtdXDTk
pOwn0kbjTYf8hnLGfAMJOZ78QYWMJcilq8aPgGJGBZH5U3SSA5RI/WsV969e68eHWLxWsGXttmrR
84KwwOxlz0QK6fu19RX9+tPoLl/rlOtdBmmgGzNas9wfOmiFJql6gmWtaT72KGYJw9xGkXkNsftl
52bXEEj8w6h+WcyqawlcGxLPNYPUsacf8bXy1Ff7n/ahgfkBPmy0g+gUsIalEXqc0n4axlCBnmEN
vvD3I3itmfnzD81kpC2tTE6mmyqDPcWPkSHFqf7437WxmI26rJO2AGLqJoOUlNE+ZdZDpt9+38Y8
mRZXAOXjcC0mm1bIZlmk6EcpTbsCslCSPDpTfd/Ao2hW+Pq+ta9XNSSztVmaX7GXMV+stKVOkmyC
3QGSexNoVS3wDYW6KWI45sQ8hmaIeAJfPmyx5CvbGjzNyIGcuqaUjU3kc891MuuHqwrc5VQoB9nL
anxUQ5oeiin0COejF03YwD+qoLKOWbSTFSlMmLWnZXVWIKTncq1Pw6YR4wo+W8wBWeC+kEoYMKcq
on+DbMBxe5MslrkSpUij1CCYq2qGLwPsqdX5a9oiKa5LwF7RWHodjBY+QUzfAqD+piLH70o1KM4R
63GURGW74qr6ZIBCDqtA06usJhhLtpo0nEE038Dv5dLROFnpovP5JI5pmr/34PK7CdMbx65b5Nw1
QEpq0z6LBC6ksXZI6nY7xbCilUZk5yei+PYEvfKMV3CGtgVM7Lral6j5M5ORX1Y7cpzdYZt8vNUU
6SwTaaNLxh6yAnsiAZHIM8h2KoMFM/rxnNX36qQehABl+xaOB1CdqcDJHshAnamDziNLVAX36MoG
FgEbjdmYsQ/iPdRhdDH4TdZJ3gCpe8OAKBhNc/SjeEtlc2M0s4JMBLOfnjc6rL2KEujBGqZKBOMh
D/Y9i4yXSNheHGVPMBMpHWHEN5YJ1qpOJ+WWDVx4fYXUfpcek0r2gRYd8gEqqSIsSvMMV07X0DjM
E21H0dZcBepU699aWuBbqs/hC6qoPaShgY+TtG0OFBgV0+Sb6rgeDOnMYO5IRRsMWnqWo/RIDf2+
V1AwzKM9y+OtLMse6nQezCOCjggo6aseaxpHNrg3QCK+FBil1J/qcj92jd82oKE2bGPL1B1RTVTy
2gV98n1Asa7BRXnoutU0sAD2OrdZLpwxSlFBPsp9eqP1Edj9tg8iryN1T30G+VVLfikKAfIgLIlS
vrNHy0Ea22+Lystrw5/NJOGt6HUGdxu9eZz02fGzRj16X1oghuTaugYCTlZ+xvwOqFsv6zBKCBJY
3zkNhXuNiuwXRO5RR/H1RoAjpYGsAyxEbAeGhRNSFKEhX8aJQhiBoiYKXm/D95z/ZLoZKnX6KLWQ
lu0BBmUC66jWZLdr0vXEoOUjMJ2L7TyFtPKFt7pHEuFbeDGTFfkRhM8IjNlBAwIGXjigNzrKmG1o
tkeeCbVKGEHEO9q0gV3pLigVcGDLPTooLhn7F7uma45ZqhbDFrfY0B4xrSTkXi0SIkkE3bYMCgIk
sPR3XLpgJoB5L01uB7XfWn5pSjgoI6kS27bbkmNS9y4Qy2EUXwZ1DRKcpcJsCaVfzKdKQElDeqsL
vKLRLcrcERDizie8xUbaRvLtpN6xDLKrMxoXq9vqNlK1wRqTIsUtu63KEtwok32dwi/JSm/HCHB/
BWZpaTAZsHPVVlBjXEUYI6WJt4Wuer1SeAy14sRKL32EyiCzHCvtNxWHJZUyuYUZKFCnmFBmlehN
Xm5bkXjddGntG9odK1q4tV57TLutahjcEy0EVcm1bb6H8hxO0kOrj+umarbAQcL5xzr2RePAfXQ9
QGQHhIRdamerNLrBLugq8LZHzuI8kF0sA6NOUV7Wio3WYcvk4l5opjsJcaj1ao1kv8dTRNIaKiow
h07WdQLOlv7YFWd9eBm7GxK9sah3ARYBNkNH76NA6vQXavBwys8au+N2v4EIcU/0dVWkRwYq9chm
Sz3bkcsfYzfA3iTybUC8YigSTxp8+ShAfv1ZwCtQz+2Qa4co3SjdWh5goJYiu1PAMKvdE33yjWIC
xe7EZzqCLbnVuMpGaEpK1ElBt8jaW7nI3HHcRAYEbvtHVJUVyXbKUloZibSF1TgAzgCPI4BpdxzY
0syOnLF7GkwSZI0eUq0OwQxwdSgSTuZF4Uio6Vk4Nk9TB26guM25cW+Xmjcmp1yy1mWH2GNSvQQz
v0l/ghgIGzJ3iCPUTgE54IASYrWRfalsYAwNx63niGDZWs+dzZx2XMfpeUjuR6Vf46oE4+MLcq5R
IflJoodpKfsU+suseCJld6lA2Glny1fxKJtFoNeth8jTieT4Vs0h4y6qO3tqtmnao0ZJnyqg26k1
3XbUz+znKAtIbK5qbIB106wIfxq7U1KrQaSmXh3hNJuoJ8UUlV1pk1riPteGW5TPHTUt/bQwVlMH
1JgMNhysxChogrWk3WRF49M2O9vYeCgM1Zr8uRePySyplgAqNCj7uIAeTCuOBAVKK4uOg1Kss/Km
zjgokn3YQtFR52d55qjy6WDVs8hWFGWOABMa9AoIW5vdXp1J+hQzhRhOZt93zbwdWRBCbc4jHFCQ
+KlNQHBnQyqrC02eb1UOI2C14itDGF5ngQNIBUAN/bQmKQMa/2eaQOo07gJK4yDCzALs2I/5iEWi
Y1Urh1Sh8V7kMKqobApI7wSguEHg5jseulg/toV0UUo4yRNLqfEmFNMlpAQ8pN30XI+g9KNBSKqS
8TYjlJPFtklwtg8jTHHS1pqALc/wFEc7eRV032DOWpB96nD4dLXXx8KNRRZCJtxJC/Vsw4jGY4OG
/CbN0Imm6PZmZ+NmU40/Adi4GHEuwVARd8XR0qIVH1vw7yBAB1Xl2ecgnQyHSPm4oqJ8tWFPhAVg
HBS4ZmcUkXQ8YL7mSdkESg4oJMJsPEohpb7IEhhiZuC+51A0OtWGCedsXr7nJeyFVbUrVg3rtJPS
FzOR4g6XIDkkUWp5319T5+jnw6X419UQigkofaAOCjzknMz5cLmvbA0leF51R5S19p0xBnl6EhEP
4tHc5DLfRh17+r7FReD5W4uLXAeFFGhSk4gf9TBelRtr3Qf2Rt5eCy2XmfR/tgPMrznf+dXf9EwS
g3KofaAdEZhH+zh5TVDA/92L1zik1QCOqTBMuK4RqH41oB+anT//MKCIqvU4MSV+zNZ0LTks5FsY
3wHNnSNtf7WTixjzt04uCjGWSptKA/H8OMOLAdtQ/XjDHQY4qlsdsG362du19PwiHPyjSYI4QoY7
+G+EdKUerbgcbX7U9J+cGm6uVS6/Fqsto6dlK0tO+mRzoERHvD3OeyhMVa6p0dWs8mVBKEKfPUwo
zOtRIJChYqa2yFMfLSm6sjiW2fjfnmIxV3GtnxSkGbsj4irPZkOgY9K07SGOWo9CdC891wNOXQU0
BWytHWQov18rX4019gwbtq6zJsGvUfowmYiZ2vmgtd3RShFa0FUEq4/mSlh8rY1FFiFqowScl6Q7
inSnQKa+4a4F58PvO7JMrv0ayY89mZ/iQ08sPWHGEOHilUGCj7SZSyTUddC2N5VsLXC/4LBTjwR3
y0J3TDKsrQkwjAKkPHVfkNs4jq+Uz7+cYiBoGcjNAFmGLM3ikWStVJWGd8ccV7hhbANBNxZk0il0
jGkOckRt7hP5KPMJQruzFmy31aF2/f3AfLUb2pDD0xCbg3tC5s8/jEufVZItxrE7Qpk8TKSXhveb
uHyI8yfSXtLoFRSkK1nzr7aMDy0u6bYNs+gAllR3hFzNhtEEkgnDtU791itAVRDooaYOlDwxzUWv
RrgSZrSO85MpsYcODERPT1nsw3Y5duFN8JLrQj9w0ySuqpIj1bUEMXP3qmowiVYSpCCnSFzq6Kdu
RRuO0As+HrjfQkxyxOLHPZzGb6VSQVPujlZQMLRlUILkdQNQet5WbgIamglos1LSsOi3Rgq8mnSp
WOzFdgdFu1S7r3m11SsZMhHyChU/z4RLI7KIbm3cV/KjUZFwanFxlbhrl4rPI6SEwRydFCUc4tiX
pZdO1ZzZUzsZSpfZ+NHpVa0rJxVamMbjIUuPoruJx/J1NIqf2dhsDUVdqZNyJxToaDdNh4gXfKoY
k5zH5WGgULypEZxpFEuhbvglL+KzaYBzVdiIQUnP92rdr4Q5HkmVh4UsfmYTJHVs1aeRdhhkyxkH
e1q1s5y2VGRaoCZpDuVvdsqz5EeO2zvomtWVEv1ve8f8nmeXOsxe3CD0xXvOelpAGDvKTrw9T9Nb
BTJx3F3BTixZWaBifWpkeUVpu4iIMZGykwTxu9C4Z3u4iLwk9+qr5WQredWtumuMLPNKx8hi45cG
ePdikeSnXk23YuAhqWvPqiDuqF5wE0aWrMV0AyJVblc5109Tcaeo6sZKmk1mKqeyw6UyIRA0qyEh
MjX2W9YoB6Wvgwlus2WWOzKJkRSMEA9E91D1e0tRmnCFNByMGlwWbtrvFUTQaV7te7M+271+RBAR
tS8GKIFtCS0NqmxGoZ8n86zIFxFBPD69RxLJnRUBSP840+eMPPE4O6j2SwspfklXvL5m53Ko3np+
lOFo2CDL45WV4CdcoLDtG9ZblItdL6yHVM4OaobfqcUaQiBHZNBuFJODnG9OhdtqBWqXdfFW65bp
Kte8M5bIj99e+eISpaSSVpoK5hUZYTCHxAlJbE8kbQDCJAFnezX20NhQUVOls0TIT2K/kRFx0sZO
zlTe8irUldwTyNOU/Pz9hn1tZixuXEQB+zlCDu5U2gcCYJ6WwWU0uqZZa/6Wsl1M+sWpXKpMnxSY
RJ8Moq0lVfOYKgcS18OCXXpsVqVsBhJKFjah1FH1V1KCzgVC/BhXbkqsOJy0kbo1FfHaKgzTKTqk
Y7RJeW6Zou8sK7vo1Z2KpEQm53umlSGMgP2khVBL2Wyl7EEDpoxH7xXSASPcocv4RdSbqUWCsECc
AkVUmkxh3xYvOSbOjPgt1cbNUDsz9yVUZhuL7LlueXVv7qVRIQ5XO/i0pKdMj2AdVl+EmfhNrJ8U
Nj7XJH8EyM0fx35VqMmWZgAND9DTH9VVpllrmB94wuLb2OrAMCZepY+HAvheZk1OPwCaWiBbNdjh
9y96iQb5bRIu7gdqnhoiIzY2t8AIZb/e9IMLeg7yoy6kgkF/cqR9BM5iCpHAftNu9S383q+cpF/M
Nlikgmlm/vIAXQJFx8jkAMDhII2UM4qxsJXN3Rg3tCtdnSftpygQtigfm1nUyPpBJRTeFNjuXAWs
OWc2VLcPwp1cwwXk6tB6ihs51WYG+8hh7xsRGG1XxcUWBZp5wD89xeI0saOp6bsJWtG920L8YFUE
0WM7hDjlPGyUDizddQdaSGF2voYkWGKRl01bizA4ypnCIjXLTzZk/9csTI7IvWgh0GUrKfOvhVC/
XcE+d9RanC6TzSbR2WhNiTbWyLwcusffv9HfI5dfTYBHB8CLivvtYvIC5lgMkMHLT9zLD7PsI6vd
cg/0Sgh+TOddFaNbgD7+OYCQt0UJHXdpY3kTaHo7xslg5CdVqG6aIfkYjfGKTMgX1t5gll5vPjXt
WWmHKz39ciz/bHh5O9DtHgk5auWnuns1YWyUk2vYoSUJZdm35WVgjKYp0Sv0DWAHGihB5R1jR+/P
Nv71JrjNqhYuAg7HznSV5vl7GmN+kR/6tzgKZZoZk1BMDGxY3AEIGYVNMFwgEwl4lhOfzNYtNtfT
GF/uOx9anTeMD2FJrAxjJKVzq8ngF0PuKe17Vmj/zu72oZXFIScVeoyS0txKmzl5dzbibVIH36+E
Lw7ST+O3WAjFMAw0SzA/Cu0nZRjBU1W9l+TH9638HkwuXtP8GB8GLM/1aixNdEUPk8iRfVAJUMnI
ARbUNrqAuh1E1f+n1PbfJuaioj2qmlkCvJCfmJ8/435fuuOP2sW0RMUq/dFiboK5MzjRcfTYLVju
ECu+0u1r82RxcERx1THIXmN013ytI1DzU3dwB/wLCR8XqMVQ+t9PzsU5QaBXCo96NJq294k4QPtG
Lu+udOzKtrKMklkha9CoxbSZhTwrzWeuWA1nqOIVB0xVDwXOHFVH//tW5wf/7Rg2bWQPoSEGrYLF
+xSFnpgDUj6naM/Xyire94ERwJzxSjNLSMwf8+bPdhZvLTGhlBSbaMeEcAvKdyv1NKs858dr+clr
HVq8qQSBbt3aaGjO9SorviIhmrkKBFziWJcd+hVPfFh9BWqnpQoHRCwEJUBFuVrPqF3oWtQ/Ure5
LxAlWi7cUySn2Rv/RnyKHea/R3MJ9Mh5qnSxjMblDZAkkALYmNskEI3PHerbYbZFzjC69gq/np9/
Nro4FmA5lw+QBcDCK9xmPXufI9YTP+FPBxeLcdVG2/5yDST+/zmL/mx0cSqMqHPKZvVrv6mfya4A
Ljp3s/sogGg8IMrVUxzEl++XxLW5qi7OiBgTiMk6Rre8n/Us0k11QUHdL4/XrjDafOv6vPp0E5ID
M52cQMJyiZJRzDIZRM3FSbFQW+zNZpeI5jaz2r2dta8Gi6DfBMF7qVw3YJtqaXqXjmIHj2nhyHIv
Q7EY9WNCTkgNnTQJuqZwcqocpS2ASLFdMfSBmkKegQFoXMFWK7Higy6/0BRRTKHV2LEhK+GPet7/
c678n9fh/8Zv9emfXWD/+A/8/7VugBqJE7747z/26SutWf3O/2P+2n//2ecv/ePYvFW3nL698f1z
s/zLT1/E7//RvvfMnz/9x694ysdz90bHmzfWFfxXI3jS+S//1Q//8vbrV+7G5u3vf32tO7Ad8Wtx
Wld//eOj9c+//5V8mEvzr//x0eG5xLf+c3qjL89p9rz8ytsz4/iu/DfLtKHUKJtIrUDBCiuof5s/
0fW/mQYk80wgY2Vsw/NEAdOTJ/hI+RuqHjLUDWwN2zOQ83/9C6u7+SPN+hvkQJCmJ8CXQ8cBv/df
Hf/0iv58ZX+puvJUpxVnf//r4s45Tz+4S4OZCPAYfCshpPL5PoHcntp2IlJ9NbMeo4kZx6bPKyAl
er9V1LCLYX/QYfGRCPVxPQ6qCUovtugusZXDY9aOL03aZK4RD63bF0y9/zCUfzzvx+f7vLH/8Xgo
ASkQEEKIsTyptElKBgZZW7+fwITuZfs89MVh7JvIJUUWqhCNxbXZ5wlSD9+3/Pk+h5bNWU1nHmab
WKANLCI1ddAj0nCJI/30bg1gENbnPkGNdDCD7xtStAUpBm1ZCjGQ2QQoF/Y5YEt+fglFh5yz0kJ1
UK9tqPAq1pA/cI0jJ0X5CPVb2nQbAB3oru3N9qJPFkrWUUoaGMJPvW48WyXEjj3UcfM1Ct6ar+ko
MYx6XQZt0TeQcUdWJZYR1duxvKnlQtpqJrf3BNzvldyo5rgeUbM9c3kWLBOCnRWb1reRTNhWpwbI
4JWSyM9IQ7MMmt95r7jTmOlBWpuIwQZ53KaAHqxK3hs/OqT+3kuzlG8B+aEByzUr8XMuFzwQQ4NM
cibp2buC3PWTIDR96SE8DVsESR+2RdaRMjBht+iVkKtEIG4ZrHKroRnfe55zH0B0w9fTCVywyTbb
VZKmNjBinAXcBJkCRjUDuVhwUQ27iOvA8SnDqxSzHnqEDUjvdj5B5A/MUDXs6WB4SjY14ODJGXA5
SZHCMIVGYgREqQWmvaiGjTWZ1O3GpAioMsW3VQnz+TKVgXGvKkPygZSq/KpNjAds85bbZTZw9BoB
isjSungtlK55YogJYEejWcdoRDHekBETJ5pq7YZM6l2WkCSAtrLu9hW8Xq0he7Oi3ILypFKYQAbI
fXuB+SZU/TKI81hrSdIa4MKsCCegyZoLtbL8pwIB1cdJQG6fEIaL3AQgI9L7SQYPHBX0j6atu2Zt
lkCQ8daQdyzJN0bKO8dSNT0NVEkFNqVTkWTuK1H53GjBiG91wndqHEEOzayttU4L/aHjmXqnkNKD
msfjUCUBMXkHILBB7BONy2oDDVz7dlKyB8Aqt02flWHXR9EZhAroLpdxkj/SoYNKlJX31qnt4H3u
RCRVgI3sSfvIdXkz0N7wpV6H5D9RRr+NAIKvJtjOQuJTNb0Ie44n0xg1Mls/1DIMtSw1eigH2LLH
9gC5yindmtlwSaGnBtEN4Xdx3IcVZfqj3jO6Va2ycuOWMZfC8QbJbeFh3zY9Lvd8XcrdhRLU5upm
X9NxpaXNZdDjbdza/W7KDAjBRdAeLRnGDpVisSklAjkms9JpBqCgAu9TpbLCHgDTrZnDDdyya8e2
rPcp6dKNPHbrfOKh1dqlr9SRFoy0nmWGGp/0UWhPXepkKDxjRUfwE+8K29NgzAAsTC27jSKYjw2y
DypJfhlhZRyWsYA8yVQWTpKALGs2zAjASprepU7L7hWrA6Qzqs91hauF2uxht7keLEg1ymnhQEIa
9wsLmL8qzNUiOhdtcaRKfoO9f7ZH6GSvjWHb0UJKp5DhKDXqfDax8syCeUDEPrCuGgLFrO9KTnxU
A566IQV3kpiXCo5bjEoDVDYztx0oCIUJ1A4BR8ugqsIKh6iScu5LHhqCeGzEdIglez2QZgfZkgej
baJQTrETwl2419N9PdFt0vAAnl8uz4xLJ9kXASjZSCKPKim8d2vZWBU4gndyNGu0Zymyo7LFd2KM
fsRd9qPOqsCoFBTDDJ9gYmzhBIvt3Ix3Rp6FbZRqa0tXs8OQY0WaE3zLCmhqpANAiIqiXCLVvqOa
1jgdTjgNCtyAKutuIhsYQrk7S1yFkmEWjIzTG0mXNUezoYiag8wVSxA0aIAtrRidPJrb7wDxnDFq
h7gaby0yq4TWxRNj2G4S2M0KxY+gSEuJfKkFh0AH59oKB6sb5RNsgZQdy/PdwOudaWeYt3Pe3RKQ
b7ILdl8T4hVC3sbNxFatZezMdNwYM9rIBJaqpcKHFuF+KGAQYTXIxZMVqQx7A7MmD9aCLbJZw9Nk
T2ubKMh15/kt0FtIpanQhKBkX1kqYK7Jc0RBWwN9DFqw1a1iiNG1R9Mj1PYTwGaZVtzFubWBfMgh
1sUW3K2gTtWtoPpxJK18MiD8AyoPqCAsy7aRCR2RRkzrfqjvxxQCP0l5xISB7RBWHEavLdxClsyd
LTe3bIpuuE4PvU72Le+DMbO3ZdJ0MABpaZD29nCQ25ZCzhllyaYDsqmB+zmAAk5bdjFg95WrQ8bN
s5PkTS91KAsD5uyNqDzhJ3NAQpVSW9ucvVr9BLxpW23qkQHHE4cmG70BqPpyaLbMJoUAnL6XfmJ8
7jU7bhzo/NwbKjTtU+PdbNmDNkrHAfV+35YTpJXjSYfOcF2A6gq48WZg7K3s2tDOoVs/KfpK5gZc
rY19lVq7PIa6/sgP8jhdErUAtBceJ36pjVhzA8R8DfgZpOJlyE0C2O64TgclBPUv7AjbyOCXAMHh
KiPw6oOSgtnQaLtchUh+RyGJp2bQ5aywRcpts4USDbyA2nZC/jtX3b7Nk/0AQQEXLhNQApZbyIfk
1baaUcmKBFc5BaXmuNP3zK4D3FbDpM1hj2zsmAAWRoqJ5ODXftJeWaPiftGmePSQdAMCLRnnCCap
gVUdHoyObHGfUfwsRmCj9obqw5MPNGdgZCmRkDMzUcjMEwY2LpSiTYuv8ji7AwIfVliZTnZmJ+5E
zvtdrejcKdpJP2SztC2DRqgP6AdAu2qygQsPBYS1SCFzUuauOqgu3GpKtxdokA4cbpRJNAKSGaG0
Q5U9z9kUpFMGxJwe11CIyODN2CTtKRra/IbTJt/MCOEoM92qGmxUKmSa3pakVd1I6U7jWIS9Zbiw
mSqfhNo/yGpfPhTK2D2rDTV2eZU1e43jULUzeDNQJiUBSldBRY3opNpdfK+ryWOban4CZUHN6o6x
6LdZ2cMfsTBPYCRAmM4EdLJjt6pWhDQiCPkmC1VqgEk0AJdoc1PSxHxP4Y8zAyCKWXkWh0NUbCGR
XXmdFFvHhFXRqz6owDykUPWHxXyX4PiVkveBD3M+QdjinJQJdIBKu3nJednTVZem4wAnxJiWwLML
HUrDWQykSMdy9REKQYq9ZVE8wZjFylVrVcRKne8yMwb5gbVTop4mOc2iV2AZSJx7Gu6gFg4cW3k0
MtwccEmLDpmZgq4Knb+1DUxCuiZNE9Vbechwxx2kWtxWFI46XtNRCqOONI3vmwq6066aqLDwGMsa
jnJDyx5FPMDZ2Zxg7ZxAeXlXm6CVYSWpuHeaxYq1bPKATtdfJZUXQVVL+QY6qfVWNA3mUt2ZwDLD
8Tte90zXTjjTJUCUcutHm6XWjVWkqL1nKZIuTT8m0CAQ7MWQ4JJooST+qDbNrKdE+oNpYqWXLS4s
1dTCLAkWh8exjUeYAJUWdovRzOntCJTVvWxm7MQVDdtsVtjI7/PU2sQGtK2R42k2YqjTQBuG/p1M
tbS3SDTv6dqPEuMQH00gOE9F2/QbdcJkkSG2ehy1FrgBGZ5Vx5bi9IeIAK6ePLOCHomjMIdidAkY
v24+9rVVvDZl2f4/9s5kOW4s27L/UnNEARf91OHwln0jSjGBUZSEvu/x9bXgimdJQl50ixyW1STN
XsbLuAQctztnr70xXO/7XaN65OmwoG2yKCUvceJaMZKe+TVWvFB2ombCPIn6b3PUixB+T4prbwMI
gLNE3U73sg2EMkVCOkojDdW6Vttja+rFo41bZIstRN7clJzvISOEjxbFs8cCiYPPBZOj93NfK9Nj
mgQ5nyRS4JWctfTdxtr+kmVxslbpgR/LDJxqnQtNcmw0uftRGourRJZniVdYtSFxfUVHtneSakim
JfsLOrMMGYdeIZho4BpbxUxYjURNYTXvAW05telipFGdsxvnrTiUik3wlZ/V9pMVK9Vx7Ez5UISJ
cig1X7K2/DAW0p1MTtdsK2HoyJYUH7PYLNSVXljmnSFX+TUWWN5Pr23sBwlz+W8cqjm7Tb0FB5HM
i36a781oVDjCRzhGpTqRlblqOE3tZ8NKtRK8nkwVL21ZbtetGZV7MUhsdrUUu2PGMUqFwnMjXUcm
5Cvxj1Gv4OmDwl5Japs4ojS1rW50d/3Ixo1vc7O2/TrA8x+1mTLhv9NIlnQVd0GB7GjK9p2v0tTn
brcuSsXAWqwQDxFpDJs+Jzol1OEJA5WvoTNwcB08od7UlRZTYkp6akt1vorClFuTndO8DyyJYPPC
2k4dHHpBquqd5isJydwF5G/QrUM15RBZ96ZLUEa6ibMhdCUry91StYqtVyuYaaUecaaGXax7xJDI
A0f/oSkbgtIDNd+PSZxsBuTa66C3krXlh/YaszvWQeEhxNZml52yIzLHRq/FoibfZ1H8PaxFua0n
2pKROh+vLYOwHK9BLb6apI5uWqBxLOggF8KkQjtQTmRpsLxBKIAKmWnIqxNV9qsv0+6BpiRtucIa
cdsqoh13b1RZUW8fhN5jphlVycHAHdzVTZVETBsPejmuU6c0QvGEgqVeFx6eTLMnkMQarcD+YKxz
NHsVgXrVNgfd4s1MiZ+sNUNJtoOvJ8eECw8fcK/PxJpH/mViP3jkmDl8psR0w5VtMb8dnNGO1C2J
a+wbhsppAsN8KHVFiZ6tVmrvNEsCFii9/HGg/mfuPGPKngxraouVpQ3jN1ENBCMXhfTGNVunhF2N
JWEchXw3pn3ZrbqgyZJdqvn2Ua16rh1dpJo7xJQc4vI4OrZZWRaHMhyyAt57LJ56lVOPq6RNG25x
+grLtYWLy0Q/QyesjZV6MzAhaycYY+8enY/icx+mYYBDky44JpJ/VMegFVlnTmzeUVHarq9oyd92
H0u7UuuCGBe4vsEBrbGqErWGnz9bQe4915YU3VfeGN3HNgU5iBJFvZX9vLhRc38cr5rQU7eVSJo7
zYhJ+Anj4kpmfq+8TNMfYtOq1mmU0CocEB6CSvC33hptNxyDAC85svN0dFW5ZbDT2K3tULZgc7ck
O4w2Qh55V36jtfjieNhJmpHWXzde3N4IvdYfG3akwTGaliABmyucE3ZiSogmLhBu1xWgndHVxkqr
pV518Aj3rhS98/jQwH10SUSbIOhCkLsEORiXjcn16kp/qSSJ3IGiCWJyCOs0zVbUIoPelTJKJxHv
xLGNDHot7FXpl583/bZPLJA6abC+qkKKr5sAwi6CwdzHQyNtyoizJsbw7bY2lPLGy1LzZ19U2oOh
13LkBKXQ9iKvjetI4s7kDcWwK0UIL2LEdv82srrdVh197CHTEdrmtc9HkhktmccetajaQVRW3Qaa
x1HM7qAQTa+WnEDp+5sRQzSCtSqDVIpcbYY7E0Eh2zO77GpoM3ufGONYuqpf1Hekb9VINFVzcMLG
Y2rbwmuujHbyj4ZkknPB94Y8HUf+Lyo2aN+IR6axXkqEdKlNIu96PaZXOU6WvyP/C8dwL6rejMgb
7HWmVtGLyHV5341Vt08y29hDbJBlnDaNzU1r9tcgtrUkGUS26r3aKfFrOZXhqxlK2psxtIGDBnTc
9lxocbgPLLLIej90FMOzv/WVh3GyofmU22JyAx4qq56OyWD5T3pTTj0lAAV1QZ00xq9Rb2rFgXpr
3iI1U1+1JNbWfqIHldPn3XSv61NzO8wnJ6cl32vfctr40spm7kzW2GzjxlMVqrfCvjNMPXvJ+yY4
EC4tbhWrqa4Gr/efessqr6BgAXA8D+HnfIZPXqnjhK7ZEj+dFGO5lcyqebRLIrXNMr3XfD/jxDKW
13ESV0+5llTbsS8FvFiBWTXHtCrcKBTWUDKFnnUTNmnyqETmr9pgIZ7498D+5DocjNRVgWuCXu3s
MeqcJJblK0trqp2kef1eaop0E9lx2xLaUtoB13bD23G5pg1UyIjibJn9UCvUQ05hHTmk1x+1SKak
lLRUegT+2fzAHXfayIvZuIJSehNe34PpIX+N0a9ymrfS9K4HdhvWVCLwd1Ka/rsGWUEKIBeSPSUD
1FisNpajl0l1aDPlLezAvpqamEsr8uWvCVrMo4XwF4SJv42VWcFTwZak48SHRJSQ5m2EFZjsbTDL
hTcQyS6qsSKt1DNvZW8MqNWVKRHe9Wisfb2Sv8ZlSLJCZ3q7mhC2x1Bvor1ntOqvofMLTnQmil21
TqOIl5313wI7pwdkxEVxl+uFf28Ru3ndqpW5ps5Y5pjcmtGMjFrmaxCHoU7Hkhi8UyHOi7XpixyZ
5kZMGvt0l0tEeZt6dUNLrDrqTdDfjoZWHrKAnzZRp27vxWhQk2iAi+WYtJ5ImmWLzoynmhPhM8Uk
/C8lfwLB6m00pm1xjLNCv42FCRM5ZNxFhfAsqo4oU9fGMGSYmitGg3q6lPZD1er4QTUpx2XA5Hxj
5GCpld9gvstxaO1pnYFLUKbsQkl0rKVJsp/adNianlrf2gmXSay05vjz1PD2uRzm10ZipwB1EUcp
H7yRBFfOM6ZGarXsFwP1WSV5s6cegmZU7Oeg6PXvoYxpJseC+CmuSZ6hPqHfsmrTYU3q8Ta1A+m1
j7vehR6wrr2+gvzzPGJfR7kIrqta5QZg1x6CRFwd9U19OtpSjeU6XIoo3ZOjnu0KCxcVbxq+Jfin
kKZK7E05NN/jqu6vKj3v3ab1wj1oTLqf0rDYx5wLr9PRbFypbYFhFO6ovoo4E3OW5K3CBPGuiGhR
Oy1/qPHiJ6XU8n17AffZNEWaS2WwKnEbzey7UsScHWuy5EFky/yYpPQNUpNTRpyX0aZrZPNbUcXl
KvdLCdsWOdLXhsW9S9UA0WwW2d1Yx9EOp3bt2ktt/c4oDeT3dTCCFTfNSgS6/KiOqrYKPIHTMh+v
WMdaQ1EMh3NcVRBwhTDlTWuAMQ7RFquZIFsbcqd5rsQCk1CE7povcsKCs+IQMRCkpBfYzFoqnmWB
MvhvqhkWG6KzeQjiyC1gc4+U21afdGgPc9rL/BNWs7IlfDhTS2yZ6/jFovK5USeBWYIZy9dhNsBh
oygvH8WUkUybSbV2y6GkcBpO2xsviMVLn9oc1vIAbxtcI2jHOEM0yC/JFAbXiNajO+ylk5+RnOj3
caDGvzxVrymq1WnxdzVYxobqPe0FNl3CiQc6Gxo1hxnMt6NLYdfqR3HjqZeEOs7G117DT15f9q0k
u20akfn0rXr4a6stVDeJO9yr7SAiRMAcbTwyhwz6pNM3gYFDD/i9fFV0KcjMSM21xrhAihun63uo
BgnPUlshimrejW8F6aXrQZbqx1EajH0gp/1+pKmBh3zY+b+8OmwIWfRSyjwjnRrQCSu17Sury3f0
v34aXZpjR4VTZV/xOfaxkWEEoCb7Fn5u+3lbjf4pXbP/9Nl5E7RJVZpps/k84MAyJo+ARiqLQR25
ZS7xYHrQX0eGHx3MuGemZYJSL3fR2NVEVl2Xou2+RHUZbOtMgrFA5CGtSnm+l9E70m5UkoTvoyIF
K4775OBN0niIpYbIr0Cf+Ncp/AFfjCrJv9t1Oz76Yo7cEvEoHXMr5DYmDIGNn25g4hCLeQWbG3LP
tke30KFu1ztRUBnf4jifMNCyTcfTCHAyS0160mzJuhmx9B+dWA4QiZZGdyAhNLsOqPG53SAsVy8q
skWaUZD12WRvTHlclmgpHTjAUmjpexlLy97stbeWYsmV1IychUsDw9umU6cfk5a0h9Svi0Pg9dGz
1uh46Y/eCFae9+3wXNm2uU/DzHyKe63cKuqgb7o2ydkLiWVeFYNmXmV2HG+pqncbwiOVbkXawDT3
Y/xHOxm7F0M1RyprKVnBU6LdyL5VV2s5svCgogFObkhF1Wuj2VPykyZKgVQ8If2hpCAg2Iv0tWn1
2fcx0aaNNATT0RDYRYz5ZOhHThOYTqFAdw21IlBH7dUNthYyT50Zu0rKjX1EBASHTE6tDak0e5aV
9iaFvHjkOMsVsMyy6jnzYs9Rqq5xtYEacsPnccR2vKaikotVrUX9fTUNFLZKWKpvjZVj/p8p3UaZ
ZEKORNR9zfGa2PoIuWlHqmIzSnm6D5salLfSGrdVh+SRRWg8GqUSXBlJQtvRina0AEn4HSpx16pj
79pG6K3pvH/tqVFS8xUCplpNg6tqKi3Hl8OYyOzCfuzrIr2KsiCEZdOUbWVnxk3kGcOuC6zp0As1
iBybcNSfJDIVD2Pvmetawk0hFAYsPKiz9zNV5XSvKaHitBImEGWMJKWUDIo9qMNoP1rqIP6GlOvu
K58vz7WLsdjJgan8MLiBrWLWuCvUKkPkAHr1rp7J1lGpZ/69SdukRB84qs6Mo9H+6duYpleWEvrX
hrsCD+sv/E+hKuVM+7uYRnWL+X6gQzmo4+3EzeaW9fXOTjNvk4zmRIFnDI9xEXqHssOpX46t6lZI
aehY8YTlOcnCySGugv5vEUQR+T9UIr8GwvS+FDCHq0mrrDtNzbTvQcwqZXf2JdffhbB7XmxwriXY
mZIneVKKvdBlqlqVll0fCJcSu7XFhner7fF3ljcCHPeS395Cdf3naAsBH1UqZEEyoymPXGm22QbL
qW+DM9PGVGEurKSzSu/jOsqjIe6mhyaU2QKYf/5O9Na1fifZMd4tWMPluwyDPG0lpXl1TxE3WCtS
7995k2pxK4m1CyKMPzaz+a3O7tXY7qFUXG5mKRbOEVVD4er0CWWt30iICSxpV1O9UTzrwmgLAuyf
1/puuIVeXrWkOlICXmuzaV11g4mX4oTlCm4fLsF38lsyK9Lvn+9THwV2v8ec1R9IfWQgZ3nxdkO1
NUcMO4RbVtV+SOpNqMcXhlD+3AlneY+J6yXpMuh90DO9/wWLNFIks2GMGbtQnkgOcmNHxd10XHMy
upikfvbzfD/eYjLUOCPh8sp4tYuHn5OsEUF4G76abeJmz5eC2/9Q6vCRMOuQ4hqgk3+kmnkiy+c8
b4E5zldWDEc2x1c1JmbbKHb/xW/1bqSFRrAcESFreiJoMxZXWhZu8SV8+XyIk8vjcrZhHYp9KDSF
aixVnko9VfbYZYrb9fULZWtlLeultsXwATvcmiJ7qK87GChg11sF/w3bTpiT/ZYARXDVH3mqPcNo
UUqTN6GWPrOTSEb3kJYWzUPdlSvYCJkcliZzJNi2EdcdmuM/knII12MtTOfzxzm7LqpI2SCLCJeX
7YUEmLwDCgJxpbj6qlvLyJunndibW7y8N5dC4M59B/MYulCJUuLM9/Err2LkKnHG7O218UheCGdU
77az5E2dGBcea54wyx/p/VALwVZR9qraxKxLSmjcNUSfsx0TTDP+uPD2xJ/jCLBxi3w11kBcKT8+
UkFHwNSydp5IygafoR01uRV9a0TU8s5mp70ovT0z4od9bPGJN/4wFcLgJSLtUh/FQXNDdw6i2Izs
ZARF/daMfpCMvtf3LWS3f+5ki6WJ5po3Ib4SdAxszLK61jJe0YUh6UKT4/Rq2r+F0fBd6YT8d2NO
wYs0mna1/vw9nybV8vc0SA1QFTzuLXQ1H99z1iShJToc3HwLI6IaJ7QqU6XbxMqqr4EJy523MeG6
WWJse5LDrlKum7gWq8SGBMTeqrNFmEk34doyiuoakMbHoDdvUIOPGpiCTmhmVPkDWXh+deENzj/I
n386sjLml81/LPasqW00imsm2hH+/TrqAuP285dzZvtnywDw0uByTVLTPr6bsImnEPEaXfu0X4WU
7zRMz6oSoRKCIC+4HehGfT7iuf3qw5DL4w3Fbyr9DKncyg5ZbJvkETJz3M18Xr7pd0p/4YhzbsfS
sADQ5ufTFB7140NWUZjQQdN4yH2HuUmyFniYQZjMobJtePmzP7MjM56FaomFkcv6Ypp5xRRKbaUq
7MiEp65xjxvu1fyAfNulFwsK+7VRLr3VM1NbEyoh3SiRkZbbizGVyKjRKngsHYduX2F6sW5WhHLv
FTdw/cdL5MCZJfLDaIuJrVu5VBKlpdC4xNiNtoP+UGAu8vmXcuZ8+GGQxbdZWI2Kto9B7HLY6Hm8
rftjnN6jPFiRIXhhsEtPtPgqKdKaAnma4iJDRWOUrmSq/LH59PkjnVsRPzzT4lOso0DUes4wfIr7
7DFYv6V76jPbS9vlua1ZFziGomIzyeg1Fs+DtQNGU00nu+otrllgM/j2EflEQint2ODC13dmmfow
2OKpwKnVsMX33+V83d+LuFAeSu3SOv6nmp0LGJ84D8VJA7X44qMLjVaqM3RwrqyvpKvZVZ/wFUx7
wEeyX1S3RjinYqvvkR8Nd5//bn8o1RdDLz7FyaSSmRckxKnBa1EaKh6jG696ktJxO6HjWgHiOpTO
Px/07G+okq9DgWtWq6uLB8ZJtYxKgcGcZB/ma+e8Wcsm0av10+Xc4nO/4fvBFo9YJN7U9Jif0aeX
3FLPXUWrHj9/oDNzDNXNf55n8U1i2QWxUOEqao9+v+oS7HLtAhVqWWel+/lQ59Z8XeUyhCkPyyEB
MB/X/KluUNGUiex2m8hbpf6q/hmsjR8dcMw6XQuMLZv150OefYECNamBgS15H4uns0arTaY2kF2W
LGlLeFf66rd+cQEUO/sO4YtsTRa6wZHm43MprRJg7lsyCfAB9No1XVGyB/6L+ay+G2TxLZD+iw6s
L2Q3CaJ7glPvJ/9iTeXMJglQTs1BYUGkRL5YM5reDhu6CMhltnnmcr/bGWsS0vN9DgDdykSCXLJB
OHfy0HVhzqiORr3hRGq8q3XkY2hAzaPQmW/K/pEe+RZn4I3iwEfujIf033lDnY6/uiGrqqwJYB6O
Ax9/K32oE2p/LdcjXH844ffPc/KMaFfm1ncSt3q+REqe/erBacih4vQxG6t9HDFqjVbuUIe70k47
lAf/gA4aqk538Em+GLEy/0KLw6lhG6rN0RRDaOOUQP/udapRQupkmAxu1OF3MGpOTfJGUz5y4EYy
9qtquu3nM2yeQYsBTSbWrDykIKAvz3FeoqRjojJgH6EAL2hWDGWw6lT5LszzJ/RIL/9+PCoOOu7r
pgnbtbgIesjpSjUgB9Qvg/rBDtTMTe2+22KjWbr5ZI6YD4v4v1i5gMOEzpgmy+Wy2Bg0Jk7JglED
vP/0q5lApRK68r4228sU9JlX+mGw+Z+/+w0VIBPPRk5O7UB7S7SEFRlx66rrvAem7X3Qej8+f6dn
1i/CtmGTZxyNS+9i2htTmRR1WfakEJW3tWZsRx2/KT26sEyeey6oPKpG7ADCWJLXU64bka1ngyvM
cqsi11yNSnPVS8PRaPRvJHxfsmA781y2jG5Ll2UCYriqfXyRY2lEOB1IPf24aKfVvMe4WY3dpYP3
uRn+YZzF+j/SoBgNlBButR5d0lfcZOKk3661TbW1deeShdClx1rsBMR3mLlM6Jgr+Q8KfpAd3a5W
ufRUp5m0mNkfnmrxGXo+F298UWmKr/GFcUI3B+RZ+Qfu4Lob3UbfYv6bmET0kb4SFSaOzA7tRyf/
RfwfMMZm6PaX/FXObRcf/qjFp5oGtOALRDRsF3yuuJ8gaeSPILprA5G0uYSAnzljfhhusdpg4hri
PM5w6vToKS/4eetSfyPKYd0mT6l4ymJ//a/n4vsRlwX4Lm7tSSkYscMbnbriJmpFtJIbGpifD3Su
9v5hpEUdA5+yKs96RpprxrMbkCztJuorXEjmG3H9Pdzk2YXj89lPlwVUCFnWLLapxYxsiy6TUP64
leH2NAK71lsllnVhlPMT8t0wywlZeEXT1wzz+yuh1fZcHet1uU83XorT0Odvcp5vf0yUd6Mt52ME
O6/Oo+WJcYWTlWj3U79n4b5QFzp32ZqbFhbWt4pJcMbi4wenSIt2Hki5JS54l619t9oNIeeXgc0I
uOjav7VRuG0urQXnp927kRfzoG4gvcaekYe3+Yanoar4aaxhHzfkYBETjqLswjy49LDL3YKNJDSU
iiG7TXA3ewNCgSIB28eu9EDurkO6xa67R8XZ7j7/Oc9+o/951qVbgN2ZOQ1QBq5a7ckLk2MWPvpe
dam4cf4jfTfOXD16t81bXRFSDDjNP/KWHGWXaXvbAffbdc96t7v0lS6s904n3/dfjzEf/t+Nh5kF
Qazz1wNIuKlXVNzc1A3u6hWK4I18Z+1NJ3htr9pHy1/1mMRf+EHnqf3HLHn3uIupjwqbmJZ5k/Si
+uBV14opXfjhLr7RxbQHKQ+9YF7RcLDnK60dhKzhtuNTSTd4z/5L69vfb5RaDr1SrhQy1O3HN+r7
gwXOw3gUP5QNErp4m+rrYE0ogKMAfbqP2d9Z70bPl25Np4vY8mW+G3k5OVgHZKk0+S3ntdv6oqzq
+Caw5mArarjVkcd2pXJrrRtu1jg7IsQyV+KmQGKynoKfxnwu2Ycvl4w2zi2E7/+qxY4iwhxBmTrP
HB0BvR7s9OGaquRa5N7953N0YVjyx6s3FpMnivPatAeG0rbpDTi7o+78e8npcQ4limKdELB88W51
7gt+/3iLCQTQkpdKw88t2dOq7DxH67wLO9e8gn/2uy4nSez3oT3/rnofTockV9DrhZBghvU9mbC+
bycSa6TXz1/mmXM5JUmaDdyr0O8uyxcEBXlornmuVt4NmNrYrlEZJKTcN9HFy/D5B/zPWIu9Eoyk
VaWQseivfZXdDIN+dC9r4umf0v0c/okFrgaqdx+u/63B+e+PRuhcwmntIXEwFx/NDKYGCBlI6wHP
sslv8NNwWw3/Lh7sz2EW3wmtGz8VFsN4PZwH6RYjqaPAj5cCNs99jwh4ybwU+PxTUP64/JiEMUaj
VgyurfwMwcjziwa9576M9yMsJrTfSCkSWEawnuEcDtkm2Hj9oXhRbsaMM8fgztFxASdGid7Uhalw
Zr+i0kQ2NeuqiU/mMtiz8Hs7NsUsjd77u9rB7WRLHgVKCnk/EE5NOBWnVDpFN+o+2F9ayv48BHwY
fNmfVOc2epAwuBJshRSsEyCi3v/2+cQ7OwhdKSQ+rCsciD/+gEEB4tNoZLO0lMelZt9i6WZ3V58P
cmZX1Cno0XCgziZkLCY+joK8jGyKmiKyeosF6AZM3CEvicae72B3dqEo/+c3+XGwxRZcQXy1g81g
CQJHYWYOC+b6wgOdGwPbedPgGExWwOnDeXeQMYJmGPU0ljnIVAjRX0S/mztr6Ag3Couz8cgB+OGf
48s/Xkd3vxfhhbnS4v/8f9RriUn/v//H0OhPr6Uq/ZmFbCi/bZtmbyb+/38bLWnGXwh90ZpQ06TS
qM92Sv8YLal/aZqpqLZJyp39+5v7j9EScgdc1dhqcPrBe+e90ZKlMQsQr2hYjaqcp/7n7/rw+5w3
Wvotk3u/mRoyRvWYftn0mHXbsBYffmXUzSiZLVfZ2QC+9KthN9JK39l5nrh6CaK0krxchUOysT4R
uVw7NAgIrgsm8bUMdOlo5COeD4OJW3OrhWKfhcK/LcuwOYhGVfeiYBNBdzvYz1XYxjPfMqMfaTGY
6zgy0utiJkNqT8pvDTWDps47JfiapC30Viymqz6rZJ+CFHyJNJMmyK2ifTPTJ2UXSTvEuJCpgTd9
zWZKJZAs+6ic0JWxSYObIiWu1heSoTnpTLm0QOuOPJMv3az6TrOUOIs+1Vz4SLLITrBMUMW4DpqN
/LWZrZ5lK7jRi0ldy13xxTAieRNhPgPYqAPgeEYU7fUTlpOeCJ1c1LvhhO1IUJN3MK7APImMB4GS
BIYjR4XvdkIdbzIkSM50ooDUGQgi64nC0OibvyTRk9szk0NEI6iHRpaiTTlmJhlCdX0nAZXdzL5d
5qqyunRDl0PlYarwGiBau9YUrdv7PfhSoRFvaumkg/hyOmzQQWaK08ykk0Zz7ms0E1DiBEPlJzAK
P7AIYKafeSlMSxCSxNVTV2EAF6H3CbBIGb9POLs9pjN5hcVHhkYaGitmD3htw8AA0TrhWoWegdIU
UrnXRU/YFF85FJuon9tQI9YdI4QDBeTsJZ75r+SEgkG2NVuPeCynm0kxzyjxXe9z9ak3U//WONFk
M1cWnBAzfabNNHOKnjmVKbe6NtL1a2YujfcMomaccLXAyoOn+sSwzTSbeQLbhhPkJmbeLZzJN8BF
syRRpSN0OO2C45TqUroaAz18nbwoea1njq4tgCtW8W+8zp9s0KIUL5CEALEn7AHUV9MnqTE07BFG
b8b1SKjDjDSKg11PO3hOoQLs88Ypn1b2jPtFWt48pwRFvwoRW7CINkFf+owI4rfX3w2im97qmSBE
n87I2swVQhiDGI4zbVjM3KF1QhCLmUbsT2DiFMyQInBTf2PN5OKEkRYZUrC8d75cVrfSCXLMT8Aj
jgLAj+MJhFS7JLmbZjqyhIx760Hba7ipnsmCCHxnqr72mghP25snzNLPVO0BiNT8Wc0UZoUUfxt6
trFKZkYz0xN7j5sY/MZYJNdCl6yvvgd6LWVok8I+Q5cEyAT1KUVp7ogk9V578FPDNU+EaHmiResT
OSrNEGly4km7GS0NZ8iUDkO0wVyngDgo9a1nJB15NDFcqn1iVBuyOV/CsjU20YlhVWMPNpz28PQo
CUIAHA/5fL7CSKK6lqxSkdaANe2uNLA5XoFxa8KNT+RsE5YUGvCmyrA2JgB2hdW7tMeuYDjWPtiY
ksoR6Wks+t9FqHvHJMsyn8ADZXpOrH7cixCznbpDjilPieFmnaw96lY6uEgf2rs4S+TrMR36mzrP
rD1MiLcyo4C1Y2yt166e4geUZ93BgOu9s2VJ7InZze/S0ZC2DRzNNdy69gO9PKlKTVK8eGWb3cka
HnllAOSxsvW8cjOhE6YQZOLAKQEzFhurpZVXFM9KP057+griqOSpjl2BnVU/bEz3VobSTxB5acpH
OaXlhvjv/mA0doK/Yzg4ky8hKQtTHwhBBJh+ILiyI2xIKuLc/6ZvMrgYdQ3XueaFV+aAkwZmK3Vx
Y8PNxTh5yYG8imqzAIPzOmXTRLJ07LvC2w9DKvbI440NPzqO86WwtwwNpa5piDKGLhZwYR64Ui4S
8swa2vXbru71ny2mO9RipD5d+2ME8zsStZOsaiON/86jsBx31CambGOTeozZq/Ah9vwBQijSC2lY
VxVxKdKgwGfjqUESshj859yso289Jgo7ZFLdz6ptywe5ndLvCR46r4YkB6D2vdDSK7uty6NV5gEB
fHV25VeCyJzE9g+KpGYW3m9K/jyqvbiqTA+IHO5pfFRsKdjXVlfuMSCpj7WcqphI6a0TdVbywlxV
rrxAaAe5HHJCHJvmJu8K8ZJqhbkuqt53PNiyL9EwxK9JZVnXpK5gyjLZ2TXedajTJlWeTbrMnQYe
shK1p/PSJu0OjfAERDERF1MjckmzRt/iBhS43qgXz41leq9pGRBoqXJnWldeRMOw7zJHFWnrsmdM
30whmjUHlu9dWserpOlIjvWBY7gL+/1ulLKeOdWqj306sctFucUkFSouOxKGHUEuPXVegqghFkUj
HLNqU9YnvdEf8OjzN7qXSneDqRFVKbNGBnQ2157vx6+ZzXsAaNZ2WTUq61ak1d4osvq5iAt8VZSg
IjM0jJS/paHtW8fHau0p6gzvtW41iEq765P7SYeMd0Gbw0OP4d/a6sL8CmW/vm0jpX00cyndKZXO
juznwT3OHsM3NTH9t6qRsZfw8JY2dFndJQl1ay0ejDurwWtrBWpAFccuPVsl5m4cb0NfmRDp5wqn
lSzyfkwA/XtzqiZ8diQL8T5Y0bYswnKLxUblBrFRkEYZSFubz2NXSrr9xawJfOiHmChOitkOFt7t
2gozcVv2RnFbWErzU5kk/9hDb76mNgzuVduN+b03E0jDzCJNSY+Df2CyOOhzbmctVZZbJGl5TfRf
+lOSlX4znfCm6YQ6TSfsqYpN0oNnFooOL7ikFncvAJ4hRu/IDqcwDN8iYY03IT4BXMRYvZMCQ4ec
2gv66b6onI7j3FUyA1m4Hpv7bIa0hhOvpZ7YLX/GuFJZLnCB5OYTWKn8g2kBcxdp+H+lbMVXfuDr
b0PRpFd1oYibXE0CfSVbGOCpnZ9+r0xrfK0aAwhctyzXn1mzoRuGW41a+K4GocVvaobS1JlPy0Ql
PdkzsxbO9Jps+tM28yz9W5Kn+BxKTXKv+HOc0Uy9RScADsoXZaAyc3HZCZFTZlpOUmZwzpoZOn2m
6QKCbL6wZQwA9IHBtRcdxXjwZwYvnGm8qc6G+3wm9IoTrKecwD2WmunNt4tk48eYaWmajbnuzPql
M/Vn/AYACy08dDMVyF0VPlAp1d8JhP//kva/Zq3U//2W5rym3/MfH69p8//i9z2NIspflIi4LP9z
TaPu9fueRnziX9zDuIaB+/xjlfvPPU3R/oLv4J9pOsI+y5rFiv8Y4iryXxptKBPLYwWxCZKIf3NP
O+ml313TLCAZwtRtjsqyiTDHWJQMhJlEUzR0hLuWXb4OY2/FJexpMIfoqq20fN/2hN0qXievrSCp
937b4LRV4DHWyfmuKnVrJyle/38IO48lx5Fki34RzKDFFoKaSWYy9QZWlQIqoEUA+Pp3OPYWM73p
xbSNVbV1ZZFAhPv16+eyaizLaCQclTi/JNk0dCi4wEGKELYNZmHmP7T2LdNGMW0z9sIByqzvNWfR
y319+ci6MYjm2TtKoHBRhWuZf4GRE2SONshZaTScJiN8KAaskVtia/Ywnb10eBs7VrRi69/Mw/+J
t/jHx4LoBZEYTxSfzj+XaceJwjnD47IbVOuhM22KRMfFa2hSrxkGCCaAYhlrklx3rXSt438+q1pd
rKOmTdm2yNp3wrUOyHcXR0sVv14TAUyjfsvk5Pc9XIU7WyoyiVabF1V7YC91YPPFyzYQc9BWCnJp
hrg84wFIg7zss63eAmCrB7CgJd+jDxkV701NqLwxLX+XzqURk8r75CkCguB0mi2Fys7YJyYLNJ4+
F5sh+VlZb86Ltd6XRvpiO2txGmYn+q9n//+VgP9ecdD/IVvenygHFxsPlcpCsm79Q+flGwF0lTjd
DmnAOurszEYqGHXAVL7J1xhQ9tuQbAYIR9UybWAZhI0gjFLR/xgiY42nmhhPDaxZJhMbwzJ5cO3d
DCILzg/kT9vm71xhewoVpYL0oFRupNSgGrDQk1A91+JfFC8kkf+eCvD3wVfFm4FP3qInsP4hmgt1
hMOQav3Ouf/J9pxR03dKqOo18nWpvZb3nqO0gAV1k/Yvpp1/EPh5pPBr3rflEHN437W7XvM/Y0N9
HAdHaYZdjzvQVylmD+Ugnqv7F/+fB2dZ3yETYalP4TwBQjevyeAVoRrX7U5Wy6/NF7Av9HmjKMp0
rtpFDatx1f5t+HfXov/3feHHNBzUYraRXPOfcnGcz7ReKz8nHxSERcnSajqym9nSvsVrfEwH14Vw
CA+iAqiOtlDeFlPN/sULAMTzf6dgLkKYxl4q1or7noHLYOV/PzC7EWZF4Sh3cyIOavUAJnz2lY59
zXFW84in8BrbSBfzOB8QsEAhr91PN3Ej5pr1oFjDjSsUPgf9Gostmr0rJhaU9ZUHL+/eK2efm2JD
GfOZ1rTiWts4vuzkpnTUfa1M76xyXIbCPk0KwdKZC1RpdBCI7vyQJZXkQZvpaa5e1DW2jlD0pn3f
2BuW2N1oFUZHTaY5+9Tr34jIgsy4JmmYJvlLm3ndhkVfyei2kICH+X8N9QbRyW0fWaPfllGzdtQu
itM8jGUR9skQUP/X+5blrTB3bG1vuERvG2VhvOnWQvTmlPq5bJwta+8ialcFEqahV5daJJafJX0R
ANKgGLTUadMsKapuxWJz2R+JbCA7e5HJa80kCciJs1k8G+bS6J6ndfg1TP1m2ul15ZzfF6r5uNjJ
1aDJifTR7aA8Nx9lZ5chpfC7UBNrY/2VKGPh4vUGhwPDw5pnNShdZQEZivqf16RyZ6kFEbfQsl2a
4zaPx5r9aLPdrJBzAx2c0zyTvV32xpmwwP26wMfOi3HykYss3+lj2sMUoI7Zl6h6lnsrO/3XFEZL
6l3y2A3DJxdbvp0dNm0zbDEmKFZ6XeNvDgGhnNtokuAvF3jIaqw8ZvztTOe2xN6j4uk3xwA9JNSa
faHJ0MNy4ig3i+U88OcrAhgXDCgbDkxUT9Xge3H/tuRVvCPm8Udtxz/3WWo4iREaLQclcEVCDO6N
DdA2cDdaAvm5xhJum8gPW0NfvIc8oRN3vBZQid49KGtDKEap3MwBwrLe+ckCwJUl0hdd61/WxjrN
otnFw99Yt6jrPYFY2ZBPmupHPZ4eOm/flekFQMAOYMN6jzQHcM/qZ7RKE46uOC7pnJ3zufrDiryz
jVX7U4Fju1RDCK/9RFt41cblnCrdx+p5Q6AqUFUnWb1Y5I5t8wSJJj01FmS53BPOXvSfI7y0pM4U
bjFvCOfCfBrsMUfBw4xug/TF6uaksPfRCqY1PvOP+uhA4DZz5VOVTRJgcRp4Pvv0St63uYU/gsph
0JF4HgGO2BA+5dTXlxxhh/fW9ke7UndJpsH17ZfPJTOmjZLUfEhoeRAXrGs7Lkc2/VElWbwumTy1
q3OWqdSgaXhjoLfKHUonxKYwtW5HiCjzZ2Pw6W+sS9JJARDQIUSvdbduqj3AyR5O6tD5Ex2nv2LK
9yd9eZ2tcQiAfAKQ4eeChyYgRgCdaFrnzZzALnD03Ck8rPDzI1XSJoSn9ICDiuTcggBEUrzEiWIE
I41voI7zvq6Gv4on201PECYhhXBm0v0Cjb1cIOgmtcuVEMM1nX1ttl6hvGQbc2q+aJl/+jyZbxpH
lUgltFV1fbfm+s0EXbUVSiGZelvTJ7pUX0Nqi8d9tbRWqCcdSGNT+5g1NtSNJH8tPPFrpRACJ1PN
d6Pb7+xl1Q6ytkZ+qI4wH1EFcRx3b4XKciHaWTjrYOjL0t669URb3wUGYJUoczUlGLwMTWddP2ZU
Jl1f5ffQpqQy1uqjXbFVgq+a2HdzfJsaqPzKWiQMDfRzvJZB4VrFDurTqet4boZ3URlpmA2KuaEN
Rn9iEsg3OLUsLiZqYEx3ynxdfILB3bFxmj7q4sFbtOloVFUEyA3k7KOqdiIq27gNFn1CvF0HCKNF
OtPjQrlw8jpYKhB0Rj9917HKm4N0JGrncy7JIjXeoR8pnGpqHVqW6/dDVu4YSGQGknGtvDha9tBn
P4mwQ4CV3XbKDCtK4Jzpk1H4uto9LkuFSdeK1yug3JJf64AiAR6vN27Zic1zLSYn0td0AP0P4lVY
7E6XX5Seru/C+bSHzPDHgYxvqTwOdIhwblzyzHMNSkjRBnMyuNyMzlksRBLEJKWo1tLsuSu7Lfyj
Y194awhEhLfUG+HW1kmk5bgGQXnwIkusNnCTbDcLq8Iyw85N3mav5fRM2vckUqduPixR7GT1FuYZ
ywt34t/aFYdYSIYF1CpqQmc8+NYogMM6N6eJb6UX/2k70Msy38Wr/Vk43h7cqrhyN0QwaOESJE4b
Dl1pBQ7pBOkl64iyHpvl222giYqh/BBLRlDJHAfLBCgUpJnuF6nLTkPl/ag5OQkaSCbdHFmeI0l5
r6HZjIY4lbPb7q5lOxqPnsvDNh0sqXHhQSZtCvMVYSzbeYm4UHYghTaYfgFMPlv2cE7je+6sjN9b
B/G8Ms4zm7BHqFUwl6JWkHksOAFQbfS91lrPTPXNUCTsyTqy2gMUu5mAUDZeUV+L5WtoFOd9tcol
1Cxlp2dQfFOmXP2afRt5rvuOvjYh5K1zZs8dnKX0qYY6/6C7qGeSncC+6kKAwWRA5Om4YStxCjpr
6SNEpjkAU0Nm7mdq9d2WlGZoCLa7HTTZHbqNVxv6KRFaMKP2vExQwD1GD05DkLLJihJDpqQ81x6z
NY/qLuQBGPY1uRl3PRQXR60f89ZrgzJho6hzt3LSCZTNBeG72nie1zwh/pYEXmu0+WpNcHlof9Zx
kqt5GpfqM2ND9JTaU3zCDL9tCkmYAvvsIHT0IixHYOWd9uWl1udYu/G2VHliq8S1j95A1YTw9iUc
9HXoib5aHGpd+1XS1QX6D0G0M5093P363LnjiysnM3CdlhHkGiPxGViI1RGJFKg9Y0GL53E1chRz
KPWz+ZvPXHCFbX+y2rEf9SwN4kxCyCj7PiIz49FBMj43FQPwVdAhN/J3aeGp6xxVIJLVzvnUZtg7
kPHYe1q2oJ1JOYPW4rdashVaYR0qgipfEbU++zTxKbiUU5Yr67V2J0DnkrJiNjd1k99sr/jjJZnk
IJs937DTl06fFOjC6nfD2yMtfYzWBg7vovpLU312Csp6SZALUPhdMx8doT5B+pE7CzkPcTT58Gbj
4AHCGdT4ucQzL8ZlRLXmlWSwXARlBeTb0ci5SLL9mi6kMDr1nRytvya0AIGrpY9uzXtsLu85hcoy
8GU0v+5kvHU2m6JydE5qt4IENTS/tLVrq7aX1NU/4cd+tG79XGffhTf+aGb8MXiG5MoyiGNRs/bQ
Nur3utZ0DwZ9I9Tjqq/Mzdy9x0RjQDnM3QDSuxphm/pVyu4LVfcDDhn75vc7YkmHA7MpyYBiiYRl
4QSyl6M2svFgMhZR6BkiCK9L0LkUq2168cr0J14ZY8lLWY1/S6UF8j6SF6HVuepbc6X5ljTp+2GU
h1X+2nrHdKpehpz0T7MyA6sWX/T8i2s9DmJlS2su7hDi1G9tHqweeYdazTvWHexhRd3fF9edwtp6
KvEsCpEve2siRGWu2v5INPZFbYn2lHWHcY+dxqZ7GjTAxFYx3qDV80jr3yvpN8KSB88eX9Qlfp8h
CBHtbgEM18AZ9bN217xh2Lqesi2S+Wq560ZtYi5SiIj+qGjHsTY5N93+IUu8q+aVbBWUNeGwwroy
8iaa2zkt7fI3ViFXzOpNmPIva9aHaZVZ4HnzAXojzYZtHbQ72axeCsMX6STDbBGUOLNBqo+qAoCE
mEMoxcfAnHgcvZNjuGctN662F3M8MGUiSd36pSYFOzZC17TNq2IXQ7gq0PSr4kSaK4Q6IS+JQvB0
6Tof1kLbk7NLGDEccwLieZYNsUW+utT8UZP+MprA+nuV0Q0TGYVifLo1qw1HAlIvLw/FZdpXz8BG
62ilWX0aTXn2eva1Zrtvg2lIaSdgCreDznpDb6Q7+Ls7G0euFPAgoOvxtyUnpxzMEDpvFmRVafu9
Vo2R532JRBq76nuJSTeHMA/vKf9pCpU2SdrbknfHN907U2tS1LBLXebYw7EV/XxePBF2FYGghg3A
l2uvzwd4v4uWY3zSj7WuCg4x9zDwe5t8ccpgasgRttYImrWSNiXXObL1nZu+MWVhBSzbByPPfdOW
/aY0nV+4gkeAIS4vgchDvVKe1KZZdx3tgZGMtyVp3xi4PzBbofvR3MvgVO/68mySgbGBy3HQJwoj
tc6/M5jGdv7dxpPldxZzt6HJ9AD69hYPVHtnNZ49TfQHz2KPMZ7ESRheMBKbBSIiP+A9Odx1/6AW
D4mnA7RdC42SDmROva5/a/4AdFPoquotGe/zYk0eORojzV35bxe2FdhOP0SV5Z7Higwakptfh2yB
PqiR5A5xEByrPe0XKZcNmLKrO69vpE25vgBVGcrpSS2a9VoebFQwr/MypjpJc6iKhvvGZm1Zi+rW
cPYatFffHSzK5ckNG46vVTd8vR4IhxrnBwXG3oGV+8wHiY3fV2PBD8OIZPYljkZbfufxYjJALfa2
kWyR70+K1b5YFqe/dzOs+h7wcHZ0uycnaNpz5vEbKeLpVJ3VTnUOWs9Ra8grrfZT7MCOziwrErql
3QylgSmvJ2M43bWHrG/npwqc45OJKb+eCAidKoG9ks2A1rX6vVe7SH9EzUZODSIt4Vzp1I4MkdJu
jprTY4vxuh7MpQKgU/TNda4he3dJfDDd7NgbykE2eC1wQLKM6jL/M630yho2osLauyGs2NBdWUpi
Kq9HVT4fYqcEuJQ6fxKp1pt8ps/yp2LeEv+QB8Y6Il1yTZ9Gk/ttNOxzzKYFL8Tc7BjwfXWCc7PQ
hmbjat25VId+l47lWcZluZVpNuH3KJ7wUwDQIwGEqxik+3pwEBbofHX90qjTs6jfay+NH0GAVv4I
BvWwlvPN7OIHhFs1tI0lCQuUUAmBODT1yXkCsHNS3bvKNohttlhn3bDnYMwSwhcduRslzT8nihc4
iBzR2k0sXmAxH+U9JXLR3uyZ82/mAhqRBgFsE3QRo3EPnrZFK4e7T+ZDSdiDUvKVWdiY+PrjSMaI
yV4DItLsvit2ysJy6DadoZxKrd0u8/zlVHZQgJBD58nd8NleVIIrhDNwF9bjxtUhpXfrL5llpy7r
S/Y+Sz5drhTyh8gtMJsuSmAQ+KJSPnW1fUSRhnDfdNwDfT6H3oqPlHfrWU92kvwXOsEUZXY9xChl
vqbpN72c4k02ksxIDANqs4HK2jYvkOaqLTk6JN825Q1/ls4tE392iOGSLeODnjnAvLMP3kjY05BQ
QwbVFRpZh2dBmQgys166UspwVaeEOnp5Hhz7SCfDaTqglPUU3m1se37fqF4Am7iL7FzOfin4iDns
KWMRiv25NTc9U2yaucKIFBpcb4IKlXpYCYZqrKN0ZJyRKvK2wqcprYKBdoumNFFe0a5xnRh7oRbi
MKdD7UMXP2tNgdgnHHZsZHupKiWa3Pvd6/bqNoZREUCpfyi6n1LTrZ2LpqSn/AiLhlifXfMe9SaR
jgPjtvljfJkqT4fI5Z4B+mHOyCNfVYPjV2lHqoiSYTkEzNRYu4OWFJ8wrqTv1DONDdpMStOzp1RV
AjjzWFNnHCB94UY6D8Mpl/m4SxMwkH06RUqDVcJs4tPUxuV2MKk7qzo74KVQ+K4/WjiVAQuLlQ++
slHjqKpQBXDHBI764MEt9IVOwat3659xwEPTlgOV79zvORvgpZjOcwmEeEimPwDPGSgazCTplzxe
t6n2R7361ZXc4gU2Hks6oRCxbPIxx30BIhx9K7VBCLsqfuXG3SymHeXz06R173Ohv7o2LhQyaSai
2FAf8+VjLTW23qDenRs3iD2moQYnyFO51CzgKroVJm22Nx1ZbxpVf9EGU/MJAPpy4mJTgiSiqfdn
3pZRXtP6lKkfXfPoGhdHEpPRHixMUjHFpFgUCkoRzL131uPq16qPdbxck2U+w+FZAlMju6tlbN9P
K1wVasYI2P1Day+3QYBTVhTrYKhNRUAHuh63eTUuj9r4gKgVVOYQwvkO+ZIDdfhkX3jN2fugqIyV
NpRpcuCoeLA9ZQJudqi6W8xLNBXvs3jMOg5R68+m6xE7jaeuu/XtU3Ud0/XkdpImRSRED/GZ2xa3
p0fhEy45vjYZF35Kc9oOrvlQLDougvWu8y7Uz32CYkImidTSqC3LLzGV3sZW8MKn1WBuPOobf+02
VXkvqwXpSDY+odY5K+sQkpn3vFZovlUdcyXv4tSl6G+42iom8gJQPAQa3G26BSlzltulfbzTC5BK
eC8aRX9urfimt+YF3vAP6HSOJ4Xf1p4Kd9Z9EZHCEiQA+At7CopOHymwskgbnWfTLNCqiWxYZbp1
9f5vX1tEvGLlh3tDVFmZfMvpwsIyRPpvy0QaWT8aVhYklWKrBV55Xq3dOl8HgZb94JSPUlyxVeU6
fM3a38TKb4ssVcNvmNOH1b4Ihx+tf+sYjAxUrTdtlv6YKlDkf43BczEUaT+6fDRMzlYyZZf4daBz
tIH7eOKR6aAclz+o5Ja/2m5ISlnst6v7YrIkEyQz5gCSex5Wg/eg8hTvMi35X+mgTve2Z+70mRAP
Ry4fxcwW2GR26Ivlo1jF44xUBmtXHOfmgSwbGayG86Io/sJQNWV+kSUfSfqZTicoXFJ8ivYbmyri
CsRBrq54jBckP29GI8s733LSZ7b6D92aOxu33ff6jbCfYEzLm1tOyi7tNJXvmcQg8k9xk/SUoclI
NcXTptBzFh4/pjc4CyeOsgRYVD54bywGxnHCWY2+uXONQuyatHnQizlgQlP4hiWaoGkPhGgWnOzF
kgfW9M7gjpDAp3npWbqrjJDYz31v9HVY2MQI6ns7cdCvocvN3+o9yCHPd33F96944V3fr3gJ5r8J
H0DLy29Yhl9mXRA3KJgtqt/8bcjv1RCBYpH50ISOQvaDqvoJfXc5VuHEbTEQhJNVX0rLOdV+2NlZ
u19rNEdG/6Rqv8t0bJXt6n4U8a9aElIWrcterhAIi5RZbevzbeXVY79OnKiy+L6D8huTkEKTmEwi
hvIPOqAeESz+Hjr0AiSSgph6OT+zesN8Q3tYl1GSF4UQUYqR80g1Rh8UegzLloBTzWFitofbzEwz
cLsr1hBMMfdNiIG4MAXTZyzDohR6wHIXkjKZFdeMP3yg/J3ixyRJH/o+SYlTMKiE+ylcpfiTpDAS
rSE+oTexz1ybT6VtvejoAxElLRMkUO5G5TmhnRwUnMYY19rDbFxQ7QAlF77mMcEgSKLn21+Ztqvz
h5IxcdU+9N6hlsZILbt7YmQWb1fb3E/TS9d/Wcu5cK5T8TTBpC++W1Ta8T9NJo+waW6Fgbd2fZGM
VmN9k9yHJXi43P6iap9LUgWbUlwHvhtLL491Vjym8VdCsIR0gB2xA4ZWHo48ty7/Mxg7SPcI4pg4
IWdSQkEX0+r73i4omH6lRZoVRl0CFVoqIJLfPOMvF+oXKQ9BNvOOmyN/5XRbTvTvg/JIUNI90mq6
YYm0g9EweJva4mtJDlWesHtT1w1VG2v2eeKb6hFjTTwi3FN8pCg/ZQPPGqx4V3EdNsFc92Fsx4HO
t5IRVz2fWq0JB8/ZWsvMx1WHmh/n3zg9ngi78TX1rx1X27mbLoOu4VaWodUS9dbqG2VFfuNS6qsv
I+7CbBz3eUF6VW6x/TxTkWtwwKSxHfVjc9fYVpx5HEsc0aObI0XQbXp8Rb4zDMUJXVmUYV5JBpSi
HA4F8QSbWTe/bZxnxtBz4DbezqY5SxXsayl9QUVQt+oyw5pFjE/aQSmaNmXhnmLskaZLlgERoAyf
kBdVhAhRxySPxsDY+XRG2g4mb+LH1qEPUWDms3nMyDE2OwIg9e5iKPCQs+GpY1fVd327M5/cvhmY
0Wgm9tdZD62Dlw+PU91pQdPTjmh2EU6ji6BnVNumVAEiKA26jvpY68u0n0lS9aWb3015hNkZa7Pv
x1zZ2h3Rd7nziJv/KW7F0cFN/JD0L2Y38gPe8HAGxoK3On81KSb6LrBYP3YVsg9dncALNBlSHgrW
CGTasDuXNgdk0+VOQckGKzRN9bd9GS5CUf6MEv1tkTviITfG6B5rsoESDkvdU9Rjvm6ddl7Oo+ru
Mkt9qa22DhsiQLgaNeiavP55p4kwWW+JiZKM0XnXKxNRmFWODZ6R5Yo5IKJGmjexGfVNHiYF/Zw+
3k/TfNqpdvdoZGgZut5gG66emNUwUCzaKZobA3XIoQ7oOKQ5o2x/HQxS7vPxues849C5KSZE9Eh6
W2uXCYAy8V9Pv1gO+VC2t+016tMS8ERjbpeVAIKusB81+NvdoF9ql0M8k/ZH3s2RMchpB6X8QJ4S
Iz4g2MNCwJ3KkFtr7afYzN5iG5l6dpFMrGgBXipGHBX0NjZnVbLm0RrVmptQwRi0MdVmzX5gxPgx
Q2KBLyRQNANZYaZiLQIR78zibgNJtj0X1z0FoprPI1VCTYtoVnhQzK/UGulsadtrpX8AiR7ldduH
wPvq0MWEF+lqyUfxQlTtTSePjAw6P53rYBQcfhJ9aCwYDlvKU1Woey+zGYBc+1zwTXjRzJRDAHPQ
vXukPTMVBwxb7UzlkTgCeruetC4aQsxNEY7Kg2a7uzElZrz2IrXTuczgBvG2TYLQHy7MBIFiqEq2
tgcyMYookQU64xkPQshsbbMWStB5pp8ta8gtFvKDE7MmQ6XRLoI0D3LthIrzoCR5WOXTn2RGXUOP
gZ/lAp3NVO1LMZIhY3UAyYdjV45Bu/zOXnrs0tcqg5nOG5Fum3aMHsf0w1VXrs887FX+favZi2w6
jIyM7eEHTjrHEjUZU6FyYObCdazLxe+mNylCZj6V3HV2aOeb3j1ghJDPRbtty63qPhS4j7VNNl3d
blty/E4X2yP3MloBDRR/TfNcI9w4PuPmKWboyLRFZhedMkF7SczdUBz5lWWJ/Sr9LsR7lX8V/Kp5
q/LwVcvIGWLURLUQLPTFuvgc4oaDsAqmGlO9HRFfWqxv3vhUNUe46Rt3PPRTsSUJ0+yDOj1OaTAl
DqOljmn5ILUQ76uuPEubse30R6Qz4xGkK/vJM4/r1rdMeZLfSvWb6x95+21WF0s5GTlhQLeCeKIJ
5feQGCet+c77o7jvDyiPtj1RiwkcM6Ugc68nwG/gvMYFS9zC5OhnSvNysnYmtbhVbGoQbmpP5IfE
oecWlMWID6zk+HEKQETc3yGHFGoECV6haSyyaHWdzaSRNTfODr24ydFZlrimJAWSscH/UrHrwg4A
YWBk2zavaur+aFiw0Zm6D2Jd2ofKyJh1YiEzK8bL85t7j34x52eRrjsCDxFr3GDm2c3HhK+FRFa7
BIKJihry5C/6K6E+SEycpCWhq5TZ04yW4n6Qemgs52SG2ya4JKzllwHJs4GcFmaoVQZx7pFT7jJs
FZtCqpdRe2WRi6g+LFlBlWshqzTjoTJ2Wc+ANWcAwdza4nUn7Nx+VBZtb89LNAGVHtd3nI6brqPc
xkRY4rxTpi31otCqjUWijx+3jBst0ijs42KSUjl50X0QP5b4PvKwST+WoaT26cIiacIihifKZ1Kj
TyWKONCAPWRkM9mKL2OGvhSwJimwqz0SVqP7JAnKJA6Lgu8S3XX6aIzi78JLNY8xaVvOViQuBRsJ
rgyXF89jE0KwtzL7M3WOoujEbdNeUAot9R+FWMvY+5H1y5pSEPi6q28GhOW5uylEnBbacZDf7XBR
3I+1fdPSD6u7jcpTL5/b/tMTeL9/pumqj5cm/hDiuRXsan0Xy+Nqny2IZXl/c5xHdcbczV8i5+u+
h92yjza/z8gl7TZWvlPLwd/xivchSLOGhmzxvUEJGkDFg/JxL0RLh2R5FMGQGGVSJ09wPAqPfmZ6
n9Q31/xo+x9rJr2Hjytt+VNoMWzCE3pOrPw7sW+YTlamq3Ld53r3t1nfauXWDXvD/o3LtyJ7d9vi
J9F3Rn/GSamsSDTGGhAeOmAkTBh6CXdTF8V1Ls1b70TkRNbXzLi7ZGwXwyHuzYGJH9P8VV32a1Ps
JaG2WaSbrH5MV7aRvkZpHMrJY+nfLFkhWtL3wjMjhcIh8QhEY4SWlQ5LLe+a7CnHBxkmPGmzipul
3Zp5zCnnYSLr10A67bBTV9I00RT31kKMxktRom3dY8WuSfw3G3DvDTYqPmLPB4M4Oy1o6aFJsPug
BvXyrsbnfN0r1ZesCbVzo8Lsw3yZwqK1d7mZnBZCja1RBoQmhVN/vL9oNOp+TOnaNCoi3W+fFEGm
Am9Z0shALIQTlU6/NXpON0aWtSuLncqYw2wJYdTkDQMn0/3mWoYqXoSxPMmESJf4h6WQjY2B1cTM
OpjdNiWfxSLs2+SzGAksKt23ejVYSHjp1qOqVC/aWj/a3T2/ngmhMr0I9Y/DQ8p6se9rq35QS0sP
iQgkNb14Tmcg3D2CCGFEJ1PCm/0Q1rnOX21SyKfyeWma35Rla0oFFl405Wo2jA86dSLv8oEcqJ7D
u1BOCVlPvtpSKceczHHNXLjMr0mH4tppW0MdYrI4qmPPVxwIxB/xgL7RZIxvNDK3d6Uq8eYoS7HX
c/2Pqi3npRbvSc4mUiS057l4jPNt36oEYT6N+aktn6xqhxU2xAGaiRfVOOFra/BxeTtP8V2CsZL0
w8iubkH3Q8hvUn9Yzbdtvi7jgcxDHtZaRd5xvOeYaog2NDZudstufR/25YUDpU97+nkqG+YYh6Gg
/+CwrCOWDC/p8NRInopHOX561bOW/cnAKNKW1o81s8m3vnlSlR9bfc/tMwGIi/hyivfc+SySZxVT
1KxUgc3ZdnEbrArq+CjyS68dVevR4ibnesRAUsZeOOcvqvk8za/SutX6u2bje6CVSn+S+tQqTzCQ
aBH9jE5X5tSVy1Fq7p80SyOtyYP572JfHbZ97flPNl6K5iyV/Sos33fxWim1yhN90xktkmFsfAjj
NxZvzfhgOydXiUZ9W/E5Sm4V81sldM7YCL4eu/2081/8O9e2vBi0C0lyWMYTQc6BuVaUZp9Sw3ud
/ZCcSUYMqXn+TNS8yg3aaq9281RtVO+7t9JIX05i2XX8BLBJWT+szo53092XOH6tB6Jo8m1qJ4zH
3WucvRDPWtwfz+acmVeHuYaDhzItX6qM1K/2YmevPWLH5D2bfHAYqtJ42mr5GkRJ7wZrnDC8+D/S
zqs5buzK419ly88LF3KoWr80Go0OzKJIUS8oipKQc8an3x84Lg8b7O32rF32TI2H4sXN557zDz4g
2BdjeKCyIFidixdjgQ1PvsNNeT2FQN+N7938uiHPPe4ssrYmAXMl/8iwSNeexsx/NOFFkjCr97G/
5aFmEE1O+Jap0k84akDAArvsp5XY/dBVbsZBtJN+2pjFdysCTKQ+QzYlvwI6JvuicaEkHToEBW+K
HkIfaW8qIgX5sFUP0yWlJqeyb03lhZwi5uo9EGz1jlxYo9wFUHU4d39AYMV7VwRmAVXoRQherATO
sWrF35D9s+zUwJinaDPoKL7mhnGOOqWn3+oRkhXocoD91oOQyidQPLEDqheQF4P6Mv2uwVPV2jDz
aFct6t1Frq58cA4+/qdc9ddey0OeGg8vmrz08SR+KUFoQLn1+4cp/e7zSMWbkAubEOC6q69T+RYV
ucj4WeAmFV73N7BYV3ohPaVW20ODwk5w/Na3xFNyX/0UBf9KzmpxM+WNscpTDIjLRjjArwYLBixK
t3b+XGwLezLlsjhsUjA5G0WQWdHmBBvbn5Jt432BVPUb/EOxt8ZbSQKCkhXYxymTO/m6AhnI77GQ
w6pK7ZTrIP0WEkrg2Cqtk6nx3G4CNNApP2T8Ar1QpvIJAMwuzJ5zxqpAVfrkgCJrR4pCWUey9aLX
5g8oVuu6bp4R6nfE2Sy41Do3j1h4yNk8WaNgj4VIbAjrZBVT4UMzVx49D2xh9aymHmzu7jpHY3/l
y1DpwpCCZz9M3XaoqcQLLXTtdiJ6ngCeuros+Dg6t84oeSKmid2Vr/f5dZzF5OfH21wjvUB6WTA4
GiXMo+ypeYB/uW86VlcdYKIUa/kDxpf61shjdaOb8bcQs1eMPZp4azUPTc97pyUDacuR8KU0BFsa
6x7qcYFZlq/aweBzfaSD5pQjALm2G24lbJcdT/xmxd1AuipG3j5j51WV8hLLkbnDqkm3VaWm5BQB
jg4K2zC8khMl8l28/lhvyn6qAWW28khqX4gCEKkAgh2Vd9mBUn7neNZr2hvFtivS0FEF7GdVYCeD
l5pro65jcBsQND2p3qhxmdo+Bo5sg3APjKPZFFKnuGoz6LYfqCFFe/FXQB3VbtO+wZhxhGLilS+D
d1ON0UtBSqsW6weD1ONK5rKPewwm8Q0kc0syE0aZZOdezN1PxhNkAkKJId50kcU/ThIOGkP7Oon8
YE5mAfWdaA1FGJKqmuEcnc+5KvyM9I6Xq4ZVujDwEtGt/aR33A1p+MIqICYz+mJVJuNa6bLKnVrz
2WT86bJcJ/c+4A9sA5UrX3NCtbrP4uBZD96SJhZ2qMTaipA+RmbOQajvkVlIiYEx8yMSkslaycgP
2F04V7Ym8WsK1tZuJrO/EoMba8hEF4PWDeW5+mCZA1kk/7UDFLUK1VFeG/r40AaKO3ja/RDSC9jB
6nCtWsFT9NC1xfAQDF9DWHW2PiLTkFQFl0IhV+ucjUYiM7iy8h51FGN4amRwtyZyB4BJvU0fccwg
ks3tmaIFV5BAEkUWZI7K+ZT9rBPOir5h1YcmKUHLQ+gB/n4t8GMhuQV/5oEbqXJFheGxzBq0nGK6
W4XTplFlb6tl8HN16SWjGOkMeWS6fgUXQ0hhQvRC95SRZJuhhBqun+UNngkc5FRQrCHkmVCRNTbx
QKmzWt1hu+toIy60lhSRHhSf/UECh6NbmzBKMM2TSdaaXSO4kifdQR/6heYABY8UjF9oBZuul34i
/AM+KvVTgNRCBKiQWvM0+gcujTvBzO/xR2NzF+RfyQhv6pBkJjdihMu1C6jhR6z57JTAeJoIipVu
aLciUC0yS00C9k3p1uje/MjF1pXSSN9ifE7sQvjTgdkuxCbaeF20wUBn2NUGRUgD+Xic2Cfuurpx
a0DaecgDUOy51any5z4wLgXMQdv8FNvBWxcDNtLVxKu+AU1HsYTxnIorP8o5hlPt0Efg33Lprtbx
IglNIV/norjX3kkPOW5/6WgCSzablaSV39Ng3JtZbK1Dbdi2TY6iWZRf4R4KhmgAs+Grc22J1RT7
AKoCC1RApl8LetMd4vj7GHFkVG052WVk8IBozXVliPeCGl0lqEiQBemCtRoD9oRHRtYV+vzQ/lI6
I9vUbeZg50jy25BalmMLCC6s7wSVdQ4Mcmx1EA1Zcp1klXWow2I7xL0rDhSCFcDvBwVqyjBEuzFW
mq0FlYjZ7r4gV4BcPcm5q3y6gaEu2m2f3elwUBzD9G0LjNmmVqzfCbDQLpR+sQ1X0zgA8/Vj4VBg
pcnCdTsVwhXo4BfflOlZmqAp5D9l5CD1QBxtcZIZe3KHWhu9mX6Bh7fGjZIZ6irRUvzLWb9YEI/c
ZHEKELR0+3BcC2b9lrDuXXVqoVfofrCdtC8Al5O1lWVU5EtKhxaKa7303ShDyeVGskjhZhQ0df+7
0hRrrl2FWknnlCYw1FrSXsTR6m0SEsjMT1oEFtrCXx0oeF/5iGZUCnKKfIeMTEyow2mQedwXvEVT
XSgwkclIqLPpWHtfrWbEmCQrUbjwqtEpdAOcm4XRpGniME5u7UWqg+9inP6cvL6GE3xvZtkN5vCN
TT05tZNa2ZVB/lil2FEnuPqsrCDVqHACVRgk/BhuazHT4QMCwDAkiHdeMEIVrBp11UtpdZV1tGOR
+KnjAnlPwQIL3uS3lM/rldHy7DS+CwrYx1GlgiV2/aNgytdgjJTVS2wJKgQcybUGDaerqHwYh5T3
YetagR+vTTAQLDgdiRwO3iyMydr7VJ2YN6cWoluv5QVeM2D2WAkWwEioEW3lMT48gyajk1yeyEn4
lft+29Sych2JFLlyjgUjwN2VSGkrNGPOw6zbF4VKcbfGsqupje9jX4yrFJi8XapvXRTX1GcDXLLr
HejXV28c4r05+VDiy3StAToMs3hLLAZAZsqeCkRuSN8C5BgVyG/68K2n3ARNMn3zGzLYMVbQ66x/
bQyMz1H56myRQqyTwury611kIo3adhVgSuDuq1r2X7eipr4gf5LssEK/BZkCwrWDdA51ZQN6izBS
jd7yMGtcVvNahJ3kzPBzSn7oPMQhxsBFTgRkof3jtBFAJA1GDpc26OjUWINfa+yqiKln1+Sdgyx5
Jfu706LA21ZJeBA63FWxmne5OwA8AyCiLPeV90V9P/SxCDgLsogqtLEt5t4Xi8Qd4NdpDebSt+HD
rNQ++UIkZ15bsaOYEZm7UdrzOH3xopyElcadwjHS7vXC8B1YAmL3O1Hz0M5E8V63QInA3nsBBbk2
8Gv6oqQWvpLVQ1ghBJMb5XM96QkZK3OnVgV3PwgFtW9XTReqj4S5azDproRyBfTBAcceM7zOTKxH
GZ9ryRdI285BjWryBvFIw60Ck1RbX6a/wm58tax8BzIItqZR/rZybzXlgRvWgsFwiN46UuJvBul8
ykSVSrGY8/wXSIcvVe+9AhO/TjOldiFHQtUZp6cQ5r9bSOFLIEoASFKoD2g6QeuQncDQcB73SDgg
CPTVKMrXQcFCOZ2qH30ePvH+S1y8rId1rgi3k+yWWInL+nRQi/QZJ/mrYS7VDUG2HRXtJ1BCKKyF
WxkSAE+xx81P59Xj1Vy0yOY9mdsaHQj2RXUjZnAy5PQpGSV/kwPTYllJe0mWpRVgpk0VN7inptTG
ee0OakrltKulrQllZT2EjduPwPxzTXsbSeZQix+2aTb7nWsh8hjcufXo/ShBTbh45X0rMo10tpUm
T1628+ohwrCJZPgwRs9WRzAQKnrnJJ5p94BVbMW0wFBGsHwE/l2rvFp1CNckL79L4Y9B5bwNYup/
U7lXklRxgoA/2IXGarIG4UaPqEN19VdMc/JVn6fZxsARDCI3e9WMwzU6i18bn6qLGE8PKmg+zlIw
UAFskFp6wtReyWo3DWakBT6lVPSe+1DOnJacYAzpecM2jnTUAxGK5YjgGZTJHlolvD0KwFChpjMG
fZQ6JR7mOIxv2rLNt4HcuDoqPW0pV3bpoToVS6g8RsahlYKNVsTyTnuVRzQ+LGp/PF7C19EAm1Ci
yZL6yE42E0h7T+PJWoTgYxIrc+Ju5lAGLkU3DQ78QGEzc2AUoHFYAQYfQqAxQrTvlOIW5/UvphUE
VylJBZzfw0OEZQDKKcm2p6hZiH1g52mZOUXh/Qqn2UcAQpilVdFmKnici32UrD1QWatOzEyOJkyM
LS+5nQoufd0CxefnvESMzo5kkci01kG7ZcCTswB+gnCdC0F3kBLq4J4JEDcELgnTY+J+IuyDdUjC
MtvLfvIm90mGJM7U2Tz3d15GKQ6FltchDWy9w9DA9/0XUWnwzOZr1whf+NtEG3hjTCNPYNEi6uGh
oW4FTWIZZaAVLIPz3qNUqJbhQyWilEzEwJudelXe6q+j0j5B9Tko/aNSydGVqVF6rFT4r3qUQpPf
mBkmUlmC+DgMsn1tqWj1tuioACzq7FwNZhB3+izOxS3QfymZdGXPGQ0lQxGqK2aTXlZJ5kCzgDnS
tDtvCjsnF9R4AxeLw0n1v+ShlNsel1yYdNZtRXV3LMVioyY1MVifG2toHx5aPP7viVrSO5ccL63b
AVWB20QtGluAieKA4O3XgRf7gGKa6FD521wOXEHU5Pvm2k9b6cYIf2N0n9/0Bro1nfwo5Ip2iIZ2
PgJbMMKhHMIv2hWBpa2aRE6vK6V4LEMDI+5eLnEBz3lcx4322FayY8V7pvlZm7iYfBM6hKxUKzOY
kWVBfv3+s+9f6oFxPMgB1AbwHloQsjPgMKz8Ns53EnK8ELi0eA2LxpbaAXh1AIi46a/lGpJoOQz9
rrP8h4C1d2UOrZvWhrATmgl0ILIF6gDORGpH8WAF+yRrG8oUrORZocEA7WyXUxDtC9/kQArqXSWN
P31eEnuh5+WkGug0ZXAlhEzF02WWcBgCLhNL9p/1uVAekhx2rJb8VhqTv4WmSFA+GvVV6iOGSfpm
4CaGi5pd5/4jf0p1AzhQxDjR9KVKs+tvMbz1my6IMuAqVIqaJoxmlgjd9rvvHcVeuKLRvZiED2kb
Di4gTDAKBgpb2kQoU6eeegXdBa9UAAn5OJjrHBbYOqIMto6D9k5qpK+Wrn41ojRxccRQhkG/Hr0A
CZg+qpxaqiZbxikeU4W0XAPple2i+yaxce4gXGmbuo/eBtO8ajFH+ZLE03eB99cBsvROTCn85ZC9
0yjW7sN0StdlAx6takK3QFZtH3sUmMRQvEFTwdrnKvV0X/R3FlnNXZmRfPVLdaeVhXrjDZPdCq1M
eBevBN4kTiZCo36XwshUQNv8+HWWmGurQUPJqib/m0hdSFKiddRwBhWydJVndFuvtGyXmrgL52O6
yVqpXPuqFbkyfJtDJosQ9nLLzUQqOxK47RzUXgvhF0pBJmyCEUxYQr1j9ABdMHjW3ZhWrwMIgN5K
H7VKZD4IeBq1nnbVpLFT62bNfaTcSE2z1UJR3wtaOFOYkgYcEeVpyTIIgHAwjwMSfil4cwCQXrQB
DVSvKzNJKx6U/gGRKR7ijfJrKjtUI7M+32mzDMioZQ9dg9l5ObTg0wWFoq41FC+VBrUvRFfJLjk+
667N4bDCC2T78vTTnMzSU6eZB7Sd/92oFcomC7vv7zIP1ixZIkT+vp64YSLV8x/aKnZh3YS7Uolg
PiPXsjbKtthFIilREZw8wkasq5pUpqS9vf/ioSJ5kuv54KLbhF4vqhZAUK3RDTMuyaZP3mKdUHKM
uCLTAk5IOvUViBF2RKh66VpRhm2CFssqGIMcECGCULzHW2HSr3J807swVtYSWaMdJCxjVejd4GiF
tM+1PLpWZ8UU0KfQZsaYo0RLzZ0/eA65jocuIm4uw1fUTOIHTc7B1PHc9L0mceqyGu4yw7ziKocG
qFYPVg4A+F3VxPMoJoFe31YV57HZpJth3ute3bC+b/OhEp1xyEtbkqN8K5TFlcg9bGtK2R1SC9AV
yBIER3xtK0FZjFKgOEIb8X+Hw3jl6UhH6SFYsiR+0ClyzrVQFDEHYXSyqpNuVPKjuS9TGWjB4IYx
Ckjz6znRjXvW8d6fs3hjB+tiiDS+qYx+TrEhrdN5deFxRYaexDPIiLTdGYn1SqXwLo3E8MaXfJJk
CYiFQqW6MP94OahwJTGF/Smw6A5tm7tjPvFyHqwHDRFtyrNPeaSzQIQgoIRRcscm7Z1Ra/KVCqLM
z0DLCz2spN7vtX3Sl4cwgiEGT6W2VYsVgowicIgoQBhVHW5DBeB1Y6Yq2MzxURnrH3mc8QL0XmLg
lX9oZPwllabHPOW//zP/mbe8GKvQD5p3sdc//+k6fEOII//dnP0p91d+85r+qpc/dPSbEfL959fN
ArdH/0AqgQzyffurGh9+1W3yx1cgMTv/5L/7L/+pjkv979c//vaWt1kz/zY/zLOPwrkqOjT/t4bT
lyr8r6vXLD7S2p3/yC/Iwv/4myn93TTQZ9d0i79YioFM0h8iTob1dw0dHcnCgktUZWtWPvmniJP1
d1PRTFRudAmRcORw0CrhVGiCf/xN+zs66JYiiqTjJez/+H1/QWxXmiV1/lRf0S0ZwRUFqR0+RJYt
cWlNYqIq2BQDFDRYdk+pw4VrA9a7kVezJ9AlK4uFCePcmsGHqwgMQ+ZAc2ehSQMnsBMUNe9Q/x+u
Wpcq3UbcKHa0Ctfa7sMk3P3RhY9iQp97puGMi9+KpSKCQ98WYkLg8/0GtjeCdjvTjbf+fvboAMi8
itcc4hfkYy62ttCOh9GSyxGZG8e4xdvAyV30/1ziFbv4N8z35mE6mjQNjRpDtt6XiAS681ipZozC
vIwEUAPygEJj9lqRwhEGKvOcYZIIRzw+TMXvC+N5LI/D3KFlhMazrMo6gG8W3nGj0WBInhUiuOyp
G8V0SblVdj29GxBVh8rxmn2iPCq2+Bg4F72vjzWCPre9EFznFYkmx9BjmaGLdjw07qB2j55i7QZD
vCqjm6CPfo1JsGs74bmS84fzXT8x3Ec9X6zaySPh0lmQF1tab8dmXYwHFQhOT01NGsNVX8gbk4T+
+VaPxbA+9VlduASUMk32UMDwjRTtYCzXRo/sO2pDI+URL7s/39os1rZYUh/7qM4z8Pb6QA2l/sff
pP+ufK0USNuPDo8l2zPcqeCRqz6fb2ShSfVHnzB1M+eFiyi2upCM88Ou7YqgHp0wWYnftVtigU24
R7xjhvpHmG/a/Zoqy4/EKdzyktDUvAWXXUSQDfUaVQcduXSAJY1OkaTsSqd0ZuMRWDioTq8Afq7K
nYr+x0V/KflSi/OW+jCoeZAkJPyCCSe2bCe9hTckFez0RlrXrrVRtuV19lx/E2z9sfuNxVUBaxT3
k7C+cDadWr4f+73YuCYi0HVtINQ8+zHE+9jtNyoenRctQk71lmNBljl0Yaabi3bSyKewVtclLj6z
Uzfy4fEqtWc/vXGNJMn20oQe2wn8sZjwPDR0HbUusNHz93wY3br0WWPmNEIMU50AuHdr/Dq/XuVP
t6OmiawWLhDecJjfLrqkBFkaQtUtHEAwrrQGswH2tyB8XgGOtxUbGOn1bE9GHXQftGuEDq6i60um
Qe+tHC9cvoL4wULUTbM0ebE3Pc57QytU9MTXHfZICkaFqUux9t3MEsciu7kPb/vtX7+t595/aHdx
g1bQzPMhpF3gFmv5iXe/qzKblHfd+q9vTvwnDIWRVkzZAop1PJldrPJcrpjMbpM9Do9576DLY6c7
xZGfJYqm679mazWvHhpETFeXkP4j/FlMbTxlXimDNXTMYFcjZ5MhQXB+9ZyICQxRknUTA1kuz0/R
zphVErLCCuC+DdgTsEbGpnQtJ1cd/1Fy4g08u/Mtzt98vFBoUJdkgkId06zlchU00ITyIONlmT9q
/s1IdWpQTdQsvvTtz/NNSZ93+3FbiytZSSkbo4ZPOPBVU2zVRmMqtoWnzjH21YN+CDeXlsjn+OO4
wcUtrGux4EcpnetSuIDa96n7PgavWvzjfMc+X4SImUosCEZQV7VlbJXqAzm0kWZqiEsCucSZyCiZ
lyxOPx9egHcsYmATSyNi70VvkFYQ/B4JKPQ6w2dByc11IqrjhRBCOjFmH1tRFjEE5UI47l1CZxzP
BR0F50Z/KTDhK24UMvE2HJOd7CoCaqkXLp2LTS829ET5MxRlOoiA2Tp8kB0wpLAQHJArqOFtIJu8
PzFSc/OX5++oy4tDS459quygTshWRHtfNg5wedZ+/eV8K5cGdnH3NKMhaeCaCM7Qg/a2uf8cImdR
KJdEPE/ssqPezMvowx0XZ3VVkOMZnOwKWTiQm3a0htcOyWl67cjlrS8+ZE6cIUctLkK0ui9UsGjM
G0ZfuBsmm0pzZUDWPAu9FXyzJ8jB4ClW4gOF3/ODOh8Zi+PrqOl50D90dopEz8wMBjWdckhJZWFP
Y7mBkOqC9fyBzQbUGj19Od/oqVNakUWTZ6KiGSLH9HGrsFJlQdDJQ89hi2yDkPpFQLoaN+Ym+n7J
o/Jia4sJVfsm69q5tXlbgFmm0LmCELfybtu7cZs+X+jcvMGXQ/qxc4vZ5M0mE/QKJBBBq6yo62k3
UzZk20Su/au6H6Tr0pMoBuSNBPVv8ig7DMP6wkecmtePH7GY13aYDL1NzLnPf4zwYN2ro6uhleQg
yfY028fN+PNig0R9KDuXItNTZ+3H9hdXPVBzScgExjyafsep/hUI3oVA8eK0Lm7DQCTuBfUxd7F3
/EPtdltKJVgaytv+cNG/8kSHVDx4Wa/ELoZiLZZsH+TDhKrT4KhiSYbcr6ybSsbeYMDy4gv+z5Tc
ZaXbg3PEuyKjZlqmJCEbazTvMJ8hcsz68bawCt+7sINPHItHH7ZY3VKR+mIdaCDCi3CtjiUiKr7+
zIItkeiJ/h+NqQRYpHYME7nrxRUaduSjJVMpsHvQNhE6hmboiGECKiy3z6/gU+P9oaXlNVqI3CWl
R0uoPhl2hD5I4in9hUZOPI4NXjH/6s/syvXx+MtzL/XQi61xI5f3nts8shkcErkc9+lOcoMbkvzr
4Duoskux8ImYR1UVuPbKnIfknXPcMjUxfVLqGLXtXl83VeGCm7oBlhxemLET2wTvaFGTiHcAXYjS
YsrS3Mj1WGF9FOizNRWP4nQrrpER2RTQojzjFhHvoD0IzZvR7c7P4eeledS0vAiFwB+TvxflAW1Q
t6CcWCfUOgfkOppufb6lz6N53NJiNHOkpUsYXYPjS9QVgZwBA6qQOT3fyqX+yMdzFiPVOAwtdcYY
z4ZV0n71m0fChZXaSeZ/OG3veY4PF3OlN2MVZxpGfW7/niR+mz0kMXJciatLBo7y5812PHyLMyTw
iwivUdbICA4Mi5K3dFplm9LOdsoGXTWyRcisfQu2gLwcRIcQj9lhMPM1u5YvBF+XPmRxd5q6Hgtt
JoIeHcLSTpLG3AjeZF6fn8cTr/vj/i5uRzFUrTDVTA5z19+O1+ar9rxBPchfJU+Q/9EFPcRrC27u
itrj+aY/38vHLS/uxVbrCknzpQE+seDIJddE8arVd4hWOi0g5P7pfHOX9sXijrQ80QcOz8QiQQlN
FQlbR2n/MBKh2vR/mAd+ineOu7Q4YBSJmiakg7mYiaQhJk4+/JBcmy7tiAt9Wd4IiCdzZiJZ4AAK
R1hHfNJQcsierWtzld6Vt9ErOT/30tY4sSDxQ9RIknCEGLK66JyUhHUkt1xDtUQ9A4+2CEnC83N0
qgld1rlSNQNxh6WHepBRbJSBEjijbm3lonlMwvHxfBMnho5f/WcTi4MrmYhdOmNuovyVDFjTpj/T
Il2fb+RzpUkjMfihFeX4eERyVikmi8UW7cJtfh+s4Tq4+ia/9dcX83Pz7zoOsk0SPJpoaCTo5vvt
uK2xC3TY0VzctWPem/vOXOWkeZAFeKx/xuvwVrjkDHupwcWREQg1hoUjq68lMTcbmMdOcBu7gw2V
+S6+vVR+OXHVkJOTTd60VO9YgMf9UzyhTcKQ/hnWVxXdgKRFqMwAetO/nJ+1E6vPVJADJBDBY1SV
FwOZJnmcw8HEttgYw6+lH/u3Vos00l9vZU7sUIPE7FRfZsk0GE2aOUdzWQCjTyyv0cQ8nG/i1Iip
DBcVSCI6HpfHI1ZWglQrxRwwQmyLxc0I67ULMHXJvp1v6N3je7n2PrRkLcKaNCo1HPtM3ss811Py
K5Gy1ZQdYpSGbbiwAt2h29Zwr+Xt+ZbfA6ZzLS/CnDQalHoaaXm+tzzUjMQnMOag+u71vWrX96xI
O3gK7xC9mSnFWfO1q17RPd6d/45Ta0Y1Zq9YibIy83o81HHcxUUlZbUTNiZc3zhHRFvbnG/jfeEt
+6pR96TWyoxay6RgDajIBFRakyPonV5fwUD4gm2s7gYv05XxTScr460bBOttZHaukhvJ6TfNq7BP
9hcTCKf2Pniu+Rrgf2hmHvdXGuIE7l8xx2LKBrXEYSu/dLbl5rgyrCSUpC5X7U/ECXiy/tnk4riJ
NC1LSr1s3nPzAIxGMGJwj92YVB44y+8w2O0IZ8eNppKRupRJPDXBH1tfTLDZToYSVAZC5NaNSh+j
+vX87M6/4PPk/tm9T3FJZGWmqjK5kXWXIp0M31hD08h4xlgT5LM3PZ5v8ERdkELOhwFdHA+ZIRWZ
DKcPern/nPnSF02Mf4a6us60cF8E+gFw1I2effUiVEBxVVll/luHkhdCIVFQuLGk33D0jNtwlhsZ
UVr572wQamy/WBZTlNl+uhsx7Dv/1SePmrmQwW5T569fXAN1reK+OXk1gAqIrSuMTdbapr3W7zDE
pBoWwcByL6VuTs3NxzbnxfHh5VE2maEnYUn+c+hA5rZg1ZK8uBkN/xDG1aHzJ/lSN+dfuVgOpFYo
npiYWhMFLc41dQhMXBOlxqmN1t+jSm0gNmiEKxhnnp2hCeroTcmctJWUuqEh924VCf6XvkdgJSNr
+dUSk2lr5mginZ+AE2Nx9GGLwMlX+rglv4JukzR+6wr/ZjLNZ7iwMMk2yYW2TqTvyYjSe/6jUJhb
xjQ6NqWAj6T5xFO+xfC5VgiPeWv5Dp2Z6CErbX3Dg6F/lm+yt/PdPDn+H1penDYiyEzkqmk55Tgx
ja9he+HGOJFoOe7b4kSxTKhHOnBL6qlJtxqfQMusvN0bh5c77f/A7KCOtircS3mWk10zMBMD7k2U
s7xGepi14F8VfJeaL70C8z6TLqze0y0A1MGVQVS1T7cDnrQyqsi100r+TpTDK1yLXs7Pz8llaPzZ
xGJ+BjmBSVSwJcPI3+DK+1MNB8gQyKebPhrDs5vy+QYv9WkxXb1qeYjUMmqWBF4EktMqEFEzOd/I
iVeJxcH2r4FbXAKiX0eCnsNgnK02YwuxLUlFei+90Mw8OJ8Olw/NLE7+XglgDWv42sHfG5yitbor
pZQRciowW8GCtXD+o25pi/DQt8SaRYcFygjxWpIwyJKoqvf1hW6dXhNg+gD4kUF8LxZ/OKbhREmT
7wm1o6TTrtORtTZVgtEk+OEH2SGEr3WhwVOZREs1wfdxM5sU8hendOdp3og/GwY25fBaB/KXAmEx
z6pxZ81+Bj7gWl8ob1JILnaEXKwyoZ0bXaq3n1yZMyYDt0ftc71dieoIW0yyDVDR0DYuhN0w20ic
n8J5SXxaMh8aWaxMyDmiNRJrE/CFW2kbuuAKHXEbuOebORWUWKoFM0gnsqQuvQgsMVEMo9hv/4hx
rcAp6rVvriFy3GfrakclkOOfvB98hhyENTqLmwwFBJ1L/9J78/QB/eFTlkeMADMiiPkU4DSPuI47
qRPfx7+UcT09pFfgXSgY8Zgq1hAULo3DyYMAgwFdRpYXO8pFlBOwJ7WupbYiC13ykBhDeRg9gVlV
1anYnB/zS23N6+vDttGrosS6g0NnUH/lY36nNIE7RBcDt3kvfFpBH7q0mFlD6kfq1dx3f9QcAxst
0q3Bi2Hc6s75Hp14KrCI/hy9xcwFGU55Q6LVjo+L4JSlN6GE0EU/PsbIWqegxldwKJoLO+TUMGoi
64U5IxOzTBvohVnoBdKzTinqDwqkX5JYaIBcuPdOtgKcB7cv/goA9niy8hZt+WbkjBui6msAiIfQ
sAQ21Jb/j+7A3LcoBYEJV41FQ80k+XqnQroThWcTGVDUooqLl+qp3nxsZLH0jFGIapyHGkdOnvP+
vpj5w+3T+cXw7pi5XHicJngUE0HONbrjIRM7cxA7mYhVu/XcbOPfw6hu3oFzFLIcHJc8238+3+ap
0/Jjk/Jxk4IvN5MnjATJ+e1QPMc8V/P8Vc54uFOSraj7oJd3vsmTd9HHNhcTpqqykmMq1DhI8Ba7
1Ik22Q88OFxlP6O8vAtb7PTM/Tmoi5krErFTEVbgpVcVjoUxxWAjX3G+S6cuNjykDUMhRabLS+/Y
3EigGgMbdYTpWRxj24dxfr6F0734VwvSIjAZzTEyYowCYA3Jj1bQu0Exbmq03/6zZhYrEHuTSK3m
SnmGWqcuRU8VZGuUtvNLm/bCiL2vkQ9HeSNng9+WEa9Gvd4LNZgx2SjeznfmcxuWAfMDOCEOGqa0
PIGGKUxMVQYRPrXIPou/0/pSDPD5pqAFTNzB78oaUP/FcPX1EFdtQwu97T9UpJbNa6QKGLBgZWxn
bgivvwSX2I33DfXrTXsoL2L95xvi+Mw4/oTFBsYQEApZ6hFTJd7KDytUUw+IMbkFpNvzw3kCwkhT
hiyK/A2j9OUqDw01HRvTGlBqWIHbeCo2vgOGMV4NewAzNp5Nf3nrHjW4XPRtpSiRIpWj02hvaXow
InkljBfm8ESaBr0WnpcQbKjoo6h8fAKGWtr4qaFWwNxntLB5PdrhtnbVO+l+sienu4HzvD4/kp83
MwqHgGhZl+/vzkWTjV6lcSEiYlro9UZHQ6FCrG3QLtRjT5yzNKMqujFDajmUFs3oU5j7HHfvaMZq
paynrWUrbvOKqeu/kXc8UZglxzWDwuZI1NCX5bYc1WlhQnJ5zrQin5/YANMc7rCX0hbs0O4ciaL0
tLJ+hRcH9GRXP7S9fLfBi079qTfnjdisjWqtOtPBcJrf+DzhO30RIfU54taBY2gwzYANQ0azjONF
k2FrKCL+BbAFV4EO16FVtk42gp0d0GSmsxN6Tiuswdzy8XKS71PQuGh88cJREy/PpFJCPbt9QNtp
JXmvQuNtZfXNKu8ylL/Or9bPCINFe4t1BPaXgkQR5o5y2z51kCKCb8kGMxBXumndYftG5e5qRvcP
X5HbKW4Qxn427qzwwmd83qhHn0G+5njMpzj20McXCEkctBxvUfh30HDbdfvJ9lZYLRy0l0t4QNX8
dLwuGl2c8AUUczmUImJkFEiQqvtf0s6rOW4kS6N/ZaLfMQtvInYmYlEoT0+JlPSCkIX3Hr9+D9g9
rSJYKvT2vnS0RLFuIZF5M/Oa8wWid0iSKNt6gpzvmz6XUifVDf++YE1vqx5iiGrF3SGecKToT0HZ
yF3hC5XY0RMizdo+CNHnXnXlWN/TsTSwKv0q2HNh1d4loKs+6GZTICGNuimqCUjgyRZYDqRIxU9D
qVJuqcXQD8zaoP0VulOieaPnlHo7wdRqQQMdWfvBLsqT4gth6UhdN77UuYhkp7VLSBJ9TPQ3yxI+
nRigWmAEiGvEBDqeBx5o7Zoa0EpZHvR70xxlzZaT2myOsFbKDvUyDxGcShXY6oYKGYggRj7I042J
GD4Owh1hi2yrhRo63pYCGLTMamiXgBcRDM/QJs/6z32YJt6+MRV6y9XUbGCvorW7jYDLlOiEwgG2
+U8TOdHgol/sp5JfvPcSFuBWNKq2O2qDWMLE0SySKhVAuRDByMHdAXqMDbvKFMQsOgRRt35UpaBz
FOMWxJZOmieoUPlr0Xy9R4oj+DzKMjk/bawlz/HkQSsBp4AesgMi1E9u1qrtXWVZ5ccgazykDYZg
ArS4ClBHySJmsUIXPvjQhWpzBbSm/6SoAaBTUcke3Ia2vkbr4tugMgP6kkejuDOlerwdMlV49M0m
3rWJ6qFRCJcKMbhYtdtYZW7lPcVykWB0dt/09UGDS4zUcp8hT2IkN3mR9Ks8kmQnYD6uZRfdJq/y
iViyiThjDMq6yPRg5RdSuRmQl1sFSD458qCU7/TG1e9rq8wRaPKNq6pE8GHMimLNzQ0ifNNLN65W
je/cweu3RUFXJvyeCIVqMTftZnBp2VbkFrxP4yKosy/JGqa7UIuTq8JEZQllNSHuNlKVQI93s07b
wJZKpG+mTgOLI0UJIUhXEQttbSiNYPyoBt4FL7fiCPiUhvzVU1MUAQE3Tc8JRFnkE5CEFRMUU/sY
UtgI6c3bqJY6dVNqviAj10ubjRYK9X3MZP2UDjmyS7XfOYVhImEz9HCMo9w0v1hxDYLZN2MRgHHF
fVryEebhsI5ebud68hNt6hoiWKk2Dg6rGcBND8duUDyE3JDCu6VREdIpfVPIdnrBURncwilyeLad
YHYr7oS4RcZpKxbZpLOjho2yM5UyN7fo6XqqY8Y5YQTBMMBahuqjp4STAqcA07NG4OQaCQXl1h2k
cT20luyMOlAx37QKwYkgOiDs4RbwS4yypMUdYQE6ARIpKle9KDRPSN8UKzCXnQNCQdpncpB/CBQI
HHZLkmJdWpIBWD2MEQNx02Pc/PCFO5SQRlG+thrDXLtpUe6CrmmlR1/3wRP7BOdQ92utXdQK3D0L
0UNKXhQr0L2+YuirpNfzq0JUfSqxQ7n76Eq6/g5tT1QJa1wCTDTxShhzstoKHOty1ZpKBViWJS45
nWiM7+rMVA4oAOlrDTwoogwe+tQC/gxUppdeWVo5KX3X/ZcC0SpntKQOXqjSU8zV04y+Zh2WRze0
TMGhQc+NHL1IYL41o9oFuzEg17sqwdfewZMpH9JMJ+tUK2jHpiWDIKO6i5zIaNbwlIo0z26TQikl
ROWFisCEJpGq1qB7WHB2DnGt+ltXL5AnrzRBuBECCGF7pYiCu75l1Tr0/Qq8SK2W8TsWAJiVIueh
uTZCI30XGMOwC30L7D9Nqd3K190aAce8QwRBDRAoUbWVlLi3Qz1C15fHcqv4PjAhFsNHOAz9tRAA
FhEnoJ8ljyyzsJUcn0PeKkvFd1LkJZ/guXlOUVXdAVLYtVKboKrIqa1G1hZg4SG8rowI3lo8IZPS
AHkIVKe2PUJaSiTDzKYUeB/munTsrfxdNXDLrxr5LshNHYkI84AgJ+h8GGGDAmbCpWhSd3w1yeB2
yuHGmpgmkpiYB1Fva6cOU+3eVTMTzm+spV9bxH3vfBRkDmFoTZT0DChM29JLaRniXWpp/qF0i3Fd
ubDt1Fz80CMQg7euaALvQCSpaaYCkImFx7ZR3R8ghxpHkKwfo4QwWpAK3rboheSxSUAqty4NR6vA
NwoKjV3hADEALhqkpXXvSuZjVjQkWXr3AZ7Lkw+eE5h28SjXCBYQe9ZhSpfFSlM98yD1HFk1sxiF
dQdffy3JCco0GgOvo+jzsQ1GUEFCniJRguIOCKkuQYTFHdAnyvuifOjystvVAYJnsSoEO3kUoJ+B
O/O+9WrtHqnZEr64RmX1d6OriwpI+gTUM7oeCWJvI4pOZdffqWGPRmuLiEMIPRAtl8GuVLBnmawj
hWDAUeyMUlq3ZLcRORt0D26QvBnGFoksr0/f41khTIVsUEFFHEKeFKitqKs2yAh1m8BE8GPw4ZpA
kNUBiNhGXQSHErTRSiZ0tm0kbneaFVhU36jRj4BlBbWDWniwXQO+lUrlL403REjoKe6TEY7pc4TO
OAUzCfp8rVzj4ZE9VoqqREQB+JcntOZarpX8Dh2nbqPLZXgz9uZ4jIP8pb4H6fGrzB/c6F6oO4DR
VIYlKzEmFFW3KRq5MS46i2rEdEfNisvrooEENJS6h7qepcerDh0ikRpswCGqW/rDLmOZgBZtULSj
NApCWYYwGnCW+Es5DC1lRYUq9Vdo2VZXZlawC2lucF0YgrkJvBZlDyNPSRiTKoG5lQc3Q94v5Zjk
s2dKQyEEi4CgaEywitMwthlrA4L0oFO4rG+HVXhdbzJgBJ+jHTgu6gNQRKqPKrocNr5yRfCA7llx
o2/YcxDJvrt8uj9/rD75NrOrjGYJeUyaCnraIdgZOMtPwTr/0sEjXKOreyCtB5hz+LJ0B34TnJkO
1idmZ5eYUipDPTW5sQkCsKVOQO9yKSn/tgxpZmN2cVFbq6HDk4FWr4Vbf0tGlEPSTergwFbdBlKl
/zV0hJdqDFRr5A/U2FOE6j57i0U5b6u/Xn+VeSjDKoxYFj0v453nKIg4koMW2riDfxfcozC9Kmjv
u+FIndrdbXBrOMpjtRDaW3rR0uwqE1U0mYSdCi/vq3FrfKhukh1qI709wiC810H0rUYOPqK9VJOy
8KZf7u4noT7Oz0ISEsCEIz7C3nmEk7oUmTp7I/45meb51JqWUXLc0/X/oB4o7zxIV8XWdNoVlwLt
BqVdOotQwruHUlgu9qFM4epXEbjZq52e/+T5uH50tZFYbGAHaaOChFE8W9yP97+XE9YfxaWk+Mtk
mVskR0DrEJ3LJiV2M4tuD5NP1unk32c36abdNRvouKBTll7d25Afz3ZqaRZdFFTdIP6GpSm4WSGq
6ExRzSig2H4K+Yk7cal8bVqTl55tlhyQKFGqmgZ3FO7r/dQX1m38XbJZrAuc3NolO7O3lvq6SsSU
JzM/jUSLYLSXDuj0o7LjZolECfXIroWe9IqY43LX6Lk1cTquU4TwZM6MQDpDMMFTvArZiG/SZhpY
tJQOnaNvysNfiJCd23ROLc42HcR7I933XixmTxQ0VKvie3LwyS9NvSlVbrvP5VZYLPZ+E+p8mUBU
PtHDpJDnnE1Vt6lAyk5kMctt9wiaJR+04uiWYfft8ja2ZGc2UWkm1ISug4fgjlQ+GuFaRYEkHT9c
tnL+tf18mtnkjCkwzDJ0QGgATdZ6Im/aylyKR59zJwp5i/+M2GxiSn0RCFLCxBTzFQr2G/NzBfip
coxxx/4EHWmxhfn81PhpcTYZNa/XJfCphNmd7LOYbatPBPdWBaj/RCRzYcu75SaApZGcTcc0k1sG
gZHstNiRBkTr0u7/O5Kzk40P7RQSCHOidqhouaLPy99M0x3l4idU6Be7h1+6WN76lJ8DOTvTNLUY
5ChFsdNddff9BuTTDjHYaJfdJOuKRe2ukM9b9VORCKiXa4pVv069vFOveDA8Qk8my7uYbZ3Cope+
1OwQlHIVpvWTUejj9yI6Ya1mbQeDwx1RNr/+lKOtUnr0GfvK6vJiWViSxixeG8cAYHOIp+soPWrm
IW4+90ukqbMz15QNFbjXSw7utRvtMx2FlBQTZQ9WJvOfPbENrmheDjbgww+Xn+fcznR6Yp0tk6Sx
0ItoOGSISr+ChrLK4n2iaVtD30TNJlAQTBw+XjZ57lxDavHP55utEpmYSqd7RL3a6n5EkYmWaYrW
i2ijDI8ystJD3ixYPPeQimXRIkzoRgMV9HpEBdVqimiiaBUZbbXNAxq0K7l/r8cP4nhVdpwAooUL
yFlPcGJxtmjCxKdbZuxIhiHvXHaoxefvL4/i28zUtAmdmJge+mS3HeKEAO9kAqVd9O3HDzpxC7u5
H5/LY3AVVptiTyeo9iTv0pWydDY9O0d/Gp8vgxyhmFbJGFFA1ih8fAh2w3sg/dH1oHDF4tzfXWWb
iav8fy+fff3YxmzvbVrfo6Ucvy6pJOPqj1PQ5vLInlvigKTIvNG3w//MloSXJwosTZ7NpcA7q9Go
yI+qcnvZyLkJcmpktgjawgzrUuftFV17hE/d2uIE0r9s5KWVeu4mEWE1SJlKKvKDs60dqZkhzGrc
pLolmBLu831v7i1kbUgzBdv8R/o5u5OkrfRDeqq3f6FpZFpYl+zPtn3dLJVED7AvHnpEFukX+Kxt
pF20+hp/trY+evervwJiPPcGSXobVC8Y8ILmJdZGWhWjZE2PDSDWJsNEq6kOM9iPzIX75zlLlinq
jDEd1m8AUj7hR45oHEBzI97ENahkKtCojnUWXuS59WZZIplvavHB5s1mvQvnrCmMabGvkxshWQH3
Vh6ImznDVYO49EbcuSu86DIh6+xl6dTy7AyaD4VJCqadDvUdKwJBB3u6DqKHfaiSlfF52eS5pXFq
cTZp9dZ3fUouWX/F1yq+cxE9WBjNabTm0/LUwmxaJkS8XZEU21re1nvtiAQA4RKSQvvwsHTZPLP1
0PpHt65m6SI9gDMvTW+cbtAhR7lO1RxaOt+K/qhH/m2roE9XAV1KqvhpaPsflx/xzLycuLDULlCP
geHZfBGI8GV9ylsDHrx3PW6BYnIfGcpC3/q5qJ8kSSZdBrplvgVldS2Sn90EIaW4fK043lrIDoZ2
mPTAcDm29V6XKPWbmEHInFmOBhfUctDI22qPIMuDmzpYqA85s1BefaHZxmt0Sp9HTYPHQS956hfQ
3fC+roanzmi+Xh7jc971la3Zu/XUxlKbhtDqcKivkp23Sx0i2LCfbe/eWkf7Yq99bx+KR/G4fNV4
W6mtY/vnyJuzg2joRlnlTvebjpKU7KGinheq91b+3n8hnfsJFYa8skHqOKiCwvZ2qKG2rY/jwjnn
nHtgazGnGlW6uc15k6tV0iaRdi/uYdxQA/B7LKVxRoj3sL28xYvdGe8gSRrs0KmDhgKn2e5sibne
VRoGRR1JnMT4JCp/A1EyDe6JkfnurOu0zUDXWMd76PwrRDImhqX7KGzlHfm3JYjlS2xr5pComqJ9
APgKq3VeeUMpQhBmA/amfs6pBqQ9osi+QcjxNtjquKb8JnPCtbfRYAl5m8Xr1NlBPbE/WzUiGitq
L2TAkfZTJ3mx1W6mGLJ8C+2fvcV8CJ4vr51z/un0gWdLJzJ6kHhVDRjOyD4McNvpsnFIJD1eNnOu
yudkYAnOvz4k5wkl76PHwFL2wXFgLe2mQqbimvL3Hf3yG9XpNsnepaop2pQUxmUO8aJ9tvC056LU
wBomkqA8kRvmeDF8kln5psaVZ+Pt2kfl6N271BeZDinAbXI7Sasu5iLelo9Nk/jE6GyXQ8lm8BoX
D4GKp3qgS3OLBNqDbksIuPyF8rHzY31ib7YydSpuCP9NewF5sg2yNBvhtne6rfwUO+0z4u7gF8Yb
/9ZaNw7pwHtLc6Kvy0HBszvAydeYrd0sMumtQiqQQuzILtCwzqp0S1aMqpF4d3l6nfd+J7ZmF8u2
TTvyPbzXmtU67tnrjtF1ecTWJtt4wmLo+uyyObE3W6dynvlRLeL8JB2dpOJLL1LbGRX3lx/rvBWL
OkAwviTzZke+vkRa1fMIQKCRR7/d56iJ1/LSBegXY/fTyuyYlyBMAU2HsesIHuHtbAPRB0KCZH6R
wbMrabXo5qYv/sbNUub7nwebrYiCwgwlsjBJ/wZVsclhCgnWh6lvvvuyZO3tPJR1MPeyrFi6wUVk
9nyC2ghdryTE/GEmoX+yLUrjUdbcdZe4Cy/s7SETU9yL4WVIE1x/5k0TWXRdJc4pJSlpjTaQ+6vv
I27+FDTqNz2aX6SILk+RM2efVybfpP7cWAq9IqLUHeSEcctcOYhIQR/8DXUtwEUpzT00e/zuiLq9
/Re4xJPnfv0uZYaVnuQJywxEbDa8ndbLlMeW3BKa3ETxLdqOBrn48joXPsQ9Wumj96S5wmMqC0ur
/u314bXp2TRy6yTR1WlTmWZu+46V6KATtVHW4aelYvGX/OX8MTldka/SzoEpmxF50BwSG/JHtrtt
7v1HaxXtw4DTFcVhC/vU5D4uGZs9GLgU1acEjwNt+qh3V1ZEFUgurbrhztSoaaHVfWEWvV2QsiEr
6FvwiACN9NmWIVDZ0acJbfa6BOxO2yXX6Euj7WMAk5gCA4vTdnLIsyectmBlYvTo0+zh5ydBM1MY
StHy6XhSUSWq8+HRLUFMx+19QyOhQF2UiuC0WiPcrVW3rqE8WTH670ne2FGaXvupctOn1X0dDwth
2DPOwtQINsFynMr25wATryo6QTJEWrYDuKPULZW43SxEBtRdsPS2H4umAA1fAb6BafWGGxmWiEpm
tTa1korde/MQHaYjURRvUGgijGAnDmV6Xy6/6DMT65XN2cQy6XdOjILHM1DkNIy9PJrHuiofTX+b
ehvEci+b+8Uzqgo9EArA9nm4RNWRiigF7JUw963MzjfZNj1ORdXWwdzlW29RaeSMC+bwroJnpzUH
vZaZCzZKXygkXabarpPcO2koqi/D6FU//JL8GtUIFWcEKUD/UYq1AtlGTSg2lx/67BT6+Q3mIVkr
9yNx7EgUanG4UissebelSOGztzC6b48HTKATQ7PYgp+1maLGDG473qTy11z5mGnvLz/LmeD2axuz
I4hMla4VsZOt682wEihwodyhtLmLbeudiEoNstDr+OCuhA11PP/3Kp7Xxmdbi+XXwGYGRrJLtG9Z
muz8Sl26N59xRLggmixEMiHg2qefnzii1DKIchUlpPR6le8Vpyhs8WNBWuKb+KjaPRcR+shD6Fq2
v8g0PHP0kl8Znx0jrUZFHiyvJwWeIbYh/26n6y0cn/gFyL0crTj/tBRGE49VEd2YjWieKVE5jBHd
Mhayz9k7ZFwo6Hs00mc3KRaOJufWASXwf9qa+Zo2j9CPT+N2nQQoyKbFobTMd0aejTbVuE8L8/Tc
sj81NttPJoE2ZRh5jZrt3iOwNhAkrR7kgjApvfLZyliHn8sn75s/0jtEznmJh39uLUKo4UzLuOpv
imaoEAzHrmBgBf2z1aEJ55m2uJQQOee9T43MFqPiR26pIZqy1tz7KPY/BCa6UF7ywYvklaxQaeov
MevPPhbSMIjDWIQJ5lRfyi5A0UUh80VX92WK4pkn+ajVlksIibMT86ehOcLRT4XcVBtkQOPy3kV7
pq99O456uo/4f/58ebosPJYy85yl2yqF6mNNjR5l404VkIRJU+eykXObH414nIjpVwPkMA/JiUGo
hRHIRlY3EZ1A3wTHeDPJlRSO+1jVrIv1cvvWtKpmByuLYxwZs6lN7g0XKgr0LolFFDvQbLZF4VYJ
lpba5CPmFgB4Q556IVTMY2RZKwLaUGH6K3azHik3kESicqptbId9eU1obGEczz0Rmmh4Z3CHBPxm
O7oURF4sxVwwjAJ1admplSX5hzMRGkDLsOQMk3dFcmfmFtWh6nTL/yPM2D76m0mHSDlQoboObv+G
qwB2qKiU1gEueHtCaSSzR86blK0i23FPT6Fp2kW6kBE44yuAqIHio3EY9Yx5FV+SoCGbiChnZIJ5
R7FEYOcycdpUWyNeum/0bpf0S2GYM8vqlc2Zf9IETyg9C5tFP9okQ20/Q4+r9hc2lnMT4vTRZm+L
xnEzzgzqFiCG3Rpi8Zxk+sKxYOlJpq9wciqgLNLT9FDhSULdRm13HY+JPXZLgNe3YC9i9TSIsUfi
JlC+mZ0+rGrsaLuhB5mm0kO9J+KLmrBt3k24yMwhbH/rPi+XzZ27zGJ2gm6SnCUhPT3+yeOZXTwK
xWRWPEwaC2gXbY31ZNE/LM32ty9LoRJbpEeYUhP0DWemlLArzUDGVN7TRCK2z5VsLIHu376tyQZS
YpOwI0m+2YTomyzyEw+VjDFViGaOVwSwbcvP1pcd+tszBmboqp6SA5Ooz8wR0X8T+kWIl5iku5JD
TfGouon/RqbylZn5/UGStUTiEgMlwXMPdUFfi4v8r+4GB5plvo6l5Dp+a33LR5qALz/gmfPoa9Oz
fdGiu2twR55Q3bpoQk4KMTESW2tr225Jnt36C07q7a7/2t7MYeiuRctgWvXrOKEEsYdk66fFNzpc
k1WfIUxppOqSesDbU+lkkhwZzYcG3JjZSzRGTR90MyflLFAJK9fiobGU+35Ik+NYkam7PKJnZ+ZP
a3PZQLfraV+T6MxCe5feU8sOA/bLbn/Zytk1ZiKfRUiFlvx5MEUtBFosJjY6KuXUhnuGhDK7ES28
rLc7yjRyP61MI3viNEL6jX1LchHUtFJt30uxv04jv7xJRyndj6IWOm3meTvB1ZaCMkuWZ15Sjo0o
tWQiuKXWtCtFVXdhF2xUaqppNbLHiI7CPi6cy4N6Jlf0+nmnb3XyvF4XZgYN2L9rJkkVd8MJcYBY
tLkqoMpOlFXrbikwdn7C/Bzk2fRs81agE2kS/PE+GNTgTZ13SqUuTMvzi+BPK/OgsVQaLkLrHOGK
QXUScHurii406oIMTiQmhSyXh/JMf8qroXzZj06GMlG6LvODcDoJmyBV1yNys73r5AkNItmh+B5c
e1vVfgn/BxtKAZdrWX7h2n4+8szVdKqQ55bK2zSvjQ/KFfyrlY4orPcNjgJlz3/rPZIEmDIcxPfm
SYeq0QdPa3mPgWm8y72wt8XEX0u1sYS6OTdhuGTTrjFdPlHyfD1Lgygs64zVv86MYyI/5+LaW1r4
59wLN0BgggYHVg6tr03kiezJWWaRhHff99F9vFSHOn3F1xcK4i8qgRBivZPiyezzdT/yacmTWpKy
+uH3hhN5wxrfXp6FZ2JZL3EeihWQeKascLa7uVlIYVfxYqd30nalrlMKZZJVSflWt0EWkx4XKg2X
SaPntjkO4n8ans09MfZqc+g95l70tXBdmuCHVWaWdhzQElVz4Ft40LMDemJvdh6Sy1werYAbxpRe
Q7BDcfJHQJoTdr9CsNYGhOVY+3bL6YVSBuHdgvm3GSG2IHAEhjoVxrw58hXoFXfF7/feloUebZtN
d5VslqNZZ86xWKL6xJR5n5Oo9+uZGVSFH9QFglop6m+HwA3KLXiJ8qnOjGIzQLB31FGPfmi1L+0D
q7YeBPbQq0qo028LzzzNnfkcRkqbRCMQI+RWZ3OrKfykdYMpY3MwkZPtj9XGfwAb8ldQOOfW46mt
2XQCCkUbc4GtfkNENvzmd7QU+Y6xEjequZv82V/wn2df6skDzuZUH4y6G4s4AZVSveaarkJbuPZ3
4k5fKBw759A0XYbrp6vQb+ZRk75HMtrNMdRX7cpMHvTgoev0hSXycvB6875+WnlD6nfRjXJrZo5k
htGV7zbeyi89GqtraXBXYujCGCrb9+YUh6IL+zr122ilpNn3zMvv6cAeUKGEBpK49FogAJbdcwOH
5CFZgT2q0qNeiKUjCKVkW7HZ2WlixFvBLeFaxMXUUS14q0JX34k9m4IaRy5NKkPy7E/CYNZY948N
ehn2IGnN117kDq2aabH3jI6AdFT6KCYJwg8t163V35nFJ6Mym8WV33iq1DD23WoqHKE6+aDdGFuB
7hJz4TWfiY6xdnU8rgKqSoNw9nrtjqVpgdx6cVLulopr5HyJ93ENpazLUT9IK7RShf6wlFM454s1
YFwGu40BUXtmNgoG+PKIdq/TctwYoCXy4VpQuX0Mz16ytDmfW6n6RMQVERcFyDvzT4mbZqEg+sPa
A2bPPfhGaPXvC+9sWnjzmUyFNfdepOdRkpstTL9rXMS0mcmTquikOZF338R9sp/Op1WwqVUnVJ0F
m+e8HfEbdu2pKZ+s/+t3Vw+hWgklahNTgyHyEnb/bKxFEu/C3WLi/czhn8JdYn+AcImizkMknh8G
BZCkah1eWY8t1fEcxL2DeDcpZ4dcpg4NnlZah2vBWSoHPLOPohpCWFBlG6N6ZPb6UlqarQ4WytoT
TNsbBDstPjXjNvMV1vxgW+OnuNeW1uA5o8SK8X+EO6dWvddj26aoctY6YH9xq8Ur46uyad9NFEvv
WnqItrWNiodrGwdlnd2m15R0LLzaafOYTSfk2H+an6b0yVHd7wsImjX4THmbfTY205VHtbvALqlh
XT4mn1kgr6zNVmMptRJMBsoABGvXxZ+9/m+EhshbEDTmAkKVwTyBQY5XKYD6UJHTXFUtZz2LrMkS
rvxM/FihKMCilGEKt76p8q7jyh/1QJ80OcJ38nrceQgEMmX+0tXi3DkW1DaRakSAgOzOp2UWKoGX
kcnmFZX7+gpajp0/unvwTvt2raxowd+qu78QNTzjaYh9TevBpBkH9/l6aoilD1siS6anJFsZHdnr
UvIZwQrwEXiezEm34R95of96pSFW/fu/+fPXLB/KwPPr2R//fR18LYER/6j/e/q1P//Z61/6923+
PX2sy+/f6+vP+fxfvvpFPv8P+87n+vOrP6zTGmzwffO9HB6+V01cvxhB7Wz6l3/1h//4/vIp74b8
+79++5qBDpo+zQuy9Lc/frT/9q/fJJHF8F+nn//HD28+J/zeLku9fxyn/zz+z8Ob3/v+uar5CEn9
J2gchK4gWUILn4rDuu+//0T5J5lCSlimSKXFPvfbP2DT1P6/fpPlf2ow0uldEUkLcHHEA1RZ88eP
JkYlXUrc8ib9LOm3/3y/u999xO+v5rz62+u1LUzpFFLMTNPZNPH8pPPLVjwmEMdiTwMR83wyEn9Y
+kfaJHdZkNbVv36bvMJPH/Xzk2cRqHag3buQO/EoEawYdeFBB0E3dO7u8sfPIj8/P3/mjVoDJekI
ksXR+9wQ9v/WtU7zqXlfftGuRYhfiFDwQByzn5fioK99/k+DM2drijkScn4jHgtvXBfA3HXrm2oh
GJvcj8KVgEpA0C6cF371VmbbCrtKIbsjpgTvpq7uDOB/l0ftdUzp5zNMG8rJhpE1MgxDnOKxbiqn
E0rbgtbUSraQ9PvLFmZHxp8mZseNQDFboSv47slTf1XfcpUlIlY+q4od3cW7/JMOrihbSd8um5tF
rX6am65CJ08khAGaJ9TbHfUmuYpGfdsG1qGjKlaL2tuGQ6rWU6LRe1CY5I8eOXGU7a7ksHpIgwbS
kboPq+QxpDMsr8FmeVQHd/nCFH19iv3zq71Ug558tSzXzNbIRPHYa+GHwRVRbkT/ShltVc+3YLYW
zPxisrwASk/MSHEr1W7GgPv+JxXodLrwJn/1uTPX4KVCWcUVrsGtYttvf/TV0+V39qtxmXkGjyar
Whf5wk2jbEIRXFr9nFFuH1vi1g8Xeg2NX0z1F79xMixenclGFo+wQJXvpjJe1zWaqzU999G16Ydo
ThjGIRqEtdF0K6tTVlIWHzJR23hS8z6JiA1EFupFlDMNouMjIBqN1b5J841gjLdGodthh4hg024T
T1gHanodup1jmpFnu12560W4WXK8tsQH9CKYZ7Hd5+FVaWq20saOXz71w7MpBOsaQGgWva+qTzl9
kFrr3wxietsImR1O1T6u4YDgvul6uoRTeaU0CiyzdishfGBE5Tari9XgHjtF2FaMYyNl17F0VI3b
MaBHoviYyaLdA9UMg69JCJjPNBwQ2XYtfxmt55DKm1op7y+/1F+4+xd3cDLcaRdqvokO/TEa36O/
NbpX5VIxw6xv7udCmrnDMGxLEIEsJL0AlkBy12r9H1KF3LnxXWvrVdFkdl+wtJvKDlRk6GV/A8Zx
jeLTPoi0rZx81pTBDg3vqs4LW9PUXRrJx8YIj2aiPLi9/MmTSmdo2vXlwfjFVjHnHKXgGJu8ZIa3
Lfm49pBkia2HImJkUNrKD+No2pFqLPj0l+jxmZ12HrBnmfajJNTiUTHd5yGUNj6SKkL4yRUVe7SE
/RB/l0ICzo12O5TdTZuQsEu0PbjWoxLUjotCQlt7aFOKz3QzfSqsb433PvSow1L07ei2QAqHj4SC
V4DvVplsrsLwYCmFbagf1Uxb6XWzj5jgLuA3iZBs2XYr7hFwVt95EcJsCf11PRrqOpRS8bGTnlxz
dMIKqU+pglS7BGH6lbuabQSuYDZdkzDmMplJHX5VHW0vv82XKMeZAZ4XtWQSyquJIIlHSslWg9ms
FI40lvpNCD9mlhPm+artHtXioR5uvPCDVB26xltbgjtxJlelj/qa+XWMfCepw1VTdBSi34cgMbNR
clIgvUvz4PyBS5zu5icrEN0xpaDIaDhyaN55an0dCl8vD8AvHLY42wksQMUusnusv+RgZs06Na4j
mDqZeVBoQrts4xf+Y07Cyzsv5P7OblMLt0HwTXVvdWvx6verD5/+/mRoYCC3UTUwN8pNum/3yi68
Ve+Uh8IZCUWk22AzPC8x1n41VtP0PDGVx3ka5hKmIkFchUJltwQGdJF0UjVSlPL3vO0cUaDHadVK
FVbq/lkVvgvNA77s8ouY3Vz/9LbzRqZM7/Qx8wYOn8fuQHuqk2+mBq1gG6zond9MsK9k0x2XYozT
VebcRWEenyqswjTEtudZZBn3LWxTl9aGIYZl/YRQ+3XpkhSJPpXZB6XftF7oBLF17UZPQVSv+sBd
BULlTFiLpi1WjVtt5UJex6121HR3FZuAlUOURFJ5l42W3bnGKshgKdZ3ZtLcqsk7MUztKvlciYVj
Jlf6WNmKYKwD1i8BekLZEwDl8sDOmpB/DuzMQwmt0SeDa4jH8Mq9tjbBIXzEeKLaNcdjYsSUAN6p
j92VvosjMrtXhrArsl3lOjQiIae21F4gTw7hrTujpun1FNXzoSqDIGHAHXMb3yUPFl140THZKbv+
2B89wpLVNtz4QPO6jbyRr7pb31hJgHHvxR2h8c3l8Th/QKMN+vXXyH03TshhjFw96XXqok3btkcp
/yLG+uqyhfNbAlyg1xaKehwF2Y3Yhv2tkexb7/Hy555f40gNvf7cJgmAiKLacIwCcNgC4NAPaqzY
sknPAhXTl4386svPfJaq0m4ShC58VBRMq2NJm/jlD/7FzZmN+/XXz8My76C5i8fcqdbRjbebRHgF
KF/IpG4nEcfI8Rbe8XnHK8/jo1NFjUEZ6HjUq3yTpoYjR8ZRVt9ffhL1V2M0uZQTZwvrsayUgDGi
Uz+zdUTVbBp3bYNu7OjoHvoraRN8Nh592a6v8k20DujaKXd3APL32gFk29rbx0/6V+OQrjXQd8qh
uLLujUPxTt/Uq3ixkepXozC7EnuRCI4jskZuUpHdFFwAXZqnu6WKsF9Nx5lfQc3SU0tatI4Uo9hG
9K4X77SgA70LTWAJrveLkZ4nR4JBSRqjx0befuiEBAx6sDQdz/t/eixev8Qgi0tw3PiB0olupnRl
wU7THuIHk11maVv+RViCYOxrK/7Yol+QYKV2/pez61qO3UiyX4QIePNaBdPekU33gqCFdwWPr98D
zs4ML0Q0dm9oJMUopAZQJisr8xg4KVD0+g6X8UCrTdg/29xuyc5t9kGT4JBXuNYVwDXi8FTP8anY
oMGMEnOAlQWZ62N1XYJKzE3JJEB0BvM6FuOL1AJyPcapVBfUlmaWqz6JD3CzyJV6/GHPOybtxiv3
eXK5vWNnzkBRl/6chrjug7ZpMTqqMyomwB/iGEMp1bDdNdsKTnjAZduK97j22pUT2f6+3f71zEyi
hWjAqDQcl4B4Vh1+XzrKtoG4creJ7iEWbqXX7vn2V86ugemGTwbDq3J8JaRyds29AXv5xDHQ8q8O
/ha3pWUtit9vmuJU0ARnU8lg0zBsO1uz270KWZPGZjuQXp3AySGnIjnRqbkMV3+zNI4z606bpA9R
gTydlXhk4p076aVoP2+P2syy0yZxoIrywAVHAhsn3sgtGDn5MfaWODITaNm/ky/ASf9ceHzXFnKc
4ajonRaQtvyuvMJywUx2sp2eURTgFvh+M+kzaB1/Pij2/MGNG3nYomoG5af24j4Y2+Kqr9NV95Ue
QGhK3oU920Pre2G5zawBbRII/KDtU63CwGVFTP0+tPhhIFBbJUwpaedCiaUcaJdqCwF7bv4n4cGr
fBe6K3icyh+b7iHyl86xCd7jv3M0CQ55UxYNcL24ZxN4JJAPGM3gD/AYyZsAQFRJPlE3Qa7S4a8p
eWxIhT90U0XiAs41hHNix7dK0MU+YshrSqQlt1fm7OKZRI7EDyL8Txq20h2aacM62+B+YGlW+aQ+
NZf8Kv7/8Bb/HYFJ4Ki5PKwLGQ9qN53d78M7VhG2jXbCRl2lV/0S0yVfI3F8919uAVPkujQIBSdF
iIaFxdbpSdodi422Cm31pFxKjKgGhYcQnKfgLjxDFum6JLs8d/2YdkTbKhHqoTC67cO2p6Nn7sND
gml+SSxoSdu+nVDDCmgFpfvafL6ij0NjvMBiIBizol++W52EGR3qc9BmwxAPxisH/EqTDXYFKfAu
DkzgeLnAkfnGDKrT7bUzE9WmKpqRAApAwzTsFmWb9Gu3Ownp29/99CTSJEWba1WOSBNCTX1wJUvs
t2muLKTuE9zef9biP8A3iWvEvIfcHacOfXsbsOk6WuTNKJ9uLSF9ZoKJOgkmIcgbeaphNjLP7lRY
qaxvj83c705CSZXCr8Ud3SUAZSWM2wX+y9/98CQU9JKoCsgk8cP5KYUIUrVQdplbJ5Odz6Q6CTUf
k5n68OfxyWhuBk3+2y899+OTGwKTvVIyxvgFiByMvGCVEpyzKF04EL4bWr9sKWWSEfCa2Hr6mPIm
brMJFZX6Rky5ZFVX4NNHgmUoV8MzRtckIgvYyloAZuolFpyOW8ce9I2MAH4jmyDwFt5o5kRUJns8
qIOMkxheqDZOdfblJhHJfXHVewlp05Rm/GMlLR4Ocw+bZBZNFsh5ncT9ViGJsOGCF6mCdZn+Wpnj
NSOhg6MmzzGygR7Xs1TYSI4OwviSJ97M1CqTINA18PvOQRncBsnGjd+8+olxH3+1apTxkT9u11WJ
5mo9LkmQOCn0W+wkvgScuDBHcweQMtn6saZKrGRitxUZVksD94nGt6DnRirYbBWCAlZFTwCksyT+
UezrLQ/jOfhmWJDRNVvZI1UORwcRmlFCcMhSzozB/gs5dS37knl7AGaCyJSAP6hCqSYt9rrPo2sU
rrt+KdWZ3TKTMNLBCi7mGX46s3ITYusH2WJ32qrcR05MHEB1dwJO4MTM98FCPB8XxG+bdBJg5CFz
yzoan9jD+ec+5BQUTFZKtfRJ35CR3x4wCTJFyPpUHSNji7UeyGelzMyOrUI1o5zuEs4vHUOK3rg0
JA1MzhLlK9XuBZhHoUkfJIZZta96I68j7xBEe3mA1WFVmRG8twq1Whe8tvebNyY/3p7amdGYMjEY
H5ZG2Sb9tldykg33afIBRR2o9SyJPs+sHXkSgtCzrItS4vutwMNQsHrl2gWG19wFQ57Em1hRcj/g
035bU7Tm7G4nU4jymaOYfWsy63EnwWy0/rtjSZ6El0HIIq/PUSvWmga2Th9+9eDW3cL+mgsBUzJJ
EOed0IWYhcKqLXmTr9naHUlHp2g1OnoWO/VJfzIgiTVYLoFo7hLxZ25yxn/+I7JJAsztWC0MW14U
aagrVBcXsZnjfvplG8iTzKOIE/D9iwzTA4hvAHMNzVIclxxyZxFtO/eISfAwGpkr4a42Dltn8lfx
ina3xZvlnXA1FqZmLvub+llzgEP0ANqOzxhM7rE8I/BagzVch+VnjHvht6GaRAwjjKomKtxu2+Co
ROMGsGAerYCEI4BJU7E5yyZc50xYvmzVkFmpmNlidVqSLJg5Oafk0lzJvYpVQCw0CFLccwNTQZ0N
q9vxZa4EJE32fx3mgeK3HQKM09mdKZmu6WKWGmvzGsFapV7I7OauptIkGjQ97gBZiueM0eDI/Usv
0kmhfspQv158zDglv0yVNIkDnVt5WBLj59DUBB/P0egIMoZGpHV7wOZmY5JsALkd5EzGekv9U6eI
L4X66jbl0+0fn4FIQM/hzw3PVOl/N7xbZrTQn7ki2gXeWWhL4pXeOSuAMS2oxw44oUhthJavf7ZR
TELwdF2wOo0gtTwBGJ/7MIZDV7oPxPu8Ow/GVYtbUgn3fQjgA+AnGh9su7CDlZlHEj1do+J09IK1
qq9qcRPDlK70uD3HXLvX4Pel+9SVkfAMm76RKVdeExwWLsSNSv7M+IWPnzhV/+ciNyUdVIqWML1p
xyXSO8weLVAAvLAyB51FszCjtQ5vo5GJtOS6JsytlkmA0sBnK3qPRy9RTjaqduf5YOwotR3X75lb
2IkfA+r04i02+Gfi+VQixu/4Cg6mqGXonJWmK7lfKubNpAlTpZsoaPlUNjgUfiBSJEHUWNpCEWkD
CJkJUXcqbxPc1Nbn26t0bqKm+HeY4ESeq+BpGRzoeypSXLozR7vwz6692wFOAklIf1+83X7czI77
rs/8OAThxCb08bgsUoERtce3ZWh+R0uwpLnDfQotlpIBXrkSvoaZLVTOQxga+kd9LZ8SB4qFlgHV
DI9KVmLHe/3ifyKjzxaC7xj7fglW3ziyH1+mynkKe8mh2wrAdcqQ1kFzDD7b97HwpbjGUuQdI/lv
T5lELNgJS7i1oKI8zlUDZVQD1l3RCpriVkUkp1gDq+eE23xRkXVuwiZBrIDSYcNkDKgwnDQAFfhC
ovBSXfqembX+3bL5MWoRgE2JGuF71HNndjtUA9/yY7N6r816XZ76u26fQjnu9tr7Dry/Dd4kQrhx
DnxpVfdbLXyNg2ynyhsJshJuf6+r1yGT4SsL0xlWkxDu4n2l7gs9ooWirgPfJ5mCvkZSO4kfbYte
wKLt7aqDaLuRnEXgwBP27scxydLPrlsp6UETLcHNyZCqZlPxVC8HUw6XFNSEuWgnTm9WjdBAQgjV
laRUzcFrLU2JzABepE38EroCLYuPWvQcKClTrY9t0WXw4i2pa+z6HsTBOltnPZDY0lskBmu/jUwp
Z3aWIbkTXkt28KKadqD48ANNNMWqQriCq+ua88w2DR2fVbTGLxeQVOVPkP+zFGjnQ6vaiz+kBlSg
lr90PVTRQYX0hJxEsWDzCbQ7gPVXOdUuXBGo/IbyQXGC3hyJedkso+c22IoePNl1K2QfUdebUZqh
ZX3MIXETnxqMbombYwYdQbWC1Hr6LHDwJK92abopY4GIUUaaZqcEAGFWlzjOSS3BkFwD/LHQqeQB
LBFfB+WkwdEa3MxD2KDOC8WN1IcDtk4TT7YiXjnU+kPgHbAmiTBEVgkZLqley2VK4zigiV6t9FCl
ncpZgyfSvAhNLUP1WHhofP0ELgWNBe3v7kHf8PMfm2PwVSEoxlKAXu4abR9UT6W8EK1m6kffJYKf
Py0GhdIniFZNJJMIxFQV9rhJvs9al/bMN/082bT6X9aLpmhxV4oykDD6bpumz0m4V5KeaO3z7V09
E0G+b6w/vkQXgnxoMmxqF1x5L+NNPbvvYaqstuFCkJp7wvjPfzyhrBs+qsczpRyOZfGiRus2eI2X
igITUfb/ZEpTzLiYVhxoRgiBChpQPe0p+oIEbtKwiYVJB1UswWkhssujGxFAaLdFhyldzLHnDszv
q8SPjxPiIJaiHE/3d/4aora43EnA5XDohxhWDn10xXnuYf6Dnsh4FeYWlvbsV09urK0k1uBzos6H
OGOC/rotLsEKWv/kXaPiuiLN+ESXIu7C1yAzRdDVli7iMyf1P4DSec6ElHn9FpVGszMSuLhj4PmE
pt0l7JNgYdnMhegpRJpxdSOjuASgUPXUes98cXJbnqDRg/RAIUwAVSh+COqv2/tg5qD+fosfE5mp
UY0qFyo0Sepo9WCWcmYD+beUJs4M2hSOXPdFlsp+2W+NlejAZ5bG8H1VDukqX3k7yREhhOceokfp
/vbXzOQ5U1yxEMVS74/9OlgaHgTo+VQBrgslnD2icuVLHu35eGGevvPqX9ICfnKbVbOgamIRYVaT
djrOPc4Q6ACf+AK2GkNl58Zb2+70wCNpeuRxWuGsAzSZlCHQyEFAld6OBJ+kbW7zrWEpTYJT6ENr
3P2opZfKlcNw+ELvxYTFhRVHuzYt7dujNENSEKcA5k7tUkkHVnWrqe9KB1fVzqNlIkJSXaep/6bX
OPFbjYS5TxtY9iVHNf/gdI92Gny/E3BThgjouGKLsiQ8jjozr62kDqAKedfFBxUa06CU3H7VmdvS
VIGq6zidGRUaezKAfhyRFpHDY8D4bfYmCeogu16GHG28v4gbd4MQYo2uerUpATOcU3mhSz5zYE7B
zwBF6rHWonqX5/eZvut4Sw9oMNidsMqitZut/26YJilqoHi+3ylYi4O7LphAamQ4t395LvudQp69
jAUM0uVYK9yLyl41uDyBi8eMlzhba9lZrOzSBRVTe9fdh16MrMoLnCxsNikoF12QHNKmPPgC2iAa
9ABBtYAkxpPMvbqlSocY5HvXpYYeH7PEVmBOCT0uKosbP3wIlZ5ANcK6/Rlz62hSvqtkrXN7jh+2
Bo+iiWujD3P7h2cIF8IUoezG/x6f3OQd1CtwfYw21VY4dBfIUA2HUZMcDqk4hlNHPnCAf0pHZuuW
sTD1vwdwKLT+mWbovhBy9Zjt1fGXW7amm6+9+nT7434fNWEKSnYrcH39Ygxx+nuanbil5EvQxoX5
z+0HOfU/33qoeL8eDFzomSASkWXEY5eofUmEox/DrNMb0clvKbNrbwW19Th/OUN/md9I+rVPN3Vw
iPMHAWY30DuqxZCGBmnwN23gIdPDE52jXv8VtzX0UV7hj0ZBcgLY9LmD9XfKqBI5ZeGEHhz2oBxf
GRkNdBjWqLRm1PvKmm3A7mFfSiQXqss50ct43/WfLrfTjY3PzoKCRowp5MhHt3m654d9rGyr/rNi
q1y2Be5Zje6C4cSVEMlg7VOhB2svyh4MoThxXnRsZd9SkoiqqmELcBVrVpoWnRWkLmW46QtbvGfq
c98ew/Cxry2QsYzwTtFfKrZjquk1j/w9AgpuOozCbsHWe9RpjRxkgrXuA5uIDVpdwOLHyx+Ubj+E
Wxmw787266Namom6DzuVVhJ8GWWDlA2YVC4tUZD33nIlJT54pUF131ZbWSBtYQX5CYPY57uivQw1
LtfeiU/vhnRXuGueO0Tpykt2eXHsi7ugWMfxTvU5s1Whaq7bXbgWUXoNrRCQT6M9RqJHBnaN5G0u
faS4Gcfhbkjv2qYwi9yUR0Zi+eHrVjRAiE+nSqcdtFB46oX0xVcffVz7Su6M75frj9uLewZbLkyx
aKEY81KRt0jQN5A8oLijb+Jj9wg5Hgf4aquC2IGydBmYaaIK2uS8KfsuHIJhbPNTtI/wsPhOe6s/
h0fVNPbRqXP0rb8JX6Rn31lSSv099xKmUnF+I4VCJUhI7SJwNApUfXvchTUvQMdTh2GmvzCQMxHo
e4//SCG9VuprvfLR1jdas+5TKgdvqf7wl7M0qVhk5aDwuYZZauxm3R+yTbLpkD0ajkTDrb7qV8HR
d24/awbuBeWNP6MSl7nekOl4Fk9HF2zusXWA8oKQrU9LCoF3ClAEEeg1sVNLXQVmYCdmauFPXDg4
8/ZLzIzmFHLWSVLtDVqDyln+zOSKDJ1EvMX701zcHZ/6Y64aT2qLjMdp7u86CDGV6MG4ACUa9JNt
jQvSUAvbj0ILG8QK3Qoe62QhXR7X+W8Bf7L+5QQFr6zDg1txExn7wVuoSMy08v9hE1SASOp7fof1
AYqigTQ5CEkqD/BbSIiEpLTt79thFRZ3wkD20rDjtGdOeRcGoDH5tZ89eKiy8jw7+CmIdtpLLJQP
0DCmUCEiRebIEltIpOYGYJKiuXzV5oEAcF3SNUTxbN5bqGTM/fBkgxRDIIUhaLXbHqJteZ9AVmwJ
gDijWAB1wz+XS1BIUc3KathyK4Uo4CKU5G3EPALGug2Aa2Wo8482Pi35WHLXEsYU4JeVMqVv6Gqa
ylqOEiUo36bxJDTkX+m5bNZ2sdM2ul0e081Sjekb5PDb4yb5UxTD3+0bY+kBiYyVZGXtC1OcwMD8
JwPN07dcPgVGTlh0xHig9FeYmXvKUDNV84Ak/pfL7/suAgYcrPUBzaP+Pe8PXYjWUUs01YdN512e
77nyYIg+7YfMDsC2b+LI7ONhN7BkzYsQ2dMPUcdRmRedVn6r+Te/PA2yDaqh5h0V6eAHSDOWpDVm
lsyUYGKoXC8k7oinLS6yv0XBcGGXz3AmBH2S14VNJ0Syh1U+LpeRvJKakRXCJwNaA1CJHJGy0JWA
6nNOfbi7QOmfLNVn5j5qEtqg4ihxyXijG/j3zD+pmbCwc38vKgBI8Ocm6PU452rO7bfSe6881hlV
9Nbx7oVCsbVF0P9M2J+STdK68/i27JGM6MhJe+S/6WODSHH7UJlp1wn6JPr4qS/xviJ3oPoWhPna
Vm61gGq5b3p4SKF/ohrtcFmFOxeDHzqTSBLFphZCm4Zx2anKRdJ73EsNY1biQn/g9mvNjewkdA0g
miVgPfZbXQtpoYHn/CgMuL4gaQzzdXR3+ynfFbrftvgkinmtG8mKgGOdgW4i2dWRwXS1IsVatetj
ssBEmkE3CFOuiaeLQS4xPCXdAQO2GXtrSLPRW0Mh0ubWi0nK+Na/fM2UewKJRljGRcgkpafyoG2F
lYQ/vXN8TD7DQ3JCor/q9vwq32trw1zUYJ1Zn9qk2pXB5r3gMnxdYVU7zR6Zb80qAlFIRkIkruIN
7J9d6/aEfQN3fvvESRRp+LDO/RqfqLIPt8mpoUIwU4ZK0i7SGqIaz0a2NkKUulFrk/2z7qumGn3q
3UVBk2cogEvgeVth6c7rrqK6kTzQTbp9JlbUKHsn1p9kWCNBG4XjClSVAqtND1X6OIiHITv5miVD
PUVwenCwy+g+bF/7bAlqMxOjpoB+KRNzlfdq9E+qZO9LhqVrSxzcmQmagvcVNBcNRUTeqErP6WgO
DeKOvtRAnovro+zXz7xRUlJZL8dfH+N6Zw82NICJQCILmZIFfA3AQi08X8e+P/vuNcSLreS5MRs/
+EfKKuayVxXBmOAVEdp2AWWav7DQ5sLiFNIfuJnSteJ3ZCigc8lbPu1Wuqmjk1CaOjkoSOwZXVLl
mrmQqdKfX6LxSNS0DLihym7QS0yhR4pOsbCEnJ8bqEmM74w+5tUaH5PUb41+6Jds4WZQnPAy+/O9
B44xoxBrXBpGs2zHsIB8deItVHSJT77Qdt27lr5Is5idlEm41ocO1W8+Gh+X75QnMKPNFF0tEG0t
0S7XjDSQBEURGv2s2/FmBkAoTEkBvQaZAUkLR8RYSe49AmQOpv3aLkPfZoL2P1H+CuMHFU94eOHI
sSO7nITk6/br/15jFqbyiS0U/IZYxm/z6AF65PP5cF1CR31nhL9E4ilk3y1TTs+hbLFtFZjGhH1J
4JLzaugQMoq9R0Xel8EZ9y9Lz1oaiRzp+46Kqkt0/ZRDRpCUKnwZ5ZMo3nE6tKuSfdLCuf618cyk
AN4YiplKl1iK0bzIiWvraIJUGVIOt6ZKBSYg86u9iEUQXFPZVgF+Y2ulOUjijk+OmQhBq4GzeD7Z
BEMKMz0gASqUvouHruw0K/IVWGH3qUyFQfHoAD77kFaE8/K1GyUAZ9SrvnHB7pCSnZsByymmm5xf
i8a261CA2/reqoxFRywBlRM6sSB4Q6p7sZW7wWlos23AWZmrraRQbsjQS4Sp9Toz8IYFRAQlgcie
4OiQ5khb494IVAW8Dk9dZdLS5Hw3W3+bnElkFOqyS8IWE//08nbvWZ+Pu41P7v4PcuhjYPrtAWOk
+RF6M8hoS74RYNU+vQTk4jjO7vr1cXvVzuR+U8KCXOZGUTc+UDWDYfbGUYufita3/PhNTj+GYaGk
MxNylUlMVCpXKqAZP5LNSicfUjvjgFkJ0RBUL3H/dPtT5lI/ZRIgA2Ba5S7ERGxRriUlGTBWA6Lj
JqULozUXg5VJUIwEV5WjEXOawdfWcxNbDdYN5AFik7OEcKWoOeEZFOOQ3nc4hsfg+JcXq2+g6o9V
wJWQ25Z5Dj1cqbI845KHS6rpMznLlHhQ1C3rePDst5F7p3c6kZWSxBDzWpiWcZJ/Wb5T9gEwg2In
1HhxVXA8G6gVLTv6d8G9OBzU3v5KDOcvi3ZT6oGoDb3vdR7ojdpLl6LcpCB/7Nyl4tk3qvK3L5ns
9MQtyjaFzwm6R40tOv4afx2LkkQG8rKFjAh0+nC9hj3khoFID2U+G+VR8hrZOb7RXRjQmYPmW9rk
50Losy7iXDTzXd1Fh4U3AxgcdSDKAbTWYvGpamiXsIFYmL651TFGpR+P8+psUJsS0ARR2ohtT2LJ
Jxp35TiNDmDHJQkjRZw6Ss7MMOisvOJN3m1oGj5A937hHWYi4LcQ1I93kNSsbUs4XkCK4+nteH85
PevkerewqaW5L5zEDRZ2XQJbX0xrCnNsD7UQ4cGXwoOUPvHGZ5f1NKpKEH18msqKleMgigeXdPGR
U0Siy5vBb02jglQtiKOS8CDrHWh9a659T8NL1DXPhu+SyFC3rtC8tc1rVN4BBsGDEx60VjU0JKz1
hdvvN7j+nysUCuN/TpYPDoELd4V2G0oPEgeBQkAdXB0uKPpHo3GQp1ox6E0KnUBSrBADWLiq70Cb
QuvK2OSRSurkNRRlgCDC0tYg5SHkIrpC4SrM0DFBMwv9qiIdaI+soMo7R4UmYS7lxHDvjB4FVc6J
W85UK4EKSAL+cvYnQTdMpD6VFIartnBSxLuweBbd0mS1iqpyuGf+J8f2SSlQ1ji1tA7Ey+3nzhxa
U7ZH6CuQFghx40n8fY12jYJdnd/FxrbVF0kSMwt7yvnoYWVQYXVDLY0wszMH8vn5jqT0ene+/Q3y
77F3yvVgLCzjWNK7bWi4KB1dKm6h4T7XSZvSOzJvCDS3/X7zMV0PTejj4MTFBQGFRpXATYgccGez
+u3fKUMJ39v3RxAoIIUdAvqCBlcbEz597bpr9ndKIsKU7WF4dZCn0njZUS6hdA27q1os5D4z0WXK
pSjziA+reIA2jnAUh9rUtQtLvaXIOLdIx0P3x6CUCWt7RcSRh8o3qrwhFP31ES7vvD9ffYtbe0fu
tFQQmvuSaZxMepY3AiagajZSeF/F60K83l6nc13gKW2CBTGroL+MFgfyeb6FA0NaEIl/YNAKGWDm
xOqOSAHkugLZ1oUPo5BpkmYbsan3mTAsnKwzu2XKpgh1T6hCFTdsXn/isoekvLv9dXO/OybfPyYp
4APB8AR8nJg/pNLaT1a3f1fUZ5CYMD3886flVk7hg5QCUYP9B8O8xGkRxCOL2wlQuI1I9+xdisou
lIPs0rQheUQ43Ac7AsyY2lhZaXv6SQpNEfAzf8X5dAgsuTZj6TUrnHgXrLJ2D49KVTc1UBQMp9ap
G9LKc6LAhkFAI+Mf4spFAOMQ3nG/c7NVGFq1TzWVcv4HE7aV++HDTOhND7dlCEc/Il5DkfiibfS7
xLgPoYnyVSimokGMwgL2yI+IeA4/mHzNLNZa3bEVnnIUhXBhqBz1qwC0DbA9CDUqayk8hjAKhPhg
opOSC0hVMlof2moX67TBvbAkBY7XnIjAlp9CBVBcQBuEtXfq6lPqkrw+oPDH8k2sWrXEnCGrHW6w
i1BcFfcSM42zJ/EruYPKmJDtmof+S5MaW/sCMlB8qozW5t7R2sz7XaxeVC/FdkA+RpWhXwvsXTMa
ImW7HLJq2U77agqYzTpxuAlPLbxbEljymcNau0DwpyhOivrO4z9LRItBXhcSsPeFR2Io7HEXPZWc
VHnNT+K5dsLCwoZg92G2QsaHy6ye0kEkA09yHPTlixTaEW4jOJALS8Qvq3d1+aFD1hymohCIBhwG
mFkCxEhywYu1BzROfLSZY9rcQ3y0A4EA6sMlkN7rxLPEliQxhH8/29YwDe2pw7aMxJ2HUtmgOMJX
lG88gOcgG2crH0IGiQgqvpU2v5Mjqp1DjaYrYycUZDQcgjykuB806jXntniJWkhV7Hr/3JQOq1Yc
g9QmiUWzSM1gsBi3as9lT5KLZzfV0wCXUt+BIIP/7AHDD0dI3xwys72kW+Ox0I+hQMc3KJw0seSn
7qXxKeOs9qRUBx1SxqAkoGqgNqu4NbV0LRimJh8BEpUUq5BN5dH1odRdHGTYyyY2TI2ztwBk9MHq
ccGLVu3F8IkoQPqrr4nYrPXOrlwKEc62MLlDDISzQduYVtla7VadsfLKhxQrKNqU+OgLYKMle3cT
s47gFEWNXeWSLPuIsk3Pk3oTAJRu9ulDhLZLheTpwXX3XWdm6V6Xj3mxHlyYJYXnEj083QwhPp+Q
MHLSbOdHJiT4G/0BNR/lEdV2/0mFKF3h9IkZvpdY/B7lQO8dLPQ62wz/ITYPzNaP3pnV1C/NvNj3
BbAnZoeVo1wMjRiVAwwQ/i/nXRQb4CE/oULo5ILpeTZkrtXX+CmCNq22bjVsv5X4lUG145TA10mP
MBrEezTe0Pb2GNUUCk6Ya9ypg9U12E6YhJ1S3pexheUqQpjpI2vXLuY6JsbTIK2LgvD1no0vTPEA
/6kRPvJyNXSO+8ACm+sx/KWwST7jtRY4vEbR2Yk+RiZmf8ZUFO4ndotSOZVMCwm6MHccDHVrkwnX
oN+UkYP45K50/1OFoHTmf3SQRi0hEqGQAB3gwBazmuTYawFtgZbybY4/yOVLCsx+DUvSvSc6ECCA
7o9eOkVCC7BaDDQfD0VDoe6ANdTWx7ykHHg0+HcEAk0S1y7rEYOfoQ5GxGD09VoPw7psiNaYugCf
vnDXiWdILircOkvOkg4Js2PZbrPQasJ1dPbeQ53q9b6UiCwhCjjKTmtsvEZeb0LPlFDeQrCP1w0q
pFtdojoa4wUVJaCcwcchSr/qw4McOaH64eY9robbBmBP0G5QIC4eGcQvEQjKp1gy62uXIAJRzQVo
CEKNK0mDYrfNQ8hJJ+or5OcRaPhPtafCNmRk/O8em4/6IQFWd4ByvYX3Mo783oj3hWANFU37B01a
gaYUvmlbz0HluLErCfhBgqDHpVceSptfsmayYw2MEiPJSuZI895qlt9SBppCtole/WOGlR2tDDTy
O9pWsKLdyJqThE7PjkNIG/UldkmVkkGEbasr0v5agAPe3mnsknSbgINa+qca4UZSxUTvT4VxbQDi
l7bRhdvBO+Aeei8U/2KkUm08JZHC9k8JLjdi/jrEu1wBMmDHmKVc9HPz6H/04rboVuxjqCn2OZTT
zDZSTRQxUWpVaFrlRMmxxiVGZD8CcwoKjqw2eU2irYIEBnu/MtDqNBBeeFi0j0dDyYggQafYS+0y
xmTiReMaUVBlTgz0XR0gXogdEcUtYxFpok+tCA4yumEBUnlFPQ9QtZcbl6qxijP4Ne4cuQrMqlZW
6P4fk94sebNAk8AK5btCPVTBexA9NOFO8e5c786rdoF7dhOnBi9Kc62+PmTZNY8Oou4k8bYbNllz
j+PeGgq74U1mWLRWDg23T/qaeh7eFSGiNHbyUJmDcShiCLDgTAQlugMAo0u/dPF5EN5E9384O48d
uZEoXT8RAXqzpUumL+82RFl67/n086VwF0KNqutiFg2p1erKZDDixDG/eTbNzRg+L+GzNHzl/DdD
2ohD5SXVuFvyqyz0CuMQG+8qZIR6V8kAm6MPcpJYHNyQ7yabJH2WV0RnLErtOUHdjWOliKeQQjav
Clcy75lU+JHQBBkXsBF+dgBCZvRvMf3Lzbs1PGZyfYwXNOAy0FYZbsbDjaiofNNps87VxkJfcdzk
yGKUm77OnUqdtqrKPfK2YAOWWo2/DvVty8EoSyqd+W0Sui1tLa9nnbnwhW4nNWIgzv0G7YttVwJ3
sgpnMrXNLLbOkuvbdvgMeXbIrbaRnHPF2kvj1NsGIhK5ITnDQNxVNWwtdLsV75Qws3tBsUNBP1jJ
laaeDfEql4g3XAKGYKKEUjhxoh5rUzjHnRCYPTSB5S6kf5en3EH9QWMfTLnkCvO2FSQnTnkQWu9F
/dHOGWlAvmG045ir6WoI3y8rQmrcuFGouhGJd6nBKRMmWwIg2ualLw3ncQLWRMUP7Saos/dcUh01
1XdNS/+rMe2p5VWFhVMpL4kApDevbGMY7UIebDPimtUaR2kPGc9sFa9q+VVWkzsO8sYw2TGrsi+T
P80lI5e9biQdJTHRhzulSwJreIn7s1XuU8YGaiE56XwbpeZrU9QwFiXbqFM3N1NPbk2/zh4yuXKT
4VpUm8fEGF8Xy2D7CMe5jmTwr5h26cQ3LoCwHYJUzJ0kkp7lEs85IXqIFMPOZx5/OCpQBONI2NTM
Q+KYw5bZUZT5Ga1rEC3tivIbTz40pdPM8a7if5T71lGbeKO3oSdEj1XRHMbUy7LT2t0pwksZX08Z
hxciZVsUzFu4N6UdPpLnztrOsnluwtJDu4b3+FCzgfP2Xo4fY555nO71ztgsIQInUedq+lPMIZXj
0rOg8+qjYIdK7a6lBIg628T88FDlQhU3orJZu5MsQEu7/IF0b/xpmUhBZppODWkysmhARdV9oryU
LTr9aI+IKAsJX+jo2FVzLQlnY34Z6o9e28V9MBT4kfXXdfReY8kTpreVEfm6tF3bF0H6nA1jH18C
4HisdX7SWPpL+GDEe8k4tikDa+VBkCdnUSZbbT+scGeuNzIVK50VVTjUxi4frwUIC7hiV51qi+lo
58v0jt0mtwyK6zPIT11yJ0TQs51SPy/plSpTSEBFD4u3YSBGNCqWkl/zepLTh1G6GvvZnoTJTVCj
y6N5WytkhjGhyzoa2JkXKcJ0S3c/jrmtEPPC8SOPTi0EVEhB40ibzDx2YHbFCgVJiUEaI/Xq0lpO
w9Lpslt8mb0GMFh+SQF5A8ucHPrhYU5vCpTJ84PUg/3ex3PCkb+8C4w37RAUvfBQM3GWXnGHKaJD
uT6s+pU632fCcwULWXirEtxa9nn7qEvPjc4ASzm2kuS3zfOEypuO3NXShF6ICLv8iWmbPQzqZxfF
QRFH24ZVk3vBnjTydLJlPRX2bf8ajYJbtard5Uh+iVZgsipaXLCgxlbUcO8FS7Q2pdeszdky6dzR
RccEJN72SraptK1VnC1lsEW2YJTMnBmuZavbCJPmyMbkJ4TJjNAxkSOvxk2z3NSFwQF5qWIAIos3
SKN/iexLzgme2lOFoDWOK0EFjCSJv7JwHw/Qsl8W8SlN9trykGPcKZDWdlG6ierPIr2e5uNMjZJ2
Tj8ruDMdmpR4PrEeKS5ey24i95H7zMa/1TWIXEv4gYmlJ2qSXatvdUYHD23rqtr1uGpYKgzo6SiH
j7N6TlDZqLY4zjtJcVYHCV9WGQ26c461kL7sJKE6LQqOuMIcVDRW5Sl2F4jMRhq7UrUCulwYifeN
vdayP1fdTU0yNXQ93VOaMWv21s9NMA+eIQ2kxFh4hM2hmCZbVt8tAC2hVHudNtut8RyDbkySxDV7
HEIUwZPD12X+EksAYPK7LG0tifRSPSLCeVKoWVRElZgK7/oO6Gc9O21dOaa6mazUn/rekaTZSfM9
UlnQnBeuEhgv+mOjxP7YiO4afug0AXLS1ErlRNUPerMrq4fBiIOVWkSkv9J21Xm6cL37GcugUx3G
m5ESYuwFr5YtJ6llr9D7W9OIcddROYiy01DNrv0UyHnj69g+imSNx66HL6lInkm/Ie0Zy5ErrPGG
Tq4Vc7cvyX08Ihhk7bLhqC0cmmkmXz728701nawi6Dt0l9PoKu8inuoBzUOMG6jzU6wzYydTxkOy
htDzAX93woEyOqILb2yFuXSixvRmJlmASyk4FT8TFhcDzKeBe7SgzSGoOinnUmL+duGau11uXAmL
7DJBCbsrtcm2utE/qVPlYpVCAy+DkNc51nBQLgP24n2pNyRH9dIjRWY48XSeR/TkuQ4HamSjbKiz
xquuKvYGa4DWvSekUGX02REhFa7zDf7Am7yN+HhpN6pGoDbrbiXDrbSruJWuVK3cCIBdxX7YZaVK
uUOd2+5HshCYVCCMG2eNZ7cpzO2so0xckBwxT1Bbyhw5ddVxJxBt0wuUURFpIoiuEgZ5Ijm90F0N
JplPox8TA59jMw6slXUaJMccTaej2xaVJtUm0CKSkVQCQNrkyEyWO1XCu7kXdlMSPsxT/GRMk9uN
uaNmA9Y/ua1xo0uVYQ+VvI3gCqgL0QjALlIKeZQ7HaJuWT2eK6UGgdvz7WpnHYgfU2gryozQnPhg
Cc3TRHKAFxr9mNXuC4LRU6eQpiaFLUmTh/hIYFxY/cNDXLWMN/Z1JthxgwyF8JjzJ8rYs3GfZSJU
k2/CHs/wZJfn47Ni7eZlm0uPgqB4mrCzZq+Rc3fRFSLLfRdmO2swnCl+T2ln9IWJY5flFrkVVChG
GGdDoSxc0bxVTU/OFMrP0rEylCIiMRipp4sI8JWl+3OCZPjUnBZCjTJ1waCNbiyjTaXJwaqUdhSj
KrT4IdZADXtFKz7NiKR4NTaXMKCJdMGqjAlvmM2Pw6A/Rh3C6ihch7daIzlYqh4LNb7CiNE19aey
2Zj1JRQ2AYp6m6GjY9Qtxl2B1iH8+qMSnXlbdrQSQFiNrqWOVyI/pH6S6lMLdVQUXyrkVIR0riiK
LwOuDyNhhj6jKQi/qZITf6QLK4g5wgITj9vCaR+nQyuT18lmMIbEjCXzSt5avd6XFblZt/radJub
shdV73253pKL3YqIe3az5cxAWnWBZfRx0wPUbYi2OEp+OW9Da0AGY3a0aVsYYD6MwxiOhEDLkeXn
xsq8wRody5icEt5uHM62OX8ZMUhIulfCGL13snIY6aXFeC5aOGn1srBrINqs7cXRLfE7Ifb0Ur9L
yQ4S0TqH0+pI1jEtDlKo7cWK6rn/bKi+QqF3Rz131p6CZsYGOUtcyVBgYD6rSICVotNn46G+KGLQ
aLTC65aeatZXQa7kbpgpbtVMDnpeQdLL9qBpZyN+iK3F1iTh2K2qU9enBkyv4hvlKUKumcatRS6a
PGjq9Zo/M+2clpuq1u1Yy+VDWmduKmm7aVJvl1E5hRS9WZVfoeANh6u3s0t2v0ovbZj9Sf77LDoq
mbzV9fFJQ01BHphbClNkz+xIqSZPq6+a1AIMlID5vQQNjuxQ+6kq+Jo2Xo/grflk2qVQ1wryWyM8
VjEVXOpJ/XKQp9YRpdzRGnGnYtFhV5TkolD6Myw69TDqpqfXXBLzYrer4UoThX6GOsWsE/uns9ZW
h46urEF/Zj2L6bIdqXcUSwCH1zhir13ntBKsnOyx7Gqc8KqDKIf0XqSdqTQnUdWRYV4FsiTj1LJE
U/RpUXZJWeYMXCp1fB2ZiLiu25kOiULmFpf5sQvpKdKHELKdwYhTLAeURCgaQiYN5ctU35fcBMtC
nSBrXla9pThRTvVelA458XDNL3adFOig3oz9zLxRBQFZxDd1/KigtJL2piPi0QWc2i6MV6U69SOd
Wf21k1rPJAsUcjIWbQU4i9aMcOjmbdVh42sqW30obQzNbaP7mqm8SEzB8aKwNOFKulaboT7kCBvU
wrMsg7282PZlo6PVJ6aSjkRDFO+lDfHPUQo4fkLir+qnFcuOKRzyHIoUYPFahm9b4z6vIh+Das6g
VRuxokd9rYYJMZiKdXzPELwdoFPOwzEO602kUz+T0A9S5jNIdOQk/5ppdKnGQ1JwcXc3Ut07k9rf
0i/P23Oj07mPPk2D7rOI/EMp7xKtDOLxU5bowMSFZ+RfwrpJLWgsdbFVqmYXi0aAnM1ZNw7DRE6D
/SqH/kITNbnKym1fFs5AtSJPMHqn9bjOXmm9lBLdCpF+dq0j0kQ/MYnuB8w5tfKlTuNAh4EzpiEs
08XVpseKMGfNyaNQPIVpTdS9Gk01KNKUUUNCHvbRoiozEofHJ0H3ZLqtQnbMSNfk9LGT9hr4Ee1F
E49yQpHNJrOayktj3Va78bSuX0lYO51quSFePnOtuhIhukr9keaeFUcHceIiLieitwBpEstNtd6V
Ek2pcfIawlxS5NuYBC23VrvoaEDozPHG2S0khfRF41fU4hrxUMB8rUbTz7vHYcUmcn4pehRuw3Od
oGRQnrEadqvkFqN62kqxLdLdbPr0YI4i7BcSehEDC3Hc9moGbIGam3Le6jNnlNgzIVKJ2F5vM0ws
U/UjXMPAMjdm39LU5hsagExnep9WSmKXYHlJY6DpaR5o+04Pd0287HralYkpY0ef79OG6Q9U3iLT
/Hoe6JCzlePOq6rZEQwp0HD7U6j8ZgjrqtnaEz6TM+A9dmEwF2ow6PdaV7jtGrm9QCCoe3ee1JPY
MDtRX4WVoCMMLiYwG1JhvxMvw6TpMIHhLem7dUpjx4p8L3f5rR69mzRfRyvxKyAXwoU+BELLjEpX
K0n4zK/WeOm7pzS+1C/5c6kkXlmhI6Fpdszn9J1xUxSpK3bTVuunXdaZx4JUX0QcjF7CvkHNLysn
Sqj0WIvAfcJ501vGMUfuQha2wmDuqlBxG2ZhQGVcY0bHlvp1lCtmCrTCi2g8riXCDVG86fv+WVxm
GtfZfSxanmJRZKi17ml9+9IbCpfzULsSHYsinR/KMabIu9SCxpgEhbpSWiIQVcgw7kSMiGRc19K7
cY0OXT1Gm6l4AVe5meTOXzSsHTMs77PYloTYz6nFagk+tL6rFki3tbxLq73F1dVL1+V4qMrncX5W
u9epRTwjepJWtABpu+hQqsJC9gWrfE4llkWyNTq3tDdSvfTi0ANaXzLQy06zJjm1+VqLzwkD3FbN
3azPofQ19FDfhWWbMHSQeXvmtA/nnQVsSw06OaFkUR1jrD+HfPIqDhdSgIN6Y2X7kW7fCk/5LlMf
RnrikvWkjhaGs8gbxOVrFc2OqUv0JONgyZlZibP0iA+zNzbtbSKKdzPCUnIiXGndlUT2WeqJl/RQ
EOaTIE0Hreo3pX4drgepMP0wkz/i6ZCPx4LRV9MMR0s0O2eSK91VtfYqwiiWiei9sWokjetXUcSG
3UkP9Rx+ZOXAwRtlZ2wXN+RasGhAwAWfi+pU08q2MnlHnsYyNH5HYWRkWM3lt/mYBZHen6qYzjT5
pot3Kb1zQnR4Fws5zMUrnYgbK50n9EAhtJa5Q8tErMs5UEwwtJa+tzr5UVsFsny9Mjq0at8kTx8t
sbGnIQMQNN9rUXZIx/LVhAY/Z4MfW/J24dfLv+PI6Svhum34tY8B+/OrKFDhE0YGvDltvd3XvJM+
KTVnHHpHD6uHFaRxbkRvcapthZEMkJA2iJlvRXBU6PSjVMS8I3mda8MNERtQZDQZarr/Or1vmiAI
jLhZhIrLHrkx4MfF4s9Ke4vKVzAo9BIZJVK0+HK93MzdjoH6FpWAyzTSMhemMfMhjAdgcC0CS8UL
EDR9/krMp2h5KxmFdp3k91oNVhm8JtWXGr1W0nWDYrY1egtr2U5Hi2GQ2oeuAnvHFHyDv16vnwpD
NmtdkKU2fI14JfDVsyK0S36/tAM9H8x7j4VmOIq0uiWZJ74NjOqK8lD0H2P+mgxNoGA12EOmYupr
0mMbKZYT41rJT2X8GnFV4BVix/p7qy0k4QPjpuJWikJXmMhS5zC5Gw3mcXUpBMUan2JjO9RbutcV
U5up33ZwjqLp3AokraL5KCRIuUbbtQ5S2dgMAo2HqHfLxvB05o9S+j6hlGfNtzNbdUYPIFMfF/Va
zYezKY8B/BU3L1AgSDjgCsONJH2QucnsS9ZppIMnZalsC7Vqr4x0pUjxh3UrkgkI+W6c9uMk+uLc
7jC13BAaheHinzx+6cS+qquDVbqLKFq4vlIN59clGe6oIVSq8uTdzDA/StV3ZbzUi2oJ+0209uta
BuVoEj5FnJfWawRWJcdqU2/GZ5GIfaj67Bq/zsPUZQdTX4M4YR+PY9BPe6GlNtWSY6ErW2nAUIcY
mc5U8WuzGVRts6K5iuOvqnwIjK+U+2whlXvrpDfoRhEDCEk5ZNmhBwwxDdSaZ2AUun6tDaeGPECO
5rPAhEZg8pet72n3aC2PefjJjQ667qSOwRDDLz5rTPCscKtnhxIhV0CarUTxJF0BGpBa5nfNlSlc
mWDKLHEr9Lt5us7aY1Sf1PwoxcdEOorLO6/JFdvbbkjcyor8JUlv4uqljJbDKqaoR8AIsBaQ97WI
7+O7vjw1Sm6DPbyqNDolTeHlTCvp+tEB1G+a1oDLdZuY2zreiQ1TXypdfzLxp4lv9RZhDKaUTXZT
z4J9mRKskL7QqCZpvpto5QzKjn0bWjgkRDdqelPTtLaa+9rQr4dBvomk4hypgTgFNX+lHxVWUXfD
4gvVfQrIwyC+Z0v11pVPqXC9MpWxjOwwI6JbJOomJpxYEL+E+pibl7eK5bJyEpDrBzYx3GfZR43V
5xrR0dxPGXVd224lQ+AEAxFoinEXSwBZVmO3RteX21EvJMbYJYyi1HodquE8qy15cvcyt+9W81Qb
mo+fpB9ZTM6aB928La2Scd5bFxfXa2QF3SXByku3Xvt9V8Q495o7iSJKVT8rIiHmyf3OEMmJC2vX
iSfTOo0p1LaJnEREwDmu0RNR7sSyd4xS86ewCaL00cKwI0oDtX41OjBamrJbqZfFRAZYhVAJQipg
AbP7JA0q+s3ibXOpNIGV+HkIEIcBSOQQ4wy6S9SVQr6VmqCp9oW4uPgYLBMtdVJgp21qWlT7kgeY
0yst/JRT9SXLbzrqOvksovz1QF4yyr4qvikAG0QqeCh6urwe5DpkaMJd/cg1nN6vFkgf7pgovdEm
u+3eG2Nw6jyQrSBfXiXDFb5i1S+Ec58F/TUymbJJ/u2sXxIQF7xKO0c/c3cI9A1zEApOWvvYTvGX
5LPJCmMuDkyJPbjCieXmul82Jhu3c8CZRsYRhClxLUcAe4Jc4qaMO77WkD6qJ0xBpikbtUwJ1chr
2IPq6W+NIttR74S3Iy2W2noo0BmosaP3yKfW+tBV/FbkMkqlA5xDsdozBCWDJdvMcLLUad89Cpm/
5pdpOy3M7qV7DbO9nO+AM2vZgb7awHBPDvfLAy7sJ1O5HkBEoadQGW6c7IfpPkd/PvNyKFqpU0s3
gng1d6RxqEhfR9VuqKkx6JQ6UgZNASWy5HEUtkb2xtXNRzduh4HTbq4/ooveF30TkE1OGGMwe2+i
Fys+URBk+nU/XWtU26MnDcFQ8bzy/UwlQF4ukglYPsE1q4K+PpBYhGAkMgcUcnKeX6pxs96btaca
d7nmJFS8Xx1SmL8pQUg/gd2+cRTVOOraYQLstuzGu2zPAAXoRL7Xb+Mbcy++UbjrJ+sXteWfPuuC
VPwLWJeSSZGl8FlmRyGwF8pfoL8/wRHlywf+9YPFJBErbeEHT7vkZO7GK9Ay41v9uFyxr17HaxL4
RrSlj//G8f24Zhd48F8fV85GIjPLpePjpNsVL9Ji121ilyGbHe9NFBR/4aj9xF+Rv8FFo6JR5p5R
xr4SsAdTqUeInVANyZiwR4mGQBroE+ayX1ifZjjfNgstSNomMUiXjAYSWFYOkWr/8tyXPfG/4eqS
/A1RivyUlqeX5142ldf7T2dmM87lH4Yi7km0r38jaf20Ub5ByMds0s2s4n2KxSlWN53xGyfkp1f3
Bx/916szV52ssSiQxjuKwCXaLT35/UXKhR3pXiQW8l9cPH5Yq+8yrInSmlkoIwIyYnxjIOmrmKck
TO2m/k1Q/yd68Z9d89ezJGLUC2MiTHsjPM9AnYZK2giIIOCEaJsyWj8jaEOJ62PGg4ZGKQ1vat/G
m0AKzmBCKu3GuogRy8lZjYTbJqRp2tY01+qDWvyCFP5JDOWPYMlfX5LqaBXjCJBuyjeUenROmYvJ
IRR8TGbRfiZOH1HOjIerUbudwMugRUzpx0B7SWyzBneXMuhUbyTLE6Xe/e+d/OO3+haJeDMVLScL
jt4fZe/dhZgNEt4ne8ceeXWuBOcxcvpNvLN++8gfoN9/duRfC9FgR951Ilw0JrMkAT562PDBZ9ew
AYlu88NFmZUTu7nQkbqn/osiy7o2z6CC/Mz/zdrzx/3/LXRNVVsZ7cq3eBhdEFibFRJAZF9hUeBU
fu38Erh+0MqU/ohK/PWwxpRJqmDp834P5M6uty+yc2aAZMf+52i/P6romXCTubsTra83y/0wflnl
HwKH9C1CGa2aNVPSLnuVsWCRFwEmKr+gzX/cM9+CEjb2crkO8UX8knG3PV3E7p8xUzz14GrTk+wy
arKHvbHNHsfn4hft3p9e2Hct2NiiQI7GBQqjB+LX7Yi3hfOu27V96p3gt935E6nqf2nAJrJgaIuB
1IkKo1BJN9yoAFNKt50BG1UjxZRabbVMODRLGgyR+a6BllWNbJ+HB4ZlteG1cmDQMO0+dKriBKM/
mTlGJ+mHnNtIBAtRTPMpssikxBERv5eVbMoqp6uolb2mSdDJq6hbpF9ygh+YsuI3pL0hp0y4JxAd
dfmsMzOdFGDtS5Q9y4P8ltRa+2cY9Us4uZyef1yM4uUS+Gu7L5lW6HnDthtduP7OGFCh7VO32yTX
qCLs5HN4RmDdTY9N51R7wbcO1S/74yeSo/gtkimlOpSSmqCVCiEJNcZjd0x2DUIjcwCa0P0cg2Kj
2ibnW3/scaVd9heRCYqWTb4BW/1/O3fi5Tz+tQCjjhQPWvDzfjFHRzH62OlX5kn/vbx/tPf+tbzf
gpYGnw9+ESdPMxZaIDdAqkX1bgBC0KR0HVR6xunVmj4zbi0x4C7f4viNGSXXB124C/hlYKQyP4Z0
O9XuzdRPZrrLGwtwC4M0ne6yoGMQlXgjVD+Jppx+JRjvCoJg+uhWbN6yutcg17cDE7H+TQUWEzOQ
yqunPgGldLDEtyS9TkzqwSthvR5G7pT4nBiPON0CT/lsiulshXtFPTWM/GVJt7UE3mf4EtLFldLh
RjeaXW2YdpYweMkDaYk/svwVezGk4TeFwjhs2f73Uv5Euha/ZZQ6jPo+HZAQbcCS0N0A2Jq7aSF6
SfepLoK3xJspvi/XYlNTXKnC7FpR/EtK9ENwFr8FZ+bIlTBBCdvPzTEKg0n2fnmoy5f/1/74Fpnl
KlJjocBoULOB63GvzTYv1n1uYXR//PdnKP/+8uJ3xVp1CY1uaqHxRuGjCDAC7HlV4v4sr3bZ6b41
zEE3tL5qMsFbJn+sUx+4ITJm2zjbWnUg9hstXzxRBg+Ggm9eNedUUx+Vqb6xRHqquX5tluTSwqeJ
V63UFY5uCE8WzUvq1YPBqCPsfxUYvwSH/71g4nf5W8Y+U7lmEhRyhGmeGjzMwm24Nbx3kyss3Vnb
3+LCD9eX+F0Md+y6KmtjPunhYgH8Ruv+OnbfnyMn81lK979fzk+P8y38thi9ZUXBxgIRYKwfEK0D
vZ1/KVp/KC5F61uETbppaBvpcmS85rVGzKXB3ibZlMHkq756SK9DL9383x7ksvn+CqOkxIjr1HzU
xOmsaYP3SmVL0y/8sz/Z179e+7c4KuK5WIgDrk20Dx2VTOLiDlXar/8/mi0/vYtvAaYT5LLLZ/jn
mU3u9/ImkV7Odm+/P19chX8jl/7AZxWtb7Ek06NOGDsepUKByNygQMSRnx3+gduKnMtjy42X+b/T
+H/cBt+CjD51VThdFu/hQWMrn9GjuXl/5IQj5/MbwfjfSYv4XcWxGEzLUsOCxVtaP0eG2AB71txP
1b0htn5j/lb//LQTzMsX+GujqamAYmuuzHs0UC5CgxQASG07zLV/ubP/1Hf/2Gt/tHH++oR0jHQx
MdnKtTs4Ty9My484t24bd3VumXG78fFX7csfQvN3+cSiTQxLrEiRcchzGSw6uVttZvsdHKQru5n/
mzTwv0t60fwWCGQtaoVJlhmaKENgJWswNOf5wkwC1/F/Ov/fRRMzWVxiUyrnPWhtvbmgQmxZ/0Vs
4Ke99e3wD2IaKwJYoP3U1H6mPmXa9aJ2rlFEgQgKIZzD33KMn9bpWwhIc3XS5wzlEA2Sc57f03OF
ABI7BcfzsdmGyozE+CPUo191Xi6n/l+b7Vs0YCI1DksncTYXR3QSatqRIv719lcL6H8X76L5/fCr
VRWZzPv3D2SNNNtp7L5PM3Mi/Nsu1RjyWvcC9KESaFD2q3TID7H0uziiHkZhK11qvyQLsiV1Qv1B
agbvv/faD6fmuyKibIlhBVoCASx9z6xxUX65jH8KlN9FD+sl1Zh08TIAqfuCvfrlXYzenbptUSDT
nHlTer9pq/yw04xvFz/qWI2MdCrPID/rZgPe52pl7CjADPvvRfrpDXw/8npmRsw4L4v0tDKZVZYL
Zenmv3/4T2/g8ud/hUhFWxol6pAJS3MpAQStuhX44//+2X9axP84Et91zCMN3uJg/j/xm/JQu82+
C2o33Khet6nuUSPeTv66k65hnSBdXZx/a0v+dDV/VzY3dTy1UTSbkSJ+eVMCJcj9yrmhCep0BH+A
Ag7Aj31489sHmpcI9q9H/Xb61X7SrMya5r3YQd+SFjcF7jpHhzQC4ZZ85gb+ySIUPvrnfU61Uw4e
+HRdAZoAjTe6XfPqNGcvFkQmrYPanqLonXSUe7pfds8zQ/t4Enar3DKaPKoCStltcQVg38uWHAQH
5A7J8Ex8R6VLvaji6zFdDG5L4O+nrB8cpaxwYQMRkckO2nD7AZB/PlrbZJzsii80xIdYAVOgAzhc
AV4ar+uAfLl4JQDtWDIcBpg7RyAYY4R7FnjsoxAH/UV9cwQ/3R3yaNmKYbkdQDisAoSEewvcYmF9
VBW2b+KhpDmjpI9heLeMnT2sVB/6KVQTVOne/nu3/bCTv2s0xmkkJhnF3b4O73oYRsIvV4n80zbW
v90lhl4CtRki1KjadwVYZ95erzJ4baO4GQp6tXmzU7vEHZcI2q1hRyojyQUYVhcld4oF4f6SSLO+
xrWRv3Q6kxK18Puq37divDGXxMuV8qwW7xm0tG7q/dLQvYuTQqkFXXfIzBfxAvCbPzAiGwsgzhC8
Wh0ubXeQxAOMFKM6NMUXxlNOrZxw7Wug6zKAkcECWRBfmy7cDqAyeuO9F5EBFLIg5zXPQxV0VgS0
qICv/SXpltPrgm3CBAhbTPIM0VXzVzl6mcn/FTwmphm0WHLB5kynXp+3uQYe96oqtK0a++pqBnFz
iqttOavPY6YEqYITxVBAScZj92RiRyFJQJmlqrsr1dFF+NAfIQKF5bOheGu9l8dHQ5PdClSYUe+t
JbSHxfATjCeGw9zEW+GCK4UOly1bpdxZag4MAlmJfPVT4a6yhKtiwOCbmXCMz+EkwSBH4mAGL6Qr
rurVGmIHfgS3R5pA/E+RN5gvsw62s4VifqFaNLOfm4tbYme4KGmQdwIgyuY2g1oSLlpQ1Ax2a8Wp
8RAb4Bop7euYHeXsyBwHGmyYIk7xphSSN8P9U80vK35XUQevL4Bc6u0S5rMF5jsHohKK0H2aTW/U
rqkZn7WCVYo5e2Kq2uUobqFxumGpeLlRehKdoxGOejlwu/8PZ+e1HDuSZdlfact3VMMhHPCxznpg
6AgyKIL6BUbykoBDa/X1syKnerqSUzfvWNVL2c1gKARcnbP32jJD84EQKATb2o/roQju4tmCSEpA
XEp2LLaPvjEeVTUvnLHYKvO6guQRxsuRPdxonKIpXZqzWKftQ+jctbR+6wkVrPOVl9NuNpG8yn5R
wHC243yddXgLkW+OaKjnxF3FjbzvPOQ0Bj+M+WIEeh9gmzn7cmsXO2j6FRdXjbgN6h+DOW3MBiKH
Z/5i3+j+dH79tvmB0SYEZ3jgjpiIhfExzx9B+RkBrIwiYzP0NsJ9Arv87KKkZuYhwOWguZrUOeRI
7HNiuzJz30bBwkr4He32Ig8ExWC4BBa3g7o1qhKZE/WB+VXYNzXkksoqNnNGHj3ORL85tvU+Hpz1
AEYyqyn49ehYLOxh3kKGxOY5h7kiiouNRVJu4TPtjRDGqoKuLMlbbDme5d5i6rqF03ATUDX0RrwE
LmoIvU6zfk38U6CsZRQh++heYM1uHTNYldODizqjz94K6z1Ahxoi0Oq56+7EeHI4m0fVzYByJBlQ
9hs+KTOo4Qt3nTT59Vy6l6EmRRs1Idnd4DLVos+9i75EOEIoVy2MhcQNNw2QHJr4mE/PReOT8RLs
UnJ4HN0wibnraJDXERJbk8SeIbFPE8Y6/1kI2gwjTKXCXkvk2iZq0lQ/Foiti5pwsnVcYYYutx0u
QQDQS0+9qhl7A/X6ofSXStawNerLIimJ8RzsKx+9YoeM3pmu++x9ykN8JNus+hiLy6l+jEx/UVn2
uvCPXQfLKVwhGMUjI55Mg+mVL99MBhVZ+ehoY5lkfHFTfxltvylKfU/6JCGuzV3cod0wHmy3uZt6
AgBjb+kMPp5r6tT6JjaPQ4Nqx5i3PbiEQfe72BjBxBSLOkHnonZZcaPqatX70X6EHuYcnRHXDz5T
Xxibs3FDTsaFqO91ZvN/+SaJWDljtJAbu+2WBbBTETRrV76W5qnEIdTRuwGzY5rbtMtWkYdbVjqL
WdYUr5m1CuTT8qvtg3XWJHBCGMLctqNT3SmXRiEBNyE6LjMr1r2rcaa+uiJZyvorADFpFOqYWj+q
ElZMieqJeNhovCgidRGnzMhet5sp7GJ7W4jq9iyd65uXNs2OtfnpTXcJQ8PA2mYYVypur0qBIWpc
Zc6zNIdl1b81/nXebc1SHrO83/VWuSrMEagA6Gq9ZT5WI5AWE1+3t/UqfoPEpe37YQ6ooYevvq4O
HQyIPHmX+RWeImTT9sJMbtriw6iuhhIwLdPKXKxcmq5mkN6bzG9J9IThfGUZ5KLj48qiexW+mc1e
huxgBC92L0IEVH2xrYdmjfdsJZMvDwWRBHLkF499c3BR8JS+fJkTZIia8PXsNYrqNe++7er7TJ6n
PY+7F9FhYu9KY084F3yaaemzi0rir7a5IyxnNcT9RVuuXfM2L1lPLJwUn71NzRJbbcWQGnI8ja1a
mBAzLLiyHRdD3ifpxs8/vXxb93hi0ZvP6btlEPjJkmCD0pszsq40UqWUmn5/sJpLT+UwBLB1SjxV
QXc/m4TQoVHFeRJj9kgHlEGuOvXeoUFKjfGq1PjrtnY5rmUtrzq01l7zbKQJTX/EdjkizRw8zwiK
QerLOQw/YwdPWvcYjyUbvCfRIk11y23W8HU+4dQDy2pvynMD3PqRjbcjmBBHU9nCvTZk216cxvCQ
hBka/73KOPLqfNuiCvFGsSunU++8mdXzhP9hjt6VdCA1UMrP5NaB5c4R48IoilXYIc/1bgIiJpHP
Zrc1CiQboIuP/suc8oMWcAEsXBp9+4CcE8myV6yKJPpMhb2rm1MWPjvwA9sAOx+znGifpjyDCxRu
0mL+cJ2QLr/36Qt1YbgtO67gYmgClOOFsbQsBPbOa8xJLU8RKWfRYQrrjwwf3pRlgBmwMtLceQ+H
DsKHPQGrQ6KQjvDq8bYWLte0xYCQ1+lN3cudq25j5xDY4oOC+lI3yUHma1vTjXmvzaNVPZnixeui
uyjOcAnnl4X8KJBvpqra1OFLxSewq0eVAIQM8ivVhlgjKe/3D11578LTmXJvNcxyFSbnG7Y8jALx
sXXV1+9Wv/eR+c4WTl6gimacIHQ/FqiVx+5BF+9SYvVt02M939fGS17MSzpjF/Qkl3OPUuwKFMLF
KEgpbadFqrC6qnsWzq2JOlROzM1S7ie4Ihet7FnkxDomSFJbehOYn06EBCeOaT9g4Z7QbUh1XyX1
O3aV9YCBSTIxZKXPNZop6KOCzOYvNWVrK/UvMlTXEnUduRUL4bB9hhtFnGaQPxfuqzWOVxrckB1G
96mmRtP0lId6JIfBZVjeBhjcpUtYX2vvGrR4xZUl3CvkUCzZ51fLGbHtcy3c1RgjbEheZp+NSiDe
vabZDjV667jaB3jG3B7rYJJghH2aCmMtBjACLqKInFaE7mEURVgVjEPokr0VffzilPJHpe5fnBS/
x0QVbdQlZdRTyueWjax5rZP72g5OkxNvGrR8WmRcMmOdetdVOV821YeXvIXMAlYqiZ4GcdDfR2jw
al8svdpYhtgI0lyRfY2+93bGJzTMRxY3FI0vRgfFydWLEe6VkW2Uma8whpbksdmSDqAC2o1CPgP1
VfNj+ziatHdS/aHt6p0XUQuARaLUmxmAhqn6rzQfkM3tpHiq45eRI1Ax71y9GyBT6Za8bpYXRvak
HwMAIarIb1w8qXH16JbQ/8z5Qhe4rFhUKyPe+Z13FSeYNM+906U4U6QKHIovlgCX4qHQGRdN4PMD
YPJNa6Az0zGmm8l8NKhyWSPPBTcORmKmpmC66wI7nSrgDsngIQjPAl4wSIm77IxLbdJE9TOMYcHG
sMTl1IcAvQsMR1/T+CO1LyVjzZhOYX1wsVO4RrG1rZDV3Mcb4l3o8YqEbz4dfJPiLm4Jw0vD9ZC+
h/q5QNNvBJc539qskJsiInUqmjLpUyxfne5uUJ82EtVQdMvYrTcxg4YSmlGyzcY7qZPhYPsbQ0Lb
ss1LnR5TJsQga1mnhiV25GXZ37X4/mJEwT5uoNDaGPAp7rwG6yqGCuhj5DV7J5sfUqaESMeYFLAM
Ts6NOTxgSvH6fePjUSeacVSv5shOT7+3vVo6M6bz+Na32E9/pH0PL+PRNG+j8N12rurhKaiSdZoC
TWKe61hpHI05545EUSgkA87ILfEvywjuSYznMtMtU5ln4CoFCd8rYtlxqC894gONOFwxBW2aYa8s
sfZlcKcNa6XZ8TVXPrOZsj18nOZlm6ED6tXBwhvb9vMbviwO1N7SKx+L5lXJO0OdBIrp2i9BQzlP
aZm/Ok6KXfAlJfdLjrcoprmTmQJzTs7caE3YYyi/d7DyQVM8u6f3Ab4LG810gIZfG+EpzyvcM91t
Z8sbbUKUUWKprX4RiDsMVxc1u2XlBYvWebDpp5szf20ml4F9wrDQpHct+AvKcpPRUunJDoNjLA1h
XyVgLuZymZWPdnkqI5LDmYXO4Ytb7s0qvsqpRuUnr1t30a1hPFn5pTscm/lU055Pr+v8FI57AaxW
Pcnk4KPcqN5CXH6+r5aF2Jb6MhYo38e7LsQQ4t8GaNh6465rt1VzHYKLCvviznPCh5xoHmhlFjp1
CAnuMucrlUA9bFB4jwF5r+yys2TDI1N5q0EW4XGq6L1n4iNoJ/yn/cTBgG2EOtrl3ok2dc5Agn5Q
L2RdAZcj6C5cZMkyku7Cb55E0tAztFYKpYBbxpu+bx58ozmITtJ5luD5vjg/p1FzUWM+jirRIvUD
zuFSJ/dA9fnBHosUFruIXVu3tCiOOIqSVMNWBBYRx+B1lbWrHv0FMoYkZK8c91vZqV1ZJ8Cq9j2I
BoIMDWdVjOkyU0vpaU4G5jm9dmEgd1D1KuiQa7OfLylnobFI2hu0x8hwjpnCzqNx16/bESotpbKW
GcTf+cm+zzAlSdw5c4SN4iKI3pocShfwt5jNXnfqZLnuh4Qz/ohTB/EyTqP0WvcP6Vn4qHdWtBJg
BS0BRAOfhZD+XTmLi5H7KenY+FBi4+gNwRGaZU6aDRe4LCSeXhpiZfQAHGoJVWBHts5NnH7U804T
7hc0yDYeq9y69P0exIq9H8N7oyVc1KvWATyKDAwfSfIml8mpb4tAX9kEf7busZvSFSGuq2mgYynT
lR4iAsv8nWOGu0xsFRWLuYFSEOP5DjaD+2LI+kKLfqmHj3hs7zU6QXtnZ0+9d9JwGBuVP7Wts02L
cBcF/aXFAfyvF8ufCIvM76k7hSfBgviMsWKV77g9Vv19dRfs58t8VxJeH2zgc9ziQVmIPaaSu+Je
7cWqPnaXzU22zNa/aon/rJwsvwm5BtHLwaFCdPC79kGGeEsyC2Ml9tmZ1qsINnmbL/wMmrv/WQXA
H2qcvAjzBqTsQ+XdKLu4K2LA/io8quDrr6/OT/oC8lvjoZ5VhZdOksEF2iS28KMqzqDhL1uaP3v9
b30HJ/H7vko9uqf4UtrZfIBaGk1MrHypdD7Z2M47Z+dQK6AN2QAmn2vm9PBVT7/YK/2si/M95IfY
1UIGgp/fFoBx6nhrUtYb/Ronb74MsCPXjlxSEwcn564t9tNVV6/w+1Mu5NRi/kJ88dP677favimn
0AzKcTq4Fni/nNNsdd/qDk4JK8x8N5TPIRw3O4AW2LbbmhjtJq9WKciKgTXRGDAv1zH0r5RDYBEv
JPvJrv2acWb/9Y3ws8r3t9pYE8RibFu8sLYGUlddQN/5xQD8Sb/2e/hNlcQ9ZdwANjyHZ90iwmTm
LvMbw2f3QUUz8eb9v/Ud3G8jjEyR3FLUBQ5O/ZhG0bLh8P/vvfK3YQISgP0ha9nBjTZ8HY7b/i+u
zk+uu/ttgHih0I6deQNkh6usv89YSP76I58/2r84IrjfmnKS6WKgCTAckplVh3JIEUQE8pBmm5vL
v36LP9TI/+o9vrXiTaf2FBdmOJicaWMQrNI8F7X3TkzRBGxSDP1F1nTPMb855uKv3/UnU4pr/bnb
mM/C9KbzF5Pobi1AaB3F1QiAzF+//M+u27eByoEtymakjxzZzIugPEQznT7iOsmi+MU7/ERUbrrf
xloctMi7XZtvkIRQWEzYq2KPfgHsRXgSWq0Js11nmbPp5HAjaFn4dbrpzknm2l4Cnlt2Jaya2N4B
XrlIDOsTbdq2hYRIy3Lt04ib3DfPMrf51P3il/7jo/2LX/p7CkwVkQPVOVyVCKN8N9qXTV2sVDvs
wDDtiH+mGpCvcuekJ/3hRj6AlZPbOY8q9whBSg/A/jISyEcbmVkHmXCdwJCurK8wpn+QnKJIrSdK
E4JUNP+8o9B0X+DGhQ1b8RYyTmCua7tey/Tdm14Tl2LhAA5ySh4dK9gQfbYI4XizlmIaupdDuopT
uCXz+M426SlxH2rjx791c3yPrJkSDMl4k4aDSAly5cjXo0GZrJs0+vzjDf7zY/xf4Wdx838uafP3
/+LfH0U51TqM2m///PuV/qiLpvhq/+v8tP/7Z39+0t+Pb73Ov4rvf/Onp/DK/3jn5Vv79qd/rPJW
t9Nt91lPd59Nl7Z/vDyf8fyX/78P/sfnH69yP5Wfv//2UXR5e361kBX0t388tPvx+2/iTNf/z39+
/X88eHzLeN5hqsNpbtq3//dJn29N+/tvvvk3y1KuJ4UwfVv5DlPa8Hl+RKq/WdJRjqt8m9x777zn
you6jX7/zbF5SCI34zn//VBTdOeHbPU34Vme7WEAc1nKbfHbf3+4P/1A//OD/UfeZTeFztvm99/+
PB1J5Xu275k2NQ/fF5b/XZAcapGaqR9W29wavMssK9VqdsYAvBve9X+6Lv94639+K+Gb55n1f8bh
+d2YwIXjuJ6nbNv+Qxb9T5KLyaBFVEon2jZ1TV/G0/O80kFqbILOsijgNvRaZeoYx7Gdu21CMikC
77ldeZ7I9hiZ9L2aqvw5LS0DSHtA0ZpZCXhGXIldC8aDar7s2qs4TuqvLIzLihL1cI6eqpgOmzId
CyYjo3mameopDTUR5O9srOpNNtqPlT+VJpgQ7TzHc5O8YYVnyXeR/d125agrMC4KkBv9DYzaRUpu
jdsbwXWeCQGm3BkhhPTWthxnf92l6dErogmBQetaT6WOnU+hdUgxIMrXppUVO2tU464avTpdyAh+
9NzgCAeHYVOnsKC6A/Z5qjn4oXlJg5WyKo5fTj7iKPTqJL2fw0Q/qebcXsuSaITxbqn2turN+Y46
qgl3NS1PbR77y7zzAWiqItsZYZKICzuOzHFr53MTLagyTyetqOOPsVsccgKRfHoAvnlHs9RhVsty
H8Z0R1WiRU69z0fLfVS1O0DTTv0fwCX7e7MdaZFKpa57pxb3/mQQsNd46Cb6wsmv0tLztoSyYe+K
6eCHfZjvW68Qn8YUtXsYdFTrpikvF7JJMKx0YtA/hPAyGKSiXoed9KitWOzBmjhiC1OiFDg4GWd1
q/HEIWmy8iBc2UCgKqh6BOPZHpAGlkC7bXVrww3w08ZZE99asdlQc1L92p69EZq5SsWm4jp86QIX
H6zZIQPVrtvjUCv6Eib8l2e/sY1NZtAvc6uxf8rdRIGLT3r3I5INJ7FkqHa2k0Cjyge7a5fGlNhk
JMRCfBnlIPed6XVbvJTiq3T0tLLi0KOsT6o8mJusO4QqEQRFkDsEnMM0dnLK2/sW1sKlbxTluMza
2l/1tmceU99jf9933rqluLE0iyDGwW2WLDWzbHxyDOIqXhqBKV6tvgcR2uQBbGZVimfpei50hTPb
xadOADxlgi/kyJply/C1SUnaz6onulP1siorJJvF6CQXekqc7aBGKkGdRs9xMY9dvjUNHS61lzlE
LnDXkWUVX81Tr54nEhxg6pd0RpusRemkQTlVU0mvN+zpuQ6TlQD2V+VpTnJEFhzdpyddlQOYD3Sd
5jJiS0brz9Hnn1eAlG37Rdvl5rPjNO6NoSzPuVCONbzKOQ1ugiqKbz2vTw9lZ+YELuU2XUHXopvo
ZrjLcx0tLW+i8gryt7gNqq7fmwSVX0YyIXRCxs5NXjT1sZGd3rhjkaxoHLdb/hu6Epl4l8rK3Oe0
nY3NVDE3FVXrXHmU5XYS1d4mima9mWeBXUPH9k2UdcMn/RIUiAO83HFw55U7qOI2EiQ7NsYMXKMx
uX1nIHObcQiGYxZ71MOEgWQaGBU+vJh+pJX049MEUA53XjdnD0ERcvs3gaTq2AY+vdixo5kUFj50
48rIV65tWV9mr4ZLv1G4alC3HIJudPZJ70wbu0ye4nYoUUv11kPuG2gDCjpPAHp7f2VMFbILhFuC
xIigXfthTApbEIiVNRr2Q5po5A9Ggj1hmsLjVJJpWcQwWwwzYZtpp4QEmJnmbm9CcAdAaNtVmfXF
q9/B/ZEJQ3vloLFeGkkfLEnGiughB9PVGJjxI8X/+UpH2uOKd8WDrZS179NCXLZFXzNHua76ATcW
8BM3QFA29kpG5/t5MLxHryjJmOd5+yRGaZi1lo/zgEbYyCqydoyQdl1kzi0NcwNDttFISu6O9qGI
xW29TALt3VhV7L4OhVDHGMM2YoKG5q0R99XWnWFdqcmR1LTRCTxrHWB9rQMoYbbKp+vGsppFEg0+
DfMkFa+lK0x2r7os14Y3jWu4HHjErdDdAaEZbsNkaPZKJ9UyMlQIDlScOatFvimdQH0qG2JiG2fk
joEHdLawX+Q2TG25NsK6/NBdUa+70rW3IK3RKDb96B8ywXD3wsJ7V+E4X7mZv5FdbdMtpfLnh55z
F7rgj4KuyO5jYxbXcSetO24ydeWUgZEASKhYRSyvoLfbsem4GFs/3bWBmNDrEV66dx00FKU1xc9l
N8SfsUmU9ezkFVXnvEWA24fIogDEwrXowd/ulUHEvFFm7pUdUBJxi0HYq67VyMDiwj2oIo5u+nw2
yIFw/KqhGW/RA8wCUhmTgbNBLrtgxYjMj84wC/ui0NO0Azpb34YBmqOLok7VGiVZusplFXGfVsVX
BXJ6BWQVeUGXWtYyZVyvmbw6hpxttRzRW2PRm2G5TiOH8plK3O3cNtmj3000+Pwh87Cee1V4Rk43
19CoxSYplHuMAuWvq3B+qdOMNktbjeFtmwbRPiqN/i2vqmZjZanF0k1FPRtse5nSXEuJHAhNMP8+
1eO6w8RmBIqUhxgq4HAGJMbSNTf2PFZPGnTQSsAfOYSW0V7GMij3sbCB62vVPcO877bGWEQPYZUb
h9GKzEcrbfV1llXqUAkLVIlh4oFipVkkmZ1PVNbgQfdtayNYbAwIKQNwVm3AiEmwngOxqXz/Pox7
/6V1huReF6Ru9MopphX8MR+oVGYIOoAZoXSqhNMZpB66sC6C/a0Dh75HLkomii6jsG30St5aQSVX
nhOjnvERm28xGrtLy7WzTTihwFrKyPP2cHTps9nJ1JBb6SQDCSl4WbeqlyEdSIQCqcQSD2zuaZBn
mmNclWBRzFK7130XYsEq7HHXBLODpx4dJXvjGFISIuNwEPpxNPORuZZKVCfN/ocTp8SwTvlgPtru
iB5nGKAGKdeeblUcOhtEUQjS4LIysBjLSzSE1Tp0SMo15sx/zDkOgi8Ji+orFJw+IwqehBOSQrjr
FCVev66sjQ6BYmYQH49RkmZXZlyFyyCcbMR1XurtXCPAMl7MdvTpFYbtg4KLIhZNr8NMXys3WVZW
PFzqFsWr1Ux0Jt04CY9WndR8p1QI0KGDCTWoST/yRFaMRQsA4zK1JOG7EJBn6qqdcJ5acwoHoqQc
dMQxuap5ZreHcAZPuw7brFrrka079x9s9MEn8UA0IWEm6K5oeGvg7WNidpKEiG6X9ZNcSa74Zgwd
2uZp4SV7XrI+5K2RkzWlo53MtXieLLs9Ul+Y70SuqlP5xyJWDDQTK92oUyBM88aqiYxh5ceV1eRk
k/R1MQMoMmuyhjN63H5g54e2mhJ89QIOrpsLUggyqT8Q2tjFauh6vEqFZ1z2ujOW2qxDigdJseoG
h/ilsjJubNJBFn48UpKtAP5XQ2Y9JHVif1qtSaWoGavwxQgj7z3MEnrylsMxfcys+lHkaXQqhsh9
rKp8cgFlCffLcjq1jdKBGWPwuNyuJMSyjhV742TWO6MOonUW5P517cysb1FDuNUoTUKGGkkbYZbT
9NSWbkOrIbB2uQXdny2D2tU6iU+G29TLdM7Eu3ZleSsdaV07bUQClpRjtI5cq4dcM5dsfr1yXuVZ
FZ4IJiMIN5/gAIXT6C5En6TwqK0mv8rsJltQSoivhOPmt4MZoVNKDBq4dmVF99WYpjciK3PqPU45
bvtap5u6NwE8KSRDxQAryqlrf+s6eCMtMwFYFWX9MUtDFLhD2sQXWeXRlgmHccNolActQTpVINJO
vmWJkxtE6QphqY3RHCA+oHAk3knHTnUxQla4gcQ4vuggNN49TsvQZKf2s9eSlARj6JaVQHw4R33w
WIyqBgc1mj5iui4/2XYN/70dW2tdMXqXhZele5W7xrbyE39bGOipbXRp+XKeXXqqKtJ6kzYav3Bn
uONaWUawtAJIrIQl8MM2ndu/pi4iG4TXguVwrs3LqvMjLNhj4SE/rGc03GU/rsJoVCZd/qFz4aLl
zUA/c4zSk1u1jX8hYErH+ISd6BVmSTeua3CBu4Skh2DhRJ5wl4jOs9fKnIMVpvkSVmdctnrFdGET
c+D3B2HZpMXhF+EIFOX1qjXEGxzEbjvPdXRszv7fxhidrdsK55rewrAddfyCtFyuWGhOfeJU7Pba
U1Jb7SYRFScQU0TXRlSV/YZ9fnmcmsTYGEZmHLOolDeqckMEZLP/WAuCQ8awiQFMBrB5YV8vcsgk
K214JQrnIrqsNIrDylFsBUcQAcpTAP5hZ16FlSAwh1J6uMq5l5Y1Gh17sLl1Snp2SGECFEl5fz2l
xU0gg2Aj0iR67aaY2ruu22tjrFWxKNpOXCWJzA69Z8f7cbZoO08x2Ce2JUQfKH+OdnrIyNfzuY0N
INzuAEvbjxFvT0La4VJkKcK4mK7tXFG9oo1swiBEip4shDV5zdKUctopONDWo9G1Qf9EAEn52Gk3
TWnpl9NrLaX1VkwtvX0O/bvI8PRBNW50QEmekR4T95Tb4iKtAQjpwDt3KpD8JaU6V+GMeDjloaM2
kzsVn8rJk2s/ZE6Crm6G87qvM33qwpFeZVoG5Fk7lqB3jtvAJeaBlTerug/UHe06MY3uq3aV2rW9
QXAsLJZHa67m+76LsxVaK3JQnMGDv5jkoEa4N28HpJusXkjoeDaC9F0W1y47d4DwoC3nbn6qbEnk
SxeejwSqscJb4IuYKQRDHr1jVXAWUuPg7+Qo2IWVQpNP2wzcOysYqTNOhTh7cSyPQFsvHyya3eUI
TZ4WHtfzgjO3caN6q3lJY8+9rhm0P4IeFdMF4Tf5F409Usa8qEV049s92JJW9dyrSL5D4mq0TfTt
GLVHO/Ai80IlAwhT3XEQXQhby2vUC/ZzIZrAWxaRPXH2kDHYLUCyr6aYzBsOgw5pO2b5aJWEJqdG
rtaqZA11q8m9s/2OsLM5AB10lsn0fhGAdM/oRGoSOlA4K3ntB5F/THQEb9sMJe1Qw3L2wdkUQv0L
DDL/S2BrmHTHFYGQxUIJX528lKG7MEdFD7kuYRpniReaZI7YsUHQYm48t1E0caq35MnOE3Gf5Eb7
zNDojiUfZR1HdfoaWkGyowJQEZnWE9Xdach7yh6CW9/nZAvYN6luKcVVhz6N4v085O2D7kr/h6XJ
OBuISiGLesgOUdW0XHjbuJj42V7TxOnTle2bDSEaMv7R09TZW0457G3X+Uh89hkmWaNb362KZTT3
4b7rAxPJX1uiWGHftagZ1ZQ4vHx6rdBhrnK3clAtFc5V4mUaeGKrzAvTcov3elTtSvngpStnnvYh
69xCT0Bgadz9oYLorPwjTMpslQ0o2oq8FBtNqsceeb9zgFrANiSYm5OTZWcyPckqjZe3n25ksRDY
hnwLitrduxYn2Nr0EM8aY+heURjHuiDNhqUo5ly49WjLrwyLmB9wKLZxzQylrlM2xs/KM8vdKGxw
i+MsDIJk4vZYcq7wybqS7jFuo+Tkyq57Hq3KjZZO2U3zYgxCtNKESiRkIYYy4UE5bHVX81Y+lDo2
wiihcpEfS8eskBCKqdhN+MNgBuusntZx7w6PVS/OMa5T/zjHcBhrakB7Gq8OgBWv1QmC8mC8A6Sd
XVPs6pGH2IAgU9Tae4ZOsTZTWBngPvEJQdjtLnoRuuRheXqnvBzIbypB6nMAXbVyqjaOV4nTJLJo
N8z2dC/VlOxi0VR4N+byWlTkuRAZUrBRayx368ZO+gRWebpCvUK03PkWNTEOAHqyo4cB3VmzTKjW
LCsSpshM8Ge7QOsXVDCsA89fdFNbvvWeUZzYK86HWen+pW6n9JN4CVK+stFjA2pZvdldGGbUP49N
C1lRWyQoCBFNT1HeffkcUB/nEka+KUiKiOuhJeWciSN1ZnNrOTYusBTyYUASNTmaSUZSdidKkgmH
JLilAG1eNGYHuzPOxWWDXGY5+6aHK4v94oSSdkeJzS4J1Em51hRB0F4VUUMC4yTP8UaJS7e8c7eV
540rf6iNc2pH91AZ3nhL0nf/aFQ6uy3p6+OoYYeYZw17GZroj27MGXOF1k482I5L6kgUSbFPwpLy
UQ5AtnkCURtfOlWP+iQOseqouX4yvWauN4ZpJdfRrPqrNpL5u9Xi1HC6mJwZ15ZnW0NuXJPa0N+o
eXDZW/5v6s5kOW4s27K/Uh+QeAbci3bqvZN0EmwkUprARFFC3/f4+regtKrHQNLpVjKrQU0yLBUK
wNHd5py9167S2yJH7EMnAIOLaqKQsZr8JqXksMolQaIBhZjrqsutK2nDKNYIWz9MnrB2JuKXe89T
hn3vE5eD1Fs8m1Nu3Wosia5ZmiYH4OViHdVyPYwk2LbtGNzUGhEj+tDxppmRD0JZFy/IbUmIq7Lv
Rt2V1AsGQpT01CMusPYfq7pxXjsMyY9KHnpYjBzrLi9L56cfGsbvmFiQ+4GS5R11PJTqU0HfvzLh
mSVGgMDIMJND4VN4RIVWgCLOy4AK0uCH33NGDrJyqZ/ra4VBcRso5C05DgomPTfznRIn1o8oqfVp
52n5cCO1EiWLP1VviZEUd6MkWapOK/5MLcxdTxoNIT+KeDIZDb+y3yWegyAKGqtJF9wADCdCsDZz
FBusBuwTggr9kAvZb3zkhb8zXdN3HLG66ssuSTfdpDprWUTqoRnjAucFwWAyr8b7ugu7rWJ1JmaA
OobZnuikFjAeks03oRdiiWreFIXfbvuQvSTcyNZ6DfMiP/pj5FkM0z1GuRHsDGsHu8OoZApduy50
jT1Skc9uPcI3OXK5y62+2DGXqivZthZIGgPB3wCbeHSm9ob0QhJOSla421w2yKX7qtv1/dy8gCV/
lJWvrWOhgyNu2H+vIiuFgBv0CSwg5ODXLLfT+zHRO0ayjPNTP9gEHnDlUAN/OtS9RWXHJP/WwGdZ
kGY5DI215yYKysYGey60fSRVtFa9NUNDIiG1zFsWhkzuYoCH1TtUDtIhOrUybm7yfpjumPqN16By
iCkgLY2MRT+ZZLUtO2HfGjXYUGngOEuI9INRNtrojivoC7eah6ooiCK/JnYtF/dakIY/iWbQ1zJQ
5D6oCyoTGVKunS0MRP5m2KkPMZvSfaM18T5x+u5JrcmEhURGFmRRm2RyiDinDWIEY0gbxewpxTPb
rhONoGGaYtW4TaVAxECYhLwdbANG8ZgObwqLrWbVGKl3m4yTs/GbXHluAqFtEkcRRz0p9Ze6w0FU
DjSSk6i1f3ZSS4g4CAehr7uoy++VnOIcLUD71VBEQcAraH6qkpY6XZnT2LyGlswek8ZLdq0cUGuq
Yiw3TQFsOGnQv/eTwYo39QZ2yE6P1T0kZ7VOfOsHm226yFGJq8BQk+hXCH19M4Wk3HWDRBvVBxFB
umU/+fmGmT4l4cHxf2aRaB9FGEJQyvvauLfxzW/ramy/dFnowOS1umuv9vt9WcytF4229cBBivFW
RziIlcWk4utIh5V26Z08hWFsjToQ/LXiEC3ut2RJ+lFOJ61rVRhHTFgPg8deuuq9ApdWPhJCNZEz
wagMvt63jFWRT6G5ErjV7jU70+9pxMlNb43B1qqd6c6JIffaWp/fOmE/J351pbO2Yif9lscjglJd
T0+6kSvkt03ssOB+66wC6shA1TknDrYxqViOaV9VnSX4M5NUz0Ixv+EGizZd3IS/ejOnwDWqWnYc
ASQ9KpEK4bUZ5SAIj7TSDvJsmt2NjUF3IxZtfq05Qr0Ow4bf1ITTjzINwi8Gj4tAJmm9jL2NY8vE
38vfc34aiV2/Fjy449RZcJCDXv7k/a9eAGvhlWozFPCgR+xbRy0ETQaTVp/VNK2bMjs+EwzRPAxZ
TTSApaBJjzPjTgQJjtciIOZMtfKfGKn7HQOztvWN5tmw/ZgUtCZDszrYtUWcgE2+hZ0Exp3jtKCg
LQJle/76E/MDV5QSmwSrqYTgsBmqISXiY6Q7C8g4uYsISqC5VeXxF/rU9RM3GlOKHxRIREsxjXPY
T6U0pyyuanUXe41PgmEOfN2cFA+DaG0jFquGWgHdTsGsG3V6k1FunchsatudXvnxi6KTwuOpSnnP
rslyNSPslFXGJPKmRl56I/LBuBdAvLsVHWyiLhrN2ucChHvnB0QyikrHXlYqj1YaS3fURPZG/5fA
n7pNdaTFun4wE2QaGKTj6zEMCuTrbNQG25uuLUtNn4uJgPQAjwxdb68mbVhwe9DRbKeuianyZ8WP
1LIIXkrSuMVVKqJDpRr1tk2qzI3DXDxpOXl5KPTUHR5R405rlBDOhj9eAQ+012Mwil1SjMkRrRq7
FH+0U1R6RZmQ8soZdJkld5T2mwMLaXFiFTvc+Xbp3bSFkz+OpZG+5R1SAOpWXXjyoxrzmpAoWiRA
SwsTma9+l53T3qX0V65J6hqvaqdnZSrbemf1uvaadG19Pah9/KWplfHGpmGzztMsPgrdcXApmv1t
51dkSGdRuJeRj3U0xxaf92MSHRs1Ev7KF8LeSovEAVIU7F00Cv+pZIHxXBRUKkZpejdd6pOmY08N
1hUj+qZzMb/6zJ5tGz0O69COqYjHvJWJn5q3cqyt71VMy9yfEgY2GtxkGNpRHhwqrexOtC4k/JLW
Dq8VnGUPo0GCGT4c76uA00StUNrDvkBd+KKUVbnuKay9ODRY78pRKqxaeutQZy1tHKNM1W+tQhiR
GvJTFUOJfqaVMjwpFFqeIkn2w0i+2lWYTXxUsxfQtJu5OQARwjBIGEfhWpB9SU2rD4YIsXsb/YQ2
WBG/Tav8R2pbU7KfcA77q5bP/NWXU4XZr2/uQgfES+Gn/Q8tcUJc7DHxQ71TsRk3kOw7Sf4TcnJ9
Hbe03uhLmYDpqZarqAttlUlRqapvoQyaA130Fj9ZpQqMV03Tkd3q+wc98xmohUaEzV5JHePKL7T0
fnACQjMbzyKuSonTL0lHN7rRFOcgLfyoI0aavbR0Gyg95b4pqfLTIEC6W/WQQ3vPyvHomVa+MbC3
s0qoxGrM0GD4ep/9zCQVJJ8NzY/C6hxYb31RQf9QtDsyBwkWzwP9Niz8jlO3+uBayJjfWrOk7kNW
JDvM0rGLVZEK7y4s9f63Ypck4TQaE3qrylY5xL6i4SQdJsxRKc7Ytyzs82OYG+1O1BM06Xi280XE
Vg6TOYf0ecGTwLH0rPBFfg/aND5Wht7CwdcIo2S1FVFUCoFcBrN4dbBZhFitZ24GknTfKOySURGo
9k4MFderjtpDT/fkqqiG6u5fMgWc5uuQfHHTUf70+2o7RS0G6CHsr/vMV36rZql+61JjPHT50N9N
rYieC4qoL6QsdFSBsNKWtPvH6NibZa5tBtEWx36kFNc34bA1nVR+qdtM3CVxM65UPiC0KrGzKRpL
VzBhFPJVsjy9oSgM214Q4/4vSiaaF5s2soQCGSp9K5q6BuY3hCCFkv1iXdluhUr7Q2m9aduWBDsW
baXs40qWjAYhBiOyxNZeO/2q2i6/ZeGc8ZeH2MMAZCrNY67rdP7Bb4TqKshK0s+bUHw3pKZS9WT5
cKMaLTuNUlg0yyLtRRtFt4MB3hWr3A4CfLd5cNWSy0GeWZHck5R3ElFofuOwxk7RO2VL/4RAlTTQ
1Y3WY7iPZNnepCXbB5Nt2ybG6L6uipEKdNT7zPc+O/WwZyVITvPOCVivTlljfyv6INhbkR4/JsIi
+PBfTRangDqskG1HR5JgqUB2J+N5NynId2TXD19pGvRreiUsbRovbNFKThklJL2Uryyshl1YNgir
CIiFoar2hmtUavsIM2Hcd2E89Wypunj9r6YOTDuQROYMvsSa4IXySTFJ9LOlH/3+I5v6f6Cpuyt+
ZY9N9etXc/pR/H+hrEOlel5ZdztL4f7XdV79+vFPPR7/1b+ldUwA/2U6FqIyjfapdGbw67+ldZrQ
Z5UcxiD6EbqFlu69tE7lzwTlPM3UVVMgifvf0jrrv0x0ejb/Vpiqxf/+30jr0PW9E7thp9MZRDnQ
LLl7J3LrO4Kben/wHyi594dmmGNmva6+fXcvPlDTfSj05ejzWd8d3TI9Va1Z7dznRcWHY99Q7tmn
vJBwKKbd5+f4pzjwf65gIZCutZY9EaWIB8qwXyxztNZCHVJqxeHr5yc4d4sWYmhs302Zis67r/Mu
x7cYaofMz7sLgsNzR19ooWVHryb0+PlAZfGy2uMp9Frzb3Tc82vyz/sP2kcvGiXxH3RF82hOKvmP
tAUY0tmDPHx+dz6knQlhIAt9/4h7zkCOK6fo6qDdx0bPIlvohzE0nF0adPdUqy5czLkzLTiENpkz
gx/Z3n2s5ftAFIeYphkIvFdHDK6vxJfAimde2v+wONA+mNh5O/dWh5e0MMkciSijtOkIDTlQ/+61
Neazv/s0mnwYpszU8WzSUz1xZcYjVOTmzjRq8fXzR3PuQhbfdmLTJmGFaN9HbXurkh+UJAlze/CY
ePol69eZ13dpgTAcJuTMMK17uhfflYSwYCrmz5//fu2fStz/82kbi087tquCEk7b3dclOq8yxFuf
05s/iuarPX1hL71GSbiNmaStmg219aAnFwnuZ4aVpQWCBRC1PbPuiICBAtE3RyV96KOT6c+l0tfB
jiH1gA4Ux84mJxlToSlXSYlhnTxHB6zfv/9RdriQBHY9khjzmWcUHZT8t/QuMee0c/d/MXyodkUd
K+i6e6kERylfy/A75VPSvUDqZQhliEXFtahU9ib05ZVFKqWud8dehpvPn5GYh5L/UUv/zzNaDDGJ
k0YKhsj0Xk3HVYPXiyQkpLjNXjO5New6xBEOjQcOwN9RKF2lVUGtvVp7ugc/yiPARl/xV+MYgk19
aaSYh+YPftTSSpGOVhy2ShHeB13/xmr61A/qi03weSwxazaJSrZoDodkdAAFYd+WLSqjfuhcz4i+
WgIGla+3W+pyd200/SxM806Myql1QjoJ/hcrVr5jlt3BLbzCSLuuArx9JP9aLS3XIagBrLEMc6Jf
cYqT1MFIGxpIn210XIQ60aHyvEMFVjyYplsoFY8sDK5U1dtTR71WAhDkkC1WUplu664lqrXH5h9c
MYBfh1l5Mtv82fHbvRQl+qRqH4TJfYgPd1Uq9s5IQuzDZY/BOwb3FFFO7UtADsOV0TG0SNwbWuMd
pJY9JEmxG9oIgFiTfx1L88Kwpp15H5b2Da1P/dJo4tKNJvN+mGDr1OhoVm0Abafxc5z+iQCJHBLG
NRLltvM7z7pg+jnzLehLb9owIR6mju2OVbGrQCpkZbr//DU/Mxroi9EaMUCoO6koXArkL62JgpDg
clEU3z4//JmRWl+M1HqexrZZyNItSxhkiVEcR6vYi5yNbBNcoP+fu4T5rr2bcDqlxqhsGaWLiwO2
VWkpkljrRL+LSrZ2Fx7BuZMsRmyZyRFL+1i748wyUYrrUVVIDw7+8jEslmJWVWtOXVqlq5QANmEx
Pngam0d/FBcggud+/2I4RaZjKxGNVLejq7xWyLBY0UhR93GjXiLQnzvFYsAcDBuFgKlVbqOM7qQA
ipBVc1OqlBU+f5nOfAZysSJr6StnHZ0oN0uGlnKIGu36Kr70CM4dfbEKG+whol2R1K4+hY9mOqxM
0//1+Q+fv9MPRm25+H5TgAQhhvfKdSLvtye6CqDf5HqB53aB8dbb6oVdyblLWHzMlq0kDRyA0k0w
La/57jyCjLvnzy/i3MHnx/7uM4skTQbdaUo3HpyfjQVWcsynC8PEx2ZQIf4EDrw7eELvJ9JzGC6N
Cn2j2aTWLmq6o9edsgA/h/BefSQD5URct9fEr393Rf/xTY91GducVDjejnLMtO49om3/7uCLL9qX
ITz+yma6KLUBHXUAqq2jufz50edX/qM3avE5px39iD6sG5cCH7XVCQZbEj9il77OVBNZMlSwlIDZ
NKuNCwTEc49/8XXX6LxIiedmsSq9nbT6sdcp435+NWdmiT/0hXdP38ktBPp6U7m1o7+1RNzjDX4j
0GBLEezCbu7cck4sPu9GhLYfFkrBSqiKXmJbKX9m6gisq629bcz7B8OoFLe2hT2CKriXr2NDe1A9
JblpujFnKPa9rdpr5bOZZtOxEJGG9XZg5dUTJ6tNibg3O8288PacuyOLEQNRBnhGRW3cPu93hVJC
9pruwiI7tXwcn9/0+cI/eIX+GIzf3XSvTRG1NSlvP8u+g2+AGLLI6m2l9VXFPNF45fDDpLn2N/56
wX76n8PH1PSpg7K2cYeEEMIKSomGlOvCC3Tm5VxGH1pC97KqVWo3saKUNn6N2MGewgtHPzOxicU4
oUmlnBKUOS7QNbJsDXJdhYX9i217uPv8YZy7APHPu9NGRq3bZly5tLXoc3oj2lpbJBce9bkLWIwW
XilRxdKEdK0Gwakms5fUgxiYWOICoeLc67oYHOxBGdMwrJh4uqq7sivdeR2dVj3YdhCfar0uHj6/
TWcu5A8e5d07m1tJG0uzqtxykk/JUO2bqnEnK7v/u8MvxohcoRxSpU3jypj6jhIgvADopdbd24Xj
n7lPy7BCdGmy9eywcqN8aMnAxRgVycxZh4UmD/h65DcagAXgKvghjeUjQRMxnIKucpBtBuVawZC7
NgxwOIhik+um09JrCqn5uuzM5AYFirfrsTWyQxqVtQKIc63LmrlAKcc9MgOxzQrV2dOCfio7L91o
U19ulNQWW2w+1m2meoI9ZF0Tdd0DtrEMrJ+EpdyEhcd8HPyJQ1eNm6Ie+lXROQniMS8+SW0k9yxA
XIDHCFRTGd+XuRrthcx9suj78QpbTPulkkDXIqKB5m6/v0UpiTewQO9OFRKm2ed3+NwNXrzpNbwT
qOt56ba5vMlSDKt2mL7O7ZZ5X/P5Oc6s5v5sEN+9hGZQ2Drm0wJIbx0dndTWrzM8Lr8KdlLES1cx
1jJdXvh0z1zQMvkOyrTfVMlYuLYub6dieKEcc1uNOXGX4sI9O/NRLVPvwgJfvUiYGTGmOVdNi87D
8X3rumpY431+y86c4k8+yrtb1lWBXvuqWbipDZusoWBAVxUhQo/i/C9PMZ/63SkEVmj6cWrhhlpN
XKrNJGMnT4iIvnx+CWcexJ861bvjNw2Gv7rXeRDM9evAIZ/KKmtgZKEX7E10mRcWKudu1WKyGQhx
KlRLq926KAlM029r1FyjeSmX5NzhxT9v0xDGrAvLvqSlZnjfg0GJXRxG5RYxZ/aXr+xi7dJKEVvq
2JiuCFXnRkj5w5o6xhkL1Ygy6f3fzTnLuMFWaa2xGoXpsmw7jln4kHv1dtDHLxE+3L965urinZos
s6SfyilSS9kPU/XQRtVJSbxTBqPv81OceR6q/s/nEY9965t0zgCrrUW9CqJ1cAniMx/igwXeHwzE
uzfWYo07GnoMWXDqrqMm+uVLx/27X714i+CjmiVKI9P1rAiAtYKbpy1w+Pd1fOFzPjPIqouBvHKU
yRttB8t5UrVkDypur6lPaYNA1YkPoxZcWJaeWQWri5WLpDZaGklqupavbIm32Xr29MsLtNn/RO1b
E5vR8f7qw9CW6XnVUDairTEJRXHRnCYHkq3vIH3Pk9DetLWM/uqd0pbBdqq0mZk6abBKxQM7ZcOr
p1baDUKgav83z19bBtopjhMLQ9cMty9wUCr1KcsgpQrn1+eH//jN1Zx5DH735vqzAKuoRsOt0ZGt
/DjAomNo5YXH8PEnpy2j7KYo0lEStIY7tfZNUho3UAUe7Vy9cG/OFIo1Z76qd78+Dhy1RN9ImSrK
V3ppzBbX3dTvrAnuSW3vy+akUMkuwA18frvE/FH855euOYs5A7SEHUSGbbpDdJOZX/y82Kh2vE6G
ncieKDNt6uIE0Xdte7dD+kvI10Q+k4N3Lc0jSxigAc9qeRVOMSEAF0bOM9ttBJb/vAk6TK0xjlLL
tXG8mAMpUf3vCbSzr6+aKj+o3g29Eb29g9F6jLvbLKvWudeueh1b/0QLqgTgP/dOSvMSOevjMDah
OYshpY+ifDJNHHP2jM0PEJ4hX8PAFaTHDAKuOZGeon/LsJ2U3jeqD3upquuyatZFeqV7w4WP8+PK
jeYsBpxMb0KgA1numt391Has66e1ldNew7JDhMxGtC9Gke4+fzPkfLs/eDOWWXoBGqWeBLrUbUj6
3uIrkFc4s0mwqCv9pZhwm+HOGY9DWLxCznzqHazdZVCMd03lV3MSE30VI/8tkvoh9RXwrQlgyVrV
vLWpmv62TKenIQVTYhTQOuOILfcMT4DRH7yZZVOuKkXEa3UO8ExQ/cHF9vgbBm72Aor4hTt6ZrRY
xvgRSlAYrYcIFEfMbyEwOjg2MsPP7+DHyz7NXixmpjRHXKZpqStGjHWjIVnCYu8apFOtEb9e2FKc
O8tiwBtEEajs0BNXGuWt07a/zPJg9l9NIEafX8a5e/QfK5k6R4fVpa6fDkc4wTeRV1wqy6PL+fgl
Wwx4YRNgDp349a3Qm2OAH4zcvgmAtxIDkk1Cn01SXRTrTsGngIKfe1hgmo6MFNrfoIT7oACbHDHT
308UC67HuhI7OwzYqYaE23QROtCubgkkohpmkkMlhwuL7XO3ZTFw4oSAyJx1iYuPGEwPzKL4UgXv
3KEXAyBMrUwCoY5dSAlIRJsno0lePn+YH69ZNHsxkFk2WpQ+aWI3wdQlezI0gGRL9OlWiTckOqVD
/O3vzrQYrFSoNBYBO+RKt9VbkGekfo3jbrDNU4gVnmiPl0CpL8ybZ27YMudP4i0JdNmHbl4n1kbD
Ar0JS+VSwVyemfWXSX8yU/BOa+Ss0FrojHIDXWfVG/dZezSbXQqucXZC+OEvx9L23gAOCcZOkBib
JuhX0vxqEzFl0BTynQAnU7DOtUdFDfHTP8UoP+3i2Wp2rOVXsRSPHnaWyIv2Pf+f2Id/n0IjNOnz
h3LuRi2GpJ7qfqTpsAaGSX2Nc7muVSivf3fsxUAUcYsQ8uaxa6biuq+HnTU0F4agc+siazEGhU7s
E/2VxYygbqre6RoZG55bgocoJzcyzb1n3hXthRH13E2a//zdIkz6fRQAL01Y10NQAxW5Lwb9Qivk
3Ku0GDUSMsgCHHapa5hHv1rF5RH0/t/d/8WokadJpvXmwKbcieOtw90/IBu2LjyCczdlMXBQrMtS
9s2xK/MS6lXo+qr/8+9++GKkyPIyjdNKT904SIqNFB3ZiiMQ4s+PfmbEW0ZWBEZum0MnGPHs9AuV
mGql6P5XnFonK5I3sRn/LKL6wrnO3KQl8rvIhamYZRu5VpA/hZ2jrMKAIuznF3Lu4Itv15vwJPX4
992hwv3WBT9saeV/93Rnse37Vz7WVdR9GJJdLXLqbdczKaSOJy5MlWde+qWedqIq5ZtamLp6qT+n
UfaqY88LRHYJncsE8vEyYqmp9fwijltIN64qlH1p9TcMBob5tRdH6I9HNQEAnR5rcI1Wj++g2QbN
8x8LIWmkoz9tMGxsCIW4Hyesk+aNbOV+to/29ZuMnzhIQg6GJDJQcCCzwQNttuQFwehJx2PXP48K
Ow9CCmPwELG1MVnKylhdNaQSVZPLOA9LHavkMW+PnYrjs13VFps46tz8yYTFD3rekbmllAHbie8d
JnLP0slF1K+q5sTfEcQ+WaDCuwI0Bu7Kla7fsUm/YeKwvfY11B4sM9gwXyg8OLBN6zIKtswdOZEc
WqDv+Qml1TwaUDgGcazIxzaqH1F6RB1opRaKAmD9Zb6rcIpySG2I4RCi0YtO/B1bJZKAu6kNKNis
+T6qpQd78Vmt5L6Ab1TU9brMdqYHie2XaZRbS/vKrNepxZVHNlAbqrTkPRxo5RUdesfz5w79PBeO
FPDTLrnLtfaaAsez5wTrNj7F2oOWEDxd8v8M0sjScOsL85nf4DvsQ4N63WJuFdpLRXvCzIxvudYf
cr3fp3gFTTXYTr62qpuTMG+gyawydoJtnax9lXjDSSD7aw/zLSS1Zc0+sVV3rZevJiLJeDah/D5f
pErsdgargZ8yjKR2QXtkb2XH5onyBfle6oYL/ruvejEhBD3ta8cyIreOIDRqnvHdpzL8+bHnr/eD
HZy5mBHiNPChP7IB6XTnK+XzkdueEGQ3ZlxaRi7n56c5N8IupgY7r8wK8XRE+dzcS3DVBavhiUyb
slb3XTtHI2kXRpJzY+BiqijjEjNfW7PGaAP9CDvEgkUE+OXzCzkzTi1l20U7OKY/768RCT6CrNko
bXmIm/T0+eHPSHdh//5zlC1pyxu4k0I343sA+brWqv6KDy6AYMQ3Ma+Z6hg21M4nWzeXqqs1Xz8/
9TxHfPAmLOXbydCge2Jd6Zatbn7znLp4KvS0Z3jyyieJLP0Wqt4lvdvZ61zMJvjFFa0azNC1jVC9
7h3DuFc1OKjj1OZ7K4dH4kclSg2vdcAzVJpzJB9h2qaJY66sUSu2ZC3ZF96Yc1c+P+t3izkL9loC
CDBzVSzNJwwjya3iT+ojbFQiFPWRLFWIBRdeoDMf3FL4bccgDaaREG1px28g9b/W5DPia1ureXDh
FOeuR/7zepJGTmmFWMfVfKIJCXYgvSnSjXXd1yDceva4QhP5hVLcmYLTUu9NHN7o2UPM7lxtXnO9
voUmC/mwu6scXB8Yr1dG7OE+7nefv6ZnPm9jOZKQoZsayZi4cZ9/y2bXriq+f37oc9/2YuSQQVUr
tt4mbqE1107Lxtfsvttmc+E1mz/hDz6wpbh6bJWYmHMRucDATn6qzxMoQGv/zigpBk7iO+TR5sJC
8NxuaCknzqO6atRcS+jOEBh4lZbHAIEv/yjGk+h/qib12/Li3uvMG7dUEGseCJbE0UkZVQLr0Zhq
86cZZepvhcDaYZtFWaGzgJEhzhaICUGtQWb2Gc5QFBR7fgshPz1EWMABULf6vCP8RDbEJzV6eGHD
9kcM+dHdXw449dj1WuEEbgs6MjaY8PHWZjEIjOyetc8IoG9ehVU/dN3fzEszwzjCcd5HcyE/JjEo
mCf/enILdpQRu/skivf8CTv1xky3sZVu/fw5qPTtvL7I/ZA1FOEW8UNbd1SlCkqkb2r70rUXZooz
L+tS+mymEJIMqKBzZ6+hvEWaUX3h5dHNP1WRj+7W/PW9GxLBu1UAlOrIDaBGn0RTxhs7t4lwasXB
lIp1D17DPsBQ/hbLut3BuK+2sZaqW61P/L2VGQ8z98kkIdiWexjyPZmXQ42RVUGQoebOMeIjzlfl
oKZfYxE4kPM6/wlmAJFqWctKsNbSzRREYmVF8HYDdbTB6mJkHcuajE4jJl46JwzZ0bSf+WjEMIEA
npaF0RxIoX4NetZsthgyMo1Nsa+qSl6PLAvWg65MV402ydvO4F0TU/1CEku3C9BnXiG3U77o9ZAc
Znr1jLoxVs2Ee8lKCqr2U1CxpshbYEBOtOlDhz5HU2xtQ5GrqKvUHYphf6eC/1iD+Qmo1QTKtWmB
GsUmTFSuyOBPa1H1OnZq8pCrenqy8LIX+CA6/15NRPQA3ufZ90UKtciUX6NUYQ+kERbaT+Y0UwfE
iqg7IpBhLWx1b06fmPr7PlMSGM4TnhBdHps0D2HHyHsj8Nk1tJ5cG4HeblTgL3MeenaFTBEsbuyD
ZQHIdoWlwN/HZfmD+vZbTJ73UYRAJvJIaE8lQWN3at/IG4e2PqTBxD+q4FPI+5Z9d5epSbPvm6E9
0D97HEy73gSj590GCiwtvVXMqxjn7XWkwOCgr11+ZQ8GGh17uPkjChqNGDmr24WpE+51MJPb0fah
OtNHAczSwjRuaPCDtUTERGgwoZfNBi/8tC366BlT+aulQlKxYrxZdQirOE3AyWcnYOzBulQIUWrG
Y2B3B0GOF8YWOG3R936AaTbGDEq+PxBrl5SPM7uwLaPDFFjmqhZQuWMZPvtdt3UKZv6kvFYDSeXN
ybeAyjZm0r0Bvt8WVrUeHPZNoXfQUmtrkyfD2BplmJcb76FDEoVD/tYbm2vSixRo0tMb6i99P7Jo
m4hqlz9UGhWaRbi4LndSJruRAdIH4cLKzuPUFaCgIRs3UXmbWWTZ13BhauJ0s2kNxWAV8DeLON+r
DjHV7fPgQZsavjUtNUWVgbartmQIoKP61k7WXmErvXLUfJMK/TT19MbyesM66qEX5a3OW2yW5qGU
PfrMdI7p6x4EVXDTyUhFIyMYoj8cbMhner1ib3rjzfbs0Jhz2AlDgEamlfkqlcGVDuuszX+A6v0G
L4AP0txO3OcJRZeRAezRIGSTIekRzW04P7ouXFeAGJ0RxpSnz/ev03iS4XiY/yov5D6BuVEN7YZ7
UrOE8WOIVth0HFDbVb3HPg5x0kTQO6w0LT6W0Tc4nce0oiNq1CdKZ31XuWMiCKcSxKLLQ8F/PZVX
2RynSeY8BG6cR8qmsR4b2Nsa8LJw2BUA6eoeWmM93fNvjOCxqV+JGlgPmDK5jiZ9BoR7raa/BmWA
wqkEa0PuCvEr9qNpQ9kuq519Z9Y3mW0du2Y05p9vVGi0J7AGqyC+4+kLYW3L8aQFCO/4rwXoh5pE
sK2feodWcSDSeavB9O6asBTwV7jo8qjiP8xNlKLzEzPFyVbIFZe6suW95iHEVwHMNH1KVlMKCQiq
EQsTnGPW966tbgD7EcWdgDTXiPIlADkqIJ0NoX0KdN4WOlv0c6c1bYVdmBmwNpI7y5btLuBlyz15
GAntDNsQtrvNCKQd4K+s7JZB1Nd3UQgJN09+N3F8xe8stPhUecV2qPj6h13mi2NgJt4eiGuG+vmU
19eOIAK0bO55RnHuwXYxxJoPFkjF/EeWUt/yDy8yDioInwcvLLZAiG40tZjft4TCPYhtfHN1Oz8w
W/f7jRX1b43v/aYiu+k1vKHyDX43Hgjr2iH7tA8ZFnjZYHOuwxkVmpI/D+Mv6bz/5ug8lhtHlij6
RYgooGC3BEAniWx5s0FI6ml4VwX/9e/wbWZiTHeLJFiVefPmPeTGksE8dEc+uluVkgZ0HmL9HEiE
JsmMLNI8zMl/I8KPZ2ZeZo0YcEM6bt5/LhHN1lZy49chYTDhYhm3JwBE0GM3PM7bH6/pOMTnc7dw
eq8ny833kncs9YpXgzJCVCVQ5OecJO8A/37mTCRT8+HV/+mNeFZWwCaiGPvxNEMpTlGRmHhBJjFv
6MqoWaDa1uPu9l3rls+ldm4BMK8NV8kAKE1n4vv2wPfbK2mSz0mALMUJW4m//Pb29l5ar6x8RW3N
fuEkLrz9Pc/L7et2+1Fuf0jZUxwZIKRrrnKSO2imF8/BmuYcdf0OdeZj4HvCRzxs7o/tJdFYw5Vn
K9At/7oCEDk9QLF93d53kmZ3ZIw/jdVL5m6PWITBhFqn1vdebx+RP3ifhty+LTO/T53ODWeA6JHO
gkfJUVAEIs59j0jD0oKoVS2w5AlgJsinZCiVS3iedtZ8NLMRzaK4elZzVTD1cN68MepB+veXsLBK
hpOr7CPTHs72OkHMJSBFk1v0RAA88c5lc/TKmZPF2aIpccWDOU2QcxPBi6Y+9E01QWqf3siQgX1X
Bzb0ZQeEQM1Ba5p99eKkKEIZz5+1BUejTt0oz8EVpBmgSnO62yAc+5N/Ryr1sxLL+9Tqp00aOHXV
vtsEbSZf3zLN/szzwnc9p8exXxGkPiFXv+oshYrOrsc6kYmq1Xjfuf7vWq8XlSb7ujE/2ZN8ybnK
sDrUIbm+JL6KKnYWmYW4NLxL33BKu66Rs6HZPTmdfuPebF5QXI9jPuyXObgvKni1zcztsy5usS+l
mO+qJNgO1E3prw3257Cw1U98f2f2YT9XddwHHt4ydyS+K1d6N/bkIJH/DptVUr4wR3SJliNvl3Ut
gkoJAGtBvzrTASv6EJvDRoSTmr2QvQnn3M0e+TpQbZY9u0D2efbaE5ZvHtuxhYram7vB+nAIPwus
7KTUnEU1sUbHPve2Z7JvArLvMgA2wSY/tcjlg4kHp96Za5CfsWcQLO7OJvxZVacHMfuaOdrg1W/m
1Mh7x7DVoc0nIKxutd7AuJXEqWVn716V5R8zGxPnW/7YoawH0Eldg8aLdZag+Cwok+NkQqrk/V7K
u4HNXr7X3rKdhKyda5WQoxUbtvHbNGMAm8O04NuyuPo6YHIjbFC37jPP9XIMTDA/u7bPSdHZWhaT
t8xC8etVvT0TD+iSwz1vfzUxowitZE25EWFlYr1lbbHW5/u1aROuYtCqWNzvj9IlsRDQwjL8FoaH
NaJXzvg2BmX9R5Rq/tcpUqTwZpsLGZWWHB99GreYHJxgjknuqeLR7gnUpTVbSJ1t0JWLWdR8gXN1
Wtt2xXVRqnZPTjjBhURnkVvbDA+J4zVYv/2b+WcF6RcQYB10JHJPcGkJz/fFACUop2Ua5jIKGrLZ
BUOoSC71iEl9a19xlDSvqcKpWHrtf/7SINHWM0ew/IbDSgZd2zi/S0ayla509Z1mEsKCHq3IM7gG
VhfDut36dpQkHbTwZHKthgu+Hv86veHsSVK2npKhLb2d3BwXOfjWR4ysA9XAmeO1W62otv0lqsZZ
HEmaxz8/VUZELHwdEaQQ8JKEG3UZL8bPg0xFdqEH92Lq1iLuXw9fwzyM7/O4zfc19r+9IXt5zW+J
8XsWtoxnaVn2X4tQtAe77Le7WlmQJWyRQTYyjHkNG5Sh0Ki4LowAzhHhzuY3fZP1NVZEmGlnMe/r
VIxRonw/Hh3LvLieIkLUtzHAdkLcL7DsCOlM5vlncptkL2ThnjI1NYexbK3zqqR/Z6h04dyR63Od
jf0T6znsVltIpzteggxZ0e6idTAkyPJ1fZxsPwgrTTAfmKBRfJieMcRaG9PJrwb95oJ72Yusza9p
Ib4Iov4VtXdtTJpCXqy+J5hw23HgUuiY48z/yWbOJge4x3ZFdoduOG4Dp4icm1/bJUb1JCuw1qkO
rqySPhX+FNlUJ85MaIG/vQhrpmJq2GHJjC2qa/NPqtwgSnxuOr5Fa0AEmd3ux436unKbx8IJqCGt
Q9LTSmlLPRej/ZC5SSwD+QKUZudUmqpoc1nxpexYgqOmuBeyjIs+eEqr5UE1I+akdH6kgPlqbFAV
kv9tlwnvYFnikHnqEYpvsHMm6j3TxKG/XSZPHwpDHIps3ScrqIk5yG6yD2MefyhCKYCCtab4L+3s
L08YLUOSef1DhjrSyfRO4Dqx2uJp8vO97d28QXXAJv0EwoeH6KkmGrBmWSWqOsffi8HnVct94Adv
QV9Rret4rnOHVQgvnhrO9WFweQuJ4FR28aBJFja27MH3gDV05Yue231pBVztE/FVQvjAuO3Bu6yN
TA9FQ1BdmwqfXLue2ZWdSKJLRSkPljNSLQyJYZ6bRnQvknFJvQdQea08WoY16ObfyZf2ZZQd3YGV
Xboyubht9sQqUhlmFvdLNt8RkU7Sp2M8uMtGLvyQ3+Ew/fRlDiGj7WInN0lSbuq/hKLeCC4PpXYI
yUXet5Jl11pDSSp5+0jMPIvNHuTFmwtxcMOgL+OFu3BYx7eV31BN4+8cTF7stJ4CFoa0kJKOt9vG
+l859bCNmgXyWELp3xTy39S7PETzA3lhx5sRa5xgodf5f5bg1+RK3eWiOY0y4yntvcPtc/cr+BKe
l1AqdcJ/0UGfhMVGAHohJ1zF3seseH0uVwpgFu9gu/6BsIU9qvdTUTXePmntIaZQ+qfxgljt1uxu
q/iB630HJegvXrWwuse6WT83tz0PNc9vBnnjicWu4mx7nfvPE4QWiqwuXjqOc+g4zSkdjRngmH9z
bA4vaS/ugS6dwWgfjXL+Hqrp4E/j2SXoYM22KSZGk0Nt3PI9UaVmNN74eWb6txrHPAS+dUxagwPB
ANaqjW/fwpcwrPj48CsQhTCVX6OqfMihHhliQSdJ5vV3iiDBkMYmbLpbAUu0nsHnxVh06RlRtikB
u+a9EgZgr6EmZm04lSSn+9l2KbzsmE/Oz1KzKWU3B6kcTd5wdeE17YOxKGJCKCnZt3ga0l9iTsYd
7hIC4BfC1LP2TuC+jN0N4MzWNdlu9DWHKaC90LMxk5eBY8dD6Ts7w11eOmYNPieBR68MUPc8EEVC
JttdGWzfKfqIzhTmpDa9+gNdldO1085LvUefSDMvaO4rtV7gCF99yGKQlmhIreVaW+Y5NZvbdsX3
EuTHeiNC15uCT5CF1EQV09LRofUEEVfindjxbXpcEXYW14wm5d9P2n60UucMXqvdDYZ/qozggwi0
azeLeztd/hWm+zJ7FlJAOZ7JKwxwwoJ37ObXNu3v5eQ84BHrCNFAGgL3cyLD99EeAoL3+38+AMCd
SIc/6DVfeA9ZbfCuuho/nYBanHciX4OX2iNyvAWJQZW5W1Zz4mNLX5ZUXNOpPuZleZxy1eHJ9NUB
/yWM6lbG3rL2SCjq2VXedaCI3+WF+eBP+seZy+XoBPYWNoOtjzVS1ZF5swhx81Io9D3JINl5GCiM
l+TAE50zN9AxYdYNGUyUKq5BLAYcoh/J97h2LYNnCbFV8+mEfpOk97oNxlM+Og15onYf1kOvnowA
dKHRrhrj1EoQauB23R9rLJrn3HfgCdnF37Wc3sYlrx6cpim5ACzrrrk50HiVPOvGIonDGwPW20YI
Pv24NpdKLvLTGNr1YzZz/JTBWp0R6gKi50zrlFprFWm3G7+82iZofHMdOEjr6GY/s5rLUNY8P51d
wVZC4ir3S504yGD2dO4116Xbg6rbpeY0/uFT7b/JgsThWoIWZnIPQW4/rJAqHEUdU2pqz6K2BIOz
lNAUs9mIjdBDOGIEjvvBvS3W+RuZlZa/XQbCbh4TF6bArh7t9IOyYXr2V92gZI7rzuK4CmXuf1Ne
eE+jlaoPMW7k88y+SeT2rGAVnbrC6Qn2cWSy7Vh6qwDu5XS/lTfHFdlMXJtqnEObsN1DbjZY2fpR
Z3eyc8WZOM3u3A2Ff/q/0XJ2quyySsuMwVOAw9FTeenrYNybU8d8PfdUVBebuGxj54XCnETI5VU9
BQRw/+az+JMl27qGLaygcDVy2JNk6E6S6sxS+0AJe6Bigd0HNZmkysXuYsvFb2wZAsy7L8ojEYtM
GZuAg3aZRWyYQCHa1MUr6hSTd0zLMX9VLLUccEOuu17nxlFtBaHzZYG/j3+EZLMy6+rZSqHpMe9L
czEie7Crk8yriuQi1tzeM52an27vzPfjXFtvhZzBXBjFUj4aHmG0bVH3F7Jzf2S/IGLxCrr7TYBG
0ew+fBK2oCNjmkdyIBN9PziDc1zIpLtAbKkvmK6dc1FW6m2cpP2q2qG7X3QONj6tkp1jj22csji7
g4wzxAKcUmSXjUQcxoW9+XaJWM8OG8IlB3QPeK/y2M1zrNF682dC8SvfFffNrJuYrOEmWnMMKe6q
sjDVbXUn2Da5zqrBQ2/rIbb5CkeNojqv+3Y6lg5prcVK1n9me7Qm7iRPWdCDlKPOU/9hUSL6aR0S
cre1oOnw2Y15MyoHp6FuVhDLKpm3K2n1AhOMVqW1szJFXLHKzQByn2y73yKdW+ztiuhdR6pobev+
oMtUn4sKWbgS9hJ7rZxiLVbIAmqeym85slYnGoOxgMLVtZO12pYoWZ36uSH150O4nrnnKjKvqjOY
R3n9bfaLrzm4kRqnQ78Ff+cky+PazHhKGAFErgnWKlETNIEgbR8R3rfdNjgrekDXRe4t1bopCCJG
7rjVRnlHYrZHd91BqQ1cegCmJupztQi2zops4U+b82jlfdxrmArYbTZrrxLys1WaamKjvSkKMLhf
yNhdTobw3VgauTr3nuPtVFuQctpI98uZF0aLhShj2VMpSoY4fzrdZjF5A+seUtdIegrAR+ZGOlFR
onPeIZPb3mchYj+YxOZPyao4k8EsekbnvQ+WMYUjTAOYJymvOMvGr3pNF5AC60aL64wEKFFATcpd
doLx+U4gdGVrQ9Lnxs5qXbn/GXWhz3I1KEWT5GHW3b+UFjZv6oemVk9eYD7o3nrJGQfG9VY+dsVy
poV7GPP6HzDqIax781OWVNJVOTdR36eUEZ1d7OaqaCLDsbqonHt712pWq3i7uPRs8UIj9bwaxp0G
1MbKSvlT+T37Ppl+AbfAteFnJkDZ9rekfm4J7d3mJHZc6yiKEdZv5Rx4fn6NFMJSYIFogtEXrNem
B9WzwIycuYLrmYTQDtxGg+/InrYbSe6siu7IZPyUCBRPdavLvfxFgcGhqs/f2Fq51TvVc0eNI8it
psU0+aGH7D65peLeBvg0cJoeqnojAvbVGO1LWnVvleP/m3t5cvzyvZpJOSgTA/Sxy+BYbX3PDbW8
Fw0FdT81CFNu+TDezmAEhG4XWNBXiFnJaRq95wlkXSQkoqvbvW2meSGn72ct5682XT6AqZzULI8D
KFPONu9paooLu2T/0sV4sqBMuDrfd6p1X73bxUHlDKHQz//rzQbSbd7tN6pa1EgmJhCU/Y2yQPvW
q1XU+NGA7DBGZRR4rJN+bxbJWyBzIpoZvySBdeSpYsAquz7sCBSM8PKncPisj8Xw3qUu3m0PcGBP
1bvruOfR9c9SyftkQnnJtz69x+ZXR15bQ6/3fkDtkkRNaULmuWJnlzTPeO0xkTXGLUOtoMRY9XBX
THSkNbyoyXE/dWZchBBFGGTmeFqKadhzz1lEkDlPkIASpgDMeHzN500kutG9pFtGKrdTAFhodOwU
3i15+V8ToM93VrS04rKQOE28vHstQQQhG/uvQ5e/EoEv4r4MRgL9l6+bAzHLyTuf5IGuA/eJk8aw
0GA1MYZWKQUTof5GmtDZrv4jGC0w2jMOw6EVHUdZ82AjauxcKUXE9+kMwCueS4YthnGpCj4gRpEH
37Ait22+NgsZ1Z0VunsnIgQogCslA2QbdDXQ2eDskHQZB2v6lLvDx9aLCkE0uQnu+XwIMu7MQY1e
NLXidgNnL7rpwNuMD31OednVRK7ndBv47RrvnwvlILW2V6Z1F4HRP8ADtivNpCLgJHi0K/NJsyMZ
WtX4leREnbtV/sh/VWFRFefO9L8zdtlCEggowFT9pCb76pbI2I11Iya3sHvS4S9KGXvlm/u5idQ7
ycHCR79WA8nPSR52XifDmwG/LqkiyHLnxp7oT++WwgxurJc3Q21vtb0UcbKQjpi1N+DGbeIFLCtD
yx6gl5S1uyecH15gx5uO8u7FWcLwovf8eM7Lf6K2PqibNNiTEnIgSee/c1s0xzaDk0XUqhvJYdL7
TugSz/5o7FIH2oqc1dHK5SsHkqKZmvU1NfFmtIXBsGu5LQm4+RaNaba9Dg7dQgZXIZ7tXr9Y5viX
DeLgPvE8a6emXMeY6OR59IwmAjKEsRi348U3mitswDmjt5XOLlVoVy6qyCGT6RRTiQZcMgqYsn+D
rg2Wh8TdOs1+K/sAPpuqeEzM+kU467LLVP9fkaXcyxDi0lmqM5X7cuUK9/4Oq3aevdrA8KMSse5I
HCsjlfvdndv3/DsIcEfNUnXsg1INUwsxSDAePNFlJaGDtP9H1sZnD84DHEwGwZTMg7gVHopXF6wR
osd855M6HVGep3u9KA+eVGWHidX/JVYfYIxOa/qRrGFyUXAMWXP1aYhuuZij+a+Z65bZbMuke878
0Le7Dm9GP8XWRP68LGEGTIiVk8PzxUSDp5ujWw7OLiOYfTc4tGTFZKsjJhfUnADP7FzM1c4h6jAc
B9MJOdCbWLQMzpG4sjjLLI56suNAfYBe3Q8ubI++9aYw9Qk3NKmZnsSwDkBKXYvRNmnw3iKXSMFC
4mbkCSinwclu4Mj5AnyebQ8HL5c9kDquMbB0Zho8QqqnhbfQlhWzRvwa20nyBB59NbnhBHskpI4z
GQJmwZ+EAG0AknacFCOExE4Cp0+BUDKk6a85f8Eq4Jyx3iycrQ1Vz0o+nFVkn/1txS43e3FmgufS
pYxTnBrcuuQd2SHtG8eobAho7Kr5qS/TW0uDumO7ThE3pLRFnT3bhLKb/yBN1lhrLRkWA/aYzaNO
HDbBvDsQlzxvhpDL7Cl1JrkTsuWNw/kRLq5xKaRaQccGGJVrB0Bq3ol9zWvkFh/f6DK/ixlnhD3m
wd5arT9+uuaHVednmbdvfTZ/pynyYyeyDgRgR6ccaJLRswwhctJbqGmFQ9P0lkO6zH9Ni+IhaNDb
BzKb/GaSoJqKiWkokXZTx7hV1WK5egvd9jDxGZvk5ENG4A1ZjcAOiyZZ6JdHHUvVzqFO05qPzklB
wS/fMhdO7MFEAENiJIcBNmRsV+IV3rxzxuLRRGk9blGveQFJaTySqY/sQJ5Ju3cKPwtX0f/msBYO
JGnMVNsgRBhtYOWmtIuQSz6plD9QiKiblgq9PLV+TQN1O0tvaVKiZHiPIrmzJGfikNvNcVDe+7QO
WWjp8R6XDInsTgnYpuXl0PUgocPDKSeT30bfNdYKKtnPH4xWwz693dLdfLTbDNlqYxTTIfLTGwCe
SyvxVlawhxtfNFEAf9krLHEWq1Gd6FnaR1VLF+OV+xTAaYjlUFQgWMS1a91fEMcUTAXcvsFC98hc
DBmJTWzs1i511LYTL8JMJXJEwTRoDaq95SDiJHVlXi1B1IRHkv0dSpiM8w2U4gJ19TMPjA41XSLq
dOt/hUPNklXgzCC+IP62TKSwCUfIE23USKe7s5MKuW0yLW4Nw45ae+E6MbDGoy8sb46tvoxamI9t
kqSxPST1Yz3Z3PaJNT6YXqYPLpbSyHPd4dDPGU7I2d92JQ6SPcSk6RmhWl1zQvsOhm6sVw/plsGH
WiPXJmvCSIPgYy5cnwxLrPMjWueDIgskHsxanrqqrGPYkdsdu843575Vo2IVYJdawRd2pgZM2/F5
BoJ2Huam2I/QJUNryXiYbUPHKG0lw7s02KX1piKv4y7WGugT/eFyFZkFSkv1kwoH3q2XpXP7R4DL
w9kIJiO0SyvFvOH1pzQZgg9rIIfUKbUdVWnWHNptKl830Jn7MvXL/QT58TERphsrVgqvQWfJU2Cg
rRnJGkQZweCXeuLnKIah/JepBDjQOvZfE2OEfZbq7hlwAfr01I3FjixhbBxrxYBajhbnbj2rfd+X
C7OgSR9EfRMSDcP/EYADcIc05kuryShK5sGO5n5Z75lDFN9eUmBaA6YbLU0z/SlLcYcn4pIA0GXC
uzz2ksrQMSbeEj9BJVib9TcdnOC61gyw22TVJ4WiSik0Vj/MxP307Gpr9t9XZZYcax56aofJcDw1
UJs/VRq4d2ijcgohP+AcEMqVkWhd+ZgORLuZRa8iFz4IFoY2Pbk0UbHZ5nRLk9/3DxreDe6OnD6y
TXwIP94cXNzF+rulfMcck7jigFlfVA6SlIS2IDtMlehvZk6gsOCGBiWMrG3kaLfLbJ4mUhujdQbV
AlgbPoJUKvItnDSeSe6r7nBmzsYyx15p+/tVMaNYsiThhANGdL/Bdj+4g8uhHgx+ivFMLQ/awpFX
iMz5o5dNH5q0HN4KFdxkqkSOx6adtxc3K5r7jibvr7mJ9iWgY/pg3dN/BKmUxVSRb9CZC4BLZX0Y
G2UerMrZ7nmogve1UEgWq90fFk8tEce2e/KXHp+MvebxKsp2n+h+fJxycjQoo1Hmm2zsngsmbk+Q
1P1IpAa+yNGG+bk55sF0bfm92o21x1qYxam5FKFrGPS+DWFomsHTtyM4ySZS2KMirbMfv2/0ka4N
4JrMutc2KFQ8I8GRVV1MzwWMkHhejexTeJO8pmPtfqy5Hi9t0M7YWOCNJFrykNSmES915fzxxsl7
lE0rXjqdeT92LdV3snnePbRRkM+dtD/XwCyva+5iNasF84k6DV6SdtCftpNuB0yN7THwLYoNJxv2
uMeml75r5tipmRqSprX6AEi2/F5UWh2HyjYjNbYaGCs6uBohlDtJoQ+m41RvsxD6JGEAHljptS41
M92YrLvxP7upNNRdtJfE7euPGgReKMZ+icQ0yydVDghlGXShTs42Hp0W3J6dcUyWXXaHW6JkvWlE
/FAy/QAum3BezdLcMSl0QMKVTCXYJrgj+3A4+54LXxKa28sM4+qw+m7Kd3o2xBvj9+2edfvmejOb
kQQDHAr/i9kSwetrFrgT/E+F7Tn7hnwTxryDCeu+88qjq1kRnIdKMa9vjYdpcrpiJ3mdn1bjs2mU
NOg5VtFPYNL8McxA7J0I/GaUI4kUOhFn11+YRbAGRv0s30k8y6ChtDPtoyQ8kiE+yNqVcyiS2Tr/
WWe5nRLbXP3d1M7znoQX/TDJYrvCF6NHACH7sK3JB19v2Hf+tvHF7xIQ0RMktqRjzyJscrcj47Gb
/umNDeiwWvvxdRmW4iSdNvjPl6DS0iLL7kYX+Qvlhgk/Qb7Tw+oARxlyBg4lfv8Y8YWveGYENYfs
YP7JBjt4deCycaqtLW+SANxk4RVO9XdTY6ebqXIe7L7J77Ou6e6SpPUovvQ4/oW6AmSJeDg73BjV
tDvLbTEGZnJ6L4xS/BkDjtd2M/0zSxzdj+3P8ielQ4w7mTrPduH5fzc5D7EzFObZa1PC2G7fEzMl
phGBrG7CrJv6i0duJtINLEDt59VTxaH01ayTf6gdX74v46wfsszujqserTvR5S4BySRJ1/42faUT
iGi6AwCKHSi8PRim7ZWgySbyoTc/egFHsM9M8c7cHDGEQW0u/q4IrCQusLQ0DOYgqLkE5UfbiJ7U
5Xo5G6J0SODM0n1l58ysrXW4ojGKyFHArLd2C/Yl2s8VVHB9AIu5RESbtXjy7OywWlyo7SIxmHb+
f4OLoaelKn7ohy74yaobZXrDVbwK65rLdt6BJ3VCaxzbC4NUEXmKAhdw6oinhXFkxwiL7kRg21mW
Etwuo3ltdeXBJ5cdhybPQan1T1J58kv3DMPJp8JkP7kecQg1Pgun3PYgVhGMaXTitKBmao16jYNp
6pl+z+5j3ubzo6vlONI+svmIJjFsp2abvOeixE4KJ0KGhHgsUbpt1usQLO99gZuTDgYrSMMfgrOV
wqye2oPNJ4QE1eJArbynbGvf8jq3ngwhhztD+vKwpFkW5e1cR+OiTgWC+a6uUMHoXf7Ktn7J8DgT
4VA4Rhg06NSIciTZtLBXvlwX/YQ86XH+NXwaeC9JzGiF0nsQeeAeJ8ObT3SWrPWPzTZiWMM5GeQg
FfFEyOmHZFW8A2tWXZe1ts5mOw7nJuFM2vlSu+dqa46gW9pQpU61yy3p7cyAgA9abmrNPtDmbqxk
HeU+XK2RlOLHInHH/3hztq/CdzDMGO4Udg7RM0HViAj1pA0RjadTafc/hA8yDluc6XveAodlyOR9
XJ2/SbP9BnxodCZ+s3Pc0n0ap+DMnt/L2rLi79b/AgqdMCuT/bpZD8S4FLtsYvZozTW0KQnzCpcS
VPjO9p/K2tTY48vqJx1bZsPCsQ+Bt9Vww5sEjVpAdTeItw8BiYoQq7tAwyJuke/cQzqQBeLcxgzt
T2U1hw6XOohVuQPsWIVdACvVs07cbAYVMOZtispDshah1XP0Z/JNZxtXrLn8xyF+UgWeKr/Z/i5b
H5Fhciib4N7sR5aAbuu8WAWll8Q5f/cKdW7wO5BZeZ5E8txa49XQroqaEpyz6jFhpkwf2HE4e8Ui
QzUQOuzL2iOBKMMHqAWnaYDn7xSAFaeI9x7YhLsdZfyneQiLSc+xvfGL3JEePaDpnxmdT3aSxUEh
+CEa/1zX2VUO3pWMhYNI7Fcw2A+emfGAB2dbm8ccOPHY5Zey4d9tcpda2A/avg1RbKtwGfODxU+8
VNa1JHq+afNj16gTbQA2TgM3e7+vC4lqnsbWbZi5sUa8tRZ7paO64IHYz3zdtmS+mgt0qgAHvlWs
O4WliG/vPCKjB+nFX+nKWmnfZcwhkQvmV+xWbHbND57LjsPEm27oHYm+YpeuN5Nca60Hby0+e2G9
gXWXGO82whF2rG3vZ5lALPOmtQDAAEW2QPjcJT0zWm/tP42WczhYsjtXZnzkhLq/dmDWqb6T+yxJ
r5ujrJ3M/EdZ9ww4avddD51B490tT0PhOjyR6Vl7DhbfHrxvUz85a4qU1/U7vJvGUZQs8eZDrMwV
J8DWnySgRqZT22OT5jGI3NfC0Yz7+q9Crt+VlV2tXLex6GdWNrDgWpTJOyWGO1ii96Os0rh1htji
vNpZVIqmFpEc7cije0OHT5/dInurGn4S5dLEe6/Aymtmfe0YFsZ0ZywIqENtLaFveWdi5N/TtgFJ
mfUCd3ophgwAdCHeGpU95Hi1WVBXvE3jBkNnvTd9zNauZYWbZZyhxr44fv6zFtaTP01fzD++uET3
naleF6LZafKbhpOUGU0NmTCc1NJdpUyfhq3bT33+WRo/NpGwvI/N5kdMmOOOkhyr64OJfr4BQLfS
7F3Td6rNQtDpP5tt/SMDg4lvyRftX29/bt0azYXC1LseSpbRy9lBdnOc79kuf6H8/CTlhkfQ/lS9
3OcFiXdZdwDaej8U29O6tV81n5OTIHXo9V8viXUlur9sq2eXX4Me/jSmnMJAkT9zqJFTWdADOLE/
OPQU4skhoe2WG6qHhKGSMvebni5OmiGtT/POg/UYMjf/bpE3sHTtaVTuLU8Q4uCG3ebtCOj6curq
6Taq80Yn7DBRZWqO7Hb800oMP/J/jJ3HcuxKlmV/peyNC1nQoq1eDkIriqAmJzBeXtKhAXcIB/D1
vfA6u6oye9KTTOMjI24IwP34Pmvv4219b/4OWpFiOuD4zBF1nJwPo3oL7X5t4ymndnzoguwRU386
ZvvAhNoxrDWu1l2ZDie3Wua7V1vAt4eZKYMGuF6eJdd+SM8Stbn0R8y89l012jg4nkZMSX1Av0um
0yYOmJjUFcdunJn0GGw8C9eG42Ug30T5WvF4KSEWIZ/GMn0paHVneXSwE4zqmbpmQbBbvqp0mvb0
+c4hM3dU0lNqzxtToioppqy6w7nLvWNZxMcSCTX1mKjqCbY1Slej/qB1ep5xuS+XQ5ENWy8kZYC8
mNTEsTCNglZnyFGmXJfODJH6qEiSXLzysA+bhsup5kUvX4/ttNekEhsvsV7JDRA48iP+THj1begh
0zW0mfi+Zmf6NbQBTbN5u3xuopV7m6nNRGyLlfTlxq/YNLkEWm18L68xL/y9MMR+EtnWrILngCUl
d9OM8Bi020Tfm355csr2Nwagsz10+ygsDssD22JArJpeluUWnXjHerOOmPxIGPyFNtWKsYN7Gk37
nMCbyM8OVcsYRqtf92YDnlqcEPC/5tg9jLpkQpDrreravCewfl2wGufjuPcySpTMBr8jSoBJj0hv
yUaO8sxQopIra/m0656arR+OTUpXD1C+HeIbdk7Fq1cbix5ZIdRL3njXZmQiOqlqjuvQyG1QU5sr
BvAOefApCVzGl3bPuGhMVoVsN3T2i87kYUyzGY1l+ZRq8zKkPVMIXJPwqWA/Ab+tqIk9YL7iC9BJ
rOIUl85kMMZ6NiI6nS0gu2kzlo350ka2rxI8LFV00NHkstbX7drP1GYOkqsjwkOWxi/UZHexoHvN
G/gFRHArsmJXyDTlyJSog9dF1lrDSe2bnKrAB7DuswWtZIim1abbtk7DrVF6D5UazqXZ3UjPeWkc
5iBp3WxJRP2eiv65mis+MXkphvTZKYvzIKdP2rsvqqmfLVE4TFzsX5h9cGABv9SMKV0ZpMDPbnzi
XPKTWPEPc3meTEMzyFQ/Sbe7NeZuX2T+rijsG2RJVD41yDP+sxvbCm36dfPeDOaWdCT8hhruYnnZ
iNRQoIN76xsS7C6h0IiXiypVWFZGwYls0tiLektBStdPgDWPjTffy0hAcI949NKx32epcUvXzDhQ
Wd2OLHB45Ty6j/ncnYexPo4F+krERI2IFC/J/ZYo9SB1xC5Hoga78hqmHQZWcicaPl1nW+xVmezG
id5RWGDmiG2rhFLkWcJ2F+rilPfxHdLyE9znYWZ7M5G2MMvQkxPSmoAz6OKaPRPtuDjDnpn1Zj6c
fHN8kFZPJxnplZMFuze4rKxyh3fonF3DvB1mhMpMGS8RftCiL05Rrp5p7JA7UgPSWSzgaEKP0lR7
r7U/JR4jliRHr9IiYQKsTj9bw6D1wh5lt8iLHBovccF93gvzxlT2g+NW7MPa3aVt8R1TEjmsOUno
9et5CqZNFc/mqs/1ziCvoxd6Rjz2HR6gKjAuxfYxt+9x2R3K0v6gB2NtExOvzXIfMvyYDlV5yBvo
mi5wFmlbPKd4LwhqvXdc+VPSS2JoOVUZlb209A1FGG4VazjpXhL51F3jMn8xjAL3Rf+V8UjPq8/E
GmyIdbsZmoSYFs1oWKWMrZEOP8qiCeZn0dHK2pel6SY9o4MhL5YcuO86CeEJlXEu9XyyJ2uBpb+B
hvd50izw8N7u3EPlVVekrgNu0+W6s6p2HbAh9qk+0Rx/9Fj1XXbU5fMumYtjhnBNsPuN8ejnb9HA
did2dcscXa4DPn2KTdCpQa8Lpk8RQHJZwkiWcpI5ljtniq9R6d7gUTjZdf9kjcnWC6KNB0sGFYN5
JNgYqlkbld5o/FbjUvGeHCN+i+FMIenc8hAM3aPp3ZqaOblV+Q4RsJ3UMnPAv6k5m6KyvvHQwaiW
RJvFu9+WxPriQ6z0KQFRif30tIAwsEhxhyxdxI8NR2v8j5soPpLokpOvUtTqZcqto9NnHyQqHGK4
pgqyourKS4VeI4NrbHnYM3912U3iMdyrwkHb0gYcJd3pVpzzKVqTLONjSxrn8E5TSlGy7giviVJn
HwTdDb9dLrN6ufj58FlyDwNKZinZ8GG0SFK+CKf9pajJ8cZVTwNbZDLUN/ytMG38cwsTekEkX3we
G9tCDDSO9VAvF7QZrOA6y41IQybmqo4uaEe0JNdy00L0iH1UNYy7jisYvqpZudwBHls5T50F5buw
cfux/7hJf0j66UaQ4QFc/Rol5r1wNb9DwNHBGbCP8e3yafl/1yz3JQs7fMhmpBGhsvyHOP1z3gLQ
89ZAaI3ziDbaBcV+CM2zdBl3PrmbNgBSrw1G4/J9cgMN/mu/MKH4r5bjhf+0/GseNVY11Cd68zAg
emMr5zYdwlPMUG8KPvO9qcqd0zOQuPIOYcy06LEkQ9g4JNxCASWzD2prxtljwcIyhpyyieihL9CK
bjHS3argWrvv5XALFAJnZa9m+9UW8Y2Rx3vtg6kM67h69TtEM07ZRnyUzk3Q/dA7WVeIubz8GVcf
OvgaEnxTJT+EgG4woD/7dI9Xc9aiQ0db1XGAjKu1w8krcuRxTru/8lH87qdr7pZNXTfxhso4sUBH
kFSZHsedOk1vNklw1lwd27A7x7lFtgCrRtJ0YFt5tG1Ezrq1SHHORNObxpefh9YF9QS5OHjnvY7+
0zIaBTM5w8VA4CS9huWO8vmGR27ajmUsVhS2nefsY+izDd6rmgFSkLv0n8BB22wdM32xKPb8ZAeO
3BamZni41674ODLTfXS5rJjSzsac7QR3LjoeiMSDR4Qu9B8nfxoyFGvryQicbTwICBNzW4BXx4DT
BTcdTqM1SYPpBLUNzh9Bn+5VLjX9o9pcqYnFLCCodYVTiuiCCPIgBU2jytqnWU0GLXFzHA1f2tKH
FsInsCxlETHCjJTYB7aPY8fbeyJ7GW3nrmSWNW9kpBDyk+Z+SalJinyX9sZpWYC4uTy62G2f7kx6
F0ytwUmNYYYTTW9z/Pf7/ipM74mE2oKJNqH9u0AEhuY/CVr+OUvrcpVaYkRoMbn4OOcThTgtthet
H4Q/IMahE9Q1qqP6Lt2FzKbcZiz5Zlnw4ls+U6sJ5rWvunJJvAocVW3i3IEmAzqPzO6zKMr5YOuM
RaEMcLtI3GtmLD4a1cX03MP7qISENV/rggQoosluJiF5ijF9M1mxmT0yAi/CuGWD4+BxrM6e8B5K
E3e2HzzkDvRBZPQ/QV4+2AvlnZqv0+wei+pZhW+e/TsfSi6WfDs4m9YZsqNLmYYObQ5PA9Lv1qD/
8JTOBAsGwu6/wgklsjRmKL+poX88Qd4Wvt8+xbLK9krj0baT7sWa4OVGl/muTAr8oqXlAkZ2w57B
u8XnLJv5uYYIxXLfTNQbAt3XH90Pfw7wllh592lJIT8MtwWssnMTlEz0JsJKNMh739XICI3q6bp0
VCpQYHJrTlN/ZrSGXk1LZcIF2NNqYzJFNhXiMPPK92PepBC3MszuBC3uQ1eOMadxq6fZXXMK84i6
jemtbsNotglomN13gTya7VtRO1+zM8zFRlUj+m4WMLWxt7uLm/Xe00J5sAdNMC6WoAqdgzZZu4XC
9eiEn0PK0qmYp8gIBSg6EFRRZYw66T+YqfsVxoKcBUVduup7QSS03+gf02bg4qrJfGefGEwSdL20
WpVBhBmEK9bZl7WXHYtQ0Gh2elKyVrYQjlxXUR48ysC1zkVRs4N7Ij8A/kFQJhJMdZ5Ck3UtrRmd
Mll7/HnYfyENyPofvNs07Mc79kmExyBV17aZvUc5DimdrIqCnRTWYxgp7+DkTLRcHtFuGIQjzvwm
2QBQFDtXa8SAMa6Tm8nw6n3PKiXG4o1zU7lq6/GeFJjTiFhRoZmvvVzh+bS5NRoEvvlsqvrFdePz
4nwb4+ZcUQHPKDS2ohIO4E8j664KrYQJrVhrhqC5InEgK4ThSzBiUR2K43J/WpX35khcusaww/q3
Z3LbxjPD/ZKCrTDpEdHRnjmPH/TgXWJfnA0/fAuVuY1EtveIATVyce/X/srCqZJI+1H5wQvum4Pj
WrdOVxwc3zj6lGzzYHwu190iEUTAzCvbRowHXFNVd1ckTOlNxAdmHNxCERtblDEHVCZUpxwbV+0Y
9GxKCrne9G7soe/ubG3fMpHmhD2i2HdC7tpCnbnEcWh68n1IjZ0Fyjr3AlUviY4YNwCLAlFv2sR9
LMKE9DwbcdQjaoDxGX5h3HVWxpnUuitdItAlrEPKYwev6E4mAw2O7JWcRdz+dzYRhzJUT4w1eiC2
lxQa95pnaPnheB6H7rksRpLMKWcgo2+HCA8U4SZr12z3SdFe4VUAUzHnlm22n8NhR0pOtJaTp1YY
Cbd/VWCOcyMs9ip8FkdCue//khTY2csOX0Wh6Mqk56gqnyOzeR/qgi+M+z0tGS2TTXfhsk+Mst9V
afgQ5/3tUgip3p3W3thtMm3V2zEwP5d3nUvr2ZmI0iu8d2MsdqZbvQTtsvwl3aWMcdZ3gUH6k2We
Iln/jj15r6U46Sy4RxQGTCkCEDKuj8m9kw1gmYWswKmfyoQAc+974hMqAvWa0M3muHmPTn0zdAMc
vn1oJwnT4Rq4K9I3Pq2KWBgbB2+3j7W96ebsOWNHJ4ngUHJxLEGCDsk+JVQB56sBY6fzEebTYxYW
x75Ln+O0+oHKq1nui2NBIODEaRCa7ZgHnLaD4t7qYP/xo2AMjbCNcDKyo+ZLytHaeC2vP8lmNJ2s
WtMQPZLmuF6y3YMkB6RliIVvwdwQynHSZoEsw0kySttLAK7Rh+zI7Ai/mrCnAz8uTig84CtLs2q2
09swBRf448PQE0Yo9NYJjTuz614t7lXBCZN6nHaQ8bVIMH5Odo0Bq9ZVRzUx36mLQ8Cu/k134qGM
iScAv7k2Bjk6zhRy4OmdA9IQ0L2sPyvwA5Jp8nMGxHyq7Pq+a3CmjrlFAzdnQm+Z3Dv0yKyge4O6
o2yW9ZUPfwfokmxVHub3S3xzS7uGb9xoVs2cYLNuoGqxA2GfTMENEw7mc/LdeeF9lyA+zyS7qao6
tdp6hRjf16q8l/4nJcZykebrEaBsnFL6KMFJW8ZvXHLPy/eJS/TBYG0DcesPyoPsKfPg6qryNuSj
75dkweWbZpKK99AG9U2qxtdAcQw3/MS+ekb/XDrEgFb+ZlmHRMrMZ3QeC1N+qcL3JJlx10fZwTIB
4KVSV1uL907lt4A0T4Ws30JWruXnho8Jhu3iEEW5BPo3fU3foRov8RhtMJec49nFAey+1U5KRsmi
gNOOX4eN8S3qaB/kPgdjUgzK5mzIjguhsu5Id3nHflBuoxpflErUKWU+dzwn3E5l565EZZCBZLQh
doz+Ft6V3p/aGtF0TZxp3zTtpRHjOprbZdx73Kzj0foyXT9aMCAiO2LYch8z33JwmcLwk5ycjxKT
Xpf2x64LT4XlPdQWNzW09crLWPzdFgzOiOZ7VP5dZFU5rz85dBEfsDu7e9Wl8NAuRmgqYrragKve
LjcTIu3MQ4OdZHlWv6keEGx3hkB2KU2I3oDkhhqzArGydKYtGwOpS6Cqbh+IkAPm9fo7mSTfnlb3
AXmlQZNvRkuvqyS+LAOLOk4alfL35pQdh3z+LVz/PVqO9r1zkrVm4xmzXxYVeFlx+9kJJRtb1hwN
R6g/eqHAwbZTrbM4PYR5gIRc0PFMonMwdUeBXM8Xd62SDKkiCCkk6vDHCav+I1fV8DS3MbyI1+Ok
TI+B3Q87XwqEtPpkTbJYtzZcYW2Nd+msVyO0yj6c5vw7tNqLLcWOVe7bKTnr9NK+a+DVVwD8EoKh
32uiFlTtPMxDCH+OWe9UEebwWLV1cAXXpAUcTNfOwjhUVstghSr+nLtMrMtAUOfomPNlb2EsoTLy
gvrBTYdfy2sglmafGsElsaBs6Fh/JTjhqLw115GaxCZl4vXc2rd22Fp4vzHJt8m4mURy9P35qWW9
oK0u8fLAkgGuYBKKPlLPeChKfSTxaFXWAd1O51bw30xjfFAJDUTlUXYn1XOQpdjxOO9MJSEu3TIo
hG4MSR4igX5P3S3MaoCaav/GlrIVaXozqP7Upr8aeMq2xjTbEIPruMbtsqLOLEcOmEXOuh3oftdZ
0cHXkM1BZVwLO96TIIAaZWfPrlG8Y65+roaSZRXjr6UOnIjucEaczBKRyVdvpIHc6LR790saTUuk
/j4suK60OxJeXX3IGOwx88Ha+3eziLttmsj7XhJy2CNwdCI7hcJxOAUXwT5rc3Nntwjkme8yNTA/
ywA4XQ/spnFPRRJPyz6aRo+xI557SGM6yjgZqvlGNQ4D2MKGGQGKKLLZ2BnV9JZMyYuRhORvDJtR
R2cg/ae8n5+1HSLMzGzDjtvIQ1zFPU0we+2TXLeqGc/LLbYA5JewIu3ORL1TCqYWFK96NAYldwON
983gEefTe8a4H2oCs+ZuYF66aoj2iqPa3wlDMtsnbuZTjMN28Y6QrAV2il/X9OJdYJZEFhkD8tTE
IHo/4LOhDV7gEGZ7mzlTr/EiYnQb5l+BQvYY4AweCMKY30UXgQ+5HiHDow7YsGPvpMDevmvP0Z9R
X6Ub11f6RXFSuRJTMB38Om9Pg9IoaEEWzIsweOoZxXlI2tk74OdDD4zpgu58r4w3ViLzk+0hFXh5
D/I6xLo5pCZJZIxj6YYNrhxywSaaFVWf4Y7jpCbf844qkBOySz3Zkih1avAAcWYccOtbabqNtDD3
YZ+Y5wjwgHqgHAB2lDg26GBvtJl/D/7QnoO56dZ1asTnLCdIprYQPWZLpI9d1evL2OPDbsoO9q6k
GY9iDNehgamoQ/QlZbE5mRU6PO38d0aLR7ccn7rtHATGHV1J5yRCUWyRIq2jL9WT8kYGx0R59w5U
0KznGljQpN64w4DIAAVlXienoencwxNKWiOrWhPOxSvn0Bv79ZbLDPDe9MN1bKGaJYLQG6mb7FYX
DlHItVO8mkaYUUl3zq/aCky++rBNSHRQ6XZssx+T+3ZFR2x84mREPHKCkhdGBPqbHgxBjd1gjQrR
AswkKKllmGHUDUlvW9o7tq7Fug97mtMmfbixIUg8AcmCBUf5jRuHOBor9D9B8rj1ZaYPghyP9TjH
6ckj3GMvU50fq0VPT+do/LGbGbXSZJmk2EjCzbS4qJqIqSB44nDa1QqHlNEOAAxtRq5SmsztAWB5
ONWemF6pqYO14cVvluWq7SBz5xiHYYcfcyS0y8rcaOv68sNDsNsA5WVbEozKZOVGPmz7VAYBZmbS
DjNlJtDJ5HDYCRhhplOc6x5Z9RC1/UpmdnkocvvBHDz3GllEehkzp4EgvXXdiOEglvgkCuuJQwb2
cOG9tBNCDEAfjEoTZjuXHx8LI3vK8+J9sEz3kKllenUnH3LtfnpD2bMyYjfDPkimnGhenNHOyLUw
q4fcrpiuMafm28SQ4lXYBBWX+wgtVnsuUwZdGa7/XXEiNVq36e/txroms7UJPee4aDioggdRNjdF
iu9kTu5nLBJujHObrhnn5kQKQs3z9b83TtskIse4bFnOzSIMydH77hFfVVR+hEitc5fTO6cqnRb9
lSsAP5zejiXut95Q8q7LgPPwpr7kS/KYE7w4WJpXnavaDZ6MYiNs9HOvaZ6ThvyERSuK2tupLEkg
rPZV2jx5UU18J5BSUawJfN/C/T7nXb+kg+EBAy0R2SYHviYeofsIEpqDRDJc/wqQ/Y+v8X+J7/r+
/wRktn//T37+qhsUcpF0//Lj359gluryP5fH/Nff/PMj/r7/rm8/yfH61z/6p8fwvP/4dzef3ec/
/cBmSW127b/V9PDd9kX31/PzCpe//P/95b99//UsBJx+//nHV92zAfNsguCnP/7xq+PvP/+wlhzV
//ifz/+PXy5v4M8/zp/zZ5603ef/+6Dvz7b7848w+JtjulZAH830fN9dxinq7+U3rv83N8LkHRB4
YftWsAzdJcmtS/78w/P+5rq25UfMmHU9x1qGOrfQWfzKNf/m+aHvRnbEoDs6gOEf//fF/dPX899f
179VfXlf4yJp//wj+mvG8n/nnPpRyOBt2/d8x6bIJJP0X2LQ23HKS7J53b0RMzyNVIIgQN6zSz+K
LpFTpDPzLGbDQVYKIma5EP01rfFHkGtpglDMkLtZBjdVDFOLZ6CNTVB/bbTy0vuDr55Z4GfsUxbJ
U4fBNub2u6kcx6f1mLfRd407LyS7kFG5ioAVMWX3JBFHFgfaGKl245WtB7baRc34OwwClT6EphTW
1rYM2/YJR2FRWbkEWD+lHe0mgMVMxSgJrPfXJNZleWJ4gQiPtjtV/UvN2mgezLTDC50bkcdAss5p
J+dLFK2BpY8yJz0LO4zzSz57wrly/Rv+gdfWBvQz2fjr5xE5dJ6WLl41/cJTQ+EA/esXcjMEBBv9
lPYsi+ds0MSHWSKMqEHMdMjbH8ci3aPZiI5c1Z2piTA9THOPLaqHDvdXdVCO4Wcc5Ja1ceZkHH4l
5Jbw502ybksoT0VPz4zsX607yPFYCNw/qJxDVSU7jrlm2WJr0BW5JKDUGv+eZDege54PUg1fkKq+
P50xGcsKU47dyZssNuzqHEejigFP8LEisDZjhsq9ZmMua2JNPNJm0RWVbPZSCf8u89R3GvHAjyjj
8P9AHzf8xKleOqdkyTOigeCmpcCxXphJ+9mMTo5sOMhiFNTJuN3rVdFCAJzNsEgLgqs6M3BXNtli
xn4W6ARPyJQd7ySMPYxHJsR4fbEaUWH70kVfZiHNzzBE+qcbNw8QimNlvtANIrwB81FanfPQkepA
38D0jnMPWcH53p0Heu9GoTt7O6dDy2ej89I2fxsxmURUUnkkHqve7e12w0Y0Ep6RjKJ4BHlNHgPX
q8eDM5hWffBtg/GDKNOD492PbOvxfvY8v7/tZchAZ3dOfPWqncydzqpW7vyYukLNP0PZWZL5RlNt
1OnGl8lg2kAeYoiclY0h1L/BijDog5aD2X05XmE4lxH7vLwmdPPjV/7xCL9SWM749SghW2eTKiei
515afRTdiqqN47vCKCsYSbrplpmvOzAfzvAFc0pLbzeaY6Puaxu9A8/8EPVPji9K/J84tENtrBgz
YXX+ypBqdG+a2vKMikOs7gNynlxvliNpVdkcXzPYxhAOMx1NlGJLS7Lo4CxtRu/RW2gML4X2I7wN
sxDQm5BA1oja4VbiIshI23UlWdyBrKkffBKu8KylfpERnAdPSNYTZDJJVU2f5/cWMKfeOEHbZXpl
E1ak6Ai0qe4g9Zjnjpal2SyBuXM9rQYNtZ+ubN6yc6f6sQsp0n0WRCqBocwuXUskz42Bk7TYB7Mb
ebh6mwWi0cSXhaSi+JZ1nk06N89MIFLxTTM2+fRkq9H0QVBDhmyjqSae3GsRJ9U6Dds5JiJsGglf
q/KpuQY5R3FowQrpiFPEXKcuvoAS0U3WFREe9RCU00cTDnOzUVYDp23gY7Du62TWwTaSLVNGommq
7zS5esklIR7de53ssSeZjKsuP4RFSRfYCQhFeBqV53kkc1ohNr15Jpe0AMTVeX5DVtRcPLTOOLOe
gMnACOQReXdUfnlsE2SDBVYUT7B9jr7WjZS46Dv+qRQ/20jgBJ2EuXDxJatx2M8Y276FSLDpzyVv
kCR9M4nGPQiCng+YgfLh4A3aJxs2DvqZCDzZFgVtvdQniUA1luduhj4JujuFQ6daj2Ov+M4mOxGQ
V2NqJ29IbmZDjqM0SH1j3i0NAcsoqmgzhXYKo5SQFEalaQWcQuLJCVIkkNhY1NCpiJNWnm0Q+6q9
ERX77BMzGKUX3jbSTdthr5mbblaHTGcI5bR1qHXpZeY+CaizI50viSPff6lMp4FrU7BkOyl0Un+m
7uxzvc8ch8qVK4vaQmPD+/JdN62BX6lp0yS9C3yyApon226y+TSEhf3hIYPbCLCqzUF1OjfT0cFJ
LSvdT1FG2CfvpU7elaeT+Vzgw1kqP1XJD1KkIFjwMadQHYnHOuIw0LtG76S5slfgAuRYFtFQvLbc
WdHtCD7evlQO+NyG8LbWWDUhlUS7snuSlA6BCqtlHS+d6N0xQtBpYenO3DCvuMKIgHGAicVZxm47
DO7knPkfstBWA4xE1HLKGYbpbvIqgioIPbSbXa3J+N6Qg9wb4DDx+FoVlqzONeQ7iSZepYgWMDwH
jSEdBjazfCZjR0FmZFPywLG/DF8jr0EoHhDl9VtcGaa4uN7g9vdurY186XeBBJPhabYkO2XBT6bZ
EMuV0zqRiZMOivsUhY3FGRb0Iy2voQWrdpmEk8JbxGIsDw1hpt1OoE3ql3Ek9sBcE1FrjcdARjMU
jx/3/bPMY8piwvmc4jct+mL68IbYy++NIdP0kDXwzD60pnkC0tSK/A9HNgkTXUWBESsqTBwKQ0n6
Kg252A7gbMqAWA5K7OiHtmoTXCvPKqI7Lwmd+qZrsso4tG1j0jC3BI2D55Ggs/EblnjIX6fIlv4p
Sg3ZS4w9WNmejM4dy4tJLdUUBBFNjNJdjRk22WOVMf/rd5LOYX7ptARzLZyp0rsqbpPmbRpDM6XD
hXefdPgukOHRsepMnNMyG6dVqEhYJzFMEeXrRJWJXlUJdkj8yIpgJds3q+RhMA2Thq5d1Nlvly+I
zCTXj43qnGTlQEZIhwhVPwk8rs5uCsu0+0Ea02bzOwmnKTlk3RCM7D9TognKII2BjvUUO/3awJyc
7BVjTGeCSwYQp7vEoNe3iTD+jftOAQcRjpsBXm3Hykj0r25knbw6iA05am2VM4F5I4x2yg+plqaL
pZTNOxc6vhhDHYQvNaVVaaybNI6DizIzlT3qauwhgQD2cWaUCR3Xja/Ltjy1plMhB5quEeyhnIjx
rZMCb3eU4eA5YcrENgmCAre9t/PRw03oZqp/J+mmHNZu4FmUvYQwhJvMjopXP6bm25MVRN9du6IQ
xACTf/ehy8HwXpl9TBMpHllZL5I8R8xlRMEwSSsS40KtyCZ7TBvLt25MXafBve3rKlwFRUQ43yqN
aqfaxpIy7p5PrSIxFZQU+SlrJ6gaOs7RcKH/HeYbt5fRusvIZX3wvMEgU6wRMwfBvijrh3EcqU37
dAzrD2O2y+pVs0Cnz50/hsNzaIH4H8gicsjtYPq3uKhmbGMDvtWG7EhBjtUuCMzWvsxu0LW8p6z7
ptnoQ9lWbWAfJAOngl1nlql7k8na1EQYmNGwU0Hg9mfszXGK1WDI7X04V7M+kofbE8yLetVZO4u8
AGj21LWaK5BjGe17b3amY2DNurlT80CN3VIo9Wds0C0hJm1J+vI26LE9fjQyJ1RinSVjRiyx6Iz2
I6wc5veksUbxkgyirtkZJ5/MM8yQqfvTOpZDgLuKurTed0lFI3tHV9PI+EqmoHhwte+BlswS1PU0
C9Tej9hKWuti+NHomkyYtj09X0CNu2FeJLGRVBOCluoRg4LTtC/C8rLiqkXqz+8M6p3No1+FtLbW
fVfr+OxRYWVHPTigZhwpRHQhDHsanhFmkTW2aZto4z6tMk0QZ+FbyUFpqSXmHG7g7WiPXcvHreLp
i+NS0tyquR+LG6snoe7WzgfmToy9E2RbrVlBqYe6enzUjZ+Y377KYvgadtr6hpjGuv/ynanWeylL
jyzegFmF0dZI2iH/ntJ0TOhCzJzb5pWeeHOHcXYy9HSfyMCTkWfW9KxZjCWpnlYM/BYQz/kmLdsU
Jxc4oyKboGH+zViNbrTpqBL7nqBxd4oO1NdN8CDBxNRTq7B4nw2DCEdqB+3J6WAFmQzIEax9zgiT
bVMhFm6g7fMwVxkT5hDD1BddmULvHdHb8Ub45AJ9FCk29oOB0XThiTg8EHYo+1FWx4FjGChG75t2
DX9qkUip/QKeD4WNQYowNWRJ3DclfoxboszGqFx3FY7EdZvbgfkkbFEtKVm0ajO6waNTA1g1EzBj
5rPkPEzDjELfhWbyv5k7k+W4kW3L/lD5NTgah2NSg+gjGOwpkuIERpEU+r7H19eKzCx7UqSKtGdv
UrN7TZnpQsDhzTl7r92v9OBD/Y5NA1bHSPG03JakNNuo9Br6lqhcBnxgDkcJ4Cd4HCn/YzcVZJiX
znCLtxDgIscvryov+4Qm/AWY2aR6AWbZxtd4C8b5XsQ1IRW9A0ttnxWxIjMGV/S8kkkj+hXhHpSI
+jiBV7EMM78tN6aiVbovHUiHt3Hd2pi0cNaVl3NG+wZ2HQIMDjKzJ9BJuH1PijnaJjoh7nAxuE7c
bZ007qpDJuQJho7YYl5TJZY4COYMIemW+/0Q/GzIzJLoc7KQNGKOwajmu6ErgEAks9FtpshKs0No
eaX8MHCKJvdGThUVrSOCWaiJ1PIAjLAvc1+ZQpgpBBdw2vk5yl5FzmIMRgP5CEmd3jpr/FIdTDaw
zNhjVc2i595O6nhTct7JPkSa6H6PB9uxwULRmwRMloZl1xyDqWrVi6vywinRn862IBslJ3bcRGhU
PYVw/aLw5AV12TQsCyEQImb0LT7cdniTOzFkyBWWAeRXLIXVJLO3MQJDT3xCOg5hdFk0oZqsY10V
el5ZLcyNvRahrY+w4OJgVxPpk9PD1pSzFvTKmUZpXvFuV22p23BXKvbeFd8URQq0kcLt0LvjUuA7
TJwe8zHuxyS2l307YMyGlo8JD9aX4pL8FtqsyAcfZrZ9L0joU1chpc3xIwhrw3kdrTKf904eNCfz
qz924bZITGTg1IKDBAtV23QhnGXBWorTPOAMBfeiwdQuKiYk5o7wIXSzgTiAWXsSltMcphhOeF2U
OizTE/cJRkuxdrg9YXxJehNbtF8MzXwlY+X1L20aeh6oFZbTzYw6INhwlKxsSpEV+l8047F7yDVJ
wGiXioqAxUJmhv3que5wNyqTo1GWG5HxQASlYd2X+ZTLAH17HHExtM2QkBiQTTRrQdSENmEpY2Og
/Ym0lD+cqAaRUUNtGZa0WI3wDh1XB+VTmJ0fX+LBntCQG8iuNsYI/2IJmQw3QBN47iV4hIwkhyYL
+AvPcZbu+tyqs61ELK8pLXhmB2SAbcp5bbN+Nq8zqr7xdevE5vzDNpN4/NZJYftLQAh9eBGEXTNc
GzhucQn1kRGsY54n3wU5V6elgVnSvc641BJK1WgrWGdUKemtdXyd4WYqIhBaVkktzAcD1ZWCo7o3
UldZIrqu25Gici/bbzPwm+kn8E+kmIr/AgUEuNA2RpS8H+IXBRMMnToS9Xy4TWuj9h4Nuwo1wRrB
0OGkNEaMSVr5CqQNvSajPmS2PVWELERGJlF8kPlwmUxoAoFtNkn9PYliPDbIxgwB1Tq2m9j6YWLt
JqYudvnwFwP4HpIaC27VqCHCWmCRaxLpvHmCRhHhQo026JGWBd3ElatmqwyRxKDPBdHQWYj3TvqF
liR1WBrBdIcx2hveZzXgEW5nt8NGm5RZcOB+qgjA5IQFCpZfcWwWZWfIk3aDtj8MlE6IxCYjiOuc
+622RN2Cwzez7LGXkWMvKy28piFBM/caEtSTmObJBSTMACwS+AGwdveNm8XFD0UnjxJ8mrVhskpq
GZ5aWZ1oW0IeYqotm3SyocrMrDH5GuRtp56kGTvhpkLSUO4pMqnqojPAjAp3V1hmANcwqPqy9XbE
gNeN/2ymVRCrR+VKxLcHTtYGsZSxglQYvCHxUQaIsiqZbd65Q5f4VuHaQhPj2JnKSgQkk9NFd/QC
exh0lVaFVO/22IeVhrzShhCDYEye8r2MJpqKrQp79JmHkr4mHYywcvAw5wDPxwT1BC0JyinMILFO
4zCbmlUxAhOetmELtgRZuYF7+M7HXR+D1bMMzMR7D/fjeJNaJgELi4H/EnTcuXG94JI3oNo7DTuj
26RJPgEPLayKSJyW5W6narzz7jZH6uc9/FKI/6fW/Wtt+1Q/L/+rtE031jVcaSkq76iFHWmeBeaV
oiuCYRziTbP26fUunI3coYMZ7+RtHSxoOy3wyK3zrbMKnqgWyffPx/895/Cf4W3LwXOsbanPYyUz
J0rB1TL8CLfFHnC8D9s+jrfdePf5QL8HAp4GQqHjMaFN5eIKN06/w9vrXcTiTv/if6nBtN3ckxlo
itR5cnFIoxLSmr7f5+P8nnH39zg2CHLaBNLW/Ki/j0NxP1Rq8LMNARbDJddneAacsm90NSFMjMW4
B/v6Vdzo75mBfw/q2NKkT6G0Zbhng5a2mVUUe7ONHhx2EOQxAmoTf5UD93E2BDTs9LT+bmPRkfpz
W+RPT6o9R3o2A9psOb8/ae8gog/bkl8U2+IOwiJhU51ZTAvWJv/AJxR+KyDzPH7++8rfE+0oShrS
glTP6zR4qa559iJr3ftZ1hvxJtzr7RQtXRb/1bgjRedKooZ6htK+RLfzRVjm+fQ5G9U6C38cAz8g
X41Rea41ffcV6tLPH+z852QE2/CUaWp+UZ7u7OcUTcwdeSCaKkkDxBtxNJX3VT/aR8/w4KTV3eTT
Ve268os4yz88mW1RHzQZ1ubbOP3ev3wYhj149KO6dEN9Pbg4vdVDT3Pqi8ly/p2fns6xTx+g6/1h
spDDIoaOOuvGyszyJ0rg6X3qHAfcQlbgLEql/8U8+dPPqU1tELbBkznn69psdiXKBJlsFO525xlK
C4keY2HVzsa1+VpAvCUY8LmwlDefv0h56gb+uqTyrCykrmEalu24zvmbtCuPc282xhsX7w6Qlk2y
DlfEhJQPYgvAcVX8+HzA86//NB4fPg+qqGK66mwJpwTvj0mXJUT/AhAD/TK4PfCxPBluqO2Y3lbC
zxoOFkJ8905w556e/lt/AYmey+Aeq8ACWTZZH+dTN83YmUY2+Ih9EOlhsbMac4c14Gd36iX21W3J
wfzzMc+m7d9jakZzbU0T2Dpb8qrKj+N0docNvJV8zWll2Ld1mH0xytm0/WsUoi0YREl6p+drnOWC
kYcfxRFYg7qcynbAFztEOPug7CKqM7/YPc5e5V/jWWiHNK1u22D+/P4x4uZqImLLx01PFTcMoNOC
43hR3jslmBfPdJGdoRD8/Jf80zO64Jo8Q5sOwouzBdU0ixR8IUltUrYtlRE3T5pVwF/iVmQFtXmv
4WD+xXOeBc+6pwe1uSty+PAMwjfPt+OKXmnrN3h043277y7bnb3Ag72vt83u86c7O9+cD/TXX+SX
5W3sOVZr6osbZeMraB4N37jOk2rRoRRLo+AlSqtlkQxfPZ/5+xrw97A2fVbmjGmhRPj9RRpQsKhE
8nxQVdYIJpfxisCAIymga3oSX6w4f3iDuL9sjXGCQ5z+17dAMtEIygaURYwFn+Z2BX4yiQf9QO8d
Xn8DoOeLBzzbhaXD7mta7FMGQRjaOB9yGn1AK9qesX6ma4UKCpbxGjPLF9/fV8Oc/vyXt1dTl7Sz
yR43lvwJow7bT+EdPp8gZxvFv57k9OP+MkQzRlVvIrrY4EKLn7ms+guDhh3RrgYpZKfLR0H41ep/
NuhpHfhlUMMoXDOWhbFRGHtWHpXiBB2GmairuKWrn+vq/vMB/7Vcnk5LzA+Tg7bran02H8NQ9ygI
TeIYW3UZR/lRJ/kX7+rPQ7jKM2kPc84+e1dgDBi3accNjL8XRRbdAbrdcPH5c/xpQpyqJaZGkW56
3tmyPydcz4uKBblInxI6sF17WxbNF0/y1SBnq3BsqXYaxGkQorfR+itfr339xbz7apDTn/8yBaYW
MUAgeSO9B18ywhVb8R0DyvWvP//J/vheXGlbim4gK+3Z7kyjHQhnnI+bQJnV3sSLCUqJIKzPR/nX
OvvXcfy/Rjmb0SDdEh3UA1+q6o2dzaa5n5JZ38gELDWPOT5x7Q2vDZnMqwA02f7z4b96yLP5XVpx
nkfIg05RStdkalDJa3BB/08GkcbZQavI5gpRL7tzZjqYM8bBPjSKFu/no/xpYrgGO8fpMMVt4Ox9
paOjgtKz5k0d9bdIl9Yd0bVpZl39z4Y5e2EFKqBwOK3gAPSGRWwAWTZwdCC6+Coo/KsHOns3U1nm
QEaIqLbCYGmBtyONsNLfP3+c01/3l0P3X8v4L7+aeXZBcyBYDrhfSJMl/3EeH32F0bC4KvP7MUZu
X31xH/zXlst0/3W4s6mgRwDDXP4JovRbbtt9SyRQu/ZcYhWaQB8/f7Y/bVG/Dna2HlmtX7uiwD+Q
hNTw3MZEChOaZCOUj32iNsU0bD8f8KunO1ubhCr7Ea2EsZFGtw2q+BC6wUNOJ7DF3//5UH/4cJVF
j9o0lKSGcH55ob4MNTElpbKp/eIqJyJs15B18MUof/gFFacVymw2ymcKJr8vtq6bQLHvR0SFFnyY
fpL4NFHtXlXCG5Zxl0pCUNynz5/s32fcUyXGldzoiXnRljqb903rebojVWpT+dXWSl8CegnYdCvt
rQZiZnVPZCj5njr/Ym7+4SdlXC3Z8bmSyfOHHZMqi0uoFJvEeu5DnJNfTf4//Jq/DXB2ZCqFbzed
NZAsGto7iXy/yIkJgLZfRrtWP37+M/5h9XAp+LjQd42TzPdsx8eYHejY4GkicdOqU8/njibX32vu
P9Lof+qgZxrss//7vy+jN3Jiip/tueD6N432dfmR37f1x0d7+Vqe/5P/X0qzWSn/39Ls42vR/K7k
5h//W5QtDfc/fDSK6izHObaj/6vJZmL9hw+Jqw1FHUn1gff/jybbNP/jcG3V1KQ8asmGx9z8R5Mt
rf94+CMMj6lpONJ1/luabIks/LcVX5Bj9dfV3z5dvX45OCX49Ye6wz9dzTmqJK8YHxRKO2wLhaxe
gtZMr/rWjN+S0ByuIrohl5Yp7HQV53PV7+d2zMZTV96ZQM4F4wvdozFalGZefCCJIH/FgPhvYbwi
Q5iahrMScWjvo85Gsma3mfNQTqkEPhJR6SQvC7yOlVQmusEM+RKU0CK9Gs3afTLKGnJTEhPs4aX9
VRVjWkdnOzwq7Kh4fOGAo3NQTnuvax08eKzkxzpSHUpQk+Aro/aTNxAOwcbopjLdIVEzf4L3gJeU
u5Nx2dUBwS1owu9mDgwe8snWeVRz3EJbLqvm0Z5O/lkHZ9m9FbqWpLPp0vkvI93flylgldhsgaAY
Sd4cY11Zt5bvJeUaRw9Qgmz0joY1Qi7Xw4jAVSuhCAfwxY2KZXefWk30WI1+9WIPyXCRIs686KeK
1jZqVBLXXWe4z628cZYdlyvgy9kgvMVMJMQaAQ68j7Q3oZ5mhIxGRVf8sBIeeU2vr93ayGPSZZw1
aoPmwV4XCWK7XsvszvVnb+s5Bp17Ly+uROfJdXcSmi9mU42gSPJSPkdQsu4KXduPVo52C/WNFQLA
68tvsxZASOumuEC4Eq7xE8b4OWV5yIYMpw2w926NMB8WjDMgUfPTICCbLijv0jK3UePhIYHaVS9T
2duXNJgx3ICmv/XQi6xQntpbC6bIhRUF+ZEQjJN6FZ9/v4y63LurG7O4am0g+/Sj+mgJuZswUDEw
xUhMkHLTGf24JXZL4zOGlHEo6WWuEjppgJdFtalS0pYrYZk3wYhgDiNRD2AQzaa374bEhuEx2o8R
aWQ3RWdGL1Au2dkqJp00YhJ0HfTcWBuFv/byuILyOLby0Wyz5J2XgyFITTGxR/EIHMyulL/zER6t
u1wjRHJNrg4byxoVUsRouEA67S3jKtI/0jCGtY0yyz+6bhfsQjeV29Mn8II61DoiWiZmSYC5gCQW
4IOW5JZ5GlZw2hFcYqoQIztue38zV064b6NR/OSEID+qmXCpEDpzB1wEQ6eXpfDbonRezxKCjWdH
8A0GFcUXqYqqg4fYbm+XGXZ1G0whxdWGWJDBIwiEPBtCiudoeIGQEjxnpezXs+V67yRmErNMutRD
14fxEe2/8W2UTv+IwDECspvOH2HUAeeI5wFDvTV0F7RN0Y2bWDxQ4Np3YiqNV13QmlwGBpnuaY1X
L+WtHYYE42HikDYxx4RbzH6TXrVtGF0MaY+dUcUDRJS50eG3Zg6z3RSVPZAIVMyL3hkaZPVjivlI
AsnXi4KAxFXUDu6lOTXDJegTi+NzQ379BG/E9dpy6fb1pBbR4JWvhUMaD6ZG3d5gUOBcQZ5kv1KB
bnZTGDXwPJPklT+unrp4gvNgePJbNrX1unZbKDZp1fGTkXK5Nmott5PBCyPjQV3jgrbBIOn4OUGU
/t1MdLyjVwHeuc7S9EgAg7OOJ9mshiyWF5NsSV/B7L/ib9aDDnaba4Q405WkIL90EF9dYCsGz+H5
lTriwx0+JiQy2b2fmwQzwad8aAoSyOfICrdVPweXs1G7vMdp6lEjVPPPkSvXlVui88Ft4o43nhbq
wrQBtOHGd1et5U83nVmz1kELn4LFQLTbvIJo2WyJyJB4E5jzGwtMxgytJfL2UM9P8XKkgLvGVCHN
K9NjaUvrKTeb/tCULi7UPoo+wqHqb5pywjBWxkQbxy2Z6RHUZXHXZ1K+zJiLMBRia/andYqqapc2
hcKn7Sh3FRLQjjB6qOQLCF1QGm2VY59mjbtus5nJXuZV+ZE1Itoko91d2XQm2y2KTnURY0U7Uggn
s3dM4/oWQ2O9r0bbuc+Mut0lkCeuhDMN16UZ2E/+qGuxsEY7fyiw5tDd97NxRwJFThZHTqY0Xepw
0aPM/jH0wXzM89S77YUNtxCSKhxj+qJmVFyZyi/uB1JgwBq36bVw8SaZfqpfSDw75UYgNLmsZ5LW
WyDc68pE/2/aorrExEQM+ZCyLJV9Hb+VJXKfXLQZFAKAQaM/tZtcpBpDxTTswin1vqGNafcEo7TG
GpmcfiDTWd9VqZfsCBYGCVBN3tFOU2NTt4lxVZ4Ya7LoMKeXwJbNBSnwuJ/D0d0SQRmegkLj9yoY
TymfOnqSNKWwbNbVvUaj+VGYM2KLABHnt8zHk0Urt35NQzVuZEnZ2+llfpxTs78sSCHYNHSND304
DhqEqVaXQY9pdhHT9dkObOXfQ4ssL3+eONinkWn8QC+CwYdVFmRBlzgkAaJ+vhpA3KG6SYrkaips
G4JXJ3fwOOulAvGU4CVb2SVxwzhPk90wluGNbEX60Raei/Q5wr6wcCvLW+Ru1yiysHuXwBBf24so
mKYHzyz7g2d0YAcb1e8VVJtbGYJUIUbG3OOvCG9IbjfvlV3wLAy0LM0G+0mLUXbL1h0DKrGC+9YK
5bY0QqKY4WLPT7QK+qeGj/jOGlym7hQjwcAwJeQtaQ4ONMZIh49xXoFMt4r6NeJD2dbIPCbCVDN/
ScwIylo3NwN0+nVtxau0AqcjQlGhje3hmomwO5JsXF3IUwhZ1SsSwTxjtK60F1jLEn0LNC7MztQK
iuxIZLJ/cGJjfgWVMe9TnEjsgIX1AijZpLSVDM9VHDk3WZjV+yzwp8NYDuClQISCtUxUDzIYdlF3
6EAXnpLf5/d0jFfBBfbRsogh5JD9F/Xsu7Fw4TaHXbAkFEM8Bqh13sJKJhizLEtfEZCRH10xybUY
XSK18qQD6Uj8BZKOamieELaJY2X7ahem8M6IeW3yGpK7JNyLHKFVoZVxAcwh206pKXaBiK1jUCjn
rek05z4Ems0NYa/ZBUAo44KdLf4eteb00E4eB5Wmr/ShCKbgMk1df+emNmL8sbEuB9kHhzrIwU3G
8wyNwRuJap5hk6+VLWkd05nXVyhFE7J8VP2guyR4MKes37dG2D2T5zntkZn6T+xl+R52cwfKd0gI
OLZ84RP75bYV4ENRAl1pRpQ9LrFkO4up/o0TU/yYETkKTkeiwcZ3N9zULdmetSjN5WBqEa1VivyY
zDkiD/3SxihNIgbM+pq2mpU0L+EJY5DGQN2dxGqHRZF1CFhDgLpKFbCts2J6qix3fDDm3oKmbUd7
E9M+lFUrUuHWS61XX/fJbrSbp0oP6xk0OdhSy1rhPmmsZWsW8oFYX9bc0kpJ2Mte0XYTCWODYL1q
A1RIdW4Tris0aRomcLEdyEn0VoqZNJgW/OQWH+Eb1rH+NhG+/x1XsbcqTFtfGk2GmyeZE/9YBIa+
tpBBrOreH3+ko4geUeOhqzEKoq+AHk/i1kCFe9m2DmYSzsgj0DKHM001n9DovYiw+BOdTgS8m3DW
y/s62kSBNBBgGdOa+FOgWa3jhpeFmvqbglzxY9n3rKdOZ6xIhTDXvqXp41WI5+CZh1QZAqnMqx5a
3IZWSge/zJ6cvaaPtBgGpZYIGBt3OQiL/zmlzi2ED45o4cBBzIc6sIeBGKyHMqiIWQnSC5WH/U0c
G/Kq4McrlqVkTEXpS0JqtabH3klckF62OBLoNb/nHXlOKgbHntdxcWHFUApSkhZusYwmr6bR5/do
J6HJWpLeQa7aFtmRbkC1hPg8b1FYs+tOZJjkRWbuutjyH0dMs3C8ulR8U20y7N1OyssRBu/zlLvZ
69wI9nr0ePGynP12p9E4wZiPeyaT1zmvs9fi4SVyEFSKGN8dV8fXbGrdux50v8YBXhx12gB0EC3h
PPVJxexnpzRXIlpehsIv99xX2ode4neRZlrfcPVyIRRL0gX4KND3cdbeOnQ4AU+4IxmPveNwy3PH
t6HxnZ8YluGKA7V4aLHuvXdyoizqCbJJhR6RsBTyVYFH2KGBJuUo4ONuTrephUSGuYzxZmyAtZIf
0wVkPIkWfSLw8yC7ocjebPLADb+RwRtgAnI9CGBdgdY0SF5tR9hIFhv7Gs0gEZCjmazgGsy32EWr
ty6w7UdDTuFLNwTi3SnrpicbgZNhISlQ1YQRo8Uzy7WXTD3rKYs5Ry0IkKPJ0ZuU8xyVWwyeUk2j
BVZTgDog6d2+GHC33VROyQTmt7GvoNXLV8uQ8TLQOniDB2AMy77BqjBlWlxyfuyvQuGgtZQ22LdO
mfy50fGtOUZic6A2zbeqa93VGErEm3RfjYPKsTu3Lg5Zb1L9A6uTxeWBuN0oqNKjnSENXzpFrn/a
RRmSjzXPamUwy7ELq0KvDKNOH11Vgr1qPQKFCrxLjYxBROiUY9OoZvWR+KdkE6SLmBp9/nUrGly8
RARDXfsdBKo10Z7+he9KcjAlYWtHc3b4kT02pJKU8GUakXHAzStrH6n9qYu+4i95yZWrSRmlNHZD
GeabCVnaNRYDjKih43fkvXTAXGpDlGt+rXqdum10S9CdaJdmwm25MIT7c7I7TiZJPsIhNswD5sFT
eCNIbk37nq9MmD/a2mqfTw4giDoOqkTdxSs04ynQcDBQh6K0++uWPNCdhx3hMI+4VbDcuO0immbL
XoCWsOtNS/7diFgUtW05GnKji9n6MSQ9mI8uV5TkphqDOLLr7IDRpvsZ2kHrXvWVL2owiVjQOGOK
ytT0U0l7iveZ0fGIrmqSl4nY0oxr0RxsaiI3H0TopMTrxN187WLyTfbG2OjLUiTEgtPhziDio6K8
m+HWXrBkpUdLowVasuyJ/dhOuDhLaB7etT2isfciz3o0xWQ/kcU1AzguQy5wrvpmgPsBuKZlzZHO
5tScdFXwUs0G8BJuDj8iu2vZSbixcUEXpw2hDPdRJYxnIUP4PM1EBraGRvJInlNzpxOILdztQ9WQ
fSDkvchdJMv0EkP6K2k5g6VurR7aFErin7Ez8cNBaC+feks2H7HI7fcwiTMoKaaTvHdBMUF/mls6
WlWN0TqbQNgBNOaSnvXwGGm6v02TEpeOm4MZIdyJ5Why5/SNILfqImzNcFPW7fBE2g4vr8KKFcdd
d9mzjX5kXuR3S+QmIZHrJIdh2M0GCGdI/E8+9DqG60uHn8zA0BLzd1TCGSfEJPgeJkV7GCtAOU7n
5ndpz32aoj7XHDMswyMgrT7A2BpGP/Q8wYhFIXg0c1M/CSlL0IaKxGihsg4PWjdwH6SMtuyzCku+
X/l+tHEIS69J26vmHwl1NbUpp7z/1lVAOynSnLIKfGxmjy15PsPaHK3qvcME4hKBO8CXmTTqdC7F
jkUvHTTotnA5gixwuXq7jOvOc2yAn8qUUeSLlDAruTDxH94KB30ziaqcmmJ6h9isw04/Y/31Lzy/
GKdD61nDsi6NDPC0sDICAFOzgJYT2QbRbCPhBTOMkp9llKRP9gwtchsFiYCmHvnNh3JHjAtMHlhS
YwqsvGsivAIh9753ilrTTWH7AL2FTBS7tp850BBkUr74DSWVZVRFxsWMYmiris6oFjC7wGAH7ux/
03lQvMRjAOww79W3wI+zhUQ7feHA8TqUlRVu2sjAqBBWGNIm7M9HZTX2i05B6i3nrh+fapNMSfIK
tHGT5mN4ndfEL665VvnrvPIdsmjw6j+kgMTm1RAGtjgQC5uCLddjfkTP6+3wNIzLTg3Nu28OIPOw
ftjIowNzq6LaWYOxMb8VwDGWLiqbZ38uk9eeFIcdcBx5VJnMEli5ffcwIJfemn0dXtVNWd1wRE/J
AS4tSHVTNt+W0oYHTCjHJgoLEhW02eUbI1NTSLJvK+6I6ZwPY5zJZesW1VqNLtALMIv+xk56d5U5
ZKAe8gS3ftTg/msAosIFJlGH46pbOgQAVEDsNIkry7Q1swcqonpDmI/+mRJT+9NxI+NajB6cQ8Mv
iP8yjfY9S6iVcus/OQFH/wURvUUIxYRlLxAKwqkzHdHdWXs2TLY7rWf3VY9heZMR97sws068A/bt
143RhRGQjXKEyi6ce9lZ1vOM8fUD3E/4nfSrcBdAIZx8M3oD/DTtbdudn6s6J8mx9EZMHIYN06tJ
kumyJaD+Dh6eehlqYcWYAQFPgJLuf+SZ4a36XPYrP8zKJZePlAqK16YCGftYrtsuzn8mXunsmgGH
AWdv8yWx9CgJS9LVQ+TxpTthCQ84J8TvjkpatjL8IUgWED4olmI7TY4Zfj/iQlyC3vIkXM8FLoM8
K38UAoiE9IkW1tidKI0EYtiJEMoy5FUWDFN528BK83t1elprQEF/CvKFZmhG/HuL2B0y9qGWHWHh
YbfjcNEX+pkwC/Fhz7N4LcK+3fsmO3PL4lQw24D/ZBYWjQVLTHRsqgl0taxH9b3uT3AFjdJ13YQJ
5p0gLjXBrH7zg/xAqm84sMAUU17bW2U9HjsogfspFmay9YjKHZYhIVRrknhDruQp+YWz3ZLpIYgZ
tUimj6qd1LZ7sIaZeGcqbNj4gnQgmsII2k1pmymph6pGydeRtZqFfno5FaPDvIIrPlXgbAsIIzAG
db7tYjMfF4Y3tu9OQsRRWpMxRUnAMWE0ipnzz0iQyQbBrT6A74Sul9nlzuceedCqy79N82xQMGiB
mVMc2sq27NfKFO1N4peCU1mQ76BGUCt0AkGNLxxuWViHNcWedD8EtoVXUVrrzjCrA14U6zLFr/Fk
Ng05h7GNMkoGebG0aHQ+lJEJym/mdgnDw2T7TfrXcijkxucgsQMjEJUAlTn6acprOwTJ/qYHTPI8
YR9a060hnTzJA4JDiXc/esEEqwoeA3pn+PdpDQQ7kYnAsm4391kZd1eKU9ySQyrzDrTNpW7KZuel
jbcuyJa/pHUPdwrY9VMfkeg1xpZdLNoeuqHfR8GhGkx1nRZoU2fRikvqePSCMki1S1iggGDVWBM6
kmPPDhwdcNzOnPCQ4gLcDJEsLrzKt+4L2fWECQijHwjnavJX9vmsX9CyypyVH3jNexbYCWHqMXbF
xnOcFZZLQa09ce19DNBAEP7hRLDoE999SNsguS4KV+4CYAIXEFNxcCX1IMrbgZl5R3o1Dqx6sIt0
i3MwiQlZE9aPOGrUdTWX8XPWIEZYzKOvbri6FOuWoAC1A+pszdAm5u4xmkT3WOlJPcCGgMfW5419
5xOcgWQmqlJqszaMkIVrnRiPESg5dIQDyyt3MYFHiGpO663cxI32U1OkAZuxIQjKpQr9xgFvnpe2
bHFGp0U+ndZY4b86o+ItVOjoxvXYD2z0JiyeOxCb7m3o2QQWuiIOrpBkd6AtpsgnmtROTaSgYTli
WArTAGg9AZnpqvWn3uDS4Qt5xK1C1Kg/NlG7xLiaUiYwyultDA2gSyaOcAr1VXFKW4n8noN3U+Xj
joahvy1SKDYkudc+evA2NH4aJba9+8EctVrx8uJvTYPBdxGHAtEUi1I6cPWkJh29EbjWzjvJbBVr
XOXZRzTMVn0lg9nH6EYhfHjL8yB3t9KZOCoMaTx+4JojdqzzqAqvU95lvegCjohEYZwqsDOgLU4m
kPPeRoJusg1mFFzO1UgcLRWvTu0CRxb1WhWCtENqNCpexXBvI87RLlXZvIwjE+uFLg9FK7hhBDM5
ZZWNR9oCdrdJMV1GrPy6lT/Ih83ujARKCX6m4Z5weHy0aQt5ruyhy0J2CqeDBbHnpS7T+H2GQUvY
zlzf6NnnIBjMO6CPVQXVR0Odnnp2Qdu32j07Hik0jmFyZlVd3C4a9qR2oTMRPjci9j4aDrUfgw2t
dN21gqUVGEUDDzLuq49gCID3wcoqR/iRYKY0RbpFn1GyngwnfY3nfqITSK/gqvM9fVGkul2KKk9/
utpur4vZLC+5AZO3ZtRqn9d8RohxkMY0Yk6eeTB7jZPcWg2zaV8HpDdeuEbcPWFeqzfYEI2W0o8Q
B0LfEnq1I/8y0W+vLb3TE+MDynzOreaVwisnbpoe6U/4Udn3guTn6w4wwDqXVvM2QcXdlKUi5BO9
bXiJb9BfhWpQt50D9rUWDae5tqkw2XNnx6o9QG/N0JPetyM0+f/D3Xktx42kbfpW9gIWE/DmcAso
b1n0PEGIlAjvPa5+H6j73xaL/Fk7c7bbMT2h7paYQGYi8zOvqVSz2fi5XuozVAuDJ12OMnoPRrzM
pKE6JgC0tq6s87XjprWNaW46amGYc80Uco5Fqb8fatrGeOuUm6ar9XXle8IyToNygRqJinT8UAQz
+MbDQQ5RuevI4ODnmBiC+7mFIw/zopwjvurb1kCeXDMxlVTQqCf/VWwL9eoTHMViFURp90CCOAkb
1ZWyiiIBjqbcyC/E/xYUcV9eSkLqrSy36jCcLxAusKtAaWmRCxAnkV4cUdjBilq/d0fMZp1IrJMD
N7Nx1KMR2WG3CutTLdBc2NFJhnrtc8pgXOPKTpIRHhF+6EizdOoe8UHBQWcmgICLpMdzhilaSzbb
wJsUTSbNZcXJwStzIxW+R26HeZYIA7tPc1aOvslcllIEBalltcL8N3ji38KR/H8m7acBbfvv8SP7
H28/sv9x+7/OH0Ak05/5G0QC7EMHHg6zSUE+wphQHH8p+8E0+JemKIYOjESEoaPwZ/5BkYDuEA1g
JL+hYRPE428UCQATCdFRVZQQwNN1xP3+HWW/3+Chf1CDf2NIFH7URwwJ5zAKDciDbY0WlzakVDPl
nroV2hT1rDu5bJEOJ1bu+22d7iJLuQJW/C0Y+NW4Fzg00VerWq6yFrjEYmzQ0r5F3OSQevcSKZFI
KnbUaiy/cajWPR3/nn5lZBtBxDfgXNSrmN8gIsWtj79EEdetOJ1D0rYz/djFdB9Uc2VY2dKMnrlQ
iaa2YFYAP7z+sb5/I6X+ZIzCofoKeMOkTbizP4A3htWgFOb57TYK1r34K9Re4+CF+FCdzun0WesX
Rf6WSu9Gf2jfJPofnjN2JzEc6EUcrOHUWaVtxAfhOXjln6Z6RjauRnknybt9LWyK5NaI7iMLG+xk
IZO1wLPGA6jy5v0meyneqZ07YTDz19kKUZZ9+lJhZjZTF6JD03Y5rNw5ZoZONW/m0H8dFDl244xg
ee7NcaezBRgY0Tw9CrNXbDZnsF3Ji3c0vwa7BmbiPmqUeQ15Icd3wIZ6JHuKtYvQbn6I43tqa4k4
N5T7CPhEJ867+BF1LhyWGxR44AXh/97YVYul98L0FjT1hnjzQq8u28A00YIjxO3iLCi2Ua104gVi
0WyhVbiCuQfaOk7Uz8DqgMGJhiPC+VR5id3i8o4BW+7+UsK8FCNMF2T9Ri12XXJQ64ci3UTDStFW
Eu5I/krC5LDFNuFoepx7S7FdK+1PPRucCVPerpKMbHaBAMVMG84ogSPWBu1llqxEmvuvvtPcV8pS
i7Bm3mv7WFsgdKDOY4qu56pD7XeWz/vcrh8Eda9TGK4HRy2PqFHzP2mDsw6WwDNcE2fBMw0FTIhn
7Q/1TXxrlFkdglcCY2L2SOtiyKI7/DQ2jHTGAcSl4QU6UX/L3KP5qvrxc7qEkDGr9LVA0HYbPPVy
vSgs6bHTyby9Q+Uuh+qOfsukHz2LugKDGAy0WHZhHzQOwXkS4QUR/NCnK8Aul7HmME+kALifabNQ
nyn04nENMbZp6igPI/9nzSlbJ6h/rYPhoRnw34oOuk7N56FC8GwhL0jR18o83sT3uHZutIW10BYY
lDgYLonqMnpNgyvQ7AlA9weY+Z9j6QLr2OtS4temBd7kNj65m2IjrbAgPmh7ZZMe+kO6SffSKblC
qZA+Qqf/Ge0CSBf2paKKEaOlO1KDQ3nqb7MX/9ZbAug4oDf2PNyiZrI3D9l/OuIFahpD9hjFPLPZ
Skdx4270h3FdLP1jtNd35lHbxAdxp6/kR/Og3H1/aElgeP6bOb0AhrcxWmmge5qtciwKXAxmyFMS
4kmP1iHY9GvUk+/wDfZRinwYNtIau+v5uIhWfAKbctFs+HeL0lHW1SbdWW/Kot2Vp/qYL4JtegpA
N+HFU2GFtq+tGZUYIXBG4AVOIUFmX8g4pshzj+yG+ir5y4D9n10kc192MGsgvpH3Fmnxq5Ta3U2A
cwi2BkDjB6cJ7XAuzRFvRbBatHeHbHFjVBgmLZphrdW29pTv5CWa/kW/q9sbEZGMYpHXS01fYfXt
HawOK8Qdeo+Ggv3XbHgfwKPx2g/RwD/0CcW/WZjN9Hc9s8lFsJe7EfckazQgzR/FuThY27tqqeDA
gvs4ffPMjqDoITsEmK95QhdgOA0Yfi8SAStau2HINQMcgQlIM2seFrbp5NpSDR2Uw6nAJLFj1KvG
Q1dmWSSbpvhlcfpm+bv1FFVvcf5cU6BP3z1xXRor4EX9m7zvtgK+x7YWOqhQh8sEzXVv1eBV9kt8
DffKOsACD1Vbp3zzXsfnDt5i6PTIdL72J/EGMByH1raPXlpy+MQpFaxMkah2UBQvXejGK9Rk+QUu
b2yI6t1oZuNbcKC9uvJWxYNS3FjqdI8oNotkrartsCUJ6x71s3gWb+K1f6c8NXMqXwuKivt4n60a
u+Qjqp2fpY1J4SJyvKN1YvaljuMRw2Abpc+WvSI7+eQ+P6vXigPVe5mutH05p9dhQ826QagT7585
CeA8OmSFjWHIrl30C+sovvunrecg1m9jATXTZh3Dh7axjp+KuXVsHvSYzTfD20WZqfNuz6W3Nubu
go7khlfM16A4bci5SuBwc4MDfRyO0gEf6mhZWzceJJbhoeI7AOaPYECGiKNIRy59FX9Z2+KcP5fP
bAKszQsgM7iKjU5ZrUzLVrGEsbV5mcw023uH3ZjOg3taxAIaQu2aClZ9Rx/U9o8SluDZPd49/FF+
gJ7awM2kszjcmvFCuRFPCK2Y6VkzF8pZXAs35Y/woN0UT9INjkM7Yc4JPVd2AI1shJCcehY64+xO
t71VdhaejIW2myZTsH3b3bzUa4vfHS5w4HLShb+I9oadz54lW180d/qiXuLPsyoWz7391s/NxbCL
fiKwGjzXP4JTfHBvQUPgHs0reTP9FG0KGiL8NHUmbcYNd5aDGBJQ4B+RsqT0i2qnXzjUwDGUl16l
epY6Ii51M5UeH6X3HAwrF79YgKohvKD+c2bf9dzBZJAq0dzMmlmLdIFJD1KaP9EKyZ5EC82xrYku
D5GijcC5jcaLvqhu873uOi3+3XyyjrDMdnyJ4zLZJf489wGE7rS5cPBuAuEhe0F1DjNhhGLsJHG6
9w7HWms9sPHlvdAuKwVRHxtwVY/ALPkkFjMvOG2s1I2yCImW9LX0KD0qK3Ver3FNNpdxtQamehjX
zaE46JvkQdiOp+6mfZNRoSpXGKyVBZYns2qY+exkrIPbWfhGIpkg34WzwowMOQXRh1YhxleiXQIT
bp3Agoe4RcWoa5yqv9GUVVltx/oE1G0U7QKIDzI4kwPneHKHQz/Mx2WP3RCaLI/pbbT1tvWuimhf
PsjSc268WtGLLjwaT94YPVeisSrqyS95MpqZVXfe8A7kFHH+8D6+ifv6rkrjVwPZwdqzM3Mmi9NJ
2a3CfY+84KtFhVk35wMlixZd5Zn/U3hq79qT9djGOVi2onjJZByarIUOokWI5ISXYeEpeP1KfpnP
xlk+iafhmCDs3RDvkf+/1T8wCTq3N8jBoVrY1UtRb+lhFfgbOJOEJDCKpihWcW27wYsXL7VUAnQ9
A7CBmEcW3KvlGr+oOHUCQqjyjNm2Xd+av+qfCJARNQcIjLW75lAf1Wf9liCnGZ5UQV8btT+rMGSU
QD0NnBE9ttk/guDYQm9t15a8QphRPWc/Q3fbpivc0PJb80FsX6Pq5yCthafkoX5Sb0R2HBaiBaBf
gltsIaxXuUF9eAYAvuMTzxIbFe68fRgRdUwXlHvJvkEHoL3qOkbb7/CTxsjG21MZVSxwqmDenLxD
tsyGSu/f53FL30md1Y+qY+y1zsHYJeDY5pDV7CJY6tY5kRD03CrACaRFrhwbYUlmVG6Jnitk+nfq
KjoWtzgIgl150Hy7KYGc4Zxtp3g9DE6bAPQi1JsPHZpMdk8g6s3xVUeTIk3mnUqN8n5M2GGBLT5z
u/Fq7k51rBv3zfvp09It+bF5ehqSZ/qiMx+hnoGy5bpVF1AJQJ4SZXbeUlSohKLMOqOMl/yiu+VX
S02i6nmj1VsDa6duWtPwfSqNnORdfTOw9/KVX/5QFLxcdon6amEGQwKoYUm6IbeTyvsAadI8QWG5
W+FdEPezBGmuHiUxR5NA1Gz7+FXyURZHQ6cB9JPqth89JAg96f3PwL3j2jQIYGglH4cHzsYbOvsV
X72wVZqD1hyiG6BvZ9DBx/xJyV7iJ2xessfgNjsqlGtQZ60faC1m68pBFujlxJk0xxP0HmfgYp5j
Ua8hFuj3fGYrnD2o6yJypgMHqBCFXZkdlifYywBlHiSgx+nWQ49MbJEuXw/cestxHp1KGkPDanj1
shv5VkPLro1sn/SkS++aW0iDOkXFR4RA74oT/Y98xDtxTtaBgQTJZX/TvSkDxwSNqFkBxQAbJ5xm
bQpzpAZv2VzbhSi0PRp35qI6xZodLoHhuaQJ4Fhu6xfTnQXiQpCXVr411Lsy3wZ0MMuZkcwbJ6pW
eDw5xSveU/E9wj3mtrlNb+JfWMH1e3Y4rd2MOMyfZa/Be7jr6ZDPJsube38XPboHGs0CuF3NliiO
YbHxs3hE0jz2bMTVCGxkeQUVI4ZuwvXtz8qFeGaZTSC4ov0/g8EswgyXmW3gIvEtcBiJjbLSzfBG
eNJt9R6MODdA9IvSMDbZkngIqz0GZjN3U5IuVdWD3DsaUc6iE1rbb5EeoHwrImEB1kEVnqXiRxPH
865J9sAIaYZhxvjUTWKa2fu/Xxb7v6NXHfDfTN+z/xeIVTrFm+8KY/HPoP31kVw1/ZG/6mKG8i8U
WySkLxQNRhT//q+qmCH/a+K1G8hiaDKySgrJ2t9VMWOqfGlwBkXDUCwZWNr/qYoJ4r/gYmFtgNCN
pmro4Yv/Xl3sY4nHQCLAUhmeR4G8SGn1oj5W+Rg0CEkgOoo5AqW7SavGabLbkKuvxU+KC1WM8pUW
N4s/5uiL4tJF5vvXwKC/UAThLXXkJT7WmOjQ0yZrEeNu1CeA8nMR8zzN19BoJ/8PQnINir+6hqwo
lrgVYQUNfLhmlLlER6u9ZWRdoen/HvGfUt1/PRH6LzqsNY2i5MUToYMxllUhOqwOVKMaW1cdeDAZ
uYtmSSc4cqLZVe9vktP3c/GbsvxpZFVW8XzVJx7pxSLQ/65y0CSiA3Z1GcmbJjFWNLzn8pD9iDvz
3hXeTUkDca/uPaPFb1Td6DrXfg4CQfaeDHXYw9exxRyZWQeshvP9831MqP+aGGS/RCxbTB3ZkYvH
ExSrJVcAdEpLd9bfKmLvJIG8FxFdjwZKCoB+R47R7wf9cjmgGKq6rrHJRe2CVJtHBnB0l1GjCStJ
5Fu3BA7DKcZDsYTEgLhypS0tt79Ws/jqk/hjYP1iZ+oWZKZWbEUnb7m05ByH7xhnWeNJ12jMB43d
5f1BVM27Hv/P7196mskPG8FE7EwzJR2PG9nQ5YmP+0fhVYZt0oo0JZ1ABWc1hHaNJ7c70mLJhCsf
4LWhLna7XgPQC2uGKom84UDMZbTjUExchNI1jRzOuE9vxTeDaJWJVQ8nzse3anNx7MXAF50+oHsG
dhvkoIO52BXyvDQVlS5n749xfpez/5g9s20UK9A80RkxwMthpIVavKIlvoUaBrmlB8RBjOgRMBBy
qqp1+/3iffpMWDwJqRxAORidICP18TU1VaW5WKZ8JtISOT04H9S9EVD39N5JyS05RO3EvCZVcSlC
psL//jDsxexiiRtbUphxeNBlQNAWKWQsrRG3L4H91CLAmjybqdLE2Tbs5trHMr3UpzlX6N7onA9I
S15+LKEidJrC2rpkYz4gSFlZ4QVy6GRh7klgTXTcZtIfZvIS/vL0ejVU49JEIdPg86X9uRKkZgv4
+vuVuNS6/GtO6I5bumbAX7Eun0qRRKT72AlV9dpCD0V9d26ATKoKEoho3OAZJIlgUgUFd+4xWiGY
t2kALI5xtoRed2pNbU/LOpC2iXL/nzwbN7jCBa7DuL5YL8sfPK/1uXGnlVKek+wx7RJHz4el3Gho
x1GIy5euodqC2c4geNpQC21UymcWUxYI+MwZ3nz8WcrylcNHnsrAl2uJ3I7FQyFrYl1eyTCte8NU
Jn8M1YS/1QJ1Hpbt+ODB7cio5WaytdMUE7qZd86GYU9uBKk0BfVrhSRZibYaZMCChnmPiXvdHscx
3iX/7l3EbldE3NE1BUVK43K/mYWLycCYiA5S8XMccWzErhe1hbFcTrGSWQIOuFfUaxtq6nhdTg2q
EtATRPN3APbx29a1EPOegKnxSmsNK+YYJ+5t1jXzpgrtElVrTIvmXuVvGoP6STEe2o7HsNyH8Nre
vjxlTIX1kVEdVJDRkdGN+fgkVa54AD41qhB+tW5G8xGS+Htq1U5TtcKsNkwUaUeAWVd27eWleDns
RcMCSUlsKHIcDZMI9LGnQqeWo0MHs2MmwP9prWoH7G2LzsxeEford5V0oUOBvOr00ibKkoi6ImE5
Lc8fJ3uoyaGslUri5PW6AK6HZjzNGABNbvrmt8NKC/ZKuI9k/1mqS7uMgslzajfq0oyyTv7SZMn5
+/m4PPZ+PxDarzSz8aRDjvXigeKqlAbMMBy/L/H63VoNOR26GJ7lzlqC5tzV/s2NfznixbGBlDiK
97mJpWRxiITsTjDiB6F8Q1x4Jsbh3itvy8L4N4VN/pr3f17z8hxtBgnvjJHXrHQnEERYXcNyiOBe
c60JRm7Dll3Uob+HyHfldb9ecjY6cScgyk8fehtFmuG2PqrYcQ8imsJNVe+KZJxrAVbmkr6JkpQq
e2lXeUYvFcMQUC5K/mA12U+iqAMopVsl0/bfr7t8eRBMywDMgYyJlEmRjYvGlqn1ESy5MHN6Tdh5
Ad3ciKAQMJ6XW7mdp1W6HAO4xxm6o9z/QWGtC5fyLbqgMl3y0nsMPB0XFpBacO4zyOEN3h1avLa0
6ucYCjaGRsegudZn/PqxDcmQwVIgsDKFaH98QGYRqRmwnQxMWu305j1BbW0uPY16EYYuevea9/XB
kMDcbyNvWIa1h2eA9fr95H0K0P6avH+eYopJ/3gKP4LpKupCCuahnbNes6fqxtWoCNOtSieYYDDO
Q5XmoBdeO0Euw93fQxMcikSgIn9dTADZ5mT44WdOMasyusWeBswL0rjhZUevAQSrWAsYInPRq3Zi
0D9CJFj4Em4a95IChTa9cn58ym5+Pw+aK7qoYmAJ3OrjVPQ4dQVVYKTcY5WTM1gc1YEtJ1TOPU4v
K7+LS+uEUAS0TM2/ErV9dZyScRMZmSbZ5mWmO6iBpfsI5AOoHJalKVIkyqvNqKG6EFWHiTFvf7/y
Xx2XLDvRMewczsuLeAxml6GUppI6ba8ccWpaZHpz62raHhLminLXufLS9fdDfv2O/wx58aFGo6cY
g6yizABVHMO6RSOhy5ka88SSFqKXXpnST2H4tKBoJREjUMxA3Xn6Av/Y25an9XllIQcCxXRtEnaP
MBnFVtr68YSkl0oqjMThivheJvx6iOHE+l15ZaLVL+5pTFVVCRV0djqp5MfHqJWhS+g0pI6mU+xT
miXQ2z1uToGDlMYKHpiVAfTMhfihqYNVmPvPg9I8UhpCa0Kg0iJIb4XYg6WPoQ+UauFEBTZ2qTk+
GHGxMJTanOVt8BRqADYQWM4nja3uKVV6uDwJdNxCHXY5ustLo/Lv4jjE+7lKaZP35Q4XryVG8bYC
LlzLtZMq0TL5ftE/hbCsAqkMlzKvrhoUDz6+vovgdgf3hs6J77/sg9F4MMNkqVcWEB0RsKHhFpNV
+XOIjpvkUWRv5Hkre8ApoaExr8i3nnPSUzsjqnKlwoZN5K3E/prumvTpQFanMhPwUhaKVbqMY91g
zLEylLBcUoYlZqA2xPYzxaZjnJYFZtjVUwpJoZijIPGOb8urrng/BiVejYF75Wj89G1OT0LBgWvB
JF/6fRH/sXGDuKmxnOdJjM5yirJZ1yj34TZGCbqwizHaYKh55Rb99G1OQ5qTzrKmcPxc1rtkvBLa
NjVCwN2eY44zF95a0iJjBiRAt67N9VcvKPN6pokQMaNefBKhjOMWBR1QYdJLotPFpFsojw9WfWx/
dPWv73fgdI/8mSggO0eKq3DRMNTkxvhxA7bQXIsAzy1HkR/U0Vv6DX7jV3VLP18f0zD4E1M25q0+
pWqV1mEOhIOjMxjVJkKSIzPo2Uxt/7g9p0DEwOw6/hjtK0m6Uub4VLmdXlHFWAHxL5UrBHmvDycd
XuNigVhB5CCKYavhsA3laNNTHwtS6ahpcDRUbLbzcTvApRf02JGUaF/05IN+gXoQxdTGb5bfT/vX
D6XKOqK3poY28sWHL7eJBwYbO5I4jDcBVuCUi6nh0b0z56GrreSxWadusRtU2vBCN4utbk6d4hSL
oz8zwFZavXEtaZw21uVeoIw05Swka9y3HyfKqBL0RgTEFBOxmod6uRPknuJHfef7+mn0u6XhirZa
SwimjNsMtP2V0/DzXkRExWCjaJOgEvfvx/GRydJIFfGm7hNKfGM+F9yTBqjx+6n/FFlxnRMKsyd0
3UQC+2KUfsDSUu4B5Yj5Q5Ofc5MsdNyTml85p77Y88wh4uUEcDht/W6Y/HnDiqWg+pEH8MpP6Ypj
/pMIDyUAR5P6Frjyem6cate/Murnw4NBJTo3Gne6IhkXeW8mtWg2iEbgpOA5Tdijk+miKEyCTsU2
UQ3YXFeu8Gm+Pu4aRoRKYWHYAgBauwgkhlQJMMoMOI8LQHOBbgtyfiO74wJq1T4BK/v98n05rVyZ
4oSxphV0meNVZlBlWuyGDgwSUpJ6DRt4m3TiqcCNd2Lj1BbAI9y8Z5msPVwZfPoELl9WMgw+XIOb
gBv74xYdPbhXUUlbE6EeJxGKuYpqOwQWJAjGnW/KR1mvFqoybgP8+cYCgAVqpVe+008VFbwUaEOZ
lNvZW+bUiPuwr4IWQo/IM/hDAWop2gxmA1hJPxiBOQ+i4jWy+puovBIwfjUqrgaTdCeqfQz+cVSM
p2h7lNyB1M3B0OHm0CMMPcAX8cHU+eIpScaH1n3/fsK/HFUjQFKIPSiP6h9HRTWOWq3JqFX6DgMb
S8r+QZL7mxArTyvqz1D5MU67ckJ89Q2ZpsbRwH0lypfphq8rhWa6THBTmgt8YZ2eoiLURRachVWb
eyN8/f41L+D+cO+4oCgdcDHy2dJVu3hP38LWEEYPmEJUI6LG2scFATf3DtQ5da3U7d0gVktciaHj
vbciMQiqwjdp+R/cATJPwsvrkxamdVm5QmMMoC9yGQ5OJDNV7G/KUQetHe0FXKd9MHV6rx7Y7OjS
hT96y7r2dX++gxgfRgYVbJ2e5qXtkgzJzzQ7orsxgvmnjchjrFLXXOAX77rLnKpzBpxFD60Znclr
g38OcmViIZMbGR16XAsujrLEwio6lwiGIqKULupv8miHhOQCzUCamcpRCkwUtn0HLuqc73Ivwhsu
SmMh+IHzH2wITFroB5h0WLXLU04TtNzws4F4WxzAZ5zT3F9RdjrIKRkw/YgId8rpe/fTApEm62Gc
RNzIFr9/jN9mNBfnnYxsAbEAzQm8VC5mpPLFJPN803fasZwrMeQIBS9NfULgg3IPhlWVjLeRqz8r
aBtNGlCLUt/mpq0USIeh9jGIb1osvqgyCjS+ptgRP6IZxytn029WzKfH5DmBGOi6we338ZiAS5bQ
7nF9Ry+sI5IMN4hGnCpZP7Ref/ArpNg6GT697ztA10QQxiAoVaMOZ5lVvpmVOFPLbEvwiGthXh1b
IT90QX6G1bjHWm5R9d586Fnto1W7Z6jYv9TGBas2JFtJrxrb1Bvo0uqdzp07F5rokMoFhaosdUzs
gK9ct18cTpxIk40B3UnY5xevKlFXzfU6DBzQfqusS+zCK+YaZPGyxLMY/K6kXfksvrjguWaxVxJV
ccJ/XNw3SJWKKczzAJzFryGLbnROpqIMz2QTp240rtRBvoiMZYazZFGfpKlBjHxcyxjl1ihCscgx
POWmjasfhtVjG9hgvIeEHdsUWWx1WZcBHOipwZ4iq4Noa1BIYMwmfhE7szSuuTZ9cRFRNedprKlZ
Ctbl41MFmZuFuLYCcZYE9s9LlOQbbLjBRTZO1pa4MOSLMlz+B5+fxXGoGFRIpuz746iy4McIA6iB
UwXdRsjdd8HsbLVKntpEL1n14aWBRi33+gYn1UWNGtpkFpj4ue3VzWr6W4kQt4GepYO4U3d57oKh
GqHoXzmvLnhjf11gVJop4fCwIn3zj0/aITHpUzgMQAEfRKM7mR6irqFb2pgNi1s0xqlg3ptFXe1r
SOogc637wUDNodTQvG0sq8dKHdYKhBnDuuvHxp/7jeA6ihvwe8SxI2GMYE0pXe0IpYb1qEi9R0dp
z0WV1sIzembVqJYkw2JI5VVWPH6/El99dZaqQwaUwZRQj/34ekWAa+Tot3wDvJvP1eBo0fioYkUZ
NdlW6BBUUDt98f2gX4W6uBH9M+pFJQB7+kKpsh5kvIb/YHbCkX4DAsKF8dSh0WZFxdnIr5yl04l+
eZT+OebFlguFMQRyhIn4IMb7IBKo4FxrCU574dMQNLpJ8kyRiOfiUqE5XxWmx2tJCWJbsvQCCxy5
ovTsIvr6/RReXGCUqyaYGOVLohnix09jlZmceBRrpwDS5Xjo9kmKZpFQPhZht++ycSc3xqb3rI1g
5qe2K84YqB0VKAWDckunDsaYvBDddJ2Y+T5U5Z0MnkqSguTKGXux1H8/pwWIyyT5JUO9mHZdiwWD
ngehx7AP1I1kvpblpjDWjfarQQyQq81v767MjfZhHT6PeXGVKKjB9M00pphyogf5AaPlpfUWZ9kC
Vak9EoZ6vkF/fBur/hw7qrkg5Qd/PI9o2tFQkwEpVK4EfU9cSsG+zMArqO/IgYBf6U96de0w/OIe
Aq9BN5vjV7E+haZphRwD+saEhkO5G3ABw1B5W3Zp5NRwTxFWHE+mjGNqUYo/VM86KuhoKwD0kH/E
13plKflZ8U2YFxQF5qhq3vgGbntFRidczOQlCtwP5aZFPxJF0G6m8M7fz/fHM4TplsCigVeQqX/p
3FMXVwj6E8NQ1NQDAmKG20C4BeMKFl2yiQJtMzSuHMnatHz/fGafx5uutD8KpW3qanlvulTSE7zv
+vFeDpNd5+VUvi0uDSC3ozxuxTFI0TzOqPln7VnPi7nkgowOcLn2RO8MvOtGoSiDtuYy9O67Bpt0
v7VH06VCBG0JBTHd9+cZFNhquDPGFpHHdmvm2sYIRycZ5ZUhm7de/zgY5aPe+88hqtOAKIUOJar4
uUMQPNFrCXVsA6i8CJOhU92ZFJC+o076owm0VVNOEnxQO6hgtBVP2zbhw/dLo35aG5mQCpCqweku
EVldXF9jXSFiKVooS2MYkRf+wkDmpI6hvBog6I9M1LwfW6cYym3uSztfUQ93NTphTZcfOxE1XCRw
7zURQnGS3PRei6aOaxchdQFfmeESeJt7wzHEEBnzcXVhNJndSBQ/afEM/ftAAJcIW19I935dbiU3
3SugQobB2tZ+CYUVXBAatgUm10a20P1w1Q3SYpBXvTJciS4/Hs1/HQkARiYTPNJA6kcf94zah2pj
CewZbwTr70ETG24S8afZ/Px+wi8aH3+fPXzLU4NX4Wu+uNoUs1VbhIP4mCt/7m5UybD9jspmWi1y
MThbw26QzeMEoSxRQtGF6MWyFsVLbx4E5FiTGIkzZVO4pjLLFDFD5xGgXHTz/UNeND3+6yGJe7nx
JPFT3b+IalUf+4hKS94uxLB+RMP4NompwKLlh9IIyDXYbYhiQ17EvDtNo4Ur5gdXKK44ZV1GnxNm
bqo4TdUXLMwub0y901wta9sRjl4Jm7paooNz1t16i2H6WxD8QJBIALxz5fUve3O/R7XoC9Cfo+9z
eSclohKV1liPjiRYiJzOsDK/s4AmJsBLXa+DuOnPJKFd+FV95X0/dSenobFgpKSEVc1nAE2LAIYU
ShaUvNF/apt+y+Eyhv7cHIDoGda6DfuZXq31Ip1PT6AO7pXD+usnkAyTI3v6GC6LQIUema7hs8Rm
ihgDCi/oHC4FOTizJdYNSrj9tpTa3+8fHQdLeLoy+VMQ9M/pDYh5mgEZTOBkYEpJd/rvf5zeceCT
4JmMPw7Jql4PD3IZr8AjYBWbz/ETO+BZcJzIKz2aV22W736bV6XltZX4ahOQUYPgt0iv9cutp/pF
K4VpKDqq6y2Vxt+g1royRmFnSqhVZu6uiuOd5Se7vvSuzcHHG+zvOTAViSafMoFXLqLu3BA7rcmB
igp0ZooB5Uf0aNXWkdVmG8GcstxyrRnNXDZIa6StrOfrsP9bOeW/dZP+6tubrIEpqAMWJBP7uBAm
MqliSsfDQUZn3iWYLJvyhrvLUfRhKfEkpjxT0975fv0vg51p+eFT0LXic5/awx9HFVOt7yyBYL9I
3fkE7JZFATYrHlQEoB1i/N8PJ32MBf+aakpWE06PffepSeaHki/HggKS2+Pyr2almqyMepulLrbd
5l3rL4iwl6m06tKpLmftZM+6E6LspOTXHuWyBPj71fENpuqLAcGn1liq+JWWWdKI6JZuG1YCiutU
5TJSat55Ks+IXX9ooruoSXeDG66vTMRXew5LITpE4E2mKsTHiZfiUUC6Tid26U1i7mCJh+raTN7G
LLkp5P4N7bSdWw4QXcedaAo/hrB9Fa65cF6kA7+Xg0/fBG7DLsDjaHrKP77+0AybftTU3iFKm+Is
zUIutkicqE5nlQxrHby2OPTLVLyaiUwveHHwfBj6Yr/jDztUhFvUXIR2PuHCw4xkXG8wczmpibJH
P3hDB2IPamxT9q953dzV1rDMA2VfhtatKl2l3nzxBTIVsghOXaK28DuW+GMyIlNO0WLGnvE3y6AP
NxUODGWJ2w3L5ErmbZXoe93yNgYcxDao1qMRkYoIC3eIbPBaS3UMb1KJZ2shyHRXEe1fHJF4TsFI
QoOO7sdlayQUwnZMKE84VdEtBlObNTVN5Hh0Ist/17253p4CuVu4zdVL4suRqQISQsHZ4q78uE28
QfE8dBLZrKV/1iOEX2p3IQnVNhr0jWGhJYOuw3tfVm/ffyUX4dtf+5MbgWWhB4YL10W6KvuBHqi/
Jf4TKBIIQCLnvujybuGhbd6H+krQwhuN+1srQrtCA9Rrj9XQzT01XAXixIR5z4vuIMj169gKZ2U5
NsMMB6crxYyvbnENMhsfswJDjV99nCBM9P43aee14zYSresnIsAcbiUqtFrtdgenviHssYc5Zz79
/qoH+2yLIkTYB5gxDPiiVMWqVavW+gO0kdYbWaCNVlXTJoP6LguvEzn+Fk8WYnoWgyvja19nW91q
t+qwtn8Xtq8BAlO16atQTJ+X8qcageVEJ41qdNZDTo9DHD7xOjt6Y3u0xxTGp0pBK1xpEy7PnTPD
tGUalvObW0lUMy1MksYyDA5qYO7l77WinxJHhY2lb4FeHeD6bSd4ss7obYdsNYtbiKU82EX6iHI8
V8tse2p1jTJ9gI+wV/n7sk2OfRo/OaV0TvrkOPaY4wTcJfqmMrVjBlh/HMJnyW9XQrq6+DMws3kH
vDn4815uAjWflMCxDS6UEjOmEjqygpCMAtO/C4wB8fTxk0XBvkP9Io7877XmbxPL2igFD1klekND
9qDU7S4MSxqdp0R2fkpZI29UFaotjzRUHdeSz4XbWHAmFfiW1MiQHLv8xQYMRwS1ZbYLBiil059r
w9gZTYkbT087jhqRNH2KUNLaDEHobJTkEKA6GuvpfaThvWZubx/3q5o8VzJNIBOxNLBfPEJmvycy
4rBXHLaSknXbvgJZYKaPSYyScaeUqM1L5Xe/RTwn0x5SZ0qQk8/egnF0zQQKSKI/NEDqhrD+mx3O
7sLyiCUiV5p92D4q4V34PqlZSE1Z1dGUDfX4ONloZ0hkLCWnvuFHTn7xlEFOt7Gx8eX035XVWfpa
QicOViq3ACDVy69F/asfy5FtHpTpsdTSs60VH63MeTW9bp+8RBMU7UnqPnSYYUWx/RLV09mJtbsE
3e8B/Z/bP+eylPEemg16qDZvB4GQmN9GCYKsqhNz+1hhhStet0sn+2fQWFvVRw2TcFPm8j9/PqRG
G14wQimgzIdsatvqY3Ua3V6HcWrJrni3Y63HITtg97flF619+oUkERdi4H8YtJInv0O3f8sJKtDr
GiKbeMwo1tcgwKBpMGh4BIe6gOziV49eKT35ihehPoeomu2vHVGx5WdpEj+AkpFBDZvC7axSUqKa
DXeDH1DjR7eJY//LUKI/IF7LsXS2jPiom1gi6IiG6mB/8vbQogoA8Olp+HZ79ZfuFxqfNg0zARif
H848V9RuHKTRxUSrKMBEyt19ZiVPk4223XGQbRdm1v72mFfQeBERaIThm8nDTHz1yz2vhioeKhYX
K5ZYL85UPyqNfidts41WWv/aRrgxyIOEiH/iDYeVscWxni+9KVvvzzEgIVdPc6cJG3OqEd3Dzc3/
tzfsl7zp7uumv+8s44hJx9GCbgztmEwMR8WmfAwa/ZhLSDJo9j0C0ys/aGkzmvTnUHkGOWdfpWGO
WWW9o8BH7aKT3AXPE6QIHV3rIakezah+zAoHpY/0LlPjoxJOK2yJ6w3AMxE6tmDeI1o57xJGUS8P
hc965CWiUuyDKTkZvvfi9cG377GMikRxXJmxyO8uP4HAU8rUCKljg+uc3eyJGdiAE1QEj/L6O7qR
wlz6zsnM+2rUeKidjMJHvkfaxpZ2D7XyHKqrue/ST9A5fVySgDbokl7uQPzMhtZLEgT/cKQRkVcb
vmC07YoyGZr7B5t1H/R4P8Hy1I3PUZ+4K4twnVeINwndGhvADpfQ7FYEsV8lNpAUl2rcQSS7Vg8a
7Z0cGSN4aWx1WvTTKSt+liqekqYGgn7c3P4R13UCVXg5G4DBcK8Fp3G5CplsoaTu5AMqMukxFqA3
yqChg4xKgXAGYfj2cNdHD/Ak3Ha4oI5QiRBb8bew28a9UpNq0/5kuvaQuGU9HMre3CiUJ/6/hnpn
Dvw2FKw0P6gKhlIjPiDy1lHxscnQwDH6tWC29CFB2r+TEGDuz8HtuaZjw6AylOK1bNvqyR6tfVeh
PZaV3B6UROStXBcbyUdQIFKFmafxFlXmB8n33m7Peuks4xULhIX4ir3ULK5STQCFpFgwsMP8DPjk
rprsV4CFD8Fz0b1ZKAPJ8WqNb+EokTzJVHl5zFHznG2imubLMCXFIGAG+6ZjI2n+TquFWxzOpFih
VnAvOulLwfaViwzdIu/T7WlfJy2i3aCCEBA4B3Lfy32V80pXsDAe3BaHjPwQkTMG8dde/dJwfdnj
6owXvjh4O+AsJNj8KeRPft/Hel1WYVaibIjlBA3B4GTl3oseUWn7FcALlnAYGK1sHzv2awWqYaNl
z0IJ/PakF741s+Y9woTpCL4XgX7b4VbdmVqfSz3IWWknaz6mNf29ngACRJa1RijeGMNvoHz/kM3A
9yVggvGDzk3yNM8XMkyqBi0qe9egHKIBRi6xXqy0dgcZcGNicvbns6Quwh3BitP3nG2uLne8sXYG
VJbsxA15cFr0C1vTAEnDTkrvc4QPlDJeu6Gu72RVZMAK9zIcGzKjyy88ZQUliijt3Q7idTu8mkO0
xQXiQLKWgYLGBcyXn7OQQn79F0ESCDuVKoeyA3jO2YwdK9WbOtd71wzJttXk3KMm27bBFjz4iobE
0hair4wlDe8O2Pmzc4MRrKOPCIuj9odsrpa4EidHlsO7ehr2SDTtgt48tsGwknG8101m9z/QChkn
PoVm/DWsAidRBRfQ3nX0X15nsYjxviyh/wT5G63jc25915DRg0p2CFKcDBREYRT79fbOWgoayI6I
mEVj4ioJmco69PVcxVc8CQ5BbuBUrD2EoMKxatpOjrRrMBq4PeTieusg78SJFWf2clepkV4OWcq8
e1JfH4GDQigUtk+R7ruGBcMfW8ekXbkJF5JtMLFUFwXYm67k/JLvzQBDLOyeXQVqs93h7usr9dGD
MhNLh1jU5gHL+r5zTjoygFCt727PemmhTTJMcj62GKTIy1m3nVWbscpCj153RPqTa2nMgn3W+K55
P/TaytldyGkEtt4hs0Ip5CouTppRN5XdEqDKYFcG7TaO1AdL/hSkFGVouNye3EKtndU1WFuTq0/g
ji9nZxqBLbeGzHEdxoNdos74S5nM79Rw23HYjzFJjvPUm+rKTX+1qAjPG1z1bF3BEbla1BA3Py9H
tqfCAFbwJjKk1Ea9uTd9oaPT7+h7/elM34e0cWRmbYFEzWZqoCLfauUou2iLFBg9VQcpH+6dPAGD
gVaBbZ69cqrccvBwLBvW9GbewQMXQYPhiYY8m0WLh7vncqFlDMMCs6c8IMnltlejb8j5Og3evVzG
28JM/x2H+odj2x9t+xCnEpzm+KcOPsbShP7waNyHyfBFXWWUvD9Wrn4XqQd+coK+Py9f1BIevcQR
hHBU5yfeuC9Sexjb5mhgz7bVpcreIvY9ukpYIGdp51s8szI1esws0958CRI8Xj8nXXK2++BJdeR/
LNkDlas0D5GlHUOB15O56SYHtGMdo2Ma4QziWacs9Xfcl2v9m6vDwyI7MhoEog6Dq+0sQrV+pPeJ
gNhghb7FSnc3pSAT6n4/yIlroGu5sqeWxxNulqZIp+bPsEavzFGWK9mNGv2hrPp9iBFy8CK65aJJ
milIlHcohCevSRjtBhu3UqADFe6SyeC/QtH6nJjKSoZz3c0UiwC4kOyGdibcpMud5odjbbUDixDL
r+UmgK4usE/8+nvMORK1PzR+u9dz7WR62kPW74ay3SkIlW1XFucqzRS/AxQNlTGaNFeBG11SzNI9
mudFqJyVHvupOn3w8PMimO489LQns7t3jPBb3dqfuhq5mgTTgHQlfKsim51vcDAMMk5YOmiO+bnX
mrbrERpng2vJPe6YgN6iszGCtPGzjar4n7BWfQ6d6tT4xS4tpKfC5N6mEI+7EYZN9Gl4gLSF7CJ2
8tzx6h9k87n3xwe8cLxPFR50m85eyWyulCtE/Af7wB3L8l2jT4whLQo8h9GJsqV7nz2EX4HxKdDD
L1VdU2qNs60Pv3vb0aTF3BLlrAjNckOv7wJy+kYCFjDYZ61I3wz+scrbH0kL5hSc5a6aPGRvE+mj
03F5UlVf+ewikM3Wm7oElQkOhSYT72bbTysKW09oCOK5tU1LRHfx5FaKB6NB5r+Jv+WZeocHGRzO
dBuG8mulr2J3rn8CsCVBKAJvKHjLs/R3LGPAbrkt6nPSJ7Xhwk6HjdfiQN73P2rkR9r43GvnIQvv
aX3ETbCSKF3fqkRSoflIOIXMc9V9MjsVP0oNWGA46i82klVTdja8/kPcf7HlZIeJjisNKG6bP28v
/vW1yrgcfhI0RWz22R3XBFatyx0TD1T9oW7oRAbSOTZ/4CTHQzJ1tXFVx02s5eXnZkhAWZRgNfMa
ptL0cdllOnDHJlD/adThbJfyk+5lH4Mx/1ZgVDz1j72hH0dTCVa22nX0BazKrSoq/ir1i9lO0wcj
68JkHNyS95s3hZglTgclMk5Fh0cu2k63F/e6pyi+KtNkd3PHXMmAeH6BHbtFx0X1vZ84NL7oSAHk
ZVxuExOQGGKDLTb2URA/aT2XdtP85O39feVHLK63AKtYMDHBw832dhnFbW+nzugWGHuYnrUrveSM
Q/Kz8eAF7a6Om7v83iji59vjip0z/8zcqWBxQC0K2YbLUz1KimRoHqo9bUXQpovZqKhzWN9BHuxv
j7R4eIC+IBrG04rxZgn3OHhlggkxDRUPATirBm5iOcWPTH/EW11odoedhEd28I2v/+322As7Sjax
N9LIEdlZ88K+78XN0EycW99IEHugZd+QxSj/ykDglNJcSfXFRXy1pg7JAyAnLup5j1oCiCrpDjeK
DphqQEK0pEKe1u29M3hn0Tkkk3xo1zBtSzFCsJlI0KixXT0ctQw0tDIRIyIvp9Wr/IPf6ncbxXvT
+Fx4CmjbfdTXX4MhOZqD5PqDt2tQ0NaGjnzuSVWgiDXytG3Rw//zxXd4zNPZ0mi4zosWsYSBpR73
wBXoZ/R989j3qKCXHwzS9bZdq4ItLT4gDu5Wk1oFSfnlhg46bQyHjLadlfd3AI14FTwUHmI3jnQE
G7WJ5eCuBGZze45LMYQeMg8QVchO0kG4HHZgN8uyxA4z9eg0hbj1CcXsUajbG0Kw1f4yRN5RD3Ej
Kqfyo9zEtA/ClcO8dMQAzJCdkROJkzabfEpLsPQamQ5GFbwYqf+r8t9wmX9CKWJvYUKQBbs4MnEU
MtV/VhZgYd0pOkKos2gcaFfl1jGiLlRHWN3pYbzF/HmvDcMBiwu5tj74jnZMzOEHlpJfhD6llyZv
2Ar/GuQGB3OMLiV45nV05/fG2Rw+CkndlV93VTgTmANqSaAlFMGzmEXXHJjTlDnsQfBmxwr3ri7+
1XGhbkYAIoOFkF6IMa+JXr+RjYBpAM3f/gULEQiwiMabnN7eNepartR6xFKazmoqf0gt+2cf086f
9lzru3iSVjbCQlQnUaCuAsIBhP88Vys7b9A1Iqzr6+Ynw2juknj4IEXKmxopa1Uz9Tra0a2idiTC
KwyQ2c5Hf6Tqa4WxGuVjoQVngevEN/dUpPRtkEcnJrlaAhK++gTK047XkrKljYeGNTw95BNo1Ivf
91vBOSrCPK19nrJ1iesxVfWh0g9Twi4bEU6qhw+4f2m0NW5/z4VRVWQoqRRSvALPOjtpg22HuEIi
wjyk9aOhuL3xokn+3vH7+0H95kHZHCZn5fWwdLzf9alpovDfFXRf8mtgjGU7uEHkP7SKd/YD6VXq
+ocqPTUKBmrPZgK0MoNO8hezFSQlKJuc8rl6j5n1HV7h9JK0YcTN6OtQnKYMV3VfPxYZBhAoj/5d
Ckq1G44zwh+k+/OEwdPhgUoaX9ZHrj+e7jzUrLq22ylYc8R3FZaBE1J9xNrbk124SCHLCGAmG5pL
ZJZs90qFO3iWE8r76BRo2kmjmI537YsytdAT0drU19jIy18WwIUtBGkpcMxaN4qZpmE1dKMbq9EJ
Dc8D472GmbbVgB5WDerXkb7Xwp+xFjz9xWx/G3k220GTU6kwiYwRD9Bo+mLTocMLqU6MwzDKm9xb
A5ksREKqvewi1HDo8M7jxeBbqWf2tLiNrqeK0p6MvN4bEzaxJjeFtpJXL0RCQZcERACoAsjk7Jxi
pKyEsiUQLbBN8wHEHpjOQfro1avqR0v7BjA9NGEbtQUqy5eBKBwCI1OR5HUbOTzIwTht0ameMHCK
DkMF80quxpOnQNk3kuFsWMPWlNRTaRjIqFfdUWmLf4di2hhFbu9wDrTdfPrjJhlJKYhB0G68rXhf
zUJ1ZyhxZowsRoThIwnxAfT5waNcgubZHsH1v3guwywW/gIGKGJoaJcr0kVTmMD15gBH/j400vMk
Z29Rn70p1RlHmDoM9vX0eRp4VP35pqbbzGXAU4rG4Oy6V+20tPCxJeW0hJ2NuR0IG+EEmMEsd6HU
72vEim8PuXQhGKwvUEz0VYw5EbKbbL33HOTbta7fqCOQmOJgZfRhx7cBanNaTscUxfPbgy5tOYjb
NFGQAxM7/HKB/TIoRwPQiqvhUaTYyTHWi8dEk91M9bZ2O3yw+MC3h1wMVQKoRBUIYvwVgaoqm8or
Dc5vE4OKRrcEx6OT1FKMGb7gA7wZIvSqrYqNbK8MvbTEgLPA/VJn56Ez+6pT1ka+PiGcEE3xwWzA
qRqiPaZvApxXu+jrhC+MZ6x0NJYCCD0URKchXVNsnC0xepKdFYUM2hXhSRR+SXc2GNi6f9FiZfvw
dIAPzEPkmh+GQEDUJhpD9TnYZhBVGYpEPrUWtfZWov7iUjIQL350xkEcXm6cpOr7aBg5IAIqICO+
XrT9vXgajnKzZfH5ev7XUVvLS5eeSSg//N+4sxjpF6k8JRKvBC06J/k3CauhUbY3WvQ46hybFGhp
dj+imZ8+ChHv21t38bRoVM9lEtZr9lkTaXJkyxSoyy49O1G/qxvnHEf5OWif1YnGAp3W2yMuHxbA
H4JptgBL6LrYm7qW27UbkUYvlPAgxT7GLtVj0vt3gaXdYXMB4Tx704q/ShcpXoMXEO8AotLlR57i
WpWsrqJq2GNEEO3zwDwU2XSIIf4n27boN9EDau0rb61rGoXYxnRrAA7Dc7oqFGtS0rVBBoKs0JD5
7HiNjpM1QaHG/bV8kDyJznqrPhip+o9Bt8IP2rshSVHW0U5jm1WY2nmHrk8e+iFw7b6ONjxeqi16
poJb7O31dk3OfmlfCLEPgbpDD3P+OAzKclQTiEeuZU2HwpcPxpSiDQSZu8o+GparqmtEzMUR6RoK
XLUl2uCXX8YHze44rTq4MjadyuTtMiwpGjIBo3vTGTwL12gLS1kXFXOHD0OznQvjcsRaG2ovMGti
J8xLvZI/KHXqWqP1GoTK0VvdBIsTxNUIDT0DFOG8uY9c5tT3ek8tPDRObdPeOVV27pLy0cBnL975
ZrmS5y3OTwgRCMIQr4bZXq+aybHChPlVzkPlOYg4t1vhcJJNj8m0BpJcip4klOgaC+mgK4g+1eQI
KhAbJgjgLyrNXUUci8zvda0CxXmUUywylbWLd2lQsTlFo5sG0rwqjnlzEvltxRc08HZQ/eegQkMl
ljeKJ+/yzNmklfokQUO6HcIWh6V8x1ek7UEQu9w4hkfbsQ4YNh3DXVjGTxKQl6AfD8JqIouTN4gl
ZuqthOrFiwIoG6GEXgtNvtm1OyEdasQKw4atui1Q7vR/JNOLosIYxOoB8iJdjy7BNNCsts2agvHS
7kXO4l0ZULzvZ3POyiyOMpmLuPinn4x9r/uEAoeiMdjJuN9mw5q1xdIiO4BCaNXT2r3qNxdpoquN
7jFbQLeVRK4RHSnuPJSydkqlTwNajIPxV+k5tSGZVxH7ypxnj8A34EH7wDKVsbmLVCguoIyxGjjL
QeJOcnsXJcmbYv9Kp+TPe8hkyr8NLY7zb0WbOK0baexY4Qk+EMLzNUd1HA8BkTaxYr62uUOqpCEP
0vy7WPJ3EdS72xv7GoAksnWSdVCDsH+u5Alto1NllCyYvjwxjHYyvPSO57b1FguGBZlt9amZ/I/S
Kvt6MS2gIi7oR9ySV73rUa8aaGIgQ3PrQ5y3WAQNn6tW/lJW5R2AjFMGJNhBw2VD+PyyMm0R6Wfd
CQIIAkI0YpaQQWgBxvXkA/0YvZdsxFcbdpFI/XzZ+6QUX+jnPkY4+2o/B4wdOZ4/x7CGj7Cmkr5w
yIjUAnv1XkObZycj0lqx1wxAoQ3aAjWdkjQ7Z753LJ1kG9KjL8o1DNZCLs+QpESi2QV1Uvyk33Yd
CrplCXaFBJt8Aw+Js9Nmm+ZDlNXHlUUW181skalGQiERLSB0BmcjJT7qX2lFpU62oIp6CY9/XKdr
CYtxf+dLxQF5eNeU2k2C+fjK2Nf4DIuxwYmIRhBFu9lVHzoS5KxCYZY6ci2pcQJ6hrbHqS/kX8Ng
vzrjzzz07xI7eAYt9dR0xd6zf9z+EYsrTRFEoKKEUdDsfDtmpExUuQBfK8FXXKkcXLu7+IMuaf/e
HmhxF4mmKboaOnfj7J5oUluRBpMYlutet5EoyMqdgwLRGLt1E1FisbqNZgIgvD3sPGALGIRIb/hT
YK3nt2JSKartjWqHXIh8ENUNzwT3gqmubsVbdNwPI+5nMinW7WGvrsX/xrXoyluIWvOQutzBqWy0
th4hE6c24c4XfPkwwOwcobYSIJSJR1X5Kh1qYP0hJOmgNtY21zx6iB9gU1rhVsZl4UqvqpJ7eJGd
1rlmCpw7/5D7uJ3hWRBjuWZEr+ZdVsboP4HQionoSryxkycTFMHtdZh/9fdfwS8AvckGuyq1VaGs
SnaIaEZp9jsJlHDCFVHJ9V1d93dKaexLKi+3h7yK2e9jQoxBSwnkNbryl0vfa1Ht5JXduVEcngRm
dcRmNvbvaexsE/loR5/4LhtL+dME7L9x0Y4Ux0iGOHs5LrpgdA1VVnxAyEKbgt3U8GLUFGwUvA/C
EdNGOZW30uH2fOcn+H1YmFdsckTFidGXw/ZeiU8HiE1XRZlQeIK2Wf3Y1D+CVl1ra4gZ/B4sxVAU
ImB2MtJ1iUWNwlwrkxHVF3y9HcXbRG1xQHbhVVBOc/Vn3qOFHWN9plePWl+f43K1djuP1//9BIj/
QmWcSDJbZKmJqwrXjt7NfvpxfxQDVypZlyK/qu2LWiDKmGOqFXy+vchXkPP3cSlRAnJBC4l6+OUq
s031MKtABfuxv4niFPPzks5Zcpabb1PkHGgXbGVcUA0a2mbV7SiVbnkfrJzqpWjGy/D//YpZtI5V
uwsite7fSfXvbIZyQpK4v8vR0fPBSAjnSwGdW5n94qpTniAVJNe+Ct4xnO8C05Ie0Us6HwBRhfle
Nejgbpp9nuJVz2YIpOEgJ9nKpluYskbHksoeXYjr2ohcSHUfG4A2DXnYVA32suF2I2fa0TFfjSjY
kLis1ILEIs52OSMKHBcQLkBss5RgsuqYjDDo3WQEVDXpD33Lm0raTZazs8K1cLU4GgpDJhJf4FDm
D/CW5E/yCroOwll06HEJ1NHsyM6l/Llw1siri4sJGhTLDQIjBJzLXdyGKo4bPqGxVds78YQpsa4a
rHALKgAPXTyDvfKrjf7g7f0zR4ByeEjnSNxtoaxLwelyWCXHfcYokU4TCN1YwcE9V/hw7crpWIr8
ACpE4RmsDGJJs+ZcJCmNNclm5+qxv3+nZaCgU1rhKY54mBpAtYxmW0kSU5ZWbp3FlUWmCZFi4Wk0
j0veGE15ETv/BX+vfRMCUUmenuGspUw2tuERhGuutAu3Kx0MbnmEPajfzfuukuNLHeC/3hWsd3jJ
pyZ8tUysO9J7gZ11/iqrEJJovPMpfMNtmpWjU7LZ3Kti1Am1bmfk+Ubgs8ow/xgN50Y/oE54EM64
ITe9FbckWDi5IqFerinFL878t98xuwYGOwhjaoH/sSay7Ks2fA4Ufx81n4fM7aPVtu88VX/fwe9t
BSxTruuAUVaRqJucUiMa7kUdsAM4IKDc8VZSjI+5FKB9nB6wY3OFLJVXJZ9iU13b3wv3L3Bu+s5C
5uAaOdYVvW/AFelcFLgPGfrTnm1sg8zcqbnkTgZCrZG0Q7JYuH9j2+O1f5FN8wPgHwHsxZJoHhpJ
acFNd6RzFiwRH2OYTuHxXW9l5UuI73JCDp+hxH47eiwdLQGlB44jCmrz6GEXvl5mU9u5mtJsxYMw
4MVgH0aN0VPAww9xP63kVO8nZ34HYL8ARkoI95JJXkasSS1rOeq4dWhPfsSZ59WpjmWkbqSw33jd
61C9UM7fJmjhJdYdGoAb2RwOaELsAsve+NWDXU0uJKW1Pq0Y9upnwVAlmwYGC37s8mfZaQouMjQ6
N2shFth3pfrYRvd6122KAuoqLxr5TTAahSbS7Y+wdOBwwfjfked8aDmPlMQMSW5F11SQ3Ev/lxf+
CNQ3nwIfotgr4y3GclIt3uX06I2rWzjIlBDZl4H3S6gftf5e6I61Pc+nfuc0wbM3fkHrZdOma/TJ
pfuYWhMuJyhbCbbQ5RLriR/2Vdp1btCC4EZSS4A8QlKqymuelXjNT2xxOFNHoYkTLd5Jl8N5bTSo
/dB0FBSNrSa12xzZNUd9MrJkU7Rr9fDF0aD8GuA7SeXnr9LYr1K1RcrTTaPgIGG5NxnqCf0p0Lwk
H4rzfHvTLJ1csWPA0Io/5uHCGstcHVM2TdbRfYZ4K3oZY/MNwsBGgjfhG6gLFmv196t6oQjWgP9F
mCJIEjcu1zRq60oyeqUD67X3tVcP4ZPgpxMYPHOlHbcSCnsHWT8MtbMCLVjctPjFgNqQoVVf9Rta
z6lQoON89lhF+sJYzEMPjmrDFHln7W2oK1dv9C1uFfvbK71wPEnLqZcB6oS9eGXYGdW6ltUoAfoq
zhiGtMPd61TLJQAHZdPU+kkwAG4PubCX+KYUwXkSwJecez3ZZRMieA3N1sD4r4U5pFbRLmjOsWS6
nr529y1sJVDJ3LzgywCtzgNy5utD3WS4n2YSTbgAYLhILyJzK3SytAPNsm2rJCtTXBxU2MEQB0AQ
zqdotXE6OqC93AfLanZqSLEEZSOfp3w1oEwolfuft9d0aQPREqNOJYi2HJ3ZvVNZ3TSQ2XRgiu46
84fA4AZcJRpWrIb2GsmvOAAcQHv9zbCMiMESwP+rYOv5eqcNPidG7ohAdMEFqMHrk/MQfZGSe5pV
uA7295b5x7V9zip6jzSQhOEgnkezcOtEdiM1NhFJUSdXmM9Xnqv23YHywd0YnW1hNPCt6cpDE6+h
/5fiBO8OUGfilpevYi/263gdynxeoVwjktkuNniWfHGkdAfDHm7awEvzNQJFiDrpyoldOj4UUiiH
WipgrzlSU2q0Qa30mFBcxTtFy07csPeIKXcqEJl4TaRncWNRfbXhOQim5Pxas2PfiQaEpKmmJ27h
O67tA6GGEaVMj1H8E6aFEo6HqV/lNy+kLKJjb4kbxxB848tgbIxd78PxhY2fSzt8Xzd4zR5iIGxA
Gzb07AMClhACFEHKQsXtL3Y2GFxwUICvmP/sLqBmMZhSVbGzNWMrbrywB/FFAm8EX8CYILlnoBjp
7yBLrpQRlkpGuDj939AiZv/WxFAzBOcLIKmY4SHOVjVbx/7W48lm1MgqN+VpkO9MUHZ2vm/JcLT2
XoeztzJ9cXxmCSO/gV60BkwWZ75ZGXp02rLU9ZRdhhyViUQAvtaHLtzriGjrYQiuxw3Sk0CYmJF5
Mkv7U5t7d3a+1qhdiqQCKIXqB6V4KpWXa6HAx+oKPW8xnOyecqvb27wbh/FoO9NWyDeHZbP1pGJt
+gt1K3DuVAKg11O1mz+QB02Lk8xpcBBP1JO8DeUW3u+/eZ25utNs0SIhM2jupvjnyrKLrG227Gx1
iv+GEC6g9HE5XaBNMTi1tnWj1jg2GkwGCKSl+eL75jHEJYk9/x3jAWwNkmMqr1WElw77xfCznac1
uVJGZt26Y2yc5AJwNLwOBwieXO2d/lGoxfst5mGg1lYmvrDfGFl0kkR9GCr45cTjwrGKvqZgFgI8
KDLInlyUE+SNcidE0cIYnVZJ2gNa24XFa/+SSk/StMYKF5tpvvqi10MxHBYJu/7yRyRhF05V5LXu
EH237X+DxNymeL2sRxexjlcDqUIinSoMTcTZOtthL8cOLiauxGcW4vCeF55qBJpUK9iIQ2VwzFZW
eGlrKbCX8IOiEnDFbJWySiYjiTrXKYKdMRgbIS0DA/zYjfZr/3XYWlWwyfRNH0VH8reXleEXThSS
KxrvcN4sjjlv49kx2r5JwkGOpX6H3rs/Os95XsNwLhGnQh/arviLhDVEb64OvhBFALiQLUBw4Fk+
f09UCKslccfgZRd8Depu30rRtyHMnqzSeRbo4SbOdt3kbWQp++g5zX2aOmelwgdjUihXG9sxb+4D
R6+2WvuMaN9auLm+06nBQTKBjCBedFf7ofT1vqu82jX5DLa+tdArjevg4OGX0AYBZorGS9dkb54H
2cW0X+Ix49/+KZLpQ+NLn0X4pcWy8ii53qSkzUJsiRYR3L75FSBD9U4HTa3dKv/WEgT6oN+jSOSn
b6oVn6J0zUd3oXYi8nQN/pQAFV5RJPqRPeooQy3kD0Llm/XS1cZGIBuN7KlTt0KijuTDnTZg7Tf0
gFHAEg3hbhOFx9YHSsH9uLJrr8PS5U+aXz+0s0Ov72u3qHVYuuZGV1vevsgPlMbGtpALrcs7nv7P
PkYT5tcoQBEEUENipseVX3J9fgANi2I4dwAtuytAYTwpGOjhb28UxiZCvrou2m2U8StqNFdCJH3y
4q72wh1BdL8y9nUqJsbWwLiKxwz/X8bFJptMqWnUyk2yR0P+2HZn4YJl76tQITdAXC04Z+EvyVmj
iV8fWxSoqeWQeEJTvyrg+aC/9WRqKheHy42FHGmVUx2rmH/3WAIhRg5jW/RPK7O93veMSruO64i2
A4ydy9mCATOVWk8rbBDNzURrrklBugIL77V9rB0Nb8LOL3zfBf9LOugRdNCcemt3hPMSIoIf7LRm
7XpawAZQHhA0doBboC7nEEhdluCreX7lSiSfZUoxGR+jRtY3Q+efxMPHJKyLca08Pr53aaxvK4tz
fSB4wICmgmZNmLrqy4+NZIxq6MC6BdYVNvAsThEyJfmb+CkpshedEiM5Y2w8KvkiTxLQLilb1UnT
rm5QA5irghmbsNi9Mlx14qrp61Kr3EimrVq/Vsl3BK9psJabRoiC+5uGkPUSxTvd+cbuub0M1/Ga
0YmIQiqCADFHNqlym3hFbFduYAIso7CJmuhQfbC0bBMClbg92Dvu4DJbYDRkwLnAgHQBN7rckIkc
+8UYhjVbv3rnY+Q6nSjQa7Y/HsTnd5ST9FD5lDUq1LSTo2IlZ3TU14LhdXpkQE4UIAWKcvQ4Z7/D
NkY9z0f4h29BPH2U4NnmSCpUFsBmFDvroXkUKAIHfpRIYSw0nDtP2nUJzazW/XdlUUQuNlsUfgX1
I4FYxe1mlinbmZHGXuyXrkZFGyjypv6gABNNk8+2/8sq4k1elpuE12Jx57eI6LcbdROtmn5cJ1Us
yW+/YhYr+k7i/h15f9TteUxiELpv3fjMznypkNTNniobqKdkuJIeuWlXr2zDhfgoqG8AOLBbQZFC
HNbfHopj5ilTp1gFFOtqK0o+ejC+t9HSEONFNJ1J+Pae+un20i+OqtPEM5GdoqIm1uS3UdPRj7K8
MQo3CA/JgNIOH1+IgAlHnwqCo4RkbWWudPMXHsWUWyhsMaDoY83rPXbRSeATiH229bU8+j/C2A2D
k4PXYVgVCI/9HItjPD3HEurJirWy0EtHEDQYpQjuI5jI8+cJ94/hS1rB7WuDAONdMrwa+ptIBMR7
cKzp3hXYnCRvPY340UTuVSiZ82i7vfSLq8BeB/RHFL6+AXpA46EWJdU7kEY08Zpum3ELwzvZCvVg
ARITF6Ro5KEj7xZoZEbVWqF8Zk8Jk0JB4ULoENC4FjXr2RaInCQznSGs3FzRsfA6FdySAJmzj0X0
aMGuN72j1f+Tx9IGnCZqtJ/juN6m44fmzZS2vWZtyvC1SAaAL2tfauHyJpUW/h6gfglSs3fkoKeJ
ZEOhdh0aE/X0ph4mW6HN+UbaWqGAtvI9Fi4CkSAKQiB5ClfR5VmghS71hZKXbt+Vj7Ez0Z6QgRYn
lfVDHfV/psnY+Op/d7TIEVJuolrNeG4MOym2zmk+klR5VE1wglv5aQsJ4zu5mTXkacGr4vKnZXZT
yP/D2Xntxq1s6/qJCDCHWzY7KFjJkmzrhrCnbOac+fTnKy3gLDebW9xzw1eGAVeTrBo1wh+yUa28
WpuPw9B9CPWJxrcU0TDFOFFvIeH07mBucckvdMzYHuwMVgfuwrh3macoXWXNozpXdPZbd36OCwh8
JTcBXVrsWSlyoBXi79tAL3ToaIjNGjfo64XBVV4+/fv3INq0Ik8A7ED9e/4eRmcCaYklqDcF435I
v87N6KaKem3r010X0NsDfRRV+a1pbBFGL3hSvAcxcTBAINFNuqAd1cWEJVRLfFat1IOPjCLkdYoT
UogBBlADdYp3ciV5WIx4ArxDo3tnFeBqxifNTPYYKO8stKq7X1Jgelna39TV4NI92goqK/c6EUXw
okgphS76+RsivW1UiHKl50B2Ycblas3ghgGIAPuh7aT9pON8IxWeHN31Zn01TRDmIxqhKQUIE6NJ
17Y6oCtZ5tkvElfQX1eMGY3ogk82VwyMXofeD5YldnqdO28m1Y+gUYmAJ94Vx3oy3xqST6X4v+xj
SEDgBcFzUXYv93Etx/jGR9zubf19Lh+l1kv6N6GB1xBJxr7diZ0svpqA4lZSijUOeVBIG0PZKsHW
vhFdKSRO2MdAlRZxTR78LInlsPJaPeHWdV5qkt44ze+K7h4Pmit5jL6JXzL1xq6L3gSOBmviDysD
wbkMNvvj4tgs8i8os9zFBFqy06WRxGREQzgXCWccgeA22mU2LJZU9ZmDHBGGQ/YbOV3zT286kVvi
TLNRpa3EeVrkVGeEXsqQpcZAR/qtDCmnWigI97rOSNhwK6geSN3u9UTzwk2e1Nrly8WCPB1tYf3S
w77RTVOaNa38MPRyrJ9W0OwEZHfAKKrE7dUuUzQWboewONhKdcXb3NX1Bll5pUkCB50WAEhhDKIv
YmufzTUapE7hlTKk9/gYdrFXudNMKAV+15jPNQwbhgK7xCQt07u9ABALjQc/xnQyei+z7krx263b
ZuXE8rME4wRXk0ut3YbZJsTTgBObt1et9UK38RqBfXxOuA2xthddiraMvLF76XX1g/bEPMfdDrpr
X0ngbtiUAkFwwZivUYoZpaQuvWCKdlrb7iQrOzbHqU5Ohd7uy+6pBGqT4+qVYCkVMWt3tgqllbPB
T2A8yWbB40zTzsOXOhcjyX5aerqKDXyenUSmNvuAeyvEoeCYmZFEXSodorq7y0G6lRAZPr/2VuIF
bU5YmOTpYp4g/v2vCOoUtDvLPCo9uRBIlA6mAJeO1OzUaQvjtnIUz5ZaJBpa0Vu+lbKU032rg+CL
ANwI+WNnCPZ5QECcv/3bZ8PDgcknxwBIIT2x82dL8D6foG4WnmiDCRqoqkgHVMQx19s4bZdvUawk
4j8prwDanK8U9bqc9ZZRfNhUAM4U8z/Y3jsp3jpAqyt9qK5TzEE5WW4ZqUySou0KLyeIhKp6Pc3g
/unO68NW82JlysNTiQ4S8y1Es5Ymnale6mmTT4U3oK1JPtaMwdE20usSOJrPpSEGuszy3cKS3M+/
3ObSi21pjhGSM91QeE1TfzB454Lmew0+Tv5pjLrbaKlbKM4uIGRsLC224fmFxVPDaBG+ZLhvffiO
/3UiqtKIlb4qC48j2BzaiXYVBtjZCJz5xoqdvWLfDe0xqfs7oydeUT7YUXbKMrqNOEluXF8rrTzm
mQK2zR0GRH3p5CBL4JsGDFo9wBrtiK50m91K0bFDlVxUlHopeamBrIqAV1W5u21yJ5o1y9dBM1kg
1aATcJzOt3ZSpK3tdz6HaPzq0LyuJk4sN0icPOtRChSW4RD0xJJoNXRb6i1rux3/K3GVim24BOUY
oV6UGZrUXp1wgnVSYupUuomuzAHb+O7i5CwfFNQ6iZMAyzPOXzxoEjqDChoTPWvKZXa91FwLPlOj
3kx0ZUQi6aP4XCtEK3unUBGN8QaY4OJxgZXRKgVEQbeK8nQRRiauAEhVQHGSPtiHvGTROGCEr1AA
fP60F10xsRICANhjwJLXli06M8WjXYvN3GsM+Yg1yYMe4O2jbkEULlpALCPUUkCF0Am4mNbKI8O6
MWOZcWRWGeZXkWnvUpSretm5FaCYCu0wLd7CPF4WlmJd+kCofOIqfnG3D01QhlVj5V4m6dfmvigb
JsTdLjKlfUjqLdF2V3H0qdJ4hwzT9RB2N2Tw+1DtcOLempZf3Hvix8CaR44T/CX6POcbSwqhkZmS
lHt58ODAEssJ1kGOiribZY//ixRr7dv+vd7i2uszCpXA8Xn45gkFTNfmeIKY8Cp/OsoJT81RtZrW
dbL9R10rBmNhtHeSvVZsbLPLJItnp/0NOgL+ALtgcedXWlEguEocN2LdFWYsec7qWhs/KtNc4F+W
nqwpPc0p1JCyVx6mPrxJZfTyi3hLfHTtcBnEdBqx7Ht2xvlnqOM6px3FzRlTsTZ5tBc2tiFnvS/0
jcfeWGrZ9gf7Mumo6BZsbVw6mnjXMYASve54Mx+48K60xRsGrc0j0d++GNdXOeJOcVMX9A7Qh8sw
g2FjtXn+U54QRNDzr1FSPRFYPCnTXlOrtXf+92Savmeg++dQ2llmuJHWXlyg4hfhykqnQKCT7MWN
ESq+Y8w5V5YsGTsBTeq6+MfUWe9zgbU6Fk+fh7L1PcbUQ3Q6hc7IYr0ubPK462MuCZVj3kX7skUh
GYc2NA32FRfHUNDlZu85zte8C/a9ib7QFnz08qLmqRHgonsD0o90c3F9RBBwTN8kbZCkN8G08utD
M86uiOI2QkMmakp+lruBcWuMyCsoXzfewkUbDxk3hq9Qk9D8vfQwbZKoMLCpLMAgd1clSiRjY/nu
XMSA8Pw73b/vGILVvuYF4fz6+dqXbV5wlUjYoFXF4oxDxXn4K2VSGaNIRe9nXlP/g2sMrUsye9AS
UzAcVKk/xIIrJHeHFJKSYEjRjAF6vxdUxrzvQIMxDeIg0v069dVbFphuMfz+/DdeYjE/fiOad8Cn
xcYUhelfvzGhQT3mGAJ4osUppMRlB6YheBKJgmeS9J0wcxW8Xd1IsLzZCglr+wMtc0T3BPxVnI/z
9dO5qOym5R2N0QvWUK5ocgrrt3juDgnsBhXxPdTHj4EfHmX7Uaqzw+dvQByDs/yGF8AQiCySSoWI
oZ3/gDZMpqQ0LH6AVu2YST7qWCdq2Dd9vszqg/69zuJFq1MUyK1Yhx5DOQ8oNUGqGRgvDD5Nw2TX
OHhkR66TEuRFu0HZum9XP7VofTACNfGlXpIQNRAPYVjqzFkY71X7It132qFF56+1SedoJofZ+2DO
rpltOQmvBH4mXVCkIZLympcoxKo19N7AU4+6VjnIQ3hKE8NryUPyOtnofa5kFczX0VcWCppMFRZn
DvXpySQkEdcj+V6M1QI6J1RoHHeue9oZUb6x4sdlvdxBNt0kAX1DA0hdfNnZnycrrLDSUatih7Aw
XddkZ/UI06CtGAN9VWmtijmzruBZHPg0TqJrASkH9SxG/JGO0Li+Ua+tpJi8h//+qEX0n/WwoABi
u/l0kZqx2zXT80cPA1+YD9gp8vVOtbHoZX3KYfp71cXb15IyM2bxKgo5dw0bwBHl+PxNyb4n/uTC
gXXjuXTtdkNreH1dMkk0eugYXaB7kjxRsAVGcqCS33LFOJmUoIIuoA+YwjKY8PXX3g7hvGxhSlZj
PHwXJBdp/oPoWLxns9Y7M5BYeWaGHhAzcyyyMUTwyaUdBVYxQbwd2p01odYjU0zUyq6Nr0woVR9l
EzzgPtRPBtCHJuoRYKUrzuDi8+Bz4YVONsTJ/++vXHwXVW/jRNckYXr4k6leIZ/UUaVLgJ5aBA6C
IZJvqF57pU6FmyUyM8/XXTCGyAz5e9+SBHh1lP4U2Y3Ys4KnPMcb2dFawsZP1FGroEfMjFgc7L8u
onKC9tgZUe6VwsaNlzmDlrUT9YuJCagopyOQKl2aegIoJLxeBIJpGjlZGiePAVEeSRt15//w2oS0
JT0G5sWL15bpGc52dpJ79gsG20fdZGwB9HIgowRJJX6gONqy1h8w85L9ykvh/80y17UZHmksuoKj
F1TmrjbuKiP50do0KwfZ36vtxskTv+Q8BlmYP7H7MfwRbYFFDJJLrbISU4tINW5pL3u6Xhx07V13
tqg5l/GVhRC5hu6kCKX2xWeqpHwccYGNPCuVkeXtPBnHvTBGF7NmaDDvBt/a2LwrO0NI0zM+otXC
0y3Jl0Zs2h2TEkx8zOxLBGwvUk2vD6tjUE2R61v+a1zqd3bUfU3q/NGhHdLmw0muwp30POUKvj9b
dL6VkC8af1jc0BRBZWZJIlHzJhzDJOMnWQzzJnmflOFxmstXu9cf01E6mXJySkPkmhDaUVS3Ueqf
fhh8DVT5n0B1/YkWnb2Va698GtoJqHNw7YEzWk5qKyR3ikEbIvi6kRtiF9jJ2U4Zn9qq9Yxsr0tb
C65+GYFxpYjl84A9Pz+zXW+NXdzHkUdwgfE3u5mNwyZ9Pyy/zBg0UezT4giPPTin1jL2umiPmkb/
DoKcxkegHZTgizX0W7nWZU6H8qCBArwQJaAMXATljlJCUg0pRDajvJYb/VusyP/01bc2yPdF3D5H
VXWQs+Ia59NgGn6Dx/3hoIyE6cE/SAV/HnvXXhIML5FvIYkjfs/5SwIJ1KD4STkpz+zMsL7LpObI
hm7dDIPjsNzppc29mCQ7U/n2UsXF1azGstvETBtCOz9SOG4BQ1cCG9QnxLVpwCB1SS/o/Dd1TFgG
9IORDy36q1RGY1ao91XqtzpByKVNAs52VgMabVU3nG71fv6uO9jRFEq+l+Luaqj9+0a/ajT71aSc
rmXA1JJGXQ37gZ5nooJ23gLgr2xv8N2U9MKrGWDA4j32vTzKfWDzm0vttsPjvq/ml0nxrwcVQHqk
/VNN1rWSaX8cPXxMq/SkPSLdedPWOcP46b1t6nRXTEMI0804bnzjlQ3HbwPgBJGPYuYjS/jr8oq6
ts0SxBG83ldui0j98lTJ6l0SjC+QVL5pDtQn1KDwWvPUEe+FOPqR6VeDXP1GOnmrNX7Rmaa/JySJ
ENRldAa67fzbpshgRlKDbNycOi9REz6h0PkqDNKa5t6qtVs5ThHRR8xP9p8E1GrjVYj/fnETfewr
MHVAXC8ScNVIHTkvY5wQ5MxDlAhJJCbMKrYXDA+T6I+Fck4Ucmsq8WGqAuqe5La221+dEW6x9i9r
f94EXUTLoO6gAFl0/GiuwiBpA2RrUU1Ax/m2t9urxgyf4jl/kHVaAE54Z4d03vJJet14D+I/v3gP
DjMigXElgVjUlQFQKpkJBep9yENZWMQLxGmj4g6RdAcysRAzjql+joxjrmkbH2HlqID61sEXCleX
i+k+lpuxKWVWDx+Yqi5Ib+dicJ0cI5V42g8QEZtNi/iV6pIKnj4CbHp6uvqyj0iXu5QLlOO9kaaB
0EVJcrwgMYBWg8mtHHis1kF0M9iVp0zaeOCV6prVASiJJNfCXmeRlnR6Zv7HzdXBYcW1/bKG5WD1
bt8h5ttNGJV1JlK7eFMocvVTzoRYRM78f9qIBJdll+hj4GlOr0mgTRaBtW/iUTIyc/Bsv3gA6vI4
hK0n+/k+sOtrle4bME8A/0a9cctcYqU49QwuGCcIiAsl7vmpp4Oj1bJkDx9Ap9kmxUyKfZl9Sejq
Blh0gGj504TRV7UjKzWdp3ZGzdRgeBO2v/NS3UlBussbNeIo9PjDxq9V2v8ytPFOiGp9fjTWdqeD
PaGQmRRyQYtArkhVN9uSg69xTU1EdBii+LpHUCLFaBVdTyNONmLiZeuVl/PXios8BTiKVgO7QEZL
B+BL561j1cD8xwYULtLxf/183J0AOWinQTJetv3M1pTGKENoMcbtsFD160LHPzNz4XgfFdO51YnF
n6+4tv0/kOVMtClWLlyF2zibB6VFtzNofmmIIfWJwtUeQe/sr7M3JSDtStV7qyxuer14Ym725/Mf
IF7gItgB42Y0jGoLLguy+AB/3X+2BJ9bzVHUnIvomtzsJjAA71jlKbWKw+dLreweikSQUzC+wBQv
J/1ZlTdzOqEMbhXxTigu4Bm170zJS+rqAeeBOtpCDa/U+BBocUsjd6NLSK57/nSyOs5hP/J2HRhL
KSMhq7rKEzvf9QGajqiyK4FxKopfQZK0pBjS64g02w7nFpcd7o50e+cSB4/I1Gitdq6f6ca+LoLW
Dezf//7lINhDIiJaqhcDvjCfuhJll8GzsLZgo5yUXvtS0XoImuTaoteeOf/ajFJM70j/KcxQFFAv
BsRB72SSZBJ5Sn0+UjLfVq1+XY6Jm/jpIdS3lKBXhpisBzRHFF4suWSWh3KLxW/ek2Bor3lsHXK1
vRrU9qChDFVM/V10ZQwvZrYrcnmX4mutSLI7RRTeMNA3ou7apfdBrKZzLkQ/l/4tbWnL6F2nI9LM
MTrUxV2qvTZB+jjaV1hSgE5V95VuHR2p/YWxzL+v+cluyDbNj2bnkkiA4ZQRFBYZRqHE10KWY5bw
662v9GaLKPGhZbk83x961OCyyL6txZCwHPuoaIQUsZXkD0413tSmvq/t+kU0OyS7P6hO/BQr0Ukb
wyu16L+UbXBvcMPqyaFIi2er8e8aCGht/F7K6QbKaCW6s/EQy/7Pj7MXdy7QzjDP/QEp3SHah3Z3
8KMIVK0EYh4F/zzeSCvF9bR8F7ZwEES2mAR7yessi4I+VYXWTCbFH3hR39J3kM43mk9rIZV2B5gL
RGShDC0ymrhOy6oZkQyk6zZZOrOYlnkpEAzGs58Hja2VFh8X+YYwi1uyRcEVFSwwx8RF2UDa2th4
dWux+69nWg6Ak4CaYChZqS/go6MoNiiI8mo9YA46a3DyJ5RbP3+4lTEofAvRqBLlN7y7RfDWs5LJ
ZIJ2m8CviA5eocY7Q+kOseocKzgE9p9x+tCXzCdANNzN1ZbMy+qOoT8ipHhpby51kYaInM2JkWMS
ETgAkj4q3X7bTWrtHABo/f/LLHZM1xV5i/cyDHX6zl34u0tewUPRQz1Em8OklTxXaItALUWdFED1
4szVWRD2rYVejphxCDC+xdAoraSDpH1p24l5ro/oyL/XQ+WuIWlEu0aBT3vBnXI6NAbGHtWaKOtv
dMxjxdvspu5Gi/I3KWo9J8h3Uq9fq739vLGRVl4v0HHiH0AJ/iyzACjwfu1HJo8sRCXgEjCkFBTX
PsUus3tBJ+kpLv/USfrYOMO3zNI7aDruEI2/JWm6oSP1GurJ91C1N2qflU9Bmkl3SUDhkOsXx/uv
3Auda6vKRwrulAFb7kyPtnSbIrtQxcYztttW7LtN1W/cPZdbWoCnSakV5CaorxcJX+J3dGFiRKhU
pz/o1qtKrJ/yfz83ZJgEW426EMYaOibnj2bE8uhLut4Bd3zqhienRXZQ/pboGxO8yy/LMiBh2U+i
fl22+SdJA+2rKp0HIsFtpNoti38YxZbjl6rceqSVUZVoAxJzTFGmAmo7f6bCVsrBnitUsqf4Tk5r
8sPudnR8RA3fO4vGWeG4bfSqAtz4fANfhnkWpnOPOACtWhTLzhfONasa/R5BoK70XVMCZjU7rp4e
0s324sr7FK7kDqkJyyjLmX4v52rQq4iRFMpVPPoAAr83xSODsTrLNvbh5Y2CYBeSqMADxdhvicWt
ixxs+OxQYycObJ93LcMoe5BcuztFWYVt1pbSytqCuIEjsEBnBWjJ4rTRYFebOWHBMXmzg/vR/BGE
HkRF4W8Tv37+xdb2ioo4MY/1Qb+SFxA5zZl1jJ/sFo3i72+1/+h071l7nSSHCvdUJNm6H58veBlK
2JB0LYjokEKQ4TzfIqGUknoDhvL06j0anzqkqmS8AvyTn8MLD/80/kaSs7JTBNFAHARNFFbiB/0V
u2Kjb9PMDJBqihsm8wibjwKr5B+1+Qo26udPt5IKoL2ALj9dWksnaV4cvWqSnLKskf5S8DXOneSY
mxFS6vXJzCjq4oM/0nE3jP1s2DdZ1N2NX3r94f/yGyBck9UJNOsy1rSZbGdqgIxMGD0N7W0/+scw
k49W5B8NNXNnJznIpXWQp+SmdpnhqFsAiZUwAOWSOaHoUqFEsNjAukQfso7jzqvz3K3SX235GlZP
MzPNz5907dOKzcQ9QXXErOz80+Z6rSmVP6M8Vdu7oMmuau1FMZNDlheHovn6+WIrBQrQRT4qyBb6
jxcwM3/Mo9HINBRqamunQhUMlMfRH925eTSrh2zWUNj+Udg0JYIfMI/zOdsP+bBX7X9UvsBwGpwf
uhptRFx17V1TIKDarIojtewE1VFimLkecX/F13mvuErwAFECO4jnwX9t1FugKm6qoWN/6tuXeXgL
pENXffeLL9isdfJj2T2+9kXmjuPBzI5y2bpadKdPm9Xd5cSAl8flgLKRoMIvk7lkMPIuwZPOG413
pRieYIccsuDdTqwb3xmRQ21uZsjKkv060TD8/MutxNOztRfbZAimplQm7oo0F1PT9mj1DWP0F6Ut
DyOElCDdAqmsr4g0Kl0k5tiOdr4xfWsuq85nco3Rq1sz1KLN4EYF8rb9rdFg/V7IG/tgfUXAvqiP
ING1zP+1Wrd7B/6qp4fDkX04dy+Y3x57dJwz1D/88ffn73QljPNO/7veIs5NcVw3Zo0K2pwS0Hpt
h+cdSMIZueh4X7yHDCDG/Ofna67dVXS98QFFfUghk1qE8pbcfIaxy62kYnum/cpK7Ur2k51R/yNp
2mEw94Y8g3FRTxsLr+1eTVQEQkdTwH3Pv6eewlCQELP0VDJdGaTTWMowxP6kA+CAEj2stGcuTSRN
Lcw8t5owa99W+2h7iuLuAtqmNmkT081m9TJ2zfQ1V15C5xto2za9i7WtvbvS/EJYl74n3BekngB7
nD9sXve2lat55/XlvYNkyUAPolHeQm2fFlfZePRzHtYMd2r/vWbYcNSSu0m72njja/uLb438Pbqh
5LGLNz4kWixDQOk8a3yoVWUXNREGydDyXhPVx7FL9+TyyTTR5O7d1JfFD4IopKCOVrrmye5qN4DI
l00b23412mK5I9R1xIB48W5SbFMDvyRbipRnUQAlccdIXQFWu6WMvtL34zNgjAb/h5LrQt5RCaUg
75m0YkT7T/RHsAlQBI8TCKQ0/ZkrFq2XyU/jsFGDrnSixbqwhSny6fB+XIN/5UtOpDbRGHB5h/2u
K7DhJHhAdDqpw1VuXnc/un8MYHbFUZLf6IQW0YF0ynl2ABrI16HpbZWel2xaYA1cGCC2yPLJ9/Xz
7ShBGpLQGe08NbsZAw956a6YcR8Ib9NcPkXWgwo1qnF+mc586GE5p/ZNgzSbj0UgoqTlwd5EW4gV
z7tz/CJ6lAoUViriZe3RUl/piAuR3ojZ8qDdmmN1OxIHcXVr3DzOrmT5LlBeanAysZG5sZRdp2nq
mrOzcbOtppvsDVG3InmCfvL5y2lC1UwpWXg5AYqTQePJwcAc7ikJMzcvGherZs+Qkp3NHdQptatd
l8HGkbhIwuhSomfMJScEb6k6z38CfusMhrKp9WxdB/fAujlHUU92MhOCjSr68nnFYog50YvgFOJ2
cr7YFLRNUKE35uWhJ9FEU745ze/Kv3YmV0n3Ddi00LWwhtYZhckbL/vjDj377ovFF7e6irl8gAkJ
T6pcd9Hjs5W4guBde0P4dba+zOGOlu2u5m1LBxQIIvnLYO/L1NXSR9nezadJjfGa/dHGw84KXEul
wPLRrS12+S81CXeRHcNwVE6QOw5q+FDO91X7nDiPnZy6nY52c6W6ffEsa5mLU8cOE+ddHqY7bS53
yvSoZPvA2qf2D72T3YpU20ADcdDcAKs57AQq1wwPEL6D/h0jK9dILJSfUONxu5jZ4anN7hvQQZ8H
8YsYzvsieAnCOUykizYErgKZFOVti6XFi2BCCZXgfPLAEjAqRxuCAJKZ+8/XvBxTQjbmjmZQT3IC
42CxQ1JJ6uJYQg5QdCgF2l+ILoHQcEvwm/TLiuQtRsxkCn6ExkbhtfK8zKZ4YmbjaGg6i6XzLHEm
p7A/xBEVLRBMf935I2m6a+2YWXTJFlxJdEAXG/JswcWGlPOawj1yGq/gio5gkJstdmhQhHP+Hkg4
WnAssPQWInwbr/kiBorXjEao6PdwPcuL5qyTBjkXFM9aGpFrBTdZYboI0+4EIFtoy8nqn5SXb5ip
pwz5f4SnxmFfbSUKq+/8r9+xyO1reSydQuN3+DOwXkw8NaTeyqHfTzLiQtKIr+nslRsh7wO7tnzx
gEBEZu9Qdi1j3tRocpVHZuv11Y+2+Vo7pzZ59tPdpH+V7KPd/e7JCylr4jbyjGPju361V8ZDUh2B
aQuCmLXVpLqsA/kgNFUEMJeeETfleWRUnXJ2UNugaTQelPpkWSdnujFrZC6+lydppjx0k8CFCknH
PGs9zb6rZa+IXPtbod0aR2tAnGpXvRvDzvGftPTq8/3yUd9dvLH//ryP1P6vrKKo8TDoI9o+cehV
897IDvis1Q9xuqvv6wldjsNY7WObc3mb3cpgaBqdE3szF6c5v7rNGzfRkFD0WnkfKiAAdicAAM7w
qFgb8eMDVnvxQ4lV6AYCq4I/ef4eszhO/VnhPSqTvrd5ayFiUTBmXvFSfI8DOPf2mF05MhaAluIx
n9yPg3qVOl0B1ab+jtydi72J2/l/6jg5zuU3dLX2VU8KbUj3ifnHkCEqWKeUMar5pYwqZvheJNsn
eyhORooqPYp5pNhYHqjOIffzEwCiK8t4JAfYSepb28/MQr6jpdiUL0mlP0SyfADulmBtGnXpqZWU
n5ieCm17VbgUvsaJV03mTdi9xPmzaV7FIQ0A44ueHdFudxPpNpSqfQfu3ZcfAvlPpz1EbGTwHQlW
2ql4kOq6IOMvrPklLJJDqtVXWgqQB+FlLqTPt4m5FlaUj+wT6AWtgkUINRw/GMdC5coQv/LQ/Axu
qkdjOJRoQ3E73sTdaQbrC5VOPSkmsDYmM/th3OkBEi87GBmVeq00O6d7uML9RI4TN1TQt8rf2eB7
wzhEZLP1FadPe1S+tG/ZYWqJTXuH6/mPeevfStIdHJ543NU6OigezR7VOJbxTdne+/YBZbT0Sbmr
Ds5DWIIy7l7hqvfxceMlXNR74igD+CazFfjG5VnRK2kItEpvvakr9vn3Ln+w0Ur8FdxLPxpOSWdh
qfrTp7M0sqkeM/tGqa8Ufa+npwosSHdntVeG+RoW31PnUEUt3LZd03j6WLolw+vqKOX7KVB3dU5/
oAXCceWE9ypU7VnxyGdm/QBjGoOE19A4WI3mIpgbfAVbYtxb8fsw3OTdXeDsspes/KE6wy5RqkMV
3Bk+dlUJIZBREIiVe80/jqj+qUHgFd07AMbbKNgaN6y9KNAZAFGRIqYuX/QZJ1ktfFsdyAYhY9GR
40gGe2FC4ObNGxjijUtvbTnGYOTazKNoty0qkSTTlFiyclrX4bjnci868yQsDhLrjxYzF0u2wO/G
yv0O2glaG+MvhpKL7N7pk1Aa5LT1Ssh8U/km5FqE0u3n+21rlUXEG/HvqJg80l4IiT66czuPb5NS
byUrF6Uzu5rMCJ4qHYzLij5Doy8oUwFV7F5K2P8O3J+ZMDrSmlaS8Sabn53gvhcEdK5xZYK0NA53
gDz2ek0h125NzNcyRfq5ZIiIXMBqWSp6O1BkYyNHPJvyluAyqPa1hApqbv9K4+9hr3oUlYGveJWj
7Pz28fOXftnLQvuBa4bBhGCdEOvO7xmfpNkMY41ifqhckbsJlKIg5qv+Hx+QRBoiqwacoKi/fr7y
SsZEYwUoOcabCPQsN1U3OFkfx3RA7Yg0GJFBFX2ZRMt3JuTU4t3xjG5rkrv6sAyZODl8ZTp4iy2W
TF1GHhU3UIewcw1fBCtM+IWIXFVoHYo+EkcA+7V2Y3OvfWU6BzTtCaiywaj3/D1HdjHLOATwuMm3
0nhPJXdqXsR7tuJnub23Q1hdEhhKnNWkZKsru1Ibf4B0AYagEHDhgGNOhjnS+UaE2PHdpL9PRfsG
hUCjfzOsautRV8oBaLe0bnDI/BB/Pn/UEuVnO4khAMRA7606O6nVwVBmbKHvBcGuaVBRtGCnor/6
+ZZa+77C5IfUE9cCpqWLLDxNLGfoHKv2UJramf2bUIW3BAY8fCWYfCjlKG9CKGdjXZEOLJK1s3UX
6QJexGoHY5IKHKn5oX5v9VtlODrGG9arrj/jmct7j7Kd4PEFWEV8vvxK4BTSVsyfiGfM2xc1UDso
9VDQamQGbV61k34qhx/+GG09pNihy4dEC4liWhc8oyURLE+inCjSEin016l7Mmg1JlSwYZx7vd4d
8P45mMgnq+290BbPg+DQjrZryk+fP+1K7wUgBmeI2S1VJy3J8+2VShBTlAk9P5O2Qow8j466pFF/
K8jW7eZRNN16w60dtM5t6jBD8oYt6djL2MVPwCVCcD7IjJajeMMvCiu19dITTCoN0URBAqgyyJAR
eR+aF10ZXc/pBvX38hSfr7pIM3AMrpNIyJOmZXbCwAC5AnTV9RM45duqzB823vPlMRYsb8Ao9Je5
HD4aw3+VSoqdZFmYwPT0sZXHlNita2XXNzD8UhsfhV3d4CKFO3JIerWxtHax1cg2BU4FmjMzgKUK
ktGNDdGKOdzsXJuoasUAr9BN6NTsNi9RSxbm1+DKdLZgDCJT6Iib85Zr8mWadfYjlscqKaMyjI2w
9mQ5wIoSJdzIOMnQeVR81/0Z/NeWl+HlyAMeBdI02CcgmkIfU5z0v1551VdtrilT5VVKsU8CQIOm
7MVae2VV0l6IX5Ww/EsJmwtDdwtV8rohf2jT9BRiIKlt8ZRXannB/ETllZ0u5oeLsEbeMyR1OFZe
b4Q0+gu37WPvVwq6N0frLGgAGVIeB8hoG/1BOD+Je1ToBZtY2eH842XZ/QCsqEM32B7RfjA1gJb3
RYfNW+mCZPXoE32+dT7E3M+jFD8VrDRS+6g60u87f4XZYNuTMrWon47xHo4eChsQ1mk8CAF6x4ac
qQdujSSNanf7YO7cVH4QfhHRVd791Oe7jivDbp/HHgvF7joOUAKB2iC6N3UYXpsJroBqdSXZ9VZ4
FWHr4ocz5RJoCeqIpWp5haOk2luopObJm082b6JxNyAEjUSrEK4wm+OMcufA70q7rZx45ajTO7dl
qj0hlbW8N1HD70xJq9h3xDGRBAr5lmQ2dmV5VDOUHTRsCfPuYDYbIW0tmJ+tvNhieBF2zEnryosm
LHTQFBCCKEI4Rqxu6dd2xtOThfK3CDMeFQq/9f75lrmccInpiQDMAuxfUSvqTK2W2rovPW2AOibK
AUCeuTMcii45yTQTdXrpbTIdE9QrjOeN1S/fPavjHwZMRkCtlySPPinywopVorpkHpr5ZDxIs/DT
jHdx8qXzT9jqHZuyP3y+7GVwO19VXPZ/RZq0gZhpTkrJDIGv3H1pfnNEFKO5SovE66wN2PpK9nu+
3CKwAQsetVLjIWc1dIHLuFOIOAqe8Ojh9kjyss+E/meQ8Jn9F4Fb+vxx17/xR9oCj90EGXX+vFWc
z5hoy0i9Urs28bMaHOQk89LU3sHnDo30w562V/xbma7xxuLiZZ4fbZ7+r8UXNVYbTTHsxJkNxrRF
AaaAvkKmfXF8hsaZRJeEaC4+M74B12mjn8IMzXEsOfNqKzyuZMj8FOBgFiRRiJrL9qwV4Hjct5OQ
y052oMO7+aWYe6Tx8tMQCav15zBrCIVbEKnLqhuchIrOO5wp0EFL81hmLYAaZxTB5qA61vPvOXTc
ClAmPKGNFu/Kzqa0E+U0moYiXz3/0qFVII4at2iBYTekRvVuqnRsypl6lUcam9fJ/Gvj815Gbi5I
ZIaYC5OsIEN2vqJZWkGFRUEBqWA8GOQhEDSPY3834odrTrVrjPTBmFCHh6K3Xz5ffOVpBbaWnhPp
8KVkfVb7SgYaIPcw+zmVafcl9F0UlkJ8q4ci+jPWvz9fb2UrM1LiQwL0ggm1nC1lupoGWmbnnkz2
K09IGwX1xhX+8YUWxwW4IDQXZHRBD15gLrgSYjtHz07Sx8P/Y+47liTHsS1/pa32rEctxl73gnQt
QusNzTMiElQACJAACX79HEZVd1Z6ZWZM78asLK1CudMJELg49wjjwQ26Co4FC44Q9a1M8wgXlA0s
vSFvje9nc9aQxrfl2AGb5F8SX7+JmkxoPYX+Iq/DBUmQDhZfkLh+rgMYEahpZYrkLh/0F4VgmKwT
1SYItExjWDIuQHBZlZVFYLzhXuvi9dd37+/hIB6s80HZg04buN3fLMgKq2IqGihDIEkI0yC9dJND
2wLGx64O3HSunzofMVJ2Cdy9ScfgCky/dHBPn1zHDx5HSIeBgaHghCHluYjRQ2A2pGywirPAGpp6
uilycitFuQsHvZfNpRl0GjtwLx7pYVbizIsz5DLrLuz3Lc45kdt9Muo/vDWzhBTrAzxmAW1+/xRV
8AQH8w7ueYbgsQGE3oyo+A1LvQHVAFzaID6DrwS6aRWD1ICns3EjNe6a2J/Gy/1gT0bj9tu1nB0x
c79wCwfqJ3iJoN4eUTjy4rmDu0JYNIcw7/cEq3OJhPqYfMq3+dETNitnsJLgXzD3vr8PKJ9hedCU
fNHDpsxQsvLZsBoQCNRam7lzPSc6+c+cBKi2vY+tgo3tarLJZwMyl17njyEai5imDjCvMDjbs/kI
LfFkDAP1CWLKYI9WKyD8Gg5bwYebWxvqdApt4BqIMoF50jhuPpmlP7oCrKk+XBVnTsc5iZlMjTON
HYdhn30ZAVNw4D01m/gbeOLCZiTLEfcQjGTZRGTtbgLkTvz6An70lCSAZoEyOCjNzp2GHOqXgVcH
WBUKNLE9aPuRwVnhzNJX7X/9VoBwQF/x4fP8IbP8ftQHabU9XJXYInftbRQX6wRm7F5HsIt9Mq5/
xy5giAvkZPasgKz0HAOdWruK+gr6mdy308bEF5CUHZPorcn3Hdwpba+6GjT97wkzeFds/4GDGB94
D57tkdiu0W7rHXjVxdAW++N6KsQeTSRq7RQtdwmTGUv0umJ0mffl0bOCbamGTz763/1p5lEEBX+2
goGc6/x8zWsSMT1BKmmNzkKxt6oLtjgOIfvcWrFAopOIp8zcxE6z9aZ6Cbsny7HXKp5gBDZteEkf
fz3BflCOQb+MmQ2tHhpI4A98P+wMnt8Ws+EeknRqhyJjAU8caBL9D0S6k0hMgllaFMAhzNjrX7/3
3yc33nqOaJyNQ7ADnK1xpZE8aicXNAlsOIODKiW5ikQBq7by6tfv9OGb/W0lAQ6LtgJ8USHUhtsZ
vBDOlnZMY2ReIuVvIcR4Zfli1TkbK2hvB799p3awbxP/wmdkG+Hgg8iYD/NQ4FJrb4i3VHlH1b80
0wMfJNqk0YVnnEe4XCjjZo5WO+33oJG7ezTMkKHRo2+oQGuqYVL3YvPg2fXUFVLxspDQzBsTnCvh
YE/MxpXhBdzL00lXKYJ1ePwshwzRNWnkWMtAQdZdt7vANIv5axTkS4c+WLEFw1xkRA0VfFZWnmzB
YVcLBxTI1gMA09XXtpQ3QonrGRibhujZnfQVGYpnYppbXqHf6w0vif6k5D07Rf95gwF3wzBodpU7
r5hiv86lCTlu8DDByfmQWNmcJzWopScOJbo4fLqqKHrrdzYH/4f98Vz9z+v4f8g7v/pjKLt//S++
fuWtkcik7M++/NexfJW841/7/53/7D+/9v0f/Wv9zi9O9L375S/dcYr/zn/lu5fFu/95dYtTf/ru
iyXry95cq3dpbt471fQfl4DPMf/m/+sP//H+8Sp3pn3/52+vXLF+fjVScvbbnz/avv3zN7Qa/vIk
zK//5w/nz/jP365O8vT63vxj2zUn9tb97S/fT12PF3Hc32c1I2xUcDCdhSq//WN4/+Mnzu/oJ+Ow
Nm9+kLF5v/2DcdkX+KPo9xn8huURZD5YPBNUCR1XHz8KfgffzAZ6iD4X8AwwR/59B74byW8j+w+m
6BUHA67DC39fjlioUqEpxr9ny4OFZYDXue52gawuqhq02tB/Dat4j2Yl7J0sjco02roSFjSMybWp
ilNhyBUfxjG1Wu+TUuDD5v/bEvLtMs6WjjHoYfQWmW5XtfYutgRZFLOzTJ9Qto8LtVJcxjBapkts
z/0hDkDdEX4HHvak3kTlPjR+eZHjOIilwjn5kSBYWeNoEXUukAYa0ZXDmrtB+WNWFeYBrt08GydA
UHiYbtyIwEDEB9k9p/YOVMHnTkwP3lhuJ1pdNFaxLRrqp4jzHDas6ciGSguKqpj3y0rgIpU/vQdx
viUUjuMTuRKmW3khXxZ2cyco+BG0jtIC9nopi0crHQL7WVjOK0NNlXjtYczrHnF08NFs7FsTAFbl
M7ZqBpAI/zIt/xz0vw6yN9eUP7i753aDEJ4grVeMepdUaEhqEWfKwYc3pXuTxxKXgX2hTTx0GoqF
QnZgmbcH01bPnEVbTmrYvIIJrbturaPh5LYIlBLBh/W0TJW8CPH1MIwcEFZDVjFCmbcDaWs46OHw
03aHpHL1UqLETQckpeDbY5NNwjRp44d3kcOcVEf6Wojok+XywxPvRx/3bLcNYaahayvRO5MPV01T
7KtgAp09qC96zexU+7qBKC6PHnMPnSwTDc/YISqkfZM+DXqxGcJqVbbkthqaNRQDryru8/XUuWga
k+bJ44jwEX4d7Ejxx8OgiPhMk3lmfvSfB+FjCP8C2NUc+ZWVZYudxEE/KZ2dVw2XSD9Y20jQKqM2
U/H4ECXNsw7thxDmLAkt4BMDq5Koa7Kmxix2BCIfB8zdFNYoh8QDPyniN8jiTKmePrE/OCu1vl3n
WaFXsLYAqbeQO6WQI5iEmRN3q1wVN37h6KwfyasMMHliftd41e0k0a6DW6S98TWsQ3l74Bwneyvk
n/gkzoeVHw352SGmb51h7EMqYboE5XpZp4F6LXT8yQP001GZV8+/jAorkrAi2PN3vmkPohGHbgYk
RAhydqDdJNOg6WSFHdap9J011mH0S4sSEI1LbwntwMm3i8uc9HvVdZCKNPXaCwp4ETbls93Ut47b
bXgVfYLhzNP8R/cC28lfL9YMME2YSi53gfM+MrCQyftM0atxng4CktXQhv16XTkrb79Ngvlg95fb
EmA1LKEqFTtI7LZuCLmMoLhFZK3dOJUq2A+2u1Q+AijgnfTr9/zpUJxtWDkjHRsbJnZDMt36Jt5X
dQx2h180aTeEX9G9zhfSjNZ9DRYyENlNFQZgooc3qg5Fasm+x/zoK7A7gRI1xH6qhEIEp9RfcBQr
IasyMkOnlH52vT+bmWc7WxgYK8wRXLjrB/3clsYFWJm0WEDUNA/HSZdyw3t+R2FtWGCdymKfPkrg
EmlMgjbDfrN0CRi0vQMjtCRfDH6Q1UW4H8byVWABH0wLf/PEtZFbg7QLan9ypDvrtP1ncM/Vb1MM
5kjhe2IXtWJFAn5R+wiRYei0eeGdLMjlVE/AI3bCVescquOGuxkw552KGBqF1qWMxQZET9BHxbMF
0U5r0aWAW7XFy41vjyeFDNBJlgcTVLceEZ/xrT5Ecj+Y/ucuMwz0GkPzROxq6S0Z9YBaKDc+TD1S
OSag4hfJMIVLYiCGKEZlUj2AqRgS/t7nAsl0CpFPgYNgAtrgPGiJMI2jToHMjFBt6rYwXe9RCuXU
W3pds27qhq6QcXhvDdWDlzv3hnsviaMQRVE3a/S8TnbnwKsqkTessE/laPOFE5l9TCO1GJi+n9OU
fv1knJ0Svg3YvPv/5WnMRd3H3HfanVsVWcjKfRjmOxom7zpwNhw0ylo+YTz3weStfNnvbRauGDSq
n0Ec8xP4oxt/tiUgXlYqF3N2h07q7FNlaIbVGF1ip4O8BEVH4tfYpyAgWUhu39SeD4dVAYKQinAc
Szy5RkZXaseGgCAX4JlWbyMdBdBRR82NMpL5FJ7oCFbEOKFdjSzjqb+ODCOr0u33sGtZeK3cz7Go
voW4d58VA4Q7cQC+rQC5WbmHuB1qWFeRTZO7p8m1YpRxGjx0BIejYJy6BQHyjbBTDzJr2cEmQNg3
XLrDShfyJcgrD1VEfhWYAhE33LrQrL+vm+ix8OrnpmSHOOYbv+EHSrwNnOFB1QYjXhT+869H+EwP
8G2Ez3a5yO6GONSu2tkjCmBIk+467YtFq6FCVJ7dpmMxu4ZJj2PO917aDMxdhlgyF9iq61WMQgUN
Tv+UFC1ZlMhNWAEPBsmh73cS+2cqRxTOv77WD6+WH82Gsy1T854I7Sm9s73h0NMbNEo8kFd8r9lz
qi4RUbFMQnlwqbAXvoWUpqBeq2i6imOxmJAckrhb4VUXI3BxXkxfpQleoYW6qYp2z1m3EQLO8rEN
W05/Iydv3SAtN8zzXQVzwpjW65q/GNDPRR6azETypg6jvSu7KySzLC33ugkPqpcpXjBoX0Y3WpEQ
q1fRLH/96X86Umd7MPITmrIYNPZgKwHAAdOVW1FhRvSOLLdgkEVZHpdxyu1xyviclAU8cGFNyRpM
sulUWpJs0EkEU5My6MxsES08EdOl48J00fPhrt+ZcfrsYn/24J5t4xZ86m2CPWZX0TpwMw6qKuK7
KnPsah49QK4+LPj8zNmeijIfbtOw2ecHOBeQG6Qr0S4tgqK8istK3Q4IfQUm4ctjopmbxYiFz2Aw
QuEAQZss7N5/fX8/DOF+NLvOqgAzEhizBgn8rgO7XwALKtO6r8NN3ZXOSkOcsvQKuPNKVM8L4/MB
cY0MJDUV1Ckl4lBN5U0k8stgmk7tiGqtDVBKgyYMfrAK/UzbeZCWAHEzDz5iy6aJGhBfXDt1XVBN
2ghQuKgj8OGd8lkl5KrnlIB7jnBGZtX1xnOFC7RJu1lT4AfCobBKtA10rDBVhkC/ugly1IFzIZl3
DRqKdbfRpnmOZXFVDs4aaYz0iO4Epi+5iMGfD8eJWym8xlgG5Wq3zU1dL6We63z48a47HT72NYLf
8zkAWccYIbdphmU0xN7q13f8pzP6rI5xRB0qnGjbXW71uFUtjhddNyBraaD5mGkYbGeEwMQFEOC0
7K12gk971y4TpoYl97pgKbjzWBv5UPrBA/iTEBIWItWkDuHuVxQLA0bUJzvRmaf9f9bJc00xH1rm
R1XbwFcmfoSr1wv8FWmK9LIHXwYnDrUjOK2P0KQ/Ure4hJS2XzdcYkkMwRCaGPwkhVteddQ5maq8
+fUN/NmJ6RyQ97C2FmPEAHEIp7yEYak910tuf5t7bFNY4fAA+Bjhya0JIDrynUVZwfMfBmQ76fMi
WmNNCdp0AoJ0JEg1WkuVf6at/ekNOysdXG2ivuvtFkdaUP9tD+bGAeDctdeEwRLl07itGUgNVngJ
v3kbli6gxwNQt5cRxWlvbEb/slDcXlmDcoEtQC7aYhJ+spWckTu+DedZYeFMrIxb5egd8+utqGXq
tlE2cAIPLfWE8LVliKdcMX/loWdDneL6kxH7CWzyQeP7S0FFXWo7bmOGXV46677O1zadMbEy3hd5
PPdV1l2SLEQQLeoROalVft91+dotDVyaWBCnYzLuJw9bWtF/YjL0MVl+sO6da0Iw+MEgHGfcRVrf
exWaY16vkctaj1d5NeKQ1wFXCWr2Tq1oz7BSeAW/9YEFZJU/BUuvt6qlccgrL6FNtWR1CmPrE67X
RzjQj67t73ue3SprVDtVwB0BmA55yVEsf0VcRLLDMHUblwgHdBBvVZZ6D4T+qgfQVuNoLEH6yjQS
nDc61u3KaFXuUE8O1z0J5/CH5ibQ3nIKq+cowvmO2WbJRP8JPe5nS9sHq+kv45w3Fpy/+ljtHKHv
gz6JwRwa0xH09rSV9Nmp+5eBYH/wjb/z/f4UAIjEXuKDLKmKCxpaxw5io9RXESIjJsx73AQ3YyPA
pTIOP9nyznyBvj0FZ1te2FoT5DmB2rnOQOF9Uh0dMdbQ4bI3TyiCgpRcwqYPYpfpIfb5weHY7GDh
gwujuDrhBXdTjO1K5I8g1l54agArwO3XHw/Lf9Uj+DGw/1274KdthP8P4X93PkL+z7/B9b/B/3en
CmSqrj991zP4+KM/kP8o+B2a9ASgfwzqzmzW9W/kP4x+h+EGTJ4QsjWbhs1qkT+Rf9/5HZ00sM/B
NwqxG80tiD+Rfy/8fZbpOfgmPK9AaAz/G+T/4zz87XEFGxE0WrRqYY6GYHIw+8+qP48WED+h9bBm
1B8Acdam3/pCN4eRRPar3TGw1qykThaxhv8E/KCh7x8Eu5KTIx644iOMALpqmYy03Y4hdvlFHolq
C68ajTZrX+s6bdpyfDLKrR7x64AzLTJtplDYz5oR6ytabd42MQiP02SQS4+Qz8rwM4AKnxGp1vCB
AhMGAgqYbJ/tIKKqp96OVAn9XP91sCTj27Jypcx6oHcrB99ZUmOh46eaHKc4VSBcDZY05Sfo5PeI
HC4DTCDYtcFPAk67oDqc1VBl6ZCR20O4DorRy4Kgn1A4DRsTRm/RWLWpo5JTS/gndT3ag9/vYPPn
n1OG4SbouiDcg+lxBg24wo6manTWAuqyVeWH+SPmVqT2Y5TnDtLgJ7bMEbMHfn0e9nrlBcRajzjE
vHYSJDCubO8a7fFhHY9J9JAUE7m1kQ+HLMPKM1co/+MVvMbIdZ8jFcMeGnmMa7RugAMF0pn9YyqF
GrZnDxR2CRDwGzpu1NB6wOELnWS48haZmYX8Evpjv0FBjhgdNNJPY+MCWp96GSRLzxd5JsFf6Rdq
pEO1qx27DeA7EVrwGss9BHklIIQJcB3oBt1NEEYmAZXzwGgEJZir6LXfc4QoAD0/tENOjtWMEMMh
GOqWPBj7GwthAwjR7dWkj8oRxSuDVu2RDcgSznvupnCYAPYz4IHZ+j2AjjSmbckyPoXDDl0c7cAv
PIgABenuyW8Gt1rVzdR2EES5gBghsUBDShswfkdXTTcwNh8yaVzo9iniPGGfDlIlZPw62jGmh3Ur
jbWpeV1dmbjm6xzWhaukGYtH7Eew5GgHoH1ebyO7y7jIgJik/dAWUX3RlkSvR4UsG1tFwQyDjusx
UOF6hNv1DtTz8h64V/dWmpKvq8IzFSiElvoC0Zz1POXE2VMUdUfpl+MK8iByyAWcVqhW8dILNLnv
0aJYe9oLkcs+2PUWgGsM+GAgj4i5kR06KE51gxmis9YibTn3joqFy1qAPHlDERilTd6kZVt2J/Q8
v7pemy8Iq+Umt5gLbiOrVrQBg1RFlF3WfgN172T1kHN15SUbmXtRMLvfM4v6q270o+2AMHbUMphe
i8YR7Wvt99F1FxnzlfIECZ/MKqJrt9Y55pkLcdbstges1OhDPYhR7MRAopeo7qFyifJwggQmRPni
4eFcel5OV53bF1s6WAi583R+kATctRpakW2M4nDPWosfCanIQ48m0teQ9IVAQgJaYigBy9chsMAM
JWYyV2HRG4j+KLc79OkdmO7qsXoR4Rh/sQoaX4NbEULyHfLLkMX8EjbzBibcXYs2oSP9YS8qRx4H
6nKTVoFnYMhC/EM14P+sNuyPgLL9l7JkTgVby0q8ulhzr0NZ+XAutrpg50ABeNR1HCL2SA13SQOV
Kyqc6DSapICXTxOKzDi0fCIBjBp92IwenNrO34qqCLrU6YCVBf1Y7iem64XPqXgTo4RVTONRussD
4+wsEfDLDsXJkwf7rDVVkdyMI5B0D73kXWtafhwxN/ZcG72SLCJZE0TQ2bRxacNqVHrxwaoH+wZx
J49jjhbw5I3RHhOtP/bGEAch2kzt8fSOb6rm3g2whfGuK3L31Q8qdZTKHnH8psnSitzxwTO+vQ16
25tPDRLA3dj0h66p7MuZstludC3ILQgVLuiPFa/fjKcONoTBr0mjQ3YcisT+Anps/BJFsNKMhxmv
bcb8UBgnBP3UtjJYTjZLt7OHZYxvWmmRNOjxwrFLvCS+JS5l7tPnZkRKM0zaMDFzIxGR2I8WjHzU
YOLnsWLJ0ndqsaGwwULf16XjhUmGBHDQHKFKJ/41SjjwfXfI2yypR6xU/hjGUYpAd2/RcqkRMOyH
aLj0ot73pmu2XeFbe4DO7oZGLtsGZeU9YlFpwZ4r6Fqaabw0sNReM2yIFxSdxZV0QlulhaY8T/u+
iHGwT3LrVlittSuMbW2SsBXbXoVqVYyNuIaCO3iiYzDeyJ6ivCSyiPewomnnrO3ydRoKcUA8crLz
WuEuKjTLrzrf46CDOcnKLjrn2nY0FtJw5NODxZTaM7sA7zRxzTGx3Py27AZ6QtsGma5jAKMpR3oK
/9TypUtaZJcz/FIW0rqEJmnReTfT1D44IbwWVKUKf8nafri3Y11tLDs0yylh7GnACW2tsFLc5T6U
D5aMXJp1TeDBmgReyXcBG22YnJUh9JRJBGp8RJv2iaM62LJAh+hOq2opxwiBWzl3xq1tcra1CxAL
3LIk676bvPe2D9zHmBfoDBpR2Zs8yddW16d+zqLHaIA3mDPaSGfmTTymqOooPl5nWzvdjqXAuw79
tR1oGCjUU1efxrD0n0anckhWJaxduXVTwuTKrxClGQFaeexnLnpGIO+oUt5LO3OngQu0+Wr5dQhV
f8STC+UkNmdnW+Z9vqReVEbLQEjrMjeCPWmYmt3hZtGdhhgiwwYiboZ+Uhsx9dZFBBxs1sApd8Mt
7CgoHr1VHo0+bhDxrV0wyHjfDDaRYMva8YolXbQyUSzedAKCGzZhg8jUCiIyWIoPV64GmouXy81u
wva3i0PabElnBy/u6KjHSpnirhGTvQ6wAi6iwWEbFzvLLRj+8YriSboUYdndIbekh31Lz/G8aeCR
1qa0KehdJEF/QVA+fvWwE794eemfLB9IRKpDeHToUIZvOegfcBupFQhkvPAv4KT4oi3bf3Bcy7kc
67JfjoXpjrp1I2Cxlg3nahA1TtxD250EFnud2ASqRlfLHssJkLl6xq1VznYy5nWUiZi7S48X/Igo
oHEthYovpoiD7th1/kI5VrJBjJ/ztQW+d9+TCky2RGnrK0V7dkdYEuzg8uYiZhOiWsiKbd9aywCq
UyNtUA5a3Sg8+F7Rb5B+I54bcKtFCnwb/M7KTPlt0w/5vYqMtTaI0UBYSRfqDBwvte/jHOYqAX8k
/oD+eAOx013hTfKrwvH6C6ig6JawOJqa9VDH9klKI2H74qvqFZm7FVaTBpVJ6ykof00rMtE39AJr
xpQZW6Hd4/nDyuqRhxF2NjnB0I8+6wKMaT20ZoEda7zoGVaPtLaGaBPag7VqkXJzASB5fKoKJlD/
OQUeNmdcI9AV/BM00fOHkIwM0QLMvaEqLvcoeu06S6qouJd+nPvAn2i3mag7IewJhQNMZKOXQEfB
xVjDHw5N3rg+Uo3FFALK2U+mdN9pGVTPLBLxmyKtWYEekh9464sU0JwBOOmSOzU0qGWjmhz8HnZq
yq6wMLeDaaqtHdXFQY4B2D0czN2ByG6TjOFwQRs/WbSU1duIoMHe+o459HlV36No6vboyzhfsIJ1
q05wtiPENzu3dsze14m6TLiZXsBk8iNwBpNp40tnBJQcNOWxFfUkwcXxWZWqrm1vLQApq3Ls3cxr
Zy9OFH7HYYz7OWoXXH6B0jh1Cxm/GyzjNKOtabZwqHZXU5l3gOVYvRs6V+6SqA0vJ6eyVy7Uklk8
2e6dS112JeygQ52O2G6KmLsbFkWgLvS2054sbbDrg5iy7BBAtyARXrDnPSzedZ5nWH6CGyNEf5Hk
3MucwMr3jk/QhRRRuU5yPWZRnLOsDLT5yvwhAfJpNfwNS6AHaxvPum1H298NpIDsUssBTnROtG5g
pY2+4NQhAQkatjuOgC8/nXNKrNQ1QXRl2Za4xlmuOXiS1E9132q1YhWPjgoPxYoXqCFK2itMtdIU
xSayyRRf2hGnGeyNyZ5xrvRiqqqEXxveTBT89hZtMy/giDuOi8S7CcuGPMGhCPpXkyTNpQgMQ6im
HOnbJDqkQykUKTLtDXZGdHN8+05DkrUoKl/vo6YILpvOoKkJtyW/ychUQkmDtJBp42CPWrUuqgJn
ah2gdM00nwVQP/ldtHC0W18wyFhuqImcx7jv1RUq5AkuX3brHpNgLHwkWFbVhVO0+arWE1uDLdk9
udTyXhETHq65LM0WuWT9l7Gm+evgtu6XFqXBdRlj0vcS4RJB1cobkkxgTiC7jGEdx9LZrkRTzgwj
iiSEoKnlBfFxZkAF4sRHyNv0q3ZlCI8jP4bhKcuVddlVRfPFx7kLnWVtxQudENSocrLyQ+CzJodB
G+vXdZuH7gWzxwTKwAjtNjB3gxpv7YtKoJfpwUPOVwIh2zUy3HZDUBLQWgOSXHEmu4WskvG+qNwY
NogGe6TwlDrghO6uNMb9VsjKQTqOI6uN1CR5CNGegV+th8NuDycQpH4mNVlG0xQ9kVCHJIuiQj9M
noWOVgLIboMUAXc/TDFKVtWMWWPYsOauCN5R07B730LQWUMdtvMhGnWzVucgcGPtpW/EUd12ZE4O
CTQcEyxs4ZdB56BcncBpzrB+JpuOV9DVO23r3XciKBvElE/lXdvAUgq7OHZQ7ZbBYmox/XWsMG4M
LklMQNsHG55A3oqm0ShrcvsRIeTkWU6tdSxZOL4yRzdvZYteaDm2PF40I3EvVMuGKwfZgjl8lxjz
U61asc+DQj97MH68c2JRXzlt0Fy4sPDYNqKHfa3vB6MAayDEsS6EDnWf1LaFTOyjhYxdB+buCu5H
GZiMbAnCT7ILKMyipig2e8Oa5jRoFDyerdUhV7l9UYcwU/NHu4EVnw7MkdvS2uWqs9FnMerCqml7
bYsRrrpVZ6V2lyO0LxeImeeOd/SCUd51rWjvjSNs0C5gbX6a+hzk1AhIJ1j8Vb6yY9bAiFLZAWje
FohXdREpF069UtxOjg9v1tip78NS5Hsdar4vhS9XLsNUGRLL2aGOdeHeG+buAmcrx0s1aIl75LAV
86ljDBYWgsdw+qIYdq/0l0UrolvCc2JDcVaqu5Z74aPkVrjGDtE9BHBd2fQwBqONUd7Cq0hxygHX
Wkc+BBE9VgS2ialCrvp6YNVTIw1bFomAUUsDHAY3v0z6VGNgkPMcTtgBQxINl5U9hfJowLv34Ddo
oFRok6ALUVBi+m1bOgBVqNp8aNIqcRMoqXyvX/cyGvcdD6pXIeLZBZYVxT70cW6cFw+zUg0By6Vr
Uc1Ai/WVuh288Hyl7lEZYN43if8swZqJFlSNDcHO6MwATVVbR0RgYAEEU7VLOxy4sqb0QWqLLW8L
IZ7IpK3dtG7s9lIPONvhdAhQukb7ZFiZNqZfwwixyTVB3wJnNKj4+pJ0Sxz8vayLBzQqEhycB4LW
hvItnHkx/m9gG0WXSFgu1nmVAJ/pk/5u6rTnpgjEqB/iCtt95kw4aacNErOu4fqJAxos168TaFze
0HhoFtSrzFOjuvERqlCDZhbkcJmpjEYPsPY2tTUWJ2qX+cKUhX8tLOGsgoIUO2NHHnKDY69ZQjbU
3U3YcqpUx5xg8W6CLbec7i3oCfkSDLHbLGWL/ooKh2LHRS9fR7toVtqSxVfBBo12SK9LK2NlJA2W
vw4ENDBa+o07cAc0QaSNo8XOvGsatXSJErgf06K1A2Rr4kFYER5M9w145WFWRMMA95VRd/XCKXp4
Xro6trZY2OqN1TlYbHnc3sAnMIaVExxympiwF1rGHcxP3QFNezMd7QpoGa2uEkOrQ8n86R5MLzd1
WO49xWgAohEJY7YBiNYXU+TjocNTf2pDnJ9dX2sCLKhQIoXMtzxUVmVfTYLYQBItsJap3Q63Tc1n
Q2zdwUCha8erohD10RODO6b6/1L3Jd2NMsu2v4iz6JsprUCosSTLdk1Ytsumh6Rvfv3b+Hz3HBVX
iHVr9qa1yqRIMiMjI3bDpUAEBE3QT/9X4c4wEB5HlRfLgaBOltWGqFDkUwSa1G5GEBalsGlNADoU
s26y/ID1BFWSFm1b6HPHXJlqZT/Aow1HgomNAwE+ZFUdQC9FTNk0n6WveHxrRIOHQzqtMmdIqtTC
ZyJ7CjUsMwjgJk64tvmoZGAYCo6CJxkHnv5vNhd9I4i7YC8LNVYCmEHKdfTl7LnjoIJNB2XyDSJ3
b9ao7z8FODlOkpAOG67sGU1qGfooZjXq2nFVn8q0VCBo5wG6m2S8Z0UFl9kp7GssgfcUUyo78RxU
fAotzLF5r/mWtXIUG7F9xjTXRA/Wz2pb9d4esqe03Q6j8AtqWjIqMiI/Hhoups9019MvXtR4vMYX
bLsJapp1xg44yYLh018iSCwIFh6L9J+Xph0Eg8MALDseqoe8kCJ5idrpltnHg9PD9xrEcUFxwB5v
aF3JILyC23sJbWG6Lc51Ay0STWHontVJFU/Ssyhw0GrM8vmGg3T8IW4h9gdaRfpL9iIKvoU9s5FT
5GQAQEpOnQxkU7RSABjkWE4icIzw0ge4PbfoiBwKXhxPjTdtv1IZMotvCRg1FC4AH3VS02AF4O40
Xcu7d+S1nlOjJ9qofNITCYhaZvwNlHqFNq0fGm3ARo6cecyUwXB9eqb5sjBkpYQUATL5TRpUkLVX
BjAfxcpHeU72GVH3OlEo1C5rFACqSHUaeRb6HDCE34JAmWxSAVC1GhBADcdcI+jyVJHqsw5aVH5O
B+8s7sdPMYm7o0h4+FbKXul6pdAUOpPGviPA7BM5ss92O5qimEIDJjXWO9RltwlVlW6FNtB77SU1
yPvw/Tqh+AfnSbAXaTQdC4DxWy6kn2sOdyIWhTNFVYZQsDPFZxyFjaF05ksD+jglLVFHktAwvGEU
ILGeQG7CBvV5lPzVemQ6k64TgdEoUQBvYYj4BhB5BSez5tc96znY01yvUVnLEbPLKDS+Faocjgnq
Ko48SvxOkmE+mfrYZ9QAp0Ze6pkTxYfFls/x8bnYk16rjEbe0/E+KoR0SGBWHoehzdNtvYnqAm6j
YUSjbCVnw17w2/qdsKBiYswgvyYjjFU60qKS4LPcK9MzDJz8WFC46BqUMQgf8zYDbC0qtX7OCqqS
07UMTUkBtnjQ2gh/42bT7yh0CgDYr0fJTpqA+2Zjzvui/Ci1wqHmDdJElNkjFQdePAtGF4mIwqOy
1Msn5Lw8vB4Jx3iTaUdqNmIVn3Cf7M0KuhMafF+KTwbGe6eAwk+BSPhw8uMiN7lO4k89CgnPIPvk
KLNBzBQMvRbda8Hb04xHNhEotpsmzSmTTkXPZdIWRHe6VF7gXxSc+QLIxjiL2181xw6A+nkp1owE
ueyYzkUgb5TkiI7keMlQW0QRg89RJWvoxqCxrYDNiOEpoQppX6KkmY2bjE3z0CiCLtxkWSwe0Vik
Y/gnS8pnFwqJHZRx9gyzcIA3Cpr69lto5XZy3u2kzh9hRsfD88LvQ6OD/uzvFMVKSCnSkWygjdI6
pEllu44aBYlLKwguDUtHR6BRRMmZUN4gZjAWAzQlCpo0XF+IB6Wwwh9qMyp5+rVUiIc2SJS9caSo
tpSUJAYuWcNOTsPogA0sX/qepk8wwGyehohldmDsQz+8CdszaCpwduYoCaoPGc4biKTWqfjEAXVf
gUUJLnvF08Ao+WHJAWpaMHrAevx7nueT8nDNPIt8o+CIQa05homSiatts+2Gjo/VaOyqfcwpuH4A
vYRyCcERXQSh/4FOJSqwIRfKgAArtafHQSM+JTDvPQwQPXqX/JQxoiStRYPziHRiGhaVlQReujaK
CcyR9+P0WNQy2aGgkO+iLuA6uIfHo83DetAI8ZfQc0dqBayV+FxVVfqroYQBllUSfPrQzI+hPVpm
7HOPs8MQ5B98WhJ/+8MgugMOOs2DDvVz2HH+hu5I9QEcAJn6N9BDSdFN8P0aFAbkNPu8Gcsdl3TQ
S5LD+DiOXnZs/aH7Yit2vBQMuINS7HHQ4OKAjyUhKJC0WCAf8dkEvEleIHoY59UpRf1G66kJVzoK
qQFiMLEFihQC3DF4eitkqLhjQhVvyyPcW30Qy0dS1axdoxi5TcDE2YrQKdEbLowMIpDejnwJCWU5
5BBML9lf6ObF+7alRacbgsgB5jV+jmQwsTqv4l2wdECjCCSPeuGHln3Fn6F1y6dlYvcM8OW8lEPy
vuRY8JHz8K3Ow2Q/4itss9b3DvXYC1CIJ6Obkg649pJqLkOVU1YReizw321+RFVTblSJ9FKo92hA
bttE8q4RpPl3FQgwUNZvS/FMQ6LtALsQZG2UEuTv4ojLCyjF3ZnhCtC4QDPyOJXyOB4csMmZDzXz
joOLXFhnkCIKwtAtwhhLz4/BOYWXOhwWaBb+MvAkETwtQh+PGFQ8CE7T0uk+aD30BPwkhCAYwPnq
CGU4A7mm99FnioJbOawkXoDO4i90g2NSFzNSoZSc+PYgD5k5FCz7geieu2U0JBd5kLOXppVH1P1D
uUABlorQCkKB+wy6WpEBao26tVamufBbAEQWwWWMxj3XtsBIDinVH5C6g9TrlbhR4eIjcCiH8Pxn
NZaeQbwGR+//HWKyiB/5A2VyIF/ZuS6/vurdO/n/gGgK85nHSJOwm6FMpj/4h1/Ksv+icaTgWgJV
NEaeSO//wy8V/oWeJrAioOZLHEqJ/0GZsOK/JmeLSatE4iBFMQED/kGZsPS/BCBSRBqqM4zMTdiU
/4HAHP8NH/k3NXiBXzohDP6LMvkHtYSxZ8iL1mdkiCfSjEtc1Nhd+QiZ0GPMquK2fqZWsKl/ohz+
Owbe/Jb4wPuQ5Q9in3HFp2YfXFVUo1cQ98yEzLj382codlwRQ4oa8WjOlU6e277kbm7SH/43v4Ka
g5z/whAz2FyHAkE9oo3oyjUVP8mkZQwv4wsr99tMV4Ruguo3iuLUPA7PMRB6VZJ9aVPkXrVJAMfU
SzRatRFQCZQqhngvIpEB6UE0Cg45OWCTk0J80EKIX86MNmSg/0W1gVmReGJnItD7UjCBewjuq0Kg
OIAYTCwBVEBBFpUsXhQaK+pyaVPGXGgw40DMMGa4Jzn0vBe01Vk7iNDIjgJvhDFV7D33qAQje4aK
yvg0UjAhHEvFMyi4/EB4ARddv05iFXh3Gb41Hr+h8jIy6y4TLAVlXhVuysgwoMms0ajHW1BCLMEc
rMEp9XqwS/O23KFRSYDErobnpO9iFDckcobKMCzP+jJ/DcAKsfAze0gZNtVX04WV4UEIwyojjoIY
D6rCauBnHEy+s8qqkewaNCURVxRhmMYTWcBJl1OaN4JtTPwCYNyciI7MhKkl0fmoDyWU+ik/7LZ8
GdBbPlbkiciFvCEnjDZ6jWiMg4RyLg+mBSySkfQFLKR0Qrm1JVFOjLon/SYiTX/hfXrQlAIim8wI
CkddU7jNpDA4Rk1aWmFq/ok9+u/mmMG7Gj6Xmgbdc5ffhRtRpzuVs1gAGFbAudMeu7dBZsiiGsXS
WJg2CDs1ycqvocvQpBlWnq4sPH0GmGK8pvVASkH0YF3QqjUBXXUehQLyhtKuygHiWq+JR08B6c6L
zDnSipcJQU4lnJtyXafBC5rVBohe7fB+1CaH+sQKOH3he8y93QDqKyAGouCykZXsNqw/ok6G5j/u
7LoI/t/W7wgH1l+vrEzhwgeaE4qhOKPIKEKMbiJWJml4PfOf0uT15hw6/nt6bpnlS/Fxrok2iOUY
gBg94taKJhU4LKDjoPaEgs432EltYSMeRP3l8WhLrzKL81WN3GwcqMGlIqJxyq/Kh8Nht8Ia/1E8
uLcAZqEesmsKwyTx4CJ/0ePtoTUpd9AiXdjHu9ZGmUQNtdSGA7DWGbSBLFOlzV7bF7piKU+FeYYT
lT0Y51KT9w5wIWqzXTvflt57dkLIyOKaqMIvG7lQzUBgRD/N49b02JYW/ixA9APsNkYBcB+6+hyZ
Ws/BuGr61zzoz48/20wd8j8hiJvFiKqh0rpqkGbLlr8JNEbtVXRyEYU4xzfXJuk+ihtq97NY0fpC
Eshg/rii5VnNNbNRStFwd9l4Z+U527SObAJkaAQ7nEX2mu7h0gaYs2R9mSZVhgPc7cMGFMK3YbDH
6siWexgVaTRVmb0v6xK7li0spFNzcqsoQbrEa/PRrfsE+DfeqywqGhQ1idLJIVoRt6jNiqpSEd9S
wsR7ISEkg6WEdKfHH3NhLf6whW+w8j7QX2Ve4n1rwBspjz1wseTirmc9fvy02e5swjlQ1+vSELzL
fnQ7ICIVz+WA83j85Pv0BI7+UYu4+eUx9jeplIJ1fbgD/UbXNjQIg0InNCFg0lzC9D3kQQRqJzXz
MupZRwo4xvGA4rCDtgNJlBbRJivCaGoLgZ0NLrGJ+3tsggGHCnM+sioRmdoIYUJlBIDNnnjUZFvX
k6NVxv3S9Mxi1JhSolz7mB6RsLoMqbTaWyNs3ucnYX5mUaaXE1BoynJ0B6fbK2augfmjAeW2qQ3G
+KZ+422dfxSFcAm7fy2YuT/+JySws6CjyGECmC3ODdkKtwKr0rtky2ziLXzasiODIcd3+ZN2+2cQ
23bdmXWrzeNlsHD8zj2cq17ugIvCwHmgWNGAOmlxnsw8w1ZRafaQrXF1F6LqT5S6WW0hVLdyqcBs
jlLmGxB+qQGtjkSbRKR3UF75v7mq/Gci51Q3BATay8pkcGWUSns2/a69al+GZCV7XNjuc9JaqUS8
UA84errG7YJBTag97zUrW5Kbvvad3f5DR7uZJKVrc5RC5cGFMsAv2pDfPiu70220P69m6kjbyExU
kJoNeZOpR1otNVb/BAzXkvTmI/6ItFWJ6IVr3s+euPkhYktqhfakwa3Yty66tOKvCM0+qt6yqDrT
6VNCzm23ZmOxNKfTv98MllESsiY+GtyBpmF4337Ikb+vhnSNI7b0MrMgMRXuoybCrI4m9EWp98Zs
DfgVvYg49x5voqVY+iNBcPMKcAMZx7QVBzdwK6N2u1O1g9dcpGbbSM82yk58LY7RJjMgV6OyVnoV
dDhDmszx8fBLEzgLHiho0FkC/jMsnuTLkOLyJ0POPOVX2BpLj5+lK4I4BugACIObEDh1UymSrjZn
36hgVQx+ceHPcpVMyhQKXJzBLc1elw34GKpA26jgB6hQrtdbvVJFjVI9HUK2mm+ji2+LugWsvQYr
WgdpjFpryd8duXOp6JaphAHeiSMAbwwNuJ7EAWwzcsZffau5v50PcAgOWSxGGWCm7gADIC1ZZYYu
XA9/Sio3y1BMoW4LnBHjMjIqsdIhzb8nMjfQUmz1IZavYjKsvMbMuuE/cXYuLA4hXUYG1oHBgYXr
ue5vJBOUc41zAJs6xHrmBIagP56ynxP3Tlj8XyLajSJDPxhjhXtQsRxBTy7ElZ0UpzEwTheYGFjw
+HT8Y2z7F6JRW0WXVsZemtFZ7GgpsAezFkOLjuCOWxwpRrQZd9LK1rpP5eVoepZkAI4TtC1Ata4C
7ftLf5Y27Qv1JSoqs4sp3Jwez+DCDqZnASJHIYnvAep1SfgsNhCM7rYtvSbRtZBB0LPwAP2NvgWr
H3kkewmjj6p952QzaWPDE4kqZafHr7D0IWYRIvb6LIqnV+AA7opCS/bgrVpt017S2mrLyJBcg3Da
X4zFKsr0G262ESy0mqRiMBZA7GFz6EWXgqZV48GAz2oHwL/XnO3uf36MNM3pzUgg+0txz3v4/AqE
cb7k1jc6sMjl8egJu1T5YCB01Fa0JqBS9/jdFhjTILX9OWRIFdwkf8e4Rb9JOZskO495kspzxAA3
STTcjpDhq3SbAvu0H/yTjNSXs5napoVNARuWlZ9x91DGm0954s2bo7IHQti0p7mD90z05p3ZDG/g
lGX7aCVE3V0xGGHaDDcjsB3dQDAfI8hPjH4Bw+AAYJGx5o9+/3qNx88ig1RSvV9OkSGyeSiWu/k2
sXqztTm92oW8mpg1CDAaopI9HBkDEMr04/HUcXd3M0aexQyvlDpWiTEyqO3+PrxyZnEieuVk1rCB
lJA9mul7cmS2olpfqZ14zK3wGYoUV8Xx1GAPyqremf5Osgo7P69Nx4JuJrzB/5ztOgPhZUzwo5Tz
JCabwwcT8uWaguPgFUa3NoLzoVm5s9wvMmAGZiEHtrE5nU9RE5JEVKmLmnIiVw6Svka0C1ci/4wP
/M8Jh0FmEQfOyxSQDxgEXqxG6igma+RWYhIz02ULLlS6qAanwa63vF64wHDtagsN3uNg/UoM8vz4
Wy+96dwRivVLEfhv/AjOhCeL8SVZraFYlL12ti4oXYCR++d361j6n1hXm4U6vVdlibp8CTWi0jo8
O5CDUebvYGVP3u3tQOh9FnwYpe99+KsybpcC4n4VqfPgwbDU2wZrdhj3r+2TlvyfLxRQcdaRKQfy
r/l7dxrt7rt3QbM405/5hbIqc7w25+Tr8ff5qcP8r9QEo0179CbI+F41yCWP0aDtY4nO5QRTeJTz
TjBhQ+bKmAdIqh58TVZZPdUr4+rrnib/5WTOIhAwrvKolBgbID8j1bDdjbWE4adefe+9ZjEGzLlI
Fqd1V5slBBOs0ZRx2YTKj1HaqZGe4C2o+SbIEZqwATdZLY0I++IoquU7QMemp4JWuOu3qAj3aq7T
K3vyp/lw72fNogzPhWMd/XtP0kZm9m5zhfOWA2y5S+xwA11Jg7eaRI2N6goZVbX/zl0wzMzU7Y3a
2gDEYLO6ZLEmbu5Gtwls31xVWZ1+w73fNgtKgK2UMT9lDaXpb1q3MRpr3BAjtmiUxz1d2ZX78Mi/
llqyCyzRkrXQfLwI75ZWsAZngYpAWUuOSiRgkGECFjf8BRiTUYHVB7OL18dDLIhtoD3+5zrnUrSD
WgEvB8tBE6hnizE7IzaaZ994QSHC6i3epE3GqbZrW+v+nRBKz7PIRAUMQF40hoQplQ3bC+vKYGIb
o9VZLcDREpipMapfDLoNlU4MELKswqj1594gFqNVdqCeV15+GvHOl5VmUYugxpkPHH4Jc0Ah1hAt
oCUPYGnpvcra0MjTOlt6Ko5kF61oTS4NOIthHptXNLgpSEBB4FeKU1PnGsCoXv6RcoFWQqRx5c2m
UHHvzWbhiwbXvO2nzwrZKiPdx06u2cKTweqJcV7bGEtnmDSLU0ETjiJDMEis7HNpz2SmF8FzoLXj
QYTtyzmUTjG051ZeaWnuZpELKjtJyPQy5u6Teh0vAtz7WLX8HZnkHVBt/kBSQHnVwebOnc1/FC9/
OewsMsEjidTltEZKPT0N36NOsPeDKSIyWqE3iP4wnVLha7GyRKYvdO/LzaIN5Bmq2ofKh0sJJ7n8
FdJHYNZX5nDp2bOAAr+9LOzh5+uOEWS+WVnrqOeOWZOvWni6OAslNBo2EqjBOKABe2F6ZBjpVymt
mo9NE3BnYubWEhB0iiHng4kRQJAHiG3nn4gZ7/gz8JXYs9fH33vhciHOQkLfd2UuJiI2zpBIulBW
KMvW7OuYiaWmyL6FHERLI9xRSR+tDLmUa4jzqCAJWUpHGLO4SlBS2gPsei120SFG4qY3l3JTuaMT
2qBIfkNaagPdU9O3Gr1+DpCYPn7tpexKnAUMoBLHkWqwNLpvQfd2uPlwr9ERSsoj7OZV8s05IFvs
gyfx9HjA6d3ufc1Z7FB6IRFDBeOx4jmp9jUayd7vUAmNx4+/X1pCmXYWLYJMSsZQxmo5tOf8VE9z
WT0nh05P7fFbcfxzZrVYRFvYkkJVGFes4kCe883j0Zd2wixmlGxeCF3CI8lK3zLQOMIiMJO17HDp
gvpjLXCTmhadUtR9juUiWqxT26GRayAqoY46ooYavL+/05vRGI0pDyIr+Rm/cKsXZ5EjyUR/aHu8
EebSDSKXH+Gwpaa4pPpb9pj+AjgZNTqtO4Cb8QLig4xj7RrawqnrNrC+4gDoArE7xI8Md6CuXxPI
JDvyBwFL9AUkS3YbPK21BRYmX5iFoRzOBP0g4aei32bEl3DlIFh67HQs3cy60OboNdR4rCR9QCNS
i6XPjFo73H666He2gzALO7DxSaGmMwW3z/DE7kGUhSSNGtnQEPKM7AIai3gRdvIB7rTPog4FcJ2g
DLEvkAkb9S43KYtyopVW2NLVUZjFo1GhAr4A+N8dDCCpsKwCDTLHpmB5qqh/gcZ2CIzQLFY2y/0W
KZwOpxm/mVlqCCu5R0fZldTQCJFTj2ZgigA3ivqRqJyGnrOq6KLT6piKnb+ypH9Mr+5N+SwCJUPF
U9KAD9o4EPdELsHSmzDUYqCO1XCrnNptYzFb9o29gIN6pHT+qfystsEv8oS7RqgGoikAQfdaO+mu
PPQGgN9rHeqF2DjZpNxOCCwsGkD/axyk6E4EYM0WOPKAYVXFWlzJBBaSKWEWodAFgR4SqCZuzbDo
THcJ6O8DYmQOMpLpiVl16IRUeKVFXln5zD8ts3vzPUtsCMQzmKarkGx/8rxK4DX+4UMj9lw70FVP
P2lPGyGgurJblwqwc9vkmCYg+Hkjijywe+6gtD2ERIXwtcowT2zh5vEpUF5yyEVy4/NfBX1+FnfA
VBhzSBeiotMRg4A5nBPZJpA8fvz4pZsaPwtAfZen4Nhj/kqz1Qcj3kB1awc+9wfs8+zP6DRdjBKL
3VKXerWYuxD0JkD17Urk0y4oM78BptIajGrfb5ltdPadQGcc0awtKJUP28xaecGlwWZhJwnA0iAS
MJAdO1x8n72ShvsqJHSCQMUrgmwvdBW4dsGe7wrDT8ZTCjU+v6x3UTycIolfUclc2H38LBylgCTz
zcDhncm+Cc22eiM0LLzafiXwTPHlzj7gZ3GHTesobjzMqUR9tO01kriVFTJ9lHsPnoWNvmUp0MYI
bg4oCxeg20VnWbkqEIWJhpVvtBA2+FnYgNdM5Us9fnszpDD+oNWOo4w4OjEw+oNoIowDkpUAtRQu
ftCLN6cClHnEyMuxGlB3PuTvsMF49p8kI3mXX8dr+yt+ebzqfoA492ZtltnItFgVqYBZ4y3gSVzw
xDR4J+ujBrMTQ0R/Gjlwq4oqvSXPySbW6Ze1E+h+qxU+u7OI0VK9CBFfDF0eOUhxAxyE0pf/Szpl
m95hP7l3uQZldB3Ct/D15ohcKLL3kTC9aqeBuYqS36j3G2SmKHcMJrFC/U3SYGNhrFXal8abFurN
J1SacOi8AeNxKPQo6gViFu4aHHup+DAH5PIy1Qjg4OMEQ5d62IN9pkabHnBU5e/26U+X5ubXiyPb
gjk8hSNqLwN91rZruJiljGfuwxnyed35U1htzdzpN+UhdQon0oEz3Lfbdlsbud4d5E1kBA4PWukW
uiGPV/sPRvTOap+bSQtt1dVA6TEuPsgreBA05D/V0bNimJEKm5FsoP43Nbk2FBgE5DRp8hPVf4PG
EURKhi1nVIVe1OhHwUiQljRJDw/c8fFvW7qC/tQLbyZc6qICGg+Y8AJ6F6aoyTZuhLFKnZR9tlWe
WL3dtVaql2sA9aU8dw7XLUoC6xaGxqXmOrrQ0tJrmLuY0m60vDNJVMVOcGHZ11b4lpor77hwj5pj
dwdknTF4qXhHw3uKN9PXDoGt6HfdX8azOU63iMFsB+eEQSRDvbx7qu3U4V6gQqrHbmnUG7IZdBj/
OLD4wwWRtqTL39YD55hdiK51XTHlXAJnKPklt0DJhmIF2faRE2yDlevJwvk5B+Zmqa+kdImrkliX
WjuxF5KV0ttC7eenPnOzAAPCjjz01HCAwttBbGqzLWOj7S4eNaplLah9JoH9e/m7pTCH6fK+Bzbr
FB0LA7UJ1bcik7WBLLPk0+MRFvKpH0zbzeuM4P50nJyhT852RsbAGwWqeX2+Bmpc2j5zHC3cMpIY
/GlsH2OsjPZVOrBOfIK9nxnb41Nw9c71vgpV8p6v7J6F82SOpYVVDgrLdDTdS+HEBZMvQ0CD/mut
JLV0Z5hDZqF9NDID1NlAr4tP3EuAbhfZQRXiiVV/P/4kS2t3lmwkVEz3PBww3aGTX+IgBxO6fXr8
6OlQvRPZf64NN18bRoA8XUCNyUXdoPtOzq3jJVq7sjOWYvMcHsuAvwVlIIp2x0N/8N5bGzjx5Cg+
dyff6eBcb0G5AcI70aiJH4/fZ2Ez/qy6m/fxoIpHQ3eQdtsGLDnIBaEdmNt1qOXHZqXoubBBfl72
ZogItsgBRTBlldF/JNtg7Xxfeu7sBgGHtrjJKzw3hD9RojSqEr9w/cp3XvwU09q6+dWEVohCepl2
S5i47bOL/ARKnucqTyDFuxCntTIjPVAXbwVitrQrfhL0m/GGnq0JBKNp8NIOIRuCE/8KWzqooqRq
Ez8R0W6p33Kcqfywgp1bWsnsny/IwGI4FEpMH6ARz/yx3BXrd8yFJsLPS968DCULkJ718DL+frhG
x/wKcVmI6mjje3wg1uOVuxQYf1LWm0GSUmEiWAYybmDzRvEsbaVX+Io4LNzXCtTueBD5t8Uh6TYy
skqyktotBMc5ulXyo7GBWDPyYXuq4zwzVrJpPqS1xy98lDm8dfDaqKc7pBWSgpoNLWge1Lw+Gmnl
1y8ExjnAVaI4KN4mA7KWJFdB0YU23sp1fgnANAe0QlGqKOIOp4ZE7ZgPYdeBsQa5DDt48lK1MmVT
cYFg+ruQQs+2/lBnUktXOEKmqxVAKZvHS2ohotCzPa94RScrlIc9CEJwPVwHCsLi6VqZ5yfhvXN2
zMGqedqWShdLODscgua7AE5C6NSX7ChtAQhwhKdMJ4cKSJRcBZAQsGzRDPUA8BRAZq/ytjKgHGGv
9jcWCjBzUCvq93IHOgaKDEChZCbtsFaMEpd3IdvGRdVbG4zArJ1gL266TbOh9FBXdB64C+Ht72Z7
Vqn0Or7t0qnKQSnIoKlKTcRfDCCUj5++tFFnOQDpoiosqByFDZVzqX1oyyp19E6PH35/oUBS78/Y
KTZJAnlDPLzwnwSo5Qv15CqztlDuBwF4df/5dBh8UqVC9cgoS1hywme+vMj8phttJfmrhQ5TkD9H
6DxUpqOpz8RBTykX3Tp5obJ0Jcjcn3l5Dk2Nh3bMxQwPl6DxPkj5OwXMQAc5gUyWdTEst6PCrCRM
94kjrDwHqdaU5HE5lKLcyAWF0ATLOT9JpgK8ULntzF4lF6QHqDGJx/7bf+vfQ6iLauW1WrtM30+f
5DmKtfd7KfKbjnF7k74212bvO9we/SNdMHI3ciid+xSBp8lOtL52fVrITOQ5flWESZQoTWWNCc8j
bHNHMpEgbEP0jWqNeqO39VNtecbjlb7Q4ZUV9s+lwkqFAg0JhFrGvLYmkvZdfSms6BTuhI/e9ezc
DTa5nZqooJQWtMX3zCpG+P5pJc9hqnAwrmQqwgEfKp4ZlrQJRfyV42rp0bPo4AlMTpJUoV02g1/a
ZwIxqcfztbB354BTUkBoDj52jOt10EiCyK9WNycoZIIZ+HiAn2vy/z5F5DniFA6okPcoBXwQnX8e
bfaZhgeh5R0hy4+8FIUbwFsHQE/5DUyniBNNH8X6leHGsHYlXdjgcxQqJYhFCx113g3GTIO3/J5A
OjVCGIQ61U4QOFceT49f9v4ZJc/BqKkngC8o4F0LCK+pQ97YdRWbcN41izQMV2Z0YS3MMagNXdRC
nSIpiuvnGupnVf/5+Ncv5PSyPMsnYLHVcQxcelz6Gly4TY3qUG9UrZrscKb/1Tkny7N2RF6JjVQ1
NQrrYkz01Iv0uC12ELk+c5AaLD0oEbZgd6y8EYtdf2/xTf9+k3M3mSwE9VT2EjPlCfYGGmnKjaT0
X3QZ75PAh2KrnxbQnSrhSDhYBRWaaa+sRNuFYDuJC90OnlSjIhCC1hzUo86i8wUDPwdi+Nbjd1ta
BrOQAEVryKRSJcpq/QtFvWbB+fFzF3KFOfQz56Dd1/lTpZDs6vE3BNpVMbo8fvZCeV6egzxHMWKF
jMdFq4tswdPT59bhHMZAAQHSYSvTvtAjgvfVn/MO3d6IklpUuFqzNSU1VonNbFI7Mj0ThSflmKys
rqWZmqLAzeKKMoZOaT7G940BUE3fpDJQ6W7lurvQgfrRs7p9upLDHQJLCE8vVebAwAIaXkJIFNJN
aQMMsUW9Fp4harmBq5QeOPW1tOLLKthjIWbOQZysXNYBbDdRxYO0sIY8hb9mW9kNQcKcKuGKFlqj
ERgxZDHfpJUEeylTkOaxIYaangzHLBSpW9OzKqt1o0u4TQ1Zh8y1yUAt/XNwpb9dJ7PgMEArsPQz
7E/YVx1kJ955KFccqVOiMhr9ohyH0+NVv7ROZnEg7AoeVttY9FT0i4MWMoWeZbNWh1mIcNIsDFQQ
8s4TCCG7MSxHNXpk91HtP3MCZ9U9b3YeWpQepwsUWJsVUMUjtFixMx6/2NJOm2M7vRJy7mOEe0Wt
d0Z1anbp7qvG7EGcYdPugpWseeFUnUM8U4hyh1AIwz2UTrZ1NGhVj9pyo5ylVLRX3mRhGucAz46H
bx56vhO/lXewmx3AJ1SXsnKwG4SVQX5q+HdOozmik81ZRpEmBE9ms0ZlTYP4Rrxj33gdiCYLDjzl
lrUlyz8nVvQMgwc7UNQB2bGy8guW4u8czwkgBbrn02vCUAiUjkIDt1sFW0tbC74Lp5I4SyGkQoLe
GIuySg1Z5L7ey9LKJloo2Mhz6GY5CrEswUDLpTaV6v18pVRrHZA/QAof9PiwhjhREL7vfaVpidyE
9ZEaE4VjEXjrypjgHuqI23h4LJ/Sl8eLbSHnniM1Bc+DbLCEAUSnUgttfOp3fwcxleeAzKJk+TCE
u5rbst+C+N1InSb0K4tnIYzNEZRCnrfQ4MSz88RJUGVqi6+geP6rKRGmY+hmztuRF4IBqswuHUJj
T973EHtmOTS5FaMBjP/xIEvhag6nDJS0LgYGoxRkW6cHaPQaIfX5/zg7k93Idaxbv8udE5BESZQG
d6Iu+rDDvXMiOO1MNZSonhL59P+KHGVFZTiAAgqoOkadUMdmc++111fazym0UW52tJptaz3BxJyh
W3rgbzcue2VtuRROqrTIYLCKy+pHGZFdc7Ti4rQyV44TQDsdf3+Va1/n/Pe/3mCfu+CezDgVZNJd
1bUTA+O5z+dbqcYra7BzMa8JWDjZuWlyX6ssHh3+1TE7EWzaLL59qw/hyry4FDj6RWnqrMc1lnYA
GeJjzj1Yx0J2mR9neev0dO09XcxuoLRrOK9jGWnZ2oZ9dkXuWXrrCa79+MVOP2lepWaLJwCoMR78
L4JKT+7c2urPYdA/FqZL8aLoJAgQ58UbfXirdg9g444eZYimuxiiBJyavx9JV9a/S8Ui8V0LXDtc
RibThw2d71lSbOxv1UGuBbaXisW0ZNI2z8ciCyTd++xRhdUd37oRe6s/5Kv1xnr0N+RhdjDDCugN
QL2jrApu1hSujLJL8WJhthVMZ3B5Xs6h2W0LedCQoHfeQ1veSPdfCZ4vTV8rGG3OeXF+QvSIdkfs
siE4geONY8eVQpJ3KUUcNIAvf05+Hg9yQNpeROI9wtoSlMZgivR2DNkTbAvQ2XUr/3rFRcC7VCdO
OtdNkyIyt+YIDqHF2oQtAkBqgVUGC/L+1rovIxduUit+T87Lmlp/PxiviKIAa/7PdQ3IGqNoLFx5
+UQXTNWDpgTgXmjF2cq+qxISli9oxsaT+gf+BCQi/gNW0I2pcEWA710qG/0i8xWHOQRKINmPBl9T
JzZMxkP/MVsDmfLOV+owHSAEjKC5Fw/kpPsAeJlDuXOTZg0L2S7If33/Jq5lZy6lj1mOldaiWLnm
UEQikTt9AootbFfD9pbXwNXvfHGa6E2be7kDsVV99N/g3M+LUO4xG1/SqAurXbdPEye2AUyGuWw4
3JguV1bNS8GjJfRglItGHq6wfpMRKisPKApQ7T6/f3NX9q5LgaNCTjhvXLw4/y5Hi9Swv6VNu5bO
vzQX5TOM8kob5x+xtz6QPsXMeB0/aVKD37OX992heMYQjYtVc9/srX5dFWG1dd6tvbrx6q6E25dy
xxK4tL50oRYyQJPLrFBPt9QK1w7jl0JHNegu7x0k0mWE1ocSOOMhTL+Mewa+wFaDqvsJi7Dhdd7O
W/dWcvBakH8pgQREx0jVefyNb/VLB0U5XJQ/3Qj8p80YGzue3OxsO4/of2yml5JHCbKFBsQSJ6EH
gh79gK0W7KTi0GFNu3FuvTauL0KNyVPS1MVI9y6QFmCt2EB9cYAOTVl3Nxaoawe6S7Gi1wF+XpoY
gdkHzEhILEO4Imbhs3mrwn9tAb7UJnZTrfIJYLo9AGAPgLSXT/Nv+2U5dXCGRU67Ozf9mPdqC2Zw
BN6WisThljn4lRd4KVrkdtnX6VnyMfnHqnwHVsovbyR/rqwJl6JEoAvLStuTsa/MPNAGGkBa+HgD
CyRu9b1eCQIuBYmsZH0GoiFKfd3dYofG8gQf2CAnIuxBCi1P369tV6KZS3EiAduimDysbdJ1g1o9
TcwOSfVYoPMLnMrvr3FlkbmUJApdGYs4C9INzwd5DIz59lbXw7XbvzhW2DWcnIy0oziRteSH6ynQ
SUB5TjLRj49DRepVWwPp8/1zXAlsL5WJDTBIi+fDu1VqAt6el0j5MWOn9jeFc+6c+3JyJ/7+UldE
/N6lKHEeYNSsC6lBPnqY4RWExot2+iAoq8FHwd/X6SYF1PEPtG5r7QtDJLmd3QgQr43ti1NIOrLa
n5SEwSLOI6FjzwwEdqcFRo2ncVdbN4betR3iTyfqX0fOwqBFtwC+uSe7dGv9Fk+ofG5ZqJLq2K/N
U/MkePBYPt94o1e+3qWSsfBh+CUk/I2nEHQXuL7NcQtRaXa2QoHhUP6BtCMsMvtwDm6M+2sR16W8
EWg6z0xNCn/OUm/BxbzLHHRZYk0KYAIcO7LeIWcIuZ3Vv2g1frrE+Z/EzN6lytFjHMgmOus9o1Qe
HXzRZAGs91ZMfY6d/3vvY5cV+TmHY2+Wd3SH/ABJwXD1DRkPfcZGgKSVu3Ytu2Tx4IBrjT+4sxFU
nI5YI41+3LvUNp6R9p1PM3yVN3lTdKgOMHCSgBYcP4CqSz2QXTJoMl1Gxne7UIrDkbliImikW8Zi
8ob0xpS+ltL5Mzb/GoOkYB0fHfgrGjgRmxF5MNciQl7wpdvk0AGRG5nuK1PqzzT/6zJKeASFXWgZ
R5oHmfukxhIm9fdE39pmryyEfwKivy5QSkLY4sARs54+dLNpSjeUzt2EsKtCA9X3U+jaQ1wcpXjZ
geuMBk+gHnZy+dWIOxOU5fTX979+LRT5Y3/+1yM4qQs43VIae2W2UP8OJw4gU+V08QSoWTqWsV9M
p5Qsv2o1P35/zWtPdLHSeT28902G2KQ5w9k9P/TQgrvkY1CN5o2peGUb//O0fz2Vbsd24QYuAfOh
hyrJNu56uL918rly/5fqzFIJAEjOUuNp/CwzkE3FmvsrST6/fz1XmkO9/5JnutRvquE8O07utnz3
VqgrHMyNGfGt3FV39QGnZQJDnfrL3t06kvw5/Pz36uJdGkTKlkOeIgxYP9/l+7sI7LuzJV3wM3oZ
1nwMjBUM8I3gFVjEwPtCsmc7B49TBDuEVRFmq99Z+AmP1AMSwLekg855OPzrji5OtblHrIGwjO4b
3RJ07tXuzi6AYO07nz80ADXH3YJlkHc0RHoY4TqM12s/AlVtrxsnynznBzFKGlW5gsXl6MFVoUQy
QrqcRWXTPZv0nO4bQU0xe2dbgN4W+EaDbhd3gPK9tB5TIU8OkyN8Mgt4g/F8xyV/8+tyXbjA5WZq
tUzZGRb1u65YccY+gsk+SB45xVwEWd2jqRUwUOIqJ6AyK0Pd+gcKdwzSAVHcavc38MEs7ITFbqwV
pn31rZ2Xqr9G/uDZGcjbFpYLmO6HGs2cG98p0RvGdOf/FE7vCuAUR/jxcYlzARpLvD6kJZCAoPT0
cHZepgemVX3fnhExHfJhNrA4pSO3crQWvVKFSNFBwya3jqccDrMxsPLIZwl/Ac8ZUL0RSHiOPkvT
GvCUqfBlG6NLDcY+g6UedTfWST1kSCAyHK8AOIfhLRHL/dSV1hJxC4ybgJHFsuBpY5fzQ1opsvbx
U+9wFjUD28j9N8m1sQI10VqBDwW2HRgo/S+nyjqANSzjE9loSGBaDAAQUaDgiQQuLxKi59aI+wrs
1JyDOArIANq1SizYi+I+WxX5ML1CpmNbcSmbfD3iXkjYUjH9Mq2SgGOsswLwMJRnXqnZjI9zx/OH
hTQ08schC9ta5wenXMxoss2PXLsTisalBpo6Vym2Zxij0qDMl+UBW4b50xZlzcLaKzG7mpzrR+Z7
Ddu1TTY9KDjkT4Ezp9PRJhWSqGhIb+4lFJXQv/k29hYqFuTVBEyzw6k0s5iobg5dukxR6ULXILsC
KHk3dXt8jdpCqxBC9cQGqyWUNSGI1DNv6w9Aoboe2Git3y1BIWBmSyeVxksDHs5c2G48gJl3cvls
wUKmFm2dZMDwAq5GADIE5Z5kSKL1RvUxSYJwVfR+kBIgqPNB4IApGrCbbH9Quw64h6TxlJGHk1Xj
gjhn8S/PEOaOYm9bATHqxx26RIJlAunW6ObyPQW79H70phZk3lqHJGXOrwmpvZMQ2grtc86krGv7
SFtJX+lUUSOsx3y6YwXeRFZ0RqRGamyaGc1ewq2GxK7MNinTHkj7XqYP9dQvoQ/E/QY3U4ZFhdnr
L0wlrjlJWHGwpgMPMSuSlkDiNmhkUKYUtGQBvB1S4GXaRUbe6Q0dGZx0jQ5y0EpZR0OP8g7kq/lk
FcN03wFFHEqzGEKYriAQcbh7589TB7loZ1QPizeIlyp17I2CNTjGSENiTbMZ4wKWi322TJ8MMLI7
RTgsLEwTXYB1zfzXzHA48JRdt+sxqu9N4TXHqgBHq+HMOYhiICHPGE8aDsBfkLUcUlUshiEI227I
7CE9gmgP6Oks+6Dq7HHX4YOEEKnJVTc5EPpQAjPbDqM3zpjdoAtp7OzQShXqCmnxY/aM16Ju9EtV
coOHI4DJWDLtvoCJFvo+DyWaJlbeRMHW0vMU9PPAq4BZlrVOqUeSgs7j/cgX0YZ+rocx8Xu0IZlI
TPdN9sQnyrBKo0HcAuwgV1GnYW/ZuB+ZrGTYsTPYWz1OzrjuBwPWlDxMO0iAeRrSxVSJAIcM1GLA
PRkr9aNZplM0TL6KDcPLktoUK4Cy1900hiWQ7aFqxQ+NUR1jYYY98Zit7d7J4eU7/kbNn4bGiGzZ
UB9ylzbJZJhZKDrjjAZ15C+vAjy9nSxM1b70A3yPsC4awDcbMWJ9GcnKnes+6PnyWzhND7iQbuNe
OXeMVSfD9UoskioqczeaZReBnLmtxQDctgrpMN4V2gMwzdWwqgQPbWv3UFy5OrR5eVflzR7A232R
yxdmAgTB7PmtmEAfAftwzWcktovMRmvE3MHzoG/feqL+0ECBVlvaoGj7oKmsIwSew4uU7OzWkY3r
IU3pK/fIwWqVGXTUjScYDQPhvtUl1DVTI5O8YTGvl2BeltDDGsrz8oBH3vUVBR6HzkFRZcfUMN6b
xcChC9hYmU1PnMBkqISkkrvmrunEjmTDVnaYxZ54OW/HlZslgNgucT4bYlUbKdKUBbDgE0vjHjMx
BCkv6ZAja3q56umIce7Z7n25zDrGDrfDe6GrquyTgrSxVflbIqs1GC8xxFCxNxX3ZQ/COUZMMYhY
uc7WyeDvqLNjL+ajKuB9mRmRsRQ0zvJpXfbod4WDZdAX5hwBOnJo6bzAWjl3g2Yk4IGzwQjSoeRw
XEm7Y7uk6GtG7iDEaW9TeRBa+eadBRpXQECjxVqMzm83hN5sXQ9827U9UvHDJm29AB65q6Hr/7Dc
Ek/6R+WDllqyNKk9rAIzhOdrbKF7l3O+olN9D8r0fQd3fx00lLeBWpwXtMM4YTcNP5XuxJFLYJTl
5LYwcCjg/e9LmzwhP4ZJOjVrMDf3xgRSJjaRHEoPNC0VVdUH02SqncNHaLUsgnDWU49iaPogn0cf
YlvHjs5l5Dd/waGgBXsxoE1ZrkD53ZAij6WnutUy23VkmNZOEL6GKaSKQP+t8JooRINI5J8Pk12U
+2THFEM8pwe6Yp17Mkfrgflp1NYCpgmO3nasyZPp3BWTyumNderdMBBPFbKfQjEXhxrmmY2sYqD5
imdq1GwLEw6YLPcDkOztzGGEJ09Fxh81ETxh+CYsoKa91i76GpEVGxKDY8qy0YfHVatQs4Qf/yF1
KqBc+mH8sCrXT3IBA8mijSsrgz+0lVohMTl2u7Ienl3WLM+d1qsqXZKMGNU7scm0cpAIC0EUN0PY
+8OxQ9ooakkEAbTpu3tuol6dWc4n+Li/euqumJSbYRavqc0OBcnWvdJ4CAkvDscvczBSgfjDsIvr
dki6NCXbQogNwlFzxT1zOaaj+ZiD806FC3FaU3ab1k5THP9LO/RIjxnDQJxD0Gv1Y1wNlrktycS+
HAuda5NFhzU2s40UXuDi2mZd3+ullEHd1qgD1n3igpEapGOOtVrFdu6+NCm989wFtHfIuLjXvijX
DZfW/qS185nN0GW3uRLhZKZz2M/Ix2aAqAcuy09lrp9sUSXKKmMQOIaNMw5oPsp8WQXoAg68Aisw
xiAXGVnlzgBbDmrM8WINS9y7cxY51KzjZq5pJBSAu6XJ0MjzCrXrp9T6YMj52MspErxOKr9DFYdP
nwaou5VKjyRtdxrQYhMP6w9mPJTLQ2oi+4MI8NEhfhHmCpuCRlxi9Fjrnd+qod0hc+0ozVMFjDcd
kR+HBG8pNnAsJBsj9asN4ll7QyE5FqXqkmGqjShr/O6AMCSLRrP/chaooicrKksnacrMionhPKiW
xM0wqoD1on1svMG5p2UTtS4/kNrfuYve5DaiVQ+NuB5ccMXwPBUTRLZiDiXO6YE9Wt2OjwPYmDP0
G5lsz7mge6rJk63zVWrMoZraWPdunCoZe2pI/LIrAsudD/DitkGBRM/GAC5k7zzZZCzB0Xaf7Mra
431VWIymFRd+lC9lVLM6Lqif6A4G2mqOxwYrCEJ3RBtLYNJ5gLAVOgyfZSAQge5p+G5o8nKlwQYO
8UUfAKTCYmLIIZDzz74VbF2AXBmwIaVbNphowM/RhFbDBeuIaO8OyOewL4YdrfmpJ/PeF3QEX5Id
YXIMQP2C8WwioEVOC0E7nJMQFKSBP5o/JBlWrLACIEK3GtRNCWI9F8jwqHL+VEuDTrKye9NNNa5y
Re7NhT1PBlSi2dwAvi0jYCuieqKhyLIQusjIGQDl8EmoRzOmEtC8LP/SwB+GrlkgzT3oY5u3P12C
38L54a40XBSzzTKxqbf1+AgaMgUHObXQptJCoMBb+xcb8E4WW5EtUeVqqdnXYHcvNe+2feW8S1Yd
vQIsiYy2gWfKWPIBAeuQB/bU3ZXIJSkNJx6Jk2I1QKs8+XlIvWHNZhrzwny10edU9QTyAZrphHi9
WimoO5Nm4VlY8PyuV6KIGjbQjZe7P+liLdAfgGDqWjgCN/6D3TcWYiLbjpY8v+eGPjLPOZiueZhH
WNpmwsXDiTFOTaCUfMfctgC5UtK3QVvZ9xbPQIorI3PErtpYP1pnPpCFH2ranmYpQG00QqF+9hgs
9UhPufxVU6j/IOCh9MdYfELJexLmhwPCfSp10Dr+wTfIxurQYCV+TdK7EyR9afr6q6xaYC456EZl
cZe5ZgVpsUL/U95g7TGQph+sB9l1KnKled4DrcyJ7Mz9CSxEf5w7ggK4wy0Pjc6yfLDP+3tX/+Dk
DJrt4k6YsTaMVU5wfq2ME2i1W4JSuhjP/4JrBn5mHFn1hYzqS9EaB08t0UKLL0sPp6LGGRvip3FB
OrNXX62AUK0Z47pw7x3OAFdb+Irj8JH6YCcpc9zO1Nii+xMCztpdC2lES1pFbOwS3Gq4jFmsCjtC
23liG/zO7uh6GbqVLRisUZW/wgFvUzUI7UDRane04s5qUeMM/RuGqzVvtSwDXmoQtocxlH2/asQL
m4HczR5mnYlD6WGiGkiR4MvfFUZzyDmPMyNNKDpeAQOBEZiHemcDj0BzaYK0EyvRIhAiz4hk16Pp
8KilDzBQhH7T5DGf1JeZLoi13Fg6xQ+FYH7O2NFa0JBL9cqpvhj+SxAaOhV9x+aGA1lW/6Dp9FVP
znuvpxfXpy/QuIaUWE8C8vmo7KetmyL10HQneFLNWRvaaX6Xleq+GdOAuJMRmiNCrjzHlBBYP7oX
F/tzQ3/3dvls5d6jUedBOYqobF8kaqC1/G33b8P0PLQWxGOvs3/vlEVMnDclv7gzBgvI37n11PdA
L3hokuWQA6jTBOuy4hmE8KDDWtK2KlS5nygNRfs4/co1/cwK7zCLD9jFbVVJt578Qu/z0Wz7yFH5
gVnVR+MTheID23MljguU1+gU936Ct9sk2QwiL77XrODvZR95ZtURM7Ogw/l/6HeFy9ambQGCZf/M
6G/tris5PjX8uRDgxgPgUDhIbOB8L4HWGz2cxgc/cvDvG8YD9U8E/8uZ7nqTh1ikN+4Ic6imWOFE
gDe4ZdSJgUcDO3lCSaQJ/MY4eQt8QCdXbBatokyOFMsRhEowHJF5Fjf62KiHwTrM6ALq0baLl5/l
EBCNW6DBwg52l8Nvkj411iltRQTrhCiDG1HZ7IbZ3jQS9wa3gWx4YoUdVrTd1B3bDAMLyvm9yvWH
2eRB2iNKc+7PDyd9bIx1rIxHFJEiWXnrvv8Ndj38V0dM+cKK50XeeTj55WfLChyu7ErvHe0c+Iy8
Goi4lfSfHZ9FXokINkWWmf7MyfzJsTUvIsX/5UtCE1u4daTQmVoMaM2ChVKPtmiDzEHni1fU0Xe8
Otg4Ny7miJkBSUW9RG5lbz2UB1lXRZMsToLWWzJoRGIVZiNANCbf6l5EnVEmufPe+H7Y9gsJHf1q
2L+dWuwHb94N/fA4qSHo8wV2nAtZp9a4sRj7kMj5YGlJlpkdpYNhXemA4OTWLkCSjbBqs9/NCnc6
gy7M3oris7HT2KDOU4OO+G5sYwW2VFpBqtynr7UsnrISrk8L2afEfDNHHDT7l6X+aFhxsOBDnys3
Gulz2mIgpRlGT46gu2gewWffURSShmrcZ531ogr1A8BVv+0SND7Ho70lXfNWptaUUBzSszFFBtHB
mHNoGtaTuaozCJ3SkxxthBfwuQiQFHtBYhFQX9sJVTZ+4QMfm7JioSAOCS3TjYUcMQxyV+41qN5b
pHvzYFxk0Ks+mgwF95BpO+a/rAlfzMnyF4EBk8IpFtmbEQ7YVG5cTJ5y0lHuDaFGnFAB8u0iXyNr
vGo2BV2Fyn5aAStgHuf6TPIpYnuukPyEeY/qg0HooJLH8yDySBdZQAlZuomWBbcFgbzn3rsWcNyI
eWWuYqf20DPqUeQsROJ6aTg384mQFiLVfU6PpWhilSJ/NtUIWqagcRCTU2PFOVuL7AMY2xVbeNw4
96xukVcwQsP8tdDy4PrFqhPt2pfe8wjS7VwsMenryIb3kwPj1sw6kBTfvx9DW36Wrn8/VlDvOx84
wyJLIA4O6RHX5gLVZMTtxQx5bgfSHelCp3aRCqvRQMywyGGhGwrQzDOjW2GSHBprm/OvcxoHasEZ
eYc180yI+DYtGyLPqkKzvh/yuxQze/A2UP/C1BHqT1DGuYGdacYAKcrPRahnL4PvNvN/G337uBjo
lpBTgOTUdvH6Dw4AlY+3ipoj/Edw2B174xkHozpCYRBULVrvWJb2OEcUU0Qr+qaRoF+auw6ffZrh
FIWpLJFwxz/OIkdu31oXTf8y1iM+fv5FRIGJDeRp2b2Q6W4ScJfvUwcWoeURqNbDAsJ0CGFuUvgV
Gm6+TAenU7N7aQ0zHiviBllG4pGobWYvXTBShO286Xck5cNatl9FqbagssSciiOEqGGRFqfa5uCJ
oECXCvoIw6b3vBr2nuEj2cKdyAXJevAAT3JcebC4u2/FnG1ED0sCOdve2jaNd8fWXcwb8erVGUHd
9cHNvY3t8LibDMS+MFRb1vIMeWxw0gmaIQ9L42Sy6cOYjM+0ad47xO6B54inZZ7tB8vwofC8l91W
IpcLR/AV45uFVHF6tqNHHaBbW+0SMvcJbMeNB104ScUqG+HVkgkjULObYEw/m/DfXpC+g6t5wLhp
JNwfrLesdnwkFCabWAnX2nE20sKBNPQBIITLQlF4v+t2csc9omJ51w1svleFREKa5U716vEu/yhs
gkRKIUYaWAMOGyknbeLp0Xr3F1jlZ4S8MprTZ2EoYww8VqQNtI0GFppBWLc0H/8uq6P0/58FEzyp
RkZ1Rg03MMKf+nUJULuAKOE0B1gyb4gSnCu1rPPf/6rK4FA5tr7lLPulf+rkwehPhXdL0HGtTnah
xuns3FAVtcwd0iQwPzao1R+UlaMuUjhNfm/ODRKEEyQ0M9KUwEhgDbO7X56G7WfYmWDzht/XLa89
4/kF//WMHdYpFHNNJLmLfZ2fLKwzg3VLMnBFR3LpI9KP1NUuYw7yiHOKDDbrNjNcjd+MMTURmqDS
gNKb6Tzg0ANHkbEqv/6Xh2KXHhzTkJUVtO/QfiLhBVRBRwNdaj+sG0PcGBv/fjRUef7zvQnjrLKo
CGwODJkmHcUGJSeP7ofeyApgl+RyLFjlhqmDlUTK4pZM+t9lbHZpz7H0XmVx3ar9pGt3ChZeqhhD
tH1M84LcTbS/JUo9D8SmUlkjNl////8Ry4SexLPYpVWHMWpuOO5A95mTbcWon6Afe/n+81x7dxfz
SggxKzYxYzdmrfvIej7c4ehUmlGWu/wkBz97htAFq7CvFHqKx/FWd+MV43526clhEA0ui1B0N2Ku
BWPbPLYuhGHNQL/8Xm6ms2EbRmoziG3Tg+Y41aAM8eyrqKukzgROd34NTeGMSp5+mTvjk+ZGvS79
4Yb3xLWva/3nqJpQsiwNQcTBndxp7br1siqLGRFWoey49YzlhtLi37OeXdpnpDP6PBn3mwPXVAbz
YO1QOvkixvT6/Rf+05X6r9FzIQOwlNk1+gxO0omf0DXy58G4PzdAwtJvRYInD0p3O3S3iHVBG/KR
yQgIpPZt4kKIDEoaGlEAL4uQ3F2j9ybIoTMSwQzriiK0sdR/UPB+x1UVoj3gDqmrY7VCKnKfBnCJ
zVfeuUdnNa2nHeoICSgMNwr1V7xb2aWDh+shtHEbPBV6cEOckFbWyjgtURGXI5rD56gIWexuUIUB
osyORrRL/np/hutjguh059bBLcP+K20p7NLoo9ATX/T5RubQXo2Rj9bG8ytyYcGLRFuCYlGSP3//
Kf9oiv7xKS8tPfrZRx3jfK30QB7F5mcZ3atPGZqhiG9ttP9WZDHvYjf3RyTte0uxfeqPq6njR83b
X9VSrbSv19oRNzbda5e5WHe6uRcDLM4ZWsbs2MLRPvA1IkRqDDHPxkfaV7cAmVdf2sX2TrTihjtr
ve/MJbRnO7TVc82xoPgMZed3AwnoKV2Z2BuqGm5oy42V9d8KKuZd7OZTg5IkDpAzpG1uhG0hJMj5
+hLe+zk8Z3DQrYX5PwUOzLtYqqihHLuqoBFlSDlp44MqcPr05/eD7sr65J2jpr+iklZRalXIP6EH
ajjKDhA820I2zLs1ka+9p4vlibHaQ3w1gVveN2Sjee+g+aFYlp9d59nIC2XqBxJcVry40A4YrCjf
IbLKYhd6I+TfkDi1TatLujE3g9ZDNRj7KXy8K+1Ei9ReNFr98g4rgjlBROfc1RCKRClHU0drN0bk
jlO30c6cbSsvN3a0EUuClK4+ZJ3w3m2rc9HxAWOs14K6WVRon+0rUti/AbdGCkgrx3hgXdn8/v5V
X3kV7OJVe6x32r6zln1mbrmIG4C8CJyod6jBuvpGsHQllrg0Tlgk8zQ68pe95D+gY+U4m31/81d+
+NIUwaiXBa8PP7w0aPrjj6N6+v6Hr2zElz4IE5pxamRdlr0Ll22aKDNy00AsN277yvC+dEDoB3iP
I/Ja9vnwNA6gtH3q7Nf3N35ljbu0lMFxsNe2lUOG2DNIi7ZwU4447Emb9Jlw68bcv6LWZpfeMkXv
uLAxxlWcekTBcPEKtUI+aVzNCxsObpvzY6rybI+uZYXCEjQH6GgUYYlt63+LYC6NZyiCODku7rJX
bECRXu34UK/bWt74+Svfn53//tcCRFxI1IwlU3vSHVDEt5bE81eodH3/ka58f3b++1+/PsjUbhYq
F7j4wZWAk0B5hww6vu9//doQOE+Wv34d6gNbLM6C2Tazs/bO/4EuhRV6pe8c3SaUN6/fX+eKCpmx
i92G9k2uLW1gkigks6cStUPqgslqODtU2/eS0mNadBDfpQBL2khrfX/da2/vYucRtVoyP8WkT+kp
He6yaduXN/adK4vhpWuIa09LVp6nvT+GtQEgRIwcmnjw7BD51P/p7i9tQfI6zbSE6mtvW2i3R/VQ
zlPgqRur+ZV3c+kJMvK+bhenbg7GoNKfAvvLgdVjdufMtX3j9V8ZXu7FV8+RxlfaFs1hTHM0QY+m
vbLHuV5lxH83SuSlW9bfyk5cG2Luxbd2p6mp+hmSVKg0+NF41pBSQqVxWp5pcAupcu2dXeyALZJe
LZRe5UF3Wdag4JkWUWfCEaNc2uJWQ8DVJ7kIOVLLNqsyG8uDU8mADqeqeGHLjqDiz4e3zNNRR3lI
mxtNFFc2xksDka4mlW33NfLRhcef5fh/1J1bd6Q4tq3/So1+pxqBJGCP3f0AxNUO39Pp9AvDTtsS
IBAgQMCvPzPy1D6dFacjfbrezhj1UJlOQwTosrTWmt+U42UWULn7S2P4FCGiavQVqrrDW8mu1HDT
+0hVfkJeOPMyTrkhTevKpvIUPri0iedvqmBKUQz79ec+k3hgJ6u6DVjvQBGK7rdHhp7QImZzikyU
QMs1GizrT2b4ubscv9pP6y9Dd3IuFtxlVEmNzre3ySTAsg8ZpDrJ+P7rr3JuPJ1SQuaQ9OOscJdC
x12XouPAIMFF457Hg7PPBohZ/uL3OZnwZd6X0L4exxI8BbO4wJ6CdLVBfQRh+aea+zM77qkf2kDk
MvJWVYehA9Z22XeoDKDlx3ifiUTP3eBkmgdkll1VVhUWRORbp4PX2Xii+2j8JGQ8s3ewkwleF9b4
niXVgWIvR+p2BcZ1eeO2KLF/srGfmdSntBDao8UZrD08ov5RomnFTp+sFufiuVNOSM1txtD/Xh3m
WwhzK/hxvlfN2rMxGoxylaBbptOfbB9nXsMpEwQAmGaoHdxKF5LsKpWvhjIHZAH93zhx6U/G7Jll
5BQLsqgRgE3rFAeB6qET3Vr/TQ/3v556Z+b3KRMEnpO2WGRbHgo04qN7Eoc+EZde7E9piw7Fz2Rq
577CcRT8vIxIyBlssMBhznsU7WWQ70b6Sfx57h2czGhJatrxfMClJ4kNlXQADjgQuKgrVnuPv35K
51IgpzwP0E1h7lPkYK713YzmIXQa3hGnhlBFyDzpdVUlCySQWxPpYjVgl18NWb9syj50tkSM9pPv
em7SnEz7pWgdtMk36tDbNl6qj2D+5IhwdtKcTHgjZxW2qlKHZkDzWYzyNErNURAP37Mno+NpScZP
ZVV45/8mB3eK7WBmRAde3arD4vXJELw4/KIPP5n8Z8bZKbJjAO97kTwqD+ECXD4Kxm3xIu1nE/HM
qniK7RgU7ZymxtURS2309DL4N5nzYcKXZeKpRK7916PtzIg+hXPMAkZnhOXq0NU6Zs6DoQonNvRb
L59tH2fG0SmjI0OduGWTVIeW0O8NxhOAJOtff/gzEfUpiUOCYRR10I8flu/jA3ltPrKn6LOc9bmP
fTLVUQIfgdgrMPzRQR/DQfir+tSt6dznPgnO0TdSiyDHQx8+6GrZFo98LW9//UjOvc+TWesXg+No
hX7/wgpE+hEKoCAiRLGcqj5eps/cwM49nZMp7Kq8RG8gno6KvpfLlZc9/Prjnxn1pzSNul0cuAnj
jaLD0+gLWCjcRPVF89J/gjs5d/3j3/+0N0SDYXUo8OQj9HU8AAwFfQPknRpZzO6TGfVDDv1v1pxT
qMbY6FwCEYi3y+ByY14a4FqNH/vPfiK+hdskW4Hr/uvHdWZHPSVrALD1x0ByMZCcK37JPppDlH52
wDvzlk+hGkwTXcuihniEeXFf3Fr3/tef+4wkPvgBK/rpPWSRgVW90eqAC+srH7gsllY6GZq4+5gf
aJYWsHL/Kv7a8eUUquFoO9l8xvcoUU967B6cO/cajeIgp/7FG5xMaDT4WEQGuAEW0SXcDVcc3sud
u1tePjP2OPvETiZ22Tok9I/vQrxM3+vv5Qf9MLfOXc6SnmzC7/2BfPvk3Rw/9L8bvydzuyJoAECx
Fwv1R7kkEIXlF5go/p1HV2BDdXv5Pmx/fasz4+sUlwGEX09mQcpDa0wsQxpDs/DrK597XKdYDGyQ
3qyOQaB0yiz2WCW2vI3ab8bU0YrNLVnXFUoUvIc2WFHVr8a6Gy5y6DX3aJ7X8GhbPrN7OLPmnIIy
KDe695vjt4QCBFqMJ/GFoeiKnv3PtthzZ9pTwoRxLaeGY4+tvzsqQfegCmP11fse3GZPOKH/+pme
iXdO+RJRqwPXlVjXgui6zC5NiUbN7jMb+XMXPw6RnxaEShr/mGeBpl6AkBI9V8EKrkF/8ZP7f744
oQ4bs+OK7EoI7sSo4QCXCXfPlWM+ucWZffdHMP/T59duUKFTZiwPS36ZlWM66i6pYXNmP7NtODdX
TuY/re00ZzWCZqdHu+XX/jN/vDOxyI8h9dMHr1zQ+lCew2y/zbxNvvG6dHqp7n89ZM6F+qfwiKnN
mROiaeKARzE9jDcVfH1EzK/7Z3M9PpvXT25zXJr+zZJ1ypBQR/1nU+JLoEtYLyv0GI+Qbb/6ZJM3
cURjSNF/faczc/nU7GvKsyjLM3yfSa2RxEUfvRg2Novz781ngee5yXzaotdFoNcUPu6xyBQqAqDt
FaT10yro1mDSWBmjXf/X3+bMmHKPk/Gnd+9BHU77Co9tPp7C6yun/WvJyFPTr6rONIWAFkWm4dLB
Kbl00OP49OsPfWalcE8mM9QupbOUw3RJymcXsVvbb4V9/HHtv3+f/ku8g2P4o03L/PO/8efv0K93
uZD9yR//+aAr/Pffx9/5P//mz7/xz0P+vdNGf/Sn/+pPv4QL/3Hj9KV/+dMfVnWf91BVvHfz3bsZ
VP/jBviIx3/5//rD395/XOVhbt7/8bfveqiRFrh7FwBe/O2PHx0b0rxjwujvP1//jx9evVT4vS/L
63uZQ+/5f//S+4vp//G3wP/92NLGA8q4yyg/ts7Y9+NPGPs9ikLGXEqY60fusdZQa3gv/ONvlP3O
8Bfok+Jh4BIS4EdGD8cf+cHvJCQsCjn3fd91UQr9nw/3p/fzr/f1Ww3Fr0Z/rME9/zTxwQ8Euyly
cSuYBuATntKieiN5KH0lt661xYcI5nJVG897wCFouPnpufxx659v9eepf7wVx1cNCG4TgkRyyhrE
uTAKChrk8F7MgXp1IHUnqTUQEYAKEukAtpkEc5e2XG9HqQDI+M/v7/mcQAdK8VJPewICd6pEV7vF
FpLsTa79GJbJMLpePLRz+aAP1uIGlgefoaj5D3zuv9bW4/dG2Bd4PHCBy2HkdLHIuxkqQGb0Jit4
9jQqrcjdyGi7bD0AXsBdGGmLygDAJlWV4vBcNC+VBRoMCjNJIHRYuDE6JZzV3bYLXCe6G2dsx/ul
WsKXcdRgq1aCGhRaoR0gqfaYthcL98dHl42QNUA0y+VFKNAgDhXI6HuxdGYgGHJHoUgwRrV1NktW
lnzVDWrx9nDD1ftqpFmX5Lxv0TQ0aihgG9IdZb29CoJtwA2UNGCSA0kTGvRMgqNCQF0QEFM5V4s0
5QAEngtKGLIxEBTV1EUupgIycZVDPw9iWMQHs64iAsGgDrRZ0cDtd4E7h9teZ0gLtrVwl1gOI4GK
bPAiqAwsBDSpP0cNWr7HAILg0JZt4iLXsGxbatA+okObD8iJzVBZyHAogr1bFV1/7U0j5MJ9WQKG
MojWmW81GeeXwJkDWMYUwi/uPXSxT3cs4u60VeUoXofIMeOhnQt33iy+RfDbY0iFCUHCPUysDVuI
2ieIdhOWA4ZzIYC0ecgiPdxhRBz1CFQImhB0dMMFIh8ZCpfQVH0LW93411VWDs+Ti77nTaD7qN6B
hVnRNZ0iD/LNpZ7dtaicqAFZugtJ0tiRQcc2DsriYu7CuwNnarqmNpwLGvs0B04nrCS6gSiF5d2r
AALE3Cs1DwAQDZVa1Ucz18wre2j1NSK4OGwLqGHNYHSTeryon/1AeX6MScnzLZwnpbsZeNY7O3Rt
umGKRTODYYJWdjfTfFT7Zpr5mFTq2NM2eNDIxxCAQNU8hLJzt9zM9mLkweisvQYR9qqXpe6/ds1I
ECUZJ8xWI+8zoOMm5o70Xo9muY2KetKp12MKQKnjuwO0jEKqYqe6JtOQDTiL4yQWg/HLxEtf3U9L
FKk0L7zwYRYte3Bb2j5FzJ3aq3HokLcMSt5kKy1z5kG0ozzzVUHEKlfIY9Ds1hdV1e2CiSIY8YVf
8htR4OwDsU5h+L1vszF/g+QrzKABM8TbyQZdB6tlzFqxrT0x3VqR4emLoLYQ482OyRLiLN0MzgEY
WavBoEEarSgWZCHVAcaTdB0oPYni4L8haxKZbDX3or+EHY8PyQ4PIZ6kTjTLdYkudoO2/AhyrmWc
oR8pmImu/CASt+CaZsHOGVo17XPBR/dh7AybXhshqVzNOEzf06m3KmnhQwEQhWE+uywZJvVqYZkH
el7kDO+RW6H7o+0kuc5axsaNQxVb0jkQ3Xcu9TSvx0HrIqZyBgYWaXLHvVsi0YOE5beIRXvu22Bl
Mxo9YdOzZJNlUUeSqeYNHG+DjEMAWkT1lJqI5GFSWMpedRsu1wEYcVAcBLJE7y0QKRBwBdML2BJN
H89GyZVVmXmzxiK/zZhtuiRzG+ScsD6FejV1Rb9aalUrbBm1e9OhbWrlQCkpdkzNU7cxFdp+bjS8
koO9z8qB3yg+Uki5iCm99awycDj7orX3Q2hn/ynDVdjXsmuGPmZFPd+UTDXX0VKEMgUZnC5roVTw
0kcEASQfe1YggwzIFDgznq83I9xxO9ic+TO8DqcZaqMOxxdxgwfCq22pZyTJStT1s6TrzRPVy65v
LPdSR3GCu/b1U86LCEzXqR+8Kztp70vQ1gBeuAGp2WoJzALmOvM0jSehbsAuuqzQaQUol42ifOdS
pAESr2scuYZnhzOs+pKNd21EYV5PpAzdDWAbEupCbly6ceyM+lGuodOHEjMK2hvobLzgovRdgESg
iHboyq9A1NjZKatBAJjVWw+rFu+RyEBmlyUx7fNoGxpuBg8sogvfw6tkvB8TG5YeVF3KCa9aMk93
BlQQAYGH23N0sTeYDbSE5nKvaa83FFsFOrPmcg7hNqKXJenqLswuQENRZufRqa5XbHH0E2dBX10O
6AceUxDK2EH5DJ4hI1IMIAk0DoT2AFkbJyWKLO4V9JhHilZQ5Ed2WtgH3kY7MuSvGQBYy2qwo/sV
02FcUm9AlBLruWuXKx56xePIjvle3U7NclO0C1HXkdsKshqYAmfFwREJLFLCR6xyOhqK23buJ/AS
oiJ/plCzR4cGZKpqByOQ0Dz6Uxu9RC7GMAZpUEHA5Yz6GhY3dl75aJhVMAfXiEZ34+QfXa+wYos0
BHvKw3YxScDfMSHR04SIAnQQh11jJzXRZqrLol8HtakWdPIC+YI51wi8Sk3qKSlkJrBkVHx8brFL
mNSTYXs/iBwrM4+kD5nWWPlzPFfIyMekMrY4bkhDl2oqOxhwyMBrzCHyePiohM9l6rUAb8WsrBV8
fpmvIKeTPaCPVdNBsiPmBbmYOgAfPemAVCOwgg+6DwLH+CKNrKMh+IZ9NKh8YmHtNuNj6a8H6Dux
moLVgGYnuA5k2wBhvgXdKUSPzSAqWuCndJzQcT9Aq1nGptCwQQOKlERpN9rwaV60+5VnQfM8uirq
tpVTEGh6YLxapWXfqpeAhXW3nuoW+r4GWwmLI7w/uV1K7A6xa7CGwvkOM3drR7y0e8nGyTTx1IT+
dDN6Ud72O4HunKAFYKWrqyGem4wtQ9JMi6TzRvK6A1eCiI47K7cDoxJekIuBuCrps4hhmbfVjN6F
eMlyLGirsBQF9KJhlA0jj4GrYVRAItpLvsI05U0IuX8wRHofFQTyu3XETNinjLXA2qMU7uUMIw0U
HG0hHwd6wwtXCOu64TZqyLRAbCi9hiZBtwjSrbsBUXxzB1CnV0E6ORQ1q7cI08IA6jhrYB50SzNg
WuS1hhQV5ZkhqCruBNsKTwQwDC/sJ99ZZ+hIA9uMyDqq0slTYxY3NZwWr/wBnV6QhbZZn/JaMJnS
yoOg0whVj7sxapzuwYJPzMCnQ6Pzug2mqNoAKRYG69A2OVwTtOjgwd11bLC30yAdACxGbmy4i5we
G9tU5uEF+q+cL6GBoAOsTxeiX2mH/MUyO85xLoYFSvNZuHqNr3SkENSThbbUWKBqj9sQZDZk8YAh
k1m3h0/a8tIMCtOgGqikqJBa2Az3EFUEa+2M0GQGfp5NG0drbFo5U2G9aSN3gBaUaifaDW5RQwJJ
5lBeQQed32IyCXTRG2+q6N2S2QH/b1BCvndxAfRwdfwIWaj6sR9SJpsMWTnsMpDs5hMgQnNpfAO7
7TmougfulMN4V5aEd08ZrdzrTuPRpp3TCXvViAJRXS/GpQf0vSh9fwOuTeVsaCbm4KLzsgboLEXg
Dl55gwbzwdOWoC2A2uXKgIMpdiVr1XXT+GgpJrByqxEp6hoqZClNiPgAp1X0gXqzTMHGcP2rSg10
3AQzmE9gFrX2cuzt7L5NbByvBHS4KVR04j1XpW43GINu/haKBu2KbR0UtxGaH7JNZMqIbTnk0LCn
azsElljNQklQqTYwD/66lI4d435skPXxm7meDxPSyfYLG7WBAh6y+mE39DXha4QFNRADOKSgkOjb
ZmWIKKPYwHDWT8eQhIsGZSvq0DB5RKSBPWYyeg9YI3qrgDhToCcEHcj2j3jFEX0JejY/g1oIQIOx
Zva3zlCZYcda6RS7WZLK2fkV2gx3kmTaU+kC1WrVPzYcSN21H2YCj9bt3alIavDm8mCTLThXXQir
TPRgMyeqjttQoICZk0veLQBpQsUNrsISqIo2G1tGQ1TA3G4s3iY7hDXQhHM77UDVBc9ODEoCY5ZL
xGTVzPo9jiT1mDKntTIldWHqp95U1l461lvEFk6mebFlYiBQFFOnZPsAmExvq72xCd4KCrBL6gwj
bS5DR+d3FM7QNFWkKr6JrJLoGFF+BowzaYFDw9oTAkHhgRhybRkNUQqL2lDuGmK53XUUUUmc0W7Q
uxJ0pna1oCLUQTfuRnOqM+A9Aa/pcEg4/tPcjR1YPA5ouPgc7H5iW4JTExy1A8AJCOM4HrqnQkRW
BzOnTuhscGQFdUE4gEMDfll13b4A/bOKOVwY3NS3BQL6aoHGAruI9q6dseps6jrU19941rlAvcIC
bjhMAmHWPpNTe+nzOvtWz3SoEotk0x9d1/9RVuxsyutPabLr5r2+77v39/7w0vx/kBwjzDumcs+n
x65N3+nxt10/dEPz299/W/W60/3w286ol/rt5zzbH5f630kzQsPfYe8dEEYZFO145f+TNCOU/x6y
iHLOmBf44CX9KWnGGLQByKZRAgEpqr1/JM0o/R34Ewoauh+xH6PnP0maEfKjFv2vpA6ug3QZPgEK
Ny6slL3TenszVzWEPIp/6Rh5GxYNoit74IgHEhUAmJDl+D/bAk5FQ3nAAftDtnW2c50ZaFScmNUe
yBy1zmR12QMmHOeT2ItyTyGCXYN/cmu45wABpFeDo5dDB9ZS1pCNAIg11yOild675SYoYq8Pw50j
I5C4ZgA0mWYguAwSaCdnU1EA+Mauate6XpD0gm/NOJMRtC13520gwJFbI4Or2m82kzAA1XB22ZQl
GGHVJfDEoEWqyaSmACuV4ggVZjciiuYL5dQXlvkr5fq3QVPIdLb01m3uKknKtafLV5b5F4Bfb3yg
SUGsuplJLpLJwYoD8/Z7WMztTBF+I6N/SwZ6VwJXigyEaVaSDFv0SyLGnuXNYJsbVvm3QhWv6Mh+
BjF/j1TXzRzmRRIqufMNjJeBq4oJWrywP2bfGcK4TGHlrXMJ8gzyfEi9wDM1LcAI5LzeFPOy8lrx
xQH5wS+etIjQw9CEO69yXiQJdnRQH4V54tGxMay+L1x6lS9iDR5vt4OsrY3JzkcOYe4aEINcX6YN
5fvM0wetc1Th2/I1J+GDmSnsYNwrIEnvXQ+fdjL8KqPOngjGgRNk3/y68WNSXsL1dNM67KUV5tmh
HpyY/PwjmuSHW8vnKp+vA3CXyAISqWf9FKmF1SDx9QC2AwB3ch8Bco0DsjyrKnsYuOIxWaKU8uAj
E+E3mftPba0+Mq9x0zxUDx36dQv5DAQgT+bRmARQte8VAbHUQLHeuDaNBgKOR/EmcgpWT/lFuXiy
bps3sM9eiym67svqNYMoLoV67cYsEw4VCM/irpiuJG3dda/Dq2J0dYIaBgBnrovwpd1o4bdxyUMd
F0fQYMHnbm94c9dmV0M+Zth9nQXnHwAu3BKmEhFyWunCSwT1wHQPgHfDdxkAMAtO8+ABiCprG4e+
dwvK5K2eFDzLlvzZjDh6+oG7xWF4BRuQbgcSl44dVYNmEud9X64IxxWKHO9xBjkmpdb/qqsNM8W8
GdEEYjoW9y7ArQ6olKvRywG/sds8EEtyhN/jMNEkvi/v26UzKUfwg4b32yhw9mK+Q469BrAirxJH
y4/akR9dm6PanzfICTQAYQ1Ilul5ClO/wtMGk+VOTfUOzFyDeXV8c3IMQa+BDZesb7q8nJEaWl4t
IxDcOxmaFwnB48lbuGipjyDybtk6KBGXInu+IOuKrRspkHnp/BjNzBDnPmoSqf2U4QjlyGlbEbbG
kiXjchwPPbQgsaxrmpLCXEM6AwX4Snjz4xhKuhm1E2JWzE/ywTeNXHW1424F3IfD2i3XXACHFMi7
SJt0svjnYBkbsJ3UM4wXHwAPlOni2sfMUTgOpVAwohLX1rf51tAM8uWpfjCj3miWv6k8wFLIgS0K
/R3i0e1SVIlsJL8JwhcuMBqgSm8hdkRztmjoreWg9DSNt8OmfVvq4m2ku77PbotWuFtr+J0bLMHW
cUGrCFWq2+DRw8NfzYt7WVCz6fvIiXlQNmBZbPylfuAcWptubi/qYjKrgOM2OJ/cyPkiG8whZ3O0
xuC5CQsJjHlDajCWMNTbLr8K+nkF8u1jREGmrEX2kLXFa2nzNBjNph4wZ3SBFxFoYFVxzN//GDCu
G62Kjj5iqwNuC8S4NuwLQGfkBRhZN64dD9hxErBoE5ITDUYc+5b1/JAVGU7rtt5lkXdEX2LlMT3W
ADaxTVQXd/5MkmAY9jRDvZYRrMbYfN8NNzgRgiQQVeHODfUN0/hUjq5vxknbVcvCeJ7BCwYeuKXj
01LwKw8DF+ik5mnrI3kYOyOfACRlW93r+2mmKFL0dZhAAv7cmuUxAPq0nNyr2fUesx5bxWzrH6hU
JMk62If39SVjuEPIoVcF6kYeN6o8QbaUFASTRPA0osiCNgYpSqTTu1yD+UqrL04FkGdT+4AiMODu
QI5PxFfDhnnfA3kcgueG1nCUHiYFW5KQrZTTrYx78JYBu587HESoLpcmZEkwRw/GA/KaTEhRVV8q
MbwhpLwCj9XFeoI0L5QZiSjcIfbauUwgFiXop66bdGAAFSKnVY4sgRPMjdMMaEDBePdx1E/ayRtB
08mcuO8cWBoE+gpduSIBaRZVbc/VYBAhyQ4sWZFqU/EYB3ETI+BPZ0qu0TXKk87FDIOkodOPYP57
SZ43UEsj4zJ2yxeA9O94K5ukBAiZiekKed4ogaSOJYgoAtt866rwktgrauTKTP1zhdxJrMfgHu3s
GaQmaV3VcDFcZ0OFoBfcN3SIISNKwHp1HRdkTb/7cENvVzkBg6NB8NBaMNmbXJaxO8x2Kzyzzlo3
2k3F/VFVvGsaufeDBisKftsona3dbFmX/R61asi7I+Bog7Z7qkn3RCx8crwlDQZ81twfMGnrOZ7m
+j7owAyTi4LfAR2vA4nBEI0Tpo/6CnUdElcoIVWMr5G8BwQ1r8IUDcjryUXCC+WBEES4sOQP2YhQ
yV2w/QV194QMT1pi6OKM/QJk/UfGZhCPKE4zBQFAUr8GzdivZMDQKS3ZxcT5zjsOa3cBg2gIHrIS
AuuZ1dfGqDoul/J18s2BFNi2KoqH40UvRugRab5gwxdcVh4BUr3FOVzOj1lefCydfB71/AVstWYC
2lDV82M02sPUov2rcMC5EFhzbVmFsbBrLdUlhtplW+GiiDCvAEy+gBQTcdIEGCuS3E7mPbIgRUfc
0xB5ZhP14YVoqi0qV48giTw2hqMOhy792FUGx9zlCpilB1jqZVvYwWdEmGs+hJfYgVEhIAC0Ke4N
4L1iLIZzWIAyp/M4LODWgrTpGnHyhBGCwmuFE/SWlfm2KSzZGWGSITLNrkV+ZwKfdUubEQmBJbuY
wVgjSD+sqI+XQKh7Fcm1N2vQyPkkVx4stnJAmGKL7RPdVCGo+wgSC7YthbN3RXMfVfVz6NNbiFWK
NgPlzLQ0pnAiKNsIgNChB8WVZu8UTqTEYt9jSwk1seJXbkZY6gT9FptonLsyTLDP+BuQWHFUAJCm
L5rEc5CR8xBb1R67b8VORDCMAZD9o1Tlhx2anQDkEslnPwbW3UsiBjGRA4o6UvL+vsnUc/OBqo9I
BXLQq7xxtjo/5tqR0GTlUqUo0rOER1+IFF3SL/S2ZCC0arnJPeC3/QJkBXOHJGYixiOe3cEtLLDA
U8YfSvARu+Eamd7VpBoMKZRKTAsivae3PdW7ZazvF6pvJlY+N8RH+jPfzsitoJszfxUwkkm6Qicu
B/O7nR8dwHALbOTFBIppsZ1GUNatD38nhHlQ+lEPaOTgteNP6LfZVzA8h+EGtjfkqN7dtgNHpC1j
JYJdHalnZrunEQ2q2ryClvQQVdH3zJFvOPS8CZ9gywGnLUUe87v1+gudQ5RqCxmlHMAagMMxqbOp
vlHl/Dh702YIgYdTAP27LgLccVhWyLSAqg1z45gZ8Fwj7rxD97gLrX+dXVfKAwHG6ddtBTcPVVXP
mLyJZUvS+iNMCB6sFG+OwIKLt/uQOcEza1AuB9MSvLnJPE22geCpeuqr7Jng3S8Mg8AVHBMpmB+n
Ut0I3CJFrn2vSYWDj1c8oQ7/FkJovavNnVPClacm4gKZBGB0Wfd9xCjZcDbeeDmSblgFDXDVqEOV
b2oSH1ABr/tevC1dha9XxU1Gbj2FNaHti49KQpbudsO2Rwo8blEVS3Zf6ZQB7ZpvM5w0Mh5iQchl
hM0BRjWAB7bxVgfZ64iUStwywM79FoNXzfvG1q+usDQd37Mol6lyio8fD9tRgIGHokNIgLAUuct6
CL6gUBdzl37zcDSIkjJXu4ph+UJG6gEeDQjPXfOYu8UF8vB4DRxhx1BgWSJNXiaiQiLFYpOoZxwW
Xd61CLamBzvXXxosoWnXAgo2cpbFgw9EpTv3VQwnCo8u22bo0PRmAdp2t2O9iD2VIw6dpHhuL+1S
2hTZU/Db2yCMzYSyM8Jt4GcB7cTylQdNucmxu2/LAs2KhVMvG1RLLRxGonuQwSNzMfaXLRo20t5R
NwgIaOqCmN753YiCPYJt35keyxyJ9cXLL1DOuWoAZUD/Y/CAVPRFKMEMBkARc+3gIYrBQ3lTPf1O
20Mw+KulDXykURGuF3AiEqFBgbtHgM1oeduTQa4aFzz2SdDvpkXR5rj7J4OZHtkRfzjjMKRR4U91
2Vx2Iw/RYGGeqrp9CiQC47B4FAWmIusQMrbtB0AOcL75cFHPSBAU4EmTzSBeGg97HMJljgw+EogD
1KA5SB1uvi4Ki8eWj09tcBzIroBTgYJt0fLIhp2egQiE7cxzMWUPc1SYBPkOMCL9Ad4EiCBqkKNK
81RPiPdCHmk8Jxk37XTXotcEtFgcwuscTcka1jIJm7ty5QFMLGAviT3DX7McwPZsgqCTI3pDnR+n
IR/MtGI8gtNgnxDjbECxbxdUBatgbKqNE903U4R+zRYVXLQp3LpFsM548DQxazd5UD5bPT8xWAYg
xzYnx3M9gFd1PLtozlPdvY3Clxxl7nzMkcPHrpLL4x7t56/InD4Jp75UFXSmU8+c+GiSguQqjcPe
AXGacLzhQN5XYfdRISWLdtVvc4eFoKetEy/mzTtGbNwXb7opnwdDDrB6ee8i4qUubI1WVSfC1Krg
Fvqw597Pm0RXFKxECngbWvdrNL1kE6IouEk+LAEs8qImehQcreo093e1UF2CyvnyiqARTPIuth4C
EMYBgLNR0684thqQL/t0CQAnp03Vxo4FXQ9BLywvKCKr405eC40ShpZfRObtK8k+OJn2xUjGBGD4
NqYGQK5+fqS1/7/IO6/dyLGsS7/KvAAL9OaWPqwUCvkbQkpl0nsX5NPPF1nVf1eps1roBgaYwQDd
qKqUMgx5eM7eay9jUsFTUM443gfFmLuqGeN/uQoqvpr8Yty91ByQDp0c1PYlfrISrH/IJqLYJ96z
EUTPGDnik+K0xt2ZfmhrLcY9s9MbnNfwlaSQI/+lTTG1T2WYGDWjvcRgIzDiy07pby6aU0qj11rU
Q6l4Mi1zOwmq+TtL6/8AVvq3iOr/hSRCBWP7f4uTnqHn/a/D21s3fP8LkfCPv/g7KorX+pUxqEiA
jpYkSco12fZ3LiH+IL9JJGrIOOcx4sQpDJ7zH2RCyfwNfp9lwn+1+Ll8BTP/wEWvPxJB1C3FMPkn
f/M/wkVhJf6JRmzy8rAWFRO2mwiaohqfKKaRkZX5JPaK23vlEWNdh6SbwNxbpyxk9v6FvvKTROFf
3+3Kzv0TC9eQL3mzLLxbTDIxuaHErLqGF4X1fnEHJ/W/isj9qQj/J+j7xxsauoSDpGyBV3+ikstC
k68wdhS39UgAByxz5LvBjQLac68vbeOm2Qyu5E/XP8KjLcGQbcaLTvXqoAsbj+gctzqWG9WO+Enx
OHnWMXXYuQmRINceos3i88mP8O5cw+230Bu+MoP4aSPz+SuwcK5UaFVStM93KNeWqYoGaGG9Z9mW
XXqZ33vAzN5ymtyLK4TpcVfeXJVQuMjZxtm6V+yD9Dxs+NKBdbTT3RqCYgXS6TuhH3zFPoh5jcRV
OD4DDOgC3Y039eb6bVWbGCJffa5v4a8QXj15cKC2+mALbuYMvvCy+8CUd1s4bup+6d8h6X9VFPx+
tyRZNAFOTFblZ96lOKtLui6T4hIIM8oBI/y2DKpoqy8Hk/gfySsGl71c8ecj1vrqWxHZ8Zu4ZZCv
ggRupF2xEb3KrQ/gIapDQ3tcMzvCQHwLnBXAdpI30339pr9iyg9bJ5IxrDygasY4JFpsKjxs2MLO
Cq14v5Rh8sEcf6pt+RWMAF8xzPmQtt3wJwNJFJ1Pqs2F8ulHqtvaBx9A3CUBwFTXh7LpcE6pTvIM
cVL93gN4BgkuLtgTvs7r5jIEWDcvizeLm0XZqharxuF05+egHNaIXa3GBNMm17CHxAIyfjYwk38l
Xg07c3sMxcKdhmBZbhQjBC2fjzm3VTsO23wDCgdcCj5F5hmjzCecj6bQ8vKHfNvcELV8G13dFF3Z
w31pOz+0/JrXoKfj98uH8bt+uwaMQPEYV8j1geB1rGNf4sUtBgOb6DQa7tQyBXCa+zF15iB6waT1
edzKW9FZHsfmGFc/2sf8rr0rBW9c7PkHVVc4/qC9TonjgDgk+HqFEXSw/DBNR38rtafB2KY7LlyU
b2EZdvEb9z0nhIHlB/21d2qsEmumGq45enHsTaq/dnCUtnp+7PSgaTbW7OdlqI/7qdmIrZOXuHV4
MF+76B3qLE5p00e8YvtsL4eEAUzpzlxezlLiQ5vHBA8zIhok11C9nqgSyY9NZ3LBvNQ3xC28zLxw
SR3RWd35rjwlottItrlSGtqLVw77oQ/jKhhAJMXbSxIIN+yirdvKICO2dTUytxPWFb2g5VSKO4qe
NN+aM6YDx6HBuJQbHRb9oTd2ND4GcRSM2dmmjG9cdcPc1M1RAZlfPZ7zN20jBuI2DuuT7CTOusud
iwOZIN5PoXzGvnv6gW3F6BqH6vHizX52vv5C8aY4IwQ31xK86EwilW8doIAO4cWpNyqYxNURhCr3
cm5P9WE8LN/J5IHOuZnZJxhxPyTn1KNT0p3CFY6U+r0jhfOhfGhuLiH9iCd47UF8yPzCn8Lspgza
SyBPbnJovdlTndXnkfSjF56SOJzGD5VFo6db2CRvQ0smRqeT5SC/Vprpa/l28Ue581b5fhIPgwdq
lDmo5VFnOjGJA1nqSCr5WyHW7clHR9VnZsfI8JS2o1vdNat7Ia6KP/SS1RVVV6ndynqJ4QWRqPYd
KzLzFi7ZtKM7X0N6j12zIxeDUhGHaJLEbPmcPC6FUytOua8ewSqeyf7wFlaX0zyu2+Jx/jZ+sx5G
MSbfjcl5bi8fvECXOWLlANcN0a6DFuSp6RE+XzP617bCkQLhQITKtiKT6I7JwULpvbe2Fiv1VqSr
02zZf5sOlO96aIZb2RcCRv1ecsfUkO2ARqwIRVJIH+FLZ0dGJE0FM9sxR4Itgyh+lzPqRTU/a/IS
GATcCQSZ9AoURbYTYEl1zYNuuZEiL7OOJUzAeZc397F1o5tvLJfVw57Wjm+r8aHcMK85szkFNa6o
3Xa8r96qUL4dSGbaXNLnBQxHbZlzPE3KTmCW5qJ0D8snJJqDnYVdkD3UYYPnyLm0QnU/nrMT6W93
8jHG3tCe3wk+n98z8taeCofAzPsiuD5p+XHejX1YEyphQzL2cVOrh52xHiaP8tXcVg5kzOdmqwUi
NABPFNjsg0bcavTJzJ6+9+W9sAFP35V7xcF0xjqVw9PlVQ7nfeENb2rGIoRzHDvK3ex3sT1OG/m2
rYhpDNb1G8FIu8LNgyaM3HkJLB4brdoIlg3zwxv2irsOtu4yTOPDBRVt5D6+E1FQ2pnfhVFYrK/X
07WKbnk4nOVmNV9TjxyOZ9HXfelE/LXllb1n3td7GJ8+8NA5/l7c5A/tNuO/GMnsINdw6iacL26M
Rbm/9k7kTk7Fk1Tw49IbbpfvCJ5dnXtF5KivefG9+Wze5Pte9bps0+8F9h8n9zNsXvO3LLUBmfoQ
YAWU/wlx8evlpkW9BepRQTxyqgemzSFW4rlD2FpsYd6/H0z2AYtj0AL5dq6YI6nAjZNFt/BNDBct
jeCpBEK5uWvMdnFiQkTgDZ9/WNhFiEh9xSs52VnMIQL9KQuU8+UFHw10+Z35WEI+IuKwd5jQZMCI
Fye/iX0eGhePeNdyrQDo1m4czTHDmiH67JvVgRQ7LX/Mz7AI3QIqOcer4UJ3P0fySZ3dQiPSxSZD
RNcam3EYsSesUuYTQqCNYSHB9xM+LtmxW7btOc/sDhzd2C2KWyfEUvkqRH/gUCYrzBBaGxdLwSAt
ghGDo9D+t05mbqY+FHeWKx/VUxQAWeSudF8fB3rJQ3qcpoDzI+Lqaz5Nsgj2VEBkCXDp1yqn7QLD
REK8RQpgpkTJgUl6kenX6o3ZPZ0jZ3QGh6kn84oXghJ8IrDYMsGYhChsHpRbXKEGmdoGN4NMuq02
nfkuAQlnY9B1od7dqcAwVXiN/fStDcEhb9KZeBheTnxSPMhJ7uhQYSv3OhvVC24zMQkOHMPLfuG9
bNXykdZJj0XljbI930jfjTeFDIsa9+SOQFn7+vmKAOQH55f1Vai8TvQwseEig0E7BGD55gUemr28
R95A8by6pUeVllzLsJEd6JvsTJuSMaurCC6VUGMEkASSD5NQBkoXwbFSXx7dllPCPGj6zaUJKbzG
k/koqY+jvFVgSKhe5LGVEIkF5rw6JAJzflS+5At2TkWbCIcmDsztHBEy4rT9vpdObQ6wcIxJ6FSG
wyw8y/qpUJ6M5JtYb+WARX4J6luCQe1ewyIaEyyegNQfOW+J9GGTcXMyGuJ9OtnT4xTM71agBNNj
95io90R0snQCc3M98MrgGzC0o0UOuZNO9Sg8iD54GeWlm50MwOyA9FZ3Sr+ZopORW31DCXffbMlW
dAAULwzUaxcuVnYT20AyTwSkQVJ3OdOqF0bD7GHMgb9Xge7N193bVuU7Mpq47NWq2lb+XfQFYyeG
BkcqX2PFMIenZic+r2xLT0hxnQSHEwBwO9+sXjVKt8mjaZOYPPKwZY6CHqXHkd7uG3c4cP++0NL/
dEr4l35Fg2UuwQJCvfVJaYn0R1dLQVagUoJF25Nb3ctvUc5hbFNBBeuueSHru/yukxpCvYVIGd0q
420KyMpW3+cn9apQ+kLE+smh4o/WwtQlCU6aZCmfU9AttBumkZHuTRelemCsiUNElJO8ayfrhxUM
xyEwNn+iTf1CPXdt7f+lt5b+9J7X3vtP3W48WeaFxvuaKO62pjMi3Sr8ajnjnSWOzA5vIGV7E2jm
j5VhXcoCottyrOgRvj7xkG7X3F2fr5wTDyr3F1fkl/dJNSVd4n5IRFB9uk98tKuBsEFJynN7nNAj
+OIPmepuPCj7ym+IkaJ2XId9eW+mdu1Hx9S9BE1AqOv+6y5X+RUQwfxXhK8o0eR+1vXHprYiJFFZ
NiyZ5ON6ZseediSqXPRWKqYdHu3h4Ce3tFXfzEfz4pDvto9DcmBcfaOE8x05GR4cGcA3rNts9QdT
Vii+WDqUr3Vv19uCGPjS0fA/KP25CoR+wxcnS7fx50fVcDGAiEvXiu/Gy2sy77J99Gop1GvvxrTT
Ln5NDBPDUD09CTDqGWiXxktZu2NJC/e6KniGeBXZfG2QEshEjCLGVaFcbRaRDLuR5Dq/NW3pe0PR
4mF9eX0g4dqM7kitT/zY7DFG2I9bkRSVc7Nh26s9M5iggOCF391iIzQSnAm7Qt9qoVFtWie6tTwF
ibzT3UjCjhFO5ucelbzOvsKbu5DZmjfOLDKJgmsdPgYECMeLbZ70rUpUbuxYuWO+RVvOMII1vs10
KA/rTvAa5gUZyicbf6p6Q+KLjgKSsiqwyp0gbvNDuiVQG5aAEY6Vu1LgaAGyodiRQ77TBJ3ZuR6a
5+W+xK6NTteWApJWIUY/jQp+/Yw8IRU4M0xe0OuNhSfhwXDiebf4wrbcjOYNTB8qMjBNQn3oRNbO
IRQ5c5krWnf5HJKAvRc8zfAz4mgBc5KdWA9Bf4g21VPenDjGEv1Q57UXq9COysdkDC3ClhqXFAY3
ci0wUoKa74Qje7DJb9BuCQxYbHVwY9UVvOSJf5SImdiXs018j9/YXnXxM9TvxZt1V1CuXXtk+Z75
leX2ftfv5eZ0bbUqcaNpPpTUbNcFsIshHDnSt2ajBoqvBpfC6UP9VBMhaMdlYNxm3uxW4eS1t5ys
rrIpSNayqxNz/ez7ykhF8iGmRe1WUbfS27yneQaguXiyK4cxO7lItgHxSDk6B/tyoADEd5EiPEYC
wldaXMLngD8Yvy/QuG4KGIQjAWD5Yar2yYO4axuEhVCUmJdqd2nhN+9XZKvfZDD2WXWh4cnGvgP3
Qi1BxhoI+x1XpGUqCfkAgSQPjn0Jq3Pe+sNHHGa8+4Zhs3lg3W6Ed1J/tD3Pm85oTdm1fMTEJurM
mW+HnXBH2Fbk07Fajo4xESHtQeRzkHKIev252a6eFTQQoMLkpvE1Fsa3DKbgI7iMTiBEh5mwLREc
TG/1jPYxUDfldy1inhIm420KKkf9roJxieML6Y+D7RH8s7i0yM/WQ2p4I3aesEESP/6+fJDufkuo
W7D4Wrkrsqfysquic1Y8owRrX/VA84dzHfCoTLus267Mmrn0cefT67iJB+hHltRB9q7Kx9OIzAGu
JywriCWoPFua+6PIF7DXxzQhVNeWKsZ9fvFzQ9B39U32vdjOYY8LNhOUd51YEdFeqR/f43Pz0DjG
iZbGw8wjJCjdBQZyk03nmH55zoJqL/lcle6ZlGtd9NJ6Cy/ASo+NtCsj/uf0aEZROAHVWaRYwr5m
/sJk0LFqvxBYv3wNQvkc/SByTaHCWq70UorvKZGCI+0gCJk7MboqdnrYf6T3OD1ChNM3iID3WA1u
NSc5jSGtxA6HoQ05rYMz74T7Zaf69ANOFcgEdBQOSxBThP11ba1e5sVnYLRsUx8/ZnsIroW5M4f5
u0Vj8aDQ915PQISorLKAWkklmYMnI7N/oHd06Uo311/UflwOGm8xhpQYgy/hEURHXj9Fd7QbLrVc
/M4MrYfl8ozNxzvBuckIXXGT5zdbAZJBG1pyoD32Z/Ep+157yf34zhCHkrt1yDbsTktoOqBwdVhl
Lgkhdu/p2/yNOTb66vXc7CnNmz1q210dLifjZgFrSW+a7BtS24jCdtccltRNETSLTv4xHK9DUqq4
MNvmSJNy4i7thOJWs6Vv5dOyR9y9/W/o6//PEdMN9eoT/SUxfTdWb32SdlDT//Gv6a/I6b+/3D/I
6frVnYF5ii7qKk4GzAF+n8Jga/CbQsK5whyEOQwY+/8MYWCgM19RFINwKNGQ5Stc/Q9yuvKbzovg
6qAomqpasvyfDGFwgvhLpQj70wLfR/euIqsyZOrmv1aKbW3qsiBlHaoaGILdBvLY8yBXoMYxkKCU
Fd90LXsXLNjdlsmCUaEYLDlgzypWnd3Mah2Iyakw0VCpmXXuk0gnomEJYHRVsL6GrbRMdXgN+yCQ
DhShUpmBz8t5aCsEs9n0phXWK28jupNlCyv47k8qZ762omtN4i5OWrjPzEFUKCHXwbZK2rAXdZfO
EaR2M1qiM3bDGAqFAtAjLd9KnAMCRIMPUgeIav20QxiINemRVZkyQax0dUq8sO/p40lg5rsKOuYv
VY6DvvKa49ZCnaCeoEA1zizlb9f/Nzo0diSVUMH7iRG5ZJd9ukKKtiwviY/lxO8SfwgDarwe3WLi
mnDVJKXHIBoirNiXezIwwaS7BlrHCkKXKTyEWXuXZvV9ZX3geZo6kB12a9+2rtg8SaQIirn1Vq3f
rLiCRwkNbDTJCkz0ejvxKo2xFmQoFu/SopzM9SXGp+IyJb6VRNB40vfU6MAoq3JvReKjmsDmEPrS
J1DxBVbje7oQxJOj+bSKPYI7xjFdKsIYL10Sw6H+C/WrscoWBOHiMNUDHzpSPzoiB215NBFtYwPE
tFo9/c5QbmkV9ZI0ZzP/IZvRdrxANBbx/CozdYK8UpPI2QI2aPm7ivs/7etg90l9jo0J482+tY10
QPUopzelKuzQSlwZFNl7BKODgOw33uyd1EWoKI0UFk0cGp1xZ0ywpMdr3mV/kmo4U7LaqIE4FCTF
a5nXGph3SnM6bToOfDWW/CSdJKSLK8lAmgKGXmQ/ikR8bEBsze5WXybZEWFVTer0WK/1eywT7zqu
y5MsVSU1GauvvY7g4YeqPpREhEUXe8xb1pp+uW3aV3HgDyAHvl5k8zWXkwPG9rYmlt/I14Q7+Zzh
KPPz5/2keWYfb+alO1dLvItWslXlir+dDPJHPN0xzRBG2VEm4dtPfq926e6mQmJBDQc0H0gjrgzo
JvkYKb9zSixtfsTUg0o50e/HCrK5TpfZd8WrIMOzIPuYumzOBH+R++MsMNvvRTJ3Bq1zsmH+0PRi
9StBfUzVaAUdUHSnaTf1eKFd6QRmpZV5JOk7zAs4eFLaX/0I8g+RZae2UAxKuBhtbNHCNLfjKuAZ
ENd7sswf5ctd002W0+XZj6ukIV9YkZqgnQX9xrJygrR0Ko5ueS7F+ja3JLzt5ZdCrkZfLxIoLvjM
zLL6jiEXQZf1TERmHKAXwq8ClrQi7aNCzsLmUbpAPVo1gsLEi3EzC/IpvdKqr/RMy4IHshoInNtm
6h25odnvZO5krNDzWmrcw+jnQ8iVAhqyiBuB0CC+pzPEBkHqGg74/dy8ZnmZBTqpcKFIPXmRrNFT
r6npddaTfzM+N7MWyCms3dVSwpjGos4Xv8Gsx05iy0d24l5M+DYxue1uc6le+4gbXzeabYgPSPfO
PRcoayHiiOVtqi7HVYu9qpo8U4dPEkU0Z3WSOah035W1vMupDpsyerLk6UNVi8RNVUWwOUVomEzR
RqqDqIUPh8unn1OIQX9k4yzSd0K4dziubBOCU0t9fhESxbVQBUvL8BCn02mo8g/4T/cSnPmohrkm
nuoaUg8q3tzHY/027zKvaQzAJIyslr4c/aWbN4h6z7VY9lcvmcIZlTFEfgwkXa2LjyXFmGbVvkJy
h8KS/LqyMyAEyZSM4jWas3YgS4YCygW508LhIsQgFtW5W9hQhdIzM3lj9CllrHRizvASK6tH3usN
hiwCnGhSdtPqh9bo3GWOJL7lFKgy5L0a6STTiOxdScU9QfMbxeA5iUpI2H12yV2rvAbKlzcmsntk
1aIrxFWNUc1w067TXdqSjIgmlFwV9UI5Fj2PJZ80QveKsCZjnpqxIVLrpfypNcy1a+LJA4memVu2
qGdSmQZft4rFy/Xy9tJme4LCRNxLruvf7KDmZBMZ1yT2wTWODqk6SPusdEejAuIrGLasXMh2IrTi
hR3hymGsTlbOxWu0HgjQoBZOs2Lf1QshsHAfZ8nUnKiH8Fnu0b2+91H8kVlU3LJIC4yE+AZfa79K
2ucr/zJn05vx8lo1sAv1FLMfN2LUBxgdvcLNomcqzE07QAr8ycPWxPo4KneR+H3R4NgWLFAnEtIf
kakGVqRtjKTZSwYle7M+KZds4zVKnN2saC4N6gYlJ7cwjmxVbcEAu+quYDMKciRydnI3mgXWA8Av
zvUEksVVgHW+PhbJBabWgjrJEg9iGTM3vRgBt020a5NbUEWXRxU6IXapoFl98jGl82Ga5tukkZ1c
QlA36ByQE3fAwR+J7hoOcoT00FZbKG1yWUqOwmhL8HoLycBMnnsgFRrTiual0odHTobEVuTuOTfj
dzGvX/N7U5wY1EbiiSsVuzjjZJ5UpmHXcMFzHadoYDZJ4a+pOfVBrtYy5QBhuAjS3Q60phZlHTR+
0aAEWOBtJqQ9EwZfAx17qzbR0yCAY0yXEgKM2DH/UIedAquUjN4HvEoY15mY12gVHz9nM9dlhgy5
Ul9I+2K3KjqY/IWhuajblI2Y3je1Tt5n2gLshENroFhFhbTIBZhnzock22kEl0ef42RTzO1ct1or
kcC2GN9EidWVa1rlWQIKYhN+tq7mEkep/kNTx98Ngv9/52+BbFJG/307cW66t6FY/mgd+j8LW0Ef
r3/3j95B0n+DF4XGUtesPzSqf/QOkvSbJWHChm6V/FM0pf/TO/ATVYfJgtgUr1ocxEBX/+gd9N8U
GW+5K59HtFQZ7tV/0jv80jrx2jJ8olJ1sHMn5M/GRkGbp1XfIll3Szl6qCTmzSQxqA2T6PlmjK3f
6X5/8Qv8syncX0k6v4e9Xt/wE1OsrKupkPFQ2JCPyujGCuRRpF5cU1SNzfuf7sQvoPNPRLF/vskV
Jf4TZC7G0pwUYrxs8vFuXkHdKmI0NSajV+LH5T0yoV2l8q5TrvxTBu4DI4NI/+IbSn/Fov/57p/a
sEIvJUJmc2EjZjMj9ivpU3DqjtO5xy8KUo1aQN9MSZFLGK/DESjDL7739R3+OTz55zt/MiJWLCG1
qhZIWmBHN+tg6NIN+XKQVpbdKE63c2vsjFx3r0YuETPGL972V2aiMAA/hyDneFwhLWvrDRiGdTMe
i5vhKUmc6hFjyeSLN/lrj/uPryZ+TkEWpEQe+rUGnYXY1aigTNYcLN0NWt5rVq6bgOt+8XWuS/Ff
r+K/+A3g7y9a7Xy5bJAeButiIa9AXYGfhxantwWoqBmtwb6cwBXuNaV3cRPzvnjrX99AuKN/Xbj6
KtBuoabaqIWEy9TtMBuB1sVhSvGnUak1PVdU3bUm55QufXFpUcn/8vt+HuFYFwE33nXY5LBRmtly
FRFblImagEcGJQOWF+Bysxr8l1/y054DV3wx26t+vXluzul3QMQZfpFuR0/dAYsYoL7/8o0+7TX0
/5mp5EqLxQyuTwo0PfQDFCPX5UMgiBsrTiuMvpQpD+KXG9zfXU35r7cQYeHQgxzUP1dPAg2glIbb
cZEe2uuiZTO6ZPn73KVfmGxeT5Zf3r1Pu42E7U5cCIu8ocRCZW65s5pirxQx5JmyW8SorhQpbgn1
weTfUWl9dXWvy+NXj8mnzUZQ5rZFCypvxuvCFGUk6bAssKeP5NckYtY3AR53r6kk4c6zBtPQ3Jap
HNAC4sLz1do1/ubrfw5KzvUL24KMmtxUdyLDYbG0nHGB3m9l236NEC7QIvbFUzGLu6hsFa8mZHxN
NNTevaupMNL6RqKLvtIwp2tME7gYlWwKTQFjN4Fhx2Rt2rS9y1K3iy1yddElbWdTSv1STb027Vx2
e1gIcnFDOw7XQIAIJdMGlPMIFjPD3esBopnWZUX8ZCypN4jLQxZfuVAmNBxFQvQ6Li9pldz0F1QI
Q4F+L1ZvL5IGm0tzzaxgAlAyzm4x6oMyZBjlMZkqV6DRKNPkXCdwB6Ue0oRUhqLBJAVzSOifqXas
sEHB59MZmvfYfJWG/8K9nw3/cyj0mMTihEFYtJGi9v26xitTAarmgIkMOFLGjiIZnazy1Y7xNzuy
CY/9z+c5wgyrUNsmAhgPs/bZsuJ3U0AmnI63RsMNWz3ahDuiLc0VVIAFxob2X54GnxOj1c68pLpY
Rpu2CngvDUy0YZFfzwO7ru+SCSJIepe0TGcy4CxoTl/sXn9zqpqftuUVbLS8xEK00YGyKkD/qsGj
vlDcBH2glTU7dd1N2qmq7754w7+7yp/2ZVUpp17RumxbbZBjbYu+exCGJLxe5ayG7yEcpq641STO
IF3eIfyyvqA6/M3ZTin7l9u70NLmfaNn28m0dq2KSieddr0lcMYtu4b/vh7wX3zJv7uqn7bnWpxJ
lSxSGUWVeJtE4tbU7q+K9DHuH0y9YtdOcXxYbTkpvjrUry/9i43S/LRDX9a+q7CnkTZTxNASzVM0
35lMjQlr9vB32KXshtFi3FzbcI2Pki/GV5s0ao+/efNPu7TaL7qCA9llc5l2+WyFUdH4JodDVjOR
lS5WhNofULlgi8rzYV8l+a4srJuSGWrbHTFc3K0MpIo2emmIjFRgdiR5oKD7apXMEYZQ1n2zx7h0
2/Z+Xe+Wla0ogNYucPdgWQ2Rg5evvcjhQrEtw44wgRMuMCvYtBLubBQhrWdQAO3LkiEdra093ynr
bm7eVQSAlD9JAEuuszaVGeL4cIGr3oXGxRcvXh2yKwppoFOqMKpb0CnnzwqGmuUuUp819W6U763L
U6P+GNTHsjpLU5DDxTJ+TENo9DDzNqLmi1JQ5qFIbO3l+qH7xO8ugTSFwhQmTPm0jZaEQuMD2dnZ
T+kn5MRG3k/mQomN0yFpjkKYKcpN3o33mdztFSh2Y7QegW92FujrCJKoLy1OGxdHSSc/H60NOenJ
1B4vC+SqTDnrHWH0y0YU16NqPin6w1RXQbosYRFzhvK4D426ywrNTyywEvPyIYGkGOZytgpMTnrF
/CFU0t3Smw/qcJTqbqMU+r2lVIdKKb8NVrIz0sudBI8BiGWz9LqX4MON66KdJLkjweiWlv7bLJi+
1cDt7Jl+ZtXbKl7NhdPklJoA4+vCnqM+lEUWrNBe04yLIfRgUhkGw2KS3yP43FxlcMX3BOAJW2bo
7sCjP9I47Ea/sNxiWjDJU+ZDchWBa10g1tp1iDTb9ayHbUy7guPBZb2SzmDkKfIGZpFXyuvt0oqO
CRgzNTNgxxJo+rZNi53ZmCcp6cJquACuAIC2qdcwzCITUUjkcOrrM2YrNyimMQZQKU9E3DRqwKwg
urTXS3NDt3Q/5E9KDhNpxYsKITryAoZneTl/ayqkhhU897XZGOq4KZr+oBeit2RwY1XjclxSE8H6
5Tw2h1aFfyPy0NQ5Omuj1A/TEspiup1jnI4u6mFc9PMcG+/megHfhGAryqS4F/6iaXvEM/pySzgz
0njthEMlzsC5Xa36ZhbHQKMTV0opFLBC1lTZiQwz1JPbchG9q4+AObS7bES5Ib8ITcTzezklWFDb
aWRHGYwbNU/fVAsBCHYma8+4THxmZ7Vzw3Cq9JYgi6/O6L/ZaD7HgWMj14GVjeOmXTZrfwlNeJlX
l440MV3t2kj9KDOojhEllb5u4Qz8+w39ZyTlL3bXzwHhBs5PKiONaWMqpRPF0SEeeMDLya+zn76V
rOfCUfuBidOx1yAjlQiNI7QdcIH1c7uwtAzTMeLWbYCKxUZk2oX4AX/yqWwJEw+zkQoSmm+prG6B
H06OBbmKn031IoqUHx8pbjOgp/4sqZyRaKdwqotg1k+UaJexhxzLsNA6xRNy5rvcwATWbB0DWtPq
/PtLIP8aUxGNT+XRmkwr/j5xvlGSigHILiq2hXxfiS+cMDb+j7Z5GT2T+ckUX5zLcttD8bWoWUXA
dnE5jXDpK+cyZ3YFm7IZYHrIyp5S6li2ugeRKP7i8P3Zxv7qXn1qb1VJTVbc6LtNueD9wyFsCJgF
xXOAq8eg3onWkXA6BNG4oMinTpb2DD03eYVVdjT45WzgF1NxH29T+TBhoMMik3eF2G7bhsucdA78
tXFU7a54VgaW2/vYQjUqooAZmZ23Bq2XDk8MviQm1HqEbJBHvJ+wLkJkU+PgCj0dUi/GKUyH2THa
+r6MvZR5WInKTVS+FeWPawug6fABh6sNS+7kscHUBWNstbTNTgS7Z547vAnzqxTPzizvGw1aOs7z
gwJ3CNxb7k75sMHITM5uVJlxzpoDDLEKhYvD5HhfP12awa9l0zdxxkiz1mlnpF1Z71e8fCdr9iWC
b1/CwBleqgHPEuNe5fRWL+8Gm+4Iz+3fLyvtunx+dbc+FaACQyYl7yW4XHszkwLM5OCKyfotLlpB
nKMQyzfacB7RvZPh2F5e2uSklWQB4F+w6KO3jqaDpeK9OkL0LnZZ7PY5aVjwGmmy/jd3Z7bcOJJt
2S/CNYwO4JUAOFOkBoqSXmBSSIF5nvF0f6N/r7+kF6KqbmVGV2RY1VNbv4RlZEYkRdLhfvycvdfe
D+b0aFT4s6oQHVR90vyEeFYmS1qHwN/fxEl9tpP8GKNLYutbZQJ0DTgC1Vrk3kjCp85p6OMNbeLk
SeBV/bzVIWvEwsDEne0T29wmauXGGecqLfC5Krw4CjwlD1x4gSuVcuSvP6cfFsp/9Tn9XDf7tQLf
zK9Bkb/6DXOLSpw4vA9yj14naLepBc0nsu/VTv8EXv3UyZvQhF3EF5cE6Z1WV7teVPdKvdNZ5vGE
90uAAAbE1oT6Tc2anQhaD3IJQOoCEAl2tny5RPcBd5JX0dTHAaM2xM+thlxMTt87G18KZ+kcJO44
4QOC8xWyGqdcOktpdYZFDuoYfzvOqarrtsr0psM5yuZ6BSfKE+14Ks1uN0XlNmr9TYYJDwLsBg4A
U2SBRqRz4+cKAoRYbszFox/jSqwN2E2QtiJvlhPg5ZY7Mh7zmbH89cf8Q8L7rz7mn24JRaDSDmcw
s48q4Vo2+UhlA08GvIffH6b2PEr869TalIHhVo19Bc++ouZapfRfqskG4Py7poP2i9aHuZyBf+gv
Yy71iWBQpJ0V26C/au0gT+dmKhQadXgvk7n7II7omJrDE+X3TpsfYUsn1mFxoPGFrOyqvUeiK6vO
rOoo1qfblF5nAB2hoK0wZB9ZN+9oWO+ZrTl+Sg1qtQ8zXP69hnJStbeDsWuT30QP/aJbDkbtz+/G
LHV460MqdpWvH/wpfNGwRJTChTGvgyKJxSFvg2dV1g7FeBB4Mea2q37z8PzyxX+6n6ANIieg7hlA
0OqcIDRUuXUoSvs907tDWKkASvqDNgXe8jXayAhrvlYJh8hvVtUv7oMLOvSPX2UKclhS68DcxZl5
Jm/ioFVMD7vk4sd0r/HK/ehdDcZlLuLnv37NX3QIxXIN/sPqqRPJlpVxMnYK19qcMYhlXZZ7/dLK
SClNhlBepcZ/+O0uNII/vpoMi99aRGO7WFRXwd5s+Kh0jU81tA+G9ZQBIStgTwGDv0jGdDDD+WBw
D/rrt/qLm/2iffvji/dVjosiVY2dGGjJZQIz9t0kkIPyNpvE36jVb7vKy277L7aHnw0jaj9P4dxy
T6xwKYLNjK3sKvMel09W6qRN/b3BPTEqMUcl6IA8wgoHxMKIf5d09qtOrPjpHMgRBbWaNuPu4bTM
VN2NJ81R8OYKPk84P27bokNIkelTeiT8WH/9Gf/ydX/aGNO0V2o879auQZ+bmC/Ls1v5z41qUuDM
B4WPXuSSO5bJpSp++3n/6qv9aQ+0IwWFJLPJ3dh1CCqwxufP1kRjIKb3JxnmSiDwiik5bQxnwT5H
YTYGL4PfvnVafAnoR2u17gb+78Y2v3qqftrF0kqLOqPjbl2mGIX6wGt04xDJQHJ8tBWZfED/dFB8
43f3nV9tHD9tXJWWMR/tS3s3qPEHkDoXlcC+IvqB/crSYKKBhi2KW8Rl+D/7no2ftqrGCAKyAVnh
Bk9OBPFaNUrMgi9QX91QbS7DRLO4BB+0kaXgP9urwIT86QEGGm6MAzwnKvb+QKLDgUQXLnBskbT0
rRwHGWM4hVP3N+/xF5/qj1r0D3tjZ8A8qhNd2gW0/pYNo+A5HcGVL61AtZZBkms8v4prGP7fXvPf
EjA8/f8VYWfKGOh0Nt1f6xdO7+n79I4Guo7S//3f/6tJlt/h5H7/fEcavX3/KLL3fwijmz+qG/7n
//1PbTS6Y0PVDOMHrp3n75/aaEvoqFxpfsPtNqmi/pF2twigZUM17b/DvtlE/qmN1oS8KJkt1TZg
Cun/jr7hz5vCoowWkMUBFAlV2KgOfnpYJzupUSPK9VX41cao5EOmCxeqoltgoeMv480vN3Ex/WY+
ggz8T6fR316Y/BqhWui7NeuHue8P61nAnKpaotGviPWGcHBqpG3WRE5JBUXFTjwpRaMjK5n3gzMt
gVrNEVIxT++hcKFuLJqhpvNgODq4L2TLbqM3e30UazXM3uIZyxVFeq72DzEKujTuoA62TifjRQXL
aGJIHooPJTM2YMsdERj3BHc9FeVHSM9WVNmRaCIANuIpnvpTr1RHyVQ2sobYbSwIbxOujPUmXDzA
sXgdGOaZ0YOh208EIkD3q7CZ+TZaozw+hkQdyE16Z8/0YfXovV+A1WqhfKMxd+5r6wkinxfU5WsU
tIe6IbiYPzjzCjpkizy7CZJO5fAW5j7ehsKbmOaLenzoRUcnjF3WiWvrDmTXUwnhxJ7GzfKC6MB2
/UBF3EjDLqmtM4FB/sqcQug0LVQKtCwS50sWHxEeOlLSrJeda+ykfczp3OJo9MbIdvB54rnyv5Hi
Y4LlohM9zrt8yLe5FH/Kudk6ClAOP23Oqr2UaUP5Yvu+R9DAG9HBaG+ZzDU4jNPxWR4JPpt7zxyV
66JApt43S4iBwFclp9XFnZFZh7I+RhIYVfTrCo5Wk9HAarnTMG7JgYNxeuc6YjRL8gRtpNS/Q87O
XRyoZ/fbkmE5pf9ZLf1Yn6psokkyLKIqMRD8eX+vmirrRhix12GA2gCZbjQOodGs7Qr8XWTgkU++
i9HTxHBW4+ipF8EhtFOPtDEnSc27iN4qUlE3TxiOocyPKomsp+k2R81LwOcBe89ti3ITSsaWHo6L
kBQI9leokHER6VszU+9jyBy6WtKwtHcTp+oqK9K70Nx1DV610uAfPzJCuMKQBRaLY9oM+wk+qeJ3
nH3gCbn6VjncDPCU4PETb+Zh4qZEUdufGzJ9yK+h6use5K6n00AmmmRpeCdJW4mqSxr2TppSI4Ss
RGDWJh2FJDWOVTNgz8wxiqbFkheEpc5gXII2spvK19TAwtUnd3BBt21trNI53trIQzPVPMbE8wXa
eC6r6tEOfIJapIOvRJe5P4fE4EDSuvY1MBzE7ZOfXUwe4THU7xK1XgPYO/XBN91k7WfZJShjtw5z
J7UTt4K7USpQXtJsZ+XdnqfhSIzS/g87/+VvX/sfNVnEG/yL5aBoQMEMWgWYrn9aDn1S11k+iOZa
y/ZTKeynWE49M/DaqfSmrn4hIeuz6NnKlPEcjYZXtvGpHWga1sWD328KBKi+MZ7jqdrUaGUjC9IG
6J8yhn9UqqcS2saQlxfhS0/61LlRah7LmRGJxscv566lR4+SMh7qqtoZkK51TAUZvPTJAAVqDl5a
dRs2Dc9n9258tiZNB+xEoW1C7w7fEutcCuI203qPusnV6vhDJVtRBgxSbMexe5FDWLj58FxbsVt2
Gj8fQ6QI+kMDUbht1/ZUbLSAzXUEzSer677rnaqFWz0uXwcAwz7fxtNwipIeG544QkbnUS92RZsz
Ym9OgdafM43uCE3ADMW5WmNWS4E3hJdYAXaDYQyS9wzVHaB0jVKiY50W9l1YPeuiP/tDuS2ST4JF
VzNoTmk0V7L1rVZ5Kyqae/JOuqbcKqN0qrEPhthI2kLsSnIcYl+6/PVaWKqE/2tnWCJTFc5L21TU
n7p/sSkyARayuYog3RbipWvZrgJjE0yG0+j5VoPioGk0mgZjixLBCRvohKbPyM4mma/ctFLnSiOf
67KC6CqpRrIra/bDfi23+1Fi1EWGz/J8lbNYzxohVjo+VUGmla1vlfrWB/clWKKx6G4NtjtV066V
H31bHjCVzQB657rGN+JPZDWZjGi0Ww3o4q8/heVy/PP2SAqeiW4TjaWgCPlT+aunamUK2G/XXNWv
y36o8coD0AnU8sDI/fh3G/K/fEHdMPCLkYCCbezPL9hLtSaV0IOvetHuUeuvzRW8EhIIzODQVsaV
FIbD1BvHGm3myJkwJjd7qNeiM+6UHpqc6efebz6Cn0sYrGnLO7cUyHcysSs/XTtIUwxMbeiH6yBg
L8QVWBvkYGw+s9C3VS4YheIyKampUn1TmzgUVcNt8sehxV2JkTnjUZz5UVvpVjN1iq3IsyQbe6zX
QgINAJeCFA0781igaicD8BJjbqjYwdU+35G6d1L74mI1KQeJ5YFXvelzcOgrg/mVetXjmpPZES1O
gXzqblkX32WGvQ8NwF2pdqwrgTMt+Mygx/Q0Bq2pO8mpQcffiQ3rvaEyUcV4bmJeknIwTTqvmBUP
fwuk/mCqV3ZOpNvI7Nnyp2cgCNh50ZYHJJQAdQYNkHLaqNJTI4vjqIWHkjzG36yJZY39cQ1qhlB1
S8NbKCswDX5GGpSKj08v5PMXkrblor/RUv9v3/G/dfX5JVXzTzlFv/xTy2v9T+r3/xsB3rAaKd14
gn59+3mKsqKWjl9N+/Wnu80//ubf7zaq+V8EC5HGbRmWZYml3/v3u42q/9eS4i10m+EVQd48PH+/
20gWCm12TtuAuykbxHVzI/r75UayF123AT9EEwqgwn/zdqNpP2dkIRtfnlIVNCU7h2WIn7ofuqp3
Wa+V5cE0abDQVd2WPVKKiMySdZH28578RE+Sy9bxqVNp/FXQxJF4apF9nQkG3aoEXCRVhGysZlLS
6C0WhDkI8OYF35R2eMq7QQMwWMtuMfqIF4gctiz5vu/y71EpwGXHVuI1XAIxNGWYriL8YEUd3iRE
bcKd4155mpR2InOHjDmI5Atcz1Yk+XFKYbtT1sxBA0NYEleUeuqGhOXSDeOydO05Uzcxd7OV1sVe
l1raS0gUm2szjjVFGHuWWviuOVeLT6PC+DkLFAVtHG7z0c82bFrzdgoDBOA5Iw9TejNqNBUqoIEq
JpjN7lKMGmqX3M8wsMkizLcpRY0kq9wBBO9Z+NqtIzPhUPmpzCm/RKNYUArMCiehQXmbii0WF4i8
QSFv7Rg+x6RIF03mHrZY/3CQghYhv2Kal9AXhZvT0JLF1sYkXki6nK7FxAVEHqNvY16gRCGx6ByM
wbFpap05mwr6xifGTZeUBMuo8Yy782GWR/V+trsNwaHZNovz8pAYAhOXgUxFGyleZ9K1QGIDN8Bq
iPghZA6WDP28K4rvc+OriDL0gYg0Zt7glNemUk0XLe3rXacjM2nGr7EO7VPaVNAM0vkQ5Bp5bwQN
rGO/lI/h8ktVKF+FOidriuVT2TXN0SSz+KET0WP8w6+rKYh6cnM0VkWo1aRv4FqxRwgAwTxFuzo1
3nwtOil1x/RKzI9yzepJ4Hnv51raWjbzXhhAxW4kbovBvKpvyUgfIBCBWcK885HM82ok8e9FBTZm
z1JE51yR7utwlFyupHUWwHsUy4pFBunAPudSta6Zok2T+kwOLmz+SqaoZLzJ394Dw76myEmPsa0B
Nez5O9iJ17hq4ietFLD1BQLaoGLc1WV3QwI/ji5+ueqasbiXawnGhWyeRVBbJNWq5bosbHJf7Y7o
i1GEnh7jJITc7wymHW/1xgJVoVhHSeq18zCTrxerKmoY/wqrOmKip0MoqJDoBKrSry1CU1dLKq4b
Stm8S/zGwZNU7Wb0r8dAh9FJdhO2YLvKH7OeG2yc+xGuylHnOiOPrk/A4l4h8/OZWOp1ZVSWh0oZ
Qowa0iidZEKqLOsNnk7r5Q3OuolQTU+MqBlwFkMLAYHY1ma/URNNP9plVjhpZxyxU+B7CnjwrSnC
BeYLMPlatDWUdkabb1vHwdD3daUbjMTU9khQpU+YgRlzd479dVebcDW7wkeyaekPrCkNpEQF+aIJ
5E0AK2+0fOOx8603HDg+Si/c4lkuMH+NuNV0AYkF//YhXX6xQwLUBlWgtBmYwNEMqEw9OyC8u+Zm
3h8NX5kdI629NgsLJHd5fJArVxLkOhpNfY/kaK0RLrLj4/5WJc0I7EQ2t31SToyb2WBgXdCo6Bow
kh3SwCRGjhNpDbmiEEx7Pwm2ls422htkECYzl8WyiZNNmLVbi8QvPSdsqg3H74hB7nS4/5TS+prA
PAU8E3O2fG6Hs6FUBPeQCiljgEQs2NteasmK26lBv46Vcp8m9ojmjq8mIjTR4xPmMba799LuT8lc
zh7JTPPakqXhTjUezByyf6XfDATEJz8EzMQk/qOJhIn2DuxH3ncHedDeCa1t77QHq8uToy9Va1ML
eJCbBkw5XXSuCMkuj5/K+FZV2PJ9uzXuzVlqHeJOUQPO2JNRxDyy3UwHi2wnUcDAMJvsDXh/s4vk
6r61B+1gLRSMetfWM2Hsun7JzHh2Z4Wg3B5BYBWG0zVF8xA2+nSS+xAihxSFO2zyT3aUyHvCYnKn
n3EAYpGd0ZXHJ9/U3ugGn9HgQfi0hhdZfa4SYyOUWXakEEShCjlpVNXeiwObOLCEOLgqJsl4Djki
ZnVkZZAJovQ5DLfJaDZaGAI4lIJTj+224wG0DB1tnD/Xh3AB4ct1j4ydkNDemOkzqfZjogI+zAJT
XocJzJmm9vex/Nqi23UkI6mIA8yyQ5VwFkQF96VKQ3rXapYnbHI5Bpv4cKLKaUUUGpSSmUBB7hsQ
VxacVjN365KgCo+0HWjJ9QQYXiMKS21eyqI9JsW4m7j3OD1htoTcNz0eT8IaguQkDebDQGLHoQtN
qDsxUEg79s9duk5iFnZpmE6Z0EyQmm4z6JBAW75jks3R1lRklnoBMU7wf4gmKMye9ZmjLC9q1eG7
ezUNGphDyg+jwiPWe/XGgTjv0cvBRzYRAEgZwaCaoqpsca9W2ok9kfFPoWpIXm1me1qB9NjIuRHE
8a5itOq0hIgK6mJyIHC95gManlmLnGLgnj2Woxux0e0IzrhOSTK7uRCFY7XFmfFseipzJAZxHpLi
Filw65LE0fy7vBm2Wq4OrggJJqyKY0Ms7c70IQ2pkTrv7R4yE4Y80gDjsjtwpZHcWoEZkPgt+Kq0
EYjtmOs3AfZiooiANuopdLkuI+knDnxCWhGAd2FHZ6cbu408Wirg5Yh0BWXyN2Olo45V8BO3ZiHR
zqr640K5246digQXfZJa08lTtDDAaTuidmU+pQ4EFdXa3cBugEfF10H5Ur0Yy5YkyJZ3RWQ/FEqM
qlC92JWaeEbbqGxZ+mNp4AiteuhZCkddSN2j+GsRhmcSZU/lpF79FFtElzuy9pXbyX3aKV6kiMfY
lg5x8rxIoEiku/GHJq9mP5JyQrF2RM+uo3JnqOuiddC4egq6YXB/BA0D38IFLLsC5zgu8cod7yQE
iNVdbL7YpBiZbi2ffQ3+j0Peg5m6pJMU+XoiBxBh1Pe+XDeXOLjHojDM6778tIFG5IcJA8kzcE1T
OeOT9pUVMruKxts3HdJWtkWk2jX7ALbZOVc9AUIbxDxeivCEICuVt0q+aeY1KtX2Ax4A0TFl6s25
J0HUVOhIb/XkXMUPsbaJrD1iPlbYlK3NwOmblVOP1/G9vhea00JBBcktsGugIdnWYp0/oA70rS1z
sBWxDrbvlDf5zHtJIjeMHtO3Wt00qBbSY/HqmNhb8OJGK0agI5yTRz4ov3NG/4gchl4uTEiKACwm
OsmVhEdQD5YnYKkETsSD18EArlzjdZBc+wvjtF565YPRfGT+qr+jwKQPCIxFh3aKfLE9RLdePcCO
qz6qWwckofaykuCTIxlwcXWsMGAnThEcg2gTpMdwdAfpTMoGEV4mdZOG2kpxioNfEjPsKRQ3cFU/
gKdwaWC64B/aEQSbh0A3yM6jgghvbXZvg/WggoQarNRJIPdOOJxX7B9QK62IwDJ4dIqTUH2jL/2q
8bZUG565VEW/ummjM4g8FpUu1R96hNCrR8sEIrWx1y18jza9M+ONaiM39CIAVh85zxOSxfhEk1ct
3NJ/TjLasW6uHvQKh/vKBABrnMxg2/Au9t3kRnW9al9Lk++aLY2f8IAaHGj6gkphz1kBJwUrDPml
gWGLbOiDnoEPAQc0U+Y0wcZAD227ZHbJPr6dVfatxMySrekvKXDkfLgpqNeglbaEKxFL6dVkH1K6
HCMQlPJW15gFeNK0ak/C2Hf22ppOxGxItH6JEm29NncDaFAg2KZdXzx188mW3Ta+s4OvCiJUFLCS
yK+5+TXaoTdR37X61TCe+wmwyy2ODmW/K81LN1wis13BzuF0mWZIbNOXRW5LHyJb9F+r6dvQP/va
WwnmgRjkgqRI9MNhv5vHu6T5kGEd9/61qb+Z6nOuHPXxIcjZ59N7K7s3QPIRODNJOIAfapN9+LGH
k6xRvFbJ/Wh/BUANuuQ8o2M33KA+g5A7WunbQB2pb+eLvIxRwJfCFXGqh9AGPIg7PV5HGR2aQVUI
RKe1t0vQrZUhN7s5UB8Rss2rBmKZRNG4VZMAHlvqf+a5MWyyDkaer+RHVJKtILsqCO+l6J0s8wFO
GbGv7sBlKhc7s6VZRLNUs5Rjk3JsFxYkVVD9EP7G23oi1RvKgyRJl4KsFSWEoFc9DvO3YvhOahUW
YAh4MkweGQWsypbQE6AnIlZagJXsORu/VzbxPYyk/ODYGo9J8KacxjiA2wPdgpxTdjl6M56rd71X
S7j8ZGodHXwiQIfRIvZgQeDXKJAldrp28FBc3Rtcg1RTWqV+7pAi733v6tnVJ3/r+8MmjL4YAow9
AO+s25mTcQrC4FzoPSsRfKHRH7uU6NRarLatBCcogqHNJS/iuJc1bVXIyjqJbFdiFZNpGSBnTcvv
oFPqHEU/j44RLdOo1xT0b5nxr+DxGA2QCG1Y6VSjEYAfMnhJsXvzk2tWx/DrTd4BIuEQsTziJGlV
8QgHBQDK8quVnyq4honxkMy3VLyaEjIUnjcejSkIkFfDLphfm4JoCKjPfl64cjasCBh6ysbSm7FA
JLtCFG6SBI48f1bRe1iSkOg21ckyB+YfsjMw+QfF4EZUGJExQAh8jOnLkXcOapebUbLrl0DPk8hP
UnII2hsyScIFuYWjcI67VVY20ELkVad+WvqnsCO3WBLaJjYaOggtmWa+xCVplUJAhESRtDfLDNDo
nDOwwDnKaP3VhiWEm6U0ZAdCiKs8J+L7RIDXWH+VjCDz1B20XTOd43GbVl9DCGr5scEs3OcffBB5
dELwJaA1EZfZfcjtNuSzqMP9bN75X7g6iI6HdbENonWd73vzxQTgHfkfVvihB0fcbOlIzOeOpGSY
oyQAfVbdIWkOJfUKoE7OZQHKhPgtVzX3sqDDsp56igGuhRjfI9hF22RYl6bDHleraxkXIaDuCns/
4fUbrT0Ki9DYrRu2mIPcjo6Mgqy2/D5nLpOHPFS24TztQZBnpACogMZN2XdSjUdLePPwEcH8GKOT
Vn+03kguFPMt8imyR3a+OT/o+keY3pa1EdyARE7Rpku5SW4S/VaSV1zfMuOSchHrsrOknouO8y6c
bWbLYz2xQ2E2ASeWaz1Ky5Lcih6UlOWH+VHLyQ9u4qupTsD+s4ijPgjWndnf6QpT/mxlm+U6nUrO
tzxFlyya+JBGDPyC4y7Oq/3Y8qNW6VUhvskhvaKi1967MnnX9bLzSNG6/yFOzhyTFKtUu58YeOf1
XWF9cHlmJUzuPL2RFqkKWIvda11rwGRNQlUmCcCRjSbW94JS+chzSvxY2k9asNVnaU1F0iY1Xlxr
12EnjOu7yfq0/I842/OtNZmXFC7y3bK6m6obMLbJ+tDMJxCb8tLY+BYl9xjVeFu9WBXDuo+/FTyU
y7ll7DMQUskBnvNaEDipXqLsTDUKHwUJNQLzGB5s6LXJgaIqa06d5CjsQ/xYeIbG7DBmm/Fd0lbZ
tA30HR85cuq7ACRsfVMbB2oOQVZu/4bnSBYH40lLCFixnwxlzcvmoZt9wIWcxV2JnRvAN/hhkm2H
VX/lfI2Bbz/J6OFGp8b8kfTf7WALe6Ue9qJ+oPU+xPdlsVZUOjQ8zP5qnt7V+tXWcDO8TfQcliqA
8gkxQmB9kuUmN2gAANwjEDCDnYIKPfMyQKsEFRrQR5ECX0EeG4NDzUAltLDUiaDI1tp7WjiF6pn+
Y4TLITg65ruoEU4xSFsnqktDH7y/KdYooinj9BITSAUUtY3ZHkT4mQ1pvpZgq6yrTPqWGcGRkjuq
FNi9XQXJs2ofWt0D8HLs8ItIK8tySiJxZLTwXsOiDtZoFKJ6qWmE6ZpE2dannK9outT2ZrY8u9+y
RGb7AYuEnO+i9oBuDyc3CAuqQ9foTvp0zCSQSucsWi/LRF13iwGBeTiAp/kJzBPjzuEcXbpvMEPH
L8jeZFp2pE1GzxJbmUrsxMH/ECUC1PWg79hK0JeQkpOu4TSFz8hOzK9hgUBRVlBjoTxQdnPnlsNu
Nu4onrgB9DgwEiTqrjlu5A/tSleXLzmlP0U9zWPQJwfrJj91dABeGBzW+t78suQHq+Qo2UcsaTjV
AOimZSvK5IcpfRqblW94lNLm7JnFY8Xaexh9BoS3mSHquOV+wDQW9iCV5wSziWRigu30nQ6pR3zv
NC62nBPzl02XFM0HHDECE7LHkilrvJeJoaF6Tkl1BA2FSdwp5nXUbBt+o8YPpnZQwj3XYAf/9L4t
HgyUix2Ijnzap+WVZSoqddVUG2C6VXZfD6ckO0FDwlmdgeB8Wha5gaDgXsfrY3Dv0agOEyA8D6r9
qg24gtkHiEEpPwyZypr9fUL5jQJn34a3EuHCEB6wr4ypl2ff6oT8V3c0vYJp1mUUS7FVZCf6O6tw
dKBAy933oXvu8fZIzQYRulv3r1m1VVKEQIcAFKg465QyxcDMzd9G3Fqq/i6gVpT4E9M1Eecpva/R
AlHrcyA8iZJDmo50WV8s+dEX5yZy1ezNqvZ9fxxnD/XdbN4k60Dbu8+e/eyUhl8WScgFAb5h8GTU
l6HezAsVumqdWHmJKpbtTgfWJ2XfM2nmwrBrFU6glsV+DOp9ITaW/apEd2bxVsObonAko4Q77Erp
wLFUn237ISXbBIy3Uw6e0XthsSZOeiVjCPw2aaWHzpMOFWX1DNDbd7N8W8W73oxXbvE9aRwazRTx
3BDGcKvHmN8O7B1lvBPpukqpTkM3t+/YGIv0KWc36kcmAl4j3lyrR/ryICSHmjC1XtTkmBjfE65I
AJLl6jGZPvi/0yiBoT+KC+cyF1s5eQgwP1zpPkTzQ+sHK3tRAL1SEgGx0zxIuUZ+nWhs0MAYu7M2
3kMOAMDn4+1O3rj+0tYz9ZVDqxgXSaJTxK4HewMsTcseKrF3GvjcyYWVWOlbqo91iZNx/EqDLa6t
kxq+V/Gb3HJtuo/yF56QTvxtPvhLWI/9Q1v6zyGkWOZLDNNshUBgQEXWz2oAQwnLQFOK9NDaXXk0
rZK1VZGY5WfRuGIGsVP6VTzr1WWO3w16UeUUR+chpBgehvKL2c7g5BXkTZSxlKHdXkNkM3JJMpMY
HjhOJyf0VSa56EHMIcBwED4yAh654jdcKfsWN83wMPcla9ePP4bwBfACvOWyXMsGbh8OfVrVFO6r
zg4Iki7yveh2Namru7Ig1zPydWJK7Jj9lxuKgh/7il+o6uNoQ7r3blKAp6czCS2Mi/ZNwIRIlmkB
WHm5KvpxJt1LeWznzonkNH2QOnxzXUhEsKET1yGhWavCQVoPnayzDUf1VpqsCxw2qpKKk0yPo+cu
mr/jErI2rU2jR0eoPQZjvi+TekJkp729W5JjJiicHmj0y91eL16n+EFXHtIRVH5dHInRGHumD15V
eRoXSg4na+9nL9Whic5xeNX9W+BfKm3Xqe8yzYFqT5nc9RdCLNbdhYDxyjhmnddWR5E+1VeaBMVH
KX0a1tcwehPVmv6QyBuz2SQrbZfRy4SmXXp964bTnqFOmR4Ubd9y/y2sExVzemhmt6zWWIFyhdaC
M5UuR+zcnRof4P+ECg4Q3ydxKGZ8V2bPOfx6DmpMu/4maHfqlv4CT351EJPrkLmafWMMeRpyc+MY
V0yWot/j6mWLbfBmNpuYza7gonI3kGO65z8W/mtfPAQTAMWacoMeKrffWjep2StEGoGnZ4TuDAkC
BeqwtAO+IV/agJbDEO5zMmkS860d78e8PcdD59VRxF01x3uz7uurX1WOxR0hI+lMDbc29TUcdf2b
rObUhGTVjH1PA68P0YnJ6c5K+c5U+oe+GlFZaYCuZZgYaMk8Lefec2jKC6E850A+9dQyfJMqYyyB
0Wp6K/ST6c7nF1DjcX2vwuemujZpk25MWkcCMJbprGsq+MHLgw/OC5Rn5EBFb4p1arOHRqtpwScr
vPaHWG05VL70ezpXR0t5b+gSuQqayFuE+9XWnkeXWFBzPTQcve0KWl0NXB6GJFjX9DEyXpehS7VO
ja9T4T9mxdds7tTuuzV8jq8UpEZ9ClDd3IWkxxRgLHfxW5fv+vJsWS9pRDLN3RnZUv661OXnrsEl
L7aKtI45WE7413F9c585CE60MIA+8NE3bwwstf5+UOgOQHafxkW7uWjJco7pz3vuLY7ARyDb3So0
bvm0mS+SvLbUyU2ei/jWrzOjW2HTT78s9aPqHk1s5zfZvmdvLqgmbNpQQ/pUpMZKK99pm9U6nAVM
hvjnIIgKJJsVs7ow+5AXh+74yVELP325h4O8cKLhUy33juXfW9UG3+g4gNc3aImVNLsqYmzpm0IO
pwjqn/KUIEr9vUamNhEEIIztrDBC+D/MnVdv3Gi657/L3nOWOQCLc8FYrKhoW7opyLLFnMli+PT7
o3pmWlarLcxZYHGmp9GyLNXL8IYn/IPuXvTbpfGlnFftohDC/7ED4rENNRL71ksMR9xuyMHmLVWY
wjige4mBXxL0D2x7VMrTn0kbEE5F9CrzIMfBqAyK1lWR4zW2abWv8Lty0sl+ua7TK9ogUvtlTn0W
IkIN6hICMeu+rJVUahrARhyT/vv440w5wbTHi89HAqHDtaS40jFCUrY1MK3sjsoHysroClCHbAsk
R4LxcoXquVH5rnDHFgQ2YLCuE+0p87E4w2GBh1MgoXrT0TvLT9SD9PQOemZk06tMqRIlJzfS74UR
gjv2bC7dQYKLybiSdxg1ESvxMjbGNsv3qAMs5m5EHiKBogyITNo0P1pzx2lcP7orJVc/mMpTbLc0
K22jugfxbA74cH2TKcHX+wx/kYYU+rkFzetRYBPSIAICgacGf6ZufT0a280bxMgHqMlVn+8NQAc3
ZVMywHcoqPqBAfkLuHwRtTZvtQZ+RJrepubGgEGWrNLLWo2yZzs8Zhfow3NDC6SLbmO6yZGK1c8l
78leaB6yOmfJzNxiJodriR2dKYk5eCZgFVFNG+r1ev8jsM//C8/hLdDnv4Kf1fGp+Nn9n1/wP//1
6x//Z8CBLHpTsvFbONDtzzJ7yoZ/iTn+bzd5quahhwCB6cKPp+otRujfH/cvjBA67zrUAmQZoRqA
k/tf/8YIKf94hfLpqqyBAnqDEZK1f0BNEA1L1PgbHezOvyFC/BV6WZYpyqCDdAx2/iP+A2SDXybp
H7p5UC1erW3fEBCww1GN5JIqhzRMds22O0IB3kAPQOIDkw15u/5RPZpHnaqkffE7x9jMW+kWeVvp
RDyJo8/ZKw8QVDdnb/KxjT1h7r2Vsbnqtuk+e8rD1UrVIpWzV4eSYYc5gzv5oEr8s5O5sqt7+vYS
Zt5lg3sMX0+uHNRudnPernYX0y52ZqfZEMbgLiN4cD0xpxA25EcubNpNi6tM74uBum2CLEhdKux+
tdG39W20VVwJ278uIAIdDpJLAu9j8+EXx+iIu6rkKy55tyscVnY6VnT77GBsmqO8BaQRUFo5oFod
qi6GjMckvGxqv8DdNffpJW6Grbmtrs9XwjG/zbbWsToUG87eDWoWjsR9AiT3OIUDw0F3DEERwy4O
8SmH7gwDmrD//nwFusaevhdb8iAvw0RE9RS/s3+GXuee/TsUqx0Jx9zEQ//+ha2fn6g3+utlqB6p
0j2G3AERzIazDK8MD/7BftomAR4i+E1hmLcZsBqO/dEHBOIpQbsjIMFsWH9odzC5fXBLrrLN9gZO
hNimhVIwXmESw2+9uo/6S2Bdk250IS33a2BRThYQRYMWCcixcd3A98VJHGBO23ibbsFGvEjb7ApR
6Wfrsd9UXAdhvD3c4TU14mls4PGrbbv96OsniBc+iaK3uiGKPhWBzbA3rs8nbONwJxN90VUcOs2u
fkpvxH3xY/lCbk16FtFTlkkCnfaI0i6mTcrROnRhdlvfl14TTi+i3zuIFLt4yPnJVbwDjrJJA4o9
Xu8B2fTTg3rQ3Dw4oy1BtYJ6+K1xZeB0UvK0CfTxNlyyq3KbuBBQg8QVv6qbeivvxq/Q27AhlLlY
cDHPCV8TlW/Um2JHPA2mi/3ZMY/qjXTFTAzOHt4rXsM6Efnej2FHCfEKTW5axOhGXCODEyT4HW3V
QPCTU3abHtK9vKWzcqh25k1KwCcH7T4NCUTxm/ynacff5moYS/zNUn+HARyrQaaM3kiHGSMoVC0m
v3drHOmIOGzMdriG1n156YMEg2zdy8M6pOPgIWjj9Jzr0NSxKCme4itK7s5qJdT7o4eQvpPZXzAi
8VePKTAVHl5ayYY+ccgK87ONhNigTVHSI9R3MkyBG0dyFZ9I3KOH6irM8n6nRtsC9xvycWf1MkVk
J5g21bW2Q9fGQ5c1iAJK4D+LBrXorUat/ufyvbi/bPodZWLyASyCkmA+4b/E7M8q57K7IV9yhC+q
2/K9fnN+iH09zHe0l/C9rO7Nh+ggh9IxSvYmc+mgn5iQYRTKd/gP3Rhe51+2xqEwNlF42Ub7fLcc
z37nqyctUEAb89OYQjupTaMn0BxiMm9a14N/ee1x4iQz2Lnz9JDbzyW7wshaoPCDi4+47V3F/vGS
8vujy5rkM86O6aT4BRZUM0isQm077tPNJcDq62AeG+zIJlfzLwgM2aRSHrkKfoL0T+aNxXwUdtFX
ZpxbO08UrkKsJRykMrm4H+zhezXgpRwwWtjTSncHDxkib9hZV7lDjIY78+JT0ffMG9Ww8wDlS6Ye
pjW4jCcuurQeBSdHs3EqPc3bddz8MH+PwLDZ6JlHDJl6lR97LIGw2VQecMSN6E0uuRwmhXQo8SsH
e+217ujghLnLPBFH1sTP/NGmueHPwcBR03mAIDCee8HFFaNWdn17cstQcxHgjG0rTPmpZiPeNBt0
1++Mh8htmX7Jt9UNXXOVUOAEojnD1VG8dgz3fAM5yFZsQKIb4KFuvK3vV6vK30d1RG6/Aq//PDLf
kQVHI8kgG5gi1sP6gUK6Q6Qf4PTk4lILK4N30rqLT8kYh7KIRzk4xj7mTcBT4eGQKWKydIuoiz94
Gl8mPI0vmAf7+DzbP0qcFWkDYxx4DnCtBd1fB/l23gw7zDxZcpi1ca/AQzFlfzQDnSYqRzOu4lSx
vFdHNq/1cxBTTJv1kOQvcLjjCjlcieh9PQDjGFIaYKNqfeiEbFd0623xcdiSqvKBuIcxx0SnOE5+
w1cxm2bjdfxDHgwSMxg8JG6d9VvMoKd1PpPouICCeb2Up25UPqhBfM1iSsgMk4ZErNzs+uGNJ4Up
k6V3/7gRLOBcuF5sBviouDRimZVpyG8doME7ht18Gbg7khWHzgG3nB15aBziis/uxZ2zNvzqKb3j
81c/OMLjs6d7YtD7C88TcVUPo1yP7MxFUobJAa4YUfSr/P7smV7DJc0vvBanxm1r/o6mZ3RLeS6+
73YApF01WFwEgfAIFBw9pCbsIOzF3jn5Ja/TYppaPkqhkquy8VG64d3iEc+fse51ZxbO7OC1ytX/
8cxQduJlRn7E2QHZkYMRNXwWApqgrEYWXQhpzl+ncuXhj8Nirxik5B4KREL3kp3jK3cO19tZQyXq
Nrt5w07A26PQFvCA+AnsEZh61Pd5eGW4fDMP8OF4HB1XbfLuiSeCc1Dv47DbNutEdXXMxNc3bbjz
pmQPMJjAkd8Gudc6t0iVcg8zE650Xigo2xaXG7Mr0FB6fRYaFsaZT4b++pDxySOoozrGOSAS0VBd
X5iwXM5G3vWBvtE3Pady4p49ayPs2IN2wtW46TYz83gdSyXKW9cI/CUvfp2YEkcF1XJeUB20uiOE
pKmMRoOGlbdOiXLP3rTJ15nM7iIyxWI2DyzeA6zC3NXeuebA6rzl2/ItDteqihsHbFf4obEHGRz1
NGXYu/rEXt3rRE7l5jsk+rD1oWPxnTjADZBVvM7U5GgG8hb76E3rb0C67Kgz4062LoeeH0GgEPtV
HDi9mTAkJtRli3aETRz2zyrbsLVf96o8wKGLKbNOy5FHS0LNE1392FvXYFaBX3JmbM1Zi554bd6P
1+qRPY13XbjSoXDX511zMaqTbQh/XT7NzlwQKex6ZzyOG7/lOkqM+3geTsLPzNx/xY5gYtIoeuNR
4rfXjZ9WHuHqwEqgTcFCnp0LBwXrgjBaDMyD9qyzfMVrkDwcMZjauvWTEFRsaxW/AxfmC9V3on4o
lBxuI3uwyZRGaIuRLdvwZd5UHhK/OoRteF+Xbu1b3CeKT2wENLNcmv18bs5D7n0erCtuaZTxVrF6
el3cEjvWevKsq3V2pHUbohsQsFIdhfiz5tZRDdzjjzxyjsQ808YBtuPiiOFJPiJcI7/2eupxKZd9
TGyBOa4NTO0m/lEd10dNKZQLzXkMq58lPsKeRUhuBundmRC7PuE1T6ASuwr7E27eu0U/lKfiev45
4V7Y+T2RTUK40m7YOVjq50Dix6wjDiGXHVmJl7OOs0O0zVc7b0Qv3GpLJXGbbaNtFeTzHoHr+ARL
9dAdup8x0fLsWwFId4cgCPmue4r9QbLhWnxaKg4KTj4TzI7dMWgcCiEHsiI7tzGuJ+qu/WSzEEER
3BLnpKQUiQ3TiahoDbsE8pPGidd/fOxLf+DVR85Ai9Bb45ba4wX582E4Tnsdo09kJb3VIrEnUJs2
iMt2fLzsoeTrnUPl7FjHekPrx2sI2el+hPVOO57vaAf2fCHeGveNfk/nXd8TiHkxPC8bJgWpBBBc
BTtvLpHHglStp99d2EzCfncOK8xBFyYKVpCngSyk3MlXI01S+L/3aojvzU55VH+Yd+pVEvB4+Nn0
lsZZqD8kP1GH2+lXRYAWkF9kdgIgyANfEl0LHuDSDZat/hpmrnGoBCbEiwLBw4Lbp3/vRHwb2gpf
4yXsDO7Zfu43GZGUFvANGxiafUVs+oRpHHhYCPD7ZB9V5DWUKAOQEx5h3qbLn9Rmg1UafqOPmmbH
/No3+fYsujQufb6o7vhhYr719aLm6CP0r62Ozjg28wyrcM3DrNf3ZvGBcCme1GkHI+WAYIsr4Ke8
6VzTju7onMlh0oZLEPuVU7rpg8R8eJ54iefn0R39yaMGtm4KIO8wVUXSkjTPMTyMW22d2dW5NXMX
z3l7dtcwFPqsrb5GjRBbGQIOamFmNjkX6SXmbIHsrzCxxZkFHFZf6O/SKXBAOQLSje7k5yKEr+HF
2Bn508vst96Z4dboFp3vifSrYYScz8dtnGt8vQrbgqK5Ea5pc/ooUnMZPXFySknrR36TH+coUP2K
w20N6wiC2NZoizv1hkT0YHjMdrZ17N0xMIYdyliiD7SMwHN1hFxDYOau89Q7CgctF++siwZ3Sv5d
XwAwcX8NttfJvWwX5/6FOiCDrI9rTUHwLONyoHGuDUZH/AoAmI+8bJHjs1uO7PWiBof/sgGBcrVT
NiSicxIBme9hO8sjA7vN6WK5oHeJpNeoDjwtduw5ySjMcVy8OVMzIinug4dOGhqUXs/FYmHJhdQO
YCJ3DQeRRiXUhcjkN3egoHwrzIMpaLn8xUO3iJ/k+HWmk8YNqBtryzy6a0KeF4fS6HVf8IYivMbQ
k7M39S6BuanJNjhIg7X+0gfxug1761MmBWBTJizYX+h9vnREjIJfMxAespwtBC42v8AFE0j5cShu
k2MarjE2pWgaJDYZiOpO3Aya2179k1SbE2ZNFwWiit/H39BrP05jXytZbypW6CAmxVzV0oEglUiz
WJySwhLnuveDOMWD3DJzhpSKQwLACzCIrEbyCpJO1rfJTgWsybE46oCtE6gsbrTJr9Z4awoxQaTC
gc0Wp4JELYnI1F5O5/vz4Xxo99apDWXvEiJoQ4UDN0BOC2pMBNXjVqNm1H3J72YP1Ep4Jkamg8OO
jejGWqjZFNvukPuXHWq0/IuQ7HpoHPqdHq474uCbt5c1beMKL1+nr5N9ZXAIFUF3v9jlqTukt93P
9RiQ7tbzDbtbF4D3RrIrjoDu2thN9vOFxV1wHqxbFa7C/COu+zynHU1Hdgd6Dqs17no6JmzBOT+M
HzyENeLM9Vwx3XYnsBtKrrnVXyQCX+pHbt2zaad+ycOjsESRbj1S6OztR0JUxsdaF6S0DwCTPKNb
g1Z/PZQm1tvosk3wM2uMdr6e/DW6wQdtjZpt+QtINA7ktXwne+B+2cjWB8FZGggB2BpcXNfbwQCF
oLBhm+KNdBwjuKp5AFW2pXLd6Sx3HMORx2dH7+2RSJqdHBBTGQwUiFAwueXW2QYAC3mXL8I1vnXs
B6hVbBNSfY1T+7LhYMaUl+95LA7yrMRPiZWAJhH/tP4aR6LBRoS4xthkC9wDaEVH60/WVX3A2fW6
QARRJNQDiMzyXjcR5K0ixykIwuoVCpAwBVt3nZNgE10AtuJu3kX+PabJDj1oG7wMe0R+TXsp3rbr
BrJZU1uSa9bsyHskMLdZgKc1RByIf9YQT/Ea0QfaAunHQw3OWQPDiQc3hByt7CUQ6bh0dgTCMio5
BHW1sl+TEtiFbKnrzsU+tj8/58foanQn9qS15FCwzaAoQTz7+9UK6+dvVut7gais1rI8No3D+ad0
UrcWsBziZOK9e1iKtzq9zsPFX9w1kDXZGtfQUvLLK+E0UmXuH7QwudWuqh1VtevlGQPL0/iCsIav
bDjjPXOLnKMfn87Uj9fo4XyFkNjtZVfvpEDZLi8V9U0EWp3Fk6lyzn4S6gSG/Z4EmjCG1DiEOheQ
xPntZj7lxBr6Vbsz7qHDEpZ2IYeml20rpkiyL/Zg+qzDA4cjW78rHuGOMK8wfRZD+Up+6LfFnlOI
gFbmLIO9RpGzoTRBtze0rs3IHZ+xAmjCxsefZWfhlM3+zi5O+ZzKm3KSj93OCEm9vTXBTwPrjzbU
/7e2zi8NnP8ZHRuJZhqankypv2dw75/qPn7K33Zm/vy1P1ozpvgPiNEyvlsQrmkCrUTsP+jbhvUP
3HJN/V+8bomuyT/p24r4DxOoC6a8uqrJurLqJv6Tvc1faYahSxbdFF2SFVH7T6SpJO1XpY0/6kyq
AmeIJfXmoOsA3GSXphECWZIaR+kASExmti2zJISqjN3zFCO6RFiRarY6Sw+STifcFG6GYtw3Ux32
XY3JR/p8zhCqHpTqQZKiXVdMD61gUmOVHxP1VoGeGKTDtdzSHb9Ixcu5WO4Eef4WL+NdL6WQ6ix4
eCIIaLWvdSfqAO93SnysztFKvLWrNgVg3lvHYSSftsCo5HVJdoLBIQSQzp/iS4s0iY5WD+BYaaid
JX+xuOKogoB6mR9zerg1us8IrN/JnW45CqJHjm6KG73XnD693JTt5SbCVTXu9OcJWPosJj8HROtn
GZnRRJa/pmB1Bni8Q29+zxsgH8oMffuMk6A4GKfUzIGKX5yqjm+nhqvoTB0sEP3rwsg81Whvqly6
i6KRE19rf3bKeFPPdMKMPEOePcFFcMKmPGsAK88WiUoS96jMl2ykcqz7M9g5EfQTJugkFUmCXEUS
U1CoceYWMP+FhExFp+EYy7FnLZZiq+UjiDK9x8m3opqiHy0hkwB6KYEgGvF9hpy0lVgP2JSM3lmm
6mPgswAW2Gvgr7lIv8f+PM80WfR+E80ZNXOxv8OeafQRD7oQnUWVEjTgw4NkSKZ9rPWY13dghy4F
Aa01XE5L1Go/JrOJ7FR5jqfG3MiWSiQTkQdNirBBvYok70LgVotXVoc0VS33CZ3+iCBybkovXZ8N
XIkGKg3oFtDK+kuMLNclna0/dEn/o23rb0Ulfmk1f9yz/p+4bbFV/P2GZT/F7VNS/rJh8Qt/bFWa
+A+0X2XZQmhiVYX4s4vM38CaxCYEPbzXBjPV6n9uVTLOgpAodJH/ISfxupH8c6uii4yIDBrCMkRh
DbUJ4z/ZqvS1g/QnCtAQVQ31PPZEQ9cNfdX0+3XHyrQkSi991bhWX+6svkbiIO63kbXP1Zul3p7B
2LZsPUMZP1ooGBcyvNhE+4pFk90rgy8hBp2pw36dfua5DFDWwVOjsy8W6V6bhzhEhAm1g0y3vqsT
YXWM5Sl5dtl9H6smUKHLAsFatyen7ShJoQfTsmQqpbstdClsIug0UQ0NvPwmGUTyeWtnWhliycXP
LpiQnMNBkvypnEMDXo00UvVB11rIzIOgUZpqn/tY9BZTcxH+4eNgJgGKefOyP0CLrG/wg2doqmjF
ABoRxXdyOkKkpGKtrkS/9P4iPwta7YlLFPZKBLGKcP7SwMqXMdg2jqaugeSNEHmIsUt8ztCPqCN9
d54ohgIuz85QTJsC3CX3llPo1KmqosdnwSBIIHek2l3cUqKaYySVdqvGcY6VQbyyZIBNQV4wlStt
KJ/F9DOrm187J/+aJ/++R+ldB0Ucsxw1Eu6xXq444HgL2SfCTOiq/O4pSu9m4jKMWqaMjJDTk9Wv
dPMeyddPxpA+G+TdAd3ISFPIbccgoVHZiAVu1vSDAg15zFoJILEO088i6V+7t388O8QcAX6wyixN
fBdQ63I6L5nK1KR/QyqH6AAloPqrftd8673sCqOYjQFm/qEmafn91Pzorb0d+d3MvOiJZmVJ3Liy
flxwb1YFxf/9CB89UI0gDKEaEWkxc/37NxEPUlIwx5e8wSMMP/riCZ9iYJLZJ4/wo/t4O8oab70Z
JevP8Nw1RqkYRRYe06j95Em9TuD3G+HbIdaX+GYIs0vAVMoMMVJhkPYJVVagD75MhP/7J/auCvLH
dEBGWeUrGRj2e/Wtc17CQp8LtgsS1JkMd3e5pQ24aR/qExCYm9GPflR3WHfv6sPl5+Vx3Hw+MaRf
I9S/XIT1bj0riqy1plqut0sbjFZfH0Iypmsm3SiHmdJmAdDONr3f3/uH6+/NvVvvFnm1ZNaMGj67
dDkfc6lErqag8BPM1k3bPKVglIrz5PaFAlj2rtGvVRjEuRGiv7P75Eo+nFK4zIm6yhkL6vTX933J
8rMqJRx8I7imPkTzC6gDaANbopJ3OUS+9Nl7Fz985pwQhkmGwrm/JtxvpphciHBehahxu8nA8qBT
MHECrZGz918UeFk6MXi2L1an6rIFPFHRkq1QTo2j/VBQmx/a2widG2Wi7FQBLpxQNdAe4oEj17Bg
aa06CDiOmCUxHuAYcwoZ0TsLgAL0J2sVj6pn9WXJhGcUUMNOLvZiVPrl9A0FhIDEyBmRTEnLbIP/
+Gi0QYqHzNmKtnFDV7ZTd6M5o9co4hGh3+ldvtN7djOo+zMaG10PLXOV3JSTzRTXXldcDpOBhhFW
Fvo3bIQAlTf+Ai3VqERbKqo9ipLHVDACY6aoNEpH9QxB0MBtRISPDXcj6tiYy8WRKpxdBirUAzrv
l77nlzM7tU519Vh1aCEZyjX7E1kENfHZeJrz7YjbQQzHTT9bUKPybQvpCMkdhD6ETVnWQXkxtxc+
2TRuphE7ggkwDWiKdm6vpoUXojzOKr7umEv0qCHOelXbcY/jVjocElHxsr45VbNiIz6yR7UzxJXL
7zGhyq0yRPXlVu6gU+kb0IFeXI84u2OXdY5w532IpXuD4ucQxX5pYm82zpaPzbq/ICWTLsx95BMl
qFRVL8LFgI+nS7tpMO/G/L5qTYJ8ejeCGGbidFCnKx31yItcYGo0yo4y1dKqKowhTkWDtzD9Jf4a
d6a3nL+L8c9SB8mjrbf8gBvQzxgxBjOp7s79SO/Koo86FwpEel5HZaSPsRR5zYICqz651XlX18Vt
J8GfBcL8Y8BpTpgehun7RZ2fmlrfEYLsUi1+1BqMMtQGdviF8qEqhUJu7noN/n5+oWImQ+wdFRHh
qMKvDPl2noS9FCXgReBWZ9Z4m5XLQ6WaL4reH3JBQIlmVD+zTPjwuHqzBNdd4c0SRLJzHjKdbW/Y
6oHfHRvnDh8h1n1Bz6Q/MN8/ObmkD/eZNyO+OyCF5WLl5cyI1obK11X3Wt/V9zr7jObkW4Eu+X9n
Z6PIopkytRFZeXePZxlrHyg1NHC+rUCe4jgEwrH8uraOhn1/bGkMfzLihxubgcoskuBkJOK7XT0y
kJxJ1hGpXN4lu86Zdv3XK1xbfbRGYHLZ0enls9Dm4wP7zaDvQrm+aJe6SNBMSENMYlVv2ej7ItSe
EMl2f39/8vpRf4kN3gz1buOuh4ve9PMq/nNYcS3KM/5T1N3pFPh0HvgKND6mLs6DQDk23oL57v4o
Bf4tBFBah/jdJbx7qbMhxQmySURyQXajO/lpAlsqhohHBequPMCk+f09f/ZK303bpUR5dU7X49G8
bLP5XlrSraEgBHDz+3E+vbH1Qt6sSFxuSy2pXl8j0k60N2hx0NdQ6a2q+zqoPjv3P3uX7859Qy+n
ZpEYb+0wrePlp8vGcoxAdqtTfPjk7j57jO9Cf7OdNbGVXlfGChJJgTxIoKDhuNqyX9IHUDyCu08i
jQ83OYoKOvBzC3WId7dYDNZ8UaDDIyoAPTqz9QlS/Cfv7aMbMwn4VQJZzcIG4NfXVmpZUlrWQhAL
8WQZIqfp6ZTqX2VO998/w7+OZCCqiQ4/0ua6ob3PMNJzcWksuSHzhL49NJSupkt4EQ+q0n+SyK/X
/OsaW0fCVICnJmJ58G6ZC1q7JGY1NO7SmA7H3zAjlm2j2egZQvzJnvnXY+HXsd6t56rHgqOyegJh
2vNt9xI3+//OY/vzZt4t4BhD7C6fGIC4ijDSi4YHRUVeOvn2+3HWGfyXh0Y9XZRMGa7E+zg6gng2
qAnJLQqedp58WSglZyMpVHW7LMhhmZ9ZdH2QP/HoKPEDk4bVqsrvpl6fiWMT99M6IWzxmO6jG+SW
yKmnr90hUe30hK7SQQiib5znXnSFbJCfBr+/6Y+vATNO0TJg/0nGuxNPadQ2omLRIFovlVR2OojA
1klCeaQCTD0hip7UxtcJRnAiowQw/rycv8oEkwUNwItsbaREcUWZ3rs0HdIzScdyCdTLDwm9iEpp
P1lBH8QgPLE3V7vuiW/22FRM20Xo1iLfSMugQ9gtQ/AhQbemhzNYqTLUJQMlFQGuP7F1YgXpHK7+
Eslk3v/+yX2w3/96Le8WWbUM55aqwZr9ImdyXAkR9VeUSwJrC3kqKL5/Mt6H2wc1Tk3REbrWlXfj
TWq3KIrODrzm9RMLYC+5HTgt1KhplO+bsA+yE45Zn00R9sKPVsabkd8tcamgHpQOE41kPQZfkg/I
0eECbKOTt/zEmdm1xGMbNTvZGsg2hmU/yNreKidPtowQXUiqoKhPi0J1rBo/G2vI5Shio7svWeNm
rAogJHX8iDeGXcQK0fIgzPDjm28Fyd2YCraWXmytsLyp+JabCB/QFLigs5HpsNJlErX4USqrzjk3
XpEgCznnytkTz2cfyX9Qej3yn3kZX8VJ6Z/V5qCb3RNeqaGZ7OIlB7ddfqHWZev5DcYGFO6uygTA
Yfv9jHKOPPwUYPTOFZPMSH5kOSxtg9yGhNtDlfhBEuaTLCjXenwT10DMoUD2JLgoT6In0n1JhftL
fZ1piDwMPxCXdStDujn3uFYK7WOEpYsWPaGbCJVw8aMsvp6y2tas6doavqWTBG85cUZE54vhtEhX
9Uy0lIGRRc2xRh55GBH27+gCzSCqSmgolRWY+lHGfnkwQfzLaaBoYLlM6NjKi9WCt5gO1jmHoYl0
SCVBiAaxVH8/M4EK60HPjKuopFdfSj52gdASwYCBfigrMlfU4ETaWBQ9Yk/AWaKjtgHRGCmLkXz7
XpWqAAGPperuMlpgS1J+GS6KNyxUB3Vvam4Rs7TbFoT8+UcvXRXjxRajk6VIbiRdV0Vt2TWaPm0j
bQVkeWMNKIT449wALypSFBcxasGaQykRIaJPVvFaEHfQCkSaOaOblEg2Rc6LPmBZe3ItHKtC88Yo
c2oJNAhEfS2fvLEHKo4eS6SPdldBPpiAvU/5vp9A9tN/zGa0ArNnK75fUvHUWo+l1uwjK36W0Ggu
evWU5Zk/C/ImX4bdhNskdn/DBZvWDuRz2zopC9OKYjyhxHAWrg0mz5TcXugkiHq3U8eamnrtmrRF
kabeGcN531abXEn9NL+pCYltcT7/EK00EKrl3hRh35qgBGbUEqE+Vxf5Fpld9AHlXV2iNdTeyfFJ
ykWMGKGCg6ORUa3W5npX5hXq08VuxL8c2xT3gsi2jRQsAF1UZIy+2qVtjPgWnE8NiTh0yHhfIooV
GB15UtqhYxr0S4lNLVsrQjnNaj4+dwjm1M6YLnuRFknW5fusfiqE2R9n5bZp1Z0k519r4CWShQzD
uVYLfzyjxVEvGO+EaTL+jDTEcuZvuVh4KFR+r8TmeI5QMGjxYI3ux+VrGjEZDL8CtJcgl91msT3F
j718r+h3MsKAOdsMfjdfMWOgVlOAiEadeoYLfVbUe4NfLumoIGCG8Fy578rqTi7Vx7HBsZb5kqhf
0yrbpxWWH3rumRlag4VAlndGli75PpUA4gr4DZcHJY1w48CWVKM0RWO4XqMacch+NH11i0dQkM0J
E+hyG/dw/c+nSFoVsJ7FqTtltHcboTqMNbMBKSetK74nmv4DVQkfDewqwR8kOXSlEI5Ds4sGnOll
gsABrZsLE1Pur0xFP1jDgB4KiJgCYOsyXKnazzPKfxWd7jMUpEuXOmlW3c9FcoemxkV+QVZsHnfD
fKMX8ZWB8Wk/irbZQ2VRZv8CyrOOogDvSEH/OWI4IMBNtiB0CyNYUUGIbi0z8hQKKqMI35AMN5VB
7FF90xL1mzqixmgKIeYyomMhZdTmIPuLXQXr6YLmsFE/GoOGQB0CrvpuUYstjvEIspp2JtY/8h7w
Z3aMdZHdnDpoYoVK+tiqNJUQnUKOBoNwQOfzfkFgSz2fb5cL7o8Uc7FRbo4ZfXozzRyVqlPaAU1O
D1b8laqRGyH3jYyLXN8qedAkj4KA1JvQOoa5X4MPePJj9biYyV7PbkTp1iqY4QoYLUvFM/1aYRKc
jZe+q4I5nbaCEmMBg55AiRQSNMP20cxQ8EETQirxsRj76NgiIitmgMms6DaLlbs6rqRVcVJKQB5q
P9sxo+13jxrIfiwAfGa5s8yo2sGFz5LvhSBvZ/NpVMZtZBbgtwnwMhDeEzIxyWO1onBnODcIH1g0
c3AD/naRkZuMkh3u4XupBiVmIWAWw5EatQfZ6FxrzYL6W5N13Ef3uXRTdeA301HyWiRkOklF7R0q
0+V51A0AyVVcofOOSFglFcCj9RnChzmizqXjedQhdZH3xhchwWlGXdKf59GscZggZchL+Pb5Vsko
7zUSintFV3xNhceohvIvpp/Vs9bI7V30vbr6WAQ2q6HLa7T1NrJrWrmZ4gTo68p0iGwF8h3vDC07
fQcB4pNAUl67Ar8b7l1Ik0yCUKLQ31GFWPkM2kn6hgaWBMp+xam3X0AYx09JgEoKsNjPEaQfBY+y
SZ8aFJEsr3H3r4HsWJALRgpJDT7c0E5yNz61m1cMta0C0PusZP/6ee/vFwUADaM7hU65/i6JsqQu
1mLTZLxtve/3bHJh6ee36MJTTJvgfwETjk7drvV/H7V++KAtyVyp56KpksP/eqN1Fy3KqJzXG4Xj
GbYwGuBi6zaGvZAuKQN/WVDHolp5fpZdDkb39+OvfcG/3vefw797z9VZ0LOLanG2+5d9B2xfCpBm
2nxWqPggd+SApE5pqrKoiyuK621ecjGatrQ4mnAkjk/oHB9XS2scwjxpoPeGBqcmf7Jg1gv/y42t
dRFdUcFgvS8m6Gp8sTqkrxFUIbJ80M3r3z+4D+/ozeev2cib9agQoSpS0yHubM53F/FWNJFfIfIs
ZVzgqh3KBM7vB/ygo4YqOZG2ISsSNYv3RQtFaJYs73LI+9DE2mKf0cgSrzrQuFnpqL644UAAl/FJ
+eKjlPKXYd/NkHhOYlTIkTxsvw1eTlm7gY+9XK8UArTdvOT02ZT8cO2/vdF3a1EhEdHEihFXHpW+
BRjiZhDXXxt2N9Xtp/nbhzPlz+f67k0yqfoS8zlYbANW61oGXM2yIyH9pFaHJu4nA73b0+KOTk8Z
MVB+fjYQLJWQub8g0F6LIIn7OyG6EVD3zkPL+mEs34QOpN7z8n+ZO7PdyJFzWz8RDQZnAgfnIudJ
Uio1VemGUElVnOeZT78/ynvbEpVWbrdxgHPRRrftrkiSwWDE/6/1LQmpdXonxdmMLUtmLxoTwr03
18mbANxIxEJfvyQuUWTkKTriSTceE/hyzZ9C59SICUQhlb7YhNWjbT47lbT3UMlYGXkSN63WkAF3
G2W3NbTjIKHk5hLuwGY5ShX2hEjSmwIzayPPy949aGZozWO3uQ56ZDYLozUgxTbZ0g3HOOinhG26
9YsDg8/5LkgAIcvlYzG2XZ1cC8H8/fLTfm0kd+RP4loAmeIE2qEBP60OADGF9xhqm6TKZwqsZT7E
krSWzF8BLmtjXxQV+710rujxQ+fCu+6OdnwdA+ITcbBR1J3V0uAJl7nizlpoFWxy4fJ4sPorHOca
wXbg2qvO+RlCLIPZA7BMSn5l5S9fdZ4zmHAi/2l1ysrJn/x6G3dPYbs2BpuDtQ/DXn00zMfA2vfi
VNC7H94SDZl//2ylw07KFZVdcoe9aC60/JCktbzw/a1vD+lChJY7SweFNSJqK/zHbjFLM/4PfX6w
mntTRwoOxEjGZ2K2qwJ4dq1L+OPiJaoBaHagvax5Z45nH/C4ghho2XaWZbMfVOekphvgab+KOFp0
HJryHFR8PPOKMTD70dRRG8QN8D+ZFiRw5ApAYjNTlX0HcK83CAu1XmweHOUAjhgwmsRBLrZocuaF
PyxUJ5t3Me3HalOqmMLRs3bAknB20DREaO3Uy55TX+3+cNPuWrG7Y8Z5VwEQNCjRKQkM4H60oOEk
tFu0oqrdw6MWJZLsLDvgEUHpXv2C+907v0RJ2fr7hVI5U46hcKLK8ii5oJY8+dh0fpeLPE8weXec
zmewO06thR0THzPOOh+nA9YZWB4jM4KUVYFzYTN6mb7/Ge8ypi9foA8/Y1wOPnwhJK/IzMBllxts
6cHfQh2ZtyttVd/hsL001rh0TMaSSWNHzkz+nKVMhWlJ3GQi6hrEOfH14BIElea72h2WLUhG15bX
eqvdZwNbx0aZxYm+dmQZE1GA/6VaQgY/dGN2SNRcKLOf+QYDS0MnJ7NftanrT++Ankr00+hPWtU+
j7sNeUcXbvL4LZhe+Mchxs/0h5tsFtJQJFIxfhSxA2PoMZUB88+rdUMyzay4CtaWGywvfTLOiGr4
FpuGpiHsIbprquwppaaONVRyhHySV2I+l3U8t6y9Zz30Njjc+E9B8CFQZ0WlFoYNPfLh1va4YTgU
Gpq/uHAXzs94cmMgDpkaxKHPd0GXW5JxYn5O/Ngv0brtk00KHWYEgVycame/YohaEIIJocrK5Osc
ksUpumBc1K7C63jj7lCFr92ji7ccI9yFiX3m8aqkediqzs7YNmT184UFWml3XVEXCzu/J4WIxNi1
Cav0+9t3bsGg7WQp2rhH1XAZfB6lbSOj7R0+zBX+ltKldafNvXtpQ1LLJr1yDvUK7VKOkTJZes9y
th0hLN//hHN7Hu6oGHFRyAb5u88/wWk5c9Y+T3AUKWmFhbGeNveiXw26g0ZrvLf6pTHP7P0/jTlZ
oDw43GXn8O4kB2bNPL31XHXnLey5gpoGSk6TAf/4GSCUlMhpKLHr/oVmN+i1D5c9eb5mX2YA/EDi
lRjC8cquzHRnYA7GhLeGQr3Oh1OsvPyH93pctj6sGUXjZIbkM6iS8wIPWAwl58ot8rUU/xZOs5H8
HWr9pd6rO9UJlllGDb15vPAjzrxGiCgVg94P2eJ/BwF9+BGD4lt5KfGRalNsDXeF8acMwT7FR6bo
vCl+FNKfyrjL/VOf330/9Nl3yuJdskYluKlPppqri9Lne8HINquRn7YQsO2HtG4vBqhzHydrM5do
k3mM2lzH4fL5PnMss1zNAX0+mlaLd+FdgvIZs/FI1yD2BIRlcOFdPrfJ/jioOZE7WthYKDu3fPyv
ZBQcqDduJDha0rr7X2h+xpny6Qot0iHHtdASMGWM6Wc3DYaw6UMq20rkzoTzqxHKpZf0yznzfQge
05hhyXZmsjYh2ZKJjqLF71HVsl9zFFo19TwtEWthg8+WUOMVQIcItdLVNyumcNUV26RvdyboxkAD
/SKMVVzKT9/Poi+Lx/i78DvQQLewKWiTz4CZRYZuSGzvE8DNMezaotcoZWJElsVCy8K563qHvjMu
TapL405Oa7Fw8iHOMkqB4lZ2CNJ+NWSdpDuw4aDfKc3PR2VhLF5obDzEYNLS8tUzpBez8smgT+Db
I5iTpM1gX9yLfKmZTW7J5FFlmZNoboJ+QevK61j9ERf2wQ+kjUyAQUGyuYmLtE21raNtv38WX7ea
k5Enu6DYllRJ17gpKhxRuXvwk/Kog1/Qu2MKmLxUCgIa8mMNEc80L3yiLw4+ec17nC5EUTITAtKc
2qjZVol0NQxUp7WKZKn8EItHBTRUFJHodMm8+vXb/fnS9cn7nmeJ6qTjTTeDZB/XtHe9ay3DUj+6
wdSOoBpA5ORw6lpHiwyuhYLQWwb5FaLrdH83VbNQAfzHak7+L7QD0vUuPJzzM5ZdIhORKsP7p//D
Sh+2Xl96EW9wplsn8geh9IpVkVlAG4nNqg2C5qJFNLQrp4DJkN2JRp+l7Bd9HcMyAPayT1YKJzMz
q44pYsnvf97Z9cU2ib9lh6V9qczJoq50X0enbRD33MHKy6z7aLiTnO6kVJsovXA3/sXz+ud4k01H
XJtDyhMjgBWkrFLac2Dg8yjvFkVVz6kEz21hL7VwF+jEM6KhcFUUFtAZPfeudZ5s8y0HfimgBZXl
jDiHJbDs72/I+8o1WdRVRSUs2LYRjJva5BeapppKw8C5rdHfWjWAjuyR8RYsAtEtNSkcO74amwMg
RwSU2eRUVA6rf2w9lGGE1hbjnrIprXTl8vzQ/oAQp0lUvpXEh2bYKXs4X75EyYQe7wClqA2u5XTr
VXAaa7I3iGS0K2CLTr4vqohweHIPIsz25FKU3l1fnfRh4F6BRXR0onyBlEnm8fs78PUbiiNtdBUi
viEB2Z5uRmO3UFzNRx41Kjf6lxJ8AHw+yB3+T2WjX1q8ziybn0ab3G/dtwi8Cxmt+9FDSXN3wRPi
ZGrdl+iKX09t79fFA2RHgnxVmaxUUd7WtdmjJzKuugUpZk/t80gmHXblqjyw61rnCXZ98fPC7fyy
4fo8rDpZorS47bQoRUJU/XBP4MeQcdwihEZJqr0WL/Ih2Unb8N//PFMNIPVa5YhKMXXyRegqM6v9
bBSFwf1TAbOMpYcRufn9tZ27NFW2UAa++yum3QvVwWMlEsSBgfmKvbaLnxL1QiH/69GI20fGIiH2
KgduOkKft5FFYVRaZTFGcnAx0R1hNGHgKF/VHV6uZ2938Sx2bkJ+HHAyIXvfJ5R3VDwGW3ZSK3qE
23xLQRQI3Pd372ttfbw0tP2aLdPc+6J4lByjrgpTkAY30rXG6kUALGOsTI10HXObXYY9jHN8uroh
a9EtDUAxNvjJiSv2qqatMoXe/k7eCTi7wcI++UsbGhZoKPAb5TbaaJvwzr2RLqz9gvCDr6NjcyXR
nH2jon8pzblyZrpK7lMR0h/KXPkZG9hxovpkF/qjLHJMHgEFx8hAz5BllEtUEMdsYy0PdoOJU6sy
Hi00S3JHiLF/lDVnq3jSVaT6u07v7gbxqhvpbdkFC30wN3oG9gixtuvs47aas1WY94hKgtIexSSn
Nvhdt+aLH0sYVctFQol9cDaJcR/Y9qyQS3YSOhacPwiOHjzsskaPADwFikTAbZRrd21M7CIxKDHa
Gq06yd4fq2jv6d9uK+2KTs02CsoXz36uRfRmIAHI45NFtK6Q81mae6cydbepKs+DHtCKHu89reYC
HkUrZhq2OktoPywHoDvhGMhlZ5oukBTQpVYbdGWwO6viSCr5mx6UxL9CotFhuxjBoevkrWH2R4P0
MIJLF40jXSlySQgLRWsM6UW9T7V25TG9eVCzAo2TTZ0d3LHlExzxVPi/bJRMDVVRvCUzLdo3SGhs
BF4p+X5xc4iRxlMfHsznRHmkZTDLW5gkWb8SkjhIrDidS/qUTc419c6mWqYUzX3YONp939pLPdRJ
uLRQvaXLjiRUOyI3GZOrYJsaRqQ3g61qGgKWjNnQ1iQ4we6sfxP/uuw0jT/LvtKIfCAVda7WZAl1
w53pUb4mxMInz70fqJ0r5Ro5wC7Wc6LT+fa6ar6xEN6FSLtUE/JT0t5nYnwyevJTNoCQURrPiSB0
jGM+VkPYnAgDqqqt/9BRnlrlwYuqbaN2VxYOJtXOtnkM9TjsDo0Dq4mmjdTQqo1uM+2x6/EnbbLu
uu+JIRike0dKnlSLIB6iucgWnCnOXVphQw3R0AZkrbRjbu61iA4uKVsSzi3ZO1o5vF5oZUg9vZnI
iTDQCAF9VaRrx/TZgyzRx6gCpoA4BWZ3FYnfuS82ST4cgwzxSGrPbYm+iLY31PJKmD91smC74jEv
7Y2tditdHId8VIRKN3FWrfwqmEkZeUpVD8bWuY+Z33Ju7rThNp3p912lXBMt3mLEbk351BYSSSPB
rZXEN1RHSAkIj9lwZ7sPXDHSE17U4UEq/I0h/Sn9W1mnl1P6PSY02kU21R0ytAiUU94689nV4RRp
RJvAy7WdPR7KedZIx0Fv92GwaaO3IjsmjUKe2nONXTj3PdIKrOA+KNubblCRxuxEDlOaInefLpGP
mQO7Jz9+cCsQk8xsyAvkdqHFkfWnodhKeVSv4qHb663wQK+RGes1a7uR97VdnZzkGGlwp1SkVfZw
LTt7V5H+BEEwFzRK7GihS8baQHGGley2oRvndY/CBYSnDPuSDVmqXwn1TiKzRK+dbaabpzokMyUX
N11aHxMTYrf1WASCLM+jm7+WwZ84fBIqaizX3uR9uVHla7N2yfi89gOfhJ2HYrilib2JLW03GPla
9jCLZW+INldKXOwU6WfXZItCBTEZ3nj+yWJ6ZfaT7d72UXvre+oqB8Khao9C/9UOP6rsprBuSSoR
5G4D90md69r7HbRk0akPWAR9hGBhfC9n4G3Nq0F9TDyPCBD4pmZNLI3MXQQYh4PMHt7iEBpAc0IB
5hHRhZTPI8tlzFJtu1VhyW+Zas16CzmWoewy05t5yNyUGP0pr5vXj5vXsVyhEpcygAqR+DOO1BBW
YTPc+cL9oRXFwR3uDfWnX6XLQUDS892VHYBKhcYoW6xD4AF6cm30B5fuaQTCN4ZoioEw6ZTXhNAp
PeBDahRzvC0LcA1rNa5XKaCpgH6qW/5wJDNfhuKXXj7ltU9km36wdEiaA+8O6V9yvxA+DDbThC1X
G+xKEztD7lnSI0RiaObXuUloLeQVp93HHihTcr5TlKqJFW28oLoq5CfF4TjXI9ry71rpxdCGV0K0
lx0O1MJYjAtcwZIh5Qc5vw3MZ0P7JTfAa0sfTRjp1s4+COBsdTsteus4K6Tykq4W2ZxkjEOEpUs7
kObGSxZqtw1kc7qEuk4TB+WSiADPy6hRUa3ZdbL0M9p6CUAufKd2jYpHPZC/rQ/71sbA1ZVEm1gn
oY3nZXvT2vW+gnim81EixyfA6AnSPrh1yMKTwA7a4hS2v0Pl3kzDeeC9mNrW6OPHOi53uovf0w82
Qfros5y3NpxMkyaM3V111fUwABZ3AcBJvDKmtWo6mshC3muNt+w7DyQkJYPIpJksGatK3Jh9sulQ
lbFy0btdhQJqjE2Qc+LcCzK3cvtHALXCAuwGu7Nyi02tmjtHO6rNS1SGTH2fVCh/JXoIlawzEQpb
u/JWtfToSm9KAOQx+mVUvwo+40TUhMQfD+26sziUEhskrJ1qOFda3mzk3F2l3UYhz7qWj0342pSQ
XLP7rPltOEQuDPtAey6AZjlPkXPvdWB4h1+9DkPNfdPjJykl24keKg5bL6QWmSR3ejjsCnxcpfyo
GE+WSx52jTSyJAkcXXg1dub4BpinEgGz0LKHQqt/dkTT+NHQs8SVgN3M8qiZ9sxAT2d3wcxVQpCT
8MZ8566AHp82r3TzbiTLuQlFCmatEuZMMw0YglH+rMoJcXRJ8yyIuC6kfGN6MRhQVhnXvYv75iHV
XYohDpy6+tiVsoyBwdnoLemNhDFmhbdty5c8FbeD4zxxFxHbuT0pOqXoF5KDOlJSVgpS5QIkfZNv
IkXeydG1VSf3JUGAeXBwOjKbtYJU1CLfDFT5UcaWefQjV9+490EFWmRIu3lbP1QuCQSDeNbNF21g
LrQ72yCX0akEHejfZbEHa7JKBAbEVCHnGmyeNmJIEEHmAbI+A3Spo/x2rVefGN+YZ9Ci1jOlmzQ9
OSYnsMxa2f1J7eKbvi1vavOP4zF/DfjYSF4x8bZytFQhLpZ3kKl2RbTsOlIxklUdb+yULAOmniVK
fvyhzMp1mzrENUcLpXTnBonVmuSfagKygpDog35dqhCsu/JHZDYnyHRSqJxkswcyp7Mm1TSrPV+Z
WZTjdbhGjvKkKcpM10gvp49XeX9EdOU51crq9J9mE7NxDJEgJw5S401t2DsVyJLTX2f5Sy+xmbAX
Bf/l4LH3Eoe2PXpkU3rNUfj5XPbD5y7km5BcVV648kJ5FUlIV6uZAtRfGCjYnZ+DDCHe7PdpiEkv
1rcV0lAX8bFLBtfwHgLZ3EoSNNP0qKOa7gzixw1sOvFP3QetRskTIdhSeDFSqG2hEztdsZS4yswI
81kg1ooDV6aWbz05hrP0HPAVM8tntOWEPN2Lkm55Tz7I0gtfFas9pkq/bWMN1TqIcQ0LRFftG6mY
RSWb9/xeSr0rArww2eQPDe8HCKS1PfikzjdLKfDWekRZ3PuZO6fY3TuyTeZ3N2dBWpMkG4VPQyft
65SuOQzPoVyZOMmNANVIVW/zfJtWCRBpchmFRd6rVcCYtcbcZWmBUIsYa2POe02FjYxypJDSXVLj
EZIP9C7nafOEgwkVqUYg22iXjpG+4M2Swjcl8t+DvxtsUyPIqpEwROrhVaAzYcxS5QMGrjqNZzF0
G0VJl1ksP8hFuzfFLsMSWt+nxhWsqY3FUmO58Fyj7YBlxARDNR5wQN2b3cl2/4iqmzsF2c0pjDIp
lI99+GAn0Uwx7mUl2BcWEQekLLVWTUrzATP4oTNYakl5Bj829yti6o+N+0OpHzh9vcl8JlyDWhB8
ZCLRVGoZHRKL4GDnIOfJr8LeFvu8qa4+l1CL9Sm+0mdb0qgrNvQJqBB7NVKYt0CHNms9qENMxviY
ZoKe1rIA/g7SwfTJ9CpOeorLXJNuwjj53dr3pa/tnWLfJKyETruS7WJdJO1G5MV8YK/ne7/k9H48
GsV0JBy8swnRDyHo4/4hCDZujMlfC5dDRw2u3egl9psWqTV180VfFY+SuraNay2Ei239MZpHJm9V
v6FeWJp6ALLrtoqoUfaE0qkWsZTJg2chwmmGN1/bEE6MRa06+lIPzC0kxRm7v2eRiqxDmt5no8Aa
NVFR5EsX/oPwDVQo7j7kTjhmNHDwaHdloa0SMq0NlLWZcVBQEXddSmg0dDYvniv1dZfdxhEp5HFM
PCavDoAj6SpNjjI+E8/qnoZWzGMPmi2ira43536d7NT4KfTZCxM/GLKRc6MnNzmVbMmjFE6vL67r
6iGRAl42/7c/CogkkTSLXCKeosTMQE5ajulDSvuFjR4otvFlpsP445Y6dUvH52XoCiOYlZnmcgyl
Suq2mTlPwlgjFVtm2lf6UyE4PeYi3ak+RpO+56OeS35Nw4yNCDe48tLHqCv2Ld/SjoD3C0WWczUH
Sn424mlDNr+0IUtTk4fSoTnSlHgE5IYQMsT+aFytkxuMM9lbm6CSo+At0vv7nE19nV76DWeqLoSM
/eM3TLuSlSlHgxRyhsEvwR3QFonRXQl/mKUG2Ut1dsT7yuvgry0+jQGcLHZJJJ7Bh82tWUClPBT6
IqYkHoZ4VtroUiHqTMnr0++b1Ng0M7aAy/H7oFXM2zhbSFm3cNGwSTbR8t6fWrsqa5d8cGX5/dM5
2w/4eGcmxbY4smtR03xfaGNmcmfOi+ilBjnlo5qpOgriFU6qUJ3LJmYbKbzSy22r/gy7+z4DICua
XS7EPIniNQ0u3FKYwcrwQkfgq/KWHpOp63z6LMWm4Tk+3Q8dnNbFVqi51I31uzGZBfcNmnhQw5ws
kBfv5JWyCO8ushbGez6p1JEuhnzZ0tH7kj/2edTCCzRTqWQqdeh9KZOBx4Hdy8Uu+w34nO+fw/lr
/DDapK/qh1avcdamSI3olpRrD50vQPsM+btgIz1TZmD9F3ysL4x79u38MO6kaUrdF4qFzLijAgSB
JEpWcPXjdVob+dBvLlXjz7XsP97VSWGcZgP2WJO72kjoLkcSNTnxF67p0hiT+aL0siYahWuKDt6R
08V82Kev431UZjuyO8hTuDDguZuI/oCOu0Zvg5bN56kSFBS+EosBsaAuqzc2HnCo658oSA/1nbRV
778fb3wm05lJ4p2hjl5wSHGTZzYoVK+0jvctTY/jvilKIJBy0mPzvXS9n98Pdu5mfhxs8sCCGhGu
Kxgs0+tVpzhLURgP3w9xruEl0+yDMsvFyNZUP1e7TujUMS3aUX3Fd3Is+zebbtc9cnX/C7XXuVf7
43iTRa/uwRd22X+Ph2t1YZ70W3DxJLxIFzAY46OfPitbB95AD2XsMYxT58Paxa9Q1cIvxkZQtfV3
VGDXGKEuT8HxJ383zvgYP4yT5t0QxQHjsCUo3glj7m8NYn/zUqyT9SVd4JlJoSpCV/h2s7MGavl5
tEYrZCfw8EIkMax46a67KAq8NMJk2hVBWilKiSaQcvSm0VHZ1JfWiUtDTN5aI9fyvne5CBWrribf
hWh4vp/YZ0dQFKEZssbHQp18QiTZ05TECFC61c+SeZ0jy/l+gHPiD1VR3jXHeGy+CDSVHAyxY3AN
MoHzs5rQkIo+Mf5lhX7ZxQbu2esBiUq30TDGHK/Pj13taz+2xodSLkfovL/0tE3zyzlURPpUpGJw
YFrZb99f4niPJhObHt0/G2bjb/owsUknV1B3sbbKfnUwDQIbobV7Ubj8z4aZPCqryh0nFbQCi+4p
IPap7VdO/d/xsf8SLjR+xL9cC5o/Y+Rmq7T/Pl/LEDumThA7Mw6D7nBXGiRO0eEQiPu/v5qvzKax
s4kfV0WMDC9yKg8rARZERoq8sSfNTN10m5rMAY4tFxE45zYuSINlVLOmQUTsdI4jrbQTz0QiTILa
gqMbAgLnbXQnJdcJASQZEvCLnqgzi92nMSebJdUdhtwdxyQ7b8Tm16Td0C6OSRaJ2J1R2vj+do7z
+stzw9JgcX6RNXn6fZcz262ETG/Kz17tiOabU88zjoK6T0KNpc9wV38/4PtM+GZEdaJZaE10N15Q
ssB2xa8hIhqjzh/Ycm9EhGlZt54Srd76tbwKAw+78ymhpxXpCJcG9DBV5RFAna/b8i6X7xv/wn78
fec7/XGajDsUNAwcsndP5YdXMooAWzse0ziyyXb0lZWN7C+r6Sv0jbbrPTboWTTvKUGEpTnKraiV
51vA6jMd57iE6DSCXeP34I+zHy4OnpTKuV+W88RO5xLg0UAXGyOVLjCizmybVPYXWHgx76F+nXyK
XQWtleKiOY4G2oX5jUp/OkDN1GNBatr4wtJ87l3/ONpk3ZI1yZKUktFSn0i17NTp/kZ21bmqPl2Y
K+dW5Y8jTZYux4tser+MZJnF1kPIo7XUEA1/NuTBldy1C2C587AWD85AfnZEYAZ5RUHyJgfZ+vuf
cm6t/vhLJu+lSIOw99TxmocBF/9rjz7Av/RqnB1EYQVFqY/EYao4zHq/d1oXZ+ko2nA3MTw6icQY
QpRe1DmpIBvj+pLK8axQBNXEP8acnM8jpdbLOmJMAgOJn0sW4Y4a4KIkj0idZ7cJmXl/4U5+GHBc
AT+8Yo0a+3bnMWAi3QQBOrfkyfm3heh8Iz5e1OR9kMFotmC4eB/4oBpXVn4VWJckJ2d22p/GmLwF
g1T7phwzhsBp6NJyCiUYn8FPjCULP5fnvZaTFfDYpfrSlJvVf3YTJy+G4sW5JSOPXejiTyPXdDb8
pZAvCXAvzcfJpFdtqbRjjVHiRFsAMuAvb6uZF45hZ5cTnFZQ4ADWAzv6PCEsPSnyAlrKIuggNKDH
aXGMJpq/zO1LF3RWp6fLI24OmtNI1Pw8lqMmUuLHbCrtu2Kl7cZSRH7lbKlYrji9zAOyslqCHf/9
h/Vx0MneMso0vrLQEBdV1MwGSqwGxvugv7Qsn5WzcU0cx5j+owPk88XhvUi1xh4PFvNYIiUHtcpo
R+zmCvmJ23glBeu/otLT2TUjBySqi4rS5yEr0ZWiJVhiUfbFKvZ/uzLh697x+/v3lWTA9fBlk02i
V3AwTXV64F2KqCN3YiE/jyFN0IKXMY5LjdCnRTzHu0W/kkg7PVwYZKNeKpedm58fR5/MTzlE0Joh
9Vn8KIerIL31za1lnb6/RPZa3KnpzsNApyc4TQk+5JMNtNBjFE4kkCzC+sUG/2Ml5JI7BiI1982r
xDx0CQws+22jo/ZR/Dk9qrUsId/Ngw2iqNVA+m/ke6MAgo0I2l5ZKedy6x3diiRTS5+7ln5VG2Ln
xLs8rHd5AGelJjYgL7YiSQ6hHwcEAKIZsu88rFszKIfVzDGNuYy1fO7ZuBGDYxJum/AWU4/d3RvQ
bWjv6ls/xwurDMOz3iEV8t5MC55YLgXRoRaHxLyrPRzBBFFCCcuqk0LhI6+KnYtrcwDC0iCK8SKS
1uAbW/2+sR9t7RHXNV6iGejqQ12juXPwCRfwHLp2pjQkVxfSRhlQSKkoCNx8K+cxBgWS75xfbURa
V469WE/mRWXcY8FbKUm+CoS1N4Y3O30RA4Sl2B6u+rrdFDQbtNrdCr+9T0Sw6OIUkSDRXTYymJHB
J6eXDufv0tVvHvW0ZA+pyB0cRNsURMf83DErzSNBNV/mj91W3WAl3mA6uM2JzXyl+37rr835sMvx
CAJUXxin6jomTTgWywtzcJzIX34XljldhgWB92iyTtWVVIKIQL7nXHnHnJxSn3A6/c8YSEaS9uwv
jaaPXjHaJ1h+Pi8dvOWaHQ8aijgxI5aaNM8YNva8W46xavmIlF58P6I6vkJfrs8krITlH8fTtNiO
Gz2ysvEgLAIEOOlbNWAVr6p54dDDKo+56OYJzLc+3dE+yWhFCvpJnfQggQjvaFyl1oPh/bZQWeoe
Qb4avVDrATDYEhEfCshsbqU/0mJfMHHzvHtWso1F/Le5GcS1nQMTIgM1+B2UrwIRnitpzoXrO3te
xc71P9f3fnL+sLPKXStJkp6FasxoLMjfDW/Dh3RtLMYCcf1GL257sW5y7vzI41NZ0NgNEaT1+Slm
MgQpbOBjfbNZmCt/WT0p4N66dfTLdTeIRRm6Iv5SRUDmP8rFhRrk+zftyzP9MP5kzlp+bqqlyzMd
DQUkHq1NIqnIPsTcAiUbpVafvbc2RhOxdS2OVkkSHrB4QkRBOsgXlvHzX6oPP2eyipuDk0S4H8ae
w/hq52sEOs59KvbKVhC1KeMXHGMySfm7srK1Ul4H6erimX6859/ck+khVnMLlDw19wQdshqhSaip
znXpfR+Gr5mUXDgNnj0zf5gC7324D9MusszYVsfh2AqvxtKZRVf7alT1CRIrYar++ntpWNnUT/pC
noWrEtXjXQAV43SpenvuFTchA1gKNSjLnNakRVjWltRw/yXwrZ106hR957f90hNXnizx+dEXSmv9
+X5hOfviERZHJBwjsnROljJ/qE2CFWAk6I13QMC4cbVd0JdbNQpWRYkMuryTdeKf63Cpot2QTNLd
I1RbBso7TGTf/5pz2xU6NopBa88AUjE5+1BU1rKiRC0dZ8iuJRelM5oHhfyk2Fx9P9TZ7TQbMpYc
XVhwgidvf9FFphXDcFxkP8QPf5MSnLlIH2wIGPlhbCdqe0ueOaeL346z1/hh3OlbT9RCTr9qnHIE
fb9oHFvzuXUMSTgVS3n0U7yMiZ4Xrvbc5Pp4tZOX2xZF2DaBMfaLpLkO97MK4rmG1jfNT1F4q/iQ
5HwCuvXfanitIsN2m71jXcfhjaqmS83+GfQVHtpL+9NzO0fAHKAwiCVUyY/6vARbnduWcmIx58Ng
bkgxsdmbC1d+9n6TAqBR7x+7c5M5pZu+7jnjl0W/G8kF1c247x5zsrtluDV3WKo2lzsxZ88zvMj/
GHW88A8LC4Zkspx0Ru132i7cDHsDZtoYL407Z/1X+BMcMz6ON7mRjlTKdmsynnnzDnVfpFf+euw0
KYfi6pI5bfzDpos0RzTLJE2SZzc90/SS2YjYZDL54VNUUka7N4ZLJYoz2gsu6J9jjBu+DzfQV5zE
Vl1ek4BsYhZi+o7KCin24iJt4VwxxOJC8GvLMOemEXBJm5rgoN+3HsYuW4VXYq3vxu8c2WMXXsNz
05394phKQadB/lIuCHyrGXSWeKEEV1nokSd+KeLrzAdUE2MoKMVUdlPTq2nKWMFwA6JQG+VinE90
/cFEtGqIdl4atxderjP3ThNsgFUa3mO43+Tl8pK86NOx/pFEw1HShrnXOZgXqhOG8lldXfeIukI8
Ng31Jaf3L+zDz2zgqGtSLuOWCpq4kyXcHywnk32U0CwjS1inCJ6DJTzReayYC6Py5rb7F4zBn4ac
rN5mllq96jYF3HoWqwjTlc9FS/6qM+SZPBLOiRx9v8n/D/Ikb7LfyV1V/P5dXb1k/+dTjuT//fyP
/5+k4Y4f+H+dK3lMi6p2J0m447/y92RJyfjbWCgCag6xAwck0/1/UnA5O/+NTMkxy0CnMYpO6R/R
kpryN4CWtPps3SCUEhjWxxRceXwp+V9Qy9o0Uv6daMn348M/V0mdcwU/D9oW4igas0KeNotS3glN
DkgotQN/W2dvnUqAdTpoN6VSGctIs+8tr6RIXpfoIdPs1klrfVvH4bops/vEte2dMNIt4PFulWFe
u7DXem82fvp9SHMtZFtjaOOYXTB5d9vM9RMPDs1c6oxw5dZBsSplXt98X9WKNkuayFp5trVpCgjC
ZJQEtwVKsqUu+bdZVik7c/C2RuynD7mCgU6E9dzIawN6e30fWoj1ZCvObwirHNzO2w9lfJNbhJ4Z
doFKXsXfH7gepg9oCI3bVys5janTJnm9c3P/Re5Fd52okfuYR8EtSjMXplSYgoQXLy4SAUKnBvfY
tKp6XSR0GZz2pPptfOkWjbfg8y3CUMiOnMf3jhoZ9xYfPkK50aes5Wk/D3jYq74J4d2N/xEZlbXP
27Te6m2M36QsKHJpTvSEcc5Y6kqbY4kqOgJ8fQvTVrB2XdHtvR51tAgjl1CrZmH7vnSbddIPgv36
fVgrzq35X4Sdx3LkytadX0WhOSLgzUCTQnlDFoum2Zwg2IZAJrzLBPD0+opXCv3nhuL+E8Qh2ae7
WAVk7tx7rW8ZINtHXSBith7SxnB3/ZSS2gtD45JVlb+ANkZHEmXz2RLDOrTRaJZd+EPzKuIRRO5J
FhrYtTJXy5iJ40wDA/MZ7jMyOpvbjFUr/i8P5PVfb8X/qMbyWotq6P/X/wz/uaNxkyN3inj4qHQ8
Qqf//SZSi8x9a5A6nrT+5UaZ3kxVNl0SdyawPuVlmxNnqcl7znTy052rt96yxJPhJ78zUD9H00iy
p+9vLSrAI+KPwPnu3/u+lH6g176qUyT85q4wHPGW9GO2VxKwCTZQ+UaqA3DqSGwIYXVjV3nT7fsS
kLvaGEo96HKab2Ot/GNrL3L1/cOsK3A34JCMB56ynQN8zI/6a5kuJqFiibEeIu2vv7/8vgSdBDEe
hAQVtjNuQ01PJeGd+eRocc3nMHu13UbtKqdfdwXiASMKxc9wzn9aiW6fYEnUV8tp9lPSblPXR1c8
dUiGqYYj/pFmUy5V/VrUhdz0qWMfKsv0D1ZR0FozF9DPTqjjjhVhawYj6m3bfeyEk76leMhGL62f
Rtmmb8ClN41VeTfE23/+80cc/LOA5iN20XdiWvYp0Slc/p0DhhoHaXTmUD7MqwzO2QEXL6rHTOub
JDPhQQ2EWIyePKkE3PmqWTK9aon6A7lYyZM7anmKnOEyKA/MjJtvrbGTmySf0kvR+Y+z7eYXf+ix
cZT2RyEne/f9rUGQg0ueX7apvcl8skeSeAvXaLZLG5lP0/1Sel6wsrTZga1pFkwhtHcxtq1smfpf
cwHspVLNU7eYZ9r8zamZnPpfF89q/s+XftJsqsZCQi9y96FbPOfBlLXY6wE6aNbUlzwI64uRDCZN
bDrVZNrGMqzzD6/wgq3LeRk6B2PxyWymM0zYgwpFTzoPX31/S2TpdIY5II9ZgGdG5+PJqObhNDRt
dcJj4CWSyWWeug9NkHTnpO7/u2X+WwXxjzXsrv8gOSiEjw0oyf+3NcwABF6wQuMNCzEA2TWc8CwL
rrwtM743p9ulZj2sazOUr9oZgAaFbfECGWnbYk/cJN6Ubrup856BdR6rYQhvLfEXMdXlQ1HhcGic
BkdKPrM2PRRKtW/NbFbUfH59qewM7VG6lBAkQn1pXP3fjnD+P8sP96cPVdZj7UHB888FOoyEL8xk
GWMVeiqGGvCUlm7+Us81eRL9O5nn3s8UB3GfSRzZdXD818UZwPOH6UNue8VxcrsG/4Rctsa0ECy8
ZE9eqMLz98XOy/DsFG69h1t0E0OYopEt7A8FgmoXyQCfruqq4xwMJ9FNqHWF0x783rGIo39sxsg+
j76Pw5py5GS6Q7JHIPOWAqV8z+bwV1l77p+8Pgydsx/waV5SQksY7DUbVCbmMTMOhrQIoy8iFxUH
YJQjc/z/ewlaf/2fH3Xr37pB9+U84BCOUgXmDWIoKqB/bHiTYdnAAGwI9tMm893xKEuNRVDrTGEd
R9K2MmY1HDIHz0/lebfifgmtl952zCepgvRhDFuMV0F4+n+XFjd3MyUKf6aPlYOi5rWFJVtLHzJv
WxGzWur5ADcfP2DmHeeiVjuerKMq8ew5iGe9Wl7DqIZ6ZxFUbziJgXdjCS7YAM+k97hPHaCUuPJC
hPGO+yOyWL6NSM8xmXzmGf/cjPhrTwk1rdrK7Z76+wX8kY7HPmrWrUdS/RBWD5Y1p4dw6Z5MZj6n
cXQp6a3E3PJO0VQ34AzXU/lmZ9PJsHr/KnU2PPrBSJap5Z2+L8uSeKfCIAxyiiLyE3rjMuaOcSGE
J1859t4YiuSK00E8IU7ezdZgXjwGNWE/W/sIbO41uF/a/h7jMtCJIeR7IJyo8h7LbFIbGTXjk2kq
cx01Rvnggpg6JKn08WRhEBis4tHLBN1qbyjOtXL1iYCCYo2JqP7QYnofm6m7TWlTXRiJteil3Oqj
KYaX0q71uc9m+fR9qZd5ZxKncSRikFgE1HEnEju8i5bG79Csq9//+a77HrT+Y4UKOMRFLE40Pu3A
/h4v/pcqC3u6Xc1jUMQZJzlPNTcYvc2+axITTUwWXLzRrk5FRCTLYIMFzspRUVQyzYOTeHKmAi/4
UIF2LidzlREqts9F8COpItb9LvuTi8jYZYb7VM1PdZ5G67zCCNs3lnFzZ633ZK3uhJiBkt0vZZuB
nBLMH63MV6+Ng3hFi+XHf/6Vufv/eU6nVqLwpvJi9fJQprPH/vNJa6NBj6E751CM2Qjm+uX7UmAd
k5lv3zSwkAvKjJ994fUr5qB+3PlhyayPetNTuXjztFmdjSTSq1pNAgCI8I9agUr5/qmf+OpQQPUk
RdTJ3qYkS3bWGHuLqLczVNzXUGYkceBOS9r0psxiuBkOlKV0qKfj95c9OAdIAFlEAWd6XxMzlMtU
U4vNQ3gF1IXFsOpdcpDmXZXgpqt6xqRq0odmad+k6l5aCUgRZ+UfmbQN9UL7QYDOoc/En/Ce5mTk
ELPz6CPxcjCiBNN7w8/Zid57Ktp4/DsY4RfOC+DIec0Ey8cwkM8fk0Ox5dRwTmqquXIhaaRKiWHV
IotNp94FPgE+k1OQJ+27u6jm/C+KERB0gdev1eFjePCT5SMaKr2aK/FgteRFlNVVduqn7Lx9HuSf
YYvprQ3pY3iqoD+aDzFIQ9Zwp7S2SocPXVgOOy8xPpeqfRJ6oZVYZeJilJFcySBdEf5irZo6f7a8
ZjsqHHmpl7xJIcFXvvh++0xOr3uQridWXTV8DF2Zr5WvfxgVZwdjLECBAE6wJjRGoZXgr+5w/JXT
q3QNaBM+mjy9s2ECQHPCBfWaESCEcTm6JDOpUcEAFCRVO9PCCUSluqZQrDe10NWqnepyW3ak13cW
rHy7+tE6vbO27y0MpyC21yTCdl+4S7E3oz6PR2rP2IECglR+11rO1soBdy3ZyDSu9faRJDNKjVG7
dZr0t3nPhQnCP61vHsQ8yq0tMndrDWVySG9J5PZbtzCmB0/hZik8mPJW/ciZh9WpRCEnw9fKnjZl
hNHV9WSMLdo7FJ3ikycAx+oKve6YXWD4M5meK2ellNh5yji7SZodKw+T7khMsc5MyXk6tjAT78Zp
xDBMzL3XTOnZaPITv1mwGaBOrRIb0247kmjVQu4oZvPRbKyvzGjMk7JTsQW91cEdqW7daL5IYzcq
0AohzWnfbtY2rJ12UsvBbrxjhvJ0JSf/CuxlhmjmGKsG9gsJzd0KHJr1YOeEVXSq2vSuNyL44/ts
iMHWZ9Xbe3aPV1AWG5fD7l6B69koFRuieouG8LOsI81gMKmdi++g0hoGc9hB/u1eSjP4KrrkpD0X
9ANtg7mjwNAuH2fr+5c0K5xVAwToai3PrVf96lN/JzMoFQtLSA+SIkkjdz8vcjsCw0CVeWmm6Dra
EjDmaO+GzFqNS1vEk8zfDNP8NFzNXpT+KOpsNWfmXvmkHL6IDJd3MbRM6ergcZjE42SF83H4MUb3
qV0T/Vw6fxeVwAZAgq6b+0blfMhp/J0FhKD145r5Fn1WErzU9DdHyvez5IXrCQe+UavgqTymGLgf
yxkrsDYx0dstD/Ps1Tc7jz79fLEQQbTRmj6GXPlp7TKbDtN1EbpqGwjDIhRg+qpqvLjmVM2vHhiG
Pq3TGPhCd3PGnow5bdpHs4PAYDn5H1qy7pGII9J0y5ZAoMQPNnpun6JaE8Ldq71w5a8eYOZOyunk
zNk2TKpxs8yKI0CKHwzx3ocj5nYvm+JtafxreUyOOuQJ7PS0L1uetCqEfm3RsViR6wniJAV8l/8N
wbEWTrtVy1BtkqoETu7f5jDptgM27Xie/Xm/QDAg4LFrNfiQCmLOU5kvgJxcgPh9mXyMbn0Yi2SJ
a+3bW4q/N0oP4xJpyyCL3Nv7Kghxc8cE6UZgFhIXUET7ngRdeKYF88AH/iULXlffCGPV2sYCkp8s
bmN80vAbBt9rMbJ3u2au1CXwGU6ndsOHEI17bxTDSgW7sfW6IzwFFcztasz5a8ogeU9NfzgQd74t
G7hTTWY268qsGXW1w2ufSH+fY53lL/PXptP8HcUFmoaY/S9IU+lWiMrZpB0h71Zr3XGy5aVrlmXr
JvOPoekp821trZvkHqfk63YTdDy5FnisWIkByL1O/lhO+RcXafFe5smmmFNwdmIpr5Vzxe/8ahjt
rbMByaT5AzKLJzFsW+28VLUNkb4Rz8HgnjVs/AbyyEHZS7/z8uLv0HdiW07IeAkJTx+TYILw0Lt/
k8IfKeeqPI7C5zHUSLrsBDJLU4hbFRAi4XnDbrSnUzuQAxXJPFmRtIHG2lm4K7d2Ac1khGBkhJR7
MGvX0zTHZmuFj637YrktNGhllOslKp7kbFoHIeEp5Pml6duRnD+r2gTVvirvPuZMmDvbIKBZ/LEB
xR2yggVRL6I8uOBH6zHxY1zq5ibC1bPlUWha9Tuq+Y9CFcGumcxfWRN2j0OSbiR3+Qub7VurJk6N
KnAunTAuns7gMJr3QLFAP7ioEzejzP82Waa2AIfIfOxAgbjevJbEpYAXm15Djlzb0ql/OyPBuQOO
cQduUOI8y2QBD1H3bwzN5EaHAZNKNGujTQ5BMicbsinGeIxgVbQJ7OQiXTteNcSeOzoIvEo2Xtgx
BmXxqTead62niIok+mW2476T90yQnNw4DfZWifGsOAbfkwVnfPoq2KSC7kYjsLiFWUKUIR/KIqWD
yYngRJ1N3h73pWFvFlXOF1IS89guXBTNA6kbo6szOFLWxfSS2zJVL7k57yzuscTv/E2rMw+gavdY
T0YIF03+kot/7aQR7KO5SCD/aHgilXsixms5ReVnUdp2nN717/Vkn4Y8XP51seaRrYnNrymD4uwH
3XLNHHAOciTDs4G6llWnNFclUX5ueeJcwcRnCr8ClHSryFkz/gee3gGUGbLA3DJ2G1eV4Q8xmxY5
kOuZNY8AVH/cJZ+2SlJKTE70lYIPMjrqXRbze1A43ZaJeb4XyfQ6DvojcWEcuao8qPp+xGVevxHG
Xbomc4wDBOuJYV4VGYViZKFUmsJ3cCC85c6xCwh+o4NE/fAHagE4Jm9Y9qqC8xS50qaqaFAB1QsK
6/YJw4zcqCiEPHHf+Hz2+kAMm24wNiUveaUaHax6ufyiFQRMw2XN7GaIOW2eiE1ZqQp7eAJAJwTA
YCf5D+fdXfJg7/YWTJLA3LW+i94FV8DaZ0oVJY2+NtKLI9Udm34sV5BGGM4Dykjne55KTicaLK1q
yotZiPXcpR8ZRBWpk0cJ0ymwqYc0f2DW1DGzF5wiMztkwbBC3/FHpP7e6F26w/WLXvKXHDP3Gh3E
a0TAWjLpNC7GcKMBGNkD6cGZm2wCjFZrbZEuHDRqkwsgA4Y4V8vQxPlQWSuRHu1ILntrGn4nU3jO
qLvixB7fIULB0FuO5BOTQM+JpugVWbzzcvAK9QovtYkgyMo7WcF1hm3REpcJ8422By+JEQmpN9Ha
agwUmZLeaif1ziKfR7rFAp7Wrlb9MrjbvOGoH9g8klCmN/5XWHI/MBtz3ZOcJGGp90tatns9esFh
7u241HW9bTEOwgsiv5PyqYFzsqEDXjAzQIf+Yk+d3ueVMuBSoI/tHEPGVYWhxYqSlVoSEZu1T2Zu
ARgOZMSqJUgy7hMlt3PoPXJ8pUqtKI7m4bpM3IMqBXMcqmCLyoCMxIVAm0SddRHtpUiuZSlIJh8d
RLh9JHZG5GjKpOUxN+wfS7up+7HbI455rCs+NzJ1dqFBnmtq0ioYpTr67FKb3vR3PBqY8UtrZEVu
PzT81tXUUMg7wN7i1nVHdExEuIIKsXLudiNx4S2b2e+scW5F3VQrPYDUcpv6k7MpC44A/2uXFLR2
avlECVbbxTH67SI5JhRzR0Jkna8tXt0qPw2+0udEOg8LTl4YOCJZ21NrXxafaqDqAvgyFgeAAhoM
CiOOb4jUjZYyHuCSw3MMI6ZsY51lSKCX6Ul61XJ0lv5xClN9qE2xwVcaxd3sUxd64tTOy2dpabKn
0vHSesGmj3p/RbbgsPH7gDW/5WyTLcvRN5twh/7u5x2DV6roHJX+kxoh/CYy9JmPdBDKR0FitaeG
8+gWh1n1r7jk7uyNZYs+FiMHw5UA8C5wYPPDMnQBQ6l0YAq3H31lC/qXWjDxJe+wjNzHZP4Jg+tR
thjBjCWD4MS5wLeWz8I0001n29slXc7CnsSpkGxFNshpPWT3JOI59pdFryf8JnFaBsumTC+O6P6I
uVxNpR9tTSdLN80UoHeVhE3pUryV5p66/jH3HMI+holM24JeV1Vuuor/KwzooiVPRIOuczO7lQIV
5ezclGj0yvAzd1f6+byaO07AQR7pm0fMp4row+b92bLsTztVB9TVPruf2lhDJfemW60D1pd9ZwnF
WRYJ6NjCtASjrJLA4AHynjoj+0kFvm5C9yNh6BN7jveKN32fqx4ycus+qulHOHO8X96TESwMj4XB
iHEE++He+wlzpOLMPue5Ye3qxH8dy+aaevbyp0g1jA6D+CvDvmYDL6PK0kvTdIQdJ/5+Ni+mPWa8
qcZ8CACM8ctNYJrthXihvvKDgxqSnV9GnHAWMrJk89Y37idPmFiPEafZwuwwLptlvwah91mkNaU5
iXjoEAUMw76BQ1OMydErEkrNiA3KsgwY2AMg9+w9bwoYNvwFxsj5ewAORSHMc+CgcE295Y+829oc
cH6BHs+jlM3KTDgI+Za17hf3uRwJojdMfQiT4iVnZkbA28nNIZGEOJ7XmWeH6yRdfsy18zK90LOq
1zYb8pGowINgGBIvhm63BinG60Bpdlfzp9V6sAt7UEIJy9Uyln9TStKu2HppUu4GrX7X7lQdSOI8
pNrcirwaHuxrOJrNig5yv2XohmFrHFkkGZkeDFINokE5hP1m9mqUqLuh3JDx7l3bhfyyME15wVMc
1ax5nfRDWDbuulUcseo0ZJlwIBLYpRML1fn7QQVniprnpKZBP9tq0+tAbUZaPRZEZEE332vzrdbJ
c7I8ZLNBe2AW4OA1TLM7s4WJqHzMO/1H6QVd4JQfoynMiPhmT4k660RtPbCbffWhfm2nVsFUEttB
dV9ZNZW7ymAlT8yffS1ORjnAkL0vRekArLGzoLqhy2WU5EXDZvKJLstO3K90BIwCvpQgMp6avxDO
pzNXn0ZTMQRTJfw3njMkbWphFs0gLtmGExKozr36k2vErseH5EOx4VfYDjUZV2W42EBV05s5Ip9X
XfEaOGg/u6xBG9aibS0yhRI5h/okqBgI1l4IgON2NMyeXetKHcyAww08wOQMPQa72hIr7t3/IP+c
ym+dkcNLsrbaLn927jEIymAzJ6CpEiPZiBBwc5ROwcb3Xz0jg7Y106E2ayfgZy4vday3TVQ9l0lX
8pUq14K/ZyGdcuNDNTIN6tdOO2QGC4Cu0WicRWL5B56hnKV+cc+YTSOjIb+2RdBXpP2pYRoTtwoL
T0UxsNFMmcG1bzMxEeItju44TmsF2c7LaRE0jEnjTpRfE7W08t8NvziBnJFJLo5DjlEzLN51XuXU
I+l1SDy59Trrb2FHV7ngwcjn8dnss5aauu0hZxUfvTFto1Jz69Cq47POP7LscdANkGdAg2Pf6l0E
BIhH4S0HLLNZUtWsFDa4CUQVRnOKUWshIjm3Io542MC9JfnF9Aa/B1DOc5sl68jynkcAh9dbo8zq
CEPo1oj+YthVfprS4VL8qrK4SKaIh807qGKuUbL2pJl2Mtz64OOq9KXurBcDvP5IEhrsgZKeBl9U
nyLCxjAO+8YF6CR0zu5X98em7fOVKsvHJXcBVVou5xJOs99f5RPjxT4wLtXo72y03vtesSNpK2qO
lWW/VR0K2vvoyC5zenSpeGs6J+XkJl9SpOFxg8CEw4mawd8S9pexV9ctLe9h3vrK/gt11DjqZNnp
PMGylxDV4yExUWFjIja0iXmovI6spnDeFDn0y8ymtPaHyVlNHf9T/Sk0bSFeVxsXk4UFp4w4kaK4
8/xPJ2M82Dijt8LmH5dtaj8h1aQCp7fBTEzFPanppaSygfv66vrdj3qiW2BFc7orG3lLS49KrjL/
9mXEJuCmsHIWO6BDXG31ggKO9vcrZC8avMp/zB0P4Gy99TiY79N0O/RPnWnOpy5vI0BY+FoMSetC
+T93oq/fczP95YeYlR1gamMApLgtcDWUif1kZsMXaEUqb5m+J0NE4Hp5tYYWRKLOiVHUKtmXqX8e
+/5Pbn21QQrgM2URcey3MICmGRZZvzKASW0lyou8mmFQcBRqWgE7dyifBnzDUySSvbuSY3o0pzk8
eD3SFeUEqxwSC8tP91FMc7aGFObSw3eBN9sEJ5QWjLapJ9whc1+rssWgPgbZvoGv9OACwwUi6nMS
mjHZ5ceW6WJYX10GIQ6AXRuahyUmSkhRXBrN2auT9AdGsFkg2WP4Pc/JUJ9Lj9FsEkZvbKSsUln+
RrR3cTCchkagSY2d0OIPpvbRmFnFqoluEs0Dj+6vciEkT6fSohY0c4Te8l7i4I+L/ab/lNo04aJy
GJSDt/MnQtfpuKwQOsbBmF2mZSi2ixu6my7pvW3VkTQyaYcRMt0Jx+EorxGoaCt/MGQCpr6D8hcx
d9gHov1dFz0t4h66NjVxaj07SxcLv7NAL8ot/MsI6yGmR3vK9xab16q21cyKtvw1w2pcIVrY0wgg
fVq73UFaBLCXRqP43aZPkamDpFEeL/SAfSd9LGx0/PPAOukiXLWzeFRF+my600FPizwI14PwZLY/
NTkfh+HZ6dz2kq0n+mWx7xpqF2q72Y3R/JBZ1hUHPmxAM/0LMjziw8jNkRmNpMhBsfWXIcaK5+Q8
8nixXWCetAtAuFHEvl8Kl7oGL5fgH0Y0sgSEfZfh42yJo0wErF+LIpQbyEtYOfXAA1h0SIc6a2Tc
EtX7pVLTqgR/aylxsrvQObTgL437Z74wF917i7EL++4X24Gx8tERxbVlxH0fnrt6jHYMC78GY/nb
0ANcc/T6tCxq5FJIbHL9dUZMcezzcl9E1EqVlw4rTq8Dz3CINkeEFxLFAdEP6j0YwIjX8rJE2t5l
C6BFDl4yvaC7e6N1TYuj9k62pEenu+BzCjgti+gOYCdJNZ4Yfxwj2pcDUVErFaX9LrXZjcOMjBDJ
iKHNLLkFl76tEzN4tAf4/5ZH6w4nBAOL5yQaIWxzpgGbeiusJ5nq4hqIQxdQCgWiBBjcpRUqqhXt
tb957/HeFbSyeCN3KuyfBrmQNx8NNgdn47U0gIz2CWAvZ2y/mECkKwz869Sb7KsOl3Kl3AAwdRl3
ofUIFndcjV0DwtunXGa0iSikzbJY09JKp65hL0t+UPAnINlJIU+84hI04neYz+5uBLh+Rm7EbdoD
M4E8zLuDBm9wrBcNFvvFkvXOpmJeVebEeCnkjI7hCi58Zc7XYJyPFZ7GG9vHcGBazz3gZkTT95MR
o0ZMHjwKl4fQXBYSLBcdy6bmGDNHJ8RNw4OThJzN0vosrKB7MEKd7XLNCct4q3TzlUp2IKv2hjML
N+nyXTLvyAWhle5Gf71Mnuw2JL0UbiMUcWbTVpNdmxZCZT01lO001Tepo34Zuj5V/kzwJJHFsc6t
7qEqLS+28Kv9lriH69a5S2XNXcpsdDtAn7p0Hj0BUeAzhpOtL7ody1uE1aSlKrw19a4c2v7GoHCj
FpLZmrLyGUvLWhJW1/NePPrdIICx+upReLl+DAe/2w8hNesoP8dy8K5SdvImnMU7LV72HvYwaL8v
UoXFNnM5tDtRdMh8UTwkFMw3zgfIHtxEHVWdMJEWXk8PqKq2lcimXWI18xOZ9w7hURwlrJ8KVcMx
qxPxlC+NfDIoZIGCJ+P+/kNdlO7RMHqmMQo0uWolY9PGNa70uvTGG0m4m9psWBu6B7Ma5f0tul+6
3uUZzPSDmXvdLarn5MQv/14OMDvT3HSOAqn3cxL8ThvOzAzJCUNmOztbnuGuO4fcXR83rU8wQKeT
6mLDxDcXWz2XxescNu2NM7V+zkwHZEOz4NO8f2kuHnZYV5TbmVCheuTBj811ocPqpfDc7sXN6688
qswzMX3dS1ihs6bRG22/f5gOLas2hPLZkTezzaIf2oaRH1QtXOBFOS+eZp6qhLlNQkpQUzoT9F9/
WhE7WD3bKR8hZxFW5bSvngN7NGJnNtyH0uV2waHov+M/qb9skacrhI3lJfMUg53FwCQo0+khykS6
yfrsuqSyZ4AefDrK9T86Jlxx24X7LnfDJ1KKv+Sk/D8JJ+r7puPy0HxORfaRSlO9do4g67IJnmRo
WGsg0S3avlGvx66vdvf+6TnzWnl070KusrXPjQRZrDp7/Oo64N+Gb95C42QL+hcq1T+budwS5Nye
XYdOuWvo4yLDlyx1SPkDsQrjn8d66h4CyVh5YOga84rnnYZGbtTdazek7XPOScmyLqOY1Y/aSmpk
dg9wGQu2gxLuRRqlsUXE82mgbvIrMz0LVI3rwnsJpYNdq+aA7PSS4IHgFhl5/eAZCbEemc42Oazl
i0E0WVrw1vOmJKtKl8Nb6VlxGywe91YqNspnLOXWxsZKmuSHR7l1xBAWkizx1cB/jBvSP2657Aiy
MOyj04U5TTcwsoPTYCizmycthb1OzMmOQzHZF+S21rqTyDUZk890L4oaCVa16zzo47VH4KRuDe9p
9ovqkQb0dmqHCHpwdavyJjgpNzp6qiq2IU0k+BuIPOwxPY/OHaNPDlQ3fw9SbMYeYd2enaX0ji2M
zi7zCtSFZZyabngqI+Yela3U1hEQhvHxVCiVlw/W32Qf5IFxGIUkUWTwd6kRlTdrHmoyrplh1v67
02v/4DVIpJthcnkSxAMKwndJufBQdyEu9qoMd3gT/F3ft9d8QKCSdtmX7q3w4ftSTf4+aEtjPyNf
3STh3zveflgg4y5t8CunjeAR9MJcIGQUO9nuWbAXRcbYPeRRuJntKD3OvvA2XeTvIza8Td7rcRf6
3KiNEQRrK/EPTprqmNM08hf/mhvVdGCvixBqGucmQwUzp0a5Twb6oMtERoThCgBKqplPgQEC3PIF
Z4H2rvOEzb2teI4PRJjv0qZ1fpeVsyawa1VavfmjsOb5zHwQEYSc8mev9teWI8PT96UW6KSN9Een
yuopKFP3VtkpDObxPUXIsjUZoxyFbWV7u+4/zDqwY7uUf1ybOiJMZ/8pRO27qqN7Y2ehUdsHw7my
y/W09MhwFciE3DYfwGXU67YxkvWSV9XVN9F1Bd6QwSFnwM9hq/u0o+FP9AjKvrnl7MquLqi4aueO
xvZHhqtBgYalC9fZjM9QpiMSvqp7Lsu/VVrt53yZH+3cb14TbfwxWrTqhpwfyNPWxzDPD42ws3Ph
ke1oe5B94G83yvHe5qHyzm3Yhw+SuDqrnZvL8r+ZO7PduLn0ir5LrpsNkocjkOSiyCrWpNGyphvC
sizO88ynz6I6wS+VHVV3roJuGLB/WyyyDs/wfXuvHUbfRUuHb4CIcJO0Bq24WYE/LbAB5fAcPeJ2
7Iu8jzNmvI5adCcogKDrRBlR3iCFmW8ChKq3vTUe6kJSd+pyQEmUKLzITS24MFEmWmm3NtReXyci
8I9lrubU8NQB37c8wHkxZM8W03Qzj9ounEvzMhibYVM0aXuEaMO+Mx028fLno8hrdBArjRTJ67Sg
kWg3YqY23/arMjKZouJOXTcTOXAKh8rvQbnU1mNtOE65Zh7GWiWap+xpUDSatLUmf75PNdmTQjX6
4bS6Mlwo/jS7UVCpjiKbMa0iiZeym5LdUKT54f2X1I8pNpDSYDUD4my7Q/lvxS+W/73DgYbbxqRd
znyurdOK+Pc88m12HBSaFDvZ9FkAH9to7LuielLpsl1ps3U7K0zx+dylZC2UGoJYtIyTJev7WARw
4hvOhlUV3TTbmX5+kArlhrqYdKHIw6brFLGXCl/Q0q/vZ7rcXmjxnQucpOss6qg6VXl2tOSMtAtN
d+CP3mWBkh9ySmSun3aIEDWtuPKTrrzSu7i8AuG5VZu7MAP03CQ+2m45eBhaHWJ9GNz0mEHeLA6i
VRO4ObHEnC113f1rn1MMC8EC0Dxrgm2V6rPcdfuclrpr+JnuGmyw9qUVIH6XO4+fpq9qQ+IUV1vl
d3OQe/J37M4dRaY5lZrGdD3R+2lyKV+zDrXMb/l4R5LCsK7NuNwYkrE3W6qNvFeJ28IJ2ERyB4U3
Nad1oU3Nhn8QHKKwMZ24bc07o/c9RA0Zchs9vg/mjWw0xl4Uxq/UnrwMktKtErYwdK28dIfRJP+g
kQo37QgaqU0jo8mW9hf+uDZ665tNszEvDP2bsKlH1UH0Iw1TqoBBXh8rH9FLJ19ppYJxv5a/ZYoR
HAc2SA6ZwThAN6XZKXc+lAwCjyRqsHNk72l6Oi2uiVXUm1TuZGrZTuLb6yCgdISqoj6aaUatjigX
Z8Z9sqGWT6eBnA2mxpi+iOVXJhTgUr2CCpWv5jYUWy0L+q1fjrC9YeleI3uj11+3l++/U/1KWaG9
tLwmz+N9Efk/NL3vkJ+NBrUJyOdDOBce4kCIZIpS3lZ2Wd5q/Sva0PzKZt9wkYYcb5pZPwZqyS+0
mZxZKQMUJUF/rSI0urYScuUtoV8HWncrmzUEBz8d7ob4Tg1l9fv7b3LxrbQl9QqE453O/vii1AGl
qPFsP01mueMQ01OyI+ul0Sv/ptGn7Jxz8AQaowN7EAt3hxqBpatYtU4cyVUS9k3vIyCKEL6gnmnk
GyM2wOiJiETJuGwP9qKUj5Qc1kEXZG4+jbxE4bQz7MxyhS93G5YUEqyqXKeqOg+U0dCshOI+i4OU
ooRikmymoiwsSsAzIzEU9lSLAwXpRbCxwRNiWjhBzKS94HxSXJdjfIVnCRT68os00gzLR+Q077+V
45cyolGPtRBndGC5Td8026K3jAOinHBXE8N0sE1N7KY8rvZZ86z3LFddZSA1lLsc5E/cPmZ4udrY
yq775ZewYWzPAnZHRNMJKUuYpBshqGwKNUWvbOTf077VD1aoo5YpeoStvnE/drWyygg3o3yNs5gt
x2o2kK5yaO5RIrKf5+doTxAgt5JZLi04+YCETyGJJ7a8tC/ah3wkB7ZIluDfYe4pypErIiV+cdtR
IXatdDQ37yNPRCSutNJFFYyPqj/G97RkEPePabBvxcOIsOb2/RdLYzOG7YKEvkMRpull4bfVMQlD
tzWl4lvZVuYZ6+dvomE4h7j+TNNQLVVfiAEn+tk8MknzWeojo0k3sSYatoqwqr/0ySw9dUZLciUy
HLeT+Ttx3A77zGZyU1WqVIAkJr4wctWTkago+oAXoVWSyRNE0fVk1rkjwn4Jfqj9K0loL0WXjhxN
EE6EPgK4Unm0gVS4ecv61WTNbZ8m5cZXCkrTFR1yRRHXIb6B3dei4Xfr7ked9IJ2JJ1QQasB6EY7
vWW5soa2BD+0Krqip4pqFG5iT67oC4Clik5SwojIsVE5Xiu+Kh/NHGRF40dXLWvzVSQjfCvkut1H
6OFK22gexqiQ9kUlJ27A/uIJ4DMtj/4y6xIE8VNOWbHg3wWhcRnWP3rZf57zsr1U1Jo+JDHtq7oY
rwQbxwdS+uS9X2UPVkJ8YkYrA3+Uf1AyFJx0reIDNYEHTkTZt68fyTJHfHoilqyq5hKmzlPBprf4
9z4ox4OSVKK4ZyxLgkBACkm/jEx6ixT2+VDxKdArqAN6PaAeL5Rz7uMTjz8zGFcXFl8E8m6hiFMb
vJbbzRBFwN/9SfuRStHzaGi7PiNkppoxIyeKtFdpqab1mibssEKE8ENLrdbp2+6cif1PD4ICBeEx
CjZs0zxxyzMNSnER0HH21fx1bGp29tEu6UOdRlt3IGcRrbc2d9uiUv/xIv5L7uS7IuP/nx3G//nv
8Hd/FuVUM0Da/7yIftZFU7y1p3/rk0v5/4ctWefp/u+uZGcq667BhJy36Jd2r//xb8vf/4clWWh/
NwDOY5bT4AGqmsr3MPxq2v/4N6H+HT8f7mLbxppPtBZOJRiHbch/0v8Ov9aCC6wAiVNArv/lSNb+
ztymyeAJFl+OAb/m/bkGv4r/NmfyxP5XzrG6vA5/vS4m8ySZbsswsTViP8zlQh9fl4ywG6tOddVZ
MELVLfkZPzQnd3umrGzFttBNHxoQFfVK3S7Mofq7v55eipcPT+u/P9VHy+gpVn75FOAShSxbho4/
WpygKkzeWTsZ+BScvjcDaU2JK5H6O7hsmCUn/3U2uXYZ/Ce3zQXxesugE00wD59ve/KFijWrXW4b
EMICWoLGu5J0sHuIvF3f+foGl6f41eVOnjKSlZi9BkInKQ1dA71y091/fYUTa/n7F6nJUMasZeuE
Bf5k8RP1oMyBpAhn8rSb3h1daPlX2ChfZ0oV7vIsBcBlbGRE53x96T/e3IcrL8/6w4xLLkW4DFee
pXqjDK+kGH3989XPvpj/uTXBqCdlG2XQMtN9uICKOVSw5qrOxBglkgcJmyM7+qZIiENcNSu2HVvb
yXbtpbXFtQ5aFiV/6XEO2kB8BUV35vOccEjeRyuxvLy0cPV5t09uOLHiNC/HWXX01bDWiAx0F4jj
zGeI3/KDfik80/O36iMvzMbgKFGuv/4Af/yuOeGjIpDBbMjaiX8zNXVG9vj+0pL5MkOpItIW1xAx
bTts5m7nzutJ0F28jdxzd38Cenm/+Y/XXr6sD19Ggcp7aMceRap+k/Gc9cKbUFGeucMTiMhvVzmx
QhlD0lcC2YOjecnlAtObvWIHpdqljHnm6zx3QyejixKlEoQTDzMCwDn743Wh4L2IxjPp3H96Sz48
t1MYsj6HlLtlLqOGF4N/r8S/zjyyM/ehn0wAMmrTfBTvg0J2VIdObTe7aEwpezqzM7njRZZIsAjP
zaXnbuzkbZDDAZflMndL4l7HTtJTgT9za9ryM07nT6y8wDnY1KmY4z4POrmOsG6UseoYaUV2F3bx
b5Rf432mxDZhCoFByNqsUGXTrV+BLdbICcg5EJFM7ifIzyK1f1Kpij1fHwLKl+xJJls7LBtyRzeC
8bUxYTQQyhU/TSAuHKOWzI3c5PJWmlCqNy0qECnkNKYaiX2HUWP2ykyzeQWixrEkMwNaYKKbG9aR
0sUr5ODBJpV7gEG4H1ZT1CAjZNa4TseI+E7+vqfZaUi/s0rdPOnMzajLwjHGaNcr6B3HgZkNNVL9
NMY2KbopWaumMrO5jvx4K8Z+OpSzkMCy1dY9SNMX0SDXysxXS9SHtMecmwvsdfhLd12cXTZpqt+k
9UissEAZ2vhVgaE2mL2qEqzwVYSZLSSVjBZs7sR5H1HjUHY2QjqXYh3xrtXaiOV95DdQl5Lop2lF
OCn6zFyh5SGT2mq3+MOVS1MWP8JOwqNlbxRfIiC82chddD1Tj4hQE9a24lWDhKLXz741WapsdFL+
eCu2PP2HKWiR88HrCDR5+DFPOJn8tl5zpMZAz1kxtfz7mQi6ZFahZvSXuu2L9d80yafJ1dl0J6rm
FSDZm078aJNTQW36ave3gS3ZEJp4/mqaklM+oifobzt5sB0hU0QXMeEb5CDWEBtQ/C0tjAD/ukLN
IZ4o7YvsVULL+be6NAcOShIJT2jYVkYsEte3tB/gQOjKFvQeW2ppZ2amZVR/HPWc7ciDgPtnQKxR
2Tp+HvUomxUtsE2uuYOevsfEutM26vYs9PJ0sn2/jsWRxWA5Y1k5odJMSq6k8LuEs+Rn5W7h4SCh
AuDE0Ic7+cxN/bbXW66mgwdZ8iYAzZyu5oZZWBV+adzM+2WWSmzQx7aDfGlj8v6cxdz96SF+uNzp
vDtMy+taKctD1DeNl3i6p23k7TnswGciBjvx5a64H/pCMn5l42TB+msckra4Q4OfrAwGYk9rkfrx
69fz4el+aLkWATJ8VVAh2TafXOuvsagrULfJLCIheRmHdB9/VPGUQH9ljH59zT88RkYhhHGiOpdz
wsmyLwUme7BBQ2K4FxsBxz/YSd4/MRbF72P+03VO7g3l0ph1BDe+nwTmnb+zsx02FzJn6/W4LjYD
Nfjc/frelHc47+c3DRUgeyaERyonqtOigdybYdkhKHbsWHmoYvt6BmrRteZDTWd67sQmljJCBNLm
e4/18aqPzfZG1yX5gJPBq7GezXTRnUjI0lVQTC05p8NTMvlPyHZL3EnJJjKaozz1ACHaB4XeT0sb
ohynyQvyDrttgOHfn5FYk68YeYY6BY54l/or45NvNtLBDqtbLAJrSSpeTewUrYEWT9Oay9b0fUBN
4Ug9vjiIMg/3qk9ZMM0U9YrGEHaerMLnnJjIlOvZWOecz90qaL4j8PlVz7QZw07ojtwllwTC+ute
N2uMT2S+FbpRPtqoFvpYPdpo0Hsj61x5rO2LYqgLFq1si5foEiDXgDu3JOE0Kx8i3hIPNdIShGkR
5J06HHERLZRiZdK6WbUl4bdl5AdeLdvdFZ37ajPI5viQF7J9icIW9xthvKFpwlXN72Yz8sq0Igk3
sF9TZV58xuNuhq+O4rieVtRftW0ThTfFNCAWT0V5oarBnS9wXLWTAnBGg04M/eDcNPan7ZbBO8jB
x7QU87Ty9tfCgoTxKmedsJYFQwHyQChKQCh9LWH8Ud8MBXLHsswAOSCymoXHZwWaZs5irEhfD2Rx
OpNzjrY4AnKSZmZgJJ+8pVGKUqgtMEXjZ67WmDC/1cf0mmbINrkXm44cRttp33iibz/JDXaSHfDP
w/Jiqe4Cqs42pSOuv/5MpxPH6Uc6eaGDZGyRkhCO2UJRzmBadHpO0RoPTL6rejDHFTGzQbH9+qp/
2JR+ehDLp/pwSjGxWyPt4qrFQFU7PQz+ucQw5cyzFierZuYnhEv7POtmrT9qa1InD+QHrxjSZ89c
yvKQPs5PJw/x/Xv/cDvdUBNVr3GtiWLFpfqmuGKL6W7PLsazfobb8U3fL+de+uhnhtSfCkQfn6Q4
2YRUTR63EOR1p3P8C3VakavtaQ5yI5zY8ZXhTo/MbO7gznukXhzQ8FZenPsQv3+bYKYMSmecAcxF
PP/520RgHKR6iDzEbG5s8y4lgPvr4XJK/uWn2xTTBEs46VisD8sn+PCAE+Cl/WDnuuM/K9eDk+rr
aEvgSbS2gf+m6d7/KRy09u65w9PptuH9upTyYA7qgGhPQVqx4mNqqHm6OZvr0ryNw6t4IKi9uv36
Bn+frexlbyfbFgBQqoYnFQOt9MPB9pH1ps2joq6XXo+sn0lt+uM16ClQEVH4n3Ey+ag0xsm6L3Vn
1t5QUqzilI7wlJ5brP80GJg4qfEj0KVsuOwgPnxVFbYqMor5qgh9QJJ/uxQ/aCqt8Bv9rKgRsCk5
M5n84VW3aa0yKgS5yIJ9wudLarFOGDZB8I60nTf0wTxKLWi9L1VAwdZ8biz+4QY5YFAMfa/HQvD9
fDWVFR2qQ68ttUlkzdtmoa5r3/o1wnCHsbEO1+eKOucuufz3D89UzzobqQmXbNKf8fQ9O8e1P+mL
LCU8nuCHezp5g3HWlFaqj5rTuka2fr8njhhh5Yj95PJibc69WH8YjMLk6ETtnOOTop7cEZZJoBU1
VQkFsezYA8hpaqdCWPD1e/XbaWa5MVPoFvMGtEP4PZ+fHM5qCnGhLhiN5dHczAfJCY7TBk/MuvTO
fU1/vpqmUgkxbfaqp+2lIvXl1qdz7Wg3w1pxp4vMw3jerZqddiBC4+XMzf1e6OTmPlxO/XxzkR73
AHL8pQqH58FpPKLHOael+3Nv2DtU//MCR24z0zuOPvZU6injvzFKwusyCuRLG0K+CS5Vj8LFKnUz
b3mk2oplZtO42R36Sla56kzuwm9v+HKkEswm9AtBvSqnk0ofqGK2yg66EQT28glD73uysvgRn73X
s9c6GZoo60ekayrGouMSVz1um82yepdO7pwrzf/23p3e18l71+lNWNItl3mu+Q6T5ZKOvUQ+khW+
gLOp95zZF5/OJMsFP9YsTqqQc6OWip9Qj+lz8yd6z3GFjMP4V986CL9suWU4vholBHqcnwcm9T4K
8B2Gt6VigSnqaolxFhe2B+TowT7DHf/9uP35Yie3VCtEDkJhnJ0eH0d5Kzgfada9hWlisryv37jT
zfLpfZ28cPI4d5AkuRRayCtkuF5DUbOpKONNThreTLV1q0mPX1/zdKY8vebJDBYnjZLzC66e5kUF
G2U3L93w9vU1/jAOPz/DkzGvdmA9ipaLsB/ABbDGvLfsXuXANT3V1cp/oi7922R5emMnY7/PNCsM
Z665zCkQJ1bV96XJV+wKF6mbe+YOT3dyp1c72WGFqe6H3TJKtKVLNbsYkZZc+ITis4PQW97ogEkg
yPtrxG9nrr0Mi4+z5+m1T3Zemm1XPODl2p7YwGmKXTZEewhezvidk9bZe/3z9diMy3C0NTbOn1+/
ifkTkla5PFn9p7auPOUSq/8q3pJlvPmXF71/3N1fVzt5spYyJWqLH4G5Wbfp1aYb38XDSx35n+rV
/vl1/+tyJw/TnGzD8mcuJ0khLu7sUcV2HPlvPVYVhKm7M9/d6THy9O5O9pZ1rSsAybgcmbW891tl
S4Dkt3Gt3Mvb/+MXZyo2mlK+t1NNiIYMJw8sLoazbWvpbrz5R5pSusUMfb72yjbrj0MF3xsnHFzz
6jvz8MPOUjKUSPKneHaSKHxupukpbi3NbYwO12GWK7A0wCy1uYydUjThYvu4tXLpBVM40N6KmlLN
IFwXVY3FV/NMmWitOsHhShbUmHu5KivogNt0nTUppKuoTq7yfBhv7GGw1nqTznRKTA6rAniQFtbb
0sLJHBsPsZQfpBHswYzsdFWBOLq1k+QwzHXh6L0GXKapvKyo+CEoMIH2oXyd4+fSmG8b3dgYmBy0
0Fi3Xe/QqGTStBaxkdrh+zXsfR9qNzGxvwIojWNryW2mi206BxcTzqkE9V6o2s+F3NHMIRjYbPVt
E0dHPOjrPtbcMiAhtckwj6cj1mF/DFzbyvpVCI8Cfxv1LEBREK/lydzpXZhcKjGtqYAPu8sFmLI+
M46qZVX4Hxec3FAQmOdjXQnRS2+7KgfvNErTdWRa9QWdkZdJSy5bkKTrutKnjSR1pBf0MnYnebiO
2ANuajwQKCzVYK1KA13vbF4lc3fVzhhs26IxV1pu7KQZy4/RX+uF3yHbLhsv1PqnCkObYpP3nMS2
5eV6NV23CaI5JUnAYDXRGgu7uZLQlToFraV46TGZNJtUmk51DniDk6YryeoO9Et0zJYOVbn0qnw1
a51JRZCMDXv2rHEuEGsv3JOlzyVPOhoIWl/0DHfZ0gvDjovLlfYYavDXWc69brBfBol1vFg6aerS
U5PmNNmCBYFrFtDcU4JEIsIha79rqMOHpSfXLd05nTYd4GogoJJsbhSAkG4glaEDwCnzisyHDjcf
DSlx2gSacDAYh8yEP1gsrcBkaQrGcWLxJddOuDQLbbqGVus/Ej9/mMu7uBI/yfCOnaH1Mb2Ss7nq
4mtksQc9E7MnlgYkQGy6/Si4nBkDoDsIEDjJDBW+sxYreyXeUrN+A4t4HfD6PZU0d9ZlRL6bNYzH
oYqKY7B0PpulByrZxZu9dEWtpT+a0ygdmuq1zqy7bmmfFgWFXFLl4FqHv/KlxQpy/q2TRLrWfb18
rQHMOblaAiss9xOMQ3PGAYFdUMqaH1gOL6tRmveZH7jSpG3soXseB6gMBaTFIj40jIQusmEIpY9j
UeMeyZy8CDeS8Wph4W8HnLY6QfVDj5txIBNy3Jv65OSDWLe2fAjKZq1Gj3U5bjWgmBwv10UdOUOk
rTPOskiKdgm2KypKF4goPbAj+LV9J88a8I4TpChlW8jhmuXzW8473CmyA/bxbpHDevWIyTgA9oKO
V9P01xwBI/aOVUPCd6XjjwNBl+EcWAjyJm6W1l5p1ZXcms+21kEiqYqVPcpON+b4YhJ6hMDoTAvf
1qRNu2jMsVFMh5Y/LI3snrY13ed642uWi/f5UW6j+1yaLv1AcQEwgE2crxsIvzVjEJPOJiQrUsb4
EUWYeqDdy8FdXvLHmr8LbXWrxT+BT6yMwTwYAtpCBZAhbmFHIzySG5CajXWYB8ilJoBrLbK3BAju
5AqKdffNCu3t3MJV0tnvIngFlcooe5YxlyXUH7UsdWy1hX+S3WD5B7MQQTgd4XdBOlnZUruN9Jeq
VfZN04ABeJOlh2SAPwvpLk68ugtQWKDwyr6ZkelS7HP6zqIFjHsPwBp2AXaEhEKGnYefzAMOtI5h
9hjDD7uG/GNiM7Wa72Ebe0UxANyxt0EyP9ZQnQMZW7n1OFf0O2raiulzWwbbXgMtBtNuklnCrQXj
QbIn3sqj0UbeFPtuSAG6hWxn4fsxBrCbcAPo28EkEVAILKX1aVU0bNuIO/dVFScqq3QcbWMT+7d6
rWrXllF6xpC/8DUBqJGYehKkc+WTWqDPVq0AZPxwXOKx0dNhPyKMtMouJB1vj8WPsH7x04d1LOan
OGK7KIGKjYAvrYZxfFKS8MpsxeCGkSbvA8JrYHzYRFjmjbxW88ICGa9F21lvA6YtaDKgF9rN1GbF
TnS2fZzFZF5ZncItS9mN8KNrXfXVDaxJdZeqRvRuz3Esg7/QqEm9AvvbLr5PJutQeROjkTpEvR+6
csSdlVzHZc4nnsEdTUmdrJMAC4SuhNKtiEkrB9M33MVga656ta8usyKyqbmEYXYlDx06agFrD62F
mW18eDwr+lnGCoUxKSGD7uEdgdKom61jSGDcEMR+SxXjpekm4Ek1gXNJs/VBzoyQva6HqrrqW/65
DC3cjW1xFQbdDsgchBjT3+CJxIGDA72tyVo1trjfoJlJ/lVqmj+mwH/M/O7bQpldpaOIHVXPdkWv
H4jYvEwlawuU5M0PUuxzMuqZ6x7L3nrWs/vECDZya2MP0wkgBsyqdvT78SN7HVkZjlaBTo604rK0
9V3diWEVtuYrFl7b9WcQcMbYbzGdvvkACneoO0ENSxNoR/6VPMi7Rgnu+GrlVRkE11MzrSPWEKCD
B7McDmXchY6hh2gSIhBMRltfxjWrbpjPvVcqmbLVZn1n1e1bPUieEYk95UqQw6rYpIqE0XWEqogZ
jvnU30VWDvRThSChbkPcE/h7/HWSJF4BpjnJ4u3QxMkxFKgu8JVqBK9w1fg1UqecRqHNu2p9A43z
FLW4dwZAbFp5L8+L6zqr78fIIDUg+JVU1uMUGZeDIn9XR7Ev0vk49/Gr3gFAmzFFwc6Zf4FS/anr
U7qqZ6AuuIi2ccV/75J8bRXhulQbhNp5dB1ryPXzoF1bfoA5dCLKVUjKmpRe3YXTH6CqZkeiGvK9
ZAryEqZuhUFbh9TDgagv7iocIO/7iWK8UUSg7MrJylaDOR56I1/rEEfbwH/xK8g4lr1NMu1G6cti
hbh/dsHp7RoLGmVr/myYGHJG2FiEtygtLxTg2TZ5Jvztl0ayb8MivRyGZiNZ9gVV5AcQfHtYvrtk
jC/1HH2Zat8lemlB41DuIsV66SagUEPXPla5xEaAEQPoO9W2tukDU1H6e/jyWy3IocMFSrxTLUqY
s95cEoIJqU+frFWjRDvsL64y9xepFqEFTL6nSfI0TERmjKyy2UQOV49SaQFNSdZtDbvbITX2Jyv4
nQF8FsuHRJBraYW0SssL6AGHCPjYSoB0fWi6KthNNoztZrorB+FNBlYzY9pMoJNXDbEl+Qj3Lo/z
dKVOeoZIpwBqDaE0QnQ1jK69DMRxkH7l1gxNywRdnNWXYp5+dup4kY70dTUxFStkXPtMzl5ledzb
RrSOZi1x6oQM6F7gKwmHwyQEgNtkP1oDzC2cyI5UMmGy7sOMgtvVptoLvppfPdMS4QGdIwrB6gRB
E0nZURs6aUs/ejNbkVtPvDyKBBRfq6ejbRSOFY5bw8i+p/FiBgu7AyDiC7PIPF1Kift4gwgarFq9
vEubeRv1kPj0Cgi2XapUgxaIZveiVOa9JQc/Q/wirOkyk5aQ7okZJAQjnfb9KI72UFyEQeXEg/ms
swQnlfgV9eA4lEb/5cvTj6aLnwefU1Cs0Ms2CwkQahit1Dy6KJatgi3l3yrIX6FhXUtZcCjDKCET
Vk+3VTs064wRXXcGaQgNWJugVneYteV1HaVYdksIjcrQ3ccsLoSwbOrBvpnt8abuw2s4js95l37X
LDgVVmJvx6k8qGmyzmQBUgssZ0uY9qg2FGRTC5YeCDKj8kGYw4DMlQcWk3zTK1zUyvR7+hftSm9p
Oc8x4OBxujDy+M5sxnkVloY3atmmiOp7mf3+Ks2r67lY3vM5u2WqP+a5tNGjfuECovXE8jlVcEt6
60q2ZLB3bLZinZ0hKw4As6kPnF7GkarQB2WPOwPyiUGTciR4mfTIiyZlA9mfE1qxDUDBhlb70Jr2
A50XVyG0WO2KQxWlV22lPmvwfB3wVTHrV/iIgyRbtwV3hB3Gww3D9l3QXp38TSWNxCsb7B/G/FBJ
0Q+lC3eDLK6E0f2soSQ6vGeEoSaidTOM5asI4Nisp2/hFETeKAWPVj5taq3dxMwVWg7M0lxi8DAh
sbz2fNyxHMge5ZE7qRRQCZ+kJ/SJjtKCGs0hyxelV0nSEw6zpzhPGFbKryghVK+32hsN9XWK7mET
Y2ZVMLr7WrqX88FGVlcBP5vIy7XLoUKDR1RIrjTFpUY53qkLa6O1iYdN+b4v9OdJGe5Q4vSctqJL
q9If0AVKjjTgCjVaDd2zj43VFtlB9pVfKl/jiiovYOb0qDQoIErbTHKmlrhh9+nX+beGKAbOGFWR
X9tSQ+km6i+Nlr5W303hVpKsGyWBZh6RBkQ1sMkcv4leEr/KN6XMRqnJeVsTY5yhBIT1MYvzpyno
1F1G+hLDeR6JZojzSwItNJfOJE7aCL8CpPtp1njP6FkH0RvwugdmzYfFTz0X4cjsYF6QcUP6EC2O
OI5u1Sh4DnROBzTnXLOqNzh3cGar3UWiw4E1MwtmIhCuMCRzK7S60DO6yHKZmG87E9lcZR3Jwrg2
MV97OOivAz/0bOIPnThio5lrNhQS2TNSf1oVlXQjN+0BhahYxzLWVR1v5dVYpuVtk8QYb2V52UeN
87Ns2SwyWnWrl9MuEeNVaM/adrAkYux10g7alM0q4UrmiiQCDJ3VoyBpSRu3rT5F7qznEWZDvuMu
lpB3wuClirVWh2Azjpy9EZR4ILCOAaRwdh2PfTDjEjW7tZCsOwGyXGMJSUZ5Gw3WMU6rWykmst1m
XJKREEJgkqL6Mepte6WDeMQdqf2YNDatkakTVZ0XN0IC6+jPm8robs3eOpRas5Ut/2fbWyyVhCep
CeT4uE93SgezJ6wSMDcWkRLVPoWsshqThmNvGhD7EB47IhRScNllCDibmCF4Pab5bCnVtY/vfoWv
F7v0GK8VZVjU8ENIGKPvVJ0OHKnI90yTx7wpNiYgutzXHodSIVKbkHhHEz5sztGWV3bS/9AK5XKw
wx9aUOx8vfOYUZ1wNsji4eQnV5sxD4Qz18lNnwuHb2Piyw2vLFHtRmyBfVt7WjoegQ5e56W9VjSQ
7fIQAT3GYJ+W9spnN75i83in282DkhQ3qYTFdNkNqt2wD5X8Jcd8P7XhrtHb23SRTCmqmbPrn2jl
SLxV6awe/YbjlGl5lH5vKrv3YryObSAIWZsNl2zo63pILiNr3kyhdUyT6mj18g4ENJvPkQEWz9mz
bTa3HNFd3BXk+Nh+4SVlSHNbkwgdsDedIX5agf4AZkxy4e7eQuOqeBsDr0i1ZgUsjGMvhxYHnRRz
3sBTKeRyp1uUQVSJkks12+Ea1NNbalnwRrTrGuwTvP0JNm+NvFqBip7Pk8AyzfahyWKA2Z1GdoWZ
FetqQhs3moW9C4oaqlyt/UIotksL+1jKav9QL/fELis9+mmlgfSSwrXUgYLxK+2ly5ruIp37xoHR
vMceWT0qcZSuQA7Xjskrv56RvNEdRnsxAkHWg+ZXGTTf67mb3LIHRdGOvnrZUepbpQLcI+g0hH2L
rA7iSr8lfomazzKLah1ok2bR4RV+ddksyjwhk3Go1q8ykj3G762fq9IBvo//UoEmcYxF5YcagxVn
Uf6FiwYwLevJa5AF6qzUITJBy28PgAiPPfLBdtERfl14/kPbhzarrKi2opkGeZSfa/g1ZR4w9DZf
RP4aYxuxX9X8TGfpN58KtW2h0yIQTFEKIoCTzpld9QZ8PNTvkFA3zaV+1LfxxnLr9XA0Vt0joMz/
Yu88liPHsi37K209Rxq0mEK5otOpRUxgJCMIDVxo8fVvId8r60hmVEbXsM26zLIGGckAHQ7ce+45
e++FYCgNKeb++bP9YsSKOcbagLqGoaB3+dLDX3RFVJuRmwvLXnzaZL+4Lr3p0O5+J/z9m3SID/mX
a31p4PcWqpfR4VqLN/rDdeHXP7ax7jaRnO+MY0VYR/j7OeuvJmo0ppAAKLZBgu9XGXWcVNMyW/LC
zKe8BpjVeTh/DlOoFK7z1DJLLp//+ab+Yjb58wW/CqkzclCVSOOCczheVWG5Q81/KI7W7wYi24P3
ZZi1UefhjdloctWvXkBzbaV5yJjtTtxP8VDfEQcQ5OfOJ6N+dPvffoGbAfNvF9QZiWimqaEq+nOO
+NOIopyrivzVLYvocUbcJkIicXF0nNPA9qv9JrwxvNYjCcwFUxqKc3dSf+MN+tUzhJFMZaCNatNC
t/LlZRy1QV80xvTkrfetH+/pD2LbqZ5UTu3u7HUHg6BKX+x+NxH6xZf6lwtvf/7TZ8/Srk0GkleQ
W7eHbjfuNdTx6v53Ar5fzWK5DioZ1PGMnr7qz9rYzqO25jqTp/0plpQPZDAiGGz/L5Dav7yawpSL
VhYQPf2rqXWAUyvIAZWRByyB6ZFCuzAx3ByQYic9kN//z2+G8ou1FF4ZygcDCQsyli/z0BF+CASk
VfHsb7NPYA17KxPY1FMMFp3u0IScZUL2kd9c9heTyi3uwIKzjWRF1b8s4QWNtjKxcVJA4XpRj6vf
HKv78Z2434v8kdxpYOWT2+zxd4rev4l1TIeL6dvjyu4h84n/+tBodWeScOLIXtq684d0sY9M19Hg
Ydl9pqMb8M++8dvGw2jBxNt6/Y9FJvwCDC9BV+qY/TFX//UXyCp1iZzMIbfYRIZnClenkfXPN/dv
OhaESIauI/YzVbyexpfPaNI+ltYt7bjqn+XyMgFB/ucL/H0B/3KFL9+e2YzaCl6NEZqvhIxtfNJT
xYl6geUG+Gigid9d8W/Py5crfhFhNFPbitLkivrOCM+YONBXbYpwNo0g46qe7EIx+t1e/FVEBnLs
L3fyy8sxmZnVGtqfV+0P+XHbiSd/s+D8TkT2y4/HEoMhF0G+/eci+9NaRmc10+SGC+W0RezknKx3
2gQkWtmTCv7PX94vXgHQooQ9oNzVVVvWvmgSyrWTjbTsaUd68ZvJZqGFmN5OOY2IU7n7mL259InO
O1arO11pQX7R7/75N/jbksNdJWsCYiD6JwS3X56euJCcPtq2/yT71lJot/VNWv+ufvubpuXPi4C6
tjfdq/YVSJjq+pws0wrrGjvB5I++xZhEZzuW7lLPulVf+mvzw4SYth/2f368/yhC4t/mQ/wlReL/
OcC9zFLy76Mkdm/r2/+679tU/Bwnwer+U54EYxJyIfCamTrQet7i/8mT0P9Qsf/boH0dRSbWmJ/5
V56E8ge+PtrXhOMgw2Bb/D95EsofnAO2hRzlpamwg/0neRLK9jf9pZoysKURR0MBh36ZK32pKKqO
RkQk4sFTrUEPY8bUAUUBgQQSJl2HA5/f19ArRhJwmZCr9LUIZCKqzdQepNFAnMFOYhABIdoMzEmr
2YB2EAQU8MKESN4V9Uc8DCH+WX9ZDG/O6R4p9r4y6gsZUKANCfAibQy1fq9xXEZErS+nbEmfky7z
p47cSmV+LqENKIO4j3XcIUJAUEqgSEnqlAeiA9yTLxAwZCK9XWQoMIv1z3ZWyBkYmAaslvFaiEr3
nYJSO86SjsEoUxa2yQbmgnirElIDe0ylrl6IKCDFCfKfUv5w1OxlLuB9L2lAvOBD0SwBOzj8D4vO
WhfjY5Y7ULhWvlt7zuidBt7GHo38yRiBhjHEk8fMTabHTvreT4x0QMLcEqNpaMiqk1Ek5xxK5oyh
KyPBSKJfKsnlsQT7BvTvnFnKhRSgfdNWzPiy71rSHWJV3c0W89W1OdJjlXyS/5sDudzmrcgbacs9
l2mRnBuzlg4E08bP81QQzJvayDrRhe0r66HRv8txHpgDNTJieLM7SNGaEDqj0HHp1PshmcTJKZz1
HKe6RcZZWHZ9flJNumsDyaz4JBVxu5SrQjhaIerwp5fn5r+PDf+cLMLjyBEUwRPhIjJRJ38tFWZi
1jOnqUbMK7O/7bJJqB+MHdFUrnz6nx3o/69a/1vZdtN/v2od2rfqL+vV9p//d/6Nqf2haRtsXFUU
FgZOOf9ar3T9D9mgLUAhB0YerT573L/WK+cPi6wcjn8YcvjpTY9NfNYWjaMa/BTHQkxuxOMQ9KT8
R+vV9v3/dNqkNcG4G9+ubWxzb+frqbaJRrOrJDvy+3ANjZAEyL2JK24K9bAMkdT/5hD9tTPxt+t9
aYmUVa3ISecQso4Cr/mW+EAxsVrT2L2Pgp++gl88+yp1wG8+Hff+5+OdiVKokMukDqq2Qk+z1MY+
nsTKpNvSF3+lQxJ0gC6PsGhIRe8iud2tFgEIeRrPO8iCZK6MqjE+1qNWP+BSbXAuOvOkj7TqYo2X
CXAotGlnOS1jOdzFuSWCoe7zy8T07RAJZwkNZV2vFwpAzmKD0d4UnZV/LrOcfNfzghxx06IRnZcm
vS7JPm6evZ2OKGRf6TnybrCXYd3OkwfXV/fKrqKswv/4Wq6JdrYbwhWLqi8+GN5NN+vAU4MgZU39
ZtGa+wm0+M5IrAkpmDTejWrUhY1cyA9S1ZN6q6CnOyEzmD9jJVFQovUGnaqkkBvjHAtJs64tU6xD
SLc82catGlFaDsvsGzDmSPdoDq53RbUyk7Vzg0kJ0yJ19qxE7yg/jbJAVrKUjrOp9SQwgnmlFtJz
XBI2S7d1Y3g58A1b8GRrKr3IK01joohKM/azhB3+KcLLxRM4VspbZ26xxBLRv1vDWGoZ4SFFwBg7
KFHUgFKaojbAVV98xlh2J9I6oeP6FSkU8kMD58XEZS/4n+3q2UgEoC73fX43IgeafuidSBhuromx
mACNkkQnJ7rLysYnczjPnyyrIoBAT2y9aX0tmUrbcU1NUA1moowldyizdtwDVxW9LxMNg1ejTVrr
ulXlqdgnI9xun0Zn1+vuUMnSj8XpjHYMOzimSkMDsI9rGKHL3BOP7KAYPDZTFcOLUIx8vdGcNif4
Rbft5ZyJNNfKO1SOMYMFzL5k47hWMyOQEyg6jQRatFFrgiclKmXmAvOYo88jlRMqetyT7o4GLxNq
7820egc/q6J05mp2gxJusiq4T6B0FMsfRdOub5K5OBJz9W7q0ByT4ElCYlWY9ndUB5rKWGFJS9si
E9uBQAZYuyJ+sjHoaxs48cfKbdWyMDMkLl05va5R18IaMIAJ77CvIzOEICMj2jTXuBVXXV8v2c0c
5WSzLQlw6Gem48MYpKJ15AfSsqB7eVqVdeOP1R6LgnQuU+j9WTfzYu7d3lSQH5DNnzRZHsC8k62P
eY2b9rhWCj5YSDbTEF1KY4iNKyIbq/nekNpWEv5QKtp8uyhq3Xzg2eiH1EVwmA0f1djmI69gn/eQ
+3p9F4G89UxRVXEZAK2pmu9wZHRgjXolZ8u+wmmFlFKq9eJSOCRrvUWmjdRRnWAgtVlHiuQEgyb1
BqmazMdN5zQ9SqU0NndLUQrtNC523AUpTU0Usl0dow/yxjEfYgQ3OWqt96LvSVxhnKxI9uvIGKI+
MZRRTZRFejOg6ZjaqH+0eZB4LFR7bLYuv2owmoAvUgBNIEQFlWOUJFb7hmxCqJAYulrRrxnRy2ly
yggFhvlWIZgakGVaEvdb8pkgGYvMdCWOpCpEzZdNRtDltRiQLzEqhDU5GFkxEayTMNnRfaMXky17
vSPinFOZxozZ8OtygVrFJ4i1lxRMOpKVNJeDZKrfpzQfNfp+JOibRDEPBK7nDECG7xKARPnHMjvQ
pmUABjWQoFXOlL2m8vLkzFKJS90lZqORhU9uioYyt27UKSPQ115Y6pFJlgaEklrv+pQ/s4qqIhlY
stMLKZqJcuxjydSpM8dK2DPMVlnlc3f6kDOPl2ZZLNIlH+yeSl5ONSCdFdErQdOPjOdZO9o85HAs
IULJC0s8x42+5TW3JeBa5jvKIWeykso+DUY7zl1URTPfr1mrzLjmOW4tb46TTj+Qyk3uaq6M5MEb
8ZwHyKlnZseq2iTm93osJ+m8YObLAJ5oeVudIkWuV0TEJtmRqBMt6PQuQVERq3Me5zm4sY5o7/Ei
d7WVPq+KzBK+dJ3iRfBzD5akOZwtpsWID60Q2XzIVzM3T3pVIiDQxmqVHtVuNutj1TgpKR5qrw3q
1ZStUgXNUVUQEILr0eRz0izZwsbZWtZrManEcY9ws+5qYJ1rGM8WKPvFGHr7qYxksb6aUlPOd42u
50h7kXYsh8np1PiutwktPwAsmIntavWBCr3C5AcBsZWzp1E2xPwDSHZW4+bIZ9M+x0oMVJwHixdU
QcM9BvKwSusCeija9sR8dtRjwZJZeyz2pV24ENNy7VPTx1WBkMrOTPR8nc2XNBvIgzAtsI/uWo+t
8cxzHbcnOckIOyYQHXjmrCopwwRBbsUlAR2jHPQyjfMXtJcxWRAmOf4by0axVjKmZUver2OqpFcG
qUrmAZBbIR3lrBIqgg5dIh9+mQTwMewj8CjMShMjAliydOG8zB1o+yT+0Ru5BMdWYtmdmhrex4TO
1O/XOfoRNTBzyNYHzDZUqrHrogRhyFix9k6JLe8j9MmPKZobFLtxqUFAVOuzkrGAXPWi2DRq5tIH
nUo+pSsXztC58YQUggAj7TCMhnTLwYk3oZKS1qdtVTxq8dLz7K56fFjjJLqbOT0hlloV0ARTw/xP
L0oMAww/25PTlNwouRHAo7q5ejNrpVR3RPjX3lyoU0vxglYJhDSzwnaiE5apOU8uIWcC8ENfcgxT
EzIjBgtSjQuci/e5ESop5nPZP2RWZ8OxSS0QIlJx5EkkubUxG+O+alFNH/XRBEAjoxBy9gi8F3mH
pqG4KptmfrAX6vJDYSbQD4tGbCoeK7cr7oba+EVbo54EHSWfKSwmKElZqz1LRF1LgTUTxuwLlgX9
KbVlR36s9FJNOMHWy6e9KNpBVLyh/jyPyl1N6ikixExKoT6v0aGTe5TjY2q+OLbUH1WDWH6iwuYP
Qx2Wm1aX5LAo5+xsaGPk9USyICxZx8M4krASMEXXfYIinD109fF6ltqZxa2DBuE0ErHsVl3t1Uxf
binl1GtFG0lRbzQkf+QQ72WpNvtgKE0toEcX71l/kmeLL2VnWtO8E4ZCSKAxZX6h9+OOJH8RdkWu
hj3S+GtdOGiDQMk4AGYNk5xaWSoJ0uAX2hM7rd5rKcIBkFyVeif6Iju2aWPf2LETPWnOkJ20Do3S
3MVtj0nQanbR0hi3lVgn6c5o+X+/n8yIXcOguO6f6ySJx1cpl2eYwjFJysRpaRMlSg2X43a1OkXy
CruNP/Pa5hUv5B6ChZth5q/3mYnGalgmxJEF/sT3xdSvU3McyGRf9PuOXfhhMVf5fZqzRvbXzEjC
QR6xl9TbuzeWKl+1rt/WbH+7CaSeW9qkyXfsXCdB30V66DUttmnG6Pnexi/jS/O0BnXSKKFZGrAj
pbzrfTUz5JAwZHbdcTFwBsNVOxeDcHazqc7ftFICeVFvBgIpT8ogysvuERkV2DK5adPcVQb7rSlL
aIC5bV1hp+58jAcfBIIS0FtLDG/WBYWagnqCKiaBNieZq9vKU3XblHXtK4umwypzrlOUOTtVW7gb
SflDSqrvTR1bu2mWZ79vouwl1hWatKlSX1A1dqhw+ujT0iTjjHWIz1Whe0YDwyCBpRewFtn3sHm0
KSTEXwpsySTsfqpp2ZTZezIb0wVCvaNQUDjWzkTButkOxoPUqPkuo1JDLldTaY8VqJzUWN1Imh70
uXyk3C5vciEXT60kWQesO6gl+5qtTFpi32gQq3crtVz2Zjq95TllfQ+NLcO6Hh2bhWbNtD0B6LV/
GJLzDSGuJT2JJZN27dwzbdJngAAAENxiGTV3Mtpv8GAPhpV4LQJbZIApIvLIHMJSWx57pfN70e7H
bHpqWkeEk1LCqpsj88WayABQikpHodZ29xIL0bdCqoCN1tGj1IqCESmeJfyw2oOa8hutibBuSvb0
fe7U691gkENeD4n0GNla5BrGGmOdkGHrgI24olvgXLW2nu0K1AMBTe5XpVsf0kq975Sc5KBYcXyo
CKFdbZVJNl9LVXQAjr0zG6lGjpF+p7g4RpL6ocXj0wSzTDP7+ySt7/raeumoeIK+6FmDXmL+Aqej
DzhCznEnDQNRKcOHKkDuddO32lbAPzq3bUHHzyYPOo0Sv471mwzkngEPTUg3meJcJ+vs613lsxT6
LR46bDDGZ5YNXq6/pXnj12y3iIyOti4/lvp7lgA4XPM7WhiofZ9Xx3qxquk96+RHRIjfePnCJimI
KGfxVBW3jm+XilTI6SVL2Jfr9A5i2AulI+mickKFu7jWIrt2dF1EVy3qOMl461juYpWoMdlXneu+
e1Xs9iSkTyerAOzexNaC3PJTIxa/oOQOya+CD3xuSdKTHOsoRR95umsqRG0GsfG9xPx3aXai0e6p
rK4p2pCSxsRO2INPw+LCIep1lcFEGtbwLS+ksO+iowJ1LOCNPS2d9JiX5KQ3yltldT6AwydFY/oZ
d+UNzb9zpqmhxOEoHvK3tNYaUNN1sTP0tPBUZzxaiXTTmu0dwYlHVnXWcVwhIKc4+uMALEr1IPfK
xVbip6ZeXgEFORyAG9LthTf3zhM41+tmNQHCygjrB6fc6s3izYzkt2SG4dY6QEnzYGDNMiAEt4im
09H0BlsFOU1oJDxBdJhgRR9SUR/GbgeTHjcesYfDq5ncV4oG67HnjHIjz0VI2r+7rrsFSwlGoqnS
sNC85BrIFuB4XlIzpjdI6Siw2S/2MYJm3cvWd03rwlLSOReebImArbzfE/XP3bqP0H1GAAG2iid2
3kqZ0x8gJNN0TfMNGSj+Ltut09qvE5Ks0B73a3/TdYhg65tiIdsTqki+gINt8s+KGoSGzdXYxhxH
paMYlVCu4UJp91PDN6nddNQfefM+N2EnHkbrWUgHrIv3dK+vmm70V/VHryb3itxie+UhToDmlZQ/
eVMHAGp3cfOZItlLM7RLSj9X59oefdglkbv2Txr0byRnxDsJKQ1ErkcejsjOl/SPBqkWXwROiIUs
Dkf0B8LJ7yZ1Py1j0M8OekTC9VFXD3gaZs6sI/Yn4TzmG+Ayyi7LGh+tCYvblBCpJaHxriUEg03N
qQHdDfBIRccchdwdARpQkeGojG1orRVOwwxSuVN4Y/Zo9SKQnAN0vO8OBDxyp+LduH431ndgq15k
GuLO7KLp0WTTvnCcDmLlnBW7eIzgwWRUunanZq6mAP2TaKJfpdQvJI4951FoaOJOmbD+DNBJY/Wo
QidTe3ic5ve4+lT6PqQw95sEw4E8zl6fXefzQUGmb87LXh9uyB3d1jXCgi2X85MPf4ExRHG3xHA8
bDAP3Qg7B0K5Dmk2HrpDDomRU4u7rGC71BxxCvrHdVDcmaWkTitUdznaylpF4t15OUcDsFA7uYbf
BFH3U2w+MQO/Ehs/6N27sYM6JRThNcbAcZ7NIWHv5a1JY32js7I8SP7C6qGr3aGkf+TGQ/9Jnwn1
WnwykB9LyUs5je/Af3wnEZceBOHQnYoVaqCJsWdiyK1pT1rFjEaDJz2i/rBM3xLxnSmXvoJ/LZVN
fIrNQ8lRxVvVWobjoW3Fxkcj3Q60MAodww6zFKx2TRjVmEaTxca1pZELqIojS+yOX9ltI+02w7Aw
FxAdKsjim3kSjw5mXbVckYurYZRGHFuwLfaAy8VwIwvLS9cB/lh/gLxEqWUOu6jocDEUb3O5uGkr
h5unjYYJNLrJ8As13ZfOdM5mO6xr84ItFdhrr3pWvSUgjVc23yLCu2MbmUeq/tAx1wMVzJ6o12s7
YydkP9Lk3TizEy2EnNBrdRxkBlZLGo5YEywvnNrlOsS+h6arj0LVKEKzfsXxc3GaNRhnPpOkn+y0
P7dS72si9aW1ucJvHQwLD+rSYaAoBN94ZOWerIxh0thPTnGfqINX5iKA5B3IwJ0sraKId+D69YHW
bxs346lcexBF6XeUJADPbrKKws3EaJ3FYTQ6H3pf7rr+Yo+bj/U4YcMpnIrua7GbSsvToBAnFMLJ
Uy5zOzRKWu3dtG8bcc0RN0EQm5mQxbUfi7EzZIu+wf0Ya1crN1YTym6VeJ7t+81cylGpHK67Sglq
66bNrlsiwFBjxijROztzTWqPngQcm362GO+6+mOcHhVo1/jBj/n40jnXcM4D+jhwD686pmN8L67B
26nFOVVVHKxMyyAg+YZMpjWnNVuSGX+VXm33P8pWJ4mwumJWcaWY/Uke5uPUpseOh0CozlWUWD5z
uVt8yffpMjxL4Iv6Lj0KeCGsxcEci6C3smDiR7RyhzkFQLV9lqtll7WksAhrlzh4fJIKWyFrAQrw
uMmv2ko9CaW6N/PkfWS1L0FgW+OKlt7J+CLxG42FdZO2yxMClpJ7waLUJc8r20da0t9QtuRdG0v7
sIbpHO+d5qka7OcRPiauCeu2ndWHLJ1PicFPTsmYYA+NKRu0fHWVmfTr/snGuGMp815Vo4nbcy+b
xm7aoLRiPctlhAUY4LZszHz83uvlV2KAQei1PzCcKWx8reEmHKActbkdTWl7mM6tzv65qBdJH3aT
6K+wANy2HMXKyNnpS+7rRr7Po+FQTg56LdmvVXaLeZzx6uffRBbTqZADegjPGJvvMyPCObca7gCN
MuqhwzctOMIJ95zzDjCXoP2WE9ILJUvYY+oBukqjVO99WxlOaVmcRlyNoib8Vx2I3qSrDvh1TTwu
ujd4etRJeMDpA1u+xykQZqP+0GnJfWy8C92mU2we+mEkfkA704CiiJlSQLPK46rL94uhPGnkeAYW
tOTcjt9svlG10Q95q12VieE5IzVINF2LAYuoXVBONMUdKM7cLRSjxLZs9G5pZRznV7LMgNuqDRDg
WHnkqNW5OFd7M2xmpqoc2TmbVbE4SHaLH4TAz2Xwm+E4a3RmjQTTbWGds/JlrdhFF/ziesGrBOW9
18eb0SifqxnjGWeG5yLS3p2YSXlKZjzSeWvoQPRAX157lB8icPD7PepZWZ9xqOB0iM032qQvZa0/
5DlJ93N0mQbcQC0rjhPpj5gwPvp5uC7JW0BAT1ACHfe1PS81LAmHIEwYptz5ndJh9QWepaupqzFh
MDmpCNkhFtQa3aZbXyW+J7nUdsQP3EzSEA5ZfTWP7S4Z4jAXLzMbq1C1PQaYW0fJhdu2ySFKmWip
40DKanwZHYJbc+C6alPPB3Xp0eKOlXmj9TrqNSDqj7pQ3tIRAHaaXbpEuVoVbD9Vh4Ni9gvpO85q
HwgjwamBMPcFCEUoZbeTBv5nzF4n2bg2ijdoEoQQTKBzt2zujUm18ekM10grnBVs6+XZMh/YF32N
gbrV0EVHKyR3+q5O8qtqupRJc9PbPNNi3eXY5XNp9Ix5Gw81HlrZkN2dI5y4je2PutV8A557XAOX
zPpzikWaxjwrnkmLfgpma7ksenyaLOwdq8ZrPlj72pTQ01rlCfWUX2HttYmBTaLh0mI4SDuDmn1G
XwtfVaNFs7zLzXpx7O5+kaIHjtAefPYLp2uaY44/ywvtT5rcqeXFwOvZML1ErI+D0V9L+DiALAZl
JT+sa3oo4/mztI6WFAV1T3grFluzt464Wb1lsGU3ax5LeApuSZPGm9XqR4FkHojrM1w/dpLxmKHN
L/I6WPv8mE7aZ9ssO42tRW0OjTR4XcpszWS5GMgirybZLaHJo1ki8uOgtwQ2WjI+9MzbGFixRk1t
RTC7BSa27oo0MiQhAyd3n+PtbOA8JhIXmCSCyyO4KKwrGKVa4S9tATYjwXVOQ8py3HwqLopaIJ0X
7qgUFK1QX9uwGDJPtoE3L2aYtf05ybL9lvXQZb27KpFvrcv3XtMPW9dTqV6s7CUhfITZ467WCN+W
r0uBVQNo3KC5Ksf3yHl2kl00lsS59p5aQbyge77wyI9pQk05HvOV6tsmLGElr7y5ndkiFKIdEz3x
OHaFuSFj6JPM181JH4EDJXuh5XSpGIYrR9V1pEQXzUqC1gkgm7kDv7e8trsa79zYFCeaLBdzNM4j
V3FERNdldCX0dVHeHBu4jREUwHiQdtPiBLVWEZxCgVWTO9tDtIPXOa0cvvscQXGcjmGvw4a05M8h
lb2aY1nVAZnHXmXiVJNhqQLzQ1CKZ8hhNFpiR1fXgMfmUOtkLN5mlpeP35P8Gx1HCuQbxSq9Qb8k
1p6zDmfFg6ARu+j7driqqQRN+uE2aQKOgFRc+4nAcYUhndh/7DN+g4VQEfFNjbMnptJIMy9bDiXm
fk3H5Td9plLBGIbsMksNFEG5zlM+5pUn57R/bcmtClgA/XPTvOXtj4buZ9ywxsmRJ+kPtZP5koME
iAlU1dlho59WVQNVR/ulY5Nlq1Hj99j5JucfjvEpGTsgqdifLU/vpHNaZHu7PBhVoPQaqz3ebSHq
m67Uw97+kS+SOysKKQ57GiZXjAxPq1MGQiZ3Zk5v9OgjMuHgCmQFsX0VOTO8Z8drsFp6Ot1/2l3E
8C4v8PeCOhUHFNLM1tyVvTRfP1TmUu28sGRsx2rbb/D+NOlj19GOl4O07IKJIqGNo6BP49BQaW6W
jrua82lwwLkyUkdOYE3PomfOgefLKpFo5SwoBvdxOKnWLR3hUrxFanEo5mnPpMDNocwpZnNJ+Nva
3ARvD1Fgjo5CgalWyadcpLtKzkMyyo51YrgZ2Ow8U9xp4FHklNAojEwNMj5U3U96qqqZ3XyEB6xF
h6zpvCJVgyEaA2m1rjW9C6AvHxfaXmWfhYuW73prk0H4w58f+xSbkb+900r1nJnqVWl8SzgTtJ3K
inAZsF0yZW7EcLIWmq5yzmuNJvwmy62nNFYjFwwk/reuOjGvfS2lCNdoE7/Oev1QLC1CgrF708yI
bb7GJZo2a+vKo7W3SQcbG/Wop8YVrCjdt6OhIMikK3hl69nVHBJSDEW9L9O6opTu7uaiaK/Mqk7D
OaUbuWRoMlu4x57Rym+KMfmKXZ5idcVFOS1DIFZEBWuen9XVemMF8cpRHHsN/pdsLzqvlVh9wH/j
jdZgl06TwQ40snCpDpGWVwqneIqldHS1KFOPTokhwozPeL2+AWNE+dlivdJwf5N1Bn8VAxuG6lpJ
oz2nwe4hmrrE2hlWkTTXs6rjwh21kowEpcap5TWSLljKxardl/jrHlcZEOiMFaPBzbiW43Juo9qj
cfs2MqiB/wkkm0cqpnxvBKvrmq8HOitPDkqW/ZQ7n05JazNuWLp0Hy6JTNqFcivPzVaRv7acEcs5
uiV6xc/QMSyyeTsBCo6S+Qjas6F1ZPpTjGZdku/g2l0pTkFgAoayLu3DSLA4tTLhC7EVdPb6oKTL
PaCagzQUH4nQPxzRfZiDE+J5uqRNcqW1Wy95/N7mn/OiU6WPZ5JgIKpKXVAPUn4ncyTI7TpcFT0U
uHOZOHNyjH2UMCG5TGRBbV/gAX4uwsH8WXSvKFEuUQ/GdGhOeasyTJ5P05J/xKu4ZYC3tSylJ4VO
f+SQ95Bg8psT40GJR5nUcfpqmlzuklr4XTyc5TgJJ3N5Jl+NXj4B7KXRY2Pv9i1OSMsofZRDaCXG
vY6EE2hDuJTjZWJtIB8niFptj/3imd4oGNqyeUYbkDHQ2XJVzJHGnWSMIS0Y3rYIQ6eM5sOVqpHt
yZwIhrdoxCUS6QkE//EnTU3AhSl5U4KyoyOuKRv7vdQsR6bR3mSTGpuQyAPbKrJhTmbBkCZ3pl4G
xOx4WZHunFEL157ftvjsYS3PEtUW/0rtxY6JKp/SZrly4DaW4ToTOxsVvmYMZ6XRbxAceOmUnJY6
3bcqzXEY3nxgj8UwSBj2RtThBkCTpMhvlU7ZZ0l5VKScCbjlWuP7WhIqswhmbuvkqVAUvThmj04U
PAnmFr4VfxtXY49tFZBBcqXK1Sud02s7TbyqoVPYMkoaMvqtxqXafPokGxz7DXvEbq6ZFasRrmp1
3kXwykdaVxaHKiuTDmn8wM0KEkW+LNiVjDI/Kfiad0lhftKDpgsk9d9Nm/leijizGGE7x/MhaZhA
sqvfTXkXsil9ow1ydFQxuqljPwheRtoCxqOcNAwlOTKLYzpk8/dUj0O0FjRZDboLqhQOiwICxcr+
i7Mz3XHbarr1FRHgPPyVSEmtnkc7/kPY7ZjzPPPqv2c7OCcSW2i+TgAjMdpOcU+1a1etWsv1eRfs
ezsEY1LqVzHbcVsbVAki8ds5+4vFIr3iqLc1yA5XQ4x0LhXjsbHITiRypJC69n/MBT7RTy06//VE
FGy2dguTfj7fTMHYwRJm58+O1UuHiiJUMSHq1Sn7IVHQPjCc63BM9S+B+As1CRgrA7famSVhAS8W
V1ao54AYeu21EISuUrplV3rq/HfCpqo6aqO+RMYhNr/ppLNcySfn5+R+4oWh8dZaynM/xT8an7Jc
NHu5rN4pFHJLEuWmEbQkm7R5hJbB7uAs0gbN7WX414IhjQJXSdPxDuISnTbfgUhfV78O1MPdfq5l
d3LqG1Af6Zta9OYmDWil5bGboZDQQQe0i9U5G7ZtC/fPxpd7/0qVp/HBKqLgODpjcWU1tX8T1yZz
o5GAS0fcmC89ZVTs3ajV6v1UDa9VHqfZ1tRI4Pq5TxnC5Dmq+Dhdbcg6wUb0PhjGeAjS7Eum+j4d
ZkPvDn1N/BnAi6f5/V6du2YPy0KCV0yfg9YvyBY0lptNYXbV+L6ybTP4ocKqAnUWKOV3S5uUo2H7
03fHgH2kGwfAVUH2d6dmuHHWWjPrep8NhvZYQ+36UKX0+Ula90tJAL7MDihgIy8VUumNdT2pEsA4
bZBfi6mw6UEwf00tkW7LQXB7Q8u+sLLTI5/skxOJgntFT7o98BgNzE/9jWoZmJCgI5IgnV3AZYQg
adHU5BzVkSo9KJvCi5pUva1irbqf55iXhBFZJRmgOvbAhZEki1XHDQkMd1FS/DJ8v/RSJUiR0u5+
QrgHmjy1qteSx6MBVduDbIFYQgMWAHjh885CGJuSiZSh0qIiJX5lAWy6tUrtQTZ5QVTTzANOtq0n
uydiBuR9TSmt3sGdx+vaNm9mI7mRdROSljzQEX6uAZFJFSimKOuewRgYbqfS05/Ic7hPY/Hakqaa
7I6SvQYGCq2zETkPqLezJIMO1aMJM45fiejOCv8qndC6kVozo59+BhUPGPw4zFYn76Sqg5trbDQg
mdR+NrzbNHeunOJ+LjTalVuzzf4qreAZjDmdJ2T/q71Rm84LKf0v1IakXdoK/YlKzz0w9fpdXM6p
N8r17BmdYW+6iEi/ah1/GwwQR9SJBW+b7ZPTtEciBa4ols8AqxJBs3ecutyuDkYZzY/ELTDMQRjZ
J9dGO040nsTpVOyUKNdeyVvmI9TiVVLksihTKaQuEiOfEMKFPYKXER34KpFfn8Zw8FH/9EI/Uma4
yRKDB7o9WFPr9v0wiAjcbAC2w3kxKbc6QP3qdg7NgttJHmXnrQHXE79OM3/mKKsJCNpN34ecTlsL
gQ1QGB8IxrOoVRP0q2UY1ezeCSkdSxTFCl6M7ajdg/EaW6+GL0y/t+hOx3NqWtLtgJh09p2eJWr0
nGbIV/Dy7AWBFgk9HERV1NMxL4BH78Gb4o0SXSYxofUGmVvUn780bdugBe1DvXMEglLWu1zO88mT
lca4KeSMVgpVk6VtmA31D1Rism3sRL9KH++2Qw1afQJFX9MqwLMLeJ20TwrYT3TNCG4bx0yJV8KZ
JiCD+K5BGhx/MFbbPKjlZxkE2SaFbSLfyLUcfQvaPHkkJsqPlg57ZQtnJXUuw9inDW4+jig5Tnpp
I29mSB48daRoJrjBeIMkFbrFWRGL3GW1k7SAvvt0Jk5LePsj+atCbzmTo9e7gCivzqnei9uDsFpF
bCyjRJepVOtbLfllhaN26GRbQ/geoDC3X59R+7anv7tR6RENyNv2qSUEfrSblGi3DKbjZJPWhBap
JJkgFcqXBBX4K0ULCbLZyYkntzkMg7MdxLdK0kNy1PY6KfEoyD3YsMKMnF2b+i6xniVvtJRnZMx7
8LWLfYrmQGEJU9ALyxLek1Y0w6LghwiQgQgEElf+nAoYOjIr0V/80kwf5jh/V+vI8AzIaaDfIUYA
m0wTg8zNY+aDnW+GqKaAWadPPSJxxOPDEcptdQfSeIbzNK0obA4/HJMEkmHCrdXjA7dBSegU+ppy
l+lJ6AaSqt9neY1iHU70IIcmRMX23O9oj3wDp2H+FWjO7NlZSzIY1+RS5tLIVAbZw6hB6Gfj168p
zc22F9bAuercfEvKEY7MWI6+Iv5Tu0aXv3Q8UjaGz3sjMvm4vq9+drPcvEglyWhIMF+KsE6gNrJa
kog1xxQM+IAk9xBlkJWRVi2VbiOVVuTmhOy9HB91pYqpNxXoGGdB+gi8F4aqSXaUX/7cKnsY4r6W
GiDSevTROHKM8mpOfaDwiQ8oG9CC/6XNpOiZzbg3JnH1tTG87GEKB1PhfB/0CWI7bhGliCYY+JBi
rzIk8SSfttfMVyEzJLFQaXq+NTt4R0kxMFCDFQ/a0Pa4hkG8hXp81YzR/NVP1aTjwFTK22S0wbZB
NmCf4BJcLSGLN7eP9pS8IY6GdIAyvXZo0j9KRQQTFn0QsZdAJyaQTDBi3ZiCbq4XrLi66n/18w7y
jUr5C86rV11PodSoNfLBYBLaGI5OSi3bwQgHrxj1xzHLhqsmD/UfNIrVh8bP7HcLHHJEthSCFWm0
Xto+7GFutPR2A9YU2QQ86jZwsvI+sSkfZ2oHUGKux/kh9klV1YNv7Gff/GXFtYI+n2xS2e/abaUl
+luQttmVFtADZWs93QZyJ1uPoAmjn+Czvmc86Ug42GH7C/644XaKIJTxrajbNbKkboxUf5akmhcf
oOYy3sE128I9O2ZQiw1UDiEv7JU3NTRKt0D9lkIUMBRXMg0q+qkjM+BOaQ2vahI7PUgypDYlF+9b
GAR9cDUEA9syNoPyKymy/KDYySCKpw/2ZP4cIRsiTdPrD/40kSEq1O+Z4tu8TsCVbhGchP+Mepsd
wtwSUX2eaZa4jts5hrxGtWmrpZKxh99AEYEd9LW2IAra2DnEZGmuUaSoHsq5Z/6C9qlQZePLPI8W
Lzal4ZE5S92PtlVo4NKL8qbVh+pRV9p0p6X5uNcaMAiTmpZHE+6ljVLH46YGCuz6UgldU2oAZLCl
n9LYwn1RpemWbrx7ZZ5Gzw712xZ5ui1UUI6HiI4M4U8M3UGnlEAhW1LziZK/96QXNuAL7+fOV4iV
x+CoWRVUGj6UxCZpC0Jz4Pi4qVuj694l37yrSnt2pzgjhAtD86DV1UsY2Ud7SpuXBNY2Ly5geoNc
eeLpINGgRqfAl3nyybI1+fjLz3MK6oWBBCXasjG5YISbjEZknSf5R9eyfctMQopaHn4hLT8ealv7
zi1hPPCqV3dmqI83SgvbH4ik/OBXgGZhtEvyYMfRTI8go3j/VbYNIEYm3wGjpKsphLEWDw9X70UI
DZOaV/QRRDgdwUCVqcqV3wCC36Q11ZaITtjXOBe5m8GMGq8Lpn7bdqSicrLBODyNdgKwYSMg7q+T
ZfPn6K0hptOAfZHqIZ14SKTavJVQsCTWABrzkwLHl3FsE0AyMan5qQH0PIUFZd8iA8nE2SrM9ymy
Jg8JQIDI+KTndDavi1KTN7DPBjo4MwduukKLnrpJppSvdeZ2oD/kWGlNQr2CG8WSyhavocbbWVF+
dWli0N9goDhXzLPbtiStyBn5IXxe5Y+x7/gavQiqzWgXMkWzSc7u4JN8FoKrt3YEr1sDNcfDONls
cbgtgVaUlVQ/j1BbvpE477YKQS0M+M6wrXwfhM8o8eYKlUG7bUrn3e4A4xVxVEDcFYB37lX1b8NS
dIie6AWAFMzPbk0O1XOFyNuGFggYHKr2OxxkvN7k+r6xx5tQHV8h73uNIPn5C25P/z2EkgHGX0Wi
ncQXxM3pWB4mvebpAi0D1BYjiV1avwpRAzKaXdI7Ehqr0fQiaUV9n1p9srN8+Mu2qa++dFbfeoWD
OOno/1WaxrM0x7/IvDGiVn+cS/u9arhoguGBDDrCfrGqDjwbAmBcSjoDkChCOfrJm7qi26BogP5Z
PBZ/UG3TvjVFqLxaQZHcQ0EHG7QG7NMu7cBrJ592yAGmpbJq/Ku6knjB9374VrZy03EZSr6GKmuc
yDgZvT8UDbQFsKW3VpXw7AEWPUiO/qQ2Av2vBskVH8S7f4JySN+sdJUtmBFAJNPUC1+6ZQrpDfg8
Fj1lVqaNY6H7bulCZn43uopbHOcvY8DID8NeiB7U1w1kwEK1xQ3QlqVT4obIYLiuVmRbLrW3nX6K
6EU+6fiXAtoyooxP6RLpzm9x7wF0l2NG5vaffnQ6yYO/iwu9dEsqow+jXrQ1JzQTxBnCAO50tB9T
hEZgrXZJtaNiBKCCK26vHGcPwo3jGnfKynwrC7KLBISUWikjPELtsab/LVX/VGFhObjfTYsn85i3
clKaNAZ5jVdfQeV4MGV7W3uzl3rOVdpScFHX5nPRJi5MogigG5qpKxB5OIulGyMpt3oa6dzKa93Z
dXbZY3CU7vQrULDmvbMHv3QNKyxqAHdrei5LepgPthdrWba+rBkwu3sDelcboefVRrQWQTAk+Gjy
W4mz/PmhubB94BcyTEOHSEGByXhBgoFARxpQLmWnbs29oPvI70mQJq/BHqbPf/g3wvDY0ZEc/Pjc
9IIogsGeWxZn6GRtCUzgSLUM31V5/iCeBgTKhoL+/XMrSwqcD2YWXqGpiP7L0UpZzd7Vt7k7D78k
r3KVLRx1YHgBTHUurfXd2syqfP95A+/5+BYbydec3tIVDEcQJ825vkkHwJlkZyvYOar2LpkFn39N
1hqaZetKdXafj/yjD8K+Sf+wBoeayr/P59dxeApXgea7vC4id3YKdY9iq3WQs0jbFPSmrXT1Xp7p
E4OLBZ0mpygmkwE3nnkMvs+uuUUld8IRyWjDTdck2QN3bZp/KyqdTbMiG5AN0b4N+wT0EwurDdSB
gVTjauH+hBoQ8sBdAsHPr8BhrSGRAStLlWSTvfjTM/TIW8p4V3+qZgXf0PlHLDaZLLeoucOwy8Ed
PCFCWRtX2R7pCCR9zOJKWpVn/NiuDfcPg4UAxVTgkloKrs2xY8b5NCE4swfy5o0H5Zv2W6srel7z
86u2xE4/OamjYkytX2ErvXK+lhCsyR30Uf6mRZlFXuOsUj9cK2JkOidDR0JRkK2dWyNqMQer8VE5
cOXtrnjKX6bvFNMO1T5WvWg/bid34nprfp/g4p44Y9pQVN9/fno+OsbFZyx88TTlBi3fIqH7Hr8Y
u3InxBy1O+SH03hrwhSkuhNkuJvsh7xGuvbBc5ybXrb+F8SvhgmOzf1H9hyWsOoZDQRP86ZD3RM/
r3iKj/eOMGgQrnMVKPSeLsZazjOEljpT3njaLkP23IgfK4R3uet4h/N6XTN4aY1NGWYF6LoUFlv8
/GRH1XCihn3KoS2mDTCa5DDclrv5QOTtQlz/j2DsGt/Tms2FP0TxRo7iVPLdQfLCTAHXaLgre0b4
mnNfBMkTeXHoucSRhAHibFhRNlhdGQuXe8ztQ5jtYJZnPgOP5ghP0PlvgOu1+3XSReFfPjO8OKFy
piaRA3erS+r1mNNLWCO4oPbcMyHEWY28Ijx3ccOcDnRBXjI1GQkNBY/QeDRdwWNnP0x/wSa9VTy6
HeXt5/O6Nq2L3TKjHF0Q+UNNoSB+4UOXgjybjyIVr6/PLSmXN8m/K7jYJNCySkWuYQrW8uI6o7T/
m3zQfgYTUUEYBN3tFlnvw4rZSyf+dD7FDJychxKGwqLNId+gEPREXROCR32Tb4CQg2eX3LWjIM7z
Z9tlcV2BPuwmGo3E5THeCA7SYafu9MMaY6aYrKUZR+EfWeaaMszFukUkqmWF/lhXm7PHLBq2VuYE
G8X648AD90WnqIhh0dyC2fV89tQYAG7V4U0AAsGqGFEppSRLMgeFoo1lbdmW22LHox8U8crCXR7i
v6YXC5fCApWEOQfB1Z6dZ5r+IZXwOIZbB1jYDazTnAfjasXopU16Ot7F8iE7oUg1L3OeKPJRIen2
BuEvJIcEteb1f5KDJtRgirkcQGWJm+IDqWtuBnCFRLytU4sWFbBZMaSgALSPkzavPJ4vzum/tpbX
X0S3BavJ9WcliuuM4V6iG5ZBuyvTeOnQnYxpSQLcTjUwQN8Ut17xJnuoCuybYVN70j7bNe2qOOHv
bfjhOJyMa+GkId+v46KFZWXW6f2qnBsHXMaG4hVPEQexnoBmy8mU5E1rdeSFOiU5ost0gMJ43w3o
0EXq9Lej8ZYnAatKoWvWf8He4G+bUut2I9TeMpTWeSe7MeDnHvmSdkxcEot3BewFqqq+0wS+T8tA
obA/mIfJ0sdXqIeg86Z/6cfnk3txi56MdXFB0ANltAri3nQVx8EmNtTprh0lbeUkXLr2Tldw4WBi
qFfgJ2BGnTZ/GZVwK6vPwwiOIqivyO+tHfYLG0bhJGjQx1mywyV/7mfyvIHgvP0dJg2e5kaeVnrR
FpyfS90W3MDKBr1wDuBaMSwR3jswmi58S5jFgxrGuM+yuIctyHWGaCtnycqVt2Zl4UxGvbOGMe3Y
lQOA/1DukrfSjLpvThGt7IkPt44qVN4t6CkJkGDCFD8/ueRSuQ4DJRt8t07y28mH8qUuzG3f0L8B
sAPE5TS/FaiuvU9JqB//cD9iG05qoYRNxz6skee2aVQi+egQ/CWGPhwt+tfayB92nxsRC3J2wH8b
sQS3L4wSxjJ1ZMtS1KjT7MNwFO+00bgDLPLEO+0qtOT956Y+rNrC1GIuC5PKuxFiKm7zr6aDCEHT
pz+0yl5Zs48BkSq2PPyLVEodFf7G84lLJnkcSwo6pFQlrhbYNYnTnW3jpiaNxFsKqaher8UnHx/1
wio4G8tWZLBS1sLqCMpvMDusIhu29feaO9was9u9NiOw3r1QikajCigL6DePIjzSyu6ab/k4wwoE
5qbNCXSM32xuZ7s1MOCdGnw+AY6lb2H5Fslf/EK7/3wZPzgwwT0nw3OvqzCPmNbirdvL1NZgDOHw
UXpH2ClEGLfIHigOxSDtxuomlZVq5cD/zsueb9Nzo4u9E+cwhOUJ0V8qNRvLaW/9pN0PpnSMyua2
G/Sd3U1f84CbJ+1WAl0xng+m6WwgGKTlGT9wvptQU3IAzUDo2BoUCwc6V9GC4Tbsdbrl6lY13Cpq
0WIuu3bFeX88mwz6xLJY7hPnY0cZVFgo1rgDLXSbPpt/RpPTHSl+gSnVurVk2AVzMNlATWsYsH3r
5sKrGnnXyQV4MDcDNNHHo5CYBLYlyfQygg3u/tgdEJJpGOT5joKXsxjdCEmYOiVkcZHm1vptNTfo
xJSkWBzXAABa/unNpJ6bE6M/mUxN1dRoznyeK3CXQZW6mY0fJiD4zw/Hkoiacg5mcKfw+3INEsSf
m4GQQY1bNEQJ0CYPhcoqfOz22V5kJtLpFUXF/yGvJu7wxQ49s7nwPHByArpJbOHvlG6vZyQxhTIE
tC31owit153dx2uRrhay77apOSBU5MWZUCk0Q52BRcu3wWj+nM27PnG+gZVFN1FFeHimSVTz/nxu
z6wudgxEKqmiB1htjvbeIZhkmKY7bmly+t98+oUTcWZwsWeydtQnKWVD1nIYdp5Z2pDZdBpCPm6M
riJSwi0w/ZUtJOZusZoY1QluNVwOZcHzHSTBM1JMTUByePxbsp9rUK8r83hp9XgU4VsQ20DuQj23
YCRWkwHhJqu0VXY6b09gVIjoAo35fxlKqqFX8TbZDT/8u7WL8nd2ezlAE6Z5TXOICNTfdOAnJ7EJ
1DYqFQbY7sadqHg63XO6k7zaU3ejfxP8hGv/Ntit2hXDOrerwXRvWobI32mmtvBvStsgzOcLuyRp
EQUDrEEv/7ZzRanRKm7WKEM/5qDxKVyWBuzRPPGd31njk4FO0ZS0NgUjzqXzrnrBEfYKWI6RaQGs
tuLePqa3MKYr0PKqJPMMaifni6pKOcw2KtGVUGmhVYllJYlxZ1H8S7/9efIHa8igoqIJ6SzCMAsH
0MOAUkM7haveoCvyoF33B7SfoL4fX2FiWbv9Px6Jc2uLI+FnsH5CHCSsFb/krcj3Rp48bJKb5GH+
e929rdlbnHtdQRXXgBTehVhrayM0Jv1YOYIX9uLZ/C324tyYupNNWMh+DR4se1uYFkJXvZq+Fg/t
q/LX5+YujkeVNYibHQUMyGL+0h4wuISgiNtl87YDM1TE3z+3cCHmRu5FVm1eEFTwjGUFRBkBWkcS
e711wfEeR5cecPqbAC4MOxohEaHyVre8uNcWBxqb3LaKrSi8YBabEOVLMyrL347EBkAAcBooJwld
c1fuy95bGaFYkqU1G95+jpbpUGtfTKIJdg3yA4JrQTYMEoQu+7Q6ioqZTFw/h0fNRKOjcCM3fV0b
qnZpBU+NL3YknXfAggOMD1v9CMpPpjQ8eOm8s0K3huAG8YlpC3oKbOJddASVv5dyvJr/TBfLIT3m
9OcLgZjWm8CnbuX/IT+7VP4h8mEJTuZnsaWDxIbJNw3FJ9I/4jaQrF5JMLYLckoyVM5e3NH57Vxu
qjFGG8NwE3lDP9zce6uu/mNEBM+1guYRZNQGvFCLtbL9yBpbDWcYXpVXiisElvQr7Vao5GS74ZD9
h+N8Zm+xPB3kMiRgsCdWZb6C6QTBKvVZ2qde92NtM1xy9WfWFjPNi7nwIUARo0OZNzg0e2gNXtpf
+o7O6vXU7aXJRCLBdgj10OhY3tej7gymXuGrhm34QsDgVfvQnfd0je3UTbRb9fYXDpp2ak/4zpNr
M6YTJITzT1ybhND3WralJV7cZmxuF7lr7ShUQJArBZ+wdmdfOGfsHHSAFCrUCnzq57aNUUl4ZVoO
Csx0pxavhX+14kbWLIjZPhmdDjt31avxP/e0iudXO1fy6GmnOD1/AynO28793ObFCT0ZlPikE5MT
MpDkp+kpbpQXY9I9E8rOMFeP2pBvonDlrrl0E5xN4eLsGfRHZEnDFI674GCBFN4ozVbyhGMmU/Da
J3tYuf9DhHBmdHEA5xRyVESxBaIC3i2XXm97QxpkO30Fo4NskgOscGUlHWZtcR+cmVycQgTDB2iV
Bof6l7Fr9u3B2NNms6qoJqbr1AwHjlKNakD2T2cF+YfzxdN0JTASVbJcpaXbU5qk5Cg5ZUZHhrO2
T8QkfWZqGUK2TZdHDqZIPHyDY+x9oimNhqgKcGW/MnsXhwWPtc7zw7G5wM+HpfgG6t+qb8Ebaj6A
uK3dqKrvdK3/8vnevzimEzuLA91JKJeB6rLcGLpGGjm78FoK6STQg/HoN/S3/rE5ID1kT3ha2aq9
DElqeo/UZmZY4CdhfH807K8wtVynxdPndj5APdgWQreLLAOKjLjLxSmr54zxVIrqoid7p2+7/UQV
seKcRft537kIqcK74gautFsxLCbsfJOQWoWEFw0jxxA3/vnCJUlWzVAN6r8THAiTg7nb9eiUaV5+
28dutlJYW7pLKhbI7+C8HKi3Yc1erJ9uT1kroeOOBot12zrSUapePx/RmoXFgJQ5s2glUBWUXHS6
sWjtRXh1MKY5WXHDH7eiZnCWDe5REvvM3vnM1aHVtZlvc7wsojXkdSa/2dOlsp1jZSVH+/F0YQry
GXJRHC96T85NtXQWGEWHqTS8maf2ToXxOyjClTN8YebOrCzWJg3DtujzwqY4SD7bfB6JMT9fm7Vx
LNYm6/yqpAZpu47fbfP+LRsfSCiuXR6XtrQqHi6E9YikLOF4CCbQdThaKrVphEd5jsX39o21V1FT
DXZr4L8PkEOxozUyhABYHYMkobhXTm5jmhzsbm6xpt9K3SZ8MLfw63jvxmOyhwL2K0Ci1TvkQ1YS
m0Q1Dp6W00RxYrEfQhMGdXorNdeGqs3e+/uSfAsK6dKOVu7RK0gRrl0mH+KApc3F7tCjKteMCJvm
becZO+WQbZU7bU8QkLmH4bAaAizz9Et7i72iQzTg22qgoqUBVZQFngh1q3a6GgMdyLV2o6LnkEMZ
CafGwYzAOPGM0uR5G1fvRUFHmKE/lZB0Zk6+4jIvbGKqyhTwbHEUUds5X/CqkexqzjXLHRUoTPZ5
1dLdFkJDr+xllb6Lz4/Mh/SamAdSXBbJNZw0OaFzc7U66T2UyLZr3dPggZIKTb4b4PUuUnrlLzCl
tDe40/V/Wu9Tu4v1RhcDEvcIhqbWtTY+chmQK4AGdzz62STCXDf2YOPYr4xWhD+L6+hstIvJLUI9
GtsQq5CLHJQfyZ6r/b6lKjwepC3MBtyE6gYWph9tvQbx+l38/cy28I8nJ1nLusyQ4VcFhz7vZjfz
EHep77sn7VDsgz0knmTfIY6kVU3ehONmDeN6cV+hl0ytUSy1Kn5+Yl6icTopAdu7QfrFrF8NACHK
tFmZXzF/H8Z4YkRcaidGnHFuh1DDCJzG/abcjdciY0ox44m+T/KYq8dYbM/PDC7i3TTp4mAQkby+
lz3IicJd/qVyEUf2ptldQ8xeuMGA6/47hYuINzHapkWwxHFLGKvb5GvZvP6H+TNVxFEMnWAJTNz5
/JWJFtU1UTWPZ4UZ3GYe+O6nuQQRjF53uw126NCt2BQnbTmFpOAsLCKfKy/vsxjqqxBWWdKXe22X
WM8CBWzftJ6+M5Bk368mgy/N4qm9xZJVUWMNU0DfdL/TdunNyPMLQBn05p6wWcBA4a4mCS7ty1Ob
i3mlpJjSDscrM67J5qtevvNdf2fe0+YHsgXSV/fzSb00RnpsDLStFYNH18KrUhDPh84JESZSlfG9
r2vrKlTafAVGfSFE1AjrKU9QHLHgaj3fLRN8361i8XyY7QTdD/iFpOZmShAJb9ZW7YL30GXV4QkB
VYulaItCZSxXRcOL2XYz2ay3k6V0L5VKa7jo/Vw5BBdNaSYgJCB5JOMWEY+TzXbbxLwrE9nf+XHk
yq11n2vRn4ejuizeQgA/bKgtFiMKQrkIFA0z4NVMWlF7pGJDaTh8vhEuDQZ9DfytSZJIXgKqAANl
Ud5JNkwm6m7qoMiG41AKVtPNFw6xTiIdmVGbRz9hw/lWMKOM2qra0BO3s4+iSBe65bX9jADlAULL
L58PSqzAwmOcGVvcohMJIngcR2GspWdNgGsRQViNQ8Wh/MyMOGQnl4lWz5C4JIXjJnT622l1g3rA
NhScaGbldn6Kzqi0slwXzi0bnBqBZvHO/xBtJ70/6zNyRK4WyPBP0mLvVT05lM/n78KmOHsJLQY2
Zuh05bT6uPNkufTJjxvog+jH1qAS/9yS8ACLKTyzJL7kZAqr3AKRBqGbG2nmTTTrz02Eg2392IBI
2/ypNcrr5wYvrBkGSaNTqiWzsWy2m1R1Mp0Ig4TU5gE+OlijtbB7za08/RLAoeGOTobu2YR66ueW
Lw/1X8uL0KOZqymASstywaih2+CM46bqon6PjAEN0wO09Q5jXzF6eSX/NbrwwI3TaOMgMdw4jbNd
GeeouKm9tG8ThF4+H9+H+jCRugH0BaC5Q4syN/X5WtrK2HaoebJrisj8HkL4d2sgxHeNslJ8Wxaz
dp0jgAagNqGgMkkUeKy2vLIcSfvzJMvZhywutzwuHWhPOCRpJOtHe87rdyikym+fj1ccgg9b92S4
C48mDwSx2W8K11oPXsypDY+hgSbQ51Yu7tcTKwtXlpsZu7hnAYMiLo62rJTfmiHWvpAGTG9zwAHw
jsr9NZjw8elzy2vjEz8/OZoQ4tb1KK65cfDf4OZVtnSKTtvPjVyIEM6WanH+a7Q+hnEmDjEi1dlE
UzU+qXEnX9lOY9abyDL1ZMXjXDwRPF7JPYNDpShyPqyONW6siWM41v4z7D/b0DS8OclX3q2XzGiI
V4PbNEnBGIuBTYFqVWOOmWqG0LBJ4GWyNllc//l9YJyaWTgVHb65UhGLNEm/ouDJgnvi8wW6tAtO
DSwcCPqMvl0IrwWr4wZgN1wgt//BAkgPwlGKVJAHnC/IOOQwdDYMwXCSezuWr7rUWskfXtplmkKi
CiVfgZhZLIadqH4e0ArnQhe/H7oKYrKhvsuL4auDbtzKjF0ypsOSK5o1iNqWPQ21P5uNarClByWS
r5XB0t/InCFv2TqB1wxz9PLn8yfSI9Tw8b0E9Ofz57RFHfU9l7Wp+SrkpiZEljD3rIzqQz1ceHcD
gIxpgzei1UtbmJHKfFSRn/1dkooO2oHsQPNogkP+ln2DRRfCLMND7guZmGsbmRpqY0FJbLeWcLwQ
2519x8It1QXCX6pMoM8Y6SR3kuQYh7Z90Kexv0ewLnD7tur38NDJN6nlrM3DpfNAytugcgwSSls2
/YZxNdkNmi+u3UvQaVQvXeGsuPxLroN4HPoM4KToNi8WFI6RdoLoxHTnAMF4GIeFCoG+cntdqLjA
OfCvlSWyU296AyRKZNLasJHeKbzXL8M+8CTPuB1cdKN2uu7Rx+KFxzVmjkuBEK8nVRfZW1GbPt9J
qY8I/DijpjtB0XGbKilHsZwjLzDr4JgSMbhTYK6t26V7FIQXu5ciHb5gMalo1I15MM7446L092kd
TNs0lQrXsY1HKMZ2ZasYr2aaBO7np/OSNzixuwyKugx9Qn9isAEkgNu6Ht6rEeU8BKVpYJYQGvzc
3MW98+8wl84HtqGMhjiD2y006sOYlhLiMe1wT7NSvbJN10a2iH+cPhotq2JkICoKcDAhzcrmCMc2
wp/ddaCn8sqr5NLRO53KhQeiQaWy5Ib4skM06wBl7rCd0f9eyVlcSjgbp2bEZ5zEPX4noxaJfjNw
FBsVNDenVL0p9r15FHLsA3ijdiRXaNuPa9D8iwMkxWWYKpkFe9mKkKdybGoJlo12uLKH8Gflp9//
w/44MbE4BkWa2eEIl4MLXr4+ZjMweCONqFbLVbbSoXzxxPHUAhIrG4jgLC7dDhkH6H7ZilormV7V
BSMsu+ngRUgPXalpJiSCFNWD3El6+S+D/Ney2LknK6hFQ+04PfOY0dzxd9kPyTuq0MaP2Zf1lUFe
XDLiI9A1Fq56GU0WmimjzowpRzcfzVxCJAQi3P8wHFBfsOGQqgPlfD6cvNK10W5wXf5oTvsxryBX
0o3hQHtdu7L5L7oPqnk0BfOSw9i5qbqANkmWesut1VF7Umlpdyu71DZz5Qevn4/q8sz9f1NLx2ip
KbrvCTtRJrGV0cCgjtV/mThIqMjVyYCflqCCohEZFNbczankI0pxGPrgUJmr3TzC0y1fgibxAHUL
kpzAWs5nLfd7CSV5QfR203kWpUH5oduJRvzwfykRif/bR2sW8BmZ/haivoW1TENmqCpxg0dznxyg
bJA2/k+0C/WNvRHN/7W1sskvenr9X4tiKU/OE4I+kjSLC7vMlekY1bG1qwdkp/Rxar47TZw8fb41
LlWiBB8SUa0APBKYnxt0qILRUG4gjg6zI9rF+aTUdgXNqZ45h9TUurlDK3AIJRJTKqBc3+g7Gs3h
h/W70dQPvU2KR93mUWdFz7OsmdGThBaFjELCnLsJEt05QlhzUQ0+ShKtPW2buq8jb2UYF+cNKg+F
khYt28bCD0F6BCttTqwoOD2gmp7pThDgRj3fVa650Xf0C9uw+6+W0i6mYoh1qJfYoqFlmaJuoJZj
nwMz6Xf9DbUEaMEbQKuiM6A7+Pz3ykgvhnTsfRAAAkbjLEYKW2OX5qQmAck1bwjB33bRe3td6V+y
pN1E+/BO8ewvCUyFc/gTfQvLfvsPH8Bwie6gBDS4cc53jOQMchHrHPX4KqA8WUUwD0UewW29MTfx
E2oyf4clXJ3/U5Hvo9fUBWxbM2nmMsjVLwLamVK8adKs4XYyfMyUwZISkUp4n/pNIOX24K4M9uO+
0mlHNmV+wbeAGzgfbDGYST+pyG+rj7f2nummIFYfsv0/LQv96//w6vrQsajrdEZQ9eORSS8mmPhz
mwHLG8lxqAIPFAhd+yq6Cg/1/v9I+64luY1l2185oXfsC29uHO0HuDbT44fkkC+IoRG89/j6u7Kp
vdUodExRulKEIqghmaiqrKw0K1cCg8/Rpe1mQhD1moHc1sAjxDxB2tTOXY4mOzxBhjR4ljE1E0Yy
SlJwoyVd3HJsG/11a2tKHR8IawFkgMfFeimjWoyG1smypwhf8iw2h5scWcxHS6qUuxkDBOV9Jhhh
9IKh3WL8RJNUEl5f5DYUQ7LAQDAEDJyEbBgbEKldAxfdmGZXfJRVf2k87XtxGA5UI1Fgs0AwIe7A
IggwNJDmPETaZgPQ7nIG96EWSF0HzHMyhtaCke86hJ9xn5Y3+mSYeKXpDcpbRdc54SORqYAvg2TC
WoHA8ydNalYshPJGN/G0T9HBbO1+7UZuupdJmgIfFjl+HchCtusMQ9BbMM63C7IVo0ew5Ah1/tou
j91D9Rz5Bvx4xTF+ADGcPIqfepELUt7iopgvYC/MGEat2uELzA9jYwePaOhw0M9xGF/xTGmPGHwF
shfeYW5RSoxU5uVUcwF03bRuUFGih6TdGcq+umlulB0dqq4fDTTCccwR2dbVFWJkUiBw4R5MWi7J
Sg+Z4nE5Kfuf2Gjh2PEr8xtHC5LI7JmULAT8iDF85pJrmEWmABD9J+eR+JkcLTTk7ANn4iQNN4aI
EcYobFv1CN4zCEsw6byNMpCIY4B5xAv6tpbVIKYqYBtw+/GM6MwF7McAU60TEXIOmPFr3Ez7AXQ5
iCLQxXd4/6hof5iTMtHQbyIVqoATnnULoiqbjT4D8KQzRgysezVULl3oJuoDoaICJwDPE3oFAeZZ
K0MnwJuLO2sBQASmC1xRrvSCbOEZr9X7xq66izF2zu+f+Z0Wm2eRRFuA1eI/gDawd96qO1EuZwEb
WerRvqc2Wkl6U5RJwjDo6cP7W7nVjrUw5nrXeiAUM0D6mBlhYkEh5so1SmPPPe/MrgtCUyJwtuh3
UxjnQjELjCApYtGdqvEbeN8PaqA/pDMPmnpt81CtwBtPyogAcH1urazOalEGi1vXovwDXkf4uceo
QC8Na3MnxErLg5ZvTRV5FBcvL7ODYpNKeqTAi0Gbd4kOMHDinEEvGGiF1q7KEfmdRhv9h0hcMsAI
ZYky5Yxyio0aq0kowC56QPU8UV/TZIvPGOCN1wAsGofy6/tacgWpeilRZrcV01mlKcQwHDc7mcf5
ltpK0wO9PTI6CLOdwnGe3l+gzGanR2B4IlBxIhI1hsOMCWsaF6FI5mhlQ+Beo1GekN8qGCRYR3Cc
VKmIovOxhRiS/oE2UT1IR90v79vpgQ9VkjYmBU4noYdQ4sDtBohkrZo5hjxJ5thJwH9pjXvbfqSG
mOUm+zT6lKludsYx/N4AFcn1Wa6sdSWZUVHA28PMoLUaQuksD8FjvC/ug5P2qGhoJz/8ip+0ue60
WHjYyCLAg0Fz63qxqBz1fTJWUNEOfU52rliN6GnN2H0qk0jreW/3FXG47jpRAaGqguhpLS6aMGEn
AscKzDUmIjzFN/qP9pbwMirI6Prn+nu140HProuEuwdPEHQgFiMyaXN9KepAhHXGDHUB02k/1ZWO
oWGy0Hx+//rxRDGeiSh0dR0DReUikEqdRCiVfYFefUeqJpFz866kjTUL7J0wn6A/xyEyB2dhMCsm
rmEnkxPRAIge5pHdGvCmq/2EXjjZTe9Dt96/v8Ctl4kXFlgL8K0bKmJMtsEPwZI+mi1JPVTpB1Ro
PUx5tBM33NWnpP9KVi3++9QDCAaJ6ICSuqilyKwdlVJMCLBmSO2PP7HwgqN56eH/Qxo6TcDSIyOZ
t2FRpsgeoGiDdHRymwfxR+QaXg/uWeVD94GHI7ySOkE19kIac+dVMYkVK9VFILA1P/WEJ/k72Rn0
A+3A8//+8W31kzKT6IVDaxU4sdgWmrYxDWCtJNGNYoAvd/DMtBiZLVHI9D1BA0XvfXnbIEyFQOSk
ifYVpUWRPujCVe9rbYlCdPZ64cfBBXsnQOX66efB8S/6VhrSBUiKq3j2UAdA/9hamhqbJgbThJjs
AlJIDNfwMETW8CaH+ogx3JcbiGxeP6KfRNYAuTa0hpisMRNDdcjRu4z6oVOcRk+wtRvpRnDswcF4
j/Cf+NOMQGaB+bxMoyRMoqsaD9HY2/mocjTk2h6u1sS4LPUCQrWlxJrIQBfflT25EINXPky3GD3O
M2IyTmT1uK8XxKJoU0AL8wLti/DJMFsETvuwlx+UHSZ9+eE9j2ufc1ysxUyzANMLSJgy6h3IZJOH
rqm5bubVJaEVighLwCXC0kAJmI5Q6XRGwW247+7R0ucMTnAv7OT9eMNVwY3HQBtoQdmhhHCTzk7v
5QUD35Q8W6QRO4xHceqdNING9idJW/xsfeel5q/qB+IslHyJ7Ri9k+s7pquC0mEIHQr2O/DAeK0T
HsUHDJbclW54z3P+zj0Ya/1AlgjeFkpDBsF4GfuxJFnRlBqW17iYSYLECphLjsuhOWRErv9CfPNg
zDxWfuwRF6q1C6TEo4blzOHq6ibnjIQ6Cm7AV1HuFXnu9cq1ActWBhhPSvHEe619Fj8UnzEll1hw
Ors+BDd5cYvxIiG/p3+rVJCN6otOpP7wm5h9KIdwmQd9Ed3wDeklT9ord1Qa7g94bl2ew7R9kmil
F9KYJ6lSamFsY+AiglsJLOjlLtiXBw0hUszvPKcvZ054JYv1zhYlVkVYHSRz4n1VueiXuZlKMLJ6
yLRg5oc+6n4uOINR7TGfkdcDdEWd10tlLCrqM3021liq9G1wNT9Gzd1wojvZJ6J77sZubyukoVqA
XkkcIhCBaxUy4YkOo4nFApW6Gw6UR1fd8kRzKX5lc7dZSTpIDbgasLyDAogFH+fwtk0dHTrngpAF
p/DNLx7k0Z1cGh8Qg1tmAB5xgbM4ghwCbAZ8XbqqueiYBAEgpo0AxbReslQ3epaL+ATYixNma+5U
F43+5wX/wntCd3CtTeDZMJBZh7mg3DJzT/D4C3qjNkg4oYkuvCGea6pSjgd+sEaasRUFoIEIYLoE
yMF6YaGk57VpYHygGaiPUj+2bomCT5mPilNr+tdF/iwkD++7U1dEWsD3AQ5HXtwmZzJ3SNsnC1La
nRbuc1A1BLD6TXIoitSRa/05GkdOtWKbNEGpQAFVJSBuMnDWLM8ARsVZRpmqeFR21Nkg3iZ+6oyv
Jmi45H10FA7cO7I9wrVEUqiLF02LJLkBadvsdha4WQo/8jvMT3GLj5R1HUb7/S3dhlHnBSKeATml
DFYiJg8FUzeVwGnMuCJEAYChij/C3rWAvMFwQTcLneFD4Ik7HtXo9jGhVf4llnlMhgFEIvDTZzfv
rMYWI8z+Qce85EYFRo+DIuEY5wrvBSOzvdZYlH2AGIAGWeSYMBo7hZKIWlczY1KvgVl6Afqm8xCl
giraC7LM05xNlp6KTGgmouSegQY+5hznehxbzH+bXWFSFyfLtdGJUaW5yQpMVSrqVAZKQo0HP8Z8
VsvOliT4bBqF+Mg53+37Qv0/MAVwyBC2sg2EAaYK1vrcQ52S4lBLwVHOYkdpilcrBidO+4eYFJ6y
3KXRqetK28C4E+to5pKNGYq8HdmYQuSL8S8RB4JlFpTIa82OKkkbjBCJdzA8lTa1dIMy8KTtAju5
4T82m4Uz0piXTUpRfuxHTNYrJs0u+u4g5gBgaTx/V+GtigkYkkZE+luGHOrQjJzMpdowuaAR+DS6
TzmGfGi7/NHYJ27zdTiim9mrjtW4N8YX2I8XStuj4dANPO5oDs6XmczVFjAaslU0fJmwF+7JaTI8
C1hTWK5f4O/aehK037CRKFWDwRgTVdan22Oeagi8AibJogesPJZwCtNTAAQAitYH3lXeumiMNOZ0
FQteixzpeAp8/aihFl954BBxut0vOL4br4WRxZywUFhoy6ghi84qf+rxqNausqsPCc5tvOGWdDjy
dObc5m5URtgwqrrpO/lMzlZ+6PbWo+6nrvDA46y6fnLgugafJtLMgAGsTy5uk6mci1oEG6sPgR6V
BdJgX78aOwXTcFTuBImrC0TEBp5JpEI3bapiigK/sFTklqlHDDjyRA0BBKgF0aWdotd34dHY0wmt
LD+d4IVARlt0jKXGswCB1NFc+Oah8Vq4RNxc1tUbdyGH0ZR0tpI8zrCT+iMSMHD2pifdDs6UnRa/
DrzxFNarOhc6LzyFKSrbdK4gTUIy90gzd6qvGATwKrq5z6uKXamarrbwfCEvhIGFomuHEMKig37E
ON1DB6BPfZD3vPrsJkuBVSGPBWYiALnQ18EEX3kjVYWsRggzAzP/2gYtChFJVgW8a3ZFJ5CewLRm
gBXgh7CVIl3v4rg1Ya863XpJK0w5Br/rSetyMJoU/Us1ao+lDody7kcOkPvKy4QJpyp0X8TQRXRG
ru9bh9nGATJqYKsWn5Mhsrv6oY41+/2HnyeEudRDbITGjLEZblBgBqipvFZit+8Sk4f53Fbc4B0T
QglgTIQdyHSuVxPlkTEEhUJpARo2GDlj5SNhDJYHxQlrVzjMT++vbOuTo2JK7jhQNGA1kw1GQ8QC
pSvQ/5PLSmlO7SY+Djfo2IY6YvbMjfXAu9esSqL5BO4Tpd6Rqgb1MPO0FYGUqhPFHW3xdYksp57z
3ftruiZBE2WU0onnAdWR9SaCHj0wohBj2FNN1HN3bjB6xhHG0mj89wVtChi0FpRI0QuCMErdYNl6
VRZEPYsJqCMfO3AUYfeizqZsivGWHySvcqrbv13YO0vFZEYdQSlSZyzOOdGUIdQSxKXzWC9OYwX6
4zRZ2r6Xs4cm624zDCe2jWpu7bmRcOX08usYRc+G3vllqHN8YvZqaOjaMpHJQuQqIZ3EJrIic0kN
BQ0pCFi/Yz6lWGu2VXE9FDbaYKXQW3FhMIUU80vCAlIAG9ZsDJIQ8bAKXt65ra/tRCR31FP+PH7i
2bWNa6SJKBgTrkCjgiZmtqwFL6FSiOWADKWeLk5xAFwRJDqmMjp0uuINL0e5Vd21ONrti3VKRdeK
C2WVy6n26vBxlnjzaTdpHKwIhT5iJNGxLvBQrUWME6jIBAxfcqNItcMB468xdleX/cBAblkvHUzo
/pDIw6FrTEed0FE+PzWJbIMvLbZnoUYUW9nGHDhNKj4aWR7dBGXncO7V9rjxjUBXUE0SgzFF8nku
tsFQSjXvcnxjAIiogUJW7oC2dg9eVc+pMDZS/IrhTpyIaqvIa5nMSQ99HAqVABtvFDYVeLVI8LWs
e3l/abyVMQesKKGUDTGtTHrU4ZqZxqGsj2LGaUu9shgoEtI7ClH1wRtdb2Csx0M5ILJwjTG8USvp
RtWFfQ26FM5JkbG+9AWhTHh7iXucIKAbkHgXVPOQdZboWiH4Zhr5O/haK7dfzNZG8vuxrHiUh1f2
DwKxLhnODAXh64X1o9JZaiUg6Sm/VF3hlNMxmmNnmgfOk79x5H8u7S9JzFOcpJNe6FR+Vx+Jhi72
8g/xToMTP3zgc6bylsX4unUk5mKSQFgZL05ci5WdVcNBVMsHPVfc91Xwmk1DGlcGmJU4YGDb1nvY
oUtLC4WIgESUkZf25iH6SEPLQpdLxsy61bSLl7KYhcUVupiKDLKSAwLZRwpkFbBgF498tqprOk8k
a1B5WAwMf10vC/CCTiorpL1G+VFuvgz5p9D0OVt37ZwuZTCOYJiBfkJXEgkFhu4gfNI+YSCE9TQc
R1f1k716091agl1/4lXmrjwLRPL536UxNtsKMtDgqxCrFN2tYEh2MHEDV54MxmRIw9B3iwYZg7/4
BADBDPgH/UA8z9ax9ueb6TNnM68Zj8tV0RddWHlQIYlTDuY9N8UQV4Do/ghvlP3U2eGthrlCXzTo
iblfbstn64E7Ipd3kIwdzqS50EcBsgkEApin2+9QXN0ZGHxh7KwjAdxCnwt4ubrH9OoagMvCpWCk
FpqZGGMNFc0O88eh3VO7VbePT/JrodvL27TLjjx3e9OORDfw/NL/KZN24mKXM21RQAwKmTQMuLWr
5/IJfVenfrdAdAv2uDyxlY/mTXL8hYry1W2+WDBjrqtFMUqk/HH9T+XH5mD5OcYfPwt3gS8d48/Z
RwUdX6phKw//RLU0tFShrgEeKrbrMJTbpBYzDOkl4EH7NEV2/1g/mj/Ie+vQSaSexg7TJ0G1ySVD
o7vIPonAhwFoSI1Tm1YBIZ0AszYy2u8ZQ/7AySvY5osK2AP1QETc2ctbnUKPAPLRFOejgYflwGra
Ro+NOVzgKwW7OrTT0LZke9wFyMtMXmXeSB/+/lAO+OPg9UKcT43wwMcwtrYvpkTLU+Tja72owGYg
W5lp91o7cJwyeorWmwlsH4gKQLVDNWQWr6kbpRwmk4yE+1hjKLvZntou90UTWjtglptcaOA0t57e
1x42mUGLQ17dggOFYdYbFOMijz0xm81uBuL5wB60bAI2rcsUxU+6sZzveqsd8xsd3vqC0ZRjMp6A
S59abs55e7Tr2IoxyUXUl61GUQ8BWlr0f8TH7quJIUuUdy6+FB90TgftJhvAxlmMSQbJxzCUJSQ2
ruSn+9RD5wmIyADpx/jie7Gzsx2P0maT82BlMkZRN6NwGjrIpAsjEziWUsK9259MFOmEhD+anbev
jEkUyjpYDIpZowPA28spPlp3hodBv7N/zud/jm55syu3zgkdJVpCQTUMfCWbiJvHLpGKsIYim81X
rVb+yAdjsC0r4XESXRNkoZkPATlyEgii1ua+CFQkq2Rrds20hrEFk0L5mgN5b9pxV7cBx0u+ej/R
EgUTROPH2PA4jeIg6BRlJqTFU6uOua0YMRiD2i9qme/h0B4aOTE4QrePCu7nhVBGYdokQT9zAKFS
W+1mFKFU65CBsiZF5fp9S3BFUVaSmM1Eth1zow2Yn2RO7krV/FaMRchZzZUDA/QJtpsavvBcMKuJ
mqJL6irBgQlB7QRj16FcWOs7qQfJ2PvL2TpcBDBAzyWYH3FerNVOhkBJNQ1K2A7iYwL3y1aiMjqK
Sf4BqITWT0Us9X2RV1YHXLYIEk0JUeKmQQ/kJCr6FlGAD5JPYrSvlxTPLicFddVqofAhA8YAKbhl
a53v8X7MidkhITZjIo/qYd5E6HWhrX+r3cHTMOMrmhwe2ufKZqoXQtmCYNRWMUZoQ2gJhpuquGlD
HZQN94H5Jhvd/v1dvGojAZA2THBrIHHDNiZhQHhhGXmCLrX5NpMBuUE9dGc58/BpATy0OaY+L8t4
5ZKp4GwgnDQ9wDKzp11j9WDiRhJ1ioX9FBa7vBc/Dkbh9unyD3QEPjEyPVAV3CfmmQPaR0CuGGop
1vWpStLej5ditptA5kGWr9xnTII4068T2p0tzuniUhrxAsNfN60tVy9TxmuHvaYVYGfDjcYsDZrC
tVbFKgXTmFCWMIhx/Cb18/MIbrBY6AHq0b7PgfkPtu5cdTGBOME/jPFAfkXJ4IKBZlejITlpMaAl
X6i1pybF/NV/oITwL0HtBI6VLRFZsITGGKXnhxqYLyCi1dGGR2CXL2eQ5G7gBYjy1vtDVeIvgYz5
TUO9GLL8LHD0klcCfFNyPXzQ/eaD+vT+8q4p/KUwJlSRIEvtBwgTlofC8tvgDwFNVhUvt3lVBS/W
RC/qRTgWB0tVCYIwuXk++118CJqFd07XbO7lSpir2zdJrjbkUHXfRuCgu+dMcMGNhY7lxcMw9Wmx
RdTaJU7Mxdk/9nFJS3OcG3Kq9Dq2R0n0VLB/1eVLHXCpKcggMFHBpV7oTBZmyGYx16hmNTrmjhQx
9FCF3tPMSnUf+tb39zVj08N19lD/OjOd9PTizMZmrsGwAXnqLtwPzwKUEDtYox2A0OXzgbjXJYxR
czpM9vC5wSxvuYx9LFBhyQy6Bss95s29YXgAsmitW+nnWjifpO5KgnAVd5iMAgkF2DqFFESnlfJN
sA5NVvp5IO5ja3Hy5otRfpwl0GC0k1NUms/Z623C0FThDiH8QkIZCUrmzs+1FpfziI7+qlnQcgs6
1Duj7AMnLaTiTgCTw66Te9ByiAPSCUKAhMmEYkQUFbxcH11EVskuP4SxBxUGreVhraG5EjNg7Sqo
C0/IcsPuIz18tOQ8+COW5OKYh7J8eH8Prt1fdETBuTCQwUDWb61uILSOUmT3UVJTW9XFqHgvzGsc
9sB7eLc5bgQiZ9w95aKofXYtKcva0GomtELRqDwVcKvyBzV91Qd1DzDmy/vL2jox6Aik+RDIRgGG
j/zBWpqpR7IcaOLiafbsyChum12KYfDhjsa7YGqfz8etbVUZ1Q8UglFmRnWbSl5rmUH/n66azo3v
zKPwKUBGc3Hk4RcaarZ+KCOMsRMmZA0DmHpAJNOdUCzEEumyWu05+RMdh9u/jSRBhVtDshuJH9DG
oMGa8TeyQUXYEKFgqO7MY35Md98I+fML7AWb64B+ECRrTWovAxDzXFa8sIGiGs3glI9rtEO1mCmq
yXZrx163jwKH0GKSVxwx/8qxDu2R54puD5GRzRxiKc6FFGmQTWpqfqwxz1E/lYf+Yd7z2no2CESN
ZAGcjJnIwOhs6LD6pAWMP49qLzuJqDIXaCLqEifPcjsuhT+GsjhOj4TGIJjhNNpIiQROfqNkzvI8
j5aT3Oq3o3aMJN+8XbLqPsLwScyxGb/FkWRz7tPGVKLmhsgKwBs4ztTQv9ZtSwjnHijQypuPxYvi
LsDgt4CZdYh3uK3gpLora7iWxRZXciMuyjYeK894Rtb0lbo0m70pQbGphxkEaJy1XZcHcAOa3gnV
xuj1UpdmnoiQJ90vvlHaLQpwIdj+XCLMQGM/twN245edF/iXQEbHlkG1zC6fKq/oNRf0cQTyRCe6
m98mX4M52Y+u5PGjrC2ChBFL+3Bxrdq4tbrWwDoDw1G+d74JCLX1SfJlD9RorjwWmOYG4+j/We75
P9+m/xv+KB9+Hl377//Fr7+V1dzEYdQxv/z3bfytKdvyj+5/6Y/997et/9C/76sfxXPX/PjR3b5V
7O9c/UH8/X/Kd9+6t9UvvKJDNPzY/2jmpx9tn3VnIfhS+p2/+sP/+XH+W17m6sfvv30r+wLw8qcf
YVwWv/35o8P3338Dz8SFrtHf/+cP795y/Ln7/G3723+8td3vv2nWv8D9oeBEUFoGxwgxtIw/zj/B
sRRl00W//ybr/8LDTP38qHfrYD/B69yWPf1I0v8F/BkKjyiII12NNN9v/1nm6kD+OqD/Kfr8oYyB
6vj9N1Yh6blCkErQGurvYSHAmSHkQqFEmiuU93BGbEvitSuwfgbYkJEMQhcYlopEFhvi15GsZ8KQ
Ja46L3bT5cC4mHab8urN18SAQxxERmhrBQEX486k2pJ3yhTErlyWDoZsgVwM9HEpFzvHmkMsB3gR
5D1Bxw33SWTM4TCBtLNLQrQEoaVOsCNnuQn/ZJ7ijRvduDKMLBYt2nWj2ghxklGfNYD++xAIFQLd
1of5VBwL/tT1K5toIbcF1gFq2UFNb20nFKlYknkaMyTJJ1QrM1fxNdTtlV17yI4AhqPBjFvJurah
lzIZV3xoFwFAdCzSeCaU6gJypPBQH5bbf9CUTxt6KYvxtpMlCKu8URSUOiq0BpVIbinLGUhXADUt
Ns7Fnf/zsl1errMPffmeneUB9/iT1Mtkc065pSWtoc9wz2ZEco7UOx2KZoB4Dbt8Hx+Fc4Q1eUFs
qzI8bycM7BQ+Iyp6mJgXu1yc2bXzBRkBBgD9/Cbm+UnUyJinDHcRPTV+M82vVtZ8XcCIb4+ydJTC
anSSJPsoJ8Vw2zemp8/BdyHr7otIAKbciOwq1nh8LBKbzAKvHNAhoOlDiQ9EjOeG2ovHSSow02MG
geu5irpA6cIZNyu3tbv81J9oiNz4yfgOjhHUUXmQvw1OjYTD4YQHhi8gw7HW+Nqq60VqZJAvHaLc
Tx5iCyMcvAnnEGLAeoReR9G35F0CSswBbNj7EG4PH5gjs2mN82eg+RrZV4VCCOYzQN1Si4Vi5ufY
P0jdZLSlvYypjfroEpVL4gaueC8AIPSZ2mfPRuCl/Y6Jr2Vhz/zJiltFwbZcfA89GxdnIuhaJHYV
voeqZdMh+BjUSHaDr9/PnrqnLrWH28jjquf2MVpLZcwP+EFw9GhkdpV7ZFzggYeYWBmD8GtHnbzZ
jh+5Xd93YMlRRDfIrq/XKaZJGNZ0/GlTOuBOs4cl2FeauDMaXqS/2VJCrcvACqBgj2mg7ANlVKHU
FCCccMHrbkuo7Jal6AyxzsvLba4TyYEOSajSY2gvq9FWmQogVDd0RNvLKwZehshB65jOVjr4X56R
2XJsY/ay6FI+iWvNN0fISGcUp4m6XmoTk/hcqes73+M6P3agd5Gc6mh+4p/gJhzG5UUdEkUf3F/Q
VrGjAMxQDYa8hEQCYajotkfvtxuf2tOZNnFXe9xAkY0aqCORBroCsg6GOETja6WptWHR4wTDB9KP
IoJvMH0+oMEUdEDVI980bLInrDRmR7WwDmS5gjTzlgoyxCsKc03kQzd8dNvWHmJtCE+IeAgkrWBp
WK9NS+OxmOLz+YnDW6VGjji+DYM9mHsJbLFEe2S+pvNNpXwWekxrid5Qxf8Vt4A2cfV00oUEAxki
TrQfbmi6gj4IaqmKwX39KB8H4kx09O/RR6IETo7WAw/xeW2bgazHHD4dhQdZZeHuBeDk5SQmmH9y
KF4Ee7wlZ4tgadIbEQK/7xhs3zy8OBfS2H6SSRwKKZhR9/qptBKMq3yenniUDLt14wfNyf1sJ3xf
eKNpuaIZk6dHmlhF9Vn0z/wYzOzjONkx+kxAinQUQVQmHKXCsOXOFnObs/Irl2e1cvr5xctSAXJe
Kgr2OTuIwNqcu+uDZ0xRvcPQ1r/fxUBP++VGM3dVKYskLAFRPXu0yD2iTy7eGWiVVv3ct1z56R8t
j8CoCoDPYLxfL08DeVCpKtjdhhgLUDRIb1sfc2GBe7VciZPC3QYIsEFoqkHtiij70La8lpZodZnn
ZYtGmp0E4uzc628jl7Cvqh9+43N6XDHuK3GMKTLSSZhqQdddI1ceBTM8tcXCm7lyVYaFcBGlTZT/
WANUBkOmAdn2kxAcTrIXJDbuRIdbEQCT3/3A7EBeZztHJltOVWptKs1GnNzJVA9tV9lBqfocxbjy
/CP2/e+6WNI6S8zEfCjMya3/yHUbBPsWktJ4Qg6BrbzlMnJ9KTx+HqT3uoZciGWuW6OO0yjGEKuF
noKhxe7yUjxbXuv2CjnX6PTlIRY29AS4cquVMkpZq7BuErkA06v22h0opzZ9RV0Q10A7iieMz4yQ
1eSudOPKMWIZ5czxSorGpOPW6cbiGUrqVGZh66V8UJroi6X681Q5vfAFPT6nePqojJhqWPvgTbyr
q9dB+CdXU0G3LAgDwX4DNMD6apYFGL/mAEiX5R6dpdl5HDd6dJ0ecHinxJx5HgvFZvoU7fulRGYD
qiyuu3iZZ7wpwaOcPWuY3PUmCUdqYtI/Y0i2XX1sq8/tCXPJBWkXGHskVZ2Qj02lrCnzdK8+hHHj
O7mZe2S+6UOIoKbw8x1qbMe/33fKrphU4uItMYwyUBeQSbmRkviZ2XtTxHuo6ZjeWwtjz6UmMVU0
R8yukVZOJCP8a/qnZkTaR58Oo0IZ1e5JAnuvgjan6CSqxZOqxg7HeFwzUJdHS2WTi4UOTWtN3YQp
CeIxQ79mgHJ0u5tuWpAFF9Hjz5iUFxpf84hWx8i4ghP4C+EIxmCBnW3RAaM9WEwDxRa+jKfhQ3bL
Cx1kziLZ5P841tYS9NLsptLsZ9HypejT1yDTvFgFGzig+0XwKVtmW6geFvWTWn6u0HlRzR+LBmcP
L3RI/cGq7KrKkPfTdhj9YsdTtu9RCqxEnrnh3TY2clQjzWhhcmYQ6Q1uebec0AiZYPTf7Jixk33H
I1K3dkuTLOz8gJBLqG4G9QajNXKfC77nKKnKGPmljaox0fAt+i1I8e8XO3IHZLWkP35RM67JQ/4Z
OLFz6phlBclqZajnCU5V53dIERZu+EW5I0I1Cipj33p5X/3PKWL2EtLMaoQlKNvDL1irv9JBA6Yc
jxhV5ibVCcIXWfHF7EZIn7rwrmycQgKgN7ylRoPa2vftbag8GaNnlLtU8SLDlv6QXbmw88KebvkW
j27Ce9/HXE8JvDFL2OP7xGNwTI/d/md4xi3DXt33i31gbuSch50o1Nh3OJdg7JBQGo1vpyNRU1FW
qOU0vV95yRF4ETmzYQKLBR6n9b6PpYpanATEISHD4xDqbD4YSOJ7AP0QZ+pu2lWAosSf3j/vrSEA
IBCdd+RGWHgmmQhFKhszjhNhdDVh/ITOvy9N3FUck7p1x0CagcQBBocj6wa69/XS2rkxMVgn1Ny8
N7zU+mNu8CYPPODyFfcLTO8Yd4RgWgOlDxsOpEUXgdEl1c5PYRLtGg3Djyjt3LpasesXP+PXsek2
rLVRQviqUg0dw0HQnrJemgKGVLG35hEhT3cCVPow4fQw5X0fuOEJUKJH2c/2qc/z+65YxLVcOtaL
R0qBG20IOuTW3uJrr6KHurSru+Az9SmT2tnKLh5sAyzYxWPsljfRh79N1Qy6NlRywRaFf7DfLA5D
MsYSHHYLNAfEBjTSQtqrqh35mCwKB3v4kn2Z9zy/68o7uRbKWN+4aRqM1cG6i1P2gqanG0IryiVg
U+IvkPZcuRyrJTKnW+gF7myNJTZx4Ubtt2XhjYHkLog5yKWSlaZFWRzmVnTKpwUDQMAuNvqSV/f2
L1SAaINYhb08NcbMyEWpdr15lqeObryvd1TmsmZQQqsnpJm9983LBmjHagnjNuqxumThiAPrEKM3
L2oGDQ0qn8CLqg1OhQxNcpYO6E61y255vffc3WUeMyMNS10LsVp1V7xUnxHgggZj8IoFAvkou21U
tFZO5mlqszloywbqEi76Xk1iB6zHtgnMWzDJ9vv7ytNM5nVKu36c5RQLG2bLDbM7q5d4J7d9AFer
YQP1uOrELkN/GpwuYPAJ+GTcEj0j3GAvmw7ZF55rdeWZuLxtbNRepAmY9Qu62w0aVud93LVuwW1f
5lwAlqE8rw0trxZISTD3JwfNpXiP6SY2tYcC9+S+f0wbMAij/mytaU5CGroDaRVUMNjF+37X/6CW
aVL+CmroRF7EYQrg3TmDsSkYYhGgzHa+c6NXfa6QYm3uad7b3vKG4+IgWIy94ZGmAfK290pOe601
jH1RM2vGeHjIxnCE1/QpOCquJLj1reARTXT6Qpzs6XPmKRhy8fwLD+M2Hl7LZ+xN1oNlXCUlAqjt
o7ybHeG1+p4+taYzHTRYO1EA/baxm/tX3ddvfoHQlC75OwaW9deVaE6tMsAHxJlNWcnuGaSxx+DB
REEI+E8X/U2n0s1Bvs8LIreeMS0dtD9Iw1qYXc7YhCrLlQhcbLT14V656fYaUpMJv/2Y3LXtCv8r
hwUoFqEcVXIAM4fs/YP8ITknQaP9/Bx53Pf+ukn9SxbjOhqxVuUF3Z/O1Y/Z5+lZ+EQMo4Mj++PL
eB/cNDuBT0rLWyHjZQiGOotIjf50baDC+580scKRTxN7paS2OjU2d9V1ktIuP2XNSBm2dg3EOUqx
5WG4S935F0jBzzz37x0gYx+WUlDRdwJFUWzxmMNfe+vvjD04CZGsj+5SR7JFdMH61FetHRUHs+KH
XYeCcPtpeQNEgO9F8/abMRrSsEzdbOKDkgOuK1JYMU2cev2VN/r6I/OXQjH2QS8HDdMboLxBUZ/C
DBSFiYVUVuX/E8MPTmWCSAH9zsZV8xzX/ZxBDqF7is9oA3TzL+SY966wG++b2i52vDzJVdNzIZNR
26ptUzEdgWIotCE+xlrqNYr8htrJfS4GmqtE9ZMihtxu3+tiifnLgnCMiYG9uIhF0DUQRXmBpWaH
UrfjO2psztAdaOcOnWP6vfo4nzqnQmWPS79w9TgxqOI/shmXKx3bJrO0s30wd+WTTITznnoGhPeH
0h8wlIC3y1ddL3C6WcCm6bC1jLKaVd+P2mwgKKgQc5gJAEaf31eeq4u6kMDoqGDNbaKZiMl1IznG
ceakwegIes9xTnhimHPLB3nBhC2oS2QmdlWDW0A7BhWPnYonhT2htEUneIztWvRvxnA3degum368
v2HXjSiaGxXAikTwCTOBmhqmoprp5vgz9P+8WKCYQtO5E5+i2AG7lfam3vCgCdf14C+ZjBUtzQih
jRLgoS+077mi3g5jf3h/XVdfv4tl0d5e3CytbDHguAknVxgFN5dEu1puZSGwhTRz3pfE3UFG58Y4
MePOhCgqkjftozTsEPLiqQWMpdjV3V4ecIN57ztvgYwKBlEiN0sHTZcy+TD8P9K+rEduHOn2D10B
2pdX7blW1m77RegquyVq37dffw/L+KYrqUTRPfMwQI+74UhSZEQw4sQ5SXE/K+V46PVBRe09ffl6
jTxjzEmMdCGfBwEfrEEPIepPi5WdarU7NaTnfDfubjKpmKXXSS8uOI8C4Ee5P8U+pR8VL71XjXZJ
BW6Gx/75fzyR7PxyXgNzVxN8Q7nN3DZt7QEjbF/v4e3b/J9Dz5byalOPjJgeE2KZTlp4uojxXh4b
AOdmmUwc67IeRYrRgmPqYmdY7vsm47i+zfzJx7vsn5tFId+fb1ZtaE0TLai20o4CLV7F+zIUfaqq
xI1R9Oey6RYEXzAghQIhEATMIddzSCwMAg45ZdclwGjNYeJboBtEmRyvAy7K99Y3orSNoHG0gDJn
C3MQAaobyL5M7iJUljtO6ptppGe5N3mT0be+02dDzHdarboUFhFlJNmad2IVvRG55EXbW5f2sw3m
Q+mYToZIBRaTzuYp63+2Vu0Y0qmuJf/rk72FhaKeSRGxKnTewTHKPp8QdQWp65GE5sf2qDrpt/FI
P5gSLuf8bnleD5Q1BVH/Yc3tZkS9kbjqQ+Yrf/GfPTc3FphQSo8DqB2bPMZj2zaWgp9SZFWY1N2h
U9f918u9VS0H5fM/NpiPl0alpAoqPl4kTPdg3BV300LlnLOisXMxebe0OBAW4QA92PPa1fdts4aV
0FS2afaX//G3MB/ZmAwzkbMWsLsfEGl1Vaqo9tBgMIh8n3/xH8o33fPntdP9/xRXu05NmqGCvc4r
ztHLhDds4SRvkAw6N34lONED7xjfvJMYf6XaWaDoY3PkIhG7uYlK8EkQ9FHb07qC6j4mNmcjb7ga
DBJAtBsDknSmj4k7mWq2RGsK3SWL9a5YXTik60FYun3bSw+yNbp6JD6YiXQnZ2Vg5vMjMQreDMqN
G4vfgPlFTKCY4O9g3B0ZrMQYKiw1lWLQi4pOV89+mzyVC4+2HIzQjGtFQwntJArkRjYO+QamPJBB
/XMiK1TO1GEoZcnFHk/RsSRdVB7TJBuney3yEQzz3hMEV4CCg1gC4qwQUn1P1yYlxykGn7bdFqNu
+EkTCQpkV9ulpHMtUztASlTXh2wPGhUhymzIcAjDvtEKcGfasZZFBdySMhNHr6p+fhSnJC2OY5FZ
vSOk2ZqEXQZ2uNdEqQ3rMiZ1ZYR6JtXK80zSDnoTPUoDka/EcYZ5IFIRu897LTmusRa9rlFbxi8p
AM7EkUsjVh8ldZzSMFLVDh2dSE4sT0xWa/DVaRVQ7dK79dWM5I5AYMHoDHOw5zFZIuj3RZox53Yk
rEX5d161Q+GAUaMWnTmeNQ1A+0lVdumUmRB6Bwdz6YCmeCzdFJTErVtN+ghibGVIo6DOoy7oWtIF
eDV0jYdMQJdeUfAWchuqgdXDDAaNPYk78tpKkaXZjdlAuETMMhCwruaayAf8KREpyExo53uZVM2z
NmZV7izNrEyhhdHl5KRPKilsK067UBaH6S1b+wwPyTkbrLuoLArVU6O5VDwC+OzkW2Qo9300a4kj
KQL5XmOsHHXjZJYL2wA3zlGdzfZcRwr5sVTxeqiySn0hSpPsEq2Pd7kBon0/XoV1vxCp8RRBLl9X
0M8RWy9KdbZ71RofSwkiqCFQPys6l1FsgUSRLHVxiVuizsG4WqV2UVZDHn6QEn+LowuNkZ/MJi7W
oGyhymdP6biML0UZj1Lv5HpB2ncxrxPz56QN+c91GMt0tmMdalMnQ83SBuJLQi5pd5pG0kG0Qc2r
FZe2qCbJgWhFm4fLVKSNbWV4g9jrAgL/uzGpxDHEVDFtw49L2uaumUfrABKRbjGNECcjkRpbFIoB
5AYrOAAO+iyBr7tarNr8puCuSg9GbrW/siFVn9Qizn60SS7Ox0pKpcw25PlunObCAC6nGjEl0YCz
OkCtOS/DEl8OEOVpGNP+b2gQNcq9pDYV7LR4yT4Xop4VsS/octE/ta200xI5mTNXHUujANvNULZq
immyLBNepkFJ44DUcTZXGJFbcDpaabUwJyppaX1agINc7XE2Yszp1rVG7uQkJ6mDKeCx90px1cdj
azVGIGH6RgpGxVq/9wOU2tHhXvrV79sysuxeEBTD6yVTSB2oHySlH/ddX9V2qlM2JStuNdAadpBK
9kg2aKU9Cp3WvZi9OgLb1xht8phHdamHcHdGeprRJtzps2JiWrdQ+zKxW1IZpQ9l4mWxl37Rl2cr
G/L4EQTmVvwsCXWP+b8uFUDWOk7jFMajpUWxY4hz9DaajYlRKcEaDPEujmPB2IH8Zei/aYVcY0as
6KsCdBHFMleZ1w1Wu9agy9VzBe2MWrAksIRD8w9puWHUEYbZLLRxagXwu6QHYX88jLocN3twBzdy
AVK2Ms9joHpI07ndXNQ18K1RVIux8//UVbOIDhSqqyekKewmMVEqqIQ0rWyhSdeTJAjt89cxTGaL
gWARoEp+ANga4M0HJeF1cCZLJOnRaAFW40+O9r6gif9//BgYvH8goHT7LVdNKWrIHY819ZZ9E0p6
BqIXpBbA0HRtvyrwh1qsJ1Aki+5HGSSmC6p3+ymQwuI5PhVHBV9Utsuz9JKH5b4FOIsHz/ogWfv8
ZMAeXP0G5qkKsjelqyFH7kpJPNpN2tylGMnKGuUJ4uv+mI3h0i6+afV3KoHzrbL6iC7yTjf6xu6s
MvPqrox31kLAo1yMB22O/VJYHyFIdidESth15LgO1fdh1t7UqH3KSvWEl2MASYkDCtIx0HXDJQE5
otRNTznRflhDJHmTJf1aF6La6tDvLaJcyry7yAmIJUgT5gvkkzLlogMy9PWB2DRx6YHADJ2BdEZB
OsEm5mMaJ0tXTxjRO8VnElJYeXkQTqJbeoSL7Nzkxb+tYaKHTrfKIvtamyWxSFX4dagC6QEVYTLd
+jCjjknxVsKOO4fFpmzUHqaOqXoaxv4xTnR93OZCwsXF5n8UXrA6FF20c+NmlwozCSsn097mS9fG
6L//lPiuVietgtIQt0yP3TzamRD0Q2/XBa8XxTPEXKKhF9RWMUrijjjIepjkafJmyIgeNopaaXVM
OmRf3r8+KBChwMipBBgVZi7ZceEaUhgY7LMsZ/xGO2/gPnGUBwoPG0/86Z1NCQGdts/W2IHh2Ypz
scUL3Fn27Q7KcG52sk5C0DoJv0FCH0DX/uDaFpPn5p05gzkdtiYoFqwuVE4zGzref9PR1cwdDjzm
/Bu3gOp5yJiIhx8GEwXz/dS2NIQ4hsHeNe+jIIGKSARJm8HNO1sN/7vdpAAx4KigPUfF5q9Ppqzk
QqmKeQJudiSafnTpvpWQBpJtXLqnr88JDSDMZhoYwVdlLA8IJfaRNCp9kSPIxwgwQMxDrYoekf+i
swcsHzYOsi8ApOMf2UAmS4PYQNvOcihAKvle+lQqGcgeeBJK6BG7XLDN5ph8WATvHl6aoO9ksZvE
6hvQ1kqWIweTR5WcEgzggBxnD73SwAIM7OuN3KAbfq/wH3tMmDIs0FQUhQiOlN3g1U/QtT/k0PAw
nNZDc9FRMlsMeSXjrVHGYTJGtUI1s1SED0uP9Q6Tw8RDmPzRuMXOCsww3RuQAtZ5roWe9+szc+04
maTEMDNgQTEiBy8tOsuLuqcD+xAOAh9BC+13JCTu/OsP2LbZStBHdACtP8KfrkBBnLkWrdbF2oA3
hauf1H176aAIi+73nqrNgyAo/AP8AgugYC0ytZEa2Wgk69Rz++OR9mKRRwT0yvOSnBs+BnsKtALg
rkAQgq7i+so3eoR4lGNP5YDKnA0BQGHedNFt2a/85a3hndZbK0NaB5kdJHAojzKRdpGNWRPUHGW7
oDlTlTopMPb9n4SGzT38SGHBcAnUNnVpjLuOQXDSxpA6+0BipN8oYgH6nb617wNwrnE7khvqA3wz
ODLkSLSsTf/P9U7mZVoYqYqHf96vtYsM/ntUDm9avARxb/rI7N2GrE+Ngka+Ob0reh/WRXxIq9WD
OKPTdibAm/oYKFTlN618bRz3mKfxxq7bgdw4t8da5mGUbnwM6ntRngYgeCuHKPfalC1jBn+PGit4
p/agAqKcYT4XWL1193Rz/rHE+Is0zvtlUNMEV9cEMMZ4Ax7nQJ1Gb2e7HE0SF1ybNqaWQEv9i4eH
upW8XllnPs1SRwQPeaxzBoEYbTQ0juBMFwN66OJB46R3m8Lm74Pwn7WyjI21kuppasHa0CLm0DES
oHOCed/b5h1k7/5gEupGogdKP81AtRGt8A3OAfjVpu4KUMEoIjg3pLdRAHXDUtlyxyMyv3VidODH
kd2BwXYDM0BJPK1IMdNLRR6opKUUVE9/AhG5ldlRyhkR/6NwfPY6DRYU6PIeln6fGATuAzjYissf
cLBtPQUYtsFvjFQEI+AbH4jZLSuX8LiHD6Qj/IBNuFNqwxrNSIaD/MCJ2NvXBuyBvFkDIxKtmDJ5
3dKs8jgXK1hXXZQfn36nyFow7ZAic/EoGzDgbzAaQPngOgIMRqS/5tNzo007lIJB64lPtuR2/zQE
0lt3n7gCEoTRix09bJ4kD9Ciuzb4rwIMjS7gyaXcDNqmOixVUmFCFQRywkfF9xsYHu33yRWPiV24
3IGRW1trUO4llC0+KMavF9v0cYvBsYYudj42+wQthRmJF3LYcAq5wZNnjQnTnTrXujbAGmVepLAx
Cf2pdypmJIZcbqRbxsD0ZIG0A+MV6CleLw1dTaHQEBGc387aeI0uGsZa04c+SH9xndg217LQQDAw
YWmaKAOxcTpT5nJMUBh3tDuwpjnRC5YHbmx1h6FK8HLbug/qFmjK+LwmzQ33iU9Hee8hBgFfxj5C
IGIo9emMoefJWf3RNfeZlz+auw7Z1vAzc/lQyhsbq6HXCJcG8Y1trSlWc2GdcoIK0g9zT511dKGz
o6PXPvBhdttACAoNRdZQXoMWBthIr7/imImCOHcZ/Yr9TjlQ6SvJ45u5kaDDDtwMijUQot+8r5YE
fOA9nkMOFGLO7d14SX0K9l98qipb+XVmx3zI5jYO4cEK6kTwSegmeO6ZxS1dBamCVqOvcRya/erq
znBK4Wl6Wwv6v5Yd5tYC7i3c1iqpVQjv4Y2MzjGbnktVb8EuCDPTHQlbjOBkjnBKwvaUB7yKygbV
/VFv+GSLufGlApmhktpq/jY1QIvJYTeamLeh04f6NylxavuIguQ90NavnKixDb3Xy2Q2NyNdjuIN
TOe/GVAfQeuAs5PdcZ3oJh4yL1gmXUoXbOec4gWb7kaQMaEL5ZuueZwdKyj3w4FHRrBNz67tsQkT
Kqslxh3xgqXj080ZhQd4md6rQZBRO7xUlG7T1SOSGoOItIrLThX2mOArg+QJY7YoCExJaycShpdB
uSo+cD7WrS3EuChOI8AmlDfv+poXaqmOajfCilXZufKgxk9r5i8kBelZ4yiVfpAI3pC5GtY1xgNy
A0O0PILArSfFUj//CCbpnptknuMB7Kl0SlZym3vQj8C7/VzPgwvNiMdM/fd6z7Qaga43ah8IGjRc
XS+8mjNh0JPBgn9DuR7dNA/ewNd95VfNJ16gC2C/pUFlN0BmZUIXnLkS5tRJ5jAXGC4EvhcisV6P
6tgJoFflTMOF5siH+CcNj0th5984n3jjdixw5wAgiuq0AuFPtvQolRV4kavV+O12HhO/x5lNwvGZ
X5hjg7ECQhc018F2oFKxD7Y8je66osdtYrjRCDEdczlYFfho9doBgdodhH9dztKoF/u8r6w95vSW
5Vxncg979buON8zoWK/UxSmdbdqYqMpSECPGpc2tKvHsMgcWJEVzU2u5gZwfDPujjYKuT8NHg7GN
bifNmC7kRo8bNnF4oHwDVnAdKQBzhooylQwMbNDRbsrqj0f4m1HBZucCUmVLqm0WNk8TYdPewgZf
GWVaAPqqSCs4WHQoJUHOwh+fNNG2oCmPrl8AUAO43whET+wOtLnP6V9J+EcvLN7Kmd1WjUFUiJ4Z
rhWSv5YXihcXABaP7oQfy8czlZvascnPx7KRV8LrgnkO9+faOcxVKpcWGvfush9dsHS4WHOs2gQN
atsCb4AVWPeUXat2hCcpdufe5RxsNtXDDwCvOwBXEOm5UfDo29woOwFMLTT7Qg8LNGZxZes41iVE
5Lh0mDfu7ZU5ZodHotZV00JDrkHFnqhg9x7tKEr8phAd8N17nNWxoQ31ZrzyaGXt5hh5XgnKOCKx
xlNrPtLR9THxhc4WKq9xMQINwk/o77YCiK98juXNUWIs033/9MYE5FBpoLz+m5LOip51ZNEj2DrA
2F15cu+NGPTknabNw5YuFwEOnAyoX+mbJwp6I2odUdodNah36t8tdJS96kH1UrcX7fcBNf7YKY5C
axff9VfyyPVWbABg7TOXGDx5utFAwR4ANigEYnCnXaAhJznRYQn18l8fXbpaHaEVUEQLjopmHJ+2
2JzXMdJqiATRliiKFD7EaDzTpow2/KLB5uAyxuj3/mQs0wDm7zQsTbPuG1B5LadCmd1V8XW53v0X
ZwdNVwnPWp12nphgg5YzYDwzxN4/nD4q+phTNGwLjGX0A1aP5TPYUDg22fSMfrrPNpmLuQIKE6/U
ZusuHwIN8Y8xrA+9R0nSoELOPasbxwODSAchOwH6afS9GM9nDhGwIBrI/ciieVJl2gqIKodIdLRu
daMBRHRRZ0dQLMUc1Fj7VvQ+TOdFQsl6yDypT5xYuEut2OkVzS5V8FkuGN0cf329Lbf8B+AWOqoL
Fi4rm7tJnTKREtUi15J/1iuQdmWgLxzlyU1SSrf+kxGLPnM+Ha10kSPBSsEv1NHm2BQsP+jrgmov
VqPTXZIc6G/e9m+ebb+NUnEMKGqjRMqcMWKV0VAM2H46ldkF1oP48lGVVW3MVuwjCXPAoCSWnglU
nmxrdL7e1w2qmTXPHDcBBY0hk2H+g6UBTTrLbwLlEN9r3hhmP7LT8l1+pAx9qMAFVVieoMVJ/Obt
D3aCfaKzP4XNz0VLkBsJN7t/b30zEL1FtaXOodEXELAzYNWQagwBavv3idbHh//PN2BfeZWp5nAp
OF0ZRNZe8BnuFx2dtEREByAJkdwZfwDi3sj0Mutlwalz3uWjkmHrlUh9qXRAGo2D3ICyR0+OpaI7
sWWG+GW+bJT3xlgEMubJhgyorfgsz7VdjctjBKC5VGp+NfLw37fCJtzC/x1LVgBprsYiRj0d2lgA
bl4aTUtOdSWSkuPuNmkX3Xk6h4BKOrA7LBFvDvU0oor45tVyly/gqJ3Ppho7qiQ4ZgteG2SaPbHC
rw/9zbV9MsqEkGSKMx10LUjnltKxyntEDl6+w1sX9WefXEluQLJSolRlsy/5BGyTYIaeT4bsiZMX
XfLDAgIP0DM9yuV9VNx3wh90XrYuE0rISGZF2vSBfgETlYcOCMmopTxluuGNKlQYcwzNKjlnqdvN
hBl0SyUDUxEI/0z4QOss1semBpdindoJ+LYUgafUcWslQExDogHFyW37silLU85o8tipqaNOg5On
KO7GT1+fiu0nU7AT/7HCev9kGYtSrz7GcDAeH8L77XRfDrkgDOpRr16wKEJ+tsNsGISdTLnIMWa2
qFJj+PFU98ZlToYmuWR1kueuOi218KzobV0fy6yqe7+BgPiParSk/jQA2mQdBg38Ph7uDqC/5poJ
pR3HVSY6Rt+3ZlAuWYERgkaGCPbXe7TpyWM0AQ1ZJAkaLStgt67P9QBQqZa1GCAY/TjEFHgDHjrD
E1QfTCMPyX6wFZkToW58/CuLTCpbdz0IE6JMd/NpsnNSekAuOwIGs//HlTFxuMGYsGhMioY4bL0P
Dw38v/pEcRTDBUPg3BR9G+yuN5KJu1raw/kXWFYtjy/WOjkA/r+WC/FUJfY5S2PLs/hoIJJG1QvT
1wCKsBneMghdgiEpTFzsmjMo0Q5QnnemnRjyBgw3ndHfltCxhMyISruj18dDyHO5V+m7BwynLUQd
xnD6Pvizl/1Et5LjxbnGaGL7yccKU52O4wAH13nJZQrmMHOyDywKn/Fh++igO/jPuhhfWixmmzUG
TGl0BkpqVmKbRrYvav3ewLSF3hEe9e4tL/HZIhOjoiaycnTA6AsyvfwGE6EgcN/5qV84dEuTA7IT
X8Gv+c45LvQjsQ6Kgm4MUORjOpCNyVAYTS2xA6h79rOHIaCNShUHpj23Aa+efyt4fDbFrFKLU0DV
ZWQZQMO4efUNg0uc8PSB/v1qNYzHMuq0TOQJny7Lbcj2WqUt76UjVbPKTnM4/QDpjWOcIrQQMAbu
pKgH1MFfww5KE/dCkHrA+fKeGfSwbH4RHswQtKSDhGwXUcgia5npotXaQQ2TFpsScHpVilMdZw+M
P4CocT4pvQpbk1TUEt19dDBp7Pt0VXohGfHygEkKTxNfGoqKi1xaR8xb5w+u5q37YuJvFKEiDDAB
222rZkPvpxYkjJ3XFK4IElBnxojP63vd4iQhd3X7Xz3mlnCCefj8TXuR+iBEKLB+yxB2ktk2ZlWr
sx4nKq3krf6MPp/QBpgTjvf4E2RdkRqiSJzwe7W3zvJnu0yg6iFUOY4yiKvpQ25Yg+E5vYt24BgE
H1Ysuit4IX9xP+yN6Ah6PagAInUGzlJmo9aa9bEeYVKRdt6b3BN/YbaE8qMsvuzWsz3/0uY/UQS4
4SOAydPRpNKRC2y0OkD0mxWDDrutC927F8qAQ1GyGp6p3BfyjcMryTJG3fBggtSWwtxgshSz1pka
TZi+Zcnf0DezISptZ1FuYyTHbpVLu3hZe6eomp00PHnAW2HmyjzzXcc8zsxqTiDNdo9v60gHcso+
+kb9v2fIx9m9ssV+zniKm46AcgPE1Ivfnel0QeuVh+ScP1SIodyAfSMNuTLIpCHSqtTo1eM7ioF5
HwM9sYPD99PeXi7Z0YDUbb2nrKLcTb2RkmgQtIBmtoXsTmexnX0OFGkpT6AwSWo8kmq88+es7xxN
rjzBIm5uGv7Sqt+SQX9p9WLkOcQbPhjoSx2YIzQFUftizpRaYrQa6EJaFdZRacjdJdVd4aMYXflD
oUCOhXeOb0R0DY0yAHXx4gVxLJNDSEbT17U5Ti5U1p2V9N5Ujj+URiq9bCWyq0rRztDb+689/w3/
cGWUCbAz6SO8DMDHoHV7AYOVQvaqdo//mw1mLw2Ikdckx17Oa+ZO1XiGJPmd2vOU3DcMuLgcV2th
LmJcVlmBR+0Mx24Gw4P1lgJB5Xb30Q7Tn5juRG6EaYCidnnEgzcKg9eW2WuZYGVL8XFaIIUJnbnK
9KZUsamIj+oDsptLtgXmQ84pvfHxdFGDHBeF69NazHXUJoup9GAkwYmJHkmR2nkPvn4wZH79+ZQb
vhyEHcDFUPFTHUC4azN4WzUCRNMm13rEPNgyHKXlsELXSvmAGxIwvPS24IEtH48h2U49+a16bO5Q
8RX2Sm6X+A86H00k7aW7E0Pe3t+Iquhgg0gJgAWKV2D2oOwj1ZI7vJPi5KkiP0ZAWr5e/u0nLYAB
EuSnUf5l59HTyGiNiIAiisprjT/pwAdIR536DKicXfN9/A3XB1Gff+wxLjdr5aU3lQbPlgY11Tyy
MffvFMICFdCnYZ3tHP4QCq/lxCujcFfKZIFqly5qDg0KvAPTn+IHMV+ODmPxlIYy1J95Du9W5AR0
lWIugJUDDIqxVxVtK5jLR7EA7KoYFTAc3a7Plc+nbLh1VdAkx3wc9OvozP/1Gc4rovQLgIluOZ0x
ku6JKXolo885KrduymcrNFP5lEarDWgNzQGRYqreMRXeDN9nMM1PRrBqj5baurEK8sz0sc7eOYZv
pED6Z8NM7JBRKhZGAYb10wqhWDAp78hudeh41x9g5ejfxrwWrqwxQWO1xriVLVgjf8/IoH8THHYp
ZpPKB0pQybvjNyLjlT0mgGQzkDviiI+nN5cM2nu2ReQf0QB1RrN8FK17aIb8/HpD6cn7aoVMKKma
sa+6nqCMhapsWcahlk/etDSnqRm8pCSKs5YGWi8D+fa14VuhBHNsaL+aVE4WuujXR4jUkSqUggzB
YV/7JnuAPj6QOFQxZSB5baClNsYtubKON24HWOMxHovnHxhd2ItYNDOG0fupdwXjrc9r2xxUvx94
n5FjhdXRkqZJmsqSaG4ntDupaNxZnCenFSLB4WzijQPzeT0ac9tRiakJmfvWbZO/6IyIZKmOUpTO
kiM0Gzn0dGo7MzBUZ0AfXX2vxMfWrO1WezWE0zD+EpoV9BEyJ1rfcq8Qr5IxmwjBNqgxMO5Otoia
J8Y0IpDQh4IWQsXwO53ssQLMK4l8TNINrwCDAKxolN9kU4yd0kGtIg2E9lQSQHGroERxKvKrXePX
juVaCZfK8aZFC4VEDAiAqYotDXWqAPoMsGag06/Enr6nTl13pQiPXKhCBrwE6EbwpwxHyH3QxwBW
n3F7ijLIkVxAEHmUzi2YV9rE5Hy0jdAJkkoa9jECBEAkniPMUVLWbI5WNe7d8dta2aRDIR26Ia4C
Ci5MQ3kKnOz97IHVw80dzcWm7ivZ/UMpjxu7e/Vb6L//FF7A7UKpp+UWwx7tUYMkVQucSnWkVSlr
x4Pk3NzbTwtn9hYZn2H1KkQX5O59jmV7Ubhisrz10J/waT0YMwEJSYnPJwcFoLPQggxNe/VSm3Lx
c/HPN6LW1e4xUSStBJKbE3aPvEweHcynMld4ZWH4Epw9fHQezx4TQ8QhBc+ngg38aNw7yqsFJQ4k
jligJwDL6swXjtujf+N11EJRC1QHaB8hJd7Mry8dyKFEelahj1vZdAw6xhiJigrBcBx8tDPx/Mn5
c5jbz3hllkWTGknTanIiqrQo4VM3o2FA0sXd8JJ9r/Jl+7ZZ1se4GFVNBVXVhgsLfCZp0YOwEwRR
rrxXPap0qbdwMTLojnnX4EZAhjUNOtvwoTcqAXIEdy4VnYrP2O4U4Mkr4zjirZP9pKrPSaAH9bjj
fMjtE4AKYmAAAm1T+De2AoyKjNhnLWxGXbpT5WLXQr8KpDer9oxE1tYHjOcRRbaFmddNu5GTX5tm
7qTWZimRq5Ju7hFK5n5OaZzb40c/GiIynIVunQwKPHDfOLMiHWRj7iRsrTUUYenmmlmoS4A2SiCZ
7z0RCEdomSN/5RPw0hTq+prgU1oYX6OzrrgujEuvy6aelkxUXBO10FEzbAgoYzLoxyS+pTEnn9sI
rWCsEUcUGD9aywc3IOMFSGY2TSpBtJjiZ+JDZrmKuVcbm8jfoINE9u1BCUYvQsW73I9ZoCxPFi7p
cuJT229mFdifwqSWqWKOICbHT0Ewc/PvBYDlGKzpIJqdiwDOcPtv23zveuk0S/vk3s0ao6RqMlOt
cNEh4TJj2CRzoLciOXkIIqnSCblOfpv54Xmnyh9QQyAb2ARETjs5rjDFBFVqOg/ZBBSBPY2oANF5
wcLXHDHUH+gGANr6rw/ztW3m6iBNKdUoBadbsqNw7NIHllPfUTCn6DaPpaPxhXC394eaxEQWWhkU
msAcZZCkzbpVYrkF5sO90jXef/MWjw7RsN7M/YNeEc8mk4UMdTNERqMX+KySb/gQq9Yd4zygww+y
VZPi3L3s9eut/ehAM1f2ap1MMmIWpjGgUUaPruQDoeubyqviruGHGgMowi+lJ7jKZCteHbQYEXPN
wBz8r3/Ejfri9WYz31eoIXEVY7D44ypXZ1QUwxWKmYkfB3QGXIBwN8rCEi8YbMPdtVnGRzZEJKQj
Gtpke8jtAHZgeVoQ2ciSQq7eze3r8895YrzV2mTy3KkG/bYgANG8PrIlaJ4eq3tzZ3gihCHVHrOF
8xmkghk/HNw0D+kyyAfgPG+q7lZSGWlOby/9zAm0SLPqKA2/8JXxU7zZk+3Cn16rV/lkAn6a8Pho
byDusNWf7DPLRycYqDYw1OMGU3xh7ad3SC2c9I5qHBkBmDchMdSeccM97tZvsyi8Cmk6AzInPGnY
KqtUT+JamAL1lgMKjXQglxZVix0FYvCe4jfC/LU1xjcXYmxBp1JBPR6XWHZKN9rpRyvIwYj1X/Sz
TYAjMKai0RF1jfXJOQj+kAzrqjtFYPwNx0HQGruS9DQOp6ydXhtFT72yEA69nMCR4PcMYAxw9Jzo
ui2B2zVE5aLkJMub4ISOIcqBiqLTidbNkGlXzFKBkXPTbbQKzPW5ggnMYgRrZztHPMfxQZx95b5k
DOdA5U3B3J4ILh/GTZPeIGmRmngWi2YVYjBA9/vR1EMJlHo/MWs7PZSxMr/rq2Q1/hC3VQpKxnYA
ZWKrmcTOjSk5kCUhAZhMtbOh0r5YRIyDmNTWXlN67VxMhvKcq9VyAjGvhnuS5sZO0OLuScp7AeN6
hWxA/tQsLmURqd+Ntotf86nRH+qonomtNeXoCbOewHA/mw8jUJdeM63pXbWsxYuRWIqTKrV5v1iL
8dhXS4Ui3JK1vyYQaUJATamzcx4VzU6ZGy3MdEl67wZF2U9mjBmkBC1ExAYwC4ZSAeUQZ9Gr6UKi
xHoocjOqQKhqFEE3Lh0oGWVzuaT6Mj4JpIev75P1qLSmdgJveBYMpOpi6NvLYFc0wUP7DGJC6ymK
G+Bd9VVDCols3RutPj0u7Wo8V8pYfIeCeu4BUj+Cp1VU8qCSJvOgk646V8MiwroqzhcB/TevHxTz
u1mL+a84TYeHKBMsP8rVKdBgwUtBXep1Sivs1FHTzpAOjx9HaVnP66gCllqb6YNqFfMD0WewAUtG
8WyCB+5pjlMBOGVzfSIoY+w0nPt3cxoRPhQzwVlfuvM4FAnU9hpxKO2kjzC+PbfNXSSK6SGVpjzB
gFWcfhvm2HgS6gjFolzJzhmwXDuzM/SjYsnzpa/nJHeVBkTMS6XnD9JqGk4Vd8ulbqvkp0IMENFN
chdOjdW4Qyo3J6tKutAAoexZzKTWS40FlG5Tr5aFnfaZetQVIlyAqxQem9aUSifrZHJS87rZI68G
ZlU2k13RiUnQLCTbdXEXhbJUpac4bftHa+mBpdEICCHtWM263VLkkovZMuVs6nHkdWohuRJZx29T
ofSQAY2jXQLem12UN8W+bqz5fjaw33NywUI96IcOySM+c9sGcTEXj3GSaXZaxfXoCLIuLp7ej0aT
gRq2KQfErlZHH0Goy/dJTEp0j5tGhEhdOanJXqzmOLkz03ha/SVCZclOrYqH4tmkSbjzmNTSDA1k
lDjATLYtI2IboPDRMUAFqgwDuKz2rT0MPigI6Ev8T+QGP17arJ/5bJPx6rFgFUvXwCZ9bER7KdR3
dEZf5mpXbN8SzOqYWuZczksPkZjflvKf1Q9zNzumDRyfU594KLDNgw0kSCJyeghzAgm+kTbF3Jha
g+4VEyhE8vtM8owhts3cBM6XOEadB5xEbxsbYA/zqphXokSiLPggBk9mRsoRIxe1s7YYI5ds7Y2S
S72n4DKCH7DTGAKAvKB848SAIAN1TFWx/j9lV7bctpIlf6XjvqMH+zIx3Q9YCa4Stdl+qZBtGQUU
UIWtgAK+fpK83WNbUlz1vDC4gwBrOSdPnkxkpVf8+Jd8CRNLGg7BaQ6LGRnVp4Y04V+f2SV+eTU+
fjvCqwgWMnOaZDaOULEH33geXSi9Ehv8go/sBd/GF5e/DBsedljwN9Cw/nvuJ2E7DCXaxQMUhQY3
yBaJqEWm66bi9P+/bGhmBsUIgDN2vzdUo2r1CkD9kx/ra/HJaGHoWy23f33d3jkd8IuAqJkgGIGt
9jrPsgzBVxfqp8AphmdnozaA01Lghls4XkZ/fay3gx1R4EV1BqJmMKJ5rVbKF3OxO6jhxBqh5YM0
6NfeHazj5Cq1X1d3TiaXfEjbfhN8IhpC1I8uYmD3mGmv8isUZFbdnFs/doBiAxq9xLv2ScZDDh2D
7KNTfPdyouUdZV8PFac3owOd9p0gOv6yYf7ShDwALbdZEg2VJ9lDJfv7aFr7xp+Sj5o9384wBH1g
CYAsAGwNihu/j0qoQsEtrfL9GOFW5FZnwYwPZthbduElroSdlI9xAu2E18Fuz0yjmKTjx+QLn0Kc
kf6gNmBWP4r8gjUPN8ZBf/oIR3tvzABiAuHuooeGRsTfz8vryqJxhfJjabhZZ3eZpCAgj12EtS31
xYfdK2+g7ctJBmCDYEKgA8h+Nbu7qVbVpfkcirpWitLahuQscrL6ePG25tGHGcTbdetyPKBJF4HP
t8B2b9X14GrzZfqh91DPPMiXaCHbuhgiYKmi5duC8ltx91Hj1+W6/b5e/nbc18i2IYjd9PVlvQQS
+m+lz/+g5eO96ffL+b3OD5bZX4bFxfld8s4gVRsHmpCXFtJLM/2HtIv3juahNwOyrBiqKHD9PlqM
SefrRN0/pQrsaM4ApyC7F7m/4S8fzvV3j4akD6kJdLTeYNmBvcD0x9GwqyUXbw7gJScG+S7UPGN4
5Xyg0fjeBMecAxyGOjZQ+1enJnTRO9rkoQ1UP3LreRo+BBjfQPMY8RehZcBR2KhBlf794hXcQsMN
shYMCX4js4vcix82Nx9bg78NQn470GuXTBfFN4tNDEsyH3fmbN2bulhCJqb7v95v3j3OZZ8GZgoW
22s1WwDhxJycwo+L9ofikK3QVxg/fDTo3j0KLpmOVQpctdchVeVxozf6AG2kFg3H+Vi34DM1H4hC
vrcM4k/590FeT1e9WFCk5MSLPe4+aU0FH7Lg27KY6TCgH4Ju/vrCvTfWfj3aq0XQZq41VDOOJjpY
gkw2kgsj/utDvHNCEBK0sFVCRRBlvVd4lFkOustp78dM6BxkeKzzmdfKNRyGhdzOxTBngTsV0V8f
9Z0TAzsBIQZ02TBrX3NfG3hI6KzG+sAMiR0MQKNz+usjvJM+oIQFHhZKa8iuESf+PougTT/qk4cN
hH9T3xAgQviARW0Nb2hQEz4MrN+9jL8c7XLCvwTWDW39tkRCDtAELQ0GO1bukKylfqSTiIfqo2H4
ljMAZWiAS4gV0VTlvtH2WWFoUYw2ujqdcE3trL5xE5mAQ7Rb0zWmQK9hVPS5zIbUy5rvddLdjLcf
Q3zvzDj8CmjDmZhuQFRfLVSQ/vHcue+D2KQypRQUAY2lhvP01//kG8QWp4o+Cvybl1XxzYIrZ+B+
8AeCh7jfhQssi23YRhTDBoahoe4/6ab4YHC+e1oXkSZQBtFw97pXTQIihsGH5se0WvZMIw/ERPJZ
qA8wu/fmAESgDMQbYOu8IWOvi+20gnRBXFvLrSmD72ot7Q9ixfeOgRYYxMEXt6O31BI5WS5Rhh/X
xAw7GPv57gddYu8N/F+PcNmbfxn4tK8WY4RwUNwU5ho2mjrz3k2N3s2MDlDPgpLGB+d05ae9CplM
MOcvzhdImN6M/aYzLDE4CO2dOzcrdsbuIlIBkYj267dLDbnesm/27mPPunePC/XYS5cxMjWoav1+
qkPj+otcV7RDoPZzCTP4vfkAuzzYPWjRtzEx4bIGqYrth+26r2NTVBtNiJrAdsWwUYJ7ExDUlUDO
DuGnKQXslBoxw2I2bS4a5mukEgh5QbHZ+H+i168O+jo4mPvJtioNB5WgXQLFBJOtihf9g8n9Ovz9
8ygX6hMaelGof3VNfUutVSuKS/hLMplNmwuRBAoL2V+vIW9gKxzn0neKygdKH+jzf7U+G2Tw9G7W
PVS4LvV/AprMhTdv7v4FFfzXN/XfxYu4+XMcDv/8Hzz+JqAdXxZ0fPXwn4fyW48WoB/j/1w+9n9v
+/1D/zy1L/xu7F9exsNz+/qdv30Q3/+v48fP4/NvDxI+luNyK1/65fwyyHq8HgS/9PLO//TFv71c
v+V+aV/+8cc3Ifl4+TYogPM//vVS/v0ff1w69v7r16//12vH5wYfy+Tz+NI818+vP/LyPIz/+EPz
/b8D34DkHZS9LmbTAf6B+eX6UmD+3TTB+YfEGBiECK2whnDRj/Qffxje39GlCOdkzDcozKOw8cff
BiGvL1l/96zL+9GdgD5fpKV//PvH/fYv/fzX/sZlcyNKPg7/+AMb1iUg+LmsIPFDMw5+Bxh4QMgg
CXHZFn5ZydjcsMlaOXzUO1UmvAV9oNPHjUXnsxb8AFIGmzAoLm0aTTRhA6be4Ne5VvGHuRV+Tjrn
WBXy5Lr9sfzC0UCUj8F6IvVRERiXL5BaYs1Xu/bvfI2LsJPl5+lECv+JG5WJkgSHreH4WHF+rBiy
euGNQAPJCJlsQ0VUn4oLau8nnrK2AgJeoT378ap2hD3WhflSN8YB0jEplXbSUPjQCFVO4VRbEe0Q
aPcCkDDlaoyU/YBmnE1d4AuDEs35vU1oZE3IrLm4dxfnZjXuKvjjhUwOcwiday8i4/qdt2qjFQ+2
y7+B2/6FlRAP0LPRhJGTptWROZKz38IsUIwQR5mb+kkvhl0HKImSds5ac3XCwhRflxJ93+iEJCpo
Yt9ezk7biHDVbRECkQptwAwR9rJYFpZIjGIZUIXXdp2SL9KVOQjEVrw4xqbz7e8aHzy4lK192FfO
eVGoZBnd51JMT6SiRdgFyxmll1wC2ApAADzZvAJcXYIeVxI/QjPqD/S97IryYiAy6/f2URtHmHYx
BBiG9L9LC6In3RKqis65P4oD100Awq7ayf4R1R2EH8zYcxcXoKtqcO18kOKKqTRggGx1N51Tj1Hl
byhK3T8Ms0prb0xcqVg2aDXqcyPEMFr028ey02no65+FbKHoB3ZrLE0BC5Xa7+Jq4DQdW6OPUL8b
c80PaKTzaQ3bvbtYWtRWaqfNNCGlhaATEqsMBoAaD4IHOg9QDCLcDhtzOajaLONh6D6N9ygJqnAw
gk+1TREoutOTmoqdBpmlqgRbZ2oGLQWto58LlFLrqKrG3O0pbKZQ/krnpj2Xent0QqBnRjbz77Yf
BXIO1WxFGvSQVkHpHv24CWn7dK6gmjJ36bDqYCR61RcDkiSxO837wIOzHZmGuA+cPbMXyNsp6046
5ZTYDXpyK6M/Ku6fLHqzarExgPC/DKd+traD7SSiX6NurkFRXxtY9tUh/N7osdBHJ17T7tEh+gD/
L5uFY2GixVitMurtGDkbRic4b1FpBd+bHth6T89EVvnYEWNrkTajdtknnVF91qGbhpYYdugFu+nc
8njnuOVeOn0VjhK0D9dCgdBWMGg2+NZutRRSVXc+GJ7muCP9+LloysNk932kV7O+7ZoN4x0+amin
0teayBnHvHLR9Te0TsqqyQkNiwURdpp6P1Xncqx4iK9CX4Usy01b9Z8JXWmMUsJBo52RoXmnQ91g
fWraMYZfmh7DCVCzzHHjFsYUCb09N8ZQo7Hbl5EF063b3ij8i5xqGc2ls+srukQucYqda05wftYQ
T1dD0aTl7Fah0poZgw7zyjdlFcLXUW1WxkPbYVbo+Yrs4XE7PRuruBtqlXs6T4nXfKvbNXOdqd2Y
Xrn1lfV9QkMahjraOBmVkW8VfAcfxASB7vO6wGGdM7vMjWmWiOd98C56BRk8ow1bSqqIjkt3AqUv
K03ahkQRdIr3ntxUzQTWzXJyi+KRuIEKTUy22K1aArFEY071QCbdMKfFQs+Oo8FcSWp5TywYk7Cp
DMvOE9HSFHsRWGDEUQExcnvJy6ouwroeoXMYsJdF+d+wDgHdLAoa8xErvY80Ne4XCl7kIM+Vw1Ss
ahDBoeaa2PbKkyZAaL0SLHIzrDq5BI8GpyiFvx4Kix7GQWcHhxrTkZZagrb8+bYtAbUsvJtyif1o
w5a2iBZCrCaCSMCI5VzCQfLz1DdG1IKOetPqzMrQ5MhTwy/uZBWsh7oRVlgo96x1pfNYshWLrta+
jLNKS1PDqAhsF/0j3Y/eIWzXB8QPJ29Dir76RESwwGZyYwewaQfFczhoBWqdHOs6BFxcazf7M7nv
erRWBwui+tV+QTPKUbncPels7uC+toAx49T8CfukGSpLZxvVQzlmkSSGBKObaBIcAR3sURjZyXRt
3X6P6wyNxaGPuTTZ3m0WGk0gFJ8LS58yweFCVDn9ZtLhG4dkEGUBy4EsgzEGT4Oq74dSBS8KCGaA
dAx4ZntmtDfBX0UZGc6H3qFE80M4a+YjcfRy35jNvl9ZvYWi8X3Z/qB+wy++gNGqpjpUuhxjvTJ3
E6a6VlMOW8IgWfiQynK5Xae2CE0XS2tZsy0qupnbdFvVAMtXtZ3M2hJ1+oG7cEknI49Ms+qx6XU8
LqmFvYvGosc16sauDTsYZJZNcFdMLHR6Ex7r0nqUi7/GJ1LxLdWaW22ZzsNk2jHcMiG6bBUQKPA9
DASCzmfm3MHAadip1QE3qIKposVNa7doFApBHoWMP8cfAdnMuHKZ/8iwbiZjoz91IFrEhlcsX4IC
u7IhvqAcAlQH8uoRWXwJQ+zCegATgm9UZ8m4leYXe7WC80TZ3WiMoBzU8zPcIq0E2jcl/JWDZbMU
9RzVQPpCKAgtd7VfPBq8uZkwzw9OZ/mbGh6QsR2QENyfbKDY1rVVI1ulzWVKV1jjmcW+XSa0rY/9
YfGWahMsFVocuajjIQiWDHsWcgHN60PR+ySaSn/OpIBEKCXZJKiVd6J5VFbVJTXFCNFc9bmfZoRr
UDswl/a0gjFxNIMZdWlneKbMa3Z+6ayhb5R6KnqsLF3B7lGkhML7MA3HejQv9f5+yscCfpZQf0Ic
ITQ4Ekvrm1a26gaBGE6C8hvXW45I0X+srvHk9avMS79PtcmfDtZY7foFlchJN8tPvUlAhjE4yluW
cxErpNWtOeqQ9lCreuaLgzhygqE16VgB6hkMbAvpnHuNjQe9np0bWT6OwzKn7gzBdN72DE502HDq
vih3mKD3mDtDXjSL2BRV9wVRo70XRWBt/NX4HtRVXjDmb8cqWjyjzbpq50zYYHGtI2S1ZTgvGsm8
hR5hZfZctvTYS3R5MsXua+Ttg1HDECuobhzDm8HLo4e+a8qkhre3V05Yy5sxs50pQt/aLmBG1gYU
4wTALlWZ07cPutOfWgvqJlbNU8G8hAcOZLI+ISYZopYjplL43bNyDm2ngaPTfRWdnXguATLnUkjL
tXO4sovY4xogNPJPyjVPJYWucmV/bQzMGs1s0RS7WrE56WUIr1Ef4GiHJRNNOonX30kCPhKuBlsd
2AOjzLisY6QvRyQXsdsGmMAepFCNCrNiEEO8CvEZ3kSQczCgSFKN+n0pxcvscLjqWmiOldN4yzo0
JJuzI7NghNNDD208lzR7NXLYgtB7v2Dz7noTCKOANOAo0QGxVCz+5cnrXQrleBK9vvvnp/oVvxEo
WPbLm/585fX7BSlxFNMq5Xb1v19f/fOpthnn3S8f/+XZ67v6pfJyA4uuWLph211uqoAO2+vD672V
r78+9+otJW3g0Xx948/PXd9z/YbV1BGVvfrMz6/9j16eDdGlbKi8CMF5s52Gkm/ZKrDejpe718c/
X7k+RyHFtYLY04MwxMJB6/j25zuu967PydoOcvTnwUUgYKEZ8DEJnOrb9RuvN8KcyhX7EQ7jNjPe
gyUZ0G0NY+QGnOtL8md+7/q2S5hvwc55KsTWdyQEKzTzC0Qz2nxa1n/9RHn5FdevIoH7NHVTF2oL
Jh+skZst+FvN9npPKwnukcKJmLBAg9UsY3u9sXlQpvPUP10P1fQE7hu2tML+clBNTLgol9+g1cUQ
T9oosc/27ZYO/BI7gK2C4Dgo223RuWJ7vXd93VxtvH598vrYk868kTDB+PmWP7/i+viX7/n5uhhW
lQ9VTZLOnbA7SbvdypJ226qft+Za8GxxR5/BtBMXYPQNukZ160GVvdOdcL78pX2h4XV+uczXx9d7
vVZMcbCig//63PXG7iCsYmGVj5vr32EL34itCYSvZjGBE0FN6XINrjfl/927PrxeprYJTTgkodzP
6vj6b11vrq/9fHh9v1224s8/tF0vO8P18fWV6xsrYwkiYhyJa8WkoCSpQWOMGkumQe+UEcyhiwVq
XNVs3QXjsIeNNHp4yck2nkvQEVEI3Xcu/iJu5GhTyUCX2yCX3OgEqQzTUtQaY479deEHbOBHOk9Y
Aoyzgd7Ynosb3TF3vHz0GLxd9SDzNLFtaZG3tniubnXN3PXlsoFfZeb6JKE9fNCdPh1tkcGrNuv1
OaVgXrK0h0Ina6cEy+Cpt7vYM38U/MewlmljF/nimLHj4Ozm+dgWfjYV9eWPzBbg+tD9SyHxjx22
SurgZEJQssbJ2kndL1GDElsF43qVzZDuLhIqi5uFa5/GvvsMQPp2Up+IXqQlUl5Ww+JIeikXQwaA
IeYTPMjtZieCdrdxq3GnquFmlAgErT5D61XuNRVOAhkMf5oLe+vJYQdtvM1Khi0gpI2w/b07gPgw
mhtSGd9Us9xL8E7nEu70/bMlFZwX6d4w2REb2kk2KzICtZsGG/Pby6vWDi0+J9yz93IZN8Zibnqh
EKiqVI4M5gyXlOA4TdhKtEgZ7KzPGvTCBeIA74we/IepAWW9qRNwPzcS+SNUQqc7xMEH1qynywnY
6nG8tC7Um1UP9lJ5uWjmF1Ybd6CQPvSBfuKlfoP20qiHpGrFxrCi4xno3A7tFt9VUeT6UOxqBiWw
gZ9aXx7aUkZQtYqIZ9xIP9UFzWHnlOkzxmTp4G9KRoAxIrEauEyaa+of1GRtnbHe1xoU3TUzaz0Y
RXcFGNLQ9LXGrTe2j4VUO7FWCYRAIAFTZqYf+os6dm61KytzYzduNNoGEBV1S8z2yPQV5Mx6u2r8
ECgc3V53/pM/skwgCuCut9WcJ8qXtNLMxPbJAcZM6FPxdtZg3TEX/jqizRhBjlssO2Q8h8V60Ca2
KX1zNxb6TcfWk6yqRBUuTtZMRjDy+DMtQSKAOnSvw9YJRfEA9jkKf4wOdd4lCwJts9pkKx1v7/j8
ADrHHoqduSuhlOQ7O+HdL/ZyIjAucwsvsxjghqH8JGv6hH5lT8dSMy51Lm1zx2xz24p+D3/z1Pc+
c9DlMQcr6Ep3c8jcddvPwAJg2kO83eSA3GoXZ2F6OZOPtvpqLlZeDuPeQxmVKjOlqDiOg4yLJSos
+OJ0w43OC6yZ5Te02R0nju3Od/ORPEDSMtfBGgbt5cZVy865oHvTuJ0tIBT2Tp+9cyVlwtwpX6vi
izKno4NvAHywxTd/dlR9RkYdWmreE6CACF4iRtdbbYBFlF0d4WEfj1VxO3U6+KH+pu3zyR5CUzmJ
Y3RHKN0+6q2/0zvvvLb2tiqqsBX2dvT6W82nd7KQm3XmiLU2LVAVt8VqxYsMKxSSUnlDF5CF+fzs
0R/raOyqTtwaYthKFuHSbjQMPnctbqmcPnds2Jnojzc6LW5HdBlz/bG0zc+1qTZ6qR/mFTJ/PkA9
Q5xrnTx0dLkVlfMUNPxzVY9I+MkG5PAn/dLJNjnRpPSoHUXee2rHoKJQ60DoFCDHIiH+eNJ6EbJi
Dj3yjarp0W/GB+QNG6MlGSv9LTf2oMnl1Bf7cV4Ok1ecyejkA7AQu9/zAjnWzFJeWzlz1m3QYnWv
7HumjTcmCMzVukfn9q2m84cWyQEDAhM4642GSyxMjCTNuPGqKiNGseEtpN8w32qLbuomOJTaeAvT
1IRJN7SsKqYdOw7KPbmTd0b4ekMM/3Ei5N72YSRS8I1Yx02hoXChkcPEtHuHsVB0zQEajZlt0niV
AD1GLWdNkLSWnhLiUaxv0M4mkXv2dLoRI90KTd10dAIwauSUF+eS+0eXm5sVjqOSDllDAEg6G4qQ
X6+KqFvVscI4Kw3/KEl5qGa2qX1Y8QUyFE55mOdqt9juSdP4g0UroOK1nXrmTjjoUjLbmJ6t7rGc
u3hwkeih10dHz6VtFhtCaii3QsrbCva1+qz1EOlsbjuyblvTz8i0Yn/S0+sQt9jjUtJT3fYRtKoj
WSQYkrkpJFaZIXGnKq6NMV315WBgFJBpyfVqhdTUZ+LT+3L1ksVROYD0sF6hHFJOuSX0bHbAKtbg
HHqHXqBNxZtIX7FuCi1qCp6QRDTjbh7uGjnvIHxw7qh9cN05E8G4YWKJWijTj1CzMmrk5VOzRy0+
Zazc2jNPqpF8Qp/Gd1gEfHKptyUDz3Wldo1XY0y3WLqb81qKhwqIIvOh3OR3B15ngbnrqnvdycqV
hMF863/1+oeZnTqS+lrkoJu83a+FBbH7L12QenMGOM30jrCjDtF9cuLB2aklgF3jJKR7ZoG47Yb6
vlRFLuYGKYkZG9UR0v2B1W4KmyKMvyCuE31offEkWhIZDY0INfdOuW4dX9uZS3XwsZ4sixwusPDB
Fk4kuJd4epPNGty2Vys0VqwIZE2pIzCS0RFYoh+SpJ7dfvFXfiqgJG7UZcYZIEQtNV2VE0QTJHNG
sS8dNFzl3HOTrjjUKN/arjyj9optCSGmPW3RGnBy7HNvwunOH+JWwOmO2ZmtzGQ264RqPFaDypGP
bVwdlQUn7mwglxSr/tjsdUhcMydb2LZUbi6m9myZkFVo6hvbvwt6/6UKIBDmnLRB39o6WmFBgena
yGxVQupPiwK3ANrrQdNnPgWnslE7ANMLKKTYAqLZ3SooJo3EzLlcDm1vb7u5/TyQ7hlZc21vlYGw
q4QwctaRAbXpyxq+JAt2NBKMKfg0W8r5bumwxXfaM7LJpPRuWT2knT/ksuXAwVVaq01t1NmlT4Yg
dCO+igRDJ0QdZI5dpdxG+FXkkmKxkwKtEu0mWFGU5l/9AqZkRpk0QM9RPo8tix100mdmA4EtH+oc
9XpjphZU7lvn1h30nYcajXBIzjl+KEHiXKCxocmIN9w4lO2UQPFhUd9ktZ5dTeSr8VixfgsXvYzJ
5b50173rA5gFjulWbmRV+o5qbAvneQABTl4XHUQsvHQ21wQIGGDmI/Qu9vb4xMd271kF1iOGXGJO
6saKbKRIC1BuoqlcYGvsPawp/a3H9ZB3QLF7mOKUYL2gkqPG07waqWGLVKPLBlWMhOgkKwnLTDSP
2hqWb3anGiMrNJLrBT/UHYJv2scAnB6kDbEbwjM+t6daYPbTh1WMJ2W3n5RO73ziAe+kKap7MewK
w1Z+Gcwpnuw5GZHwdNgX+znVyLJ16JpMfploOiJlrBxQy8zRpvYAakQEwljorS0OTDbik2HK3CbF
xrQ99Fn9AJoHT9pmv1R0Z1XLmY5tuhZqjy9EKaXY6gWmCosZhwz4OmdDg5IgWlMYKg3TkFJRZApm
THMwx6NCzcx1QMIBrb9mCUZZvDqQoQvWpKmCePFbSEXd1MDyG9ZF3NXAklM73R92zJ9TCTkVZ9TC
Gn7QrNUT0IARyjfJZJeownUPApuRWpNymDKtcEN35Jnia2JVKm49KACjQahS5Q6mWClemuY6gpBi
Oul6qq8eold01ag57WfsUQPPvLnKStGGtuHeaA91hRzFN7Z+owO2lpl0UIGyEOMPOZZvgL0kJtyK
NTgECy0cpylbLT3hPqSRFJqMcOJ8XdLZARgkPjPI6FvKSjx/5wzoatP0hPE2IQ68+eBZSZ0E6/EW
SGWqUF+zWZu4+IG0brfGLPLCH7crfPwCklq1kQ6WsS/tNb2cdq0gHyBFXuvjtnkp5yYlw4kEXYRK
WDaMWavB/dPrN1Sb7qhBPwkBmLXVT52PsAHBLRSNIzhaRS2DwuNiJWRCrD5A2soYk9oZcB51aiz3
yvPSzkQtaICx2IA6WqXtZYMEp8dJoFtEQ5FRenWydHVmB4elH3Mb8SLEIw7EXk+eXmUT6zOr9vZk
GbLauS+4+krI+shksNX7/qltbuQlPdKtuxoBvByBawdyS/TlNAcqUlADdpR9EnZ1Kkr3xqVazDst
tCpMoKo6iGnEebRxM1As7cMOPP8vWlflbtgBP+8NKyPOisi3yrTAghgQJimBNdqEIIq6GZsvyxiU
PvtlU/n6QXMDYBp17GqIkkas7VgBOUS/KqtMloWmiFH2vb0zepFMXXlwWlR8YXy2GAbKAm4CDa1s
CIYMKRAtzc1k9llrwzh8YFtj6TMVmPG6tHFZFFlRF5lvKiQu7hkgysaGMsLUlBHH0mzR5d7u7BTN
Eqms61TqTsqHIGzmL8SzMmZmkrmhRNUAXMbjjOWXQ8NphX5F/QV8/3zGhrVe5KzMJSp5F/UuUBnT
2tg1qABcpFULBLVXyeXPa0YtFsEcOdOcti267vDN3gXemeS2nIDRajdFa+Y2DbChwuRR6qmj8cxA
pE9mQrIr+FPDZzpqB5QQxWgBgEJBSmxL3lR6cr17vaGXJ7nL/djvLRYqwQTKsE2D919fAhXhUn4g
2pq4DczyylLvIqg5CZTmitLMFmjKXeGPV2jIz+feQ1HKiT4PEj9E801E3ijWx0QNOopy7EtvmiyH
p3r4E1rpgMtHrMBC6UyAkowFRE29Vtkw2OmkSfRDXxE2exgAy1yhm0DSQyWEj7Tp3+jP9fnJQfLu
eryPdaElo9MqlJWc47g0mNewj0ey0cyfCggCode1XQ/zVLkPhVqiQOumT1QEfj6Leor7empuLWd8
bATRAOwgJLJafXiqWghSCrJf0SwcSq3sdoJQPWrcqf9UNhoGZsG97fUhRfEIuq7GYwf3xcNABwcT
IOg/0QotN05X1/n1bWOBVgNFMrigtZGiUqa9fkJibZzWefwc2EjYtNpA0yPxq6xBDJUqVKE+eaub
Lb2fU2SDJ4/M5YNmQYCvddaNN0C6tjY6Lx+mNQ9a5Ba9pVlnNtSIV1zoaRYzgSOrziLXgJ0SxOvz
BUjAnc55fVMX7deSz6jfrAEmRTPTzGpshS3u6DiCpUAbWWYApahLXYYdzvDW6Jo7BgWipAdEAHHP
lCml3VvL+GLOy3CgBoSqGqfJeoOQz7XnT3HVV49z7esbURvrTjWTh4o7iwuCdHU02ng0yV7aNuJU
ErcuzhsLnwOAkxqARtk3tjxOvYItDWpVe+NCSdkKPeyK/aJDOCubynziGZACjnzngpRGk0iIgeLp
yffBRUhGA7a0WrrMe4fXgK7goFXyGE3ISQtWgdCw9dhYMAIzK1qezcK8W/+XufNajhtLtvYTYQLe
3BZQlkYURcrdIGThPQru6c+3OXNGVSB+orvPzR/R0cFuKZjYLnfuzJVrmeMOiZOTI7fULxl3Zxzl
YkInIydVNh7H+q4DkZHW8c1U+ZtcwHLiaaufW5q9i10L+iA3qPpZuivcVVlVpzR+n/oFhePYgwvz
eE5zL+3YC46EiE5DU/r5qEiQGjmTazfhVq4PTaluJxVy0DPhCuw16L6f83ybUv8PJhhPLNqgm/AA
odYmsuztJNc7WrhckrWkAsdD1jV765fJa5zaCtyUH33Ot9E2D7Zeb/Kp2FpZvfEp3haJszOhaM/r
wItluqql6DggSHQuG68IvurtcNCqItzoTX1IUMBtcirB2a4J8ZBu/rXKNi3NVfFXTXsgyWF8yfwv
CeV5ZSQ3dhq5VeWjWWnuebwJFLKAESQQauVJ5bOi3pTane8gnOmcpHE7UI+N8E7hTs9Isu0KO97J
T/HoxeFTbT7wLUxDkzwPzme1fuJCrAhYepJoUgl77IcWRthc+RxHAsFibG1UDAGb79oRyqrxJxVW
N5VCT9W/8ZPyTCwNBX0q3ff6s2qcLIBedfDJ4FydoiI8lFNzM8r2bY5aj1ZYoINMaQOzedy6k2MR
qaMbPbTHodS/D/YI8U77mweVtiFffYtu6XN632v2raFL+6R8h3LwtlHaz8RI5FdIMVbNpgFd0fjP
rfKu5I5pHZue/IcRWFBrA4vKvpYJjKwHoy9cvfhcMJkizA+TiEnVdpak8grUMw6k5ra1cmjj/gCF
awvSrLawUpCqlVLds+Pz+0SZqLBqd2b2OVBzTrb0oFtfZWKVortJGpje0n4zlvDs8grVohBmXevJ
HtVjFtQ39jScbLN6P+bRfgqtQxcDMQvH87YgK2vrR0ELLI8ZAZx255jFk15oPLjTrSFX+3SS3wdq
f5Cbm0J39lMiHye2/7kSbXnOp7hWSLoONxAq3oXFeKhd1W49M3B2Dhhiq0eEkpdx6eFmEv0QE/KZ
EPEdIjAy1NCzidd1tGmmD935e6nuJ3Xf1h87nGnwXhxtRd2nWk5Lf7/pwAHIT6A9AsWBBtaS7n19
2EzZfQp1dLKJfpiJ238oB1fqt3p5MJRjq93AulJAF5s+R3Tux1+65FfM+WjoGC/zbK8Zxrvc5syg
ohvx4hhTUjM9/YYd8feodE8jMTpSK2jVPWtdf4oaDq7s7wBy7bpWpUqib8LgXT1Md2fVvk2hpyXC
6CR/10TRXqQaJN34nOUwdagUThLzvivPW+MLBBdKPeHDACZJLrord4Ha3vm9fZSt4p0TVd9OvS4/
K1b9FTQm9dHmvrSmey2RbwtdviFbk3NbdOf6Q12nG62X9jw/7gYt96qB2C7ogcwY7Ob4/gyWoQOP
QN3fKyPlYEXl7mw/pvHdOcORN92DTiW+s57LUfUSDQphsw08nONPf6ydR1vrm5NldQMuzJC/WaRg
Gzs76NJ55JGnCv2HzLjNzqSWM3OCtLKz0h+ORXdmFH13Srvn0uAv9ArR01DoN1Jmhh5umGRreudM
pvpDkQhdekdSKBXXwY1fxCagBSv8bCfO6eVvmBVwnNrRyw/FwFmBfyF0ez21brIzYCxLDcpTSk/X
tqVKxxPdN4m+fesJmST5XnPGD2Yf3aeqZj5CaVLsYROxKc+X1Zei9Y9j7NRPJMvTu0CW8TudVn1J
0nPpZnmh3E6wRT1bk7zvRqv8ErbVB/ivz3srtX/kURo8Bq0hvSdxa26z/FiMocyOltIPdZynH6Lm
Rh7C6vHl/9BWCz+NYqNRKv4s7Uz7tkyDB5kbxYeR4DRanXOXqynPAvETDzXnjpbGzh0l4xsVqO9n
wvJ2lwK4Fl5f/FsGsnTTjFa0j+3oyZYAgW38OulPaM30p5efAim514zKOZylvB+4zbvf9RhQnYxN
7WQqYePqJZKAhVb8KnOScKMsATfV1NtS/Ovlp7Gg+SAN0mJn1IXJ298AFNiitGrVNdiQyLljX5BZ
0LvxRJCLK5vaLnNtmOmABWQDlQGKBc0wPtKUrx8TCv+QjfT1U+4HHReNtCe0q59e/hcB4LGLh/pd
HN+Ucdk8DZqVkjAIx+PLf6qS4uyygS6xl/8so/bpBfX8t/DfT0XGP3NI9xUU/K9BxPe/CoGubua/
6v9DdDgK0W/Bw98DR68voeEvf//f2HBD/ZeuiFZ0WAkUBX2d/0LDDRmMtyrokjRg3vST0gD3H2S4
av4LphtHdOIhAaIi9PRfZLiq/wuOD0sHSg7QzEKt7e8gw18xNukGiFVIdflNkPi+4kyIGl2Tz/rY
eEYvYAgOMC4EKgyyoS0FkBSv1PhuTehStTich8763MUxsiC/+8LZdPDPBM9Auvc0Fa00EL1qcdMN
uq+AxdsaMwR7xaw9cMqUwWxrv/CsgOSvJUkfdKBZ/uS3FE0JmusCtiFTPDFHbtpNpaKsCsICUc+q
+32xmv/B01/i50Wfxh/wPNS44lOYJbpisEGD5DV43unlzoqSgMSA/6lvf5PfDzjCvs11Kq8pZ+iv
+mGujc1ZniV1iLNijAh+VeMunLgzCDF5K5NGtRoCO3LW27Cadlqe/UZimiibglICBwvKDRuft7Mk
D8Bh4SEIP1ITc20C9sb/ZLQZD+SzC1sLGn8NDJEKqe6u2nNTHG1rAhs7EQrk3b2UviNDDAWSjRhB
+kP1s6PtT+2pbduQWznwnLR9CkDVdcl3uejeOVL4HQk5fF2N/GHkvT33HI/53AveRfqh6EgWMjzX
c29S9urykBS5GlHjiwLe77/etjDviGN1Ly28kE9dtEZEet/KZ9K40FnGG9sodkpODXuNG21lHOKw
XzZg4DFUqTcYx0SuzgQEbftf3h7HkgWOsxAUM2lFeenwuhhHXk1c04MDAJWi1KSBAHVWiQvEV85O
Aqxyf2zMCHJS04gb3s6A28+uUNP1PWMbhy7o/x38Ac1Kr6JY27eszdY+VSI7lVWsxUdtd95L22bH
dbgqkrZoBtUu7eXk0Uh1vTR+REKlNnuIPE/tUbAU0F1/+guiXUsbjXZd4WptEwrVWdMuCCxzVCXa
BFgaN9dvgxshRBx6cPDsa+k+3vBAXKdRFj2KrybxwqrYNhfbwobSOA4pKHgE7lv7dw47Qvzb3sAh
epK+rBGKv+JoF4eJNj6YVxQQFYgiXlvryzKiWHiuYZqQ2pPupl72LPS8DfX0Qur9bpUfYcE503ZP
95WOfjikObPOJr3Pzk1lO80LezKloV3+vYPkMUFTT1Aok4t1a896WKOVXDptFB8poCNrAnRxNtA2
9REUGnm2lQIJboEjb1e4GJSlwwYVCq1j9K4LMpTruSwiSNTKmJXrdtqu3IU7CI05eR8LaJqjtaO9
OB4anWlUBCX4is/Pt/SJ9zzXbZl+yYt7wti1ztaljWj+sWAJZoiLjShPdELUKcNJb1EV2jSoLUZ7
0dNavFvXK1mcPEszEMkTujNQM1xb04uw00OO9sthU261Q3ugFHQbuPHpb9OriE1PB58FS4eOELAx
81NR2SUmOHKgAFB08FiP/Q11cPJlHp0bUF075YPq2Z/Gm7XjtrRoF4bnutpV3aI7XEuVp7SN51MC
NsvVZVvahXDUwTtB2yC9urPzNea1rPTKy/miMQS+Vh6F76qjfdMf1s7UgoNEfg6iZySH4KSaU76V
tNmEyATXcAoER6hLkcIFb79K0b3g76/MzC4xp/G1EkWw6oUlVYclNfQ67QhLYPjDf6hv9E10hO/9
mL9PSpZu0+Ur1HbL9rmgOdO0es/5IYqEVsqEZieQI8YOevSNZNT7Wv3sTOSNatcKW7dw3r8dHCw5
ZjJlOGXU4BykrmbnYSz1NDdVWun+zaYPc3f+Kf6m7+ITVILb4MOaX15cS0IFmk3xJq8oqoaIg3JW
GWQXl6483MFt4I3F8e1RzdkTOHgM6o8R4XIuXIpiUqWTtKny0pbAf3BKBJMruHhM+WfSWjToGrd5
PIwrnmxxaLgV+tUdBc8/88ugq6W4TEVuVwWm1Tcbe4gPMc1pbw9u6QWkC/f1v3Zm+7SShsbk6VXD
AQf8Dg442uQeBR9h8+GfxQlX1mZObOhMmgBC+pcAM9eEQb43PRYpVzd+bJvvszVGm4WnJ4v3Z3jq
7D7IDblsYAjlGNr+sYTeeyP6/0XIEHvtDZn1dzxNj1EhrvG/xGO/NsHzO7yQuxxgcVx7Ffwi3S0K
Gm7mOt8ogW6jD9VhZTnFCZsFYlfjnZ3AQUqHts2SGrdTfBvHTXeM33UbfSM3jA8847tVXoCF60Hn
PqeDXFBkvBLtKgPVHnJxL2nvULVyNa/ZS/fjw0Q62B09wBUHRdq/PcqFaOzK5OxEZoPVhalD/Df0
w51vjDdN+0UHFlFO2WkKPr1tbG18sxmtpwGSmL5pPQTdkV56ajVp5aivWRB/fuFgaqdsg9HgCIKb
1FoaUYPz2imfE2IJH3a5SLP7NaX+DzcRm1DfQ+G3UQ41gYqyjU+r22FxbaCioLsQcgG4Cq8HI0Np
LLWQ8L5wVuNPIN+iYXg7fCoPgi4i25nAPt3kwyrFx9LOV/8Ynkd+beLHAyK6Qncnux/vxClrN/TK
fwSGC93dqmcRm2x+0i7tzWLzgsJEagLi4qT12/EjoiNIbCtfxXOghsNkZcsvJGxgQvzvtFqzLW8U
WZz5moIuzqg+IW32eM7qB6AMXyBt+/D2hl+KarEFHTiMQRzqufRGPTWhnA+c6PQY666+HQ66hz5X
79Fls8vWBA1fETG97M0Lc7OhWVRyHT3ARbM3Kd4h9+wch/oOhLURevUTIfw2QQCjUj2y/kkGwO8g
ejVrxKhRT0DY1lvjj1s6kPgyhCrxZ5BZzJZWz2LFKSadt3qUq24V2J+rtHh6e5aXFvTSxmzUcjN0
dOaBW6pso3YnaUro8B42ZpU+lrq98srTljbrpbWZEzPqrFMjvADpmoY+FMKzMr5Fnv7Q18Ux1Ks7
o7d2hlzTOCMfAhuUdFEcSzq/uyGlBzi682PrQHfoBxWy7SJGDVsyj3LZ7sak3Ju6fEriZFsmOm3n
9j6Uox3oMpZPPlr+dD/0OUzb4wqP3CsST7FvNDhPaPZGMpuH0bWnUYO6NCMJT0MjCfS/sEi4ToYG
ASwOG1TYvcRzVtUwl6KyS5tiVS9cdVoibyFbZHGKMjjB9HZrF+pxGPS1RN4rQaP54ISbvTAE0igx
ALTwEvcGL33ItoUrufJD59KyKRSi+oP5/PaGXJ3PWSQIZ2Lq+2el8WyK5dFGZN7Kh3zXHfTIG39E
D90j+NE7beUcLJuFa16sJg/AuXIrOOXzlIXIAIqEVUH/2n3+obspD9roSnv6DKSN/p3WqJUbcXEh
eR1BAAddDapx1/MbVFYoy9lQe1lo7wi23aZ1NqDD357TBStsfvL64hFmOq9opxT4xYce6MfUA5ag
0SaROuho9JXBLPgrW4MCDQI5XrWQoV0PJi47rTEcp/BC56tU/O6iFSKrxd9vyWi3QBetvKLLzXsI
QxJDSJYlNBcbvhdX9YqHWrp0YIb+Y0N8w8WGt89oLha8Sj27hNwYZMV2eux32QMefr+W0Vh6p14Z
E+t2YUwuJbOCF6P1xv15O3gRDGjtJ+dFD97/vk7muhATXZmbeY2+tXunY497torm0OjvhwjdADgm
Ytox/LXbS1l4sNq6yWTy7iGvN9915PgqX+tJAQupN5PgC3Snwi5/TL9nt86eSzPd9p8GwsASBPBK
3uHlYXodF2lwvZNLZMeR5Zuf51KPEqgJYJwxNjSV+yBVHuE3If9s0PJ69G/KferKX8fgZp2bfcGX
CNsalK/oaVLWm61rAieU0oYFTcdbfy8uBMHC6cIdSWcCxUdEBOFMCr+skZu/PuYa1UNy7hqZVBK1
s3hBCjVLqwa/9KrpWxejieGiRrd525W8PoPXNmbxgqTR+iWFTKtu40YU2y2N/v9oYuZGOmfMfanE
RO58Ta3Pbb1CdPiaQg4eYx0xN4rNlNpwiNfHTjq3UpWZ9IQ76mNug/u59/OfPQQ9wQ8LBTl1OGpo
a7w9b0t7Av4ziFpgOoN5fi4/2k1dUEbolwDPd+09JKa72PfUY3S09jLP0wR9wPPBWTsFC8t1ZXXm
zsKsTbPJxKp00PeAPop9thXCavqmaA7N0byRHv6BV6PECJ8pIAB4AF+VmHJjCIteznilqm5H2JBt
9YTgHSJ6oDv+JvlB3nbV6MLevzI6ixpgNqVfEvg/0buGGtT5WUZwPtjWN9ZXexMe2n1euM7TypqK
AzXzMRgVdLuazjNTnx2GPJWlaLAYqVDAwnsfgr1IWaGktv37Dy8xqX9MzQ6FRM8QZ15Mavwss3Pk
WPbOTulpbbNdGZX46rdGNdszsgTdiBLnpacoHzkdXrR1tn3xRLMtmZtoPXMjPv3aHvECDNw25SVd
RGDXxzFN+2nwC4hsas/fQ2F3w17ZPTh7/ybf/yxWMlPa6xTEtbXZJQhQPIuNFGvnrjsEwMkBb7mj
UrkCNKa3bgoBQNr3m9Y0T2rjQ1ombYs8+tGPdNPL0Z2lAjmGgSro6LqT3pdOf2sLfcJO3nRTjzxG
s7fhpgqBXw8jzYEqJASw3NfDSjp4wYtdD2QWOuphmDh2xUBEwBodphva9V5UTf+22hhqxiwQbZ38
oL5W/O7k4dwVEZaENmP1CLrYhWuIXOl4DE+rGqqvF8gE6ANro01QrBCJX2+H5JzZdGiD0vHv6mP/
TNyPDm718BeoRIWfv954WHLQ24FlgLrZ/B4IyjA8lwMhvw2OFD6X2FVPiAftalGqDvbS+dl/6k7V
7XjbuiGagau5m9f+Q3yAg4eGoJhre7aEkRE2WdcNohhvn7KTSDCkDLa9h3JpZd8vbBfAEjJ2YOqG
bnf+TFUG2A3o0AP8ZJmnohlPDYQCYBJ34WjeRsRfimZ7SHAeLZgv/rZHubY9O3MSJHB5UzU00+yE
VF/1XjB4T++rY7oN6Ir2VsyJXzdfVwdeUqpN5KrICF/voLCebB8uTZgUT06yo0lwKO+y4A5SGCF7
WeyDPVqYW1GNLfdrfnppT13anl0JgHSHsO14MIvSk3JI9v1O360v5+tQnhnlcKBmZKF0NK8exlkT
n5HZgnGqHunMMurnzDbuAU49RhI8b5NhBSuzujgwFcEQBIfExT6bVCfL7KkGBuxV52LfhNOIoDD6
fECk6zy+LeiO7zI4P4OwWQnXFod6YXg2o02BGkAf27VXSLdq+Dlo2k2R0NUgAfcKwpXL7/WbhXm9
MDZzPk0FA5idcEqKOpU302R8aCf5GJF6MKv6ZPkmyPWw27y9YRf364XR2YWrt0UmSaL2ZeRffEhf
AhO1qgpGSF9z37a08LxlfBrgH7YOvP3qbHy1X9lxc+aJUMTOh6KWBk+Xv0K8oHS7GuoRB5o3OiFQ
kLA3pRk+rlhfnN0L67OBRkaV5U0J+gw2wl1by1tffxIHEpIo+vQ2YXaSu02tQrrzxVL3dC6vplRX
J2AWbGS23heTxie83Jo3NJXvRT0gf/8XbImd+coPXQx35vaSwU/MjK7blxoEUGfacA+d23s6JQFe
n2sPbvHpb5mb3SaZMp1lKe5rT1LUn4VCg4uTFduoiu7fXsZFT3AxLLHKF1kLYJOqLuFycHHtEVKd
PX2zR/VgHN82s7xUQhLPRm6Ka3K2VEmVqcnggGrR98YOLguv22S34SHZ9Qdt5QSKjfdq6i5MzVbK
mc62PWp0e/YwFW/0VDn2QGzXDp84XG9ZmS2QVVfcziELBNkPTc7b4NRt/AMUmShNC+3yVYOLG/Bi
WLOVUmDBhmOU5ur4mD4IOfq+KY5weO3MXXjSzfKY/qMhmjxTUBaUdai+r/dGCcFb33cWrgxRQelz
xrtvfDcRKrZuhqr1WgS16DkRXHgRCFFfScJnaVCok82l5OSwMnYQIsf9MeyhRw30lftveTte2Jrt
EcPXnUbNNSqK/viJJvmzS0XgLozy25huwykOv2V2IR2bJvvdt3C2BIG/kv9cPOAXXzCb3CYKoSgu
JFLUsvZOqZTbYsBfhmm1ffvkLZ4GixARyS4bTPrskoiqzFBMH2iSbpW3NFttHWvtylseyh8Ts5sA
QQgrtDqOgi/fqSEUG3YJJ/canmvRU9lAeHlYgj6ax9dNBb59sE0BKgkO2ck+TqfmCFfEyrosYCu4
VS/szM5ZHkGRFFvs+vSY3CtehYCh/jC4ihvfyIe1CHNx6tD51WDMt+hlmK3OqMBGlIjVqZpdrL8r
A92VHH1lC6wZma0PBF+q1hF4eb7j/KSL50tY2c/4EmfFYazZEX9+cZe0fdTHisI+CPLyUwWR+aQl
v3orP729oxeyb6zQxaTNDm+AOpaU1ZHIRYs6Vn9fUZdHDsNCWQwikW3p9jdrzklbeN6B7BOZDfSR
Xst/OVBTh1WDd2rL86nrqo8Iyj76AdTcZ5qbMzM7GCncLEF/qDj1h8lCwhrW09vSQkB8Uj8GdbqP
KnqH6e3bFI4VIVLA7Z5MXhfmNxF8NUHeyPupQmE0S+C5BsJVemkc3na1/EkbpDvbhvO2pcn27elc
SKIgWqiSXAcGKnbi7DGQOz0Pr1ymjluhd6AG0HE2OrQ+lG1/aJly6DTra6jr72Xaaeu4+ljkLTId
ER2DSCIgixoHp1qCxcq3n+RRvvEz/fEM+1+Q0HlbI9MTpu+TyHhX++1dF7SPvVF9Cc7dztG7H+de
+ZDZzsoRXtiHl0v1MuCLfShVptROPgOyfJ5Po2btpu4MqcPZWMMZLD3Er0zN5s4KC22Szzgl8UJE
HnQDLuUYHngj/v1aFhluG60ZUzfosJrDIPuzZJKHrcWm9/fVaTqgaEWLsxffSEepWbkfF67iK2Mz
jyFVWmUPZ2ZQ036p8HGUQ+IZ0MpUY7tiaaFsdj2umdNofN+s5Tpvvch2oWToPNWdjsWdfgzaE4Rt
XrRbTSmIq3UWul2NbuY/eoBLga+8TOXgnR9LZwMHR3Dg+RDvabKGc20r5C9c0RoydGuR8EIcd2V9
dvEnaOMWipO1L1FVcPNSDN8oJ2lPPtbTV8L7pUAHa2AaqIRTM56/9DPIgeU6/s9Y/4Cgoanfr4Gg
leVd88eWGPnFuYNKM9FoePo3eqn+ad0Ep7i5QdrDTR/VQyodyr1+k7trZfelG5sKhQ30mkIyEr2z
Ga2VMFJijUMQfOu3Qm9bezTRZmyOrfsXdo+4kue759LaLD7wZWXU64bCtbh9EoBnHggbEupALz3z
+/rL8wVO+sogTZMGejpC/GwWIygQTdV+Q9t6632VXTWFMePXJL2L01sBo4rYsGr5rpkcyjFDeWMe
2jtptRnnJZfw1kfMPAJqYnZSxIyaDn31UX1Ufig7rdvAjPUJNYZ6Y7nGTezZXkegFLgaeBlnM23X
W56Wzi7dpf+djJm7iJRQqSFo5tkVd9DdfkyLz3KLEmNwD6ny2xfjQsCpCpViwNimRZJlZsrmXqyR
FAYuEz+em8nVreOQfoJVCd4eCBbc5rx72+ACQAfQ0YuWmELQ/CpbPqXn3K7D/3QsED/Iv7oDdB6g
5GBJP8APE3lrzlCs23xdL03O1vVcnw04Uxhkk1S3JrRI3bimdre0ZJcm5vNoKK3Wwmnm6eVHjT7v
ZIrdLLJ2iNq4EUSgK5O4FKhdmpt59wGCfVlKxYj+jcLY/PW2j+UFe5HOlhWkFud5eBWFk85X0X1p
tumTuo22IFX3FNh24222g/Ej2UFks1o+XFyzC6uzEeZ5z4SmWDXrYBcPybYy9/9kEi9MzFyqf27K
Pgh1ngy2AmGUhhRKU++splZRHPA9XhNoDynJpqvz71XaoLlTrq3j0j1pXXzCzM+2lVmXtTqIpkNz
r7rQ4FGqUh9Epj97dz6sDHjJq19aE87g4u4il5P5dg08MzB2XQFQLadtrXPr3zpOditKRmsnb9G9
/BnfvHu3OKeOmWuMj2ztUWjsicwbrD1rI1uZx3kEoFd+PBYaqQ70Jvz3QhbRJ3CEux/xbPJUq7fx
ykza4nsuZjJG0y8PRWJMBKrqr2kj+kQbT1yQsFU9rL2gl4IOEHcAZXiWaa/qQ+WAjFh6BvMaOp03
TvH+rKCpWU5HuG/e3iOLfuzC0mxgtJpB2JoQFHehqm94tEO0Avm0SeLFHbQAEtkYvqW3bS7GVJfD
m13+uhzXZx6LhMcwEx1NugBBhMPSLdJw+VbdZV7upm59tzati7vTMkDnORryrvOalB7pWiDDy0y2
sT0mJ1H6OpNtWTOzPL4LO7NTjsyCPKI6B95doC6SYYtCNM2H+Q31PS+A3yQl5AFsvx5XiWvn1c1n
g0ZHgcJBO3Q2s40l4IdJAnMjXbpwBP0sQ8jnA/v9ygoungegM7YGLJSmr5lnUccslI2Ceql43Pjj
RvGUTbAdv4haopxvwu1apnjxevhjcM7DgJhFWxYDjqUqbgxilTwbNitjWijrk0wUvBL0xYLrn10P
klL28LeTtoLzCvWZhJuhh3HmSWt3ndpv9PabNHyJ/DXo6+Jr5iJVMQ/JrDGFYCsDTgBlPtrRw6E9
FUfksT1KiCsnb2kWL03NLlk1VYGfN4QRff47q0PkLSTv7Vlc8lyXFmaTaJsQhWm+CstoOKAxgMSg
BvuqHO+SzlnJHqwNZnbK6qrTuNzwIoGyD1mySvn59lgWEyGXg5ntcgt1qXjS2XQCVgKAhWYgVNyo
ya8BWJaO7YWheUtOPOhDVUwUdSOt/KT5MD7BdaqH6koOaQHwep0Vm3n7WM9QDItlYNY/4gdgrSHI
z/ADNIi7bivtu32HwG/inW/qu2plsRZTIpdDnHumtpqCuqaABdiB8s64obWQS7vyYBUbPfGo/T9u
dkvsn4s7u5QjPaCTmsFm1s6Kzrsy2a9skOXdDowWsV+ukzmAuGvrcKggh0dlDrboI0CdQoYcQyAY
I7euIRneTOVP2RNZkH8SakH5+r+25wnB8znoJxyWwHEgNnpTU6ZTtpCtrYxxZYgvKeSLWZxQ91NG
bay8gYb2Grrr6uw81ZJ6dM5f3p7N5UPwZ0CzzZm2Y1tKBoegMc9HKMeekevdlLH0+W0zwgPNr8jL
eZttRCU+m6N5Zlu05/7Ym3RM2PBvPE2lvZvafmX2/h8u5M+gZpvQCOsmcUyclGAzIdjfRwAwNYTD
V4vRSwtFtAjpAfwKCjrs19u9SNJMqoQ7FPjSMtpAA+fVVL8ztwMIs6XBj4i//bVqVyzLfD4v7Yrv
utggqEdEiDaJ+XRMaIsd6zdvx8/IAjxWsv++sDSS1JK1c2CjjuldM5rp+7mNV1KCS4t6+RHizy8+
QmrLvudCg7o/r08NDJ3pSF3B8J2DCmN8FNUrgLG1yZ7dPWPqCFZA9mpZU87VlOPYqPe1rQIBGtZi
raV77nJss1toCMu2rQKc9gtXwFfrExyUbrCPjg4AFOdhQvBr7eJbCu8uTM59ywSFnzQQBr2kG5xu
g8zqU/7R36hEdpanf1p7qS5Mp0YfBLxrNM0AhJ6dSS2jsObHolpTA8ROIFa16IdVNYpuK81wC5Mp
Oh9AbNgmNeJ54HqGflEv8onaBpzh4dk/NLp/eNvBLPixSxPzUHXqOjUsbNZLlqqNSRU+bR4D+Efe
trKUpgEWCnGRBXOFAsLuesu3Dc3rhgC59O7g0YPmVgZvDGR3yavViHpIx9Vc+MK2uDI52/VmC3AQ
FB/LhG/RdtB3jnubd7ezT7c1kgruP7jj6HMjf0YFzwGCOtv6JRdPUp9Jgr9sfbigtP0/xCpCFQMX
hwULCCSqs+0Xp6hidBH8InbLTW1bbhSf1GKAZ/qdj/zH2wu34KqujM1uhAJ8eSgVouHBGGAHVTeN
WW1GRK+G9rscqivWFrfJ5dhm10Kt6mMPJIOX2jtlVz7IzzlkZw/Ko/Ee8aP78is8esWnt0e4dMYu
Tc5uhNgflMnx6bKrmp99APgTtdq3LSxVy/9D7sNLFwzIbGOgUS13VYUJ6Jg8ZJvjz7Enuc3O2BdH
59Tt41P+vLYZF861AYTCoHdJoWVrjtUYVWuywxqOqbONwKD/ra2OJsptKyNbuE6R+CDvY1L5ASE8
24s+V6lcl4BJ/102RF8cnXUa9LUT/Obharv8Ulx+ZW+2HXupjXLHBhkSH8WTIPcamLoO6s96Kyod
0CKvTeNSdoQOIwWgPpAUCxKja8clKXqW0zEtystj5SqeYFJJfa/dKGzJ4dv0C/TcT6Q7VvbMwq6k
DUYl6UlrJkRU4vl/ESKQPdPUzGJiCVggO9+b7bBiYeEWu7Iwq5vLWdugC4OFc3rvh1a5MfsW4RJA
80W4UsZZaB40KRixHQE709E6Z8kLCyuJmsAGTHEU9F2VG1Gw8xGa7TeDa2/gDEcv5yGBDyDbpHfD
Sqi+VJ28Mj+7CdIAhuBCmEf2zwvd0t4IEgkB26vCzXpf6MLRuzI3O+6IuYtCXQnzQY2gqgW7poz8
2Fpb39JZoBsM5tWXXgdK+NdbBPi4AiUao+pdhHuRR9k7KSLYd8YphXPnnNyp1T5YLZAtXAjg8UkX
itjHMueIxPgsn/OihTap2dZH5Un+1YD9CbbqET2Qp5egfd8R4wEFWtmvy5vowvJsFa0kcJQxE4RN
5ENL2Wue/YeSZXxIP9JR7qk30c4mF3FvB5s1KPDSoBWZbJtFgQIarNm1VKWRpBidwvO/yT5Am7aL
guG5QxHHkIbvrRN9XHGrYulmrxSHqwLyJnDlrxtejcmJ+7MJFWezDR9KWBfRSCLJloHg/gd5hytT
s+tvAsEeqBKYVsXyj7jBeKMk595dGdDSkbgckJjgC3dWT9k0FjrvcuudvpfpBFcOkvuQwpYG+fn2
LxVBFjwowbmtE6cbJvH67BRO8HBYUoRJQeSi3NK92G8ll0ZNVHdIG0WeDFHO2jjFfTdfOEG5TBuS
SrZ53iqjG23e52nHw3HT/wbouQvfQfS70z+rIquymjRaSpE5l/bmt9OoRMqgn9mYd9bn8+Apt6Gb
fhgOwXO5zXhygUe4R0VkuP8LtpcOBR2/gmYZUrRX9YkOwIsyhYy1+p0e5ZO/z3fB1vai5/ymO7U3
jSftM7JY2zVKoIWLC71vXbSCCzqNFz9xsZfgadacDDlsD1JcWs1+jHXpmka+RbhlJbxZ2kIqNiwS
bwJ/MPOwpT5NbaFjKQNrUKnEM/GaiUUvfmljtoI23b0RjOvwbKkuR2MbxC6K9UCSXY1G5rKEm2dt
ApcO46XJWdDmIIShBjbDSkls9r6zQV8SsMgqO9XiYbiYPjG9FwvVhFmfaaJfI/iWPnVPAsZre7Sl
Tq44gP8MhUSzEUOz4SxzNGc2l0mRlRJSKSXRoV7coLgIECA6+vaRYNSjTr922sXvm592qlYOnIi6
9pojzezTZAitvnx5rehusp0+OVt9o7jnJ/UmXMkFLEYxl9ZmoxvkIlIjH2vTDxHFiBJW+qndhof8
/Xrzy9JLjMYm+oc1gntDdmYBaJmkahTLWPNGyoIKXcvS1rk3tmeP4v/O8eS1t8TSYQO+IaiZaI3E
r1zvlr6SphYhb0SGmm9Th0Y5CuIrt9DShgTb44AgxmVxL1ybKGLlLHUZMC59X9xHj/q22Atsj1wQ
gcbbfwZUc+jDBjJmm7AMvxz+ixPQOa3dpJr174b24Snf2UfK1u/ICpBil45rZcelh+aVvdmJg52h
ORPElAAacMeiE2xX/LK28mdcMTeevc1/Gd7KpC4dgssxzia1p2Q2EcgImxmBPfRCktu5rc0hF/f6
2qFbcl6kwpC55VVrc8qv1zDj5IdhRtRrFqoQOpQ32Xm4N+v0n8RgcFrwsHVUcH9zplU7qtmsvV15
+a2/L+FLajfUc4+Cdi5eOdqvt74lm/SAIhDAD8Anr8fkF7qflkIEr4zM73WSAuvz1yBgr+ft2sbM
eyilnKOPSA5C9eXtoH3rFEAM3Wqg9/pyvjYzW55WTXW9MwRn0a30oXzSv6XhbbwTO0Ldye2R/hrA
WCfJW2XIXBwfVP+mxjEzeZhcz2EzQnNiJ5DxmHfJ/eT5H/XgGH2N9oM7banxG896Rcv5P4DaMF5B
s61A1QSMYTbeIJwkzagxiwidpxZ7WpR/wSbLo1bJtyDeo3yzVpxc3C0XJmeHvO+bsoon6Faa5udI
88P/UHZm25HqWLd+lRr7nvoBCYHO+KsuaKIPhx3hLvOGYTttQIAEiEbw9GfGrqpTO71zlOtc2g4H
QaBmaa255uctz19M6T9rC36+qU9TWgdZNmc5bkonAh5l1+MHskf7rw8fv9jTcCU8NIruGxdNbp+e
GpBPde6mkFsWA332pu5xxig9wlkpjeZAiagYnPIGnQ9LWHsgsy0jzAum5lH6yxfF5l9IfK+fBBMQ
J0z4ynzeftjQWf7gQNGfH9DLj9ULzX2hE6o1GPSwLNM4qsBuxUlA0lx7W4aiQvn6xdd+PcD+HE78
/BE+HXDLXpHSM/61jmF/OHGZwPeuLkN+7v3wH6lkg1VonUGNg6Nu9MXVfzWsrlb/HME1qnL004bf
llM6LRmu/rvjy5uHE1O+8uyoS4IQ/ZQXELzS5Itr/mq1gHnPlZ5gw43F/rTnO1Pat1aNa15d6jFt
D6C0beYmxNS9t+Nrr5d8yNfz+ovL/vnkgkshM3qFKYCu83nS1mkLNJXCZa09usLHiEUj+gt3FMt7
ted39f0YmeTa9wCy1heX/vUdQ//qQz/NoWz+eZlaXFb4bvHPO86j+s440dU+6Fodk8c5tP8bB6E/
b9HX+/33RT+t/VxZE/Ovj/aq8FpiFHaPHTqn3RV4uRv2RXHzl3P6j1f7vCSSANS3HFf7vWc1zKNO
Yhr5AFXA6tMO/e0XXylOFL+YOH+84qcVsVYy1RosrLhqDJ0i36nqnQavfYngPuf0YT1WzkuQA9vn
AVibTNTaLYDcMA0FuQAFkrKDrzkC95bwKHPnlaVqQNNJ6kSWcqZtoetmW3rjDdHznkhvz3V3asB0
dmmFzubgVPRYnOjkRynLvjkjpxEWrxrgPf1CKnPhBfjXy5A0ClrrTJioGvu9VYw6dEV942oKCi0Y
wiFd0PTSuaeAQtRYdPPe86sizsp0gigOx5rOGY9+LVddBzZPTtkpx5tauli17ZxBvlH9YJ3ChoD2
LhJUu5LUB9lXDyIga3fRx8LyY2mAbg7AkTTTD5Ei/clTe+9S8bpUSl3jqbMU/dbhcq1BPrVHO05T
2GinOX0tLIiRKesBvVaPwhtsHL69J9BWH73Wv/B0um8nfgAzbWUPE5SERnVoJwLZ0ye32hum0CrL
V5HWEDFmQTLwGrC8bFk5NYohjn723GLrDfo0BbMEKZjdZUiuIY5ku8VRGz3P6K5w7XrdW+5msss7
k/MT6gF7R4070cN8L5cbeEfxg+WMh1QXHzjBgJss7mtn2BnAj3IHxMISUx5swVQGj6AfAMWIZoLZ
5EPiA+sbEUfs+cCe0pk9MA5o4DI/u0uZRWnFznmVR5LAk6NIGbprs+AWFmRbd5gpYISWFZph/tFN
Q5OgcfJUONMBK9+aLzIIzQQUm2qz+cgMfZ/1eLAKIoDAcm/7ju4sAIkTrzH3TGU0dJs5UTa78Y1/
mluJkXmlT1qPbg9uZUo+RgJoZmbGF9PVDgSvgN5iKIVEtQ9Bl774HsC59XTHBkgKaDNfcoM0ZT+v
F5EuiBXMWXCyRBp4zLgXlgEumG264Aq8Lgnwnungxy0Q5+jIUpZaB3OpNk0OFLgaf8AE8BCQ8jRy
meSltUPn9hiV1Xzj5ZKFdSF/8FGctShfLae9a7nkkdXOUWt3IE66b5XkTtj79Jg2/Y2l5ZNV4Lhs
5S/Gm09c8zur53t78TYFgaObW2BMNd/8Ac7SyyhqUKvz2BDkukQFH1PTwse0kpsr09F4BbzXuxxJ
RdAJI2QHdiywLmOXgRivsWsjlQr6qR4jHBweuqx7AnU+BP9rj0xenAFkNc4MAoxc3k9cPZJM/qBE
bkhVnVz48UXGdUJ/tC+226rbvqroTVq34uxzaT0XqZOtwGLcWKQeQ8PH/Nw1WQIpzW2Vy3Hfs2kN
55ALFpwYXn9PKLN/m6UXtcxuQzPzlWcelYdGYHTT3vX+plLtbTNmHUAgwgv7mSV6KI5dI86m8R7E
CAGFdLsFUF/yaGfj+9AAAoqvvzprZrZNp1boELhy69cLCtK3DnwoBx/J8hH4arf0q3BY5D3jj8ZP
I3Cz7+Zen/HCKOimyCqs0PLNyWfyArXByhtaK3JA7r50WrehJxd5ql33GMg81oWfoHEwHpZ5bXmP
y/IsbVia8X5c2VBjgyPpg516sihZA84bOthoCGpnBlppj0eknkPVqmi2oddgafUcmCpLZPNBgHje
Up1HbiNU3LVNik4md4mbwAZPIB+AFx3UTQayYgyAThYteVusdJBHZqEvnq3cqOqm0zLYoSWtdWvd
WtYQcR/Q+MZsuQGCMSU9ijJVJG0+rN08heJBoWOeSxdLkXnqChuD3rvTbYtK0UzeiPzAWz7nfL7n
bHoq6XDP0F3fyfZtAHE67TwSas4PJbzrIs8HljTlrRcVM90Y1r4OtHjpUs+D1ihDIpbKCB30Owie
XyjTeuPU+UdLYf5FmijHUkEldkuXV3CNZmtsAwdip8eAfFhoBYlKESS+Gu8Wnl0yAaDaleMs72z9
zfMO2r5ranslPOwqNQlnL4O10HIkdb3qUBgtgJKMprnAQ+vDxswXQY9zXUUTZ5Eu3XhuTL0VYhmx
QembAcJiNcBOo4IfspVtA2hINhTDLl/aPbUERsWQhXaGJf87Axa3s3Dkko/TnAPVCXv4dEngebfS
Y7mTmQ88fPHWGlNu5VKGlDbeuWeIuDrHWmV19saRaEK+x56igcjXVIrHQXQPpRegviLAj70+NXvV
jbB+th5ICTJ2nQJ+y/dgfCWe1e3keIYfZOxq78Gd81N3TaIy73aSc+SnRRsqelOYR9sZNkPtPdr1
AmQ6yn/YcgesV/zA+9dysCPAaMNWoBnV1PY+g61qDclU7yBqyXaO/k7TYbs45T0tQaXK+yIy+tCb
D49t0wVQ+2z6boNaEtrUbNvCH0IbeVb43p5UsIRs+daM/Ynp6V5U7i0XZYwuyq00AHhOaVhpFgk2
JeBJR85Srucsi0xqh9Rlt2NXr31LH7zl6n0HD3p7jmR2LjLcQRWsNYQZlhxxJ8uqd0lii3OWD6AH
L7GPX7f5m+s9BJN+zbBbhoPb7WuVbTsGaz60o6iSJEM5n2jKglDB7ziiJQYfxjvqJABIRVUpjrIJ
trqvw6auNij0bo0OACVX1ovlYiXWfv4myuGSS0eHJZDbIbPpXeDwd8+XTaJ9t197yrJjz7nebeqH
veQCg7Pmt/7UPrScn7wxe0SLZZgVKCMOA8jDvrztuX+TD/xMDP0OxMizV9irMZuwiU1YRN66AI52
kibeNKxq2t4hiZJkmfUgu/GHn2pEM7DZw/X4mhf1KvdEApfNVeDkxx4x2WixRM4sykGp9pv6IxjZ
g7Rw0ER/62OxdHLj1ewx18Gm4lPYMlRSiA193riBn+PKUTxuLb7hQ/9oSL/RhME3nCcM5ujrap6O
ctHfh0XEaNV6gkVU0ow50MkNqOkoe3c+jBn6GouEVW6tyd33Y3m0VbddFmNCo/on19FvfrvQeJ6g
Mwtg6x7NXKN+PplgNXn01uPYIgIxFyERTUJS+81PrSEEi+6e2tMYLrPZ8by84Wn2MBKEdsa33uaA
7upierJm+uhU5jBN8N/yzNol1dlmfJUN4qawhp2zIL+mFpC8gvQwLwEei6lDpN1B4em2JQ3inNZO
gm11jBaT1yvY3GM9FhXZQH8rcXIuDnmQzwi3h3Xh50e3m9bOQkG5Z+LM2ixBTHsehIxH31sZhuYk
R6zFJMKJkhii/K2uU9RYIYI2OXjE5XJxSvtEp+6GkezZlc3eMv1elegQq6EQmim6XbFgrqpJrJka
L7wGuVm2dOWBGA1TyvXggZY0+hoWZCXcUsFxnu0FeTCUc1XW3iNrZfZz15YrKti77NhhrkHKXdRd
AbtKU4kHgLucEHH5a1fb73yZNsIVR0sVcbHoDumBBi2pTZK1TTLpLF9TauPg3hYXS7nJiFlA1fCt
wzSNcA7I1o0LwTyovifFiYrB6UQI4B4CJDYTzWZgCfqV5aVnPdYvE3UeF9OJncfgpKnxeMKOYBsM
LBaPlQe+dXkzOh0LRW1i4pkNuDhQa7WNv0LyFCaIWfZMGPo9PWDuw9khXUhAr193hogo8yc/9tyh
RgsVtzd+Xn43EpuBmV1IwDVZ8BGyJZ5MIe4XBPVw1pi8vW1nTkjH9lQTeuR9+eZLK8MmQ7eGznEn
/XWOeCX0rICEge6PLUPzBhvqW3R0rDAxb4mc18wedFjx4N6d5b1FcxUWZvB3QQ4tQZuvLF/A10vZ
OvT9ad7X9gJjTsuj0eRZaHkU/LVbJtWGk9bPudNgRCLY7Pr+XmelidGejB3AUSm+MAcGrzOGLCJ9
Z2WwT2WG3Vc5vlZsO1ikmd+iAGbdD05/ox19AMrue9BKmEyP8npGhBdHNwIknk3+yTh5MgPvDLnp
3iJ60zfNippuTwq+xTlgVXnZ4WrGkfmO2HimxKLRoQu7YcE9mSudqGZ6EdRSIWpjyO0U3q1jL1WY
O70AERWYBheN+td1LDUwkGzqoynrVx+mE0e7mXeNB+88zrFF25hdYdHwF69L3RXz8+4g+vp7ScqX
yVqC2OmGj5Kkj4EZJzhjOarGl0SAYJ1pKm5lwx/R4H3uxHLvMfo0UQ9aaGc0fSJNBdliMIsky4v9
MqDp1FdNnPf0R2teHYldG4ZMWMptQc9lYbu7oRpsYCQaGsnUppEZ+z5ue1on3LHquK28pB7kzgzI
sViyin0i9goiDnC2WrTcTIDMG9vVEYHcKc6ZOqCKu5JSrz2WX5wCCpbSvOlxSJbBw/ImsPRLLepN
lqlH14cHQNjMzvQ25cEx61qshj06Vc3ob2bCy6v3dOKOJIs64V+MsB/7po9aYd0NTCZjAeV1zosx
uvrorTuNLSotcFaU5cWm8g57LfxjJAH5G3FfM8w3RvlHwVA0CgLMMLqaQQcIYfCIwKrHMW5y7q9O
ii7MAqMqtU+2RT+81NnLUiYByXc+UMqXMeVvFYg2Ibo0MhzrAbkPRHmSVp2FFiLAD5KxF+wHh6yo
JszufDyjOx5rHubFVH53euMmQVEldErXk6dlCCF5i+V9ThO75GiRgaY7LCf2w2kI3VYdeXOxbXbN
gEMtAu/OJfAYX/y9WNA8M3K01cC+MKwa/wE5m+fGze/RZ12txai+A/1507VdDUovRepG9bfwgK9h
xLUc7d7+6FpC4rrCcJwMkidZJ/YFMwe/6qtNaopxo9zsx+j2DvD2QIVgM7bDSaqza9GHTiL/UsMw
K3RJemrbwg6HeSjClgw/5oLGdsofFbfupsGQuHPbGWmRyo9zkyIRi5ITSteViSCM2hQ20gXaCxAQ
mmoOK0HvSpVe0hmWi2SB4yMQJTAGB1wU/xMwRCv6xRYMRys9rBc7XXHoJMNgqAvwfarXijTw6HLT
jZOpS56W30YLVjuG6B2fBHoUA6Jh86+uwobmFWftMhR+zULL7swaA3FNjbUFJ+lRZP5BL/N2MsMm
gEW+Bfeffe36b05tWxveNyDNlw4G/9UPbCiqVzhMVDEZ/aemK+/apmcRodN3qrAOtik2k0FbsB5C
Q1TiMuRSTNPCj7AVgJQO5N6xxjKRQrshGVIS5iVpE0ExviaVQlgwr4rA3VOn1oj8/XVHx3WNQBKy
9Y1XVHuMnRtoVIEHUW2LtUUvyCY4sCe2qMTvMhKlTt1Asc2KcDApSyore/C5OVgu3lWzB+XqV3vu
77gKkrJ3n4nDtmM+vsKTeIfY+dgFdhPyCYEEYMlvfeee/XF5FiO+PVJzhrPXtLGFPi2CduGQ+TQc
Agh3YPYLj/N8fGFNeukKOAlaIG2vqLQuUGzYYWaWOwg3mi2vRBvSmt72Q/8a1PquIN2KdwxtQISe
xx5rbVcJE5LJeksLhpW5WDVMb9PRilmDWnNTjwfO+hZ5YOdtFsM1kpYinnR3MBUOZB3D/dOhuU2l
BNCOwaVVO5OVdDOHcGPoj3YGq8+cQoECky9E9epYIKJeD6retDDvWezmBWt/PC3lZvHGnctnuNzk
xXO5BGfFvU29pCd7sO5qhvDE9DjbEdU/FpW6pMw/KtHZK14sL85YPOOpnLJevhYFylrS2HNS9cEq
ZXRJqsZh0dwHJLYC5x2/zmOnTredO8LCys+RhkXYCmB1F2H231/NFKJ0cocwq/tjZ/wHmDa5dykN
oN8dWB9SZaHEWukiadpAhohtd57VV0nJqhVD0iT3BiyY9U0DWyLDLAJnrP5MBuToRA6BJ2qr87YS
zq075BtWzPHiNwjsyD7AbFnlk/ske7ohA7lMGQYkgYEDa5OsYtkaQd3HzJFlq7HoB0vw6o52fipM
/+Qhp8OL8qL8lu5AjjwGlIqVXSN9o5xqy3tvh2L0N6gJnqqiyUPkg1eol+lnF/5+g67usfq/tSPO
jdrtZVIvNd/Cprzely7SfDDJkAgg2a6nwHDxAMfBpXhRzAcCTPtPHZoeo6nr/JgJRyNDOj0Ym8O+
fEA+R0i82unEscptlZS2mBMQm5EgEUGQuIUsIoHPPypa7ecJoVzdWeOumvjLOIoH4oAiI/MJ8U3v
vlbIHyDoBPmuzfMNvICRuhnbh6IOikswcEzw1HlkzSAf+KBFnDrTspIFQl6XzBCDKrYc+65yTlRU
id0CvhNg8UjabjgEdeeGXS1Bi+51tmI4x9yMlXhsC5o0uryTZbbjY1pHBMLqoZNRjRIxZl3Ycs8J
U95jIa4svF/WrjTvbyaC/GrgPC9Vf64deuO57Ub7yEWnBVD3LHGrdtsP3VZBc5uS4zVio3n9SKox
9p15NcnpPFftyhT0JpiHFdyOY9aOd0L1G0pesQ3i0I7zEtNJQJfIc0E+xFmGsjpiuYOT9gxLMTCa
a6R6hPMtT8W77S/I1TW3o4ALrgfQTDY+BC3Osja5tHa/85W1d1p9IDNCPXwd0VhnCWBUMSuHTeEM
NyNvQ06bc+N4aFFZcGTDViXLCktVFzrKjFAQlsVj0fh8gyE2xz6scm6mvC9nrCPF9XDTLRD9Sn9G
OqZsr8HNYAymmqnau55KTO6pk92XytxfFvD+UOX5VLVVypuL8treiWJ0jM5s6wS8FOouYzKJswf7
DLn+Sozxi27wnytL13LXHwQumXHtdrbQTmfv3AhO5Gvc/fpqAlhevtT//lkU+/O1PhULe+QGxPSv
ulKxkaerCv8q4hZ3X7WRfnlfn0qxyvE6z7peC25Lq/kGyIYb+rt/xn/BAPxF1+XPN/apCF7pAZWV
a01QbIsN2aTx25V6ARu/r8qtX9TJPjcV1PO/nta1DmhdETp5eKWIKhjHz6//fGD/82b+T/aubv9R
udZ//1/8/KaauSuyvP/049+PxVuntPro//f6b//vZT//099Pzbu89N37e398aT6/8qd/xPv/8/rx
S//y0w+J7It+vhveu/n8roeq//0i+KTXV/63f/zL++/vcj8373/77U0Nsr++W1Yo+ds//7T98bff
XBff7P/88f3/+ceblxr/d8F38fKn17+/6P5vv1H3rwSyVXReOO4Vo3Stnk6ACf/tN+L9FcsMrFWB
hQjQzkgw5qTq+hx/8v9KUKnG3OZInV0B17/9Ravh9z/h/QBkhkgcAjO4QMBb5l+f66cn9O8n9heJ
kzY8j3r9t98+d7u4OO4FUNDAiBJSBIRpn4biIHxHzsJnUXDsDkgDr5f9Fb53UxyuIF2ZdFGHfWGv
vuq3v77vH6QPn6/72VIg0JB1DSljETuytbOyH+cj2aPsWaMDuUn6BHg8O/bf3Q0CtvNX2o9PC+ef
Lv6pJm+WDPZjKUq/ZDmk3IT2l2X/X9zeP1QV1/4v+08OwJ49jg46QvyogpbM36dollD3/wWB45Nw
53onEKvZaMqDycmfvWxB5ahQXSj8SGx/X44ffGAZSFKevpIQfxae/+lKn0ruSJJmapgxUCSGifeM
vqhjGuuVA+bleojpCopbWDfiXHHs/n8bX/5xbRyMkZrBoPc/947DbKifSwv7u3fJzhSJvhj+Rmuk
w6+Q1mZNvtVfDM9fDBDI+f99wU+7nL8wV9fAfSC2PqfWD5E9/WF5+Oc0/Gna/eoC4IAB0YJOhT8L
ACs7r2jm47ldjfzZCyqFuKEiym8ItD6QSr9/tcF9UsD8/hX+8YLXneIP+3ZpWwYu28qP6NxElYNz
5kOakRVpUoR1Tfyfb+8aeHya3JzCxwge9zZaMYJPG/fYu+jTKFBnssg70hehyY7tzML/fJFPwhrc
kQeQxlVWA0MB0BI/qU4EbVwdzCmLfGWQGPEvLBiOaL7aw0tj+58v9YtV8udrfRr8fM6NajwMwCHq
Y364UlgIcrOwR8tXaAzsVv+wK/tq0qFf7k/fJHYOB4JU5oIDCJH0z48tdWSTFg04YBRlLRPlWQrs
a+nQOWLGnug6qFW3LopxWvUzhz5jDoBzhR0GXDIzbho01zFd6QiBALsLPHc6FqVHNwt3x29BWdo7
YluuCXvS6CoSsq38sIRWwwuttpgfVDel91mQsrMvrApF1AaOSl0GTN6+qYblUrvz8NIE3oLMTlap
CdWN3HvyRVteyixH5TnVJDA4RBSgqvi5CLZDzdoUZw6ijIrJlIunctKenRSZJUi90aymTnfU8A6p
3qYWOargA1vzWMIIvK1oewlEwFvk2cGuKZPBr9vaD2ebNO6HclN3jSTu8qC1wy8SoDix7crc23sW
L4ewClzWHlXtkgUHD9jn7VFnaewQXHkXfsqz9OVp7NAJbE2TsXa95ZfeZZqB2w2JM4xBFrEBKbtT
W6I15CbDaeku04Zs7Rwqo8geVZe/VAUS2MhIlYssH0unsuiPGv4rOBl4/QjZMkqpzXbOimzJUfYt
3E5EaFmH31Y3BW9jhzxQ6Ez2iENH2jTvM8pBBzP05LGZlzbRSwvj4YXb7zlq7vuJ+l2icPa+oH5M
HkRRps9QORZP9VA2qMpVFg4APSsfuOD6jopFN0e7WqyXoGm6e8UNtEhUpeYBA6CFzSmkC/tuHsf+
ThSdhbKOnkAW4q5VNxdhW4pUIQR22bPgbbAdNdeRV6XlLgUzbpUW6fLmsbGKnHyCoiCA+opmYaoa
ksXoO5G3tG7gfSu6+qCkqDa1M9sbO5tyyHRqdp60NE1ERCXLLavs+VJNSKInZBKi37WqPJUeMh9I
elvI9RTpI9yhwZvyR3907vhUZ+hT4JCcHAsoKlAFSCv5AFirL5J87r1yY/eAnCPlpPJyuwi/clZ4
tY+ydJ5zdwdDqEbsKAzE5wcgUQtkcH3bzIesGUV7ckgOLUWQtW55smftrETXBkeYMpRbLhbxLPUw
5D88rSB+6FJrAsfALeYyzNzMLa9ziR4zfMTzJCbkfduKTOuBd0Apyb55LMsRjRVWr9cY42ZPy9Q6
VzUkVh5A8n6oLdZ9eJNy+Z4XlQcNBE6oiYWU6D0oO+SugjLDjYrJCvQ5ZYSoSNk23akCIgRZa1mc
vR5alop7EtJhxXUWo5iaftS0gzt462YHMwpoCPKFnQZa5R/WMpEwnQhtMP+p/ezJjF4yUhSHWdL0
rlycFI4RdjvEweih6DdhANdZPm9yJHyAjqipSaTffzSWDlbjYiNXr4Ys41utROqENlKPVShmFxmv
kkDts7QktOp004lePaVTqveqdYuEkXZ+nuy034O16m08d5lXjfp9VGd0grWxk9kOnM9qezcuY3AG
cAdqzgZcnANyBeZRD4G1KiG6RH6FI7s3lfXeyiyVUCT+SIdiGfe191K5OfpKST7v4OwDH8gSJWqn
n9i3RsDbdzKZc1d2XOI/oAuzlizA4+NIc7bptTEclbGOtu3BM5W1ZlzARqZWTnOn+zywQmU1cx5W
NnQsqLVlyCRWwx469nbbdd28UZKwOnGM/aK4nScdsYMffWfGR9QC58TX4pvqJ3LMa8FWRqNApixn
SvKgGWPuVBNSPPQpTxmifuWRGWKLrohVD8Ly0vX3tApU6BSoraOohzHYGCSMKvaI1gYH4oDlwXHd
C/pu0oilznHpndty7N7dvn6lpXipm0YhKe/88D15wblkj0bLEnyE5iH3UOukOVzJmfShT6qrMOt9
aGgUfeNXRaPltW+qdaaQN9RbuYt+LtXcR35pPaYO8u+zN34fR0SHQOa+UaTAQykbQB4QJHCWschY
8jYvxV0+iY9WXx37GUqwtl/ftFblnNMePFaOkjAqguOctLmTxylVHnRU5El5NsD2NE+ReW1pKJEX
iZx6fG9o/mqki3Sw9rtd39vpWz8GdESJDMbjFVgCSSuNuam5BsxTVXZcVr05zWj+/Z5mSEln05Ah
CmyTdE6DsOfNj37OsxhKy7vec7aLu4w7bVvFTs7SvSVaD3dqJDwBtqjapb7l7HLL+xhbq93bLdJq
fgFBkO+Xcus3ntxmuW3t4dxfQJCWWWMYOJBdlSgE7rTwuqRbWg+I9wWWxBp1JXcecY1xOWcpKnhI
Ptr8wqqrYH5unXgpcn89YqTEGA/3Cx8QWU76VFl4XwPmbKxIuu+hWnmoiwAIpQkOLdBlNW/+7NMH
ZK+Qrc9EdkgzCTkGqoNhRTrIqhSVq15QpHogZrrK+IC5m1B8BaW1TIqpQenFOhuvdg9TwaaXVuFr
6+1O3aKS3SYcAzDExuLEeQ2qbjNCJDygwjKjWHRSZW+viY9CiI2qA6x1lmJVTqh2CNexdjqzH1jV
0WgG3CsuUIrZd5X5gIQMul6DKlCJzrJdbSMuS5mCDMvy/C0yK8jVlwa8HEX0Ec/iO6gRG1IW0JQ2
/j1tJZSOBOFMZcA1btLsRLL0tXVggSOs4FRmI4sa5V/mFjbCg2IvbpZ/aydy4YbA2Ej3KB+6VO3G
Lvc3oh7bSApCIZaQ4wHhjUqmQqIaGZS1tSn7lIukndIsGlxuvdXd9AaXSPuUIgcbyTp7EsCOoypa
uaFfmt2iUBQU7SRQpNKvHgm8+2Dk3TYTQw+61wKdTOUVr4Bsr7jT01PtGQudFFkQk8a67fvmQcJR
89T4ttygLlhEPUpX4ULoXpTudFO4gxXmNkLXvuxOXg3hllO2XVgv2NPgCnpivo9TuKs/JMuKd1uR
yNG83tX+1OOREusG8BQauWMDn95soVtg5sdbd9Qn3xTI3ZslZnk5xf2C8nKWSxFhXg/RolANTLkf
ogCEj+SzwzTb/5e98+iRG83W9F9p9GY2wwK9WQ5t2IxIbzZEZkqi956/fh6qum+VVPe20LMboFGC
VFJmJIMM8vvOOa97LpaIYNtWB6ivVgndw3JbK1nq6bUyu4to7upimd2ygUkN+bqDE6bHuEVU+XSZ
BelBk5X2kBZNM+yiRaWSzfvrwFDW5qG41GsZemvRiM15qs0DbQTOrb30SQbffTaZ37icL1mUEUKa
ZoEajV7ca3fAQTJOefU1ksvuFGbUfJoF6U2LkhsAatWBdDo4w9S+mWV+14eEhkRJ/N5k8nEpIVZn
43DtEGc7atLekYP1msvzZyNZe6MiNHtsZHvQqv2igZbWQ6x5pRRTJap7lEwVdDFttHuTwzXWxNza
yglnn4Cr29kvjOwx3niWk1ozx+cm80Ot5yFRUtQaoX5fkQHjrGl2V+rTpYbcDSAoP/StJvkTDk92
Ly2wLeo1ssecVC6h654E3YqgnlQ8bypRhFmv3qtF0QRZCzQCoepV4hYBNYpqeHpT6Rb1cMtU+8wQ
vHcEXf6gaF1sAIzGLoz4eezzMw8u3aveV15hDW6KyMdekvU1XhL5MFkRDsGR0tCpxfWNpQlAw2Ni
2XmptTdNngFUrnFrT3Uig93XD0lVQ+c1W7+yxgXfLX0le3nY+FfQJJUupF9O5cdOxv3fGHK7HeqD
nI2fpgnrVl3klJ0ihVJboynNR6HeSen40sU9tN5Ku3JXtkFZa+8w0NTAEiGOtuZoOFmC0Qza7BZm
ZiT5Qo9jMxU5qBuxezuzKPdN1eyathVwaVmK0xLjZyJTFnrSAquXZ4zFYKY/+I6oJGY/ev2UasdM
U8QAMl7hgFVWDhZfsw0x8oJMA7RLsi7Z2HydIotGQtg0DFH5mYXmyZrxzCqj8Ng2bK/tIlKnKhVk
jyrT4GPWtyK6B6JxB3EqvGamKLenZYDZTkrwmyBai9uIMc//UIjcy7m8SoSjpmb+NOtDyF05FY+G
KHTneCGq0CFFoqHKTqcJxep30KIdBhGyZx/vl7Tisc6bOdHsbLAEcdeP8ww1pBrnp5IWNqG+Tvn8
smiIb0ylyXJ3ydX0dVRE2JRhMt6POuEii7ikLpevC0AAJzj1lhHeJLUuvicodF5ra62vm7vQixzl
xYWkl/U91wShtpfW7O+sDKQcG9wYwN9cP9JmNe7lWmmhlaQdFgjCNO+3EvgOYp72KM0b0doczMNY
i8WJ/RQdrshuvootdFsyRqlg1JHn3awSrkwc1ytUy7l/H/KuvmoMYcNAwQwo8ZNJWgdIg6uuOk1j
wBOORq0YXCNvLSYqY0I30fStfoeqU3uIF9YjePDg/MUyAuXVRmXCv0oy8VvKcsqxZyRpfqeXOHZb
YtiiDBhE7WtUhstZ4Fs0O+zX+L4dxHGXTutyyjr298EERJwFcXlS1CX3pFbqfDqczhYhufvZsogf
1VwrrNbpNWxa9b5ZDDAFZch3pSFajgU98Dk2S21kx9JB1Ja27Sts4KLyZWrH/l7SagIQaiVMn62o
i31V0YfVppyG/Sz1evKokJawBJlgWv1OBHxKXKiYYwn7qGsHO9UiAVJGx5rs8dDCQDMA/N2cNv5r
QfbLZ1gjYPB/MZr5CSTaxkA/TEh+Am66NIc8J6em00fu6pNE4mYq2SCDu8h2fvjVGO1nrdP3w1m4
RG5GljS8P1uqQiCICmvhcNK96Kyo8lM3+brFrZTErfzyaNub/3GQBssQNBGdMD5KfzFwTcqyD+M5
Nx0DSsLngpOe6gznKHE274HNTW9RPUX1qfj8OmiFX0zYfraq4GR1ImxUVZV1XcJ/7idwQKIsoRNF
G6k/Si/tvjiEbu2tmzaxvKlcWrFfQn5/nYvqqs5wUAOQQEQv/jSZr9U2HuNoMp3N0vj7RNs6AQkg
JRNdNhA9SN9+eZG30eePF3k7Js7DQC0G9/RPZ0kx3jYhIxiOWZOj9l3PnjlNt/nU4L+j/0outw0m
/3I8ptgiLhLgOwA4P4xiVQWbb7kOuWPxqdEKB+/1vXTDDetO+/URsekvlK7/zfRyCznGBgBMSRUJ
r/7xgLUlpkpUDJaTKKOd70nodtOL5WmeGrnCu24dBhe4pQ/ozJx/++n88dA/DU6bUoX2mQumk562
e7dzqqA9bmBnfhh2vzjWf3ddgcNkiSGv9NfMnrZY00SUGAiLh/LBPHy3KrcHP9YJ6dkMnItfDPG/
u8H8/EH++YA/nZwuyEoDrG9x4yxknnnjvnS1j+ZrnF4MDLn33V7c5Y6AqBS9INb6f4pG+g/m+nd5
c+v4nzHXZzDUv9nvZfYD7rq95nfcFXSVYHpwVYXlk5vfZG39B+6q/gYaK5LoZmJLqmKo9gfuKv+m
abKkoU0GDEXgz5f+ibtKv5H4TPNAtgRg17+Ju/7+0P1w84iKiqEFeNZm508n9+NDqWejUseJiXFG
FQofVakrLyLcd1+r8hUebhziFJkp61UUx/IA2TB5lqcCgeCc5l9DwZQDg5FAalfFrJwQUBRE0sOy
Psm1MZzDZtIfwqWSLpAxy+e8KzPLhXenMO8e+4wmqlxGxbFoYZ9HuTGOLfWIrZQVs5uV7kPhW+LB
uFPDSoaiiKAKft2LXjA/KzdGEIXFqx4bp37U91MzwR0lNy61bucpuRkGwKVJ+6pq6XvblodKHrwk
N4/xkp6ZF/lhNdxpYX671tNDO0XfBOYMkNOCZkhtsU5Og0xsmdSe1jF/NOTyoRLrgDriIpfGTStk
XlcjNykTb82ss15JL6WWHEZLOWexeSORhGnrlfCGGUxpJ8nyImnro0Wdw/A6fesRu2p98ayb6ynO
jOMyhq9ZtT5PXb4PpT6o0+k4CaHPsOog1tLVDLsgzQGuyohxLERAvJnW6CEShq/jPGI+mRkM/cLH
VDW+4KB3nVrhgIQjtMNyeZQW8zGEpxdJwnElPsuWE8yXejHHEs0ofUGaXQvvtbyvFl9du4Ocohdh
gFNH6e0QMedNuq+Ma99xPnAZTvlICbw0xn4YdGLcZnSQlHI5cotOoqif3rtcU2GrCu64CPemPr4S
x7RX6xr5UBIF4tTt5FT2yTK+1yYSJIVc8NFw+XkpfCRxNCJrEK45GIpYpLQG9a6Mq2snW7uYxq9M
5qNR9udK1V7CJH9D3LuXq+q8jOshXPrXRI2PyK/9VY3vOzlebbHM3oVBem+j5MQo+iXJBWk/Cpbm
kvmTOFK+4vI6S4cmqp8AyjO7NoEJkyh9T0T1JeysANoEDZd035XDFz3UrtFg7VfkO7ZcJl+jSrpV
JuugZiikkJ/dIwb/2nfVAaImn3L5ENZLkHTZxWhrcItIw/9RB3RBVLVRO6MnzSz9jmzeTKs/FQN1
W1nVgWxQMptbs4PqwGqiL30fX9JOuyu7ac/g2bfyktMt9u1cvnTifLv2E1hqkz+iedwL2fSemIlq
x2PJ5HwGdjAfGGWjL+/yYJrFp7BBT26JzxiAfubSAos6WzPQS/md6vymjBjPJqXc+ejFCY9vumhv
xQy/xHyqMG5ZXo0kPsGHOukLgjW51R+hHc+2kaItnSw4bm14O9RVbdd0jPEKlVGL0XnwfN2HqXJT
VOauyEK/JEyuXUe/kjWPjJT9KEZPdVfdJ/MseWO9YIvb9PFDNaFWtSru1ils40DGgdjLZCvzJGn4
Ounrfs2jU6qbVyrUzOHm1XYS7ertANqHgkOJA0uIvkajOHwNi/hW61PJbXVjNzbZFrYRvc5G/dkD
VB4HIMozd7PsqnLc3ue6KgSJaMo0s1bX3/aysF7atMtcac1v6JGLoJya+TqPFRN2GjAm3MV6iFKx
YAJTPvRFVwekLz2m0B0zCRWx1AzHENzKHwY0YuRsem2Mag+AdNoGPLrL0DUK1BAN/Syf1w4Ve5VV
b2EnD44yYeMZ1ihIR2s5t630turGs4Us1SuHNbyvZesUkk3I0x3iATCY+zQOP7u5uRnl6ss0jp8r
bO24HY9liiQ5jLKdWYqXdDC/TdLyVkN0fq+qvnSmcaqQymjAeeaXil6dITFCsIpNymtbJGSzmVND
VCzRbacHxqDdN2Ff7teiDE9NB2cyseRbSckwQWtrxM9sYn4mEw6z9Mx9JC2/IcYlaNPyVUdEtCzo
bEc5QdYjA+pkjYl8hzmorc90cmEdXWJ5BrBqKGSsOr5Z6vWpVLIbNBk7VDLnSIx2itp/KcJSdRlr
4bvQMAUL8ZRTtFE8TLFgMnGaRp/smNmOa704CamAhVk67OQmyXYMLHFZsfJ7sLyNqI3Mfsy7myWt
ZSfr0E4N7epNoUoIah62u6nmshFy0Z5UTNcpZFsvL3V6e5MXEk0XndohuXRdSXA4/Ewe4M4sv6kC
O87C+uZoQ7c4+ZSrTjqJ03mEjq4aTcCcf5tnRrWnp510U4ZadpLgXR2HcY4OqwDHJJWAchSwc6Zh
Q+NVvQrxu4kemyIT+CzkxB/j1U9g77oie5ZmoTgSVoamdfdk1qu8E2NGf+FKwHqnqt/0cWU8Z4bM
5JWacpw1w6FX/tYwMbaxws5tMRNuszKMPAE2vZwguDTjsHUyoBUPbvGXMh8eukokGsXqkguOsXjX
pMOjrg3mMY/HjdSO+cpdbXbzuYrX4utcjctz3za6MzFH8Ad4Z0HUi3cWCKLHWlzso7r4snRl7bcK
mvs61HEPMBXrkckxn1mciQokqXka3EjoxrcZRvA1bpTnWVewVRdYY/93gbANUQKyvEQx7oWx3y8i
H7wp9JrdCMO+gRidRXB35no5z3WKCzHFh8pdCFM6+F4I/qcm/rsm0rz+zzXxTfW34r38X93f8vfy
y5/r4u+v+6+6mNhELMmpPmUa7a1b/K+62NIwyRFJ2taszff2j7pY+o32kUkk0LqJi85WTP9RF0NU
NHVTwSrX1DTV+Hf4iDja/9wdw4qiezMtPAhhvPycgJCPpC7LWjY7izTs0+TUtArId/VR1TJidDn3
yzC5Jor+OITmoVbyA/rKM+LDXM2OklKTIyKKr0YtGUypOztW5q/RqvhLEZ1UBwrk6lYmFV4Cd1N+
E0JpYVpf4R+85LXD/LP11647lZqWotQyHFlt3mUVeH6X3lvppcsCTFmYjy61H5qeDuJ+gDzVIl4z
D415vfQ6MxHjLGPWEp+Yjw5Bo3qF4kyRF/aOLNnMewWW5NRGluQhusvLvYiRSO2JqlsPVyu7TQY3
qe5CpFW1j1+CFrpoT0wqzSZA+NlaZHjv8/v8PnVTN7+E0bfmURHvmrMGwYRlTrSxlLLz9ZT7ua89
C6G7MKF/M5egvkfXgrvUgyA5YuU0kUPRFEt35X1r2g9NflNhOZL1toZ4HTE64jQYBavNCOjcpIHY
mhiKOJ0wk7dOOHUybXiUu0dU3FrNTgf2FAis8JvBOE4SY/0cpx1w6IDwoZ6svtgZXpZP4U14Wz7F
73+K3//cfo/f+2+//x6/y5/9N/nzn/+N39J3jUQa9XP8pkKSRlo5CYSd6cvN2Pnh4ltBk51kYtFV
C+dtbZNDKXjR53Xxlt+knS9OlErVKwvwarjYdcgv+buqOCOQQfYwufHdjFM3lppyYEtOtY9Xby7c
KQosoIjwkqEC0fwpRndLW3FpG0wnLmj9FPmWn2VIAb+jYSuqi9nuDAWkbbGxRZH5rdT8GCHx5L4i
VB4puZATLM56aHg1f2b3szMjfbJs62101Ivdenyf+V6paNRt4y0o2l1af+I0pNVb8q0HgBAN1ATw
vnyF4fqV8wTtbgBBidShXLPVh+Uaf2CbYHXXIqFeP8zyrmT+69a7eKA46TDeyO8i4TPqLoV+kvc5
+ouAl1fx0zzfzcqbVh6uOo4Swgu3aqTSqaiGI2FTKKP7FrExMpcKRS2knpjOxyA9bdxnGRpxJ1GP
rYbQeL7Gw04ZA3EFHkYw75WccKX5WAA05zlmLM4u59RRoIVnJTzXp5x90Ie00p/M2zdtbW38WdTY
sS5tf4hjL6p4qJ1FfuiEK6JQp1gFmxirVLym1M/f4ofk5uz6+BIdzG8+rLdKuJnez4KtAUjYuDaU
qrOyOce3NZZjzJ9uRA/FSbd6lnJq2X0fhMsYe/xEefE0ADF8kigN+/CQy6es+BYmz2YMIXPBteY0
OWTszULodeDAeLQHskZ2nKDZGkrWegsrS1AOJ9CWVwR/8THvN9eMj8gc3Lk7tOkp609lhKY1O2FZ
a4cCA+TVt3qvvorvEQVcZMtPVM/NXdF8y6ALRYtT5DMmBnZ1t2LfQCvmiiu9EgvMRVYJ+hZ35ZcE
49uYgTC4dAn5quotR+KWwkjpy8UHRnFrPtHUnveSmyt2ITqS8UYguhMbX61JeO5TRMy7HGKaciws
z8g3p6OHWHpWTY0zDUokLeVTKT6JOZ4Gx+XGfJcxRe5ihNqCI6+HKT8iSbdFHJ5Iqyr9Ib+Ky0MK
ZREPzeg0nI3nifVQsqvb4tYSIe8hSkY/uf1PeRnO3fn7P/Nvv39FZHlVcVuxsQAENq/+8UvrnO4r
KrvZoRtjYWRI8rzQf0V2Nov2WkiuiQyG7JAGUVLoSMsHt72C6er80eXMLSAtLzl30rOA5bIKaM4z
hdyXhpyFzoCrg9gZqbhwZ7RIvyNKIsFWeRdGue/S3rY0wybDiSfggAA7rvet9lh44eRNppstQNvr
AMgb6jSGrKuo3+s7rmopOSWekJh7adhYlB9oojiyC8MeCibtApYbLUZwEEkHeyNK1i/5hKmBW9Ii
GbUNrcl610/pxzA5TdY5anOOqxv614o9kZ7AKncmjhOGvcb+elMvdgFITUiF/FK2Kig8dIVRQIY0
e4nJs4Oo1JRXb8lwoTJM/p7SDb23kuWVB42HNumfVW32atXykNX5BIp4aRXisVB/i7TcqVOWWJXw
9aGyrX5yM/kxlLIPdvPXNFfxUEGHrFLNJlrmAl1di771QmTgm2hrXW9hE0CkG50IOZs5YJmsSvuu
1D0hr4+5jsJ8gcUg5MC8rTfhpR6dzO45E6YAbCKzEzH2U+sqKAPpdZKa2GvEQrEkt4mGIwiIlDcn
K2pnlMu21I1H2boU871Ea4GHJ52riicoJu0iQIpcRwXg8+oLWUCO1JsmjTdZKp1mLb8Y+fxU5PoX
uVRPkXqJy/d/vzT9/038AvIjbdkP/6ryfBjKj7/tu63u7P5ceP7x2t+rT037TUGmwDRMBY1QIYn/
s/rkK99doDHitKhPDYVp+j/UMLL+m7xF4iFUkZnvMyn9R+25fQHHapAbJgoAKbr679SeeJD+WHui
tIEiz3EkPG1wwTZ+Guj3KiKwtY+YUt3XSBgB/6+giljf5AwB0sNq2dQNUs4GMrnaVkUcigq6op9A
joItQVKwervprL5baRIag/85TkYkBg++/soUpxupJFBi6U7vb76M+Bf6OL9zz8/4DmBbFULcs5Nd
+jo0zkpZ4qBDi2x00KO7Fa7OBk7xNCU79RYfwBy4cwsYUhun8JLb6FjknnDfY/8Ue7HuYTToYFWC
95GZuQYiyqfiVvE3xFJ+6iLHOhZw8pyFdwOFy9Xd+iKCDFWOdbe9s7LxlF12HL71pyR18Pv30pfV
p7Wlrwd6TNvtLPH5Xa6J5eLU91juewx2/GxX6II97fqz6U23M07bt1D+2LYrycl1pxKcAXtRNM8B
fbSJk5+XB6ETH8a7yYWJlATgttMeb6zb5GNyeEg3L0JkqTcgn7fdvF9MLBz8Lr0xQqrSr0Pl4TFU
Y7p7M/uLxxXsbgjuBOQK8XBemDUe5VeuS6rzD78bZG9AFJyMrzTky6N8SI7E2jpdwOrY3a3PXBkO
J2GB4+FMei4zZ7xvztG5OiCQ7Swv9fujiVyKeHTjucKbwunt3muP2JrBwo92U4B1FKSh3m5PIlNq
olIAy/fRGzroODqR2uLA7vKWx4hrk5cU54hOsyUokNtSYBdYYsH40WCGO0p1XSQXEj+sJhymAjxp
pV27gyT8rXzvj/m3lLsnORmBwQBzFx1wCfQKdMTu8Mo4R7rr3NmLTsmbdhP7eD/7NN8EqI4f8n74
7NjCM38gssF6nwCQaR1o1MnlOeZP2LE61b1wnt/rJ4Dl9wF4edG+4L4UZafsKgTiS7kTbqEgowtn
iqPvo/0Se82LlO6j5B2WI4aLdexUFGrfSsgMX/T74TV5TDw8GZ9RGiRUyCfBS5zmpDitw40wbO5j
eG+68r6JAhOPvvAgPBmRbeJ+dxG8MbKLPd5DjlG40o0WmER6bPaiy6d2o14krFVO1AbBlgqVBZkj
Ipq31yAydz3+ToXbfUnv6D7eqbfF1+Gz4FtoMN34pnuwztTEjrzDYEwtcrdWH3jEHempEQ7KHRaU
xUN7NG43x9Zmr+6MQN0X8U69qjZ8GFx0oOUZ/tSkzrg8NvmpG2xogKq1qxk+dhhQUDv6mDW2Ot+6
x3JCll3yF9YgvahXbL5Wp8ZrN/aKD6Ztw315p01uaJs+luOaq75EmLM54y02aK8mpH6G13D1c9yT
fO3QO/pztyNfz5svuGL4sGSE0+xXNwqsvVeR5rVysQ5y29hddFf5rD9Nw1ZpHidPLl9IDHIgwM4O
jpZl5rUl13IlhlM/x8mhxpvMkc84mKSWl0l2uksP1qHwu2c8KNrP5sjnvJPfxNTZEpyOW+xi86wi
1ctwe6Vwwz7Lw6fdOnWxTTCRA3Gh4CduSYCyoy9QNTyzO3JWLgZeGMbjSjUcU+5cJ75Wx86bvP6h
PSmurDFN99qXInTQWs8CXm0HdmXpC0eWalvpXeG1Crl/DmXplPv0Fdso8yk+J08SjjvfmNIv7lA/
J9a1Xq5yuhu85alPsG24k+kD6ESwQFCXsynvEUHY0zH3cPtpgv6163GlsBXBTqB23FPe/WlvvP6O
8v0g//ppyPGPjcakISXczJTVnzYac02Vfl4TPuJbM8CRxR3QUQs8rArNbpUE5HI5OQtjE19+ceTt
J/8JdtyODAmApAzZUnBbMbct8E86MBMmedo3o4r0eKNXZERmxKiqhTOhXHYbGNdfKcZVaUMy/9Uh
fzrZLh8YyFqD6m6ez+21vEifVfIw+zWa/tCTz/pdjDDIHjz5m4s/oKycpdRWbDWIr0wQ+lMc8Dlz
E93yL3OgsBemob28kyFbwct0+KVca6d0dM9yB0c9rPsKvIs2KoSJagaQhRdUrOQvxI+KPR1gZa32
RCQJOfCYmR6JhwfCH0+1jyG0tz1PNErER0K39Ioq4G3RTOXulLNSE7LAo+Fq+JTfsvMM79PXwXRp
I/CUXcjNYC9+irERcbTPjeww7wZ658vymugbywO+zug1xFBu203o0svnDkjjZS3szVzjwk3nmyca
DYsH67b+WJ8bZkPiB95lnuqwfbiWk3+jHa/GXST78vZW2IC/pCrZeMVuM6SH0GvH981j5iCiLe3o
63QH5XKyFbw/g+h2fUhRGvZXaRe7hqfboh9/w6llnE94b0JoM10sZ48sgIf1TuWrcuHUuxwx8HpT
fV8zcWL/WMk/Ld7V8kQbQ8iSZznG2VCDtLSZPDXMKKAFOjSzEIZALOl6+kMR4CHoWIHxtrwCxs4S
kWG8Q9Vbd+YDdnxB6RG0cIwPzS4nK2A4Me5xZ3RZzpYLLPpEhj5tRDrixiBakKy07AS/w2Lzbisf
jPvieVlIxnSt0ak+zPwsYyVOP3Mv3CoODHZaf7cnGgkGEXsDL2/PZIbJ4mliA50dgfkS0VBe6zEZ
o3oK0gAByqlwl2N8jL30cXslSF/Q3QsuNKFdT0ZP1dvM651hJwbluX/FDgyMkoUwDUbRG/bqwAbB
trmbV6ciiSP0MMf7Hl5eP+JwiucfLlBO+9i2DqFm3uTWN1SPPcs9DOjUCW18Khr4VWyKD8mFtJJb
LotTBwS/HHS4M70fXfDlYR1W9tjRsdJDutuHnaOnr9r6gAXwtA/vvydt7dUXkdOHB1xc9X2xF131
KLhLMIVO/2rsNwWqfJPuy09N+X2d+88g/u//6Gv+5TT+/3wMfzsPHR3i7x4Dm5HAH6/7r34IhSzr
sIoVAJL+P1gq9ENEvmLCCMKnqNgA/MFSkbXfTMvCt5/eB5U5PJY/OiK+xAxeshjJs8D/m9N46a+7
BdsEdBgVeyVLVzXO98+7xZyyeYmgx+5yKG5QO1BGDr7sT/4mU05c3PK8X+xPf90stiMSjEKWGp3Y
d87Vn/ankQHDxoJXtkgEIhl0OJalXwTWW3cCZOWYxvWXJLW/tn0/HvOns8QeKZN6iWOyoJBqZlBK
94xw2/eexePXGRjGz7xKNuEfD/jTJmwUojxLIgeEcbhnVztPTnjWD6NgywF2M4Pl5Vdjl9xl2a71
8wf0tZjuLLZAt7dtQNjv9vfVjeWHt2Ht9DlUyfQavSOoYrfz24dECuLkZE1B8t50uDgxFGfwQ2fA
3hB3xKYptsz0V9RtQ3ExBXZMKZAkfO0S9k0CwuSLgAop7rHA9QAX18LXpmtM6JTCKNp8y5Nmr42M
Yiynus1fS/wVbQMzI/OwslViGVofMaZ06XKcLLrDDIdPsa532cC2qsWCXbP2h5Q3tWPsk+X7e8Zf
dY9aEPZOPLjlI9aPxi1ue/q+DoYP2TUZZAEo7ud36Mqx3T4a1/hkXczDAD0AU7hDTaangvLjxKTR
Wt0Z1KPyJcuNNxdVy0GpItEQqvc6tmOAqI0tnqUTlYJb3c6kS7Z75HtNYAKoxNONOb0aR/rCHfPI
fo9juUKfJTwt84PWBvo7HfZeWr6W87V7WpkoufpTdBSf1spOo2DrpsXD7E6ID+dj/TBeaNmdcI87
FnPNJvOMD9kTW1uwaYWDelecDUSSTuEYDgo4y2IAycRKWimJr4A0aB2GO3ygxTN0DmJUg4Rpajft
kt1WTqSRa6D7gOl0jG7EJ7B37TN9RIBEmVuJpB7YsUv7euU8JBdUeFe9ZI/lZZs/bCfbeltDtt3p
9E9ltctuZY9jjZcmaD8YKThGSwWTH8djR3VaAYd/lIBOsAmWNKiWQ4Ygx65oBKbDfEAzUJ7mZyl0
BOkudftdTdA9NvqMOXa6m97zeQyfqxM5hd/ftGf+ttPY8GQ3a8/KTXdOHtc7Wl4jwEf6ID83p2lv
3JLacAAr6yw7CoQzxpZ0Nnh2vQ+nHgay+Uz5Ep2xZsaN+ipSqrwr6z6GyU89+1Z+CE81UurW7l6w
cGu7DyaWX5jWC2eEr2QEwaD31psZYRb9u+wrMajM3rrNTTf8BNGma+Snoa6MKpTbbhXu1l35bE52
fgSlYsBCNBpxEjpd+x0gH5XDqTdeLMozT4CZsrL7t7fJq/5pQmZK7hYgj8UtzlvniD/TtYPuqzmM
r9mZFfJUZ8sVsudBljaUKhZ3scbcQ3IlCmQJAQFi6kcEQgxv/HaXecgCnuob4bycqIoMtDOEP2bc
ETHFj0N9Rk1H7ywOXvsx8GkIzno75L7kxMeBggK3pviteYXHtS+P8P4cuXOj2p4ft4Q+fUdRRIjk
GkwuLG9/JP4YjIbKVd8rxJsX7vq0lWUdzySdpTsHs4ftnkdYKSXPTtgJV2gHiZe8SF62ZxwDp2Qn
9wfF0Y/S+2i89N8M/F1Wrz3gCXqWDFcJ8ObPvQQZwVvL7A0S4uRkeGZdmAM0yR1mc1hvp8ltUz5A
fWmjfVVJBDvRFQ6O9Ck6w7t4RuOKC6lbfMUBm/rdj6bXLfI3R47o5KRPMdaiNzUP5g0ALsvrNloj
S3YgzuNMCd+j/EpVu/dZf+I7hSIMf1BoaTcpGVIix/K3axMpl6HHQzsJA+h/blreKfp15M4ruN4z
6zIaCFt6rx4iOJEd+lt7OWEXfou+cTvj5IXZlvIW32HanVIokzhhZ/QWO5QKb4ghPfUgnxHOb7Xe
SA27uZ/jXG9X2kUYd+JuuceMamu11wsGEPmpAqRcvH7f3RbSC63LPhavmMYCN9NwQ5ax+9eWO5Pl
d4D6ce4f+tgTQ69Z9sOmJzBOKOwdrQeUwKTd6C9F7RaYAFLV8zSH36Pc6LyOOoQrKtbBdPLC1x9R
QSESsmuVfrV8UcU7TfbhERlfMQesiHK4h4eI90PllgFWcv+6PFD+2jhD5SWh0DDwMlahzv5YkPSZ
ZhTWuCVZvGDg+AAp9aZ/mV+iJ+Eie+Opsy/VGc+KU3WCZv5m3fKWHFtwxAtjKFq+722gzOpB7RLI
vwh1+2+3dV0yVEnRiKuDEPHjm1sktdDiJVaIBsuYvWq7/vip2/mdbG9lxP9T2fLnw1EF/rk4i02S
V/BzlQmwokkmRHTerYzGtpCfbbQi/EppA/3jpz5+u/Z/nN7POolSDMVJ4Hitqx8IzfBxifCSA6aY
nhFYh/GGtsz+lXjh+yjk/7J3Hr2xY9mW/isPPWeB7tAMOxgMq5CXQtKEkKX3ng/93/tj3qxKKVLv
qgt4g26gJ4lC3czLoDs8e++1vvW1e/DlqPpJSlVSj/Ca56OWH9WZ+TDuAmjI5AifB49eteDtWc0/
IFiW63Rd7qbN3NlrzxBquPa63aa35jxYp/TqV+ZuWMv74hkr3C6+VCnK7O24rje/f0S/3TMbqmmq
yhw6SSjp19si1+SKeVAluEz0sd5Ct9unpOGN7JsT+mg9Bdvvj/j9JfrriKeXSJ16eLoGz524QaSx
1PZ07y/y9/hgLGlpbMEism9P+RA3F9ajTSdzfhMwiVq3MyvQW7CkO3wpD3MXOOa1D3ZopMHu0sHL
HPW6fBG3f/zi/18X/g/YVDJDrdnCBO0NFOmsX/qvBVv/ee3euNf37vJ//cfsZ3ivsv/4G0vu27/y
X1ouiiVZY2LGcqPKGjO6P7VcsOVwQGPZImSN7to8Z/snW077hz57j2yb/0ojh++veZqm/sOcG4Tk
FQkCDnXr35qnEWrzdcX47lp8XqGqptWqJK0UPMueWFRCbHzFCNw4FPJVb2nHwsYPbqvpnUikq0jv
7hkXL1ufubDQo52sBbhe22ydVIJ8Ej5RWrxs7fo8LuvkybIGFKwSj3E6AtdWVV9dd4Nx9GdRa5wX
hYDM6w2rKJw+xgHLexl21c1Uyx3ad49h/DAirYbMUjBoT+MA8TSQMSyLub6Nlep8GJpzzUg2Y5Lf
jxige+yTdGXskHk+tJ/yulJxFgWD0i3CNoQFPSuFE1MBaJFFq3ww6akjbkgtfWV32TGOguJSD9H+
CIsWtNR2bl0NaHiq8JwwL9rZxpoEnW4hZKAMyNDJfgnOc808n/LwnsT5K9SzZMPI9OfVdSVGWjvI
ZEHRMp7shEYwdlTMwNSoXVYmOeDgQZZBjbRNI+uCGt5zCEkBmzKoZ2k7EfIgU6TpHDntLDZusvxe
B8lzbUlY4CxJ4s+k2LGGSqzSFMoxZDbk1oVoXcUc/TPM04OrdKhI6hi9V4m3rOpvpMJ4aVV/WqdN
PrxXdfkxtoQoVKhXwUkqaM6y/dCP11ZhvsYpmBkaH2h8zYssTD7acU6b8RhlVPhajIxktIC8wP1Q
hhtjysmqSCihQOOyYwxwPDuw4OttGrNSRYY8IPmR23VWodnKhyC6bAdrQlmhmDe98mIYvnc7eQmz
Uytjs6aZiL7kZECKW4ckrbFB8txCEzoVX9WzOyedYWkQOr72lSw/pAVnYQKyVn1z5cfpBF7GDB6r
csj25BdNEIgRikwCKoIQlFBxU6+YjuWRvIAutbHN9MIS1TUxm6vMpDojjQKV4lLQFh5SnOhSQLM1
sK/TiICqmk68+iGB4om0jOGzv26m6TxRjW3U1YfCDleGFh2qoN63kOF1KpReLc8LK71AIr7O2mRv
ZIyjmbImBhNOGbFOqTFwjePxpgVFgKJvXHnkLOi5/wub99+zrs9/y794oP93YD1/r2lYV+/Z89uX
9t38H/xaeiUDPxiK2Hl1xReG/oDF79faO/8RDk4VJh19PZyXxl9CWgWDGZZ3+GSzzHW2kf2rdaeg
sUXuqqEkEvOCjfX43wF7ft0p0z4zVQ0cPj8C36eMRfrrNqTXBp/suyJCmUZ7xjSXURO5upxvy6Ah
oJEii8pi6OamvbHwu5p8E9LWIM0N0tEvWvz6SEaV4ofd0dcvwt9/1UmrzYql1CLWJgIf/mz2wJU8
e/npA/rdbG3+K/7aMP7zEDRHYWPSHj0VEHtV7XlpVHGIVXc2l4KkHdBbcMngRsH6Yzy1Ml/I3xxP
nGxQQ8sfR8Mqo2VNwBqJUa5sQIhpvE0cCYcR4Dq2L4yhXITqix2Hjz+c7bcXFE4sbGoFj/apRXuA
KxIpJhfUpKvlE4E880zjyFh02XSdjP6mMsk5sEsXGeempbBrvHA3WbJrBv7D73/LvLH924Uw5uda
Z3Ohi5PyZ6paDDwSF74qHuv8JTGvgJUvTevWoktltZSMnfxDTfK1W/znvf50SN6mzxsMvICZWXh1
RKvmvAgec/m8ya5/f1Yn7um/H2M+7U8d6TILfDsbm3mqx/zYjc/9jThr7yTXdFqaNY5w8ov/g5xp
8bXc+vO4OMR5fTVKIGM+90/HHeVY9lKL4+pkUUhU6bWibcapecxEQqpiN6zNno7OIK+NiWJGfp4z
8GL1xSiiPY8hQzb2EHG/qAk+q8VVUIQUApV5XmbKZqrE7VDYy1CEBwk1bmFUUOfrQ6abK0l6KlUo
l3zbajp+0V2Lut4wwk1r9ctxkC+LsHBbNVkPdXbVwEckBWGNB2/I62uRyBeyvLN9c9/Y+aaraSSQ
tBbDhPW2c9iglU2LdsgdX+iv4UCoCmm4lc0eDmR8ozIqxXafw4xMo/DG7NODbeRLgEmLkt2FsNDr
KTSaIzw1DQtaNm2qNtiBNnQhotwlJQr/SbgJ9Blp7hi15UWndSQTTgvdC7ZcZ3KixGWomxsw0MQm
DnuSMfvFaDwVnQJZD1UhHUnSJheV3rt5SlIYIKE3s9fO49yY0TzMbQOi0epoY+hMB4LsEEsMj6ty
FwVsuhTZZYpyFhLrFHjhUm4QjgLCT9ISLWfgjHGJAEzfBLp6Zgn9Wq9SDYpXQm8KRZEdbfXy3mrp
kqf5qjeHtTray9xk7iGXDoDnTaVKSINM17fqjTzcB4W/mML3mHCqzDqWNsYttjJSCeCmt5d9i+oJ
FxEQBzfuxoexlO/0uFvXLAqRDMi0LsDx57Trsx8IB+q3S7Ct2wooOfzXp40QEGMZ9lWWRCuJl6WV
kg5AgwzjV6Ze2MLbwoeE/4WMxWr3fYR+OVPdaSzJzx2lq0xrna7uNnBIlxktVIQYtse4389XeRD9
8D369u2eF885i1ph0HbyllnSkHh1w6KF1ORW/4BA98dsPkdrQlVM73Kl3aU3CBJ+v6p8t3B9Puz8
8n96ufN2GM1x4LBlr7hpyFOAHzuJ9Z8+ht/tAj4f53RNJvdiIN8Fyd8VOT+udV+eM3gYFt0GMewu
KZ3kfLgzagbI4qdDf/c5AKwJO0RXqGFPr2xAfUwmRc/6tW4QQIWusRtWvOqIBLeI+oi7OVqdS77s
K+uA5e+b9U9B0d+dvKpSlhLAJKvQWr5e5M7imRo78IejweAi5Jfo8RYP+EAK2GT86Tpj1/o9Sv27
9frz0eYv9adbWtlWkRp0VJeTXGDdmzbSKFZJVayUn7DA311ZHeK3igtWIQDn5Lx6Ra1s+JlIObAR
TEWwTKNx3TY5QlFQewjFppFtXnT7+0d2/v2nn/fPRz05v7gAMECRy0uNIwLTFNM69/dHOPF+/frk
zSgE2UJxzHmdPK1SnLXQnnSwQhfx83QTbYst48IbFDHm3fiqUhBuMHq54cr84dzU795HhMQC89tM
hfijtfvp5g2dP9qahV0AJ8huFvzUDuu2RZMTGaPvhHeSY/O515z6wliBB3PTxtFfgBsh5vj9Rfj2
l9A9xlAn2L//cY0+/ZJRwTYZ6waKkW48hGNANrJL/RH8sAB9u/AxZVfIIDORwKsn9UGXyRa8NlYg
FZ0VbYJ54Ie2cT2rWbN7hDacZEl+7/r3pzfvyE6fInBGmA9NJOC/RuOfTi9q2qhj489uqlI2or71
08ExbNxYhkKFch3hLfv9AU+ITb8eKmGwDGjozhXlFLSB+9xv+yhm519gusmLLaHWjt3uCX9000Jd
wApx8jmrbSR/QD7Y+fDDL9C+WxnAVBGzgOR8tlh+XRkUnupGM3O+MWjNRFw8pRa8O41BagoiPafp
RE/b0IuNpvQothXXRPc2Fc96kQIYrddK/5ZiYAjIZbILbztkh8o+VlKykcds2yGxasvmEElEv3bD
xk41sfAFOjLV3mbta6J1K90s7pt5Z2WqzmhpP8w91Pn3n95TlCps49moUm+e7JApjnszA528JEpv
1S1lF2ivTPMGJA4nll6nGwyBF9VGW/uXFYTZBaKn+DW6Mn7aqn+3RDEdAuLEMbnb87v16eHqBqko
pZElivnhOYKJWYHW7W2nqRbBubrK5pVj+cPj9d1i/PmYJ19yq5zy3EznL7mbPg9LaQGiY2+/kKe9
CtcQJuNtc685PNkukrOm+eHw360WrBHYM1QxY2tOHq2ytoiuy8xw6Wf4sfKt4h2D8Yf7eyLg/PUG
fT7IfNk/XdYE3GkTJhwEVuJryjo4II4P1+WD/sAQ+15eWAzcH3+6st9eWHXmVc39aGvWP30+amb3
Bc4uLmyLdDTz05XczLBgsRPUIYLWKeGMxCib7g839LsVCuzZP4/7R3jPp7NtIIQnSjK/rbSQJQOP
1DwhpWNcIRiumTHGeyvBHyvvKCpmQ9WiLu95Lxwd9bYprX1KFmWsf1hEvn20NRm5F8AgaoOTR1tS
YJ3Ic00RIy7oCNDtgYD8cOY/HePkUbZpDShKzBUXF94VcaSLWTlAgO0VUdRMTqUfeyffXupPJ3Xy
vR8tLOp1kpD47R0aT3J6kzZJhhS4C1bl+KFnxg9XcR6I/H2p+nTE+Rd9urmdPCjTSGbb0jp467xb
Kuz7ZzkmYcauQi/saibcmTsGZOe0SlBh47284Z+rDAHDsI5QXoI7/+EF++m6nzzpxBA0Qhr5UR6i
j5nOO5R3P9zab9eJv877tEll6qQXMIlBmAMk0VrT/tl0+/lTj5j2fBa34gb44Vqr353W/I2f91W0
IE/7QdXEkMIvWTaqJSvjWXNJ+17s66vyoG34aIlrE7kP0GXMkIdgV9/Y2/KiOsjy4qcYrG9/iNAN
BbGijm7yZJH0k0aqYFrw7vgXYXGnwPn8/eVVv8Z0/FohzU9HmH/Bp8fKjkoTIA9HKP2rWC0gZjxV
sYUr+rXpMVROSKzqbJ33KH681TRcoPZRQMioHR4vbI+6QQAnuYRWoCxREfxwI04m0v/8dZaMLtSk
EWycbPWAN4Bazvl18q4+D68ZxXXbcBcepisNx9Wbt09v/s0p+J/HnEeQugy8Etra1yuSN55uti37
PGAEKhsBCrAVpINsT/otkgjy4ngC3n5/G8BTfvN6I0kFcGGTxGueFhBN6jV1adrhcqgOEfac0jyX
hyep2cBSXijG20hdn1vWogoYjctPcXBhQjNPm+eq6a+b2L6NqUU9pP5aPDpzTK5alG7ce8tpYO/Y
pssoLpyipTgIp2VEGoDsQyqT2Zup2HF8/76GxFsE96b8RlT32meI0/bzd7/SCaVEPal06xxlliJe
x2nap5bvdsNVnl9kpVjJ7b1e+qseGVxboAJsi61RKDeRkrjakJG3ETKyN0PHg2kUDI4+oQHEKUBb
hx7vU5DF60wtdmV2XcjmQRekZmcarir5pecxm8FRXceGzGNAZsXVppCy5RAb2zw1cYibjqXnKCk7
UMfBjHxbqqRbWtUbzHdK51e2oguVNEn1RgYSNNnTiv2XYwy1U3ZQ4RJT3GT9vdSPa1IVHDjVK4j8
eCaMeSJ58EtwAumD5LFV0JEUpTdeKsGbW3smPaiq3xt1f1Ct/qD0ZNw70TiQWs8eMbjr0CBqZnNJ
jqSjGt5alsubOAmc1OZ+NOlt6NluRwRzaCquJzSswbiCK6Rv8izPGneJ3y6FFbgJvdO+Z7LLzKHF
618qT7HeMzo23aIEmTQ1i9qAiwcfQ2ulraUXTofduQ6tJ1nETibkdZc8VfLgWpXYaYwbQ4nly3wh
Ot6t0hLcULIbi9gdyfFVYgOymLwYKGLNl8AkYRT7pU9ERit5uzRVYeLeZarqSjpy/xSmkI7PYzgC
0lnPfPxkNFdmZC8LLd1HAhY//v42ilYZ2aCRBy6PLfRI92Y6KhjgmQ04JPMsgO0DcyhZadLrVpUg
LUmrjnCHpia/9cH03+xGf9f8PVk/q04HRg7LuYBdhicumKCGSfeBdi7pz7FJTgiT3VSNV6kOuMGM
LuhFuF0Hn6wbXDKIKQxJAwhu2Shx63GZyrgjDABJFYm3wXG+OflkbqqZ+tFX+xZNpBWpC0mierf3
dPQ2rYpGZYCUxzBqlB+DAbKBZTmZDATP8paJLy377qm0TVfqCfnyqIv6bjOlpLH2zDi0dTH0rkX8
s9djjuVtqGn4mvZHVl81hMUqyCAtv1knrbLUtDefzNy4OovjwSWSk0H4sG51AkNHJzYglYPBKxMJ
MP20ZHa/tKYMyafSvgQdQRmhceEr5ofGU6IFREgk4y6znrmURm3ti/K6IUKlJY4maf1DMLwlbUhl
2V1IQj5ynNvBH3Z92b7K3GLItuuk61bGNL0Q0/NeaDkGJWyKfesa7XhUJMO1+uyx6qZLUWvw5eJd
D25EaNMdnKudgPbijf6tWuhHJa+uWo2hAPC6tHma05FHGqYjfZkqVzdVNbh1x1OhGdO7xUhZ7+wV
WUQQ8+NlWiU8xvQb234XqOaZIpF1LDesMMqzlDeHxgrhWWvYPgee8xRopFAuqxrRcUT+S5yuelk5
S4t8ldnpaghiJ6iMa2XCvVrG1sabyj350BDtQZNL2JcBgoGS86c9qRcrXSrPsxEnK5S9ra5Eq94q
L7vROhqEvSyijNyjPHoIaz8GeDVsBuz+Onv/pqEZa0R70aVPdZzf0rfnTfVIJWosjNlYnVLIZ0Uy
3rEKLNl57JPuBQDBorR2Wue7Y1ftQnbMClJyqb9opd7JVetWEM7kV41TGIjEInPpgYAYafR3U+8W
FWtCgAab7NzSxy7at+e9Ll30o35Wy3hclXxNFbrU6FsrnUYwg+YUGD4h5TgN7SEPXW476itZxZpG
Gm8z3WoIp1W4Da3S0hK/ACW29AzpOdGHfeS1D55NxgHz/C7HnZt5x8w3VrKZOGqZrELZ36sNIvMi
Dh0/QlaNqdvL5Bsd4zEh9IvQfOqJZgrtbhsMs66AzhnDD/I+tjYUuDwHTDPxIiurcBBLudeuEoKr
RgbBFpHZnkg2jYHEI5oplUGn1wvB01ErYGfqh4rXHlzeSlT1hhdhpzARIn9jJWI6geKi6TSwnJbj
iQ+Cht8Se7gwR3taCMnYDPnRrtE1yzsOgYtYWZrZtQyGzaif6+jW5LVAMgFEX9808b1mvXCyC1Gb
u3IgMTh8aNLHJB2XXvEcBPk2J3iQbGlRVVsf/57gc9EArVfp1SlliHZGctu6WPuagXCYsTaS+JZb
G6b3lTosjC6ClJE7Fk1aSzojmJnFM3YFjuS2e5eUfDkhEKnwAngGscXojmuA7CYXWwkRZWAQl83G
SbR6o8zhNTbKC4G5HgR80vANBieDwAZpySpueZnaBvsruj/Sqgvxw4Tl26YWNT9SU5vq39LVr9ur
VppCO2kl8CabaQXEbSPNnuC1PwtcVz/t5L/tFc6mUaFR6kNaONlAI28q+2Cw6DJwkr4SOkOD3a5t
oKrwejK9qMjDgj8PMLIBpdkDzJ82guANGIlOhAGTXeJPRtbvttzgew1IEqqMj/XkN1miHEqj5wqY
F8OZtpkt3fG23/7Mlf5uivD5QCclo20PShPZHEifgQUqaJo8dar+PatfhlDZ/n4L+02pgnkLdR5O
MBV78EkpiJInLNOJj1ApFQtD3kdZ/EOt8l035/MhtBO9QtzT9k27ub9xI3/MheC073sHFt9CXeUr
vIfWETfNDzXIdyPBL0c9qUGguKVjSqoE9QCsbHNJ6s4f8InutseAXEogEgYHI89CPpsO6mZ8mcHZ
v7+239zILz/h5J2xY7tJpZ4WSiBeM/Mtw4haYIfQ09sSa8nvj/VNvf3lWCdPp+6HVe5PXORIvGVD
xHbtPeiufn+M7+q6Lwc5qTpnG11QFiRqyFfZWXHJXtzRL+frSND5jK6/+fEuflNfwcAGz6cy0VP/
Vl8VqWlUpcFdVPjI+yRNVQSHkA2H24TONlo/KXjx+Z9VfJewBWs9kiPFPiC2bqqzVSm9T9nkGCmO
pfIY1ICkCV0KmZfXZCDBNyqRg5LW9+te/Peo0j6L0v6fi6Xm9vzX2uL/mbw8Z19jqfn3f6nXVOUf
9OuJnRZIh2BByvzJL/GaYv8D9DkJF/O0xBAzIudP3TBB1ohQaKKAZmSA80U3bP+D/0ujy2Mr/JN5
678jXTsZxjGKYvyH9xUcuarMmQUni+CYtENvsNl1tCTYqzpBVFlzlozWYRrTjRrjW9HSS0nGZS9g
/tJpWLRx+O6V9VkXGi+Njl+swhll+Fe6HGeOPZC1YObGmR3e95rxkMEaZp8lSnJYpqdPl/jy19Dj
C9nBNudl5K9pCL8e1R8IZ7peKqdBnsTXT/MUD4NdedSoWZA+6r52RqoNaZUYa6Jx02fawe8VD8Zg
N6NC2PNWIZAXKSGKwXuXxiTelR29EUNQnk/SRdn6V2aGHUnu373C3nij6UQx9ZpMWgzseBB03C4F
ZG58bxFNuGtMbyFMH40f0qFSRkORZ3d2NMunrQzpbAdpUTLKNX0SBsaKeT7KxgEV4QvNIza7hFCy
xdShYXRsqJqkeQoMiN2SPTK2kcCYTzfQXxc9EYHLSbIax07ia/oAOUFvAmy1R5vL79gBl+y7gvGy
tcyC1EHaKnUUvZUK27C2R7dakG43pRZTRy+KHFnJtxERcIA1+/DMsIsnOT9LxypYNX6GJNzE0FZQ
91PGGOejz7UpY3yeXpQfuilFUV5QYnomZlDpRY3ZsHdtVnNRIZJ0nGbQtZYr+d6NnuTnyVgV1zmq
3kmvrocRPKIcQMvpKFlM1lJfnSEmRUrbIyjJyBGlRiZgddPrYbCRhHLmpxrEedXDZWOxD5ZbZZ3T
v05qBdxoBh2JRN6ophC3DeLKqhi0RbXNfHxptkGtHQ3lylAfCy/nC9dHGUjNfAZH4gmNV7ZAqVj6
AGJKalBtJDkcjfEijAHRzX9WqNWGCmpdGXW26CTcLlW9J8f5QCXwHov6KmrFkodz09T1ixynMHc7
fV3XxqoJVZkyR/MATVn3st6+NfWgUpZpeJOQOcctzGhburVyWIFdf/QS8gSlrerxFOVeom1UG79d
2KqW6xl1uKe6ozPwkmkNo5BOxAuRM8g0LLo8MZZACJlFiU3Hn8adocfw1p4l2XxTqDr70HvNNGDp
tk1KGoWOaR/Tg0jnZ6uSXnTfvkjq+ui3413U7Rri2hbKFB5HLV4NHq01qaMnMfClkBp5n+MTKGcQ
eDSPVvPuzKhh45s9EOsySvdEK6wtnxiEVLnWhhkjx69cSArqcLGPeuY2gOc5rAaWdRrPh6Y7a8Li
ydPqDu+t/lGM5SFUoUiNFRTv6WjYbbuoC4Bc2pxvLCNnl9JnUQVno46vQBj7jtERHAc8fUV/5hn2
GTnAS3u872rvI+gV/mP0Gn/8NWibRiRuWAbdvkBz1/ZPUuEBGs8xHo5McxGmA9Mz6vvBSvddEV0V
AKoJJnbUUb4RCWlbRnXZ+xcSYYyLKhVnaZW/Sv5Qu6MpqCLLg4W7UBtk1ekMGkXsY1tozfGi03pq
+tzbwxbdE+V4nXv+Mck9gCYMpAO1u9LSBKpK2DyMOSgcUqEY4w70UxXjDGgv0bm2DxG1w5Ha9bVj
qi0Bqf2dFfMcGA0YP2P8IKwvXLSavQ0s9bmpCuSfMU9IX9yjdCepGX5nhosWG4E1Kvu+rK/kXuUR
yDPXT6lhugwuD9y1qSFiLQPEREBEtFDjmip7sOfs4oOeqbtuBNzk1xq9OxtGUDtedKZ3lMZm34L3
TgSVcQIIEV854q5x1ef+3ajnTDt6gkbJu7MLVpVmHC+rttp1YfpSS8QcdcGtSErhhF7FCx0esko6
lpn6OMUaPw/jwhBHNIBNPApFoO/SJkTw1yO+Sz1zHxhGuRwDFiEjijZC6Y6FZpbbUdrWk0X9NOql
K9QAr4LxbMX+QzxXUGGg3pUFcbNRIC8DlRsrzWGD7LWYO6I0nVDAafK5B4NGkM7Qj0S1xf7KaOxX
rg5PPNmYncqOqsbCqaUNjHFlFisij1RllAIDeGR8abUraVrhdprxZoUVjZJKrKnXJ4IBfax1EoG1
SRRvk7osrkPpmoRBfQtz0VHlsEEZzjfLbM0nsihuu7QmsFMQxEDTeER2C+E/QokwQLryAaDl0m6o
mH9Il2QVuiHxjgxUSdhLdp2eX+UTCXith9l2hJrCpcbY33mU5rFBUoY36cteVWmdYPQnBDkzymdy
owlIJCZlyTcS3KZ8THz71m5p7Chp5vaxNO3LZkSsSdadlqeAdGUd5nwidryXz2Zu6tsiZG+a1YZT
YaJZsXsGmVonrLZ5hIGlUCCOSrjozkPMOZP1pvUsJ5G8kjzzrqBPuxFDU8PqC8GUtdRJJZESDf6i
ZW0RodL2iYPAkE9Jqd7ooruJjHo1WkFO8iTwwKaa/fJEhgLMDWRJcidszrFJsrHPbiTrnvzuItJX
KBVxNWoFISdhXi5yEo3ZYNOJMqVxQcvqxfYzuPgR6grVrpfBRCpIlDzqI28AnHkmEzFQ2il788ri
jCS225FI65mBifpaBSsfXmiqO8Aw3DRj/y7ZBpmG8ZxzwH+WyWVPq9tMncleN4a/KbXnSIOgXHvF
neRttaz9CAZaH2PbPBKR+tqSKSrk/Mms/bfC6ianVrZ6F72Aja9W9NV4e/PqseeRJLMXmrXYGTTB
O9kkiG889GZ13qJOCfMYf76fgCQTbF5U7OE6eqdcmSHcRl4Tkad9aCMIsfzKjntt10/Rc0D0kpOg
vHAUcKd6RAJhOMBi9mtxiL05uLRKVnVboc4mgJw8dGNT0qp18jKsUPma1xV7Opigeu0SjPyoNNUl
LdDEAYAfM7CDJmumgvy+FGagTYeX1Ii8Ad09lSGrio2Hnl6eaY1wb8GAi1jaFKW+Mnz1LlCYGGtD
u8r0dtV5dnc1RjW9WnFoJ8LMGnHNDOat06q3nmmhBys2C0pAbXp6LY3aA+rkO6VlJM5Eyp6zoyM5
lInOJKgnA+6d+qZTzP8+U4mBaYjrtyaIa1QIhd71y5zAeKebJvq0fUt3LfywFG1V0ilFZQWTIE6T
2+rBjIEMNEGAXly0wKuE8FnN40OD/mmU6xn1DPguL5pl1cEx7mYvklGUS+OZp9xaSLZ8Z0gKzb45
koLMtEKA7eobwlna/C31tXLRiBAaRQm+w2zxkNbjW1GW55WCGSkbb8qCvetoEiw3VmAs0rB37L4y
naYP7+rSo3OIg73NkxleUheOemfWSbkQ5MIsEguOVTDcJXn1zAbHjfUYxwXRjU7WAyWw1WI59P4m
M4aPqq0ZOFrdtvcnOLzS2C30ikrfk+B4k+O+mIYqXUU+mIrJq/SFVsbrhriKhcjgP2S1+mprkTvl
LVBvG7J3ohc3BIo8DGyHnGowyM6IEicWKFQw4OxDZYicSZWsJSaIpVqWGiRcsNi2yexuIJJclMTM
asIVJUyEPG5NZ0CyLUhUupCrcSmFmuxmlrUKTCne1JGJMjwlyDyGEz004mawPeTwZXowmsdIFjU0
5vjIKvwgpfJRjHBDmrhwrSk2FmEk0XO+FElS77lYMDEe0jr6CHXtbWgJr8znWMZpZnJK1gY9FWaB
QkqduBXnlTWdx5mqO8RHOJj8ADrah0JBfBZtwsi+0fLwKaKPKsvqS6a2suNb5RvxG2ClR6JJiY3f
JGnPdMniauhuF86SFa//IJHnYvTM24ovshPLWb9k27s02He6BnGgUk3bXrLpATTeqit8jiPd4GQo
N71lX8k4BnR2sUt1CkrX8Oz3WM9vWekI76boIACMYPcYFIZn1TKXdq/E1DuR3ciLTi0OEQDkNtCO
RgaVM211oAuksUeUG11aviQtXrg/qsg47naheUaTg5zbNHzy+0E5AyZ89IUN/IAsmTRkhBTkybuU
lZejkD76wTx6aEIT6KZhquwSu5mXdzyidoJQijRQfyrZUpXwQXwTLrKYntUe7HehxM+DDIPC1l90
tdnqcSiTM54qzmN0JPEEgFvb7ESTASBsuhu1U16VAdCFjrStbW4oJ86jpr5p9AwN9/jaxMZbRzdr
QZcW1IShXxpqrDBdgonRy8AA6mIbxe2dLaJ1ydSfWGYAoKr0kXiPety0izFVjx4Ed7UMmBMNV/R0
GrneF43Yp1qisKYYZ5lya3kgOLv2Pc7wHoTzX6K0ZFyZ5lvhuQ18cK2K3RjBFOaso6dpjdsW1kuk
F9qmjuFGK4F6ORlPeQYuYyoITRaZxdYuwBefTMQ4ZRtFwgVam2S414yKKxtgrjAOWZ4+2yoTy7JM
HojJwjYQHsoecmkmtS7HL6lls8eeAYna66+RNo3EuoSQQSH4hGIvB/q2y3C0zrc+5iHVozyC6auU
O1MvDlM53emJdh4k9K9G5ChVsZl/DBHhR8hY5wWcy3C4lUl7YT5AXGpS+POsjZ2PhGvBKu+y2GJz
a6QkjbXizTdpTsy+GezbF1ZUvdmBD3VOMe9DXj0pTA5tbj4TkoNPtFRcei2OPPjZxgbEtUvyjxwL
7oZsmXzbdpAM9Xt9LJhoGqiQtOlBIQasSrmaaTCs+ro5sAc+SgnSgyF/zzycpZF3HrFabr0S1pNF
bviqM7W1XPd0AUxrPzTtW+exsiJnwCVcXja2NZHKdSSY5XXoO4A9lNiC52BV4ddgPwH1VuKhroPq
YDA9sX3x3LbWdaBokgMRn5UG1onWmwtVi1vcNiMnJtg7myVT5Sv6HBYcW5krxEeFRHn2NIRBL7Ue
RKNZvXT8W6JjsK0a10NjE64hiceWiSLTvSrCPT7wgCoeqmuyrwmkVdnJQUTWCVpUGE8vDItBtI8Q
Ig6nK6HXvNjC5ms0edQG483Yemv+T2aEWseO04a0RNb1I5HxjAfDuzCMn2zppqwjYDtJciMKudiw
8a4PYpZloFgeLmRTdORmZ949H4hjRfW1D425lPzfzJ1Xj/RIlp5/EQf0BhAEKJPpM8u7r26Iz1RF
0Ltg0Px6PdxpLXZGuwJGVwt0901lpyEZEee85zWNTq9TO8dCsHiCMtM/coLB4xH45DJnHIK1T628
ZD+wAZq74jmUzUftthe7739CEfqBKIokCU3Qj4nayEEvsVEifeqSj5bRV5RW/JaRwOEefoGc0YsL
ZrPSr38WaX3IljqhnIquwmOZEBu2kH6SfRHU90hL/iDIY28XGkZRZh+VJEeg4PI1hXOqEzT3hFIB
xeBZGI2ogSykoEZtPmtilSiQijutJIlFA3iTgQiMRggtE26s0hTvacfF7BMXByT5KiJMl420ZuUS
useiPmRm9domjN1aLKyqMfUggZj3jZMyEPUbLPw9Xif2DeFmPbZipQuproneTCM4Qkq4ZSFRAOV7
SNoBjMQLk4MrIsc/y2Iidyqmr1B24ykz6uMw+p9kVp0Ho+rO9hhl+1neFzXOlKXlHlM0mdd0rNKH
nC5mM3kBQXs2xjyh9E4NCA1fzdA3CdZluXW5mcoZ4yTb+lTu+CYTETH6tr8cdkGQoFPR4agfBTgV
Rd2fLn/n1W9pPn80y3QMveUzYI+HqJHvl9Q9Yu+KwXWDS23quqdu0MfCbpd9r2lh6mTCI6giccqc
aLRI2dgGKuq3i1Ybc7643tDtqprSuZPunZUYX24BRcAx4TKTRkPxwthCTQOe1x6uZ7nRUwcar62n
ufclI7iw9t6tqHXB/vr7qC4/cCmosgpKlCwD0p6AAaPfofLB4axU7I2lZwKMZ1DuiedJ2e16Ce6y
DNMisp85JAeC5ZVBd9TGiWjcuOuCGzPJjdON3ABFK+zxY7uC7zYk42kmV6EMKgHgirrdMGl/xJJh
AEfeOhOBzlT3UDbuvTR/7HXSbtikN7Jwfokk2AI4iZPpP1oSRVJu1jAHmxoFoSnfFXhcxORq61sZ
ruB0K9sl8J/yGXyXcPStOSYYB1tGsjUTJmdoW0vYpbfBssmPKIxTqaCVsoY/lpr7RDHSYbOM+gFX
9JYY67ZJHys/feyBU1uuiquN+y5XD1kx2JsgZ0MJSubNy+S8FYLuvtOUOCKpr0PgncQywLAZ37Ts
91brwMhX9/kwffSL+KlstpIievGJfHTs8a1Np498wMCNT8Q/OvsybXffuPbraIuLDNOvSGeE5Dpx
BSJIpUgsyDARFtPikkYLM+D9NkFK2KQLnsWjup9q76mLsCgL3PchuyeKXsY2vl8qNC388Mbffq8O
UZA+Rk5s2vjmDmBcuwgTiIgMjNoNj01fDoeUcdWmsYa49W3r9G+fbQQT1qRtRz5xAPDilBzstfVg
NBwzhu8gH4ucg66D19ydP4dl78nx6A7mC1As4ZSRgfnsUN0FFWeS18aNXk3Ouu6MtZlyMmJe+CnU
YcGK/y3PuUNMSTe/4OFwFxHB4FrIhZdGvWTjD7N7n43lZV7kV5RZHgDqKsgRcRVOiMcia59HjAUq
B3EpUmDuBIl0NsAMCqkL2ndg+OXFdaOQGZyC0lzZrIckkDsDStsYILkrgoEo0NWLIRUtrDFstcx+
+ihydWC20Mb5xLXyvslZhPENDciMDABd46E1YHzknflKjYLLdenhv1Wm8awhksFqjlOXpSxbzL+a
fPjddXKDaQAGa172klYTaEDC37MGi7QIhH3019U4YfVF1N2mHrqrMfwaQ/+5gbKAb7eFTbZHUryb
k4dTEH8HigfGrIQZiyhB19ECMPdjsTddllc9jrtoAdDP0+nd9Kc8HiegttnO7oq2IVojWPbotUkx
TMKHzvChN2T+3WSy+s/rMrPNNztxT70LvbFUPP6AJVsJW6YwBGGN2Ki76hCmwU1H/dUupo/QT50r
9Fpa395/9DMMMchXPKDw7GPblfZ+EafSzcy7ULqvg5AjEH39BSB+Tkzu3oq4YKpmQUdmhyjr4YGZ
hmeCQna9c1p3DDNqMSrOjUOW8dEoZm62Q+KSlWaPZQels20cvLaW4NlWd4nP6gpF9GgAIrB+hdyO
yOF7az5xOF9g7FTbyV03s6qKS0e4mBZOIzkwsZ9RkxrFr6mqQJLm1ZKSrTjImksT6VtSvOqB7d0n
zcmc+/tRLpu2DG+okB8Z3WyGjsEFjOdN3iOwdfm4zLtbKvnoL062lQtVqu1wd9R834CO2oaGAORN
HzqCtlUHxq0uMNyz9ccc+Fgn1vcKfGOUPRKDhvzK3KF4DlNs8Es/iFNQo/RrcPurNPs9didEHg0K
6fLIozJN8rKwakjlw/py/ugqQaBYAJQkLnAiKdv9Q0QaxrmJiqNclh9FlyiYrjkYf+V94uW8vvGQ
8uhBQxg+zGoCwh6PrcEr5uyuykd1EBNDZmm8ZJZ8rFaho5Vexmh885tKx7WpTY4YWrw0YfAgAIWz
Q1T5twZLfq9ls+ADRdU+l/qlWtxf4zQenaKKm5moKdsjyMr7ZRXmp04h93T9vajuyzH7CPQP3/BI
/+yPrhl8MtMSBNNwVEUrBOQH8lEWcYetjAV9MwqpgJKhh6zKh65PkmB7GxUJyh0beEULX4XV28CK
4ExhQ7LkessLsRN5tB/t8SMJxJcZjMeegn9b5fKxb9BjTeKxMMY3x+6vDFFOltXtDcikCVJwjjCM
G7PlU/XmX98OMaZJlNUU7gTF2L4JeoIvZyZakfScTb7Xuedu654/GVX6AxT12/D9GjITz65fhv5O
hxO9twe/SRwt4ctDmnGf0woXNo8RS8XRSwQxz1NrEQJnOa9uAhyZZQfZmJ/+SJ8/eeXvOWe1kurL
Mbh8TjnjsuK1Tnad3T7O4XrWZlQB/lzQv3vygHfNb6Jcj2bGu1siO+sM7nRQLB9+6u+gkBTbiqOA
Ta6C6+Q9VBbzCIgOViS/ysgNtxJbQMMnsitcH0odmB6UMfEM6+VWEADDUl7DmRR6Ow/y7PwVJctn
OXDx9OICIVvQLFOHM47Pab2nheA+pSaGqL2Bt4X8UiRzWr7DIMc5OUn7pngcMVpd8l+cWzfH7+7W
O6PHgDdv76tseuJ49JwfWOad2qW7WrW8kjS0zaNhB6H7Ko3xyEx2p3l+a1IddDX/zucF95T0C8HA
S1T1byQH3prB/5UkPGqi95/UNJJVVPm/OuV+IDTe8tA+Z6m89Ul3byw/lKp3MOSfuky9+x3ZIGyW
hjceg4S7pVLs4Yf5bbTS30q7N28Azw98cUt9Jz8ZGXAHjdJDlciLmQzjtcohIUIm3A9me/YbLmqA
dp0oPwbZmqzAwCGozAlfCqe4mtZ6zW3dkfRd7dbj07UzdQRxe5Re/yv3Zwt8VX5l1vTWmd6TcNUO
bsybm5i3nHG0qccTMIU+rZfGF/01bHlw2kW/mdyjDWxw8tfEUyGZLTle/dLpZmsZ5kuVJiscYb4E
9bAbKuvTD4hHNezDIIZdPfOlpoBrt+5CGV4ooPB6syRya0n8beXs3wqPhZrOGJhb4Y3W4SsdnFPU
eU8ME7eyRDPIXsl8m68KBZQUmlci4J+WAGqyLKBnFeNbxJRL0CJqG7clhOa2yUhh3QTmwj5F3kvt
eXGU+MADNsleDWkUJvxtA8OnsFT3OON8rBtF5lH0Zc78UvniJWmPVi8fWw7CRg3fKe/cJ0tJGqv7
tP6yYjE/l8kjaAxrLpXv/bK/55fQrrDmIk8fJ4cdan17j2F6PIvls/NsAqcYsZcLKReV1+4xMCY3
jsLgyWNwIL2fBrC/N6WPXp890gy/BJ5xnkPwHzG+AXYR7PirV3hj1Np9coT3S3VlHTsWDZ253BKt
32xSL2nCPLwg6iFeS9O25aFt1AH4/dOZprf1Cg89V5TxAgfVNqcBzydWPPU2U3kpLklSk0AZEnxe
oykX5U2LcIkJjlb7LvWIw3HjPqXo1GX0QSpue1fAd1ZDHlcY48RmNhzUbA/7nnn9ZulJerYyTg1P
BBRfVW/sqajQYPx/MH5e6pJ//sc/uE79m5/Sv3tQ/c9b+rur+/pb/T9fdfiq736WX/0/v+gf3vm/
h58VjlJmEEQwcVBMmjiNBHDg/muG0LZIm+arU3X1V3TXf3Sq/0/f6y/vK/yr/oYo0wdYDUJ0pz4c
mL/Th4z1T2xpPsaCeABZ7sos+otAZJl/w1pwzf4CY3L+7lb4V5AXfyIJBdHl6mPIRMIN/xUCEQzY
f+Dg/F9fPfwnYWEkejz5BjcjV+QiGckF1lepy43LpNSQ1caa7/IgtrGzgfSwvCK6MatdRFqRt8N4
zyP9Ec4IRTcTCRdrmSNudf7GNU+R/9S2D35yx3yMut0tjsHyHg7XLPiTaqAOdtVU/W7dR8u9JuJF
JydJViYRmjk5oj9T+Rzmd8ZwF6DSsS+9/1CHVzd70ETh8N+LkVwWIqynQxgy2koulBVbO73r2MOC
edku6o6UDWHQRnDIVcckeRqjNy+9r42vlR8yuHcdU4o+6uAV7ZviVmYPrj75FkOoi0dOWfUC8kD3
YLexkR1t7ILHn7amd4c/YZEckQ1P5fwsnZfFJM3+3Vo+dX4K5C3pj6CoyONxNe54n3HvN8esOHjR
1bcQAxVvkRfbeNJPQO/304zd9R5WuIyuOERkxaVvjpM8O+Nt1g8AFD021Uyl9Q+j3hfQWExiYbKH
wNgkzjHA9mX5iKlzjOm8/lPvF/ddTo9D/tJAWjCyS1neKsYULnjdc1LcspWUA45JnM8urTYVPndU
CgR4+OfOOMI9snPGF3u7+fcsnX+JV/if7zL/DbcGC3Lof70T/K8Bj5t/5Aqu/8Pfl7sV/M3CJMKO
IAYi4/R9/vL31R5hZufBVvZX+xz2g1Wj/X/YgtHfSJhHh0fc38pQ/w8uo66/OueZJKQyWiKJ3HT+
lcXuwEH/h9UemBjdrSz41SbLo2kJ/olsi2eEkuGyll94MzKZqsp9A5q8GCWHY1JOl2lCfe+92/S3
Kpnnk5hZRd50STRJqb7vH+m72kPQ4oSnAEpm0X86pXQPbpPCQQyrcziwhwQ9ASwBrlpWSvaQs6Bf
Ecm9MDlSB7JnsIx8G7zixaR2VzA4iID2MeFX03rSkbQr8s0wplhPOOmjdsvHaZnZHDBQokcfrrMY
fyahIiSaenIz6fwzNNCp9mu02AUwx3soS4vAhrDzyIeoQStJgWDZe4cpZzavVo0Kj3k9vBfl0m06
HX2jk1QxLEh1UggMsasq/cq6g90pga6ik4d2jvlER+vU4Oc9u6i2qkDJ4wTytomis7QGmP3ilUmj
FaZPIwynKrqHNNPtG/zKaF8kKgmGmoFqb32D3RxDfTQkd3Qbb2XVJgdL5AwrQPgc9eH6Y7sz0JV5
fkZFgZpxU1jQ30CN92nnMy02nyfhLXEwd9UhB4kpk+SXRb2HB+Z49RoSSw0nbGNlDvh7MbuuBRNE
1ZEyWjhEIXujH8V0O8mmqvw+du3l2mg0I7Yii6jA08sasNBKxxzhJkqvsinMrQ6JGUU1enBnqEam
k+VsszWlczg/apNM2dRZcPMycOVXf6oCgNhTxjfOHfOGaRwwT557cTdHJFI7tX0NQIR3lcpCQhKq
32kK7jnn2FEk6Hq9aCCnIGGQBBJEoKJBCLEzndssgcmn7eUUpearU1ZDnBPWilGJRc0JaIlhJEmx
CgKU9nFW1X0PVz6M8ALjnbyaBF4Dg48ZFbUtTyiK0NdqOFtBFhpxVTHnB2OZ7iyZvUwJDqMqeAqk
QrFSY7kS8nt0ro/DQp4UoLtmDtUYSOIChvMbLYLH0K6ivbMk59pxxLFPiV8KQNs3piKrYi44MssK
hxwHiWXo51+JHc0nS7Qtg4GUWFar7g9VSkaJisRW5ZW7B76G8qq0t4cj8mA6EyM8O19hrUJvpzD6
LCmcwYaU9Rot2btcm+UBX4JddIXVEuyisO+oyyciBybooYnlFqe5J1kuEHo7RMo5tzQVFLIMsZKC
x3PlRsCtRXA8FhEdh9GjpXRjN6+Np8jFJGT2yVfxurzes3BoarEt007DKDsj/iLUYl+asCEmOLwG
TDVaC+wnWg+NcDttiikkUyVbY+6C/gWbKcSl6pHJWHiwcJxRa1Zolzq/bRv/+dnXR0CQ/Li0hGmW
DVg2QyrDn8qHGrbXlmEYJ2jRMSVJl11tJnrTKwxwo0a5G8MuSMQBp2uMpYl74O6DnTvTvkX3GMIi
npPmaVo6+e6b+WvG7YvpNHBBN9NHv9OgoRBpN9E6QmkxXuNe3YncPU4CFmMzkGtiMK9f6av1LtHO
IV8Gm0M1h/TCNuh7gnRATCYZl8EVaFNIDFWSf/ToBWW0hms65Z8CJADSioTVkMHnGFZjeiciQNAg
RCZJrG3mg/6GvthP2ryfMVDWbUg6lxzlJg8SMubfO6chRjXD9smWfxxfXnRLNwgMHGzLll7Io8sM
RPZiGwN0YLaGTdI6itwv/84qXXM/EEoc0pPHFUabRz/N3tya4LNEsIzC0GBEnGc/E7CTs8102CL+
sh2bu9T2tkGWGJcao0R+JJ1vb91neJU5mqfMAKizIHEAtermwLHwXuQ2hhEUUkmUdHHlTD+HJIy2
iU3yWViL91ZiCKxt7O1M8uWHGozHEumVNjfxmnMOlliZZLfp1IiXoUsZC5FMXLdM0WSD0XRJ83qe
ku5ihgYjITbpMGSSqprsAdisPKBYJ5A2ddDSKgmhSnpHCOIEyjjWDT21s+ndAHkoTiRRLQPWWgu/
bHUS8pjiQPHsrORYtPAiO2VRIzakMhc6vVnlfee3ODKGRJ7OwINd6JxDw3UPZgJRJ2WYZXtF/5b6
78jvqH2R9TtmiwGRyg8pvIe9whe6nVUa2yC0wCICXoz3VOv222xlF6dqNeYuzKt2kZaXEcEpk/Gr
9iKGp1BLCdk+WI232oT3PEjR8JCtBoYwUc+m4zEeredt1c33RsWxaXvZvd+i7pzHY2IsdyJIvOeR
DPk8G84qm3lcbRsiTzDtlMqIfmhgY0QV+D8bA+MfouWCopshRq0p7kYe92ZAXtFGWYqJ4jTjRhig
m+wFNDSnvGc5hIcpcb6VWzTbwbB+yDwdYwfJvOibx7Rbdlab6xi+ECEh83ig8DnkLUl9Sjj4Cyyc
3F4PN0HrjzRdRwqaTFwn9cqtaUjkhvT+aSbLU4PHS8zGQSmiUMNkISRJ8yKbH+MwnRQ57VZtRIfS
ZGcYwgjPV0S6wwIpQWXNZizqV9Pqqn1a8RTINH2SdZWdoRK3e8+SwzYhWLIUPcTuZkS7zmNNzVxa
/aONG7AxLTscoR9EmwHoYWFTDq9ukxgE4+To1+Uvx+vNOIGXDgCB16zUbbkHQ0d2nE/nGdfLIApe
qbJyI3ufVxfakTsgqSMa0zIQ5gdUZt5PxysIaU+Gn0EPPbwKr1MY9MfJNY5jSxZdGp4KSCNJ2v7U
0r72ADgPQU/ARW2945AS7Ty9Si/z8NRoRa73hI1AXd05wDK7VFmXKmUPGBPGBiv8ks8hqgWX0eIE
83+rV9bmjPuGjeyrVJYd6wxPEEZAc12Io1rBd3KX8nbVL6S4/UDAp22Ams+dsPeTC1CDUL2DPrkb
REES4GCnJ/joew4lg1LJz45JALsezkiRHvU4hsfIJ20yb3fJkppXTxAOmY7irUtQAGdlkeB+Pv+g
hsGHHLvmTZOl7ws1UC+YJsikyo7GyidPe2SAQ/Vta/0sBKwX25lfzb4HfDQFJD79ACK8bAcbnlRu
jh/LWIY7J0fIytAEesiI5K4ohbdzAbivCw/YjJb4LNLA2I3Q0Zjzsi5HxnfXcsp8fMhKcavs7NIV
sKP9Jdm2nWz2uShH6o0i2M6S1E2c+vSh8NM75gD2EXXkakQIaqnZHmgijFvbz8N2XBja2gkhtw1z
CVs40VMCu8kdQLfcSrypynxV5ptZCnGeglOkcM/PRiQmBRpk5AXNabIygZttvoWZ4J2tXiAer5uX
uqeCbzroQwVz3z2TQFhn7MFxoZk1B+bB8KO3SIx/jEnQZk96L31yJ6eoPEm/4ABZKueSGd20aX1I
b7bbIF9T/b1hloeq7AmdS7g59z30LsFwZzu1ZX7o41T0xQli6ZdowmtXNwPzEReymf+zVGYCxJo8
23KEJjDnzED842zit5J13rsJwY+ztnrwLOh1XoPc2EEzH8O7UElxXLziHR0JJkuEIiAid+vYNfUh
EtM+iGp97y5tyEOb35DZw8zHnGNhq3X6dh1eMXnOJ6ujMyCOIClLOAluOu9NokA43DfCgJU+snMk
Boe/JXr7jJf+IURKrqjJHMus4tyd2B2zTm7tjO1xjBioKsl8IQy631DUab6XZQRJH+F9BZp8Yjbx
URDYyWzkkMnLbEJB7nOGaInvsJf49dkdSUrNmvPQYdowRsPRsBtoUIHLvqe4aMiCdj0F8o6VwnhT
y4/aPDHyqPaqrzWGWt135tUkkSioEox6oh3xBd8efG8oM/W8gVMNOs3Wlw84UMDTxIiBlV2tFPjc
rXY6mD9MTS5DEibbYMCnuZcMu7PlBbu0EP410uR0hpu9XoWI4GMrhb8Pt/AgqmqPxgn6uvdS2iEC
9JLvGxjRu5thaNxyGo4WWvh1aFUm32ud3bXqu8DKn73GBaKubbLUpe3FQXQcHFw7DBfs3guzp0U1
CaFpJqUcDCLphm92yyi3Svwz0Qq4+DWajs16niGv7Eq3X4U5zkNufA+V+pxaccroD/yA3Rya+F1Q
XtoZ0CUsr0Wtc6AWdeVy1pewqg5lhyRAOe5Pgw55R2DJKcgEVjSjiyRGPDm4pgjdFVurH3+G0fId
JhOedUSWFl3tb7ActjZDTQVe1Q1ZurywdagHU8ZZm6nHu5hRHEXhTBSQXD4LbRwt1yh2hD6cIXZv
8zFrTzoPk0PWsMq65NXo3XynRub/xk3nK8u5M/EoCJxdpK1oWzntU0/pEwvV3EvphMfRlsfaJz8h
JwiE7G6n9Pk2TrPEaDXW7G3vi0AJPrdcxwLWGMBDDmaoIjB+/Qbgv5ylOumyIT+4MZ8GKxovHm2t
6AdNFkODmU61nCaR/elMONTBaOvdFEgY87PxEXrQiTKkY06H5UOFmV8JXKaFeuwcNRyT0L3mtX8n
omC4LxwYJZZpbBs2jC2htrWMYjhXHDgLKsUw74xdLizMxbwQa5PxNZmyKoZj6G8rv6N56zpoVzNd
cabN/NIhzdzZw/QHHUl98LV9Zykvv5SN2tta6IeeCv++1S+W8DaplRkvDCtNpPikjrnO9HsIQqxc
rIceWjMT6EFNZ8eAulmI2rraAUSsORmfHMN8DVX92+lSghdb9pSB7SzRR8NcMI33OqR+LJ6wDH/j
Qk1VgFvMothv+uGNMgaPEJvKwZMhiqZgIpId762NOwXrAR+e0LYtsYHZ1VAbcZ2ayQFR6U+DNgMi
zNGTYIiuBeq3Ju4W3NRyIRYlmO+xgA1ia4YI13sFVjs1GF41MCEVSXaxxWFZXDqrEpb4jJ016F9/
nuyqIRi8ag7TgHbSgn8ETdMeDtRtz9CFMePoWwADh6goK/9hOX5zGhpMurP0xRhd5yiU82zDARNW
SS6zM5U7hRATymAPENlDWmkszF2uAa4ad+KWBQ1fp9LVzmyiazrJZgt7HWON85Ioh4WuHtt0sW5q
9vdNSOMIh7pno8tviA/g83LPQY/ak/lH4Oi3F9lltqW9S+F8+tLAzN4Kip3rjag+15vipyERngVi
MFVRw4d5OVF+o6VKYUHJsbmZTXdxlH+f1SvNOA/e8xkTjSxgGjzXct6LCDKQG2TWbpzkrqLi2kuQ
8KVxrngNXp3MfotmKqkZyKYbqMV1S/qpylAriOHUcwf2GJgcQ/5dPJLVE4gMtBIkMzIJ+GS2v7PQ
r54HYrRlS4SKx2QIIiKCPtD+rYYEmBdEchatQZLl2H0sMHg2zZRmx1BvCwylTlO4Nzz3aEBxF37/
3TMXdk04nVqQjCpqBlZBiXBT3zyyRws93UEFYNd3F7RDqqGXypIPAd2QZL6EFO5xPjmBSSD8bFwK
P/o5FMNt6WcE5tN0Hgq+skHbDty5sa3uvYQOaQTsZeFXXuOJlMLNc2n0tjUuL7p0o0PRWCKOkMk0
XkQapoVeCvrwObRy2NBVKrZtj2WBr1+H5Y5+8diHpRG7S8o5roNHP53OPdsVyiqj3C9dez9SAGN7
RCUcoF7ZeWKKO0QD+zbKJmA1flrCYW7IjjigynpSuH7BJ68w0renWKY5drm59Vw9Zg6PUx1kn9Go
9tIwH+sq9CARa/CIJPyhBYq3gTMumbtxR5PY47lEGmrXFZdR5vskCrhPkf/T806jM3yGWKtU1fDq
04ZQqaXnrLZOQcmQf0FTFJVjPECx24wc8bnlM/F1arpD509JI0Vvki7qA7wIhjR2S0hIzny9Pape
xGUu9vRy+hXOY8Tp4e88yMEwBKyaRgtKY0H6ombnRWq89Y3gZjAkx1gmv+d5jeIyPNQ+CYbSGOwD
fkcfcy+/Z1/hE2kUfwgnemciPmAL6n0bbnA2gN+mzPrIo5wiEmUHHkk9fjXQVOOpQQhVRom3dwd1
KdFAbMr0EjaMLoRu77RsIaO7FQmYfi8PZd7hMMoBaw7YEs95/hRgh7ZRizg7OXhh1DT63qQ6XqZq
L4yiY8oDMc6dqE+IJILXaTEfDsR9FdLJNXA0N9pC4oDEjySpMKEed2MtigyxhfkzmxJ8zFgzFhSb
HkGIa9ovgdFmm7FmA+hwq5Gqot4K7YtCVQyHJPQR8MiTt6QYIxFdWk/W2Y3G3/mDXVTVh0NR5csn
BzgKdp1JQKYsnwdFoK1V5qdhTt7ckZ3BDtH4VRjeMdntN5HZglwIotarPpccZ+/CYuyO0C4ew7BG
oOafRgnezEGHLJXEdVA+sm/hwGHxE0EF5DULhldt/2brJDkbWzKJ9La11uXpyz9BUD0jXf7lYkMS
+znXpJTnQb61aEudxDzMrQE104PxTYV/M6PvqYBxIgz7o9FI4CDe8MiTuCoUzx7jcMfWBpa0xs7l
oboGQK1GxjYXBEVFxHqOmqAhKEIN1jYxxn5TdidWMQREI/zB1+kO3PzYxsupTijUHRHtAtc6Oegp
iLc3JHoS00DOaDBPBJXwLGqE8aIE3w/ngqvlZmVstjzNRI79Xmo2pNRWCEdHDk5r/pML0lij1nmC
t+PCmxi+4YvNMeLG1bHJO4x41JnT0h4sjTtivlTuRoTYM7UZxEnPQHOMX0CQX1RTWJR40Z9ZOPCB
dHFoR02pmMAMytkEAhKxHuEo22dWeYl2y/0IgRfuojlA0exiC2/5ww6T2twCGuw93Z7LoY175aPm
q+Fg5+OPqWs/fTB6460dtpExwt5DR3TsUaIv6YMmUoOdahUWZK+iBEYtktUpULMXeR+C4DYZhL+C
dv4hJpQ4ZZ685v6bVt4aJAi9r/BSxG9QbAen3WnbBI2MqluFbMkEzt2qkN2YIo/VOtq/uuYrkQ7o
imJWUJpMQLWOB0++ZgOMd3tE15x0PwZpw062IUCWPeA03gVI0UcBdGE9Nsr804LXly75uRYk8Do7
KIPcM20+yS5BSl6/965XxHrIze0CP22yrKOoSZfFlm3TVmjeAG1Jte2Y+KhqvLhcjRe3IFat9IpV
+noGY4ZtQ74sJPl9n7VYEsv+s5w8+ocgylEk09kgChqdaLnMI9Z/UGI32QhnI0d0sEegY87duzYr
69wh/TUtO300Kv/Ry0nOrdb7i0MQm990B0CxbMOlLGLbJ7YJilHuGE92WXJUsJ1sPcCjKa936P8f
Q6JYYIGArv0MDYs+Zf70svlSsul4uTx4LjtXhS9bFD2PcCrbxXkorPHY2HT/VKLO4B5yoBsiVcJN
7bd3vYzTSMBDh8HYfqN02nVj6TGYoCEFdzl5VnexObPwqrqv1wAa6Eaj2ZWxttQe0fne6z2x61Pf
3ui7sWZ7yMsDarz6WVV4wOhMaOQTd4U8jkUJ8iIAPMzyuwiJ4wNPuKbKTjZ0msU1DfmpozqStGDe
B0v4I9ERrLoRFhK6cCKsOD9s0JRnzBVxp5Dy4MyQlbnyhjPLOMHh8zSTxuQOI9Hg/rB3625+Gmrw
KUFxg3yWkmMD3Yvomy6sLppafcqWECBzfsgY/42Rak+5Wb4uiRk8hRXULk+IXWGrhxaQ/FykqJeG
Eq9XGSx3/5u7M9mNHcm27K8U3pwJksbOBjVxkt7L1V9Jd0Koicu+74z8+lqMBAqZD1UFFPBGb5KD
SARCktNpx87ee21ZJi6LdffD1NV419UGvX3JXVXhJKcFK6blJPuYh9Bp7QMvFtwyRS1ggvIx6ctL
506CRBaLEEx0UdDzx+hH/ejMyXPUUjmMKerebWLyiaZ1Ha3xQfWjE0qzDwfMNmFUyuwQf7DxJ7VD
1D9BsgOTor7IO/ypDRNvZq+OZTS/eV0fEAD4y8M1IP/u52kp2V7H5BZjfw+aNTuhNRnXVQ0fbt/c
5XMpwiJWv1cvuq4uCDZNa+7NrIT4BX1ziFHtOqsjUWIuRy/Jaygl6r7vWdSU9kynWDWFZWZH28r0
RVUyeWgUrxjFiX5kqQ1LdtlZLHSfWo0m16ymYh10xZpfYi5tCLCODMe8tAOySHaYpFGANmp5LMCL
IialJylCXiiOVs0mr0L91G181d2rVWifC5KHMZZ/Eeg+kbUl3uWTYakTsKIz/k3BTNUQLzuJto1D
App2sHqUQ5dTwaqZ53VC7fp6pvDEvdCtVu5rMZ+rog2HiiR409BvNGsWbiuPAniNkXLmeAs4jEBN
pgV/s1p8ZOPVhfxrJ2P52JQzDWiKfzdG+MXfT2jMS+7cxXkqRq0L6wGiYzM0IsShysw3sJc0tD/V
WH9KfTGPDolrXG+S9V3eXq1yohbcsl4jfYD1N2fe0aJZxm8ToiHCMb9Fq9G3UizmAY9q4uuu6uEB
ush7VIkUJTUl0hiZ2Pp+xkoBJKAjAAzFtOCnbBwU2nVup5Ow80/J/G5QXAi5XYWKpfw4pZ+TDZV8
5PTmapC9mazWd7NIBu6Cqc97hWhYrH8vtXtoMoIGfSfqA+P2tbXTiiffxhQGzaXkr3iCh3AcbIkz
RfKbcFZpsHG2dULJOzCnG70m3oP/DzK8u2+BRt0iD/KhF70Ytvdmx+3V6BpWwGZ2j362G8e4fBps
/VZ2vE06NZ9553eBNxl2wLr2s3Jm++pY1V1tJVjPBb/9Rgh35pgMFoRWqDo70Iwny44pFfBYpmv9
letlekpjViCjbn/MtERSVWpyIOfDrs2LT747OIxGjpTZoAmyqH+sujV5Vqt7UmtDzfOfmma3EfL4
hjtXmfRT4BDbbVxyp1skQyARRGn2XaWdGXq0l+JFJ7lWGekzPo3et2XCYzbC+MRkxcnj9ie7sE6V
rZeBJWGVF0/IFW9ygOmQKFZu7hqbiGisvVsDxiWwBy47GwUtKSHaRahJ3JAZkzilASB38DRRovU9
L/2jYYir2av+sUxIYTx2yb2MsW2n3C/0PPvNd2HyJzd91tIUQ1DvyIOyHzWbaBu5JF8YhUf2Ydn6
BvW3yQMk2CuWoTHqgZWkkttDXaCwExxgDDHmyth7dv6+JOQrubyrYBHrnqHavafv7x0tUYaDoV9F
kT6NdobRdNRZL5lrdq4W/cSKcblOIi64tDbEmZJIPEjZHj2lfVA1xp4e1conTE8iBFOnzgb7IZ0Z
9sh2QzXkq+SnyR8Ihr+HCCfJ7InfjlmOV8fVGO7i6nMaKRkjO45qRDcr8VyrP80ckoo/L2nf71V6
oFLldE21hsCqGPCmNuJd8mT0VvEr6biIpnJuAwz5fRinVsH7N9AsD0neHaEmU2fbaTp6dJWSiUzi
D0EO1GNV0Wdnx7vvU/JzQ4O1LFmWfam1PzRzJwFG7XYHf4IytAm2kJEoaj6dCvaB1nLQJdHV5Oxa
pzx0UzYDOtJ0UTfJxWOKkVYfhXnH3TlaDJ9rkWLqWuLQVUNgZVw83dbZe8VHnrv6qWhFdhjz5rmL
NOTtasaEDNgob7h7JuzMYJBEEZnn5UVkhkEf2U+55Q5l/d3F40uVMMky6dQBnwV9tJVug5vQn3uH
KbuftHBKyZyBqLVQQ6BF5SX7PEoHyzOgBVADCg0coPvr2rF2bGcnVAvQ1SRL6hB/CksOsLDDT1/W
u3nEk5fMDFZNq9IwB48TtFBbAyfS2Rt53YBSWZyivHEOpkJVt/Gqkkods0HHUpI+L+24HpysP3AZ
NI8chfZUhnrn5IGFgXmxH8ehnEHt5hw5Vb8BiVaLNrtqPawJyRBTjvq+iON1b8j+XHSacVCG1rOf
b44we76VgkLraIv0Y6th7h1j4kJEimh10c65LvN97WGzEcXmjLDYPCbE+DC3NN/khewggYXFbghD
0bT07JMtwmcsVgm5bKFitMc8CazIYgJ2S55Pj3EDWF8T40SILOONqAdkH/wI8GBjQKj2UgVa/tfg
GPPZWK1N3/uKVp5JVa+PNRLPbh5s407lyyMZdwbyS6KKCyMwBoLUeUql+GuKcoDEsXE2h3O1ZsSL
C42+gc2HMJQt1/UipggX9CKGHrUHcJsCFPO1UTt7BKwBQwzWvh1PQ9d7Z4JzaiemdUKgkw0OGrgy
vRHfLyZNfm1JE2PHVKQSxpuRr2QGwngsc7Rnl33DqFK/2QTyuHF3MHf8vqSGoG+XL0lOPzGK5U7b
hpJiVte10r4BPpuhK5i8Enxj8GVwtZvajY+gvej0BfGkyYS//Tqt5yUnGj0ZvJMrwwqhVXymME4J
bN7NCGWBnBBn83Ih0KjeJpewHeCsY9I0+N+ziSTGls4zlaI2sRDjQQ4GKLeewaavHzsLkLWe1+fV
ttKDKjbPyIRRp8lgbE81ryms0zxH+2lxwJboE+gt0b8lnAaBF2WonEKQhrqr/UWDVWGvLIAJDbDn
YL+seApy0CoDKqZIC401vPMe00S0K5oOD8CaHTObSw3ZHdj4JhEhcAMS5SboCsBKKF7lScbMVX3h
BIsEB9QQVAtbk532k4z6/rluX8FIXJM1uVpjtoYNfrK4uV+80j6M2viHnVUbrlHDNlgwaOeZuc+W
6KfsgJF3cn7NyRtPFo6PFllkalZGF8zCIPcXPhziqWGSvJuO3V3cghMfmJets6QZbJMnsFqHS6uV
cJ5/GUVEd5XOYE1D+LDLjNQ+4Y84u4dq1RnH4pWHFJ4vO3zvqXe6J0FsKctdyx85W0MLdw2bQJf3
1L5NSOFnnSSkwoLSwVuVxM3jPDQIVAabHm4KbFjq7EFGGnEU5D4/dVEFBSqkVpOug+Ka79BVi0CH
2xM2SwjmxqT7yu2CLkwxVTxlWc6Eaxl3pqPtXfRyUAtZHMqUjxmj3yF1zccpnTs2GCMLlGS5GLyA
jLq95ON6F3cCRt1YuGc7sekxX4qn1rSdADbRZwoY6pAA2YKTck3UbN/wGFpVNftzoT/Po5yv6Kgn
fJUDuewMHKJgG9Nl6x0UE2s76uh+4cW3aMzV0TCH/aCfc2u4xFsXJo6KTabMptAzgAz03K/cUuOp
2L5ClsFGTbNzLJlJ+iVL9xcRvmanwefwba2+6HHx3DQx9eBu7tflZIaZQTotGnGR8MF6kTn/xqX1
rWndp9XyR9YrwVGZd6g6ooaCUZyUlYjQjBucgfZfvciHQEEdB0ZQPPZRleJUztkncAMfCuvOVX/q
LSHFyGuwltNQUut22XdZTjDcaVlwJDJhT3OebFXfR2Trd47Hh5/Vx2Ipn5ZposW32JPO/1JWb3BG
pS9Njy+UedXnvTGRbpvOrZ2QCe8j7Nw3faJlrHSyKSiMaG9mjnUzkVV2Wz39ZdYnprZ+skNMDr/t
UgUouADfaqn8WbBYjhzsck7uY8Fn29VgbHasjpPXaV7Nlvt7VdrPYzce3Rj6AeZM5FgxyxDWHNAR
QGYQ04EoVrcpcvB4coU4JJob9qaQeNH5DDw4HJecTowCJOAZgn2X8mkiQbMjamL3QAD70prEPRU/
ZBB5M1j0Fl2ugdCCIwJVl619vM9S64SYOx4yZ8kvI6ffRCsFz8oIpC0xod8qEi5K55+teGF1RsjA
pjAkqIfPaTZuEuI8pjNxNB0Y7ZPDas/aKklLK34FIx06Dsz7ujlMM6yydNRLPHR0K3qrcc0qqjUc
NYWdx78F4oOrnzBvYwbP0SNMZAziw2mLs40HGOvX96LDBtdLdQD5FJ0bhjfX2VvxoXWAqWhF9WYa
7JFxWVLS3p9glTxjdtybHmUbaeG88QTQhZevPzJVD248/rQunItC15OTci8N7907LmcaYWJ9do+4
ZHTmg/kua3Cgawm3RBOhzrCA1pdl+TanzpnfAqUcRivuS1ToIb96tDkyE0wBqsm9ZqKvGVZ6hS3W
kqFjOV7g+Y+zr2wFKl731qGqF6ZzECaQ4ASzTBOsjStP6cziUwGsIewncY5yz4BWVBtBb7UqLLbL
AtlARlW0JKeDFlh32JOpOmdHXhePJhazNVnak7s0x4Xvw9HwFl4fujoP4jY1XL3xbWyilvuZdzUz
2IpfAZGXu3SpfzkMSlqVBLq21j5l9Z8sSOdL0j0V7J3tPoFEuSbejo3ZMTYsEWojx7gVxfj8nEwe
dHnxloTMbuk9uI15t4CB9zPDaq+rloWLTQR3fWiLJjmsjgGFqeNejZ2BDF+cnPtEjD4cR9jD5PIm
ZjQOXIiB+2mzSqTuZ5MPfArJRMRZNw7EBm0ulcRA+gaddnDqKxj6bgeLMA8hG1Hd8DGl63NRa9PB
NrB7a4AfDQop9gNnesZt7OAaVhliriWgW9Jhhczq1v2WovTBK7VYhjjOaq0aX5pNjSS2syOd2wWM
f48253egs4JGekgvkUy0W4Vr7ygmDH128TVAeQ1sR8HdkxHpYcY437TcFRFqWAPL4IuFfBx0zDmy
0o9aNz2W0v2z/R9FlqljDqZHmSrfxbVn0vNAMm7FHbISnR+qXBzWggMDqGqIexHfZM6hQTmCUYu/
sNKuh0opDDPuZ2YwIrCvrk6oj5jorGIInM0V5CXyxn6c1lqoMlEk8NYjPTpkVjp4FU46vRtZ02/v
m6DmSQXMYFz7mogM2bJll7cDT0HZF2y2xB1EvU54CBlVEQD2hbq10E4c45YGKqH/SpWChtVy/4pV
dRJLw00VUj1Rab4taRPfFV5f7GfDeonoSYAtElPUaZkXtus1jlBTsFuw4QTAlWzH/tbEJUpLRF37
WJ1zRV225zzHHfSt1bktA+JAlLW0X7jjKcFcesT7wS9XmpTaWLoBrNw7MDi7uCiLn9Q4FGZHyZ+y
CL1Y2GtXRYKn2rhV4450KaQMoWt73TWOqpr0g8iGFydqeFG02bHBqwjLANjBVKFNMJfzgmgDSaL7
shijeXRb+5zZG3+BAXSXdNIMIMDwRJjFvpuGZ1vB5V3w/++FDabMIxlQt1126KfpDQ/WMeYCB3qb
V8RCr2RnBGibhvadQ1Q8tWb8q0jBkEb8dvYEL5ctsg/+FinPk59mpJtBo00cAkbZn/tIhAs5WuQa
me4H81ZTFHPl8X2s/q6BSBwnsBe5r+fKPDYjCjLaAhFidpHcxaXfOU5LAgg/UQ51Y5hFTuYyQ52R
XDYGx4v3G/VxwGrdosh8Z+6TRdfHMBCptOMKJV8jBCRRjNpu9bm8LAHfddPxjmnBzRZAnC+9qQ5j
WVocmxHOkfKUCjxknXsqo6m5jeVELU2kJYdYpLzL3XhPu/jAdax44hArwsaZwiVuTs7anBNAhIPK
3jvTmDHteBxlLXBgwWqXlLMOiawYfpHgxSTjItVBDNvXqCb1iImssU0CYHALLSKYiN6AOUAIyPFO
LEio2yDN6t15Gzd7wNqdgMBdral3MW6Y5hG9Al5wr89hpKO9zIITzmk/uGf86EXTnFoXp6xuvkYV
InRKVSwWlDUAS4sSneAy4BBhIrCaAVf46vi9rIFOx9gHlY6tmAvkdW5QotDutLOocpcFqHyuNDAf
TXviXmfwI80/GJ4xhI2hsXgsTVkJVX29NxeTdEs+X2ZhP1AfFRYuy93FfBH4Z6gdUsbNhRq52wI7
TFVdhelxwLy0WXxmL3/ocB77ZsF3yWHjUcKKjQdsl3E2/x7yjnepwMGFzxeY0BhEQrMesqY1T8qk
Aimn6oVAcf+sVyP4pe88SVhfxErb18VnDvGTvUV7aPL+ClaYqhddscaKlzui+l+Gnl+jGmYWN4Wv
0gMVOGvjyelVfkAhggYjC9CSObuaNefYrDudDIaJKzw3eBWUjvkxTrhlIyzxTi3gr2a/62RFSiNp
gHsPw+2wLjRB0lvE66bO4MOQflT7ZjAv3fo6CgIlWpR0rKJv8+CVe5IeN4pYMKxX3l/ZPCYHz+Qa
va7YYBJTFgF9dRcwW6ARayI8ov7RFmLclg7VwmZhyDZ3NQO76FLuqtYSpCq6X4SANOPiveh/MS2Z
R96BwK88zPUcz6IDaBwZDSVHTsFdPQ2TGEvmlio2xy1vJBRS2Ww21MxP3yyx7LBISM2AQuA21n2i
f+u4+T+LtXAe56o8AfsE0ALcj3Ez/1o16MvoLR+2eoS0BpoGC0+3cNhypIA0ks09y9NfDvB10zTv
ITN9pGWbP+dUhO8WvmOHHjzsbLzFMxGsKOWaFHlk9hLLT1PZ7cGddkCUUT2ifobNF/9JuLamqXPn
RrrnyxKQL1TWKbA5uCO7PLVsGYI6zo45JnE19zzVOSgamz1lMKwyOXI/q/aSyxBb9YoHshluWslA
ZugLXjSvjaE5CCpOhRq537ixz76TBezU0wfpagUgLf661cwGecX6TmpEHfptxSHXASbGIuyA+wlP
FdynXWXBzKxGfMDK7d2Aq3DNKunLKSwnhPjAYiVBJGsl+SvD1odTpVV3ac7mPLcs7oqtzWUUgAu2
BRZh7foTdcLgUtmj0Ur9QNL/3ipyeFOp3t2t8zlOlpWTlKzPEoVl0h+saPt+eJ2xc+aqOa5I4qUG
bkgockuVMdb7eamxJn2ZySgO/ZiyDbD7zLczCMRWwzpZGNUN2hHyRI5PanSvtRI1BEVE3Cma0Zna
w1RyuU8k0A1TdvI0z8seXZNvk5qK0G6yP56GH3Ea7fxqr210oVjMnlP3fujct9Z0ITk6bbof4+1m
1/PgZFn2K4rJRjkqfeZM4Z/g3h9G4E6FEpDugKaecjrohsaGLzq2F3FvsGAi1u8Ec9mUx27bKVn1
s9d60InW8ufv9mUPME9lSK5998tiFA8xxd5VZGIoM6jCTtMHV59t7jPyd68VNymhZ/EqQC0Zfxng
tlWh9+cYQGcQ6823lRIqySL3GaQoVJg8C/VZF75cZREqSF347TjVLQ977qLbP7S7AoZjU7C0HC8W
2IEw0QABVQa5evfHspt9B5jLL5BgDozj9WpFdxxjay3Hc2RhMiyWdstaYOTV9atskWK5xG18yXrP
WrKD5pKcc4OrOjZRzMYyZ60+whhvbfUhPDLFsmWvmkCJDYZFGcfC1gJQN/JcaT86xeuMomjRbj5V
TzOoMG9sGedzyCODnB5GASumWiCx4jgqEV1f9PXUFe5jKRItiHLHzzTAbBEfsSnrMFW45MjCoPZj
dTwO2axxdMHljFS9XOMJPbCSSieqqCPmgw1r9VHjAG7bi6Fle4RVzqueVvuRiNlRRtU+ycsjKxG6
IFBnj+YSfceZ4+OXQlQV6iduIQBV64w1V+AWd9Tmbu9w1etuXO3zur/V7mojik3THQS/mBY+VBtj
IsrltfqdaSgwk+5r3KUPTYPrVmdLRY8BpAIbXFRejvVDm5Z31uDhCoAPiIvBPZj1c5npS7A42sXB
KkaIixlKYWtQnUyu3NGYUOPWZmFPnHzU6yOHVPvPdp3/giTyv9Wb/LfjHWyl9f/3UPPuryJOx/Jf
oQbbv/DPULPzD/LHoDudv9tPTPp7/hlpNv9hW5bhSAmJQDdsgjr/O9JsG/+wdRuuARZdoevciP/j
f3BbHpL/+R+W/Ad6oytdoZum5ejS+v+JNG/9Jv/SIKJDSHCkbUnb9GyHiPR/6vXRCSsUbemwpy+s
ysdEcMt7SgK64iUS9Vlm1rNd4DjqlX36l7/P/6G9RPw7N8H953/ZMWix2vLZ3Ff+vbskJVKLbsyG
OJ0BzbKueMm07MXmEDHWP41gA1UOV+CXDCYWKz3xpk/L52it9ypmypDn8pxiacXVOJ2lmB9cMd9f
+gePakSvv40mqm07n+KRCZzJQQB/JFNZPSDtffy/fxFe2P/5j2iY0sK5JgzHZqVEK82//yrjEkeO
HkUmLEu5+AZNgxUrcH901rds6gwMgPJrgjHr9+4ExqRcT71TaYcejZ5L09dsejuLr7DvYLDwfRfs
31GQecymjYrJPnEaxg5UBGwBDueVszilA4GMH9HRY7JldpvI/YyjBJWwNPCTFpdUOH/FUvAP1Abi
I4hsdyDcwU6ne08VzMyDtLGFzr8nmRDgykJuRZ8cfViAu9zdaaV51dyJ0f+PeLerx1mvvuFzsBPu
JCcjfasxLnKmBn7gYRgj3+pghSK8T5r8w/DE8JdoFyCNDzUvqxU8xi9E5vzeysb7kTKzARvNUhgE
KqHX+YxDVDe6zx5DKvbmmoyV/MPX7dQWa3yoYgrR8la+yan7aFFh2WelD/MTvlm/7IGmRw06zOq1
Z0holHdOxR1hNXAaCW/TRr/o0AawbTE/5eVc3Gc9nGNvEgD+cRbqZFV57KMj1wc+vyyX57Sb5xst
uOxXaJ7Ydgddg6ohsZvuC8C0sZVbh3GlareIJmzn5Kz4Y5zsHPwcg8V1JF51hLI23mKTAlwtjZaD
VVqrbwv2DA3HUIvOEOZsaSqwsftiWfdawvK+dejvqLPifRnnJGgs9Dm7WxD62/WlSb/slo5JKeJn
2UZ0I7DMJ6JvPuTw7fQeRb6LI7+DpbOzh3YXx8nN7MQBzCorQHYjtSSy3jn6czoC0nS7yTutDbuP
/Z5cdHYF/4231COhHycSsrILQ2gCM5whs2ztxBDQynHnOZEbLpL+YAu3RI0I6BOG6WwaU9eXShEt
Q+R5lEV9RYvEQux9LLH2O7LZyExWE9pZT57LXo6N/afBaRrY2/VrcoxT3dWPVtefbbc5aGo86lou
biwzcI5VKz/AUDyMSp2w5WV7SyS3vonPdOOc7CgilKjIzDjtc1NuCWmSo8R+lj8QlNCUDWO3UKC0
c++LqH5XbPJ2vSL3E+C8W3Yypu3VpvgXAYqLtqEui4Y8WjXDxHp0zY9Zj/8gbh2wx4zM7lLTrUm2
318t8xwt63XSQISlVWrsO90k/bJMxzjS90OlpgdFcqakRtk2zl43fuRehqzQK0S/LHlLjXTdzar4
tHvLIqGGnacsr5YhC2D1+ns8dAG5Nyz2c3+y6onb3WbpNysznEX9XhvuvXIhlyrba0NKNWCxFQm2
HUXdXA4F32mJUetu9VHogsrvyzq4G1EBoxxhH4k6Df9bn4PMa6/AU/FHK804ckJhLd04un038vMQ
5W6LYh9564wxsHvGoEcBct3i/GOotWvSXPXowT7HiFaRjdht345cwbSMDAF9lnJGl6SzQ4cWpePG
NrDrHQLICHu2r10KGTD6OEv1nJTR2a2iP2vMGK0s46cgNeuXBQ7pCVizPwIBDtqpO4hYFHvlDBqO
7Yk/HzfkNQJ6wO0KqzMrxpL6YiFZeXHPpu4tSp/jmhCJIFwbgQ30W21+iAbEGX15pn1FnDp6qkXV
hzwZq19HVA4ZuN90zxpODTaIuVaQ/hrxslCXE/R1g93F+8rB5eyczHDetpCN+qlhBzYaN7euHAgg
lQP76X68x9n8JUT0EXXYcvQtZhnTKxAoJ+p862zRqSyGisVyprtBoj3a6fTFpt58chzvk0GTjuPo
NbX4gEvXQ+LSBhOOsQOKrnkFo4nyPlVElJ07Up4Dl23uwxaJjvLddK018GQyowDVe7F5wZsG71xU
u1SKaglBqzV/n9eR0CXBWIhmj/lSv9luzaa+84yDrE5LfemGCS9yYl3aV6Ph4cJ5PRvyVykolqmX
+lOlW/S36YgpIRyX/HfwBjZY8EqPfJJLVYXhvTZjqcCQxkXgJA4LXuPXWBDJjjJMMIZqjX0EJb5Z
W+qRRXPuPJvbqa6eCFUyMhMxUTnTRzcsRzqDjlPRfHQO9V5NrV27SwVze29APQV6or+6WfunF8V9
u3CLiUmFuOiBO7ALT21dnjDnf2DhF0dQ6Ta5M3yWFe7x3IOrn8r3jLfGbmYBX01rdKJvWBzQmekP
1Bige5NlXr/5gvgeemtUn9uoIcIN5HbXjh/wYj5GAvS+lzC/a6V1GoetlzfHiGK1qGsCfIaEAV3W
0++6rNVJquTRxMNygLB5XQjzh/oKz8Gbz115pyWu7ndjtjGt0zels45IyOYEzRxRIEGYOgc8M7FI
1MFY8oUqUY4Iliaa+Eohj1A1cOlcINseZ7H3wlHp433y02I6wZQMrJ4Et1Fmnu81FI+XCyGQanYP
cUc7bu8J9mD0H7Se82j1pB6c0QIH0AM/QZhP9ljQNX/pqaIo++UM8YA6vC1bXbsLxfH1g60mRUbM
AEDstNMua6Mnz9W+hkSmgbMopF3Pfe+V+1xRVhOUJbZXKsfk9It5jd+lobcH9qvDEhRiViFpQKED
x5tu0RzHp7amvn4oEYDK+jXZlNQBbqLprqei47znbLuN7bTA/Iag0805UY7kBOT73cjdTyO71pM+
3LXwdmLdeOgU75XcTW5r3Ue+NFe1WYC+47TJz/zN/bklpNSLMbqZZXbVekgNrAn3iWUUe1ENf1iD
49PfkZ/WtDwmVMph4c0g+Sf2sn6fJQP0uoMJjXCZb603ds+pYpOq49WBmsngYubtcSa6TmbPUoeq
wHBmN8y4yXIHiAC8YE5UmhUOC5UXtNRnrWs8tjfNL8pwSKWj3+nJ8MsdPSxNkf01u/hEaVvHR35f
Tq4/q+HbcFUUxibb6zjBisLu3Bd59dtWECbGVEIBmWXBGgmbkj41Ty15WQfpPOxyMKoZju4Rkxpm
hXy3nvSYJBCWMtqsNt+xN+dPtk1xNdXMB/gTt+2HQcE8JD0uTVv/NdnmPTCYt27wlmNLiOIBNgmj
zOp5cLpI7G/Ytv08Y51cmvgCa2g89A7nmC6e09pbL/Dvp8OS9K+9QA7ED3iU+UQfzpLkR53In6DA
TzXjPpphgRyI/8gg8XizNJ2McTPk72rOneeOHQbZ7MC2tXnfqM5+tgwCxanKzDveJM8ZCixufNIw
YzOfAO44e4btt77Qx323UmevjPaFLWNzHBuV3TllTRdDtFIVKX9qD1sou3boTzM6X4rVm3zFKMKO
n2a39SV1TBhcROhCwALp4XheYZUbAulVAI4Wg/ljEt54XaI//eRAr6nRdYtxZPMBFFRbYyRJezyv
6Kba4FSB1cWZT0bwNA9FE7ww8RovHNcnuOY8asgz17XAZFDZ68toCe3NdZwwda3+3bLoRIBowGrI
Gbsjf7KIDlSnC1jjX5Is4ipl+1ouaWJRJZY3DeegrD6qBvuKrt6GJJM3ElciNPivRTL+kiNZqiVq
v9GL5LESa4czPsI8WDZ/gTQYHopctviWnTstNx8579b3lgqIemWtajfbOkNK4Xux4/gO8k5Z6+qg
4CZcDAkUF5I7bO26P1aRmsn/G4SiDI+5r96CSu2nPouFG94IvwF3D06k+dlQ7l1j1uQPbXwb8UjF
BKhl4l61w30MrUITPk0QgwuTH7Z6igqWRejHcSqe17FfIaLO58wwf6Nf7tMVR1JLh8qOWHBLpERa
x5a1+GZPJhYO6kdbgT3ATvlett1ok5EEr3PvXWCCxgA4jMzzGfbe5MIlb6NY05H2bke2falgNZib
IynRN+usxlD39/84iwWcyMZoEM3Ez2bdeZig0tMRZKMREyHrWZs66sMa+iV044Vbc3qUev1aLHTY
lhThXbBE51xCwDYtxrvOxWGfR6jzaMMvHdrGvrM2WXKRB6gmsAGyzZIKGoywTnyOY9X6Bv8d+gA5
5jLOgllnTPIynaRQ3bU3W49eiVI6T0vdvZIkPteThqswMU+udo2rgmLn1fnWCo6dWCNGr08FngXA
WLzlO3oloAqk5fKjbammriXJNdIqfp7mTp7j1X0XWJb2DUAtrNAd1SDpPUkc5jBmTAVRh6hJeSFk
hzbJkFetLOwzXPQZMdBQy+tD08KCnTu24LNJSjGSD3WXmDsjxVE/ms3FGkHogMHWD72+foxR8qde
mJJrkKTc48D9rIwKddfLkMDntdHxEJuuhHXbz7bf4mnzaWfRaCxtbnitm2AZogkEkDIYKFdKXjx3
Omi62ZzYaoNAcKE92HFzydNKe9dVAu9Nm2AjCtGdqMJa/SnNUQwxFGCP4MJmOSQEszFLaAPrHL8F
phtC52Kg/ltMNGiZ523s8JGODhaDVqcOPp+EG07cTKg+Y5RaYJ6QXr3ZiLE9EX6T7yT7RuIAcZrt
iVEA63CmfUk2BSmsu2nSexGtVgM5+jJiVGnMPQVL/MmSb8aSflurnh/xvu+h0/zCpYoa+N02LQc2
OOkTxyBf4a28IxoeNNg/R68sMeV4FdFVsALwVcBTtbtyMJzwf7F3JjuuI1uW/ZVEjosJY08OciJR
vUsul/c+Ibxl33dG+/pcjKwHVNWggJrXJBDv3Yi4fiXS7DR7r42QH/EK5yZqvx1+eDs0ki1xXt8Z
X7wxxFR84xPbU/eeEg/nznAaZubZPXEKfo4bIpvNq+OVn73vxuvRZvVpebrxmBG2JRBAaAlCB3dG
ba4uvYjf7J5FYGfoy8x6P/Wx2BVDfmc17o+J9W5lFlQedsMSo9XtGQmeOCJBOMgRdZgWj+KSjeT+
VYnIt1Uym+hxfaT+WXSykxpFE3q8dckkuK98HOD1EAWsc1E9pgKlChVDktTYqcrhvUDYxEU0euUj
GTp7p4mvmZwex3jaWAN3dty6Rwwm4lxFuA8wvpomcVmGG7Fv0d9w3TERaVhX0+BZ+9FGNsbDsEJO
kO60PHwr3VJjAzOg+EiTS5325I3G4B90vTsqV3NOZGH1HKTIyvLfiIDI2ILKoLeNiUiaVtUr0wQJ
ssUnVLf7waWUpIBu915f0hWW91kjuR4I6KV0gMoZrvLKeGx0CIKVkf7ZofakS1T7/7xzWBw1XtUO
FfoBmaQgMwZdVyJ92KNNemkbkOpFb++FyiAy6Kw8B32MnhGlTseiMXxocpWHyou9LCpK4zbW+j4m
we/UIFMEm2XdUiRvB2JbddqMlNI/H55YHkZPtex3/DNtMw1Xr9XsAx9WhjgX/Z/qVXf65x+q6Onx
5cLjCSEWr+OxLi5d2ZEAgO62Uhj59KkLorEYtrUGj871/Cv4mY7I38zb1L375La+fxp6NxBdyatV
6D5pBdnOitqXAZ3s9b//ElovfY3ZBaeBMPATeSaRF0kGFwVGxr0yiAaURj5u85EUXx/pLpKB+BCO
zS8eQ2TxLkYX3+52odfc0oRUQgE5ax178ondGeOkeWNAo900fnKmfDE3nla91SYvP6I+0EhV1xLR
0d/N2H6UL2m8iXtRnfHuTP3ZjnEe+g77KqVzjWcJefTUO9WJgQh56DVUeNaogK/bC3BLYBForrLm
2rfOXzXEz7bsJrY+QwJ1raMcNK8DMVa7NhK3rjyl9VCtQ9f6yerCBp+GVzY5R4KZXrWgFYQmiyDs
5n0ZKVLJLIoYDFmi+gQrYuGkYt7iir09o0GcuyW1podZNwNkoGFVW5RbAuZRneBe4BMqJn2ra7q5
w3vcryMH0XXBRkgxJ8xZP62tPAlPScXdNVaQusHOdOtpZDtT9gBGrFJyToi9P9TpuhizY5HTvqKI
XyKGZnImIU/ERYvH1UBnJeYvfqXGYNvlG7eJNwZ7LIKLeEWSYvjSZsqEoQSnooonI0ETIxcTp7tk
XE6dqW9AEXUEANv2xse3N8tP5vy8eNQmdYsl3jfamz0235ZuLzNViy1W6RzaufnuKH1bg4SzVhJx
p2nGyqkgWibN2kZvugcRApxOi4tTUqhthqYWl63xU9afJb/txXXw6RSlx8LVRQ2SKZovZh7XHLI+
A06xDdGfczijiPDXzUSc9kmXfRUkTJIAmG/kwGts8fC0MEbQXTJ7MHXx2YJcyPPM4fAPbyovmXKJ
BLikzX6zHu59M1QrSD/8XkNyjdV8tlNCFetptndG6qII7FeOXZgvngQX6o9fhP5qzntqNpRlQ/gx
SR0TV60bJHlzGiKvTYvRRrEp5xW+D47rAs8a0rd1Uo/DQ8UAru8r61gXeIma1PPOLCP3tSQZ06+Z
SJYuzP+c8TuaVnqFPK33vVliTiDIEaaqv3IcVBpOCr5HpGh5EiRc+N+rUMdQyV2kaChqvzAxSqUI
vJrmDoMENT0OAlk9z3FcHF3FB80cPmgw4UUO21fd1m5eTxKYWbprR3oaE2UAwd1IvIuyhrsYiU2a
VuB4muaQJqNkax/eJaxI1u60mlSCozJ9KSp6P9nBPnWSaVfgG7A9BjLR3kyi5AFp6o2gcSKgs+jo
O954cupdL+XXhIBn7aTzeaw6ekeMAXvT0vdisj4cZmN5bHOARdkNJQJ1FC4vDiCszvkEPizn5607
XdGURE8Yh7ETfcWSUwFKxL0bTdHaAz2R5cpYW4nC2MsXqTB5OqDWrSx+RuFUof12Lw2IpjWFZEpG
dFX2rOm7XWrE5Q4/3Gtd+CSpdZSUJviPPL8zt0lSiS0eMwEGKDtPGZgxfHKHqkre8lx3D47UeLFx
7+OfOjkDohedQycF5N7nj03SWcdOZQ+gRfKHqpAXrSUlsre/9WYgWKq8dn121EB5drG/TaKCEpYA
sDBT5zqetXNV/mCgh2dkY4ZYPF2tQBuTa1BlMn3BvdWQUlxodraqOEHQE606RtDrOfKzNRWj26OI
K/iopq6Ltkk4fA8EN3qawSng+1uf5ocbnVV37IzXSREp6prIoDKNPTrzusCXPFtVyngIZeAydkXl
6TRsAkZIEHxXLKS1Anzw3CYn0mXWrEQCo/cupWl+Jz34cA2pO6MYCDS2UxOvBPbPdam5K8dBe44R
hXk8TsnUoBiEOqivwG9XTglIx4epYYZEcDPqBdo9kFdqnZ2GFhDKGeUuImFITDH7hhDn3lipPepQ
686nEEzz5FyXSHaqqvhKpqTZctG9+hWZHeHUkigG8GU9jujAIpDBDTyTlZ7x9fjiy0Zs1U4O1rVL
0Xj7TInyTiR8rFo83FoT8b3PzdRaryKhkWUpzilQWn+to3ZakiU7nn2GTRFXg5eyeYL1cdAVDWox
kWGip5j+LOyeDdN01xpKYnnmR9ed0ek0HHddcpsV1ikWfIuqXZkbYVV7l3FA6VeSzyVDcuqysIdb
+FqCz6SI5Otb/G22rhN6tG81JLHZhAINMgUjEl0vtqIEqdEO93PdXupaknhqqXdMfH9m578AoA1q
1FUb3aU5MMBuqogAiMgeX/1JfxniesPOBzRD0t53tGZl37/OGYvEWbVkzSi2NZF8YoS0dwb3oLPk
WBOVRPS3FfIyjgaCBOPRsatn4lQ1ULU/Xqx3wTzH0y6zxZX4Ik60bpi2pnjRiWw7Sk1tCIkIypSH
mrzbbR/TJkfI7hhwasdIaz90F+ZPgjFpDWpvQ8VDjWmNw7Z3Z/3sraMtnRMIZzeJN6SbX1TRv6ma
+KFBiEOoSBwpS/EeJmZ9N/B/GC5fw0zPDd6xWTWY1wGHoEGf9GxjGelX22PJ1V3TD7AmOrNxzmx3
PpqQUVXql2vP7WyeJeabTjIn66rRPmZoJzH/oWMSbmZBjHI/xPcgerCzZq6zI6/jy3Gn8SQhUfSW
OTAPiQbKi/hZy/R4E5YbTDh/ba3791Zp7fEyUMLL6KJlI+uWymBOu1i3XeLFUk5Fi0F4gTuBu5Dk
I0/eRz17kZA8LdTjGHiSihfMnPigE+Z2q6HOAu5U5kML9ltL8ITpWAQaZNFk1nqnnjkP10vOMHYT
1+nLKNWF1C3gTVn0ppHKfo8AC2+DzXoxStPzsEDOGFlT+QhjQ6T1UzrXt7Q11Dpxq1uZxLdkpNY3
hIbJEYmdRHuVZGCTKfa+QpKtNOYi/BDVc5UiITX50BcfJTnn7nUOaeEi1Nerns5+imhA4tDp8Z94
iJ6cZDdlYFnQgT3USNVCn3ZDElhzUGSDDV11B11NW0/s31Z2XmfbGWSED6BskzjIjSwPHMVMdZFG
vDDxwsptW/PLaJrnSV9mCyWJlcqRPFCFc1QFYcp+eFRzau5ZLFzjJSQ4KuntUskQOMoXOeto7G2/
AgObnETU7UWFOByYYxLUzR0O93ZjuozjJnOTqNnbtW190vsexIlkjtn2mCWS/JGBVuaqDYFfQZHF
Iqg0nJ8lvC+3D4HTkUfkuPLqT+Wzn5UEdIWmhHAwgw7xtn2exRTY+0LON1Z5A9Dm4WGsWMT1ybPt
OV+iotZwpI5gzkkZhKKwqgnYDcjkwl5/DgtT2zcwrtnmoGwYB1w6JH3eeI6/yDD5G4aLX/EnSGOF
+A+HQQV1JZhp6FZlU51qFFVnlLHVDqErrAC7/XFzJL49ooahN/liveqmKFy9/moMY7xR5fQqlKyD
dgQ8bGbTSp7bYqrRWJEh2Ngh02v3AQxXzSiw/akM4yknZNbLl/Ta2XmD9hezTM03yp6L3VwDA/Rz
aoYiY8MPdfolV2N8KH1B4FJb4fiNjG3Iqh2fZ3NkNM+khLsdblWf76IUlReCQe5G2zy4EvU+tBl4
pql+gap5779tsyW7OA+HcCMTNqduxntPRzWvGx/xft91L14x/IqUHwgoEZDXXn602vxYMIACXDiE
r1iCGN2QEYNw/oYROSFnzjqi6yOzXLL3ZjqYbVsTp1JSl28PKhJUXKPOLm2WL6KaTIIh250tMTyH
Ne77VnseO7TcFn5c7Lhuiy+xvhEOdY+B77NZbu1/1CT/X17FhvT3P//9uwIc2c633yipyv9NLYUq
6v8ir6q6Mvn8t8/y59/2v636jaoxKT//z3//f0ZI+P/hGGiaPM9ykRV5vvcvvZVu/weiKROxkyUA
0lmLjudfERL2fxiuzaZO2CjfcXYSJfMvvRUyLQciELGDri+E6ev/L3orQ7f4k/2vkitDd23dQ76F
akjg47SXiInvzxvxut1//rv+P1xjziU8ONCqgDseoM+EyVA/INx7BrqA76ps3iJGP9vGGcJDnefH
eZqmG6Rb8wzfdSljuaK6jokEUZ0wM41iH2U1rUlBdz+I7z6usBDMZnvnzyQnYOPZN2Rx31ooOqvc
py33i0jc/zP8BIgeIxe9TZItT2ISEkCaxD1LHIAJXvXiOtl362NrQ96EK/he72f7EfTTF9xQzCRz
Zh6y/Jp02fjYVWRChHFtBE5JRF0Ujy/WkuprV7JgL16abPTqq2wqdVIpWugUx+wdeA50QPTb+BzG
Ryd2cxTvCQfnIm73vOHQzI57bOd2WU1A/4HfUBLDekLWMd/jDfmVWUL5TuznXatHsFdgs/M72t19
P0xybTdleLAKkr1l/GnDnamy6FXV0/gaFxiSCOaykuyvHQHNqLwIPIvCkFD7iTsFMRFc6MIrEAXN
UU+VjiZlIDw+B0WIvb9gvH9NgJ5lMhLPhTjYGuEXORDsvWZyZ3qVdc0YcmKfGXYeHs51YsTRulDZ
vDXylnUleVl0FM4m7ZJni996pXn+U+F3oHwxuAWO/uBU6JoK4cMW9Jq9qyui2+mGsclkgVFlP1US
ThvhZmSwmVTE0wx4Lx9DMBL7LsZwmUWJDLRlklG6eYg0dH7I3DRGq4WnPizhGSB4p8yrITulsccI
bkFTFF7XHY1oOhloyBCkhaui+0Z/h/Ic5AXLxmFc0zymiPAhgjvFnG35GulVVWdtcmyS9CEp+qS6
yZ5T/aY343Sn1y0zhzkJipEpTzOJJ03C3I+i2t+4qqyDEjv6ZhyrIzb+YhORg9TJ2riHL4p62Oae
NbFQeh16kXqRWhsuk1zay3Brmnm6J6JhicdOZvY5dneIIcWYKSzrinqcEayLoiFl8jP6iMibuFH3
sdXk667/K2VN9a8hl6gqgizMQeqbzqvLuxRZ2F2FgWFbjrTr+pB5Vz2UG17s4eg49PWh4Lp18Ri5
VfnJrgnkE0KvU8zKiUKlvqJSmi7bPvStgxOzR/W7jvnKwPhgYKGwxgWDEbJuupNXdGcXhkrdmCw2
kedV0fAZz5jTvIzhnTsivKYPUwAzSp+BNFmyiGHYvPM/svsC06cSmMLqJV1FNtNT3k/atp+M1xjS
36FVOCDZsDpMF2CwmNJ+9opGBHknvd0UCw8oo58dPF29+tH8aY3wHDXIHSt0Ox+QqzltusscuYe5
yX4pYvqgiHMH068Mxqb5ssM2OsnpWvZCXZkCslY3N7WNg8etsaOlrVUwS0gfgIynn9BWjooMiq1Z
NPXBFh7TU/NQd3X9Yg2uQ/+ygC1ym7TtLrrOkRSbEDC0NxGybVSLbt7VHry8fG9NxAxuqH7sQt0s
vyy+9DL/dVB+m2PS3IhL6dD4ly92XFZHLSpZ5IXIqPISZoIwyKkriw/PZMmREzenHusYCsE81Geb
CrB0xhAzN7bMjG4IDEPZbT3WSys1LOQoehLO7pIGzb1D0AS8IzTdYNZ6c50DxafwgUexiOIlpb8T
AuxqzO4BqEe2SVod87j5wi5r3iY27AUsYfAXpuqQv5mtRtJiqFPw6GgyFEL01fAnB7ZcLUw65HvL
mZDCyAB2AaOiVz9Ts0SjBvzX6AtQrTHKfslcF4YD3zIuKMKusv6OGvlcFX6/n70Rj3CKj0eLmAu0
aCia5KGNyC/F8wkrY9hjE/ubQ3pmOwlEqMo9PeaeMOZ91no/liS8Ogr7N2MC+a07j6mv3+rhoiZd
rMK2DGIHSMCM7BzvIE9Hm9wcwFr1ZO2NGtZgU7JxayvM03bcPglTEmxBpAlKQeCtjBIBFk3TPtYZ
pSE8YRRWHbnb1gaaq6H1SYVFdMq0KQQ1EIQz2ou5wexkDpSrbvwezj6gYYM2hUkFOyuQtDHftq5/
evESvrw42RHmId0Id6WgPvcK55J2dLnFYO79PrlhgZX0OubMMZhtD7yg9TZXyVETgrVDS1Ypfl0M
RGmgRTy+zS6SHMb6qzVADS5bmPgaJWGHiw3x7YmgVJJgml4LJrP47lp0oayJ7ZUo4mg7+DRQoo6z
dY36BOkqpfCAaGXKdFgNNDyAWZvrWDOCysGCFnL6iicZIkmE4IFX7lpTWJzQlF4nCxgSIJwAFKw6
RKn6jYGFSpH9wN2E754zbFNYEMcCnU1hy9daMwlIVI+prYFo9gpkkigZJIac3BgQjYEkLMsuyPrw
01XN2fZCBsNQMTeOFl4sODArR0N/xIj1VbPcgxR2f8zfvcT6cRAlnBVqNBZE2HuB8xtZ955WpGFb
rk2QuvwnIbJ+GAUpITp4M9i/QjFEaA+yRVNpO+h8C/wlq9pxYW2gQoM9uqAKuqPm9FRI4zGEEAxm
Q+2mItnk3j7Xi+II4JI+Y/427PZt8BWRM+4wH5pQ+xVWfA2leZc2OMA6z6AIMY6VlhcHnbc10EXf
3ZEb12JR96WDbS0E9kOC9prwrxd6yG3btfRtxZBuqjxlUVX2+2xOSlzeMBSUmBbSmMKBXoV3aWoK
agV+pqopkVs3L3wSaGCIfsom67scJhbSZk4OplfvSRKNV0ZhI12cqyzIbfOXsADuVEEPPpTzXorp
UxfefvThDLY9uPeGbCtWlo8tkayuM+GtNXHCkYjG8rd8I4fiaor6EjZoTXDKvsBPZbZIPOdjQ/C0
1Q5vRdcDndHRaA5hBTGUZ3oV9mQaK6SygRxrNK999gz+Jgu0Gh2+x1YV+8sfVDhj1ZXpSMhWBDyG
6NuOEZXTZbuxNegrkxrv/zzvNHthPfXLLAdTaepxKPWFDcNVGruEZJDWNl/7dOiP02CexhasMVrC
cmUb5oGyCqnENGJ+Y1kpuupDoHWdY5FuG739XeSQW0f8TihA2cugmG5JqD4WNJ714g+bFOt2bsB2
GwKuz5d/2gcM68/EfiLjs1TxHlKQAe9eN6FogBFALzckqcc66RJFibjJZaYShCXkLFmzj2Ic9GVb
pB/GsXFpiubDVN7e9OUZF9pPNqJpKDMolzjNEA7Kp5bXzq61r8a2b107poS/O09eLPPtoOug8+yE
CYLof8Kx+kEgylhO5wBsu+bZaor2OCudUs/EZ72y+7fMshNSkdOD58lX20wfw7tOlOMelTdRv8Zf
5glvp5H1GKPYZEL74DkCIEMukMeEF6cN2x3C9Eq67HfC6BxrXuC3HkCvMT8ICSzEMmwSb0frPEgL
8mR6RbGEI515mxOfEYay6JiLLz9yvc2o5IYZ59/QB1EHeovQgUo5zEIpkHJGW+uKpTIdhX1tGV6Z
FNzx5M1omSLAgR7YS009lJmDSkDbOpnaSE5RJuUzQ1O0uk2qf8DltBIWPG7f4OGKHiIcbUxncBb3
D3bHbMf0v/Ox2+SN+pr67L4R2gGWwSUpkexOALIDG/5f2DH9NBd4tfK/VMweb7SPUUtwAMhrrBVZ
/JJ16kFr1JlFSMw+QyM60sAdgAMwcfGZQ++/JxOaOTYzQxqrkZmeUxCLIOZpO6fqGXXxGSQFf/6Q
DU65M6u6WrEbwf9V8UK5pC154WfEjxdjxUup7S016is34ReTxNyNyVPp9+528sMDuXDLgxYyFlcf
Y0jb1JSf2B++oJg8uRYzCKY7K2ohgqu7mC+zEB+ckg9z1XjMFRl+aGyX+tCxD6L3Pga3S44i/ChT
U57yHl/3OLKQxFv9Zc8Mhji4qd/DwEZZQZXoE1BjMY6a4NATYwPXgKt0tOIB/F361yt5B4hx2s3Z
bkJSjP9h0VekyU1wz2/SENueCwiNbvmggbQLbAa5k8fmvWW/xB+8Wkt9/szJuQ+Ysz9aY3bSM/AJ
Rd0FkAbA/LRpHOgM72qU+oQJkbqVEjuqRSbhIZXDQn94ngqkLh5U/AKlAZx119mETxh9L3XS6SfL
IRApTe8jyS2aut5Njt2uMBnlJfWldDmjSBCqpuLR5N705iJkesNjwDlxmWZGZG1Vgu0gf4oT1L6E
0PfQUwKhHUyONnMkcjTu1EuWdVdi2r9MyYJIje5TpeLmFBn+M2A9UkgJJwqakN1QrfEH72mJhV/s
ujAhwlUOcotItEob4hFmBsiTx5aZ4/AyuyyOvelVZY56rNh4K+BB5xnyrsUos5UzZk5E2lOHAb/R
MAN1pr3DoEmMU8cIVre8BA8sRsWpJXLMxcsRjD4qJmy9v8BfrBdk2uWxUCk3z7lVmlwmoRODtYXI
/0/x2hKqwXaNuJ32gUTldQLubq/IXCU4x94Jl/e89/RTX4Z5gD2kXRmz/cd+Jx76C/koCIpMIKFc
M0E95/0WKzEo5SFIyVbzSp3Uw6o/FxKWZWkPh1kkxb4WuMtnui0o/ZiInq0eM7LKPEDM6Owgvmh3
7AqilcFCeL1ED/QprgzVsCIfqEcXuU5G4pEZvYfAalF2uXupIJlir/th34RdV/hBqnG1lqDN2G8l
yMsZUgpd/uhJ/Dp5dCcQXgmLdqE/804DAIvVl9lyAQ3Ux+vJsj6M2S+2MWMbeujyinFzYXgTl+D5
9ZuGGn5oaLfy4ZDWBqgfz0HJSem/bTFelrB22M+yh2qN7XLk+1m7z0UW9D2bQksv/8IIVzFf3tYe
iQVNiw0MuYbeDrN3oc1/FSqzxgE6nFfTLsrCCntX1K49I/1wU3O55+pP4NJwpcAs+HN9ADY7cvDC
8mQjdtAbdtp1M1jkYOgoRYz4HBf9hv32nPJgxpX7UVpuu66srnqaHFaLo0FTUhUgzWReJRsXZTtX
VEdQBNQ5RZCVmGiF+KmJ4ctwEGXV8ncWBCGvnE8D/QpX7LBK5MlXi/B8Aennrv84cnAZGXQuRPFs
hNqzy92zaoiuEa35oBd0z41EujK4IEcQbiOlAq+RR4K151OZsfhrJGp4FTZvjmRS0S+CDNa07Nqt
8CJV/TM4QDrGCZZHidzOSbo7PgXkUtodGjruJ5lwz7pPzjQgHySnbjOK75AohVXFv1NiEIBKl303
mEV2NMVUyC2bsRTq46i9smzGlZbNZ1fnkO38/Fjb8mWEuOPnKYJ4Azi21MzXoX0Yl4A3Tro46ErJ
E+7xhM1o+ji+3/iZ06VXQaRIiNyq78M7L3Srg5qdoM7GFGu8t620GSQEm5+tkl+SsEc0rNSnZYPy
A4YD/ui1k8CsTGSGJMdFMQ8dizsSWVLTG9H9OH47DnOIcuR5i9S4JUvTwHy0FHbxhxvKnmnGRIxD
7WwNQU5HL/8sZOa4m6noTBHv0Hc+RSga9/j+MoJBldbv4gl/YG8ifnZt+9izhdx0OvCsonmoWyFO
oe0y1vKwHkdlsg4nrDdDmFlHDN5HZepIaBm9jXzIXGt8jTqKHZ/F8LauVXSIHA/aUcVShoq9Du7w
PwKnjip05Uv+i47AANgRKXAqJiCbfDZEni2Xg6u2lSz/PPUtRkNusrzLbpE/biz7u9GaadenNAEO
xsNVj7gpcGECZmP45Jkt9MMweTfj+Fb4iFsdknoOacFmV7IjTxQyiL6pw7XpbsM2pDbmcwCtSx5K
h8ExJLEk9xm1LG4tBqUrfiIs/xSPkQGSXEK3aI38E6U7XvO6PQiNNhRTK7LTOGHXnvufs86zZOQv
+mzDqFCoJiZ+ylT3X2nBKL4LwvaWpcVgcgEyqjJi0QYi6+og0/K7DJuCGzbGSozai24AsdF0cFwd
yl5zvpv8+KfRnfFSDr/DRHhS7aSPZh8SP24ZmBXYviUTXsK84uvoOS5Rij+mzn2e4daHjjKvqUZs
GzzFFBdEZU+fERiSpqeHMBPvGW8HYRAK409s5W9i4k9cFvVnB5BSt8dHb+zY7/tHxCAjyCUW6YVg
2Ghj8C/HNtwM+Q0+rbVRNcZ48lYuBTLbreb+I7a4ek3bb0enfE8iIs0RVScKALnsEf0kiFFLHBUr
dywcOorunskv3dPUiVVJlTUvir6wd0ymNQDuhwHGHl/QXJTQbMX053CH+DRRTlSA+XZ2s8tQ0RoR
IrjeMjLkN4vivt67RbnVeEICz2TH2JPHY5ZcvFzAEM3a6CmfozePpwdb7fzRN+Yrzy0fSLGAsRTr
SUsyfJv1Yxmi2hz87m2gqHOZLq1BA2FZLT8lROWAQKsVHJ13EcUTZ5tckGPiwwxfMuRFrYpeUYhQ
DN/oQAl7GegzO4wFJRhlk7oa215+j1GEkbngwp19Vlk9yoyEAsibOyIIHVsH1UrQL73VZwc+ELoD
s5CBbk81I6JP+62KylfU9NwQFJReGoMqisx3Q6P4oJxm3zzO722jXcCR3FeEtmP2JEHBu9DisPxa
nlO/R+JKasdqFJRhNZCmyv8j1QmnSq8PG7cYDpOVoBVAs5dqcHTn2IwC0vXuhjoie9Cwv0GrIJ0n
sMWe4UohbM3WhrC/k+xJGGLRZVAwSKRQtUGLEpaagXqIzXQ0Hf/5S+pUeJp4/cEFMYdOkt98mcA0
RgamhKR3ZCNazX84XcgpkulP5DL2tCbILgN6ppXB+SgBuo9oywqEkwGOvRDTbcVAithe6aMf6Su4
W5Api2Y6+YkLk4GzPihK482dzce+L1H9o2NwwDmsqsH3sXW8zraW7yYH78ZkAo7w3ZNdmd9Zb0gU
NrXH4VifGu7zFVTmp8SdHsOZgU9h4Vsco6OwRno4AWakYbsKOuVPpM2VaSR/hpHaFjUk9xa1ROnJ
b9m6jKBJ44xS7AjodL8aGDiwLO0sCO17P7PhAcHJxLLlX+MxfUwQPwV0+6QOZ1czix7wJe/YK9Ug
kiPgcT4P45pUOeIPi2oI/D5oQL7x4bPYXMCRILEw0HpbFAXIYCBFryODmXE/hkev1JDVNQn2P08T
AaP5JsHkDGTFW6F2RMDkjALzW+3ue8d/MEiVQJOgeH907cX3ecsVp5ly+bJqMDRrXeCFi9o7EhEI
R1OU8IUiysPtXlQqb5FW/ySp367BahLAwN6qRl+LmSR5dMr4EQUKEVrZI3FZxmoCBg5MZueO1u9Q
Ab7NeLOzCoBUUYC4MuaLhppqZbXjD+b5TY/tDbRU+xmbr5oUzdJ4fjpOcUKy+6p3yHYZ9nyi0TVW
moH4wKNynfaZRPvNOPC3Rmhp1BpEEnodFKYo9ICzFJGfEHoIBC3DDYqzcIttHPv2VL6n8KwAaIm/
ZXRgMTBdpQ+RvQjpWCOsNY9+NLR3+Jg+RZHiFeizW9jIoLGz947aqUzZYthmQTA5FTJrFBfHP0dO
2Xs/sqjqK+kfmFPC9DtU+Ndp2TjR5W9VSSaXdf8Z5iz4sAFS2WGvLqxh63R8aCCqok1kWhe96Z/s
8CaoYlZzz5PaMxkBkzqsxmT8KxYPE6ojlogOJPuYTU9NWjpj/3jTOfxaNOOa1UHDVMlHs8hTEa+s
uIYZmTckbhTh++z76dptvBzOZ1QG1X3uo9WKSbGAZoMdHJ8Yognvy8vV3iLgY11zbyCpJs0IPU1F
FBvRYHDdws7OtipiEyQyErVndSJOE46Vad+cPLxSjBMI5ud3qv2ACm+tJdk2zoRnM0lQz/RQnwNX
tie9BrOlzB/BRpkpYKjheQ+Pk7eEiWio5CZCdJlgPgiLW87o4LS0yt45CHcoLIoZmnH1qIn0M4qj
ew/GNbQb7kk9RSfdutE50de6VT5XAOUImSv+CpO/iWt+1Uhpw0V+tiO+jKHmS5vHCQLu+Nv7y0sx
caGKVDu7ffrZO1e+WvRePXmwWpvhvDBJK9TyV1bh1/9+f4gRC+g9GuSaq7Ypf3L8laydJiKWXPNZ
Su6oMZRIdPQtBHPE6B1lUZc9pP5fGyW/2WwDCY2NqwmeacYGqQ3uI9Gz71VBLCH1FuiucjhQWwzL
QMID8Y+qvgL9UENa9al7+phP2S8ZZURLk6x9Vml0j2y+hayVc0AtkKMUdzg310B5ZVwSx7nv0AZn
KR/tnIOh4inkAFu+LDah6NLqd1Frb7NumdDPRtDSi2kNITOFNrLhCSCX0tojubWnuIkIp6iX59rD
Gipi7TzhbhfKf0/IM8Ms6CGMahOCX83LhOZuzHPBRWxmG3IJg3jUuHx8spxKLn+/nk9NKpg92Y8K
l8xGq1mu5XzvuhQfU9WllMSmxE3L06A38sCygAAQ6x1IPEsvb8QORgM31XFQKf5sJO0tKeDFrbDn
kRksxab7FMb9qe94k6q+9zb/xd55LEfOpNH1iaAAEn5bBZSvIoue3CBIdje8TZgEnl4HIxMhLaTQ
XruZn+1YBDI/c++5uaZ/6wqIho5veRcVfM448JEq18+JJMc948RqWi6jyohOgx5/9wX/hWe4WMwf
mmaa+ZVN5+DvUb3D5Ir/kTr2r4gAF2SSEx5Yu0Do5P8tppcRgc9/Xle21kTluBW+B1k++6xQHaAq
tWPf+wTtdO7myQ4Z5oEFvbZbdCwuI5NzJlB4pnysXJIVGJwpLPBrAI9V77QJM0g089Kj2dkvKMtp
xl2owzi/dhKgU5TU+dH/tKG3bFMzeW8XAujpzrbdNKK08ot7QwL2PDzWFac86N/XMlJ3K3H+6Hn0
nPbtoydqnS6I9UbNPz6VaBqRo4bYRuOt5dIi51r87Zjgn+rU+DXqVNsuGKgy5I4ubOwNcmyIs+ha
lQWgL/asNwff5sZ24jz0dVjwvSQutI3G30E5W529w67y5nc10lsjjW/ZoXFL0k1l5j6b0nvU+zDG
pp3oXMjylo5ONHtxUQ2l4AEEzHcmFYdlzB4Qnz/1ZGghB0OvRtrUHD1KnxpbYM1SVLeBnT6IkZF8
aSXnZfSvaedf3DF6WBrvXHVch7kiIwnafSo+G69ilIIbJq/EmTss7Errb+Hb7qbR+2lrfBaexhw3
wWw0G59DumAC8t+8lqpuYfajS/R3YuYtTmga3erJA/e+t3PnYKC3hUMFZcGmZ65EQ8NYpAtmROyg
86bHebDzyxHrsjRvjK5+OvZSgWVnzwtCcpSkjCSGxf0yRnyrzYMBpJV+gX2o1nMYkQ7enoRhtnun
wNSZ9Z+j/jbR3+OnbpDd8zJai/NtNuOh8rWZD7R4VJNwTgmWGdQsireTSi0TePsM2FeGIR4NhMgo
grc2jynvAdW+u5w0eDHbIQHQ4fLKTDgnDx0yMgaW/dZpqadJ8nlmb/3RxaRkFEhKDg4aYXQEF02r
L7JEx5bJOWYJVG6TgVt/PXNx0XH4ps5Lg3ahTsjg7HG9B7E/fXQdYPM0p3eU7Q8ZgB2BYbDCXR82
HpEnYV+yi4eCSodhQjhdiJetxavugSb2a52G3BuToDd2rZynbWofCpMTr02A7lodbO5x0R+QshIC
vq43E/WUxc2pWRiatbO1rWL9qxoSqrEKLmbVru5Xak6r1r7lMnCywg1BMsHXwfST4aaO0rfes4wJ
vqlhe1F4QIkK++RZeU0LCV2eXL+dTv9g+Qh2rZYcntlC0TcN1OqY4fESO7jiFXFWeBvzkpxc18R3
APeGDGFex8rjDdBa2Dd5QYtf4Gkc/6XTWu6SnMkkCZdzhIypysBa4rFkFNgsh9nlMDSBDTsTuW+Z
a7nQlNfIuw4Fj3pDBWwEiZ5yYvfl/9fe/a36tJ//b9o7dHD/B+3d3+K7G+T/IrbjN/w3sZ0p/ovr
6sDIXAEWS9B7/A+xnTD/i7F6+H3LcV3XtEy+8t/FdrbDl9B060QN2LrJOPV/iu3gngk4ZD4gMgRy
iOPM/xexHd75/50yxmrZ9Gzh+6z6TQOv2P8qtmt9vPkpf09ASSBKxRr3GT2Ae2UD9eBh8d0g3SZu
dsXGx1p1dwvxu5DQg6N0Yb9ADDJlIlkqo09ugdGJc7G02yhNviKzY4psq37XYDXz1LPWeTR+k3bw
PO25xxZbzI7NQv1J8FrjPJzRUSEnjsjPhDfN/SwtY7PY2g+O4T6Mqx8xGCdFBklVM4Pz58gNHLgb
W125z3LpRdjWuGCmJmWlIACC+g3wwVXermVo8zAckF7FxlSDfst5J9+FnyU7pMeweNy32nNpi8qe
+LCWt66bZ/wDuvVgxl8VkJ2oj9dOa/zT3heL9auUNcTmVBxq4CzkXkb7Plgjgslz3Mk1y5H8tD+t
nb3OnXycqp/JGfDWmQjrbURUNrlwyVRj8bOZQOCDY8B7MiduGwmdcTtM5gHLPVuPVS4u1Mm0mBiM
5VvvOKifpHmpW7JDyIyPE50Be26CW54W4F7cplY2n8iVxpm9/OYOUgDf+5tGhHaNLXg1JmebMUBc
DpMpio9TA9SGn0hRRP+sikUTNXuGJyA9EQ6Es9WdvizvjB5UD7XxrQI796Fr5MJgvGHQNW7kXIZD
Pf0zlF1u1dA91I187DwHjY54JJeUjTRT7dDXukuth8jH232bNEBYoYXJtlHnt3JkilqBcgXqRLvj
ai9kOdEoU+4LLobBxlYyMcthn/8eOc2TWtPzXGC8lg5535PqhZ7ykKUOu0J+IZQl80V1rGlNeUFU
FuqD/Z1E+XCwuvaUzsyBhm48+x57dNYF60pSe2R/U4e+o6fAOuj34i3rRzajJlMCIhCvUSQfkTDc
THzUe/VQL+BPtQ6pj0pp+0ALeXtJMlgT4R7W2cpG6fKjefFDOeuARSabzM+6/GlsjFN28lhNqA7g
WCLiwbgbVDbcedXhuuAcv6iEv10YPUvF+ESbAtC3rP0tOHquRSIfpUn626RRZcTDmxdVOpF7vHcY
1z7NyPsweNr2aatjqYCK6xmsQ/Q1Ci3DdXWc5+yP6mKYLuQ5dB6BCfCnX4yk9zdeamo8Lx64Zvai
IMxw+022HyajpRiZQYnDyMkOC4hRRgN6l0l/0DBgbYU3kSswvxk2VtMuVRa8njVEgjWZxVtfiGgJ
5XpxA6lagklPf1u7T3b2kEpuWV3stNn5ncfcO/v+Is7OF6YZ6zKiTD2hhQojY0RZIM10IxYNmPms
B4xYzQe9PtVZA71dGDNoOsZPuttSAO96J60fu26umWVOWVCzHjBhEFwWo7qPK8QK9u06R2f/2k+o
5mHb3q2pZY3GMZBoNVKK2XzRnXmCAcF4nVn8MxmX0jEJ1YPwDWPv7GikPNosvZt/uYyjB1ZrF5Vl
zo32e1Mu1jvFvB6Ocjhr2hyfa5bQ8zJPL07lvc59C9Oitn/SZbFPxKqFpqVB3RPTRwMs4Ex8sX3m
yJeB61kZheCknXtz8A48sIC4sv7STr46zZkR2D2ddW5axIAMBT0RDXFgkxJNFOK98Rtii0ajfPC7
dscoItuLEhVwFndBBdBpQ7sBZX75Z7fGcmwQlEFQTQIsHgNucrIxEfPZdZuFRU9ojJYgfkG23LKv
yt/b9dGt0vaNRfk38lTAZmtAJ0nUjjcNl2jESGm4JON1y3AgbSLEMEiWtk1Jnmf9njC/l8TaSYpE
yHvlpR7udqRg+W97E65amUV/J5+p4liAj2XQtvZGIOaZMe8MfkXQu80N94J7qGPvLGe7CRzFDsU3
QCcRof7h+ax2SM2J9qTWOfGZLSJKOqPdGd3J9Tm5C5sJIDU8+a0JEWhEb5L4+z5lHQdgST4BsS/b
KT7Wiug01shWmHTL0bRqCMmMiTfjNEjCIeGoiO4rzVr62NiEXugN70ut3ufWkuFgg/zDEb0dkEYp
gZZLGMBcdEkKXj937/rU8Bn47a4Fi4J/FzVbzQnbGOYbID3SJ3qKbS+xr1x+N8h2zdNc/OBWpsZ2
i+nmCeNpSjXAALsEzQviuBKYdNltzJ/GNeO9XGyEq1nLv0Ej0yxuxXB0h/qA3P+hHSLn0TecPyR1
jKZyjx4/aqL0ymsZ+ZTBGOYs4CABuPtNDtSGTY1oHsqUMiBt87dWsl+IfVovAiUPsp7Qgc3M2eyf
UQz5NuLdqJZxPvsZ/6/c04awzhyrj8JV7g4m3lmisgltn6x1NGQba6GtgMePirXMr6RauHvbrh8H
t+kPdWQGMvNmPKIGJ+A8h0ra6oc4lKzof3K/c1bVHeG4VflcMoPcUwjvWwZ6XL0OhmiPxKFFSvy6
Ir40Y9cc6y+NB+A8GSNBXUX5gGQVdInQD6qexXbwxzvJJ6AK8OO6PrF4MdrZwJqT32kk28sghsrx
bAxQxXAym0bsR/SggqCvPZsJCHYNUTGNunO/EX+ISTisBobhvo7VUo55HyI33cYyAZrg6DhhWygU
Brcwk46LZNalt+tSLm+Pypj+NusegFSW/mVpzadp/YbAy5T7OO4UClH5oKe2ca1cu92w8fjI4GrW
OOQKrhQ0DizsUI78Y0GNhqL4GiF9jCl3skvOMNJjoLXYVa+lQ2IbUegny6DXFchKQ5zfSLZNfFet
iH49DRVuMbjjGVwHwJCpjncV23cjFn847z67SCdyrayhzzGcoEMPBIkDQRS1h7Yq3gBWWse2bZsz
NJ6T0UzDjfVGjyYIn7vem2sETmZB3pIfBtb2S53mxASwzgIG/0Rq0Bgoc2mPiR7vDQywj56Cg+Av
ZcSnkJlEuwmxbdXEL5cNcRGV6EFpl/hjB9wF+SpbJT5626S3aTTFBtQcs3BNf4gEYtyedQFRxMtx
YKY156rlOR/KkNR1wxke8yWPD5X0A2OksCvXLw+W+KdydA1w7w9DJncaoISj5WK2RSmmMIm2LSkJ
KI8A78uToflrnJpD3bCg3WghZ5J+RLeKCsueX7BrwmFy51V+uJ3TYea+F/+gniETW0jCsvR7pXxo
Fl4Zcx3rS5CP+fdgKqiOmQ7SHqwPo6tmDF3F/tyLu40LX/QwllMeLuzHOI/Mo2oeCnryB4ozSNw5
EDedpTrik4uCEQlHR178WA9bAut5QbIrTAokD0WaPLIvY/zMoDG1EhAhxK15GAFxHurFXnWWSwIu
GtQ2AaKnD/A6kEGGdjtzQY79r4yxYhaESaY6nuIM3MTWaGXGEJwgCq1nGG9zNKGnQGOwzCOM1ZeZ
ex4cwYHBTr4zK4pB1SnG1ezjnfWGKZT1b+VSTnl1gYHy4NcgPcb8JiOM5YNFmG/HdoUFBK5FXvEj
/hLm/q4Niat0+XF9eNmVeATYOfrEjzghsBO2cuBjdy5YJBYsorkSWAKvAQRddNRsJqGD+l4iRY5y
qh0W4Zph5fMNWBhKkNl9FUaKgfbFIograDLIF95g353GCBsPmJG3YBbq0/k+ueRhMfGWMIZOiFCe
4rmfdzKxwTIMJESX6fTT1Q1ITlHgQe7JKQfUH2YOdE+9UqTSwVmt3dJAz+51ED77jw6lPPQEUJdT
5m79Gh78EnmMFXwEP7I5JMo7aimqZzEP/m5KHP+a76sxjnA0NAqvaftYVcQXGpIRBuaUHiE6+fOg
n8E2INrpY2MmWY86NPUovMB9XbE4hJossl2vmDwgWt3XeT+CTtHSS4kgWktsuLYJwlC4M9zIAgfj
khZs+KuHgc3BTh9RzywdekzM2fsmRpTfCRmvMREY8xvM8AhkdXP2Ax1JDzqydN5GJehBT10wSnpb
0waD3QGeu8YwUiHe7mYTYyKwRJ4Ot/3qIpQn7G2iLWE5NzFqpGwJaH3YKHiwXDC03hzvc6P8tZl7
qRJNMHPJOhz2ZiEZW5EshkRlDpjGGcGIgWoTW9pzatfvUZwPoe7DDVjI1sjITJsxTXDsosgjDTU0
e9qwbGz3BIa+lrZe7WJvMjeeMsEV0xcEC2i/gHYsXyP1yIQW4qGy8ngP74XqDw2ZyxC7XdrpaVn8
rbDJ6uvJcdxmnYK04Pfvnecx6XaS76EzqUl4HMuq1chkRj6h8sQKe69/WQFxR796dDpZY812CORm
D1IIIj/LF5umg5GhTe3p+DeYZPfGYUmeIN3ejNp4W9MNycANS3p61vXtS1bw3lflyVbxu+jqdJt7
jhsyMA6LOFFow/CC5XrxQHhcS/kUeGIZ9r1HcWv6eJGkVx6w4u9JQkN7UKavfpPwE0cXPQn3j4bp
jPISSZ6B6M8s8k937ANCx56Tcf7oozXOurnOVbPTBPkUns7BubxYfvTmZQj/wGE9ebpPd6fx8Izm
CQNtw9XL2Dqqbix4N7HzH11d+y5jE6+zq+0BDOzlYGCBneso7FgOY8a2CVly8+E59Wx3O+qTHsxD
4rPrzWLEbfRfKUQ1M7ECjqUI+ZUfetyFWWGeCi9OeE9dA4i0tgQF/pbEmz9YTZNaIUlW8AsS0WMv
nBVRhAST2rP1hoLuzXHZYGuTuZwoGI/1gKin9XQIVSCGmtpH3J/V333GzLaolBP4Jna2Eqh0ppEF
UXKlGOq1WWaTGSJBad1Yvjte/sSx8zGNF8J18WFh3XPpMPjuUv+gj+6p9spfXiEaLrSljAoQGFDQ
H/7zq+uMRO6o51FN9WFgoInohf13c0W44geFS5ShhLYIzc/Kac4rVrh5Ex7HwS9X4me7VTopFNjt
aAwR1xkqoTFJFWfHBD7BXzwfMfyLpdOQJ56L7SKSpDp0aHvG8halGuPNwvrQoRcfy1r+MYBTbcqM
IZCcmsNUdclO9gRYoTd45mDZ26Nl71N0iTkYhbts+nwvO+ZSPuPs/6j2uAvG219Rjrc8nuZHBuV5
wX7Q9vKwmmJ1MQD6snkYybFmGWIgEDAllq+Rb9PVYAlm1oPu0A4mBYaRJh47fr911/1qjyGRsJqh
/ONaELKMND3VqGJ6jRVXQrgpoN0KeUx7r1uCKBO/v0MoqkK9zO/wpx59L69DAVtxw9aUyTTJptNg
4HxqOMS0sE6r4hC3c1Axg4fKawJB0s3PhoStg0blttPJgtwMwv/bONioFgM6tVLkks7daJz88U8K
j+C2aACqc3bUmXWVIzcgtpaviDwsfk98KYbqmpNWpERKAlGdvZR0eJsppnmakytE/ltki1fEEGxE
cv8V/wIE90XnhBkohKijh2aXM7IBwc+ZomcugSEiu2aYrooSx5jOmnlnTTOagnOfGRyOM9x6Fvkv
cWX8G/E2RD3FEihCCslzR0+/DOMnb0cZLlZ7mvhCXqJaKTq7xKiF4Vx+s4JiGpW3IK565yHPz43C
WjpCzOsy980T3aHDpZgYJiLD+YHWMLB1I0xmxRoY5EsdLRgCx2pbiJF+wgpre7ybUUQ2XIZhLPeO
VoLCvjM5j6zCYzLmwfipjrXeEHDZh3YNrLJDulN7OVExIPPkU4aKA+UfD+fSBWNSXWbtCDYEEy3z
OoXOOJ6KDoAckBHh1YeaiIglJZ2hbE4eg8eDm8t3SWAhOUhYBOJqpWzFg7stfUL8sO1jSEI/PwO2
2AudVRFt9BruuF42BkAMWXt3GtjkZlmMUKypx1Vax48ekKCbLtxzMZTFw6R196Lpw9kxnOsSIdEV
VNBnxwZSK5rlbHS0PegB4ulqpigO2gH6HqEBBuISOFpIalM8d0hB/AQHtc+jXI77fvCRJUYIG+0V
/gkE4GfALrBTHpdS4QpYZaV6hgsA2ndZAuwKVmCQs4o4A79jZ6lwkthD+4wF6dCY46mc54csw9Ej
0tLdwu6rrwxs2T0aoHh9sgfRPE/fbhs9jgQG7yTDXUbCJdxXILdlTm3iSuc7aavxUvRnmFmEbr41
zQrscdTDNABK8BGB8DiMZZA5gjZl9qJT4b4x3h6vwk4+UPYi+xHaHVMIYYtW+WhwLfLvxIHHbHoH
FQhFs4UFyWRekg+0t/PiIGyRK9SQJ4JN0dXT8Ygs9bma/Tcmyhh6xjWSilAAPtzkmArjWju65Jnr
Apt7cGO6TYpkH3VcIW/kgbuwOKITH5OzLgK3ywAiwu3iFgsV7H/u7m9OZP/kz8shHfVhI5A2hgu3
BPpErishoW4k1nQuWqTAGdJ7knTNKKhQRWH9lQc0m4wIY4e0crW4u45t7coZG7meJXUzj9MNcf45
AQfHAU19hg7gux7LS8w/J+ARe+Y34xS0YjqMaQbAa9mYmzRlY9gE/1j2y5cmy5velc8tq8Wrhqim
jLtka/tkri+Z9TQmI1Ngf0StX+673PZ3+tI6zJPaAQRIeXbdRt5sq3xp+1ddR8Giuxp4Pi09pOSV
B5opDlUZnWeQCYGRonCIEJblTU0qPemR4ZJ/z2OPnTvFJZK24OkFN/CGDOadt0BKXox4xzckr7pO
gS2Y9CLrVRjr3GFi+NptR9PH62H1driIk6kZM544A6cHc0gnUid7XABPLlijErq2rTMhg0kjD585
LjL4Kdix1XEq5PAY1dC55564h6p+xK6GkxYbCQhfm60qEtY6HfYDVgEAIisjyWRYJlO2H4sd3YXS
7+29s4bpqDErxI/N2luvlmDBFwePID41mvEHucqLR09cTOY/jWKnjJbpalviS7hrZgMrxmj0yUKg
aR1bfvpQIq94UcbT3KkfTbVPGfpmTIQaRSnBh3uo5k9zz2az74x0i1zJ30nxAQANp4tCroV+NAlL
ElmCjhQHbKy5ZGP/Iipc97r5GBNlfqpNcazA8GwTxYStm8Hgpf1yLQzIzilEw3KswOVkL8IT+vHR
nimDabMeki59KkpyYQsEYChkbwZN77Zp3I+yGf8hKzOg5hRtwDCdS4zpgDWnEqw1pNpKKwQHUYaP
cuwZnaVJegDBHwNPW+geFz05deB5ggnJUkgXDbuZ2M66kK/KNVCb0d9ifLp20/BEBILYidwmDAQd
KyoFZ9tZs7V2ejrMocLYCfHeqfzejagPzcY5eUWNOXqiHGsYNnLv4bXzvRMYm/Rg/icxHQKnE9tM
kKaW83npt0vV7SnlRo6+3jqAxmKiSnUxe9VTx5LGngTMSZ+1UCNbduzlXxxK59ECmS3gT+A+DpeE
yk2Y1hhM+UJJaHsfDKFoAP8TUupBE4VHzLoLRWuCm7/l25VB289OaOfAFAb0ll6pHfl7rMpEPe6f
Oth/G0vnXKBRrA7EpXaHdsq+YqMYz6PbnBwKGu5E/zcDx3Sg5rmOZd/sS6dO6Ucaqr+CJ71Ip1uD
UYKhMNJhv3GSEN1WC2mCpTaIg2TXVFyELLWuFXoekAvNMZ5ABzu9viNi1Xjz+z+DXvo0vIRaQwfS
UpSinl1EYTbG3+nqx2IrnypyMZiouRa6EkGYHN+hTi1Dj4Je7Z9a/mTGr6x/XA+/3Cf1Ul7enPi9
7UFUZR5TuApwu6yJaZzAzu3z4t3N0+8uir3AhKtG3UoTq0RmX3R9ea9iNgapSWoJCCFZxQKGqK8F
tU02Mm/aa+3zfusY2OaRmPWCXQvfOq90jW8iwMO+68gH8kc93wPqH+P+HLtkN1fOtyvH38auvpTd
D1t3EB8O5KPdX3AED8M8d9fMN9leVChclJY4TMXG5tB1zSdpKNPdzz+aVXiqGTEzoaZQB5FWexJk
3BMhJWHWGLi4HPGDDIP8TCM291hY95T1X6iyul06uTQe6o/XUzSXjjldigxRnWtgqhybxgRTwbVb
onS/El0RDrN454njxupQbePI/sy+GfMgabLvsTB+Gd3xOVhf85C9x9iQISGSssCdR87nEoyY4JA7
useFTySu6+LCcYJLf/GehzbZVW76XK3JAYA44tPQJQjSY+3GAJ3dSxy/iiI/z7q1sEBJ/rUJfhZb
QntSEhTwNKJw0BZ977b937qTT2Zu3Sogb9lI6E4h54a9ox+WpuGdzLZ8KiqQyGvCPfPxF0pjc1dj
OTl7FicbGqKDHNC3jmZz5Xu8axTIILHNXQkVAecJDmJA2zsJCQQ2GYsvJr5xblW/MetGgkovSkXt
ycagsHjoPI32YWzsNYjZCU0N0RYl12EaAc74IOks8oyRLmnPgz699v7sXoXlVJiReko9ve6uYwoP
ggRPwuiXlv7T/ikgSLHMQW9HrqSGi4pjzdfUUw9cq56ERX5rxXsnS3wxWTIzDQyn0sMnxIz1RUnn
qRcA6NeRhkgQF2mMUs58KLjoYP1rTC7OruHvi2pGa4O+ylLgDgg0T7YqRcpvtVg3cvcewTthqUZr
1jlFcXML/Vq4L5VrxVdZknXYLxCRNU8/1kl9HQeK7QyvoB8awxgA8F0jqTceQSdL9cWw5WLU5d7C
7FXzpw5WfpnSN7ROm4HWwqn6XZE0+ygp8fQDYlfxES3O0rA0UlcXcCcRkaGbQb98I/mCUfUTTPEL
O4OgNp8shsIOeziIsFBEmDOQTt1ju0KQu5kxbeCTYVH5lsc/0uQ9ouBdb8KGTazBlr4EbNM9RNXn
5HzVWDKI6r2h4cDVnT8rfqij6RyWjtkyF+lhScRJM7TX0iReagLaomViN5AXxzyc8agxR6y8WJfj
R1lJdzd3BZyjXNcZdPGm4bme7YA7+rPynH8+FBW0hPv1vxns1ifGirK+A33C/NIHg95eEyVvro8F
mEnOfsYLE5t/e7xNHnRID8PGNP7x0byPKJw6dg2sfjemg3Ta0+9SwSyRJOb29kttPjpQJxtQ8boV
/87kQJkOn8Q/WX0VDLQyH8VGXO/r8SMbLzqcoTWSI41zBM1c38Rsb4T2VdXRBwm+gQT2w7KaUdnb
ygNFThGqHOfDcRrXaCwE4Y0ZJh4qEuTxLuObnACzfEqg5OgcpCSvRSi6bZJOXXYTXpjkv2IAWQuP
1MMknD6qOX6bsXP6XhrOdUauFe0hiZQ9E8k4hFWyyWhyuneLdWVffVSQoHuWL61RHXXgmG4DCL5i
Y9P+G5CID/1BiPFtTnjGs2DOSOwwQOtlUJVm8cY6LqObZX3CngeX/W4cRDDn+Q7e3a6OdWBz6iUR
+buBIpmBGsw7A6nnbPDu4hdYosdZv5sVxFPzkMRmD7GGhKt1ES1XofV07xn2WPKzY5ORYMNrTJKC
WxrA6Gxa854ChBOtYAZIIF58i8BOezQAxqtDZgAbHXhxzb67z9Wduf2j2dxydLc++8qmPfsA4pG6
Gj2fak3exKc9NYT+fHjtvXSzcHC7oEBpBqlwPwAyXHHkVCO4CzeAqPZ2M4VLejUd7zFnpUETsfEZ
OmpWFOhGFdYDA912QRxXH438F8sDk8x2Z9nf9rTawFkIuzpKaL4FpoT9aTQIHSBiARG/QfCpC5hw
ErccUPRoFBcHUwNIGmiQr6w+VvsV6Egm/SVwiP7fuipwmHDHpGXpcnylAGYTyY+DEPnOPjh+fsaq
RZPZYte9TjVwx+R3oCHhN71MkAFTLT/nVXVGc5KIT3ymm5xNhhfWxhNN3IT7MEehlDQob5L+3pg0
j1gXSyu2niV34ksFuV1vc1ilFSE7C/LdzaLEteEZGcyVa44ZLchl1YRl63fHYhjnOwOwkc+9B/YF
aypzpvRm5X56bCFCLOMPmnthf0Xx9wIobB0SLCTgWP6RHGnGKggSmr0OQqUxirPoqCTaCWk0E2/+
uapN9smiX6iY2CjYho2s2vpKFYbvUs8/akZN23SlhtsxokOtR3QLxv6u+TFj9gWtkVOrsFlljgVs
VVSboaMP/9wFqS0D9F3c0o4vCRHILfSDltNkQFKTkJAkXws1/oFnDHrk2yQQw/DhKZrt74Bh34t4
VjadFnMxideqM+BsQ5QfMuEFBSlMDsctlwwXhLmooDHmXabybw1u72ISEDwtc5hk0Een9gNm/z4q
CbDIqyPG1+MkBjJxU5uJankuSQxLs0czGZjDoI+vXot3b7GfupnUdBD5F7/qWfj1OR0Kke0EcZ80
lhVYOgB88efQMpXuXvr+Nk4XM2BhQlqkeWebd5ygLirmQo6p75G2H1Plvis3Rm+QauyMxVUrSYkq
iAlPkJZbP02Hq9efN25u8CipM9bN3ZDMp8G3A6eZfiSDYpXJ8+yVj7JTf8cTi9i3psvfnFLCCyWw
aEKGoJAFUBmUyc+IBJSQIRsQREqracEZ7VwVJsOr8ry9DcwaHQZTZDvs8WlvMOdd2LxjqjLX/ZAP
igmAvlRUeGCPBrEvXG8XJyLgx7ryfnZ98z4g5nVndWw0bIOiuFOX3wyaB7v5sXpEG7P73YIi26gS
V8IwUcElAIZBZfZlhmgMf5Jn3GSc3Ws325XtDNhhAEPjwJ1JzP4Vo/NuIXfB4kW3ZrnTwevq5Xed
1t9igfS59qOTyzCpB0SjsNCBndslkf5BGre1c0lmL2NMKp52sbmDCaU7uyT6ISsfLkM6GlfkE+y9
e8AXTWG9V5r33LbGtcVif16hP3YNWC+HCQy6Waau5KTU+FEOKN9T473sOnkukoSwEDucc+afEw33
aMY7gL2CYy3/sGOAYY54KOFov1UN05/kBSqtcxoL6kUxsERKFpZ0hQ/yy6MR08bMg2YmaQawpC8j
qqmCycHO7+wwqdcU0epJDsdSHJlBbm19jxsQMBu6Nv+umACCDXvJdMmf4cgnSzPfzEgkp3ZK+0tV
NdfCxO1OIphakar2tsuA31i+hbcUZ0lsBnnKqVpcSuY3hCs8OLDljWk+TobL5t8i3UXiSkQSxt/d
Tu826F2IE/soze7m/GMChZKWtlOFi6853U4u7DK3nHZFgY9OOce2+5AfKQSL7lpMDVrPLe5Ru14I
aWW15m/Z6czNCarETvTvEBPl6Ae9atG8ZXsPmVE8XOfxMxu6XUwBVrj6TtismTPidoxPT42ouagg
vmZKw85yJuTp6slc6a4LYfbI2mRBIrOn9hOjX5pIIrnbIC0b5zKUGVuJeD7MhfBZ0GOncKCe+VH5
O7CRKDowMchBilPbQGVYMkpCKb814b4VEWHWmGS7ecXU9ojBFWvw0JrjW0V6iFOpUywB6lQYWZf8
qgE2YTpXeKd6zn8NBJmh2eo8K056q1r52UQzwUOVfXN4306dq3lb0doqLJVPsLdxmYrs5rnm49zZ
T1g7XuKIAAiAzS4KoKpeWHxD5RVRS8ZLhgcclF+ZfQoq7dbfO5bcW5h1sNDZpAdKHT26Q6jpAsoZ
l0hSgKt1DwiwrmvzGd3y+qeWFyhmRt0D8lm1Wdw9H0VCrY/1cE4xDnj9jpCzp5o9GZc5joZnqwc4
SCgE4H8AKaGcfIC/L90qjKv+6UP0kP9Xjs5rx1YsW6JfhIQ3r9vB9n6neUHpDt4tPF9fg5Ju35Za
XaerMoE1V8yIEQFBBFNaJaYK5JnLqzKuCrQ7urbW5DOWjT4Buc3XZnWXJXF02O81iv4sOVXHKDsm
qGXLsmf0Kn4GUP0onHR6XYpuL3X2OYIZ48Ro8+03HPAlUwbdlODqJ5adTYnt9X0OLKfBzZQueTe4
MlWHMvnVgLY2Zwo5V6kv6FjkPR1ZoutBLHsUcjUy2QkK8EkjB+drmrK13LiCZIzA/km4US3vM5JB
QDAq8K7JAcl6/lKKj3UpcC1tFsphLEyhNzJUCPLZjPj8GT6VE4z8cBz5CZDAREQB19JM0sqckCGE
l9A40fOQsPwEAey13L2szZAIrJZr0a7p6OhwUPURGw5GdGE9g+pQsVj6vwtmhtlrXi4n23jOxDj9
MozFpezSc2AeUfrZP9QHWxYe7ud1OJluwLqyTLedbt07q1riylybrGt9pLcszFiLSG5TfUQje0Hs
oZX5l9G5SlZu2eRszCaZYFGWTDs2Z2vC7Uc2RSZbaoZTElfkwwjGSHOL3Jn5GJUqP+jkM5m8YIZE
XN0mYi21z9WS/8myvNFPt2n78lTECs7gmCgDX8ZJuSe0NeHZ6KoV/XdY22ZyUCjOMeGjKSLHjD9C
q+DP43VwjvF0oQmL7IZxbMxxXecJb3cK9AMoUz6LEZprFf16lqUT4mu2s0kgKwsIYzWFLZUgV8zW
p8NXG1az0BnulCmhHUF4TmxQlQFRaqUGLb1RGMlLvweXL5SDVODf5eD8TRNGhjI+pYZNlbd04KZB
EgW8uLOuU0wIarBjUh2IyEh441Lfejos0oAlwUsQCn+bX5mK6Uizi0tCFE+2cZJUlG/VysrBYxkL
ineDYFXmF5Rvj5fLVpRDIpgugItHAn91wZXXt2L5ANyX100wB+Qx67oxWNc1GSrZFn+6Gv6UyXST
HJ60SWFVXVpsPDwjtv8RkjwA8nI2oRS+fDKu+JLfSeOdO7qxJ6XYYldYDjGCgRQbu36ohafX1ZUO
p0MZsmLn0Q86cwah17ca7w0dH09im3ScWhIf5NGuVpNCypH8pypjtY10klidCpyzpJaxm1h5Qgy0
neQeCLyRTvbmdJ9O+k5p3kLBa5I4iH/9ga/1Bv6MWdmc6/XSAM8LP/I9ia11xXpSDV81hBAMwEc8
aLOVzJIuLXsHTw3Vcp3K+EzHlo4lH2QOSrNfiz0FBI/URleQRSFWTfWjtW22q3vGRlJ9MWUTXMnA
wsbTd6frfPEivUVSjK/JZP+GzcuYSsKMpnSb5v5p66uUD1WBa5J+j2j8xdTPE6/PdzdpJazKVTT1
pdaI0Hb5CadpneiVp7OCAJLGJu5nsLRnmiWuMaVsHPp4Uzh/PcEzvvoNAyaFMwG8BhDafsKqjhBx
h12WRd8RcZ1mitTxFHqfRmVwld66J0rwPXb7JPZlD4/YDh4r1YTcKtMhdYnop2N0Zg/EQhivo90H
B8Cnlhc540WSE1JDfhvs6f8BqZLsCP9ytZf5hA29Z3e6a9X+UziSvkr4k/Wc69mcA9Uw1bSSmbkF
nwjWmuqD7+17MED7sH0FxbSXLmXDrYySyEvT6EtGIpSScN8XzT7PJ3ggvbiGZLRpSiqPXDG2albc
KpivkECGRV1nXmbLH5Kmc21WfiCw5gu/DbGvi3d51k9SmKeGsrfD+hwlGhA04GX9NgjU+9COXiiP
rlaVm6jAETCpeJyiPbbnBXCclYXHBr/URz5Wb32VrqHxyAS/KUodykc75VtN4xnTlB/RNK7VaE/+
xeTT5hslMNcsG1fs9HY1m52FomJuKcwC76VVfat9l+6xxN4aR17bJeONH25tOfoE2WHADDIezMwH
c/qlQMRf2ZI4k+k5K4lPl7ahXfi1umYsr6KpO0wYQDcJGwyZQPeMG+I41tgp9UMhn9mc7xUjXxqx
cxBh+QF0iUyfAa0vZ4YIU8RR69xkCkEU81yWHeTMGrvDLL9CnqDe23GqhGF520sYQKitv05gr1Bl
blFCwziICWtAtgyS38WkNm6u4/2EZIAmtGHKPmELxqlVa/vA5utqGAB7HbZvZqdds6w4qIbjxhHF
VWJNj8NCyK8Rm3TXQDVU+fVzYZTDlaqb61Yv74UsblPZnwZWzDoX58bxb2YFespkxON+FFCSQRmp
Hg0e9cbLSgFmTwOuxjA2lOQRxTcmqa57zEjHyaRQSwWNOVecJ8aXTXi74aKojc1Sm/gBGm8aClCG
IKxJAbt9qpS6o9Ye4pLAnhmsnBCaiUYvjBTuap0Xkr9kh4cCnqjuP7tAPjnwvGqOj0Q92BZLPHpn
wF1ExrZmqVtqw5Z55qKN2qHReV6F3EB5QNJDUYrFus1K1yY0XFrRmRr7pVQItwHCJ3rtUWo2lgL9
FuIkDwd5G4XPGEfckq9BY+0iJpFSxpFA4MnP/1WNcZpQg8Z5jDT1W45etVamYhuNrzTSt0CxLHfM
DU9XvulzNqCdo8UZdr2jhiyiczgIdHOTa8YekvWjS+vZVsqKMu/CR4rpnIRwdJUCqkHjq2wnHzFz
QRcWd7Vv3mlqPygmNc9lO6XXaSQGMfi3kXUL7WSe7TuPIJGoqkZWGLHMhrq8Du7+gEEpZvWij+I1
svJdxyz2fWkv2h+5kTZ+947haDOXyCih5Ba+vTGpKW1hmlPKvcqi2m0FqSbcv9PUfFlZRYiza3a8
1Yg8Uelxl96bcUezIq3OlR3s87mpPlB3o274ex/2+cIsm3enMWlHQoPMKNDqJxqk+K90grmj0TY9
tbPvaWvv2mYuE0/Aq9cDcxt86m0p000jKHWVhuc0S6b1j0PAxeEmZNrxwU+x/pXJPsuMW+WEu65O
b+Er7KK947+VA004EgmXgLDVMLMx9bHnSt2rP42DfYFoFkhpuGd5D0mFXGhJN3bOdE26ajIojfd5
pEhDOxgmaVBYl8N4ZMysMFZjRmPvZ23yVpJAs9hPnpHEv+gK00GJZ2vtG826BRO5sFSkqYYW7MJQ
t42iuHmUzwEKoDDdFKwdq7pTyoQWluCH7H570q+Usk770XB2ddzxALfajgDy92gHP1kZrzQJWqzF
ideoJtxU7Cf4Z5kccf6BGMko+HDS8OhQ+p3Zho54y8fdtg78TNhv+Pdh7l7SlHal4+ChEeVdUXEo
TmZaMytjZU8nsABlwm05abfQsU/MdHjKzCV222WuCC/LolkM4TGE/KFBX9ZUHWSOEgxrq6xWKtGU
taZx22P5S3K62RmNOdzssnpa0fBMbOwR0bRmQgBbmeGG9+uUexut6Wtfnx4+xkqLNil1wAJoasY3
349nBxXMKD8HE4Knz+UrqzdRHLpR2FNXay0K4oHLUUq/scHP7L6NZktrqwUYasclh0zNJtoOfwVO
QLZtH3lRnA3Km2w/wJ4d8pqMDOPOOWfVDNYfoYw5pdTVg2Y6N18KICu5Q3APd1mW7JzUOdY6ASfG
SV9trqOBegbQDhnmWZrqaUwetQUVp0Hsp/BDKRj1O+oG+nIzNvJeYQ08VtGz7J/Cok1p2Aa2cemN
YOPk8cuWRqgQgHJ1qaYXUjm3g3KmvMuttdBi9Vtt7JntGnwb+jEsFC6pfzGV6FEq3EH9S7LdiIPb
tNmq66xO+qeETUCwdupTutRgEXFNr7jZm1B8AYYiCiFP5VMEOT/Rl7Es8OZqD+ipz0QFMZs5B5Xd
DC1Cx0THxt1WrCnCCsRE3J6qUSGE5L+C9Gb21pYe9xUH5jas/d8ixupgKSutZT+mJXdu/xhy4gcR
aIhKUTospY6UBDsXN6sEXif5qNSmmxAU6q7gXXdVPPwt7DOBUXxgo/kmIQ/1ooA0grUh6YwDrJge
taw417Lm+dzDCqN4yHpJQ0/kDZVxN5UESj5OTbBNJCSqCUO36TWNhW5B9nt20mSrlACdrmj7ubxh
kSvftqbhek4xE4WQkxoFFCjdfZOhHxQ73geZQnQqewU9AgX8lhP7/Tc004NZG1/QiGcP/Lpp5Jsv
Z+s+RELlxs0Hx1MaIHu06mBWSYNVhuLDmbrGGr7hqnsMfMHRiaNMs35ChevlkCd32adQTh22pIs8
CAhKLX1ZEU8THyYe+HNv1bvWROLtWVXwaij5C5WRBz99RFXA2O+Ha43rRMDNjGb4jULzetp/pOH4
nQhXnRS+clX4g3CzrbX0yPj/T/jcASKKJIj0I8o2/qNWimtXNTQu1f+6eDpqhnYbMQ9iynBLVXpA
51m1seTKJSWJVrFXh2mZKR9aQGCosqHSKfkumCu77KDzfNVWMGlW3ziCvzBqbAzBcs8gDiBFXHal
TruhnKii3AVR+gk6eVq0SXUfEg4zwC+LpM//AmrQ/TL90+3inz2ID90ntljXFhEMPuV1cIp71iD1
jUpi9kosuCJih1mAek/cQyWTNEvnmeK1EcJsWLxlEP6itMc/y+8JuTfL6VksqBXoY8mTyBOs4lxx
JTPC4FDz1tiOcmqCHqa8+a2xSqq72UhdyHcJ/4VoEF4S/6Bb6ruvtzWy+PgRJcVhZAFIIRoYfdxw
WCJZb7ta3ADN0BYRxw0h72XPCRMjvAG3GJy3rBh2ZPzI6HL5TSkhWiRgClUDt5tikRxTw6s1G3jx
Xgp+xpqG+2SuFg0s3itEadYJBRHG8ZEy8YVUnHecPcGvarEdLnaCr0MffU1IoPBuwg2evGBBER18
WZtKIVVov5aJrG7IGdSCu6OU8qrXIFVR8ULUewEjZYXv/4Au8EIWXApaWIltER2jwc5GHpSKTS/X
XxVIiMbxskBaSGnqyYgmRSldrd6mkTd2q3Rcsz66JVb2xL9xTyhOzEdiZn2Obz3fFOzahN5wlbZA
lhfVTSTJVZHGN9odRNks27o6xkO8jawf0pW7khbPUg/TtTqvlApO60C644DxpoIIWRjSHjUaFTZ5
4Vq++lGFPFMoDBSpaWsshMlCyYx9ZXlGUf6QWqEXm04vasC+uFfdIXoW6yaYh2qjXgrH/xEi8GJw
x1P7W2MvWPW5ozBYo1w5FW8myS4nd5511B3HMF0OXUHPpwlCs4n8X7zES6WdPqgj/qqR1YyS1Q+u
8SvZZEHWG5DVWtewcGnakVDTIRrtPwvZgpwmxlnTd/ZW/sqZhitqNirDAa9iV6+agi7800vVfpby
Rxtq8yaMl5NHObAKr3bUd9U08KqzupWSfN0YwzXsjTMB+V3iYIMZqTMA27TQUSyCJgTMNj79FsiF
yhqZ0MukF8/BwFZXqxBgaSbBglsR35l8FlOD/VCZfMipW+8ViwvglxhAo/+/pr/N+JMDooVfdHGo
GuCw+lJjaxMmKUNocbKjfI1RYguVnKRh4DG6wVTDrNY+SZjdSgu9RkvHnV3bz0B7+lJ8diaLZhd8
zg1bQqP4tkt2YNg/MxX4DgtZCy2HSbrfDNXBSfu7ToVWZxdunnE6Ur2WiWrZstrLVf9B5eOCaPHd
jpsjkXYiKjWvgYYXS0iboJF8PFzYfRX5MGnBSaR4HaWI4YiwtXaNVEYzvUQR9uEZFstAx55PvtbL
pGSXm7FGrCT5lKXPCOm6MjI30r7Y7e2Hvl/Z6B6Yj3apQwo10PmBi6spsD1p1nkew3R5UeEUd6zp
DWFZCATuKd7CRLkQ49zBWd2XtKYlnJ7rlC9bZOWnMmRPZ7f1dwTXPKRRfUzqR8RvtpbDpVmad8vm
T4hGCkhetCaQh1jKrBGFgQ1CAp2q8g9t6L/sL0HhlfaGKC3RwwxwSTey3UgxZMPhFDoUIXtBzIRg
XIO1PKUDG6Ql+T2HW35MYYFylzTanNVHwZcNU8yqIv+Spki36hhvw2mWRzHoURozpvZHA0w9yNsb
6fBNAbnTj6VglQfxKkqJ/DSnNE9RZGIWk+x9JgeSG8Dgq9yW6548d4jy7FPGAS0rAcOYAq15pH28
VVTu9sX4INr53eQwkDHuxkN0npTmWgQ7zlyU+uwio/aYOmyfGvaLYWP/cVDR8cUp8CmccFsRSPSx
GhhTzbMERpgYsLxJsuxlEB5h9YfU4x8l8gl1lJGJJqOt17u+cG6dcq2ni26o3lwQoOKjko6tA8hM
Wgrg3QKIrDUjCoA56pgrNIHBNyWwPNosRoVrKhWBYutLqBoHxjUqxdPQ5Pd2QiE2/datyo8w9Rfj
bE7Vyxb9sz9AENgxn1DBEFtePKQPDRm7Nbtb6++U4mJk6s1o6NqWrZWYLeIhkXoVD6XK79meNm3W
ngaB68E4SZq5BUDyw5p5kzVI7IzkOsYR+uF3UdVdqpLr0AThAmh8Lv7AQpNlYJGRleMh1sqNPu9Q
0+BBJ2Wh9eS5uZRrgwrvG3ltOcqWy5Luq5BNGqjxPlvygQnhHhGKnMFJXzYDtMKis47eJ+i2bYne
2w6BMxuJvzBAKtzUln3TnbDlhss0NlFMyVmM0qoKczhH4UaRWUKM3TpPi9WcLKvr8DDKpuzqBrjw
Uo+QzILb1FrHdMgexSh9KHA6JdHvfV95SFxBneAUwbNNAM2n408r9PfaMA5AzVZxAAyoTYxXpfLZ
TwUYDXYipPtcjh2vtTHGm/4+p1iofJYcFa1Pn00HHNBiya1q+w58fVNLhBh1D9q2DTbDeWpNxNe2
2o+MGmGhrYl7eLTBRzJ2EH+MNwFGFTWDj1X9q3TpzdHYwiQMKgBFTX3yWq5e9LzPJFWIJkIc+Vgv
G2ozCOA08MrGZwNFWc/GS4l+IfHShGp2TjkQi1raJk7J/qzbhn6HCM38VPYg8W3fvKqImX6Atgrr
js8ZoGpcG1Kz1u3UR8TAIzNQ3xCAwR9IrHDXJcWuDF6PsSGNzGvfXXOFsEdSOwik6UHwYdRqIvJz
sQt2WL3nMcxHCjLTL9KU79NIieW8YErQisZ84oky9U+zzYgzu1lBKzmQV4btmI3sWCro4UF+rCXp
YOsBhSQfInh3KIQq4uzLUWcKRLsXkJkjWXUrJGq+UdN3birnsXY2QwaTOVgWysHvu02G3JmCD49M
+1fIZGJJtIWL3FauUT1hpK+RVQR1y7RoqVYaLikgJllQOSceEXouipodvfYJQ1Zb+iUugjj0fBlq
W54YLIqNaJ2wVg/u3Bo2ImXOLfwLFGQv5OqaBAoDo2Lf0zBzgev5OHk51mdciDSiUtVoSW/ZEF8b
n8Q8biPCDSXpdLX+QfOcUcHgctj8zh9gSKxHW3JbBGAp1I/0RO6In+zwl3o29oEwbXmEq4tv/+Fb
QwCniRIcvYZ4NzJc2c0iagmw6RSJEo7grir/U0Zc/X50EI3Oy+Bw7w88WXmz9YGgDf6p2EXKxVmE
OSpd+vRLq8lsyAwuAzJ7hXVgQVffK67MFROYIV4hf/RUHOL0J/OfVuyx3viLGJnypLjLzL3R3P2T
5W48ZGd5usRjvUu68FeStCWG02XfNu+BLnYkPNURR0yeG2BJZGaS2WCYyy+QIJekcE5JEq8GvXza
FZWbHIKShLU8UD+DUax55w+tRl9x9BHUu4Gcp88RR8s6G9VjGBvLbHxYjEoZ+hEqfueyJmEE7BYj
CY6ukJa3iLw7PrclAsfa6ZKdCVwvyvR9E7BSqOvdiGuaOphtBOuM1s+d7/+lGfTWNsMu9TuXYGXB
zRL/BqRTI40WMWF6Q9nR4HWlT/4ii7VqFl7g/3PalmMWbtjE2VtvNOCt8ZflJGvBa4XmEpggx3mT
1Fjhz7vr3Yc0SstA1F7FF0YUn1oqA/65KWH1hAbOvGmcpYQgX+LFNVVN4CUVJeUN1Q2Hy52z1XCT
LMJePtWRjJU5W+cy3y49tfpLPJCV1iiL7yhCZpt1qAFiW3m3kgURtujEDxGQA54j55MFxikbXnJy
DDiSpTkSzJthJnfKsdG7e24mKFjQJGO6SEEUeHH/mL+CgPUATI5LjZ41K/3lgCdEMUBS6/9lRe5K
rHo7ep7UAX8AJbtF8tDKixWTaP0Xse9UtQG3yr7Ibw1X71j+tk0P1MEy1O+NkbsKQHDORgaYh+lf
YwzmnE7gTYuVGT57HV1oPDNzq2xiRQUrj1MIW6wqkAfwMmoiSzZpLzMdheReKFP7xlz4EbQm/01h
u2pk3jlvls21NtifRzG5+bQc3+K8+6eaqrUgttKuwJ+kSxvVwtPSH25eNK5AH8xQI/C1smdrmk+1
i41nP9gnqAVuR6TtYPWEB/tWPoVFca3awlw4QfUuurnszchs6m/HX6UKBmzGpMT8yKFykSwbaJut
bZyT1vDvJDLm7nd+tqqsf0zp9BcDmgmlhj+Qkhi/JqWE8hi6IlexdVh5Qb8GdGgbRp08GpQ8q4q5
HRDIEFS6H5mQOVxOufas4gZPqLxk6YNt+7hhRYlhthIyVWl1BlvhafBxHf3vng8g1IrC+kGbLqZP
0XlS9acmjyLb9tivM+epYlIc6UmO/Yw+G2izyBe+Yy1y+V+qvrdjvkEtEzIXpnxpOlthgg1LNlBH
jPJr4sNPKyJwVFj1rNlpXVtboHSmDQYqVsKASSn/xtjIjz0w94HxTjrRjj01hsRRnU34Ej4iZHHt
eZolTdqOhr1RVBc0Je/9Li2XwFCWYYPHqdgQ5mVQuooedfBcc7GvjD88xXrM6p5YuNk9cYo6+FxB
TKjJtJzwSOjPnICf6W9FDlgpgATRgxnGfy7+YuwhMC1dwqNLA4St1G4qsAcJnrmsZJVV89z+DXmw
mhlmpqeHvOXyRljMuPjgBM7s+UYb8DnG5jM4f3F/VMMnZeIcCrsy/G3ERarslU4lD11W3T1BDSZT
skMyih1MgApQANvn7+3hi31FUYrP5rCYqMTTMCjICDD7oN/afH/pdyK9surrY0zIpqXzoTm1E3zu
v0rZO3/dyIVX2fGmLKV4W5TvWSmwYEWHnE0eqNl9I04gH6F8v9FFKKtzFXXHVxSkUUU9Je8WUiR3
dbj9HR13bwDxFlb5IchySuMqSw8OY7ceVZsG3d4IuxViy3L2Eihsqk2uuoV5Kyv0DazjYiGj+avB
KfVPbenACv4AeQAUhjLyAq/ELxlDu8WkzaVFjfEElcvm6/8nBzHD70kWyoWrZEwN9hwo98yqw9ul
LYpmTQ3SikBnj9TZFATnlZtpfAa1vep114E9NjejmhxIznTmIgEmr9QOpuLq5jW566QRK4FBhwFk
incAjsgmgKK3l3EbbyVOaZaHDuFjwlfsyKHlsGPE12Xg89vJE2FvfjQZ0ZqR9HY94T2Az6/G6sri
R5MU7+Yc4PUfzoD4i5AWMI/GxVuhDtjPP1P6kxzGRBFeQ+uQy/XBqrnDVXwrpWXYfTT8lHUOKZWP
VMm/92T1WusaGCRdC0hf1qKV662NmSgv37D5obnYzanDQZ4ZXzgFfJkTomLq7CGJRaR8CXgkMCD6
ylVR9KN+E5muzxRZ6V5dsnDCA8MlEfQaETvqERhy+qcPmEDAUcvK37xotykxg974BHeM78XrjdgL
JvpToAQPGEdnGrbFqlbjOpKz/ZwfGH1lm0jFdG+yYiJWu4yML4ufWkmbXzl+yYJ/qOlGuc4CnIGo
KYvUnx1n8hDzzHT/sGniNMGCy5KJPRAU3DXtmLzUeK3ZVKqsUbU2AccCAnEEUdTsrA7kInv8acBY
Ndd2jWvb4HrNlyTiHZ577FIWzCNTGqEiFVE6pLbAwd3mFI8izB9CmZ9rYqVGzhCiJPKyy7H/sa3h
vaYoQk+kRx6CFKJPhAW7HSJeqe13I5kAQcbp0qsIhsVqQr8sWe6UbQHf/W7A82IdsWG8iwTNmCU5
lMoHT09eaUlXJGUCMVGdHIpv4YhZiURw9UMsBlTYtpuY8g2koUxzqzghEsU/KFuClZRu+zyS3CoI
LnqUU/JIXdGA5BMGeb7Gj92/UWZN4LP+KdKSuV2qylWRGNEpauWXf/dLrWW1EcuvAAy6j6X/0XLN
2htWd9dwI/cgB2eYSmyiXJpseHHNYg4wRM/A+pYYIY5gWPQGtSbElDL83N0kAfY7KPE573RM+Zar
8Ytt2cFx50MqKpejPayhVm0nFlZ8TLBCdvsQOnP33hJk9NWTVvySjFsEx9Z/4UTfyfQJWVO99VFx
NLxhHHVrulCmhUJsUDboR1Igg2RWmBz+/3/0EeBe7yjz4gKnsCV3NPLHcqH/S4q+XuUmDuFAFiFk
Q+WbnrVuY1SskAIfApLROzfZpMB+jMSvw5Vv0VJbOShqd53HM9YDbhx08lJrIGdI1ANXqoPhFSr9
RqvCi6XRWtzGH4mJz6LUCToSviPB3GprHuP2mDkoSJaQ9M8YepWImHjAlA/EQYJiKu+CohGaL7LB
IvfUQOANLiPdVqYseAEb1E1rJC1Az2BNOxe+qZGPRZ2Ny74wABt2xB2n/C2c/Pe+GQ9UMP32PL4v
iewmFLnAHc002ktleYmTWn+zqj5b61JygI7ENOD2PE8xBh8y/2AJZ6TlOKVYnXdtSyxIJrlVr2qs
WrzDjjbuE50WC40vchEem6micGy8VMzlhs7vrj0oMpA2nKRyaL8Dv1GI6ShA1bN26RvG/R+rrZM8
3USeHPMssGE71t+jv4ef/NmM3aZK/Wuotcfc4HdZpSwb6WLNbecP506zCDDbFYl2qLTQnDEn59TQ
XwRGrxUXu7n3oqcZz1KOHRNDwz8UvVOshjx9wIFNlkSG/BbK/cfQ1d+qEWOVbehpkJc6UQ+C0dgV
2MTwsAZZv1c7456HGtTHrxpTZVXxH3cc/CiFtfQn9PbaccceyIo3JN5zTgzOaVTjvyz+korbKN+i
5uSLaJPKJgdZsFXKR259tzgMK5uCXsp0x3xLzkEL7hWhBhJ/KyOMwQuqyzo7Kgm7CXzUZYARq2BJ
hG2zXJVaDAXd8CojuUYc0iSnIF48U7RFmilXpcx+KsSSSHVb7zLjFXzkZ9O7TZ9njfrftC9N+hv0
tyngbwoAkim/N9gx41zncvPLW74rQg27Wu6+KIImzKO4gjSJIaJnNgpKC/tN5//mSbWmzAXli+a2
ee6HLx/UlAAY24rTLk/HkwYygXYsbaOnxhdFf5rCHZTzMcABqZY4GBLk8TaZvIFjtR8J1Y6AiCCU
VCP9r7K8Fvxkp8Fy25Rt2iQbH5E13KjX9hQdh1Vl+D9Fk++oc33ElrGoxJGF5qrDu1Ta8atQ90qF
Cso9QY/k1cDOscLMV32M/gdFfR+dPCyp8LkLH1KNzZKPcA8q0Sq/ZqTlU41GiiRaTgihpW7eOq7j
7Exh0F6nGlpc0lQ7nwCqUF5RLN4jAz6XCcacj7cFFqP6dijULtT8XBXmbm6CKyi4DRhYJWQvLSJF
bLcoCh1Dg4WDOSArjAmhtxDdu00QbUOpO8cJHLyR0mQuF6p+EohZOmt5nYSnHZzMmk+X0q/zhFRt
uxKB9PLZfKhV6RVciEMAVI5prSz8FC3tMkB9exn1Dqd0CmOnbcJjpF+NvAanz86pXaX8nxSee9qn
WLu2ucSjAu62JtNXNwxUykdHYq6oe7IdrtEgNoHUrDnbVaP77PRxGbvwKTi2u1XqWBB8uZeoPklh
7Lu5qb8SfgE511iDSvGJ/bouOUtpGrH2Ui4kx0eNSzjXJKoJV1lGjaKoX4z4jhTyI9lnas1j1ezm
/XvcsYRUkZ+pdidP7ZNOoGdJIgcz/Y7jH9vMHQ1DOD+OstJ50b9/YazxF3MS1E8YBOswY8FeaIcM
K2mp70MqgXKFhw0bSdqV6zD4Ndp+PeYoY1CpxvjJ939R28ERp/hHE997Kh5MfIxkPy4+dxZTHS4t
6oCemFd4r2spJHZn+oTTmdfHgqUrjgzB6dhSA0IhNISw5GO2PbWysjUtfz1I5cGP88scn0z8awnh
seBb1gtli4WWLhBQT/JXnoz872LSlaXpEXV8DqZ+B5rvXWEUiiU8E7SITbK1qdTMBXJPpLy+DRDm
OFMqSpqQm5BJahZcWohmJ+9nl7Qcfg9QBMyOu01YXelBX3cjsB7tShHRgozC1gVAuHKG9ifMxX0e
rRQMJ8vQb7cV+RtHanGHl8EC1/1Khac/EP7PQQFI8V7FrtsE9paPC88NwETJ56/OeP+7PQydY807
nMMitMJ9YWAOgoxS2Po2qwwKA5wld0zRin8ShsG4qfeJqtxr7gKjfwzysw3JdZDTL3p9NvrvEJ71
utnaQ3vKc1iHxJMIkva8cXA12NngC1PHrWxIN70b9uzZDjXhirSuIIpByPfpM8yrYpvTFO7LZ0vR
z43MhZYaQXm4axN4hKSz/0IusVH7ZhpUxwHdgw31JEfhRRglmnozIIwaXCKpjpT0Et4Tm0vphqaX
O9qGuoNn3I9e/1NolmsRACKGuzVVhx91Mnq1CSbSEh+tgxYzsa15DbLncCfJ9GofKgU0Dm0TiWs8
2G/xWBwrjV6f+fcDF1m3d4b98hkrB2U6W3NSZt7p8HrY6FtsTXKpOUt2v0rt97Bw9ekvHbNNx7bC
DIEwxNlf3OYPjYdfIt3Ai8eovpVlKCl4o0MQN8lYu6NMYY7V7pQGg1Yj/cBUvQBUorThTqWxZ+r9
Tmnx0IDBVLrI63RMtV16alJ6H1hGB9hWCYAcC3RKs8CVy9Y75udTbbRQeoQ9ACKjcztdJQ5GJEj/
j7Iz260cuLLsrxh+Nt1kkAwyGlV+kO48SkrNL4RSA+cpOPPrezG7ULD90KgGbNjKTOleXZIRcc7Z
e+0MWX50axV3OZG+dZNtsCAx54KPcLDYBOzvcFjwEjc2pTkR4us0ecJD6NveLq0gFOFRIe7kUQ1q
2/T1pa8+fU0nK+LRpzyo4e306V7Q/wo50drtQ1vVV+DNVKPdWjYwUSyLSL7pmlvJaz9fNY36Unzr
7imNJLyadNEhsKZuRVQdWqeFG1ehURgRyLJfo+c1UwJDqUvSKvwKCTIMOPyofH4J5wsZbd+u3gC+
3hJ+gTrs2SUARAkUy78RaAAQCu7mrAP3HHwl0E9K/VYQQ8H0DXtyhB6xj4trBJ/0SId+14b5bVKj
u99QSBV4oOOKmNZ74FIAVhnXoD4S4Zs3LQVXuJa/jbTddkB/THRlYdZt3ZjXtt458r3XnNExPmLw
gR6O97Gg1ZnTD6WPzcyPrehSzjR9ic5AuZc7Lc3t95RMVCd/FyW+0sR7MT1ImtOrDr6bwloR9Qom
baea32k1bo2OQ7VpPnBKtRg0weHee/IFodZGl4z5FRpijr1leir1/exlD4b8NfjGhyHvsrFbM7i/
CTuEMd5PWrgnSDU3uCurOvwokMkKgtTNygAmDFjbGG4mFqlg/hFs82O2d0e0O0B7OG5va+dnigxc
p8ZeYqPLxZNdPgKshOJnoIQNwDMyrAXtCJMIeSGxXNShcNdQnyebZTzf4wRR9WWxuUnLWtssZhHa
5YzIP3+CR9ckH5GARp8PDzl5QkRCA1+Mdka1CQZGChP2Ovmr+RMSfGdn7v3iWyoIdo+ZuY8gIcyy
2bhxvQMDcxi/gwpQZQd4Ix6bVYgloXP1ykRGd8MwEu6Ms0HKtU9Dk1bf8BkDyqDWw4usVYqyEEQ5
RMFd0p9NZ6+fGLQYHECzXX/POw1m8zheRlzBXnIXZ/cIwZGfGrVLO+Y5iK5JDwjvy6TjFm7o2Q7q
Meqv87wd0lMc4Xdbee+qXGBcbyXCvE4z9xT12tCsdAfohXublUb+iFFtHObrDgT/hh3Ln0691d1K
EMt9w711jeJlWK9IW6MhNaYnppeTTo61o7bg945+Qz/J/UIOwM2D/l5xPDDsm17TlGzkPc8U5+Oe
5yraki5Ag6a5Ov1PQXCcts8OexpMLGoP+ymyov5m0FciFdqwOXps6PWIVXa4Fca1jarN2BoX/5i0
TxKIRyqeQvqaU+7t0ep7+QHg4op0T0ZHR83IMWck6l9aXn3U4ycpeyTcRKK5luN7HsI5M8bwgkyi
IBktuZWdJm9wSI49uW6HOOqIiQbEy7YQ5NC7OLV7CBKmzF2bKFj6aWqfQ94J3lra85ChJsLLaA3B
CULHkSa52FlD8Uj8i3E063hFynNxncPGvEdVtyIYF/YGlpu1m5AkE6YWpETHJ/lqoj/SWNCuUlzi
RFM6JfqVW0MVa9Wg4M4zF78/bKwJ8NaTWW3xvBLBvIB2Gt8Th9EKL50EPzZCaWPJNpx4FYX1B1m5
C2s2fxVWMG8adw9bJ94Ekf3DTOij64rkXEClZsEPDyZ49FMASZHhnaJqBLiOuuEQA/g6tuDTkIhX
1Tky3JwciiZjrEOZawd9+OI6PSxAuETbP182HsixWFUoQ5e/xRuws5LJfiC7IX9E1y452TeIZz6T
Ei2A1SfTFfSTPKatgybaKHh+XPpg7hLZ4bXFfUqdsscXY/qHyKrk1U+hcbXtnGwKl/h6R5bWam5n
f1tOig5G4btHWsBfsTNBj7P9d4uUBo5Xg782bdM4NlUEBDEltq4mjQK+mJXAQqnd34POzCN5R/NR
ld1PAShz03RmvuqsBPHoPODyhNaE+0uNO11RRUxibnbDxCxvVL27U15+p8ap5kVdGKV+GGx6FyR/
V6NIWSKE1QIF6PuqRnWryaVrkgqnQ+XRebGNQ9Z1Br9gf6/tsdwsEc9xBOAxWnpzpg9aNWsncQiz
Qu40OLo0N+TRw7swdZCTS8895shkuQ2bu7qISsy++Cc5j4KeiYcr0GH/0Gq63wGBY5w9hLPNozA+
RfHFHWbrWHbPMdnWJxCMootRzdh2h7+VPplVAMX2rJi+QzAjfevqel+EO2hyuIEwG22conlXcQ9e
lQ1XJmAjiTQnxFpyY5vMIu/m7p4Pzj2a+naMY72fuYEhdELUF8RZCVRPRGu6Z9f8gW/CIlZWb8jM
ZxQwxl0DfJMjYMhkrxP+bvbYhjAHnWdMO7OxSa3gczQrOJgttWRUDYfISVnKq/I9Rmp11kaws2ad
k0Fcfg8THXn02hCDgvjYjMZBepj8ZFCX60Q4a8K27DWlKm01I0u3bd4f2Np+tRBxjABmRmQyOov6
NDoy2IN5AwZHkehKLB1uzrSjrq0Wo003KVRR2znogl1rcGIvnWM9u7Dtcb0xiXdRYeUBJ4MRIQS4
vnFOF1khVINIZ/sIjwy2r+GMTxrDEzVDvdcZfTCnWNrtMWbDwcPYkSkTiwiT+KkklRCsk2lOAdaX
a8iscucJ8Du599YuFG9/sTA6c/3oGvWC0unt7Vg3T76NmS3Jqyt0P8YG5Uigpyick1s8NdCx971E
uEmDcVtmtNdK8It1CUYvdM5ZZ067yqWDZPeQYuHAk5vALkrCBWtV7jB/NQCkzjOnItkBiRgBnBJM
vGH2Bg51ika6dhYy0BgteY0qM3AC/SI50OzMyF0NixE27ij20jxeQj0Y3YZjeRHZIoJhSTajLtp4
g+iufdT0V2TFn45O0v0MmiMsxDnXcFzyfoqxUqHyitmy/Oxu5ma4QaelCBlFxtvEcAVV6X+6ghU9
jaylcgw5KuWE6eQetGrgQ4xk5bI6ZI+6y5/BtjHZxDZfR+248cWA/96LCO8whhcRJRJme2puVPdY
xWZ9saP420mdeGviLUXVanirpnMBsqU0KswSCEBHov2EceUpxXyovGFeCaPEbRrLB2UwRLOXlkWr
nuNGy7Vwuq8665lH9yZhOjvEr4QFp5a7MpGOFTn+fVBl8WYk9YOzk+LxzTtjbWbGF4kNtAsEXkJg
FTHKegQpzWQChA0gsk22/yq6FrsQkPF9IPHG0uq7SQ4GUK4TjfSV7hjgqALIodOKJ2L5cGWoYbxx
zfHLim2IcXEhUXMXTzNFWEajFqoR16oI9daYz1ZOuTZUSPWgNOHCJvfH7hQ2/Ao66R+mfdHVxyoa
P/zGyzCNU55oG/lqvphD53L4GrqwPDNrLs+J9TOGo38IrFFuq9m7s8Y0PXgSlK3RJSdD1/SBLHs9
AQ8nbRaWb88AjpMxLu5uGvbQII8TTa9TjRghQB0SNOaviNb3XrXpra4wuFeAem6c35iX/JvlHq+D
4Ss1rE8CZA92CF7Yb2S1n5lRp2iFwtT9hfTDTeGTRx5mIGlMD4jKnHtVv0+h2NHHczB/wnwLR2q2
LrKIixR6jRNrgPpIZna9mNfDka2py7eW3Upgd+aBa2aulVlkK58+e1uXl6CqUa2zuaw9xufCpnaJ
8o6YK3jM8YAsGOqZQyGg+0MkYV/kiNYIRVebMFOw4R0DRzngGJvkVHISyNSN0+EmkuVhuckvswu2
y6CxhSqNZGX/geDJcGegaPMq4P4leZReZpxQg775XkVrOVNELFbZmVZkT2r1NVZudqytgIHkVNcY
Fkj30CasBONFjs4hL0ofu5XHXhC2ZCjiXp6Mbq2IrgU5l1dUtdrHINJB2fQEZXiJtkl5ZrvPFFrB
9r2tPOfslOTUNCjWAq+61D7JrrbPwYz9qVwxgMrpx4fhOjMq45ATAe9aPU7fjJUzNha7WCng4zHK
0WP7HrXtT+Z6nKALByBw0ezMiZOFgQNpDXI9FeDIGtUc8hCVthU28VpR7ztFFG1MW35XofeSkIrO
X0e3rPn+NjBRvWW5hYuT8Swu0rdM+8Nxbv0HBHiEevfwRqWvQKy7PEtdL/EhogBUNX/eMr6c/IrN
EyejE7jypk5HcBXQOPCp4Jb3/Yb6L6q/aCjdp9kCUBpDd9flWNdSo3JgLngVPUUcrhEE0s8J9tbi
qdE5EskoHe76rmq3USoemyp1zwWRCiBuEMLCyzZpCTFjvEOXfwZtbT8FIZPXwQWA3DXOb5hU1r5s
cJePc6jO8yLDHige3F7ssiqwjy4qnYTXOFUoT24d/j1xLVNLsC32O5JJnoES5psa5i+OtPBq1pAf
53Tm0lTwdEXz21TGa5j0HGsgAMqy1ugh6EPqetzUNv6NpEUUSd8CyDTBtIEfQxWmZm56t31g6rC3
CMTCwqQOUQKAnxjgcku5D3qW0nFV53KArzwaG+27C7zNPploQpi0tjdQY6ikPWvPR4j4rGVM7sUx
kMic3HU5BjheU+4eYL8YAJ2rRf/kJs6IbIUgm2+s7KrrynnSPky2EsBqLIxkTdI5XnDzPXLH8Y3W
vUGqwMoskZ/prK8PbYFawhHiGVPAr5pz5XVO44NL7XABjH9h8tNvOKo9oZYnyU2gwyob3lE1eZtZ
ogYAzA00T3oNj5ZkBtCce7s8zS52ign86q1nSotaNLNRRRv0Y4PZfoep+jFOL307ynObeO2Ks3tV
i69izM3zhIjBchlfumZ4hh7RHF2IXJaskVuXEugHhUE8xmfPZ/joZupomcZbMKLao8ikl2gthgT1
NHVEP5f+AF1xSh9o89DYNOuTJwO4iPDigK2rQxWa+96gbkGH3K1Fxk40pPZxHNv0yqT1tjaCtwqy
OnocwjJh6Q3QqW56ZaBzjlHLwWFTvaJbQSrenTcTlonP7m0YgvykpnuSCUN0JEswikenKacgT1Il
Vo5ucc4aUb+PiaB2QGKh8zphFoDjY/VvGOD3U5zZmyaYvgrTcLdefOxJuSocBjmtb990rmSsXnQ/
xKvgaYnpMvXofAuJZCfuUP5y+YBDiPqUw1zFOxkMt6mt3wffocAoA0Bn4bvwpyf2zm1DMb6TE2vX
0IFEs1vC30QRIz5v4ZeKHoPr0FTGWTM1LMZ0hHEt95meWLEQ9Zr+/Etapbrmo1iBS/TYwCdAvC3N
fIAlRD5xagkLjYgJrhUC32xPmPOijYjfoi60rx4Cp8qIALZpa9rhXYNQYg/PVYspkzR3tJiLztG3
xr2fAN4t/HzYMZP4ak0a+ghEwFQnllylmHusqHlgAgg0CVDkbuBC48HPG689eUG3sWPeLuEDZ6cT
3Xbu3AS1r0JCk1TTzsgDC1unzcDE5czHrUz4mmlviy7ZVOIXancUJGhgb9I6/Y1QnAm9oYiYy9VV
u+mvSCNTtVlkVpHMiC7QJsjAEQKg8HS39ZX7JVxNGzMq4LfX6kRmpkd+XbqqRzGvRkncA93MY2i3
1VuMJi9VtaYIyEpEAOpOGAZe+P1oYHJoW3AwM5lMo0ZRSCd2FfM83+TFQq5Kox9SjmCXJIiUZg9m
74gbdxiarYfuriZavRqbZzM0SPeponvpoE1MQ4eBM5rd1huHFx/SfgsHdgiZp1AEkWthNSN2q2jY
oJXG3lvoU9OhXxGy2Vuz/NEQ3FbhjKudxg4htH1PliWlyjh2N6OqxZp6BhlnchwmopLdqLwAhQyA
LGyJ+8bkgmcTp/sn2V0KlmF55D6xN38zySwg46cP15H1YBneqcKeiHVupTEYrby5RRcTHxzdDZuB
VXJXIi9roLSvwgkhJbyZdoUOebzNZrX7W5klAqiOMxPbyim8URwqKg+ItQumXKK/xZHaeqilCZ8t
jIcqQJhSxg0BhOJRBXLY/Qkv/V+f4/8Ov8s7ptdhWTT/+A++/iyrCd531P7bl/9AHcd//mP5nv/+
N//6Hf84x5+6bMqf9t//1b98Ez/4v1549dF+/MsX6z/Jq/fdt54evpsua/+8AG9x+Zf/07/8y/8o
v9V2/5/5rYxcP3T88c8Brst3/N8AV+H/XZq+SXCr51pCmN5/57eKv9ueZbk+0e2+C52CkNb/ym91
nL8Ly5OO59IaUCaQ3L/+pSkZQ/7nXx3r78IRplTCcThseVL+/+S38q44Ki4XcP/1n3/1+EnKNG0P
GS3TD8dzlnDXz48H1vbmP/9q/S0fqq4QfYfJUNrvvqke0tjG+cWS8k8fyH/dEn8puvyOqImWb7X5
jf79pWx+I+yqpuMK25aShNt/finob1PVDcjMpgaCmEH5OnyFMSMzSzmo8KrPOB9/uilAemgW32h5
wA2hwksSFzm4qu8MnZyjJYYswZJ6a+UWrU54bSPthhrIKbr0SaM9MypM8WjpJV2bMkGhQRuCsZd8
kA05rJIFbVi4hi7PhzlYr03MYAzSd8vOXRwCAE51D3k+9UDmBdp+Gct7SKO4GildZ/Bq84jSJjcf
mdbfw2k/VoZ1ARjc7iXSDt5x98UGBY3AdzZVxiQfK/Qj8Y+fdj8y97CRhRUlaLfKkLvQQm0mMkJu
K8QHIpBPxCCAXeio4zNpPQ4inLD6DK9F3W9jn5nhQLpjWnPSb7Nx31ZyV3bpW2W6P2ngXhuFoyOB
E4IU4LXwobO5jJhuIcTAkLOMfZE45a0szVOXTA9lU33YYX4YKIN8uuT4qlEKyfgK1+4p9o6Qwb/A
M/Xz8JvkX/vWNund4SesHXyMU4as8c93jHoC9mY9M6bMycGgNIit+D0qN+VMUmq+sIgjvbjH9XWe
NHMG+wMAFMhhWI0GbRLTzt6rDCCBPKcox7ZxlrAEl/k3NQjMX8O8a/t8mdaippLj65CX4RYS45uO
OHSVWfmpqW4bfyJgATxdr+kKu7KmDaLs7VmSKAVukcMk8+6VMQCiMFKZ3jYRQr9kMaRXFso766Qk
6K1IoaDHWveiORXYuWvf8jxSFOeINpf3gP5mWE3Tk6HaV53PuBZ7jJF5rhCyYZ6ukgN1WwE9B9mB
Mw8/VkuwB0BQKk+G3QlgfR1QDbKYMsVof2sa4WVOgoqN2JvzIR5axo3CwuYGoJEpCus8PiELyQgz
FZ15W9XMT1DZ2SINivV2vtC4AP229JJpO2GR8OibNjYhX6o6JNZMYWgpCD/xQcgUhLlOvxoTtuOd
gw+CWjH9Eg0Eatd9qip654pQ39vWK05cRURSmdcRn3mdpgZbYlGQWmWMRDeO8d7LmApiBkwbSSRz
8dqr8Knh4og22xsm+c0JmaqQhtyIHLAmJUPH78wfT/sXq25+XK/5xfAdBctEWlqC/ZqZEqg+BLkq
GgEjRNHB4Q8FkhAECeUvhyDkcuTBTgv/YDb8H5G7S4cZwzf5zEHRIqvBrtYPLlt64+IgThGj11da
LtVtYLZfom0uBSamsc7ic44+uE9oHCaujeUDK8HNSIJqg0pZtVVG/5YoerppdQQhIyHTbBiwp/Ub
m2l7oTwXukxPL1oPH3pqKuS21bQ3Jpw0g1c92QnOFJqsmUpzVHbEeOC4QROOz0LgtLmxB8QBIV2i
Kf7FSPwcApUaRlCk4KAR4qOBVCS1DVbz2++tp5JGOPoive284p41777sq73tmEdbfeYiIVAMwTSi
8mBXkS87uJI5xa/AHN5VB/vLbub7YcioQ7cMXe5t5ZyniqlfpWCzGHSlpzgYl1OOydqW3M4VcQOh
s23GmE4WcqRGUkTgIcaRv+D/S0wwblj/AjDVbgQsW1lTxWYJZZCEHVLli5jU0uOaCTvS46JzVsNY
HVtD4VNRWJQKTNYSD/CKxDu0KCCEpHFTj5pwGSWK3RygcUS2G6rbJHh37Q4bvHsH/lZG43031i8O
jO7K6Z+KCBoTpfVgTWsyu9Zm3x3xNIFGWDdUIXoeIQiHK0YcKzfoMN0EHzFeeLoam0k4KMKCNxey
3kjIYGFK+rjj77rFLZLk7s7ijGomirRc9VJH8ap1dpiRWMMNjIJ4LEUOw6N18fW4IVZFDxqgBTpR
KtlulcebcZDsF6z9LL3RsYvy40CBhlPV29hy4crQ0Y+87GAk9u/CIDAMIXWkjJ3dgW8gOeM8Mb9q
ShARbXBocsw9NlVneMaLs6WuOwU8lMCtHkvdbkukm8JEP1C249ICMT9H38A3ZaFHaWpO61+NMQH1
ro0vf2YhxI915XwNL/xikOM4IUszGyihLNSX0qTiNSr9JXqmPql6z9sPc8qOUYV3e9jZ6XjtCroX
opjJoC4+WhAQMJN6kEPVRQbFVwct0TQU9WL1JrV4ro3xoR70q+gZ9FfVnn3Isb23vlX27s9GUm0b
gpMq8SIuBBNSIXnMsLv4RZDWd+M29CBnwYAZRYMnnrRNMjZv3Zv3zA7PcQp2rS2vRWX9tqzuPoue
Rm0fYtVdtXJPNL7uI6UPLS7yViBEz7O7yKnPjWAcky3yIGEeCif7iuDLzjWpVjJ40PNF1NmlcRSw
f4lDw30mt/eu7lYlpMkGgF1MkSp/4qE6uDJpoTKqN6trf/Xiknj1Ji0daNhl+ypm99iPGmCni1OF
VBxgRTMqRO1WWwdYUuWFH7XnfgjX5LKTaW4DUmnr3RQlm0b6G92oRwrbMxGiWBSc4RmNGl1d8dF0
4Snx23c/YiEZZ+u5mF/LQrwbY/Ftj9bJzMdl97nNWv3gaqAoSTy95tohQpOsOp+YPydJn6JGPrbD
Tmnrwe6aOxqQj4NT3fvepbTDR0zWv+GotOhw0OSm2b1XmBhVnX1QzEeCprnIhXXPdrnNGmcTOt5J
BNWnWzBmkKX6bVH5fSknR69qSLhb9i5JNrExv7fCPEtBycYRkH0zWbuU14E/fUVBdEKJ9E3QH9YY
vHGB79wLDkH9FPorROU0HCZnWyLon3zvib63eRM3Jf4BHNtVvsuKfofOBnPbY1mZN27KYNwcQaiE
FRBMC99l6Hw4RnVPl3Y7DX1BNAKxR0bxhLr17c9wblTFMYOZPabFAU3rMQ4bWi/RtaFM7kz5gich
D997shw0l6+fgl/KC49x41e3GMRcs3qlVbRldvg2pN0p1gzkOO+9YqqircFxxBaXMvZ3ckQBiENg
K1ljUrWc+jQ2UAASvg3Xc3hCzrWWFt19m6yftI7fuc1R9Rfmi0WPgRkJpHqrGVYWw05a7Fnlnx3h
vVkzDlwx7BILkbfZ7wdnXpJz+U5tr8MBzySsiqLrHsDgneEQrHui51zFrLAPD84Er8UetkkVnxT8
FaZwyWK59xcCzCqZQ3YVmn/s3Q9iYTTkH04X7IUzXl27AZ5gbxi2H5bHs5DtbYHSJhqBwaDW9MTA
doBui2GfzuRTjqBXh8GlL8Y3j/ShoTI+g4iOmy6dO2eoth0a/+W/TPDJ4F6OI9N5qqnOpbs1sd03
hnsfNdO5grNbs9Lq8XWqtoIPEwjJoUjVqzUWt72w7wac3iDxNsyggRSmd50zrJ2xv/WUeLQ8AL0G
ogsf5l9TnggG24emB5B7uDeOM72K2fqcp26jrPXo0cYW04Wk13UAGwSdSGa/4ZfcQZa5JzYIOwLM
L7Dg/rtDDF+mpou2BR6y8rmr+PUDnEw2434Cj+JGbk3bveqR786SUybaWy/UFzHkqPHyNdN7tzUP
APLWM54+DdBtoG9tQkYLsbCWKVFk0bpT00GzAAZC7Tvz3KTDNjaRSugF8eLf2CO2Wv5XyOk6jAVZ
TsgxXbFJMSoTPsJ01TznNEinyd4nfnnyNT5z3hzUGz5+wH5WcQsrGVxNflj+fGK8D1p8xF0PCvbO
L92jtvvn5SosWjsjjbaKhlxVI6cDBQ/2Y+c5XyKPaHnbmwUGGJQBg7BxqyG1RTR7BnvaBY53CSJJ
1zy+H40Mt1WALotTRPWgaUAaEsUzI7jw0KOrkrX3nBkLeMPf1JxMQkzGVlVtB1cfFOFiPuLBGs2Y
P8bEgkY7bEgdmSELNiyii8pPabLmndyOH24put9bwNyAp0neQx4XxcyHfcbhwPJJvmYQp6rfHsaL
2kFkpyUBJUC06490E4oBktLenIOHJRa8qhYUCakrYX8d0GtgF7g1pFppPnTB3dWQudU45Bu08UWk
6AQhn3KR7Z4ZPOfN5TVnDKo3yzVWQ7juG8kSSQHWhHR5Rm6XWN03MM8iRKmF4AoO87apcENz29gj
tvPeXtWcQv9wHHFKEnduzHJBN95mBaZobbEhBfs2+PLGcu/a0bHAyzxTTPAZ2kDy/LuW7w/scpMi
qSEDj6TRYcNUEuMLz+FSBZf+JZiy58gbj6ozd1GEXGmZfsXZhnYpzI+ZOn08tZy3qA3PXmit0iim
+UYgpcF4aXSunZBnoaaV5TibIov3ltRrZyClxR6PBn6JcUYdjREsat2tNsXaNVCN6ulkBmD86g0d
c6BXitNmcy4VOxtCs2wizosHP0I7bXHn5JDpZ1yRbvzszPOtNb62JGdb7Vvh8VzcsF2vROBhmY6P
nVvsiI+8JRruznU4akNF7Givt1iGl/vZI8Db5B2qriHmKdzZZczASK1njWQbc6wON1MIEgPbjUCo
IfrprIhKzgUxHw3YBHghfblLg+FMyxEGhffgT/IsWTAX/azQ3tZ0h03UedcO9bWr4I+ke7qs9wXs
dghXAZM/FG6uXtdxfu/H2b6HwFuUEwA1ApgbUN2ZvadhhLXA2wadvZfQOf40/DqY2JXkPiJvB9rS
bIIK4d5a1jOCOZnwI1wKrI2V6E2gfyMsInIEA7vnrZcPgm4NQzuCTVDf5MrfFAp842BmL1Vpnaf5
Xfb5gTHcLvJTKE3Q5L2JyHsc/nRXlw/RTs1tRX5NJENgtbCd7ecsMrfLWlg7CzinPUxwhgSZKLET
n+mk3NvV/OpLj1K4OQZp+xTQal8NuUe6WrYm+PYiGuOhNRjcwBmBcsxMJjm1PgdF4dgQITJFdQHv
ZZrgURQanL/zXhWA8Sr5XNDIuSF25lurCaNGbJ3cTn45A8m/VY2cmPR4NKFkaEzLiTZAE9ckS5RG
//7n7zxrEnD74G6UYCDS8ZGnS+A6tbvbnh2hHpB0ydxglB36L4zsYKMP9nNo/FQLmiHzHdpDlkkB
axdEIOUI52NtPBTD/JyZS8N8pOZr1AMNmh/GjDBaTnEJLbH0YcJaswfrgFKKUHfsITPvFPetmp+h
vy9MiHZr1Yt/mPIkcZcRd2QcUfYYmJTp2tVtJ9bpxM8Z+/6qDX8Nw4vxASPGHQPqransd8QvmiEj
oSba/GXRnXWM5cVnpijltABrMvFt0RmnOkTLRs4FfH0eTXTHLG1m+BBGrEyN9VNN+fdMnw5njJHj
eGd4O3kYC4z2A0D1REsothbURZEJNlIMe+h5Q5yfy3CvgJAuAcd6BCOVUvSsJdUMkhUPQr0O6bnf
BOWUXd28PS7X1BMRe5mdfUeC6+8O3gOQ7+8Skf+NmOkZZTL/sXumjRG/yUzcKdnw0V73409dI1lJ
uSClIdsb5lzdsl7EvLh66nrjyhkQTA0fbxiGkBTq+JWQmoChGG91aO1nB5H0iCwyGex3NfVX0+Pd
OOl3p8YrqnMX8RHyOW8qVmGUbEuz/WgVH6RBf4XGUPAYOviOStZ4ws1uTZtZrWvFlzy9oIyrjiND
qo1RfhRB81C5zA7SJPxs5Qx6z8wfiuQqOTCh9CXioObTbox2Z5rpp1JsAjKJD3R0C/xKHp/8wHsh
nDTejl27lUC8bhODLSfxVyMVQjVS63n8cnQJb4YeCJeJ/IyGGR+UE26smYrM7ZjHGkO0QdYYMFDD
xc9Vt2RR3ohqCm/vg4lGhq6yZl0n4c8QOjYRGBIEW13c98bTlBpLsk36rA23OBj1ueQJ2pb2RGeh
L2ycHGTqhpZ8NUK4HGWu6uPcMZGIPiY7rmB08RtUOfZWhAZHo6u3Y6t/+/H8aTdcfaXr7RCGyMW2
lo6mDWYGiO+87TAkO4kTxmMp75xQ1kczAOyf2dZRyyVrGqPgFBCwYU/xzzRX6Nu9eyPnjNMoZ+94
jLmIl8fv2CEb8ocC92DyVceUzX3oPuUB0b96pP1Wh8ma1vDvyTXe/WbjIzrFCxVgRFs+UpOZShzN
gi4dR/uWj6zlnAT8ahPF8HO8Fr29G3rmKgjietUv9a+GtybRVa3Ipa29h9bl68xsxXru+PYBVRVn
92lXRBSBs7TQ6yMxoi1fv0pReQfrWowW+UPjMK3mjPn0VAEJwwvHnrrM3PuCg1RNXy1H5fzn0jZI
rsHneXsZUdfUdfVtVMV3JfprVQYtNhY+hjYJsRN01t7WRn7Tm2lwbJAGyHmx2oy0KsNkOAidfJI5
4OWcc8aQtXRZlXJRNRsepm/bQaLB5P41dS3vgk8JjIDzPgpQVtjXbsEznLMWnxfyyD7T8zUgducg
uvEBYvpHXlj1dp7YS0O/zSHUMa0eTdx/hgDXLO+jyHl3XZqu2k+PNs9xCPwJCQNyueVVsGK4LGLy
PdHVjqTpizHwHh0OWLc2zok5Ls5SVYDrbY4NtW7WwU+QVPgDHatfNWXyy1WU7VWLDSVWPRQiWezq
zxYbP5pSTFfgSETMD0tclr6BcUOxbCVKe/1qclCFsg+9QyiCwWGxEImQm8uxltujBAoO0AINBpIU
WqxY/XviCHOfXmbWdrse9kOoWaGsFN8HnpyeyHpjhkItOtj0Uf7dmdV34OCmNroOyPS8zgqe4snR
GxH5OE9K87aLnWJXtnixs6UrKINftDnYyFqqorFLt4Pyr2aauxevyZAewIkr50SufJ98j2VsMtGO
+T/UnceS5Eh2Rf+Fewyh3B1YcBM6IiNS6w0sJbTW+HoezFBkZZV10oZmNOOiZ9q6uhMZCMD9+Xv3
ntuP5XKKXXtFFqRcKHd+UmtSRloXiAq1g5UNH4gF7JWm67t21m3HFi5H+K4LwSydzV/uSCWa+Ytc
GkbHcQRAYZTcptKAlVA2qGC67qZLHFY8Xh970s+HJD5BsLxQObqdWLJnwDBZSsn/gA2+4vuIN1Oo
JNWuf8/Znroj47uHPgWLYPCLc/zTozsG27bB5eGV3UNIb39f1XTpeoQJ8Nv0VDQYoNSHCyquq0fy
2CroxFo8vM5jr6mgXQpp3d1VAh8RiIIMcZNE84RdXMNYu/DZ5xcOdk+dqRRyBPvJ7fpbQgcee4vM
0tofKV7JYQEvf+v6egEBvwsPqdIpcIRW082oX2JgpquoujVmc7rqkdBNksFzOb01eNUWnsw+6gL2
Szla29HmQZGznbMc1cOUMv8ZOjLrCkXJktP+UjPKjLjEBwiym8gQ+7ZnkZ4fExseozAlrPSUB9m0
+Prhv/pLvwhwasQgOBW6Jp0Mbdcks5fp7rob6q0fmxcws/RdGqXXk/YqMBWvDRuiuLDt4SAEEQAE
keTrpLVLBmedv2qIdrGnJIIkd4t0sTo68EvtJra31WQ8ahZUkYDh8lKfMH+UXfuYOIS7yNniAgjo
FSOgtjUYme5aTV01KFWO3CL9GIbqwfatm76nu0rsVbidZs2Va6XpGlg5egCfpl4UwDyKu/1Ic2Qt
UnInAzyzYBRwneMZGa7cPiWGg8HcKpzbopiIz1szbK8wsBQEAtMGyCg1zQDjSucmGO/82TObtkuy
0Hg0xvg9CVqD7kh8ytvkUWdqf5mlt2oaYjpOWkVarbtC789mJpV9qPQ3gdLjaLk4uXobjmgYAOX2
ibUdnAb9gIYgC8UGZwScpU5N1nj39+xo+kBNFl3ZYYDno7bBdqNaNkUL2a7tbwmT6mH1li9pPJ7s
kCGBIHd8WZbwDzmZ3Q85m2fQwKwx9OY6GDkmax0e1wB8GSlWnOBzL9jw7AB/8furKMOdFEwOHgwl
3hyLc8eE1MHuELl3dJu8XBlsSAB7BogFcepzKagnsTbAUpc25IDevzSFfSFL+3GINWMRufjBjMq6
7bMckyHFUjXpHf0rj9wutStGpN8dYKVRNvmBZYBs92ORwLsyLTQSrQEBsZj2HaERTcFRrE/umo7e
2Fg0+zQhGJ7EtGZrNS/RRPaJ1TJKtDUEzGF3Pg0zRttznaVO/BD6XeYhaOnuK9JM6EAq1M1dXNi7
oWbDMIV2pt0HtHuW/l0+oAC99nHDrFpqDuht2HtNzgpI3REa+fn8Jqx9cyAD8XHsy2ctCWf4AIUc
CdFrY9AWXd7cCbc39kF3h5QcM4ymP1h1RRYUxfXSi6dHdzDkxmptXJWkpsIIadY93VRNJC+GyWQo
8HC62OrFE5O5bN2CHkHQPFpVb2LMo/vhIYyeSFABjI3DGmneyq7hD+llS9y4S+MpJh9G9cB0esI9
aKHE+TolXYlTzzzLpiid6KP2FVsn+Fl452aJtZ+1iBY4oD/dgEZCpaAjhAxgIK7CZtYne0uVmahQ
MlRRHkiRja4NjxgRkJ3PlCugNCeNWXqOVoj5dfmkB9Ii/pDBJ+ZpNoYCG4bDwQwnDvk89bFr8ulI
4xRBOhJ5+CRiZbTvsbRAsxRRsHJ4BHmYql0tgxfBnZV2HO8IBQb0J9KXLsJaXVbDia0n2BXpvrVc
KlYcuhykNGtvpd160AGX9FFtg/4394U+5WcaKJiNypn/jcjHR2mQm6CGx2KWjfk+784UkZiWE4k2
FlQDBW1UPSrXSWURJ+d+TEbCFothERbDq98l08bJ5zmXr+0tE15UK6mWZHdmFtRotd6cJWZ9xeQl
3w/ppxE1T0ynSRRkd1uamXlTtMTHM0PkkN7kr6NLajgTm8FFN12W0aWBYvro7+PaAcPhjUfABlB1
fdilyBLWTaH7G08TD41TGKvIPPRVq28sG36Z30bxUVbOEsB+EeO+4GxHri18dwDCOXXPKsB4Q9h6
uHft4LoqwTJwZNsBE2quhiJ6xU8yAvMric+S1jb3Y8THk4WPGpCBP8hqUVn021XPv+CDs2c6nWES
d5Eci2R6CEeYKZpclTm8k6xUeLS7cMs89ForM3j/ZoJHNSZgmq6GrXC1jONgraJSZ0bpwZxGO6hE
DEfXTsjF8HDfhZxsTOAKMinUGYTQtWLnW7PUUwXVcDALWFozwcKzcEVAaLn2lXXhqnF2cjfV2urd
vSjVbRDQdO7jAfCfqx3DgqyA0OZdgM+9RnRQrLxEhxtiJgd9SBCtmoLwJf8tiieIOqTVLzGiso3i
AXC2g146NCTKEmn3w9gY7j7UenVf6lgQgK+vLbR5izKLScLsQUukzThtpJk+dQiFd+PEou7E5QrU
SbeM8clGXY7NusWHTX/s5JbdWetTfAxOhVoL6L/UoaplpthzZj53HOZ0tTZzaZOKzAadY2VikpyH
AuLokYixSB2FS9bxy1UjndsyQ0QrOiIv46C58CRCQnBdAWfekFFENZzVEQ5rA7dHpZghMlA4GlhS
3LQ+2kNNq72g118RxbaqI9wJKYxt+L0uPYw1AJsVbJQ7s4YjFDYcMfSKvyuD6k6DMbNVNAvKoR9W
jFi4f06gAfvhp8UlW5ZdxWQPa/bGJdy3clJ88RN4p7hiokE/qd4kEZ6aBK79utExRzrApiutIqKE
SQ6yYdqzYy2mVeGyow/OuHZICww124TYGAXrSpJRRGQvBgP2Ct7zuc/lrQKFhpnTM1bWDEdQZW47
YOpEIc4+gOGSsdq49lW/J0d852nNPhpKH7FyilW8gV9dNZR80PzQtA+XifBv6UYiKKoTdHqELq6V
xBDeoxSqJmwGlHCnXsy5uhVceKVHR9Msdl4N4z90wS8PgLXm6jiPdKgxDY4H8Antps8d5qkNRNV4
LJ4Jj8GJEUSvOAJXhCKhFtfMd/gt7OUZ2l/aNHyBA7gTODlg2Mxc0KYg73mgvRra/Um4+Z1bW8fe
8IHQIksEHmjdiCLiZEGqxHzuzT3mFjpghOVYnEJzGq4R+96aM3ghBgFk2LD524Xr5w4+l3gnouwo
ZX1L0WxtxLOqJEvQdO6QMEQ+VvwARnk5JGZxtI2ceByJ+CibJM6s9iP0NaJAo+GlQ2rU2bDsfcHJ
LkUj7cZIgCwWRZf510p3w3CdjdcVXr21VYu3wDIu8VFsqcwFWWCqHnCAm4hkDKBVnGWeBoIaMfbD
nFBqtpHgNuHduLaQUOHGBmAkiQZ1UW0hPw0Y4ePVGSjWt8kACoQN78Z0KXYMUjuWnY0j3UizQxIW
kJN7/psszy4KHx6H68doqKja0xx/Us1BezlOtBdsiiBVncX+sE914V74LWVW3LmbusN04zrRG/g3
sEWjeRGm8W2LE2o9avpAhC5ODklnbUGoCp1krJOZXQBZc8/0DGeXpcXOskU2AMfAOR8ikuAjjWrb
F/syUe95VJa7KmOqE3REJkxW+FaamIcLqhqSTjYsn3SYcswuphWO3Am32hYuTRONawSKYAVASgiy
6ooBlOe91on76E9otkzVXcFJLg960nyAEU7WbmBDEWnGPd0TQHr1te/wTMLircm9wrU+Puhtsq4M
C+twTWqJlD0OlBG7GGr6CfeXrSlvZbH4wClBgiwDgGyF2hg6Ui2EHXsJ47ZKAXyBLpmr8LupD7b0
HTw4XrN9C/9g7SIgh6QjDwZW2xYgjNWV6w5Y72L0LXz9aMwF7WhKQGvn5TODqaZ4mlDEIueL1rLK
PnvTPeRO+QYL8bFrGBnMyhZWr8zT842TSMQAo1/t0ADuAqDFmyq7L8KK6WXb7xHU7ieX2VifjyfM
QY5gTG8jlaJm7lPmAYm37UrNwMGdOuvRdvbjpDOdwFm2qIZjL0eWekYbnP0JfLdYq8Foo74tm3Wc
k5hiOc4mGQB7oLQwaRJ7tBID63lICSC1C/8+6YKzpDHFsU/jD4ViE+KzJ1Zh7t9ZTWguYyciOdaR
N2b5gfIyO7B4EmxY7oqov8Z2y6oZeBk5ydEysO1oTYw3TjWX4wfr88JAZLZOGHQVsQ97J3bvhC0v
Lbh1C71iQ47dilxIeGejn3bbqtHvGud1IKb74BvAiATTUKk+2wjuPmnwzKOnYK832N2ihLw1y5jO
BNMxC5BsW0l0WA4Vn8ozm9YLjCv+7StifHo8VImz7MsgooWK30WASISJaGO+WTFpg0rsP6Va8KRT
BiZBYR+lDR6Tey03RDttIvOF/iBhmUq3Fk0CGmeM3Meih8PtclznqtUTsYRLy0MgZ8q+WkOmh7vq
PsWcT7cybIkJcWFnOIj0M3a8heHN7mNLfDIwvZSCYRVaPwCGQPgsPJrEdpWAoAX2DC3Gz4K3pKCz
FBI5WAc2bwxNHjoXcw9joPZjHw8dnFw5qhOhkC7QLV/GOn7E1hEgVbJLi+FUKc13ksTIJG8F857i
iv5vCGBNtzZWycED90cCg93GBrHI3OFWogHkuHph0IqzfIfU+fBC1N6HZEM086dBQxkEhuaGlBC8
kxPDUKN1znLCht2KIpTKgw6An2/w116zInX7xMyhX3R7ix/iwcD2xbSu9JHdgLPXpM6VK6gQqThx
g7JeQ/Tz2tradaTuMLLTzkyDvHbMG3MxiRndTghiMogT7fknDRaFEXum7nrDBv0U5AGH2XoA0per
jZ16SytMbwkDiTakjvSbN+EAmrAaazFRFjSeebIbn4mOm5I/brANmmyJ+LRazlqI+XyGlymRUoHM
FGfikqQmj0vypK71mUpHXspjRiqAVo7X3Wz7qFDhM22YFhDZfdQk2L48HXkHI4ZtFs1soDzUlh6l
4cKqmgfORHDVaeZHKaI4IAJoSzj1Fz7t2QGqgGu8OJag7RZ1Z7jD2cH9sgY3XV0njY50ouTTxuD6
eg/9WOjBQECgRJZSiCjBcFeTBtXO0bxXpu7w1Tnnbooalr9DaWGEb6kmbIJi1DU9CqD5jLsT/D8k
zzywXO3Qgn1SaJaUhfIcHyUjq2Y9dHztOm6TDdjDWstWjgce1JmOFoljC7e3OeMVHpl6yXYYhmDV
OnARROjjfsJYuuwJT5wMVIc8WmdNyYnJCksyrD1WMmDp2440Jw4JdB0jn9SWDD6pzqKAdmkxunSb
aHJAy0juKDRvYlc9BzUCKhWVj41EGCpxZDFCW01NAFsWCzgi1eESUPDEWXkfO0wqki6faS0oiPwa
05OBXUdO3t5Ihzsd2k7E0GURi5p73CY7P4YLnQk+ZclRsBmzK7pDM9OF5A2F5tl/ryT9l6KxNVhW
4VMt6PqME68uh8XtUPTgb3znsk4MtVZ5OZIvrN0L9JapAKBee7VgQjBe5NK6nw2ti+xqnCkGKR4+
ALc56dF0BNrG+mwm97GNXNAcMEY9hz5hkxGEaBlQe/8ezjRZJidRtet6hyWzaI9mUbEzejHS4ih7
t0cEiWh1bkGEkPG86glBQgCVFogmXFToMc0TSa+X7oOG9YlvJbCvAI0ZKxWPL7KL7xAYLc0uXhdV
ecocRfxFMz2aMUq7AVCgkM5LoFEbeZOx91pJBpa1TqU6YQF8F8ZJS3CEu89agNyOGDd0de9jwsyT
JtEDOqYARTr6uYhHaNmkD6qj3ci5iYS4ZiKH0X3tp3IzppaD88aVAHN6ZlCfBRLTtV54TyNm6Dmh
TrbRtQlubKYK2eveKc9KZKr+hLmVKfK5gwAkNSAHWiBTPM04mjohVKl0jhwJG2huxkPc549Fpz/2
OuGyRvMqCnHlQIYpJDXGOP/DgpPtVAEOEYh4mK+feSWqM7Pg7XAK+OcTjWFeY3ZbHaSgblXvjjT2
RGBeechSgwICQj7/DnoUnI3QAbrBQ9YV1RvAecgUaNdD65wcggeaEt1GRZbP0DJSR/zhLw29ZdPj
TAgX/IFp0y2OnDMRwUGiXbHjmEpFGcCM0SjDMSQgYJGXTjdFyOnjc6WZp9bO9p7tv1nAvUb/XbY4
E+Dm36Z1BESa2VcaWq9qLJFD6v59D0t4UdvjeTgMD5nPE1ALejyja+5tswtWtWHBKLqUs8Am7vhQ
OMI525fmjdTzVY1jLZDYy6UVPlRa+aimTC72bIivqdlCPIYlA31arPysezJ74BquxaBDmxyQSC7B
IlV4Tz7dWdl32MtDhVOiPsJs6ZCHH4zMxQ41jbtE6HsMtpdBSMhGanEo4SBsFA345PGtyMnVYPeE
aMGmOe3rsb0k13pvlv1L1lI/1iTqeFnIgfOM4DH4MDYu6qnznhufaWFZn+U6E2q6SKYTIkHX3mIC
clk0UFFJWbwaT4KiGJLhdQ6q2/ep+GKd03xfin2nxttGlydHkPVXNfhATFBDqLyOgesTCZRfp1N8
1nMqcfVbG5Uhs69TrypO1R5JKMWbZtfXNmKOgQY5KEQ6sw95x7BPDsOWg48xlhe2cI6VY97JrL8I
muiVBlFpKCQ56qY0mvPM6LakmfA81tdTFNV83A67Vkt3zAioQLtP6XV7XwEPT7yMhb8yb0bk2JqR
XqAooYjM5CNj03M0mFcqhH3vauchpvm+duaQM4GACamoLOVL17Yoa33mrC67kkFynvBOpjjxzgAR
mv8wwpvAdIujw47y6B4RK1zXjJU+6jEBYGAjU9zfTUn4MUFtrUJ57MLPNjPOOwPychjxSI9ietLi
aAu1jCEvGybj6fNSNMjGicWqqBrrnjlmPbwUVjyDpvnIPRHiE6f9tg73aYOdG9/7XRqaBO99avZ4
0v2G5AZ922Cd9SjmpjZE/p9jXQiL5AYTrDmpl5BjCd804RcMwpbzhCDJIa32Dg8jIUbR0jpgRZwD
CdLXoCo2JmlbHCERPQ6Nu7MIKaI+pFHlc5qhZODHWs8IapEts244Jk/sfCQbGzZBdAn0Qzzul21+
MsqiD6BHh5zdiIx3HiKkIs8ezUOYscGLI3z6q07zrjfBmRca585wrxIghF7BPH3s7H3WimtXof/O
SYCaLUcM3Yb8uktgE2zSwHkWQGJwWdIxC6YPiwQBZBnTgWCfhzGQ77VtMGuYmFErmspT4PM4JuyU
Bf7KlMGtY9H9ysdqUWjDK5MRZ1GjquxpFXAa4dxBSvstmSj7fpjHVMWF6xq3o1m8hlXM20qTQ2/8
T8+OLlLHfmqYAxGFs6qzFosIxh0WIXHC5noJs7UGJQDetSL1cwawtaDoyj67sIgSHyMytuIayqCh
deuijZkOmuV1ioG38Q2eSIoslOoRYkkCITXFgYFit4CMkXx6IluYYEQgnJ7MMMTfMYFw4/MBa4Zs
UtcC4FobfUI3QeRw35fxe4EoN7WjG6gXb4zlNr0+uyvlwCm2eS/YTbIiJdpS58Q8IT1HvbXOLQxM
oGONR0UbFwTEtkirvdPIve12B2MKkGzOuIOYJjaEpK1W5Q9uWp18QpNkIklxn+lKDOiRFJlUrlFz
ETktUmA8dQs18CZZukKMGG87WYFWn+f1mcPkPXzwAnXHWenK4scmtkKIo4JbYv8mr1nNMyIh7YMK
ptsusO4b0AXGdNejiUZ+f3Kc9BoHNCye1PxouuEePwv+KQ0TFQS5q167CJzpJEqfcK0IOgU/xRfL
IgWZKobnVpEOBhaJ2ZAwL/RqJs6Q9WjrM2iWUxyK2TxbFDVKvUTQaLCpy7IwOUNDa9A/0Vzn3WVi
ux8AVOErMBBFN8tC9sQsjwwv2sTG3g6xPffreNPb9rlrsOyAr9oYeXMb2rD3wVzeuaZ4CfCfS5dv
nHkez7cEjciJ9tzulMIO5lFakpE55YiHLH5nkesrQRNoman6va1jBq9Buwvq4d6p5jUHueaiCZK7
HmidDZuWNxWXi4TvrAXDeo6fSptgY4FY4fxZsMVBIQK4Er3DtrgNy2jVMB2uStddcujgVtYBdeN0
X9dPboSpOm9v6UI9FFaBRizPn+00ouQbo7UWi0s8ZY+Zf2Hp4Qdtm8gkDUcNL1mmjhRRx9qy6Sqj
zk7L+Gh13jl2aw30t3cnBltBfkko19nfXYL14KKPBJpN4Aang6LxsMi75IZymMhoD8U9p/NFl01g
shtyislIqgVNlUK77PPgSQmPrNNSu21b7sjgpcCghJevW3djSfBv2NYA8RI4XfXbgc0JjcVV6bN3
NYQj42UHJxPVw53d2McEAcpGmfV9IBEJCOZJ3OWcxg7HUWOsTbrX4V5O3fv86w2FD5lg+DAKuINj
0Z6Hc+HWtpQe6IoqK8A0HdfFpiqfUSHlZ7bJJlQ12Ft0nfeXxjzq9knbO+k+VwyPEQ/MQRBw7Evs
Df7sUtKS7jzV0Y7ZSUf0AM05Yj3xpEsrO/MTRVjG4NBPkcOdj02e24kdgJats9HbyACmepcNAPqH
ljCIVmINCeLzziJKmCifQHd4v6sWPchwYWpgZ/OQ4F/n2sfRt6KXfl13+WunaJ/Kmm5Bx7mKweeq
nE9pri0AXkokA09x2KB69ZmmEWX4olXxZUW7P5LtFWpa4UXDBoGEu9aJZIuC/VB3nO6DngSYmDts
lVNLBdePAPFrsfZtbN5QbIhHjF5LGz4j+IXXocOwRvdIWwVmARmg0ae1YobolEwKaEATxZnzuxdU
j3rRn0XcXLcj7tQPvKMbYzCd4MMhOtSPhQe4EsYF8ZYt2IZo3iqK6BoF00VsomarMULBPO/laupF
tzRsdWVFHIktOcCePCIC1IGTemedSX2oj8O4YQxKk4A2CeYBhDAq+RRZSx/XksSiiEeZ84E4hDvL
UlmbwLDNbZqlR8kfDah1KHSaz2DOG+SvieSBxeQyavBzPdvCVaArpi+zWTNSmcdEETnUlM41+8qJ
MwknVAIOkFCjfBjkc2JQHNpOATQwJXytsTey6Q04SXNhY2K3sMi/dadtRGJaao4b1FqoiU3W+LKQ
+yoaz5n+HPpaf7Q5pUFlPaKY1dv4fSTEe9EW0LCb1EdBxMmbs9IqZpY+pMaw6E2+BTFYgF7ZDOK+
IFUKw4rpvzoeUYapeeBI9SZpmSdFdJt2YNHCAIEM6S/FQJbjzFg1pmMbq2MUdBvTS67my6LTfs0b
jm5pc4HJDHVUDbEj5fuBPbAVpbOsjW0/tSnzTfL28tF+8zM6VUXymocHdHjJ0q4o1cwEyLkPMmeO
VjU/tSm4U2H55vpM1Egg99CLzr9jpZkfxJhrjMquChrYuya6UzZzVjpMu1B0jO+gIsDgRyNoxTjk
Qti6dNfxJYAo8Tzydny6IfpdRAfWL8bbIKrfTKJmo8wEgujQgTFwDUL3CpEGkVhlmsdpsC5LFHcE
/b7yCi+DBPRhr58Yn174JNVpdXFjpnOVVaGXb4fpNNBRygmKLrorL+UYFvA4kDbIqZqkE8skoLhy
yvPCzz/7vD+2JFf0SO4zhg4LQyWbyQCn1OTjMwaLVyaR66Y17qmONsSL37g0BKqG9kHB1poauKfa
OfrvrjKrc97uXZ3TNyTJY9+18M29iedvmsntVv3YF+5CR/GymAztxmfaiuRbEWtn1wsfK+BSt0Me
IyddMbW6zlQ6oMavwBhuEuCS82eoKhB9nHfz6rFW6ILGpL1oVHdvOyxFArAKITpvVJ6YbRNYwR0w
O9tN+wVlB/j6RFxzQnktU3lt5mx+lHbEVjj+yte6ReNDUUudQ0T9kbPdExAgdsRwIp/TWUkr11oR
IbDT5/vstoNcJCTbcqRIj15gXlvEX4WOeYti587CsqoZ1XlbVhfJMHCQ8KKr+RN1kvC6HnRfML21
5rT1xF2UFUfGP691JG9Q/e/zVDt13ZXdjvvO0Z7qkVzH6qLRiDR0mLaL0r7MA2c3Q6dqGv0g1Bxk
TC4a7NZ7sl3iOISNx9yT0IHa+FqyZNL76IiTcLdjC6BcosdDnb8Y6dWMBqKXGmpGKTkTgc/N4EXL
U6gXm9aSkDRflMJVkI9HwUzQmZ/pQMsehirduQTPTkpeGgZu8Kjei8k9dG576jlOeJRRUq8vmLfs
iyZBucfcRw3nzNUNfHBxTSczMKrbnplSQ/O+CfJL2LXsniE77HxUD62gXgMEQyeLrzKgbkpL7WgM
6FLyjp45IoWLlL/qkqiukkjKzGHCGnPOXHmheVk0xiGZoocOfLfUBD7JUL8Me0RITLY4t6cn4VAA
uOjh2bbJgeqy4pEVbT/E11PdM+eOnnrUO2AcKeFgrEQzTPPKQR6JWOjW9Nb5IC6KDsm2cgbIK1qP
4mHokYlI4vPyl4KCPQl5RnozYf23XJKrXFL/GHduHBSOOMA/cV296hlz57Kq0tX4GiIqWfohcV2o
jBIM6G5CC8vLt6bXgGh1Ax2yU/mQ0rZshUV3U6Flj+jPbrQWazxzdvpdgPjae7iGgJUBX3tQXIiD
hqWLrPo2S0n1K8aDnWV4q7AtZCZ1dZgE2sLRca9b1kfEAZ3IAlL3zBxWKJqvNvbxmMQrm1y4ZTs4
oJKKmrIgRKtjYS/ocUVkVnY1dfG8nMyMxYkWicHOkFfaMvIPKTyotdUmzJ5ktY0vHC31D2HOSgNU
A6Ejk09lvXpxQKPe0nZ6E4Pamg8BgcX0l/iKDYeuu9w1/o+BLL9AXLYf+fkLcvP/B9QWCc3kX79C
Yf4D9jL//v/2L6uPLH2p4q/Qlvk/+Ae0xRB/M1xlAGYxqWhMQzr/SW1x/qYrwCtUc0pBgrIkPJcM
wzVoFqH+pgTHOzYqBfuK//svaouw/wZkTpdSwVyROC2c/wW1xTZd6egIbbHISMZy0voVpUK51adR
jDut1E9FcPRjklzgqH65G39Athj8tl/ZML9dBQbNV2BLhb65Zdgn0HCvoPavYErzqD7YC3ebI/4n
4uKvL/gNEPOP67n6fPcs19LN+c+/sGjG2IU0V/GpMFLm5kYvTrE6/PUlDL6c3z+Ta1vCUYZl2Ma3
ayhPlnE0v+AmVISFEy+aI4Dzlba2zrV7AKTDAa3TEr+tu48ffrj2zNL5wtr5++czTC7s2MJAa//t
2qEIQGCz/yzxLW7NNciIaNUtqZI2hLOI5Q9Xm3E6f3U14EJf72ZU0SJrWz4pM/MVB+fluG4uWUGX
KFDiEzERy3RPNOGWc6VBPO7rD5eff/xvl7dMA3mwKSzb/vZhG6jiTejw8NiAbNbIPVb4HBfMNJoz
cPvBqtxDR9xVW2f9w4X/9NRCTrI4Thh8xeLbU1u6eVUnTSOXKI+X+DAXxgMVzwKb2ro4qf0PV5vf
tO8f8+vVvn3MWJtcN09buQTksR5W2cp4JT9yyZh4j4HxIz/76+v96Uv9erlvX2pc5m45zJfTD/Ds
d9VObOWGCc8/NgzW8f8GeH2lNf3xNfl6nfk1+vIqxk3iD7bHTTS38TmhXktrl2/Jkl17q2zXrEk3
2U3PjPl/up1/ekW+XpdV9+t1pVCulc9fnqYOGvr0GqxbT2Ri1L071PauSSz5dJ76uDCk+8+sd18v
Pt/8Lx96ymDFxyUXj/Z40u68Fd25W1JPFvDfNvkPt9j84aNK/der6YY3+MnE1WIcljmI81PYFRuD
NIeoxwAA+GKnOE8WzQvIJZihNF7nCRNSCgNNME22cNB2tkFSYEXNmv20fPzp/f1yM+ad8evNKBNk
a2HFr4dPhm+ecRzzrle3XpBtuKSTs8xvRnjbxI3+9DXM3/FfvFJyfsG/fA34x3rLLnjGgW1t7NO8
eEF8Pdn09BagIlkwvUV9kV74q+inD/3H70QZpi2EcFzH+fYE2Kh5ItXxobOjv1Nn3Y5140rbVkv8
3pd//Sab8/f728f872u5377/gbA45DJcS0AzSvKjhZkSTy/+GSZ1eNQPUvusjKew9mh3IPl8swEA
yLtabQsCpi39ojPHZdL/tHz+8RY4hmDNdnQbtNevd7/AqKOInGbd3jb7+grV1TJZOAvjHiPqD7dg
Xol/uwNfLvVtpc7nsouJiiST6OBXJ8jIf32LjT9cgJayYesAeBz6fN+e4XFoSI5ITPH3Z5hB0114
xRR9NT9A7YW2985/eoDEH7YDRvq2QfVnCgQ63+6egKBealmBtAE50J1Z5Pqnjcp3NVQ+0MtST/YE
TJJ1WqNybkuk5KIf1D3y4IT4RG7e2cTgawG138FsggZtBIGRrfAn9DctYumj3nSSKDbAqbcqTa05
Ozu8arUK2Ftbi/HAUCNIOMk0NuIVr9We8cOqlZim9B7Jf7f2kxT8SVyqjm5Lb14rMsi15aQL9aDR
wdqWo4c7xjZr3Kx+z+yX6KlsDiFDkwvRKiPmEhOo1z12VilQL2jCP+ZRBaA3sr3xzqW33q6LEBdV
OakW3Hg7HUqFuWHzT3y1EBOZDRiWsnXn21dbhvjew35iSkLD+NPZqk20aXYcN+nBTFsmOP+TXfH3
lUnpujAdUH66bhjfV6a6LCtPFlx0eGvXYlMv+SbX9OaXmNrXcAzX+s5b61tsrT8tTL8/yb9e+dtz
lStcsiZKy+V0ox+GldhYu3QbL8c3tR1XzTLc/HjF38soJPk8wJY118lgsn9dBzjK6LL0KoRfeyL7
1sPO2zkLb4Hlb0Vu3k9r/u/vzS9X+74YOnrYzbKpuVjFK8tkdzftXKqoFlPtgkTVpffTHZ0Ls18X
H66IUf4fa71yvz1AHMqzcMr4fKRGU54C/EhK9BUHOtvy2KynNZZ17QxC50Ktfnh2/3hrv1z62wan
zMHQEfDyGG2sTbGZt9YVA4l1tJvvbe3+cL35m/r+SYXuOjYroG6zHv76TQZWrSmkCJDrNqzo24aa
kUbDNvjh9Gb8vqEpXcAjtXlsTGl8r/i9EAB+rnMdc+ts4SntvE25J99n+WPR/acbKMR8iHIdHUDw
t63TjEyRZz5Xks/tOtzVp3T5RsOOJO6VtvrxSZnvz2/378vVvt2/ImiKIMi5mnGBq3ph7ZiDsyNq
B3P30wn4D3U3KFbHxvoDl9VhE/71u/Km1Batw9xprrqyVbTR7C2jm27Z7VBar5hBLatlApb/4FU/
vBF/WGJ+ufT851/Krq5DDcEUyV66wV1WAuKKf3jJ//Ac2tKyoALMLx3Pyq8X0MqpqIccm1By9A7G
zt73G5JPf7yHf/ocXy/z7Yg04Z/MrFHaS21szzudgJu+/vjhDf7D4sFHoUCE6WtCHPn2NQW0RoXn
cQ1ELTtYH3N3JNq4S4yT+2A37s3X7PTPrMjCNGg5sQW5/07amfW4cSRb+BcVUPvyyuLerVZLrdUv
hCzLta+s/dffL9szIzJZYF3JHgxgYAYdzKzIyMiIE+dozHle7x/aOwMZY8bMhz+sedj62RvPR5B5
k2+i7dJDc2YXMWaQOFl0Il05PJIVGMzVRZZvtaJjDcRCXaovLZmQwmBm1vDaKMBAa0h6eXytrOL9
wneaCRTwJ1NlsHVTMyyZcthBzXQ8R6RjqbbOD/Dr75t9+rfzUd262xAyifvm5PTAUG3hDCa8JXwe
T34ynSO1aAFXM/QnCCYcNHFgn+ghcor5t6+WsVALkJ0Qc6ZJNcl2HbAjui35AxDcOmY8WYMa31wl
3g+1fpOVCym0/I1kG9Jhsg36kwaoON8VmPGTugJpvZDKzS5DpBNiBtDi5F67dWk1BaAVlmHQMAyB
jwfKH0P3x/1P81rXuwzirwvxTFIa26EzqkpBvDilTW6B+kTU8IiaDKcn2GQ+tB6IBMI9wyOfkYHD
4pmd3b8Ls5KPl0y3Zb0Za6+vqehoVqvCZ87R7/VHkU01u3QX2guVhSWb8oYi23Q6ORG8KAhx0AUF
2K1VPxb2Uw7m8n6KH3FxWyDa1zD1yH6itcbz/AvTdcQkwCu97z2BVG25+7PvIHSQL1m+kpeWKLm+
B5epzlyH5ieflP3ph3mkunjMP+sf7JeEAJy9XSqIzTupI9jWRYFfDiRhXtHVMtlTrTp0qNbEdP3d
/Mv9TZ3f0/8ZcaS0ZiwUyKMjVpU+NgdjDyZvez4sX5Cidnd7FH6akY6C0Q6DBne15ofW+6J8CeEW
zveMS/iZ9eb+ggSB/V1TkvtXit6EDClrvrJnhm+b7bNjsYP9Zc9Iin/6Agv1MX5jrResCgeXF2ip
BGJBrO/RoLj2zVYBm6CA6GfofouS8zvk4/1466Kt/UgHfpvvlIUQ9ppC31jklWThHeBVVPFlL06D
CnsRfDRYVI/V03nnHkDkHEmy/dwPl/Z0zhWtn7Ze0/ALW0hamMYYhMJWcwCWa67CNaDYXbMB2O0n
4t37p7FQqZnzzEubkss4Q1K1EFNopPanXbvLdrA9Ur9fTOxn16abHhcb3RJentf7yKRoPKgK4dJ5
C7nzNtvFJ19MET92G1RTNu0+ZbTjXdmvFjxm7kgIoYX/2pWiWRXlTPuErM/cMRnRIf6xmfZM19qr
iW4QwL6162vfUMnbLj0GZ1dMsdF1EYYwbTmpyxUbMMyZAWbLDfUPnXuOfjB7abzXkpAJloVlzoVN
Udn8rzHpNtfVpNFd1BP82My9jwxWw0liME6qlmkGLPCcfi7IYI6oDCCY4yZk6qeESRMNPZ99bpXc
kImYwULR7N39X3b7w6jrU24lm6Y3qsvVnDhAh9mr0t5nE+yX0Umqj0Y4GZv7Vm73Go0EQ6cOaDIP
qVvCCy5ODujrDiIUQHJKXiBIpz1AaMiAYbGQBt6UHcXdaNm2RgbI45RO8LUdGCXG0KJz6htv3R2U
iIQfiC4ei0dvF/jZtt8vPlFvV2bTVFbFt7UdGOAli6OXRwx3YbH7Uj01jwzrbJX32m74O3pGh9mH
1X695LhzR+bCpByGLLRgOwWhMvjr21Uf7lPGX1u4r8hFM4aM73+5m1a02NJLa1IAKse29ooBa+a7
YS36UM2fsFTRhm4+9ivXv29tYTdff8yFnzSRd/YKhOXAMqPdWp33cV9tvPT88b6Z12gm3xqXi5Ki
ndbCpJcm8MiLfrCzjTY1DY7N4BNmV9nb1Pf+WjA4+80YxnT4j2rwWLl2zL5gdM1wbZXqAsT1a7GL
CfA5rTwmH8ETr/StvrfPit/+6T4t9WVvjzhfkHPnImljGK4c6GA70RG+5wtWiIgN6ds47hc+200B
6tVJLkxI4a2aEhQXCuEkO9jzd8kuewz38SpaL7YpxUbdfDlOG5VRXmC6J0WSHgou6EMMZFoeRe45
7aEN8lHp85N17i89ImZ3zrZcMBEATkz56TIpRlfDO8Z4exmu4cHdj431suAZcu3udeuIv7RLXMDB
jrQgxajAmoTkgKHlQVmfvzvljgdq9vy32rh7VEHKlarAroDYJ9BZGzWz+z/gNsFwdDwPpI31+naW
7DN/w+AtY1Ov76TzDjjGKzhg6YU+E0ewQMuAvpZOOUB+oltROQ5KFk8+o/AQXx8Qs99EUIzg+rAT
Piw5/W1FALgPvOKv5kRN7/rA6U5inOjNABOznnSB/vsa1Puk+xIYkd816/t7eOsnDsAkw9NcEEuU
l6XnQ5aNdRYisuTHresPoMlzd0HEaeYVjQlwqiS6oN7Zx+v1mIxBem7EemLD9+gCpAeSesevdgr+
f3YPzrFYK89LX21uYRZwHf4L2yMJwrXVKrJqtAxA6SnGY54dBuvp/sZpc58JhUKdmqvpeoZcue7z
Ke7ARvYoGPnQNNYHxuDWUOQpn1F285my2GQfzh9gNd7Ef7QLr/WZbMFxLo1LUaugOJ81GWzaVWvB
63nSk88KIkovMLDBuxBWJ0gGBvhi+tP0lCogvxsIPdftuXZgYxu7YJUrwOKZfEwWaj+v+dB1lCNf
4tq1iXPEONl7wySghdcz2m7kyDRBvDXah0p1KnDnqeMMAFuhlDtNLTNxtVCL2UZDZ7/LlLp65v+b
AM+OGu0v9nZAm69gzPxt3wzup9yogg950ihbKGr0P6o6Z1gBgiE/Rr1oy4AqCKwGjU7mY9VvCm9V
0M4JTGLdFB1PXkW1dXCRwYWv7hBUWs+gdaNoYDrDQf3k9N54GFJalwhWpl8SA+KWrOiyXeEYBkMb
iqdukqYHjV1PJwWhK6d7MMN/BFuKfp8ZVnkoEjP9g7kURsBCnvrMMnWHxEv0JyDw49aBEeXrYME5
xbhnddCdTkGJw2JMecEp573+p1NKIbEvT71p2AlaYSuEM9bJRo93jUMrwF1tEFxeQSWYLr0tRRp1
/cUdx0FRRXU4ZZ7liszoIvOpGi+0xsYYSRDGjUgQKCAFB1D4ALWi88J9PRPzmcYAv4i+D1BLuddR
w007os3QM1kOPaxSAMLOPg5Rhtq12j0HxfltP9Z/8isX7M681h0YKzzyH3F9azLEQVDZjlrAiRNN
luFDdGSuXyjk+qKBey439z/kzHf0yMxtLlXeNzd7akW8ns18ooVzetOVe7X95aqRw9+nY2Rw11gU
Gq6/WZDF4ZBMOkMx3ZT9YfVnCFXKoA6Yyypqvd+pnaF/8Xoj+rPNRypzcdubSzHsNh/iN9gil8V3
9JtmcWV2mg6NYYevduu31jbfJjtjhzzwJlwt3QYzwRpbngnRi2dS3JHORXGGyDBSzr0/lQqQeC23
u09KUidfkqCfGDbvoPoN4vZNep6ycuFQilgsnY8r2+K3XZwPqyjikZkQONemt3n12Us3mfJQ1Lv7
HjOXpdD9MzQagAJnLAfeLFLbsYJw3Pde6E1v4q2ziQ79Wl0n9Dd/Pb3k2yECaTkMnXO9Smfe6UtX
pT+MPkpzzJvnMlmoHc2uRgOqoVq4iHYDqiLSa2loURhmrE00hplmhlRuJbp/9c5+v1iMEw4gf6RX
/JJGtR8UsewgmaMXoyHsvRXYMTrRD+c3DDFB9f6CkPmKdtnbkz/urCXvEDt1Y5jUiBzCJpzJyWWW
1E5Y1mHvn4c/TOjOe+gO1XQhB1syIo7ihQsGzinhocXjyemd6G9T6RmxM5M6PARW4S2c61tbruaC
LqepxfV/k3gZ0AiepzAGRns+ImUbeG+nYCnJuNmzKxNyGeFsRWpiTQq5XVJszym9BAdaAS/e3D9S
sysBtGO7XDb2DVxIDfNkjE8Z85Gx+zxE5Q6ydXgDqvf3zcxcLSznwo70dWwlHzpjYnS6Rqlgq+3h
BwJMUj4xl7tbqsDcBiNhy6DSrduicCmlxV7bBmqfY6vRnkaTKZR83TY/zO7Xz6+wQ7AVj09qc/J5
GnLN1W3CqmGeoAYaIpvQGxyIJA8T8PKhULdK3a4QXEhWdqh81z16MCkzxgt7Ky6y6+N1/Tuk4At/
u+G0Gut1GAT+Jtq5wUbxmSxk1mmjr5c3+DZBuTYobfBpHIjEHQtXXH1/ZiaPSSMN4Y3uOazrg1Ol
fygZKmNq+Pb+Sm8D2JXdV+ToxRFvikxDgPp1wx+Zrd9qBvRz6CV+aqxy4YTfJifXpuS6GioLZsEE
nl/px1L/1p4/31/KzOvm2oB0IIpQ1RPbw4BWrStq+ofXTt0DjJVTvRJwFlExWaqHzm4gBWVNp5rh
3aBoDOsUtsg1jIiDPpvpZ8TzUJKGpQpykB/31zcXVzzApR4gU4MsTEq+cpCPdnsWXNsmRJ/pxvQ+
wAaxkLDOGCEj9wzAVdChI+p2HfJzhhQTrdVJw71vijOtPCCibjksnK8ZV9BVl6SY/J9TLt9eqZ61
pVZog592iD+dPmZn99P9zZopHzBNRQwGGyvqWY7kbUQOzYvUYfKtF/vIGxvUzADEmplaH5SfQBa+
/EaQvDIp+V8Cd0HkaMnoBwwV2/bpw6Rr5UrrwAS3CNbfX6CIQFKEAjOjkrNR4CRgig95cXDTauLJ
2jO17FlAJXgZnlaufgo+OeeCMaMW0jE+X3xQ4uj7fcMzVwHdTk20NkQXwBXf9sJwcPaq0xmYLIQG
1o8UCC/qzRp8J1NbHO5bmvNFDUSNwzfkcMkvRGDANVUUbfLpVDG50K71DATFUo4/7ymWCc03I3hI
WknnyguTaWwUCAVymCXflIB3APjC0b+KdnD8CMAGPK27pbgxtzidBwzPUe461ne9jWYYN01S5pS3
AmebhO+6vticYWu7v4Uz0QkIgUq2zfA/maJ0nN2wbgoTnR9Y9JwfaqS9rz0EIdzhz66s173dvr9v
7nWvZK/UqQsC2v/nDXq9qpRyPJHL4oytkTEEIf1nslOZB3MeKh8J2UNxKNZZuGJynNICKNGPw5v/
B574trTgsmiPg8/+Emiks19kectcB9PqzbY8CHSoQGmL5tRywXymEYAtsD6g80Q/zJPOYcDl2Rol
UVk8R4O9aMj3W2Wn75ca1nMx89KQOJcX584J0Sx3hKEUNeStCYkGNQvztLn/BWdPA3me49mO6tKm
ljwGHRuw+Ukx+uv2+M+CTuuSwGm9ATG1V/fOWl+oBM2dBOIzgwxUy/UbrObZG7ozhOacBKicyiRc
d/AmZEvZwUzY0kHvg0wGzaiBd73evjoZufKUmkLMEK0nyAQR7SBsJqszgpf393B+Qa7ukicTn03J
/coc3t7cbCaImvc9tAExgsc6rO33rcxdAKyFqhL/mLrc5PKmyLCRrpjgxkSN4vwO9N+ovEv1r0p2
7KKFsvVcHKFazSSwhRANvZPr3aNfFE3TgFd0EMYjAz001lMUNOfHc4yEgqqYybp07Onb/SXOPOfZ
xQuzUpCErb+ux5hqPHQWom2JoAiqAXDNrbsNOhjbpR7K3BlDygywLZ0HeI+kuy2uWh0Z9jM3eFiD
eQ0/uXoTLHjHjA1D+DrlD9pQ+uuaL85xamYd0kyw4tj6HyZEGqgkL3ysGc+4siBdaLl3spIo4IYu
TEuB6346KqAvSnIRNTKg5KYinRnKQuifcXomb1X+MYHjg5a/9hBHbyE8o7zj5+Z36/TRG94b2uLo
xuze/TQizzEOJzeGEYTWIYM3KFiv2idrLy4Wx0e/4RNUbcs4ofl1GZS/AY0YAPKu15UmcciTzKBP
ANQ6+Euw0Lj5b+TDbN5PI9IXGz375J3Eugzb3uqoyk5Nvb5/lpbWIbn2CIUUZJBi6xx9T3N8W7n5
N0Rofxko7F6tRPyMS+9OIJyyTLarNj6dkmeaMuhhGAtZzexabBNsOhtv3DSL0tzpVPgIVX/Q+u9R
4L05K/Csnp3+y/09m4s/QKxBCdHpp18nX+595FIygp0DLFoOkDffng5MSJQMXMPpB7/H5r49U3xn
KX26sifd8dlUn+Ms6VhYn9YV1N9m/GxnNK6mBN1Ueuq1qEHbO7ODUl7zAuM56R9HZ6v37wKo1PLv
RYKUdnyGEiYru29nz/meRhFyCwya+XU/ffXaHNHZ5Kz7pzZklmwa4+0wudl+8NrmwVP14MEq3fxr
UyblS9Na1cHKwgQZMGhWlKZCTyKt3U+l1UJcm6UQD6zd89AfsjHUP0MF7n3qYH6D8C0vHtrO9T7c
35/ZwHbxOaRbyAMvkjcx312LadTBn1SYj50F+5LGiHDyUdW1pQ8y+z1opoCuEk9VyWBgdr3nVXx/
pfHWqts9R0myUGOdyUsEiv9/JqQrTmdwNLBjjTUFkEvDSGqgLBhW76vkN9KSq4eb1LN3OrM07JOl
+k0PzU3bbkfkHwVT+v2PNH9oLh6IUvoDLEAzE6MH3/HYbkRG7Ly33rR0FDJG26v9fWuzoeDCmBSe
aeSHSqTgEpHqGKuzDTI1oTaYh78Vcy4MSSF6gIesSHp271QF29pwt5rSrzVkUH9nPdCsiGevQdPp
On6GrhELxB9oHzj5HAfeDq3yB/c3atQGk1+WaFrodLjEtl6E6UZ3cjUaARUlzGCvICG0we2bL6WD
ZPivL8ji6ckFagnogWSpC1pFq5RR9YV8OgzkvlWeVz3kUP/OjBQ5w6IwnSZCBCuH4j6sNnXUwxK9
4NpzzsblJR5HYuTGk4wMpntqYcLkQWsgKTB4z3EA0Wlu/IZPU4/wyKJos1Lguf44U4CenC62bHKT
FeqLMLszpQr3729s2YUZKSNI6PvlccqWocEBRSOEUwhwGeAq/50ZyQEg0h6rOlTZtP4bWYjfpZ8T
6DD/nRHpy4R5UBBxWAvSpkybcx2g1JF64W8kUZdfRroPmNI2YCLFjALz5ARHiPLs6Uuu/Hok5Czg
0op0JWRlhNDACYS/wAxo63St7+JnFZHUzC/sdbpFt+YTMC/4dMbPsEafMj9/3+zarXM0978+jELS
e+EkUlp/jqbBYl+Jr6a6TiFJG1LTL5GY+lffz5LuJsMZTFTdcHlBLA0574Pr/tlWp18vKF4uxpKC
a5+dmxReYqZPjA9pRU/A/bPH7//dUvTr0xunTh7YHTs2Bu+8wFol4+cKh7xvRPjzHReRgRi92ppd
cRYrUR5B/fkqLMRtV63rYiE9mQ95/4tFMsMR6iNJrpWsxlCfGnQhY3h6nWBzfzVLRqQQkahhqCLs
x9cfnbeVve6H5mVkHP/fWZFiRJWpJPMmPqamx7z763Ten7WFgoU4//c+ixQfAnuIg1FEbm36wbiQ
XyBUrPI0aaHXbrtmoZ8tAvSNNQFwBuYs6Keks5kZk1p6kKbBtT3si6R8l5eQg9/ftAUbcn8wpAiv
5GQREK0z2KQxANSZCyZmv/7PZcjMKfV4nrwGvI+vngHQocykwJRfdEtcP0tmpHNZn9qpshGT9vWm
WZnxACfKW8tdesmL2Hznm8jNhAhlUjuysBIGGY62cVRUOUAk/oVwr19Y6b/cO+kONxGLnKoz5pz4
Y6Ybvh5+K2B6ue8Dc2tiAh0uEiZM6CXIOycIZZDvUP3S2DDGggzLk3tGWfdD0es7r14Yn12yZrDD
F6lpPujtqRC1ENhlnhTlCPf3Cgp9o6ghR9d3Ouou95c35xiMCsA/QrYFnYR0K6BFp0XAWtnDFK5y
SKyhhl25S93bue40J5VJM4OhCI/Zvet1jSFKiW1YiYGIegstAbNt4fb0WG54xh4shumWru7Zh5gn
6t0muEcgQlI0KmwzTVq1Y2wGdjq0Gtpdtwfr/t6A1yE8/kZ/gu7Ha6oPwovxgev1tU3VujbskH4Z
f0RoASHJJczT3IIokvFiYRzCA8gsbWEAvGvQRTnGQfnP7b4GyCpYY+wX1ePJRTb+e159hNB9FZif
A7NYOAUzV+6VcekU6NMQZNbASxNe3S0CjjAZn+DBDcq3SlBtftklYfTEHAwqukoP9HovJ6WracG2
qt+rx7zfJcrO0BZyIXE5SIGK/pjHuQZar7pyP8SG/IO5owlGSMbGDMBD/VYwtSx2V2euxCs70q1r
DEagluU4MS6m/22/GzfINPrZLgzRuWuOFgUtH9kvpld3+vv7mzjnLozG8VyzGChhO6X7sVDRR6hT
+sc9fIkij/ZOvuDNYP5iF4Qr5a/79mbiyKU5OYctzFOQGjY7SrN/bSunHaKN3PzuQrgSIf3mwzEa
DteYDXZaJoYKlEqlp8uqtPJroj+OSzCduUAF9SG6Ai5lCAtI/rXzUT50z6eQuRVLQ1fjP+NiqH56
PnI6/VpEj2Xmm7nNuzQqxarMGc9xGWN0UJ+KYntCbGFa8Ic5E8jLgXInFnqqPHc02E7jnUoV/dY4
eilSlOCRG3KT9uuvu8GlGensZknYd3XL94nKuP67cj142NRTcVQ8Q1ndNyWfYdDsQCUZOxftU1jn
pJBUZ0GXODWc8mI8+0x077fesd4tjY3IHiebkW7kMNJaD9ED9FacNPRdlBvgWhsW3PoGzvhqxaVK
5NgASwz5SWMEbZuegqD1E2YQivf5tttHB0LS8ddhyK+mwAjr3Fe0PGS+Md2AGh6ZqsbPizdNkBwU
N/jFnrZkQZ6PQspVR3+1ALyt5toKrTrf1AGqD8g333eBmyAnW5LuRIRNSSy0pPPb47SlQwrlwfhs
7QCtbNv94jiDHM3/sUY5T8wjwlMlHVPmctBUnvhIWrOrkEcKVjZt2elBN1bG0/QUParfa/cVMRMt
TgHPuqH307Z8sGLTDgYD2XYly5+t0UUcUMBAF/ZzyYp0aYxpbA2UQpv/kI3o4y42X0l2h0260Zmz
TjZCw34huZj3/p+Lkzubo45qHZ1NhI920b6FZIxR2aO9VVcIkSwkF7NRwwOhRXvGup2O7Zlt1jPj
1Pie971pe8NPTraOFETSfnJT43PcadoRXc96dY4Rwl7YXpEFXt5e/zjQT+PS5aKUZTG6Ynvb8PNw
flAH9CeOtjGiuv2xQsqujYt1aH2+b3XOa8m66UvzUiUFl7x2BKXfa6MIYNMnx/6TGeTSTB/q/H1d
lUsfUsRceYGXtiQvbacQscysRqfxO/ijQwUHXvtdVOuybbBderrMOSvvCSImyaLD57y+qpEw7hIz
JJBpuWXt9cYz12plt7v723eTEYiPZgL349jbAhskXQBprubKUFv9K39hts+fX/nZVcgvkTwFSml1
m6VII1/W/5g0eWyCXaOjLIW15tx3CCCHnR8JjV4gHyfEKuDLuL+yWSsMVqugaBA4kVOCoi4HS8kY
BfbKfVFXL3kxUNtttaWujvx2eF0NXBiCbp5ni/z2O3kaLEkZXp9Xb1rlO4KmKxPxX8McF9xvziFg
9jB0Ad0i7ZWiF+JveeUmDEdp4Te93zsoA97fsdlAxeg0WgRisP8GhcwtrWSjSaASrOCWtw23CRDe
lbJD6hbG5MN9c3ProVoC2lSAF3GFaweva3SlTydiVZa8dLSqix/3//7NOK74MuB8bEKvCVn+jWsD
uIhjnS8TPgq0W4uLi1QKxmsfklXYs8YvgvR0mdNizvUuDYuVX5Q5tHjsE4TMaPLV7TFU1K9TM361
3PNCjXDODLhEBK9oTkDlJx1dg3p3EoxT4zPLrT3bSFEjDGtxZM/ZUuJ7Ax0Ue0lP0WWq06NeJ093
GVMFGcnQgL/H0V0QE4Jnwl0z8d62q4lROR+p7//H22HudF3ale6USTtZjdLzDRHZfUt6ulJHCMyd
fG1Ow0Jet2RK8kc76zLmf9WeO7PzT8pLyJzZwPRxNywc5Nm87nJR0j2iuNUYWyOLSg/1BwPGx2Bn
MJ271tfqPvabr/fPwdw5ozIFeaF4WZIaX3ujGllIg1sGN+S5R65uWllLhYDZnTNsyhqUHFRUN64t
VGMUjkrOnMTgUEJslHduNjwo9emN6W5/Zy0/LUkna4B/z4UzjnfemDgAL70Auj/n+d8ZkTYMxk4m
vFSMdAM8XJn6yTbKhdg3d3TBPv5vxyS3ppk+VpFGvtvpVrAGM/jAhD7FDDN6f38tr4VAKWdxVc0F
MA3TtHZDYpYmdaH1TKlRKOnW8MHCSAADfvXGCVaeCtvCP16XTOv2Twip7xuf8bwr29IquU5qVA1L
Rs+BXVbNFnWzzX0LNxBt4tKVCenQRgi+F23bd77dZEezizZFXh7h1XxOSi1ZBfr4rA099Si1eCkN
ayF5WlqfdI4jhXka05rQoGrjo12WJS0BUP/3lzjjKi6sltxfjH5rJGnXh+vkpHmhx3zA1H1rh8cy
f/LC/e+YgMgHESLm9VW5vKsqyKNXPSaaXZY9uAacCe3CobphKXr9UqQW/zUiZX1hW41N2WDE/ANZ
x80Zto/hIXlzZgoj+9osSo/MfpsLcyKXv7iDRzNpg6rDHA9osEObqH759U0j2gkmbJdsTK5Aqgma
T4HiNv6oTKd9wOP1qJV5458Ani/cTHNr4XUjUD3geQCoXK+lzePiFKcer7rJMT8ZZuZsutgyF9KJ
uWtJUJr+z4zsaUw7K+fBgsCG+10w1+XlRi1XZwDZ+UY5eO1CEJw9vJcGxbovvlE5lqkjfPuV/lhb
oRFBpdqmUr3YLpk7RJeWxP9+YemkK2rWjFTTwsfpS7DPmRtJdu6j9YcDh3l8DGjQLBXhZz8a3wuG
ap0HiFxOGfsOjbmOxyLyxrb+0tZL43yv8GQ5tJsMCaiAWA1aQd71otrUc1K3Z/tED0iwp0Zs4CtJ
Zf5mgPbTRKwo34TOc8SwvwH94PKEpDBx5ycYUuQ493VXJC2LhKv9mBxrqpRiGn8pwZjdy58rNaTY
EfVw+o0OCVMVW89q6Sgf8lgPPt0/0EtrkU5Z7Z2Tc1+dec9TcUUT6aHZCL6SRV8Uf+dmz2DCcYSE
l3VDlKBExinVW6p6yl4U2ATpUfogNLQEa/8im/6SNekOrsZSt0MhOWnGR6EWBhW8X+T+5PjqttgG
+Wpp+E38wdvlgaxm0ALyAkOKIkWiK/A7EReT8ruXdyueqmq9r9GRvf+5luxIwWPUkXT1BqoIE9z+
qKxnzcZqbJKpvm2OTAqPC/bEZX5vXVIImeKo00st4jxbmzTMV45xUNEncU/HdNj1+sKVPB8bBWD8
P9sofTe1d5DDLsjau238bG5OhwgW0fLJ3C+drbmnncug6T8cNvoNpXU9Whk5AYqXSHVmfliulC+C
57ZDoSn/5K7CYNXYK+YKllY475k/7UrnzYp1ACgh9WahnHF+LzLTzB/eM0a4VRFG2Nx3l7nixtUy
Jb9sTmOln9AHYZnaFm2ubeewwslH9+wNw2m/Yw0sLypH4H0dubiRFr2R1Skj0Dot2GSjfc58NHKR
CmayCaTdgjURZm9888Ka8N2L603LIXgqAnAvMURqzl4Q+Ro79XE5eM0GYuiBYFiH58WWpy8TpbAi
z0m4cCitfUJPx6FqnubjEtRmzg6TfAYQZkF4JF9tNEKr3GmU1q9cIkj43ksXZlnmoseFAfniamzy
w/4cMKKOmDUTYateewhCF8nzeOHjzKUel5aku6vO+34sDCxFZr6eVG2lnc8PTbywnhuKbNJrD6VR
KoPgM24pAtPJgwFuslCn4p3H+BRlhTU0j/2rYGG09jhVtb+suHMDaBV2dWanaLqaVBlkj4DEt3GH
rG4Y2+o3CbJufvlovXSPnLC14ucPyVHxg8eW1rK+qvJV+re7yp4pyW0YNbx/CmYCtIdYFiETdiAw
ONJTUNPT0pqsovHhmhl5+5lBswm0WvnS9YO7HaJGeW9YVoZkd569u296LnVGaVSMTzJnfksVrqVB
rBlNSzFxP0FQLu70pFkPvK7zTb9HOOK+vRmfEvJgMDtB0ciYvhTL6iDwJsNsuBzanBICEn6iebWw
nzNHBCNQRTDROENGPuQ9+swta2qsMV+NiR36Zap/VCoYz5BKXrA2v4VCLc8S4xE3DNZU+gID6gg+
38bYhn7+dtg7G6ERm24iRLaXroOZCAMTxk9z0v2apdapcmrM1WvBYZuu8/pz4qcxKnWQEmyjt8oJ
VNXCIoULSnEaOhFuU7gvcRT5VhDzBQXQ/MafanTQy0+nOEdd4Uk9RahVTwvVifkdvbAm3QqeHWea
1mGt+DtgEOQ/pW8l3gsw0Ml3FuDEcy98Su0GvJd0j10Kjte3kFtrI1kLXqkez9/EaP53cQDKp3ol
pvOX8szZvbywJn3AImIcYETj0z8hKZKX3rYdgOb0zYuXnVd5srSZs6fhwpz4ORdXrJl6caTZmOvr
VY4CzPfRfhByPULYMM4fLOTNvJW6/v/UwOdOO488IhoRlqtXukHMwk3HOOU7milV+FUThYzCOiHT
qkMVfv/FyIKuktCphrsXHCa8GdfLpCgZlqErLl7d2tTJ26TVN+6SevLMSwtSE3o+goiVurS0oLyw
x6jyuKuCp+YQHUteWrTDH5YyW3fORS7t6NeLSc26H5usO/uu04MGjuukLVelw6FPE0B3VloUHyO3
tp/ifmxPh5NR/2j1ifFzz2lQsK90xvb07qS8j6tJY3JvDFG3VxUlj3l0WPpnC1YWZN7ijqEkL7Pi
LWSgjHGilIbIZamdVp1WTmujTms/USdtW7dxsMnN+lOLUiKiiFq+BQV2/qCHuDAUUWi2akXVgTzM
q6+hFQUHpxk/Mozy3eti541aTuNDnPUd1PkKrP696vZvtCL7kmTeV8hfuy1SsMW6QJZxNXZnZ992
yZnxgfaQnAIkmssWxd2h/mHoyMwbiq28MHLp/RFmA4oEeVNv86B0VtGYQHNTDA6PNtPMnyhiFGuj
NcNt4KZ15mdQcm3K0HHEfjjHs1ly2SauZqw1xWXCIy2N7DgZrbdP+jYj1Y4N+0viwDWUW0X4nvaj
vi0VmFXzIqbxezas80sZR/2wquMp/WS2dn3Ia63+FnaKszQnMBf10dNEfwVwEITK0ilWk7pzmjoA
ipbmuzT0/KD+cP8ALVmQgm7OVCmztVgYg3g1qcWq6qeFu2uu8API+OcqpMLPOT+dykbn/Fir8rE8
BA9D8Dh+ytfVLniDt5d7oUzq7s8uw71v0/0rJnixiz+3ULSxESiFdpUEV4r2Q1+MVhoQlbjHSvVF
G9qFJOf2CUz6z11COkdaBTRYKi65bgZhw4nU8vRGA/4UHM/b5IO+ghHpcP+b3d5ckiUpIHVGlFmn
oB98+81IJc3bBu+UjbUxWxjh4MjdI5S7YPEmNEkWpdDUI206nbW04X1YHpoPEImsozdQMDboY3b1
67N03Bfl5teZrJhxvNpVKXdUvB7y0R7LSjOdd1PgmiujOGlvY6MYDmqh57uFpd7cnBi0IIZnDp3c
jmGW6yhsl2PRFTrtNKV8l5rczTDuiad+cLCD95n3Tf0+bAR/2/LjZO67wsbBFCzkPTBpyrRqug2R
VtifAVG+a14JfJo/Uf7ufOOIRibKCM0vP/a4Pi8NikNzkSUY4xmczdRAriza1AS52n7JUKm/v6X6
zVPn1QwMoQaYSvifJH+1ldqsUIsXJRt3R1MPAnWz8gv2NtpkwQotvIysGVZDQWcwDSvFXDW1z9iN
ToEHgM/6vHaOQo986cqdcWvE/nSAAuSAwBKkyFSZSeYoqtn6nvqSFLq9DsLkoUyjx9Fo9mHXhQsx
4iY1EukKM+dk1eDObsos3hQzrqvVMDRV73r7WStD31PChXg7a+QiJ5IindEUKZBS9F7cwDq6RbEZ
zw3Z3tJabvP119yLJ4kGDye8+NJXHZMQtvNx5AG/FaKd4w9e0O8dJkiK9dAufqqb+C1ZkyKQrdh6
k6Y2s1JtuEMDsFoPQewsbN0tvEyyIh1+ZVBLY4oALXVIHSsFoPOVBuCh2Y9fGtQZKApE26WXweyx
F5q8/91I6RSqp9OoBDx9OB7DumIsQN0iZLMZjmQe2Z7DsGxzaTclHwn70ahPAyZNNXzT9q66Lk9q
8zveDtCMbj4EizekeaEV125uajwfixKan2ObhduiX2IfnFsKmSs9Z0gvmWqS3NCsEIWgnA7OrI2n
L2U05k9B0SzRsL7e3ldvYTzDFswbLoH5Ft9YdWVY2aJ1VFir9m9o7LInIZdAXpkAzyrRIHM/m1tT
Q5hUiEUv07vNrfPyB0hPHSeorVqjgeWjDbA6GfbK9L7ej9O3CDRpjVK62VVDOZytCpQFHTrEIleN
uT8dEt9+C+cQDHlcebyM9QdwTUuElbOr43rgsic0QnJzfRM1nQP0wwMYUZsoOHZMd6QfFlYn/sTN
F7wwIUWQOMkopemobYkxo9g7Gg8N/T9ecuHjMn3XbZtC7CWjZ6BmBGOLrN6hnMqBeR/uclG/zzbF
bow3TexHH4Wccc2UkfJVUQ6nbwuLFIu4XeT/zL4mqRc3usd70OFB19Gl0ChLpWsDhNbKBhRJm/Nj
8fm+ubmvBsTOpgkPFAPZweuvxji+nVspkL6z1f6tGcOz6RbOQhSZu6MplMKcClwLTkwpVDVDnIeM
r3T+CFmYqf116kp/yH7U9nPvLg00zYZiQdZIPNFduOilBZ2LdsphWeKVAOOgsT3vTmvtKWJQa9ow
qLXWllAmcxvIfBPQYqrSgs7jegNPZdkUkxNz32yHEVl0RAaZCzNfokO3sf+Ps+vasRvHtl8kQKLy
q8KJlaPLL0Q5KVGBSenr75IHd7osH5RmBuh+6Ya9DymGzb1XaGECv92cvpDf4i2GyowNfim+3WqI
DnMqH1RdAEE6BXWajv2UpvpqhfTckfL4+fq4dJ8umi6hF1oLstVfBRvk0Pm9DoHDfFx2XZ3We1Ls
cVajjzUd+KtxVW90FpblsNoABN4WSEmgtwmC1Wq5eCOotUh/kCdUp3CuohFy+HyDF3zhqwEWtFg+
QB0cOjKrUenKNodxRObjkXNOihjaXOnnE7cRYc3BKGoDfk1iuZ8BRwuntAWJ63+IgC0FXeXADlCW
/3PlVZDIc6mEQnXRe14iQm4lWW0n/30Q1FaxtCF9ij28OtUzrXxVDei/ORNJyiI8tVm4+zzEpe/9
McTqVHeLordpUQ+xW4MyDd8BU8HZ0TM3qsUXw3jYL0C2weh0XQo30FxU0lmUfMSDZCn3X8S4sVku
h0BpAi4KALP/7gh/OLqnBldvIDBZkx6DJNPjrwnGk7ERhv9TJOCil16Yid7Fsvo+RCr5OA9OiJtQ
KhtMdnGmsFKyZr2xFf/uYdvwocAmAa4CgLNwnZrNDfeIzImOYUe7d9IRxYL2CA+i/6Cx91thYr3v
F+UGrDIbxgBr/FKugPbWxQz/gUdIkdx0uzxxy1heLyXvbD98KW9mJGb9NaWxezQ3ZC4vbVc8bAkW
CAoHgBT/OaEwJas4CEt4R44M4rGoOe6NXvGNLXvhJiSgDeEYRc8Jysb2n1H4MDpDmeG1yrMp2+vG
DlKqNDzX62J67IRVvc3AvG/sr4tDA+nFxt27+IeutnAhgVKFq7YGutiJzfGlI6+fb+DLq+RDhNUO
thUUd2BfqGNBSFR6D617clVad/xQQekQOKPizhD1lco3BYYvZISY0H/GtprQfJymufcQefKCeCYU
0TMeew3b4fEO/Y/yZezML4OBwlo+Yye2fP/52C9teUwrfgIOYC9Y0xT8zAx5JyZwGNmzF7wU4dEk
W7IpWzFW7wbcgX6BDrOO/YBFjoRZhT3vMLOfj+TiMvkwktUOGPvQ7bwWRVXN8jupbT9yZfPyeYyt
kaxq1aE2iyFwBx0Pxt1Qvujxsd9S/Ngaxupmp2OpmTAQQrA3qq9b3mzs4UtvrOUihFgohDDw3lnt
p7HGOzZEThRDcndv7eykOAV3wEEe6RFWEQSImzqZIpry83D/+fRdPD4+RF7ts3pua2cQy/QV9rG3
VESdOuEAPZh4cZnehpvHxdTv40BXmytgpGckwEB75LXV2TpA5zrtzsVxeYrkHEWNTebq8lf+dQd8
GOHydT/cazUJxAxpTI0XnjpOHaCD5tG5hUI5GsgQ5DSOW9TAv2Esyw33IeKyZD9ENEmd+Y6BiDKt
b7z9gmpdcCzTG17I+4Uf45yzTeuqzaldbWmj8uechYjqPy62wGwn/2XYuChb6hxi9tNh0/t1a25X
G9yC3rull5FOe2+fnRez0vkhO+rE2cE97hxu5FsXN+KHiV3t9REtKc+XWKwZ+w5l4JZu5CYXzxKU
LfEQQusY75M/P5yoGUVF2oTNgv0rGO1XV4Tf/GILon5p0gDqX/w1IayKi/vPKH5XNhXrfy+PKS3L
iKOwfV6WRpNOr5mOtqtEy6dfb4GPEVfz5hqNOQSGAkqx4Ge3aK7LbnTAJ5E30tt6al2qAONN/s/w
VpNo2ENuhjAdiD2uIwotq2oGajB4JZ5ORWAc8z47iPAu97snF2gHeGhEnx9pFxoLH36Av2aCcBIM
wdxrnDHWL5bPvyySNr2XqM492VaTWNbGqlkGtJ7dhb8DwQGg1/6yOiuV2/g1RYGsuQJM8qSgYWSh
MLDV4LscZtGBWjSMgG34c9lYZTUajg/4P9mjuQz1Cb2D5eYmlPZimEWABMkdsIvrmlsupsmSAqDP
/CiO9mFRZOLHbWrLxSsPahr/jrO6eNik+rBawKVLfdtBTQry0Coav1XXaB/u6CPAYGhauj+gtaa2
3LEv7fOPsVe3UEFkWbYTYhfO24juL3cZyotb+/zSrvsYZXXxlCSf1CQRJXie4q6OvSLm9+MBlN0d
2uoQg4dd68JOb2IWf74DLl3qHyOvLqAhm6mnPaDzZ/XqyoewbmLDfwxMkPM8shHr0pn8Mdbq2oHO
OeTkllHO+tFRKNEam1TTrRCrla+UD4ZwgxD9Lju4Z5KOZ9XF7k2LVw440O2u2TtbvmOXYi6+kyhh
ouT3V0Es0Fk1BxOQ+SJj/t7QnoSCs96CJ16MAv4EiHFoIfylj+A0olR9B6QSGb92zQsn6ecL4eJh
jK7xvwOsvg7QQkD2zAjw/whBmjhHvfutMLXbOvovLfiPwVbfSZLWM/wFdwXOpLytzMJ4rouQ762p
tRK74/PGwbs1e6trzct6Hjoj4oX9i28CAmDz5PP5u3RQfBzR6i4bugYS6+USwR4TmE7fSU881V71
8/MwW59pXaDXPBxbuayD4Fkl/zrdrYelv/2feCVezBThjA63YdC60HReH38FMwpfgEUwxNZuOXrz
pPsGnCNFkgjfgKR63RjepSf1x4DLh/yQEAeVDTgXQ0AwrPYLVxyMvC7VyVLu3aQtXF4V/4xudfiN
PKxgU4BgfnAs3DsdbryYNqdvtadC8Ok71f0mYYTwwAZQ2jcB8v2XEVc+RuPzdgZ3sZL1cQpXe2tS
ua0GlDWBn0yGKeqONSpn+m3hnsLw8ep1voFCevwbk363hfjdHPFqoxGA2OpgGbGzp3vzvk/Gq6UJ
Es4RGBqJ+VSetjAYl0MC9AKLYViDQT3mzyWjM12zjuAKK4/l3ZxYEbsNjizKIDsUo2qcsn2xsUov
rhugqQH9BaUN//wZEacVMXMnRNoYwB8RpryFbg8bG2ErxmrpDFkRWijd4rWNJs6xSg3vFMbhNQGL
rQwAIPpPMMaX2ldQ9fxnYKulM+SCtTlF0OpleRjiKdpE4hCgfQvgAsAtm67U5OJFAEFWdP8WSaO1
dmNpwvLAKXCcLbndgkunxwaIN2wSHpe3uEmBN55v0D9DAxlSn19NyCDsgTVKAPXcBMkvieQ6Pcd7
7t8/ZjXnXjaNHWX4MYvZGnxST9950h6Xud4WbrsE98Nc/xNsNdcNU7PWEsHsCCYpVzYYulA0PWwz
3rameLUl3doVYmwQqGihFEnuFAjAznOnv32+Ypff+9fkLchFyPVAhXPNR3GBmS2korjSbQs40AqS
ke8Vncu9dlnhxS31wh+93W55UF28dwENW4DiDrqgq3qY4eqc1vUyun6OMtitTc7wP8Bc8cCBz9Vv
+3RgNNfPfQNQIQnlIyxT+tgAIMI3XgAXdjv+/gAIHqikwvBv9Y2GkZC6aQKUEyAcBpeBGwgrbJ0o
F55rf8RYZShZR6yscxGjXARtnHQ+N7s2Lq7Zb1D/fJrwxrjx91ju0CncAild+Ewfg6/TlpAzZcsA
wYnuWNIZsByCeNqwK70t/ZcLyAkoY3popCCVRW1h7XzWhwMD3BQrAraQacuAGSZxdhiu5wKgKJmQ
Xenv6t3WNfT3AK0AKxAe5iBkodexuoWUrU23CtUYA3T/0Fr6q0nmnSDZRqfoUhg/hFYmAN2LZurq
I9pGUXWBUDgYBd05DALMDlrVotgAFvy9HvHO+CfMWgG5oJCZgRGShKvtXvQ0Go2tZtSFuwb22Khi
e5ix5dBYbVxuoG0TcFvE/i2S2X24Kx8Xa0b75MbieqHwf348LTvoz+MJqjBofkE1D72vYN1zz3tl
GNnsC0BVnbvayb8Obn2jKVo1aCtPgb7SrEk/D3npW30IuW7CG7LU5Ug5HDwmMxnHAZgknZZWsTGy
v893qBwtKtz418MpuLpIxAgrSHfAqQf41akD/N4fAcdjYG1vvUEvDAiJJWR14BCKmuc6EhvRiCrK
Hlx3eGblbZAW8Ngp7CL5fN4uLQ2g/hwLWjcoYv3Vi+3H0Rz92peLEOh3/u4gC1hUzLhMnR1Lw8TY
fR7w0rigTuBBkBvVsr/ar7aEupZmBqgEpbuHQOCeN+JUsHLrBL6wBjGuf+Is///D48bJvGnILNQH
jN5sdvOUGw9QcXejJvB4Ygi7S3QD0Gil619tMU6JaMwghslHFZcqd27cLKsOwgV8YBzBT7EtNsV6
rr43U29s3EcXkmp8YOifWb/Zrn+dMyX4ghKAZ/E7j/dVCoptdZBx+0wTjiNUWLfOJkX+7wwCTCOy
UL98EGsxTX9ODwNNqClKKJKR6dj5J5ffO5kfteW7Ef76/INfXGHoRQPwicQBwVZci4FNRHCjAKPU
SV15ck4DFOz9eMhSt96H91PyvwgAwNYCQoawyQTpE+fdap96rWdb44wDT6btO0kB0Y3ta+se2nyp
eei3KPkXTnAo8oDUBnVooEHWfXebMAcd1BLcr5EnJh1faSPeP5/FSwfPx+W8uouoguSkU4dIxIHb
ZjIJciepZzsJKmvjRNjYoGv6Oo6J2WlNCnZXJiIIekcynKI+fPl8PJfW34fxrGVX4O2VTzj6ZDx6
VRSY10724vApcUI0XnJ3o/Vw6fsA4gk0GfCCSJlXq0Fy6ehWVSoOul0nHqi/Kad8adI+RlidNnPZ
U2jGS/BT8QxfzOvg3TurO6xyrLhuHzax1ybOjf30388imNr/ckgDY2M1sFIxGwQjCf5L5sBY8aV0
v9B8b7bXxhaM7uIuBghxYRYDHYQn5J8HRtib3CmWUOQeDLTgBFnqvX3t6cj5ApkLoITa/7qMiK7N
h4DLjvhwgCNnCfLOxYrPii5R1d2o/nteOE6JxXEcoHeo/MIO588QgdVpN8RrA7I8XRGp4+KRpSIC
hdX/jDywpFmrvAjTB00lePQtB9Pqc0ng6wSbwTpz9sCrLoAnZGGpu/d21S6bN/bxxUX/IdhqSTKz
L806wAXIpZWO2o9Cd2P1bUVYnUmu4U1eTTB9LXGvCyUeuoH8ty4/YPogrcMXgibBBYXJscndjizp
gio8fu2JYNhLX8mH2re2pOouFPOWRyewPSCTgdW1flb4M4UIQ/VbJuBfMi5VnzowPfbTurlClXSn
4iIhyMJoPBqR9diN+9bfOKoupS0ff8My5x9WfV/0WeOAExG7xjTeoALNoDDX2nFh98PZbLI8bVFS
SlphOF8+P0sufU04N6C3iEXjAA//Z+SpmLNsCHBItnwX+C+lvXVLXqjCYH4/RFiNDUwB3rsSicA0
Wv5rMRp2PPhle+NOtXUA1R5ywE54T9rSO0JZFNx3rtv7zwd5oaSPXAsKWVhOmOa/QOMcSvRZKTKk
1S/FzdIXrmNomYExHZXpNsrl0rXgAU+w2GyBS7fGjPUdCyrm1VCCANnEZOI49goZ6HjYGBWUrVdH
C8oYLkqyAQ40AKn/Yta03eB4OYVLBSF4e3chN+HI2zx5hSLXk+U9ODb7apPqVrsDGpv5EOx47zVx
QKbvsJN5E9DlgUkbzyLGu1+SjW+WDr7OTfneSQr+qMeab16Qu7edM2SJmZFrM/NFQllx6wdznOfj
DxG2JLbcyopmWh9Dd3yA5MF54v5XT04PIJ8nYQB3V2a6b8xw+2gMqAUBbUgB9nAXNwyUXmnwBQD0
Xe8hcTMKiFBbhlfFdV0Yad/2TuRSv4qg751FVU2cB1JC5bQN/TImtXppOltF0swe2FCXiYLCeaLH
HrxXnhN4Q0zmDaHDAXtrSIEadHCgzCjYNwTKDpYFURuBPyV18EBzwHrrBqB7UfjP0g0OjTCv+cTP
/RQ+Z3V/6IPJ3nWV+VQwSyd0NqbYcINfs84c/F0c9PPGTey5/dqVzN7XBa5+VDqHKhJ1T+/RAr73
ze691WPaG1kyBVadZvM8xLnq5LGsgCO2mauTws7koavsl5aLR5sP3fXMdH4CaL5NrcL3riC/Gjy6
nYuyewYhL0XvazefXorRq3FuMbULQFI9+VQ6zy4kiZI8F+oebsigpgLnjXx88u7C0nwg3gCNdpMZ
CWxHfrDGfsx7LSO3HeF9k4vvc1ePe4fUBeCd/i/mGA6oaMWcVl7Rniojuxs1JrsMiB9lmKtkwZLt
p3nKkioX8MSS4OJXvp2fh4DpiHcj6hwlTtS66lKXhiKPstktD0yF33rlshuAgCjggvj2e0X9PDLb
8ant6uwhk6ZMxrrdecaoEi+ojlLnd3O1fDBDvGllY1k1HokmqOqqElqjFvXgTED9yGsImJzWHNEC
4rs2jVTm3lWCn9tmyuOhcm8t3qC7EBj5++zSH1NfTAfN23ftzD8IdHDKoH30S+saLIa9MlTK3Pyl
90K0JaoqpUyiZF+WPyrOy2fut8EjzxGA9B3fKQc4BgjtX+WBtav4cGN7k7qahNdVcdu1d6iq1pgV
+0rbzS2MfHe8/Nn1/TkIx31vsBPT5U03+TemlPRmoE1CpDQe8qBLZxTlIoBnzp4XPsFG++iq+dp2
ixtHBdeZ0s+t6cuoypqDLbPvfah+zKZ/GNwyiKQDsAP0Yn5J181TFTZ71+P7blBRaFf7sFc77raw
/O5PJsenrstqekD7IG1GnZrZtA+n+tTU1U1vZkdu94+867G+uZW9mCp4FrO+KxrvVLVVH/UFz1PI
OzznIZDeWnzrAv2tIj6PykVovq67naMpNrx34zr6UPbGnkJYop+MIMrwbSHzN7VJ2fU4QgGpjmVg
PsjZiayaxJ1F7uxhfuCmhBsUsw5QfXvLXMj0dax/0pmVcjtoY5+yw+hBfaMBHc5uGazhzPxd5Tyu
WvnVzct7VIp3XMhzlZXvNPd3FZ0SNvEr3jjHDP3EBqafBqhMStQ3kKxSUJTIE4ey/IaEaNyEtH6v
fQXfDd5PESotYErDhjnyLSsh1Xzinnfu85Cmjqz3DmactFlKBnKlyvpQ6eJ5tkoCInV5LABeFrJu
osE1rks5HCWYmGJikVtbCAhEPiP3ovayqGXOnpj6u6PyMmHwWcxIMe6zNiuiJuyceJjElLi+tp7G
ofYjYGWx01keTdJtIt3l5l5b/NXXxoPZifvSHR4kbNgGD8iv0NRlEhTZLVFOymyUQ0yFO9lM85Lf
iZb87DysaX+wQK33gI3LszBRk9iNFTuNNf/GJGT3Crzj0EGH9gemPyUj2OO+rvfj6O7L0UuV0G8m
pyCOC/PXAMmWXWAOxVUpnOzQmnb/g9mZDUkzUkEndspO8LbdGzlL68l45kycJ1re+/XQelFjaiNS
3HvsPP7QGcGVJu2LLIYvIzZVA/YgINVXynSPtlRGF5UmT22Yl0DvmI6PtPTR+K5m4xDSobkPNEJ0
ZD4Zo/xJRLn3euOun6gZWZ3nRBCETqsiP4RdE5tDc8wb81l0cLxiEMorImT+sDoq/aG6geTncMMd
0l07i7MnccUbL9Er5WFE58JOBdJYXBRllpDZGg9NFpZXqsjCI+ny5jlA9fRcz8I9Qcs9dYb+VCjA
3EUd0LgayyEBv0WAh8+hBKOGvNmFvdtnRzF0DqQcPXhIpTCFVw6054KjVRUZ2WNOh1+ZtF7DdgIB
lua/hsxI6gDytKoGLMR4aOrs3S38Y9ORd1vPN3YfPixbNEFqDrCew1LXE0/WVNlYz23/RkbhpTqz
nQTkle9QmuHfvY5BcEeggj2UYdLZ9l1bza9VXr1MzTTtofcRzSWoS7rOOAoL86s1IsPmhjwjL5UR
9dTBoOGvQmu+8zlQkP0EJDxDcXtvmXMezTPMZImnChwKDj3gVM8P2htl0tIqnRR90V0Ih73csJJm
tACh0NZX6Tg1DIIFdNs86PK2+oZOIVIFUVxXwYz82myfJ9e7Dw1b7zJP3wRmTbDayfdcFGendJ4N
2zwaPnYZIDNljOLOCbI86D4QsR+VeGR5qxLfgB+IOXrfcgNVjSHwYNHgNCxRI3sSs+3FgVlcU8c8
ZQIUhdGsb82wu2kyMDV03Uhk+dyJIBJ7aqeaRpNZ/7D9+WjVVerpcIAy6HjXd54JVmXzlJl9Kims
BGnWfNUVP05hdgsn1xRp2jtm9avq+Z3SkObLq3cBpfQDbRm0pdymiQpCb2XffqPGcGPUlXFyclOg
vgPoVuDgPKrUlAorfxMTOFp8DPZ5X++RX7yyvLwqexAftPkWAKoXAcFCo47BjKTk7iNvu6QpxO0o
ybNZFS+m29+rcXjFpXwOCL8Vlnfymv4rxOyezXA6ccO5dRuu45nRF8baWzMD5ZZX4a1RuzxtCuu5
rTsL35LAmmoorUjJ8QQTiiAaJ1Hj9FOnsdWnnkL4qKXu3iLCSYbQQxcd5oERHYrngOH5K1zlQOwI
PXaOG4QHXgdjLZNHdoedPgljNwbui2yzc2/bP9rZuK1HUsWZx9nLVJRNmgWeHSOPeOOFm/oSYCat
zW6PNObkiOraEP3OKsLYw0/wM7gQB8X8WvDhYEhW7ImgYeII79p0uU7m3H0qDHM4Tz1sJgIKHyzT
rTU+O/Apko5NUgpW7ZQq70yJT1TPhz4HmxYSj8culHmEElmq8UhNm9K/EyL4QQZ2V3r1dzFLiHB4
/GWYqjIyzOqBVhBig3NxZNDycZBoIviFOs95/YaL5GcfklvFuiHCUjpxcF0jGx8G6h7TBCSw8g+m
Y5fROFQQvEcpS43V98qwvk58QlelJffczH/hqPni4IkWwQzqbRgnKxbavydwfIvKAb1AnqtfsIBr
k96U2VXr9HtAttLMxxdyMnDWmetGZc4g42Y2X3xvBs0g1/vKIS8hNmEJHvN9Bk+t2ODZMZu1iPE0
GWLbtsukpAzA+VryuEGWeAZoyouKihRRgSffrqypupN5c/A6+oobuNrBP/U4Z0P+POEJUPZoETVk
BAazL4FtoJCuygNYlJum3suQAcRbQzXPtejwdeAZQ8uvvzPoWCc9aYtEWtQ4lzp4kmLECwiZkxbl
PWXZYZZZEjaujJCMNBBRyM/GMKMTNWjvgL0FEGY3P4wNPhCtMVFznUdW5T8RIy9QArVvalbfBP4E
epM1yKiUvhXZDPYGDtHZrrG5jGpSuT/b0sRLpRrd2B3DOvL7CWeyf4SJdB9JW73bqNPFldV8mQus
z0HgUeeZZZ2MbYeVOvykLcxq/areKwiIRnNIb+qgfuIz6CUtyfZeZ4vIK5wCvZH+mHPsIAG9EFuk
FRo3cYi3XwHP36h1jAdRqJeuQi6SC+cmJwOcxHVzhmnSvUfHo1/YDzrrX2vIa0dmbb3aFQyAxBBI
MB9w1be2OSOSxmb3KOxzG0yMU+zGfDgNVn4WnriSbfOOgyGPcmfKj1RD5cXmZeKy7BxKuqvCuotm
v34uqxI5DRhAHQn31HSuTVZ6586Z8HX68lWDLd3UAXJ0Rq99Nu9Mq3j0+xn+oVVlJnPvmJFwvHrX
hKU4CVzwbDkxHIY3Dx35vO+EHx7apVbNBqeLYLIRzXKAzs8M+cNWkadJmn0C2/NbmZu3QPW88Kzb
04z30dwS3Fu1DGOF2/E4VgL57Ww+oTYxRWFX0MPcZzuO5RDlY2Chp03UIculc57BY02HCkrQJA+D
m9ZpDmHupn0THEptJpPbJWTUYNLK7LlwS6SbVtOeiqq9hwvMg185FQBN6Ep06G1fEVPYKQUm9VDQ
xsSpjiU2cnN+9tv+PqAGfoLnODGEM8iBz0OT1jYTD+U41fjbOLSFHYFsQYdNpEj7NZuKe4Y94yv1
2HPnJDqgHHh2LkfMpMH6U2XPeN2PaI12/QjWNRvZbrazLhZmIw9o3n8b+fhjnA22K6ygOmkyWJEo
BuTstdr5NRzC2gYv/rr/oht9q3KJJBuyJc9+Y9IHnIrtryrw2VPfcP/JMaB0h7uvP3hEfyHlWONF
IfKdhIBPhD/wVLY23vWWiAyUOB4Kx5a/iFfp81zO3o0oNIpAw1xCyLLx8DZo+wb8j4KEyFhLp/EP
dWNy/IfakN/Nti2PgjIYc6iR7hpztJJ5JnhDFkXm3YrQCO56fxgPk7KzHXIi3HqeB+F6e6jx59rH
EsDmZHAdldg2s05tZUH71G8fhio7aFUD/BTUqdUSGpelSIMpqJ8Nzx53QTAPR7OaeFzogCYFAW2P
GRayIZrDkLQM/CLthWcdjJJ9mzNJI4/6IqpDJOqsxV1e4qeiFuy1Z9/JmnOuC7hwDS7ZVapHfiop
iX2OBxMtctiQO4a1F642UqfNCX7KeEOgAkuU16Qh0ssIfnU3nbDfzI5EAauuiVvB2aNzfwy444J5
SRzbM8oV352uvnZL44F2rYPXrzmdMIVu3HRqigxIHZaRx3GAhG1rRS2+fdJYXZBCNNFHxmk7tzXB
K0yjWHMPY94xi2VR903keRMOwXry51eIykAesdK+RnM31NWUZBNhydSM09LQdCsz0t6U32kwclOT
Mu91okTuhx5PJOlZxzYYpkPRTrhLHeMIVRVYNZfhHZouGQj3pKjfLGoPd7QWPnZHUEf9ZLFUFToD
7RQP5q+50Qo4IWe8+KKUhUPY83PnOpxkcAXNM3RIMpTu7lAsgQu5reXB7v3ybCj21OQGHi8yK1KK
MihY3RnJngeCWg5RM94UMzzGv8868J89jcMZI6L73Jnpw1T6+ffOVP4jqjJgllWZYrjeUWEywkJG
eMdCWN0a2mvqBXonafdd+2K+M/FX7fuascRU2kvNOnNeMoOCDtR75Dmjmj+SrIHkQ66zyMUJnmpD
km+yJ/ito9vaiUSt6yuwhXgzDKhzhYV9D3Li2fTZq51P5k76tElxSDO8tFEaZ5zfNqjhzq4r4pBh
D2ljPmQKfEkqULnwxwenR34v/b6Im7AI9p7wcN9y7TwVJsbQWzQdKbNPGXkrGd6103Civnyk8p2P
2XHI+Z60qGSNYZidBMjtJ10GYerBJe8V0Fh+4/s1i+DQwSNdAGwluuEEMefz7PY/Swk5epupiLnd
se0lqkYDnifS10cbW9eV6otXsiBui/65zlgI1Wf1rWL1FUQqzUSRoj2gK+tGrVniQgpdHjnIG+K6
KB8psvq0LeDpDIEDfeWoEu2CLBjxvum/itz/Rsfqh99VNJaTfIW6iRcXEh6vM82/ZTVAK5b0XYgJ
5P4X5ATeycTZcnQ59i8rXDflMI56ziFzEJsyB0jcKO6o5+GG7btI+Aza+jUZ8FQ1vwCBMZ18KcDl
lwx63aGvE5ThWWzk4bFTFJU3VMuqzpGJtOspArLlDgKgUViN75aS1243oNdhVi9hHzzWE55WRocq
TaNpklW0jdg0m3sIIX0rlYnWWW7J2NbtK2Ay1THrUZ/xjM5Mmzxsj7NR3tuDegEeAZJjphujAPFs
KllEExdoMJcOFHAEXhSMB1k0jtxLPRQFzc5EZ86cDswV0OJp+upQuL1CMZ0aEZxr0haumZA2Hcqk
d7Ip7Yz55+h2KsogHx5R0qetsmRkGyht1KyBuE/uNsiyggR+N4eW9QxlXvVeEljRch38HFX23LD2
0cyau4KJV1GZ7q7lBnwYaH+aKG4w8LDwrUMXQp+wJDPCdozraSBvIA+KGBVx/lBabRvDvamOwFE3
cUwHw3VgOhmOvRbvxhKlbVgutBTy5WipfrGLQCfMLrtrS3fAjUImFfns2DscKQDMs20+jbe1M8rr
zDHBUho8dlOHAoylHiexaDX4dPKqIPl3Gi7Kvbn9xZwYWt02UkPf69CBrkPn3mtKgcqvMwEkTtom
2ehBrAG96w7E8v8/dK5C0UOMo57gyPWIfRxXaX473rdHyFCetxG9S2vxYyd1HWzVrCqzgnSGUnOs
hlcG5ZgpfCz6Mh50quTO6Nuoxn/8fIDrXs7vkPD7ANwQLOK/3J8NFRBd9iBrBS4qdCBPdjJIOm9L
gPFyGJh9+rZp+5DI+HMaA2D60R5xZlSMwdFUAaQep4jbW74Ol/pFvgtkjAkHMLSNVq3ornCUOcMI
Np7Ik1O08YRGy+fz9Vc7dZkwwGH+j7Tz2pFcOdb1ExGgN7dk+bbjzQ0xlt57Pv3+cgRJXWyeomad
DQgbwggdlUwXGfEbhH3QeQeluQiBUmikxAMj8eNT9ki1Ij6n7yWXoszB8YwJaIQA9LtNAcdWeFds
QszFIlguEppuGE5bKLwibXf9KRN18kurEd53nn6BvI9opXqej8KXIzlwsWzgOMV4XodzDMGNQERv
Od5okPNC7nnZ4sCzd3hBjs0pb4CDyNqOGtnG113bbkDF/hNt0d4Pen22TGEpJMTDyGSO0RtzJzTt
i135awtwu+xK/5lKYSoIeIbm4hJnImfoUzVxMXvJ1J2b5nPI7V2r7+PosZLKXdOnh9ujW12djkXf
n34x9oKLTYDeUVs1VTx7gDir8Lnqf93++69wy2JAINFolYLWwl9isTSG2lISqUKoSXniKNa43E/a
SfiotKGn/ij6P3LruadvIIpftZ//FVcHfo5GC1YEi3OrATI6NoE2e/oDpEz9Uh6yh5ROrXBM2pXH
Tc2DtQ+JkcN/4ol/f3EojzqZRBESD5U+Xr0It3aPycVEpLXMkchMdtvg362Qi7nT6ZImta3OSMSQ
mA0fg3aLhvAKi7T8igtokJXKesyGnz0qJCbcp07Y/XmUg5/St1BXNq3P15b/y6+4OMliq/JjreMr
VrZ0F/nlVxXz3QxYqTpiqxVQUtCk8+0VunaYQF3HPEkIwKlLwdbZLnJNChniRGpvOKYHn9dtTctr
rRKM8/QPLreX4RaXd+3MADgTzuqqvXf0c0TbjkR4I8j6mIRmpGKBzF3aGo5+5tiSro7AbHnLRvKs
e7PRoQAWzM4uG1NSJbXRN+G1aycl9LF/hzUW+FMt7fJMYd95QR4nHxDZ5RFuTl3vGRbtlpiqqVfY
ek+HUfk8l410rnzACnGTTadYyniE357Z9TPgxe9ZgPHzYMq6WuHsietd8w18lpcc1Xfmk/FbrN2t
o1tst+Wt9HL0i5mFwaBrWtTNXpH+VsynimdVYGyAU9eHpNumIvxVYNUshpSlJH4WNxJU8Gkf3AmP
mjZzk3P9GF945GQbC2kz3mJQli+lZsFTGHjvtPcvgvXIc3Q45G/VE22nLeTS6v5/MbzFqa0FmBDj
3kBOlrfnUS2PQ9DiFB0DuxzurOqH30UbI1ydNdSmnD/eHPaSV5PLoaF2KgPMyzPSD4jlBTzttnBD
q0f1iyiLo7pN4tgYC6KM7eeI+sCW3t/W31+c08DqfRm0Ccj5ArRy2vFErzcAXVsfank0x11V+yJd
NprPra/tzRa/reDL7S0rfuerPfTiOy1yLep0VN9twFV2qj8nSgM78+ssqTTxt4hjq5GAvQoAooaZ
zyKSbw0ZNg8t897R8NK+Dv3b0UHKt56Pt4e0eofCAACXhqMXWdAiA8qiNo4ai+S48ffpGX1365Tu
wFl5SvAw7bLdNhjuFc9BXNsOMpZYwCDApy8J7vogyciC1WLXKgfMwuGA2C4UBH1HHrZvR3cAE7vN
e/1/xHUEVRJJd/WPqN2LJIj827CnARloGFxn6VMMyrenQXhIzuIpMJ1UHo7Bxga2xBG0XDMOLKh/
B10cUbHTAjyuAFbF4MZ/B74l0cezSRi8uQl9Xo7WUP4ygBx0bptayvMY0JdxkdxWQjdlEYRuVUwc
p0aML080aA1F+tIf6F1axcV35GrwbACBd+IV98HCuOcd5iP1s1H2ticnvv1cRKG1xywqO2lZorpG
N/d3Y4lifx3I9mMrAwLqitHxhmK0vVEr5ifVqRwqWan0RanzGBpKowFoMeLwaGmTsR+zXL1EGWRg
PZlLF6nL8KjEVvKsl0Ufu8kkR6dJtavftTEGz84YjEc/qfpj09iAPJKxeFsEZvmhTepkP4d+cIiM
4l1uFs43SjX6QyIZ033e2d1+QJKDqt08fJCDuDsN2py9ocRofwISjkON6fRDAlzITyGgNogeHpty
zmjF0PaauyTZklJZ3yo4kfCC5MkMGfA6ia74611AuR+S47RXeEeOJ+cxeBj+aJU1srvJRxfX5WLt
mKwOeJWgxRHkXOzNQioppnQ8t8YDY9IwX4m/m67NunC3n8krWZnJo85QIOrZLJnF5UaLQokmhbLU
XKOgbwaDcy9NmrJrIlUH4qDQORjGKt3YHyvn9lXUxcNElvp6UkkBMQuyH41Me6NFxc4Ksy1FxZUr
CEljlcomDz2+6OJTln5st9ZMHKU7lvqTlGw8+tcWx8sAS/YmOvkAMVgif1RwxOFCRbn8/S/ViZyy
s9ttZT8rdwQRHcai4aKlL1UJKxU/JfxiR083mzc9aK3UcfZK+bNx3m/cEStn2FWkxRmm93JHyzIX
C185/HF/xlulvciHfJ8ft+yEV1YEwHPUT3A5oSm/rDFwPuh66nMd0EP7aYV14OVNjtWBU+xvD2s1
kAVdGfYwiOklKLua6d8YNqBdwwH17XdPpkPnVJVOfx8GdVvo0WgqvyaF6bQH7aqlOGz7/WOXIZSq
Iprla8E/iUNNkmoCZkba8nab6bYbQY9AsOm/01AUtLvPZvnu78cCZQUVYjxoeLotdlHfKmHSOELe
Or6X42NY3ClbwxCZzeLMEykBdRGTaxNG9OKQVYakYrIQw88kGqUftOad5M0TEmcDyoxBt5E3rpwL
6AnCAYAlCGZ+qc/bOnpbTqmBCpicgDSre9duq1+3v9pWDPHvL/KO3MyBlrWwpeTqboofDSDutwOI
z778ZvBG0WOxqa9CKboOEOd26+sOAUYUuGhBYnEvFB7/wRMS/rswg0euyVKWsw/ecJrTkZVMDye5
FwySo+KMyjEc0v5we0RrexN9CWShNapyeGhej0geJwM6PAttSDRX72TAeZ9ET/GfRKFOi0KaTmtu
ceXpQDVxOyFKFsE6qENvjD73WxKua5NjIg6uy9BNVHM5FCRcfRyGuVezKCsea9Q6XD8f649tGBX3
RQb8YkgtIHatNf2IhZDZ7TGu3BJcd7AdOX0E8XExxqysnaCNGKPiPOX5Q9l/sLPDpP+DZ8RVmMUa
V4xmVrOCMOMBSW3rMJ+0x+qH9aa7V6lnAjTaKmmurpAX4xL//mJTVYEfOQIF6tGuVneDPdhuWYBY
ihxj42pf277csSQOsqpzNC1OpEkPnVArcA6AL/qxmo2jlsfyxg5eSb4sC/QsitIaFculUgKJ1zTM
BVtL8S++2exiLXPb7rssv52zrQ7d2nhexFpKJKg1L3EDJzZP8w9Wc59vFbfXZubl318UgQp9LJMB
QKs3FQYegX0EwyAZguk0gtXYKliuLe+XwRapSdID9opMUhPDAjihn2n+7yVdcYfx7e19tNYqYIpg
56MXT1tnaTOSFAB6zWjEtMA6l/XOVt/I8MkLLwHx42ZGBIxhB+/X3dYOfuVjxIMZQrkqqKkksFjd
Xa91B5dQH9Du6EUfx6cu9Ka3wTehFSU6WQBIJzBJXv4xRS0fZ5z/QaR5dXW+iC8m4cVeU2dzytWa
O1mRn7t8AiuoesXwRrGhAWe++reM1eVwFxuuSpumGkLeyWGXzqD5aHoW9VZraS1hp+0DBddyMHF5
xXNMuibICh0Al6gdmt58UrKzUh26HYSPvXPunLt4S9h0ZbHSyJU1PIZs3nTL+2ZELQWNl47FCqQI
ZLsNVcBGZjR2tpquW5EWx/E0+kAPQgO3CFX/BuftGOblpxwggrUtwuispGwU1bHI4w2C05a+WJ6D
E41hOvcU0hVbOsqD8eTL9tmZo8e+Nt50BmIIhaqU+3yqYs+oaWTYQfvZyGDzWImE5JmhfZBq+RLz
TpqtPv8B7+u5kEZXnQBThqpe7ysKU4qcPxSR7CVlBqGsucul6tEEHOGlmYb+egVaspxtF3jUU9FV
T6EWfhuUpt1lqgzQMjUomTjPZgPYQnL685j5d3poP/ZqvbdM32QSLDfTS9+tExhrvAnuOic6ZGa7
q2gXmKDfdcvf1cVw1nr/fU4jzYEiXGIR1Q36Ts78U0AGAU3iGEbqIdCq9zmEq7b43kZARgsSDMmH
41i5OdThsbs4TXW2/dFrw9DtDYE7NVw8be+rFA+c71EdnWx7rzW/OieGTvkmCP2DBkEMWoTXGqOb
+yCry/ak5pdueMzhUM4gh6ZMOnTBPToi3hz9UufiUUO3aDCLN3413Hf2fC9Ywx1crsPkKMcxLek+
lvXTrCk/+7Hct+1w9pGyCRpRbPqSpu+stMKJGF7gDBQZ8Vgle3AyUK/6U2j7bqhrANYbxHPDcx5n
bg4nkC7AJ5De5DvnBA/3sXY+t8b7eLB3rfOc9/5uDJMdIH60W7uzFCErX5Dxu2HXeLkKdWRSDkof
lOCxpOfEwOhScuYPbSfetuSDynCU5/JRkoanSR7exYVzGPX0AovD7cf4KYpi1xrUo96oXhL3O7v7
apXjochhz0AhwyxwDzYGAotyADm2t2T/Y5Nquz6MLpli4R14DmLd82Flgc0Gnz5+TIHhKlb4prXr
z3NVu7LiP8T2jwQCwmzAdUvq5zGCmtBIl6L5jdr6qRr0n3I/vOvDYx43/C/MN3oPjtOnblRNrpHW
H5wQBdburZTmd1mxT2X74zDKJ0h9Hrjwn4OQ5o4BAEGPjTOQhnX+28+K740JXB63y6K2L3SqDp3/
WU1JfqLwGA3YhqE82SfGjsToq9UhbJMckdOQCxmOQ3WS5vIhbY09/M17qX07tQA1Q705gxQ8tHOF
218yelV4NpoBewEoVe/hwXhzFniddlSzn5hSRs194fAF0m9yXR0pgr+dRlTRrcotHflBiTKvl76k
1nu7i7y+7Q7jGAHruNNbZx8oMYAZVFiC7CiHCtykt36T7afiUvXDvZ/Mu9a39yakjKR4Rw3uWCan
1gz2cXOEiglFiP9AYyvCz3n+JMhznTR9qgA9p34q1rMrI2KVv0/C34bgdLSlC7H/Eo75xeovA+we
o71Q/tyZieXNw+xO5c9qfIprHI3T5tAl4GtC7KTHH1Ya7/wJQo9feK1IJIzUhd8LjWiAAqJ9VMr2
nVx0H5TYxrwaanJa7lP7u+KXe8i/+8xCkhux8WyoD1WC2uhU74Ow/jqXygOAtl3fzyc0cA5xYX2W
4Ejb8ezq4c+q7Dw/KI6AyHZWs8tN3LrT5p0Ce7rQ8mNmedHYuWb3o9O6sx2eCz++GxrrPuu14+Bk
3tj/rMIMerMtvYv04jDr9DCT0xSCCwMviaa+q4yJ49K+IqYhnayyzpG2D5/QDvk2x59GbdhLGT6q
6i8tCD/5fr9ra/3YhSeT+qNefW1Hxjq+bRTZiyrzY8XmnKvEC018BNhc/VRd1PxDMrw1YK8OufQ2
KJtLHX43w+7gTPoB7iabIn0Ak/gYh/WHsAMbPrgRNYC9YibTw1y2+5aTIQo4Kx173iuW9jAGFVJy
ddTcBW1rQGsIkses0OJuX1j2eB+hO/3U63V4pyeKfO4CGSFLCQn/L4YT6Xe4lwvct3JXpfoXIwKT
ZqmSxg3R/wyV7iEKuos5Ou8wZs7cOHc+l0m27zP7DWZhb1uMDbnLzAOwUM2t6buZWnaXDh06TMe2
qp/MvPhWtVBPwuoHQGHXL+8zOTlC8Cybd1YywFeWx++52nLe3Vv5cCfBSrZiAKTFhIRXPpXJXpDq
gXE6yk4ZjGinJCUo4US+03SruvSZzvFY/koTHJ8Cq3vOA+VnYqgfA4rfFMk+BJ3sSbb1ubCqn+0M
1hnATuOGYf8Uh8lT3OnNUc8sxSt1ST0G8B8upV4kXl7N8c+osCOZsywrKbjXYm3FQ597/hAnv0fF
mBwv13MOqxZ34F2nknTaxVQcWtDN3tgFxqOkAmkv5WS4y0x1yqG/p+0Xq0jDkxppHYD9EgAvMBdP
r4vEjWIHIEjEKWiVGa/DpkZImR5dyEGQppScQb+HmpK5cpVMB9QIqj3YDgNKnCadpr4y39sTD+es
mbijfL8+BAZ5qJR20sPYwmmqjdQ/JnPuH2pzSB9SCNCnwZFrKGkRZC/NKQO36sfmdxQY5KyTWhyr
mCw+r3JUls1xfEAlM7nXq1yGsKpbXp/a9dskSIJ7mjcR7OGkP9O1aA/wRLSZ1afO8Y5MnYJvno2S
/ZSM1Yn72ZN7SL3tm/4wj31wzKDG31d0RB702Rw/2U36C1rVfadbDeQGCC7pPN2T3e+iKT1JRvI0
R0A75vZHEbT3PfIUfk4vM5n2s5Efkxw6Uez0+VG2fsUSCPzWEbCT6KDr9aHB5X6fKfHjqDWHXO3l
PWpEiLIo0LWBmM/JPm577YzsmrS//TRaeVBSWbcsRIFEwcZe5H+SkxZzD5TaC2bOlPij7Hy/HWAt
V7+KsHiAaIE+aaFl917lPMPWcYfC5zp4Ow3PagxfF1mBItxXNmKaEwYdre9m5A8bv0G8JBdFtqvf
sHiVSKgXaJLKKPuD/rs8jKcf/SV/5MV3+h/0pFfy96tgIuV+8eJqpsmGK2oJSedxx9Z4Bkd+JPHT
D5+EkHSxk86gmrcq4mt4Cu5WBDUdW1P1V0aMk63Vs6PQUkzv7SM74eiPx8hLPwozHiU+Wrvb31Qs
jFef9EW4xbRCnZCksCVcjuaGPLptlOyMLeWgPxDW11EE0A6IK6WVRQWsc+ig0SkRTuaoxL9tz867
aS++J9jrd1SMsLL4SJ/7SXp/e3QrzyJUpUxRzaYiby9hTkLmpgWjTR0k6C3PHOL0rozqTPDxQWgG
PCZ0M/XRTfH74+3Ia51uoOtC6hj0MBJGiyH7o9/E/DSazmdhbzR1yM1aHiRbyHZnYcigfHG2fCNX
lizypSwbyzRQBF+Kq7VxqnfgQXkpSMFJ7zrg6zxyw5ITfws9KX7+YkZtiJAG/0c57pUfV4KpeDBq
Pu4PO2FOgmLqk/+lPdGWOKb73PS21una0ECJYrtpUIShjHq9G+G+O5IOrdHTu++hfD9I57iF3Iqp
7e15W9sPMtLmQJX/uLssDlLHyQYrbHi1FzJiCr5lHEyNNHTMNiqaW3EW+65JzXBGJ2FANsM0oKsg
7jcF6qNcmIfbA1q7GWT0oa0/00Rr+frDcTGmZWEHDEjjKZAEGc9drf/7Fg5arP8NIn7Ei7Oys+zU
iW2+Wut8UNpvY//wTwaBHxSLG7/I5T4eUZHIzF7h76sJ73+ewQzjdojVgxfHaeAwCNCJRtT1GOo5
crTK6OH4PgiHCSFMTq69m/fpPjhsdVjXZgXhZA5eeseQORfNlTRycsuSCSYnF0iX6A1vNR3WIwiP
WhNu3itWgR0GY6r7HH1a/KHVH/pqw2lsbQGjCvmfv7+4HivgIXPbkw8ksYTdgaaOMDAG3U0DoDK3
p2ZtKNS1dAWLUIXK3WJmtLJMUHtAlanta7eIONbqd7cjrA2Gu1am7MnXQiTseu71RnFivWaTJMqx
LE+D/XviYfj/F0MkNy/2CITiVKJyMHiS1DbfB6f7FPpV/r1H+HAj0upSfjmcxQdr6mRWnJZ2ifAQ
RMngYDwiEoECyY5SAVK63u2Rrc3PnwsHiWQhDbg4M8vIQJg3tcjiGwufwtySXFuD2ng7yuqoTIrv
YH9YB2zR6w/YdWNjO42GTq5jGHdpnA9HMy6/g+Iv9gi8c+e05pvGQiArLhoUk3nhfKhrZI1DTbK2
LNRWx8zmlWV2MbtrcR/1ElWEJuTHKHPiNQDFeOltjFfM0uKKJQnE4IO+KHxqdRGCTnOsQAMmacJP
J/Rmv2i/dOMwgkCV9MemaqxHKYnyO0lR24dUdkJB6keyqgxhSk5O+tSZArx1+1ettFL5Uci9C28c
usOLSWAnSlOQ0xgQXpHNUZg36Af11Jxuh3nlEAmeBnyDqcsAzLhZ7MVuqfRxGCoVf2oBULSQYA4l
L5SBX6Ghcxz32t6AQXyXf9C2FvPKQ4fIkGjoNHE6439wvcyKeG4QxBUHp6qBvpRL+2j0vEd3WamN
77GY6XcYxBdQRIO8O3e2of8q7dz/KPvT+CPJWpnCglbkf30DcvsBkaH9BUbUXsK6E6WAfi5YMrPz
FKP/NZxvf/DXJ+D131+M2rda3vqAEJF9QfHgp5FcguHn7RB/4C/XC/o6xuJYKvJa6SzBgBE5o+ph
MX0JjsLvMzk0f6lYK5bPy88ltu+Lw9YyhxJdJEofTmGc0gCtOb3ayHlWMnxikAP/4e0hDr849gBn
NmmrRAJu1hV39U/FDfb2rt5LFsJ4O81D92nbq0Xsr+U3xACB04+rF8LgInEYIykp2gacSTPNpCkp
ifdAsbxU9xiNUGvSTsGsfYBQn2L21R+GaP6yMYuvM3HQGhx4PC/Aa5D2XX/aymadOymkQf2I/tqu
ONL77FHN28kH/AjvwqP5Ifaiw5aTxmpYClokmbLFwbA4eJQxr0Yps1E4yrs3sxIgmZU/+iOCMVou
//WFxhBfxFpshsjAVH5qeGzIOMr35rSr6q3D/fX9cR1isRcGuYsSR+sphz7Z014rkDyuoE4ggPoG
HnY+7/UTWHP39txtBV3sCrnSxgbdtclLfVTz9OOQfL0dYOWOvh7WYk/0SecjP4QO1eBN+/yL8in5
QGOOhTGa6FJvmVusnijgQpBFJZmWgZRfr8U2M6TRN6iO583eDwO3URTUyL5Uzlvq/yGgh755ayHJ
nScb99Pql3wReLFCUgWxsSqi8tjKP0zt46Rvfcj1AKYo6RmWyLKvRybP01gNAo3S7vo/72vZ3luP
1a46z+TyuFLZj9XGmbk6eRZphQBX40+ybCJTow6RHqYrmN5bn61DcRSCvMrkBhxlwW4LPfQHErc8
yiyDhjSADo39tsxvsrafIhTtGeKw1z3jZKGF9GmiSIp+0EP0ASPQr8Glh05Iy9OrXf0uegcAI7Dd
PNklO/k+3kvkBrvbS1gcX69/lS22P3BRnAuuP3yZ2c4cyGBM9BaoLW3r/otdfp0QrImofkvjI+Ji
tyOuZhyWqWLCQT7JM315FuRTpKIpQMij8Vlyu6P0CJ5l2PmujPlp82nL/HTtrieV4C0NJFZ/5ZNb
JqIVgCYGrRjt4oThp2mSDlW6SfpeW8Mv4yyeiEYI4NOMEghBwR4qNkWieJfPu94b98gACmu1wd06
ErZiLm4nZC/UKrD4loXdfE9mFIwH/8PGfInN/WqJ/Of7KUv75KYtHWeIoETLF67ZdJc+tafUzc76
ocuxaNs6tdfXh+VgEQIu2QH3e70ksQBONDtExXDwhn34Rfga/qB1/w0lVpFi/IPLj9cGhBVgMqCd
FkdbEaeCzE6Goea/mvBUIdu88f3EvL/6fi8iLNZ7VnRRqolLAqAiz9PgEuOU6AV7hJgczzqGd+FF
f5sejff0BDfz+9XF/yL44mBtY8OPgOpOtHU+RtmPQP091lsLZC1JE04GVJyB5FD+vZ6wOKBcJaHa
zobu7zGa3wG4QKueBVIfE2VjvtaeSqSgQOJwgeQ8XeahWafD9/FJJYyn6JswvDCfaxr/XnVvilLz
bjiZszvc6fPGPP55cyzmUVFItMHVKoCqNPGpXyTZ5VwFtP9AhKhCjwCNc2TMQj31siQv3a6fURlu
x4OPzcK59EdkFesaKe28/1LETnZG0OdRQuzJVf3W3hUyjciC2gFIAhR7JkRoDoUioUMX2bW/8cuX
a0CHxK2SwwocoSOIPdc/fFRnzXfGjEds4qKZlDvPGrnC7VW+zFeXMRabts/q3A6Fz+FgaGczQ6nM
Mb6PdvRDi9WNlHzlzLuaB/FTXsxDO6rtpOZC+90HsZWmCNOEuhxulPyXH40nFdUdoGUcCoB+l3l/
Y+LWR5d69DCa2JUB5KvCcXuwVre/m9gbrxbVf8MsLYrMdBqQeGN/dva7XPlulu87GSSV+ZylmztH
XYkFwVP0TKn6gdy//nClkidRahQUFiPZPpZjixZJMZs7rWvh+Gr9A0K/9PmCAlhiIDxdrDDxTBA7
d6PSxFvpl1h1y5FTd4DcoUGP4uS4/jVqWNqGWZLhxGftkO19Ch3SEXlszzrf/sTLpSlmUtMxMhNO
gTb/7ToQctlFXcLD94ZmfpjPc2e6E/AQtJE2jqaVJYNkgqin26wZ/GquA42DVNV4i44AGarHGDFM
5FU/O1L67vZ41sIYUBRAc0JYeUW7UZUQfLgy0otS6hN1oztjSFJ0DjdPvFe2GXwriouCt+qQHQIG
vh5QVjll3xTAF3ztAkDoZESD24MlVO03mvURnxxPH7+P2dZJKyZksTJUposF6iimStH9OqySdXEr
NdTaNeeYDV/l9N2MdQJJAbwze9/bX9Ls4+1PuhVxcUsq+gTUIOHplJ7Fw7Q9TQeEEzcVEdZqKOB/
FcZlC2bE8u6y20kbJZUmewqAyYiRHk6kRzAVYBYbPOCyem/K/kGKVM/pKABOzSN1MM+xrAu45MPt
Ma90qaHxUVqxIEWr1HYWn9lBUUzOnIl19Dl+P95Pj6KiY+2N2h0vdu6mf+rn5UP23f92O/LKAtbw
AQa8wXwZmKFcz685+3KepFR6+wmsX5whHRl1pcUtaNsb19LKXXEVanFXDPB+FbmmNTBx4zU1Qp+a
uv/L0fB0hC/Eu5X9qHPDXo9Gj2apkRqFd13+5ARfLPVSVRuXxKunKrer7NA5M2CpMVVLRg9vNGtM
JoaRV+f0rO4TKm92/eR8FQmPdKY+fXtMWwGdRcqA3uxUTkUI+tVDXpWnDIbNd6nQeDpIuIndjrac
pEXusGR5aU2TN22YYu2do0iJ/jsSgurw/p8EIT9lriASLjvqqGOOaijj7Vu1wxEs705F0fd2iLWv
Jlqq/4mxeAFmTSMPjjDWxsKSRG8fXWiW7CTDNf6UFMyNlbcejxIGnqAaztrLl3SW1qSRfdB75htK
Cn/wOsgp3geoK21X05a79s8svQi2OCPLthlm6AMIwtuTy4ztC4n/rxYbH3F1MTgq5rpUBgz04a63
02RIxdiXMmbZCM62pPkKrhK352ltJABkOBhs3nw4Tl2HsNGYROQRawQdfGZrXbRAddErvB1kZRwc
9bQukGODUK8tPletSEng12ikwjVPXDrtH+fM+Xk7xqsjnDnhiUybhKuSJPVPwfBFKlxFTmZADRsA
SLoTmEa81Wkd7cydAYTbhbhf79JHuFC7bcDYykdkzUEBRWePaVp2qUtTHbXSzDsvj99KzhcJZcyi
V863B7jMjhkfSlRUO8lDLNh+4ke8GN9Q6JE9VWHnSWbrRvlvyzyWzVvb/GH32e52qLXxvAy1uClG
4ClFbxMKeZSveoZfThM/1vn0dDvM2p5lPaAsJ9ptr9u6aW9mRtxOWJFd6nP91J9ad/a687fQxTJ0
o2y7Eoz3nqxw5IGHYSEuEjinUSfkyNG9EqUUnZc5hjHIaXjASVGm/+tqFEryskAuCLI20mFLmIdf
mkozZNgcqehhaF+jTSXM15vKkUl9HYVzSHstdJhrTdJIVamgSYYIa2XS7/WbeuOrbQVZnOIqGmdm
FBAkqaKTgkSvbrcbi211YtDZUBH1QAHnFexxNBSr7KKcOu/uX6XC+UTrhWrQ/6JvsDYgkzcJiCVe
C7Sxr3dRIdl6qGe8/0PHtXAXKyAv3V7V4pO8zNjFxKMbQm2QVNIEInAdYQz6sZosq/N6dU5PUZD/
pOLwfoxllI99DH2MGV/nOos2ZupVqXARdymwlsx9amGMIfPH3Qlc5UFcgpYnP01YHuxUpIT8/e2R
rn5LIZGiMlbwnYtv2TQ67nEGV7waxpdq/q360UaE1bVhcnPoGngpGvKL6wmBtmGqcC/gYYwAz/gz
PvSnHpnG8VjObrv9KBEn26vJexFPlA1eHLJaa/Vmwab25Pwxmc/mG9Grjg8YjEWfknsVrLyneTUG
lFs9zj+KsovIvPKQZjKpwDLgxbJB83PyEVQD/FuM34qiTA6AAe6qsCl2eRa9jzK8UfVsQogsr5/r
AbIehPdvOFCp35F4tC9Fj9bpYNE9mH1U+v2+a6Huo/gdldXnqpHjS6NY35xsJkPylXY/zun0TVMr
Epe/XhUI2nKaI+xBI2kph2AMs6q3uAXwyXy07uZfStduPNdWZullCG2RkTvWPAd9Ie7bGQBl9DWG
dqPtM2qdt4fyZ88sJuUq0GL5jUmu9LNpYtKXVtNzFlfwemBtJPsRVw16qY5SY3qkZL7vUonNS88E
GSB5GfCR9JKNGIPsA43fmeRjcqfWQcRXadT+EJr5kNJfs2WYA3avSijMdQ5y72HcnNBljM5dpHT4
N+Rj+2wPSfuQ4UVxmgfLcVtjana1XvaQEaGXZC1mKrYjtXeOX2PVFtb5IWxqeZ/JJowwpwp+FVNq
u+B4h4M5WMqbxjSPtTII140QrXJe2+N+LqzpnVEWE9ZGQTXd+1IcfVdjSTrU8Rh6Wh4lW3CiV8Vr
DiwUUYXsMWVF2oCLWdTzrjIGE1g06t+mfNQv+l6gKMJsb0Y0jtUdfnW0ipLdVhFs5dyi/WWJlFTh
rbqs0Y+qVKpT7eAjax7yFAcseWsPrCxQ9BdhqXPvk9s4i82cpNXYGwVX2oyYeafjY2EEg+p16QR5
0d5IDG8HQ6vw+syK81aTW8fphaErdk2tZl0km9umU2ut9CIr0L/d3hbi1y92xYvRAZm6DhhgDZ4H
1vAvIJhyak/YPlEh+icZ21WcxWEcSy2S1gMUoWav/WlKO0iou+i/C7TJCZX/28N6BSlgQZKq6cJ2
1wFvunxCxto4mCUeTaB6ghPE6AMYNLrgXnwKL23+z6LBTyCXR/FrmYlkvSPFk46vlH6Mn1HEP1ba
o/EAxxOCgGq+uT22tSljoWPNAmwH1b/FVV2aRmYZPTWM6TLeN8f2TjtO93+vUSO+4MswYqm+uD59
pKsLy0B8otbsQ6w9Kdon6uaH22NZW+84hasqUH1Rj9Wug2S23mJPRQEIbOd5xMmva5OvTWd64IT/
vtjEgBB0EgUtvAGWL3AHbjGO1ywJ/ShYK/GhhZaMBpxz4fj0INTfHtrqEiShUuixKEARl2NLc2uc
55B8p55xqkqnfofjzyVpa8+WUEcY5nu/Ns6UTT/lMi+KQIvf/YNfIBAQiF4AcEUE7PrrYhWpUy+g
5pDYXnDiLjk0BwNu/J5MYhPZtTpeS0gyUCtEamiZ38FY9JnmbvJs7kMsJ4OqwX+ncjEx8q33CtWv
SnkK+/dYum18arHil4cYcDJiipvgVRnRLNS+bnkSepPykBaXtLgLtY1vuXLPCMTav0MsC4eaUWaF
LCmdV8eZV2YREJKNpH8tgkiLYf4gcPSKadSmTtehstF5k/wViQTTvtxeDStbTeWRCVEBvC86UIuT
Xgd6kPmdhClyV+6H4pkrFfuQ6SCpygbIdWU6VMUBfg/Gn/LxcuHHQaj0pkmJK6unwisbDQkyOzfP
oTlu8exWPtpVKPHvLw4ppfdntDgRzEhC61R2433XtxujWQsh2AoCAABJagnh0pBh1jACH7y5Vd7X
vQHawTDnv7/3eS//N8jiTMeBqeknvZi8In9uOmPf2PneL74a9gbdY+VBSxJM8UkUGURN9/p7YapC
71cFj4Y3PW+R/kmT4e3P4bFAvMPI1X0z/h9pV7YbOY5sv4iAJGp91Zab01u6vNSLYJdd2iWK2vX1
97B6MDdTKVi3+mKAxqCrUZGkgsFgxIlz1sYYlvzu3KT487NPhDFr2UxGmOy1V8o5FBExWN5vLeP5
e/9e8jrgSi0QCuGkAoV1aUdczhAgAFqjTjsNKl0Ghlhq5rf62uv8uniHVNBAv0IVE7oYMLs0ZCa1
2bAEsFIzjx7QJrnRjf4QWPTQavo2iqSV637p3YzUE701xHBYm2P1icV1hnZo60hGG77FRqFvlU5v
niHCHvxOxgDj1B0JnLFGqyk3gmk3TAV/LuXCeNEatsaQt7jNZ79mlsihWM6UuDLA14I5/HKHDH91
ZGLJhCY+IirMyG/mnSfokzVFVCkd4KDHPPipomEZPP69s5yZmMMTOM7AZEHNx1Hl7Ui+GhUyxV/f
m1hyEyQaKE6CwB3/E2ncmd9nMsi6M4gtOUT5igMorIOztw/w/UAFAFn0740tHTINJTeMLGCYGZiY
S2PQ14a4N8NXyWgE9WYEdRD96V7c3n9vRxWnaHbVQq/nfw2JAHO2qlIb8ybOROU6tIpdYRbNxmQQ
7mriClTKaVfnd9DQlPcof+O+j7gEjowse2WsNh5j3Pz7Mshal8llszM0It+OXVF6dUpB+QCo32MD
Onx/MvG2Tmq12JGaA/iUM2tXhRaBgKf0u9QgCG8z0qq3KVgA5QjFowgvgZ/op4T7vO0VfwIDsI2x
19EPRsU6jNNofZISSps8TI1dK0OOnabF3xfA0d0BpTlOKcCwCK+XO9NPoJFNMLaEtFz6PewgNGuj
0w/pcoBcw9Ua01XLXby4z83NPkRfhzLtCabpItDHMoftqJs+6PdKa1fcrSIMLgCZ6a8ltX/aH/Pv
D38WvN/oXADye7nKFoR0JM85pL/6cMdaw88t5jZoOeb1Z9vGgE7eaJ34N4qbq9TpxhZNoqJEf3rE
xJwBYg7JDUAfpPN9AEL2FGzMYWTapoAGjC9U4U6ufajyLaj7IFVzRzm4f4MvJXkzksLNrNWXmwhX
V+sB3yfYMXUB2BGx6MyfofZNo4jj5UYO+sbw62OBhkxst260lbbGLvz4/vxcQU/EZzNVQwRyMENf
XcA9XvNVQZFHDn6zy/cCcSoJitFDtZJOLtWQ0SJRDDyrMA8JkPtsZQNkYTUpQu7lW3ean/npMdxo
R20jVtZupZVm90IEgjlEHjHejdtx5o+swVxyxDBJnipR7yeJ0vhx3uSuCZgoVAHDaiXiXbEIYicp
0Iqo/qBVCMDFLL6CkSuBjDfyMtEDIqC+t9DZAKQHGlg9vJ89gKAFZERrcOiFywnj8mgLwP9RE53r
SNRML6WxAzIZPCYOBV0USn1htAoWXtpOpOp/3o0YlVbEn5/5ZQSpQghWYvxBzH6Oqd0o3tjvSnDq
qW6DDiggZZ7Uf2np7XpHfOklBwgWgF7YVYEInblOPo0E5ELgC5M25kbxpi24tXZC22hddm4hu8ak
tqADNbGhyIAv11lWRglNTtTv8uRolj+ibE2WbSl9urAweyKA9H6clKLsUHlCK8BDr9C1Hmu/3oHQ
ard66kT8m8WTC2uzeGKC3h2UO1hP1A1Q31aObZNs1CG1oxqEdOmmRQvEhtDyz6BQQbbz1yJm4lTg
xaXjnsTnw8zl5X6GVi3TmEKakalesGF48huemEJ4lXz8Jm+NyFgWx/pqvXhXgnAVNON4Hl3a05oU
HAgFEg/92P62XqebGvyPoFyFcOM/pObK47hlt4BurKrRLbkOkF5ApWBamcqWCO1nRySsmzw1LCJB
EvNUNB/mGhPv2t8/c81uCMKe6LhhLRmq8tEnj16/vwyWQsn5AmaeKVtVEraQUsWQw60ZN46VH4xw
DR27FEjOjcwcUq9G1WBiKgVodmZLafkj5uFL14Uu1Npa9/sVrW3ZLGrpYB2TlcSUQPDbbU25eiD1
GrB46TyjFw/ct4RmMv7fLM+qSq0ImqySHZX9p6hFb7lnPYzgjI1X54iWrlGkO6DgBkMKvFyfmSu6
Uk1z0dE2MxeQMY8VtugiQkRiw59rFPdWG5cLX+zC4uxIGRE4NJGD44v1P6fyrqwwTSgdrWHz/bda
MoMGPWazMeIAPMrMvdWU0pRl+FbqZG2BpbA1Sb5L620m+39tCPPXQPRqeL8uyBBIcQSdVBWctyCs
o2pzkzH5gUjaG8nWiIIWTtSFqdnWsVHKo9IEQVGsWTujAymYBNXUjK5s3QI+ybqwM4uy6O9JKcyA
wRgagNH95NaghbUtb7wDTV7nQXUMWGlb98LnaKUatZRAnpv+80A7i3pmq+TEIngcQ7b6p1X3nz30
oNBIzDBMZ2Z+n4PJkQYNJEABmwKDa7mWdwm/mEV8gHyE0oMEvCEQh5dhFzXsWI2tSsJ9Kth+Yw90
oo+iji570jZzurfvvedPpvOdvVmUVHMJpKnmH3vBZtjVP4t7DBt5yNPzH0CmHuRtd6igd6Q53Y/k
0P2MAKl2x13qWm768v1vWco5MZ8DnVUAyHFG562XxgjzoMyw+UCmueWtjjbnsAWFeQyES7YdXfNA
dvTze6MLMVXkmiBrANgJ1ucBvCDQRVfga1EKstM7aqw86RfiAKKJBaYczVShKjv7niCd6UdTKVsn
GpSNURtuohcQsSa+IDn+66Ug4ECuCsweIMKYdwh6jmRhagiY3uTxjbWY2IgNjH5/b2QpYl9YmeUF
vG4riZEM3YDwQTO400kPaaJ5rERCBul62XJMepSgElpLvklcZZjWfsFCEohfIL4V3idAgszCA2Gs
zwEPwTr34dbYhh6O5Ka/UQ/rcMUF7zg3Ne9LhEWexfi8jRNqT6k+2hEe1P9qP/+7mqvGAVh/JzRZ
GwQ76y7YqA7dgh0YD0l+G3yQ1cqGuFBn5x2dKpHGgk8c+JmZv9OwRLUsQsLCSefFybGuXrvmUbJq
m6zpESwWUTS8OgwxD4VTNrPVJ5TXmG4BeFqz2Y75iZs61vv41vvRNncxsuOuSRqLT3+1uv8CJdBj
uYyeMg8bFCFgUd2E23/67boPmdo1F1yI0meADFTFL+2ow2SEtZYAkAH9SMtPfEi/3LZ+B8qV8QBq
1JXIuBSlL+zNXJ4y3pRaWoPSttF8Cs411jzVRXpfUX8Ck2SogFU3tXNBRQ667UlmoIk9Tfl70P2O
xhOLb0PKHV3xrNCwQ/WDTtu6eauoq4FwNZHWKCgXTs1FTBUx8ewSBdRIUQHFR0/H5MmNQfPCUYam
dr8/OQuRFd1XsP5QtLgRCGbfuq6hzyonaG6XY8KcdtT33TA91VBqraX86XtbSys6tzX73kNbD2XX
ofpojORDIvuYSB/fWxBnYea5SDsVVDZVdA+vJF5oWqaTFgiglvZIwNI76X4+/vrexlJyf2FELPPs
w2BqqtEYCRpcsH/4EqBZYBMPCTAApIKydfP/tDcLAEFWpWjR89ax/sNkKe0EK6jiClzg2hzdUl3l
YnUzt0NhIGtBzIBrT65v+SBDzBnT4AVuibZxDT07IJr7Zl+7o5JC5bBY6yQtBIUL+zOHTFgNpQYK
llABiukwZ/MSucQREke5rxp3KHj+mxMADITo4uiAxsyigloXYJMekY8bo/llFpafYoqQteGu06zH
lU+55J+4MQDUQvURtJmzynQTJ2B3pqh3dj6IgzU/3luOcqc8/VO5Gl/wOnT/lf8A747zDUoz8G3M
jt0op1M+SujbTnctt9PHfhPhCpmYEz2iAL+qG7V0YcGYgTQNQluYIphtaNP2Mosm2AOpjTO5sl1t
2Ev79qdiLTvNJtsM7cpVshRZUOkEitUC0hprvDySoaqVNMWrAnLHqT02u2btFl76cBgDE6SQopB0
NSalhe2kazX6m3lpORzalhHY19s8tC01ZCseuXD/AqSIJpkmCxW5uQBM1mQ9VQRBllJyV08+c/Y0
9LtBfoqaQ1XcaSDl/94vl7YPj2sETYHVQqXqcvvkPqccj3lc+EnsaMOuSVfi8uKKzgzMggqYouNo
MhH5BZUbaChB5aaDoEDb/f/WMXODuKMYriaIXWktb6xROYBhde1tu+gJYvgXeCloFs6BI3HfKBw6
rGJ0Ov6dZzbfpdvK6baVS575796N31J/9QgvJOtA9v8BCqIfYs5hYX2CNjRXEBRBEH1jHSIIMuJ9
59b3ub+GglxKCDD6iw4hmtog3prtIZhykrYc29ahfeVSK9iFlfbYq3w7WWtsNCLwzG/rc1OzwDRN
A7rBEV6qBgRSogooD6DVt2Nl+BKPn2oT85a1utICXbM5C04jHcugEFNNLYpOD7mZFQ7qDwBSpwUI
+puYHAwre+zbChPkf++cZ6s1Z9iPnOkWaLiQ7dJgE3XvTb2ysqW4CzgCmp7QdBVT98rlKYZbphah
iFEgqNqkmctPIs73PrRo7Ak1/v9D5XHhXF+YFJf5WSoUBBYo+jkiVTOBdCu97/LarpRDm24NZatH
j1WyhtRZCFUXFsWfn1mUpLGU6hoWU1Cl1aU9RWtvybU1zYJhrvdFp8nYRvH6Kfx/aCfXK6iK+Bwz
779YySwmjhK3cj7BTgO1WJSpotCN3gD6dFjqZD7xKlfxjXe+4bZyQuHKaTLv/1A6XvwVhqDEEngJ
zH1e7memKRXPLERmZWP9MpCQgHXCNjiIuICA+nsWNbR+RFHuv+ZmR76Oc7DRDojQICl5Yn6wg/aw
XT4V+/UO4UKgvjA1O+l5laqDSvB+KrNpL0X1c8wMN+z7lQthIaCcm5nXOknKKCr9QPeFBBRT8n3V
nZRomw0/s/ylHR//OoaA4gL8jzjg6EXO05DEnNJu0NDumUbomCS23qwU2pYKUyC9xpgE5j4x2TrP
PWhQJYmcozcoOtZC9br7aA6NjZsb97Vu/JuxxQt7s1OgcmK1Ua5iMC4Dp17+GKxNKywFjPMFzRy8
qYNA4xCscAZr2mo8s2uIVn3/VZbeTBeLmHl1ObJ44J1QP1Hiuy5n21J/7eNbuf2Rx+FGKYqNljpq
d5KkFajk0lv0wvLMyVvIaIHuTQUrIU+8BLDfesjAjMRsQ3kI+juLf1H5zbQ+c7kBGGDz/bqXTtjZ
1s4BaoXRRg3hDPf3eJv321IBysBYeQ+ufL4/W38W79VWD0HoRxvHVA8Ze5ObtXC/NBZ0voV/tvjM
QpFR4AVLeDxGo0AAHGFSNwGXm+zIdNcAZKP7qa8Uu17d5S/f79+a38xzScmIFGj0YAP/OWwVuqs2
86xNs4n9csXY4kaCRFlkrgK9PfMUXkno8tdCq2qypwbooeTfoF2AFhJD/QZaL1fPCMXUWqshcMZ/
ui7FSb5JPsUNyr0EGm6b3M8209rTD0P9CxepAigIxrowOXGVHJdxqgz5kKKMaKggAwvVDYT1ILVo
ha5cPNRdbTccD10pgpylBn3VXsnyn1YpPSpk/Khz5hIIsRXR8AUZyvukQrOszrxGK0+pUtd2p31J
g7qpdBDtgnE0dyoAiEBZwG/pENmNBGKcSnmUE/Dx6bH5RoHB9yxm4ElQpxuzV9zGgG5fC2FBwF5v
KmDOIjpusjQYjyiySkema+jK6QQiSuo02WHSvrdD8Jm3jHphaKZOPlitC5F03QeWTnNTxUicsCpL
GxH8h5kapSMF8UdSkBhafMFnhnE7Px04pjeAsxsh7TT2IygvlbT1zbFTfQMx9z2uWOOmlf4sB4bi
aHl4YgORvWTU39MBynVUDd2GB/UPJc2OvCwcLUR8Lo12h9q3TbPqZIzQOzMHsFeRgfq9Hgxup6LL
h7/nBLb5bdqCxzMht0E+emAw9CMi7bWu8ECC9TSmGviukqOeSyVURssXRQpCu+2lvWH0d0PItgCo
3JSK+ZziStBGvlO0dhNysCxRignCsTuYATmhTvTAjXhvttBsSvLmN1fa0I4MelDV+ISZ52dIvoe2
yYgbRtm2YvUNZMeIXabog1EL9SRrILdJpQwQnsOsBKF0cqda4g8Vk4fXoukeJ0y822wcxtBm3Aw2
nBmJ20yQoYyjkDoZGYZNEIbpRirq8FaOw6+W1rKtB21mk2LwAMUHXzHk0lyqAwQKUDZ1Bsi17cNo
3Iak3kNiPYCMH3jlNc4x+dLSD7nLXlgmPZSqedSN1rDRGfqhFmlqq1y5QemzeYZOAarXICq2DXNy
jUra60q9UwYGMIN8DDQ8R1HTxX8hf4AG7EPBx+476wRvSRydDw8gHffkKe93BpCuoJQaKjsqR9lN
1LzzdMvwujY/0Ii/6dUUe/h0k51NmOcch/q+K8iJc+hhATIFrCTR6FNcYkVyoJvbaoh+duj1OJ0Q
eJyAkLypWyL5oVIl990YlW6jQMOxLeinlgzMrUtiHPN8KrZKHwZbiI4FX0aXqnYQWmAylE2/VptS
jHcVjhqMj/g5+6iVvtJMOnRm+wGmo08oQ3zVVgj37BDb0sE6KpAgRAf4xaTlqUgm4koDipWxbJ3o
xL02ib+atLsBH9s+afhtk9OPzjReDDIe5E6uIbxpPCYKzxyDt48KBlMzCfSGcuVGMd2BjegUj3hk
SfUmjoLCVmn7IMXqkWoVaPHG6rGJCLxQGW5U8LcXsnaPotyJ9vHToELc05oSL0itT2bVhxxDG6i5
s70VQyOoQ88B2q0pQZvebJNbUx2o20fpKaLVXV7yd7mRSptpKuq+XK98oZaDEU8Lfe0yvQHS6tGI
08IDN8ijGmtHgBJVO+HlRtMggRnm02tf0QJ3dWY6BYnuWVobNiqVzA1D1AXlrgErYmDo4I8sIqj+
mdNb2Oe3NS1eEi3pMetd7Y2mODVS3W3DLgJ3e4LhtH5KBA8gc0yr4BBLgUJH2Pa1l5DKy2ix7Udt
U0CfLaAasbuS/gabuOSAZGJfDTq3qRS9Vmp/grKSB/j0Se8bjjxwsvVUusl0BG65ZdKLFcunJABm
q6eRi3nvfKskxletZtwO2vI1i+izGVnoPyd09BSFbQfW+6RuezsAp56dyhweHCeJUyv5kWeAtWEU
mELbEidQTnEEpvHARktyGg5eCBXP8x70kGHtJ40OViTI0BEKhtyIbuJ4GjxeVfcYCH8fWac50JTv
7LRWT6RMFVsxQuSYhgGFTQvVtFQr3/PAOOpW+zOhEeJGNe6MJvmNL9N7eDvrUOTBfg/NxCGvmIbY
Gl3zSQed0Mp0OJJKRtVHGpXvQa05U9q6U0vv1J76ssGZDwr2yJPVFOKIKQLweE+J/JVY7WOvEJtG
1m2GUQhbiZSfbQ/UjMVq8H2TvnEGCehlmkJNUkqSxq0TI7GTHjN4nCTPQ2Pmqq3EKgZ6aY56LgZW
6rJ3ZcRSiEKERedZAf6tpSTMTcz0BbsJ1uKuvsus8aEk7FfTjwzsnPpHSkwIVer4UOqQEQ9KFqFd
mORW1okGPV21tsdIfSBmjuy4fpRz/qsvjX3eZ08dV28UTLPbPJc/26z4lCyKZnzzqGeSO0rVa5Cm
v5Iucqt4hCNqHNDhqDO+aMLrO7XA8UwRsM3xl2WMm1Qb3/Val0HoFuxx2zR2JJFT2yavupX5bVLK
UMOFWnIJ3tMNl5hqV0H40jfNbUbUG9mof2ml+hFI8eBJkvLehYT53RCHdh5r90FMvkzZ3ECafFPI
6QvQbLgWZfMe2Pe9Ek87JTaC7aDVqa2U6RGTO6MNpxBaoPmLRKZtQ4aHLsk3KbDlBfotlpJBurf5
zAyp9JPAYMeCGXzPc4O+9jWUxhBGNbpheZH7AUg536UggUaGPJBDUnbpgXIQSMf9+F6MBQR9J1M7
da3aPiuUlcfMMKUdNOGp3Td98StT2nHfhgGonkKUHsHxV/02SYwBBt1g+uPApvGx0JT2CFF3fZOx
IjtluJa3caCicFHV1j3pQcfaBlPxASyiWdg1S5PWNygeW0MHIg/b0oDiM8Mk7WxOBiu1pwwvvqjR
tXsJOrwQg83CO16nw54DTnzoDQQ+Ezc85kOGXnalRmIQj8b4yLZoshxZHfLXJID2LyZkemjOj891
ou0lC50NA+ibXPUMFX5e4BoAw+GvWEIvu82NTVdCaVaN71gATdiwLSK7goSGniQuYdoePATUzllz
x6K03PIiG/ZDlewxU4manQoZ6gJMljejJL0ZBHOqU+DoHe4zzKUHLbPBOeU1o/zQs96FMOkbFHz3
6BIczLasnEEH4iktMDLC1exWlsYY5RzNi3lWuaNZ3oP8E0Obw+8Mg8Y3NK4oZoxNsBIpyUug6MxN
efOjkNp0NxooOecRVXYcbWEgWDVpq0pQpO5UnjgTzui2wkkQysyAbOZs8vqEP+H1Vz5LTZcfErUf
PVYx4pkdMyF0WslHVRsylzRV4aS9ku4LxcDYWFmC6aJpDw2XfE1HubvRkxYinknhVRkcdUofMGkd
ubxDDyThk5CL5XcGmQK75U0K4UrzVVXwAB7Zg9VaNYR3I5RiOIePjHcQxAxdaH+btxpNq7upKvDw
HzEZo71PsvYG9VlniEtnjGrfNKrU6wL0W6Y+zR25gMLGNOXVIW7zF0Pjp6Isj0o+xXZWkB3PWm8o
TyY33UIb3QkyyyNuIhuHCzD/0NJdy4rfu0ZtwMLwlTKc17w+Wb1celVhbkbcwySot1qv3HWD5JdS
AWgeNIHBVIETneDWDDHDMgoJ3vS9qFUU54r2s9N0hBBjU2qJGwGq03Jc0aR0+qk5mYwZthxoo10Y
EIAPSP071bQfED23dQVKtpP1PCXjDzJJfqtqT70yRQfQwoMOs6NbeZSfgHKPD1A0/cQNaoBBFaxv
WQhtYQHidrNaASwgqn5kEMp0w5HKmGrmdxHyNlzWkFJG2MAYXJvJ9tg3P8I6fIxVFIUz7hWB1NsS
tO7sJpX2Qd3fWHK0ZUq6aZLRB0vHTZcovwIT9NwkHF1uBKdI1x+oqt4mGvhITWOb1IW1DaVkwwfj
0GvSK4UmjReDnAyka9pbiDwQXWMn7HK4euI0cnPqAuIaA7ELFSxBuA8ChLESo1B6MthACUbHuoNi
6VgHD0VVf+Kuvcn60A9bpMGEIuWPwq/AGi2PcJriHdI/sEGETLAZdCpgC7x3ywIgKtWYELC5n4Do
x65b9l4RZbKZlSIRkx7zyTiYhfE7sJLiVi6hCtORh5RFrtnoKrLxAkLQZUihRa010LbVKohMDRnu
dyv0rAx7n3QKYptEIAtYBtK+QXZlr9QGlgqzGE3GnBxoevEQnBXGoBmkxCAa6ByAmsyNoAIIj+GN
cofjCJz6WhN8sRRBMe4DkyCluOpMmzQ3yyZBnUUoJEBh3m+2QsQLI9jbNXjo0nv93JRY+VnBpTSK
oTP7pHMU4gHQbONd5SL7twPN9Fc2caFvBiJDBXyvUFuDvsWsP9FYrG/0DKvS7M4tH6H3/IfyLXvM
MFfxva2lYti5qVljwtKjxkLGBlM9uP+gF9XdNIj33xtZKuJQHS6BXjeYKMxZoTE2SVubeBtCyw+O
qT710o/vDSyhR/FsAM8FlM9AjjZv3ieTXlqSoMgTfqA7hQ9wS68C3yJYsAovZtCKeXheMSo+w7wV
cmZ0DhBMoVfMJA6j6XPrVbc1CPoxJgxmKUeC7kDorvU4F7/V/y5yjhYk6J3lUgyaJbNuwUxb2GOK
XDYzvH+zLjQ8wPOrgkBRmnn6lHeGlrYU5fqT0Hks/NBrid1D2XpHPSHLuja6d+UfOL1CM82UBKn3
lXwDULg0k6eudkZ2bzT38So652rnZgZmK5LAzRCVMUgvNVsBbpTeoFjqxht5U+8aqGsJRNJqaBIV
+gvvoCAcxCi8QD+C/X/uHTlYnSp8rs6Jf4fPJgYgE19NbHlLvPoXOSq/+C3UWUCMu4YXvIpTwHoI
QISYqoAI4NxLTHmSyZAIUHNU3OOdfJ+21WEILHvIzZVKunJ1AgSnhpilw0IxcDmnL5ekQKviQDwP
zS52Q4pn30SM3K+i3HjF00J6ygn8M9VN5sd1Vu8YD0a8q4t0V2SFfFtMUedith8qZG07Pk0jFRrq
oX5f6xY40VspQLafYNR4k0RW3rlkbLUfI8oOv/7W5TFViYAr5tZxihCjLoO7OUaCV74BxeaG7Swk
ZRhl011UKwXBVnqHHufK1om69cw7LgzOPLJXorwqw7hyULaq3xkhrR+GOXfKjo/2VOmhp6ud7E5K
RvZ9k+pv3y/4+sRhvRYcBQz3knUFDIr7BPpnMkMoIS+B9cjWqGyvOzzYUFD0geYIsCPTmLf88G7F
RKuGV5xAUxE7cpITcRrBBu1GD2uQ3KvjDVYXsRjQogARDmHiy68Xk0ZFzSflTsqST32Md3lUP1rl
WmC8OtHCjEZBcyRQzWA8ujTDgDvX5DCrHKPnKM8+a/VuyGW8vaA21Rfe919ocU0YR4EpuKM+5zho
IOKW5h3WpFsvjfzBoVrf8RUNrQUbKtiusGsqxXzxnP5CUmo4QjAK6UgLEDHUk4yPMHC/X8hVpxn4
RAM7BmCOBmooKmLIWd4ENJJZ0UkDH3iA5D28MdlDVeGZ0tmScl+DK/J7cwtrujAnPP/MXEg6zmTM
vTps8rP4Du+eRF7RobiKsLMViZ9wZoL0ZTJ0ql45WlQ7RP7Byl9R+pKVP75fyZ807yJGzOyI33Fm
R+lx34/ERIFtJ+1TXWC29gQIKl31JNxZeJGsfKq1vRMH4Mwgz9HPwQhg7XD2poNeQ2lvE0DLV5Yl
QttsWcgtLDwFTElQGs9ibVU3mRmEYnrEj3U73lYbsShWOWK2ax28cRXq4OLn5maRtkGFqIYkAkeF
cjrIBZ4IVPJWlrSwcRc2Zj6uWtPYpwZsSA+tV+zQPnRLR98ND9MeLT3ZA7buuDoPvWZ05umBUVSa
OsINzZ+Trziyi+ERYI7jTe0qpV1CM5Ss46zFSr77eOJHnbkIpB6DuBhgVPR+VbC+Rr5+3wFoUe1y
vz/QFWDH2sebHQGNYaAD/NeVo6Tburzp6MpRvr6nZt4xc3lkhWUfdbTGegZ3ciGt5wY71S13mZfe
rQE9r0e6Z9ZmDyFG8BQLKJaDSrMPvnoXVRkPir33OrPJs7yBhsizcgj96NiuDYhdAwZmtmed9Jr2
aTG2sK3ZkqOhuP6c76tNvrFQU9z1bv5Z+rGvyt6/CCrnZ2OeBw/EiKtIgt0BdaSMvaYYFDOKj5UT
uHA3X1iZBRUtpE01Cb9UHrId5o3u0Xh9UO+LQ+3K4EofAE6I9jgPKyd/5QzOB+VHaMgniQWzmGZ3
66jYmv3gj5qyQjB3XecQHw8wCCBbETCv5l1YLU16C0wA1GY0X4hKx3XuhDtATT3g0jH29/12Li5L
x2MMpJuA/f8BAZ6d8jpviMk41BTKNjddZsAACKV2HfR0vje0eL7PDM0CZwG13rhM0JeOePWjBXmu
0ue/vzex6BlnJmZhMuy1iqQVrRxKv0DaZaPZII2DPZilnUTJyuW2vB50RqmuIlG8qkOE01gNZl85
oB8AJjg10KcytTVqvuWzDFUBoXlkAO02i1rVIBkYZBdmduCbR/PYJo8t2Cig8O60ruRKdnkClODD
oitUNIvrMwVZv4aU1Jgz9hryiKKHIVWOpNu99btp12aglw2AFAApIzAx85Q0HQEYDzuxsjjz2uC9
ntZGSJd8GzMsePmguIF/zOLgWJtojaDp6+AD2mb0KcmTO6w69qIVEJNi7hcAnyvZJoNVmTIFsDJV
D3RCQzCyE33lcly0IRYCwCOqn/O94iljjaUJG9adRbdTcF+SlftxzcQseZLasSdBDhOM3ZH4KQ8P
0dqMyqIz//ke/1nGLAb0JWqdgVgGPZGTuW+P1qOy+1X/ym8CW7GTh+hoPH0fEhbD6blJ4YVn8a3J
4w7MkzCpbIINxY0fbK2N4NDOnDVar6UsXgD1/vuVxBaf2TL6qVeNsEQWfyOWR7f6Pb0Nd8FdjYyp
3U4rTrHwOIE56OChForZVGVmTtYHSrMWS2vkL2VwpXx0W/Rous/vt3DNzCwx4xgxN0exgy1Sl9F0
0xh0dNDljVcc8JqUATcfKmkQU0O80zD1fbl9JmqseL72NXDt5r6ArkHrk82/kf5W/xhSZZTNYNGa
T9BHTWR1CU3QdzYb+la1FrSx+6xa+TzX4w7CDEQgZKFiBtKBWaLCgCuK+gTv0+J18EHm7siI3eHR
+FHeGHtR37fWwLZLZ/jc4uwMV4CGQZ8RFuU78wFZip3cpUftlh61B8DzHenF2GkrB2zpzsU0B7pU
KC+B7Hr20TRIJyihliBsJMoNC/PjlLPnamhcNNn8pta33zujOK7zR8m5udlx1oLaqMxY1EoAvbrr
oT1gx0M2br63svjpdADZUcvF5XfFPaBmBYSVJJ07/YP+k9+I0W/lLXqBdMgraOa29L5ccf6lL6ej
Bi/quSYqybNrniMBIGh3cGcon6b2M//VGyv5ypIFdOnAbamC2xXH6/J0tUWXEDCkoQCulMdJ+UWI
9JBlzb+xokuY/MZ9iI7CbB2VJHMutbASxeicErcaTlW8Kk645AWQKEX3B+V20JDPLnZBZDWYk4aQ
tDc33a4/0pcEutPxTeeNLijDkp/q4/cesRQEEWTFspCaS3R2lvGcKsqphuqqlpg27SbARF4BvDS7
tbRy6TyhyYlyIEbeUUydLS2OTW2Qp6lymqhNNuAj3SHK+JAJO0D6+qcS9muaNeIvnJ8odIDg62BH
EWqPl37BVbkkJMYBVjd8R9GziHdko2zXOlqLR+rPghAUdTjHbAfDCcTfIJHjjsW9GF0SBa/h5qDs
mJdmvuDZXCfBWHKTc5OzcKjGaMh3MkxWhN1oKtRDoPD3vV8spjTnNmbxD4hnqVVojPxi+CkVB9EI
H7aBD+ht9Ny/arnH8Nb/Q6r11w8q1L8RcTEJIw70FQlGCUAFHEkDiWhmbXquePka2f/V/s0szGoY
qZ72lV53klPkqCKAkjKxxxoU199v4VVgEnM8YHxFTR3vetz+lw6Yyv3UAS4O5FEwuVkeQPn6BwHa
+v9lRZEurQDLRzRlEDPmzHRidXooZdsIx5XX+/+Qdl3NcevM8hexijm8Mm2QVtGyJL+wZOkIDGAE
86+/DZ1bx7tY1tL29+Aq21LtLNJgMNPTvTBjx2MRI4u2Zw1WQ0cbLOjANGdyG2e4vzyQM090Ol3i
g72SZHuaGKbLsd8K+X0sbrrpUa2f/9gKLnRbgWOwOQ+ieFrbuaBpVCKhUlA3G0x/1rZ52odqNfuX
LS0s/4kl4ZCORFNjq4OmiW1c5Vh2a7xNrFUmUP4pJ14OZBvH4xGOqcmVhpIZVlKE5gS68JGv3Axh
dqe61WYtD3bmUgVjfJccvQNmJwfKnMKYqqT7nhYBMXcZOpCmh7h6yEvi9Wm85ocWpxGXOyhVQbGH
JppTm3akZV3Oxfw4LEJBrtGS3frJvqt9Z8P7MlkNmMKaQMzCdgclLo+jEbeDyl247RWGty8UtJHS
b9KDlsZANlYrA1sa17EJwQcVvZ2QXob+h0X6ybWzIgTt9ZOZay+Xt+HZvYs1+yLBRbEezUcizUzR
NCntB6h8gPDf7etnc5rCOT+MLX3QZvIXgzo2JgyKRqYStwzGkMhMXLR832Mad6ZE/uJsQUcE1zrS
OFwU/HRTYD+QqSCwUxWg8R1cB0z+aFG5PHP8y4pH69iIsNuZktLUIAS7vQQ5uP4QD44rNTfAQIO6
fKvJa4Na2nTH9viOOTpdgKGjU6UFRL+K0Eekq7spL1fmbc2E8OQF0qxozQHCySazrxo6uWmXBZdn
7TxZ8LXhfq2NcHZS1GNHvcYw4sQ179ETEBRhvoGoiOb9Jgnn0lE6njhh12ltR7OZfm1x195w0kE7
de07K2DwEcOu3zQHy1+TIV6bSsEvzW2p6hXeaV5hO5/Aldwow9pULh/d/2bSFK/2gsbAYkO4xpRQ
dwDFzOw6dpq70sxal5ratte7lZ7qlVGJ+TgGeJNaxZhKW05KAOlB1ZUDrn55i6wcLFO4GQFLiJss
w9RN0V1EAVdVR2lCZ1Jn+4lS5i8gqKyCKWPhZbNfAdfZgQYVD5AC0AWFWNvpAUsiRZ919PT9f8o5
+TE+AmvhoXjljx6g29FL47YHXNUATu/WkmiLm/SXcbGGlA7URDMtdMaq4TlDR22TeMoqncxCDAWi
ejh5B6JZyNAIZ08mpBjkEo8BSfWIJW2sxjxoEvJBxdpc8r13Npd4oYGoxISsr8g7qRhF2w6dgjJc
nj5UhvXi4Pk4BhXbZqx3bYL8RYb8oL69vIaLs6ijpGMiI8NfyadLmGYktRsLRyKdS9PPLXKYtfFJ
jqY/hZVwJ4bgndNRQjBbzLBLvaXFMoUdCh+iWS6z9+bw/hdj+WXjS5LyyN/HjUn0qIaNsgggi4se
EB8EKJdtLEVsR+MwhPlKMoMiqIKNPjSRehy3415CHXHtEby4LEdDEU60WWlFXEojysHSWzum6G64
NYc1GpdFd3hkRLj0KxKxinQYS6RuNOUpsr93bCtDTcDJVsKYL17ys919ZIq7yaOlMQltp4hvM3vo
ldCOhn0tzZ3PaFNo/qjm/9BcmjQ3diKkjlubGYGd1ONdO2P/FypN4adVsp0n9gKGp/YpQ8uIjd/u
yEFKqXpbJwqwBwqbt6rSmBv0csk+kdBUCblFjppH102NBmLW64BB1PnzFEvts1lTsOV0IAh8MevC
zN05AZtHZzHJdFWTMDwxiXmQVQoivJ7J+1SypRWim8XbwVEhRIXAWEGfwem0ZHYnZXrCl9kafZ2W
O5OuMRusmRDucidB50ZpDbjzmrc6fmvR0PkXJ+JoDMIlIDMyZDXBGLJuCDsGKqfMfNALpGlU6QZt
XjfoTPNBz//tstnFE/LLrOj+m3rsxpRvXsegodNt7Nn2ymqt9LhmRTjuhlNV9lxicHP6xsrClSZA
7oq1xv8lK5y0xgASzkKBWFgjrrFXoTGFt2we5rgJbO0NRBgr67RmRFgnyValBEVuvFsidH3GdRj3
9hXAjZvL67K031B+hggK0KTI3wlOpVV1tJNnGAttDsy+1dlK/vu8Toeb5NgA/wJHrmRK6Rg3FOPA
O+gz5zk01OniqxTyO2uv1sUpOxoL//mRKSjmDNFYwVSlxJ5VDV6LtoHs/vKELYUYx+PhPz8ywlrQ
xjqN3XtzbCXQKK7MOLRrPd+ySJo2U6eVayd2bYkEryP3aQppRfRm5gWAaPN3JKpW/P2aBWFDU02S
U5uvkal9yzhVu75SMlu6uo4nTdjMRhdnWaXCgJqgPe0FnANdOwWdEblDFu/+pwU6o0VSCctlCR7U
kdCre98o6DJTIKK1Ko7Ev7R4SaLwguIOLwyfJb4p4Cc6mJghEXCwHpvS/aHvIdMUaiDJM31yDXEr
NGVzeE8Saitj/EoGntuGcCAvzoEYUphQqHkiAW7wHLGa7+1xOKBNIQEfCPHi+tkmV5P6j9pvy+E5
HtBhOUK4fqzR13fdy/vZSh9HqJEpnRbS7OB0rxUwsOlqxWhxzVEeRYsAaqQQejs9KKXaDoMidZie
aZPS+8aWXAfF7GkO5o/LK36OAOQ+5siUsH9LJ6JVbcPUtI/veP3BCuLvfcB1tYm/BtpcXvZf4xKn
Xik7Uy/5uLT2o0FrNVoOQUSypU72rg35e25JGgS95jKAWjraSS+PdcnHHQe0go9ThxiS5z2/e6jB
W5qDWmsPhR2vRDprZgQvh2y9gwAWB7a39aeo6NEVm+eb1gGlzf82HmGXjFHMZjphPLGih1o3vzbm
tIVm75+Cnvh75lf4YQvTRqqMpq2B8cTynZr+1LNvl4ex5EGPP1+YLx2kHWzmTqeKg3n66RRvf/75
RztcpHAczLkvtAmbzjRujOQ+0f+4isyPEFeNAdcnsG8iEetc6/1MKAYQle/jHPaN5qbjyt5dmqRj
G8IkJXmp6J0CrlyWyo5ndQjy87FdCzgW/c7RSIQdpSZRRkHQwt1y8t3cV2HpSV45uBaS5py6VANE
ncSutWvWSrz8+5855SPLghuyWIeCV4k5jFEo6uhWRQ/tVB+iP5ZeEtZK8EANUYZWAhsW589wexbq
/edf7LZfAxFf5o7StGkkoT4oj13xoLcSJ9To/ir0PLIiBOu51FljzjBdGRpjnOi6kbeXh8HnW1wP
qPfg7uHlVIgynt5AldGZQ0YgFTToECHR7+X0LpZfQeCDf7y1qzAn/si/ZE4YT2mXmtWMWPoJWkjU
44KJ89auXN3c9sFXA8Hm8vjOW2YdGdgRtE1BQRV/FdswrNqsUms2EFZtrHfzHjwcm+TABf5Q6H/X
vNxf74k8u/0Ek3wSjsJfOU/zyO5hcpRyd5o9Woxubx3i9JtSfc+1J3T9r9wQ55V4waTwRClrgybJ
wI/VLv+uDj79xpny9NcoLK/NF3TzG/uvGGslZj0HNgh2uTs7GqquDREghhhqHxqaZ34iSAL7MaIs
xQcVC7p3mqc1uuUzD8lNIlpC8Q0pPlRpT01mAFImkIQES1F8LRehPqwc7LMTIXy+4KHQztnPCr9G
elK4pSxviTrdxroepqNiuZE8Bipb015Y2jHAUnOpc4COz1KWGZmtLldQS+Sstto223D5EHW7BuNf
MyNsTLWfqzjiZsAosedE35y4H4TAKz7lLDByONIKYqjIAEEoXrwnmUSyTKqg8Do6jY/KrKdqDWhR
rLWjfXaXcDsAZ3PKfkhbizshT6ZCsmeQJqbX2rfi2tyP1/UeGPsQ+9Hs3CLxSiiwpE9rgdJ5LM0N
2xpAlMBk4lkjRErKOLdKxNUt450NXC082DVw4gC6yC5o9YIVD3bmM7k1/LEtw+CdrMIZc3JNUawp
wZgOhoPuOG2bPNErnGkHZ5qE0gqQ8uvmOvHRsAWlekWB4AKQ92K6o6mSxkIKcoBMR99ILnEMsEhl
pbS3nLbYVDMhn3OldA+kV2wvokp5peTgS6EZYc+lBbouKMDfkbGaQC3CmYZmkOzNfWZvddXKdok5
jPtIk6ZAiVrVL0Dk445MB+sZyKduGhJVfmNooDgb8FAjOH+7hDhXvTUaXlMYWeVJlWp+gNfDuo7k
PAGN3pilDDBgk6WuZEVZYHdRvjdZVW5lOvYEvHykhEyTmoB9Bcxc/qAP9oFmJnnRhzy33YnIwy1x
QLPSdjOGlTrGWlfSwk7lqTCsIPYMYtSzWxYYAiDbRs+087Agji9X3dOcW/lWRxuuf3nDnD980ah+
bE24ZCerr5WylFsPsIc3rhEEFhpOgY8Tr0NoDHyVgHGC9fY1cyFzH0qgiNusAbSWboaTLyH6mlKp
mq5sxq9eweENDEAgMISGUOtG1APfEnjPV3UPFxwP1HxBvqwh6QihReEWdKJUbluSjF6pgsHImLRv
kv5cZMb75QlecKMnZoQDmct5Vsl9DBIg3payBbHZRguqzVrv/NfBPjuICnQPuVQlYJH8exxdrpUB
BiqW28jSFOhlAxHotv7sfcWffqCJNIBIyA2Dah16tLeDbwBa6EZuu1mn6l64EKFr/d/XEDevw/Wo
wWgoew1OpGE+MfBj9eljFON/ULIYycr1sXDBn9gTtu9gQ1G7m3F92G3Ygfw1ruSVE7JmQdibo2nX
danj4khKMNEq0LtXw8tbZGn7nwxC2Ioz5ONS9q/OX+9Xd1rI07qcsBj9WIBdeSRcg3mtDYr//Gi3
YPvEPYCGrWepqLvkblaP7uVBLXgxqCzzLh8DVwTaL04t6LGa93EJaqCir+/Ax3awjWRHRvUDFJVr
b219adcB5gx+bBu1ePSZnRrrHWLLYwmqig71/q1GnSigkdMeVINF4I8AZ9zAbsDXmjh3zApfKrXQ
XLUC95cxjtWmsQaW+V1ppYE+NAw8YDpoZEsA0zwjS5vntp1zXyax45b6xGH0IK6s8c4KTEuS8Dus
Bu8dqGAf5Sz+pzQHZwf8+APo8qaPVObtIAatN92sOneW3qeA/UggJDUySfteNPAM4DkGMZc9R2Sb
EzJu5U7JGNg4i+nQgVQq9btcKznRHsTcfDbolK0EDYueEKQlAMMhYoAa3unsSTUxtU4B5SZTwfvS
SW/AFgCopjxd3hELe05Toe+IUA+8NpD0OjVTZySCLqSNUEEir/1Y+FizFVTp4kgMAz0WaDFzzkhz
tKgZrLyJcHUWd3rxMI3Pab/icJZN/Hc7i352gBrwkKfWCIbP2DUHdBWab5SuPZX4iT/25tD+QLUY
bhR8NehYErUc9NoANjZFdwAHKeoe8/JDf8X1HDijeJT/MXe/aI8fsCN/0A9KEWfwo9ARv7JbBERr
SSTRHXwZALsL11CGPxBB7U02gI6ONyJMG3kvBzkYDuxdtWXhFMphAy8n3aWbNUjVF4r4bBptCGaB
pAzcK2JWf5D7IjIHtNKWn9bt6OdbyVXC+WX0TTx4k0ME6fBA22ufUHt7VB8ub3fx4v93xP/ZFin1
y6TrVL0weD8qJ6kwd0OoBL+h0bW4VX6N8ateeLR0GKDUKA54FoY9KA8Crk8bXYOLMrT26pV5o+wu
D+vsPfM1Lpwt9PNCdPRMVahHAdKI4BY98tb7yRbvGT9B517kpsFvaNgtjg76rcCaoqf3TAIXChng
zVWxb7gSjgpJxz3J3MjnEn2qr1Rh4a0VPc8KrP8OkHPmgP+eq9ufnoWuTPo5sSZMKEQBk2312G6N
jRKYV+s8HGepGNGWcHHFVTb2UsnP+fu0P3QBYaAFQoEpYKErRejR4VI/qyMUPbFoVfDEpT60GtgB
sITflRcjhMC4316ND9N7esNVlbW7fO348yBJPIjA8XJKLGisniXWaoDv8lzGYZj2Sqj5ZP/eBOWO
xzbrGrVfT/kzY2iT1vHUXWiPHGrbjLsJLUjKbexsDnK2rciV6aWh7TeBCSLpws1Vl3fSJOHaU2Zp
atEpiVYARHTn7QADmHa6Osfp6NuOuU6HwmwUf185gjyoFQeIKimYEJHRAEGXcGGnTj9D5Q3eOt0p
IZRd9hICfPBkBOXtnybQ+FaBBISm6iiLQlFO2CqgbjBAToGtUlehNP7UyZoK1FnwCwvoHQQqDp+O
zn0RIRrLYEnSMhDsmAdzU4IxcHb7yJN3TQARFrw9ncJbqzguLNKJSSGkj6ImjyQFwg5Ttp2Tb519
f3mB+PwL64OHDu82ghgr7jphfZzRnHUQ5GN9yEOfPFTs1ZYyyBG8N/2KJTEa4ZOHdBZ6gcEUiJyB
+OoDGVyVVkrtMeVVA/xIJq6s/Lw8moWrGyojOmjbAV4850Ub8kaF5ju4iVJW/ujyNrTG4lal0w0Y
ulfit6WJQ4TIk/AyoKDixrZrELS1Gu6yptmZYB2XqvaQ1jed0e4hweBdHtc5fBepDwtrhN4v3GPo
wTx19PmYGCC5BaXovzw3+bYH/8wUMK/coKShPvaB4eW33S38/tMaevcc1S4Y57N+dG1bUOuFNuSX
cagYb0GuB5jdz+6dS88C33AH0ufLw114I4F0QUfkCrgdmuCETdlUBUloraCCNnauXdMNciPfS6kJ
0R96Pbfmdi6VleUUdycagjUH6jEyhHwR+oupz9HWDOxNpHUcQK4q5ydB12ljrwTkizN5bEWYydbR
oQ9MkcH6N1amfnRn3zmIlblMjb2uc3Xefs+HpeKwobtVwwEXDl3a6TIt7B7SsqoB4RS12Eo2JDqY
SRMXCeinXMv/GTvpulPswHaSlfEuTuov65qQHox1FeI0Jqxn4HXP0ivSvFggfL+8WUQP+bVyR0aE
tIpO2xQ8zTAC8vidMatXmdH6l02cBZJfNhw0ucLBq+cKz+rARmZEeElxRl8uLjtvecbPQn5sulrL
cy6V9uCN4Ys1MKjY4A88PW/oaGyopWIvRgeoZ3g614a6Tbznaxtk217m/0YguTiJRyaFa2aCfG47
WhggCqafapDszW/UdW3X8Ir95D6uhR6in8Z8ghwPjgw95Uj8a8I50BoFUgsVDrjGRqguWE/T7LyP
mpyHSqa9X1480VF/2cLxBccKtG3P7p0ibdRssqE90bRmtFUlKVZdo8uswEq10Y3qkl3HSkRW/MnS
ltF1DVEkWubhy0QijylBh1mnQTSPy3txSTvwfH/TNlzQjvhrml4Ly3diTJjPGQyUsswV+vQYOSHr
p9bbK6ds4SifWBBdsoJMiJJxCl4dih9zjb6Hzq+ceSVIWBuI8Li3G92WIJmFvjN7eKjqsCmrP0U3
Yesdr4vgEVX0juuVgqmKLFSatDnEnftNso2ny7tuaSDYcritbUCPQIZ0eobLppXbmsBM3veuArkV
mf7FihxbEAfCGoW3DQ+4sYACrNymLw9GXT5cHsfSlQUNb/AygH8Bl7LojGyg/QsgnMavfcxfJsXw
EUee7nIt+GqTq0/aWov60tk5sSl4Iym2mJ1MsNn4/AmWhozs6RXSL5wUMQ2A7l0Z5MJqQVMZTgIB
KigtxfAqhhQIVRkU2AfLi57UPTxgYCOB6UI1BMJOYfk7j3c+iuPQG44JfDiAcKCFCGkDsRVMUisI
hTXTl89F4oxzWjdXvLW3DH+j+nluDK9M7BeNs12cMZspJB1ZPiCGm1Qolx2SqPVnxwkvz+OCk8Cz
CCU6pGZR9hcrrHh/mVZDdESpTSjRQ229IcO6su2XNseJEb6WR9FolDCTtLExe+1L7xuhstVQCv0i
bedpj7UExMLOgDVg4jQFdP5ntSqnHmwIOLHZq0HYLmWbak1AeWnOVFnGFsDTCHAl4RiPjTFWlIIV
nkIDo7Goi+6ym0j/47QGdpsJwDBeEbjmwemsnU6b3kIIaW6wNnMnvw+JbHt0dECXUM6vg6b4dW4G
qZZ5iqQortYkV0MC8W2j+FMsJr4F8pvQGMTuQNVGCG2aseipEjOU0JkS9DTzE7ri35eipxMTgvOo
MqCj7RYmeKxmxT6ELrMgDnl9uDChrwSR4foxCVdfSUs75XhowgSzRE7byWn+tYvkmO71wB56jjd6
Y1CiVSr7HWnjNavCaWAl9Np6PqG5+8I5AjhMxHpgINnKQ/K4xmi0ePjwODJ5QIFCmdgb2BQMQT2U
GryZBIm65311EEHxM/aCMfrr+b+l03FkT0QjzjnL40TG8BBgBRBAcrUu3aWptXIBrJkRtiXTZfDg
o0XVA5/2oc7bGwAyXrtaWnkPrU2fIexNo8pzfWIdpLa0QN/jZgNPPS5ThfqQ8fGnbblWblwIfnEY
/lsvkSwgm6sM9EJYL9nqobgITE98QwtI6Nx13Ro0lYc0wn2GDAXqYo7BMT2iJ0vi3rSqEZK/TdrZ
IeKe9NrU6+QAL+LmZncno2pzzZzWebt865xlwblrw8Mdjb/ojuUaIqeuzYi0OppMnDyOMutvSSB5
0WO3U7fD1eopX3i5HNsSe9msqKwB/mmAY6Y6A/FCm99as5wlECpUorecIKsFoHPisjT/iBOLPLXy
/No5/ZOa9hWIE/TmkCXduE0TU3m17GlVSmXJIRxNhqgf0ZMqNWIJW1n90fsj6OIY8rtuxnlFIV8G
jsR1IMVSlgGTYqoqkq6yCvTi6QIUlCZYZPB5FKy/Totiq1Dttigc3Uv17CNy1G0js+t2LByvn4rX
y8vPV1fcdijUoYOcCwghf3NqHFTkwEWVMF4ruTtaideYjteW+7n6zspDV2TXdH65bHIJiQSEJsqe
KOHL+Juw43QV9EZ5RUCAgIbGd/pRvErP2T4OMzChj96MZBwas79JwAIF6svko+HN/wsw4vFXELmP
xiIa9amGwrihS2HDOo9i12X5CifCosc6GqkY/lvRBPfCQzqZ+pwHK75NNoj9QUIdQjgnXAUF8ltS
XE2k/QyUAVG4s74ouI+iuyyZdVLHJYcgohNhh5LdrrhyDlPIkUjmDVt5pi+dFqQZoR9tgRUBLVWn
m0fJIYpYchnugqB5h7mkeby8VRb8BQiwoJnEsU48gXRqIFGTAgqiEcIus72C6NdN3g4Qd+tUl2Wr
3YJLnhCiMahZG5wgwLKEg5h3MVMmDasFIQBj3yDXcdPbLfWoAeFIkjbgTmbVfR4l0bekbfKQlY5+
qCcyrYF2lk6IzSXS0Z6GIppiC9/EaaFZmRuUZzqVkD8bnZvJQMos9sfIG7qD3e3knQlkF55WmyGG
0GuK1x4J0zK8vABLD9iTbyKsABcOchD7tl8P2MKvN6lxgKfgD1i+pySo1q8xiSzchEjbmXgCgcAV
3I+CS6JIQUSSzUbPnrZWalkfUj3bN7WjVJta0tUnJlVkqyuUrGAxFjbbiV1h0ktz6myDIhVKirsa
afp2VxRXxPp5eUYXYgoUclAuwhDBa6kKE6obg6JVPd6tCnlw5tAA50Ed36FhneTmSly2tHgntvhM
H7mDyJitqXJUnkUDsBaZAKrvRhvBPC8hVhvV+LFK8s9jvVMPhFosUgEQRAII+qx3sS/h8CE40WJ4
sm8Nw4bE1muPpKHWg9ZgthOfFdBBlhtrk2fxE4C+m8vze1YUhrgG8kYcf2SA0eQMgKLFbWfVjgUk
GKr6s1/4Pej+vdiDuvvzuwnEOYrtOfob5bVo8dwbAlElA3sCWm2O2efO+Wi2h2QgpNYMAM+nHgqf
EW23kZ7V7sr4uFM9nWHECIoGIlYD/Nq2KSwq5OoMJNk1iAzewhd6HAaSeRy30B9+IzhZGBRE+Gy8
WOATgdoXB9U5ddlYeQ/3wmcT+CQIy3kUuPbIHTeZP2zX3trnxx8YXWgnoZIEVwxqv9NpVKd6QviH
iKTRmYuW59nAM9DxjP6hSxiaw17+Yj6P7QnzqWIb9iTHCKFdEHBfm0kPkHoNuHtj9KCTlQU8fy2p
6OeA8JRlw8dBzuB0fD2NVLXvGfOqsr6LBtPTrBqyrfnDyrjOHQ23g7sMDdactkiIsiDePjKrzf/V
UZRcE6KUbi9D1hQcHC7HnJohYgLiZvoOOLO1GsXyKP+zLkb60DjtHMlpR1BkA+XS+AWE0VYlnBY2
5/EQxWgdZWkIEaH04lmJfWCZvi+LbyuzyPe3cNrQ84DKJl5ksg3M5OlqRSYxk1qCHusYRpvhMCKm
Kq7GCnFq5fIMrrz2DlyIQrBunDwQR44vnXDi1KK1UYQHTIIFaDN/1bZOkKNTCwe82ihpcHl853ce
jOmo2SKFapwDTAgd0aKsIXVbFcmz0UOi3Ugg55vumb1GwLTwzjm1JRy0Wnamsc2z1ksVkH6rypZJ
Bpo8Phwb6CsDJXmoL6e29S0dlJVHzhn0hAsuwZ8AYsmBr2chRSOxchwIJyHdDN/LcuOEZN+6z+13
qI0TD/ADfzWEO78IT00K0QSlECjqWcoDp/yt2XWbMmiurZBThgEf6HFQfgY/iqa/f+Ws1t7a5w87
2AeSDslXPAbO3AzIdohRdagFtZRQJDCyHzkkmF0I7ILYJe2fdTvfdICeAn+srTx7ljwP+llAgIVk
Nj82p2dGGvQsVpFp9vqozgMUFZPNqMSdr0a643VgmNg2up6s7OTFNcblizQtSu+gGBJOKhIoc9Ix
VHSMJgCnxBRwtBuAYNQfG3cMCNqw1nF9/ENF93BsVFjlYUCTbJKjUCXrs+JNVm1AjR79bVWUpiuP
rUVT8EOcOB+FbfFehCZkHLERKtUOKntSOUFJvIrCJsnCyy5hIWpUkQgCtO0LVIcTc7p8qO5Nagt6
Di91XHva8W5ctOgE03hjP47B76gPLG0YE3qrvEiwUPnookyToCqHOHUAwxioqsbXGiVmpQdS2Kx2
K+PjuAlhzfCgBFIF7BoQIhAvxjFDg0GpldwZtLt8X3rQ1kbHo361Ji+M7r+FGwrwWZVzOKNQfzaX
XdmpbHIgkUTkJHYJutw5+xYrfatGQ4ZEinFnRXnjVnMCUsamjcAiANlUN1ZwVjVIWfuA53uk7Yuw
5vEQheTSflbKzyZxbpyOvSm0eZJbs/BIRnZdk76WOSTpG9AUp7Zz01l0AuUuY/sSgphuWWTfMIZQ
ijPIRM/OXaS0qjsXjm9wNXdLaVwyoguLICPnZEoRDt0jdN1vKEk+6jZyMyUKHUrIRspBg1K2UOu0
hhJAvnpEx4/ao226LqF4SZHLkuzezRIplKvKG+psT5UkKCMtUFoLnWV1+k9h57tpoh+dTjwrJuFc
yNtyLHZSTwaXRlrultDUKLIk3qZjft3pne3KMtM9MjMXGMPZ1woGMIIpfQ6OonhMH0a3QMrMRbj6
0jig5u5i/GpclZu0ASs9IFNXpjQHxMpuFcAUsdu6Ox0IZ0+S2LAxu/oBwg2WaxizgnlQmJeYGadE
GxxPlwCxNqcf6YiuuaaX0it0GUpXed+AQjjV0NBKZxky9MPsqnMTh3GR5P40DspeGlKAy2rwgOAK
Ym6U17oLGoLGVRzauxHOeeZSPU4DO8qNAKmA2Z1V6YMYVu8XqvTWz/FPS2U7W+4fpik7TIWJh81o
FV4C4wFzZg2ENMiJWiqtgqKWNfArxaPfO0hnGY3ehzkCHLet889xpvc5yGl9qmWvetnOYFvsc1c2
meF2WflkyxFKp0XebIuWIbNO3qq4BigTAi5uIs9TMPTYlVXSfpRF8VbGIPAaZKO8VjqSXIP2Tdta
VDKCUsvSwMkdj+VFv6UJ2ifGorjW8zgFZfH85Iyfozm+SlG0R13Xj0BxBD7P+LYcpsxlZevreePL
7CMb5cBulBDQcLiBcZOYj3J+36TNwYwivzJb6DO210TdJml9W/XpbW+r93WUPTC1d51av2tUrjef
SZ9ELa0dsukO4MC14sYmTiGp6n+0EakTVuafACMGiVKYu4oZ+b1cMDMYTSn16lr9NMtJcx2532p1
xjwFcF8frKpIw1S4w9WGeJMd6X5ud3hpIuiHjD2wYhJtfjQZljZt2u+lZe5BM/va2kMYMUAZaDPu
LbsIad10rgztKmrif5O47Ny4VTdyg1fjpCQf+cior9k22VSt+Tjo6aYcSwenxojDIcPS4a65bzID
8AVEwiH0KxK/jwvlCeyQzCcoUb9Es0O9PBmLkE1N7PUK0Ic0Lp/GTt0aYFD1zKpswyF2wLyjGqlH
csOjQxe7QB6F0E55oJn1mIHztzBaAnGHya8qa4vAA8+zJ7to9vXcbWivPKDrKHVZBZHOjIABpWzk
2NWc1DoYJThDjNz5kZXT6NfTZHq6HdOgYYYZNiBqBmth+QYde0+D5nEwThDEpFgg2So2pJKukDHx
mCLfVlHkNvOIggH0WotOQwl+MoYbg1Sqp8tI30px2rjqYGaelL4qdJRcPZNsV+ohaVyW02OqotbN
FGj1VCrBjdZ1z6bNAGPJzM2QSs/ppOYuTap/UA+5zlW5d81RvRnRmMz68aBNLxNonGNTvosNTHOL
1B97y0Cx4KHhPHKVFgzmLe2vWCLtZGP6p3GwnB1V3ke5eug7FQVVVH7cOnU2qf6WaIj9Wj1o2XMP
UJ8zqz/ToX8CRdpOscrtQMY4hDN7mKu5c2cpuo9a+lBF7BNaL7czJRsljq/GOb4adPtOTgdXNYaA
lsamRhUMn/Qz76fvPVUfkdEqA80aW89pU/Q1NkxGyJfGbpukKkjYytt8yiE9F0dbUyMHR6oe0fsW
6lQOBoVswQqZAaSbhxN17qWmghBroft2U9wO048h6VLXdBLrtk9lHS2G1qF2CHg7ovreiuXKa9k7
1nNjDNUB0XcPzfb2O5qxN/1svRmdupNzSNPpOrabDJdVJWPYS9NtocR7U5V+zDKyHFkyOL5dj8am
laODGstP6Whdl0n1aJrxowUkZqt0+xJkm+qgbCxqJaE89JPXESb5TtTdjIUZVGavugNN610Zg2Nk
jsAwDb7Im3pC1akoHnMlL3w0+bkWhuhydK3rgJMkkKg+3WpVVfnD1Bq+riXvOkt/MlLFvi4nW6mW
f2Z66bipAowmMQsdZcLprZ/KZtNWWulaSaxjFlQtjEh5M0RlaMBTbA25/hYVGegckwi9ZTEcXV/s
NDNC7GNZ1GNoTtTTCXgTeK85LT9io/3ZdH0dOENSb1MIL0+KnHtTavsqsQ8S64NhRq8vc8BthV5Z
D8lsEPlKU7wzhuKmlQq2KbDrPTuNXqokrvyKFsWNReXCq3pie7VsX/WRiah5nmPPmUrVVctkY0rI
nsW9Ch7FZs+q3nRL1KA8Jx1uVaVGbb7pfEdSHuRI3dWkGtyJ1o+axaDCJ1e6WzfTztFyUGXS9t1I
i61TEdPXCHh+TSSunPbViNraZYUTonXfn4wG12+FpuIJL+5UzvB1k7tYk2uvZhqCgU4u7xDO7OMe
LbpaOZKwUAbyf5x9WXOlONTkL1IE+/LKcnfb13vZL4RdrkJIIIRAgPTrJ29PzDddbkd5Yh66Izqi
qrmAOEuePJnnofLqwgROX66reKOuX2/bdnC2VRU9DCzIex7t6i7dzr5+DTr/oYL6L/QGSznRom06
rHMiRLjrdEgWC8XeJYI28HxWg7xiY7dn0vTloFJSWp40j53QEFhYnXCn0IAdmeVOQfuFQLSA1Fd1
ODplyGDgkvC13YmufZpYBPn3RMCQ0+F9EQh+5QYMMgYS+U6GrjoybADmZqbssWPUQVZhJGuYD1vb
VW1HbPDCo9pA14QGb1Z4Bww/YbHb9M+zQDNnkdWNy1FNNnbejmPSH8Nl8lBPkeRQef7Oq8JbORLw
7Dk9guk4ZazR+JJgOiPMI6RaaDbT6S5iy7aViS5YBVUFGqpbHNvnpl5hp8ucX0y445WO5VGkyTUM
k7xT08W/vdqHAxqZpszoQZUmXro8arVb1tBpyWbP/DJxffJqFwv+vn6UFeSltQ1eBCQ6P6bV05t1
JWlW18GQ9W5Cc017ihy2hBtVoWdlFb3Af0u4hjh5Yv5NUTpc9VazW2394ThMMS1JlJL3IOH87IKE
jtPAqzxaPIieR95MdlNYswKf3RRkI1HeUVBVP/mQUNqmejDHEXaSSJO8PQgysR13VSQPlcsN1AgS
HtzKir+0vdeeXHyxu1DMuMw4vCsV8+dQLtVWLQgJi2ix50r8Ye/XBBibI9sEylmt5zyPYe/v02RU
54nSaNfJlG0Jvu77oVpJk0EQtS8ijrCksXy+x2KrRtD0AwipD6zPYxuHO1bZyEPu0cuLz8fqCrvq
CHwYh0cZZQvZy7ACsi0acxQr7/e9HpwsrMhS1pNw7mwHxXQs5b+jxGHo41Z13a2ODrAUTQWCpOQJ
qEuOvLdGaAQ+p87d0QSwtpnH4JZ5+H+HnuJXDrV0l3KoW81N+7HoFakh8qHjBxd4Ow7ZsEILE/VM
iMedovRSif+7kVg4x3bkOYrFI4w1bwPVvHuB2Rm8zQ2Z4WCRqvTBafQZZ+Jx6ZNkT5Jp3bhDuGdt
twMu9zCgzoM2mQQJmWgcN1ZlWCGsEcLpFevnDe27XRvzOmOhrMtJVNuwsb9FpK/Q+uwZN3fQAfkJ
rY1fAJynEjarhTtVp7qBLMkCS3Zq6mtsVwJu7i6jxWCB/CW7SdrhCbLNgBLi9nc9r6cVJUNG+96i
4XFO0EK5HlU/Fk7cVpn2JV6I8n+MkPxDnuPZVNuH2KDm5FwcLSjrd1J4V3VCQTHq2aOdh2v0R/iz
nkHq4LQrsOZGiy5aUXyhu2viofAXFM+OpCZfx3+yiV52cqy7fJjje6lXrAWYuExI32dI3teQY8HX
2HhFZ9dtW5MVNqXd80z1Des71KLWHBPZPBm0LhsCe/LdAmoqrFjSgzeSBXr93sMayHfey81AvU1T
+2coVHeZCulTT6tbhjZ9P9pVYFQud7Y2zyQZZA4cf9mRWKjr2cfWByqGCJgLh7mzwtFZjOm3wENq
xC8IlYm0K6SznnWKY5QGpTuizq695QznNZqZZUIx5E4bHlr2gM8Fo81mRavXybdQ2QnJEk9L6fRt
aNd2S+lESrUmMJQKewy1mrl+FmP7kmrJjiOFDt+0MNy4NuhbWkRNNYuTrMxd5CTDzdC5a5FCE2VP
sJpZCMNNAYe1cI9h9Nsw+Qr5ayDZshKnRCN01u0U5pZbHBEE2cQbWd6bJciDEAdyBUcHLTrbJhXk
cahicaaj6MO45IZ20euCIn4hHLZEGJqmw07b4d1MDGUKK+KGfSgfztB9TFDAdfVHpKyHrBVXNx34
Mftm0bsgnPZWJNtWyJ0a4xsvxmUE8W5BGwWIn7AbG4UbaBvcxGm7q62zCxN7slp/tA46ZAt73ES0
8mjXeCwSIxaMAADyHNnavqOl6zNbpdDGGSOa+0rye9DEejh1qVvN8RKGxMfKRudHR9oly1PYU136
qa6K0QUIMCj2y8z4E+vE1p2QXXADVHncRixQZ4J4+u4ppAh/QMXZ1fItmMK35hJL0LY6Nf/A8vZD
Ui+FjtWbShTayGabNuhq1nQ3UuwjyvA0JfoQXRblA9U9MEPLniqSq3XIXGfxCm4jH1Fqvqizkhe/
CXk+1j0FhWa88bvhfUVVUfrCJft1YG5ux669qbSVRzcegRHUti8m4quyruwIP885wDfI0xuasOE2
NAPZynpar20a18+O6m2JQWddRAvMzIDP0LiDdiX8mqbmAJLozg8oduZk+jJbr9vCM2w9yLEFFmk6
dwdFL/ZKdSfKARm/JJZ4V8PURHsQ9GKaoYZf3hd/UTf+7NW/K9DCaNYtiqF1nOMSfRUIzgZsqNhR
2zmcXznC+YpiNAeRMUXVqGAbS81GLdWY6XFCrw0rDlJHJJP1OG0bZ+LHuiF90SbVBpYQ79EQXgsH
aG1gTdFSEeduH+ybWB97Ad35WoVoGxb1IJV9dluEm9U5dGw6GhRNcY+BbhNvK+ltwmb+AYIhimEO
4XDczJoZ1RdzKFhGUawSEEuLxhHLyYeuGVZmG2A5jJ+CPuy3nETOhjNBMgVM4iNJyFWNvpE0BpUu
fVHEe0lhSqrT4CmQ688KgEoB7WXl5Qm361FyCIGMsoD5603jrbeegNDGEAB1sKF3XUsE26mbn5O+
Q8B1pngj8WtyV9M6T1wHswcGqivUoA6Gma03+CcZDY9ugCUl0oPVK2LQHOYfLiIEtClhCI7jlkPM
pVxQbszzz8SVH2mL5BfBXPcUufS66dF/yiYObi4BvcCaUoO3ON9bUoyQctNvsGHei7GBaaxatkON
UUgYdFk0go4N77witOK0AtswqzwvERR2psOob9z2cWxQNNbpCT6JqFQBFjHIOFUZZLTROqbecEC7
o/Do+QgNGzfz1i7Hdwc31yqT9L3pvStClsPCw1JakzfJaRl+6RklrBsW1C6of574ulfBtcPuJX0B
MJJc5I5hI3Np9sj0i6XP6bKpKZx5oh5WPRgnNG+p+dmrUxvedcjCPoEnAfIWNIpC6IkrekpQ32Iw
g8ED3zQeDkctd5I2b1xPmU1eA/8lri4kPy9rw9+JfvPD08XXwjdDRuldIAFcJO+0Rd1teMk7L4da
SlYnYSb8X034MLuqZNV2xs5y0j0qUPVQBqzrOfXP0HtRRr5GtdioNskmcqysRpOly5SxB5/CDcGL
22v0b9cqUruwr3Bo9aauZmyG9DsVwm2es0x0FsN8YAxsQhE5ZV24QjFsQLGz74CaLqys2uSlj5pj
26uD1SPi9CG1PE9jEN8j1N5pnUWGoXR9nhuZp3P4MNqlwuIwCCfzgiFU2NpNJNJ+O4/gEOAVo+P1
1o2PVjVBaR6MyQvSpMgC+G6WKdU55NWCLKIkD9Z6v/JLAg9hg+6qAVQ2I82+tca/FcB+YDzRm93U
4gHECxuLlUy0bFKng3t2D/19Epiih6ZHqVqms6Btwn3LqxjlEKSSiVfD7w5+3tmwBBsECbWp+XJu
ZoBN2H7OABD/DqwnCtQQadYM8S22nZwC2FLJFvnQTeqRQjJUENCe/RSox5j87iCWiACerDi+qKnC
qovzYIw/1jHKIokWxFjnUpndhyM5oLC/UlWPYEBcQPUqZKUy6NNE5D2KFUKCgH9/BFT9HMhy4zDP
y1vf7cvGr6p8jseruE9fUlfYrfHpDbBRnukLCOTV6d7TKJhUD+B1rOAaCOL9tk7dKwhw211q5itF
o6HP5o6Q217O4kDStqxG5ReY9LS8nNNRnuQ0tQXIhk5JErd5EfPCHrgjPkjVNzs6XkBAn7rito2C
9SQqHV9Xc7y8Bhohe1ztWkBiQ5RAR+0xbY2/1ZUZdvhjyX5uw/RmTevKK0N37AEZDsuSE4C6Sw7P
KKzqI9lk+OLQPnNqEmimM6re2qTuCkG95ORTHRytRkmFle/72BqKYgOcd8wcE5H+6nxpK9SwAZaR
LoXvgIh2rwTzzzWUKjaoZKfCwerDI3SL3Pu4YvKAIhnwxGSYe9Pz9WycscLt1dQZCnQM3rSBYFl9
4GxQ4OhOrHCQvcJMMjQYfBzNAxrEZQAYzds+qxo5dTkDSeooglCcRDS3KND8t5mIdOc5Nt1Ir9Ig
fXXkLmhgLpUPnjPCFSwO2Xw965XSLMEyC8sW9Gu3EZ6rANzvypynnJ5sCH8G1H5aZlBmu5TI1JAH
R3fw4CU9B8It3PC1NrE4dpYNZZg2F4p8G4vT4I1Vn2nV+PgwZI+BrXHuJQTbH8MqSTgq9cU5tIni
+ziK+1tgEHI3uxGgeOawARiwke4mDclYKGU0wKMeq9ghAexSWQLbc+54YO44mN/NBhKI2uPVcaBj
j0a4q56YrqDU1dbjPd7i64Kt3D0DZ7zA98uuhJn5bY88d+AUQlcgWSx3unLebKeinxPE2LJBz/fB
GJqjiqaxJIvALoWPr3xaZuQF1F/xHU6q2FJf82f8Z4fMncgiMBO/s0quLSDs3t8IxdtziHWQbBna
6n6dvAGSgZ6+aaIm2Bpr1i0hHcZLVHRPtpv5zkVDVYaSKtw/8177hLoHpVt9n+gxrjH0GeaDK0L7
0MnO34+zHoqAzd07cC8P2HFq00w4K8MopFv6OYttzcrJ5SDnchedcEAAtmZoXoYrIfynJBqB0sXx
UpcpIHgcAsunl0TU4kXSuTryyHjbZPTWK0j+K5vjeNTXhK7Ql7GT3tN6ineglgeFC64D3HJYtcH4
McrVAlsXhp2jPY9Q6AXE/x3p0d3Oq623wyKWG8I8m1FUCRM0GMJ1yWjVMaDKE4Yf8A1engcIYG0w
6oNamJ8ClIr77n2RPUI1nwdkf4gwmCyYxQikMEzA5tSw9GI+rEoiYJcA6BGWjiLBQGwYZ7Gd3Zi+
6M6pN+he64NZDFzAql7sUz2neYJUsRtlrHeinqpX1JAOJkIMdcXWGSq/B76XDC+Vge1qu0T+DX5l
W66h4XlDKaaRtfMsjZcW2tNvkMo4QL0atw7NhNzDShraAmhncAwDs8hWcDvFKty+QX97qLoVzKHY
3JI1uB4NTfPOXz/opRedkvCjUglUjYEnMIVMjq/mRvQz+egMcD5fEedoHDznFm5umJ1HiEBQwCgQ
ivG2Y6zh1pfG1pcYhHTCYRm0ybsSXS2ipRjxVzU+lWaSmTsuskwseUvjuaz0eg7d+qEnkCNsZkQ+
KrNmIk/RBAHQqXMBOOB1UFAg3XXZVhjHdIsdMpzGjePjZrAEfJkXODB4hfQFj7ewaWreJtk5G+p2
DIGrwoHbKugiFcD9eGYAmiGRsDMPAomeF637AHAqgyYqvsNxxBRWcqyNTPptnNKTD8pG3lEACMh/
dTZphBfVoQAAWyzJXOXTbKFgw0gIWQWr2Tu8vVaavjh2ivd0wM7w2sy33UI+whHb187YLEW9DF1e
a2q22nOrIzT6wk3MFr5HdFsPBjecLZ3rH7GmNqFKtC4msv4hCapisvbd48mzjvBjqV4361IVq+++
rCkGACxFCWdU/D4P9MNp9a1t6Yz6r+uObg0AJaYAZaMOwms4jVLFryFo3NtpHSVK/245tkaEhSXx
sI/7xQc1PNL3rEOHQsEELRVJ0JGn6kftDS/KzG9zZ2cEmrEFzKc2ILQ9aJaEO9KQKz3bWzqZW0g4
7Se3I9ugkjUS03gQXVJq60BdaJA1akGXQ953AONt4nvZJCTjaWUyz9XnMYmeA2nwBNTIwmONcQW6
qtl3l/slmeu5qMP6vm7piKI2ulml83vxKTlMAwah2p/nB0ZaeJ4qGcYP3aCS1368ZJRBk8ovZIh9
wBRTy0w7ARxTNK2AvGEptnB57QZZC8nHLptNgHQUOd2YB7Gy274aWM7brt3i79ewdVno0cRoO9ok
6M/QnpiOHQOIEi4xwHigyXWKyXrTboR1wI2AWd9+cbruriLTgEZ9BbYUXhYglYT6MMCw48oNyVhH
TeEPE47c4A0A1wU2pVzUUZSrO9I37RX1Rj8XjQqLTjnrtktFspulD7lIEfR3q/Crsg4iVjoO3LSD
Ja72aeOrXYWhOajLOA83jkzR4azcv6duA6fJUJticUcuAV1hAO847KOaWbQfnIjDVcSPz86cFjTx
NwOqhcybBph9KDfV9qlakUsxQu8XfiRSd8u9QyKQzUck6D1oo7y6TwfPhaUTm8u1134I2Kb2TkNV
NQ+TXjHSawQknoFe8J8CdQRmk3hPfUPA22tWgCp11PvP4UWrxEy+l0UJmoulTX8lrv6FtPojvYwS
Q7VGAKU40iUV0C5Pwx8U3d3YQz1dVkUyA7JeggLR+hraNueoql8iXT+FXVvMmF5MpL2LRQQkP6r7
95T2SR6nK79MeE0GR+dH2SFfcb9+JEGwD2Z6piy6HAtGt3UYxOdY+1XW9PMD8BiSh0sH1BpKJUXr
ibnETZ9VxLeapoUFZ6S0vTkAm4xzVon0yorLlDUBKNEetIW+uwBfN4K2aLieZt8/YwUZ4W1xd8QZ
C0nMzhn6em9I/KsxzaU7bkROsOCsgG3hz/nthsG+LfcqTOETezQD/1jS+doTzYPs0newymQ2Nu5d
ZerSS5tbD6/cclwDncJ0ZeMWS1QDK9Cx7PsGZY1jzw4Z3C0+xyFruXcF3ayTddjvRCQ3td8XtTc+
OasLuc0J6F+X/OL8LYq6rS+nVzXMEA1nXeFBKU45w7XU8NWt9O0QiU3KdLmOPxu3vgGed8Iq14OX
8BuxdiR3rH301+CqgqSn20TXawewoIIOlTvdG7BhFt0+ubHaQHliC5m9cpr93eIkV0uIzM8hrk3Z
9eRpTGOwIkUlbJ0DlAbVzqYBzR0TH5NlOGKojlRnyKM7JdtuCH9MxNICU/QlM1Vy6KIIxGnMCyF8
7RYIEJtgQFBmimPX6tKcwkfOk23preh0V8C/kxz3c00xt1jbNz4j3Q1zUU3m5DjVDYz7bqYO7QsD
PiMmhTYR8xPwiFSW0uVKOOluXpCys0alUZNzqbwNC8MnEHOSrJ0jse2oo0rB0k2zoo+AXyfbeN0Z
FKMdavJ89iKD+g+ypiA2hWhxfXuq4X+yQ4jfYU8avEY1NcWyXqBTW4kThgvRYeYNxOPplD7C7UBh
hOL6Yw4OiLvpjRshkgSQtqTts00HFBeTm9pnr3FQ0HW/5l49Ac/WZTzpPrdJSPIk6dfS9Zt2Nzco
dWqvthi08wNs5LYrPpFB9zjrIBhZUYTY1cSIZOiKNCVdUferj1Y2CW8du/4cOwYVOhL+CBABM4mO
ufSodlEUT678Mc4o/5tUqrwRKWQ45w47Z0DVUY6SvPGGzQi/oAzMqq2h3imi/VaA3Y8Gpql+rW2D
0OgMyLxk6vMOQG4WKWf87bTzDdg95Ci9FCCXD8G9tC+wzeTh36oR1wqtOvSZAYr1zgzZeA+sGriG
dkExdRgg1c15GpL3kTds52MSPxnEStB0VkBR3pth5HVuWLHGDMkLLJ3VjQHHsW7IZmXeGDRxTTTd
qgBAMNhgJu9dHAUYvkM3LMDoRPYQxZ0tCpbEtrvUXyswL+gOAC6SfgtxafSOVyJARw93EHo9wYk7
x1DEvCA9OPsw7EsbYopoO5dkTosOs/JAOZl6n24sV+91J9dNEyuUdCnD3o71qkJhhQf4PbH3gSSn
CKxqlKmQ3rXxEhxDdOs7gHoYH/ptj21E24HVncqXtCI1DKdF/8Omvgaw0/VN/ndG4BdUWfCDI4gI
+MCk0JL+SXh0sK/ShMjy4HhfiLoQEighqbn7zur0K2Y3rnOxVfGwFBj4n4iVuk0ArKI3gSVMhRHw
uhFAmZZa75YmfvYqMMsg3QXlS1DTDD5ltEvPf7/Rb3/BJ7oqBhlCmZ5cdmNgCvJysdducpu7T97u
uw1L9797KniaSQxte8gmBNFnsWHpwBcJmCgyx5Zfw/t0hy3aTbpVWKJtiu/Yzv8sbP5J6sSOQwxd
4yjERwWJhD/fYYzmZFm5hujZCOQzkFoW1uKDqaMKGJOXcfqzHZaN7z+2aXNTi5sUo4KE0Ccavpoo
OjjrjwRacEF8CtDLt/r9myf/xdP44/d94kT3lmBugrkC1PcNpOcQqHdwkMsv4qbs9jstx8tr/Pww
gDihZcIi0H/17sZo5lxzrLRMVc+ueTWgXaGxOQ0x867aYICE2t9v7780Vwh8QD8SeQE7SdFn+V0X
9VTlpIhh4QDLBjJkVfoNa/fLK3gX2WhI6UT/kU6Y55l7rrfqvDGHRpvSpt3u7/fw1YG9yK/8n0t8
VksIJeKbnHGJFJOrbbi5iE5J/yZ9BXawYQcZFH+/4Je3FGPp+7Ld6sJk7c8j2zYgbbQ+9Oa7Nc4l
D3LMIf5+hf9Sxi+6K/9zhfiTgpw7B2i54egFPs85co+sP6/fiTJczu3noxaDMA2NLoiE+f6n786F
HrvfX3zDk7UpUjhJiBXln/i42HtgZJI18/zNWftvtMZN/euKn74k2dYgsy3Qmw+2897dAbOHjhwt
vxWyvvzy/94ZtoAB63kx1oH/fD18pG4voUaQT05wWmQcb6YwUfcAG2C4DROUD9vMgCNGP94EEzrL
uHf4sztN6D5MLzy3WEBwzOgQQLM1SEElaJz+0eum7+T1vnjJHqSQYgQ9SKHjdf/5O32GXbLVoOsF
5xOcKJEH+tZxxDfbB1+EFA87eRC/gdDTf6VLFj9FhzECi2MVyILmUtMtWWN/JdZkfz+0XyxyYBqG
dIzdOKyQ/CdxdDQBdfDygi8yjxdNltkWmOYWprh2MidLUD59c6S++vQ9DxJWHkqA5JJG/nyGEyPC
0Z7BYOhQX1/MwDg63QM2Oa/9kuwxNP77LX71MAH1RDFiZYxl809ffhe0y0wlXhlNxD5wMQQXFRAm
D6FTvv79Uv8kvk/H2EdoBusYZySIP6/FrGRsqAPeJfaQsB/3bg4Q+bhvCwe41YfAYgykd70dFli+
9135Ir79ceVPDxUAXi/WaYb1BCr5GVm5jb/RQ/riOWKnK4U2YQC2CnLdn68NUApYWkB8csnMsgM2
gUFp0+GgZtrWy4O3Air/++NEZMb/89PzvOQI5Dms+kJo4VNMXZaxkU1todMShmCU1XEyHuxqK3RT
84dH0qKH2zTD1vXOem1z1frqgbvTz3RRfNNK3wGBaL6dHUxtg0Z3t73FBMip8cMjZqsdCcb7ZJFn
ZpNfbqjeOEl3rKa/oZv8gPHFAa6PkNyrzlMowbFJ4xaDPwuUYiTbuF7LxKvQNFXtwxSMXi47dSP8
qewnpxjQToyJD08TsFo0LyIF2rTHnd3imj1DjZ/Pkcu3/sT4PagWyymt03HDIsKxb0HFHnye1ybm
Qxmk6MFYpF/CYbwJiLDAMUyTgVjTZzxOfpFZXiw2lt9UJ88qXLbgix8YgEA0EgLTyzm+lSEsXpuh
Rhvqj1BEn2pyLytMTKKgg8CxXearfvaLXo2PxAWkPiZlE0O2dm1vEq+d9osAo0E3PXAhxMSsBVaE
hZJ2F2r1KEd7Uy3ivoZzcgYZQWA54KrObgpkM32uVVpg/nHFHfzTkp107JsmJsxaArBvaV+rOcGS
WJJ052aQYzYpzPpDmItkzTjdd+DVZdYVPxo134rRTpugx5KMnSowhafYPYbxGkAhLLqL4tqAkYX5
jtd2w1VKudgk0WDOMTNdKdoJnWTgXsWSDLngYMo7HhOFlj00T7z5BxiLj1FCMdlUqdjhdRy8hgC3
qJK8m8KHSmuM02ZIjs9cXo895kZYXwUBd6J5mEL6o7MKBV/zY8IQ2nTqg5pB7XF7wc6CvN9UBLTq
AU5FdADYBjJOm3VDHIPntkCQZRQfabi8RgGI+Atm52A2gRLVqvaxw2pOoWiC0awP9mC8zO3W8cxv
PolfehoxZgYRNMc+1C2t0Pr3hC3FwGDoSEA4PtW1RyEZ6b7OzAWlBpaiHYZSIEr90wZGm5H1pKyq
QOCFs6eqV2cM0cpZ6T32ZiRGf3ORyAi0yFa598wH6u2soMb4vv7d6Tg895dlGWVLNpE7UhM0kgmG
bpNf2WMMkqoFyWrsPbudJvM7aIMQ0maVzBgG2hBkcfqC2OUHA0Meok8f1gMnLGoemp4e6hj7Nhr6
LdOwU63MaMN/qlrdzjBPzmQcgf8wLVvtkzYTGG6AZr6extF7bdZxyVgsOZzHqwRQNGZ6ygUfCOs4
r1NF9kninjrYxusViBmPwGRKY2ky1YkXDGYPmNAAwBhtkbIUCyJwChj5hiX1LxVWZWTm59XET1bL
x2nw31VaPWG/6effo90XanCAdv4V7D7tqsu44fHQX3YH7us78Km3F88CbIlcnDKjDc4NuEjfZ+Mv
wjq0kKCrDlU/6GR8rmiieh4H7BtdnMpkn7kwSWIbF8snZ7W7SBX6eY9lPXNMH/5+t1/kK1z2ok+V
JCgxg0/5qgvgQDqEuGwKppm88qJvSqgvCjUoVEFkH/rt0O77nPUhb9e6RGlkYpicq5OPfw/fFBZf
3AI8+v7xa8bqPaxx/kyIoYZ3uD/iI+zWHns14KsWDPIt278/qK/KpX/0B71/BNUhH/XnZRKPMham
WE+YIArhlHA+KdLrEc09LGuuv2tmvwAtYNx2WXuFOpWHd/PppnxDTB1WuBrUlUv/1ByCPZYOttGG
HtJvXA6/vjO8noscF8zpPyv0QaJ3Fgt4poCCmju9Beh8lUBm5+JfAarkN2Xn5TF9KiVwY/9zsc8N
J9OckTDBgZh5O/4IzBxd+wzUGV01okFcdpeykn1SOBbSMF0/+t8BX1+dyH//gE9PNjCL9oSLu4V5
IlYMHqDkWvRB/81tfvE5/3GbF2jkX7oo2klAbka2xNDzTtDzCGMe9zZuvlMy/+4yn4rByA7Yd4tx
TNyFbIQDI62GjrfgRF6J2Px/NKFYYMDHfFmSvnif/XlPLJyMXw+4J7af9u6xgdnfRU7j27P/5Rv6
13U+xSTMhRtcHTdVvdZ38DLaDHfQqEQ7hOR9h+HxmMltVf798/6i8f3j3j41lO2UYJji4pqaz0cG
G27H2LIlVRH7+i0enG9kl77+5v51j58b+mCArmMsLh3Kxa+pKbF5EEDw4n+LfTffIHHfPdFPsWtA
HR40Ee5uTCrM4ncV1gtT812E/O+OOWLW/72nz11Ck7o9n1ucj3b/j/bQVVyajVc4x29PyJfH/l9X
+vQNO/MyxHLClZLX9MY8XayWwQgs5jLYuNsVyfJiLBQXfz8iX0auf1300yddVRfVCQVVMJsae0pT
xUHeTL0eHOQAqvCBkocJrb0PQpqP/aG4ir7brf/mNX5u/VQYsHgJ8RpXRsoFkqakH25mNX/3Ir+7
ziXj/it4OYKmEbu0e5fks1yrvdhgE/gKMoV4tF2hfontd2nhuzd6+Un/umQsF+vClmqCDpncgJt0
qGL/2GEJmpHxm9v77u4+hZdQYEOOLrg77t+uzYOVWLZ7/vtR+eoSMMiBYSPqqgBmTX/eDUjYLiZA
uEQNWBiMrM4HI8Bu/n6Rf4QNP6fSCJDRRWcBiPdn0ZzAMRclMGC30L4/9OT5AnI0ZZcDlnuFOOyM
uf8WXJr/p9nDV0VXhEwQQnYE7jmfy1WBIWvAfOAco5KnyPgHy6aHv9/flw/xX5f4FCJ16nXgUOIS
nn0d2dmXZ6+9/fslvpqgQKAbnhl4fFBO+1xmAYrSUMLCixqxdZ9dpL76/0XaeSzHjaZr+lY6ao8+
8GbidC+QADKTTCYpOom1QYgSBe89rn6eH6qZI2UpxOmYRVUUi2SC+O1nXvM0PcEE2pm9RzsYBRVw
0Mgw5y5Hije8wqn5/Z/wy4H84S+4OFWWVW8aLeQt52HeI7Kwt6DI/v894iJIaPDqA97X8QLWealf
jOH4+8//hcgRCYuMvrNGF8SmQPTzci8ca9ZysaOmiNWGz7ieH0IL/YTuz2jYR6EGrz3xIhiw7zxY
DM7lDrBkSvDIwnHzXDbAJGWJC6oV1KVQOWh2MvI3oeegtbSffQqN/ntao7+6An6svV0cjGUU4rk4
M1ly+yrZMEz6IUibuyz/FjofZNDm6G/8/hXNrRH7t3f8od53cTLmIaEd2hX9rhoAFNPwCz9FSV3d
GRPG8m5ah+gH15lV+8Qw9W07I07iDlWzBmBGC79vSusAqKHfaSu9ahPuMhyJ0qk/1Q5950yt3qRe
+qRFGjhBemtPSy8pp1ovxqvGauApNkt7lOpk+mAvcEud1KiwV0p8NEPRd12xkkIGYIjtMwBrb4BB
gTH625QY1HXWfdMVd2qG4FqeHZc0vE3yGHtm2xFgLIhltCyrLFjqNmgk9FEqgPxFvvpZUtforKDS
r8CBU3Rg3kwwKGUJOodWmEEWCRmT5pxq1Ye0+4YYixc2iwcgBa2G2jOQLFEHjoz8w5jfL4O6W+Vv
wN0wXlPuIOt5eNsuA7DbPjpVlBspm+5kBXK5CgvB8tJaDgY1DEKk7U2ZYkr5mEfmsMN23jNXoAIG
WGcl1k+QtYjZKAXlsD3jlZWgnvWEzB0+dwn0t4/HO0NtznE9H0zjpUv1j7My+jDSW7eHCk2yvzfM
Z5zggxopl2aqQWJY1MLgQ+KbG0feaC34JDrPZVW8UfzZQX+GphQf+XHwaOiwyVUNdN6s3dCKv4yU
Rwa7PgCG8/OxCZwqurHb6oskjX5ayNeFXbu5jQKG1N/0Jngm56tea6eWw3tE8iWUlteuoQeYlHtF
umqK9SbjtIuW0jVsiCeRs5eV+jRXRaDSU0A3+WmUl5M63hpd9gVtlkAfNdrOtlt2qd81XErMV9l+
sNXqrFh1sYN/tcdI5S1bq3MVTWe5+LYic9vo1c04o+8/tA+aCgBFKusUMk30Z2ZE5q7XYUWVnTtW
6H9A0tYmVl5W7CN5CaD1CV6kN8gveSy5eSrvwbogrDIfpWg5d5Z2zgzl29QoBzlEMKEBodVo7XXW
piMKpPUx1Z+Xvj12CoVl4Mkp9uJzepiMj5J+bw/1LRg8T0b61WjbV3vCkHCeyQzG68kw3tD1vkco
0lNVeJFhsYNUFxgWVS9bW/bSVP3ZWvBnxmq/hOt5SpfH3s4/w/a/RjKC6rfyqUdxwLUNGbgxtJ9Y
A+su74Bjrm7jyOwL+1GtCHHxd6aMSsWttG41xgOZVi36VgGY0EMFIJVF+f9OTiBxPKWUBeGMVJB5
es0bumgP1htkeeFNo8m0fdU7aD524Y9APB11cIJVUgCeRFZ9sgZg9BDzpes4Klsv7JYOznw+f8xM
VdqpnOnEuBLyBvyhZdN/gvh8dOLopYMSeUqdsEE3y/TQkvi8ZAogovBhVLqdXESHfEZ4BHntIlNh
x8n5U6xJV44xHzp6RcBhllPfON3d0nTVDtjuDU0/IMyD86IXNggtoSKU5rk7jpXuj0b3uFYZEoTZ
tVHVvgz73GuM+N5qdCGjMKICMdYSTmX8bPsioWabJ2W0g8dReijpe708ejBQlnPv9NZVMSAWERqN
4ir1REVYjp80pTjpqXImrg7drqteZlh6+6RNMUEZj1EYHyKLJJgjZMJh25nRg5itawrrX2abTZeZ
J7VkNdO5ccNV9sMGYKal+VZh7/oZ+Z7ZCmaJHqq8fLYW+TBbEtRWfbfUxRlvoBc7io9dLb024/Ds
ZNLMeTMWsyf12tdFUkFZL9Pi5kW5r1LkO+oklEF72+s5NfXnxhLIx6XZGXZMGZb/E1npbY3Oplvq
HTQPR3Ml+rtuZxigZCVtxTPcouzPv2/rWCV4HLCx3y6WMoXJo8vrYzrkQZjDCLMkCKAgtqa2g+GQ
yC9DqHwY6xFQq/mAK81OZhb3GJPr/rI29+0sA+ofKTJbFq7bydI0btXkz5nAEOsaUmsAgtn1inQT
S81R6nUUXRPnqUKmDCiFrMKxdIZDMjata9VKwf+U2pukWV/KWr5KNb1B+MmJD9iG7DLDhoc+04aq
K9R8oAJ1C56Ui6JBkDOyhTvFtBjiRHJHi6WUmPqAdpeu7JVqpbagoFHjOONd0+s0gmB9rSMg3Gi9
mtv1RVYjH+LBbSOrJwPluTiH9qlE0nPVQtBYovLPqV+JD+sEkpDWFbtyTJGMsRslo5lQ5fO1lKXI
uTAn1/3SGHep0cRXE0yA13Sc70eMY9sgzOIkORNdLQDzDHaE3XRvsrj2IeL3fiN15pnUOur34zKk
npYpL21iDh5Eyo82Ci3wZAl4IsPw5lyfYz9a87px5X55MFZAb+wtCNyorOxhtxm9nxnLdLeWE0pM
Sa3RXYPSCmdmRhGE8b9DR/FLOymvUhmfq0mxP9YlfvJBHeejP0bW+FwWkGDdUau5t+02V3dFOo43
U4S+hgUfy0uqksvG1P10sb/Gs/EATikPAHLXPocAPP0SOF5b1A81EiNcyBoARKotrjIp7bmlJYCD
Pfhat3AaWA2ttAaZ06z1zpJU55o+YPwYG6MkefkoheY1OovoyjcwwtIZ6prjADlNMkCvjpTCLUuK
J6UQ14IUg4XXIC1EihGDUkBQAM2MHiLi1OeL6YIanh0gjo6AnS/jDMGrX6dMO/EUx7oGe6yCn1q0
ERxmBtrfHk9EgDLFt4SuQGXV7jQpDzJtyj8nyXLifdpoUNBVXU6DyGmhOzR9BTdBaixtEVA3w9yV
GoeiZBmEWswYhCEJwYkA6Z5yvTWZuvuUMjH0dBgh8aEYUvlWqRe065bRuKLdDpw4SiJItOM459zS
SYUC0SI1460UoZswoA2CH2ZUU5ZA/U//0AMluXZi8KBNr8bXdPjSfamY6uc0cVBhoRtmPyKIIeOH
ahtQaIuy179YvL4/GCtKurEkK8e8N+kOGgZIx3mlM1ZYcLoXPZt2GUTLwYC+0PTPkz3fVUbI/p/z
r2jRQS0GGhPpBEXtdZPLH7oa/9O2h9M43fSwQiDd3405VEWiuF02aWcV0d6h0a8BtgdwqF9hDwbR
PAep4ozAXBFsA3qKy7SrRB3u2bkOmCivRwDvqD55keVcjRrqBTPKNG96E1bHGJGZZJ+HKSaFZu14
eOVO60vLHi18PbHjJDDbKrmzMwVGTjOgmhaGL5lqSbqXOzMU1nx1JtTTwh4Fg8YpJF+VzSYEzbkY
jzakc7qTWmQ/OpmNhYOaNL6aKajqK3X/Tl9FEUnbRVpAykrKwz+KrVzmXPqiE98txPU9lHxcFhCp
V3bzPSmB0DnHWBiR+ncaBZfZD2QkOjiKSPLANxqXVY2mcWyz7+HPpsfo0O37g1CQfB9CcZn3Xz7m
IiPW7JmzkTY+c4umQ9cHQ8sVmSvvuHb/8jG4WJu4y6vG3/xx+wEksqpjk6w65wI5o0bdLUr+Thvg
b9MkXgYPSY1uqq0BsrnI3og8VauzgA7JV9/12CMk/qFJYq4ixs7pb98rU/6tf7k9kjPO0m3EOf/m
P9aPY434jgOE/QbNgL2HCu8OPsXo9b7sAXmxvPU/rWZfPPIScyc5lja1SMBuvTH9WTsQKnD14VGb
+qC0X36fE/9q5nRklSmmAvdEYvHncsOYzGNjCFt5hWQD524UfMhG3nmn9x5ykepPMT7yw8hDoIM9
9hJHq2J9miT7P6zNiJH78V0u1kcFa9toJrRSiwJS1uxqhvJOBeGywHT5hItyZ4lkiOJEPEEtC9OF
amrtrGF+r377y+HSdFnDSRtXusseIhguOrQ963xVn/OBeLWj8f+eQ+o7D7nsHSICMC/1wJwYkAZT
yDAO1CIZ14Pfry8xIj8erduImbqoKXEAaJfnnDbX5BEqI2aS9OkPE7RtfdwpyX9Yh758zMU5Z6Z1
a+YmjzGwzdMOdXoMtXcqc5dAVfEIQ8FUBYMtW+e/ft4pNXqhU1WpLUnzHBTLSLAw6y0FzRHchgjo
6elhcGe13u9H8FdrzqAurYBjQBbTuVhzyI9CE5mZqCI7NFA6lvduP1FRvJwifBnoQVr4RnKy/vxi
iDXPNtitlmM1OpQbahnszQnI8od3Mf2/fJkfnnWxReVhmmG8rhxuAUrqRiDuvtAbIea4OnwoTnGI
K++A/P5WUt1m7oeHXoxg3+pJYUDs+W4uHsZHWZNRg1taP1vLqwIGEByUTjIpFUnvTN4vsQcWGBiV
Li9S/JfrvxiQdctl6sXCHM26Fp1XKOhBfJAP9jvveblAdaAuKLKAsQXKCyb8Ymx1BM9GdYCoZyBi
VvvzAIl3pypyA6l2RhOj10fnw9zLmadETv34+1V6eZxsD+eK5B5xwHNcYlPyQTfQy6Ps1qjXkmTu
l/m6UOp3woxfjqaNUbxOkAHX+RLxblcUl0hLm41+0h71XXJlnFG8uoMh9M6zfvFCuqJhvQsmnTe6
PIRrp7ZqVEYHZGee6+yxx9Egf2fMrIuNx5jxCHA2JvcuCbL4/g99urKH9EDBHXHGRPu0qrobgnnv
JitQqfnO4/jOG/2qQfPT8y6aQKuqQiuL24EGzeLTZrWv4jtAnvQjdbdI3AZtrQJfAUS4g/im9fSz
+c4K/Vs4Jd6YKN4EEWayVvWLJSq3+AlA6x52823vhfthD+13fRVmKYqfBabiI6uiSe57Xgq/mktG
GQgQG1HRLztTqhnHuO86wy5Wn6XxSk5zZJLfe8jlTSfe7ceHXFxBkllFtkL9bqc0kwsuNpe1myV8
Uho5+P1W2+ztfjywtyfh9IcrA5r3dMp/XjfhUkzqYKFCJCxFxq/Tm+qbV4qH45Sn3Uf70c/uTCyL
XAyUbBiN71y1fwvDLx9/cZzO8ho1moblnehoi8dmb8mTcDjUgyJoSGv/YzcIBvaH173YJrUqoxVF
+WoXF7LbmOkOpqALPb3sziaKXu8Mrpim3w3uxSZJw7Rtw4KnWaCajsL92rgHGetJH1a/3b97Ib73
OJEn/nAGzFBVa0UszfbLsmuPaFTslxdlrwbmIfbfS2cub9+LmbuM+dpFqrgheFjef+zDB81+3gbv
v77M/yt6q+6+D1P37//m6y9VvbRJFPcXX/77JvmCZmX1rf9v8Wv/98d+/qV/39Zv5UPfvr31N5/r
y5/86Rf5/L+e733uP//0hV/2CbINw1u73L91iCduD+EvFT/5//rNf7xtn/K41G//+uNLNUB05tOo
7ZR//PWt49d//SGysP/68eP/+t75c8Gv+QiMl8nny194Q5PjX3+o9j+FC59NzMidTPBI4Di9bd9R
/kmDF4MTrBMw4yKr/eMfJdb08b/+MJx/ckoKNhzwMBu2J+umq4btW9Y/DVAQ/IK1fRrf+j9/2E8z
9D8z9o9yKO6qhBKO+Gt+Xu+YIoJ3gNZB1YNShHoJPljjNZUQgFTQDFnmO/wInH09Dp/Qr0Fby8rW
YNad/dLhz5A39ltnzk96a3+M1wJN+26ADzAat4tELwWcWeXnmA66sSmE3igG+nR7VHRzA73R5zvd
zI7JkIzHcs1Pod4pnjpA4R3D6l00x0VIC/MHwgEVeJInBQH4SxhrmVL3mK3R9BBTcXZOTAo96o+6
AaObahoqgAOAPjh1KNWbQ9A1tFJnFS3hHxbBX2P949iCfLgYXPF30G5WYK9CZYVi8vPudmJ7bSlz
GV6roNpeZDcq4HKoM/GnKkGGQEdeosH2gjI79hJhh8RbOaDd5qD1hKQEenQZ2hJksTK98G3It59e
Z+WI2RpEfLM86PFXSWpo/RoY9Mgr+o8BZPmnEPuTbiIam15ADzh7aZkwRItChAfre3NQnyaFsUCc
0exgXVOA9hcY6oRe596O10BJo+uRAO4cjbgj9Ms50ldaG2153dezm9BrGQeVQZMmw4XHbVwp4fI0
EGt6benQ97UkfiOHcpUw0EtSoWvVjA1cf+ETW+GVoBVr4Eyvi9WbgWIsz3OhPdnRS2lAE9fiVqNF
SV21KtP7WSqjw9SibiD+MIrlz/1AwVurtJc5Ra/HbPEUR+o/73oNHS8WkyLNu3LWjX3ldJqLJbIM
e5duZZ4s9w1K0DRRMInKGJWwlsfdsCCVH2qRvptQLVAd2nmLlhmInsgB4eHbZLQnJPwC9HzcSe4a
8pYW2LqC3pOhk8ymYdf4w7Lutk/D+t3YWyfKrcrJNNsUDcfo0Yi7l7zUP6ACCO1QvF5Sj69LpXxe
VvuxnJI3KTpsr91m2ORY1UxLEXQyIv5ePsPAkUKEfyTrlZanho4AnxLRO6tPFYErX1Pir2X72DVt
51nioZmQbJQbJbyaqmv0aiN/tK3jMDAR29NS84S0arlL20Mv+D1Tco7TuvMQO0OQX3xCZ05+ClPA
Q1EZnblGP29/32BFr8aiI8mB6HKXFd86mz7v7/cN+dHFvpEtMjDQ5/iYGQi5XwZsk9U304wGtZfO
8rNao8ZPQQzFq1gZv48yymjjyQmdK32wvURb7VtZeVkNK2XPQMBpSlw3lO/T20gyovNK8pC3rLkx
s5AtoOXsq1AE3TRK18Au1JvFmtdd7SiIk8aIMNSNFEQVSz1tV1GxUKLAUkF7SDH4CTs3rjK96/2S
9s1u+1jsb8Aq9v0abDvUnOT6UFEYQP8nhdjJdBpljU2HjM6vMUyuKSovOSoNo4ysvKqNEuiSScYt
oX4k3VeCMpozTwvz1ySJUAfs0BnNZFqCBs7Vrtq0D7mG7Tzs2HDddaV179SOfsTk4C1R0JOIVWg3
27M5k7xydsrdtlTzhZXjDNG+1QE69E2NYqSYbExp3rIxe4mNDII9AkNLLg0+SsH0sCDBoYZzsss4
8pu6QGegP0gGp0YKR941IraiWNAQWhGr63A6WOr8zLHbXYnlMaa+hWje2j6Pn8sJLn2FFUjVIokR
Kf2zTa9ISKE67jZsS3dyFkvyaMZRI0QewlXbwvTqlsUcVyRKCn4KtCDQlXEaDbnKcHyQV+nPeCk0
H3DO2zYN2xqusQTY40DjznY9XtsZNidcsyiHWONe7pEG3h6Yhhn9yKzyu2Vtj7ku3Zfl+AqHK/JA
/KzBNoRp1EZQojpPcrTwyozb+jpvEXKfFFS+c9MtnfFLDprFB212MDr1YxWhMyF3wESMhsGzNWr8
6/pF6yT/+4lUhfFuAeMF/GXAMHJy6qvtUOhlxHhQm3lKGrX11Fxtj6lcYBuhaF+2+bPV9NXkn8Vg
I8AysZUs9refo6e7Bmqrk4BPKPOiTbmPGrU+rtr4VFg5vWroRvuuynZc884V7P4rZW2+JGb0mNgO
rhChchp7VVzZfBCebBS4hyBHZpEukLQEJI7P1Ilid5jM3o9HJHktre+u26oEdVA9mml/ta3lJg+m
tDw74yIkjngmGtEdhkFM4bZ9E3HMbCdlj6eCgiKOHXI14UnGHdHCvNQa1PRK6LSBAzYJEc6Tldpf
tyXRV/ZxUoa/fh8RPXv/uh1+0P6QUe8ZlFrhu0OSeyh4CwsiTsYK7TTdsfwWztP3u6XrEn+1h7v/
+Zlt9YKBwvQmayFTRWz4bfLtJKx8SZXRZDlm4vtIXK5BraUfilzTdkM/6F4S5ndJSUDU456BEBCa
dWgQs1QQBkYjD4LzWobX29RvL779F1ROCMptPbhm4txsh1EoxmC7MbdHb2+2/VhL0gxfD8sgDQGk
eeIelNED/pCAZAH3EALGMe7XAXehIlURlWopRmoR+txY8/jbj28fbWWkS3lO/N9zeK/cj9xoM5Vm
cDohiJ+o+CpF7eOgAcqak+zBTMCrWeIltNrs+Ekugu1LmaMZJh4BQDhP495CzVHc8/Qzz5GhY5AV
RT79V2fv5AOAgs5+DZX0I54mvT9VT1G/hKhesyBMBVe4aCpRokL9CzhFZflR/lrm8C+kwfSXktp0
gqwuJx7wmng12OXJfgFKdqyK6jjpkYgukPEuTA3TkTHSA+JKFw1Rn158td9OpkruEdjNJdtlNeZG
ad6QPHYYmqB9Y3vjbKLYIq49y7FOaMbdNeLo0Jzxc4aeZW6XrhN+NENmVhe7OR+yJ21dHpOSVVsg
sPSxaOT2GEVLyNpZ9lViwOgE6Xsq6lOOXme81LdZxYmSdtel2Imq2GG20inIq3JwKm137KPoW2Jq
Xgyx/TT0BQL+8fRsJk9pU4ecCBD4EORBW4pRbpYSEVttxWotahp/zlek2Ew47rizKt28ayTcx3pb
Dsahs3ezMHLaYnFwsfBu1+Yjth723qKtu7Ny089ytqdRKL23SAkSruLlpXpfS9bkbpNU51N6WFE6
2rboFssNMAp3SgwZXIQj6Rg+ziLEQ+oW0mR1JUKDqONiLROuCV1cjR1QMrds5rtaBouX6PpNK+Le
2bLsfaeud/CPQ9cezHPZstLqgdPULBf1nmDlRif07MRV1WoICauqdNh2xnZxYSg2u4PhxyEXm3ju
vAIkRNbO2dsNPXhCOSdUA8vkMFDZtUFoKjcrira+GU2DF+UCama7Y9PM57pJQL6A1FpK1gan9hp8
Bi7bel3M1RZmxeuqLgkwpW4+IzslEbBnxW4YM/PYNsPeHIqHwrKTQ9qiqogOH+qHEtPe5xmgKxNH
vBrtWbyfbti/DVuDOHMszPGIYv5xqK2SLSOxmpni2izSIyKIFiCfKrxKHSLAXDcft8SqWjCHxvvV
337U6nAMS5viHr0gBVVudA0b66NcN+vVtrryZrmt0smXm4+LFk6HZZASX7LnQ2EofjMvBy1FZKId
oaK2yrfteJJwpyZKjHQX+TaFI2lMWbUOpmJu202tr9Xj6M7IRO4KOVkDKes/tBRlMcVijsQcSI9T
Vja+rB07fUW0PkKvMhfX6ahZcFS7P2OFG0VJjek4J1a3Y59xTciYLYxV8Qheovc7HXnFxu4wYeDM
r2JHOSnWfK0UOTd6Vivojhf3sp7eZ7P5cRuIyjQmIRH2tN19klANLqogs8e7siYxWFDl9UOMoh6m
ZuECExFGiS5yaWK2V4Sc74CxBQAA9csonj/V6hgoQ3PIZPIF8VIs9W6v1JBsoffpTB8o05x5SQpq
bbrdDv4W3Fsdq0El6BO/wxGPuJ5IosVXUUqkNUTLDllhdHeJwjDOfkxEBJo1YCPj2AIUIQKJQhta
UkYjhT/uPI41Ev2R7W8hwrYJt/+KEbngzFLj7y+DLDIqp1N+qFBEW+joHnuR5NqplntVg82PNGlD
UKpCHTSV76yqHa8XVysBWIib0hJJYmJpT1H3kJho/HAMbJlEVSUZ6o5AbzNkwcvWIgK3lydYGCjJ
ZTCyt8ds9+ckzhpHpFRVdQWg+WU0LDguEX4ifdXsuzlcgm2FGRnoVrSr4MerD920nBu7fW2QmWGF
tr4hbGcaeheZfi9r43pIOrMP0kU5zHh8NdArkbxoVL9Ikm9JB5NtzjF4Y6DU1EarPk1uopWzeVsV
W6I/Dea3KXOW79nodpQY5fCx0dr7buU2n1OBZSOXbPSvSzxr398BbObnXkuCDr1HdzutwqwhVxLJ
liJCs4oALxaHev1ly3VNcT1gFUEkwk084KgACIo/ZDv0Wzm/rkdQ3+nAmbidXZLBlggrCRfFvrje
MrbJWl/sBLyhVOk93GUSoKaJfGvQr0Si2ImoohQy+r9PuNTLfItsS7VUHFRpeMBEsS56myNwMJwx
WpiiIobaFjKOnA+RHaIYK+kf8TwDCaXK4X4t0NG1sYCUTYKDNImPQGcKDzXUF6QnOKtk49vaqB/N
meOt6ABT9VF5iOT2trVghfz+795akz8Ua+nTmeih8VerQkJQswWL7ofqaVw6ep/hMud36JTXRYk0
gkKubyKFwOJHrHe9yjI530Xwn8QBVMfDh6xh93X9gIof8OC9nVFooRiCxaCc7jtJulEtYn1YfcWB
TMjtoCbEKZjISaKAgcYLxu59vkfPXt9lifLA1h0RDPw6ct+g7je8bGHxGnf+799VFWX1i3cV7G9E
ZiAxm+pl1d8hVzHauAzB5rPEqIVTFYgoP5RiQUr15OznWCKHFX8vOcL31PZ7dUSX7rZ4J5OFhVWN
mlnZ1Zpf2ES1UdseJeLIdpwr3Ma4RmWlPxI97kYw1l5UmteI9PbvvM0mVfe3tzEUFGV0B3aXqG/+
OHNmSdS7rkmIHLPXJ8Y31GqXnaKihxl1OJvhyaZgV7eTOwuTympMjtvBIYocgwmxoFry20SehKLE
X7ts2+45YuYH02mCPldfljz2bLlYCPeiJtBi5E27HpeMqUJp3EGOUUSo0HAB1VErEYM6yAuYbGSh
4i/vTN5llZVCoEWNV936TxqmKD+/blhaiSxNI5okldWT6nNBqB3YUaxtrp02Ark84MqxhczGcL/0
4q3FXKgqwZPa6/cqHBA/tsLHLQCr1/HaMcI2+H5Oc+dYBSBRQxQQRR7eOxNQ5fIpLLhMRMxJ0vfe
FF428yiywtHESVrVhJgNvbWf36l3pHIwDTTKt7w4y5EXjRXzTkrKNcDU2uL8biVsQbjru9LYwzco
0evU77IQi8QtCJUW9albl8b7/WhrYjR/WlwUXOlBo61D1MPRcNExsvKqHHEoRh8hrJ4wpXlcF0Ju
x97S7jpg4c1n0XcFZ4vwTMKNm6ZEd5kowjAz60QNFp6IsqNBfCxIUvf5t4L4a6sdb2f6lhrVVvdh
ilMN1zqu+C2N3eIK8Gv7yM4qvEJR6Hjn3cRR/NO7yQhaARwErwXRDvfpn0d9QgQwHQ1YQ5Meg/HF
5FcqbjU8rbq2wHCnoyzVJrWPGv25WNKZRItIVVXGmNVNYLWlAuKy3DY1koIBxdAcsDhS9At6zCEW
0G6z8KUIMdcGVoSOOLzWHm10DyF1AHvfrio6CsvOHLsHNam8yVa//f49L7uMQryLAjy4FFt1kJ+6
JMhPvbxSS8EIbAt27KXpvXgk1FqI71xNRgtFHSlOxGMwK1eLkz1MsFRcvCUrX8ml742tn/paP1by
gdtcDjt/DiJuyOCgtMehdVHJnxJUMyIl0z12xNfBieJ9skrkrLXIxsKpy/cTxgy+Mi+DizQOFrX1
sgRNGZk+1np3rNT8SguV8xqFVMh6GeALrHwiqPkY6np7jHV+cexutgs4zBIoVyRTaPCeKHgQh4sq
HTUMu53n74E2MtGYbq6eCVh14Qaoa3vxh2F1tyx1yxtAGuu4gw8fdKcl0tgqLFO3l41I9VS5gjQF
Gn775O0isanT2cW13IYR1r+UMyLA9Ts+Tt6thv0506koJM4YmHOEtqgopojML00zya2ib10533MG
X3+vmvSaT2j/ukWElQhYFHGQtaF96OaMwhAm1faI8lMUfdxO3m0TNnjU4d1mLwFmqdzRKxL7bRJe
bZ0PeZ3avW6ftgHaylXqmNyj8gNesSzcLI80P8WWw+1HSBsTaIpacx5znNdmjQiW6qEoG9FmQWmY
+3Lm+hTBdTSl043UNgAf+6tJJ0Vuuu55S+m3CmE56ucVbW13QhPpOIdskYpyfQQ1pdeNF82IEy+z
aJp1aXTMAbUHSHOjeG2M/T6rzBVkE72CPn6K8AjWmcktmUJcxQcy81rSMDwV8qKc2iK5a6MZQyI7
gGKY3U98mLt1A9aFonG16i49hvaomuk3XRmIMUdvao2rGO9vT7WJTEPxTlG9wOeYKFK36HGIQ2tU
1scIZ+YtTyd1Gw8AqiXPHIlyoEPMdx32L/tFOmKVFZ+qiO7wKE3B2An/YzLLXUjPw5fvDHGFKKZD
vIwnxJTiOFHTUhLRRC44G1Vcd9jAtEjsaSakBtakOScRaxT1dpEUZBZCy43UfA/DlZCPewOWrO86
DROEISEE64QYcSg3HyIpebQSbhStwMFhXlGFt6zlHpC2daWAH2mQinY1+DoGzZjj5CTc5BKZ/9jh
AK6oOFuJ+s5UkfuvVG+3l+270fIS+FPW4sxXBirWJ/3rlq4k0k5CMoicjExIHI70vjOv42zVqFan
JQ5SWwNTVDKQH2+OHDQ61pnSjLGrAS8CEtG6V3r4EgNtli0UMeP+tibBwyOTSNgQBQhOlXGHNlUJ
tQHzA6ey1X3ZW7utQpfNybFvwvEI3/QBvS9dtKRo87Rokq8iKu916Zx2ur3bjnDJluQjCoDYmZQ0
eTDXTQ2LWVOyt6JZJdyCJ+UUrmow2dlyXadAVkXZSSoI8iw9ujHbAu9Bawm2OoTSIhUlz0241W5k
cgXPUlLq50xiVC11IHiBODyc6+SaYmjkYxoBQqLDrrgQ2fW2h8sQlEQFz/WHfgCQcz9O+48K0mLu
ulAE0ReNOEBGZi3Yct2U0JtkqYa36TxRBTnmoiBVpc6HujJWzyrDLOhwwtuuAXiuGlAlivm9YwdG
PSCp36fFsTeTvVS03cFs8Zac8KAOauMOxl/mK2QdW+1bbye6kxb+IJS4rkpxUUpkuTtJQnFaRH+I
1FPVjPHVrh3HubJF1JvMVF7nyDzJq3XrpP0dPkPftpteFut3IFiMbKgbMh5tvjYet1fHOA/57yYs
D3Zq7BU5wlA1nL+vrklrletuuOtex/DOTtvXRATy9pR8nLP+sK3aLcfYdky0cPBIQvDAVGc9mCTl
YEMlOG0lBb1OPml6uu7VxngdVqTU3rmBBfzg51ADqhaIJbINYP0ORdOfQw2t1B38AmJslSGsn0p9
rxR24m1xaV+Zf3XidHHlqHl4olMZTcA4t2ZQTEWnsvA90/NYPoU+R1lFw6bSZe5zFrO9dPwAh/Q6
JDdm0j2Pap+xoM4NJZyTOLlbSc/8Bdm3rQhpZ314tdqcj45CjtAl7ILqadtoZfyQZb2D+bv9SBW2
d9n0TAxx3GCN7VFBFyZM7dbfZsVCC9AtZiGET290G25LzLNk53v4qNCvRdEEq4Q9171fZU3tK5l1
xDYt3unqRzmbldNW0Jxng6sT6UVFqW7wnHgoiu7JSeynLbXHtgaeGWft937Dls3PFA49Y0rpMkPz
kXRtZw5xAkHzfzN3HkuSI8kZfiKsAQF94SGRWpTsUn2BtaqA1vrp+SFquLQdGknjjYdpm5kSnYkE
PNz9V9ERQe8J+3Aompl2EMym28bawM6mkV+LEVfDGjWU6h7hlCsc988vXQy29+D9HLB+hmly7BrB
F7rQS5PscO2kPo64tlhoNnhCJQc4eBzcBCRtS9vsnv6Xe+ZvTLu1a/Ow2WKXsI4Gvvc3OpPhzyZh
JZKEHh3MU+1KMLF8djucGtlPqXsHqdf3QZ9/aT3Yddgnl5H3w4xNhYxJa2YSzf4X6vZ/3W/QqOPd
BP8G73SHZutf72QvwnNyyEuxleuC3XaS9yX9jpfaW7LyEMwV8leXTd1r6hJXPutpdX+pRxoLyz9i
sq9l13qvHqLptWD8s+ANPjaIvpe8/c9Xkw7zv3T7dPr0wKzx1kkZ2+p/feEyk3MvWRUCUGbODW4a
GEE5nohdA8s05k8xcp677LR1fysiwmO72H0k16raErAkmwIhxPTiuOWL1/n+peyn7qkRzVEfyv7U
27p1UX9Igr0AJPGHnNp9mUTfc8z+7416a1QNpt/WXtcRq2eFfdbPnezdO9fBQqB2/F9aNuxJqyGH
aQD9MkjEJoh6Z91mltp7xqIkKGaujZE7x1i25T7MzachGx1ec4hYbfLtYBg05DWaXE4tneFiDD3Z
3wgck5HNMIvVb6V9A9ADfpmgu0whMWZYHnzTcT83SJ0lkXs5du54D4mXFZtOSpIDZBeiNruWGKQR
cJYw29Tab8MeHi2nkAdkxJdGZ+ou3cTdhsO2ETh4kkSckGKS3lDJyq2RlTjbavZMtkuEoKnfs+jf
WulWS/H35Hig2zqkunZutOzYCJd8zNfcmw94bdIkP8VWc46TDMFpCB1luU/b9NYxPxnbEPw+5RCK
ZfHblNPes/rPBQ6GNfXExLCriqJqjYQaia//9DTtWyK9e8Jy3ZEx1BysPciSTCxta5LF1mNgkHRM
m3GQQVzYtFn3WGiuBgyK6cFEhBT1MAq1azGb9y0pGHGN7912aQQtO1akSXKcM0xhtV9dfqrzAgyl
zb57NckzFdST2LPfQe/2kVu8gbwS0jO/mKTyOMxJiF3z55YkzcQwaIreJlxYybyIdoYUu6qyD1Hp
3pqL+Oxt806fgPhbzIGmaVcTcrhpjrzUjW7cSE6pqeaF87tOhhvutk6/BHuDcFsMzTe3OblhrzEy
lAZxb96FmNuZskcFuV+vYyZfhw49vlOeCsr84uWb0Rg+3ZFsaeOKrzl2N6hS63xDY360UpynUQaf
FktyEhlczeEnf2NT+ty+xUvaHPKLVvo7fZRbarXXoGt3r2hU7+aOy9gPeyCCDUJysqo12JkQM0Kv
ZTkenwxnvls6FvJGlu9QN0IGcf2brPOrEfcXNt8Acc6lNcdtyi8va+unjfUAkTs/sj5CEf17aOcg
s7D2KPHWSP2HBekp8a1gNPb4jM6EWanCMdUYThWeFq0T3twm33fRdO+I7pj59mvIoliPswsv62NO
+yebd5uFGSnQD1kyB0Vtv8529K61FjOIdyxHz9lACT/IciD0vYGOVknI3zilpiFaY3xp05asFvLD
F9Hd1SxHJ285R/m4N1AtAdaJg16S02QXRz0P37OwZngJxzOgEtEoDOl2anAZhuhYhkZAFCImCfXT
XO5hEVztbNq3mf8o8UnNvQdNm+9Hwkyr9h2aSWDZ5VNamsEk0g/d0q5JBduX2SmEOOPiTjNFd0Jr
H6qlug+14gNWNvFgWYDImP4yL86TUx7CorgXGQBO2d46XDukfIzD8K6QAFXEfdf1voz1KxlSOKmk
j0sZvU3YIvsED8fkyDk+2dhMEJZ3oZBsWejBjwv3aVxDbIxOkc/iSGusneweZnHU0ke/ib+nlfHT
j4k7t/Tuaaz8y+RftYjZSTjEAz6XBim4yc4Y3szojxG9XAocj+O+3QkD1Daztvpz7DmPhdzei+EH
L30K5bEy2XG89NZLWGBV4H6ipNsWTJmZPC5dFVTk13imy4rQ3OEdhbnBkqFRvnVxG/jiWTcDt7wj
rlw0v/TqAVk/XIY7qfHId/OJlS8bccgWtiB0KHtM3SRIyrV+IuJmxPeZylhLhvgE+0uyFV3z3DN2
YfN0X6MmlroPkwo73OIS+hfRnFsDX4EshjtAiHwV0w8iP65kYHTV/YTPAQ90peHqT96tBdsqHX52
0n5yl+7SWnK/jSZ/04cXj0+IoIjdSLwiHud7aT0u5i88uY/T0DzZzmp1gbyUFzda1UWzsrNct/OQ
ezRjuBK6cyjkZ+3PLCCuS+1vDQIoCRoiW6DZe+6H1VR7T8IRIEXYtwUUlHTXe3d4YxI03RL+PSC7
cxHVA7CSyt20RaCHD1F4Y/Q41kadbkR6JeNZNyD8edVDb+Un09D3LRK6evk5VOI6Fc3JZM7FZYnt
ItegSc/o9GvbJLJWwwjUJcrbp2VkpcEpbh2ScCr3MDpPqKcPNUCXhltP4hG/HXWQCFt3A+EGR0Pt
5Bb6k7DfEnZuGtjKOJz0GAPd8LOsL/5aSUKOUBPHdO/3JHD7OhsCEqiFI00KgYMMZjTHZBI7v3rT
Oa0h9LA4cHt4NSIPHicO6+m9MbIIgazlLIdofuvi3aClOxNb8DjWT+70aTPzRGLZrUa3IXYGZOwg
Xw93sMK/IVc/GbLEryfXQYfpp8v2yQK104CG8bWC7LvsZqN4wXDmudGhZ/m4oHDpzvawnEdt2kFC
4hljUswCS2+OGgYIEKhwNdZ1AmP7vZnWB6OJ8ULBCtxrD7mGLn/46JZQbIRbZ0FRjZdQz+51U/xy
2NLoJnH3s8XhnG3JB3Xgjga5fwlLniPTTc699VBFeO60pDHmJXmyRuG+pm4YbfzJ0DcTU3v529KJ
LpRFsbWwILV69230yxc37c/G5ASaSJ+XmC3EmrpkGMmDeM0JGHO0p6WbtiI079Z4bexFmmfLkA+N
PqaMqNbv0kigtZEvWNjczEubXgfdPZpl8tSPt94wg8h8GZzfxAZfBDbfGfto/I0CAjnYBdDXYBxt
VOe2eOsLyZ3AuF4ITs59y3w1p+UPczD24ex8NJ6zTfLU5HbVjiJNH+VwPyzJxQMREYgKwbseIssC
Isr2JTh0bvoPBj/qfSBIxN2CpHUd8QUBzP0tNtODw6UnEuZB6rC82XzVS/mSet21FHQgUCt/1p33
s8YiyFnK+OK0w3mQM3u1yLtgvo5fhq4tzOb2bm6k8QSCFxhhpn8sMOjhlNG2DUXfPybW0eAMGv3U
pn+MEUcIndqSGD+7bGLdLXGTswrMPuLIhHVE9qCj/4BaBMOjD8+Tn4UYb/NvyTxgIdUVzXXsvIHa
MRaXyoFcS3bpfEoLI4Y1IEmm1ULtufEmwqyXfjpXdSO/ERrXH8yMbFv1VScjH9pDgDnks2wDrRPs
IbKCs4gfDW0/3BKdBwtv/c+oLPVLZWL69PXNyfzHIY9vO8AZ2OMHlX5z3JQD2Juys19LAURpmDs6
4/Lahh76FufSYIfyOhd+dubhZZIc8/xVH/vu6DUV4eFhVuG202nBhPXFvqk6e6e+pTHafoduozio
XzAxwlMgFvc4Tkv+6iYUtBbjibP6qrlu+suRoUh91U+gfuJ8DkYlnBTCTfjml2KXIr1HnxmW0BNI
GdyQlZAQ+ViHH3OI0ZXOqy/EZuXqVmV8MtvnzMFrI14Ej4NGviLcn96dj6wLyTkuNvNAwz/gezZm
v5KrYdSPEcGeQeLgbjZkGUfWsCf75Ey03r7wEKIN5rPnLuZmP1kgACwz3xNoKyw047ex/c3GgPSl
4jny8E1KeirpNK5UvM85GV0ymukaAEYPlkbYCCft+g8R5+TZsZIiuxPJUoq4oXLtzUz4+XxsIIxA
8mh4sdkxGsW4zxqxs4tcbr0+x7PEuG+deZshA8YhhC1sJF98s933ot0VjXeM3fAJi5hyMyfLeSjv
w56sWA2stdASCSwrD93Sn2eRf4/0fdgv+FBDb4laIlH0vgq8MsDriFZPsGGroHnhYQJtznj0PUI2
kuLmYgWfROdBED3uOvLDjVxoi4TBwX2Lt8XYYceFidGcJh/UnLM/Fo84vVWAWX60Mv/gf1CjCnZJ
JLF3EClii2pbltGDDeFWH9fMnZblR+XcWF7D+QHh6EcPsYTWJ2c9enMaj5OfVSRUnOlXr7OrN1P/
Onn3wikvrlY/lH7HbVHila+bW6uFQtUI6HaV2xyyZdrXIAtbWvgOIVdXlsW+mb0/Be2BT86jQTZi
lD0luXfTrTzQUvs1ha5dj3ADCdIehXNtbHM7j3awOs+4evds1Q+R+5u4RrIZrD+ACpspJP4ydo8M
vC9EA+5FYof7PNUOkwR8HLN652rxUQjcbTtYjZizTbyS5dWO0Gro9R/RdFxsN8F0jd5uJIwgmjlv
TYsHWtoQDhMiLTIONKtP78YY0IkIehLpzeq95CDcQeZ70HBh8ZNd6GU7VCbDJsfSZBMOfrqZGgaT
9mmZ5dXU4LRNdfTi2vgfVe3ZSnoZFAm2i9WrmWnWGbO9QhTlXUzIN47UO5y//JvmUCNqiEg3QMKH
vn40nSU52TPWNx308StDhlrnItdd2ANk27oSePtgPhgsuUbMrtHFB6Nw9lqVRydXQAAQRTYfWaoJ
Jskt5LenstPK+YSzV0cpGg+YttfntJxvigC3rNspzVnewphA38zThk0oTWvXFN54k2N4nk1UltnQ
4PqcCv0OTh0O4UsbftQQlU6k/smLnpmoa+sUF5lV7JGbdn0b+5wICy/jT/jaY5BrlXY2IW9sI2bX
TTuHzwts2IM0qvpY581lnmuizwf3YrA4Y2YD9YDfaB66Wjcvovc4t/uaXEqCT4+RMQ8blnblcfAs
EilL9y23y+QBYzcedr17QHv8J42MS2/ieZ/29OdDHJtXDffxbZxaj6NBH9QP5nBUzMchG8xDU8iL
uqY98ZiFCoNudr1lCaQ9C25ZGX7oOmKTDSbLYkcdeyy93VT5ZfDFelXbJ6/tjwRtLQFjQwnpWftR
tN5jMYe/DQjTLKShThG0/WeRxTO9ib1Vl7KC3bmb2bSUiIEc9FbmXApq2vii+OxqfaVwK9ff6rEG
fNfRXFouy/L1u70UH6wsJDTDYUA02SV8/QQ5lSx3JnPnYFa7gduUb5PU/xgHizZlaU/DSoIZervd
/coVJTo1je1SYnOpFqrkv67ylHmNzl3Cc5zlPIY4gQ++ecxMiGmYlsGRqv1d2fI3edB7FSm8bWDL
gQV1V2hS/rqVtSL/2MT1a+5qJ+lrLdZdzQiG4b0oLFutWvM19X4WXrJVPD+fDdOGbufgF5B37IgU
xhWpVO/X7cI/okiLy2RYX+xIBcs42vTHTXBYqdpsk8b8OvWXK2xOoVT/SQpQ77zM3cCLwLnUSlP9
ZrGQ82mu0borxp6IQvumy+lmdzY33koa9nygMsYrdYGhuuQoamDuoxo7xKJ55HxiFfqFs6lviQzY
4YsHTc5beaLaisrDTK8pcFPgrlznGNwTXs3W8sE0s9WRr3IyVJ06Woq8fSTcBeb7CvCUJhk9UdTs
4/Fk9zI+TNMvlOft1oBR9kUvx6tqLWHYK50UtrGu0isDzF8gkUmt1NrB5H3UrJH+eQWiiVH9EHl7
ULibi9SFvbjOso5kW7/gIZzSswvncAtcQ0CKqz+Euae4dFozZ1vW2xNlSkvSE+nVRuDSoIztuwKi
2t54Xdrlkvh1/gVNpatOK0ansRFO+6Z48svy5BB2dFs38+otqm2/aCqf79EPqj6p/a2c6mc2EY6C
PsccklZC9VdXTGLqcxgxlVIMQAX8KWaNhDxtDnP2RfFTwJEiRc1+s52bliHG13dKp6GQQw32L7xm
1oMuGGigGYxpFS5s3mi/ahp0HEVFVJdbkZJDbCxlvpwczXI2uac7kLD8vXpstJ4aOMFW2zp2hDQt
E/OmHTRmvz6/Egw8bYwVVVAraiWF+yL2a8unQ9wDCy/t2+C3X3Tqokk0xkUoLgXtHVyppLLEVqt9
ntvaOq1H1LbSgXCkBNAJQb0HygiDGFakUeYSXs9Nh9sJLE2PO6X0CpLuzTFQqKKSfYYrVFoU0WnQ
OT8rL6eDWH9rZ5svdtxQAVcEhk00+jogUcUtYSYOTLOc76HuYNsKtKGAjIlhqbYZYaMK7kpfYWPJ
ejpQ90NU7VxuQLixg8EKRzt8CfwcUWHQV2+HtzZuK/w70DkosMHRSwpBfhixZFzyQ+PJ9Bg3ueCG
4b5tmDEO6nOYeoDUJv6mioPjr21dz5660bjr9OI4R83vtmMmtmJ2eqK9VwKBZgDQWSlo1ZRflqXs
9lktL9E4I7hBEhAI0z+qjydjR4dqAGLg1yFsinbDYYYP3srutit69gmDU1OyPvUBLGUqNbhTpDzb
bfXYVNQi0UrxtDQzVYYy/QWwKiQinRBlRUdF/PKn9ne/5Dj4ci1L3/+m91inxe5etjmt8EpLSN0B
39t0Qi0ww95cme8hJr/g9/xOAGHAFgg9K+RazBBw9Twd9hYFZUVrvormKgXSOIm9rmx2SdbTGxtx
ix4L9WBHsVVF3moasrhbtz2oG77B2WK7RPfqt4cxGjR7SIeNljjoTMmc2ohk+C1L62OUxJNnqX9T
xKkkmZ8aa8Qiti1/GuZyV+XVh8HSKvKb9zKCXhoL8CHbSC4hYfHmQPyCbmH018pqq+lVdarhK3wx
kOs8YuBt9+r5/utc6sVJ0HKqewhTgWGztjNDlvT7ht6vl+LmFiZog7C+99JJWTnngAPVWAF+rwKV
DrVBAAV6o6qk4gQrJrC6zRNBzxWiu8P47U4RDiJgtm3vVuS5Z+7CcYtBWlzfwhxkuDMjmjgOYdeZ
7i1n2CmV1ZDhLdjCjdyYru3tvbqqAlXy0oJU59Z10MVwC0O7Wo51g5NhZEV7AAPsOYf6qrjhqxz5
AGPwo1ob+dRD1raqMKYB6173pR4aVgyN/csib4w7of/eePG+wH1/b/FEbyzIPWyV4cpEXkqu1uwQ
M0cuwxb/HMgfptyj1mPtuKaNj+lkHzwjAzpZ34h6/NVDqGuojlJxr1B1bT7AYjn6siy/GPL5GphV
Sax6+3LZdiunJYm5xRuL23JaNUKh+SPvl0PTpfEXU9o04nQr8326kuP1Aa9Bj8eN6/lTkfEUdKfK
hSp56nMR0MR3ZlOf1eefp/K3hv/ZV/OrIHfTgV4lPvBLJEhr7Rq7Dn6DQE4CIO/eqTei4Mr1MHRs
cap0HaJDFP9xHBswPIpJIQhf+pU8U7P6nnpZ3tq23ii+RxJGaBQKVngoJFT5VwcSPqXHSvpn9ZBE
woaQgBCDq43U1TPCjV+A2ZQr9KikuqmDwEd7BFF5isv4rdf0cG/B5FFlJE1tTq9IO2ix+YW0fhUp
0+8346wT463xsLsl1qVjTlMjocWBElPY1c2pwOusaInzZitz7pujaikVWYt8vPfY7j/VMaOqTtLh
yQ7/+ev0AZfvQLDSBcgZA1f1OXvGrySRrLlIcF18zKMW5twVTI/N+L2giqpTTX2CStHsZNHPQrJy
VGevPtkUeeeOLv3pPw/jLvS2cxsPh6Rh2+o241Gx/82VQeCk3xE5BW6BUnfpcSiWq9hzlcbZsXWd
GZmY8mG1tMWSELNn3dYa6bYShW6DSaiV8LPrmaAhb94UMjmnrB9CJ/sYUO0ccp7j2piLo7pWSTXM
+3QKT+pBH9ihUTfhdiH7wZY3sqDAFimMyVXzrUgtzcTcPsk+/EvpWA64pcz9i2J1KOpJVrJ9cxr7
3ojs8JyuutwRm+YDCektpTre46HsHlE4bz1Tu4yJeJqRBqvSpkSuSp6kTpfMxrNf3Ker5FMxHryK
DxoK2G83SaKd7uYQLODqR7mxGaMsmLjqe3U6L2uWmKtPQYwstHOpNVYufFRmnPuwGVv6f+2knjAo
PNVO/OorXAxkGL+aGvbdQ8J2LfMIuTctksdXQZ+iRrgGmqEIv7GDOnSdjKuiu+ND0kY4KnNirPL7
ZaDbidvkqU2jF6vE+zRlRbNyR0z89GgJwoMGC5y05vC+Xhm6/2wXPNjOKx9xav1dPGQvvNPwbFsO
mfLTt5boDNoBXqYTtm8zU7foV50CRMVcaNCW5MESNeb0Dew2rfxldmb36I7hKnGhSkrMwQ+FJ+9Q
Xu8wMcogEsYdN8FvRatW5Fh1QdwhvLKsYc+Uvi8j5rBigAJcraMGJK5rbBHPaaysLSX6UTea0okr
3oAvEA/lLjGYcsrCD7lAZ2+WA0YbYFtN/0fRe/poFeCFEBqJvYwOtak/OC7b08SOgAoa5zqn7q0O
uVdLXRzaqrymsx5DZHa27WqUsL5ls6ug+mNmrG7KrkPrImv3m43m/uDiFq+ut+X3r0PrHNWZtj4k
iq2iuqRCfrOWkhpmNBrq6O/qzlCtgboIqtHu1qlNPWlzaT95oeMo6ZM6EtjqsZn+y6BA2NGnU5Xv
6ivhzBZ+zlKADfzkOaHCnSpqzbrpXPD5CiadsQUbagzxSE/onnUDC2DDs5WRQVPocMmb/hMHbiR+
9sr8CfvDOBKvmIdJuwcI4BGGK7bqmL4q2Crx9HprX/bZctHwn677udgrks7QAIuL9WLlXKyvxn6c
PDYHHebHyfyg5gA/texgrItho55AVcMTN493dffV9rVxf9PaEEe7Bk0XviZXBryrk+R34SrUULRy
SxBNaQNJOc4q0MWFN1Ay4dFwHnFSeC/T7soe4KDONODG9zq0D6FtM0Li/q2qQ9c3P9UnJ/LxKZvW
bIfa5TnlyVJMoFW/4S+lBefV/KP6KlV2VB+RdI6/dYrurmwBHmYA8pX7oihZy9yixx8R3K6KNMUp
tpEToisoUDNSKRX5rsP30G/1+qLmWnXDqwOsKOUD1si70NZfYx8fuOVV/dC4rDpbOYkAL+2vgkCS
QR92xe6lnjSxadb7J60Yd9nAHlIzP4SDietEAnU+bvW3MfQ+1amBpkXb5AY4hqflOzW5K35iqOcP
oV98X0g6YMHR+Q/AIBI3EcXfwzN/E1bLLXa6J255jLS1z2YVk+oMj+pznFMH2iyipmG+0KmQNLyu
N8LBpaOGbaiuXTzu+7J/dFcWWt9r6J0KVlgGSaMD0+lamiqjCc8YFHOzze+LnKkliNSOvRk9Futc
JLJW3yRZelFvFe/Tb2aWvDpRGwV6BXqm/i6s+fVzjylo0Kyis4nYAD4bauLQ6Z8N0cAdDkFEIvD5
qP9d+5LONXE3Tnm01zKoaRrpXYP1riUXbdTrsxqw7ClDPRkfkkUX+9Bi4diX0CWUENKicK6lQn1Y
678k6ywwrYTaNWViBPNqLPmcT8vyVS50AWkWrONL96cKSz9nJXuI9JOF5A02T3HSHeOsLpxqJece
CXyoV4AfwgpWtEq9W6lp7MThtsLopPaGk1kQ0ABil1vGNRX4fOk2119yZNtwJjzqZVhO814bngfG
J7a4RbLr7EEjLKP6JoeqvoSe8eQtOsm9qvVgomRu6dtNGSsghlZT1XF106vXl2CVSJvIgOKlqyNe
1L6H1S73Z5bhBdHtSWf9kUv6URMd8xSPBzn5w9cUZTvl47Qk58xzYBSu1iIjLCXGPJRTaWO1HKyY
49s0Dg7EKWD50AzqnlgAd8m7fbRslqj7WLoMVoOzVKDc3VaP8HiZJMCGVz0pITOjwnixM5ar6sMi
TBmSVlsxqXPLKUeIPmEmHXzvPrXcmzpvkT4x9isuLnrS0cqCZjG/1Vb8ErXiM9LtiyrjamZ25xiu
JDEHKBUpH6Ur8p0bLZcsoaFPPd4Fmj4Jmqg9NDZ7Hi2tHm2LDyQrdPCAinPSwYRxVTlONRg7J68V
hJOLf2jCGWPuugKtnFu9RgU5zDm2r9HAb5Y9K58cXFP1Y643nD2f1b4Nh2OiLz9qZg4vd2ifks59
Zk3FpWFezcI+vO9WyledVkffHJBJAlDlddGeElZjC2dxW4T51sygJwmib3aFuThYoftBiKcyu+ao
Pxg4XO1dXGK2DjYutsr6zohlaHI6sBHI1PRwTG8RX4O2OvkOy+kHzOTDPcDxD22y3H0r2PSTBFR4
0MHzMfkZhuG4Rc354drN0S5EfiaChQUI3iKpRnBz31zQIVwYuSh3XkJEppjuZYkHkxalhyhNgGcJ
I26SmqCaTh4Sk8dLc+x+a1gEsNZzsCT9CCHAbTYhTO657utLDVXMKdKzaNgBZ/0AZg33vddSyXIX
5yXTkxdvTrAKQPP/5EkC9JKl+TOOcwgBAAOEsY1JJyFXeG6xQOm1ne16u4XQYa5aqZ0Ed2IQFggY
OrwBBMYIAQupeEmrK+kx6AvS6qHN/SroReXtErnrR727heRN4FNvw/uwH6EW5wz+bJemohNBx4Cx
NWbKZDTdedEUHY1T3dT5dl60s1NyVw+R+czzINvPLi5+RQ1PyWBM1sUcrYduqt+XUNd3w4gGXP1R
sYEp24oqLLRyX0TjAxsmFta9+bnMcAzTiswjbapPoavv89aAZ4cqzendHjCaj7bNUVBxZQpEiCOy
fymIika8lkdVwnlrPziW99zalYv4cJabBXy8G8Y3kpiuhc1ySLiYebVCe69cid2PXU27BjlK5Hr9
d8+vf/iyrfaNW0Bvyuj1FoySBBFpm5oYkGNLZAwIoR2CurFyMOGdjGX04s945HgwQ1gxi4e0SBYC
qiPEfOFMZ4lxhqs5gTdVCInXeQ746Yd05SOQOGzAGRp00ebPKBZ+IzbCZx/1dJM2lwY7/p2PAjHo
SqJZvDZ7rad+YF5ISFvsLlE+sC/sfeBmWwZZd0hu3YTTRsKcvTMTKz1GzfpzdWyuGMkhSQas5N0E
u1JDg7brI8mYxuyDYcM+LH3zqrFnXUZcHpry3QLS2cPT20O7Y9HlP5vytwuZ4lolJvRBb7q4Y+u/
9uKHX5u/7ck395GMf8b6JG4xugqxhNHdK6rC5RKiiWlhjOPnw2rLdMst2R42bXQEyYDBJQVuh210
ivC2xr1O+IfCjZ57UAAcObAfcweuviH0LewyH/eF+bU3GnfXwXcscHc5WVWC1wTCtrExhs1cG8PN
QFs+QkVPE2PjJREsd98qrm5lvU/scC7FsO6FWiASDPvmoA2TX36mxScr77yza473/YKha0wXBSGE
kWMsf+SVkIGoWePpKcByVH6mpDrgbNaf2I0ll6keeBvxnMLeRFejrbWNaRMDAK/A+wmu1joVlHkB
m1GSJjWk+rU0vTUvyt6xxRC71u5fw6m2Dy3G9ge0hDvsYMKrx47Iitz6NLrVC6u4g2lBvXVstAl5
SAoVW0t56L2xvSXs6LXWnM+OmxNRW4Lc62w7zo1X4KTHXUhxg2ORXtpYx86Ye3mf+wMsHpsLUfmy
gpabIwlaJyO3tr5k33/ZPD58qR3/5iv5t//8t8OfcvVebP/uHfkvnpPfsIso8//xW/5bu8r/jyaU
sO3/exPKYPnzK/qbCSU/8GVCaXj/8BxdhwPvC8vTLQdi/pcJpSH+wQgFOx6yvmnAsUEF8h8mlMY/
dBvjSsIPcAXwrdW58i8TSsv7h20J3/ANIubM1XL6/2JCid3A350SEet6iqKP3NNc/bL/lei+lBMv
LfGKoI4G8l5hrRkdeVNjC1beVZCP26TaOzl0C01PHsv2LWdxEOjxsOwqs48DnBbZm5QpOKZnnSQt
5AaboVdh5OmJmWBXRflzp2Fnt0QxmXndU6Kj27T14j19gn71i+RzAzYXy7Y8vejYr7idJAOrBqlL
PXGRXQHcTC81lJ69caClMZaLb00zIwBJw4DOz+zJ6ik9/UcvsyQwra0WY68TR1i+9QaGEHg0DSw5
C2/TmzFJs5H9tDZRUrAIiSCfb7UwIyFhwj1oCQOvqoZ7dylHvJnicwFVH2woxeQJqjcWdpcsZQ3t
4gt3cNoeEW/Y+Zuxau+I8p0wOrzkllio6B1QduYgh+egn30YSnoIXFj5EVQ/iMybbjLfZeptpe2e
iZ3/FDXUlL7K3kKj/O34rOKXNvps2/yd6VgcxnkhgodQt7Twt1Lk9y7Sh01t+zdgDOSg3rALu0Zs
YQNluosdKCG/QW26O3/Gn6A2lp9Jpr2ZwOkASy0WMNO51eedL5CmYAT13mT2MSSksPgTJSO8SINd
8yzRPLTwcU0f0QozJvTlglAk4xSOyTn2TZiGRf/SpvJYl9N3yz7NvvODJ8Gmn8AXs2mySz75NEvk
6fhzM+46P8KHpZjxffE+PIszoUxZzHbSfAzHbj82+ffUJEunfMxS4zmOU4gMJC1tw6z4CZgVb0i3
fkrGdbnEcoQQv2rT+Byk+Jq2ez+ctoVDyXVS7AMtWO1Iydv7PAFa6oY437oxb3ryH+2FBPMhQ4q5
mMkx9O9YNLw0LWximEaBb6QwZMvk3BlQ0rjCwyVnRsYwSG7HHEvWscb2kvCroI4Zu7OSu9LS/pQO
MR7iDHvlTa7xyYDD8CKX7068nHXGySD0h1vVyZ9Ad9dF84pTP84nKM5zAFNZB/iTH1XWY0pnLZCB
Kq52OkxEMdYMy9PKB7pjk98dXEKvx6riSDQHsJv2czHlXWhbx9Hbp7oMT5zsuCPGx3mCDcqz+14t
TApJNoUc2UWQm6S06Rp07SZeNV06wUeLF+haJs+lI3fYpn+fC4OlQ7iChpq1dv3xseYfhK8V9Of+
BMDoX/uazIUeNbijQ+6ZMfK3EvEK1nUdpH3t0Rjnk+fuszmBkwF0W85UBjCMaY9xLRP5XGebJf13
ks5sOU4li6JfRARDQsJrQc1VkqypbL0QsmQxJPOY8PW96vZLR7dvX1klQeYZ9l5b3gw5Iq8cvMe1
6c7J3FxbvwmTFryMVIgUABiQ21ew6nQxRZCPymDIwcyFdpucODel7U5RV2qE71sDjyRD0t36Xbgp
SuDeDdFhDZh51TVJcjYl/srPZCHvPVutayyGX0uMiRJJVyetHYUx05MmuIAirLYZlUZoXDxdQlTV
l8RsrGuej6ceGiUeCnXyHPKWDLOMI6suN1zaL/EsnEOWvQ6ceUCYPLZilvpDyPBWJCOrfu0ShDb6
L1MQjHtT3sWj96rUcKpmP9tVc8q78ZTN/XRwXRBa0xqg/a5QVcf5mRW0IKGJ6q5zi5O50JbZHWrm
WC6PZbkCkS+WMDDL3SQYsGL6RmM1H2KS96RwPqsMgsxYJ9tcr4+8xdg7Y//oaJws0nAo7aD5YurA
Ug1VCdUewjQgW+P7GjDNKtzXSnYMrEv/azIZvRrB8BKbK4XtdBhwkCX3X4r042njC4SFzvKm4/mZ
wced51dbF3SZKx980Cfx0GGwi4X11LjBg+PoLyfLScW0STNNrfwu3nA3zfTaLbJ/tIg7pQMcdubg
kpM42Q867QjfdMbvsiyZR6LoQoWENnXU1Gclztq7Zs5js8s5NU3zm+f6UY5giVU2ZL7WwabCMZiH
QpZBxJiJkSHvOwoSTp3I8OX4mNfeQ7x6l2m0xkOXTr/sFFVUhX3W7sRF5aO/lW76aC7Gb2QHgmk/
J++EZHvDbPl7hIp2XNeW7b417YIcky4mR5S4NrceixtbNMOxrbEjYR4HcjHLBcQkZSp5ZiCnZs84
BKv/Lx/RQVLpr5FdevSgf3guqk1FSfg4YVpMUsc/GP09JjfuEA3TZE5WEJITus09xp25wjMgH7WL
lCvuqaCbLn7LOBNH5cf7fM7b48CJpkfrpA232KZZfJDz/JH1RAIabLnmnpFEaqZw1LIGzXmOLlXT
Bw81Xpkqu5N+uhptR4aXQMYax+b6Y/bzJ2KZgt7dAmWZPHezeDT8UuzcwD/GQ+pvm1Z+ltTqAAj4
LQI2OlvOeFH1pA5jcA6yZN0b0zkv3IdWFvk+w9AVOOmxFNNHbvzQnTwVAq+4Zja27WvrxfOGYwVU
cZMjWR2zgVwY4b/XRq02dWFtJuxxB8sjVLOZGQWUPOvYeCuWf5Go7SKahciwyuTqkq3o7zB+vcjG
fa07GBIYHu5wmlgcOs053mNmUuXSHcRCCs1grbv/FEJdPIgzJzN6vhnxDe3pWa3D/Bi7vAo5Hurc
V+5nJuXWyzEcLZ7B1jbfF0M1ftqDcSpWFba28l9ZPektLRCjFA9tqWiqillAu+z8ya1BQlTmtkRh
WurSPswO34OG9Al2YM6joP2gHerCMcOZVlGWcEnPBTvT7FjPVX8ZcadadT6Eo4CkPK84dqo6fohN
bp/JNFIUmBzwqE57PVvHNa0+4dPVR6PAmsJe+DplfYX2aax2TqYPEr7XZbFwlVZ5xuk6o8ZOm+5K
FFO8a2JkrO7kfzYOhjdLAX9cFemOc+G4vP4Qhxa/Pa+8AmYSBMdMLKc1MJdjj3yXcRhXtovHo/YQ
Q7C2DJu0y6jiEKRkXA+Rq2rJKTvcVRJMdP3UcXc6NZ9ZrP4InRQPTeB8+CjI98wo1U53CDG4VCH2
DRcIJWIXMBWBp6v6XZcuxpVF+L5f2/zW3ZGqBGWx8F3vYujVRRtLfTjF3vIIDpUlAHGuiQxQzwiC
a1QBCpXRkV/oibW0PFhpjp1nYDCqAlYdeSCC//8VJYhSWd/Fo9qbD2KwxDNBndtVtOnBi2dk+LKg
6JDYJAV6h3J5I/CPcZZ5IhoV9CazlmcBnwIDRDre9fRBqBkNHoIZYpNyMribM1MbAjZ23rq+eEuM
jaYt1KExeFuNMj439Uof6LfJSbXfXt0GISKC5ORWy6V2a3df5fOxtlaSORy/B61cP0DKuCAFqK49
5MQnI+HVr0Z5WR0G9y33PzENUEzHAaOSavXBauApoCz+pLtYr8FsXdu0OqlVVIcaIfcAeWIrHPNo
Ts2zGSv/7BvoIhCRneHV11HUx+14djMr3XHfMvYq+vbRyJIrAwVGTKynzp6H4wq97R3sprudKTAV
mqbt7tSU8DPpkLXcMxC74pNvFE9Kx3ah7KsTI/d/Bdlq26BiJCGapT/nIvU2JANicXQzYx9b41c/
Z7BgLGJWp8I/VMBK4Xu0Fisj0V2Ghry7GqtQbVbdtmuNx7wb8geYRnghCQefJZCz+p/JBnEt784U
5tjVcCl7lm8aitbG9LDSLdRZdW68Nz1MqH69txHah3TV+qSc5uOmJsrZ9ZajhsFVQW9jGGp+1Bkj
S3BD085Z5lCX2o28EiHHkOi96AInTAyO4cmjWprSMGmyC77ZbDtgeAmKLNkgzgX0uBxcCDS72Eo2
kuEppQPlQ+ftspV1XlkzZieY4oStAyt2B5FL4rfos5JhZv+Yr/QxNVpBdvvWvxGdMhi2f9SjJKDy
+dIpQ8Qv1KklFz1CDnuYjIHSIMtIVoznazfE9AjFOyoIxC1B9TezcLG23UiTZK/DoTbGGCyYg+mR
kUYoOvTq0BuXTyRz5rJBf4NSNa6saOR0grIWJZaNuq8xdbQkvHh5BdWA4SHlaez/LUQHGcVdfsWN
fGwSPYajMb/HndVulmF5C/pGbONy8SNDl8xUfT8HMeAdxWJgPNQbZSD3xEshrQCsB5Hl3cBB0HQv
jBAX+jLHCLywb8Z828zwVLJ1fWT12e4x13JOz+oicSWSXj69rEUVOi0g/rTz8sgb9Jds0eoNdkM/
VAl2WCigfetsLuzFc5biNJFnIoiBByx3/OGPMGwGmlTJnVV3KAnZ7wOlTfrJYoJLUc324KOx4RH5
4u7+wqih4vgMhvsFFY16MIqhpk/8EW+CGjGamxqY6GxgCm68nekk11jlS6TNfmvtyxx8j6jytzFl
8w+gGwRbR+3Zg6e/fweaZT+8lxqLM/EGoYOuWBfsxHp+Adu742tsV5p07X3ejd7J5BsIO5itzrP4
F//Jp/dZs2fuZz7DqJCHuYi9q5xxax0v7VGsuKdb+SeYEPBaJa7POX5vTPW3cKmb1nvrn/7LCv57
Ms/b2pl+rQM3u0yggKdz9ZiIOsAV159MblbHxT2UZE5oe+WvxeMozhperDredUP76RrioyvUzm3j
fabrrTMQcW2Tjpqm/kJE7vLVL86PMQLsT/n3Fo1xyTCxjnqoaGlTYZ1IXqFS4W5NDL6pv4xZClCG
rR+mo/3uYzFZQciFiFx+TblyQ5XMj1OdO8egog3NzCnGYdREjWyNqJZQwOOgOfpa7h2vfmoJmkP6
OhGOHjtfjdXkzAJZH3iAbnKp5h1bG4EakRAeRTEVkpAg/QLGcg3rNYjzR22KvSK3uQAneJhSBhJY
xF8TTLqNcrlaAua7xp9OKlK+F/U9uUyyyza7pv69i7D7S6yA3xv+wXHNh35opsMoY8zKLIxANewx
Uu/dPvmUogVGJtRvvQb4AYX+08YJnZw/nY21+WQfkLDCtWjqbbagHfdeWdRvQ2p9JwHlvJNY6OBT
MDWJ0fDx3PoV/Vy8kWzlN63BdCSbixDgZL0plqbl/ZuGSHfYiowSeayhzK2wq2TnEi6/yWp87WPX
r+Fa2TfdiUc3T80tur2nhSXYZHefVbqwsi3rkW9jIjrD66hgGdpaELW8wj74Do7j1dqb7ujhwh2L
rSPcqKiJ6pDDk/aDkbIVY3bOATvk+TalrWYrN92Xs1AHvPK9Rs+2n1z2Sp5sf7Axdj0DKFXmJq6w
l6qyHV5M1EosiDHry3swdF/uJYMmIwlaRL/Tt7ZwnvTUrKGr0g+lknzf2tUx7n158MYCQM9OxOtM
DIWzhHVFFbCSCx/jv4A5Uv2xreJRuj3W00RsDeZ2LO/4x96yKZ1KbINsthhOe86pJoqhimP3TLDq
sRJ4UBdzglieFDUy8AyEuLhvwuKq2NbjyTd+NeRk4L7GLIqYdmx3eco3sxb6RSvvb2eO1tbNa1hi
thGaRY+UJomEU5ynKvl2MmCXVcaYY5UAdGmOR+vHZqW8Q3vYb+QcVNug57Js/O489fU7UD1gsnI5
M0p6vueHcigtG3Z6MxYmVh0lUdo8sNa0b3BkdUnmbv/7f9h9jW8a8a6dgMwwTbpwzwtHF68NbsZt
OncIhS28abbmBWpi780fmbBM3PlU231zoui/YqJcjovAFNSv41sx3s3m9dASIs+GrZbDq2NtVztf
Q6dvZ1xl4zkLOu5fk25zhCt9t0A8ekPehazrPzrhQuHv3qVSX2q1H/oUbz2e8gId5VggVSucZkJt
+EBFwQniTXpbMUMbKtfaECRDryI+UuWq7VzlDz6Z9zs3Zj+31pg7DftvvPL+F3KOev4kLKw/ffuh
2vo4JXkRdb2OPFiLxGonjMIKd92XZfIUj4t8cHVJQnYKfdxyqDba16RgRuS1yROOVoOiIC/5lNMG
INhuKpDbF30FwtAe9nTWg1eqd6jdMK8gv9UWwxg/TfUlFSvSbhYbgESTrbdO2X7xUbRpMB4Tf75t
+iUaVBIfPOuh97nH/PzO5rUJa0cHeOOgjVTuJlck9E9kOKXneQR6oSvWMMuqf3RmnBfEaMdS6V1B
Es3Wnjjb+hiMHMObTbsimllRzSc8F096kaxN636z6izeqLx58UbWuRlNDttOGH+r+aVakE4E1aU7
2aKXjPFgY/5JI+ExnxFUWsvAWW73BCGsrbdvi6bEWnNE2W2gs8DFZ6VMr7u7mLGAi2g0OL4Hd4mc
pZ8RuWd6D/UqGuylw3Bf3EYLvTh+2tyEC2Prm+PXaSST2Qzz0aF3E/V5UFgdW6o6z3XAFLjeAKSE
xmrKn+pcc7DyhfmbuSBwvO4k4y4xDstlcv2bWLEfjtm87hWEl83oMdbkHiVzL8dKV8+hJ/pbrrry
WtlYG9282cuuugTaU2e63V+NIK5nWKuPqoU/By3rfZ6Gf+yRB6vmlinSayyH6sEI4uuMuM0t1IUZ
PGAM1vMbbvvPGutWZI0UYnm5Y1Fabou2v41q+umFZsA+qIecqc9uCLoPtx4yRtqUuCVxLGjp+xBb
LpM/YBoU5yok5DWIVhXXADz43HFThQQLsfpkoBB6JD50A7+tfNE/M6r6J1uZR86tE5cE2lUxY0dG
zBuga0oN4P+zxXhLltCwa1bK4FZ26C+6iNRlLue1eWK+/WKNmmusQZCjXMMOJfQQEHiayVlRn+RS
Tm90I4fE8bGg2Qn4KJkjzM1CwgaeR7b40CbyHx4RlOJ9t+KlxiHlMa9JaVhYgWQb30SMaDgmCBPl
hQPX2wGcJsMfRmRRUxUZPWZbR6NOszALrKcqzhZmWfwvnYoP06ihZDS/1CjxzmajEfbK+F696qmU
XJaJxeTDB0ebzOVO283Vn+hUZO0ihKheMR9j9bXzYru457rt44fiDhmoiyKqXsDHMmCHaXW/HJ0p
e7e9XaAY/pnlYGDWRLKjZDKQDwK3KZ2zg1htZOCMGDZmnUItWIprMn3K1ldRlekdgfRn3r4ayatj
4JRFGFP+UgjqQqPVn/ZI2YbTGuHjaB60k+6A1xsbrcn3yXgvy8QrTipnZJ417sHriS67Px50LGXz
OASg/YaqvJoY5q/5uFiAIuoOLewSxkaAZpb5YN1NVCk5cRqBzfIzGVWzN2rYqquydlY2XBvHmfao
0x8zK351OaPCyuDRFcmXk6L9YAKoiL2K7b00ile8PnfaFyWDqfPnIS44VuaqCRFotGgcjeBgeNhS
S99HITKIU5qZSHn6hFefgdJQ4aFr0xodSQpaZ8jtsHXv3Jj1WE3AFPN+tY8Ojb1nLR9NP81kjub4
ZdTMsH2+UA+QY2kxgx3rheQKK37mJ9zhAbJlaOTyyg1gbWurfp5bdAF0YR+JnVU7P5+RhetoiA3r
JF04CDN2Ue+RC48asfPOANp8JBeBtefkRjTvFzfktlt7dsrtYGdfhZix/yhQMObqPBJZAbbWH3hC
J4bqFrPXAl8Ns5i+wKC5gk1nLgGMsVB1ODh6/WUXDslIwwH0vxzutM0WtJoK5g/bS274I7CSdDcr
wIvCSoxles+/bTe/lsS7QSlla9UgdlkkPJCMOtRD8d9Ty2N2lptMsD1E0xWEzYDDvQ/ysLYpBNrB
WUM7HTO4QcGza8tDUbA2sQz+5RXrNCFEnLY+74DSdCu41C1EDzkmHZ8urQJfFUGOfE7/miJhKrNm
E3Pw5B6CEXQbE02ByY3bWud8ruR2QlC0mYHX+FWJ0S9PmwPby129Vm8C8QDjs2nX2MXNAmJ1Pk6F
222U4mYihzjy1k7u/IvVmHibmC6tPUtK0HHPg2Egw6/irQfvKlpnIvEmkGNYEBauuWyPj4Ffle28
l8MjHl0gwQ1s2OU21UXMbM1EMWLLZ3znAJf52YbsAaK4zIOngWm+Wb4GAysscy7Gs5WIche3ixNC
if4wEarFqLtOmcXqiWAo/vKmQ79ldm++Hl6txfbCtq2ZizVAwc0YR7Xh2nsOEsATs/OwTkwF6cRT
vV1GM3QYz0QAfuiRaDaYUwHI6G4N0eSbqjz6lGinhgpd45E1UXvuZp7F2Ss/80x8tV5bMXbndUul
9+E3Vo9dH1bgwJE5tTwqXcN+avAqJ5qx5tAjqTqajGDc5iySKNybF5lq4liS+Yn5/EViJrIsakkX
z38dx8xBUzfdd1AFSdX6AANzVfXfleiZdqp2ZSdvaTk8mGhn9rZQH2vq/PDJyZjQ9ktS0fvFzvS8
sNQ8TEnwU3T6bMeMrCr522F/GccdEqDxEjhM+NQ4P1dLfjGshZuWAOMCAZryUKzGqUQAOdMIB2iV
kt65mUi1hNs1YX2/ru5z2wo5+aaSLUwhoSE8tyYm7NR+SK0FR8tosWonO2xv9abcWNihMgOJXaYS
+q0u3Rpzhusv2OV1ZZ+9zsLSbkV+idSo8i3CUhwgap6hr6JhV9H0AQJ7M771QCTD1XRuGdYE0ZhU
Hmv+WCAu3BhLmjzwBTaNboYzMYlPOIZAPsBjdIAeMUcTN8wuWPeILQpVC1sU/8PXsPaneSniqNfj
TzEYHQMAipJAqjdTtvaxil+qzCCbyP1XukF9EnZ2Q2tTAse1EJ/PFla8hb3WzMVHmdZxBRlt/OgM
SkUtyivCJ8TvCYjY1rN6ZrccGlPwjTrsOFc8r8XifnXIgu/pT7/By4gor+7g5tSXNAY53A/H/JWY
7YgXgvwWFSMqzzu8mqvXfuZ1zPCgeL1fcAzFSVbJAAPuORSidjPK4U8l8E7LkZFnboPtSucXp8uW
vcLc0Uh5YSSHwqHJThwwX31FjknaIW/3fOb/Jf5QD062XQFJNgQFujW/d4XhMXDyHpu0+oXi8CY8
Su/Gbue9qPM8HHv7VCQxlZAwrj57lA5jhjkAR+jwjHto6vw0ZkAXM/3qVvdFa6sESIFyuFYUTRbG
Y7sv36uR2YIK7Jsqih+guedmHd+zsgbvlpLbAT2UT7tce4oswJvbLkVaYJvUGBprIiODb7NSJhP8
Y76MX5Vk9t1+u4SxhG5Hp+l19oPVlufcaOpDtpZfjRwuQ4AmcpGJSTymBDW40EVl6Ld4yvt6Ow7m
jmNvPE5G/Fj5/ntKWeWOxu8uDtZtgUoldPvhqyqz346LuwZABQOJ+mCiDN6YRw8mMIbJEekXbXU4
6CZyZPYo4bZvGKmeOgyBtV+Dk1XGyeqX3dCUMKd8KaH1BJtgLiI9zWkU1yBZAICaJbE6fcugJmpT
w+ILYmGzGC+N2TEZVivUwib1pJI/qOzuwdkWv8KyeGq0iOaywbhQSB491hhsmUEw5RFpYLyBcFv4
usVRp/6XHL2TdtnOzQGoPkWnv3VMdvEjkISzhYxX0UOhLSPobXHNs4yT45IggSMlAXjTLMNOU13A
ZT8PHi2BZ7A1t4z8e5aGi6EcD3FbDL81z87OFvycRVA2aGFIn5fm+qkaInaqtCpYIdPueZ4hUeH2
rBO7e8XpQ+HuwK5hKeJ03U0tQs9e0biTbbgebPercV0ZcrKqbclEauu5idgbo7r1jkmwaZZWML8g
clUT9w6Hz9aml96JCkpwVuVRVsSgRchw2hBptfcNsvKcxrJpaShhi7/dPfGKnB3mmWyDmR7bLB3c
htQ79D2EuoWCk4nP76yR8tRLpX1kczOyZQYNXOsVkBfbj/+AZpPNbRkYAwUDRZjmp28tA1SwxHle
TQu2HJbBTWVCD0zux3PCBb4lrydqcv9FtZWINHoCloTUZCApo9hrXcaij0NPGH3cmyDJiNDCDYt0
T6UB6Y6cSfmKuMUC7sNqhocSQOYGeo6P2glTLzrUZCNk/OKxsmxqWUWMA2+lUTEK0kwYuudZIPpX
aXq3yw0/smkfK2+QTLbWkZHiesi7En2szBOMXPvKTtYQVcUSllZ1tNhTnzzDerC0/Z51M3CAMt4t
xvTFb3YvAsNkZ33/uSVRN42fccFkAk4CHvlJCQHpDc5fn3+0lvVQLZMdktlCBryjkRVyXZbzqWaD
NiD12Qaj+M1qBxuHj29ntF7m+JVJmwqX4Nuyj8jfUwOjuWO88Is+KKN5hwX2vU5ya493Og/dpN2y
dm9Jrtgg/0Lqnt9Sl0dPAIhllmFTHMGX0Nq59HiGMCkzfqxXH8oLNsvWgRxnjuqpcp0rrHHqz1ry
+HnfZs9isw6qf6wF42urUL3f26mxpUcRb6Do0KBLFE68hPTp23nOGN6ZaRXZKKZgeJEXWDsCOZr1
bXA2IseobvVabCvBhmHVqHZKn32sSxOcrt9TMkRuWSKQs/jWu9W85O3ACt15G2JyTnoDqKbf/2s5
hZHES1rOrK3DZDR+gcr6yVdvXyjpn6qYTKVpeKWTcnvYMy7qAC9vwoF1jdHXD9JktGnP0nmdwU0M
HljG2L6UbVky9+s/kdGTbOAnoTeJ8tygAtWll++KSRIN1OxS4nANPhnmYRPIm7DsSEBUDoXLSDXQ
VLa1s/w/xXCTBn0SrVoSoZaf06lodpLdFX7z4ENZyXfuyPcZUZUV1DcXKU/ifSNCL6PJRjdnG6e8
KfD+1c0bEtcvhCL6DNws2AaO+DIc8YJcECsK2L5srcB8uvIoMkHxcw9y5aHjOOGMce13V0DqGxpw
c2lq9+HKZo3YzfJFBfqbeSo2W+FcCxe9LTfp91ILY7syikapM6HjnvQpT0qk98n4VxtMxRk1X7v7
L4jDL717GYq9P2qbaMKi2Ns1ojA8+RRPHEKd3/pbE3v9Ad7Obm6m55GYU/TiDLIxVER1VXahP3nB
SQNLtlem+IgfKZ+QGrLe2vd3WYZp3497fDJpz/tdF6u7sZL+6NeGsWnm9dUhTCHp5iNwKpSA0sMx
nk/3k5CRoiWG7/mP26PeWFKMj4YVy/3IU7XBcEAULnXGw6JhUiX4Y4ARNeXGcmuOqKLBEsWZP3Pd
WqZFyZgv2L2JDmYBP7wFc6qpaNS88VWvUWe6YVxWRlRkeUqauEItj50fB9+znQtzk3qJhahntImM
kiCOeeJYaD1iWDoXDbu0wOavKueEnE2asBjH0ma9Fu30W9usSyrUYBtEHMBoR/LAphaoV1dyKjag
QwiK+nIFQkJVrY9lsQoa9nm4w1pNAgv/mBMCEHPt9yjKs12Dg8ccqzwcKDgY2gZRCUHx4pn8QGy+
bkRnjXcECICLTWBHOkbmpYfGa748GdCZDDAYcw/l1CA5XoNePLC63KU1KdNmjXKkjCEbpCUKJqnb
q8rXN9nVxzb3+On0L9OUP+RUAp6eswsqlKgMRu+YJZQvjkvDJLr0G2HOrZQ24CkYAHUMqcC0C7LF
kWSUJpJJP4gJFsBNWgXWEa8LQbPQAqN7vAvv40lnNysFPdFWTANkMgKlAm1bT2VUu3NPjyTP2dS9
xTP+7i49KMkwrgSalHJf7TRMdpIXwE8Z7P15snE01QGE3Tb4WyzzNdNMCVtU6ozu39wpvcM84wze
Vf0btD5rycQ9kry0tSsGxkJmMOVmTWCdWx/Z4njWHbbAL+jXAPqidV6b5RbP6W8EEGgHmLNaGqWb
O7Tg/sEBVWl6mbM/sS+bY7MwjUBSlhvBM9mLCZ5l7BE8dznF3jGpGZ2aaMwEERK7bDDW7TQSmZTF
2Rb5YElksqzw7l+zJH26o1FQ/9twz+6FgxbjOY/ZnrQN/bTUaouKNgHKmFUn32pJ2CD6yxmxK6HD
2DbirjUZcY+CJkalS4UVo97F2YjSkK2uSlAEswS+35TDqTVGnwlZgmO1krSRoD8g1v2DXPlMy0BN
3/dH6AcbPGTPxYr4DgHS3QpVwcuqjsNc/yqDNwZ5d4aZyQKG68OIXfuRSSHFnK7bEMXev85Ov7oZ
5SyyiI03M2FWw4hlw2Gw3ufficHGWbqsh9A7bGb+mHnnPLIasj8Wa6ZlEDdhqp+i0LCY7lC2cezC
1EbCoAIrOaGHfVkdslxZq+cudgV8UmidsbEzxKUhq00odqUoD/BC6RNKTI0z/PK6nPlcuQEDw2CF
2Xl7L3N43EAKmDOEmMVz2X/P66kZPBlaGbKPbi2Q/maAOJvqaKtguphLQcLL62yCKXHkuD5T/K7P
ASintIOvyc4kR/62jNhX+Z2kzD0SsBc7252venTi0MsLvoBxj7wEJBgyrYVW2tNejuN0zPzmb9nF
vCVI+WYALuisQbYMGjl3h2YyMWoAPmO91waw7+x3MPYXaTU+3Xp6mxu0qX1Z/LG87syO8b0QaEsq
tfyV4MoGUK/JOlw7rjcHVewCIZZQ32McjxRL40ch2TTGMV4lJQO4VJreJPOCtyFPfk0V5pCyZ/oy
Ft73SMkPeyZlj+1/tPOE8rBsWOkxwLy7/xp8ZScM09EojGeV5Tto4xehJFAEC0IKgN+khJdVDvOV
o1LTQB2RcKPHZkfDgdqnB9SMUZBn5TY36Aaz3GVAsNZ/DbcMlx5Bcyv8V+kmz6vIyLvVEAa55X9r
MjgvlRHsyLIejqAY7hfRfeXRIbl1v4fZWLYxFqAoVbO5Tw37FrR8LJLu8eDFNMtZ/2SPNi7CdJmh
X9M1FzbSqbH/ssf56qE3QpSH8EDZ8mRn/bjrTYC7inKVvqCKHIuReFJc56JgJDFK2HQ+7VA7JzcD
yDauJh71VPzRPS+tIU0uKM+LFLiZ07DWP3HuxIeY/KZN3hjOdmXXGTqeVZxzl9CXaRmjZuDIQie2
Z2x04o3/ZbcsjduSc6dlu5Y2BlNG3wWlnktOaRtuh3Awcz9XdLeikP98EWOt9klib3r+o9VdTBub
3oYZPFlsPo6mQ66TPfwTRfYRZ1pCnRCn2J6AoaETST2BZJYuh/E9UyvRn4LjXGbrOUG2G8Go82L9
FKQ8japiYrcEeABMCXwWdyfGOhSUTFoVqXgeEl3SOH8l+CqxG5Qldr/M3y+SrZq7hlMDZ8Mr0QyA
fAQjGZtXN0YYNjLOYNVSJCzhu3QfKJ3eiv8iXu7Euv6/ZSowajejpcX8raAay5dy5oZuGvW8ELRF
OADxN3WS7jAkMIOaTpk7IuZCre8L3Iiiuc9St4uGPmqK56HvjouD0td3bKwLsQlc0Sjbw2KkH0xP
orIzLkkdnPIck6SVW9QWGALYwSZHd5rrEP9ZOl11P3wmWfZs4Mg+lqii1/vupE47jW9X4ttNqViZ
VzPLWNSR2uylqcvhkHQvuKJJGYKLkYq7AJoN/aLoVROd4KP36Fg0gJ+6yR48I04JCUi/yFdh9bWH
eldGjJu2BXZi7Gz5tvVThozFp2kKhkQTrRSEW9dIvMiqsBs4dm8/2NrbxVA9TujICGFgA13jji9X
+dyPaq/tAOQi2CI55GvkT+onC6jlK4tTKrhLfGz7tV1XQqmSfZeEg/EeWygfYjuGEFjjM48zti4F
l9LS8ithW93t64IsnDRjr2baj6X1H5HUxtPcjFQYROSinScCS7Y8pS1axAlC65psV/CMUdNIpufK
vqqAgVy2vtsOpO+S0YWPXNDyxm1P2Q08VV4kiPSHoha/qc44oygCT1RL869UIZJvYn1g7ThtIDcW
e3rmLSLp774pLGyt6pysFOFp9oZiEtundGl8Ia6ZSEhplEhV5mQ8pXAEJhsAfUMgQ8Tz8mMmHAx+
6zznqFHojr/TmavHqZDIACml+a+bL5i4XGlwP6I19i7pao0kQjCxXrgZCJQfo9W469esCdEnoabD
/7g7jyXXsSzL/kpZjRtpAC7koCYUoKaTLujunMBcQmuNr6+FqOquF4yX4ZY17GFEZPol1BXn7L22
+JRSsSnJZOsirCZqna4ycM+BCkHEbKXXOmSv3IwbW6JFV01lErxK60pNRxj2MUDukMQgw1cWRF1V
+7qXlqqKBgnWRz/P5JWhRBoNloCYSrbpXq2/dHFAIJ/93WeVflDRuMolWo4IrMsqJ4zMvzSJvy1Y
d71+wk5J47thAsU1/M98Kq8nTUy1fa60LkE6RXXB30GVNHPw8l9zy0q2f3jP/iWP3v9n9juL1Jh/
br9z3srs6982VfyWflbY7tI6AKH/+R//Pv3f/suEJxn/UHVBRRdPnaILGRna/3XhSeY/DFshWtAg
65BjgmJj0PtvG56h/kPYGrk6imwLE0vff3vwDOUfgv9gGwbkKs0Ch/qvePCUP4dmWipyQ1sVGuc0
InUV1b4JzWQVFU0iQnnub9xV7oDKdqgaz5CfrH+5L//t3vw1THHKrPmfBMu/DnSTYKmnCvYnlYG0
9l4LPhRD/y9/6D9Na1R+GuEmhSgVKGgLgxGK726pLHKnmLdr7VNfilW1UXe6NDMXf39NN2Gotxcl
5JuAV8UUliTQlczLBWHry9gpWJMX1iPC4AUNaPTYS89Rj38/6nQd//xOCvk21khVSBIppqL4ttxE
23rXOZqDOWvz98MY6p/dmdPV2bJq6qpMGpFiWLcD2R3UdGo8CupTik/iniYJop5Vbm4Dk2OY3jJn
50u5UpwA3kqpfQZtv2nat0Q2l4lqjfgM/XkFV7CEdxHbWOuyt6z4KIB9u1UytxIQJrCYJR8xcWXM
x+GDM9VzT+0iqANiiUjhciG2XkoPRCYFcrxFfTlu3BF2Ykienua/oLHmP1UrhHjnPmxQPkfz3BNb
o6Ujpbic2ZR+7bO+x9qm6nedqGjOW0ddspxqsDd5eZYV7ZNfgH5eaZbuuJHGD4pUjD6TUwVZI7LN
LPvoTA9BmthEpGVLZBh1HL0M8RJUH6O01pttmh8EZTR8UE4uP5LjMNTvcnPyMU7m7NFV+yC8jUm/
3m1on3hLKarIdaIjn1b04F/K+kuZ5OHBnejr9YBuva3xX9LyN6hgUAqn+IIsklaSMrOHvQZiY3iA
ba3yFSl68SxL51L+CIJTH5brGBWWzQ7bhBrjp2By/IfREAd5vFYU8HX8Zmc7XhGdsK3bF9fGDmB/
2zoa77J4qO2AtCBHM48Uy0dQShyiK/JEXPmroaAeg7tqvZMfn5X0UikYvnGGeFQydQWxrZauAhsx
e/FgE3upEEfofiFNGPkdVRFejdza6yjkB4VGOYw+6hCoawJO56klwMkNKL6JfaAqUhnYJ6iMpNK2
QxSAiX3EA8JeqSv4STXoikZYFIDhgEcoe0eX35EjMpqaBjU77nqEReM7MaTBBMYPdrEXRT5LYl2q
F5/lOm8tsCTfHQof3ThI6iawj8zSnPSRPQA5OUQ0aZJNam0kpcYhO25AQs5ik0KEf5fF1zrZm3W3
jfM3r+rAh+VcfBySwqKLi1J9ATJdKkPEEUjFGKsta0vZxkYOvfkKPHxOBcIZKT2XwHXsmtJiF35E
8tVgU0afeyfkbQ7BLk1POWcWG1zjoYyoch9KCFcpKsuWHoJa3hPYChv2EHBoGvvICUPqJB4qJWyn
hIP49musIPShFZd0O0whRXnVkMyQgvdCaddR0oyUH47pqc64/TAuyYfw2IRyQqPQZW3MHO9WROM4
ITGGzWNDmYYcev6X21Kdqvv+UtBqz4iDSNx7A000G36F5M1c4Whf3iXtHfAAfHtOpHTbgfJlN9Je
q95cYj97Od673bNAgw7tbw4Gg87HdyPJR5nQD2ajV9cI79qh3I0UdSzxYXpOSpFjUCedEC+HuSvM
chHH61qgwHoBYIn/qCTF7C62edavnbgIGQTjZaRwmOsh0lp43x+cNVDlkEyigOkyNKoF9lsRsCns
1bkqbznSITffYXYhIR27HqLBzDq0eEdzzHoRqh45+xzCc8ohRT+bCAxlZre6/NB4kX0F6H4E5zcE
lJngnsIxTLsDcZwrv0MGxsnMhjz7hkZG4suSQyjEv706wIpYYJvR4N0WJv5ZcQd2RlQ1Fj4yXsR7
i56CWIb3onbXFSXPCCVgC54urfNFrV0r5dJP7zFy+sZiFuN9bWjXrqL2k1IwDstPWf7IfUxTiF7i
AaSDoBmvnLyE9iOucc6gxKN+NWRxEicLGJ/ii2Zup86eypY5pddvdAe7IKKdo2wcOnX2YPhA6kIg
tZo6C2wnQpdfRlcZpH+TBjx5YyFLaHkIJ4ndbp4zHXr+g+59wbomKEbdYHNwlMc4yOfA+ysb1Z78
5UGEVS9F8eCJHjygu8ms/j4Mj3n9EjWfVh8cguEyUs0iVIa8OIibKFwEoCqPinGPEKaIVhZhqv5j
VaNroU6oy19+9mZRd3DRdBoa0UQoS7CWUB94CaSjla9IKyybteh3JRv/kRutaOs8e8ps6rw0QlL9
qWsUNOjuHNsUJop4m2Gb0+GBBAkBaSAli/YpFc+GbG5zgnDoxWM6tOLNFOWe+82hys1LLNHnz1xi
5ow0X/vByVYuSvyQtu48RWqfJM3KiukDjR9yhThJf0qzRzo61qZO3yeJXXDfF08RnSRh0So29j0h
kq3x0opTWSNBJMHXPw6lcSb/Ziay3dgXlCXffQ5kMOyzJ/4V9rp5OeUj+DQes7typBdtnLt+F+iH
hOgYtLtqX2BbgDNYOmTtWOVL2a+JesejM5JH5ARYKIr4UQsPsdgmrIt6N+HCtnJ4aEjbog2tcDBM
g+JavdcKSuClhLfAzmFYwp80lq0HSyUmD7R4CeyN3O9jSo6hgl4LA0khFmFzKESLfbV6pyOHfTJd
xmYyTwz0Zslq7L55NwwbdQvxZp4A4RvgvM+GcUdf4gQKZWEH2G6o+adWAIoGhHOlbCxKsT2MBgjr
czWLVlV10ljEWlh1krVQffPgReMP21zx110o22iTAo9ugpQhwPHPSIvEN7oRp4TM1L5GoL7TeeeA
L1UDgg6gB35LUbTvtpGkbyRJAwxno4PjfTKYhUn5yt2HLkEEH7y3NgWxo8e03TsS/lZkI3oSLezM
sVhevYa6J02J2twSakBm2lI37+oE1s/f7wJ/s6u2QcUItrLCVGxZu9ltUsFPBtIc5bm0JpLL0ebR
kj4O6Two9uYNu6RZsFDvfxh04n78eYs7DWoYHH003dTkm628q+L9rtEfzbUVjCF1Oa7tJWuRMcP2
iVAi/OEi1eki/jIeWhAhFIUtL2eqf8s/3u6D1Kv+49+V/1OrKULHyFPm8tZbm8+Ejc2KOdeY7sol
IpmF5VBs5EJJ2nzFW31yf/gBnPl+8wvoY+KHF/p0q29eG8IrYyMoOpyfKAE7Xv2ClyHgXG8l7KVw
EChjjmrsocwwNtMykYBsKXa7HJtnpVDPcnGfdeDeHutA7MoQmIb6rITeg9f2FrKjkW/jWRkOVGhP
HQ6FevygeYLEBl5tuxLyoyrOuvSCHrLGkZYZJ7Sz37mZXywMvTPbs89Spt91w1H46UtVxis5+tCp
nCgUgiX+gHaFdTKDWzlmOMCiu9xgi0a6EuV+gqxFMLFBwq1igQSpn3BrI1KVFmBWAHuwlxmhUVXl
LOzoxwwpmkR1nqF084aTSS562T9mtFMQHMA2xkiiD4Qg2jMBdViJdq1mI4RFm62KtZswNw/HFH5l
Kp98EFOheTHt4SHy9kZ5r6BHU5qrxK/0s6U1vpa6ulRq2tY0BdoMw9wzMTdV+UkQOloi5tv8sxz+
q0LyT0+pfz282YqhKKatK6am2Lr485vmjdbQplMRNNx4a7E2NgQrLtV1uPpffEGmJXRbWHxGQp+m
qV/e6CYYm6qVW4WTKWFmcxAgG30JkJKDor3Ifpj0jN+cFJVfR5sCgn8ZDWa3njYKTZImO1n5d5wg
kegfImPyi7BWJIgmkUUX7IU8QIQI43zl1KkPpKW4hYs4Vt2aKSe9fWVfSmmFFcVG3uhpp5gudDLB
1UqI8IZ3wZTRQzexHgdleLA5jIBV+dY4B0QvhqwDNrhgpV7QH6OL9JWPLyGpAyWVQvkZg3CohWcp
f8Hzq5BgKcJjW+1jmDW9nJ59Amb92pu0D+AMZags7WeRBfd1PRxiIo6C3qKREy46m7ZqnB+q9uL7
Dz88s98tHZZQDNvEVGGygvz5LmYDp0td4ZlhkHSIFVpxlEl3wf7VmmWLYPFNaOMPI97OswIQiGzJ
ps6EZFAKupncbb4A8rxogAG+CGYY/ZfuIn8uXoA0rGzAuT9Mc7cXeDvc9HN+eU3M0MpbunKsG/G3
4i9bprX/xQUpsqUKShfYjdSbWyjGzI7cis8LKotjOsUqOIxbygVz5qkfl42/lH+m6/l1tJuo9Jx6
fZS0jEYnuV/Ep2blLbUNLlRCcbWZ6mRO8zzsfqw6/e6pTQ8MQpclw8+6mUPI0UKUlamTBs+hA+74
CyAi9sxDordvV8GdcvrhrirTX/x1ffzjQn8Z8WY2ydISo1HJhcrpt50cWkJOy4M5YCGtrU+dUIs4
9h0J81wB8MkcaaVINVyt9tVWzDc1qzGcFAtVGxatFQPkYndLqAQNkZr2LRIkR0Zpz4EJvsc7UpGj
xS4+yYZVMO10LdB3HQz/7tMIxYOnpsdyCL8iNXboBeYEsmHspaoihn7uh2FGGanbWqx6g39oRrHB
D0JLH0ATp4b6qaQG3zENFX3iAFZI6KXBk2RrerQ5TpnqXaVxulQ0HJ/45TXJGYidAhtlbfpJ/j0C
dK98IBCmA/l0LhdXLXJiTV4V5aFqzn1zkKSHQZTodLVZU0HgM50Q2VMajMteebFS0HqKUzee00Xn
kJi1MHn3SIBEIgveFCLTUQlOnCu3emwAHbmoyS6ZYvfkb4PDf4AO0k4fegBcPOsuAa87ZdeXKr/4
W9bA6DbOD09emNPW59dHPxUBdVYQCtFUANmO/fmbtVHeZEJCA0nWY86JmYqfhRWDXLGInxTCeqAV
gYsWIug2lOKlpR/dSUJLGSe2MfWevKjZ58admb42zKUTAQo7f/QH1GhBlCM6WTYiKK8D5bFKThp6
jNi/z9uD3D+1ePRqlHY4hZrJXv/F7UrMBY0+J5VxuJP1GjenhBPAJPbvH3JtbYTn0DoE2VtX7NOA
5KLAWOTyUzE+5hNkWsEvFVwAwoDeqRdhtouajL1US0VBWdXc0bT7zNnKyA2gHineNsNSjfKt4j4V
8VfMlFioOV1RnH/DZwkTzIcjYXpvwjygsUWN/mUPn5FMEC9eiSnwAg93J7/l8VPJ/r7g97T+exyn
cHxKVJqcp04CC7ue0jg0YBnpxTlU3lSqODXicg7OR6voHgdAJ7rXksbxHNLMK5NtUdJuasZZRRA1
PCfeijd9vGj51SsxirjSUuuUVTsUxB98dTVZvzK1cE5CEAxIB6Hf1j5b/Truu3UX8wT0a9UTjFDC
bEIfnDSPLmZ/kK82zgBb6c4EWgXDh88JukTFSyoq0F5tQeTEAtgOciOA9+UhCD56eVgY4JbI0TFN
R8lOBiFWEBe4D9oi8Gn47azqscclXOfYoIT6pKfvtLx4mXMZa19EVdLdd/3Zzy8VX+pQdMs+fBsQ
0sQGxfSMgiitR6ANL4kXsPjvy+jRTdZytgrVp7J+7eqLbjHdx8Zx2jaYxMTPiIFGRIW+LNPll76v
n6whf6Egyu+j5NDsyw7AbbFPkvKQ+oe8p8qXFx2W6GDtW9cx2stTsLzZ6DMKN7pHGKcjKxsl1dGK
7KrilOfTCZOSQ/PS4XZEo+2hjsq8DLO9tdBc9V4PXM/xcu2YDaT9jYhn1c86v+Y2znZ1j7tTp4pE
c5zkmJmQiI9Xs6U5nBqTpmN7LRHvVIKIiIpLaVa1oOrggpvPYJFEaUWJmDKsHaFm4S2hY+lL8n2b
EC72VpNt5GvERKjUhoAM+mjtuwhvVY8/WSJUZpsq5arCW12AFZRg+LTSV2jdEcssIjLaQUcnTta/
BvIuyL4U9Y6iWV2+uAjCfaqOBRJIi8qKlu8VqIbFVQ/Q8E6FesAahrIe8qdAUnGJXCLlIGOj8rMX
pffmMBvB+/EpcQFGaxwbZPE5zP+Ikr5qb2N284pFAc3uKSLDcO3GZdYDu4PorTAZp1YOPPde8+Qn
ydJIkdNObtRviu4tzrd5Y667RIay0U5phtikqFEa6aMF8APEU55PMZD2uuuquWzv5fYNFeGsSbZp
tQ0JjyzI3yYvl8QA0GX4oPno3D4/WzJpEBybcDchQICiMchrK1zn5sE2J/g3yUa2fs5wknkxkMFS
Ww3spEr0xnH76ZNtjLSZ+xT6h6Jfq1xDBFDaDFuUGEiNS3Ue25seapSByXFCvii9jjDroJZ3Bpy2
QoGVWHu7PsZ2QU+pzTb6OKwwXyxpJ0NyfS84qobodmIUHolEQjvrpkXmOjaYhQZKvPmsvYOcPaHa
dZKE9WtU0a8Tv2FaDilY21jBoov50tYXlmu+l0zzkXiMivoy1HettS6iaqkFFFUSAcQInwqvZGyo
j3KGSnLQ/BkOiDmC+R1PHpCz9OUm8b2atRuF2hzeAY4Fq1Ssp3qqQJMVxJdB2bOzWqUw2+X+WSON
asANojelI3hlNB2JS7vIEU4jxwIcPfXqMUUgTSGUu+DUy7SjmeqHAhPfbGDUhPdaS7IgfXX6PmPB
x87LNZpI6NQ63rix/1hXhMWk5n0tVgk1yvhh7IEFW+VrT/07ylD8CAr4DbdTnVs0PezA0eyHoK8X
4/gaN/cRhfA2aDYZQ+tK+hXCmWIG0DYJrIki21r5BoQRjQD6QJSVn7T8TS7vY4A2df8MFCWhCyKH
8iGRAVenK0BXJ6XfVc2lsh9AAIGS6Eg6BUT3lcOq0Y21n9Z3JoIFOTjK4QYz1Bwe9UzjoyMfsaOz
aT/QJ1kCC124tbHKBx+PmqOiYEmje4vb7IMk6c16XeMu0syNzTyXluoVx18JPglHZQ/b31uoFALU
8SWtXzzrIsgn1CrgZ/AhtrEUreQiXYwBwmCj/5SSdK+WxjFPDwkB996GgL5FUOGpKuBhjutYwgaY
1345j/2UWjwUQb56URpIzL0P4MzQuyTi0nmH9YpU9KIDc6bQAyMpNpSRjFq7pgLUwPar9ciBcE+F
/9j5KkD0dmtTIh18iDdXTX22jFOFh0Ozv3oD1GhHEIF06om6cbEBSuLLGFCkvPgS6+HJbLI1Ru15
jOZTNdxdT24W0aixKSgd64R3ElslaGikdy7x3xUoDvyEttXTgrgELmWgGvBT8Vi1z71OvG5ErWRp
qivFfKQRsxS8a125MZJ7bcpc12EhWr0DuNAnGFAp7nr1KcOCQeFCYGitlbvcog2ld7QfSarSxCod
MScNW7oCS6NAzkSE4ypocV3BipFZSyVubu2/+tp3aLgLNkSq8R4yaENbMIkhj0AZyveUZOz2KZQo
mfPhUOxcB/DsVblkhsrPnYUWGOAS5nPKzIHTQqyXJX3ZsfEp9EncFW3dFtudu7IEWQP0XAw89CBM
QqlxlBHmnnuqEBJ7eKct47FIyV3CZqsvLfo52adU3oVG+1pnd8K91vD+oG/h3UboJe5S99o0e/wJ
nOthX3DA3gTKuWoPQjqb0tyovlpBBFNErTqliMnsFzG5QRFcsY7ZUMFdZuhqIFEyBMdXyaRCHjKe
oM2aRMIC21cOJclacVnCaP7zKfcOdtyZjsSdScCRKvlZ0j7C9sGPh2U24rMF99apBzJr1haobUBM
CaHhmBp9nNWScYYkTjxqPLcNpqWOswzJ1I8VkHo7oIhA76sMMNRE0TwcgI+i1cFOZVBddzHTtATB
yU6XEo7Y1595vEXQvHDHcdHkxWsfjigd/ezTDe716FxAVbGS9lXz7un0CUHQTg7vcmu5qOzMlWmz
NL9zOas+2zcSQBTzU26+vAmfFNJb6kCzxfo8MB+T4k7u36vuQipJWONfml5g9ZEoCiS7KjEuhJyi
2iRyEpFu7sd4CyaFfrv2iJwbopewC5yBBi6Y/xncTKdSLzDOhY3vy2WLxSJoQiUU7mNBI1iB+4Gm
KBueu1CjNsJa2xFondxL4VqL7pupi+mKVReRZtiBpRlsKCbxBGg5QFanOY+g1T1H9oZ9imMpSJvV
Y8jvaIb7xNiNCjbM4aPvcC2xK9R3KqGhFbMsWNRt1t83WCkH1KyFALzbIvUwLuD6ZkZULUalPndG
NNOgmOf5JWM/7tntwteVO7cCMcW83dbdgvDNFraLL0FbL2pnsmnnrESaCAD8ffv4nDsDOFr5Iobn
pD5F1pTV8D4qXyVcjVQ+evhxqivgolnn7Ur/VHYHFwpoKW8abVVH0lo2z3q0cYuHarj4pTWDsbfs
eDyjE1F/EggleKFtIGADCgnhX+Pky+f0y0ITajvN0hc6q0huwWoK4dyymZXosryr1kpYr3q6Gr2p
PYL0Dz6RedKsVT/tX8uzUZ8o0++VBjm/DIaALu+Et+cBhPdJnEARQtPJ1cnaxuiedSleJNFjb7y2
QqMJjnWn2dEvWU46WP8JmMChL76LXD5IQ3Rlp7awRv/Mce2OQIPnHGOUxbB56d37/qOKUrnAHsDF
Noa8DyApDrQE6YOQL4721rMdlxkNnBLtSdDJJchFtGkumkRkmdR9AV0Zh1b50nN6UTzBeETAsCyQ
W0bB48j+oqRYZ7G7eAWo/NaoJcZaY92Z7xllwsSOkJE8NfLF0On3iBTdO7Yp8iOIsdDIxMDkTGjf
5yDhK4iOfcpDx6vJ170spSuqCFEPOETSbY6BRRXI9jh5RMOpao8eLr56OOp02k0NxS/OAT0nHtru
+0cz39feuDU1yLdcSO1tjJ51aXqk1dKKD0l939CQK01oyZODRb/XUtlp5G+JY79Wh3NL/QzYpkOc
RHxSDSeMbghmv0zvNdOqGfpR2QyWUbVxAYXY8jpC05wC2N1WAhwmInC/KRequM/oFwxZQtSiM2IH
hi5WeG9ee7aAXHK2HdPh3sf7kBeXnj0wMnMlfGnbvdS/cBfYG/h3NhZWt9dQCGCqFwHJ9vElzPai
v0spXTTpo6bWp1LFuIJzPtO/RPWatF9CiZ2GrY6MGRlQKwX4gy+mLLWKksWnC4ujKrYj7f9GKqA3
p7MxyHcl3yozzAXTz8HNF9AR2c0i8vAw6RGGLu+amq3NxeD43FRH/Dd4+s+UGnJYJ/ScbfIU+vpg
RBvCW2fFZFpt411Gsmra7msuL+62sq0u1KkZUako4V9qLCRF3ZIlCm0YKWdrKcuqbSDo3PXFtesX
xH4sXSYmqdoOGavgu0EpzQ2DE0puOvf0Z8FlmOaLCZFWTBCz4piXyCQwo9A9zyBkh8daukYYDvrM
ouxNWx0HAMm29KaVnNuJlbeln6S+DigXAjuZewkGNBtbscZT5H2vpXWt0vnNvunW3EVdtqRvqGkf
BlJ3FxF6cpyYwq5A5NFz9gPh5Ylrw5bbarYjfQ15HYhnjZD4Bnin+y5VnCIgbqrrIHpDnMt68JGU
x1z6oHIQ8s+KXTh5emdhmNA/YuMB6jI1c5J4TYB/pLKqWDbQHEj9OSTZPiVJRUfxHa3TamA3v8xy
b52FLx4L7vhH0Y0D5nunycdIvfQqfrHiUIADDw5lg4fRXzXWl822HQe51z4g1g7QFOvDFR0vAgIa
eukmVw6BsnP7afuFCHflJke404tERzpMEoWuPbeElut0QH2KZN1zyyIzsMDUzV5I45xvz0qZ8/xX
SXya8T2h4bAMTgkLV2nuXc4gGVUNTiKs3Zq3L/Rr5B8sviZkwHgp0mtT7hM0C95kcfqYtGx9znRb
WiubfCeX3hNpHw3fuj/Qd72kmPQLvE2Fwmv4CgWOrMlFkdNA9+Jo1cBWrE+jINAMN3Vt79xwbXaX
TmHaaOIFuzF3zOZWy8EBH1aCa888KNlj2sFdc0I62VbbLwrvtW7e+u6uAxCk2etRAq2Loqu8/lDf
m6p3f6nuTaZOHQUoPIHbRmvnxa4f4tSVV81Sd/C1ZfDqHXPO2cAxdn02r8DDf8r3fz/uD8PqN7rJ
Iq/DXE0oKiLnium0BfVjGf5Utb4tWv9RuTRNHXGt9kfIxZ8rlwOKugyYqDxvtsZKd+gPLsAqPugr
zSlpgsk/yDJ/10Sm6f8/493cy2wEmS5Gxgs3wbq6ZnOSKpf9Jlq2hKwu6tl0S80VITAsyzPQktQ8
I/mHBsjvb+z/+w32zY1V8jJoWT4o5qn3Jis0puwGA/nfPz11+it/eWtI7kB8jHhY/KUBEboNJ8ca
2Wt2UAOTpQihzzgbYDiQskjgNAR/rN7M7CqQdqow0dHVpmCDAjHRtmxWKQaUzBt++F237aU/Hvgv
P+umS6FLIoemCxImk+8CznICT87fX7ly23q5HeKmGu6zcA2YTlRadKj+19OzNfYUOVckiC+U178f
7bcP85fruWkvNWZLxF3E9XTitQmPfv8Gkvjvh1B+ozuQ9V/GuNEdeLEkavY2yLJXwmHBWg+4t2e4
g5fhtvpJ5vCbNvGfBruRWYimCzCcsERYgB2wlFPZGxJMSUMzRREtfri0n27fzfeoAAiRAoW3lNCK
pTYnk2HBhgrhGJIOd9av4m14rX7ohE9/8/bLoNMso8zXZDT1N2MCX69S7IHYtJDTZ9t2XSzSY736
18X0tDdlC9uupZBsc6va97y00PV8kDnN38nSfe89/3Dvfjd3/jrAzZOqSP6EI8gAxmF0SOBYpe9s
3RB48mLIayxVP60Iv9MZ/emSbu5cFmuWScgUuql1vC+zmbGlp7oeTuNqOsau4qV7NJY/XOXvJoz/
uUpdvpktB8OPVKvjaYWMt5r0+8FaWUORW+KKBhNE0/1fbYFPEwj6D1zrpmUalnEzgaRxa+QaYlqm
TqQNGm7An2bn3732E69RxywnkDJNj/aXJntZ14Y5qDEqx8pEA7lVOBJGytMPt+5384bBO45LQNBm
v10CQjMcbBxbk0IrfxQLd1M5YjssJpGU9cPC+runxHUgioAypPxFGhW4uh+0rSzPa+3NDl8QeP80
U9y+7bft7ZuHkufQ+eFBIr5yhFPfwXGYWw/2WSyHdTj39z/JzW6fkJA1KvAs0joIDLDGN8NZbdv3
FR26eZi8sgHKo29XX/3wfPRpcfh1JvpjEIM/Lkyhypp+I+0AcV6DCEZr0as+mA+Y1920sR0JOmza
ZUr5IwJX6hK7NdFwPULXUPlCTfTg3+vnmhZkA7p01JdBoFxr0MJl1xF49BaVsCe9fKH1eOb0ezN+
pPmixMMRCaIdnEUWIn6N594wHNC9r8BT70RVXYWkrGI7o3Fkr7oY0XtjTVE3ODzqR73Gkuxlh0zN
dpaJNt1NrjKKZSugDwaMhbrZvVE+kQy51TEBDEb8QBYGsDlcrAV0kea14iSlyqzDOjzTVSMf8u4Y
EXLgU1iqsWsMXc8vwjQPuSO8i0x6vtR76sxwNHlTU02lym0QJ0T4Vzf07yZHwBHZrYTEDKTsKK5s
cgrKG2l76qPYwYyaacNDPBz8of4SbnNIDXUpoKoiWjxEHyb4ddUf5iQV4H5+5Z77xCpaADlb6Rs1
rJs+Ns1LmbfLCVBMzBVMjIumXCodFM0+rTlS6DRHyMsyRLqLBvJLy+bTluy9HT7UIOby+o5UYccA
I9mNO0W6EpbISdxeEUI4oye/LAYoID6Zsj1dEW5v34ZzqdxH0isbM/afhF9S1Ew7esHeKANXLlTY
Gu+BiZ/HQ5ZgX8C1qxwpf3gt//qlaayOtqkqArcbe8c/T05yp+suWCSEJKtJAEdo9kIctRlotCUK
nc2PUpnbaWr6CnT8bXRtLFM1bz81KQUqEek6N8BRHHoSK7lZ0rWeZ063toMfrg7X3G8+Ot3WDVVm
6rXQcv758lxS0k38p5TOEbRo6Qc6Tg/LjiGri7jmHB18VbCN9OwMQsaUYDtH0iGWo1dlrBc4JEZt
CvUF5kLvOsDrMH0B4JfRvHfZGkLnYYCZ448nTRQoKEjqij8S9jc6dub6j2Q1FTw4BtwBM7AIXjyB
76n9rntaK6xwpU6kdLkJo3CtS3ThInPvEZKbCwT5PS9/GXNoNUna9oYGfQXVBG8/vcnKFFGptFRw
kdIlhh7TFSgQI+R7YB58uXL8ZFblDinASSU0YsbJ+mrI0UJtP3RlpasqIa0h6oIYglz/YBc2nIat
bS1dhSp92oL3blZ8LFFazqtkXGd0q336GVSc+LRh+dnPWZQ+dDlJ1tGclmCkku+SvHcmyEUMz6vM
zO5bg4K9blLj33OgPQ/Bt0mWgdHegRu/q2B5RuWJmYsEgm5Ow3BC/B4JA67F2ygRpDTsPBCiLUxQ
ME8OLfwJ42k2NS0nrUPmY8080osUUk8aq7nmGm3nOD7bhbsuFBP1iTkfERiU1UlSnwqy5sZu649O
3rKptteqBz7AGznwlRAU8SP3vqDQhn5GJd11RLTa+dJjENHxmJagTnDJEy9XeW0RM46dCSwYP7bc
4zXSanozcQAhnLJF4KkgA8Wyqta9F17wcfNikz2fo70a2z1Q/bOLOEA0RMgz95d2NakhZCKvZBXG
pdjrsnsaivyEoXwJRuqOZR7i515xd7G5qbr4yAOjtN8u0KEtZVrRpKTVBX0rFYsjhZk83YVRtyOU
mYe+ZrOwKat7wg6QdoCEprc1xYyJIb0z9P657811xaxppf1jBdlrroywBLFjLSfXX51En9Vgvck+
LVv/GxI+YG1CLsjrHXom8CRdK2O08IvmtcOYR/GdBro4N1L5MKrInWm2B8p3Egq0HG8a3c+quapp
NrGm9+FYroasWMFpmScNZcIWwtqsQ/kMcQrxVMJR3dOoGIaXwRwLB9lDjXHQeFTL8atwHwI/XIFl
dADUIyAFoWo+YrBeyZOclXUBMXGCrwZSLjicydmw8vGr01zAnCGtgM2vqqxawYYb6Ko3R91sp2gc
9AzTFPHiCirkkWPVgjgHD1xHs/b9rzj7tsWDlRU7g0w5P2FnSkJLYZLuiHSJSV7RmfEH89UmT55J
9b3UAZZVsaFQ+gPjlzT2tk36/+TsvHYcV9Ks+0QEgjbI2xTlbRqluyHSVNJ7z6f/F3vwY05lFU6i
py8GjcaglJKoiM/svfaygLTjBT2GrPYT5uTKZ0o1IVhJR2dvZChm4xYlGxhd0OdhpG8M3p4l9atS
3xns1cF4zvaLsuap9m51Em6noUfzzxdtbmr9pCJ9GKNkrabQN6DsNlCFZp+QhycfNO7IbSbEwHie
R0IhDUC8VGV+22a7vH8U6p3ZvTaaeWz49PCkrdN4Zwws++rt4Fhu5wfoKjEI1onrOW+VVezr5k6N
Hqzw0VIfyXQC0KtgRLmvIBI59rTs0zt7Ku/HFgepXQQfLeUk2GFlE0XKCZgdfxMKAV1EZDP6bigd
fi07GW6DlAkuvADMdz5Db0R2NogYUiBNIGFgRLJE35rGhQiLx5SclBZzC4a1iehevlBnU5tMdVRv
mYfBNSaATKuNre45LtcncISwv+ByoM5RACeS4BYV/VbRxDbpw192Xz5ZfrDFhvPv9+yfFaalOZZu
q/g1TEP9j57zHz2AlzpRX+UDLQwB1njmWvNoyuG/HYbogldheIjc1tLnbvT32y4xwrFLJniq9XI2
XNNcH7Ut6QareRjykyfkr2/JNgzN0uhs9P9M3/7xlmaskAKxVEckIl3fIQWp2JvlT/PQP+sT3tLs
g7c12jTGeb+/JdLJiHZOAoOZgXIeXJj7G3La34OTvoxd5cX+oWL4zxfxe5U+v56tSgEaAEbAt4LB
AdCXB2FsQBRdQu5iRrGpnqjJWCjaC+8Z2fePat4/xPp8bTjVVYs3CCwfN8Lv79GMVZvkb5u8GkQv
jqndgKBgxRcsQGizgGe3i/ov9U6As24QnCXE73C2gGK/US36Ywm1B53GCgbLwpCPXRc/xXJZV/Cp
HHWjh8Z7SMbG1D+Sqk2cAA8g27Yqvk9LN+bEjPHGIyfxzqN+jScU/l9dBlRumMiioHecqeoscf0G
uxRjxNC5K/I7VRs2JVGsOQvyekB6U7tRU0LqQ/R2jo3nwN50+Z0nHvr+UzUxpgq81O1OV790hMB5
Wf305P/lMeEjpMGetfOa890ZjyA1cNSAxyR9ZDmOzJwlhnnMt7BxF9lRAVCcLf7rXzTRwvxHnX9x
+pzk/M+uPnHsYiCtW1803q4071vnGubbf38JilT+kd+fRkNIA6e/buIa4Yf2+4sIkaHNDNCj6QFi
UXI3Hzoi7aox3SS+wIPvZM8BRrubxPwYZyGfTRmU1uBIKqZ4ZBRjzZB3FIgHSyLtN20WPc0YcMRO
KZwtawmWcOsARpTdhWwcotcY8mhPZRtT/1d0nBadAQtBIGkk835lRe4G/oshjgNdn58DFXDgzzgD
AQOKS81/jiuxSrJqg1KNDIHxEksNHEG9DLXXnKBfJ0ITZ3ndygsO3njbDGyGTnHADQduyA/wsRGo
Xt0JFmnysc32Bfz9fKJavXTRYdC3iiA8AWiUFz1mzW2gZiui1kX2ZnAoRIC11dXEod53waZHVsIS
MFVf2VCKbp9TfaGraVA+QZNph2cg5QurPIaOt7fxR5MIUMByCfEwWUD6+4Ckn+i+b8xFIK7SnLnN
MH9txuXIIkmcITkJFcoHmEUv/TXqc6Bt/1Ln/dYsdrpETguqq3qXbezWAlfo60ANWvt3iVKvCU5Y
muE9ym4kMfdt3qxahGuEQ9wItd90xQch3Ig7lJsAx6+VQyge3nQydNTCW+Whf/aiF6AnrsVfQIIz
AqtsUTk+Gu2N3qLhYjhXdr8yemM1/6pbCyHJZQAqnugPGVnGWv9Zcgc5zlfZoU94kyhBpmaF5e9G
ktpwE0xTcNOks8QHmpCXXX2LnJvwsSTZMDTcMpbPQf4eBT5YgWw6OLIpSIRhUx458iKm4ZC1eXoV
Y1yjLCG1LYhyph0EeCZ+vhnNBgD4vqMqGcABgPV1o4AYBA+0b20hcMWCkkJ2yZxNi6++zOeE3MZe
9tEseB6QYYwEe6tt8fzvP7S/XGW/HcDzkuGfV1lkT6ktuDdD7SFuzqPNT+wHm9kf49T/OeT//wll
f58Qq16o1sZ8QnUfygeTTdd7AcRO938zrogzWWTX4qcx2vc53feX/DYzZuDU20kEFavyYT6vI/Mn
d8/fP7f/fU/fzkDdb5ipEja1YCe76ExsxKes+Pr37+bf34Qjvo2EJ0WmQsNbSDZMDLcK7jJ0rn9/
CVyzfztnpWQgAcoA/863KqP10GKacwx8nYMAhNnmI6uPQ3AP+qlt1bMqMlpycNRkX6zrKbkdu3LJ
Jwtp9UNz1G5ZpsGlwRhTpABUwT9L+AhEIB6aNFyX3VuhbzT1OHOhdaVZkhNEr0tkgf0Jgwv+O42x
Oa4rc4u9pEd/ICSYwPYFPOyys5yLGlY8kxzt1bZHsuPMtTh2jYSg9XId6MVp0rkcoFbH42oM7mbk
VLefg7PVMHC1BLHG7aSjaUcSb2vPIS1CR6xGmhYrZN1IfXJGb2nVrvwyBDlgkU+puyBjDgmqTE99
s4x9KbaBwb4fAnezA4+4xnmPinvtZaTBcDoRX4Y6RUWoDVOUdpEqv70WE5i0mF0B884AHGBWtsd4
MIgh7xG4kzTYFNhvMryrJqAYEe/LRF8U/X2B29T51eND1zrngGbhuWiMU9ZwJPeMXurU+ELZ7SYz
DMJBaLDRSZEjI30RMTlQgVl78Zmc5aRYNuWXqEjPiLqzDNUbzXuNBayW114Ay20IjoqC7i0nUy5L
vGOhGW/E3sByJ/+mweeiPqTkCAy0m/HaQakftIfeg5meHEf7qyFHXmIfcYg1vCkRkRXyxRz9nZ3h
vQicVzOdFmSMHZL+9ZR0vluHKzWgtw0Vz5XIC8ClTHZ2rY3KBcBYqc0b4TNQUc+IC7K4XeR0dTUw
wxIofW88yvCURPeZOcffMPhJo+WQjk85Q51C3xV6BHV5XBM9e/3hl/HnL5wChO7K0FXYV+p3s5FS
+obtFBYUfBccpEveFL6gJdzshXXWFxmrJ+VT//zhRf/6a/zHi35bs0Khn2Sf86La2t+063RNIAMb
p2b903Lwj+3xPI3859v79rufcCToU8k0soZQBWhnRyTuWq6dHb/k9U+bJvVvGwD8gdZs7jQpuL4d
l3EpSnWqeDWxRnmNtzN9hQa9xCrlH9BButFtex7f2eX9++f515eViAIMS7Ut7TswIOpieCDzdxiK
bR3NHtbS3kT+D4tWAAR/OUTtf7zOt1tUbRqjHGJmrYCRToyQyO9FgiWst3FC8Ilq3TlLCTd9ImPJ
qOfU7hBcrmkRhWMjQrva/a1or72P3L+/DW2mCRNcnuRON8++85bqhF1IYhqSejnB4iOyAWMVDirt
qsrX1tqkOusQxmgEA/Tme1IuCwZiYf8SI8CdqPZiCfK8ivaeeZKQLdEyOsBG+o8g8DLWDUiZjGsP
b6fL8vdGhZ2hPMFNZOlSL0hMW+o0TqToECZO+66G9DP2QePgjBRrU4CX8qa1UzJ8esFeh1iKEI0+
f4LVcA2b/KKgDW/Hs8KsRH0dvL2Sn5PoXGmXPr4vfHuNkO95aIzHJOl/5Y2DqH90gW2jp8J7QfNm
pyVo03pZR++JVS869WoH2wTzixGzI/kfSECsioXKXMovuxMUaK4m3y3BDurVS059qLXvFcr13gQD
Hlw0JMhqtS/zeOUb+8buV8ynXWTESOE2se7jsyOYsKPrjV67gMiNFF0+f66EYppk4BU9hG3XHjCw
wNGV2ocwO5CriULs2Qwfssl60zz7TRcfXfnAhF8DsotyFm6NEtzpZb/384AqHhm0AOJqj9e4PWPp
C2omXPPsSH8t0iOoJT96Ezw5rQOwGoqxjHYSO2Avt572mALiQHNa6NS7zaqq1Buq4qz/8HAaDXiz
BO7X2a+a1kzZPZCyIUHafIfqtiIzQafxwF9itr80TdlO0UPk+Wu1uVhtCZnyheH9xiw/rMZaYUAj
qBZEj+SqKBakDhHE9ZDBziTNKA0h1q/C5BlEkNSUm05ibVNal2w/Elm0bYQSOfTOpBycYnk36U9m
uSmBAWW9eZyYrlX3OU6VPloP+keHlt8HyYK6c2OzAkN2XRjacpgWHlm5CENdiRmw54IO8TnAMrgn
asrtgdgqNgl1O/j960LH4gzGutBCPiMTVP38fHyCDAegtCd2wRV9iTNol5e7ttvTv97gcTWyHvCx
dENyvUfbwxOpcc9V4qCOyfOgsuXSL0m07eZkG7uysDq0j0FaR67PRZqDibGTs6jKa1Uat569U5kf
+ISxLIlzT7AwKmdLPGjdSpsuOvcHkaJKdhWIetv2KxPdOteIexK7XjXfsW++ZS0eHdLhSSiLQeoa
8a050au2GeQbJafF46mbUAA3vfoisEDaQ/FeUyBm4zoBRUrGByCCH87Qv5TvBvQYqWkMzbkyjLlM
/UeLwDM7xk3CEt/gTmKLc1ZugE8vGHcenXW+InLnJ2LEn4Uvr+hYJjtpIUz2xr+/Yp8HXE0dHKy4
Pw/4YqPzf30t/Pbvf7tla88ccR3x7zv6p2q/QOFza/OcePlP1bX82ztho08NoRvIE75fQF2R5x1o
Msq6VD+Aft05BuwJHTZ0P2U3UQlJvTfsXcowJWyZtelfOMalpe0IbHGd2l7WwvpqRlWCiA9PlZLu
R+glENyD4yh51lDlnJ3A2qesYQrZosA+ONo15vcP49ZtqrscHZxj9ju0eIuu4Ybvw2NvaxxpJMl2
x7yCJWgEXEIm/jYr3JrwgMwatLyRL0cWtRqDNyudnsI82RuFvm617F4bwm2IALYnFKwPHmNWGyY1
aIvdzbQ3NYRuJuh7Bn4HOW4MajuBqJNLwu+2JoEF6fgsq3vJ7MZTGuKatqb+6rB0NIYKg2W2MkHY
FdXBnGg+RslZtC85GCuHgDZskRWRPCqe3oxlgoEvL0+eREKQ0PDUcFT0DeRgzM5e3BIiDk85zaGz
FDtNaW4UpLntsed0s+RKwaBrN8wMfoXOm3Bu2/HkiaepeNTaS5F/xgQGhKPpVvPhjC64b1YKB4On
MKqQ8DvxKVomERsXy2fhI2F6So4ZcekNnAjykcEV18fasTayfiefY0P0zZi3h3z6iPQEIGOzdPri
nPaX0lgamEzbeqfJ8qkuSSJt1QchLn62GaeDRQiIagiKCIybaerdxyM1vb6dEtaW4j84MfFhGTGb
NSdaWyTyCRamihlkMMHDd4ZouGuS+pHub0UExpxU1bttBXL9339RfxkeIx/5x4P+rQKK2nxUhhb5
ko8FcD2LcLAVQN1emovR5cNY/1/OCAAFHEno2xgdf6tfVbNXghFDN5EgJI2S+OqIn/SI89/8+wiS
4TSCNjQClgqO6dtAvC0sz4OVRv99S0I2aiz4gvhJjHsSiJaQEKLlv3+If1arv7/et4O29VJ/IlrJ
gEh6GL27sLyLLACI9U+InL9U45aOxpoyXLcgAX+XBkBrjwLd8Thz8ovZrWqA3a26ExwYDilYBr94
VrWWQ/54+Nax1M3YdmqpfSdjBQzaTyKxP89ISwfsarAikvBmvusU9UZUE2lwgIHI4aPm/XGx8bfv
8R8voH+boxjmQL6xPRjAO5fWmuyNpe2qpwL1DrwjhkPrf/8a/2wcf3s/+redRtgSQhH7vB+uYyP4
CGxXb3/YqYE7mTum3x9OAw6a5mjcydLWjG93GMs2gAv0W4tIw6PeppuRJbpSnKNYWabpxid6sSpm
m8pLmePeBD1aEpgZRuG+zvV1CF+McV/X77MAM4VKblmA+x8vSVJ+piHSSiQQyOGbe7OdOeX0v3hp
Sv4rdX/Re0sItUdsKK4I36PcOOg9qXSkD6+Ljtw+z7zEuN1seRDsOAmK18Zfcd4uB0iEWsxJCBvG
mMPDhMuwPqjuR/9ZJUB9LrD66kPL3vAC1+JlYg5Sf5r6OR1vp+JBmP5qEDBRcgCfKeqAT0k3ZNjK
ZjZgaOGpLd604tTUw07KYD9VG49N0tCsPQgrUHGr6tURTE0u+Ie97NTOMQaG+cJZ3WHTh8h21rSC
DBj1ScehY1l3qXIpTGtWK3Beq4QqmMp95b3kBYZMY6F4bJlNbF3s0hm9VLru5gXpKhMtBxEtu9i5
BPS31OETw+ACa+RqrMOFiE/Ed837iko/wB9G90ZAZegsunQVNKS7xM6ukg3hSd7CNIN9NpBsPOIS
zUlDfkub147o6QSDn5e/6yjCtBSSGaNlSzEhHbAaKUPKdD5e+hIVxGsCsz1HbJGedc3VwStOjM89
+6ThZ7WrO4/vWVr8+1S4OUP1OPiFc9exT1ByhuaSDiR348r2AZaFJZZN6m6Z6wQQEBIySmQbB8wp
S6WDtZPII/I4l5N0ryjleRyMq96Zv4hf+FLrqV6U4V6LfrXD9Np6ndv7DwAT92qPrOSj1b9089VJ
pnWPQoRqYGPid6vq5Ko1toBJ2u/ryLyzM4tNBtAFzsl7v280YI5kv8pbk5DYEXsrH/BJ02OSkxL/
Irv6jmUVYwYPiyYwghaySX8mm4CJFuY02xKrVHlSlVvymMv65EyXag5cNX4Z8n6wtz2acLxZTnAy
iYrNH1njDeFaizelgm1O3UXBp8okqr+NtTWokQMxDLc2FmK4C50WH+zxPbb0dcIVrxEeFeD9drjF
gwA+QHHOHY1U0ejRyBi8K/a2EJgiZW19Shv9U4avd8//S+5OvrPL6YXCgsDsLES9UMz8TUXWGy+n
Qsni/AV6L0KYmo4EouAxb16Y3gnlGNalWxXpoXAG0s68dBERUUK33xlwziIs6/Ax8j5lyEZoCZJq
5nhRQog0gYShBL/Z33hOSngnDjj4TxccnX7ZrzJdOcZeDCE5JXrCVL9yDTLpuZIggOTetpPXgsVR
pU6rKPQvNhgWnU56yBJOQh36i4ceggWrlbIDAm1s32IQZ/PSu7qHXkF9FSO3XxVjMVAhCIAN6VJm
wEJsuM8mGnjqv9Gsn7B7ISENjfuyEWs9CJ6ZBFPB3isJY+j2YuN+LiOcUWJrzI1XpW8JaFkmJj17
YaGdcfBtGRYZDml19fvkzOM/DCAtnQ3BxkBiLibexlaVqx5JJB7/jDWRynhrYQV8EbD1Dwq15mDi
C8WgZauUZ42zVOPiKe4eCmvvY2ADDm0RBigrf2NOHw3SLZxZq7ot0IgZpMf+0gDepoa4pNAZYhx5
ZciRMhH+QVzxWL8JEV0VdFCKT3Y8FWzYHWu2e6IqFljY4CZPcEyOEdpK2qijqd6piEXJUOHpDhaC
sBUDSWeood0iKsPtCRTLh03qVLeKPTI+Ukw0S+VKluFlSiBK2eoF1CVnmnESCdMX9RxDMi2MbDW0
ylsohodeaTCVppqzKgz9Ts/KSylgMZfNky9pC/JtGoDmIN58ESX1atTbfUo4tynhS830HlSHEUQB
IdaqUqOLLT7Ykh5Iov0kUPVqpYdxuM1Yypd45Dz/aGXOwYreW26ZbpsUl9D/Gio+MLmypuBetula
60kYLMl61iwWrdkdkOvGcr0SmrfkGec6aUq5VUhpz3/Ny+FuWFXIcDN14RAhEx/a6WzkO5aDlyhC
t0UY1yQXnXEGP3SjC6Y70b7onybh+lx7hndC+bFQs4sZPfTdXomvY9fdFOpbCi/EAbcwJi9djCqn
5lEklXyrFOSWYmQtePCE8hCzGQyRA3jpsMm69GwX5qk1gdcfneZNHcOVh63bxNxqQjPQotXA75Ic
32XfHPPx0NXvKahhI9nbhD/ZUbhOWLqyrxjwkVjNG87Zij8t9zZJX5wkQmoVto45aHtvfJ6APJSo
l9scwMOeBnvVToormQ+JKboL1XBHTJbbassSVpAhnryGOzSadoF/FlayGdnlaNW9nX7G+Kt8p4eq
wXI5MxEBA57fzLK1GipRmRzr/EkYj+w2Xa9fKZj7PaiP03M5nMFNLvAcbDgKUGA9qWOKFPg9z7OD
D4fZUpy9yjmkSsDBq5ZPE0Z2wK8/JtYpfez1bGvkkFdJeC5rNjjaMsAFi+/+xh/lpVfQ/JvsbOLX
xBRIyj30VK9GJd3U3viKdzTMzlWhP40BclEOeRFfNUieLfV8Xt+PlkIMibZ0hltzbnqNdR49+T4P
lzNtO54daz0EF0GusuN7q0Zrj4OKdjHjMPWTh0jJmUuWKM1gLAU1mvX81kpjnNRMHR3tUCj1DfaO
dW9qHDNuPpgArDF6lItRBGcL5HNO/RHihHU001vIFE85+ux8Mpa6ddJDJN6yTTYet7RSw343eJ9D
tHF4xDOnWDhhhPRxWkawLFPS2KxPqASLgEezrHZGetYILE2/InsZg3FVgBqkOojkFiJQd1XKuyZ5
N1HdReEO6D5DUIJvNB3wxR4aD5DzqykJPKvWJXoX5lEBrWM8lncTj7ag7ebvAVmKsozohHiXhuZN
imY2qy9Sds+tUG/Y8i8AnnfxntNwqu75kvoJB8BYEwKzSjmagvKjy/lt+qRqdu4IRMVumFkP6nmA
4knY7t1EEuxY32rNXvpwPrT2bgYviYl94jg+KORy9X52HeJ0n9j6GlDNwsRVjOxgfNdT5wD4jUkI
CoFhKE4F80zY1VF617G2a4jUAngjCwRjQ32Ta4TMpkxK6JTTelqn/Ujy2pVInyHjoUNIknpvZbU2
EmfvmMNaomLA1cj/5euECyLomVp/zZx4YYqvpDyVxOvmQe7643no3sLmpKjtVufOBdT0aBXMDCbw
mg1KyMF6kG+1fiZci7HpsFD1DhvBJYyrTZ2+psGLANhVe8chY6bz6UB0ibJP1h5uCc2BUCACjR/J
lLL6nAs9QQ4VBE9hKdNNwOKQS1flDfhFei5tBl62AknlKSjgTeCGJ8luznK+yUrqvOYxUVcKjxpu
38JwR/8iWJSyNgnZKXjGdbKaxSC+ombp8WYBwyjkKDtkHZGcx5ODzMHMSqDdwYI/BT3rsFbsG7KS
Wf8dq+IQNrhdeScF9wWrQAawbCe9xGNQEq78vDpQw9fdTpI4KUhgCFUA85q+ittjHl0HmPbSvkwx
e7Fg2sfNs8AiOAIXJhZ7DgfVzhm6nkU28Lck5dRReL0PSOfGtHeTciCLPHXT7JNH0kjTB/x+yk1b
8TYyv7UIsFP3fQMSMem3qP7WwrM2oVkuG4Z0MLot5tIZKIw0JvQd0zBtM+l4xs430VjPyV1ohkIP
o2fOmUUAI/l/fd8fMz2EbvZl+Fc53pr5W8oCRiRvhbZO8/RYE0tgcz+R3Y6aDOiC6pMhjkBdQKBf
lTi/lV95f0CBU0mHn6HNE+9jmieDwSIM71cyhts8GDGAF3g0lFM2l9mwE2DjUSLGMM4ePGdvRs5n
lLLEflWmjcEcy3QuCtjym0JHhQw+PXcs3o6yyJtgX875GU05XEqI2hWyaEPDK9JCTYZQrO98a4JM
oW3BC93ZAzDxoNl3pL6W9Igl294ABAYgYPYxKTqhJDyk6rslniwjdasQsAb9TnYU1MEqsussePSK
ukY70D9QCF+nQuKbmdYTOJrQy3+FtljVXPkhvzJbLQ4WHn8RdSslQc7XMzK02DYfkuZgtiN7ZihK
A+R94zW1t9bYDGToWm4hT4Rg3KQqDWdwIvaiebH7eNFhfA7baxi6TnoKDdB7nJfgEQD5psU56MVN
O/t5jE1e3nvtrRlRRkw3+XCSIMf9CTWW3JN6YvnKsY+GY8RDP6ooFK0TBjFKXgk25GIp5zAAd4aN
hZwy7hWWMKN2ahnrKNquQ+Uk44vXH9p2l5gj2uuDIAGitOtjGXD41y9h1LBQ+Qoz1VXtNyXfN6R3
+XWwiymKRXw26EorojAkx3EBDQufQqevQiao1uCsO0NbTT7fB06d6lUKWIyj9Qzu/kHUJ61ZliI6
Z+mqYyZA7wSpaRcI8tEtpSzZG+VIIUwoZAr1swlUUwuijdA2LUPEID7k6kMplpB0csdz/d6ZoxFv
RkE6JB8KqS8RgHmlH9/GonsPsD0ZFCSdguvcc1aEPacC5lhkPHdWfRcnuqtY5P9SG9KNVqyqcjRQ
0qt/gbdwM/0XDizuvlQ+dWW77LFC5RzA/+3UhnkKMmVTtQ1NN81vw74YVByzchaJraGdBK29Bq2v
r4wfDIR/zvh+f5lvMz5VWBygAeaIzML3G7/GFDsGn55KgsS/vyH1zzkUL4WshY07MyLN+LZFGfVy
CMoSFys0nwc6kI26zxfxguHPBSTfvlgo7o8uVvEfHP73udTsAqYVsm0Sm759jrkRAtKoeIOJKG+t
KDoAd78bCAhuzM/A7rbt3GsRQd9ck2rZIDwkTmehk0qh+0jES3460GPC7p25L3vk1yhemezOCkbx
3k51CG4dYFn0mvJaNp9KAbmFOjQhKEKE22ym3Zm70DkZ/OCzcdMHwDrIMaidUx0kJyP3N2n5brFW
bER731u3Lc2kkSGRD9vTSKecRhF45sy5lTZdRcMEBsYcWzb9VLTRc+DvdXB8VVPuRrBWvf/BYvqm
gSk7MAmLyVdKU4eDb1oNnBNaxHqyDT4rNe/puzJgjOPRKF+94KtNiq+0VK8ZqcyxQesoTW6LxGJP
3CTBk2lo54iMiKxbK8ZrY3yyB+pQlI7TDT0cGyPZPJUyg8vfGPpmKEGhRDn7kDJDfmlwgLU2oUql
g2RU7R/seHppaE3JD11A79LHU6irl7J8V5yvrkK+VAQzfJ8RTufyE0MuCXMzoTj9DwmUy4KZrGXf
p/AbE9Q/IbkYbGCxSQSjDi0XNGWRlKwd9LdEj2mHygxDlbp2VBaDBY5nUDcvarOVcOYsDzmUIk9N
6ux9VdnonBNhU3+EZO8kY0Bb3Wpnv045KQSdNvOCpRONtLCxfRv4FDYiQjpaBYc4KuCScLEHCiJY
nxVqu5lYm3vw8xV0EubOKV4m4k88oS0q4y5MVDJ5CGFNSfKOtxJFN44dZl3KhjVUqk5vwMM2mseM
cpZwK9xzymCuZd2qN7qVnXzHERfbaw4pwvkZOkua+XRGFIbxpj0n9uxazNnqdnZ/38ITXfQdxY0e
HdIYlso0m7gkZ78zOffgh+ZJi73DlQs5Te1WIxicViUmvECa0V4jupNxGpBsAQMaymXcEKiIB0tl
OtGimRMmIq7noN6iLl4UBOti+fH5n9t0oRbOqq+6e1u6tha8dzzRGQ9Q2T1B48R+BFIrr5YtWSlk
v2PMFNVDARiDmQj5ObxHJmkTccbhraaBJvCx38m63zS5/2Wp1anT/MfK8tHsri2TX5vpvbdJwy6a
SXeULPMa/jcll25fsXNqU4ewfsMAcuMn47pVra2co6Dg6vcAspEaSCgS8+lenqp6R1jeqcWvYmXB
1iAiwjeOtV4eQj7trkIOg15h6Gi8yk/h48qa+pKaZ1Rem4mjs2rp7/N1pXQvMLW3kFE3QR08KexD
8WMe5wYrG6svcL0ws5TKWkh6zlSyqpQRkEytm8OmGVwOeQB/rrv3DO02VggNDbwlvNkMfmzFfrJK
1A2KeMzHz7Ill5z7LvI/Ux/yktjVNB6ebi5j+nVbeap7pv7ULKbgXDt4PkHx3aePL6GSbwHoH1k/
Cw1ydfaGlwQ61cxntA23IVAJv1SxErbcT8yXUgTlLCt4fKPURtgih6WfnKKsfemc7lRLH5TrZFwF
AU6Zalx6ZhZFFjMdwvbiGG5Vvlf5Jlfxb/QZrsY3pfNWIQM8Yy4UcKSJvYhJFCMZLiC+3Yuoopyd
LJ09sRBrid7Gp8DwknaZS4rTkbE4wrtDE8c4uOKlI26j3r5tLf3OJ8MAyytq0NcqX2H1byGxNx0z
DbDjYDjXjTaupg5AZnXfqhHAY+NC57Afh+FUeFA4M2vEUID8Pe/3CezJomdkQfUv1AE+dP2Zesgr
Z21pb4HzPE0jG/FuZ0j1kV74sSB0F6BqPw/bxYNab42oWtUhQ0pdY89gu5Whu239ISM+Ic1eTmJl
9uXKTFFaOGT7ms6drmM/424RU3HWunphOZ9EKi+0ThIy23zEWsoCQ8vNhTM2r5WPc3cUO7PM9qV3
6lPG03SkIGZ4Bjrd2suaEVZBupqcTpUp0aDzfHU70wwXUidIyEP3YaTrKFihAlGqaZ3EzwIInwYW
bobu+Y62ld7SQNvYpcjW0lLc1ETGh8apLSMK8TeHVsXOu1NRN4sOWVDrmr6yVLJNwaXW6ybYrxJh
7V4fniqdwhL/mRLbSzss73OMlV3+DGRu5cGsqujHMvoJrPScKHRwfRUto7bZNTztdqfvW2fY68DQ
oyHb5Fb87Ne5Ww0V1x1/lGrtrRwBNEMQJ1UWCnLXvMzW8H2v6q/Ea7aOPuD7szlQtiV9IGX0xhov
2USWFZ98jWBW8M8Dr48zNi85a6Y5Jo0UCGJaCjSWFJxEaEHxn25mvmBDdNlIY+y9dLAyGakBKeNg
9Ji+aVsj2HvtS4gqNzQ/6X75vdMZK9zyYDxqm6WNpeytxD6aOcQcqMdReqN2Ie1BxHA/qJZ8aHhL
FmU9rADbL2Zaac7MNucHBmViY6vqsWS6EglgteUznLcbE/B/iUfAwQDYBGiOgnAJMpGf+G1OlqJd
qFdVfk22iRPYRrb7YGbGJmmibV1V16pFzlcQMN0/doV5MwH2lxwBANla9mFKQBA2PGTs6xuoa0p6
1/MY1cj/ot5yLXGq62HZ2E9MuBcN54iavTWw8NnQGnx5/odTPErRXwn4+DCJGJ+EtTdQkElFeSqn
Ra+Ej1VJVrsWbPMKWSv/mMc3bhHOMpRPWlcSAAZoWj7IbN/a4dKK3hwWWIoPlcTg+Ycu64blOR8/
yEXulFXINgqj8mr4f5ydx3bc2pWGX8XrzuEGDnKvtgesnItZ0gSLkijknPH0/QGSL8m6bNHtgaA6
iEQ4ae8/ZCRWvfQZU4x5iCJ8aSDZoKrDp9rDzRK4SzBK7OfNvTbqipYHkWYrAqyEret0o7n5pqma
I6iZVaST+wINngXZVu6eJWR61ParKrcol/pXKTM6N+mw6bu1rfYhTs1NipBfBxcPB5VIJpLmIwnN
kAObrzS/89H7byPpYCCFKLnuVnKvSa9pzmebGd0w6gn2GMHMNSwc5RaeMQgZmXh6FPjLIFV2naOj
pu7+sAJ0+FwGh+asLtdphuQgQpIiPStafcA6nqCk12+j8EFDfN/xhpsm0Ze9K1aB2914pB4RK7l3
FB4sKuYWHKZ5qX1p9dBjwk41sgIk6OwHx2lWGpXBYSRXhunahz7UwtUmHTB3eSsaasbQVCo+Fh0G
vj6AAHWfbOUxE2BbPKwKGJFm4cxC2MEqHwURISgmrfyAvmch6r0fEzVuKkBAzPaVToWFESgVJnCY
oYbekBB/Mm+TwPnS1YhMyqT2dL/8brW4FxkajnQY7K2qcowhd2je+TOnuy3JK0ppsdFtiNdu+Vnr
kk8hWTxkWp9t6wwAeAyFIbahrEoh70e1c6++NRr7U1ZIM1mDeOsnJ9uXQctU87D6nktnhT+HgX/H
3x5SP1T5plJ+VFkD4P0GGB5/NJm4BP1nGoWsz+epRhef6vvEG0lEcys/BOAbi4Pm7JJoKeE9F9XL
tIrWgzn6r0MDtk8BDpxqiw91cRtyuBS2i6ipV1mC1qNNHMvVbzsiom732USqIEIARBDZGozrKDLn
bZjNEwc1YtjOY0qps46a9APMBCHlReZqDwo6CKq3HqJlgfKi5Ow7e91oN4NrzpuA9g/5csvfEaDC
q9sk49Aihurde+LeCRiWwHJweob2UqzYENDiR4RMb4am2gaqem+HCJnq0k1a1cm8ovPwUTOjBkT6
sguus37kiBlQicRNDoilcDAXLE0cKGC2aw5jzx4OO1ESvisnXlDPCLIW1G8v1nad2TBHz9FKAS6G
rr4DkX6A3l0kyq5ukISwIwuTHghYCSF8G9no7DHunJOdXfskqlWv34XydQ2baiMZ7rGR0YbFYjfN
NJDAwbYlVOOBQisZC8cEQvqNqm2YzSwGz/yc9QgOuEhS5kTVGH50UyLyBFe5QKPTqyLAaSc8FWXP
uO2kvVUF2F58A4Mlp48Zg2G8b9UyWdrWl65V+es/Z1r3kFnDviMKG8serTUYAo2Ep+Icwx7SPVaE
ILyuNGqBJz0gSm4jRp/lexNbxPBbR7CqbggFmevOP4do5YzxlDIDpJ2vG9EuGslflc2wq+LyftDS
GzdS6GLxmndyHHDdLWRQlwApr3fWq5BD2pzwWJ3feiU4iAp2d6p+gEj/K6RGY/Ytk5Ula8H/F/Qn
I8ylvh81iRv7qSb7IOePvw8uvCfpo8DksgBfQQO1J/rmK1BoY5BErzso8STYF0YdrPpMRR84zZ99
VHi1ijBwp+BVfh7qBj4R2wb0wgP8PrHpXde9uVWR2My8YDF6LMTdwXH6Y0kIKyFlpAF6M13ipwjU
N06McIiyldIH0HFEucl/IhjktU+M3q8Qcp8rsjvT1f6Q6uZVSbU2s52nfemtr77/uWIK5p+GdOVo
31DDJNaPbIWOb+cPrX4yPVxilq3/FGeoilfZByCd914CdFwouTisEQq5eAl2pQWxVGAc2IlzGkAa
wtL092/hHSDX6NuGrhZkDoz67IsQT0j8P6oG3jOjpX38UG3yVTzLdpY/H3Vs5PnYQV4FB/eDt/8e
JFjICoMdFQWx0WHyLUAXJ9/a7pG4mSlAqgsPxT7g4Um2QQUEVSU6lPhTrjULo9oyxrGoVlgdMqz6
iPX/DgYKajzXV3TD4N9fWCVKrYalwLNiU2wA769G9/HiQ4U7RRvBhBdBLSGDk8MNTcYmyhy3v/ra
TbtCtRTmFfZN9WKQIpyh7FlQn9PkHLkPJYMRn95MJmUTMWJwwnWNbjozJATeB/2GURqgTcJdSeuf
XWQdUtr+/lNpnPuCPrFa6QC+zY50tvvDA8mU0EcLrB5r/CwrTGmj6rkc6JiYF8t0JYVebiK3PieM
DHv7QNjcjFcudOPRQnE0qlSxypECd1eQRksAlKKBtTI7b1XCOa2zeQplXdU/Gc3SggNvBgj0AOxP
ZHleWtelsq8sadU0xaE0T7b1oAFLCEr8iycIlcIwFHzunVv5iOb/kAw4bfooDw4uHI5NG/lIYt1V
9pNXWyvZulWMs5bi8RMAN0Ij3iRghBcs/RaDR5BOtLvAHeN87WOekdsQ/Pg/wlXLQH+pfawqBO69
bcG00SelZsXaxiTX192ENePBUw1JQ3VPZdLNTcdaEwKEDc73r99lwbkdtHXPgF8HhYdBNmo7GHKQ
0Q0Y6WJ74KioT5NNAK23qc1bGfSKKZWPboWgNQJdPWA0ILMeegMGuTCklxFsWQGgwpscavAMj5bK
xZmAqVYUb+nM/4PgrUCLgymzqtJ+WyOm8dUXJ/wwkVw7Rgmru8o22IUs4H57R3M2+ibCpVtqN4W/
+qA5GWOzl5+5Autes4UwIN5fxG7pt1QDZxj1l0plSRL5GK6yxSh52GR7d+l9cMV3mkjC06OCBlhG
U7YuKnAhVX5vVMDjVRkk0FEVtx/c0TsxcKFwdjR3kflCHPDtYyyHOkT+G1rlT91N5cpdJ8t4xdB9
Ht6pM6BCi/Tr76/57iVVoLXoaBgmoiRvLxmXnQC0MSKhvYOCatBwaNq731/i3cc2NfqI6mm8rreX
sHhqUZSOrAJxDYxv3qGB9/srvJOmEMrLFS5FkbOs1N0CqsGs1G8DJKUs9C/6fjN4339/HWXsBC8/
OTTRyFAI3WQiOt7qq+/ccEpLicenxUB6WXdPUcBkvqOLzstHo4xWvnyrWndZTxsCJqo0pJseF94a
FlAYXnfNY9Del+ZHrOj37l4gO6FCe8Hl4DJzUpglToouEWhL2TrGGbrDiH7UPmChvEfBpJ7Bb9Fk
IejFL+p4LUW9YWcB4ierbDMqjKqH5Aq+6Qw62kz/4I2+91m+vthF3QayGLS5y2xkaGYVnmKKt20Q
Rfn96/zoIhdv09PtQUTJAFXIHMGjWNhrxQd5uvfSWm+e2kWVVog1x0BhxIyp/hLZyPYYzaWF2HRb
dQtx+Fyt3FP+/x9Pv7nmBdh6sLB/0i2uSfdiVj/GGffvH9y7IypaekQDdEF+x7x4PX1ktQgKka1w
Dv6x2QtUErpHf9YsQK0xtZ0ls4+UP98bPEH5HweOiKdql36rlW0TyMwZPI0+0+oas4Olt/433H/H
v/yyhjMNwahSMEj6i8CA5flGWozvK9hHd0AI1uTeZwjYr/QZw9P5fyKzKHRaE/i+iom07cWTNFtM
r6SUb7Bc9Atw68saPcMZ8NJFj9/ZB7VKeYewzdUQTWQWxCD2kuDlO03p9h11WL/Cn21LpmA9qk6J
3f+fVaC9udBFY+EbeV7VMaZnhXfDmAE81Eb/sDV+926Q3mcuodH6XfZdCgmqtrL5CoGOL7MlYhCb
0X4XKbiPvvf3vgo+OwP+AuMbhtRv230p7FQRVaR8Rw7Xnpc18xcEPN0lwqmTgHn6+Psa9l6bzvcn
yzI1TBGXn3th+Y4Wa4xtMhXNCiItOhqPAMHU9oMxjfLurb260sWbajKhpjqxuhkRc+xXVtoiwBS3
If13AJA0R19v8ftbe7cjMZn/KKj4UqMvh1FdYQ5KO97bqPafXzvnwp6rK9wx5v0aPIrywfXGVvyy
Rr+6nH3BpxEG1kamz+X8nDzOY5x/NK97b1Sgch86A1Hb0i394utALsIeai/BcfdTM5cX5cok9zPL
t91aP5C8mjwTok/OYzL7SBb+nWeJJLZBmzjxo/7ynXSD2yYNY8kZkBuNtN2cHBh8obRYt/N/5+X9
9WEaimYTNGWSNTLNLm417pp4ELXNIABFJXnArNz86HWNPeLb92W8Jliplx9kIiriTyMhCVizZkOi
bw6dA3OohhP0GKNSZAbxTHM/W9Yj2AcSikzNvkgeqKD6SiFJImVEVSHe1FlBAuWQoTiYWsEsyudW
wTQPyTU00j75+PWpmDSpsBqzctULsg3q2bO2Jckfy2oWVXmS+xwh5KOZWLMAzVNIF/imxKT53A9j
I3+thm/v+qIfKOLG1RoJTB1A1dn4GjHpla5aQq7fUBiAv4cT0e/roRB/Hc1yTXpxzZBtS/sLsU4l
4RMNVgRjEENcHe8ZbK0YyzrpvaxjAWt7m1KfB2inBPEXPWtBxBFjrlqU6uZVvbYhwSB4ZodzBVup
KtlpfnAjNJRdLGWdEOGW068iGmUt1XXJaxwYxpUEeFAe09t92T3yhc06TYCgAhVJRoBUaUXMDCje
PCe7D/wCqd5NXrjnsC5nlX0dC952BrLd3DAsNMF+IcDV+t06DIO5lX2pCMVqTsMsYB6XFjIHxlXU
3TbWIUN2J68PQXqOK+sKigQygVu+i3mI9m1C31R185xkNZ2VIhHgUE9VRrofOYH8G3Kh88azrxPl
4HRnJ9uSaZRb25vVQH4i/QsCKFjW1vMaqGgqL83kXoDMVwT8Fb4eMuSbXIELAEixsnZ2tohLbxQF
qhBtqxR0/LSD1MbbzEQhwXZ49jqy22AmEcmB1TgAnFUxQAx/NDCW8dgGcx6kPxJkBpH7yxkRD0F0
TGXgQChWI0WL7a8WoQYgr0nP7l1iMnXx1Zc+wdTAOFoHmBEb2zo/6Taw0iez0WHT7dpc4LmKD6m6
bGNlZZCwoE0BXHs2xHFA1BvPLDPZNzwsf4Qz4eJYVKCt83DX8awFuTYPfRSUhppulUSPem3vazf+
pOKFZIbprunWeMAuNbhtyGyECEEY/k0anCQIBE7wqeeV+ZVKCHvbZdijlvmu1VeVfT/E8s5oCSOZ
2OXWt256dCWUjiGbRtIJ3fWqT0jq75qcLHJrPkHRH8DGPjcwJQAyVw6YRJykTO1RI9EJL5HhPaGZ
0XgJcgFix3MJygDAc3SzZlVnzCyth0T3SSfQI4U4rnfk/AbrbCXOuhuOenyTli2QYIOUU/bBCAPt
yr82e29a1ov4K47VSPz2dCJtm239VruySIpHoGnCKsFbES/XQwd0slR6oDfpxnLIL8Wg4vkOEM9e
Jql1wuV0Yyokf5q22I/Y+2TAFX05lPly8PCgbCo5mRlNsbQy+LpVv5Y4vdH7J9kDb6G2wVrpd16J
sm7TodNbXZfEjuoe4kIVDvAHOLOi38jajQoXx7BnHl8UCVzbWfkCysI3K68/FfLXwjBmnvekWe7M
012Ae8VzaS6T4rMc3vqQ8ERSHUPXParKsieh1bn6RsGYTCn7Y0M6rcLdqYRyJb4XML4E3XWuRQvP
RNJI1b/2JiSk0h+zzy4QZ1G3e93iE2mNjYderqj7nW9imOw9ZXa/D1DxL7DgdYwDEOyNR8BXtTdN
vTbABTf1zh9A9Jn5nBwkcNa1oX6KXAyBjb0GIAacWG23CxVMgHUqqUFlJE5D0i2j1FyFfjxPW32p
i4esfvTRsShteyHrd6Wt7IpGfpAyCyir8+Rax9aYubAThHwIh20VwIiZV9Ima45tsHVIvrb1Eh9m
QKbYv2qPvLyrRJrb7UonSwmHSmuuaCq/2OhqKdQdT9ygBgrvASSIRDfpSekqhVwBlKNqIO2JeJV0
1oMl4/4XDe1BuCQcLYCNKeD6ud/c1x0COJAOnTgGieL+SCr0lvMc6QGbSxWhtxGixJQ1uIZ2182S
VvoEqsElaIxxgQCu5FgnzL3rplnJabH0LSRqhIsgT1H5ZycIHro2IBDplUgSFleisgHCLAWQQXTM
/CxYtFY4cyXlLgThizDPtqpI18WmDVNDHPVouMcHtBQHEyaPGeVnKd81OAkqOXJcYuWUw6MbI4aD
AGTrBGd1MKF18PjVGkKhHO8lPEqz1t3a8MNdBbsBZ0UQdZkDfVH1bR/odyaJ+aDArLyCB+TqICjv
QbfWCtbH6m0nk5n56srHVrp2I0zYrEOcHzRwb2pz09hH5BSM9LoTpJN/ED2fqZlx1QigMgma9IN/
q2NYFqOtaewCLXso+u8mspRM5KKRglX8KDztbKn2vAAZqGkbYnJXMEZMcu5eR5ZeoolrzqMnQ4N0
m33nOwZYEH/FNGcOVfpL4QG814vrBmZAJyMS2nSwihFhBB7ife/hgxTtUSW/VQBGEU++EmBVny8I
ER2k+LmhU5IMJkqZtpEQWs8Ql0CdPkeZI5Afbf+uF9exs7aGT/jyxvqdbn+u5LNibElEHWNQEC56
4QiAIK3zUAOSHnvAYPhmJbiPe+sQ13HbXEf5Y6w/Gp25hBAkB98CAYoKHHQW5oT2kelVoUWa6Foh
LmQVPyKcLGK4L0jmoSB6SOqvBrmJUdjO9fttIT+Z8meyZ2FJJF36ZnVAsOSFj/6RgkHggFQmnccQ
VfOR3ORLSIvACPLJWHhevgCTYej53Ii/mD7INmGB/COdHa0SN56b1VNtLyv4CR5mFPYR+OYysj6p
sLwbAzyFcdAFmkTCfxyo9eSoCaCnBSx8baMhXydXix7dpoIa0+OJJmV8ys+BBheTBIWFkyFC76Fy
r2nBLBOMR6mEJgmPVN735AEyGMPFyVOyNSJ/O5rYlUNro8hbuUf9jiGu5Bezzr3x4X7wF8HBO9o1
tDwVphzZWHlHljxq8zX+sVr3xREojGIW0IK8rWGSqgymNIkUAZwJcGjgPz6bzTYmVtkmGVL5iAIO
O0setqFVIXpiLtOYl1DdOhgtolMM63SfKxXiXKjRMg5Uv2nV0e/BCDEPbV38NmV54XX0TFQoAxvb
FFvDolt2ob/ScSKOy+q7XzrQ8OBGmtlXKSm/RjGwfIaZGAqmMHDcWv8mBfgl1g9x+xyH3Rc/ylap
+pAh5NqEFjjjZtFX0b7XrEXMrWHu2qOU2qAuX3V3SuFD0ZPXgZx9bQcDTWUA/1JrrzMtuka4fXS3
RcWxus/5WAeEVlMLFTPN+1rgNaouVBvODVQxgGtFKsEQs4b7QIXzNCC7qqGirxQLzbyJEQ6AKrgR
0kEmH2tdZ8pt7hfroJOg7MXLtglnZPSuein41pnSXEaHvRp2ONg8ItczT8W3Wr7XrK9ee3JqvNWx
/E6Du8pprxVxUO3nIktPAAz9FQ1Bh/GcKgUQqCAsmjCBnaa+z2GxgUepN70owBL1Tz5/Ea67lrMr
E3RqIv+s8GEreg3MmLovoALXMBJrOlD62bhh2FRtQ1TTMsmdy/VWKq2vFU9TS6DfAH4mjxY9h2A5
IFQcDZS0XNO7K+FA55a/1npnYY3faqEwzpXOpoggNkF/icnMNahB9vjZG5TNbFnJdOfeYXARBYKx
2OsHI1iqIGhTB4UZOKJDtK7AFTfFk8Gf0sp3ZXCnCaAP+p2TwulA8RK+hFUsK6gUWmGAkF/rOP2q
7l2EaC9+UBvPbj93sF1/Pwt6Z0L7Zg40bn8d0U/zxndlutFa3OHRUBYfTWf/Oqx7c/5xtvvq/JJw
3ABIMeePlUWdS/Mh/CCC8+58+dUs7iLaC6kChSaDmWPWP7oeEyXYXOoH6u4fPaWLaT/Npy7bMXeR
lyMG3pvb3ez37+Gju7gY/kYZXjsMgDXAkvE2re/ilOBrd/f7i7wT7GLGq5MXRCRTIZNxEVtI9CiE
TstVim/Ijp+cVbzwbjFyIf6/IJGx/DC8+85tKchYyCq5NZXxyYW6ylD6sgiJHpLz15flSmIWcZXt
/Hvt1CxcbNJGHI97Bdbogxv9q3vPKE//ct2LG5WtMPULG4xyuVCXxixYJl/9PZ5RC28L8ur3F3vv
Hk3sO5mQ2JZhX+afAsUMcmBM6jgCtZhRaPpJ8c6/v8a7gS4LGLcpm2N9ugwaql7YtoVosNh5+qkb
b80hv0M8nQncj+KP0g3vfPBAVWQF7ofKF3OZWwZjq+HSSVytIMoB7+s/qLRvzn/R7Kh5LAV1z/lT
uMg0lEvAzR74gQ+e2jtRpTeXGV/dq9bHUlxfgwgCVH3ek0q7GtN2o50qITHcgJb/UaScuvXqwV20
Rn3Tm4gUcmPOvbVS5vpuIIPSoedJXiic/yd5IUMgFzEm5Jk+a5cZDVlu0NgNRkE6lwARApwOPHU9
gLsdLqrsuxGcRrzr7x/rOx8HeCKwZERegY9efvCO7CZSHhJRloJ73Xv08vvfn/+dpKEBfRcbLFNV
gfBcakyFISoybsDws50hgDMnFLOwNiXsfCRzrsyVmIMyQeX3523917fuv93n9Pwzxlr+838of0uz
vvBdr7oo/vPgfyvSMv1R/c942J+7vT3on6fsOYGD+fxcHZ6yyz3fHMj5f11//lQ9vSksEL+v+uv6
uehvnku4N9NF+EvHPf/djX97ns5y12fP//jjW1on1Xg210+TP35t2nz/xx829eK/Xp/+17bjU8xh
K24kQaz+++Uhz09l9Y8/sI76u4ZaC7F9mcSgDDbjj7+1z9MmU/zdHAXpLfBcSE4aI/AwIWzq/eMP
S/27PqJEkBmVwXtpMpvKtB436fbfAYEBebQNzE5VU//jX3/bm5f08tL+ltTxOfWTquRe3gaOyA4h
QybL44k0kgBYUb+t46lR9TbC3O3BGj5HpZvvwDZmu0EEzaKWMtQNmPriNTSunBYwpiA8Tz+9pM52
L8dM69Bp/bXjyyGZYTCBr9p90jTZOpU7KK9d0udXKh/q7udPDMjkXZD0+JS4eb/4WZQyeWdKOntO
5Vc/fx4UGaY0a2ExgMzPg6UR2SVgbcau0wI9qTE6N5bjvKbNEmgNIVTew4pL5XSLppjJfN8Cl9Uj
FDjtmFcqZvSJpQgiZsb68jwVeq5crDM+G0Pcr8LCJ+vE34u9YF3sfcBTLeJWcJ0pTQtRNU0FFXjc
mmX1aIioEVxDRWvaUR5LWWGxYdpHR5m9ruoOicm+Pw7C2Adyc5BdYczqIci+OFpw6kPfu+tcC9qN
iZtSVSrpF6PuvphpENxUVlOsOslpZ27YxDupDSzI1qhmxPFuWhPqQ/KR5YF426KN35CpkfPm8yHi
YKnT9lf9hInQZWnDTjoYoeiWseowbRgXZS0InUeeIEJUJfV22jIVp19+PPRzW3aZA+hWtp0WIpIz
+ARuGv1c+erntN1OiZhYnV/BA+zkox4u/cSNTtOibpXohJclzzZD0Iqs+daq6lBH7mMfty5630xN
o8QlGOlCAdew17M6GIZBgXyMr8ifCpRS12Uk68vaMQjrCGSd2vqpr0Jt5QV2gGAIJE4RooOsW421
d2Qdceg/i9O6JMkwOs/E41R62fiyr6QLRJcdpjdtQNjCjHsoZHW/FVbUo0voUOleykrdgoubyj83
TXs5pdpvm6z6167qePzLQdOvV/tUgPU3lY/ZERjGU1k28SEqrTm1XjtVSRgw5zPCCpu/0dmgtbpN
0BANizrhncisPBuFUlxXGWHufgBKH3WGsXtZxGZgviqaZmYRJS+72bRLO6hQL7wsXhhaM+izJKm+
JLWLhWZEOLoKNAdkDgshIeKGCSIww8DKCHaYyK/0Efr3bo2UhFZbyMaF0kddMW3vq2whXy6S98Kg
cQYTwkDNupg3NJ1sOp2uRgdFUG+N1i1XeugQgdUWhkkUgWThF7fN+tswGyTSBMT0VNeBm2hI87ZV
n/JIpEe9SSB3Ed5Nj0NaxuvBqb//XGdnK9MvlFtFuYb6WNzKakIkQoat4zAOiqB2es12qEJ+djlM
uUQ03VVX6Dd5EVUH1e28By90P5VRfASC3iw7JajcVQy99uDHargJa/8wlfhAX/Vhv/qJ1/3ClHV+
yaP+fDLmOIhA6HQ0rbroF9Q+T/vOiqJD0yMtaEvenmA33LoEEuy0xHEt2zeFlJGMGtdOP91GfQzR
oYfilIULVFlxfZTgmWg9pPM8qL+GPhGlrpe/d6lBMyaVuxZ1t5M7qDYyijkI+17axlImbQsjJvQw
/ewgIhNoHdeWjoxUwbTXz5+vdoBY35JZ7q6KDo0SyaqKY9oHI5cXpRMUFAN9Nvg64Z68gTBh1idF
TwzoPbZ7n7iEQT37mciLU+J7qyV7LwshE0w/fbkGI5LJ5VLGNIyQhvuRBdQEI3j9uEHFwRATukpg
XeeJX3yI8F8CoVmtTXIQinFsCIFO8r8WmYyAxlTs0hSe30t5WtlMKy92/7nntFLVjaXfKcn6ZZfp
18Vp+jpVf16l5I99fZWMCDAhS1VdGBFmJ2UVFldBCDNTqxsZUBrCUvtWyWhXyb4227KIZ7pUlsxP
xy1Bb7FFt/zo106dlCRgm31CNOO66ehxoeVZ9euYly2VG/prKTNO3nQa889DINTaC83O0Cqz04He
XJSjlao7bKcyiq7DdipSJcWS5t0n/jdU9yJKt45e7Yy8lxD/S9GmRLlF31jKgCiY4orH6de0rs6G
B0vgq9j4/Qnm7yInBIxJequt5TY4TSVp7ASmXyXA7g/iGvZl18p3gQG3PvqWCyBz9tiAvepaO1t3
sexUzW2LG9g8GVpxdhvy+m5UIg/kJircUtYpYGKWkHpJZSUDoXUXUtKVZ3cMePQ8O9YWgyAyPVfh
WKocPVR+bki1FJI6Y5qkcbNjG4psNZDTwaxTIs/rurvpV6Q7tj7LSpWq+XZLozVU0gBlC/RRhw1W
tC3y/ykKX54wEWS1WlDpBUKT26I3zC3cGWuLdjI7NemjLQobbZfB3pFWsHdlqWAmLQIZfRSKL4ui
s14Xpw2MHexdgS1mvZGbuN8DMMi2uWHNCTRgBZqqBPSnn1UfIsSSOSXx2bSmCVdd3KzHnRK5BO+t
aF+KzglWWpk/6hk2YaGDEmvsjMmnl3LX57+2vKwLEG0kl2Ff6ZE1oPOkkA+yMHOwMye+1tXau206
PNAymdh1oQkydoKGJ8/bj/DL5mUvBhiKdtoAXQb0G13qC4xShGcC/jWqCbe9jFKyRTXk3t4rUKwv
2xi+P45hkPWkfZeFLt5Hw7GCX/MwKLUO7AUHmqkYmFW9qiyjX/zcmuDNLXtyjiloo6HYNhQAgxBR
HXJvS4uaHKcSjpy0jZBvp1KHtzmgZUi+IvPEYlo3LZjbLPo07Y9mjk7IzCL3UcT2OWZK8H+VykQr
rvNxwd6t3NlnGYvehqTvQ+yuvNr0vvpl4i6Uqk12lhsq18po2wzjw/tqye33qK2km1gkd3iA740W
ylMc4PAz6N15WjgaznVWPHw2HYx7X9YbidAXZjt6r0nKR7LXqhhDGK9beuaAUHgIdcGpgFJ0OViu
VGkoiA8MmyzsEb0g4bpPXYsGdvopeRk/6eWTPaxtZ5GlTIm8sTitu9zdCoRRoqGUJXs4J8lV6nre
8nKn6cjpHI2Wo+ghlXSE48xDG2QVOdJwr0zTlGndtIhbn9Di9NPw/HLvaaW69lHYeNllWq++HDeV
fx4xnrXjrFMpQb12L8UNuepMXQROWR7jRJCnisDt1UpDXZuK0xbDsMNDH/2YCnmmlrDkWExFKbK1
Tai3ZxWBpJ+rXjaGeNEs4w5Zq5d1L8czt1TwBwi8+bR12jCdcyr2IoPYbjImnTakjSETVQ2abdoI
dV6YhbUesrZ5hNH+OW0y+1RUinnvJj+mtaaoi4PpZyQpxp382PZW2VDHy6lYaBWCcWESzvtmtD5o
hXkWXSthu5jLq4bBrXQVmo258PUUscRx87RPVmoJoE1va2ipebCg6KKWABFtI7XwqKfitAUNc/NA
pNY8DBW0Qx9ysuGQ6nMSW95PC2v8ZbaKmWKCgp5hG1vGMoBNnmDJvYuFkx8S8vCHgZENsqmxBg6b
qSZpM7ZMiyplNA9zlXLXK8ZKT80vP9f1qlmsFQB3aKfL3rUgFzgonrgbegSzGh3LDjrgm6mUGTg/
c8/1fipGUh4jXeq566no0HCtlKqU0WvmUFF/dpAURa7UIHOvtjtqCqyxrNCYWg3I1Hiyl5wbWRpX
4hk27RMrZXKeNrzar/aPEhqwZy+GjFxkdYs2pSU9MF+K1rKPbMVUtBtvmDcMzNZTkZguA09d0xCe
Y2fm99Aum3ZjY38H8IfuYVrkU3texqm/k7y7WhnoMXzR3qjEzoYHHx2RPtKjGvcIBWGKNkk9pN2g
bbZoz84zX8ZdcSjXDW6fp5ro9M+F4qIKGoWni9VmjOleLo7d27277FHkTDum46MW83MJNEYvAvMg
JNU8BOg2a1SpSGsRlJhWTRvdBAm5Ag7pzDMr89fm1Iv4yjhEGxJE+saT/Fo17tMH0rVX0ErpYXcY
dKP9uXANimhgtSuTeit8dZ3zPWz8QeHOVcvWdwFdkjePFPQJRDaci7rscXdW5Jtpgbn6wIttyTmO
65xWy0813WSJ0nE8cxylIu2FmGaq26OEqmss80J0G81s8K8L7/xKc56TunrWNeZKitQWC7NDes8J
FCzSMQBaCj0dblPL+FRDxFNxlTpNi6Zi1kGAFqlqLXIW0zpeHjORcfGyYVo3bZ02aCnhopcjoCUB
FbGlNHwS+I2T3zJc9SqOPH1paC1ka3Lo1iqSlW2beIgKE3Dyei89ymaRHm3DnpdyB3A0VTN1no3z
x3HdkKfGLvWVAtr4uPO4rh73m0r9eOh0PDkN+4P5MEmst72TSsiY0LRq40ELrwAhtbfjTQn1xLgg
UbzEjLm/YraSPaZutgu9Kr2py8a8dXzEV2MjfQwtv9+bhaNelV2SPSaV4a4sMwmXXuPlKLyk/kIb
Hzfj7UcfvM0mJeylg7D8tc4uUm3jjU97WhWMvxIjevTtSFoObfNz27T6z2Om87Tjq5tW/bmeZ6Jt
Xnb9c72BVP9mKqlq2a8jqYVZqvfVVverCB3pOL2xwia5sRtMjvu4A64+FqcN+HafGzrwvWoZyU0m
OmBng4yMF6VpL8zqw1WQ6Prs5USDR7ob7+V4M+3iJOHdGP5dyXaY76ZF49b5rhoXdQgqM271eD5t
KAM131ml4/mbqRx7xkBzn6I+L3u3mgUwKS91ZdOrKcUBi53K6x8QYmXY2fUxvgiMR7FvZGe5cqQl
HF/wG2WlIrngS9cM8p1rvQ7tOVjBfjGtC2rhXJsB+k5amOubqThtaAG31qPq4nRU7HXhMUUd0jTz
CNxCTALf+V/KzrQ3TqRrw7+oJNYCvrZ7X7zbWb6g2Jlh37eCX/9e4DzxxDNK9EpRqQvojpsGquqc
+1w3YG1kktW5VMSQdMks7md32dnOR0CofTsisGOOiP/XLYYRFdJ8xLLJRSNjNWVzp5ip1Y6esAou
gK4rjljrhede2b0Wcznm1M6/7WosHBWXXcvGOi9VsVs2NsP02GugL+NRluhemNLb3V0wST0/9l3d
/CFQYs4r83/M5ygeQbKv4cROgNPQCfX/eseUthmxcsb2qgMguUVNaJycn004iUvnReExC3Ai69CE
oGKiirdFK5KlKa4Lk5NvA4DJq0KaQM1a9ZfZJxGmOkzmkCdPZOSzHmhmCpnYEMRLvJJK65y4Fm5d
nYST424Hf/B3HtUSnwgVf0+Uc0PSLtq7sld3SxME34apLG/LiWVRzmW//3206GP4gpNAOSOJNCqD
DKa8H22zbP4COGPI+cymxCO6doGqjHNwK5QW5ctmBChmpuDHhTURZstMxIToMpTWXfoSmGot4Qun
nTwaoSmPynEvtZOZu95NxhOOdUzIihLGWhZiqjTNDgwyXZnKH45x3A7HIM6tKy/U/StZJE+J8ije
NIK/AukPOwUt65xW2pch7lLkL05/H7tNCf/GWPtO497rOgF9dMkOqYszgR4LyitLIkM/9UFt3qAD
vbdyYdzYBsYFTooTN05WN0auP3kK843GsWYaDrXTmkrPadi260aVxk0ZFtmhD+RXvL2mizM408We
G58gx1UatOiEWA4Bj/bFp7D3+XGZOR4rvw4+W43a9R3PWpM1HADg8cuyGT6nTlV25W6WNxGLo1a7
MdQlG0X+CeVPJgfxqYt9d8vCA4dpO3hoK7zUOrxtTGF8AeHibFhP/cl/+OOShkeeLS1K3mCJzu5f
CybzH0EKTByaovHHdjvGGsIm1xlP489G5g0qqhg0UmqAuYiNBjJ/xEAt57vZUE5+KcDASuGc3hsj
dPjplPdaVlZ58nUYr7npP7cJTmFNWoG29UVw7ZoQhGsL3MTvL+cluPnPe9qV3NEuwWFqEz00Hx/S
0G1qKuEMYbetJ0UJQmbEl6UJUeKTjpkgzhaJ3C7bVNIFJ8gRG9GV+QNOjPW6CkH41pXKHsw+7G6s
MtprjZc9EP0YzqBKkoOLPw3V7ozsUeQ5lw9zeZnFfzOn9Xe6mAKo4q4VXdL++xSN7jWTCPd6edX5
kYBE4hJGnncsTV75YKlGD/7V8tYwBtQZDRPPicEOr4fXxooFHGiYZEzy3BM/SXA3eFjj+pidrKo+
qx4sKDlxy0XT63126MyCBao/SoCM88ul6T2EiUaEMPV92zyjaHhEY9X++19jqQr69dcgKIoyhAeY
tB3L+fBr+EY8JIOJx8JEJcqNk96DyUygTXozcpKm9Pp6A0A+vyqDJrjrW9c7O6XC4p4vp41psXcm
/CeloJIFuymWspaLsjuSa+AT/rOBJvVEmXkDmlByQ/vRsAlL/6TF5bTXMgpYRrTovWnXq5HiNuUB
nFQpODtbOY8wVMcdDhTT2nMrfR80nliV87O+KB1nH+rtSxsIKhiXbUtj1+66R455XnpCx4k6qWRG
SASleRDj21EkhnFJBTArR6viq4ih7jxR5aImSLNtloDsSofoqtat8ZLjP1wA3rxXpl6smHRC/hut
6DxUfXff4sWQO2G9UhhTwgzFQqbOc4vKEb/Y9qNkiIkYLucMHQV7ba/tkrEjlkXRDouCUXz5/Q/5
H7cViVMNa0DPJqFt/6vicqyg/xZNvQ3cahfPETw9kEbNBJIA39Jvs7re8Zx5rPq43A9JfPLagcqQ
JnSqI2SL/70Mjbim1IqNpYsu1kowUhVxWB1hYlXH5dXSNMJztr47XYJQklJ829GGuNmRiB6tchfK
0tgHNUPtOK8DJtdVN7Wf9UR0gS5mIxf83Cjdyc5DARO/AhiVjtohMuSLGlt0zEVR92chtf4cOjRL
V4L7NUZ59HQ3O703k085AKAs0j/CARZm9lQHxEQRB988VhTikSf1V4PDDz4YWXEuU33aG0Zp/2G8
dj5O84k+MblnwAZF4LroX36dtFitpcEuDCryAkZ07IKJeIXtA6LswBXbwg3ufHM2DtBtYx95Ev03
IuPAlsm1VfbptWh87pYAkbTE0ITRed5YhynFRBkMYbiiNtrWHHg2SMK9xlLhpvXQesI/cJ9YDtnl
mTxpdKw6zqju5nILTDa4wZ82uHEyvbyeo45dUFy6uiousEzHU2441U3ZpWudUf3RqMbhEabscQwK
iLidzCleIlxdzDHqbglKT1qIgWE6x6uXrVXKxWTK6BTmsXdjIbt2m1w/l5Ht3SybvDBNoPVBkDRI
jK2WbQoe7LpPTZ4I87veD/75focZw8plPb0bbRyAs1j7A1npX3MrfitbQwXC72XPkp4PE8zQs7oY
A9FyK2xgfpjK+Vt9tIbHrpiCg6i04Wqau3EQXArX3S/RIB4VxkaMCGolLMgutK2jckP7aJiVfRSM
TEflfWFm673UJaJoPREPMo3EfsnFLk0GbvioTLDCkSTsge4Baqhteae0b15CANSIfouDCejqoEoW
srN+I8nNLTPF+tnmZ2FC065TAYRf9uQv3FBQoz52/dFzYJm+N3nSkv587y/H+G10cA132kXz/BEi
HmnSuVm679uSbHDS1Xv/fXfaJn+HTdkdQhVjyaAY02RbtNvUi9qrJqMwx7B0BNg4QAPDi9Z6wmXg
AKJZYwvA8iiMtUObtiFoeFYpLC/h20YF1HrceFDQxxB+tdy/htP5mSAPuNmxdQ5a6er38Miow8v/
IKHV5X/csiwwgI2j+nEoAPtwGXT1mI5O63bbLM5n2mMHxsAhCL6pTPeU2VpzCpDBrkYWKlexPoVo
aDqW6n31usyRCzeqt7EbPTZSH456ESoeewAFs2akmG6CTTpW0MS78BjGEC9n1vLcALjrtk6VfCFQ
pK5bdLZbzEq6S+5NhCUnmGjO/HMOGq7LmKparXZFoQ9ONoDHzxiS/miWLs7dt/004dLRDNheyazB
rYTYnIiALKscl7shTe/xIZ4duiwchoSpH1Md9m46GS+U6qsNccvKmGKex9SMloOHp51h7Wk2U4N7
apqj2eEJllapPMp5PdEOenAMJv0Yqdq9KpK+P5oZmhrfxuSH9N4xAGi9Dnw9g33kAb3toxqhYfHo
hmFxEkySzrUJBfhtOxmTnW5RYOlncb3uMBZcdfP1oUeg+bQ6O7RJq6g/nWPeXjd7w5has5NFhYRS
M+ot/pL5qW0bMnEsWC96HsCm7VM8oLp4O/p1uON6PGSB5x/zAKZwTzxzBTMmP/IH5vwyfgYXfpT7
iRlJxKh3spKgLVdY6NWnZO73zmgCbY8ImDnNY1iJr8IvyhkX1zzWE5W2pQBGG/ihfyWY/ewEv/Jp
qCk2GxqW4Lim1Q/EJtsLkoD6YWoo97DT2L2i4Ad+JsRvjXqSWgXVQyCjDAZsM8G87cdtxTxGr0V1
NOcmYp1yXLrekN1FedhfRjP9pmpDv84Tp31sw2dSjqBTJyxzRR1PZ8rzxjPTeueUa6cpDCUVLUFm
MEWgKWJf/GFaac5j3IdpJeR+6aFXsiCquR+yZnFTlFkeDs3WVVyw+gDIFPyQOmpF9ePVso1QFGZA
0eBtuuQoA3CIXZedeUx765spmO+zZJr2uYJf6sp04zMWHEt/Ci65ex0ErjiaWmWcwFgCHUktSnWR
y5RjmO6sIn+0JyYJus0K0hlQ1sA2AOBb7g3Xm27qwm23vpzltz7Tt9/PxcxZu/vh27s2smuUE/M/
aw5r/GPNRlBb1KVrN1vZjM1raU33I1qnozY39SzWWrrw25y+Mw9JE1BzXeH03Rq7KejHFdKRfBe0
5DYLI/Uu4bxmVxSTXZauPmGuIoCK9YZm4uporA3y7dvCqZnGtgD4qxiVrYUN4GPkqIewm7x9NNnR
OWGhQSaFYEep4XLj/iGfvviR/utruzZaS0AwSC5myfM/vnbrFkHW99CvmybvsVazhgdfn6Jz7NR/
WVRj4eeD+sIhsId7yBWyF/24NM78ahIWD3njU527w8Wal69hqr3oPrMnN5jGI9VkOsXghvs0hZTs
ZIpblknBsZ2nkDpGSecskN9iPYp3xpy0XjLXAbnpP3xL60OOkQW56zrkGWcYIwJjOf/4//iWDhAE
3+Bv2FZKFzsztSIqI2mqsXd2Q8Woj2f0eUxCYk+U9a2Wro6HXla45nVZ4MjD9R2cAk2MV10+3A3G
0F3HgSn2GfZLK5vM4cGbhhg/sda9WRokByfbKl3mYGwqu9E/OKUer6K0guTaIpusW4/qQs/AJQ3B
QDhV8dPAQux60qiPxUDR+wYdbXwOGyp3SHExqEaBpGiV/7rOCI6HoH/d8odu+RfZ8j+VTv91SZCF
1bkgEIGDMvjwHChM+KvCxfR6CBC8ZXmAV/XcGH5KQI7AEzaSbn8sh5D6SK+WOzYbBaGUMg/kSVOW
tnJT6pkxuPTXyuzdW6tL3Ft2IpVqMMoMqXA29ep2AjN2G5O+QOLFr2LhDFNq3Wc3/rw8+zrqcjdm
z2RCxX8IaCyVKR8ue2T1LLtmEcmMQPr1gtArha7PLXmeEMfboQcobdIYM1KhM2xqftL6vDRxQDEg
a39qsn5uwz1ex4hhdp8eshTEOgRcLj+mGkRTMWIktFcRjusjf1dl12j2bNQCsjaAy3vRpQQjf2yj
aetHqjyTH/BWg6EwdaV06hpQR7X2g1xe5cGQnGtZ5GvldO0mgRW29oAA7Y1eGk9hkO6LpLoOLB8j
KDzKf/8w/K/7xZOcZMsmejWXvfx6eook6XKA/81WDZyJvh0xMy70ZNNUeI0Njn4zCepNKVEtcI0A
8Wtj1rZv/exTgvcutaFZp9a2mSGjqTBZtMndErLKZoOTHosWFw6scK27rHSyR1u9FnHpPCiUSPOQ
o8+jzdQn7baL9KcmCdRJuGELfF0c/LDZVGPqrycs4FDY9PptPqgvcUWlDAmMV0vPt0PhWjALiuvK
iOXX0imOuL1jzuo6q9Ra//48Gf8eMtGKexpRXo9cFdPQX8/TVOZaWdtEYvrAABY+4k7pNKN9ZRsJ
nM9geCj96i5MEqZAllEcanArR4HjJd8RxIXu+wiolHW2GlcchkLh6tuH12GUhoD9m2st6P4eUOmd
86br91Q0u9R14yczpYO2kSoT16491dvff6flWfjrrQG31iTUx5PSIOf1YSAkUxnVxlQ2WztooMZQ
MeoJPUM6ZpvnpijcY5FMV4pY27ltep9AvP2j8VLlUrQUHhDxk/3IhLolqz/egpU2LgLJMXZiUTR6
5/fGxQGTNPFstKCTDjoPZtKd4jBQ56iugJ0sL0etVOdhbqYBK3kVKdJHLII6nJRFIYLznDLKhjg9
9iXWIlHQXWyiU3vhi+7UpFCvu9m5QdbQmZsEL+gagUfhUNBMpAuzKbM/6Q2ZX78d5q+qVs0sLxS+
k60b3RSHMDPD60ToGz+pSPiG+hDcUnsbvzV1F77qmkr+8IRabNg//gwGkR1Uji6mVB9/hg4RfCm4
4LcJp0utE0wvEY4J/6ZMsbPtX/FY+Rw6tbgeWkNco+f1j6Jzz8SvzFPYqQt8P/cwMdxhvjO+TIRq
zkujfr4C0F2vKq1yNrZhxnBMiWiKLj4PcxPX42Oem/FFy8buEjk19f25vuPnLWYw+d0fLrp5mvHh
26KUBz/qMEJT+fFhzLGy0AEqzMWMxwGMiQBn3c5zhrOg9G4bnMbchw7rZX+PQXg35js7I48WVwM2
HFwJYhLmIa67fViHikTJYRBFdj1JILetgasAQrqN34MrDzLZ7Uj5Elwb1CcnBisQVhl8vQKSydRj
Y+2ZWbyOHIlWt9cS1vY0pLooG69SitUDgfBwbrre8rZO4Tx6EauJpSmCsby4ZXUZJ8wgdbNUW3No
xxtzHHG6rJP7AJCSM7j9bRI1cp+T8lgX85pBgl1by3yCFg86IJqKkqUm9uQyFOjwZRHNsVO5ySsC
1YmPzdXvz/1S0/Xx3HO7c9LJUyHq+LCQLkPWoNbgQzUZjD0x+PCkTfawD6lSGQsPt/NGJxkl8VnU
VfnaOm5/E5mg1KS79RKe+fkEC6rCkAGtkfOtNAtznuCRVuvhQWHMjN/4nJMbfVDDFbUN/rgJhDYe
egRscNlOovUOJj6Oh3AE6yE7KquRhV9VPWR0W1DsWbUrqhg99HJou8w049TgAlfVMt/3Knz9/emQ
/3Epzpl+B02Dzkn5GFcw2qQvyzKrt/C1+QOaz3mddd8Sq+o3whiTY6q554Ay5BvdTzGEVi4G0J4b
P8im7851460DLd9XVpFQIlCFuOMuwkkpzxBN4EdPOEsMtraqSlk82RMc9CTzAvAT/TrIx5eWRMx+
GQhJf6dHR9uN0WgeHbO48yjEkKyTY7gHXoNvWZJiy93prCTJgFMY0+yqJt6UTYpFhm+QKZvnV8No
fvUHdCJLvKufg14VZqk7S+ERXirziHZFbEId/wavElR/Gvq4KwYi5VltU/PkjO59LX33foo3DfE2
pswGBJGxvhRABv4w8bA/yHuZqM8MO1iKJgUIrvtx4gEQdSSwhi+1EZakNlV27wT190zZ6SnqSp7W
oUO9/eBi6kCt/sH0tVOdWt2+cWzsWbspurXr/jGrYjwuvB2u6dk2RXO4B2gz7MHKkGpzq892aycY
JWCnEjF7MCzzIecm7XPrJSvs6JIE2i2CxWg9ummHS0/wqSbdfOxTmPOGKLvsKqjCrVdaABImrEQq
l0RrUDH2Zy+WSiDszPEOJ9EbbOAD7zTl/UMYhDp+yfXaiS1jZ/lZgvkIjYEtDyEj3EkAwck/VCIt
p+vDrT3jyDA2dJiB8qD6dX5CyrWryMJza7eSBSUpr01XxquuwwFGJKxDokr8pdzqSzHoMTPwmDPc
O+2W2HC/Q5NwMQaoKbjUXdVFZRAGeg7SmLTz1N/VBtIWnfc/WH5d7i1r0zDjW/t17X/GKE1fFVPF
2j0CsqirkNGaKz0CC3VTJc2lNfvgUgc6v2pfvkZ1/AdOrD1PUn754iTfPZ3SZrJklqN9nJhxNxWl
6rmOJKwRPR+7kxoq81B16aWtomjbCjiX6IWgm42DPIOdobSsdjWS9FGyrlQLg7ctzYdkfJyUa+0q
rcz2ECtv2wRz0GH0KKQbUnVBBCX3lZdQv+OHW+Wk6U2V1+U1mu7ZfyNBOBlhANNViFh4nrbkOipK
8Axqr7zxlf/Q+KQmY10rapo4O69N7dxpESAqvizSkiTqN6EY8ofMhndETVPu2tnRyhxKpTxwTzms
eMB7vipYdKkan3IsAg+16/XEnorHeo5zI7Kwjm2FMvH3D8qF8//rOdYxmVhuV0jUZLx/vbiMcWri
Xsh0C6p861qVdykpRrnIjqmVP2BTv3TnImOiqRQnXCZztC7G3bJZi1sMuZeXS+PbTQp7KR82b9sw
5tqUzB6vIjvO73JYzVe+sLutmfb53bINHbu2Hlg1bQgO+ZdORw2xFtborOOibQ+yy6fbxMO+lnmn
9moFR7uA31ZXvXXrpWa/jgIb+xwWoyut1ahRHBDfL686Nd0krox379sN0zfyt+NG2fxt9NZwMzKE
rPIiyx5CVlIg8oV3hDXXXkI7TDe5PfXPOAu/FG2THGrqDrEQn1XNZlSPqOzHbiPM2Hkee9x1dTTc
+zrznefJ7atV0hvNpQ/xayxG+9mtNZNUUw5yUTjqmE+SgAEawotr2ceSinvCCn1xgbqSJDt+pXIb
e2ThJElYTEjIHv3hoYLXz79uLnJkUndA3zJvMD8WieEYXQpTZtF2HK3wEljOtm+r9JPZYVinhHC2
I+P6F1k9mVlZw5HLJhIdtX8oU2t6FJF/25hm/c1qoA5CbdcuRjZdl4qknh+H3sYsGu9eYXEJurAb
vhBufBzrIEFpWvFLp8BAMbWE66TbX9FYu6tIMwIsCXBYcIRXnnQbZ2CUTg9hbF2sLKqulx4lwQW2
lG0KCaxAW+rxvO/6EOYXCt9NEuTaVdlpxbVOuHzPVR1sYiOlCrIMHgn8mE9zj+VSctEblM+ViB57
PXlxlXTPb71B74h8+pyUeadQvXfSzBqczdwdXGJGFd7iXj6atx4lc7AJ3W92F/aQ90x6nouXlFnj
k5CVQh41ovBnuNDa2UbGuvFC3ILMYdTOqUeIZAWw0J06OD7UWt41Jj4cqWP3X0UkTi3X9d+d8Ncy
Ee6LyRp51bqsr+OmERtk4eO59YlMWT5Ojo6lPr6d1Lm1vD2MO+/FapDvuZmf7jPo61eBE1Hml+TB
bR1FKE8RuZyllwcHAzHpcZhwiuOZ7uxiT1HdhiR1YzeWcce9nq7NpiufUrtyGKbH4gsyltcQDdsr
dSJArOrZIZU/XjT47ZjYIOlJLf/yZXXfjHp9Rpf6AumRemXlReoY6bUiYcer5OcrFcD8+f0TDmL/
xyudunKCIAClGU3wTPywLMllOPWOpfmbrvKHtR3C8VSR6eyypMG8HBkJYs8oGbeSWRIXC6GgdYr6
CAHx/XLIIEeAlZX72FSEfd+bau56ntkArGtX79vDyTNPdlj/OHbpGkaELd1yzNJ/P3ooAcO5etOu
P+zQSo8S1gA5SjsLxhbV2NJYOF78o/u+LRWBAcLzsSdsX62yIOIXsI1vqW/E+7qMkm0PfvNLUba3
rmH498JJ62tpNdpq2W4T77syM3CH5hBg6TgyyAW53sstiK/vQ28eqbYzKCTkmnoNzaDYLYvwpRk6
qYAhzoty9Kb4XTRGs0nnrlKUPkO+ulqEUS01lVcZmoR1Yji1fUxUjfVhEhAMWrSRo8XiYWSF12zx
McNWPhifC2ycz72Wtvd+W4iLslrqt1R7v2xq9cEFipUwXpSQ8PrR8s7BYO5H2ze++rAWrhIN1igr
wGbfEF44mHWl3/RxEqyFxoOG6s1vYZ41+yrSnrXekawMNYCbgVWi2JOMz2kbAccMIkQqUZK9ZvWj
2xXWt7attLU/tMG+p4h6E5sF8Tymp5S9mQO3V0uRb42S3zXb5rQ02qxzLAJHASNzjOYE+vzHHidv
58Xm3O/TEGutsNgvb9FrnOy6jPJa/k6QPKEprkwlTUCsLobn1bon/A6wzWTYldKtCCNnqSPgeuoA
E8tZffb2UgdmiRKWSoYsZo9MiGgvu/9xzPIyTSIYoKYiHK7w8dssG22Fb87v78p/Dz9AZBCWEnEz
HSmZ2P4672CsjIwm0LwNiu1po4c1S7GpbzA9gvmn5XDpEA0B+kjy/BaFWYZikFewvkzDN7ZpZXZ7
ewD6tTSJGJNdIgQThqgkVjj5TI2Xl2YQhCm0LUW4tg+K47JxeaU0tGDT7OtppTtWZeQ256aw8zNn
OHjQYpwuQx+WpUZR11ravbrVG2yOf38idAup0K8PKGs2JJrlpbquMwMjGPnruWCVp8zBy+Idwq1V
MpUkmSb9Jagj++6t0Qd9F1hMxmLLBFLp+rpYJxa4ANfrMGa0Bpu5ZmBl+7f9RIOeG8hAp/ePqBlj
h8JzbpZNVpyQxWXlttfhrcUQdI9maDQ39tw0xMdusqy6yVRjHQs7aN82/dwe5f68PVXYe//v2GXb
aPZ7HH30Q6SH/o1h195Np+UgZq3K3Czd9x2jSLaa6AWJaMO7MRL8R4Oyf9B6kxji3PRmYJwa3LKR
qswvLQgDGHuO3S3Etmm3bEs0ooXxLZa4wZcRZ8oNXDdtv3QLfLwF98Uz37o650ZDbIiR4ItnjMBw
mJudA0tFz30Rr426Cb8Yqhz3pQo1ZLh8mqooA5DftTFsH4TRtjAwcXwyDHUbmvRcKdSGIUcjd8gR
+DK3t6Fdbpady6Ycr+WrEuvFw7LNSTG1RM+FPn9+w1uThXftkDmX5T+wR5HtTK+hPHE+wpdW9TBh
md5rhLaSLF3bRlTtlg+Lwti8jIONDJAjmR1vZFlbt64tvk6U+Z1FrNkPWh4P24Dq0/XQBPJBKqu+
SXWF2TSxxyvKSb7917HLW02jfplc3WGp2M+Lgsx4tsLuXpu6+DtRzifLG6NnLCwH3HcFcS4niW8R
1hVXyxF8x14frFctW5uJJPKUZe7tlKpp3whr2i/dyCwAI+RjCtkyWDeD2/7l6/GLklPyXMge0i2J
+nM5N/wh02bZgd76JdZiIBjQ6dZ1ErWHXE9x4RUQLtCw4DyfTH3KM65L7v0+Su6ZiX3K/cI/LT10
p/1tR5U3JlKY1WSAqN3pTuvs7IGarYNoLfMTqW2C0jkYraWrJURtpR5XyBfCa3Ag1Qki+eTfur3Q
cHBsqvhvxR+pT0b/kMoOOy9G0f3SbZOmOZUROt7Brv3yCqfEaxU49TULSUIJBHS3pZNb66VrJDjH
axlqkeWWWm5ExEU4OCur46rv+xD5zq/9kBLwXUf93Or9vk1EYW5qGyNqN7NPrV/Zt4zgxtPck+Ao
bu1cM59QhrztM+rcXPaVFIq97WtH8//xvuUztflTfve++X9f/oef/9/yl1F5Vt5osvuGw5rb5eUL
rIR0PdWFfYmgkwAryMw1a3kM0B2IYKamvwYRKaA+dt3bdhTR0Y9wX/c1aT7bSX27HNGo4rtjVvWj
qoS1Gyt7RLAaRg9GF+er5YjC648OApXPljXZG7Osn6ZoQLpp9WSpavwENR5kd3bisZpA3PnZmtpn
BhDMqz/7btEEK80WT1L18jPJRg2LX6XuYmF7W+FlE4hbPkZ2rv/2MZUV6u8fQ9k0H3N5/5iinnNx
Wu2dsjTTrorR/c1neTXKpOVPcvFSnO8hPqsRLBOymHmDTE3zknryIUy4/5c7mVI1snyyprYqtx+M
OJrAkTA1WhWEQFaR54VnvJDNp5qlzYqE1I/usnfpNo5y5wrH/pB7TXAYJ5MYhj2CD52yHrVumPX7
sira+6WxJojZhM88VBC2aT/YPJ+OcqRKLyiF9VADAXnQ0N1plV/cg3aPHuoo+xL3xvStn50K3CzR
bjFsNQjBJuF62ZEMEUs5QzxPfZThXa2SHWWP3ufOYzic32mJiPnRwCKG5fXlrbRNxyDSqbQ5svOj
NO7ndqYkGg/PgdFrqYAjAr2yhxFLJRHne9ALPMlFTEkluI1vQhN/l31e3AuvjUnuD7ADuFgeEsjh
njYkT2Ju4gGpv2vmD9KP6eEa4HoGTqrzvi6nCqMJ4+Cy7CzGKkRn5dbHpStEXq8HY5cUMFka45bx
i/RAoMlXAfsWPxD9G26aJSrgBmBoXUlrnZZ2/TUGzp/LRL7arHnRN/TmXWjU9cG3qN5CPFw8GXH+
ZTlChurezFpUlLJ/gsYMpqqLjK/q56vAFn8vm36+WI4K7cH4+nPT24ubxGrkzZS54ZOyiFo5ASVy
ZTlc2pygvjV3EUmau2JatKVd+antHIJiVeAdEmtTT7Z5PePKNl4Fn1z01VxHWJurPOnJqedGdUjS
GAdRrQzIpFBrmFF13NaXTI9/NCU+zgcE6Kf37anJCV+OeN/WyOkstbI/9Jk7l/n+fH80ZGJXJtrf
PFZ8Au80LJb0zaB19VrY7Y9twu/EPnc6xPHzIcsOj1H+oqXh4X3T8qpMXgbsR29ItHlvR+bSf67S
KkCU63zqCfIdPd/47NqhPFodg0eZFv5tRIXaVa5hPKtIoIpVTQH7po2RmC67lwNTwwGHU4EvNkrL
EqvMFc0lwpySNLb39jGk8Jn2pa1FKOJa83pMJRf6AD1j7sGSpkbtfz0jzoal5wH0v9X0uLkjZ9Pc
ARN3JyaZiTAoJZKJ691UZp/fJnlnr7qBOqbYSPLbpWlsT5582ztrk3ZVg7i0Gkd/DGLZ3NsKlv7c
K51O5wGc7Z0Q69SlF4TYkKi6Ykycd+ZOIdepl6a7pWs4FDRogGjWuV598QPWUJWdJTvKB9RjaeDH
LMr6e5EQmzL65gvBHEk2dRJnr8nscyJYQWZBnnwxgpy8EofWXv5XJzL70e0dsU2jRB7cqGpvPTFL
UfIg/445uUvVkKWb2DF6yXB0GmMXkjdHUDx3KwMDnpxcZFTU6rK8CtVIedLPgyt0kPZRz9DRCMaa
5RBEKVurGp1TzRL7upwbv4fBWGilvFrCCcu25VVedS54uOgtEvG+fdlpW+GzSjR16BvfZl03Byve
P2ksQnG9bHvbQfbg/ZPGLrC2VWjjztz737JC+X+Ner5iaWe/Tpw6nv5Z/EBaGQeCEneXMnewk7HQ
rvWqmp5/vqnFNxxtrv3qZ+iblje54OW2HeKGDU+k72atGc9xASU/qMfPEc5/R43EGx7e1vjZK5kB
R2ljn//jMGM+LPv1sEGFJqt9qtTn7Y6S+THrgk+23tY8eq3meTJRnxBhHV6r2N8UwDLIZlbN2k/y
4rvyYeHEiQo+8dCO1l1p2lQGuvHO0ez/Y+y7lhvHuW6fiFXM4VZZliU5h75hdZgBQBJgAPPTn4Ut
j+Xpr+evczEoYmMDdmtkEsReAcreblgcRgWFsmAWbQxabNzdZXVxB/dK/bdd6VXN2vDH7MJCoo+L
DH7h1rSB5k8P7WrZ3bpVjZf8xmuegBIAzCvn+hcv+SJxa/13yPSrzUv3dSiLbtVLwc9Z5lubUI27
LMDJkqrd6Vsc/LRRdkTdyil30IkeAc0qp29Z9YvCKU9+C4MpxhbzOLcPsH7Raysc9M5JbfXWFPYJ
TLEGx2qhvGejeK7cQL4lOsNrotuzDXWhHVMBsWyNp1729TMg3iua3TN6+jhwra+VekukPS+TPoMl
CTyeH7TAsY/vjIDWZ5X3WvrDdo60/Qg5M3nfWsNDgErSqwDzey+qDuZsMHdxgPrCuQlqi1LhhMLH
KaYPqqEDndGy8HbKd/+inm76zl+ovuiPHg53KHZtoK+Sny0eQEQJlR6KRyZEcZyL4JjK2tT2Iprq
9kZ0Ynqr+C+GG/WLB3fe27powSoy4Y5xuXLLuUWxb5je8unnf2bNafSxlph+eo6xDnc5zlgazXYu
TurvWRTzbYj3xSVED/ADKlYAxAn84+bSB4BZQt4bdBNrnKP7OlXRvZiaDVApzikxod7rnPPQdksa
UzNUEqJ5vrWiudo6eH0+tGHfHtTglVs8QKe7lnfG64d5L6kT4ASiLpOf4SAALUvxdccb5Loamuin
RJVq0esdVHLkc5ON1krYZQmmCrP3faSr3Yz92l04d9kqgCP9W+HYLyDk+X9n1TnAK/cClvf2coAn
EUgoTru3Svt/rqbP0f/Ms3r/DcJk+lHU3WsXzvVDLzP3yMuUwzQbZCuVQaWslYV/qucqv/em+K8c
RZ/3yZ1Q6Cns6ZB2GXuenGRP+WHsh2tPxyH+cvzyvUVhKmIMEDBU4ZnCKyfQHPFjV8LSwQ3XYzDl
L9MsrBtfiGal5zl6L+32Z1aI5h5UiACPxAQ+GC6P34cOhi6AbhTHIgWJEXvh+9rk44kn1/hV530L
58s3t/7pc8t/xyl1KeLTWLT435HCWaOD5R6k8EzMNKkn/ANLa0hLoUeDIXS0L1e6Qg1A6KDYUeyi
VVSIuYUavobYsJlynUeTXQ9anmC9w6fS3fnVpA/XBvec9r+7Thvpw2wamgGj8mA/D2otE/EzHgb7
iP+K5xgG50aIKj9MptsoP1xGbhPvaJSN8A0S84R6pBkNIGK1aRpfranr+lm8i60YHjahKp7xyWcQ
uMlhYUgrm58BStHPS68eOiiT5AdKnQJgkZmpoJjMQnHjdZTBNKMKNinLq5U/dkDkw6x1aeF2vqNu
rUt+7ILyhXquySgCYJf6Ds5GFEu4LvbKL7CXIQh/4OlNgwLT3WVG3fENqvvFWjRwMAmS3D4LO3zw
U5G8ySGB9Qy+/HeRVPE2szpDFevco57aCiTksnqOcllhT1rOvzy8M9JfDbB2X6ZjMzbfQfblY7qV
4CsP0ky1DhwBbFKDPy9L8OAWeAYIdgFY9uL2zbBnIreWgekCjuVvWO6wDY16TTCusoDNOxrtfSta
NIUDzr1JrnT7VirenN1RjS8jVH8qXwPhXXvJEzali8HGGyCYffVuBtT0BAKMAtgcsj1ODW61TC3g
DLEXfM3qqF4CMlcfaHTm1Y5BPfYRkgjNg4sjAQoL4Tg3PMebJk1iTCnQbi0wLc2SJcTQwG2DUHsx
Fg95xlExsiwU4MyREzXz/NqpenygzigVPHzgjLqjF1BWTR/5IuCyAcfzdRTu+BDk/HHgbg0zLR7x
fZIw+JkoUElBAg58WAL19q0Ccv1LzMJjCLRht11Sto8P9OSahgYaYKRutRcsKe70tX3QAHkMNVfG
zu3UdW18arxWPbFKipVKp2RLg7U9Z/tixGkhjU65DPZ9GPOF3w3ZAfTIaFNY5ePcBdmBQlanPq4o
du2mSdyWl2kU/NMUcC/tHYrs+Go3T64YnPcmbyugZMt8A3KG886c/tDD9OyJj8oGcXJul4oL571j
4CfWkz2d6ipN74vSeqXpTjIWyyoPNd6hcGhdVmxYVrDbPeSz673aebgeKrd4QtXFu5vy+Zke5tEk
3J2TlzhTNlk0KdZhfqDR/51EWRLwZmHU8cA7/YAndAaWdO3SFYEX6MrlDGZSjgPgCaAMQV3iW3pN
/r/n/rbUBQxhfu51+QhPlXUljSB4D7ROoHq7uVzGYzwDIgn1tllW7j7E01CsUgpehr5MkN6UweCu
b1cUpGYe/Lk8XhYE2nfYwlbsoargbZJNjE3rAEKVCy0ghLeYksE+wR5pPsVJvcWtcsSxl/wIUVz7
5bQLWfnzGr9M5R3+5ocI9zEPZl8hOKvVcAKljTo0NfK44TdDThDsPfyw5nNlVAa+d04OJJMJXdbz
XGjfTsx9EDnDnbzF9yVPYFmEOsRsL4w24pR6x0uPBqhp2noP/pYHzhxyr3EYpcPtqPd/oXqb7Xxa
45oS4sNd1gIaDl9+BF3qLu1Xvg/RrGv2ZTbeaYCK9Vp3cenTT+hBcTtpFT4MYQUzL4Bp1lTlo3pf
rpNzlkbQbjW1QC+q2dH32f21Fgj4W7WmSS0vnGLZdNEZB9DytwmtmU5rhINfrQGF1OvrIp8/Jcyw
mclwW53KfQbb4E1WJe2xLlL4BqZid+mVqjt6rvChLWBGRYSvT5ljVW1GKEaNBAdyXMy2hFiHDccp
T41fhym7NlMgIhtvRWZ9u6xKMVqBUgSP6wMvMgA1P38wXdKo9idvAUpXtG4hBOB7UXfg5rdKrRQu
cClOR4BsRRNM09/VhK9HAtWOo+fHMPClUcAaYQcFbB1IChihWBhJUDuoD+Fbg4KCGuElSOMfiwuo
Qc149aXEgeUvIP4Clws07aMo01sQd9tTGhfVY6ugo+RYRnNASUAP++pphi/Bw2VwjEBPgJfABgyg
8rEN1GBEQFc0SIulQ9ktUWeFeq9ZLc45g2hw/kKDNCm1QLy1mrcW4k47qmolKsJhH4hT75MO+/1v
Fa1eB5c45V5P3z/zv6zR/pN7TaOrz/j1IJ7iMo4ua1Pv8nu4IBx28ixqmd1iE9bc0ynMEOr7P4Tm
OBYo5/T6nlJBjb2nEPXo5Aavr3+aSGvRyp8TZQ9G2B/WomU+s67LU2oQ1Jfl/70W8LLi9t8hmkhr
ff6D+tn7FtdmT2nOmD7DlEm9z3/BH9b7r0/jD2v94R/1Xx9QP9qQLgj597Avt0Eb+WerhYR1mii5
CZnP1rSBtPoguc/VXzRGkaC0fNj3DREgt9iO9nlTHstpeqLejDrVY6OmDIIYvLvsUGsc+8E/jPMl
nsbLFKd7xwqH6ePCstuxX7kKPIwc30YaIc7RZaBtoQiHbSseZpRewALoYyY05ecNykb1goLKjMQj
QGOz04MLEdrHAr50AuaC9xEXaEA/2FkSjpDX2FhgT19VjlxTCg0Agg17TA44+2Wamesn5aFKqulI
IR7jtLBWAsaFbnxPk9wWbxIQPfhxDY2Qs9tACTtcUoxmdlpCmzOv4s01NvsPKQPWL2bqTOUof56e
qEelqs8ejVkamgAmk0pHplcrV53/nXkpcfXFA9xiRgk2eNFP30QMT97amuODA1g73jHEU9EnX+N5
lkOfdM6PALBlJy3hBJpY4I8wR2cnauyc55cr2CO38Ej2q+XvAya5agR234H//csEE6cu4H2AD/N8
9cd1TVqiYZ/e40+KfpFLGiv6g4WSZomChQQON7FvZg0cIO7RU7gG3/OfS4pmmbTcJWWJ1ppDKMdg
wiVKCcxrUncJvMAO/8J4O5qlBMUiFuNQRWc+PP6i+ECNLorkMAGs2oHd/U9QSQvnLWDOp31rD3uh
cOMGOkVgO8XmpARa0oYdIkUvY7TK5bJIoY7N4ZPc4m3h1FRgJQxgQNdek0Ur2czdtuMRvEVbHYXb
PJK/wI8cdpfhsYW2ncXtY1+6cbgdWWl0ZViyvgy3dZ4e5+ZQQegZ/sG0fp34a98bI/xBgoFXuoPY
pFFfADMNRW6Kgbz6cWX5LjySSzt/y7Mh2DWNw3euXeJYh0kJR0rwpc9gVAMTCwraNcSriJ/rZnzq
1BTsKWuUESb0NkgS/mAYSwySO2G7hktDu7TBbTkxjedg4LHu0viFihca7BYU6v81QMmxYx3zUBQ3
LgT/nAXFEreEOfK0pzUocl1NByFoW7H/MkRAKufcfra0DXaVaVhpGde5aPrhCivdfonRZTNBsjYf
8yX1ks9p1LXKGPgXXVrLTmMDHeFMmqjgoFCyY+4nDJBhMMOvDaW5GcSA/x2PWhmscZftlmEbNygZ
bh3Sl5awuFjb2K6tARHkjzQ4jB+D+ATg2sj090JPy0v9woVjwdl0L6UO6gbW/LULFYev3d/mphh1
4E0CD1+e36C2Nz+iWOwua9llO9vj86PrSucQ4Rm9oFGKDYU+5HCGOVOIzSG8PNsQIiop5nPuded+
qPfXfDkASNZldgkMKZYc/KQFOBavSG3/HuAA31mEOPA5yToqT2GaFCuAznB8zEZ0rwPmikYLBpBx
OKNetqLhnmVylVHQ5Pw+798L5qhHLbk7zt0qF5a3cfwiiYEraIExH7t8femzoJ7OMww4nUBC/s2k
AGv6kULFn0DFbO1BlmnpQIIJJ2OW/smHOIbvNtcQxfeaS8O8MlsAQTWB8TRwnNUF9cINa/91Vira
5G48bAAt9V5T0CAXvmbTMRaDvY9j8GKKGKdBmct8lG+L4FTi8MEoOIgfzKhKlxVK33Oc7wSz9HZw
/fwpSX/+f6Aj/5TSeeOwAXv+uw1j+Q4opUDj5ef3HaI7w4ql8i4YKdrKUYPi85c4qgpyNcPd4UaV
yTEL4+o7FPxsVAic/NmBNvQKIJQQ35163LpTA4+hQqsDDvumbatd7+zI1F3JFKXVvjcKHI0nv6Ma
feKZ+2RDiuO+axxw0FQL21VzMh+mPsoiXZ8enWgcXqO7y9s6tM2PQwgxRXpLpzkt/uw2wrzaX+eU
lTW8xieciM0Lp6/SU1bI+TYQ0IyAMmMPGZ5eP9o48TedS+PVj5Zg2lQTMF7DNnpyG5BycCx+0zDw
H/Kkumex1973kBVFibzc0S+a4agbahA8WNKv5I8QRNa9X+ypG0BohCaJqWgfK6/aURjKOx+THLxz
33ZZDo3Twg0O3BtfeRuzh0mU/KEO+nlTw3VoRTFqROFkUHv28t01BumFGy8Z4yPNymKoVQIGsL4u
lAJauXMZdyFLjsWpcWPurJoKD5prrC3sv+c+QYmQVXAB6Zlc1xIyEji3A5EeBDh2S30cvEM7L0MB
beqUgJi5SYp8CWGRa5JXCVDloMKz/pJkc1bij8PkUyaXeBSX2FwkKzl+017VHQa/H/g6EfmBurCV
wfuN3z2DWwK0u6zVHTWpctSd9OQahznDkUJzE7Q3bBzuq0DUMCRVJUyWgXOLvTxe5drZiQAODJI3
7gZUoelbFD9DZqp4r1SR73BI+RFW2XMXdbj7NSDIRzZORqXzAJJ+h2+dne5D0+07Kz4Bl7mjjLY/
tw2oL63rVNGyG3v87r81kHjcBXm/HhTbdv0mirT3Vzi8tLj344xzVudUNepbCJ9iiMS5t7Y1qvXo
/GWPXnOkxsIe9nLFEyZWgSONaGHRHoYCSDgIUX694TYJzsvhkbTJmj4DNztdTkbnA1KG2KgWoH8A
irxVyhqWNRRt1zRY+R5Av7ZwOig9zXuKWSw0lBkBHkwMnsZt1CUr7IP8b13cwPCvT/Cbug17QDXm
V8ks/9uYYA8JCWr4SkkFwICA1hNNyOwOruBBAfnczgdai7U2DJ6SYzFUqOB/difNUMIvdHYZzWiU
ukFlHS/dz2SB0uQ9GzIGwRlYq9kigXPDwNZgizlPXerzw5SpeQFhVecp1lEJG+NoT4OsQ4jpblGN
bfhAIZmLX7Wn8iP14hZa7phyUIUtVhHupCiOhcze8K4ob6Neq2JFl2A0wm7YO1xGWdbDcUnYeDDk
eGSPDYzl4UCqgLCpv9P+3AXYb9mbeNND5LwAsrpQ3oDPIYVarqKWtzgaytJKLGlIRU4wYPs63xaQ
xVvib6/bt0yAN5lKvQx7mfxAyX/hOF34K9EwwPG9sETJqkZx8zNXoRgHdLUXUy4Axv5zZeOQUun2
VpkaOoBMexyg9N9QPABUK536O7vKwUhUcboLszQ8ax8F6mJQ/X0KIunRAyprQfgqL3T7o6sgGNum
vfdMXRptYeR86aZQLlqM2quPogdSonbzZmOJEHoJ3eDczzgOhImUUD/LVN8EXuq9/ilD8gAijXOv
UH/A+XgxvOIDMLx9dKih8/DAlQweDECU/zZAB+ij80KTsEni3mUdl/OPCYFAvbMNYVc9UXm4wdM3
CEAGAnnhsVfzBqJW3qsPagwotjCOyUzXGsHnggBlhLK3qSn/M8nzZPKoWzjDf04a4U1jFc25MlrK
gYZ6chICOZQnsl/xwMgt16z5375V6H5FcwajXIVDUm9NMRKyoth1HTgBMHBGkQKR0wLoL+2fKm2n
N7xW4zmBLli4qFkHKFs5HK0KscuAVXmnYry9TEqHeDgPXsRvx2LeCd6EYj2N2tnrhL+3YACKtedY
47bJwf+m5Mu8EFYha7jRo95lVgZKDT8tRqVtBT4MX8tsGs+UTg3rnJdRQrCzsCVYzPg46B9p2yLC
JODVqEv/SK+HY67jR/ISo2TKoxh9BJQM+dOPvMvnSX3PzLt+Vtd5NIXWUj9AjbZAvxW3vtuEt7xz
wls2TTiovfbpyi3DciHiqd5Qd2Sy/sgRy1FCcRzbun4PjMej7dWoHfnA1p9C0xQWt1YSmsrLiUYo
SI0G6Aa2Rom3bVQ+nJqu70+X2V70XkGFcQkjOXhP2K54a7o7DWVaACQb+zi3+PwpPKMIvdZVHV+y
cIr/3OUFPLwBI3qwWXGgrD6rFHSW7WnRNHG14n2hl3MYenchl/5drxMHdGC8epuQb0IUbxK5HXTR
HSlOTQXBk2Uyju0WVWHQVEU3b2B7AcFg3eRwMxzx1YYiw/01lo9S30vTUExrkBoohZq8yPtlnKeQ
5IlZHZ6MU+BTLVrowjnahtrw6B48PgbrJCuHl6nwX+rSC39VBehJsON7/8/UaghfLHiG/cIrKM5w
249U5oHUd11Vsqh/MamlWbX531WrdkhgLVkuA6Ae7lwQpFdR06t1XZXYm5pYOYl2ByHtCcWYf2KQ
TdDHCS6GnsmgNGoEzOIt36pOdZhGd57k7DCW+cM4e9Emy+HdWYA1fpRB6Rx1Xc/Tgi6TaUiWnq3a
VdOl/wQlxHGOlD5lQD/iLGDcUjbFvszujBJAljgHPaGyBiC2WbcwhO7ecTeo6jiHEEdKH9jRKLgt
IwhGjay/sWPI54Pyox7A4ktR1nCSJXVpwHHtedF5VbWnGPY46qFwDng91PeR6UAZAprfMMhY0Bhl
FSxxVm5XWGtKoQFpWw+OneAWZH5UUkKqEerYm+tPh13rtHXGfLj8dJqU+uAQlayddtefDoHtxeA0
2Y2d8Cc+uPORmsYHXmZRA9xbj8aZwQy4+BDwvyIyTlEQDb50p5HZlymZtsJdMvNH+J/aRx3CSBJU
QsgEerAjg0zQzOfxRE3YJeNJlKgTwDkTx2H/ioc1W9sij+AyiLNIOs5Tmd8fQBv0FnTyJ9KuP6QS
z26PZcXtaPHw1jX3IZCxgi/dVPXJKhKwtaSUP+VdYw3KDe5sZGjMctT05ioGUwq2auEJfh/DIsAh
FcQ8Qv7IB1HetvX47XJOYQ4rZpPBsFG4odhnBmjccFFnSbsXXEJODjYGd77y5CLhcv5Wt4ABu45b
nIpWW7u6t9oYZFKcjC+A0ITfpxfFxyj5izp6BCGdruIwLM5Qfd7Ag6u8vYboai6zv/uae7vf4vFQ
d0sr9e5BMgd2G6Qc1CUr3C+HYVMBCXR2AQ3bTSXEn8OkqZcNpCQ2RZAHdyEbgrsE0lQbXyb1EoKt
8KqM4apwm9aQnzcp1ABImMFvZ9i6BQMZx4OynlvhHZZ8JIVx+/AyAeZF7+27wq29lQNri5ONZIpR
GgdSEu4Mdbyko7S+bcK9SPXT7yduov422/iWZ5CEfABYAzKRenZf4DGbLgc4Dt8nRvsUivzqCPIr
1JpSzba23YDzM+MFXfrBrwn3U7PlaG+vjSxYdwukX+JuMn2OU88+0CD2p/ZGuJD0gMrvTW8almr8
b6TLcIIGJ11JWbhAuhtJThqeIH2xiQr5Eg0edpU4/j/oBqICgC+q8OMyad5R9YU7gDGUgXUp24p6
gBcNPi+n1/lL3LFwGwsv2Xo4QX6OneIcNaz/kVR4TZU6H+9qGLwe0hj2FxGYxz/YmsYZ5NxW0dwG
hxIFB1SboEgJlMIAEmUAJef2XfVTf0gGnHXjyYhQH+qPwWtaao1gpPJcLynlOgBCdjXb3U1hiewQ
p1B9AKowO1y7FAvNAF1RI9MZYAhAiHE8Krx2VVL/t6Rhbu5T2agDjlLYQ1qIv+wJmqHUm83bPpgU
jurne4oMfW8fRJa80dAlKcOLXjbpYnWdIzzFl0PDcKhlVqUmc/QeNXNxop4dJuEpdcrNdSFwZKId
jLJeZaS3LSqZ58Y0dBWYDR3qWf5lIB5TsKHn/A3YNxcHdU14Fj6PznBla/cgK0Fq51/TJ3hgrSI1
wTrW5F6mx553x6EifvOxWgQ/RpEBA+IxmLXWAp4Kq1LDpiQ1vlfWNH/YYFmxdL50UVB6GiH2JxRM
nmLmzytl//Iz27mVKCYdZ5xxzqsyLmFBjwfZmiA5iQ7Sk5qnD9KYoYnEafw687Q45ngF3+K+Z3ge
4EPnXYlNoi5/UI+aIoJO5IIup7QHOszlsAKIreM1ha4yl0t4ps4QKHZgWFrP+s232uCxmOLF1MTe
fWh6PS+iJcQgAAMz3aa1ArimDkfVj3oJNZ96I7GFyIBmh1sqnnzJvgkC9LW0AGQO+5Pw2+h+ZCI6
17i/XpITvIQd4jz/mdNgLqJ7vIQUMPyqH/tUvOQRXJwWdt4BXQCZbNLLnkyPtLFJTVvhWwA+hZIo
u0BjGV9ltrpMoxzJ7T9OM2rakUrx5hu4+zp1E7zotoDNp40LsUlz6foWUPoq2H2N0TClRw5ux4lK
3BVlU5MyoNsvfejW4TymK7FtMItRE4EqA+QE6hcwSrsRUZcfY9BNdtEECJzpeVaeA6eAK2aaCRUM
PL9GVH84+J4QB0DwmtjjePVLN4MCFijpWQRQ5r/yaIaC1BWedLg51lEaHKzSuHPNMAAGRQnEIn9j
cX+8hWn5eOs6HN+4z67iylIAvYbZAvDI/pKYmGHKgQKy7AAX/mdOkPrBuphgYtHaEHVd0JLwV6rT
ujzDhCY5t679FEK84yaEm86ZmklnUGp08z0QifgfTrHel/CE6/Bc+BLUifvEcSp0A0WtP88F9nZl
QcghF6dM29VqBjfjOeIKUhkw+kqDxnoGp/bYd8F8V1UK+5ZJpIBrSYhHgkIZDjKEQlah7yFj0uzr
cSi3XZQ5T03l/qIMMBEPKK7JNy6Tfg03Be8QSq5x0hBG/q5JE737o6zJReGkNyIoDWqKahEBOf5F
FIVGvsighJHGcTtP8Pz4d+KcQf6lTjLIGqCOs83a4Idl1EqoiY1SybVLV73uwFaATfRv8WtuAk72
FqbVPygkcMaOWjgpoHwu57oDIJ9QBaa4SoeTHjt4KevKuWvBCV7pMs3X1AUFzbmTcLcBCbP+fg3R
VTNOcCLH7pjDag2mN+WMzxvglW0lU/uOUqDXgVsA3u6W1KUBW+KREFveihb3JrmV8AwGzE9Ze5Fl
d4Gxr4f10niqYwXknWlwY8tXsAd2VnbdVu6ChinRm6obNUJpkUfs28RzuIeRB2sU1zs7mXBSBcu9
yTiw1mS5J2Xag5lkoHsjD8bbruJvGlWlYwB07FNacbby5kHu6mzun8Q4hdtSRmpFowq2BEe3SL/T
YI3b461jie8OFGvOrhVmZ980A17KcPsPK8gK/TNAV2MzqV024W+buskMqz664qMV3s54ntIi8OYB
fJ+W6ma+hdcDvwW6IDh22VulJnaIoetyCE1DV3+K/SllLDowC7N59X9PHTvoOijXXZP7wdUY4dql
q4tPAg1TH+fXH14J8vPqOiDtpocBseNA8xd517Uye4JuWgzBYz56AbyG7Ljc874Emg1KysvRniX2
bEFm7bq5lgcoccsDXc1mBFZdGz8ChjtxQr1ybDiP1VEHsQGlCvcEppk5kJNNHt3CmwI+fZV6mJzp
yUIB8T2PHG895Ia3OqCLw/hFVyQ1iHY9O0ALJ1/BoSl5UHOwbaEXdGhMk0k1VXvqB4MN+aHOHTZi
cMU+oi4lOTxMoYFr8i+XjVYvXphPe8epUesrqhR1+CGPADeAIQ92NZBcqLWEaWuQHkbTo9A1j7pB
FxRLK+yrQyXjva6C7gWAxX5nCUMw0n7/7gLzHmMj8n0ACnTd2o1lJEG8B3zuPxO4gXyXbYlnBR+L
O9SaFrbS/G6OUhDtbVepJSQ55hVj2e2latqaCimVO7MS2/8Rql/UozjDK9oCnKVyqb3IWXohRHZZ
nk6Ppa3nA/i6ULC2k7dMjPkZkI7gMMHqegFTrPYFhwsC5VsmUYNFN4eMy6YBCwQY+MJfBvHkbQpi
Ydk2SJRKtjs58fREMbqS0nllfgLTVA5QcWQePYFpaj+Jz0E6vhRyUDfXOMwsh1srjbeUAJXZYd+7
8LfzGyu5ZylAhRnU73FQyIZFrAd4WBpSbSt4DnMA6x2E8jMkufxoNVcivHVgI4AqQzpv8MDgK5IY
rkqvWdgcBKZgbt3nKQVig7rX0b6P21vq0ih17RZsm64M8+xvcChqsCZUugssd15xBVJnHMsBshkq
g2MlKJ+l8H6MIm7Ojury1343DnP5Gjq+tbaxTcaj9eccAT9EyhMAp4KP5M+bqzRFi2LAjTsAVz5M
DOoW8Car4EAIB5AoaYOLAkbBBgjXsQxeu6SAwZsmwLZzmGH3AJWMoMD9j3H/bswSDjou2OIsqMQz
8FoQ2jUxxtgIBep/RumKYmVqgQERgfqYu2WKj9kdltM4j5sYFm5QFWNw/Gz4LOCwaKEf/+p9+EVx
f25gq9a6+7ZzNmnq9+2CYhLcpRbqT0lzyaGgEzjuvkfib/GhiaD0CCO8ul70MI/dekZGoNLzPfQ7
Id2YShtWTRE/AjyUrxlc4ZcWK8Qx1Baq5rbniJs2FzhgVE2/UdIuHmdVhgsb9YkfiSXWKcTD/k4i
79iOSQacge/jEYKfUMcgnaM22e4yFBGPmVsWy77lagV7eTioVnkVbCdUdnxslG+mQgBBFppnX4xv
xA2Y7TDajqfTEEu1m4SXz8MCHJ4Bb1m+dc7a1jqPEX8TKoPxjOlRnKs8vMnw5gp/vBK+oEmQPQDM
kEOREl71zggMzazrPl+K+MmDhs1do/oTswNnx2s4zeZBg5dnuvzS8PJVJXhvvoamGTtPwMUiQ204
wCx7PmuOe0ucWcM2sEWXrXk83WtoQdxkZpRS8G6FAz6bA5PQAefcxtEeDhQnHIFONopj3AZ1Y36C
NhGKae0GN0vr3mdWeg/bJ0BCXOcb9Sgua+FDcTVKlzCRSC9pQT/2S7tW/Zby+lqn5x7cZtzM40c/
gK9mxqWz8ae0esumblOiwv6DW1DQD4U/n6wkaY5gD1tLer3P+3iR49v4ro1cuweXo5uukN0B3JM3
ZsF6SPqj973M7L2m0mkxQwAaypC/WlGgOpXW7MXJfGc1AdZzzrug28195cOBU0AvefSete9DxovM
L2EYk920QHosLrWCZMJJ2O/93oxbvqnN5DnOwWg+4MvhuppTuae6s3CKU4y3koNycjxYwi51t02D
8lIXCWiTxSO7uZSbHOY+hmAi79u6C6NVCEmmrVeHsE2pB0D3nEGu4EgJ+0lsyHDK2JYAbLrem595
+8GS2a/ewyFXy2T+1Fhs2jIAMvcym9mqCvByQX4HPg6YsROHucwN9elKoZ76EaQ+NbByztbA85xr
EM6n0o+bC3DKr+xyZTlZtlKj0eea4jNkllKIQ/YtUBFjPt8MpqErahIPxslhxvvFxS+2dnBo2cHm
hmxcB3C3Lt6vrcaNXEVGtw7CBSOpFHzGrmk0i+JmDUAFYkAFu01ltjCygzeUTTZR1Kfm0uehhstk
3v4kg44auhBq4RrNq4thB7YjNy4+wI8gPvrwJq17fHYTzA6BdplWBcwPVv7Eh3Pf6AF+U7iCyQTe
/L3OWlOM1Tb8DZQ9TdCaFsP2mkjZCS9/Kp2r/W9xnDQda7/3tyyZ78qw+qYd1eLlmHnPUaW+lWMu
4BlDDoQJTIEyNm4hrumeUR0LVhYX3hPwBEBBQN9qO/SOvWFdBpcZ1Be+0ZUCkfxydY1V15inIWkX
WPCW7SrnPsnHEwsb/ZqkqPX3EbzNqAsxFjjX5hnk1GSgXwGiMNqgsj9R10sBisrjl6SV1RkHeL9o
TuOFuIc1cbiiJMgxZnDmwe2OutrpHiUA99ytrFM7utnd/6PsupbktrXtF7GKIAkSfGXnNKOcXlg+
ks2cwfj1d2FzNGi1ZZfvCwrYAWyNZtjADmuls1mgTKL7Qisayq4MUQloO8fIGPxzKRz/nKvBR04R
XyzDAU0KSOAjzLX301oVnjD2wVHkTcLOsw1py9jkT2VkvqXV6vCUi274EPtFtQNd2QjqEsbf9CjJ
2Rfodp7D+BlFRjfDTP1Di8r+51oN1pLERwDuVcHk9hkPEPSsn20znU7dYH4hkgkSNaXvn3Jmf3Ob
vNrOTgJgy6JpUN5njk85Y9cOCfz3JBrCGTCiQsRnX+YJykmu6BvJrJ0wm+5MA2Du3QPu0oBJKdOz
aOvPY2sOe1QJdStIPZAFAFI/Fx/LmvmASwVuPQ344up3EVDw8d74Katb8AzXmXUip0V5krKG+1iE
f3NHuqTdIhaJa3IKhkuZgtOYBmGikCto4qULCvyHA74BGlS9gYnV6yOoVgMSe4huDhbqJ6mfoOdg
HAqBeIFL6E/MrQfFEKFXWgC6fiw6kJjRDWPpkma40uWD7hmL3Qi8idwhmCXianWRBQkv5zeN16Lp
r7QQ8HbROByAgjq+8bo8ytlLwDseDp/bBSeiNZVYLWga5rlhf3ZxeImdmn8s0Qb+PFvGnyQ2FwQC
US5h7xZnmnesjNOtqWL4JdC+jmgW/QpScpTXxCrWrxXgqvpKK5ITFTjNyAuozF9pNVMyQA1aCRiU
TTTLI4g4xzNao8ezjKKXGeun+6U/jIjQp8k70S6eD74AlBaBqONL3M7NKQ+H+U09fEAOawDnjzrR
uQnKw5ZmwdfvLPBt5nYfuroEDDUCj+0pbSKkIit73PcoysE3k5Oe0aZ6Qv1BdBmBJBpIsAK/qfrw
i0Cj5RdUSs4HNKXgD0/6CbD8LRmAKSJGa2ImPzUo6UDeNPkiKn++THEsUbgMLx84BdtBoJB2TuIP
NoiQtrM1DZdlqpDzUjNTDVqml3lb+nWg1/AXTmkFi/Wx7kr5nBl1ja/7pvjeTWAzdebpG4JZ6a7i
AsU2ZoaDHf7k895wcGxFwUHaRcOHTKKyri+AiLdqQXz7rnD9gJQkYmPylOW8eApRxAROVZ62zQFN
7mX71hBSBpYNsEAxIkVKg4e6QlAHe3jm3PyVolL1OwrXPnSmHD9WFcpuptSTB8+y23OoYLfq9Mci
3OxT6vkRvvYWVSfT2J/tpR8PhV36O8nSZOcDwG47LF70pq22HSgBn93Oz5Ayc2e2zwxZbvq5iN94
fQmhOaSfm8moEMaDAw0sd4wzCAXeqv/Iclem+C5r2/Lsb1BPZ8TvAMNYHcZC/hGhyOjCWufQCfVr
TSksGl4VC/321+HPLFeKA9ZlgQeltpbcbI+D4D/Wb/u6q7/jOdlpZKhRQ2PHr8umPMvG6QDeWKKr
2TNafuNqoFkmYn7z58LcAn6Gb/JxyZeAhNpwEMWxjVFlSfI7Ex/QzwfUTv4wU4sDXBhb3ZkMDJj8
rVtYe62JHGRQpgWvWJkvfYDgM8Brp/o4VeBtp5U9zKLargrbgY0i3u5Q0XXCCz+9zuZBrvSWqKcG
6WUPdI4UGMYkBPIUpkB6mq5Tcl1XpEic+TNAMlC6BfguHPOz/s8qu3hu0/6IvRZBp9Sb3nkjGw9h
mPDT7IjqOcTLawvI4vib7XUn8snT5m1WN/h7A9xuHmZ/Nv08IFEeDu8yW/woEUu5kIgjuvokXHGi
1QwSinehCxigbuDJrpm69C2IUFGHa7612iHcMeRnt7R0caoMDNvOTomimU9uOKDzt5maT2NpXJh0
DsYU7gq7TT6P6eKdeTfir74e+o0fMX5GzhikLM4UA9POwEm1b0CZkjWXgbXIv2biOQSkxNmvhvJc
y3bPgdx9CgsQTJgsrE8M4IObagD3NmBMQOsBSNfZP3Zu8ml2vHZXqKQm6mclKOeEpwjLE4nKmhDU
ReoSRcOibkh6qWVR9zzXWbzqmLL6R9MH98ZHTrOOVTwlvviG9+T5hsAbHAGwbDenTnlNl7i60qys
bOTwaY36suqKu/Vy8UoQs8EslD6qBrVy9QUi/Ylx448RHfRDlH1no2Qo7p+z56gRyaWNgSIqC7f8
jGLLZ7oFAGbvi4dftY9JWqLANUrDE4AI5LUFU9OW5fPweY7wdgfSXHMLZ2P4XPIo6IfR/TgAqu+5
H+avZGU7nX9MPaDQ0ZLjUr0VaOc50XLIUDzksfrt7El0Mc7+aoV0a7t3ZQyuLACWpYg6nlzppE9l
EyU7Y6n4RxzKUPNZT+WfU/MBX5n8L5HOH5tWtF/aBLhnRl3kq7c5mfYJ4Zv0CcfMF+/WSnK8p6NK
eRc5ID0SN3CW+nNWFukHNCuDTr5I+b7l+EIqFqCKonf5f3WP5n+vGfgTA+bkLQNENgrqoOjwF2mW
UfVt4aYDlM66PXui9Y/TlKE7KresbTM7w3PeD8ZBodciAJDVVzerzL2PApG3hR/aYMS1ws9e1n5H
FVbzZ4yy9xWdZzKR2+rt5GxHs4JVqXBGdtt5vAyTN14M3KCQCF5OtOKo3QLicFSnTaBt1vWqK+wM
0HrKvWMM0DMxAAJouRrRLmENfIRuBONJOIAbnAb8NcVPLortRFLeaKHFMUoTnuIF6BJdIazDg4KM
wX5mbSe/8TZCbenxpjCRjUriU5ulA6iNLZnYG3yb3MApyT9FVdpdkwgdOzPikJ9yu2mOrj0AaFZp
fUB67ep08Q+kTWQrggjviQtpO0+AkEhYbzq/R3o6rrJj5uGXpgbBbdZZMQDl95IDlAelQbG38yW6
ScusHK5R3d58AFxFm96urefQRylIk7ztGUsQ7MCQgegyBbrl02pV8votgoPeJSk7NG8vBmAxjc5O
T2RMvrgEAbhfOs5e72IjibUbB8vduqD4iPAqissDuCbqDTKA8oZcK+qPVIhpGXOxA017uwsBZPDe
A1ftmzkadkjfA7dv5siA5aOwTmRs4Kp3tk2g6NWAL7yGNRqogZfxQ3pNfNL9FnRSVnLHxc+e5Prw
/Covxr69+Kk4OmC8uNCwdDHSOL9ZRk5q4dIjimC149IG+JEyXPT0zlELU1FbO1TbFQFtblZAb2nA
ZrHVGQRcq9xNOqXFRqcgHumbf78me8pWrMkMWpuFc0L3vThVSYS0L0gug1GRZ/G+89vDPHkyYCOK
VRhyubcwY2j3oikZZcEUlRYqi9v84uKihzbwF0C96JOF+qK/4ecBFX5Cww4HaQ8g2PYaQE97kgwN
+8u+mvCHS4rWbMED6FfsVOG0+9wn3keq3mqzDl8P3FlXpHtdkU5ZUtkXUFNXS+r+fLVsk8LdocLC
31FPLgifjnOXTM/Uf2vnY7P37djfktItiuIdQLFItw6K7NW2AJdKrbpuOIAr103ek5J8Mg8UR6Xv
lBdui294ub7vM9tAYX/3MuBohyB5dyNxaYSuiXg0M4M0lN2ezKzKBtQQ6YE2PO4liLdxdAJY+a8B
mcf1XYCGVLQuVShnIMrvOz1N0e4RvmCkcwmIMYSiGuBVAlEeeamU4zqTMBfgMkNxAbcVoik09ZMC
CSpzVqW5SH970pVAW0HGHcSkraXgx18BhAhKSC8dhUWkEYgMhmKqPIu9DZmQMarZQtQMhvOW2rpt
cK29sZ3va3sercz6u+7SpvxOVP1YsQn5izW1bP/i/yDBHmv/H+2ItELPBGAwzEHsE096KG2wPRQr
YNZnibgNIKEto7w4a/nY8H4JRqsf97aZTYE21hswtYvyRfykQAXFz41LvxeBYyLKWXhF+ATagHqD
bBaavNWylBOKMdWs8Gfz2LrZn+h0A5MAyXKg3qNWOAaXapSMGRhT4ugp6h3zXQ7erQCXeOD2Nxl7
1ypFbDbXVq3IQjiztc3LEEBYyoEGpDSCukcue5hysWnzYVqDIG5nfcwi8JJXdVyj4qCwhp3Z2M1W
mOD1DlCrA6xEvz0hSYEQb2VN+yFsUJhF2DTrFD+bdEW2IXibRxQbEj4g3RC8jYtmpk3Vo1FNbqIa
/VjAhZR4sVS2wkj8uVrE4o5bL0ITQYyM4/peyTtnh6slP9Mr5Hdwnn46y41EQeaWXjoP7yCSLUgx
HUNwudEKpvWxd1FeMG+92MqCOxxQ8l7mNzYqlq5k/btNgXTLgmwe/PVd2dELkQwzBSaK2v0zEI5u
IJVFT56XPekCeyWqlGiNoatlbIzZk1kAUDJMUon2+ExeZ9n9WPN7rFyOPbP4M6X3HHyXbIFKiLt4
iTpnpFH850XVIxUz6tRK9pEkWuw6vb9P0TsAdCSY0lDI+Y/FNMSBCvAz9X9vgtNjR0sq3KcZDWt5
fh41iP6Df/xOBvLGj63hMJwHo/oJyGE4CLj4/adlXOX7Nej/ulxzBB7aYQ+ROQGMUeJ/bXaM9B0N
PHY6oIuApSFXRHokc9Go4/ht9kSr2AabL3qPT2ikCJ/8akrxt4KGchyBCXgTX/vmxbbRkkW/VK9L
L+/D7QAwqA2YveNnGuw5Sp6zCCHhyrP4/kFR5nGxj23kvR4UI9BPEMJAFuN1JwPdS4E/gfCL4lMU
0HI7eUbCfTnTqqA4AMWxBBQpEjCnavyeW2FzowGRlXad0TIy+++VgXKYBzktC8dsbmBjRyPciMrt
3/m3c5Vu5gwRHZQNRRt1DPnuhSB1mfL5awGumR2zgPmE5uv8DfPK/2whQhDOVHx8U0cCpH8O6lPA
/TPsh06O59Ayg7qU6PVKpxwp9hYYo47CTaCBt9y+tJJvTXQ3rCKSAyx2gB86y1tm1Nd1qd3cmn8J
exsNLr+6MYW7ANz4DAWf3NxpB21XOVG9G5HN2JCWFB0TbwQKJ08asrUaXWSpi/S8IruqJW/C5Ly+
iQiyNVL4rri2roqCGsxIRtrQdwD7W298MGigirEBp2hs3VpXsltbSHsOlgboYsDA3YDqAjKlsIC9
Oge0ZgOLD8UEOupmQPB4S3rawjFNe9OKFB2FypGGqcqTWcHdfImXqsXXCDYjxbrjuq43DAeYnd1M
/onJKXrnivCDqMf8a+WAYNGapgoVVEn+dQbxMEOyBXHIJL3iXYgcLYgC9oVZ54emirpNJSfjAloX
9/MCAHQFnglkXANwxfan3infTh4KU60kBbdA3iwnUTZJQDIawtiUbxxA00pACqxy5obf/RFJQjJg
s9wKLjgaUBBGEhRLqmI0ailycC2jGQL/iCVRQSutuTIMBX8xfKh0fXAmY9rVQrDwBG7CA4XrSh2g
m4s/xmFK0SyNQDMpKYRHy5+6NdqnLXL2x9SgtJ3MtZgcoaP9tO7v+41miVyCXR6YI14CoxQdpWVm
ekm0pWkovX3YhfFpQilqs9dh1N/5aS03xb0bnzLcXkgtWxstbjQNnWTaCeQ/groViO6jNbW9zmoA
/kF7TeoaQlo7GeIKqMOs9mRDam1Iy3VwDRCexfZ+QswUQW0MVlQl6wzQ4n+T/Ve7OAI3Ow6mB9ou
kuLH4nGxR0VLces7HBwCmtLgoJCwYgVI2Fy/uGk5zUi2gP79zIvoSKJHfzKRiQv4fqQvkZDDM7Qv
zUZ6JI5TQZ465oXjzoFUGLDrxLxsGzvHVQGlgYAwwQyFK34V0JQGZBWAsQLw4Epptfy3xrSNrwrI
SK13/UeZBVr6wExQC6eNyZc8KpsVZz58xyHUNDaAvFkuoJELcBMdzhaVgIHJfbnkNVvqE03JxsK3
/JY3qMBpR5AroAU3Ny+rGsRgARpoq51qyj57Y2ifG4vdD9WvS9I+yLQb7UImD7K8B9kiTwugE6ln
mCE6yYPfPVNvbYi22gG7YAw8hYLBDfsYFUBcb6Qon1DloaAUVL1Ys1ir4l6mbPqOH7tuEgABVWZK
RDvRTClZPAFJB6RJQ4YQ0Dj4CExnrkwUEm12aVKre5nm0bQACrtWuUY7Rg9pB7ZdaQJe3DRmwPfH
lcFQtlN6uG5P03xw7fx/QJmGxm5xUuZqeLHsYgNNRXG7W31I7zklkJ0VYh59PiNZXLT1SBcwM3//
4KQFOqILYFD8i2hwZoU54qCwAvX80Kxr/S/WOz5qciMtghT1wHsgVstL23mAox3B8k2ztDasOqD1
OiXp4qZOHWh78D7+kDzN96Ql+WpC63YEGcVmnard0a8gL5NIT/M8JWewSEfbSITNdlIhj2Hy0URo
UIyjZRaIhpHII03fDgA1VBEQWgKtcT6JHEdxJa8SdJMAOXPXsJFf9MBDjmr1IfuMYpjo8CD/xyVK
3PmFXMnEh3+MArbVX8sN3wN+hIUu2XHJAIudOAN+BzzeHtp2QDmtFYP5Cn3v/jbBT3B7J2RIPRxz
ByDjZAPyqPTZVoOF3OItmhpcPxVrlhK5hjAvUVYe1ve5aDjyRcg4bfRrG3Bc3frOJ9n6bUBTH62U
2zk10s3Dl8NS4TLHqqHZEnu7jQcAD6BxAx9Z4TNwoSYcKpYJOR/QunOcF8strVFVIIKqz9JdqtQk
u1OT+WRG9SFPp2+kLTtUr9RAEyVsplKBNtEMdZ3glQM0DxCaFtBPboC1iIcwr8pwakKrT0BmNBCi
E3rJyo1wrHibGwyVoOgIAWUHM6ILzRbLii7IbynwUqW5m1aiTFHmS17kYEROF3Qm2rVTD80Ojmqc
UHAz64xkS5GE5wmt5w/yWDlor3qyCzSR5cCN/1VBJtp3Rm4EeYGh3umHjbxOj2hC/kY1P52p0nDu
+IXqg9DoMoKDS8nMavlCFgvVDL3a/aOMNohVlRFiund7ksOcA91jZik4rgCHhmPf8kGa8wjQQvMv
6pIGQ0q4H7Jx2ZtxnXwJgeAQ1AzRZQQeShQPxNuuzNIvRhQ557jvXMQCUuPjUH32c8VEgMuDGmMc
j0I1oA/hT7PL7R2tVhsPeUW+IYEeXHKkNRL9L95aTbJ1c21jZKFYH6NlKfAYDgaa+UnEW8nC3fpY
kF6aZbDOSZkb/XCcQftr1B4IyCK/ZxdbhYhpRgPYfr6BgWfZk3x0q592dy5/m746rfbkyn/dVz/m
zoaeKH3+DakqlNGqj3O3929dVu+pjyK0KL63PBRfGcb0oWyt6BYjR7cRhVV/BW4OEugu41dnKt0P
aLI+krwMDfSri0lsQdiDWqBvI2hN0DWMwmoPF3aFrFJ/DVPxphEAxgWcQ/dkNmALJrnb9eD8rcfx
wrv3uWdnW6NMzTMNAmSf56SYxiJ4XJNKW2p1BpCPFx9ts+6h12Tu2cn0srF211tG+rl35k0WiU2M
DoZNZE0e2FpSgX5Pu9xGbseBWg4ZDfXseudRND2YIpWQ1jRrlYZmMQOn1aMPaWhwZA+YDr3+5y3J
BswsqCYyES7Rfvqpepu7p9JHebBZ1YvrDyck3sAR2lvn3LWss4Orlr2hqTQttwBbYOUVqwFZlcqK
9HpJs8Y0rDPNaFj9yDpk09bpO/tIbiTqALiBq/CrCwm9jreosgOvoYkiTN+IEXJSA82oEpNmFW/Y
WS9X65oKN7VPSHusukdbvR9tpZfa3VvsQzO0EequUR+qzSLLRRbfc4bNjHKaKhgRLUUqbuySS5ga
NYC+B5ZcXDWQkCVTUwVAvQXKPgksRJP3pTN8u/PUPqjTsV8M1/3vdq7RpXhBaYqNEpfpi4yQ2uq8
5g3+nKsbeoqrW9HiazLQ6xJ/pIgbJsZey+5saAew9aw7kIlPJRo0pWEJUSyLt0oIBhQ8IO/6P8H3
2xyE7PIbsnpoFFJNgLQc2LLILZKO+c1u8W0/FSdaMCWZPYHjLdmh3btAL6JtAAG5nnFMhtpEWRXQ
Ni0RyMqsblOCUPXIJ77RH5xm66enz6LCFyK3r/rD3n34sEQpZZpIvrkTzl3T9NuyOMzjbF0tkPx0
5TQ29R59tOEW2c/5UrQ9CHNpSgMKoudLpYW0Jk1Qp/Z00UYPPrRcHYGJPa+GJLTtqG6CO/c76cMm
q3/EeoRkzOGLBejGg616erIFNRo0OKpokAMGaFXURMbZAsDoTkiGUskeFFpGJnr/OGc7uaCroPZE
iWIJDG67vAzoRY5ASK7WCPUvaFoChXXYFNVqMxcDSje0OYAqp610Wbax6Jz229Ma+vkivM1nNNyo
cx4d4/r+F4hOvUQzHD8heO86x7EExUWLFA7YtcMMvwsuvGkajRJHw6EGzGnZ5qsNYpgZaEZ/WtNs
dXEA790FyrrL0xfrxx2ToqnBDY2WS7IRWdGg409tCaDpCU148qPv9mgMKxlKYpMWQMLR4C2gF639
+Gnp+2Vj5egwjW2gqQZZUS3XYY443yPSIhGoddBcEbngnp/AOHct+hhWZiuRqhyHT+smpJEl78+l
PSmUSGxMzyBFXXx1gLYDwDC1S6JY+ua8OaXuBIADNQy+naEyDpXbHUgWZEDCuynregZpiM4ZZiI6
r3yqqnrxznATAzDgwEEnoIT29ITjHruQGSlf/JWbfqgD3rSjjLILOa3+ZP2w/SCBEQ12gz0KBZFN
L5baOoMCF98ovw5IJljnloPgmhRNIX5a/7sLaVEB5eBbh3zWOW13t9MqnTLn4noDO9jqRV7lEi/2
Tr3jaU0zPWiZR98ApFl9tIqrjWa/FqgBKgIt/902JPsPJneP+902IgfK6thnf5Hyzvj3099t8ehp
0rcZSdsxB8/92Of4Zfr5g/nnH9TdI8cWnbKlqL2gzIG4gs7n/sxBqJEDuRBwEu7rgD4UCPWaLOcB
YZOApuRO6sQCvP+6Ha1JTTP9CL3P3b4PTySbB9nDo1hfe3veAuFBfU79Ef7xkWSyfkByuXu6ftz6
7394VIdMPTAGzM6JksA2nOYIkmL34qp4w2JOw8nlI8AjsNKDnTC0R9GajOWrhzkk0Pzqt1qbC8Lw
+1W/SsjKs4d198gqqzbAJQE1ICFLduuvcsRw+qEpDZU6nDRqsOh3hNYLHZG0HnV28c7KQTz+uEcl
ky7ek7RlFXc32olm60606d3+AwpgXLBgbezGQy1hiuwUDY3LXmb/LmNNDOBNsrGn8D+5/NetH+we
lv+vT/ng+7DUW5ng8NskiWlu3TTaI9CNdmdzADhWwfFtAXDqCjBtZYAKYCBo+yl642lKNhmwqY7L
6H9YMoBeBcOcI6WtnGlwOciEuw6wT1q27opc9ACmKktsaS8j8iwQGNETuvIvhKTKbZmA7EGdHmno
1PlurQTGMaxFHY71J8l6pWhSnHm2nP8Px2Z+Se0EDbmIaepGX1fFdttlCJFFAkaEUpKFSQHeDhgm
VxcKMiMFzQhZmbx+3XJtI35VjH25HOyx+A58FAR01cAys9t3nfsFsP/gwTFKBHZJUZfjkOypyWCV
2kacrz6kD5tL2IDkqG/s+D3ircZpMoZZQQsDPSrm3iEDqsUBgEnFtUfA6hoZDWKSeRGg2A6/yyQj
LbrqXkxItqpHz8924ehaAdn4swHaVb0Z+eglOS5L/b8uy8We5JmJIFRvo8h7TD1UKNp+3j9xpMv6
eqkvJkDXnwQqyZ5IHnXjcDWA1v0gJ6XJBQjZEtBPaYfWGzhTUK3WtkPDyXY1VJt6nJ/NKAYi8K85
I50uesgj0VI4QLlFzReAeZFf0rY63fSwHS/KZ3ARykM81M0FVM3Nxeh/ziY3AloUyJA+uE0R7klL
dtrkTiZxDBagEbYn5qCftTP2ljWE69KUEX8mhVt1BZDEy3lPS62wG+c05lZ01SLTS5erAKUj0qJB
VjFxpgAYzWigQJWvolU004oHu8gRCwA+lSHZPLjobfSuOKDESADGNZoMqJ3cFka9Jz7mEdBZt9pl
ADAaQQxvhQCkQNndc99YOSIO5bg3et85Zw0KdKwK7VcBTWkARwfqUl8HMkQ10otM+1UtiGXadoo3
JCsNZMUCrdZ7obf6p4b2Qf1Bda6TU4uvgAsNoSpLcEX+siSZZVvtvhrnv9hs8xYwajAhhbb7nezV
7d9t1yci7I0vWPVcUNf1W79LxJ5g3aOilte6jL7TitDf0ZXy7ALPDwiVwH0vcHvETdyMV6D4DE0I
b9DtvnqTfcRQPWoafDqTQ9OkyalJJbBJMnd5ny/gtfPy+gAKu+xtiH7a5yS0EA9Hh9JX4NXamy7q
8LHAp/NRtIAGGEv2NcvEvB8coFSRGW4GQVVN7Wenkz3qrLaMD6Dbfu3XoURzlcwIXJJwjO2fueS7
tDLqhaOtWZjNhozuNH+b4p5zCjs3OnEQrVxpsF9nFusSGaBgGhyuEcoulIKNlsyBS/U69QoJwoFa
mBsJLBMZRC2umnd6msbohziD1H0TWzyWAcmaaMHplMzNBl9+JFzQoR5YPasBPIB9Vhuzz5cTH9sG
de5gJrz5jY9KlMTC76rCuyoHN9mjysddAa5ItgJeZTwPr2gbIBEND6BX6BJJwbeL9tc7hKz/z6YC
CWRzK1n8x+AXKN9yxvFjKfPq0oR+DHJCNaWhdfFXfbfOhr66IGcmN+A8RlX6qyEpaFmHgGjK0a+w
9ou4+eijT1B1jaDgKEX7W/OHwRvun2oFiiebyUZ/1xKCLbROk9WwVJqZWx7asdHYdSVvGgQ6TxtU
5x8WwtsjQ9onBdbknoGuNFipSBYiM1HDynCy5B2Cf8RrUnvoHgPaeIl2IOiJq2RV03rlPiHzF1fa
5ZUhhewBqfGTNuVf7F0POH85BzYPa6czDQ4ffLSXdKi1RmFmVuBHpXRuZ74YaFOSgSABltpmXSuS
STYC2WvdDvV5L94+t2xntxr9454Pj9DL9QMBwHACzmBvgillPJV0ZVbXY5rRMNJlWq+zV3WnrtAt
3YS1mma52odmQCXC5XrO/wDElr3uT26k1Fs9eNFSm6QLqBWMqgfTqC8RXFMlB6ZVLxcqNqCZlySI
arkO8w+u2d8eTLLZHV7KF+zCGo3NupFU9QxLPztBlwIZLbVjjj9qNvTA0FCqe1t6yvhVTCpVTR+D
TGgL/THmuXABi6OcSTingBBNnATF3bQ5CR8+nM0La9c2QD5oeRnbuzpJAQrvgEvjuehceQ79NBl/
kBRtQqgttzm6JB03n7agEJdW9Ew61GX1Z+YM/mk2ungoUEYF1JtzWDf2LUEJxE3WgMqp0Ri9ErgY
qI4E9BYGgJYBe9aybkTWkhC9y2rTx3YMWlW8tsaIg4M6Sc/ARw44Qsh1YHtWdwFHQ3dhaqaXj2qy
SVg+gdHJTlBGayKz9/ieSdPhcxZ5ILhWrxn9hrl7MxX0PrJ4VAda79v1R+DWFwdgpUdXIGlHV5o9
LJMc37mp7JddnoSgV9A2NAtH5Bi32sdHgaszz0D9wKarR48zD/y094ij3KWej1KO5hmZPhMgDdI4
dL5zoBXJh1elltHsd0vEaQHsptW/s3mQ0f76E2jff5etH4v14HSwTRSYogwFTJMUzaVALoV5UW4E
RBDziSQ0UKw4LS/olF1WsQ4AYxMBUpinoWpRL8DaM90SvDxBKyRotgODbhj6LqIvFw93DYlMYJCX
OFTeXWTubi76YtOK2L4Ic08SGqwsB14Z8Ny8BBexh2B4nBbtqWwydOv+Q+CdHChCj7cLXltoZjjQ
Pzzn1cdwAngb/XudZkSyvInbVaZ/PqR9tSW5/pm+yrUIbKLtwepBEAUwffNi5aDr3azTxoyaE01H
mV9jwNkcJ6+d0FOkLCev4cYGGPso1WjCn9KwVlNAZbgbe67GdafYBQDtpAqwyBMcxUlzQmRSMdwv
4RG3/fQd+IoNYCPn/XFSNdYk6225y6o2f6ZV1vHklhvhE61AvV3f4gG98/7s3dA97d1o5hj2fAY9
M3b1vRvYjl/kIh/QLMHyCgzK5sZ769smUjuKgrjoUd06GrO8MrXEG/edY3n5GwtsSJ8YN4O8dfsP
zJrC91FsglMBRrnMwXFjTB/JJR+96MqyxcaFCkrU9wBvdZzaLWmdcDmKHv3+FZAdh4B1wrsCScG7
uilupEmKdgYsSMxdV95bkKZHFRiQZcJhp11Jof1oZnGjOhYZf0crV22qzR5sWeaB1McSx4ctnYSd
MwckXQ0dGb3SuC0JkGB4g86sGOCopRLRMDKQ3tsoDtiTLaBM0S9EU0ANIz0lOyCvTHvbTuWzSDzA
Rfhx8xYstnHYxxtpgDebm80fWbQwUEu8LcAexg8iFnJf5EA4RGfB/ERDDiQlMKFliHn3VscOxtzP
l7FiZ+Cu809u1Z4iM6zeAWsGfww9qNgT95PIY/7cL+wT2RgoA7wYcwzC9IHxT5Pw64N0LJROqR3A
f4rCXmmER5Obz1O0ZKdSJURoAF5VBjwxdjXxPXok0Uj5mQcT1PC/eJAi5su19rwenG+vcisZgOns
IgDJzaFFH2NV8ptw8SfWAoBiyJ1uuwIAUHe/tOTRDa3xSiAAnUICyJtSHGf0LgGXUWECkLAQADl3
BDrjNTKAXS7erWI2eKYq84ByQBCWJxVqutH/kF1oqNUszNvGAoULKFjdwog2ckIhVPN99jgQXpED
EmKxcKD0rQu6pvpoS9NUrWlG6s6LBSgcyajCVTLLmRHcCclI+/BmADHe47p0og+dXVYHve/Ds/o2
9U9NYW9mmVXz3knHeTdnPg4h+YQuaLwXkQ9aE6GjwU42yL4K1BIhl497IqZLX9nnx/WqIumdw92U
VOTK2dzugIEQB3f73fl3AIR/eaCd7zioAlA0Hi53Q6e+nifPGgoUl0Pzsv6dzU/Zv5s4YOlZ9/93
Oz/kqElZnwn4ga1vgSPndx+BNqwYkGftPHxvd16+z5PCPrqId+1EwvnGxEUYhXniqU74C6RwrNp0
hrxkaGYCFpYc4mOeOwWs0LFHbXo0A7k0eoBommU2WtnSA1eA84mQbxu0h9xoxZohOeEbCXVjSvlq
YVfOn5MzLlt0cccXjcRJM5JZqOYBhM+remj692nt4N44yPkiqmy+LNLhmz48Rh0iV2hOkn1AUyaT
m3AGfgQkc5ScwUoj0dtdVttWsVbNSdefLdsPaKUHR5Fj/eOSFPgdBERmPqDCMFE9UcChAMjhBKbW
zkYX/ehd3LKYbtYgozM6ni8DTo7PZl1Ez3kzWQdnNHEJeJXRzABjDUivrw/i0hLxjuUAR6KeyrXT
spKjuykmdOyua2rHBNMZKghVDydZTlG3j32c0QFM3Z9Cjppw5KRvFgoTgWerpusaj73xb3fiTFEx
J2oggxwHe6+w+EmLyIKUJLNqowZhZcVQefZzW1LIRsbXNo8+uekfiHehM0xE/rO9sHBrhLh5+/3s
Acd2NDfZmMudl8veRl+97z2ZNbq8ptq/0orskiFJjwDR8reApfMPchqWc+PkeMCxMCSSBd3SmPjm
w9kpZ1zsmOJ5yBWlBilGJsMNd0IwtsQxu6R1wy40c9Fagrfs/zF2ZVuS4kryizgHEOtr7GtGbrW+
cKqquwUIBIidrx+Tk5Vkx607My86ksuliFwikNzNzZxku9hoIskK/JUEtWTI/WHflM7JcQYP+lM1
qND3Bg+9Rz5BG2EVFNnnKA74mWxQVPAANEMFKwJYG98zrW1HpCq+hwCFHXkWyqZ6yKF5yBeBF9B3
8SFCjSM+iSOoF64q2CPZDI3uaRq/QMvtvyaKPuSIyOfDWAxQu17frQRnp9hkBeNQuQOtBSDI8mLY
otihTFkAufHbRhMKXBANAPnwocZNVHFhFgfSZsgOfR9F1YpFIIEeqWvprlMysK8PIDXUmK26nnBF
p+7SCA3RQgQVOC3tQ0M2giygDQEQCrreWfVBnOE7gadrnBnZusg4/tzvDQN1FfLk72PqsbCYTuAG
wCGxtn9Pl1DcSUrmHmKL1SfDRCOAaQcxhdHWpxE/3ol6s5HmyZOMcZCg6nXu3i0np4R2WvxpO3zK
sf3ycjzemQWC9JES/YmSY9SjPwv14ve84DLxX23kUgRd/JYXvFuyDP/ouLz8H6d5HYTryqkCgHtD
62D4QKhw6Hiu6c/kOFXhb6lbEfJu+YN+8KI/Js0ogtD9cYzkH/4raConuJ7+N0A0p2LrZezFAJfg
3HScvWli9rlbKMWujlL/3Ht5DbUP6C5wxg/AKA/sy/vQEDxpng3L+W5HCsU6rpki6BgAEeazEPEF
NJ2Jaol5zGUczcYxsUFNOwiEcKIaj8HFXYLfQs1jQ6VwokWzv92lzi7oqx9SRetmbCF3jQr3bsU0
Af7crRqIJ3jgJMrAZ3ikkYFk1WUMhNVBfRtdMqZdKdZ+2EebITKqHWgasxY5zD4y1lTUSeWc1JP4
8+3cAVp4y8RSCrrMLgRnkGcpD53vl+AfhnzqMLTVNjaD4TG3wghxfJQEysgG25g3fiHm4L6OXBTS
aTphC6Q+FkpYLqoof9vwzYza1hb1IEQ2zGLnV9CocgdEb38aND1apxvqke1uuLgYNvZGRQzW2ZpH
bdlhsfE6u3Rq+gwh5PYCthnISWrFkbofkp9J3ryOnTO8emD327Vd6q/B2F6A78b41uNZewYxIwAB
aQH0Y6oVQmi8NOQzvjs6kNkFtUo6rKuqiJ/2Jh4vT9T1zSl+QsXBEZXvSBDr2VCbElX/hSd/3qhi
j0M8C58bL4D0G+JodcFsgJ1S5e/AZi+2VYyoNR41oNqc79tpxDdxnaOcmK7XdDPHIQmC6m/3c31V
n+fCMwrw1UymSScAevgvxwCnNvfMzqrDnX0m2lz87k4PROtwt4RsbbKXDQMdnc+kvWZFNZ7AO1Li
FMmnETQSskI0Wltp7GnjPE/GpckTsNPMnvM8ufq03h+d4SCUuyEbbTSiMgUSpHo7GtNGH94DzZiu
ctajCfliBO+begLaQGcvPQ2OblT91ltskZO3m8AyTKSGcZ8H9Rd8wORpOGta88FK43mKvCwnxYIo
x6ETxwtjywLruxeE6d6uAnUB9mBtGygMRuIbGJyKHyVgBzRSvm+AsaEy5Iq6jSF3hsWHcwAZGwHA
wAW3ngDs/TgaUZMyS6u7DeaGhpFMOrZKlROeEwFYvT4tzQcnpKqAUS1Gfy2Avck9QFyRMakeqcmC
MNkNEvTgi00WQOfKATBi076R2S6/dHHYXoYaBCLexINtAn0PwGL7+oooaH2lCeqRDZmMARjyAJ8q
eNy52c0wDBB26Pa9kT1AQdHbc13GkVAtR5SBxavOn3HwU9jiz3ZpZCMy29oXjPb4AOE/nUbU0EZ6
D7JDt65b53XrbGoj4hdw0FsTCmxD5B7c8ZlsAIIZ9ZW6UeFB81zIU91C8cjJEWemhoZKgioFh7Cf
c6ZA+sDy6bxE5TXAhDczok8bKMXwYQzJaPs0j2dfWka79HLEcxR8jdOmM6JfmeN9zVthfQaDe3mu
TCdZxyUzP3fmEOwnv0q3Imi/O+CxvsgWjH+D9Yn1KBqnQQlyN+Tro080qkGk9SzSctr5TY8ws3Yn
Gx8MA1QxaX3gZvHqAfUC6fkRopPCylcRBAKPNCQ1RbBz5SuZWG82IomANtWbbeGMGAv3uRB+B2YD
C+CXnKtzq7lEO80P5xGV6DKmaZr5ky0s2qqctxBGb6Hu3u7WIRGVLmvmLf/7mGZKaD37Nj86dg8V
gtoQYCs2+bar0nozjyvfTyBwzTxIBuv5wEBVWy9uthsg6ppGtxhFICgliAU7pdR1dQEpjamZh0oz
MH0Ya3caflhuGbZ3QAnqZvGDkC2qclT0HBmOubVa5JLmXP2/0QF/sjmUzpepYW7rvK5WhAC4d/SK
aTMp0ICErgP1SWTeJU6b0ENZUzfUHH0on4FCCY2TgMlTYARs2n5wHYPe2YRgi1k3qQXtFmH2m6qU
zmcPYajtiOvbToEY65Ej7PcEiQu+ykKAopmq0ydq8n4yVlXkOfvFZlRxuWGQmdrKMfY3wJeGEPZw
o5ubGBVK3ONt4wnjRiZqwBHVbEERAL61ngfQd9DOo2M9FgEo+8jZDWV3cLzQXw1dZa5AXtNdSh3t
qzPjYuVe+2SVfvF5QvRVhwSbqQffbmw+eTTyZXYKZfQp597WYe54aQp9YPrQ5TxSwD+30UoFQXSC
IuF0sVgFG0550yXUDbnTUPXGt8FvQbj9bv+w47xX2oKCx619QKJp77t9Zn8f/BPbtE8Q8lve1uxP
BnrdyTDwp8lQ2rf4LO/lwwvbD+AmQ06cfrjlrWWeyPcCPJuIN/ZXNfrjpjUHGwUjAnQ3ZFxmoPJj
r12KY/Q4+PaNzXZgmmweEY1ojrVnxStwpFshMHAwen1/kjlrLklYNI+4fDePdY4nEjDlxYZs1LA8
mR7K2J8XlRYOmquhBxk8B/p7v/g1owkRY97HqwSEqY/LxPI673Y/l/96HT1hSGCaFIgxUHDdI6ov
o78lFI1fUsMaD14shv3E4u7T2Div4ODJf+Wt/0eHFLzNbgBWS1Ous6Hz/uIJ0vVgreSvnjMm+3ji
ID6ueuvmR5B9qwdmruIMlBBuomPZAaJTrYqbXZLXP2m02GlITRyVqLmgLoLrxab0IhAlaV6vaPT7
jYpzY22YCkH6hecrhLz9KXBcFMb/i/+LPMg22ePNtovx6BSyWOOMke4okEzBZVTnAKLjQnRpAuss
mYo4qU526n0m0xKcRjWyXFsBQypMx6pplheReav79RyuHnwwHug43L8pO2lYTeqbLuVGevY3syfR
cC5D6t0tXWx6vcpAFLaYhsSP9rGB1KzWUM7tydU6u5uZ9GfII/eh79v74Uz6E0Hzl5zp0eekU3O2
EvZM2QilRX1LgQPUfYYiSdlLn7H+mDgoB5oTGE2WIUFr4FAzgjPEAwPMHAGUMhbbbAgKwADwGRNg
hNrILhuhqwCMj62biIFLBUd40B7r4QL+oSHBgNw63XdelV6AADRvsQviwroCzSoNR3+ybtSTHSRs
XIQ2fV5at1A3sqxDYJDUWIfrJE5ARgz0awkMAuqSWXGua8AhUSr9akqLvxpyEA+xVT3jazeeTb0q
jqKAMh0CXGqddIW3hdB8fxk8aC+SumIsMkhoZcBiaq1GslMjgEKA+hnOs2BJP7G8b1cscfrz0BWf
//eEMSWWR13IVpVNvDaLot584FlZdARHH4KgQZ5PGyJpIXYVagSYh/c4nX7lRSVREIEw9ZTHSDH/
e/jBZoCemBuSbchGjeh7sQuDHqTo+uDcp5k+Pat+66LGF0UlOC7TBDJx4S00150Xg8g/rAVopKBE
tTRNorZh7IHt8t3uGhC2qpgWhx4gYX03oWqtXdUCzkETfhY3e2n4/SpUfXVzQAe99XxApSJbVCCy
T/zqlpaZtUs6acw+5Bj4dbVFNfKIR99oPk8ya9ZVq6at0g8xVXLzYiUKdTvLmHrtAExy3UF+c6Jp
z7Th/r7GLuNf/cjkjq6LQeFYkFDIkxZFvcix4cjgroWOOzu2g0wCXRNH1YaH2Bw3LqKlJx73w4m9
92hIE2TrkwbgpWVM08uSZYfFRr1GQIfINP++My/+d69o9vE4vxVasSxbVoAR+fdbufOh4Z/eI9ns
oPWOproxEeIH1Y3ZtWoFJWYvwiV0MNeWZTZrqFsiYQxtg5dYFvjqHSy1KmNzeiGbcmwQVRkC9Y61
+dJPoF6u/bHc0aTJZbZSXQBObcPMXoRVf7eadPwR4MC1qkF6dAM3nwkYzsXJbROAzvLn5LTGgVl9
DDaG300f2S2qzlDJttioF7POO9hO9Gux89KPb04ZhA+IHkBc7KCFFkDBk0SPhttEj03fGWAJMS1k
hG2GrvLLLZ6x1qbkjWOgJCTvD16RgwFDu9NCSImOFyWTiyQXsmnFuRwftT4NPsk0zw4Ual4i0cl7
TNoN8BXc2eAf0hFpspNbWgpwNdM4LzRts8sDF8c7cMUOTRahVhBwYm7G8pGaBsy8J5bVn8PRzmcT
2R19IXEQqz9EeMiBRBG0BVCakZ8zq5aPmZcOp17iN4wKHxQY+oM64RsVcHlUm5+zMfyZjmVerJ0O
INBlthghSdb6wdaPKhxbId4MXieSDl6a0IkSpDQRi1tssf7t9/oroZBGurmbqCWeRrUTfSZ7P7B4
51QCAIj3U8dyuoCMjACncZ15m6wC7p18Stsf5uPJ6FnTboqSb+0Y5+exglwWVDVUuhpie9xyEpWj
qYHkHRqtItfpBh+nCygqgXpP9Rc2qOEffA08kL7DwducxFeowbV8rycqN0KC20obvl+mgwx6tnV2
K23QTkzgzvA2zCuH8xSXe5erELpxLU5SoeNWGw8pUbAqevb0UEzlQY64b44tG7yNiXTBwe8BAqSh
LGLzwepBPQphWblr+qmDCLFeR41zbH23e/hgThHcBNy7XzOryI74K4w3fHbjDag5QRdgutfRKqK/
eV/j/Q/e9ygohnXauXhwQF1s9YEOnLrEFZ41IF6OXCgN/HGajEQe3nUI8kVc7JjMN/74PXDK6bOo
ogCptLw8uoVhPrt2CQqKCXxwY5wVa79OdD1rO7aAVYEMvHHMy4CasEuTJBbCHja498MMf++uCkCY
FQOI0ngOXw3gxNiFbd5dqiAAJlZPzD6+NtJM6zXFKQgZQk0wLXZa8ScbtOJAJ1eBi+D/4Uwvia+D
zTjE1enurSwvQT2jBdY1sNXfVt1BeDD2jNfEHFYMjIXndCjyVwYut21YS3NrAz/7OoU8uQzSwinH
Lj3QN44rD/G1F+/mmKsk8e2DYXDxNa0MAIoh0OQhf7SDxO4HO9SIe4CkQgnkuJOVX6a8gWhtHYNG
EEIbewTc1QF35M/z0Aoaea4nqKanU/4LKjMrriVkHMCydOw7PPtJB8ajkk3QTAM/5G6o/fbcDqI7
A7TRzb3FpkKziJCPANOCbUN9eJmZ/NE/pKyu0n+yAezvpgEJLda40Yubeo/QNBu/97ZVbcjuajvC
nbMdirlv9ohlBhRs7EOkqr0y6vbq6Sx82xjJsbZBikeq8WRLo+GJPMhk67Q97j7Giiap4WH35OA5
cr/HCP1lx4NO6KjDh4XPezDo+Vm98uKo25lpA4bOqk3ldgpRbY1gVX0NdcPmQKHudgkoXlovOscs
wmqvV/W+y6p/cgaYEjVC92SSlDuUSnUr1G2B/3mZpl44yfhahPfmTPOh1q1mfobMWLEKzcDakbF0
u+r6YatM75/p/Wk/8qHevJq3Q3xt3Pv9BxHHgFVAY2cuULgjxXMHgVKFdIj3YBzgYMfWRQz39Qyz
0129Aw2hS7SvSsgo0RKZC0B34+AYVODrAiHXBRc068qN2L62xPZYT606Itp1y1TsgGJbT791I84R
IQNPRKLdP6whp0TDuyJX8T0NUaAGZYwc8O136OxIKFmvnOqt1YBxbcHLLj7Uo4aAtXcud37zhovP
n7ambe7W0ZB35XfIDZe7MBcWBE8HJzvP3TRuc0SzyhB36dL0152emru1ftZ9sHoVixAg1w5O32Xn
spi6vTSLh8X0H9vTVE07z1295wAVbKBV9Ebzy0FgNZ0sCzIFv/fOE99dc16r9RgZzTlD6V65itOy
PVuBn8kdWZFM4NE67MpTiSLFQzEMbrmiGWo+jGdPsqZ6k5T2gzjltMZhflrP42X+fv2HrfwW9F+O
AQKQ0kwNsHdCvEBEdf1gACvzYOOBb62iWLQr1+bxfplJtA8NRc9uanL9I61QJXtbS5OW+a1sUUVJ
c8vqcDK8M+L728U0v5RR59YB99HvywS9UuSi2CpGnj+xgaLWhEbnzPmalwBNTYGPMIRuhvdeBT28
ajW7AXpcrWiextRLBpAJxENyW5Ys23xw0y82ZB2isMv08g5Yo8RGBGW+ptnZkaZpTPvM72RZ07p9
tgYECw+4CVXCoQUEOak1z8LMUPC0EXaLN16k6gvZZvFmEyUVhyZPf6bMLfeRqKyr0zt8N/qRf/RU
IF8YZ7/AbSR/GqrXmH4PuFvmWqcuSkGYhQDZD5aCAQ4OUH3GuVBY1rkoJRjtQ2Dyc/PX5I7uawZE
4nPvJpu6NtxXMpV2vTFjcLnSSEwmQoksu9LIn4ZhzYJOHJWhPDyTlbE1jDrctno5Dk7yyCtj3eDo
f6KHuBAy25pxC+beKpavXZp4qL70gMfRz3QXzJrPrvuVBuSf5P0v25HehZ75g4qz7WRBXY08EFGG
QGBnDyvaDM9TaNn64QoZ8PILCyQiQgb07pB4dA8J6jSPXVlED07BEEwwe+9z7Zp/FePQ/xM+FqJ3
/mk774cHpuN5LeRayltqcO/DWisYpo3vh/Na/FNGKyBCELHUqOcEyedtH+V8u6CeHQ+oB1yuc5SB
25AQreqtE+bjEy1oBtSdp8r9YXXpBPRc8R1EZfFPKOOADDUckidcyG18v8QMDB6YUPxrWivjFdSK
bG1NpnoB5Ud45qXzd95rFY0hrb/KsXAuAVDzLyaDdnaMwOebr7bZTbDK2756yuqgejH4hOgBeLC2
tMDC6eExFWrrRo1YF2YUbd1yai++bnpdTFXogyT1yBZ50lqPuvSKJtIghCqDwwevWc198kLe+zjm
Q3lc9qHesrcZu+MxQd4Q77gE8SuSox2+fZIIobIswdWLul3WiQbq6UN5obGrnZkt+Spta4CT9ZBs
/7GGplBNilOWixDLh9V6TTt0UGlr7APx7hEPH6pX+Jl6ZFtY+iynLSHt53+9s5Pvn5be2Zzsmz6l
nhsQefcIpjsIGwH9vupFhRuUE/KrXYQJ1EbAkD2PFx+yWXGGKz/wVv8XsxrRr7Vt+Bn50mgHTfkE
0EEThO+OCaRmPooTT32I8+n7LDVGYXwHPjK/ZCzggGt64gSG0DcP38j2pldU4ocJvZxVAdwohBPL
FKcr5R2W24idMQR+afw+S9cUaFdDAiJmAf7/8UmHXOvORhL0kT653GgQPB2sAozrmEx75uy5yDIA
//AlYUe99QAUza0DCrtevy8lX4n/97VomuI4fwfgc7w3RJVtCsuD6KHRnIrEzt0rzgzbVHX+vgim
fegH4SM1JlMg7mqib+Y4vJkYEG+3zOlW5ABZMAQ2jK7Zh44BLm69knwHSMNAkzksjgVkDOfdxkhk
oNG2AyS/QE2QB0m7pWImKlmiiqbQdSucBM3NYqIeuflUCEVjE1+jczWUmeIrrPM4uGd4DQW6KN0i
hpzi9g3+JLJRdc30PjGXk1Btjec46VZ5UK6Oe7muvEreQsHlDQwW8tb3kDloOHjomZ+GzqrQ06wE
R7mU6U/yQ4QWE0au7LPR8OOylnq5rs8RwX4xzxtBm3iTu5N7oR2XVzWM/CWB+B3EQfEeFvs4yXrF
LBf40PeJuIvE3sihamgx0zjnogy3XDQ5ykqUAaZ92GiChktDNpolGw1boxzXDm/DNdlQgmWoeRsa
K+gkvY2XhRVKtlVT1bs/bQ12pXZb5hb42gVA5E7pNV/twEzW0ZSNr00Stoj18+SJ4QC481QYXCGV
LaH1PoGLBEUsh8hSt8KK/FXJOvkYW27+CD4W+ejV3pnh6n4hu4sv2y3UkCDIRWp2oWYp58xEwTEU
P7ezUTRuvVUmAGMEjmhRKPMgfiNP8bQPHlAwNYJMFZhiPSr9LfCd/qyxAvXWbdJPP0hHZdFM+TC8
01+hmXpCPAY/NbRXUGFeADkzBZskkSPoogQikV051GvmItnc2cp8IBs1jp7F2+l8T8xmcpBgQn4A
NQCISMEQslps8256jypGoFBANZN8AVpM1j6yHogEgQ2NmqkKRbmrT+lIV20nLXddgRtA4JUZ6IRb
5wHVTYhK8eiHlYI62UiE87DYpwjoR8GSX2SiSfKnXjPxn0wvWkzkVpRs5/seZBV06CvXQTAVd3zu
kQ1/nH0hQAFMk9QsvjQMS/uLXXR/4UEkj1ObF5DmY5vCTMULqLZOoA/wLhx5rgsitd2htqxHMi12
6hnDiHM8+U05lD1TD5xANNPzvAIIUW+zrPE56w6+yf6vvepKoIoUDLcbw5DnGU85uShe8sb0q3KQ
4uJDhLBplwb54wC+ZzsCS8sopHxsQXH5KHy/2JFfOZlIKJNf0bqzH2gR3E1kjDoW95sJY2HHwDce
ODHuWDCqvqy2URRBiFHTaCzriB4DtL7PIkLt1mcuAJ7kdn2z+VCxTWwWLuRErfbo4SvlGEB4AuVM
lnOjZtKcGYoh7VohFbi5mzBY8MM2+Xgku29Vzq3IUUvb4tM7sh+9MIx95eAEa/VB/Qw0YPNsOkIB
ee5Ge7JRw41Po+DiCfyCAkRoe/pV0G8q5h3IXv34SCb6vZG96qMEMNzpP3zBLzj79ihoA65ehJDB
8POtanl98FTCvviW+RUq68Wjsn3rFaqoiMp07ItU0tijmB7SJ+Nj20P0wiVib0S3rzObNwgasisg
A3w/NZBJmY0z8Te5UpPHETLeA9Tf5nlj6tuTkvXZdll8yQUUIWPUA34totDdxFyIY1Ekyddq0qDx
0n827T55ajrxibyABIr2qQVJZRqyqphAVdf2104MeCYZWXT0LekA2FKK/XzO1odtQIeuMQ6yVzpr
Bw4LHvKm2gk7aqEqXTbFoeLyQYb9A9ijQX3uVaC1WM6SSlWTuaODoICw684yQ7laTpCNMJLyeeWO
JmQgyRVQu5Xknnv8rwwvRPhCTDCLywjNBKOvzJlcZrH/yZdsHbTpohJ052BeLy3n7DcI8bIBFONu
DRQgAj3+Q8eY/+BCiGYFmdJ2PxZJ8EAT1FSNEAeEmtLZeVnR6GXg3kQRhqcldbETNbQ+4uEDrk9T
ba9NQC7R2MkWNQMoYCwFJNQcUkD0tcBhUg0W5MTJ3A7QSiTrPIYc5M5vx+RItiov32bnNeRNRhOK
uluE5RCn19G90EvSo1L5DWx0k3kiWyfTo29P8elDlG7u2pqGs0c2Z0OOfpEg6moGLzYucRvhG+oI
th/2JWzD21B01lPXWeLFT8vZXPlmfeqdAUwa2isby4+L8sG/hSq3n6KmnBdxo0hWECDIs3APHqW1
hbD6NxSutSuvdgKQHfblc5rGr/Vklt8grOVuPcSbD5N2c8d2Bflc84kjyTjidDuw5kH4064HavN7
BAbibe+7FqTIm/6ztMY3uw/yKhTxmps6dp1Tq5suh7rD3Ati9+NQT3R3trvhu8vdVv+P7ckF2doa
L7l30965UWMannNrGpzOBK5Vh7sJzv4q26p7WMwQSqpOg/JfydQiGnrzqsOdhIfIRLlX0v268MHP
nPGLn1JaKEQCG7RnafSVOOI/0MXT2G66rllRlxx7y58dG/2pqo2u3U9GEz/ht+8+OJO1TvD0fhq0
iXoJuNU5gh63xRSw5AnPKUhSvrsK00FORgSILGgbNWPihGtcZYodDelVqrEPtkXLciQVuoyvUd2q
Dq2HclunPtWdd+7SttgHfcCvS+NXeYxIeYsr4pQ4f/HcKvZkKzwPl0NyVIX4QulLSlVSXjOtASo1
lYiBTkDmkyYGA0gOv8lQVwtTaxp4DNclzqpppWJoiuqspzcChAzClCM+DJiOJngueyE3pa4NtzeW
yINLqKsUnKALLnFSthAB7p/bojhIz8tvCKPKG/XGIctufy1GnvX5PGNO4X6qgWVeTOQGFMgv342A
m9Y7UUMeQ4OUM+iEQOSgJ5ZVCY+HDXQtxs1iozcgsrHfqabj62WrTK81PTs6RLX7q89dpNDJGcAi
7wyxkcPdJvMP4LQtKtmG8Vjryr1JV/MFtm88dJVAuXsRVgcmuuBQOvVrFwMZSg1PwgmHbMKUdoQf
dTSydHEY7ePgxUVmIjBkoRbAKcRTD/W5A9QacOtMTfFENs/OtOpM9TW0suYkhPOr0K4oQRmuIhIH
tw7Tpzoe06eO++1jow4QXW05cIew534EVHgq1nndIWYGxFrnjKBUj4uHpRiEikYEe5uL2FOeqM9e
FXhPpZv4j9X06GRtkwLKgP994Fk+zcM+qry9YlKuyVdF0n9SirNNVHZsS0OaQOXsgHRpkB0ZyJYB
vs6KTdG21o15oAdu2rqBFAOGRuFat7hEE/TttKmtjG1cCVEdqwaxh9K1E3nEGdKYXgAkix7jDJUf
YtY/A7sbHJNgqiDRJLLcXlUJr8/ANg0Ha1AHIyvrM/hNgPCx9YWFxtSQXxMMQzkv+dP0YsvNpzJH
KUIGKZA2Qlw/QsbsyjW6XDbWW48n2YCJdm3koJhBQSpmgctDl3wUhPlw2/aPdg2IITSyvqE0NH4p
E/GFT6F/CvWRy50EqgNQJzcNTF1dn7XDirqWHveVxdcBE/UWRUmYISNykshy6QasTsYOGmACpZG/
bbWj/wo0jk1kyWS8pgGAlkDGv7vRMHViJNGTMcOtEIGDEsL3q8mKu0teqO5CvaVZbKDVk7tE5CiI
BCRQ2tk/wB/gYMJr99zrhnqG12ol3xKYQMkSF1WDwtm6CPDgXGVmoPPUxrmh8by8iTFFXZpq8LsB
v0Nbbqk+kBvpXkpN91f1KC4hm+VGKByhqsBQlwZSzzHb8ZTic2rnqLtfEC+BSKYdRA8BoNPoC5rQ
uPktJLfTjVVN2TotE/uAE378gstddAUW+YFqmWsL+prInIC7KxoP4N1KATtNvHMowX9aDm6znTwG
JVxtc3IDuHR5ped+aKOEuws769H2bVyEY1AogDF9/E4Tvuw6qC0l+6YOQHMnNGVPjOA6SmZ1t0jc
zn9RwEWvJtZyXOZjA+yzCBiclmZM2gD0mLqUioy4NiYraVkdEi5lcS4D/rFpnAQ8XYvxzifXS6bO
D4BvB84F1WjTKXP98RRXzQSOGgwXG7Q78BuhcSGKWxOjVORPfotNqIodi+BHKf322hSyvZrDiOsU
jVWKALunQH0sB2SfdYMns7yCfhaY+nREiToHQkfFaOLhKkkgLwNS5hox390PXvFUJ90uCEdIPCRG
/dLhtADBybQ/kg0oceOELHWBArdym0Ho9CoaAwJJLIFudtgChB8K10y2kcDpe4Bao8oH9QAEFsB/
bZetGuZnB9OKEFYcn5dwB4UpUDmnTt7ErncREBpWGgA0DOZhDBDLqUCHguxy3hc31Nr0m7qKzU0/
+vgDh0PqbvHc79eq8FDnZzjymOWG++zKgG+iIskQYVDes5ty+2nqXmlADimA3VsB6MVWdRUe8CFY
/zRcN83dHJ8p3Y01QjfAGWHvsOZxMeWuAjVvBh3eI+5iO+IPpSYW4MWdx3UZvMqQi1Nq5ykABKh5
goJ4rWlD3h5LQgYALgTqlR5SZLdkPB6SEJpNJu9xiaki6Agh6i1GfDVRr8nsHy6rnSNAB+GWheBr
tTtDPEHSFM/FIrfXNu+/I25bAoYihifLc/on35UM5I/ZQ2OF7IC6wH4tTS/fBbWZA43Ae2sPlvfo
GBrRKVejufac8DX0806D2H8Gjm9+lRUoEjrbsPYQ98yeo0ScoSdsbST4cDZalOUW62aM6+4GYQdU
wlnKAkwFttRg5VkYqB/oUuuYG1H+dZwAMfJjT1zNJM+eau6LVWzjzAxCE1StSOdSVCb70DTQ8rhE
+KW7jq/OyyT5WtyK2lXe+xV0H/iWvlPDYPrHzCIkj/U3LH050nfrSN+Yy9fs/bT2VsJ7cDqxgVap
tbd5kD5MRS4eqEcNbrooJREd35p6lvUKKFbPlXsko4Zr0ec9zrlAZzX0IRT6A0eylEqhFI5ZbXQr
Za7Tu1N0piYYABw6UhcazeCbN2d7oj2iZRJVyNG54jiftkP6tTHLVyorrXHchtidgPbqWER70XbW
mUpSqSF7FbFwHaAmdEs2qX1pArWp7Oh46pXsQ836cNNjk1xvQh7LTssmVdBtKjNsnt3CQpFnDwFC
6MMan2IgrC+JLMZVroeoQg5P0gB9aO2mE9IaoNgBNGPQDfUcILdBFJbm28WWmDK7FKjCAFPmuyMZ
88HLLpUzPuGM4+9pcrFTzzHxdWkolDIjLteuUTnfbUDC4V5EioJXEwSJsgwV+G7QUHU09fDZ/ycI
DGt3Z8d/c9+scBJAS1N52n4LhC33y9plSeKx7WChspkqRvjY4QYjiwOQbMOVTB8aUCZdyaMM8sNs
B6Zqg4y92iyPWvxjIWHMxxLCzHj8GkaWOyvTQeFPa9rnHgrVDhID/duD2fDTba9B1oupz4fv7pCo
oztA5ymy+vawVApSkSHkft8mKEBOszRBK9B7WzFXHpIxjIr/2IYmAj/PAAXoQqgwabYdtrAv07fj
QMQ8QYUYIzD6IPHwfHz3MoG7gtXWR+igs3P8P4xd2XLbupb9la5+ZzVAAhy6uu6DqHmyJI/yCyt2
Ek7gBILj1/cilBP55N4eXljcwCbjyDIJ7L2G0bN2+gx7LVsuS1RWocYl13rMhp6EXHJ8ZW85bR7j
Q0Nhw9dETEDKyQLlD2d241r+wc4s8xK+4Cn0SYIyDo595S1QD+RbuAbha6LZmpq3mcVsnIkaEFKs
mi6haZZrqx3Q0QOMH26oUQ28YexYSwlm7Ua3HQI3o/vbrHZD1bGe+Xvel06Fnp2308KmcvoN+DME
fz1Zts1fW3Bvl42bF9lCAbRSokN/oJORtHaTTlxLbOBfBqijTgmssPVJCminzhEOTNZmA0PxGa/N
f3ldJb103kmoWWq+iHCYOghFNzdGiA7xKNrc6CM6xAJ9c/OMBlj1n5Kna/WdgL2dQRd3Nk4lblsM
+YmguVaNTnHUQ/qQFZW7IIo7vg4BzstO+qwrxZdcPZ4UFoytoNTkTM0d/ZHdPu/pF6E/5ESiG14a
n/rDv3/sOrylTr8au4ZCj8PR5/KCjwi+iodhKOjTUAGeHxrOuNahA48qeNSM8UKHNJABwEY9qrlA
gzxxg6SnrlNwD0ekM8Yqh1dk8EC5RP1cxh9ClH6BN9R1bMtuGQohNvjljk8BFU86AQIo2IOZlffA
8iNvoZF7b7LoZoo+hMBoMoHV1r2j0ucZkEhpYCxc1kf7pC4iUGEYwIT3OAogSV433/WkYVR4t+vT
P+NCX5cUIvd7wmfAcUKnmY/dCWzE0o8SIT5H80rxKPvu4IE2K4IKgpPcCAGp9qLHkTIgBbBAWegN
WiJCuvc8o0jxbBWghUxA6lbzvLCkioTBVzrSh1ATu+4xm+DZOoxIB817cIV83fihLVbnymPYRPxz
30iP3dM6PHjvfaM+9sIVBLRBtmmNet8E4+Pw28oczIMWmk8ZVO471aU+6IMmCmYS1itTjvY3Rz0C
RoTpmZJC7Lupxe6OovJJnWabZgots3BWNPQS6KSjHx8XnB+jrH7QkUmvPDbdVZKmw4MVsmheWrS8
9so9OEZo/MhduR7d3HkvZNz7KJIaSw/u1Lgf9C5LyBuve1D18AiN437tojw6qwYO/qAedEaQjwiW
E0MWIAcOTvY8psKd86ZRJ6BIm1NlYo+Qg9qW0XpRG+gWTK3TL4cmXfUkMPal2aKa5b6WNHmF4WTy
lqi4ReNFJku8XeK3eEQfeASE5sgzlb1EaGoChx6/TdrwuwxwLl+nCTE0c+qCPK1nE69ft6Gx48Jl
czrGZ+zL6R4qiHQPADCqELaGa+uBUMTVesqBtgUeqbd5nR9AGFpgswTHGw8uXGO691IBC1TRmfER
okkG+84s+lAzMzzZBUDOLlH5Ab6Z1nNZoravQ56Tr6GevSeTKfkeRoGVrrByHOdlL9WlJH0HzsJI
NsQy6ovXgdQbsHc9B23A+pJ2YQDRuLCyj3aGOlQcFQsolLZPPLCaXdgC9KrDqDG8c5fZvo5iydun
uIJUwQhmGhpd7VNvxcJv8NBZ/+o6c2rjy/a7c6vPaAUpvRhiEgtwloYdHJ1AjwRxE+UEYL4MGN+5
wyL3AjWL4Oh60IfSrqoDSgGtH0Guca7HCH7gwzAd7iHPqbPJLWOjx3WGnvwjBDXnCgfdAL7NuK/O
uN9D5ypoqS3HGh/cHxM6DLISIp4wZ+uBI1Vl4oc5z49h3JhzgybjaxZF6Evy4Idjw8gPu7UPLw5R
rcuL5mFI4/eOVU/D9BLUKmxkOivSMocl+VAs9Nh9AsrWGzyl8v1tnJBFKjq6ga4G3Y1cAXWsT29x
HZk7i9iAQI9ikuZAyjQUVpNp5J+X/Hl1V4GSHVRiq69hNBSLieLtFzWkJwByeK+ByVmmQGasdRii
id8G17A2q7VBjGIpzCZ+T+1wmXRR8QKpi2EL4V/sq6bxgo9P4WBUx3gcVpIn9FQFAB9WDpqLxGjo
yRA2PXHoBmyGnKfY/f41ps+wU25gYHXSVxKbYW9YEJA50nKuZAiL40TR7SS48g3rJhTOoAH3aEH2
bkkBV9xDuDHclbCGXVlpWp6z0CF+TvN2TkAD9PUHg+XhKZUZOrwOHMcqs8F6ZXDxypsi2M2IuTfZ
jI3aYSwL22wBTThwcrQhmc7S8wq/JvCBo2zuJkzNm8wKj40gcieDIFyigxK+VA272rVpf7erEStq
17r20vuVKmIp4dcmsFybUnlArzIt67lbqXqhJhE4MZHxKImgMZLVFlxWpkPD2uBrPOp5nWqaPFsB
gPygE++X6MlbHu/htp4l0bNneD+E0eaXfozprm+wMXK9tP7W12rZe075CkmQYh16/WS7yth1lO96
vrXAo8S9oIMVt+oplMHZacb62wj/AD+V4yrJuQLxZvy0oXG5FX1Wn7WYZpyan0NgowYnJVkx3rko
nsfwlUi83N3qOCrJm2km7RySnpu0ltHD6LRNMPeG9VgDgXyLBgVo5pBnCl9NPD7wdpKHYhhfTJIG
F9Xn+b6AH7dvmBY91u74qash+sDTDF9TE5Wse8EkFpaal2ig4oMH4H8yAg60+68+VZM3nD7Dk77Y
DeWjDsqyFZuOW8+qoOx5EAY05lsz/tm9Kh7XP5OG/KzgZPGChm2E59vgHtqGi61S47iScNI7Rw0+
LZrG5nvXApA3XQQGyHqEHcU3fB6FX7WhfbaCCLy93ET7tjRgVsvcGpQlFyz0UfXypA9uG1u7HI7b
hRc03kyPgWgUo2paVZu6c3/lQfpdQjsNEgn3MZ2cBBnsfkdnfx/Py45Aa5xCeaHK5ElPdAX5GGUJ
WBj0Aza8BW45geDqo1eDuMB5Ngn1EVXN0SV9biQ3ZyUAvdh5RNlDUqUTmWw01oBpRA+ZTNHdIU7w
0ir2abGC/Bz93C2Ml6ihUGeHKjQqQnV9HpUAGHzIdgYP67MeN+38yxA4ZyUaLdCm1m2GeqBzrxUw
fUxS8yGYDmlkDHuKAp/HC2bPdBpkDlHYs9FN1Hl67HYQaBpHgtv4e8a1t2TBI/xPu3ZVdGDSeSzF
njjtjlXTomBsg4EGFQa6KfL4gkrKr6H7pCTwpHYgJeKPVmVAjPd3Dm1RIicoE64ankFgOUh/6Lc0
b/BvVRmYpvoNrg8pvD+BDrPjrQ5byEaeiGnNdKSvqmDosQKP4+tVZQYZVwMFBGgtx+4KNHBnVdI0
3/RoKM0cm9cXfRjRmfGLCtiKhgh1G+vkOnGEedYJ6KpnG3PEE9AGxVD42cCFr0zx6wIxJD+SEqbz
JosmMbhJAu7LaTnJA95iWxJwX60r9HvHS6YY9rsOEZ9RF/sgCoCbR9RbhHUEXk3iZEZwLoIeXGmi
UK5gPT6FMdpwPl7nzL/9UWqnx2z6o63cbCFyCLDBnB4YCv2HS/V0mUAetM8tv+yDAFSu/DtpsNbE
L5seB1vQI77u9IgKQrMM7BF70GnslpvH5Nlxq5NbU3gc4kEBCiYaaGXhnMqoHNB9NSGR/HuMp6VY
SS88m+6oVh2Kyq9MQRSycaIPC/w+n0WEHaAgbR3DsoYopFVHH6Vr7CpI6fqRUt7WqAi2E6SOHwLT
wN/YuElaES/wwGGpDzcUuB/ZPVSwsOO+ZAVqp0F5llOgR2CfJaGYnYKpW5HSh6MAuVg/R5MNPxIL
4gFpZHdPUM6Olx7+uPyADVl3pE4OdeDCapbK6LJNbQwd9gbsaYwJwOmlSVGVaDvwN+K3WzUl5lAM
CTnotTclTFRAoxkNhn+O8R+5BBxAGTtx2N6eCqRjXYKOlaue7U2oo2VeYG3LKXKw7S3nOkdnJy6W
hc74jeNPF+UZs6y2g9nmGyXAE3MMbEMrWSyI2UMtagqrBiwffaYPRPRYXxWq9a20Ko40sKD1PUoQ
cG13WKOilM+pF1rPcJj8GqoIsiL32Qj070XSDN+aVrazzrGsE40TdsrSPnzooTxwH7Km8arijyh0
9WslXPtAbSt6rrJlRVzzOe7S+LnIlvUUwD51vPTtc13nO9tI3RMflfk8GsUtMlvbfM65+BL9njNS
K30awIIogJ6SlvFSDqXzYHeov5A0fG3bqNm6tEWhd5rsiqSA2EvMlmAVf5iNa88BszTO4HR/Eicc
3jkzpipUFx70uF2ln2nrfR0fPbD+ut7r8CBD82z60PIwNy4Am8/NiJjPQ+gEOgJ5EzuXae53pp6b
IhPr12eCEth+HNxV2zvUVy4WQCFwaG9kLaVSb2OTD7sSasCY6oc3plIK2QNeA1ePEA2PNG3fRjPu
d2mejn4o0uHNNLBlcWkYrqzawAYPrhvgVwEhtNPxiO/HroQJNZwopvkvsTKjJ4G3H5x75NWK0+Jw
PxDgPb6EIERcVRjhIfr3ceyoYrws4FWoX1gowLVgE48W6nN/vcTuY/e32NhD2NjJe59BD+Qqvclz
wpTfOug3Lpq4kVtY1BuPES+e9JIrqrrCJ7YtjhCwlgB4h/ZMT5iR8QFHWXKx8bnuSADGfjCt4eCX
vkgC66RGYAoVSpWHruG/DhSU+0MisaMFHWRYClka8OfTR51U7IohJLcL9KXSwhLIqNvbI1U/dltz
TPY7fXpfIH157n45rVIPqWLIfi2j7vkcejAOYfBoCd1rFnftoUjQ6MoiloCYRMJ1NYVeX4dgu6Bm
oWft2G3Qbo3e9WRCk/zABoLFkZ+PCbzEHLhfTS0CfWi1xuUoUfXNR+w+O3RuZ3omULB6YnESLXRY
tMoBxtAAo4qR3u9Ym6xDsxWPhZtHR5aTI2h04tFDV/AxSJUzi/G63OgxPkZqP4bpO5oBc15H7qXz
AF/MWxgWGJVnvdpZIJcO/hcrHYKKD8JqOACvwZI3aBbHcDFxq31MvLVNC++BeDZx8FhpqwVwjDA4
ngbvBzBan0PDZPM4gTq/ZVjOIXaUA0BC7N7ORD4SCN+kzryrOPwU9LROFF3ylkHj2E+yUexrCO3t
mtBkSzDr6wuHDKgvOE++cdvaOKxgP4OsXUqzKj6GyUo2r3oCCrTVQnVZA070IbUI3bS8Pd3VS+9o
lCYp+Loz2p92WORJOusJ3LLb2pX2EWCQBDRNlNtAWW7PwTiBeMay4tvRHs8NxZKoCD2xrsYR+gAT
myXAgyylgj1oIovhefVqGCDKeqe60AK2Z/jpH6KJDKMzcisL/Jucw+/rb3djZr36Y9ZJbBD40CTz
7zBeg6IpVmSWXGoI721i5O0h7MvFHdqrzypIzNxydWhEjVoDe9H68AcDfQarxVncxeTRRhn/1NF2
4zbJrmNF+dI4Y70OQhGtOjdgb67n+FVv8292qJo51h3hfoSE7Dl0pJxBgihc2qjQzeupOqUrUvrg
ZskmqqJ2cy9dqUlUQE/qsXs45QqUNDb3IZ2mb9lJ+lNm2P6hlT3xOsoY1nPwcnFmgQOKAwcRjM8i
L6xWNU8J1j9T7KVSPsDKla3gw6luoTul64nCyPK1gofRTI85+pJ4oCY2dnb49RZuSrINHmcfOlH/
g/oOqrbNDcqur/eb6vHcYvmWj+Hj7Z56rB0SaFl0DyiKZO9RieIFQEPfG4Z1RMsD/shV06+wDhCb
vh2KM/o/3oxWsfxO1JY2vPpEpa4B7S7nDxb0SrcGFHTAJSPts5PJ93C6GTZ2+y4bq7fgwVhq7RKt
WjK6brVWqJHfVU++SG/rFDx/cyBvUJ6bRUBVzzoLIpW3WE8Bylf5w+jxdSWGR4X/w8VRUXAoeqyX
HWMkVygqCd/InezA3aF/jKAwqscHE/CQqM7YGgpg9IolQEFzLEGl/SBrFM31872Z3gS3p76OIUzz
Hkf4S7u/Im5vgyL16K6l7u2y25hd2MuSk2BfymlNYBitrzXjtKobLRzoKs35YLMK1SRP+ZFR4HPT
0nLjKPkWmJNnLSin84NcxHsjAmtzwhfdD3c7AD32R3gf62USAS8qnt1gBRFEP+OqJie7LMQRS0n4
wTkQaMHvCYu/32fdEPo2OHr7P8YrYRbHQkAdYZrU+aIMQjrTp9yBOJPH29uEZL2xyJhNfWDZ02Mc
8H1rCTP300qZwM5V5qrnlXeRDsUuRpD5bbaErNy84HmNZxRmBXRzL4MD6iKC20jZs0XhymhhfNPS
Lt3UjNCHW9hDLPcmLvfHtM5xLF6D/uAVi9aAHTfe/7toEpWFwohzNAwXKHEKdSjDAcZQj2WTPq0+
i0PRwAbJwzdyukIn6wkd5oXhOxCX2aeVBbiMnmiMJJ8nbmyBQoI7s0Y8DMp292WVEaCKyk+WdfQS
NoxcUgKVUTdxnJUOw0ja5wgco2lOHyygs5dwkBFzAHXohXjQ8m4j6OxGbJR7FUEjFY3SbGp96xF9
CAKGDXzkDM8hWmwUOpgEulZBUrY7I8A6T5/B23FaDJowkfSgSOzrQXfKuWmp3WObmh/ULAE7020b
E74/4McV6w6W1Rv4pAHKAjwwXHXQ1Lkf9NjvtCgBvoH1tFpAiW/0SYMmh/ZKu3uo6TM9JmFIRRKg
DPSQdl7THmw6dJVjr8fWfbyPk1IBTw4IjkGyEFqZ43DsYFP50gOyQEkXPLmQ2Ln0qBcO03BmgvGJ
NRI0xqawBK175fZuuzBKQKPiwOg2cuIXw3NmD4YoexzM2l0yYZF51Uv+2OWd8WBHzkpHYH3xx7/n
Rw4cfnW+ngylHWCV4t3y9UVTfjrdX0f3fGdM42XWFrC6mSryudeU/QyAwU/kkpUeyxiBjMc0yxg4
BrPGBJgK4kF01hITsZ66H+wORKpfy8CCb1WeMzSAkuFXOU+vU7/Et6oA+MwQLZ1S9fxtyToC8pOi
MQ89VAVdGYBqio3NIA4f8qSNsKP6e6y6qNzgKS1nitqYv+cHbYwFtmXYa2uqDtQ0jA8hgxDQFPUC
v6fZVKwRHjhyupxQ2YFzEgk4/mMGUU49ppM9lfVz0vdqocd6lx4KwPROSuH1VrjP+IDycw+UBRZ7
xktDKmBVe3wRdUgGyHwLewjALcVsJHobsm5dtB0yBgDtoMpfCvMSYohY9u/vevOZfvy1IfBxHkTk
/kAX6zXeNMmziuzbwBQrIFdRme8TiLF3NWTZpzN9CACLvo31OelXcRcd7pP/Y+6/SnG9ol9GTZoB
IONh7d6UILvEpF6XMUWVCwKQ+47kcpmWZXRpGLBamZfLt0jCtqRX5g82sYGqDI7IQCBvxtqlKxbV
5tbrXIjIkOFatS5cuKHkDOVEq36KZfVMwjT+SBQ8xqzcq05F0FZ7kRhyricCrBwKkg1XC0YPy9qy
C7BbEnW/0mWUwGIRVTNZk2pr8Mm+mYTZe16qB+WEdQjjkGcwZeGek+ffa5Oo19qzk3kUFPVJMkVX
fW+QLfYDUJKLjG2YeWgoJrkJHeGI7JIObEhWwwA8jFW3KUNYTZUTWy1OCQ7cqvCWApdNj+mDqJ9U
jucI+D5owzXqDFHpcCHjQUINK8YCPIc4zQJF3r/i+/zIbSDC7LQ/kA5oGYfiqVKZXQ83TDtfMbS0
3hKzvAxFH5xLaCTjC+1e9fA9S0H68c1k8mKMIjjb8XCMkop8SmjlPdgW8U7cfwwCGb5AKKk6mB72
unr3T1EbmKM5wzeks7q5IN24Ux35EYH/+ciCASWX2utXiUHUs2144Oum2ee/SMhsNhmlEtTQUefb
D8IF+7ZDKSNvA6geTKGesLqB7EXmvRokgSle0A8LghU82MqEP2Zt5hygL3+pR4c9jk7OH+2qPVkE
38dSK0URGHWtYYobwfnGTesZtOQi4MdwYDSJ9qYMXAji9mz+x4QOdYpObnkDqISOoe9RbEMLgNHK
hloySDW9k0ZLr8vzJ4U++i40UcdLUyd7quyMPSbU13N6JEtMqHx7idjrMYNEw8LMZIQWH/Lvl9/u
NtjW4wi7C6vJnmjStI9xssC6Md23Ub2EtNiwyaYNPb5s6V6P6xCQBDxysx4MYfBv2lk1VfX62mzn
eE42Pux52J4awJ3fZpypJHiLa9c6AyRWrfWYvm7QZUJnqhjqWHhFvOVAdevb6KGon4TwYNswL8cc
YLDKCCDhVwKhbgYFOgKROA8K6M0G28TvVg75urb7dEij/HwAkCVkAC2NcUCXYUTl82il3wxgpL6X
db1D+bN9s/sqW0AyS+7Rb1SQGkhOgY0N58gowKhVqq7QehPQYLly4iXroUTnTIdxHS0TVPVe2lox
AFPBX0umNKhjvnWxIwA+HPjB5Sr0dT5opubktzYeDdDJzkD6f9fjsoTbaGLmZElpgs1+3gMmU4/t
Bl4Xv874NAZ5xHYDVcD/a5ZPefouhLODqEyItEz1rDqHJ0aS9FDO+10FA0s+gkzbPe4+FDiYez3S
JAD65HYZ7jNVWDOvFOpUOIrtsKux50lqNx9XxwnqD0Uyd46djomlaAFUrgCZXE+z2gM4VRrPELl0
V8JUgGmPCoXKxN3lg3oYUCM/6QOPMnZy02pOHVWiXv/XOP7KLCxXu2h9H0MJuYLua8v8VpqHUgxX
TesTInxNCpufTfQUHzyDQkV3ovV5XVOCRN6a26wd+aswr3qYZbWzFqbdLXQ4XZ05wj5jFyYfKjD3
v1zt4OffelUn96k5XnlJ62fhtEugtatrXyawTEhbc2kIr7x2udpBHCGETDUD3l2G0J+YxpOaKt+x
0LnWl4PajFItLq8St/lyOXD0OwgvhE8jrbEqRuGgMBxolpB0lQ5WeHWlt2OCk8c6M8tjHldgJE/j
bWMV89oK+q3hdOyt/tCjmTNkWw8FgLkO48ABBcCrrOOI7zWUVKAppiuacNR0D0k5QJIXH7WPNYt7
yIZxda9l6gzpkBUfBzAeKJtVhVtCJ9I82VAK2gHb8+pUbCJDJG25c5l8rXMmzzmv5VkPBRiqpqHR
KYMZGD+AMTUgJzjdUOw8HoHFoE/FGOChTevrlzGd+CW+nepRnqXS9d3BKXa8HmcFA6HCG23zM2rm
pBviz8SqXD9Gx/0YQh5pH2QgBJA649eaQlC/keZnETjDzEPT72xnSgEoVEcrkK+MJ2X7sPmSAAvz
5Ay0XIgdIOBEQij+LYOI4hCH/C0lqOckaOQBoBGtGo9mzyaJL1DEKz88F4r3QeQNp7yo7F1qQ4ZS
T+DbEgF4+83phQTbbOIPYY16ThQ+BZ0gUvPqMMd9xA8iNzH+KJdJ3Rpvija3O2RBbftBmw0HOEBD
QDaoJDix8ujgybsCDB/EeQ6Ls9VQoqloZ6WAr8wU8xDtwls8oIu6sqb4tgqEvxkA6T2YeU3lgr8V
jONDRzLxAO4UxQoSbYT7BKAS4iEJGjqTov01wdJyfBDTxB9X6IkwcDBRSgoBOnQe9K3cWNG5hObE
Rpj0eTAM+0qBoZ9D9QYFKTRtXhlQNlbcONemK+Uq6Yp4FWeuc20H1ARh3fYiIZC8lcojcz3Oqv6t
VEF4qatcHEE+sGeyHMBLM4xuTSxmrEF4G/zOreiT4XjmgQXpVUeB4v0jARxqmtKH0vL2+PjJg6Es
+pRDdH9WJB5cwfCS3DSmO0xPx/5AW8fb2S4g7lN005sEZQCGVOA13MK/5zFudAdYnL7Ww6iOfRez
dTzxVAjIPG8UX+FZJttub04h2mCB8iAzAa9WkPsDIKynYUAs6gVKVdVah33nniPbkUu4tLWrTDNp
NKYfiqs+tu7drs1oV6ziAvRDG5qjQJ9hqxGUu5wAD0RQnrt04F5B/t8pDtia0w220mzdVEF9xDO4
XAC9KZ64DT9Y2xqD9zoxDo4HaPJMDitRlvVJDCiBggIIYmQbyFPmueW+K9N6PlpD/BHYDtY38Xg1
XPpr7R3WiXWaPoUhBF+qiCjQIfhc7ocwqYZ9yYG/K3p8vn0PQr0t8O2dTm3LxVevExJN51zNqNkY
Z2X2bBN4YJB6ABa8mjZQ6K60PhKo/GZA00A1nT01UOdfmPBY2EsjzPaNOXqLJMqcJ08U+ayfxGN/
9pBR/uHJqJiZhg1j9AgArL40XkQYGC/g/rXbQuBLpEM410DLsEuspQ5Tq4H2e9xUS9RNhG8S0S0M
z42vieF+y6okOCWtN56cJP9umSy5JkpVCwc1tjXeGgjRJXLaLHk18UWGr/3IfH2115XuDCph3aFx
8uapd37lK2mpVV+mZKkvp0Q8VHjpPOadNCGagqaZfRlQcLxEbcsuLYxljLa29zqqwgI0mREi0To0
GmT0LnPxwmqjjb6q7xzomTMXj4W/7oH1ujc3FCTOh9pht5v3cGuQWbU0owhScWx8S8ZueCdxzn3b
Lto9FATJRfw1Pkzj7u/xKT9wg+G9B9rd79XwK7/BX7KAN9IWi3U571sFXzLmQnPb6oyXBG8RP+Is
2uXT7wTufBe0/cdTI6vhpcSKaxotIJL0MATu7ffWD+2R5vgb5lCPeW1ckoKAZgIDQOjwkifQYDWt
V5PKYJ80MQhJUxiXAbBf0MyB8zdC6YEO8D9c1FjBpOeMW+uLeGMXeIuU/+oitDzsx4A669wdjFXL
I+hfJZnx0Fah5Xd4Ab6XjrmM+6T5AeXT57Lps9cmiSG6kKbikBXxuEsES5Z1asbPXl/FMwuN/h+p
JWZNaRgLnkdokRgOh3o1Dly19h7gLpDSQDHxB1PYey+UVTXX02SKDeIAyg/AXcxMe+mhvnUZZQc+
KQCeH2zoFwSwEyjapkcJJOJVGrCmarKuP5U8F2vL4j0w9jU9dkVnzrwgObsilw+ZY4UbKNrTdYFK
6gOUsaN5VNrmW0phJUWG+mdH0eB1suJzSHBhYJrNI1pceEKgiDyjDbSIhjp0I98RvT/i2QQTqilM
HWjgVQ3MLbr2zE1ZnKH7R3hzjlPRni2YsJ7yIMTWa4qm8YTATseqFBZp9poRVz6BqSefaqbWEI+p
TrehEfhuA5CujZ6MXPjzAWTlzPUsc3JsJEn4U0/a4L08fdcTMGuVuEG2C1SwgYqoeolo3q1rI3Em
bReYHHU12BBq/JbD1xYKITTYYmPBLgw7Yj3ujRncDfpQAK/I0g1AFlDuUf3Trd5ECCO7jIy/wlK1
t/BWrYpcdOqmZO5C3abvurnFg2AryED3iam8RWr2xqOysRJhFQVPPzPntgXBxNLDHxqT8t1z4RxB
o+IH7KeLWe1i5xwxCxIXlL4arWFdJqrLXo8XTTm8D4396uWML526y+aD8LD5Sez3Bt4NsCsLUuz5
W2/ZwcVkh+WvhPA7/ogs4g6PngrZjBnEvPQJgd177kHB21TtjkLrC6SS6VRNcstDBnq5EkYza4vg
qntW9xbWF4y2nkkJUXMQVhtfh/fsPzpkOsymZMtMviZ/6bCZdQXdyaT2NdtNE9rKFqrKUwcdRXGj
NuY9eI83/pueDouugSf7RH3Lpxx3yuloBsNhu099VGWscRZFtnfQh0rBG9hInX6BvXVwSIjEtD5t
qFNvIJh9+jJ2O1Wsu6Aqn27+vBkWtAw0hzz09b1FOXSHNlkYk36/BaEdOKtWP7Rovz6MCk7u0o1A
ZLC8m8C/Hq/ceFHESX68p3YRrHzKPLE3+mb6gsxCNdcRvFzqMbNmKKJmkJIHv98G93H6CPBHFWAd
hJ2mY1XeL9KgnmHCGOP5ff7LRVBi5n7h1gzcwMbC+roOdiWJshPzGJ+BWtJ+2LQ8WFC9eDFsNF4G
yGStmWysZ16mJ52gQOucuXhwn4I8g3CNGxjzuv0Z0tpcmFbqLntpos2XEBg82+OWAKS21SGPmOtT
L/lZVkM6K+PEeu5Jnh50GOBP5on2Z5R9QJWFtdacxnl0HcOgnkERyj46VgcFxpgeA3DGrp0s7aUy
SbbSYdp26JJg5UMC2JPePlx4oYRpUd8+av2xshxkKVTHgk08JnzSy3CZP3qTCZGO8bNzCq2+fqDg
LeehgG1F4Ph2SoHpn8b0gTqVeAiTdFhGvRfM7hP6Cixt0y12oBc9HqiczxqZD8sWO56jzfkWxBG6
7adID+mzMYNTUVbMdRBnvTrGKJweddhlibEp0Q/S47eM35P4ZMwlfBQh5f57TJ/pZDzr0rmXQ1j+
PqbPRA07VwM/yBzWAPnMhjjrSiMpSQBp4xnKcoBhOvnMs734oMGXtwkwVs0N2o/niVTJ53oGt0kX
nCWA1HrQPPn3f/uPf/zXf3z2/xn+KE4FWutFXv/jvxB/FuUgoUai/gj/8QTR+iLT1/zO+fsV/1j9
KI7fsh/1/5p0iD9lURc/1Z9Z00/z+87413/9dPNv6tvfgkWuYjWcmx9yuPyoG6H0T4H/x5T5/538
tx/6Lk9D+eO/mTuT3cixbMv+SsLHxQQvew5iws56mamXa0LI1bDve359LVNkvsyIfBUPNSkUAjC4
Qu4yE5vLc8/Ze+3ffrxXQ0mmxt1nlFTlj398a/fx2w9b/j5Ovx+m64//x/euv+VvPzbJr/Yt79/a
P/+Tz7eu/+2HpP9dxbaPqEGTTV0Vpmr9+Nv0+c9v0dERtoFsw1Rk4HU//lZWbR//9kM1/i503VJl
1VJVWTYt8eNvXTX881syzx5ZFrpl2EITP/75u//hHP7rnP6tHIpLRWx899sP7N/aj78xJr6e7Otv
pxumqqlCvn5CQ6fMkRW+//52l5TR9e//L6itcarX1ZcQTrxbd/VDcSdeeoQ8vWvBNPAM/yPbF3sa
JEfB1sipNtMm25oH+7B8Mh3+QCx06W7Kh3wnnfOP9EN4+jZ/WGPffJ+eepoeb52PS2G3uI1PDIdb
76Kt5tuHdTd+xJNj4r1zo33uNbfN3niLL9pXsq1O+lF5g/I85Fu6rcpT+9Afu70UdL597r08KL3Y
zXfZk3LLfssPb9OdGlR3mCn8/LL4zW0bw2nxrIfCT7Za5NpBea5up8dpdvkO6uujtZmPwxPDqDvp
rL4re83FqrDpj8Ymu9GDZhN6/ZbSc28GsWt8pZdqz6e8UQ+QMJ+KOwkv2Lv1JVVOZJF76kbbwcAd
6DQGHlXP2jf7kDftHTpygb6VH6P53Oxr+/JrOCV7Gq/76Ca+LHvq9CcO4ZHf4UvxGfHukDTtDRfD
7KE8o4hwIPzfhw/KjnheF8O2+1C4pl/49ZF1/Bh7mEyD+MZ6CPdlkPls+LzeKTYTIXFBO/jxi76t
9iKwA8nvt8MpvG0pdaRD+Gpusw29fcLLb2OIELoTBgn8EWphNzG8TOYO27LzbnIn+pULtvTudCDE
zWXCFsxETjv1fFyYW7vWz/5+KUlPdCe2GC/rsdgmt2SFbkCrpDswW57hpvxevZNzWNDw7OjrbatN
dFD25UP3Kt2gaL/wDs92IEJH9uOdvDgWhx1y3sbwzDt122CZ/IgwPTxnh/E8bayv5dSCy3q270gM
eVYP/X17BvtCDjTh1Zq8tfmguiNtIXcGwpe9ejO4IhjerP3CANX1bMMvDjB87rk+R/LHStbzrRkI
pzrx7z0E2w4qpEMO8SEwOSMbpvc/O0c4ze14gSwX9456w0ErqPy8eUueWCt74gE3SUyuWBEwoayP
SEjYKzjFL92bvWYTe0CJotOlcB303XdpgJs5oBX7EfQPCJ+NJ6X0ovQ0WRym18qH0QpVzx3czld8
yR2R5W2a1+K0HkiLOVeRQ+50xo/4SLmMZHfezddOA4SyyMnKY+bOtCiGQBgvg9lyJ39JCtpv+ysP
D8iUiMIiKGlWT71zee+CaxyBX24bTyM83OtlV30cb5d7/bHAtFc6dXHg/+Fkgp1Z5W73Ti/OmR9z
3xLuFpXyOrO5cg0uxfxYNIyaBvKMHJ61yConm5LcQYQsv88aGfdcurIfbhg6L2/Nfn0uZRwy+8in
A+6i5Q/fq4fhMsOdKH0D9Pi8B5/qZ+Zbvk/O+kPzlRBbupj34Y3JstQHy748apueMvtTf0RT2Hnd
ebivvdJ0hRp05/G0OCPUmZP+pAVQ01wkh7OTsRoFFWAB+sIpyBCCDRLNkzQ876ajxrsod6eeX5hw
4QetNj0Y3w/tnjvYMR6BaGBiHSsIfZ4JXzHPEX056am6aB8WHgJ/DrrOJYU3oSLZAanM35J7aWds
bGoDRJOb+UvyrjF7/nNVubYTpg6cEJ97ehfHDlzcXn3j+MovXesp2jMii9AtPuv2WfIzzcs2NdUa
Xo2VkCZfsU5q7pe/JgngzNa03TwhI+UwF073c3YRkvvTXeNaXiQ8htSq2NqrLycOF0TP4RudTDwD
S3az6jXOHIHEh8lj+B4meaAG6v2wEkN7mQU7/73iZ0/Qe8RP6I7KqUT2vWNv/pwgwagR7W/rCYab
M23kU2sZ7qtpbEiy7Z6Y4BnGU09cHU2/yEFxEtPHc+n5oYeRS299GWxPX/GruNlusd841gtmN37g
dD/dm09cUzBR3PkGPunodrVzbWvu+9vMuzd3QncHZ8VnQJtm+oitY2TfRuxBnrtn+RYHNWEuij9I
Qer0m0Fyt+rglY/Sxbrrth82KaIOsMIcrtxJ0t7ME948d3hpzkPGXjDQw+kkorsyUM/AyWaq8Vdz
eGTn7ySNuUFA41aj5M7vqbtsSkA8jrlLPGwjXnI3+YtvhIBUTilsVid+4Oe85G58G5u6U00BN4eg
3Nu3/lAzAT4ZvwjrdRIv9Uc75wHMsuFETPGMZzWhw7FpjNFHdYMSJk8c6zQV5N8ObtHQL/NozRlO
8RPctcFcozglL3L5Is5t/yqindlDaDp2XwTXOE39rreP9lnPDsO+sI+avPEaH2DCWSdobXYfR9+f
3ovOx3PocCc6JLdrEL4+xhMcN6euFS9infTr02i5rO0ul/1ssq5mfOMWb0WqOMtIkylJ5AsPLMrY
985Cp1I+aajzyXN9lrx4OiHsz9C6ulLt2KNfbqTJSffDbvJqt/ll3Vk3Zsqh6E/NNafSUX7xAthg
vxzJ4nULr/mFG2vHW3FSa9fw86MFNgxA17beGTxctNd4N/zChTsdhl/qZdpqB/0KzXNmw8ku1RGB
bvMy6RexxSnjKQG/6zVQCwUz1Ft2/w5SfWatTCMwgbLX4lqtExexizltdbLRMrJtdinmwBXW5bbX
nyfFjT6GXUijbnVNyS+Lfah42RzgRd/HMEccrubxpBEcCNt0m3hv1pbJo6gCwwomYx/2F7na53gU
eu8DyIysbf6f1uz/P1bj1M/sWv5P1Xj7+fn++YdSnL//eymu2H83mB3ZtqFgV9YZqPyzEhf2368F
uCqTpC1MyxRU2/8oxDXxd1OndreEplAjWxrV8z8Lce3vJuh7ynbUh8SS6Mb/TSGu8B7/VoabirD4
UKahqJqNrBzv2R/LcE0dRaFFhuRETDfzxCAtW1fbO42KILRZPXEVZcwjqsoRS5FuGAQT5LuUD62O
I4zwWxKK57z3IzU+N8KYvVZaKJHLud7G3L5y/WyuaCX/7eD+Yzfxh93DdW/wr73D7x+agwl6is3D
9UD88UOXudy1YqHzXKhq7ffFdMaNULjRUpCp8dm1kurXEeM/1ZoukWVPTgXfbKvFw/Z/+CD/3dGz
6EzKls7xU/Q/bWJU4t3sUg8lJvD0W7JomV20vC1eUooxXdO2ZmN82RPuG8mOep88btnT7fXrrz+G
8d8cDltWDF3RNM0wlT+dQ/odUxeFCY34eiEGnQHSFEonMB42o5hIc//63YT5x62bqSiKbKv8J3SY
7Yqs/+nwj2BmwkxpIrcT6nBT9z60P+1NGttzK/WZLxS8hHDdjAdAZJUzRMsvRU5DbGo9GYqCC8CA
XDxNz6SeD3GVHlBnnCaNvE8zn2rfEMJiNIb1LZtggBNU/1GF7AhB8+2EpCtbo1hDn8vKaeeEKUuT
71piLQ5zbT/Jwyzty6aJtlhILfKt0uReppBXlcI4JLUIFonRdB4G09gMwRAjmxSdZR5pQbUVXJiq
Ldz6ngzd5WHqyXopSeEgFDg86rn91A+kwOeiuOgJKyyUY7dMJkbOSZF4sWF0Xisi3e/C8Wtoqnmv
dHdEu0yXZsK3GCvRKUxTGGLltFlmhLNyIjq3M+N7ojeYBEurTls4zPZSkbn1Op1STdFJIR93IVIO
jNEzKX0DJaJJcGieo0G75r/xyCe7UVuwIeIK2uQyG4RpnuhhJadJZkOlOQPIrUOHxmYusdsJvYwC
wlBNGk3RQzZWD7mGQUKLN7rWvK6tQgS6qT+HSIXtvMtf63FuUXcbqH2jsvSWSIqw2gzsGmGlB2tj
IY8ammwnK4120oiW6lW73OOpJPynS4nPmOuLZBXXmSMUX7setvjLl0MDDmqnmv3jbEjhwW7Dm7CS
4kAsvbxvdQ2k96gXN4bdDG6Gt2/fPYt6GZ7qwXIG7D6BSoTXfW/C74/hVmOcaC3f6tuHatLlm3ms
lUMlKVfcdrqJVEHjoKOgpXWVULNL0VY39XijAUR1lUSagrHEgy1F0UuhjAvvr3+F9jVA3DYlx7Sq
ER1/7IyhJbzxGqrdX1+0SXrRxPC0CKvBQqzUrpAQLiLMrn1pIWDvr286xf7TPX695yxbETRuLEXX
xJ9Wmqo0FSI+0giLlfC1PGUkTv9e0xjMj+PGBNMLPzBqgtZ8TeqKwNmCAKcRu/EEB3VYi+lhSgaM
r3ZyCR9qqDT+IjuoDGSnauXx0CZ54TcPctcNrJqSCrtplbfRWp8sAloOgxX89e8jrmvEvy/hChwX
mSaQYRjMEYVFt+vf2z+yvGjx1GWROzZt6Wm4805YHBdM9gPKFrfvRvIFEn0nUUeV1nicTOaCkk3Q
UlVn+7/+MNp/fhhFCBltpaxb/GdcF7x/60XlXZVjZyH/UtbZbZo4tdhLYtBehqg+LwUEGi0TmGuv
L3SwkQHBI/Z7SR+ItsRCJbv1pASGKOq9BYXlVKcKzkqYZ8EE/TkdxHutjrkbkTlyiWweBrPihpNm
+tVYwcRIZTVIQHdCa11OY2PU9yRbS0dCzAqnvfbIu2xeYd3KX6baKc6gTuGzEhWaL5WxgSAgDJ9J
Nv9ZoP66aBaH8K8Pj1D/8+LjdJk2TwJNUWz1zyeL63m21jjmMSfWLkhlZYe8pDtKvSQ7Ec1wpw9J
WDPrSn5sLf09wYP2aac6WVfVxHOhF24B5OscNs2yW6kb8mJMkM+W+VnDy+eJ1FIeksV8BmNTMvOU
5rvaKotAhdcU4bxjjqxv676kt4/l4K4JeUekfojcwC3fW+FlWKCNfNaqbpylaTJv27ycbtSYBtT1
qyzscTwj3oEFK0h9NVh/rkfVQKjoiEg9l3E6HvWBHbai9jIgx1HxMI1ZlP6xcZ9Pc+F1KeJOlB5c
i631psb1bamp62fURm4Ko3bF/307Q+5uqVi2AIPKTa2YyzGppmQHUGVym9bSUB0MNbfagpZeHogf
nXR0s7NUnwqZkUthdYl/bdgG8qh9VSkIUwvVjMM5uUKDIVbY01Q6ybDmTmLn1m2YseWxJ7v+JSQK
fLBP9TVgCUBgykxjgUfXtSejTtqTxPMR2CZCk1ZDAcziCDu6VV0Nc/62keSgvzKBa5KYC7Qvwfdg
Rsyx7QNVH5gPK8pjP2i3UqkZ9/aaNvAw4fWzec2Q53CRM7i5JzyCxsSVt/oNVjV7tqg2rmkHa1jn
lF16J5H9fh9Oq7UdrTJkW7q0t0h5lps8hKMcXwNclbo9KZpl3Soaa7gaCUB4B9lUuoOJp+ugXP+U
TJ25++tL3Loun39cjjRhUIXjp1BkQ2iU739YAYypWxqpCJ1U1x9w/G1RNBXHOLNrPJNN5kWxRoOI
vpGo9dqV5IgzZXf2abWVz0nWgCwP5ciGVD/iA64PRgyOaCkSKmBDZ045AnTet1qEBHhcn1VruKuG
Rb7VKbwhiXcXJZ2LF8hD5VaeOp634bpPkp5OXTYNDnAayWv1xGCKOS933y9FlgVWC2jMBMAzd3V/
0K+k+Xwo6+0IFculuGBBWz/UhT7CmOTl3RjrnQfiJQq65Wc3KFdq7Yj4jhrk9zSFrhpdM0vqpyWV
ceGT1shIB4TPLE0H0SrTwU6tJ5PITMfI7W5XWqI4ZYZWBNpUcDFaNHWqJdfR705kyMwTJP0o1Pxm
GYbXEaq5LBfqU4hOa8dcoP39/+tDt006YTxGhVHv434c/qdq9c/FscLlol63N7aqmUKz//TgJDi1
MBVOu6N0ajAl1fBsDMYpnBGQ52sR+yF5X3cQjVAsmZFyAXlLoN8UagRzOAzs9Y1WlkiLkB86ta0o
93994bH/u15af7j0VE0mk9E0dbD6/7m4qnNrx4TaSA5AM78fNetYSkq+L5EZtZRJ1GwrbYIJ1+0m
hVeedFr03KfExMOVfWzMbhuVlbr/fmnjWd1DhakAsi7n76n69wA9tTLXCqs7vasafy7D+NFUWIGx
DBbHNY+Kk5HngUUl7WCUHAIb09ijkhnzpihMKqzzMhT1IVGYlxaR0jwtJikzUUXu86K2RxRzNAjt
RA80DOPuN1utSXdR2LeHUKli+n4TDzek8V4aQyv+/ur7pdWjItAHCriQ1RT8iCW2KeLJhzCmRAcr
FXqVnZlBsyaNi2mpOKa6gYoMZa03KAA6SnMmu2ge9oI0UED4rGqDUT6TavfaL4jxoqmu94z6x2Ms
d8RM66N6q1A8w36U7edytt4TM5k/EoNhSy6pzzHSmkOdidrNlRmf+dqXlJUdNZbS3ba6TKr21KBn
nOT8sTR/SaO+NUuap4Q03qE20/zMtsOdMYQGlAkl3SdN9aGT97KRqlBstSQsvTzO4fiE/IOhK8RG
JJTRKEQbP26wH8sNbbDFmr0Qe8x5qbUNJFn5MMbITr7/ROQmmaDtoa6NJKgQoWw0RZU4GoO1ZZBX
O6XahQ5IL8Ud9ZbEsWuUdWgMp4rNU1QmLgtAuiuibtzZVgfAK1cVV4oTZrxTXCD16QVPkuJrrEpX
gMGh2g+VvVQpK80iMzvIi0omS74qWzPDS9LVxAXEQBZOeSHig0CPjc5mPvPwBMg+p29dhSeXy358
zmrtXQqH20qqn2Ib5PFQtO0OFY/hTqklDn2boyC8/qnWgICsBa4d6cYOgYJwCtD1XTXASt89x+ms
HxcKFqdAb3+nmWYwVzMzrSo5d0tfIteyvQUg3KGTWpVYBXvuT2pRTRupbD8JnO1PUzcg7AdR6Uea
BS5rit4hB2XI3z+SqHmNyBCPxs0yzHSX7Vm7qZpY2SRSQep2je2Ip7FszReqHHZ35OWpfkTH5p76
vzxTRXhqudyq3VL9MsNKceRubS91KsfH2IQp+P0NxbhoBH7NsaHeilZcNX5V5sZJrflRESGT2lkl
8OW5QtcloWAL8rDHTzUC7whFkuzzMpm9rl2XoNFzcxu16+ji1RD3IowTZ2nAZUAvwqJGSNBmKkCk
oMjF0lvmtC6XthSbHEFTMLZl6IEJ012tXaKzxOYOReD6uTKLaK4OyHCU8Z6SrkF0ndT6RlUP3ALW
dO7VG9pJ4ub7i3xUgA/jUUckKEhdSjJ9N8Xp8XeUK0XyTTa3yDtbPPidpkWepRTy9ptmKEvg8Yfe
cDq5MrZFHeGXDZEhjm0cAd5aYM0qRuVOslVta4DilM5RfjPjYfIIN2N+mppM1ZT+tozUbIuB3mHJ
HrZy3eCFpNHAPh3/Qo3gxpkMkX8tW3Y4Fg5hW9vVBQAUwrlO7IqcSY42elJ0m/pqFAj4dbNjViqP
Y1+oh/m/XnJQFGilBoJ+UX8mNH/u1LTsz5paPkXWWLwRRZKj6cQjY3Zj7LWp2hw6i1vOtqQTV0l1
rwmSACnSWWibWmdqHCo2/YXePmaViY5TVyiclyXoM6I6icMG9cuUpInGEklywZRQzdaToUS8A7h2
EpXBlNcxT3mUxigL4TKZDbh6Ndlamfn1fQ5qne6EzTn26ragcw6eLGPbMpvWC6AP8MAtUrl5Ur6+
neCkIXj4S55G+pb7+frS52R0ZvmQOvIU2VsCDHVcqSh2pcnUYIcXHwsA5xvLytId96nwa87CTquH
iV22Od9ZS+eWuGSeJpsgO1MUzW7q6+6F1IkgWay7tKWi/9ZvgjG+zzt6272mPqspp5kUR2mXxV4E
SNMdlUl+KhvzhmDv5dzpZkLFPV/6a4ZyBCowqpcQGoZoHmN73dsWJM6qk5Xg27curpZ1PZsJSqmf
5XBUnsO1RVgtCGIW66FgIrepZGMNslF716q+fJMBTpo8kc+/I41TbB8SFFLRo+ZL8hRL/lAxECzx
t6t2TPZVnd3yLIDoIQy3U8J5Y9rkWXDdPlQG/LesFv3OTAx6SUAhRSXaey0Sp5RIx1tDRSKw0DUL
TFHXBx4bNYnanR6s2FU3KMR2i64jJDNifNPIyshxYey9SjJT2mjZtHX+WXbxMdeq1Y9imp9h3vSH
YcqeFYn8U8eY8/QYLSSO9XP/YiTru5qM6ktSZPCHhirQW7l0y0aPb8OoDimL6tBLOXZoQtNwO7QW
tB8lirYFmPdTjywxUAeDESb9O6toGMjYCcSqa0Bekll7qq5pZyL+5xoPC/YByVuIN3avWEZ5V6b9
WW5T80aR4UCOM15aAZIg6PWGx1L9VCc6AAWpuQW/2m9h/QF97iXLHavZ/yYO2fNE1ktvG5sKg+pt
bki7vFto+rZx45L5TNe6ae6X62Pa0CUss89xZFpvmdo/KkkD3SsnYN7gfiGdozssQ9udVGDMdCuX
oEt6K7DhKR7pM8Iv7Uz5RgstultXUMgyL5cVfbsPXtIr89IKmiYv9z2uFRdZPc7VOCZgqDJxoau1
4Ewom6HV2ie1fkusVL3vRoLfpMo2buXEZrRrDv7QS3SPtAyCQrtaN7GOBGbmvvyFV8M1oo6lclon
+gmEVCwlnEkjFJfeJLZJBT+DPy5JD/aM4zs3VonmYqMd4Xw9JMnCksIehJEr7jhPdNnqzUWyR/pD
Q0KDgGmCN5iNbtrL8ZQejG4JhqxrjlGTRpex1SSourdcg8oLzZoaXyD1RGhLF3KYJSCKd6Za7mtQ
ARtDWRkMDqVfD4WnEGDpVmVcvLI53AlIwp6CgyKIhrXe23P0kasrc+FuLrbtwI5LXpf0jNVDdzTW
gVMsovnetKYTGUbsGSpCSdm5pAe51UO3TSqiJxpjxZfQW6SScoZkxUq38zVtoSg/poX0gb6QGCQO
kP9lgYcCp6HEo85M9uNazece2peb4pZj7p0v7ATYp+KIy29oM8zPxs8GtfuzRcsFULnhW+Gwn4Q0
QpDo4AF2s4yFzzY+jVpUN3mF22ht774TpP/1YnZJuO1ZoOBKsr6TP76t5eExig04mlorAbSZbKJt
y49MzCGlEyEHmYXOAlQw805pvFH78aeh0w1usFhxYeWoa66gtO8XS7L2WpJb7MdAKjbza7tIys03
3zYd4vdZEWtgTuB5E0Nse3T7e5Xryq3r4YYkZuyk3Ma3ICRIgwqHX0QWdwRkSV+hli2XsMg+oOWS
wSMl7b6qWiLY4M+6dkuQjL3UxYPctk2ItXs8NjXZYPjujU0BKfBoJZF2wos6O4giV4QqQLAq5kWn
XioGV0kX19a7oKwq42iuuKULWfHS9tMS8YKmRQkLHnZRdKHDX23k0ZA2PH7VQzoynbTG8jUWbMMl
Wl/X/kbj0YYJtxGw4a2J4clLp+yySC2fR8mGk4n49m4UaNKvB3MiCWEPb+Qieis68zzD9zmlbm/r
BSDTwUmTFXFnsXDzWm2Lq2Em7qU1TotKKaVq4sWaRe/PvRj32dirQapEOigLdSiQ6dDaSBg/XOYq
xd4EF1ekH+u6JEFpd7CbB4awEH+rPZL++OeARjtdb+ImLN11hqfWJBwG80u5mmc1eyWfu1rno25a
81HFICOMpdoaam/cVfS2tgqqN23VbwQchTTCsp8qiL3Y/fIsMWPjLSWC3O5AEGrGz6QSsqfWk/C6
HLRghWj48v1yHb6EouiPWlfhpNLVY3f1ideaVp3HnWRVyIk67X5o6vVJX3cL7jZ/aihlGj1S9kJS
xb67/gnKLpThFm31uhSbARAw/Eaj/v0lbtID/rr+3IytxRQwHfxWGFKwjkXv5+Olng3ycrt6gKxo
vCWdmb3Y09MalWqMTKgKIoMWwpBHtT9rariPsjbbNjZviNHDRnYSYujRzmrSRI9tMy4eNm3sCDj4
naprRsRA+IzIQlV3aQ+dD1t+zt6kzIMO6nQwd+I+u/ZgVln7GVd55vWalQR4UYkSLAeuVZ4ODV6y
YwOA1x+0dXyiEH+VNDaDXrsikijwUgf9jFH0+8tJl1IW01C/6cfGOlRV9ABXiidCJCp3AIbMR26n
Y5Xnb3aFY8ko2sc6G1FmscVzlrrHSybl3Abw2bt9UkR3AM+7s20aMGDO85hZhyQ3zcMSF59mOlib
Tmreizz56uKQfUqWxYfRNgf3Wvh7jWKhrKom6EatjXJFpj4EPbbnrlYoZGT1bGtAx9Ka/Sr7N9vL
kli9m+iFeGtd6g9Ckd5kg0eNYZVw3fN8E5pF5CsZj4DvEsrq4w8lTsutWaSdFy3ETehrYd/DncCX
WbdPTZjOF07s2RRK+1Qwdzo1MxvC728y3LHNVPWiGTeatjT3eWMkz0UabeGqotULZWvfZTYqIrKx
HOOqQ9bxEztDF7+PpNvcTIQMoNoq6FjYyrFdJUGsUBnv07HvPdxEy4sq2AStyQS3pDZLutYgs4ss
3/OW7bG+IvDa0mD5x2G00cK8O+cxrLDUGAo3pDV9SNQl8pNCzl76DrOqFt/1Ke1umt/xFqee+dHo
uPezSl+CZEgftGlBobKWSdCVlgQJTjcvozoCoITQtidf+qORlpG47rLF31XVzmiNpjvGEXm9XFcn
qflK0/AQk6YWmHav30I6qUFgpGzQ/isrsesJtTateDdVVnhL2sShvP4bhvp7zvBLzDRxCwOxdvRR
Ju1rQBky0VV00gXbYlxjyx31vDpPtAu/h1i0WUgya9PsSCgbq71E3yKXCm+Fl7LDwJu4thmP91EM
qgDoqptnw65k7vSk4ARwrxmGrtAVYAHDFY6ARd3W2+65xqR6bGQLdwDh5VOrf6aZb2VD8kk3GUhB
lBv30hoTURll7OhRstkyFu6qENslK27nOvw0QwtzlqYXd0tE47KYyTLBjmdfkUuG1t+y5NckyXO9
3vblhL1i4Acvo6w6S0iPUr6+WJAm3Gi0jZ0RzamjKGH3UkaAkDXrlaFCfJ7TPN10zVr7XVJ27ohc
cT9J6xxYjZLcyrm4m4YEEH1fUH+3zXoE2EFRY8iwaPWeqiwEANbB0GVOVMTbVFoeAaFqm5GxIADW
az5fPOgaVuuRiHFie6hybNsLS8wf+bXGjsf+XlLCk0qa+VG/vswQ7CkFc+1RNObyYnHj0eBYy8tc
sqGoGmV5TdL0Q69Lyr4GOBxG3WMbS+0pT8qjIK9s3ywWL3L1JQNc36g2T8W2CrShb069vvo0+Ea3
7mKxMUOC96DrEFyYLB8YkutNWMnTbSgl7Eryeqek7XCDNGS4MUxpuKExsXr6pOWn2cbfWUY4oBa7
upNG7YGgY+2CYHx46DJizQtpfW6IK99UxI6tvZoceaqn4B5k9iDlwBU938C9x1QV80SmHnsFZmge
dYlY7sSSf3IExL1dOPFgTyTRcCOTJBMDjjZjRHEweEq5ODV2sR2YpD9pE2R4Gsxf2bUhj4csdiTl
cZ4/6HT+MqXZ2AhpBTmmK0V1wwS1uqFnz7Gy2W7RGCMPj/tVVvA6m00WpEIoG1mXei9jBcCmoS4v
daI5Y2+HD/FyM0ZzdZNiwT5F6ls3NQVRM8QD9fKaXGRxm/W5fo8OCPWybOyId9mo4QhD9Tq5btHF
OMrAtGUqSvPc4UIn4QwQoMX2+HpBt9z+L71erOCZO7ZJen7TGhPzxCZ7k0Xa3TaRMQRFKGfcD6/9
UOlg37Igboilk0x6RxxYX782MVGIPNT5ZGJtEqYrGRwTky4wMbIhytjU6v1snlY/KXOkbGmu7+pF
oc8aWXQkGx5vFaaN61fVlL93Zdd5V02Tv+ir9RzzVx1DmqFvThqCZCLukG9L4mRL5vzMj8oQD1ry
2kIOCbsAFD1U+pa2QUaEgUdfQWw4uvr9XCrlgdy82hmG4aosguMcS9K6C2HFHbuw5NIRM4q13tGX
tng3RklyBS44NG35S6wwlfnfXJ3XbtxIu0WfiABzuCU7q1s5WTeEZEvFYijmYnj6f7Xm4gAHmNFY
tseWusniF/ZeO1r7ke6zdatk6RiotNdQRBv30gWTSX0iS+Yg9YiTIAPOWfdLt53Y6IIqrZ1t6Xji
eH31mkj5/yX7DUv4aRhz8WzAlHhLA/dhqHOmuL83yvUDthAeBQL1HDVMUsx1/W2Hg4idroZBEM7l
LnOzvxEbyYOy1/qASfxvZbVZDKclfA/bGr6sYRQnAm5h6/ry1isVmGwLJTDwQpTwRcHpP7uoYtre
ZNSXictolOjMnTrmibvtxEc6Tsttjx4HmPfs3pj8hWE+EQ7IimOLApA9AkwI4YcCtaUsL6E77bBO
Uy9KemP9FlisAVkmDTe/P8pnlZNuvrU4zbmAHDueK13cr8owHqYmhcq+ZLfQUKlw586gQvStDQ0+
QfISgAvjjV2lLOd1qLrn0MRz7JPfeWEJDR5GyGrrM2rdV7BZD7bJu29Zmf8MR7tntbpiRV+85wBE
XqHgc2FYFU+8ga+Wds1XnVIbEkUmotr7p7rCpcLOwGjgfVyKKEWEEtavzsxCZgCyd33A9hhJQQDU
2iRyNvxHSWc8e6iQdiLs1anOFadXoJhY2E61s+kVuSIChB7zeFfYofFsoag1uAfNiWK/qsJd5ztc
YpPXv5nr+wCFwBx0eXHmIX1oTTHcyw54a1AYD5EQXzZ5JSc/W9I7NbqvlTtR7efMw+IGFH3c59HF
VJagTMiMxIkC8nyXLHuOcja7gm8ni/R0XNaRn5r0m2GPr1rm5jljPPMsi2IrZt0hCG3W947oq9s0
leZzWfqo78YrmOz6qSUrf9N1FeaFQD1ktjQvnjHau05kCxrTLAEvDqvw+qF004MvHWTcS53HYgFt
GfdE1mzJG8kP4eouFKzdB+EF3R64p3gRKZMfgCc8xtt279VeT6dynTlHfYDRVtOKXzk0U9Ujiue6
2nTYiA4W8IhdGkaHPveWx8nODqhm3O0AiY1ALM0OjmCBFAD7qZB62md5iUq+dcN7YZoevl4GUrlL
2iVfx76nKYUPU+NiDgilKgy4vuSMXQYWO1uhm/ZmoEZJa7Gx8dSeyZo346lg8MICdrnvmYnGtrU8
F6Kwn6huth6l6Dq53bnslmYPOyInI43Ep7YMcftw8DvTevSDHJOIBM8ze/Y7+JoBYiKxyMv08ftJ
1E5v66xBCjqkxFw/GO6AeKyFSMZq6lIDJPjjZu5rSuTSiAGiMerxgTS3+XVetk0ehi9plWFsnDLS
4/wO9S+pLPqQYy6PeWSwwTUMbAxLLw8pNUyt/OpVTI6T2LDE4oka4TL5xrtKzTtZO/KfyNa7Ze4/
PCdzADt7P3U0knbGZi2JsFC+OuEPBnguG2MeJbHaaKcs4lL2nuX6j8idLFZH9nzyZ6RMw9iux9YN
cFFdyYX0QiDO9S/q4SUCbPJormb3tHZeSPm1truiD9sncudMpDDYVsWkdmqaSB+8Fte/YYLCpp+R
/DzoLrlPr1KEHtfIfgK5gpkViUJYM1T1g8fCz/u7Reia/TW/v66dKCYALoW62IjDMKTeaV669SaD
HccgJcLnwQtPIYOiI+gGlpJ1f8pWBtE2sm5aivptXYtoKx0ulP+zK3f45g6qadFHYH6mnqAM7k4p
RPC7virLW6f90Planf0x+GhdIo29a8HQ+SEl62gXJ28qok3VMENsQ0HO4/WDNxTlZmjRZf/+Hzrl
YqyHZJqv4mwe/eTpII2HNrfhwfPeWku7B2lGi1dG3mkU12q7eGOmWN7iwF/hahCT9AtVHevAvoAm
+h1jl5F1MPzSIbh3MB5s00R43uIdrti15Ul1TbZz/SahzGhw6BOBmVrrl6EK+iC8eHfK8eRZrKu9
gbLILiMbYM2NrvmInK5mrBI5u2D8ZmpPCvTUQGAsQBV5Sh3HEUDf4uYXi3TJG0JA7p0r1WccTZ8Q
knD8M5qXtJ8kFY4jNrKDf2sqyqMcCc89W/+VkDrz4mRS7KsUyXCfWuN9Rubl7wZazzI/WUjigzZ4
cioNthIC2nmlLz4bwuIYsxGIunXNCThYZlxgxv3oMNBEhf1cGVbwGfnBTdqHXNfNuKE6a/9UIyIq
xV3ZcWGcBnuooCdo0FBrFawnP4CAaU6qTfqQzPpAd9S5xnz2GUDuajqPU6NBrQw9toDZarBzqHVN
embpd0NBn2fAQtr0o3WPClTuYOSlB114L8HvIjlqGScvbXjiNfoeagGz0nLvhNkcRs97d/N+Otg1
ElbuBI5Nc2mSNFWah3hd3/qpvph5TYwtnqPfR0dI751kwttY9FInR9mM+1rcT0aqokM+p9mmYgR7
u7j4p8UwHn8/Szv7LeeoB8XnMolrRfH+348WH5d1Z99D9Wq2yzAU+1WQNhBO7V5Dheewb7J/I74f
KxzmE1QNYh2qlhTHkRhVvbD3dnq1H687qkydJyuokKrxXo0y1ccgHM8je/NXKAMZUW2OCR6X1WNb
OWzzA+SF7sCmL8q5JwrS2XunsLYTE3xGUc1XNy7TyUvd+r61Tr/jTVyu9TmDg9Y0tfeaRs5rYTne
obfRALW8rqs6B1Pk3+q5Nu8U9fFdUwSY6Dx5CnLuxHFQ5k0JGTjpgEe9liRnxGsu0z/2JFFKyoVq
eO33qCPM/cy3uYt8SEzKHQlR0tajmlz7vmy79CVvHqmJvC0cTIQYTi5vKemHfT/NZfz7aS0QNg1m
6O6tZbWeOJ5+ZoVIL7LgMY8hDBfY5PpPyru1pOX61UJlT6i81K3Tt27ipmAsV9syjmMhaClHT92n
PB02srWz214Md92oGWbmLRs0f7gPgmXe24NsNkVtA5uc7XRDEB24zusH70r5k6bo9oD5Pot5TA9z
49C40jGRFEHOH/k/iIMlg8DfT9u5OIB6o1nVT7+cx9C03qbInJJCQN8Jr+W4bNfhY2oUhVZXQFEh
TyxI5z8s38mKbmt1udIx/LVfHkBsLw8ug9jGp3CHK387wy06lWVQ7UskSxsOSZJI4Naeo+sH0lYw
6HXGgNZjTS9Dc/Fz1ryTGI8+wVmX/z40HZVvl3PDDkF7HzGeKc1CJnWmp9u0DLauFWDTXEhdsRev
3Q6tZT8u5eokaUCvWKtI49wyrQ9T1C/tGo13lp3+9a+ZvDl6j41Vm7Fdjs2zWwTn1Bzau9/PRtKi
Em3keE3dcDmtth8Hg41By3dhwBAFoHbuuvin3w+lGN47sG4nPUkEb0CB9iKA1Dh4fY8GhyTlZByw
2te+LR/daswf02G9mUjFDqbqZVCaeS0z9Dst2bwZJYZahy3mCQQrNi7TnDq6HXJGm+VJRWv4tLIc
jV167iMyhvCJzZ5zkMM8cl01hzwLnbO12vrJWVEXuMr/XgdtHbQ0DLbLJScXWANWwkP5apCxhpSw
xcCkwmM9gK5TBDP/v8Tx309rrNsXOpUXjSdipzwcbxjs+PMEj1vzMTQEMw8l6v2QZ+J7LIonB27s
Y2i5kuMOjnSUQ4tWCEdy6UPMu372+/NlGpigRfB6SfRNjxk95sHoSNXTHjn2NrjGyVAmVIWARcDo
EXgdyAkAtTvu1W9MZhBMjymviqxs6yyyaXrU3H7+WlxUq4wjmzCeMJo9lm6+g6Aivc6YNxR1Icwk
KNzaFO5D4a/pYQ0ZBKwDy+9xus3EMO01OJt4bSpxV0ukfb/ISBZP8OrH/GL7xEj1wyrY3y7GWaG7
3DV+OSb/RZxWLC12LMX+pe2iYyMNs0NplS0xqj47lcGoGc3l824MBnImm3U8u9cPvbDNrTMjn0w7
9wp3lke/DomgNphtWV01WPHq1B0ngzvHTOa8Xdin7W1pwa3WVXPnTJx0bscUZcrm924I9en3ymI/
f6wyvuAl4zZTvgP07PeHtGtd3JhBpKDfOVzeBHz6XKyHX2AKAUA2pkPe498/hWH5uPee2pvalUxA
LIZJiVNj7/39fI3YiE8um/bJBJEUus3yWoADIxrUOwm9sNJahuLi2YxXe40YuqU6qJS/z5rQiy0c
vHCSEGJbsU+O3eRFh5blfwFDV6OtiRtPP0Y8EREDJ8awZwnBCAFgi8oei7m6ExguQsFmFnS8Bs9R
oVRrF3Lt12JbrMEtEYsILIKtBps4M0g4s5a/n03jq0JdkVcmrZ32zlb/XrCQWRbFPms4IuHQkXPy
dUjam1ljOayTpl7IpNXvaHOA4m11md1ZGjHW8uEy4FWNdyxdIwn1TRhuJ/9d9jT7iLhDy9oWxakZ
o1vSZA6TVfK+D998ixvpurdheiPWYza819aHM9j3rAA5cLKtxfxyUeImqv+48DYawcwEgFmatZtg
OpH2chpzEDjzV3pZuwN0wJ1lcdqUJCEo9FkMhbv01UNNyyZy4ZXIrG0rnup9QI1GXmvckqKCtIrO
e0o083+9Bk99+9VDB8GgwVggjAGL73uNqXM5YT21qn1ocfxWJFYS3Q4iOzZhJxh2dB/+m7wwKVam
ZC+rfDGtP7gXDn15sqJjaqaJSVAkMrlETg/07IQdnkL3r/qsFmj9zWUkk7eYqoRkwXD4KJzhHAHP
7Hn7eUxvu7z/a5JJiRYA3Jo9boih3shx2ETN02ovGxIStiTfxQ7r6sFrLsKoEmWs+2EyqFgrIJzi
MPvjKbB8IjVyPOloCcyFrDA22yUj4BHVm9nU26UNDqvV7nhwEP7iJkNR3JDnmxRWHDTdrsxUMqRv
qWWzCUK92dPE32Q55x7fulOLZM3kEQLtHtVj0lXEdDiMNVPC63KP0WzzTHYAkw+FdT5Pj2xyQ6u/
rMyZ49XHAp/XeZJnTD59tHZzeUTBZET+B5vqs4NjwtE29n3NqkaH2xZyXRsS6mgwnsv9xKdPiQ3p
nZV0vkUK3R5jnjXvFHep4Rz8kYLQ0+GLPdfHBahPZdjbMJf4/LjDJh75xXfBzYIU6pbJ286WNm2Z
EXeejXH1OC5fQHj2ViTuViUuVks6kpnvCyleFpNNi7iIddiXOFQ6TnyvOFQl4OSWvlLo/liMKM6l
2Ale0XrJ//g80+b1G5XYsxlm5HM6j904E5y5fCrNg6Wen0G627e8G9vV/gLdwRqFbwiAh57GW7Q6
Gzm79+EAN0H2cGjmnc89OxbGLc+HetfzYFdGfWw6AzszIlVkAZODS1oVO6QsoDe98iHU6SkLcGel
jOOi60gXk9CSQcUk/jCV2zykQRvgo6X10+w3Rzlhv0avk6dFXDCgK8SlzbKkRdvmgzXzy/zUz3mi
NY7EqI4InwLizImFSPyEO2JvsoBg4rm+CnbprFduYCytMRX4j6yFx5fgADM3eD/mi5TinBvrqc+i
QwBOq/DWBxc1eeBPXPUckYqMazaZh6bKjjUPGHfCGA/dIFoIbwUhni+vLI0xBw7ewW/CTW6c+Mfw
P5vyWUfTXrX2vbWhOohlWkFwSBNo7bHhZT91nyK78u7nKkBCBypFjZzU3gWNYRcjdHxiXiGMEtA5
tb01M28idkV4wal0qudmRfKRIRvl1kIvHJcGLtE2J+WOP5V67E2CIR9XxOTQxxYbeP/KxVW6rGAY
cPb4J1cTT3dpvWuCyCSrLBP/trkSQrYE/0rT2ITzn9n7rDtQBGt5jCpuSxvENtqBH5GCW7pm3hrG
DbfgHSvORDbfDItQpVn7qG2w7b0tq+HGUaZ3Y1f/LZyPQsvYvpKOx+aOfB6DQiu6QYG6I1v6g+lG
IhyfkwnEX1JA7dZ5W2+gYbPsYl7XchJz2Uq1syJG3zraBHa3bVT3FTGkPWhyNyakEsGokrK2mfKy
fOnR4LSLEYd2v80ydXEAcjsGlu+0OxCJvJ16e+PY1dfECYT2e9+LLNEO/lqSwjOmOJzFhdXCJ6Vz
o1Nwm/xsBN0BpOjGaNZ7Ubdn4rxeOqXvSa693v5naXn3TmZuOrveGTABVjUz0wpI+TO/SzfYF/mT
ICdrICZVAglc0yLx0ohAreUwOvZrUXR7P0AQPd+hQgzb8Gcyoz1ZXIe8h23je3tLV12CzzUea7ZK
xdygS7TuXW6i1iKKuVY/HV8xcn9YHeJJVNPPNaOFUwjv7ph/4VauNxh1GCsq++SI6HG1EK5mEjN7
t0mdK5MgiFc3PXaMAG3X39SOg8hvYBtt/BmDklOR9QCJPAdJrHHY6dPyLaqKCcxX+5Cn5asvJeUU
55cl95YznNKmohJlAFAVUVxlSKR9zmkD7VZQH9tG/nUzh6yoHuzbbUWQVZhNKK/L58ghmGcsjqpo
97lpnGubWCwi02NRpLu643xyCrz26C1ht2KUQTJvF1smW9/0giQrmLvGCF+12X2iFSQpr27SHWHs
P4XVn5um23qB2BH88zBMpKCt86F05p3petsla8jgJb5zDc1TNLSg1/959rBx05+FOOsQzrCsoksh
h70cvN0EVNTPoqeGrK8aveTgMecnoc8IH63GJiDMLuNSVygXOkyDUJHa4MVcMHGT/Ogz9Kiw5a45
t29+tjGQTJAecXQ/zoZA2jdvx4ibJhorzUJgIU7B+jOBMMXb49610sn49YxKIt3mlTqW9UgP1Njz
wWbHs7euiTWNv9WSgrZi07axxG3GhJKoer7cKvGjZZM2074m4zoFkuIWEhkO0tvmC/z9kUna1nNe
WixWtrcSokQEa9q1O28yj54H7g8tUIJN/CLyILHLL5/ufSzSTdNEp4bwSGeCMZgxJFfbtgreMupP
xR3U8URpxldlU9oI89gZcidaQgE8E8ZKh4+BxCup73wlHmcUNGNQHwojeEAwjEhaouQF5NESKcBI
2DYFabHqY/CiK902/+nclAdtdJgavFIFWOIuJhPqNs3q06Afy1A+9jDJYdYpRvN0PvOMxCrDD6kH
eTFH8eS66Fp4no9g8LHhhN9lThliMSWLq6hgiolmw83NnzloXsTqSZKhyVTtkatsQIx+Tpp3eWX/
xX4tQFc24rJ4lKE6LaPNMEslIqNCSoem3A+CmB/D25gsFxAQOhShGSvpK9Wc5WJ2CYCAE9Z1W6Xt
vwIbQOLP9V1hgGGaaw8nt/MqUCOMChoJSRUsWBj7KlhLRQ+jPzTplyd+gLLnX+3WTxWq7Xhioydm
4xhmBME5bUM7QspDds0bWkp6CZI0Yjfor47uH78D20EmNNqrGvuoBbxgLjm9liQ17RtrQMRQm4Be
xEvaqXdzDp/KOlaWRrjF9TIbHFAk1cwAJpFp1d5dXgZwXep8xpOtziGyxaRuWok6njk9WDLRFf/Q
kovktWf8ddV8/bP8AoaRPEVUQhtp4dRZejaP1cL8t3NkYnrwUtqRxjOzs4S71lvKIfFD8F1hj3Wn
DPYKoxFbfijdywLHw+E5aVkTXqWq2/roTe2aXA5V1fw5HT/bdV/kqnFNZcSEOvm6MSsaylL4Wy+K
jsIffhrUDcxIKIDcWUA2QghiTzsgqB6aZE2hO3XvfvkSaAOV1IKqGy5oMmUAuILJdBIDipK3hG+R
KAwEgx1BSN15acgalY7TJwPVFxKOgqMnZQ9nss/KwdXi4czjbWvae0iDlPNLBNSUVcemSOeNUxaw
gcu/zmpaGzbCf2am4HvE8e8lf1lz/Rpssd57EwAVb8q/ZSauVgw97uWZhboR9yr/UIxfSPcEN0Wl
u6zep7kQymt2d7+LOInIjjgmCzEyO3z50Tuu2iBlpoOYrNelWy5VRyKe9CWVhp9nm3mCgy65JZXn
JKsxfNVo81P3nz/fhIN8KVJBojb/BxtjiDPGjSuqU+1Xn6OYHttlOde5S2fIqE6KkLPLuEodLDQ7
sgvfDbIpiTDhMBUcgab304zFH465w1gCXr9+UXPq3eBzCZjJ6n3nTO+zLRZmttZzgNmHX15CFlbu
yzgHSMjskkwGy6V0I/moruckpUhKXIZ2iVlYf5UtfnNZYt+yyHJmWTsO3b928pp4RgB+LFFMEVlz
E1rLg62ezXlYY1O2274O/5opvW4Z3ZOK/FYGAJw6bBeJwYBND9UpGLHu4JavwNVY7z4ag8nUQyxJ
xl00Vnc9Pra6gUgQEV2Nx48d6yUfsULKjhu7YV7SMucd8uro1imlwfJmqClIytme2bRmFy+tr5VI
uQE4yagE5V9lqm9Q8z1N+PxT+1+NTazE5AELArz9L4Dow+ytYf3RF/lLCf15x1Lno7iGGlsDol6y
uxGRZTwFAudrKQFkOcNtXqNJiIwK1t9d4LPUHMucOy1vtoU4gWg3EgQiETiuFY8F4ixTF7e1ox5Y
PrWxdNwPkXMNNAQA6JnFome4MIGKjS4olFMOgIo5fmJM1HrONH7m9bdJCnbMExiDK67guMV7x/oE
d/1yqiuP5E0WFqFjTIlhET1viHqzWEAQYQkE7A82E7eY5hwoGqfcMXWhESdxiOUceHu7fWsiijcn
HTDvp/U+LZfPyvNe2JvjHtJ/qUNAN3917ILpekgpwFf/ZZrfJnFrV52Ks0sNSGxmC+uqzBa+MKw3
LUxW8pw/QwU1C+8y7A59cBYqC2Sfeeyu4Khc1FrVc9D12/JBetjvWpcjxsoqDsbnOs/+aDm+Ru6D
7nli+tV7UQj0IVpjAfZyyilVQfjoESQNlNjQmgIDstHUt/tqzd9aUNiGZM7OXBnPOOt5wi/OQws8
DlvPXXP9VztFYs8VTCyc8WDl0Z6qT8+nf8+dDDxjzpm8FMg9fAYzUEXuxxQCXq3uLAa6RU5H07jF
A67lLJtupzDYwAa+WWcErogADG/+mPFWTtF4GbLwlJrt0QtRFQTuPZEyW0uUB2mot8hsayT709Ga
cXwAJMinT3vAC6Prq2f7ko1XcwmIV3J+hs1qhdF1shC3FWZbrx0/ZCUvymYZ0ukPTslpW43Fo0ph
nPkuIqWIFlanf7IosBmQYeIdAo9rlzz0JgsPfuveF4o4oNFw3zvOvmH5O4Uk5YzLETB3UxmXucHd
kftPUPe/CjRlhveibQYQjgVfjXgTX++ClHU8yPBqnpl4tt2dsDv8DdQQzvwiLfM5D1dSxNdH/FTn
DGMieaVcIyHUfs7Y4dBHzqYxURQbOY2qatzDFMx8xu3e81Cfabuna6w3HqJxaUyexkzVfek+4mr5
KkrvsQhR2GLHn+KpK4+qdO0N8GQonfKvL9nMi3UEzDUPr37dk9xLYCr0eoIa1jedXYbKf6yoEvFd
GISP10E1cx8sjy2xs2S3in8u0HkWAhY2ssnfAwTCsmQZT1bJAhlADCPT/p22B1UZGHUKDrEx0/I4
1HJEQZWyVupuzcp6kf34fv0vFe6r0ULGQ73Vef6TH9W7cbResWttUy/7mh39oVSOrM4pdoGBhmSa
jI2dK1h90zmqyh+D535X1Rx56biZFS3G7/cgKqya9fAgEFOSRmW782XSPHHS6+tMk/QkOuPoDvou
nMzL4OTHRcx0HtVXdw2lmAEv22hfh2HbZVQqhTUJxpzhCoWRjrHl2cmQrJbTswHt3eGdxVsPqHxl
hoWhnIfWkyuHO8cpANlcr+nQ0yUN13gaTMV+gBh0z6bBccxD2D7IwUgTpzK/WUCcok4dDKQ3ocgf
fdn+pd5gjLT+XG/ynsKrNN+djgJp0bimFdCypvyayHqcQuuvBqu/qYcW/dRIn4hQoO33My0XhdO0
hULDwLoa7hquN9mqL2uk5ErLBzgxu3FgmGWt5zqNmGQQqN29y9WCSLca6Gzy7Ll1uQh79+/1azSV
/S+S6adKSeSdmr+B7WB/ohmZ7c6A/21hlVllXDnjxsrCZKzEHOsmQ/xK7cpBXPwLg60km9Tj7SKm
7L13/RNv6C2u26OjhQLOllJakdKmSXfkFt+j6D6tK0APcR3Lub0Fz9vZrcy5XLPgjc/gUY7C/ejd
IXEa7DLaHj2GWNHFu17SQVRQqdsoxIvLHIasmTWozUHtlYEJwZlsiHSeR+/m3c1F92PhJsNVa7/b
M7szGGL7LgA8aTSsTlyHDHR+CfUCg0A1vjtB+TN7mB4s/MEJ+eMbTN7LDjnVnFDr3WjEs+zozrY/
n+2cJABc0A9OxuxYm5OPnoH3p7RTss784a5kxq5x1zQj2jdDQThpU175hog3s/DBpsxXWEoTnlMN
LqcwGa81EzYHQIF1jcQnMKM4ankXFEzcphvRIdoNvcu8wKck3COep/Src+dqyyxAWr7a1sqFKulV
3naN2Hy4hBkxMEXn5tJjJ5boeqzogTgWRxqcaBs10bRz6huykEB02BfRF/dEH3/aQqeQKodlIz5w
kbtx6npxZ3gICCZ0D5ODX7Mywa1QooRB+SUq46EeOYoUU2YkbVUzuIyt7wLZEL7Wuyrp1oS5nA/s
TN5WYX4/jZCbcq9l1OU+F+Ro7Ec5hbveXK9oDdqrZdYvY+Da8VSDVgxYMd84VxeEZ/jHuq7S01iZ
4V5U+jZbG2+ftTxMAgv2QOumu4Z5XxJVR6wNNEilydCfdSDyw0HuPYTEpjnWN337sRRXZ4KmPoga
/iajMo4z0ZFiHuEf5mJidPKx1uaXjlzNk4TfYy0HcCn2th0o6twseAit1CSl5pq+m1/d2DPQhgXX
06xRlzPsnG1fJpUvvnMWrHFY47gWzPXMaL71IpbZDluOiN9b+P1nOtO4tQhtKbGqNPi2wndW/Hxx
r/BhjMQ0tUyMyt1XjurxVlZwQt3qw+/TV3S4WHjFupc06PuFZBdGCSEqt6ZDvZfdORH6g3Ggs2pC
NBNs75pHJlfAN/vle1AAwzJ2zybTXl7WMtFNOMWl1Z691oDF6uc/aN1AJaqDhPYfl3g2YuXz3O0J
C5hJfBwBhcR2I3/MCp9Gq16chRxHW9CLu229TdfbPLWN/WAsp742EW4Vy6uAuhIDf9cjhY/KaLqM
vnlEV4qsDZdZy4UIYmh66XBC8YTQlC1XwAJ1Nd5GENB2cRQ2jZfhRbzctKIKT04GzSVjlYo4nJJK
KXM71riOtEoPkQsX1ivfJgT7eEesN5/9MQmySSSksXEWQDM17ADWg6hc3JkuxR2n2E5pivpp4+EF
CGb/qJr0zFToYqHTbtZAJPe+lj3PqeJzSJeTbWYEAGW7ymSf7/QPNZ621AnP7dX6w19u6esUgbmb
N17lrv4AQ9hjqGR2w87niQhAH6bTfCoZJ+i7TPd97BWQw1GgsSY5kXrToQXD1pMVROZZ/ju2+q9Q
Dj+Uh38imX/hJ0g8TIpSsraQrMc0NFqtzH8B31tCxPtpHBH7qbXBXM+ozbTxGFWoFoMRqo2H6XNC
/gEZ4L5FdZoMa3IVnG1+f1Va1l+Gam2M8VIMbMA6wYK9gpaOKtIHV6uZrU8nX0jcWAgy1+vDSQWC
Y8l6QTv6ZdZ2vhHSOfokoobChF2s/5Rld7BadU4N0LdG94ygbO9SJ+q5v7SOs1mL9S0nxM3t2o2k
e8TLSm9Ou42OeX7qymtqxJwDhMtPFUNEboPpIxDZPsU1YLsMlcYJ220NOjRkS5/oChY0KUh2TNsQ
AQXv/KdKScjYwQZPqBn3Le7kmluFnLsne53wUa3AiUJPMTWZ7vt+D2hy5beXx1oXT4WqXlwbcaJx
fQEnB0U7z18YBYqjV36Wq8UWGE0nTsv8YVXlwzDYr6m7HkKvvV+thlgF+0xMEhew3WOMqvFBsL33
J/5IyxxeF/+vrceI1JXguW8yBDkl+xY3MqBUODcp91wKXDBlpjr241kredfUkKVJgbkMBPf25RPk
voxvrXzsp/HUDukNwyKUC69RkVEe4LXxZPDqTR/NKu8IkEWb2T43Sp1tgYW7GXcGua8klkJvCgL9
6TrjB2wfer+cUUxnRNslZFpkhHJl2zjc9+bMopyiFq5HcN2mEVtzTxXBPT5k+HhLWOzt3eraQyKI
WunQ0UYe9OMiGyCNUB0DSA79+bJS+8bGh1tS6NV4SxiRx2U2I+3nzvYbjzpsTv/kIcBC68GZIO/i
YyMmC1BBHP5RhKcluYSCJTR3m1yYg3NxX1dshBJ56GPZ7TGd69PHvOaYVvO5hZVxaqPgAavOj9U2
lyFc/oKjwecdPOc96znWOahjR+cQZOis3SWXmFSCTwhbL7nWHIfXd9OzHLgKbfEKsI2dCgcA4R+0
PHU34eIJmmfc2R/jKEDyS5Q4KZQ+wHLrNk+3kFHDLQbPNIYRdOib/OJRgu+sMNzXS3ZjO0yU1oEe
qUKlSgowt38OoioGgjdvwFEwA9mFIr2dDeM0BQWz58B672o80Daryeyj6Ps7yuD/cXYmO5IjyZb9
l94ToJJKUnXRG5tHn8fYEB6RGZznmV//Dr2A15kehQigF2Vwy0qkm9NIVVGRe89NVgjKuJkjdbIG
Rnjs3GyN7t5ysmc3Rhc4EDQa4iTOyrvXPDcEZ9dyCavTaCc8zmEBDkXd9m+JKeut1cLPjeuKtOpp
/obi+SnLMxIUe+tHphghgkTlWxdcmKGgqFDuvi+BNQ0y3BZ+/QIIBl0brr1zjiUE9a5x5Lnbz3nF
MxDEIOTZujCB0R+ex5Vruz+wqW4lbS+h84PGclTYJtIAWOWKJq1Lwny/WGhbuyRoZobv7KJJCK3n
WBKdxUV5o1n1wQO7N0ZZbfH6gh42jgVRS0cp+tfOjePDGNY4A9wK1rZ3DgZVMw9EpE++1skW4PmH
hHYilnWSVmx83Ln1PvvqtZIXN2QiLbqUrkdlPKouxWgXUz6Up2aa7lSZhiutQfP14T2GvaWD7D/N
9U7P4qdTDjguHL61bC73tVGfvU69Wvlt0HALDYQ80wji2UDpcip6dU09tcr63AZpiM4kq1giDKdn
jYsY+trp1Uij3VTk2xlSEmfX5t6bxDlw2IYgeCN4X5m2tx/UcxokMDQVsoq2ND8sBE1RUlJZBMPP
qvM2asEoBebwrKzuOgzN2uv5LY4O0pXwCCqz3AurKm2v2u5XrsLjUovqDecJdb/V3/eZuwauWGxJ
834du/RBW9EZMdZ5jqm6iNJeCSvH7wqVa+1xzyAZpckYXKfS4hAZ00LJrPRH39vYoPEAMNp2A7SY
wACsdnr0Ztdb6+qmLsP7QWW4ApuXCq/XGtMU93UBVh4xBD7f9hvsmm/GtK2QP6/wUrlDzRWoWRhb
D7795KH3folFSu6AvlCFX4I4OcxtWKzrFD9LCljKMuiU4y/yTyBz2bF96orP/4xIX6dEPOFKoGZ3
i+scWD/JD+3X4ZR9o7cBiGm4mWq7o7zHYxMN1YuvSKmo7twcl641Cq5CJh68QCB6peExEH63SFqh
qi1+n/YS0hBcRTKAnxidPGc64yOPyNXGVJAKA3leDNUneA0LgN59dhrSAb9T9cpA8Haqje9o3jiV
XDk4vfY400OtH5BZfQyN96NETzRr+VfwHlkcpo2Jvltl4j61LYh54x7C/5tAewqOkfvAs8AIj833
iA0ewXh0dtNBbdGJ+2t4TdYhM4qYSgrZSkCe72tScWdGln4K3JKSqt2Tg2quSovRk5DdX32uXirX
puCJLJNa0t2lPXrQBHtG1zTfNWN6o5ObRlb3XT/+zUDkagKIAeRzIEKXEYddMpwmv8IaHwjDXND9
HALk5J3NigKyAzeMl218YKBmcArDJYZmp0LgkjpJunaL95zqf9QVe+uEG9zY5yFOFeU2XIe4YpMx
yn1KZkMZ0keSrbo2RJVito1XgAvTbSG66FQzzB44UR3MoHx0q9SmLk8zJEHwqYaI3VpN8cbqrWZV
mbQHERhu+OwPeV5cE6xYD3Za3PiBzxgZ0E7ce8XKT40NbdhmI5K8XvvftYcyKy4BIgMmDSmCi2uZ
aOAUgbMIW9ybImFV4S4mFjjI8ZhOpGrPxcXR5bexHLAUEq++mkVxpD/KvFZBw9VMhrOmtrZTwqKa
tMFfboc+24fNt9LZXVe5nDeDhSPP5BEdr8IU11DGp8mDaSiAG5W9WOWN1fjAPcZiYXGC4bmL1k3a
fut7ttgiYWOyJOVs0doF4yHve+XJa+Q6N3XFnxkQl7W3evMHxulllSECog4gkADbzUf48j0dRcBm
FIhCnswoenHAPjJVtvgzyVAgOpRf6dvumjPsITOHv1n5IWoE90JoUEMZMwuOi8GcJqfAYKYd0PHC
RRPPHL6GmYcfABEa4E4Q3jUdWCQKjB8rO2B6jc6mpBT2q9sxb4ydG3jZamEO7szGba4t7OBVh5Rq
RzL5vohUsBnbLtlkIwSzoLoZMv3WRiLcoAlvIkdvhVO0MAPVvKmBx6VYBo+NvSaYDhmICJ8iLZNt
nJub3OGq+4aJCiepUForQZzKMPqoD+ZmW9BE0znsBYotA4KHRz+Rrheqn/op5cR/ZnPZhU76aEBA
3gtzse3MnXHfOD7sOhHRbcKqJcsnm4bWOaoImZhzK90mVYMLLnaHQ+dxL0ReQQ50Jb+TENZvlS1L
DoNJuJUho2nTjy8M/go13FPA660dOH/V+Zxv8z7AHxKKByuU06FteAwwpkA17jrk8LJEYZfOnG9U
AFGuvs1FyXR4oLvgU9wxmjuVKjNu2NzL9aQnmGnL2c6fbmXOeDlmqHOiHii3Tgte2EKE5mXRUy9p
YCCDdzaAbMQmaANvlYme0aoAVWYZR0qr1QiFZ+U1bf6KVLGjtQolqg8lwr82RPsyzdshfB+Rmp8S
AfCXensdeyVJiHqez+iv6WIkKScObX+EdiHWjpzeo7TIVvSdxm1oTlhbCIl2jU0r6nCfpx23cEBa
LYi+GC5WmD7jkGPCYSfBHkV8dxkViAqkiX68bUsYSgA9OEe0GHsY0NZ3bubMq1JYhEpgcT4apE1u
KoaFz6qad71n3Rhzmv1kZdrB1ZEf8VhDys2r4ernyY+o7mgdhfzbllXQ0LbIeGHcav/nLXKfDF8Q
hEHgVNdMGMkDGAoZ1NNbUKk3bb83488KCOnlP0TTpHrDr2/g832SwkQrzm586aswO8J9paWcFGpb
em10lrRbkRxE0LD9onqxvOw+CHuxrvlvrUVZGbefL+jo02OYQB/DfrtCHu4+Mzoqt/Cx6ivjb5p0
lcOtUMynHF7vpZ+lc2fhQwY2lbyZ8fzNaGb34sUpcsJUjGscv/bl82WOvRipLIEQvnycmnTtQV9B
Z1bNr83MOXHIvfzJoN3gVqr70KT3BfWPZikYHb/F9qvmCTAU0RE01P4ePHHr45u47wZ9BK073dQ+
2Ku8eaMgQ6Dfu9azUXv+4fNtYlvVHnQv62E3y6Mp2GQsG0A7lXrr7WKnqQiITwXtUedqTkl1LNxy
vPZ+Gq/ztisv+TSAZ5P6iGoI3Sr2lvc2OWuYjt5yLGBWHa8caapLocB/emwHtAypwgdh54cYps7K
qez+jPbYYXXL35sKdA1Aku5GzPKemELjGuSY4IpxTK6iGRYYYyCYOSjzqgsfPILtv4U+FBQiXMlh
ivtyk0WckZtQBU+lPz5Wc5N/TCZC+V5hSiLTdL4xoVGf6Jr2zL9CdcYtgeA1Jp4HmDnIX8O7k3FW
3afl/CRcF2pBx26Nh0GwcdVjvHUgc+4KC9nNaIRI7UbYIYVFG6KzU+q92NshqipuY02EvTaIMEZ3
kVLqZfq2W/iFjEywrxYom3Tr6T0IsYdCtg16OYUisxyrTVLb6MyQr29xDhQMxMcEwn8gf3RGkd3Y
lp/eDP/7U5A1+kjR8Z9/btvpfMzdJYenGFMyprB022bavA70NBPRxn9ppsN9u0ZWoM4JSJgty/oC
l6m7w+wiLwGDmz4UiB+2Q0WQDyOiCPhGKPfa7faTW9MsBEszxeQPcfThaaQxwM6PiG3hjQ7AdJ5F
yLY2MibPQuuVzEi6rUyvOX1G67rJ2jtMK+WRp95EDPNU+W1xJ5uShtPCCQ7ipzHwPH5TBNy44I8p
dXFv1rn9LJ0RrWlR8u806CJA0m4NTlHXrKVLq0d6rdL2mWcPBLUuNqkxuomThv+/CIHFdwRH++M4
EbDKmXIAIRMY8Slmozk7+qMKRwDdrRM9+XQJJRIUplVDvvG7GYHx+OqIgjXdJYNLQ1uiXyTyWwjg
27A2u91opt4VD3BE2suMzy3JYLvCgKhoAPFj4rp/h0F6xoE4HTw7G17UCJWqnOQE8ngeXhzHeAcN
C+Nu6qMjlLJ6ozgPPE/E8nB7tK96EMa2QtS8V4mfvSKgdBOJnNEc5dp2amdVxbBZEqlxmFj6UGr7
3lnsLhbp2/ug5/TR6H5a1wwjsCRMMDKGYBvzj859A+IwnvL8Lu6N6eL5THFIyt0wEwpOVsV4fUjb
Y2tX8e7z60nGH5k9hndWlN01hd/cWCm5brTQzEebRWNj1ElxFw7XwEOSBgKtwvcBz2miKD0wuQ/m
yyTLfD8YFlLx8YVY8fAx7xijBHiTD6Okk+IZybihgY9pcPBvG5Jrd35uaPR3CnTDkDbbLnDQXXVG
dm/Vw3lE8cxxJGcm6HtXyXY0Rs8B/LiHCa0SWGXrg7rIeBYRn88T9TE2TWM/ylTx9XCcISS7Kjdg
Mglg+18DqOlymzlKnZtw8WaW1qPpIWeZm+YA4AnvaOe6+5Em/dHWKA/RjonJH/D9ojfSQKQPUzA/
azzne9MdvTN9g35XJ9TfJbaMVNl67ZA7Mcsmuroyf/P7xH50pgSLmYHT1ddWdqlUmV/GcTeX4dbp
AfC2t9Yzx8ImvcyuPe4Do9enXEmNC52wdr8axjvHL/FUuC6sPo7IiCI3td+wtizH2BpB1v2AeQP5
x5Qzoco3VlAhIEUKFI7sa462to5Jq8FnSo2kZipuksp6RF9Pmt/ifCoJX9tLTc9q8fv2rdfchqC4
CsuimYaZKbSnet8TjIHRViyuUkaZ7eyhxCfUdipSQh10UO4d/MxMVd27hey5c0XPxW3pAWhND8og
P5atpzxZ7uxc4KqQjqsqZtGLG8ntktu8iL3DONERnzvKT5nWRyh8NRDSmgYGSmTz4LlLNy1DLdRX
vcNMOym2w8JYsDiMrV1P6NPnW1RMxxre5L3jEDjoZVV/zc0ivNCAXCPy9AOzfZ16Z7oGZbVcNd+8
YM9Jd5VVoH5QQ7SxWiQwRs7wRk7hgKOYbxinb79Pw64/45LYQvYJX4oCgkwWwMwhSzd4sUbjJzci
H3SRSQRBOlzAcpm7id7evY/kEbzRJF4ICjpWk7n3RxTcdeolj2N0O5gFyO/UQ55JF7O6ZG6f7yGB
cmpowMCB2IfgCRbxQfhpcGV2/dgE3FZWMk4XeirDMaXQQaxo08dYeFMceHbKsVmJBjCvs7SDne5I
U25R8oJr7rIXsyPELRyIwasd2kqiHk9Yw40dE+tbfzF10aoj0a0Pfn4ylrqqOdQ0okwnTF4VqQ7G
OE9Xr9h0wgjwhYzhjsXtEpULdroa+XyckorOfwYz7z3AK3bKQD8OJltYZpXWQ+9OtyUwOrYoutld
AZWMBHGT1JFNb2K7rBruibgAnFe3H1btFbeG3R7mkMvVz98DE6Sgq/Dl95PtHqMu2NfLQx5OKqLB
1ngHCTH4LlNHgK/niTnVTQU3l6OoIU/gxB7SknrIGDhaOj3t8DRph6dc26CToo+5MZtXBJXoPDsA
bJmH06dwUYpF47nAdozgJW33fUtLQY47/i77+smmwUfss+2ixM89GYD5jMLr50+R5MujzeHGZfTc
yig/mzRDNkhKsm/U/680lC4Tk752knD4nArBW0+nlqU2SCAbrJQxJ6cRisdjlzced3pKUxa9dZtD
b6Vxc1Oldc32MGlYN5Cfg1G2N12prJtRgvT29WJUI6fgMWRRn7uaCYQDjqqlSbtyiRR5cJsJx0re
gRBqsg6muMAIEfvZBxkWl8z/GOh0F7qFXuIFOSk+izomClHiDufYcPgFnHLV8oL0N4US0bsYQHgL
VoQ4lXmWe9QvUEDT4uM/6+myqLZBMR5zVuRVFcF7c3BHbjtPuY+4N6BE2NFL5hgOwwn7IBnibdxJ
BqdJxzHwQ3XT2UlxKYoWsQlCFLq0FWCdRcqii7/9RDt7e+5JxewbIKqCGJkoq55yuvWQ/m1KX6gG
yIOH5PL5IqSPeXtSDJLdnGBVf6JVxtDzfS6ZWdWdsG9EiTwKV807scnm+4SMbu2h4SXqHK5v/Lkh
xs5+QNh3l4akKuZqaN7AC75EUxx/SBXu3TrZL4qnBwXPgOQcZOFQXx8/382LO3KMiqfPdzCogcY3
z2VdD6u6biqO0oTENbQsaBzn1VMX5yzGHn6xkJ7Mvde6DAkXxJShl5opSMU1k2G0o4Iimc7LFNqs
8tzL3nqu6S5LOqcXHbrzdYgTk7xWV61RU7Qb2koJw/w0eXJC866LlPybgJ8NB1nMn/faNaaPuKO9
Sltnh+gGP241+sxl65qLsLzkSCLOI8J9LFU18nCrJqOen8BdUiREI/Ba3hEHUtjvLlS7nyj3DGn9
xLzzgwGof8e25Z/8UPnXXLSvAPTMhRTlX8chbBnsFs4WLFp8C8zAO85D8zQt7xRCgJWWTb83F9SS
mcx/0QYsXhxrWpwSoXuIvSh5TUtQRoBOqhvZhs9ALjl8GhDbR0N6b2pKnimrsXMhS4mkadxPwmRo
EKNZzDTxsB3zAB/CWmaQuK7CtHsIh/67s4iaI1k7aBkT8/z5kiw/GXKRCCGd3tq6hbk8M6rwrMY5
OLlpP9epEW2m2XQOn7x9Iy7jTYbA/ZDGxDJNY3X0IW4yOdQ8QFnmHPCJiMvnAUK0zJeSsirg/8+1
yzbtkcU7mfHF7p3xYQIfYrY4GpsMLJUZtfdJ2iaHWMXxnghwJIdj8ZE7iEQniB33KnJeB4aBKzE6
8n2c0k3SRlBP/EKcKsvuN2QaOe+jyBGkDd29mIRD6jlyqp5219Jw63aYOYJb3UzBNf6MczWDW5OB
4G2mOP+7sabl2Rt/J54mFiwX3T3UumrTKnHLHXihUJ1uzCqhu0eCzHeTQbeZ0qdLEuiPn6Vp3nrA
H4hcMWZYVoZpndCRZAv9n05/Nr17Xf2HNBGHSL9/RTogHvNcU5Do4Di8ekve0D/yhNwh79MuqalZ
fdEepjLr7/RyG3Rj+9CbaftgdH63NyJF6Kv1DT77wWvS/hjleXJmnH6fLgc9gtIFAzG+tv/3tjCL
ngN8+VdenrxKy49yqMgydSf3LOtEc8mYfcItdo4jkfDrVpcJRpAguX7+ZHaa4jtyeETtqj8Zc8zx
Io8vmrPfAwXmj5pNdR8VxKNCuABiKLonH3098Ktc3fkeTLEQyuI6M54T9JQZq7eRN4O/VvLctpH9
3KNB21pM8wQrxDWPS3uTjrHa/D4z42uih1ySwz0hqTYl1A9zCeX7x9Ud6tkPYweYAbRBdXBkd9Ja
/KQhYGD7wNH4+99mfQ2H4td5tknUIPWxq5T5JRyqwzrMAYIYtBw/yQ/49StHJe2PosLCFEG+f5gG
He5D2X4rWwTIjg3zcuq3dVUGr0wlAnU3M9Y9lZWwj5FMf5RJikYhSPUxdkjYsXTl3JfzmCyVxh+C
rdyv+YTS9jzleC4UGMv2TPdLytYQZ4PHaKAnFFxcBi7OiZNzSBTbHUUx4J1U25zu+b5sY8e1s6G6
lq9TUXTXiRneHLPJZaOs1xnkAhwFtbGTriO2nMp9RC53U2o6775bVZuSQKNtlYa44GSfHCVIviAc
o70XVj/NhlmIg0iYfGPDWme+QQe1Ye8pXDnTSCCRLK6aszGXmni7RqPIsi/S8vwX1663aeHuooze
r02DZksVudODP9BwxWfZVUudXEJxLrG8ckYwnV3WmD5jk/gqhbOzwtC8RtZU7oYYzmtd4Nc0dUpY
QtVX9Faxzv/+bkGZ/cuzTwuZibhypG2a4mugZiJAHQkbo4ftihubF1pPgaZV0kW7EZcezlRK1A4W
3q0FJO5gthP1CdakLFcNSsB8Q+epevBI09r7ZcWsMWU02FecSZuKha8cp/6uBW2OGgTBZZDOr7UX
z6ucGIFNlzNgAZvrniht2yudNvUUiJgOM2pSF+Aw5unitmvb/OjUdbRHWaifm6Z8BFfV/UjRT1o0
x5KbZo7FGyroCMNllX63ENFZoFV6Z+ki+I1xnSbaDCq0zk2fMateAvI0TrOtgDt8hwXw1moDe0Xb
hWN145sPsXDE7Yjmoqw3oWpgDRbmGfAyJFcrME5qLo1Tb08BVBzaicOgGH0ZSp9cozOP2RANuAmy
ZUBGXtc2aux5A/GhfsB7V29mDBK2bwpQ5ll7k7YWKphIoGrA1JoWd5bZXEIVlc+i88VDW7tr2n3q
2NvohTBd3DKzi57tyqiOlhWmdPBO9HPGPZk51D+hPRwghcjtEDCe0IZZsu9jAgxYMx4je0RKYYaS
7AF+Qp7U3bITqxWHiIOhVH4Gp9aef3+Hya9RVdK1bSmEy8Jnakd+JgX+Y/krbVt0CM4hSGfmE2xi
8Xng2zZwvThg4NjthvpgA8LFGEjgYQLSdtVyRNvGXUW0ux14N4XhXCOYddGUvQUzQnA1f4DSmKbK
P0dedhixr1+m1tjAzGEOQTBM3pr+7UgySWbK7mJEr7bw9R0Oe7urNBfMXKzykLRCGVnfmhhghXeC
ivNmONC8e6VpvkCKZ3wchNvfXw9nWcOKdAqK/PjX//0/nsX1WEJyiTg0Aa8r80v6qUleD/Rh1Iq6
AgIaSD2djIEU91l6xnoIhjctkKn4YTdgWQVvZ6MlvEEqe3ZhN188LvWhEt1A37x/DdNgQmNnyhsk
vPHGJMAKDKH1d4t/ABIlYIxx44R8zU4zlU+9ezJt9wVDh4Flnp0nMsVzvKGVKXZgwAxQr3f+DFYp
Tsv72ORhNwRutSr00g9MilClEuIVqsR7CKJ3jHLu0dc6wpIr4ptEhqfRlPnPWHRqYzDy+kOI7ufa
//W62bbFWmVqj8v2pUjhoBoL308KLCjM5FmfGhzMQfGtapYErOUI4AyZf0yFebZY568ctE7FxwDg
PUE9E6u1C7WEPqTKn3lg/y7i95gi1gqdF+QU1nrod3mXQ1FohVrRM8UT6/l6XXrK2ijSgk7ugJOm
MaeZC+b4iEewNevu3akbdNgFuU1TT5aZ4ANSSH+L3CWKAuNYGnGUqFuWOZBH20n02Ph7wFQ+nQOm
c3a215G29r5QyxDK/V7EdncRVrqxJRNB03TzF44cd0YiyjvfFjddkV8wDjUPXR/dlBzd17+/P8XX
fC/qFJZ5S2gTZRWAk6VY/MfzmiB0NOUQlGtpRv1l7L3oWCf4pdtEn/Mqwj4nw4zZNWhRQLznIpiG
S9d6H2kRw3KPvPpepHW09ouEeSN2Ccjdg3tAPfzHnMf/9kkJSFsKViCxFFf//qTMCBh3YBXFJRCO
wG9C2lLhOtOxePK98mNgNnLpqtjb0tuwt7hxjzUxNLd6Nh/d3O22xdCntHPibxhPmeZ0GZPiyrf/
UP79UlxzPZVlsf4p2zGlu4RV/uN6+hlWNb9tinU0g1QyHUKBEiKjN0FDlmaIE2JdZvi4/vAtLlXe
v58WOm2Opag3+Z+wvqwyZd7KeoKXwe+q9v5chJxLaX5AQukk4TlgeOXO6tMSFgsguHyerKMcnXdo
VuBeG8Oid4Fp8w8f6telT8K00trhE0nTk1/Kuz4u6tqaAGvEbnvsvKq7JkDzjwHNoe1ErMghFN14
LNO4Rf4qj8PUPf/hE/xSHLssv9oVjmPZShHp+u8vo21NGJn0J9dpjOVRQ77G1uZD9OBXSSRV+0KS
QU+v/kgDhW0zHF85bx56l7gX0sXsPzxszvI1fPmaNPeFqVzP00J5Xx421aGIsdKIPJWwu4ZuX+3z
pIvxaaXee1oDxkcKczTzKLvSBn2CXShewcBCL4+lc02M2TsBcn11sz49coYRtCKScOeSKuMyLD/D
ZgiZ52kIwE4jum0rIv9u7F+EEw4JZ23bPlLwwbpjEOr4D62TGz9VdW0bGb4Q3/Y2WyP4igYGFgcw
A6ZynF7GoXsrlxbn54v2wL5krkPKNTzDh1o1ehvP4V1K5+DGJkZrlZtj9DbbSB6NphvOny33zxcj
av+WKvMPg90Elz98z78+dK6gpGGf5TjEKejL7e8kdoSzCaFCkA/5kjW5tUe7eVGIgo4A3ecNDux+
ZVWlvhSknfvTmD1ay1hZhTlNkjfOEKH0K0BuSlxVl3z//eezf308XeEqS8HcspXHtvbv+9DIS0hW
M0eCCnfBVXnF/Ww23TYcK/ixY8dAos2DTR2pv+hadTu1BHsPTY1EZAkeGkun37odtYnKev+2CBbT
PeX75ws0ahS/k1kcPt+2xUsEMtG2kO8T3R08BOq9zmz2oxH6HOw1fYxKOnWZnKMbz/TOFCfqhu7h
H2518csx2HVtSygCUgXHPPW1DnQ5Lpn0ISKGWdmJBSK+df1KXwdIzvHdhC/r4AcFyeaNfwMN60iM
UnO2l39tFPMHBt43LC2cacf0/g/fxa8FKhWZ6bkuakmJk/9LlioIBqgFuM/XHdOEq2E0Gmg6OmSb
dBueTmtrhHK88EjORw3QalPR8mzzdzODFUR4SXkJ52m+dINp36CmyYFiRnJdu0peQRk512VsTyfM
83c5lX6W90CN5vFb3PXz1sUCShslch7GxsO6CpR4Aw4EdoxH9lfLxO33f+t/2dxdx7GpoGzHJjPu
a7poVUvZMGWJ1p7lronAo1HdWujSLM+4Rea9G7taP4QVtE90jucxNEKAMm9JZm+6qGwuxKzZN8PY
4o3IELogYCGdVUTq9vcf0/r1K/EIEDcpxjw+LdXevx+PLESwxF25xMdjJKF2oB6vp/Zl9plTZeRp
BFNh3TNgEfdpnHHwL5KNx6K0qhP/keKIHlFRQPFXiUNPC8aNnOZjB4kWtDEvDgcymrgS9YYmfuX3
H/4z2vzfazoPNKcdm3Wdal9+WXuMyCAIvJkQv9O1BjWLJLzrxqdWe/KCwekvDEfgXRA0pjXReZz4
xTWPKkK6Y1ydv/8s9q8PHQcC5rvsdtJkT/96IROZaCFb4E31NUMqvSpSPb0MAfoH7TgDkG8sjkaR
nhol0ts+UN4ZbuuL6Wt6rHFkXZJKOfe6E0BEvOAvgDnG0c3rJW86nLeWSIHJVd3lM2/OnHmGCst9
h2F7yXoOdKHXR29pZ5JxZ0MRSSpnvGSZ+w5E1rt2ZQ1zFp3gziQHcRekDSOi/48/n52Ve14tFgbz
S+2F7yxJqzpL17Wl/p5nx7sSVewfODAL6C7SgIeoy10NAOJeF5YkWXTsX4XLVMXvnGhflCET/bpc
ksDRU/ahejSciYG8806cU3pNaI2sGyMCKbW8HaLCO0WJ3T24AnnjbGbeJVNOfahT1JBBY5XeFvb6
lqN9KMWHR+bFMJkXiZa8QKwr/9AJ9H6tjymNl9PmZzlP2fPvp2ji44Qw4fO13wGOnMvbpPKCN2xU
6cXOQOgrdre970DK4qsb11ZZvIFhaq/mXKAxaVISrkLyFNoxjt5036AHctJruLTL0knjIQDV7RjY
FBOCILGCRAf+2PEsW3+GiRh1z0OBWKwpiTiz1iyyW1JIAPj7toU6NiBaKxP6PseJsHG80rtpjKA8
EZ4RgI3qzEeZ4coF3jrugsFh0W1VfhPIlh4HqACT9A2jCewX/E3vRI0/9bZPYgw+tVVVNA3aSFHf
R15ZHhRqu6FrFvdb82SbiXdMIJvtrC5xThPEBK8I7ffS9t29m3Rkt0xZxlksZBjJZHAbh0lzdLIF
g7slsn7ecgFDMB+6x8UyuC86Uj30BzE/CqOUG7z87v73t/B/Wwpdj82bzrFN010ulcQ/jg/dlBDA
aJmwdomodErfvc/7+i8zx9CXI7jZJ85dNlvlvonHBFsoEQZytO4hqdnPigFdl9cnLKv+wwg7H0Kz
vksJKjoXCrnegAPr8x0Nx3n1+8/9XyocD2+oVjhkbcv7pbIFs4kZv4OKaAM+rvEh2GO17qYm2CZm
CZaRr+KQA648isI5hiGUh6ZhmtMAo12bhqvPy1tv+R6T3v/bVwNSjnYi0au2yDjH7LeOpw5Bk0Ue
Q2+23t638YkxyqDm425vMbOeRaCSO2bAwxIxO2IPsL7ZUTozpWicUy1xrvz+j3Z+aaYuZbwpTXZX
iyPfZ3/7H18Wo6MpkxGYT20Sjj3AbjhHJAKv+inotg1RgUfGZ/FV+bRO1BDej73Eolt7D0x2zM1n
xEy5JJ5C6olgx8NTJy41XquB1OaIM9s512gUihZb8xrcc7R1zSK5zg4Wzhafore1kjo+DqP4LkOr
oX8UNEQoraEAkPceHpoxYwQCDu/EvVwdq76vUJp6zX6afPIWatOiIoGgo0MqStcMiepS/b121iWp
iG92f0AmY74a9JLotuHfQtTZ/eF+/9wdv+yeyoJlqaRjUR/bX05ETt9ArFF5vnbjyGYHIVnBFBnc
3LAJ76KcpuFAKwBo+wB/x0i6R0Q/MTnwff4wd7O1moJyOmijj+4HC9uSQB3M2STBOlfHHk0g8hd2
E7nLO1kMxdmyEqQCfR8/q7qOd6bS87nvgZLoShQCfpkId0XA8PnzGIORU28HP7dgBWu1ET4G78/2
cl3J4oBa8uPz3RBbmoBTv1pn3pK5UZviQMAD/q2lcRRA5frTw/Zf6iXt0V+V2rWB0lpfFolYo3Nk
Jg7BgOAdNLnPXdHizLAQJ3y+zYvy4ERBd1fpgVXdUM7WAJ97dMvM3bq04g95D64thbP/DZuyrE28
2QXwj/SYeoN7EzjJcBvMZzrGkAmYwNPLLe6GaArwktTbIgaUhsB/PAYzuS2x6SHxsf/wR4pfz+4U
55ZiOuR4/0PYmS23jSVb9IsQgXl4JQECnEnN9gvC5Spjnmd8/V2AfbvbUoUVlY2gaHeVJJIH52Tu
vbZqqu/PdL2v63mZKOg7SnV2wyQd9nqkv01a8YU3x8/Ph6FOD1HRj7YKLOgY6P548A0INPi550/2
0h8HbToMaAszAztVbIHvG5KjUFQR6xNnACF12U0Vj1IcRld1xh7fhAitYqX21HESj2FWfSk15dyz
KrwJ3Xjy5+6t66ZTrY8qd2VLtbW+IrJVVhE80DhkbDmRn0vgeTP8A1HI/PrJQrW8IX7/lJmSzsaA
X6Smc+x5t0fVCbLDMznhse9gdqPMMneA4R+magCMG6bhZSI5+ZKT2PzzogX1APa0rLYjWCicCUSb
hiAVjKusKPUrP2l/qBCFwTTiy0jRMBvOFqDIYxuowPeJ6d7pcW48zeBhS+B4j2JKys3oC9VFF6Qv
td9qDy2BMpvKqtOrddeQIr+yky92uixLOFjm1m5aPu6ImklrDTK8LNYTGQTDJSryyU2F1yrti30A
5X2bKI3O3qrstmVutiBFBf2ekKobRC3h9IzbP1m09I/bbIZoxvLb5P1g4Ab9/SY9anpdjsjG0AWD
HAbBsaBNhQP9D+GmgrFwxNBQt3GuAmWvcUixrDXHNaukgRTq+hOe3M5QcYKKVehNMaj3pRkhzG10
U+ZbKoCTFqQ+Yi3Sf+ViRqmenTKtP5KJ1fyMykQ2zFZLIGmwYC99/O9lUvKBGNB7xyhgo2TZ8KWN
mdRVBp6UdojM5zbmLIqF54sRQWkiY+4boxb6D0qfPlQDmGnyNzC2IxqKQfIdYYpX2xQZkisoFkCs
PrDoA5vnEd1+nBitI9ad4iSyieW6DPMdx0j5DOmbVYHdWxMxVZyqxxn8LJG3wBw+WSmUf1kpGCTL
OuIphU7f+xGLKeQ+Wg6WQ3MxVU5KjEOtk/uLEo290xuTfEd7BInA6XRcc6Bgym6ojkJJyIPAywWq
SZo9f8JtMifAkduB6DRDcmR1BMVJviyeY0s88d/N7LAum10xyeHdgBKi1XN8bWSWQpTNwSNBD1Ak
UUU3hQEzYoaKCib1s17Xxx7i0kPS+MfUWCDf7xCTljDEDF8DimMrvetm81ecmcaXatGPhIllHLIy
WtyeyZ63GWRLpN6H2uyag6FsxqZDY610Iek4neH8eZXRP96WuItbfHPclaCmau8OIPTt4RiRO7Wt
htgNe5xeTSuMDxoRykehh7EH+e9hfSowSqiikU6+Udqws4iCs1DqEtneqXIVA/k6gkMgZiW6Sab6
o0RaBfs41XcJA7yNxGx7U3PzOlSlAYk29s9V0kobZRasay9KxXnEqL8N52z+RlP1QGJd+iIPgui1
BPptfDP7RljveFeWi5HoX6F9hkRsDC+JGH5Hk5pfNdIAiDxkNJT6NglepCKVDVrK3HyuSXE4kH9Q
O6EuFV4+9DWaUjM4F1Hrb9JGdNOyWM7PXfeVSWh0gTK2L2MdCVtwFaTgkyM/bYYPa7sl6Yam8ptA
1KO/f/fzIRy4RwPuaaa693BAcR6rw0k41/Ckgkg+m4mVnzKMACYhJI46C9PeGAuw6mo0aBuRw6ys
3rp+AOhcVYo3zjYmMah0ea/vJKL8/lYq6RsL9sguHnPIXAZoNM1ahpHUlY9DYlszmKFR7JTnXMfx
FHaW+LcykN0N5H9rdSINAx2Rk8QEYKsvRoIMpJprtmrmpDLugLKvJLepMqzn41g+NPz66Afibgrg
iJC/4Umzz7g4mYlozFUIUS10+RNj9yU3Zrg3yFzxPxg4N0S/sZXO+l5Z7Obislbvg89MuFJOYgDG
b9P1yycigiiUhEBR5kicOI0ie/L7wj8XZA0hnP1LzxId5LWmPVhYFJkcz7C+J6/QOpHOKxHEjHHh
1XToS87p4ucAHGhsyPamtdvFllswp0X0qS2mGXkbmbGKjVaE5wVbCpdhHTkNnMcbY6BhlxEzdUhg
6Gao5SCWctFDEfSvyDxaalpmVFjcX8wuf5taXzpj2I0YXjadm7GKb3X6iFfyXtFoFjL/slo+aLD0
WbzaGFh5nC42JeQtgHrgOM6JHaVSfujmBFpmI1a7vpw0d8QC4aqZFF3kvPJ4s1knZblES0T7qPJW
UNJ8OkS11j/lgqeL+ApGEJlPTEj+Mjp6XmrndR07nuE/l0aU3v68vPzLBsyS+Udb7roiqv53u14x
qeW46XWOlZlyJn0cVkibGsSwjCSnNoRhaXE3viC2eyJLFmjyhIZHqKofBfusu0rQjD03ULY0LX+O
AuWAKKP8C4ALUbxYaDX/pZXhty+nLrVUP9kxrPO33zdgzEMYBtKcUzkfG+++99gfF5tA2WwzZrA7
U+BNU9aLSIadgt3FLN0SW4klqLh/iPtxYtPehNjacgs9lI6ThBtQR/6hnRPIwszfSDE8IruPlkdC
MAisPFLqyaWcnqt8hGXeG8icxokRdvbw5xdC+petuWXQUmZrzvH341gN1a0m0Y3llQij6Wwqk7T3
Q4bAeAvC7WiZ+b7O1fpOs0WEBgKHEHPsvkexcskm6dBZiXFX+iq+jMwNt8SEzMyaktBkr0Lw6sIK
qq1vXdI+hGE/X9CEz096yvHK1ImD5t98FeNQOZK9ohwTGFCbFpEfFh6+1P3yH7Am+VHPKt0Jhahz
57D4YWDBvtXipRYhLlZljjlqDE7+JGe3eK5Z4RFFIYXFFGBK8l8cmHezIOhftPFl6PLR06rG3CmC
HkOG6N1cjBsvkhOS/IbGaVVAOEw1sytxkAqmNwOaKG48OFQDLVboTZUH5KZzZLNBCY5wcd+EMh5E
tAcFclASoqL+ls+mAts+ENg5SpmtVJb0aNhi10+P0vK46vMWBUhxKrM55S6JDISAzuSQJX7+OFbA
AYi7Qk8mZEuAheoQT9K/5ouhiQHEMUFH7lg1FKBCUDnLFn+HDKIvhGxNpxTP/jaL8gVQbtXOTCyf
TWtRPtL4u8140F1kRCNGCIlUJGUev0GL3/SDhjhgCgUyMAYmGkLYgQk04me1Aer553fbR7WqgTaB
M6Ahyhx5TfP9RyeqirSSoUOpct3vhxw+xai8VjDR7TTJg8rFnji4k1WlnmQkE+ObPn2TFtRVK2Oe
LEY6wAmIhE2hAYge8iH7lqB9FFEvfQ9q7ZgiPPwhmJB74hL0FW4pFsVjUwYTIcAjsljWWRuwQOc1
RfSsYWD/grhr3DCa0y7kect3LSlvRnaBLzIfREbHKEGWh2HVzgc19XW4LiItKi0muauhKW/Rf3VB
QZVunukEb+vVyMqbitemamZCenzrq6ItzsxZA3FPFsjMm/5gDr5yKLBx5RuRtKZPNm/Wh14Wv2aa
CkztEJksg9TfzzQh+LO4M7hhF13xTL842wlG3zgaXS+aLPlwkloSEIuif+vEumdSPc6n9RIWIZas
8N7Lt1G+NfVy7epbH9xE6UpZBFVJ1+FSqYcmuBrSxZIuAabLW6PDjGARCyESaHDUqgUfcLBcPfwm
hAL8JiA4jtbW9Q8Mhkc/s7DxhIlOe11Qb/ztb33VIZ3Oy8GOK6ZYS+nSgxI+qu1S8lqG9phkT1Q/
PUXZUyD8qrl+9v2nRn0e6+dKfc7TF6pQn7PphYrTl1rA2wCJ7DUXXiiIGhuhzvqBiCQYhhakh7sV
Fi5RVtbXLEPdiLHtTVfTcIc1p33qPm37yOKHc6fBIQPBLGpZWUZX8a5ZJmkyTYgEbbukI5A8kAqO
lw6i5JAdR+ug8EtSj1xb0NTRycdcRs5Uc2qEE+lc2pG4wbo8N/NSo3XW8ws9dko1L35+6XOkhlfT
xEh0pWaMota1tK5VcavZVs+3ca15vpn+UmV1931eBnh895bH0j1gLuGk/E6edDguUN2yp6bN1L2c
BCcBbxXkZb3aB6URXoMiQQOvSW4h7wUacgdxgd0dhP5gkDrvw0rkPb9USDiJdfDTI2WmxwQlNyER
6lGvCBc/Bf6pFJdSCKfIz1J+BoU1QbLCUJleKGC6cnrp9EvjDsrRSq6Vfpn6q5FcS/069NecwEn9
mqQ3Kkpv8XArjKXC4ZYZt8S4tdmd0sd7nd3VcSny7VrZkcd7at3F8a4XD7F1b6VePlrEdSSdQo91
kaCy2hCOZ4LdT4S4JxZJY0EyxMCF6JLcZQFFRtDVg4vDgrzSBy1/UNaS8gfKNyCXPZjGnXcZSj/M
pKpxV5N7OiwlJr8q124/K9VuVkTKzM1Yr2F7VaKb0FxVhUSwK47HLLom7SWJrlF7oYKW0/GlU89t
d+ZaducmWQpDDgIqfTipa6Uwyawj7UEqweZSH8PoyJA4Hw5DfkiHg0U0UPyJLPyjSgY9FKoBieYf
R0nrvT8hC2CH1aGKrFMOi8ewSEynb8XBGTFxPE5TV1/8xuLHSbVHJujEkC2av3roOoInVILh6alI
KC6O61PrhQAg5awqx2jSLFLgDeTiUC9IsOvne2iZzUXoul0lIdIOJ9iIKeQYACLF9DVs6q0uJeZr
XDPA4JMZ7VYj0vK8kYGin1pT9zj0Rj//vsjGOtSbQ4DycpcALt6oRtlf10uOTe8a9WrgtnKjb6bi
bWaneamVKr1hAMMDk3zX1Sp97cam3jfZJ8KHj/vnZciORkxXUDMrzGnerfANmb+IvYutNmtPcRJb
CIbmnbrg0KKBo6s4gYWZ6wr/U34J877hDE/OyUQK15iNj7KuPZualtyxu0UaB1wl6Ry17DRYx3C9
RgDFV3R5pBYXn9ybpGVd+233zHeOGFxCRcLA48MR16QTXHTZCOWnCzu3nWvukrX8nGJfcVQVG0eS
lfqNjBbgyVbwoqFGB8NBb9Pos5ZGT0/g7xKrbcj4uNqkPlRLksCf9ynyxxsoIyDaMgAecBmY74dB
sTFPnCiAHbUTCOFCx+CiBWbgdSLcHLg0xmXq6MKxR3YGMY9BlxTTNlnY0rBJBJIK37Qqq91B6lRo
Mz15C0N2ii3U6fLkfwFcc22L+bP5y0eZDr9aGmfoBpkkoIN+pxhgthTMTa1k21isfbxo4ANNjVyE
RkmJ34O3uWXwOuy19pg30Nz0anK1SkUHmhnTKTcFr0bEj+WmI2Z54L7451/qRwEL3x4bExUJNQrq
D0OAGTs0AZNw28LOL5+BfxOtNdQxLQN/cNRGQY7M0e/s60QaYhK7yD2TxbiRGS+a01cx6oA9+vT0
ClVnvAsqw7M0k27nKH9ywvvYhOQ7tRbVBbftVYT57tOVkXo11vA9w2lZYisUyFaDMs9ItBpnmlqn
G9OYs10ttTJyNAKk8FTh4e9hkc7ysn4jU1iGT5Ldlj2+t5BI1tqajLOkyssYxgQh0vUoFMJMEp0M
Wc4lyAjcTkRtgr4jbDhkmS+0cBhRS770qKuxYvcTYy5ZiCyiMLR8Z4QcUT55if7lfa8g+UduyMBa
5VT4+w8uZiWdU3R0W/rY/bErYnMDMoXGq7jJIuV7jFh4hy0Zf0/vaD4/rZmCz/rzN6H/ywqhsKix
A0JF9FHolCLjMlMpW4Aa4U6UCa2BUO+1Wr2kppTBAbYnLWmOmPQNyfbDErpDSRM/kwXxPSRu+G9I
E4eG+JFTI8KdHDjh0hGGeiq36l8FmSt3RH3VdWmcbPggiccxQK401dnwCFYbhXdrs36WTqnS9gqb
6YSbubxYQUeQYoa3fVraJW3ZkSkBJTlJcT6EFb4NeM1702zFm5Iq1pNQlfFGQfiOSzr2nwyDwUuj
WMV+/VNVbGOn8zdxmyPaMnzSEzGGe6yNsReQJ2L7o2Jc51A4BWJZvRjYZaQsFJeEGXp0kfSANuY8
iJAWJzGrPIQk1oNe6RPyXBLr/vyCYPj4uGZrzGpgQtD5MNT3bWpotF1Hw6kEfYYYZQ6ss6mi/1sf
lWp31xW2rUulPfLAPRmD1Ngu1aX7ud33ljdaHu+ddicTKd4uNSiu5buTshR7J5ip5DVwbMFOU5K2
J6HigLsg3ScazmS9fRnL488Sg6OiHLS1EkLu+gOqRCry94q0lCbtCeWZWmxu3qKulTzKb72g80yf
5jCh8O6ouLNCCJOrN67auIQ2FoZLguKMFIaDfOThd9VGL/qe9wAfSVHaU22497X9PO7r6GBqIEgP
enVQq0M/HzgeZuZSCdUdw/QYka7UHYfglCpHCqHsz6rmk1IuVcynbD4Z0FnIBYVKkp0p8CQxNLxP
XsJ1P/Durmui0OTOy8K2zA9//2DnTVyWExRaFJvNeLWAv1wq6RCiOsMahqMqZpRyp1OOea0wfzS9
sks6cOehHyUnfKfFIdZTcrqCNnqM/b/VsMrO9FOz8/pISNPpGMgGN3I/OehF9EXAu/OokwNmh0Yr
PsyTptgVmSxexY7iXp5wL+Yb5IuveOWqW1EY1W1qrMoLIzrCRjpUtyBQ7+IEylu1lsRQs9MJbmu+
x3E5X9tIEG8IIMKNYZXqF4xsqV3mKWqhjPPUHM2jadP7UDctPyyoLQiFieoZefssg60948M2zrHR
GiBiVH2X1RYcBwSI8Pa0b7GOyVTGYmArpJFvVuWGhK13w5G9vRNJ/oNAbesWZzWKxaVZXWC5w3qa
a4jMgUU3vZx76j0VybvGepkLLlG5zVZvEwMmodWAaIC30ESyssMECbesx7ubKH1xkzLhpZ317Htk
lt9R+0IPk31+JZ9tHcUPQwY8poy9udVoJraGVQT5P0oXAFqCmmUS0Ttk8IluEBNf50ksIpWH4KKJ
9i0JQkCAor05LeVP+9LYY2I34wNW67E5zM0h9w+NdADIXuXHfjg2OadWvJB2Gp/m4YjTlypJOItP
vXwym6Wq4DzLJ6qszl2wVI1gfa2+YjFbalpLWSDzZ8M/y+vV8olMOmflBeiWYG0k8CflJRbOVFNe
Igk94mUoL6Vwpuq1WuFM9RzddIKFnIa/s9YgnamJOL/wjHhTDc96eFbq5ZqqJ3+9MuOgLAmuTF3q
d4Oc7i+TEYvbymqKe0bwF+HTU/xIxKe8AcQn32atfC0VOF7HnF5meeqCk1WeDB7MJw2RsXXiQy+Y
J2stOTuLa43D8onvh6XagfPaUo1+HpMLn68lHEg/Z/q5TS7xALaSNOFznlwi/RzoYFWWuiNdNLWz
vpYQX5a8y2Er9WdZO8/9eVxr0s6KwS373KW/ajROVJWeyWFojRMSaRmVdLFUWJwm/0gN/jGVlvLr
o1kfjYhAWmgIB4VDI2fFtbLiMAP9F/YJfmNlr3V7Ao+iV3Qq1LoF9WbWXFx+nVdCCOVurbiq4iJb
+uwWtRx4fl/gFFHiNmfgemDP/l6iPopzr8Vyx0lONwQb2/aexqZ4iomlWiuEa0BQG0atxYO3FAkz
QbbU6LuzTyyAWyhuOCyFyVrAZx25CSQ1cSm93dX5bqp2Csm3tq7sVGUHietnNSnIITKf4ZO5pLAb
ultFnoZsp/SIIs6BO2rot7woRJS5VFj+KiR0FDryVtvr4QEfXq7G1m6YBSCycgWbIpf2VCntIV4n
7T5q94HlhUT08uOgygX70nql5E3cUVNv8F1q8t2UO5viBvwgxVJ+6IKEoxpxp7U7Mk6g4EUEQ+8o
jR+EH0vZYZv7WV3jUjP3Qn6iWWImYQ7WEwzq0Pz0zMKG7l9eOPaamsppy0Al+U5/UUl6rwoE0BED
Qwd6O8EqIUsbLGhgQ3iglMoO0HRKdjQwzLSJHQhYSgP4mU6XOQNg6caZMof+JiWpztg4irqUtpbB
xkx1EsHJ1iqI5gVkthapVx1rg+AYELUF+EwOyXhUrTmtxjbc6bWlRr5syR+gceEMjDcQTwOG5rSa
OyEyPrBzJN2SaKzYFPt0amx+VR/ZFBQ3S93K1rYSmeEAgd5KsKPWCiC6B0sxDxJK20zsVlyqXqsU
SAW0/cTJyaBNsLgtNVfOQAOFYzoJFINDng1NLGoyHaC0JU9CFTadZi2J+UeEgMRZ9A+mQ9GBoaK1
AtPBY08pa5EWjnqwhTjlwC8lGZGSY6dHBBM7U+xYJM1adoHkabIz1YbCokxIe+y0sCNy+2I79tky
kMO7zSDtLKkuW0D16YQ9eIvN2vdMQiQIMuR1Dew5tdXKBhOOYjeG9S7ZAIyAzMpw4QxbDRySWah5
LaYzU+PkLwm684Y+gUOMLXM3ZXI4MKW8ghO/IifQyNJZCo/7YnPnJePl1paq1spnp9HAljud5jTt
Uu1MZqgDhVVaa2LahrM3clrTjiIHLE+gLCWRLjjaQ8PIym5zu88xVdiIQqDMmirKxG0tLtdF/zUt
19xAB0GisW2xXU+IFrXjfqlGtCtC1bSlCoE/4m1pG4lDTbygw3IdKNmpB6dbryOvo8x3AuGR72qp
ei3aVxEvOk0s0wGyRMX8TVBahK1HO11yVMmxDEfqHQPMW++IEjsoXKzOUC7VrTXHjmnZICWRQOeq
naq2Otkkm7etXRMAzf6N15VX18dltpX2dD8wE3fi1uo/6Q6sEsB3C7hqIf3RNbzVdLTk33eo5VSm
GfhcVGq+jItXFcNHvOHho18rTj8MmUfGQYjgzBQdjCdsTxpJeROMe4AMw/fZfaXKfGc4WLimmO4H
pHNu0gdsUyGJIU0Pr/+9pPghtobxZhlvSfeWdfxr3ubgrerepOBNWYsMMPCnKwH1VUhfdfWlm1+V
+sVUl/LVF4PH/jMVTs/WIQ3v8fTcpM/p9AzE1lCfqKZhcPAUBk9x8GTOj5gAtfzRWMs0HsJhqXh4
UNR7kzxo6r1QSMcBdFwWGZnLkW4+JpNAVEbh/xPrUf5M7qFXo9+7IVFBGtW18TbFx/zw51vpv3Rs
EV4xRrcwv6r0vt51kcS+AazpLx2v3LiqJVau9TKl5M0UKVKfYkDgPE7yi1jqJGq2mnSsqvhLbbFA
E/Ki2AM7JFECLdmQ2kSyTBK/TYBfbJOEsn0aoVOBZl7LirTTfBjncbGkBxaZeO/Sma2YlRwzbRTv
61MNX24MmJOkuoYWwwSTXBMBRZdhRubjNI7apuUUnPrxCwnr2pHQsP+9RJKdL2HucyVtenlgH0rC
LUaJ4FC3gvlkduSmpn3NGgI1zQYr62lNmT3XqLs/eYMbH9sazExw8zKCRzXAWO73N/ioy34i1jNv
8MrkPreINAujmfYEflKjtc+k/WyxP1mKfcvPCqD+WnidlmLrQrFv8dPlyr6FUk27u7B5EfpfOxdU
gJGxY+dCqeTirDsXNi9xsuxf2LeE4699S+/v2Le0a/3ct7B1KTgAR143ekq5bFqoVPNiqtwH69bF
D35tWhb/GwTWKJ92sAahNRnhab0UAgJY36k65HXmJFw7QGDnP79LjY8tCYVe4iISxCBlYZP5/beZ
EK3dgoYsycQCQZLSUj01SHdPk3nrUQSCuiunt6ieEe4avRsQxgK52ZyP66WrU8YgcTJsK/hsXm1G
Az4hdGZNKqvfWlnalkA/bXUuOtdgxMPQEzMjn4e/w3TBYv3nqfX5uq79bQE42Vn/gKDCH6M8ESYS
R7vGymHud+R7mARWH3NeNrzJE0r9Nwsg8zaLxxcriL8XjRY7czz5j90gk6ARzUwbtME8BFBeGEHr
t15GApPEYv4s54J67Polj7fO82cRKejZ/K439MeKykq+kln8ze+m7PvY+qeePvxzjbJgJW6UOZou
wZoNz4pkZL6t/Cw1cnW3mrz+oYmVuElUFAKJBqscgV3jlG1WPv35pYOe9HHLh+QEza3IK8gR9N1r
J9JkFAizL7eDJJe0o1UaZYZcXDFFdIUzMwKw7Epn7+ewla9Jtl8rG8lSdTApUzVj+XNU4R7czcNu
RHqlLNUPO8vamQmGINewdiR6qQkKXVepXXNaKtXdeK0h9Lq1BI0dskcxaCJeexg8rfCUtZrBQxSI
oXIuvGLwxsLryd8elms0eG3hBYOnBl6JcLDAdOmlBR8VF7DMsFaoufLoSuUEwxKaE5x0dO5NetX4
9mpXAWhau9bkyrWb6a42uYnuRmv1odeuVYeeWSxVhl4/eLhA2oF+AJ48ufAwFJeDNxVL0VhJ8RcX
S8X8FX6IwBN6Twk8q/ekwAP7NSJ+C7w+WB4Emkv56lIzUsDKhUKjAY23C1zssZvGLrh7KjEJdF5q
Isgo3w3dbgh3XchZ4pOx0EdECG1FnXu/qFuGJFvvSVtpaqR5X8mAmltk2GKWECIQZ+2jxPwqh0rr
kQ5gPupGLCC8maNHZgwkSQxR5mlISw9xhfwmkYmuqenffoUQeGx0QCZhS+rZZMzSNQy+WGQKgYWc
LuXUtyfaO8E5nLkdlYUVvonDwAsUEkpZtVK79SUwd70I8QHqpX41kV4fqqalL2b1yXNgpt+X//V0
0rZMkYwrYmPinnJOzJ1ogYrt1YOslUTn0lgqM7E5ivo3aQFep61JTEbAQjCHE7ExU6B8CTThb8wG
7V9MSm9DJnwPY21+KBL+v2pXJjfAq8JnPt2PrX44Cha3I+azSHLWGcj/dIEM4lFSsxP5dSZ673Xa
FB5adFagAKNHDfqsGE67qrbm1yKISro8gB2IUu6RhkcJ+UVIiypFVzxUQtNLETYweDUIWb3ms5MP
+7OWCKTLtYr/Sfvqo0UXdK6i4tTivA/lftWz/c/3HfJiljhEEKipBmi9KVC3Y8a0U1Cq6gAmELbL
GO/jSO8fkHJZrlQ80w9U76RACp9wbT4a/JBtW4i3ZcxE3NbfA7ikZJzVZEgEGIf4MdKwLM56GX1H
D2DutFTJCcmGUhtZbeXFKUmmAMAzN5rwY6QAqJeZdKwsWd5dQuCKMW8gtsow0Rp9H+taxNFrtr60
qXo3a6v8xALDdu7DKgxhjlVYVIHjyh9awm2Qp00+KsF2mH2x2gbwNRGOCpNtipWET7MDvlksUohB
lWn5cOkUzp2hTtzy+geFhnIvysBJEC24k3pDP8y9UoHTKiw7zrMccmtAg2GxsynLBUFZc+2i+W9y
TLRd1RjtURlolq+POml4K4amdfWWzKdCj1+RyE77rkjQ+JcIU2E3Hqui94+t2gMA8eNhp5M7Tas/
tUC70q/brA9zMWsOorFDMp2Zj0VhjYUblILoMMPQyEAqtROBxTmj0YReSAPieX1umuLSxi4U2vOC
IR4LHZcFszDHDGvpEps+YNZJJ+0oVMJbBXJ7G9Q9SRyoq2/rc51cWFfsuULz/0/E9AyQIBgEYpgt
ObKcdX2TlVbi57Q72vWQYbnoZbJhS0uqyzw6cWyUdzEjkVkUCVCMi4Y7W9dcahzdx1CRqhvccqLv
RoLMU0vYta3UeapftE+SQhpgX5i4a7R/opxeSjqDfK+jZPQGSzQ2ODgVO596Wlia1MP/hKGvKAuC
t3UDpS3IfoAfb6QknLKIHUbEOlowq4+Zr3AejxlzpToi/kQg6m+hRpJ2R1JeJ8uwNS32JnoTv+nD
YNijTBO5Y6oPNpTbZGKIT41ZB7dcEeQX1fqmanr2nMGjDiJf8RK1CQ8DyKvD+ohO/K9HZVZZrL59
9dMTY2RAHaq2NPdlOQ9O3mARbOW2P8Jf6I4d4JdjBpScbJjZcokS2cD9i7+meEl2vdVO+zlhdwUB
7hW33TkLYzy1fq8wSWx8MEPqlBxICRGhLUM/Joy5/ku0GHw2k3mZohiRTpa3F5MNyfpVNWWzbVZg
pfRUaBnSSSreE62VUDSq/SasEXILcEnaYHoyRJQU+MturYWTVddnAoH0pmCqzfGp4PjZK8VwANM3
HDjx/nokd+NwyC3exJxdueHy0977tpzvZid9F9RGPSCtnu4/n08bzPGFdVq/Wp+f6DeZUUuMiTqj
w+K821rpdIuwwxwkmfv4pGOE4M52twwD5LnE0D1QKv+QBD1RjbM4k2CQQujdRMuz0fpsSFBPKqHY
Wh3dBqkI7oTulSkMpJWfl6afd7kQgDArtAZhFkM47GqoahXBB1VEw1hkaWMuOhIFXfbG6ELJu1Z9
1pwtkWNQMYie1Q78PPLr7Kv84nS5XTDhxqGq9usXnfgDeIW2F6dOlbxAXbb/g0T0eDp9qaYwexby
YMeN3HyrscVVZTTsM4GZNSfKOKisI6aouN+sT82AA07rpYu+VoMJoblS+9BeKeLDApdvmAHmS5LX
QFCN1ZW/LubypWmRcFMl6uB241wd26r4u1uIq7wzc6chlNLRF3fOUJvE0WTVtVahfjPXkd0+qlSk
JWRtBwLUah359abVSwktDlB1M1SCfYvAYMMcqryJREZHad1f2En/YwAPfKgU4sWBXDanhEywA4SD
R4YUDWAvAzNsDrIrbgSAvAoH4yzUc9fiP+jNMrlrKmluZyuPIxpz0vI+F5VpgzQrYHAl0aVUAiyP
VTcfE4LGDjPpf8BIJvSHMZOM5dF6QWLNrnZSZjplxqspRLlHkKh2NoVaO6u5rBzyon82pXY+CpqB
0ZZD3Baf0Xw01gBKcy7IENfllzLLXisd8XnYygntU58jWKkiJx3Do1I09UFs+2KrArixYcgRQtr6
9Lxak+QU0iHYuxQiKKhIzHGgKBXSrKpyujYlRb3D0lVqAaYOYHMtQHz03jCM6FYYdjFOByUjrM0n
hufSl31xEdQkuBgMnKUtIefdLJROSNdp51sNUtOhL/exwTwU94zhhcAkN70qWYSu1v/H2JntuI1l
WfRXCvnOas68bHTWA0mJGmOeXwhHOMx5nvn1vajMqi7bhXQDB0LYYYdlibq895y91/7zoSfny0Gu
AeDeWNxJhM16p4i6XZnnH/r6WUgIone6sip2JAK316GRkyvNzoIJSoS+I0zerUn/xMehvw662ZPS
MEdPdbwPKt6NWVgzQ7Vs+eNByoNGco1cuBafgX0YVgmxstWa/pzCw1vK5gipMliM7ApdeG94ulZw
UbiGk6TTFzuOIiIq2+gmpIFux5JxqIwxuEOQcVJasLqKNBhbSEvT1bSC6Od5mTzRk7ksFnkfWDWc
dTGNrpTqxRbMVO3NVjnTww20c5rkeyXvZ5qbw6ctcRjTqwR87qqwQDxyp2ghc8dEDw5liBkJ6M5m
SvD3pD1BaIoexvcw3xkmrW6HImqDe2Q373KaWO9GWAANDokuHmxy/dZUE10M4qRC/vTqibi1KZLf
qs4uv7aNTnq7Fb1kwdBvAhOnZGZororCgzeY4Is8lzAF/euhIoPumFSGTKM+MTdGqH0spl7d65Ou
7RWNFK6SUBEfR6s49rFkcVGrd5OCHLaMLRS2OHt27DdDJ22TefeL0/LP01oCSGULDIPKefkn7QUp
VKboelKZIqRaV1Gj7nhJZU+GPSniksFIf9Qg97n8XZJTbewDQHkK4lwBGSjzuU6SN0JRe7ce7Puy
Vd9k/OC/2Adf1APf925tNsJw8kxNoyfzo1xuAZwSWMjPXHbJNPil7Mo0Ci62AGE2Z7fHSU+i4wiL
a2dy1Q9HVSUGEhGNbUztNRC8zUy7wNUGzvILBtxNRC/XSzOS82LSgwA5RrlXKXfh5BOZIsOiZ9Of
5yXxR/Gk80lJvsJAg62gjQ4wyXgjd/pXYQdgWoe1j18njDFUFaH3CPcjM09RqmDIsfFu11ZEo76a
XZTfy27BAUGTIS59uDaJL0w8XnOr+hgN5o1S+WrMAMyKipfIzpgdG1yBQLfhZm3Mtn5Ugukjq2Z5
h1RAO+gBTPNxLqDYjkAOMKrd//WVof68gecZmiy4momojj389y2wUlk6wV0j51wGBS6wsjeotjHO
wNArGBEYWoOKX6uf+6GoWBiW9orPnO1HWsGUKMvCl3yyFWe7acwEfTTc2n1kRpYvA4O8ye35UdEx
yRqhQlY9/rLoqs/q6KrKausX4hTzp9mtoBGE+Ro3u0mLVP9hBKgUGXz31CrcalL0B9I3F+1bbBv5
faIRW2UVcXquYummLz/Ydqany4OqcIwmTlzZmaMYburuWzoVuJBa4zxNCvlJeEIDWvXNbGR7e1Q9
a81LAvOD9Q2/glXGspdpHVFJC8hmkK4XB1GoKq/EqMkP9Jk5TmA1fp/7m0iwjCgZmUgLdPn7JCfR
hc4fyois+4YTZNy2Q6VsqjlSr/KW+B1N/oMtodWCDfXI3T234vgB0qlflvN9m6enThrKQ6TG0xPB
3xtcL9ZjPqavkiHdxG04PFw8eUPwjazL9he9FkUxfjz6CRnTgWXpQC3ROf80axGhHkpEIbpKs4F7
bWlr2ZeKYXEzF27WypvtrG8HaSvr20nazrm/SFuNINKOTMS1LA4O6S6H1I+iYbMIP013MJPydIeX
l1KRaDY7uo0Edkctlp6dZu3EgvZ6ZyZ7y9qF7PasXZDsJWtHRWIXp/tE7LihT14m2FXsCrGriHOW
6dLuennH/pBPGGW1EFZ3drvDKyS1O8v2+2xn2750KVX1o8AfhrXwPfWXGiKfspetam5RS1NttwVi
NYfbjkEu4LfNUM/khU6yDQm1e4zCND8tbeWVg19fqih9Cl52zc8yt+3l0YSWumyrtJ+cKDaIlhV6
+3XeWUTG/eIjb/x0N0CZCbHC5JZA51vRf6BilVo4S+FsA52sz7p81sAcymtZ9RlxjF2fA3mVxYAM
C5Uzypj0UtXgtO02B1bWkHt+rppzjQgmOyBqi85dcx6a84weJjpPzSqMkWCiR+dIP/X9KUHsiee3
P818na2VAZJkM0IE1HyEOTZXf5ZcAe05IgWkkmGVAlJzfvhDDcg2xWS+cREEjsznsj1CQIWU9FUQ
2OZr9fkOQaAUrGrAboTg5VcWobd+YbHw7uR4l9U7Me3MabcYa43RfqoYSe7VaS9fyq4PlrG3eKwP
Rn2oBO5YlKCHFDXepZL+SDG4yNAXnKTuOISnLjyZ1VpNeIIIWC2n4lJCnOANmes2Y60pP6viNKDL
yc9dfm7yc40oJz+X47nIz+m4iUmCGc/xeM5y0iXOEVo+giWHsxjOUna22R0DC+bDEOunlu3IqczG
B6GdlAjHxqnpT6G+Pnak0PN1tpZi8bRPmnUc56PBKz0fcWchGh3+qYREBkmhh0QMiQyS8GL0kGGw
Rwn5hxhy5PhFdto/xZDLP5WQ/y6G/JcSsh19LftTDIkSModHdVFCpnRW638pIf8QQ6KEVIjCq/4U
Q5r/SQzZLAc8yyghKYlEEm3VQ6KERB2VXPSQSKPq8Dsx5IJqSpyMS8ULiLezIk5Uz8s++/J7y6vO
Sw5hKb+Yx9UIN+dff8YulKLvNjN8xCw6izZ9RgSvP4LnwJznHUy4yq3zKCVKyFLvi9yOnGiqrCMR
LskV6ut606ZRxdozkbCoYlru15B34Ff6NVJwjYDIiiAjjV4e+WkTrKcpuy5shASQTsItHVKDK67M
tq1h2tdzRB5WV4YNdhdW5NAm3xrXs360pAlBBRmXZ5uOe5UGCOGWcNjKElAgeShLz8yl6GmxbIiE
eEF/sa9jovbTjYJUgZVfRig4Bh6xfv/fmq0IFJs66VqCTgbvj5qZy5heEW4WjigvIeeHZhNMG6nZ
tFjpZzTNa1np1r4UTeQRlvnMOWAb6FtGhZa0pW1FBTABiAYs6NX4ceEXvQ9bjJoVv2ECoPjqpRLb
n3o/w0qo+IXtC242l2ps3+j9kMO07YOySlU/V33Ouqt+fiMK/C4+gAMqLP0o8tnTJZGP/TqL/Nrc
Lqz9EBGWbdythZZfuVQdbjkBhPImw3LMPEDelHh7LxUwHxbQENfKiSds1+LMQJG5bUh0wTg5rY+A
tiliXanS3sCmhj01JNuOomlJ+my1rZLtA8gA0uc0DknqVrG3cwq0yx9Tv0/9qfGHS3UNHRK/afxx
Xquf/fbyiHdDMfyk8RfDz2d/Mvx0Xr+I/1nhjLmD4DZfq9dSan9O/KX2wXlQgIoHsaU6Qdjadla2
I9P4fluWW63fatFa8LNqa0Mlyiaiqk3Qb6RyreSZhNjORgi3VkMWcecRqA2xoa09ZfAYu1OLuRbE
cSpoNgngP2J/5w2RadQQbKZLdQ0EyS3ojanZ2vqWNBBJ30bGWnhpwpDprR8Vfhz6CRfLpereLwof
cEJ/qabw8R+O7M0Vf+59W/GnwpcUf+EyUH2998kNFZeaVYamjlX4lH0piYxu/gmukEsVJvK7bWWS
hLdFdn6VhNuRHUK+TbotfaUK2qW5ic1NylXSrxVfCiOQJTweJcbxSMA4Ds9ED681DZ4ur5URL256
DcTJS5HvFTebWNtI44akicze9MmWahOG12vV41ZSybzc2upWtbeWupXt7cRFYm8HrhMuicbvuTa4
WshYY3nwgeSTPsRKWTa+bvjN/GdVs0+BWhoNP+Py4cKZ14ouJXGsqn178lUyxWtfZhqY+HPtD1wj
CRZzvxcEcGxZaQXGOrE1e4xm26KExEjqyVpytIWPSUn9BrlFWG1szt1cJslaxKwg/6akdi1aBb9Y
sX+SECJoxwinWyxSGkeIH5QVyZxPUjPj4gMJe7CAjJyqKCRnXZ4ISzA9s6vT0+W3Y8bjf3yFlHRq
Hfwud4ta9q5o2dEbY/hUt3VwHlTyIzNSZV/01YTemTGjBEPS3UiyEJeIotlPvNWzZkEYzea7pNGP
yxRGV5dUKyPqQ7obXgGL6dCGEc3lthOOYUqvIlX7m95OinstW2nuy69G6z8DZIRirfBsBntMdtgl
fr9g200QZolkkeOtRjEAeYVbrBaMvmmYj/H6q8tvqbAuoUxRqX6IouMwHEr9IPK1iK+N1f2wRgPv
rW5vZmtZ9q7od6G6YxCTwugz1rJIHo72FhP8al+Z+63GTiwmbX4tsRzM5bCIA+3nMTtSfXYc+qOs
rWWHp7o+WeGprNfq7VNen1p7raw4x9M5Kc4tJOVqG07nYDxL5lppdhVfKqStNVwF6ZVIm4hwc0uC
PTapIGFp7niw7qTqGITHMFor0w/9cBiHg5Uf7Jwj177HkwyfNPa0bC+6PedD0yYuY60S9km9Fn0c
Yaxl8t+L9tK0VmnulfiQm/ucCcWlpuxI6PbAf1Acxv6osLnpab2tVeEdrmntnvTlJNeHBFjPKS8A
+ZyoaDpTcXGW1pzaX5wS/oPAQsAxg5zEHZuJ1U9YbGUuxqDKSJ+nx4UKcZBSNim5fh0Fo+QNZaXd
T61UYm6FrsAW6MlEN72IeLkJQHLelUSIaCHB5platT6dww4EJVzOEdL+ZsJZet2H6qEwrPaB/mX3
0EosXVrbXZlLwYoVIyjGSrorraV8FnW2TXr9s2vip9K0wwfYjA3ZI2uvKOhom8SfZT4M7wV6xdmE
3DFhkVrhDPR2w1p5T7N2b+gsat2o1jcVED53GRoJH0+dO7E0FV5q6M0DH1OTfff4VFrdIwESjNdU
esS0PvE5RrUJnE3rrhajqNy4WIwvIiivIu0JdIa9Jnr2hzoLb1UxWr6lcibsC824mXNp9Bolfk6L
xjrjoUR63eDwrST0FlZ5nKE3YG4Y5acmUg+gv03yAXOgTHOJsa+KzDdVwi0Uztr1LA/KsY/k6eby
kNQEFVZ0ujZCDwi0SEEP9k1xjOZZvm9r5ZnXZzzMQ87AMzbQ0rfKCfXE/WTOMtSIFmysKXRHYelC
TtesUto+P2gjIIuwj5v75tswA/8VYIBuLg/SHAYHzU3GenH7QF+ONMj058o8sgPWX8ouqA6zMQmE
nWH8xkjnWa7y7KqLpmuQnBVL6ihvVFoipMBDkZCH5lbQcrwNAzpoQVoDJImCPnK5S6pkPqljWVzl
gVni4MDKWOml+UL/6lORtOJjKucDoT0hmGbjbAtcFX99M/gPJ2RaLyvDVQYfp2If/H4F7KxBMnOj
JTYhnNXbuEMnEywYywUAz5dCVj6WBa5XJSUGRiNJvk/YPGZgkDeEW0j4I2w/FlEIsOyWUnJUmYSg
DzRSjv/30K2/xCTN1B7nu68F8X1WKtabkmIKLiVSrLuxt28Zh3yOlTiHxqOdPQXzk5U9JeFzdKm6
e9ZMgNVrtSPR2X5evqTli5y8zsmrprwM02t3qWZ65W6WsUiObXllDWVz3xr2zV+/bkDOf9rrs81H
8onnGSAi1O3vX7ixJi7XmLFdDrJ03ZjRsJ3lxfQHQxlfBexWMrHhK6eDAmN0ygA0WPRAleHQJzdN
JeDxNESIK3q5gaQMlaxT4AXNQNyjOHrXRBveVEmouiEis+u2t0hxLGA8NzIMRcOwTqaqTa/GqJlQ
d1Snqnk9IgutOOGR3V1oSW826Bh2HJxcEzXvCFc1PgNcsu5iwjaVCE9KlfZKNztuU1rFvrJstJ0R
5Mpdkwf3S5doz70673KpkD8U8S5kC0yxWGYyrnnoyno+5Zlpka2u5vtEIa9rTuNH9MTRox3ednGe
ccIix1tNE9ecmuLa7hFDFwSsuoPZg6kwzPEsx1N+Ysru6mr+SbTn9NDmce0bKbdG5kXlThdSeKPw
OXSgLKIL07Fog5c9an21fJR6+TZ0ECdp63fs8iI6bX3b+s3qLfaioXJ7Cb2qm2QF8W7w4PtqfjPj
scS8QCNtQtWNkPayB7k8mIqaOOmIRvJXl8qPVwoYB8xjeG2YS5A+ubYX/+1UyA/vq9Fuelc3p3o3
B9KTPozfogUIJqH2/RlFREnEnp/a5uhWPcKMv34CP9MPGImw1+MpcLFyr/vhWBqSM9kqYB5cLQ7w
JoTGobNqjINdGwDiwHJQGDTzk4ptac3KJazRi3vOyBCRam9UQ28gTBuNidiI/jXv8DlmqE10ttlj
+AEXM4eLOVd3/ZLv/vqZ/9S+40mzJFlsz1BcWT+q3CIUmYOC899lk4pUzQQiFOeB0wvZ4IitfUWt
MJ+lHmP15d/9r4/pv8PP8uaP9kX7j//h1x9lNTdxGHU//PIfDyVmxPx/1r/zrz/z/d/4xzn+aMq2
/Nb95Z/yP8urL/ln++Mf+u4n86//+ey8L92X736xKbq4m2/7TwiRn22fdZdnwf9j/ZP/32/+7fPy
Ux7m6vP33z5AYHfrTwsBxv7257fWyLZLbMB//fvP//Ob63/g9992fRF+aeaf/sbnl7b7/TdV/TsY
Bfrj3ErIoWE39dvfxs/1O4r5dyZZbLHWTZZNTiffKcqmi37/TRd/h+pjGmCuaKxDYeD+05b95VvG
3y0de5rMpFsWODDFb/98Zt+9g//3jv6NcPObEmBX+/tvfNZ+GACRUAG4zaRFxVco+H6cm4RJS/JA
YcFzHdLJmQlzPMqZ8YI7DrNkfV2MOplqEXBDMXfo9BHQorrYZhiTpTKdtnHF5jDBsauDHnNkM6+8
oV95/ULcyGXACEDuhStf1YXCyZJeRmGFDqNE2c1qcmoWM1EdPcTmw9B6I8qBEJTZYBBpdtmm7DrD
q/kDCv0pRU9Bx1rkTUIydBimJ6CgitaxM1hmSWYl5LLUhFbkc0Q8oApXiNOUWxoKmtsowr27CoSR
bHqG4ihYAfagYGujl54qZDDsxbZSHNWbyNbf4hbVa0DXyhlg43q5ok6eTQK9V6TEZMfScB9Pj4He
e8TthZtBsx9lbq0Jfi4lDQxvqStnmkDrRwz5kLXEIL8KAlMqBVg/+xxPRm/IvDB+i0cLFRmMeAQT
7ty+00wkZi6AQNhJSIWb2TqU9A93U8/Nc7ltyFo4jSSZlboNxleVow1R14Yzp8Vrtow7sBifWTc+
aCN9lXLuv1jE1rE/nzEK9Q45JJ/kDJVgZqLITbsvOWwSRFz2t0BhQyDbKKnKec/CE3upKvsg9WzH
CkMy76Y+8Rhsvy7mR6YlwSbII7YrRoFSsiKmmHd7Lo5yIACcK3FGAqu96hgPSoX0uy4LyDpW4aSI
GrFd9bdVFtOuMif4u5HhYttAhdJZ+0lY+3iMiTotm8pNBZHgfZE7C8ACN9TCHooCkMA+S5mHDux6
isBZavsUIgfm2AEbMQxFjKZ5CRx7VdGmRoY6ZnwvGu0bkFrBmCp67DL1RQleobByTWUfidYBm5Ll
blMJsZkDFn3DEbLEIa/zUd5OW7OXOm9AB1Ur3LyTTibadJ3/SuNjLNk3XZU+JDUzsHniKJEzIbIm
7Y2Q6Ik4dSAEBVRY1UwtJ1W1SwogvjrMzdz2NYckEDJq1fk4NcTQddNzXIhhXww2HL7oE/996i3X
3F/ibTDkqhNogogOZWXi0y1jRPlY6Wl2akhadej3EHjavydT8zVq8QeuSZm431RGhrUgTEjT/dkc
zqn+qsoo6hTOnpVcGq40SRtQnoScGKgy0w5WRWoyvAuV5wzyyKYAPOTOAmCH0lg5oWy08Ae8L9P4
Dlr5hsOO6SkJVraOkIBcJUw8qkMfIbId1MsxacuF2Aq5IT62fiqMKWd8BMlkshgBQnLymnqSGYvF
qhdPmJQUdS52VmS5Sj7oTttVBCXlOOCrRXxmqYSmOsD0ZxMHrtmp6oXGMnoZ/Qhmb7btLrb5btjp
fUCi6daUZRTotTG4YiaFtRWVO4x25JpzBFvM9qCWP+nEV++7du2qGOpmbJvCKfAPdRPZTlGyKZaR
aADCu9wsnbkwWoFjTURPJP4wpi2KL5mUvY6hSNaQgpjOvgVGMIfdGT1XF5hjb/CWW/o1SSEJDNyc
bjbe9oiUSc+IFQSpEa/yenlPC4bFhVyCNsMxpUxoiKTQ1WZJ2mmJtxgNbdQEyYDIvGEAkVeMhBYU
dVG6PRtrR6kcpVZIdl0Km6uTg+owj3s9bt60AJymhituoxBI3KiILtG7FW4zZpDJUmbRo2Q+Eh1w
THvVnQYpceNAqR0hKm8sw52Q45eZdCqIqCVqvJy0GDVceDcBFQWgGuAIVeQKkhIpZ/hGENhthvmm
s4L5lA6PaUyTr5Y6PH/iHZB24sStbeD/qr/GvbJpCuvGkLNXK5L2NoeeE0rIfTTMmhu3Ga/TgBHa
QCni6gILgh5HjyQXJk5uBysCJM02tz3aZteY2JNpqSK55QAdeJgewp41oB+TwqmYzTsc4OpMupoS
Gw1ZrNpOI5Gfm9dMDVYBb9xM7lJIzwpNYVQbDjbhRagvAAfIrTXdzJIsLtiPgMAUdLLgJhkydyaj
FgPVmJWPSLRK8WkvozOqxtdeas+r2tRprfZq6Q+SajQOVrkaKk9G23i4qjqYEnlQNq4ESsaZ48lh
c3pcDQ0+0X463e74NtXqmCOky8flRZj9AtGVT/UcZjelyrqgGWHu2Ib6koKc9ATeUyx/pSONVoou
WNxOXbmv58Gko1KUXi5HfjaZ93OFuKcW4UGppyP3yRd9NfK0/dcJfLg3itdMwuEpFNuv1Koig4CG
ThdEh0bjukkB1jrKFMFgs2JoyQQ/Rcq9SHr2wSMq3LYg4bI343U5yby6qYBUjbnDkU9bP8IZGa0L
zjWH5YArdsqJ4uu+hoZoXdvChBRZH9iZEKAEkLp6xuchdkynb8OtxDknEhy0x35iseaenk0h24VW
x3MhGbsaAwtWwNolaYFsub49KzY/cO7ir1CZNh1J25tulIf1GiYzJmNx5AwPQBy/d3iIK9B7vJUc
FodTURaPQ5wwkeDDBfitwd+HtljKiFKWMlrVCjT5WgzgWfpoE5Zm4AKKdfrVn59zlzXMPkfTgfqy
tAm+CQs6hMh4tiLqTkKL76VF+7St5KYKOHcFTNeb5kUXFaAmlSsxtbu7WuJ1kyvPMJprmGAzn4Js
a0cAlzsJ7aNdeOPSBQTPQmsAsTbDi0UvVimIBd8aMwMEnA0QtrPoPdbsawvlAWqTScOFPOwHutCc
dJwo4bDQ6FnnjRWKv6loXlkOQEjHm9yU9+3KJCOwtAG6292RIzA7uoTQKcRLEwz7gIa0IzTrCSw6
dg0Zr1+krhbuhSizJh4ds2rcvr0bRkaM0agETs6Ml4xL0GZ9XWOTgdaNPkXqSBZuGuWQ9AiLOO/Q
8A3wh5tcNEV8R1DR4ia4NAu2GDbCMIR8myyYas+CGlWULMiWmS6I9YP7eun5uRoHx6AHd4n6Kg2k
fSFKzGm8jsbYPtsoZNcAJacV4+1cJk61JB77YdmruuYkBcvdDNAg6iLo3L3xgbaT97l30gCYsB2I
MxKckrTQNzVLrpU2I0a4Nk5SWA4u6KXEawZAXUbLgkggU8Ga7nYmSnC9oEGVlkc9uNO5LXNeGypf
KjvIBGrrSkBf2JVJTGNVEJdcpctMb4lQanlWseyvr8SIDFSfgpPFCd3JSY4h9CgbPQJ0XBg7MGn2
pWyb7JYaDZD6orhtvlJSH2ozFuciwIE2R+P1Ir3prFSuCEO44fm+qs2FDUefezb9OnspSfmF6dNL
jjrMX00g66Xd3tnKiltkG2EEn6nWho7BGmLXwjUkOgfB6yzznGdy0EuJ/FJ9gGc/TZbq2Up1H9AY
r5IvBZB5h6w9KNVsaxIzuSqijFmT5SWVljgz2+JFIUwwNNAOR2P3zSZMxgw1Pm6p7ErVdDQ6850t
GLvWCIYiaeobtVR4NQWNChUWeQAImvyGXk+/LFqynWR1hzfrWZYNXOekJbNIak7cNK1TZxaWA6N4
KL/YmfY5RxW6otjqvKjjjkPqF3v3bRKY91ZFcl1AfrhXlKuUKFpckS+dY83JLjGlU9c25i6SyxcN
tGOrEU04VHzuwzL5sFW88Vn0lla0b9hIsYHOCkfD5sxCSPxYmb9mFTZ4yWZoL9cqUz5YYQtDtwU8
PhPgF3noVWcIUkeuBuwJqvWRFus9E/XQGLbu0Cpf9HS5jxj0k1uwfE1e5YxITbzWvmyxNsILw6Nq
xCSb52szVW7P2hQc27ZFtt3mhyGA1V+rqXCCLvbawPic8nw6aVxA+3bktsjEBIcdHlajdaqMpUEq
P0QofyUlbt5EyQqoB6k1Iyc3Zya5SmyQh81ERaQF6SRjsSsh27tjHjHHNt9Ngcq04NBh6RLjdb0n
SiqHLVaXaF0G9rLqHNVet2RElmQ990iiXuawTTw76yJXg+QQK64p5fFGwReMjAKD4oJak1Yi664u
+XHf5sdoOgbWoPlqOx5DY7Z5Wckm0JPqMKoPSWkYDJ8Dwd0E8nhGHIWnkx9vzCW765r9YlWMwA4V
rx5JnGHnS1DSzShBfsDh56jmLZDRb3ne3EtS7mSqfWDEkHMe4DNq5JJGzE923fIuOOr6MDJAcFI8
pJUYvwaSXm3MPEBQlSbeSIc272trHyRS5hF94ei00gMzZpINXs6tJ5TraYf7OHDHGJIJOfTzapWb
XI3DZRQnt0mZ3Q8Za4FWJrlndda90KcbQFqP6QhGXlnGvTBLh1f9NC227kxhR4+K9O4sH04xOCFw
jsdEN85JJT0Asbsul/hN5d9xAsSGFqeiCGxAXpGRgMDca3s+G0Ycn4zBNB3jK7BQWqsmEZbsJVzM
BffwwjZJCxeGI2Jjjh8cfFmn0/IBfrmyNdPgvRmt90mAzVZT63FkRUy7Eq+LmXmjyal7sukH9Fi8
dpkKPpyQAuDqcIaUaIffqYThUCDywxbkSnJJj405C9yPzuN0ig7KCJxiwcJr8/9DqW8OQErCnJ1u
tiWRSNsQNi3cJje462knUfWY2VsiL1rSX6ZquOlQyzRNZbg4/QyQGYJ1JrcJGGMjIiENjQ0Z4ICh
3wLd4kbQghkdc78YuPFAIQD3B6bd6QvlWldxNpZJ+NarhGsX48ihggiHqO0jz5qHV7Ww38NnTRs1
9u1R7JVB/aLDoXRac7wlq29wrcb27Hwe9pPKYaIYF5n8dSicy0SMlUJ/ZGDwhPvcILOi4IookuFW
XfRss0R3ccY9Q6M1wb16Ide1SV644Gkkh0+6Nu1E3F+387DLyHLWoBOl2bkpEdDz8YjuSFEpCQUF
AJLzfnfe1OjYIEqX9e9Om69t4dQajBWOGO20IdFjY2b2rpmM3XmvpwK2kCmjcgj2tFJvgKii6Blu
QbAErXmvTsu5jtbJRf+NtHURh3dZmiQOeuTQMZV4v+ADbsqDAGPomCXzX5EOnmm25ya0H3KsebAb
vVbjvpqXeGun8j0g0bksU9mJNZoEEmehNFGJ+ZHs97oXmq8ADVSna2iNNypYLTnbyCq6o5AYtKU7
2pP61tV563AUuO216ZiF1rFMzG82e1sdRkw99cdJ5LcFlEapyg7DOOxTbocae8LF7m4ICnXn4K6y
pJe61677rP1kF3hlWMUxtMSNGdB7atL8yVzCVcNna8MeZwEnXFBQsnRbV8C47SvLtqBwJzOORKi5
obxcG9aIULgOPuDUEbfCxq5qjmkS7mtu/HDhsFXpji73xyHP72q5PhphjbhgCr/kpfWs6NFtOSsP
DfvfBec2MMXC08thdmYhyQ6CEcDETgRRrSpCYFxuC7k5Qnir2osTlAJqVU/TXWd7pEqCqSP3v0Y1
NSeSZGj3YY6fWkYZrxfIr0hFB/XDot6mhdPzFVvq5EgSXrIrp/QuP7PkN3g5ZoDRd9qyipY5gKPr
P0CFfExCVNVBV3Iw4LbllHHMyKXiMmpy6V2Opa+jyv0UUdvidisfyfzat9opLKdTNNpbadAGr+nz
EwMCCDiksQs1fK10Ik4C9W3ixS9B5miV2nMXnrdRZm3Vuvu0BrFfMghznY7nHL9SFLwPdv5tkWng
WCrAHYmnbODGc3TNMe4KhfGMUIN7tmrHqkN2oUrKk5ke5Zm0kEkRZ7OVeK3YQcGSAvpVIcyS4tss
tT7yublSCgkMx7ANTDEwINBfZaXYG729z0A1YFqc9H6TZymjBknbaAVTmmi5YT6xG3V4ClUkeUn7
HBohpyJ53Emi4uwzJDtJxxkjfS7Zi4juUg2ZsWo9Y5hDNApeUoJqyjnCJAU1jlmCZHGvVnQmB+02
sg0CkdQatE//NCEmmM2bfKhOYcSWPzaz9ABxYFpyVl+RE7EsVa5WFg1vOhCWIvdyolUjpSldjVOW
PFe+0GontItbNZWeBuRriJrn6kbkzM/aUlN3HQ0l2Dvf7N5kLa6NZ/JvSb6t6ejSg+eMQiOoCejC
iIkUvP9l7syWIteudf1EcqhvbiVlKjOBBJKu4EYBRaFmqu+lp9+fls8+pnKxi21fnDiOWHZELVMT
SVNTY/zjb5hBkxqPD+uUunJDnANBpbkXO7RRjNp3veJA7VqoP+kTt/jm6R6Tm8dWwdKFfLGwrM2A
4I0TkQFMZPrBM8tltddU4JGg2nIay0PpxadAq49SpXCD6ee8LHkya2M3URL4ZTueqhzamgJc1Jbz
8CLC19IkaVp1rFsshWXXrg3Sj+hPEKkaLrAOREnMf24xISo3aqYW2DK9ismY3NARNQeol2hZv010
PG9TIiTWooYk1El9aHPnWPQ0n6HxAYRyIec5cG/b/WwIfmgi7IwjnWqyKs0e69q8h1o/EAjT9JMf
SkYH8amIyeubWamP3sylBVbHW2kxePw4IvCrlWXhFUX1rojmJQW63fHl2PTQ6xaHI54suTbykyJ9
TbX2xjTpAYR2z6iULpTZrY9mo9nXqfUUrYxRxo8uoc2zm0TGdVtCL6DX0yvUYdQrMA6OJjGPfNCh
qzPNu8K+wPZlwa8S5WpOWmhLDlq5HHPMCOGi2virVyDLcYgiBEXf2A2NS6qSwI9Nma+V2nDg6E/v
CZhctNTptkGL6DVG94bC23KHxABKaqufWdtrAapfP13qQ0uxfVMNvLx9Jr+oTfIGFyT0hgkQWE2d
97xGJY4tmGwTKUo+kUdsi+La4ERjFjZo9qie81UkrVLXtimce1nBdYmTi7xJvCkxUyPCI3Iz0eEh
niC5THhBlpwGI0v5hhjthFW6yU3FW9jcZAkHWBEilS3xnBOF5rh1GCqblFx4M72iQvtIh7WFFrAa
owIgLwzHxU9xH/CSqknhE4X5BryaZ0RbKwAogjqHBlxhNCPJSYOzE6DJSDLZSqMBfESRuXGmxfRC
myJXGx5KQtFuJTZ4haBUn6OjZEFE5ton1xKy5AGsegUmwb4EKhOMGt+IuhoCqZMypNEFjuQ5mV2d
As01Ml8jI4EdG2LPU1WvKimGGgN9D2vzwU0S/VdvVhnddITvQILF6lSqKCXVBReb5L5cigw2VIXE
ehjwIlQhws5ADa0Z+1rLjuwzDONF9LNOY0z7oQg5NY0sUmryVVKNZn16M4XgJyOc5Yte7r1E17AN
w+mgtoE+zJSjtNajaztPApn4vi2vF5tzBiMzmtYmaWFGldVi16aY87tTRBbVm7nPVOi/UklXKCyx
B1o+xgwAADwaQeeJ4BVta+ZHqV/E/Tu0wStRx9djTaFJ/M/e5Ot7ufTVoa3IOpOyDsNSnIGscmmO
rT7wRgHxbXpI/7UWX8JOuRYhhV/biGOOPY6XYshhK6M3trzUQD/QKkGNFt1VsVgRITIQtPwSZAN3
gpKw7UgD0OrxWFarWwAKUZsTnk4W+s8Qy5egKn4zVU9J3R9UjNZmOZLXWtvB0vE2vJYTu79hata7
GQ9w9bq9N3Nb87PKYFqyoHE0xM+ot23k/UGR4M9lOrdJ3Q7oj7DgFVQvSe8mIRmQFsSAccHG10jQ
C3d17SWD2ftdBn+jNmWxE5IWXSuLeVJTZME9pbYLmKTsWyu57Rx99NgwbhsVQJbxS0LESCmN82Wp
XAi7sI9RCkTt8OqvdvmMy6TGU2bbNxwoEo6KutY0Otcph2yjrqWqbWMqFybmCrtqnkUWKVmsZP/0
xKRZCe1xE6mKZ/RMjgbTD7vsTkliJmEodiew0gpUFaHNldJBhsDCbFMmiiC5St0JmbC3mXevHmmj
kxrU2wL8xxK4vzYkJLlgZzdtvMY9ZSM/trXhTimhCORizUht5phOr56CVFpiBJO8p30s3Roa7+qA
qpkCV8JLgNhYY2CYGmMX3Ld4jefL0HNBr5EGCg9aNBFT1+wGVR68UJ6Z8k38SlqO49PsStqs+8Py
JDu28PKI5L1KRR8lrXxrNrFbIxTIK2KHoMHAHVZfFzq5tTX4JToTSqSE33rCvEI2Gzoep7/J9KEg
ChwS61KDkE6LeLfj6aFK1pOcIlBY2BQiWYNdbVQEehFpn1KKG131zIkiARlEzgaG6+Aq+EBbbcWc
V9SKhzvWttOt/mpAJKwYDEmyxI+mQ1ehdtCF/kNAhcMiFAbdYmVumc+yO6UN0VlMH5I2fhdaIgUd
HViTp79qFcPgsNkT1ijxkmO4qekMP9De4aEYScc0J+WZ4WoVjHb8EFkVAOCgwTuu5M0866fZ7AY+
x7lDG65uw3htzsiEZmhovwiFpKUxZCuVMyFloSUuYzmstowkwXybq16q8TvVczpSOnY3L+KLBBu2
CigBj7vOTSOyV2OF8XdEIB/vM7dytOFTW/xB9QPRKyMNAhNKjSay7+T2kDbdz6IDNckBOQFu2ock
lMFklKh0F31qyCacFEw9AX3lgjnlgJD0ImJCkaMOmAvyLQ27xwUhphVgz65KavYCYWkU2Xe20dxq
igrSUT87Y9Y9NlJ/DyWNlj7Mt/BYBJtfl3ytWKfVvL27sA8P7LoOSLLAQSoUXhFyGvTk2vpy1iJU
o/JycilzHVNStsykmR1gUO3iXW9v1SG+ayTpYJaKeSVX+q8qIQCgxr7LzebokCbFnR215q5W7Zch
A5m1jaHYVGG0MesG7+rZFIBK1nNLATva5T2xjNdwxmhL7Ac1ZUip45Co99dzIU5W7FDWbXMVe1Fu
wUYeQodRFAe/VOLTnTnLMax9qJRQvt5m28gZwNAhS0lyEhSceQ18wiiF82K8cRz481R6sYTPJ65A
W6tU+ThbPWZq1l5Kygdh249SAVDOBPihwikEy/8LdH2nIS+v8jLFLCze1W1xpaoZTgb5z8ocPnAd
eJ+V+hl4Gk+G5U4FtXcjCUxLNxcI/UCuQ6RkV5EGNFgZut9VZQi1so82tarQuNFlUBN0uAFwmiuM
0OJMBzdsEhl5VfqYhsWtkKNHEpnRO4qLsZkbBgGj6bbKKa1rARCMqWE2O78snquKlH7AiDzWQ3qz
vJaDoT4Cq97BZpPxkqMGnyZJ5euMmXhJqhsutbCuMibTXp1XNI6m2CVWj/10be89RxQlmMyIgj41
rT1eNrGnZpq6iWUCEtokTu7bGk0NY5eDlg/ORrMYnucgU9dKwbC3lCrbS6a5u2gJYDDluCO/h0rT
nJFn6hXuS5olMFCNux+4r5iXVqbfk3Of73I+fV6jVzjWzIlzjGTT449wbTKVo0lSWd5BeS2YSgZd
P99ni24cOSACjeTpfU/ynWs4YbhNVlf33O6nTY4bzD4V1VYrZFxKNEpxC0+HyxTPv8CIsaKKRtm8
suSHwbVzZQ7MeXqyZuqk1gp1Hzz3xJRo2cqLgU3RohO9ULkUpS2CUIqLJW6CiQiMjLhkt7Tkk4jp
40drPCHk7f3CaEJ2JRl7qSl7XUsEBUqUNmQQCHzPnGoEbpmdoYO8QlNO7zCxnRJcUNyqkV5Ty2RK
q8XPKsWR1TsNSDtvT8ecMKa2tCtzzSfTkRpNVKhaXkBF4M1EPpIyL4LoQp5x+9SE8N5HHXgvERGE
kiYT28jufziCInCdTSldUtzM5RYEqbjr5WRftxpfZjnMgolM0gsnnhY3n5IcS3VuWMyXBEMJA6lV
2PnMTocm25qJGt1HUfdEdD0CnFHHzNYebstkiQCLpnuGMsAwDBDsQmzzuIepk5XQ5rPkcqwxU7ML
c75Q68kG1a6wyY7yxzL6JZnTcsANiyIDSZIyoqfjr4ZGUI3Y5LYIcGwn3gzgA16N8xT9bEbKNX8f
wSiw8+05209Nvmn4Yu/tSN1aYW/5hmR5sd0Z20bCq3IK613oULLCtDxVWbUl1LC7HOFRu/gJQFuA
wAWcDquIyAuka4LJXjPV12GaK27dzstR60kYduoQ+4iFr2naK/k+QoWmpRMIAfpROxrf05F5mrTI
AfFxvVAJeiw4F5hpg7o0gLMl4S4XU1ndyy1olAH8dsCr1HPMCAbVnIGcZS3T31iCJENQVbbshaZJ
+6p4JLnnYQydB63HWsjhUFcizTlFlcLHW8VSZzQ7EK2u9wxTh7hM7ZClLY2JlcZ+RJWMz0hyBMYe
gikuCk9Z6J3TiFlS1cToi5bQq9fwllxNL1Qlj65yUnt2OlPWy5Sg3stogKGla5jn80FB41Dy9U/0
6bKK8F028Zd045aJuVXIsSuP+Epn8oiXLvhjmnYLlLSbaS1nlbZFY67ND2Ozyt3q7k7VfpmNENzP
uCRWh/iBNsStqbBm7IelRyFZjJEbcMUpnJ9FTsgv71W/TVHnmBFVskTSL1GX9GQ5n33w2p3Dbtsp
T5JlP7aRmSIKx/wlWhHqXk32Q5TZEKHwMS9BfWZmz1KK4K7h9afwN4MqNvjy1BiI4B97g83INjEc
KcgioQOi+GE4qP6sQjY182sOiJT/G7841H7Lk2vg6dqggB3CwssT/INovjC5KXrQ1Owom6FbDx0G
tLK573q+cIyoqSzsGUBZgqwnlzdWLV+GY/E6KfiWz+Z+Ysow69IOy5d2V9qXGhUh5Kv2dalWvkGs
vUYKX+YaZ2ultg8T8UjzWhmmUvpkGU/YK4JSGZdTJKaDVulktmI+mkZUoM5KO1ENLKgNK35TYxrI
IovwWuwfdDrKChxcK6MbW5qWjTLyvirtrYyRhImDYlKN0GgyNI9JoCtEhM7oMbaZMaQHDNBOcVFp
zANxmaVCeCBsxO0WNcEcTOtB/XCYzpjiyyXafKZTu6FHgG39SDkZ6iTiM8ItZNf45YL7WpzG+d6h
g8IXh9l1YhBnNRBlZ9qE/uLp4uR8vFSdqYTRkfOBNQwwVmeiZRuDEIobfHOp981y3owNOJdeetCF
sUmRlGeqfjxHQ+2D4Ho7iCxBxhkATzEv0T6V6nljgLsAxRVKiljVFD4JJQGMnZnMXnaonADrLRXU
sIGc1UkmIlAxgPAWfHf6dGZ8KtIew9bLkfzWu1DMx2Yed7ReFDHEzZZ4njelfK3JUHAUzTgILQen
7sSmCdsbxkQUi5VhMJTqAgnTu8JwZn+epLeMAQbUH36Bfr6cUYxQt9m1ryvFR6cZp6GIIHLpEOEg
TvjtHF3GmYOGpROBKtcFeUOwV3SOh9h8UoysfYxlMFJR8lLIk045gXilMQJLXyOWi8z2Y/vYNtka
Q00a2yAvxEgw483bLtzVCBydkBhssdf0DLPz3kH1XFpS0OjWk2OxCwxNIY4Sm04jjo2d6OKDSBgY
m4UNJaWqSAhv4hs5Km2XbFR3sSGgZJQTOflDB6fBg6oERqU8RUg6902yxXAHGgyjEXsoLvKqPPBT
oqQ7VzRBZz5LtzEVhWcO08FGypSvdWuf6nSSYnh1HKqmXjCbg8Xnqnn8ZHcM8uXGYdyHUR90COyL
kmmrtMq1FFsDKT/TVuPUu6jBSyg8qmM/pTQdXjiJ7DCJ9NXO0tV9kEZXK7WQGVv6mDsi2VndxDbj
CJBzXd7GtnkMHbgOSg7couoNX3QzuqcuRpWlIT2sOogAWJm6uIJd1Gr8LldWAocQ92b1MSP7RIlH
DGRqwoTJ8TvNg3ydcaJumU0fNGApT2AgvLHkQ9ibKokBGBIusk1VxdjNZ2u9d4JBLh3+axmKH02i
GRuKxZ7BAqVS0lqKT7h1MEiOukkXKGQOU1inUfHfdfiIO5DMgyzEMWykr4avcaxACiE0gOVWGFkl
OQhBIUe3Zm4Rf9eorZ90yYNSh9FTYhcnWWVSrMZeP4zTVu5wZXfMvgJg5LHTiW+MiaPJjovwYjGZ
epLljd+HOT6jN0dpn0GH5+FndEjG6M9UhN5Q8paVAiVbjC1f7mC2kBOgFKqcKxosOHrKC0qVzs0H
tfedcfCMjAxoBAE5ljV+Nc9XnU70psPEwphDmaocgFvBT2oasRSeZeg2jAkEmQZqyLtWKYypyzA2
NsiXGNiIkNd44UsxVsYxt/rML7Ql9WQtY5Qx5UcK6crPOjQvWfoDA627pIUyZRr9bhnCK1zfWhLU
omsnryZvNikaqxBWnUgnw0cz81pIIdldAdMFRSk3eWMzauL4G03ppFvDAHVGuxNEnPj6hHVRJQaT
pPbyQokbpn+ctCFiLjOJn+ewrvwpHF+yJcHHDLOcYYo9sHkM3+T6Vo+OcsRoo5ic28GktM1GFbaa
DHW70fCAs5x0K0VdUIWPRYwm00pASLQhuxZ9KXuJwnANxCQR+k3V2W+l0K+YvkMMIGnIJ6+egkRA
h0pzKWA0j1J5wYWRjE3wB420ivK+AWOHxVQAkbKXXGwmoTzM0X0/hzTGCrZOWOYxRVKaoHSUG72f
mDlEc3Kh5316iszqFtde2rFEBJmUdu7QSdWxlDuV6QKwRBIVL4ZFIZE4eISRkEyaB35Y0dXQpfsZ
Q3BD6V9bwH53suMDENprW8/6oWySe/53n5f19FzEH04NjQFH4mettBdXa9Ha2U47UuL29wusRwKI
Sh3DgU6eKip2FZ25CT+ZGw87ExVKJXlRDRQsNNkH8GL38YQGCHfuhGa/MOOtPS1eHBe7ZlkJTY30
oWqCeRsFD5nvDmJEvLkbvn72y2yQLhiWvqVM753ZsltHOlHN/qB8fQ7tDAIdeDdiE+4rikfZPsSt
s5s16ZTBXeEgCEuvJl6jGEZmUcQrYF3FGAlNVFFwfqfS6oykvUtDvtWxpzDllDdrbeuVSt83eb3R
Jgf28BDWLphKTk+AD72KXKCEKF3qmnSYE/yw9Bg3cig+iJ8fpGyBrqakGdyIOPazvDFvMyaR0rTO
OazuerE2Vqyn98zgUY5mEX3wUsF1gGFgKiRP5DMGe+1MlZF3PW9UzL1pbXUIRtWE5lyQICzMm6QH
lI6iPNuG2IPoRedAtZUeyOrc9ib2h0zksXKFBwr6oUJrKbzSUTPfnDgJuUVKA01GQ+GKPALKoF1z
hEcGemQr+rDlqqfhlH9IkoxzBQX1VLbvUt5thTXOXovUbylfpcp4t2TqsLxgpjPKy04bI5DfuEGf
ObyUjXHdWXCQUeydWn19vo69xUjWG2coAk1WkKxi+l2Z6bs+f+gGmc947DpdBF+BO+saKczadu5/
Ro2Bt5wzLEGt/8omwV2Gu80fuPFKb15t6j2nHqkwDer5nDZIlKm3Hk8ItT4SMzyGZjXjxjRRH4j+
Rk9KbW/3FtSDqHpcEZ92zHzcTjxRL9jqwHsNB3HXLrggwrZ+CfkbR0d7GG1VbKeUwYeDx6VbKHwl
RQHNwCFNSLcmbhlGMII+gkulyLEn+z5Mm428xFcRXf2I7buvVAn1JD5QGR2QrO/ZuRXUuCXzKrN5
nUtmPgu5gZoCX59x47DLlehFGlFDwAFg0KW9hWJ6GeAIpGUle4bQLtK6eQ/LtnV7bh3jH+UizZQH
yAZWYFfZQyxN5caQpgMcABz5NabfUmgyukSDrxvLU6eIaDsoOEw1snG0pxnFu0RzFyUn2+gfnTXG
TmCav5WHBFEbrhPNCFOxmaU1QIkpqpAS0+ud+bpjNqdJpgaLEYhaTBI8CN72OjZv1ayUA0uQcdeo
OKiFsQq/Xoe5WMX55Je80GULqRCOqbyLZkZ6Ttn6cps+W6pyrMBqXD033/ROofWokl/6avGnJUbQ
5hRf9ljTQyz3CX7FV3BEwRor/WqwdqMi3eclo2qSZ6WxiTcaBhNRSgFTRYhqWtrWCZCNEeFF01Y1
Q14woYFMOHz5O1ig8wDlfCbIMu/mXZjjilzcT539s1JN52CyWUr+3MgjY8e4cW235YuuBVRWtZcR
PZPf986TJOPSjx6IjxlzJyORjjwBKOnaElCd1wxJ5ldLH27yaXpxgIrg8MAHNQxyaw3zMpKgU8e5
9arOw0GXLPUgT3bq1pIz4cIvv6EupoqcnWiLy2GgSw7BBeGLGhsL3p3LUzInQHWi9kolmvfI5vxF
ulpAwsaQFxd1J93euBziKpW3hWRlnmAMtA2b+qY0rNP/WxHe/4/6ulWa+T/r6w6/mvbX7/K69Qd+
/SWvk5R/EABNHqXDf1kyFoDoSP+pr5PUf6iGbsiEwhi2TvCoof5LYOf8Q0VWZzuKReqHpq7iz/8W
2Nn/IPGXTwj0F91RFSTM/4bA7neTPFKU//JPoF2BNm/amn2mctUzENPaabAKXq5xUiWviwS04RvH
Dv03Ke3fF1klfp+ktGQUGEk4sIgu7pCKycOPT/f7/6gGP6sEle8WWFNpPi2Qzaoehg0LLHdMuGAJ
+pQA/voiepj17GGy+8rzN2uuJiP/lKCumst/XhSKVUeD5rYag/LIP6+Zm0x10EjzedrbQbWddnxw
L8tt4qffKZHZBn9cab36T1fHpzNW447RkPKTMByEZBvJ+2ncVsflYbyw/G+u66t7+fm6znaEiDWn
KGZWazcUw5GrPUkb4THG9COv8sobeWf+88j4Tbb72+P7XZT/91t5tj+SSFdJv2BJaRdeRbs2cI7O
i0p+X7L97vIQpv7xXp7tlAHzB0g4LDVsox227MG41bdNkAbf3MXvLunMZwBpFja5KevoAbHfm2TT
vI0/1pVG13r/81pfPjBFXZ+ZTYd0HgoJPyKLk3VymLcwO5TXvnv6txdAyGtAf+AfGENn9yyv+8zU
F2WAWXudOFel2rl/XuAsHvGvDfDbCmd3q6fuyEZsFthzk5884tuzK7YrVI3ufU8q4aa9LoL8Sd+q
O0Dsby7vLGzjv1e3cQciP0Ille3398vBaL+CSMyY4aBsNX/Z2ZcUTh4Atw/V7T94m3GCxbbD1nWN
hI8zWT90+bEpo3U1j3bC2Cq7YdfByHY1L/cT/7sNT+Tb37e8LeOVxJeEb5ChnL3Q8O5wDWKAzlwU
HXYOCGLhrtglQbfgPEmBkJJrInf1Rw0QpQ7NRwrZyePXPNXDTSx/5M0RW+xTg9J2Fm24JR753ZAF
0of2nuHraY0hlQzzLbIZZjGQJTM4XKdDE6oqTBvDl1RcL1Gxl3BrTuBr1OlV3p3kfIcIgx7lnfiq
iSFTA4S+DIEFiV0G12p0umdxnHLUI2a9k8z+Mm4Lr4N/l6VUxB2ObKIkFhDdQINv/pASxJKv8qNt
0v60i2mvUT2Xyg9oSrherTEtFTKZRyHkW4VYQy3Zau3lAP3cXn80JScR1hM5EtS9jATqy0JDjYkv
Y9gH8AjdJWowDRZHXTzaCjqm9AYphqzRyoifRgkKbF+1w3NpfAxwoTEG6MpH23nurbdEB0vVCp8I
vyt1vBH2Q4btWbIcKQqYCtOwUQ3iR97IFhRkdsKCD1mKKvfGRLgY8Sfa9CupQneGcAiDYRtJHzkQ
16THQachnap/6GGg5Xsp3U+kLc21zv8NxykgCtAHndH5nJHOEWGVJsOfzu9zSMM9dqEF6q3Q75Kd
U8AkBkIoY5wHyYa0i41VyVcNxHbn0hmivQZmIa+2pU7oA6xuRihCKg62Y0SILn4f+xG64QAGrDb8
yD4f72Ht6iZcm+mmweC6s9qLIspv7f62y3ZRFwUJRIYIa8G6wFiwgRkpbhcldXvpY5mfNaR6MSQy
M8bC3kFa1axzYzxajdGD8BYo5Jl2L8PyNpPPMa0UzmBBIgdbz6/GCbgKkhC6Fdu3YbhkQ7JV8rtw
Ps1aSUN5jJddRZ9as9ES7Q4KNqJPX0XxkpZPTvahGpd4RI114dcQ7wsFEy3pinCLScad87blp7rl
tSp/5Cam/IykVbQYEbLkj3m+FdGpkW71ZjcOx8WGmzJ9OOVFq9+EGQq+8pBBZ9EK/MFppzoweFAu
mJpYyam+EV5MxQUWig0ppQaeJqp2lMSl2YNL/kCFnMnBwmTQanAGxWTYvm1gzJTlCSEUYmDXSn9k
/X7WfmXmldNcFshe8XcVBzk7pNbLGjYANpukH0mHjAx3weWtjj6m/kFYCUJySNgjurE3G79LnGJX
NsECbS6RiZJZ9bzyoemfBYAN5B8kEOUmQ+4x/sqqCyHeupRhY88k0MmR+B+6PPdTzgF7vLOsg+Vs
DGKtsJsKi3tleu3Tx4y8Bbkb3ay8a517uRrZNQH5MZgEttVViLUYGwmljLl8jN0E7+gJby2Akyck
sRlMlFCBlF4+Ok1EYFe2jRrt5DAtGVUmj4x97PDNRI6kisXTOwkaajf+YjjzFBca4rnSoc0z+mGj
2PpFqZCLrNkXUy2Dr6EYMkriewavVxWof+kptRXXglQ7Om9qmb6UiwrYh71fLPyonXxBD5xij9Qa
l3SNlUi8VP/IYQmPw1s05K5hExy0N0GTSZSWMqyYmWK1vTeNp7zadDAaGQDpCYp9zg8Ip4h3Yl4V
lJs16Yj3U/ZSYJbaBU78rozTlRPBfegu+rJ8jp1fKso1YRDWoKL7LN9Ne7twauNeDRfcVa1VG7iV
qqu4PHX4TAOlggmdFOuUyBVS/UPeMrpviy1aWUC2Eic9xCbESqTSFdFcviWVe5mpko65YDOMvoPU
1rIyPxw/GioNReeQWpDOyc8WRyCj4W0Nxkd+Jyw0ctVxLKpjKKviEA/PVvRq25KbzwwQ2cHrs6IN
91rjR1G+zsWxRS9PXIlbheM7/wSMmtx0yi+yiWBOOFfayU4v9OxnC3VoDkeO+B8plL+FYX7KF1TN
sWmz70bAHWI6WgXShyrAp4ZAb8j+zjJwqvZWrbqfZlxf1+B7Xtjkp0obHySHAGkxTb6lNltDKjay
eVp5NtWQXAzVuwwuutTTVWeVOH9sdNKEx757xlmLTAv5OeluUPXc4PkWApdZ9XsR4Su4l7qT2j1X
2Ez3z053iZbKLYofofScxT8joHVMNDbqAKCvvmEg4S3WU9zB/wPOAM4iIYMb5Ds4wJVpcjt3kw+/
HBtDbRNK80EFPhv5eImVhTShNWz/0gkFdXNTQMgS6KIsbP7tvrgOq/KuinqKjD6VkbQ43/QJX1Sd
v1UVZzV72M2r4pyqwpieJAMA2ai/qQr/voLByWNqOLlgVCwrZ2UnsTxR4+jrnbIuZv3Gal/+XHV+
9/efFZ3cMKNR+h5ymnbrNKe+/8ZY+O+t9fr7O7gT8h/A6rO6qy96NZfziQbR3reYYEzqjsv5rpz8
+ir+tcrZc9Bt8Mdc5i5xTo+PsQd1/Jn88E3xUe47DyyMj+o3D0ZZ78zvrS9XRhTDX6CBSs/xe8E8
VwylJzEOLmcQ5sK77M7eG0G8hSsAMyZIbuCMeY4/je73DdyXd1WVZUdWKJ+Jefp97VKbpsKCm0IF
5k1IqyptG7bqd1f49/aNK9Q0+6/mHiTmrEhvbavTkKat7Vt+6oNhNx2geXqNh3Pyf/QEif5c0SGN
u3p2RfPS5DgVIuUkPQaii7ZtvejAeAelELqGd9VNfLxzvltV/eoZ/mtV7cxDNZdTKAYOqyYUSwfc
i31ns5yaTb1n0hXYmz+/a19vmU/Lnd1QE4+QXkoWXoZLNZC98NBdLj6pJEAZ/XPYeb2P1haJmUtz
8E0I4F9hiX/brp/WXm/FJ/xkCEvc0kIuNYZWvccnOXUxczHv0La6BDPfWjfmw58vd33p/raiTmYi
CbDYrWhnLwhOD/TiKxskhA41IA0iS0GmqNKb73rXL1//Tyut//7TtUUV3kUd7z/dpEHczJ4E5Gtr
4+Qb25+86D3yoMUEf7445burOzvYyt60FMwm1zXhlzsek/gDZSECAr+4MAJlA7gvu+PTt3v2y7fy
08WenXVdIYep3LKwHmjbfDNdCI86fK9tqoCR2TdX+eULYug61meELyvm2WuZkWrWqiaLtRtQt7tl
p4anwWseoVkg4t1K/e6bBddNcb5pwHQxNQWTBS8++96R4x5PhW0BYjLg4pNI3/dup9mumh6Jz9PR
FFTph9rF/pxsKLI5fB///Bt8dbR+/gXOPojqgpGkYBDvzvKzk982VHRW/00i619f7T9d5dlt1fCY
1OHSrM+QlF5EBgwrfCahxZbQUA/rCNQJl02xUV0Vy67/5NSzMPt1VN108C89ezFJWm1LYbI6pll+
eMC/6QKiw146wLA+OJd/vp9fHjwcAiuGr9mY650deo41xahNmGCuDohuGPRB6QkP6pqXHml7v30z
v3yAn9Y7O+gMeAnIT7D11mU8lx/jDMr7xzfX9NU7aJm6rOuqbcJbPtulmdKoVQL1gzs4bvqTsiMZ
ZYvf1Evhfftl/OoV/LzW2YZchBKG3cRaKxRNWoEf+8kVGc0BRPat9N3T+uoo/bza2c4s7I4YNjzs
4DZgL+FiG+GlPoM64JvMndiQuY+T4Dc78ptF1bPPcLwYY9kgn3f1/pRA/DC/cbxdH8ffXjeTpA/I
YwyfzotQdHOoVSf+/hZbNA0GW0dWqukN0q943v9HW+Nfa50dz7CGs7Ca12sJIF14xlPoJ54VaJvu
wfhura/um60TDbZOx1RK7N+/e4Y02sTY0WMSSIipIi0p9CUfasZRelmkTXNckWLrP9kin1c9Oz60
0UIGIEUEWv+cPdULP1C7sUcCjN/93N51Xn5H0fvn27puu/MniNemDWTMV8Ewzu6q0LDbSCxEPul+
/egNu5YXQN+133x+1nfpb8sQlqUpjCId67zinetZIasnHd0W78is3TQGoLB6nWt+DMuttW//fFVf
no2Erfzf9c4eYJZBRqwn1jNfTLZL62XX8+hyrMwuSUj+vDObb161L6aEgO6fljx7ej2PrlP/usTN
vNGpPcOb5o3xvf/XXOapvai/uadfbtJPC67//lNxprd9VDXrNYbJEx5LeffdW/DV2/35is4qsaRm
skpk8ej2B0zVLgd/fe/Wmnq+6X/YLh52QbFJvm9ZvvrQfF73bE/WXWz01sCF4a06fyCY9dBlOR5y
LOdKa1zVrwLA3Gj7XQX45bvw6YaefXzWL7cUa6y7Fg9t8L+d3q2//tm7QDNGxITirKeZc7bMjEbM
1nqVicl81Oz3xkLXC4wjG/8+AvHbOmffNxm6jFZ3rIMZiT7fVd+dV1/cLtyXaZUtGmXzv6g7r+3W
tSTL/kr/AHvAm1dYetHIv3BIOkewhAdI8Ot7QlldKUEq8Vb1Uz9kjsx7Mg82gW1iR6yYCxfFr/Mv
iS+53keUmhS/mg3FTtmf+ACorkzznxbWl+eMpgOdLUCLUn4Hd8nLHgTGbKiiyWsaZoPlcfZPQp1r
P230ieqLSVflUEVT/GYmTiPquMNsv/bTfljBX37Z6AtBl8hxG+GXhZPbSp53177QD7VH0MufPtHw
Oz9tEdUp1Fqouv8KSJtZsQ+dodhOyWRdra7d3H5Ytp8fpo+Cjd7MDS3LeGl9tmlqv+a6fdLmVzb2
aw8ZBb2pdBTjenhIvASpt8PdxNU28rr1LnZl9TPgewvxSpDzU3bhyw8bHSaBTFQKq3p4izqBm+Iq
c7yZXNoepNvaKe7DaeXj6fIgLK690p/OMQjxBMTcELk+fPz5pw+IURl8io/q6j5/IXfj56sJbR7o
TiZ+t4LAeK2ge/WJo1MlkIKwPtXDV5zLj80tpC7btBGb95bgJP+ggvzjHP38E8fbSG9onTR80XCG
Ibt7oVxdOvF6kIP8g/r4T0vu89NGm4lUmQR2CYnlQQugg/MkReNQ8HPOLq3Ak3fY21N9dmXSDkf/
eMf//NDRdkIBxuygmw3bifIu3dPb6SIsd8qDBUaEsP9qCvWHa5Q+JPt0mX0ZKcBo3ettSfdzrQ45
FIGUH6f2tpl3ruxG+6sTZpj9337cv5+ljpZ9eqKsJw7PUvx8PdyzD1PDOlhDkjbzr11oxB9/mTT4
diJF0M1xcjiA7wtci1cJldeTbI1kZroAa+FOZqF/5bP9+Mu4WxtDIlgW1NFnM/JUUqMaxeXwFj9i
n+3RhlXmG17khdcch649bXQYJFyhKnrE2dlmpNr2oUcXs6PO21lCglb+n0xJRdLokqCCQFPPaNVN
zscJmBuDr7Y9bI13CD603eEQ5EB0m0nTocXXuvI6f/p0nx85WnqJhPhLHqBQ6TLaqdNu0VgcRY+N
/w/u9sMEH09KLm+ku3RyCd9irHDSZRXt8MPLPC/VRc4dQF62UKU/bo29J7uh7EHOdar5xLmaB/q+
3jVJ1AiKeLpsfIuMAl0Ijl2XcJEjD9SBhbLTPTcr3i3oxMQJ59d2mO+72tcHjl4tMOGyjUUi1wRU
egdStDa3V77eT79JwhYNsL6OT7k52lJSnUYfINEnq3iT5rqnvgauDv7jQ7inLP5TWfQfhhabf32s
kb/G6L/+Qy+Nm+Jvtm+qv3+b1Uvx/4GhxmC39F/rfQeA3/+a1elL9qf+bKox/L/+r+hX1f835TF1
4JmpqkLq7z9Fv6Km/m+yjwbXCpyNFZS3/yn6naDsBdaDlFRV4W2ousIO9B+q34mEkJivKmCCLolk
E3XpvyP7Vb7OR80UsGZBe8a+ouOv8e26z1+fFOGplrYnSAzoZJ6pJIPSV+lsuETIobyu28jKXarf
BOw/AcX/FWYR8ppcy/ulWiosUDvX7qPJXSjTIgNmKj7BdZ4GwNshF9GpNBdp71VmKS0NVihZmWSZ
f2iU7TEn5q+DiXAlCJSG7fffO8rHT9IwoqJjRQCDQ88Jf/4pEivpWzgP5+0GIJN2mWq1J6G7LDoP
I1J62Qssh2hK8eR8MRQMwr+wsqUlFT1HfbqA/IZvuk/PiFzT+bXU/siu619DUzVa9Eg6GyTiRkPr
2gMmC7QKbC7HmxR8WQWRYWaYa6l6o8MsDEDt6TPZoNtECQE8PSvF+tjf4QfdnDaMvqVLqsSRociR
dumb7oizEm12guyI+QaP3NgC9jXkRY9O5ssIZ2ndDnBG86vqrs6fAViTZp/hzpU0KzXwNGRhh+IJ
4+Uym7jpoNVDeBKl5KntoQoXXuYNPqmxey3qkYbzePyJPr+HUehKB0lWHXJF23Re/kL3OBVATrV9
dvKwp+pPtyGeQCdkcMFcxT/UCqdx6iOHcXDcpNG962Z5ClTUqS9UJq6dt8MO/NvYRuetnJuTSxYy
tixeaiWVdPBR6kPolHi+QoKEmGglngQ/OCC7cS1Gk7/emr7PkNH5EFRKrjQBTy8L21AhjVhQiIVg
BqIHRVd+3uIWoHaeDgISmJMvQu82rd6B5cXHj5w2R1iIkwBqPpsz9C9SQfEPvicwi6u7BjN0kO8l
iAH708b3HyfAF+X211N8GDant8g+QpmTKtm4SDYpNBGVzUTeReCAKktge9gkrgaRiHqkDlPEBb2C
a+8msIE/R1A/nQzCx+Ra5PJ9YjEOCYQO65vQcyyqhf1fZ1HDOALdUTDdeArtuv0AG0jrAbZnm9se
TxLMFIFBe8x49Dy/v4qPy/PX+cMQ6MtAakvNkDra1+2HVh611aqDvDtB4LOSvrU7KYHt9lYZr5NW
tI4AKvmDoREsoPtzgFto7WuV1faxe1XQKp5tZJvK6dZs1mb3R4DSHbTIBEsLEJwDUXwmR/GywjiY
LttCnktOrd1UzxEUuODy53K6PWL8doTsBLfQDWsQGTQRWsbf/kV+y5FXac/CzigQuT0X5TZ6CKQ7
MZxrxVSD/Q2/aJ6rf7LJug/9pJ0amCeZWP/c4pKji56QX0kSSN+nu86dmcCW+G/ojxkF7odJrQU4
V/CyDq5B6+4F1I2lPgytld5RpasdSIp98urZ0Svpdn6VHqS37F2eK975rhWs/DVsnN+/38e95Mv3
w8VKxH9KJuQWiZ5GQzKLcyu2MqiBM17fx4VETEoOy7g7AMStZlKxOUD6Tyc3muQr3VKUsJjwTxgf
SMWygVNbJvcFMkZjSScvebC5CtMmnCwk8B36YKWBA6sfmw9K6QTmzalfl/FSym6C1m+anS49qR82
zWvO3uQx1m0keApw/IOE/+5prpbizkhXararst05uqKPGKKKrzsfaYshYlQ17qIKwp7RzA3gj9bx
Wdxlj5i2ScIsWx7Q9XI9ZAOxG+ewnTwqZBfc/FkXmLk6/SBMQ7G0+yWsiarx0nnkhCv6zmU7uwUx
lL8IQEI2cDbTl5qb4DuUlWZIF9xe+WjfwpjR0L8dKECqafhP9jStXmyxckIFWTHZM2UpXMBRrhUb
3aVbudk6WaUnut/gak+rpxTYBOZbuKRwx1HeDmj9H8/32i1SOXr4DohTaRNFng361Dp56Y5LnwJ+
xAgWBQ5GuIRAs4xtaUBs+uhwhddq3a3AZDYa/e2//8ZRcwR77PAbCRz4NEDCtHGJUIkuUNPMk7gj
hplViK4Gxxn7wKUTQ2yPpUJqhHZSWhbo28ciiCYQfzK7dkKN0k7fhzHMok/hVZ2L/eRiMAwJvAkB
h5VMa5smxciWsR232021unomfzteRj99NDPNfqKfgiiUdvEs3Rgv3A3ZXFE2O2fRbSx8cVxMDHOn
uQMiUSSOiaD9yrYufwsLRkMYzbCiZQ+R1AvUshka/KaYyTBysvUFfjv8lyK3Qgj5D6FCiZh/ZRfS
t8DKTg5sQVxyaTsgFZG4RrI5OKatVl4XbjV9Kl4AcRwduVyGbn56B8aA0HiHncyVgxG3vR/W9qfJ
M2zEn76aeg6buDyztivsGLE+Sx4QldfMXDu8geMo6cuyuUkaOOro/7U5428nlrzi1b4jmAJD327i
OZAPHeqpA7wFMiqSmOF1kzlSrQGoldupf7Br9+TqbzTRhtv2z6CTM2w5XnoaZAs0vIZV7VAoX1z5
ftgHhjq6MG+qlWpa2S1r1rwxN/GFPg0XuCmLkWRACrYEgdbwPy8ffl9SIwPx73N5FG0phSK3ZSKL
u5PigTgA7eadYXvwJDuegGOfIyA/JK78MOiWH6loZeKsNYdzMg/dISOoBvMSmTWj77lfA0JZDD8K
EHOX2i1C7oAXMDn5XDF+H/nHYv96Sn3dDEan1DlTikjOS2lXBM7JPvhdZyPT7iYtQ8S2EIQAokXT
zVPb9OmOSWAQEHMEMvkwsGzXkn3fA/rR6him36fp1VTZ+cCBJ+7ALrg0/NQXOzk71Z8UtwFAVlbq
cjD4Z69o3DxzjqRVlbNfM8N8NZ3L7NhEHpdb5tKVTfOj/v/bexpFY1EHe38Sycmeq51ydGMchSgq
n7lwQFDI7YNTPTTDxwu01+MMhAnNMqipATRC77oa3V/7amOxJVj4BoSAwDFF0I5tI/BZjc3DOink
tgvOHN2CscvlFJcPpSWCTxydVJFotxgFXguWlW/B19ePNmQgPn80jB4zmsJURiPbyNlFiu3mnxaD
SNY7p3xtJ1s6WnpwKX/rwpMuPoQ48Hkk4gXJC+4qd7j9g1xnhd62Xrs8a1ZJ38hfbAYVVIDsDXSN
vhQv2NkNPW3mU/lw4PyXr6yFkZTs2yqWRyeSmYYN3lxiQs/vqbeOL9gC1Dbde845dYB4qMgIEie+
SxIqBocr58K1U3ks8WwuyknryaLsuzd8I7W56WGk0BQOvXTyoluoLuWul3CRgT4iqXhxZBo/r8lR
rs1yeXQ4RUIoH041bwCvD1xJFAgWlWU8MyCJIJQK+Sme1WAQSBa/0oixP7miwz/EBQMCm3P2DrRw
hFvQWgUNM3h3055iJS42qxMJULdlthg4nZ7rv9AMnJKWHh9iV3cjT/OX0/35llgw0u0gxbGg0K2o
46UvY+1OrX2oUjk4n9pp9pByaEutntT0ppW9TJ2aFVCyjarMyFnUcWIVDxBwpWA6IM7fT4+YeCxj
08UIHBwyHpSbKr1XgwcphxlWi14fTiyspGN9L7D5BY969o5ZnGHe0HTVXMBtADAStieH9f4cr0VX
ouJXwrqAqCI/SAwRy6OIG70d3oVbrCfzCrtY67A2ducn6ZriRP0xPP336ftx6/+0PWInhEllziQx
aXkaLHWwE8Gf2ZrQMmgRVN/TrRbeFNNmQRePEW1gmlYPwiZc4/hC2kPbPRVTKD2i6UwUf6KsQtHN
VzJc20fOIUi3OSgbDtxQ4ZiMyJLry87EAca6xO4Fg6HCLfC8U6aVZmdkjsQrt/+PW/Uvm+xH7PTp
5110AxeEgk228lq4gw70zy7akS2pwQJdYHHbuupGWJBDFF7RpBYhEz7bxk1OEAsrHE+33NJSW1Yt
aCvxg+o363MCOd06a/bpJgzotMM0EsKrHYM8314vw/28MVO/pb1ZEfGiGIVHXZlJQRoSHtUu7XxR
aJ/ZEmeR6R7PW6wOaucgIkw3FhgMZrsYmOVd5oPdzbzfj/WRpPo/trJP4xgHJFEvV2LEOFSRVWQr
Nr4vdmBw0eISktrA+S+usein+pMiXPmKI/XG92ePQgr8QNNLMNwvpG033PPqHYgieaevMKE9PLab
obp17XwWfzyDPv3gUeBQZHlJ48rHpaanZ7i0h6p9MqdleHEgduFgtovtP6gu/xjOf3ruKC7QjBA+
YttJfPDJ+UHEeJK6Wiy6uEqp+f3QhUC5WVsDmrXl5koB8eNg/bZe/v1wc1SIVeWzCMYslUgR9Scn
4eZQW5VDfuVluIxCY5rgbgYVU+i4XZ1WuP8SyrXlY31YyfY5nYWlpwf7Aza3tB13Uy2+FS+P52B+
JM8EHEqaXpmVw5f/bbyjQIEEzSGdQCXaNY4x2BQgrZDuSuwRbLA6ZEkAv0YWFDTDUl5Tn0bO358/
UFN+ff7ogAd9JcSmzMcimai4TUvjSHMr9mtRWuqKq5KreFEXEZufOWyReJVyYai2l9MdHN1cdpTF
NTnQSArxba2MoR/nY2AYoEzARr03s3wb/ZX+kOBkT7MyF0bQtdTMtWVijg74Km3PVL6TdH+pgF9b
OJbZ0Vyb6XeUgi9rID8oBprrOqEfb42fJupoWwQsKcf55ZTsg/vjfQxP5SZxQL8umreaDrO9tM6W
pHowXbZCR3OKV+6Fz5dHzJ5n/Uqcxnttc/DEBXXdaex0U2F/mcvz7H7SgFqa1sFccSRQk28lrbPL
873eu/2y/hNve8MTdAvYLOjO6KZ9CF5/n0/Gtfk82mW7XIirAncOflagwT1cd63fCqvmMXnBDwIO
NO1XRyJJfDkEasDwzD1hzp+cBQ8OnPFkSo5ics3xUs09GRtuXBf6XppZiA939FdtFtrhvpkscljK
E3til4+c6tlDiVwRfzduHuRjq3ia0bvJufd4yC2h85O38qm7ox0WEx/Tg3iJu6tg14Wbt+uy3oMz
hdggqDMTlc+ZncGWDl4ieLXwoJiz/OJd7vvHOnCoKkOsIN4lcdh6+lLalriSXVMIfC9TDFeHTxNj
dFaUkqwEZndM94ng51BOT9kgla/6fdYvdJDahDOOOFj12f0f3LGzk1NgHa4/JYAHBPeCNUM25Q/p
e63fytbOG/cU+ofQFQzrxNUBdmYOfhU01eIk3P3+9UfClO9rd3TkyDjdGp3G1x/kG5lzWXDrAhKI
0qDwj6L7+9OUYS//be8cHTRFVRoTQ2blnk1L5WoOYGythng3H+4m+E2mONJR+2q0uZQth5uoq6D/
Ef1UnE4EkO8zbRhY9zdI8Lrdt4ADLXENodHCKGpRmphWWG3kVcB5OUJIPRzCKyGJNGzu4x9giEhH
NShVgiCPPjWomQoUr0RWGNNuB5RfCDBt2qEjeLxQXFiL8lR6SukyJXnaH+/K2ume1ck9lg1Pv7/K
H4O0zyMZfbgIn6yuzUgywHYCtOhd4qXhD/fUmnSH5IkIcWYai0m2Fe9kzDOuz/vrseKPN77Pwxh9
0Q733QMeQtJO8aNpTJ+t5KUmuLwZqhx34l9WAoHbNPAOTKeCMpd1OFr/oyzsp0F8TLtPIXdN9idL
LkeJI/ngF5va17iqK5sTxV9pISvrrL+aS1F+ipk+P3OUhT0HYpO3dUuYb5Khs9r34wuxgLKFFk19
8eDKlvwm2RRwMtxrlgYdlqR5nvo3kBArIKK0PB0w7xm6aMrHiv599PbnuYCAwEQwMpmxW9rNDpdz
sAoUOf78Pnt+vKR8Hv3oCC2OVRIezCbZJwT4L6DyudhGu5pUH91EdpT6GgCGmyPV1tLSDa+YJhRm
7A5jDjAn/jH2pRtjH/0JMOWAoP6cT2w19ntSqEAz9Dm7FokPN/FyOIKvGGL8PvrvVUU23M+jH53E
ZRCKbXrm3XOxp9EF2HD/jpcVVSV+STBQdqzyPFNFF8MYfW08YZhVrgzEAMkq8su74I4MZrGIby6z
MnHyv7TYseU6xLv72OQ/pq/CDXwKjAfrkFM4XvTL0+1pz/0L7LTWWB85TQPuB94c2/pGBlzjGG6w
L7V5k3sX5LZQH3ZAr+mK/AewpB8iZklSh+Z/QRKofBijqXcM2ijGjk3Yg9T0epAsUCRrL4QJoHjQ
XnpXSNeHTVfjLeZK4RS7Tuo51XsgLzV2A7TU2DdC0sUCFOIPbXfAYeoFTPhr95kPvebX3fLrQEez
TE0OnYFFirAfnCrJsgD8JgwI5QFpFHfoLsN6FuSLIoDPAyvVOvR+Rvxw7rAA6t/6eH3CS/ZwIJVS
pzB6IqQYXbuUL/MSmPHEAYeaQSI/g/dPlyGUlkL1TkJoG2+yXcHEseppAC1a40zFN/2YzTIzs4We
MmoG7ufKkvoh8fb1x44mZdXVEggVfiziIeR7KEZsyKp/E1Dfs0bfDsrZ3hFXAgZ7eHBeWRI/HExf
nz6K4kpVLZkWPB2/+CSZ5ewobq15GKKdAJSydO1Jb4OCksptiqO2BlgrVa3ubpi5hXYtBzfs+l8+
vDGIeiTEXKYoyNJHsvXThmwaEy07tkK4V3zqGA2Jr2hqICBGWIN4slofmjnW7IOwBjvbwtHR+F75
HB/Kgt+GMDqpNWSidVQxhFP+xySR8U6qZfKA+9jfU+Y1wmun3EBxEeeRMQ2py7zp8FXegnkPfGYo
XoDmnodupMwU3LkisFR/f9/DjB9joc+b2OiLwZiRq7akShvnt6m5uohLXO96SOlq4Do6UP9LMz88
992LkczPrW/uoXonh30sL4/J9JDfiw27jUUdKXpBMRWJAwbJkVQkXTeNhFPLUHYQH6UJ3r9Wegsh
l+6gS0RL5fLcm5hXTgMyUbdxvIZC5MsO8PlgLogehYB1QbFbpK0OeQ04rJhwaibWK7FwqjKzDdkj
4Vmuz7PjPAfWjEi0eUVXksyxtrOzm8nrZZbemAuYQOZCfAi2xqZYtKsgsD24bq+ndXFznkXAkuDL
+8KLGO9yHHadctX6Bz9e0ipIvQxyvBvasFyg4ZJgAtkfW8asf8YPe5HOWjvkiDwsCp/i3auylnzw
V9Atg210V5LWy3A0dMSpLNr9XU4SwQ7uknmhLrONTFPM4enyoD9IWKO9gcx+0l461CWWTOINjPGy
XV0e6nxZbE6rNrfRvdoA7F+bfXm2T3fRXJ72K/wxJ1g73iZTA/J8HVu81kBawdMG5QDcF9oOVZ/j
8E8s0sjtKpqqdAfcFfENv1pc1FtdZFDaBlLR5fVoR3aZ+PqrcKd70Xy4K2Key9XySZtzsXW5UnWP
OHSWyWyyzzjfcHjcUPFOXsiJcerV9xS3ckoJnoPNvbMyLSBw5KqWgo2Zgn2xDM1iXCRYTdUVSmzi
SPm+tjvpvrt4+a5dQ9agZ7lcY8XUZ+5prS4ui94dbnmUZAbkeuPVL6czdp+b9MmUlzHGOoS+EHjo
cdtSAzn3+w7/8KMXVreFOcuOHu6eYE1nAuabg0Hv5HHoQkUtgIGwdZgdX3BQN/KFpnqSAP7FFu7a
O/Lsl9tsc5xfFuaaXT3YJviS2YCUsj8kSyPSfxCeS6u/i/dHnNSYHly0PcUpoZ7MJxxpc4mewuV5
Icxk6CSIACBqUK7BlMWLHo7ZNLrHiRXQFGyWxK3/nh+CVbBVnvRnzLCH6huFOVa+rNtYMOGiIZ3s
RF8KMux3q1liW0oo0S2hvKtvjrJt3kTRQt3ZvE2WsatNixVMf/W2QeChvKyKWTrrWkucRS9cc6Kj
T5hVP0zm0vTuLnRNpwkcgQFiybClSAnteqq5sUuNaCXe97fSLWUmcHrEhtojjr42m0J2B5nrKfGw
xHHx1ybzU75XgRsuz0BYnkoq1CJx9mRG6rsovKxYJk47jekFjLwEi4QVsUpW7NLpeTANsw4LJF8L
7bgFDf6AWK5onaDXKLTZhG74LUY3zV8sAY9vWf1XFqca7saGYGXNs6oNZe4B1Ud8mwLMmnWqlyGt
mCzrmbLoH/rOq7GyjcmPdhsFCl0MkmFKuYVSBf68nImSNek9QuUe83g4tC9dedOcHrMn1FnC6nR/
Mm3OCl+zyxVovJPLVBYotfd+B0TKim+AwZWkEYDVOaddrPnGBk3+TLQqLsssmszSJE8ucItcomkJ
zGWDjcCWfxY8n2jNl7ycAgzSe79HgOAdzxbilyhx8GTHUOipq/dyfNOxNyTFS8XCKNhO+bucCGYa
F9J3pthkTSuARRr4so1ErwXWjh3IavIMWWzVnZbxYYNu4RjsjLOnwtZ+J1Md4TmFNkKaU6DQt/nt
QX891AzGoa7frSsIZptadgJSP8fJnRS64QWjx5K1R9anJvfeMIzDPrpkOAKTO9iLtuY1oo9gvgvP
4L9e9MkG8vrpUd2J/nFjPACDIw95QfOHp2s8awHLKaykjjrY42ROI6cVGK/qYJ2+KLseN1ofM4VL
CooPnfcK8h/lhsH+Z6hBWe0rdxA1tWLs0vjwN2n+oELi2oS4aUduOQia2PlgueCR19erZjt5N+8h
VsSUXOiUCJ1JwXZEabdddmq9Pk1e9HdzK/sy8NwCuP1Ue6txclrL/tB+w9B5lnEbbPVdv1H+mK1H
Mcg1fSwznJNo43tjVbgUofkkgOCCN/zjaRI5+fJwmA7FlI6WIfZXL7uDjMgUPO7DO+NoSa8pt2BL
R4VwWUASn2b3B1683C55aOKIrAoR8zy8rVqrlVyFsAAtIjAMErvHVYLFx3MRThEncr/ex3Mpnxod
6FrMGadSWsBetAa4JHrOxKbwq+BGuc40+uAFJ15gjkfCqoqmHX+O1QH+msI8ekN0ue64KwzORaHV
buo9FNlwiyTzghr8JXrLbyJj0PAE4u6cLurM6l/l3sf1QVN97GbL0lUKxyDTXDvHywJz8k6zJzQ+
v54YEJBdUsDtlRyO+nMKRJEgDEg6Yc0ozg3VXC/rApkINoEh/LdBalGrTp0mUBxJfQKEI3LPVD8/
ubF3VqcEDMduOclPUOu8HPsvtdqTFOBGcnbFl1Cnu32LF7oi7ZJ0eanvjZxPK9oVGCJmt4xJ0t8s
cRrhURJ2+ByLOdfK9wv+s+qU6mjrXK7V0D/a+r/Ejh/3y3//xFFo1gdmEeEmJO5Iehaz3kSKaamC
U2Jip5E/ZH3uengbFoyPDCvkBRyzZI5HrXW+7CLqQvpcjG+OyboRXRMz89URCTIguplBMyI1gqF3
Tv9TIRuyOU5IGIj7aJ8MPsEOVDsbTXWD1qfIOZNOt7U8FdIVytxYcY6ThRgMBDHxLvHK2i6ynZJd
UaH+KGmjCeM/v+8ocJaPdGIcM0XcmTAMb4oZO7EdeoQOqX12B3jatfTNR8f1L6/7oy3j020Bk1gN
35Ai2et7vLvxm029lnIuKiTE09thBOI01FzhXveIN6bmQl6U265BYmYnc6o+p7/R85B2T7aHJ4jS
T53igZsVng5/Dl56sMVtiZkm7Eeqw3A3uvfmXuRrINjiAky3g7AoJlONXgHSNJNFSycZLhFPh51h
ayt5Fh2ca/Pre+fD1/k1vh6p3BPDclJSMHEN/0IhF+IhllNb7HwvMzjEJm4Xd6e/6gWaL6aNVvCc
zHOb1AUYRxsSGR2mmEsKm2ApDqZh0/SE1t2K77Wzp9eWSKUf9owPbgofG1KiCcfxcMTjfmFMCQLm
1d8SPSfCb4pt1fIE0XywyqEV+Pc7jvijFOPTXPpIon36skkpmPkE++t91LviTC1n2EdjFZO8829n
5/SivxqDTssZnI2hq+JCVjgobmioHYLxMrDbnUK1u8XV3U4vy+OOyXi2jgqevZbCvDz6GDmuTL4d
IXnj9viZJ+zwVv33ot6deBWL9E1+KO8aaoGu5oT3jRttMgxfLVJu0GsQ+VARwHUPo23MXRzNStfp
Lrntzx7sUu5Cl+kETWXrFC/CIyLlW+NxSNHBukJXuck3UE0lLM5vOCt5xTIGiHi2bjDK7e7PLyFH
HD8iWwl0crRObnq95JqYmHKVkaz24lWaV/JXDCK5iXeCFazaR8G62jP5U93K4A5ONzYlqm9KZlmo
u4ncINZsnHKyObJJVwEyiiN+NYuAQNGv63mL9RvpmdQWnMHPL8YiUpPuriWEfqzcfR7KKCGkhAdR
FBgnSesWAvKJQsejCbw/95UAlmi+Nf0jArnci8mh6tnZvtab8WP19PMIRqeXIDRCVZ1I4GP1s5qQ
xMdw8EmhOyhbHX0AeOYdOqB7XfPO0VSb2AaCb3LWNqpC8gPkQp0rS+RbpmTYCj59nNFR04p5nDcH
xoOfVu9Vb0Lhc25jbn60z+UcQ7vCrd7xTSZYbKuZ4hF0UYa/cqb/vE4/jWK054eGXgZAENBtoeB1
so25iDCutNRF6Ud3wLm2CHc/4izpoaKyrBHw/QN7gKFy/e0c+DSKUUlDLDPldIgZhbbKlv9CmZRv
eOWgZ54gmPz9zf+8CX962qhyUQrqRGn7HPONuYrIILOS++jiZkB7yZWks4vsYB6XPQn33VNyjwKk
v7/ccpmI90ODM233nr7FIJ5QjWSItsyyjXpyjukzQPNjuFPeNNFRLxjxePljHzuV2zvaItiH5zn3
YYPScGUnoVcnK+yvJkvOcvoozMNU1N2AIva1ZNgwq395sx/FpE/7cM0N4tJeeLOVdyELk3oC5tUE
JPIUN0RsH+Y4wZGfVOdDwT6J7fwhhklBTE057oqy5kMD+HUsZCrxcKI5io5PcawWqCdp0eMxLe4F
Nr6j0xpkJr3q4Ktm4/TPOTq7sNsr6T1GnNy2lPgtIrP+nPeMkNQK1yCKwmzeZFKhWFuGsGwQjOIa
jZ0tjow97VWVrR04R66p3n/QI30d+Wj3itVQPQWlKO7FfTrDGlyqvbizSV35uiuTNbED/hvKdWTF
1/Yt7fva+Prs0b6VSBMMZ5te3Nd4OR8InuOljGJMUCkvmdNQcGr8ISX/QI7QLUwvdI55+0FrEJxJ
YBNCkFLs8bH1sGaiKYJMz610WtVo40Ir9hQVaeIKYEa9NCRa7Ybu7zyc9cay4kZSSg9t9By1sPzd
S/qIM3ybe0OnQcHtjkO0IG7RjWWBXfi5TDZYqmPmtsPcNjxvr21V/8VHUGBJ4+yBO8VIfsPrx57r
WPIiXFIt5ID6kIQEu/N5qkD4xadcu2nO05oCDje1q8jW4Rt/n73/fvzwnT6tpCOm8l13PomDvNbV
c0vFTmF+nvYFQYJo0+jLJfA6EE8aNuDfHjsu+YSxoEfZWaTkg1zzttwZGnlJnEDUh+ROm9HK55/X
TW/Jz7p/cUk74ujOcF7hek+mxH3pnXIF5PxzvUP+95sYrYYuVcq8VnkT6j691V6OtaW9EJZFwLzt
jGbN4QpHBxhutYg49Ksq+x8atIYV8e/nj1aEEWT1QVJzEeUCPSgH5lxKl/BwFU0ll9cjEPniMl84
0XOAfJcjfsJ93hFRHXPlpA/w7GJuV87wnQ1R4dezJl9IipuDVfS4fTO7/eSw0PStYt52Hd1vs1zl
pFi1pX+tWPFDFf3rbxlFARncpsmxuvB5G2zkfd0jIR16Xe+UXPdsmlqLeklfhaivNUtJB3MergCX
7MrWfHVtjcKAaCIoeBbwSelOJ8tOjo5s4QEloN3GsGbC9eD/QmpiEBPQbnT6f33+KADIyiQVjxWz
3IBV3/rktU/r0ifLTS+Vhb9zqcNoUe/jecX+8/R7PHB1Po/iASWM+0mnFCI1q5zJ6yRuxADOJgaL
pjP0kePIQvGSzoNDBNh/Rm6luFbF+66P+TIPPgrfn3aXqskPURsxD3QIkXQ9dIPpdr+TMDa3Lst2
O5Tnc0TRPV/EuRgfPRH/QNTx4zBYWTruayCcviHScJqO5T5maROit2tqJ9MBZ5rfXO1l+3E7/fSk
0cTXz5mW52Eo7s+p3dOlkPnZU+0PvYmRttMrj1X7D/yuRmisQfXEe/702NFE7y5JqZyNoYL+2DkD
nwprKquUH5JuK/Ou/W6H5b2TgYrWn/KcDNtVWuAPIffXIYzmOm47RqdWwbCj6yYdBQlaccpNBT6F
Ry7zfYaBMlfPs32mOSzxRH3ZBLPAGRjHiTa/TN5+n/4/6Im+jmc0/bX8SNpHnghcAYKpSQ7TNo6v
ZTc707pSpY9tt20EqsgkVhUSpqHbJrd1Ph1maKhNfx/LDx0CX8YyXgZye1G7U0ywo2t3Z6w+KPTI
dJB5SjI0CpEw6+8pwCWmI0XzOPH00Nf+coczz+85VUka71q0lGAgpkgNz9nscKvcJss4nR+Ut8lz
+FrQABDQlJs7MWkJW0PLuE5TH8MgxEr69vhHafek30mKdHHhNMqDUfpNMEfQQRcBfiu//9ofrqRf
f+0oohGOcnk+1MObN+dCT8KRprABbJTmU2Hin7JlMpmqLc5fbtvDixs67Sa0t7frtPfrGMte66T+
95OAX8c0CnNSM4jUc8kOkOisj6N7UtdJMC0dYlwk6FKzCOC5XXkRP9zIvj50FORU+UE8mCdeRJnM
a4obikHOCnxmkkyP9107b6OtlC8EF+NO+NRkeo5n8MdxtwlUfFrQm8nvB8soZqfIQURl2vK72Ls0
lIo6uFY/pgp9O4GZ9kTClV+FTAbadOq389JLe/dcead63jAfAntPxNL4PXlYV/FybVb418LY/2K5
YbOmKOYgJBz91ovegrYV2YFiCULp6UxdskPrhfFZNY3+D2dvtuSmtq3rPhERooZbUSMplZKyviGy
BFGDEIWe/nx4xdnLlh1DO3bEGJ5z2E6BKHpv7W9/wXD3/CJngZn5yrBiJsktT9/gVt3yYDH+2VZg
0PD/n8ZVESeWqUy8OZdcJcAbpgpuNZY+zTJVDlkCv+itA8u9aoCtYRdYSb086SCkqqtgucBU2e6o
PZW5ZRAl4rQsc/hJadaL3VF3WdJAxERLkL2Wl3fZ63bH/NmfYE2BKxBufSYozCer6mRfGmvBWPPu
l9w0seNHJOat3Y/zdMOIvax6K85OJ22MfA0UMhLjrbt6tyRkw85pZJvgtL0MjpTvTJwGemHfqs/5
BZOsW+3r3yYNv7aO/71iV2VnlsuXEegATpMKl+JoFRrqQPEBmsGlXDKtt8vJypkPRlvtbFHAsTqx
plwcZVVASIKZ8CjcNM7T5v3qr/bgt9t4tY1OYyP0bcdJLcLzu/Hd0MhZi6D/gQtxcY363ujXp9wX
GBd+QL1STIuJXPwYB6OlmczaogBJzQGgdbQn7ZMBpLrw5ZN7Wfjje/yQbQoIW0sDjoGpfvFtnkff
+JJr6yI/6Cd3rH60LpStHqUyrw0Gt5noTPryjPvc7GVzgdD73bSM18qAPkCBFvdwYwX9d73yv/fk
ajvPqybTpZlnNjdlFxjgiwAaRBsFDIUZs1u9E+eP3AccmQYbqxq8Em0iwv/7LP5dQP52E6529LLN
sKVOOQskhOadsBy/Lp1DxB2aDHf/6TDpoWEnYMq/rZT6G99h5fyNEXi1hQx5WhxPEYeeRidpalhB
YczOMPti2zKTSZVh4dnW3Iz4+fWtV+IfqO6fR7/aLDD6IkvvwtGzwhFiWCFdvZRpYGyztRqb1LOF
6amWDERvI2K4cdX/tii54ppdXfZBbSeZ3ik5VGloMEjg5tfZvHD1Vk5CefvL54lswuwHRUKrBeqp
9eXFzHnoLDGbGCgQPxcZrm7Ebn0kB6w3lhqyo/O4y5ESGDAdpDmPfo4gSz1GB0fFGfDASLDvGJtu
fRQbK+v8lt5fidDVTk5p3l/mSEAm+svMYpYwueXF0S/IfovBrY6uKSyHyBZZLVG0kVBkk8i7Lb/J
WVxWOSYaZze+rOVua+CpRLgfzQfDLplIuvCobhalX1IxSsetfi+XpKDf52BmcAmyr4G5PiPJ9ZS9
RTjZ0hnUD+0CgeSuSlcLmYDzMErvBNXTGG1b0eSkHoDvS7FvgVGgORkIqDAG6QHa6PDMUIsd3ECU
p5M14E4FDnyyB9jBk60Yzok3DV0GdFnhp1HXWrupaRlJAxoDSd2WsGy3Z5T+OVe3uOzbYbEUmNwL
zduEUddAX/VkaDsxXbXJV59+1mcqrw7BEJS2OskYCb8Y2aZPnv77aZH+6jeuHparKjenqqmNClZg
flwTyYdaSoY2GtsoUCfYJeD8EONyAsHtKBjuR0R4tHvx00Uj347B0/3cjTCRvXFWf28qf57Wr5n7
b31fWeUMJhQ9OUjKalBe8uGgwAy43Mf5oUQUOvJvyq539uoY3kNitesuwKFiNarrjr4cjk35eb54
6YtIVmhh4ZKVNfujvDoNfnd0RaI8C5ZfJClLYVcUruEqK/MeNlS8ZT4orYt7OWzfy30B6s8YCESW
9ZFOk1GZsoqZWTfLGjMbhoY1/gnmxeoMewrqMHoe5RXJaypbx9ESEg4zu66cC3QHJ4ddsCVuYPEg
jvgcWDBlcsS6CHWr1JHvdD40N9xJd3TAIcaaqRXzcuXjFxFXS4q6hu7bYNY/kW+ItVtEI8YCbmnK
skJ1NIN+gOf+aTfAcLs4PTS6O32Lbh+Z4JxdtxwN+FS6V0yvbeSe8IDJ6GSOl0eGhKWxwQiK+aDc
OWlM/OvA7B03OA/CXmJCvxs8+Vnpzg4ktO8S7jS7IY+lG6PbbtBpQQICxA8w/luZIBWTTf7rGQWg
nwkeq0NfPWXBaR1BtobOn9tyu4zOlnAJMgn2lM2coIWfA89ZxUQKYm68aeR1JIQ0IrGM3mepJV5r
vkAJigRLKnbdNxSQERuLStsMkWRNVGHKGafa+IfMnYXqFfrgXU6TrSYa1L/vtl63cUL6JjT8uRoa
d8lIt2PlDPsun4tVdeBtHBL4wN22zT/aES8DAtFg3lTy9pI8ncLsVkPxN4B59YRf7RHRwkjLVhET
YNvjxdKyIGvvT0p4ggd5AYLWHcLZuJFGOEhPRocFkTDCZHkywTkGHKyhPzgiz/kigwwgrpP07qaw
85cvwB9F1NUpXpXktdwk8ZApCQOh8TMrcQm1qr3uDhv2suqb1NujatfMzR+MtfqW3OmYjanjcvxF
TtkkdIaIZPdzFFJrYflvp6p1jqzqxlrxixvwX2d5VeopR/loJsJZ2hfUwBgGjjal3jekfs/oNwCd
F9732pFqciYhqgbyyZZo4JQDrbwI9d04b+M3BuhTet8Moeyl8LaQq6quWjybxipNgqMtiY58FFeN
4vX5O/5aWuEDUnwu9lg73SSu/9WBGCqGmxhUaqJKGrN5Vbvpmal1Aq6zdL8oqiAhhCZKxMlK72ez
weKR8RoRnufPkVadDK2OWdo8mLph96VeV1CiAl1dVWRd5B+shecS87cVONYvWjRWtYKfFMEGiqU8
6lgDYt/ypakYnC3xj8pd9QUSl0bspcUeOpXe1D8uojsNvSlRtGrQ1iFEsCzHb8JHIl/i51l8VW3Q
i6F4WpvxRsh8YIfcLpGHjsEJXZTJ1r7NOJLsyw+sQig5BAdqqJjaA24jR5eJjfJxU7E7P8q/P0TX
3/aqXtSRD49D0ij7fD3rMqYNpmvI6tVNFRh+YSxvtfZ/AW7XB7x6/fNpTM1zXin77MfIPTQ7iJaj
JSCOZskrJJN0imxQW9KlsTiq7GEl3ZCZ/0Vruj6Dq7ebOGAzkyrOAEO2l8Vol27CDKv+UcOsxsGg
9pobj5T4F5x+fcir5lo7HYcYUqSyr7ojnndfyfHtcrnYZs1cmcQyOPwn4f6ifBvyLiv8Fu144lf1
HkmmlbftUiw0p1OZVRwnS2R4Maq63zUgc8VHPPhoab81xR5Ui4kdZCbRScNUsyD3/o+XFG6g/WO0
MncCY0C8EqUt46ETAGNhL2DmQ6TRNmfEubKf1Fa1sNUp7NGbUSN4RrfK8898Chfwdo/qdjScAlgk
s4we4qETRdtM2Bhg9JP+Uel+dnImY5stVn3iNgxKeseEppvdY/Il544gPrTlShrvSsUTFY/6M60C
4eiylcrn1XQkFY8awdY/Zi53+WSyJIlhf9keCSHDQ+/yIOdPDVaCZ4qAPv7psjNx57lNrJIl9Z//
XYjdvmVX3f0oX5I2OfKUzEFeM4Ho4qbMTKeVVnm4G8pGOGrbxnDEk5VNYSStCiLVi52QvyzkQ5Vx
OdCM2OICsxc3qVZ4KWX1Y4MQLl3Xitf0mynGR3LbVcGQrmr82lq3z8Im2lQtqcQOd2/29c6DYeFr
l0Ax79rEaT/VPpCnkBsiyM9TGWSyL3aerPnwz2GWTpJVgZn3G1JNSxafiz84tWybit807iQ4Bhly
8N0MN4IQTzLI8d44u4vGi2EsXxxB3mHwC+9/Bd+tJqvUX6DQRP1BqYPyWPE7LEfK3MsST4Hhb1pJ
ZKl4qMRr3AAFWCIAkDa/XddQA5vKH7Bfkb1mQVqxxex4goR2q9Get7j/Wr2utkCzko1OOv5aq/N7
ioLMadgApS9JhBHgERPtws2abBFW3f2NB+R6t+KVljFFMUnXMjFW/WWF8Ns2kVym9KjV+f88H9go
IuTHjAbtZuHSeQU3jnbdrVwf7WrNEgVTANgolX30XQIQ2sJyNtjPgVdo7XDzyf3CrSv3xlHnhvnq
8v7xHa+WrawRmyGDi7M/15as+326VvUAAH5w8vsa5WrM9jc6KfIKnewSu99Q2y9vnMM/bvEf53D1
HkaDdlGjTFL2kzXnN50s8YN+Gq6+sVidXy7W8ZW5e+Oo0T665U/0K+7wv77/1eMlV4reTSX3GM/T
DlpyqC2CSvZMMlPAzjR6w7G/W4wb6bgrYf9F1gLL6claoHohDa/G5ZQCFwgTiTuSP8nuJ+fyI1uz
UHby4P/1VF+1bcquGSIM0F5US/yek4ET8cad1K9hwevn56q2qsZLKtI3KHvlDT+q4acq51t4L/Pi
Px9zB4dpfTFraiBQXlb5tm7Ck+GYzfNktEsBp4TaNQQYOEvpS2MGZXhwJI18P+kehCGMaXJXHN9q
3AzEUCc/PO/ZXJJl1Pgse9KhL1Y1egN8rzZFcMY8dVaxACsg99OdsXw3imAqgq7Yi53FkoNKmILT
kBl4hE06T3uahXekVSqt44eYfhTKxjwHxgnGZVBMH6L0nB5vURr+URb98dRdQUn1kMmlWmTKXsjc
Y2F369rtV+Ibzmn6W7rvUcso+/9+0OVbt+gKkLgU1XCpxIIaAUvoeleVd6N79hMsrxBM2anhq+yu
0b2SBsg0zp7ootRjTCi8C2/GIVkExy5kyHE87o3GBqQncBqvzVh/aqdt/U4Duro1slVvLIHXXLJG
NtX0LLM8cGJAe1Yl+gOgQY6Wy0uw2FIxdXAutHUqrD1UiI7odjjO6z7Wt+8XW/UvPpUmI3X2yXwn
U+ypVp/bwsITc9sYVvWJMFD2x18ENCWyykd9xBOEhtluSO62MtSB4NrWFJEo5Pz37fiLiHH1xvyS
2f62vk+5VBciCe57GbYvNqqzlaSAyoIuFNaTag2fyT62pNQF/Etnu+nybfDN6MbC/9dw+Po05nvw
22nEwzljFsYSlJpAZnYK7/tFQFCcuoJFAG2Glq9ZdXhAE/ULaIYvVGEjfouXwk0p7+IX/f7v9ZB9
zzBIbcXb/M+T6ZuLNoxmlRwgbZfIeiRwTStSEUBKj/QrWMM8tWt5iwl0OISnwu5fyqAOhJnh3ePY
Ae7iKjsEIg6NVf4lCffVU78mvaVwdJHpHWhNtcfDB/VnPv/1kZ1GcIp3GSIG5v/oFkfUdzmXWlrq
jBnck+rq2+qdk0B1qHg0pqI3ecKhDX6NBp3uRfwsg8ESEfod99RSYVXYeuzIAoO2CX2PP1Vfk25f
4vccP5Ft2YUZUkCczAiEi5ze1cgNPPqDz/yGaWwhetJmstqgczub1xCh2K76Mf3zj2F17vip3GET
GKb3qHf5090QiuZSM5+LFZckYMkLqv0RYtz2/DM4yq5ZcTqrNNDX40sJQhDqo2vqgQlv8AnzZNVu
7eL9pXfFrQGou9PX9acSni8M2s4OJa+IjOE9WeNBWDebBI3w+vSEdI31elB5RsrWHkoPw/nT3XF/
cWGVWxesJ+bRnqO6hieFc35Uyn+XPanigaGhpsVDIMSrJ0yC+Vf0FS+ZhgjQ4W6Ekge+cJfdpUGC
ovWueDJCmTYdwSteiguk3ATDbjsYpK193OufRFp0QX5IrH6dPige4lGGidXTxZ7uUnxQIS+FfAj8
2qf0oZ2VDshjLw+qD2yfvpim332lDBjJLE1s3PNrS8Ik8bKetEORMwn2GLIN3/gFQWHPwrMxD4L9
wpllIOmRA8+AQXoQmzDbizbeRBdjeVw1LKNz4JIqzhZdKqxXVJ/6SriDXb2uQnk2nKEd6Q+QQAgD
jMPqDcVxgWu0135hQ+9VDNw36FNldkhlQO0s7E0YIynyyLfzLj3wR6/5tvxgGll44kqDmPeI5r5p
lkCaRu8cH6tv5X7xC5khcePozIKaiCD7E3Yts9EaaT9b/ljv6UhBQ++KnepnFdLlOFtqQbEpDzjj
GxxZYNhoyaKFerj45sPrQ/M9nriVbsvvVNRIjeRq97O6Wk4tbBP5PVO0gMzgQcjQZQWERYwT7BMu
FbC7P+TzfXkw0ODtmm9d5OXGzBdQcHnis2pnejQUG/xfwNaDrtJ0x+firfCPTsvPMsuLfXlvRtbl
WVwiICbZcr3A95uFH4Voni4bK36LV6f5woNJ1ep2YkasbozOrjK7CGEwPBr49PK/o7VP6WEfa7//
qLBkRH+TzDJ4qPeBqgQ4WzfpU9KfEHdACpCdHJWVVf/UhDf2viSu1HxT9veYDmDzvTOSJxQxlfF0
4V3nJiyYen6wMyIgj+NwJj3HsRO9ov13aJxPg5V8cCunL0BdM97SGQPWupdQQ7I46xdnhya9vNNP
yGed5iV9mu7z9+RpYLKBtjMWlpUAedlSF45a+MrZ0aA1cyXgzf0AZpxfKYUW99gV4rdw2pqkrXi6
J/zUwr1h91ZFCuQctRotNVvBMw7h9Abszm1cNM4eJkcoroBG1jMnATfMAE4LBGMyG+gkge370HSg
PmucMGPc6r6fUUjiXOALcIMHu3taPKjhLGpO/QIPBndaw6CGwpe5+SM/tez2KJ32uOnZx3uV9i17
7WJMQz5EZvHO0PmCGJSdq4bp0UI6unAxFf9Gnow7Bz+tOni4Ev6Lk+n+pAUneEuYRPYeuRp7uANo
X2zsOt0miPnKnTU+IgHVcL55rRQrYsXY5I+9xNy4LXyt93qsPXjxQ/XeKCz1J76fguNXXTlkMzBY
1rNgNK3mi6lb2JeO/A7QjcfTyQDsiD5PD9nnEJRP8oSpfn9X3ynIm3WbRXSTrHQQ5DkSRMIOBbO2
xdJ8y9/1MHdq1a4OSCYNt4U0Df6tWHMTh45neMgbq75rvWhvYpebhpdHKLRabWt0vC2jNmXVBAoe
DDRgrYWtNYw8HK7XMMLRgmPSdhjfZ+vRnHw3FcUZnfG49CsUqvEazevsYupqz/Fnt8en1Em+6Qya
teYSPLeRiUzuMDheEvKAgzuUj/hA6AAkCOD//hvPfTy10XujBH2eAjIRjOf6TlshEMbjSD/bfe5I
z5Ur4JLK00BZ4GIiROm+ZNxjoQz2q8PpoXDn6LJooz0eWRT2Cz8mzTueLUYjJwmku45jaZizNh8V
ou/NuJmnx/y/nfjYbkxbfVBjX+K+RzbO0CWRh2WYQPQmiyf5LraExjsY7/rHbRLOV4EfsIfn43a8
Yz7rTCFCh45dUdk3H/3jOSjD7tsMTiE4qlNvasaSJKQcTJl5xOya3HyYPZdoFuTGSzxqDIJuGNRl
nPc83pjloNZpdQ65wpen3El3A4YUVm3Hn8CY5S734ic9qDc5ix42xA/nrbQ6r7JnppWPKub8gy8/
do8NYSyNIww+Pyy+FluQFaf6wMMJoRlRDo8UVqcw39Sb9M5wTUxqOIT2djy04Wlb8Uy8ApZgdVBv
lNWCWUG5xGfm9NCzgUc2x3uGAX2sA0lYJQyvEqR2wRlnT9FiUm98CPeCn7K+0h5+T/jj4aD0zJt1
ZCVm98scoLp2cEqYkMiPUhTAPLhzDfxe72JXXoqfdVgdSpww5o252bYbRIwMMnd9tb4sVpfzDSBV
/gdSrknkcEmabKimfl0Ojo3YNZq0oDaBDjanSVHkZ08mliLB7PLA7mEXSAnmlYZlIqUdKR7PGx2/
6e+YEGZEl7ZGK41k1haCavt/kaL3D/DgjzO8QrdP+ilNxkKRdnOx05S2iP2enbuRwrmMe9hfFmN+
Mb/7v4jQu3Vxrgp3LtelUoaLtJsdMigVwQfQdH5we2FyTjZvuvFsBjfhEukfnesfX/kKKSqMyaj7
SZV286vFK4I4wJCXA8x3zFK7CeDSx4q4RjDCMJ+YAxt6xl1HGBg5JMdgqpwJyrPpgcnPRhcmO49y
9rIeEeDyckGKbFOUUGIhsWQnwytm3rXwkOqYc75SLvUPcw2g2Rca/tTWlIcEZe78G1R/55e6ma2Q
QHJJ/2mhE3bd5owHfjiTB0r8nGYvhVBK2QJVD1ARR5EYEwh5wwybxDKOxMhazXyIJKrxoqah3K4y
DPVnao2xnndPRcqdJoImDa5u4SpT2v2qb5Fpse6d3GLhsovo4goK/9jGiLhP/lnZnru7tH7MpzMz
LWyhmueb1JS5d79qnP64KVdA2kCuumRU3JRq8XoZn3PtOy8eUgIyaywDrU51E/l1bCzpcjc7wmuV
L+AidnPC9guT/K/TuMLSUkEqeuH063WIaCFf5+oaObeCzmHOQUdvdqOJ/gds+cf3vgLQ0qJo0uyo
Sbs8oAMQPsm9Xs2DXN2w9PDX9nczu9LQ//HSg938b5d69dKLSoVyMFfNfWsLB3l0dZTeOG9gD8t2
gAdrzo5j3A07/rPhYu+izWJ3etI85Q3XU+OxedeXtIIPo5sEmF6fJgdp/kAFNzdr2Hq+Qzyu4ES/
jW4ZAKoLPrQepw8QaNqTpb8k3mCViYPNt/qZr/Gan5wYqqoqW82Pfg94W9HNSfRTZ+ripzQYHCME
jseb/unsZE9aqG6ZLiJ2h8MwuUcaGXpJiuzIwe2paZcKsSIvPcxM85k/FMRlfnLqFlsBP23ttA1O
P5xyU3jqVnlTPCjS5zC+KytYePwiH2C5iC/9i+YR2eFMXkxeDdL2O9omqmRhrcEFIKwAWMGHbB29
Jw8xCJILApK0fhJcXrhWNPLvJJvQduvVFr4MY3wa/AeAANlElAIKsLDilRHqS2YaNhQMcm67tQpT
ycJnbxmvZCGsm9cO83MSqMPzHXTyF3bF0ukZK2F01PA3+dbOJUL9PrqjPdsLCcvpp7yHjpXt5Qgp
+7J9WLzjE6/hwnE3PC1iHKoxqaoRE2NAucDgf6+64wEbTqvsHBNqN8NiKPPx0giBqzDbn0PYcT2x
VZCdfu74iZ4IBm+gbvmE41Ta3RdKIhUiDQmouxJCRnuHMSl/fXib5XUX/volqML6vj0vY82m28YP
i44YCb/cbo6VgwUULXF5n7zQBqn+eVPWNumCYK2LDYNA2vUfeX16U91urVhl5JZfBZ0MF+xosHI3
m60ApVSTXcOwkTVBQ1g8pl+LTQvegs5qhzFMwEDI13iTNW9ypEeddjxbfiT3XK3vDr8EKJfPcFGf
ask638n+R7dmQX7DRIy10gJyIR0eFk1NtFiKCvwg4iMI2OJJTgaBj6iGIuTzRGOpfxB1QeQgvars
KtZlhSu/T1lDlPgcI9l9ROFsz8APbFQ/5YanDwAVnhGkNsdUYCDSjy+T+7nlTdz6o4FRYSI/hegG
CPCOhdPHeVzmn7TlIz+Ou8xbuT2Om/yTpd2mCTfwMKUzPI1IxDtEyeoa59yPaic+m/lLAQtNchMq
8X6OZ0D3uaAe5aNmS6q9etxqva+Lj/nRHZFND1RxVfR9yTZKtK/r5/rsnlKvFFGBuS0mM2e8YdpV
eVphviRky71mG0HVO8y6xue28eiJhTu4H7C0Ud1N8MHc6GuiuWRAC3Ombp7rlVDalTiA7r+x+9AR
H0fvUtmJFkZDaL5HCf7lS2O9KK14na3pMrHX3KaGFcU4DQ2HXl2JZGCWW2jRkowJ52JJH7KQiRBZ
0dqUw+NCCON2k2dBrrn4Ax9fRVqqkq5D+MG4sr2jiM8vS1ncou2vdeiIS/mxuVd/cp9EMvUp4gMZ
6TiUpiY2o/RVit9/a5rXtGGNXWdRL/FhmegmtZFqgCHiZhEFUxcsYNZiKsYSyjtTr6gLKqL0iLHn
HVUd0hWzyDsWa3LaUPx1umWyUDLfJj1FA5rU/GSlEGWwz58wh3Xa7ylQaK9jda2oT4K0aYYX+fIo
8dHYvmxKpqBMljWyGnA2IjrIwS5liwblrv/uIFE5uWN8mE+Sv3jGy2rAkho/rXQHKOvCv3Fymujz
usLBSitmZ4XXkrm48FBuyFi8Y4jBzpMd6p3yIW5ooowVvjsS9lhHsGrGtRb00QeKnYOxx6EhSMMy
JHzcNgO6+GVLJ0XJ6PzwnK25uS7ev1DpjgfDn3+7tshaoc2H6EjsW8sW04aSq8KOX2IPTBw2nl74
Szj4atEPYMoR29Ld7rEk1iKzaziRfvUwK31KT3yd/Og58WeZjR48jt7xQN3Pz5P2cA/RMxRg7Ek0
lImTbtqQlguxEg1wOGAxBsV8sZTcli5MFpbnrQJJHgnhKnkzn0jD4DQvMNA1rDUpwJV15mr7ZKe+
tpvoOT4g6t9IfufxQ3MAyHO0p5mhjdRnLL/Bxjdx6Drs1DvIDvXVYkmnfY9JLTRULtFlwwV3L1sw
XI/UqNaDcxY900O2v0JnzisRAhcONnxJsLyP+lE4b3NPeBh5tfhMMsCw9rfTtY5j93m7ID2Xpztg
pGTea3sITzTDWzy/1+r2qdkOK2zK2HW26SOvD6bewoN0J9xjo21Fb6avBtH+mFpCoNr/Xd2oi7mS
uKqn/qg0ruqphiIjzY+1udfeOKx4iEtPhW7Foh2yq38bj/U3COtszqhtMIRPpO80eyujbUoFHcUb
9Kd4cq5w0buYuHTdVdJro6IM+EGrm0TAvvATz1YthEnEMuZSr7TKNxu+8cOOy2AK3NSvGbXzSBLr
4uqrUnXS9dlJGZZVmtvjwi5u1HZXJl5dvV0ke1GvhtFnTMPB2UzOXs52VFntK/vUOIs6+sidTi4r
/SOyU3w4uj6UJZsEStZ8ZPUIjgfvPOyx0PyU4u2ITxsoUb2Kuxbbjl9OFQ9s6dwEFDmlPT22yuzA
i9Z2/Eo+1Y/uS8b/mo4WOoWtfmAqedyxoJ9ZsVjoNFpjL2nYk9mIjysKfhw4WQh6dp0arhqmb1Ez
W8GMuN1AGLlYEsbojvLI0abMNjQOLC+WIKP16+mbnQE3rwfMGtsDLNj0vAwmGE7o01fAvJbqlNvp
B/NfjPixoHpI7dNjrvpjzYbVXuy8e87NXad5JlGIEX46AuPMIwbuIXgV7meoF5b5k/Zacn9TL/rC
IKqaR1n8quG1iEYGGjkb29nOe7chLfi0NFgALsuarZ/UxNQqXi4f0ehJr90JPK975rRz/B527Qco
KBuP/Ja9ZY9SkCnLcd/7M830oVM3MSmLtPws74cRzOhDfZuqdYIzFBkQm/S5PuArKfHX31O6u5fz
SzE4s3SvDMS7SXQlyCbOcM9mhWsa4yM+gqGu/qg85PbEqb8CDJO4Wj9/inDA3eSZCX8ereTIwrl8
M8R+8qzpjvHFoi3Aea9Y+rkh/gn3Ld5tw1UZT0QMLJeQQaTPHFkeEUnqHINRUlqLeJEGNDvga4nm
nnqrxYAIGgmqH1z7eCZY+o5Y8jhd42LooEAE56FL7k7C4/hmwLxJXYhQwuJtigKCPt9M1Fy4RJa2
WdizA4IZtKW9oAh0hADIbstWI6SByFQJMBf2K7hKz2quPbeLLadkLN8nvPg6l92mOjppfY82J7Py
N60LLpqlPxmf1H04M2LgzivauCS/wnBv/E5Fj4vlFgmTYfWK0KUu/Hyya3aedfUAlx+s+UMlJGcB
rcbS2RRhlVstT+mH/tS9xxZfFOM3CFyZ5uRvZu1yTDa9EaydCalFEQGSmLqgPiqXx4S3YzVun0MB
CtrcW/R84PEwkEFlLWo7QxfsA6Up6SvBYt2GDz+6FRuj+MR6vIASJFj64OeZLffbHL8IlqbKj054
EWKpSM0/7oCkTpID2F7i98Dpkb9yOlSHyCGyc+ZWQHOdEL7VqnVs7MxVeZ7xnvqO22cteZUFvx2C
xFhHKooAItK0iAoeFW1xgpOEuzPvLxeMoUIcyg9Jen/ZTD4eRxLXWVpCOYauLLCs//fiLP57nP6/
XeDVBH+RZrI0VWlymPEXjE5gcXVYryMlAEqfgcoZHJduJveYM67zX3vC1RhfjxRdGmohxkB8ScJ0
Q/enujG2ivlbRNGLrWDfbeqILI1Vox7UxX7KyGUbfB0qF/6RI8VnPIZ5tqnQe5TrctU6cWGZj/qG
if5e2UL4uVA/yb1N4VWAHdCsfam7Fl8wsIOASjAUvTOyG48KQVrmBXnYYVmu+LluQmBsLbaQ8pXj
Y3KhLHyf5PVM+sK85r3fHc+4WDC9h6pmm1DbSRou13m17lPvNKDv7VjNnKiVlunxvmP1gMc/hNhg
sE1RnXPT1zpRIInbFrRBghcr3o2beuPiGletfVoVZ1Es4plxwIMmORcfNMHtn2KY1oQ8WP99uL+k
mf8zfP8/z9AvzeRvw3etLs5ZJ3G4HqE9E05Lx7iVgwoASmfm38nGOAw2sSK4vOQvI7XjLeToH8DR
7xWGcYXmDX1q1mmWwNvxutmjxxncxP9/MFy6/qZXANWilkdDT/imOIHbM2o4ciyFQc9sAyTcYCOJ
1yq966Nd1U3qKRcvWcG3SoN+ffYK7+zyQAGm37p8/0K8/rh+1wDUsZGOskKQ9uyWMrxrFr7er59V
UM1eJLe4zdqt73XFslKEVmoKg+9FjN5kgfjwvFwMP+vcmM2H2X25eErPPtl/MQD9GwVAvWxUix2y
Fr3TWnFTp9xkh/Ete9VecDp1Rggy5Em6MmgFch/sli3yYw/5vPc61f3xPtqOzjmYHgSKJ4zw3JTC
METbR9hESGrQ/WwNCs/4fEN7cGt1Na5X16wyj9ocUJ4EvBnzA4MbnyrzZvy6uDiAohAY3w13Flje
eCv/ge9pIpxLeaHpsq79wv9+eyvPSdvqRQGYyiKAyWh0cOUKZbDFlVXq1Rh5URF2B4x/3LRa9fFG
n9jDE6ejKpvzVjusAP0cP2Ly5vuHG+f2jyfgj3O7egLO53E8CuiGd8pbuyYbDwGhsT49MjsH+Nzr
lu41Lg3fSNgEc8RuKX6X3i0Fw78e+j9O4urmDAnCEEUG5p1f5lqxanf0Z+vCAthsSwd644b8i7n2
x/GutrxIEYahWfClF+XKyG2pXRY/aB2giKqkPQ1OZANc4aQzJ0xoNpZ+e8rI5SVfolNL3aWYujUB
LdAvoD0cuUTEho+baXDbnJ5SukHtk/7RtP1+ttf6DvKtzouulBnMdF4CWYU2AnPJk9Xpocp0Dn0V
yXF2gtLRHdbiJp98ABTa3vhg3NhflBtPy1/bWS4uspPAjRopIovT+nhan9IwV/dHBd0cOF/C2Ao2
oLZtFb8a/Gb0aCS6yCmrEFKEUDuJfR78BWY09qKxmd/IhItVr4XpYaa8ICcTlVxhlW+R5BSNn++Y
hF6I8L3xPaR/1Fp/XNJ52/7tjcxytGhFzBs5q65rzszwgNLP+q+sRsMuz46ueR0WwL5ulU8FNBdM
0Xnwe0vNA72BiLUs2ycYQ17i9LeYfIY5b5JXJdnvUwjl6vRks22LUl2cMLGRQsxOk/UQqt0cZYYf
e0OYCEpdbRN/wFokr5s52MMFBRIDzMz9/0g7s93GkazrPpEAzsOtRFKTNdqybN8IttNJibM4k0//
r3D/6HIq3Wbj65tGIas6KVFkxIlz9l5b4fCijy+/oXEU8BbRHr5yJDcO8oh6fNLhb88Ksg/ojNvX
2ZV5Sis7FqdULZs0aMdyRmOuLTmhdS8Rd45D0KCbyjwCYRjzeQ5du/B4Kccc6qtFgsQ4HGsvxi64
i4wZcXGYIO96QFrEh//u9v6jeDjyGQqxazfhjM9fIcS8OwweFQ1tpmwrxGgazfopfYSOQ+8dX0h9
z56sAD3BOMIokXBemkCjx5dguBjHqk91PPozH4Q4St5xsQwO+lwGNwKK2b0ypkcLtgID8WytkOG+
5QEtrNFofF3y2EbeCCFs9YZj1tjLWxN47NWpAobiKCaXosmkVq4KR24iI3V401Unxs2iOhaJrV4I
vMprZvIHo3c+ap7c9c/MvItkFkLdiMc259pJxqKdeqhgw2BxRXXC+IxYKb60AbT2cXRPnoy2glOI
SLZ8Su7QluUYqwgwmwdbf2/7r1Uw1xb2Jnig6WBNc0JOClczHeISTrvKRbLHeXFOMRnZc/64x9qd
LWvBOJ5ZfGllbOfOSZlmxQoO87PohSuifQHoQgU7W4zryr2WXv+g9Yce0rC2y6ihoUIW0wTPjvXL
agnMmEbnbcCNuKsRN3XzglZXiAv+0UbFeRr3jD7MI3iyjBamY2xpT7xludt8+Dt9b1hub77YFp5b
GiXMa4mMH5vZIkMzoHjVqp/nm8BpVQI9BMP+5GhbFF/omNQ3RFwihyOcogm7oJezCMdF0sWBvy4m
uQXh9M1e0y0nkG60vuz4+/1F0TwEm+CdIcdbtIlXho54DLiKQBtO6iWCsfbImJRuP6ouiLarM33s
M4vKW3Udi0AMMVFMjickRPcha8/cugNJt0yuVDKJ163Fv4aKScQJrXxUWvxt9DDX1kN+vAJpYyUY
TU5b2t0nhxk97pr+yG0QkwhkYMEmu0fIFy6kZt5qcz65oTNPxP+Lg+iCrAOhMKxxAOFYchgCYDmx
3Ajj0ilYBhy3p/QWUliq7mVn1G7Zv8cA4OvPeTYhBjTPNgC8k9ODIj2ZBJdB+EQNWPkMA6R99Hnd
0KnfzhvLn1920aZFWuIjAuQvNC+eOsu2n/leDV/IJOkNW1l/DAWEfgJc173uhP7h7PFb0cFOxux4
KmCTA830B2YFk4vGF4sX4S5djdZnuN5CL4HgL7E9Mjx3gnQN4ngVM2Ep1tfd6XqoOYXQR6hdUgC0
mRW412m4RNuA2DXcxqv8CMvjhaZ9My7p8sh0XRylxXUwPY2m0j3PF3LDgiiy8zH8yI7Fc+nqi3h+
mpl7RBtrH1njxHAAnl1AJL/SIAduKeKJr3c+ywJ44PcQaDLWY/fygc5jHrxBW/ZRrTLQzh8xrWX5
uF1cGPptSExIiB3X1/4KhQDBHLFbL2Kmr8E4fuJ/5F207heZGx2jYEYijUK0w5iDbZJTN7NqYbie
AAGyVwrLWmivouKu4i3TQcaQ8omU9AndQLtITlsDKd9F0OmiMS+N5gHLM3zmN+aae52OCfnBolSY
M1leqMEiVlkdswm+hT75ZbIY57PQf00KJrmnrY6jh6yRlCaSXuy1ApZL91Ji0Gb7YmLOrhGNXJyc
ERPeojvm2Ydy2avVm2K/1dEsNX8FKKHGEYa2aznLtF1CLwuqSvv7/HpFLrFGGkmj3n9Qpc0p2F/K
eUPKgb8O5FmSEPAj4quvIiOGnHRl2vSeLb1YKJ8Rh6XTWpkWKAV9ch9mKZqws9Mwp7L0j4t0jOq7
vDtgIK9LABN0h7gj42wdPkWgAFSntRxEbuaHQcpbOReCMgK4ZopXbKJZAijJ8IzeK4ux9NCRJPjS
PNCEKkBazgOJNR1bwnNz1x+YDynjBQ2jcoeqb4JWUJnli3DDn6C0ezGYJq2imc+8l4OAwhGSdh4Q
xffwLNRNzGsOJEW/GMsrat+XkqHHTjkygdkAq2QogLyJJla3JOF43tyXh25mHX0WbrQZkAtSAda8
OMXxPCZsZRKs9NA9rZVZclDetH1+SA7MCXQGHtauDR5rfZuN9kGyz/mTWcAYIpnlqOrYBY0AV5jP
EKVa4jrpgonW7avjeUdAShPu9F9gCcjf40g/mtEJKVG6Za7G2jrFonsOluKMtWIO4wXT8BjTKDMW
wQfCbSg3RbYwk0mrrS113mBimI+8YEXcIe20OH6qm/GV8FLiWVa+Pu1RyqKPaqdm6lVLdWvtGXYw
5jhmB9u8SxNG/Kff6jOJcgzw78KN6VwhujPBtCb1ez4dOfadEo/pAtGFgF5BjoS26paX4/nQZ2Od
4Zo0/vmMI4tewA/llHFzvIjCOhspEsqm8l30CqQDj+mIZgEo3nW81ZYIIP/XS96cMLI06yM15oSh
MLTyYC2VG96QyTsrCflBdIIQQQ6BuYa+p3lzlruGylk5Na04y+H9ZMSeCiHuvkffKZz94WYIKftd
v+lroWre3Fkw537k59TR2jTXXUy+NZAPNfIyVCN3PHRotXJcAM2xNQmN50SFupZgH1HqDfzGQ+q1
mxtunEzzgvlVnLGL/B0EDYJ4hGKvJK+Cm2gfBat+uF2jfnc2+6IovD2bjSSluQSyrOziYG7LjNB3
/+pGqW/17L1yAGNsdI2Z15jJSalMzB7Ywfv51Z5qBLlQTC2IccBzF/Ji+F58/PmmDP08fx3XqlMZ
xEonbors1fPIq4X/cpFcHnoK85F7vetdhKq+twuMmYVFDKis5cXpEJJv4AW8bUtesuCkZiYPJpEP
fF9YW48cWJ12x0yKYYdD92UYd/YXFIOm3deH87YVmWq9pZd2xW/zm4Emgvk1u/J53JvjSD30kKN/
60xvtwS0+I48J44pEvpABnbM9sx0kYyeabhw8vtsKlZl7xnaPLnMWMyTKUeggd/qm8bpH59W3MMv
R9KLrFZZoV+VHVPZfVXfvSA7pfJSXhW05c851gFRSKuVJx9PD8ErSvorIryVLm3GVUGPQiRrXNIF
0oFkNPDZvrOW/fHZbtqfUm+ftaasxWdTzhNoFk7RzqntAdsQR0afZieiV01G5T6NRJrKH0Mtm29b
RF9ftJu+aHU1jKrJRZ9qKppn/USMWNuZ+pLRSEwmI4aCA10ieeAUbt0sp/XlSj0j3u3aE7Clelyt
cLlMKKQADJXr2LOZJg/cakUbuurNkqrqI9WvDZOzqnBFzlp1D0ELrVxOxmDjnC8uic1XaRLkbkul
HUxaGoP8JpFn/pbuGDieZyRSIkwZk1M5H0WQfifJrFwKkwtEN+sV8RbzbB6fch76XnVdgw/KHi4z
5aDfMXojKiIWQQrgbEekNaQTxuQlGeSvI4pUDDKvMOiQ6MihyGFFuVMYbkof18LqMCUjhHAnEjHz
dmHXZLLY96f0g4hX7bG+v67CQxeg3XSqcH1FAsc+oDun4FeI0ICpOenLJ05+myuxA+YkpTSfsVbk
c9vL7tU7YookedPIcwsrXcxSmU+SrfJ60XcSbhTGs9Kn/6u5egXSoAVCBTq7AA3cK2C1MR4/iI7n
e33GJ5lTRD+lRwLMUTMUfI8lyYQGuXc+zuH34Om0KOS5/UT4J/8hDxpJwhVouvgOyJI52uQXfnUv
ziZo7Kzz7vyUku6+T2gUUJLp0DCWtrUnMFSdluWsltdh4lyojy1HIZOSdqJrtYg/5g0ihPqtoRhO
tiY9kHHPfJPT0Vb71ZgHJbjrOCtkbBwl71kTHdT6rbDeM2AFDAc/6pbQrgeoP+OR/ZSWu7bZ1yTi
dudlZDL/Bt8WH/w0cuxonKQk1G4qH66bNZYlzqmnt+jylOUfvmLSKaCTz5DffuLvlR7S60yqlhph
IqeMXPc75XgmmcYxm10huj4Ymn9e9eSh/fNm21bL5qQFsAp4rfm9NyJbWgyMhDF/cLQycC1bNDe/
rLC9XF9PsRATo9R8ZFUVBZmYrXY1XpNqNvDNBvY8W3yaL1czszJtw1EjrhbvlWYfdqtmdeYI28BA
1/CKaWi2Br/jd6OGL8vk57D361VJG47kAP1yJjs4TrMH2bm4nwEUtSvdkVmHBEHYpYYHf/J3PdWv
lxYL25dLp5HS2K3Y5MPfAkwdkeg2h6Z4ofB042kNyTKX52cJEFI1G6y3B1ZN+2b3bItWru0MZ4c2
jUoXsIbAjSM6icnimaZ06/AtcYz5+Tf+C8l3U2HYN/tiPTq1RllS/gYsKvsEheLJWIagZlDVCq/C
aALaX8PsZewDwnAALqxrUCVgE08bFS9Vez1I9sPQOUD9rkv/9Ze42SvTIh5pvsQv0drj3oOHZ3IG
kdz0hRHTs1RNLodWdNzWLH5Ifn2iaLfVqoQFMkIUtW5+jcxlF97JFz6h7VyN3c93baiasG/21ZJp
zyW5UE00YFaFGhgLbU5LjnId5qk+Fwj11i0ntX1HICETAY7B5cDmrgwtBjfbbNnpKO5zcVZCHoxF
1591B8GRQryERw/q7xIm86S70yfSbFYcVX1o5Rs4sNg3K591rsM6Cln5cKGLMwPA6MsidMVnQAHv
oNg0JzA0B773wBnRkm4WwbjtK1tPqKP+/9xcyNNE8YaHZlJtYXk8Dz2O8s9rkvUpSvyyMBRFfu2j
kkuGeBLcmiJxmW+JxSOcgUM4eiPCtB8ZNw8fAQa/rfLnmiSpSabF/mcJB54NPW6HGx8Hs/HQedna
v3LiAQ45uAr/vPZb0s1SaNZGm5QRT7i4yZCnRSKcyF+ieuw81TUzXI5DM62BctWSbpZA6RKlnW+z
BBZufXZIpdfcYgVwA8lg7NB9Q1jstcHA8zSwBFrSzRJod4aRqhlLYOFy7g9O00baqVt1fIrdz4Rt
td6SfyiY8MK2rC9aMShUmAzgvyPCjiyOob3g2+HeP8ufJd0sfyetrNs65tWWUIyfsWJ0Lx2ec6/a
q7i7+9+szKx2wF+nOoQGBG8+TBga+uhLCU+PvdFohkfyMLDq/fy+W9LNqmfq5/h8LmhCAeTtMf9r
rjyzGrwBI9YcGrqYnzcX6OU/X1YR69h/7n1Z0s061+sjI7sKI1exMEReI5B0NXrRoDiMvLPcooTQ
HhGZif1ZngandYx4/F0K7vxkQ4QdmuwcQpRcjHHj4vUc+nRDL8rNIngq5Uup0ETZqeYc4w8lIGOL
zItfrA/SV1uCbJlB0HJ0FYStZI1vQjxoTxjCyYXCR7z8X5fHTyHQl7Wq7+uoKqrPNpKRe+feE+5L
QC9Cekq71Ts9IcrXHWtgxj9wvLU+6+Qv1zXKnDq45OkIhAVyfBL5szbqOFJYG4q1we858DR+fp4v
17MTBAWmxo0nJbhl90FmLBStE8vRwEcjNKSFLtwAF3ngJ/+LuP1nzWR9LmNfrjwKRz2sSpbkEpkj
umWnWAX4kD8dj8SHflBzzE+vP78Fgxe9WRtP8lkyVb1QdqdDfnda2Md4d9rabuGED/m+2Qgtnrod
uObAs/35mb58UTM99b3Z/Ws9JpiwIJjMqzNR7FiO9K54I8KCA3fEhPjnCysD++3nfvzlwjrb7Vm2
PusrM4Ku6OE2+2AeCFL1JD9lYL2xnCIeH+1YgZw+cpiWThIm+qlCUum0QHKr1VNbIQtO+h+LP+vz
FPHlwyV+FfSS6Bin2AmuD400v3YH/UxeN7wNHwVZ/ER8FWYiP0HXQAVKXGnOOPV/fgNuFsYmULo6
SHgOoQWI6jhoxtKVJLboTdaF1Icz9Dv+O5AlA1vmwEGJGME/ixKlVMpEFlsmEkn0GdnafkrqKc43
L1t2Xry94H7I/0uFqPxZBvywIdwysEZpFbRV9blhN5hAQ1e3AQVNC7fUOOrPzvhqokUL+o2J1Wea
kZZuYuOuEBZYnO8Ua42/HGkbBHSTcoa6v52bx+61hLFDtibcEqR+xUxkUImysnsydS+7TgxrrlFO
P+twGLcg4Nl48+diJXo0wWtzeS27OxlKwsVmQeA/xTjdu919UEfYvhzjtO7AeXOOhD3jMguTJzRC
epyBDaqUhSHsejw8LzRMJ3E8kaAk+dNR5ZXibyRXXXP8sxuPXmX8WBkEu9SYWKblWQFmYu08Gyp4
tYHF9fPs8eUZb05q0lwr3nzELPJW24E4Ut+RL5Re43LYiMfVB2iXbiXUEUBUhLu+X2F+QseMdROD
OjdG+N3mxkchdp3peWNPiBGj4bbkP2Gu+AI+42rM2wNiqWHB4n8om21ZNH1tS76tVZpLfooyld4F
2Cy4MOCXPjA+TkGlAk9RJ6cxS+bUH0oT+g+r9D+XvXklU/86yiSNhSt5R25VT9sTRprPQJDKg0jT
u6UNCFxEGE9/XjIHv/DNK1nFddVUWYntu+M3UiYyd5l+KbUHKlgOLMyt4GT8r5e9rTZCMoXTJquU
3QXYPGUhD/8I8BJSywkZrOT7rchtmvlDs4ahG31bbZjtJfb9M78vin2Ly9Jt5QRMofEhXqHWJa8G
dggr0v94n2/LjiIq4ygtKc3NewWDNj9u+ybKbn3R1YIE5/2fD2P/fqpuCw5mQGcdFIiyM2iDqBNr
0QP70FKPdiYS+cQFOMhkUBnq5A89U5///ssqUNujRusihm/SYvQE6BzU1xToUulaT0L9L739V6Oa
7zf/f76tWJu+XDXJEqnVdK6qrUoS1yYBKdAG3mhRSMPA7CcAkbIMz5fwg/7fart/Ln5z8mp8If8X
g3aIXzi2xzJj2HZJ1JIJLuPMAkj+O9Fkg4+VODv9vaf9c92bs1XSKUWZZDxWUJfnp2kP/PKyOHvI
WNzRCpv1LPWQeuC6/HnZ+A8nzX+ue7NgxdpIMaroKn7i/i7Kxpx4DSoqiEfElm6seY8kSJ4m/QQB
TUAzkkGj+dBNYiBqq/jk+E+4nv2n/2I9E32Nn27IzXo2MsKmMGOe+fKp95q14JWcCXbgg7F6qgMF
59CTfltSKJIhX+ycZy56Kml3+EsbktA0i0GHIZvDWjhJpkOq6KE17HaTzf3S1k4RX3E0qwnwYozz
yXHZAn5BkOVFcJAQvAw+4uIn/eHOKjcdJT9Uq+oa8YijM3gEoUaCNjP0cbMSivXLXCbvO6ZxqOE9
pnnKpv/zI/cfDor/fuQU9c/3+3Qtwq6pKFtPsAwW58otqCFGk3MHgCZI3f/CafN9NfPPFW/OTn42
iv1W5uwURJOz4EzWW5RmMttU2fNEkX4jeqT281Dr4j80tP658M1SlgZ+XetdzhkVNA9KZ+HZOMDY
oWcjYocwfXuDT9X3beF/rnmzgoXR9ZxFAW+0sC81q391Y8HRrSVs2QM/5d83ll3HlA3T1iW8IZ/6
hS9LtTy61lUXVuZWsu4rV1hS5P4uRaaLcMUy5xS541G0Tqb14Dz/7/Xyzyvf3FlUBo2BI8XcCvl7
h1p1ahSeidpdXb/L/UyeREA8jjH8s6EMkG/Wij8vfXODr2USl0bHl9akaSGtlFQ4KtBZEKdTTglS
iWZ9CoEeEYE61PP/Zsn489o324QpXU298PnagswNEEpwQLAkxJNuRDgl1HtQ8wz1q2Q28Ev/vWj8
eeGbfUJHfyZZJhfO+601NZRnpdqnEq+uja819S5Q3yHKKQ8go+UNuo4ufLjvLpuBT/F3Q+LPT3Gz
KfinKm7SNje3fjBDryVvCWeIvK5d9ExbXJzOCW1at8b+M/T9/96O/rjyp63ky5Nun5pU6MTM7SWY
n6IFJ0TCgeSlWROROIeLG22jaScNVSMDd10T7/qXq5pNNbqcioRHbSr1G0t9sEIgj9TYcu0RUJul
j2q3kXBMuGHiYZG+6itN8Ei9gfs+8J7fujny1L5Ksn8Vbxv1J552V4PmSneNvAVEzbkIGhfUSaUb
qE++mbz8ed9vNou4Mwq9iEtzWzo6+xUhxRwWPfnq+sbkjKMferAQ5SU2oTsOCMHBGnjoq9/sHZ1W
Xq76hQ+Q+07hr1B6X1YE32OsSWdB5QGZUx/DE2GhAO2GmstDr/vnMf3L799aBWC5hvtekn20SMs3
3/QIv/FdjSpoMkq2Zb8xSaKfhCGRHUP3fujpu1noRrZ5SqIgMrcFKaTuJVsW122IRcPpmjmsn/Po
qdL3bXVXbbHmn900PyZ4RM4DD5/+qXL7qWC5WfSkLjbb3mdHC+ZXY3yF36VFJMLPlueF4IzmWMxl
bH2OvxdI3+uKigZMLsiJF4hZvQPb+AglyRsxNwCjpMp7XCm/FTeDj0nrYn5+bu8Vy4FphUTnBBBg
TLDZy3UVq0LOg6gnQflTXFAfdVMDdfMRZi/ABl16w01htVPiYCgg3HyGJlevyL6I5mdbnvakRSQw
/uzHqLszrYc+Sp2rAHowH4BOjIxRhyNmPyQXtBReUqGpH+01f8Y3dSrk+1r6Wuq0dbPX8PTYQjJV
X60UiITxQj+JaEW5WhsS/Clj20lIfV715kOAJ4gMb+YXgJBWS95l7WnSU1QcLXozmEjQbFS6o+Cv
6NI9Cqb0YGwx8dwHmzxzZEbHhE6zk8F4lhn4TWTMFio14e5yXpDqXOfTjugbfUo/Jyc7iWEcumjF
ZSGQsWhjp2Pe0gcTWX7TmueTvm4ByfM3HOU3P5zKbyeD1Lulbxyx/fnli2msZJXZKaQiHfQggEHj
mRvUXZGRuyMyCZggZM4pf5H9sa3OCS7cZ0u4T4Qi/CqXMJrzIyqfUljfx9f3VHZ6++i3R3we/Zxo
B0XaKnCeygUjoLBwomh+hX3akjtcT7OpqjE1Be7icKAkkm8KYXQaX93yQ9PnUIU259oJofyE2hwS
TiPSqOnrAYHPHfO9czN+opfzL9Gzi6cPykTw0mCJ0BgUrEVQagt/Gd0RIre4rOM9TOpH4LxkC9Cm
fFWoPznRQGMVktZ4BiVOeNMy54o5c4MLDoIB3irZOU+lhbFqzam/Vqa9p60Rz+O7gaPUVk620ucM
g0lGt2c5onnQQWBZxenUnif8DGuZ1D5A/TtsYrF/J6C0BAvOkanyJFhee6h37SFbYGwHoCphJcOg
CySpmdGsbvKpGjpYKSZY0US7DnZDcR+TQEnzbsZ9OCCrY+O/GzWT8oOUNfe6GTnKG/ZRX0ZHny8+
obaCWUQLvrl4JdmBgDfozHyklIkHHNL8kd6Is7Q8Vgg691A/4mjI/QkecYsVTpCl6OLr54/GBsrh
BLyJwcaCIzWtcSOAnNlEtmuk8/YFoMR5oZ2cLlt0y2AxOZ1QF44BA5MhT6jRCjNEM1cgtPDo0DJQ
G4CTlwCm5RSSbhm/cd+MtxEmyslpj+NbOCDMOYSNy6bnaZx1DLAI+XSuo88RC9H05URjVfkgRBR2
En1E2MD4riwBF+GfG6gsn8ReCRZH6vli4GdYu5jcJdwBBnTn0dIOnKpAWeiIexK6GaSPHsZTwb/E
NKNPLfZxQwhhm9qTekEy0ZsZANxuiskCJnAzt+ej5M7f8C/DmjAWFgV9PYLV205KZrEYCtHjkfer
tHfRRH8m6TNJ9yMGU/5CSwT/tmE0ua7B8DKYSGuvzQ7n5mEEhXuOT/D8AjqEbKq+duNod4mfYmAM
7R1/WBD7MNrzIfmTVJuThC7XM8nyygaOlIcMBHME/8CQHi/GFJAUw4dGuD50zeG/4e8MMi9kxUPA
UG1h5VajSfZyMjbt6U67uLEHPgUihgk5thpL1mIULYOaqf/gIfjvShJlNeHfVBcM8ORbtdVIzU96
b3Ek7PSlBfeN0DkSpH2N7FOgMqvWVeh3oJIGujJQS/19cvnzyjcnly6KL2WY0CIuPWGTTPfNVJ7B
Rp9xhNngnYI/Ht83y+tQBTv0jW92c0X2lUuv8Y1Lx4hdGyRkuMAgtlIgdL4aXrCwHfNu4LsOXfNm
5w6lkT/KC75rZRK06RqLXPBPPRl+SOySXwvcdlq9Df64Q7dYFDZfyqbQkgIpDGlKn+csobAi00U/
O80vJN2pAF2CGf6rXbU8Twe+7t+HhD9/2pvjiaIq1VUJaeKJGOI5ZlSImSkJj9OwwLGlWOKtGZrF
fd/B+/eTrNzKoZRRaoWVuCicYRAY7qmHXwavSmMg3lVvlI9j2+vNxVUENbis9Mqjr7nR6Jgkbt67
fbaNoDRo/vZiHEIdl+f9CXve0FMv6vS/argvn/LmJKNfu7Y6nfmUEseXOaGNTM2vjJF9mW7TVHLK
lwxq4UDp+P2c8stVb1pdiXSRki7gQSBWhPSeC4ZYeRkynspdDJVzlVxTBGrzob7Pd5RuoiwVXdZ1
HV6GeXvdNPPldCRJu77EduyBoi63F2AdmMaSR+J2Ob7Z+kaK3+V8gX7RhDZeb9N6FQM3DXZBgwOJ
rKc7ECQtnHzbS9nSYJOokBOcU3cXl5SH0U4yFqNqHo0GHuPvhIV/fPqbM5fWjEqzDDuJlULkU0YO
DudsXB9tIP6MmJ81ZaK/xHfkCqNbZ1o6KQNH6hz74g68T98sH398EPHvv7zH58u5JDOyldA8KL+z
bbhQnsm/y4+4OuGu5OQweFo8Hrjod+PlP656s0BfTSmNwpQfD1c7x3vKUkDqo2lNWgSori3DT7Lt
03wdmx4gbVI0o4f2SfVohZRj9c6OJ7J2V/lUpXfGR/OiS+9+JhT4BrlpFKo+r9okxcycTDhrnJMJ
lFyIt92r6kgfFZutaMiGMGeemGfh5Lxg4Fbovrv+GoHnyloUgBHGTLeDixuW78Ez2xaSI+VwUV4Y
lhAeI2HPJzPrXXmETkhOCpKA6xTUFfhbkkkaQtGD84bgaWjGjOt04MFZr47bnEylbgY5rS4eZRaG
WHww/dFXiRCaGhev0VfXcJcT+HGagU34+a5/qrpv1oc/bvrN7hSdTqUvqYq0U6KOU9FqRFiZj670
zA/eyc9SdJ+e7pEmn6q9JZO1uL9IrtXQlvfZRiWb/8s78EMgEBg5S2aBxTKksvFLpzJnajJFH5cE
v/EcXC9kXc3U09rv7jPlOcsea9J1pNkl26SjRZtjJ3GuOXVfO0306bWZq8msxr99AT93bxGQ1HVb
YCBZur6Yb2r6WMlYf0kK85RfNgQ9jjPLevYpCf0dLOUFMr0lOboTG9WkVLrZeWfhZKjctCLT8qkk
Fygg2BEi20I/m2PrEk4LhbG+UY3hB7WXgTf7u9b7H3dZbJxfXqg0uMZhavJCia6pUCMgcFhxRvWo
Uz1t//Nvqorf7Kff9GYbtmUpli2NF6n1/Jn0IQE7RDX52m46UoVRDznQnV1/xrshgSF2SBhvnmEb
6HuydkbHUemGy+pgPeOQ3hEZYi/jfJGTDUPpGBMW//OHHVz0bvbuoDak0o9UUNucyvpyYvzuXqs9
/kYMFsHanhLKHiQOsxERqfFwdgdHj7q4+T/crlsjZqSzVV9Tfhy7AjhONFbbjAs4JcvzQ+ucABX4
Ip7o0KzI71rBCcX9IzIwhRGdUV2xU0lsn0q/Bcxbrh8BasoEGG9VWEwTBdkfeYFs+EIsGvDAFUQM
OkW/LjgZgVJzc/AHFc0Ex0cj8xT4M//t5xusij3vp693UwFYRivZjcXXsw4lm0pFpO1Me2mhbraL
8EjOLcDKbfurOth7qM59hksbFRWn8/H5N6AASJbo/nnTtXsJrq824xDSAcMc+JjK3/0+/esrcmv0
rPpSyq0zCxHUGJNhJ1xuzsa6a5lO8gu7gY3YipYNOM8W1ObVMXyXZoNE9Be+GNpgpshNoQkbhJjN
vHZw8KF+U0mZJGQrHF9UxC23GLCmUKXsFKJRvvRzrIyU1anu9e/qQ6hP7VkAoJ2MBxgqZ0cbZbAI
QS5zrM+KeuJX77p070sLXX5XQaZfani3YH2hNMDq8ZRyY/N/VNuTmxb0XqwHibOgf/ptQ5To0kMg
Hyxlfa128fmgNEcV+ap9Ximc1OFK5HbtKSnYtfGp8pL6OdDWRNk4nRu7EsyUBljGNECmcSBF+aEH
hIAejqRrjtJsOCX/zcIcrepiblKakjJIkLc2v5KSO1rml0fyuCVaIgrJAoizSSGCeXC+ou5E8A/a
mhzWC8FPrsSntSZN48i/iGrhqNqy0BJRZwdujhmQeNxEIzNpbD/MRkBh3rrrtDvBxXmo6EfR0Smw
mewzeYMbrTw/WVBqKs6ibTg/aw+6zKT0dJDVneYv6Xb7NDyiHcA1abDp/9068PUHvlmJ8gv6tt6q
pV3qsjVtr/tsAwbdhFMJAZdMD5EhleySD1oU58PPL+l3xpavD9etwezUjvKT0fFwlV74CmLc09Gr
vSWQ3S7T0yx3i7uOLFHtSKssOYweBq7+9+iS47hh8WDDf9SMT+jZl+1JbZU6yQN67fIGwGX2S6Bc
Uqz21aSZw4UaWvO/+bZ/Xu9mg2rbzkqtc29uw9+VNYHk3EDqUKHZz21tntXb06/TvSxoXj1tZ3/b
qMzjV3rtDo4z1W8whn9+lJsfXZXrNKkzPkqz8F+BJJPwsMR/lmSzhs61hd1cpXyYk/fQO5el9pFS
O26KKQg+g6av4PqEzF75nxqeWnoXU5cbE3u0vAawXhiwp1jnpY/rQcO/0iNbIhFm2VL+4YLVj4oG
aJle5kY+9t1d2o4vL/beLsb+AeYQWXVNNyU+ruNa1zG2VfDVSICNB6pg+tls3TI2TxIgKFgFnyhH
933s5zFc4rkVLmu652Bq2reqWYUh9BiTkQ0t5IccO6k2I8RXSt50Vg/LBe+TbOAoCb0gNkNtQwlH
h3Uf4ylStuEBcxWHxvjFXKJV8U4OqXL10T/PjLm0IcnyTT02h+Bd9arf4itaFtSblQDh9ZNkLW1y
QVDKzEVf3OOh1+hzAtu0cBR6V9HBL8fKe7cRf+UyPNChvwrlor9A5mhcpoFXrIgycggTeEmt9WWt
es3+kojkgQUdcPrkMkARIK67c+BJ4RbEkh2vTPLfe6eGOsgN1p3y5F1X1PSUqfmm2Ivoij0zc/i4
6UviFMVYHbHyiWz2c7KDV3TVKSxfUpJ4xtyU+qi+xbuM3MLGDXeI7PrZ5fp64s0gKz2dKOz7oEo/
UGSGQF9gUJLwVG/7ctlQ5hUiC/ilkJ7sah2l8wuzAftaTogLCs+zEcl0zDOMhSQvW5BA52ceItIH
z8XxxMgAh/OYeQMoJFd6j9TnEduNQatZn+gEpx3zgxm8l8H76Jke7pWgvNFylL7SuzX0l7Dm3EPG
LLIHaZ+Ha1sDWRU8Bghrcv8+auNJG5njMwJuxUdbm3FJgck2x+b59zXQZ9fGk8kXl94pFyVzobEc
GPSml33mcfL0eS2AwCK2pnPM1IAIR3wN6muuEKsZAiphIO1ZVJR9/AZr2ZbwjpIZHzxrgelIZj6l
MV7FK5q4saGK/nB8H1wQ1JEWE0WPRIWhtC2SJ0M90O8N41XAwc0gFdkLaKP3JAZI+5YIJCI1ABhm
PCf6tElTx1SW/AGt0VN7B2saq+QuHwLsyX9XAX+sF7fz6LPdqXVQtWI217kiIQQG2Ns7Uluy0Ju3
oUbeN3rgPy93U7xJSXTJ9bxjEG04+gmi0yPmXIQsKGsnGdAp9TU0t+AkeTbVkMRJCOTMVhr3/Hya
cs4If6XZXihR4CdOLI0ZDIZWXV3S7U0ruEBOJyYXmeUyGUhezGge5osAML2bGqvBUf7fx5I/v4so
VL/sMmaoj5S64NYlCoGqLF5nmAQwwDfBW/FUP4rHely/yBWjhrwdOIHpQxe/7a1YVysuC3QEMAYZ
9PjrbpdDt1J+n7px8Cu6uIktgnTFYltuGHTzhkBdc4vW5Xabb6E2hr7sBD25EPQKCD1alcTr7vRd
SdCrda/IJICM9ZWcj/1tvE3JHLSW0Xlezam0eMefCYVI3LObE0qEYnRfw60cOMp/P7T+ZxfXbro2
sWbaI11nFwcok81LlQXwhSUIM1DtBtdfbbVP3IbX0QELOVBADN3dm9aNVNUnv2zFT8uGsdA4jMu9
kx27LcHmoHEFhz4kr2OwkPi7ZPvzkRKf6+sjZV7ixEq5LmzJR/39/5F2XsuRIlu4fiIi8Oa2MGUl
lXxLN0SrDbbwUMDTnw/tc3bXMHXExJ7L7o4OiiRz5TK/IbLzfngaGqug26oCrf2p35J7aopPNNFt
acmnJf1rbfXX50+/7+L5cSGUulLx/HYnfvrvGkCDa/sBcQvk1r4TK/WHJY7AlebqXx86y540la5z
kgNOUNf1JOga2qL22D9BY4D+Zv9AQ260c3Qnx0NE7Fw4SNd32R/o2RzF2DXVYElxQdQx1phqucVI
owU9l+EbDm8aNod9uZ9kcdJ+SQro74Us733x5NkRTk9GanUGoBxZ2mH20VSuH2wybRXH27g9MGGW
uO3dsvUWNvfVTXbx3Pm5MoowsvLaOCrn1zB/M3ArkTapEzXvYb4ZlONI9uIk1kcg34K5H37ii+tv
Fn7D36vjv7777IBZyYg8w5mzjWpqg0G7+X2CrGoMMkHdo6CC6PBqcsrcLjx36d1nB0xWxzJU2nwC
IMXCzofaRWKok7at8cqJN5MNITPDym6KA74Y9sLTrx6vi5WfHS+9SeKxUXl67bbNAUti0BeTyyZm
G3hfqQd+jOgMe0tYeu2l5Z4dsbKxjExQQN31DCyMTWLuKxGHSB81CNLVchNqnugYuLARXxGfWXrv
q+H04r1nRUlQS3A6kb065pWXp7vBBdpCokp2Tn5NEzq4EdYKTmFwEbZGvMz0X3j+p0rERVgLhaIK
x4bLkq/e7EzxRnKyEsEb8I4GDiTZnlI/3WCti+FwvBzVlx4/S3q6sRHqIf387Im4rbYZpRQOsjtU
x5o1Bucuziko0zphcrsY0ael/VtE/7P0n920i1dvejEmywR71U42c6JrFd+4U5km9hmUHpdCqN6e
+0eILs6pfs2Cnyo6uZG6XdwDC3v/sx118UOUrCkreEUTBA13sojCUXptNthZmJC5AEWBUPIkZeki
n2LoF6+vzk6c2omiIVcdwGLyTVA3TyKWOo60qcEeygcgPMPNP+AcLLyrOjtu1mjolWyw34EFGQjA
JC427rT+O1uyK34Fnl0Wdkz/8pips2NmpOfBkCS2ubo+0frsgj1OOJZHBaaJtuV/QwG4uC0BeJbP
2bgLnM5w/12A02aSGlUgj5aocLWY/eosrakoMhv4R7lum/UItw+5LNxolsV+rnD7DVERgWFosixp
4vzBQ5fy3rk5PqYH1KN/dk8CsFqgpaBh0Fp/CZtV9xHco4FL7nobbScXGY2ijHnp+An5+Uh/jecV
qM9+ift8bQde/DJjtiR10ZXjOQblnfsQCAF9Tn11nUNAubJHT6DfYA/nfP0drvR2/7IcxiziDIoh
oKdCKUX/WLgR6JSnduNEAj3ctlmV8rbCuM6VmXEBmfs2VNrKFF/G9GZUniXrKUAgBCAZYdIOMKqB
elwegOGgCOy/FfprPqkggzlcDBHXbqnLpZoVVKWfCmMzBMYRp2FmCFjo4EJZYmZpl84ZK8X/REnQ
TkvrdRWKf/nk6SNeBKexTFO/n5LAs43Smr8mBaXmhBeXDW69VUNGG+izLg0rr+ael4+d4sjFY42o
O1m+zAufbeEu/ql/Tx3cMMW3Gr4Yug7jc40WULxeghUsvu4s+xrDOBfresp5UfgO1ijb0sZDpBv2
zMnfnBQCYzjYtCEWa+Zr+dflG8/yrzRULUuc4O994oUhw5idVt4o1rao3JMGystjCFrlR2hi4q2B
P5jltjSOF47HFTHQvx6P2a1Qy3I0ZCNhikuxwdxacCfZIUbqSAO0v5pXnJ2rEyKYtNAmvsuqw0XR
rZHGX5rCLP6S2U0RnvsyCXRqgHZgBL0WcQn2b+NwjbS8Ja5y0zUmkzo3IjdJGazsUmBANWyj3aBu
aIgtZqhL0Wp2hYSSoDVCyC09TS9pSDmCKz1U6MM0ALMtJ3n9OlBd7Zxf7If5rLIrU6kcK/ZDVn+T
o9dC+Z2ihG3c0mTOHpL4iFIOPgfZW3N+FiqQ09VdhzQU5VjWbRd+yrVL+/KnzGJmoONQZZrToah3
I63yDQ1V6l0n93dAZycztgZM4fKSLz13FvW6polFbWAz+tbx3CBeuGd0oEwtdVv3PaKwkO9zC7g0
uam79ME/mR/zBOnyreeR75Sc9DQ8Tx98EiI4DCKikZCRp755kHoazvEtnTeuTWWjgjulNYw0BRhU
rnUwHm3/FLgBbcsVJjWpLdVePuxR1o92gZd80HNt44cgvWvPL1oAGZB+sLB8+y/FUXMWR2M/PSdF
FHLHTlYfOHq3pgNgHHeBGGMDWA741dt55fL0bvNvry1zFk0LMeriISO9b4DTb33/EXNmNmiBM0Ap
7v3zvnfVZhuWB2u7zGtZuDPNWUA9yUHa1FlMxlV9qLvTadOdnsY9BtiMTmyzukfLH+MQjLsXcQZX
+zaXW2cWRUno694XKS3M3o3EG7FrbWhFDBZSmqBe3xxr9UeleXGxzwGldvsqWfvAfu2Fc7u0ArMQ
WgaG1J4satsaMCIlPSmnyLQI8Ew1kuhZGaWNBmVhGTK5dI+as2hptkpUSR0rgNQiiP3hV+jgf4El
7xZRfkzRMM3t375+3Sswzb/cXfPJaiTEgtr05AzDPVeXiOgtDbOJaiLQtZBsRluWm8CYZMi2HyIv
edR+wzCyaKtINkKCN74OY+Dr33QFDvTX3zQLnUYWDY3WsAkbJ8a+CPcABPu0qaVyWuv6A94DOA8v
wQuvUrou9t8nFOwiexKE7lRqOqc+AY3ie3n+i/ShfqrHXQPMPExWh1J9qE6Pih2E7xJzsKU84urw
5PIXzIJnqjRS2418iwJm01pFEJisWpc/FQRNeSUj1LssHLFwRc8R54acaXUkWTpJY4E997rAhiSB
PnKaeLKDiScPFp2npdtx6amzICcF0SnUCz7xpFQpJQfDRzpCcHuom+H33k0qhgF5+biwsZaeOotu
khZ1zah9tuvOboYBPSYlJ4BU1j2vGgKrx/lh4ZEL4WQuyZklUSvmGhQjekWMju3z+zTYwd4XroJM
qwLMxDs8hCWpPvVz0va3m1iSLUmSLE1RP8PtxXaOisIIFHIBfHKwc8Jxqyi3re9KUDNiE1nnQbfP
ob4yLN1DqBMRrbQBkHU+IVW07RkpMzW/l0vbaHF5/l4V+C0/+BmOvLTu7Ta8KTFrGYi/EVm1/xGC
3VLUQ5U+SxG6yjvFvythherfBEXHMffJxAfYCA5nBVXg87HA2AbvegPD2k15ixZ0UK+Kfl9jQ4M9
9oCulm8yX5L2yDwX6zzm5rM8eR2pa3liwq3QnX8B/zq4MYZHvaf+Aqiq9o5s2hKIoGCVfUMo9xtK
3qoNektEAvAHLNWaHpktNDdwRb0BaXOdV8R2moMsRrZJGV2gq2uWhzC7OZG71FKxGrXmNshQi0bh
o91bIFz6leXzLLsGo5S+NMgDnJ7qvHBEGCtPFu0vpPR6N1Y+GpF5O74hjmJgx6F40dhNgqCq+jgy
D5ZdUztaJmgf3S4tpLG0d/X81MBGEhWsIjMExDcVTBw/QSLcsOPzb7+5q/PvwUT3C7ZVvile9Z+T
E/UpR4t7KEDJ/VIFXiIBcSG1azmfMPVjhvcLmIjOHiuw3rLhBiF0I9ybokPJtmjj5xO8/96WvXhf
hw7sQFuBIDN2Tk/JXueeoe3i5D6ZLK/P91hUVpjm7sRv4hbnoBT2L1BJ3cbPkFo/1BBgFtb8nzez
vtdhFGnxkw+SnXPW5Vv4hfDwhLs7HF0wASBtc4CoTRPip8maHZE0ub7FMMXSIUPx+T0Fqy90Tqbj
AuCjvREzD/ntdNxOr12IHyOYsgr4cJmDyNoKxdrMMLG21XZjPWv3VX2bnQ+n7pXYIrrhb6UA3f4d
62ksb6p8LaW/o+BBi+7NCT4SrYXAC/zCbSO2261+yPCDY4xZBNWqYzLc4TkE3AA8WrWR4k2RrZOT
J5+ec2QvI/H4FhR3lux7cZx5JRAvP3BHLtEB2anSDkptq5yKZ9T0LXy/+7OCIDkubViV1NpBtN7j
6iEy7gLlA9NVHHIG5Ku1vHlQcforD8XpRTx/OyeW1ysxB7azzwojDmuSUZKQQAH/Lu+7+l0sKXhH
7JlJu6dBsYZAFkyy3oR6tW0NY9WnvjfigF5jmI6lbzjssF8OojsxuY+0dRt5qR2F3LJ2jTEDhDeH
iXrz1r+BZ4t38fps18BC4o0gvlTdPq7vivw5jI5B9xKHP6mk0uI97twhvMshY+FcJSPRHB47yRMU
DaQiUvE3mfpqcMSH9MY0vaCsVtZ5rd3JYeXKluqoyBW1eKiZ8L7UdQcKHcuMjLmxABnR37cNPkQt
vqelN+IfCRyGw2y0q8AnGHm+vAliyYlV5xTbBu0VbJtwK5ZhveU7Ey8hnITK8aEYv+lskqD7bR1j
1JjyQ59+qLKCaP9DTrNAEvdS/ny29l/fAdeLoj+h+BOQfBGKRyNLx7DRx0fpcQDihG287KjBNw2x
UoauIHkTJMeAldstPC8UKopV/RaoKyF36Fc4rPJbv+6Bk5QYEK6H1/i9QxtuXXzXxC1bZngM3hC+
xofJf0VKy2TOXiz0va9ApsnI/rzB5xtevEGbRnLU5tr4qEKTCR98CQTkLQE/SH+G2OEAgYlvT7gi
KWClfpyd4hbxexskzdTiGFO7v5HO7CSEKLaVZQvv4k+UAEtcxuy2sXPRMQlKwGwWugHa1ev+4lfP
6rgRjfio7FXWvXRO+c8QdW5rRXdGBzNb37f5GsJxavw2ul3JRJqABMQXwsEkxGYZ+5Ps+KWTJ97J
+mm8U279Tt0GD9C1jnEeU4Z9e6we6icR20VsI80tiNv4t34XHPuX8mh+iB/qR/YLSDj6V9Hr8PD1
nroK2Lj8IrMyJUsSIbdQhT+Cyk7qlYa16123ibZBBAt4fXqnaQ1mFhw9XAQvg1iJ0xQ0HQ8sMJFH
PdscNtB8xZv4C5wRYoGtI/0ev2N3agDkILyd67Um7RpIxDh14lWLy326EtawWn9ldb5KPiBQpjYA
rk6xdYTYAewuKpoufcBZQdTmUSH3Cb0Mddio8cYI1lDkc3vo3Bb6h/mcTOIacGFraakEuTZju1je
+QBAGkhcApW0jctaOUz5kI/ylduvimg7aS9JugdN3zFhsDhff9nr3Yc/u1abVT/NKWhkrTV0qp8G
cLxjAPQnS+1PW/gb4O9ROCPGCyAI1gtPnpbzi5RRm7WOzmmmmJ3GnhI2OGuZWEm69HAfpL3pTNSR
8SWGhHobQr2WX4fXxRe/2rm6ePFpN1wEGUU2T30ztVGL6IBeJjnayaV/ja4DZhtoSds1t4ED6Hop
Wb4Crv9LeNNmgSIX/KwwpsOUHjQyUOt2cPXvk4+1nX0waoO1iPfgbzJZpz2evABBAtCsNK806F7B
j3TZk2fqdXz1JWblUQCgwTAC2miNA21Si1gJWG7n4lB9DMpKXXW/JVugi1zsQCBajvJzYSdM0eOr
588KJatukqbUeL75XH6XHFVdQdpQ4RbAicm8wnDOIcKaw8Z6IhtIqEpBuCxUTleYL3/9KLN+UK9j
r6jqbAcRnFlwMylHSzcRJKtqq+AfytTrLcRXSjh2wlGMDnH6qOEedV5VU1tocXMufZFZvG3rXqkz
dsmxBhaoYiuYVTd1vgZ5HDL7EjaVfHc+v0baDwxWw9OKrjqadF64hC+63q+5OCSzkCh25xFlq9E4
hsZ2lJx+8LDPgrXQ/azXFa2ie/30aKR2sIHFNzJ5X4HxilCnK/fn8YgkDs0UrOhfdPyiz1uzWAgh
n7Z0X2ycTzz5xRke67bM9BFAJvp82/gt3Ao/z7AVDUDeCgIEyFpIwZqOBofZJtWZeExAB9fKS6bu
Clfb+/laaTawKp3eO5nTvO4ZWIMzQQpf6kNggzTRPSvdgX01dly9aGyAXPadbJOF9jSR7Wz5R4MK
BMnyW/4NQC0DW/VXHO7rd/17aX/6ExbDZNYypq9m6NZ3ABsr22Si3d4bzbB0kVyt//98L30WzdME
nr8fMa/t6COfAsR9GVMpqx+NK2FADbWRQQjNVMP7+gTLn/YAX32JWTCXo/x8Ms9sFH3YhvkdtbBq
4zksJo5PjDO6dW2nSL+DO69eK8hDVbkj3oHqXme/e4rmVYvXi4gIRZjg+RngMdq896dvUfrDbDSP
nY8tdPphxvuofxMVL+9dHx3jirAYN49Dd9NB7cbLtdgi/VLCNw+mNPcMmTOY5GYGw7Wspzz9Ufme
XByGZF1gsEVdom1PwTbHzDdcDb8oz9U3y1ihEW8xTE9IZgCb0DdA22qtoRqxSsLdgHYy6qfH0qT4
T3503W2i30aKZ+0jDTSWxn/sdP5j5Alt7wjY0Vp9jWXxW9LhLOz5a+UQ3QvwihgLn96zY+I2tV3f
lM/VCAjflkkN1/FdeW8GCNhqj5O0+vQOa9MRXv3SlrgwSCmrVWatrIDMyUmP2gY3sJeJCZdslH2w
k/bnwgsb29+qmafdaOvTwTyYKZnYQak84d0ANnIQbnKZega1Hy/sHnCWErVDEjg9uT6J57g2m/2A
Lz3Wq5b6KPtvYbAtKRJ1xKes6Gd/3tTRW97sOxBQVvE9ZVXikojN/k8iyKOCuhnF5CkKDlnEfaI2
u0DqXaTS4dviFgKPR8gofE8sbkhJjABGNSab4AzIARmlTkHMzhGhWhmUSV52/l/QixcJlz67/Ju6
K4tUUaY+GT5keAGu9W2zquVVhbjnP5CwWkg29PmVbxah5J9oe06KdToy2sknt0PrXX0F3atHZLLQ
7eJ/m9FfxIPZzR7L+akWJFM/4tvObElCJc4Z6bf++u9oiSaRAGSQ0dLSJaYvBaPZtZ7pkmFVZLZH
cQfTIj4doAWkAdPqgO4amM0B49lq+HUKN4VsW/oarewe+wK0tp0zLrRI+4MTfqv2YsZv9JCb0kHx
BjhR/SSSuWjSGCtosD6yb6FzSp4lRMitTZYeOIgmuAvXeCZzx7faNkjrGre03jPDg1Pev0XiQ3iC
p94jGBQCSIYkd8Zavlql6/9Bxf8viYU+SyzUKi8S6Uy21ziCCVqhfegCfqIzZbnxQw+5DZOiaoWW
/+QzhfCNQ3ktQ/yyZXFlvVHOEhDDJQ3B6SL4Kl7PEowqjgrTl0i55HWxhW4/EYno29m6vGrQgvj6
erg+YrnYhrM0QvLrxso7rqV4W53sdj2+Cng24KwNUcOBtLKUt0gLGeUct5SqoyqZfgiGLbWxc8UH
kaoV5CJZdm7TFzsxVlXsVoODgcQO2x/CNZn3QlJ5fcTy573nSKZksOrklOlTXSf84Hw/svtXyvuI
8rrx67wRF8r0pSR2rrhxHvIxUExeW8aBPH4PTX81Yuc9Js9y96Aqe8QSzENcrml05aprpDTCIfNm
5Uvffojhvu/u9H9QYi5Ut8Ys2EpleBa7ETxXeVonGtoCtk8zuHPa1gFK9qNGyfiMMtlGs9wCw3bu
Zmdh/y39gln4zUzx3IoywJCT/KQqb6otYieAcgIIMhXTS/VXKb8Ugpu5A7Pn9Sl6Wnj+QjpvzMJw
E/p6YSQAZXyY9fI9LIEW6ZcIeTE82p0w27fQ8H7TbsZlngKrHpYWYHrBL467MQvFlLnxSZNoMIQC
F/Ct5LXS1pDdjjaUcX82tuBosQ7xD6PwsHQNLB6CWQBMqlDArIIkfVJaRjektpP3//hDcvoDZK0W
n7i03LPgdlarMBhLNpworhMGyelu6ks5suypKhj9PAVOsS0xt5BBBg3FBtvgRYGrKeH9asVnIc/0
Tb0uBgLsJDIBC7TmnSfnLKTAMBFfL0a8hct2jkWq0qIp6ol8Q6t79DLyTCDigOIgmduih8ErMlPQ
XP/Bak/H94s3nZtTF2emQGb7WXM01b1uDxNhNLJR1NLzu8mjEnWPxci6sKHnAgWCHpalMS1vfNB3
VkNy4PQb/WmiQIy0Gn/H5wd6h+uFc3x1kRGwkphz6qY2b0xXvlUrhQ5kYqgOhQ857w13lcTNZS9Q
HdFEmvJtdPG3qmwr2CwCFa6+88XTZzVWafSF0lrAzYoeUQGxOUiU/YiXSJhAppjbWvg2MwAb/sfN
dfHkWQRXG3+0FJTogYoQvblPN1TTk7/hCFiKBIvThSziaukrf6IB/ra1Lp47rchFfX8ahS4R0OY/
6s9Vs47Q/mFmc9cNP5PmXdHoAnXqCnnWlXmsNuM6CIFqeLG+0u6DfDW8Ne7gkNGjv5fhH7qSbuRD
8gNtdZPU42HYTvvDfMabMvJO2bZSVkhNSm75cf7IHy2n8ow7ZCtvEVJgeSmaT/vKNnZxacM94Y/8
5UEe7P2jsgto133H6/Y+OGZ4fDGlnv5RrFa/J2vpwikOP/Fmp3kNjmtCz/8DDNkUTb5aqNkF41uR
WiQtH6iGbtc7NZJrSOZigz6qG8vljsMK7PwdhWADRdN2o9iy/PlSSbaU6i1t0tlNc46MthQs+HDj
eIzK27jd+MNODna58QLcAkiiua2g6oS/hX5nLCbbV/O+iw0zu2tO9Vi1yknTj4X8UokvcuuJ0av2
CFfMH8kv1iot5i7yLLe3z9qDEFHTumX+LOqbMP9JgWqQi7ujWyqOjHfg0Czh6a8mIhe/b3YzmXgj
Fb0OJEQyMNF+LVLKEwe0tp7ZzBgqRo5tLH5azRrjHXu2WJflaxRKq68DmXz1drr4HbPbKWyGUCwF
YnbtgtqV5GqlM1btkvfeEU+v6tnN10D81X0YIaPlpdmPwARZ/Tuq7oeRlD0i5qRLv2niEnyxh+dD
kFTJu0bLYLsgcIwUlbwWT7tMvEXweoKH0FiQkVfwtOqH3u81O01dpT3I/8SDeOEwzUcimRCkYidE
wJp11HTv4horPwNBM/KzKYGwXGTmT9VWbNdngQsuaabxyHToFz7S0oLM4r1spXkpQrKku9k5gnKo
xCNtYeQ5bwab/ghKQdNeRhe4ZBBPV1NHePb204kuXvo28sLG/Rx+XkRi0cjaGJMO/VjvIGzH4jE+
yq6yl+V9bK4KOA74/lTGrindOoecOOVafbMKZFRi0Frcl/LewhipP79Ije7pnSsZq+bV7zagXMsb
XYW+twIC2H9MshvabYiSj7pV0PvzX4ru2PsOSssiygV1uJHo+YmmK8V3Qwj1b1ugJI3gxrDGYx05
ueIOAAmIUQQ57lB2Awujl89GM3nCVeZOJAC1Tq2uisfhOzXvEbzRuLL2xSOOaXeIRGr6+nzTPqPQ
EBANzFU/4UhW/lHHwwEppOfXtt2o+JoZa/qUiB0lT8a7NqAGYBu2fGc8J8z10cBzz1655bfetNvu
vYh/BahMJFjOb5QcqduVgTAJ9oHSJHsLS6J4xzVXT5+y9BjhdTLwRoqrbwykwMwVIrEF3QykFNYl
uocpq3WH5HAu2GK+pW+mnu4jBVCDV51pLzMtZiSfnZ8SFg/nCd2eRqXazdlEX9uBfSLhzVCuova2
EzbD51/SprMAANyJzbGsbQXAiOShKJHptj46zS+EnDTmcTd+tArrVfPQ4yz4GL+niRv/Um9xkpdv
Jn4OesJwHyE6JysEXRkgoa36AoAqeZ10yn4NH9J5i0Cw9KssgJzUe8KNcEArg9nGKUbKfpVzSZur
NLdVZVNO//z1afpEoH0VXma5xGC0p/FUB59FgXHeZ+1Oo83v9NZ/ioK+sKEu1/VmnIqCoqco8JdE
ja7X53/Crja7pguVTCqxqM/7kgTDrw84Z3BbB56FCowDgRmkq7TrJwW+Lltn0hYKx4RtQL34fyIx
I531/3LZz5H/xYkOIqs35ZSLupMP/loG8KLscyzWb2X5Z2+S5SReMew09Ta1/fhm4WMshdjZPa1n
Iy2h8rP/2qNnxrCguAsI6F5jbrArYwBNH9xRU/wF8Jm3MBdcCK7KQqagzW5i7dxrciJTkqdgX+PX
DuhzPLKZAR518DrLvAb983KjFjXXcQ+IK7Y7/yNFJWeLYU62yxhIelVwrwmPphHamvnNwn1NMb7l
jWsZmNvRdxnKJxFV/f4VxNboqsjnIO2zjCG/2su7+JKzyzw2MrW0ppSrcZRvkxdKIeL9O9rImq/P
i4PShZtgPnMT6lN5VmM+nfou2sVTu5M8WujNdkCiE40c9DkAOv42t1MQvtGPLbqKqVvdVJg+fqQI
3yyhha7j2P+8/nzm1cujEtboERyVCLdjN9ogMkSHfYsoZeNmoMknMyW4SM7Xe/hzh3wRUPTZ9QyW
PamigJzbGvCFlLmOh6M4bFDoxDSz++SjBVgjCIBg9pGwPeHTLOx1R7ZuSvGoyr/M/KYVMM7rjqXu
IAbVia+RsW8m2K78nGJlgSYREOVdUH0z0MI9g8cXrG/VpNoOXs2WinsfYUhlXRa7Ub/V6/sap8Xb
aj3l/atEQFf8kHc/qyZHDnTp/F6t+S/WfFYQVmdNLMCr6MeUxvw2wPJ16tU7VeXRo7el58RbrH4X
QsZ8hBK3mlkMKSmrr+7VHZUgTFQjdwrYA/sBom7utt/Mz4cHpctNU38sATeWrpDPgcdFyGwr8Hzn
kKk8tX/rhri/qDamq/iQ27pj9p6k75sEEuYK7Dwko2W21dKyz4qrXjIaOQ4+CW4+LE+Mh7TpzsjQ
teLN8Sr7Jwihq920i289i9VRknatmvPQypG8VHHSelNN493IjTB8NNCzMeEG4cLEEItJytKqG0vP
n0XqU5SKSSYQ3nT4jvldVW/jbq1Q8IPFbr2W+gkN8/wENDHd+YajIxOKFljgRTIjnV2ebIptC4yl
lx/8wGv8u7DeKF6suGC4E4NOLOo4L4JwFxgrmpPDxJw1bjtbNZ+jzs7AeWf3vvCmlM81OVzqgeZF
CDGV79/OwVqxBeBsFpg9r9IfxxEJjoCKyiukbQ3tDnyPvK6DB6s5gCU+lTeDuTXLe5Ryc1arsPFO
WGxRXa+/dV3Di0zULXW2RYI6MhShJypRuU0jYWx8a6AZKAIzZNJXo4tVIWrfC8Hw/xOE/zx2tklG
04rj2udWaLAdR1uvIFfnWJgZEy2chtF2Ctke//qxs71Bk1eprFalLHEFFYbeuvAkyfadU7OecHNC
uktd0FODsv06+F+n78h/3nd+54qSL54GMjlzQBD6VYm+K8EtyZqJCh7NT0P3QR+4lnQvGXsDxEF0
VybfFn7DwqeeF8xyJWtBM3AwCDmDN3r1FBAClzF8DJQNrX0QbLiILNKgr3dB//vu8/oYoNZJNwtq
QYCuk7gpTHcMxxzJ9ET0Q2lyBRkdwXT5yr0+Sviz6nPIIIaNsMcmRk2UrrD1sCE9x150E8Hxt621
6SVeIi7VDUurPLvqpFq3NElnlUN6itTd3c9pTo0jqRbisJu/cSGHy+SspTWeftXFVROahtHW4ufG
NmpX8zK89ShXjNXUc7WGFXmOR2G1FGyvw0EvVnhWoZxFazSF/JOzJGd7yQFw1q4mar0EpmXciA5t
w4F2yL+MH/NqJD/jspsENO6ikwNFB9VOEVagxtzEOTt5TRWUOBCXlrLZxfedxa3s1GlSU/K+Fhyw
0BlMJLzwVJPt4WxHyI4cR7fBWMyD127/y+M7i12dIue11FOBQK9AtelpclFGsfT0Tfrtr3KnQd9/
uVZY2s2zuCUYZZCJLVUw4DjXCl3oNHCc1meQP7aw9lEp9KZltpZe9nrV8N+YMa8a/F5T6iEHAFMW
NmIBwo1CV9GWNhJe7nZYk6mPboJFiBNYi67gyvW06c/DZ6i4IEFBOlQlslXUVVpxm6cUmdnpSUJc
nZuYU6Vl2AKARpe/k1b2K8H+gU17CrBPJ6D5qwFNg+IQBe+TnxIeVcZOKQ9lBEhjedYylQ1/Lyv+
/Nh5WWGVVSUn3KS1Gz8FG2lSFnugXe2gsLU4U7qORf5z3udAqK4+Ry1SjP8ZzgJOWSsfEXviALcr
QLvh1uoPiOCC0Ydf1T3E3OGpLUvfaayPqiMt3arXU70/7z6LepJVZVU3CSo0pJqT1C/0G9rQa6tb
ZV4FBXilrCfv4yJ6DLw6WgLFTJv/q6WfBb8uggqstIR6v8Dx7UbPX4T6W9s+5CZaRDlaO/h7quuk
fYr8m3P5FPh353ano0fc06V0F8LD0qadJXKnSo8aQJXIAoxksAgbkE0JDHPzGqlzTEdClxbfYvxf
OqezeGhEQSDq7ScfvRaO6QmrQAmcI9gky05Q/gUm833ynj5heLoUIxZikz4LiBgP5GVW8uyA3li8
VUJXDKgykJLIIzijewUyqDsyxFpni9pPS59+FhfbuI7iSPq890JrfY63bbSNBHwZADYrzcp6QObV
35XJQZ7y9xrcL0QQIGQLH31h+ee4JVk+W5isxsxAVBc6BrAFpulcv/kOaZlhuG1DPKkh6U9aHjlF
d3278AMW8o6/IZZy1R/DlHjQonPHnl9J3P58AZhKRMxpgGmD0fyfS9v/Hv05dClpUdbJYxKAFLdK
D64Qoj4b3aHpftp2SDmKywyQhRP2N1zSKQUb2XABI292j1SSnd2FTvs2obPGm+zX0jT7OijtT6w1
ZtGtKXwdMCDhZcyhBesjvnUgH/G1oUQL4MCbT5L2TcqOtD3hVgY0EBaP2NIrzyIceXuWBjHImH48
Dq6C1ofMCRtxd2EifAhxkXGbxE0Xg9nC0Z7jj3RLDFMjp3Ny8pmqrHvmaZ4OZ/Vg2LW5hlLb7azk
n0CBppjxRUj/bC5c5NEnsapFw/iskQQ6ca6ImDJjvFNy22zIeCpvTHaT3ETVb7nL7WGJjblUGH9S
GC5+QDnxOLSMA+VXB1V4xRLNC95BOQ+bLD9aa53O91qDxLsUTJcO8iygyerp/zJIGtw5aMsZToGA
H5ggCM6CvInGW9hVDS2rf3KYFx4+ByPJfm12VcY2g60HtBeTDWAq2cf5TV8FDFIJnnhNoon7L8Pn
HIqUlm1XSDnPTZmYUBLD5bKTHUbs4EFap3lRzEnGD5/Gbbv5d4FzDkhiPlCmI5ZhDGtRXji7jbQC
2t8eO8NuiNk1Nqo4RyKevuzvtnBpfDoHX2yxLOwyEU7FhC5cm/jfeUoHiQDRehSXYuQ8TgIOp3L2
KQO3SP1YqqDm8kV+1cep0JFcnzXqY9k+R0i60Nam+2Ln1io2nRh1UFpd/7ZmNGfBrBbrTNHPn3f2
5xBJWCmbU+KemxtGR99QMIfUvNWqpSxxaXPPErMxVJv/aGw0zkkjP2qRwJ1GysbAXGg/aKgzwj0C
BOcVi6oxC/HbnKVnWmHkkjaA4yxqV98NqJp7OJuh7CCi3bQqW6z8UohZzsLmXnrsLDPz2zZUKJNJ
S1IbuvwhhNhvR+s6pTAQHevlHzQUl1Z5Fr8Uk12laiSDhkr/9Fvnr0UyIS+FyAVWZYAjHAC9a7eV
Xarbvt1+/cb/H4DMf9MRayZ8KUdCNpYGVVgQP56k+8q/E1/iZluPruIU1n2GDZz5YpGmMAesm90Y
3kjfG4PkfH1ub0GTJwmJ01JMX7hFrVkdezqXozUgz3qE5E6OtGJyBNQS5QTECdblz4kCOC4hlpae
OS9HxaZPzYpnwsXXjE2eo3O9gVpVfhKTx3QjAKZYK8vCw9clZf6kS9a0KS/CWqAISS8gBUshXLD8
91gBswEG49BBxDsj4bJDOh8xmdSbTEM2zBvN7knB1GhVtMCD6L/udfpHbnI7OpMscAKh6WCgM8U5
WasV9nnbKH7AyMhS9um6W0IAf4K6v0g9PsGNF79fPHdRJPsi5mMgYWvvBEexQj2YH1P98vubc/xL
Su+y+k03mJSeXnrptbTjyUbjDvEM2IhWu6YdVegMdPv0XhqyA2iboXgoik2e/h/Szms5bmRL168y
se+xD7w5MXsu4KqKRU+RMjcIiqLgvcfTnw/sPtNsjIbY0X3TITXFykIic+XKtX4DfUjgRjD5ma2/
9PBh0PvIYNUryGSZWJsgwofNO3WznOQGeFCcfgX9O0E5mY6CzleZsZCUkYbB0vhVza7G6qhWZNsH
kzQYHDifBEiue0LQ3xZt8XtBVoizzmAR2wR32UVn7ORp1iaW52PUponKfmuSSwHqqKdpGHrklmeg
8JF4UNa65QRsqPD4QlXmFU5hXua7Zf2dQGdtYrsimp2qCeSphX5UTHBfhaupJ8vL8oOE5jnIzxnx
CO/jYLOXI25Vm+IyEuRW4e6zIOXiyw7Nk/QiMv21dTLRgaLqYo27NWZ572E3Ub3U6OIvGmhmdCqk
+irAAEkDwBzcLKBijgEC4+mhLy+jANJs35wy/NeF2zG+D9tPanQINHR40bLcLUHsRH5rE/kHY27E
0HwrQdDkXB0V5NfY49K5wHP28KRei1AImOxevj8c2BDFTczPA9w/a5U8qk8fePl56AtI0rlL/Iny
W3mDEhMI4RjwY+bsWn9+3Npg8E1slwZZnKaRwVcrmwZ6tTgdBmf+Qt3tGaQyxj57aKTdITehva8E
KylXVTQEAIkgI10NzXJr1EreZB+w9+Gev1tp2ZvlTVhvDU0rpPVCpNnCA7arww8ERKguIfj40j3P
p+4Q7oMHPlzqzO56yr2LxQD3w7noWeqW4sWFl1V2hMikj5dTcNGuyjBQJSj0Ojsbe12q/+sRwLDr
XLwbthDFQM+mFUlqXlftKT6mw2WT3gzaISgucwm1hWdh5h4az2elcHEBV47HXH6edwlI66v86Its
4prWZJKxDLTsEBi5xRJ75aIIT6sSl3kOEDHaSxj3XvImTw3reY6GVbg/n8GugjVHMoyLZ7vSb/JT
G2CcVR1abBL3ZvzDdIUZ38S0pBgDpZkJ4KuilwoulLWFRSU3gbvkGPMd6EEL7d7jfli3ZtRNyFKt
PkZOhG5d05y0/rhqEMjQrVeVH18vngUL2o9efcVUjzUm7SWrH1/BDFHaBK5Uy/NoKXm7K9eovIdZ
i8qBhxkLcISvIWtb+Bp4aFXtrO5fzbVqqKqIXqOmG9vbtkZhpdTW2/abDcroDQHCIXioyfDn4Tha
tLPcFJ/lw864v1pc78fdxK12ENVeaqe1Q4JG/9fhpny0PDBWJMGmr38u6N/sQ29+9YrfD7pGmHdb
uY2DUizDhTx4pcCsiUFSHRfSTvTswvaY3Mtuc6heaZ61i2sNe3O9fvx2A78ffn0X74ZvwihKlIZD
UUM2kBwyPktHwem/ao29ZiXF4+4W3htxE7vqWo0Qa2XE5WH5stYo82/N0QRtBTQUwuzt7nLae62b
GBVPk9UrlAlXRGbvqciac8G7WFUX1ttG/WV0TdntnKa63EU07D3rJly1Yl+Nirneb0+Sz2XqXL/i
IfmmhCp+Sh/UvSr73mLaRKkRto61pOwcWvv13ar3FKE64g2Y+VZw4M+mHWVH2S5JBQ9w0wv/b+6g
TbzK56FJJ4kusMp56y7hAQId1arsKkSP0SnEk+pTL6qc9t+QHd6Z6+3Nuo4qWZArxsbEE0ds7D0T
uPDjSwM9CY6XCwB952l3Znt7bS7yQAGbxEVsVn2tvFHTIzbGsmd8Dl8N/OA8aTkW0l0e2IoXtA4Q
tt2lvS7dD3avtYlYcjhKaTizl0J4G6GH7nEAKN+uHYw8kZ1J/UxEKMdE5g0Az37s2tlZ25u0psiD
1mD3SPP9CSH47gQ8CLGDpb9ti8cMp9SVtSgdyxbjUyQexR1Fwl8mmu+C1/YmHPZ6D5GInb2eT8pg
t1wz3WIGTkcsgeUkHns7KPY0PnaOp+2VUhITSywlKheTny+OsDYymXoIqbm7ynutXGukPvYbt3uz
vYljWVEmVR1zUkwvIrKzcIbQk4WDcm1dARlK81URzzyjNLs3zXvrfBPFgtGSpcrggRtXxIUtvk9L
xO/xQ8WYFSWYXn2Z9LNJyFlRi2h89u1Z0b2dzba31DehrY4C0i9NeAOHTX4KGLNGXGIcPItw2vYH
mi3Km8aKbuxmf7/kV7xfaJu4pk2zVLUrJJvSzlFG1ifxNXE17q0CnH5X8af8pH8pOr/CTliwa9E2
AIaOtoD0t/O3JsLc3iYtNTOXZVU90GwN7Z2L4VZC4tYRPNWOuVSCEq442rhAa8XO0Oqvsv0/psHc
3iWNTjHDFp7hbXS5QkDb6/ppXmE3kzt90hHq0lby8ixejZ7QXskYDPzQ5UNe+6txAgCH1pdbr4bK
HVFOQoSvVS5n6+B1saOmqEhcaq0PV/AqfCjYzfNhr5WifLyBMHnf5DqiZkWSztdX7wY3hn/xpL6q
lT8+T6esPsLL6jNvemgXu5Fs6Th85/Tw0UwJaLtAhvYQLByPA/gii5wX61pbTp0G/nsNz0rYL1d8
vOtMcT3v3mVmWqBMeqGS+5tQmcxDI98a+gHDzRzTbhC+aw0nqs7xD+RV4cZjy+iU5tedtfbxmWpu
r7dJ1wTRFAHHV3GGP8n5RYayRFKcVPUewC/eaRiVH+pdWfW9R19f5LtHD8VMGWOZgNN6eXUb1LeF
P3L9qNjr1trthAJ4qYGh9qb0elKuA/bd3s1r78k3wTaXlSjSBnC4WKSxiYGRwcevVU7VtDkKhxgk
6j5Ea2/QTaDN2jwKJpjOnCzBoYBs4Q3HVkH32sJwluvWjMzMbjz5+DgztzfbVughGBnkTfDtXKvh
AkLxHxFf9DxQiuwcvft3rj17e3ETUcchNORwYi/Kmq2UthZwjy+vsjPaszZ2cIttPFcr+f9yZ0Xv
hLDtlVaZhyDP1tsHK1rwOtVB0a2RED47BvaKUnQbNlPj7Iy682KlTRGuz4JqajRWU0tyMLmrlUxW
uRqFc+jiXrdWiaig742682bf1JPebSNVyXJEsin91dZtvdzMwjVndrnKPM7RY+d1iAPD672AsPk3
L3nmW+b2bmgzzDMlTkiNoTrD2MSHnUfGgIIGG6CMH2PEmtqr0fySS/zueHorh78bNI2HKhammSam
dVNr5xKtVxep+6yHoBA9RNWpfKQUfj++rA625k3vGjPsFkS3iWKpO8DQWHAWy/Bs2J2PvVexiWhA
n4tMKtnZnXHqvc46lA2t9HA+hGjQBigoitGhFxy8pHbR/HtrbxPJQlnqe9Uwfyvi4OzKMw7HjqsC
uNy3XDXw9g3U12zsf7+YmNImknWWpeVBRFAJjOs8fbCCi9FTjXNT+NH8lCQ3enafWjf9cltkD3hH
V2e9O0vD19D8tLPzduLMG3bq3ZqoTCFOxpFsSWovVggD+KAMI4ZIfrQcig6I9URHbUJMJu7/Sofz
/XLchDhNGsdJLbidFGjJcHpStRvJy7xKxdvtWhCPzRpbs8O+LcnO+Slv6nZqV/dJn9DN16o7FDNj
oNi601BG6q+hUUafChENE810dB94kgmJe/luBaedmd9Z8m859buZr3XJQvCA/GXANd1VxROEeIgs
whGZotwbcAOiENCMp90y3jqvH6w9eZPm1b0pC0HDgk/zVwVrg175KjtqfCzTs6BeGcWLpX1Rih+G
hKqPuNLLUvhaF0aMTmMX2n9zFtbd+W4W8qlNmi7i2pLhm3eaYhfzzcBFMja9WIWYG0fFivQvCv2+
W3zy+nbejWs1VjfP+rimUMFBimz9QvX6q+AkOMHRuEs/IR+KI85K/dw7YXfizRsy/N3IMoIxS9OB
21FSvzjJXoQJ0WGAthRyOcGvEtNIf0m8vznPmygnIPFhFcB2bkd8RhAsgkcomcDDAHmbuF145lnG
MX7/Nrb3tJtANxdqFHQCB11hHBHTgJyWjL4MhAJ7JU9YXbY46P6S7Nr7t7u5DGdjE+pzRxbzZscz
Iq9IQyCixsSloKQEBOzw30na9h52E9HKUoukQmLYZPbNQ/BzxWMlFOIRgOBiR6mPW+e0a+C7E82U
TTQL5XIO5IgpTqmgNoAMqRgHT0DHDyJ+ZpNfn7p73CixCK3pwe1rPu4EMmWTvFlVNSSGSZVLmvxk
wUsGib0WeKNTC6tPNbkEyD/m+1SX7s6q3plwZRPKiiAzQilc0QuwaroWi+bwFf8wp4Vg41NlSmzM
B3fG3Hvc9Tu927+ZnhdG3XB4SFBZy+vmlK4WQ3V4Aeyu+Dq7pRtL93/ROO/dmlY2ESsCphHMKmFb
s8PiUHY+nRDTvr/X5BOJnLMUsGJBqGv0yY2/JFrxfvBNflYnZtugRLPSl/SZOirOUl9irxy8zmta
P3SCM2onvr7XKv+lI8n7cTdhq57V36+ZZnyEl8MtIDNeuJRo6DTfpN3LND8ssNYQj1j8TPspEcDh
Mfmmu+BmgSXS7ai8WvO3paD4NpantDs2MFm6L5p6nrDtECHrX83RtUC1Qly+76yUvdW5iX16X0F+
ylgpJPl9doEGbuKHXjqcApJcF824mmxvnxK8k9K9KXC8W6BNF+tKpK4U2cnWD3HoZzjH0y8DT6Lj
4rzWllDlIYvfBdrvPfAm/o1dUKZJDzAUGlEC5OtKS3yhPsRI6lRPM+AWR20OoVv+3Sz2DdL27pHl
RTOqPCDwZirsiYKU7ghviZIEER+bpky3dR9d39bZVdjdmWx1E/y6SCkXZa02rhCzQDwmvZ0/kkRg
UgXeulgouWrj8S8SCt/tjLda5LtHVlo5wgiay+sg+GF1zdXcC6tL3RWlywkiBXiZLkJLZxcltO64
D7JHdRv+MMtCF+DtaMVIUIT/66chVYIjZRDEGCCDO+NN4uWD32NM5u9sqZ3gq26C4NxFWh3Dvydt
a6iSrjGQJebhOydK7qo62OKtVtO72xl3576mbuJfn1KOQeuRkz3zs+lhLAk61S3daF+dscFzUvoL
tDZ6nCqcgFDkpe0DEj67ufu6nD6a/U08jA0xaZbVvVLHeOmoHCNS5QkPUepQsb+7n/dmexvAIERO
GKSt+7k0Ha4ooicdSd4yIHLeuKLbmwMYxr9bDVA36ZuqzcsiClyN8MbpD8FhgYyGWizlzSjA3YKr
YelP8nmKDzuveSeAqZsAVq14/iSisDo6cnohLijgxV6iHiv1UCw3dey1a5Js5sedcXcmeqsoMMlZ
rrU6y1qB6ncx/Vg7ZurIml71I52sgf0V+9peg/aXQMR3MWQrKDANy++I+tHRLHs91bkOmlhGSy/p
fByQr8XyzccXJx9tKrxP+eSXxSctR27OD/KrECX5vexq5w1slQbCavwdjJD0TvVmiUySAwseQDFW
5r48ODjzuM2w9wbWJPmDjbXV2aO0HOqWAZRHvssQpxs+r/2D4Aun9ulvvutNCJsW2ao7kVLX6OTP
rQ7soUZwyFE/5SdqnSsiThfOu0iLvRW2CWDGnFm6mE5rpyI8io/mhBg0ugbHFf030NEBp+0ue1Ds
nQa0uVUX6MdFiGTz7VlF6zo94g0SuU3kI/pmHILShtdbXu6Gj1+fyYapGJaCRsS2K6PrZpoJq+h2
gkup5tW5B8xSxSCtEe87yZuxyZDt8VNcH4PkZi9Eq2/1k/+5lP4YfjPVUpgrWkiUvh2+lDT5rQe6
4ChVBY0tYZfeHOXlKrqUTsST2cNHpKyxy9QPJf4DiNSajnKr3Si9HeGkLp4ALfTFOXzODTdEYudb
xdqH20MW/k2Y/MY8xc/LTcbuHO3RsOvY75JD8arBXL00r7E0bb9Hh5GjwnR6J30G0uyNr7lnPmGH
SrOm4L/KWYEVB8v2ji9Ma7j35uamql4s4bKVnrBeUvXHQ01dureuAuOQR7jI9Y8V5sk6cLf7pX8c
KrhtiJVanzts4uLPff2lbgfbqH3pHgsJ1ENRdx1yOxKxcfoidT/L0peac5xc43UpD171PX8suD5g
QqMXOZrCc3JGYAoJm5Q2S3JQh8Fevbmw0k1ezOBnYn4qy8s5QQbyiHJdmRySwM0wn+yv+uHI2TTz
KVr9YJWd02NGauX2tLjDOTCfdHwKw6+DaOeINTMkVEg8JDvU+J1wPFr3feLqPV7YvQ/8qVGeJdQI
ULS0MNYUben7cI4e+INCShs6knoToFWh2qQ/cCAELzgleLDiHXHffZ++p1dSjoId46Y8gnpNZ1KW
znPiLgoCm45UcKjcSMpJGn6khtdB9weYCUwzcSvlpFZ2+FoE5ym5M7urRr8TyyuodMUM8d1plack
djTjDP3AeMpfujv1HN9QnitJA9oLK7LV++JVvrJAXX5KmtNUn+TrCEvE7xbKXZciFjC+cKRRtnyV
EowpT6Po9JWHqslyY4wHrECXEU9TuBPXMxP5Kf8eKCdTv4D33IXHYQAudWMJp+GxuDK91LBV2iZf
gRdRLD4je0cUMe8V4zJEVBIFdh3VShP9gPE0npOrZvCWzsW7VbBR9oDlXXmh6fN/s+Gk3SZXpXpC
RzsI7WVgczra1+Wr1XvSLayJFvlNwxvEL/2Zk7CHnoA3oQ0/osYKrD5A8ks7Oxodq7isP1vJNfLS
2o/lFlOD8GfYnrWvJUsGOD8koSy6KJDQokn9vfzM8zINIT2uayiCo3KcP/OJxauSHHrDbnEFYClQ
m/uBvhsqmcpXTeACbkeVjx1a3jrMEdqeZXEKqwvZOvfHCT5cZZfHtWA6vczddSg5CryZK0YKAS7S
6jmqV/3F2NjRJfQXSB2lcgR+laISOh7Ub9rD8CXQ3Tqzi8vxLv7MPNHBvVTvhLPgz+WFjK+yvdwy
9THy4zhx3rU4spReM1HLc1Kqpc0FExHSvRkPxW696ddH9B/xbZODKnWfSmFPISI7AUtASyS/Iul+
qdCH+E2heCcn+F/QJX8MuElD02yqBm0FkauH+hlP5d7NUZfCvSpiHSHr70c+1s6YCaRHuSQBH/VD
lZ1D4yLF/qP3Pj6/5TUH/Ci8b5LTrtKabhrJEfXHzsXlVWuPpunASByCq0H6qTay0wQXdFJQMWs/
t8Mpzb7X2X1QfRLNA4wx1Ev06L4xBvqpXry6sXgXc3a3dw79ktyiGn/M2iaXnRspz4YScgsrgZ4x
tG8LYeCLPHFjRE3wPqWW0ru7coG/vh/+97DbBvJsFrFUrSLOiNNWmS9Kh5yV+ZUKGbq2bgBLSrjQ
MCQXPBFX5V1y6luK/sHr2baSQwO/jXBt6raBF0Ko8IUAVV8/En3VdATLVmPwaAP2V9aljKSck05H
PMwmrTm02vVSnuThJqsvpOJOWZ7m6RR6oH1HJ4LPi4MHTu5a+ygGp7K8E2lH4q8afA0AV+mIgPll
WzvqeC3iatdQ4daulVShf6Xsqa1LO0tw27jOUrFWE3zAb5Xqypr9uqJzxTUJd1j05wlR3XUn38wm
zq6HsPfq1W1HQ1jGD5S9C9Ov08o/3vYaK95VIYRyUq2hQV4IPTIJ9I0/PUhHuKImacTsxx3oyiCg
xK+Ie5WAddN/9J43abRJUFCT1RKiktyGXU8pAHMn/M1Qiban3K1LbGzBS7scFtl+QWDvwTdJnq4l
waK25Jit12Nj7lLvbnGM4oqaPCOEhy33I4a11V7w+fU15Y/53sTeoK6nyVzl71ovQ/Wx8JQahXYX
CUUUldd+Dugnjics17sLke4dvnieocNA373G7JwC2w52nc9yrcS8+daT02OwUPSPfHKYgd6ll4v4
fYV+sXtNW6f1o7e+Cb7yoLSa0gFhwBd8xdVFX3MEnJfiBElttdFCGJK+vTuUe8ttL6xtoumShH05
YVSKSIhbZG8cFzdCIUZXHgQnXG7XoTWFnsNEGuPsHDk7c73tV8dDO9UjZBDmugPCqL8s9Jd0N5+w
RJwTX8SEfYV7Qo/QrvDRlWRcCh/G4KbBpn2RDiOyBM0Fy9HcmxX549ex7WE36hxPasgumPwBbQmU
3bujgI2hFx31c4UWwd6AO9tu27uumrQImhLAnYRdbXmOEaJ/xqEx9PNTmty/uRNUDvnp3ivYO03f
SinvAl2YxMW0BJymiA88dycWAQL1zqrOI5Z2c7+ai5A1f/zef7upfrDct13qUcuXrFr5Al30KEZU
N5Ek750u8hKs+gzSO1RfrfDRmq7xtTCXo7mcCkpWRKKXARSVzulHWRDLgOy+aS/Xi1rR3lfCZaDc
5/Hlgo+48TiVL4l6kKfVDdJ40PvpU48+XRpe4B1gmJ/6fgRSaZCeqnFqq/j6BcNd2V/NOqKrmCMX
HgehOsXck1r75xI8lSmChY5OYpidc8EtDhmH7kH/KWLi7Y3X2o2Ju6QtyA+NVrta821QXbE9qygt
Ccds+JSVj9JwWhS7Q04Tc5fK7/MvXf0YGZatyQ9zjz21XwjIjX7uxWeu0CUsSuHELXkijw7OCN0o
JT7zO69iJ/Bsu/aiZYp9vKrDxWi6HIT0ElM76UiNruv92rK5APQXigckr9+tKCh723+NTe/WXiG3
hhpm1G46dwQOhKFsdcAlIPBos5gHsMDaU2x81lKU3LnIzvGhBNAwzVcVwFhh/mYGh1m/kRNUOgXh
ZDqRdq+X16PsSRlfmJLBX1Idepd6vrkbv/vCmqa1Y/obPjU4tAN0eezlORuLcwSx2sP48TtWNN2e
OPZecNgcDq2UR1m8uv51+KDesgBjb1XRStsbMbonQHuhRMYpxU87a2P93I926eZsyGvFtLo1KIXd
vduWpLX1j647FtiBuRqgA80hD224LJ4KDIuH+Arzs2Pc7tEQdr7GFgdg4JwVyAIXk764rrOHSfOo
eSl28jKuppcxNpjtZVQeDHxAJLjGUEFjn7vqzmTsbJQtGkAPpcCUJw7Kcl2f+PPma2fKq4v7HA0T
G1o1Ep+Yp1zshui9518Pq3errmi6xsgEWnFoU/hieNPhcDE5g8iBeejQpBgPSnzKntUVXV8XV4Zw
r1PeKabf+C//52X6v+Frefvbi2//6z/5+0tZzUjNR93mr/91Fb80ZVv+7P5z/bX//md//qX/uqle
i4eueX3trp6r7b/80y/y+b+P7z53z3/6i1d0cTff9a/NfP/a9ln3NgjfdP2X/+4P/+P17VM+zdXr
v/7xUvZFt35aGJfFP37/0enHv/4hrVHv/7z//N9/eP2c83sXz8V/XD3Pr//zd16f2+5f/xCMf1qy
qSuWaZqGrqjyKgo2vr79yPonpFWJH2mqqkiStp6vRQny61//MKR/SrqoKJaiaapurnIfbdm//UT8
pylrimGqGNq+/eT/f7c/vaU/3tp/FH1+W8ZF1/Iwf26t8UE6sr66IUmmqskozGw6ubGqhX3ThmDO
oG6s7dT0VcOuCh3aQ74nbvznSPXbWAaD6RJK4SIP9+elOpWTqOtNPbtgrGULl97ju4n//eHeP8yf
N+H6+fAhdE3UTFGTCLSbiDRChMrKJl+gGN5nI6aTr5p2+/EQ//MR/jTEVjFRMfNF7qxpdoXgQhpe
K/3zx5//60cwVeZH1iRJWe9/73azUtW6MYo47xTSJRrzsnBH+/7jIX7xyk1J0xRLVC0WpWhtxgCt
ZemDqi6ufjd6lj8di2N0j3Pdv8EF/MXj/GmoNXi9exwEh01pnBmqKz9VfWR3SNPLp4+f51dj6JKs
SIjQq6Ky7WFpidklIf1ht9OPKHTHluGqUJ7+wiCWpKi0VmRc7TdzVmmT2IoJXGs4H2V3I2m+Eu8s
rV8+x7shNnMFtX2aAp2CuWU8lpMzY/Ghp3cfP8bGGvlti0iGxMvX2B5Enu0WrFCS1zScqlTefXqM
LyxHuctPq29m6EaHndF+9UjvR1t307vXDyFtTIQoFN2VRKJ8Qd+bRphxLXdOeEJZxZ2Pxsls987i
X+xRntE0FclQZYto8+dRs0Bsw64YFle5QdjHz3xqWUCN6WzOl6uUD36se6fwGln+yIV+m1b6fLKB
B4KuqlttgqwdGjmnNuImJ1bGMT2M/ooS2Ktusk93Btqc9ouuWrrRm3RVSnTLBV2/M7ImoYXan4Kq
+mympickuEc2+hXfCSMaapHigAXMcy1lzjDechhhWCG7lmg6AabltCMLfGOSZaJK/20JXpf2QrJO
xKEbqx0hiCM/EBqr3JyO8xuMT3tWBfwlS/mbKXhSubgZZueByY0Eb0uttPPh09glnrkwAVp1iOiF
lTU+a1JJIXYMKBvLtGFFE7q9xk3dHzT0daTqoFO2rCyTFF5HAdsQnZQGbS9HgZ3l3SmQTR9640mg
ejwaZJKDeohVGmmicB4W42ip/d1sGK4oL/Tyl7n3dCN9zALrIinkh6XNBzvXptDmD1446W7S3BRd
fY0VeZ0oB2GhqqTEP8TgYRgTrnwAoFus76ynuXydaaOWSeHMevywjLdTJB4Q7vEHPlLKBkfTInfo
CgBuwoWA74WFRkJc/CgsT0/B3JYvfe8bhbfwmaX+rYeTWaIt3HJ9ju618MfYXCzCyzKeOxV9kgpr
l8xgmu4hg6gCWetJTk8gwafJbydHNSo7ye7KsnmIM7fv6MGoL2YY26PwoCv5KatCZ8zpeS7Ndc+V
WYtFT4guk/g6QXqFe4Cl0/FG0ItQ3AyfQ2y4E6rjWQffqLbRKZdCKqn5w5DdK6Kr550jYj9ovRbN
yYzxJbmNlMUfp6syutFi7RBjMNXm31EWzbRTJ0DBe8j7x2i+V7T7rH/MVW7N0lGJBG+VkTDn2rbM
5ZChs2cTnapTLkeNG2fG9RRO56Y3VVeZkmObZVfNjOHcrAimQ9XXLuuIjgMw/O4mkOvQ1Reqn/qY
aYci7uKLUZ7FH10LbiUqreIIFvmpntqLUaJRNlvj9VQItjW5M3XBRDk3wasU6qchKC/19kEPMGex
bsIsOeldetXNS47j4WKbevVkLpJnhQiUFb42qKcYxz8pb916Fg7pqITenHRu09MCnqTIGdL0mJN0
Z6jcLLSwgF3LaXKWhAs1+pxZz2Zo2Qq8Llo1WYA5SXOc50vgrJVw0mfRFZbF1+hvsSurLD4kyCNE
j23z0IQHARROa7izbptwJYyhspvOE9ENKI3q1khPFXUA1eidJPT04LqDu6Bb5zL/UiaIdVSKrYd3
CaWSaAyGy9KigddHtKJjloMzawKRYFQfLSPS7XixjsI00YQPmpthyB8nys3oi0wnLAu+dQb97rGO
TkvSY+QegplRkoXe9oSM16UuGfYssIawB5pKsBwzSsqUQmbSGV+geR+3NGHa2J/n7t6qM1fVreco
LVC4SrHuy7SHeRBsPMuvqyCMbrVUptcrgzcTUFAQkJIVf5oz9dwOKQVheUg6yiLB5OVh9RhJP/Tx
k8KZVlotszdcFkPn5OZwngwcwsyJ6W15bAVVAjsJqcsomnEfQUuXx1ON8HGnF6c0VU5zjdaHEJ9n
cDYZLaoCBq3co3y93IXLt1SObgtRO6bdQoWmpM1LH6nW0s9DTkN/xgqJ4exWFR0jze1sCh/gpV/G
c3KBLN+lVOFI06295PlnKlGslYYnRZEulTKMbG4m2BhmIj/sPBOgkRHP0KSNp8E6FeM51wpbEJaD
3n9Vlytr0ex86W0AJodhKVHbG33sQ/0qw50KBQBVkF+GQbmfgmjVhu1tdTjN5k8TGaqoc9viOZCn
o1p+ynFnbFvrKcq7F20M/KGsnud28gU0/LIsB2ygHJOBCp81UO/Vx5NMt9yqQ2+Q1efUaCh4Bwqi
bbOI/XRLJawNtcOo4VXaW5gPyQ+D+kkPjPsxLf2BnSKLkbNIreaiugIwtUnTqzhc85ymPhfNgjml
EVy3ERbtZk2fvAyU3sst83rIASXkKYF2KZ9kjfauyEYeRkJYHobC9yEpUr8BrqHM5ZUkoDZFjwSH
deUgdhBZSBwPXV0fq3L8pqvwLqL2TCX9ZFndDz2nNy62OlW8jMgd8Scnzb7pkU5ZXeC0UCwqRrkI
03sA41hKwBy6BoPCgMCOqNdYCWhFLtexQAAIkHwwrPDTKM4/W7WF0+jW5vda+NZG0bltTQdJDi+Z
Qc3LhRsodEv6Wz0p7kTtCnAne0g6RHpxNFV8tgt7Rouwy9UjntR0mImISWdOhy6M0HOq/KpMn8YQ
JQtZewoa5S4YvhhNem0xnUYeuHNHd0/RbhK1uihj0ZEiWgZh4C2z+EVJIgxBFRG5GQG5ZJNzPw0e
E+ATaaS5woD9J8hwCVpYYixgabLrkHl0lkZHk18QZdscF7aR2d6C5nqIWsU2g9IRQ46jWXcUUb+0
dHs0o1NC2RVqyNdeAVoyTlBbteFb2kaJ14qKhdkDp1evIrSaAyvok+S+iXD3MpVKdEoFb6FBQN0J
0QDtWzM8C+J0kjpU4/rnJEdKhEAXg/OuhZt4/LYYnoALUdTSdn2QUPdoL9rmMMUEFFGO3USbaXfG
dq8FnjYrnqRn56hEbT+LtfNoFbOdCHF1GZSD+r1QkEar8D+QIZV05UGLukuhAMxSI0xQKfW3dBBv
poXuF/3spryeBl8Rn02QHpXen7qg+5TqQ/6gD8OllCzOQDANrOapGgW7ItgAIAzVe20GsaF/KVvx
kGAirmicmj/ndDxl+nLZ5RUU1c9DmTmJbrrl6oGsaxBAS966cT2DpErLy1J5kqUfDao5Y/QYIHGR
JjiJYOaaQiXOli/Up0Pth9JXbjQ2voLIPZIYQeRpuXQ0FbzLR3Ar4bEmh5FHifxG0B2xN9yyA+ej
HcrgJpHPk1QCIbI75XNunoboppGFc1UtTm3i/afc6NLtIpzk9lQAbBou5fEcL/cyvuyZ9ZRUsyOE
D/XyWQ4Rg163WKyH5yE7an1+EWLgGgH4axDnnglxantblDqqgEHvLoPklemNkr924miXPNLYskxT
HHRrtmWTP3Xloyl+n7GHln5KFZqid1JzbwIyyJ6svPCzpfZwkpVEDfr2jQScZjGm+05vbwMz/lRP
dIQTCrO6+hyOydHoEEi3ngl6GO5+aSwqzBdNWV9wbhbzfWo8LsD26HRHN5l8sSj40F5kQ2vL/WEp
vRnr4ORogSIMFNkrgNgsIU46RC8Va77h/7F3HsuVK0mafpfZowxabAEcrajJ5AbGJDMhAgEgoIGn
7+9U9WK6p6fbZj93ce1WWSbJQyDC3X//xRRZ3YNviEOtxz2/S6uytlK7ESlFaBbGJJPa6gXtRk6V
ymwYVRVudRXml8v4GjTTrl26q9kW8TDSUJhcs7qX8qKV4sVpXEj9eoP230x46BbXNT+o4EWpOveS
utqT6JpdO5xbl7W8+54iQigbVAFDta0GgpNZl4r+YSr/2EMezoEkuisffvmjPOZjRexG5r3/D7Pg
fTL570ak/zR5ura+JuV9cvEvzoezzY/exr5N8d1S+X8Wff+XGMf/PpD9p8kzULXlNTPfrYKZvpNA
sc27gxYCjroWu0///Wf7L4cyeJeOb/ueYf/nLUk6pqu0uWjjqfheHBqxQyD/9S3+P7z6v4y7luL/
Dq8+l/X4JfKv/4DI3v/Kv9BV0/yHgxtg4LsmyJ9n3pcu/wJXDfcfPtsYWzfY0jHV3kUT/46t2sE/
gFYNQDbD1t374/p3aNX2/uEB7ugeWKgVmA7xCf8P2KoFIPsfXnpPN22XkmcEtuP4vmH+H4vbNcUH
syUKwcRxIWyTFr4crL25KNxrY+gvRY0qdRDmdFRNS+0uzat0pzjFxj8TfXC1jEnblszK0VoLuXdL
+yUXhXuehvGjXWDm1+6Kn+e8+vsBC3Hu9K6/dhaGbvPSnyqtIVm5yk1mdLe+mXx9GIZGsFmlox/9
9d4i9fmLIWgCpCIUurTLjDDq3D9Yaq0h+431Yeup1T+oeTrTFe7ddplOjjaOQCruFFXKwvFlsQQV
XuPvu4Md9oxjGONPz55+XaXSmdOTFuMrqwqtJfaH5CgZKXs5Y3qhlIh646nsJjecW+jCuY9v9trs
Sz19E0n1aJfFGyGTfJGSicfsnahVqR4KsnDW2fDj1jSw/ORPbxzRJxF2ytQwEzDTJ7o8b9Q5Tdm3
TumCu/OCDdqsGc8Offoi+l9pMfyUdGupxZBuyY0SzSUJMpIyiu0k64tZ9k+DlKcym08qqF+9EfP7
0vff0qJ+bTrvQMb8t9XTnS8ZUaUlpOulZaHciO2oLw/mksKDTvAOL+aPJM+f2hLOrUoh5qbqe+79
JznFjW1cW0W+YD7nCBn7HMeThFJtwBCel60LgXWuxJNvDzfTXl6HKt1OzVuv0YNhH3Ib/fqFmNho
Tr1f9JbsoFXbo/VNN54zVjgX1fATKu1TJKu7H2Xz3OT5Mbc8L6zzjN19Y/+h8XQviuhSY8yeRVYG
226hWwpmJmHf1Qhnl2RLD+7CcmBgKeCYdiyTcmFKFFEiK3fXqpnIIp7rpFyd5AcFjTe3tTgbAhG2
QyK3XpaymxxenHXp3+y2/7XqVuw57WOeGs9lSuj1Sves01p7I4nEpbkQ7uBPBgZ1EroPelZvlSdR
sbdL06CK+3FG92TPLZ5MEITzwMmJAO1eS1XBRHL6fDum03eSB90xVcBIZWaHWRpAGhqaDyxE42Xy
N6bfw1szaP4N2ZACmEFcrvggKtMZStoocRgFfdJEamCZUHYMlcq45Bq8c0OUajvM8myXBHlPekKH
Uk0Mw7X/iSQYhE1byPbRoWdVfYBb1DyGuek+JXjKGG3ib9O5x29RiFe5pM0ul20azUg7q37g50+d
JrTSXG4d2WiR1A/uOiVHVL9/0Og8Flau7bIu+/Fr5GfTHchiBgMxIwB8Ne4seQuDfGF/YMkFP3vi
uaocESKAT0WIcDlerAbFMp6mUJ2beaMzSDk5kWeOmwabQseozO6bX6owi6hcFJOwQTxZOmy7FDt2
rdRd3h3I7dn8Oq3iZwxo2J2gA2zyF06CPz3wB3kmIvnyPbbCIgnmcDHdP0s3AACaX1Xmq5ijgNvk
XN50syXOWrOybW16+zJtzR1XOepx+d7WvQ1GuISm/ACWwJN6wBaoZY6ITK3bG2KZ96mH0twlfNnT
h3go5HQMTO/LmLp542UT/P48263sveIeJRu0+uxpKV1sPUD8orFT885orCwWFs1aZZblzi/jBm6A
DYebFvVsmdWDsTL2jdp4s1aC6her93euV/bYqpGDHPTuqRP23g4ScfE8dzNbCnFge1EuYM3CJWov
y9HMma3kUj2D0fQeYkmF/0rk5kS49wOvrDJatXOxmZgItYVcL/Gu8+mQk1zEfj0SaF4BnvI8r4FA
2t0sAWprOv7ZYIhSQYdWiCuk8CvUDwbX/rRgo15dxfSpT0zcyrKh+0Pb1D3xKA2SimXCI0oyOw8b
y38SS57dVOeTXewH4xHcDXNqkumiXtePdSWa48g3U2kLhdZAGlAmGHfkv4p/6h2Cx3WtF/7P/dSJ
YN844tta7bNsOJO5mdlxJbqXrOt4p+uWkVVW40PyGKRPZlEk+1XnNreygpDD8aj57XvXtrgeoebs
Sy3uhiqPU1E74ZRP0VouV6euMGytkm06FFborXduTy0SMHfLWLEhpo+lvqY8qthi9RRxf5aOrrA5
EdcimRiUMjiiXXE25+Q8r7q9ae1Rxm4NYto0oKtU1dhvDIx/NHVU/HOeCDiovVpthSxume5fCnv6
0fJYFmCwichawkoZAdLGp+ym2c2v5WFd/4mRSXPnoXp29MrbObPxUy/kteiTtcAS4l2qVlfEupdx
8WfK3HaoPpSOpqFAjtL41T1hQlCFbSuSgz5EgLMDZU6UVLf5d8bnbxMP8/x0QtucjttcVvpmcvLv
vhw2ZgcA0eKpVy0lnBBTJ14BvXg1NKS5rlVJ/kL+0plo/YKlC6scIYNRCqY9tynDLLf/VBlc7aIn
dZxTFzVe+7WuJTEgNrGZqfuV4uWBbY7kxbqTcnoN3nMz7kaLuNoEqexOulUdtz28tHrUIqdFUJJ4
96TDJSU93lendnq3zc5+XP1XrtogbBTfqxzJlShtzqrtshgw9LSPVpckC4PX1xXcxl0+iV1WcR3Y
rDLMMpGbrGFKyuXikaA6rbEmRR4KWrNYkLEYzv3611zKi4YZRV5CpBd3TlXPJVQA28y5gt/VDu5G
uF0a9y3TcNOky2lUd4As15qoCezIEZMIfWNJQfSzksBn/4iToEIgY7y0RfcDxoeYRg7E0kO1Hsuk
vXrj/JK4hRHy2S1c+HBPc0F/lLM1iuBnmP06Jg8WTUyb/+5L/bMe0VS0ouke8lUds8SCwjPQonXN
95A7DvKG2gurfvpdTVoRaYu6e3v4YavPP7pygv1gGMtNOg6vbj+2oZ16S7RmSZyUjY5eVYKlY4zn
1Os1ZeHPTW7K/SrqJrT9GldYPIkBmWpg19zCxjC9ag3CyMaMDFDuuoXElDo39qBLuPKaaHKZLpj5
A20v7WHVWYKUd9gu65yXBXN5zRgesqr4Ehq/1LclgH8P+SJeTRefZbPYN0b/6QXtzzh2VZR47LLG
lCsiz2uscDrY83nx28yx6ZqCPsMdGMvMxOBQr4HuIS3vcMsykyHSrIELMF1ZTbkaU+v0rZcNOxjT
O82J83cdCmJetStrs9c57WSkSeDWvCPmU6mOkrZEQSDUTuTUKCv4MmsPL6LAqtkePaqyLyL2JGUA
jloJsekQFLQWexwj8B5tl07P7353HL9PbqCRM/yWBE+LloeG9Tn776V7/9XeaHML3SaQ/FMNL719
yZbvRl4c51aXD78L+3dRfvnZx9Q+rFKPLK6NvNj1aOipSH1DQ1c4oa2+RtqcGv+7wvxu0rfGAwd0
N1P5o8zDZNx0P5YscuXWwHxyFHaY+jByMw76eR6mk85KqQJpqNs81FF/zUSerpm/0yy1rVMVWeKp
BYPo9fVQN9alLNtr57ObnZxDJsbdFHxoDXAXrnDuRudriAnELwOErSWWwoInX1PHyKo9dZUZjou5
0Ud/65hqi+VU7BVfxIaH9CbxaBabHEtQPVWha3wSoD4nOy/9XQxcXMan5tF3do8BBqZmTt9V//b1
iwrGvTJu6mmyGnr7+WHoUcWpm77kEaBkjD3Itm/IK0FON+I8CzxYMp4EkjDX9xGv+FY6YJ3ZE0+K
KLYirlJxGUotEqKPtqw8WvM6tR3Q4qEQVOZ7eQASka+sWSPDsDe+91FNCA0BUSuJ6uCvvq606+ZT
Hoit5bYQ/LK9R6GnvSkRWPHFYICOewJPjmVnHiqiZPKVpoImD2Q59mFoVboRFckSutpDzprGWp7V
k7lG/YP9lxBMhafCEBffTdHgJrrppx1eXelwHgkayjYJUZVpXFWRi/Lf2zbepi/KEPfZ4dCwWRon
bqbXhAwAde/62DHgVckChn9Tus42SPXnfQv4VNYcAoi1u04ccxcx4GYm65UNZHH2H6sPk+xAgG9t
EyS31Li4Yg/rOVzwYCE6Wd+P2pfRxpl+ZWPlm0f8xBQ+rYfJPQlnZF96GLmzu40v/a3mHUbkzPXb
SHZSehnpPulWem3H+BEm9G/6/MRGcVouFmTi3Hupi6Oczorfk10dRxW3RpwS+i4jR7vQEHQuiaSn
3D2N87v84mVpt/746jQvXK1tuc1KVNo7JfZWu8erAU9X6vtjAnB3twLpfqc9k+zWsqJKnIeOSS+G
sugTj1kesSYvujg1dy1lutsq9ZNi82//KWRkmRTDDY+MCM1MuyXkOgxRKg75E/1jLyPUriab8nXD
Krl1n1ZszOBR+UjMxbk9I+A6+ohHn8sHhDZD2P7iYs2dEFfZHi9N6KFZyCWRLlFC+C8RSs5ewcfx
thoDiYlzMB7KCOU23LzBuuW6zlwMvAqT3xZMjqHBsr4HN4SRvJmDi6f2Hfi1t3OLvVudOgzH6XFx
JCoONTmr4ugkx2IMqNPxZOwS46izV7aZX9S6l+p7qn+KX82txk1EYXURjjiZh/arY0ZW9cIZ2Wjt
fsTX2d5UyaVcuHTOHluq4FkvA9aF+1RPY2Eeea1U91tAxJ/ipf6BSBByd/iPefls4VMrqr8Tz2u5
/1Rr91Ha7HPMI2+d6M824WvJuhfls2nsSnj9Y9g/uCi32BR8spgXitkINW3MEc36D96zlv1+ccAg
lW1kGtvylFQPssohK2wRiojqNK0HkkAHpHprlONPNT/La9ey8wYKeF6HsEseOiz/ndOA0ZCxEwub
rY3EXaiNg5vznbMZYgF7TJGG0uCo0Nky0/ZaTAtftRuPffQYt9aTf/83F/wv1i26g6tAqFH7v5L0
4hg4KGxq/eD3T9o3CuhA/hJoIYnQ4g1WsfVQztf0jQ1P+x0ER+VHeAGgfvayUCUbhB93ZVe1oUCX
PmJL0viigKSv4YtzbqEvmzdZd7Sqm0GoU7v3hnDJD9hluPMGCFSslxxzcP82ClJ+Q8+Mqu9ePvnO
EZNHE2jfOC9jrKoHJJ8NBq+YxdP3fACd5H+5O+o3glWISdZpXA0GmU1aHNREhg3HAgVQrFkxZj8+
Tx9ufXd2q2ufx8vXYu7MMiy7OEDIbHC5z92jE+xEj3fKFj+TcJVbmozAYZ0S1Vc+Gs+W7DLN2Rgm
yjmoBvQlZ3c4T/Wuxg1yzqOG1157tYIdoBqN69ge+3xzZyk4j7m3zcRWlbveepB8bGgw1THw6dG2
8osHJ5pTY4betiYvUzylc8w50mDVj7u12ye0R+vWJYPZ3KXac8NPvCTXpReMfhcv2+hA8DL2MIbk
sqh2rnkU1nENdkv7FpDcBczSn03j4o+Qf2qxCUjMhohSnCbtyeCuzrBHx4aI3LSBnOuCrnR+Dlji
mC+EA8yse7PUP3RvmHmxkbfE2TZ3OvUg23XsbQmmkED3ZyoEhxQcQugRME8RHG2caX/p7lV8Khyo
lzdRsjyJ8RuA9cuNQlAd1AL9GbPtpN4NlJVls1oIewH04P7kofde19jq3o3LYH5MDGtJ7Oyt7sT/
Kp+97DaiAKy2IGsdNSYvYmmQxU0mc5hMR0FzZcdZHUPxATgp7T1HYzFPyolHkAAWGW7Uc7vb4fRp
/nVpnjDHxlNlvMj+lt0CDH0BtWh5IwPrIIQ8ggV2zJwAe3z2tjL46Ze4LJ7bIgrqzciaWYSCnR4i
iXcW0KHN7rGiBdzDmev9cLmMZuyJMzwQaD18dk27zYShym1nHKjcS7c13B+C3opx17ErXCNJFIYf
bqm62WORPbT6Vq930tpNAxygesfFu5SH/kGYBxhLBkud6+LEgYgstUF/xYcOdj1tivau1ntmoKnv
vfm0YhCTngr779gdBusoy/3ibAOicI3HKtvUxiMdOs1u3KTfOcreBumWiLTqxoNOZNwlCETwW4lK
aBxsRxTJ2zM26dDmkLbpe70+UXw1yp93CoiFH79Ux68eDT62b+fuvRBnAtwxSRjbQ+DfxHuiP+Im
wyHcDKhkDgRS1fX1Pla668Vx90G/ow8Y5xMfW9MuunHQBsK/uT4JWXxF3DgtjMwIaziKDVJw+B2k
tLvFVcu2VrOZ313/ZKvIeOF3MbcEVkZe8WosiEKxO7x/IKPfpOPvWoYwh3gFZBcOYs9tbQXwzV5q
cUjAt9otV66JhKXdU72n8dXQtnl6sSXtJuSGLR9paLczSc7cRXyLNm5tTsAmw3A/4SK9sPgGQGm2
5rrrnYPTsG8LZ+8yiLgDyLFfjS76DeRnrcz9UflNzdWD6L5PriKunrtTGPgX0U3n8gUUhtuJc0Oh
5YTQIRjGt+XCa5muKeoS84kuNpTus5aeHf4LLGIod5WzNwo2he9uevjd+gyb0XjLpnmjgP56UO6M
nMX6MDo31z839l596ulzN4ddEbrqFbt5o3vO+ObitlqvpnNNgRu4vEBON4t19N0TcAzt2jfBebO3
d4Mr7RW9CSQECrQ77Tk4+XhrqAN/Um5i9Qf+TG0chkuztT9pTzQO2RjZw5nHmxzb9NQ652I9WUhV
rUvF8GgebO0qmcoBNdlA20c2khumygZIKz2XPtSnS12iwHrWmhhgU9Ub3hFngf4SWf1x0fA82AKw
w5OAhDsRsIarCwqqYD8zRhJx/s8Wql2CkAtP3qlUsM3HDoLDJpOfWb/Bvsyinox3J2wqZ/6FjYkG
8QXTfePNCS5IPuEr8B6PWywEgp7CfxyqnRR7ewnzN1u/0JDQx5py43UfdLb8KX4Y+USFbu8Eori0
QoZ4gA7k8/yM/HSNEZr8DRVOV/PNBoM9j7GYIPzs22+aztlY/qqcJXouoQZwZibjSOsYAJuVYOJr
p990q0WXb26xxdBtiJVRNm2d8qX6Z0fid0/514K/cM+ze0oOw5ONXLeKp7fsgy+2Rk6/4fVwvzx4
dMQNiliKcHnV3wCej359AqOjJhbJTV29bwz/5FOSRzPopxMvA+6LCxS7sOeqvdIyMmTUuwbfBwrI
3Ozd+qS1LAY8UhicJ4M7ZDUULW+wTcfy4I0prKMplrXa+DYOgXQKSd4drNDx+s3Q5/RarXmYNawu
QrwIo24IHi3wrsrA7WTpykuFNZWjP5hFd0glJi8MiENwx4W79dA47kbT7Ff6r3SNjAOchCII3Usw
hM2HNT0n60GsEQ8vsDdPMBuNn/KjCkIpN+ZFh8H9thjHVWxpnip/Z9LVNkRB3G8MiedZuWUMN7Fc
+SBypPiVoPykR6cTppmt7m+mBn9pgPUG1dhxieDJyoM1zOHAWSSzoTYPVhf7gsBR7hqUQjFczhm+
m7oEz6t//5H8ZFPCTW4epvSeWN8xzxcwqZ698b0Gb3RWc++ZfweBn6ydn2ZnjtWAeq/Ywuj6Duae
d41L75pX637SjP3SumGGB0qzmeybvzyt+S7Tkse1+9WyntAveKtxvc/JTQNIGQH9MuJT/voEBDWg
V6rXjjUE0IqZrfAELBZ2GWkpD7EOuWRocfPQxrPy22uScWZhCuDajzoTlsZmmH8VekwzV0feYvwe
gus0eS9qHU8oTUJs+2bt1pZnRaPhbhYa1dwyHvUxe7Rcjg9ees/5NWlQXvriOKj1ZU4MTLKSk7Oe
gnwgGnU8DEtxTlVxM1r8w53h7MztEwG0OE0fHC7rWRLwA0MBaEMCXTL4b+trmoYGz2d+0nvhHYjL
CzyvP/TLYeoQbs0VNsCKjtKpgHWgiTUbi6AVqDzD38ToWuiWkGP1fluq5CmX8g1FNmXA0T6C7Fdf
JpCrFlx89JRmm7a7ddkvsO3AWznROUxVNYR9OTrHuYdb67KHTTV5adZJnJVNRzPBKI7cwmx2U178
NRvL2waN9uX+BNy1TWHibgJzeTLuHjL5/NP48jS2w0M9dHutwD9/cWEKG0UbVctnalPURaWfCstj
LsQdZUi5cdRn2bOa4S6kizWbAyYyLTD/vf1x5elOldas1yJvzP2arbiqBOO6Ze20AeBzTqsLVGkt
oojqpWHHk/8ZHcGl6RSvwi2dDfwuagm0J9uEh2SmD6n2ty3Uq1dETWadqma49MOHY8mHYYB8h41j
ZIJM6qMyd0OAm23dGVfb1Hf0iW6YZmhOB+Eh51sL7CRStq19FRwb6QIuJgbrZXdIQzth/Mw9rnlV
00SJiuiG0S03KntIxp5U3TGHn5p0RSQDeuGAau3P1d4U35OE5OTym2BJNvzN6p+szZ3HLjNI5qpc
Fro+8EgHk9uiY+rzOurVVIWGI/bkZf8RWWNFy0KS11Cm7EunqJyUE47QACN4mhD9y6zGu99/LRoQ
VFX5aZjRItkeHawRtPZOd/JdihS3DZ68KTiwRFiYreVhtD0iCrLsPcg6jJRYHjEnLguTVkvKoByP
g1m8G17Nfa1hLVTIZiJwhbWBeWeD5rb+4kACDK3BwdzIaq9r8KuxnG/Z63Nol0xkm1YU5wArgVBj
MRcGDRBoVUzkgVmfhnD+lBWc0BbYnaVN87nmNiUkSEd2uzDDlDnsVTM+WvjE4sVhA+aydNUca5Pd
+zXL/O2k/V4WkBqHhf5OGDAuoU9g+QOeXWXwdrG1TY4jWLXf4X2fiTfDql9zF62yb2OlvHgzzFk8
etIMBuyCNZGq0TR2dffmC9lGdU3FACxtepkdldtRzzVe58l/m3ymhaDlmKnB+XVnAiaW/lvP6SYW
jbGy1vCjnRiDnJUKeucjldoaZ35BOpJrvKYPrlYa6BMFvcbIzgACGc/MpDwW+sl3NInZ1tpsk35+
cUQCNiyXn7ItcU3qxbHwPXMrDG/BN0z+iNKott6sZGh22XYcl2bb1iU9wQBGUPnaXTjfvyZT69Mv
JkwyxofnOz5xVsmwNbwNPMqzHHoz7vqSrJlpPjv3z+7N7eeK4NprC2pxjZeNT5kTo3zzBud5lhaM
Mop9DenNnIocnr6Kzcwzr6gk/g6K6T0QJZWZrbI7VTbXH1TTlF9WAlMBB7dw4UJxM0xznFV+dtqr
WWPxo4q/bt4ejEwx2NVKRirgZjfQkWdpabFtKHbdkr7MLW1yW9xsaWKlBtGdJFZ26F3NOzZ3oQ4q
vS2n8cEvl9s8AjIJD6CXwg0P399bj0ZevmmVeyvLgNDlBYgmWfiRxnbeWAEk+bSWp95Yfi9FDttX
Znwy/eqMKVDKIq5eN/+1vbsLq51uuqF7ctbi1Hpehz1DrhCwyw83ByhgpZ8s7ltPGlQOS0LMtPqN
4CbJWOiHYgJq4hSG7ljKODNBiz3P31rDQ1LaWPhmdxzIy0/2fYspl+U9sbUHTcmPpJi7uF2znAJI
Zx1c6kRP6Mc6bGpnXiG3NXNQ8/xc+XfmMlZlvVBDNLaoMmRDY5FhWBcrHOpFQ5Iqm6HMyT4c3LZD
0yA8T2/a13Wpd73uh/osnjU4x4z2ALvWIDjtjs+tWq5RoaiBpjvd1sQFjp2qt7V3mmO6VG8dkfaz
D0wz2PW2yChutptupgXgyDP0q++y0LCM3MLnAeTdKbAvXxmb26WP88x81gLts6d5NZm6E1qCIbeO
QqGhcoT9hrL0NlnGr6wfvhxPHgu9I8WCfkjaG/jAkeXbxbnR2dRa760DAtxmFtRZp+So+8VOVr8s
aMRxM1efgwCUhLJxnIruoa1AqIQi8KiBbi+cny9frz6NdmFLZfyqMmzhAkEYEZTf91kw8lcwE6uR
tGWbRq1Mgafwzp3ZsqqdvozOfn5MFiuIDYUwHBZUrlflecr7D0rIutGs+rccg9fUVNpxaC9ZnxDc
V8PITST6Ildn24xq1Wf5nh0M38W4TsI6DcYKWmzubTC+Hkyv3jgWIK7jtPthkn3s+JJgESx5agiZ
sxv8rvrS2bO8rfO53tRT+70kE9pwe2SGLp7ZQz5OS/rtiVSL2Z8gXTMBdicbj7bec8PKWr9lNvr3
pXaMAH84GHb61hrCwNouAQ2yK2IFxHxtirWN5HgTFIxYZFTSdKUGLL5zDpzme56SQ1tDfDIVOJZM
x6snu2FXcXxsO2sPns2GL28VKcr9w2qasWnyTR3L1HZpzbQzDInH+xum3dJHXm3sc+Yk2fp4B64O
jAgPJvhdCJDIDBZ2AtuF87XYD8pMdCZ59zOptMfRgiPfNu9puv6BUmGyYGFhAa/KL7twUUJFymrR
BLPmcQ2YP2XP1gOtPewZIBIBoWkMvC852zaeJBOw3rJtHbj3fs+4wdL9XOrez+QksBD4JCoaPdaB
er5CATYcvCQ8vBqxlC720knM2PXnlyBlLdU35u8pw9TBG6ovBblo0yF5CbtlQl12lx51YLkdfHfd
43abk9zdNNUysj6p3kpPt/am077YakzR+9fXNa+pk+pbr8RIBie9ApzBd7u1T1nhsioxcBfsjX44
SRmcFSVt71T4WU0TVnITlMF7v8beJg/iYvWmiBgb6OfJ6+Cf6tT/m6Tl06pm3L99SCdeZkZz3/xT
bIBIEYPLdbgvenso4Zm3s0GaUY/sMMz8LKsf6UaynOUhVa8ZPgoHTSnEkWUDM1B78wSYpW5WK6WW
st06DuI30/V3QlK/im5XDEB/6byvg7KKpizHDmSa4JVULOeIxU535W97cGU85dU+zXMt0o0OMYb1
5TP3mhpuEfPK2bXucrsyRUzSIp1Op6qJguwjMCDW13P601gQmN3U0lkg2gMhb/Ze0xhqzo5v4BIo
6JasPoBiPTwggjDYhXzYS4k5YTIyWdrJu9+4VwxgwSsK5YXBq18Bt7Z9/9t5DIaBSSbv3tbMwUBs
ufneAkZq1pt1NtmZ6wUBC3t08ryRc/9L2Nhm6om3twrWf50yxr3nqM2CGIMw7tdx7s4tkQQi926T
m52hJv0oDeNmWO5ldeor0Fhlg5SkzvjWDzX+YA7IdKo+LJ9uchVmH5XuR+OM8HlYmirgW/hn0Kiz
xNs4xIxHKCy3S44+N7W9FCYUHm8ev66Oo1e0k4SFaF3qaqiQQwAVOGPBedfMQ5P9mtYPoxibTZdA
9mrEW1adalM+povOgs9z2P/3Ohoh3zoo517iax31KqHWEj5lhMO9jvAF5nbVtXTtARDnur6s7XwW
c4ArSsPwXOT25+y6Gyc3B5a0zamqG5brloGMTiw7fbCe4Zfv5Ori8ijB+odcPS9z99pI75iZjGw9
VhFCmt3W3pSWSMFYa31ja4hLZxmZUKt4IeTKPbI8JqnuHhqcCQnnputQ/kmpMmHRQu5sDRjUzEzQ
08QwERCQ6c7WzjKqeCyK4jp2AbUqa4mGZQ3jWMtx1Ib27E+lweZKI0DTdvfSgCDTUxnirp2/e+Ul
O2jAFXungC2NbPC3TEfGsj5AAuKtf1zZVcfEcw5GRaKQ1pZf69gEsTX9G3Vn1tw2tmXp/9LvcGAe
XvoBBAhwkkSJooYXhERbmOcZv74/2HXrprMis+NWdXRURTgznZYlgRRwzj57r/Wt2k2FYCfqg4ZH
BE5qkDcN2jzeazItBE+NtOYwT0K7XZrg2A9Rfa/rGccKpY9oQ0T9wQ4QGnI+m5KDCFk0hetwSLvi
US2XnSZAPFPneiMKY+HjS1zP4adWWuiwhsMHwkNQtG08+VGPP1MZhW7T6iWGNASeBSFUxxC6rIDC
4EHtk+I00qUzrfwujUWwpkWMIAv3VaWVmgeB8SjUEZCinlGbqd/gW4R7cl9GP5nNgyRxCok0K/G1
OaAkWJYnKx9x+IcU3BFL+qbCgojytsUeVFubcFK7fdnTaJPVNHuMLM5aSRSLeyRpffYcVgS6qxMO
0VhbMl83YaCWwIlCWhnlWKmPujqPPrJjrH6D4hRGIZyUcLaICKQtkcWcf7SWBQVagy8q6DpLGdlU
sqQZcmLZLS3jPlCY8DMI94x0nO+r9f6uWZaaEpgT63XttgOlohgkHLYwcv38FsVkNVvspzJWV1BP
eXoUFHWh/ZrU5CdJ6bZti8nLWul9rOT0rmrrry6YHhFoaqxrbEuJBqZfqn6CREtwvhgaN1KdgTlf
FytZl3o6TjJYXprIptgAX23n3ZxP+3QWcasYZJ8MS33Q8bmFPXr/wkR7WBkVpU5mpL4+mB91sDpe
pyTYxhVawBEXaZnEQE8lo2NnHoejIQ9+qGMtNQQgduNYn1BmyzRlunKnDOmHmdO+TaWcDOEehakQ
bQRxnCEwBnehtjCKTInVkMsEFUaGFCpi1TPyaDcmY7Yr1/PYsEpw505ByFpDTUb4MI9JgT6RHMNc
xpebE19ajpEItF8kvaW1pq1WFYUrzCYCXrIJnWJijKbHqnHRaB/khrXXDLX7aPvYq8cAP6Kgf+hk
+ioFlkAFOULeoBnD7DPem1WSHwhN6HiLCm+QUhXzD2axRumZX9NeyvKZKbJFUWrQ4h34CgAU89IZ
F5M/i5XLPInDE/gxH50+VWuG5IXn+MuYmZ63xpeMIt1XO1/Mx2SjJN2nLlgvVk6fMJNNvFqqchlq
5TYio03HwqtU0ThgAN+zRqrIquM9byL6ghojZ22Ol6bQOw8B1n2PSEAME/Qk3fgKq6Rw5TUDLFcx
nQc9bzu1Clqj0m6b9DgE6WxLE+M8VVm+dBPTd9RNKf1GCqeyL7+igCPizKK3DdudGgsvaotpvUFJ
iAvddJeO662N1Scto/8frN7vmjHEarxXqP03il7uLZ2auElpiMUTnYZC3VcVw7xsDGs/pnSPdAM6
PBccQFvA8oc+yTCaWxvxscFS6HMkEwV+VAD9TPr1ICMW2EDVrZEy0xZpgYStvLcEOs3hKFieEBgH
DsiY7JSDocYzKKN88juLCUkySZyPJIx2clvjdlyY8spxxwgdqTDuaWVhaq1b5XBvhhMjFAarjcqt
ZQGGLIqA21HLXtog83vymESo01k+lk4mMCGwhgw3GcqzuNFedHoVlFq6j+XXkTAuMxQOnoKuDfxY
/9DE9U0rq94uwwCuc/9Dj8Vs17pjnadc/sxhJWjvrTGY7zMvz9ttIOaeatA3nTNsfzrNQ4QrsoGB
OpJp9puIX4K0P2Y1mcS98mhZKCaFMaj9Wqh2odlpW1UwuPuQnqV4uLBYRbuO1h54+d1i9rWv1SKd
WjFbXD03yVKEBYXgD54cUrMtVHQ0KCOmcnEsarerl5qxYUb43rTsi/BH34b5lc3Mk+rJtI1CX7WH
YuFrnFPlrNT8LGIeaeByLRKde9YYz4M0XYp4Cc+WOZz50qiEJRmnuNC+sO+Hl54ueYAhm525sMLA
wy9QbMSMYWU2MRs1I2x91LTFQRSDzKtaFgncnLtmHoqnqdxiQygejErgbkfgKRj9q9VkKcN1wsuA
QTLHDgTgB2r7Mkb0y1NEjhzjKpUA7K5xk9VQGDQqCv8KCRzGAWpDGZGPAIlWDWmnIyEZlOgtNjCn
lY3wEfXcpuJQgXpQ1GeWg7laOo4aouLWMsWkWVooCSRPywkOmBN2iSCmcNAabow47p3BGB+TKITs
boiPVc1BvYung1C1HrJxxK3Z1G5jLiXDLuS3gYYRe15YPHN4xIFK+xHxqjZPL0YukS/NCfNZGET9
pEa8YXHc4LxW8vm4MAVY4p9mbMTAWb60u8xkqhBZmF7Qfwe/qI//kuXrUuLcy39SsP4Kp/WX0K31
G/37J/03QWmpGKT+2ut17Kcf+WfZN+Hvbi8+6cfHCszSv2myqeoivmbDNED9YN365fbSvhmKqgE0
sixZMURd5CP/5vbSxG/ArSwVWJahyRZEmH/6vaxvKjpiw7QMSyWu3vyX/F6axlf6g8fRECWVa9AU
XZFNQ8RHtnJs/8C7mSstCpWeG1FuOxJq8AI7cseztVqcp7o+xHJa+kk5knOp07mSgMWV1stUjbmf
sGa5ecWJVo0GzP80/pdALbapYt3IrXyJpByIXkovrw2QUfVtVtNMD+7oXjJ2FbE9lYwkhSWRN5ac
4Ydoz2PaOYvQYPMhcxQgcIvIaXprGG3Ulfg9rGj+NdGqcUGK3W2jmlGHqcVfpMFQ20DVTLvSlaLV
s6QwGFXNTymQNrEsybtgDM5VxpMDEMLRwrFxlbh9btcu+YCiWRCKaaMBuVd7NOhZ8GD0+V0wZFhZ
S/meqvHNMuK7OLN2nOy9RNF8TAGnCeutsFjFfRfouJdrrMnFgHk9CN/6loCAOefUTQGDR9tWF4Rx
eVyURPshliiFR6sHr20RJ2EKKDSKkK1yyGV09EXBnoU0fKrQF2Oh/i5NVmBDvxAdY4kQ3HVgGVmw
qTJFy0+F8rMfa5wdK8Xaakb6NVr5GKaoaZWvLCZ4QWwu1ix+RoqKRbcbd6mcnpVJ4HzfI8OT8m0P
IogeR8wmEpUg66FC2l0bfs96BJZ9NJZsBNiQG9qGaj4/0w04ZsldnYYrxV99zdAaxHnEhL+GQxK2
iaNGX4YhfmJ9siNELUNTHtO4vhgaR+hCGi/tpF/FPKRztwTosRjuuiEe60TmhY6tDrKl746ptHxv
guKestxvKE9iDte2DDNEMXgDMQQyITA/MCgF362eLPm2iirHMC6c2r5zmCMsQcSwLInmS6w2H4zY
eHsAkPQh675Z9Q3iTO75XF7GU9Eg86AWUB9NEapN03fqNuf0rltMCIOOiWrWQdeJK5xwo0EKBnQX
ky2f/Q85DU3KbUPNhmdAQW0pYuCmbYT4gTCNxSCwoJUQsKWQyBmUvMo56cFLt1wlUxH8CEyYEzAV
aNRdOFqMcrG7zfPotFr12E8So1B4B2HHUa6gv9wvgydb+LkVccTQ3RBANCCWadRnADLITavmqsyy
wU0NsiK5FdV8NuTRj636WUlm6h5km1mLZE/stavelxdxQEeWK8G+Hq2jOaWPWTRcZfTk5qjiPmsu
Y3U0o9hVU5gbrbQZBpXY0+kYS4iZ5CCmkpf10wBB3xywt+T11ZLB7UfMP2MBembA7FQNAMNF0vCi
CfyYCIxyVbl+aqWawUE7nLp11hlRzhRTvU+l9rOoaAAYlN0VtYu2XjZUKMS72HBEuLaKVb/hOvIm
ha5XdJehuAlqeoxJhpGHNoHb1wl7ttm9hxKp4B0WfS3+SGXaEC020yrYsAPj+AzNfN936DfCEL5B
YUmfzRDTPchphaWqK4TFsxaCPQqC1d9ae3OffJQpTZJs0m5FRuRKbpEyksls7bOBvz1crHs1bV6h
HMhuCy5EKwf5QP9h1y2xtFERBuvd/BqOKIDDCd2TutaJqgorKftIJCTTSxK9RO1E1reZtK7V9G9p
KYJjoQxCsJDkwwOoH7A79YCcmZH0YIjbXhBYR+blOKvyPlrqmDcoBiwuYMpTR/VEBRPdS0KT+omB
5qHm/rOn8tBZa6R5RqsvmjSe44w2KeYbgpTHRSeRZMpfhVPM40CrXZLWqb4zRONXN0LlskZ1JTPV
T90CWFCFHE9K+q6pwn0YCGjliHropmmXD8nD1BAHjvsHkNWoy3dN3iF+KxGptvuiKc+9LiHj4edR
jiUzreprJYFYdQFXY+HQHghoXwfzvRW1tzQMP9l3joERn8uJjm83LpcWoQdv5sxW0wYVRCBF3aaL
argKZbbdBZUviCnK+QaD3sKRxy5bgzoLybpWM6xNUjKtN0Kz5XvpzWDuor6DM6GLT6B0UP/HcHqD
UnyRmlVsFt51dHOVnEm6kFobqTXanVkMnIJEwCjE4pg1B65IhIUVsSBLy8ecTBdJ6mXKO0nZ4GzA
3ZRkr7E2YsSKkGaklHWsQAHZyYOnp2CS15WLw1m1LTWTZKuYVoMgpfnGjMv+jkVZoHaPj2raI7yU
ml2AE62awS92C6NiARull/70R/Yxyv9sdTuZtmwwspKnYh8143in5Ia5V5Scoalo+ujdkZGZ5Ljj
WMdpgi4SU2J2z0wThT7ViYNL56BJAYczkaJYSU6NSNIC/KB9ryDvlquocMIQyPYZXsVDbI3JPoqq
N9HSX5KI4VldtKFXh9lOrqwvtoI7Rl1ohctLkKOXiAtELVMmIUJRB3kjWx9h0d7rMfIzBbHItcyC
Qy/0D1oQfF8S89ylsmstvRfHNKmkPnkN6zFiW0CgHffLs4GRiWp8NyIszyhaMJawkxpRYmuVcotb
Fex2CmtE6LDBav3jIuo5o9nlwHQVreh0b02GV7NqkZdafJUZGioza8BxYc1l8A1DTDaCW2IImBTT
YZWpfJS9lNlSN4V+En1pYfiKS9RJBv0aCgozaWXAo41QyOqO5Qx7CnYFugqrfbOCHmebaPRuoo/g
x+RfCdb/38rxP1bj/9v7Ua702PbPlf1/x5pdA0T51zU7jeyPW/lbvb5+wq963fimKpTWFlNzHdTC
T5zpr3qdj4iWaIGhNE2aRvIa9vEPOoPyzdAkk8+SqOWhAcJv/AefgQ/JqgG61GCKzAhH+lf4DJa6
Mkf+ySQxZBFyI0ReYA8yNFRZ/lO9bkQijdJhHRnJZ8rI0OkPZ7R1m4V4usQZ/NNs4OIu7PAJoct+
dAsn92LPuGfAteCIRWtxuIY8ZkiiPUZoaJTt+XVq7H2/jXIHisDr7Gt74oL3Y+hr+p4+IUf89u7a
uq2d+7lvuGANmyMMLIy4KCh9Ob+Ks8+uTNlNLUS+sZ2fBu1x7eFzYYQ/bAcO+y5Oh9EO36Fpbc49
V3HuAaNbTuZFO92NPBTjdnlAyIVpcj72h5i8e/vKanoU74j624m8HHQyW3lPeKone5WjvR0EB7QV
eBTxRfWbfebKn8xG3N6/jhvhSbEVe/0ORMoZ97ROlSOm29iNDVt8HN7kUw+T/4xM3JXuGUtr9nV/
vl4t+3RY/2feNMe1Q/NOhrHNJA1HTGnPe5ysXDvqMPt1e7mE9ica4yM5WS6iTf4wvdZ4+YxiQ87T
QVytBPw4OCBZDC2u0RYnkMHXNuz32L7wXtnJjuBM/mxyjBuyGpupjGl/Nm8YKR+RndvFkXrzbmbm
HD9LcvEYgwLyEorWPhwdo6DAP9e3xRN3ld8dVKa1ql0q6EBQitpofc/xA2wHr/V7W7pfeEep6EI8
pY6UOWGwF+Zd0h61kpdJ7WITTeGAy7etHdm/3aabcAA+h9kBe5G5l59I3/Jiy33R4dGfB5IPXf1t
8i8XYRWztx5nrg0D/32yS4CYK060i3aTpx5k2b0iFlZ/SC/ZlnTjfbWdtvoJv3a37ElWjPdbCBiC
4WFYYKTnXE3Z1XAQ8a+plGy0ubTyEIvxL0qTFwCZbktlEe87Xg0GqZ36ND43OE7ekTMSickJhFMC
vmGyZqzajxAUIV3vCJ0asSo7xnEFdQ0vC46l7M46s5M7lWe+EPp1lE/KU3Mcvf5ZNx6ET+uzXIhm
MTHHrpmbCr8R9+kdsvV7zkObRDiNo4utgToutUWNtv7KQuT3DRsric7o8Y7GrsABqsEzc1XLWVuz
0klpdz2FCpPwL+SmyA1AINDory79x7pLHbv7lq9R7sZ531MXRb7iBPvogTf2SIseSeGZL+l8Yquw
Hx6Oe66fOc4TtToLAGcFPGjRK93e6oIHCc8Y1qH2S3/XT/kh8qwdKAfO4YKLCGMrcHtxMqfDqN1a
Ptt0JM+JwBBsaO+W2/BMmcQQBFW/0NsTdauDVC1+kR6IRtPecKLYwZN4S7Y21bM9eD1paQieB+bh
G+3GC2P6TORXv32YfcZ0+DXwda7vDjXn4IR3yn3wLJDEsj6/ovI8v8APaEW7/eS6gk1VrHYeVg3U
Aq/BOXkID9N31F71D+GT9CQQboxdWmTdkw9VM3ypw408X2SFbPn5RNzvZotxDOuu3e0W577aaodP
wW5PPDTxIfme3nF0jxEyF45kpz8CXBmuOG7Mt+wzF2yyH98ewpP1oeDYROT2ID8qFDYcoXaD/LbM
O4qVs3KS31DGN+BIkUb39k3cScvJvHeR+3vma2BTCR9RsNvVp/ywUx49YyPdRV/KnfkwkHEwPyn7
u3qXEJErodMJH1cwJl7sq9rwgvD2c1bx0Vc7ifvxEdFt2Vg70X6K/PJhn7jK5sWt7Mi+mx1XOyP0
uCG0cMJN+10+8jtbdNTX4uNNYSkHqILgmiBgjJ7b6IMGq23yJ+ALXUoknxGPOx7vEIRv7gD+XNvI
Ue+XPS/BjmnT78ojj6pr3pc7kb9S8bkIZEkIY45s8Xcsj9Du7E7bjw4XxK+Xo7TBQkWsHvBUEhJJ
hzzpb+lODfbdl6bZ/Db7ejO8n1dx16Gc3rQHWrp2djVwVdklvjhGMkcwBlsK58HmnDV8JbjzyPOx
Jbr8m3lLQ7fnP52b7/jt0fIGAp01NqpuLyAduUeEhV9T8vp52zt8DnwwL9O2AkZUFObcnuJJvYUi
Zyrgx274oHlvwkniNViI02w885HHXekYHmg350P5eEZOvX/a+F/CDr+sfNAP5vb5DnyRFuN/tLUP
bZPuGnZN4yQBsdjMDzFvEYkjDlY3b/2nc4UzI3fhnR2Wyzc8yu/wUnxQ2beW1x65KPMVEuTdeBRt
eGb4SqOTVb8TqCh8RzJndA4445gsS/ds4Sdn88q8Ob4fQrgI7HLaW8YlCxxP0Feb20rwlcFHsNSR
FlzudYzuP2um/9fF5f+kslH/W6zX6SPrfmd6rX//V9Uoqd+gk5uKpVLkyZJqQu76VTXyEdo4qkag
ArWhpJg0YP+talT0b1RzCjR7mVoOguQ/q0ZF+2aumC8LFD2oF1X5l7q8ytpk/q1qlEXLVBRdNeCL
ETaw9pP/2OUVxzAXwpQGZFQiEajRgOarMgAT3ehqS32nos6YzFtiIvlIBeBQL1l0k5WzJtJHqSxX
LHKH6ZdXYVmQIK6OyGxrEUaJeM3K9LAgmS0BgKn7KXgu4QJyZpLOxA4QL/dRjQegAEX/YeRfYrcP
HgrhAb6lVe6zS6hhp9boCOEZBs2Nv804WuJjkiNDvMeBu8A3GYptosggGgGxHBbgwDjzJbAnzMAC
6RlhgG49MK+ZDIuNlNIiCEFtgwfPlU0TK55q0jCMd2aeQ97igJxDNUyAujDODdEEU+spDxXewUlv
Ob4T352kzojMYX17ImFC5Y5grMrteSA8LaVpwcQuFngJlLSUyI2mnFIxR+1OUyV/NdPPTS2y6fI+
k/ICiGnN30WyCtA51LiiGbgfY6pFxpZtnEQ9cQIZaBTNYhPGF32BjTg+mfSdNa57CsbtCBhCQWIF
aI06JNwOcQoBiBytMjqEdbQ6DWiS/5AmaWepIy8fzxwzyAGARxWy+UaJN5I3mzLFmod6k8a3HsQY
0jrIWINGB4k1Am4WLV6dYDRDwIGERpOJe42zVbG4iDD1goWONNcpaNcpZJ+Nz2NCjtGmqlH8ujPt
TdN87uer7K/uhPidnlXZfhirKdHED0j7SMHAm5XXppqgIdtjh5FHviJzBVF75ZqKdehfEgpXX9er
jDU6gwLjgoiw3PAmqJAy6N0F5bStJQQpfN6SDW4T/WysePmUOHLyzl3VaCOcedAqOPxkbtRUkciS
fIBnRw4pNRkaKl7KVN/WP7HQbuUTxY8OLakNtzoY4ppdN2qBCMhoST/zRQITdy0Q1ggJKCga5EEF
FHrxNMSG62Vl/Fig4DhRCvsIDLwaj/jZJXuxBKdOwk1hQEzLoRcjimzey/badjfG0azJ1LMGNwS3
1xgqyI3IOubbiCKiU4ywBa2WglQ4NXrUW0+AxykMbxOLeZ8I2wqIiiy+kSEs0QBmgoJ9rtksKFAQ
vjlBy10b4uTGrtUhyQr1Ky6QjcgWIPCT6COuKskcEUhLd1ejYDY4sqXmzmquzEVto6L1wT2QUQcZ
0+jWIIb12hsUTENMS1bFWdhPTjfwIgHzzvTvUYLaKeCnBmPRIuFSrgFP8GJG7pX1/+OO/8djzsXq
uBVkUTzWQuJMBWbZgtup5RGDa1xPfBzXprreK8YDNphNT5MzWdpNtBdCzHXDKUpufzj7P/w6Ov8x
gcX4PXuBtXddGzUR0iFTODQV69r5hwkYqTWyxdgUPHX21SKNXe4hmfJzxYKOcCxg2sxdn+c17q/1
lZmHLpN51ASMuEDMceQt03bmJz7gRB1Jq14D5yYk6wjYtutgrWJwkGCU0ziu0/HzzOmhEf2KI3zX
rLc/YYBiSjwbZ535tj5k0/TzGWhJLhUfglUnrGJSNnHzMpXJo1vGA2SKV3UtIUiH5SdfI2eW+2uA
uzyr0amLNzV5o6vFd9P1fb1qVHAH1ueWk5GQ3AKc4iXvdYyIlzYIU5T7NnrMu3mjTd7fv7t/Sn/4
j+/unyLRemPO01Ll3V2y53S61KnBsIEpEs+oQZNepAbv6i9FvROSu1lg61Fnp22OWly7f38lbJn/
cQ9UFXSma/NGZcP9/edcDIJgwvvi50yrc9pWkMy526EsquKON06zgGdgsMW6docyMYCF3f6Mpq3B
aGhYkF1D93SsMdBHxINQODTk5eqclvec9Zr6VmmHWtgJMb9eECenWCmQg1Ribwv9/d+/lD/NbNc7
1hJlkft1fTW0m35/JUqCBE00cQzm6raxPvsOkrWoAw0+llKz+fvv9XtMyM+fH99L0Q1F5l0jZuf3
79VImCoYBSDoUrcc3gw6/cO27z2NxuYngdv/l++mrF/vj/0ttDz0ynRqJVFXNUn+EwV3NBFdyEGE
FI31htHwzgh4rKLUSytpN8k8gVi10+kmC/WrIDgWewYSIFeYriOJ6z1t2xIFbmNKd0AEUXor7CPR
QZZ6rOPU1djMgEGBwyTzUqg+Q/VFzH0rjp4TUsQLHnKUm981QaKtfmliTo4WNKkW3d4E24SKfb2K
LEseEAmeRtoLanEzJs1RkI/jaAimM0rjheSShSC1/jYi1jfUncjmupYRAmZIM8EcBr6pPfCL7fU0
iwFeiiNI/l04B/5ERaBKrW1IidPQUWh6nN36gzI8BkrutcJbrmJ4jwQfGeVmrm8J4C05g1ctb7hT
cAxOTm48yAw342F01p035rLX7UE22Mvo/CGpJ/FDsNdXG44XGfJYcBWZwK1O0VSFbcx+wpK3Vg0i
nyOsDweD30xL7HWhBwm77z8Nmk06A9tIdwYc1ag1UZ8ykZHtKWJAKTiqwICmxzomfPey7qWtH7oF
Iy9h7IB1CmNwKzaJcB2SF9tm4EFsoSXWtBFSuj/LDzV9EBhWBWuHpKOEKXBgpu/r61o3lLx8WdBq
GkgQY8RwVJC473qMYpP0ZiLVW68ZHCQRi8D2KNhWnqR63yN41SMgzilQfHOfhhTAJV8MKA0y7g1Z
l7jc1m2yh9pZd+FOifMXrW58SRlP5bhLAI6IzLmi1rybVcHXGUMP9FTBdvQ9aCgIVyXnzlRi2gM3
IaRYNIxNgKan9FVU7pOUwoKDNDBmXlIOrhICqzEw9IHmzo+LEW5DtpWBTVNFC6wzYjN1MiIHStU9
22Wsn37uy1gJwJakHy0mCUiCqLKuKA7cqvzR8yoCqk19OjK39NftWiEcZi2PqhShWdFg76VfxI6k
5TdC18Uluy5JtpGSzpvzVfZ+LKtzjby2pxCSNe7FJLygIKNUPAxm4iQh4RNVeMkkeYOBEzX+dUZL
RFgpAq9jlQIvQoXe4T5aCC4c2ttofspU15JAa0I7GuZxpo0WU9aanwo9kwIMA3qn9TuY1NTc+CUX
Nw17YFhlizzTeGhGqlmRHQu1wIyieTT45Ha/rgPDCPkkmlwB9kifdL5ej1tlfllLEaobK0TKwVMZ
005b4GxVbHlK/cQdgKjCR4FLI0PB1h+yHVYytUaEBA6zdWQ9oMrZrOuFQXgEZVGJJX3drXqIOGgU
DVQXzVj7Oc46pQt/1rcNt8u8VtXTJe8+10OEUeP954zR1KNryLcUKNB6FQV4vWq4BaLgprA1lfzc
txh5eC7VXUHkDd9GpQqPMFiXyJQjcAqRMLgtcR4rzErgFtYFB12vC0hT7RE7rFA+GhbVjRl8lVa+
PLoRWAoZGTIpKi6a4J1exQ9tQjWwhmEI6zjcbi13kJjgdzTgMYG2DOEa1Iq19mSasFD7a17fQb1i
EMxH15MFgSSOgGEDJp4yDE6mD/a6UCFS+XWw4G5Yjw4Wu6jFjabqFLAmxVwLnVU+a9DaDIB3Zfxd
gBYsvVpgaLvuHIMpaVikjc/1PVeqmkPWrSlY96kzrRH9Nu6BLG389UTFnO3eMDjP1TOb0UIDGD+k
5cCX93riGmpmkEXPiUXqXRE9ZUoUTckq1pjvQf+O94gqnXePp755z+ASMIpEPJ77/Fjtabz2YECK
r7hY0Z24gXXc+YiBKq5BHCD8gpnJcf5w+0ZrclsBeRS3KxY4vHOGvf6DddwVOhVdwgmqYlZG+2zp
N8oUb+qqeMALjOoncAN5pOzRNjIYMakjO20iyEz0W+lcp/sg8qvsYvUQnD/VxTUULwje4xXmhIX+
0lERrz/rsYg9/SlrQuIovv5xsWVK6757lISHlOFyDQkwNoStWZK9wnESSG2N43QcNYq82VPJs4Eg
C60Y+NPsBEWyqQlCQTblLKJXSl9iegwlUCN6g4zlNGCwocqQG1ROGtPkF7yyDfQQtaPn3eo0VT8h
+Ojxs9lfWFlDABa9TPaNLHs6i/CPiHkEmGwxvIyErObtQWDdDKrcCbrnUrlMyYfA8swOEPD4cFhd
tT8FASNETmmLUxvHIiMHwSVNCXdFPPhBhNB8by13XXk/swK2OFYz2Am093q6iF1Jf9YgsYcEmyFm
5mEerWAzw+jIIaSMH5aWEVNB6JQMa6Fi0xuIOgH31kN9EKR9QRsQybxEnIucWs9CWN8vE46aRXZo
7axyZM8Se0iBTGMwWFt4x5s+ctd+R033MdV4BXW4jRTrkobwZKzBnXmmNPrsasGDxPInZch9YbRJ
2XtF4Y9xVmij/Uhzt8aaLcSb3jw2bAgGslip0TcqP5HKSaUXpLECTem0WW8gwW0xAJYkKUEYZRU4
4AdhgYH2jNg1XHAFSQS+v2jyBbG6vb5+ngN1eDPk5xm4ewZIJtwMOjF6MexuFfkasugUgNJcACAM
enR5GDn70e2TEq0PIfVasFlmmfIA+3/auoulnhWE2fJEX4ZFMk9IA3lpGItPpgWoJETAwe7Qc3dl
PFblQBwSSxV1o8q837CYLVBOroMsKXtav3HDUbSOyPbLW7K2MleBIyGMl3766umBiNlrS2ZYRPEC
TSCGuzS36Ze0vOalrygXQYToAS9NFS4jBCZZ/lLkAVAsqTgL2SnYDdeMplb7Wm8UmbVJCr6m8TJi
9sxzRn5qvzFaT6wBFehfC7qg9S2pWOeaSdusv9fnyPV1XbH5uE6kD1QRp4/fC+atqDmRJo6kgyAI
kt4LTBakQsE1yxyL4ghqqpvQalAl/pqyXszikC7hNgzlkhwzF04XpYfoA++jwHU4gkVsSEKSZXQp
EXFz/H0QEJyAk00C7hY1iw72xITsjfbF6VDppBW3HUKtGZRuxwOIdJ4oMtUfoW/NKYKEhPYxq53A
6hCNKIrpLfdM7qge10VCMIhhkY61znM3qXazLu9Wz2xuIiVqOuec3de/ZiG4iU0AG51qi8WwLQvB
BfDB6ZciTIVc3YSPapsBTire54WFHtZl0221+mvWxlNLVyqmeZDk8xbTPksAm8UsH60G9zbiNk77
ijmRfg1cBINRm7oZfbUFmVwBFWlcKH216JCnyqbPG1caTlaUXIdw3sbJdknnQ9+EO2Lr3uMxYFUf
CS9CwEm/o9P6U0E91i6PEHltk+0M/zcBSPQm1GubJ9u16F3bhq3S2Rh+Sf88h/gbAhWeVBX4ihFt
18IzbdmK4b+sbZ8ijbc5uzl2EBwBDFHIFFhQMo3SR6PxyDO8SMTKjygq2bLt0YwdbmV9OXA7iIav
oQX62YOcun1aNJsWVVFNlRYrklegoAsieHI8jknAIMMZ64PCPT2Pt2TdT3fDz3j57+0k7oyVXsAo
MqXv0+riUR+uC2xoK4+2a80eIdH5vhi3NmQqRJdwLbIyIfC7JfWsFp3P2NyNzCSXrvaiMLkqiB37
CC1MEf8nEkH+K/Lw/7F6lLWz/9d6FJpUH8X33/Qo6yf8mizIzA9UDVaATr0paqbGAf2fkwUGB6al
I+BWJVHiKP0P/bj6zYTvpdHYMk19DRb9X/+uRyHAmd4BOcz4sFGj81n/Ql7Imoz6+4FdZNYhm9I6
VVBNnUHF2kD4Q/vMkJAX6khjNnHQ3QtTd0gbznimeGikp6Gi/ahC6ZGpMQoK90Bu9xmKWSllyqxE
nhRCuG++d0nvKEqKLhlKNKXCjDkar4mvE1U4ZG8J+UDTOYt3sYk2rZU2igz+pSFvM/eLVMEO925I
H8DAAh2XHG7Meei2aPKpR8Hn9Oj5uo+KlkLSMyKY5Y/8lbqLrWPVg2IxV281vf8EPMbAmj/M12hB
6pv+H47OY0lSZAuiX4QZWmxTa1FZeoOVajQEEATi6+cwi2dv09MzlUUGN/y6H29Pmdq3/BssvrdM
+aojK1t8DpLDh/u+L8htMAelT59F9Ez9ODbJsxmQ/9pa8mgxlXjALhPDWwrYtO2F2dGdL0yIuS2v
CbbjLvF6sPuauDvVjggyJoiVx3gVap9lfg7YEEQZbVgSRdEbF5X3LvhLze6q3KeAPBHpKvFVkTXH
fBySwgqp/XPaw3zTZzoLA33p6xXf5HOjbWv8fqC1ahwt+kfmHVMuakbzJLhI9ikGCQveiH1Qxj9o
kZI+JyGGP9UEG0uznrrMoRDyHDeYXDssKS2ZCIc+M/Cs/UJNRFvxHYIr2kahzhtz6Rj80hyDZhAX
iwY/Y1qDVrfeygYbjflhRvRAWfuQPHIfrix/I5P2aHqQEEEC2W9J8RMQ2W4Vwb2cHBZHKmyzQuuv
qGtQxpeO5S1iLrY6/Gs5BPsJf0AbJ0sqXGg/jdclfSQ5kvWkm+uwyc+meS/sgV8CVziGXd3iv1Xf
JzPMDzNPHtcwNWfj1Gg9eirl3NzfN6yQmjY/29TDld10sFBK9PDsu4/RC7nTTf9fcoMOvw76Us88
H4a4+cHOUzXQMsBRwwAkRSIipHsDAHzqPwfBarBeWBTeVNzdJ+saWAI5mIxTzEfVXQeCxKm6TVBJ
yC8gQ1ElV18F5EvHzk4F/Oa64fbkgyprql8VbzxvM/onz35Nw3tMb0G0aZq9JreW/4nlpfCTgyoR
JumKy/mKAHUBzR88cdFfD3q5GU1/26YwIPMX5rhDzco6HWjWwBbTDeGSiMayCrSjjuxC+nyRAJ2N
02ZdUoPX1BEa564R8Q2SHM6Wad1xp9LpXtfHjEH6i1uL22EJwqh2lvqq9l+hiyxsUXBDHOKdg4ZT
vZLmXtenUkBG+/Cj8BIP1JAmhFlLvq8VdpOAGptkZul+NROD3Eud8zeON5LD67AFmlqDXEeV8Jti
69hL19C46LOPiK05El1jH14DCUws/9hyqZQ9c578tVr8oAQ0VfLmQ9O3h3zroS1WXvOm2bi6FIsg
/RALA0HxmpRfdlCe9Pq5a7c+U3UCBpOBDs2n/0yzgxQ/8fTtAS4z8cZS1VcmwXdu3acxf1LzndYm
/cEjJfi83eolRAFq8nFZD/axRwUikI0E9cDku+jKBj06X8eOuctLMDCpzf1Iu47QWdMMuazE3FYl
26T4pziJPJ1nqTnoAIdKQH6WcPaZ+G7ZJsXwqn2IfQyra8cIDpF66W11MKnR1M17qs+OjGvhUhBH
UezUTWvbyQ82x0VEm4earHPYehsddBIu9n0C32jSjmxNXbY76EhDAnS2mb7TYsZ0vE+xW52atmfd
IeMvZa3dtKhBlc7o4zwy19KDnFUa8MOVzDpAl7jdPUyXzFioLj2j1aLFuGUFGdhb0R5IGp+doC8u
tuM+94MgXhhaGDeq8dY02b4URoKF3lfLafqFGmdyW3GHLVJmc64OmrYEve+b73qd/KgkjxeORmkN
Zt6D6SSvpmcGVBdqP0HsHj0nyg/IzMfWDV8KJ2tIaTflym3Aq5QOU5Iq9qP2gFgGrrLl9uaD8ipN
wstKY3YSGIXt1hpZK3OQDymdeH73Z7QTUY2CBS59IsM+C/yE3GbyQGW81wnCYcE1I2wVLYrkGQIT
D3Ap4w+vBnBi6T576Cr5F6VzoAeHub/sMpL3pVPfCIprsZqWEbgYVIih29dE/OZkUleRPS9iJBgg
M2rq1EZja72w7yZT85qi4qCoDjFcKswj7HaawljFdfKPPVQXzJ4RnWvwkMN3Zs78a2FH8QnWItlV
Y8fWgjb3ZT1i4pFy2zpvMvwYDPbwEFIWXZ/f7FDDsGln4S4Ymt8RtJTGdSdOb9M4YE2hP2EvVb+P
U31Je079YyYSPI39HduRDS+fN3iTad22a+BU997QHTqh/w0Gbz0EpFiE4wX43UbK1sOPFm1tAvS5
Jy5d7f3jcKvJWoIE9pOJ8y3GPJ3U3hMZ0ktgcNjjDGebJzu6FD21tdpzrufjNjEnnEkFTIBqDDd2
MnXrZgjYSpX4CL3xM1X9t0lofi0mIOiGcpeCHacvi+e2b+gh4cnAuwabhpVe8dqG5guLOwTB2n+K
m3c5pHwDqPM1E6vcDTpnsvTicYfj++r0Nl8OWpVrsD6FWaGSThPr91T55DbZF0aUFZlEt/aeYeGd
17sjvHlA7775GnlefE4TL9yF8LLoIv6pi6g7kNDB7ITNtDDK9AAXU4+4HhhZ84pqkp/j2njrKXhb
aQSqzM6gaLtt6h3b3JHLNzfTaRmbSq5617bZSFKZSm1qOAdFwil1LikVX5KNY10wIAUDyPraVUuE
wV+nnosPbMhUgMy7wSLb4WASKOPqZFkYLd0ck6PMrP6qF/ZjJIUGzx2tIbF4vSQUjLY8U/sgdx82
bVzbtNF9btz2hYx6Y+rzwjUFDCvJe3Bhip0D9af2spMQmmzR74awjfa0WNVL/hjriSZRpzCNXmlO
B4x18hsPTY5c/GZC2wKILS8Nf5g3qq82qQSCzE/HDFhXB346GC3ebzCZD7tne2anBVh7JU+OZslN
G/SnAI3+rKp6r5tyUyTjc5YGX03nX0xbbbUG+jnsa0um+Pe46Zk7uz0Q4lj1jIICHyZLK67vNAk7
RyfHvncqrb1P5HlI/aUJmyiHxs9oGfmrOmzZXG1yhRZdTLTGfk2QNw0ijdcW0qUFPGbGzzq9t4qq
+mrn2F4/Y+MHYKpl/FnBFe5Zw9BA6/wybh9+8dAAi3OjuDatyQ95LaJ9VGKs0bZa9g8ScibFpYCC
mzAvIY6HFAR07k0ZBznCLBTxPq8OIio3yn+E7K76stzprN+lYX+NxOzpPj8oIpCm1ZMuD3cj+kcR
HAlrf5ay+NIs6CgFD29GrhDZUpMbQ/nMFN1SGG9N8jGSzEbl09E3munYIml7/H5VFVFa+8QI7fXN
W8XsKuEZa+4ni6J1CIrH4P6OXfbWiuzZhUtU8/TrxcGCstSpj1Y1T3FK022MHYbawWLDnMO6jYoz
LrOSX7tipFKYk7oY5Jm+cW2uy31MEQCAaZwU0xO9UYveA/Cm6UdbP7pG9YxMhSU3CG5sHqgio8bP
uDhjAO76I0C+JD9AeRs8Z2c7acFBb0aCd+Ml1bpFYpzaQttNfLGZfeDc4nHQnXfVZcuBcYLaV9Bb
2ESMoyoPe2btwcfIJ2+wvRCRmKppB29CUGKCogZK5MVOOdM68vZm/B0PeK1mtBJRd+4Vw1DPzmNT
pXtfv+vgRzsSQCFs8cb9gS9vEfke+F3lAzy04uwHtNoMv3PvLiFV1n00zXV/HaCjceKS1OTrOQ/m
YlxxUZUoWGuOUfSl5tDuTRcYgBk7cyRhIkl2dYaik7lv7bYx8CEM9yl+6lDsu+5FM1lPGQ6n3Gvo
asuIiT+Y5DrnVReykkxNNqng2X0TSTG51qiLlVIUHGTs1sAXe+sMul/rjNyrZma0F11jkP5K2NvQ
9jBNp9NrhzGb9/IqtdkusU+oQppihL/2qn09xjcwA7Sn819BG5RB/YSkJJDRJTH2yo3pbQZLcjOq
m7B522k3HLi+fVM9ZXGezhKIQKRxCpIPE4aQntAkYG0DPGVYtg79YLOSYmmSUefY/7oJmTSIWM3d
L7gAKP6t4WeGmdnk8xS0ySc1aC6g8cFUbizipSPR20gXTyobH664KHs4WKg/EBfRucQ6tcq97sdr
DUFHoJJJ/9xV3ZuvEZsbjpZ2JM20ganD3PXO2wu3Fvw+94aIxDv8EmNLQfLUUveQ69ZBN898GVPY
eBkA7prSj6JId0nxPpYXw5gAAlAVdp9FubrCahJ9uhEDQe8cRfjVpQHy8JNyr9bctmPCwjW8l5r0
qFT1JuH2VZuxvUh4av2K38C706gXG2xE51mbaryaBj0aIzxY+hrAuO4F1ws6CBoU404/R6xM5rQy
PfGdyyrA3yVKPZve8zAzh+IefxamXndndSnkrvnSEGDMsvcd7G5RPqPagdqPgPhzGyW93XpwwRrx
kJr9HIZkFabvoXYuJjf4YROgLtI1uCmHo8d/qmW8hpwS9oxLkC0PEVqq4e4yJIlBID4Clyf4Eqmn
ETe90n4m1EcIuHyrW6Cb3GDn3T/JRpriil2Y0A0ltmnqbRoXso2Tx9fIYhXlF7cB+l6Inyyu6Dz8
6Ol8diOx1/gO0Kd3BQTzTTMh6ncEujPyTvWs4e8tDi8jvUZkLvxp58Xd1mtP08QCikyv0F/EMO41
lM7RcU7mvnEbENAYtj0N1C5SYKEtc+7whcKKUFcPjoWNVrePEtCyDg65gJ7KFeVVj6O97TZ3wYvZ
8utTUZPiy7BjM1BWx9GoVnUkls6TA0unlcsZLwRBDBTfmL0HacSGqrl27HgsHTaU2IIjWQcxb93K
vHv6yQgE4ETANAb+gsSzPwufj96+NjHdFJyNBkybUvNmsZUWBDq0ogEOhx1sASyuPR0HoPMyYK4u
CtLNOZpQFHkLt7B+B0I1XsevuH01seA4UX2MQ+139DV8d+WiKqlr8aa7zxWyKKq15gOUvkdBs3aq
38F9bqf3JrWgrlJ4ob+4IQH5eQFkc9oHnBvtUqQUpNdJuQSGc4dIdJyJ6kC4zAjRgltC5Ay0HNlr
f6z2gu41XifNxvUYZIkf+QN58oa10QgEEseqmguHsnbTOsPb6A/orxvAStc8wdbQNCgS6t2H4DM5
26Dn0QsIALOJU+XVdKAoKW/vBpBI7Kek2Om9DuSZx326aFyYJDOHsvJ1aB/yUl+9GvZ4z8xyY5Qf
KbD4mFHZSWjVbP+G4G3M9WOEK1XZ/2Z8T0lTjtVvCorG22HvDoeo58pGeDjPRj4qoujWCTllVetn
wqeZz7ia+zRUfOslnPEmPmm282HEwSUk/5950Z0VMd227TqxnvQ6wn9uXyZnB4GJVQJziwlUHwi9
H3mzNLV3yrP+r2HEToAd9IwZEY0TaGY1Lel5dyDFja94Y4DBrGI+hQwHbQWYzuVbbNYHD2K98oZT
hd838cHwtBfNv7scgPZyFECIrXdqgOirO2RVsK1icdIre5VyGxPhsZ2dlSKG5XmbQW4arhlpUREH
w7o0H1XPXfFmTdVDaEeZHqqiXfGt4Cv3lLCTGXReP813EHfPNsVJVj+upLAYFf91EMZAwVTx+K3Y
kQBkWoV4d5IIRy/eYM00H0n9wnu0Sd9CDFvedywvXvBcsKqfoO0XpXEoOiq4iy3ymks+S3uf6vgt
QbVppop3zbSyyLlQ+7sZp3ylIASBga8JLJSETpNiGTx8F/fIwjdouli0Mf0j4cm+ue21on2zpD2C
erzQLZaVqSjLeLAYKghklyu/d7cjP6MBBkwktGXEPUzLi8HlzuvAVTU4ckJupCo9A5JZu5V5sFgK
cb+CV+0Do+XwIIcj4uRVIVYl4a3ozMUdMsE2B0IlxLPMKfESVGJNdLxED908+nG3idL3AMDyMJn7
tus3ggWEl3Rnvg0La/yNMBBJVi+CL+fU8D/OQdOnxq7cV9RdFe1MvAqBRMyT12Zq74NpIygzE7qU
P2X3LBw2JqNKqQc/WQeYnXKpirXZ6GSbiTR3mKzzfvyp4395pq1N68C1ci2bY0orZteqTV4dy14d
B3damMNzm/zpOsxdCwISUUlLd1dOUOFSCdeFSYrDvA0tJ09cshGjZ62FouF+eGyB4wANgGN1RGGU
ORSu8ZpFDe0qPj8J8SY0CXyv96eJGBtUkHU00smGnyJkDVvOLWGqo40FnTO7phY71QR6ckfOk69b
FVf3UTaYg/lHuJIWBZQ1loM/Uk7hvF/CothuAqodKETwGqwsHEcZZuzqb+764bXUjsBmrQ3aEDNr
u4fgsOkMbalIjAfJJuKuHKAAdDliqdMc2nzLjhmYJJ0lzDhYegBzOBU5FezpVCgV8bk0S/z+lKKF
FGld7IA/HKyARcAIw3GNrGLLdYP8YxuIOvZ5zIgMZmqX8gO3/TFggx1UANb8ctGPF1EnGLFRIf1f
H8/e2KHMlT0KdL2FQLJt5ilK/MuHtzaeiF132KPNDQiZVYovUoPdCEhKkO8J+ZZ29Hw3smNc/Jh4
lpvxJ2uCtStgCppfEUUrZTShTJFtrUE+rjze1Thyi61F5Z6s3zRnCx2NEapdCD6GQZz7SUeEo5sC
H5Mql2kiz0N6TcYvj8RUze51Fn0DwPPK57zhVKdQgOk749Z+KOE3+PnOcM499pNoPPTyNEFzorPP
GShMIGxHSXKQX4H9E8FHCa6WcDHWfalW3Wvajxj7ePrlqWDEqKujcGn9xoRQ8Qr2qRgEeOIcfCZp
IcOdsF/J0oeO3JlY2mT5LJxPoQJ8AeNCTy45rqwywuEhYWMVZ5dGOeWsQQVEXJ26/MdOXicIfp7V
70aWjHHHl6DtPqzgHk2ENaN0zVWGYYYIGA4YosSmd0oTUJMXYGdrFjoTyeABX2CHpFh15RoGy744
z/h7ixrY0X3QaiCQZyMC87WOgfbTaCoMubAOD9JlEk9/MEGuMEr9WvIvD55brlFd8SQwWufGV1w/
pua7D7ptT+NRY1hrG1kNDslOH97dAPu7THZ1cqzjAyWSm6SlNgTzsUFJRappJ1xX6xbuoGkSCAPO
y9kjPZQa/yF7atPndIFFflARfonIcKKLx87ZIuufVu4xn/4M/ISWTcTZ+MIuAhV7E2kD4tiip4Ws
NtU2IQ4jMT2UnsBsJT8rZtFZ7tWAy6B+Arukmnzd0eBcej8lx7glAY5hWon0cTtlJRWG9H1wuzOc
7JF4ziE16r1ibeayY2DuirAHhlTlqJ4+ji/IdGd3RMAB6ZZtTEOwppiWPi5QdkD+sO7wSwhQCQWr
7iL9hauyDnzwstpZ1EDYWWSPhL2p6DGST9bsVJIc4ctuEIZGRlQ13lqr34Z6s50kVB/cT4ZXv1Hl
wM29XWH/O7ZKnEeW5kXA9qa4jv744kl6vOoOAwYxgyjdITDSF24H4uBktNr4GN2Af8dY+PxHnJ0h
8y6nInmd22C9mSpS3oVxK8WzPXyrmqCyTxtvgjVbw+PCdoZWoNKulpr8J8R6BFq5QOQ5sfuE6nMP
+4JfYrp2o36hYXczxvdJvRHIdryd8R52P14BghuDnAPuMXqpKvuRv0/NteXMGnTcerZ6wZPC46zf
BN1tRo2rCABeb7+50gNwCFem85+i6asnKiErsMpNe1IomBk5w4YaKWTcUel84gosUPE8wU43gDov
/LH5GPTpNY9Rx1ze6SRX+rLd1YhBEVlxc/yYKgqtiZaOvGoFblC/x4M+fE9cF+30deyvcDlGAxSo
WRxqg2Yj6r2D+s1K2UK5+UePMOfFwVK31MmPRlK87SN3jCNT+sGvCUQKV9+YpHDM/OJ7KaUuHgT5
ZC+dkyaPgR+9KmZ+h3MREHLDlaAbmm2G+xe1kU+/4aWNz84r0bm1Z4erd0q9X6rWkE5X3CrxIqUv
Npu4ijh852EBGoABm/22LG9p9uyLat1Sc8ftbxOFI6EkHDAhyMXGf47x30E+2MakvQxkbyPIdtJ9
twewtlG86z3/3BvZyXHvE1aioUK+5PKnNyFVHxrZi2c3wGpDjrd+61L3ZYTC28H+DagZt7HYEBmm
maoy13MVtlIHIY9T4SFTQ/UxX7xEUOb4EhyliOFq0s5V30yaHUeaO2sCmTrr7fABESwxYiyB1ks4
kdtwVMy3koEOMVj9o3qEAHe5jad4myr1BuQEqKx775tigyd0gdV6PxoWMB0A2fVv26ZrXKrHhrvP
1KRHiUvRT05emR5jm3XyfPxfU94ntQPPvKMmdjxJFe4dhzxSGi9NGy0bvD5CN+Lmnt8DqAdlNVxG
1IHG7F1kfPAi3KkfTgK3faKUVZ+2NG8NwXNiP+KNwQvXUL+8ibX4miWvXmPjmNxM9Vua3/30No7g
oW9FZR5rd9E/CbmLYEkGm/bFsMHKns0QBNk2JYUGxawuAHeif7hfdT79ZHTvYUnbA7LctGRVDEmm
TOEdm6kwY4cWXhZbTeBGHf8Kwz64Sb2jzWUDaOktrYdFxezE5g5J17v3/k0icNBiNhXdUeuLLYVj
Pee7nFK8PfgIxPiUYCCo2/QLTxF8n2oj2cnYBR17hoHv1UR/vMx9zvPiA3PtZujLdcomvlZiP7ei
szc86Cwcat6wJhG0YqDH3n+UPBhEvE07OiREvuYXfNnA663blUv+sB2oawo/NHCqGNnyaeDNKJat
Gb8XKltPrUdqiKWowTEAISJ0T7QvoLgN675i5Th0iHq3wde+Io+uBPjM5t2mT7T3Vxkr7rZC+XTx
BbtvfotykNPANm1cy3zyutkGPG4d79s0dh1qvSzp7Av/9PGdaX5dUHVtVXj8jU+9wu/bfZm9OnMW
2CyTaQ+iTfgi02vJRcDkjPJ48KYQ1kUJzXrutQZLY4r+U2Rf8HRXMfB3AMREEOHj5nLrfUtC5z4p
Jiv6ULaH2jH7MfBj1/fEf6no2WmxB6wVVECH/hd95LtrHpNPL6yuCaZc/AlpLi8VdEXno+yDBbUs
f3CtNmUR3ubamKT/drQDkDzqNF5jTz/LCiwoz7Zm/vXBJZ6MN6Zv7CXtstWSX6/L176qdylLWi1F
0hzYfmNZbm0w4zHjhLbVeaGzT51DC6+l9xIV/0q6hZvwWiCHZdZ4TYlLjLwlbXj7PbF2XIjczZ8q
OMGAx8Di7ZsBk39RLJscXAC1GZP944v24vfB1iUyUjnjAbAjnYXeToeJrV5GwOu0Fa1qZrs+eHOL
f07JZ3DwE3+TogFjlQtLatV4u5KllHbOQjNcNBbuDmZt3CokALVnnBicAByR/Fq4zvUCe3J3rjou
tfQ8dLm76/ML7SyESinQjXM6TrqBJob+EOVq12nxg7oQzII3JbUfk3qj2usOE32Suiu3UlAjTLOL
oaP2sWiVWOsif21Lb6Phu1VN+udRIdpzsS/GYuNMf7naxvVHiuEz9dVVb2lfF38maTafu4HPykja
w1WDiub6r84ctMiW0JnhxaC04Sa2gvBtNO+aZ28SozryD5IQzlnJ8FO8ddPzfGFgJf8hXT67jFZv
M+h4vhSiF+CkmFv9P8aoXWGKlyKwNim24aeOBjjgCWLvBL8GztegS0Ad0u/sH9rB2vWifcng0XqY
D9LuLc/0bVZpf55mtUs/eFSCJRPYPp9SvCTUr1WPEbcCWZBKRgdwHkR25IARfKRrkBJCw9GeUnPc
t2A6IpzzkcnoiCZQCWPbdFu97S+4csktXa3fCtG313Piz+OKj8UFf9UwgZvGw4q6I46AU901/4Zy
k0cYLyZ3K3x7H0PhFU6/jfz4CPBbsiSOYhgl6mhynEVatBAGhvOBvaTTu9CbQ+wsx2q0ASSYNKf6
h2AwCJdw0jgBLN/OWxgt29hi0pbVbLdt5MMfuh9qjVfHzG32fcbvJ32a6B2klQElr757vNZGC0m+
/w5taC+sKnoEQnYLT0GGdXgsw4UP5APjR1d0T/hF1o1ZbHVGCcuSeITdpYlIrZnGu5z6Q8pLy9Cm
Z8/BP0t+YaHpXywEVgXF1Eyfe4F3iO3kMg/vfQ9mJxE3aTQnz8OXRbSyo7/Zyj6I8CHiY1n2G0AR
mgnBYqx2YmSadmkbTrhw5xSpZO5ddR0G9OGm4dwIbzWO6JGBGYuSemRx8NH4EXNvv6j7FyO30d3w
Z+F0TqLfuGM64eGvDB2Inrmu7SPAtEWp2SfDlJ8DlX5h+9IwbCYpoa1FzRHQ7TSHLXO4dtnOTePf
MP12GrVRNNCMebiZ6KaIzblVQ5V/NgEU8KWH0mz3LSMZ+TTGkr5pX8v5m0eiamy7/eT987EvldWw
bTD/VjiPShz+bgPCDnMQYODlpMxXTH4rK/TJ0lIJWgTezSCbUY7MoNueq0lYyU8JwTVOqXuWrFrJ
8Leg9yFg9+WHL3k3NYjREVQ5VWrLrtoMaBYFkwCLkp6HAy+81EAftncp43M2DquQz9222ftyucax
r7BahC6UI9rrBOGI0Kh32ryEi7RXDs1Vld1cY94795usuTj2RBcf8SU3PPKBXIyQhxvfMtABSKXX
KNy1hgIU5R1NEIaOGe2MAH9Xi50diX52REczxkgCFDJ4eVIY0VTuQZjlNSyiVfPt80B2OAPnVRFK
O7ag6r2sXrXevOZyfrkjKyT9HY7Buse/BQbsqeRuHgIWn2OppdusqntNpXSH/9lrJvzGGp+7eKTd
SJVYiYDwYdsfCT2J/AKsBERIzyOFe7s0jywZXj2G30Z5aHPnbHZUd+pZyPLQOOGPafMtrii6pLHn
ScusD7NlVKIzbtuiwRS6vqYy6WDJbFt32mUYmYrofQCgu9MTfWEyK5EU19dtapIQ5IM3uYWjX9Tm
xhMkhcgZXRJ/XFiDtdcixBw/3mTcItNNKWcSQYaGEP4m9IQVXMryLHrRaGSovQn3i1jd6gDkPNXe
PlimdPrNMLANrVrKyqKjaq/Yb432m639CYSUAQdjUL77sKejlE13/TtaW8vkdhBfJe9Pgsh0cmOi
M5+1ARwPUZ7ESe4ismn5Jgc094IAgAj3dUTJHmtvEx+dLM4G9CA3Tvc2XeMN3jg7eljO51TuC13B
Oef/C4Uz71sED8IPO+Fgsi9jNvuXSX+KxJM5fPUlopC9TgPuHQCxRj7Z3sDwZbX3bvL/vAIhhTcD
o6wEnJCVX1UMJ0w5j7jojzHpDcbHc0VSo7fEdgTAqFiqW+D8R9V+J3r/YRTUu/aEsbWKBYy701iU
GEyCXgAg8jxUPdcBjCIcZmKS96FjdnE59T0bQo406IxSi6CPSFv6wV/vxR8N0nrlUFqSWB35vvBO
1wn3hOFzAntYt99VETFKldmZBfVcy8eB6jgPXSs6HOPmchokHhUV0kZvLOOZnXPBHMrTEBFdyMdb
N9WPuorPzmAt29HEH6AfZzsjhQm9lCjLPwq9thGHacq/2rk+T4Q2QQkx690U9mobotT08kIyyuip
1SbHfkPcvblOlxyzWI+2k+Ly6g76ax/Yv1Gmn2Qcf4BTqN5A6q+ryXstg3pcCs2pdzpshVUhG7bX
7rgNmxFtlJzgbKSKnhwtgClkMvjyJWZGWABaFw+9ZzMq4FzQYFRiB1WWdD673taXjl2os8EvG655
Qx6to5WNXTGqQv5R+vnGq9JboMBgjk3Cmp5jboKIsSgn1LuBtdQWo0aecxqEUKeH0PK4Yslfv6PJ
pbX9gOZarElBgIk1JehQF/Z3lenxIaXAauV3VBL5ifeP17C7c2ioQgHl5mMbR49Km3YsBxAVhCG2
WS7eKChZZC06oENsz8SKEKTkZRgnASisdWM6yPBVOxkx8p/9G5gXGdBaH79H+X2oBsCUDB7YL8xM
7F3q0PMWJZndaTFP6Hh4+AtxQtpLPb36vC+DaGd6NB9E+lKzU+hPJt6zdN+Gb5LgghsLSmWItbn7
UueJQfljk8823jpSj/MIVR8ei6jPn20fU4rZ669FwmWxeAUuC5mKGpx6oCbKTtlXSe9HSY4wd7D7
t9ylXoDFFnQVN6AUsMTWEt96U3A37PaKljsRVPKQdPkuC6S1VSotWWgO3UaLIacOOBHnGiietYzq
u7SFDpix3hksuqaikVvw0CI/4kG1GC/Zqbs5FdzWo8aSXBsd9ka08QHno4krybjFetocaCf4ThGk
dn3VoKcNalhiWNOeKRYaK/JlUyI89hiZzmWvtMCAXFsD7wI40+cB58tIIS6rWyuKV1L9TGhuRaqz
78ftXKIE8f4L0NfCaVz7QBf0Ae4kMlmJ451o2ggiCwJio9gK9gms1/mGPuuJvL5tfe05vMkiVCEc
DBaEVfUv5x7alDj67BeLJswe/F9j4+p7atG6guibMO/K57eVOl9akSPy0FdT4Y/QVz5QApKnJCs9
i1UvlCgROcs5lqsItc1m9irLsVAPuzY5DM5nUcpNVXX70PlReLI1B19O8GKkOOzdxUDlZmsHpG15
8Qt09p3JCZ+625RoLeTfod7m5bQxLC7fiVjlBL4n9nxAdnn630vnK6UtJJCg0teNeC7Em49opPR2
P/tYp+pQhTNo/F7FA8Qfdj0+jacBQyxul0RxkQyXRb0DVr+o9PaUeCfObcHSjorSVaZ/9vqI0vhW
IdpahLhjgX0lfHYBQOfVuwIlYvBybF1UA3Lhw8AL3QbSzKfWsj1PyqMp/nGF0BgOkpHTvcd0YBB1
unq8Liz4aw14XuIys/RctgeBDYcE+dLpaWl9oDiN3IHlSU+OSBhOSOEStrts3FD3tx3sbc9N33M+
lfEkPHKxqbOIIX2x2q4oDLcsKihghqf7gAwoQzxdbmJbtMFS4+1oIz3Hv8iiy0Ke8Dtw4IPjLY9Z
8hunFSIdPASiANlnIXABVNewvswLJI0Fx9ybXH9VBcEDthcFKzed2FzXLskAsvfCjkCL5TBTVgCZ
o5y6Hbj19wAJt0veBR/N4PBn+K1UmJ9piejoCvYx2c5OTA96mv82IUo7Bjy69FhZtGMoyigFCqJ4
T9s9BSYzNCMl6IEIJYxjpP7+4+q8miJXuiz6ixSRcinplfKOKkxDw4sCukHepJSyv36WuN/MnZmX
CqAbU1VS5slz9l7bCm/1LWRu27PZDdZlJL0EBXM7jSsDS4V7GnAKaM7o9fyIX5YtPwc0fvLCZwux
COQD7H3o5PLnIu2PGUf0uH4iQc9p/swKGb11U/FflRxbRE7ojLLhMgVf5CBtzKgGiVEyTdr47LDk
0WCCFFg837xpLxFPYtQvvoIWot+iceMmbjiZG67eyuBbYqhKZ5qceP1c+SVg9PjDRs88C47wqjym
Diws55cYdyHbWRe3xzDdxOEpSX+VsDJdjqH4SZP6GyXoXelzbNpXDsIaCJYoBCVov3wksnPF1Lai
5RaHu9lFoewYh5GlpBMPhtp4uCUT82pzZGn93YQwrfltRvI05H8iqtkOlHNYvYzDScitTzRa0m6W
S2dmyp5yBBIALmX9MeIEabb2uLTjjgGdzSgCrHPrIS0U1u8m+2ajxdzfbyNWSzupOJ5wNaTwXRWl
HYy/4mBnz7P8agl8yt9dBJ/qb4WpvgpW6E9l4ayJEbRrhCTQEcTe61uQh3NJNljOsHSsb3716E1E
eZotp5JG9X+moY7WlWUS7kqiDnFribkmU+lOeQQitJyEtm6Yw9xrU2PdLOo5AwNexqCPJsuXLZw3
ORtImCdMu3nnhk+Bex04JHkm9j2DgMN6oNduqWhcDWr6i93Yf2kh4K/DSP1uOsaUSVUxEOiIKx2Y
mlc+HWSvIGzFv2e07f7q9Dt+eY+UQMhow0hryjce8EJiZsz/BARBMEBjqTIcYPK2tDwqx/67qKdX
ufgWkYfxDj5UOcqiRD4Rd+Hv4k5uZdS+mQxWPwtFqHPBScFhnMXBEp6Y1bHgG7EwN7E1gPOC7DSg
mrlGprpO3S/Bbe/wh9geJPzwwUy4GZBPBPwexhU0bi0m0j6WKPE5ZmJflo9ldu6CCbknAyb/m3BU
T9ymKnueMBHJcj421neo6WkO1W4G4+6BMHhWxtnP/4LqeIDVv0IT7VHMv2QDUleJ8anbdDaNOKQ0
gyTstSPhxnlsEZIsLvAYjKiZXcrxJeid+yB4N/DtGP3PYHHZHO18oI9M1k48nJdMJScujqTmInTP
veFWib4kianY6ES85Y11PxfMz3XDmXkOA4zGqkYaC6sN1Kj2W4mFEp+04ZtYHvOd43ZEWfUEdMfz
TSUtlmBKHjJV2R8lvseoct1TPqb1jp3/VRtrskeGq9vBRvRn3pyolfs0IzqKSjnCt3ROyuw+6Vnv
0BGx+ZkDE6sMi72m9PIUUSWGAIdb1+MhUNwguuC8YikX/QIpZUMqvFtupOeQMWc9sThzLxBbRa8R
R/1EwjcksnyKXvy6ry5W15BJlPkESs/52bcJuJoZjT+Gzj0DrMck1x6+OPI27UWxNRdoSqsB+7ah
5bUp6JUXaqhWSSLRFR5JDRzXwwC5YpEdt+NUX/IZ+Tny6H2sss/AQqBAQWzuqOkOgdfOvFNkmhjP
MVphP7s2ESRol1PZJiVxkpjEd3MijKNNPydXjLRfwbO27rxrM8U4O8u/aOEsehxkmdy2DFT4g3g1
MPmYLxX4Oq6hG08uodrzQTvoZNuE7O9Ng3hGdgj4EqM6Fow97xQvJ4fuyaViNHdh7DGaKWlIJCAQ
AiD0iYp9UrmBKc+tQfJfGtHk6ImRIxAbOHGA2aleTidUipEgLokTdbvxshgFRpw/YcTYo5egjkD4
OSukCVXB1t+Y1Vup0wPOwGPksPNFcX+bRmmfvYX3MABwiNKAtK8CHT0ZKAmdjdJbACIRk2n2PjNB
7jASK1v3YXL6+dxRwqEdkZFJmTEdXB6y3CCD/efDny/+POSuNx1Ta9CMJZcPf76olcEoxe6vgQqC
I4ePwQXpxYcTchsw3iYWRlmlDVbuiEqmYqbZilIcYXyL4+iF8z8PP1/799Off/1/X/v5V62H//1t
dTnHR785VjaX4Ery8h+nPkTMYrYpECCDvoZn61tgRrgVEgo+8jHt6mQokf7nQ1F4aLsD0egD4Qer
bo7qE8rD6vTPP5gsrwK3AtndR6Me8Ma5opuO/zz0WJvToUcbbGHTaSbpHX8+qv/no38+TdwaFA/l
TtrDMM7++8G2zWxl+ZHB2dLJTi6SKxqz7omJ2rxDGh2W5ARZJIz98+CmzPrs5eH/fS1URn4wCohE
Xuqx1Wrv9PMR53jaUBnERkk/w+Fcczfp0iatfXSrXZN2b0Nom6CPY63PXe7naB/DcltZdQqNQN/i
znVOJKokDeVr4jJ7HZyTkdr/5/N4jOZT/Prvf/j5rp//2i3QhtAkPJT4ZeNMD/c/Dx3pMqcvgpLv
7FCkp5+HIbA5Cf37uc1rwHy0o3Hg4F/YEbj0oa3GOrluia3G9xSC1tx9mnvY11qjZ+BcYjkPRlmY
92FM/8NIm/ve9jazmbYPjq2TI2PbdwtfECoxFOoIW/zdoDmAuM2YX8jfzS+dFRxnbaJQxqOzGUYU
WY6ZxmeZWh8IdNxt6whSFGxNo5UO5unnAYMn8Ol+yVrranUak8LnQ1AAVlcGYHNXodfYp2huPzNy
cFBHI5ZBK9GGlbGpo+hXFDqKIVzWnzwGXDSsqONL+Fxh0xibmA4jCbN4/ETdn5oOYYwyxOPcS7Ev
vPlQlAOygnasDpJsN5rZd1EtpyUhiXbckhtYgSZy5YxgTKgGGGbuMTrurmnoVIcEO3/sG+DEwvey
51RhzS70K4sTG1pzUmWDBKFvaux65ssbew62JsSBykZh7ZQJZzObs5U2rGuU4e4TQgwgFY34CE6D
oi5juOBPGs6IWGYZyWMZ0DZrZ52fq0hRjRXtrbrMnjYo2geS+1y69ImJptHPaZOppr0u6OTlV7tt
iPmBzK1TWeNFGJL5uST66zCFTKZc3T9LAzsL0pSf/zgp2ujE5/QAiVC72JWWOzen1wp/dARlYr34
nGc2vVrQ4kOltyOx9rukAVNf02t6GBBuUc0Xb41Iu43ZFYpsAUrQ1DYIyJWlAAFLceqpudjh/5lv
AVQQXLY9LXo9v4lgHh4kTkgPTVtmtRMoo3YbzylpHAvhxzSzW1WLSz/X9ivvBbmsRe2t4pnRpAMa
dUdJC6NZaiRjefacVSO0KFrFtD8josIm92QhFQ6LA80h+v9Z1V5SezIQYI8vbtGQxpr303uCP8ar
y+YW6exxIiTlkayIuzoxPGYJnfeoLZskJhpHNS92PFrywQmUfPBQ3nI2tIvtv19T6dKVtlyUVN3Y
wbkRCCGFvvWk/azwvVe7lNbI7eehLWKSf/mVlk3Acul68VXO1jm0FtdoxYm1LXmZWjMSO6KQm/OY
2NnW1AvF3dHRqQC0daJFXuwqux0ZxtOx8dgIdXzOaxmdqbCFfSEWxWEwnQTLKZWWmjVFO6DB9QXl
TH1RpOVeqhrsb5c3dFUotLetHi0irIqKRGy/xAHlNju5tNTaRlWXMFSoeT1o9bOLfSWiWb6uu248
U/AnBzvNL3q5GrMZ7TPxxmS0dT5aRW1raFZd9EloDQfHoDNP2CYxoo4W89nSuPTabM8GxvDR6cSZ
TC4erE4wJuxozfgXyZZyys3Eu8UmU1NymqZ9i0Q9wFD4kOWxWNWNiS93+VmqsPy16zg3rXpaRqXT
PFiG9m6lizvJELCeHHHQkzf+9jg7MUn1uF1+ua2PKJWwqTuHAlCmnXfzpNs+Zl74miNEZzLFuIff
IXzwTi5gvlOiUqxCnW/RSZ2jS9olJrJixrwqvR+7WJz69rFtcvpEReDfRzhfT0J78ADHab7DUhtu
JiH6+7xS/f1oRg8yws/NW+2si4nsOztT/saiIiRTozdJrwcl4lvxCouifIjs4KXWU7Bw8yrsqtL6
1Q4ArBz/IHrWZrTow4EZyaPdYTSFw3ipAm3tx2EgBkSlOfqi6blHin/OXZofaWdv4rmYP2q/fh4s
TOBhKtTJSIr0OWgw2NAy4W3PflErFZuQKuJgiaxfmzZKFGUUl5oB6q1khOpFz36QkMuAgBZLauHu
OoV67meRCl2a5kWdImWIrUepWmevfVKBIdhEoGwyvIZeMw0nVfBud6M3nFwnASIvvE1oohwiVDPb
OVMVw2Btubh8iCe0g5mB9ZF2jhmCBDNN/rm+PFw8hjV0RzqPKDCHMb5o49y6UcW3JOgAx1DVZJ6n
4mqTNhKW/ZMgWMgQmqG/VN5VxZNx+bmggox2mKjSce0mUbKnPD8MfZCd2L6I2Kg9+TtBS78Ip+p9
y8J1bUzT2JU+UKuRDK1rFsfRVT5FlWlcIxarrZmQIGfWik+Xr/nUFnvLwvoQhLSLTcn22du2d6+X
B7JyEcgms/jnjp565wJicj7oDhH9WN3/3HDzwBiTMCd0ub3GCGK059qgsIv6AOwVg+GEU5nVXs2h
MPcNFycg6gQ/kOhfwjSzrhxgrCuAAqqBsqBloSCg5k5yr0OdoC9N0n8+arVLJ7dDDEnbfxONIdNS
l4d1YGSv9tSS/eKRywBq1jpkoAKiuCFhTQtcgD0m9XHsf49dVF2GBDGbTxcts0GC4J5JlglLdj/q
HoZX7e/s1MpouLrjTU/+dxt76U76xEOBsoAQGBLiNX0FsUnWB7kQYSi8lQThSABLTuPHI9IN3OxW
oUXeMwK72Yw5UREK3O0hVHCH6DLO4FjsxwqzlB8QDe/SXLFl9zsF5wul6ltYCoVPndi/+sJnQ6Gj
O+GDc3WY7vFrp8fcRazcZi5mLbb+oEWQECLP3XlOvyUN8jpaDryw9oB4l0Jncm9Yoh4V0ZUtIc6D
aZlbCyYjBuPgcU7ALMJ0GHcDUuljEr47bhE8uSY5nFYDy61SmyBBp9nZDZrGIg6PC7IrnvCglWQq
s6rM15nQ+D6zM5pl0D0hSD0UVb2f/ZKTH9qtwdmXbqkoYadqWzDCKuzFFzAar8WoL5w/u4tYxCTK
x6hjUPPLIbyWvNKevYhF+vM0+tY6SR1Aer5/dWrO5ASmEB7UTxjorpOdscMpcSjGjHW4udEMBmxC
mLECLkCsMVMyL792PckOdvYH/Ex0qmdynUnZY1RWvAC9oAmXb2pOxtIvyTIQLUykJvqwUgjNpUJH
IMvwFPSWtTeWFO1u/uyj9CAEHUlhzOrc2cOrGaE+q0nnMNXw7nuctnSrWYwc9Ov+kigoAM2n2lEH
JRgNOkhusxHzW+q6j2UiA0ZMgwGcHmI7d83GTKR1nCrHWyZKNBuycxD4T4YVAfObv6yE1ju9BsRe
cRetUnKqCZ54nSSkEsQKDYzv1jlFk30imW7TskY+2NVw3zpte44c8z4qg+ZlyHukGwVPfaofAn/2
7ljv3GukaefNZUUXHuXYMUdoym6t0aYVwFIT4AAysbYtVAD6jETwOE23ZcyxqGnJ9uvc4C22wLZM
WXMO3Fjdh3TQEWZYm9LsaLiEAAOj5qFJc+NNtMnO8vVTHlvXumkUsKqWyJQR+W5tQS8LXP7cIb1S
rjV73OXGoRPDsTQF5JMCrMTgzs9jPpRPHl7GM1XbS2fHDz/l30/RF5o6Oxq+9enbpLVlg6SArcod
A4gRlZC96xajgfDgb0/mlKAWQJPukvCGmZZtz08ZYBXVZUQ2yJhKr1IxbSzZE2Mlx3Y1559CqxcZ
Ax4IAeuTEKs3IwF1advf/MDeJBYM0C4fJ96fAFMNp9BeSHgv0/QhYuI4PTF+IhHA9y8DEuvrsFkP
sVqa1bjTagBDA383utqOCh6Lje+49r6d/phTo0EaFY+84B19faZVTjD4m5Y3tnFSdOHYCHdOC++y
ctyTGP+SHo8Eazpqm5hbjNtvpoisdVbV7kV0LnZ0sGbp8KZLI1rDpkNgNlm7aax4vS0HY+zQfBmw
GNbTgg30W0SP8cPsoudKUKLiF1GwOmlageHpn0Yvm3dGR2s57W4YhYlVMIvf8WR9m45n3+Vpba8L
i+ZWIRDep0jCwxJl/sxsrkNd7LPigrMz0ZFz+Z2ggNiMmLWdvrYcIjY6VWpd0nn/G0y3ss3/VLDl
Og8/V2nyphoF+fCFazabJmXQlReNsUJCvhVWI9YzXHn4u+NLDI9IjqpceTJ7t8gr3zop4bsMmoeu
RRLQqUtQmAhzdIUGoePw3xrPdQZMTROs2LndCxkX63iiW+u41lM7gzuT7YZuqahy/Vs01pdJvOFZ
Y/YOLLZBQeEJVyRnz6rznavs7jQBTuhM0CBOuImznFwX5W7dPk02NuoU7ZUPc1e+xS5D9N5FUDhE
DK4J9Njio2QBhL6xSrLkOOn00VqCxavvyDPCXZkqoHmAD2UQfdlZ8Rt6JMGPMeYouvj7uHOg+AZQ
eSY/+nYGayQ9GRu8Y5hflYxpMw/jh+kZv8qhRAxO0vDdRCUjrfgMGu6uDwbnHsoCZUFV/XXa3w4s
faTl6lMFFO/hxA5OYCSBMpQ6Zis3sqtQhaErqm0q4r4XqDNogoV5u5KWf9aMiKspLjdIvPEiE1E5
mv19WYBcUnfVsyE5oXeC+UvZ/ubAg1VnYv/07EcQG+H6wS3TjyZXOH2jnA4/C3woh99RvJgOO+8r
qkZ7F+V0mlLcZxCyGcZk5qOZ/Mki+aw9uXP6+WWCo4kiowCoiu3TNRXDFAfqPmELWvbGMUvjX0bm
MbbUKRVM9eF28J2bCtnb6LvXxVpkhkA+nRH2d9g8pJZLqy5VhEe2LC4+XdZgQUe05cQExRTbpsZI
P3TL35U4B6/GbuPnqA/G2H5xZhpj0gUCKP80WeEdg2XsO9fMZTnu+8AMSKLdOK16SalGN9AwdlUZ
ncJxXDdZuB4SVobERkkIcCaxa053DIDd2s631FTMmSXtXG/Chmfh0TfBFCYtWdWIR5/S0TtFCAd7
f4aKEGp6b31wpuuMsXcS28yYftUKk3wTE7qQDvxCX87wHqAfegHnFiIx/ziLmtP60GZfYGr03jMb
UY9Ha2BUHn1amhk1f1oRJr/HXj9PbJ2AX+Tej4XaRJ23q1i2ZMG5CEc+8JrkzimLWya9S4UktuTQ
L9Jb50P88Sve67Tk1FbUJEg33CSdV2PdIPQBFwB4jvyYlKg1VejtQ/MRLo1Y9SE7WouKCn66WZdP
Q4Niw4A/a3pib8Z/oTz/Keg6ka+BtJ3T56oskZyzzKFhNdVH0CI5M+v8YS6mYynELi3L5DlBMzpw
COOVJFOkHPKVHULrL9mVQPX0LxpM3iGmu8RtzHBWFGg4YIvFm2kCdwI+5UTvixwIRVZFlv9ywBoj
VH0X4nHQ9RM53WAS7MZZ+Z29Qle+vDAoE5tpOvYV608YOnuhYnj5YQW3Om0enDR+87NA3LlsUndt
W57yZig2RfIxlZnc2DZwFncaH0SCY8EKCQ8zAK1RjzY7L81BeTJMWLBrTSvUVo+8SMpzdmLUGyHg
LBkB7j4veyoTB9tSoXei6zNOrkF+KAIHK6B8rGvUI37afpEre9ctbkIsY2gUa3qFKXZT1zYlMrmH
gVsgLBu8GZn6k6eT3DZOBx0ifGLKgjdsvGT0xdddxyRFDepCy+khxfKwb5bXr/dg3JgjB9E4SI8g
1X/PpnyOffecaYCeHDW+VdGEa2n2MFPKP9ni+rMdeOojBuI7YTuvlqXtu3IqY4gO1l/wvjekc5rG
Imy7KY7uM5vGXjWnV7sWxSqOCPeK5Ct/5MyEMP2dTzHJJwGam8mZSaXr6Zf5Jl1DboDdXJtrr8HA
iuv35AXMQWFzDQ3ZkFFKkuDgShjpSJaWCg+Ij0LBAnsqMYkq68BGTBKyl+1QO1QeOpyqEvRGkCTU
Ro4yZkDrmeE9hSLy2gf1uGF0wIXcKO/Apn7Ia7s5GRmzK7gHc5mfay4n35bDPhs7MMW0JRDEOaX3
2wy7E0vzqYuC70kykAOJiMoNetRkOU902gAdxjY7d/Y+z12ziwp9nzfea+ZVoFtIqa8+I6O+cK++
qx9ED73JEpcNhiYY0m4tTn5kXfK0O0/RcCtDS21i6j0mm0RUhph5eOZ4jz2GKC4KKtwyHcgfBQ2s
zZa0iQE0UM3uCkDhHRsc7ZHeLK+GLf8Mbf3RTz5J2vW0tQldoLd89dJoOBbkybk+JpjmdWK8yhso
P1Io63ROnXY9dmI1ATsns4cdg5ogt0GTAoAdzF1Ga4JDYAvHfQFVALrC6eT0z3NbAzNuinXZUv7H
phLEB/j62LKrU5i9oz0D2hE5QA9oG518Pc53vADPqNSDIg1uhQ1ofcDFNvg1TEPLe0QwjJAEpcWd
kUyvAVZnl4U+19fBsl9kxPM3KY1Dg8HcDPa5zLjDOadMqJgN5FZIMBinPU6tjWvCMECz1OKvd3bn
hhU478p1ShZpl8PRWc+5o04USa/NyDAeHsym8upfJWfFOo3rfZYrkiEBr3h5QiPXxnRGaMRsWJ8z
hjHtROSnJMQi9THF/+xELNRL1ftYGADKDQ9Wu2EpxNilhFE+qpxEqjTfAGKJUd1lnI6AIU4O7DCw
Yft5CB7NGEeBNLx5NbRuzC+jowuPH4aZQinaIoxr6Fpn9E5XluSb2z7YKztcwhA40nUp8dHafy3M
h8ELqRFBkNyJIEO727z6C8XH6sOXtu3eO4XEQGq6r3m1zWwSwXP7qbXH+QGCPH4nk++edIE43hl3
Y6u7FWDufEkPT7JTGAJUD/UUr5nDXOvIDFfjAP+4bvI/5mCzmpKcNfj5K3sGF3IUmAgzRy7GRp5o
USqCOOXVUh05nC9uZpuQ9fp1kA7o4v2ChIrkHasXZb9ZEbmRApFMPXDuqH2rZGy20E6fdAUmKcht
pJ4hXfGpFecWgGKICGYXRBbatMJ8T2dG8iS4HIqexbwjN4SbkGWFVIowln/ruArZBSKgiT6LNbne
uygBWVnTscp9zMvkOCzQeYNX2O1xOLhNTaHGXu3P+SNzO2xAAdYoI6+euyrkRGDTj5xraFd29Keg
LUhNCemE+cezGq1rZdOuFhiVnTkztzN9dLp8BJ9a9IhFqiccTX2zY4XdBkYQbA0UiKLDxG84zKfD
ccgubVlc2oDJp2yL+pqO1FZuiwjbT2p3n9KhyiN29rgha7YBGkWaPWk+dry1s1LsQ0VbvmOiOjvd
R1plwKoeFO64FbULJmsbB2NkpaciGbec/Uhgiz5KESJ6reK7yqL9Ws1g7MiIT/ZBaK1zj4FkmdGd
MQvGH2MBoyKct00RveSoFbJluh6W3UPBJh3lBHChgYM3xoD9VIRBtml7NKhmnD+XPqc2BKnIlLB1
A2r05v4UmxhQQg8Oo5DlTWfGX1HUpKsycVtFfv0wG9VZD+Z7RxttVYXJdJcG5u3nM0iBxDHk8Egj
Zgprj1EKkR9Dvo9YMkNb6DvfQ7jVTpgdozxiSZe80MS8WRIyT50zErdF+q3bAQQtXLsWRb1K4m/Q
k0jdLH9eyI979Db9r86qjxR35V4GCH5SF3ubVaNpihOn2wqJclaUty5BzhQJ9GpTCiIbOyY5MFAB
e9M/RMt2lQjeuS7CI1UCxa56fW8m/RFN5KE3svGWTOO34mRKXWCvPIuwg6zFOxCGSzqrN56mDMuY
q4dgbUOnRRSJJChhY1ouD9gtNVibhbNTUe7ZuX5POg3dGzpA44zmSmf9dzKXr33oFBug6JoTArfp
MK877HC1RV0/OIAqnRyxR4qYJwgvjIoYP/jJotHGAcGy2OsvISLiKqb43M7le15nE3WTfvBHmZ1k
U55DXyG1gziYZE1xYUr2qkQ1rNw4hiBk3IU2rVTqFxQ6jT3vHMmrkRbGK6XmdC79jKHGzCnUj8mF
TbnlKns65YMkBIhyJac7PI2hSTVWjru6L/aU0SdDQ3wwZiFWs9Txmh9mI+7DHerutQnkn3ZQCyOG
ex8k05yMuzThB7v2vE5tD98tGaN9gsyyLgC92wGXWawLYtmMA5dIceyFR2smdteyg9PhTjwXCSCh
6YAOhrixCm8gg5EXBG+UDc17FmSvEaUtjJhll+chyuYp1Iodrqw4IiHwi+s5vokcZ8qMRTxC6MQu
T+hEjXWgGBqfbW7czkY0HKYEztA8fk9MPO/GjqxRyfzhJAieyFM3uqCzBZKTvg5BYm+zxCYHy8E/
riJoQfg7VDuth8ahxlbQAhmuoRzrk12H3aPFGQOPHQ36kjl1rk0ufv7tMR5QHsHiyGDd8qcPyCZL
yiob0Qd5giwYqHWyuuD7YaO7KrpxJEz2jlTPsjJtZmLxzhlZmrvJu4e4fityBC0O4z4wHhxVFZit
LiIRL8Xy1aj3On0XSrtwPMd1MAc+8gLrc6rcTyfkebQlRJchXoiJbraxHfN9dLPHtnTxd5bdr0bi
KJ9LKLE1EAv0Q6zcdESyHPlcEHz45Bmks3Uvs+wP+vsXI5TbvkrfJ84Wq9Hyr0NIUFQ04gydSsDx
nkC90KrhOFmwE80eQVbZPeddvUorzaAQsfp2aufu1+i04Jyr6YBn5oJkH0F/V+lNVs5ypUvkvXSe
7zIzZCcBN7i1QtglXPerNJIEguAG8uixJxG2+rZKQQ5yuOoxLWxykqystOt3OaPBld2mBUfgZhEn
Lf/Dx2OZRY9mL9haUYJ6S8vWb06Mq8Y7jIOs6hmySUtDe9Lmd90k6Fzz8L1I4vOs8BgA4PyDXQFh
KfxW0b0xg1gjU4B2LDryNTP5OeXjE4IevJFqq1okrdb0lDPHX3vGQ2AcW5sWaR7S7C3zEs11VVfk
kJig73JYeW3fH4owdEnK9GgAJM4xZkFBmaVxDSDFnsnnSc2mXE0R3Ae3hQ3JZCZIyrdC0DTtJw23
H4DuPPgU+waJAtYuGep4FarM3ysE+SItU9JA0nf6xTUkCDi22u3/EqII4BtTnxjaYgcFPLzrIWiM
BRy2okRsr7AUISfnKdHJR/+ukurby8MAhnc477whe1GIkIeiYaMuASehx9kkJEwFGqjQ4Ac0evUt
q7AMzi6TQVnRZDFoXcsaZ6PFG28E5n4wfRhuSOJ4wyzBW5LJDBtrxgED9eFHgl2EM+gtjz16To1z
FaX12jeIOZWyeCm8oLlDah3RQZ43TWtK/FJlhcQV08GEspK6y6yoIDOiOMAkytCl1KsxEvYu/SHS
B1dxjGrMihDJGP5ii4/Nv3le/VKwxErLSE+dBVoApw/vQtGiEBlPEjXjneOMb3lJPpXnZL+lo5qD
00YfIsFZaXAS7tpNJWDhNLru95Yr7sPJ21dN82xatKQZHQJQiC4dx11MRuXfuolGgFj+m10EHxXx
YsZUX4WfPncxKujMUCUIpXxFDblrbdBbA7QOxkpM5V22Ve5/bg2BiwhzJQPPYdvLBveQn+GKqVME
DHSDBHIYgnMx7gLs9T2QiKCQD47Gv9wPS+AWR+yAKTFGtZ71rrHhJozXWVaEZsTmg5HhxMpQCpuO
89Jo5fOmevkqzj+N8CvPJGojz8RAQJcSSCDu30Z4IBx7HCsxmqyor056sr8T2f/RPYLDuB6JMqnq
LRNFVNHES0PclIbzzgTwIxJ9yGUH6RyYceEhi42wx5QhpWirPo2kOxp2FRzQ81xl1NSnSVO2lXb/
YPTY+LRBmzb6QgRySkcoc0GUfGJhepmthFRKuuhG7b2hJuOkOalDwcpBb9VBmsuUpcEVsupHQqKS
/iV46wfnS0qLfan3qa5oiOSj/Agp4Vc9+p5sBsWLu8JGvxjuMjHHRMIzGhqQTWP7GrdOy41bNz09
Ks8h9n78Wbd+EdXJInPIuQnCHqP5bEcXND1b3gh3h/gAy52YWMBwPHxDzYBb2I3MGAv7KQ0ZJBW0
9j2fxrrp+nhJm/cxxy8/uMJcm5BZJE+hNUkBYhIOkMwBc+Z+l8Fkr3VortyW5CaOj7t5Cp873zdP
utuP8A6PrVVvQUHFB1ePf6KGlD9LBR6Nl3IVeHH/hKoeldiQnXNW5ilIm50azGvWBVjwatSZDdrc
lcyGowG6TOunrtEty0m0dhw3YEyyggJ+lyIgQslyo5d0IBQCkJ6C/N2JdvGHwqxL8uFX0OAd1Mbw
ktP9gccWXB0pHsj9A8gc+p+syvSC7RlhzMTm1RodgqVoNNZhvdYtl80cQhmoaSNROmKguwJInT5s
uPrrtFOsBC1c+9LoQrJ2Zr2n7KAvYDnx2g7Kz7LmB8T5i2JeykATiVaSLBmvBOQModpDT8xAl2fH
pMfkmdELsxOFcKJXX5om8TCYX4MBV61kFeUpMLdu2U/aCcWN1XCNjzO0CSwmcuZQ5iZyoxpa8g1W
yYEp+tLcMxUwvpGOVUXCs5+DyWx7SgrY6humdOfaZ4Xt5MXgOd7ZTYBlLhp3bkH451AQ82hRaSU9
wvky0eD3BvFeyBFYPwgMB9EYIcbIB9MOAJzy1+no75oZnE7FAWNTpsbLMLFozRIOBvYbyA/03Hyk
FpUG8TXMxes879Ks+tKDd7Qiflvu2rsJlBW/iPZr5DD4MxllETWTMHE+lEZwMhPMX0SxrYNIyIOI
podyhDdiItohvBfcmyhfqT3EZvRxIP0Xeeex3Lq2dtd3uX1cI4fGdYMEcyZFkVIHRSXknBbw9B44
Lpf/csNVbrt39tlBEkms9YU5x0TRkSK1b7oxYDdvs1I02L7X9yYsbxVyIuAVgJyagQlZq93or1at
pgCBL0koqttsR7vBUEUzFhLdD2MNnFAC0RWMlb03jm+cNET5DWQHRJzodWhOIdtTYxzjRFDNZDlI
nAJGZWw6ivC57tnwa+HgzHQ1vyT9jqzY99oMT3KEmaMbn3nwISR1o3eo5FSZLjnLWp4+XTuETE0p
sED4Z9hZDKIXJI0VjAjZvrOnXzrsenhuYnsxfTgKvDJsslKUFEIcgvxD5oac62ycuPfLp8p0pzDx
CebR8B4mbTMXLSdLr+dw+udhAEo/Ej98F/sktE6TCbgX9R4I952MSNhO1SIOnW49ZhJOUGbaiQ6w
efT7D6tyCIk210Nm4ctiWFt4Vg7WVj5XzqkLHKBBYf0e2HBFnVsW9F8xdP1l8RwjqpWiAchrFeZR
TYInRWcxz9VKWbT6kxNUQRPZn8dGOkugQxG7MHYujzyEO9JI10jYW4SAJiYbh818n0U/hYLbGZ2F
P40RpFIsA4VWe9SQHCkOcyRVhZ5qAfJTZO3FysyVgpCNaJittYnNGn8JZq6rOsups3occF3AxDRz
phFTvw7bUgOutaJpgpKlmvaqNAxwvg2I4lHNRtecNo2N9K4khYN7Zkpyq4nzkop7kgjQ5FB7VUom
iigoIxpLGbY4K7mC8RyNnCSypTMDVJqdwn5x6PBOab2fkH4q9o6fXP3U+EvHXYEnxeFDHjKZnFeB
YwMDgqxu9kxoA8Y7VNh4+0qzXieps6+Vpt1hLZ0adYCLTPF3tk0a7MgjHmdlt4jMb0kH5ecY5bFX
FBwafvsWaMwLii57RwCPtcnjjBmZts6q1HNlk5mJxTiSBUDPDspiS9PDpoaP9tJj9kvoD75sn7LJ
sMVbwuiIGK4ugl3ARN5QmOpTZsVua8G15c2uyjNLCYQEtv6TmsreFo69ZMaDx6LC8VwDXQhG3R1L
42X6eBOx4KoYWGmWWEINMUMJDStUmAFHEmUM8t8mND0Y+f8SR/asX0vS8Bto1SMKjBWNzVWQHFKo
Ht5Y/cyT3aGtYkIa2MDbAtLCLOyDtte6LHQ6hKs8eYq69g0eJIthSQbU3A9Tc5ZknrQirsSGfaq5
Iu3OWqyWZ6nF56gH1SZlx2mmdbtK/O6olE24KHMa4b73NrZRfAtWBNLAyioKLETBLabHpDvlGLNo
3gX4gExyqV/4SZVY2cg68x7INBuqR1d1mDhbtfqNms7kReI8IMKA4Ey26cAUJTfPou9ASJcsT26R
3j1GD9kAM+Hv3FHzRUNhVjTGGt3Fd1Q58QYp+yLBa6dqVeNiJqrXjmkuVAHEqwhepAJZ8GayvQFG
FQ+dZyOFxLmuYHOEmj/M0gb3Sl0CmnaQ8rPIOvjyKG1bXbojyvkKoFUu/L57DqFgBxDcZcC3pJrh
zlBu48CgwEDkMcYpCOiGkUDPuG0UFiO+hES5HPlsXMQPL6ZErxDXkr6kfKjVwEQo++R+t6yfTFR3
raJUlzwiS6L6XEjttolpQHKRfUY2vMVU+bAFsaBeyYI/rgJtURrhtdMeuZysxzKM94jy5623ULBA
z2MMXU0NOl/qX4Sbf2RVc9Jj4tMUCsku1LZIrSGF5q7Agkrf/sIyfVMq1D51R44gm/KFlqOZVdgl
WGZLI6nIR9YEnasyc1mEvLByq+cIK7JTxZUriex9aIxia/X8B7OhrWL2p7BE/936cPFHwztHBvZx
H6ASVj4ImYqIb61ss0tltCmau+cwOjUttMdOEj/LnOyKqCgpxJYOvr8A/3exbCvYONhbcJYNE1MC
MnCXhHszRMGOB4gDshJQIeCQLI2TnRFV3E2mDLVUgU3q+dPRGXwMw8M3QHGqebADCEMSJ6P9hdqe
TYuEo5YlgoHN2o08QDG2otDJDz623Ha6QRl+9QHO9lpdOIP5TmoK3NyQoVH6RPJYLjuZr8RUBPU6
ylGeH93kt81a/GVDTMybU87UdDh2SMDcsIoY4ipfCBrTnepgdKkYu/PxhNWhGcsgxvbuZeZJDpN3
68ZM0FmDNYWAHCFeJDrKzvtTIZrzmJjF0qYk17jvKC9HrP+SsdFS1rpldOqrqbgZ/LdOi1dN12lH
A06TqWLCtlvueDlAJ2eE1UYpoz8lj9d1/Z7ExacVkHQ5Vu059/iW0t7VHeuj0DhuSqSabhI00+C4
4A3WnLWnKn9ezwpILStX6SNmWykUJB+tOMK6pdkaNwD070ULhwlMtJuZNFdZKS26sP00Y8J5RS/2
TZNky6xtVHdsECRbCyUCgWHbhu06ivYsFMltKdVcRIb3SGZKqxL/5EqEls/aboAA16PeQv6J7cbK
cFenPxFbeje0LXWKP93GkxRPSYcfolAoPBrx1oYjrx1DhBkSzl2iGuMEdMWxPKHBLJBig0zmJ7R5
U7mHNjo4Rtuyq1lMn9WBhSXYhCk7SJqClmEx6guMdV8+UVKhZ30YOjTFzmaW0NnvMqP6VWGyesyh
Z23xPWe5WcxRNFRwUer3IndSFK0gI/w2dK2J7pCgcMYVizp5cCC0SuXdKKGWYOVsdRgobeRt04B7
W45I0zZMwyI73GJEimrVC9n8NnW7jjT1y+8HJlsa3MES0y0gDgvsOXMDcQnDft1HDQOwieI1hHqJ
Q7z4LAuLNyQrCcWIjV+/Nz9Hm6yc3CSQvad9DpSUK8KI94echfw8abgEcs34HpyPCOyFipnGBas1
GcjUN3C90VygEHI1NPyukGTUMdZk2FIhx6UkHjVsBAV4NJdAB0x/AXYsOwgerW6ZLtflhltvcDVf
2oyVc5U0ZrwYMJxKX8GZkGZ+FO+LKdeM3QZW+sS+M9NH49iMfDQViSl4XxJQQq1QtwkgRICmLOwo
J0vrV4CEJ6+HrB4Fax0rcfZUd5FklDAR3P8aaCeTwMa4NNqPkbd/Bm/EsktN21Xi78JmoE9q0TxB
SRF6aB1pDMlh7WB2Ebild2bCoUTgbJHLS+4Qj7oWTaWtCJol3bRxubFQqDOin3zUEuiwtWWDDmwu
+Zm0HDSWl5oqr+S8VqBMWOexK9WV4kNXyEdt3rRirmvp2fCfVl8fQKPsSKAso/IueX8MFs+amt5o
YEOYE8yWzcRYREZ0bw12fFUR/uIpearEJsFLbIlbUBQDpAoABKcbl0PAPigMC3UtS9qdaLLcTHdW
jo+lCArOV7Ugs4GPc9xMvNPykyBnYGzoszoT9ZylALdCkT76r9JHQlkPZsbCLbiTHr5upwPFTndS
1f74RNji9menG8GjQbszM37sQnophWYtuzD6MyK1WHWqjHBMj8FjjPTcXB2HtGrNI0POjYEvcItw
FBOyJ1P/6wyfSxNDKyOSA4szDmkHyXjiAc8OPnRDego6iKXZ5e/IPW+1Izc4xK6OUlfLUW3/VIEX
lGDPgvBfpCgFH7ZkAnOgB0H+Y25sy2o2LFBG3ie+uLgKlD+pQp4AvEYWV74mNsxgfpA2LTL/i+ML
jPiEwZnck69xyvrrrelivk5ulyAaHqOSIOT5aPSepSikLLnYhJCT9NQk4BNRV+HsEEYgXvSLLXU+
306+bTFb4msBQwqUWJ+TITC28dnhIGnRMaYwpbXpgMf2OXrrqo3XnZN+lFQFofB3wxh/KCNHkiSW
uf1RqbTlvQcFQwu+Yol76LvMzF0RXsoPo/DPivLwtU+euG3PLZjAAILPyGbQ2SKpOVIYuVFRfZnA
JEg9t/oHhlkC/Nru7nTiwJreLexJUMG3CDe57bNnWfIqtLQDRl3tQDnEekLINJo34oqtVl6JBvWw
stAyZ+mc2I0sDBJr00S5UHh8Vp2+sL2zxyjT8fWLAakk0ygYJlWCKVhBtN7OS8AZh+kNB7ew2j9f
Yw3aOdow60nw6R0C1qNo3arBwyjAOFCotrwydKQfOapryviZ1qqrwBJvfh1vM9Lpy/Lcqt2PqtwV
4o44TYgpjhdRzOMJdVQ3r4Ps06MMs0Cyj212HAZaoH9CRv8bKan+b06oKJE0Wf1PuOd3Tv5k6AfN
//HL//7/YxqrKsv/tzTWa56+svD1X+NY//kbv6+6+c+/VOffloxZwVEMRZZlx7L+VxyrKv9bNR0H
MJDhaIZs2P87jlW3+S3DMC3Lcgxdkaek1jpvm+A//9K1f0MLUG1GgbbGX7SM/5c4VsVQbYO81f/5
Xm9+/vMvS9VVJn6yZVIE6nyPypTX+l/yWINaMI6iZATGSRtft3a0bjT/1MmesSnLdJ/GysLxe3wU
DmtPw+t3dmkevBHStDZ05QpNEJWb0c1rOy5d4pR2FHTS2lDTDzUywEBKA7NBo2T3Nsnn0xh7R+mP
jxKO33tIEOwmE4+6xA2i2Oie03it67oJ5OBdsxSUghk4idH/HlRjamgSChU12TqYK6d8F3CdI6RB
2aSJimtkMkpATAw+G8fqckh/zpvaoz9NDZyYHnT6XjdOxIRfU6vUDxOJa1Q7whEjduUpRXuX4n1C
KLpglWXtUjLgOQfnQ8yEuarqBuIx288qD7eeDHsp69QbgirCMpknQ8sGNDjW60LU5tKqGrHoaiBj
WrSKEJtNQQMjatcY0hs0CqE8UC+iORAVIwdhOwst7siprQCd+NMapeXyM0etpz9joKpFxsrC+zIf
YwSV2PMpp0RzKaR8ndEGusisr0oWbtq8J1baxNCCzB11IDu1wITsi4roMC7DzGEMVMd7JSQyrw+R
r0re1ihwhbGVfRQy+MzUxLiKz2zumWQjBd6wJ2qQc3cbqDq6rzw5K6GNlXOQE3wURxFUXwoylDkG
dX/p1TpzZkhb2OJA/w/dR6P+GbmTbwKtvcR5t2OjNqyxNqtEdbGOgbBs9v5WJguE7dEwYkSATkFi
5aAk48JxfuOK2DqjL0qETh+i0Die1URzNaPd61UJ+9FmSDcU8rNkrrieUlKyQScZDk/6slFtXOXA
7Rjp6GxrUDGpmLYVIWkQrVhpNZrjL3NKO10P1mE8HiIh2yu7Kl6+buPdLmtI0jkJRHX8Gny/XscT
lCVFqWh7FnKo9kcl65aersnmZcsgMRjGvabspUJxDrYOvijNvGWjEf7khTS0dRlh44gbbOBevcZI
fe1TfNCeIHEvAQFYN/KzDQkOB4NDCa5aGmkVMhB5CLpCRTwvW1yneg8N2VDQgqHdnawcCYtrsOEp
4Z00ixo7SaSamdsV1DNtoKwQ0zKOZjs87xq4LwESBAC35FqUbcWC1kuXVOHIPZBcyExIkfJNzh9c
xVGvqouh7Z5qC8zQa0mW6ssvDKNIBWXc656RvDqyZGJSnBdOzexTbaFrC8VcOvH4tFvQMJWFZqeu
tIdca5wj1j0eA3WDevte8MoGEiIFUXQY85LwLPry0yuekiI+etnmgSJXwZtEIsQCIS9FLB5SRJuE
vLpMraeU5bckygkvepaqIe16sloJwdTXPvK3tZ9eSnwaVaa9w9HJ4XXWC7ofAOvsXZF09ccqxUNX
+QwacknZV/arjoDbpqEZYI1tWQUnCNb65F5T/rQ4BLEPj5u4VZaSonnLPFE/IRzxhqM0aPLtCFfD
YWkC3ocdL9OtzjY6eO8DPUxewBvX3nqJRTBRwxNqWn8qhn4ae/+MOBS2iISgrwAvEaWEZWWCDVhV
CraRlrIsO+itWsdYGEaVpRF3W1vGNy0ZbzTGHqDr/QUoAjJl+skiHAqUWhnvV8eqFGyTvRRad1Xi
sWNURXnbJPJ7qPLsKDoyERYmOIXi4SA35avQQ8EOeHhLYxlKSJPjLw0IV+uBWBgRtqOBCrQ1RlL8
7Jo5Ef7dgpnmEknWFN/XuODyKM+BoEElw13j8JHSSWnZl/J3hjhgm2oIcFLwOzryNNdIjHidgrkf
O+2ctckz0eKDaEcWZ3bwY1Z4tE3Cc+aeT0QOCZB8asFyq5lFipGNJqVLWTFhnrrUhaISYwYJqGZ4
ZPeps9BDOsscO9mSxhPXYlpzzNNfETe74fuzgb8z+g8GBCS2lqaLAdwZqqw0XOWWP7iDJd+C0HpE
XoFWr/CBFErWBUOVsnZIxliRj/VlQBI9xrZHqdm1z3EEKe4zdEK1xeC0HJWn1sT6ygryh6f41b5r
3+BgR2tjHOGyyb4bt3o5LS4ZJRpwZpQ+GLZ6R3uCxEuZM5OvD4jd+NyxBXMNJWvPPhsLnQtYrvx7
UGrpW0kiFnOWKcnDUfFmk6QO8oAgslTV4YYpe0RAxlzzY3s/pOObbNO3KOgZOhgrKC1166iV1QOS
NY2KIXqey/FmGUG3dnTIJl39kLPI3yYK2zhLBEfTRqFTJRcFewL61mFco+IlStqMPgwDkwdCEems
ksgg2axcOlPHhK9/9KEPUHwotlEIitlf0MdpTFnj+q7Z1V6ORXhsgUIkhICQ/PnStTcCbwEiDJgb
ca1qbl2gSRHliO2ur4J1NC7VsrSXutald31M9yAAI+ZKM3jibaJvsgQ2tDC/vUCwFaREIYskRohZ
CdqmSmY4gVj22vCcr6WKQI+mHTYw4Y1lZZXZVVaDnM2JKT4t8ltagT+1HDtY6wA6DSacB7UlvFnD
F7hyatRYURW0z7wyLn1sG7tc1slJzp0jbLnokSFaYgROznOY7XWAIIdAQzyviIeTKOPLjreVP5bP
eqB1bGmTioCNUKNpwbmUg0PB+veEwJJJUkMg6D+/rKG+0n5ZEmxZOT80k5le5bhx0QQFbl+Qk2h6
WrGwzaln63xn19Myrbj1P5zG6/aBLMgpnf5Lz7WFbGi8ffJkeW89XivbU3USF/z4EFhfQhHGLWap
BDUuWcSGXr2FaiXY1QbysjE1N9dwiDFA56ZwNBqlROOX6EiRnZX2S/WDLaZzVN4jvTEUsl5fInPU
D9aUjqgaZFfAz5bS9IO60ruU6rauwWcCCTuNdaNvWBwOseSTdZjnaygLuC3a1ADQ76/NHB+u1jo5
c20WdZ2EjjhpS7eQmPbIlHmbcnRWqsOG0NScR1lNajhrFenextcHZSvl9NdefkOBh0VeXWZSck85
tWahhuexVFX4jk1G7BALmcjpZ6plPG3VOXk+cEBD7z5K86nY5lktc6w/cOM89MUx6SMIDPxZbJhv
rS9M9sugXij7F1F0coxPIZV7uywxTmb7tBtcuCmMW5j1wJImfnxEnahwmluUZgVylym/yfMReHuM
OKWOrapQGtfSUHtNcgsGh3hIMrt8BOhe4QMpv3Idy+j3xrWTTvmzGiFPZgjrwXrrs1eA3aiHYN0q
Aj6p2u27Mt7iedtSyO099EIFg+u0iI8JIV5pyUauJIKSs73prHWJnqKSnm1grmtmTzCAViKWlnVh
0PeXrPAg43ZBc7AkliID8hOOIn4yszvzKBK/nZQMKMeRFXaeOauWYngMvs2SQTGqcoNwqmqyJjSJ
q0CY6CeVCXlkAT60aU/Brrpwzv3QMBoEJE18kilyV2YLEPaM4bZIl9eK1LrqJL/g4NQzdcEKkxeH
ATGGDtjBsMRMsZam0XzK90WzznkEiJmwzYFRPm7olkWE2ZJIkI4tWL84WYaODma40dZ5V38b4jtC
k0TeEjJL9m5UGrIDXqlF8BCezfSVRMCoqMcqoHhyD9ddwDtkTZsif+9Qdjlqd2DrPssnK2RBlnKW
fgr1kjr0G56N7K2XQUWazakhYHlV53dLZoIyFPFazu9Dtq/BEltjw1xVXXSgQD0J0d9wTmtlFu4R
T876OMduzysJ0UKHaCETEBsV1rEkXB2UhutZzrspWJhG2iVKwBXLDUsXasXabEe8wWmOyQutfEhm
TW04W95EZUmojqxTA8rfJV+ikoOj3pa4SH8ayG0G9E4VEjeSKEMFXY8+V5BWYgLplCq2pBikW1jk
NQ/mMOIn9juyghjmI34uFWh3+co0GIcKUiE68laJjwabL8gwiTx4ntjWporb56KkZRRbhaZBchoM
oC0GhjShK8CZu/bygP1m0M9HZxALMGIs+uJhbzVIDoJH1To3VR8vVqUQEIBBJ22oJEr7EL6VUXAy
LJaipYkmhvOViFflPhqI5XTMvXgI1VtAo0jKGElVxnBNxuLL8QIF9LfNZFZ4/Jh2SoiXSvYUs+Ng
FPKc25LYGrO4yP3wCd8IOayeXKQmvUo14rIqwGHMyJfu7ml39iztUHsEzP9mXc24RgLv4MPuteL2
RBJrOEvM3dCqr8ioDszinxGkFO6TuZZowaItITOKmf1skf1xIhBbPNSxC4wN46yafBal/FSlKfeP
KRVOYBKxeSqJcVMbO1noOUNivvIpZROcFSoRiT71O1EFLOfDgR0rVMAs/aPZ48M2iR5Fo64ST/v2
KqAO2BR/qhq4w/Qxs6A5zWyH66vh5XGaGDlw5d390Bl3jll8NWndbESQ/gWl9IJ9wqy6KBU6M3kR
KVq60SfwP7ZtDhMz36tNSoU2ZO+ilrQtdig3VkDTNYZ0GWInWMPiItBOgsZEiz4iFWIpJwZDXYfU
eWeTE17tzqiMZyIpMlcH9bEAOZohebDQ9wBvETDteMLnaYIYNRboVyghmX6Y8RX5mmuB5qyBzl7i
ML6A8e/c0sqXWcZazstUGg7G90FB3CDaYF0htSRLmt7NMD55pg4YA4tBaqTSkmlsM/fSRMe9IQY3
Feiy8Na6XVluRZ6dAh7KJnqiNJ9nEHQlQE49MmqTKA/Yz9rDQR1LvvrB9jQG3khQNwAM+EnRwvE0
EGXWHAFq2/2KC2bk953iJujJezJ1fNwEhU5y4C0vrhMozWQPFdO6hr91+RKkJYqLo58Ygg9iGw9w
cDflPRcXz4YnuawRTJkwKdE6Cf+zGv9UQHtgLHE7WrOB8TCVICjenU+3UpjVXPWhh3Jdhv1HhBOw
OknNKxlOXZ3MAiYyef4G3YcueN2y3CASKb4a6Scoz0XWIjw5Enby7MZH0G6gLjrJUwrfGE/Q87MN
w0c/8SFL7zpwZsc64wa6cuQdNPK/AVPSgC70H6Vu/ubHj9S7tQpZRMgqtR7dovOM7IORr+3wPfb+
PAkkKgel+piC1tknzwS3D48Kq8RN1a/KcaENywR8dy2+PL5sxuudlw9DbKX+UkSLAgSSvnCarUHu
SPDUs0diXQ9MsyWdof8uY9vpoU0EjZolClKO96lMIXjZ2LfmzLLWhDVbICsNIEg9FqhxAbsiRVkh
99cESzEBl6EKgYoVTZhBi+yXsoLR91BLnKHc6Wvm+GP0FiJqT3tC4/TZUsYTLKG+77RXir5FIrTS
6f86eV8JLJ/ORphXpazdsmBm5L1KUiu1Jde7gJhkbGtATrbPoqcIF1Wx8pWlUZG5iDhQas/WMiGd
lyJK3bbDp9++KsDAORPvXrnYzjEu3weN59gmX9kGH3XQxctu93XzE6onYA5opAmXUJdONTfxaXPE
ZLsOuaou6CQKsqL6V2PofFi/OpxTELUBwmNJfZbRXTBUmh7mj0DBzMJGRyFlBWhPOFwM4CNURsxF
2LBhxfpI/L2XfHnhGc7hLGebXpRfllhk2crT9va4G9VnwYe2Mwmk22SYczEH+Qim6i853ZvWQo+P
aI4VD6D7gAQuYqWwGdAtGHNOR8ZFmnT2a2NTMGVHhCfUrQSAIVuCC454g9U5aCMkUsCEOD9N+Nsw
oQ8e520Ki4JhpfWESBBR9uqr3P81GPPI0p80IPUwz622K6YElx0MfEX/gaU59bMzy1lFwCMw3HfL
UFp7/dbqftL4qBbtxm/tC0Yzt6pucTss4O/jSDlxVPTStej/TNvbelgs5fZU+zda85KMigp3P42r
TaHiAQ7WyUE1y89O26jNSTK3IL/4ANnHNKUANBBMbwXLT1+SUdZiY3BW4Ke7ySsYMaUE9l3nZ49F
qtGWQEyUld7d+TOpf1LE2Wi3rbTgZof9yMX/3oKaBWHYM4rkJjNCQpL5GZ0SZB6FVScfe//NSe+S
deVryM7RsjaJ9GkhSpUo8wDpgbP+VsubEq3C9JJTsgv7bOXXWrtrjY7GCKY+4K4yXqP7XpfFw3FI
tF77OQ380krfVJyD0l8gfp1mJ6kwSRfIxIi4aYazFzwk7Zrp13/awNY1k7/aOQ/UmeHZ6C5VsRcO
ccEnR3qXB2r139K6KPq5aTfDsCYWwQENgbE1uCSsWwPvnpQH4N8Sc+udZd5jMluTNV8PnzaKJoPt
l4ZvkZWpR/DI+PTjC34OLz32EQv4Yw9knP4PxxnwZY6wvdx/mBD5pbXMyi99dSqKanR2jbFSM7dH
d5AseZU5AHFCzfjSNn5MwQpUs4kqIHEGy1PF390YA3sgjMNo4q+VCqdFLEycWEX4astzynaNl09X
Lnm6MjBkHRyQK87Bmey/57g8NqB8g4vcXpN6bWOmTdbmcM8IdejPUvjR9L919B2VgCq7i66dh+Ly
MJgN+ZzDJLiRPKO+Cv+j7S4cNORVJ/axi55puBuHa6k/6mJPGEbfLBEU9yOr9bvZ7//BcTGaSn8t
/zo4N86YNN2m6kEJdo130YtXbpBIjcBgOl59hyJv5kSMnTAX3QrJv2W82nX5U/p4LufMmIKcllB+
2O2XgmbAL35Nwut5qNFZSFhCoFx3rmcc2bkX5kqR3cl9pG89pPFwGEg+Hhv2FJshOqrxV6aw7XH5
7p3q5iN6OurxOSXjoIsR6yyQvnjtKRU2gtKExLmIQJ3f3n+0/knPbqmyUUmAQ2RM4wVr0EVhSuPH
y5gGyOYYdWToLDp+qCj8sHOWeWd8Cz74EeKMr1q4V7Sro6KskT7D7l5RNEsRk2/xaONt6h/M8rsU
97F+S0Icjqc6oushAbXleAW67AccNz0axOEnNl05+9b9tzB9NAFxAnxwGod8nvLIM8IYnhhZr3YH
VOrihAcKpVE8A9jMpUz4N58fJC8LkkgYOO541VFeaNWmCO8KPX7mvNrmOqLxxssebK3xyv3FKwOs
3U5vvCtINuakzunQY7uD4oGVBGLw3SvUPMztnOGrKdjwcz9zbw7l3QbH159sqnF+JN6CMV8M3S2B
mCk106WY+lt92HrJZui/Uq4cPr8Iq/q/SOYQN1dkgdTJepAehvar+CtsP0ibi2qBHZFL1Wr+DDpW
pTk28ZvQGuATz3FX1bfWedetRQ5GqEAOTZS5p5x46Px0rdlrT97kw6uz14m6Zxsc20vIUR51pvSd
2AQCHHRzxxfFbwKugU+4AduHxp+4yBoF1SKA0gYEg0M0kvhHbwkRAMGRip1ATT6vGmO/Cl/qhzcQ
cKBsZfya0iJxvsb4Hhn7aHq4rRXRPw0UOgqTBPYaISMCHQxa+BC9M9drnN2oNzT5qxfbpITaucpk
HLt8s5ANwTu4ZXgn9hQPwGhQSpJ0e1eRDKGDp1Hd+2Q086D6Fo86mXfsUvg0UFjrmL67Q6Vveu0m
Ea5hMpKtEnOBv2WOSmVBBT4vi70TnWL0JPw53i8L86TVncGZ8ePO1W4T9zNuZtl+mZXEOutmeSCw
5nG0Iq3cIy0BvogA7s63hWSgTb876d5DUVaKC3TuTFk6E1O8Tl0jvfYC0OpeZ8qjrHr5UAqEgdJj
QGPI2+LTrRVrbr+oO7dQ0wchE46zbUyCe5d9f0ceadbfqBWbBvwUUa/oAuaM04bh0hdLQFsUG7+G
dUh6CTXTiuUgn2LNeyM6Awco/W0iAy6lDuFClLKlqP9G6OFiNYUDqTSGAecacWLBIjAWWv3sIsDs
m3gKMvawSxxay+WRVdGxKSsmI+QL5P6m9cQa6A2+zSX4NEo6ZHkq4ZwbbzzY9pHdolWvKz7i8rXG
fU3MGsQStyVKae6jUlrxb2VAjkBhM5gqM4zRh0BC5H+ykgv+y9pfx6Q7ok/x0OVkh1YcRPxRWdYs
ADfSreuODDHaiugcafdomZC8Puzkrb2Kqs2QcNDfCuMrDR9mdc3zszyuuwA71UKzt7kgE8bFbTRY
O8u4jlQKZNp1t4KmEFtFm7h299ZKhI4cWT+QSk4wO8OqKPro43NU33J1yZecsqAladdJABVdDdYV
zwGKC/+qWa+aTNd0HwfLkL2kmm4yVHuodwHKkxObEAKp0dH340mIR5rc1PZlaN9B8Ql8kXYhhWa8
NhDFB+fK3ANLS1RX/dPGW2S+k3CJf5DxTfRXAoljgKe/meVZhNckuXvF0W72OYwk4p3QLu9Nyppo
bzfXcDx1+i/KQrQeQQn7emEqN135iaJbCPdzU629aKXM2BACm5qVtBfuADFy75k78rsKslaBvsuH
JMSotKpQ5Pd/NRqRUOekxtRHchKTL5EuBHVXvsvD10JliavRer8rBQI2DADLQrzTuqlwQbNtgZYL
eAsgUf5ZpDEzOXgH34PM5IFcZk7TBADviemcP+Ey7GE9iPRkE4zH0DnmtGehsvVZxzqPJto7lYtn
KEK02nczliPIfZ8OqDXnKdJ9Lah41klySXWFR/kbvRfKuvcmf2qQfyznEwIbn3M521XZqYyevrQn
xI+F3J/mHAr5jH+GcHpmFR42QGetmacpmG3wB97GHg86uit+Ln8favRT6wT+fb+aEkiYC4+frcVr
xOmJL1WTz7ZyIHdAAo1C/VVrK91CnrRirj+ekAPzb3Zuh4GOnOD/wdJ57LZubWH4iQiwl6nEot5d
5Anhyt47nz4fDzK4QJCb5NgSufdaf+0y28QhTLFC6zbjkdFdu09wIVK/HntarFikcLlaFW4pENfu
rRNeI6mkyIrogDBeTf5vxiZQxw8+8Gx40C5Xt/gGbGq0Vmp1KpHhqOXv6LMxY1tJpYssP+TwWKgP
ShMCw1VVQuP3yc4fHxp3fCa+80o2KV2kDCT6ScxeLR2rS7RL2zsRXhkETx5rK3l4ToDH8XBJtFNH
TEPWaOtWpkwnrUjdAT8qbqSBUkZ1TvIddHtAMstxWgu4NJ8twZAfWvRC7EsgewE5HCij231lHpAI
EnXPksLdUSdg8kzE5ObL8zvnPwi291WsYaMmp6FTaXlMuLKRS9mh+uNjzYnRrQ7ybq6OAsdRcAmL
I1+WGmxmPHPhQ8ghWnuumd8OlRXPHWDBObRZr3sHt5RDxDKdMSkzcUoT6mZafzUAor0L6R+/lcZG
IY5ymWixW1gvGRJrvOFoyAIemF89e2UeKYrbknEX7VvhfQUuDul+XIDrXSzeDMSgYNE2cw6L6nqa
r9nACE4CJ5fAWNQOEU4Hqwe31ZH+HbhFR/M5o1tuTrn4YilbwbHWGZSqmFzIzACOIVDElVzREatv
8kcXYmOtEoOT9J99h0Y8BYwH4mzHt9ynLO2ulU+tdULca8v2FV+y7hn0k5MJPw3BnhO+BGM6QOQt
j06NBszYpzR1pPJl2YDImArDdBVZ72WsrYuBuhA0gZZtVTslforphWYZmXpb/ysyRUDg3EbAtWpU
gsJ1uI/4ZuQfcnXq7S8yX2vNYUMe3ysfua5n6GRuHqTiRQZYaZ7TtDVfROEgyjsKZRihmURLdTub
D3ITiuKz1tB6fsbDSdDPFh9CI1F9sImCa8CMUVKIwB+g+ahF6SGiHzCkansn99ey/YubP8W4i0DK
PXIZczFW1awb+X4O34roVRp+Jr6KhhuYNOswcJL6s5G3JczCyEexkaRXc37OAGBMEbZE2o2RPQWD
+oxrkL6VPAeFTP8iqmyCtv4N0NCDQGFWvlsUleBiKvWVRUCU8iS59YxZYnrwdkh0AFODOSu89bwi
CxP1k4JHW/5OKh/t7PLyhAwxFHLoBD6E98l4E6xtsfryazebNqbx0CJcXsdE3xXqkfMtVV7D5mpk
H2XNtr/XyDyjMMnfmOZz0sFzO7vm/JR8QA1gOvluCizf4lXU3NzazCQD4GddGqJU0Bsi+zhHGSL9
s7Gi0tjYcGTl3KMRQs68HTiKLjC7MncALcsIGeUXQ/3QpnTDRyqOu7LcaUwcvT2gwOZ7kgSahDZK
ixGVRNnTpD2k+VCXu1LYL/7GFvKixyVSoMx0QSR5X6VvsJORCHO7QRFFRG1BtztqSEzmqatD4jNW
ctJrD6U+DvRBJSU/rUxL51YR3OpPjHd1t0UiJleekX71wu+EnVold4r6CQNOQEGvLqOUJxhTnT40
LpXypAQeGceMr0BBZOuhRfRqGiJ7iDqD4uXBreQzCTWG9tsoTzG75zWpUy/F5BCFSASHPhCn99X6
KRaQM/ujzqtQrzXZHg8AhOJLXG0YSwnCaXA3Ug6bEZZLvheJeG5I1XdJ0WHoSYN7Nsejn54s/xFp
EE142t6X996CdOSoOrJoN386EU/T2tJJQdqTS48c7TDWTk/YXOClskQwIteteJJjkum7HVFh4HIE
mhJVludEPLsztbA0pxVXU38pxD2WONUWbhVUe/OhxAY12Spx4iD4K34vnkFrVxj7KjxqwVI3gD1e
eebpi+gkQMjqXp0ei1RKYLQhiY38QIDzidKcnTgcAZygiPY550iSv/Fg0w/NL9qx42369CWc71by
gfVKr/aNcv57Fc1nzNWiLJhoe1FHZ6w3NYtyVgHNA32hjVdfycIig8qnNA1Ucv5IjS/NSFYENunW
pa0AGfv74Dsxm+yWp7OxDuMSyAm/QOmwP17V4LdDBIb/jzgYfmT+EF7UIYGOUM4GH2e0uoQaQzXd
pVyBMnNKbd7G+T67s61W38NaxJzg6k7vIngm4BvwSABFVW3ZMMhR4gqHVpElcyXAhI3KT6EAQGyz
0lPUQ6W7qBJNPINMYYRYrFuD0thAdwhg5VyjVtUx7YYduYmRsDCsJYonrrHB8r07NFVXV0P+QZpO
8vQR2TB4ACqi/pEuLzfUQot9XNAP3cRQRFbFpZzulK0OzldFepHFVFGC7Hc1Mjh2f9lViM6MN4Oi
ryBECTW8dOz94he+6j47pgsIoJO3NTwINipDntM1XLGt4qZLeo1bumP6wgo7fkQjesMS2iF+oxXX
ruXz8uskbCDtKkDVkeknqUnWIIi2aOwb6dgsFzpZ87L/plnnisoHs4gPRbZrPvv6WHbvfFR6D46v
7mTSIi3zlpZ4lDZwYqu+4+1YR23rKt1vi/kom97VkL5HR2AN4o/vl8T8lT7sB/VnFu5dfTa1T2JO
ouk3QCA+zD+qK5N6dsusr0z4NOqaf55dY803Nm2rbtPu1a3ep7bMJ2qBX7NtO5q/HRxpJRA4uNix
WvVPGu/J8BIA31rmlhmLMnA+hip1LIkKaM/vN9qC5UufS/d2Ts8UaYvEKWeJQ6ukh2eVPhg3ZgOp
N/PoRoSUNYcu3vKVGdEtqE6NfBSDd0iAIdqAtrbljlL7tiYFhL253qv0oK0R9bOtbvwtEyMLOxej
yG0SJNsx9unCQ7pA8Zwy3cfgK/AhqgnLmYQTCQx8fi+hDlgV4RyiNK4Bkq6yS4/4DFU41hu2n4mE
ZTrHAqKtGNP1/oXUMa+Ld6FXEIa0K70B2Ys3WFdlemCBIl+P0CrpJgJepNGPvIR4DV7SHED3SvmE
LBYEhKw55F1P9ZPAcdnjvqerF7NQYZPaDkENZxrv6V5M4o1Pq5f2TtzNeskifajlJZzeltOnT17k
Yq96gyMSSmK8Ex+9GhOi0fqEJ4A4/voxuqDh1ZUcQ9Aqz7C5o0BsXd+ZJ+LFBZLwuUOMJ5W2iuH1
DWM58YAxMypqte1gsKevMCdAa9dni1Tpcku4i5jfivGhCn++cvf9V1KVFH2nd0gl/6aWiK9vPfpQ
pAngABiFWoU/X4cyPP2SqWFdgBwA4CztyE7JjBGMYFTPiCwBhcOu/0UGugrXEXJgDzqDn7xYIlpi
IrP5+xl5agTK5KFKbM8fyBGzvqCeBxHN3Wrx3O9mG8Y9OnaOgFoC2yvBq14rngRgIQ3PLLhOPjgU
kEKCYlTf5P530PyK40slkm1+XarAGx4VDJ+slrRK+BdN/0r4q0zbA3CsB6rP4DcbFl7ULTbwKNDd
2iLHcJM9C+GIbVAl/pUu0tqEZVnaKanHDNwuf6/zmza+z/XZb13yOhkYfmTETkK1ARLOOdjjdtuo
jwrzV1hcRWSCIbSPJMh7wSC2bZUS12ATBYKmFCAAfdCFGxl/GOvQ2WRE3oZeiYm+E4kVgI/pLUb6
/BgRiu3vx+KYLgINqrXiwGRVu5vda+CGHhGDxOm7w4/1OzraWqL3iBy+pRmp6d5JivZRSw0euWO9
8i0KGL9ahdrNC8XBnKLdp8kV1gP916Qi027jFI1sNwBks/Alde+tcWPirVlGQkecF/IEROMmCIQ6
upL5qrPVKz2jlOYpfIFteUh0j2hHeG15RV4eDnF9WzXvfvlIc6+4YH+njGIlFTkTxgIYJwSQNBsS
VSLtGERbhPE8ERKy026P5pcolAuuGAq6H/2doxZ3vE0dn8lL62+gZkDaL3F+68g/N611qpJmT88F
Yc/3Eha+gYxTn1BASG/G4MA5Rs4IZn+FsyralsIhQdDRr9hXiNVXtrrgkcBA75UrECRhkikCPU94
f8PYMAr4icX7aDekgCI2dyYvpKZoC57iNfqxa/YhK5PyrdZfi9JMRLXUddxGuEqJZ+CLxPbEsRO8
6Zislh9cAj2hioxkJ8AP6trKZX6m3n2x2bXsugFXjYCukJZjQi/qXZXPjix2LD4Pcgwb4gJBGtFh
bCTjK1V//eGWlIdS9dTiozREV8Xtojp+dKis40CRR3FbABORnOg2Y7WOSeOpXursfekv73J3KSRg
WcreOuOnM77L/kuU7V4+onIkYWlHqzI3ts2nCIpjC46B/cwjYdnuEpq8EW/oPAI8ttG3Gr5m3fX2
1sdXFUdC4kl25DDqzCx5erJLFa43jdweRmnMiIV5bxUM8MaGpSe7ciuYwHtLj2m7VBwp0XqEdc+E
7wSWF3UWBy7dUz1fgoYxmKuAlGI8Qa0D1qOaa3TRHsJWaCPkCJy/HfHCfEOG7fvyOjpXZUu+Wb2S
4LlLiTxesPWdBtdeb1TpGGQn+A7A6p5lgT90cYiT5LmTAXhURn6jfY9uBsFrRFCsGkdco/9eBYCO
M0kTV4PhgppmW8bAQF4t/6Jnta7MVYgOYjhkqgWcewkAO2csR/jFeeVOvqtAghzkZ8WMGKJ9NNDR
p18Ey/DxRrHNdeBJ1hOkAOL84aff4hgdxgBZRH4T2gvIFxlP2/Y+QX0z3HJNmtcR3z5a0nW3oq1a
+tHb19jj9G1PdUXfH7KWlUqtaOKWKTiu9lWRExaumbb8r4oEufYsWa85WSWyzKEh7n2V7bS8V0Qe
ZCLXfLUOQR9Et6y9FGFIPDCQRE4vdm7ZEkulvKfGr9GABooXKrDXkeZiJwYxzr4AnFfxB0HsiC+I
YiXSLsc+vPGjc4Ng25o1r0BYX5MnlHGuhvxQNf/TwdGniV9NVbns15byUvh/Kgndkb8ZrGM3LawY
B0vWaTwHVOR64d9gOCgAiNRX9Qo1jrIePKC1BecJf/+/YORXNEHxVvfS4f7vQoVszDeW8F3ynBXj
t1KqlPzt6PotyVziIe7+QvUjWEF1nFnRsYLzB62t6pitzhYyKZovJOMFKSSatYDuCb7gYhOQjhMP
uKCJR6nZ42XhQ4t3Bm2tPEzlrr9bFsd2ygUQ3aLwmMxnEq8hnt+z9Bccm7CPbgtPDq0vgEKclf4q
XUTmCNAv9IkWKpJA8TLKqjQ+1aD4Y4slvGa9XCgDmPa6cSQkDbwNaX/MYmtVBt+GSHoZ9WqbFIEr
GXvomis0br9msIEZJVaUMtf9yN7N00SGd8zQ1Rskk68+pn9cHcqaBK6WAK7tDFImpBTBqbyJeIHa
L2MJuV8HjmXuFolmijBrNODcXLplQFrJ9O9fpbY8RwldnhZdM8XnUL6hbsFdd6JFkJMZfNLucGI7
xI2VwybkmtFLUFNcNojTSc9l/QWNJPopCt47+RpNH1XxI2Nf6cYPXXzU2JRA9A1br09MbX5+i+BJ
e0QBC/imU5u6NMCL+Wcg4M1EeRwd9NFtaZeRnhOK44zkNoRmgNZ/DY9AtsZnWH0ErDDAWbL4rvLr
afMeBSvyRHKI2GAGQDtlJa5FahSWkKy0f9N+pupN7qNVk20xU0+noXzVFWRqDW7O8geLUm15xD6r
/XFAfcJ3XXUulEcg2Wr2LM1T5Km2YTzGjbn11buQv8sRBX46kt4G8ywUnoZE6jZyLrMKFXhggOHX
Ee89bbfjeUGE5Qi5KneOFrzKZCMI4XeffRoQEGNQ2gLluATU8klxIi+I2/Q0jF00HWXtMftfSnlO
p/vyn7aEDxOEIUcONJpEIXDwCeHNIlt/YqmTtkiqVql+Y0tQKZH27SVBD5RWeleh16FIk+BvjJ5f
MLUkX7lI81g2Mpmi0aXTK18TvsyPTGzAZhRtJMK14js0FigoDIr2o/YB6KCOivAeDc4sb4g9txa8
Y4IOHhM3B8ES1Agn1ouRv7ILrDLqUjFibBIvSzxE7fBSjMRbQVhXWFKQNCNb9cRdvh2g4y1Mtjcr
NFw6rmja+exQNX40MNSzSAyu8tOhEDPCj5lNfOpJPvTf5nfIwyZ5k/h+MRoh0E5DFpy9IGDOLVwM
AnObraK0OJPOjBP41I9fE+v05C37kcJP6nAZhsfaHpGBwkTlcJZQC9PkABFl8p5/qx+/eyQnyyKU
lgJILviyflmubq0/fSCPU2HIEzKJ6teguDTimeVbTX5CypnF+DWcb+z6EgFN9T1FsrTAF112g5MU
cBthA6KmoIGFs9wUrf3GcAbYOir+uDk4bdyES7zhSOBurXqCS4dvre7t5WcBYEW/JgFbdudlrq8W
1JYQRriA4Fgg5i2R4KrNLZCvDZSmxMncv8Cw1fMBsx8KWGHzBVypMRHwJg5qB/pes0rmgKigsiKa
M8ec1wqZ5qonNCeJZNjuqtJvVI6I4dtP0+7XsrLiZ/R4EyXA51B7gYsXzf1EilGXnWrhQevCmufN
H3c5XTPKsZ3OPrNi8y6KF1E4k7+GdmNnpLvORsFsnft1B5V+lbuNPysUN21bIB7Y3BU5bw2/JfzH
gjU5sx3BklJl3eNuGlGPy39ydq9F139Wwg1llMHnPE63pCUjz3hgaScxd4ZyAO6I6KuqTjrVktBO
hZqTpk7WL0eGyBwy3/vpvpyPauYtu11orSwby060L+OLQfLG5BlF52AFBXuj33VLlLWcbPCsMAhV
5S1JeHSXJihlv0QNaG+Gfo60u4FkNUlItI5eFfPZRcrKAJK8BKaT2tCIwRqCaJmh0J2NyUeCSsUe
3SraEkfYju9SdMKd7lTk/eIsW0dur7iWeQikLyH8aeV7ZLDeXOL4Q8Aol7XEJnCsmTlZJiAHcQC0
Vz1DBDwcEeQamB/Er5CbSx+p5RZeV8JnuU1+NrS9lO/BuBcOA7vE8pShxQLzcJb843BbgJSUeyE9
1L1nZG4Cg5zUP2yBPPGxxeMefeMSC0O3s86ShgiOqEtGk+JGcU+9iuyEzouVyJhtY5211F2bbyYr
dAf1bYBgMrHkP2JySMZbsbRfHkCO4JloXueJmq0tZhyaPWdXl68xf3+miUzviB1INonKxh4f2mZD
p8HoTg4/C3p7yuVW2CtGc7t0IH+VQNnjrqXMomWW7Fca4TIMwslS/MDZYU0pGDAD/CQT/06qIuvq
cuDCxwourDS2Er6CEUuauTz1OQtQz+jSxlhA10G9b7S9xQGi4Zr6xFeGEXfXZajpBGANc0lrRp9I
MQzo9vzno4kiIM+61bxedauz4SCPKO9DdOJHjN1+E4+/zZVYCIZ0lVD+Y1L8kV+HniMhpUZ2J2MC
QuRlrihVPJRsY1BM6Kzusw4VOhwNIH0pOzIxYDX0opwwdMS2C8E1sF46cDHxQRI+/Opr0p9TqbPq
dI5BWlTbALYhonlNmPjKsMGWARVMQlc7gw5hwlyJ0n7i8Z20caNWKqnSP4aItenA4Yr1hhe33+jE
1nkV88lK9yanHO/WxAaQn6i4nGBfpSfRpkjZ7wqbx8yU2AGwCueQ5jshdcPsgGlMkV8SlqH5pvQ/
MScM4UbLyqen+xEgYkCDqURI2wkNjxsgZr5/RHZh8lEroG7WcVJAkKnoifBrjf1bIHl0UqNgGhe3
2aqIvpsBVq4iGcS2HD3eNwwRUHTLXlHOzD8MJCQstj18tviUml1WXKz6fRm4yh+OuDZ6xgZLtsnu
l/PKLzD8aHMKQ2uMA3mrREM2MOVBjLCMVMWAV4/1DjWR2HyQsE7IqvdF1S73EIouQha2SHhafG7j
rvHDtcQwWxPZJEBarHJ0n15MpPIvAglclAY05gkl+HKBL5D1+suAJRGJ5vuHoDWHWidnFCG//FQS
yPEtdNfQ33gMOgrCSAu5N9lJRJo6FLcY7VWKhr/h4ISYWhOpsGrWvh2GB3ndALXeFuLINHE0IDZX
LoWB+JD1w2hRX33J01pL6TdYlDiZeai6ymsSLkdGs6h0kb+ICCEsX0G3BNK9HHMNgbbQaqCci//Z
5mWWtI1l/kQiVZdXv/2YYNtzhPzLe2KZKINYkarVkH5PpOiho47UO2Fn7sT36IJW0HJDKbriBKWj
RRdyTgBe7UF+GXs0EzBry3E6gwC1zSIMYWOfSFaH8RjX0bxbCO/Cfy15IASiUOYSXpXfndcGFR09
Rt7CIYTdbij/qoKvyhZDCpUuI+oejZ9peHToR6xXXtgm/2T3qZRbVD5AqbABGQIHGL02/SUfH5Q9
2GH7YqqfnxNQdbhW1Vfs2OtA+etcuuljGsiUU7D6rlhSmxAieiCxFGBEs5trutQk70QJ9I9Y6vYl
6D5apCT6yAeK+Nzi10m7hMDEb2j8ub+Q296WTtr85flP56sMt8jtuy/T2spMt8xvElF97WfOGbxV
eCveIiT3mEN/JUio0g8cwwRd4XXg8RLeOXOqibh0koxOceFW7W887IbixFKpHJgVuFt/FB0K9Fov
t9++r86jeF/Y/2hDPw0sA6jhQH8stiEabMnyJxfKGWpEhtou4SRR+f8dHireoUWsAchUboNNp79r
wScplAAZwAsRgALuXyiUtZB8VEZuKzqIjeII/Y4zT9VPZpeDcZ8XbcPY8KgOrxbNZyY1NdseIo9b
Ze4xJfHn80a4mWegFXIjlgmw0qhyhWgxVAAyKuA55P2xH9pSvdcIDFP9D1P6m3P2MQ8NB3GVR1Ro
IC7Z+rtVvXHTbgYq6eZDgtd6SE99uAwgeYQq8r2ptongJRxJuo1RnLW/utO1PGbXhXURqL/hGe86
eJ83VAFVearwCFb9J4CbRiR39AagNix5cqqLmIq32SRWHbB+OeRji/MH2b3SySsFoDzf5pMt5Jec
ZtNkR0ZbI/+mrc/fmqBJiGHOLzRdUuO30p8w0YRs75naomtNR2BYJ+xU0PNI+IPUZFW98qGN8aFy
uE2nzYLa+N2rSLqhLC2EiYtYIWxsJcTOBJlAVk+MwolbKDAOVgGhxun8liDRHe76BLdnswY0PcuT
j24Rwm5x+p24lAkJwjP1IHKQyOiSfrXJ7qdNjZRGviqSpxPBLTJ9MHUtsx/q8sERggN06HLqo3et
MxMh1HvUk+i+N5JDI7LcMRyS8VYe0a/YwMoi7C5wk5B+kTCBa+vNIBvedHFk6VqJBPCOdhjgX8Ym
lHbv+p+csydvW9MT4RtnEjlt7j0J1zjh10jADTzOdEmslfZWO9S/lEez8ZrYGXnEuPowN2nG3+KS
EGjk5udn22jgwWkZJqMJys68pPJXaF55JEd5S2aDZ0KNqWR8qCsTFOPNcIjsGA4Ri6EIOZpcl/OU
i6tHrDD8heVW5phi0ettckqB2o4S5HADN1MqPwK5+fWrZW3Y/Qr+lZwSBcqW288eiT3wccjGqxW/
nUvQh895P66BPlDp+8CI2AJ63+R4J1N7+sZ/6cEusp5MDvdad1h0cV3mKcgb+qg+NsW3gixCIsUO
2FL5WCD7Ln7o/Kl+j3r8xtFPrgjCWQL6jQHsE6PCwkCIt7BOXdLxXArLydFfwJeZfgovzE+ihWIT
fE3Lt5p2VsgRo+R9RQM2wOgPHCNnsKFtdf6LOZChOJYoBbhkjRcLMVfoxQzq6T6OfgPrKkvT6pN0
CuXSWRt93vvN0f9mv+i+A3GfFIy9Jn8GYN7MWYed3k+oNgTdByNm1kW3WTPkMTEOBM4tUQuY9gC5
/8F+YCnsWi0RkXwDBBIsy2qDktQqH03xO73W8qWo3AHykmdBcggxo05VQ+vfvNeoNuVXY82Ol95A
MWof3dFndpyKz9wOXY2cJISxWDPH5KohIPe/LasjZcVcwYnh8uDU/jWFLaOyzNcUpwhVBJPtGEJU
YK1nPkv2MfJ2BmbmAvPfWKWJF8Rq55onTBB2MvLenqfixVTqi9kep0vioepUt41XeMAoXPtYXY7M
DL6ENT5cQ/D0FTmmIpUSXJL5B7+b2B99KsdMVwMvLIiwYNkOP8Puq6XqZUGnrZd26b3D7+CjmcMs
wsNdRRdS/9byYB3IteD8uuq807l0koTjaDNqjOW5QvDKzMSQoKXn0QeWrFE6Uj6jbxOgoYwGoxAE
mPCcVU24JYisgM1tkXQNqE4k7Zh9RBarPL4LAAykMwRRUHezbV3dKwMHAwf794ZlwDWbfWIHFB7j
Jvixys/Iek7xjl05jW6DtKmE0wIo8VdWTak6I2dLyBRrNdCfuqZcI62PTDeYlQ9Te2vzZ5Hvi42I
yMELqbWF+uXM+TSVTe+juIm/o+4k5C9gHNRjTp9T9K4xplbPYnyhuQHkemKEibkpP5FqcNwoiNMA
86s3SfXXwaHzZ3qpq7Vqm9bPv90fRD4R/iKHyBQdCouHD4U6QxXYd+PMbg+Hgo0couJl4uUXrol4
FcrjlGwY8HQEaie/fwrah5yNUOvTKqTcYwp+Yu1DyIq7NfwUHRShS0BkvXDMg/C3TIZZ9CO25+aX
YRdKrWMHz+OXHiBKGO4d9/Ss3dAMk2Jo6Ds/OinyWewp+X4Sb4KaZvTU8CTrjoj7eaYLR48usAfc
A2lLwMd5UJ4LedLknBGM3bphk6rBYJRtMSmvzeQYid4fKun2GbgaWn1kGSrNepjkoHYCXr8a0dAS
H2oCkmaseIvAbjY/G/HBNmNoRHF4A4gTmsDSJicjwDGk9K9TSLTYognHX/NWqScr3y7Dz5hfFxEY
cqO+303hVUed3AqfFn02lbhqsxfyyREv4+Pp51eB8V6lrEUFq6mMQ9O/NcJOj29WekpnDWiUN2+4
AS/iEIAS3qiCuxwBjIwWrE1deeMXgYxltWtGIIlDFf4Jw2Vs3hTUfeq5Si7BzM23KXs3JjebxvnJ
gRvKrKUdYFrnCOI6KCRHWcuAd1JziAbkNr4btOdZZMI9GOat06kG+Yvi1wEqoUPeBXzJI1LT3G6x
4qr8c3DLp4zihtHhFeIXD6qfvnVg7DkwiJfLAXQ4navLLKx534T4qisXQXxRofYMxPGL4jZt7jrT
eRieFk5uWYas5KVB0Zgo10Ciq35jTG7lcJHAkt/p1VxAjbbEdaBf6DVrJ4aI5Cvqf5IOdfkFFgCt
E2vbiPlNqyXY4T9doNNpLyF6Buet1nKytYrnsqaLzc037j/vo67Z1EfYkfZRR8DN3S9atgmdxRUb
4ygfMq73WPhMxk9aQpOXSGHcXn+V+vdCIRlgODO0l5Ev1dkR6rRptdgWO8IOImuvLFILh6STAi1O
vc/T97p86zBZFi89X40ivVzK8GkUJpGFq15m1u7+Os1YnnOJdKnQM9g7l+3Jo+qkaw9ATCRUb8kO
h45ZCMgg4Ok2HUpvCZ5wobdrdNEokzEUYm5p/0Lea5UBpLVe2J3GkBH8C9eM0QFpSwgtFqM8RX6E
CZhpt6qw2E7ySYiuVgVzz1mwgM0DgvBdS8jxUlTm5sUudJlOuQBGD2xDTxwisenXotWE5VMdNngd
FoIc3eaCrCh8IVKCnx9lUjvsfMCCRaax5vNq7qJMBVT9KepORy468tlLlaMsf0ljZpsUl3sGCL4L
xsdUcORh1Fmon65ioAMblO1lxIAqRJFcoxVjZlOLjRBuwI+0+sMknrfIfiSWW+Or12F+jW+lhaRe
UYoNhhdDRQUCJzyOsDk8cXtZYMwhShqQt0hBFbOp9K/J+FIAC+SkXMvCueed0cpXYFcuR+S01ZrZ
t3pZluseboTw52BQ4ObKlcA/oOt8jbDCtXqA2SXIeby0KoP6CvujQVlutZViqt4xSESUEBrNHxsC
UpSVVGW2EYZ8MiNQKtFKZPDXb6bak96yn7/4/RfYweJCYdcWIyqqeOfgPweevbNsXYgw6bqfQnzp
6/dc2JXtJiS5AhgTeR/8qE4yg2t15CEyf4/5UQ8e0AdrCZqn42ioS14qSByxBntHnFHjUhREUqIv
ev4b1Iw7Cc3Zu67CuoKkBm8hlWgsI+sFvgjuAfcEjaBB03sTlwVdXetmvGbxz7IDG5yCJmkbEsSw
z++cdj8jsFEi2f3wITBdwjhLyhbBdqC4Ybo2PUzhIOv++Z/CYr5EjKUEzZjg04iRROXZgO/4D6jU
nIyoiQVfdChIXZsc0XFOTQlpvjURYQPidMMEOCHfjFbwXTqj9q7Rn8gSx/J733YuO6VNJk7Nb9wQ
AfdvDLDqbex7xNKCDd1j8bBICinEhsXMUZqffeUWTucg+9As4vR3iUBHFu4bYoJtHxnpOnRqkvBW
mCPkHT2A00Jy2Lo4rH6/a6I/h4YUEpFKoDXYYjcuX0uZXNvpBjJWgKiGxpWuiGj12zP946JGNgRu
5FabcDuql7R8qfx9Yp1QavLRk4eD8TcZyc4fHouUe/YFCkHejfARqd+t/JiR7alrwIKo3VAYIX+n
bHY2Qpal9tUmupcsvYWMLlGGDjdDOdBqGCY0/E2aTRMlxM4BtT8aeew7LaUooEelEnkpS1ME8Nog
qcVyAmFETbknSzOmQTSvHOO7qnzlqwgtbm3Ol3pcZxWyWIpi6CSvUADxRUM/OBBNDDCsgkD+A0Cf
1N0sbtGhPg82ghPCfg3IPnuAxsObxS4FObAJvL7/HcqXiPXD1Ndl9ohJco+0K+JkvL/EgnPZL+cT
U3VN/VHBruywZpM2AYgF0obIkMF9gJdVPkb1PYE46lvFGaqHOb3pBDuKEYksv1m4z5m0HJKNi5+p
rRDm8bTmIAqM2GICPLB6I2ylkpeS+HqzPF8mq2hUFlvTnLc8a3YnnyjjgBKB8GfQ2ppPlBXLgeZX
fLL3gbVJns80YuMaYl8IS9zE5XvSn5fz1Uf5R5zj+ldAT6Gmn770m8ScSSHKj+bIpwfKi4rvoNcb
DUYoDM+IoKjbUEqo4B61fe+khkG++k2hgIMoXKPYKuYVY0KN1SFQyVq85SO8HySIcUeCS7oYRz8N
wyQ+iiCZLVcXHm4K70l6XPB/y/n3yeXKhnfcMZmwl2PQrE/4AGGfufqAOeALFlxQ5datjrI3u8Z0
EVwRR5eTGU85/YOd1+M34gQC5PqiejX7TVQchBQFFdUdVgBa6PhcHyXF9FNTueHEjICcshRffP8n
nKjjxUOIuFIVflTrLypeAiIRuPn5XJXYJfiNpsxdguZG6jgzh3vChoqZeJZel6lRiT7SNSNLc/lB
W1bUrCDRmohhYoBXi6ArHU+AFx0CkfanmD3UOcsX0VY49VSZEB3SYSrLyQAOvwUfQzYPhYWeqz9O
OK8T2rqJnAKfpLwB0/S8LzgDQ04WuNbaIfplmcHyZDOcOWEwNfnz65OCYvReq88Q5RqXqF1ye5MA
Bthv2hYnfGVadi9knADpejsu1u56HVRg8cGTAnvkraQCEiiusNHID9Xf8ZYLnzxtIcO5Nf6k4C4W
gFcIkGuWzbc/A2tTvp7z1ofkLC22EUK1avYQJKNPIeGMTzdjeZpBAvrWWAUDKeAeBSY0NDtk8ixg
nEzlBRh1G321xuIwNSmbCZZ8IgsoA2sMr3ozL7J5qEOEcdghPd3/j6Tz2pHcyILoFxGgN6/lvTfd
/UJUtaH3nl+vkyNgBay0q5meKjLzmogT6bK1znoK3RB/muVOvwG9obYRC0vz3EdkpfMdctaK8W2J
PybeDXyLWf/iWefVZdhhbtnUmGz1Sq7w2BeXq0b+fPpK357FTK/+47LiIQrmVThQ2qtTDZVKhHlz
6Jl1UKGq1Yc5HMalt67UpzQPlqOxF4OMIl66S25d9ntCJKTA9GlQZACkh+eBsIWry7avgfghuOtT
UHDMTN2FW36pElsWDc0lxJ0S49ap8dC52H9RDaBB+/MYOUYPKzzxpc0A+rlcFgg/7Mm9dA/tlNza
5qUbb8b2E5XZI8u1GZJllU/BIb1CIZ6o48fh+4N/iL9vJQ4NH2kpiyyKjVr75b8Jmr+6Ye+pWRs7
2PZA8s2OqZj6NWinRGpWBC6geKiWnQob2d0SQzcbTowNZ/TFU5Ih55mPOnEWTc0xXms5ynkejtZO
ScDDmF3c9VdLggvOajN4ppj9+GRkdvqxOCl4PR+5w82eIRKiNWPGAcWVn9Rh0FudCaSYZtlWnASl
BQlpTjjc1B7eascnEWGLt75ElgxBeQgV3hKYbOMU6gcpIcv7z8pumsAZse70PqLipyebgmhCFv/b
KjlV9PU0nxBKio0R3YjU7cLlkO0omRlQBzLtKJ9jghY94hVmlMP7fi/yfVGcG+ObULrJYRzXIwqC
WBFDr5JehKQdUQFPnGmjUWRxO/JbCNeUwtESYwnepmt36cXX0b8A8iF0ENeb255jTQxX4cn6I3wC
tocFgAdkPd563FgNhiBugMrXaNtV1kdk8rIfK9gJhAfJIBMCS49XxXPLKjgoh6UtSyvB+zJQ5Jsc
F/wRXFDnRufQV1DbQ7nq2fHXFPMyxVU2/bbFlJy7LYAgJt4ftmADWlsEXQXZC6wQufGmChITEEkU
YZ+Wm8EORLQXW3Oh5BqddI6slriGyRAo9CIPqHBG+UESSqNtsvLEol7PLzhmLOczItq0L0HghzQe
rT/R5KnD7rNeeHSXLsERRTNMbRZMbvfETcjgmIncF50sNCsmjFSMR/zDBTZnfmYPczNJG+xhboYp
/dN4GyMjuQMxu9OMJV2kthNnpzUVq6RmQhtkFlvRCbkjVqFNHqP2nIIuNfYm0jZ2PJW6ysNdJK8N
aQHpV36MBtHALGzpfpGG8kzqkNCRgsardI2bQ90BHhTNESbjAVQK4s7aX1htvXaCi05wsV2zSV/F
/IgdFyeuWXbdc7JuJobMkU9xZ7dMQFHFt3mMuXfW2p+0e8J6kPEti3pY9WkUpU+JGPKEYAfvVklX
8FPdw3YPODS7AETmMO0c9N4Q1x1yblIVSHrczNDuzi0mQYz4XYPyC8vDTPbWevFqpL88vDEOT7NT
i5bDY1BuIBVU2MQyMph39d61EJYfuvil2lScIjuGmQ12TaGqsihsy+GX2pSvkX6Xxa75ygkhrLS9
ZPCHqLja24ARS4Hb7+LyfcRffohShklsu2isXdz+5cWV+E+Wl+LZgvXZ57MTlzeQJtTrgB0ptdjC
mrMMyYe0dPBCovLh28cbRJ0GvGSlupD3+fZBUJAhNhkyHKOvHr/g5N2lf5jemST8lPxKQ3u3hqv4
Okrz0QX7nD1MtHTKpa5iM9ukwy5i6KsJ/Sm7RlO2pxHHaQnsN2y5ELNnCTlJ4o7CGIkcMA0W2lPw
5jlOFWnDztmB4wI6mznyIzXwgRwal02nhycernWBWS5fwzQlDibQKCucrSS/yva70Zg+EjerE9Im
kE45C4PcQkKKItLzv214YlyTSFOusbiO661aXFx1X6RXFyGBC/BLrGQ9rtqOviIVyUlo7Qzzl0Gr
l18YZOjc9PFccw5QYJFtCdajMZG/B/tFJznlyklcBn7f5vARqi9DrmdG+dTYHADIYSw57FongFTA
IAjxqhh7evmf+E4D6Ql7ctpj8wA8hIl6zfHMF1H3G5nxJ46KhGbeWOnBIimY337Y0kfu/Jn6llMh
k54uugorl0nWffLJSHWNCYcJRXvKwoOZ883XdDQRTJIlKP5FCIiBlYyGdh5lTuDtNWttGe+sfunU
LgRmkebEBAFJGgMu5uISosQGuup4Ueg0SFabku0yi8Obne74T8QYKESP2FIx2NpTDck0p6QhNnFh
WD5zmJllr5RqTXpIxVzGGg9Zq9HERCjlf0Syloyig/ohtvcxgrO43rJlgPyTMnQMpRbBSDitZf4R
9ZraXoWMiQM+0DnQ9lp9s4y/QAR31WeWLK4HFgwpoX0Kup3vnr3qjhWNgffcpc0xc4nfl87O/YR5
JxQpTBZZTHAVRNnLbfe+udeaU8kgKPmJYJoOq6qkrKztmVaRIaP82jOQpe4PAs1pTLsZBjnKHCA/
oRgJIHc2juglRcfbVio2Ksx9pKNoNYLnkwo6q5C+tEqblNZHb3yOY7k2TA1J5ThPbfQh8Q2EN4aA
GSPzpMC/jpKPjgJNeGpcKl/FcFDt4pJZNXz7HESOz8sQjQ7Ltd88+HOMm1reZLLi/obFQAbQhiKS
eGlsumL857hbavUSBxnHxuTSgoR9M+AoNqHHZNEx2A/sBQYjwNPAYk3gw4yfVp2Z2gaXBDmd4DjN
HYtqyf0Q6nWrfWjjRTWews83cmKp9TfWLNGw0w+HyZfkv/3h0Q1YtbYSom1eDh5KFXVwRcpFwFGd
Yr13rkGFM2nf92drCKdJ103vbOuCvwqNKNlKwTktA7gZLz0B9jQh0Km/ggtHDIKpbwXe2v1DzQid
FLyiydJsuKX1VS6/GCxQhy1GjWHYskNin8kfAZfzcDe2tX0uuKI1VHsiHWylczFLx/qiyk+/+rGj
nZ/O0ejuum4ZtGJy6M3NmVRefefMryKDtiiIZeWuVREA4Gs0gjPs7ZmNs8TtWJuXXE1rRd10EMvR
6ELFwq7BfTZVuKtfMLb9g9wdXBgpxB+j4SkRSCzsjjDEnbioxL3MtACJ1kJOd3EMd5fzDMCn96OK
jCP8sGIg35tnQILe5KQjgJW22hNSUOli9nrL7kHOD3nOu8NgXfq26o/RuTM9rdm12HRg/XggjxFw
p2U+4uTcMUjsSmwd430o1tKwatVbgpktLCcGgQXVbITweqFmmlWf6LwAbgLzypbOXKg8RuUyYKpk
zK7WzlRR25nDsj81WAvvydLF3KyT/qO+CRjmuD/6/K4p7DFs/kRWZeEcBKEc7pJqjZKpzbehdACO
PSkx0yqrLEarzmlpEMeAGFB871rgTDV9YQRrN/2sGoe0J29lMcUSgt/a5auS5nxwouzKQA4Irzli
BukpZla4HcglRXvlHsQn4amfibXNyFRFbAJZPAvKWdV9Vib8TUovy9m65o6vd/BPeB/QKpco1UK0
3jV7CYJ9QW7ONeQWUn6QonnTPyzULTDaJ5H7eWd1nZ6HWT5VonWRH1OVZuso/gBh8NRkBGkzFr3K
nZUY8GA2GxwZCFus/rtfBYyPaOaRxp4YJ08jSI2FdKrwbKCOV4COj/nct9kvTFJtFo3nmG3OiRmc
5nFnOzwgyUsyACdWUzn5TPRLAjOWqNepp3+n1UHLr6P+5SNhU9HENXcKKrQg0ge4t6CbUQgF9ULn
BS/29UyeSiR7uQQlaKA1HfDNhDvi9GG8pfzm2qXG1x/OU6bJLkakKL4pDHCrfGM3JzZXd1C7E8N4
V/I+xU9c7wYi7egdhuKhonUUd63Kw5hqKGwNpOuMqlt262gTUMZxmBZIvcN8bWVHA014sCSYgqKB
JTNYQLY3/jZMZnV8TWRmtdOXY5OSzOEaDcSbo8Kq3C8n3Eu8uYxt0drNwB34xUbXr0K4Igcf4rN1
OsxH5a0OXk6CP5CRXQl2ZgbRlZv9a8jfirVpAN/E71Jd9cM6CO5D90yqDyn9Det3anALsW8YyrXF
7RS6yB2OqKlwH23r4pkxnyaP4V+3qKgQu/ddAbeY+pi7PStOkA+98sfG05rWt5FZEs37QLal2749
5ZgVW0MniFj5ivTPFm2T3LzlbMvAgQs8DT5L0923SEX8jcw8PtR3nNxoVn8Lez4GmEgXFnBEdeWL
7v9UZUepu9vGPLMBDhBKm6zsCc1Kfoz0v0Y2pzZWwm8Ted/dmhtzeH5i+ev6P11/Ruw5io/U2rTO
rcDYQuID05UXz1lRIEm2lm5A38jHUG3EcMhAJ0FiB02W5i/QUwziaUc1UDxDlOVDfKjSjZmLjXc7
PMWLiPVjYI6JgVmBRkUHojO8td4hD4SkPAo2ra3+wzczyocGRY1no9ojUtBeKIW4wbZqtteSZTge
Ze2RS1cNb0NEfYwcg+3SQgGOaMyTnWF8kHAbj3tL22MoLKOPhCMst8+obmCvLqkYdHVpWgiMTm29
6vtTbqFccBZRficCIUUJQVtewdz+34rFgoTDPok3Yv5fczzpxkIkvkSkj8yb+svOAE9aX0IGiZK0
MReIpTqCS0A6SUe8BwNWZyomZxcq17IDPPRZlTx2QicqdpEcX/PRoF2hjajCeqVmP735JoN1FjF8
m2fzpDn1GREp295cCSdf+KXhPsbtC0rXXQpxcuTv+3YptUunZdEIRQNlMSlVNRIoqp9v6yPaetpW
OPqVmntD6O7Wtrzy1FWnT9Jyqclv4jGc+hRAwka1A2B3IdskkNwz9ioIyycl+hdG5aG6+qXWrzEp
iUOaPZ7V/mbeFe4+I7dAZoPD3RBkV9tCkMq2olpUD6tah4zYCBpWL5ZxxKkRvzMQJDITcQZQhfdv
sunY/+sOmEPKRxi36DQfg7o0VIoUegZCLr8S5LdgufsDi9pW3ZBAwIZjjUAXKQN7pylJa/iUZ/ju
ipWmUYhs++aXEg4hKZNdftggvcQhst+OgcU9zLhouKtML1gwa4KRcQiSb64HP7lZkH8Igqfgibod
21Y0VSHzXmU5wtG6efI+5yE2WQ5bPS7Nz4FphgXjWinPiKcSeZXKAqcqRTtnQRNTW3sLRGPY2rTi
41T3/sr2IH5xiBDItfmc/l1PRzEDC9NPi+wF4WkagfMa2N6ST6NjEoXlGsvnuE/qS5rfXAPA1Xdd
CoDVIUekbjK1q3TYO287P2lIq6WNRX6Qf2ComURrHDZ+AF3sWOs7aqWk4hDCmISLN1/KL5mAIOQb
jiA+AP8hFoIJ4A0aQNz/5O7WphInkKFkiiRz7dQsfXq4HmynqexSVCr7MoBIJGYivP5oFfHR8nku
RvPYgxdCeZoT2tbuLB/Q292hKoAykFPFOSpXAct+7ZDxYLuIUDYM+HP0ew2zMZ3BmWhn4l5fBtml
iTLckfFsrJ6gxNzkLR7ogkSPWGOwNYeWaMenpoIS56eM+JeCNugwThMsVjJcJ3G18wrGECfN/HCq
Ny/91MesxK6bA7JGHKopX2WDKWDZEJCGyZpiSYTaoVhG6YDrVmxTU++q8en4zqlX1sNCXzgedvkM
7VA996zH77fM/5/OMO5+dKHVKO152f247MBQSc5alHOdvO2cDfTpkCSnBFG189NZf+JnMGFauAW5
49W5yhgzzl1KxFsxQ/OYfYu+swEa1t5CZpWS+oKjLOc7/OmwiNQBVo7DK0fcun7uRUBvBZr/McSk
KJ7RKNryXtOEk5qRiLcNRMrFUvc2zO165V43j9h5Vg7i02smHzx3nQd7i+HhtAQht0bBNiG9L+L6
HqtLoc917ddK/1INPAOZPYu6/iJf0YnfqnOTJ/7ca84kNkyHhTaNRFI5lIMJzye6BqtPqbYyTKvP
ptlrwGuCrRXSli5w17npvWU2oJTmv8dI49EAuTD1rJNmYMRYdz5QzRmi5RngF05ZrCzkGzfMpJj5
+/VGpybQ6qXxzcoVZg0aQ2hAwjBuznkRrG9GQExzUeWQF2DuLftWJZe4+w6GU6b+dIG6rqtLXWqs
lMEBEcKjW6+4243poWJTG3PrjawIcuUmX030D8n639XJZsy7CvJVYj4N9Ib9CpA0j/QByJlWXu1s
19I+lE6+AHgDJIsxsuhT1OZbx7AxPAX7pe6WVXus47MMCCzbyYxAGWbZMwPrR+gx0+OsdFMBXzYo
vngpkyX3ddiSPLwbK/S2MYRjXinmZjIYrANHgEkNhrAiuPjGH4cCzBRLXxFh43q/nAYI6n5HRBpE
enKzHVzskPpvS808Mj3sWDxG6ie0AYM1ZFVR2XXbKNo04xpzwTT4iytERM/WZaX13VdrhWUdPvhu
niPP058xv7B+GoK3RHovh0UHYrC/tkxQCplqFtSCjuzWSX8k95Qbi2pEjsTyaye8riqmnWLdStzX
Fmf24Z+MSroxPSIUF/bmoom3qre2pYdqkBOzxKqxjnB9Gag5Gl6g+AzkT2tQzAso7XkMjhkjYJoE
wfDAZyqcAJ0MrG9Hjla6CwagokvkkXOIE2n77LC6V+nWUnag4sp8b+XnZgKTEC0CeJj8plYXtv5k
pNYWevNZmCy4Q9FJ1d2hD48D94vcEJBD7ciiGtrdR0PFmBW3qvoYqOeri1VeHC5RTV3BDiTWdhqh
0RGDqkK6GOqdfCCrOQR+OU36z1bnwBq/WfMLaHeNWgZ5vt1WOOE20NvNNePvrv0kYWGKSyFl1Mdg
AncgLaFWnJ2rO+AvWJHHDVfubLl/tr4f0UfnHeI+TizZ7yd+flSrRa4hTqDuWunh1mlOTr+DrTmw
eIffzjQzap+Rx3lXHWwaeZWMiTY4mkzr87RGPvTUtDXZm4l+EA7ssVyq82SO7VloFryDhNYhFKIC
+otokaRL6OjCN6P1T4sxawSCYookJmPqDOu4244mCeUrMz0pxT5EqiWdTDq4HLH5wzC+lOGSSOvU
2RrwuyoGpEq1kPwCGpQNYAPNH5bA+sCVPU3NL4VTwHI/xb4MXC/qVCv9CLojkI6JluzHYhNhKonR
7tB6zzvtbL/+fYDDFUvtnPy/0N3LzrVrX5BeuGIkd4+0OlWQ9yFlTpeiZdKjq/Azh7w4MlbOyn0q
zitA6lKBReaV4GTsFpaBR49A7R9BnCshA2SbFA+ko314lbxEz+1sqhplFOxzx5rm8yY5+tUlr4Rb
yNw0WDkG9am735X9i2xmViMItJB7i1NFr4+sQeyQtnZGjQy9Coyt1jNNx7GsAEQkhclFcbzpNRbl
l5oXxtwl9iN/9jH0VAvHEP2FDGKPb9uHpeOTR9IgYHF5LHsdWgaGk5S/tXZ2v/H7n84umE7joKFn
xWLGUqWEySks1Mm2sg9jjzx8RlUa8VS5S7Q/uJL4vTUqBLYbgXr1lK1Ow20bJ5NwK6HnQygDHZef
N/PBGhDsNG3NjWJuEgYOKeOxhrlZ3pFPBo7QXHjJOsPtZu/EMVo5c2XBeuajHp5hs7Zpj/obrMhY
AmlvsFbSWAOMA8fjnvolYf6G1j8uQdafWTRMOV9ka5eT9jBDedxan65o1CFAsX6aO9CQZbiyW+2i
Bo8Uf5CF7Y4tY3CC2jcEh7xZVPYDDQ2ye15HLK3OcFGCG3Rph7mp6ruHXH2JsBZOoIZSBZZAw7AU
+FPSn6XmIEcP9KoznzkzmKloi6w0ME/V1F9gGTcwmBPa7K68esakzl/UK1s/+LTdK90mY/VIzZ6A
3GgQG8soYcQt0ULXdPDQcUXoDfBEHK6Iow3bRyIM9vGTpZkWgHSgGrOfyNC5o5r4pBvPOONVspAD
R8c4viGkgOmrggB1gRJYO18sLiLW8FCpKJKBCf/TC/m80tGhqRdMrOjykhgzwcJzH70GlPcwNCsw
UBGKpq5cWXs921uzO/2hPRnnGQBGdiWYZYjPWbYRs+ANUA2NYj3btP7NRvIuObPOJVXpC5FhOGUg
GZxFL4+mTGUwqx5Kg1H5o0b64K1Y2uX9TlT5OFEl3jbeeB7Osd1IwxZMLQ+jBlMPfpphrR5fRAXC
dZQ7xNmnuF1mgrAFlci5x8lCuP/yS5exK1pza7x/+SRG58ZkiFcHZDZc23/APuS6QG1ZRFrIZzIZ
pPbc70/wFrCyeoY9TbH4Z4DtZVufm9yMhlYTZTChjp7QSi7g5tE880y2DrFzqzY6szJ5avDBaZ4R
McKL8Ixnxhvij99RSLCe8DlA+cQN586yfj/4m7ikexYjWUhK7bGyED8stR4wEuwQompAz+Otx12t
NEv+2BBpuuQ5hHs73iJBd8Ec2CsboZN5wTkyrWo2bjsPjTxE8ETbBACIDUIqDywymMfL6iGsmPSy
E8lAeqQ5JGX+AEyIY1T+HcX9MKuRw4jxJBKVLlqOyUcK8M6ptsGwEQZkpZgLM7Nqb/PqHGgbDpnc
QdwJwobHtbxX+HP1bUKRLhNfWdAubByLPg31wEBnxWqfo0ptz2Rx5MMla8Lp6LGLFGAKlhGSwXmB
aP5/abRCScS310MYBaSez6UHLuW2XI43SJEeKtO0v5Y6uBJvH9Tv3lm2wjHL/tF7p8lCyY9msiEc
BoskflMk6rcxn4nBi5vMJGp8dR/Fz46lJqACVVkq5GbS7NErGqCohJh/UG6N8SG8WOFXhurbHs+i
m7OCgzQLp0q795BZeYSCPLxiPSor2733j5Shq3SU3GtZbC1nJxuEZ2NzBo5ZDwguLrFQc/vMYMLn
A7AAm/9e+w6ck8miObI+w6W/hHQ4Bj+FxNGWmdNe+oth+mWrogHniDC4ynHvOZdU3uod2YF0ceB2
D/KwduSZDBRiEFo/Zd/U7z0fQ01dWpUnsIfZcC7I8un1YxjvZSS2+gnxS1zUEyYB4voNtTUvb1F8
kU/DVx2xMPAIoRJ4MTLM+24ufJVZ9UqIHVQp+jk1waFlCAyY9hYUhl62rGlghX5SOlYIPaSr+AM2
kAQSeTnYT48o0wDrpZogYYGKGK0QoDcl2sZhZUQLSX3ojAIIQRGDl2JnISWjEbLwOfpr8uQmNU0g
yrM24C5rn7oPEd49htlSg+PaO1ggsO0pyN0ADDJPbGNuKPtoziDlZU8piqY2hyiDSQEuEJMk7vME
O2UwLFmNcZUywVk2wYrcYK08Y2/u6ejt8g2HTyjh7esoapWWNalxETrm3vkWLXa3LuB3VF96081T
7Jpv3hL33DbbNtkr2l3YhpnYetHW7DeqDv55Ru7KWP/qxUdjvj3UDhliW6WCwMzowygWgz43zI+B
ZSroO19dirYtMC7CvaQXM8nbl86B9fayQnnMWgdMgaiTFfvcKR8M7y20AR40PpbAHKHFIzMWXfpb
dHcKovhKpRvWcE+FrjcI/mrlEriP5HcMj2+SiLsFus10/M1a2hohZ92GhDek65DPSyaOirGb1mzy
ZFo5uMBkltUbwFQQIZlEZPZp5NJmDUjUZvugO2ZmZyZHWCMRAE00O3J6JKNkEfOQ9tVFdvfQ/YSm
C8YadTT/WoB4ZcEEliwOHjW+ClHKaSqv2F7QoRhD55hlDBTtrJSfqfRZOzcczAaDB/Wa+p8V0Fbz
hs6gETdwgLMcffRGt0l5uMvRuhGjARM1bX2Oi02KdAZssU5VPbwzIuwtZ8Z+yfvtyFuxQDmi5xHS
cBBxFD0W/xMxo33IkcOOGooW+3F4Wl5wEPWGHL1Z+MP+QLXarRnyz8l4GJhpNbtEWxZMmFWKzu/K
3+g5Ulm0XfGK7Y9j7IFLTupiI/yKbK/FRJsW3zyXIDiUEGix9tDKdd0IbrIRL9qEH4iMkb9yZkOf
Vdex9zIFfsTbU6zzH4jtRkN+5DoHzNmxlb2nisBqsgiwbrUKVPdmeSo7NJZx3MceQ+Qwy6YqHbkJ
Q7hzBIALFdciWtMquKgWaeiDk6wd1JrXjXB7c2cDgWB04Rt7YZiOqi/xmEdz/vWim9P8wEZWM5YY
IBeZH5dHMO5iuKkFFwIK6GJr7eQAwc2oAjQEDpCsxGYh1H7V+pJ0NDqssBEt+etZvgvSg2EdMS4S
FXv32MpRz0zbgpZLwvNr0axAvy6Dh6QdahdtYsda/UuPl6nHcirACEXgNYgGSUeKxERO2Q0mOxeG
XkX608JBUneM5LTg7huXLFqZ6qaQrlWGtmJjoHSBHGlv7AShjzZnroxbkTOjCrd5+ztQ/ybhIW5R
gqe0o9arjDiki3VPTBBpZaLD0pRXmaRgZD5jrj6LEK2WhSm0LT0YsJe4j9IsXqrCrpM47DV6MNYu
Hc7IcFuaIKXykg9xlnXerTTsQyWFf01ZfJFcwl3lpfrMkJTTOArXEbViksp/mu6c/GR8JDIAqlIB
0sA8Xw3Rj/nStuYiLvM1cc8HxVoNevbuxq+ONEmbL1fryeXypIMJS37MzGeVgEfz26XNPMcvvG0G
4z5Mkn1JJRnIDStV5Y5efNrg4gcT011slKRgV5EW4n9LI3I3MFkW0C/ccdf5KpcpNpBCXzksU5qW
B66MODSHBa31Av3/VA20/d7vm0MrNwfLUZZebl86NZFZuDScv/McbaDmS+hmMIS20cXvx6Wk6OBG
naUcUW5K/VFlF4kkw84cyETWoq3NRU+fJVibHWdNKdc/th6yarDOliN2O/QSMfnnCN8cdGNDkq2t
AL8okD9k5j5TJzO/FCqk2AEWndkDX+znYQZNxhqW2YjOhexZ10Z6BVrS9cplPrIBZhVVq28OY6nt
VkpC5qA2bDpZ2sd+usvbgOCwcRUjE2wQPige9yZbhCHpyF5zeKmQ/qjJosm1ZUPPWQB4DXR64yw6
jYl9bx2sHq1pnPKx2/thvjQ8wL7oka1YmfWFiM3JaehGtIYxwkdpbwYbPeGJoMJK8L3RgjnJR4z7
pPf6g4cpCNrmzoAhIEfFvLZgisJ9FGuMLFTOlQOGjYwy4okXEa9R4Be7jkeDwgSAnkqmZbEMMwvj
GVgi0PZwixetDUiL9cWokFwvREAlWTQKN6WC59tud4r+kuT3CFAlF2fPj2IBsLGIIKjgaVUsPZmY
ulQUOhdgRKXE0hak46f7I8qSGNmKwV6/P4U+03JWSyFqQ9+gTUIZGNksyg3WflAb2VvozI318ODE
Hzl91eDQORO00R+kGv0DwZCjCZ0GtFaN0dlgoGqyJh5GdGI1zOckmoUNHU4P3pW1ep7oU5VsChtc
2MCdrVJuOC8H7VJBOpiClLBDoCB+H50OK3c+XYr9Jm/mfqRMDAxXnMCeTG9MpxmMC3fcDvFnMVYL
ftA5MZvz2EBeN1Lotj96zUyJMUl4tK2dG2xTXB8MU6mUZ0iTtIrdOueHhV+hF92of/ONlaWQAcbm
kth6KsKvdrxQdCfRI8fj25BBFliI7JhNIEMLpG7m+cmyIt3B5hOJ8XrEZABMXAZlrmyHeOwshAjD
Wgfg5iXzCm2nziBESuQ7E8WGY1F8vKPg2hCFIMHAt1BXWzofG9p58cMFNLRxxvmgPVsyjDohv+QX
zE1KlZA+VEhaYtIGWYyRaDJ4SN6xewzUVA28vQH7Ndd1m828TpqrAXpbt1+kSPBGvAJWusp91o8V
4zWaSoTZORKFYKAqAQ2komdPFYCpmCgTIFCtqNR4lErkWugFIAigeWj5zPV0pQH1yt1op5fKPCkH
ug0aOAaD88K8ljl7sOA3A3xsMsNQecIF3cuok9nIOjcTEZAOfXTFB8jhDr6wHC5BTWdMJ6JYjN2Q
mWYkZzhIHXK06xYUOwuCsU+9jP6q/tOTl42VWNApKpV5MMtKUbGyv1fiZ9mCnNW2MLxukOsrOmGA
QJSI6bcUMClmRK50XGJMtPOK0tBCB9YP1dwDt1e/6mRrAUDrmXdV7OZkbu2Mn1UDRKLJ1qpr5Ykd
1igrwilmLFxNGW9KXaKi/WqVt+/BEk34mM+dTYoprWQ1V3tsISPhAJ26jcuP2sQVxhqhq9+d+2z7
g+PfY+eYa49M3VfBh1J8Aq2wy7sU73n4NdpLpadKMWhYGPMjTchV6sEKzAD9R01L0PP3Wb9oKp0r
AwlF726c1mU99aN3YIC73wbRmpigipmIHD5i7pnc4gHCT3lO+VKS6NQXbPTVV2oze4iVex6Cd4U5
gtViFkJScFPMBhmhBMg2MijivfwtqBYsMw1zr0CUGixgxwO36D3NEfUFfHfvsTtZ5leCGjoe3bkw
fzh6gK7kbUBU+fPVW9MokC2YufkMYyEm1bgcg+AVVEztiYQi2iD96xrEkyZqB+WzwmiQAw5RfpXo
z2YqlX+lyEBDmrmbnLxxKXAFkA55lqKjUsL0+gxQVQsTnnoJQrDrmPeUMptFKmC2ZLIecYQWr1a/
m/2NT6LDC8LKGLRcJBHIFUxTY9PLZy+/JQTpAj8Kt0TAKiY5QryBbL1JPMrWA+Mh2V8mbGajkxId
W4hak0b9kBXaf2nhsxCM+Y6AX1j0cRoOtaJaGujZBm2aBO7UZhNQU4X6BfxomRARKYcjhoFU5rPA
UVmzLTDsD/4RQj+sT+Yr4ZTpM6oWe6nx0P+TYsdo/TCZa9zYje0vNM/cpvS7hpXPfEZxLiTbKK7Y
K0GM7L/cVqAB40nNHlhlqEBTiGCYUEQW2vzlDSQRuNmqz4pVVM5EfgiNiMXGHVnFkVGVFBGmctCJ
YaPNSFbkvUGNBrE8sRL6h25Pzs2AhLJbZBt8jmOygM0sKnb1zr8pZfNiOJnhzgsuEng9NO3NVsa9
iKtHz9aZA7fvHpc/I7hXCexnw5jCUG7iIU/yrxJbisePnDk9f0kk60IQYR9OhGzA1Cmmyw2TcRWi
DkJXodI9xTIo/QCFun7XwmKmtSfdzRaacpH0u0S6pKa+FfdmJm/F+2RVPprpv6On8nGCm5TtSKFy
dE91/8qNz7Q8NJYH/8ggaIP28FfjBMnOQUrU25/qH3QSScVrmSa/snVXrXfVb1X3mAOfsbYpQhhF
Y7r4G5f5YlAfUbSTwnXB51t5cy2wF6aGJkL5axl+u09YZ0BhS3fLZxnYO6YJrO1YxtRb2dkRxYPv
vrK3JXbL5FqIazZ46fR9g3ZT8s8kQWT7x5/ZGXaZfuUNGcaPjGs2Hb47hHxJ8QXoN46uKAxHuJjy
QbcrArpJS1bXVn+vqAMS0g8rTd/bLFKY+dcKJ+KnzPUT4mwvnZPcMKPau8XFbL7TYlX0NgZf+pYA
Ex+h8enItc9mqsjvqm/xxtzT7DkM4KC6q1FfRIWgyGhxFxn2TeWURsnM9HeqcmmNa80MJYZbfGlN
0s029kL1DmF7USneh21Y0MsdSEjn3y3sdQfaYjz5zEdc9arZn2WuTA3u1Dg6Ymhjn+jI7AKPJadX
eR387yR5KcmKnWajXxL03TTrxnhU6zUOPE3dyqSFKOHWlQdMtcuieQYyYsddHJ3sbGO5F5/BG1S7
zt2WrCrbQ14s9Ar4wuY/js5ruXFji6JfhCo0YuN1mKMokpIovaAUgUbO6eu94IfxnWuXLQ5JdJ+w
99qtfTVbRJb6y+Tce/QLIjtDQa9oGaVgeFM/5Rh2eON98dZk+7o4JeJdTWd9uFkcBK164SsjOAbw
P5fer+HZRzEhZuPGnP84Jr1onX11rHXd+M7QBAy7Cv607pWxvBhPKmJx+q8Ai0BJFphHh2Ud5kWW
KAGGQ2aXfX4vxJ14IQSwT06EBQnf4XTRwELOS4u7I3cNwyDrmOD1jdaFx7rCPrLbHttHyka+x/FD
ZzvrXakb441vP/GbKr7o3t1hFCttRpQZJzrShORiVy+ucw4rmEPPYXlIQ1T8u2FCErkFrifDS4h8
kcgIz3yKbLn0darwDZcca3EX1e8ALb/vn53kC7BDwieat+jyyHIZCmotTs/uRhB2kf0m8DXLn5jr
Lz2FgVq1KBZk6C6F/+pb265Cg7IusSx5n1r1NQafU/TmSLyp2tFLL3QHyw0VSAjbuOIszc2fgrtG
4sEaUNPUOVqePloptlt58GkP5ENT6pGGg7YzT85jSE49HWjM+iEUn3H4mndvjvNSjCxgVlW2wgzk
j4emOxrJh8V2PnsKwqvNf4OUbQYKRnuyurvOvRJ9czjW9tII8CQsFGspMHrNU2GdGLDUTIoxECIz
RZDwmaKglP7VY4FW+9dIUD/B3TBuhv+j8wHkL3wjyvRqtXygfwWzMkSMfPQmIl0wt+3eQlge8K29
yOEQ+J9WvS8E87H8Ywy+G31j94y/i1M/nCPiYrpdFD3BM6aBl/2WjDrM1Rzw8e/8NLWXuj0FxtGo
HvTYOkTPKHrT4G9SRlnmd9e+RvqmRDXJWsM7JDkb4p0yXvmuJsV3Xe2Q5Q2SzNH0X44EiWAJnCSk
GjM8eVWYbQRYO/Fc4pxMOYs72JDgbCG1Lxw4zyn0MEahS8rCQgaLSEpmVb/zAzYPD4qGWeEpsg+Z
2HC0tdZrQQYA+kU7/atY4ysyJukAFyhRQOvwygqxJww50Ha6w7QLRSqniez3dfeOD6KZmHHtfXFk
eOjhqo6Ch8GMmwr4X91jFebXNFjLNkoXdNRkqu5kS+Co+WvNgQrUND3avhh+rS5nlT0nqus+y+xq
M1go9mF0n9s0XmxXfdGlBvDcJWPYuTDqUIy6FXkZPuqrY5b8mjiSOsa/CmOhre79+KC9yyl/okuU
PhPUlvnrspxND2nAVvso45uV/LaC9b7+Pljfhf1d5n8lgv5sIXpSBfdh/+PEwwKD69wfttrPnHmY
0od11c0y3uCC1VQhGsP88IphlTH6h6kj3MRLSpZUsvPlPm12fg3KbCMI9HGBV22GiWz4axPfpGTY
/Qi9c/JakbsAVVGHcYfEjko++0u8W4vSt/jmFuUP3wfXHA4OoJqZMQvJ+FIwFVEsE4+8XMdZAzUg
hNLhiaOw+8dDE5ZvPAOJ+aRhzMpfR+Z6ydawt2NGOOpdBUcXJjQ1SrWv+E1Jlu7qxcIaW5+4jqk/
KnDjiHDJRodMxqdT4khgQ8M+6h8bPOgbBilBasNvIvceMSDinBhdlCs7m3xJ1GlNAexD25kjLgoO
xiQoWKPUXAg8MiNSeOU+tlYxrqwxQg/ifXTp9OY5xmuhVwyZWFYa06f0u5l1+Cy5BAwUzm2anUd+
JefmNWbqplzr1JnYRnsJNija16bJI5sj5vj2K5sKYtzZMYw4b0h3qSwPzkBtUORHHxV9KtkSS2B6
GqJvpAADqMo8qS6O61+ORZseW9ud3VirUM9s9DvOJXItlHPkW/FL0O9FkAIaZRjbJN6aaX0YevPY
azEeun+T9NfTWKw1hpSeG4EwREUZQggJH4NPi+JiBkRbgKN1Y9vNJu0IoagK4qttsSy6KwSy7eSG
Z+EHz7Vsn5sBAoc30nIfm/QWAJXuPhtvOncUR00ISCDWVy2laVsM+1J96CgG0pG6Fr5Ta2wylZxS
ItnLDG2KjXCYUDene/I56wXNut7dMAgU7tMYDNuU0V4TAhFBajWy1DFhAEXNp54/z/JdhQsmJjUu
i41/JUtEzbjH1QgHbHyLowznznRs0XCIAdNkc/SmF5UEyykjGiknkYc8r9gaF3rRoEoed3X81eEK
Y2QTkymB1W/LR7nOE4wq/myNy78DYMi0owX2lfjPZhhCJihUKwN5XbCJ+UFpTkgtje4IRB0j8dIy
EHYBrte6ce2RX+YQ+WXTGtoUYwVCR9fAtYysoiZvpiuB8rsrspk5j/igmcUa1I3+AHrCLyd2uAQQ
NX130zXsf23CuVM7/RWTW5detWra5IqksjY4mmLcy7q94U+c8uGIPPOoJyMPlHjKsuaZBnhjkVKH
swbXKKSIgZx6+Al5dNXJ9iul9paM/U1rfgeptr1rv4DXteV4NYLk0BXB1iJHq8HY2yTmsbSqu1ZG
v1pC3JUzy3vr/ui9uEPxWfbE9Dr9V1Rnt0Lw3aEuxebfy/bSa8O5F+KcOdM5jJEYc0o2ITF7bMI8
Z7YJm+N3Dd+pJdlo1uDrK4QPGSlISZl81lXBIcLaYiCSgYJG3jzIYAMtOpK5zrsKaGKlzZIc1rKb
qUdTsjo6ATr7ZEKwElr6QdIr5v5lr+L7GOp/iWkC/oq7c+39DaK/ddJ6zi0bEm23dKxp25P8ndn9
0tOHJxxmqCJ0aGOmhRCP8qLjRaedzU4BFXSOBNRW8dLnO907GvhZ9x3FA06e9NP0j8Bl2G7ZswTG
goxZe0Q3CXgl2puhyhuhNjChzWMalLfWw3yWWsYjH+PuYDxB3ec2LfNH0E8VNurvQRt/hp5gFASK
uxLs3JEr02Mq7zE+TNr2X1XO5QYinSQnnK2MpTr6/vTiqpTshlE9E4CIsEmz/uWk+oYNjrieEzQr
Cdg12bcKbDlE0mzg0NysahtRvSymglWNZVf7InqYhFR5COsBD5DXorbSCLfW5O9NWe2qEXIvtBUk
n00RHQxa2jZB9YX+JJWs22W6n0KbdKMeWp+1daBTePqpI23KN3HfwSApWI+gruId2sha7fI+Wk4F
TvumetZHjONRCPgkWOAs2blmf3QCWPm6tvRD510B5Ur8dKF6njOyb/W+3lROS2QmDuG6owuLjoqG
bVT5HqzOVRDgzpd/NblYki2BDPVeWu12bLE+tfpeRG9Dx5dbVOI6tcO7HtbkfNBqR+GTLsR3iUg3
O0jfR1kIRLgcVmXS7mYpAGP5ljeNuSPZawDkh/jTCViuW+w7ouoSFNW+U9P3REICz/jFs5zd0HJX
zgg2hxvaKpZZ12FXwhuPGkak06nW+Lzt6WiF+sEOjEPrQvdQ0PUpEFy2+1b00UO7SmAspchUwpEa
24H00x/bIjqXkdr3ICcHgeQWNALWQb8YTwPDxtButubYrrUAWpOdbyIIAWnjnelq8GftAq08z/+3
A5TaFREpwj0rDnW2W/+pYSdfDdMqkRpDvmFXRzUaoWY/sQKUTD1LUPhExq+BKhFFKpxFA2o/CcTF
qADrPIX5PgnXvnkmPpm/htYO/kPXXoycNpo5S3MmC7QCe6TUdzGgzwN3Pno/tflWzW1k+plrG9d/
FPqLaz/jrRHhfVCCITBAC/9YMf+uyi/FOCqIO4bsDLac96ZylgnDg/ESco6FsCZLoS1cSB1eKOCs
ssCElIUNWBc4KLwL/tnW2/cc7IH6aM3LDK+3fWYo+t7C5dVlr/NkM/CuHv2CCVpjqC9dM78gi8lo
SfJqXYE/cz8DDtuG2TkbdhrssCXnEJaJqZ4b3GNURc2Ivv1EehaefOqgY0jwRAA42ypBEMfrWvvg
h5C9EL7K7F5w8RT4bV1idpuFxyVp1R5i8mM6PrvlqtW3E+0slW9DwrZVvcZiy8dRJ3vNfxLBZ2X9
GSby8rtrfZbWzTHpXaH36ih3zZuhfvi+pwHE648UrGXgvsF0w3c01WjGjms1k+ROOVDCMlRLEP3t
wLSM2byzRjaOCUZnRRzH5wGVlx1CH2dQkGFg0FzSWNqC3D8ecE/757RwCfGjNFA4GhfaOtbsnlTd
KXlEDhOkP/4gjIA8jXHs3njpQEcaXGPypCX3nNmx7DCEKHxxPcjmevZHP2rCRg0KJC7rcp61MRW2
py8TEGbBRI3IHosYH01+uDFiNPZFaYDEya8WX1E4cCzHyzB3VglBPBXrOUdLyKj2Vv5lMFnIxd5W
jS1mPDThvLnoSklc4ClinzM02cb2k3XUzM7Zau0wv5Yd/cK4Q/pBIhoLYrI5Yhy8pv8AtUzqA0jY
DEhxsAebPDBh9yMTLVKzCBwCNLC9e9de/oYpl6LONgzyjsUo2Q4Glk4vvP3RWiFua4nPyrciedaM
Fz9K2VF8ptGvbjxES0Nx8Ycd2breOuKokM45kh+FDRwo+LbGi0yf8J2wQqSQnwqoxOprRrsZWNra
09BeMnYwI+ur//ttOjmZvgfqXy9eM2B/E91SBwchKV+zANf3gzIqlT+B/uYY8EReYo5qcWs7tjAN
nn4npUVCat6/Ou7R5WMI/frgaD9JQ5zwaxg/T7TNBGVM5gtPh5SHUHtW0z2ATc0AJTE+Y5YOwfQI
cuyvcKrZ6nPSLCLHXnChMjNn86w9CINCjH4LU9xNGpSQx8BSViLs43H0PttcX0+xwMN1r9DJVMnv
QDpLJzh01Z+d2iz+WH2PGkbOhWYRVMWMtEju6OAbFC+28xElvLQpAKJJnhVD2fY3diHcI+1gnYnd
BTH9UjXJkh3eOne869gkm/mr1IblamaQNWIVUGvMo7daFls7QMM4QPgSHXmwkFBj1KcIY43VZIQr
pkqYZUJsPNj/jGzlFcbO00gdRM87OFypol2Otr8PmTb5vXUY4mLlsE8tNIBm5KA6HiNJq19HXME9
RFwrGkgC4e/Vsw1/L0r91Af988A2LrF5WDA/pyR4DmG8o2cmvYgsp06ysr4FEeflZJ2VVWwF8g3N
RzVPieGKcC31dM2rJnM8W+cVtXJfbrLIWU0yQfgi3gsF66QcCA6HfCc3Y2+fgwqvVh6yAZkFEKxk
gpcAqoWMEeox9u1Rf1AeLIsgWjXlzQ5jUhlJtQvR3Kh1OLHlw67s2yjsEPgmNNC6rkEbjNcGf4Ro
4Ak3/UOZPSmZHbFAgxwptbUzea/8qz10T0JF8Zw6i0lHFWDABTEgYpUx7GtiriCF2BZUOEAIKUCm
yUAPPHAAI49MWBjlPas2LDhFsoJbtKjhgtnz6LkplzklDrVZ2BwHEmCirD83alqlqDyyCPJdwPa/
E8u+GVd97+81JkBocwVwqYqfN/TuVoHwtJN2I0cXqCcrdlN/apmlTX668hYV+SWWb600Oa5Gj3x1
umwHSCUNzsou+u3YY3tBkdF4at2BjtSRuirXQLw04cI5OQ7KdXbfOai3oJGbkkkQI4tRvkQi2qel
3NKXtHq+dFui3zT3UdfeUmcwSZ3OL4Iq+JpE22Gq96Ek/3MxaUeHhs6hrIpZPo7MQDzAPzq1ZEBw
+m/PJMhCcdLPFuU/LX7TC6ZO8bDs8cXGLvshjIqewg7XfZUwaYonyLSSHZzpLPJ5RR23CIvZ7xLR
FsYPtySg+EOx3B9xirrtk9W+OWyJcn9XO9fY/ra0j46eP9apZsRzFd8ivLuY8w+2iNfmcxicgjxm
Szh1vKb6XNjaXUXVjvlMvopJos5qdZpbw6KYlh5+nYGQlPxqApTp1kn01IFUSNS7Mdwr8eUmJ7P7
tbPtoN50bR2Zd0mCZ7aJ9UtVfadyN4/dx7zf6XRypnaM+iUIc1+8+hCDy2e7jVcpySqi/I7ZmakG
wZ38bMVxNh0F4NJRgOryK+tRhF89Nho2KkPfmiUnwaJp85XnErr+Hpr2omeUF7Ob6+1vffZmYmBa
W2m7Vxq+OUVB+erpL7UmFvwPwHtYEfbG8tAsYUuwn8sMD2J6cATZC6jjaAMd6JOUJI7AIajXhBeR
FF4RYcwWbP4xaYp5wh1ZT3o0GPPEe6sU+nOzI2f9ZnqXMYKxT3HZAPvGgcgGAimW7qQ/LbtxYda7
hiNUi21W82qdsI3s8Bpp51qg8eubfVCRwhLBNggCBrhw92FF5pAxKqNZVvj3rIF1mPOScR/WXsv+
vd6IbNoMnrnqBx1t6rAuivqmmR8+x7TL4BVMufL6helFqL/qjVea687xl6av1qKxll0s111Rosn+
MEfaErg4nneu1YtvhP8m75LkLlJ9F8rnsK7wHujS51A18T0k302L4S3m5bPKG2rqQNDqVk+YD7HU
yVMeWxdGw/qY8IbPpQZ2DzL2eo/gFFTEJTJSNrngJmHVk01CY52hc0nDcZP6DO2D9wy5U4SsIrDe
DLTCqKxK0s+mMt+OjQcexV4NMXwm1BZqIt9xHAhsR3yP2bUoyTYjUYOc3tRAtJVhWGdzlbOG9zge
O53JdIMK5W+gAu1JPZrPkwhu9cDuF//bvGavupFb+LVhQ5RJ1iz2tKpHfzEUNbF/GCl5cQ1mi5aM
yYSts0LRYhyMhEeZ8lpbhAZ/g6uOVnQTq9ciQv2GkYPyrtEOXQdO6KdgQ5YbGG/SP6Oh9BbvU9sS
nhQsUZrNA9Vi3VXuP4sOfBqIrtPUtnCnFXcWuUDHBm63Q9JoEbTHqpcHWWOxMNqNIjhjTEGHWoVg
ucEeJjl2cUgSVNtxCUxPIOfekYKkTJ3t0djnIjsZbv2keOF0xFVEr+fa9SWxrM8xLU8FULBJPFkC
NozLo/HPKPFFzBe9nWjrqeWaqRmVVMM56dtN0ZKrlIhz4IW3shOvs/PIVIgcjUgdZMJDoRfYQoio
N87zEyAiY9uN+g/53Sc/D8CZyW2ljzxoDYwvB8yaOjsC6l1e7vvJuUzWyffCrynObz6DqVSr35jX
MXnOIfE3ICX89gdkY9jUtyS3UFAAnOOnamL8ngeDbdOeYw++UjTzAqpzQHx18uK1QLY8dMvJS+pF
KxdbVBwNr21egzmhWukfCdCWWrN2yciOHEUUsirMhfG4zoP6yQgLROpJfeABOnbCQWdicaYhSbbF
u0CIMdsMtOpdd9ld2T2k2+kginjHIBUFFqJ1r7ooh17T5gYbq+pU0YiqiCw7J3l0VoU4IzB/almu
7SB4swL71Rf91WcX5+l3AgCuCW/SqIHa8pin/VMbw+FckTSPBLx+92gaGospWeIc7BEfWBRv9IpX
nVdnW8zfA8rOTNxzDzGMGF88jTiXwaBtKlTy5k7RRlpUxo711wf5Tk/KtejVuur965C7r/zYW2wF
ZxNFVFAiFuzRbmoJrLqUYt9x+ifPw6bXUsqz8XquVM2pg+o3wHBYFZAXkXKH5ndYkxxWkRvkasci
kWtZPMPwX0ryIGIetog9Z13WRxcqFp36vDUrrgHq8ZEtmtmWeImv5jRcpgirGHY+rUJFPuNNQ8Lk
ERAxjI8SYCesKDtuOGGoU95ND6Rw1OfjiW8+2sSHjt05YbzJ2nI1kiLf2jRzk3uLEVDoRgTONT7h
o15LgIpOdkuDdIOzXAvGR4NIIQqtNRpXFr3kyvvVfWKM3wZEXxrGcYy9k90wiWuZEucHfyIwvIdh
Cl3RASvqDAh/TI7F0vyaaOYE5iy/1/8qPVmJ3t5GnXkYY/MlCfS13dq7omDrSUYroH+UB+tUBXfR
NGd0EH9Bbi3NsNk1cOPdft3xdeuIUIfRnjThrkQpEqLNikgXi41kPdnNV9jIde9ekfgtuzI5V9Q2
Kj+OXsaCiIUHU1mY5TsXK9doB4xD00vekU1Q+i/jkGlLCpKn3jkKTxAZrwD/CJo2ple601IykyWN
Ltoc0rOM6uch3xIjC0dy8LVzmgEJNRGkfEk5bE2e3ynFaQh8Q7E1lkTjxlz22YTEZRLHsscW1+oI
ee0DPuw3u3X/hj+XYFNDMo+yTmxGBfQLJnwLSz5VvXMdZ/tmY//O0zUj9g8G+4UyLC/l5B51Xz/n
+ogVc9w0AyAuh2TsvLvM4oGSrqrXJpjQ2UVm0PUykFSW1NamU29FUV+CHigD5mzhJc2aZuRfDTBA
BD6QQhcqo7luQBOIsTuAE27dadlZ8i2vsIL67G/yuF4wk0D5Nq3kOcuQXUvq1QBzAr6V2EIX1RQ3
D6WaSlEboC00H3ZXrQcyD7itWPdFziKW7b5jBw3DXowx2BqP0HNcHLHHRrz1r21JFxG1/bJMx+PA
SojE98+yISeuPsgs3dpefTSHbpeY0JmZWXZ2dKxCpJktYe7yVA549I4iRJ+Usb/qbQJyil2jQfXl
0tEUqh+HOX5jLMhTT/H15VyCZB4UrAuatjn7rwmCxWj8bot0XYzeApScOTTbdMrXMdqpUVlEXUnY
AiaYCWPRVc5a17t1AX49t/ngU3Zdfr3RLcQv+bBMIfCnw4ZmcleTutsw43eI+a7pyPFhHkuCqXS6
shLDQh6/u6ATawxAYEzlRymhuD+0KKeTQhshUCQH4ZKPeK0Sh+lfuvRn4ySKv7JuwC28D2Qz+Eui
5z38eg2U2hHM+Fx1Fww2SY7qaURtpgr2TFzAVaeYk5izZA0RdvnZVKiykG8pmlqTdNZM4dgoYDtO
jMHYzCsMtoLmKCW/egpxUHfR+s014eroXNiNB/OmxDqIfBWRJDUDkSnfXXXMWHTL8GOMvurp0c0j
ohSMoYPRB54ff8zPTGuXOUUuVxcuvZx9Y76WJrZO56CzhlKVZD7DwF23UWffDRVuNfFsOCT1VaqB
pk2BGJqClJ3WIPc5ncMGiWjI2wkfgkcHJixYX4VWdLusxtHnKWRAdgvE2oG1P+QPt5Lh0jKp18O3
dHK+zKh5T0DCLIWulu6E4bcxSn5+FHyYRkTplYknVZHx48oYRamEf9JrvFrAR0aMmKO2jGenBHKW
SoY1OaC5kj9CHtuUgS6C7EyPIdGkxVmUzaWGBBmUCtFum7nrpjlqPleYYQ1y4aaoPDUCVbtp3qok
fMlCC17KpGSxzogfMRNhbBW4E68sONUEom8Zo8OMrCxiX0zZOdgi3DpcPqShUkxC+PWDmLhFpFWD
07uMtuNl7fr1McdcaLgWyZ1YmTXX+ip7F1TrQJCjn9yFS2aFFrffQPuWXeKsY2GspIFZmQHTQtIg
ZArZgPPjdDMcRKkjT9JMQXYA2hb+1gjhcVH/Ym0mk156iGHVR+NmT3Gh3WPLBrQT0PPnx7BvjpFd
bpO+oIp2EBLU03iU+LfCpNvxxop1lFLzWMNFNu4tynwIHYbfgaKLbl4YPrsiXcUpXv3JMWnVG511
CeIAPP+AJhEC9hpyBiEJixtm9CjBA8qBHxIodxfgaTYEjo2ykac0BofVgLLXCdzoDcbWhh2iCpz/
kmURK1MXQEEwcIfoiHrtSO6rlrVqWNyMwf4znWcSOYAzajbRP8Fl0uGOR85bR4yt4UD355VHt8ZI
4TENn0NKZAKb5HyTWZDRzJAvSVDezajAhmIPGyvh4TLr/qC5nbnxsoNqovSQtv5GuoyRU5ceK0j0
fjukwbEsQK8o5SMbX0ruzcUQwPmMdKD4WUIg2JQkazGGgD6UCfjd71ZNhU9RMqlemKPVbiqeonJO
PLKrr6B141UQTrMGPd3G9kyvgf44GNO0HCc8ms6sciKXS7SqXzeZNqxkMfz0ZfrdGERyOKKmRWeK
bzCm16OXitTvXTJJArkS89cHS1k6LKtbn52tWad7vUQk5jI/LGV5EnHJUr2FhqtiAF2x20ALw0kh
WQgszFdK6J+gyXGwxBPyBvGZ9Ui0+2IZZczeqsD+rouiX1UgIXWbt6mFr9VDKhETmYsp8RR1mhhw
b2K0ox77dyd6x518n9zWwKie0j8RhKZPrLlH4b/bCAHyKfiuUhStsUlSXYR420vTR9FFztZU/jHL
WaQ5wLPKEfBi5TpbnxXLssto6EzLuukQ5tj1bQTZooULWJ8x2rQtGv0X5caU3MsJ4dAYgF8c1GRS
D09n2TPTqbsed62gFiJSKFWfdgKjtffvnQEzN2S9KXJElp0IVkNIqIfGc281zldkdIeoIokgm2yi
FDFOGOVf7/t/o2AeMFAXqALxXBnTlqIcyAIFK9k917RaS1dHju/pHz7TnmFA0hMZxtIaZzW1gXFZ
md6+NMGdC8199+DmdRBpausWS5oJ0/Z/OWtSLiwGFfXVxmsiuvFHmKUG2oR4QahZhgsqggss8fWJ
jUhCTeK99DVPRjZ8RA4242giF1ZY7ikv7jHjKSfqBJJvPg7LZfynbXKq4n/SdRZmHgDi14kW1ipC
1oSW+ccAm5oJUU7OLLYpT1n5JP2j88qVDczKTzUaNrTTbWBQ2eQN3tuuQFNRl1QLVy/OD64F6Lom
hjuKFSibDvWsn7tokfr1kFksNMcI8MRkHgcJ3cIowifbelcmOADfBznqz7puSWwEhIQIFLWweDdK
CBiuO1wbszialqEvy4kwU7ZbtQvFxmAFLGn6k6R8Y037lMocKLCv7QyQ2l5rHXLecU5OZk514t86
vjwwP6GyaiYODrsul5O7HHwqeEdjf5apk6FZE5Eqz+X/70RpRSujMvdxy9yorghLaxtEHrZ2KZHV
JZRdzE/xLLQp9q6B3saVdose9FoyY0gQz2Bhawl6sfEe9iXe97kSihv71asRd3rdTgQFvlPk71XA
1EtUzTURmH1qg2IlrSaYTOB6EF0JK3+3woAt2hBgqosVbVQF9YvQoXFqdqaqzWWmcbKXuOrs0ScR
m9GLliG96eVHVCNSHPSMVb1tlWhATt1EIIghPcbyGsQ5JMhBhwtRh9Y9v4+E0C8dVGC1U11r9D5w
ltgsWV7+yPyKLZjJgC68VK7+y3LgJquKgEVvTbQv4n2vT9GD4qJzHE53V6Ac9N1gq9jk5DU5ZHFK
tIOq2j3PJWbFEENaPRN1BgMKBlzAMcpQN3eeXKIAeEn05igaG2wRkSCc1XsL8S/N2iPjMWU7Fi9C
RdZHUevVSteJGW7Uj92RWjAaJT0fOF62b+WiYl5cavaWJ45N2cBX3R/AkHfs/ZMoYO2AocnItVUe
u/xzS6DhQ/dWjsQZedU3slomqzUcxxhSbpjHr53BlFZz8Bja9E9u4CPpZTbU8fgwo7laSZYsO8yv
FOD5ou8xFnlRG7CNEDcwormr9IVdeQkBxcwVM7JpUSyipI4Y1JdGQbyl8ABITN0Kj+Hop/qyaX/s
zKcItLqHzSlV1nBsWvY8dmXdMkT+nZkBKh87ZzU2OSwE+RwM7hwwPkEb6NhWJ0g2wlp/RCaVkSX6
GCE0yrwWRS1197QysuaBcS62IqgPTvBsFrXFQYZ8KQ7dg9Oy/fVZjbVTXC34kmLK7s6RzkjbsG18
24YNZivZE8OA2ZCFVqfVp8Gwf/yJ/UNn/2pjrbNvHZj+J4zJLMfeFsku7SHIN/V3oSFQmbyZsU+n
0uoPxK8Te0DbSzaaI98oGKDGKb6JVkpYrqZeRDx6DPeQM42Fd1bVc6KXcwYIYKiwxTfUd8O9gD1g
xWy6cZETO2RE0+I6NXGC59PHRmgho7VV+GJLM9g6JjNL1XnOJqoTllodHgivtHY+V+pRgxqXpNG7
mdmXsdKJuy5/wporU4sN/hvNl8oLm2/aBHVEvRSZGI9Vdglyn09DZ07TDrDVXAlRipa1C3LMVUZA
RCY2CV2xEJkyxTwQFOaQB8T6whUQY8lxQGymnBiwxfWhN6yX2k8B8Vh4e1WmZ3OtyPeGDXzU1gX+
xQFP+ph/uNEcwpiyZzDwUEDcZZyuB1fTKN7Yu4wO5ZwWweHpKpuBov+cSNPHNSDuhs+8s4yHc9hJ
YmV801p1fXyKq4axlVRPRjzgxaLuChR7h6SqgWe0LUEwzKcL/YMsCrXIHaPguRxwVfXVD+ZF1LET
ViPdN1exGzZ7P3Gei6b5zLuYSRvqvU2NrKFrHbqywbm4LhLiPs+xRdGGeIkUG7+lgtOZthUc6lZO
hm8TBfNsQyN8tZHzNQr4bvDUq92GP67ZjGu9Ok4xFqGWQvmfw4KZDgfQVGPzRDIMSFuayao5aVPx
NGgu7lYzlksjIpDNhy5S0yFGfsqMqMfUZNZMGGIPDe64d8yGxB7hMW+R+lOsU8CbAbzVjAa6SlBH
Yg70VcZqL2i3pOEsY1OD5CLoe1uDWOU+WhTItBdiML8Gs2VNitHAm2gztchcFXW3B9f+aYQeRuuK
FVScecyHuVCwDlkm7WczS+EqsgesoNCBBzp330LfrUL5T9YSS2AxpUtDW2Xu+OjCL61M3zOtfG8i
hgW+h5MlV/VDhgHmtoaPP6itF2Hfowy6N7RX4gJdzqO+WYnY+JsoXXmMuREirVqEpJ02AwzDuDE9
pDTpJlH5Nq1rSIe4DLB+5hoeON0T65EsaSyP/+oQ+oZ/KvoKbitszvmf9zllIjJDQjuO/RyM11hM
ymOEeUvQ0r4HzbcutF00Ky3CWZsc+rh17Lm+npgqF7PBva3rDyLXv100TPokD6JLln1rV+jVKEYY
r/zH3pk0x42kZ/ivdOhsyEgAiQQc7jmw9iqSIilSInVBUBSFfUcCCfx6P9CMZ7rtiInx3RN9GAVZ
xVqAzPzedatHKiyDmhPyPInPJoYgp8Ud7ODNk4EgXItXV4bf/dJQSzhTSpmkSIAAJMnFoNo2XY+8
4IiQTPQOKPGpD9xvKCm/N0v72bf1PgNf2hTTveWOqzqyJxqw/loZIgwSeK0+XpANFOscaDBIu4K+
7oHMlHQ4aIIbUJf0E3GTZYaTxJ/2YUyWx5xa1IZrCFhF1JJ2rmlym4iobDNGv2RkhHYS6OI+G0hb
E0hNvJOTNQonSlXuKouPV2X4mvPAOwqLXWSaHEP7bHwMdIDg2nbxSQXBfmlwxiH6ejZl9T2pwZuW
DpIEyeTXoO6xnHkHy2SUfQYhlAeYY1pFx1+/N6Txjprnh7q0H93YeYTBeMOgftGSk7XjMhaW1a8p
6ZgkFR8zXOS49rs7ZFTa2c9Y+5/69nMGUEBADRfZvIzPrbW8Vy6qGBuLYpQ/mYnZx+uGp9rF0V1x
LOsXuKD83mk92gGLbzXNjkFbb8OFTIAKhECXEk1JKA8DibIlz37lr3/ZtUiHstlNZtgQyjEWwKI1
aSXPt42wmG+d6RBY1Ay4Lha8LERzYNusVjwKvOp7n3hvJWrWNE2ekzIkufaznPBxen7hb0OJ7K5O
cU82yAzZuCB/ITtZCjodxNs26b/52MuqBP9w6yLLTPzxbWqspz7MkkP9VUeZoXvtGi/Aq58sjJg9
IS0ttEFSA0HFyUSmYpi/0+LhrKoZJ2X2AUP/wsx6zBFAInHKPY5/G62xdhKgcfHGMd4R8EoskPIo
iLdrmnuvsRO+j0Nyn3r2ecg15m4OMLUkrcDRvYcTGdFQbsJ4V/psLclu8Gm9VJgRmig8tiGDSzMF
5U5KNm61XlKDfMS3+8mJpn5bjnxnYTA8uSMCskW92ZZ0YLdIHGetkvO3IcZLKrHrbeKBP8nuUxAF
Vd66OcPlrEV5aafhuQyfytg751W1KdCpzX7GbmcKYEBM4TUcaFHV825pmcQL0/zUnXoW8bGL3Dte
0SWPMSgaH2EbCcXg1+m+ng1HDw1EM+Xi3aWNNBrg95awPqfhvKKQxKFZozq6CnFUPpGavnAY1G5s
tirikOyOHLaTOIKPMtuWXFNP+c/d5JGm6nr1lh3JQO878JhsXfB6rLn9OG9cXhL4cBzvqKJ/lDYg
JlznU0yaD1UoMzzHquSTxfMQAI50pp7gp7twU44pV/wwW9uWmX1pRIR8YfrhWKx1XcwwZJb56DdE
PnaKq003TP6eD8Wpk4ssOHuYNGivYrtoePfrCUzsm8T6YoecA6ukYZQR7nGQ05rSgaojop4Gaibb
gCzjXBb1z6VDzFGWgmFe9o9+jpwIwcCxNu5NyKKOY5JPpo345Hy3wOpX7hbqW4gQnUjobAKA84IY
nxJEtG3T4NCQgWkanFOF3BvSHNzEvqs8hOJNZJGXZCir1AM5KQ1Zso0N9zLIeWc62mI5C4q02qmk
iRAWfiv6p0Vy7M9zF8ecQ+iBi2UVNyj3moRDrUpC9XtSNKquRrDAPd149VkYSp6HGO2R1asTo/U2
LrkcCw8sZMrIK0piEKNpgC0CisMTsUa+xQECxmqevgSOUueGYV9l4NNA5NmC0tXHSt/rKrvpR+th
YB075KZ9dVvoNqF4Xunr+mKg8/vM5fuya06sYv4cq7o+hUZdWl2vAutPVW2rcwqBuZG1uMwJa1WT
xN2R8+HR6uiEjitAXjuyGBVogSpi0mnl7Kn90rN8uYV5CW20rb5qk6uwDgIAfGxoCH93MuP2SB3S
jmtNdsfElQnlZX8i7yDbmgrDWRdSYVFPP5aGo94QtXfawtSUQ2vWAV2PNXUzVY4eL9VDf/a0vA/m
sf5cIUaDxNdQWLfMOiTr28QhRwkuj+HAij/v7IpSsaV5AdvimOUGYDYc0ecFm6dd4Gdkw6e6sLtC
ccM32nwGhgqYZ4MXGYlbOfOoRAoG5U5takQKG+wzRyBJHK37MaE0w9itRlYCWLQ0Bh2XpNUyZ0A3
SXJ0pE9An7Bf+sS1UBbo8xJ179WqXchOKmPSrAqiflW6BnVOnJLcq6h2OM3MEakEzbiLuCvd/JT7
/DtwyBInk6Pboedn/aJLtM29rwKlpra4zexUzvC1+id4zoKGi9hHltoKUXRYXg906waT2JdNfRxK
98dSL9QClqzwobWLc/Vgl7S4eGaNakzst2kgKKme3JtJIPcV1XsUN9PGGPKRXUyHDkGPUqQQPzNi
2ISJuBV1Qddtc2hkgDQ27yE9q/RSEANCjDKOmkapRynr9pB7ZktOSXzsOSEjGAl/5txpuyV+cbOu
OsZjvr5kxmRGrfsmdqFGJy871INLPzgFD0i7LGfbJyU9ta5VHl0fsVs7mGLTEMAWABvT7MtReQ7e
MFZVoyA1JyjeuKqICFtG1v5q2cyxR/i8xAQXM+2JaUJx35fc9D2LS9ej4OfOpgpoxO9hGJgtaVDa
MqyQYY3GLSqJ7shBU66CjjOMW80UAiR5j+272Uf58M3WzEbpmHxZkrE7ptRySbCTXgHSplFzU+Kj
S1pksvGCrGCe52kztTTm5NZjYUBvgr51j+w98IGi2sVUh3dlttyknsA1Hy9n8l52uCnoRa3Ctyz4
YloSqH0b7UYT53dxOj6Wc0CKVe1Av6DmrRTr0lKt8syifG1EdzOmMDKi5LJpnYw4lOo+KdC0O+Fq
pU/cp8HPDsadv+jKfysF81KUo8j0DJw9WUyaspop48KEAykXYuskZG6CZAD10087Iim9dGlgUUg6
wtCsVjudbjOIukMcvrBkDhvB6IWVBnBKV/kmDLoXadi/XclS3wv/ORlscWkVejynRzGfOq/sVXvj
EeApPTIE8qRBS4VkrrCSlzbm5JWPezfo620dbieJfNJnjK07DtqU4wbsZOFE/U1C+lZMuKLVwRck
AeHt696CI2bvQePThHpJCz0fF6awDb99khUizJL1hGwP+RMZYjESxDJVKMHNgH55fmr9SB8y7tWr
QLenXEZggSHTL27Ju0r5T6Lwh51ccjjHxNslMbkx2qJ8VSFcH+Il24Xkc5gkIv7R92D3Yv2QF6hQ
sWCYeiYVU/0wLhBsH9b7TmLamOPo0SSSpqWCjcbTyXvj9BK80jpPcUQNfYZBhlrDpIvYrWfAj9xQ
velwsiatnlGu08CO4YNTMpZGQ8Gnn6D0Gf25PbTmOgrVxI5uE4HvBRSxlcFOtyuL1xXRYV4AzuYK
T0WQl+0xsndjPd/MIZ6+uvJOvqOnE0Enn0b7y7BUtKCPFUL8mg0EMxYQgKr3RAXJhjuqo6izp5yK
yIM3Q4BtW7Q/IRiznRtbRzk5ZACHYKvMQ96R2QFnNmBxmsp71ZO80GACwF+PnnL+lHitf0ZFOZ6W
uXvPUH2QZVpY23litkvEEwhsh8JyYEXgLDwOki5DexvNKY0XfrJrpgH9Oj3ErqUifqe4W+ph3Kco
uxXBTUPI54l4jEqLqdq5ifhaJk21g3W0lB9S5Nc/GCrWehJmaMWgGVuhQl2K4T3l1HMWary3aOnY
dkX4nEfR97jvsmt3oCsiVkl0Sq2GBBSEcoVHIRp+OlR8NSt84oB9+iLeL0UNNDQyoPfFG9oF4kkd
h/gGz7RHPwh/5JN/yrgdWZf6TxNdNdouiPO00NFDcaitDi+lx99wAnlJAlJN5Jy6MIyK0CPLJv5t
6axdUuaPwewQVj8TSV0nb92IrK/KR2LHuNsLW4aEiJuT310Sb4rvzII7e+E0ixCvYJ+iJyjO4Ztj
nDBlXX3yJrvcmgTgMsIPcO7MgH+QHcwBycLKNxOagHptIiPhoEZCvYfGO6pgLLcSBVfhkf/gOBGh
QxUgNdiEr0hp9ZsOUymEKI6o/MUXHCI87UxbX/Vm75b1c/eWLuEhdvGw9Lh0x7HZlfPDEqbpLkBY
vnX4NIOcTIU4pS8urtLt0iBfYkN+5b5/pTgs51Rt3mfPo7/Jwh+0wC+HwmquE4tDqkUiRA4BlDvL
bdWp7fDWFdLdS79/9LLqesHfuWiodexM8IM0i3nfBTbRXdDnpHJb5mFeboKeebFuF8LvCsRMBr21
IICxjoX7OWSq9xJKHWQmr3PNgJl6081gkYjrrpLsWSKjZqwc6HjmrKiRtAFhKmez5oZYzo9yRbYx
6hGzU3zPcIMjdiCOjo1/VR6jFE3QZoYDKEyVIb/qfdc/MmkkIe6usG+XM6v8MVNQquCjIGKyuu8d
96ZdXI6fE0qMdYYpUGBikWOUr1tn2SZkqXrC3OG9evGkqlkDE7zlsiH5rkMzOJHtHvLB1P14KiMx
c0/fFRrJ+2JhoBkij9zUCJn6QJjpKhOzsy4iLNDs29wfEJAmZzSuxDlHNYC6CHANTB1x7yi4w5iy
Hg/Ju4743EqRVzjlOzJDM0H0IkmCuWR5QDFHGU1a9/usY/mYlh5kIihZLiL4T3x2e7dDP9W2IJ5D
wkGUbFqEn4zRjZnoD0QlpkQXH+ZmeMpbEpqwe47bsuP/Tb3z1MGbJH1f7UZV3VoExm27bNciUdsi
q04RW7AdpWHZX9vJnv7h+HokXZqVq0PRqElJ64B2rPTQxKw+oV9OxywZPnmjYpmqfJSTfvAYxSUi
9gFoRLfEtsyduc4dtRx9G3IXJ7J19eG3f//Lf/77m/mP+L2+qwuIxqr/y3/y7zfMhF0aIzv88z//
8liX/PfrMX//nf/xKzfpW1f39c/hn/7W4b2+fS3f+//5S+ur+fsz89f/9uq2r8Prn/6xYycZ5nv9
TnzVe6+L4der4H2sv/mv/vC391/P8jg3779/eFuni/XZ4rSuPvztR6cfv39whPPrg/rr57Q+/99+
uL6B3z8gzBzfq/T1fz3k/bUffv8g/I8+QzbolBtI2w6V+vDb9P7rJ+5HN3BtPwxDx0bY4H74jf1u
SH7/4PkfA0WaoO0Lzxaur3gBfa1//Uh+RPLgB7ZHD6kbetL98N/v/E/f4D++0d8qjcYtrYaeFyNV
+OG35q9f9frelO24DkIAL+DFyVAFIa+ieXt9SKt4/f1/C9GL4PhdzzRKIEkgryKzRbTP5rjbwwMB
nM4jZGixdv9R8jL3BN102dB96tCKgIBDY5RAVmmOtiCt+s/cplSthBiVBxR9SXbtDWIfdL0AtQJN
6pQ+qKR67ahCBWMsTiFXIYeuEFF4akFOjnqXass6Fl1C80oJHtJXtQWIu61iAkp6i9AKncj5UqXU
pA/1XRlBbiotQEZcWJ4qMeiWMtu7TAtbCsXxVPCUeuP1DVWUUrWnqkqOeQU4EVQB42HF8cMmpdEn
8I8NUG5TMbJhzTkDMkxhFaXeGSEJ+IfGnNEGe9Vg3PE4r5OSz7zgF2vMVPUaSkZ9ZQuq/wx1Pl6x
g587pol8n5q+3BnJar5q4GfbQ+A7ErDhEnfYT4bO4Mk9YgtNdy28NWgkHSiuD/ja5WDTVYK2ashO
idMHiKlxWQuKLrjTQekVrqKqfe7H6BZoFDiC/pqN7jFGNrq9CcPuwVqZHcMQspbSd03tXuEWRrCz
InuLyI6hIk4gAlAfBkbOKQc1LhCjXOWwd3un8YlW9vVCSADiJ0Ni5kq2XS2eDz+62lFKtOa7OsZm
PPmSx7s+IXxLT8stpjzfyOcW0DAUHMtaIgjE2L0MdoqQpGkf2efBwnMQKAjGd8eKv1pD9V5NoIlV
NFBPQj2RU+EGnGoEUzLvH7s63E9ZsDC78jbBFPko2oRdtBHbwKwBYzWlJb0kgh34rbfYhUBdXaw8
0QQSZ6HjWSUtXY/hqyWuaxigL5phrInz+CKkhbeCyjh8OLzkuUPqylFuzQbzCZRO2d4nwfmoZhQ9
JR02t4CzG74Kmr8rotsLya4z9S+E64RixRINB8gs9e2dQFykBJ/fPPQ4YLXDjRI9D6CTZ2Ii1WUp
1pyIjAaY1kMagYq5KvuNSSlDCNmcoevJTaEfQozhesK4KYaeypGEk1PYILx1MDaOiTpUJH8+VHqe
9qWuMfxArmU9giSStvYW30w9H0zmP5ROnHIfEIxL3B6hmgktFYNAR9C6wI5FNX/TgqT8ZG4OXP5f
rDL/pO0JXrj0YkIEfYhI/GsrjUrZpPNliMmuMkhOyfgrz9FKJ2WmRJNr7YR0vwEacGkF5VPKjBss
fLdDLTUTBb4dlDxHR6ysUEYZGh6sg1OxkoiBjGvUehsgxWCHRewlGGOm18XY+6QfEc+iZV2a0qUr
EI5gQH1ILBkzj2OcbebXDa14zequfutmFJdOaDM22kzigNYFsao2QsOtUHRsegj2pji8D3haulJG
bhROuwig27PJNTaPbDHAo9Y5TReG6lUnh27Y2ZnaIRsTzV4U3MYjWoa+FeT2OVyPXrcK0aEwjzES
kgiziWxBP4v4UOE9n1jkySLvjkXpICCX3IN61nAjLc0JGXetHCvedkfXKMgZJxoctrMf3DcWWXFE
AbK6CftiJ/4zDiuAqgroFltSisHyoCN6FvIQ06Lm8u6huuvlFPeB4n7mg8lVyVlkLmht8UPcmCCZ
9kByo1HOyfFW0V4GmlOUq+DeIAmY8dnla76RrEmyDMofxi4BgUicPbR4pYISdoKoNeaFANIwdqcB
smIGu+Lq7lXgE/DEMtNF1r2K069DfSNx7pG50b8Ni/Vcp9mXUWEQRZZzgR6zH+JKBAg+sI6U9lsW
Lo91HNL+x+XZpBmdsqhsKaK8HtHPT3Sr58H4eaFcc5eKhMp5KphpDiZgLfiuRx8Djz/sJ58IvTj6
6nfzsC9A3Brwll1EeM+ArrmX30g3VYBJJPghOrSy9Ls79j/iACrIjWzCci005R1KC7KXY0YE+NEF
hFQrNMWxmrmTEbQBeyT2Nl3Su07YRB+scDkIBv2GKpgIF6WAlfbPvP88EHbRIKTZx1n+I2SdZrwC
mOk6hLkp7KbtTQe/equwA1whkLi2rIhVjCiwAstIuQLonLmIWvAqQtmaF13E49H4wHg5U9JQsOdN
GkAxxbVw1dlRg8js4LmTh2YYtwrP4cwP0KWnUNSE7tmDs58Gq7ktodLhX8mccWnSTHx8DKXO8D7M
6UVqQ4JbKO445x6UC4K2iBhspMtLwmJiohvJUcyMx1vBAbDtoxBmxKkf89JFOEJh7YIn02qq/JCX
FuHvQKtsajioHEkkuS3kBiLoBunldzvFe5VsM6Hzc4Hplzuz+BSk0FF1UrbXbfSFQ8JhUKQh1hMO
/cwmZQ+J5mFZrXjZYt1zl66Bxbda9Pc4GdKNNa1q6+G6ESVZ7uPyDQlmAyOS0dfuX8jZJM0q6QCt
60ubj/5RGlz/BbZ38Hn3M6qLcWt86yEAzqXBMLiFgSeWcosiZQ3Tcrz6tcgMYXwRFOvik9gblY1B
Px0TQ0ayatXEt3MxHX3hdpQQzp+TInsumWW8BNibOCHySLCnKt+lQilYKAoq1K2yyYhpdNJz0/lA
mHlNpnw3O1yP0ICCwW9r55dhZoKep3DXi9g/pKttZUb6GcGDag+kq53nm6pBA7LCBEUzXqgMp77D
oTHWoWnJntWlX/RwWUVBgYnma03uaaH0zsu8/JAVrPVtgLNKuQsjdF8jGmTK52YHuC/96WVwE1Ba
n9D6qQD6KGMimHwKWQ3L8dXUKCTYfkn+m5Jr+lO9YV/aZU2QHX2tschzM/cpDpox5jhWp8SyiYDQ
kuH+Vzqk6h8FAivSNTlmIghuJHA2vdnkhste7CZ06YVtVuVMQwgX2IZ2GxpdmiJDZEtUPZKwvfGX
YhN4JU1MeQ3ngVg+XunpjIzdl6iGW1jiLRoekvLzovVRtZpVPz645xnDzmaBSLCEV5xmUj72lkFl
ZxamVrms5ofrMSKtIlX9vInIu5v0AIpUSFa/IPwmc1x7xiHuV7gG3NDrGH8pOlhQ7hG2G3t700OD
ZRSHdAg3WQ6ViykQl68zCJoy/Py9cYMEOTNjZuS02xxZzzZYu7/XaeiqcVH6rKEtoUNqnIq8e7fC
ZRo6OMsbz5EbL/aunO44eAH6jclrOL0jxKcduhrUwxyFD1LFROgshoobZOWWdqxtjtLkyrNxaArq
LGbocLFYXEZyLcTJQGeCo+pz65jNmE/6Ce5bprjAZEOWmxMsRx6pkTVVvATfPNG7tZy6jApGiqFg
i3AhdglH87QBUB1aQ8uI2C45p98sxRlix9VbPWQBWpAIw0JqCZZ4/GdDjuWUdF8KglPiSP3B+slQ
A9RMucVCxtUcz9cgSWLbKWQMHWdxe6EZC/EXCQAEOGVTFV9rJ4YQR1S7zZCLOTqtjiW/6aIFuCL7
jkBUnqWLBVWGE5IrfwIhSYjlhV6kXYbRuyaFjFNlj9R+md12K0YHY6jQ144/htsKzK6Iqb6YQBgG
G320qD+nIR41INg9x3ESgRXLeVFF4XblAiYw7R0JdzLjHCiX5NkhnJKI9/wLy/Ztac83Q7M8pGpo
byQxGnAnhGShrhdgH/tu/hRj3S6sKX3oty0WfKGxLwiuBULrajUkxwVXGFkF2RqCQKVKmGMhr3Vw
CmKsHE4X2rfdSt+Ft+7i9Sc0xsO2HeFYSiiuKOi+tv5CskSzVls99paFYCYFAtYdJoaspsinMz7y
mVbeHfKBI164ApTzSGjdVJH9PSFYWuLpFT/BNc26GMKXOWYOIsjDje+1ZgO0LAAtaqHrli82DBdi
ohzTYdJH+bNkj562v+gVJ4NzeYgzbFHIRJICHZ2QHBMrDbIV6owI9qA6r3HMC3PZYYn7bzpEPzrh
imZ5pYBXy2OZcFOL+mIZ1Kl9RNGNMATmy6+FSXcT0qjLbJUY+yB9+jIp8e/ErHso/3Db1kfdeBxl
YoCouqb9ce7CBAMSjUkscuVGeeFhLqJL5HJIdIKHpfdpLk6zHXJdKKK0vCk4ghMEl4CPK+4nl+m3
bXjupOOgYMInrZebkDwHZ2R5KxEJEIIRx9u4KsabieS5oz20t0HvY6lq2RPmCn7WkFK6qZcVl2tX
Y5ZrfkRJlpC1iB56jlaVZ3B0+IavC0mDDY8dWUaOeY84nFXHOTsWoXFh3NKlg1TU6vS860dk/qFB
nrpaNCxYhWu0VhzvM7jtyWTVsUsWrlmD58MN8d2v/qXcmk5WjiXdTejLzOQ9eZM6qpxHcqS7FgPq
iETzSCDW3ZhLYFLdOsfVSBzkY/WQjJU4C4u0w9r6MVdVeC4RpOjZCCImjN4mCwRJZ4KQ9uTxJWqh
A4bAorhhWSE+u5p2lEKdUWl3ZyhjUhapTo7aWuws277OihDdKV1GXLnpETANHMwmVtsQN7+pDd78
1EF1HFMUlrQ9LdQY7hswXMISFbzA1Ww7r8mU5yfCYUq2y3X/q26ETd+WUXCZ0bzNQnJ8WdSxCTsD
rYjCXKSq2kMSFAAYpqCVxSN/I8ITWs7JldsjBB4VQ64TLthPLPsxB7YEAh1OsZPru3wkWVbaCZmH
IdOoOswSbYKc0ZMWrfAuTTjvavSXJ07X6EApIXDWFbgf36NFiINFhSimUizu3OuFQ8yUyiPkT8yx
Qj9InBTHaR6frGnJT9UEwTRLggQMUb+BOluJ7WwxBuWHlBgdPCOovMGDjxaU9RXIFYNdiQNr7Ocf
i27oi+5gy10Odt6qrS1N9BqVhFZYNByizHhtyXdhJX1gELrqplpd2NxC1UYn38ZA4WOTHQvsDjnr
iU7qdFe4lEWWFn56JBb4ft906lHw6Cb3YiTLQroPtkuVDOH4y+SEB9mw/LQuo2Cka8hvkpmmpTzM
aUe6XkiksGiU3i8xpH2XQxHgSvYvIpp2Zc7hD2gp6zVtwln8lA3sMLZD4ZqZw/BCpd0aS5wxPgW4
4C1gsl3vGvJXo+5BrtZ2JJ6MXqtS36skB84SPqDrND78jNFdcsbobMKo43iVW4PdQ1Ft7WBsLm4x
/TTVgG3N5PJiJcxYUFQ4MCcT7fPiufSCq7bOq9u2a8+wgEeJPQBF/q6Zg/cCsQJWPzqxorlAE635
UqVNupLVfQoQU595zdt25nxiOROyyYEki9Dcd9F7NIxvQclM3eEN1SIk4tTQMFGxUnvPqK6eJjT5
GBymu2giCIemG7JcWFzKPMJZYtNp24pjGBV4pAWJF0zB2WDBcEHibHHWPclwPE5V8aNjAmRrz9bz
CNHj7nCeprFHM6xvHQs8ZsFqzX6DHUPS0kRQ2jYqdXqwwhw/ibZPtU2AjhLOvh+s554Gmp06cQFR
etJsJpl0F80IDm74WiUOzvQSZ8qIKFzkiivBJyd3jiQh8o08YPF7La3izth0BrtJgUA0TrH/ciK7
DtzykESc0Mom3XkOsR9032F6gAS8CqeQs7lnaB1AxzdbCynHspE70POJ7WNS8BP0dKE6ZKTcGmqH
maHvYj9s91arqRGS8zYng4sE/9n79DUPoq9LrDOohxH+yB4M5Od6g7NmWXM0HkscpiFf9HU3+J+o
LknPdO7e5rl4YFyVPOd3B8XjVWlFp8zEJ3zt51yYryTry4ZgCLhODvKvnKNg02KKTAqvvhCXccMB
5w7ej0Ot7tHq2hcrtb80vnvUFadAn0gOYtyi/bBinWn1TQmbtQmuNq9WpUbw3LQ4dVpvZj3ooqOJ
uQSTkSpOPalPiWX7KCNAYLHCkTuFVDA02bky5ottshtVB7dwQJgumy+eWu5aiw0kynDbWr1BNcHB
x2Ynukpb2P5S4UuwHfOwoHLHb3Ufe9OnWZVHcm0S7DFyOS1ARic+jV/27F4U12VmZRRDxs85RXlB
flaoUFni1mfrcMgTDUreHuFHHZwfiVC8d+DUavVGeZz83enB79znYM5undL9GTgQZi4KY9yPvUxv
vTb+7Kyp/0ROEJslSF4luyZFSRmPKF3rgpKpMSW+9oIjc6eVWe58jSdaRhVyO+TqFQvWtSy9nwz9
cl8QVwTcT1RQ6HdnKMlX28NRimgQDxgUK+IQDm/e/F0o/+L7DsdT+YPY+1d6g9gBff0Qcgsdkpju
7sDOEIe4JKZAdG88x0QnBc+Dapu6SAIoCGcbbmyvBKOpFKbYhcz4BP1VWbuPUzU8JfiTt0mud4Fp
bAhPB+Vyh6GurrG7NVP9szPqObDI8WF1vwnj6tTN6WOdp28TOqdNPjbvi7PWlcSzdczHtmRoLw8C
X8NjYUlO3pLAjza4lzlBQTkGwS2BkWS7cn2jCeSmTBwHOR9OoW7IXn2fGY08y9lCGD+r9PPYouKc
z5CMiHpG2CoXznLwCjrKVazPBknp1gsA3hY3O2bhE6hqvFVrlV0RtYjtO8ZLideEQINDZDUvsy4v
/MTaDNE0bTOlQcBSk+zBhVAQ12tq0DzMh6bNHhoLjm1aFmfn4pRGVKl5EM9ukHc1pgODE5Y4NHX2
KEY+ME9fW61LghL9RBv6hl3JVNbQ+4Iz/q4K7Je60N/1ACLmNmgb+3UYtvHLj0P/yASEfN949uYX
zEVnIaY+L9zEEkgyDBsCnuJll9bifuy7HwXUL+JDHEShz6dh3OlHXpxVQvw1dvvkkBe0T6ts2XVW
eec7ZX0bEP6Twy9t+9QfNlmff22E/9TztZJ4SOz6hAoARoGuAtK9l5CpnegR0kGJ+esr90A7IF7H
YSs0rtyk2I0Gg6FWwyO5IsY6WhMC8XZQ4DXAnMx4AxHt4XgP0H6O186FoEQ/nPmUJHq62arWYyqY
JlIGIHxZzkuhX5I4fpOEvbT++DlSEsdSLb6WBjhJLbR3lAbeXvYAFwl5ewfhcF8nlktIyOqwAR2b
ArQ/I0fDVBneM/cE/tv5iuPAY2SDi1g+itymlt9wpwLu9v2pCgp8iqudpsGJ4xQE7cQZk4cuz2Or
OwqvXDBf7s8O5orruFuFxIQDkxC908Lprmbmgy3cFddGjWxD4vAoA1cecp8PAuSdYKTZ3WWd92xr
j7QpC6sJUeW8l/gVCBv2p+6P/jx35CODIbR29mtxBS20WMX9+tbWKCrI6Nj1To9urCVYPza8MxnX
N8Zb+HLSgXKwq1ID4Mey808Wgrlstil+o783Fg7rTv8jHOv8GjxXAcC2XwNOL/9P+f6LlK/3Tynf
1+q3m9cureo/k7486G+kr/NRigCXgedCsPqB8P9O+jofvZW75X/Kd0I3lP9gfd2PYeiFgu/JdSB5
g+AfrK/7EWbWdtidQlS8WIf/L6yv4q//kfNd6d4wlL7wPekpV4VQ0n/kfIdMVuja8BaFdYUOc05A
z+VJ+d8XSWyqAmgrA/uqzGibC/PxOpvfLVSoqoL/hdWy9+UQ761RHmI2c4FVEA9Ms3/sYpfUtRLx
dXZddu+qhYoIm6/kfL+1ynTHfKHclXarErOYkpxdUZCj763fyvh18tu3JGwBxPPPcx+AYuEvwD7R
XQ8IXInzAeAOCONbhcqtxOK+tgRTWe9undLZqdV+52Ks9iFljK1+KmrT0jEsj6JJL4zQvOx5zzBK
b3WnMGqXI3VjHHEf/bi8wZL6028xzxQ0pqPk2M/9bTjpi9MhKPQRm5UusjnZ3PuRQ82uvf1/WcW/
JKtQ9j+7x27Ianmv3uPuz/fY+qC/3mOOjXxC2KHNZSwCJER/v8WCj550fO4x2PYQlcQf7zDp2b4i
w4kH2b7DzfffugrxMfCUTbAMhiZ3FWz8X+4woZxVN/EHXQW3r0uvpVChxytRjr/qLv6gq2AEm4pU
rPhZnn22+vq6MfnFrsZtY38dDWiaot3LUkc/8r9U5FcTEXWP7WBjUen0X+yd2W7rSpZtv4gJtkHG
q9V3tmRZlu0Xwi37vufX14iDBCpxL1Co+36fzsk8e3t7yxLJWGvOMVh6siItTxXF6AehovCOJCxe
wbOLaIwmen7TS9iTQuWv4mIbeKEG7u/mJcAnol75WbXo7oX9qrPp7gZFfGs7lnNDG+JanPJHMlac
oGb72hlAeWXFzJI9aUeRfmA3Ut4qfLmZqB6KEAptmMVvbVbSVup18rPJWeQjTyvZL1cz+tk+0/YB
bVIyY07NKKJFguVIQFM/zZGfwA53x44FvgQUEHnFO+6wMUrQMmBINRuKuHnk07sF3Qrz/N33u0+7
Zo/W12+iz68IaeMIjG04vRSmhPs59Pgo/JgeBWlWHi5ojUzVBOAJrSrbX/b+Thoe0ii7g6L1X/XK
ZySfd+MTAT6cRkTZkfa65Ram63UyUAOUzQsLsA86DLeK1lib1O+BDATBeb1b2gMvprAxI1cvNiU3
tvGS48/Mxo442YUDE1ipkkFJC+m4bxowIZAJdGnt/E6iJDf8kAjlyBOOhmO1K0iNmT2d6BaKYif9
Z4O19sNsvVriyxWE31ybS1rlkMAsmMpT4IVSFbJcMxB68atUiiAanWbdKS9ONOtMiVjs00leq+7I
Ipv8Z2d2P6M2WepOcwIVgYvSTta5J30Mm4TtI2j7/iQE66H0O5zvImJQEFTnKIHNQA0ATWcy/lg4
mJqW01XMxrwRigoQ0f3vG0PurOIproVOGvN31oCvsIe9j00LBhtqLINPFmvJyrbmNynyfWDjGpvS
exazVh18NXNPgl1o/0H5lERzixzqtViELSt1HT5V58pPV2SnCUZLHvivY0NfWxftT2lYT7JtEI7x
4GxL/6cXGc2MEsy+nrTEKHPKRBQC+7SkxWblb3PDji8cOdCgDBfykdrLvW7yLQDcLeK2Eyy3T3Zw
j1M134TNASg2qj2DboI+NjZquzt0ORXdZjJ3U2sdSrvesTh6stKe1Y8wvhkCwtjI3zUqLQ8pkAbi
wqx3G0TYSDLKKn3zTO50GY1YW5wq2YNRauyWOZtrEziC5MA306fztQxj9EXMX0nFsGzM3ZGW84ce
muc64dUE4ksHqvS+GIIBZezMe8zinBDLClbBAVbqMPk/oyGBa9ILSiJ0VHkx/nocOdzwNlfekbUD
PFFa8GHRHShOGfUMXjFaSz47gGjudNroxfrvtan9BeqLRBUnmDDdUCa5xSSmKC0vnZh1QZRUtEGF
OBuMFFaz0i82ifhJsD/Y1EMiMIZa1j9Sv7kmE38NFCxGz0s1jVe7hc1Fxm3PCY/xz50Xr80MJKe1
Is2AkhjdL6kjHM3zzwzRBFMu87MJg3QpSzAgQ10vzMF94YSLXYd3NdMk0N+ZsXc4Tyxk89SP7l0U
B10Wp6w7SqNa6Ka255i1Jj+yBj1EistfuWp2gLZ+FFBlZPBoJ48F8+LSGrZpalN/C9Y2tgAP58pk
BQDEsJ7zQM+P70HD4tbMzKOhPyVyGZjTdijPUKmW1FVu0UADOuqP8CZ4zIdOoY273s+h45NBefXx
uWQjpOGi3IYWDQECK+p30l9ZgYxauCyenRqG9BRvyK1BeL1AQ2EPzvJaezKSm7DebXsit8YqnhEP
f76di2VcvsHF2CPFOLM72+TOxuzo46uZUod8F6LFMo8Q8fr4yXXzSe93NvA6P572A4vvuKcnluZY
dLi+5fa6BfmkXhP8sBi4xdI1lWgWoP8AMYWqSE0OQH05l1B60JG6I6qzn1XWKrafuoZxneYc03lC
Yk20NstOsv/z40NFuoTqSRmEuHqCZz7myxjOX2dieCxg41ruLrUnJvUu/Op96OS8B/RtHQPyoSgK
X2Y9h+k/r5bvjbusolLPP3sthA8+PALPbpu3vtIPAYFeXLOEpWwokSjL8wjutn8FgYoHEXQ069o8
PiYVm1leV5Zwm7GdFup1nuCjjyR2Fe3Do2bKEGyhh7RQwqdidKEAutuyKJ9Ey1ELENah0hkYTuV3
WHDEdpMCtU/wGObGgcjmpo4rKDk/87gZhH+qnAGCHMLRIHnTU+RNdX2quBKZCmXjqIh/0VEYTrEq
DTcrbT/U/8bZ/ZaK6Qx0+skX1r0stCs/FaAb1rJusxM+H8Z9yTkBjNA22blOq4NyIoMHKjzxGHTh
y0xorpH5Vi+nm5vLx9K09pKh11Sm57rX95nI2Gjk53Hsb7QfXhIuoqk1Eihuge7673QWz/XM6sA1
z8YcHgPXIxhenOYAGG4SZ7sO4lJk3AmLnszxqxa8xXCceVHz0U7pl/QZl1JKC4zgMq57M1bKzguP
5a7bP3fCOGg6ASlrfMZif9d6/2pVSpSrPTrf0RSs5o6xF0Naw9D3cdMwbfEA6jLwtC+5rFfgzog5
MhRL2JqX+raah7UVyCPN5RNUYNuLN2bTPfdWhF2Xj3RtrXQ73XievsnL6BKXcj/H/fPMCLWUwSuz
r5VoB5Lj6DYNfWVDA8rqAQFwtOjhnvOjhwr1q79TXX5OYziIpbsT1fRp28Nz2j5GZfsJHeBOkOq9
bqg7DJF+zvQ3oh5t0h4qLT+5VG4RJRenoJz23KqfM3e8T158UZ8ZmFlL6s2/Pm+7LCgOoW6cK2vc
zvV8oN4QWdcWiChorZPnml9pNf4NzEP8eD4Cv3516/CeyHSf2d1HahtngpZE4I+DlZ8ipnnQmayV
HzVHWbQPBm/ucJg25Be2dUnruoIH2DeP8ay/FQOj5E+ToM18UjTlBLaWgEOPorWohlXFi0LT93kq
p1Otz3vUOLDygXE59DCCjByNm586l7e1SwpmtLtXN0lIF/bjX5L6H1X65Vl0h42FZxzGEI0TSSXg
Y1cE8pdAn9+wJe8GExw1DzAUaNLtgJaaFURXW1/2iK8pNl/aUOPvxGfO7yGiiJhiMDfH2e6eI6Kp
ceVZ+MNpZAQ2zKiapwErC1vgdslXVd4GOlpGke8V5ZXL+Cw62C88dsBcj/zkLQjlNmjKJwkqjqzw
EfsZKmRraIxlaHY3o46eoy45T7WgCkFHJ+TVC+VOb4zDnFh4mepHzfBwIiZnEqs7rb1yGztm0XgL
K+/Rs/lx08JuHCQP/i1ttBsZn5s98qHIW64uf02oXQeDaEOqsXV1jzJ2b1xArmnA07ZLw6YE8236
13gGByGnO1PrcwcU1Q7nnW/yyBZn53Hg2kGPJZkC8MZgCPNGJRnKbw4r+i6qzM8h4hHSUbPKuSJ+
PDGXbiCnwHmkysa6NCaaEoTHVLDaT7xLbbMrzTuXIXxyarrL0G3ZWvyEU5WvikmRuAT5mzhRemRu
w00F7nKk1B6PuBktHDuNe6oV94Rv0kkxmur1Ng+ci+7zq4pCkI/z5/Xslc+jg+ka+wMrDIN0XEib
LS4zBZbQeQuQh5GICWpiZXt2dusILCFdYhRVQDJY+CIACOmcB2zqWBV4lJBbllZadRx76pjM4oE0
hLVLigIEuEOkzE4GMJXsCv0ScLxVQrnQeSvVNA77Mse85ID6j9A8DL3yzj+VQfXeOcFzk6Exc+LW
Jw5xGyfyNRxBJcQ7a+UG0mdBl26J+d0akZ+yko8Im+THvPCwaM/CWzthvC1i5pVZjeG4mZa65jPj
6DllWdHjOMPQ9uw0W9tGfcgN+O8cvKiQcENuNc42YQQYZDb6T19U6whrQqOTeiIsgMhaMnENsWKW
iVgVpk65ufluHGdj9fZm9uMcLyMf1rDv3utZoEk3UZBJfsxEIKetp2pANPs+5QAjIpYpOhEPz5yi
VjZklLippxVpAp2a3uhimYi6iqgUn7b0y7QiBBiTbqz7ruTDuOjN6jX2LTYi4S/k2njpCo2okGSo
z205zBz3DAwFmIs2p2tNmtkxaYP8GNdQZAePq1Q8E6YpRirybfsX2QBI67Can0Cxw1qLAQEMvct8
vmS679Jh5+c7EMgfGnZmYtzWY05UMcNxBZTQB/DIAi4tQ263vuJHV7ZYq3gxDfBuWY+l+WRP6bas
HVQsLFVnyx1WYs5LnHOIZAjDRofKMl+geyOB5u+6rItqpVf9cIyMZ1FWya1oYp6fxdizvm3sVREb
9drJpmQ9wWljKI6nfYICtMjyiZxerBYC8ksreStalvj1m+6QMrbGAYdzRVM1dBkxeqbyiX+Hpf3K
4XHgIXVj3kPBdKFX57PWCmNSxRFJPGXIGBIYaqa/xp01rCI+NuA7UywcbL+tIvkJFPTTgUvnGdDW
ksmrtgTvdxUDb7raF5np4xJCEhkAKTkv0QHpk+A290wTLBYA2UDYmjY4h0eTLamnsqxSbze6CFoa
udI6x1S7qLFH29YhWeTXu4RK/U1wAcrkUzIGGRdczO8eOUGIFJs8U8WLLDZZhOefXY/8d06oqnE7
5WefZsSSyhPPlX+IDwwFR+29qMcf5b7iS/nt+zj8tGFfe74kzlxjIxq75immqAFbhru9OxbOcUgi
GMUy+uWaOj3x08g5+sh1heuLoMwe5Zm7r+vm3/9GZqzbGUbOEyCFBkgi6br18/46Ea9ru4EmHUif
Y68xDZCxNh2yKT9jmrd4kwCVstRcxQ/C/tXJ67UMS5M3SQBAh7XGNU7PgLLIMdjVBKCj+CrTzLm6
8pFdPulgQkhCJN9a4RWvQTNi4qifQt6b+37ElhFMuvMMYguNTRaAbJIKzCsJL5bSiZ+ZaM1bbxIP
0WTVxyYs4uXU6d/BnFFTBMjeFma2pXVZP2RhLA/THLaEum00g6F1AlPPql2P91Od+TvNrOa1pEsy
SjvD8V3dtKgrL575O7vka/nSFocflS0cB+R7PicbVYvgZX0Ow/tAU2STuuF3LslYOo7xatGA/6UH
uGj6+ZWU625iqyFEGJC0hL7lYFTJq2SrY4WOQkk3ws6IjDcfgptDEWk8pW8qPf0Iy+yXZ50HxLEf
wDtfSzva8/FeFw3+RLOFaCeNy2ATVatVcTE9EYc+TSGbKYsUFdX2lVsS0bD3EGuRKTSSYBuA54oU
eOZSzLYQJZIVZtdmFs62qPkCOkpNxBacGIgrT0iiSu3bdykBiPJZxs2vMQM3pAXDn03SvszoF40B
O3GfLefDA11WEoYzk+aGR85u1UO0dgApAGrJKceHwMtnuRUf1eCt0yL602Tx4Y3WvaHCj6Qn7X9k
isurrN+4cayIm+wC290xnb6mI+YB/2Pywb4ZDJOMjLmDNgV8VTN48efxSfPzI1TRYxCzi3NQ12qM
FwApw69JJ53exnTKxuwrc8yNiR4iKogMcc4Vays6MYxa+bm/1x39XjWkzuO/2rMebZfl22Dstbz7
6ez4pMew1TXUkBASn7mabLU4/aDFoj/4jcebl5mIrMO/IVUeldK6RK7/ov5p0STo2uA5TS92EX0J
i8c3nntOtQ/epq0MKsV8xhdJJB5RUB8bp+FpaTM7D2A66LOo+yqzzvKrpDy5cPP6LYuAjRJk0XPA
w+4Lg5ir1KAbG/ambuXJc56ygU8NceOGmEDw53ucmuP4uxjsDSo5CH7z/OpMpBTyiHcPcKa0aLcm
xRsjZEeZxFML6SP8MmdnF8GzVICnj2AcloVnYtnjuyhyCs5EwlZ1iBxWZ1Eo9VsKE4pysgeEntck
zwDb1Hn/oulEDHSTuoQbocbrG5N935SsrJnybFRVm9qlcK8bPBXb6XXu5A5L5TWM3NtE3a2qOx5q
+GEMkYADk35ZQDHU39SV+TmJ6mud1W9DWm+1QP4Yk3jP+OEvklzbd67NiZ1Bp+m9jLW273mpukrt
bQuxdgtGe0X/ZYQYPjJ7Gxv9pc/Xs8l7TpowpFWhiYlUk2VHRgTfsuCvNJXh1zAQkDGnP5df0Q+8
NjnmgagJdwXNIPXv3ozqQoEln6YxWFfTPq/FRfcyLjywz8MWzmrkOIhJc05y3idMi+E0e2ScyfYT
gd05VBCGEDKMTFaN6E55Z118Rzy2eQ3LVJE1QQjqJA1Hvtdc+es1lwJuckk8C+GVWMnsxeLz7Hmo
HOxi4fGN5jbceIs/ecjzc+vwXYNWIpVd9lstDV5ih6vlcKo8V3soMmcXR5QNMQFuw5xyucs8WGZi
19C/YaxdcVh3yeLfW2y6vp0y7h6f5rp6C3TeZbmWXYvCuiSFrRCBatbvyWsX8OL4hpZCaXdf6pjD
yZi6avgugN5iiWIXDneX72gUQF04gxXlXvPGLyLEKAE14vBs3WlsEUbs7e9AuOty5mWnDFNNHvv3
HJEswWlMpovW4LWiL69FCbgyjlJTyFbbGZ3Humzfpib5ExrILcvKX0c9fWKetoEt7pn7wUj+TBe5
rNafKl74Jkz/rDan5UM0GnjHrq35lqeO6ww00kqH8mbIX6uDbzRU+dn1wq/mKyt0Nhvs6Rjw0gL/
CkbvMbLSld3OrxTJUQqTQzHf9dhFGDC/tlLbEyzbV12Ov9q8WB7UGSZ1lcP7dBLJV9NwdbXC/nSg
7EzRMLL2Kcn/klUgrFV+oM70zLgBAxzmmF48kkW91qZ94X54lYG367puncJ7z2euaXrxCezsoeY9
Pc6sWeK2evN1Qml6l3z9AVSwsC/ibtL2U2JeMt7Mqa7lJGx47YPGvHi2GEkakkKeu3fXe63uRi53
WcGRY8gGygW+UuYk0U/ajZve0Raj5+xSPzjUU/kWz8OrXbuPIzTaxuecPnouxxSrOFucJGmovLoM
FKqIJjovBp3SbNRSvteQfUCMfoT39Kpu5+vc5Fe7s0jMwqko+IgjMS8K7btvefdOKoRK647Q6KJy
oxPg8H3Uk112ouiLKW+GfuHBtYbXPvwWXZ2s3YaLMVnMFz8bDr7R7HqLW5oAbOJpJMoci/uaY/RH
7WWa7MdigAcVinXVaKs0EpvPoCaRnNrbilEEEIXXokhXli/wLxgg0IKvaTZA1HG7HJ1+4YGzKSv3
sbTEDhjYS1TbG3X7jvz2ZEcOqULzwjWe5wGPK6YGGgDHFamIs5ExuNX5UlGQn6FPbSavPYkBAqNd
c50fg+nO4zCfSQqKQ9e8jZX1k+uEUzO0ulbVwuR2nyNzPkOEpLibeUR6c2edt0T7gqU/8g7IK2fr
aHyjjqcu1DZ0iIQ54gMePWLqvNFJGfPWf9ICPYEEkBzrWLyIOKDFOsNjlXnY8wQCAm/G9m6PTQbG
KNk4hd+c0cJGASjdBDz5QptzfdklMDwlU52ez+aK1k24RNVgrngq+/3/++X/3X7Z+J/2y9ff+uv/
KO27/IZ/75atf6ntsSRTZgjDsEyiGP8u7Xv/ItdhqP/iuuQoSGL8R2tf1T+Rg4EjN0xW0/+9XTb/
RQwEubUnpMV//n/bLltS/l8JDjbfnukZBmtZne9F/ff/2C53vG3nkr0ONulTZ+NDtDsT4hSjtdor
qH6xAu1gIT6YGaHJst1bNZVUJ8tRIXfz0iy0aa3NbFEyMwfjSwcjL+ufYAJbr1OBR0NFYLOnzzcX
PBqHkbiTn2QVGQf5lrTLUzLQmGUgJhLNXMmjB3a4MvtxF5XbvA047EMO4bGFso1Wi6skl7/w8nSb
/6NpoAC6aNp6SfgZ2HHyMQNMXBgzD7LCox8U+L9OG98cHRJA6HN+ceuBZz34JjmY9Yz+N8dsfaOn
46M/AuFFAvUzdDynViWEvFHHopNRQuta1DomiQ1tGD2uJMkLW4UZZYpNVXgocTUz9x9j39x53PuE
gCrNOB6cZeQebGGxlAJrV9lrMgPsxV0BJSX33ZXmWyGXCyRqSdCttHCk4mesEvAyUaPJlZMZBCbz
36KsACS47nYyowYzBcl5Lw8/aAtm4A3QQ6GmHpddCcEEayAPa3ZwbASA7EAM4GUmLVphXfqtE56C
Ddlto7ZPN2x6RDPsZRnf5fiqRcZjE8QHORES5Bc+VGny6SvQyZCID6Y1iEjsUd2M0v3MCJpFovmX
9T6PvlkLaBywk4ICeTUo8IAfUAaRnZSh9TEwh3Q8mq42NSW7pI9hCB+KI+Wirk0YLhNtzjjHVpMD
5fEIjZdcfAXFPJRA0u0Mwq8LQ0u0fgCHuliZGUUBVu9tfm07DghWk/GCR02yGP1TNxgbT6UanelU
si4y9G0KG63rbR7QnHhnkS+0mwSzNrB/g4HOqtHmT52vMIWSGKuf7CKfc7o5PJYZAEL1+4I05ugw
v8cxZoaBBO0DpZPHIfojI3nUNftDa7WfwQq3bZCS26OXE3BXozYOB4Ys3yuoLmBLCXyUBXM6SlgN
z5uWc/I179T2HFT9pQgkL1/XVQ9uJT61Yn4lM0h/vOGupfCHPNQ8wjc4ijy45I736Brem8MjLcf7
7CnK7EUz2NeQDgFcZKLYrt/vqrz/y6ngkYwkVzrDVVd/ZdyQzzV118LoN7WBNMtyr7Xh7lrzrw2y
L5FMT9QPb8HoH8GFP1kaQdtpg3MPqKcT3kU4XKZx7wDlC5zm2TXK7zpAbMDIuYvTk11G6zG82YMi
ZmWHKa+e2yradf0x8237AckWf9m8hqmnixPbnpdA8HDq03yAVhZQMzPfKNk886NemO+uKL+A+vLR
8CjYWa32bXnRW9CwKCx1FtaHLnAYKfb+h8f0lVZng5PqwJauX7YN876uALRVDZ9FY+3aqTtHsbGz
iGoxhURKWX/iu/iGH//OwMsgI0yzmUsSMbdzWZg7iQGr9AOsWu1eBLwZLb074qC51EMPMCJxD6ae
vMYGlW6BZRKqCdP/MKOSY47vGS1Q2HkUgM0Ouc2YfAGgpdNmNe1bFKd36fmcTRME0iOR8N6+ImOi
9U87gbx5wgPHpSYRSiOIw9oozV3tUIHJeBsidCO8b0+PvU6mt9ODV1BqyktqfbECWacN6442TF4q
kbYwmOOfOVyabfzdZeVOs+2TzJJHtycoozveOapqInMzvzAMn7sZ+V7aOFuZePS1uPCbrfuSF/k9
InrOSWJ4shGzgXZoePkFj16O631YUAsf3IYNXu6x7DA2MQ0RDoIB/MBsT2DiMOj8pVInHTm5WCef
M5UUxq7puh+rBh4S9AzEkgmBRZHxLigDf6FVWCwbXTsEMiZQbfSvhpd+RSIEWTDgu9OZV3BsuIze
V6D+z1Sab43kqdu07hO5EcrOwUm36CaNrXN0tXLTqe/Bww3BpOFxaCu5mFrj0nvVAaS3s+KKapGC
SZ8riC2iFyRdgg8jTiYux6SbwZiIFOHwyCR1Odg1T6rf02xlTH4pKHNepZIy3/uSkA2HmJySsMam
NK7uuPPw+jZsUjjxBZF5q1DU1vNdaqcU8YwfiJOdoGdiMKTNxs6tOhI6ufiMMp6f/abacGh7K0CQ
I5Ijg9BjQ8bfEBURuazpc7AnlFmhfYm4MJujpj2wMuWiU3BEGy15DxFLUA+2UlSnS6cJDqXrvTg4
7NjJ5D9JGKKKLzh2sAtAqO1xZW7FNqnIZwXq1OhbDGU6FYf28ohJ/gAUJJbLbpZvfWv9ZWyrsKBT
2vNpSs0ZRZLiUlGB4b1hvfbO9NT6DY/DDuMY4YIdjrXXXlA5FrJzoc5456mEz93Cu59naI+t46Yo
TaP3qrVBxwqvXRbBD/RaAk0sGcyoXXZTfuHTu4pNmDBhwr3N6tJt6jRqcMZTt8EFwszGm8vez4x9
aFn0Rnpbo0ras0pKvQF/ereLecuvNUBisTqI622IWog2r9tX+07E08KLq7eooXufSvfDNKorOPXb
yPB/liNMZRq7gDiZGTKJ6WI2mrrFpZ5oHkeRdJP53AXtqBKrrorJbQTeQTeGGrzlvNKCKF+4Ecua
Xu90Rm4m4CF2yKXP1Yc7J2VrJtMSWbPpWlzeNGgwqwSOwHrqAQ/BDoSa4yF0FY99hmGXhsQfQDpW
KOV95DRpBmxs0AkckSo855oDOjX6hiWL9a/R12M8G+sAHOtKav6XrrEL4UvTiuPJwGWftEU/BAfZ
BxCSMJr16orQbqsvraR+boKKZ46pm4jw9ge98MdFKI3PYpTkW6YtXGWeCoIEQH+s7pg+c0L8IXbd
3rWRHs3E/JVGzcgp1AIGrIOeFyFYDytLyPrTQOxp4i4gFbGP6PTnGMsjOYU3noeSB1GFxirv071B
HWbh0TDBAMESiXVh6HHJ5Y7H5qUYuA9ynpsl93GpnjXhWJ60VGFB7Qf6D3i9g/Y7D8ArgdJhajKy
FvW/7cb/5ba/Gz1gpwbEh2ROJ0iSzWM1k+13JggWFORHHeFnFnLPqeT0wHJTroy61lAjYeysdGur
13QV9AzcVctFzOPGXfckJMJ+0+jTV8hslF4ljx3+L9PuXemXGx4I+h37o+cpZUNn0W5wAkRjASQB
niEPEA/JCDFWhyhQX9tZOaBSWEcYddLwLwkipkNk2YLsOwidJzeGLyXHF0e9ubQUl9bkhHSyzrTb
UDePKiVR1BeeqnclWqrFNDo/cYS2sC3PlJVZukJ+JcNA1YU7IbJytn96nG4zDtVTQjwu1yZGFtgH
ci+zlznSOH5m4luGxmsYpRtZOjfe+WS3nRqda1leKi99KTOHcJ1iv1ZAYFtgsLqiwhYM0WH3+Yte
EWNzxY4NgchWJHo4QPH2U3zZhEHIKL5rxZ3VAND2ikQbg6RtFJs2BFJbKlptDbZWNvBriUIVSxOk
7QjadlaM21DRbqn8EgcFgBsDwm0VEddUbFyKEbpi5cY8GBqKnquB0cXmwqMLXF1bEXZlTc0sVdRd
TfF3M0XinRWTFwYQqhd94JprG9YqD9w1DD80Pormmyuub1iCPrBhdjRD7NBM8iQjYH0RJvP4kALQ
2DRj8R3PPs8vxk7UP1B9vKU+8QDQoh4WE/O4GurFmgFYvm16lgptqaBTikecKzKx/g+jWNGKJ7DF
kn0r9xBIxqZiGk/Be6wYxzhcSHhoXDgaIBfbBtJzy4P2xoj8F5/n+HVmgEvW4SZDwspIFYFSjmEq
1wquLEfa0Aq3LAzqfBYPe9xoltMIkllTcGaQmL8jtOYSavOo8M00f78dBXQ2FNo5hPHMGVQDjnPU
C+DPHRRoAvZbCRW6E9SAFCbaU8BoodDRs4JIm9CkjQisNPByBUmFxamQ0wJcsUJQ1wJUqTSZm/Co
1CwsharW8N73K/ROaLsUyppbf4TE0VOI69jihcuLwV/Q6I/Z+9G++22dZp9Mvbax0undj0x7kcLK
7gFvc16FHmAFw2aih7Y1FCcstqkFlytnABjB8HA7kL5FC5K7CwkfRWqcDo0Yj6rrvOti8FZOnl9J
7XyU9cBFD0IQxd2Y9oHxMrPmeBDNRORZ47HOfdMHK+JGVk8r1gjQSoxwbzZbN6qTFVaeAjU0Ebn4
GSB/cWVIeUF03+xd2uoEY6iyDuSB6xxSnlkPxGWKM1EDLg1j+9NANp8U4rxqgZ2bRL0xQJnLElQh
KCU2/iIGjj4qTHpDmshX4HRXIdR5SwuilOO7rvDqQoHWM4Vc99Xpw6AFGCocOw/f3tqA0F4pVPus
oO0CenusMO4Fgbv9ANm97pBTwyELFfI9MKfrpAOBbxUOfmLGigerOJgKFW8raHwKPb5TcbpW8eQV
WN5l2Jgo1LwBc74KaUFW/p+qsewLqPQU41VZi1mE7vLGHHrKVIZEpm4PyEeBivEw/g/k3uOarLD3
Hfx7k4TUroKIL/5B4ytIvm4tSab3PPCDzx8U3lgB9YVC66eJhSfOAbefNbdQfhClJ4neF/mKbXfL
CrSD0l8pXH+mwP09BP9KofwrBfUvFN7fJkAJyeLZh/vPMz52VWMNysDbGEoNwBAWy5hHAj6km6/F
HgM7TAKRUgrUuAV6JRlgZKwzu7dOXt5tKeHDVnaal1ypCXQFksbl+jcpbUEPA0dp69a2Uhp0Dhkm
3bC2BbflhaHEBxUGhIDmpBIihEqNMIELhvHE5bmrDoNHsK9LE2I5qvtXucRmDA4/nGlpxiMV4mg0
/eQzeNlSY66r5Ayp0jR41G0ogbMZajwkDjlc3AykK5kAE8SAazBI6G+pprwRWcqTZxZgM4jJEvF9
uQZnJsck5cSReuEIw1ysgV0gKhxQSziueKtxTeT8XlPJJ2RIv5y7JURGXhldKSpSXBW2y1yV1YK7
jRgZxEpoQVp3rynFhY3rYsR5MSj5Rak0GBxNE6XFIKtOnyEAsuh19aHBnWEGW0TzbzQH//SKj0em
JBsltg1bYf+UfmNWIo4MIwdpYkLxzj6rXoXsaRT42aEmGcWsp3iMyzHdFj3u37Sk+F9qZOTT8JPH
siKHvpiYDBiS0v+OWZiW6XDzbWBOXWo2SwKWZ5s1zj9DiRbjd1ohf6jYb3PU0bZ5V17HzkL/kK8y
YlxUFcJVOgvS4CmWqwGE2ENkkIHgergWpbmf2/hi4jtx56MLfoRLrb2Af1gvnJ49TYcjpe+QpTDk
kkqekg4e4wF8KmzAXy0lWLGUakUMtGmT31ApWCIlY6mxshRNyJBCiVosjC26B8AIgUt5B16NziWQ
mMja78mAljXz+UfdTkYPB0yjZDBSaWHYPypJjF4YTNOVOMYH2OEolYxQUpnxwr2Xj7zh3zsz44Bq
fOvkPz0loxmx0iTYaWylqUHUPnJNGzaUa81FrWQ2NaIXJbdhn0GOikyarcQ3rlLg5DHXqg4rTocd
p1eanAwMF8wl/0Ni0BmE+eyxtLUq+91KLu1s33lIp+ES1D9DXINWn4C7mNENaFptsdBlyPkbZe2b
yzPhQ2LFHGGqa9iJpwy7T2vqX2A/Hhz1J0dh/m2CYoBpuLYIYlBFC0gLJsPBap1vOzB5UtJf4AE9
dziFIiUhQu26LbANlYVA/u5oNlMhe8PO4+phJtKVouifX4eK8Ku2jTed6/uDC3U916H3SqU4Qq+3
hRsxkhuHdZ/iQfKUEKnQ4CmnSpKEGpakm71j3PnQxmiUrBChEmWfFmIwb4cR2xJUjjJEvuQxTEHF
NCvqFXYG9pcIfZSuqVXiJqJNPR6nCp9TMSN2mmlELSPe8DwbGmvS7e8RFqhiRAflFvdK6aEC+58Y
0CVR4igXg9R/8XYmy60rWZb9lbSYIxN9U5aRA7GnSIqkRHUTmLqLvocDcHx9LVeGWUZklVlkTWr0
3r2SLikQcPdzzt5rNyRJpSRK6b37XjvWw0g2QN0JRS4jXUdnvUP6RORoWldMQMhdoCt1X3RfeolH
tRoiE+929pVQWkjSrebReAxU3NWggq80+MgA+JrFJAjFMknH0nVisvx05YfmFyab9yZjH21VoFYc
UsHnItljYizuSgk7DdbN3kRoghTms3NpHQJR6Fc2IblMvQ4tHZaos4DMqzivgavbkO9VF9GpqzY6
3cmZ9C/a/GuYi8hUNP0zDNu1KcUT4QbbWC83fuMFJOIpt5RwNtUAYsMLZhgcdFVIjfgz8jk47PXB
2HOtzZSBV3GLO/tW9ESWBSq8rCbFTKOxj20ZtwaslLfWT988+TH346twVgKk71Jnig/VPqZ5TQd6
JCut0lNC03xjP2kuHUETG6T1G62mr5PfqDUVusYk8U+O56QhjS2iXRGqeLZBBbVJxGjmZH02KsLN
VGFug7kdVbgbp6ppAVVjGURiG44NxWnPoNZpy0tONpyNUjcHO0CbCSuaio/zfoPkSJRzmPHOKmLO
UWFzFPlvPelzvoqhs1JIkCqYTmoIVSK9fujJrDNUeB160owYhVXJ9k7mdb8YVNCdhg8FBQi8DiLw
XLLwZJA8Yytg3t37HrJUFZinovMcFaJnqzg9Ajw0Fa8XqqA9H7DApKL3NI0Hrp/s85zqOD84cGiq
cVGryL6G7D6NDD/ESv0ewClIuZkjqAr6k2hcUhAAy9ol1KL/jQOs9XebfEBPBQUWJAbyiLDEkyFo
qTBBunLJQ06+IADOIxGBNuY7ogdbMggtFUbYkUqIcZyjHjmF+sDHP4fiJGHBAHJiftK9uAj4p4w+
i4kGZsE15wlgbApRdlGhYOO4BBvK5wxFtbDRcYiswXDYEj6y32mKBX7SvQgCUpI2a24oSHXgcXH0
YusyCmIWBWavTCMPUhRrzWEP7jz7oRZgmQgHrVYo6V5yfF95aH/kpE3c2SxYeOzSt97IPiILYQJA
/1vvMA+pLYJnQ4h1CkLFGS5OVwAi36pCv0wdVHjXRUwtiE7nXI0c0bKeaVc0vk2wjQB0GhGEschi
RDyePiwSo083oko4nTrJY1nbn5KYA1JrhhpRANwKb9BYlGZQCm7r5MvYCra96/xYKqo063I8NQW1
okrLMU1ZbtNf/O/A0blrSHCw4mop0a2tS2MAleVMwLCi5llvdShGHdc+DJv53tW+kwYyqwkvfSSF
bWGm5dLyR0LS/PzcB+RiMllrGGrFOf1DSQgffYUK6YFwi9WgyxeZuS3Mj+4udkYkqDmY0kgyF0d2
tHCMmozYAvRq85Yk4piNSI/CsPA5lRt3SCe57A7ppYNbfYfaR5udk3UzNBhCbLSbRmrdco+4qSg0
GSjZCGrcBLiYTyK0dex8WmCkyH2r+GYkR8MuRozSNFixE0BEOpB7x4JwXIzxARakSXmpJ3cwlrHY
SNwprgVrQEDjsyLjvWAsyFyb5TMBkyXq7CnVgnOojbdxdJ+zXlcztgI2VQJftASDA+BwQuC6Afld
7FlXJkgYge2tJlP0iEpqToRN+hU6xCmGbx0zAr2Nb5ZDQGnRWn+msP80YKdyL1VLqwK8F0cqisVn
n4nx0i70JjhAlCSrRw4vNkddjg72ZWz4pTR1eyOHRSuIv6TRKK7cOIQK19EqSXtvVzcton56hHbg
gjzKk7WBah3iL7hWiXQF9BlD0bpbFTEAGw7iHWxqeoiwKiWKxMQAwtbWdzMaYnhp2m9O+Gpov2Ca
vIFRgUNTe+jBU7qxqYnbxQ6SZeWMu6FySabwihNL8x+zzjTUMu8StDhha/RaZwHIHtFc3TtLNilj
EUXdx1zDGZ8K8UTo+U82k+WelW+BVxDnG5GbXNt0VybMCDipQlIfLlKMb3VTxFvZSg8HmdIURCqF
yzD2Lq7JYl4QM0IC+Ogd0ih5z0oRUbZkXCi31zYOob5QjpJ9An+diSbcGEMrJmKPi1VlD9kSLaxh
9eBAvcc4vy9ZtFHLlGSbIJLjVN4saw5TErrrXS2BukzyrfXwbUmitxhuBuy3pnlvh+MT6Th4gxMU
/Amah7rmoWtdhjhO4X+mNnOPbtShpNujCs7EP1pilqlRr82zvZ219AOKtLMORfGHfAnAhTNo96Lz
8aPpALaE1WB0k+3Jk/GX6CiFq4FXGZzg4rnVRL4UGXMa3jxBwuqGKhk93vhAJuChLpWQikqYboUp
aY+bxH4zzpgax0WPAQSv+3K14KkVJFEMoD506BqmIp1n0WaIjpouy5VglruKwfRNs/scqfSbkOod
YalOTJUnABvYYhFa3FkOB9um68KVyDQQz25PD3B2l4bpv4dm9tKIITnVdfucxvrWRTiwAHhLpJEU
b5lj/KArPlmcvdiJ2d88WtiAWUfA6dSTWd3swUc+CI+4CvbGTRlThYkC9Rw9q8HU6bDrYG/zUrU7
7VVvkSMUZOm9n3ftNvTxx2UW5p/Ih9ReNPl34fvvAv9DSevQjBhiz9YBdTPWnkwUiFOGdyTv8CKx
6drVD8LTu2aKaCzje7UungdNjWZse6BOvesBWq/ScLqKKP6sLHSwjCDWgWd/xaW1i33naAfr0OqG
pakZnE4TNWHE+NW9glPhWfLyGynFPJfNkL5HKp4p1IHgE/iXr/U0enDRzZh2qJ2mLFlNHBNXtep5
mZMsVi6ODex79S4hLPHakEEdoybcV3a9dmF03ese1Lqex5cksHVD+LoJnLIKgSchT5ZZvq505+DM
8uq5RrFRnEnMDI5jfjos+Os0pscVSUiImaSS7jTOLaOb5mvR999JUPL0OCDdJS4XJyE1JMmxSchu
OtiJbRFE6zZ7oLf9hsSS0xTOp0gH5FfkA3nooUN/cvJCTFVd9OmXyEwLT3sb/WYZx1oMCh/IW+al
7y4TwMaFHw/VclVMKXOaAZxcIkecJJTBK8wFe7fvDlFZ+gdWxrvBGfsNpcMOKUS19PiwlvloDis0
YBGGIjggNwOleNB2CVgk14URAKDnEdkVgqSa0WILyBY/PNPLKPJpmB+HaJroJsSkEEQ5RtfBwYyX
thZpfqnY5pHMaLk7ELgmHZtIRTdWCE+7rybzkiUDeCwBkMdMMDfwa+G5g0m2hOaEicFAzVWax6Qe
9fNAIi5rJ8yQ0RU3yvyZNeBgoQylccVqPsOX0vHHgxCg0cEl6QBEkspW5EthlR+5ZndgSghds2EW
ClD8kfWc+y5O01bceyBbNyn2g2RkO/MLusCuO++yKn0Gq+MuIkFZhPQ5U4jjcWkG/nvt+uOBDf4u
75VAREiQvHnjHbM+eXdNh8AFMPPe0LpYc5v3skCgmOkcdBwHhDd6UjiaxML7Y7qPUtzhjokmJ3df
Eh0GtWdtpjn2dgOhxsxVMbP4tgyWswB6bgLdtSKk4x64aOj72SbA2A4NHP9ctDD7BlgYICtqhO5P
xsRsFlW3EQkn1N4oboZKHJJNTynfl3x70ZJIHPAhGBPiH7OZsKC04rUuy2UZ6/MjoMoU31X2HDSI
JE29PmFhPrPuvSKTYof0GQi6Y00zTcX6OY91x0dhzc0fzzSLBRiy7aiPH30pt+Xc4O8MEIMQF/7j
8G/C/sMKZGhq0OvpNdL//BnxPB4QzPRmQ8vdbfQHu22eM86/hGN4W03MOg0dwmYTbsfS6TykdvxG
He23deG327bFldpALF9pTu7TRGU7G7zn0mfF1UIsdjoiyAGY1924RC3QHaaszZFwB/ku7PddP1mc
QML0sfCMg+5qD1jifnxZyN0QYFewnPY1ycev0NUAMoX5HqfpUFC2hPomj2m2dtO4D90ed0S3r03K
pgkLya4f3U3hYTrSfSOBHcsQuGkaMqHJ0Zg0dk5Py01i38vLMCURIdYGyZUVHggj65CUkgoaVyZO
DtaRPq+PHLu+nWdAloSPYwXw6/YFlJ+KBbZV7Epwki6LQWA7nKa86og17cN0fRaKUdsKODbLcko+
6548ML/4kzi4I9tmfqw0a50704soJkbgPFXY6BlJs9wsRx3HkMp7SWbMScm8w7XgkNs+MAG0z5Xu
2veZNZ5h8ShBkKOgdvNnTJ3qVzRawPGemzFlH8qMdqn1jKwlBC8e2pCHNs4WAA5ThqFlhCg3de50
cFeHwSq+wqbHi2oM0dJtfeSy/geIvY8CvevCElV9p7+g5IKBvQmjpt5NLZdITStFlG15ntUwM96H
LUP07Txm67mxmA0nOS2nEc+uEst2wFjYMQEts/GYZQ96WQdgh+eI1NaCPqjxwdGI4fssaUtsJxPG
VyCZ7Xte/NayAjbUooxt4aaHKLeXmFt17G3Lvg1ejerXbQNnPaWh2aGBmSXYv2Hb6dQkWaQltAx8
4zBbExSwuH1qKgeUNDPyhTml9h26UHvrhFeBqC5qp+Wk2PoRyStHEwr15KO8r8RpiGwkPO6jV+nb
sR1fq5GoMt8MvvM227JNb+dwRqDnEPARykdRGn9UGK4fpg+DxfA3apJL3la3JkHba7VU9UkmjuNg
9OR/Km/HgV1yoLE7OcAHyXlBHvTsxLDPjWxaMctnxn9KI/EtU/RzMuA76iCclgRXVwsyBsY72jMN
oxMjA6ucAPVlrGM2ewJ9McHvvKrfp05WMagtJCEM1nPaGj9eBy1Ems3FrT2N0xHk1nqYVunU7wt4
l+tZ660FSWAefueMQ9bsHSzFvZGkM+iC6hizOspgOrHrPNJaoCgFGFEg6UDDSQWVoA0bWAaZBYKC
QWUafcGQe69JeaFpWuKkCzGsRTSiBnTjewAXQC1FtzKHpLk6AJBBzP1YQVl82sV89UqhfzuV2Hl5
+daxR19yzpKcnMfygMdniiYdGkF0Zo5QbROqDm5djwK0q+vnPrF2tu4/mwW3r9Tcaa2PBOBFMv1o
tPwylRTsbi08ytWuWjcTrm06dsz053Ofn8tAj+5F03wiVVuaue/sGUOwv8n4ByDMLjG89qTkZaH1
HmYz4QEz5dQkhg+/nl5Kz8h2PNL+XcZqCs8l0/H527cI5igPJZ2dbub5TWpf37EivzhDra2DVDwZ
GRzxgcV7F/IETmGXPSgMTNrTXmtlS+NlJg2BlgiufmNF7LdJ7xBiRxWJDyOknmXW6wfTRieNqCzi
7t6zNbJxGTAA7xLaPuw6wo5H3OA1c9rdomot6CFDec7JF1jSbpL3JLrFNNeyj84b2Lzs8DvBWirM
5lmtZMCPpHKeGsqDOkb5JxIA5UwdlUeVhvY6U67VcZZ3kfKxIkUYla81weDqK6erxPIKwJR2vK5c
sBQLUvliG+WQhcH51inPrFTuWRMbbYudlpbEV4m9tsJm2ym/LSOMO9qoEfbSEF0cptwAc67EpItY
Sc10meIJ5eDtsPIWytOLVIcLgcsXfnG9jjD+dhiAZ+UEbpQnuMIczFSfdSLdJso1jL1AYSWLU64c
xa1bHi1nvNlYjdEhcpNjPoaTFdyNv37k9mYrf3KrnMo9luUK67J0HkrlZNaVp5nz5kFgcm44g82Y
nvElGVBW8EEXyhFdK2+0UCZpHKqzck37yj89Kid1gqXax1odKo81CPGEPFHasJlyYKc0cB0s2bHy
Zk+YtBvl1vaxbffKvz0pJzcNYW5SeC3K4503DhVEOxBfrbXXJkPwImjv+LphsiR7FxH121zzjvao
79BurfTOO3aYytld5H2HgbzFbl4q3zn5IWvTxYleKk86Omb0EdjUB7FtxSXHul7QctR0tEATpvaM
j7nB5I6ncyEaZhthaFNHR09TtpHKFR/kgn9Fw/ru+vYHQlBj19tfad23yEUxtabY66Fn0fYTNxPb
fYD9Xr3JEOi662XnvDZeLDt8VFwN0qTUhrur4/lSRfFT3Ae3wfYProzg6rA3lPFTbv8JpCDZIb7a
ibwRRfKMxetWAAuYNJwI00sEQiAHJZCDFAj7R9oNuwnQQAhwIAU8IAEQzIAIlI1EI8U98agnWncb
AyzQ1ZZi8kZHSAZW8dGG1xa8AXl1MOBr3AzBNgZ/oEG6M+jgSbAIsrhzgCRQ/e9xELI53UIv+zQV
SwEVICQcy2LSwvOXNJSsMegFQA7XytoCCSKOQrEZfskoHbgGjtlPFviGHoxDA85hiLc4/PhdOe8q
2gMNoB2V/2sLBmKyxePMtqQWBAaSUIs8kBE1mZUAJNhT/riKKDGClnBBTCAQYegAdIII2HubDnam
aBQWT0gDnmICU9GBq6jBVkAUXjVy5wCzUHQXgUJuCmARbNz2c4TLHVmvWi0UC3g11PFKs2d0agTS
Tf0i9hH5Ac8wWY5jRdPAQ3b0FV6juMts45wD3cAuv3eBcFQ4YAKgHApWmgHp8Dzzs3WNY4fNwwHi
wdEaoEcN2CPS+UlAH4oz4wD+cJRSExDI5Kd0pqeXEUCIVuGbO2r20gUdUoMQ6UCJRPUy118H8CKN
4owYAEdCwCMxAJKsP1m4hxDMfBTUexmYEpLqrvMbztOfEoSJiNcTQJMcsAnBKPc8gisf4IkD+MQH
gFIBQiH7eiUBoyR1sIeWffEApsyAUxqlnMFY3YdEcNTdtTISLDu7phfHufaI4RvWTiC3kTnuwsla
INwio40Ii+7icYjqJ+iMokVnMu9hbS/Kot0kaiz9oVcB0ew82QPWVwwMtRl/YE/j9iHHWXewz7bG
iyLRVGFPJ31+dCD0ZrmxbSBMpYZ57hrtprm03Zh88PUX35EvPkUYnNWVItsE8hzIBsST9WLwQKoH
EK3agzC7lWtm6zwcrqYnX8oMEA6sDfX1ALFUuBc9BjGzeXMehB1dgrI8lzK9Dun43GXJacjgsQfi
kWpkgQFyF/jeoTW6R/R4V6BLt7wPL1LBw+yTJplAIfwtdXHTMv0FxJWNs06P9DM5naS9qTGNeyCW
4ipj3rwcTui4TgmTLEt066GF/GPF17gNTnruv6llxB9chhkGiavDdRKLvE6gT8VXtZIEPkYl2Cfe
0ndfx/octdnz6BT7CGScv+im/tb9mQNEJqDdeTQ4B+fjSVbnzsDwVxCld3bKG0XMcUyqZUvXCazB
jGSHlkO7nhJ50MHS9Vl6nrBoNprc/4r60uQZu/s5NsSpEf5bS8/Mr7udYfNMMYKMz9pDPq8hLy59
Ia9qmVPfymzriQnQzRqGW4M0JB+dI+6RawPQiMHN1dWTq4tiLBqiZ/zQYzKeDJeVsU9emCCfxeCd
8jx5TgP7aDf47cRJ8YwGT55Li2R5frGui6+WZt+MivmvdlLvJ1DXc6BPyamsHMELlntrYMw05lBb
HvOQnI/0I5btvpfBKe6SZyuNTkXHGs1LOfwGqQteoz7Nc3pUZCZnEieoNI/qA1D/fmF1R23YuFZ0
RUl0jw7tNlrTS5MkoEgkour01ZLR8+SiNWbXe09cF7/8+KjuKGPwj5P3pQhNFM3XvrBBU2CzRmEf
kKjU58OV4p/iA9URN1+C4z2lT+2FE6ZJcdV9Xku4J/W13A63TftBkjba5eRZJvMLkTAX9UvNdnKm
fOvMZmPJ+cLI8SkV4hGF7tvvpqN7b6ZJMgBR1exDCs2UeN5bk8RXBxK+Jc5SVJ9lO+09YDTtaG7I
jl7BwQvo/imOlq417/Es0CaDpBnWRZBzco+f1Fsosnzr94fBCN/UE8W1OhnCeBmG8SknKX0A0W5I
0HmXzhoex9bG+4rZzxgemQ3ANUy3ItSBalTn39tGH27qQ46cCQ8w8gU6uL6t3Qd1/4im53Weh2uq
6S9Iat4qh9OrV5yb3H5DrkEQorPmzmSDgF0mw5tZFfCaxE3tk6NdbJQ/IeOJJEvnAsnzSfTJ1Yl+
BpZk24qebc3Z+8Bx1Y8x+PzdXsssehJ6Dwq/OBoVBLIk2kxN9mlb2Xv74s/tJVyHaXhriz8EATxw
0H1U8J847E7JyKs74sbw8KTEfQy2uloizwYbRc4dnOhXIKJnzXYPpAARrHLT2ulKuVsxaCPZQR1D
1Nv6/RgD1KAdliSyY1coa3l9vhCEz7/v0zX32vAUzfp33ERXGgic897Vb+H25Ssr8MV294EfYfJk
LYtwRdvZqxnrLwU3RTu5qL3FrRchhpH5fkQyE8D37262Zz60rFuNGjBmMnicfP2+iNcI3Ld+y08A
abmzXFQj5Vrny151s6P4pjYvshapslZWW372dfdlFBHm+OjsUlExPIqercJZC1bQyNKu3VSuO7Rm
lXfH1eJ8222Kaj56AQADTT820BacINqmYN9SzqQeFXvqiEPmaU8IK3aFV90z/jg4BqALbNgJtv1m
zC5qZ2+DYgvb4SsW9aJKvM3oRs+GhmiKILCH0GkXUV0cLU85WUicHcvXMTW+Ra5xTjJZFuunyS4/
nXZ6LizvpxuHhyJ/mLTgiokWSoqFn3h4Sk1W28w/1Ja/sSsD9jKdqejqQGZwS2sZut7WAxopZLWd
m2kn/ZGEG7BMsPgQnOM/M4J66+tLb6LlJeB+IC5Cx7IJe/swFPwAUievlNBDzcVSIq9MQsnaYC/K
QBBBXp4tWIrQ4Q5eahyjqj/IdNd6YoM++0FnkDfl6/jMJpGcaKBu85AUJ9c9APtZ9TSqe/0+AXoX
xsS3jd81/Hg9Ga6588JTnzw0CdRETE1oU3w3OtiEDPXRgBAahp/ebHRT7mLEMjptScCeKLKeoyg5
jFWxoFN3UvK/0DeZzYdPBnG0jlmglsK7mC/b5ocZKsdLh6ROjjBoPXW92jcJCEX0FjUKzyqb1uo6
qxMlskQ9iA7o2veVwssOAcuB3DtDdoo4c/jOZxp0V1ckV5HKC2YDJK/1JnBY0xiED/VDXmZnHxEi
/jCGOTOqzph3EjFKQCexsF2ERMNXxF1kpqxIYrhV/fBoacgiyXWog04Jmk26HiDNcpYbXi57LUia
4sPAx6UCvSd5HGKgpzYKsQfvLYlIxPHr+4bW1uQGP3ZX7h16E65jbCQNtApDUhB8ewd1cI3SiAG0
vzFZzgb9J+38g1JX9t4mDY4m+bueG+/6KSPOD/MP89KKvwt4Es2uWmnqXfL3KnsrJTWwIfDGrCec
zBdREM7mTVsmwcTqcnvxZiJ8Ipl5K+Gj9DQOCjS6KvnQK+iMReOaf3XhrrPBXCuvdyJhKc7+3tLK
bWzMx4Hmbdj5O0xSExGl0lyZHnxJiSUoozMTxh2BaPmye6jTYeUnctkSrWQzoglD9eBqi3oiHNcJ
W2IvMOgMu6rQHzCI7eex2FlNvOkkaWyOhBGX73qjAiy5hmByh8J0lTUmc0Vkh93KntN1a+LLIfKS
I+mof/vU4A4P0MCvFPbs3N8WEleUAtynSF0BW/oSrM5RXQH+T52X1adA1grN/5ZY1nnJSO+Kbf9Z
yzoAHDopy5jvV5Me7JPZWdNVICwgT64D+DrNKjdU/W9lrEq1+FJk9lsaXlOkTENFqjQs1+kh9KYz
yn6yrmJ8ap81sbzCX3v6PUmc+G+B7XXTE1qyA4zk84C6oIaYmtUveZPv0rTbqLsARsGR9SbFIvQ1
urRqHBNdji0vCOQZUlPyqMmoq6wjEtqGtws4cmZVsFcbXo8GM5IhofferiW7MBq1NSFkm5a7MG6v
flYz0UmLIyjHZ3uEItolJ8/PwO1NX6FOMFMu9wbvGue8bZFaGxRU6OSDYG0xKFeDIdvi8MBz+9CE
4yMDk7ORaSyB+tGpR0SqNlh41KysThaOHXU0bSIaHGTRRZxDidJTX2ZHB0Hr74j1IKLIxxXMagrF
R+LAkKONg5BCgT8nBXhQcI9+Oa6H3l656ba2tSMVyV16GMMVgVV0OeITIZEbdNSrtp7WoQy27EAr
WFcrfFLKJYR7eJWTE60Vcqn+GljeTvPCDY/miVn6wGKgJOeu/FSaComQEV/wRm2EsK0vcijOsrOh
vTrrKYjvNfp98YWOwJ6QoGhALFgh4e/8U2F7YFfqhyS1Hky/3ehhsEnjx5oJrhWtnWiNg27V07DS
uusYPsySatCpN+QUbdy5eaut6FKz7SUAt2LngMCTDhp8cKAXpRZtWr7U1dA5y4XrwR1wWVoTPJdD
u8Q5tRwQhhJmvey0dhNOw8oq3IPLYHwsYJhl48rUsh2Ja8wZ40PKJSATo5zl1h2dJba95zrlg+OA
lyCRV9UcFQvgOO+Rkf5LMmd7AevY/FQ3ld9A90AQDazFn0A7x8nGRo6SSvcnzXejznBuMuHV1Vtj
sta/1aHdP5IhuMxy67Wp9fs+iTeaARw83tljuaod+njmQXKrlBSJPg5nZ/ggSA5EIROgNj+C+Nk2
O+Klzo6JA9l2tpbGCiOGNT9YbMce0xrLDsA3pWbaeUWwKRp/py5T/yc95eTjkYjKoC3Aa/h7yXmt
zp6XIUM5eotLQRgXnV/1JoG7svwHGzoOd9wr74K/s7J4M2GppEG9DlsTSxSHAP6bJiSXjSCJq7fc
Ctdu5e8mLbqYtvXQ6fYaZPsl0cShwXNIh2zB2soEwQbtbLPH3bQZJUYsl1NcbVHJkM6EJU/otBII
vGZhHsSwjROIYCyqWXP/u1brfOiBvino7pUA0GnNr0SMhha+HVdDpqDJq3I9uoQYETADGHejecA7
ohF6DgqlRKztQb/Pe++Ulfk+M4dbzRgum+FAmWKXUSpj0me7Nu/j0EYxHGxCA7GNAXSrmdaydE45
o3G0iocuIeOlm7/7tuX7CjoyyYu6kzNAvHhsHuY6P461dnEDzlo2QlqUK10bH+aBmw40BrPrLYqx
OyOq783u1RwZVQ0dwdr1sog/Peo6yAM5qOrUvy/rco1+ekMnaak+6MZDupEQM+WU+/wC6JAonaeI
3PjSsR90zVJgj73X+oT+DCeIOXtYA9tW6uQ64lUL/SVsAHIT2wek3Q9hfmyr6pwkJZigYl9E02Od
UfQA852SYNeSHYte9lBoyTK1eCVENjO+zhxphc7HANJ8ac7+VpaMTDly+/Ohl7CQZ4zfXY5qy27s
79xMrQ0KoyqtCVSkT1Y65zYlPiAfwptFlCMVttWt78OJvFhrrhkQF1QCIZr6/7/4kH/7mv7XV1XL
Frt83/3Hv6s/Rz/V8qP/+Ic/rH6ZHhd0UPL604m8/49//6/v/J9+8V9+/idkEKAeJsCMf/v7V/jb
T54+ip+//mXX5T//Uv0h46X8+4CXv/3cfyJCNPtfLd1D4OVDUrcsU7egh/wnI4QvYQH0CaBQsA8D
hQjZFGXV9vFf/+LY/2obHv0gQl5s3/0li/wtgoIv6ZaH7NsKjF/miPH/EkGh8iX+K3/CNw3f1x3D
IZbIpbFieyqf4u8IIRnNzgAdDpzSTbgRm2LDVGPXb7r7v7sw5//8B/8FufG5Ssq+++tfjH/Mufjb
60CP5de0dYfsjH98HbdBXlomTAraNfXXmiJiaZ6RMC/nlbmNlvP5n7zeP5JPfl/P8JicG76KwjH+
e65GPrJGhzzlSBjWBiOPlXZ3rB/D3YBGv1jFJ2uPsWxTbtLFP3nh/8sv+vcv7BFE8vcXtOsQy+rq
hRFgdxkVSygg+CBW+LGhhHlMVvFECTCwc7f0Acxjvvkn7wA90v/5oRqeicbWti2H5J7/FtwTlnpc
+RnvoUQAno5fRXdt/JXZk+HHJBRLZhW82OHPjP7Z8i8x8oVoQIqLz4/tS45XaWAkMv4MwynqYYFt
IxJ9ZuersSA7n1pxnro30k8FyJb6RfYEa8Mqrz/s+iWcj479ofc3gcXHOZOkLNgf/einr241/UR9
aZbbsrmk5IrT056ik2buNLSNMmbKWC5yoezaaErcFo/NXN6jAlqlBPa65Nk3n3n4Jy+RKaKfY7yA
XubOHry7wD53/mNjvRlp9C0IviwLbZUkr81QrAx7RocBkZQzTuwWS9uqUZzny6lgbogVNngZsTfW
3V76y8BFxmXBCTwmhrZpURLbX6W7S0nR9a0n33+J6m+7OCagBqv5Rj28dodn2V4N8UIAykL3ES7D
m9VQ5MV/jBn1DCcG3Fi+fkN+616b6rkWCL+OBaLVOvVWRjyslU4lTOq7kvpxMrkA8dKyFy0mmszL
mMnf1Ro4BW2Z0orQq3FdcMqu0Uln5jYNLlzEpWH/6CmCh2q6L8fn1O4XZJEuhLHxio8OqbiFlCWN
obgjWB2bzTiz+w2rWYvuC3wMIwKCDjhKDjo0OI8tvXT5UqV7r6NNYP2I5A+hwasJP888n2PnPPNh
hOmpcfUFqmx/QljdWocp/LaNEwCfO11/zz2SRlBEx+XBifBMkE4b7krPXwmYDfWOMckqCHZ5vynK
41RF5xGMQ82JKsX7j15L1Y4nqWIpaKy5gGwbhxgZ/4c58srF5pRM5yj86PKj0TkEMNmEIRy75AMM
Ri9dMNjLOqySO2gUPllo1X3H+RvOyb4W2pL5DoI3rD428oGMIxmtViIuH6Jsg2Zj6RqQt3P3Cbvq
YzkUV33iFpU5qGV3aQXNG8k194xAaC1xmjSLZDvp8lFr8lWMjVazV7b/Rn1xl4AQncNxUSinIR76
wHieoX2MzRdOCeAL97Q+xp7g6AJr6CZ1gakllNeLvniLy3UGOhhX3p2w3xHBwkdcD4wS6+Khtttt
5u816zv2D32uX/vmLTegn/UjbqCTRHxiaIvZPuTJFn4PGokEVOrG7KuVnEmIpVPrY9SerLPr1wdt
RjsPlQeffiqffatZ1RTEVWRvNLfeeAImAiYnb2Dq+5UAC6qb9BzwzTQh7+r5pa9IdKWKw+vnO9Ru
wwrDCdh9IsKMapHGJlILfGvFWceMZyAf0JgKdw4SDV2nZrnm5PjYXFave3VcgjnBvgRlulSZ7uit
4bPVuwgfmO91FwdcR9WZoKRjxJLOnk6KEzRfMCofwj6+5hXuxmRbBx9J1t51JOdwo1ounieazMJI
0QFVC5KhcIau/zdz57Ukx5Fl2y+KtnAP/TIPqSIzK7OytHoJK4XQWsfX3+Xonh42BkPenqcxI0ES
IJBVIdyPn7P32sMQrSxItqmvyMIQkVZELCGbAYQsuq0Ie9IlHkpOh/jiDfchq89xjF6x+kZNdY9Z
fotbY0cOfUSt/xCE8wVv1QpcIgHAA1UZOTQBLhEGUujKQ2x103Ee7JMMar/sPrGjXOmMTLvhmcTe
dc4bZ45vus5BU38s+49C/sg4I0EmmIvvFhRdW9L6w7IakD0mnvLsYLXXrXwN0f43CXRe5ypZel80
7Q6lKeJ0ejlNeWCchV/pXfbMjdBJ1o99PAKAIAPHPqHJhCPF5QRgHH+Y2k2r7QfnO/PeI+0rz54F
MEiieCErbTJY+OkxiglM70BM9uQnMrm9LN3LFF260FgPlryUpocnhqbU0RxxX051dIy68GTRpS+J
aO3z+BS73i6fyUuAYGgY2XvoPg+4dAwk0yrSUIaHBr1bQsTlCsgWoiqBnRPJqN3/QHXEqI9h+pS2
uy6DjTH0XA5X9BeZEhVtuIGF+BrjdpDF2baY0gD+kzhX3Yxlq3Xfob7m8E3lOkocv0frVwVkJcqa
ubDOrqYFk+0bCx6MSnJA92BfVi5B2JN5HpZufp5yOGfTRAvDQdp406BO3kWpxyZqaDkpn81bgEkS
SUj3oxZxupvK/gtfJE4HzsDrTpNPGYyUDY+k4SNy4uQci2Cj1T1uZz0/GmO8i9h/uKTdIh9nlVC+
SF83kflFwVHO+dOCxlO296Us7nRETZL3Wx/2orquRqS7u4IBNR2ngU5dl9w05Jos6Y/UuevcZ3RU
ZuvuUYb0wSEt2osw87VwnvGiw9E6Cfy2WSDPMybpBtkXGlc7/FyMowGSVQTyoZiro2Fe0Ly/VO7V
hBuvgbBQ1TBqLN8S2xhhq5awZnsA0SxBE8LoyCyhPLwasVUi/lkg3rDcBKjNx+TKmDgEQ9nwsNfV
7ivgtJXImMlou6FYvsz5forMPWaDtRceuoBNKLkKeLckpQBeof1S0gXGb2GAqu19D1KHUyKmvpU8
0NmIC4tFfoKzE3LGRINlede8Yjupy4O0OJ1mV55LZhSn+/mCz8SaEaXwDkTGLfOzBk3OaL11er7t
af+EI8+0eXbk7ah2Uxi/qQKdItGqnsoYL55m4T5TI5fnCk6V6ssPlV/a2ybPDzZOP3u+4RVJw6tS
PBXjQSCcxLO4M/rPtAe3ibAtcU9Ldzd4T4ZO8YXZwCUTCV1OZr2g/q6Wm56hMkMMjybtkfG7sRwJ
7JpKkEowmrnYaXruSZ1BwDdmD1PxyHTBma51nZBP4wy5e92rrA1FvXEFGv5m2yNUkZhXRHWyOoNd
9j1FTVgDiemLG7PJbzKUe3H42AFhssRLZ2hvJGg/NwNjiOfZQXVktnuRCaIcd2173Ue+nRPTKxFn
J4eiu+klEnC8+NVVHj+W4UdDXFwYIzkCpmYSCkOT2PQ+qmob5wizl1NdPZQLY5QdW5lIWLYrRAr6
u9dMq5haxmivSihzVB67iGmCh3FFHOR0DTli5bFCZ6eAxw5V8EZ3fOXJQ25UzZ1vpd8ztzBodHK4
gO6ojgLDA2+ucHcegvpcxQ+6Ea01ydoLoWFJvkuZ7cFFrWM0VDxdxLVO90Cq2J+RTiJYaXcBaNGu
b9dtyUQC3YrrfqT2xVxejfZNIyi7Kz7iJWBIam0T/bVhvJL0w6Gg7K/dJzu9CHRveY0A+FD2yu2P
YQB1QAf2iRRxQz4albLbfULLx+WzCWHI5VyqrFUiPYyd6mLXcAwagbJG5551GxzoWzvo/aJCmZaG
51lZSKZnQ7uuEt/rYBahrKnrB5FcV+kByTox098SgoKF2LUrXzzz2XAf9W6vezdxf+r0l0IClSd+
KT8D2eKXF3COqJs2U+knxStCxCJh3H/VLa/u8FS1OzvCmsbzpRNpHi53ZC8RCr8O7LNJyEh9Lz0E
Tim0a8xnpPCUaGAYyDmstAv1OOEQt7XSWGXptdbT7yfvPIRYd5nKB3d560ElxLDc03KLCGrl1p9m
/wrKTnT3qb3X45cubo5oiYRz3QRE1bgFW3IMZilF8gPMhxjnwHU3ZAPHkbltMzBYb2l38ICR5Yt+
SnnhMCyQVAxoHnUce63UV8ZMd1J+GVNyhQKDAQhHjBYlfItKdWHqEeqKrYaQ6YuRJEp7FrbiTK7p
Rn0DkbhhhR66I3rnFZknq7zZLfD/ZPoVRMMmkew+lXasHddH54+qPzzXCZFUVMY1RrY+pV9olFdj
mVxpLsWPE7NkBVynGAKVIutOaOguQwqjDPu+InOlBfZLzYZH9B71TP+fnV7fN8kTV2bq3rPyQ4sP
NcYjgdgbLGZBJlRA/nmIYTPtDySHrcLpE/rMkF5NI1AEj1PXLqCPuRBdUt87bHniCq+ZH6OJcLMD
fVKizP15dNbzLMjz0TY9BuU0fuCbWTWDAYpk3xK4QxA8u5e8M4grJxe+Qv43Lz4IMkcrrgvxXGTs
nLLb2obaN8hiTSzkRovesYS325LZHDcsm0Ad0RmMuL2pfmrMl84ZVpBRGC0RkG0zGB28VWPTN2Xy
WZnolR7s4Qrn42oyKYBQl1PYo9/eCEL12FIZlU4C30GElnwfGh8B39Ukz07zYuL1/YvjN/2cXzsq
kF+F8FA90b5ReNc/NgCSlPolHHDzYuP08cz5vFjzC2rczbzHrvHnn0YS6W8+zNUJb6axgnr/Xz8M
CajIghFxfeFg9bYbnJ94gb7+/EPEbz/FcG3Xwn1Jt+iX5o2IYk5PNYeSNnzu+/de3CXBXjQuC8i0
KjtwoncxXuEclOqcnmr75Fa8UjQ//vzr8H7TW5HCwFZlGVKSzfrLpR1zPSoCBY7lC92FE4qR7tti
hm8SXYnSLwRPChpD8NR7Y4GMaV1Od8Cntg3IsFiuTesKR6oI3xcsaZoUsGFIF2KUkxoPprQo6u9a
KljznILCx2nuNKTCv3oCJyO7Y3GRkGQmQSScYUL+R84ro+t+uBLm+whEZ8rbczF4YMsQdjYr2s4y
1Jhl2xyHIj+qrCt7eU6Qsubz8urV90X+aVMbOOEOHTQnFBoSMHkaQuKie5l3aztk34mfKoQwAcL7
+6YI/DHYSPvFcW/lAtGn2nVEJBXXM/e+nT/gh3rDQ9FZKzfhyL13LUQt9x5rkqOdmeBwgpL4Hh/R
Vv35fflNr+2Pt+XXltcc91OJ+ghfSP46xntLhypwO03+n3+K+E1XSwpT0K6UwCQtU714f2hVBtOM
NtlhfNtuxc5eg77dGNfDut+IbeNn63JrHf7iE+V/f7v4RMeTBpMVV/7aHCVbtfVSg2+s3c5be53t
4m9nba/krvMZiv1l6/C3H4c4jI6lcGz712+QiLmGFkqkPq44TGACp339ieN4Qy9lmz//xTf3m3VK
CsK9Vd/XE86vS0cTxKXJC4Viez1umVevp6vuqO+KbeHX+z//rN80mfko1zI8nUXEdH+5c501Z/Os
xi49e2tP4mv0qHbWDCOa1b8a5WegBf/+wshF5CERumFa/Ou/PixlWSyhVcfaKhlqrG2gfvSVVu3+
/PuSqpn7S/dc8uhLwqJN25H2L8tvZmHVjQXXUJ77rbEb/WQXnpONsccBvv50bnmf10hht1O9oiz8
X7SaJWs+7Fob9JP56/NCvHrQAbMLVrqv3Ru71o828ZrR8po266rwg//N57H6W440aSzb1i+t7S63
exr8CDMYCG67m9oPzzmrIAIPgnDXs2/9RRP/t5eXXVSY0pQc6txf1vsuW1oU5ayKqAf9fgumbVMc
SF/1QRquGF5uqBTPzdbxgX6f3e2f31zxm9eRqYzJsILOr8Ug4V8fIWBMTh7aPEIcs70VuJdVskEo
h0fQPDV+8hfL22/eEZNiwdJ5aJm0/rrWNNjx09JIeB3nN7IaYnHhiNuHx2l8ixCdyr94JX83kDEl
KykTAkqV//bwQGOzc0Pj88Q9wKsjBpOtt2bf6rb6rtzEO+fvL+Q/5nT/GAExuPtljvfH//yPc/zZ
lG35o/s53vvnuO9ff9N/XKpvEN/N93d3fq9+/T//L84J2Y0A///Pc8JrNdNjSvj5/VUW/xomwKOl
fu9/xQkYLquxYRrSFo7gGfn7qJAQe9NmhSF2ntfBgcH8z0mhKf9mYJslaYBbydZh8Ev/GVav/81l
ZeC9YXViyOhY/86kUEiXP+oPy53DsNAzha3bLKmewdenCoE/7MB0U40BVz0kS2/aDnaI/GvsbBBV
IEeUWqy5wZhD7ZXc6KZ7ZVXN46y5PhnkrPoJBAXET1YJiYmWNe2Csr/0WvRmyWtCzx8tqMj0HOjF
aNrRCYNr7AA7CptmnqYN+R+QcYX94i71iaDwjjMQuj+axXOEACrAOx3QBo1QBiwePEqKhDJNvO1A
7LVuL9vewaSTeUQB6GV3UJnAUHUexkSmW53DwE5agPFDWY0bbcmfuglluqV3dIkS6K152j0GkDOM
OVE+JnoQAp9oxeSNHQVq0DJ5D84sMBHCNKurs27JH5Xn3BLYPR3z6RSXoDSx02BO7MiTUg0JdqaV
iUKd0yImUq3n5IRMAMGqCQ3UeR2rfGaf9IoV0EVwUfe98tKTRP4aE3wIeXdU3LsFFtxqrGjIjxF9
iOUTzActe3uia70ebXjx9ZR1YAVB5Gg1YhaJXcjp6BK3l1RDNNkltwWBCauwcW8MqwIhDT/LIScw
7ZYzvPWbBGI9k7QKEmiMEkbJUZNCZ6Rk9G+2M7zrI+KvYFwAkJFGkAJqEaTKBGaNVBxp55BeMu1N
dN6TlYUoJPkhjp+bqvmgoXHSo5Ggx+Iu18qIRPni3uKEZC1n4JshrqTwMrQ9ZiztJEkNzJPsh0kJ
PRrR9SCcENUJOm4iah6sWrI4259WMDzFDp4QS0ULaBOEZuZKnq6QOArKwd3UzfYmxxUSmeaTVhS3
Y5fddiMRttaMsQtHumPX4N5xVgtEdCSUAbvpWNCIcsofwULd2w6SDYTBqw5N8TTexBG3KKj0U68v
jOWm7h5nylpLleSUrXLVUbZFOQOz0b2Hybqns5tSgydLis2vgwg7Sro9I02HXCdzWerDfVHGfh6L
t8JIbTWXREFiMbGMcIh792JBTF0EGGbjHChMWOGcHsZnYxTPcCo2uAfPo2H7QQt0h6FqH4utXhcn
YMN7Z3htQ1h5qR2+a5FxWJR3PJHuR1GIx9whwpxQzBVi3Qe6Ydhm9RGtFFkCISAIVjeMcHR8w4WD
c1Fc2sirV3ZtfmqEszPQKDDtkOQwGtYaxjbTZWudhePjz1+1Og3uO+NX2XoZIXEeeFKDhviUH7UR
QFNf6F9It1eRG1xFMaAYk+yKCiZEJbOP0WlfdXf44ZrzR8zrj30TcELKPH90moMsj4WNZdBM85sQ
4BsO8uliKbDlMeGwqgZHS9PtHIsULyjlET0/ODCcS8EUDv1utrLn2Zu3DMtOY4IOwRpvTac9W0a0
Yyp4FY36sSLb1xpQeD/Rm+AZlulpmk3SrUPkue7BzMDPteOGOCeSHfpxZUzVOlcZ98UAKFaShLRy
w1jDEW2uAd9sgtF4HtIKlicf7protGAC5ot6u6tO3wYMOTITpGZDsh7j8fYiJ4Us9zzIl+HGJU8b
qI/vIRRn4ANgpS+Hbe1ZLeP58ZG5MF35hRF/oE03y9DcJU5k0xEDMpB1xzKLcOn2+hPCP9LM+O6m
LtAARVy3Peq3JcmIx00dRJ7VowuZJoizH3Kibp7oEa3adtrmtlynpYqHTYlLAgexdxbzmNjJD7Mm
OSoVNYZRJPldDrcJOi6wOEYWDaOfrp2/UdChbDOaO/K6ZX2dDxBKl8Viml4ml0J2zVoOBRy4Ytra
bUEGTaX76ZK6a1wyz0VVvS0myGvpkfO9jJafEp/IJQpQAb8CteHLrF+JXvnGIU1z6B5GecEXjb1W
DcHNFiZnV17ACFwXLh1ZFqurIbSghk/JN3QCyDf0oGP2AGyLvGAi1p+ShMzmRTIIB0S1Hpm3zzVy
OpgCcjvZe+hPkmwFF3RGqX/M5lugQp5GfU4Y/iTAPwYNDAPgCgLP2UmyfgUdjE4ycN2xJXANoQCA
X1b+Qv8OOJfDQ793luFrduODnBW9Y8Tdy44HkJHvBcVHtHZl+5QvtthZyPlxaT9m/KDU0+Vai3WY
y/GdV7WgA/XJJwGdv8ejaUeMBD2e94BRcJA3ayZGUOxr7cG1AoFpInkV9a3ODrCuPKaFrfOS5DSw
yrxb1QENabj74A2M6h5qDmJQwtZbS1zY/FA/ezhpPeMDqRbY5wlHGfk05BumGtqM4JrwzpPh8sS0
trWF93BqAsTonf6uhfVnHx0ReH479QWX/8uSOjf9km5HF+SUadZvwqKt61k5zc3xwZLpVWu/dtby
1FT5q/BU8lDGiIEslXUNoz3VqocqyL4ktmVspdjaHdlAUp1iogqbk8p9qEV+0ppRX4UdG+g4VAd4
w48OdkTWeq5I3E5glvr90GIfLZ32y55qyGGlvrEMnVksa+aaN8DCsILuXWmY7eJ6AHSyWgQbtuOl
ZG1oBPFW7jsKxscEtQkQqe7BNgcC4zHuT6Z5XYVtChueZLEhM8/9nKerGm/7JmkBBdXiKltyPH15
Zx8QFH4BY2Owsirj7MrCwZxbcgQXZUh6/EC39KyfybzEcNuU9MFE021Z7S5OmwDWABHL5ZveOlu/
QmEAQvUBziR3S4swBxvnQbuEi3cbglFZCbBfq36YnrxcfhcNmQGem98RVXtmufMnnGgtZ7zWejJK
8UDr4jgyfNFC4hyYnjrRAwrlGCyI8D2tvSUT5jF5Ll3at1VF0OVoNzYYnBQ5r3N0J+JzOpdxV+qC
HdST7kJcMo8wDD8HegqQe9mtoslj7t2cSUN7pkcrfSeF0Cuh3E8B05m2P7aBeajz5uCJxXeFIlK/
/CzK8nU9tBEU7oWed8FZpsp3WeKcyqz5yg2ckHpFp8+MdkExfbZudl/r1QsOrC8X4x4qTigxP7rW
qtfDFGGSrJpLt8zkxMSxtWqss5G3HlBSAhnt7EeScMdDF4wpIVXrqU7w5zATBjYiLBBF9cnBt0TP
nhoS8hVKcXQ3CdMUqryXZiywKmhwvwqgRloTN6wN7GXhfdyjidGtc1bhMWeyyShv2PSKW1245qtm
JhfRhT/Y+VYJOnza6dVH4ImHca4uqkzMY/swWvbDVLL2TBb+oQ4Sro0Hm+HR9JGUbOScFVZpzuiS
7287Z9OjHoX08SHOrJp4MVcdTP4lsr+6OH8eTHhTHRtzGS3f+LRYvpJwW0Tum6TjkaEJL++0hhK3
UiFIgYPqoOytu2UwD9hri7WbITEKCKNy2NhFcUxURhXmw32rUqs04qsmlWMV2SRaQayBiULIVTmS
dlUtBcBual8ywiSdDaCOWzCZr1oCXSdusH0MEehisy0v0vgSztisE5WulS2e7+BtS+SwnzK7Y66b
02cFENFqhoMsHK4yUU84plqSuyrSBBd9vXTWVZrlYlWbmKh0Jk+zSv1qmEk7eKjRDs0kgmXYXBn7
PAC3clek1W4GlR9Whazs3lTdKSoEg2gAzHicvrSJ6YIggMwmiKxQiWQl0WTez4wyh7FMTGyZTSWy
tQkyC6Pg2yHYTKqEM6MCseiJ13zhSUvHGk12z0ZKhUKScbKfqtBbL7l5b1cxMcIqRa1UbfGk2jeS
fDWC4vzg5KjUNUPeIgYc1iioLwOexb3bU1mgK30eQtbypqXymmCxgO9WajpwcMtcftlO26x7RueN
gepGzvhmyCVeQEJkPrTofi/So4y1cpMbrMPWTGSskdSIMfSrUJWnfQPr0VjO8GUogFAcm0p6rCkR
sq8bY7szlTSZwuuxVWLl0rpJBoiWDtOuvvOnxpXo1MRX25MpuijBM3Y3zD3zabb725QXeyax2HEX
bG5WNPp9a70yTGJFanhnO6ielVnD2OwjHdSZfJQLO4HWj8c8v5uBgaWdoq2kBEmZvfmCrOsWLfdt
DCBjFaO+N8HtRMg7OqhzGx4rig5EGPh+iWdnEl4ybKy5L1C1MH6woLJZ4skw0Cp4ZbpOtb7fLg3W
KaEzvA5tvl4XQh6CUGQhfYrCrQ5mbR1pM1MFg6FVk0Cw8Do2BG8AuBqDPNDsk9HD7OxzgdMQ0YfL
qpkK8zxmxVPQZ7vJ6a8s5hG8Ns02k3AFkfAd6JWB69UI8KkM7dGISexLG26lSUAPD3WUYZc3gDi4
PeG3gw5HkP6EP1fKA2V+L/VABqwVLwD8AmrLYYzxRqScUOAZBs45GhNGotZUHQIi773Yala17iwH
vWvMHYlOB6McvAvQmauiS5KrLvJ8My8jP05RV8WmvY150LAZjttpYRpbdg2U8CJ+LOyXCgjmZpnz
S1SY4daMjfDScGgqtGq+gtRg2sM2ooRHMsgppVKRcWk+iE3lQpVNOPy2CsVRzzeJQwJpu5ma9FGM
JZGjLbFa4DkT3y04qoSiTa5//rAkaAAckYCZ6DCCBbjgLHRD7MnEwBb5+GLgugQDp2cAIZ/rMCGR
IRGcg7RxvR47trbcS8pdL1DdZLk8mxlpenl5HiRvVOVcd0F2wIWVoUg6SaPLnlpj/ODWNgyPp2qH
jYl0w7k+u139k6ec7PTA3oUD2aYZoiI25gXL1jzfhn3YgHE8FwbgpMZK6q+gvpV2UT3Ksb5O4tk7
OZ31HfXewkwrhrrxmIbJQ6yzQTdGgFCrEhhfte+6bh+SRhU+KaQI0dfjpo956UaD45SuQ7LDENh3
DL9hEa17WaB1CZ9bm9G3BcIcOkl/N80xWX3WY5KJFzR2d4hmergXyK3q8Lat8y+jiEGcOHc5pIOO
LLwpaW/7wBtuc7PfSWMiwU+U91YoH0uWXlph+1TnTGuUnPvq2LcqqfmhC5C3AwAkcXOE7nzbdFhM
HIinW94o9FTEPVO8kao9QC6I7Fe3mtutlmvTlnyLu6KOEXJ1ib5OMnuP3FN1UWAq6022S4LSIFTB
Oscw1XA1kY+lTxJJG+t3aNQFNV7y7qajcSxu5Qy62dWNH5pFaHdBagXHWCeiDt/mFsfLOsxQfpbY
azvoI4PTXBv6jG7IusQcBGtpHHny8K+yEFrlq+lU7PLZ3OxGN/xAj5DVDcQy6X2SlfgmHfAAs/k5
a/WrGAhnMIv+R6ghhaoeERVwnjHewfXDIMYGs7DXpDmiz5Hqo1KroYc8up3H71Fk7Z7DCd7mSzmw
8rtkMuUIiIOkfMDLczKW4mvgiON5jNhR21CR6vFruODM99oNynXBcbVAMk1jgGqAITp+zmJAiGjF
zEyB9pKcl9icMoOd1l+sAuRnGVKMjqmzo4Oma4Qtpxsripx926RgqYKEJk9EA0kRDJFwTJl+T+JP
skIGRx/Rda6ImUOLWhOrJ+DLBZ1XAJGb202Z5PU+CJxHi/i7nRxhsrtf0bA1sV0ZxPHQhpnLhEDK
ljLJMSM0MFEsdzlgxjKmNWmXjnkgDvw9SFCN5rp5QguE04/rv0Yi+DWk2nIFDZOslgGAReg9xIv+
jChl1Ra2Aa0sG1a5Xb+HdvNjkc4NzOudCBbMSylrdmvGBMOhNufsjzmK7HmmtQifGfDeovI8cpbO
oFhsNKvb8lNd5HyWJUsZ572ARiYYOlpO8VjdNQppaQnMtYCngmJ4sHvnTbToSEsigWHE9pR/unlI
m/u0rau7FMoWEQfLZumM6Zh6rD+z1Vg+yr5Nb9hfzuJVSN6bp8HEtmgs2S51bVJUSvCpYP1WQK5v
M3e2ds4gP4OZCDCAiQ9xNL0N1pjvRGeocIwA1aUzvWRh0v99rPJvzQEeypy/fm3t//+NCv4PDgDo
vZu2Gk79zyOAK8YeQ/lHl9A/f9M/ev/ibw4NfM+j8U8uMO36P/T+dVPQysSiw6eYSn3xD5eQafxN
2qhMlInIUH4hppz/2fv/+5/Hr/GSmzouon+r9//3cfB/jTpV79+x0Vx4lssfybP+S++/GyrXzE1U
pEbufhuMKk6A7q/7Wa8ee3k7JEv9teQjJ2mPhO6qORqux+ZFl9any8eChiuvzdzd1OlsdYS7QKht
z41baWtg+tUuLuIWEf7ykVN+PznmKdHTfMM44UAM+Kg21aI8Wz83WXbbQW27sq3LHVmR/Wpn0+UV
ocn2PCAsF/ozM4HslIyoSZ1lfuECcbYgmQ9oOP+7HGFaZQ3ZHZzzsAzL5PrnD8RFKCU4ZgBqs91k
aNQP3ZI/srl02nCavRvdm22aO5zJhcfyuiAx8uoEKxMgIj426n3THZWZeAHseKWJ4N4UUXRhrkKD
tS8vjGu9TVK+yiF9LG3GIt7EWrJ4Or9JhxzpOFtqhG5bIsGmDEY/pAqplIpKqtJKUmMtqtiqVNnl
qgIMitZWqJKMeN2Qr5YyLWOcT9XWqfItVIUc7mCEOaq4M6jyJqo9NZbyXVUABqoUXKgJ27IhUwh7
FEcMyUnK6UTDNY2fRlVOZqqwTKgw85+lpio6barPmSqU6QUs/uqp7W2EM4SAMBnYx3EjqBjAyEj3
xK7mHJKJtHjUX4ZFqOwsPLIiQotOn60gPFQwnBNjJtd5iV1D6dV0VTzPqoxOVEHtUlkvqsSOVbEd
qLI7IOjUHFy6IKokJzJhVVGjG+29VCV7lQ4U76J7M+mf2R3eEZImVjl1/ky9b1D3F+oAkKijwMSZ
IMvvAk4IQTtwVHDMRwzE0PvUMaLlPBGog4UA37+hsnk1wmr0jcrSSU2olzV9t9kZb4G/gJpXx9S9
V2aMQpYN4wAKbjydeDtTPJ4FXk8Lz2eL93OOvUOMF7TGE1rgDU3xiCZ4RZH932jZucRB2uAk9XCU
RjhLNXoTLU5TjpB7DkrHGgeqixN1wZEqcKaWOFTZFFEOPlDM+fktR8fjgJe1dsutHi4bE2czA3Xf
6crdkJ0iXUPAy3C7fQiGjwZQQmh2PoLrbW+/RHp9pez0Bhb6GaqX4Sx7qOonI+oZG6H9FOV5bKI7
EBWqgr3oS+KTGObPXvpsTcVWVUxZIr+UvZ7QiRNtiGOc8CKP8w4hIrM7bFF4gEO8wCmeYKXbTvAI
D9mIRb06ZPh39YC2BMARC/hXmMqrCeaobhWbinDMpXEPDMt9cFhoAZNTx/dkS2Xf4PPwLA/R28Sp
pcTJXHAbbJzNMw5nF/MzhHoVYcVYaz/ig1Y/leOL7vFHw2JYCxq8oq32kqvV9Mbabp5mUqld29rx
oXtanuuYGVQtxhPRs7fq53NKPigwt0Q7EwKp7Vz52st5Z+AOlwiKGwaG6p85eq2sQv2Nj1na/OlR
/C6QxHOa8WMqMYTjG9qn0sFZM3gEeZBkJfVNTbglb5PPbIThDU3GYQuCRbvQCq9xyAQWKL+RqOZ4
Phi0qtWdLqdwN+L93qnLkQQLTjdn7xnVNk2tG0b9WbX3ULCnOjdjjjiqvLeCZw+Ei/owFMCZTsbS
VG7pVR+S9M2qYu6sEoRaL+qrtKENLcinmaPt3LkG0mdsaeTizj1otfdtYdpfMO97mPgN61AvBvBV
7xhh8Tc+Buz+zL+ODvb/FAxAAg4gnsNtvSwrE3+b52FjkYzyiNdoyCszHNAjwNPz5ESXb9t3OX2A
aTtRyTlACExgBBrWig44gQmkwFlqJqmkNZJXKLDJ/Ywn5TLJqgT9fQYItV3ymKXPA3S6MKPASQcv
CfBixi91Rnxrx92repTVNTdwB43VjWNy8PFW1kg6V7FLil2t0PnRvQDDYIBjSMAypOAZCtPZN+Aa
KrANEaK9BTAXMIcFqEN4nAE8zIAeFoAPiwI/AIBAaXPRAEIsgCHCSIVufJTKrgY2otd80I/XoRv4
OlAJjOLbECgHxa5qOW0Zua07m+UPKglANoJt9kYy7gzQhN00+73UzvwNMWM7HJeeXS3wzpyjwR0D
NIC2Vcmt7S7Y1uGEhAsBy8ZGLcTqv3uS6C12a3p6Wx6EQ6l4QLyP4WLuijI7s6HuZnnycIo4Fs0x
6v2fdnviAmxAHdiczhJwBwD0mwaQB6fdC6HWAXgPCeajBfcBVmvjgf+w6EJW8DmAgtjAQTQgISmw
EEa7awE8xAIiEgETMYCK0FqH+AJmBFE2xanPYWjXAiFRD1WEQbEHThIBKcmAlQRASzzgJS7XywJm
MgA1SYF1CKf2B4N1GheduWQVCWUfQkUkAdRhQEzHxWbd5GJn1XMNPGUEouIBUwmAqjD9etCBrNic
d6FWDS4ZLHDE0g8NHEsFlkUDz7Jcu6BaRpAtKeiWNLgrALloAF1KwC4dgJfQLPwR4EsB+KVd4ngF
/WPHWnckkMv2tlq6nBcXDtI0POmlexfp82Ysaf5h8lnAy8z4FEgsaIDOALPj3xxANC1AGhcwjQmg
hjAkOEkj0Bqb9qQHxGbSvzK4+zWkMYPlFp2sPjPIV3QXaqA+IvcJxRH4EVlty4Fbkul7Eog2CaQe
mO6HUKuOyCQuzTIeRpvWATFWImGhdjXMEBnU9urK4DCSRgs7z7jtLgSZbDRe6iphgmQN7YZ+9C4l
UzXlvCvBekM+mF3aXeLs1CxEGbQTK/Gb3j20wtghH/UgwuMzUStzqIHu4Aja8y2VIIYy+chFWakr
IDtgMICIeoBEA+aDcbg1wBQ14Ipo465sYL0TQ9ekxqQItCWCiWR6Hk16LJD8fGTTKOvCQx4QRTuf
mUi7KhWWp0C03z0ErxaAUkl7Xj05Ln6TrwrEkroLjiXUq7m2QDDNoJjUF5OBZoJru3Ff554Z4/0I
ugk20LkF5ZSAdCoU24nB9UvzEQF8IliOUSIEqBoUlAUwyKmc1Vh2913ePcpIuzWL6OQMn5aNspDF
IBKeH2MQ1kdUmlgTwm/1fOdAqJABXBagVIF1Q8qNP4KqGkBWOaCrUhBWCSirqPFtwFYBgCsD0FUF
8CoGfCUAYAGItJDcO2CxKvBYNZgsNC6MABjwZfUxL5196NUX2yD4BASKZn3nSb5haCoM9nhGOORS
PULyhDqBzZVHrwSfVIrkVMx41zIW8nQTA/QSgL1aihLS6OnF498E/OXhgu0AgVkAwZp4l1wS6FHW
s4iHuxpsWDd+aRHZtRSBvXLzwPPAdEsoApZVwmda6hr6autMMVgUcaSVxsXAAjTzJc/NSauXc5lZ
p4b4QBL6SAXvTryN+HmmY21OGzppdC1YIBb8OiNYNI15Kjxk36OfgyNx7/ICLWSIAFPTmAfQGGFh
TrAbEM5w/H/MndmS40aypl9lXgDHsC+3JLhmMvesqqwbmKpKBYBYiH27P082LzZfpFqdLIjNOCOZ
jc1VS5YtOmLziPBw/34V8FoHgM0tU4C4ANkAs9m8pvSA2gJiJeTJlODbUDW7TcC5KWDdNPBuop9H
cG95et8Af8uBwNnA4EagcCNwOFvnXAYrbgAaN8DZAyFnCpYc1PmDIuByunmvC9oc6UmfCvBzMRi6
ABxdDZbOsDhh9MfHckp25HQtvW5cqyce+vL8xqQMTZ28FyWmEzjhK/hSA/BPMymbkWIMJIEIL0LQ
64aD4nFKBZvHhGyo2WmoQ6Pc8akDrmcC2dOA7TmCuteD3wOk5Lfg+EywfDZ0Ph67dBNOJdA+9/Sq
kbBi52tgaH4ryH4eiL8a1B9VGCMuNOXP1bvUGEhAsRFmdf0aUKdF/4ENbMEHVmAE6wGcIA+/BnjB
BMzgCG6w6OvnAPygZe8rYIQOUEIDOGFnfY3N7hatrqcIdGHYv0SADG3Ai4kAGwI41AXoEOBhw+NQ
LAiICURL8YcBNCK3jwJQYhJBQR2QeB1fc+/+2AtVifRBPWZfjGh8LrPi0ABd7LkwgGA8gmKkt16P
ffagCYwpzNLcHZ5HZyCj4ed4Ul7HjTNVj+VnA8Aj8offWvA5BZVQQwXBERDkCSCk2LnEd4pWeAAj
LcCR4rN6QJI2PEluFkrTvVA09CgAsBbYSahBG/GfCV6s+M8S8JQNaTQWuMrxyFj26qYCY5l6yUPI
JArAW6JYTq5Q88SJ+UuBALmLJHlODnaFRNyphMlbtndV3byiOPwaw0htzYkTK6CgEtpO3wAfhbBr
aN/UsXn2ggc9gjigRXdRvnFO7csAuVN3y7uhSB8mELR1AjXyuB31/nMWBM86xwjqtThJf2+4ASbd
6evIiTNqnIVlfUntlgiutskH99mxOsSn0m8e6VpeukKf6bGsrDeuzs95rbySHaODFxWTwoR+fXTd
NzGMgiIxDcNjBbAULuloxjCdHD5ueBSfYDnKa6enh6L6LQF6qgE/7YCgsppfUZqAwDg8xkBSI7Lb
xN884KnIHvGu0D0h/PLgAFc1RiZWoVNm0j+V1fGhqb8Xun3oG3KSrf45su23DFTrJJTGdOCtwBi/
9BQiFUBdO+Cuitm/DsBeGdkn54TGW3l4x3q2CgdB9zk16ju91T4rTnQIlYOiWytPpyKaD28z5flY
BgctDj+JRqVRua80SEKABNwnyqsfqgx8Z5Pt+7h95hWroFivyLzn998HCTwgy6brr2CQH8Ugwxcg
9No/IGr2MEz1Xe98V47GQZgKJosMBe1hisPPxaC8Eoi+07zPEXBdB8iuA2w3AbpbAd/lyfEp661D
BZS3yv+YNqUbPDd2fSeYpW7VPym0YKjXoLLuwhxKIhhT1Sl3OTW3XKvexP81jKYHxVJeVaVZ2BS8
NnX0VGTRg6qTeFf3t2OytgELp4IwXIMaHkAO66CH7fzVqx+4Orhucxi9e9EwrcJNPoijKZW+6vek
qF7ZJPp0HRbpvo8IZgT3SfMFIlfEKgt6n0gP7+3K4xCFJK2QytA8kQDL27hFkRvXO41vBCDcasqj
k3rPOqjlKOK7QC87+K0hGj8nrEiF4nrUvvYTqOYJZLNhQ7w+roJEhYnavvaAnQM8aGUi/MYLIdhn
ouyvPSeDUqufXR5LmJu7Bky0mHxiRqlleFdZzacjwGCxolozePAOWn56C6idn7R9AYENFDUVF89O
mj7o5AGKrx9Frb1aEdLR7sXfo8l9DjPt82Ce7iwEEwrGCU0vtbZ8t+k/58CwPeofnTC9SyLvldye
h7FpSPQBx6/y0mEMz6ZRvQiwbKXAnTaalTeQygPGDf0O5euo8tyL7JSDTJtZZkuxSid9/DyqYHWD
cJll6o1iNk/Nzyr1HlF2+dKsQi14aEykdqIGXZ3kG0SQr32jbsTuYAzfNC045PyETugFQYockbpF
zX01TKkZJftjctUHpYQxwzdFjvOGiPpGRGZcp3y1gQ2LNoqZDciLQ++4F2vVQruxSfR9XgMoi/rX
emTLPJLlc1Kec9e+y3Xv1q1RAixv6n9xpY0heagH6JxNdjArw28ISmmxmAPaZ9G7kdND9c2+FCfB
Rqy+mj3VpH3y/u8EbaYFJ2F0scrPcVUdtHTaRsmXicAOmx7Vh3ZwIEVLV37UxxJcMue7nAu2E965
CciwEymKVC1/rzj+pJpOUq6HmBpwdgKn22JwtgZBxahaBUB0xAF1aEAbdiZilt0qF1X0YgXAljMh
iKgJWi1jdKvqn04U76ecB8Wkmahjzbjzksm3hAL1Yrqcq/Xxxgo+V0QhmvbOaZSv1FgjewIXjv8V
wLo8JdMKvI4A1XU8xkTOuCVhEazKvhdMFdJEYF7t0FddNfppF1s9en0QG3GdQNNJMn0o7KPvoTHX
/SQJ7VDkE5A42KSKddvU1U1s3o9GnJB/kSP4zb4lWJtZDBhQ47PbgHMhkvRDc2eT06mQnMqoEBNB
ljeJVmPOM3ShbKDYbuPOBi0Avv7IsdclYtTtWlW/F7w28XMsP78JTd/sY9jSp4qj56aIlc0QqeTe
IPBSfDFyIhC23w2V7wbFxiTsZBdvkfkyID9Fv4p+LstH6oFvsiqGwxGuDAiThPGWFuFG0VuNyrCk
0543LUiU1W2geWt2KbLLBKA06PvdCaFkkWuc1s1tyUO063gv4r/ET4XlsMV+UdOlEVHQEo1TNJoF
HfXIdWo0FB/VoE2vo7gIdD9JwTEa/TYfAXYnd6JPetvbqD3i2Tzd2Vawqp18n9TojnY9CIEA8Y0C
1PCtmuJMlf1gKT+DvIQpnv6exvAAEtTtFMBmS7XuPivdoN2eshi6DwnmEdKRSUcqD7XaSavWizYr
v+lH8vyOZnuTttTlqCginIjEx8OwavXiEHtkQTIXCeQnNxlqjyLtgXQjz8moz9K43yXF6mieXqzA
+12bonJl1GRiE/Fbppb1aBXHcns8es9tET7XMLI9qPRBbRk+J56NFSaUByGBdFTz3i+tBCaMAaKl
7u/rpP3ZxkHs807rDsclL6c6NcNcc8eT6/ct0qpT0f846S3/oOrfkMomZy/+Onr2MzXx25O2UiLv
ABZ9l2oNaXdQoqCykLrJI39/zJdFqrSLXHG3ycRdWsmDhF+NlpFp/Ejr48+QK0I4kCmc1jfWQ3RE
b92ZCOSRU0SiCVmzQaZ+dqYWXFWCzptVr6zmzbXL7EAVA4cL6/mYoIhSaJmyro7OInQUQKmIggex
gc5RRdAw95p7FLvp2Bbt74J6KSPDR5s86Q+8pZeek1MyYd+cNMThED8C+6xQJqzRG42hujdHi5K1
Y7osB9TboKbhEE7JF2vKn+OazF9oCRDpDSIa0fDdRCcWTTESxfQSGZSgQjU67HlRhRW87o9kgHlK
uTQqIvCZMpJ3Ss74MnO7XdnWCu+pw8++D7eVp0NjJKAwQUNcgg8nYybJVpXd/Nab7Wvi9hszINHO
5hq60F5t4B+IO71vvOh3GBANPMt58QqqzRXd64jSeuQ3nijQZ6iXp/FZtxHxOJXlnVaPPxqBM0LZ
e1NbMUczhOh4105/MCvtRQpjomT/0u2Qktt0+olw+qtCUumCbGINNdOI1GFQM8q+7drGzzISwwbC
f3UPl7ZLDrFFAbwblPbi/Xnw/9kz6S+PqZvfT4JYWM9fXP8/fEt1TEODbOhRBsWjpoAfXn1X/d//
nf6W//hfUAH4n/r8ffXiD/37rZX6KpvcJmraHR42qez7o85K8/5LvLRSTSUedCl2ogb5X2+ttvpf
tm1R/OjaFHy6ms5/9K+3Vsv7L0s1dVdVvT8Rj38yI3+pi4Nn+a9/P0clirLCs4dW2k+FFTW5GtV5
/Isxq1wNiB7YhpUZfqg/6slD4YJtO76cPT7/DRui0OuskKtpeP+KrBNCG+N9PXyBbKGah79jwtXA
XlLIBovwVxMguqJEDwiMmCKJjKz+e3gi100wGBd66sOE+PtZK1RVsbS89HTfLX9Tmm9Z9+n674sn
7b+OxMfvi5E6+/3YPI2NJRBYQXuCDnZTT84GXV2l31+3w4y+amf2tG7kRk66t8BxBC8xzEFAnMbd
S689n+BlCu2f6+ZkzZpNMF7MS8u1MDd5ELsndaXital6Wjfa83VLl6fyRwfOp1lHvjlJfQZRHT8g
2ca3k78xyxzeCSiaZTV7cyKEF1ErZU/MMlSSXGflaHsOctcbMasDFn7Epij33zbmeAMvTVGsOLFY
Gl9dos24VVZk/+0oGFqgrSEBpV6aC+fGZqXydmWMZlJhzIlSP0xPDw3cKfEU03r9+hSM4rYDaMdY
SRopsyuKoc/munVqnEy1UU3uvue31S5fZ5tmP75lh/RbsKVE54FIro8q+cZ8QrbyunGZ7bmrcEO0
fFyh2Lypdu2G7IGdsoFv+U8HcuYvrJrHRyPAjiAeIEOxJHbg12tvQxrJWsY8uLDKOGTAPCBpx1V1
a7bK6rDM4oTMYES/H5XMQ0vwqw0zxHQcyXK+sMh+MTRbZJ09JdNxzCy/BDeObmSzKk6v1wfogqP9
xYQYwPPJYaXDsRhbKD+Qg6bqexqEkimg/0pSeF9k5ybsGVtAbzwwNtFo+JXfr8hiWOvL6ra+M7Yo
GEPMouheX3Qb9wt5nNv0VTY1Lg2WQ6W0w7FAc219NlgnC+x7WpSGP6bQFJIdr4nepPtNc3+9I2V2
ZmPlkBFUlkhN+aXzrOi/t9Zdo1tLzfp83Yz43NnGpZ81RyCnz8fLgUsEZiSyAHr99JrnUf3k8WZF
ftVJsnNd8o2/WJq5DSjLJi+IdFy31taIPW+ype2XX8gnXamwfyWzRGpu5ilKtzJqcygMv16RjsMs
AfZFbvvCXFeb+puyvt6Nl1bWeTfO/MXQ2FbtqbHlT6Re93G6DEVxQJpLFrBkUhjiM85WVzh27ciW
wDHDolCGul6PNxrq1fNkkFh6L9C/NjHEp5ybIhFNjTl1+wQVBPRF3cfb3Kem+PMJxv2nYaX76hbK
nHp3vSfFufnCjISBLjIb8YmzGYkoqEsZh0Y4hOUN4IbHrPXkvpDutiZDfaNuLYrQZICUy+P3YXQ2
OZui6BUy/EXHujZvyAmExSFCRPvxeut08fV/7dYPQ7NpqVhRDeWT9VaukCN5S184W91Yx2X46O5Q
QFor+2TdbqOtfpOvYqJfi3/BNbjE/Y/vDCzDjw+YzdS8nChMqlwoxKhuqMDx1GR4iUf35/WGyjp0
NlNd8mJOTWnrfqu/JeGuhgjdSTykzMRshjo9WsLVkTVnNZvU2rjlrjhKjlgz9Mkfe815b828vTWp
g5Zl2OjWIdO/fKWC94e1ATOzGD/DG/i/P6P+Mjgzp69NFHOYR1dHpeqgR/tM/1S7khkoW16zDTrV
S+OoFpXp5+20M0LrsVCy7fWxly3h+TE46DuV9JbBfD89iSUcr1AfXRKGfQyX6sJ703YSi2J9XllW
zsxpJGauDhnoDyyqpI4Qnl8iuw7uRzCqos0/tDbzFq6dkWzUc8ixFp0PM/gdMPaHtXgtQ4tJpvn8
dnxshuZouUfqGNIKRkhBil9y0xIhlzRKeJ5rXThzDD2AdnMUg2YfHBBGyLi9mcg978tb1U98762T
bWaSmShCK+c7jKXY3XAUBwLN3TnOC/plkhZdOiieLV5n5iA8p+vgGFCGccwVsCoEG5vcWlggjsOp
+b1Vo5+WFty5fQsEfZLMkQujZqg6wC1ITbqlvx9iz7ZPiyfIrrIc3T/1v4XwWkdvZ7ifJA28sJn8
YmQ262NiYyOihNxS9voS/PA+23w3NtpKv/kbp95fLM1mvNFmHucbLMVtAqX1sbYGKjyflV7inWTd
NtseAxNsYy/CACftzSxfTfMpl20bwofO5vkvTZnN8yHRdcUhkELh548j4sckYaKmDFsR5gAJNYvr
YyTm2F+tEaaExUQszp1N8rDsYz0faJAGPGZsevHEnbrPrVn51w1dWE0068PQbLLnU5G1tgg9jJFg
4jzYusyrX1hOv1iY7YVqMAUh6k1UNbGoQFGgm52O3xovNRBoJ1XQyX722nGbqtZTmtWv15snfvxa
P852xlNRpdVo0I9oubYBFa/UGtubPP8ZGVIs64Ugwy8NnW2RijuJRxG6UtAjzd//CHJ0N2QELodV
QzrOAs2PJY/Vt/nGXV5v5+UF8O9h9GaX26QhqwmyJcczw9ifNIrTSKfeHMdIcni6dD86b6Q38x28
kCBbFuF9+6W7CbfJvroh82MTbWEHLEvZOeqyp/po1sx/aIPi6nGAtXpFspt/XNsP2RdnY6yKDTmB
/6wLZz6kszsQXbHYV+Lbplz1zsaS0Rw1yVrwZk6kNY18akJsTOQi8i6EOgdpO228JunBcQM/NhqI
A7Ir9GXX9dGLM2fCG7xllypWxWlUMAZhcS6mrXOH6kb2pb7NV+MNRCxg/VupSpLEv3gz/6K1ZG+j
bCJGkAokAKeR79zBxV60t9Ui8aNXT+JvLq4EXniocrOIt8xJwuqxU/VM56JSVuvGeAgoJU0qTbLc
tIsT88zKbCBdA4hFWkHEqlfBxtpGa8RsuqW2RBJwQyXw9Zl5sQ/PjM3GTx8tklM0nFin3qYcSXJy
gK5buLjdnFmYjZLR85LlxeQS5Gq5dMv8WzKq96FHMmpFGdh1W5eO+QYiZf8eodmG0FqnznQHQ2wI
1Q1yjD5SahsdFBF1WAkcFJVH+zYs75RSv7XQUQ3S/KdXknBgQnVv4q/XP0c2X2Y7RJkObhN4BHwi
lKSNOy08FO1J4loue82zJs+2hgmRHitRgJiLewa1I8uj321NHzWM1biVBfglgzkPdAJhKjpK1IXG
/athbnuKHRSqep2X6x0nKJJ/3Vs/GjWPuLRJU3dTT6ixW5Mmtet8dVWstW/Z7+Gh9ClWXDZP+R3h
nptB+Yf9ac/2hcauIkg1lHaZG3Q6/eM9T+TGxtiLmOBxQ37F9aZK5og93xo860Q+OHNkQgI6GMg/
IXmzRUbpuhnZNLGFIzg7/XMMqyYtwE75s/NJhd6OVLH7lP/5p/UoPZyLX/vL2ehs/GZuJaVccFJH
HjcRm/FDZG4zxZa0SNZxM7+iHPVKD5SEq1R1r5gknf7mAMW43muyZszcyYh6WkN6mw6/4bUfKLf8
dv33pfN85iGiuAU2BhCPhwPtHgmBOyTKt9rTAl6lT9naWoyQAIRPzT/svZnXqCtFDU6IVSA+GvgN
uVIBhVN4x9X1Bko6cB52cd3O1XVQvb5dU80ydYfeap+um5C4pHmcxQy5RYOH0v0jsh3dC7snmVUg
eyrJTimzo/+6gEoK+E7JxF3Dtm8cTuJ9fmvmhO+NVGJItlTn4ZUwHfOotbAkzjXipe/UAuRGPIan
vggJDckYiaG+slbf9RjPPIMVcG5sqfHE4YXbetNs+/X7i4Tk8CSbCjOXkCFKpeQq+9SgmK9OUz0X
qeyFReIS5tEVo6DdHeoVvoFao0Lx2r4/fbk+2y4fsz88mzNzCZrN4CQ1vVWZTzriP073u2IgitQS
zSEBclpE+qObSGIQ0ikx9xOFp41VS8v+nBLR2luhQrZuNqjXSEZKF1P52oyYOQfHzPUeqAsX92ox
rpCaujd55/O7Z/eh9Hufcu0d4eZtsJpWKJcty8/9dni73s+SoXRnl87sVAUIy9NgJ751u5WCRl4k
aebF+/vHSM65/vpJKTxXzPsS+klnbKdxVTU3ThIgr3V7vTWSue/OfIdOliTMtYYcASrPmlcqga7/
vuzO4M5OERq4mDwVb9xCCJcltkXpb0em6BJ15n/onlzR2DN/ocToSMXl+1wE54lEjL5rfbI2V3BC
5dbEl1+Zi/NoFeSQ2AKE+j7ziQasT5viZly/P6n7x33oy/KLxEq6Zm92rKgso+wd0TpAO4n7Bk53
MbW/H5GGbUEsrCXjJpvmM2+SFC1IwohxE3c9795Zl8gULZzXel3eikiE9xJtlB/XjUo2sndO+tn4
kfAxul1MC5Py9khaffwJDtgig55/3Y5s0s+8iEXZoxKk2Gmytas8Zu7L9d+/3HcuaSoqakXvCJvz
eZgHyKjpR+4iSJRa0L+a39xRsm4lJuahrwAEJ+8BhMwD5bZTv9XWUy1rxX9w7f9uxjzqpfcm+29X
iMdlVFOW2iI72H7t62uR1yO7v8kaNHNEllZ407FnTLzivkPdlfq4vJG47svj/tGgmS+KM6XI454M
vaG/C/K3UP/t+rhfyrbhkv9hQHzA2QRuVa9uehF4BbJ5q2zFGan5Uu2yVXfjvBoZ1xr2py385J15
4/DWJ9k3ZO0TfXxmvkJEJG9ablLa8WtU3yFWeL19sjGaeSBXA+eduARMrPJQKKFfThDaZWpUMiMz
x6PiwTND5/akANweOxSmqH/kce16Uy49Vv8yVMLbnvWVbqlV14i3hn5J3JoQ3bDQ3xpUV6ZVtvZ2
+tN1e7JWzVxOd7TCLHJ5SFGdm1D5EdS7LvzxT0w46uxgckKLs+4TKqpOUAUW8XikYAYA0rE47a4b
uj7NyOT5tetSQ83sIq/putOPFFKzJ5lml/I+zsbGUWe+oKnVsMwTDORQtJ/Em/jRx43eWIcAPaXI
z7hyoPSgLTlHbBy//yzbaoUiyIW99s+F7KgzTxEkpp5Nk6hOI69m3KtLc5mslLt6k2wQ456WFOCR
eYLugs8hU7KKJVPTUWdexIDllSQazUdbdRVuwZDszJfaBxu01G88X+Z5ddl4ztxGGgVlNAxEq4+7
cNsRJ4+WKLkvuNgtrW3gFzfms3eYVqc17/UPqn9chWSsGg/XJ9Xl081Hj898y6D1fTlGNNoSNTDN
K3PLCNat2QPk9ZaAGP+ZuZmXyfTMUUukz/1YM6GA7yt150GZ78b7EQh9K7slXV/+vLP/umS6yjY5
EIgZfausG9/e5+gCOatpnywBRftnwkD/MXfp8mHqo0NnHsfRs4RCUk72ap0i7OeLwjGq9CZZlr1k
9rxfS88c6Rhm7eB49KRjh/eKVT/AtZQ464u9h6qSIWoeHHWe8zsW5dBUIrM+i56VUFuAK4+Pmn99
Rlxc8mdGZkNkQICojFTchDbN7iPYIEsOuNwW6l1U1bRIeJgttryK00IzOVQdre+O99ZTrD5IEqMu
H9z49T9tzNZSOmRBmevEqB2reQaATSXWsFGsYlUU4FKQJnap586m3we789MKVdTGlLxhXu7Mjy+Y
LS/bVi2jFQmlKG5ttW2yQS+XXFKpq5TZmQ0alaqnoxIRYuvWIiR+2lC5ugpXxTdvWfrDiouSj9YR
GOEN5YGSCXP5anvWzbMVVlb2mKUex3zw06jUZegKWgdvgxixH8mG9OIq+7BlzDZ3Hdw1TPL3F8Vi
J14U7WJBhae6G9eIky7zV9CvViFZdzKjs40+iPr+2GuMoivkOziUj5MsxHd5sztr2GyvH+3iVHrw
s3zlpvGrnbGNfB6jVpQwvm84spQB2dowZjt75mTgmWIyxES+AgJI++i52bsLFAUfe+mjlGR6Agv9
5ZCZmFVxnCpuaea7T6GqmACmeKy57rouh/7OOnHmVLQ8swOj47IuEo+1reuDeFwTd97Lsvkubipn
hmaeZewLawKPY5Cpuqts+Lz9s5VQDit7BJB13Mx/xMHpmB7BlfvjXsyJZtuu693/oHRFLJu/xFTO
2jPzHybFuElEugVOH9WS9+KckuhU7P+tq9mZoZmvSJum105pbvmJvTYG9HDfrk8BybZizvxD50Uh
hR4Gr+XdHo2pPN06sgw6mYmZN6jYn41Qx4QWIoV1b+SbyZDks8tMzJxBZ53s5GRjIkz2QAjG/A1y
6z/rqNn6T/rCiDsTE1m4Nk6fLXel15JWSNymOVv1HQmUQdtiAq2kVeU2xtJLXUNySfoPjsxTkQ3U
0BXxZg3J0b3JwcjxhL8rdhTRcysC9PJs7SmfW50+X++1/+CmP6zN29QrdjS4WIOS4poIMm+6CS4u
C7PYRPA5T1+KLl628UPrdr4RfLpu/vK8+LAu/n52xkzQYEmi3CN5QvtUtatT8Qi/8bqJyx7nw8TM
s1lqVpjUlpG8Pj5M9TaGJ2OGyG6SOlfdqtmhyV+vG5R26dzH2XWF7CQ7kWr7Qn71tLGezJfT92lZ
74AI7py/EzI0P1o483XQDzvbC2syF5RDlZWLKDq4IEKut0o2UjM/10aNq6FmQAh3IgLuripN9cNy
9U+MUB/+63SIJ2tAHI3pkOYqjPxwSUgCinC3vW7m8mb3Z4chEPqrGfhwduNNFh1WHprTLgKrKWTb
ELbyrxvSrvcaZY2/Wgrt1DO83BI38Ol2ROk4Wlt31tfWF4dma1csQ59UtetGL3upj9bN/Afk7ZL4
Ll5KT28gVHJZ/IcGZi6jP+WBpiomZULIgWpusyamI1m0F9tgCXS6Z3Mv1GezLcEh5ZMi8nhTyGc7
Y5Dc28WS+Mvx4OP356duCwJHdUo4HpDQvXaUpVsVy9a7N7ODm9+Hw9/xcmfWZvMtydvMDEN8bGyt
w34HzdeWFhZedHNnNmYzLdLNsi8arobiSX3IF/FjoS2d5cOwVDane0pCfBHgSQ/R4QZlg+szTji0
a705m3HIIg95XFHOZWqPXf8w8TqLDGXxVrjK31pQZ82czT3d4h1JQwXQt57tTbW2N5OfARleIEH6
qJ8WPWc8xZddCN/v7tcaKJb52TZlnmLdOqZUhZApdXMKk0e9aD9pNXGlIpl2emiAeY+fT6qBulk8
fM5hsqOv4ccDW+bYPSBQYy4KFSW+Rtua9oBKY/40hN3ObifOKsedc9JeQdH7TmZLpp5kIc1VCIbW
mGzFDhmaPgBSC1YJsv710b+cAXk2JrP97mgVJ5IgCBSlXxpfpwiDf/IhsRar8Xu9Kx5j6a1ZNuFm
O16m5EcVDVrTn3grTZJPevQ9QGEI+j7KLV+uN0/Wg3NX1HPEMyMx49BxV75UwLauG7j8uPTRf/Mj
fuCg0YYGlwg3iFrP3B/WDdXB7RM077t0Ud9q3GN1X9m4W2X3txKMz4zPfFNgBnodkjLlp8ONVzyb
2Gl31xso6UFz5pqqCUHrXNwtjXrXFJ+P4c/rv39xkz1rwsz9GAgSnqaY1anUWwcZUG18obrpuo3L
h7ozIzPHk2Sp1QRAc/3mS7ty1sm+2RZbtNoWQDpuUAaQuFRZm2Yepz0dVQQqMZcoKy1G5QsImSz0
JPrlilczxTHpzKvpbjSSj6dxTt0AogZhEfn5NzBY76+YoY+A2vU+lGxR5sxPoJCeQ8zFXtvdqs3b
ePo9zr4hjOFk4aJP709FJOnEy689Z4M28xNN3ofUQIhBW/crdZWsvDtvWW9EHJErFbEha9n8jo7a
Q7SX7RmXSscN9cz2zG/0gVkM1L+LeNS46gkTadvuc7MtvyuH7IHHT99AIe2llsRnL3tGutLwTOqb
hcDNL2PauDG0WE7QlfLVjZDXTsGKfR+G11aaDXs5k5SbzJ+2Zr07TmoRwDnEb+2LW209vTT3RySX
F+FhvPcO+tpaHlfV793BJZtZ4lIuL48P07POBfjkaWFHYXXgPnvx/aQenNP6+my9boLj9Kwnq6LX
G6G34SoUWj2U6oNtbv6ZiZnvzbO2UhylZrs0wtsiy/cnCG9J9LdqAv49Tt78EuJ26IznPU/Umn6r
kYMdWj+O8ffrTRFj/Vdf8ueAgPX6tbeadkjroarEK1+2mIJdc3JXE1oy0U3fLBWqVq6bkw3OzBuD
jxsCeyo5AHSbSIGThwR7pFj+dSuXN66PRs2csAuV/mSI+iY32RrDbezIPLDY+a712swDj26MsE/A
HPsDsJOtwn2wzggScDFcy0K8stbMXINTZzq3a4ibQoa7i784raQ54muvtWbmD7LACE6mzjzLK20x
wrRs+vaT0xKy7mUpTLLxn63/4+AeT8ijmyio/gzUmqAE6i7Tt+vDL2nP/AHUc8qwbhsmWVL8hkTt
wkAQE1HmUx5urxuSjMz7e9TZRtwbhdcrPbEVjfpo0v4GScmcpLfeI45nv59aY9cUPNz5cfOtaHui
ls9VKM0hv771eO8nqDMrKgpiU9cJK5/cTX+XPQa74kZ/8VbNKn3Kv5JVtI1I3R0ernfe5Xjph3t7
v56c2UWNvUB8HbuCcaOu3mvyVoiqrclnWMsYC7KhmrmEqM31oolsXLb9Q++fy1ASy9NkvThzCbmW
W6Nq0xrKM9YkCm9E3oa1RZh5r2xQ5t4g7ejHa9l58/Kbp4A5Wa7rWoTif3XgqefaVa3AjkDwg6o1
JEqOiCimtXHXQRLuk4gji5fvPIUCqBoWQijbpS6utrMPED1/NowmV8jGEhngMbDXxtYRZm8WSafd
QYWW7LuXn9XObM1GsawTfWg03upz21xPcbdo82yluNlzozd+XYRLheoXNy8/5a4sb/riWjwzPRtf
y6Qst/O4kCveXtcOWbOpDElwS9aTM0dfOEI0scZEh+ZJeTsCXqjt7zFRTsnKuzhXz9oyc/hHJSBw
kXKxq1fHBxv+h/MUr7JNqcCYchfHLYJQD1SvHR9lj24ywzP3n/UJGgMlp9x4QlZ6fPS4Ohx5OAeT
ULWpf72ZkhGbX88bxMWsyTN0n3SlnIr7MPaTLpb15UXH8tGX5uwsyIvBhG4rFTjHnfdlHEiGS5ZI
q43+3entuNqGvi2rLrp4ZDuzKA4nZwtOHYsp7DPO0HrlLOr+UR1eu/Ctt77V7lYvpTXGMnNzB2OA
ZXZQiPf1x+pWX2nb+NB9rm4gNDf7452+OK6ct+7teBjJQL8+gJevYmctnbkWu5+6OCBKRzIJKaGr
kveYYLf5fdqLilX1xnvx/96mdGZy5mGmtNPN2iOmY8ENQ3V8GZIRFi8RZcd5y8ACsrkz8ykeqvHU
JYJ4sYdypaFvGFiJL+lDMRv+crg7a9DMqVQ25OzUZn/4g/YDzWiv8C45rl2yB2W32MvRljNrM8+i
D0odRQHd5x5Eiqa2iKG6JEsLrEt5ny+lBSayyTlzKMciTmoXsWZKVUWgwLqhrv+p+easuiW6F9Ca
Yl9bDYd+K8tcFz98pVut2S1TGdxAx5PhXFJ0ioIfZnwYEYjwzJ1n7mMT3dROthokbbVmnkZ3OhNh
QkZSvBQkK16kbo4+0os788H0W9qpb+0n6nNftTfJHBJL/FpjZx4HaGQQJCnbbmJaqzov3kah+HfK
t6fcvEkH7z5Ogq9qOu0aM9xEbvCpVcwbzR62179Dsj/OmQqWOhlKb4O5y2NrV7mxP47FJktNQS2X
LJvLLwcfE9kSS/fMyfKXsarFskEp9TG7EbEgjdwXUUCQr+03EmAX2rJcUxaxTXb6Wtu/19fJa5qE
nWtdP/NHXVG6UWsS5i1OC01ktN1oT9TY+d2q3Q0H6GCH0+p6L0u2TWvmlJxinKDWn8ACpGtExKJk
pym76yYuvzyc9e7MKeV921tHMjI4gAQbFCbuI199S4nsiQxy/TOioE8Si7LFI/5+Np6G11Ot5/G4
qhbLgvoPrVmYu+7G9oe9R/L6sOK90k83HTWSo8S2zPTMR9U8RJjawLMrgknLuL+1iawZ3sJFEy6o
Hj1FYk7WuXPwAhXOddtX2BNbWP9bsnd3yXLYT8tgEd0kfujLEAySdTknMNRASLKY4ndfn4Zd2n4J
jMEfWviypcQRSabmnLfQ2mVr5gYt08pDddqf0rWjSeKw0t6bHXdsUN5BNjBRKj/YCBB2eBPv9ZeU
qWmvySS9lwacJUt8jltIa1OtFJFjZdRfJvu+HZ9q7eF0/BypPwyeKE5bDiQLl0eLdNM037zy75BH
PtaiPfMwBOTiLkjpVFO9dz2iJd0rKV/L6+tPNkVmTqUFZ9tYvVh+1Y86eDqe7oZm7UXN4roZyf3C
nvmVU2KPce+KpYbaJdipReNGK1evvxttgRpkHr9ct3e5/Pms82ZupcmRjFGQu/fb5bA+tHtzM4IX
cvcCrYKewfdQVKeIkld9Ub3m+3AtQ/fKWjxzLlFvnQoKNKmgG9Ffahdlf9N726q87WU6B5dzYmzP
1gU42lTn2Td0Y+f9H9Kua0dyXFl+kQB5ia+yZbra230Rxsp7r6+/wd5zptQcTfGeHuxigUXNVBZN
BpPJzAjVQKw1eOMzOlK8yit/BI8DgmPIjv6TuMk/vPsi/fW/n35nk/JH1IZ8bNONlE+saqHjudPm
kxp+N7S9JhmWoOJhaOKVS/0hn3I2yfj/EJkCCQdKR3JDeyxpp5N8S6uE0SC4v7x7th3/bIp+vjqT
5DGtoTuDZOjQQgz9KQ84cMn7ftazqxHtoipyXgn0D+rwZzXzWgO3c3irPcH49VD3RjshK/Wew5Me
yx/ErR31FcXbkLO1cg44b6KIoatEMSVRNBTGvXOzGqWWDGijaDXLgDxe3h6K6j6beXX229m8lSXG
rxVDIHjiQYNL65Jv1S24fbzURxp5sEcnxPMYbsPHwq+Pn3q5WNll3LmoB/RBj7g/kWjwIr261srZ
/8SuO5tg0yIzlM2SMECWKYGck1TPlhLwkiKb5/TKBHNTSVopm9IQrZx5NNq1JllT3Fiq8vR3A2HA
oU3xNKaGmKsmDq9zVbpOkQT8OxMMGOSS2JtBSqtw9NtRczNeBShnQ7OFyZKER19RA9iIyUPbfNez
1tFS3xg5S85bDwYIalGeTS2GGHlrZo6sjJYkon6RfAZuVqvOYIGGjphO00QEEobodiWxezN2L68H
byAMAFRmG6WdDBOR+RT1bi63Fgl/XLbBWxPG9RMtgCY7umHRk06gxf0zlvZL+V1QNU6ssl3ksJov
xteHUVUmsUdZBe1FmU9INKE2ZdlVL+Urvc0Pp9gx9o2PdqnZlziPL5tHw9k2m77oZCPN0gm6z2MJ
zsXvRvz9ryaRzVWE1TI1UUxLRqBclsSoFRFnKNKV3tCnnOJ+znppDAx0sgl2PrpeS4MqPg3SssQS
w6uEpw2yXTaxmjMGDILOgMZbBEOyT64o7yitEJdAfn8S99lLitdfcWegTz36weuR2q40W5mmy7mK
FCBUb9R9iemk783RFeW4ayEfQ6PM5sU4JV9Uj8rWiLv6CKVqzkbdvL/StwdQZ6A8Q2TQA2mX0hA7
oDlq/q0sdntBstXyJoIy0HBSUCRyeets+/jZHAMjpZh285Li6K3I1zgy7EC+T/gHPF2s3yLL1aAY
JJkpVXMqIbVcRnbnoKd7h34Nv8mteA89ZTu7+1SwtzLIwEraRkUcoqLDUdXpbZSn72U/2Jdnbjtf
vrLBIEpTicgX1bAhHjQPstdv4nfxrQW/Y+GmXgFJUavfidfcCyz1sAtzyb63w6ChRhPMkl2PerTM
G3aam4N4PXcENKZfHuTm9jAVRdcMzTBUlvFMLJYkEibkImVl9qdB+pHqtZ3qhAOQ2wnAlR3W5SbN
iGUy0Qiw2FOW/Mxr9vQ+EDmg3elwqSO++VC5g6sgzVyc0hfDidCIz8sebcIbKGvAwK1IGjJFH13f
CJe6McwBazrvc+VQGbIdBr5Yf6oyZ2WHgVFjXCJ9oQSkheG3NWpA0mez4xyt2++3KyMMhArVfwcT
zNFtiBo3WZ8dLWx2ipRbfQyd4QjNi1JzFTch5+6wvW/O88isp9AaURIYaO6Jw8XVzMVSmtzVeh5J
7vYLyGqI9HesoDpQM7MH2TzdN5Kn24kXtaDkpck3mgKIfOXxsj/Q3/2b863sMXBpakm09AESAFl5
k6HhOOo/E9atDDBIWZV5GZY0rBtaxVa14s5slfvLY9i+RqLADdpzItUcYIBLDVWlSicIlknoDoh3
youAOQP/7b/cFrzjdNOlztZYvEIXQh6KOQ60qnrrlC9TP3sg0rH79FNZr5Uhxne7MRykvhVVtEJ9
FYfBEhsIOZSZVRMew+nmLlhZYrxXEmNJqypcJISqsnr9ioicOupN91kZYDw37HW9VGeob08DhGWv
ZZQbJ3eXdwHPBOOh8mhAWggKZehGOZWoZVEHn7SfYq5YjYNxTy1Oh7KkCbt6Pplp4tTCMfyvpu0f
mT54I2F8UqpEdWpUGGnn3hplzdLbx27iXOo2wzKi6Ab+JZDdY/xSE9RirCjtoVrbZfWgL7ZZXiWh
ZvXG/RLyuIe3N9jZGhO+SBAUELTcpJSmynUqzv9oo/iXA2JAQMzT0ax6eItqDJAHA00giGfa6mpI
XkPF8FPukbcdL52n8DfmSLnQW5SJ0JcSNP3sstvRD/aDXYDXJ70iUEmobPLGQx/OTLJckmk5mJGW
YpgpKl7S4HFuf172o+0jaDUsBgwytYj1wUA9579s2JA8uQlPGSJbwR9O/4+3tc1YemWPwQZBjDRR
l4HeyZ5KGsZuhJSp4faO6uWe9qa7l8e3Dd+/tiJLKlnLXQlBBkQq8nwT5vuOVGhovE8U7gWdNy4G
K9J8aMbwnb/3vb8HYvYvBF0W9Cwf8PTK407ZRo3zuBjUgAqPrpEeyaZS98BMD+H0G3HinbT0yPkt
XFitFYMa4DwiOP+wN4i5q4L7sb6O8MCEUiXjn2r4Ibf7IPeELHQuLxlvaAx66KTqM5Lj5b6cC9Ts
OXn9qn4qwFuNjIGPWm4n9MuBpm42bhPtiDyazDuhOJDLcjzqeWfUyoRi+R69XcFeCysrR/JUUx/1
5QSdAvvyrG1noc9DIkz8IC4T0kODBt3nJ3oHyV2UX1mlLdj5a7UDh5QluWC2mSyT42F/iMd+bUXC
IAgxoxSsvkgPIXdLlWqnHbnvrMnunkWnO/Feeeieu7AnWeKEXpc6uUATJnhUX4MeBYjdDyE7yKS3
5nKyLs8pbwmZIKMMs2rpJtiq5gcVr50ySnODl1jzxeJWbTgnGu+AIQyCtHID5vQQ1lo3vqechqjl
RJ2zpz52IBlrbBXdTKGlOTonJ7b9irXaOQyWlPEkKDrNVcXP0DZCFVbxovmTq9nR4VMtPStTDKIY
k4h+7AamxtrLh10NtTweC8n2vXFlg8EPsZolKVtgYz6ENOvlCa7ik0Pu8bI0HKAiDIgoqmmWDR2M
nB0M81GuHvXPkd3+GozONihlnUwgEgYbte40yj6N3y5vcfob/+xOICPB56sbKChHUS+kwHkzgrKW
4K7vrgrpcUBDuTo6mXCdx5y7weWIRmf7lAp0osqaCoPqYsvBD60pOE57+cTX2SalQJmr0JwxY21o
2IZ4CJf7uxJPwJfnjbPLdJbmsYwrIc1TmAlOtOtPcP8tXOTr0V3eZaBe+7hCUzeZYijBkEBOYvpt
KX9mIad1hDdlDABEA9iOpQQmkvZVqvYGSPpikKiOAWfSttfekESC3gaRqMxQNAGk29FcYWni/CFA
SVNZ8oSjtvfz2QQzlHjs5zBK6XW9QzmuEaGFo7ISabDDjCrf7eLy9nPUSuRskwE1CIaYUrIgCW0u
p67xM/GJ+860vQnOJhhMEzo9naIIiZtcDpyxg7BondnzvHDyXrwFYhENLfdqT1+ZAqlA8VvtT1rr
cByHs0Lsa5IYJ3KBOwAqmG4oFx5BqLArXizlmlJpUk7WcYcMtNN+veNRpW5tc5QCoPtCh6o6Olo/
elKYdPI8Tajxn6vbQHnounuZHKvJ5Qxwa63WZugkryC1DcnU6DGemucDbe4p/VGw+sSS0NRDJWHH
r6gQ3QVfLlvdClXWRhnXavOxb8YMF0VzuilksK666vIqK7do9YfULi/WlDEE9tRYW2O8rEUDU970
KDQFv6sHxXEnKGyUDdrRDqds8qlG4LU5xsGyAAVhDVUpjE20uQhms9flwM306OvlSaTfc2lYjJeZ
QtibfYi8RR8+Tqqvmn7T3eTNa9r/uGxos3BwPSLG0coqV7UqwYiM3gp8yj05v5Hr2skfB59Sm0Bd
b3/ZJGdXvr8arnYlhMZ702zAH6Wa6c8qb9wqTL5LXeddNsPZh+/k0CszsYIuGomSl6KayDYi31Bu
0ug5yn+qZGfIL5eNbUauq2l8r7hbWZs0qQzEHNMYXkMJ2UJuy6YqDroXHXj3js1EydoWgx5TG4eC
PtIJ9NP7wpuOzUtfWZoPWmcrvEnBLPV4eXRbYLw2yOBIHKqhDqUAPLKQva58q4fny9+/eXFbG2Aw
Q4WmaRQomD2qSJajp8sAl/Erulc8kAOOlrxwjn/eFmRQI5SHTg8o31Pf3uvhYU69pOZsP54JBimQ
dFzmXkOEMeiGlS+Dnaca+ixmHgDy7DBIUSWSnsXBOxGT4qXusiO2BPbaxh0dKFPuEjva804vHmaw
dFmlkiQCaJTBlvttcnS79uOn0I3RLpPfdkg+Zj5Pr4fnXiyBVpgaairNIdzry+hOe1wMj1QgRXuO
Pd67MGdCFeYekgxjrcsJbSQQ4scur591eXgTSMTZHxyfUujBtgIMPRnkvq7hxKK4642rprr/O59i
O2zVelqiUMCpaz7NduBXXnqqoUjp0o6P7MQr6OXNGgMRUxrJhZTCo3LZ1+oHvPXmHSc7QJ3ywpmo
0J+wmrGxNwoxo+zdgx4jy4iC2kM/z7bBqyx/PxkuGWLQocszWs0BQ/OheJzt2p3tGQ00mQdxKJSu
qEifXaFU1Kr+MXfZgU/Gs5lAW8EhWzAagywuKmr8gNo1HmjkRon88F8PtdmG3TsaVAPCb9GB19jH
w2GFAZNkmIZYD+gUo3ORpsTRwL/T/HZPdYhSTozD2zJM5JEnk16GKvLvGnmKUVwifMGzwmUn4MQA
bNGoqJMCVPAYTz4mvqgLTqemFimFu0VU/bbPEyttl6fLNjmhG1v5MOl5qPa0EKhOD6X4Gs7Xw/Bd
zm4GQeecYhyHYImuZrWeU6Oho5Nf1dbtw524HLWK02jBcweVCTe6RY6FqYQZYafjeE7Bi2462kvu
h0+GO9njFXKRp8oWUDcDLS6fhyzvSHjBHdlqU1ENsqSNcJGO9rpvWJBfRgkbGr9tDZkOFYneCqnJ
b9/+jRZSS7FET7IVN0bby8NPNDK7l9d3s6Fg5Z1s7iDrTAX9+/g9tAusfNagaBU+6Y7wD+WMF6/E
XflV5kAfx1VUBpFyNU76XMcSTFFhLfKTKv0kJefexjmQWLostUAubKagE8iPYvFFEJ4vzxtvDAy2
dGkg1sKA76/lu2UAubAC8kbeOzkPwVQGVCapSoOux+IIO9PXvGXXHNt3DdgGG/RTLBarrcBmEGQV
pTlVgjENBPuQqrpQgRVoBu4qn9s0zFkgtjh1TvRJzakolHYj27JLvoYHHQ20sgfKAzfZiTuNc1Hj
TSZbo6rmeQUFCAzvv03Y/Q/ahG348lV14iX/6cpccHO2TbapFUWtRgxP9YODtCNIlVPW2r+9PbEt
slpiQPNDwKAQGD9LVzXkQCG4fAPIsBt7Pv5lOKlRt1hFLWWWZSSaYa5XjyXIHIXsWTL/zrXY3ldp
1ss0DXCSdtD5SY5V52nct4xt91WIKSH1b+js+7+iqQY4X/Gop5/k68kzD+AZ9bpdeWU8SQ0qnjof
7B+cJOAfbrpno0yQvGhKugT0Vj3fLR4l+mx9qAk9jp7kqrvC5/nzH466sz3mqBsb8DkSARfd5rW6
SnGTpx00ylF/o5eb4qj5eClwiuvcKXzjkex5JcvbHn42Tz9f7RU9l+IlSHDLMc3Mn6vWTU3Dv4zC
f/Dpsw1mPyIBPfX5jN60LvWCH7RsLTyIb6Lozd7ynHs8d9uOhs7mmJMLl9++lSJsTTL4Im7BQ3Fo
E9OaRXA5qNyXZ7offseQszXm0t3FfRor9FLVutGtilxWZ43ev0oq/ALzzfJ2PHf8cgnmRBPIMIYK
OnsdBR3LyPrYtR040nHpLHOfHWcQsFOBS/W+fpmPyp6Hl7yZZU46ArDsdAN4qXTEaqVdXk9emt8L
4y5fSk6WYVPaazVUtoQgiExVzHD6IM0q2ojA7Py6upUsKqE23S12fGvY+nd6I4eUt4164gfT1U8S
r7+N4x9sYUFiNMES5pjwcHKk6b5PHv/OOdgCgiJtplaNYUCSLKrjkdZWBbIasFlDqO1BcHhyCHT3
X9ivbAkBybQ4FlvgW13QjmklJJas2k3IfSP8feZMWdJ0vDdo4KyWWfXctJyDVqSFluZTj60qWNIR
gmyJ3YL+j+YotX3Mud3xLNLPV1g29DP461oZTCPldZY9ZhpvrWge5uPcfRwSA2S9WE7d0CG/oWtW
CLEawe7f5G8oLYG4HK96f+Mg+miMgbE574khlKC8oaRv4TF1S1vfF8cJEgsqele43LW/n7Yf7TFA
pgSmthiUMF6WD4mUWU1wjTiTc3/kjooBsFiUq2qocKajafMWbdG+1NjxnvZFz7v5vj/w9IV4e4KB
rCwPlQhCUBAUir9k802y+Jf9lzNrLEoZZZ3NeSODcrI7IHnXEp/oHMK8bRPEJLJKCOTHmCHIcyOm
EHREbXT3ULagYxbvB43wFub3c4wu/y8rbKn33OD1M0uBQ/qpfRZBXqXe1uiuS3aZ2+94BXzbq3I2
xiQ8wbLUmIUGVtAkq++AIC4kBjmlFhuEAx8HRAe8QgPSjoVsgp/l/fwo70Hn5OJRHLQwgzUd9Ct9
P+KppPNjpz4at7qbPPFCO94gmcjOUJI6nBHEOlF8n3TovyxyzqLxLNDPV0OMs6E1TUqtpGtHOTnm
/ztz+scp/A3voAadE1wksvymjTMraB+i4MdnHOi8FRiYk5SoieUcRPd686z3J0oIJQTfL9vYyG5+
HAiDbYmhNl0YYXO3bvuM8gi0J4EWytEd7ZQ9U013ULPtw4e/3QEM2A2lqgYFRKGckJhWUTd2yxWt
+f04/zgyBhzChXZ/ZdRttdYmQuWFJmotjVGxBN0c/m6/sc+oQ9GrS4Zw1ymrzkGvy/WSpHecpeLg
EPuGmgyCqMYhuo80i96/oKDrG9eUFU2ENiGviI3jQOwTqqAJy5K2MLa0e727SYXHy6PhQLfMQEDe
Cr2aqLTSVgjscmx35pK5mWh4f2eGxYFaqaRUwaEaaZUft4U7pXsh4jiRvLnVwK4jm+glVAnbRtGo
Qz2btLu1A29r8733k4fmWNMVsqOH+BT7BEUQVOm33Csgfhh3NXIp4LZo8Cc4t/TNdVv9FMaxKnVC
xzxlNxWj+WtcVbZm8CqYeaNlHEvU5yjUK3BHLuC0l6y2HZ05uTcm3gVjc4uch8J2VsjgzxgCNAU4
ooAXnzx24nl46oi5v7xFtgOvlR3myJ3HwsBNA+FdctW7VCe5PeV+jHa75bmDwigvr8AbFnP6Dqlo
RPmEYaX9vWTg8eOkkOfLQ+KZYJwra5bZJCVCuyH4YoYPUflT6zlBxEbqAvC6mjXGs4I5jlN0/Mk4
OEQbzMvOcAx93dIOeNDkPjnTLfXb9WJljA54dZyn0AWrk1qgcybeIr3mle2UWqHSHetl3oNb0Esa
8qoVwdPlieTZpa6wsksq1SxBNk7ToOGOygd3bgRmW16t/O/Zg49zyRzCnaZGSSzkYLQfm91Uz3ei
2j9kivK85PJBk4TEuTys7f2hgwxABWAp7KPJIlW5mdQ4GufOdPq+OaoRKAE+0bGBYUHoHaLIsiQZ
72QIq9lrI0mtVQlniLjspfwu1GILVbeXh7IdwKyMMGhkJKFJwh45rRT9VzMC2don15IVuvngStcG
6nCgfIWGm8TldVVvziI65/AP0USRTcLGYT9KUoWiEl0prbC/0eOnKvuf35roFJ5tMGDRkrA0FBme
HPdX0fRtJHu1erk8g5snxsoEAxZxitrYuUT9iNjVu7Q3jgQV+H9ngsGKQs+J0qiIxjvzqyk+B7wb
zab/rIbAwAMlgZcXEVUiEzidxjbzs9HrwlOjP4jNxPEdni0GEmRdHHMjQco26l9k0ct1V0jBC53Z
ejXal6dt+2RajYvBBQ1CB4usI23TvdKah+UYVNYUWiAnKfcDYBalWArv1N3oN/m45ZgIohZEpelJ
TLMriidF1tKiWaizkmvRaXxhD2J9O7GE/cIhS+B5E+PHZpw0pZ7jPClRma2DDHq+yXmX620bhmjI
im6aKvsemQhSldUhovQkPzXF82xaavG/cyDQ6ftlg32FDPMZqfQOJdmFcV8FKBARrzVSczbhls8C
UlW4PgYjsTVfk24gBJMAC3V7JWq3Jk8uZGuTr76frfDS80YcxBRR5KAJdlItTj9HkEssDlOWWGMk
/s/iIaa8NsdEYGQgsdQZCImICqKi8UnUb/MeBGkqJ2h5v1WwcYSsyKJqALGhasw4lFgSqU4lXNtH
W/Jql3LgFF55Sn39KnCggeWFfguttcylTXHG7fQm73hvMFvR8/onMO6VEaGl8pOQE0Q0o57m5KcZ
57ahc9yJfs2lkTLuJMSzOdUpLj6toFmJuQvUh8QULKFTrHS87UZOq8hWoLQaFVvbU5VdVybIdb8H
Sjk4qPKraJd8ok8MG+W8fmw5T1y0ZajPeFKKld6N6sIOlcXrNZ6cyRZOrM0wp26hlLqpT3CvTv1R
D6fSfAqXbxxs580Yc+wWeoKSqxjRQ7If9mAGfOr90s79DnpZPmW9IagUrWw8btqZrXznGKdffmF3
sFU8g9RWsSmDBHHwFK/AM5kJPbLr0euvQrtILWPf8hiZONv+t5BzGYQ0CGAxkA9q+k0v3rTwYYk/
cfuVkTgExxTYRcEDwsTrWjT2IrWygA4aYpdLYvDOZLr2v0/d2QRz/pvNFBoBTWtTCEEdohM58an1
KGgQh5cl2cT51XgYvErQ5Re2CoLbqtOtDN2e6HO4vBV4Fhg4ElWlwCM7QjNKFklq4UtXmZzE1bY3
nWeMgaI+b+Iyi/E2lAtuWSxWEPiER6zGGQabox/MspKNEBmYoPFU9TYZOSfURs0zRZ5fg3j/fHWX
SWdIRis1ViI4TU5rYdk9fZ/v8cJ64j3MyNvYfbbFwI8pGZnUj3jfIrPhaGZ2V8YRUvOSci1WgtVp
lT0Gy55EgWy1iP9aJbqJ9KGzl2qMralTbpK5tbVYtcSgQeFjuCvj3mlR8R6KkK1XetEd5qXH/4Gz
Bn+tknpfUGK3iNqny5uLs/Lv8e1q0pQ2yHHLjDWn0b522WMILo6Ox4/Ds0F3xsqGObdpqKo0RjZT
Kw97G6QA5cRDa47Xv5chrqxEfV3keoHlT955vMYf8Ho7fEx26Es7RrzNJm5ijEkkJP8NApLaj2MC
XVIjlbRMKdsHvgq1De063497Ss13eYG2UflsiJm8uR7TuDcgPDPVh148BYJsxbGTGz0PNbf982yI
ruJq/lIzDcJUAPXP8k3y4l35T7ebb4ufukVbwyq7/pq/XB7ZRvUQddizRQanu2HUmq6H5EzjUA7m
yksehHsFahfVcTrGNrjYwVqL3AAZrfqF3Cb+Z9ID6x/AYDfJm6TPeiziLJjWMIXPWR/eqgOPXnZ7
/5/HyQD4rEgqSkUNxJNauEv0L5nc70PeObTRZPJxNhkMn/HSGorCgh7Jg/ZKddYCwcq+6g/oDIK2
eI7OoJ73RMQZGJv+BdWaKEiDgKS6nllKBPSKc8swiXN5o2xQcn4YGpvGyTtTiEuRhq53y43u09Kh
4mY5mo5hi7RqCDEYSuqs2OPh/AZ560fLDM5HMZHMUYL3UZGF4ERZ35PCooosDTgdHO1geuHbu2bQ
TvxKOG/nHI9ki1CiTJ+rmebN0Exm55V20mLCwTHeCjLoYpZEy8MM48vJqyhLVlH+bKuct368gTDQ
MhiTMGcz1i/bN4/NTf0UOOZ39aHaBTcGJJ7mnapxLjsbRecfF47FlsZQTa1CDGg+ZXsq8LS8xE/I
N8Z2faV70JMB6ailfedsVHoL/j3y/OXpJgMo0VTI6VLDahzZ6kF1Ey/2c2INLi6SHi8lzR0jgyty
l2biXCBqi65gzJ6fEk/dG3eyhip/Wlkm7pbRjnniC5vPCivUNBmgyWciFzNtp5y8wC+c+I7ygHau
4Ku76Il3/P0hqvs1pWyNil4KeTiIqPEUWh9q8ko8WrocOw3Oi+Vbaj5DAtFN0iNfnZqzadniOUHI
ELG1cI0ShaVKm7qiyXsJ5JztbPlcFAwKESNk38u2syTiRcPz1N2byqcKl1ZLxtbNzbKhTSLdKclV
sTdQ5T9YtTN6ix2ihlvgyhnxpo5+vgolUGU2CFBPxk1yOQX9YEn/O+/0B+9mCXdSo4gCtaPtjbMz
TKAg70W7SU4ZaXg4wonzCIMjUH/W2jZC6j1BnDeCjDnc1yi5qGzeXqDQcAE6WGVwaUROEiIReLJd
blO9sEj+GLd4fw4y3Ps4OLWd2Dj7FAMcZp0HKUkCBK+QAx+jwFnU1y5DK1DjaVFsLRKyKp94JZFV
XM8005AMlU0LyfROXswm3oCyfSR3VqxdzROPvXBzDldGmNN6UhOjFDMYSZp9rXgziZxe/xaMzxn3
5Xtzi69MMfF/VrTJUNLii4HsSb7rNM58bePeygDjQ3o/ZoqY4tLUulSNrAU5l3YifgHRXIETZ7xf
8n7beytbzPmcaGUe1QPeE1SUt2eecJ+DeoyWQxSox5bePhV2r8wxPlV0MTFyJPccubgFmaU+Pkw8
yeaNWnMgxMoGcxKrdUhadUbsRAO33p7t6BZVw76OpqPSRjueS0XITDS+dXaSWtzr4WYgsDLPelhZ
K6gEQs4mh3hnITgpyJIW/S3pXT3+qhlOqf1TJN/7jpNS3o6UV3aZs1kiCRiHaK5ovpvt7grF7pKd
n6i6jWDrV6Oj2PVDtoNqyw/t7XLssxlJni2zjyoJ3mCjisboM9UH3BXkWuDpZG++e60Wle3oCvRU
iqIRTjcfQMtvSzuoffthDYm3/NXwo110iJ7m0AIDwuWxbeLlamwMrijDlC+FTHvPwUtGGfkVGPsM
K9mHPct2dOnT0g8LTY2GxUMCySMCRZpc4IyFt04MrmQpxlEIeGDTiG90P1E4UfCopHnYxfZwaUSD
rpSIqyglmQGiIAHbgNyj34vgz7m8NNtB8GptGDAJqzpNxQrnpupL3oJcGuoKYt+4E/fkjl4t+p1w
5Cll8vYDAy6RWAOccat3xmVnKF9i1W/a/UDeSr2xFiTnB3ABXx7m9qppBq6bKo5Qtoy6meewjiY8
n3dQ/21i3Q2DzFuq3r1sZoMOn27BX3bYJG1UDIsshHhWOeYW1cTLnGlnKbvSBkvGXXmgQqRoJrMB
3bvMb5BVqH4I6B+4/Cv+4OfnX8E8NtZt2WZmAywpf4q25NBSEQ191MNR3dfo4ER8jAfuQy5yJnn7
ZrMaPePnSVUYqBykGIYDo73OwCNA3AiqGzRIljij5Cwpm3nt6lLRinoCb4axC8e7RNxxCRU37xer
8TC+3oE5bdQF1GRN7WuEXHjf2mP4j8njRNp2h/Ny0ZGuwv2xI5pMJEDKvyVYqU911Bqfl4zhmWE8
PRjTQVwCrE4SNQe5qB/kNHfnfPJJFVtzHuyzEe9wJreXhTeLjLcrBSGRTolBaFdv8LNw6h+Bg07+
O8WfHeFQ2emDcdvxYlkaIfwek50nlYkgZq00DGXGWRdMT71e2XMqOqK+k5LbIB+soc85+V/eKOns
rxaxL4pIwTfjVp+8RZU76UcQalkFr66NY4atwka2dUA9OcoWdKW2kqS/IkF0zPQrUJtzQIRG4Bcm
kK3FzsamgGYIAmiQgtxQosfBAv3BzWKjSAbuzOP7/sNB9GvB2HLsDFVA/UybdTqoidKMU+nndwHe
IBbbODRW5887XgadAyFshbY+lmFaJUg3NYk3RKM1mE6txH+3Md5bHVcbI28UMYdYIoz0/W0niQAT
8WtpVq7eEV7P/vat6jyHDJJUkRwvC+gnHaiz74o099WWR43EM8GgiF7PBelGcFT3+a5RYzufBufy
zuNZYPBiasyo1tD9iRSxaZO+8JKIB4WbJZWrc/r9fXK1KEY3tnKNkkuHgPDzy3DV+7kvP0aiFe51
C/pYYCsUnMydX3h3xW1YIrJsmBJRUUX1ESYmHQ3XWgD/7TO36nWLKKGXB4HToMVda7iV2O8Bx+9e
fLbHwGBXy0Y704GONrj7odFb7UCn4Pw/9Hnp4f6bJU2GsIFBFBDZMntPCbMk7Tp6o/eKPYS30G4V
+9IdQdVAduJVb22HyCtrzDZMg2IcSpoSp1JfFC3QVb5HKawr7HmEMNvX+5UtZs3UulnEinZ+ds5/
iPtRRFU7hSX44Dz1eSwEmxC/MscsWTCWZVZSlRdwYVji5Ci6tJNrV4KkyCccbWWIPbJCo+tjDStW
Kn4X38gjryJmOyA8W2AvtdChD4sWJX5OdkVLCnC5iJzUTvfRzvwactOm20fIyhwb94JPAdS7eI+k
RwhKscHekFvNsYhs/WFAUWfqBPfpC7SULs/jtpOt7DJx75JM/zkqF3OXJDd9NluSeaeGfmpctfGT
gjQQONQvG92M5lY26fG9QjA8oHdp16KgXpsnazQEN08gwqHE+7EmdlQp9z1EC1JV4t3led7A8plI
iy6HZoXSjShKbpMpuZlRijIn6pUIkdShCSDALT80afysL/1D0Na6VeSyLY7K0+UJ2DwmVhPA4E2v
zGRoQyz2uFgi+TnwH2qoX19ANJbmZFCDZiIy4vLRflUPIHv1Iidwgqv4imp2iDs8qPt4M+V4JXeC
GbipygV3twZw0x+o5F4BGrjka+uYOJW6U8i9R/HmkYEbYQrVSkSpHF7X7+XyLiXe360TgzIhApIR
dJ6yUxmB1ZvRTZzqnFcGzhB0+gix8gUTEGPEKg7VYv5Rk33cvFweAgeRdQZXeqGv44CSikiyq7WH
YXye8kNhctLIdMNe2G46gyKZnEzpUCGyEtL7oH8J5dSaCs5i8BBZZ2DDMPOilCta5XBX7FW3ugnd
KodkRYBcdfqg3//dxNGFWy0MSSFUt6S066d6VM3memz+IeXPJB/vLtvhTR2DBaaESP69aFYYDlk7
4mnzIEW8Cp/tepsz4uh0m6xGU4tJXre0QqR5RS+RXd8tR8oAHeGRunVmL95LeA9MnXlH9dgQF3B2
IQ8YdAYYVMHAHm8BDP8KSCqgoFCuqdDO+41sz2OSol93aT8ywECWolShMQoZceFOlQ9Z9KZ1SIIM
Pxstcv9u/RiMUOoKfQToAnLiNDtBeWynJ4LbKwrnzNx+1TivoMEARSqSdC4XuFh2Jdu0srU8UTK/
1O497U66Hg7/OgKYnvAmeuTym9EZuzCjBoMjal8msTHDvFqBIbXwBOTa73Ow50LKmHII4jEZrYx+
6Rq33ICZOvYl2wy6RE2giGEognWhtDqn26eHYP9Ngek9sGBnuuI/l5eUg8lsgV+96LmQLjg8B9DZ
kO9633IW8w9QBkoMYuiGSN7dZeWORdrW3VzCHRq0JNPFNPfyvnMXt/OJwwvK/3DhIJqiGapIZLY0
pWnHqe9bDd3ch/iecpfMN+U+tDMQlfIigO2pO5tiHG+s9DApMrzO6/JRSHc5jxCd9/2Mt1UiiYk2
tfCCpD4GUbQbex537vYFGw8V/5kutuzEWGS8KgwG2MvgaVCFxY0Q1f9oQ8ks/f9I+7LluHGm2Sdi
BEESIHnLtReptVmy5RuGbXm47zuf/k9qzoxomNP4wmcu5kYRrgZYqCoUsjLvJB8gTKcFwZFo6/YT
wYdZ7oQVRpPpygivA875MiiNg3EYWxVqMAp2kAeepEyTyz6Z0aJolG/ohtzW9I9Av5sN5BJ1OqJ5
kPZYCZq1RSHZbeQvRiaIu/sh/mO71nVujlDKun5sU/TQ5Sa7N/vJqTXJY1NrSaXhloaoZN+voz7M
cWlaa4chbhI4BeSDzllUWsvcHPTMdFQjEik1iDyBS9YwNRuhhrJTaW8oO03mpRM9kv9HQv5YD5eQ
FXlK8kHHN1qZWevTcsggcXyW7wbXAFw0+lmIxiVF34uLDAudF2No1ld5+YLuJdBczB6SNyn6ihJY
FF/3b5gfq+PCRJNX49hIEBrtnMEZblYOXOkCkSww4a66zqtSbwo20A79e1XwtnPdUVRe+6nCC2tV
SQWwY9lfi/wU9R4QS6Bh8P8kR/2zQpWXgEpDI5ZSAtzGaIJhri2/NXr/5bqJ65uo8qJPlaT0VMnw
8JgWsWVkn0epdkJ4Pmse9OZMR6cOXq9bFO0dFzhQ3E9ZOcLxKdGPejs8hfWqAVk+KBiwuW7qPxou
HxvIxY/QpGUbrqAFclccu/sE2vCdpaEvtth45ASkOBRy4F4/1yo//7RMbV0vZNCAZzx05mudfTXN
n9eXJdpBLnRMZpkl1TDhulffZWNrRdpXs31bFtFbzm4WYQr0k3SigamAO2BgFWERqExgZz5H/cuQ
iXCLAgN8+y1qVXPoG1TwYXXW82OsC9DPu+HoYwE8niTX+mECSTBAwhCSZP5YADHf/ximi6G41z/J
fvm1McWVr0VpNFDFxl7pd+FBBcsy9EcS8FQErnPd0i51GN6a/vkqPIokVkKyGCZyu+KvUxVrH3sG
98f0vTnE3bvOBcUlL/TKQwlaVrzx1d+FT6ZrmfJbsb75Ddy5mqY+A4YRsyQr/d9a2gbH7lQfM4DX
RMXg7nnamFr/vikB6rBJy6xFgKrH54yklmam1ji+Xd/U3RO1McKdqDQa60KPkUrm6bll95pkeuN4
LyvZ4bodkUOuf98sBpg/vSMdvKTLFG+Zo2PUSd8aqtzEU3eseyYYthadLz4dt0qXJKs5YlQPtA6t
aMwETaH9W85m67ggkfad2bMeTfp/mFBLGzgOXNvYYTyInjoEzsA30oJkDHupNdee6iHq/yKtN+SP
1z+RyARXoddlGnVdvAB6TA5BrFuNAfR2ZF83sp+YPnaN76UNlSQn04IrVHFTfyNO/0xLh91g5kT1
NU87F8xWElvMcvMesq8cXL69ptS9BP1NTPQ0XfFYpa/DtGQWnWsbyoLfSIG+cZd7hjG7uja7tYSv
WA92x1o/HxLdIkGYW3GtthYtQVjYQlE2h8zSmJypKVtBV1pY04Hkkj1iKiKv0rMcTccwrtFXpZYW
6f6kqz/DgR7HOfXrSLqtuuGIdGZ1BWCpmASw9F6uLCPPXqmBekSPvSYyM8jzFqee1pbSNe4QJ6UT
ZZ2jmPXn659lHx61+SxcXAtKMlRhgZH9uDTOaSRfgox50hC4M8lPUPu052n2tCK3jSD050I94tnt
LhnLU7+E36UqOU/a/CMh5jGqyrM+KbaRmreK1p0LsAlFfeKFrL9RE9EEschnuRgpdY22JAtwQLr5
oPc/E+YQeO71vRHEEr65mEiDURcKQmQWGf4UL6dIrNS9H4ZNQ1MZUzRAeX4Nj3EYTmpjwIb8MP+1
OIhbaCHqdn5TH3sMM8gYsgmdP0swH0a52K+B3yyRIFbqJKp6ikiPM9hWn8xW9v5kAz/scLFfK8y0
ROMGCHnlmPT3aSKijdn3gg8DXLSnebLIfYFXBowoX2pmfpWMAsiz8Nv1dYjMcAFfS3PwlkYjJP/M
2QODrT8qFOeR/MmbCft3NXyDptemtO4xIeHk/WPLQIggEgnYd+gPA1ygD4skWPqV8WTsvKAH59fz
9X3af3XdrIArCXuQb+VyXaO67XHZoQkUouMQbKW5HVQ6pj5Mo8YDiuqja3+b1CKOO9HyuGtWV5CW
aSFq66GrrZUfCcrBggXuVzMfO8hFyzrTK9oreOFcq0DjhX4vn9m9aUP0BdSlnQsC29vYUUe7FVHL
7hpGu103gTrHbBO3tpHVdR2MaMdP41Neuk0buHHgLcGpi0ToqP2W/MYWt8hCletgAADSOQ8eOwWn
EALgtZ3drcOpn7U79TLYk9vZoD4OvUUEEtw9axvj69839eLQLHGrrAHRCJ7S6rlsb4kuKuDWN4Xf
SoKNDS7+LWqUx4M8Anrs6NZwXA5A2x9XZLWoxS9aDBcABylkBi1xM9aHyZsNw9ZkcjOn6VHgluvX
v7YgLg5WtI4MFgCop/jJp5WbPzwtOebhJrdwk68mNDyvG9w9aZsN5AJioOW4PK/DaqlpL/OjFr1e
//f375YfBviqd57HJoMi6QqB7475KXLWMnFV5P1Ddp+NKS4oKmpK6znGxa7pDmod2Q3zjKwQBA7R
meKrXxYDF62G6+zTKQD0ajx1N/FhvciyY3iCoIkVXcofpl861a1Y8EbghnwJPDfErAYJ/p7I3lR/
DsmlEKWW3Tpms4tczEDZ2pckwLGdJIDa5lu5eg7pGyQABDXZ/uVrY4iLD4mUFZhgxAVvtA2/uk9P
QFRas6d4061YCHK/87CxxkWKcE4CpRmQUlbarlV9JnbZPVh+vNhuQPQI4L69nCYXbVcPQO1j5o+y
wHP2702bn8DFkLjoqzIa0frCayF6lNVprrIvUsreprxz8iE4jLN6KpvOpWZnK1l9UY3AmkzqyJns
UuE8heDoMy7UqIFuzIWMIkUtPwVVYdWLKDqvRcLvwYzpEKsgMujkuAMZKf1QsQalvTKWbxgBfotD
epaG1jfTDlpuw/KQawAh415WG/QeIHK3CdrP1wPQ/on5+A1cITOVXRQw8Ig6NbhvSh2aHAk4+Nko
6FaIzHBZPQU3NDVjPPupVLUizNX1zedaKN0issKdzSHq4yResTJRcIySp4VZqYiqZv/4f+wXdyrN
Ts51FoFZPZ/vWryh01Cx6sSjrYjyfL8O+jDEHchm0LqxJiqidbwcJ733ddb4U1D6Op3Pcipq+4m2
jjt8kxF345SgFJqLe5nZRvR1GgQd2/0D9bEi7kBFAD8YEUGDp6sgvIFT1UJZUBA1Rcvg8rUeyj0G
mJEARjA3QoFsCS5AfV0/Muu/ceXY8uyNUZRNjazikWMdmVEPMUZmwFMlHJkRLIXX5qXyMKz6IaCI
l0qbZkD9kOScjNXL/99quABQSFOlKy0INTU98zvNeGzNySoZc7NE93MjshSjtitl8K+b3X+/BHji
/wU/lYsIfSPLU9Sg8GnR4mYQnDVDi1xmbxX2nr9ntkhDR/TVuNgAgRG1U9ZCKzmiHoF6IUU3TvzV
BE7OC/d2WVeUSYqOQ9V+0tKv8R+NQGy2jQsLQa2oxQy+X6h5EzdWlvvOKJ4Fn2bNO9ccnIsFSZnk
qtrjZa3G+Hp7KZ6CGwrcPpSOHREV5H8k/Q834IICxoJjvZ4AS4puWpd4ilvfhppl2rqvn6gNZUlf
rC65/pvX1scFCVKpjdxgZArkne1JL9veGtTJMsiMZ165fsXsEUYieuf6rgoSB0/h2eTQuMtAqQVF
50elzq2iOLTsZ5OIKF5Edriioh9Go2qYjkwbXlIFF9gZtuI3YR0s2ERekLefpw7IVMAr47zsrUrW
bwNafQHby9EY6hM0XL9qai/wTEFO5NV5QXBXknyYcWVWT8a8gJpvtqvxDeriTpvVglQi2kguYLTj
UoXSSICEKs5zAKYDTDWVb7OpCtKi6Ajwwytt0S1z3OOOmRyhq2qTz7md2uophvj1GgwhXWgPr9ed
8T+unf8eO40LI1JK8zJf8Hqq+bNrev0t2js3sle4TWn3B4GxNYVcOW+82m4XTbRM1pf66FgdMfFx
+6P3Vu0bPNGLEey7xgyZUEJBU6rxdDmRZsrjqOL+CaDDbDdHesjxOAyQpeYtt5KjPQoWtxvwN/Y4
N9G0pJAnCW+Yir94ayYLTzS0Yru9gSyzkwGkL+KO2i0MNhbXv28aR5rRSjP0pXBPoufauOnLO/NP
GOWVjQnOPUp05iSm4mZS0MdJLyySfxds25ref/OJjQUux9QZiwDFhoXWHUB1QQ6GE0MaK4VCX/pk
OkKH303/G3tcnsm7UFNmMwYaBUVbfipv89oy3szHRbZUGd5h+lA9dAxMzqOmH8AMYIm0tEWOwmUd
bZJXDXPg3fA8aPVqaLWgwxLs6m7m/neVUE341TWGSWqgeYrMtirlMAiP6VgQcKk9RO2XP2v1bKxx
qSZQS4WYaxt6haCtSAFI633SPXJg9/OdfjvYyUt9s1KZtQfzNRQluv0YtjG/RoLNOZhw0Oep0v7G
iOlea69AhRJAhdhjAkaf60eOylyxOqtKVZozvKeB48jUgvBoSYS10G5K3SyICyVDAiLZkGE/1xGy
9tK7sqs8h67pYl4XQu/9MfeiM2Danggcfv1wUB7XBH4/vWsJ7gBtfT+357x8iXCfNdXBSuKHgp61
P+o6bFbKxZcM0m7lkDcANCuyXSpfQTTq5oUgse4m8I0RLsSEpp7qtEPaMWNgMI4mXsMN5udEUJRc
P9dU5iILk+t+nEeY0dvjYt5nkiDDiP59Lm6URifPzYSGYxjormnSU66JENPqelT+OxrT9+euzVHS
QwPYwDVDJ8d3zI8nXRInhXQhqoER+uuxK48AX04IJvKXVamcjhaB7m1iEUzvKIf4jtynd8ZFRFIq
+ITvIWDzu0ZtaLKBrkBaBpZEtbEbOlmpVqV2lRWiUUrBIX9vyG6MZbQZI8wW4iqS9FY9ACGs53Yz
iy4C+43dD7/kZwciY5ZpuHZ2kmN3zLzwq/aJoIcwOgUGiBtqX88J+5NDG3NcVMmjLO8WCU2xdYI4
BZmBI/1Yn7lCV37tvpNL66inFU/7d6hmuSXCxe/j8Te/gCtYMklZjMXAL9B8dpofAWRDFVjbkacc
U8BKXP1dZK/wRfxCog/KRRk6hokxT/igmYTrZJaeqiC367gTxBlB9Hxf/sZvzCECsIEB6BoN0d3S
V7dkYo6CZ2fw6N8mRnmaNbCx9Z13/cPu3xs228oFHrxzjF08oIRawFLqKC/Ewpn15XsKkWriJqfp
fxgQfaeluBYpuGi01FD6S1epMNCarAPpK8mQcgyt7i52B0iQTzYk41HEaYgMKOWc0NErSzQQIwiJ
PBGJomVTX44DmrBSZZmZ5AW0PQp2dycZm+oqr8VkGRhZHhMzxpksm6AwQHGzllLJCsJcVc8hhuzE
GCInz5D+xqsAWtmCKm7HbX+xzOWtpVvA9xnDclliMnLM/aj7kZUi99nZw1+scN6zUDSPzCJaWe5A
t4W5dHmuBTCPnYPxiwnOV9qmo7UEwSMEOur1kHf731pugv3iB+t6jeadnsOMkoYWS3ubxTddI+os
7/Qetovh5+cGJUlAtw96zUL5q9WeVKjGmYVbKs+T8VPgejtVPFgsZI0RU6eU8u9Cxjx0Aaox2Qkq
e+WsS/3pgT7opwzSliLU5V4f9hdjXBVdgYsVcgXV6ueBrx9qX7KpuzKRrN3REIxCAu9+55zhIsgv
Bvlauu+JplQMc6PIR9098oDT+my0oMfgf8asEQToKf4ve+uIR/u5PdG7/qwICvrd072y6oKUwVQN
ngeZjiQrw6kDQEgpragorSa8UczJbfInNt8kscDcrosq0AKEcAp6D5Q70hLVZjAyNYoTsMCeIt2J
u8TVAKy97jm7Proxw51pQDCA3uoIMKfLXQE6aaWxTfVLFsfWWAqJwXdqM3zHjzVxp1traZfTrCHv
ARJKS5gqBWb0IL/+YBjCKN8vfqKZbsECebREMZhGMtcIWkmnPCW9YueBcszDwK5CiI1NhuCz7fHy
b9fID9+nI8sSIvXEicLmfsJjSNRnr11WOjQAvnuJfg7V8lKkCcBeGBWSMFo7UmpNTfZpnifBUKto
7dxBbRaJhRONiCNr3mR6cqRbaXQJpJteJPoo+LI8iiKuS7bEDLust7UVlYDmrmBs01WbSlCc7rEF
/rLBXHHaQZyD6HOIRZ10j8qgaFGO+q36MIExBarV33tLfugPolbMXgn+i9n1vG5KtqYwKiMeAd3T
/PKSu6W/8q7Dlqe6hW++laISWLSj69839rpsaNCrbImjmvltXQwXkPo4Yyw7Q5UKqlGRm6x/35hC
hymY5hBukkqXqnlSjNDSxs9S8KIsjeDr7eZ3VdaBgzR1KAVzu5guS5O0OoLo4DVHiNygT4E5kZOI
MGt38zZmuM0zs7rqSlag5MwG8P6r1UWe4gcl6E7LkMaC9LRvTFNkcF3Lhsm3j/NRCWepTwlEFehj
TIOXGYCFbKlOai68mu2WYOqHLc75o2wYC+AdiaNPn2XjG+D219PBfm7fGOA+UKeQSNYGKgNCNAHU
06IhmN8OVveub4m5L4HrifaO+1CZNM2RRBA3gCG5SarOLXp2G8ffG2HxKrLEObnGxiFOVRRjugZx
0AnpG7NQ0/ScA7B6fQ93M/dmC7mUSrpS7fMYkaLrvwzsNPTf5UmAAxKZ4BIp8MJ5Hhv4Sn39vZ0+
zfKLGj5dX8V+wPtnGSYIfH+NCiEB3rqiCe5rN90x+hG6oFMEeYd5ah7EYLK9zqwJ3eO/DxGscY1h
sMk0DR5ZCQID8QBgOM+vyTcVfOSQcX2+vrKrmwdTXFasg4JIYY8zVIUXLXhruu+01gQxgbyrtfxW
s24WxNesepGPtMKCcrO2srq8W2aMqqkTVONG/ZCaEWCN0eAvTXlozME1DeXO6CRMbybt984g575q
DxVJz6TWH6V5ma1Ck20tYJFdDHqNMer5VGpDYiVp9KxEi50A0VZGzaENhkOMGfVAXS7g6H5tquYV
FA2Glbf6p7Ca3yDd7UJttaY/JvZayotlRvlsNYVynBbIbyYAX876qYvpC8vlGy2UQycOMAFUtwAw
JbNVJcVNOIRf+k7OAFifqBXI4e2Shz97rX3UxuVOiWZfLSuI1y1ONS0nVU18JWLEGk31UxEz31T1
Ty3THxMd5Xw2H0EEWVhKj+FwE0zlVeGZ2vgSld1TGBr+uOg38phQq6/Vn3oyZRZAfnfaoGT2NE1f
wHr1MEjBYcY5wITDscbQAwQ1KXWAY/4qN6MXx9J5IRSAGDw3GOMXsyGdBZ4sv5nju67uDqyUz2h4
PRKqoHghRmZJQXPbdsm9QiVoDTXFo0LDv6DQfVkS+rVTG9Ct0Ky0JY2eh3YurLxJH5W+vB+L5H4g
Y2+r6qRaBNuvyvGZqcRdeuiTkcUvq/JJJp9Zm7f2gNYaq5OfyE9WHdIjndPnvGGhZS4KNIXH8XUx
1W/4V9xuKKiVdpIdqFVopbPxaTFTh3TKM7zZCssVHKDgQVHN2meV9LWlDtVJ6kZvmNObRA4gwWY+
A6vl6kAEytLzYo7nJmw8Q2WDJYOYDRKA+S3Igy+qLvVWUEs+DbMTZGDBuNveVmPtYzr3FGbUDsfq
m0TlA6uK3DJT1NOUXJI8d2Yzv5eD3OoW1NZpmNhyU71eP7lXs58J/OOvIckIs3SWZ1N2ZoyGLTNk
JZrP1y0IYsN7UNyUQkk+xy28nDjjiIvQmFhKkFianArCg2ghXHDQEylMmhFlkGSadm6UmLkLj9dX
Iorf7xeVzVImheGevlZ1g7eAb2YVsTKcvwkuY6f+ft3amj2vRLv3xuPGWMeqNBoSxNS5X6zIeATa
zWLaj1j3w1DgBHtijNtU8X5B2NiaJjVqKgnfaO1Og734Xe0AnC3oF5XPJpg8wRbkrihkzCPdD1+B
PkazOHX6M+ssUCUJKtr9ugLj8KBq16AMzvlkG2kGotaIe0H7LShcJZtsXfuUisbSRGa4pLVoKUqi
OSMolLqbuZY9cyJWWxl2r4kIbf/Dcz6WxHlnXuelmnbY4Oj9aWeEfleK9grebc4yqJeue87+ifsw
xlW0pAkMKqnwHJn4cfLCukOmC0wIF7T+ho3HtJAAT1mGb7QqxFJvnU8H7yNaDuuEukj6Zq/JDv/8
WBFX03Zmq5RQ7iToViWfOiiQYArKSzz9ouv24K6sWblhJZqg6hQ5CFff9tU05q2Mj6YYY2lnPVAK
7Rj4apZ2Vqqrn65/NeEiuSIXziiD1qJDoLSZH/gU806n+RWmhpWs35oP9WHGDLDoS+4Hzo+95Qrf
wsxTM43ReqzK2sMn9TOj9nQN3INx09vGVKmWKReHaGx8pR1souIFnPUHvJE/dPWfTLxtvzTfRp7m
YAESvkWlz5JbHEqUCHnhhCq0C8z8mKrVjUGqo17qX1iS3gasvpikPRCaJA6t5sgetPRxLlvolmYi
sh/BseJ7z1oZzqmewgmlFlSrFyDRwj+7hPz7LXQuJBW0UQKN4OQW7HHuXqvCl4KfAjdbv+dveUUj
MmQYiEF1hfveYYPR4kzByV10H0qQ7m18CpwBij7o9j51hx/JN2K7kJ+xRe2X/ZjxYZmHbGdV2xhS
k4D86ZZ4JjTUUky15EeK4ysJWWL23shMdWONyyJ4nmoQpGKC7hKYHwDoW46Zw+7Vi36p0czXIbi3
CntWz5OL/2uW8VjhIV1AY7Qnf/nLr+C+aD3rLaRn8SvMJ+IhozqmtT774iErt8hidejVrFeygdqB
PR9EW757tjd7wKUdYxwGYNbR8c4Sw5rC9AZ0eUeBP637eMWf1PU3bDJBPyoLCTTczSUjlHGTQkud
yQd1kjJbN2SHhdUTOIFv21mzkzFyAy16EPwCQaUkc7+AKU1SB9L6jIDH0NqV7RgPKFlrS7fNYfaG
bzLE5hJfjyxRT+w/QvbHFZvLgh1AXk0/IVrlWmGxbrTDpnwrpwWVupk4mpY9pUw9MVm5FGHnJwFm
hcMYL4rxZzXHfbxNBW9913tNuIhziVIpmlZKNLzCZccQqkH1z+6gPS1Ah1B7BYABhXx973cdbHMl
51Lk0Ix62rAUDtZAkPcxrkTetXrob961McAlRYmgkgkJ2jJrE4PZ6Sl+phcIx+JhLPeAfxGpZe4H
+Y8vykXHoWnyMatR4qvlIZ2+hI1fVYInBIEJHuYTBLrEghEJVyV/NdVBLd6Cxr/+WfbAHr+EHc4x
yZKVRkZUlIAP6bfAn7zJIRgm7D7HqJeyR+krQp8XuX8wqPuLWc79AkIbMEJh98xu8kjfvxRKJpj7
2d29TUjjPC5cabnqZq2SqheSfmHtsTa867u3+tRvPrcxwfkcOjEkxn/oqJuSLSvnOjgozaHqvkbQ
gwVHynVru0doY43zONqwpkurkgBOn590I/RZRZzrJgR7xk89hKEGfocZn2WKsAYCLdYfeTserhvZ
jcIf6+D1KfO2WPpCH/CEPXyLjZtWa61ssmLiV6J7uGDH+KEHSIdNZbsgp+bpvRG5aiwQjBdtF5c1
Iz2eVErw71fF17B/refPyhgIvvru3ULTKIFWhgI6Wc6Ny2LIiVrmyFmAt01KZzXTYvX9udcF2XHf
mT8Mcc7cm0Wx3j0RbZb+khbsOWy6I4hF3GaqD2oXPtZKbV/3hP3v82GS8+gwGo1Cx0imI4fjiark
Ps6aT9dNrP/E70f0HxOE76Q3dacoNSYzUdyt2IzusApmrXz8183szdEjoH3Y4YrISZ/qlboM6eBu
QJEIHtu15RM/SHYILcjkoEObyLBKZ3ZyJwZZhmAn9/P5xj5XPkpqGy5tBfsr/kn7aYI/AuyK9c0K
FexuCx8I+esrvv7tCI+xHmm4xJOEAqJDou1eklmwo9f9nvC1WsuUgkrZggyhRNY4v9LgHCc3BCI8
19exf4Y/Ptz6901VWrOuG1iNJ22oy071UwuVMentuon96m/zcbhsh7Zpqms1Wbtmiyede7c5VneS
W4DfI3haXOMQ3okS7D4WYmOTixtpR1meVah1oZh41KhFPTCHYVJpkv0VwBmd6u+iqQ3RVnIRJC6Z
zgocOEfSnyF/MLNDPAq8QmSCixhNL1UmM+Dmg36E/NwEMp1E+nn9cwk8my+7qihJpHSgSIJh7o1d
dFMbhnPdxH/c9v71Or6brqtZHUYmtqo/rTNWmNn0o/W515ZeXEW1Z2dlvR4hS2o5IiyVYAvfL98b
h89ZSWha4mC1YZRaWdvdZnHdQI6lECxyfx9XxJa+coix9YdsDDFWT5UCTi+ohfyg84+6eb2+ifsL
+fj3uVMlkSCV+vWVD2xeVqh6oQSuYUkUWHcTCNUMBahSwMH4x9FZqzE+rqMXoT8NzhRYmZfWlkU/
A9huT/boTBCSit/WWxPTxVjs3TVurHNhnRVLbELfDCxOwAxn9xDitSbIRkfOj8waneVb9yyandkP
HBuTXFETlxJR0ggBMWmIZfahvRjSEWQ0L6aZ3lXy8jIDNGfFKeaZG8UN5eSc5+F9rwzPKg0+/cEn
3vyW1cU2LtQ0ZV0wChkN1n1byPc5OAWG4CYs2mHOSweJ0TIt8H3HWP9LXgwnySFqHCuawJF2T8Nm
KZy3Vm2QtkuGWlEOWltWmaWmgti4/46/McGF/EgZcn3pcAVeZ/R1tNqHg3yneKWn34vSi2g1XKhX
g26J8hJPIhE1bqZa/2RKVICz2C9pNsvhYn03gO2kTeCI1Fq+NEeMarqSK9+vwNPSgZK4qIYT7R8f
+Nk0kG4q0caXT/Wl8IZD67033f4HCUtBVOHjf9mWhGQmULWavybmf3RcRSMV/7GHBiCszNB1yrg9
1IlESScjfvwNKcpdIOLfO5oluonRaRF0MXfdghFmgjWSUEAJfj2vbTNKSTuUwMIz2Uqa773q/kFA
YJQooJuj2m+U3hQdxDBdozGJwHZaYmKYSmfWpoLDut+B3tjhTmuXoNjXOx25q8dQsnoIHPLYQfJF
89j5f0Dg7LrDxhy3byn8Lp1Wd8B4LZBfka1+bjrQKkwn446eilVb2wYUCFxO81n0iLr/zT62lDvK
fauy0NDQxAiN2U/64Vw3k3P9q4lMcF4YT3mixQuWV0inSbsFsub6v78bwz+2jz+4CwQlaZvMeAFn
mhWaJqZdEqdoMkGAFSyDP7S9SeQ0XOtbM70xgAYtId57fSG7FnQFECxMw+POw+XeQKIZaNIRwal5
7M23OBGOHK+O+9t9eGNh/QWbjNqWlJVhDAvr0Gp5QdF5qmRr0IEyHNzisTwWkOA00I4Rzf/ufqON
4fXvG8PJ0g0SnRAactM8zIN6SEbmG7LwBXitiK4tkDu5TZXEtTStW/jUQ8qcgPCH3i6oqBNX/Ha0
e243i+LObR5nbSOF6JnEU2ZHGfukDoNd6PLFrICdG9EJMIz7VlIE4UnkJtyRlXIpYs2I8ySHyTfw
Dp1YQ//oXrxZGndmFSOLJojxyU6ECwr6s5m7BG/XvX2/1PywwYsOQORFB14X3yp4nu4bp7sxvfAU
PmfnarZMv4YwSimIFO+h4Ip78DoEbTBVZjICMFz3N2g7h8odTb6w8Bygy8Bir1QO19cocHvKFfBR
XYeGmSM00bo/0CaxabA89UIFFoEj8jSsQ4dLWLkeay3VLz3yI2R+b9Wqv8hwDH0Abo/ll77TH6+v
bv8eu/mCXDgx5lgjRTTjWQfDsexUn4q7tckA7sGH6W9dj8M6FwQpymP0LLC9BkP+U0KtEaSrsoGp
P56SihhSOhX1+nJ4G9Z4yuv92pZc4reNs7iNLZbbXI/VNYPcYgHnqKM2RLsyZKEzNHlrVW0+2vUi
vzUShtliMh3rIHYE69wL2YA3oZySZX3tA/8aOSWc9FGjeAaSCmuBIhs4UpJV5QH9PWJHM56Gm0vm
mq8i2NOe627tclGGmFitihrMybLgdQ5MJ8nYI8Sfri9v3bTfNnWzOi7OFFVVBrGGr1hIzjIfaSlw
E8Hu8U8a6UDSpeiRd9ZYhoisxPfFFDvxIBg+2t0tjOIrhmkQxKz175v8lrdLWRXrO7aa3szmX3Lk
gqDPur5Xu2Upmkb/GuGS2zAXJVPhJ874sA5wQZDQ0R8bt77BeJ6Q0W43PG+tcY5nBlo9hhm2rnO0
yF6c/EAOOYDoU/MuJLn8D8Smu96wWSDncyrosNBqWBeYnbIaiN2jYAdX5Pxv7rYxwLnbgsu91ta4
EAWjDP4wCcCZEqN3zXRsQuqAPdgaB9DfhrlVDfQPBi42+8mXqWm/dBlNcryvDs/p7PRSZ6vF9+5P
XqW2ZriniFmK2wFEhDi3lYVenxWC7zIW6QWpe/oVUMj+1xf5PmJQd/pQJ7giEabcj30dWHEUfDMj
/Ufd9b2VyOYpneLjkvYHkhqnzqT30IK/5JJxGvLBCVo8ZQWKK8lwLSa5kIo+NnLrhEt9x/To0HS1
N8gDYPvyi4kZgWiQ7tKUeXgQe8zkyq9L6WVEOMYfYl9WAOvXDR/Df/bQhj7YsvypMS69XICmu7Pl
vDxX5QBq8v7eLINDVwOGHrTsL3XUcqvv5pdwys5y2xyHID3GbXbu8/FCRvgJgt85G4f7fo4eRzk7
BxIIX/XhJQBDQKiQwtHU6BAV/a0yD0/miGemaUH7dhm8HFzoeQQoc6Dm1hjeQaziJkhyP9Smszz3
UO9ojmnWY5QWbNUZYXctYHRVsXi1vhJ49A5rZi9SgxjsFsrtFPR36RjdENDUq93gsAUEAkHujvpP
NUjPUgf6zKQM/LEFUEqO/Kgn9lKGfl/rrtpIp04avLoEVK5IbDK0h0kjvpLLllFKN0udFJY5Gn9B
V2J0xggw4mxxGGstrUmf5gKweGqSL3nTzhAEST8l4H8xmXYYRwWoh/QJo5WXrCz+j7Tv2o4cV5b9
Iq5FA7pX2jIqSS3TavULV7sh6L39+hvQOWdEoTmFOz0Pe7/0GmUBTGQmEpERATWr+9Uybsy4AXpJ
iW9LffBjBVNf0YSrTLN2jWvbs+QvUR5YFf6Irtn4GOVjQu1D06i+bc6OsmhB2lvOkqlBbkueqha3
lpzfFRP5ShsjqOXCl8ziK6h3j7U5PikNeQIJ/XNZZc9WnsUuSHItf4nlMKPluQKmJqvoZdRMP9Pw
NrasXtRCLkTSAtsav+okCvqye43j5VNkzGCFMAanK3JPJfHnqlcPXau+oNA/gyfyVC2V4ppRcpHn
GbDHujvGmu3EQDvG0+RlWep16vAcZfVda4FZL1Pv+6m5oZJ+WHvlWDY6pOO+jdCxidBTzeU8IK12
WBv7JHfqzVqb+IRleVqlFADu5l6Sbd9QpFdVmm+REm5V6G9mUe33ulU6I6Qky7iDNIcZfWuLOHbJ
mkEEpcCUhw2ZZk1y1Gz6pmXtcVqznwu8M64hOlgP6UFZo+eqRKlWGa60vEyjeidX+X21dEeNxr7W
p8euynVPIkCBtU2KAxT5vem2zmPSHNdFvovH3l0iHdI4zWeida6JEZZVMx+qebrJlvGYq4an0eRU
ptnk6HIXWIv1F51o7pDGOhf64ltD9BDZykEtMX8C/aqLreQ3MwXlxwDxlgKvI2GfKJKLhSyujm5z
1GHrQRO8zNmJyhkJp1QGKboKxA/O6lCXrZNbESC461OWR/7Up4dl1WoHGojuNNhndchvaTF9j9LE
KSVg/QzrmIzoq0jSIQfyrbbKS1JE7qQ031pQ0I25dk7HGVEqp4/zkj4tVePjpHxtpcaNZCQIZXQp
1I+yWbuBSlG4ZOuLSZPnrgFMr4zvxzz2I4zgQCDuYBgYjq+sy6iribOCvMeZaFt5rUI/1wqI1mni
Z5l8K0WV1ytVEK3ZaWzrb7oM+aaiPaqR5Fpr82Cn8yd5oQfMeCDGLSeggD2ZNkc5zx9J1/vRavpp
nHyJByLofQjKm7dG46a8GctZwcnAZqd65qpt7g2L7hSG+Qc3221S4UpsJdUGouS4x8j6bbYGdilo
KouWwVVp9TI3eb/i74PH+yA1zakYtbtVnoV9lt3LySY7cpVaDbGKSMpRtPfe4o43IHf7ZBwhfIBL
0XpZDn/0arPdOK5Ww6NlK1OKWo09FFWJKzkdEAjRT4JnoiFy2tC+F2FGRXvJ1Wq4DCUQyYbJxqrd
zLrpx8QtCkHNxH73lXrt7QK69TuMfZt1hAutrH5aMR9dXZbeTaQvsypwcEHlyZPUZPNMSmoh4dvt
sSR3+SxYyN4NffOBeJYQpYKaWSOjKmM0Uqwr9f9HQ/32d65s2JtywGbDLDk2ddLA8eixv6E3JgAp
yhfiFj6Y6cCGI7lp65gXE92VCXyl/cUUVNgCr3hDW2/szzLoUecB498oubT+VpOP8x/QXW4rzzfK
ko2JWlrVAWNIgN11x6r9usy/rl8Sdq+M72eXH5S3MXqrGcyxU4KBv/mizT9MCsZh5P7rhoQfi4sS
8VCrcaqgf8hObXNLAAGI7rvn8T732BCV8ibhIB/0b7WLibvo9j8eYZWLGguh2lKy+6RNreOUDUdr
7s9xMz5dX+du123r/FyooH2kIUPCDus6KzfoOR8YCCW7E73h7Z9iE4BmW7VllccWRlRdGn2BIajN
gv0xC9t18AWL2eswE/3dBtfSk7FngK7CRn4TH6YQUseu8diAIDfx7KPoC4kWxPLMxteXQpuKNUbe
rRdysaLypTCEd2LRgthv2NgAeeRk5Skghgw63TyUgXW0v82uFPahLokxDfup8X3/WATZmNOoLJGh
XJgzjF7/ZLi4Dt33jn5qT9RPn//rDnJnrOtWdGVWvG/R8VRYKM4FgX0/Q70vhztDyZwsnWzi7y/R
BHID2WmXzjekU0aOdiSKGPuh6d0Yd5CmVlGMPFvx9mSctfyC1n+qhlP25bqL78fwdytck8Smeg7A
pwyKrvmgRF+aMcRLvKCXJXBsvvcfVUlU1gucLiHaa2yPD22ffL++jH8Ir3+vg2/2x8WcSDGeY7z+
i+4ln2evenhjMvQMj76NVa4P6Am49oU963Z4sRbUFP/Qr3v/Ab+FCvQBOsxN/88zMoMUgL249XGv
9ZcXPPEJ9nTXOwxioicOyJVt8q6YGVMZWzlccQVLzvCAKcFTNoJDco4FmWt/ZSY677IJegTZ4ppM
VRMbU5tYiqe00w+VysFaY5LE0BLHpPQ5JulhtmufTvZxqRZ/7fuQgHTg+vfdddPNb+B2dxnsYkXj
HdnTulsW9FV+VEQwRLBbtW1McOE3qiJJM3OGUD4lh+QEpdHACBbhIK66++U2dvgQ3DcrZC6xlA4a
Dqs3PcS3iy9f5MZRDrafvjAqPjYwWwXlbepQn9E0q5hWko4iyMj+plq6YsCNZCTtj9G51yU5ywvU
wRKNzkWEQWej+TQVoufF/Y19N8N9O1Am4i5vSoDON2MAzfNDPzcexQSyZre50xrDPW6BoS1bAsfd
DTvmu13ug5rr2o11Z+D9r89d0BxQh6iNsE8vssJ9TgX40UIv3jKqDE5A3P5OyS+mpmY5mtvdyS/C
d02RRS6pxgqAeDVFFpJPs+qsIPpMPQVtu0/FE5LFI6jtXUVQ6YtMcok1UodIatYIWxmNDq3jg0Um
QW4VmeACGpgaQGXFTrjJKnHruRFRae8CpMjGH7iE2k/QB7JzROgWTA1agB6m1x7Kw+CpQR/anvA7
Mb/+7Xq2scel1lXKh64uJ3YNZPMI0m3mlgctVFw0oEJrdf4kQv7t7TwBHxBhbdKzqbtyvbWLL43e
OX0UC4wIPhLPwpC3ld4Uo4kn7vieVE+ykLFDEJJ4jcIU3a05VQHIlvXJi2ni1Dn4kOo/ma/auALP
o4digcyxDFfQytS30IyONeG4neDzG2wvN7WvQudCHSnaGQ04ZT4bJ/McHdPURYccVGx4wxXhNHcx
jdtFcXEhoai2VwmXFUBVjghKwbDW1IlS5aHMu0ep1gN0p4OeqEdpNC6QyH36bx7IBYl20kHDWiLe
UtO4y8z5MKqrA5nyv/6bGS5QNPZQ5iWQy3iWTw9dYTo0Gx5maRKEvH8oe94PFBcu1F4HfVmH70fC
4TMETcGyTj36XTtpIMT/w/rxPVrw8M2GkI5OKBve+gOrpzhMbaZ3TGDO62dRtbpfLr9b4ykVqsIk
WZygfCSX8sio5dMb41QCksMyl+EAagAZLh/MDhgTrr+ar/afNGc39rnSQwEGXzFjBJJVmfFiNDpr
idHAqRLEq91xHGIpUAo2iW5ZbzOxm0NoxpAFJBJKHDYrtR4TEEoCyw/AChNyrZ8R9X3R3u7GyI1J
zm/Mohl0KsE/J0Ac4tCuf1z3//1zvjHA5ZVmTgoLLRYG9B296VsdzIc1tEPzcwI9IoGt3Xj8botv
lcZZiWsVs9X52W18pq6tuNlzHHZedVyeWreiDmgsRal6t0TeWOW8o5TMQbdmhOdystHdjgvZLVIq
Oya4XB11LQ7XV7n/xXSQDZvgdQYBxsdIbaqlDT1tLDIrfZo+DZkgMO5CpwgEo//PABcZa7Vam7Ft
sJ7KGU7VCx5Cvdmzz+gn+dpX6TY/l9abnjVTlBJN17F4+FsZsjHOxUtqjIVNmgEkhvRRSw9EObfd
/ZTf2IYoA+1/tvdlcp5fxxq4Sno0sNSlgvouJMI1+5j15GRoIgLzt4N7bVXcIdA6c01aBG8EMMgm
fMEzpAc1qWf6mIQGSu/uKXqJzvVFRKO0O/y5+ZQ2A51sAkrSFxnpM+xm+UXBpAJEJp8h1XWH2U9M
dLExIRAsB5DPgt415AYEOWn/NP69wTZ3LrLWXNJ6gqMWUx1gBOdHpbVOQStRmbdL/qvLQNoRHUrv
gBl9XKUdYzzZIj3e5qALoXwxg/UMzkS2sUrt5reVNx3Ibf9FEhyUPQfSialCxIpYaNVxH3UoDVKs
KswWVdgNsjtCGEaqHox59a+f+L0zoet4HSFMR8DmnzhtkEZaKm7hXtNAiZTW4FH+TOxXmh6JGVw3
tbumjSkWfDYOUyqowqkCh8HU7ikzaSAbxSWNO8e0B8F8027Jsl0WF8hIP1SVCu0plCy43/Tgb2/P
IE9GP+FUXqrOFTWhhAbZ4jeL03JLV/sO6fX/aGzjk+0TsDWXkHoS0XCIPhoXyIyiVjB7rcie1RR3
SQby+TpOQemnNfi/7rOVgRXxv307LqAtBFSRZAWKS1ZPC9q9Wv157V87+Q+Koe1n49w+pX2VSlMJ
M3T2RwI+oFx1Uls0gr9/qg3ZhjIJHF/lG3kGhreoJuF4AbnUOVNYhc0E3XLFn+4NR3GbwD5W5/lO
eBFmv5+P1boBkwaKOoCFuPVJZVLb2gC3jNr8IaujW2Movy6lcqzT+JJWJoSU20NrmH7b5A+LpHtq
nd/rdRekKmhIBzztjM3q9lZzWCvVKbI/YqzZ/EC+QT0zHSe8MKF5rP3qq8+riMFsr8DY/n0ubstA
1il2gsQ46J1PyHxox0xQw/weZhCoZQvkiPjAusb3g5u5N2OMXeBhh1j+Gt83EQm77NkWAfl/T0Ef
7XBHQprSFQzCI/HW9hOtT5F8r82CMCZaCucuk95M86jXGJXGq5tEncIKCQHsRjSmsvNU+WEtFpfL
l7iOrCix0DK5AQW3012ADsVTpXwWXQkEm8YfPDsym6rqbAyeVrfGHNbG2VAEGW2nxvy4GNaO2ITi
IimA5epLDffHyZcckFIE9XeQmmGEeHxRj8uP1UW6u0swRf8rT73rgXKnt/bROlcwKF2Tp1ENCUV2
zyp81e9Cy9M6RwuNoH/O3c7816H5o0EurWpxm+VpguUq1mGCk0wQLI+VX2DrFnjjzhXyoyUuqWLI
EY3DCB4/ue0N6wM0S2hCVslhVJ3aafEwf1A6lgiFtQPJ/miXy62ttOqdVJW619oOSCSCIlSP5YsO
wUHLiRxyHr6LGubCr8hlWB38qmvCxE8YaVr1AI7Fk/H0v53sxzjQBPMAwiVywSTVwX4cjwrUDf0x
cfBeFyqFU9zIj2aIh61DdZaeRJMOb6CYj8no47Zy0cWu1SynQAsiCdpfGP8VyJhvoXGO/5m3RWiD
AnC6sYLy0zq55lPmlaFobu33dPjhF/BXCK1Zm4xUECLvs8lfym9pdkylBwVZDfKBBvnZjp+un06R
QS79zLKyElphmxk/CJtAZpK7qpAYh32tKztrcxFIkzAvqerYWS1a3Vn/mad1WBKgqCFWqRLHlARj
GL9n1Y/7yMWciayd1k3YxzF/ovlJsj5f3zZRfrC5GFNCBkoaKPYNgFxi3bfmAezlY+nL8aHqfLsZ
HH3416XgxzVxwaaL1FrPLawJNyEXMPmsqsEheLy+MJE/cJFF7nQykQFGVPgDax/Fx+7YhyJ1aX03
7eGTWxjbIpbFT20NaWNjZksluM7VUNJgcOrII/L4V5won+psOhpr7qtJcRvnhY9hvSBaVKiGZ57Z
W+dcljwr10+ZOhxHDO7ZOXAJpV0/YGogrAxMQs39z2Yo7+xpfI5tdXKmsgnNoj2AU/SS16unUulO
6/NnqtRPZpoEdmqdUjtLHRnjAWBtB8rLBJq7K56SLHKTxrzI3Zo6drV+AVHyWZnqn6m03MorBeFb
7jSGfhqNX0tVNq6Rqw/4cTdjrVWCVLpb/Ww2jXO6hAKEXVUVlNQXkEcomgsNA4CYba81aHDdD0Sm
OGermymDknpDcKHKHHnyCQDu3XSbZIL4s59XNmviHK7Mi6GKKQqt1sufwDYS9C/a18FjhFXy98iV
RJOf7OT/Fok29vg81kakqIEXB5uiY4Syrzg5OvYv80kOcA9/lNCcub6TwhVymWxJoXKfVcicI14W
qaujd0+O+bn36SE9QQpRdKcSfTp2xDfVHgWvD+75EmR6I3JfkuxXo0CguzZ82qgv19cmOMX8VF1R
zK1ezbHmSfrPOaZ+UkCXTRW1SURWuBxFFRChKmULDfoJegk0+zRmNEyIebi+GHZ6rngG4XJUi2dS
ZYxr4sUojKVznP23I8VP9ZdRPva1jGUUZuqW/Vlv8ORgXAoqAKuI1sFFiQzT1L1MIdyq1ufCvhtH
wWu86HNwoYHqRm9aLbvm1a8d7Z20wFDM0/VvITo0hAsLUVmReMjgWengUhAeMeXb0cFkDAYsPHqu
Q+ExZV507fNzgYEgf7SkaFglhCd5t/s1ggpXCovAnBwRumanOYZc/h6FCBcTJFUuMKUFX4CQyyHz
m1/6rXq3uph3u5j386tgMwURgW+yQPLP7pMG1wWMDrOB0c756ihOdE+At8Skozd/E4+NCryE75uU
VRGlekF1L5Y/Fe1NOnwbuvD6ugSOzmOUakuOmgUtaq8YkDyqxTFETWfRIriQEElmlJe9BS1iDYIn
DxD9mTVBCH2DkV/xO35mPyunqVMW2GDgbx3EuyB++dK4hTvegfUb2t3GkYCUYzoyWubCo8DH1i5Q
iv+etOeDS+pc2DCzMZ3bCruZlJ5aPCj/nhbw49/nwsZAe9maO6xzUS5G+Twnp7EURNidLiZsEKbC
Cl4eW+Zx30Mc1xgkQ2iCQuDBCNPX7rkIl/vkV/q99yUMO2Repof/Hlr80SrnJSBHmwiQSbpnWocs
+SEXIkjKrhtulsXdZuIG3VOjQEOjGjSn68D4ZuIGAHbw6+dJZIbzgIpO05gOKMUwvUb7S0Of+0Jw
rd+9XmxWwjlBmYJmKMMTj7dSDLb2d0P8QKJfNDmkyqmPg0IEYd4BM3z8Nlwe6ZWa5taCMNR6jE+/
DsZg8ZtTd4mOhsfY9MmTHtKDegCnAQi+FNEEGMsav53uzYK5rGIugBPlRo02RqUc+rK4bfPPUzG7
9To4StqJGlK71e3GHJdXQNycTDOA2/9Lf66cqVe/KKF+AqIBy0tk57rL7CeyjUGu2FzqQl6sDD4z
ucktxmYxujIerBvWpGmF0BTBZvI5xSyGNIIGsO4N1u0c38jFQ249TmkwDFS0LpEpruYsozZqKE30
N8Sv8kLvrNf6u/m8BG8XkxftnkJmGbyczZ8Uoe/7yRPFRGmva7GEo077w0i+6iC4u/7FdpPmxgAX
SxISFYaMu6mXr/eg3W4bQedFEET4NILxtnleMMAJrGbqSEsKDMhDrz9eX4TICBdGsmpoox6sJJ7c
BkN6VtbjFIkuiqzDf+Xk6lzkAK59UrMEbeuYvBZyOviTbh1He/Ib0FM7pZ676rQ4DYbsHLleRdYF
B5nXntamrKmlBdZZH6Zzs6+xGqQvU5DdtzjJRPHjzr2+pyKP50KHOY0WhVohJiT0p1I3HSX/a+rd
HDjLQhJhr0Tfj4saOUmSorRxRYnqhxIT2zI5aLkk8HSF/eIrX5CHvU5r0UdNjjsEQ9MrTyzm1y/l
QbrQz6ub3QNEH853yv18rwiynOCM8VBYm/YdVWWcsQnE2JG5Bm3W+Ne/1m5J/36MeTBsM+atWaws
0KfPdfqUL3c092RD0J0hopVw0YJgulyPMoRBzAH5kgZMeZIMLkD6QWcXr1YG75AHvBTbs/EDTI3B
bHVPuG5QZ+6VH/bahVPTf4HcytGSJRdhAa/x/SFKzHMclWi70Op1mOUT+CGeq5FciD0BBmU+kLmX
nL5b3aFYQ2LWGHAynib818nC+CF6v7IA+MJUVW9Mz0nfHMuFnEx5fGytGf9Og0xv/qT5iraJaag2
3uP5Z7oakndVK6W6B7LTSQvAHFZFgup191BsTKhw503fxgTDv5Lp6NtI5vdZv1OAn5MrQXoR2eC+
p0XoJIFbEHf34USTu6o/KIOgPbCDQUTJtVkHV0aSRc1NCxQob6mzfixc0zVZiQVFMtGLjaj84IHU
hoJpamlhe3bu/PiAmcVXAiYsVn5kgQjgtbt5mzPH/n3zgZo+NkZAg4gXyeBXqLOwSeZvlaSLDp0g
bHGJp8gaJbZN9KFUTNJPafwwat3D9eghiPUG+/fNSlYJsKcelJ+4nIPVD3wYIEqh4NfQv6+iKe0d
VNyHCtzg8krXl3m0puiroPIGexSEhQ8gCTloB+pFN9WRzVIxRSvTs18ztCP86ysVegiXaqR5ADEM
e6IFsSCm0qAiZnggCmfd3iywvUKUuNkpvZJ0ePR0RHMdQ1w68cyq/Zkm0veikc+gRj9NYFvRVCg9
UcicmIp62yrjc7FKd/Ncfr6+aIGj8spza6yRvmZFJCnOanXT1Zc+/a/r5KJVbyyD1rN2me7I7nrD
ng5RizPktJv8AVn9Bx8yubDV1WOfQC8anR4QJ+VSEujaeLKTXtA5Fe0bF7laFa4ischFRqj6/hUr
t6YUXv80In80uSASzySaovLtNUAHeBKTEE58Y35SXN2tQ1HnT5C+TS6UtItRyvoKY0vyRkBzhpqa
aEHsb1xzeC6WpFEFppvJYMCA5BakGRgbT4PyO/FSVFlGQM6Sp92DoOv6PopWxkWVal1SORtglYyv
C9oJ/54v8KPHcWFjXKtlMTUdOwd4ShxD6zi9FLofLT+vr4P9nSu7x+OMVvBwkczAOmbj25rcpTGK
Yf1+0ZD75585+dk1IhZmgZPzlUzbm61Z1bDYzV5SPVPZz0QvECInt7jgUEgyGXq2qs4HFRm4EdoX
64lp37Anr1bUt9qH4bwnZosLD+00EpDNwVz7ZfDrJ0Z5U7i2q4cg33LME6R2At27/t1Eu8j8c5NB
bTsq7YGiWzrrP7rpYtjfJhHnzT4EZrMsLlTMlp5JyohlgeTqs+E2F8nPz9LtENhh7OYQ7QjF1JKC
02xxEQNPzL2aYoAbbKqzRyAsyzImG/ypoNernXQ39WPxOKTgNFtcDFmWuaPgdMNpC9dA9qsT9exb
NkkS45aWeOlF1GYReigXPyaIthtRje+nfmIeWoWFGwUGwFMR4pVoVGbfWQyDyBr0Q6De9dFZaD2s
yhKxJpkW6MPPNjnI8rc/8ce/TbzhVTb+OEOdXhrnAVXW9GJKZ9I1Ttl+vW7jHxzy3QjXFFNHmY71
iNsgQ/LVEFRuz7hvEa88sHJqfl4OWfknFxbybpKLJKtpaIPFztkonUyqOEV8Y3V/cl1/v7Dw+Niu
S0CVVKDgNkENstxbuggrvr9xGwuct9HOVOKsUBgEcvENhKdVB6AU0gUu7rGn1i1dXRP04XaP1MYk
53OyvGjQEmVPIV3QWk+RJnC4/RfadwN85sqUKhsh3ciwj0xBdVX9KT5Aq8Bd/SR1QJJne6otiLps
n37LlhubXESks5KUC4o0b8JUYnyTzZClq6hbKYuTmNAFkRJBmbF7cjcG+XCoWFUNORUITVi5U8m+
bUFauxb0FgSfio9+iQJuhapBN2xSO4yB5H5Uifr0onVwDqhIedH0PUPZmIdiAVbprIsueqJVcA6H
lz1KpAbJfZ3OVf7dyATF+X6Wf/8WPDYSIMWsowrQT/FQ+Y2th4VthDO0mAodTdnq+6qaD2uJjhSe
VH29GA8Q9PHasQ+amXq6kOl5P4Vsfg8XDUmbQ1YwwaWEFTmM20FyW2jFDB5TFhS+tOwWihtrXCCc
EuAu1hpv+BP5VCmNE0WXbDllMQQbqtt8/oR/PArCvcBp+Ekvs+hpoli4DjHNK8gDBy06bniKXsMV
w7+FJ3+3veRFYJSt48oR54GVjUSHzFCQyEiYHPpHRtBj3FlAg5GX3P2jKm6zqVw8gXJrOmOeAC61
rE6T3rbd4Ha9UJWRlS/X1sRFkVmb5FLuyP94ynw/Awdmntnb3CDhfb84lg+qg3rOPorGovZb4JsF
coUVpr5K04DOwBu4AAB1Jkd5n97VL9rtCNUy9pil9o52Lz+IkMwi5+EiTjXEGCeKYLlv72Zah2v7
rIEN+bq37IMnNuvjgo6c1TpBRw5leBCFJVpL2Tn3kkviW958rs/WvYmElN0zjpzhBUy5ALKCG+Ws
/HsZTFwX//4dFq8vWqtaXWKwiiEz/XL6WSjfry90fzehIquqhk0UwjnqZMsGlRO0nzUpOsiW6lsY
eU5AcnzdzM7oLFvHux3OU41YK9d+RClEwuiUB8Vz2Ts0iJ4MYF/ZkOfqglcZ06tVecz+verNR9uc
r1p1N8VJU+DlcO6cMbpZWkHPaj9DvS+Oc8lSkbCH1Qhn6Y5Lcp+JZOpEf59zxjhPG6qDkdCbl3NG
HppBUKcKnIB//l4So0jUGBm2m76O682y5DeJImxgsrT1e7D6e5d4VJU1NpVlJrCihkxaoAijA7tv
Utz7RKfmH+rid1tcUqusWF0WgocyEipBPjjRkbzqAGUYh9gFHONIf4ki/j9k7XeTXK8g0Tt9kSg+
EmPeyfwU49npi4b3iTqMHjLBsf2HmuXdGnOZzbVMr1K5rSzg/AZ3DVav9Co3AiUThJVwuWWafNKr
iCBhP9m8m+RCBaSHxtW28MRjVZ8l82SkOMGW5FjWoQdnvSBeCFyefyRfKwviK2915RcrVH3twFCa
GM7MUSawrn5zbgUhX2SRixJqNse5pKJVkKv3Q/mNCCnJRAa4KKEokT6PrBehg8hCPjf09fqeiU4x
FyVyKmkNYf23CMh6khxqCR10TTTAyH7llVPMv33LUDZoK9aVbUgAVXprggzk+DPpL0C2OHokxMvs
rwq5yVLRsYI8zUdHh7wDbjHyG/BIC+RLc7EfgK9yJHAqqofStVz7VVjc7CI0IGb4fza5wzWB7j4q
OpSKhfIJGzmVD1F6k5qFY3a3Re8rceSthuCu9g/x490od7zSCMIO5Roxir4RDTIm8F1A3FsONMjz
/dlz7bsxLh0rzdT38RihS7VIzrLUDrHv8vzHdYfcnWWybVm3MSBMFAwIf/x2kVoUDZRCoN50M+Ih
x75t/dnXXGgeHASW9nLL1hJ3tkrbslSoJuESA3qaFWix9YA8j62jviXofwhXxZ2zVdHSUlbhHT39
rkSSU2XHpfmy2J9XjPmo812CEZ1ERFy/G/A3K+QnIvqFKuVa9piI6F0lYOQY+jkFBq+HLtSTdVi+
V3exJwKg7oV820Z3EbhXk1n/+AFzazZiO0YrJhoHJ8Zwbdu7K/mqQVJhSGrn+kfchVRurXFOKScD
tWIN7tL5s5eBDlM9aYF2MI61z5Qx1cNrHDJJZKhceHFQixCVu42nrX3OXTG+E63qLLNmWnu00Z42
tTsdT/7ozPgD5LBIaD5dX/Luod+a5PxWSjIjrRleKT0uPmC4ITgV45vkuHgVZlHlVlSG75+T9w/K
+a7aAyJqzmg7GZ+YDCgGUR9Mn50T9UV4Jllk5jPFZm1859goWyistGirMIQs2hg+bvny/YSGLpBm
xBkO06fru8n845pBtvhNTZTYEFaPOxR9Vnypu5dqRTt0LlxjFPFvsl26ZoirLi28oilEfasuGcli
FoJg0f+zSYftBnKpr0qaSktZj3C0e0cdK0fvQSasPv63XeOSnWLUs54q6OdmiQT4P9LrlL5YaQKx
I2nxr9v6hyj2t/+9/fvmE+VyZNbTgCPORtYmFHaMQUl9ym7ooYBjUD8Pyx8Cm3sVy3YbubCi1gVo
51p8LfTI/1IGzLUXINWLL9UXKQ6YzDmjxlRezRvpXvgatFfzbW1zIaU3QWAqrfiE4JodnH50kjd1
9fLFmvEoZJ/6izY5VACUEhnlgooam2XVFbgbxOZjB63VVqKC78ji/rUDwIWRrCrVTurQwCuL0W3b
+bYmwM+losFkUUbgmeAyY43LIkd32QKtlXGR7ojbObFvvErfACTVQFrceKuLisJZvjMCWtGYjig+
v/3Ajb+2I/B5C0SUUFfMHtB5fhHWZwLx0DGMA1FnS2iNiyvVKK1ZBfjLW9NJ/jU7th/fzG53zALD
FBPlC77ib1Iaw9Q36oKDwajh0OUK4tmJG6fx6m/pAW9H4fJQCmdadkdpNkeCV9cwaL0kPeMMgW6N
JzlIfV52oY915cUVHoPRBApHBG7NEXWABXHgreW3+ZYSWl0jxJcQB3LqKDMYBOsXAyM1S3pTJnfm
JMjtot3lwk49t4s5xLi4RPRLIWHoGFo9iogDRWSEiy+WFU9J0eDh1Fw/ExOvffKx723/egQVGeHi
iVHWZVeu6J/p1KtsECVPgdmKHmGYb18JKSoXUkqDabAOcAuGqTbc3JNipwQunQRtCEphW/B1dsGk
GzfU2B1w4w1ymZpKxGarpIP1hkUoz8WRlSaSsIoWFZYaV5hQzAktkgIw6QTcw/80y0eQQLO5O+Mw
HUTQRMH30rgwUrc6OMpK9Frb6KLpX2t6IYngc4lMcKWJMlDbriTExWiyoHRWooGbaEfwdYt43AU3
EI3lus1nyoHenwx2inS59+WmcPL6R2oGRvzc/QlMeusRbM0bU2WsWpIBwLdnzy9a8jQWsTMtoikZ
0cZxUcGARpNkyInmZZH2UsSVm6zLX9LS/fxPR5a/eWPSZzBKhuKPUnQugM2TauUgQVLyuhlRxtK4
0NBSbeigN8na+v1xuswveHjSPyEl+/Skp84gYmASbR8XJajcNakS4Z1erw9V8Y3WrmqWzvVFCVyO
v2mv7WgWBISRnlJfNPCBdDnEtXtnnXw56/3rtt5y7JWwxw+Wph3o5xMJOVgO6dPiF359l3waqdN/
NyDmZoL3OXqMnNRBExlta/0Iyhmh0BrzuWu/gYsXWmT0cW4CzNlA1iMmxkFXMieyskdQ6An2VvD9
eKoCUmQQEUgRN7r5ea1PvRK2xsv1LRWZ4CKGZlXpODQzgD0WZMm6zOlkA5W3yBPfoui1XWO/YxMu
FDmiiZ2PqGNAVjoGTFbD+LT4naMfgL316I3OrhpDaNyb/gDiVFw0NLd0osfVH8HHX35evOhFDAnb
hcVvwhjhIkw7Sfa6WvhdUA7/3Nzm4NOyA0ha4r1b/rF4OiObgzuxOYY/fGXfWucKEpDBW6OUTAyU
nzxMId5dvORYQpWCvZRqr9c/tSiJ82wHWTm3c6LiW9MjlFf9GUm1OqZO68ZCqJ0oKnCRp+ry0Uih
5sj4Mp2ufBmGJtCykCzHWRVEVeahVzyLf44zrLI35gSm2vymXO7WP+HZ2Hwj/iHOsMwCglL4RlP5
yzCCqNMBEvCufxq2HdfWwMUUHHOmfIE1MNKLMmD0X+yKL2wysb9zzQ5XiMgFlYGuf7PTH/u72Idy
A7jq0C305EMneOcVpTt+BnU1zP9H2nU1x60zy1/EKubwyri72lWWZfmF5XDMnDN//W3I37VWML1z
ju1XV+0IINAYDHq69aasEQ1J6nfNh+tKYJ0G9CYw6VmK3PmbQvPPYsmr1NUZwnTZBF0qDdGYMh4z
dWTMPih5BNTLHjkuDjPSUYQmcYNI5VGpcCVbd9Dh/w5yDGzf6Xx447xRRDjoibJiamBgculwGptj
q2sm8tN+16W3hnrVxUE+jP/9rHkXhluCWlRIU9por06RofWPke8Slai0bJw170Jwqy8XKxk6SGjc
Gs3PEex6C+MLtMiJcWzAwbsg3IGGhkbRikbcHqoeDemneKJQlArAn2TZGjfoSWBKWWEgf0YDVeeM
SH59BZSM5EF9Tk81VULdOqbejYpbcqU0izWsV/GKApc+lHWcJghf4PQ8MmESu7aT4wgXKshcQjdr
uhIp+i81Zu6c0gdxBLk/Ud3aGj9Uamija41AC2qZc7lxMzVZq4fIwZfyuqruB7GxJ8h3ogh4GWqp
oXAn05SH2goTNdXtRb8bH5e2JQJsYPn5p+LPo8wq5mmZUMiHA9vuh7WsDiYi1QVJheFgYTZgtpay
+QpBP8xO+uqkg2w38dVkfBCVHJrzxCV2iyXybmAcQnTNGJkQj8HC9wePmTNBenRvHjvXtMFGuskD
g3jkpYbI4UWjRcqYRpjJ0Wen4rj7d6fiRq7yblwcYlgT/BeUFHurXKD3gxZmdRVaB8nqvlbax2jJ
KR46FZBDEFhZzNVqobTWGnu9xyvoci0bh8763mqUZM0W8/Dd4DjgkJthGEPWkACDNe0mvYXyyk5E
tyfs5gPDCQcUZws/vE/89BB6l3faViHnXWwONaQoLsepR+wfoi/IrT1YP7i6zeS8IPJC8LKIna1x
CBLVKUiIMY7len6Ik2dJ2BHjYT/AZU/vxsNBRx1VY2utCDD7S26rjnGVHEI3v2qvJp8x8pqH6Urd
MXO3P2DbnEfmaSRgvetoQ8JMhsoStGmx13NK1JI4nHmxBNVaZbEK8WKuWYfZOFTV4yzcX55A4gPx
Ygnd2ualPCDEjCudclrXj5d/f3sIqqKYimaBBcp9n3hIojhacDLX0b3YPSmj4Yzj3eUY22P4GYN/
pq3NRE+nMMLtv0iuqyT+YuTt/nIIYhiv17izRLYqweEfTFRUiuY66StbLu4myiZ3+7R9GwaH5YLR
VoVZo+jZJKdSL21Z+KdRvydp5//dWDgIr6UxHo2WiSCmu9C80pt9qxKJA/VF2P+fTVfWr4OVwz/H
neX7zhhau1M1qq66RcjFBnybL/bNzoKY0TCmYYmXAzXIb1Fv99XRC93lZnCZuHgbwKdq3+yGLxRP
cvuoeIvLwXdsiU0YGqi7txkcc+CZbEmNp2eWHXemA+NC5/LnopYFh9jT2OlyGYKVuc7PXXeQo11c
XY+kRyG1wjmkzqd4hXDcoLoSQLTIHCVzJVkj8rCta9q7b8bBQVGtkByLMHdjH/QCiIrPEF9dIEI/
Z4dUegLXyu5NaFg9mqlOzOPWs915bP4ptlCjZNZq5BTpXvPF3LaQLIV4Pmf8tM4Xcd9OfPTnUCcU
sRf4B9iildWqYRUeORAdXBNAHGZ3/MlnKRpT1aUoT79JCn8u0Fct97ONES4NHLtYxBHM/wI83vq5
OCVO77GXKPOaphsSa4d/hh1FoRH7iBWxoskV8nifJBA+0KjDngrDoco0jHMC4zsUsKJnWVvw+nkc
JXKJMvj7NaMwDIglsn98y6O2znGr6K8cLta7lPpaZIu3i5/uxF2zywOZYONtj+otHrfx0Eg0L0kJ
xcJ1dKrxrlt9WXy6DCHsJy4Nidt1YpYmOfJnEGQ6X+qvVf3RlP0xkexavEsV0bscbRuwfg6I734c
Y6NszQ6ptCqhJ1s0dplg3PWQ7Ol16eVyKPaHXxgY37CfQJQ4S0cVFdop3bfWcp+U6f2gpHdpHB5N
Mfo8Vv3egv88gWNUXO6ojmUrW1RGc2ASZCWUKqSggRS8sb88PGomuZM6E7SsLnIDSvDN11U8qitE
9RRw3iSLwEZqPNzOqoxeinUm6NauvtanzlB9m7VT3vuwAbtKxAfLLImIWzwqoPHbKmHb4gyklrWU
xYmJmxeLvQSL0+6buwq1k3xx5If4OkXTgfAo3l+e0N+cP29RubM7y9RoXUcR/ic3Pfr2AMZfVFsL
Vq+AYwWpm8yWwaXlyR3djdIMMSySfnBvzEMJokjhKKdXisiJ4nxvnzNvQ+NwZIFnZ4gZBzr296Fx
lCUCpzZ/X5JkCVxaA6363Adrlgq5qYU8ZMo7WzCf89K9/HHYD/wyW2cBuG8TlYKZyyvO51H6oIxO
GOI5pF2IIJtb6iwI90lyyCmojQk+8Bp9UqNvS3U3iX5UUq+i2/fsszjc12jnVdKqXkfWhoUm+awg
rdyPVyP0vuCE8YWyStrcwGfh2P+f7Sal7VSpFVApVuHCVYvfmjRyG/F2Db8t2U2iQrKY0incPFPe
IvIltb7SYOlgrKAa66ItlvGhSw4iil5Qq4WOXUpJJG8R6RTxLB5XW5vU2JTqGYUnzW5dcPGdarb9
tre1++iOmQqtXncDLZM9FCD9FA32K4VYxPrXOMwvjdyKBQtq1+EazN19lX+8vPy307azEXJor05D
rc4K1n8MY2HRM/zuKQnMG/3IErf0MAv2QIAwsRn4xyA50cdBTvCWLcCsI6qC1FA8ybyNo93loVFx
OOjQ4OOl4noL2TtTutHWaKe13zUdLj5dT1w8qUjs/8/2QVzOhtAOIAJUYQNjqz3sLOxI/5qlROGV
wCpeg3Rq51hILHC9yiTZz9lwLIVx12krJVq80cfzbtVzMDIm5ixHK1a90UBhNcu+agqcIvthj45+
u4xmr+qV3RTqHxNRp4g+m/fcs/XIYQrE9npI/WI9TvPnSfhqrg+i5aaJa1GvuUQgvpIWlkUk6aym
POGRpgWHcjKeyiaxVdxWOuIU28473kbF19RMNVlAK3rl+7Amx3nXijY6edfInh3T1pzMNVNHjeyB
vJYRa4YvtZVDU88rex1Q79p97Cgwtk+cBDJMrNUc+jBu6VAxCczSOUhp0z4zrArv5F3rKPWzCj+e
yzubGhP7A872G548e/ihs/KrJDi5YsdK7Vi6fznI9s397Jtx+AH5XdXSSkQR72afNZYlhwjSro56
w1T18C7wgtfXI0WdpsbGYUkqWV1WdZi8At2Io7qP1ltTINKR7YT0bGhcPmJ2Yz8XMCfGe/yP26Z+
G/po0PMKP3eMb5cnkloOHJpUrSHEJSPWrPWjaX2fij8pxJ4NhkOMeIFhWTLi9xPhQes/h+bj5b+f
AApeQFJSpXRJGkyWFdc7cVk/dRU4r2XpJHH8cc0oACSmi9eKjKEQKM8phiOt35D82ksT/9EBbOKB
TtZUU+Xvr9lQG9WqwH5UHgy8bom20Cm2ZjysBpFcbA/lLRCXvCRxms1CHYO0WV9VsDCgNC+3H8Ol
twAc0mh6Jiz9xBi7fuUxLj7qTq7pvja6ejVk0hJI3DGgyx4iN/lyeV2Q0dnwz2AIFhP/a2di6ltM
RArMFg9+0T46ykMnhzYDCy1AMS32jD2pvbSddbwNnscnJZHiecKlIk3AcaxjZ5D/aYVrGcnH5YFu
Q9JbIA6SJKEKpWFF+XTuPmbrx8V8SqyXyyHYHv31FvYWggMktP9bupzgpYPxYVlnGCOw066HvwG+
tzg8Fg31OsasA431u3b3xad+x6hBsxc54o6qE1HzxgGTgYywUyZcVkJzdLI0DUAxdLRSdi/P3W+S
i5+D4nWYUrVN8lpEn8FyKPeyY+zWL6NdXpXPzEpD8lIPVe2Zupj85nh8i8pdjZR+TTS0OAB2V2uX
NPqH1hxOK96RS9zRm+VOS+RTHKa+2YyBGpZP5dL7Gtq0k2K+UZtutdVo+gOPcx2Z69sfxSGO1tRJ
ivlgBxtTS8zdcK95HYQdWJnsD/oF3gXj0Mca66aZZZQcBelDrnszyM7Ln9jjvQvCgUyWz+YUDxhR
74+vnVTVP7A9PUwuzPFuhp34Z5nq2wxyqCLCWUGQJwwq3tdo+KuCBfkVFCu+tN6CtCf2CtGeFXv9
Rixi9mUuIIDFgUxurH24MmGOBn0skED1siAEo4R9OWsv+EQ0NmuXonF4Y5QzhililEz/Dw1/nrmP
nxliK+iRrtG8RY6PLYZLETnkQTd4bsgmtot6GiCMXoBYDP/ccDc7bIjoZqRokJtDlCVNwjFv6shV
8QednU7pIot4EMXZOKxeUx5j/U9IFm+/z5diuii2kjREmTjRbB33ljYme/c35+wsBAcx8mqmVc/u
ob0Lw0vsZqAJGCuzw2gjwxdqP28eQmfhOPDI5k7M4DLK+Frjfr2KAqZaX5Os0c1z+ywMBxuhkc11
0eE4zcbQrUBwL6QeNmb+Gs7EwU1F4rDDmM0c3kO4+xlp4cyG4cj6U9G5Wj95xH6ivhSHGlXTSMUs
4jlpQKMnbGqju/pK0d38Q3a0gtwrg5o8fzbT8rNp5ADDKmM5HZmMfeepB+jutm65N/z8Qb61Tmhc
OCR7EXI+kS8QXDRiX/1ahInKRp5YV596XLWreiCKPNS4OKCIa23Ro17G80s6uoYyHWKt83JR8mVp
caZQIm5PVDgOJrrRmsXVABWnDj/BK3mZb8TpRTQ/CzERaDthePtgfMGl1DVtGF9JP77kM13h6TMT
a5kNO4eQWfKiQcw4PujEgSYzkPgFeM/CciCyJMk6lCoGOPpmC/qgfJhdpqqg75Wg3g0ujDBg9Kg4
+U4Cc0vcUe8xm1ngWXwOVZS2UONcRPyw+1LUx76MIWxIrBkqBgcpVRqFVpGzGMleb29rTXSqhkKT
7VKxjKKHKouyBuHk9ydKCe9FrYMnEV4XQI30pF3s625xbFyGk4kP+y1iq22/Z5xF5PZCFiu5VDOe
OAQ/MrtIQLSpBLeejM/pDHL/FD1EMHIIxfSurMNTnbSHaLbg/hQS87t9bzj7Q7hdUsWzqXejqEKF
O77VfGmXnfDOEchfdb8OWlKf8leMMWUoC4qWbph489I5bCvCXNUUhm0CliuTPggfwS/DXZb1A7WB
ek95Tf66gN4H5D6t3kZANfxFbjV/ksHyqesPFVVHoWJwH7PR80EM4UnkIpjTKfdhHCwz9ab8K5y9
Hwj3ofRQF7UqsbATGsWWzPGx6oZdqy++ZcQ7IZ2dywffryfsu3B8bWg28AJmFKBtGNBENeGXFCTz
zUKxeYiZ40tCkppmbalj4yXzk6BepbqfUo8lG8WM9yPhYCoqRqlV5hTkOdB3+gcIds5B/Zw+q0iK
7fIeRSJ3Nzyr9zA6rb5Qej7UADn8WqVSFqJhQfog7RQr8/RBt2OSbLbRGPR+jFw+1KDvxOwWVBmS
6vu4BKOxi/KgCU9hmDtTFwzVB4t6IqUWCBv5WRauSboyaQpoj5p8tNZjlK921t6tVuxeXogb9O73
Y+MgI9OMqdFn3C/EQMWbfxNIr+KyWVCCLG8BoCFP6jfw1aRayahvx0EH9OCrRlV6EEir0I4t07XM
zokjyqeFgESDQ4+hroch0oFQU3xKDahqjVS/0EZX5Psp5LBDW8x2rkMJehPuK2fOCW/DXbPPvT9J
It+F4tlKBfp5h0HFjtbXPfyqIqpsQHwUvsSrDcVSLwOWndGcpvlQRZ8z8+XyiiOQlrcUiTIl7vQF
1a2x3wlKMKm4wkLTMltVJ1Rk4kmSGg8HEA3aVVNVx+oehmM/fAtlrw7vL4+HQgeTQ4ewQy7RZkAH
GXoumWR405jjNdfPF7S5WJazWC9yeEgN73JcYmGbbOhnCCEPY510Ciiw7ewnlqvlD5d/n1rWvINI
FY9jsY5IDhltjOnHjocGzb6xN5HSOGwTvs+13y9rDgu6AeoZa4uStJYunqQdm2X0e220kci541oQ
hy81cxwkiI0R65oEblCYPZTTsRDdyzNHYLfJ4YFkwNCxZRcW0biS2xtkmnLsQVKTuKVvZLnvZo2v
3w6xqEglcyiDSfZ1gcfh+ir0k2A9SNCDqIPiv1eG3sfjb0TRmNRiifefOQyM+DGtqLYmYuIsLpdY
BD3EkzMmLs7vMzPosuuuOOp/4o3zfiAcKmiTqlVZC/7RVHd2qSpObcgfjUr7MMuJm+j6wew1R16j
vWSYQaUlblmD7Nd212IsO2I7uOEQ7i6vGWJN8mr56pq2ujBAaKOZ1KshErx1kJ//LgQHGGaqtLoV
gteSRJ0NX0JblUm9QzZzFzYyX42N2yVcNfZOwp62oqvSF7wBJRavgxJ05oZe9OXymF5FpC4F5JCj
6usslktwW/Njv0ehL4b0tHGfu0x+oXGLU3+V2wNq3uoVMzpI3PB+uQqdrrBJhWjiXLM4VLHmdW7q
Gov3R6FW2RUOFJvx9n+KvzPSfvaA/BfSX2Shglo6HNxUg7FkuCOx1v9k1zlJZmvH3O+v5oPhFE53
0l8ssOlFV9/JX9TdYqvQ1YWvy/Pf3TagHvX+QCrMrGhVk50XMiqti5jZUf65aIVvlz/5RifN+e7V
RQ6GhHH4nx7sfDN+7PfFAU2BjvBkOZWTOf2h93Qf+m2RTVHfiVRZFzl4UlJNKAZWEfph47XuRtM3
TvmVEYhHds+xjvFp2vUveUC+T13OY3SRQ6xqXKKplxFauin3ya58AM1fue7c+JoZsYWedPsvOjN+
rYC9n2i28M4yjKiCwnXPKlDMGIiJ/LIOFCNQUJYlzQfZ3P1+H+Oy/T6WlsHeU2qwiHsou8zHzAv3
8z26XoI+iG4o/QVqNrk7TwIx0SpOEUyRjlN2W1bXdUZQ+4isUBc5YOo0DY2KTLU4HQpXsRQ/tO5q
WLNm+o083LbDY2QeBnXyic1xGYB1kUMhvR/DUWvxzfqP/VH1EjwXCU7tDa7kjHegE7iX41EzyWHP
XK9GLTGTl0k56Mq1ud7mwJ/LMST2IxfWxutUn61DS6ziOpJgcgulboiy+jlec5I9axIynH7HisC6
X910X7rdHfngR+wBvpVSSeZRXxbMp3jQ/PqmghuhDr2T/pp+3yHm8rWWeDbMEeIjscYUpxPjWVWG
E6DTkSuqYLNRkny3q1+zyrMwMdLGfmALc/TbfeataD4OX72O0MV9TdUHLx+K+mtp+CxYOySz1bQI
VhZP1aDaopbYTX4yBC8j68yXz0H9le5wFiud0RHfs1QAGva3iZb6U096ahDb6/Wt4iwGvH+MrooQ
A/rRH1S8cmeTnVQgY0pODtl447EnrTUIZOSr5yFo5kK1ImS+tz6+CjV65a78rvqFP+1WSidk47Xl
/fLgACSf87Vu2QiZHTDyiaD4Z7kdDI+5DGlOHyy75ll51KlOB/azl/Y4ByR4VK/EqkDY2NijEpAI
mmtluz7+Rw+9RieqAsSqfK1pnn3FMRWUuE1YMCEQQJMz4Qk3Wh/F4SnLJecyehGr8vWZ6SxW3bWF
pQnY1YNRvBQj2KBGTqjiUCG4vGRZFjlMWAI4yPp+FNJ9M+fEuXL5ZqbzPZOTmCpjNyBE0tWopYB8
3IAjI7deXnbe300YG+3ZhA1KPeSLglC4ZUZRb5tSRXwSCgJfLxVnIZoqzbWBbakf1g8Q4YOwFPoZ
95WfP1G35o2HxHc7SuayDRDHcilSEa33o2vzMJ1CV7qPbNVbd1LqSNCmi6/mU+SCFYwnb8GdKaF9
6uNxqYigKZU2ZFiCpbnYa1E6YgIPxOg2lxViZokjTObAQxHbTu47DBXKlxnYP0V0nZP6O9RwOKjI
47LUZA3DMYagauEYmD+qoadZ5LslcfbzkrV6j6yuY2ni6Ke3QwADJV87VCiIQ6SSmLjf1HJMC2Jw
zPHH4r4RqM5onRdAWZE/RR8YEyL2tXvpuveiW9H9Fzpu21/qLR73pVSt64rKQNGy/hiPtvAVrsSB
dZ850WN/APnvu+4vJK/xN/vuLSj35Za0xmORBjHWCZYajJczfhH3zGaxDSKXoo//JgP//2hoJnwP
JK1WiH2HBjp37YMa7hnyeteqp1I8acuXSL43gC2zRBmvbWPxW1Ductqm2QK9NdAVxaQN5HSFWiGl
QU2F4OC+Svu+UUuEaPX7eP609sSjNfX7yvt5i1LTlLoZrWNR/pBGyG/Gf/4E4d/miEP4WVr7JUzx
JNMv/hLeVzpxHhKbSeEvkykk5LNYn9nGjXZzaScehN0rmzUqtIH1zXoht+92kvY2JA7jTcvATdlA
AXualscxtvxildw8lJ1o7E5qNn9uJ9PWddxcqnU3i4lTd9Q5s0HnZefM29/AQUieWZU+SCjPMtmw
xIsgbpsc+t16p9vZNyZBmp7Qkv13n5KDESSmKI2u6ItOqttpCTr9/vLvb1/93sbEIYZUJZlsMLGc
V5M3jCbbg5h8oKTQqBXDXzHlGCTkSAaLVHqwbsJgCMAYSe3ylWU5BvWJsowgoFDh75WmlUpKw9hg
k6N9ZVfa2AVhVnUXyHamh4jKQskBcqDRhgNeeUW0ADJKpGB3ztzbGXoNJtc6lN600x4vfzgyIIci
4SJAizIGiiyt3R6b6+xQOL0NmvcC35ERKpd/Vor4uVT4q2ZU1kumKOhhHosKxNLSUWBiZLwQw9q+
p7xFYefqWeoYw24+mUQMa0UhbvHYFZB1cOj7IpgLu/aMO0grOH1jm/dmR2y23xRC3oJzKJPqa2bE
CZ7MWaUX5J4XC/4YScBaV8JbZrAQiC66iW/Fq0xyKgpgiHOBv4hOkhLl9brIbmQdh+S210iNJLYI
f70Evo2PQ5M4Cnu8xOBkS/cjeoozbwR65a9ib5Ev7S9/yu1L4FswDlrUGD2cfQtoWVTNF2L9gH5O
T8prmJ3rd5Ax/X453AYL7h0885dOS80TsRfASYOxdf213KtoOYIBEFjyn2cvtf9NQyWVAvGXTwke
ZpaS4hGVKdpKR9DPgmwvHltS++NyOqnwIj5wxhyTQgYRR7B2qhg5SzHZffKfmePvZ5CDlESWFymF
doArdVABhO6CXDVPl78S++gXViBvlmIlfVqOAmBShBUaS/mZVEp+oKRSqOniUMTQxwyvfSNe+/rW
aQb1IJRxIEZGcHk0FAjzV0/dMscsV5Dlq0F6i4TED781LhO4BxvwFDrZMxGP2MAyl4IUajcUYY1j
lLVJMZFZqB3sRscKQKgmq/i/ISj83MH8bXMYqzFX0SqFaKITXTUBqopOc9T9+EDJlVAfjAMLE/JQ
isYe9zLpxjAf0/LZIA0p2fK9sPb462aVpolcVxjOj64FPIG48stXpnUJR5Zryvxo+xb9c/J4jxRp
GCXBYC9KQpkEUxm5IPLZixF76qwSy5CYPN4fZZJL1sKCVaFDxLZ70WZ3Gj5cXnnE2aRw0DDotTGX
M+ZOTzN7hlpuTS1tKgL7/7ODv7MaIxpX9ghxGLwCdIvVnnf6N9wu0a1pXiU31JL7zTvn2xfiQGLQ
llUXJkTU7NGtbzNPuGYPuZ0fHnNbclq7cOMDfJsW4nNRI+WyjFYvBi1REXfqfau87bK7y9+KWnkc
SMyQ7jMHEb8PLyw8kWu4J4kPRTzsilJwLoeihsIlFIqUhprKnNlMNXJHNDR1TUykEdTi5pBBkEOU
9tjj1LhUH5ey+6BGC/qmBuLso8COd0lpJiFepR5xBG3Xzs/pNLuF/DCuN1Z6ay036XqnoNIW1X83
PF47XtWTsJcNMMozJH5puDyJae6lzX+XjXx3tKvc9UTU4NMjmhhdrZVeJkpg2kSq3dbpZ/QUUm8c
xALkTVG0bq7jmk1ln/tpgcbT9oSivCdkBChRlzyVw4y+KmZrsrD81IB52TWn5ARKxhHGJHgrws69
vNjZSrtwfvCSV0aWdXWh4VOpgQYb1yR4tR4hZcOJPcX7nYhpB2obs6KaEuhuonE1SXUCIYg9pXII
EVu5IKwpPpBYZG4tTSjzmk7UqcTapkbCocOox4tiTjgC694pwm9h/YcV5J8QzvdSCk3ZWVaMgUiS
HUJKswiUa+Fp9lh7IFnDIJIvvrESPLW51tlWZWLZ6x5karTZKHeMQhHeU06bxGLjPU2WsrKEJnxd
2kyjPsNiU/+FRj2xEngZq7aoxCQbMIFyMTgglu2V6Qt01YleL2IhaFz2UIEM1y8aBhPCQKtuwl2R
yrvLm/M35KGfS4FXrxqiqViTBSNhz+7Q1vMFmPPCdWr/P0rNSbpddhGyC6rvkLoE8LYmwtJq88p0
s5ag+d7ulZ350u5W7TWvhIuKRy0NMiCXQGhrZhktOxLTPSR8BtQnBEf5pMOUKPey2J5skh61ufQV
WRVVQ8QU61yqZERiXkElmqVKkyc7TLowdpmVNOsvowzJN9fkWTBueGrdq5COQ5Wi7OAw0VxL64uc
fCaWy+aSPAvCQeDS5VY+1yDiT3fhqcd7EIwFAvOxB9kFnlIfalr+kf3iL8fHWUQeDbNp6jITvPzi
++Ctx+oudXEEL9dQqhZQmCz2imP9Y65uWjlUZWn7oDyLzdDmLLnuu7Co4xGvXz/kFxh0tVe1J+De
mJ8oTs92y9JbNL75Sq/bdugW0H/z4+QhNwxeb6qe+NIfUB+Bn5HkzPevPLdTL/kUTXK7incWnnsi
iiLQiZQM20MNus+y1wTtlXk07vVHRrFgNmHtHXiqTrVb7kj+CnvzuvCRDS7P6uKwnSMLHxkaUS6z
ONL3EyrOtMURsUkMDlIbzeqVMC/A6Bf8EWYAy8cWjR6XNwmxYg22h85WzVRJyyx0iJHHTyN6iPTB
aYz9AlVA65/LkbYh7eybcQCTdSs87mrsecZrZoWUtEM1e3biXebn4MRQlZTNFPUsHocxSheWwGwm
UARGf1x5g3IfN6ido1x5eWSb5/hZIA5n9MTs0iLEXpDhG6btTCwH60BbqxNw9ksXVqg0SRXFqA+q
um1o6k7KKYchCkQMDkSmZoWqaIXXZVY/kVFdzRo79MGR3anP6I95vDxxVDi+FUvPIjOeajy34etA
DAStc07srsCNf3PmbKcPb9+Jb8xS0j7vdMbhYFeJ0gXxzAEJ5wUN27XH2OXCPg5iWDzaHSSjiJES
+4zv2CqkMCwzximVHgaPOS8qN69aDZ5xrd9opyIBTTf3Yu+PaLpnY+YwxJIqfZkZodwUTzroHf1w
DCfqMkh+Rw5FBGko1mhGlNnPrtlJMDPtW6dBx0Lkx0+X55KARb5pSzFgYLYyjqcJt9t5iO1qkNDW
T5r2EPjB926lZtVJNWtBYoV/A9aQIJSgI0LL8AgefYugG5kH0g31WkvscpMDE00TYiFncgIjLh3N
Q05eqKlhcTlKXVSRBTdz5HkPo5vsmsC4F67bK+jEH1Tm9+nVT0NkS1TthUgv+YauurAKs2NaF5rN
eCuSDUuEINpDzxQUTIXabsQa4du6cmge1mOEaLOv+OzO2F5pJ9MV97PzI6J0K6/EUcom7kJeYHE5
SSvWU2OtiCnW18WUgrZwlyixXc6PQvsRjudEXY4aIpeGVJo4NRIyBFfpD9ArsGvLyeavl7catbEt
Dj4gMtaZUERhNy7FB9fTb1Onxov+5JaAy4SyP9qu0L3BFd/CtYSRrE6shrUcWBtwA91PdLieYmjD
m/eXx0bsA4vN71nmU1r6vPSMdr/Gub2MJ7k4WkkMqmRPrAtiR//Sz9UVUmewMamlNwyPRkJ8pO30
A96Tom7KpsjX7dOky0PYL7BjjenbC56CMgJNd9teb29hOIyPpLqrR23BlorumUJm/NiVFOlo85RU
ZXiVQEpONXQu/Sh10G+kNGOP89l9dpV4PZTG0WcV1FctJLHnIHGn3fIMsTfo9V5eDtvUn7fY/I0m
7aRxwesosm3cf5nh/TC4wrXpQtyx2L+qBBu2uYBhSsRl+/QX2DiLy8HGkAm5blZ4X1aD8Si5iSd4
0+16YFlx5GZf/jIa+2vOVr3Uym24DOBesCQcspUBjrSACUX1oJNQerrb8HE2Ng4++rKOhUnEnfQH
WRHb2Suc6P+jEYo1m/vsLBi3QPscPeQTs+gQise6Dtb5v5tWosB+FoBDjM5KtKlUsfbV7Oua7bo/
4vSd/T53YRlbdS6jfMLesnZjYa+UpM/mDj77fS61MJRsTqFMgJqSuavlpxjmvDPxDcgvzmUXWpLE
g55hDOzBrbtmfpEStNwidD1Ye0rsehP5VHTEmLqoKpLCDSjLllAKeyxmrb0rIsPWxFt5eKyMHfrE
ZutbIz9d3j2bR8ZZPG5wyhR30ElUZQiGQ+MsxGubDvHwHAKjuvAn5dSzUBwSFo2aadoMtC1ENBln
R82iAG97NfycPP4xTExMsxN7ROij0m6tfdaohzXuCXjb/kQWjg3NMCWNp5EK9WxM3Soy9gQ7nLKA
4Xgf/JEQCtSx/j8Mt3XMSInDRMC9NZR1d2zja6MfPDVbidFsz9lbGG7BVaJajdCkBj9Oi502/Sim
T7VKXjwYKv56IrxF4ZaZueRNbLFL+BL8sHhNBWe979zkW+uIV5YL0vXldU0Ni1tsY2cJtSahgLH0
g2NUpROX/VcpKanDhxgYzxAtM0MpBw1iC/FRD8IDuwNIaOKAyhHojCdUmZ2/Gtdrtnl22OVRo1R9
C5EKGOR06BmZnvPww9+F4M/Teo5hro6pW1OI/LRPhoA2UZMIso07PxfEa2XtbBzTNCoQYUEhuzS+
zvLTEPZwgohtadj93WD4E9QQZ31QMF9p9ikE3Uj7KlNtY8RSe83CzoaSr0Ze9gUygln4pOgnK73L
oqe/GwWHBZYBDf8iRhJZZXtNVWzFegAG/eXS4pBAi/ukqiyIjxXrXolfquZUtQ+Xx/HaEHYBB17r
WWdzJbazJdYKiHQsI41fSuYohLw08qKgcpQdToQWxDBmiLCest4R3ObKjGyKZk19MQ4cahi5pGIK
yQsZjRhK77a5cIzXnnisIaLwzE4ja+I8HnBO5NZNq9/04bOoET0Z7JNcmE6eyKkKa24gxwIapA+z
ntpCAWluWbXT/INMOrsS5x5P5oSvjyZbZYI3n6wNkhpaPPlQerEo3SrrsKsbNYC09HUZx8/LXDtC
iAuPYTR21sAcDaplbluj/0BKDzUaKrWu+W5WdWyPyurJ9eIYAzKqNQ0i00ggadZ0dj2Pj8nQ7/tI
8CG0dheW2mcYxwTSbODdPM+ctAntLpKdOLRWuzXAxzcV3xqsY6mHUClWrqJ++ieZWj/Pqn1j5U5Y
NwdlkA5hHe5EtIG0qnjMBtWX82Rv1DC+lyVXmfP9YCVPsjigxzDTvxXS4iZD99hJlQx4kq/bOnlW
wi+VLHlWWD2poxaUoOyDCdNT+cw21+stB+D7K9U+Fcu2hBNQ745uc9/fSFfqfj3oLkQ8vMWHcB/q
q2mgWu7lfUotXQ41czVBnbABQdRcbkaYfNZ3KmVy9JvL6c8TgO+2HGQt64cZUNB5lbf66v+R9l27
lSPJtl9EIMmkfaXbVlu+VKUXoiy9t8mvv4vqe1pUFs/Oe9WDmcYADSh2JiMiw671he7Vb9W+devz
AGjKZSdH1gQubnvaenWhnCNViykbZcy+vhVAl32HxE9BV46WcOnH/klUqha8cvzgK21l7Fc0CK7C
4o6ae2xs22p9o4n4r0Wfi4uuMANWBn2LNSO1eqjSe91K7b4PBBHVdiFrdXec1xymKM3UDs2uJe7N
j+ZBu1/YXysHbEqCnEtwIH7mtc30oCgbLG3EwWXo/zAwcYi2o0UiuBpFrKe90cWAmE7Q2mI/ZPOc
5Q/XrWh7af79xvgJV82IEfhmb/WXwS3uMheos9OP6sW8S53eLS6hE3bg/cmEgK8CV83Xz5jUKqyo
AaZuPBJHAV0v0I9Oy2xJfO6pDWxRe0ECaxKb/QDmv+DYgkeJcs6joYbeZXoIJD/QfJrqxTSfE3O2
2/T7YDYCpRR9xeXfr+KJpo7gwBOg3bVA1bP6/MEoZk9Si931LykSw7mNhlUy02L44aJ2C7JrA3uK
BdmxSAQXfaltVklJXMCG49Cv+glwSf1u1BuBZxd4JMq5Cj2fijY0EQ/rgKTQVQDPdJqtlvsSTITX
72z5zFdiE8q5i7yWaQqURQW8BNK9bNQ7Ygr1nF6XwSf8VDN7UDXN2Hl1GXq7oTfi/gDspfvZEV7p
lyKq5goOxc+9ElltK1bBMak3xm1019ro7vq0caRL7Wp/1H3/g/66fo2CD8aPwM6GVs29jOWuSsL2
6HFiqV3QY1+JLOl/KXP9+x7z46/hSGfUwpHJtl6b2YYvn3InHuExRlf2yL4avP92sOWqV6YrJdRM
RhU2FcvfJsxYKkS3h/GeaaIxsO3Bnnc3zE/AqiYdGTHwcHW+uZvOha9iumbBbJcemr2BR0yxcxA7
7zonxXq7aAFReLGc81CKoTLAL7ooKQo4jgpYCesyOAtXu/IiijjeQv4rZscPyfZDhHKOAQOn6IXO
boUd0vC0ZFjd3nB6f3QbHJftic0A2hn7ovqlwPmrnH/BDJPeyR0KPXHbg9Hsz9R/iYMb2v8oRGtf
AofJD9GOgVLkowpTHNXwXsaevx0qnZvIvcjmBU6GH6AlRqEPZQDPAspWuJkWPUlbQps+t/uvg0e9
6L4aDtdtQ6Qz/BytmnbGnJvQmaVRr2JyccLgtoqBirelXIG0TaemUaIQDfimQJr4aInz3OchMAlU
tyu+Msz1aa/XTyP6+5ylG3Iyt3MPF9abgdPp1aGMa/+6iE1lWB1h+fcrZzKAqrgcC+wApupTN52n
4GXqRWTBbwnuX6a1EsIZcsAsWrcVovnssMDeFYdl4guIe/Iea+G/0sOyP1c5xW7YpW4IMiW8Ee5/
OyYXJMy1hBlaCjjQQk+/jZrVunmn7UrAGnwm4NF0cAUAM8VU+HfOHJgZFAmMKx6e8/qUgTwyF7ZG
F1/w932+C1E+fjSUZzWag4kRGOMLh9FCAjHb0gOoIzHkqXxdHJXktj/ELvkt77ommdP4POmz3sxR
4uxD+asmzTdhQU4dNX2LGq+yXJ1lwuwurPYViV4GAFfabaD80rFuICVYwEuUQzRaHlJ/jwypPfbG
w5yqf6YMlDh16ip1d1SqGW0U4s20d+eyZc5nFOH96jiT0gy1S8sIyXNcXBJrH8W1Lakv12Vsm+27
DM6mqDIrLcgysDzXpzaxyr1cdAKz3fZzKz3jTKppx2iSFsID7XH0wJIEdNTpIT8s++rBRRQIbDuJ
9wNx1tNPeVmRSkXKJ/8s4xNhX2TRo7Q9Ebo6EPf+ZaaSmWPxtik8fgdYH4ABl9mFpV2IKNEVgY9u
JnorcVyQnbWVGRgM9Yyp/2rGP/XkotaabdTnaLjvw5twZoKofvkgVyyHfwwtrCizyQBISx4f2Pgc
gpyP9s9qIhqbEcnh0vMyxN6rosDTsbp08rG0q9yOo8oxgX54Xc1FOsgvk4Rx3wzZjCSidxgAiCKM
6GCW/bwMQJO9KD4TnYvzPGNfsEErAfCRpkda3ORd4Bj5Ufsc5Na7YvB7JVWeyVmI4RpXD78SbbgL
jF+JIgqNBAbFr5DEtdzJuQpliCsnlxO31g6hEJZN4IY0zkXo8tSQZOFdt6bUiWrrm6aWDwIVEB2E
8wyl0kf9CPwtV78nX5Zga2GSak5FYwO440mxY3fqXNHEv+hgnKuoos4I5QK2O1T3LfmqDYJTCXyD
xvkGOmnoTFmYwhn84dzvhj3dtQcQ3e2vX57g7ngeLqYq4KOqEXqhZH7IAes9VeoFg/4CMxWchqc8
bzWZzOMCb7VUHwu/2y+UruKJdNFpuJhENrpJjTtoQisfLe2WRQ+pqPItCHt4PnNDSXtlsLCfkM+V
m2rWqxH1d2Y5eroKBe8tj9BWlJZtF2/f/YHOBQwYdBsLySzhT53ZbwG7g+nRXX8ob8V87YuxXHki
+K2r1lT6oFyoY/TgUgy/K8OXqpccC+mhJniMRB+Lcw0GSxKaNXCmRXgBWY2d5PsuFbHDC6+Ocw6s
JEE+VIr6f3sGKfJ3AjLAZbheNOT7VhG+dnecT0hBsh2W0oKBhmWFmxE5BhiMzwsm3vTjR3LOL0v1
oDhFfurY4QFdC3f+A109WF+kQ+LFbuY0/nXz3u7TrDSHcyOR1DMl1WDfSyoq2eOuKGxMZKr2t9kp
XRRuMke0syrwjPzcIk3HpDNDPF5WUXmNqe8S61NDDu+n4jmwqiGeAy1ZEsZRu6Va/aCF7LaIRdsn
opNw7iScMwkUdwgHu3ZP6SGKBZC12w2t1Tm4eCIAYIJUYMgTDAKDXxwWdKRyJz3oB+umfyruQ1dz
r+uDwOb47ap8ytAX1NEazJJvhRZ6WXqZmORdF7LdOVkda/kVq3yeMGo0eoy6vtzrTmHJxzQb9gY1
vraKcSY6UMqyTvoaAUwxCSd/zqdXDDICIZgAnjhOzyyO7gDH9d9eOoNzN2bCpHiWl5mV9DlsX4n2
e4wFDX3R7XK+pp9YVVaYI3bnzNcBma50x3IWIqe/IQxccTP83lVemuqsMlyvykC7SCLgRGDNJZsu
U1u7ZjHe51ryO2wmN0tzH8Bme0nKd+DLsqsxcCo6fbVm7S5VSi/qjaOlFB7RpbtADZ5bLb8Z5cGR
xrTHFIJ+P5uWk+sj2EbBFVBMbho2ttyAT1ye71J2YAben6ywVRQsFZajSYQ1XcRaWVLaSXGfoKM/
ZpNN1cHuJ2InyMBNcJcW6nSpWWk36N/lrPSsJESlAjjiC6qjNO3UMnYINCZh/Zdhrg5K8ccE/9s8
PVMdZbvSvBnCzGtl/OXxdzXN9pBnLwqSmLHTPLmcbZYr2ElWnEF57cNoD35nW9bzfdlhkZD0XtS1
uzHK/bqJL0otvdRhs2cdVssQ/Rah7M6GasdE8fuw/dqkqAvNqChUBwt75BKgac1S2hulccgjjEfI
+zwPLt1oPVpF0ttKY9pZbb6kRukaVnacGbnUVYsZNvkLY+1jUUR+acWOdgeEaiXzdJPe9tj/C6fC
Axl8bLOkOZS5gdWoFpUKJJ6tuW9jbFwbNUbSiHHuTGlf98wbtMJlRn7oi/4sm3HvWUaIRJ+RkzYC
QrfOMOEaDTdMxqeOrHMWj/as99+nqht31819u2it64auqqpBqcpZVhLUxBomVI1n2aaZUwEFrdyB
MPnyc8BDo7vBr8EJbk2/cEJXsQtH+3b9B2wv365+AGd3KtNrMzPeavRARHNBGeiZO8OHK8U+nYQ1
NgB0HP5J4YWh2eKi/zJG/G1CVEWWDX4UrugNafGEGO5iTkMxY6w47AJqatciR4YwI/VFo6XLdV6T
yAWDA/qZQZsjlq7M77O1bzUEhTA+E5uR1+91052tjsa5cSD3SZqVIUBLSOeM8mGME0eKRQX6ze3l
lRROe9o+SDKT4eMl5+aAROc070DrhuF/0acS3RunJYCCmFU1xtunM80rsvs8VXyCHYPkx/VrE0UN
XMg1Z3pLFabDqC3Aw8bYPSxEm12bX+b9geXXVJuonUNsCSEfmNqbSmK3LCvPZmII35olwvlL11aC
uEKOQpmWtTEqfEtEK79tw8Y3lVcjEy12IvSyt8GQa9K4eCvN2rYZQXcLCP/omJfDMWbgFA4DcDUr
XsTCM9NTPwe1W9ZplyqofFmKvoxt5tWl9VXSsztz7B/7vNtN43Ao1MIeJMRuZezO4JVOs/5AaWkX
dVy5kWUBcDC56Wl36QOASkSRaNZ3Qw0oOjIYmbcIRSWei+2AcpKhXomro/Jd155nUzBlsxXafxDA
+YHaLENtgKotI1jfFQdcEi7Glx8WpAMQnfka6KvVh+uqvZgI94E+iOQ8gl7XvVQhbXOHWLXTCchb
hR3qqZ229y3ijevCRBfIOQaNQRciBSMIrPOH6otpCdh8NowIh1EB42wahkrexvdWUapVZIVGGYoF
wXzbIHqoa+yQ9YLCx/Yh3oVwKWE/GvWcLCXyEUTRwUk3BCmE6BCcswHCPAjgGN7ePLoxg1+RshuF
O5cbT9z6ov4ahbXaSemtZWlqVCrbjFqvos2yl7jvdExQWN2ZBfq5aKTzyAaGnTTgO8X5K4noKFCJ
5TR/69+/t/kWiaw+WSzRFs0sxEtDhNVgLdrXHT1HWjO6wJ+zWdYlTqeaGFoV4cpuX7NJKTVRSMQ/
8MNWggmIHiUFqb07RaWdJ5k9Tc9ZIGoQbrxQuOh3KZzGV4UWFbGJF0qJ8p0yxOd5MPZmb11GWj9d
Ny7RgbjHsE1bqykmrI6l6rDPmukyNvm+puxwXcwWxMGHI3H6r2dp0lbGsBT+ssPkyihnEmfhTJc8
8jg77IwYCb0VchJxLW/l1h8k85ahpFWllxgUTgh5qEhy0tXIT3rwqrazRzNkaEV5HiUddEyJW87T
a8sylCvSO6uWdU9wDRvv6PrH8OvfVUwDoIOXGCWFfexQBsLaIQaOAZuxW8BhRCWY7bdBl7Gwaioa
MfjHh1hxPyjL1MqyVTk8pZ6ROPRmYTRaFt+KZ/0S+yLt3XwcVjIXV7iykbbBwBiT0InJMMs+FEfL
eAABrG0sxLlMVFDeNJWVMM4gI3XQE5KPwGvKXkNzl+g3hFwi0Wjuop1/+ZuVFM4g8yyNwi6ZoL3F
qTYucnWUoqehulRRaOf143Ul2TTJlTDOJC2pkNSqxjcjZE+BeACEmKQUbDVszaQjGHlXDM4eiyQz
ckmXZFfao9aaPUUoTgYYaFVt066/qoel3ansjW+fASz7IJgzx67UinmaKJZh99VBsjPsjlT7wats
4i7cKyL0qe3L1DAUY1imJfMvRWIWmk56PO4Fe5TyzutH3Y5jgRNdNPpv9XgXwsWruaSBFqdFSamq
alufX1rRxs32KUxdBb2wYuDd+2hSlNWk0A3EW2nLbG2MbaWlDgjl7M9o3r9ieO8EjbCkcsELatpD
291amt+JYvtte30XwSUSkzkHQTegXaaqpT2E4JvW/6TlN7BNCQIuwZXxdMO1ZrJZQ4/bzRrpcYzq
xxbVHj3NRBOXIjlL0LTydrFRWpHZwdupgDJNs9Sm+mAHqE9d/zTbKvZ+b5xTBTiKCURnfJrRuhjG
Uz8Lsoit8UqqGQoxEAPrmqlxXidREzlLRtjl2z4seuclKm1AEFugV3ogt3kFYE2tc3LWvQDTUaKC
9KZerMRz/miaC63XQPHgNuMpMm6n7ntSnz4znv3hkJwdTRhntgaDIbBS7q3hTzK/NpEIc2hTId5P
wndSxzCqU31RCDl4HZVdGxNb/0TTeX0Ovo1K57Fr0jDEsEO2y5VzUTxc1zbRGXiHpsa0SShB86+U
vWAA0XACJx3FAhvdahB8OAdnPFhEo2qhwK8hdyy/xHsLyBqS19nlofHkI91Rp/Y/RSbyQSpnS9iN
HyNF6RRk/98N7VZpb5NBMCwpusDl36+8gmkiKe8WOo1UPpgdcXILe221e/0rLdr617Oz0jQuKkmC
IC3lZd5h4QRKwXL3/4b2tzVa8+G+ONdQo52QWSYOs3Qyw331aB4y27yVdsmxB9/29UNt0Vp8kMZ5
AmmqNJbQJXxEHZDuI9dyRn8ZeRBBn4m+EecMCikb9TJACMSswGnGLwrB+HrxVXAcgRS+C5pSs1Ky
Co4t/aPvkPbcxsd6tJcwSwZr+JLzxJ9hy1lfId8W1VtJbvURV1hT1Q7rZ1r91EUH23yQ3pWPB5vs
ZIArG6iFu7rpDsnX2iwEL57o4jjfYDSVlSvLi0fz8myUs18l2lEBlcv1D7QtBgU6MGXg5/61wMhq
1gHaCdG2+Wiot3r0EMjefxPB2Wlc5VXTEnhTkNZ5Mpu9WC4BpRIJxGw/oe8n4cx0HDNFT2WYaa9+
K8PYHspf5vgnCgRvw3Yqb7zL4Qx0HFXLiDskQwsPSH9JvTy1wWaBRSQXwEQMzAXVjeVOd5WTOeGP
/3aVnM32ct/2JEYZQaqoM5qnAhiJTSNIjrZV+98D8nuLSZYWOct6xTU69Rx1zJaqdP+fzsETdERz
NGQDqF1dcFB6s9U/jKlpN10siOoEys2vLupRGRsTWTo3KNDJwYuUJbYVC+qnAr3j1xSNNKFj2cOC
1CJ7snQQ8SXAZ86Mp3wW8TGIvszy71fPKpXKqUkklN/CfNxFGCKdxv9orHS50pWICLNvsdIg+57H
k1k+SNpJ0wWQg4sh/v1uv+sX5w9GPQkUw4Rna9mtPt6UUWpnwR2Z/ZLNgtdUpACcT1Ak3dCCCXqW
pcypx69FA4AlwfffGq3Cc/N+Hs4hSFomEXlEbTutsn1BAdrVkBtSq4+TJRs2GZM7TZ3v5EnCkH3S
AvO/UAVvhfAncH4h1maiFzLe8v/ZtAmPCqa74NU/sw2+Pi2/rVi3zMwNMJm5tBocdORv5yb06nGy
a6USbJNuddQ/yOKyZS1Mwe0rA/p8gc7GNOtb5VTeAy1h4Vfdt4mdn7NLYNd++tiDWlDU5xGoD7+2
WHcjK3sTnlAtHkfzVu3upNm77gn/l3jvX+3hNxYtVGSIuvBoTOlzW0l2zfxQ2kezZ+WHTjkoIXP6
UeAXt8tf7yrLk3cE7ai1VrmsLTY2c4az5WcAlTcefrZY6Ka7+Y2zbbRFrWeB/+J3GGU8LJJk4ukM
5twjUXWcaCs62kYfHTpjWqqlW6qi8ciYUo8ia57FaJcdg2P6xqrJgMRC9p/YLvogiHPG+jBnLSj1
EAeEN1l6y6rKDj+xdIb136XRousmsfhEF7BzbdlESHH6+mL2+yx6vK59byWtv3zxSoDy0d0DSEQZ
dGwhumoT2waNDjoN/Fltd7OkH5OmOcSFldvRmJ1bEh3ZxPYZJplYFbtJWzp1NvuRrD4o2fAyNsAh
0eLbTlKcWR28sjDviKn70URe5HnYM1Y+1FH91AeTHXXRuZGsJ12Wz4PRO0pfAmxqthxQie/oNL2S
DPRMWOTTE/oYD5bbtqYX6gMibet7gIEnTTdeDdAelV1wKa1MszuWHvq4PSR17lpNv6+T4gf2cv2S
hkBHMR7TUvGGUL6Ny/i5xUhUb8ov85CfAzaerKpxUwv46rjnSNfsEsBxEslfZ6k8S1Pgy+l4ivP2
d183L6WsvpSopDVF4EtFcQLwNwAx8htDrv0mYztN7mO7Hctbaa58ywwRBMh2G5vPVjDsxjER7adv
t3dWH5BLEyICGCAA++ED7sCk8Chd2Lf+p/5tcBgQg4sbrOKPolrcpldcieQUv6Fjb6WkXWbdJHvW
Xkc0IU0UZa+r5tY00wfdX37GKhLJpniUzAU6rvxj7rS7zk8O6SXdB4fx2+j3ZyO0sbxmt2f8jh+i
2aJNR7U6IheidCSZaE4gW40lh1ntrksH0cDP8mX+Nj1Yt4y6NhCpuDe7t6yu7UJkkNNP5nSH9Cg5
g0Mv5Rne18ueP+V7zX/F8VH91NIMbWltmfs8q/EpNQWJ5GYYvPr7/FuttDMSE/x9Mk0Oo/fV+MdU
JSejonvbdPAAd9AMXcb/eDb5akJ6b+how+uwfKdhiY9tOIcmwK6WsruwmA9hjHmzdABnLM1Ez8vi
EP/+au/SuWCPTSXJzCpf7C0C66S8Nx4yuz6zM1Dm3E/FH6ujciqiq41hjUWGNCmgtlSXdqwBKykU
wWlsV7jwuiiWplNV5VMYfWySf1AaWw/7q07qRW7xIz4ofrcLb0UtkO3gYyWN9x8JqUlA56UF9g+M
YunEN7EXHBRU299Gqp4NcEgJO+GLBv716VZyOYcySMAmSQs4eXKcXRnE6fkO2DI7uMmdCJtt0YJr
ojj/kUdVh85IS12Dhr/TfPamSHPjDFyoqWGP3fTdqIU5wKZmro7H5TqzrJIx6hu4wx2QhjB6Wux7
lzoL+y6WGwSJleiAnBkkRontBhkT+wqVJdeUit9TrmOEvUQfSLotNOs8jkSQaG2+O6sDctYwGF0p
tRROWZZ/yyZa619KUUnZ2MxN32Xw2Q1hwBF9WwZsZjSAh+qXplpP0gSgi1o/MC09TQhXVFUDyKjk
66xwYzM7mUZ2nIbiQCuMm1nTfV2qF4v0l4jOZ6WMLtpE3CaHTY3Gvin6CxDZ9lkX3WaGfFdMCWbT
zds4Lf15QuBfUM8y54tUYiu/I6ciRWDS0DPLh31shRIGe9pj0Wk/xrw1bCXOXi2dHOYWS1f4JdgF
OWAq1mksQK3MwE0i6aEgvVN21W2rlGCyLw9BB9S5JtsNTVVgHr15LpL8KJfRLpXTe9PQAfxpNE4Q
yHczFvTxf5TbklSnEKPcFe0fjSZ2xqg7JGmQ+lWandSywaD/T9aHXz4RAegUuJaaYmD40uSUzMgy
tZETFArkn//QigUu+Mh9+SG6yA90t5SQyX5KbAJusfjluvAtZVvL5pRtZJoJAwYms5yRh7mvj2Mv
uVUpWq0RiOFbzqHOQJwmoTbaBXhGwt/a9BpVgnreZoq5OgtPgECDOmLKwgmZ6fIPCVR6NvaSsLtL
TnleOXrFnnIye0MQOJo5CIo9W45iLZtLMLoG/2kLOIokkH8qUguKNKoi0U1OhFh2kAZnaRBVF5dv
w3vftUwuJsYskESl4O2N/gfb+P9ty3Lz2VzL4R6yIlfmKWzx8Sq52qHAbgNx8BDM5VOTByACyhxD
bQ6yiUeNkEMXtG5Wi9j9Nis/69/APWpqEtNQA3u4a94stOvhUZV2qg0WxjM7tZF/3Si2vKNODYpI
QbVUk0erqUN4smgZFW2C2UliL5Z+kaa2w/YwCPvIW/HkSha/oz+XAdO7CVFCEWKFJoh9dez3Wmp6
fT0IbH3zWKqqUCpbhozmP/RplWk0WM7J6xYNUUkFiNK0X8aUU7c0v3doI1y/wc2JNF2TZYKRaGA2
8QM5bRAnCKJRX+2P+rHyw1fJUZ+CuwUsUvUXvi0LD/aP60I3nQwGgAyDwJdiFOjj+SolGEopw9Sd
Yewn6SR1D2MgeJs3TQ5FW0uxMOCn8OuyNe1HGqNy7I4kvJf02MmNYW+i6p5kkpc1WLjRAyw8xYfr
J9tSEm31XHNJB8VbHU6YindjoJ/QYyD9UU2gE35iz5KuxXBOjEXGqJsGxCjxMel+t8HODEWEb5sf
iQDhCS1r/Ien2GgM7ElJEWL9AFxyUQpQNrY0K0SLwAIxfD+2tHRMvAZkwYj148wDB7Yc7v//P4pO
FggmFY+kxUPLB8qsoV2OGSctkrxy6D2AYL7N1fbl8Ou6qK08XZcpJUBwUXSFB31qgDuPUAf9sDhk
B4NO30w5E72em95hJYPz8kNYN0Vaor/TuWj/n8CFttPvqtOCjo729W5BeQn9Rtie31Lt9dE4pzTo
tdR2Fma8Oz2yc4RqsfJFtXyAdAtCedEdLj9k5f1GIx/mcUSPRMOMQXFM6ufr32hT41b3x3kfU63l
WR/hGmjravETtgjbanddxGZKub4sLlKMJ7PXWQivyu6Lg4JmAVhAgBYntRgtXngnQSm6W/4pWnXf
QsrBa/iugFyYSAol6FqK3k/nB7vuETnljXrHbjsv2pePCKU1gcJvaoUCkQbVVIQU3GVKcWeWfY2Q
o+x627LmXRYM35Gw7IZAfrp+qZvfbSWKu1O5TgepaRB9M+b1EtjcNG+uBXNC2yHUSgh3f0MQzm3d
QwjWPJG0YitUw67iMp7dOOO+KAS6vh0uvcvjN8aiEO8/nSGPHAHd7sj7bp86xg44zTeiGuKm31hl
L9zb1KU6adIBAUwv1Xaffxkzvx8QKDV2GHy7/qk2pxdXUSDPYthKfT8QOQL/xc/8Qt36Zsn/gyd2
p9sy8BIVP0Q3cGHGS57b0CYiiO9NF7I6KhdwIyrMLTXH2zXoD7P8pIWC2uK2ma0ELD9g5aMMLH9g
whgRfeuN3gja3knGMmvnLazLoYMlvNK/fqOb1ef1jXLud07LoZJzGaMDmCRxVXQcE791Mj+4i50B
9do/EwRXDvaxEyf+ows6n6KUjec4jLGKMvQNuoJdN/4gMyyQ6Q+WFvq1kT6W1uyS2Pit5uoflTQC
Zyr6mJyL6YDbkhvkLcgH5GVso+Nx/W63fJhBdGISYCwoCuFsHmB5Q0gtNB/NpruPmXnbq01kL2j5
OU0igcVv5Z8rYW8XvdKcbmpD+Msaqll+G4zbMcttov5SUTWYEZiKkNO27m4tjbP5MG1JGS3VYaMF
tGL+SFtTkEBseeW1BC4UzZg2kIJhti0fU9tQb4bqbikRXf9Cokvj7DkJqjwuUghJM8nRCXHTHjOW
Q+2OieYNKdghc/kzJr4+GGfikjRollWikdW4xIm+afvhlJ4XYu7GaW5CIcSr6B45+5baJq/kFiG9
ZN3ImWU3PeovAAe4fpECVX8bAF5pX9gaEdQdttSz23SZSdOfgmg3lqIp/MVk+IqHIevUxIS8YYBx
66N/tKjKqnoE84Mye6w5sdyNo31rPJMU+eTLpMqfOddKHvexiNxogCyyZKAq5nZIHLMCXl/utuon
fNH6XNxX6mje91UH640bp9bPyfj0ie+jEhX/BTiByS+WDH1L6maWYE1KuTNCjCDR8LHJ+mOEnt91
UZuuQaUooOIfGEzg3KoURpFMpll2m/qGSPexerj+9zcVevX3+XCNkX5mqHCAi+hAEELlJzn1/psI
znFHCoYr5BqNX61G/dqppttaE9zS5ktvAD4DFSa0D3R+HrWQhgbQz4hkKPiYl+pd8wJeEw/4o14O
3kUqKE9uf5V3cYsBrw00LOpeRlkU7CjU74vxZdLZ4/Vb24xx10fivvzE5rnVTeTDY//cgq6A6t40
/Z6TQ2Bk4Eg+huRhHHcDVgTZ1+uiRafjdCIxWZSZKXSiMfdT+tVKfv63v88phAks0tDSYZ41oNi0
myARRWGCA/BN66qrpnAGpiEY17KD5gO11kWTECHYUi1rdv1JFujD5suHTVGU5sBdaPHTQ8kU5GW6
jI7L8p8i2unGtLPmvak8y8ExICJ+t023jTzOVFFespDVfdS+Ws51OUbm5paafh5GsrO02U2Y+dR3
IaK80Sfy7NZdIijWbRsZMFp0DHxjKZBwctO4TixioQjUuLLffJv35A7saA5eDQyNREdJ8Bk3v6IF
UG6CiA9tSE5NyBwWStfhtcjihyD+QaJv19Vw0/W9/30+xpNLEMiPHY4zIO+eAruXqD0Hk8g1berG
Sgx3a0mCoTMsxkMZ7xd4m8HNT43bgJNk2dGYNEwBaDeKX7rFTrTvJDogF/QlmJmbyg5OUVW+dtWu
z55z+fv1O9wcazdWp+NCiA4gm9LcoEi8ZOLstXbCYyY7nT05w5fEbsDwoj2BW8ANhUy7AvV4G3Fa
+eC0LCQp6vAyDuQhAiq5CNtz++/DzDBIqaEIzvnfLKGdVsawsk5yR/1Mxl+Cq9v+PO8CODdbGANR
lBCh69J5x0zlfeTGNwuHx1LHyG+jZzGIj0gkZ1KKaU5W0CTwvKYL4AdnrG6VzzCZQ50xQ6lZKEqj
5vTRPRGMeRUtOibuxIAx1mVYh8Ve9DDur9/flhdci+Gur6cU4B3aJGOkJjgWoLJqPPSw9p/Zd1qL
4a7MtJpmQIKG6CV8NeNdHKS2rovQuTcf+5WUt0rNSpmVTp+N8W3Bd7cATZb3pZMCPFva1bexK5rC
2NKCtTDOI+VZSJFlAxy3lws7aAH0w4D61oiyi81iyFoO53962lvzkCCN+Qc9c8EV1kdHxxC2ZtgG
CnbMnVAIb5ziBoT3rXAnTnROzjehU102aSMjSsMSWbynL5an36puANSMwNacapft2MN1pRSJXJzK
6jtK06x1QY/pXov+rJHgaJFbx6KF8630cH2vy49YCbFokuTSvPhcLXca8hCbX9r0FdxugnRtsz6+
FsSFuVEQYaO1g6DBXyYpskfwtxsX6VLtFzKV8UD2euIol+xGNMG25XvXgjkX0sUDMyKCawQ4jzfM
0i7MGu8zX0onVMZaqWXx3VvJYpYE1gwUK9QnAAGa42MrHEbdPsa7DO7+OjLqeZmES59xb6T3pSg5
3Na297/PXVNAWZN0EVygnhws475Xf42GIEha/gRfIjDxBP7PNXFeFqwfclIsMFmK8TLnNZiK/IHc
mGGJ9WxR0U10HM7Vyk2IOUOU2t0KK6z6sWh8xkSDmItvu3IefnIGAB4xjrHERDeYWfTKZ3IovisY
dhOjxW6b6b9Xx8/PBHmhsDZFFqKoBISd31pTc2kZ2RgnFBjqFjsLntx3UZynlVumqFqBU0UHBs47
w9d+ZJGd+cOp+gFSGE92yLk6ou78UJ/GU7u37mrBa7xZel7/BM7ZsszsEjVESrysVaOB73Z7BhaB
ZidiEfhf3sr3w3I+dgjNGFY1/VPVX16TsrZjRz5Ku9wHqKhoAlqgldby71feVqXSKFUmjFjXTkb9
ElV3mqj+u5lZrS+PcxQ5JjCrNFlUZVcd/g9p37EcuQ4s+0WMoDdb2u5Wy0ujkTaMsTSg9+TXv4TO
vac5EA/xrmYzm4noEohColAmkxZhQCWvRHZ4KI+lKxylwvncRXX5iAx0tFU7GroBhO0nT4x+tN2V
OnHuQp7/M9CxtHGrJxGufxVPnPJlwstH5Q0VbFbmTMlSdcPUZVNhqZqImS6lRuAMowOS3fNyIEH3
TgsV3xvu/o2xvZ6LKcbvcjKie1VHP9xYz7aO0mY/I4SCTkJeHvctbd8bF0uMy4HrxxAMOpdnlldS
+6Dz8qObr7b1V2P8TVusXKlFXOzRjfyAMRi8R60rOssVEAcj6a0bHzrwq/NZrngrY9wu0SVoYXXo
vMjmx6UBpzIam/e/3fZxvXw7xusMqc2GaUIDBFESf5ErdBerjqHxBJx4Zpi7qiam0pRVh0LfKN2M
lnIcZCgKNBanosfxOZYWBTzOWqGVqDcMtXYO5QqcGHLhC1r+IgsSB8I5e8OmlcgcLn2hhfSlExD1
pVV5uQJ6BXy4e5E6EhVTAd8wm6SN9FGKJEHF/f619RBQ+pHXXBnPkzN5mZfc8ibtNtezMsc4ORr3
klrpANxa+jwlx1R3P+Fpq99nfFnJLX3qNZSvx/i6nb+S7NzxVHQ3t39lgnHmSNKTyUrgZWYNkUZT
PprJfBWWSWAkkbe/Gt7XYhzarFMzaSRam8mkQ1rkd12ycD4YxwSblkXlRyRSgVuuJndRdd9ZvLE2
ngHmYRvVtZGPItaQ118m9J/z6J42D/1lO1higCLMzDAJcWlW6sOI6lhWXmXxz/192I4FVkaYQKrV
lzoF6yNKGbfWrei1mDgJK1Cf6Lb1uwnGAy++2aQTMlcG6VddBTiarBqtVuK2qXAdhBAHbYPYzQPl
RvwqOVD1C8Bcdc2zytsq+qlXRqElEBlDj8OTYM5A12VPy1tebZi3XQwA6OlsmCHNEGFy56ygMtxe
C07okzPt3BEPnUDXxjlG3K/JoEIkZY2kp3jE6NezA7UeNwbJbzBB1c8KKC935daPhcNNINGf3cFW
Vts466syVDO4fgp9RtWjhNNo6AlMV1rs6X72iwdKmbOAxr76zIW7ch8GOCZ0nGhCCveZwiArT1V2
0snXvzsT7HzNkGAmZpBxqcfHMBCvUVr5aRVu645ufRd7hTPKn7kLL4tiNSD1OK/UMIPrjOWNLN8U
JOCsiLNfLEeAqcSi2QnAwtKbHQhee+RkIl+eOtB6o+RxkJU4FM4w2tOdxtsxztljuQO61qgsWaAH
vh2f8Er9Nk7E5ayPZ4P+/+p8G1Y79AlNfcj35UGzqaoBGisd4Vvtin52QGclxyJ1s50DwJIEkKQp
JYGmjEy187uycroq/9aBmNpQRKdXk7vagERME3Ichd7Ae2YZjOnzTNWJYEI2YbpPGrwLutehVmzZ
+DHM0MRoXjjflb7k9+xRv1p9V0huRhGYvdGIDYlj6IX4NTqKIwyfQ6NBAdcghD/2LfI2kn6AlcEc
I/AYaoOzyFp6SpX0UQy5E1u8RTEQkvcJ6foE4KWKb0v0QPRT1J11zJHOt1Xi99IvU3QN7esU/t5f
2/Y76HLM2WmRKA3HFtJ6EBv4NrnJjeiNgfGS+taD9racFq8L+kNxU3g9npQcd+X4DStynNV53hOV
3k0QHFfIrQjy7Qy0TIXwUOiFA7VHzlI535hVeiyq0sRViG+cnc3T+By7g22g7qi8l295+VsOurGv
ci2xSgE0BtA0USVHjxPbBKlxMb1Oy/X0qZGfVfzCyj1mS9tq4DPG1Gz41uT3RQeN7/CbqfJelrxF
MSGLNIWjIDf4gp0JafhSP2ia5i9lDdKL0c71z3TTrZfFIEteVDLOHZaVGse0fKvTL0RAZ8GzpN+k
Pa8/kP7YDqywbUZVjcSkFeJpprYP9LnRWjYUgAvhyPHCrSn89aIYNOkHkisNmgvcwTxC/9OW5sQm
aCzuNN/E4LH+bC5+xBOW4lwNrBhkDymEFpyZSESB7KIOCBgf0bnNnRTnhJvsWx3P3jpRKoS0mXkI
pZeiwNXD6TPZzn1eAIt9o8tNbJqNNEoot0v+O/2Or930voXUp3CnP+zvFm9BFFJW0D8JU58URYFi
1iQHUW0GYVliupkbK3CcjxWFjJt5mMIIox4QMEP2WocU7exVPibqbCXQfoOuCQNuvOog5zSzopCK
mU+WmaCHT88WBz0zVnKfQ6raItD0fdr/jhysZ6fccrQiTdKMfqeuBI98OYCDDZq+Y6jbsW79MjPZ
U6O/DGB1Bj0IZGNrS8fyWvFWsO7alCPWxgkLdDYOIVlu5ClalgUCqZSY+HOmc/qNOMdWZ7CixPOt
UGKEkJRbWUFil87jygcewQPPy5ngo2nlRp0bBI758K2SnlPxtpH8fQfYHN9cwR47Ppel+QRaW9z2
lJHsWneOi71cCY52rdu0IS1yjZ/7FjlHiuUyJeA6EZMFF3BNMO/fJ6XTp9OvopSCOp05oQVnnwwG
JmIhyrtJGOjTk3ZeUq1dWvfh7RMvMcJO7amqrugVtHBd61F2ZE+yqUxxjtjCbtBohMft6/435Lg4
q/ZIyrTo04He96p1inXzFBPF3jfB2yYmpCCGmcVFhG0yM/FXZTUuCMXP49AfpLS93ze1MeyjK5Ko
WLTOJIIAhy53hea53CREm0CAEx9NJHmq28grvufX+vGHjsHvwnuNv6ANDUjbG47xtG/8o4tQ2waI
+DXwpIOY7k/bUlVHkQU+X9fqvLI9Z8NrVLwM05cSWjC5IdtN9Hvf4EZd6A+LbGS/1IbWTJQ+RZOd
7lyfUhcT07JjBf8/b8+NRok/rTGJxzofMLgdQeoUu+e134YjFVLPA/ExflkCSMUeQ7u41zSHN0j4
0UX/tMscPSJLOfozgPJkntGqmxzMinBO98d78k8TTDpyMuWqS2OQocYSwCq+jsi9ajotunV0wpsp
5dliXDSTqzFOFTQmjal50s3Y1asUeo4KFLLmN4H87ddjTl9caeEcxZjqk/PZb8XlblJ1Hh8zx/NZ
BXdZAr/KVOGF+Q845kFyFAL5wJsa3AgM/9wm5j4uZ6GOIMkGJQD05qKZ0At/FijA0zxn6CXfOafr
I279aY25mpcSIqpWBGsR6hJaDno1NU3tfsiDqu5yG30pfp91nio1j5UgZ45s5NdSutxgJiO3pdA8
NFAcliveQO/Hq/zPP4uBmdDKTE1c8Gep4UsSxWhRiZyhFzmgzTl0bJxfi9k0iRWsmORRil5JzOlR
4ayCjfG1KCzKDmTuLjEfh8QV1dSeE39/BzkbqDPAMWA2OYlG+qWK38RsbGV5rZoba4o46LG5Fkk0
Ncwdmyrw/0/grxo1LccKRywXj8KCuYXOEaTH/bVsosbKBuOMmTEVYVXjcgHLoj0NJ934oqs/GjlY
Ok7Q+zGQh3+tLDH+VQv6WOXGorraTM4x1TIzx2MspHaqhq1tNn2AyZSf+6vb9LaLTbYzVOwSS5Dp
F5Tl644UTptL7r6F7btyZYK5vUqjFhaTlCqo8eKHOakPhMiaWysj1Is7tzfnyrbiuALHCe13QKf6
YD3s/wmcLXzvb1rFJgRV+9BoMeuy5O3DGAv3QkNwcrNv/Vy8VRKROUd4I5b8Yydl5lbLJ7E0DIEa
vNVu41famhq6mqdoNiIEb77iSYpxzoFMd3m1wGrq61RacLOJ2aNEnoYysa3+df8jbt8Bq32kf8TK
iGi1atRWlEHjXUgXlUNKDmnTxDCfx5a3ZRRhVsaEQrdCRaPGxM7T2+9WM57E8GTMpyn/tr8w3sdj
QMSYiF7UGEiCZO9zamFIDSPUAo9i552t8M8U2J8uwcAItMfHf+at0qN+UuwCT/Rj5ytH+R6Sc454
P/mzl3vpbXWlPw6ehtkycqZc2fIjeBxd2oCmOEA3riwF93gyqDNqCYJ6SozSRZ6OnsXpsNy0GZom
OgcZ+WD/W3Mgjq3RI5XaFK0OY5JEjtlc28Zofgn1+HmYFS/Uyjthljn3HQfhWFb/RLKaNk+oJ6G3
vmm/a1ytV96i2NuuqLNMqGEhPYsn/VrxhVsVQ/nmneXMKAenNxMUX2ufX5TieC7LkNmWEE7VOgTP
EwrAximXfyvhr/0No7u/47YKgyygPS7rtqUm/DVrGS/A3P6EqmxamixTnv0/j3u1oJk+o9jSk1Nd
4dWm6LYZ/pLHyM4wyJTwXsbbTnGxx8BLTuaiGmLkbMXyURDO8/Jj/7NtBkDS5fcZTCGNao1tL2Ma
QIBazvIl7rJvS1g5USxymGe3N+hiicEVjcyIs1ATBLN4d5SgDaZR3hBueoRnhkGJ1CLtOGqIgtLo
G7Sh7Kx+hRIndPXOxDyKyvMk/N0XZDupJyFVzZByTWhS7CTVVZ/eSVlr9w0n6PoP/IOEH0gzQe3N
FpOiUZ4mMAhQanYqcR55g937xY2Ipm2el//HFXqxxZymwoinQp+wqBFJaNlRPemgHnV78PCQ4moi
bK8Muvc6dK4tHCwm8EqiqRzRRQYu5zR3xkF1lfmRKp+VWmILg2APxNPELzh2Tiv/3xm9cN2tbDOY
GI+yVkNcAg3Awze5epOba60/7p+xTfRbmWCCrEkRNQzQIytSmLdxeezSx1zg5Ig3j/HKBLNfUp4L
DfqMVbckB+iONGZvp8qp0ngjUzw7DPyROo/xbAVcCHhSlkkOQaL6ieiou2gp5zrc9sHVmhjoA+2d
lEh9oyJl0B2Vq/wZ7K02IBek+JCqkDkdpptAu7LGAGEYp3MFtj280KZDkaHnvGt5wTbPDxgELIc2
QW7KQC3ipAbNsQ3Qzzbf5accI3vmD0D8gUgOt/uLOvCHi3G1MAYQ614v0wq8uO+lstjRMG+rH5V7
dBUE/cunUkkXY2zYlFjLROQGyVWjNg/q3LpG/n9vbvzjwLJhkkGgmK0KWE+deYt6pS7f90/rRufa
nwYYRFC6Eb0lBGuIvuQ3lt9eyx7SSK7y0Gg2nfNu7BHcuak9ve4b5rgHGyRJVqWCcgA3V56dkuE+
E7289//OBAMTYVTMjYlqkpuQU6lckfTZ4tEX8lbBIMQQm2PT0O3pulPW/+wl20w5kcR2mnnlZQwy
JJGazm0NG2pAxcCzo4hRH4w8OLVbljal6oq9/v+jt2p7bXQKGizvxge+E7Frm3igidJRCkBGVvZB
N3zqrvjXBBtNSEtvdUKBi5dMt7Lum1JrG9XzvhdsxrCyKSoKElHIxDBQZ5VVk+XaDGA1J0+pSl+T
hlNZJY6ujA/QhXSUQeVxNWzD68Umg32JQvpapYTQRgilgTC8VpqZ0+dKgewj0F1MMEAnjmVudSNy
C4WWIkP/NVL8vHw25rcoekilo2wazv533ChnUqT41yKbAR21RVHbCRYtCZmG8Pc7aaITv7Tu4ugl
RmuJK7gl56rfztkoNFRSLPzLjg/knZImE1Vw6NyBej/aW3OnOOg2LVuNB67gwOYFsrLHnDYxk5Il
FvHkeR8tcv9Jp6j27CseBmM4/v+ecfqwiytrjHO2TSs1/YzVafboobHPLZ1wxBB4Utro/Al0l45L
y3bqIcNw1NziLL/1VzOPkm87+Fj9GYy/mqJpVamEP2M8LT6KrACX5YYcUWECjQ6PoGLzQK6MMZ4b
zrIS6yq+sEXQh6Z3PhrRvaVaXGvMPb2KgsEwB3vfeTex7GKTvambeF7MPJNUtyluzby3B8up9E+F
cCsjTGCfC20vLPn7M2JyFxdij9eaNzn1EcoYfs47GJsYs7LGXNzduLSlUb0fDNodXTv6nemCbc0Z
z2jfd6w7PNL3P+L2TbQyyYT2YNnWoNIEk8mXClQmk1u4qTtc6WfKuITe5at/SvK8rkne5jH3eJIX
cxwqMFtIZ6FydfH3JHG+Js8E/f9VXtPKUCKP0Mjlxupsl2b9PIyh09cV5y6nx3nnuCsMuGThSERz
QlZg6sQT4u/GzmR0tMulXxaNt7QoKnC2jHrBnkUGYBBg5RbJBhoPRw+0u6o4TKAiRvE9KBzeeAcP
rNl5BBmM0XI8I1TRr0UHOjsQYModcjZtULQGBbebi7drDJIUZisYg4IUsSoelexXjmKkzMtDUJ/e
+YDsEAJUyya0MVAb1/ppDMrrEFnfzmvPoU3zvrz7h3Oq2RGEcShHCPmgRNfXP1rlQfhUSeJyhNkJ
BKlpxzBDS4urmYGp3FQQz+EtgbMr7KCBOUxDWxCYyNTRCTHlAIk0bXL/zrFVBhQmY6mnkhKDZufp
PF6T69ZfkM/FixbEVDyw5ZxbdsxAEzRVHkIsKYLsiRh/nRv5Ji4OwpB4KRF5S+O5HIMS1VSqRUxw
QTYuvUdalKnMuyiwgvRAiY55i+O5HAMRRiygT7vE4uJqOWqjdei4HKG8AENlAoyw69t5oUsST+VD
4Q+HyiNgGf7nvshf9n2D54AMLCxpoY5aCmPCIoHypR+cWM6AR/PPfTucD8d2G9VhKpcaPasl9MQS
ePnEO630L90BH3ZeQNaGctE0WJCbMyQL1Px71fih6TfTrdY9aCFnQTz8ZscFIPUpNhrdpjlY/Pqm
8M3j4JhnSknUgDeHNzDwHwGFiZcZ+JpBMcdETEmLKhcxkcijjc0oyx5GT/T+YXUawS4nHHtXdD/b
N4N55P+1y8ROxjgVVRpj6Jnyl7X2eC2AIVq7p6uMXJ470uP6cRMvxpioSRCipBtGiCxFGsTsBy+t
HuNUdkrjft8dt93+Yoe66yqG6fBMUo0u0twsfDZA+EuIH5afOloXG/RvWNlAySkfpAEO2cnSTd8r
pyF8zLiUg7wvxgCgQmR5WWS8NEPDkXwwOZ2W3F5eouvlpPrtGbSDqIIKLneocUMgE0/clV+wUIgq
aI+eJoq8pmbHrxR6B7uzBcOhnohn2CtvXv0/oPHySRloVJekqhbwzrlT5oRBj07a1m+uel8IpoBf
m9yg58ISkQmhzL+yZbBKkoaSCIJQiio0ZcTTBLJy4iWn2Lcc+ZGO6vU9eDRMvwgsxbaexId9F93c
2Itx9hkmjQukXQhkLFMN0qtDZEdy58mC27e8Xg+eJQZZMN81KFaG4opZPraoiNXacJ7l2RZ7nRMh
bh671ZoYLGkSYwT7Jl59gvQzqr9UxeRW5Mf+d9u8aVY2GAhRKjDdWj18pM0fBxXhx+P+7/PWwECH
YTZxlVGJ50b9YYBVlPL+k6d9G/TsfIDB1RoY6FALUV5EFf1G8pDZw7Jc1aknm88LGBrytPL2jW3f
LCtrDITMabKoY4ICeeXODlVvICfynCO1jbLKiRyTJ8WrAhFtibwXF8/xGAhpO7NdZhoqis2503Rb
0zJXwDgsr7l6GzdWK2RwQ1y0KYoxWIU7bHIFG8/xg+7WrgUGl+LXp57gK2NMSNWmYy8KBQKDaHiu
9buxg4TZZ57gFxMfHlrlUPZgoEAOqjHsbGrtlqRO2XAuMM5JYt9XU5imfWVge0LhjqDHUvu/0yj/
ga/sA0uciNaElNNxybUnSx590vMI4LZdDIVjRTap0jfrYukizpMKxDExJK73oSOpuWOZniry+jG2
z+zFEuNjUyxhHrFG5kXoUUcrexvafxA59NBFalu8rtHtZYGU3pJ1UVfZgSnZqFK1oKMKlfDWLb4+
ZC601mwZAmH74LC9qoshBhvQM03qQawRdaYvZuVhRgattuiDVCNIXOr23xljNssw8J4vhRD3bdK4
syVeQz/XTufO1aIGUgnK8765bf++rI3ZMaWXOsyadaormY1TdY2PygfnwvsP5LnYYMAgb/pFL0SD
Jq2hdiKAciI6QeezAW9Z5yS+lPLAnF4NH6+Ofw2yg1TT0HRyQV+o6TE5SDamLP3krTpQVa3Iib5W
gXVXfv+r78iOUo29LOZSq2KN0V3YXcvKp0pE6mVNTNhAqmJIohABSpGqJ7FXn9FLxOtZ5303Jmwg
lpRKU4vvVi14aeuBpr/m0o+/+1BM6CAKYQTJepTX8iw/GX3ojbP4l3tBl7l+dMSqOnW5jGXU95Cb
tVuJY4D3nRhAIKqyqDoVlormt1Rf7Kh5iqLX/e/EAR2WWFq0CjQFEooD4nVi2PFtrjf2Qn6onxqH
WDkWgwCaCH2luCpQ70yGOxh8ExrxnLVDsL8eDtAYDAgsKN5MPcQrXDPuAl0htljwhpA428Lqb8m1
Xlcy5gvcKHwMUXSsp9iTim/76/iPB9G/B9FkXgqhIpW4kQwVBcbRM79gUvy6szOQsXSO/JRcU4Gx
KRCOyffqB6/xjHPjsUpciTS2Q2Ki6lCXkT32gz1Lk11XJzX8ylkkXcQOgpoMEuhCG45hgQB/PiUP
FK+JM/6gfcyxx0t3bI8cXhzQZBCBdKa2oLuI5vqSg/x7QOuP6ZqJW4KHib6j86fcBSkpKITbl+xN
5lapKHLurZWBi27sctLTtYpIYiWH5ZA7ra8FYFcH3StvoJxzDFjtLQGDeFFJF7uky30XLmeD/Nzf
O56TMAFEKE2kGOiMl0gOlpSh1g+Zrehlnmd73xDvuDHAUQoGROcFeOM0v9TdbaNfxSMHBHkmGNAQ
l0pu0wRr6dQvbfh71s5qx+ls47kf21MSh00YTjKWMUN1AfzfNvRnjmitnK8jr7qyriE98kjOqBW4
pV85Q+ruf0WOQ7D8vzpknpuJpnOy5iROV3rJ6fvYzlFdjpdF3X91G8rZbPagWKXtQOi9RTtEiPwz
KBN0X76yXOHAl7/a7lhdmWTQw8ojJExzrIkGfPQ8Dygi9qALlQ815xXICy7ZgeWxksu0FKmLAI4p
z2/yiyr60AY+7ZXLX8y5lVma3zqXiljTESH984gefHRhoP1BcCRMntodZPtkm1JsTDxKD85JsJiQ
o490ESMQWKYcNGeonDql01xNjTPgupHd4iS4mZMKf3fC2YcjMapRb2j2lkSWnWNEUk++VRpXDpGD
WBYDJIOglTqhR0C7rZ4wU3LATPSdkoPYWLinTfBILYKM+vh/V47By1uTMXYoK1Qum/FS3bTQEqyi
ozApXLl/zTAKun+0N9e1MkCP/urkdekQtmaJd7con4puPCR17XYJIp+64xzyTRBZWWKusNww5SUV
kAsRFj/uHqzxL3+f8b5Igbp2aeD3GwHNl4eEl6HYTr+BCUmGYBCEy0UmqKLKX00zovm38xcfJZ2n
dxmIY/t1AuuPNyO2Kv3CsdyJl7HYLmGtLDPwOFTQT1IXpJjpie5v6MHKnQwKzPWxvkW9/mHfJ7Z3
6rJQxukyWUuKQbdA/yOcrO6X1rzt//4mTqyWw/icihZqqNGYGDgT30ryXc7fCl7GimeCcTZIgqBU
MKNFRJGjR0VOFlsJ1RMRmpBzfniGGK+TNG1aYo32oogOeM47/UoSOdcHzwQTLAmxrGYo1SMci58h
bFel94ri/92OMOiGLHzdLhZ6O0OxsOfiW2l8Hyyeiso21GDsysDeShor8C4JbVT0C3JhJTkp1WmJ
JVu0jl3EYzfbdt9/7bCZlbotWtOaUYAd+/OcPH+uwVe7/D6DAxgpzBe0yKuuuITfijA/Fmp0Mizj
8TN7cjHDHHpTHCVppEn3oTtCd9CWcow0ZLqzb+W92f7Dy2K1Guawz6LZJFWKN/yciY8t2sPsvDEn
O8mWr0pxb/WYMejNYFCJ3WsQfS/zYxjFrpCBwAgX7jh/m+bQrmTNr5ruqiLLDxKJ920RnsaMBODN
vyYk84ocSlDh96mDqsE0GX7ZdbYoJnZecAUIPvKy0Rvz8tkYcME0ry6SDrsvnmYPlcBTc9CC/tgE
vD7X7WN5McRAjGoKUVRjksZdmqcBqX1QYTljIXH2Z0ON4s/1MAAjmNkCRTkBalpJ7AjDrzFCpJE8
14I7Tz8tcE9HPl/u5T9unMviGMwR1Y4I+oSvKAeSn1wtV/no9K+tG93pVHLjKtU46+R9TQaBzFAq
UqFGCVcXNa/qB7eI86CAq+y7Ow8bmMcaydui6msMY8bdIQwPLeHkkTm/z6Z3wJ86aPr7DKtYupFA
rkpJOv7VEtjcjiWVmLXLAKNm57fGGbqqnCvtPwKdfzefTeHkKWZKIwWeLRwmV/REp/boq7MNkkA/
VzNGaHQ/f4xcifOA4H08Boo0M24sxPJwulq6Ehc0U9eE06zKcTM2j9MVDd7RkF51Y1m3x061laK9
EbKIE0HxzDDYMIRyFGkhYlFxforSmyE5pbwgavOVd8E5NkmDEtpCFjBOIfcauVHpJcNrrfyQ48xV
RN77f3tMYmWMgQNVLgRr7Cf6Pm+O6F3xZJCgtk6HuDf/iZqMkzl16ghP+56+Pce1MsuAQlUi724s
I3KJXu8t6MwuHcFrMTeru60bPzRoCY8KmzcBt/1cX5llQCKt59oSVJhVA8Uv0MGl9D5qQW53E59Q
nQwXzoHjBEYfsjvKKOn5AHuzcO5w1ozI06InElscO+9TuDt3PZvHwTyWMU8EkSSlcOqvlXONl0Ti
aG/qkxIUqD3R0TiI2P2qfmjufIWgY39DeQuVmcdmtUxSESLM1A3RHiXR6wfYMfMDFf/i2OJdYayS
7bJAORvZaLw3kSszTznYJsS74TCAw0w/kEedk6OjTrH3bSm4rR7SEUik+ip9PyJ0OD75H2pWXnqd
uywGWuRilIWQOsvomJgF9evAeKgOOIdPipN60SOvS4IDymxSJ08MQ40n2BtopKPbTcHL4PAsMOCC
0e1ijCi4NIOjgkaPpCPHF3h7w+DIMpUykRJY0OTcFROnQFmnFjGCJN4OEAJMpWDgsY/wTDIYosWI
ljMRn03HoGH/KksvpH4eSzNAw8Fsmu5kLsf9w8XxDFAj/umBEsbyFSXG6a698H44LlfQ+HTU29H9
Z+TJ4owG7d9xOpsOUcU4LAklUopELx1/SvlsF1bmcRa17xy6yECGVmGWchQoZNzXiESiAzJvToVW
68WZMRMUe7z2ZN6ymCBkLtHVKjXYuDpdnKYa7cqyvEnmKRfwzDBwYRaRjpQOzFjQ2dauwRpjxymv
Hr+Jt7qsWHgRUX1t5mTV/ZyDkjMCBObJKRzAk241x0gCsV6ffSZ+X5lijliaiDPUXmiFYrkus7tk
buw44jEbbX60lRHmUBFNqAdt1kF1YgpfRNSMjGE8ZeRTE7wXM2zXVkbwgBwKfLbMCirtLQRpM282
a0PnEM+6lQ0miTBmYjyLlOptDoqjYOvO4v8zFUHrifLXybBrOoLqi1eZ0ztxED7wHJ3uyIcLa/UX
MCcr61K56ekTr61+Ltk9OJaddkRmNpAKz6hVDgRvB1Urc8y5EsQ4kvIFiebOr85AJ4xjor/iuHiU
8JZ3aW1j4coac7wkUS2MToG1AVxCUE47aMRuNad1J6/0reNUOBnvkuE4JztPM5E5AmMjkErqan+u
es/odFdSRI+DiLx9o4d+FWjETZwOCu3NHaG2opwzdzjUgeCYT5Sf1Vacxvkdv0GekIf3m0i8+qQM
mIyjOKdlA0p9I32rp6+k5uTved+PQZCpULNUHvD7cxkk6BuI6mPb/dr/eNtr0Ezw8suWCdaWP7+d
OWn/0+qvGAddfqnJ0/7vbwPu5feZvREVsVxMCXujtSUCmVBxjKo7ScvozUrNCTi3v9fFFrMfiamh
1yrDaIQh3COEsq3aV5cv++uhv/ERIy42mD1RizIKmxaznZb6fdbtsvrW5iCXulnSH/uGtp36YohB
9gbsOk3Ro8NU6dCUGR1RFlATlCtvwvRMJG/fGMcL3lNuqxNUJVVmjgmwN6rPqnEQlL/bmffS8+r3
C1UbFg31GlfVv1rDT9Le97yOAI6jvaPtyoTQpXU+0yRQPPqd4CfqTd1cK8P9/ofaLpLr/27LO8yu
zJAiKpa6o3QZ6DtQndZeDvLRQDd2FfBmRjju/N4isDJlNqGwKAoyM5nmqc3bGP7Ql87dXw9v45nj
n4E4pRppbhiiSkV6nw+/9n+ftwbm+HdJY0hoZdEgR69CUs+ye/17LvGiIO6uMCd/Cq1YgPQIChyG
gz7La8oIPhh415oH4vPCBN6aGAgQ9CTW1DEHi6r8JBjolm4PZOQ91jnH/72fbbX56UiWTpkzbIyU
/OrFInJmrYFYoPgjq3tHsiZPSK2vf7VZLB1tLIaiPEqY617Uzuvl4dzExo2FziRe5MPxOpYbTegb
0BCW9AnzRtOpBUa/uhclCG9Ft3HI7cjVef6PWOvfY8uS0PalNWeRCIsjxkRwbJ3hu+VktnYqfbCZ
vOx/x+0s3QUkWAbaQu+Qj7BwcVN1C1qbLtzI66DV8Erl32q/uDaOferw4pHtysjKLv3uK6cxlKEz
FvRrooNn8RVfOXSH0W+PfF2N7YT4yhKDG3prtK1OQ7vBD4PCLR41SFz5uROBA936nbvETZ+XO/OB
xyrCXSIDKNYSGzk9Gm7WHhLhIWrPeeVoiWSHeeQI8VezQe8cqJT3d5TnsAy+hCjdK+gAQDWYHFrz
izC87v8+93symNK3VreE9ESMp/CaFhZIIB4tD+00hWGPfn5H6Z/iX/VBaN190xw0YycFs7mcJjA0
4dCHx5Z8V4QbzeJlOTk22IFAwxTzRAuxabiY48aLixR9sL/318EBzPeq7sr3F12O9B4vHFfQQjvP
7aQq7GKx2/huEo+zwIFKjkOwarFI9JhNRx2iR2IzfVa4Ylq8T8Y8DttUXSqSvCemoabs1s/L96i2
G5xn1W/u5RfjVb+xDvufkLco+v+rT9jEoW4JHVyBlHdZH+N5yKkFcmI0hUENjJaJfa7CQKRdSfq1
ZYauEb00zSef1v/CPcvAkkTQdylqfL0BMKg7dRD7+vF/GwwNHjpsF4PQ/qNrEGGB+jWzWRIYc0wk
xCjemyfJrmIbLIjmzw6TK9itIP2FmaPqmheHvIvUfHyLXMwy+yVIiNjbaERhP1oWB0Ier5OASyYU
vTlV79W59IRS9xojvJK12Uubzi/H9pRptZ+2Iao4OrpKJcjDJI3XRr2NA4ROrfhcTYM/zYhuS8jb
1i0wKUt+WUpyr+U4vll5Wy3yTTQoj535TWrAlG/I8yM0t4Ku0L+pcZ3Zhk4cUdAduTSf+pEAqI3v
llY6rVGepWi6b+rGV+TpWPfF3SIaYNdvfiZKcj2n1lUY4k9RxSZozPTYToVnWaUfyjEoupLiprZ6
R9Hi2Lba2u9CZEpqDJbWoz+kauyYhvKWCorTF8Yx0ToH7U5vy5LcIITxBiE8qfPCeaJvH5n/R9p3
LUmO69p+kSLkKb7Kpassb/tF0Vbee339Waxz7pSKpUne3fth5qUjEgUKAEFgYeHjE/AWPceRjmWk
eA42r9YE6svs8W988kMAd9+pcjqVWY7OL6ocVxPJzpphiNIxVte6ZEfc7Va06likJmQkV9WV4TMg
f+uTO1Y4QTVZcJX+SyHqQyPuqounau5IKn+kYsmDeWiwQRkDhw/UFa1a3PxCRCUydhQRcNJyZUWS
5XlCQnSF8wGGRiN7SkXDwNtg7ZUMdsCrwNkOlUZBEqm7KWzfZlTd9Br1SgPsJ6aPjNbVQN53/xeG
sZLJxZy8KmgnqzNy6GIXRdiH/l/+Phdc9MUwxw40gS41QpuOQEGRohQRtm0/3IipaARLlDRd5qoc
SxkU5mLCf+JSuu5ycpPr6blim2Swx9iJaXRUZzQOo+KhGAy/V+ju8iluW+PHH8BXPqjezGPFlkUw
REf7HT7g62/FPvse2Fg1+vJXA4crcZw1aqjV18OM8kGTj4dGG0vMQIsWbmzesisZnDVKcqyZWogR
fLP404eHPOyd0joode9dPrvNFGUlh7PAoTc7mnWA4xmR6ltz7vRLfReOiwDsuT26tZLDWWKTo7TT
YPGYm9Wj3dT9rTbXV6Co/C4XaGGXEnbsauD6G/o/o5k+DA2K6VhboUi524GiylZ7fRfXsWuAh42W
jdOEpaC6tZl6rv5A7hIo4kgq1QjdEdDDpvrD2J+LPLLH8Co2cSOI1vv8S7T5x2feX5+raGNEjWno
OSpd+l2wi0+MKRMsLW4A+rXUz7y/nH5a6cfdDy1N67HqoN8ynobsXMv+ZUMSGSx3I0w1cHWNCfio
1aag+O7sooHJRrVbi+gUtseGVqrw8SZcRgk71RiQy9pJdgu4QH4cTuVZvZ1v9ZvFY7xi5KC+ZE/J
rhQ4zPZV9M+H4+srY9lGadCjCjoVw46a1ZGqg+AoBT7JV1bo3C00L1ECp9OtGfrZdK/8FTL64wj5
UsqMRQBt0+FrKZXlaNGbVgL/JhotEOnBxZa0Ruaa9kjgi/6oaHs1vWpEpM7bNaGVIlxcMcdQNhYG
SBjvOpdx8gSu/DYcwTjrzntRMVdkeTzDrSnnk1oWkFa5i687uRccgn1S2Mp9/jo51juxroG25/V8
nEFPJUq7mI9+yfFWyjIfXAUN0BSbYcgg83lSPFRR4pVj8DRrfWPHbe0Y+Ri5l51aeLxc1IjMOakK
BhsY/AH8doWf+JJX7Mmu8NIb0UCZyLX4EKKUahWkEFYPTyXqF1n6N0jM1flxgcMorNRIJZxfRvf6
uBtFnEnbNcMPAXyNJEpGUmTgucREi+bn++ohOIS/GTNw950xAxcOGL/OyIsEX0lwcHzZpJHBz5RR
iGW90+kqwigeWEa82gWZEmMGvhEWKVn6ccES+dLJaASqmjD4VPlncDuMGTYvGJfH9TVcg8pMEHJF
VvhlXCyslaEpIW0+Kj7brxT4pg26QEe2JVfEjCqIWvy+HmD75yFiJj/mu5LcBuSHVPwNxmhlJuxP
WPmxWeVtWDNDn7XJCXpqU1L5aksFSZfILLhwMYKypCtniKkbZ5p/xLVo9EXZTpow+qLJqsGIyj4r
oiR5gS0lmOAybtCx8ZDcn4Nb9TZARAT9W7PT3tQ945IVVpBZiv3V/j4Ec6GiMJowxfppNnoKbgb5
fQ50aBw2Wpv6iqjB9i8PjA9xXOCYqrpMxyRkZHMLSO5SL1nczp6caF9iLD9zOhF4cDub+kcgD7hv
NAwOK4z7tdKv1Pam6b8HyNmqh8uBQySFe8hEZIrVrkciNRitYrchBac/iLaaofIisxDdJduO9aET
96RZFjDatjke2IxBsnljIF3JS35MTvN9wGWpX9M3kS9ve8CHSC4DwWLGiFA0YN3WkF1s09lTmgmK
R6IzZH/CypfZNi7sXgBecCI/ovE2CSZnwaBwPwqOT3R6XMxoZACMk4bhEuvbOTyW9WM2Pl42h+0S
KPk4Li5g9LmcFlWFcoQM9BbDJIbn6CYBs2iwDx5QBNkpoyNa4r3dNVkJ5WLIQqIAi7UhlE2BxqfM
jXwUKxivx+SptmyHbuZRF3iQw2VtRbbBhZAeoxJT1uJAte5YmeemEQT57WQAaBww8lMqKzxyqoFS
ddUjaMgIje1zfo+3F+Bh4aG9mkHooXnqS7sXRcZNrVZCuU84xmHb6DKjLZ9eyk52ZCKi5NoOhiBh
0XVwUlqo+Hy2eJUaShurQAMFg1sdwLO9GztXWTA0oTiWPzwFTk1EGc6m9a9kMrVXXkaSuteHEl1t
1P5aLFnMPZSPsxfrLbP712U3ePWtvB8j/7KJbL/SV2I5pzPBpTYNjFRNVnbFWNlT7C3Na2tc99pz
omOq/JyaTlodKMF8afakGoLg8jXhx7gSThoLyBRCTZ7kt46Vdp7xtd1Efa7MX1hHZg+kdZQMvbf5
/rKyX4/4syzuswZp1NKmUmXXqq6L4hDQmzERBZivaeNnGdxnDBNLlSvSykhUib24bNIcffU9cwYU
QHeXFfrqCp+FcR+vjcPCiCpddoPmdqLXMhVoI/p9ztWCPgZyNzSRDmiVO6JTIRmCmpTok3ChsWyX
NksMSIiBOxj64lioxBvo8B8/iz4fFBcJ5WLKpaiDlVWYHlSuQtEOuK9Z4uff57KnZW5qYs6qgvkY
7VDUuS8b7VNbBjuQOd10UuJGbSPyXDYV8DlB/CST34CTa2nVWEEnYwfThM0wbGpg9k1/3osmIjbC
4WdJXBKlmb0FolzkF9rN4GpovESufgiv2NabDmRUojlJgU3wi8ET5KGKEseK25mx3Wsv1vhS6iJq
Bma6l06PiwVLVTZRSmXZzfXoXEmNk1ith8G8HUKV4EsJvMhk/76K7LRNKRIAhJ2B3pHwrJRP/1UU
4Kkq4zhWydBAlRAPkQRdREEasfE4/fz9uTAwgUEoCSIKep+JOLHMpsDzI5Xk56KYrqXSOlVFd6WZ
lkODfh9q87eiwT73y0qKjIILFG1Rar1qNuye6P1Sm502023sdReMmYq+FRcowjSt5JI5cpgdDf1s
dYIH60YuyM4Sy2tVmSqW/P7vK2MgRiZJC13Y/TB6rLK77NneGvMQYzVPiapu8I6rF/kwC0Bfzf1D
LKfXQhNTCQPYyOB3h8JngKv3lr/gQtr2qg8xXBycSVIpRl7LgDa/lck1Ka6nbAd2PueyMWyKsQxZ
U6gpU4vfohYu8QQmY1kBiOYXmOScXvLBL19MrUDOduRbCeKODegxDUtQZ/md/wn5uxOBDb3y2JeS
7WwnWoS5aeQrcdzx9XML7HuT4RoJUXo18f5BjbUSnd6mjX9I4S8OUCSGcxtrCog4T4Z1vYgeWZu2
tvp97rpQhybFwjdDAYd8dxiGzi3BGqTQ2I/T6CRXtROPy5vai7BOLAJ8MfGVWJaZrTyrwZzzGJFE
YXftj2Ixepsa8pWsBLdjGc3gazQ097IZvo9hXRLJXSJYXVOYY6MgWkyhWy/ZIe3gwAZxtHw6pWXs
T7l+UAvgBgrNV8EYVsuNPdfpbddOe2WWMT2WO8ac7WWpc5Qxv1Gs8QEAPtld5O6mVsOrmta7NrSc
JrFss5mu6qi4WYxlZw3FMVEAYjQXPxsNR4mtH6qZn2qwQPVJerisqMAu+RssGkdaTzGClgb0SlwC
tZbqdjiJ8NEiMezfV18wjYqmsxYEX6VTUzsCtifvmqs6TveX1dl4tyIIW5ZuEqrplso3OTp5IUsU
QR9516OMDRjj9wE15XZnJnbgd56OBYIhyINFUKiNaiIEU4XKGsVuMoMfbc6NfkmmGK7B5rjN3XBF
9liC5dPrlKLWxoa4ld/0wBbszf85uPGzaC4LmaY2C5c0V9xGS50gxzBXdNDJKMh1Nt6Tn8Vw33DE
UvYco7nKOzuf+sx2ZWNeDItBTbsFlwu9FRXAhBK57CQPg7HNNARNFai21mkKW/KU+/gwslr9eT4l
Z1F7Vt+MoKvPyCUjS0IUo1AQQVNiPQDIfNLN8C7StScUDu7kAbtpKnw/JQnfkn4+pGS05bI5arl+
Daaz28r6LUnTYV6AqigNQJJR3q1R48XOXltK5mcyNodmCK/bYDpMcn/qFnJLCbnqRnKD7Occp4mP
aUo7mEE3UCxo4adR7aim6URN8ow2+F5Jgm9jquxRHYe/Es3O5+oxxPohgR9tPnZX58Bdj60Uz7oE
OD7a1OBz9hlVIQMTsXl2xEHBZcx+7EuwXQnjLseQdG2XLIXsmtO3hNzn1ZNp3VDjKBtPY/Yq0IxF
7n8X9mUku5IDaa5CBOJBse47oA8D0KcozLZ6b2z+pHFfYG0j8ZCEOFIL3LwRn5tBEaRTWzcpJqdB
74AKiGLyFIl4Bw3JpFfYUIJwwcDW2u5vs7a1GO4zkggrl3NTgjlXf+bltcVl1ErHRa32glPd1gfl
HkCpdVnmXyq1GuRWMSHuPnd+dKh+wmN3xGcVEvMqetCuddcbPHmw/z8mAbZMFQxE/4jmokSHJ1ip
dMjk/neyIvVobg82I+Irjtgq+uOypu83CG8/a3FchACipo+sIVNdvc0Pc6Id8jK4ishyNJbIC+rc
iQwkrF3um01yX0WV3ZDqOAzllT4tnoIuRVjNTlDGztKPe2JV34EA8CLaHEEhYYNJ3Y+C+EAS6+7y
371RH7eQUn8cE2cKfd8UpZ6iosQ6GNSPPXK/7CVPPcSHaC+f2hfMhDxelrl1669Fcn6NIUWVWBTP
41o9BsU9XQ7C6c7NF+xKBs8s15umFFQLnj9FaZtHYHQ96T5wB1DDxG/gSRPY+Tt85cLX5/n6W6IP
UtGb7BRnr7ltd8uV/ESvg2Phl6BrkTz6REE+qr6EqhOFTvJbBKPYuqDW+jJvWGVS6tLIWmClKir/
k912r2U92X/z1ZDFaOiJgsWSu+flepwHoig4URDVD4mjD04oi2gQNtAozBw/pHBeWxrYWYJ8E260
C8CfTUE89605hUfqkB19J/1VHMOpdu1L6uOmF4Rf5qRfP+OHdM6J1SQE20MKBeUZ7V6S2618W4FV
TYswtiGogzNNLsniHE9tBiky9QQcpdozzR47+lAvIO0TSNn2tQ+NOF/TO4lIWWShijJEripJXtct
5yyt3MvGsZmTrb4bT8RA6kk2sgzW0R/Jzxhj7s3JvO2xEdXXX1XAlvoTBvn/RqaCJj3F2xKbaLhn
p2yO6Sxjpwne6tVV8WhclWfTnV+D2iU7dF99DUBWgRNs67mSyflZDaRwstRIgNiYLaOByNzgjV0r
DJaCAbpd/kOgJfvFL3ayksg9ORtLDzS5g00iko1eCXrUPWawNGx2ZvsCLcsXhZKNUTb44EoiizXr
WBJIGPCVkITIR0Qrpz1XJ7IDMvgsYkjaNM6VIC6kmGbdVKGJu0ctY9uqX9V2rxX+5fMTyeACyiJH
UzGC28HNjddBJ7Y5X5e0EJgF89Wv34itiDfB3WLw7C0SCWLdnOFl5UKcMetsqgKM9TrMeF3qz5ok
CdxtM9orH/K42DHS3NCGmOC6ybtdRBNnXkbBlbYZnlYiuMBBQzJlEbukLWy/kF9ZmaWazmWTCb7P
phzVVE0NmZqs8iNKeg3EZl4SlACW2kE11p5oaefpU6OJBgo3D20liTPrvupVIJQgCdVYvCEWt8db
4rKxbZYPocs/2nAWLdPUCs0wgrMgKJHGlV7A2nauPA1vCYfogHaJHkmbV9ZKImffYW62WaegVRM9
tuNgB9jh3Se+1t50oehy3nSllSjudgx0ms9pAVFjvBwjKfbivD/GlSlISTe/k2aCe9gwLfgSJwZY
UA2dLnQIa1o5+WTdSI0uELFZD4LF/SODc6AAhcOgHHoZIK/yGisoU7vqbP1An25nbL7Epo7I3oOY
pRExz2znpSvBnFvJRdOU4QTB/0dYeAI7OCbM2SPPSGwRcoL92pe49CGNh1xpWO9eBZgNxJbq5pB7
AyrZ2bW+F8FOtrXC+04m2EStER4WYuXpbM5tCMwcrqjitsfDtfG0IxvUin2htM2QsZLGmXynZF2s
VXhqFVfsfkowSJm46c4EC1Nl17eJPe+Ja3qXXVsklLPKdI77sjFg/KQsbTzR8v5AADCfqAifvGn+
K+0408wKuSwxN4nO9Wg5/Uj8MU0FMJ5NR16J4IxwpFNn1BbuXVNDrJ0PXVU6ffx2+cC2hZgWoTq6
qii6fs4iNJXWRjshv+2n3hmlP1PxuyWNIAcUCeGSI5okFbAXDEwi7YohsnUQOmLW7bImmyFW/9CE
uzimHuzAAWCFbmR2WP9lGoe51/80A/ajT4FT5Mb9fyePKb3Kv6wgUkq2acItirc4OdPkrIZOQW8B
l/svj4/zpCiVl7BqWXxY5JM6A380FYEblMW3yxptO8/HCXLOk3UVqWOG+VGB8hnae1U6t/QxEg2n
b78eV1+K85061XKNqCjijY7sjMcKMa88t07o6bfLTvuG8Tlcw9jE5MdMU0e0AoT9/JdwixvLUHRc
Wyrf6h3HTCsNE2q22bHsA1ub/ZZiz0T3lLavtSqyy83WsrmSx6krTxkJ86Fm2cbgWkdUfr3ATY+5
09mzj/R9HzrNLhaiyTdvFSKDqlCTTSrzzVi5w9KJ2sIbHfuGS+mZRKMNAEw+7PXMnxtsuBXtC9ku
UhFdMwHOk4nOt2+0ptTLggEeysY2dwxkFX+LMI6177Fw1jiXB6zz2M2ywDu2z3cllnMPJa062kwQ
K4NandEaR85iW29l53ZHssMK33PgLA+4bX5ddpfN+5QoKlgHKQU7EJ8UZ3qioYOJAA0QIsgGscI3
t1PQwtBdcyx2IlqYrSC6lsbFt6IwAAbvcLXF8WSXUWrH2jOJRdnjxrikRddiuLA2G6Ba0hOW+qR2
/qc4EH85dfvyjOmmg/lQYtgIG51OoRvtsrOoZ7StIrpwOtVlE0iMzyF1HtVWm7QO+d5kOVkTHWN1
OitL9HD5w215BlFVPGQodDH41NU0pKydQSvnmgF2cuSy+Wyo0fVC232Qhk6nl4+a2RyAp/Yvy91U
byWXCwTqhOenGuHZYYWtndP7PntaaP037rDWjjtEOkYWJq2BCgqxA8wGfOo8RcTtq/GAkHCcwdpr
B5qu2hYGe0FzCvR4clia4q2pBqeJDcsmJJRtuVpu4jEXwGy2bpjV38ZnugsWKwyJgT5r2T7T/LVL
7iwrBsutqAq6+cJbC+KKTmOU5V0Wl8CqYUFY9db+jnedh4vN7lAikcULybbSwbU8Lo3Cm25sKhg1
K+B5mjp482K6sYKrWh0Cv5DKq1J/7Ob6dz5J5zyTvTgZbmJi7KumPFy2MtGfon12ImXQVbV9L9cE
XhY85qUAiiWwYouLQ1bbAXYmw0nNdJcMv5IKaWMpyOVEMti/r3KrucrLvhqQ8VStdUiqGu9X2ZvA
G3L5qLYj+IdH8pz/SmoMUTYjpjIzUT3GtSU58VV9wBy0/58PGSKyroRx6RUZ9AnUj3D/fqZ3jTE8
6MriXVZIdG5chCFZnxUgysYdkbxozYOefAtERIki8+LCS4rtjCCxQdqLZS0O9qI+SvP087IW74Nu
fIa2Oimev1+tpcrQ8SJGCOtQamrRfQqM3q2BeXYiJfLLdkaH944a0ZEACohJ311OaOT03TOp9Z3a
T+c8Sv2SWr+NVv6Nky+w5anaabWMQWCyC2cs9E6Jk2XjTrOqfUMSTwWEZkpVL0Dwo2n5PTWQfVrp
cjvrJBLE6O0zNKhsWhaoU3XOEqZA0RpJalHt7K9G6xkLfi8f4LYZfPw+ZwatUle1pMEMMGASWNQe
QCkkCR9cIimcJXSVlKeTgfZ0AZ75PsEmgBrVfOEuy+07A4Ag7LHHNvv3UL+KBZopTdj5jtu6jsa9
hFatZCgnA3uPckUEVfuXa+NDFhfbjCSo0nBE30C5Ka5Ya986mK780LuLhxnanWjFwbYdfIhjJ7xS
TQktwN9j2EFMzL1kTHepke3/xhQ+RHDJcahKc1B1cNcZjOszvS/NmxxpwWUhok/E2TNoMkiqszBK
1Od5GGyg7BTrOQ3dy2JEx8WZtdnORUdyCbqk05OW5m5QhIIEZdumP46Ls+lZDdLOYE+YYjotzQOp
oM/zZS02m1NE/UfG+/N49dWHsSrmDnHJRWFK/aYfdS8/g7zqTX+wMkfx5H3gxC+XZbIP8DWgfojk
0qEub0Z50VGtUsroatD0q7gmN1HX+V1qHPux9y+L2+DlYVfdhzwuHTLKqhww2YkvdRyuMDh4rLz0
Efwi7mj/TWV9LYpLdyZVDlUw6SHzCnPbtE5WGDtdcVqGH/GkC+L2pnUA9kAsSzOoyW+K0lM5Bnlr
A+uQUYqmp748hEktcKbN9yxZSeEOr+t0MyhmJD8gMLuWbtjQb/dDHdG9HLye1b398dQ8FWfRdqBN
91rJ5U6yzlDPV5gXy8uNnN1X5f1lqxCdHpO/sntSyHJi6Ph9fTq31eymxWONzXeXhQhPj4upZtjE
wcQAEK2nHgG5Q9lZ+xG5WJt+U2MnttOBlKyWbTGvr74ZBVfnx/59pZ+ctGWu9eiILGbmh2oAjtH8
1tRqr1X6107vd1KgnNVS85cxPWVGfK+UkhNI2aNZW/t+mR5MffFaGYhj3fihW/JdON3HS+WNivGn
7LClKWkbO7QyT6YGJiCUwc6M+SRF+XGy2tswsnY1dmZOcAXZQMUjnv0mKQs7181DJ4MxloZuvlgo
wPaupeePSUk7Wxm6F4MCObwEs+CdwELll5izOg7uUkDNJBhygieRfGSkcCn290R7sBnuLn/wzdC2
EsNdChWIvaZChk9a0kNTPNH0LlcedPk2QJ35sqTNdhTRMAwpEwt90HfTW33gISKpOqMGi7ol42DB
fIgPUk3qgLbpoL+W/rhPHOVB+yUQu+03H2I5DaMgaSpphNjkio0uwo7ex1Mkx3ywsJ6gRW4nLB5u
R3CdAo7NqNWwovezMbfWosRFBbxwbwCZlXv5rkkc40x33S58kASdjs1vuBLGRTydKHlAGl1xgy75
vZTEB/sWXsgGVoPJkVsRUZDYjHQreVyky4xcXZQOnjroV6T/rYSzwFQ2Q8FKABfq5IwsZLQARMYT
77ueDq5RoU+JnfZ3gRa//o19rIRxES9TygUYAMAM3keXXgmImxOXXndY96449a/ULX6LAPOb+hma
RgHVt6hlcWmSEadllswVOhLalTn5U+2F/bGYBH36TbP4kMI/A+mQ6kmHAr4rR6m7TKqdqrG9gOJI
/xW0gsRPoBG/yY00pA0WipGRrHmdQWXTD26j7EF4KrCM7frqSinO1s22bgraw7FmQJPye9mjD82h
31UP82gzcPx4mHbY4XKnngpHtMVFpCRn98BEdaE8I7udkuYUN7oXBGcjeB61/P6yTW462EpJzv67
UdKlPKyRKDWHIL/XRTUuFvK+3C2r3+dMPojy7P+l6fVToRi/FDM5amntjbqya8cZT9FYEKO20/aV
THa4q+g/DVLfUQM+naNF747PuqPY2g9A9UJU413FU35HnuiDbYb+lUzmISuZmj5jPV0JP5vqA1o2
oXyqRAgioUFy18tc6lkuhUiYSm92LIwLAE3PVqJPp2o/OWDCcHVAH6J95cgnUcq5/eBeKcgFEgyu
TqQM3gf5otvFNfa1E7nj2+IE9rRDj0OULQi+Ilren0800+Z+AMsdnqoP45/Fzb3sRnJ6P8BVqnjZ
vtqJPuG/qGiibwoWBUvl+3BmG4aSRHKWkCp+5Rt+6knecq/eSDt1r422KJJt2gzGBkwTACf8x/kG
5j6SUYoilL7xIMqDZ7PWnBy3z2UP3wwlKymcN6i6ki0SgTfUMZL5pyr7rU+/OvrnspT3VQdfHH0l
hnMAyRhzvBpgH8pNfK1+T4/dvsO63P5quZuc1MtBcTb7DMBSnY1bdZd49CAi19+MZas/gfOPSrUw
xjQvKHNh+E0mPwJsCxBouUUZQFYiOC8AiQudAbGDm2MdQr9TXO2E8YubyC8A6Qwd1Tew0ouieyGf
inMkyNM327Yr6Tx13DybdFAGGKh8LO9zb9lXP0iK1jSjsE1vsrPpBZ6oESQUyuWXRBrTMMyhMkta
2nvWEsfd66Ix7rCBu/xNf6lfLh+zwGR55rhq6qOKYkkcqq4LOC1OTf88Jk9TurssRuB/PGUcrUcg
rCeIwd70XQ9uc6IVdhzOIg/clIPkHDguVD9RAvkcyUg1pagjQ44eWLZsgqVdL/zRNN2/UOdDDG8d
tO3TOVeRM4Tj9zb6aWQP4fLjsgj2l35x8pUIzhYWywjmAYNJQNt1h/RIMarGymCi2C84MP77S3oT
h2OJpERtf+BdbYfkpxI/X1Zl08ZWqnAZlqRWYWOxCdbCbCJ7lvpvYBx+0SzrYE0ilOJmYFrJ4pKs
tkaCVZQo7U7K/VyfhcN2ot/nLpJpDpS2xAiei7kZOxq+q6rgu4sOi/37KrshbYwWhgELBt20rQQh
BqlelMR0g1lEo7eZL66OirtGxrn5v35ineyj6DppFKeY7ml3byZvVm46l41gE+BEVuK4KyNIgqxP
JtQkzMwtn2PQmTV7ihGjwV7urQMKBt7i9Tf5w+yGGJIRBfTNY8VThU0z4/88zB2JiGzUIaacmuT7
1P2pQXsdoQk0WX8zukxWgjg1x1Qy5MVCdmqpuzm5nktQ6vy6fJSbPrsSwQU5vSxbWrMyRKmAN8B6
S+eXWha91rcLOx9S+LEYow8GGjZIgVFhucEKnV3lRz4K8m/JS+uygmv0LfktKlxvDnCsjk/nw15r
ZkZT4cmZpgcSnYr0KsJy4WnXgaWtPSrVfS5axC6wDF397HCpmShVJSECVmQftZ1X6vddeGMGfzVn
tFaNC4N9HKZhHUC11gt28rP+lPh43uY7cFd7hkN7V3Kx0+SyqWzOdq6FcvEwqdpk0SSMd7Rec1he
Qb50XTyme+tIkFWBts0f37S74nlxJGyYCv3luTmaPwpHBGLaDJsrY+LCplzXsxQPqFok1ZushLaw
A7/9olhJ4OIm+GK0qavwGRMwTKle5pdO9ULeR41yv/1hCVASIoW44NkBlNXUoBl0k+wtyx6KXISQ
FDi5zsWRLputmkzQR+87ezCsxM4RpzWw1Fy2kM1bYHVuXDChuZwvZY0vA+zXFRjjXS2zPEIdcIXb
RaR4hhYKcuvtowOqi00xYFkpZwtBbwWLxXglOnC1Jo/S+HhZo22HtoCV05BDgMTss0NrShWNC0q1
rk7Ls7SUTxSB3lr0fT+Iso1trAz9kMV0Xd3WE4haykYeWcb+Trxsx8fqNGFU1/SrnSEghts2iQ9h
3MEpYHJQWkBb3bJM7MLsnVa9jUVTl8xwv+SdK404PwKuqC7mFG8QKZhtK9PsvgodUoECNPkhSfvL
n2o7KVhJ49xIy/txbLv3F4/2Wv0Cw9QpP7LGVItyxxzbtS/dtnvsUcZrdrZFQ3xblmixqWAUBmTA
njnbB/wfueICJ6ZlbUfanZL9jRevJPDYPm2Z+0mrkC7Kzehbk7UrTfMUBZLAMjYVQUMCKDbZYltf
PpuhShqlwwOOzbmdYv02zQUuu1khslYCODtPaxBFygrsvPWqg3pUvdiLbtRb+aG8CuzSbXZ96V42
DZFKnLEvRMp7LHeAF2uxPw/q1aQur5dFbHrvWivO1jtwiNK2K5EUAoQ+A+mWuNat7ibX2X7ci0ja
RQpxpk6VZZjVCd9ITl6s3rKzXLgDlKUqvO9aCkIe/qcARcUlT2YugQRTg4jGN27wavT0xAYrg1Nc
d468NwRfaCtSrKVxiROrmyuD3sDo+lOV3PX6A7r/yYyb46+IetaiOPvGpsNYVxhs37AnP/mFAtuO
evQbW9HSH5pzchZhQzbzUJAtKYquGAZRdS40lPIQYmqKtT4OjE9f8ljfqAHZhygGbRZ9VpIMrvg6
1TVZygjHyOCWrNyT78zb2DFtVgoNsbSeChuZWzfkWiRnJ32vJ3FDAVLrwu+yesril0jdmdbbZffa
uq7WUjj7UJS8kWiB62osg1dVley4lPFmlhbBhI7wBDnrMEjSzXkwIlTsxtnO8KDEcDvGcdmmhwr7
xIf3ffXi+dVNSjUUrzE6h0XvIH7lXJrEWDBRNgzcQDK76eTdFBLUfgfVoYlyTgzpMGuGr+LNqzfq
U5B0x1AFXQo2kPsmyZ1UH/10tI7x0JzHufhTFSZANMNhxMU3NPSnkWt2qJiGLY+of2rDeQxiJy0i
vwufUh3caViWridSBWpJPN2tqLEnM7PDcThglEBwU//LIX/oyvLIVaZjVErRGyPA4w0iJfr8WDzC
uMEzZDvsMWiGdrETvRq2A7SKZqqJJZAayBM/C7WKgJSKVsPf0SYA764XudkLeBn83KcHEfB50yuw
+xt3KCagMArPCcuCiaj9DCiytlxjvNeRJu1sjf0+QJfpsmtsPq6tlSx2WaxOswbqOdaK9n+dHpzV
HqzBCRJMykxOexjO2U47SPD9y2I3PVIzLIPlCDKaxJ+l0rAOh7jEcVbDdRgA9pOe5lykGzOEL5fQ
Sgjn9pZa0lGR4I1t1/9OZWwvXvRvsZ7tYzlBa3yxldoQHSf7NF9lsnkjGaEaDO+fFZuKcNIGrQAw
o/Hfd1HbuMnDPXYu4m0tx54YYbNtLP9I5NvwiaSWZVVUYPXEoNz4GNHBUTGwRkRVg82sQfuQw30y
NQ1Qz06h2ZI9poYXpo+XTWJTD11FpZxSC1VzLoTJowTuMD1H7MxvLdOu5p95fyc3IkZckRguetRD
NiezibnngGEDR0V2Zn3ZG2F3l3eT4EUrksUZg5QMukUH3G56Thyznt+SMHqZWqxdV7vFvnx8m5Ag
6+P8eH7SxOqqaorwfbIr2dEdbR8cUmf06bE5i5iatnMS3UTEB44Ui3i5aBgtAXgMJIRgRm7Cnkrh
jo3yFTtRTrIZJ3SQGSnAsuioln52p3qZopCABdqdlR0tj0Z6LBQBtEQkgguAVgPEhdkhv1qMn4Py
Xaffpejn5W8DKPxWWFjpwR1YY6od7UClBjr4t0GvbVDJeoWCKGvIdkLiXfw/pF1Xc9w4s/1FrGIC
SL4yTVSWLMkvLAeZOWf++nsg3/WMYHrw7fppH1yrnga7G40O54R0Ewehg9UaFyCsDyGSMVsinRfI
xaeCqPY4Vs6i9Jhrjcy9Ngyems82jfJbqUgcqr0EUf1JCiKniDDfPRb7XpkR4oZjP19ZEfVojZZh
pe2oZG5Q+rtJsU02gg6HppGdk8jutMQ1rNxLZQzuj4Fdk9EFF7utmlj0JYWtNblvqsOVnva+MYOD
I7vRksRRq8WTlfiGDJ2TJOBfiKdPUVYTrJgWmyouD5nR7xILlpF1x6wbXEObAViW2UFS2nJwp5j1
xugtLwcwahos+7zNiZNawWQXmYUp1+THDCbgaboyFNMui7tyGq/SVk2wAtLZRi1hO+5+WYy9AbK6
IaxAC1kcaPnaSsCRJFrqtnG+qzX6OiypU3URDu9LjM2TEbmYghPIjeFtUAEtl5VFZRdt4eDy3xRl
v1cryVab9rqSog2psUOFIbfa0m/mgNgMuEjpQIDcFstLY4JwFu7s0WzsnLHVNkPTTX7fzoAR0cvY
6+fINzHS5tQVlsIrw+nU3C2Nt0w2NkmC13460BuEOQeVSQAh6J/1Oj8q6ZjZBBTXdl4M11Ga4UfE
vV1OdejKZvW4YDNFMvuNObfHPIo2aWseTWm8lwF91dDOjcqlcbBmQuwwoaWdtD2YKKbd0HWxHQ7U
1c10L6uf01k6ZOA7U0h/Y8z0um+l0Akr8miAuzuck60lPU268pI3xNYxT0m+Lfh2aVfaYVPeLDR4
xNPEJXp5r4JjVWcMyWGt2XTqHxYSPpb9aONC8XNgqaBH+TUY8Ft0PXQs2fDUUDkMA4o5weRGeb9R
49CdAQupj60Dtneb9uQAJGRvjLMDeLH8hGafY1NytFTZmIBa7Iv5GJjLk6bMBz24MyfFYciSGK34
jPbKy6SMpg0esn1CImdojJsinfYzuBjirPsx6d3RWL7Q3NzMJtlTHUvBbWZTI3uoYImSnN2RpvXK
uN8BXmVbJ6+KkR6SOrEbK96kRel3jez0NeBDK+kHUFS3kpRdpZnuDYv5oGSllxmWp2eqb0zAmiLq
8lDn4VVdA4tNy525b7empO9aQ7X7qfBzLbDBb/cig2Bb17x4jkC6LTtGUzlhFztgiL6Vl8IeK2On
kcIPLWSfWXTQWtU2ludGxXfKLBB7w+PxMxfAQMXd5C4hRlHnYrvkhdtHOdozomf3eiZ+FtVY1DvL
HeMwR+Y4Tpi9eJmdxQWCyE3lT9vKm7wRYx/Kk3jyVRStuSzBkrtmqFRkCdV8aDBDPFS3tSLasl6N
1kRDIQ7YTCqeUx/1qmINkAAU2Lgy/GFqH4ZpN+avfeNdvhbWHxVncrgEFVBwkdwOkDPeETvYgAbo
0B2sL2wTP3sTPWFWT+5MGHeVytOi12mFj5ViXKx5VuTCjjJRFiISwl2mqlHFDdFTxTWVXbV8DbTQ
1msqSHVEQti/n5ldPed9RWD9bqFHdqn6MRiNQsE8oUgGZ9qTWhjhTAEYZwCVx87j1CNNdD80w4/L
NiCSw9lzkqV9FEzI3lWWCaSPCsBkkunuspA/GBqwwTQTDxPk8B9PTFuiJRqLHp/lCsVFmzwP4JtS
9s21vLV2ws4pc4/f3kAMDPWnNH4mJR9olRITPjqgs2dsM796Xu56NCJSfxidy6qtnx9otPAyh7fy
WL8GINWUEUgvbi890xbV+uG6VQUVh/VwcJLBPRmyzpgHTUL5iFRXVvBUjAWgT77mde5e1kUkh/tK
iZzQYWBglmDRAisIyyzqVtsXpbkfrF6Q9q4Ko5qmExOrEpQHFVYjLegUGTWGGamVGshOIU13cVZc
p2oleAatfqMzUeynnPmrQaKlTfpedacFOMUtuug02iR6IWoNiFTifCmcyChjkAt3wze2FQFO2pv+
dTjEiavbI2Y5lqsIfXvArAjiEfu7v9n7mX6cfVAEi75SR8SKOXIxkG9rKdllBmaOrfCzFgX+ZTMR
iePMRA71tAb4qOqWyEFQvje7r01WO7qagqtdROrG/thH3SxVx0Wkq6yLiUr+x2+XUHBDWACFcKOd
uVe23YExoIiBpn/X6aMYTidDC2k8djFxQQa5k8frwYz9JKV3ahffl13/dPkEV2YRPojjayYVNK5G
DVrpG/0H2+CbDuYuu9Ffl61+W2+CWwvVr/qx24CYd6c/Z1fR5+gNz5yd4Hf8Pln68XdwiYYih00/
E/wORnHIKu4xnoZ3zfNy2EmO/qjb+LrvJePibYQ5icBf2W184eNaXP4Rq0mVSSPEy2buBMp0MJpW
cI+uzK9/VJFLO1ojm8wFm4VoKkyujmJBOG5ngsTZrl2w86E53W7B25Db0RP47Te5qHsnMGCLy0j0
IpVkfYF8SdLsFKD/dtP/ILEz1A+Z+tgvotaX6ExZMDwLdmUe9u1AYcl9/aUaMSuBQvxlqxFJ4MJp
LclKZ8qQgIcH+L03JBbE65V0gX0zwG+ZDCsCw+IfdSiGfFSxtIQnHSY+M3f5CgZdNvZboMJTfqWi
pZt1hU7iODPUMfkL7E2QKY5opUU3MgBfL5/YSm3so0KcESbzkIOpl4KJOnI0H+8ib74NHsDD9r+w
lbCf+7tXndRh6p5ZQJuEbRUYoKTsXBnSdC8B6XZ2kH2UQZ6EFNgsAF+SxtlbP2YFSeoZo1u+4ks+
WO2w0b08DwfzMdzHG7aVjJFqxQYYZyQIo0I74SyxatVQpthCg6aKjz1yj76S6/w4eJo3b3URkpjI
TLjrvW0rpeuqQHeXsvkSGNZ1aS4iLD+hStx9Jy2KFoapxFQa3sMVhnYwuhXe1ghO6r3ALn/PWD7a
JXftVVIL7NYMKkVWgGpeiyW9CZOgn6UErMt5sZk0azMu1F6ifjMU35o2+TEojdeH5a1O641mDKJw
zTzhgjnxPeBoxsyN+fOT/tS/vsKKJyD/rE3pB6EtCmYi1yR8rDHKJEhaHEGyY6Vk1smLUUxWXfVQ
bwXHLfBMnjV1VMNoDEbI+slmkbnTMwWdgbSp9qEvauIJzJVv4gURoGuAxK+7QVr45tL6UToLMsGV
UcMP9kO4UCMboLPUmEuwy1VlK89u5FIwkLNgI+1Eo4Yrdf+P8rhgQ5clkIYJ8tjFoB0iSBp9xdMP
osxI4BiEiywjzSbSUQhqapTxmuVTTVufTtRvUfL+S6vg4ooi0VquE7g8sX+i0YPmwqNuuVPd6krE
PfuHfOjX7UC4ABOGejWGaJ+40dHcqF90D5zxruQ0XvRco0UYHVIMvwJy0gl98viXmnLhxkr0JTYs
mKS07UGxQZ1pm30FH+SObv8LntYHW+H7USFA3sOZ2b+ugLIxTt18EIIYM3u7EK34Qp0MqDa5rHGY
M2iDh50M9EOfur2r+/OO7UdhX/BVGLEEIfI3otWKRpEsQSgbk0HHxU1AarSt3ewa9WHHkMQxcv11
hFkqXVbQjOKBF4NEBgi12eIorwa4eYWJYslR0FmWnOVavRk8xatAwW6XghrBH27DX4Lf48FZKjOp
SiQZ0aRj+ZQZDAib9sHj4OAucGOfCm7DlW1CZjEnadxVYJZq1EhZijwQI6yG3zGIp0/LkUHPmtU7
vsoEfTGN6S5P5U3y1jiFI8qnVuZAP/4IdoecqVxrKqDFAgPkUSij/0hus93iFoiqxMBIBGviG3f9
MdyxI5gxFCUCG1+Zx/gon0tVY7Xu0f9CMsxm86eHesP4iVs3+5ojHoFZ3A8AYqEIYuD6XXU6ee4e
yfMhB69iiL6dkjim1m4SaghErCC/fFSMvzusrJv0AGGWKQZI4Y1xPTjxJtwr4BQyHBlYu5GXY7dQ
VI9cDxIn5bi7JE2VqC5VCJbyuzD/ElkuRsHsy6F1PQs/yeDukLI34jZgyiU1gMDtMb/XVE8Kb+Jh
A3hPgTChjXB3yDBU4SRXEUHONG/SawvrMD3YpenjBN8oXSDA2iCcci+ruDJ5+/EDcrdHVmcNMXpI
ZXFPdzKfgoDX7TzdL8Bbh82f7b+ntP4g8d1Xz3wxmwrAeJeQKAez2xvt/TDQDW3T75c1WzUQgOoC
pMNEydrkXK7MpWDJ6py4dQq8WQ2Dyyj504IKsjWRGM7JxkApoqSDmOCTtdyPxGvNx8uKrN4TZ4pw
LqaRusaeckpcszHdrnhplKdamrx4OfYi+rH11NMATDixANGLMvLHONk1gSGPQ8JeucXu57AoXpuY
c2QzeP1BhEGzWsY5E8c5sZJorT5rsQaTD7fpnsEV/S91yHXXOpPDO/LcjXWdI/wyI6fAAp+OhZ9u
BgdYYuBnBJubHbvChwn79b/lMWdSOYdWc9TIC5IjKdzVn+brfF9iY8+OPo0uo+nqt2yFPvRF8A7v
U3aXxHIeXXWtTOsKd526GT0Na+2M1hVMmVfNVtlLT+Ht4sU72R8241azW2+cBSFl3V5/2RD/2ByL
eQ5L4L27ZQUcUcxQtBlGpV71/GqSRCy562+X0xnzD01N6VSw5MKCWJo/7OJ9s53xdpGF/Gfrfn7S
issgijatSDcjjaHD1xHo2DGKTvlYC17qIilc0GqivMrnAeqM1m2h2UZ+rQ/O5XAicgb+edkt0STV
IBl06ZV1o2kOwy7CxApmgz+FgZ0DMjAB+ACw2v5WMBdcwilSlW5KWFEg3Gau8myiLGABUWtxWBcx
cOqteS98mrEAfMEd+EdnV2LCsZOzfx6Cij2/pRs2/w60k2vwT16LWvLrV+qZTXLRprPkAehzC9NT
8dPcHje1kzu0srFo52mONqE++e93dnGpnsnkYg3RmrRvO4pIqnU77NVuMe+068HodNl4VGbml06T
Cy5TANK1SntPZHukC61TgWgmPADG9wBur2rbovzPSO3qLd3+HB7U7y//hJX5lA+q/vYEDQOA2I+4
ccF4UMX27HUglWQjCWgHBtseTMddy96IAtXX3/inI+afpRYYW+oJJE8INbKTX2tYEonflGOGPG1w
ZsCFJNfA89kB63A/JN5lpQVxgX+dKklPksGA7CmXvUEZN6k5uZ1RbC6LEYRuyoWfOdL1oW9wtBb5
GmHBJ9UwsfvVMl6WQVT3FWnE3PYsC+ywuZarCjTCeKudpS81mL/bXBRyVltxZ9+MCzlVkyqBzM6N
lbbSPWhO7fJI/f8BjF50dFwqU1ldM7Ymjq74ps7YEAE54BNgzZ3KWxxyXWwZkZW6LbCgIvhmopyN
sl92dpJNrDcof2b/tBuB6rKDNzDEHgWD6dGbLmgkCQIq5UJNkGpJv/Q4U5Xezsa2E8F5iCyDCzFL
VZVdNLNv1h4zY5/kb9NfRkueAtdK5LZcmCvLoZ+H933nlJaoyiLIbXne2yhNA7VLYRCMcKe81716
U7i1k6J5k++aQ3Qd2Ogj3pDb4F6ERiVIPA0uV4mqCViBA0Qn40vUwjCKfRM2npxqAv8SCeLiRUWU
csJuEs5x2c7YiDLNt37YW0J+DYFzGXywGIFNHy5QiKpXY/QSlJ8r7RFwhFolQtUWGJ/BBQwpjAst
1KFRkB8MEzO2ozMlovELgQcZXKyoJSXpZBBVYnPtre7BfC9e1WRVtQv3tMEFhQ6Vn0XtIeKfjle4
V5H0v0/zCyxddGRcPIgyUmYViz/ZeAireyJvukwQckR2xoUEqZHLsRwgos8BJzwdw3CjpI+kebp8
/QnE8NvUg9QoyRLi0LJUtmn+tes/dfLnQISJJcpg+D3aulfMQQkgR7lhNRew1l6ha3WQHMPRLVt1
U38aHRFLH/sMFyyCJ53re6MKQmZ0WEi2aToCizJzopI6Ckm2VUve0kREviEIgXwJRilQsZgVfDYd
ny0Y7iJrr+qzo4O+ZEk2QRU7Md393SfkIkVCiqmPVYiM+9mf+mBTNNH1KFGfpLJ7WdR6Hf2UXPDb
g0TNpcQMcIv8bDy2QFFEgrGfvMIDaYJ/Wdq6bZpgvgICA8g5uVA76emCzjgaLypNgKO0bKax25dD
eZQK0XTPerQ9ieLO0JAGAwDFaIXIVr1R6UGRDoE52bTGRkt2d1mtPzyWTsK4gFtTowEzMKqBo1Ps
5E+MrxKz9LcDSM1RgHxI/X+PSMaeDyeB7KDP0qUAT0G1C1AVr4p8S0dMY5WRp5fEFii2/lI6yeEi
cCqnaRax6vv0DVDEfuYHLjpaLxrA0MWrwusx+CSMi8GaFchNkWB6CEjnavmU1y7VBWvQq1YBNANi
AB9Ml/mgpSZRJWsgBXGV8TbYY3PWIeVta3weelFpXySJS1/0tsXZ6QoKFNWn1PSaPrI1+ZECjL0S
kcKsDyqcacW5FWq3qZxp5Cc968+tNxVtIEZXLkrUV2/9M1GcWyWAtzADsDC6Ur+Pgtxrmk4QI9af
AmciOGdKajLJRTWzWgeolfA6n3uwv8bAixmP7Q34j5XXy1a+3lg7k8h5E6aU+q6b8K2KF+PBxNRl
5g5bLBapt6Wj5bZ5ZNW4ZE9ew2fpthNuEq5GxTPxnJNVZUVKBCvsfZaNE4R3S6jaGX0pRPiS67H+
TBDnYK2pp9g5WjDF7bErO/bKJ+26ddtddxX6ojL8qjefCePSnbiINatvUGsM9Ph7ns++ThJPzgdB
7F3NCE5i+HlZsODMkzXPGja0Gj/pH6blKujQbr/O211hCjqFAp14rO8onpbcmBE+IiN7UmvlaWxL
N+trWRB3RUpxwaOcQ03DZYknSUztdt6X1Z1pbWRMYNHWGUtRABGpxcWPvlPGPM0hLil1m5ZokoDC
0SpEni0Sw8WOXp2SdFAw74pdYLvVNYdamd0Lx2pFZm6x33F2OQ5WNDSEQg526oqdjn6u/JodyOef
5GyiSoJIKy54WEptmFGLwxvSG729memm6UUBavUaPjNyLkJg9E41KGgN3CKwfvRZD3ALup2xwLqo
gU1MwCGMyVsy0Tu9zZ6KXvLTWP3SpolfWMtx6rvjoktebLTPtO+8RFW8OpLvATGwX6xU8JASBDOL
izGjBKIlkuGn5vGu6xy9ybEX6crdj8sxe72QeXYkXHipk9ya8hrHzqA2gDDn52+41bfNs+X0ruag
RXVHrzUbkDsH0XLhZe/E2MtH+7II1l7amX0N9Vgrhh2UhwQLjxRwDlrhdsH3y6oyTX578/zSVJG5
2ZOoKeiisKHqn/3FGHyUDNvj3++zI6U8E8PFHIxfTWrMWs2FnNh69GnWHd00nMu6XHYWrCx/PLoh
14vcYM5SIIVolTeD+kMj+38nhIszsVWYbdnjwLTEj+avZu3RXvBN1jP+s9PiYkwyTF3cgRocV+kS
24BovcKIHObQsWgNtG0wZwjRIQVhTZG5QFMG05LF7FJoMe/ELN7K7eKZIR43m+BeCBJ8OYEFEgr3
qaYxkdIU4oZu37W31XibRDfzcF3C1C9/r8shQ5G5kGFKlESErbzIymtJ93P4MFi31NpeliLIkhV+
VM2kfWZgZRt9geCRaM/9/IWGxOuNG2343ii7CIgrg3kIO0HZZ3266GQq/KSaFheJUsY4SONhcNMt
+ucTJqeA7sHshY1TGrfgUQuQ+dmiLp7gZN+P5OwmbOrBDEBuj2BcXWf6tgWQbxfv2/nr5aMVePW7
5Z6JoUPatVEBMansJf0bHTa60OFWa4Em5mA0E8uUOo81hv3/cUzqAMNvmHprbWXLAN/znfm+pXNZ
nXXL/yWK7/0PRjJpc9djYiT8vMTPg/WaG58sndizKUKuWW/9n9TiW/9qBeJIazBVlDhlJz4o2xAz
dRRNFlE5/Q9mCBgWbNNrePly/lxUWp9VVfmzhaw7kVNuSPg+OEgsbCHKmOwFmMQz1p1m0TAFC7i/
32An0ZyDh71hjGWLIVEa7iQlc4A7717+ZH+IxycRXDogWzNIFkxZRTrAiNzZuDkynk2HCWLQIAB2
S5T2/eGZ+ksiPwFmURRHzARN5NmJr2XMSmNU0FM2QCgG01Xg/aeBM/MkjssCusGoqYr8HMnzEVs1
tjpez7IIiVPwod4b52eOPKtjQzQQFWIjLd1lWnyzhMLFAJEMLgUIZGUIQFOIJj+mzIvbGiO0Axbu
lj24CNzcj4WAXn+4OE9Hx37RmVZxHDY5ECzZgBZ2njCdvGw7ENQYoKYB94/giaiL9OMyA4pdIFou
mH5pEtmrinifJPMmbvu3cPkujc85Nf1BHZ1IQw0FK3/SaD3NZuFVUjPZqQZgkcVdJPlWR2GlVupD
XhO7kUI7a4BUiZVA4Gk4uqT7UVLtwmmnYTxJKmOMcn4laWg382NMhm8DsDlMrbazMPSr7qUC/k1c
A0pHBb3gnAJHBdtl1PQUIrrr2Me74Okql6Oksqk3NDTYGgvjqIocxspjHtlNlxzEgPWrZ20BzBNA
TxT/5c461mKjQIEe683ZnURQKhfsba9ebGd/n1Mnibsey+EoIs9JYLdV71hlDMwV0YNiNcMHA5Ss
mLJsEH4fJ85KoLk3mLVhOJoxaCzY5kqy/09F4zMxnB8kPRihUOvHlto4fgWlpKfSyav7ReAB64d2
0ob7KBEFyGKswN3qNLAbGfZJTLtKBO9MkRTu08gU+M7FjKJZpzX3SctG2pTrJMpvBBfL6tP77NC4
a1Mf5XnsicIsWvENn1UG/4FzzK5EQX41XzsTxl2UizJi0nJEbMznz7qa2/r8GoISdEwFWq37jWkA
zhlwdhaPcTgERTZUC6YbC2zM9qB5qLUvgnNb/z4nEdxzMl8ivQbb8vv+FwC1vNwzd+pN+sbW1xWH
OEVqhzeixTaRUO5u6WhoDfJIdTeXrlPrU57ck/lFoBh73f8W4gAD+M/ZcV4UTm3UaREyDTLfWtYu
HB/VyvKl9jaqrhvM5TSGEyWii3k92ziTyjnVJNEFYGko3U4v0S1rxICYvvzWYp0I0zFP41dR11Nh
pnZJTc6/0lJWMGDSsH26/gtw9LbArHCD3WADnc1Nvo7+eGSXZ1bbi2gnet0LTifMuVymF7GUjkR3
U/LSWk4aZ3ZmHPJOEKfW84KzM+W8LQ4JEMhqfMmy/l4B1KHwIvOqDVVH6b4skleFha3gtT18r7Gk
LLCi9ZB/0pHLVzNaZtPc46LsXLR3gemeuMjGrdLT7cWR0TzvD8triceN4fZ74bLk6mPqpDkPg2M0
0YwiHfyf2P17i2XZqju22VpthAPkglijcYmrXs7zWLS4DgIwljPLTZ+CI7LLa8bqHd31tmhEVxAE
NC7ygJVHipIE3bApReApUEP/3OUCglHB5+OpuuJ4IgWYejS3Cr5Q1c+KraEcFv1FU54SbTM3ohLJ
6juRyKqCsKMjk+XBW9vOimUVmNSuLj1UwWMUY6Vu/kTpUc3vWvVJNx+y/zLceCbyt85KWM+GIrG2
1HyljltdOQ6jd9kN1mzjXARnG9jhK5WykHG5Fl1vG1V5tViBIFEQyeDMoSRBjtYoZBTBzTQD+hoj
vpe1WAuV51pwt05kDOVsKZBAGlBsqzIgJaXdlHTHbul9U0mdLvhPK2vnMrlbSJkkdCwz3Af6BquI
+95jAOzmayTbao8IEm3zG0SQ22gvnCBeS/HPJfM30TDpGbAVAVgBqYyhKseAaO/3LhgCMBQg8ua1
Ysy5OO4e0pHft7OJJyk1KuAJ+VV7mMngavOdChL0yx9y7eI5l8VdPK2mhbmZ4znRoE5oG5m6jXoN
aDdtfV9k3y7LWp2fOhfG3T5DVywyGCo1QJEBWI065FnyigNwfu7zIzvKPHWiN4CFXhYr8gbu3jEw
NyXPC3tq9F5E9p3+fPnvrwXGk1Ya3xtBrlyCkhvF/eAq3sZ7ffezdS6ikV69u8/lcJGjSkejnUFZ
4sIiSrvZ5eD3tJ56tz0SsDiIxK1dKefSuBiihkW9RCTEqTUvKQG/QvVjEr3OVlO8cyF8GJFoTyvl
vTs/ozuf7wfZHt4XAkJG1S4uYV02d03mYohRkUbqElUHs0uzDc1lVxHVT0uQvi71/WWzWD9Agv1w
Q1VVyiNoE7B+1yTQsU0y7EezsYd8q4WivFEkhPOoEGUSSZFg2014qNI7S96Oxt3f6cG5jzkaPURg
7agbrtXqc9ztSuFdv36d/DorfjUkluN6qtlKvTEDgP4lslSHKHeq1DtZ6sdC2hBmu3yiT+STOM6T
aIl2XFAg0f8HeUS6Zsgjql/641a0ti/4RL+tgCzqbLYj7EBrn3MFyKL5S9bo/ynGWbJOqAVOBB4C
HIth7VgYmDyxxsPY3cxke9kI/hB8TgK4O6ku2jaLsbSL5J3N0YCYYKPvgMrGwFE3oiNbj9gnYdyl
tBDgKxspImqcuXOwXZJPAm3WHrREPgng3AaoxfJQVeisyHt2nWM9FxS+rK8imh1bN+yTIM55BiPs
S5pAkzF5buO9gtZ5B2jw5DperqRpc1ktdiy/m/UvYfwTp9A0VZPUAqUArfpitQDrl+LJa6d8U9aD
LVuaf1neumWf5HFuBLwyNcBzWXWXemeQTaHsU0sgYrWFc/alfnvZkEJS1QLRJ9kRf9xMz1iR6V+Z
6aHp7M5b7TX8Ee2tnaiNKDJ4/rmTxoM0SgFyFfNOi23G9Kw+dt7sJlv2hBNNIqx2as/15C6mupF0
gIvjecoK9q2d7iWvs+uj4qU3Iptcz1dOn4191rPeQNdTOVUpYgXbrWo36UbbMEohEWiQyDq4iGHl
tWIVYYXuTQYgwXn2knxwm3QR1N9FYrhYkas1WE0C5OaVBgAkJbnRGbWqJpqi/UOqcjo1LmTUyF2H
acGpyXusvHvhZ/VW2WJG86jtEUa2VP8vzoyAaioU2Dwaz7Ug0yRSSYGnaFNdDdrOWG7D6Htd3pSj
KD9eN/UzUZztNZlsGnOpskYiy8K0beSGV+mRGcV4MASb0qux/UwYZ31FmWZdFiJjAWaPjy37fRc1
gqAhEsFZHs2BcVnXEtpR9evQHiMqMDn2//8WZ89U4EyuaxolBegrQoNi7LNO/RRF5bWUxxsM+niX
Q+x6/DuTxZldHxeYFWkWNM62i5+9F81MNy5RgXQGMLih2+Dosg0aRNcUoYeL1OTuLoUO2CWQoObU
jnagPdDstVg8Ev2nHPaXijr/fkqVupNLC5dxHoKpobQxThhKL4JzXE35zoTwdxVK//OC+dz/z18K
n612F9ufMJCigsFlAwT30McIq01hCSDxFPlldUilTSNCEF+NeWfKcM+mRgIxcdtqWPRIyL6MqDvr
prcs+V/5kc4/lsxuKNO8gO3lylU+7mQiCAWrQ+jkTA8uFshGSqsGrYX38S4gc/rVYUCvGnRQi1sd
OkBlZl72NAbO4DdO7Io20leTszPxXJyI27YtiwH6TZPfNDcZuTGt7wpFAv2MuRtBhr7aXThXlosa
iVoaShOy7h3GXgzAg+YeSNxLd9qXuwZunLrSrelMvnovWkESmQsXQ8IQ931Ma8yKYjtHj1Hr90tV
E+kn8jAuXAR6XtcWK7OQB+sGBbpN7kiLrW3qXe7G4NBwBR4t+Hr8jFkSl2PRsAuycw072lU78ws6
7361rY/Dvn+pj0Cw2tfPqhh66XJg1PkRMznqwQIONMn3WBJv2X0Jwl1w0HV2gwyxdMvI7rfp82WF
RVK5oDKrS25FGqTGprXN+nlrRW8jGW9oI325LElgL++p0FmCqBYF4PVnSLKmWxr62XSviJ4Oggj5
Ptt0JqIYKrLUwMp11fI6MI5lJKiAi1TgIktRKD04XPH3+2wfYr1lshXj09+dEh89ImUqLIWNwxZ7
s5NtqT5K3SDwKpEeXNCosNSM2iI+xSAXTovJpKwO7KHLBM4kEsNFCNLrfVsnOK5sfqirJw0Y9sPj
3x0XFx6yIBzkBHPy7hB/rqy7YGpsUj1dliFwEX4+La9ADVFlOK2g/poAwi5fbMt6sAC2/HdyuGQC
MxhdJfeQU80NiLwOsXQvFaM/haKgKnATfjiNhKGEHji+S0AeyvC6GbaXFVl9Cp5uwHcMyDM3rLow
7zMZiuibGBG72ZINMJi2ohfn+uPpTA7T80xOSVRTy1XoUUx+gYc8G5HKyyPbW5jdtrfFPIyi65av
iMla0Q9YW2DLEj+R7oPb4LHcjLedYbPiAeBevLx1mtEmO9HcteizcaEhD80BDOnv6hZeHtQoWQDq
8PKnE7zadJULDSQDPimtICTbxUBlAklotw2PPcYj5C3A9UU01YIQoXIhYpiBgwnMA/gv8CLHuzE8
1MnfhQieF2cOqEECExqNKfBpc/UKO/27usaQwOWjE3wevk4WNvpkGClTBRw8KAVvwjAROJbgtPgJ
ABP0DURjWCgNwfyiaptDZYOH97IeIiHqR6+qUzNtqhZ69POdSUH/ayh2U4lIVJkd/fm1q/OFsLoM
asRuSJmGhwhEw1n/aek7u5hepklwaiJRXJgIEzUry4aJCg+5tsvCTT49jh2x/wtxvaUShVgg29Ex
1sSDQmF33CzHnJUhtuZGR3VvwivDTkebMo4PAOYz4LHvl7/XH2LSSSj3wWZA2epDgmIm62BnAOCS
bFZIL9zSMd1wEzywRRrtLbj/T828M225B6OU5HQysO3hDkrkYDvCGYGSXOuCEbs/hPmTftz3a8tg
bGCSxJ0L6UA0/dOEXTtpRvVA7u9jKzumqmY5jaw6OQBZSwtkCFLol1IkGnNa94zTD2H/fnbfTDFS
gQRjxG73jY0JABsdMPaBr95ieuyF7SoB1Fu0wLou0wI/NAi/KYi/P8qUiWaFUo/3SIXx5apXQRb5
WpGHyyYkEMKHLikkQa/qqEJGirGppMKWh9TRa1H1ez1C/tKFD19RPwJ7S8VQZtAfLes5bARqiP4+
7whqIQfdMKsgRceSO97dlUCA6Jw4g2/HqsxHhghTkW3QVWC0hpxG8MgQacGZe6npalBHCFdSgHG9
/+GVJNKC/fuZGSsD4P2TDOtbi955irx4WaP5QVptLhuVSA8uXQkt0o25zC6rDBNJS3cfpeH9ZRGr
kV1VQbcFp8QmE/v3M03MIW+pGkhwjirxJFAnJU3oBem8n8bKVQJRZWl1N4acyeOylawfupS0gDcY
vlVHycZQ/lMDKOYfwQ315610LDthgrQe/c5kcgGgiVWtDQvKChLvY9MADikO2obaup/sM2d6vXyk
q8bxSxzhy6YJKLqiSsG0cR4vTjiHzkCJE8r/nnoRF+WZGO6tEyxhqWcaao1E/tab4y5VgYun/R9p
19VcN84sfxGrGEHylfEkZcmy/MLyOjDnzF9/G/L9VhREE7V27cvWbpXmDDFoABO6I2/fGc6CoSfk
fYAERowBNBSYHeVB+6YhNxa7uQ12cgVJbhTBvNDhNU5vvn1WjrEQUVS5JhNEfSddcEMH7WYEbdHx
i9RdSHGsIau87+Lm43Rlj0GLLqibDCrdmhNWn+rpThckKwOVfWdw7Gzu5pUdBjSqpo+FDmLDzrzY
+Yxr58hLSvAsMHhBtNaIKwJPdPkSLf8s9dP+l+JFNgMWGYH4fJDDg6EMbU37hHqRFwbFX34nBiKW
JjNkJImwHsL0YgbL1aLzmKZ4H4pBBDPUiS4lMNFEF7m+63mtOZshrJgmgRw7pJ0U5kPF2C9SnIE2
ho7JK+fukB4p1vCK05vrsTLDfCl9zKdAUUCnH6eV18sYMkSXcRI976/6pjOqooKkSFFVXWTittaj
sEsUIECEiSA0dh7pmDeUpv19M5vOrMwwwTt2lA5JwcXfjEtPMbNDPBb3+I+c2gbPDLs0Uh8ougB0
JsJwgl67I8nxGXIaHNzcjLCVN8zS1HWXBb2I6ve8hPfFVDl1oT7ufzCeCSaIK1HojA5C3Aji8EU1
5UM+5/f7JujH+PDEfPOCTeULitw2bYo4zoSrWh5szP9MmMFAr34eOvumpE0YBh24ivSIoYg6A/ui
EBlqkKEjR7kpofeznM3r8VYTIfkzgkMjw8tv0uzsiqcksh0Pb2bpV15dgKZBwjywhi6wUr6SamLp
4Z0whfa+c9tL9WaE2UKLmEpTJKGQL6sPjX4WW07hm+cEu3dSqPukwoC9o7WW2KLxen7GhuIA83Yv
zGqJmL0TBWZaGDmuHNINBkGPhWNAuf6L6WeumXDrSNtFSFw4IJtgyLibMhecYRxNUNe+Xtug2uWK
Lh1M6Q71lXGsHdNXD6PTgAsYLaLOeBh5Ewfbt0YianRCXSEaq9wQVIUgjAZedMmlOmoXmhldfPkz
pdWIHZPbW861x6xhnmnimBJ07usPzQWZWF9AGZxAUI46GDt/wgkH8WmMceADq+brz1nF/SyXid72
GMCUlfJaK1u77tXTPBuuPMRHqSzd/R2wubtX5phtJs1CRfoaoZNgxCn80cutFeZ3yzJyYnQ7aggm
CXWkkRSZZdVDPowMiYxlqz5LHiU/nA5NZ02HwNP96TTeLnZlUYHO+hB8rZ9zzsvzN6v4Zl5+Dyfi
DNaapkM7AxX17m5iV0tsBVLivvIJ2hSO8pLyFvI1f/EBpFceM8CZC22tKi3azykvskzJFKzeDmwF
jHUihLewZzoreTDQR0tFckVKloyqdo3G/hRxVT7zJog3D43V72GWeqoqyCQVBpZaFTyT/OzKzMs1
wRv1ySmJ9gfTT9rKGgOtZREG40AAfa/DJ2iao4on4oEneLW9sLpomIqMwCIs50c39wPo6oBG/Sn/
KtsK+J0GcIKnMpgCKAElr4y+KQygvRlkmT96YcZ9rEYgmw+TQ7CoxB3Poh99B+GIBQ1RPCCeVau4
rkHg62LW55DZvJawzU2rq4psSpB1F1maDrIE1VyD5Nrpy8iP9PwoZLq9aNBdEMXDPj5snpArU8x9
KU8bjAYvCga86ttCfhQzzvT8b9bvzRfmtkTQmBMh04rWnLFKrAHUvFkt/iO2wo2Wyn5aj24QF26S
Ge4gF1akT8912TjFEvI6wnm/hC2Ggk/PkMY+oRHbfq286YDGDyQjoLJgN1exw0sZbt4N3r7sh/lq
LQuWZsHdAwzZXlJ115i7sUvSc66Km2bAlypKkkpQD2JQqA/SsGnpNIJAnhbxXq7u9PC4HyM8Ewyw
lPlUGRHtj+3Gh7mASPFT2vr7Jjaxa+UFgybhlDUQ+sYhnJlPhdJZ6Ce0l3mwFDRSBz/3bfHcYQ78
eslwK2zhTiI39/k4OpKeXXf5xEn+bwPJyifm1jaBUz6FoitOen/xmu9oLL6i15nQ1a5VwfrVsd3Z
yORAIRF5wNDGHHXHO5e380irX8FscFBjDn0voOu4RRL+CKehyqg+orgD2ivUmht7/ieUONfu7Qvr
yiiz6eVKwXh8VUM5KRGvw368avPoSjDIUwhufSWdLEWLXF0PH8l0mw8F58tTlz4czG/W2eGZPEiq
oljwtFBjySVKcoqnzK8Lw06S2G2j1s3E0dmPKU78stUzocowSRXQzv80sZfqUArHov4EOQsrQrJ9
3xb9eHvuMVcdo00GcQkwoSiegpNCaWxOkNQ78AbEP24TooBVRaXJadnA0fv+RqXOQatCJRVm5i9J
e5a6+0XgHD4fz7n3JpgdEpE6HIcWqQejvW+zzNJI5uT9rSLwJNx5vjCbYJiXsQroYIYk3cbzKVyu
w5GDKh8P0ve+MCFPQlmR87QDgsmNn6FzV08bzlnK+VzsAaaXghEnBWhIxKk5g6bxkKKfJwljZ2l5
lcuPW+idN+zhJanLnFQNWpBl1KQkTEyT8suUQ197QpX0iKcK5/mwMQn73iAT1MqST21QoMBGawX1
aXAESwG9W3FuvxELk8xe+CDqPKOcNWO7fYaiVLu8RlhQpiL5E8rOPo4cvBruJJuWvEfd4nXC8D4s
e5amS9j2E0aSKuEk1ZmzGF9SA5SAWW4p09GcPu9jxUa7/PvvyhysXbCABVfBc5NOabT+6Ec3Bca7
dLv7KT/oPq4+fuFLna183zfM2XEsCZRQ9ku20BbbWaitZInAooGOwOhh3wpvARkAaYpaqeM6xORO
fNDL21Dj7DjeatH/v3qsK6QfwoRS7A+x4C4g5MsOY/aPhrnfZLbnkdf4zzPHYIiMCj2471HebMIM
4fApmG+1yA/Mm8y4zSFw8Vcfjy2dg5mb5PEUA7GU2276kg0lb38pH06qd8HHVs37vjaMusLIGO3w
Ro+DK50xZPwYWKE9W4IjcbocONHAjsZNc1V0eQDpuDz+LKiDNU68BeJZoA6v4qFLzUgYCA6sRUlu
jAKym8Z8v78qnBhQ6E9YmQhTtZvSltI/qcOBKooGiLaGBP/MofRoRrmryf99MO39MjEYMcdGspAF
y5TFrip8M2e/5PHsfLyzvDfBXCbMWQYMqRGd5qPzpbH/q6+S19bDWx8GD+o270s8I1GY6TOrijwt
5wAO5whWGEAQQXBaSAJODFk6yeV9rR8lTD/OnNwKzwqDA7gSdbkhaKozRE8qSrGBgZ4WPbJC+Wk/
2DgordKx4FWwqQlu6lGJeRMpt/P8a1+7Ucu5jG+0Zb5bejadXJlZlUVqQ2dafnUBoP1JB2sr7atV
Q4vHNcT5dipzkTAbSKKEM8xpmScmn6P5nMWmbSYcrOG6xUCBlM253rT4dAqkj3RvoVmpU/6qwht6
vFzCRnb1/UdkUKFqlqzpW3gl+uRUONmDgPdb4YEt5EAntdtjA+JWqCD5Ap6TPB4wzq5iM/J607Rh
IOE1p3UnIfmsmZ/2o/Dj4+m9c3RJV1EItqNBMUQ419V3Vf6Y5aCMLz/PuQ+Omb88klQGIZqUCEXX
wVblEB8sPU7kxFe62zpUGMC8/e+TRu9dY/BCrck8NCqYCTv0GRYqskyCW3PJ0jYe+e/NMIDRFcYY
tCW8osnY1J1o+zOokY0HShJP7vnT4K9X4/eP0HcW2SypoKcY9qhgkVxpN5KnOLKdXTDLf0zvDNRr
yIPsNW7/MtgDiOoxDXwtvCjH/bDhhCVLm5wN/9vpunKJk9tR5YAjB0k0BkmkttJTPcTapQZ68nXV
LnLhEukJSAsEzrHCc4UBk6iGfNPYwZRYXSvaYpUJT8WJu2AMgmRhVCdKAbxq8MCKMFQ4giJZOZjX
RmIFjwOSoTpePYmV3WnISZmKJZzDGx6ObSSG3ocNc9XA90yVOUDYDJ7hSxCeRaGZyt3SifGpsPcD
hHO6sYLJ8pwrmYbil6ODxS+OT3INmmZwke5b4YUJgyhJMQpqFGPthhTyNg4aRe1s8YOJZ4d34mgM
luSULSrO8e1+MY5QFtIKFMYytjhIWg5/5xWDKM0oRolEvSqT0s5l4SAsOvg6+5OZ8p7hnGVi03VD
VJGJ6DCl5/YYf4p7dyZ3+97wTDAlbSkJxjKkaBXWXhJ5WWNL5D/3t7yLbJbVJh/FPKtNmMiwHEVu
ddmtnHMQj+cGAxNZUlYgncEerorJ75vIEoPiJNY1Z99w0IgwUEEm0M6qGlzR20MWnBXCuTvx/j51
c3XeB6YgzfWIBSdoRa3PZf3f50DerwVzoVD7XhzzEd8pJl5g3geq3RWc5X5NYHw8AE3DENFrRowP
9e4qUIxRBKeCUIXtsc87z8g7pzfk49Ri+Umr3sVp79TC5IlmulhELDA4qlx0kDUOS+ygMxYBAikI
iHYoyXQN3TvLqDp3yBcAVXzVBZDVVfoHSR1ODXfObTuS3n49c7Ytka4P3VLhbAvik5CK9rC0d01f
cDlOeYaYkA16swnyEP1YedP4RqaBLkvyc608DUtvFWMI5zUhstRycbQ+eeni6hKEjWSpAmaGVW05
k1Hn6P9th9+b70x4F1VtyFqn4yRUiFWgdwsTkpy+oN9g9ZsNJsSFEL0QZEQtXoHeB028IX10PXqz
kzvCkdeJQIF/LxSZcFe0wUjDDjVcIfq6hJVVmXahW9A+65JPU+zvQynXNea8gwiRIswiUsOvx5Cb
QWNBuqei4Eh7X4m8D8mLH+bQa5VhpvygKF+5gS//gFwd+oF0t4+RFMabx1dzNF3se7h9oL+t3Yej
DwTtbYFu3mT+KY6ulvm9bIdqyTHDCUOWWrWbh6lpK5Qh6+Y6QUJdLHk4znGEVarTCqVYsgyppLSc
LUN9aGf5MI+xFaLdbv+T0TXfiUCTgZOpbGYiiuD3lYC1jX41tNeZ/CJFn3seCxDvqzF4Aor8moQZ
LI2z4YgqNF0x57fvzEajAD0+/g0AkwGIXpvKWjNhQ/WLR9oo0Bya2SYWVeqp7OQpETifjxPkrFjd
ggqpjk54BWnFyIr6H714nQ1/dHd4c4oBiZEQNa4rID66/C/ppHuykOKyanLggecKgw5ySkaxMdFN
KpR3Sn8eWxTbOL1ePBMMJAToaBOQusZjSfXMwROrq7n4y4/FQIAI7qJYyfGxIAefDi/afGMM3/8q
ytDm8/4WlEnRmC4aFn34hv2ouvGX8Eq5mjM7uKHdYtXT0Dn7Jvc/nMmKyMXLUBiQeYbF5mAqh8y8
FktO5pJnggECCP9BgYTOyRnFd6JjcwZ22Tzsu7EJAaaiSCg+i5rMdoQ1iqy2moYcbGL6VXwzjZyi
D13cD2D29vfZ1Ma4mA1eqa+5as2jdHCjFx3EA6/RbBOdV2aYN0nYBEOiDCbVFTmZ7UMHcWDIl4g6
j7VqG85Whpg1iatFGMmCsgjtU1wcyZKJHTixDfFN2v8hHKvkTwJtZZEBadHMF2XSsUPD4FbMDiR/
6XgigtvXkJUNGiWrR0Sq5HOn9egYIld0orX2jdvpVy6BVm473t7hBJ1GA39lLkl1QagKFR8RU+sg
ziqtTDV4Cg+8yGMwWm+GWhQkXAnyLEeasPSSRDxhDsSdB8GJUgmiEuZXZc54qYXNXbv6lgxop2BV
kWbak6xUd5pgQ+OPOzXHXS8GtaWwECsMAtM+zt6l+8pwAg/tuWiyFri9d7y9xeA3aY1Ejhrw2QbC
z3R8FJtHPcDJKhz3kYi3tdjUBaSNs8isEeitWx1BnYC7aXfQoN8AjicPaqycKyPXHoMZ4himeTAj
QPoT7ZMonPhOfOnA9R5YxmE+8BL/nLj4kNPoBbOHuhKkA+XcFjsvanW75j0RN18vb8FHGLAYgtYM
whg+VUlzJ8vTGXJBdj6R0zILrqaVvmoo7v66ccKDTXBEZZaQmWC8Rur8PjqVeW6V0v0Q/9HjZeUa
AxrtkojhUCCRMmUQDpKcAvJbnVWdkUn7FFiyhcPraTwTjne8VWNQJMbRmCwxbb4L3DL18+Ck8Why
eCYYwJCJLvdJD8dS43rKr1r5h8yTbOCZYPACYl9hMVIvjO5eV27E5krlvSV4JhiUCKegCxVMkDuB
/BIN36fWq4aX/UjjHBs6c8kjUpD0JWQXnVQ/G/kl44mt0Q+9c1fRGUBI+lZJFBlfaRpqR61m8BNk
rtBCRW78HC0B53a3wdeBl9FbQOvMVaLpJBBaUHPjbBu+7sWucZuhhFYcgscMdcj+mB/p8avd8qgJ
OVuWnVIDv5wRoJKMrvyispLuIFVgXCnPTentL9jGONx7F5l7RUMUko+0dVX1p0vymL6W0oJL0lit
M17kQ/igg2WZqyTJCxQaq6v7hdb0iqm/PgElaz7JtmqPP4yjDjUD8zS4ii0feHOf261hq8VkcKJQ
m7RXaFI8+GJMVnGkRWzdBQ+KeKTyQ+YThvJOshW5qNLvf2Seswx8YAA70ZsJi0nM56X/1PPGjHnB
wmBHLpViUFLPGhUN8V9xmNgzuWpC3gQ7B0B0BkAIKq6Z3sCPwXjK+xcB6gnj3f6non9iZ4MbDIBo
EBedOhr3rxPN4FemmbY/DgbMD0BWSKWELe/jLxxLPehK9AC1roJqbuQJ0GgzXgZrudN9uqWN1hox
SMV7BW3792aXWSpB08Z2SNEn+Ma9Tf377xPbdFe/mWFWShEEDNQuuBAOwZ04nKvoSHg1pu2g/tcE
250blo2ZSgM8actbvTpFBefZ+5sb9JsBButDKIIOJAH9cOcMDpUwTRzjiNFTv3Rij0fp/Jur5ps1
BurFQo5CFW38TnHpjvo/07nvIG4e3kpudNJedMXi6R5ub6Y3g8w9sJvqMSjFARFY+GgbdKosRgFA
Pezvp21oeLPCwLtUx0nXFJik7uInnZwm87lpoM3EscKLBQbN87aUjCiHL/P4tRk/9SanhMGNBQa7
1UgVzLyFG9ExAFtXjr7lxjX9hjI5OT0HrjetyZhDMwyDGBK0o9+DQ5YEUSh3iLzsYpwo8394oU8O
GTSFfI37195yFvLW1hjf9EWA4FMD9P7fXKV01I/9iZwAgjeR0wqQH2wv7VG4Wlz6eOTxyGyFyNo+
A4WjKlZD1eLVMwVPNTrsjegaml4kLZ3/HoprOwz0ZTGpJlFGAnCSfo5KbdV5aE/RQdV467e1s9aG
GPDDMM4UZHQQqe67ZyKXSP8abow3AidOOHbYiobadeIIWUG0L8utRwLRSkXzMV54qRieGQYHBRP8
CwFUMJwsuZhzYmnpsyE97a/N1r169cnYgoYyLdDwTLCBBfWSGY8yeUb5VhjuDa5q+RZUrC0xsKfK
2RiRccTFtj0W5JTxWuQ3L7RrAwziBUbYzRnU7J0UUxw+PTfa2kr94qzfG5DBtoevlEo88aM/yQKu
DdN1XF1pjXRBurmEZyBjt4biczk+KMXz/jptXR/WNhisECtlyCbqnHgajslNc6CXFfEPpDuIsjbD
QII5x+hZ6uHKoHd2geOimno7nXkJA15kM4gg1OE8Vxr9YhA9gfZbAeIDnm7HZivp2hcGDeSxTVFm
mukno1Td4ZdX8aKrwfpGbrpPlAuwsIkbuNmpsHPOcm32f/1rHP/CXGezsi9jKDNRbB8c6VI4CXgI
Fzq/9txzzuDtj6kQKIaosqiwGdteTYY2npDU1PLaMpenIjvOmmzvx9/2WfFmhIm/AqvU1wF9f6Ny
J4hPBvZWF9qm+f3v7DABOEhplc86Zpcl7YmorgzVd1Fp/AY02/uGNu99+Fz/fjYmBjUpqsYAws3g
bMcRK08/6656LDsoxgeiYC/yCPmQ6jD0ypHk+U+9IOAibT9PMZip/vKXMIFao/KjmDN6KGbEimpD
A2iyKJsCJLYc8Z/Q4Q0PbGPJv56zyVwQFJcpWJ0wCp885PHgDBUaxQ5ksucOXBKRalc1r/DLCR92
bFQCvW9nCnh16eqxKW6KqLLq5kXkTV/85gL35hpzmY/mUhAreqWiXRR005lQSUHbJb3MoxuZd5Xf
7EdeBRGb080gxxH3MSZwdXVxksq4LFBaEJcmtQVZPbSqfBBm9QJQLS2JzN5kSP4S1H4HLvel52Wt
tk/YN+eZA1AKFHmW6JyTEl6LzU3A7QDl7RnCnHSlpJCONKhtzJj01jwqh1ocqBqN6CSu6fCIPjjI
RhjQMQJdCscWU2mJ5DSBl0rOwJMj4Jlg8CYSwF0QdWi7MYXiOPSdDxIlu8w6d3+P8+KfARv0knZj
UKMGatTXiv6wlOdw8MqR06vHXR8GSSQtloLGxCzV8o32PsfucDYuxCqPVLssdHhqfbztxmZ9VUHJ
wN+IksbkUQqR2DWvm3MLeVzipV7QcICSE99sDtgUu2DWB+CkHj/18nWaePuLxIkFNukrFoW5CD3q
4VmBBFeTnMWwOiRifNw3w4kFNsO7BGEAksMJ9DXBUzv7RLu0yddafPo7KwwYCNNiJsuCp6xWC3Zt
lQGYpqOLmRn+39mhH3V1+V0gFxIVJSK71j7r1SENiSPkrZVA9m3fEDfYGDRIy5SO0APe6HM5Pkwm
UncK1ZmhHXnxfPmTbsMVtusMNOggp6sKEx2dqnmbLnehnKBRLreW+LrC6YzW133/eNHNQEQOGo2O
vKJ38UUacqsxed3CPAsMOhS1WuBaOuCeIRG/lHU/I7yqAie22SwuWLBz8Dvj/DWm6CprtYdwJG7T
5VY9Z3937WX7ksHnk6ZjiMxQiI5kabSS6aUZOXUgDiIYzHUirPU4jQo0cIfzHTgQRc0N8FrZX3ee
DeX9BgpHIx4mAzfrIDt06efEtAf0Ce/b4N1TDAYNOhLJkVjDkRjTWUfVLf3wqkZzTOCFR9GrIZ3O
G0/crLqstg+bS2vBFJLJKUJBvsou3UV2a794Lp+yM7EmV3Ere6R9rfafJMDXZhmUKAe0JEPhF09L
3bAEpTkKwoMmyBzU4y0agw1KK3etMGPRKkiXFaB5mayOS+pId/zH/OC/9zmDQYQiN8D0bNAvGP5o
UzwMgtoeX3IC2DMLW+FxcW7w+NDH/5s9Bh9STE1NWowdhRykZum9lV6PfuiaYI9akHB97fmYbzNc
pxVolhX24Meecvt3kcrm1gKSLnOrIFJrVz5pHpjdfnTn5JkKsKqoSgZ2zRvL4cAi2z3cZAGROrrJ
hWYJrYmoFqTpvnHcort4Zy3ZPNtgSm1bUWAcUU+mN6XcR0ZPRVpKchu/P8y80qNEV2vPIoMrUSLW
IZS1qUXlMzg/PmdH+rbsa7wtNRcSwe2lu15+Gl50l9ncdnZO7LKtxXoaDIJEAadxhJvs2BxpFSf9
QQk5eoRPZ8+eiJ682Mn/2f/SvNWkO3d1HwmzcDDmhcZPeW6F/KBHwt/tfZNBmKEXjaFUsPdT+TRN
F2U5dBKn85eH1yxrfqWlk1nRwm4CSuTMAZmUYGfn4KJSjRJw1YqHsnL3PxyFrL14YdCmm6NUC2mG
Jw7vGvVrPzxL1S0eQ0TgEtRxbgkmAzTtPJsg6UfJjUo7U0VdUbOl6/wYv4A6BUSkc2N/Fzhvo/24
+KA1KqJNLp/pnN8QObPxaR4/7X++32T8/oeeKtt0XBeNpE90uu/X9TR7iMG5J9kZ2tV4qlr73++D
ymiiTbJZGPh+Zue35ddUf0pFZzJ/7HvE+2IMgGDqv9ZGOsLaFTda7LUNp+K/f4Z+EBnt5XGue4zz
gPijB1+iZJloG9NTDh5sh7UuEtGQNENnqY9kzAz1WYf3STrfRGNr+cPkLl+4THDbzryZoR9zBTv9
LI89RqfR9SlcTHBMiD9Dg/O9fvMAerNBf8PKRqG24iQuMdVsUzxxsah8fVt4aF+wZCf1qo7DaMHz
iQG6VMk6XYzx3haqU5aegnOb8FzajrE3l5h7VC9KvZq36PqgrUCCVT0cI+dbfnmmEyjRSXnZj+jf
3EnfzDEYZzZ6B1l5BMMrlysYCsFqcTZDy7xWj63THo1D6hVP/XPKa6Dh+ckgnhml4dhTOpUR+u7J
XfwnzDay+K9jLMXRqBKzmRKQsvWDdGjBxDd1ybEee2//A24Dz5sZpiLZR/qs6ioKrFVaWJXylChf
2uKLqPCuZDw7zLtrDsW2riLQD0mTZJty46jSd1k4c8WCeAGhMBiH4ac8CEFf/dqVox3yK7P3hlP0
nAG5KT2Adtv+Uz9Ltz33esbBJZb+CGM9+lgI6KLBPRsvMns5Sgf9+jVXfS9oECKLToabHcUzL/vP
CUWFQZGwUgolouMYhXxJ9C8kvf+7GGFQoygCKUsnzCssQnXbGvN5MAvRLiMI2Ldl7Owb40AUq4NR
T/MCamGQJuvj7YQRyTG9LFnIMcKLEpY9yDCHfg4rFMk7cG73rnDoMOpaeFCytIUncIza9SPkA848
4UUe4LOMQkMlielEx7uNK3LSMZ+X27WTPoZ4fYVOZu9/yu33wr97m+UTiuUiCEmA15+WDRb0swTj
YWgezfqhXW675pbg6+4b5Gxyldl7YSiTJNfhXZcah2WS3Tkij5Le3o1d+HXf1G8uZ2/O0U2xOjqF
0AQhTgfnRnt0Bau1w5N41P2SSkJ5HFs8v5gNpkpC2k/UFuaGf0pO5i0OVKhswUYaLMcRU/nD1Xjm
ZSs521pltl0gYepNjxGjTfoip5egedh3i/f3mZNa7PLIBF0XRnaQ40fDsMnZZLy/zxzNTaqRNqNv
giW69N1NKc2ccONABTtNB94KrdJMfKDUKL1gbO8bozqAmfLvLk3sUJ2MueOyU+GHAtK8/H4WnYrX
PcE5Olg+IBklCbmn1381qCFCHFqzeVMKB3GerKTi7VLOZ2PJgXphhKwbwWdDGzVoOIzDOGpWP/1Z
pvXfDcqye8vZ3M5qAp+mer5uheI6Kqrbzhh5N0AKKh9fuW92aBiugCDMqlCKKaQixwUKKQmNxrhl
+FTlA7RYDu+ltvX1kFODqpGJAU6DLZhilZbJ7CT0Zhhf0SXkxuN5iWp3f2tuotvaCrP3MxWZ8Kpv
KXfAqySFF/6oDp1LhzkHXiWf5xGLAwuposiAJNSSX0Lt1iz9Kvm2788WgK7dYaAg6RZtjOiQfZBB
fEB3jcoJE2KbyvO+HZ4rzKV8UQpDKANUs8PkR6XkliAdBHW2943wFoetkaLg0o6Q56HJjgkHQeaE
LmWFJF5zxbvacT4cWyAV8AIOTEPEGZCjc3RqbUHHPoLCnfonpdjVErGl0hhkiknZyeitQiV7OhUK
JwHG84Ru49U2bdVaSKUZHy0yr8TlhCF1H40dlirybj2cGNAZPGhJXKlSBEP69NDn96NwJfPEQuWt
o02RdfTlU40LwmaG1KqdxCjE8OQr+7KrHISb+lo9qaCv0+3goU2s9jUlmnxBVv/4IEDuSOD2UvB+
BPOkImHdKAJtc1e6+FRWsS+nqscJdfo3WHBdO8qsGpEkkow5Nm7nLZ78ypiSPDfgxZMPmc9VwtmO
kbfPyiydkXbBFIWw1v+cnMJZDsW58EIXDKKvFQryPB+Ca16LMc8ojadVYJbdpCdpg96pOlO/Kcbi
DmJw33aoaRHxyPmc27H55iD9LStbhjbOypggOaJYv3R3qEQUFN+9yKvc7Ot4bH7w+hZ5Jhl01/C6
rwICLY80c0gDbTTdRkc8BxJ5ocjge0UikfTFgv1QRfchbmB4Xjn7345ngoF2zCtrTagCCTPt0BrH
kTe0udlsvAp1ienvlKugnMsKBrTQaY6VN5xHcD/fts7oJFbpRS59pGW+9H3fr80On7VdJgOTLMVk
tim1a/3qFaTPUNPtLNFDyuCOV03lfMfXF+oqBIUEQZAGMFdkT7N8Kes/KLCv3WEQY0wyPZ4kuk75
RY/vYlD8h3/CZb22QX1c+TAubazJLWwEgXQ1kq9jHh72V2XzK0FRUEOC+VUt872FyNQiQVxCIFF5
HY9u/UfVNOXNAHuHSI1QHEIJVFQi0g+y3d6D+vRM7xKlndqiCbxrrO5qPKQPGqceS/fiB0hfWWbi
TV+aXFBDXPdMKfXnKLpOajO2DO1pEgJ/0lFbLP9kqHHtLHNStflSDuWIEbYUzGlZ8jgiRZtF1jRl
zv6ybYLdyjcm+AZxak0S4tocl+ckv4rEK0W43zexOUi8doYJvrYYdcx3IYc+noI7NKpghqn0y1Pk
zbe9Vw5WeaHJ+8oXHnnaWluvxLVl5qRK5iKROxMNYFMnWQKJMX2DWcBjK97GdcRB9G1YWn1K5qhq
59wcjBb3wcYZXeQ8MCodPnVWh7O/8UNP5nxW3soxx5SqaFLQU3PgDR9U3WqC59zgyQRznWLOqVxP
FX1QcDccPMWjgqEDxoaLw6/uRgEdzH8HI+yULcZIMq3UKdgO/hDdSMknTjBu3s/eVontzjIwQdLm
EhxqnNmV3dQ174nTg1QbHB5PPG+2Hz4rawx0REEpTQG1NnggBrTTu+AxvvRoxRYPYcsJQA5MsY1a
mlaNxiRTzyrBaeLmULexbeTtp1os7BD5ql4KrP2vuRmDqgT1ZbzttQ9ysgZImc3ZnPHoTnK/HSsb
qq6nGQO3+2Y2t/HKDAMgCpRwJgx0o6l7kO+Usb2OUvVSuCQCJ5jYVRynNhsPlJU5BjW0MA10s1J+
NdBj0U7TgbzobucGFo6Yp8zXeSY3247WJhnsMDNTEowSJmlZs3tIQPZej5Y6Ws25fooc5E58yEE7
2VNyQnOAO1AmTZvXHrC9mrqpaFCyk8B1+v4IH7Iu0MwOh04zNFYiPXX5t+bPSNkV5IL+3wp7a2xD
RTcInc5uPhdH9Fadaj94TGYQStABBZJbIgco6c/+cHyvDDJ7EFwSQh7krwVPOgMV/z/FF++aSJdo
zwwFntUVa9anPtEV3E8yDJDmUeBNE4q52beGN2/MWaZXyF4ZytKuBQU8riOk7JzICJxwwaCsEbr7
m45nhtl00oK21W7CCyWojXM1L77RTVcqWThm6J/Z+2z0Z6y8iUVh0ocRZswGRZDPTfbPvhvb2PEW
bszOKgMy6/lC/35y3yk3pn5V1A9y9aL0ubdvafs9tAo09kQ2gyBaOpiqNWvycLp8fa15uBD2uRJv
p1P8Qg7mC08IZ7NCtt5QzBEtN0E1tRHM0socZbBcTCc8lpA4ADfLd8KTV9v8oFD91SX8A7lSxktk
eKcxoCmHss3seb6byytzFqwxe5zkh/0vuhkbK1OMZ7OY6Zh8x4lWAg6rJ13l/P3NENdUQ9SJKRof
1KdBX4jVJBB3D5ebXvwcaIm1cHvat8NiZYWJwLkMSUkmjFQYT71rWiiFKQfIXOfofCSW4OdO5EYu
j/BlE41WRplVwsxnqoAWG1TMueRK0TlPUkvPTTsznvfXiPcNmTWacjWP0pHmu4STMRwX+aXi0W/z
TDDnUlpr/0falTVHrXPbX+QqW55fPfeYBBICvLgggOd59q+/S+E7dEeY1j2cN6qoym5ZW0tbe1hL
j8axRhSfHZVatfvZkfk5aorPvwHR5YuxRaslBePGQtkskwXamYWLBNOhfR73okcnEHlp6m3X/uV6
bP1qEKR0GXuUlKTRn6TD0nG2hff3mdsoXEJFK+nf16STqLyTZ07SYvtRd/W55Le4rckmqMdiGKid
wTX8JEA776nB8K2LEm9yXDzZbu3yaUWh+ZlHVbfZjCBfGaerv7o0FEGpKqGFcaG3e0f2IJTllV7m
i7tat6jWKXKSfn0yU4t3rui5ueUlzHVVmaBuJxIsm0tnmfpjTx5K5XMk91Yk8xo7eHvIAIcwVyaU
zmFrqsRdTCq3kif/9undhgmDgAVIQ38UG0tIPdKrIKfHOEz/pWo8UdPBeXkYC17KePsIX+wwG5Y1
tTZmJuwUizMO30M6UM8rbm92e8vgivtnMczeCEoTVx2IsB0h0PbQZPekY+MXSNu8a13B1xFBixBO
zU/VITzzXuObmpbXxpnN6sdUrMQYbxRK2FN+Uw20Jppu/SOF8LSLSYGT8G068D7rtodcVky99eoc
aOgqas0+h+rwGuRQFE6Wv6H5uF4WA+8h5EDTDNy1Thof8uF7Fe4k88d/80EG3rV4ipakAkfBqO66
Hn03gtVnh6TmJWg4PshyNgmZjOZUDXZW8g6phSQ69CB8ub0Wng3mrRGLZrLWCmyQFvrncQxKkUdJ
HDkv/e0X6sXTX5+TV/tOurWGagfMZD8UH+1YfoXWmviH6VJHh3yq03Cuk+080JVFBu7bBq16lQqL
VN1RRFlrDYRz4o82rdTl33kpV953ZPAihPh5kbYw1zVf++gAhkvLzDn11a3DoyB1oejENPAPBi7q
te+jid5gVVtYY3Mm3HZ4+lHYy+LaAoMJra4LzYKiKFLW+h0tWimfBggwxRhGLt3Sz74OvE6VzTVJ
MpFMoqDbmy2zNq3STPWMjkohvBOU08ojmNnaF+Xq7zNhRQoB4qWSkC6OFkcrj3jtCgon284zwXia
AinloU7pBHJt2GqknBYTSnFt/Rc9StcrYTysFjFy2Hb4UqJeWc38KEeQZydfbsPB5tvs2grjY61W
ZqKkqj9LVSs4g/+hcSvdyIs5XOa8zWfcbZ2XgsSxRhmlA6P8IkS8EUqeAea6kQgogsUaBsz13AvH
NA5ufy7e1jOXTSPqsQzFUwT6kWAJOXmAao2jyPLTbTP0OzDHUiHIMqnE1BDzvHKSXaFnmdWSNlG1
1U5Zz6X0IhdhkGuqB/Yk979ZYo5La4LOWDXQwy2oBOc+0Ltzpr7oBq/BZmNjFDy80VcB1jaFENbN
4jicGw0bo7VfsuZRwmPv9kJ4BhjXmuKqWXMVp2XVT9V8UPSH239/Y+ffLIDxrESQCyiDIcwYxftl
gLpmc6j/Alje2GC8a1hJJqgrYtB29ar+buiDiqdSuOlZV/vAhDL9qI0gCEJCIStiKx/3xGzs1vwo
le9uf64tXLleCzvrIPTrGBkCGsw7l1Yx0tcCuPpA0GUCMXrO2Bhnc1hl51xLF32VYGxokNR8p5ND
w+sP2oov3iyIOSnGqOthPb0uiLJ2DKcxgLgW9O7QhuFgSY+3PyD1p98g4LJR7MzDimbBZs5hLhdD
DDb0PqlnbzW8eTR3SzhzvHsrvf9mdfR4XSGOriDNGaUSfRz8VGUA+1/1vUSeP3Tir42jWVQsqv6O
B2u+J0gI6TuNF5puPY8UEL7KJkF+X9HYTvpwNUuiS0ijaJk17UfntRPvPd5JjmAn4K8pz+Kud0X8
EL7+xZYi5RvjzP5OC0lqof2fkJRglY56F98ve7rXr90bduVrzmoLhbN8pGMnaB7hUrVs+vHVB2Ai
iyI3CxWElygjpZ/GobOS0hbi2rntWRvVhjcLZba6AUILQg8552l4yuRPbffcZ6c8e9+Yuy4+qgkn
WtpEnKs1Mcjf68uaFmCBdwhoQYVPmoHJznDXcZkLeXaYC6BMKn1sNQUTMwIBiYp4jHQh6FIQnfcx
J7VEv9BvZ9MkBkFG1pBFtgwldlGxkBqMRxDBOEXm7JqE18C78VqH7JtOiGjK0KrSWeIMdZWNpqPi
G+GJHgOwUR3mIDwOLyOallp7OkBNfuZs1cYZeGuUOQN6PhSjkiKdrfiiHdtdbq2OHoCfyx0NK/ue
etor6e7wCCjw6/30WPvyZPEIi34/BW9/BXMK+nWZ4iI2iNN2J0IMW0lqKy95ga/42yZSK6qmqLIs
I6/EXOhGgw46o8LjCg+SAo2BRWpLZRdokbCPU/kHdIMcZQyhS9OS92M2frx9CLfXeLHOXPW1gL5m
cRlxPdYHaXmX1XdcasWN0v7bFTJ3fZjJkVYWIpSJdjWEwwrfRNNl+IK9s7n8zL8fiTe22OGrdNIG
uR1MjE6C9ofAdxIXhBBgU5wfip3mxfuex7u6cSG/NSm9vbKidFYFqYebzB6dvp8DNUidxG9eejcN
ivfav599eWuPORx910vLSnBBNHkQJfdp+OG2S/A+IeP2ktqa80D1gddlQQ+Q4Rak5lzzPJdQGOzv
ipBkoHyggxX1TsckZe1mj8SqbT5xMm85DO43REy0XEXmD+qizfiwjD9ufy7OCWJHqTJZySAEjz6c
Vho/JXX1Rc1MfyYG5xXOWwYDE1k8FGaRwbFJ5EFHMJq+314G7+8zQNAKamj0OVqVlQ4pshjKq1PI
WcLvoeRbx2VwQBNIgdI/bd2Qeg8j/I6QGZ4Q70Z0b0j5yJGZ+T28eGONrVIp3WCQivIhv05vv+qV
0fYyXpmDs/1seWpZjUHphRbpvhK9ecK8rzRQ6I0JJ2PBOzHsZFW9dmGyCnT//Z8S5SC5vxP81l4s
Xnbk9wjm7ZdjAEDu+9SoCwCaYHzRpt1sJnjwQ6q3//dZkreGGBQQECcVmSFhiyoZ/UmlV+ehe9ut
eWuh23f1nojNuRDSHL1/ceHJEJELp4O5+HLMe/Zv0LO/XQv9IVeGFC3KGjMGKhOQXTZBeKp3pdfY
PRTkwUYENhs7B5NVb7d+vC/wTuM1N/D8kMEHXRoAqA3sd9GDEn2Lu8xKRB4xAc8IAxKiUJMkpF+z
bPdKo1iV/rkPv/23HWNQwlDysdQ0XA2Y0HYESjUrZwdDzpzFVDl5bQ4gsdS2A25tYTQiPHNAay+B
i7BKQHQkFbM15pjxE2ReFyAvVmCZbUfBWBLNACi1zupRhun16xgo97QYMfpYIm/Ol7NhrFRZshaV
0RagmSFzAaLgR2msXMUwnNtbxrk7WF7bRm6iQpUxB9Iuz2l5lmtOWoW3TwxOxEtotBIN6mbirCje
5b0lRzsweq486TreShi4CMPFIFKNYCEe9/maWWPGI6ugR+Ttm+0NTrAstY05rtJKC5ENbTnpZV8k
HcCp9Iw42q0yno3G/Hx7e3hOwEBD3zZDMdeAhno5C7WTyIlVc5Wa6KVwa10MNMSiGtViBSNmoPk/
yX4jf4Y8MKXvojRN/21NDEqEKCVUha6DQQfCk4qW76XmxxDzNOM2yod0t9DyJKE1WVdFxh/WtDKk
IUQCnNaqRbd0csEW3NHOz7MvHqK78MwTM9zIgL01yVwktbCsxVigGE/jluFzE1mDn3tjsAajRRXy
JLt0l+d97xoWOGcDlC7myfqbj3tZNeMw69gna9vg40bdYAt9ed/nfWaZdbv7b3YYnykzeE2VInZS
k8oikF0wmsJr1Na/bWb7UF+Ww/hKbMyCvuD17ZT6i66p+7lXOBfJRo/Pm01jW3UbcViaqKWRjE/O
zQfBisEZUWJ4N/LBMYJxcXlPR7yEHU8oaju++bW217DxKuwYV9R+Ix3QiKPdH8LqgSh2M/GGorYR
5GKFeXLmbdaZUow3TiQa91q17Ou8Oxjjv+87ePsVmcAzEZLaWFuEF52EF9RTYewKXqWZ4wuvB/7q
e6m1mabQk0PmWD4W44OoceJ03pdiAGNqMkFXS+Q6ysTN2skp6t0687oatu+Qy3YwELHIUTUtJjY9
TWt7iB8U+Wzm743BnarKMpMPt4/PH1KAF3MMHAxd3urGim0RpNLuzTqxcjUsrHyYdlOLGv0AaWur
WqDRo7Tf47hyh2V6HoXs0On5vW6IDyHR393+TbxtZJBDKcNcalScN1F9DMMv0l9QKr51RQYzwjHK
tZLy7FIKGAWzc3l/AH+aI9mYOqSJitDteHxZnEWxbTdTA36BJaOJpGGx41EP2lLmQCHHPdmCLtgu
6yTTsJW1EejlPib+wCtQUW/4PRD45S1sx42CPCeGgFGgXHKoJEK+e0rceHiKp0+myfEC3moYvBiA
SRW9utEauo+jiTZD9fVfDHa9cYXXgf1ryJhUJRpbxADLPr4nkPky3TCQ9j9p9ELM4N92bc7hZivU
q7H2mRZjPHQhnV23EU2/fVTl7DkO2/ssb+6kSuHUETiXCGHwJBr7YREn3MNdvrqJbolJ5w4D9OZk
XtjGc3EGSvK5qyIzM5H3W11jOK0VxyM2+l3fbhYDDMnSrJIZI59tnGoopPQ72t9IuauX+zF4qY6y
PZ/rJ14SaHNZMCzpiFLoWO/bx79Zgc0hp29WTfIL7V7OOQWR7Tj0ygD9AVc+KM5l3g2DRpzqx+Jq
gKP+q3TI7JcZenPzuf/e8QKazVN8ZZC5x0YtSlOdDhRQFopx14D9ECgILoEEXLzIoz9Eduryk7Xb
D+Qru4wrylmpxZqIWC3fNQcqHz74/fN0r1jEa7za//fN5bB1ZY7xxzZJhn7OEemaEF9asnGflIp7
+zxvHq4rE4xHLlVY15gcJo4aPyXJw2oedLAE/vtOnbcLYe4rY0HjfzuiitRoBzI9pKLfSrt4fLy9
Fo5XsCOhpix0dTaiTU/SYssws3ttBhDGCuTTEuMQjlll3Ta4ifCXj8dWH+skEhWDPl0BUYGY6lYx
KF4Rp5w94pxfdiA0hHaZWRZIy6zii0bORsxrO6Kf/7dL8WodDEBUyxJ1GK/6mYwekIz+/+nVcnyN
Je6fhWac8SxG9Uv7ONf7ntxp0YFL/c77Wgw2JPFaYMYUSaW2y1OLKFWA7CMPgAjnizFAoC/z/5LQ
NACjM+IF2h6iHdpc0LfDVWbiWWNwII6ViqjrSvDO/xnuhTvTln3igfzN5d3w20/8K29gIMEQI9Dj
9YCE/Bg+kHfiwwirlAEn2Xe+gKFx2mYyuponviAveM48Huz94T5RTWTlVEyfsB0u+ZqQfqbw3rmz
Ay5FZDZS8FPqT6ZfutndAOb82wd5ow+LAtTFIt2BqxssbqMiGukjfPTa3XRK3EYAn5G8l20M636v
eSQbG7Nkb+0xJw5yNkNi6vjGQlDuyk+dj3aP1MqOP6eTwSh/yLwBmj0cwOKuk7mpB1RKQl0GRNL0
zZjZoM8/JX62o8T9SuXw+CO3AfLyWZmzqIudOpoxWMlUPUj0e8V4Strn21u3jV0XE8xJbMjQVuZk
UGXEKMj2pjt5tJDGEybcfmZeeQhzBtdmVcyyxfNn8ZfXMz+cUqd+fil2lPJCCfjRxjaQXVbGnEM6
ZoMnLVU9ig6kOVWJd/vL8TaHuZTDdU6ndELvjEmOSXqfyR+KnhMZ0p/4+8XyawlslTPpFojaULXc
Qk8dtTKduayDeQRoVqEP3YHdNJgcaOasiq14JtJQqo1GifDWz6R4t5JHg6czux3GX3yBrXZq+jQo
WYVTRLs2FSBj+K05FUDFbBdayKQh8Spbpc+b6399Yt/6nAxqdEpbh0mBSkZPz+9XGoAqbuT2z8o3
P47t8QcSR/vUBmrepWBc/k/uojLQIS5gmpxFHIAx/JIrhTV0H2PCy+1uhwgXh2EAo1HHbs4jSGZC
WDFbnhoZWkj1fTvxZBt4XsKgRqevRVmMeFNKlRH0enLK2/4IwTnON+N6CoMaUl72w5Tgo/Xesp8d
yqAr6BZIgM5TbakP9HpBGTTpLeGeVyfnLZGBD21MlmWiabi67JyU3LdN4iYZj/GCA1IqAyKrnE2q
uKBjPVWk3UgqC1c6J2n5h1fXL6dgC6EtgayzOWIlLXpdabBV+eaZ9tgpXu4ahWVwogHOmtgyqJiR
Qlt1oNZcV17fVIE8SZycBmdz2MpnqiMhKSxIxIqS36Z3anxKea9+ngkGLKRCEsq2wcUopdVRKwiY
rhblVExqzgsq6F+6AUsagwzJkBtamyGu79zVkxzaB9wGCvZH8HsfY5rBbSDibQ9d+FWsNgtlVQN9
8RzqnLk7j+3n23//D/5myoZJiEk0tnG1GvDCMhtcjD+D+wYTqP0hQYeEAJJttDNzIpiNhm4aDP6y
x5Zn0iFHIq1CeE/D3dey+xGdgfvYmd+t9uIsHvhqoC6W+lFp8VD9tZft9827GGf6A3XZiEpdxgFe
5vVco1/Ilvo4tmLS+nKJscA6F1w0Ju8nNF3VRvFQtrpgrVXzBO2gd3Kb3xlpf1/25bGHnqDZKb6k
v5uVzp+q0hGELrE6fT7rdezFUeqpUnXCvLwT5Q3adzS/6OJDlhooSFX1QwLeHFsfpLtVuuvj7gWs
FXatGvY8o/ehXsMgSTtLEFI7mgq/mWLC8WOKxeyXQPJGkmXpdeiOeQMYldaiekDHjrPPshIYS22t
4uMsPJdRywm9tq65a1PM2ZRrQ8niDC380Ii25QQMQeR7qLZ86W6eIeZo5knaJmaKaIi6soh4QcOY
QGFHp9Bbf0Q2saagCXg3z9YBvV4dc0DVQdf6UETKKqnFcyp0n6LW/HT7jG6D28Vrmb0aNRCeKzqd
M1p1R44hTRxLXtTqnKtn6/OptIVdhZacaLIcKbNerkI+IOAq5cZWpsd8Xq14ujP5oob0mLHOd22J
ua2zqCzraUUqiXJh0gLtGkQ+yBfc2v/3PN5Yz9WimCs7lLSkG9Cj68TQT6vkQwYV8IH3LNvcoIsR
Nhc3LWKRFxNC5NS8a8zGm8jTLDWcE7sdXl1ZYcCrN5O6bEcsZZYsNbebH1Qom3JSL3fGXe2CHnBn
vMDNAx5J1JaLX31DNiWXIz/RyWKDzouidtNOA80W4bQVbb84rxbHgIQQ9npZJK85ArCklI+0UhA7
mKlbbCoppPtg5vB5C+PtGwMYRVsqaz3g7uv05z55zPI7Pfp2++xyd43Bh6iJSDTmM+V3UPbIpb8H
nDtSYfXW4FAhvcUaDrUf2rxhMd7a6Gm/ChzisFSVSuhQmFYFT+5aqynTd2sycuITnhkm5u8ASWqh
oIdKr/J9M2UnQwV35MybGOK5IIMYijCrXSXD94ewc6Om88dlcDg7xUElg4GKwSSLbBSw8XNeoXTm
Q+iNUDwVdn+HShoBsTZYnGSFcYosEhOzG1Ezl6uPZeyZ8xfCC7S20fxigtl/qcjBkpoCY1MBkvVL
b3XtBGa3ez2d7dsfbtsFLpYYF2hlMgkZQQ7amFYrS2Url06FwYtTeethPKBbJDCV0cbGBKHpnQz2
nM4v7N4K71pwldUfKE9Kc+BNkW5nZ1ES+menGKdo9QK9vAQV59FDr/eudKSvBah7pQfD6nZgQXpe
eQ0+2xH5xSSbRwItWpah7/uffofOrtCthHyL6VeOJlrodONs4HZD+5VF5mYp0C8vdwNimNYJ/QI8
t/IAcTrlI3KkO7X0brsL/WK/X/6mZuoSyDf11+VfAZNatWIpivii6S6BFtMYJLtuB2znpMa2EeNi
hv7/lRkpCdWonRB1DiLe6VJzzJT86fZKth3/YoI5xaKSaA1ZqW9IZ9F8J2J8puPMaWyZuI4umZ2R
NBksuR18odXax7nWvixJHZQKT9l+M1V+bYdBiwj96RGhLAwU+xa3Q0TWBi+UmjzhMj5s3vXXxhjA
qHqjaYsKR7lz253udacCaXl0sB+bxx6cwy3qPLzu0S1vuDbJoMdcVmMkZAtGJ6MFyrKzFfU8hkvu
shiowAtuMfqOEkGAdbi9y0AuFmF+Z3GAvbjq0YEzW1rjK7w6x2am9GpxrPJyBP2lea4QO6VH4cW8
098n5+KdHPRB/qMG6XH1OPpfjDv8Dp+ft98EyGvjjIeWZTH004xVV+CKUfxSDUin2qHhC7XfqJCb
+mBmpyxxpv4+EU+N0vKubc4RYQWapSzvZSWGQmMOxd2VuPRSmGOky1pEVcUhcuIg3mfPt48+b7NN
Jl4dlXIp6llBJaa2V7AjTj748FJH9uNAeuh2qZU4MSYreUi9BZ7XX5tBNVlEbqWc0P3ZuRl4GC01
iPZhgEeAPdvDEY94qgqPQtsO11J6lGXeG4Q+NVnwvrbPQJ5cSQTDzfjYip/fQw8F7Vcr+l5aBOeR
w0tNbt5L19YYVCI1WQt1RXye7qKgeijsEfSTuq946Z43rUox59bCGEwa+hJcbyXC5Yo8qOtklehJ
beA/5HsUf7rtOxRrbplisAi8/G1X50hTLENuiVUAfVujOTdGZAmDbmH04LY53soYWArJWMVFCnQo
SfS+rFavT0XbkIT7LsnBVNV8uG2OAwiSSIesry7eoRwm8HgDECjJV+l0TxAZHe30TKuuulO501de
4/VtcJdY/ihBnfJ2AFOKI5Dj1JYWmXkQSx3tz1smiUwGplV1MdNmbFm1rlat7pXou6Z9UJaX29/u
9umGesbbT2d0nd6E9AZRZyrVcMynxFpEtPvP7kJcM3kqudxvnJsfhChvbSbqUiRFhsIrTZr19ymG
piPQDqZBatW+9u72AnnfkYGPIS3bQhZXZBJAKrwesvgFzZRLxkuV8ByCwY05UrTQyFDTQEzrTkno
9e2/15I3kCz/J38qiQxeRGNRYs4ANY1GepwyP5EizH483P5amy+BayMMUuRynAipgA753oFivVO4
0R71M7AkEwtPAi7ebu+OpoJXGIQiCiu0qGlV2icTkGKMiReC63cQyvthFdCLqvEusu0t+mWLfeRk
StGDxo4mhREsQQ0x9Qq7PLSu6AmYyRTo5fnveSfpll1MMpFKns5104xYXgXO/yo+S+b32/u1HYlc
DDAoUSxtpScKYoIu0uy4AqlC3Vl9tPj/zQyLElJGwlrAOgwDoc2YHASUkAu14NwbvNUwwKAofSZm
DZKaAijtqlL1hkJ0h7h2b6/mD9Hr5avR33F1XyTpBGEagpBCzTztyfB1j5KLoNfahs7KTrHgh7QD
S3JNnyY3uWoX9HP9ju0X+wxYoPwpxYNCFb4BgIoNhVnXcMDxgTZXFMA8XsfZHw71xR6DHN1SgrWZ
8tGNXnImrgQulfARnE6v9tLPCgdy/wDwF3sMiFSx3LQowVz1090nfuc0O7y1+OW9LQqV60PGRBuk
Maul7WENdHV7zOPvq2V9JDnmD6aqCFDHCia1P0TS8EEcBee2K/E+LVs7Txoi5YsK3Ce+so8OJRoV
MX/VgaIpstenKSAcXgMOiLG187VNh1mjoY6AiWGlscKq5OAk5xCypfNMrWppimFBMk9D9KMmDzGv
T59ngoGTKatEfSnpBJPaBhDnCZow3oVVxMnHcC4Xtm4eirki5SteLkmVWtLyPZWDUi3sruk5n4y3
KQyexLVUDwtNFBLjPhNOqcZp8+L9fQYvUr1JirSjnWSxX0lelT/e9mLefjD4AIpPiYDgH/Densv4
U5/vzJXXyMLbDAYTmrCPzHCBjSIN4hSkm5O1tmdt5lR1eGYYMBg1cWkXlBuhZPUYpqonYCFL90NO
vt/+ZBw7OvPkIFMiL0WDOGlaZzuf70PBh3aBEw6c886zw0QQK0nnSGzw2dblLM1+p52LaS/w+EU4
DsBKtJpTmS1KjFxVmok+KcUfpBuO85hz7nfeYphzHy95Z04FkHrQ213ZpnaD1CLaZ0CewxN54hwZ
VqsVA+LLvEjIYkZSIMm7ROLdcfTD37jDdebMl32XZWIO4Bd9bd/ehTsQfNj1mQ4H8mqG25cMnrUi
stegGnst+F3FK/KCCaNoQe2mcSc3CkonBkNyjehEBQdb9J4bL9Co8be1XdljzmqaN11Y0YYj2Zrc
+FMB8VnhqdrFQQu+QcL5kps7dWWMObHdoIBYv6SLEwNT8Zua43SbdHLaxcBrNHj19YY5kecO8IyB
MDrFr7jtUfUaP3kCSUoMZpb2x+yWbvIe78/zK4umE33ltWxsHrCr38AcY0MylkhEO5RTJPVDpMSB
oMUnSHFz0G+z9Hu9VrqzV2sN11hOSY3CGGUsUGwNdJFtkN7FX/uD5E+O7KKTwxEXh7c+zia+7sGV
XSUN06KkkuxR+aMs7wlPBpb3/aj9q7/ftKE6i9rr2/dTBNbeod/X0fvbkE5vuRtez45eNvE8zIgZ
cKKH1Z6nbzNam8vPRflxGb7ftsRbDcXJq9Uk4pqh3WvAHG64F7PzEO6NheMJPBPMlV6mdb2Slm6I
YViafBb1XV7wCIG2U9JXbs0AhSGXbSxHOLtmbJnvtX3hgvvuFPmDY55rd3bJseVOW/K2icGLsY6K
bMphcyl+mPTVfk6iZ1VL7bz9cnubtt8xl+Wx7MGZEQ8QC4SpdLBDX4UaEbrJPs92s1PtDCUjjrnt
lckKJPUUFH8NuqdXbmFA+Hs1lNfcy4wepclHQ9852uvu4EFHEqVR1JEeRy/7etvutqtczDLeKKQx
xCuodMWUp34tS+6klV4pjt5/M8N4ZCEqURkbGAGahdGJS+FYpbmjhioH7jdjDOmyGsYlzTaeZpPO
cuUYgVBqcgyLuzr/2lSzdXs9r22jv+PFxRLjiCiN5sloZoiay29CZuvCxz761Al7SbkL06dF/TzF
EscmZ6vYsluVF/JqZLQ6oafWkL8MdWRTTZ3bK/vDjflrZSZzW02poMvxCHwCXdRe9bT9ukvc9ut8
aHzDeSkIWH1oOjC6w7SYF9oVKrbcvtlNML78BPL2LIT50BZGSFMI6VEqd0sf3F4jb/fYalq8SFGi
yehGrfvZU8z4LorctcF0ael2CQWT1NLFgzZ8u22X454mc5Gpq1IqUY516eN7We0sUoleMe7LUeRs
4mbXM4bO/0ETk0GTNmxVEAkBTVQLZGOfy2P+mAW5o0dWeJRPKiqGolWfUKK1E49XHvlDxHoxzmAK
Ju+IFIkxDrtpQdDVDx3NUe6oHq7i9b7p8JpmeAeDAZde6pdp6fDsM8CPXRzX1V143W3bpcGrD8oi
S9MIY74gtipl3AaDH3vibmzBSK7aNcpMt/2Ea41Bl8Uk9TJADgE5QslDCsONRVQiV1vDHLzEK7JS
r/szlBG2gKaOswY9RjxmFkQLSzOe1ZxXWbjt+IStmGF2vA21DHeppPnduhNIMBbvl5CT8tkkYrx4
PWHLZkkvq6Y2Iu7pneid9gHNPgfJamwMt9rqQ38YLePuWUOd/tA914qVfL29a7xFMg/cXEmzLhdx
5qQes3iQ3R0bYlVx7qCflRPg/SE4+eeIEbaKNtbKNMYauu2Uz6uHRoi7+rlM7dGGoBb60kIe7/Br
+HvLRxg8yasYfF0NvizxaZt74lJ1efWIWSE7Nqz+OUP+2rBCC3iCd0Z2j9kbq3xKOpt3NfA+MoMt
4dpj/qFHb7CRBQ1Gu9rhi565g8CbYdscIr72JQZUoiyeF7MIJUcerHLXnGMwb2RPyQmCC/vk0fiY
u9PBeGdybibe8hiYmZRCmEiKMlUaF1ZbSFYlVk4y/TCGD7ed9TZmguL97RXbJ121RjM2NOvfRepZ
CO8zHh8WB1fYyZt+FsIxH8CsEPYLeBu1XVby2nQ5q3jF0augOReqJhI63DSZIAdIXrtdE7tGLXB2
5XZsTl5P45UZUwC7hUg1BiNdtASz3mUzTna3H9b3YAz9m3zyr5sGUuRvd2apUt2ESDJSIrpXgM5D
4iVj/3C7aIYOZVoTkuSMBUzHoCieIR9B8wSvJXir3+vo9oR6LO8mo6Ha78BxsUWd5OrTFasaijhF
/1S71GAOdLdxzFdBNB6BInXaW8YYlEpSTV0EhD1OLJzK6qnWdhr5JkRHofsyGS+1wXsFbHv4ZXEM
GGVma4K6k06B9kFf++PA6cakp/3WehgMkiEjJsyU2HcoAmhY2KGCNo0QXPahvNMnwb0NCX+Iii/L
YcDH6JE8n2R4ngiQryDorp4alP5r++8SRhdDDPioRj8lCjJijpKjV0d+EEee/vIfcmG/TPxWmkvK
hqRoM0ZXEKRPdcOaJbRRd55hiU5qVe8XB+6ONoC/0IdH1V+6GGaeT6leDmpGfSIRMJ51qJaDwZvZ
5bgFW6SDyOCiTHRYXEn3mehW0+BIIPGojmLhku49xysoGtxwQpbhN8+RcIEf4gTv5xdk7r3iBPHJ
ztMfaKhh1haP14K7dwxmpGpTCIkR4RjvVo+4yX48kHs8XTpP2g87JL2dITAfjTOv0eEPGa3L3jH4
kZrRBC5P6pd+v1OD8H55Sh3l3pytbLe6hdNWti5bfEDm4AhLDNwryipKCtIW2udyB10nP/ncPovf
qgTRXOUljlZYE6/F7A8h5GWxDLgQo14yhfIo0jeGAoEhOrso3qELAe2cPHYF3p2jMdhS1s3cSDP2
lHKjDE/gVYis9MPs0rxWwmtb3Y6iLktj8CXJU1PUBCxtTo5C7BZmaefhseS9O//w3vhlh60DtmbZ
ixEe9OiOpRpN8iF12q/RPn+v1dZ8GE7zYY3wbqOBcQHlA5sody1PpYfjOzqDN5Eeqaoaw2cr4HR/
juS/y4NeFskkY2RoQ2g6QequdyQ8NdBQfi+fRjcOxCC35W+30YazcyybXlmqhqhRGlhBzOxVb57X
fgo6OdvPZfZ429R27HhZF/2wV5GJiikicKjithu1DH23hVOms2W2kX/bzB8eEhc7DKjUVWOaA+1y
yxOLnMheOlJQyx6KJ3Qa5eB0joNCtsSAR1HAO3I6E53UkypNck+v8z1Vw0nvMhvk6XsZoqpcrXHO
JcHO8kalLMoTJTmT71aPUoALeHPL/mrjtgVXIC+s5O0dgybVKtVQJoW5LHfj5n2s28n44fa+bfeJ
XS5ynQERsDkZudLh3lP8+BvlFslQTRNwntFrb09OGWBUz87d2jZ31de4sUSeTC1nkeyUbzdHgxJp
ONmNuMuUc6O+y7n8vpzwnCXZ6/q0qSWqzxSeJlf3qLwXyl+Q96J6grzwfPNwY9ZbIqYp6ybLQCvU
et8sMk7CrO+i2l+IZA1qIA+fbu/c5ne7MsMA1prWTV6OmIBNOq+bPg3VXZ2+3DaxfbaubNDzcAUe
i5SH6oTGmf818aFIfoiOzS5HMpx3dW4C/JUpBqeEfJ3bVkXmUSvrXU6Eg7LyRuR4X4z+/9VqVK2E
+nOOjZGmw2Ie/4+0L2uOG0e6/UWM4AKC5CuXYlVJpV1y2y8ML93gvu+//h54Ziwa5hS+q4mO6Bc5
mAUgM5HI5ZxBv9XXD2WsNssQvJExqTFY0rkbNMH6OcUuOjxzLTSrW93VT716rNNg7E6drCS0vzbD
IrZDkXkWp2yTpS/iXkGBayaxq44XvDzcKPvruj7sn9EvIWJpZi06bcDUteEby03VPOJ59r99X7jk
Z6rWcWrjIVgxO+jW5vvYLbJ7XrYGwWzyeOxpw/kOokv+UD3ywXEWAutzOqDgc5ue05As/vVl7VcK
wDL878MR6zAsT/UhS7Bv2vPitacioBhp+kJOZvjvwFeayOQ79cdrZiNRsKYycSpqDYRHM2RBOw0H
tdPv7ZcJL0NyX9+AbhAVXk48bp4sKGpoStYs0UexMtOZtQZOelTxYueVxG9p9Jzqz9e3dTddtVmj
YGps6tOczri5mu5QW4+l83UeHiYDbBKT7J0tUxrhEVEQcGfoEZqLAUyNOZVo/nF9KftPss1ahJve
mkhu2GBmQfcySkle+Tze1Dc9Dokc6jPuXlQpDUnDpeyEhItfmaaUFDNERvplar7M3SEbPgSH82tZ
4O/83eOOQ2+mM7i3/VadQUz1uU+fmf2ttA6RbC7/+moMsfQCXJDJsoAm7y/aX0o9IjuKhjsZJ/n+
Y3KzHsF5lHqcz5ECPSD9Uxk9Osu5706NeactQZo/xhg8W6LSre2Q0A/F1xvRwlXsqEYZ16iYQRN6
X3meAiQnvOSL7U+lZwYNhrHPzUE55drhumrKNlbwJGNXdj0ozNDV1b3S8oWgSB7LivH7EdN//KMh
ctDocdGto4127KwzAsCaeeVYvKhkwIyrbDkSX2yogtfI6omuJMFFCfwdgNOGNRC/6xsgSp6TB97x
ImtsvO464Cd+NwFnZWud83eRwZBvnFCqHmT4/dw5/Hdnb6iC8yCR0oIDDnkVpr1oSez3eeQac0jM
w5IEqSILCrnRXhMnOI58XMamYXgp86H28ZSc6yMHTE8OH8EaAFPDv69NQ6ysNLSuLRZxEJRB8ZtZ
PS51JjMr/mOvLOZnBLyJCZdYBbFljHEc9Vz7lt/6yVN9qC7ZxXpNXo0Q4BAYVgGQTLAcZe+E/ZHO
zfoEb5JpdlzlFBtpYkQVXajgVgXsXe8WFRz/4s/hR5sWNjIFN1IPhcFL/Dww4DhxaLP1MU2ffqNu
jsbQ+FzLDE7iP35uwmaDSYUWl3LBBk/NrYlnc3GOE5lG8o26doj8N2xkxH0+T8aILPgEEnECoA37
liIdxZ93ZSg7NtmCBAcyO2Y81Py9ahvENYvSmwmcL4Dbr/tdid/4mT3erCnrwThHec0vRgt0e2NO
klh7P2Gz0QTBa0SWlU4Kv8vm7+xuCrKj9YkFFEiBDah9DbCNoMqtnLT/KeoAacTvRwV+RZvTbRu+
BcCGGaBXYCQwp1Gyefu59ffFif3Qjq0mkz0jc6Ich4A7+eihvmdBqbrRkad+sxfG0RAbt5Oph+Qu
E1//S4ExZ3CLEp/qxCUqAYlU7VqozBSRKpmb+C/P818O8icK+0ZHyrKsWuwh7jLjO1O9yLhTlsBa
36rqttYujnNjDp+7XlYOlBiA2Ac9rKk1rzGSKVl/mzsgBL6nhqQiyC/FKwb9ByFN3/SmQvF6aNcb
PQX8Ufdlbp/6JHX7SMZeIXPDYk/0qHSgAfkXEjMmFV+Tx+JvQCJ4fLqtPBexm9zLcpaSS0dkoymV
auhW3veUOXfAKLBNzFOQ50IHssQ97U2Qjsqan2TWrgthSA+ASDA+wQ3zwoR5TzEPiqGRp/mYAeIi
/1q9VAfFl9LsSd41hi44mbhgM5sq6Mr0SM4k6C7xwXhan9T7+M7AlarcDjfs0//kOHXBw+QgPKG9
jhuOjbds/KQMMsYOiWcWO6ZNm1lpFiMiptWdUn1io8RF/pdNszSbOEQj1BTOyko6q4tb9E/yeov5
XbvleeYV5BAzQPuSH7yWJHPLO16LaBpxUNLVdFsVo2Kt6bqoW2wNGKmm3/V2yKI1jCYdoGP64fr5
7LiP30QJqxtJPE5Z02L7zMV3wDlm1GHXfMBJ/SZFUDwzLYch0RwNOG33fA5vqU+q8tf1lcg2TdA0
pFgazPRg09TyZpku1P4nal+MShbe711m27WIcTCwlbrEanoOxYNkIqC9eKuk7ffn9shrD+mxxjwu
8vOyGW6+R4IXhlzbcCzTptSgwvq0rmNZZlIN/QvIj1k3pQN2Tj3sMI0QfS9LSWZufzd/SROrjNOY
OURxkPybkn90diQYWncyd2VNcP3Udsx3uyqxkkja3MiZDc1QATqST92pILWkQ3PvkfmbDCGyJ+CZ
p3WLnVNDXunun3nR2Qy0UD2gnTx2ZY9MqUAhrO9ptzSxhrozEI21w/TUeJW3PiEIHjz+qM29SrLE
fSt+Py2+y5vQY1r1BGCLluZ36iUm9yCubo3n6wclUT9x+pCZqoN2ZETAZKAng9p/ryoardfhpsoj
x1X1NAArs8T3ypbFlXSzrEofBi3hVYiZfG/qW13XESG+XF+XTIbgABOmkAYtlyhYotMDHU56aA0S
Hd+LaX5TQMH9pSmADo0V6zCfez9BczoofV0zRFTqosMDAOQy6M3/4qTeFUJwFl1lK71dw6x4tx3U
AgpYah4an6KX6NCBVbIMJgAVHIzPHyimb9cqFhCTsgCce44+v9z83i//0EF1O3aj5ZZ3/dz4Cq64
Q7GIyNDt70DvNbAk9icNOHCcJUaXF7S5rV6TIzgPNa5XdEZOmk8zt0P/MfFqFCnq47gAy4JPMsjO
jivcNYGC83CWqXAWPuSjlwBWQQvObL0oAB3FhKPRTf71XZS4X5HAK0ZLpj1zPZnJrR59tz948/9S
RHHCLM20eGnqHhwCyW3aXXTgs1qyAF7mb23BT7RAmi3LEVf/5CV3K7Q9BZZodEvcBuil8sYDicuw
BZdhz0s5kXHU/AHJqOTFqO+c6Pv1c5GJEDzGWqzU0lI49CY9qqZvFcdGlsM2ZJot+AjaTqzVoxRj
jQk9KE78T9mVf6MVzc9YHXljgUIHgMTdOEtfnS69lFER2GWPnrg2aFMg/k/gSGPVoSgav+qj13gE
IGGppedqnAKTKKHeNKGe9hfNqr3aGZ5AJeA56eTNNjmns/nUK9WbFa+qZ1HZ5J/EhsTSKHHWhaPt
oB+yA4Vf/DJ3uUvN1i3zt8n+fP2o9saeth5PnF1zxrhcdRCf+W/r/eLNPnr4ThyanyOz9G7ufk7v
Ijdnrjx/KNESERVSjZw8XVSuJfq5QpfIGD2rmiQQlMkQ3JFFi0lVcthWnyBVU1heM8yXrFoljkgm
hjuqzVW/qHMzg0ENSc/2xUEtdvza5I/XD0omgv99I4LEnZ6bK3zdVD8Use5NHaBNZMUTmRDBFU1D
MtdTUeM91R8Ie6P9jWpIKAz26l6/KZzgf4q0WKwiQjiR3yr3vDku8+qgfmOAZkh8WVuj5J51BE+k
tTRLLAbtZiPxa/r3WD5MY+jU6JsYvFW9H5KX68ckXZ7gl1jWVRSXLh46FxIaBxCyHvWX2dNBDcSk
t61EGhGLolEMfpBFgw0Bkd/mdIie46Vv1e3io68GNYjri9uNonW84gyTqgS8fL/rIHMQCRR9g2RC
XPhrMjzYAziPOyM+RqzA3FbzFg/jHFwXuh8NbqQKZxjTtQCXKcaKysRtjiTUPT2oD/zV2i6+8Tjm
Lu/P6wFqHn4Aj45oG9HCYTqxllPWI0ybzWAwnkki8b7cL/wRLQFdh4JakqAoJRh1169mP7VE823z
YHZ3g8xp7Kr/5vuCPdNBX8bcrHgrAIA+0aumhZwDSfZklC1D0IusXsZEibiXrR8L9oOSo0QFdsqE
OIf3fRJUwGqdIotiFRmYE19HdGInJQT6pScrE+46wI0g4cBbpLOcBqC2vl4/kOGRrYe4fLq+GMlm
iRmYJtXtOc3wnk/a10q5jPrz9e/vx5Pva/ijDLnWUzJO2CwS8v6g7jV+Lo/U5fND0436STaZsjcD
sz2cnz5qczOp5lJGOUd9yNrBs+Y4iJfKRcHVS9vugAzdXaN/A4HZcVo/gO7+m2Thdl/rta0Ym6He
2fz30Fufat2M3DjXXv/HLeVnulniOKorejNRp+MN3frXzotOpAZqHXtoOczn5Do/JBK5ZV7xDD/z
uhuJejUCLclERKF35FvTtDepNZ5BO+C1dnfp09qbc0DBpTVzacy8RtePg5FcbFb9INbgkbEIiukj
I7S/7bfgTtph7Anr8BxSjgDSP7Dz6A4H48w8jPj5suLX/mXzy+Z/XgubHZiVZB2RuEaTg4IOswjM
sBZmLp8ImFvLv/KP1H1/W5vgYpKWtO00Yko2umgHlO0xpjsB3JLjNpSe7V0/XombESuXRt6VSgOm
dT+Fmc4MaEpLeog79XBdzH548O4KxNJlbifRFLe4v6YzZ41IHiNfPSkXDryunFSJY5M5HrFcWaVL
Pebcs3GYTnCrg6HA9iPQVOA1dbSfZENPu8+kzeLE3MaqNubSQNw6YzAtQQCk9Z7WWU89ACJU0wgk
mylx3GKtUpkqw8wsHFoXlKOLtBTAPSwgfrilGyXAV+fRqzP+b5oiVi91tY+yxsEzN10Odnw2q7t8
kt2uOw2eW9UXi5ZkZfY0JtzXIMMMAlfA1Vennw0PnsyoJYovVisRBKkNoJYMf1WGQ57WLunbJ8Oc
P5JR3qiGEJBMRQzQkAlHVTS3Sf9Zoy5lpivRB367XHHRYj0y0go65bmJqGcKV6VykelgAB20SuS9
ArMN2PppKB8wZtgr4JKSzSHIdlKIVFJjXtOS9/ANfX2YFOuSp39bgyXxIBKdF+uTVTt0aCdFX6yd
n3PjRExJcV72fa6aGyfvkBSU3BNs2AHwQUkqT+9kFiS5SQ3BTSRs0vXOhogMOGsIg+oWJHMMyf9v
En2QmNHPjNVmLVm/aHZuQrfLWD3OFia2jTaoG9NLCz0cyjLM6/xgNjWKUsqpZokvkS/bS/73jXyb
ZVq6TrjBJq9646iH4xHsvgF5toE/VGcggJZdY7Kt5Tq6kdgVBqgceflVz8+ALvCpVYa1ZaIPZ5UY
9O7aiA7Ac6Ia+J8giVVmVGuRovmWHeY9emQl/Lf7QexGAF/qZimxXrB2LMdfk1/PCRD21VtFWgjd
T7htJAm+SStSpcSjHbHkwQ5jD4jxQEGebyyPveoniqTvcM/DKeVW+SxDAtnrBkAXgGmj/9WywCsq
BMzwvDZTBzzU2J12X6Oa2Hh0cr9z5uL4qUVx7//APrNrFhuZglq2nRIXioY37kAxkPVgIRuiKHCW
qdvOqZf1DxgqGIa/e8nTejc62IgVNCaeVitpeGZENW9q50BtxWfpa1FdFHCGSCyPu5A/boKNLEF5
mmmeNdAK8RcXA2QUaCwVEJ5ZjyumvW3mWjI4CtnaRBVqR7MaCDphhry/hde8p7nxY56sF6O07811
OF1f366Zb5YnhMZoGFiWucbyqvxTo7wp1guzMdE3TJJ93Dfyd+0UrrSZNe1QmzDyccCFStyYyPDg
JBLEeNgwFsOZV8QFCaOvzMqPWTX71zdrrztqa2NiFEzVxraLGLsVvQ6YlulC1rhL6tq365ke+Myq
6dceO+hPErkSJRQb+ABwUNLKgdzlnL+QYD32bh3Qv37OJUofZ/tF4XedEIPhcqCGHc8MOMv3o69j
FJ49NuEyoWBQv9FDdoDaF5+ur3A34tmIFBwJOgXLvq1weHpTeUZjB3OTe2UcHT4ixjEAI2NqGhVL
s93KlhzJdsQLzaHs/3HAAbpk7nUZ+08l8i6EH+bmutHyTrOsGD2l418auozZY+wvptfzsjrXETRc
SNzh7uaZumVaILxXVZE4ZLYqu0jKGUnU9InM4dQ3bgOeZ8myuIX+4QjfpYiUIb2a0n5ykKpNFrec
3PnA7hJw4CJvh1Fg7YvymqGmZGeHxS98oA4FEvG7EflGvBBN5nOBAEJBupPjM+BHBNHnCGNq8ZG3
vzu+7Ir5acp/LpdqOEfHtomYohiankTriOWa902g3sUnx519cIt4CC+BGmg/9O5y0BF/RW70CTYh
We+uN0PP1H/EC355Jm02jgyRLaZ2W4BoytCo9oOijQDBIVsLycgc42Fol2FMvwzVQxUBg6KFnq5B
r/yg/ZuWSRa1n+5/Fyr66AZPbKbaKNmkt8i2jQCjY0F+P2PitQ3WIHsxvDFsPcU3f0i0ZzdQ2QgW
tGduULtBng+n6S4ep7wGRNwRrMZBfJZ1w+1e4BtRgvkrgzLRMWqhKkn8kKrPbdcyVJZLXBO9dlsX
meSJv68pYCRwdEunltjHYCZNu9a8H66PzCOQcDw6qpK63r6DeRchxECqPToYa0TXGFUv+vyooNlZ
HWOJg9mNRABI+J91CIEPWNKQNEtRO3RqpQYfQpK5DWaVsroJSzX5wPw10TbSBPtCVXfRbRu5FxKC
WNYvMd1VeCjFu+2dvFVHdkSCrTmg8wCLNzrUIuc5S24dWavsXoP/djViVwFtiKXpDYy591VPDdDV
9woxfCbJV16um5JEF8SeAstQczrEmIs2yBi0+lOV9wcjrj4SLr4fj9g/0Nl9kaYDEsRO9gWxgVvL
mgZ3l0Ex1mfq6JzWRNC3WLdq1SxRDGLTV3Wq3Gid3VGT5Sf2HR7l+A4aerRtcdy+GC3MbhUI3Fp/
CdBfh243Gz1hlUdPjc8nj4Zn51RfPsCMQ7R3saI+VCtRbQ2AJ368DEfgDJ2tSEaNs59/3sgQXGo1
F5NhpOgG64LZ/3kh+8adgRgHPIMn7XRd6/ZftxtpgldlAL3PlhkOfMTLGvFbEPsESRD+tuY56P7i
fP5QWLURySOSTRxnNmhB64wSk7T52bQVVzHvuub5+rr21fCXfogQyGsz5EaiYxMtckv6S1nfWPHb
dRH7B4WMgGUg4gVDqeBYY0Utppy34I6H7o0/HuZH6mpe76VnQId9xItvhAl+Ne2HlJU2XJ2BPFyL
kr5C3T4DG2oq6cDd14iNJMGp2tpojGqMfIcaLuBMxsy9N36ip8QzzxwkLELGQxaU7Z7Wu0gRRa/U
O4dGCXYSL8u0+TR1fpI9Xj+t3VtwI0KwqrQFtYmmd7j3Mt1dmzNwwrzBujiJZCZMthTBnjBtD5Do
HktZx+nTFOkHi0yPuVJLgpP9x9BmPYIRjWq55AwFVlSpAK7J4fIal/6wT8NBCdswtgNZHws/9j/i
9o1AfhdvrHYdY9W2a8xRz0rvKtb3Sr9dlb8mZB3qIF1eC2kf6e7lvhHId3ojsO8bu4z5TtLh66x+
VS1J+lKmEfzvm++voOFQdILgK4uB4Ez6M3MSN+6oP86tJBO7G7puliJ4ijbLRqPNcFithTJfOntZ
HqZa7lrxY6EYh+uaLvNLIgaeVbO47yu49PhUn2o0sDBM40a4E+NATmYs03fBWwzRhCeVOoOGF7g3
dReOTuepsiK6RBXE0ZQGgH71OqGGTpQHlb7OUp/HrfKKcoszKeZUdpHOb8H8lh2tmxXzXrNXcDIi
1Hw/VM971waRCKtrgGBBVqTN57z2rMREThfT53X3P+qBCHJnDaai5ioWpRzXw3hqgCs2HEaAbhU+
kzYNyrROJMOKlx4oOxQpoH/1AszH7+yEyWkoXf6xVoDNDgquoSnpMBtoZfYZunyt7HZSG1ePJU8Z
iWaLuHaxrhZt2iEx0hSdi+ZsD0MNGJyT3OsyRy5C2lFap7XuTBoKye1JD5D0uWh3AP0HM+hP2FNp
xCfTdSGSaK3amuIa97t2n9yNp/XGftHvQdvkFQf7KZe8N/bTIRbiIwflCpuKdXKgSTGy5EhAmi4N
k6N2xCg9j2UvspGAfXf+Lkhw571i57OW4LgMjQyuQurAqLvn3DIS1JGL4LqP5Xv0p794FyY49IqR
HCPYMC1TB9xR98VYvk00nJojKw7ABpds4r4mvksTTsxKInXNHUjr7E+YVh5e6CLxFTIJghdvFUcF
PBY2LwHu/HBY67t+lLxv9334r0WIVfF0TBXW8gnX2Fy9llY3qa58LHR9lyEEeVnU4GQSvlHAHOj9
6Ix5hYt5NwPMg99+3KJkszv7pYt3BRdL5WRu6xjIebyBZ/H4sNC0uOahC/WH4TD56i2H9O3xcruu
gLLdFMK/knWA9QBjsm/ot+by1BqSiGX3+3jUAJlXA3G2iJjW6KWZDwXSOJVlF26cEkzWFLFkEfsF
kY0U/is2IVhVJeVqWEjGFv+sB8DQP9p+B/wV8tMdpQGItyQJt91AbCOQ28FGICsLxTbBjOwP+qkC
JY8NqP3T1AftUEhsllvMHx5iI0lwRxHmZ+iM+N/XlIPK/gK/dOwEbRGiMOgamWubiUTgrv/bCBRc
UjlNVozBFDha2rlNjU7L8qnPQymjw/4WYtxTU210YIvkwBV4nuuS8+ramBRSuyHQlL+a6DVtX+2M
Stzs/preZQmPqThrGqNYMHjNtEcD9Nn9YXLcVqaGu87Pfpci2FJPwLmQYy7fX+NwMB9o+kr6f66b
q0yEoOgg1qx1RUPeqFK/TMVTM4QKS2SRxL7Nvq9DUO4+UjNMPMHDKseycu0zcq/gkuu+AwK788cA
U19HzEb9/y8MVD42VR3Ttv5g3CmiHukyiljWiM6zdVb1t1UGf70bIW1lCFpAZ5oWSY+yKYASx0N7
cg45yEmBxhB7SMX68iGr3Vh2K1HQCIpyQGeT+V9NmZw7vfKy8CdwDUA6ZJPce8cGZh3doahJmXC2
v/ukXFOjqG1RwY/742CFSSHxeZLvi4+npF1a0tkIzLv6oXKeFBnp0p6n2/x+8e1ktK0+1RWOhzdy
cJxLPpb7f8CZ5scsetStHEENkIZvMP6GtKHmsG/osXs2h9lr6+XU1EkIxNfAHqnXRclBVVfXaJHH
rFqJP9qNZnUVbUA6kN0NZJ9/P6tmtVnBeEvVqjFXUe7L1QryPCBgAOmD0XhirbfGMhv7LwbwLlWI
/1Sq97XDh11BU/cXOxrHCJek9qidEbMDMkyW6dlzVttFCgo5KRTDECaclY0R7rmLAkbRMT/J7Foi
hvD5lc1dvOpKihEfXFiUYbQ0izBYC177QvYM3lf/X5tHhJgwnxUn6xkKEvUYqslbNP193QPKTocI
elmnwxC1CMb89XkCuOwQVl57tG/565dj18kwenfzs5vjIYJzKomaYPwU9tahU2a6sEAB34gO8vnH
6sShacxTY0kBLmS7yP++OSzLMTIN9CnonqoL19KOLJE0te7GgttlcXXZSGgnpUxKBfnF1kfzAyB3
zNSrUvTGqAd0gwZ2hL7qD0AVka1MMUjT06FXEQGDfAscl2p2qmpHEkjLtFzwGBkYEpu5hPe1zKMD
CK3VjazPEg3kKvynZ3xXccE/dC2yIXEGS7IvjktAIFZhFH45aCDOlL07dpejA1nPtn6CIwmntIJQ
1poKzC1pK2AzUgxMtsojsiSn60vaFUN1S7UhCOMBghizXgCl3eACntVnK/un1sNKl0Fy7ar0RoZw
+JOdTbVdc1QfLXPxBlDn79cXIRMgHL2S6PZUUiyiZdN9PZZHrVvd6yL294lqhIDMlze1/G40eUfs
eR5XJN3Gp374oa3emsj2aT8aou9CBNsHS7tBJsXgg4RoWwuSAM152tOCW74Nm2/Oy/Ul7e/auzTh
6BN4U2ozLMnID0P2rZERjexuGarpGuXUT/jv9y2b0mFNWIT7wHTuNeslzZ+b+tP1JUhEiKmORWG9
jaYuVNCSk6EHxL4fquN1EXsvI91CA5WNsWKHUmGXBnNcKagu0fkwW566Vh7RIp/N2h21Rokt7h7I
RpRgJ8VCuhh5ZBx/2bwaUOGlmCROUrYawVKmeHWWeeZjXRayNnZxXHIgD+SlO8Sy4rNMlOAr2TAY
TqIMuGaW2TXzF5AroOcmTGVR8X5YsNk2Qc/oMOWkThAW6I+D7fGe1uKSfisXNyk8dMwftc8yOMp9
tfulE2KgjyhHTRp+Rycp+2QPMWCuFtOPM+3puu7ttvBtlE+M+OuEWQrNYaIYLp99TtPZfzKP1avi
Ebd9I/erB25OvzlgqvUSZa68GC5RSbGCMjiJM2LsEJ5V1+4cJ/rbiAZJdXA/1H8/P7F60thJqrYM
LfgkXP3YWwFRbYWIIqWkNhKNFAsnxQjNVzs0/mTtV9Nc3R5wC+xWBYb69WOTbZrgMpo1paCXxKbF
UXymkfXNzleJV/rZZ/hHJLLZNMFXxGYVpdOw8GZS5V4NOszGRUBYKC4ceYAglCt+9AE5ZP50k56p
pPQuW6DgRcjEJmdkIwrGie463YNSPF/fwf2bcLM8wXkkfVo4XQfF58OaOvICqR9hWNMJMYx6kPU7
ysxZcCCj1eaWZi4Y8+pviu6eNEEso7DZ3TEgU+jEAGq5Kk5fmSxa8plXCOPyc9w+D0RSQpN9n/99
E9OveeMM+YD9WlloFg+5KUn475rO5vcLKj13KoniATYadeNNkmcHtQE6v4LZkYkxWUZ3t+cMoe+v
3RKUe6EOJuJK6FeLgfYYpx8hvZYf0HOGrDWQwUIHpeL4/JFy8VasoNYFrfRuSmC3Tvk5Kr4u0eVD
iHi6Dd4a1VAJ4iLhjVwnXT+MIx4pTh9k3f1SeFTKbM5D0T9cw0aG8EyumiayHQW6QC54hYdASjwk
YX5D7+eg/79wm/NtuSZPCI2ZsTTT1KPRNQWZaQjAJCTx+AVlAcGTXTp/DSY/PaKlXwaHse8lNisV
tF43y9xseEVXOdrhDHx+RcXA8+RraIqOX1dZfL7rJzbiBCOImE2dir8B5uiyppqLCR2dfb7u+bhj
u7aZguqvTo+QnD9lKqu6oRZxGSs/54PplYx9ghV6c5WH10Xu2rYD5mA80WxiiWnRKFVGtVbQ/lP3
w3msMAWagt55QTCBq/K6qN0dfBclBk5WlVlUsQe4ESWYncrV7EClkh3cz29shAg2tkRzuU4J1/+w
uiuC6kLQm595jV+Dmy8HFnMp7SSVrUswuVKbabRaSM6np+oOo8Kxq39mYXHLE4etN30D5NuByOjk
9qPDzUIFwyt62ywXit3EUHcXxD+sG/tBuxvP+SHyQfPhVSfbLQM+X5sHw9Ejsjfxvp/e/ADB/iy6
qiPJsNP5KX8o/fIeTxfQLFBfqb3qpeW486Hzwj52YW/kCobYQaiVENwPq4bapa4FTTG6FmWSMEd2
qoIt1sVcEsdGmA/qjhPad7/G01NKpSDYe/4TbCm8/ArrQ33n97s7z3WDLQlWw2vpQ8g7UzjZIr/z
lvvuNnLnUD2CsEOmtfx0RFezkfszLt/EDFWj1QCGQ3rTzGeQnPVfmpFKco0yEYIpoq5tZGsJB12t
gRK/DM2n6/5k9wbYrkE0vKldLLVCaqkLloBnTNDV49EXHvq2oSnbsT2F2EoTDM5ukMU0Zpj5MFdB
o47erKgHmlNPsiqekP/jZFD15Y2ygCoXO5XKSCttRUe0OHmjn6BJrj1yArX0LLtB91w/gL1+CRLC
7DkzZosauG3Gjk/cXejUeNEQZlpwfUW7G7eRI6h4saJjrSFocoiS3tPXye273u1sTXKT7arbuxgR
H3fp27xgBSxpHsKmu+8GiUOQfV9QZ3U2GckG3JRMPdv67dxLzGV3CmZzHragzpixmZyq5x6dPLVz
4q7WyZ6OGiavUrV3nf6bbn9y0sQrqeT9sHuXbCULqp1EyzhPM5pr0pOO8bISNwo4t/oOFRZ2wmvy
pJzbEN78FIfWZ+0huZehNeyb8ubw+OZv3FGd0rinOdY+H7QDru0wAVU3grkSN3b1af1xXSN/jgBf
sTFx6Cy3LIVVKcTxN0azePRsHRov9s0nFiQXx6PuHJjeGuiuGaCNChQxia9JXlW7LU3bXRdumKye
s8WyoLD6F+eeV9zXU46HrhUUJ3o7+JOffJbzdEm1jF9Im52Oa4MpVoyl84RL56J1y2PAk+A0FbK+
Eonh24KDWeO4LtuOi2KHJWN+bzyCZdW/fpa7oBXbbRTcC0LbuCkabCNH5J5P67P92J+6MPKX2i1b
d8ATpAAe+OJXB+c0yOKw3QTWRrw4q9QtMfAOeiQgVcBlg/gDNWPurgspm8q+uwY6B5o8TcMQcUaW
qcmVnjOsRfHsEqNx2xXjcaD9ILrEE+17undJgmLmpq4YQwnelmagob2uh9yQTZbthj3auwhBC+mY
jkbCuIhWXf0pbzHYaurHjsa+5QCboLKeJGry06b/tPl3kYI2KnOUTCoHwq3XFF0FavFm9c7rsvaP
yRAdRgc+oJ7vjM50axr5q05bFz/umVTmE82GO1MfjxOLfL1yQksdwiFpj32fa25h2We7a46mnvod
tR/aZB49fdBuWK6iu101AqUnt3MFpulYpQ+RVZ+LuniuUzN3pzy9pUV5nhPTY1X3xmKgunQLIJXL
xxoNnHpbvZRF5nfzyHzH1Ctv0PJ7Fpf3BKyPTh0/6XESVsv4mnegEOp/VHR5pdl6ntXcmxriKbUT
oNrqFUP7ZGnsa1N9K+w5KM2o84olvmFDg3gmKdx6zU6OOh2Bb+8veg9I0dIlNX2JmvaMun5YGACM
7QEWofQsVJ34DbQFbrlgDBr/uBunu6oqXIDRH5EID2jjPE86bE3Bpq1Dc7YGVQOIMjlGUzq5adf6
ttMc0rj1tDbxe1qE6L0IGltjXj8Tt3bQqm/OLBw0ekzn+eJ049GJMRllTZ9KdQ1i1QgXBl4QTXXx
rnwyc8yWMAruk/GiTIDu0kGwCMQprSAZxiXsW0tNfAKQd222fZVGgQV87SVrHjOlfbHogkK7eajG
1o217LTMo19S57ulzS+pphdu2Se85WU9NiUqsTq7MEPr3cQyQEXdHuyFvTXqsxN19yhzvuH5eViX
5avWDL1Hcjz8rNxwx7bKXdMYbkpNPSPj+KNogPq1gL0WeARN465p7Dp60rh2ooaxmeU4HfI5Kun9
uhpf03n5AoRWf7Va1+qjHBUH+4tFxudmjh4tK7pZ5uwH+AG+6AVG0dPoKco7BPbZg6nUL3pfPdvq
HDokfpbY1L6DfzcpwfUmNLXsRS3/9XjhM8j6A/msl56SYRJZ86pDGVrTef6Qe0IvMFGpA5gcIVpZ
7RmgcA3qfsmoetXyrGSzJAbfd7XvEoRoZMiWdGD/j7TvWpIbZ5p9IkaABO0tbbtxGivdMGTpvefT
n4S+82u6MdxGrPZ6IroGRCFRKJPZqqgfFauTQIrDWi2wxX81ulwQem22mVD53RT7xGfX8ajXldK3
DUKvBJ37XYfIiyXQcrt86RfoI2KSDvMCItnibfh9t8ohfBtVFhQLwdLTIBSnBNUy61MaPVZGapNB
NBm/7SXvxjisTyFDDQmoDmHAgPqEZbhmbTppGPvXvVG0Jg7fh24MMcCM12BbdCArqBG5haEDPTAn
VccbNFl71+1tLkuRZXQwghoQz6jLnZPUaCgTBa3HXfUrrE4W0uG6kFVAZv/1h1vrzAr3KACvTEFn
Fl707uTVJ4z6u9CJe9ZdE6OiJqKa8SHxTSe/EU3CbofkZ5a5YyYRQ13qDvfl+DZ4GmTUUtNPEtsI
ImSUcE2J9o+BxbWVcoeunupERoqS0ZxFGGDJAsaOwp4df7NtKjpA0ZtggnTlcttAZDCjwoBnnNW+
hdIuSZ8VEeX+ZmoM9Yv/s8FzzegZmkHHxMTz4q3ajdg4Ekh3KhjN1lfLqxcbJ5u11KJReHd9cZuR
25lhzifnxtQz8Hew2lzmTROy/0Yuqtiyff+4T++L4zxSo+VQqhM+IKvOsVF2EG6Vx94Lbc1Rdrmz
iELsTTQ+WxTniBgAIl2Xg5GEVOrPKWw8KlGnt6JDSTRhE+jmFwRdDgXXF6vTcO2SeVkuBXhK2JWm
H/p7tEBDJnS6773F7Z3yi+VqT9e3bBNGzgxyW9ZNBKLGPRr9I5ww68lMn5shsq/bEC2K27ISolkW
6Ffgj91umd/U/O367/8DVrz7BPsHzm4xjO+FtUFwJZs3bMJkheQiU6al6CgsAyGn3bYHGhjFstAf
bP4+fmfWeiMHo0qB5ag3xGGqNM2Nuf+uBSzrnAgbxzdbTEBIqKIXQ8egDp8siNYsXycw5ri1OyDR
CEbEnXKfoCme6UIgYhac4e0X+pk97nLW5BFtRxPuSxIoyEuwj1nsCeKAxBXlXTaP1pkp7mpmasKT
wpri5Tx1a+PTRFY/Mj7RNBd4oHBR7J4727M8i+tqjcEAGt2iom8nIMBgetrUq29ENAe/2W0/INTZ
qjiI76BIl84Nes/msHeVdsB7orlPIco16pad9D+UtTt0mbEji3Tsy3Yvl9RFXvJUVYbdyPReGzGd
vLaFbZnWTgrb+07Rj/lkeVZdHiarfELgWTpNjPkzDY8daTz2nWhcYRMW3tfApxUKNW+rJKS4DfvE
6cn3YdJccXghssKBzxhiX4wSHLqWhrm6GDlmvQuWRdQNJjLD4Q+qqm27DjhBSfjYJndy+TNfBBC0
ndI7+2DcLbFo5RQvHQKl9m2W7ckJAx1t4pn31NyEnxMnf2mgPOKth3i3uIwZv3REuCQ4TDwZigJY
6qtmxgCN/HPqS3uVcKaskxQNznW43YTzs6Wyz312luYpTfoxA9pO0WOd70gmGGURbRcHQMZIlIoa
iPzk5AvJbLn7OsYCkNsM1s+WwAEPevbqPrNMqBJlZjAZ+udWXfwu7b3E6nx03j9f/2KiFXHoo1St
nmYVHLC0viXZN8JIlsUUg8yNr+COxeGOTkJNqSlcULNHl7G0pXc60oH/m576mzas91sJj5BLJ8hR
Bi2UFM8PtR78ITQ9WRExbG/HsX926cPYWRdaSW+hJRoUQjZkt3zpVtmzNDlkpALG/mR+i/zuINZX
2I4nzgxzgLHkAzThJ3zJ8qQ4ED9DZXkEaeji637xOAh8cfPhcWaMQw51XYrIYiqmy6Hd011/pEG8
EyvRiMxwMZKEF+ksr1hTugcDNuRtB99AWeVvRgfO/YIHB23W5pSNWU7yWw5pCrXGsyMWdcP8w32u
mmw8C83RGvfRsmxItYy9DlOI9Wq72B3tDMI3mZu4ohfbNty9m+I+XNVNWltCltJd5EOZ3yBB+Tfg
8P773Bdr6kiXVNYCY8qHWv3axZ8m0fTS9t6/m+AQdbDaVC5AcIVeCdainAWMaAzpboEnyxoDso8Q
9G6Iw9Wi6egYMz3ouAgdbZleZRlKRHNzyuX+S2tat5OiQwAgu0vN12mobiK5c/JKf7La6SnXix3N
l1tQTToTqTEUQqBQ0Ph1FzujNX/Ki/gIWicHXWxOpk+BYmlf4gZTHbTUoaI50ptST3q7WXQ0Yhmh
YrdTYxO19k1F38vt7KRL+hCP6m2TxY45I8ANM/CtLtqBknWwI9N0qqo7lnHi6631vSj7T8Tsd1KW
QmdFcUaZ3HXm6Eg5BskL6a6YC1/Ran+pNL+1pBOhOvJYY+O1dfvS6RO114EeaJcfMt2I7HpsfJJD
faNInbEueztezNmJzclXptQv2vyhH6u7xeqCdDFsVWoco9fdJSUPSqW0d3huvKTRbMfgbTAHy09z
lJmgrJyYOqrmueabq2RPRXhnTiokuYYf7VxjEI4+rvX8qZTIoxzrNgZskXmeHkwlOzVZg1wyWAxk
Wd7HUfayGPl+aOluwL8z9dEOTC8eePmYdnPuaHlBHIhCvlpr+g0tYsdhlsBAWn6jmfXc1SOus9IH
R6Mzz7pLrW6nZKovQbl9odRWwF4WLzWGVobBViZov8k6ZpcUzBvi+QmBtAjaSPhT1KaO3oFvPdS/
xMiyy3PhKeBncaWlgurUfNcptd9biys3aDqCtu8JIrR+o6GnWotO0zwF02i6+qLYOo2e+rh9ky1R
+mETDM6eyxzuGGMeldWCd0TXvGjqESWF62Ag+n0ObKyxz5RF0tDIOJ40epcpf8WvTM9WwMENTk+3
ximOaPLSnyAWdyic6X52QhupXre+EY2ZbmeYz+xx2LOoi5xEMr5Y8at36ye8ljFlbaDELTvhI2M7
lsQsRZvx1plNDoaypY+lmqA3TL+ZcpvJCKv3oR8Te3bql8lnKsllYJX+9b0TWWXgeBYXE1RDmowN
8EoFve+H7NBP6veqST5dNyNyES7MU6J6SZYQYN5or9FwSEXyKR9jYx1j6oqpmJpqYoKKi+xKiPoO
E1IREAYtbVMqPWlxDf2ttKAOMqX29cVsNEzqSF9Db0FXkfeU+WqK3lCp1zCGjwRzuWfJlPXYfkPD
tV08Rejhm14Vwedj/nZ5RV0a5E4Yy0VFzQCDZt86IPVRW8kdsrtBFVF1fHSHS0PcQdN7cFMuCwwN
85ckbW3aA5xE2ZqN3hlmRdcMKIDgG/JlgGwi7ZKXreoWoGam/vxY34X3+h40GpFteaxjPXnrb9IH
a698Sp9FXetbvnJunQuUp8ZYrEWWVFeNs8NIhpO2qreJXp3ySDkutP6LqoBBdUwpgnTWQImXdxer
i2K5tZAw0R7RnQaJVLmw6ZfBtQ4pWvLF7RUfD9ulPc5bptSc+q5GVYD1R0KsOUDT/EkOBjSV18gs
Uls0GPnRay4Ncl5D2jSzeq3U3Kk/LeYJbmmP5dfrh060KA6SxyGptAIdFu5o7oo0KExBjv6jV2AN
yKqAPEbGkf7ts2dA2CDmj7F5kCMo76WhtmXJ6+XKToAn1aQKshEbfUyX1jgf7OSxD1fIfOD9lN7X
eCTS2+ImDkHtl96y/i3ToamtfhpFUiNCw1wsMKotFK3qXPvd603d5GAanrKX8TSljmJHj4pdOoXs
/Ht24sv1ci7ZkQbJwgVmx/xk5oWtzqEAlDf942z/OB/UaVVaswwL07DeLGF/g+KYYNdEJjgXVPVo
bUhbaG6lt/te73dzPwmuY5EXsr+feWFnpD2Ul7AKUmieosVuOSGPMEXyp0waEnsiIJq5fq42z65F
FMYdDcJqnq56HCH4GbVImsb9oY8/K8NhnoPrJj7eXtj8dxN8XtbMp//v7OE0voVG46md/JKl1aHs
KkGDoGA1PFW5khV9lcgJNFlIAyVjyRsHxVlpsr++oo9PxssVcceXFFHaoUUX3SUhJNY141RI1jGP
psMCndRqDW0p0T5dN7npfGcfkTu4VqNJQ8hWFuXfKT00QpYL9j9fxhhsTRTs6BZuZpAlXLqehLmg
cpQAgEVrh0GNzpQV2RZncJn+S9rY2ev1BW1/w3d7XOTZGI3egHRWdfXwFAL35hiBW2KXw1ednMAX
9TeH92x5XARq0GHox9RS3XTMDosmOyBAEBzejxmLiy/Ic0VD9DPP0PpHf+d36M7yaEBcsbQA24gr
G8XTnKU9dErkptJca76Pp6CMPCv83Bc/h/rt+g5tH6Y/O6RzXr6kK5oLSKm6RH4y+mNHfoHHy75u
Yxsb3m1wbi1N3bhqXYVgLJ3dYq7v0g7PYjXclcT8cd3URob0cn/YETsD1wbS45qZrqqLm6H+LaVs
3pe76mR+Z/SLkqBNSfT12N/PrJlNP7ZlhSu+ldEJh9kHU139LhORCG1kFS9Xxb7wmZ2wQpuNTmCH
3s2u6shH67a3QRB8JDvR3O/Gu/jSFocRaooxYyXs8A4Bx5lLoNuOG4rYtHY+13Z8hIqYTz9f37Vt
3Ht3EA4mdG0e63Rkb61VczvJug3TQXBpbOTsL5fFYcPQUFpBRowFzOCmOy1e+r1BQ1m4q1+s59/U
RUfraTmK0gyCg8wP90lmQeqpwGWfaMe5e8qVZ0wiN+qvahIFRxsN3xcr5HkRknhVaJ5kGpgyqrtC
q/ElG19uQKnaRkkQJYY/m7VbF5ZTTxPaQQev6GZfUb9FivF5QqtdFQ6fVs2CCCZyZHIvnIwTbDPP
mxAvZIoyin9wORRfm1u6q7+NkFk9yCg+Vqh+QmJNRAAsgGueRqG11GXQBpicuum2Ro+uXeahR2r0
UlWVvQz7Gfm/Oo5FvMqipXIw1EZaTMsRwYM8Dp/1vLY1cxK0e25Udi/3mwOfQU/Lsg5hg9VnJDRI
drjAfyr3/bEJshs2Fa76BRgD0+fqLrytgzggR6GAtOCG52mqB7WqVyuFf1ObgH82drLMXo/JTxr7
tcfYvsGdVdgpCAoy/IOitiTRZ+awqsUsYtoy62l5o0oHXRM8GEW/zwFTVOJNXzH3yfvXtL6VRA9e
0XVlcKjUNqQ3lw4LYGorqpN5eorRGibuWYC8DezO14F2o23ywmf4YbDBMkhct7BnPfZ78hz7w3OF
1IHhLD5xl8/Kd+qRoxL7C2Yrr5sWOAqfD1LzIll0Znmi0F3Oj5X0w8r3iZnbc30aoMV83ZzgZuaH
xqyIWFYewVyW/lCpV5U3GRUcQIFzmFxYs6aSRqgFE4Y0QzoErXGliPFRZIL9/eze1wslkkFzhpc8
mG5VBbP8RSXIuYg+FIciqbqW41oARRIw9mTjQ7o8xFCM+2+7wcUvKFq3Eo3wqi7bp3b+tpoIz16v
mxDFLSaHBURSQCJeYSGdR33lgO0IMECAClf41IJsQbHnn4vsiEIXkVtzCFHMajpI7Mk2TIUnr8aN
YWjHQUu9WV52sbV+GRQiCDpFTsFjBu6V0LIASoTc9Mu3rhV8ScHv8095CslOzOzA6UgMwrWm22G8
W/CK+gfcA8GeaVFQLPAMe43Vj7DSqBAJYe/QIih3THJRsaGzKhQv2l7QuzHO+6I+nPVCQlqxAKmj
ZKmRXS30+br7Me/iH2wGjruOJRl4XXMdYxEOplH3oeq28XOlLF6WErsHYTQYlcLy7bqtraDm3JZy
iQqMKb8tE9YDd9D8/C4JFp9lfUVV8y3XPjfD4Zuc0gXtVDMe7+WLGd4W82d9fKq0zlbzu8F8ur4m
tgfXvh/bwzOka7Rq0U2DqC6tnnrFyQfwHbeNk2bCjkuRJQ7wsraCokYD7joViheZF/1mUqqCete9
KXfEZzzVa4qStQACN13+/HNyXpiWLSa+C7xMGS/LCj0UySH35K45odczqCWBuS1YP7fGoWESTes8
ZSiAlPNjoT4aCLQ1IaxvZprPrXDolwyprEGITHWzqHy0JNVLaRsUOvHXjjrhyzKoD5MqofvYaA5E
6l2qR8h0LpJjgunUlMJdLueFe92TfrfYXHMlDh+XvC+7nj25Jqm772rGql4+4wEd2Y3WHrD9sK7d
QXvbr6bioFvDUU3Kx3ZQ7CEjxyzFaFws24O5jrY8gDa1J3d0SoOpqo5mXSF+mZyyLH7lFiF2kxYP
qTI9Uk0KtC68kxrZU8oIzw0SYFBq8fLIOJmYZDSy+tD31J0tdCxb4a0kL099FH6pqGknkmVLMQ2k
HFK0OQ0MOt0paYyvtWQuzeiPOOqedPRQxDKGCa9/LZFb8g9UrU0XpbZwNfd47a8u4zZHPHgDAkTI
7/777l0weryjJP9ELZRcrocFxpIF2iW7BE8UUVQmcHz+kQnleoO0bD3TekD3mj3qr5mwOrx1o5yv
g4NGZLSonulwsbp7srKHHj3Rgm0R3Cc8LV+upJIeszqE/Jjvxyd5x9IwmWPNduvNINPP3MhPvcgX
lflEK+PQUTFweKA6jaB20Z05oZ8waSig2xTtEAeEhMyV0UlYWonhegyR9F7VC7I9IhMc+umYi9El
5mea9XVdv5X5YUkF0f/G+MOlL3PY18ZGYeWs3MWebpqP8Yej5KHHyWFHp7zRP133CMG1xb8U9QlS
baTAkjJk4tRsl6z1bjI/SfLjdTubuUYDzDsWKqVoe+AZarVV6qyxwAj66GtvmEs4rJ/ogbU8kOO/
72Bkn/CPKZ6pls5pWugpLildTvBEm3e1lHuC5bCj+PE2eLfBBWaT0TdmbqLNZwSDBtQkA1M/jWCB
YkMqxn06evSHwOK2871bVC5DmYoQNJ0VCDDqN4irQRtxfDWexyMCwsZNbxmhBKv7EkdglrW/XFso
h0mQHpCUBcPXqEyM++yhcL4bD8N+OVqC58cGs8PlrjEIOQvVImmIrZhV0ZnignbsdzkakFU/PTR/
BRTvH5J96DNDMtS7JGpmzD3eOuSu9CAbfwq+mmizODAy6CiVy4iS0ehTn4AoNKT2bNi9PXo62JJq
R07tsLBXAUBtw/v70jiAituRpFGKdhE0sdhV9aNrnXAinomMjyIUedvG9HdjHFINRZJbsoQaj7oe
aHWvLgJoEkEG5SKumnQGOCLh8f/LYoGaEoEtg8HIV/8129CF8/GyDVpijiSjeDiCbUg2Pnfowb3u
EYKPpXJ4QRAHjmgWoih/UIdmsx12omzIRm/Z5SI4hNDW0UAiDidoOYRBc0jBNQNR0y/sBdxCKCx0
RKp7Ai/nRRvUbJTqsUVNR40ir8QrtYtvO6kXIQP7v69AkMohAzwY/AALggfNnjw26IG59r3qMoLa
aSei6drMZZ7dHjzxy5TlKggnUSP9TXN2YCPg9Bg/IgGOYewSj6o+SFgaVZhPEH1NDjPyYUJWw4Rh
fd7p8XGR3O7vApg/R1bl8KFD+J9GE0zk4cFsTrr8U9G/XHf07YDi3QSHCnRZ2lnVYEJZbzTidt1d
Sx8saX/diug4cdAgz+BUXyVYAU+2TSTtpGqJYCxLYIKfKh/GbioGAhNVfj/QUywiIBP9PocIc2VO
dJ7ZXtDOtlAdTzphyxb7jSsnR+MQoUvUtImbGq8WB29AyI+oex1eHO/igypAa4H38hMqyVRKlTzA
lIbWweR7mu9o9fyfNl3jcEAK9byNWPdCVn7TlCARFnNFn4ut8SwyQHNnoo0x1tDi0Trd0m+MXip6
0l7ig2hGU3BTa9xhlzuzXDEBgWxo9avNn2r1Szbdy8NX2fr3RIoXtwLfnIOJ07WSTUT4gyodu7jc
TWuzr+V/TzF1aYY7900iZ3LS49vVBuSixs4ejWM0/1hLL8pFS2Kn+5pbc6c/I/Nsxayh0yTRl2VK
T2ac+RVaY8vF+jau6y1qKMFoaoKLSLBnfJMOGWQj0wvsWZHWx6yq76xxOll17wyr5PYtaJ2u+7sA
Svnkby0RWapq2Ev7V0V3h/SYkNnu1lUQm2yuC2NlCjS3NF3nY5N5KClEjhEQ13LjUCq9hSF9UAfi
6Yv5oueiHm7mCR9278wcB0pjjadmUbXwFK19KisMTmXxIVJUf6aTPxnUXrLeu/4lN7H2zCT3iFHb
co6mvENuYHgNS6Si1L/pvjRAV2ApGiScKU8jqg1mXhEZLqmsntH9bPOfLSLV9FGqBPfrJs6eGeLO
mTmEmNLCjrk5ujHCBJrAtkkFV992AvbMCHfAaGrKfTciHCYPi8M4GBaPyQIgLtmPjuwktU3s2BO9
2zf9/d0qX0XOGnXRG9QHXCs5xdNtqg9OOB4UVVTeF3xCvmbcJEsH9je8K5b2W1/vaA1SJlH9c9Pj
ztbCObnZL5rRg1/Hnc1dUp0W6+G6R2+e2bPf5zy6W8NylmJ8q9kEZW0GDRs8/fvVeCwaDN6Ju85F
9ri7d0SZQcOwOFLyv/QAQ7XfGaWEtdpjjNEmEI/syC5yTTBN+KI5f9Fusb+fXcpmMhWg8kezZ0L7
IDIQYGD0T5Xb4L99UO5CbtuwrOomQYdfglJUFUGFfdfq9zG6cole768bE3k6+9pnazIWRc3CEpdl
MyVeORiHZI0+lap5XxDRG21DvQQX85mncIBBqkVLTQW2Rj/aDRiA9Bnr2XjMvNgP/cHFxEXjgvvP
lR0TDRrtX5WMzuxzWLKQupUgsoT3VHSXYUpnVgIltQRXpcBJ+OIy66lG4hGLVHrfUmvbaOxQyMEu
MsJF7PKglwXpsJJ2bJxoupnaysZI7XXXEBw0iwMOqF+RSJtxO0bZVNrGqn6lWXqac+22xSskN2UR
1guQildbIxno92IVn64FyivA+vUYpnbGRCVau7ULVASG/3imee4OaBANaJvEIpuoBYF9byNKhQLq
p+ufcmNY7ML1LQ46siWa2y7DhqEv7xf5xcbtWFJE3kkO2Ny+o1sI19nqyF4bRG7ri+4zkb9wkDJm
ZCjAcomyVBHZC/quoMuRj+71RbLj8yGaej9eFgcl4ASYZV3H9jGeA9Ap7P6Wx+3yU3IokqtaqzFO
BbdoTuPwokVOU7f/8RBzSNFGWdxpCjtfShboI6qsKkuUoWFdYOg6/Ko8mUdW4oMNzC/0pnaREHEi
qwyqPnOkdhEcr+s+oPIiNJlGloQQfLdKf62rEIyodqaKuNg31gOhapDUg8MeQTyvakASYmg1Srzu
QO5mA30vzc2qHJth9q772laG8dwQPyuLqk46s+IOhqnBGrzLDuGTcmf+sG6Iz3JxbSqcD9wqJF+Y
5EAXa05iVWGKN/v4h2w3Tn+cfHQ3YOSsdjRB/nyr+nZhjUPfeJTjrhhAlKM+pPeMDCwKzEfWE48h
J88SkpJveMeFOS6Ka9JSWVqKYD5SDiChtsE0QMzy33u7pRsK4mRVxXwi/zQZIrMj/awgS9vS0U7L
zjfrsrMLTAhGdbQTuAj7ly/xyCQyBWU2JPvoxxasdBhzpagbtl80sanbBBaokVG/JH4FWWeQPYgI
aj9+xEuLHMyuiawPXQkmUtrtqmhHzP0SCkpGHw+YKVPGPQpVStn6wIE75GNOI6JgqH9tvLSZHJUY
TlJg2NiM/Osf8ON1zExBr0qxQIr4gefUahWKMD4BQeH8YPYHbRA8HDbedjCgyJqsYoMwQM1dGDFk
AZqRSZF03ugODiMbhZadM8LJE0cLQtz4iStq091c1ZlR7vpIezksx3pQXKl1J+VVX79d/2obbZoY
VcEAP8hhVQ3T0txJSqu4TyMT0wadl92iYQjSJJoHbcpXFay+0x5t6n+lUSWzsTqL6dSiLYe7r4wi
i2k0Yha91XZhb50SqbTRICA4URvufW6Fx9x4oVWYrD3KlUSy5aR5Bl0TeNzzl+tfkO0Ad24vzHA4
G6s9BkRnQFECMnA92akNlApWEPoThLuvBhUU3LZO1Nm3+w37Zy+gqly1KQYtgxsiNsqVb0r5dTSI
M0oi7uUNSDcvFsZ5xmxNkkxnWBpBSGODRiKwvMFXPs+H9Nb0s8fy3z94Lg2ys3C2NAtE+2SNwPJH
zMKnZu6Uc+uXeJRc37Btv9B0iNtR5Jx4WB8tzcqnELAuk3SnmYOTxuFNJBTIEZnhTq6cTNk8y7gR
67RzyHCnQ+k1E2XPREa4k4RGp0UP+xFriQO5eaXZQVmW//a9+OyS2tT1tBrsHGWJE5qRTebOHtBI
e31btpDOIn+2hU8umX2IPHEuowW5ulnSZ11Uwts+p++/r1x6F82VDs1uaPkro9BposeR3HQzpCGV
l7R9nkVPKNFquMOjJIlVk9xQ0O+pP+rUeNOT2vtvH4w7LjVt2nq0cFx0+ckK3yKR6rpoCcz3zo6j
WStmmkchyJlLSLQ1rQPJOsGe/wPGvG8KQ7szG+2AXE7WAGOkox4wXZLZNhyZ6bygHSjxRTQkguPC
zyRoRQasrpm4bn0rd7dxtjeIIOIRmeCOfdGa0lySGv1N+UkbU7tD86318/rOi2xwp56WhSlpjYYs
c+6F6v0yomYjuNUEJvi8EI11jAQ06I6GrMqiRE6VfxkMEUEo+z8/Xp1/dp9nDlChTG2sJrZDDfTD
EEhe5zf7/CAiTvwdmV2zwx39Ml4aUiJL/ruaW3yKdqwTQvKaoD72v2aPvhxqp3QGkbeJvJvPEC1K
URqQ/2R9OAvmdsG1c0t+jM7kshZz/RNefdf94mMKjF2g79+TQ4SyRROT1QERmjp0qQJmOTARLt/N
6VhNwqYZkYewv58d3XRUkn6dYaxanHKveqCXu1d/5IgawbAeLBjwEVMsihbIwYU2zxNVa2ZTf0uq
72sYmKBOzsbDIOxmYT5xzWe4aD9pplXVQ/CWtpBrYgmwGQJ3TLOaUYKJhrxF35IDDWOtNegWY10R
VGnCeTcQ6Qb9zs5199jIQlz6B4cbMwktTaIwsz4OUA3CXmFdkSc51XcdXMRue5sKa1OCQ/AhZ5R2
1Jj1LEKrZwyi4ylQJeiOal9mZ8ExUHbGZxHJxfWP+SFzJNdKYdUzds4cnsNop6YjlOK+Xv+UIhsc
ohQpAYMbgY2oyZ0ZTHFt4sS5IKmyHer/33FWCRdDGFU+jcqE7WIKQ0vpStmpU8DYEH27vpiNVNG5
X6iEw41IK5NaarEaJt4Bwj9P/Qw2Mowrt4HliqSfr4O+SjjcyEuoWzUVVsXmfbpg3DGO0cIX8csK
/Y7DCssa2lBmB7h+Mx4Z9UTlFM4c2XJQ7WWvFxLaXscm5DEu8TBOyJonHezl8+No3qh0ATvp66i8
xrWgneJ6YKYSDi06LZSKEMSlrqI8ZPR7vb5d9wfR73MwoWXDEFfs93XrNkH2f/h8/fc3KmsX/sa/
zMOuWcqYnVD9yxL0QFfFI6ZDoIwautP9+ivedS69wRzCExMfERX2ts8uFBl0FQp1qPBdbpQ+mr2h
IY8E/tFdNO71bl+kT9dX+A9I+26Dc75xJlZqsMuxd9Mn8oK672+BDv3EpAT6GVejSCJBtCrO/azK
is26wHOz7fdS8lTkp5i+Xl+VyATnd3VLQ3CpsITA6vfmU9HelI2gSWPT9WRFQ0oQObYPLI9pnMdV
VVbUlcbZzXr0qrW9IIGyDQxnNtj/cBa4lDRSkAmK0S0x2KxFIwYP2xctaDCCoNgT1CUlgTdsfrcz
g5zDWZAoD+caWzOnX8L6FKGpPDRF2cnNeOXMCOdxabxGchHpCI28urJZOG3u9RhEplKg7sTNBdtn
+Mwe52+hlEvYI7Qup3spto3vKrgmIq8AB3oTRJiABTodqzfGhN46kjAtupmMRQnjj6Nwvog+FPQb
KwitlYCFZ6Ubef0x3DNCUCsYUZUMEWKLkrEbLc4ArjOrHDLmBgZ+UvYqWrrML0zovs7dPkrTIG9q
O4uU+0zOg9wEvUiWe2uk2wXRPFUrgnWwDpVm7qs+vZ8z01PiSRNEd9tHx0LLAmjVCZTKLt1a12ej
1YcUkxNh7UMEbtZEvQK/cflDTCz/McF39vbI264ohaCXxZR/JeXqDSPeFRFIoKGE+JIWxg2VazcE
bc2y6IJLaTMYev/0v/3x7NQSSU4VlGiY/tAhL05W2tnIEubjfzxHPCdlnHWp0k9AoM6bPNWB0u3n
0NdtKYCxG9FEzfae/fFihQsje5B9WeUCf6JWkIKh3Mh7+zpmiz4bF0NWrRHVCUQ93Vz6CmVKW4uf
8vw1rQbvuh0RqiocqtaJWgO5cTkMB3o3noYAhDNQZdaC2esxQyFqERCti8PUqVva1IrZU0Ybvck8
Sn0aSOtOOAe/MUtzceQVDle1VJPGxMC6lMA8dAEb+hz8bk9whYsG/Lfj8DMf5zBVkqUaSjewxcRd
90gYwFimobbEGi1CRxSJs5/7eJzfvY/D0GXNwj5iYX+ECf/KuC+r2c4xKkRf5oEI/HA7IjpbGwdP
YLFX+iHH2phc/PJC3XWHhpJb5REq0phVg/5oIcjECVyEn2YMtcHKCgqLRUPtaMTFMK62KT9SUUC5
WUM7uxYoVwIam05eRyiXIVcwu+U9FEYhM2E9s7uXKc2ZThmIhC0Ee0c55BhBn0Ypiym66UtkuoX1
qwQxfvfWxYJgXfQVOQCBlm9VQGgYReLmbcp35Qw+KXITirLzoniCcvgxTcjLpirzfRAoj6DVA4MW
MoLSS/E2uP/LJlmueqwhh1QdDcGLajtC035LhIAgm689zHFstvIA40O6KwcvlL6opi8ASHaaPp62
dxvcjsVV0tCcxQ7t98XpT0xmESLSt21vE0xIJfvsnjVmmIbtZt+um2ZH65plbguh76Quk4xBhll6
GIaTUhu2NB3b5qDUja813yVT8Dm3r7X3pXJ7aZTdBBU/dJ5O1X0OLWZTfb6+on9AyncLHPwrYPEr
Z+t3Rlf2ddzSJsWMqG6zlMV0/PczJ+wOeLfG3QEzIl25W5DTD1H4l7/0KFB0v+bladQFH247U31m
ibsBojKKUikHKyLrOR3vErCmOm2EmkjvQacYj2H9ttvlbyjCxcH1T7p9zt/XyF0GrZYsrDaC9njG
GmIr+WoX5s5QREx8Imfk7oHcCk3asnPOppWZxMyEWWWxfKrIQz4UMExLG5QEZfnOk/3Y0Y6Vgza1
52aPXmi/eL3+8QT4wRcyxlmmvR5h25L+UzmBUJd+jkWRqeDD8f2thdmlRTvrbJ48QQNZFqwHNuSt
7a8vReAHfM1iTTQylgX2Jy4+E3pIim8t+vzSVERCK4BDvpN1xNcy8xZUNXK70+eHpiLuSPa0PNXZ
j3T8/N8WxcFFHmlNNM54PKQhGFy6R73OPT18asaX63YEwGfxQBEt4PgBFZRb05eqGuwGjS3XLfxD
rPHnnPJtq/UqzXHTIJ0+DrZ5M2KOBU3pqQ9G2MalwXggvp7Y/4+061qSG1eWX8QIeoKvtG3HO80L
Q5bee379TcyeVVMQ1bihfVaoawAWEoUymeKO5xbc88TgQ6pWRjLTrIl6bn9QFoXcj161d8zqOOMr
76G9Hd1cFsmARBtKQjMWWKQRoWWnexnEzyN5FkfJairOVXL96GpsSyvpy3FeRpiq1K9mcTaUN7l8
u/7NeCaY8LAp0HASUBNJ8FnU75ZxsbLo23Ubf3h//btlyIv8+vwPNT1M6vyjlqp42nE5QrwLKVTV
E3eFr90JHsfedTgCs+Kv9gJdqvsqgT80EAuT/dlO7tIb0I2irpoKlnIOHoFObvVsoHeRd1ddP2Ya
W6/QRijB5Bo2NEgbJ2hNz+x4b7E/xKOX/WQgw+jMdGlnrA/SWB7mZtz4sIAcF/rK6BOHsiBms/3S
64/VW4v+Vh6PK89lWCBpIam20BVOxVkSD2ngLxUn1Up/4s9RocbWK5JhrHJJxQJBy3VIhOgO1LF2
bSq7dv5x3Vd4lhjoUBF+BlqMxUT6DxGhS5mcesXVVF5+irdpDGqEubLMpQk7YxZaYwTJknfu1ADH
9djSRV70zVTSphujOYsduNU4Ydg28l1SbAxWpIExtihaIa8BWrM8AeHjVHogG7JJPe3qmkef/wdY
v9hjYKNPmqYvU7xK/lFJzxwlsTvrn9pfcpY49/Af0rYXcwxqTMU4tFmJ5ck+Zf9JvKy11W/R7dfQ
h1SnVz1r+2B2/qoivMpb0o+6zh1myFWXdQ+ajcVv+32tuKPJSTZs+95lYQxcLM1s9Bpp4XuQmYTq
3DTtxJHzOuD5BgMKc5sbxRzkH6CgoCUzhWpTsQuh6Td/vX5iP2hbfgeHy3Lon7LasShQSTTSF5yK
nImp19/LfHysYxPznsY9RoN2aJ1DElyzRzPzYzG90Un6Nhbjbsg7bxDB1pJDUEcIz7EsPZV1s4NM
tavE3SHPJz8OTa9tOy8uiW324bOYq4dOWLwG9HCyEoUQB5S+N833VspKK9GlH7rYPoZz5HaxmFhV
Mdy0ZXrKJpN3+LYP92XVDFAJWt+nEyaVHSE5mdq9xCPL+UMS7GKAQaio0M05kPDIoomi8JhhMLg4
qla9b29D71vjXf+KGwz09N360xw7d1+nrTpiq6i5Md2hvQ7pS6Qaejs7Ri+9Q/ldBR87agcuSHV4
KVreYWfH8AO9LpaYjto23vI2I0RoP0fIegSO/C1s3d7pbqi06PKNs2qKIVd8l5XQkHMiyXkDs/SF
Cbavo/YQnlRLsvs9ldMWG/u6QY7X6AymJXk0pbUAe0v6sBTHZXq6/vt/SEFfPiP9A1aHsVnEAqO7
MCD7VC182UmGRUXpdcR2XeJct8ZbDQNkBpkbtRAQR07y/APkyfc9uJf+mwkGx2pZy+OmgVsSozot
RPGGijfcxytV6QyAxdUE51exjOD8j1hyCNVfSubE6zPZjoMvH4fBjEBFB5BAZ+L/aWfJIZlLa0U8
M3+I7y92GOgYlChIRwMLqt5EcNJQeUwC2jpHt8ibDE4Bnm4357IxKL3dyulCJdCbNqenaPlU5F5S
3PXNe1zdasHDdW/YNITHviSiId9EDe9XQzMpUzWjLcDVCLFcUbFag9hhNj4lffqsx/rn6+Y2/Xtl
jvleudGXvREica53n6cFyVeBEwlsRrsrA8yHEoWiqkRNggEygu3UsEIj87T8K86Vf30pmzHHxRJb
Eg1LaPXmBSL4IfN64cegHyWU4q/b2M43rIwwAemUCllZj/Dv8VDtdbt8T8/ypxYVUclurOo9vC2P
vLcXxyPYqqiObrR4Bks52NEgi6XfdODkrbQ7zXw0es6U6ebpXa2OwW4NsXxT1zhVyb7bx4cYUaiE
xgHuVbh5J63sUK9cnSYpr4MyiFBFke/bGbW93ke/AkpE5FE7aDa0vv6jazAoXk6mNEz9DAUf3U2W
L2O1S3k9TjzvY1Bclhs1JrTFac5/TMlDTlSIGPKyhJitw84wt7mso1qAhgYV030fSuKrnatzoxOE
EIG1pC+3sV6PlhAUr3omH9VR3c+TiCb4+R6tXu9DGd7IRnaj9MO3amwTOzfqu8VUvaJXbVUO/UyL
vFCpf8St7qGJwjWyKLWndrIL6FvOenlcGozB9fWub3pwTteN1+bhbkwmN1H7l3mu3XDAoFreunpX
78YByYceffGZUH2JKojEalB5xszPa9vPLyKZgGRtc651wW5lzALU0V0lx2+hLp1TLfoa1YWbxVJn
TVp3F0L/DWPUz9GwQHRkmc69othzmB4l2IgjaJwv5o4U+r6Ii3fRKB4qcBqVRuOIneHU0vS1LUer
Q4Mt1aQSjdFdZvWYjYtdkdciL++CMZqhjwfXlmUbokRv4wJR8np05Rj1ksA4yIp5SPPwTtbrG0lW
dqI5v1Ri6vZx7mtNdUOq7MXMpJ2IE1gkIKOQY8Nv6sAPJPOoKOJtb2ZeXab7EcovYjF+H8XU7urp
pFbgH1mW2zIlew3vhUlJ75tYs4xAvE81xaoNMFzPaFgawQtokIPWKN9atbwpsvRJj/C+CKEdjncI
IOigx8lkzWJk6elia6P5UKrSSVIMLxhTV9HMh7aRLFwzj+Ei2XWM5vB6HqxaXw7S1LyKvXKfBPJ+
nNLPZl881nJ+FBeR111GH8y/+SuacCCMrMumwQa9/ZzImMxBzCT7/97T4Xuzk9+S3bwzv11H543L
TNb/p+cr6iqbDCYD5JIMGc0qfXiW5zcj5XQgb5zxX36fuSxTpW+WRUIRpS7dYjExkOeSQuLEzxsX
5i9GmAszTSHiKI8aUipoe0jzHUr2djhF7iSGHEvXt+u3XC/0YMRlotW1VhL8QldcVWx59+Xm9//5
STSWt0AgcZr2TY6X8z2Ol4sjc0cnPsAyj+odL09+/fv8lvQtdBFFFIEqTxivYl5ZS3bsMt5Y5lYI
sPpAv6V6lbIP0jjSQPvkZ3uatslnn9KcdC/JDWVIFfbo3uARn3OtMldmM089kgK0odVZvMXJ3aqw
AkfDuxGDtbgyS6fyef1YG5HHLytlr82yCCI5QJ0okyMrij+34WM6v2kK5j4GmecpPG9kLlAtErs5
SFDQowI5uh156fcltKhKF77nTkeymcsmv/WU/GWBdANWt2kXYCi7FRHVa9bg1A+0/krnvPM7eRdx
QqutJ9gvthjwqEZV7KPeoC+jbp85pR37HUicxR0v2NlKNPxiiUGQOmimQVgAU5Stk2omTMcstQnl
TogtSpVe+PKNeUfc6+i7lTxd22WTwW0ma7OZAusHb7ZpE2rikH2wE70aTMvc/eQc9o9vu/p2aqZp
oVAiLA7QprXHE9CqJ4s4iz+4mh19np3EhbgcBzKvgzOeLb86DELxpmtDOMwonJoYk9nQCxlsWd5z
tpI+J3+7Ni+w+fH8XS2uNSrMtUPnCIE4Ln8vQH2l3mME1OFt40bE/8s3Y2BFS9KiVQIItVOvzA/d
TjjTGhnPDM8nP+BttaCmnzCarX2ctGiwRPSZN60dh/Z81zr/tESShzmyBEfmsV9ycOXjL1tZ7nIS
IghCktHA2RMbzWr1nPO84Ho+gyO5GoEVU8GV0Dgf/Tdehzw+zhud5Il0m+eFvCUxUFJ0QY8wFr3N
hrkPpJOscbCK9/sMgFQNlO5HOrSbj8RDStrNK8m57uEcE+xjXejERc1iPNbF4EXKv80QfP8bAxAH
FsGOqBKdubtGEMpXMuhlwCW+Hw1/SL5e//1t+Ln8PnNdNcE0diWazyFBBuEgKaCtqcNTl7Yv1+1s
I87FDuNaCPoHOUgmuC8UgjTxay4da1AnKELK2bCtlBqg4GKJ8apem9osoDlC2iIku5kn2MrNYFMv
prxmvDa8rez/L/YYL9NiUQ/acaGXbxVb0wl9op74qXybwAzaWPoX828KX2uLbBIPasjBlI8Q2yiq
T+kE/aTlvah7XiCzDak/95FVEYr6NAXlKcBGs4iPoZrgXnIkK3wnTncAySpYLkF6eiO5w1ngcr/z
PiKrLySDG0wdWtBcyf6Cj5h4c3KUHzuX8lxF94JmB7x8P+cgsBq2nZHFoLvO8K4NREtNvwjL+6zy
hHI34QLXraIbGoVS5dd7d1jAs4ZDgFKUOrlzXXplwfX/zafKygb9G9YXRZiXAjKhGBen6vM5pNea
XXwavdnpwL3Ae6tsnuuVNQafwDY1z3kAX1TM8ZCNsW3W5W7SBrvXq/vrEEIh4rdgYmWKhSqofcV1
hpxRm+yW7klPDCurMJeePskjBxW3I+qVLQauzEAaSROkdNJvQM+yboeHAvSIpVP43Jl0mmu9ti4G
sGJdysg44YOh48ZureKRlvMMf9zz4xee/zFYNS59qeeUv2QePjUixFA4tWzO77O6IUjLCYXQAnsX
uTnpxbivTcm97gUch2PZuY1QlQyi09yu+k3SQZaknaPqW1LwRmw28eDiASoTIqdSk+QphLShyu4t
imGRwJ8UiQOyvP1i8KAfu16SaHvXTGpLaF507nubt10MGoS6LuViirqFdIuuE8zxaS2eUMgbkifJ
H53Qzh1jtIzK6nlUEjzLDDL05SzBFWi+X7oPpH2KSQaluptT3h7yPhQDCzol5ZFpCc0IDqOkWVLl
zfHTdafj2WDgQAU3i1gOIl7w9Uulo9FPOQiEx/e5HX6vXI4FgnBMMV2IYLLMcOVWXvmsnFG5sDu7
wx3Li77pr12BHXayMICuclwkAx7ywmshPMlR6YJYREye4JFWEfFYxrfjpMvq2DHDvu4qo6WCXfRx
Qeck4h1og13T1fz0LrSze4EDRpyPpjE1LrEUa0GkjtGYXzOILiTLe63x+Am3I5XVshicUOVsrJYI
txJVdox3mZNEVgDtMxr8TfhsOQ+YPtrOr3w4VlpEIHOsi82Ie1A2bFErjx3eoFrVJlYpY6iGTCiR
lOd0GJw0/V4O8z6e0Mmja7beLAhQ1WC0mjL1YpP4SoWRWmlObCPNDipEFUyt/pxr0jFo2mNviu/1
ZHg9msfwRLCXKrlDD4ZvTJNtJKFNAsUPUWutIVzcG7WvQp9xVMS7XIDGdatE9yGBWL0skmMe5F9z
gubVPHGyRD8W+auehE5uSKcAP5gli0OEwS1V4zEcw8e8kHoL4ZgXCSkqOKYFwTqHFNFZLYobUx8P
RQQKhs48C1XoS134PArNW9smTiB0tlSSg5qJPmi+6ax5qllL7amGG4mIh6JaeBE1WbQaaPFAFT6z
6qA+qnl+1oTuIUkqRw/bh0pVD2SsH9S6cZrF8BCrdUXh/CdIYcNrsVIhrUJby9rl0EwPQ3rsdU7A
tNUpJIP88d9wk42iA00ftKjDA1j1FQ9kyHex2wTO9AXUdV8pU4ts1YU1QhTrWx5ZtWjxIOYPiKaC
btUAx6bOps1BDarMuoACKaXbQY3KaZ91SO6Mjnr6fzSzb2abwPHwrzXmKJoQcC2SBMkZmgSSjqZL
g94EbfO8TuXtLPbKEnNvk7jPirRFHE/XJb5ox/wZA1Fma3WH2aOUodmzJHk8OTvudjKXOWnHEKqH
MKv6s1vfZx65w5SZS+cRSWLzCvZcc8wNLmetHssGkmrRnvj/vKQHtOB60a4BzxWv93zzvbnaU+Ye
B2eYqDYJIpUiLIAz2g5E17d1Uh3UKnHLeTp0ani/yJl//RxuhykXp2Gu9lQahVkxcS3pHaoQSehG
8fCEqWcrjwaOmOn2jXsxxdzvZjrlgdoLiFSSZ3m875PFSrUHRbvrml0HzdnrC/vDzXQxxwT7QW+2
Rb5gQ2uX+NopdsPvxBls457OHaMQweuDpN73+7300x6bN0+GLJET2ltk0qLwTcUrW/J+n7nPkShP
BS1FMlmZjnp8FENOvMDz949/X72c+yAYSAkBWBQccHGB+WI5CmibBm0hmkd4ozfb0clltxgIyZMJ
2ckO+F80e6F5Hc1vGVeEiodTHzHZakVCA4mmuMUJplR1ITQuwvfhqO41t3H7vXosO6v4G/YDXDqX
hTGoUbdgeK9ngFRhYqDyiOLldb/muQGDE3MhV12io196aUS3kWdHmEz3b0z8vDdZZTVViJeBtPg2
EcYBopd0ern++9tlhMvFrDF7pFUztNPTjyro4Ewn8Tk8VMfKtZKb+Q30I+COl75xb49tpLus6reN
K2uUyvEgI9lLNYIjZ3lF0fCVZNobUaZXdalsXZHOoAMRLTzd7Glwqibbtzr0KAz9R1kTXlcF9fHf
EePyFzHYW5T9EDUgTf84cNOJdj9OlvRg+JNf+ZnPC0d4G8DgL5q1IimcZoTqZC+Gj2qLPlv69uWF
dn8Aksu6GOStiBBPeQ3/ESQLmtVe4GSv8+1kjyeMqYIviIP08jaW/LTHdoSbhjb2EumAJScF5qJH
05buJStx5MQC7FvTMbYp+apoCXe0+mbstU/oxvRGXpGKfrArH5RtkxH7BqJf6KBxBlge0/sw32lj
6kwYdlbG1uacIk7i7LeW8G4uYoFmU1tXe1PdaZfa7Vu5p8QkvBGXbdC57DCD1lENIq6hx12a5d4Y
34ncPA3nKOj0D1gh9aL2GNYCpRQiSuKrtoK3ceA0u6/lvnDTW56wA285DP5EoaLWcoGgpw5vReV1
yHiv/Q2tGbJ+eugM2JR91opSA5ek7fqmZCfEys/yPnSJo2KiX7Kjo36MnX5H7PlLfQweeAKcW6N+
v/wFDLgoUTKSXAG4RPvAj7CjCcLl4ljbglu5+u0/BYz0tj4mp+rM+568g8BADcyiYTjG8sNkn8mu
XL8vBfRbdn3HS7Pxzj6DNWOtYqSxC1GmmY6d8aRoXi89Xz9oHNxk6026oScg18ONq2d+m5tIBkDr
zDzKULa8bmjbLS+hA/PJQjIbZpjhQMeDYeNBgMCo866b4EXFH2Rgq4PWzmEeGuVHQrR3zTfKGTxY
ys0EesLc4VOabX8etMETQ9RMU2c+jzou0lLF8MJBxChmbsn61xJUApxF0Zft77j70wr7heK5z5K6
QZX438i1/U7Frmnk2jxzhxY2cVeXNOg8GCaBuuOvWFXNWZpUHdY0HySv8qbd19bRDp2PFBvHIbbr
MCtTzDkadU0sBBF1QPBJet2+xpgMpUiIdtk9b1mbzoduSyLqGupzLIPpgi9YEZrwT9X7tn5SuP1M
9G/97SOtDDCQGEtGpZkz3i+i36M3bDiBk9UKXXVv3mADF9dEk3rqGQk3DcNbGfO9wFopaQatFy9R
tQPD36mLeFTHPBPMd8qrbC4SqoTUmftYvcnnl+sevnmMVnvHHKNWISaBIDQictoPibrskt8thexc
t7IJdBcr7Au2J1NTJjGAjhiKX4alPVaml0YlWrJUjmdzNuzD8VcwFA5ziQEzeJuaHPLsjqicDeM4
G/uWjSqVdHGMx3g49lZaumR+64V3xXgKkVgJeJcQ3f4rrv0BuqvVkBaPg8pEwDvgkP7/6V94m0b/
fWVGxOj+MC8YKtKCT4buFRLnaSlvRmErB6BuuDKgFwlkeQy42QJZKLVZ7L4f3F6B8GBo1GjZl47V
suyzPPWjNnYzEqBNP3lrJZnSZxnHoJI9QRTspKs9Y4jBId3gtCPz3kHGWkhH31wKnnjbB1Xdtb1n
YMUo0dVfRqjp0obTzgl3+cG8KUHHJvqU6lDaQb6QgN4Ac5Ig3hWPkxvaYOY5z0eejOH2u2e1fQzQ
9G06zl2FBEpxEn8YXu1LN407OsKBdh7w8JTnDAzk9GUsjQl9znbCOTKeCvHtOhh8jKhd21gGc4K+
SpNxREgOQpaP5PWMPtTcTZz4e+iLt4u9vIy34075CyUbWcdojCYjYa5ApOxXJ5QxSF/qCF2dtkkx
IeUv5NEYOa1xm0i3skEDipWjV2qWhrVOc3Vq7zcJir9ZbZxys3DbUeekPbfdYmWMnrqVsWCMExIv
OFWTNzmSo+woaZP++EG+6fOqfptQtDLGYEQg1GLYVh81DwpF3U4DEfn/ozt5EypWdhioSDBEQZqx
wVcCs50KmdCdkltoe3HKJ8WdoFfq/AUd1S9+wRx0FaPxYZ8jmadUnyJlR4znLss4keTmPbtaFXOC
pcwcOjGTsKqsc1Qz8vDqtVshdq+frc2zuzLDnN0gkFKiUpoZadF2g0B8o1f/40qY0xvqVbKUKoJU
kjq9fjJTt4k51wVns9iKNiqZnQxRL4y41Icsvp0Ubxqerm/UdtX8slNsEVspS8xVVwisgnM1WFSC
UfyEZm0HWrS2cpDc6MAL5bgmGWww9Lyqlq4Arwb1bLcE5TS6Qs+xL3zO94o770Jld32VvI1kACJJ
xKlKFHhdVGpAI9PKQlD7j8t//F4MNBRSIy25CdCL4/FxGHsPLRC2pumcb8ZbDf33FdxVuiwlVGTN
QQcZpB3kr0m1uC3pOFNcnDOkMXCQLoYpdjSHI6PcPrbnLOGkZ+lZ/+3+W7keiwXaoPzDqE4weqjU
+RdVnu9qQbCWQrtvc92+7gQf0fU1ewwoZIoYQJsTfqf6w6nyht1wqPfqLuTqRXE9nMGGuDBqoxHR
+kLpcRSvtTOQPzWg7KAqN2hP8LlzA5yPxWZo9SSZBLPB2vpDemMiMgJJqE1jCNrdk3qZz6umcpyQ
zcRKStuUEtVFE/OD0BzbyK97jgNuP84vDsLmXxtB08REn2k5mpI+WoLbuRYtDvNGcni7x+CDEKOl
FY2LoDNKlK+pCeaupP3K8T7qXVe8j03AmurcGXWCcJIyGas2Omq+kLvoVjoWr93BgA6obKnH/LYl
XslBP845Y1v8I0z7xeBBRwtt0Dw0ebA3AwyPS+Vgdd38JTCSx+tL5cR+bGpW1kq1CEo6/lmgDTDp
rFLY682rEt5ft8P1DwZA6jDJlCnRJKcEpwCG48knTMKFe5ALeiHEBZzr5ngez8AHpMAiVZ2R2JvF
WxWsIJpXpk/XTfAgis3mYVhcDyDHRbPaE8jQUz/7INXiy85wvhGb0OuToQg7HceX5K8a8kXhN4Tl
XcirHHH2jG1CigxxilPqerJ+bNVHSXmqM85Lg2eCiSZMDGahMQCd1HV0zkFAPk2OXnFbJzdbfy5Q
xHbv90KSl1WPaDzZkwPYgXYSlD/kXejwOvh5H4ZC1epyj/UoijUqthXG4WtVq4jEg4cFYwOGySPU
2X6ArhZFt3ZlSwq7Joc2Ah2CoJpK0im+lz+hVKP5uldBw6lCgQ80T5hp+W+xs8GEFnKrTHVHA9tM
f1Ha5ajUodPNoss5TTzXYPBBj9OuVKD87CRFZbcxeFWEyYszIbWSUDkgBqytIctvwrkGf0N4R8ri
2C3ZvmkUq9Gnb1E5cv4izj1jMBAymPFY6ypCqjK/g+gqt+7PWzATdxA1TDthRtwRhk95W2H6CYpt
Iy+O2l4FAeM5yBbF3wTOuyxUITCGbQ3O0r51yYFKDgxH6Ua9XVzpzJ8B2a6pGBeLzL4tU6lAJRzQ
O2lZZUXzeBaH8ZRUBTinjV1T9s+qgNGGwNgbugp2iMi4n6T3UY84N872/l7+DmZ/hWweTOS4cZPm
LTo3OycQJ6tRRs7xoD/ze6jw0wyhYLQ6l4kWkKITRGQJdW0H9nfwG8UnSFE/LfV87hLcbhJKIXyh
PwqV1+wyiaGmKmiVB/EWHYgW3dQN9pRnjuZR+tfK4ZxOjhsRBrgT0JkUMTYBYyndvkTL7y50UWD3
stxRDoUr7KfEnR84RjlfkDCRXjEmpaIWMDraaDlEC1ZWWMMXtXcne7GRt7SjyVo0u+c1LvDs0s1Y
fdIZrZUqTiQyl0SxNNSpo/dg+HZ9cbwNpX/DykbT5X02JEDVqHX04EHM367//vbVdHFLBrWFuNbb
rECtLJb82JjsaFSsqXwxuP6/fd4JbejVwH6ksVprAlWvjwcgDOUbgNqkVaHnHQ+a5PM/Ar8L78RR
APnN84mmmUgu67rJ1hfCiojC0CAVO2c/NLFBsj21CplYXXgvILXehv5fbCUxRUVWUQgEi9mvn0oY
SRIVKgDNrJovraF+N5DuH8PyoZLUw38zxRwzMItjegW5YEeoKqssPxvKMQwfSt4s9HYr4GpJzMma
+0ZbqgHeJ97XszW6gtU80k6IalejLvgx4m3ccXNJm2+blVXmXIk6xqhCtJvAatLb5i19WFHFxvku
+pG8BpE1gDti3k2CxXsAb2edV6aZ41YLcjP0tA9Reyz29H1avc49qJ6pLk1mK5zDzVsoc/iaRv5f
p2VkftZij4TDrh5+RKFnNBXngt8856uFMWHTHJjY1EhGrAs6EzU76F1iV8axS16ue+b2+21liLnW
xxxjzdAtouwN4JFGIlB3ohfD1+zK5+W2t1MyK1vM1Q3GnVJOanwt8CN/piF8aeuf9KfGXWzFLg5h
Yemcu4azjayURNuqSleIyEFDT+gLSM/PJKndKhNQWlY4cLJ5u1wWxwpJYBCp0VT0IjlpeeylYy4c
soST2+SthoERJZ8iU6bfqkilr3lLDiXoCCR9vDf73PtvfsGKSaiLoow1bWSgE/agR/HUyqIfSvei
A+FSL1Gs/R37f2IxKykRj5hPMht6NZ9ot0nud1brUMEPfrvJ5g29+k4MZARiEQoJigbQkJStIt+Z
0VfO1vEs0M+4igHUos9SpYOFxrQaqNfmPnlSR0ve905/QpYE4rIWT+fm4zq+toMMYLRGHAQiFJud
Mh72MfT1grA61JF20PvyU1DPvlKiJ5TEEO0Q3TmrbVkIbNUwXTUdMQ1W2YsY7eJAecUbzRNNcF9q
uY268w80ER67on4OYiROy+xeaapzW5IvA4FwsrKI3tRrj9DaK9SjKDTghsd/7Y1bwMpdJRT3mZah
dCKeFnO0qgkdFw0I+M2ptVQ135GOR6zJwzOTwTPRMINSqj8SzGCGQEdgd8zQiyie+EI1nOvAZOAs
NI0YbGH4zkb71ohfMuhH5vtAtnKD8+S57lAKK3SBPnyQ+ClIr8wYqIJAbPDpuscq26HXv8dPYUe4
ajOW075G81A6tZ3VBWCbaE5m3lv9oDtaBt30VrGqXMT0U2k1c+TNvWh3Y+9oCro+x9bSxcieU2RP
MULXjaFtKtO+ztAbASFNOVh2OBO+WYGgJSGHOdT3YlF6WRGf8i46VSRy54WclzT1pgbNbA369TDo
J4yiXYyCe32t1z+awoptiLUeNSolEdL75yWTLHNRQenhSfE3GYfiuq0/xNCXfWXiMRWcj1K4wNgg
9/6kjf6URg9xHIErrC13spY9ViUYRUbhPai7xyYwLVmsvpWKwdNX4K2aetgKkoIlEfoMg3rooxA8
yXyqdTSzpPvBfKtyXnl5S2pV1n8irMI22fWyFM8d1d8YPMWDeDegB8Lk6TnwBtc8ECuw0CqC/vQs
cXgtuZyAUBEZ7AVVRVFWIY4K1QBVMG1AhRjlx3o/+IKjcM7N5rk0NVNE/waRkYX5dVfNsOyTeRlw
5WeHrD2qNefZsA1mKwMMmMlS048G7Qb44GHz0jPIdM7BLR1VKnjPr83gYmWLQTOtgwBHIo14uWrK
bR/MN00J7VRSOkES76+fi81Q6WKKJVTSomkCmz4eDKQUDkEG8pJgeCd6t7tuZhPVVmaYB55s6Aqm
j7F7jRFYpmr38g9jcWK4fpftInASXje37Xsre0x4FkpEaqWywevr0KASMuxUK92boC6P0SjCS91w
PtdHl9vqRDcaqLCXoIPaSBE/p4KBpMZyStXCbkjkcBbG+14MelD93qGZkXSg3WfDE5KmdvRqnI0P
wuXM1r5hwJwHnbyPx4RpgmCi3dDoKYgUe8rBNhyLL4ZhgYnQCm6ppl6IUZfsGZm42b++Xt5yGQwp
BnUu4wxEEGGTnJImOuS1dhJVmXe66Yn6LWRb+QsDH20RSHU6INXXfM326KSz0bTgCnbgBU/5W4fZ
TbSA0FaMDDK5R15Bkuc/DLQsphHNKVLwjpk0d4EhvVTK8CYquCGU6ct/208GWVoKnkuBdRpkl3e3
i3Re8of/ZIIVjB1iQdZSmvhYCmKXMXGUKNp348ypc20ecUOUDUAH+KwNlpZhKCCDUxk1lWqn7d00
Oys9TPZHtdPhzdpujvavrTHnrhSqVtH6hbYwhA+jbZw6j2oLh254ng7qPtyPDm2TTzHSwLW95R9r
28z5y/s0VlN65sm7flBOhYQhMzyb7+sTpRTIH5sb4Notr767GTGtzTJnb6zHLEsosZsKwYzmdtmR
J/2J9mxQ9tEUeSXOk3rrrK/tMWdwUqK5rWi+ltSnqdGtVD31aswDUPqh2JO+tsIcNrCcxeXUAFFo
RDQ8JrjJw3MY/y8xpt6Ej9On6weC66nMoQuHPMmFCiYJKfckat6MSficErQo5wjTjekYJrKLYvOL
1oNtdcb8Ytu51/8GzqrZfphQQ/dpTFmcwv5hQHsAiXhdtJsztquNZTtgklZY5FhG0DIf1IPkZJ7a
Oen5HxUsnSoOu8MnkcvdzDkbbE9MryZpSpYUFP3NLmhu5vwhTx6I+BewuV4b83ioGr0X0KGJ4K9q
bHEQbTw491pscjBt+wQg6U7QfKephHGUIGhDMcYj35mhUSPswxah0fN1R9g+1ZIiElXGVAXRmFOW
tVo86PSmI++LR9O0gUNO0wHsiS7t/dI4520rdjBW5pjjNmekHqIajRUmRm2+Selzm9wM5UHKX6OZ
c4lv+vjKFLN7ohJ08RCCxl0xn4ixy3mypNvnWNLBVyPrkizL9POt4rxeH4JKGMGu0jmjq3+mE6Ph
qdyD59JO7nmov72aizEGfeeqJZO64DuJ+g2Y//uY0yW+6WurxTB+ILet3C+o/oE94twgcxTvheyv
PshlCcy3D/RqbJYIU0NT5Gf6/SR8/ytfvhhgvniCCrceKBUNhgNffKZS4BU0uWYn23V+4HIp1jh7
xoY2oo4nbUhfMUns6hCJoTMDA29RW/lX4/JhFOapJOZyAH1iumte+ZlWAWgRWDn0twI3st8Ez5Up
5pXUh/3c1xp8YAqJ1aRoCFF7OyVnjdv49AfY+fmpWCZOpCOrZhEQ01JJ7tydwPQh7nuvR1QNoZjz
yEnTbdY31rtIj9fqrOpFio67GohNNeLqm97He0ULoW4+2f0Jhe3UMp2C1wrC8w/67yujatHUEfoz
IZcVP6bC/5H2XU1u60q3v4hVBDNfGURJEzTJHtsvLEfmnPnr78Kc71gyTKvvsWuX98tUsQWgsdBo
dK+1V9jDSPk8AQuqAAulJMWlZWMel8UftPt8/bc9K/aaRugHxhUdsUrX7cIY0zWNzvVdy4HltwDs
wukEVGBzpGeVLDEvhi5hlOxlZQ8p3y5N3XzZXzdFTZaAD+HU6UrPJ0szXiu0a1Nkzn84EWxbN0DT
jX5jIS5YB8OWkr7gr2j8hTd24xPvt5d3pb/cUCxY26M5GxNcOmo75IRsbkw9qvFLN/64Plt84n9f
mPP3Be8tV4OpUQ3gGUdAj32rsWcVuYzhXlYad1Gp3OS2H5zNCZ6s90Y6MhOJ7jRvByeqTFcJq9te
hi7QGn2tFZO4XmwvFjiA8SonW5YtBqi2tLQFCxFdKQGa9Xyu923er4Ed1Ed0lR2uT+YmFFwYE6C1
UOMk1GdUNAwqzr5jqRzikfDuzQm8MCE4X1aqaJgLK0i+pZ9i6dSlXwpcQ7Ufc/T9+li2wfTCkuB5
SQ3uCiWC5y3Hydd3vHofnDUJSoQ4x3cZVF/IRvRNZ7wwKThjYsnRiHQITJqu6axedYQ6e+/kNwBx
lCd609vNN3UyD3zfRLS/WbthXhgXXDNmi67GvN2ZsxH/p4TCmNBDlzvlZ35esdqhuyT4R3/bfhdG
hYBMNaM8UTUsJ1sbCMS+rhZyanbsDG1wfTk3uUIuh8fn/uKYmqqyKybW8VQ2z5vgUWDXBRAkih7r
G57NQ0e8nwfmUdlXMiY48qLX679gE8kuhirgctPg3Smq8TIQzf6qnBaSoYfYfWI5t9xDeUAqMZfl
FKzVsVue1f7j9TFQJoQwbQRrU1mPMGFqnVPMdywPHfB+XjdCbHGRULJgrbSYFaKY3D5N0505fI/L
B9N8yAbq2Z9P+RXvEwu6+6m0w26ET1TWs1EGJugVIVniLMm7SXG1Hs/zA4GQFKqYAqp0hZaMBb/t
5tpb41u8y2Wn3OevxnN5D+KmXX1XEDubWjQBVUCiobNVRezR6DY4ze1DY/R+V1Mv35tcOBc7TCzo
lhPocSZ69J+LCUhOnxrfdFCI76Jwr3Dbm9QErSPqSA88cY7DRyViLGKDmQKW1NoC6aUiRZFb7Gnh
V22hKtYpiBRLt+ekavUyx5tAC4jEa8dNFUju19XtDsVh9aFm5VF8asSJYAqgIReVlrOJP+mUoPmK
LN1RzBCwBWXt2NoxdboNcyptRuw/sfJYRuddrSfYf9WgOmwcdhmebKUHqXqS0HV/fa8TvvlbDSSr
Qw1ZIVweakiqqUcoReysdHfdCLHNxSLjapYWu9NhJD2st8mR68Wr6GmlcsfUWITQpKpZqduDAUU9
bdcPvlHdFSvBHkmZENBD6aPZ7jt+XIbvMvS5ZMtNoifu9emijPC/X5yUdTuyRYngc000uZpqO+H6
UOYEKFGBqSWEG6a6WDY0qRDYH9EA7HI98+TWDNCoiLOXes0joMESoAHqM0ybmpB5NXj2zWf6qr89
Z4aFKl6L0xAL+zSd8kFpRtQ3oEr/WV7j5xnVS8pfLs1PM2IuJlpq1nYRZyeFLvCQOOHo5MuHv1n+
sw3hjOe8goVm4WFu0UO31HOn16obhuKs62a2I7+zGeVXL8vkOW2kEuWKufokVzd5ybxeQZ5ipVD7
bVJ+P+XPloR92cwzHjk7lINAvFVzw1lxTeNrFL6XVwfaqVK1l+x9VD8U87GrLTfM1S9jLu1rG3ez
obkrzPy2aazv6Br/ZGjNncXG3aRFT/FcOkqJ7gRjec7V/luyjGD0YY9jY7uG3nf+9ena9uDzIISd
n8yybs0oJfcM200gNRR/+7fvC5veUJN2UDp0DY1K66Tm4LLU8q6b2Do+Ge6hYBB7k+tWhF2o9lUI
JpCQBwjdexmiSZVr4z4quUgefOXyX+ETRam4cZb9YlKI+lvwTKiVhU46pWM/wro5gKPfAffJbuzY
vpTS/32VfjEnwAD4lorQhlKiB5YaZ+2empYwwJdB8OVLAyIAjJlpzkaGzRlreGuaVN+2Fl+Dxs/1
pdoIO34xI2DAUMTGrE7YMjH7bkivpvXat0EhfTLTw0zqhFNjEpCgbOpOHyOskVR9VOevkfyqhv87
2PwyHgECwm7NqpCbWM3PqKOQo6+DcpsoxOJs5Xt/MSNsUm2WG11fsTrKYxhUR+sh/6Le259kCI4u
+/WjtRIR79YhCoOGokHmGtUAFp/ai6N6mXO9l0dodZvMGdErHHvhC3uSnwcPr/KnkUr1bu+msznh
zK6WRFssY9a8uhydsr+3F79Ail7e5zL1ssqn6ndHP5sSsKIezIVfk/DqwNi9rfe3a1IRcQ5lQsCG
0ERHoSrjIcCMgg6tUu3r9U207dfnIQhg0OW5Wsq5rHlZl8DxzL1VhTeQjg6umyGGIbYYzPlcmSif
1TxFDV0WFgcjid9fN0H5mdhbgA57vSt0ODbOPp8jd3InHzqPY7btKU/XrRHzZgt4MKemHDNO8Y7q
pzcV3dfOIBL+G8HH5b75LYVdTq3ZRhhPP/U/pGkKkhKqW2r9YlsVYYqcOwEUjGEFF6jKbeHSqLiG
O++NgwbazGoneRTbNTV3AiBoTbYsiwljnYE611Z2jOimr95dX6Ctqodfpk/AAW0wk2hWUFiRJk55
0Fz9FgKIvvwt/7IGM9hNIrfDlR/V2i/XDW8vm40oSNEVHYKUv8LdCI2ZXDMSzRu7u3mMnUS9NbKT
JhPj257EsxlhxfSsn9AQomFHhXg0qw0XKlOeUVH37O2NezYjrJXONEgPI/3p6caTVpwMi3gO3DzE
VZXhRgIlR0ij/DpberKoZWbj+5V2XLIvS5M7Ed7/0DUhz5DHHIg6js3hXJgTtm1UpmbJKsQ+q3Ua
6ndxQZzhm6ty8X1h8Qs1j3SEkCjazQ6N2jgTrnLSt+sOtpEpYHga+zllwsqn/VpFKo9Qc/N7O6N4
x35W2tlJIPVbfpybXUjmlDaP1AuLghMkeamnHdTZPXl5idiNobqdjtvdg462xetj2waiC1PCrm2g
AzdavKE2Thz9q3VU93rhdB/tx/wp98uAmsstZolfJlM4wqXRzNOwRrSgvVEbxm52jD4tH9XV0Z94
aWmElrsF9UvuWBInO+UqwsleMXWJ5QXKB7PxbZAMUD68b7IP/zidwvEex5YZ1gZWrvXCADVmvvLR
QAIDK7nXv1X+dWubyHdeOzHuB0ny1CgpLv7F6ufDg8qOlfawNjoxcZQZATJwOULov+iaJ+modWZB
hGzuoKEXbs7/bTerAlogtbRGWtZpnm0+WTpzmD46tpQT00ZgkliAkc6sqvUS+1kCvX12LKeX68tC
OJoq4AXrIf2chi3mq9X8tp5u2sx2C5UK8bYvFhfLz3/HRZwv15A27mXE+etz78k/dF74682m0y8O
L/21U5LoaPuyfmFSQIs4Nv/vKruyN51AELy2X3BujC4XV0e7np9CQST6cn1Ct95HLkFDLMXoK0sZ
2hogxeknwK3pJo/S/YhS9NFP98Y+OjGCYIxyEQEr+nDtzSnmx0qfOdOU36rS8r8/aP0yJgEplKaq
rIkBKWb7pFaxa3XHuHaL+mta/e/54UtLojRqmxV53xXwk9Lwc/WkTLuIimcJl9cEiDC7sNLH3gLJ
HIT3mM4Ce7IP6N18vu4IxLKIyqjrMnUalBwRYi7v7fmLaZNNJfyH/nbDPDu4JsYTjWLUCS9QHlns
9mYb5KZdOiHKeZ1Ye0ga11pXX26avdmxd7VVEn5HHceagB2tkSnSwpl/xx1Xn24CM3W1lwXCZ6Bd
+jhS7VXUuokQsspRYajwc7342Ex3dnqEZOH1NaNMCJBRaHEMPlRceJWy8OMUMXNXealMUjrxlbm2
ckJgUa9FKjV85XqIfBpuF9hPCxTqwNThZs+5mxCYtO2Khq5riowiWLFAGfQE5cpGRBOdhabQurit
MvXpb2bupwnxDt9Nc5nIPK9fN7WjSftpbJwi9K4b2Q5uz0aEnavgxdCWJEwbOk8bYxeVt5n+Wti9
A0IqZ6lapFqIGGnbIc4WhUO+zNF2o6oj5M7VxZPV1FvDJrCG2b8+MGKBxNu8MaQgEmNoFdGGKtCz
dNeXVLiyHRidRyJs1kJGUYpS4KCfrME3jfxoK8l9F6Y3RUdxS1OjETaqNsplPjPOD9ZVD6Vk+sPY
EzkJyoSwUaUpliUwn2lotax9aLkGXcT+6iQ6T5iwR61+NHJwqCFgnQqYkBCtgJZiSohL5x8io7Md
4fjW16o22hrnBC9P13g19K7d88ZA3iW07KvX66627Qe2zSnPNCaLjQRD2ZVTZoEnQkmf7eqjXR8j
ZXJ7qDj8mx1hWMnKU7s2r6QbckdnmaO2XxQLGvREaLLVK42I4TwgITZZKstKZQ08nfEBhVFO6Fc+
Mjo+Y+6iOl85D8vs4/VkH97/xXP5pWWxOydP+ySOMxAlrKh81BfrR1zrn4tao1i3uKf9flr8HKFY
Aank0lC1YIfwZDu5hcD2YbXUd+ZqBCs8Uikb4rT4w7X3bE8AvdFKLCWTcAqavVtjKkMJ991xjwz5
sFt2NgrM0rvkxA7TnqofJJzTECKaAc3gTTHyU4S9Z0Ygg/6jM4LJfLnum9SEClhoqUord7mqeVZ8
N/f3lXWow5uo8ZaYilm2ceo8lQIUrnOB/u/aRLmD+sMyDj1FmUNNmICDk2QNWbbgkWFiL4aC4wkV
8h0UoXtKP2P7IDwPREBDJW/jqB9zYHp7n8S1x6qbjlQJp2ZLwAxwrEilkXL6Z8lPx/fZX71nnKFC
5KUd17KMu1TRoND1zJKXtH6YrffXXesP17+fEyXWMM7hYMYWf/ax7maQvmU+V0eNAuXE0KoFBtyH
jjgK/3CAnC0KUVFszpo+qzhuNdMt0dw6y04UzEcLNJagAkHrvEVA+3YYdjYo4MNi9HKrckFBpqDd
c/bL5nXsOidGsY05jM5qvsuoTDDhGWKdo5WV9VStcL+iMu7At/eubRfv+spRJvjfLzIUepQleh9i
GhXLG8J9XD1d//72dUlToQ/PwAqkiX1oaJ5oayiqcZ6w9qVA3/NXw4m+cWra3KWWaIv3gtkXxgRg
qDSj7dYJp+KUZdB3B5P62O7mqdv1S+MXmh6Ylu1Ylb3ro+g4pKBzJEa7iUwXP0AAjESvGhXlqPBK
iHDHbn0y76Nje/OfxtI2iBsHMpseVb+/uYgXVgUEyXqWgsEPDx9q7Of9fUkt4iYMXnxfCDZGO9cT
xoMNebhdoqNmn3KyO4WYOTFTKo8KOPd5quw/3Sml1zROfJLcESz4IH4JuALftCe75DYPxfPQxAa2
ztYjVL8ipC6K+bDk3aHO8hbFWfZtuwBUluXzdQ8hlkrMn8b5JCdqjexBG9+imnwuqdoCah6FYKLS
qyiuV6SCl/gxmiwnN1/CrHbUkYpatkPQi6kToGOMBs0yVPj6fNJPPSAYDwSgcMdzKXotOAZL3uC0
IKPOXYoKlnBIVQgwbKuN9bDBta4cFldt25MhG26cdUSuh5pL/vcLcCy7tmhYhDgmMj401a0yOtAD
yahWpu3BGFC+ZQoImcVrMOhmdENbkeGxs8+h9cOyPvXNp+te9wcUPtsQ1mpSQLIVN3C7yV13nEER
1yBfOeWfmS/vO5OAwW0nP1sTlqdFSXkKR0d6HZn1/E5fg38cjrAwIWqdJYbiGjxRzW994ZKrPAy7
1a92yY4qQt1OqYMr7b8LJID6oIRtk9UVrt23RjAe8lP5ujyE+9EPncqLj6E7PXZ7YoTbrne2KUC6
KWdxllUDnsx3xpEL1K778Wa9yYLR5S9w8zvwxpGy89tBFV4toXOJNkEm3rmMtDXYOKba/3H3MidH
i2DvGKDeMvbJjpK5f6sc/O2Od2FPiKmyNZdDdcU6Vlr/JVtsV7GzvT3IT3qp7mNDC2RJQbU0pOjZ
1H+bzey2WBRUHUbtO2YYziI391GmP1lL9SGVyrt1qHf1UKMBsG4PWWw4TR4W0AuK75QmuU97q3aW
kpKm2XR23WSmLOOx3hZZyzIjyucCZRdeFt6r6XNWU5HuJj5cGBCcnY1KVkQ2DKDc1fRQDbB6pRcd
81f9Lmu9YcfL1JIdxYC6DRkXZgWvZ2pdavWMkhQ8aR+gq/iNmdKua3UXBIxut6buwIz+uJr5B8uQ
v4DoaXQhZHO4vg+4m//uID8n942A8AKBY0kvo1VHmkjtjnp91FQ/grRj/RrXwbpQtWubE42TAv8x
E1G8AFtFW6eSzhWGq/pbFieQNjuyhAoRKSPCarbTbBXyiNVclEeFWa46v8xUu9d2HHwxEmHtpKUb
bbXFwcXDUM6kN5Tuepz9ypMOCyXMvAlVF5tYiDiYJNV5NGBEE9phJRstLpV+WuXOlUpKg2F7YBe2
hHPMkgqpy1K8YvG0oeTwfRDuUJLl1UFHtOBuLtSFKcEbrFAqtChCylBldWA0pdfmzM+1iLhWUmYE
f0jScVEtLqeRSLfN9FKCJE0jNtEWHxSzL4YiuMOaZsvYtIjf37SYkGrVX+e99sBuwAkSZOAEGe+s
wrHui13pKhERDGznBi6sC0eZzeJyCjltv/o87toDBFhuyr11SFzg8yH3hy/kgc2Pjd9R43yMCfcV
uZ7GPrdwqeXqBPkuC1LP8sp9fM/pxIe/C4TPAxSTH6PalrHEAVo/cVWC8tT2TvPINRjGfe2j6N+V
AjASx0fpgWJj2z58fo5U1OhZYl3R8gUZAqY9Ndb7RCfikO29rZqqJhu2pov9MRpIezXZxPcVdpTL
z3H5bYzcKaTybH/w0J92xNufDam6qW/gI60XPa1e7FZ4HGwC8Ed7kluDPjp01k/I6UQOrVDCvf93
bznbFjNJ6yoldYe86KBBEqgrb/Fwcyi1+WOofClSUyL2A2VOiHlyOwSRNJjTPVUqnEjeD42801C2
03zL68m7fnyS8ypgcyvbhr4wvn4Bg/6v7Cp+8bh+4bwP0248rvBMECl58V0d6MTliRqnANUI2Myy
4ZtQb19GJXcz86C1j/1aO3r38fowKVMCVKusS0B3g4M7Xe8b+6lenpN+8MrmXsnz3XVTxIYQKU0y
iMcsRYX6J70qg6j71Mz3avfcoHvwup0/nHRnr+Rjvoh8NE0ylC55u7Hx8uMO4vbljRmUfrIjhRi2
8fK/UZZlC7YKixl4/MCpGpmmPxXygzzjRJ3LnR02bpIoOwuUytWiB51d3+hM8VXJptq9iHgTku2/
DljJlwVMyjHeX4zwYVWXW1BbTUEdTl5ssPeqXB9NMGw6etUFUzIEqlrd5ZkUENNOTYVwdGiKrbVp
hbseVy8B74ZTPEqu4YEKb1ecqPvPlmQcDub/TrwtEnRbrRLauoY8ht4P+1AZXpVmwqXF8NpwwLv+
xD6sBcROZ5xhoRIRF4ttVz4bF3AvaqO5tgdkDYsFwbUF5DXWXcI6RKY94c3bQc7ZlIB50joo+RCv
mjfXe9Wod4sOZrpqdq4vHmVFALtINbJOnnpo08p3knGHByK/aiLiRNzGmvNQBFiT18SYwWuEh1fb
dnUQUSwQ0SyNZG+U7TFbqRJCakzCrrCTUZ5w4cLjjb6Lk5Ma3TGqS4QakeDyUTMuZZ3AD4b+szXf
DfXi2dV7ezpVCnVVIEy97YcLUOs6M9LxRoBIKdKctNzhlRD9SAou9A/V+O2fvOENYC9smV0ZVylD
71g6hsGwSv4ct8EqrYfrZv4A1D8d4g3XLuzMarPIigQ7HDG6++SYBJxUKd5DfZm4kvCV+D1SOZsS
HNxaslCPKmyjqP4K4RwnBQuF7S+t5pTsZWiOckYlNwj3e4vtLwZnzfY0gGIemf+mc/ICWdDOGzKq
O/IPeafzwPjPuDAzzX2vqag5Qofp5Ct+4oNcw4RcOk/6c8Z3Kn+8xXlxCbxvnTIXBnV0AucQnEQP
2fO6A8N3MO9GqM/nXv9qutY37YU/O0Qu+969tncadSXim/baOvJtcmF9yGS2zB3yo0l0tyYgbB4m
b2pQdqBDKwWiCdZCXDIJqH9L5V8YHJmcMbni1TbxU2kGeas6WelW7N0/7gUBSmJ5ZfYKiRxPPc3g
Isq92FPv9WA4yHsyaOHOfmUS35b4YkyrhTs50xDajju2Q73pjiGcRiF/vpdRoSEHKxHPEnMotuVE
oZmPRQcfVTKI+qmlp5VeadufjYoSXSA2nSKclg0a9yOrgaUZNX/mqfiaywSQUKClCEgyDhGmz4IJ
aWhuLB2c9sOkvTOl7ljhWJbq0GPwxbHEy5tdeTMxldQAhTNUmouwDrk7FvqNHkKI8XtmvVx3ReKk
EZ+d+7UY6pE/WdYZlEeYE/eRM9S606y3MWuIwIMyxl3nwhXjRMnLLMF4IrQR9KnuTPMMkoGPU/iR
USpBxBnwllK/sJXmi2SxCLZGu3iU1RrqzJrbx8stk0LHyuzFGQv1Y2cPxBgp9xcCkcpgVSG3sKvo
HzTjQVM6Z8hOTfZXhYHnkFjMOJhyHUV6CDsLxBDwArtPgnBf37T+fzjtNZmAxi2CscujQEw9gGMY
tDx88eRj+K5PnPyu9ngpXeoVQeL2vnSPltnbcF+8cInJiHxeIpxHfIFGFV9oVCpP4SytM+F6nLWm
Z6Gk3Vj3LckWx4P6K6gpvj/naRXn5gxrcFIf6oxudOyPnAKyDCiE5rv4mikBY0C6Ec4tz00l9b0Z
QmOCiMQJjxSbeBKrrsPWxMLZeXnTrLUHvsmHbK28YqAIxwjAEt+ba2PQ8NiNoSzps2TtDSjOJT3h
iNR0CSCCbpZ+MDgoGkbnt0Z7aBhFpkfcsW2xS2dtpGlRY6AiLByax8jv98bt2yPwTejC9a5j8PbD
6cUzhIAZ85JL+cCxSn5UYheSZsd4p3np59FPXC5+ADmfHVWeujmNFzaFECTtc4j8SjbuZ6XllE3r
0iUWm95wNiHme5V0mJou5V1dneVm9eCDGc4t/64J7sKMcD9PzMTOUT6FU8X+z0i6dSFWiBqJ8uvB
pXaKOvYgifaGePanGS/KbX8ErTsV8CrEqoiVbEkfT3I+NqhKObIdJL/eRZkjPSXohst3CvQ93/co
/G7d5Wa+k97a1MyHaa9/bKnk6/YOuJhU/kMvjs9KM4ekTZFonly2Y9BN4RFq63cH9BEFBRVmyVsQ
eGGNz/+FNXQhTVhAVPZqEGkfgiJgwZuMFUikr281an4F8KjD3qrWygR4tJ9X5UWRyfQc5SrCnSU1
6w4iwtjLI+pH9H0VQG/9ZjkNUFvkh0fxujxa/vVBUSYF+KiHKlT7GoUxS/+klLeKtDMp4vrNw/di
gQS0qKGFPsYGDxPBLodjI8mf1Q6krem7wc6I4RC2fuPn07Vslmc8KIIJ11OR+bfM2Ndj3WEsOpoj
9VZKzJ5I0VeUsSIZMxZsqvy6/1EbXtf/uL5A1LYWGfqSNknlQcH0GZ9kF9HEY3jogsi3ge5ZYLpq
IH+AWoMfgRwOpY+Wq590FPFRZZ/USIVAI7LCNkwb+EmiGnt9bDw5ld9bFZULIfaYJUAHXrXXtQox
WLU9tAn6kgm02I5Ez84osgKtRZgYCmdKgKBGYLhgPLwpEYTCM5+Q/0PHMHhGPe3pB0pNvIiU0KFm
UYCQHC9ec6fy4bEfVfspjEtnUQkdB2oKBRCp0TcCMi++BUo9kAfrNrMptjJqGAJozJmB3HkCE9bk
L8M+Hb1aOlx3+z8cIpqsMTQU2YbYnp4rY5x2dohEs+5k97HLnOq78YI8wOClyD6oFC/C9rSd7Qme
J3WJbUgMj07jkrmRVT52WUb0fVEm+LRenFRTYUF7lqNFnH5E7BnOX6/P2faynIcgeFddJLplRYig
lXJxrPR9Wd2vVHqUGoPgXXbWhZEFZRzPnh5C+yQ3r9fHQH1fcK2YRXZm8lbcuTzloIFW58frBrbz
oMZ5loTjKEl6nLCcE2pGTqtz9Bvrod7zSFlF1/6wV56u2yMWRWw7VzpdKyvwUnrWWjizUTjldFsa
lHIqMW1i57kdqfVkmAi5NBZB+HV6UJKY2JHUQIQ4FlHWGpoyNkimJCcjHw6tpdwlIYUt1EiEg6au
1h7dkXgpSQ2/rp/VkDhP+Sb47cZ8Xn6xtRz0i52p46XPK9LXoU2cGc29BfqnEiL/tk0EdWFI2O3j
3CntMGO+uEi3feLd2Dn+NQH8QI5QbtHey/sx9agWNL5Drg1QQAHFyGo9htg5kld3dfE4jJLfYCNN
3W06vgwkr99msuNimAIgVIMO1fgK5aWtt+BZIfO11NH9GUUPbWBSIE0tnoAOVWrOas9Tqkv5LYz3
bdm6YJyuSOYh6vTRBJCQx6E2yg5eyIv76l0VRHflDQtG9Hsue4N6siO2ls6vOBcHg5YVMko5AEkS
v10M5k2pKbdNGHn/BEW6cNldstIoiwjN+lrxXc3cRPmeyYSJt7z5Fe/TBZQY6zU09BRPt5MLLslH
7ag9WsfimLxL0WfS+vF+2fVHVBWjA1negY7/L6mVzg4pEqE1mt7IadPxXxDe9bvF7Q/VI/ReD+mP
KBi8Fa1y8TtajIVaQ45rF2sY9nGWy1zfI9b3LPuQFbveph7f/5Ds+Xl26QKmJOPUDPKE03E9dX7+
wKtOlRKipAqSi5KXBoqT4P//5jUCnlhmlse2CsAc7OdRO2jsdhkJrCS2tdg5Xth49xm0SfMa7cVm
n1foq47yB9DsONeHwnftNecU4EMpQcARjSiXWo7WsQuSu+wgBemRbCzgZ9Q1OwJ6JHWZtiHvmxzx
4skryfPMlZCPQ8uOG31YXqneNAquxH7xNY1kvCLzYkzoVnrJPkE/nHzQ0dD1/yMESiyX2MFgW5HZ
TQmsNejWydSPo4bjDKUTVL8asaVEKUcdzJpFq/Dl6p9m41Gq7mvqlKZMCNGGyeRZGtc3Ps2nUf2U
SIEdE85NnMeGAAxW2kelLGMUvfxjmUcH5UguY71jWUd0UIJLmqAt4N+74nxihT0oaC22GBiSrN6U
xk2y/ltAawh4AN6CKcxjjMdaTubcOdX4HDLbvb5TqUEIUUVoThkUYXCVMeRAg37oQuQBqHUXkGBY
jLGPedN514PUqnLm9agp++tjoGwIKGC0Q5+uPWwU6CdRNcth0XOlUV1nxEyJifJOWZLRkrDck4tr
+EPpVVBwRuFpCEKFdJ9+WlNnJjIMBIyKBdHKME66wtFGPuoQCkqCacf8NqAOnu3mx/NJLordKMs6
pmAeA6rdLk/ND161sno19Hm1l9kt7/P36pFnvXDkEd5HAJyYSe+h02WUOgxn5b1cBVrI3KED+zv1
pk14iCh4U0WDNSUJPGSdbrIicxYWOZ2ZEKOhTgeT/4yL0GS27AbyThgOr576T5mr5GvOghsv6qcI
r99uRbhYNQEfKhywQx1jUP3OzPEg1QWSP33E9PnrcfVBivxAPUeRAxTQIsr62kw4xOon6GX48350
zLv/6mVQGXPK+wXosIy+Swe+aFp2yKGIFX9op299+bAoaJz7vq6pdx1GqA0uwIhioGU7t7HBze6D
bPlz9/X69/nkXDkvxJS5uUaJlNsYj5RBcVH93FmB3N8UeuoUJpF7IfxdTJcPEDrO04abMg/hiJd3
pOQP10dDhchiutzq6tzoONlCtDgo60WErD4pH1Fo4Cqgfjd2xqt56FMisNyu9TFMDa3FEGuWZeFq
NYdjvww8SF5U07eaPCi12AdL0n2P98RitCu/UZoda/vVyRM90AaJ2OTbXnL+AcK9a21CrUpl3O3S
Nt6HTfJqmOkzMbXbV/2zDfVXHBnRb5br0ttLW3/Qb2JvRNfqstN26TEm3tr+cI882+LjvcCscLLi
BJc4pIEOCdekPmR+5PMYOvS+RsfyZnTb96q/7OePnGbdeJooaqQ/5G/Ov0BATdtUxoWpLbK1t8OP
9GPuNa7kWrdt63wdvO7WQNM9NPmIYHG7Wv3CkQT0lNO0H00GRzJPNdq44tOwS594+whVa/SHPOh5
fAJottnatBkPHHibn7nr3PAhmp0MZBD6cQwmqID7hP9wH/wdac4WBeSsy1iWZd6yziV/e8Ud0XaM
96vJk723nDtN1EpZFLBTUhY9shsU84Iw4a301DZh8q0sIogfKUGVbXj7OT6x8tqaFKvIS6TCkvFd
0r6TisTppu/EJPJJujKJYsm1VM/ZMsRoGW589Wu0V/eWtyI7Vd3ZfnIA3rznIRE6DdWXkUI5anwC
xij6tCyVjjTVZNauYc17te5ROEG94VI7781zL/b+HKNgooxR+8Hrp5gH+Y7ltkSr62f+Pqe6hZdC
IkB3UVJB5U4JFBVLsQd1TtE4PCIRl6ReKWX7fsqJA4qaRP73i8GN1vJ/CbLc8MHjoZeBOhAm/hAP
nR1RAJFsyMI6ZUgTcZ4XlM2gRNiGsK0UlMfhRtpd90i+h645pIAjiTKlrEuRk82B1Gzf7vUAp9CR
Ejv+w23gPCgBPdo4ScAUjOCB1z0reA9k+8i3POuWGd6MxMocTDeVb93VyD//64TyObhYtJaFURTx
Omiey49dfc/jCfkEVoBd/Eg9sREeIhZdx0M1tguktiDrnD3GWvZdS0NXkay/aU06nzS/1VrLYKCf
I6ybuTwsWdCjzSbXX5Ls7y45P9dNrLQuulqFIireI/Syb51Zyu6Twr5P0VBx3Q+paROiE72S696y
EfjV4bGVn4oYBBdP/2ZCCEqSZm1RboQpa/raq0d3wQNH2nz/NyMCQMiNpJYtr+/P2EeG1IQVnrqW
SH9wALiyZxUBICpzNECjCxvWUDj1ctOY0DJmd/3w8d/GImAD8h/mmvGbZzzjUd1gTof62zAhrFB4
pwjQICuh0qCWAo/GuzCYgiowHtj9coIqui8d6r8SMrvYOAIYFKMJDOcVlzkKwQvUvVvyl+vTRhxD
Yrl0NHRaaiuwEEeQX5KG3ZDX/nUT1JyJJdFzVxd2MwFljLvBT/agcfOUQ3ZQXS69Q7EFbN8xf2KA
WBGtFkZeQAcSG8esnVQFVRtrnKY6DeGAyizinrI5e6ZsM9VWQY71GxcjhMasuUPzdybvq+Ip/yum
tvP3xYxbpmj1WHel7mX5wSjf5au/jAkBZtyHftugFzaE+2Rh9kbPOLunFoDoP8iQYkMun0yxba7L
hRlFONcqU1MThluWBEUiiI5CBOdzJr/K9kupEmlpakQCPBflMBjK/yPtu5bkxoFsv4gRBD1e6cq3
VbfUemFoZOi959ffg569UxTEKez2vEoRnQUw8yDtyZTF5XlkTxgHA+V12x8W7dFIHrXlTvtQH9Tq
bBxYD0mDgV8DQ+Nj9ZemN7ZaiPZObqe6ViI4qB6yLjGTAV+Jka1rGKmb9t2ePPYuRnqc+Dn4GCfb
SiCH2+04ymlf13hLMbyXW9RfIvNShZ1oH47AhPh10aDuKRNwpoFBj35V6TNJRK2u7GZu6TeH2KaC
nbNmg4Ms4VOr+Mhh2xj5EhiRSAgH1H0LotE5DxGvEAkj9R1WcmUPCZZg34ZSgRg+gdY1USeVwQzH
FJklFHYieR+OP27L2I6Jrl+eT52NC8VWYEY5KO2VXXWQ7NZJ3OEU+INHEEH/vRpY5IkK1IDPpRX6
mMwpmqVcrOlwUAO+gN9Y4IkIEMjiYGHBMu2xZghEW9NtusEtwDJIsGN16oxLin2Ut+9R9K3YideO
vEHToevAA1zFT6F2V4KGQZTkFKEC32LaWnKjqYyLp/oyz056x8acLAz3uuYLY+MpjuImeNGxOFyw
OqWM0xQF9LK1p3G2i3Q3y99uX51IGThfrorR+5f0AZK3ORgv/1dDH9tOyUrLOViguZyHC0FjKUp+
R4ADhtIM27INn5ENi8oGogNx8NAu2EqN/YboOmh6myaHORkFALSdzbueh3KNPXhy0KwxYW59xiJv
uKf7ZacfGS9vv/9PH4dfQjksbV8pGPB2zeE5Mi6liKluM2BYHYRzFGIzHCStldA02eaFnYfFA6H1
vpMCJ0373X87CwcJJTUDEpmMlSU7YhFHogs8kW0W+tVhOBCIpKStLRUOIiPrYfml6D44h8fvVmQv
joUNjbJdvJifMqE6sF9+49WjzIxX6KOoqWHUMl69+ZENh2ERjIts5GPG2s4xpiXyurdTvKuDcrCA
5OcASi2YU+1ZO+LW4HtS75AM9VjyWk1scrj95URawkFETNKpxXQlpgW750Q6VcmxwSZp8NvcFrNh
uIqJZTP/s1Ce5weCa6yUk4k9WHN5l+m7Kv+/PxK//X3uGF1dhvFYIDO+lPk+iLMvrWp4rVSJ9HBD
HX6Tw6GdjAULupLpBFklRmTdX8qf1V6z1V9sCDbb9aL2py19+E0gh3jY6tSHyYSLkx+lZ7B3gjtt
LNCVx2gYymfJFa1rYRfF6ftaHt/7vJSgK89KFIwK+WEwj/OIdiHtobJquwKb+22l2HgCf5PFRUxh
P9KxZkpBsBlXvWvD3fiB9V6/ieBA0Aq7IrBY31OhxnYXnmt6bENBAWjDhH6TwYFfF4Vmk7AsJxkl
t4kre0KXTfVLJ6LBUZEgDgQ7RZGWZATrSKf9kOSnVNHtcBhtbGgXWOv7jPAtLeBQL+31IU5YgVnv
B9RBm+XHMBRelqFIOqVPLShkU908qmiLWtLomE7g6VjApolZz3kkbioFBylCA/MiETvOq94JLM2h
DXb7dYWnSam/6HRn5q2rT8ujoWAnzKyAIMbqd2YMHs6aDoeSmF5smLlTKK3kBB8Z7Pjto3E4a2L1
aRBL0L288wPZr0QvFrPLWzfIARLYsuRcn2Tkgzrq6nBTamMGHxKxm/oNk7Iw4Tg6NqEhmFcRmRSH
T00rI3fLFmsGoGsHnRQo23N7NkW7t7Yc5t+uj4MlrG9sh4BRy1klSexW7g6NaTzGsfwtpa66SE9F
Ez3MVe0lWuAM09jYYaI7TVSd0TTt/icY4Vuxx1hGODLhzJO0HINAeaYZ3Wt69XpbzFabwvrMfC+2
kuRpWBaQE75253cKRqwdfpIf6i/m7h3+f1p3lmjEnn2wG3rEN2eHI51DmYIaCiuU7PlJ7kuQNdFn
VVUvZhl6aTUqAlTeRBkVm+E0ooNinSeci+lQjwRkGehwMr81Xemqo/SSkGSnDpngy20524q5ksWp
UVGQSSt7eFcgmQD7+rCPDyMyMcpJxFq7FYyvJIGU+nc/bpobBbRyQLQGDmRU2eAOP2HTD2Y64kvt
TthK5aS+OjryhzyGf45o8m0mfabRoGM8WFhVstP9elc6xqfvrK04B0m6qAFv0/5X0rj3bojrsTNa
XGiNQExJ7Wj6pnaCXkKRDO69myrFykIKH2ievrZd4ljosRCtGNj0F1fn4J+63goiq4WMmByq8sEo
BMHXNoCtBHAvHEGzT6Gwil0LP1sd7ArKl516P7if3cSOvAL1apG2bzTj/KaD3JvTpqo+TSacVG0n
fWE7Xxjdg/WFTQCIWEZF98c9P9jvOKhmD6xKyjcVvLRJ9X9PLfx2Fu6hiRPsTjJ1RHzNpJ70JgKV
CRXd16azvfpGHDrkk9pLKluey4K+BUHf+xA1GorKQ+nOaAq7DfACveZ7QUo11WalRpuGNHdOUCOF
Nk6XUszqJlADvh2kHYa6rRLIyc7U1rDvc9pTh/XjDhfRWIPoSBwcFO2Ahc4Sqmyk/BTrd+XyYH2A
anmtCHznh7yEajgbMKTFbJw0eZI74z89SOa7Ka9CcKOrkY7RBszIxgG2FT03YARXiFPPgUAQ06c/
3tqrvr07ACtBDVpEdQzrYB6ofAs/Uy2yi+KhNfZyX9uj7DaDIJG6lTv77e44QIjmAeu6ZFhp7Q0Y
xQNtu2cdGHE7o7MVQYJIFzhIwN4esowE1qSb34zoOMqvSi2Iwv/lQCqeV6LK4MbmZCxFrnckBD+b
vBs92ct8YtrY+OlqfrPrP1OBs7vtqVylcRhkzXoSDgkWpabpYdSeh7R29OkgJ+XHgOgqiAOiojbz
tO1U9Cl8KQ7ZA8vjBy72LISDHe1TP7gTeg2Co/EFS7npy6xhEtvGbs6sdEBO+c5wlXvLjh9Uhy0r
F2ZXRUK5eDxCWRFLjwFMo/WcD09l3zpy/A0/RWBnW9k86P0/98lPCVSpJVtNBkNrUIRjbDP5JdxJ
DsZCd8FZ3cEBtJvQQY+oaAvUtg1cBXOui9rStMSSb2Q3mso2iK/3L6boZRTdInuaVygidZpcRQle
+dQIHFVrbCOVD6pZnc2Cilpumdf6J2Jdz8POu5IlL3pq6BXOw2rO0xfFkezMD5ASeOrQ5UvAONIh
U6TYqUsPKajTBM7tNmBexbOrWIkfzFKrSdrD3DFVQkBJp2NTbeqLXrHtJNhKXzhYMUgGWssQx2RF
W/VcO6EHNlks1NKP2j75KeodE2kJhytSmupx0+NYObnX2sImoLEoRBlRkRAOU8pswvZd9m725egn
0nxvDMVJnoRcSwI5fKkzrAZZXyQYdXSefMY+SuzgDS0qfufRXedEHhXmELedz3/U4o/CpxHNbcH6
Buo6tKcptsGgLchQiV4avs7Z6nnbxwaarhk17gKG2vRS7Vt3wqjwuC8/9lBfT8ThRizngTYmSHf0
+fRISzjU2E0G1wBLH8psp1XN62KmJ5o2jkqHh1CGzmiNwNhEVvAH0Y41z7rF3OHgUn9TPOyGdjWg
GIpt86HbzXuRPyy8Yw5dZqOsh0JCJkAdDccolFOpm7mtlATUoXl8CVv1XgkRn+WD11h17MQ6ke1Y
XyLBxxbAjMXBTJpOuT4osMf3zpoL+jWOrBoizBGI9JaDGW3U1UbOxr8pq4czqi8OgvVD6rAF3MOL
uKFfZJsc0AxYF61LAXNgusyWrE+Ufq7S19tRjVBtOKAx87nLB2NGOLNjDfUFSpqTnaFIC/Pf0QfD
uy1P8LH4+mlK9CQglkT+/li7bj++T5uIEh3b2bjrm8CXT9NIxl4SAx9r+t6/YiMBrEEebc2uz8m+
8zQ/dSU3/nz7bFv82GvHhXLxFNKMZm6mqJYt34mfntLHCeXu9Dz7Opxc5rZUl+RSOSG27M6OKH+w
rS0mUQ0ia4rG0ytR0HaYQwaehkL62puYl1NUFNI+5iJdpXDuSwOazcpixpaVml0a5bGuK69Ie4Ga
bNvaVQw77Mp1sCI9iXUdn6+RE1urwXkiypxuK+JVAocaMcqos7XAuNh2p36HupnP6AxFZfx/sa+r
HA41SNtEageu+7850z1ySsHuYNisQKftxYOuDBP+dPmu4jjMkMnEVpJAXJcpYGuJd/1s2roUvuRd
6tSWdNaDnggcdnZVt2RyEAICtsSqWrRLleoMPprBGRTlkgxkB6Jv/7aJ/cuj88/5+AJkl1WhRBY8
tazCmp4YBAOAv0o75VQ4ucCgBVrIczCBGklVogBamNYveeNppuA0govTOLxo5A659BmeUN6D1FOJ
zyqJL1VHdpMl/bp9cQJ11zgXpcB2likuoRcK1F3ds/ZTFnUHArtl2nxDFXguJnWstTSKkM62grNp
jY6U7zuyJ1Jt66LhM9HH4SCiGHB7U4Zkgt4eaQ369ejn7SsTnYV9vRUGVQSlx95iO7gnRNnZVxDb
2ZqhObl11FIRe/2mKmiaLFuyTijhW5zlpKFhN0GYKt2bpnyO5ENXpX5JRMxEm9d2FcSnDoa2b4ia
ogRA4/hImnTXq6WgAiA4C88mMOWpFqONFg5+vJzCMPeoNHsYQ9mlYyUIcbfxQDM1nEjRTZ3nZtal
PjLGBl5v485IAmtY+KQ+sTl4LLb3RSonlMaha6LVegUacMaDq4FoPcOiteak7uoDCnw7Ufi8NR+l
oMP+n7NxuGrosRwuGeJaeYciBJp9gvPoh171ubNH18KcEobx/QnN/aJzbj4iV8E8yKamPulqDJ8w
GpM7WQ5RoA9soOHe7Hq/TZo7SYn2t42NWesfwLESySWXykkqKq2EyGGk9hC/FSA87BdRCnfbLdRl
y0SjMNX/WDvbjcEiKzmulKVU2ca8MHWn0xLa6BRjWjPv0TGBmrSob2bzeCu5HJY0KPZb0TginMcU
k2aUPlHj77XSHm7f4nbdaiWH8zZov9BWNRHOZ4dwL9d26A0n64zham967ZzCqWV7Ee1m3c7XrYRy
VkGN0rTMCkjMZnLxurhkX/ks5KZYVql9kY4gHvBD1xQKZo/WH0qzEswZSDDN2qAUcEbj1+HMNkdO
J/2p+sV8q9Sd/xI1T29/RE0lOlqzNYVn3SinVJFqKyCYPzgXyd6w7Ch/EnzATezUrzI4Rclis8ek
PApn8mNxYDt90HfnDp8NNzwwdrWysIcLDF4QQm8+CiupnNoUelxbZavDSa0HW5YHf2xHQZJEJIJT
kq4Y1Fmr4SQO3eQvlOzApuPevrzt+Gt1DE4fkEWt5wiNoHBygp2ObaksSo+9xLIlR7MV1Uk/MROv
T31oZ7tK6P38C7z88/X4bFpWYWot6BBU6Peywzb51C/YFQC0/pu4CymCfePfPrRAYfhsWjV0dRUO
DUROiGot01XCp9B40QtBNWX77bteLp9SQy+6mRUxoDM6sM7n8Gi8FXtWu8l98+1jeHm9SM5dlUOV
UjNuASkS8Yr6R5d1tl5//W9Xx1R25eC12OCTBApUsq7v1Kx2lGiHIBpRrYgBVQAc/PxAQKVsaVPo
5aRGdjU9VMNiayjd/LfjcNBBqijosHkcTbTKV7WZ7Hg8DuAP78JegBbbMe1KFTi4qIxumLo2A+7m
HpvcHi+RnzrJrxq0W9iWLWYsfJ+P/BPpr/rAoceEF0bV0445Xqgc7lA5sWeHVf1rB/xAjrq/n56X
vfKABa2u6uiPss9aroK76VVFxUGUahFgmcXhzJin6GgvCL5nUvpJmx4JVl/e/piiO+YTZRP4jPOp
BpQEl8VHOhfchtMT2S0O8eS9+UM08y9QUT5fZnZpRGjA0oDh5E5j4EkgYyCWaNJWgFZ8hoxWdUtC
lnXpwqeC/IWAwI6DxyD5cvv2BB+IcvCBgaBQ7SaoC+20p2Uej6X8oSrQ1QYoDx496dQw1hC7K8cF
e6MU40crXLjH1PqG2vPjBXjO0oXK72WMBHRH3hLZiW96g1OeTQfNr+gISPGy0V3ps1SSYkfH0NcP
kY12BAf0oQLDF10rhzCGlUdL0qDsrKHPsDFQaFAL//aXE+khBy1FoFvazHoeqLkfMHo3tL5mFQKk
FAnh0KQ19BEdvgXqNdJznz2lrUtFc/IiV4ByGNFPRYZOBzhyrLBWPOj7/EXrXMMdQe067DAxi2kN
ehBxAN0+mcr3MUYGxZadBX3FWna00swmhh/P329/on8JMv4/GKt8z+KkTUMWj8CK+PVvL2fs3eqz
erGeo/1wmW0JDVkCv1h0LuX3p1oPdSWqO6SvkllHWmE6pKR0ZaM63D6aSAyHGzOyff1UIwsTJM9W
tNer1JZ1UcqC/ZF/N2o0wvx+lkLRVVIGlIVL7et0IHvDJZWj71Qvvg+c6CDa1nLbalWZHXrl5qhW
Z9X9AE0s6xfJdGURSgk8Q1XmYKGrKk2dGEtSGdxJ030nnRKya8pHY6hsCX3+Te6R6VLQxpa0Ynf7
i91GSFXm8CJpwHTXT1CMUZdtop+b9qFavsqFn2EQTBJNUYv0gwOORQKHeJdAP4zck6fjIB+0SnCg
LZ40hJZX6+KAg4AfRtFy3ObfM0TlY5za8W6xFQydSoD++pBhNUyO+lW0w0Tqpf8sigYFp+Q7HUGN
E/eWytyb+lLrD/P0HApHaje7HK+n5Lsc42QZh0IBhozp52iJbcv0EHIWdWJnoLqSg0PV3dHCS3PR
0gOBNbwr88oa8mIyaNZhSsYMWj8d6+8hLULB+yKSwcFIApK5JZ4RKlXytBuW6knPGgFSiYyOb3s0
ozwwVTZTWb43B0ZIfGoPHSjYkfo8iaiaREr5/tqtbm0yps6KlQipyK+1V2HPY+Q3p/nH6NdOvqvA
3Te6zOGmD71depMf+yL6wO0Ofd00kR3XMCrI12KCLi47tcCb3XrBLs9sRqIhedJr8CMssUGG8TMo
HUal7VbUtbj9Na+SubenLC2SVTlzSfbGjviFbyRgyG3d0UUsvM9A0959gCEUGHAVySlQRExpMBcU
noypclT9UyAiGX5fVfvnI3SVwA69+qAWTcxaTxU082EQCKOKWDp8v9jdJ3UfvKW7ymMVyvJhBLk+
Jh/c7MV4Uvai2ug2zlx/A/8wKcEwNxSnzEuvjE/ShM1Ago+3HW9cRXBPEynUiIY5NkrUklcMyPEO
pyjbF/2HPGODECSWFUJkmQNtmRRjO5MUcBZeuuG1Tj9SUrn+fR6SjbEeFdri7wfB3TK+Zslhig66
JhhV3AaVlRguC499Q2UPbmu4Jn54Z2IahXrTsUdEnbuhkEKI3ckfKrgSxtmVmY1hkow5fLr/oZlj
LYnNToRdm1q2EsPZkoLpS6uioM7TrDuldEjtC7dnbSLESgRnTGakBwaJcJI0/d5it7CoTiw6Amco
aOIEO3OBz6LlCBokZwHN4NKJ+m5Fp+BspbWmuDUKpLc16W5ZLrL1eNtV244bVtfE+WoT+Nn7KYMx
Nm70oDmph1ZUHWskyS809Drjnrx9rDNvJZJz2IKwicNCwqsRqU510PfBAxKJGOhClip/ELMvCQ2I
wwGjGs1WorDT6Lz4rOk1vISHxfk7HBeV6QRqwdMKFhkWgqP+gYdJP0jVX0HlaoYoVBYoBc8pSEgp
pWZZo6CfxJ4eYLdWk36/rRebGH39Ru++x+oparIyUCZGyxuU32u8AZ1lW8XgJJ38EbdsJYhDAvTh
1KRogARyYOzHCvQtqYjla9tNWcngoCDva3BIMQSdUb+ZDqylznASf8pt8pjcMR9Jevtf6N2mO70S
yyFEFpBQx9mYy458w5QezGQ6FPngtG33rRvHs9S0+zErdp2u+PVc+7c/4WYUthLPQUcsk3QMMwCg
au2z8K3NT+F0yPTYIbNsj/DLbosTvBwKByQ0mho1Z97oLJ0VTPxkPgX55KCWTtPELkkfxv+IwDwf
YZ60lW5WMTz6qHU03dXL1C5FYx0iW+PAYwryNmoMFD2m5mCyIdT41+17267UXr8TT0M4VbEamQus
mS3BKo9gMXqQn9FXAM5VtlsidnPkESddPOYqsHGem1BD/rWbKhxNgQc97hitLL1THorXYI9ZV+wQ
KJy4dT7muq/Oy7sYlYmFtDLEYnLXye+wHdRj4UqOfg22ryo6imaORA8A34Wp1JkWxQP6W9tj74U4
Jrvb0ceaBATsogdgW2E0Q1EtqmEvOWcHJZnyBtMkaJpoPiOJmaaiF5vdz58u2lUA93x2WWNO5pLA
0I6sAyXxJWf+AUpJr9plzvB2Wzu3deQqjFN/M0JMW0pI2vfRF727i4q71jjkoYgm418+0T9y+CJt
a6WDUS0VUwrWA4LW4GeWRJffN25ZH2rLN67SOJe6VKM4mxucavJVf7jvL2BudujL5Gj+cMFEuSh5
Izwep/PEROtMZAGL2fEwP+pMYHDOUCMoMBT2obLR6nTck2oao9bFWQlcpLs6Anmq9NI3n2/rhfBE
3Jsa0aFr8hZXqN/Pr5UfHBDnOzqcRtZKLcqgC2yKr9X2y6y3YYN6+lj8aqavlogbY/vtuuoD91SW
qWykegCAkI8h1iCkOxUs3sr+Y0NRqy/DYYNZzmaN1D3Ll6gguC7uh78CtCIQp7E76J0tioD/xbu/
HozDCqNZFvDw4Su1XvRpcmPTTtzS6TDhuYMf0jnVjhaO6Gttl1lWx+RAQxqaKcsrSE0OrJ0rcbu/
Kj/ywapYOawInLrBU9a5tzVSoCN8bTapTLlbRky+xFp5lxfW/RB/qE3zei6+HhtlganpOV7qONv3
w+NUv9w+wrbHhmZTahmWib/1e/5nacJeKySkD+MBi3nfamC8nDxjpNTuaG0Po0g9ttX+Ko9T+9ig
GNfXII8N6aRH7TD770M6+9vH2nxDMANOUSZU8PBzeIS5ynrKZ0y06+r3+Y7oO6N9a6qn20I2P7+J
B5dYxNCwfO33u0ubNGrzEEFeumBrwlSA3CYQdEttl/9XMjgUl3TQRcfpO4qPnnUEn4xvPpmYySu8
6iIdRJRO21QrK3ncxYWYbkIT9YLGQQmJuM5pkvskepJTd9Ezt4susfJjMSWBHW0GsCuh7KJXkV+k
6pkxBwhgzQZcVUVmp+PzvPy8/bW2VeL6tThNj6OotNoJQizNj4Y7Uj1LCI1EqTORTnD63fVtmRUj
Rn8KK78YeepXtSiXSTZtaHVdHKSnlYF1QEwndJv5ltifc9QwRM+WY80/piPr56cPSog5o9hVBalB
0fk4dI+rZO7ogIc+nd2+P6j09fZXEp2Nw/EAcwPaEiE271DYLZe3Lj1GyT2Zc0+ZQtssPwXCXuDN
6ejrdfIoXs1ZEVajhlxNhOg8KOyx3mfkIMX3rXVvZec2Iq5l7G6fc1vlLRWru6mMSRzunOVCA10u
2T32IItUZltOMhvBusCytn0mNEX9jxye9apR04JxNzK8JbFt7oPDd+OZ7qZd5YwnUT/UtoldhXGA
GJVt3ic9fKZE/Y4mZ7tsUQKih7EXKInwVBwqmqDfMEwL8RzbI/O+9+4zW2+ErR0gfBFFV5u+hUXQ
Jo6Kk6Eq/N7NSUUTYjjhma+98Jv8yngdJLAzLYgde5/tOEp9sJvd1o8tO7MUSmVTpezzcfrRLXlW
59YECtuieiq66KnWwm8fEKGpBogM2BPGV9Jife4Mwpaw5oT+1RflVymlgmd4S8utlQjuO1W5VEQ0
gDVT5VymO7n6FM+CflSRCO7BikBNpoxDBoLkEY1Q5hupz+Eo4o7b/Bqrc7D/Xz1QVi2n4E+AECu6
GOZrEYoaCjYF6OhnUhVNtlDx+12ANmAgQZmwQGvp9lT6IqFH4vbH3rymlQAOt8dyolYEliS3GJ4T
a2/0nwJZ8DRs5jytlQxOZ5OsCw1aNRpCmnjf9y4pDlayy51UwsCtZfeH3J31XSDjH5xREwAq2TZT
XYWdgmPeoLwrq9KsT0YZg6+aomNopC0PS9HuJ/p9Ic1bmpsoLgThKY6lJ3mQbHWOL2YwvRkN1m2N
aJmWTTsOc902CD0aRLuXaBzZpS55stKdtIQcu171wmX2JAspfRDrdVPp1iRCU/lCf5YzOahYEYnK
YoB3iuYuScjJmGhhV+rU24NRe7E6fOuHPLQr03R00pzndnyedPoQdb2dKclPjKK+ljMKOqRrT7Oc
7mA/Ng2KHyVFv+uSOEWEpHgzjyc6ZXts0bPbuPaWKvsU9uUnbUq8Zl48NcDYtlxc+kUGsQ49UiP0
a0zTSJp51gtsWQ27T6FZ2ugv8eZwsRui6Q5VWme2yDMm0vZZ1r6ZM/2MCPXZHILBR+Hks6ah/0SN
TfNYaNZDx0b8Bw1d0tOoXVRKPinjeMo1a8BvLyK7DRUvMtXAjrsgPsmyMTvtUt0NXbqnTRLatTzi
d00v8RTZJkGnR5vNztRngZ3EvaOkyY6Mw6tiVX5OtXNbDX4bGG6vzo95K1rL8y96e1UczmebxyZW
hqjX3AAM5fasBU+tOaX2IIWfpbrw8iT1ZNX6MU/hT70d9q2BlRpT9bPU9bNEox9mKL0uWfwRXFtp
M4cI5TAkXWRgwV3ZPswx3rjlJNWz+xFUuJ6cQwVdGyQd3r7mhvVdbjV2NN4T0XoQ9jf43KG1OgiH
CuaYhErWoFeql5rLECX7RgHbja6HThV45ImolaCdf9M/XknkfR4zW5RGYoRPxdlyGBdM5JB9+jN8
zJ3YUY+FF3ntCRQgSEWIsm7bOP7PhfLkn4vVSWZRoadvMrycvGrDj9sfTPT3uQcVYzlL3RmAWKXJ
sKivcKgh5DIXyeBeVELqoGvaFss1kCy3fhnoKGo+x45BbdUpjizX1oi8nc2CxPqTsd+0emB7CqLA
NoZMxp6O5Zige0K4uZ8eJ4dlqvJ7xpXQfxZlI0RHZa/mSqxeK7TuQojNAsPW5dBP4o9Q7a5PxoEL
Qls8BDlExMmvovzclpemEGW/FGZDN2xM58BiHPQhk7Fbyh0S5ZBNiSs3qm8pJl67/qAoANxFM75M
tfFlHnN/GOdzXBqvtJO/tFHysiiaO0dNaPdWdKjNaJcGSeXJi+xqc7vPpsFP5Pq5ja07lUonjUj7
vIscrchnO1XhhN9W8W1P5WpCHCbllg7oH7DwQFKDh8SMXfTTHJC+cj4iBt61Tix8Hz5DVDdl2OUd
XFOlfernY1ecWlGMp2yr11UGp9XN1IEnrYXT1U3NazUreFnnu6nWcruJ/ypk6YD5Nz/KxxOZ6lNL
41clKe5AjHdXSYlTyWyaoMrv0qHf91n0iibC0zLnfpRIB9K2f6UBuOWmULQDfvP+kUFQCQbbVYPP
anUSdKiuEHlMID/DD7aHCDTdogiOhYJ/aOxKCgdkZNbygFJobF4+ZPmjNTwmyyVGP5+WwmFcUijs
kwR3ZPRuf/bNT7KSy4EbmpajeWZdQOHiddpXSxc8PqLb4z55HOi11GHw3U3Dx9B4SKNvWfbX7SNs
GvvqCOwnrEDLsNqgmgNc3TvPESoH8YGlfEQ8R+8tHbc+EYdcg0aWUo5giCzI/toc0L8APsPMj57Z
FKVlBzZ2ZO7Z/pbQzXaiIdvNTKS1OiaPaWlVTbWFYzJa1/ZuOVV79UhQcRSV5kQqwQGO1rSjFi0Q
lGCxPHk0y5fb34v90Fv3yDlAYUKasa5rGFS0iwvJTijWFKMI3Ed2VIg8uveG6RvS+GzWWGUzNSik
DagzotCN3Qw22QX3qlfsilEAotuu8/Uj8eWJMVsCahTvuohavp1+td4wn7Y3XzpPdvv7Cp3AmTOL
KH8FRsZPj0W5VrXdjDOmClbWRGlnl2nlTOI1PyJBHFokpUl1CYDtSsMXI4qdCDsIErX0byuIQAH5
EbJmnhIlY5ouWY9h7IUiSxadgv3/CjCSYY5JPMBpnGpEiCMyxqm+60rZvX2M7edupQwcYMiF/D/K
YDT64zTmrxldvKkyL/0sFU5IpEMSSE/lNDhgNrFpGHlK094XWYx9MtGLogf2lOmO1HRHLZc8qo07
I5zPBGFslKrdrh+xYrRNtFBw/ZsVyxXSUA5pdN0cqr7B/bAdwMMD+smdEgyZ4MxTnfGQHOFpyyLD
EX0TDnTUKCP5pEFmEgNdJZt8YVVgFT7Ymwy6Zza2+rM/ifogRVI5KJIHkhqUhQ/gGq1T1rrU2EQR
befbnL+/XugfLPo0DQzsfYBC64rT+X/zFwz78iXfNacKnJydLV2IN3kJGEfjZxGD8W28/ZNKn2QY
cuogvTK+S1boqfXJNB7rwKZm5N1W+duWa8qcF9NY8jBnKe5TK08W1mgkijAa23aUUMRkXFeKzBcK
5iVK0pIVlMbjOy0nayQCjYDmZ0dRr8DmaVACNpHDM02ic2gnm0WYSBmL1NXHhj4blsjQ2HX88Tat
BLAfsAKiochqYinoRWjcCR034OnY6x4bW83wOKmHD3yblTAO9QozsdB/aaIr1jqoyf1gCdKdm2q2
+vsc2mljKuttB09Pr7ovco2ckCrXPlZM7XVD0u0kVX7dPtCm8a4EcjBVKlEZRNAR7In5GkaHvLKc
Ej7EbSGbOmARTYPV6qrFj7R3IG3qA4MtXMYymmLah6Ipwc1TXAXw/olVRMNCZJBCVeZTRryoPyui
yUqRCK4MlbbNTEo0uLpF9JTqd7T6PqjPt69psy5vrY7BWb6uYvQ5sJDomXftL0YcmDvU6d86b8bG
zvxeVIPahlRLs1ATwmgJKK5+N50AfF29+b4D/fvkj179NKBOeZe4kUvu6hh0C5bfuxZKvo2Dla7z
XtQYsH2nV/nce5UOZEwpW1tcVI8ldcryU98J3sRtEYg7LaojDlPY/6/QoUW0PGcRcLtIWpRes3On
G2cpqPa3P51IDG+3A1xxFYT6bjO/hpFqS+NbPc0CM9qM0SjB/CbFOjvKEw8UNdZPWgRQylgl/+7u
0nx5L6I33bRWZDCoTGVUCg1O05NBn2lX4quM6Xcl8qrly+27YnfxB2Cv/j6n5UqOjd5ajhKhIb/V
1VNX5phEi8C6/uO2nE0sXcnhXp7CzJoILQ1Ia2KlQdLZIbYBzP6M4smcPN4WJboy9v8rLWvSOM56
NpOpq980Y6/Fohd7S79AKKZR2KqiaHy1uMLKMCPQEDPE1uxqYXmJUnAFKubT7XNsssKt5XB6XFRL
i31pYAYvzowABV0gnlXZ6c9m32HZ5eL1PoiibNk2H/R4d1v21h2uRXNgpNL/R9p1NNetM8tfhCrm
sGU8SUdZsrxhyZLNnDN//WvovrqiYPqgPt+NN6o6Y4CDmcGgp7uv5SwE50URD3YG/qtl5Go+Uddi
XW9tgwk4gL0lkRoiwCYnWkCigW93B9XHY7tT+H/TB14bY+pis8GT8ZgqyOWKK4wP+cipFTg+oVMI
ysrpFiWau57geTevn8AXY5HQ7ntOebDZQ18tgqVbNBtTBq8dHGI+ULmEzAkI+K7C0034c7CpklRj
Vz91tAwJJ9h9zFlc+FasUAOqiFTJso9vpQB7eSO5xpVgy57pGVcY0nWT+/yq9+iLyxhbsp+hpWlJ
b8OTsitsw+Vx2VPPuPS/YYIJGHOEdtLQdW3rV+DHSeDOQDPOfphf5cPT5ZOweXdcbzoTTkpDj0LD
QDlDA33hRPe5LdxULrS7QTFf2IG9cHHrnNPH0s/FIrTeyhHfmVbRVPOjSG0C9Ev1SvVtYwevarz3
mU2TigYNNrDsSah7vvqvkJvGTEZ84FEWvFZRH3XCl1TeSjbmygiTbKYg02qpB4VDVFoAozpmauPK
iCe7NoaMbun1p9qL3NDjUZFvNrHWhhmHyZvcVOMUFQEOzj10ym/qV9rrTH3xVvwOV8XQhmcmfKGv
ray3tsv4TqFUuZBIuD1OXn42Dq29HDVoVqS+tJcP9QMVDjbuogOPm3fztWhtlym06kxvRWX58Nn4
jnILAmhgWh//AdzHgoO4w0V917g6bpkfgjy7Ejzpgds45ECpgpd3ziGi4e+3E7v68kwqi7Klyvt0
QOXXW+Ndf67tGKgJKLr5pfHAMbbpyqogappCr5rsfTpocD3Qe4T6OT2DGntsOIjdzVD/+fvs43Mi
KWEfx/h9o/Ea9UoujzpvXn7z8mGubDDHUcpEk8gLkC70cdv0WjgNoU/bmCDI3PYHr/bfhNut7TEn
c9Eque/b4p8XB9GSOyv1tRMdXZF2UK/hZePNc7FaHnMeyaTLarmg6lTDzJEMct8pra1FplWK39Sy
cDjet1lpqLImSIqqmtpHXl0l577ujE4fY3oMweoAgLVZoIE9e7TUMF8CiXP/+MNuftpjKptcKLQu
FvH1givRU9zSlyqrOKb7/kQncyBsy1kf9YbfTpcmUFJdQdZktq0zL/0warUIkIcS2lNWOkpyioDA
wKtis6sVMN360tSC+fbhPxqmR3G1sZEygrrOQECnuj/pAX0/Fy4Tufe8a9Bm5litkAlowxwEpAjB
dquJs6fo1U4F+FQgmjW3Ied4b4JLzJUtJlaNSyNXcwFb9H0FwJJjnFvyM176IP8xn8CtiyMIsUaQ
H4YON1BuBpeVcabwFusQXfSKQjYzS4avQg35SnrR7Q/it4/kyOdc3E6PK6OMv2ZznBsSwelP1Mbt
dQC/xGy8ywRkykE/G0njAVxqQezTaYPJkbPsSCLlNgTIp45CSlWw6wqZd4i2LtimBmCZgHFHEMEw
ITCKAglv4AizQ2/lv5oTBlgQA/uX+lvkgBb77WWx4Xc75z18vuzV25/g0zATCwkZ4jCQcbMfiatA
Y61wDV4K2UQyrhfHBMAR7CJKgXYI4vvois5wKkD3rd4BouD0J9FN3PBa5ZWVm3lxtaHMYS07QexU
kYBZJB7tIK5ORGg5kLaNuK4oqqGqaIgg+7JTx928xAseBjCBEeWOUpQ4Ou31ksR+ABRiGfHquq2e
2Rd7jI+Efd60XT5iGh31ZHvu7mvck1s8iQaO6sq39Z52yzCO5kyPySMPk7Oxn4oCrCgGcnVBBmzy
a/BbQItIwCwLJZ30VE5+2/qX/XArjawNsHdKSR7irAO7FGBa1Ela27zT8S5PK2Vc+Z3/aI3Zy2Qu
RDUEtQ2s0ZkTKrEKEC/Q76EtHXnxfNNRPveOvU9W0yjkRB3A2Tw5hfw6tGdd8ysVbQ6V7C8vjGeK
OWoLpt/AwoumepO8dkWGRg240W/L+ShIHOoe7gdjTlgA7E4xx3BHxc9uNBsyCLb5Kvvo0jjzruJd
yreAAF/8g0mKxiIMuSRiE3XJ1g7mscQlESBb0zegRcnrT291o75YY9Ji2lXx2BUS/NDVDrnb7eNj
7A47EGsY+3g/w02SA3GkI3FmHsvaRkT+Ypp+4lWZEUhabWgz5ndkoKRNrdvVerofxJAzwc0zw6TB
uu3Vuls60WmiV6Lf6uik9OAPv+yOGv0Vplj7shgmbAjqaBhNL4rOVAEEqZQ2OPge9NA4yQsJLJJV
92Wavhdy+CPtyoOiVY42z7tSnF21BZlooQ2uEBvOOJZumOFrEMlb4vhpKeRrkQCHrlWgUynlEUPh
VaP5JA2PDR7hJYjUWVWqPGC462oZo9tiaO/bqttFJL0ps9JTi+EcZ/GjMhOnX4bUrsrkVPWzL+XN
ocyHkzHNrtzS11bMYkMITgFSXkmkc9SOBYr31o/1+LatpXcoSrx1UddZhVo+AvlwUIrkainGnVRk
EB1chKMc1t8nDClg5OJRWOSnIF5eFlEf3Lho3Mv7zTslv5EAmEs8THQM29SechA2TcLoiwJaVXqy
F7PwW76YgKL1V0KW21PFgwFwfIrtqyxDohvKUEJCbroO4LRtawnNM2eJG/ebtUuxhO2BkmlBFyAQ
UDwv1cdedhTA9Y/MBY9lixflDCag5tkgD12A4cQlG7wJIn8LqF/kLvZJnDxoXWNafakfem25NsL2
TlGCm0LsHi4vmbetTKRVun7Q+4IO5lbHLDh2GDzgCTTQn7hwTll6gEFcIMi5YFMBLfWUGeqpS8wj
iOXEAlbQcOnrfAoz5FzFV1pLvlcOukcheBiEjK+KYwjkiFOASwhYmv1fkHB8cRomqJbhIALwi1qt
VwO7TSZXjbRjiCpmFEdOLc9JwQYTWCFyPhh1hMHzSYmtvv5pGou15D/n5iUUee9yGzfFL8tiwmur
R3iZazAaIBi9k9XLbWGMntr0z33Ho8TgpUT2pVvFksZ+Qr6nAMZwt+x7MDCMfrCHBOZ+cUFL/9bZ
ws7kD3FzTjyLymvlcBn1XhYdGTONFigD7Ta0wkX4VgeQP8zGKzmW7uJqtsO69OaJVNZCcg7jIucM
shg9QQx0aflwIF3bRcMEPNdyXlSDU79xPij70KpBO7ZKSIP4beLZq/FLBagyzc/xyHI5pvACG4vS
GxfSm3oCS9m+A1lz8JI8T3b5wYEj5RbvEYM64oX4wjK+p7KY50GH8/cPT0Lqp/sEdRsP8sP7SkzZ
FjRJq45QAnMi4yC3N3HrC8Lj5Y3jmWAiiaJG3SKYDahhksJqJU+PUqcLeDrJPD9ggkhuxKoBaTtc
X4G9WfKTpqcOlD+tOP4LlcN1CGEJ3ecpj+cQpa6TFJDVLX5GxU07PgjSxHG4y9FfYinc9SKBunTa
Y/YcoNOl0Ows7+w5eEjFgyH9GCZeA4ATrySWzl0fDNA+Zgt8Ya8cqGgNXN0z9uUjsaMICuGy3UHg
VgD9ayq6l33kcjaVWBxdhsK6yaVadCr5lEmvRcdB5XPXxlQlc59kS9TFlI/RuFW95jp2TTe+lV4w
1wQgOwb/KY5dd2Yu5HKrfbbyFyD4vl5PsjFIK4OgESCHZLdo3X3Yz1bbmi4QoNfQkDtGBPODsbYf
jdZvldyZusLKBumcqsVOLKDQHtScjMuJZRJLBd/XpRRPOU5LCzZcS/eWnWlL17ov29ox9nj9fN7X
ZYKMXNfyNLcIMs0yW+V8hvCa/d/8h4kxY9HrRoFhGmcyH8fx2aj9y7+/9cz75SMy4SUJpiKfOiwB
0g0+mkhWVlgpnlzILdWVMdD15T26XK6KJJZJOJPjHhgoA4ArGfOvvYXJU6cJr3JhsXV55uzf1rDF
en0ff1/doQ0xBqJe03AA28yde4zhqk9yDIIyUbcUDORMJ7F80zVOiLsctEGY/PVo9DPaPFGHOqVr
D1pp1+Q9n+/H9Nvlj8dxv4/DsFpbEM5yJVaow3LdI+ptClTRZQM872BnyRIzwE2u1WmyFjDB5CYe
2GWFfXOMflFNcDzhtpC3cS5b3c6roM4XTEUBWJfxeQXdzTkTDITr8NwA5lyX3+KEJ0f6h0jxaYVx
fAywT9VCWhEwnN6Nd/HBeKDaSqr9oeTHWdIHXu33qufTGlOeN40hZTJuU44cg6e7n11zxvyZKO3G
YAB8u3BVtTgKXb3TAIS1pCnxKxG4luita+t9PwCINCtXvSk4+JmXoFFmK1TxRQRgQOLmNTdAFjJJ
N30m2ak0vSAOm2li951qy45BwIU2JtYSNtdm1+KaCoLlSW+vtOQ1KjRvnn8OTfoCMRc3rHAlmsMT
GGqRlfvWL7rCUePJ1iOgFmTygJnP2xyNkkiaHnKSOqqetVbeNU9jm5xraXBIOj2EnWiboembOo+G
heMZrGynlmSJ0ZBKdPpWRl8m92RR2GuEB+fmmWFOrxwpwRJPMbq04mEgdgtNwhLU6pe9fOutG5Hp
X5dgtZEBOIEa6IC2m3w/HwKf0v4pezzvUfH23MuuzHeOQWmz8v40yJQKet8oCuo70UmfRK/ywlv0
ulQr3ze0RLjW/kJI/cv6aPRaRad5KKoEam1IjuLN0N1I5mNmPHGWxPtS9O8rGxLezuNAxpJAo/BK
6TuF0ap20nWzEw90WcWVelPzEtj2DeZzH5msL0VJl0PvApFDAA6qye268Dp51+VONV6NjdePnGXy
VskEREOBEh3RYdA0r7T0R9gfeh4dG/0YF+KTwkTDRu71IaTUpANaokoi7yHfurv8sehPXDLBhMAq
V4KyWCbREdXCXjTtRusgBpSmTwPBm0HTH8Yy4lzVOSZZyMook7I1aPVNajCKBac5y61Yn8G+/Q13
d6nYX17hH3qu/3oGS5JQ9NCDDircbGhDEr0JKz5UOxSfkOTkvlvRIHRhO1V62leur4NWa5hn2FIq
u9nLu8hJ7TmzJ/Dwxn+jB7g+yyzSQsn1POxrpK9kmQ6gb9phhpVTiW57oGFoGkov0EMxR3koAhkk
VYAvh4ZyDObxYYpEDsRhuyr7NMEc3CHUkCB1Gd1TCZ0bPIthRqPTs6NBJk7ZuX1iPy0xJ1ZN9cIc
dRynSDoZ4pEIfsbTk/5DZftpgzmyahb27UTbNsIhONT+AHS0eKCUkzyZbt62MQdXHcNgNtQReaNK
9qQXfB39Dl0BPiFSeTMMvFWx9bpKCrGqC7j1P5oZFPNAVTOSA+9hj+NvbIkuThKU6kW8R0WT5Er9
0lhKQ/4uB/77jdgKPRMKvE91KGUrsI/PsRWVsRWLPLZ43lKYxC5kE1hhRlQSnep28veGvF+Oa7zf
p39fhZpeSqTIIDg3SxN5UUgwuZpxQifPBHP6e6ObxhbTC44h6HZsLrdqUrxcXsUfCq7Pj8Ecf62M
sqH/kNwF+ITyRi8/qNKk4AWQnA7OJSff/eGG8WmPCQJjQCIxb1CtUqmMYR8fpJvWi86QysCdmjcA
+4fc82mNCQeaQgq9ob2I1u2fMOW2o0MFIqUltrW7yzvJiW4fSLKVPygiNIXFCpk8HgQn0iGbMcau
KAkcXAHHJ1j1j24uDSPLEQrEwJ9DaGZk6X8L0yzWymhy3RQTLCRpbtGUBorgIHQ//9NmseIfZgCp
OwFXImdOnlUps4IIDZa/EfxEgv7363+oYa0+Sdqp/SjluM1Wo2ZV+HnDuAMvnnN5LdRjf685Pq0w
gSAxq7AmEfYrFR904cdg7AJxtkfjkGpcCebt2u3TFhMRqoSyzQ4o7ac3yoRZgOmdNm3Nq/AxOMk+
+DkA2M6PwjMPhMzxbokJEz0AQaIiI3frc3eM9Mxqag3QiMm9vJdbWLgvn4wJD+VU1ynR6DVin90Y
T+1j5CTP0Vm2Ewv8fBQMN1q8VE5T9aUPyAQJs+zQezBhc/Iw1OENOxlIeD43O28LmYohSPuxbgJE
Pl24AWmThQm+Do+6nA2kae3CYljUndIajSaO8MbwyYBENmQOroUXgtn/Ey24yYP8cNmgulkI6ZIM
WlsT49w6k2dBGlOADBsPPj14wpZAOOrFt05I97E23apB9iNWKidJQB4llUChCPpOEvIDMWtvyYrE
CsrxnAvayax73zSj72PYQwsyzUvbiBavW2a76/vU0vPWtIOuvC4CcpZ6fbI6Q7U6SdgvYnlngM/B
Nod4pyz1QZyLx3bW91rxK+/6x2w2fvSKYOVK9h6F6M+lDYDl9QNehXdqnz4l0/Qs6fUJpOw3UWTa
4jg/xKhLe1lK7SbGcMrkS/IJeNjL+0ajwm/f6XPbWJjG3BrAKpa0Gaq5an4jB78u/z7ns7DAjHEs
pknQekrOi2exCYOB2ZXQ4zR1mX/Z0mb8W62EiX9hGU8NQOfA1EUGBiAkLxYNAI9Gq8w6L64jTgLc
PEYrc/Tvq6CeSSA2hVI5rq/xXWXeVtKtMnL2bjMgrEzQvV2ZEMU5JNqcUiQG3n6PgEWdaVuX9y7D
cwEm1hm6GlU9dYG0mq25q62l5zgZzwmYyBZPUqFkEy4pRUcc8AL7U5Y9LLUXNOTbZSfYvqJ87pnO
eEEttV1cCahLtAZ5Vozfe7nxZCWw67pw8LBxNctzBMrVBNIG6ftl4xwPZEfkdCUbJiESRCfAe9Y8
WDIZcAtTrTj32p4bYTneoTPe0RYpSXQC72hBqn2g06rLLvaH/bITbvJvCxgMITEEyn5a0vKgslsC
niBr+Iy2jM9EZhYXnRmhISCm8jmS82PQZ7aQRjdSU0YWqHd+CkJ9WxqVG4nKaFdh4HSzedv3yntg
6PaUCpUtJuFzHehXRaZ6ZY0eZ2Q4YXmdK9dm9Hb502wn9NV/mHHBggAarTUhAPR2c6J4bKhP7dtH
yt9Nh1SHqxQwgd1loxy315lMG5WVnLa0IpO6tzQKTnmUIZ2MqaXKhGOK43osoHA2Q0luUiyvmBNP
JuOhwUUz1cDSpii2nEU8sh3O0lgIIcE1Q5t0vG6NYvVQt9ltZwaQwS0wOBnlvy5v40dRdylHMftY
CdlcGAWYNeLRfBMFUPYGpSsIxo2u1IBuxZZGGlttC3vMZ6jqhW8V5FxlaN6Xw24BEqOWu3uNJH5L
utguOvG7IGHYAHOlXQnG6NY86zhCQoihNn3ihISt8ej1QWHhWFGkRukQ05YJXrIEFySj19Uxuofe
NMRtISJvhZ50NB2emBvn+7BYrF4PUJhkiOnzoljh+DqBcCA075Lm5+Vvs32P/jxXLOCKUBVotQEi
kbJYKW7tC6rdenQQufKTq79Ruv2ynUyVh7GucpxHQAgg1Vh057C9v7weTlZn4VZ4XArHAkwoDpEi
CwzWc63a48QjsKNJ6IJDszArOWpLWa81FEXGbNXiz443fccJByZ1j1XlYKrguZx1fJU5+xlN3iwZ
dg1QbGeeFC10/2bLVB20PVCC1RTmkxDFUFIcflSQvS9K16CdALXaZRPb+/Vpgv59tZxOIOMsxbgZ
oYcWmz/RWeVcV7Y/+6cB+veVgVnW+kpdAB9uwCGouVX/Poqcvsz2ifw0wXySJh6HHvwcaDgpg5tO
YFptZCteJisyeRiu7a//aYpJzrkWZI2mAlKlkGfSvc6h17UtSHMtc+BVdjRt/u7Jn6aYtBoKYVJH
BhytM0CsVtaWbAx2DZW+4QoaKoH5ctkR/hBuPu0xqSBWhUlrWqRUqsNeOOkhfQw8zSJ+7s0/TM7k
2HbbDkro/+/a7BNVa8yDQmiTK9tTOu/aLm1pr+LJSNipe87K6DG5sJPs81TdhqNh1vT2/waQXbHX
vXiyqmeKXrX6U+m1gsV7pqKbdcmk9NXrG33UMM2Fj5fFrlK8CdWpDK/U9DZPFmtsXhLy8/IaOc7C
PlQZrSGMEr0yZcqbpDpL5MnVkzDeVqFXxE+XbXFChsqEDKky63IYoYQba8cguBsWzuslzxNVJmRo
ST4EoihRT4TmNnCLmWANdu9Q8gLTgSTD5fVsN8jR8dQxwoipeBaZlS9SR5QeuIdov3iC2/tQcrwr
diB19YCdeuY1o7b3719z7FNPp0VSYKRIUVKY7aQ09lX+rNimDUPSROCFZPk3AVFNz42UKGjm0VlC
HYPNoBQ4yHdv5b50cA0tuCP+26jIlUUmXJlRW6V9gk7sADYztMjd9Cp1I0+4WfA4h1bbEZNFO95j
1mZyWRllYlZLVBNixPQasAz3RZ3Y5iJet+biXPaQzaj/aYa9ApRxIDSA7IF5UKlthbyrgBZprV8u
p2Vo7cu2Pprvv4WOlTEGhUNIIELBCmtSrdlWPf1b4ZXggJL28UnYd+6CBilxlLNgdTbuoE7xdtk+
x3PYrpWmt1MQpvQ9Ou52pM08PfgLESGI62EAHZJOOk4dk0THIloiUiCJznJpJdVBBCCxCnnH+g8b
+WmG8cgmNGNSZWArCI35OQ/KV6FS91lfeOhhgAc2x9GogB2uszuxwshrOr8suX7CDO5+1KbrrOmt
UMBlIhOcQa78Zuzdti/cMircyzu+He9M0AAKmiFBMYgp81LM7aXQqcIXx0QQ1ZaP/eSJXp0ppIGH
3d0sllbG6Pdf1WMVEsUy5IgM5fQ4zDfh4rdl6xglJ4hvnUxVwNi8hspVxoz4VzMilBNLpUR+D6t3
s1cgAu0nvAbolquubTB1n5SDF9vIkWSF8pzONzKvFbPd2Vg5KhNeBDnRy4Bm8Y8oegogIeOEOwUs
p9L7MIOfCYO+R96gyLY7fFplSyOt0YsoFFWajkYgNFM3cJR3EQ8WQMc98t5PNwsHiEyjrY9k8Zuu
pjJ18xg3aKxJxjkYXzvxEbJonSRb6txbSsDriW+P8K/sMe43hWKcSwXsJacBD8SaPwNfixSfP5p2
5EDByTbuq1fVTr36urjiQdj+kKU+l8u4pZku4SAZaOYoPnnL9vGd7tW+4SSzNR3kAzmAF2ofe7yM
v13trlbNeGpvDMD2ijjh0T4957vlCAIz8zsdFK/8vHQ48YT3TZn42uGarwwF6l3xmrLyxq/NQwvN
XsOpIM/TO9OT+X2xAYDdYS6PY3rrSCqrhTIxN8zbMhioYODw1pzQ9nZr9AGB1/0W31DJ3tDhjafy
DDJHtIHqR5iAx9lJouMQXskJ5368FcdWC2If44s0DcYpwN1yCe/E7LaA4AqP+mTzrvC5Z+xrvFyE
RoBHN6TDgwGqruZIkbCdz2uZbhHdIO3+6/vsi/wMkN5sSB9KveGuuZ520D+0cz/5gfgCsJF+CG2l
swI3sYPz9HLZMXhrZFKckPUhmtdI+VRJLj40u3xPIVt/9d6yWiITXZpqzAuzqfGGLRt3ID856uLg
X17JZv5cmWAiSCPq7Ty0CGBKE7uxtEtSZGr05bu/6juvDDExIxBMEjYzjlJMgu9EUXdL0Vxjan1X
d8IdgXbB5XXxYtQHJ+SqMEgyRV2wbRSKhOkwSNGc5cE4tRC2aVX5ZjbIWz4WJ7GrBKjfyLup5j0k
bB41sOSoii5Au5olclPmepj7CNk2aMYcWJH5nC71G7jNOc+Lm+Hx0w6bX7sSbaEphi/qBqCDtZsL
vhRVjgRagyE7LpBt5ezs9sL+re9YPrJEmHVTD2l/ah+eVQ/swY/VUdpXLtUjkKzsO4YZni/b3PTS
zyrvY3xu9THVPgmkvIaXVmJkkdkbgsoxu7ss4r2VbcbflSEm/oIr3xy0HNeFRL/ryE3Du+Ftu+Wn
ATYA58HSy7pg0sihetV16JoY8Cv3ottcEU5TivOd2EBsRqM5mgGKg1yo3VkD7U6k73rUQpe/zXYR
slqS9LU21hM8LmYm3mxpWUn5PsF0Fdh6Yi+h1UGHB9HfFloQcnh/IfasKCvLTBgG7V5ZlyHAnyJx
5OCk82ift2vXlQEmAM+t2NdJi7PVuhRrWHmlndvZEV02VMo8QYDtF+mVNSYWh+2YllEN4tTYPNep
u/SulD+pJHXT4C2IH5L6va85B4trkwnLiSoGMbQBED1apxBftcmZlswiIBxPhJemyz0F1K2m7HB8
ZhP2vloqU9OJRZEKkQKzKu4gdF4xvg28fA/ReK5QE+dIS0wNN2oVYOoKrm5m6AO3Yg4Pl9fyUWj8
1uFYrYWJGXGbd0begfROvg7PLYRVqTTgj+yBot0iL7Vrp2tQkIzO8tqgx1HeSD94Vzu6XRf+CyyG
SgUoOVUJWoyJfNLn/aTsm/IprIHs5LUheEdCZvo5WVoNAUkA8W0cEOh8gPmK3T/NTH3feJf3lvPt
ZCa0ZBKYhFUD5y+cw0PT54c2/Qs6dGV962Y8MSqjcGhpajHCyO9IAI7XxC8GgbOSzX1b22Hc0ISy
rWYQxKrOm7wBTgIZn7vUVv3sTjrq+8v7thX618YYlzS1vCwU2kiUzb0KQEm5eBgv5wX+rUO8ssK+
WM+BESEfg2kgVnt3ijLfLPDUMrWOOZdnE8OftjTXkL6KDloQ27U4cyqfzblWVdA0TdJkAQLoTPwX
1LxJ+hJuLxw6XM9qCCNVbng1HUaHEgGILzww+JY/rg3Sv6/qkGCYAZ5Y0DmNpdu5fxANTsreqnPW
v89kgFKBRPSkVIAmii8xeP/qyDahzEh4NF7cnWPCvlHpy5Q1uFNThl6QSXsTLmrFcQaIXrLi+/yZ
R3bI2znmmBkklaoMeu5OGJxT85ecvF32+M1Ett465nwNSpQZaoW4lOybfX4Ydm+LbaIB8ndH69Pn
mKNVzNDQLRTcyXLBrdTDhFkAXkbZPr3/mtAYNn7cS+ZOp2NaTeer5U4XbtO/kKBB1Ps0wUTxUUii
IIuQFMv6yciIVWnParDjfJLNby7iAYp2/9A8ZYwsaitCt5Y6GUIefUVJb5tnGvIkT8U8Q3zN7QnQ
A8/mQXVlkckXet4JXRgiIun3hj88ZJCfESAoYI/OcKaspLwL+uaXWtljAlBuVOmglih9NflY5ndK
tTOq58u7yDPBhJxhHiSzE3X6RH9Kx1sToL2/GZRWwQCqC6oq4h/mbNYxtHtUCprI4tIT08XDGOcu
WnhDYfRnfv84n2aYEyqYkwQENRAzJaqjrHLJnRYcEpCJqEHDSU2bNRmeHgwFBOqmrLO0S8lIqqHL
gP4xy+AoasmxTOVfPanuGtHwpAnN5zi2+wKQKrH90abxUx3JB3UmxyiNnvs5uel0yculzNOG3otV
c4fRpptZmvZtG3KOyeYpWf1XmQ9s1kkHDmFMSCjEFcvGkkAp8BcutLLAZJVqjpcuDSGEbEDMr25L
8A1k2PSaV+JsfuCVHSapzLGpQVOmxkquet2WwAYXH1JfuSFn42Sl4GOXvOHM7wRuQkzXH5vxX03s
iBYStJaab4Mj2TnkRShNOoHijOmaV9CEPaJNDCE3EW3iyicndbSEu8t7vJm5odYGPkSMnoofzBGr
yiAa+yztU9ChJOi/zCAp8fPhmLRc+dTNCLeyw0Q4LVZj6B2hqxQ+/cNzC7o2v9iVJwyAHDP/b/rR
6socE+CWZTZJUQHuNOqTHZHcK8Xcv7xzmwFuZYLx/0bquiAdUKvWeWiZyl6crpeaU1fxbDAnIC27
NkpN9KSnsrLK5GloflQaR0Nn83ltvVeM+zdD1qbSgDAK7bszeV522XPzSzzrfmhDiPigudk3kWeT
xszfYupq8xjXV2SZVIsJoMxoFyjcdiiB3fhktsADDbZhCU57XUG5EE99fE5d3qYy8dwktd63BvqA
c5HvFVW2U126mSSe+uxmy2y9r0zF1ctDrZkDbmjjoQLYKTwUuxDPL40dOrzXZM6SWM5qGRrnXT6h
LBr60ZKAgzT761HlvCVvvlysFsQKIbUVaVO9RmNOu1o87Un56BMMVvWrtIdd6xF/8DN/9rVnPq6F
7tUFf2GZq7tEihe8A1PUqpLaoSZeLX24J6kJQIDpGomxr8zAD7qWk4I2m4TrNTOBJJznCZO7iFs6
cB43spPdp2gavPcOKOqhtBra0W10Vfg8qhneepngIuRpGWoBqvVkD1lhZKMUWuT8KXSe3zDxpRxM
fZDBsu4I2uh0wJgrEbk2ovT+fw6VIqo0U5RN2QAXPnPiVEUBjKNtZEc0DmMf+mn9Ykgdpx7ZyOJf
jDDHzZA1YjZtDcYhxdMAMCSZ12oYq89uZSgeXV7QxudZ2VJYDsFOKNLRLLAgqk4l71J/hPc3Pu/O
tpGcv5hhLiJR3bWyWWFJAW2rZtcdqSkYwB0wa3J5QTxLTHqOo3EMFgNquMbwaBhuoWGqeoEydMqx
sxVDviyJOU/JXI9yLMCQfD27kT3/VG4gDGNTzs/Aoto3oi1iaqCy8QrEu9jRQ8MEkS+2mUOlNmqu
dApsD9OvoTomhFNLbY1CfDHAHKepQ8laZy11C8mmPcYosvS76qid/qE5ahAf82ew27xc/nob2fSL
XSaDVynJQLUNP6lTTESlpdMC09BpVqd+XyA51ZecqLgRNr7YY7J3HxF9qgfY6xuPdOe2vpV4w4fc
vWRihhzUQbFQG1oFliPoeEtu5gy76ZZi70B/L9rBteDk16bDm/3mrY4NJKC8L9sebjJpkMtqtWsp
+IHZTg4LNccKCz+F8qjWzzOsqOq1pj9pxi3pHy67BedQfxQoq9pex3RtmWTYwm70p6S1NOC/8DjC
eyHnHKuPDvLKTEICvTMGBMNaOyfZfW1wvJv3+0zIUApI33QRdmqORLuRUi9YFvfyTvFM0L+vl5A0
bSzRBKX0d635Xg28E7PVuFwfmY8ifGVBLtQgL1N8i2w/P0U25AbswEl+xQ8fBeH1vNPf/9uSmJgw
mDnG5UzsmqLPTiDEB9DhcwrCyxlX+e1BHdqUhCTYtQgjeIvY7aossAuje+5D+RAumDe8vKStt4gv
m8jEhHwwgtkE66nzj/xleABOALcFyUK64BKF8nyCCQNanrdyBUFWR9KOQ/+zFH9wVsOJ2uyTemYI
IDEZsX3qfXyOd/JRzi3a+cPzc+tpbxp0pyBV6JB384EH/f2DOyoyukzQ6sMI21eHD418hKzFQLXZ
ZjeHVprSOW9g8PJooyG5Sq5i7qvL9nI/TbIfL52NTAihBjnA5LSnjx79S3IPtSdnAAdyY8/HAHL1
6guvxbEdaT8NMx/SSAplyfJZcYKoswlms/WgtfVs+d/v6nDOf82w7JCyoISgixFkZwzcCgguoQBM
iEeSzVmLwlSEE2mVUBb+j7TrWpIbB5JfxAgagOaVtv1YjTT7wpBZ0XvPr7/E7J2mBbWIOOlpN2Ii
VA2gUChWZWVC2lLOvZiqKEP2fpSJZl9FVtSfvWOOLYVWPUYjMM111BYQFC3Vhz79A0K0n3aMC+xy
D62XIcFixm4X0zspa711epx1VRDdf5NLvB8NF94rqPdVK1Sl0W9b3dKvTyz1bBzjkuxN4PfpA5RI
ISynitpVt0PIu122z1dBP13GoRlLiKlNEcK9fEkrkRrWGwrg15z23QQX5lsa01ZVkXJW32c0ZxMP
nYO72ZaxwORQ3sVsaMd8NU/Gw+JCRC+zpfv8HAfyPyF03DKoyAlitMh1uMDSdxAMVMKUIBVNIQG/
IOn4kFul4Pvr1qzQT67DBZOJdnJfpAjO6x15aE/sNIuzrNn59/CO6dN1f1Bh+ckgF0TkpG/btYZ0
nNVD2+K5BJOauViCZQn8hYfEKdY4RqMUYlSizaGA19yFYPXcfnUE58MP4fUNRtqtmIkcU5CgH+Lc
rceHbROix4XnhuzaqmnGHpJ3Umw3ua0fhiB01b38VTsTu9lXfuT/AWbs+nj4jjogFkkvUUSsujtb
6p4J0KbP28sSHQ77+9VlLsBy34wh5EWnzi/Le5MIPgiE28ZFi06NZfSzcurSoblkVbjaCjEcrZU+
1ik5lRJC1BL6WiqdgHwK7QI0ol3VHtpccmg877dX+5tc60dgeWMjulpu0tR1KjMBN/M8uuM+90NX
vpf3DDFT+EKpc9HmcmEjqswp03WDuFV1HKev6p+M1f7kIFzAsIYpTJd0RSh2ZvRaSjeCbmpuG0Hp
iQcNRJeMCxZaVDRKYuBhS9cwaOTum1qNJ+jFftg+I8Gm8f12KzHmZaKISVn0HXBahzS6/3cWuHRD
Buh+soYQGX5p2mXTOnMpmlUQLYLLNcI6W1nVDipF1q6RAr34tL0EwVnoXJKhURVpdotpmiLfKZgf
kzxDNLwvMsFFhphILUnY1+PYtKeMzsdlIF4XLX/3OujsZ1zdSKOteiVp8NTXaQr2Yg0CVY2IieR2
yeDHrde5dEKd+x4l4B4Hvn5Tm8SpdGm/Tkw3SjTxdPvj8d0Sd+NDdaVayxKXkPhjf+yk/Qx5PXKm
L9vnL7LDXXwpWao2MmGnz/0MA6Pycqikfwh91BPBZbnVK7iOMbw06SxVUSNXMMWYQtLXDq+egbSk
cMiTbltop5X/aK/02/b6WCzZSAD51k+kQ2FwsOB8uuTFPZDL1fOU34fW98L4UmvnxjDdbYOCDf2l
CzTl2UJYkdPsFS+bwseqXz/J8+xXBtTMQu3ztjlRqse3fsasJlbcYoEscq/AqEae6RIXMgWYzolc
ESWC4AbwLHumOnQJ2q4aGj5PUlwDgA6+DMUe00zgLoKo8QuPVxQlxbDAkGY9qOhQtLJjQUhne/fe
sEpb7sEFjagoJzVmQUMNZlcCaFnbp0HrMvBy7a+93R4bF9wSJyWwgvEC3sK/+yrmObzCaqyJnsI+
yIiwYjvq9jqYerZXKXJJLpZkHRS0Sx1Giqz1uzU7wUHtKYr3cgfJn8Hyts3dwuxdX3SDiyldnCvh
wuwpkKqavi+VtxgYnQ7G9DkwjA5ErqLckL2CW8fIZRRVnEKpqoTFyVF84mRe3dtfZ6i+Qy7Er74I
1sfexA1r/KC9DjgPAGK4cp0HODhY16LzGNmDz8YV0ZZPbfq8bVFwgDzZVjT0tTWqMBhFs63pQUdB
VlA+LKajzOPfPaP8ZH3R4jsB6D6U3ZR2N7XqKUtFo+REsH9czhFRipRGhom227e4ZHUoIsARWWB/
v8oF8nVKpCmDPzRaYIJNPvv/i/Jeezg/N05oQhtTwwoW+dzUH6Am24lkJURLYIH4aglzOqFuwRIA
CBrYkrKTZkHmJ3gZTS4qpJGpaQpFjYA1aTHthSYtoy4RzTCIzHDBYIkMfBauWAdr1TMzrYdTF5q5
BdP56Ui4EFAY0hRjppd1EECe+zQfrQsYXIk9etMe4LBv01E6isa+BGvjkfI6ybRCYxlNk8U2+T5X
mUOG3bjereuX0bhvYlEkv/0oGoZJwbUF+RzuuTKrvKvBnEhcabkQeYRclmzn+Z91+N6tcK43NukY
NQm+CTIZKM71pEIgNZoEV+g3B/ZuhfO/Ftg6xBlYMc9mgGO7Mx5Ro5psJo0X7+Zz5qb/CunjfvPd
/m6Vc0fMAMbz2FTMTVQHAOmn2O/twVUc81gLh5lFx8X5pCwNutW3KFjV3Q5kdXHnh5pgWOJ2mPix
Hr5PCsmWCRNCACiiHZxBSUq5kyxD9KCLjHDfuYpsLGa3IEVhYhZdUJxNt/kEvDcqiYM930NnR/AI
/SarfV8W99k7q8scJznqcGyeMvOkS3/Mj4D+6z6Yt+7/7CPh3Rr3IDXS2FidCadQqiQYKIlsI8ue
zLmybGWx9l0cn9LW+gpQnvxHqdm7Ze6hGghaIgPBztY6PvKy6qisZmOP/WCHoK5tU0NgT3SSXABJ
h7qJICCKABKdhvnSNCKItsDl3z4Cr54tTV+tOY1RF6tAA9Rf0vBSaoLIcTvqvu8ZFziqoc3X2cJp
9cY+a08tcr18ehnm2U4wDiBDWDMV9ZXemo2/pnzvNrmwsS4g+oJUIevOtXv0DkC/pSPX3IX3hjc7
3b7xAcO4xAfWa512syju304A381zgaSIdFSyItzySTpZOkB938r1LivPmggDxNaxsU6+6drQNezn
knUhm9iToJuZ5IozaqhMR/OxpAOwhdrLdnIr8Bh+nCTR6mkuatQ20/FgpQ9ht5uH120Tv4FV/dg/
nlQi7DrLDMO3cDLu29hm85taUH6U9+Y+2jOcYusMX+LzFNnmRUiVw8Lj1qZy4WVOwUSXgFTULfqT
YUY2KSNbooelo246vUjyocx3Sf4AYlPBbRe9dioXXuZhGmKSgTi38xaPKbCxHvqxgHr0spMj+8+K
Vu/bzEWXIaMRAAgYmW3Yd8pyUo1gkt2ofJSyr9snKvJTLkWhcxSF1Yp69UKP0XTXAMPVZh9147VD
4ica3GL/2Nb5cQFHUdss0akEYzn2LHnRln9XKXJQwxY8e4LIxs80D0U8h2uYspQ8PJQ+S8m7vXiy
QnTjuGiiK0nf1azYr4aXqev9OHlYKhEbncj3+OHlUIL+aQ9ycGRaGp7w+ElygKc4DK6GafBWEri6
4GHj55cNqVrSrsSj0Nb22N3nohAi+vfVnz/HjD4lWT7i32/if5vubk1UwdkLDoWnV1MTNVvWpMT3
nlVcNABMoR8XDEI1KpEZLiIMWZ9n2oysO+33s1HaWu+b/fftyyl4rTQuDMTgna4lBXsVJh+12s3Q
5zTDw5Icw15EpCxaDhcHQBI3F8TCrrVmZvfLachGexTRloqMcPef9Bq0BBjCTgPRp/Vvr/kJcu2/
2zMuwehGvBJKg3ORx+rcm6kNrLhvJaObp62njfQvvY0LAYtG5LWdcUSGccghP9tNfiKLME2CO8ND
frIilSAnDyO5fF/Nl6Lab++Z4Fx4tI8mj00vsTtfYeivN+15DVrr37+zwd37fsGQUcR8eZBOmuT0
rWr36d9ulPZzcKn71jCqDA42DoWLATNtHAXuJYrGhLv3eVT3E6mwjtY1UerubMWOPGhuQr2vP4tq
PqJ8i7CTu/oKkKr/iwBMuAS98T0TpwYj4VF3G1f1K1c7VH721OzKMxF8HQgea8JFBEMdFj2RsNDI
ulTxPiWrnSRuoQn5cdihbGQFPD9orVXLkMowpD6sWFuGsUTiDp+YSHXmR67kbzuiaF1cgCiWSp2s
CJHODBvIpDqM6DWP9onxvG1HdGm5yNAuzTBWoKd3kyb7QEIFw3u1KE8UXFweyGOucZuRDDZ6CC9C
dU2KzgS9ue2FCFJEHsrTKG2rFi1zBOUcZ+c2PE/Sd8kCO7kRtJgS2bYmOB4e1BOOwNhMEa4w7Q4j
DcoQAxv1ro5EbidaFRcqilwC3RML3EkB9FCxW5ZPIabNml0rfxk6SfBM/KaV8yOj51m0E4s21QSI
ubta+0oCp+8KfdFzuXqK9SKXRyNxgB0VHJwgfeCJtetU1zWkJki1ikAuPkqG4VjVoxr26I6J8odb
U4goG78vkAsXc6UnVsHeqNFX/OWceCjxzI8TgL7yLowFd/jm4ZmKqiqgTgA6iTu8OMMQopEyJii1
6WxDlQ+KLj3HyurEqnSshtlf58Hddsyb9/nKJvv7dShuhjgmWoNkv3hRyt5p6lWwqtvR/soEF+11
M6rUzkDNhz7VKI4UD1WgdXb8uTqnXzofM4h25oKBPbUnx3J7IdiRPcG/BOIr89wRtmEMDbMS5tWg
P4HLK1juUAOyGZNnHpiiG3HzY/7KGpcMmnoG0j6LfTx14Des7QGFmLZ0+yR2Iz2HfNbsyqhn51/b
UZDusHVsrZN7AaZY1iu9QzW5osPnXgdep60/6rUEoGIkGkBmUX7LFvcKrLRPpZlGrKEKho/TdGDa
NZmX3qn4vPqSfp+BvW8wvbWfz5Gffdl2WYFxvr8KOWO5LmfUS4bOsOvEredTDGjKFF7G9dGwUicT
QksFN5PvsGYmDaW1AJFw0X2VCogKxZkdNgepOE7kA2TYRF4kWiLz6atbqSnjMBh1hqLXvt/jiTpI
TuKYII+CYNFjc3rD+38xQKytX0TN5DdWxY2z5RX5aDVqLYgy2fBs6yvfoovqMIBw7GqD36DGHu9y
L3HpfjqKyvo3I/v73TG5WFRKSVp1ugHQJA52gOyREtTyZ2vxouXrtgvdfriuTHExSVaTITZNFLrL
ST9EseTMiXlpi85Ziv4Zk6Nu3Wu7oaXPMxkEaATR2XLxSEVyA0kRCDXq0z9E9/XkOGaulAd6Odgj
fZLTB8Fab6ZTV2vlQpLcTXVEFlT54siLHpMdODIc/RSewt30afZUW7Yl4Ui9KOibXDRqFNA+5SVK
0spT77b7DnIUkpeyxzM5Y67SWVxYrp3hI+J+JmpjiFbMhSdTqRSt7grqTk3lLKZxlLsEipqjYIJL
FzyefIM3jcCBpIJz1k3WKsii6aEfdCeW6x10kOxEWy/A7OyLuQimKfbnvvrYxctLO89o+LUnaSVe
O/Sp02rSxyztXseEBpC+DO1YWfY6/psixIC4JSjN1FeM5mM+JriExXEw+oDUdJes/2o943yVnKgP
PbICbNKDdbZJPsl6AmIIUj2OfXoIEzB9AeEqJ8kL1ae7Xq6BFbSe4sk8NnP9qelSbyCabk/yGEG+
VDuoRHGGuduFluVYqvw9qrTEl8z80Yi0L6kle0sd25pc+XPbPzSqiOBC8JTx6mQpVTsJsACMQeS7
JfyKKUxnIacGDVLB1RDkBrw6mSF1TQgSKwJCNPqVAKqjXSZ8orHOZegoe4E1gVvy9ESqHpc94gzo
iZ4Wr3TB6fQ6HzHyxJiq1rO0R8nd/ABB0r80y4VVsBtKMgA15K3KD6Y0V+qO+v3gm9CtgBBz7kAu
S9Ls9VVgV7S5XIydh0Ra1AmQfyPc1+Y+WR5p/NjTwADVaNuk9tw8reW9FD2p8yp4QEU7zcXYJIO4
cNkgRVAa68OkTHeLCpaGRTT4KjLDRdaSrtLY6h1xY/3fdclss3ueRWy0orvABdK0kzOIwyPVsgh4
95vPRoP2ZY/BtXkVvUyi5XBhc4XWEx1H0CCrywAhShDqAaxGekVw67ZXBKmin5ObJJ1SWWF+IWmP
y7zPldYx2nt5+PZX/kdlDpZgzr2WdGDReUtSmaRn7Fte5zf73It8IY2vtpkSU5lL2bp2HKXBwiur
3NUn4hSQOgyfGflUcY+HTkhxsn1W4OP8eRPDjoCQYURBOI4CZf3aVK9UpExyG5H9I3GgMhc4rGbR
4sHC6Ofoh0EMRdQRc6eFU+46oChtpu0Cdj3V63tXcHLsH/59Ckp5HFPV5VWbtugNteCpjB1tJz0a
j7rLJAXmIPYitxUFSZFFLmCUa9HHmokYuXTpt2gecrsuo0+CZW1/G1KZCxdTY3ZzD+0cLIsxlulQ
s8qPss+6rSLiTZF7cFGjl6tKmowBE0G6r02dPRpH6Q+Hkq8chAsYYdqr8TprxM1PytPitPvpjDwo
KI/AadXe6rT2fJbcZjeeRdwugvPicU0Y3lklpcAEdqUhcb5rjT8BXr+vjCd/iKuejrkxoQ/WHZbh
1E6nZBWIcoiu11tN/uojry/yIStjQBIZKhnvso9JZDm1LYjErZ6Ol9lwpeO0E0H0b0/KXa2NCx1F
tBISQUQD4CnGApsdkCRbnhLIfn9pnRZf7GJP2c4F6NtvulprpsYWajCIxfFp9hMAPTEPt5/8t8lh
X/QdeRu2f7VCdjuurCV4MOVBh1++DT2cCm89qvegpgfrvhvt6zeEQ3rA9INrnMhl+EhFZdjbALWr
X8DFE5SwdSgXoG5YflqcMKgx/2fWICZgn8+9w9gIt2MLu88bEZMnk9AwD1RMLfZ3jqnTSB+I3vtG
FDm0X465RZ0x+aMBjKsVchEmibJ86JA8u9mKEeXXSo/tIqpFuet2SYC+fWZeneRExiSNGcv6CPk/
7OZ9g2eoPS53QNSHO0ayB2SObCuvoYi7jMWujR3loU41lEsapcfjp1uQHez+KdUDAcuM/lBI7ip7
ugjQLbLHZStpF4XaAgF6N8rD05xUrhRWO1Rmg7LqziXE6WVGBatNgm9YUTTgsU89UZRE1oDzZtMK
6JUG2NkVyBITFdLeWXYpxmNFpyqI3m/UnlenGrV00DBsAgTAhzyxi8sQVA55tT6bT0yscjq2gQiK
LbLI/n5lcQkJJlygqOuG0AeaDkr9Yfv+iS68yoUcfUogbqBjG/PTeqcfCqhGJkHLxj7KC9mB1FtQ
ghVc+DdN9KsFaXPV1GoEe4vyHGZBFO2BD7Dr4TGaE9sqBOFFtH1c5mI1PUhOC2zfHB6K6QGtK8H2
Cd4HHtpULFnbpS2WY57/Y5eonH6XgDRa87I7kTMIkiOVS1uIPNPUYHtH6U7XFgcKQUku6jsIjPD4
prauUmNgDpGYsjOT+EGbdOjLjH9X3aM8sokqVdhaDIHwn+Jx6tML0koZ+dfotbZqo4Ve2NPfVdgo
L9EAPZlGmtg4hZZ8SBH2a/lcjKI4IfA6HvOEMf2QzmyQqrK8KLloAAoJ3E7w0aZxYSFfddPMGEsR
27zCA2DXRaHwYXDR3zvmDvCeAoMCP+exT8Uop2DxgUEt7z+RKf0wKtRRwXdj5Jqv1J/aJH+Wi+g4
a9SR4swz1OJ1+yeI/JLLTDB5p1kVo/Gj5t06xPbUeeX0t07JxQswsi+hZGKZrU8C9glXRU5yBgl8
a2vB4lYu+4jTRcPwgidU41ISNZO0PmL+wmAl2UHfK1DtlXci+ndB/ULjwsdsLpPUhNhBlfEFFuuO
sMnoVis/JDX9sn1aoneFB0n1dbLoIYMpjH6NySXFTg7kHu6CwDh+iFxR/1Jw5XjMFFBfE4ZEsDal
KBwKmdl2zfeCJQn2j7A7cvV0rURtIMcL52DNQ+Igu3ooP8a+WdrL6+yw1mF/pq99EgjsCi474b97
msEqIMbGLvsEtHMVqKmt7kEG5TMFy+ZLL7hpgieax1SVc1NBcBn2oKektljdZDlF6U0dhIIWyYYL
uYIVCrJlHleF77qmROnkv5m9zMvvGKbWuiRB6C8+FO8C1Gt85V5cYmYlu41k+RdUVU4LK2MvKvvg
mvfKjuytB1CwHUQfr7dY3xXr/bODh1VJpURHLYWDTk50MU69y+J2iqjdy3aqQHXJCvBhaycu5rTB
gpoGIC1zQ297owUxlHCBpm7BV2GwH5FPAVGe0sYvlsdtE7cReVcL5aJME621pCbY0niPahvUeuV9
aSsOKJMROkX8TALH4RFXBUZXVnzv4NrT1G7JvgEZQaWqvgG8SdyI1CdFQY1y3zrWADoxbXw7xAnA
gdxlFNgGqPqlIIcuuPS8vZeC4+LBVway17xk1yLtalsnphNNlg02IIFXiI6McgEGQzhV9MboyMqW
OsqWFXr29Iyt9Ouz6CYIrXG5S51U1ZBEWNUSrD4T3Ca1vdwT+7/21fiX+SwPu8rltrdkxnGskS9a
Qk519R2f/09/d1JcckIHOW4nhs6siq9TXUKy4nWoRTNogjeOFz5BcpLpE3OHaJp8fBP6TdkKXEF0
n7gAkSAZCBcFJmpQypleVbiLeQIxeDoJ3hgWBTYCL+WiRKoZUr+wREsOTBCFARscGAfouYreTsGb
zZMlLfLyv9FIDgbMCqle40CCArCUHjo72nfMbCDYioA+gnvLq2tkQysnSBYY+ZAbzZgQ8EYR+ZCo
CKtzycgg6b1u9nDrFoMoLBRBYnrP9J4Hnx5MPwXUpdsRQXAXuAfPqhTRTu2HGAuryKd6dOpY9ypZ
crr2aRpE3TaBh7xhGK6yrQoUqXpSwdY4DrIrgWDQTkwlt/va1Owoj8GMrg/2Guf3CaR5t6+zKNDz
pEtrRLO1yHEPOm92GfEGE/CmGIlk7DPW/m+bcDwBEwFOocxYSb13J8/wOxQLoQdzal9YnXDaaYKH
RRBJdHbOV3tLEIPliPEoynP4qJuqV8ySaAtFNrhQEoEloK96LGlyFodBsdZdEfQ2G9ITf9qIjHHh
pJoKDLK93TjlYUZDu6OC5QgM8HxLSUynvGAHFNGPFFRymQBcdTtkEJ0aoKewIEPy84koVtv2UpWi
IzV90vXYW5YXpRLK8dyOhu9WuKBREbVHuRZ67ZMTP4dnzac7EIdK4PmyG6A5pECFvrUNBLYoDt/e
vnfDXIaxdI0S5ROKxCNpH/OIfAW4QxTq2Y//9Ul5t8F+w5VT07GnvapicQtQnesJNPz+WKCO+b+r
EjVrbn8lvZtjJ3plLprN/x1caFTgUXrITRxz9YHIL6DeMsJvgoAkssYlGIoSD6sh62ziVfH7+xKo
LBvNysQxHgjYTaBh7UMP1AHY6Zsoxxa5Jhcs1CpJZ0UBbr2TPkrji9ruSftxe3kiE1ysWNq8MZYc
sNECRPJaY+tRMI+v2zZEvs+FiKQukqEkGEIdo88G9LjXD1p1WSXBQQlWwn+Q9COmsQ2IrLsJcMzz
KZMO1R8xkpo/HI//CIkLwOvojAZP1g/7NgG4NRtEd0m0DC5QKHoC5TB9Iu6Z2uwBHILUne3snN6l
Hw3UwtD5z0S6fsyPfr2/pgyxGNkwVZk7INPKKsWK4ARZQZ46qX2gc7lL4vnDPPfPqi4LWgMCc3wn
XpqtYli7GhA641sNwHtqQlP3pUNLRxXJkrFfvrEyvinfqjQqhxVfB1Pv69InrT+U1kNYnafxTNfB
jqmI1+G2r//YyrdPsKvYBBxpbmQmfN2IXT15Uc3Pc4Z+oEje4HZUfzfDRfUmtXK1ZYThC2o1y8Ek
giP6Ddr53QAX0hdjUCyoPTI4OcNBrccarVNG3Ur328HhNx+l75bYhbjaMaUz2qlp8XhAd2SCUkPj
SF4x2cVp9YanxBeVYn8DVn+3x8VztZ6qpCCArBF8//Tfus9TwOT/QIyigZIPQ4R31v0Y1I71Knq3
RL7B7sX1SrNVGUiIpzhZvQ6xNp7/macHfJLbf7mlXFA3dSPNhh5eT4IFsCQMsGQOCDHbtwkWcSlI
5Ixc+KBS15UxGzQ3yeA1mhHZWq6/bK9JEDP43vqcztlqZOD0CMkYDHPqQonb76XUrcoOSPxE4P83
4wZI91XLMBWkhtxR0bRvhnpgTPnUowhRsQoVuay3Q1WxJ3inbki2OpBge5E3N/LKKndu8xAWNMuw
kbo0eH1YHTMr87ZN3PTBKxPcWY352kR5xbKZ8rKiu6IYdro4ivpx28zNV+zdDD9wk1ZEK9M4YUOF
kT1p1G7V1+nPun1XVrjUnVRrM+Ym5iJSDbMCGJBsV9FE+E2/uzLBPceLluB7lMIRmuFxrQ9y+VjK
ub1ifN7IH7f37A1x88tjdWWLC+oAOYMrPgUEGVJdL/VbSwra747h9J7sAroCRYH/5mi27Qpcgp+h
gQRulfZ5xaZLNLuKVSeZPtVZZmvDbtvQ7W/7qwVyoZ50Bnjqofb0lkobfu6bgHT9H8tl7ojmkgTX
yWQLv4q3slV3kdLhLa6lu767zFTg5LcrQVfrYc5zZSCLtIrEDEI1+tauPPX7KUCR61UDKXAKNiAm
AAEKBHWXdc72ToqOjAsUlhTnkpqzgVYNc6yqZcdNZiuy6hjF/PXvTHEBo45lSYFoCL5B2s/aGNqz
EnTTdxP/t21HEDH4wRgJCDxZ73FY4bDaQ67ZYx6CsuzL31nhIkZfd5YqxTixQtE+rkbkh1PxUrS9
4HxEi+GiRiVlYdVIIL0qoo8dua/kU7f+0UqIhceJUmLxjTuLFOsKgn0kmu3DWpSOsuwGKfK2t+t2
9Hs3wt0gTZ/UXqZARZJkr1QHi+6abAX1yrP6Z9Qe1rsp7i5BL6DX2xBRCGOEsrSf8oftpfzmsr4b
4O6M2gygkoJjodDHWi2JZzxqBj7jQR/kHIBELG3Lpa6o3vebmPdulrs/SZQmjbri26pM7NUFJN7X
75XLioqP5sVe6P0RE8L7PvKfwbMcmgx4hXJZnWKcy7I7KEsWj4LNvO3gP1bFfwknSr1Azx5WJmcE
yzXQGhfWHh+BV6WLwwDq0j14Mratioxyt6rE604lNnguN/d1p4JJ8aGJXrdtCDyeb8glZaL0TYb3
PhlOcpS4Tfh1sCRXBig3LAS3S7Qe7huLNi2o8mPMAmomKF4fp/lYx9+2l3P7CXw/J/YTrl6oru2T
Xp4iFDfz0pbCyVY00RyEaBVcjIjKcWrLUoWDN5i2iC8VOVVrG2yv4warAlqFGp4ymeiaQXjy9txq
rDAqKxkI9AbgT5To99YbN6KYKvRXF4ApZP6yrsm6oRPuxipNNvV1WkISO+13fYnHYWjkf0za3ueh
cjDCQaQp9esO/mSQv7KqirAXmesKgpSLGj52+uNovgj2j92Nn3PLn21wDx9tDaUGwFB26V12YQzj
ltd60b3mMB0uESRItCDuospDmlZjVshuPMSenOvuaFX3Whs9ChbFfvTWoriEGZj9OEzNRnnrFa3P
jAtaC6Sg/0c8nfxrxvXz/nF3NSQhKPu0VgYEDTws065Z7rvwM9UFGN0bzwWzg0EDVTVlUHpwzyBZ
k7Su6LhCw3zwGFFtWNvlkan0tnZxJ7kicp5bR2Wpiq6y9gcG6zhnD/OhsqApAaSPdAiNk1HdC1V6
b5swCUhRNEUx+EzFzJWC5FWN+1TeG1Gg6c9Z6W97gsgEF4OmaFhJmnWyWzWWEzNCixl9lkSQCt8Y
EoFKrKZYmmbIGA58O7yraJrUST2YE3qiePVOqK1A8234twiMHbL+ewufaZpT6rb2UgcxZs7CR/X/
zUT1s33OCa0CT3tmYJmT1fsqSrXaJVyoW0f77e286YWWRjXd0g3TJDx5RS339SoPGIAlQXVRIAGi
Y8joAyO1Tu3yH8sVdQhunt+VPS5gDGU0Q8wFsuiKclItJ9FPQyd4QX59CdnevS+JixUECbk5r3B0
oj7T+S4UsVOK/n3ubNaS0HwZQE6KgoEHZPqerIbg+/lWDLpeAtvFK/czDS2N03xV3JKCSb2ikErJ
7IL2+6HKBRfq1ht4bYq7UIqe6Z1cYDUQPHMaw4nUJ+gr2bE0uGY7etvu9obK5uM4eg+mTHWq6ogU
Py9MNTBB3Cij4k4ZeKCy1MVwpTNNhjOr+AYc2ksRxc8tVb/FYV87rdXtavPfZKrvw0XeK+O019QB
MiStr+oj/mx96+XBi0hrr+q8JyYaKUuPkl1oJ5lyokaq2YMhH+awep5pfASjOgbbJQBzFbB6bC/t
Bic9c7sfS+Pf9iHTSh2FRGwk4AyKG+2qQ+qGe4BIIVCEJpKTQqJo2+bty/RuknvqJTNUlCFHlCBl
5JWKOtgQcz4QSVh+uzEI9PPiuGurGvGszWYqM56kfe4mGGf/lh+zE+RlWZuqty3Mym0v7gZLyM82
uXvcWeNE1nBkG1rvCXBs0yW/h7ociMSAK5rABZv5DJ5rfoncXHCaty/g+85yd7xNTM0sFdyKcNmD
ImSCykgm39eV6ENHZIe/6GFihE2j4DmrvzeTN0qfxvob7WXBcm5f8vflcJc8jPNkGCP2nIzFYexq
2wql3A7H8ZTF1qM0iIrCt0Pkuz0ut5norFjLimVNxcep/odC5WnbOUQL4j7xmzbqQo3isoUpPRYz
JloW4ihN7sSdsltGEXpTZI4LWzIpK9RNmTlVsqv5kKwX3ULtb85tAoKe7bXd3DxkhQS5GqIknxgq
XaWY3Qjfq0nqdanhD3oiMHEzcFyZ4LavM+S1oxHSG0V7aaVjO37oROJiIhPclhUa1TsDTRRXaj4p
aD9A5STUBfOJAht8q2haJiWbrUx2s/ygzgHNDmElMHHz5ImFDJAaRLH4KoFi0kkuCR4s605pkxd9
oi6RENPbeJeqg2jqm4XRX57HK2vMNa7e/RLTHJnc4dttOpiB5UcHeb8eFIcC1225lbftZ7d3731p
7O9XxlZTbnpDamTXUlJvja3XpKRBv/aiDvaNDjMCOVVRu6TElDV+ojOjZjxksb4CNKT4tT/v1oAe
wOzkigb/bz9TlFomxb0xdZ4byEhLqTMJ4lwet6ozVxAJNzTpTs6qvdSvk923y701GMDJjcOjFuZB
SiApJncubTAWICeftnf4Zi3Duvo93LO5SGmXzBJlK1cd4uRu4dS7/5TgRfiHm45KLaIq2GZ8tLC/
X51mCIE72qJ8gYhoPTSF+dBM6mQvVeSWRN5nlLSCGHLz6boyyMUQ7P5MCklW3Dn6nAPZVipOZe2X
qhG8XSxQ/HInruxwgSSa5VErEsTedI9xjsO4Q/P+IBaBuhl1383wIOZa1aqkojle4uK+GXZzKEKW
C/aLByxPJJuVMkaxqYhaSGME04KSDHkxpFiwYbe/6a6WwnldleZmUrCUPnoZ3WSXAYkN3WaoWaU7
8H75ohrQjW4mu98/XI9HLIf1sCzW2KMIlNhhUEIJZ9fRSxGweZve0aYd2UmQIsjPAD1SURnlZsi8
Ms6FzKUP+1RlbkjtyWMAlnmXBMSuoIWN2s1OcKF/nWX6ealczBzSJAMnKnJSYFUPJNxZ/0PalzXH
rTPJ/iJGECQBkK9cem9trf0FYUsy9wXgjl8/SU/EtdzWqO9883JedCwIYKGqUJWVmW+tOlzeMPaD
aG6H+abS8wU//T94tT/ne5a9DSCa7RtQLaH56O4qFN/LYLqbAnDsQA1BRED3X1hx2cU3V+4cujzN
vPPomJOQV7XPu6uWvmfi8fuj/HINZrkIqwxx4XwmHqhlNZQcKcg0wU5iwIAyEdjd/x6Jgw/2aZmz
syO2KrK0GQmI8KYgpnFQi4c0kZGXXqrxf+lAPq105oCLHPLEnM9m2JedXzUf80We/6+PjFme7Tgo
TJ1TxDkDc+y8XjxIcszkqcq33XChd3ZpibPbxIue5EaOUD1wFnQ8j2wOrBa5xKDzOzP7x8LYn60s
f8enaJWPmsbNCJeRz779NkfNzQIHEzfsXZzM64UBEg31vbeQ7f1/EFB+/an+rH5mFLljskZPE1oM
bR/oxr6T/Xgplbt0kmfmkNuN6ArvdwXRDJbZkWlPuZ/8tK7Z9W8ii810zS9VR38Tcvx7rh63PIdw
FHvPKgJVI/Vk0p6g9Wn+WlZNQgyyYhYx9KotOGLhkWMQc80/+a5bj5BDK0Dv8/79zf4yE2F//oaz
8EPVPDWug4Ct7bu+jiaFRxLoJ9h8mFnlf7/W17nlp8Xsvw1pzJ2YGaxd6pfxxt57mBN0fQeD3e0l
189+T7H9c7if8tjzy9GW4IpeXJZt2/uqAC4cOl5xB9ldh0N3bVp3Vb8ncQxDtsug7qxjC9JaX03F
Hrm2u+74U2ni3TA3VhDr/mdTsn2B5FBa0JNqnJ2k3lbF6YMEUTNemdk2VaAdkFpuu6bBHGQzSd8D
aixInMJZGXj3FEXju7IPqAn+NcMQUUnJhlYYh2rKYDCyKWKV9+ZQXvqW2f+A3HyUK8zaj9kENilx
V3nqXmXAFBxVtYqrNQP1o8IYieX0/msVJvWwdlr9krI5EjaPkL9cE2mkfufOt0WSBhX11mCquqaK
HLNG3hBTX7XtgriNkdi8MBrXvjD7KRSkfM4aR/qGQ8EeGteJ3/fNsUeJgDnxr4FgwMmY3zhG9IFw
qfa60q+ObjdxCxVegnqksslqSMnRmOssaNohqPRbbtWrlrdXRYftxA3dxaW3l+6LUk2BCkceKst8
qMsy8nrjrjDuXUvddk1e+qbdH93Mu+K5glmmz9IrB5+mDCg87zZ12vue0dJnnvWa1v1OxXrPKnZb
VQIz4W58nbmo/RK792M2dD4FQCYp+N5KhxNrzBqQFvDdpxCPTfH/MzXHPisKEWSZbflG3/8oLesq
6adTUhmoTJJHoy2CWonAUtYcFNO0rqQZ6C7dJUl+bxfyFaBtMOrZ1VPDk9PUsqh03JUiGlpkNN3N
FFxxLerEbQv6mtw8Jh2sMYZsihyPrQWd7UTV15QP2yozfrTKvfFq6zS0LHQLdlCM7tpchXAnv2TG
QPEOKiqQVm9Mo91QSSKT13sQVpGggXKePySQ/jEoWJeH1gykzn5McjgQsxFBURZtQHQWh1wPGwCK
dzGm2APFyrUu3KsChw4t2uSgUr0dev6cxXnso8SBMkrl2eATQAu+lUdCmq1g3q5k9m6WIFbr0/lX
ZQJDDkK0594FJbwj/C51fqiU7vqkiBBoV7xuAnPmry4sYXRGnA4G9tjkBF6RE98aJAhzx+6UueUD
oE17t0Op2GoEthz/aA1CAj7HlT9aaSjK5qia6diR8sOw49MwVevKMm80v9e5fme93vZpH6AQsMvU
sHYnGwKnShwsIwdb0UDQz5DAf9gf1jhu0BndmmV2EnN706RmpKcixNT/xnCrqLOHdevOe5Du+oZE
/ZTTn0NuPrfJeGXRNHSgFgbGTV9V5hzOM0TZu36T1hNEaSGbAMKiUy/1i6V2xqTWNmmD1MB8SoPp
Zc9YWKhiCyadg2Q+V9BKETw0x+Y0pjNkWcem9s3ce6xp8oOr/t4paeqniBD1rHcqN6LeqlalLY6U
xS+xim9tpbcWMDSW4VxNY3LHqVDhnMibPK5oYOdOQHn8gNYjjBBzVUK+NUO3YcreyF6GXVaMAaV0
6zBV+sMMHrmqPZZmdW3Wxo8yTW4mjQoe46FdWT53ygfTNtcg7Cj8wnU/9EQMX1TAN5c9sfxexrk/
Mn3bSBWVc2/5inZ70j0y5YWxHq/BjX5TNNN9LqtDy1jsK2KuYkpi6E2guxWLLsp18XNcwGGZHNfa
RVboNdu5WQQ8TfQ+aBJZbfFRCzQWbFKuxtyCWc125TuS3lIy3LAOrxnmHVU63SeV8yvPWNS5KsqE
vtNx8UyK/FE4du27MMq5haaA1BAGpYfckgfXNPZF077hru2pXf1MiDQPc2zd0bm/qvmMYpyLvFto
OEp+bBy4/VE1q3YeT3VO95nhbmxZ+l5SblEf96tqmn1aZ6HJtE8cuTKrsYqEbFO/ovRJGTLopHnX
puMKEkSDH+fJ3VDncJFQN6F5EXLGb/POeihKeK+Gqw00D3d1au08wnzHAr8mtCJtGyL3aelP0xRN
XXUl4ySserB8luKa2PYddaeHwTJepTd/tNSSPtC6a22SqCzTyk8pKOJJtiNuBgPiR157+55C4n2S
IPqoWUiKNkyUOvZ9v5UgQ8plj+F1rz0OKGmkEM8UsXXl1ibwR5zhDjXbbGS3bdcHVYxMBp+RZOzK
K7tfqu3jwJzMBurG3amuoLvHjfwEyvFdbvVbXRt1yOn0WsXDGtJ1+8EaXpTFfs5De3RTspOQ/MkT
cUWd4dks+DsloF6cWbmpqn7dM75jHhQ7R+gCpQrSlvXatZi/uIR8QnMCQlU1N4LcaFaeMUeF2byU
xWT5DjWjKilvqg6h1Zzl2kLzayB1pFkNB2VnHyYYWzHjJndd0d2Yw7Aa7eGxaOkuH6rXQafhkGBO
IsV2esb2pO6DYeT3czL1fp5aW2CKj0qxW4xgxX7L7tNc/qJ6CKHIDrIg/mwazm1bSWR/tRqDBvzn
mtArYkJlprbFs5aVi6vVfPSpeWt304/EY5ts0nBT9jPLyZ1CmgE2qY01insP8nLlAOAwM3XosAwO
vkCDZCSRHvNdYeMntNObduyhNd/LwGqsbcXTcLTLYwb0Z+BJtMYm+lM1YEMr0/U8/5orsht4Gzhu
c2yhbjm3JaZ2YvC9GN1aZBNCKl2nmbrvMI2V5elB2jqyxbAXXnE0phkNZR1aht7ofvBJqXdVjcdr
7NZhQYVfuY3rl15V+KPsWiRq9WboYpCaa+dVcjOqO/1cmVCLyTt1VAPF0Jr9HFsovwr+TszpVVj9
BvYUsISGiTveWqW5Seb4QArq9y4UGEDsXlvevWp4SJj7yKv51JT1CYwFgVnTK3u2fcHHUz/IY0n4
HpqwvZ81mJyU4yFunGfWdIixICqRnEdm2YemJyJS8jUd+WH0po3rSs/PwXteNe11IUCtq8V6IsVe
WUWUSQVcqI7cgu5MXezTvABIlIflpHdsqtcZqQNaqpOHafkRdPCZPZ163uzI0FzLtNjSdg57nV3b
Rr4jMNeWojJFdKQma2P3007oOqg4pEapQJRj5naS/YpZCiPbQmxNoa9Hc4QwmGkMYEyLC7hNjN0k
zcEzwBBok/F90OKNu4ivXr+d3fFxTPpjT6fVZJUawpjqRqPbG1BLUB8TarE/Q5pctLmNy4JRdDNf
WzELQWTp+X0971vTy4Fgt29bW98CU3BAyrJGfAYGib8bBi6LUR4No9lXnXzKDOfgWFACYu2uHegR
6uEBt5B90kXOdej2aCbfAo6/oaBqchRmqKn9SrthmwvyYnVJSDLvrUanfO829c5Q1Qu01Cdk6PTd
VdWb8Eoduob9o2+8UNTVdrmoyIg+qDNf07jdN4ulcXe8UiwhfpZL/EIX7gSs4z0IhTP4x3lwrkeW
nxRZztfMbrqu2sU9KHm8cpsVUDWfyCqe6IspSr/sigcIMW+oN71LU/sFzdA8zH+0zviclCxMunrd
9uoxZcnWEP216It37nalXw/OsYnlSjNzJVi1nSWUJbrhrZUUtEMmbirkoba9bn7mAglATLeiTd6I
Ymuvz2483t+1bbexWwq20rJ+mx0GWAzouR2ZrvEJQ1B3R8nM1kgCQrSxTjxO9k42o9xpOCc29KvC
KN5LPJxSKN64VP/gQrzMVRGYSbEWrd6PM5xZXMgodslj1fOfAMxBdAAJHypIIelBXKLwdMimeWsj
gZ2dPrQUvW9zGlrIukTmRDCVYMCLpuPQmMk0olrBwC3f7GepXw1cibxUoTepve7mjRrAWa3MSKH7
Udt6P9PhNp7ARFD0ay3pS9XRyXfxfUrXCF0Ehh53zpydo2MlEs8IfUxtB30G7zCaNaQIrDU3nL2S
GBxheMNZs7AR+uQtaly5nzutETFrCodaraGgGGnDXOXVuIuV3HoJRGHz5Gkc6ZpY7r1Mm5OTlDBH
cdWVwxjYA1sNTB+mWRxa4RxYzf0aryMG6kVQoUyvbiePtO7X40BvOwsAL6e6d72xCPqa7Q1HX1FI
bzU6v48HERIXHyVbbm+/sZMhGBv2mAvrNpm569c5gnJCpq02uT+ZcgU1lLApdQZq+RohqDpKowsK
6eA8WThqtZlTlInsbl4DORfWur8qMxqWPayA0zsJ34OnhY9Cy1rI4k4b01PlyjU1aCAsfd0O/KEk
3gdF0dqnOEdCfk4O25ZxgYpdtpnccuupDCY8+omntlpy9BNn92S6ZIWxjNupNF+rHnV0KsTJM7sP
Q4JCCwdVR4yKvZEgk0n7NfGmEFPWWw575hjt1oJmYSfSU6bIDZ2zl0w6pykHB8WkTm1T3A1lHDpZ
h2g17XCvNDg4itHXcIdVzB5V2/0aiYF+gaj9Ss5ISuIVUtG1rOugcVjjgzzEO2bt8o5idwaVJ3BC
7BqGF3ZWdOAzSpOrgbonUSRPSQZbR5PGnyd1Pba4+1aB95CLGiIGQKHWVsTTOk7Hw+BZmNeZqkNv
jDe6NkGeZ5KAxeKHFVOfD2mU0flnDF03DTVzr30YEbRRnTZin3TJM7XnH5Uh7ogh9ijA+bUYfomE
3lhQALFpcagsdlfq4b4U7cqmCARDxx5tI3u0svhF9qB2SdjGS/JHRnpYkOnNflxVyAPglrLaTH3a
to8DHyApl99lElfUHu8HEeNDFKe2LzcjDorrUfmqpA/JyD+SzqJ+ZY5bSpufna1usj7O/NIC4sKZ
sldz6CMm5byy63bfm95uYuQ6reFTrMHBo0HoH8SIryTyRl+b5cou3I1OjV3sFSs+jxBfaNcqS66s
Vp1cg+9lL97HQUfgp4wauCnTok8pbr+TJwc6t5FjG6E9kefMmbYGxmz0oMDBOFZ+MyH98FAInxK4
yQ7AJMML9MTDeEihYPFR5Ugwun4FbvrbVlbrHvxBc4MCamF/FA4UUTIXLkO5qIbFNvx3Nm95h7e2
KMc+FBIRrwQpYgiZtSuRxMfcQ3xtpk0WdyOcLQ1d+FgKbuEiJmuAH67x7ZsAyp84A2MhF0QApWRX
e/ahLPWHQLmpAGiQemPj22n+kOAql7o7qYq9cUvee6pfe0b5IIxsC12lAytBQz23kKmGusPEQloB
6z9LTDWVq7zBo2PGQLVChahto7jiEe2bMB31itVIgkfTiVJwVtYkHgPXQhemzNdQM4lcu7nVpvNe
OuN95mZPtUlDYrKDkwy+FQPazfIdNwiqwEblT2XuS9WERGS3hYUMyJubZxe8db7FyhNtoPvkDGYk
xXSKk9EIK9Ab+Uo7N1lLI9XQu7kCs/xki0AW1pMdQ4Jy7F7BkOhPi5J0m/lLjWFQ+pH2fbDktnlb
37RSN0FZZNcMr76yz35IL75tSL/KzfLVLr0aJsBv+6Z+UDINUZq/SlPjriT5MbbgRHqjxI7UGpj1
NSm7NR/xqHFi53Xqnas5T99np8r8WpWHyZD7DsEgyKQZtZ5cJ8QLy6UmjGMVY7rViO7dGE0CZRTE
n0G6fmrZ0NmQ4AqunkZrjmZVxpuu5zsNEtehKt+n0UYqqbciy3CA8zxvajWvk6Z9sDp3n7fiEOvp
rncG47e7T4t8RZNuk+NlVKUVFJcahhc59ZCjgttddsrPpLWb53ql23FtlKjCO+LAJL0rpfWrta0I
XKQgCgJmxIEd9gYiiX1V0+q5HOxdPA4b4TqvvcrsYEz7HVfJE4XAZIJCeODMdeoPKcYcQWdUyCYL
qrY/1RAZ8g13ADnAnIdzjJhnp4JG2kvCGU7Q5yP/KQZNVm0/blXJ8Yv5uzOlH8p2VxVDOU9yz/WT
ZhZ+IYfN8odQpK62yK4MlF6deAoylDz82AG3QqnXLohEVB5/CG7vM02fPZP8KAvv6Ir0PoP+q2+X
zpU07dPsxiepqmhACbHLAcNI3fuECyhSW+ael+WmxtebElzktMGvzxFrmxzBN29Puh5XhmleGYMb
5qgm+uU0rJaaGC1cVBJQzR2Zu14euj18m+isq2yRdVxS+NTCe7YWt0jMTqmLwbIye4Hy9ga3dTvM
9KolzpYVxqp1mg9XxHeoo/4aVXaz/HYlygfUjaIs/zHX5K5phicyyOusGAAkdrYGCpdxbt6hQYyv
PqareTB9kXjR7KVrqcmmnFLlD65xKG3vGiDkVzV2MzKY8ig6HqWZc2Ruk/p2I/2OdDepI38NeBWz
ul3Pjf3KPH1vu3hA1dYtH7ivDWuXAB8FO7zn7rQV8byKTa/zc83keuDJto09v9PlA53Amm5irMiF
6E/WB11Fbwkvjr1AIZaTFjwiwxXV9o7b8TqlNOo7zQMjiw9WN+9i5h7wzlgRYY1BDt0gU2VRUwxN
yN3iYNTuvGoUtX1moCBZZvLWBqrKKQdUqsgG1dA9ANBZ0KdeVGmQbunuzTSrp7yZg7osrlVz06Hc
AiEix+cougQFjYtQJNU6RoFwOxrcN1Qa9bYE9BLpTGM9zwOTK4fgje0iBNbsaTBmKB6icFTW7JaD
JS+eu73RT67PJr2SU7FpS/OkjepGxVMk3HaLos7KmNsDB+IIvP2vs8f2LkS8hCoityXIn/tqXfZD
UBScBKQZ1sIce39S4CU2bP1cgg7e5zTdcscotpI1XpA3zj0V05U7IVe2Y6iV5gbMXjaPs1siDWmC
gUB/LK3TK5xWIOscGHBO1gx5h5OAeb3AKzTPtwlh+x6PZN/BlcuzeDX2cK5pmhY+IeUOBc8nXc3V
1rZHPNIMM/cnynZNixox+9VnJFJWco2H9q1qFZ7u41Mjywb+yX6ZDCT4jK9dBuKkNNuZwrrTct5V
k/WmyvSXmO3S17Lp/bZrXlmKMpUGHrSwUapwH5iCE6RquhkN954a/VWTVEeg9g5TbH9UfeL5oFtZ
9dzbTgVFibghCIn5emidn5Mu1qkw7otpXBELVxxF9BUe0dA4T0B6OciVlwHFMyzSL3zADU62yFke
DKI2iXb2skx26VxvlBI/TDm/ytTaTxqsKskYtLDjKE8sZEmsO0Dn65hUuH2iuscj4s0j4m420800
m282mTasVOu8ex1wShgVQiOmjf2cYJDHzSCKxaaDi3cPoTzIRrGXOV5jrrudWBumpnzxllcba6LU
sYIKjB4CxYmEDocZ99NwjY+ctPGqGeidRevQSk0nMBp7lRPhEwqaabNrTxaS2JEDrGQoFLVYYJHB
DVLHOPZWEqWLCOz3Dbyv0T1/sGFnjWB0FmIHEzdoWMpjHcX1hrmBW1xZJEF5ctVa0ffLfdmV/QPI
cs/ARFPOkoLkgFLo+amwIXa3GftLiJSl5fhvm/APCG3BkHzqbXuzrGitMRPlTvWtq1SIXPnOa7zd
IOHojDrCUPc6STOIzCbmyo5LMMMND8tV/X6vCwDrn7/jU2v0rF1ZjlVVlDamcZq5CxL5gtqFl3vB
MP00oKhgv36/2teoo0/LnX1Jj6jGswp0Yuk1qo6YZ4J/sbblQd4jRQ3avX2hzfwFncwC7fjTZz7r
4pspQXGkwjnHjx3g9otsTLXxjihZgtWXhxe299UE2ufVzvr5bp0nQ1wDH2brDmWxaV2Akb3Es9eZ
Poba9XPLav0KDcWkwjguUe76wh/wJdDp03bP8HZpO6VCIGcDHJ7tkqC6rgOwcB/tHQhkHy6B7xfb
+M52zu5J6wpL6B67pV2UdVeG83RhN8vH+WaBc66/EtxTGCbFAv3O2TnQQ0tCPOqPzCcBqI42IIC/
cPO/RlH9OT9+Bo2wyrkQfQf7XNjdxGOyap54UG8X8kcQQgfgX/0/fjF+BoQogeEp8+z3AMPCKZ6t
PDPoQMGLpuqGZP4lUM2lC3EuEd63MwDMKfolbYRsO0D/PuyAtQUIb22ElyzkN1nIP18Qc36M2h4x
MUX7t5vjnonIXAMNkVbFPbU5asPjXS6dN9W2QTtzqNnXUS6lD26Bu0TbG3Ou0WYVSWCoBk0M/EtU
G0B8a4QxG/c16oYuIA1WymufSOiaazzq/aIc3nM8SWi7dB7zX32aPUK478pEV6vS2k84gfROtptJ
2gIcEa90jfeLAS7M0oqaUbym6PkkY/tT9tkWbJwbA1E4kKrYiYJFWZms7Q7UnARYzMLJ8ICYd06N
B3lszP7cugcqsiDT+iaFen3So1Q9ddnox3X2phELawVJHmlFJCMbMzaAlKo2jetemcn8olBuYw46
iWaKtEwbO6lIIFL1CDx0IMDwGuR4zGVTdhws7c8OuIZk16wsTxxHL1nnziWo5JexzzVNcOPZLsdo
wd8fTNJZNfZijk5WAvjsrkC4uU5TeSn+femoXBsS9SjyY8D1DJKTJqyzy/i32ZvBMlKYP7DfxJfl
Cg/o+wuO5NJqiyf7FG3rrsVoxgSj75696yUKsBdxGFfTI/SJni5GgS9X82xQRVm2Y3L7LAr0glRj
bMF0WxAdL7JskB7EEBRbNWv75pIm7G95ln+u2KfVzlx+XovJrSas1pXOXWOjPOIkxyr1bJ/oOkQC
e6x6+sKmcruUY7wx25eVuU9tKNdMGoOPFjqBgMu0vfOCOfc9QCd3FhrpPmfpNSPqnjviTg58O+Tu
h+0YW102v5y4WokGmOG2DZX+37MUIGYjZAOcZnK4jbPzm+PCsad4JmFpzRvMPUXTxC84+i8jy6cl
zg6ttSgE2DHbiw7EbT28OHA4jEELHnxeF0zvi0SPmKYJB0hcTDuf+9tCpHHLF4ifs3Z+eZhrwOgh
3Ht+g8wujMP/gDzgr+XOLJ1AdazxWuRzuqrWoHE8FE6xL3J9Ye7ui/P7a5lzN8HHEgKmgO8pviH6
wIf3MbvrIcDx/eldWmb5+ad7Wxg0xrA4lhnTMXAaVHnjOwthKq0u2MNXEMG/NnRmc0biWXxUgMPn
dlH4kunXSWYrhlqqRyFkNqU3ooVqriiuYTYXFr+0yzNjLG01YO4OvnBW6LO7z3XvgiBNRiZklb8/
z6/y77+2eRaPMfKMZkn62+0uIPxshVG14We354F7vWQcprgAcV0M4cw7fV7wnPmN6pyjhgjPm3jX
iIWmi8JD8fP7XV04P/c8aVPokTEyIYrgad94K11dTeJKGXffL/NVcvjXXqy/rTHGtCd1lwFJZ504
gRXFO7Up9ks2iur/qr9GXXXz/ZJf78wxXbCKUeo6Z1GSjfasOQVc3ARhKaXPbb8XUNcrwb7+/UJf
pYXY25+VzvwGWroKhQsYxhhY/z2AtTe37HrR0klX5dP3q31tFH8WW37++VqPbspaG/NyAnCg/N6Y
tV/F79+v8YXOC0LHpx2d+Q4aG42Dt+ZCEZPfacijVqEIUa8BS4O9F8A5690iQMw2wyNev0GR+/zm
Eh740kbPvAo0inQvgKtCATdB1+Ewl6+1On2/0UtrnHmP3pn6qnI0rJL327powtJRm8q8RD79BVHq
cp4c0GYC4Pg/rMAiAVlW7yCQ9Tv31oyGaxkkoXqq1ymYLha52YWAJ4mKi8qk/8O9+38r//bdn8zF
auyxdBxgoA0kOOIB7fgpPXRpiC5YDzRjlodFte7wvE+3zrSf7QuXcDH9f13Yn+XP3AuwSFXj1bj2
dQbEXecWRy2SC6zzl9Y4cy2kqj3B0GIOM2OXGfe18fN7I7n0+88cCSeuywl6GGEV7xt67IrH73//
/+A//hzS8gd8+kZSZWR2lwUWmVXI5W7yjd5Y0E9zV6h7XJrhvLSdMwfipY3BqwQORE4PMUB8XnlR
f/eLUg4xCWpHhGAalZ4HLl4BcDEyGJ21VltUTDGodlg0J+Lw/T85uk8rndlXB/EYw0C1HuMYAxi+
2wCiP1sJUbEKrAkXh9MWS/rHmj+tdmZplTBaNWgM74xF2GzByBqVeGhuht0iWdg9oP5+YXtf+qdP
C56ZniVpzWy0IsPpDXgSFI1hHDyaV84JnM4BJjaj9HRpl0sa890mz6wRGPkKbSysuQx8VKt83a+c
Vbm6ZIaL+/5umTMzTAR6LfEyCEU6vP9XPb2p3Spom00LNMv3x3jpFM+iGWQ1jNi1MbNDALBvvYOL
DnLa/Sdx+dOnOgtXrWYYMyhxbCQ21yDHXKmi3TvyP2ATRyj5tM5ZyFKYIS+YjUeKacSvllevJ+Hu
zK54E6Xa8xi4D3P6KRsFOOOlAbzfsrb/fjPH9jiQmuY/RJl6jhljBor7xsbctY/mbkh9dHPD5rRo
mI8rDM6FSOe2mLbZU8xBWb7cFlEVFMEl/a0vkzvy5y85+6SWE5eo52Pq0LBQQgKrzmSNwOhDb28u
LoimfDVjDr5XYjHPtBzO3DNLBcdNUpdsea9B1maZMRfb+CC3mJtZGavvLfWrsb2/1jrbFxSvu0TN
vy9fduN+NKfysVvILh0M74GePgA4BFB3v1tXH+g5pBfF27+8ldil6Xiey/Dfv0NRGkOvhdko+Xez
vTe4jiojPSwdlHnstnAMF27ml8vZ6KYxz2EWPz/ahk6uAewJGBLQovOhN7tJXc/zFWB36VhHbVxE
3x/wl67g04Jn5+txCf4EoChDwZ89+0dXPpH67v+2xJkjaFrdgzMI6UgRX+X9MTGvvf7++yW+NslP
2zh3ApwY2pK4iMVhjoBq8AE+vhpXi27uxSL7EmP+ufSf1jozCY15HdIsHb02ah+toFllK5S9/T7k
v5wNNB4vmMTX2ZCDpMoBuT53zzuI0MKS4wioG9YbI4brRhZq2WXmUK2LNb+UQXxpEX+WOydLxk+s
KZ9tHQ5v3F8t9U28bu7iwxLS8xXQiC/ff7slfP5znJ/WO8tY8tESs+PCPKjEpAh9j8237xf4uk7x
aYWzLCV2CmJnHXLuNuof/5sN5L9Iu7Imt3Gd+4tUpV3iq1bb7d476SQvqnQn0b7v+vXfYd/vxjKt
mHcmD1NTUz0lGCQAgiBwTgM66gCUBbFHHF7M2r5irORRA1qlr+ZkYglzrKD8iIe5wZFtCsyFEQ10
kgM/is7Q87A4eEZCmCTFyMJe1UbIFA/Zj94HcKAN7sXYmnECCU76en1JeXvGnAAIyNkszLiKlgRz
grQxL6k4gWm7iLZaRSYyLeqcRE2Pge1GxrHZoUGi/Wo2IzpInrLSzeObmLxVA+d6RuPENWNkYhXK
+tWwoMvaqcPnhNyG5BgrkSVN73OqWbHBMf3tsKWCr1wENxjFyTy3FHFoYo2gDRwXHQxgOpgM2yl3
6Dx15Vdu2Nr265MsJkQq0dISo4GsaK/7aKv19YfxIfVbjyKqVX57Q15m/7qZbOBiIzdb6ceEygGD
gqWswPNqRd+NU/RA24aT2nggY2QPZbkTtei9WJRbqcy/qFXtzEHzRMZCstq+eJlG+ZAY8WfOj9qM
36cfxeKu6HlOmsnEQsyqZ4KuF7NDqU8mq/ncv//nqXThsZVum9XvtWeH5INgiioMxgCEsBMftKlz
q9i4q8L5U7wsntGhX1Ope44DbfvoSSYT9cZB1ilb/eIU4mRlLQhaRGJdX0qeCCbQLUaW1USCCB1D
fml57OVffyeAiWqSKvSBWVaSo4Mn0uh/6Or36wL+cDaYhqab6DiCC557IJHNXM9kNBCTXXwHQvMd
wrStAg+CohfzoX63oxqgovACYBKZsIga0hw3cpNBnnlb7YE1fWfc1nsZ7Sq8ItAWOiR9JP8tiVm7
ZWkaMcJDr9O1lYWh6z067B8kndhohd4RNf5CRu2LKhSvXTg+Gj3as8KXHs2DXRm+5h0X1Z2a20Vk
Xf0cZqGlSJqbMkAWQ56TBwoSjWW2MP1JX674SdNmsFtJYw6PjORGKqhoXYnm57Azrdm4HYbH67bD
k8EE7whtl+j8xAxgoX/Xu1t0SyZoEbguY9PDVnowQXvAEN9chVi1LPiUpS9a/n79+9v2vxLARGgx
aE3BlLBQIPryQa+IDo4BWJfme2hTDl1eAWdTHwPw06YOVDZZZJK9qM1beZhCgGcUN8J0zCfv3+iz
EsBEPUwANeqwQACS8wOogfa5O7wqT9NhcnMne+TV5LcL2St5TAhMgzmsQgP3U9Gf7WZPe04otPYh
cN5BVlDlFnqtLdkyOyv7yYPB2jTAlWzGw0M0xDRLJcDIx5u4fw809L6in/76ivKE0L+vktl0mWRB
MdAmk5QZ8BUGjBZpN1Ja7P5ODOOwnRIsgI/DvtEWgsxEu61y7HgIUNuZ+WrFGJftkI7kzQRrpzwd
tJki2PfA6MMTOt2k+D5/49VltlO8lUjGg4NhSjq9gYHkem43wlcMsreJ1443NcGwLHq0OwmzpV+l
cX99Qbc9eyWY8WxdGbsi66GrEVmzbR6MG8Gtduq95lNXiD1upwr13YsIfxLIvqwAX8bUKuoKERBo
UOUO3eAFA5h38I0dDy+MmsM1WUwcwQy6ACBFWidpXEHdD0rlNSkwX0JOPKGLdE0OE04KoZjUsgIL
gDQ/R8kNurgwgoYBcbCMA7okBCCKNFccj9u+y60WkokpvUq6OqE713kYqnNacAjOCa6O7T47YIDn
lWMoVIdLHYkOiGyDICNhnKKYsngWpgGJAsp5tIYffqLVSjTN+/oTr2VwO5ychDHuEIpD1MsKBVAd
vpsYGja/SxmnHWxThKlI6BPUFFMRmYilFFFIugS20ZPRMUbzJYmA9D1n/yZircQwEUuJdMwiRkh+
NWMfCru+2eW8x8JtH17JYLZG1zDSVMxQJakeezT84aK0eF3lGtXnQMC0qK9icLJ5xHxsAHrs63ax
eVSvZDM7VXR6Omkl7vgJIS95Ib3qHa8jgbdTTIhqqwgY0QmtpA29PWXBc6Im/mTwQG63NYE1yJps
oPOK8acCE524CtELn7jDQFEoPl1fqe1rrnkSwBzEUmKIiaAhS6PvlTP5eHUbdvO98Ti5yuNiU3Sw
/jUgznW5PL0YQ1cro86SBi8fMyhGK5Dj+Ne/v312rfRiTLwr6mTQOpgfJcYpvGEXfQZihEXbl4WX
67J4ujCWXmGkOSZ42gPQOwaR7uuM8ya+HVRXujDmHC1p3w8xBMj+5FDUzmBf3ACRBqysoVdzGpU2
j6eVMMawhVmS1GpE3aNJMGU22QBhs/P0W6pyYtD2JQ8vAKapiZImsgTzRWPUcybjqNAf5cJXARHx
iKDgqO8tHkjQaZ4cRvDc8krSdDMuToyVVHqirHLCsRbShdBbSZgDOFH5Khu7DiwIFYASMl7X9x+c
66Qi473jrIYV0CLwou3Fdxjq8tJH2mWu4703sMRj7kSu8ZWn4R/M5SSV2utKxSoflhSt+6jJ2YtH
kZS1V8qWSZGUMTmzv278f3C0kzTGkyf0Owxmirs6vYXRCnWxU9AAk/4PFYhtRzuJYnx6ljJ5UjT4
tIamXrGRfXOOOb62HdZPIhhfjmT9/40yXsKDHCt7Ukq+OPByQJ4YxqPnUhmrrsCiaYYvAPMmBiiC
EHFOQZ4QxpONLJ87s0Q/Rb8ApM0h3SeNlxJxdoSl8cDcPXCzA+TNsfCqVt/BfMHRYTsa/d4PjUmW
MymKAK2Gk1xL5ee8J3ZZqT/TIb3B0PzzdUvmRAaNiQwGeluDhL5fNu2SOG0sjnaMYVFTDTA7ITvo
o/OvC+TsD4uW3waCEYJ5BQX7+SWMUmsGVEjEo6HbvuWfAp7GRIMyWEKFiDhpG6fYG7jdCPeqmzxj
0hbDxJnV2Skenj8DeeVvQ61G9V/FISPPTIy2Q78sA2Cktu8roN9VD0r+vcwfry/lFv2JhO7Q/x4m
GhMaok4MSgEYTE5WWuTd8Kab3AWigrM8BvfmEQiXdOjAcOZHIEDvuNdH3k4yUcMc4gJ3A7wDjjZe
+IFd5gDqElO+E+gs23s6MNVgyi7nnNSbzgcMBVkF2iEGLFj/zlOtkWn3iFmEXi+2x7HKOHzf21n8
SQZ7MR7qaWizCoEKwHMuVcwE4xWqn8QHqKad+fLT9Y3c7lZdCWQcfgYEyohp/AUA9gBjd4ddi+7K
1G49/Wvqhi6g0JI31ZKA5i2/AegncwWnTuyJ9+qxfYiufgcTDcDq1MlBgOwEBEWAF/TADGi3X+qj
BkDg0NE4p+hmmFtJYxIFUC9U4Rgg9khg+orT6R6QN45Mkt1QNBxRXM2YgKCECYBHPkYWIgySR2Ht
SqXg5pGKPG+o72Zjvssk9Afjv/W4T+0UECJ9RTjGu53+rVRmooNoAMmozz8uHoEvHWt0+4HhbK9Q
uiKQIzjzjXqnt5zjZNNRV0KZMKFWwTgAIR63nUG5KSswKqfAKZt/XDfibcfUac8N6EkMljm8qkAc
FNc4FdPo2RwPgsYbptkyF3RjGqhDoxyhfXjtKrKmRM+VQovBJpEcCQqOqgzkD/0hqXhzJ5sZLBo/
oQlg1DWZ7SFagAEADDSoMvvqY4D8LnSJmx4iJzhKPs1iAepVWLyWgE39TlLZtCInhprNBMyfiXZs
oVStfYqTfSFwriBb1rBSjk0ugrHUptGEj6tiuC/H0e1L87YTeKw4m41gazlMLFFksy4FWgpRb6cv
CkhdFlw4UN1P8F4hgBzMAqDvI0DmrNKLHpNPvJi6maKv5TPRBfONGsBq0PRW/qKjrsoOs5uqVVjh
1+TAvQ9sGf9aGBNeAkXo5GqCxdA69fQRxEMXuKszKtWh3d2GDuFVHXkimVAS9f1CzAEiSyDjA51q
/vzP/XmtEhM1BsAd5yrB/smAkygadR9Kqv13IpgMArhDapWgY88ZzPey+KrrHMCBreR2rQJz4RD0
eQGSHJYoyb9OxGvB+TF7S+DW8l8qwiQlKvD+AhDsUYgKcyfH5i4EBNL1teLowjZBtEJCVGBgiY4w
J19iTKMlGnA7hfhBxhQm8Iw5Kcnmy8tq7dgOCIDQaDOInmgqYHypvNIvDGuUcExNbumRvfikP6m8
CuZm4rUWysSMCBQxWv5BbmWrh8VJXQAIv8U2gK3Rew8YKl7V4CIWyqA0VUDhitKvitDLyJtHXQ+m
cEQ7D7DEKvV7XSRO1c2creNJYSLRGCSGHGEYyClLgPveiMa+rjkcZJfRltGECUC1gsv11DVoFuo1
Z0hHV+rFH0u57MfqC+CM/RlAq3Mjgz9YMD2D8g9I05sGtLtZUD8Dfn8H2lVHQPN1XOWPUqM9abLw
fN2CL3eX+Y1MxDLEQheMJqOtG+YjfXoVXPMY7HpnwfvWfMMbA+AtOxvABjNKpRhLAshHWfg86Dc5
5qM5Ol0c2oxOTAhTSB0ZqYK3GAoZMdxjvsyR993OsHtndrJdft/usqPJmb+9dE4qFXi0GJHWDYxj
MStZGlKkx3EFDwFw+wIkvTprvwhVfygBSB0u7ly8x4vspVlmL3nopbkGEGGztOa+4xjepv6rX8Is
stHM0mh2GIJA0cKuJDRpthnQieRncHLxrmUXJx6jNbPW0WBIo0E+1np2c9E2Z7zao7G2x8WsA3o8
LSwmXKYjekic1U4ZqcwhUk1qS6oSUjHr7wPo2zMydY80/hBW0a5tpZ893oSvW9W2ojqaDFEgNi5Y
fNCKNIdJPaFQpv3qo6dY5w0EUHyhS51OAphoIaaZ2EsBBABsAphTrtDuTfJUzK/ikqAu99Augyvq
DeeU3A4A6Nn6r16M2eqVQvCcj0BYvVcZiKqAeosLZgaAUBl9r/WPhrt5f/CUk0jGPss2CbJmgKaj
TTl2gA3/CUBXwFhJ7qIdUE/fBI6VbkYdleiqivq+LrHnJvpDNamQEXUw1m0PdWTPYevkXLrdSxof
apaaAogEYmKOhcVWaYawI8pU/lex/jPqW053kyHRTpyosAw336P8BYjUY+wYD3SIhdehun3onH6D
wsBYofkMIAugLUDwo3MlQJPxstd98YCXp7fKrfcxUFqd0ItuwYPilK/XneTyLv2xAoRo4GA3MNzC
WFNEhEWrzWJxlvvOSR5QhQe4wl5z09vakb3SG0o7dBROIWFzewFYYlJoCrxvMWe5makmqcQUy94e
Z5DKdsP3euRd2C9yParZSgjjnnGYBnqMXjUnH0NvQnwbwtyplNoCB1WS9hy33N5GXTdlAMGBfZPt
8Zp1UFEIAxay/DW6tP7U7dGBl9uxDTwilx5k8pfQHu9TL/qZe7yOrM34upLO5GCIooS0M5Uu34tm
6pri7GnVdLeo+b0qDV5QdP/0ueNjeU/6MnsYkXDQBRWI7JF0VyHKjcK9Zs6cVd02lJMQZg8LuUv7
YIRacvEwjQ+x8rPuONUkngjGAapsjou+hQgd6NXla1jYYcw5KTZPIsOQAF8i6graU8+r2YUowcFM
RJkelBGlcC8lnzleTEubF0fRSgIToPFao7UjldDm4PCuvMhDkV6CzZX0OHeuS9tcsZUwJoMYFDBg
xSoVJu0L7ZaIuyLhNLMYm0tmqiIqVYC9wpjA+ZIplQnOjhCsF4YG/OQSAbCugH+RoOQhfsuXYJdO
aLEak3tigIwLNBYh4DybnLwtTXsfiYCS6BQQKjQ/wFuD5h5z9MY8R+k3zXKvFDsg4Xb1jsiKYBnl
fKwTXGrV3AZo9T5Ujc+1Bn6MtrtNluw+N/A6P49Ayw3SwcrTygfbFvhr0m+63LtVEVGQ31cl6t+S
GORHQK/Wp+mFdABm7tM3KR38rNOc0RTcoMvdUgLWp9zh/6yLbi8l3W1qgoqnq14XPPkCj6uzexnN
2HNzkIoQFAVEB2PQaH4jcfhaKyDQaYAPIET3yzh8y0g8W21h7gu93RW9/Ink7fv1vaaGc2FYq31g
4gqp01SdKvQPEJyGU30gOvAGp11e80YAL8uFiCdEVHVAp2Gu9GLkMCpDeZBCPBeATcKPBdMBN9Fe
kCVPB2MN4H4tLegfxnK4BRCyX/YS4IhHcI506WHMY3Rzk8QNRNPkJJFb+q9+FVtOTAD1BkB6c3Gm
4RCZGqZv7kl9JGL4L6IpQaOOoiHlARY641PxiLFIRA40yJd3GL/J9Jsx/RdRaC2CScHHClQ9Igim
nKy+78LbLOQc6lvn7fr7TPlG62aStRV9fhE+haBLCpLGA95mXaf7mDfcthWCiKJpKooOkoZ/zsND
GlZBUIEDCjxUIFtUkKYAED0veWno5dwCNUrgq+GZExhkF+9kmSmPS9kK9Elp2Guv9DTP97LDn1Pa
incrQexj2aTGsqAbqKEQ9Vcy/BKWgWPIl5Xcc1U+/r4q/Ct6ADaDBMGs/CV5IFA66D8GG31ADh+9
bXN3Tqv28Yy0EqUVMrrDgYzmAE29K1M7BzjhoLxej0yXj1EfCmE2FA1AhmYYjMs0utGlZgyFQEgM
Xi50nwPtvAQAXnJHYZiWjnPsbW/RSR7jP8bQF4PSUFsg/hKAVCjiZazb63aSwHiQZISjqKeQEKSg
lACFTZt+irF+1xduUw+igAsYtGKG/sEyvdqdQFiWCZDEaHxNZHdWAAKNGHpdxLaxrWQwa5UbcTMn
A+40IvjYIztxQjf062OBiTveXYIuCntCoX33tzrMoiV4dPzPNV/1caDuUl/zaeMh75q2eVECoh4i
ATBYKOjwechpdKBh6AuMevqiH0BaAb484qmJ805hPzBSm3pF9Is/0rMRVXGZUGUQHiumDEC/c7Gd
KKdDHOI9qygFpxmTu9qM7ivN+ArUYRcwyzvOzm0s55k85sAH/5SuRyMCUbIX70A9kn2ZbUSlm2Un
Pki+eR/utccAw5Oyw68zbFjmmWzmShGDlC0YF+iaT2+6+kviZZUb/nX2fSp/ZflZOYjJQg/ZfHgr
ssdOAYUAJ1/iqcBYSblkUwjGC2Qx5qfZ/DyPnMR4K00yRTzlA/bTBBs7myjUUVJKqJvBDHvMNwxH
2Zc81c4PkSfvgVauvgs+ECkc8uO6XWzqtRLLOLQSFQq2BvW7uAzdRGitSow5F7FNEbJq4tIO1E9M
CZ7vjlym4KLBuChOjQNZ9rHBC0rUdJlIARdFoNAVVZJwHTsXoNQYHDJhXyi0NPtKAWkzuNZuZgpX
QkeBed2wm567Ekf1XVlbB75fszERA+foS6TuwLKnZL8MEMx0v67vzZYgREBUHhTALBns9RJkyY0s
hQaovKfXtAa3Vu0ooD0ClnzLe4/eCuxolTrJYi6afVB21UT0mR66Lphr7PBQoWmzcAuf9/LwcRCx
+7WWxRzwy1Cb4VBBr+md3Ctei/H+0DdutW+NCyIGNzoEdrRXLF4pZSuxgI6GrKFEbAA6lbETM8Gs
KsI91tMbHFDIoHHQMx3JRzkM5RW354TcLbtfi2PsJIHBSjM4LB0125P2mPacdw7qmpfLeFKHCUmN
CqZhUC3MTtMovaVTgpSgLfbgOsN0TVg/lmX+0pfR/rpRblkKoaCtBPMHeBdkb/BCL/ag9YNatGa8
fDTpVDvaSIxmOo6sjbh+Joo5s4RximNJDQGPU90lIB0mvsrLMjY26UwEYxMlKRolHyPAVGVHjdxJ
4T83grPvM0aQpnEQZwNWSwfL5zBm4P1Ch+X1LeHpwBhCAe7NSZkgI4yLgznFewGc19dF8HaCCQ8A
vKmLSsZOgONv6u4kwzHl7i/VYMICKuWlbkzYiqm4XXqQXia8RgSZt1LMaTdPrairJtQwkuJxVoVf
ejjs29Q8qHGD3heDvM7G5KjgWzfiEGE3tcNk+BKFhpcU5qdpBK1ZYfxMK6As1uZN1GY7wEvfqTKC
R1066VQ6qgxGmetrz/vRzPnZYGSaJCXWRQhwHUpAg5FXnGeZrYegtZmy5RDQk5e4n0AGHZprHlpw
gFuCrQGMCt3ONy3WAQ2r19XaynjOZDIZ8JL1oZZR10NT9R19fAJ57bCL8TasoIdTPmY4CQCC73DE
brzunYllgoociLVRZdTM8Mam4F4BZEz0rcYO77zZ3jcV1WEZiFsm24urg1lUH0YyO1VSgTX3PjYe
r6uykR9Ak98C2NpCp8RmVtU4AERpssmct5YiZK8Yzn0G1SsAmYv6+brArRMUEoEuAUBMEzdMxkXB
iy2IM4FKg1d/lxzlBoz1JdgGbPAcfcNzEg9pcuOIO5PH+KuiKos2x9BQLn0lwyUMBYc2rpxM/ASC
hNvJ5JXAt/fspCDja4gNQ6RMEFiUWmPJmXIY9OKflwSJqJgqJV8BZB0LgKWGEgnqOUZbjeIUUuf0
CujUU46ZbypyEkKYx0dtBmz2bCR4TK7znaGDmDjh5XE8EYz/lhGp2rmCCKGtMRnWP2iY/b5ucDwR
jK/2Qb5UIYGv9uRu0Q/gxrr+/Y0q8HorWPgSRWwys4iwFW0Jpth0Z8h7M3gEM9Z1MTw16N9XN4Ze
k5dE1qBGqs27Pu+8bpA4mvBEMDkA6hrAxkmgiUJ8I/uSxD+vq7CZAKhAX9GJoqNIwng+iLYbfZix
2UrZHLQRVPaGDqJMHkzWphorMYzD93VHljLA226nuo1xSEf/uhrb30dhWcYDtSmzrUFi3ozZ1GIn
gvpBH180tHz9nQAmUZIlcRSyFhmGCSrHmqQ3WYl3/usytvcCb+wmXqR1DLadm1MVtQMpO+wFbtzW
pKg7oZCtvAl2fyeGsdohXiadSBAjj58I6e1B86pZ5GQBmxuiYTMwr49+EMLYlSlNRd4rEJIqjype
7niPF9tZxkoAY1FVnxR6NECAsKuOzb71CfgQn8BW+gNEdUAwrVKL/Ajv9afri7fVzUPLib8VY06S
HtS0bZp/yBXuYyAx6fvAU9HYLbnyjeDwkGjo55jL4Eoc3tnObSIDpCweNSCOovrSailFi/xXlbwz
MUzMb+PaTHJqE0Z6PxSg/vnnb1ln32cCfoqxkz6lasT1ndYe5cG7vi2brgNYLPTkoWII5pHzZepD
MKonC5ob8myfCnhbfZLjl+siNi0aXmmghR4HMNsDEw1TTiIRKYRAFKsA2afQq5wAQJ3iYrMBqSqp
BhAAUDY816LNIymr6W1MBx1nnMyWDOoZXCslIlmzIHCkbZoWXstkWcfLArbnXFoTi1WoSjhakj0t
xHe70UNzmM9Llzc9VddE1BQUDJegQHQuJxgiDHqpKvLlyLTq1BfzezAg6yql7JStsH2cQXKyLLez
fp+BnxoPNc2OZG9DJ3IUvkxzQUdDCNrUNANPkYQ97ELZaKa8bFTchmhbnGSFaJuqXBFtU/NO55Rx
LnIQRhgToCa5T9s0BO17rd/NUeB14vcsqB3d5FGpXNj+hyC8+YM7CE3dbJl0ibNo1PpEcbTmFoeT
CjCplGP7PBHUN1aJDra2B/5KqzpgKPMRAH8kWe7K8RLzdogniLVJteqUNpFklHzjJ90GF65VJJhB
pHMzDXirQBh2z7sbXFa+mAVkzvZQltp8lkMVF1bKXZU58c/Q71yKnj7xnO4iijCy2HMRdIko/yag
IG1CkFyPdkWKf5oLMSIYwxPycenAkyw7Y+FX89O/wRGhbnQyOOYI1EIxj7JElR0gHhq9Ffi0CVML
LZgHmLj24NCV7P8wPfFqCxzz+OjpW9mhKaulEhJddgrVNctjUT4sMefBhieCicEF4GKTGqMLTqYc
wwQvarc5D0TssvXwfIc+ulzXaiwIyPoEj+3t/7y3DoD6AJWtGx9MB9NTMQAcAIrhUpsXb3h0d5cp
DLCR0e9oKgCDB00hyx1EAjlCHQFOJvqLJ7oZiB6Uu3BffEA1hw4Pd2ZjRc/EyefBI8rLgYDiD+Jk
AwTcih0r2VeQsP7TFIDRijlmzFgGONQALxaSwWsTDJ1UKsgOFY53bR0iZ+owsTAjYbok5qh+tP/K
boI3ZUzY5bTY5AMxlpOsb5wiZ9KYgKhOehpkIxZPqmtcBkh8UNp5lzfKI0Ak3H+Y4TAryMTBeMpj
QHqZsqMCGDB4iiZOgYQGnrP0hvk+E/uUFDCAZgT6ZTNrQJGd2BI4nYwaI9bgfZaDW5VXSONZHhMJ
cVkM0LoMXxZD5QVtXG4RLW5Psn9612H0YuJhGCmhpIel4uij+gBCgh0x27frW8MxA7bsI4pLEE4S
jE6Sj0T5VJcFemh+mLwcl7NghAl+bdsPhZaHipO1h3jct50vxxw3vcg6zxeLMNFA7vtJyspZdcrW
y+LKCnsPt120glmYgbeW6KdSfrq+dhtH7tqF2PxTmaMWlQkEBhFNoaM42CCx5OQtHMtmYc37QepQ
K5aRQSz6rtYMnIWNfgApsa0PnWekZLe0Mqe2z9sr+vfVISIVxRI2OY554OciLxucMtbsLufhM/Pi
HWGiAvpZgjGeQNHxMev1XNvTjerQ94PgJnpsOYVBnlJMiDCVyazSCK40zbqtd503Lo3byw0viPP8
iYkMhZnj8Q6dvFBK8cCet8sMK/hBKYFpyxMBRaXyTH7wIHQ2AFrOTl7CRAqhyUbRGLBnoo8rj5Pe
1Hb4LbcNjBsYB+GWontSgkyy4+GWXT4EnbndRR1BF/WuTeZaccYDLAUoaflP7SZ0u13/3h4Hv0pd
hZNIXXc7g73M9kITttmCJCdqDkt3rHg1ZGoKfz5NDJEJJBhPU/Wwx1oaiWgZgLhckmeMfEpAKUi+
Xo8g160FSdO5q4URXk1AloBtmzNLIJrTLrkFsLTnJis5t0ZOcgZCl3NZNQoPUYsRSCf4ph8Kry1t
8SHYZXeaj8wa19S4dK4rd3k/Z0yDCSTJKFd6mmGjSreeLdzpIpB3DDvhp1pZ8jMonyn49b1Ycnlb
ty0EYIcKWigvO8g7tWzNKihVJzF3zXRURk6+sR1Mfn+fffxMw8zoBqqY2h274WdW+h13kINa2aUV
nmQwJ2Y6dGOTdYXy8XJGvPCAue17OpgpgqqdR3TLWTAWtmrumrzpSI1jpu73oFveS9r047o1bB/P
J30YU0+EoUOJEzf9lM5nZOltI477BtMDYl48dEZvR1p1rHKeM192a34Y4UkuVX11mlWDXialPKkA
kLKLPS6UIJBO3mhIFnzZApaBG2IihHNsbyAQ0Xh8ksqYfrF0utITWGDrmgcdg18zBgozNL8+hbdT
83GNTQ45wouvuLHHe2jbDisn6czJqg+6ETQRIlgM/pVoSayqAlunQSzN/Hl9V3mewByrTadFrbng
FhEmNjEFq9XcGuDA14X84Yw56cMcqmYymG0eK/RQnZziAcMzduovdxTCKbDMt8znoWJxrYY5T7ss
jUawT6nwPsVTv9OdS+3Fp8gJ8dHwZWfeDRpHTY4TspAUzdAaRW2miqO0XwA1qwafri8j7/tMRKkL
U+vQ6CY7Qu/P0o+gCzlW/4cj5vc+sfgPHa6v4BaFBPO2dyncFQapnNahRZvmfwDT5xifzoSUUEDQ
WmqEYWPyyuzBLO5LjfO8sC3CBLcdCs0YPmPsIG7wNlfnBBWpodhruXBUdOEFdFScA2U7OP4Ww5af
xMAkwzQBIHAKWzssXVWQ7JYsdqXtheIhy99S4DRdt4btGHESyViDovfZIA85irvdIa1zSw87K5Ju
JxJ51wVxlpCtSQHUTimrDoLqzB/EzJ7Su15bOKa3bdsnbRhTALicOPW5KDtL/agbn4OEYwe879O/
r06RLG1jtZGwQV3zKI+vo/mXi0QXcfX9up7KrI1TPCDMz9rwI8r2avJyfR/+cN86rRFzKihzPOTC
gFitgJNrOVI84w7lJcFH/dvi0a/wdp05GNoiSlpCy9F68SMaI0tVIysv9tdV4u0Kcy4AuH2YgQ+J
K7/xME3uKPLwSHgCWPdPTISXYlGdORdudDFzl1Hk3Bg5Itihf1A+DOLQ4aSZtcrR68kXQvHvlklh
XF3Ih6qeRNQppOgmjY8md5m2qxS/LUuhuezKeiVR0PswRvXcjMv3usMVQ0lv1GX+Jta1L2WSjwST
996xfUs7yWQ8Xpb0LpU65JNqcgiUF03fL0h0yBx4qczji+XpR/dwpd8oC1pgzMg/ukXLrXJBy2Gk
PHdy4Y3NjFt2b7xmZvz5unFzzgSFCQlJGaZqTwN0ssfD24G+orb7xv/HTecf+fFpHZmokMQi5oUx
J+0Yi2BYlZHTfvC/9COWYgHzz3g2FSK8SyzflOKHqnOamS7HMxktmEhgpKpSG/TGR2e/MAPjvJPb
aCdy3145YU1hAkIXqwaq9MgH5O5oNvczlk3kVKr+cG3+vSMq05mhxGURdhgDdopjuBNvw0fdUQ7q
izVi2ApDmrt2pz5N/6qmcpLJhAhFUJqhx/yBM2VHpXoucl7L+R9yw5MEJkYEJYCdROyTY8zD59gc
rFiNnQZwjME0AkFYUgCIgHbQWDfx7+xTOgQvai27mRpzouHlNMm5rahM5ADYNK6eLW5HrRv4lKaF
2J077STcJ0an9oS9tifPgsNjK/oY0Lu80Z9WgIkiuQaIXXT20dfg9LvmZSDfAbSMY75Ur0BaAWIP
2jod4oBlyEktAJV8vR5POAeNysQTFC1SiUQw3VbeE+NrkPHY8Di+oTKRRBWEYWhFZP95+zMvX2bi
AyTWvq4E/ca1NWTSilIew7Aw4edTpNji8LUsvCr/nMcaJ5/kJUsqE1DMQYsw/qPT8ku4G7/VFOSo
srOPdixxN0jedb22r7iSLKmaLqsUiuj8iClHNO6EIQB7KW89bRVIvPhTCqg+wddweQo9Hu3s5m6t
BDK7FYkxUNGpF4zZAykO6eQVvBNs+xa9ksHsVh1PGikCdKoke1zPfMmp/eZG7fAIHVgFJrMDe7wp
3jkruXlYS5oGPkO0nQIT4Hwl27Efg2YIkFBh3Ii62bCTXiMFcwKU5Qp0CSFY3ZZ7MbeqW17hZfPM
XslmXLwze1McB9xIp+ipAeaX6RDxrQZNuHQTZYeY8K49m0nQSh5jNWq2kAHw+XiByn2xSC0x+Jko
N0sRWboWc1xvM36sZDEGg7mxTlAiEQ0miz+Xj1pfcnxu2yJPG8dYS2TEkRIPyOgU9amURXcIX8Oe
V6PgacH4dT5ocj6E0GKKa8dQxOchlblnHT3LLqLUaqmYLCEmharMgYKa4zFoAOXe+oFTBLZxi5Lj
rkUvpHPd5jej4kkeWzlSWq01VIxqOq2IJpkfsvkzGA7LzAu+nA1isTaGeqjbpEAaLCTHXNasWdsJ
PCZzjveyJSQ1UkZS5yiCNeW9PPuBgfbbFDWDd63e9bzuM467sgUkkgK6eRQgjPbA0skexW/3IhKs
69uzXQ1e7Q8TFsRBJYCiFtD/ADmZA8AgPISYiiU/9J/I03JDc3s8WNs1UKpFoLKmAE/FNBs3BeFt
IBMuMiFcUnlACmBWnxP9sOhfNGF/XdftTHylKxMmpFiq81HFfaILEquFHlLxqOW7VgPTX3UM09qq
aXMVr8V9g7wBFfeVXCZ6yKQeBSPHE4bqo2LrkrfoOb6Nng2XIsGHdl9YZG844MhzI5dX7JB5DshE
FRKUZqyMCF2jTenOKc5FhAaowoEJTzfak+GOnuwt3zs/oadPctTvREvDPgMrihOmeTbNxB5RULEB
BL0w+Xw/TZ+N/pcRfBGkvdkca8MveSPn24kSmnwlIK8AtIiFpWgmvDtnEY486X6C6qBevxXQV7nY
zZ3Mxd7YNuCTMOYSgZmARm4FBDq5yuxeMh46zGMkAm+ohKsUk0Mkbar0fYdGxNGWvAh8ZuYDnfsW
fPWGODLvZXYz5qGNQwPmky6Z7HzXCA7rxKzgltUXirxIWZF7wSKh1X2Qf+CVapfcfvQ9ci8F25qe
ZLP9P0ZdRP9H2nVsya0jyy/iOSRBu6Ut005t1C1teNS6V/Te4+tfoGeeioI4hRndTS87C2AikEgT
IRfonYOyy+TFB0YH1JyZNEftpSDbvQ4Ou59vY4x7ZaYKJpvVFcZ066BZiG7B05OYfxJGbIxwPmLo
i15oRqOh33H6FE3aqTPkhyafRPSrosVwPhJHUSyNJojJjeSoppMTpxDjbASneTfA2yyGuzmiubQs
iT0L0g5ompzk0XZiq3NmpljS+f/s87AVb9JcapETGo9YkZm96Ho4IYxsNUEiXbRr3PWAUeo1bQ10
aXXy65q+W/LdWv/vkr24Cjabxl0FuW4l0J6Dm8XYtJy+rTpYStL/efqcpRE2VjjMb7U0IgWTWJmW
1yrRnUr5n0fDOAsclM8rmkFbhgt0Lg/d0HyXSC5qjP+d+PYXIxie/fWjy2ZC43rGR2eks4abQi2n
A/ksq3gO5+ow+CyNBt7rLxnk9P4bSfh9j9ABezpK5r8R3mkSqJnjDumudHxMyluV/IjIHzndxQT3
qXSr0buF5W/HqQnIAnCTwJQTSQIg37161YsZ7ns1SavNzYgQxKrMz/KiHJQuup+W9tCk5StdEPJ1
S9hPxrfrx3Y/tXaxy4f/tVXHtURTHaFPFCbuDNJXr/HhKpOPlFKgf4G4vcAkw53fXjgbkxySFwb0
zSJLR47Sduz72e/vcPGHfWDelamj/9Bd9SDi9tjPi25scsCOQZ9YWnU0S9H70Y8P7FFl3CRIlEhu
8pm6jE8EUxWi8f/9ldoEI2Bgu8EkGHc+lmWS9B6hXVr4ZnWSdcGo73/4ehcDHCIuhdJZOQWOdASK
yqvykDbJbWdP4B6lo6MPaSDZyyvaFQc3pWgP0/Qxh+RffmgUzCD/0Xe9/BgOOlNKCrlRP9oXVz8+
t6Gsu9B6PjFapNGpffOLaH/3j//FInc2AQqNrOFV7knp11J/WrXeqYtP15e1f4tebHAHUzUHk+rg
vPaquHTXAhbK90YLCp2EcfF23dZ+0gvzUv92GL6gt6YGRLNXFjuCj/YzOLn85dzOjm1+9I8wUq7o
8b/gSNp9gmzMcieSDqolzSkwTseBnN4mr/mrgMxIc44grXSHNTOVM/2L4V9frsgsdyjVrBzmSkcJ
tutup+rNHnpnKh80ELVftyP4hPyQJKgpMHC4AFtVjC02CSqxxknGC7Ocf6giih+BSxIu6Mpa0khq
jrRlKd9j3N8ZltLpFGGKWYAsfIFvrY1qTWrcvLHl9j+643xrZI58HD3jLb+ZIRInn/8sAL/4Joc1
TSmtRgkZQE+f3tRmdoq5doxecA2Kto/DkCmLewmZQnBVxGg6ezarUBW3GrGw5PcL6LISDjayLpeS
uWItmCj46ecF5DP1DQbrhG+WXQcHmZqhIC1v/DZkuhb6YHY5vlIxhS0mR+0RHBw3ySqoYO46w8YM
53N6miBTnsDntPauznzdFBT49mFpY4B9tU1wb02yREBehBQF+rRJUAWJh6Epr4R2Q33D9IBmRxEl
ZfZLXiDlhdaatsPO20JMsp21j1LbwqoaQWw45pvm0wNyeqdVQZqAuO29ecsqm02oH3GBX8eNXWfc
/AIOnxbNztcxYYMn+Y3Un0nxVIuktfc/3WWR3EOwhQaPHLGdLXoke9WHNhGEryIDnG/EVFPXmF1f
CWYhaZU6WS44sruR62aXOOcYVhAftwShVYJeAxbJUTSFa8IQTrQQDn4imww9ZR9j0sltW75orXb8
Z5+bwx4UEJRcNfD0m4undQ3ROeooeC7/MyMc9lRmVdrVjCCpbf7KG5cs6HMRwMHe6LAqb74IF7KY
utJIxAa+3aoAuPyUhyBo0IL/IqzevVkvlkzuAThlKtWKGvGnfCLBm+lIjgEZzWPsGH/9Kw+0HpDI
EzQ8si36Db43RrloJWlKo6D4/N5iLA6Gb4O5RyW8LJ/KvPCaEU1KevT9+lfbT3VtbHJQoOnNamVa
qnn0O/CPibo0rxOKgsRtviKd8iowt3tDbcxxsGDSOUvNFPuaRJFj6/PTlPq5hEeaVN4t5lmRzE9a
3TpgOxX4juCUfSgqbJDeaOmylDlCsnYGR1mPYqdVB9cXJ8ALk8MLvNgLSIHBxIfA7sn29ZClCUQK
5yIv4fCituV2sWJcH93Qt44MMeRSsoPKGI8kGv1ew1hTZAoCTaGbcBCSWaNWTRMghCVEElc/LOc4
/F4f6yB/EjHDij4VhyR5QhBqWmgrzdTK1RK8GXpJ8Kn235cbP+SQJM1iuZfIR9uJErB6uH3XQVCN
QlYaA6WYYBWgo8igxQGKBtXztRqA8vFnUCO6+al5/25AKVTxy/snIRu3YAv5mXOph+isio38CAQL
r/2bmhhzZ6qyBYgW1EPkD0JdZ0FQYXFIosxTExFWRNbRScvKPcq78TB+ye46f/Erfz5goETY18D+
6RXItDg8MbJl0dUZfpkcR6ho52AYMZ57D+27IdK13vUDvrurjFYFOQ9blXmWpXwdiKS0EZq2V92l
KiS77T9gF1GhCPzTBOf7ZTqC5zxGJrgYTtH8rHbHVfTuF62Cc31FXuYcckysXJQ8Wmp0Rv5EABf7
Ie7PZSh8/rRppCExI4qWj6D/jGpfACqic34q3QjJMPk+uzOCxLe9BOVd2VnR8nL9Q+264sY8d5H2
Da7SiKDpalTiU9IqR1Q7vKYvBP7AkPY359uY4Tw+NrusmjWc6Xl6AfY77fLUSIlT1eH15eyDx8YQ
5+VtZVhNwsa18sIpQdSCca3MnR8+5CnO7ZOEGu51i7vhz8Yg86HNbZmYU9ZTS8M1rXVO3ccPWVeG
TWv7xHyUMUZ+3druxbmxxl2csjJOJolH4qlGICk3s5J5mjl5o/41Mo7d6CmN7V+3KFofd4eqRVtE
fYsv10WDY9PVyca/i/W+p+esFA1qiZyRuzqjcmmSCn6CKYm3pklcCBOoyrfr67l+psHJ9+v3wuRg
XNrURE9Ze5CGBwUNNtcNfGR0r/k6hxpmWpNSTRC4mU/SefCMU32K/e6cBDnq2mvtzHexX7roL3sz
guxke/VBxSRhchJ1ZgvOHM/WWkhjpS7pSjxbTZyCfEOKIlyr1ina/1lRl9WALl758RjZnAGFKiaJ
QErsxaS/S4bmlhaoAC2W4B27/6jRCehhoGAEsVUOrAZz6RDnY2cHjwYYFnSTxNF9drbLpz9K4m1s
cYgVaV3WWDHKwDEqv4li3hQTBNMtkVzTrjtuzHB4tYKLcKkKVK8mOyTKNyn++7o37h6pzf/n4Ana
YFY5S1Aua5bqUWn1p7lKj00hSpOIlsF+xsYDcqMYSInmK2+lftXfqdbzP1sGh0KjlkTaiIPlZd2x
Iv6ofaciJkDRTnHgQ+pISayWxRPq+5wQJ+m+J9ISXF/H/utg8z04+JHjMi7XCC+fceo82puBNK+u
EncHXY4OckkO61ydwRIbtlD3tpT278acRceI+dRvALX5DRxA0apZ9UxBwsnAmCUjb5wg+9p76rOC
Os16QF5XsGiBQR6JoDVRDXOLICM5sniXHhUH9Mp3i1sf1Rv5rAmyUQJn5OEot1CiIYkN4EsaZ0mO
rSbIPghc5eMjb7ydrvmkmT2SK7F5TuO/G/Jpjr8I9ky0CA4YxqyUof+Cnr8V3RofBfUEncjNAfqC
YHSSneST6L4QrYr9os2qljyabKid4DGZfKPVZzXxs+lwfVW7wcTF8z6SzBsTpdnqY5HjDVLKt6R4
JhE0Rt5LtPbZnSjiFJniECOiktIsOeqCNHmZpnDWbEdZK6co/BZ6WNeXJfpWHHTE6qrJBUu2zcP3
rE6d3H6+bmA/rN1sHAcbbS5X7cSm1abvo68H5IzexFfJtW/Nk3oY32XBCdoNHTbmOISohnFuO4qg
T8GodwtB7/HvtXtebNu7vi6By/Fzy1lfz/0gLzhIbZQ7qQrpvbL1akkRSXizH3wF8vguwwkkoDll
k54m0G0EtRNpy7so0kK5i86YOz/IIw1lweoEbsFPLttj1vZxj5qMnTyOxksp0mMR7R4HEZqa5mYk
4/9n5ncptR0tfrCT7//sC7E1bk5sMzS91bO6Uid9as2bpPmRocv4n9lg69zYSObGMhqWDyfGdC8X
jWca6nMyl4K7V7RdHCJU6tRDuFonGHZoPk2x+mmxe9+cs5frq/kPUSrYC4lqabpucIdHWeVaHRdU
0tXQAlFOGULX7YbpPRSuSK5g361/muJz73EHEYgIKSwvTlRHgybwgh7aoXas9q1qXwZ0nEY/rq9u
36cvFrkQvJRqqqCzFWSGUAfOnpCgFjjDfqFRv1hQf/WGWdPTLEvwmChXZ0C0EJ1YQ2tzqN/sW+pr
h/QpDkRNz6JVcSepVFvDjsaVeEM1uVJin5RWRM8oMsEdpHHIsrxHl7c3WneJ/UyU4z/7MNwh0td6
KYxFJl4+LkdqWo5Vqn90e1++DHeASG9NJR3hbZl1n0ghmsTdgUxglHs1VtHItGi7uCuVQr8ytiQ8
v+p88u1BOhl2Kdgx9nN/vxMuy+HuVIoSUqkteBpp5LkAdaF5NLVnoZDRf4j4L2Y4OLAXq0hWGU+j
IRh91UWP1km/Gxw5IL58Fg2Q7WPcT2N87tyyjHmsO7R8JjSAsznz4K+ZKJ4XoA6fMi/KvOzB3opA
8Zge+tv030KZIso9kRkOCJK0lqqutZDramt/KKp3s0Mbq1pMbhsn53XsHmRVc1tqh9dPkuiL8Zny
VJ+kdICuIFodorB3cgz3Dif91LlQ5nRF0CO6LiwOGBqdJPEoIXhk3N/0ZgzZGFH93LmNKyoX7dP8
GdgWyCtbxObn6Es5z+qGspv2fnVZETM+DafytKCdogBBcnLuXFQyD1UoypLuHueNYe6sqWOrtgMq
toi/bvvkcy+q2++eZYMYaBlFmwHhKePzrhgT08JrSTFW6pA5feiN7jluuodGlfzr/rF7xja2OBhU
EqM37AUfbDTWQJrim3FFTGnrgjLsvhtu7HAQmFfUtoiG1BAb6VUxRBKfTF8D5VflS0dRmU+0gdwH
ymlN1FXGDbgYvaPJjSNLx0QbQXL+J0+Lzao4OKRKXLeDhHJiqkOkCqpfc1c7Y3Svg17s+nfa97mf
PsFnHRR0osZpz17Q/U2KgbEifbpuYBegLkvh8wxkbVuoqAIniFQ+9AlIxar8McnMv2lSH6JxPiSj
7o2p6BpW2Yf/7eLa2OWA0VgtZZ4JGhEUiR66xDj0c+oXi/Gp1RfIwNROPCuekqaDa4y2L4+q7SyN
5HaT6Q5r69Bc+54pPdoGZ28apzDO5EOi1MelzO5oPj7W2ujqVvppVAvXysdbHDgBQ+z+c3azAi7e
koYhzjA7zuajopAVacDeQO4mlF1Zo3A5OJKAFEPkCxzI9rKeVUyr2oPSntp+JbFoDkJkgAu/4kVN
mpnilk9X1bOhHq7Einvd3fZn/De7xgOPZY6WEqGo2n1HjB99ze80V3GWw/wFFDlMKyINRA2fIhDi
Nb5BuJUkoElHIdeX7olHD5PTeu1Nh0H4WKgpI9pEDoRqMk8kjxBgFmhZwoxwI4BUAXLzbGx9rBbl
DOodbwGFfjK6ue738Sr4TAIk5XMaCvQ3uz4D7Iw5+NdNP8mfmvRgYQpZ4A4CGOBzGpiD0iqzxGpm
d/aX596tniKvOUh39I5pRHRh/VAG/TnLvOuGBV+JT2sM4JyV6wF2J+O2H59bW1RM2H8CXhz9Yx56
kxCgcUYSw4QfsKFC6iVMlfqedZpSN34gGMCdz7UAIPbnjjc22ao3NquqktscssieXi6HFOwHXToE
uj70LghnzlIlHy3I54GE5jaSh8P1HRX45W8zIuiqJt0Mbhu7TcOJUD/TRr+lIn0t0WH+GEPerNEe
a6T+2fz2EihB6cc+VfzoQfrW3hgg8O1TUaFB5ClcBEOSWimyFTDfeVEYn5XDgkIDm6cezvlxPKoo
NQgOhejwcQhiTomaGSs6vkYMiS8/KEiJ6zV28rIVGBLc/bzGuJ3oQ9IZyJCi0jnniWPi48U3rRQm
nZM0r2of/iMX4adC8qot11mBB7Z60C2po1kvGmbh/5kRLrmDiVCr7IcFGTIrc6P2RYO+7CTk4BF4
Bc/2lq75kprsG1XScNCb6NgNqrCJjMVAV2Ikft5jkadljUFZjbau+NDGrhQ7bJSfyfVE79Xf+fv1
nROtiUOP2tTTAcqyuFmUFSwqR0tUABVd/vy0R1Q3XT0zVnHj1grNAFylbvMqP4BRFm0EGK46D6Jn
Pjsr17aQCzdGjehr3iA/0s1tEBnRSxHlPkZIP9F5OhbK6JYjrbzr+yhAQv6BKpkadBAgDObpkrem
34fxUR8mgZcLji7hMKKNwCUdLxqjZhogz8eU61ijn6j5VOQS3EOnbaI40VuA7TScp/oVszOCdezv
Ffr2FRXyZQavLj/GlKBcjckSVQlJ+kwgXVw+/snnuJjg3Hqi9WLjDYGW51E/tIp8sOs4gL6L4Kvv
b9XFDFvp5l6am9mcwM2BhniKd24me4WtBtdXsj/9CRnh/98tzpszMH81ags6xH9xqKRfh7P5yHjT
hm+qk3qSh0w2WnEEVhli/n6GLla5G1CnuUmLGCvLjvVd6UfH6KCjzsQsimQN9hNJmxVyfp1pcDFQ
hjNb0elDQi7UP0E4D8zJtuABtycUBae7rItzbmiO9vlSooVggHy35laQIndwHXUH+X7x8eIORm/2
0JV/biCDuZZO/irYWIHz/5boLMjUjy0GAFp/hTgaFNluKy/zzMfUNcM2qBYw4IlSdSKb3PVYZBM8
lRFMVfYxV27ayU1rwQtF9BH51uBRGwsAB4gU2caC8Mw1viiYpSmDOBC1SQhtkV+P3doXRWkwNpTY
il1wu+rJ7FTrQU4f5S+R+TLUrip/MkRL3Iffn67D5zsV1S4IJKMYmdG/BlPSY3/MTsJc534oeLHD
gYpi5rmJqTWQFX1lLlr6xb3kxsitEniI7LFjEQeiNNp/yLBerHIwM7ULMtUU9Dl6IZ8TWoValfuK
1KClqE+clfYPnTwGclt4/UjvF7l4NbLxpq/ix75VnrQeYV2jvbe57lG7E8zwfQgKXUEji0MjquSD
pTdAo1xWS2dazaDNTTcizbGa2/Mkr35R6cd+HJ5zbbkvivZzpEYPcx57a4U6TwG20qr5tjQFqsHT
9yJS0eGquGU3/rBL5VXPxxv0F3YOkcfPem/fRfnsUApp5bKAQInkrxRbXqT+QuYMtE6909WWHydd
aGfGAX27TiLjqyzLKZXNJyOy3Wpd3ZYU97G5nk20ZzlTP3yessxPYjtkchNE0n1UvvxZn29jMK07
ddbcrCWk6SYMIuWLO0A0Osrt3mmN/AaCtW5uxee5aXwKJfd2tvEVFMlBRfO1nrJTMmMSpencotfd
YiV+1jf3kYK+3i4l34uEgIZ6tX4oyTg6jfqWznSCbLTlGr3l1pEcgPDnhq7dTRbBpWnttlZ7Rvt4
4nSafmis+Z4Mpi/Awd2r0ySYK0Xl2tT4/Ew2SrS3e/jb7HY3kBUPF8fycM08M7Zf9VzdLqKhzF0U
3FjkrpkuWkawTWLza+utLN7H4c0WF4HVvXtzY4S7X/IECzNGNAqNJ+Pj5Si5k7u+MQaRyhUVJ/aB
8GKNT9lMa2yQGdoGqNibb/khPlVnpiMlP6fCO4Ttzm9HcGOKu0MGS/u31NyEC8v8mpU4Etn7Or7F
UepXy9t199jFwI01ts2bwCqKpKYtWqRqssE3VBlJ/c82YnapfL9uZz+zsDHEXSXwiLZp2HDJFGgn
xcNwSbg8Lq4WDKHxKGLC3b1BNsa4qFTFhLjaMZkI8HbX1csw3aXSsZi/NcV7b78qontScMT47Ew5
2upSS2zOPv5hyQ9FJtg80f/nroxUiqrSoOgMiCAJ0qs0GMpUEK/tfR+0TCsEHCQEorga5whl0RUY
sY71j1who4eVJ8xwTXirIm08H8h4vO4QO473iz3OHyDLayWlzIjv5TVA21hjN0FM0YJHe0EiZudA
wZIGxlvC/socUmD+qKEVCwSX6qs+ym4SvTTrglvhy6zbXm7PwfWV7Xytrb3fqkpaMSl9B2+YjTuj
OyrV4/X/v5f8/MUAhxBKoqxWP6PDRgtXvwmyQH+MHorXHuzdrDhSv0vHqHcERneGTX8xyvlHQ8gq
TRoLBSX5kzbGgd2lXl0XjjxkfkfNm1423uOs/NRaxQ+B7Z0L5RfbnK8MZoW26x4hr6440lN3bNDn
atuu9EJdNQAmO3i/eFAYEZgVOM5HwmWDjVOCzgGrwj5XN8OxChTZiWs3ebW+6OfpvD60N9TvwsZw
+zTIB0cRTfL8hyP503E//GBjHyOOdhqpKO9+8PP7ZVgdLIcJ7eGHCK+dvSvul03mQMZc1zaiFKHf
0t7K+V3eYbdf9D7IhnPfvSVx4qjyl6x5ub7J+zBwWSMXcE7WggCczadWuuE0+sFSS28Fd/j6+bod
4Wayj73ZTAJeMBXCF3gO6o75/V9lsehmLVzgm4dG5vC6vX2XhbCeopqWoZjcuhSaJ80Us3ZSuXP0
bLnr+wliO5YARfeKEvhqFzvcsuSpGdFhiKTFv9SYKfq/yyNjukgEC9qryBJFUSBAj53SdJ6v3NAt
uSgWnAb7kDywmQDJtW60e+rKXhkUriJ4iuxu4MYcj9qpNpcryjweTX3DuFH0oKq+Xf9GoiXxKnum
Nc5gHUXw0zO2L6d6yhQXDdT+6hmHLixcoQDXXo52u4k6B91dozCKFNzk8qf08/iZEZZMhzg0H6Wv
+UN/j/KsqGq1e8Au+8gL70VqtcaoUWFZgX1vnca7/FxAE6A5L6fZW75V/vSSBsJ4efe22FjlEBt0
LUUlM53ueHwB4aOjtKdq+a4X4drdqvRdtk9LIXBQ0UK5mK8EJ+dqNqi36PphhuhDey+b8MvrLsOO
LRec//L9mNduUMTowefcM8qFGVWcgRROrN4QciqJX0aCL7d7+2y2kK13Y0pZO1MrB5gypW+rfkfR
n1G6JH3KB7e3VMG6BKdN5+BqHYy2BbM87tKpdPrsoWxuK5GGtugDcVCloHBkRB1OdI6RmMxZ7UCb
vfgP6D9/+UIcbizQlyQjqyhKiBPS525Blf1/H+7ZmuDZEMe0hJhJoUB6cXjU1N6b7ZdBJX/0RdCt
huF4WVH5FspVLha9LLGOoqlPZZIcqpn6A9EFp2Y3WFUuZriwLkvHJh07tKJXZrjQgy3SDRb9fw4I
ZnRASQaj+1vrb2Pnq5UgHbrrVCDCA5iw2J7PbiiFaXczAxpjRYLoAc1IlNQg8jBEwaDIEOe9ql1a
iT4jn91B9oGxTrRoShre5y/sCswe2RupehOKCYisct7cSHI/SCbyDsoQH9AA8GqToB4mr++kx+vI
th8gXXaST3HIWQcWqxo7+dFligfgcrb9iYVHgeQZAmvsd/+Goxtj3D3YZLatoKaLtMNRD/rQOOqh
ArkOUYVtF9Y2Zjjv1tu+l+WJed9yK9WSa8yBApUywc6xH3ttMZyPR0luaXOFOH2BlGeJXuAldkbU
Nz5GJUU1vd0baLMk7ppTsq6gMmspXCm9VRVkU+L3WadhjupelU2CXsz9EGljjrvwdH1RynIEaGth
+42JBNtufKSnxR/ALd+//kEBhQDsLIzZQF+N8CI1+VSXeZohWTnGxFcoxHPl5ygeBaC37xYXK+zU
ba5WpH77cqoaLMouPDNeHyZNCpdcNC+8f3gvZvhLNTO6Iurw5NCyY54/pJHiGskXdYwE2LRXa/tl
1zhs0lbdWme8zvGR6L0VzofyXB2RpfQjj4ZmyPhrq0N6RM0N2hOih4FoMzmIijVqKq1WQA6gDxRE
REtzlwmbJ3eNoI0UeinQCDN5yZ1Z6ZpMYZSnSPR7HdA9mhO/RZHg+lEWmeEOl2XlepVUCM+T8TRP
z7Ya6qkgrNsjfyAY/Pq5FPYbNs6nzZZCpRWYxMTBpABVvM+g9zm8Y1oqyLwcPdx5GB2yb5jPCaRw
cBW/fYo9+68/WakO2VlGj4PD9uuvsFXbMiMWXvRxhxIMtOGVUK8EScXdA0AuRjj4RVEL3UJsmDeS
vyjmV2N96MdTLuLg2SvcY0cvZjj8RdddD/Lij8tkOBYefQef1uhhYD6kfunN78WpugXzpOiFuovE
xIaglqwRReNFFRKkZFHJQ1ZqGFsnSh5oH8jlzUKdXETPuO+WPy3xEgrUIFUuaXDLyr6Pc49UD7Yo
X7EP9BqGPpAENiBrxYFVlTWVLpn/dsvxa+smHropQwnzw0MofaFPf+B/G3McZNHYnttYxdN7xigL
lf2WvBgkFdzMu19oY4SDJntsOmlmT8JY199sRX/okhFS7IbfLrmrxvafxKIXc/y7QM+lKDYaJJp1
lHIhdDkGnd2G6aDXTl4NgkfI7tnaGOMOMNoMpGSkPUaH42/yfGMXn+Isc1Pycv077QZqGzPcEV4H
1aiJjbY1LezQCjVBR4ixugndb/9T2RreO4Zm6B+F6Q0qqoU2R+MCPJJPq18F+j1LyKBbI3YYgWLl
5/cEp3kIRZzvDNF/i910RBygF7M0m1ec6miGUYgYAQc62e4Xun6nIGa6voW7S9uY4LawjuW5tAsM
Ktr9UY/bAFS2zlydoua4DoKk2cdz59pyOChUF2WWNYqQIzvKrhmkj02QBMUAHagJTbXUV1EgHcL4
SZbd64vchSjdAMufraiE8N2uUUekqOlwnqUFAYc0ulMzH6K8EuzlfgLtYofvclVonNs2e4ZpIaZ/
IVuLjqninIb0jp4Y83nSQt3qHy2NFzdepDGOCnUFVPXx2ziH+pwGY2r+/c+scF6CXPEwSyhjoavj
0KYPSntnK3+CuZu945xDWpu6ihaU3HKwtieBAfrJRXDj7/v6Tzfgic3XuipahbXuWIaMnur3hoRt
XjtERwjwcn3DPkKU3339You55AYySiuyqZahH5/cs+k3xZtuNMzA0UP9CboNR82x7svnGNKWxeLU
6I76A2I8tFRc7HOviClvDKyNKQJXP6podGa5cuXxx/VV7uKvbpuGjMlcXMxswzeLNAvolmhM234K
rBMj6Z0DNOyFIvzdvU0MotgGPowsG9xejn1cq9TASErdBVlzNOfvk3nO/6QzhOBZ99MMt2WyhYux
jxh9W/StaUqvj166UXRed31wY4TbsrLqlA4NGzivFXXrGkw1mdOQ5zILyvzt+tcRmeKimESObE1i
Hbx58yOib8X0bcJoCL3VRDVltv+/+fpmTXwkY1dK1DKSjbUPrBjTd7qHqN65vpr928Mw4NIWwW3I
t8T3pMflkSGiTX+sbvYsYbC5DAl18M5C3OT1GDmuIC6nhsJa5/76Lpa5h5epSmqksi7YXqkO0Sy7
0hKfynbwr69w/3tdzHBuLi9d3OsRzJTN3doWTr/eZkPkGCSB8olIknw/pN5sJ+ftWVkMlcJIrUz0
9bkdRASmg3633udHdlPFnvR8fXX7xcCNQc7z6WJk6oDmSa84ssZJG5qAyLC78kE/Cizthk0mgMKy
ZNNAYeBXWIpmakxdjWIg00K0wukZ6cJD8rq4q1eBIkx+FQHUfnl6Y5G7vJrW7CMyID3JGHHRlujW
oeGVR0ja3f5R1nBjinPGptCTbrRxFVejBG5t1a2TyAUfiSCu2I9lTILnowkpYYD7r5uYaXRdtQmx
578yrr3bzkfL0571cPXQxTb7/0UFcv/D/bTJ88FUY6PmrYEYgMzjoc3osRwW77pziExwLxNloVYr
dyhcqZZHyf1Ivl3//7uHGEIZmmzqEDTkJ0BqulZKzqQwe9t6oDl9XG3NX5f2LA/9oV1JLFjPfr/N
xiCH8mkFfvWaiQqyjmvJaQI86kJ6LiKXfGItN9KRgm5SxNyzu42WTEzDVG3IX3JYNTedmqKDFaF8
9SU3PBPdr9f3cX9dGwscPuVTlpBaRyx92/v2W3XU3O6+DNXjAyI2NSgwl+qJjvFunLExySEUZgLy
USbwjW59ijCfTqQbU7mNp+VPgH5jh/tkcdzaacK48aQKrTuR6cxkdlPk5eNYDYxcRCQgWhZ3ksux
bhdlBGLoxmEsHqrxL2s4ZNJf1z8Y+y+/BQGXRfGNZSldMWndAQITqXTW4o4YoyODqKq4NVKPGg/9
LMoss226ZpE7yn2m1CkOM6qDChRnl6Do3kH01qaBtd7Nk2gkb/dgb9bHXSpGkue92iPJa9fZrVwN
Tk4qMDxhmGhYphd1FVGQ77XiE2VjkLtTkKypG9lqWG8E0g14OUCeFDW99DaCKuGKvrLkU3Nq3MiP
RRxWH+/hazvLTv8mri/X2pwGtPWApjn/0azynZGZ7iJpQUaU9960PCmava6xwlFdHg2aua25/lVX
pzapz7EuO2RcvvZLLLtpud6Q5Bz1qt+paGmnsz+OkHPFaLkkG46kyUfS27frMt/0vUibS/TFOIzS
q9qUCS3xopzLr6BPeDTi+NYExXVqSu4KAejrB2A/07v5YBxi1YlMI10DJqqfqmN6RpIy0P6SO3/w
FZdVYNPOid8lIevA/k29scvBVlybxSIvKBg1tsPy9InXvVbnAkSb6JoG1SakFQSFNwH6f7juxj+M
qtcpmSIwsBZoUatnfyhtQQZx/+MRCx1qMtrf+OlAzBDZpZHiTSEPJIhaUE8Zi48u9yCNMJs1i0aH
1f0lXexxLk/zPiFaiui0ruIgzZfHYVDDuS0eegx5QA7Al6b2Zh2GL3MUN45UGS+ZpJy1uPDzTDqC
QCwYDN0fDOipaJB06Qu/akDhXiQBRe/nsOqhPliF4JJkHvz7OTVVzYI2l2VoHAIq0Vx3FmJAL8Ek
cto6ceeX83eBW+/D7MUIB3zLsJp5MmXoUI7GoKiic6Oqd1JqfdNtjGqk03Ge02OaLX7fzYk7teWR
NKAeQIeLqk7PnZKes3YIDFu6tTsRy/X+V7v8Ng4jddmUMpkS5KXSyiFa6SydIJ4TbTHnFz0Gosq6
QgtKtpzl9DPND9L06foOixbB4RRdzOz/SPuu5rZ1rutfxBkWgOWWVZIldztxbjgpJ+y989d/Cz7P
G8kII3yTc5nxTLYA7oZd1mqtCpm2mhwi7ViOAlPafnmZ51viHFPfkGzSCgggAfWnU+x+n/z2tg2E
O2tMFa7pI+eJaD3+b4Uz3rMl7yqYsOBtguk99iJXFCBFX4bLotpJnpQ+RuKrVj8qrE0Bg0cSZYR/
yELPV8flTnk9JmpuoVxTvBrIsIHeDUBMJSD3lqPbHWZZ8xfReOK25/slkp/7TDOq55Myo81rkeeY
5l9Bj+4NE+KIMT+Pc+3+J+3jhz4XbTa1lIGVrFCKRLFjbIRdl7A9AXDWP37Kc0LGsBiMm7PxBq/f
Y9k1UO/no7YrHKQVTm0v+wQF0HhXAMbjr97LF8I5F9ErpVwAzgZ5m/LYoTil9McY/uj6EbcLABdS
ODcBKF7E/gR6MhMnSvYtgBLbxY0WXw8fV7CSAAugvm+FjBNCuZzvoKWlrKuKsCXtzEAFsaB5RKRB
WVlyRZVLgb1Rzos0EjjEDVaFDSNMEJUDeMt22IkRKMsf0t6z+nM+xBjqFS9OmLW0k+7G59LXJ5ve
kh+D/57zeqGXuWy1wXLDVRBOBZGOch6FlvKUZArGiVL15yg5s/xikscivano4wKw0OsqI7pOzrOo
Y020JUTo0vpdP3+PtUMyCvdiBKGFb/qabEBPG3RWHDCDPLWNm9iVnPwV+Ix2Abyt1BPyvgncF9+z
LCxLDecc6UK8zx7bBCw2uVthOLgv7ByxQPEGN7THB3knij6bZ8XAiIkOrYwCGXeh05wbc0yhnxRz
PuPsGsn3619sOxicJfBP3E7CqpbVsVILqopYMj6Ebngkz8l+dYp7GZgIuUP+qnV5IZNL8SK0Lmeq
wMCTTLWbNLcnMwOeuQhUZPvxciGHy/LWmKz60CJHiF6TR+JVQXaIXe1xGuzBZT0d/ZH5FGHPhTmN
3zKGC7Gcd0569JUKOiHYLbcRfe6k0qGjhp0U0Zt2u959IYnz0JGR9VlWv9czDbu7Lf0sAE/aQXGw
Hg1wa/L4H5WF88xyWVY9RsVQX3/SgfFgfEfYc8K39BMA9rXg35nc8e260E2fcnFGzkVHrQSQE41x
gOSPlt7fr8V3wEkJHn+bXvJCCOegYX6RljK2ADX5XCeTTbSXEfMX1C3HF6UV6b/AqvmnJpA6wDkC
WBC3GlFPp8OXtAbU/vVrE+oG5zo6alCgwuAdNR1WFFtyvyD28JaAqKLwsV8vfrML7pAfZ26TZOn0
BK2emnqyuoub/aDcqMttvzzGmWh9Yrtzdv5iv43T1SPW/C1glmp30o0eMMa+MrZDV7klmq096Pbq
oZ4625YLrLHrVyvQSB5sb5aMMVl19CDr5rmsTkoR24X67boMgQ/h4fYUlPOHOQepWNO8DtOdPHSO
0twnwtaBSA7nQTKtndtMwRTJEt5n66Gaazsyd1ZiCO5MJIfzHGZkRdPCSh+ptvrJ8GUwwVxWpyCW
F1jy9sPwQjE4fyEv+jqXMnJjNj9VYtmr9QBRiBkcIQ6nwIzfMWEvKkY16DikLsE3WnMnfFi8zsl9
GjryXTKimj8GmdvItmgGYntr4OJ8XEKnmFY26RVcVee1+wxBbbbc+X1iqzzRfSH6cCJl59xIHKlz
oSOvcxtsHutGDBDVyO6Nxr2u7wIx/JRRgT3naYRJu5X+eQRGSU/eqKjCtz2/cr46fq6ozClOw0Yg
JfAEo6hYOabbAGyM3kjgT6VfWJO4DLQ3sCNj41f82hAlWzzM3mAWESky1NulXf9O2B55OUqbrI3L
UPAqjB1Xn65frEBJ+QmDPjNXNNqQQaaK4hhGeKKViOde9O04H1KMoTmZDMF8Qeqx2maCV9RfwFZi
iOVXIqxx/mNMAGWhsI7gcpj98KeCScXohYGP6n523wd5ILIz0aE4NxKncaibC9aJsykDeVB1XLPM
02YRcPn25yEMLg4rvmDR+9iVMOMlpbg/INKRR8bkCIyE699/OyqfBXDuojH7cC5ypE/pcquuB0sC
w1fvTcvjOr7kQpCY7VtDlxgDpVgpIdxnolKHp6aMzzTVt3S4HUFsvw6VIJb8wQWepfDfJlKTtGAA
yJ23eBaaEuNuBXMZy2ya/u+mEa2zNO4TKUMWDWoKD2jpQWj9pNKtkYiK3uz/+P3JcJbBfaW1zAfE
LKiBUr/p8U1SfZWHp2Hdx5kgPG59IKw34sGKrXJVec8aL2JWGsdGbFTA4ByLh3F5HEYnH2XB9xHJ
4PzBQnDy6h13e3hsKgCwHiRR+Xfrvi6PwelZQdu1rdHGd4dwLG2py79acuVlBmCossqhg/F03Yq2
zPRSHqdxGEYtO+z7YPJRYtQnxWM8aAIR70jXvA6AspOoJiW6TPj9U2Kl6lqk0IHwxXRmH7ApDkBl
MVrkAhfmBS/lAsaE5ZQMcEsYhHi+fsLtj3aWrn50RMia6jLPEScK3W/Wz+EY5KLtLJYqXDsg9y6e
SJ/SaoQrsiITpG+pZ2J8JNJ0u22GIC4HnxAT3DKZYEJ2+9udT8ap41ob0jBWSC2ktn+yMvWLVHfe
9cvbVsezCE4drWHtK6MGFWZWAFZZBVuWpu7NQUFz1MgC/ENwpM0S6aWucPpYK7UWYS8RZHCYxEUn
PaCRXVU284CWuwpm3EWqwTnAepaW0IpRvB8A8dZjvxvEov5IRMOQIjGcD0zARxl2QHRzw1y3l0UO
uoQ6kj7vrn+rbTGACCEUqOjYQPio6FPXgS3NRHWmtWZwHhqHkdbOWnaCS9us+aryLzl8yyNPtP+p
nXJX7wGX/tA+pa65t17iW0YbDsD0Tz34ZCxXNCLw/jb83c7OkrnyWmeoXRIiAryHRwNTzKg3p7Z5
nFlhCHFSwXMoRc15cBan399IgKUX8Vb+QUHPv4FzJ0XfLEWa4m20HBSfYEM33FX71s7+PxgKBB+U
31Qc9U7tY4oiWBcvr/mI0Zl4/oymncBBbj4sLz8o50e0MemMeWZP2D1A/ez8yfCUAwNpjwW9zW2H
db47duCLGF3SaMmkkSJlm4edHnV3pBBhYjL/cE1FOP9hRDot5xaP5HVVvg2Dfpus1queFLdoPjvX
7Y2Z7TVRnPeQpVBrsCiFV7IS2db0SrXByQFm1d03/c0c6gJxm5eHvEaWgatmqHxtLSIWcOAZAaNS
nhrplAjhXTaj2IUAzn/0DaJXVqMGOjlmAOZKFqmBTZDZ8w3Zz05+W3vlTefOr7mXn+TH65e5qetn
4XyNbQ6prq5sOXzuUi/V44eyRm+uFvUX31kHfvtoF3I4F7L0g5INKcZ+qI0plYDClcTP/VH1jM/D
LUqJjnrfejractFb/qCAqLj3pGA8iam4BJ+Tr7UlaxcWi4YDt0AVDW+kv8qHLw7K5SRqP5kRwM7w
di2DyjhO5n5NRJFA3rKACxmc44iKIY+VBHlPhZrk8hiuu7lqbCM8qsYPQm/65bQMP67ryWZ5lKX3
/zMDHiBxTEIpVhmY0+SUgJ5uAvO+O0lOI2GvoNgzrzXcqI8hLPL5uuRNzwJkEA1LhXjP8HgCXVJo
8TqjBUhH3ZF7X9Zjdy3/qangVkVyOA9GoBbyqiBfrfpvgIaxLWy16q+jiFtz2+DOx+G8V6QUGNlN
UQZIc9MuQRjTlc969hfDMurFnXGZT28QIOvOjAVVjbzUoAfkW5+ufxbROTivNbZznFcaHuZ1Qp/T
arILq3ml7SzwvptzexdH4RenMRtGm7DBZ1kOOZvcIx7W3vbGSxQM37t9frBcEe75Znw5X57FuSoM
rNZzBbBYwAYfSQaOmEx3aPQwpui4taY9Zt71m9xObS4EcqlNmq8t0SyYc3ls90MQuoWTHYEbEJSB
aMpk+6uZIPgmRNEsPrXRdfjsscezM4zAjHtTdXsyvgqOs+lhAf0hmwRw/hrfSFGHxZDVEVMe6oPp
vE8D4cWJIzlgmlP93hFjlYkkcheoVGsk92xUPNUWe9HNnRzOAova7H6hvvHrVJxfr81YybBFgOes
egc6aVn2zHxXZg9Rt0vzh0z7OUnAWw1t7PnN/dv1K938aiqWTIhmspIlZ2uZUUwkHUoMFzZdoFj1
ySrWTwUVMRRtJ6TgM8aYrK5iXYHzTVSKpxkQrJqrN4mjVo+9/mi1x7j34/n73B2j9HkaBfPAm14X
hVisFGq6gS11LjUt1TiVDYzlDrq+G431behLJ06Vh86q99dvcVNLLkRxDr7oNLAvtS081gTYJ6Pb
R2sSXBfBLui3LOdCBHeBWZ23WkPhFGn5Oc52Fcqh2fKPRr9Zs+DeNsfFVKzOwMIUfCl+274zOsyI
A1vU7T/PruIOu38RRmPfcmiQ7iQv/Ubs0QN8BrCfVEHW+F7k//2gZ+nsri9eFGTUWwkzf+ihA/wJ
qL+Hed+drBvZy1GLsasDNtZNG4js0R5N26fyJB2x/+8aby8dKCPYQq8k2blTu2HqCLtom9ZCVFVl
mAcAuuSsJVJDo5k7UL+YX/SfpT/vil24byB3Bc+BjY0A8NsIa7rbr/OzVL7fpCypFpmY0Aa4mIL9
W7t0J6ypSDYg9VFkk90ys4HSAsylNHJwalGCvX1oqoN+VVNlk18yrsDjsS41S8/abwkAVPLFJpbA
DW1qNznL4LKKSJYKK4objKGQI+1Mb61/FuFb3WCu+W+6M2hf/DoO9w2zjFQFKRSWbTKGjAQMZtGJ
EbkojmqnD+KS1LZ/J5ZsASKdWiq/Pq2lUygXDJ6oD4nll016Hzal21P9OANXp2rTL4aFEYd1uq+T
kdqr/B3LH09akvvXXchmSw8o17KhGKbBAP8/mpZlzV2FqQcUOqgvLanNVoQ660a3buvw5zA+6kVh
a/Pduh4S6XGSfHM4SEq8u/4rNt0yVTF5oxjYXOebfHo+h1GxQJvHhB7Lsvdis/Z1NXbA2C0oPW66
5QtRnCsJIwnJKiqabifXziL1rmKJdl03jYNSbMbjOrEcz2V0YZiSabRQO8rIYc1OuXzQa4Hn3z7F
WQSXgoABDxP2Geofczx5WaV6eiTqaG9qhkqxNInmm0E0ftmUEPBbaDlsHKgP3viMhWdPf9NdZhSV
zzKrOhBhTG0f65dIfte0KUfABZuwCk35RqTDEAlcyrbZnc9kcJ+mkZumH1esp9G7MHYYkCC5ryyM
0wGS2I384kkYHrZV+3wk7ksl+jCmxoypIvMk/6R+7s83feXKd5jB/6zatRO52j5Gtm9ft6jtk+q6
ChwIgyqI2R/teuj1sVMqQAxCw30d3y4jNiNKTB/ZbACmikSDFpsHvRDI/n4Ro9OxqjQ9x0HD7JM+
n8xwZ6Wf1EK0OLn9fLmQwyU9oTqTwhjhsBSls6XEckneeG0PzGxgaQ7NSWmOibZLq/ymMFUBFNum
ZV/I5kLSrPZ0mCfIzrLMzuUgDO1mXgSfTt18EV5I4aIR5t76jnb4dGxVfgrSu/A5cSS7cVaEJLc6
MuZSwyn2DP8yfOz9DExjQCsbnN6JD2YkTjaYwN/Sr/MP4mdszVjVFrOBWZqnGgnN/XQ7vbDMj9yR
H7rNMqz8UAfpTX+SXFGmIVLkd3240KsctZhkqfCGJF8GtMvnvbIbd4kzt+gWkZ34dbf9LLk4LWex
a1eWCQAFAdGBkuEqoStr2nVioApE92YuofIwPKhz7M+FqA23bUIWkCzRPrVQtPloQmMBMEFK0PiI
aI3x7LSsbGMAcx2pTnoRCWLu5nSxCnyY/5PGRUK5WtGsiqBmy6F9rpG4kn1y1EHFPDpsR51tfUjH
WVD22rags1DOLXVRsvYl4wwIMands4vdSebrdd+3GUUuDsZ5oqypx2nQAHQGgihbMeobVPoEl7eJ
yXh5eZwXQutyNRYZaUQPOmEwo6NHlHgtRjlqgKDkrv6WOANWIsZTHZDvstsHzNPHJ0VwndvvgIuz
ch6pSa3FDE1Lec9ck09y0B9REbhRf2QoXEUBwcJp8VY7pRDyYnOIBQ8MwBhiGNFA8eWjsk5ykoIC
nY3KOIrPcuZcttlAE2OJln6ImoKbenMhjTPKaOjmsaqxyT7Ur9PwPEiHUdr/hdpciOCsL8t7U1PZ
GJgy608mnR4JEWFPb3p2ExUVVCBMBRCUH++sN1st1Q28Y5cBV2X4cn3UJbfXHxaMNJUiPuFNd2JB
CQ0mENnoR2lWE9X6wGazrPzOXLEgSw5lvjcjEcTapr2hWQX0XcbpwHek6Wrh+dTB3mga+y0sOg4j
QUtxux9wlsF3o2dFL/U+R+JW/VyCxQkDVAG8wml3y137qXHpz9KTXHovKs5uqt2FWO4KlcSSxrCD
2LjeVbFmK6ZbY1/tuuJtPXTR6NA1QGlqjNjk43fKLaUrKkYTjtpUUAHN2M4MI7GbqjmB+MHPUB7z
/5tEzkMmmjaFyoCAPgB0TSaN3WSmDUo+edllreCpsnWFlw9MLsxE3VBlugSPL5XEjleyy6MWnOe5
d/1Im+NHl3K4WxyrSFknhb2oQUQOAu2Tfhh+MvSVzonvkKvYs5e/9q9dbWd3wiRlq0V2KZy7UMxq
LOOoIknpJd0PFctrq/ig1DUmoBrHnPSngrTBlBvPaim51w8uul8uEsVY8M5bFoni5kTWQxQ/LiJM
b5EILshM8rxWoz4hsCSDW7bRTROO3jyYAk3Z8iOXl8jlvV2UraHeoxOSSqc2Wpy6FrZ3BN+J371L
hxSsFT3CSB3epfRo4AmLyaO4A9SLFRQjmK+Tr0BzFmT0W4744mD8+t3YVym24zBehV7c54gWHhC3
/CgHv0pSCyx7s4Gl4cknG4auoCHCeawkK9OktjA/0Hl49wWrC6ho27wPfWyU5DbaIa7ydl0BNzP0
S5FcbO7aCrDGLRiZ6s8AfLnXdqEr39cehqDc9KYORLvY22pyPiEXRIfGXAepR12i76k9hd9l5VFw
oE2HrIDTTjPAbgeg148OubO0ODMmaMm/vM5VoNxITnIk9znymwGYdolrYJVSuOu6qSdnuXzzEXDO
iQZENqAPJ4o36ekhack/YVfeWskisLXN6g5K+f93Rr7tiM0qPSnZWMsEbgrzAJmzrWD5e0Teqjnr
jLr1sBON7Wy+rS6lcqpi5aiYVUXPZpCqW/bmWEFE3B7EqwqbLuvieJySWF1hKEuIwF0X6lPe0m8t
yOUzVdTDEonhglsZZYueD7A2o3zLw2cjvK/6p+vauJUzIsvWUBgFoifGnj8qI6D661y1WBncMB6x
7PSWayHwfUZPLpNdYygHbW0FQ9bb+n8Wyfn7Zl7DdpFwqqa6Vazv2vQTRKL6GmOCXFTO2b7AsyjO
1KwozDqjXQDxEn8qVc1GFqlP49+ESNS3gb1qqnjZsx9xUUKgZV7lhVHiv17u9PIrzXbyIHiIbTql
CxFcAkBMKa4yiiynqIGCekiXh+tasImFo10I4NSgj5OwtNIYTVmCx95Y7csidS2pvdeSLkjCcSev
417uTTdRGs3OwQ6dgToiDeldp7YB6dGxQ0d3aVOg7Eb5k0LJDZ3D2I5Ia4dD6ahFts8TUUVjOzZc
/GxOlVA5GrMWiLRwM6sfBigiH6zbBDgdVsCGeJpP169pO/xdyOP0aTI0ac0l1N7ZdhljVqHA3rO8
sLTRVNiBy6KxZSHto+Dj8824oRl7pVjw8dM9W1SNHrJTjbU9HStRrVO/mLcijqTNZ/+FNvCbYHk8
R/A6GGlOj4NXPysoDsYu2Udfon8AvaoF1kHdZTJIolHpFeH7bJvsL2vil8CAB90oK1N1o8gP4Wh5
6aS7oDXwBJ+SfSq+6oiGkAqcS6pj7JFz4W1odiFp0BRCx+lO9pRdFpDn+htYuNU92NaPLSoq2TcA
ObHSimhQcTMUXwjnHLvZAO8WE1oAy28nu1ZeqtyL5NZWhFsTLOJdOyXnmyzJ0kYkMsxAZlf+mhzo
LWpwR6yFuRgAFdSvt83x4licm+qSaRnXFI8kOdH9eSLBSNSdnjZPxfi51C0XvsMvpM4epmWvNItt
maMrZaJWwaa9XPwKzpfNS1xoSYnuldHXTxjoesBWg3Nde94HK7l7xU4aiptsNY2hzn70+cTMUcth
TCL5vrntgfNdsCFCN/SLkwXW79lTgtED4IYLmtL4pfGmndBINwwF89YypeitWkB/5VLxbCXKgEch
XDY83xQ0AUh1btpPo8O2YACWspd+iFZENyL3B5FcfrWuzWhZFcY01HSfmO6IWs/SPdCltk0R2+CG
hXwQxZlnvBZ0jhokySlK8W34ks2Ro5rfylSQjGyVfj4I4kyxUMvZkEJAZbIQ0g+2GRAvBWJKb7e7
2kuC/pDco4h9IzQW0Qk50zSqYU07HYP55GHGMyr3E2KT0gHfYXuT/K9GrlYgWnNlwZlFkjkzNbJl
VVqJvem7naz4JbXn5bC7biFbBdwP98pZYYUh6TyOYYWTE482cskgfCZP5SvTzdD7iyWcD9J4e6xq
rc81ALlTNbLz5XVcB1uXBP5t2+I0xAq8IwzCw82YepwvBgpbgEKmdqc0Ns13sSnKWf9wc7/E8P2w
OUrUysoj5MfojMte5mFY4qZz3zG6fRFoyYazxMWdhXFeRNY7HSQxeF3r+uy0cxUAFNEVqMJGWeSD
DM5toAkkhxQdPiQw8usAzpbxYBzqB/GzbCsAfZDEeY0oqcYh7BNmzJNHnBxdXMdyGFa8Aq4WQO6K
ELL+4D7O98e5j0hqVlJgeAsSGekDYtup+sfyyFv+E20up3DlnfScB51I8Eb68uGknPeY5qxBag6A
j3Q/7pNDvVt8xrUuIlPbSgU/yOF8xZhEY4qKFlu9RRM8RT+hGKgrg15CW5TIUQB7FsXlm6pEdzRd
HH2w/MRIHBkdRoYLORihmxnxC1umWZpUYJAC5VU5H2PQXk3nFaOyNPaq/i7MngWay/TltzB/to73
XvrF024ckLUsKsI8W6UmGHMoAno74n1BfHVn7FWBY94qm1zeNj/t19FBp4CvZbtpbKyC7bamIEcm
+xaAsqndY4WkEMEkCS6Rf15Ek5yuZMQlYt1UT24jUXmXud4rd8g/JpI8nbKlxFRDWt6lxo8CiJf5
t4I8KtbnCZsJ/+2L8c8HI5PydTKwzsqw0Q0/88y3JOjcBriNLKNf/2YS5vKT8cNlIFohMU3gNJeD
fiixoGvXoQtgSiyS3FdPZbBGO1GJcjt+//I5v5HaGGsFwkhoZbJ6ev0ily+W6RC1FSS5okDEo0qg
NDjpVgMfQ+8mb3UzbwSlArGlIEc37C+QOD7cI+do1DWbDFNCkCBTDvILICinovFsUXjgkfr7sJ8w
dIbIysw5RhOncpKXDOas+iYga23Rh9rOl88fistK5plYVU9RGKlGw6mX0J6Mb2p9IM2zIhyhZoH6
mplxpQkzzaKqNLDzHH1Vg3Jv+IBo9gdPfkX9xrO87vP7qPLruNjTkTHoit4GW7WRyw9IWBZw4Svx
AypQE6IWk/xkjYEhSL5IjnY7WKhqA5N6Z97SH9eNXXC9/AuoSge1lEOUe9cxcrSicYwiMNvY6cG4
XOite13atp/EVD8IxQxq8FgkUd4D6yLBBcfWzszBSt6LOJ2388uzBE5d9Gga0syEK2mM21JtkWa+
kWUVWLXoGJyeADQ8pEqLFAmd0yDJEn/SGlE7fVsXfx3E5FShr1eghctIlEcQEBs3LIRhZAQTZW0w
ToLzbCvBWRaXwGZ1isMwFvemLbxsvcP6jKNLoacCj3V4va4Cgg9kcoms1Ydlp834QIZ0wiqtrYF5
KBKVL7bj5flALCe5sKM1oUUzpEDnDcv7LHenpPJ663ZK7kxrv4azIGCKjsTU5UJaZrXgsQGhJ7Zx
Hgr6pOvfkin6jzK4XHVV1dDM2SzPoPt1uSsAa2E8/Lcvw0WPNa8sbVDRQ6YZ+Mhf1vKeJongGH/I
9c9fhks3x0nKhhylOzc/zq6EpYj5psScCEqG2b4GyGl/C2aje/CHicaTtqZS4VvPkjnPkACxgJQz
shpWpACghVM5BFD/xM8PQvzr7eziLItzEC2Gv7O0hPFq9uTpX0bQ2A2B5Mm1re/HyKYBOCEOjeII
CyJMsX+PYL8E8/3JSgcC3ntvmd4xPnv6iQ1i5rZ2GPZ1EN6KIKwEjvC3FqWB1YSYgCuCVPc9PeXq
/rpKChyTxTmLiWhJQkOMW8rWbWusdiPFdlq9RuUD8Fy967L+kNmc745zGnqtSHSeYWK9O4DGuTpg
SeizaYfYEAJGrRDcT3R3nNfQad93BYuFVhQwQCbRyozAK1mcx4iksc9pgzdjYj2pla8nxzYLBFe2
XZU4XxnnMrqxHuWpRIVxIVLmghd9ry7qbQKINmMZD3NaHuo8vs+jaCcZosRQdD7Ok3TdhBmDHF63
a75PNXoM2hsR9RhE34jzGQuJS6IS2LFpFY5l6oE+NoK9vT+8EM53yPmKJtNrNPrfi3x9Yhv+uqOP
DKyvv4Xe+f/t1kyZSyuwBtbGtYL0vVQf4x7W1IMBQvQG3y7t//K1Jr9fM0chBXEXgjxDXQYQIbj/
4OqJx3pg9c07d/3PxVdQZJf9yl1APSzC52e39mdH+BuZXZp06SSzPFA+JDtlhylEn6VOwuUR5oGu
yeGcRr2kpOhkWLEa6AeGQlO/E9eowKERQ1X8obbxf7qCQc6PmcZkWfXSMPC7dFJ37Vrd6XXmA6Aj
mNL+Z5mtL8OqOz0pX2LwfAEuF+BG7aFuW1uyALadlv/JPZv8Bgu1Ir2SO7zNxqHx1XE8SMBVKiP9
R6LiQkptEGQPWzuuFzHclDl/o2ArbLQMxAOGjNLNbu0rN+kT44Wd3MEdgT4EEP/AuK/u8bx+E87G
bLoDU8YMLQjVCV5i3PWjWlc377Omxyy32YQro1abvhsIsarP+Gj/opOL5c2zRO7AxRjrWt2gs0Kx
450Da+ZzKuzebKrwhQzOkabpuFpmCSQWaScf2MJVj5kfNhrPNmP/yv9cCOM8aglGCzkq8dTQlb0h
fyXzqzEJotJm8n8hgnOofawWdbxgNqZfP0lKbkumk9J7pdjFC4h3ngUhUKAT/NjzSGdV10I41NAy
fDW0/Ext7cXqHotZmuyG1t+jEXTFPeD8Y3KiY+rMxj8o5zuaGQtKuduh5HxynpSEJnM7SSu+ZOfl
I0IJa6dqJ0DoOOuJUYUIji5QHJ6gZM7jxIjSmYljldbsACTkmxYwPYUP2BfhBO9mbntxOs7V6l2m
SpEJ1WHiCiyWm/fqPcDosc8g7yI/ExV1t18MFwI5b5uUVUOnHhNqkyM72Q4sIe53I2B7N8IWgehs
nGfREkuptHecgKdy/+9A9PCGjQOXkQBNu2b3Hz8d51dITTCrBsp3rHG6jFYWQ/Ne9Gw+sX30EmBM
18WJbITzMD0WRgfawSJDQFj3dysV1fw3oz3IjWUFc7UYR+FUI1rqKAUkBrigTtZdC4qJwql36ZPp
yj+M0wqKHDx+nOkGlev6bxBU4KLPsjktAXRG1zcjYnLcPK/ai2kdEHgFgW/7bXIhhNOPprYWBcMg
bN5VBgp49oBJPyd9xWQmAP6aT8rfBPYLcZx6hI0pTYuEuYiJfM7KCAt1YNnsDHdBqUu4CMv+s99S
qAthnHYM2dQnCZbsMa0U3ssj8RTN8MMQg9CDLoAR2HwzXIjios9EJyKHCvSkN7+FEsaURifrRaWa
rbW9DxrBBaA2jS2MfUPduxa8xkDyc4Af/Akvf8d6aFz2ogRT9JMo6Rac7T13uqhCtZMFjAKAdbnV
/CbFz2ZzmOtSoIcCO+NH10m6Rk2kwONXFBvKoHvQ6xUJH5j72kNrjvbYfbFEo/mic7EodHGuJq8k
He4Dy55UejYJGNFk8ON0hqhmKDob50NiLa+L3gTwDLrBx9oP90owHclOiFu5HTV/+Yv3MdKL86yx
ROs1wx2OPtgD3OgQBfK+g1qw3jN2wK67XtHtsb9fSFtMdbWm1QDnZFq40qofG+PH1NeCarXo7jh/
gYK4mkYsfLFxfA1jgFrA2G+Er63NesPZfvlmdb1gk3ytYb91h+kRLVhBAkJ+UDL5MhrnpYzi7qMu
krodvc4fjHMaRpjU1aqjmJxph8iK7VwT0Wj+IXE7i+A8hjWupDKwWoDSk+ysQMcKwVsB4icrwNLc
Pn65rhOiaMK3q8ti0BcJ1HLot45HxWUEAeaP5Jj8wF6bG3q9qMG7nZH/Oh7fvi4kkP72OcpE5jzY
ynIjh5otKc/T4MX6fW39FBxP8MH4/vVUpZVp1vhg6kk9lCmWJvJPMVi0jj14OlBL3I2pWwlyb4Gd
8S1sAuwXMpqoA/Tqqz4/5Gtpr9XX6wcTnYvPNMZOAuEUkjaz6W5MrPeiTS7qgYpkcP7CAEfsvIRQ
DRWzrslrjtnL64cQKh/nK0bVlLElDLD7fwmatW8SGCix1DIBNwG9jWBQvOsSBfkF37Eu0gH1qHd0
bqOzs+Gtmny9fijFXFkiNeccRV9oYaZEqIY3E9j31E5+aur0lSCjGXTjIGXWjbkMe3mpPmnVcAcG
SaQHVncyo8EjkfojzpRHqe/uqbV+KVbRHowoK9E4H1MB0T7VGGgCw+sEboF11+/ru9AltnIwTimw
K4AMlgeiosl7TnAlveN72taoNQ1luaT5RXZUp/TTuyFojygGnky3Q1vf7lw2CpSeNC89REICRoFG
8x1uaU4yGhLga4Ix4GgCwjyW1v11DROEP8KlKFaCBSNspmP8p7ee1xKLyGWIPk/xzaAoE01r6idj
+bWT8vvrcgVOh3ApywDqxbRVE+qio+YUa76fAZveqvXuupjtG8R70MDmODacuPZwpWiFFS/wbVnU
nUql22N7Q2Cj2yc5i+BuUOk7UyvqnrjD9IUkO9JM9ioC4v3De/4shLuuKJ+aRM4wej0dGDcP205f
A3ogO8kVVSqFsjhfbc3AY6g1LJQ2YLGTMSgTHeR7VjxIfBGYt+ju2N8vUjxqViuwmnGsjIIZNq7B
GT94o578VaPCPF8f57inssJqPMGQ278QbLkb++Gx9YAzFaQnkdvYdtpnYdyjUCKpIpcrvMas77TJ
zwbwXAHdVcj08gf3dBbEOW2lyYdmiBFUG4/aih872o69rbEj5Bm3y/3gLm6LOgzrUuiPwC/SH68b
l1BTOL+cd91S0BzWxa5VxeM+3EdHK2DzRZIAWe0Peeavw/Lt4Z4m0JaCzSlirCnaZd58E3/731j0
nQiZ4Q+R/iyN8xtUG7ViZBgGLRqqrB3dvUSn2ZEeEOaxoCsayd/2wmdxnA8BKnuUgyfjXwjK7JAE
GVCoQZgq8IZMIX6PZ2cxnBcpplrqmwYKQ1UpdYa4PiYYZccyy9eon26GfHCVTLQVLzBxi/MmXaoW
JLIQYMrsKBdfpdldB8ETbnsy42zefL9Ybs1WbVe84Vo3u2Vkh8BYdPM7yfuuHUpv9ig+2bQTjbwJ
YovFOZWZ1IYcdTiZ2X2TrPtOtGW0rYSWgtYQQHDA1siZV0oXoi9s4WAASeV7d+PGfE6ObJo98+mb
JdCOTb91Fse3A1LdWqupxNtDAWhdOf40dHSm9MTBMJz7/0j7riW5cabZJ2IE6Mlb2rbTY+VuGHJL
7z2f/iRG36opDNX4z+yFFLEmugigUFUok3nbcGzu3EoSc7ukpKmkTkc6fNHrkzqr93Jrvq8VeCWE
uVOGubR9nUApaldD5pEaDG3f7FqHWv35I+8VxVsTc7eWMl7A7YyComCgBJVqTlVKHDdGHceb67ta
Ef2ElbfMqllT5pw+tc3MIgjB8/ilNTyC3v9+f/uENm/tShTjmJs0SQqjnBA3TS+BCUnaDyHmsbC+
Pp5vLYi5QaExt6pAGf9+5Q5aO/6SP5Tn2g8VK/MENzwElaXbw4GCzoK8R7CUXYE27sarCxRpopPh
ppf+yCvX8I6SceBdk4WiUEFzcs2RonsdnTu3d3e7GL7aXsZzTy0pJoGgxK8iy0rc3u9AYIUKfOyH
JxXzWO50l3pd4twWy9Mfxp7oYMvuQwpzP4KkZQTRTY/B5ViyUP1L6p+3ZW376+sSWTCUeZACsVQQ
G9Bm618VtsVHRRPd48Edr3mMY7pYDBQ5BUJUTkFCur62Uu1ZaT9H3eMQ83riOddCY2xKL8yhbMT0
QYieifwRN88MeRmnvygHWM4M09SAs8KoX5XmS9uNaIVv0co17FG722s/aod2gSAk+GjYoceD0t/2
oOZVJqOQebCUSgSgafSCIJKze9/YD1bjqo+6LT+g0cUbjy2YTT3eVdsCVpKAE/J7sYxOJrHegP8Y
NWjiK2hDkWbMCvZnygUFCtyX2cPYJ1oARXd6KXyeG9o+zd+y2bLDmAMPw6TT0W1q2kZpV8V9FDec
u84Twvi6pVd7ABAD/VlqpkttgEiFRHttiTkx0Pbdvq6F0UyzGZqxjfAKlTF8ImYPS/Fhqe5EFRi+
3zk3m7cixtMN5ZznZIGuqE8qLLdxyHexixbv++VB9ecTqrAvPDXhiWQ8n64lRZDHmO8sDZCZGAlS
QKV4yIv+hbM2ehpvPdJ1G+mHrFzs3BlhFNTYxmH+ULanQDqnHbGn8KFNL0NxSpu9mR5LLs0E3bJb
YhlHKGiFbgYhPT1rtss7IMx6qU3fbrKtHEPuE3/bwV1XyVgYZZwKM+/Ri2QsFzl5bruPt7eRp4yM
NRF7Q6oGBRYsKH4MCCbD2FHmyRokP0Fj121ZPNVgDEgs9ZkZUUqrHBwF+n0n3Mcqp/T6F1/2e7/Y
ogMt0RciHRxK9pPTWrGL9PVrV17q8So2nOWw9QatmCNZoQXYPj6H82B34qdC4NXktxis1laXLTPo
i6woaUbbX3LlexWYqGxo98aoP5vVeASE0q4Al3oTNd9IqThk1I9E7h/yOrcLJXSXQjsNGZmtxshs
XZ0eOll3p2qwyhocES0RfpTgDwllZdcUixtkUsU5co76sgWLPJliUUixR010FJYXSPlvNpudsMv6
tmgnEW4+H16k1FG0F52b0eMdNGNpxhJcwKYCnaI4zK3dvwT3EjpNj6q/uIkbF1byU/7MmyTgCWXs
TDeGeaFWuPhZ89COO0F8iLgNLZuFThMNngowpUB0zCysG3HHF2BN/cq1nZZjddR9ADk88EYVtoO+
qyBmMZMuKmksUfSfVr8DVO2ly5az1GQHta8+vcfIXEUxBlNM4qkUKWZVlJ6k4Ge8eOk7CClwJa8i
GJsZdkUhmDFcQFzGVm/Ayezqtnbayqr64V36fZXF2MwlLNqgHfH8UMTPEdKg5Tk0OPHIds3muh42
X1dFMljyKPPU9B3Y4U5+N/q5DwIKm3iaM9n1PnMLbsVmewpxJZWJttCfmRKRrqz9lbWzTR3V6AkV
Og2v/tATTtzQmaOG7KBHtSRjDLAIOrSN3NZz6uYvpum03ynSHbhhPlNAP4y9cceqtp3s70NkEYz6
TmkyoYMNV8Cq2J4a5aKnTyOgobSCY2+pOryNTq6SmOhr0MWJZlMgye8AkJ76o0fRrnj3edusX8Uw
hiMTxdFIRtyAbM68tCFuWEeclfzFk19lMDZD1dJJLc2ITlIZPtoHnNKWPlfo++z87IVXCOAtiLEa
AASkLBrYt7BOPTQD7aum+3rbMPFEMFajS4MZMNronBqCS0MwLZXxyNe3ISBWV4oxFkKbB2JHX2id
R4fqAVXjTMRqgeOBShfF5J5P0q4mlnaXnXnR0G3hYDthZj4apCm6TICSA1+jtIhbHuL0SE8MZY0f
4Mu9UCgrYW9W1nx8V+vnvwt/y7Qi6LVZz5mByJIIlkbExsqK4X3Pw/8pJIQw77bKyEaTpn+d1EAD
4UPaOp3KTYXSH/nrBYYQ+c9XTZ43paahgfA1o1A4InCiyGVwaT5B/cxDptqOMa4rYqyFbo7KUgTo
mMnRRK6Cb1BID+gy57iwmzYJS2KMRaHVjaJTlC/aikbbtkZP8BufZ5O4CsgYDIxD5mU90pwZENRo
e1PiANM3fkh9+t6VfTq2oR2FvdHYOa+tj17eW8fG2I8q74W6qQMMPGXxoS2Q3RrJPtYTtHF1Ftj9
XKACclLMf8nHXE+PMSiCJihNTfuraCll+T45qDvYiaPtl6Pg0uU2VnQXf34v1O81BMKZMpZm0Iuo
E1AIwYBts2/9+QvSQE7yod1Lu+WFT/6xpUJ0GMZA/glshCw5VScFarQ0EDeABZyOjowepRfgqhC9
XewxruUwFyKpQcgRApwZW0qLtCn8mpX61HKiZd1Pfoqc1orN0GstkLkbSh3NFNSMLizwl736sfxZ
fQvQJo9GTZCpaF7uAC095A0dbPmitVjmqmglcOr0EBnfotOehFk7kfLLbW+3ZVrWEpgLoeaF9ms2
Tw/9TtBtUyqsNFI5pmUrsFpLYa5A3zcqSVq8/nqAeabiUTfvu+pOTu8xmcYRxVsQo/FVpWndXOK2
GSqwY3LU6+PRBhmid3vfNsPi1ZLYZLxeguxTrKGCv4CxRCt5EjESMtjxfeEWNmh9eBM2HGVgM/Kd
NiZhTh9ndVydQqNzdaHg9C3yRFCvt8rVAV9uKgZ6r8L5QZD9fmw5p8MTwLhNgJ2HWZGh5aCOfqoC
Gt0+c45l+/gVEIaCsUMCH/ufKxBJBrwP0DY4M9DDsvvWko/BHizKaNxQ7RR/yI4bUfFkMrtW9WOQ
i+MINrxP4SMKP1730XRDt9oBsPKufUKrCKC5b69z29Bel8nsYzEO/yuUJyDYbH3qq2nXHC9JvOm7
RPR5/bud9DxXCkGCSBPkFu1yg4fBIJcSM+R+tRNxi0/1HkydgBEQ77Vzuct8HiDbttG4yqbbvpKd
z6DuAtAVblgawLS+1MIjSLYsfUqtvNTs2xu6FRisF8pY2qoFwUZTIypeyL05xpbW+9Pi5MjB5+dm
eL4tjLcyxugqoTIN8wI3WeaLXY/uJDbOgtBOap5SiRfy/MV3XfeRMb5amU+TGGAfjTOF4qQxF04S
XU3yg3EZHTqcPB95bWhbyPHSekMZOxwlaZPkxURHrmn7SHtudioa3pKDvr+9mdsm5ffy2ExyNBg6
QCdAj92S81g+LCEvftsqYKxWwuaPgVi7kKECYWy2p3CExVNud1a+RzR+Uf/jWhhLAszzQooXWK++
+lYFH2s+mhtHz9lErzk0QyTOMhA3xeUQNPLdMkmWkRoXRV08GRkVZRQdfVge0kRKLVQ1fFGU0JQ8
fTKN7hxInaX04qdWPoeV+nT7IDm3gk0Ra3rZ1Ump41boxFKNwtIMvyi/LuF54LIp0Ov8NoC8Kg1j
W7KuEUMQsdDyg/AJYPb+pCNRHJ4GNwQqYHHW7/OjuefV1HmXQmaszACweyLmyODFcuBVSeqjBOfE
M3FVNTyFuKKK3H8QBtMaBF6NkeOk2L53VRFnoqEp3RHzaRdliteP5ZfJLDjDlzwxjLGRJjEGdQ4u
CynuNRO4UbE1TJ9vKwrvxrOmpSn0RenBQ54gcxGMSNRVhNMb+VqofqsgBvizDRN2jKUUicUwq2fQ
PDgx0M+Qo6lbqwVoe+mbd+jI9AGmZ4d2fpK8+jLvQfzLcUfbS/wtnk31oj4l1aGO94Y2XIzgMJkf
bm/hZkcElvXv+lisnmkgglb3ioIX1PD6II0PuR94EwaoA9oShMFYXpy0rRpXkYxxQ9FKLSUDWBCD
mtpZZNptXVtSzYMv44lhQiNNQ/+ITPsuWt0GW4Vdh6e258Wx2/bjuhZ6fqvYhCRGlRsmHjRiV4Mk
6xTJl6b7xj2mbZN4FUPX+oeYYiC5hlNKgosQnZLAT+QvUj7Yjc7Lmm0xJFJF/60RjG3KpTZq2+A1
ozW7OXgYeh9EOo/VvWiFrmAHXn3CU9cNAdHS2C3QP8dduQtc7lN7291ev4MJjkC+Jenj8FrFo9OD
xn4CkEdoE8Au8RoMN9tB12tmrFWmR7WaNmgSbj5Ve9Hpz+FhuaNBUY2eZODvOpxbx1MbxnIp1Sw2
ZMLaaH4ET0ZnBFVR9dH8Onv1HgTN9vgNaLS89OFmiv66TJFN+eZ4BgeJijex+mT4qOmf6YOo+oDw
HZ1/PNO1HWH8e354Iv+ps6E6CDGpYLo6fTeCqi4YPwKda9KfZdnLBB6X4V+i26s4xqpMSZ5hhBbX
XdgBLvofmGlbeIz97Kg+oCAGpqL2yIfFvm2eRTb7SxYpM7sQqVK5vBBcRcCsWf9JVRB//rmNwpCk
yZJTVEm3/ZB9p2WV5oi6x4sOUmhKc99G4Aiwef3s3P1kTM5Qjdko5LRHwe9dgCfscncBblzrTMDj
A/qZE3TW/2FChh7T3/2tyGL5ZGM4akaCKL6DP8JsgB26hhPuQfLm8WuaEvUBt6QxNqYyTAyBjXjW
RicNBbj0kDzL3vwzP8PeODUo09s9JZuoL1ltFR8CSsPmcVE+eEtmjE+PKpOgTajq06bE3l92rWAN
h8GlM6mqbEmc8vFt2wOqrT8VSp7MUshbxJiSplqd6gVoPlaqfSfwrBzncrwGwSunJQVdEqQhXn4t
+i+m2R0UXtctTwJjYrQaQMrgj6QcaLsgOAzc6QeOfrwa1NUSlLnXxlxG5/mYipckMJ/NcEitpp88
ZWrOQiP8mAjxiiJ8GUpyP/bxp7lUvFiuHzlW4HYwI746sNWHGGYUj1BsWqwDPsXrGIYG/IgAr/fo
Dll8i+y49IBb3SYrb/Ga+VzJVAFfKpESowSUiaXwhp3oZ48J3C8vR8BbHGNqQnMRC5LSnrYB1DK9
4Ekq/mSJd3sTX3EAbtz2V5O3XlBr4rWQgRuom41d3YEPRG1qr6mTr2hzOwDNxKmXMbNqUzyORPMj
WTAwchDvYqP7Gagt8Czm6DDGxt4ghVdlDRrW5OYxCad9N81OWWHAZymT86ChBEDi6Nh14lHrBZ4u
8LSeMVpZNC85odCAqvVJAY4dXiN2asc+TUWUF3ArWbf3jXc8jH2qpDpKpgTypBkTK/k+qM6hwOPS
5cUmrxnI1eGAN9SoC8oOOT7Q2gpt2Vd+oCUIYWbh87wbZ0mvr76VMEWoR7Eu8OzvJb8VflSy39ZP
t3eNc0pvEtBlHVXjgldOEHe7aRBsYQw4j9PtNAKGmAwD4HOmwlIM5knZtxX6DZ28Sa0pQL+AcRSM
wRY6yQYHK0k+ReVdWu5vr2xz81ZSGX3AWFaXiguuqxoe++ReSr+kSNLclrHZNS+uhDBeqs3ioGx1
WF75ojvkIf0wnFQwNnRH4SX2FREVPtnG0+MbzxtzFseWc4R8yiloCViPQVKk+lJ9TrhVy03VuK6N
LeD0QkuUqTdp1XICzpaEto+LANxNMBu8dssAgvg92RigC0mKIZu6wbJfpGkJMPcU9cM5+BiAC3LU
vhfcodntXMJVCpuBrUJDS4EaTkthFK+EdvOCIwJINuMnClQ/79pvXBCR7fP6vTI2KSsHFQYuwfDt
DI3kjmnuJnmCOR+J4zu2j+wqRvozaArmYBBVA/43bL8SxQU0FUfheQKYbIWiGsEi1SiI9dmhxeBL
Aeza21dq8z22Oh36BSub18ZmU40mwjEpE455NdxhGN0aBmUfjdUpyqNdndY8DPRtq74SSo9vJbSf
+qTRO1Q4zF38tUPnAQBzbaXHGFbuAHTNvb3Ev1iN6zHR2HclzqiMRlMTpGNGWzkMtFDliADWRjZ7
Tx8upffrb2DZkf+oIIxTHgG/mmktMgh5OVtLSD7Oyvgej7LaS8buRkHXJqGElOpY+gWm2jBMYf/H
/WOsbmdMdVGIsBMUsal9KFHkk+7JJTiBPvwOGXG3/ibvlTMv18NRfhYMZCzVrJ8DtA6Khe50YeFl
Tbq7vTSeCOapUGfpJJqqgbS3dEqVu5gXUWxXSK+nw6J9LLUwt7KGgopxTu8UCmhyn7slSI2AJNcj
q5OjMAvSQjwfowMXLYBahzeR7Uo4Yz2MOUYWAqCwr42ylJ0rcvQ74LBZi5u5psOjNvtL4PH7nimM
LZlrFdVEHZy/BfmhzPdD/URhTYXCD5fHuTgE+T8iqAtvnyDH0rMwu0EWVXUWI9tvCtGhaPJ/Ur2+
i8yZ4yp5isKYkCWX+wxItLgCC3i8U8CWDrzqHr1Ft06LsRUqWrEqlZJdZHvZow128Z4i//Py7Nsp
nJVWMAZjapQ0R1aMPhSQErPRA/HN2Dc6iAakJ9PPduNx9rOTNDu3D4q3g4wRiXtDFhujRpZx7u7S
ASgIhJfJ3C7LXJfGDtTjSS7PKUZtYKiEy+I0l+D+u3SJnM4qT6YrvJT7wR+PEnoSlC/v6rlYyWZM
CTREy/MO4Vuy7/Y1mttUn4KI85wZZxtVNuRo2lHREpj7QjA8cQgxmt483D6p7ZDAQLERnTCayPa5
q1qbgz+pkZ0qm7xCblHUboRTNc9eQVS7kCPDmsyM48a2k+3iVSpd+MpJm4tpKgV9fFEnU34JD5rT
gUUJTf3A0BU/xx9vL3L7tl3FMSGIWWcaOpkgTiU/le5RC/FU6kCb/bUwntrgATOyHEO1fXBXgYwF
0dUy64kBWjYAq1ghOS75u3zZVQBjP4a8GNuug2YEyy6oviwKZ8e2e9pWJ8QYDiWoa1AvAoytFPXn
XFTul7pwWyTZmr7eZSP5Vo7iSY3Fx4aU50TUnL5DIzLqyZhI46x12+pf18oYE7PozLpIYcNy8QvJ
c0tJTxHYEW+rCN2wtwb5XyESWxfpSiMvswwZ2EkBLqD2cxFctV8sobqXVF4Xye0FSWxZJGgUNZFH
hKiKHwNqJ3pqEys8m5gGJx6Q3/x5p8yO/OP2Am+rpMS2wk9xNYfjQK9cedcnd8LEOSXe7zPxR94V
YzCkSMTqGN/KP0sD5/t5m0blr0xGZkStFNFJ746cgvnTEh+C5dvtLdoc3BR/K73Etr2Lc28mvY68
OPWWi1M4Fcr9C8gEMvgVHWNOuktelp15jDzdruNXjvjIzdV9+MTD9//Ls+mqkIwJmU3kIVUZF1C9
0HokrRAWH8Nn6mbMPa9Qt7m5EtrDNd3QwSPHHF6b6ETGPA0dDkIyx4cHKHhjpduhyEoGc4AhJhoH
kU6Zj+Cc3sOngcnko+YoKLGGdud3dxF6ZRuPi2m6ebNXcunaV4qD5L0gLKAa/1/3WfkAWMkptJLM
QreI1fnCXnOTfWLr9zySmLe7CoQOUSEKkUUDzpUx0mkBCPnFFAgyyC/DfErrhyLkeFKqBX+arT9F
MGYaLc5JGWYZcSLMzmCgUekfk+rHINTO7auxAUb2pyDGCFetLozVAkFiD36LHD2tom6RH50LON/z
xGvcoJ99Y1lscjYLkjZrR0jTaiuLQJCwE+N9D3rc713h3V7Z9g7qiq5h9kF8M1BLyqrLM3HA8Ikc
WWmOsasHIyK2Nn2/LWdbGa5ymPuM/K0eCHJKHKlMLAEUIe2jsnC04RUi+u2+XYUwGjdotIMhbwiS
H6AMCvzIFneajGal0A0BD0MzpuKh9eRDiAaD8JKgn0n8bNw1nD19e+Woslw/g9HKSe4EZSga0VGN
72F2r5DJMuSfo+kty8iJtHjbyuhlm4Zxa4wJcQId6PcR3jatTXgsu9Q03dhWtgVLIEJRDCmERIpx
mobSHXoekNtfLtjvPWO7sIy0GltFq3F0BzoGCLSmB2Of7skpe+C+CnnrYd4VWqkuQOCDLvaqVZzy
u8qbdtpePSsX8TDDGgOgmzNNwDkm9pkRKMgLl11JHFXuY6tGeZvEQm8ZmJPmKARvbfS/r8x9K8rt
kAc5cXTTVxW/4oEX8n6frnT1+4uWAKM4kYlTLvPRSGVLSUJOeZ4ngjEVQCoMkqEwibNou0x8lHhm
gncYjJWQhqoD5AsOI4NHSmtLQL6544xJba4BAQXYy/G2fDP+pQ9yAORyXBkxvKukh0XghJubJmb1
+8wxF0hS9pmmE6cdhJ9FGPlqmb9UunSOgvROG0yO/m56iZU45tQnJYzaRsUYgKAGVpq5AHLGXI8f
codWNj3fShBz9oFa9ILWw4JrZ/ALf6X0OfLHwEk+BhghiXbxPR17n4/Bo/582z9tGyDkjhX0XZrG
m3GZpZfjrhThcyU/8KnU2CeXX3mNmTeIsKmBMnSDiIauvqlaYuSzyUsZ2pEFfovp1bnbxe9yuCsZ
jBOq6wXIlTSGiOKvmn5qp6PxrgBPVjRVEzVRNl77KFe2oMvbvC4a2FEinIRqF8o/g9rnHMum5q1k
MAoBFMxyCBZs1Xj4NbJBR8QDJ9iBAggDoyEmmcIL7z3wNmECB74SyliIpSSkS2YINWVbCHYK2QsK
mMzmu6C/m4DjVb/8x1Uyh9X1pMoMsRTxJJY9NJocu+fILgpLcNG5+yx5iP1AtWl3n2/L3eAj/HOh
TPjQm0CKybWYvM6I4TF+N52ap+iVH6tDklR1aYOdcABkzJN2R6fGeCMr2zfhtwqxBdOmwHBFoBm4
7/03AItligLQQN7s6MZjEstU6SOEyETFNPqfTkvSO2VGJZ046Ydqv+zDg/CBsixS5cleeMqz8dL7
UxqjsqFuhpFCXeQreVyRGpZa54BokCcLHuHL0hWtkyrRP0tkPJMs34lZ8iMcwp3a1bM798uHWetg
XQ1ejmcj7fjnhzFqLYh5SEqw6r3WSEQnRnEGcxeeCj4XaWc6PO3avLq6isjeAP61pDBZ4iExYrPN
4aMK7THPFysuZbtS0Ui2OLfVeEuQIkpABCKKJGrsJA+ZydAohQQlKkrbTAo3T70+wdRMbr4julpL
YtxuVHVq1soicSq9fliG5ViL4/72YuhPsMH2WgSjq1GnpWFQI4Drs6MuXcqGW5HmSWD0s0Bb+dRm
0E86r0tcEYADuY+aNBIChRs77UceFOJGW4QJWsjrATGKl5h0skSGmSld7QEp4e6koHVv+oipmMsY
OcIB8KsOL1LlaQVjU+MwCsUK7CpOSNvcYncengvF01ue7aZqfOvAGBuqF73eT62K2B7U0roXHnBu
YBbMvdjhwgHRl8kNWWyZOGq7ZEhyHF2Q4uXyq0csQ4edRbwMCPq8/lX66bfEMTcYs6WaAWgIgjoP
BhCOtM7zf6Ivoud/Sw7zICOitEypBjmDV+0V7J3qeKZNntzPoAQDN52dfNF/VGdeG9KW81FETSEY
NQMiBJuIJqNcRGKBEKktus9L2u2VAF3OGtG+3r7SG8Vi6L8kS7puarIGvgisfxUoLcCjNoUWLxqC
loz2LGBqcvY0WvDkxOmbK1oJYnR+MWXVnBMNlrC6M4tdLWOUjtNyxxPBqHsfi40cRRChFugcTYN9
1C1WphYPt/dsW4ymi7IJ8hWRzUUvVYSUQA/nEY3NSxqS/aSZ+ywXOBu2UUalR3OVwxhD3ZAHo0Km
0gnOk/OKn/EAfKhdcNAw4Rb7ywHAL6ClCwBYa1cv74mgFVlWDXhJxCcKI73sQeU3SVilWQd4TYuH
scQc3RxzKvqbIclaDqOAGgm6EGgkcCqNJeMJhTakyJk/40K75tnoMehGZ58znzefuHmKq/Ux+phK
KQnaloYA5nf0UVuReJZjjeP+N/2ZIhumDOJjDU2gf94ujJECPmyk/mySnkE6eyjQmX5bGzdfh4qq
4MGmYzAPMAB/yuhNyBW6maoJ7T0XLfB17zoXAFEeLyTeXM5VFFvYD8Yin2UpQvhY30fJvgw5F3jT
2K5+nzHq4ZxPIRA3idMEg6tI32pFtTth9Mciuat1HgPeBsYRLthKHGPbuzw1q7KBke2c5rQ4vd/6
07Fw6JBlbFPil+oMlJCHGE2ut8+Mt49MUUcIFiEVO+zjtGiuZJYeOiV5pcxNf7xaHP2GlWHv20nO
5wkvYIoxj34x9HtS3kJg5rvdC08xNr3xShij51obzHEIwCGnKx9M8k846nY7uPlS26qKKxwc6oKj
9rwtZMwT5lekvhDwDtbazG6SpyXmWPnNJ8laOxjDJOqBGYPB47WuAtZHL/JaivvWg/YR4NyYV+MW
Fumxv4k1VrvImKRBN9CckMQ0+h0cHWiYQCNXnn41U3dn0/n/b2L5U/8Zy1HU6lCLA/YQLPS6tAvD
0rqt55tx7nVBbL92GEpdgwcY9Dw4oDicEgBbocDH70jnaAPbtJ2MfVQKM3bOyH0iPzW8gH2j6eKP
rWIB8BUypFLc4sbSybf8kVbZ0JvrBTvK+lO90ILN7a3jrYgxEUOFeE9ucKPy+k7uPYV3fzbdn6pr
sq4TOA22AirSlkQxiUSnkcW7gdSHaJx3UtVxgpjtZVzFMCqdxUuxSGUoOhVJvhRdA/SU5sftneKt
hNHiqGyGoK4W4oRCs48i2Q4j846o7f62GM5K2MKnIpSKkqP+6MStskN1ZI+W83ed+e/NYqdSBsST
attAhLHE9jhIH4sJrQy3l0E3/K2NucpgfF5cgTproNn/Je8PEklsaTFsLVqsSR39ChSYaZZzTDXn
gF7nPFeeCFPwZAF7BDJ5A7I6DXmYuujRUCUeWjmNDm4tjZ7gSs7QmX0ytDMiuhM4yykOhK3s870I
jl6ev9u2Bxqoy/FmUpFFYhyePOZpX8Wv9oAmKmSHPkG/A6wFvqF8yriUDZuWdCWPcXfDIqIyJ4x4
poWLjXj92RB6TwS+fGeIPBXZjMJWshjHl/UgPiINnlHAH/Ui86GtVStpj0EwWxJ3lmhTOVbCGAMx
oNW2UkIYCKEV3LEE6Zg875K65USWPDGMkZjaKcSYDcwdyWNLlVKrEj9X+sfbd2s7FL8uhq1Gm2rV
LEOJncv0RrVUU70bjEWx5UZClr5B1lz7IrZxBc6N+SnKexvPnsfbn7BppVZfwETQQYP+RnPAXWur
0CpUf1i+3hZAN+rNJVsJYOzHOAolmUdhee0PpZhmwMZE4xMv/7ExLAKHu5LD+D8z0hptoM+zERxg
okMfhWB/re3cjm3QtWG0PjvQXv38PQ5rJZcxIlI9t3lbhnj2ioIDFF5PlgyOodp+2K9kMMYjmCYA
Z+vYw362JkewMidFs2H3rdl1swUsRLvcq6+oD4Yt+fOR9/rYrDms95YxJhI6wLtSDuAxg6qxNCF6
XAINfq21R1U76MhLYmDA6YTJn2WMNIvDsZp4m8DTI8bIiIs0DIiwiSPL38fFFZRdp3imvKuSnVzF
VhF/v623f1m0oqKTDgD94hvUU9y1uk4RUNHUcnyk9loBWTeU1xb2PPXdNjdXYYwWCYkqyAqKg05S
oE4md4dGyI69oew4i3o7BU5vyVUOo0kF/KoylcgvZIr8ZQrr8zwnfjwrO1GPJ0vGP3SF4MMe3I2S
PHDCldfew7e24Cqd0aM8jJq4oDHqVCiPPdHOQovXMgERT6/llyiuPcWsd0Hyj6HVXpIl9TGatA9K
FliDOhu2qrSu2c17jMnuCkn9pEV5YUVK/Y/ZJpeF6NYyoQNCki5xMu8HUfukzeJ3pZgAO7akVqhH
X3UxPMqt/AKcsBOp4tRJFvyLTP6pj9J9Y0R7cDLAgyVPZqlF1kyyPYYDTCvW4tECyEtpJSEmLooZ
/3MtfRAicm9oAFiLgMQbVo9lnZx0NDDYWVGeYlUFlEf9tYj7fRnpT8tgxFbZp73VZvVdAoaJdwRq
qq5Q8hURFIgs0FqeNMk06R0KE3Psxf14aI3SrxPhWAJjaBYXD4NZHJGbubi1TEad+gSUJwGS0qjC
iZ/62MbIYZoinwSaExRbp9gGeKU3vJj33MLkVli6lsyokj4h9ZOMiN3aQ7QfnOFEuSyji7Ef7ynW
VWdHrgybH3MZwLYc5lowY4ckJQ9qNUN+fybnNr2fO04aYcsSrH+fiW9I1SGJoLTISde4EZfBuNdj
/7YV2Nw7zIggiU+rBWwJuRe7KkwVWO1iMHZdEIO7EIiYYehqZWXP4eCpo/jhtkh6HLduPrNrU9LK
eT8h0BnMw1yGVp26vXRS6x+3xWwejqxhSYBDkt6wWMeGUoyFCkeV950lg8m3JzyMsM0koLqSwQQ0
aaGJC/5Cc42gzHa7LCdlNH5WWWxHJXnqwtIBD+JDHGQXgq1sY8kGQ441tsVBnXTJ6uf2qZlnewpA
YaXxHp2b2rP6OCYKWjIQtWWIxh09/VKSf0aYWoHzrt0UQR8xgClQjDdjRmKrhCTIUDeOo+XQ5v2+
XUS7m97TqKmuxDAeMetBZ5AsE+KqQUDzKdy9QHjekB4Vq5WqLhI6SA/MBTYLVMVy1RDADjrKg+Hn
u+mY2sCOOCUokhQ2z2Rt3rqrfWan9qUhrYELiQX1pEvRqIfRbb235QygSCm5l8X+Z0caXrvIVtS0
tiY0Hlg9cYNF0xUgWiFDoCc2SY9JJdhq8dMo99PwPAHYeuSkkTmrZCf4K8CtDIugLY6hPKSNLzYP
s/oUzReteSboO7p93XmrY66iEPdSgOiAvi3oNPq/eMm84Gwz/l7vInOrBBAGCsYMlQ/r6oMiTN4k
w910s2sE8yERQq8dApuIVpu4Q7Jru/kSBZlfasmxKO6q3utN87kSysdcNktLj0L39jZs1mRVoDmj
+muIYMKk+7Q65TCbw0aoUJdYOlfqvabwtP6iBJElxY8mOAHmL3PG42zZ3HtTJTqMraqiZe5PmTIp
Z6Rk8A4fDx14JbQ95ZWQ3sF1Y4p49/4Wwyyt0+Q2HoMUnQ+a6hk62D210rm9fZsqexXBNiKICfq1
FxEetxE6a1Q+BsWzoH5PReBpNV+XgEcStPmwoHRfIlDdUcQmjC+UE3USx6VBOXhP2aoBhOKZ7vKA
K+nHFx4d/Ka1XgljjikE80WfJOhFb3I7ND4AOVPvOOm6zdzWekHMGRldVNd5hMqR+fSr7pxc0AT6
WhCL0A5T2Lxc99aiELmYaDWn8zg6cx9rpUzlOSd0KOEsZbtZqq1QfbmtFZvlnLUQxgFNfdOnxa9j
mu3sh2ilbnpWrOWg/4O40uFN/W/dp7U4uubVHU7BGt1NsoS8Vr0nw0mK0e/+TU4ouktky/k3JX6+
vUDeJjIRtNokYIao8F6Y1fZA6uAF0bw/zcM7Emkach669P9Iu67lunVk+0WsYibwyrSzsizZL6zj
sc2cM7/+LmhmjiiId+OM/TDHVaMq9gbQ6G50WAuZT0vhE5/Aeg+HQYVtGoNHeapsuXstKhHAEDsL
3pGjG0UD0KmuwBxxCmFN5ZRILZ61tQRoSv07ERHBbdmItQBOGRq0PFgqRThFQ8lewFLWNSdAWC/p
T7IgBZO+Xj+bzSu1lsdpg5QBspWUC/JYHpIPAEwtd8NpuZ8c3Qc726Pki8bgtwJ0U8dlQthMVfzv
o/rVVArKcFKAlmp8DeIfZbNXpBu5EBm/TaV7F8MnPJtZQdcXS7nrmf5Sq/NjSRK/alvBc0Mkhstq
WolCFyLDpBdUBVJ1i+ytZI9q514/pk0xlg4YT9nQ2Fvq46blrTkqetErLm00Z0nSsxZOXmqI8BFE
YrgwJ6TS2AHTFkEceZzAkUAjpDQiUSP/ZjIaV9TQ8XSyDHSBfFwNzZTOasjAGrelf1V+cAj2xjHb
A6LXFxnwrftKFKTVCCVABeW1bdSrmKQURgF13mp+6MLD9YPZ0ubV93k1k3ODpDlw9t1mVGwt+hq0
X1U9spduFGjAppdYS+JUQJkjKdSqgbVjD268B+kf8s3aTvZReQGi6m+lYtfyOF1QOtY1xAyDes8M
Q70zD9aldyHfnfei+uJmT/1aGmdXhypTsgho1VAJ/RdYAH0KQt/byCeudZERtQzI8miY+AVx4656
TjwQWjvXT3JTU9BwbTLngSok+/vKLcp5KOXBhJscSy9t/FOlovf81uUiKwHs7ysBc2oElGgQECBf
WPW2Gvw14Z/rq9iA4QZxjYGmSd2kSLvwXZPASM8z5F2hkACJY0C4EhCNK7QGaL7u1TsVffzAFrIH
JK1KdFNWF9U39/NeVO3ZTNitfwcXDpbJ1OQUqJn/GYtXbGTsMESNR+Fit+7iqC6gT8BfX/rCLWCa
yfvotWjOvCiaoYApGL1a9LH/q0XPdO4MNno7HhhtWrpT7gEO6RN7/MoGlYCV27n06fopbFqF90Pg
A/2pJsbSUUQ8mVY7iEnsnF6UzJPSSmAVNpXWMAG8DrVVPjV86opEE2JAkBz/zDD4KX+/vpDN8ICs
BLCVrpTW6DGoBzQZNDPHNtlJtmKXz/ohPps2mMs89RQK26dFS+IeLTWGQMZGwenl6BO0zpNo+n3z
GsLp4KKDA1bnQ/rSMoNqUuBKA80857S4KMl0r1qikxGJYctcbVwqFRXtQ8RxvfTYWZZjaMeuMQQ2
SySEMylVXWYLGvYR8mrzbqnLfZ7MXmkS/7oWbB/J+5ZxSlDEmOGn5YRXkFEclLnwDT37jUwxWZ0K
d+phZSnVMOOpOrWjrbU7S/ES9T4vJLtq/kVo4F5fEfvcJxPBkreshxg98pyJqKQpTOYFVnK2Srsd
kYymwPubqafXvqT9RuEWmBz/FfaWVFmpAi2jNE0KCNPruw64XcIH5KbBWwngQoOiqgNpltBnhOKI
b50An+nKj2zqQN5bbiwwCZvKsBLGfsxqNXjLSWndgeXHmF8Sq7ctQ1Ts2dRqS9MoYl0kLvjWZHQB
tTXO7O2FsGT3c/ZtpCInIZLBqfSSjmlqBXDGnXUoopNqfDeE84lMiT4p2WodnE7TUJs0s2Fvg9cJ
/BAM1q/Zxx5AgjwdzZrFqfMC23D0U39KBYe0bbdXsjn3uwQNCTAUhaQZasrpKXoNPTasNAKCv/CW
n/9gyka0o9yVMpYA8DNJxZQwe2I8ztMekwA3LZpSFa/D0GDgieCJNkekkJT5r6bwXd+pNFKSRDCy
LMGFx9Ep/RY/B/uWoeywklz5XboTBcab+m+ZBDD3IKfQ3uL0lf735pwZ9YDs+ihNB0z1X6TJEqS2
t4OnlQz2G1YycpJnVUvxDlOD8iCpKAGFi+xZdXLItfASx9adolvOUvSyHZT1LlSUv2pjfg7D2jfS
3uvlzEMDw2/kV8jqR/HOpqVji7gVlbXwQauO7eQ3Ii+wmV8myAyYb4jDyDF/XDiZ66EgE9wASvX3
4J71a7nYJ/HyrETGiaYAuirMXY9e0IaIABQ29XclmrNrNG5iOlodXEKm2p3+rTMHOxlE6Z3N7iGC
mVpKMMEOUl/umlDDBLi3ibiYEUxqIJ9lg9n9DTjq3waH86dk3yDJ+ChS2+3l/S2XvypqCVtUAAAe
457ZDRonLtGy2KpFBI5183YQDCDpyL2Yn5p3wf+cyWXYIrk4nsrse909Xnfc28t4/z5n19Ql7gMy
I+BV0vKox91tGSx+TjTvz8RwpzSU1rQkNcRU6jlEJ5l0zsbDH4ngu3aD2lKKKQLeDVF2ZfnXPJ+k
VtDOte0F3k+Db9sdyw59i8A0cAtE78fMrZ+R3bMHZwJNXeNk+9wXwcQIzv/tnb+yXGlJVJI32Lgx
uXTlKRd17G7WNDAc/V8F41t2zSjOuybGNWWxjoR33dF6YIOBxNfKf8BGJNC3N/Ck1XoKlKSmkCHs
kIKg1b06D2p7M4eFQBneTuJTrLBaFvsdKznUKFS6SMbyBqQROc0jY1MD+djO2gd3AFcDXxxogl5T
H29mwAG7Qqro7Y1FyGWxHKP+qW84pOms6zEyMBo4nXaVH3pyYgd+rNoMXJ666sNv6P9KHheBaVUZ
qlmH+q0EEu6EJdPRE3X/ZzK4CEwDWp+cJ3BZI3kNxsQBZEgWloJH2La3Xq2Es0lWRP5j0sk3E0gU
uRf5+qF0JGd60O34jsFmjS+iCG9TMVdCOQuVZ9acAnoVIH8h5hOdqT1pk6jcttXDRyiytJjFoNqn
xsQ+rvUQXGrwxpbhoQ0K0/WRU1bgw1JmJ5jTb3mFmQYTacFECMnEfv+nC7GSzYVAEghxZgst+UgI
Mho36jGGYnE379Y2Uhm+StdkGWAsnIZkY9KkA4UYpX01O9nW6V6PRGZYJIRTEK0cxtrqYeqj0u49
DGs7/SV9pl6GeFy6GEewxV1EE1RbL9z1wjj9yKRU11UWQnY0sykaEodvs/ozx5MjFajJ1kmtJPGj
VJZcDOhrReCv9GVmm2PjGepsk9AAn8jkdcH8o2jTG5qLXM2mxQIEgk4RZmAQnXJnNwRpU4EqFIwR
cAU6XlfmAaAFvQ/Aflc6dKJky+aOsn5HGcqCqWPuFNNQ6WYV0C9gdU7dIi0AULIbunKXKzez/jt7
upLFnV4uJXFlSBWeUQc2doxmQz/ai3seNhXzXYzFNe3AcA3hiPq2K6GM3t3WhZ/qIuVnITt/kelK
BhfSh0M26BXBKcm7AjAyy2nZpU8gnkLNQlTs2eyYW8viYnipr1NJmWAUu9fJBQ/xS7oHpr1vPMw+
iJb8DNUSwzFfYDHt645mszqzlqx99N/I7mQBUOYXd/LZhI9xkiw7BdMesqSYuqGjLYrnhRI5A5k1
HektAqOSncmxvg+9FO/7Ga0xhQd0J1eEarHp5dYrZLq0ilBY3zgJE9SDNODcDl+BYXcEgdp9tw/2
+cFyGO8cxrrd6/u6FU6uhXJBgl4ofY8EALaVWs4c7FBPFJ3cpvkCaymbgzc0hD8f1xVJSRdBoVlL
064CxCxKBJeM/depvMkjfnCr7AYPbS3OP1DYLQ+Lzpy/hXOXA0WKruoZQqoK2Yy7KtiXBxXYHSKM
i82NXAnibkYJ4g9L6SGIVKdSfyjGp+sHtWlJVt/n9N8c0URJm1px08LtkUvNR9+sBG8/0RrY31ca
mNX9AvxJrCEAgj4FN6AgwbGt4ujPtAC+S9FvyjkUVU/Momeb1GJA3FEJkligkTy3/oIXUxLa5SF0
xgJ5JZGaMzX+ZCOBwoReYkVjaFsfV6ZHUmRVMvqaBrV0h+mXNQHnmxyTUkTms+nDVoK4+6TQKRzr
UkVVYpkcTcofpiU8o5H3lAH/tDZEqOWidXEbaiqV0VoDoqs0kRwQ8+XSDviOdhAl3nX121SN1bo4
36znQ2yZMWZHrfmlIo9DL/Bi2wsxgDpIiQkF4dQ7S6xhlCo4ylQlpt2M+lfSh48dpd+rKT78zlre
ZXFqHqV9244q1mLMiHin3pfH1v0NEQbAxRDWA0jgU/kDLZ5kYUmolIxfwiFy+qUSFD02zSqollXA
tJiy8Za6XV3WVm3icsFEnjvT17I2b6MWz1YdGA8Y4s2S7B7dnvuwjkSZU3YQn27SSiyv4MGURG2A
CIDlvcsHE7MakjPelYfCS47iWfhNs7cSxyl4Pqh513bwT2bxY0ZzRPRMR4FqbyZx6EoGp9utaU1R
3kBGdtZ/Vf6yz+GZ6kMD78Qon7OLKIzavEwrgVzwuZR6FBgsVZiWd5q5K6qf17VPsGl85iseSDSO
Lb4/zTWQInfLPDlx9js39n0RfOoLCBLlaJYsEVl8NdPJzgakwMYXqy0Ed+kt43RF5fiUl5UstdH0
OB/llu6Nx7ew6EjOoQdqTWR1LSc/oK5o1xj3zt3xVLmNEJNLpCN8VmyibWUkI7ZUv2eNsUbrME6b
/DDcVA5SNyyg2F8/RKFIzkzJJMrCSIHIzq2/xPsCIVPuSD+zG1RQ3WT3D4KlTee1OlKmVyuTAv6O
Ji9MRLytNwH0bPR0bwHfcoeKWgeYcrbBKWL8UrBSkVjOpBCSTTlIugH92J6D1o/SS95+I/VTnYyi
WHRbFAOGJSrF2AsXDhZJOKpA212wOsXHjiKPVO/iy3xr7YqHfwegymPmyAKkq+0L+S6WCw7buUC/
2qiDvCLYWcFp7PbdJDDM2zblXQTnQJFhopFuoBZa1jeduu/ze4E6bhv+dwGcOgI5om2kAlvXuDNg
D5DrvrArkJ4ZhRrJbZGRFO0Zp4zp0i2WNiDroUn1lxFtwDFZDpJhCMzYthhqoIFR1iw8oz/qvJzI
ZgMOAryei9MUnCrD16bd72ydhbgTiCsWZpOYVq7uFZoxU0stC5zNr/gGLT5uemz2jZcP9j979Wxb
zJVAzqOlYV205oxFJQdM6uQe4PAADoa7fMj8wNUPw3HyGG5ueKv75aPkmjfRUUTYuh3sW5SlUFU8
wPhO7j41DNNQkc4hz73H4MlqJ7rFPLmnAYmKjbpHXiYkEN6MI1dCOS3t1MAgkgataZa7aT432a8p
3enF71y2lRRON4EcumQAfF3coMf0o1xcjHgSBKmberkSwRnFWIundGKZ9ZnSvUTB7mwg5opEdRGR
GE41x24qABIKJ5NgwnEuTAxYUw/Tz47gCjAL98mHUw15SjSWGJ9AuROGhTvOCIgZT3r3xFjL4zOx
0SxxBGD/b0hD+wrSzZgroWys6eOFy+NYD4B+ynLbcmYji3KMnQU63x9y97fmiD9I445Kr5MuNQMJ
Sb6x9svc8JolF2jDVir2gwzunJaJBmOf4QFrXlRMaSlo/VBvWdYE1SNha/KGUqgY01KAjUtBFMDn
7GM5iAYzQ891ksi2lZ4bABgHItb37SVZ1MARQYbM47TrYxCSEoVyOJQOvE4MezdyydnasTyXiNqR
WTxO/1QZU64MxB+vMn4+tDP6YWxa7N8in0Mzt81iJ4exnaovlvZ1rkRoxsxrXBPHOXwiQ0YDxMY3
KkLlT4orH1bFOX2tbwaqFliVbEh2MSmvJSkdo05ert/ejdjigxjOqOp1Y/Zdi8ub9Psue0wUwVN2
U98wP2CYCMkAq8v5YMxrpq3SoJdqjsed1VqHtCVOXjTebywDPdsUKQSgmvLljDytpqoc2W7pstO0
xbkuRUq9uVMrEZzjbco2T3RMmbhZ8wSa0kzkFbacKlT4fQ3cVs1K3pe6HLMQHTjLsGb79IjMz4vh
9e7imZnDQvT6u4infMOtrsQaPBEftcrYsjDc7NbFjZSdiyQAVYxbifoprm+fwU/hIBcTVFocs+Gv
Rxof4kpkRll8/+le/r19MDofHcM8ZRkyqW/bN3rdXQmLM98Cx8+N7kUWZ1OpQd0G7AINis37IATS
xiCxu1lnoQ36NsN6TCf/ukaLZHCeR0krQpoBKCyd/tBpwCzq7TATBP5v1v7znr0vhHM9qaFHWTaw
lKYiO1pnoGUnakFyHb8GWvSvOpd+kiq/6aVhX1aqPRuz06nVmViSN0XJuSvK/fxWxBs9qyLJwarw
6irB5yAtgKmZxpMey8/pKJ/GpvdmGjwqU34qTe1HPY27Uik9Qx93pDYPilx7yOzegaTxhGncS5uZ
j6OR/avJzW+dNFM7jKJ9Gs82ECFd0pRurBUPUm1+6Srd6YwAMEsDRnsM+bbsOs2Tjf5pLvPXBJya
NlnACx3HxzqLBEZHdEScRRjGQmuy2ULitCjteHlN60udK/Z1Pdi6Nyy1DRQHmSLW5vzAYmBIbkxg
oIf8Phx2aSaolm4tYv19zgGATkUdqYFZPymTbbl3s1LzNCK511ex1ZyIQQvQYcgAuMY/3Ot8rmjd
LGaEbqokR8P4eWh/yeQQxV9T9aYjX6rqzlIFrm1rVA5lATS4EvTl4H/cFcp7vSgXBorYev/uLJk1
W300jqU77okolbW5jyth3FVCujYoChn2TSK5q0j6y9iHjjGmD9c3UiSG07kyS5XMZE4i64FVqdPd
lKonFf71z8RwvqjNKmC8zsANmMNun/RoQR5LV2l0QTT/OXQjmGKVwZQCGnhoN6cVAwUWb00C1dWm
l1E+1vVfCfxdfJt0D1IjGj/+vHUfhXEOIjJT1HxrVXdzWh6CsD0uZn+oaexd37rPF5aJAcI6mvct
tIJxipCFSBboPYBDkuwcktu0Ean19jreBXAqMDcS/FLX6ghAY7TER37/DHjcOyD2gV9GP0XH7CKE
rVLYgX/0FB9XxSlEYxr60hKwzXZgaA2Ba5cRO3cCnxzoc/c2D9fsohqV+vFenL0UbCnfJdPVSh7N
tQrhJL+kWftFRs/F9VMTbCr/iICDMDB1BFruQWn9MW78QMW/kbAT4HOU8mEfecThqCoqcPOBlJV1
3bMcrHwoD+Bn/ScFcpEsznXQET3i45Brb/bPdBLfAm8C2qaAgL4zl//ZT31cGDvDVSKsz8d+LIoG
/NUG6JTNaadNIrTPjQj5owx2iCsZoDFqi7qs8OjP0Efx77wT8l5oAq+87GYEwVLnxG4tuHAi1eDc
SE+LMtYCaF9dh7apGvaiHWUMeF9XwI3E3sfFcXYjpupEzWzRXemkH+kerfq5XXv6MT7VFyUHRPni
mOfBU1C6Wm6MneYknvimMSFXrjnfp0UlTK5bPWjOy7p0ktdgOc0S+BBvcvSzXl/vRg/Ox/VyFqUd
hnIG7JkK7VR8QLeCHOo5RLfIfFb9BiCgRiWSyAz8lcXx3SpqtVhjHaM9wLAZyzRrUNAPlaf63W7c
iyofAq2xONdmxEauNkaquSP1ZPUxNA+5qNFtY4TnwxZabMGr+5A3M7EmTLa/zQlLNgjcHq0QI3k2
TW0LLCKNM36XQzsWgWSJ1sYZllYb1EZVBs2dLNOW6OSE4DVVMsu7riIiMZxJqYwxNOpUQ85oOEv0
ZMo3qrC9VOBaLPYbVlto5oWMCpUMbw1nWt/jNXHHgH7w5GB2Uv+e6OLus+2o528HbnEGpewKmeaq
pEJmc45+sOxY4gY/hsQJD4qzfAEzyu14aveYD376sx3lbEygJn0UtOCkB5EY5p5IeEqk/50P9qNS
cuFJb2Wd3iFGAUbJC219U/ufqzofv8/ZjYoSjH5MkY4KON6BrfRl0Y3ThDEDgbkQaB/hetviqaOV
XoMPfkz35STbWZXYfSci3hZJ4cxEPUo1GUZEwBN47fvACWt3iWKBb9l4fX3YM8IZijjODUw2Lzj3
tnxFLfFZCpsbqVrwjgYW2Sjvurn70obJUyYFggSg4IIRzlbk2Th0uc4CniVy+0R180z3rms1uy9X
7Drh7IS66INOillzK/1Bi3YU60ppYiP5/YcqwRmLoKIJUBkG3dWsyKZ6bw/Jjyz4dX01og3jrMMU
lKk0yfCL83IZFoDVvF7/vshrEN4ItMj3BQUCDXTq3aAQ4OcX8iM4z5gRkJnNQRlFDQU7J1oUZxTq
sO+adkR0SIPqUIzI/JjL3fV1iW4SZxe60qrMkCpwuHWL552O+c9mb03Z4bqYDZjBD3eJR61Bc3sr
6Yumuw21jQPmbzCHWN4otrIvndRpKjQuIz50c5+NiYkjNLaMK8pOOYPRK0YaYjpBRZvDf9EUpV1y
FI1ACHwU5SxGadW1VKqwS/X4bTBvaXuaqkdV3+vzg6HeX9/SjXaYj1vK2Yi5TcY2AdY1NJLhZLSO
JtvkEDvpE+uHMQ65kKpJoCyUMxlyTCptjGEy5lqzFfqtkIF4kn+/vi6REM5cAAGyJ0aCiwbMqV5T
7FD22/7ndRkbpbaPe8eZC7U2ZK0OJw1Mf+YRrQD7AeBG+QG5aTS7ZAJHIrjGfJklkrVFS2v43iDB
AKQh3QGzUKAMIhGcpZiqULFSDbqwtJNdDrtSFeGRiiRwhgJNnYaZpHjqT/H3wJrttEwF23T94Clf
UqlCM6jNESFQWu1oe5fVft8JrJ3g+UT5hKqlSxXGU1vsE0wPMgkhQL2dzDYam7EoVM7v4DkyTQOv
EPo9FFPli7qLrmhFXCu6OzT7bPRb47sm/biuzdsb9y6CU2aAYzRpEyFjkbZ+0GTu0rvdLGQl3n7k
vkvhHGBRdBqZI529A/+dRYi9obPDn9mL/ij7haeDBWy5S/F/vfzZ8jjd1o2E5louIwYKL5L5rde+
xKKSzv+jF++L47Q7VwIiyxl0bzzqRzZMg8UFTnxmSbrEbn42iXt9UdvX6W+BPKF2O0ut1RSG6gYW
Q0+QLhKl/nUR/0/8+i6Dc3pNWRFlRusJJqNf6BzY0fK9KP8Vh6cuxsBt9DyBB5eICv2ihXEuMMjm
AoF5jIACwNNqZGvFX9eXtant4JBEn4RFVcrnHNtoqLp5TJBsSV9oCdLP+EEfRXmWzVWshHCryDWA
gxeJrrrleJsttyZ5ur4I0fc5390VWpZSbUR2TPlKS3D8/Lj+fXblP8U7q9/P5K8e6C3JjEkN8H3M
xjtxfbbqyMljkKPGAkHbnnQliR3XShIBK2pOSqQbltvOZbGV+bV2TZjT+RB5oqkV0bZxlg6S0smQ
cE0b9S4tz/0seoZvhvmYy7UwkaOawInkrByo0uIxTxAoRofptW/s9IYlGkIPyBy/6taTdohQfRHP
zqb50UCKjhoHZoIxFfZxE4dEKkCOiuLE6Ezo/GE5NnrTYrKOsUWHrijLtrWNa3HcNk5SEQ9Wgyxb
J5X7qGj9WRW9Lrdu6VoEt48V6Yu5DVDPscyHqvs5AQW6fL6u4yIRnF8IonFaNLDVuvLS29rQ2wvm
PEU8lCIhnGNI03ApQZWjucX0OGeZnWqRXc6zfX0pIgXgk6wp6J1ykHirLEffA/uy8hmk1nIPAN4F
jFLUnXfXJbL95w2Ehukvy9B0giI55xsiHRM/pVwgbx6H4ARQg+emBIZRv5z6Prmb62V/Xd6mnVgL
5Cxq18byiAIUU/EBNE8Rknf5TncZs2zs14L0yZb5WwvjzKumaj1tMVUC2PNbnUae2RwC6aQhU3R9
VZsXSdGB7qipYIriYWUjZdQiS4Kzy9B9uNz1naBNfqMYT/DdvwXwetGoKirxgMnAO+U/DcM+nuds
z37rcbcWxWmErNaFNEx4Qkw0fwmq+Yc2AYZDbn8nBF/L4RRhyY2xATkhe7YqPjLIfroDDSrAxx0N
9FOFU0mCy7V5hVd7yCnDELVWkOlUdQk6u6NbKr1IKEddV4RthXs/J6YoKy+oBFakRgscU6c9LNOj
2X4L4m8yebguZSuLAZh0jWjwTayP/KOUctDQZ2Yhk2Zk7W1fdjbVptu4sV7ivt3NOao/GtDxKk1w
d0ViOXcRymAMJD2Mkw6sEW0voV/9nwBjbO7hanWcyxiUKEpbE/WRor6MxpPWjE4C9jNZCMW4mTlZ
7yPnOWigD2EfIFmo76xXBhwX3TYnxuoUojzIMAxF9mgz/aUBYUzBaLmGmIjTwamvtC5FOPtm/eL9
cM695HYA6drkzF+VXbWfgYw7M2BY/SZzRFgBmzuLCUsGSa0qlB88UHJNMq0Mb3e16R0JMMMg7ron
eusbVfd0XUU3/cpKFHcRzFLOO7PA1hYx0uXfqRq7yfxN7U/9vAiM77bTXMnirgMt2qzX2wU1E9Ai
TpjkSAegNpt2su8ulaPdiR6im9Z+JY+7B1GrBoplQV4kPzSh3wSCeyb6PncBSn3IwwqH5Ub90YqQ
oGh1gZnaNIWrFfCKH0tB3yzITxbkAaQ8VHsKtN9J92srGVzE1NZIr8BMqa5ZnhqMQNaNpwUCQ7gB
3g2/+C6E722hZlW0+QhnxZIR4R4x+g53GIx5mOVh7OQyYydnNxpVQb+6VxUvTp1I0AQoUkD+KZou
Zh3LKZbK8tkMIH2yOwvNIqbN7COa6lVRPCC4XnwjDCpp4ySzBPPgh/vxUl4kr9nTm+rEgKVBSfQ1
vjW9ERis128104tP0eJquznzJRthEqlprrukzuzEekin+yG6nbKXDMSj/ztM3cez5UyIIde5pjF3
k5ugjNxHmauKpkcE94B/bynlkjQFgjo3Gyo70oyj3mMaC/yM17dNcKFNzmAYOQi6JsXU3CAzbbNK
93RqBJGuSARnM8wiGPI5xsksZDkNJep4prG7voq3FOW10+esRmGUAYb3EdzUiNhA1LqT9gv+Lfxp
T53FqfaZn8OFobsI80T1o3REB8VefxA9WTbDkJUScoYFrCHjOFbI2bd4qaiqn+YPdN6nit2Y+1j7
Ms8CIyPwmp9ib3BT1ANG+dymAbk9wtKuri6xDKyncvCub7FAH/m2lzZJgcu/QB+nOHeSCG0hyn1c
1ALrv53ceN9BvvNFaTVAC4Ysfrw1QOpgHhlwHEgW7g1wWgIFxq12oorYpn6yPArIAXQkN7hXhSIp
c0xZ70QLjNMl7O/0Pri/vnnb4dxKhvoxLI7axerDGDGHuiPH1Fteqn3fv1n/kIEAP8wP8ct1kZuq
sZLI2cOcZFUfTsgKTEF0LMvvrV67hRz4C2kEZ7ap9CtJnDFMJypnmDZCnrjYoXUeGHjHfHqxursY
1Watf6i1/x2wBeZ3JZHp6uopAwBZJUslSFTIvuh/5VbhjONjkN236uhf38ZNtV+J4uzjMMu9NOs1
trEGNm042NZAEjs18J/rgrb8F5QPc0YsiQJI2o9riqxuXiQA4bi0fVmo9hOjb7e6GoP9HFU5YKwB
3FIUzG0mPFYyefOhYEZkUQ0kRlUQME6HZV+cjMuAKePEs+6E46RbgcFaGnfPVBol/diiqU2/VGf6
GO7zo+SRJ7QrYAoqPExOtG92mbN8vb6xW9d7LZa7emgBm826QDzSTvvS3DfZ9z/7PnfRWny7HqcC
OT5EAkomObC9T9dFCHTD4m5Y3A5x09JUd+MksYflJkxSL0QQRf4CXf3OEIkTHRR3vUDsa9G+ylAP
lO7b7jwuu2H4kSbPxSxY12Z0uj4b7nbNy9LnU8BuF6AdAC2l7d8QOnTYehaegrsh8K5vpUgb2NpX
pqPqY0npdbwzu/q1SW7n5Pn690VHxQUiWjwrlRZomhvHF0m7tQB1Qr7EwwH8tKUl8ipbxmm9fZzN
IDQCaJQFO9g7HeBpGbFN4oYX/ZbYja3asIpCTiKBbvDNc0q/yHSwYI6S5aax0Mis/tTV/YxJLxFN
smBxPOyHKSm5GWBUFlid0aGqi29GT9ycjI/XD0ygEHwHXdJnrZb1PRIPsn7sI0wYtvXuuojNoGZ1
TnyrHEaYp8poYPmI6aY3I7jkQOXkta7ya3qYHEa8059EVQHRutjfV4ouE2nOZiC7uyQ7VvUj0f4S
LEqkCez8VgKkDOQnGStDVZkzfC0Olp9/Kx0ltKdTsaf3/SswRkCLNZ4MUXpWpBmc1cgNPI2sDprR
O9V59oDPeUF472gPrTu6odP9DG5EzyTRYtnfV4vV+khSOrz53LA4RWpigyvYbbtLbZysoHYEOyuw
IYSzIWpLApBnQ106V3amQ1F7B+mmegkOtasdZxeQYbfFt/a7nNvSk0A0c4b8O2qtqZxFKRQ6prOp
qK71qIE7Ij7GzxRMoukdGN2PolSB4Bz5hjtMXBRhnuPRRvUWNIGLM+tnmgjc87YQTPSqJphsP5FB
yVUcaV2CjNUi32T1LljuEvrl+q6JRHD6aKkIfw1Usdw2XV6GtHiNh/GgpyLGUPaZz2fzvhJOBzOa
jnqp46k+q4DQim8s4zaXqU3M5vcU8F0Sp4BmPFfFPCOLaNjN2bBnJ8T7OfLr59yZAMPw+FZidqF/
xb11+LO95BQwNccyrkw0NINjQEqAO6M9Ad5KsEDBTr51paxu86BpcUAKDP5Y1iGpDiNqLWV0AoC+
fX0xm7UxXf57I9/+vhKEKS15ToGu8pYDxBiCU+6olx8wyHwSvWIFSvgW669ESX3TAvuWwGjIN6X2
0nV+NgrijW2X8r4a7aMRHNO2UmLDQvJX+x5pT5H08/p2iZbAuaxWUsaxa5FVM6pDFJzMcKcEon5l
kQz299U24dTjIXgrFHUPavgrxxO1Gojo3Dd3CpVrxqSFvAI/fDISbTTMEBG0SefvDSYAYtV6GYvx
CKTWs0ZbV9JDHxVvF09LUG01pR1F9D6YdK+wyoff2NXVb+Gsk2T1ddQmyBFp4V9oQLf7ClTwmmDF
7Fp+sk0rIZxt0ucyMlAYUFEEBjD9qduzZC8QzfZ/thbOMMlkAj9ZAjcMcpP9XHqM3W2aRIO+m9lE
PMT/Pj7OCEXVTMxqhCLOO/rYHYo3Pu0OXFEJfGIGRL/mRJ6mY3CrOaBnvQ2cLrFLNDQrosm2TW19
/yF8tF0TOQpMNqFohpc6Q7pZfSCGKJuy2YS3Wu6nSBvT7bqSIlRUwSrQ74a9tgOXvD3bQnhE9bqa
8MG2uSSoR8yQ9O/CeuwFrvmUHth8gnEnaiHatPKrzePMVZd2IcZKKXpOUbXUbk3lZSkRuVWi8F50
SJzZklRZLUK2qLS86ZqXWf9XOsaC+7U5Ibs+I85u6UPdB4sGlxz+Cm8A7v+QHgPAVtvhuXdNbF99
wMyULwq1N8Pe1RZytiPNzSRrWL3bJNLTWMk3daefur6V7WLAE32hu+v3e9thrgRydgT4bHqFMRnk
Ei+zFznLvkPTe/hk+uLoU2Cj+Sg7jBarNFvkhbT8okheJQJ3FKkFZ0SaulDbREFaeTC9uC7sbtqr
ww/Bfgl0/FMI3de9KcEYusm597I702lTz8SABWsKZrO2sl+CmNgQiBUsjR9VySU5X8A1C2XMQ3us
78YcLchp+oc6z4+qKKRRpwbMYAAjTA5ssBcNovfLvjlJzykGplFh/Bn6onezaG2c1cgsLQYiGTyZ
0e+M5SED0KhIxHbeFZBmQM42MS2qc9cq6ntJqlTsX4eiLCsM4/F6EwOpVd0Hjmh8SiiNu1NIYEdz
N0MRK7Vw5orsity46fMXVV/2eloh2goPJo3tpgs8aqT+/H+kXdeS1bq2/SJXOYdXx5U60zTNi4sG
ti3nnL7+DsE9LLcw1jnsN6qo6rkkTw1NzTBGPHKftNvAf10xc3Fnetqas/RrxZTRUrlt0KvaBJEv
P+6fiu1PeDXGnDw1hkJCl+P9jCN+QxbFiTuUAIXs6V+ZYcXjSKVOuUkBpFJavx00Z7Cmu0Tk0ZL/
Afp/LUdj8ubRUuVWniLdMTqLT9sSiacLdnQjfqMdaXQYbXwzjmXp/rvl0U+6ipSXrJyNqAMUj0Vi
q/Gp0xInjV/3jWySI6jXo8D2/XRC20cFHSpWg+aoO5lv2HIAEmMoAMYYxby1njHDdTsE1nEOCiSF
0dvslm/7P2L7JrhuMP3/1UqVcMyNkYA/RmqTG7lrnUbo/H0THJfU6P+vTKhRXkcG7ThBptHW4SNW
91WPR/vfWWFwhaAJYm6w224093aaBlX+fY54ehD0qP4e6l93i4ETtQ5jFWS1KrQaZ0e+KY7RGYUj
EF03ZxXl9RjRIybsHdBBcnzlD3Hq1TIDIsYydHEx4lxD6eJIR+t/6l8lp4QThlCA+H2Jhob2RQVN
9qwSwNRrQtaXyAlDCugU1yJlKTtKkGooBuGTLkQ3VgbFC7MXODnVbUf8ZZfNSxSCKWgJ0gluZpEb
c9YOYWZy2nO2HfFqggETzZr6SJrxtBmN4tCjEaNSQ1+Wh+O+J26nvKWrHQY9xr7LhyZC5qP1Uswi
U8Cf743Hr4tDXhtntuOb4uu+ye1Q6GqRubgt3QwLNAiroDsMmqm1c+GrqH+VCY+RkreDDFrUSS9b
VYqxgZi+ywgG/MvIn6TqsL8cjg/+2OAVYsyqlJdmiPq9GoSnOlCPsy+B3of3JOO5HAMZDVp08zaF
P7SKYI8CztbMM8H1BQYxjDEeGgyX0nx2c0k/Kn4fYHjkUT8KqU3phKXn7Fl/3N8+njcwWNFnk1SU
Glq4F+NQzieheuu1o1m+7Fv5AyRdnY5+xdVXsgwRXHQFnE4SX0wiOxEBzeGzIZ7D/tQ3l14Pmu51
3yZnZaxQRC6Waau1cIxGlByraeysJnY3H4T/Xd7FpGIo/0FBlsONDLqp9qBfdzMld2MQ6qRQgw/v
Bd5DieOCrFSESoiUiBZCgEXz2vwxzz/tb9gfHpXXhTDIkFZdo2DcD/l5SCRIaAqLTtBPhiQD8VWO
221XtFebxqADdJRIYggYmqRRTHRunfDYHIaTFZjnyDeOvLwbzwHZ2V2pCqNKLBFYdMro6P1FTiDr
edT62K7qS1gYXth+ELrK2d9Sng8yqDHG0SLkOVDDLM91+WVKwQme25nJfTeI+zexzEAHETDPHfXI
4WBkwDEX7Yb0hh/l0yE20efXE6eu9Q9NJd/0aZ+6+4vk7i2LIWJjzQUlnuhcw47O6ak7UMXB/I6X
1uRtJ4MiIxrDCohh0uqieuhQUKw7tPKJ5j/tpH/jLIru2G+xDRg7qVK7BGlPZke7WbESvcTYqGKL
juhpn2SvDkx3eImC0R9BKQ8lrySIT7wK6ua1ibkCiFqgPwu48h4pW10RpLDDtbnEQSI/1+OTxK2c
bu7jygbzwYyl0pGkmtBOMmOCWBMeJwtiCqP5PBlgeNvfSN56mG+WmHM0NTJaVyiJhvSc5peEW6yg
v/e3b3VdDwv1VSPFOQnxrZJBf0mK0U5If5e3aqA35Z04g7RX4JFh05+9Z5KJD6uqKzuV3i5q0GFc
wTwqAZ024cUEPDNMeDhbMojGdBwtKmTbBil8T/VTn3ewNq+W1QYyyI/Gr7AEkT3QkTyO6lex5GhK
bDqcCgpfdPqr0IVnnDqWkkxLdAzX6fV9O3zo5W9J5Sx9y4HbH1ftb19lZYd1bHVapoH2FdNZgp+T
iQJe4wFxsrvhRa4wm0Y1Nbug+N6+YOb8VeSNTGxfoqufwPh7H8qz1FDcSJMTCeXXdCFOLytoiMyg
10vCG/TE+5IonEjan6qheNo/bpsdtICN/2w1m+kM037u+owW2UGdqDupJ9zKo00cym7UBf1L/cZV
pNg8fiuTzFlYur6W8IUVV3qa0ExuDbaq2qWTfy/evs5+eins2Z2PMqTUMObGwelNz13ZZg7IuJST
lomog0vpRYtf4+T7/n7y/j5zMrRU6swhxJWjgiE6VkJPK5pg38R24nG1Bvob1sGxXEaRWOKTUdk5
6rURaO9pjgBzZNz69x+smRoVrcYAGRuuSrHZoCMJzaxUJsrw28B6LHBf016F8FHh9CDRg/37gbwa
Yz6PaQljtSw4kCYor/K4cbpFAAerjCT8UNgYwCo4ELD9va4Gme8lTYaRqAS4HM/im6aJtlaK/+x/
ry0wA6cQpD3Afo8pf+aEY1i9lbomxTBBK9kpCJqKr7V4bw2HfTOb1dWVHTbLYSr63MgzqpmtRx5F
VHmS2G4DwSHwD6oOLATxLai93Rm9XKKNS3V8yI6Jg7CEs6cbysgQtUFEgt5/Df9gdaSSom5HNABi
xkaJ3iJdIeB+y3zQ4diZPt3mw+iq0fxRaNtnkmeOIYnftL7QbBN0+RD66Z15mOypte60XnwQi47z
87buSCpHSbWYdOU3BSpRL1RhMFCJoHdkevqZ7BIPvGTXlmetzTB3S2uM6RCJeLGULUYTluJBCrlk
nJuutVoK41pZmiQEZIH0k48esrwg9h3s4WxAAIP2+UaugOo5b/J9M++wWhkbPnWJUVSyigds97X3
ig9jkLjGY44sMhShFQdaWk/6o/Fh37s5u8miUCOMSj3OeMxmofQpK01/qdu3fRNbkScEeCS0lKkY
EbYYKMilNJNwUhFJW8UFpDlBPRsBqUteopdnhy51Dd/GYiVRklP/U/wQ9G3NXYTiYv1VO1EG2v6F
PPHCwk2TugTSK4wga79pQIVdqOcCpQMa+touxOVDoxZ2nVuciTSeGequq5UpkzEIwo8CERoPU9QZ
Oqn1ui7nHOBNX1ithokOxVZOhhLRKTKFt30q2HNouvuusJlugDjdrw1jDm8sCfWcYaIbgaH2NTpQ
vbboAa85R/SVL9mJ9302o7C1PeYgq8gXSlKEJek3PdjilUN+o6IMZVEWGEhaNdzhrE0QvC6QHVFR
xDQXagULHPzm2Ad5QI6yn3Ez/pxPxU63lbGOTB6EtVzNOo7ji9px4oXN6GS1cexcW9wnCYJiNIlA
UUR00MCB8kVF539HV/vYBDxQ34pP1uYYjIB8gdm0AyoYidk5TVd4M9gtnXlJPnVK9alKWm6xnkY8
bES0tsigRTpOY0UM9NnShyPxlrcFnXW5rVKlHuiPKv2R4/o8g/SQrw5xLMzpJGS4HseHxqVzgsIj
rYiim552PHCs8fyDQYxmTtVKkdCKgOkbU3lMeQOsvL/PQEVSNF0t5igomJCkE2mNnkzP+xu2eQev
ThIDFYsuJnLXowRvSaVblvmlQpFENeWHTvobhuW1LzAoUWlZMhINz+4lRTE1T1+t6VVIdE4pi7Nn
vzXHESsfNQG5wT66qQa/yDmPex64sn1xRBfxCGvQxTk68gnUw17pCGj9Gxxyr2CCndeowbmV2Oa4
1gpTvR1hTtZEp05lJ5mRYLUMzq20bUaDrqkqySr0Td+fGzHW9UhIcG4M85Aks6OGnS31uf833na1
wsBBHeZlnXagXxdVzUsT62aZK3fUK8gTdsG+qW0/uJpigECPhSEdRkCrHp/a6Fs28O7x7UBSv1pg
Tr+YQnEWZKC4yC/FMTwVT2pi1187T8VNZLmaa/0XApU/EqK/A+rVKAMJMgTbFQE8Oz9yPtDRtpuK
tkTkUIq47SAimXmCYFsV+k+h4MOVM6FesGedQQu0eZfRpKHWXn0qLuSxtWnMDg7DHiqwysfU583l
/SGyuC6XwYwkV6deTXAD06EXA9xi3Vv1It73fg6V+vkwde7fjJ9AzfY/B0GltYfVBZItSzTqlKlP
Ck+JdizN52Hg0G8oNEW0s40qk0JS5IGqPWJVobksTjYItiIYl3xJ/Ekfj7LZ3rXCYCtydxCtKqDi
IxLmjMN4dglk4DEHcVCU6hzVmPjJJWcwLLtvM7fTajvpNE+W71VhfpS68tNEtHs9Vx5FiDUIae+k
uPOVrOJ1tnPAQ2XyHmmmlkXS0oRq1ENZEu8AqTqpXCnO7fDl+mkYjGrbcClT2ucdhqM9Z6dxfFBF
zVbKb2MpcfBwUwFp7QcMVA1kHC1FxMWoBrPX3NNURAVpFn10IEXgzG7nCK/DM9qOzuJbyXmJ0GO0
5x8MduWjQISW4vxEKvTTPqahN07tgaSfq9C09fThX0El23gIDmaimTlBuXrM70sTEgH5xLmVt8OM
66djYMsIE8NsKENQrb6G+UXLRlvWEzs0/2YyHxqNhqGgqIqLjDlaICzOC4v2YZjZ8qa1kls16Igu
tOe/2bKrGcbja0Ew8qbCi6cqHsrZJ+R1/+//AfiuBhhfRxoWkroWfH3yc3R2o+/NL8D1XXmS02DA
SnDzl32L22f4apDx9x703oXSo3KVRecsLRyDJLalcbIH25fy1Qjj2EYlamlSgv1InD/n0sdB5sQX
fwjOrgaYO1mtGkPQTbhy6/Ufoc7upUGD2VOn/AB6Brc/hF/2d22zDXPtb4xjd1lVm2oHR6jRRSB+
GZ+nt+SpO3S2+XX+JHnioXyLdYenyM7bR+YejolcTdA7xBADOWjpaeSpePCcgbl2qyFGjYw+6OvF
w9hYS7yp5ei6bKdZryeVTfhWYjT+5LKj+rfki+IPd6LXOsub4NXu/FUvbVSOvBRs+jbvjUB//u/4
+stLflS1Vnd8Xs+C2lN6o591RlrA15Fw5A3fbbYKIE1L9XapEibL3pHF2iAaE+wkRyh7nGOkN9Oj
eBHPvIf95oKuhth8iDxJfZRkNGWt144SoXdvMZw8be/lUHCWEG3VDXHFSP607/2bbrgyy4BthyBG
ChUkia1UOQmDFEBNz903semJKxMM0IqkjYZIQ8WrKwY7Lix7TkLHUng0mNuZmJUdBm+NNJcGswfe
jo7oyKBMUF4sD5TweNPNZ14/EG/f6P+v/C+T9W6sM9yGuhzExVEXH/c3jecODMy2vWDKLc1LzBCY
b4MOJGuqL3NrBLxvw4CtXlTiMqFI4S66p1efp8HV57f9lWw/slbfhcFXDGXGgzpiKeoDxj+RyKRs
spDPcvHkgABg+Up8Hmccb1ksuOaQYi7o7in6m1w9pw3mITjgp/A8gAHYZeyWog/RoAUpD2KbCbGT
Nv5q5bKXQDS9lYankMT2lCfnok2/9Fp+mqGpvOBBYhhFYFnLwRR6yA/Xoj3Gxlve63e1mqLeiGdE
Gp8xxPG5schrMXbPva7m9jI1XqcYhyrTHlNlOpKuCCSVnFJrPs2zetz/apzVsTmYSe8LBXUxzKSr
swdakHOqV9/2TWx8JHA9GbKkGophSqwJuHhepClM5KPojrl5p3Vf5fYvWq/fWWEATpfGTqgJDqq2
3LfmpVEf9lex1T/xzgADb6mgkTFOZMmV7ih7tnQAUwaUXb3sRBPnHGMbz4p3xhiM66O2SeO0/1m6
oadoRMdtGkSBcqMeVVtyIAVvgyfDy3lFtw2HeGeZ/v8K8JZZKE2rEhCQLZ4Eak1R5GWaNx4Y7yww
kBcpYyZmYo0K22Q5pjq7g1yhyvZdbmaOc2/FmO9MMbAnjEUTd1CowDebfM0vQDIivy6gGbFOHQjP
Jx4HGM/VGQhcxlKvh0xBu7z6GDenIZbBS/C67xs8GwzmiW2ld1ZEq/xaa+td/xQtHys95bxreVYY
1JtLS0MfbIuc3PJ5Dr9Vwu04fNxfyNaFsf46bEdQjtqXGE9wBBrblR/D4GcnoxJAebdElwna5k4K
rw9jiyb5nVUGKDrNsMwyxeg+bcXCOT6j/wodlDk4JmlKUAGdq/kpdwmSggk6cp/3F83ZV3Yk0kjM
RDZJRAkfD4Plz9bdVPr7Jnhez9aXhxr9tXgeSrRtZ7Zpex7c/j6Z7Z/F+vCRl/jmYAar2TWMud5p
Gj7k0p3S6jMZeZ5CzynzCnj3zeiurkBJRbNLZgww0LiLHx+L4wRq2jagM4g9GnqlE1jkA17v4ean
gja9Bh4BCSrajFEDVxVETpHayQVvUKF5Vh+WvyC3UcAvIZrgDNRUtCK/X5je622t9RJ4JKaDljxk
6EP6C9XCdyYYQBfNemwS9O66RLzJhW8Wj56CYtpv38ZA/w0aki1FZosssj7IjVKiGwi060dBL86L
GV4kYzgtiR6EPU/HZNPXVuaYaxh0c1o9q3g/GWR5EBpynkTL4xwgng3mq0jWrESTHqMyeaow06i9
xa7hmfGP8yOCdTZ85L4/Ny/81bKYr2RNUEKA0ANVnkWe4Jzf4IHoFnjVQP0xv5ft2EsCGRqQyj1P
eZb3/Rg3H0t1VsVCl1xBXNy6s5zZHB0tS09Tg2IFaXnoxLNHz/rqLOupYQxWjbMsP8yBHigXcip8
KtBoPCsP+h3otN3sAfz0XJYM+tX2HJW5nFFIl0hTwHByRCjgam+5o7vyU+/S/ujxTHhFVJXnRsxN
nU1qAeq7Dga1GV0wXXyvCPkxHYeLGMbntocWtJ4Rt5RTX+lBICeBerVr/L6fP85aczIj6XPdQWy4
7w/gVLgoyCARubEhkpfaqZ75BSjK7U5XIzsXX8ph9oQaIjVzHIiQ2zHzRbONBFSu2uD2ReKm/Wdr
iAO1LYKuLS6jFX03q6xGV6yOhkdtCVqpOUeEoPTQEl7MR8OFvb1nwgmpMfQRlUxomsK98cwFvYzo
8p+5W6UAgN0vMGJDCk1ohXRIAXaDX0Ll5jSAVVFx3wikjsxLfknvbR0NBiFk5Hhx81Za4p1pJq4Y
qkLu09YAlJ/CoAJbdXFYEKYnCNSLgNv5yPEtNo4ozboCUTXwgqbk8gPx0trOzr0r+13QnhNUt3mV
ju3AabW3DCoabTrXUwKgGB3MDB8mV/aIpz1OZx0vEhQ1gwUEsJBVdKfX5uYv+jfe7S6Dj9XcIhMD
ARQX5MRRepn0/z3d/e7vMyjYJnEddSlusaoQHxdTOltoA+ZcK5sYb4qWZoIGBY3wzCFIJl3uSErQ
QmTZ8omqqSZud1AaZ+rs8IcMoPmjlxIsROkdL+9IF/DbCbwaZ8kOCjOvm0JFpCEKoBd7Eo23hCv9
sOmUKxvMEShkS9JQcoa6iojCoviaxEfOFm6MkynWygJz+1cQERNICwwn2VM/ebUFO+FLVxxEsNK3
g93JJ9LzWr94W8c4PuQsLCIZFb7bBWcNoirNOTyC9/gpu6Xk30Zij7ltcBxyM+RdrZRx+NKQBkEh
WKmqjdDg+VRHAVG+CDqP/Hs7r7EyxHi+VRQGCnB4I1OBCTDQgv5TPBpB4QkuT8yCt5HM1Z9ngpgR
aUZoYzzO06lKXzIeBd02DK+Ww9zyC7JAktkCpWYItmj+z7n18rJ49MFvcT7S5rW2Msbc8Pkg5o1A
y9z0WpMODa41zNf43K5NnjMwyJFBGLdNQiyKov18E3n0tQpVFXA4+CFaeZPP/WEabR4BF+d76UyD
xWBWYl9YAN2sO4b9oVi8LOEcrm3IUBVL1UUD1P3M57KKJutMTZPg5p8U8jrUPLXF7TVcDTCfKNam
0kipSOCkKHdi3N0NQ3vGQ8bdRyaeGfYLCUY55h3glYivjXpozCerdPZNbL/rzV9LYdvhB1XVMUcG
G5M/e9pBQ4+N4IWH8Im24AuVzctCbnvd1R4D51CdKbXahNct5lEtejvRIZt1HLitShwfYOfHTS00
JmHGumovup293Is8w8sRJFYepVYWEpt3GW5p++AeuS6NgfRaz8BTOgwInxpb8YHpoCLRL/mxv029
4SAF6qfIqcC+XR40aCUm/0W8uPkMMg1TETVTNNEs//4Z1EXFlOoaJg/FvD6kIziAEvEIGYsXJaw+
yEPIe/5sb/LVHoO9GNxNTKvH/FEkKl43lYFMYs4Z2E7ordbEHOa8l4tyqGBjPjXH8RFN0nYC3pDB
gcRk69fHxiHIufKsbodV15UxJ3wSk1FNxAZFoDvhDk+kU3XozqGvLbbyQOExcmIvfpZvNQgFc+IR
3qYyp96shHghIz7iMutPpJ1uZJPL5UtDmt8Dt1/LY580vaRVcqYjX0nJD9C7iLfyYGf/0LE4617w
9zFmG8auxpgjn+lxvFiVihh/fFaFbwbe6PKXfRNbfZE4e1cbTAxXR/0YNjHegtKT8RQ9CuhMpH25
2T/Ni+4aNyKIUlDJPTSJxzFMD/XeTjKHPpJKobQa4ExyFL3CzZ4Ep4XUpRbovnw2juRt396mX1qS
jCkYTdVBH/3+hJvN3IR9jwhOkb+H0rGyPkihp8tPUtvZCfL3+9Y2XXFljf7/Oq1CTGin5Fhcq55I
8aXQuHV3+u1/276VBQaxknYUQ2NEGCwGkCrwlkN4UE4dJvwil/e83XTDlSkGrNS8wKA8fazUzb0W
WaDC8PMqdvZ3jGNEZ3YssjLM7C3Q/dDl6Tgr+oeKzK9ys3zcN7P9YVRIpGsyxj/ZgbJuUJpYwKi8
K/Tjt0ho7pqI2wG5iRHW1QZzpJQqG/pMRhTVn5IjHbPRIrt2aTZAPRCfl+rY3rirNcax5zBJpnlE
YpxY01HOhLvW+mzmubu/b/Qb/+5uVyvM55kr0smpgeMTy+iWBqNtqNmTAfJewmNd234zrLaP8eys
DMlQ5jDV+eVHGshDyOQzJUBOvP7AawjjrYv1bTABCLNe4GEHHT+5cKX+Sygco+jzv9s+9i4O4xAz
L6EEZgO/1/08InabPFfCP/tmeL7AXL692cTp3MHzpOaAhuiuvE1kTilyq8FSsVafh7llk7nRybgs
9AacQSyoHNBTjFF+e3SbW5WGZh6vyLD9KL6aVJiXzzjHvRhhUu7/e/fp5HsFTWSkhwJeZmt7B00o
7mqiTIe33wN3EmOER7RKdBBXHzTzwwC+fNPf/0jbEPTLBBtCNKNeELEfMTEyFAH0TN3O5BUdOatg
GWVBvqiSKMI3GuObZLrE2SHm9eJvv3+s6zJYlJsiKxZRP8WEAVWwl+wQquIYBm4vdM5cwKy3vb9v
mzH6yiADdFoXJrVQWZIbI1UvDq/D2NtZ4arCWTM+7pviLo6Bu1i25iykURGdsDaQt9BHO3uhrCpQ
HnST79HLvkGeT7CYpxkq+MHQOpVOrbdki0fizNs38YdTdP1gDNSNolpWVQJcpaX22WttcpIR3ek+
/xRt9agCJK62GLyL+kUoZAHtOY1lF8jGDKVNewPz1La8lKZ/HtFTUB4Vp3QFbryy/Z5cWWdg0MAQ
bxwNwAvaygAP8dobCDlBe163+0vs05mz0TWxbgN3THYU3xZe68lWe/O7DWBwJE0FA+JY+AmjAxnE
Bh14ynl6EZzaJR+gOYOxn85JHniFy/1zr4kMUOZVo4yLgj6RgmSYdUu8tlWcNuY9LTkbrLHDAnKp
SJEKeb0fd0B9yk/mCSk+uBR9PMyvk5Pc6n7qFs9gGfPVcxHoHGfePy+A6vcwrcelstQWMHSUNC9X
hwcr4slzbL+ff3kRKDbe2+jbUupkkxYMj+ND+U/7MToXbuymTpEH02zT0uh8qHmZAeoYvwda/zk5
msggT2kYndlgttStVMxJpi9tE7tL7REUduL7JH6aYl41cB9XNVZj3qyTrsdNiMTSENTJGyncsb+Z
jNtZXTgIznNPBoGaYdTLTEHJRRcgKr/Id+ZYu+qg/tVT4rqFDPh0JakJaFnRNCceivlC+kBfHvfB
lLcSBmEUqC4oZkN9o3nQrdINIUJtTpzt4iC2xlLIjLHVVU2Mx0rnmyic1kH1Ij9R4tL41PDC7o0V
QakKLBiqaugQWmE2rcfUlrqQChmwTPL6uLUr0TrMVv+/f5t3ZpiNG+KwmOoKl1DePVrN6AzZcbC+
/88f550NBnvFSRiguYXE19KGry1Bfr4u7zSrcPfNbE0prO2wCXmjMiSMFOLtEN7IjurgOr2n12l6
x4P1rSfRO0tsIkjR0XM10KgUQ01UhZlcflazYy/jVrM5nsAqjg+S0kEEEb5dGqMb6pZdkuUo6YQz
Dy5vYPi7RTH4ao1mVZQdkE6x84/pP6Gj2epJRRU7d+Z7y1sg7d5gHmhxoIYATXcaVzYBb1B2A/ze
/QgGbpdwMpphxo/ojemu0KJL0XeBMJcYBZ78KeYSOdOLiYH3d/bo5q8SQ2056gOxAIGSZA8XmlxP
HfGp962gA8c3r2bA+5QM4JpE6BM0tuC0Rb6Ufpp0PzM5oTL9E3sLYnAjLzUpITFuYiF8GIcHrfyK
J43dFc+cw8bzFgY49GLQlraDHf1GPVk+uqEELx2d3l88aOu8NM+002HfJm/3GBzRZTEqwJ8jQYn5
myagI+hV4c3dyRvX/dof2AGkSBGmZaGXb3yk1ewy0HzloL9azuBMP+Kp7iV5SREo537htGflW4c4
q3O65wwnnz/CwdlllrjFbJNIGCVkFa1s8Mex+V5Df29/V7feVu+WTI/I6ghUIpQFRQygIniUfPGm
doaDfoGGF8QrrCPhKpBw7TE4kwoQSSoaeM7k9x9RHPZDEvT+4CnQByFu07ncAjHHcViB4TIx0ICb
YYWdO3raRfObJzrC1nnGiTLeIgvoYrRkf1t/ZC53DiIrkhbrSowkCe4I89m4W76pJwQM33PHQCwu
v/Z+9QKqRafyZrexp+/JM4+7e3vNeAqAgQLcDSxzspmLRtGnMN9ZR1E8F/KpUF72l7jtnFcTDJop
UiabwoIEQLo8R2Fsg76SE51s3wZXCwyYgd9M6uIWi8gtpxk+GtLHMToI+T+6/hehMA7B1RIDZ8qi
LWrZICFYYTTJMrMXTDYFZMg//LstYyDMVCrIjhTw/UzA3FfW3PxdnXG9FDY7Z5qxIVgGrrQGvHDi
F7BKOUPoSLfCZ1oJb1/yl45LyPSHiOjX/v1giliBCPJ0FRR5EePLN6DBPyILie5zJZhd5MG51yjX
GgNZcZNkg1wCFmnOExUrTK7M95TKNzmFzsSZceOcJJZRplEGDJ/W4NoPm2dhcirzKcXkz75fbN/a
1+2jR221fU1vCZ1AGySm8mbUz50IofjwNlI4S9k+sSZthZCRUWVnHxbBCA1iIv4wQbTYXsjM6fjh
/X1mGWTpwySNsYxkROvtg0S+7m/TVg4Avn1dAP1Wq32CcoleQyYW5YGbxacTlPkpdgWHysTRZtLy
DslADgb9wdmuNhmYA026kVSYD8V9JZrgblkOuSOV0HCvB7vwimCM/f1Vbjvc1SCDenWWiJneUu+e
7yYoY6hfW+Ph35lg4E5c0nzqaLUyIa1TtOolDwdXizNOcYLnDwzcpVMqxmOMzxUbwdwcSMLx563i
x8ofMJv+3h/QzdZiAh4V+dZrLoubewv6bZUb6ML5Pwn7eL0x+98GjQXvDRq1RdJUxns5JMepOw/l
rRFxHmLcRTHoJuoROrVpJ6waJPc0QLIcBak8vLxwEbqFU5+jt3132EqPvttHJiYTwMIQdbT733qi
9H3jjYDxzdumcjLUkagGF3hqMQ9oHEUOn8pWv8M7ywxkLIVOxDYFZKDXyDimMbqn6cCZfp+isfNZ
uzVukCQ+IhT9y+fEf46ZzubZaknRx4SmpSzjsJDXcL5NQBWyv7GbAYwkmaaM/mnd0hl3icIuDQf6
vBysky5/6KqXabnR9DO3Q5tniPGZftJaoiVo7Rem21C32w78r+nnxLqUCy8/uflEWq2J8ZVxLkgi
1YimE/S5K1TCEgqnCCwO+1u3edJWZhjHqLtKWXKa0oNuitWcdc3jvv434WllgrlNikWCGICOqpKi
fhOnxs5VDj7xDDBXBwbWszRW8fnT6dmc75u/mEPFw+zqXsxNkebFbAgLjm1mvhWWn5Xf5vTD/mfY
jExWJpibYuyMUCAaPkNdlk6deVojO4J+TsjHfTvbz8KVIeauSMTFalLaEDR9pcQVdKw7+j6djABv
bcSQf9Ftvd469qFfzlJckglerLZv6fhAcrSNlc/7a+K4MPt61ya9SaURS5JGzA5hrP/QphwKNp4J
5twrZaKQRUKFaYrOYXxZClBtcS7xbYi+fhmDOfBTm5dh2P7/NI31o4mQBPWn+IWW7Sg1UOJIxyzg
kYvwPIJ9tptjFNWjhKp5OtvJsTpWfgjhdCcEyw0FnOgpfdn/Xtvh5WqlDCDohTCAxxtOEZd29ALS
TdxF/U0a4C6qP4W+eUc1TJW/kMF+54oMSqjC0g6zjmCsz05a+71bvJg3Sbt9wa9WxiCFMaktkQbk
VcUTAWgvnV29DS8EyQg80ez5jTbmK/cVr4qxnQVZ2WXgo4VrDmqHkgn5pyK29gkgdVRKGwyIB8mG
qOJbdUgyqHski918jA/hYNMqMOezUgf9LRWz+hEMtCxN3SInisRhf2qQ/ZEOgjNE9hJQbWkIOd7z
qBc5lzHL6dE3pTlDEw4ftDLsuOlOSwQ+eGW5TRL5Rh8iHnTSQ/77+jRFMsFGoik/kpqrV1HX6glZ
OuDMeOouMnoPc+Sw86OG/Hzk85pgt6pgcNdf1tj8QjmOvTBQioXkKHxqA3IznVS/9isncrkaJTR+
31kZm1YQ42xsepG+U470SqBDJOnxv+qQ2L6qr6tigHTptbpJU1hSU3t2dJqtc2jjrfVlcopbxREP
3CrSNnZfTTK4ai3Q/qoSapIqIHjTS3MwjxgXfMKd51HZgElzBB6Yb5+Fq1G6DytfUUKpmywC7pTx
pDaQ/aJjdsZt/6rFkAyg/pJ2Nuf40SB37yMyqFqk8ZyDkhdX7eJ05j9W+tlEISn/1JJLt9iG8lnK
3dbsOWa3D+F1oQyqplmWDr2AhVqt5vaC7M9i/mXEcKFl6g9xrnPM8fyHAdimUkjYj4iTlD4welCC
fN/fRd7fZ4B01OrE6mc4Cx6eYg8EFT/9OwMMSIp9OOTVgGxu1r8YWXEy8uj+X1lgGWlLQSqWGDld
fJFDPjyZ0ev+39/O1FyRSWVeW2oVDqOUUhx0MH/rFDjCsRseRL/wiM/rTORaYxADvP3KaNFugAZV
BaoBi5EzAoEX4yQf4u+8pkv6fXcOkcqARTSamJWnmoRhY9hKcdMpVK/JLdTSztKgrJ7293JrnnmN
8j/G91c4ocpqBJIb7OXgV8cF7MQ6QGoMMFTldJhnTh4FRwf7woIuYOuVl3Ojvra3WAYx4laxIl3D
tDhl26egT5ss+AjMM8NAhFqgHSsT8DzLLmiYOiBzhBQyX63gD4HsLyhSGWwYtLwI5QpQlEOB8MMP
8W+0LQ3FbQ8VoMyzjgKPbZCDFiqDFnEXmmm9IJA14iALSwibps6+g3AuL3ZcW1HSrOpH0KzKce9L
enVUxNJbwoyTDOOYYQez23ohkkjvjur/SPuu5chxZdsvYgRBj1eaYhmVvFrqeWFMO3rv+fV3QX32
FIXmFPbVjnnriVBWgonMRJq1OoBk39fAKoj/N7fEE9DnpAuiesSkTWCceu1WGj5VBLAYnY2mqyBj
+hhxUzVYUmqh59OoKKrlp1E0M789+EIuErivXXdarPYEDzSj+94Ubzq9CWLTMaXQ6QfUgTTLG1Ug
YwzAV79uBP+S3l8kc0EDrGBhZAUoO3VgJYvAfLSASS5FUhE/GAm657FvPFG/Oha6Gz81PpbBReno
toH85xdgSfbj6XYxydHeRYm5GVu3y2ZblS23TwyBuW9fqIsYLrQsc9eqHWZo3UUjO72kDpFl7/ph
bnujiwgunhhAudFjtqn3G8z1N2nkf+GNthOjixwukuhVD/yyBSc2vb2POPykt+pjDcq/xlbs6iUA
qlcI7mDRK0x0guz/rwJKpw9BrWSI/jomiuLbdvh1/fj+JR5f9GKWshagKqbSs4qO/PAbgnDYKz8A
tOSwR95oCkxfpA4XO0ApYYUzmSAtfS0bvGXBECxQaPvxc1GIcxyJmsUGeEggAm92LJS5HZi9jF10
FDoQZlp/xtuLJM6BlFHQ5TpDfZtBZQiUA4eRl00OhqB8tuV7XS/RyXE+Q6V5i5IVZtGV/qWiu0l6
vf732clfUebdW67sIK9jsBEwfKpm8JXuru8Po37oRMMP/1JR+efM3p/JKzFR3vXp3GBSaD62R+2h
O/RnzCE/pGfl0LqLh5rl0+cgfJCWXaRyTqLocxSo6Px7WMdwYi9wa1d6TH0N7aHlC9shZpQd5lPh
iJKyTU+rgJFNVkG5BeS3j/eL1KWCdHdBNdMMbaqotgYq+Hn+jBdcSeHulTH34ZIF828v2IM6l/jt
QREyHm3HzJUc7nLVIzCSrQjIB3K2vPbo7udgnYwWzZF0zAjJgY2w8pCotT9JpXvdQDcvwEo0d9vi
ggLLLIWBmlX11BXqLk5HgYhNH78Swd2xVpKqRB0RS0wS232W2BUxbT8fTpaIfn4zal0k8XV0Wki6
mscoLA67d4hmFGcJiheivuu2d1/J4QIwKSeskCZ4EmQ34e3vGt58z3Cy/huE2W1TB4WToYAbQ+NH
PrQROEfAJIQw+bYvC7uKj6MiSAu3XwXKRQgzk7UD6YwFk3fgoNFAQDjc177eONp9gbdOd1veSa4a
+9ftTqQVd4HHJkCzIMSMk5W0tpL6LeouGUoJ16VsW/dFLe4CN0Y1msqIlNDU4jN8sRMgqb4uQnh0
3OVVkIqpZY3gu9wlmNOsdmycD2Dxd8oOdCZYeRTI2wwpq0/F3VhZG9JJ0YB/pdvlF7KDvDvreXlo
VbvxJox/Vo4R2tJzLtoqF30x7hpnrDyY99BzLE6Ffk66m2ISPLC2VsM0WaGyAYhKw7L4iYbOaPqs
R5/l3QwLNz42WMD/VmCfs7utEE56e/ZZUJFOIsy0f7nTF9FcMKv0thpVhow6OmTHeFNLxzosfn0A
+ZMrGojcdIkqWHAtsKlgE4A7SxJNcZHHBAW6sHJk+lZpd0Q7dehKZCL26e3iyUUW7xQt9BY1oOkw
xeZ3NsTaCb7mHirKPwkwzB8ZjH3ihS5GDRO7OYPh6jMGu/oBnLcciZYUACMF0p/m5be9HwGk6J2N
sXd1DFQAqggYeNXnevYrsfwHHUEe0SMtBvzozUR3SffYLiLV2N/4I71byeCeL2YLiOx4QfqoP1UH
BhOXv8RO45UH67/Aodm8gCthnI/O0yKfaxUXsA1um/TcLjvtEygpoKn7xy75OWFt7qyUWBBRKv6s
PDWiuu5mgF79fc4fx+Cjrpcc34R5SkYxGh7aA2AQBVm96KQ4lwwYXzrqFsSE+inKnFJRndmMBa/w
7aR7pQzniMEaXEsD2zzvjzN8BqvwSreZm7j6I3B0nNBpn0LgdYpsjn3mazbH+Q61IOD0DlHA64/5
F3XH0lLwkiTf2FIAGwFcVHt5un6FBZ+N7yFqabwUWgCz+E81QIXPEE/ZbGuGSVANDAS6rnKfrSFL
LxECpvdc8YvkIaTP19XYjJwqVU08WiyV8kNWsaERyWQsy1VAHR2gSjH5RbNjL8TN3wI3xT26SOLs
fO5mvYwitCW1c4DXGJbEmVncTg8A4XSIEx9AOLabAVJt98JItn2KF9ncKUYkoUXXIrPSi6/v5Vb6
5foxbj9XVtpxhi8NbWb1Y4RpwMlw6qa3y9bcG8ngTnLnFbJ8DIsgdka92WepkCl0+25f1OPMn84t
sHMG5nKxqU5Lm80kgirUWx7pX4vDKvPSj8+wBay/J/+Mx7zCOC+MAM2owZ7UtzdKPIJeeBblP9vx
5B/l+Hc863OAvHVAqHzDCOz7cIDmVl9UDD1+Dgf3g1ZchMzHpQuW8D2THD2GszShu8EYpkvgVYn8
1rYPuajGhUp9CVNKAsw9TO9vs9hnnJ5iH7KdWV3EsNuxesjUU0eNZsEdJ1HiZKDslCI7LZ/z+iwN
AnfCzPxPR3wRxSx1JcpqI6OPTIqiS1E6S3/qkmMmO5EVOiTa691nhqsul+49Gq2kwTFabc5eaCpA
7pO0dLW58GhSe9cvt8BHvs9frcRkAQBOUva6kJIEaLeHMR5s2YhtVdTp2BSkKRY2upDtK/wglybX
TdlbeJpZw8uifOsAzDpkJ+FY5XZev5LDGcTcF2NuNnhSdC6eS27rswqzfOg8hiU+iwCXtrPtlTjO
KAYjAFhgjFDJ3NNwCLAaAPTHI3gu94Zt+sH/oZhlD9FZXM3c9I0aGBoB4G/ICGcfLXLo5xoRDmVt
ldyYjU/ovSWa2RCJ4H1G2AZawjDumr5G3x/L7djTTgQRRiSE8xUEA2L5rMFXaN3NoN4l8l4Xmd+/
2MXlrDi7iHWl0yeggL2TBOk7RlER3KSH+tA58/4TkBSavPownFXQRk/qJEHOpnTtrZZ1u5HUgnRU
dGbsvq0ubgSghi7QIcIA820HLEUjcmURB5pICJdbTHqqqEoPA4vMQ6Z6RH/TRM9Fdu5/eNXVUXHJ
xUiUJmsZQFqXvdTRo9YL6jUiFbj8wchGMk0sfTZa+S0c9fMUFoAMUoigk7u9OXFRhO8Wa6EV43tg
HaRHRX70FCc9Mbgy4tPIkbE7EYqB7dm9uHJ2fPe4xtIjMHNRw4gO5Wk+asd3uNRHAyHwmQFD1Pvr
wWJ7RnWlI+cNzJyAxrNCtGBoxyCSwyWiTn6O8fxhlKodFq9Fc7EC++CxGotMNzLAtmNTIjxZ863c
CobSRH+f8wsjokW9sB2QMD3o8Z2QpW7b8WD+goBLRgXPGneHUM2Vm2HA24CtOMP97CPXcLMvLBkK
PHK4/oU2rX0ljLtN8WB2gdnC2of6EI+eEcS20ovAt0RCuCtVyEPByI6R2oXfEmTgaYmFO2pf12Qz
X7howr9BqTGAflMBgGtg9IdctTDrUd7EjbIbOlEQ38whV6K4MGqmg95qbHTLbNC9wqBErhLbGlJH
pb/KXEQ+Ijg9i7tDWU20LJsw+BMt96Z212rfVVF/UCSCi6dhA6bzis0W6fqjln9NdSEuyGZ2vzoy
7tbkSAmMmE1o6ZEfLJldRH6o1HZe3rXxKS926fT9ujlsXtOVQKbyKtzV0hx2k4pnoGE9gQsxXF6v
/32RuXHhVB2irG4Z0KSufBmsh7n7mhRPmvkZpgnQqQN3FgvfJgB2OD0sLZoDamGWY25sikVbN3La
n8W3xuuB4mJ8rV02MpAcjdfwTlTy3j7Ci2hOxRiDQF3MQHaD3nhMSfRFtSRBgNg2vIsIztdNTSN1
2M9CQmq+6K2ja2/jsLv+obbHflYnyLk4uSE6jfE8Qn07O4RfBgxbak76MOxjf74LbiLs5R4YGqRx
u1R24KU74ez05kECZQecxLKuAJDjoy3GrVWGegKI8rnCslBpVwB+RkkCjRi8pRPviJk6gdKbEhE7
FEoV4BXzkOSJkQ4JyCAwjdGAnCeKb6q+/Xb9XEUiOOtQzKKbY0b+VEdnyXhos+frf397k8dE80On
ODbKB/JozOLJjFGkVR7IQbeNIzpZO/Uxc0NQBGcAAJyObIdeCIaxaZMruUzxledYZrlcwMmOkKjd
AMxMCw61aGl6++wuqnGXOu0jqWgLplrhYrIyT0RnJxLAfRxzUYIkT9FSb4+9p+7YKOxkGz8mlIAt
tFLCnWjegv3BPzLL1aFxFzmtWwATDYggMZLlXnd60tgSYDaElbbtdupKEnedLXDsmQO4EzA51blA
aAQqvYG56clh06mFL4r12w/2lTwueZFCw5AKC/KMs+FTLAMt+3cexnPqjN/Vx/gALD9beVXs2FXB
ECV4jbxX9K4cLI8TpktDYbYFRgnYmHh726KaP74BMR6r1cIdNoHV8AvAathbbcOGnRBrclt2GAL/
T+r0b+Qoux2sRrgyI5LI5TbowpT5PKMaQvcgWK0Ad80wEsfvhgvEAuwEiferNg3VQlnTtIDGa/AY
vYHe6agzotwjV6dofgxCP4xvZEBYCLwX8+l/fLeLHB6oV0poSTPCKrW78NHchUf5ACwdmzWLRXdv
+8WwksXFl8GI6yZGiIOsAVciB++F9VwDMhzSvoredJufbCWM+2RqlTITgXts870Kvrm4EFUqtl+N
KxFcOpqHeokWDR4lDDGFkQpo7xu2wx5ssgfs1zvpk6j1s5mfrkQyrVdOvyaRHjc6PldyUEEuPOz7
nQSWRuFk0ObTYSWH8/yFTP9vi1s6tb/qyMEoOjo/wzfjh2Zjq2hx5BgsF7JdATjhukWKvhsXEjQQ
khSEou3TDFgryq2XZggfr4vYjJwr5fggoCxUiRXYYVkk9jDuLKuz6/JwXYjoBDn/Pw2YFiiGGQiD
kRNUt+10lLXvffY2vl6XI1KG8/vhXFuZmuG8kgXeMIzsMvlrnkVYOttSTPCpW5gXQ4r/0e56c5mI
+U47ktzI4esSGfZUibbLtn3eRQh3ZDUZJRUQUVjH6f6eFNsIvmvjydAEDYjtgpZ1EcOdWBXNVR+x
gYrxaPnhKXMnO8UC9HIcgVecupkvynL/xfH9I5EPjlVGtWaWMJxInzAKjBF+05PODAMkRfVMFKwE
n4qPjrSOMkXRDKBW0PQgg3FPjbW9aej+J+yOyvjPpDrVeCy0qqnruSGw73TK7XaQ7dn8ViSiiXD2
yf8ITyspnDcI1GpSGgAvuXE/Q4nJDqoRFD8V2YMtcVfO6mM3RoInuUgmZ+tNaUpjqaNJSg08fKYv
Oohhm/HBAql1vovrThCCNx3eSkXe6ivF7M0K4rD+c5OkzVNGRFsQ2wa4ksGZvKqFWiSFE+vj/05G
Ja84sTG78r9AEtu8xhdh/C7z0kVdBRReVL7jmyB7TQE7o33XEtGGv0gMl00keRy0CWt8UNVb0Duf
qGOGwMwUzsdsXqiVPlwmMVVxHC4RppkZ0qHhtP4AKgAYg68+yKUtu+ALc0dRLXJ7KmcllUsuqmYq
S1IhAVzSXZ7Zyi+6C7EnqD2Rx+rXwKC5o33nxOJcl/3hP68c26sCuI5p8nhmgdUXS4qdTzf4i6Ha
k5PhDkf0/I4q3JU4K2Smd00cl9GE8ZRkBducYTM5+TH1VZ9BE4lGqbbfY/SiFvvKq8xp6pfKMFqU
q6vvDIOi2iXAOJORzuRA2kH+frjuHrffYzg/i5gaWH14Nwxa0q6zxoAlh4FfuMt+BEmvuQessTMA
I5MtFbDUl0UcKk61N9dcVtI5m8VoCcLzgFKOYpXndJxPyZC71iQ9ThPgMSdypEr5c67T3o6K9ut1
1bfnalbCOdNNuqaTLZYsTHP4pE7aa5nMtjEbHpi/j+NSnlJSPCpGfJ6JGX3Km16OnTOnpVaDBLCJ
aJCnt5F1O8qizfttt3MRwNmRoURGE43Y2BgRVkeT2HT5OxwwWktF8JnbFcHVOXLBryfznFC8Al3r
bPnFTXSf3TN8D+qxtn910oHw+psyKMOCmdgTCE2YC4RgYy+AHI1Xbznb3Y1uh1+ag3lCm+eAwjgG
bAjGlNIbA8SFoEEQrsZsO4bLQXNxUcsHRZ2wNoPX4nTze2kFTe2zyDFse/eLGPYzVn5BLeeozWa4
O2q9kDayu8kNZ8GD41+czz9C+NnlWBl7kpU4yRpUK7KXYsNIv61RPJCwDWYeRHvt2y/Ti+XwIEmW
HGjmYGDIhnFzpbeKFx7JLWA28WYD7BxWEj9F0aUhF/yPvzM5j9NYeUn1BS1U4LEe82YE3s7i1VLs
XXcuguvHj9voKaZ6Sd2DVLIBsf0MlCT5KMuFk0qxe13Sdl52UYjzJA2xUNhV0fe2qi+5+VKIYLH/
JSm7COA8CZ4EYRWEIXBYbthwDdmDdQPUgECCR/FFVB8UmLnJ+RKptpKSXSm3aM9TfKdQX1/erh+Y
0Mo5f4Fh5Xo2R1j5+MDQXhhvJELsE5IXhLnIE/UrRB+IcxCyEchKUWNEjiaPhJ6k6Od1fQQOyOQ8
Q1zPSWexAvt/poV/Q2QJay3bCdc/dsB3hGNzNoZxgQdijfQI64dYLHj93gMFrPH7/SKY5xCcGt/k
AUIpAF8ZqKHV3xjt10yr7evHxo79z4Tuog7nCEho5gGe8kAX0LARVe0GtFH18cGQAInVOfU4C+Rt
N2Aunsfi0o1KHSdtUSFQ85sDoHd27bl0RgwP2WwpA3TtL9ELI+syn68runWlMP0AAEowbVh40XyM
HP1cGKC3hceLaxWzhXYxUKe1Hq4L2dRuLYU7zmJs1D5h8Yk8TW9SYdM7zWFZQO5Aav9d+lJ59Q0b
F64kwcFufci1ZO5cM6uUMioDjUKvQIAYY7kNNWk3iyggB4AdaOW7KBGB224WZ9ZCOa9rJE2d6Kyc
FZwxc35m2xWhB5LWl+Woorovn0TXjzkl3lzXAjkvvCTg6InBVQxgKPVOGWs/nDFWUKE0PSe7tE0/
MRqtUMNUNUPVCXATOK+yDMsQjA2S4xFr4TEgqgJXuWdVXLY9JCoXKxvaraXx5f1iAZfpKCERYNIW
YBMUGDMPX+pbZkKRa/2YTprb3hTebO/Ne9BP2uiLJV7wKCz+b/gdBQsrCrEUamFfjDtny+ikYUT3
FP2p/G8Mk/nLnjoYs9+H97rTgRVBNKi9ZUofJHIhr8EWkGIg6iGBxC7oXeYGbnXS7sxjhwGlHj0b
USr5rgNnS1COoCiGAhuDEfjoEfJs6mI6EtXN8HCm32KgxmGbxu9e2xe2UNW+MUa0RrOxynt2o4f+
lHjzyboV1VG31jY+/A7OZyxVO6VDhcWGzh3QlGgd0JuHtnWf+rFjIW3vPAJSunlvtYAHFo1jbFUu
Pkjn/EY4VkZttiojTWQWvpyw8utOpxhjBMQx9ozppnkRbXxt5IUQalIDu/Qa0Pq43MMA+JhuDbhW
bTgcFrz6kADfKUbjqOXoCVzyRsDGwAIBpTTBvjI+9MfPLAdpbNYTjrf1YlCOExvZ9eNvEp/pPJ5E
naxN1VbiODsOl7zS03HETnN8bpMUmumHIKNHJSYCj89++B/2u5LEHWLcdZpaMYb4qb5bxtQdYixy
Yvzp+vlt+qSVFC5vo1YzBVZeay4pSnvQ9gUp7WDexVNkJ0Kc1e1vpVlI1DWMtfBb56Qrs7Ed6O8e
3YhYQkBmAJJ2toqS/cz8WlSx3grYKpIBUzbg3A3U0D5aRxkMy9hIJZwAxgdj0CIWu+YbuSW63Uo2
ezSrmGBVcrTOMqcRYWNvfMG1cP6hqSMiY6vIVNxQvpvo19r4YSSijGTDk3+QwXm5BZh5Zon+oJtj
bTvfszjC9mB1hOfG/m8qASKlOHdGxxwYRPWgQSlgrRatZwbyrta7/XW73Hq/fFCMc1wm4N+Q4YCs
tibmC6mDuyoZbzW9f8Nm7F3bpH5Dxxc8q09klHdxkLmSEbokFK2uiNTlUqBlaJeg6fEz2uQoVW4R
3dHxcF3VjSv4QVP2E1ZFj3LoZRKxEwW2GAM+tGrdVRe/sQonakWDoRv+64Mwzn/JxliZ4QJhWpnY
FBr1i+GMWW1XwY/ram09qSFKZ1f9Pb3iHFiF1YGkCAA7lt0sb2wZAhguz9KZoV1HD6LMUSiNc2QE
TbV5HhIoBkQ9iqVpZzBxwwubzUCTRIi5u1UQ/KAe51qUAutHVYRsrsWwVHxiYKrKD+Wr9Jcl2djM
8Qa2OPuX5Fqgp2496obEu37ATAAXINY/gEebTNpOnsssZ/AaAzAETY/VH2UhYbnoZPkFILC9J4tc
wmsvd/0vxi6PVTGUOA/1M8Z73FmECrV94/4xG41zMKaizkFeAE/Nqv9WZU81T12a/f9HvQ9HxzmX
iSEAVZWluXQm2CmdvYRUZxzlru/7e10RIWmKVOKcSGtm8qCRGU6k9Mswc5Q5sttYBLey8UT8oBTn
R+oikSprgZR6BsAvyHEfMSpi2ZNsUyf6Zdn5s+oB50KymwkPcFGeu+1YLp+NcyzhtPRpZUI6mU8x
CPloeJal5zh9u270oqPknMpYL00ZLpOGEfriTivjm9FM3Shrv/9vYjhvIltWKxcJxETSeRknT4pG
p+z73XUp28H7cmacC1l6Ze4tLKZhXbF+yqvWoTUVEBa9579XvAS/MUSKPjbSFt9lNPU7pZnPzaiD
bE/1R1LsVbl6o3r9EIT5yZSMn6pVPHU9eapQGBrpX5FV7eQJKzhGgcn76RkcTt4SGw+qRc5G0Y52
MMqV3ZuaLSNPlaQ7mhoPc9M51twPdppXuyzVz1Ha5O6STX/1ID+Ji/imx/tHC1pfyetvSyGflYU4
sgYK8tbyxxzUU6WS+5RYbgBgYzzhnCKcfySm7Nc5yldKNLpjZ3lgEHKkhi47DKkc2lT61kfVvdxN
N1lqVoChjHblgpnEcSq9Qi0eoENst+Ek6nxvemGiaxrYx0ELzcPIIisf1SmGF552KHj53f9h94ue
s5t2vxLDXW5jUkajHkyYSnjQ6r3S+Ibq/0/WyC96aU1eyWo7wuZnYKoUzanXF1HBZTvXAdmvhWFK
9Q/q50kNuxnPQ9XtI8fwF7dwzTdWZW320+z0LjqRduQNCCsi97T1EIZ3vEjm/BNYatpKk5Eos4cw
e4aDltFNQYcqgdJzdKVjuQt3yygINJufbSWVc1ehTJUq7JA+kvBWwyxn+TXWPxcwL5pxvqpJJKq1
EZNBpV0rlce5aY65pu2vm4dIFc5ZSWaeVyWgrtzZOI1FZmfVfa2JArNACI+JUJI4U8seX8lsX83C
lUZXC0U3dqsWtTYFHhBhBse13oE0FjNngLtxzH1W2MN+wQhJ8jdD0KCVrYuS4U03cTGE9yRrleQH
8khyakKx1rN8kEV4HTBksZRw0j244hs2CR660jPgBYRrVMp2aP7HQN6fWivZRpP3sVVCNqs71liG
iO7Ahn47o/TjKbvQqSM7sIMD8VkDlLoVrsgMstcIGyaWYDR98/sSRcaeIgG4AN8xTKU5KBsZgxja
7Bn9cwh8MWGVQSSDy7ZokJVKoaEi1KjObygbnVE7pw4KKPJO9ZJj6KbfPkGiqMorzdivWh3yTIk2
gfsS3jOMThSkcHZgqG5hfCqXXMnh/Bio+kJUg/CqGqo7MGfbVear2Jm4fteZy/gjaVgJ4dzWFIQI
nQ2U0chXa7LsSPnamA8qCBvpwxCJpjg206CVNM6BkWFelKxBbGsAUA5uyEQwxbxdS1gJ4FyXqlca
LWWoU1DipMF4aImh2l04PekT8SpqpPakzrswB+uPpT6aVPGCvnqWwkaQ8G16gcsP4buLoTqkXTwj
xGp56aNMNmJHfL7Pi9SfGu0ga51bT7UnW0IICcER843GRJW6MI0g2BzoaQjavZlZgpR508usdOPe
bVPQLhLJUVnAVrCOnjmmUPVwtPtKNMEr0oV7vIVBL5uGCV3y/BvmDLVO0JQV+A+L8x9VLYf1hJFx
t1uKx1mNM2eeFb/Whk8waqxdBr9wNxQTcN4MKNJnWE0LMcT0fP0ab0e61TfhnEVVgd1M0yAhOcje
XepZXw10IRz6wBb322/6VxHP4rYRXLJhrhyp95kUzQmKIkrhZUNkzwnAlLRbgwgru8yc/nRRF0mc
uVUdsZrQLH4301gXtsYakH6maN0BWVRgEiK1OJNTG6kyo954BwC6T2u8OPPkm5liJbSa3OvfbNu6
L3pxn6yT6JBW4GoGcOnJMLx8+nH97xvbvv0igPPtFlkWs6+J5pZL7aECeA7T9oBdUy+SdbcJu73c
ZPdVDsqNXrVrQ3pqu9DLo+4xbo03Uzfs2DDvp5nY5hz5RZHshjR8zUh4A35f35oMEEyPh0kaHSUt
vaA2j4s67aZCqpy5GvwgD88h3hUU1bne0PEjQO8x6N/aoF/cCidspfHzKM2vUhWkNjUn16RWYtcj
4AxKC1OvcbmbMu1NM+m+yrtdsJCj1hsu6czKMUf1dg6Ck1XVuwErpktouOEkvwXafAAa8rEjiatU
sx2m5LZsGjfTtL9G2XjoInJsyty/ftJbwKO435eT5uKaocrxrBJ8Sgbbs9ykqMeYp9BLHTphFzXP
geaHydO7zDFvRPnmtg+7iOYi3liRbixiGREv/dsCHomioytgSgeBhszur1xCvrgwzaY29iXEtN7k
sqx2OoUvrP+g7fIdGFWF7cxtgZYFamfdsgyZ06tRZCufGvjm9xY6un1FZMc+PBrgxcZTuhOVlbdv
4z/y+PdIEucS0cFA747RWa98pRY8iDe/kwJ8G0JVBRPenD59r9LG1HXgLtJ7hTqzBv4I07v+lQQy
+KQDo1OtVDV47gBhym7kxatQCWnI4FwXs3lUF1X4FCOmap0VGdLuejlawW6KBI5ra6tVlVcCOI/f
Fp2smdK7xzdtRpYWP8S+6WfYTRbxBYiOjPP3lI5JKbPyXxg9FTKIiYcSoUzUu2Oe9o/bs1KInejq
yRBEljRlKdJSFZtIijPcgb5EO6CYttOdGejzrD2Jtb7xVVLd699qayb1w1myA1iJlkAqkjbp+ygK
Rmz3oDPxpMCR7zWAIYNMqvJzbCifRQjFomPlYpu5zHlRZRgCqRZEFcsO669Aa7Ov6yayQy6+hSSp
DSwyID0MMYkaYYZzkgWeXaQH59j7pJS0EuUkNzIyVBkHH6zt+0R4o0RiOOdQywEQlltoIiV3Mv05
l4dBWL7cfhtdjJAfSioL7JhoGVJE3a5uWAVzAXmk9lTf/Galnb5e/zqiW0y5DBEbx602N5DHBoGA
GO0vOUjFfhNVqsX/5pMo5zKsyDBKOcUJ1lFsx61bZN8E6gjuML+gQyVNA7YTJLC14+VQO0hWivdh
LrbRpTvKno628YiFAO+6ZIGZU855jMo0x7SAYFIdMqAv0aESHJ7ISVBmnysnofbKCAASfCoGI8BG
axbZDr5WNeJtD/BGT0JSdQDj0WeGxdbeiXJ+QknNtqYTdLMmW/Et32T7QZ6hOPLO1p2nyPufJXJO
A0DEBeYHILF7W3bDM6aIPKx2eb3LAAVSN74TfT7B3aacC5FBcWKOHXuZBS8kNv0o/y6ZtcDNi2yE
cyDocgZ5UkNIJT3LaejKaBtct8Jt82cgQwC517Gm9tFEqtAoVPwrEI2sv+X5YW6pnYwPYJoPhy/X
JW23oZWLKM4oFlkyRiVBG1ras+6m4Syn4FkD/CW4D59EBrF9chdhnD20pdwRucToThcclOlpFk3I
ic6N+/zjEIJZkWBaAUy6dkhad6L3bYnilPYjSIjADNhn/jPPuCjDmcGc5mYuYQgWPdMbqb/vUZkp
6m+ydKTRbUz3qRkKfNO2cf8jkH8WxKqWllOIx5xW3c79czwAw1ZQ0xOJ4MJIPqrWQIIctZMys/FO
Nqy9lIuWvv4lOF4U4eJHSIyEyhIyNPAn+homSEniUGdwjO8qcqTEF455i9TiEs8mLUszafFkbHRP
p5YbxUdCRVFRJIQZ/8qvL5OSD3kCIbL02vX3UZPaHRCNBfeV/dQrVqezX7GSEvRTJeclpHTv7KHg
RDuzt+GCNSs0L3NblLMLrpTO+YcJ10lNmLwFfej5u0SyfRn8JS+nOC+frusmOkDOO8TgbbeKlr0K
SWVngCtKMfMQV951KewHXztAzkeUUhePYwUpetw6SlG5soWuOgb+Tm0avV6XJbR0zkeoZZTI/YDT
m/1pt9xgMv2uOxWvrEFU7gBF/T862D9RGMyl6EMoJweNvaj+LFrz23Z6FO9qUL6o5rvCK/PrEyQu
VQcflANYXfoSgct77FxDOpugY9eCez34JTjC7ZhxkchdKwyihxJYWRALUe7BvJszvTIidg2oY6hJ
HroXkcX/S4J2kchdsW4mWUYadNOHXf+FDXZjBO2rccM2GbUTddXDpzYLkZpdRHK3DLEksmYFSjbJ
C+l/zeovVTQ4qDCv+qfhX2Rw14vWujyUSfPbc7SYRPEwKLBbOlsZ7emo+4svg8oR+IWPbPM+wAS/
eRCBK29f8ctv4C5fGsSAK0qhZ2YdlPJxknS7iRRBhr1pMaj7YFhex5QkXzKZgg6rZh1GZ5bqOaxu
Fkngp7Zv9UoAF78mIg3mEiE9Q0f3F8TsBxQe0wP1WeVRjBUs0oeFhNWdi8yyCjUzwXNLkexQj+4w
MyBSafPDMCBy3cKeF8ZuPsqgg9R2eBVrrvFAMHYZH4tT95qdJkz6AMMFmc2LHGLORxDNBFL5jKY1
iywDEA8mnpPXOlJtST6nQsjb92z5D8O/6MZP4LRzPky6yQbGaZw4VRvuTVn/oU/U7uP6FyBd7dFK
f8lBe45BUhFFykNUqd4cpI/Y9UQjszCe+iL2wtk8K5N0ysyfs17XNjpXsTOXEZ5tJphJSLubcLR2
ES5f+4xi0DJW7dRK7XjMH6Mqd6vshzmGf8dtcqtS4nW65E9S/wOIlKldZ8ONogdPS9Meu046hjXe
Sm2PAdcg/vu6Q1WYufx5HFQHswojV3kf7l+ZUxjo1ZxV8APFjfyFUUFidP+BnMBCHn3T/cAGKqET
7jBOCdR7DPg+QbdXUZzaDMLq5TdwfiDTaK4O6NS6muwP5SHOFjttznEuYpveft5oYOMzTbymCN8M
DMopBSpnyAoJsoMFQzv8a7Djwzsem1sLwv2mOa+EcV48NKyukAuU/+LyZ2rdDOAIk0XjyUKNODc+
0qXNJTY33Lmyw+IhMMvs8Ib6g1/4n+BcBY/h5fi47xSbRTrnGYrD9eI0GCEMxCCSokPjPE9ELQte
wGCVsmXHom3yJN2i/4wYpP9uQOyFKySb5ndRi6/ONcqi5kuACF9Fj1WACYXcHiOPjMNn/NtKDvec
MmlfGzWLRP34OHS906ahrdDd9Qu93Y5eSeHC0Yx4V4cDOhG/i2WsytLsdfDwYifdj58Cr3KvS9wM
SCuBXEBK0jHpihKvREQmp68ib0zTw3URIjPnC3F5oC+V2mMZ5n0z3al/BjfZr8FDqNi3p0o0UCgU
x6x07RS7OcfQLSwiKgFvW+ymUz/a0pf4MLrWDlmm7lzXT2D1fC0uGmpqWgFqSLKO0bV+9jSKVh+i
xnUxKrOwP5z96lNx3qJN5SRSqgEtly6716mJOfLSxeR/Y0/S/yPtupbj1pXtF7GKBPMr00SNsmT5
hbWdSDDn9PV3QT7HomGewS3vZ1VNC2B3o+NaUg6oMePJzMwXWZqeoyndE7M7q1mzL3N0Zsoxc+rK
ciVLdVQiu0Xb+y1JH8Mi6R2rMA0nopqv1dqtpsa+FmE3xJDe8lrCbDL90cf6qZCyc5ZLosmmreXP
tVviy3yzbY1G0pqad9P63SELpj3DtxuO2iECbRdjV1OxshF5GDlMRSgT2+nB6ko5hxVpHUHFL2Ub
KgaSLA/EDbfhU3RE7d1vDBRwq536JgSf3Xy1f0nFmt/vCirXoWrYqcL4cpeA+NQ3H+a7MQgdbNti
11d9uq441z0kJgt/F6fBOSbxkCIXHx7s5jhp+0XRHK1p/pWHxMX9LscGTwDwBTC5GCm3tkpdzbzR
hduY142NyJy/kiJU8UsFxmZKTzOm+tLohO6FwKKvO0Uis7+vPEjSjwUZEghptAklfelTMdDv1z/K
9t4ltuoBJ67ZOmj3fpchY5KcLOBA9zA49Q/D2KGf7Qs9M851GROnmZ/dR0GOdevrctkr/6cT+RDL
Ha0pJjtrBsy2zH3n0FR2EvmrDtgdUA9nB1PYRt3WvQ9xnC/OwNNVgJEOAeqEgbdK611TzoMBK7RD
janJf3c29s+sPtuCJd6qz1Ch0dJXGkWMDbh4i4mf0zOpMsFTva2IHyfjvTE2+gY5B9xEMz+qxr2e
HedO8K221fBDBBexqUlSh0MGw6XliURH2u+v35fo9znvVzTTUqQkxpzTGHrFEtaOLAm9AvuRKwrH
l7FaE+tck66zAbvh0N5oh/xgAcBONPT7P179X5fFgxlUiyHRNiQ/1/gV7C38N5ZGce5GNGApsCKD
c3Vaq3fagkzes0LdKTTzPh4BL6tMzSPAajwj705lHYmGIbdrFR8uw+BcRqJmOVlaBIeMKzkFFgfG
+bDI33soZu3hLL5cVw+hPM5XqIttmzJBOD8fo716GvbNKf+UOdb7u2g8KN+uyxOoI49TUGhphh11
tBL68m4xn2qRimxrom0B9ouoqv2+rrpyD0bX00wvAc46BNaR7SExOlUi3AbddgwfYjjdMNQoy3UZ
VjtZu3B8UufbSkQFKhLBKYKlWIlhse4RfV9RdiPlxzwK/BsRXRf39TN07ae4RanlPZlDN9tDO/FI
dvon4gIO5YvkZif1WPixX9xc5Fs2iaPsSEDO2WfgmnqxCAd58//RQfyrYwqMEB6JJqPysCwjKnUA
KmAAZOZrHGAq/Ji6k2teOp+tZkSAppRPxU7UjNy88A/ZfJJZRMk42zly5wKDoPInSX1TqcDZi0Rw
UVpBW4wcWaykK98Z0besudNF/n67XLQ6BqearWHEYzHik5Z+5xUDAl7FoT6WztFzwpYNsBFYMX5x
xzODW6n3xRGDws51K98+J2jmFcNUUKPk3k1bq6fRnDREBE3lFFXnKsobyUUNXZEU7ulMCCaQQEnK
2EaoE7e5l8p3etIL4kSRFKayK4/SoR5l6x2+GYVRWEggllsiXFpmxvzHA6r/ujD+AU2MMY8rU2U5
ymixKtFOcr+GAOIGlm/iZ89C6COmBdcEcppotqG81ICXwjMjgxkJKgI6LheAIOYOXDv7TBF5Gpbv
XBPIqaVCsVhZTO9ZGJhH4GaGfQXc8eioX9RdvG92mSudaz8CKJ90JxozYUHhNeGcLzXTvB5tFmTp
048M1AE0vhTDmxSlAr1/H4S9Jojzp0NnTq1UoNg3HyegHNEjuTN3RiDDzq5bmOhETGtXWlmVQ1mR
EpUqzXxc6vuoeuqSp7oQfLXN13qlluy/WEnRkOwNEVInr08OiVQ6dPhx/RgiAZyjGGp5msOqg89d
Ljm9M0zBYLHwg3A+AiOQuZZrgFIbXWsH5Oh9dWL0tMlRBK4scBM8xI5c1Nas68BroKkVTINyMNBg
AI+x4ECbQenHF+HBdKKSmEjtUIivuuoxbcu7QlbOWHA5xYUamHOIyG2YPl//SNuP8i/nxCO3AgvS
JEOE6F5pD5FxpG2QRIOj2pe53jVz72Tpy3WB20Hp6pScs5DqdtBJBon6bYg10czLd8XJcFoGKgjQ
BhE6wHZesZLH+YcF5D1G0kEeli16n8EjTSf9Uv0gQe4lR9E0vUgpTc5LzGE0DI2Cj6jEUwBEzz3t
zWNkT4eQyD/yCdPvmkSOAOg9opEu8lHMpK64KJPzHLYeRVVb4qxZe2hl1AawO2BKjxNmr6VP17+j
SBTnPtoq1xt0PlA0bfRjrY8omJJTL9tHS05uqJZ+uS5OYIIm50wqtbTV0ca1pnV3Z+bTJUukizpq
3/+dGM6lTK1ptBoGXr3E7ANNXoJEpm6hTYLRLoFr5HciwtpQWzIwncRaXLMcJ+HaiuC++I0IXeuR
uI+QwLCCWhd6EHsVRjX6AMN4GNk177LvokaiyNT4Zn8V91gljCGU7eLpZ/p52JOnFtlts6swX/P0
r74VTwCajgv4odm3yml1SJT+JW5RGV0k/7oYpsh/2BSYuQGvhFa8zANJks4AJsCMopQ1Lc7QnZq+
dXrpS9EIPPGmTqzkcAaVlQNJEw0FPGN8kI0v3SICBRAJ4EzIDLN0UiiA4payO1Vy6autJtDrbe+3
OgRnP7NuS/LA1E5epGclBoZC3aGXPdCHfhx8XTbOCWiIsWjSHIEad7j+pTbfspVwPpq3TeyDsUrV
oIIHoK3cLhyD0ugf21n/0XdosA80cuZc9IZu2tqHXJ6ApEkJGdEAwbud6od8Cl0jnfazknrXjyf4
fu/tpVXAljVWP+kLjgcqqZehBG6aFoaTKMrdDEIAZqaDRALgBfy0vzwWcddkSLywRYsot/jPZDwD
EzHurDM9qD/qoMAeovNXOfpKMjv/6nyLGZazPiHsnctd2N1Qw09UUY6+rSIfp2OfciWjQxczxDAG
KnCd6g9Dfsmq+jHKW8e245Mhda9FkflWRd+IDvbEZAyGqQ66ZArksPumR9OubZqD3ioY8Yy7fVSV
d5FMT6k5nUo9d0N7OsX48amgd0oEhBcZkLNlfAZhrF91y86AH3EyvCiUUjed1FNqKV9t1NSpldtO
aeSzs5DZVRfgxuSlq9DqGKfFp35sCgcDre606LsijB/h6ILaVDK3tbv9JE0HAAq/FHp5KrvKjyN6
My2zP5vZxcIGaJ6IZkM3FRGLfIqqYoxD5hEu0Pzq9IWgCkGje2rfxlVwXdG335GVAE4TekvvcjAF
MhBNJTDc2pUein3vLT4rEOWvAmmb2etKGqcT7dCUFWbhgIuPAjejYu/A0cJAUkTDjFt+QpER+9mq
KtsajzJngn4UyC8wYDMiQRqFXtN2uwGf6vqBtsQwOML/WjD3kGiV2WTdCDVsRkyMhbIXK/ZhqkVw
QyIx3HPSDjmZ9QZiwjo/57Luhk34Ng3Z7vppNpXNxNyLjhheU96rnCuLBcF3a/eMrkpbDrbx1Oui
siTLN/543z8E8N67U0s69wyENjtHD3oA6BjP+KajUtI+itmHNoOJlTCuNKPMVZZhlAIxS188ymb/
ONZ2MJXNLpUX0UCf4OZULtGqZxXL4IPN9MA6oxjsKMl0f/3jvIfd1y6PS67Kds5ya4YMqy5fQqN6
jpI6cTqrAPZITnZjhqKapg9HtFp8i6YYMSsCuVOpUxnPS1Q6mjI+0Njyqt4M8iR2C4vcD5r+mGTW
c27pwSi3eOoi/CKKmQXGYxdz1ysAbjPPNMUOdgfW6LDbLVgwdvHiftJjOcOG//JdlZIzLe+7LHWz
aT4CscGVAXBXxPQU6cqXRVtO4xD6wM7dd3b3Ykaxm3Wv0YOWWY91icJ/NHyWm+ElJuWXSfaV0nxu
ljyYFdt0hsy6jY3OtQsDzPD6cxjL3tJ2npIu+1knR6mkqWO2xrnSp1ejTL6AH+itb5LvtF/eLODY
E0UEs7fdjbY05Iyg2jMRjPz+sKk0GiO5xrNt3Dfe7BZ3GG/3zAe0F9iCF5uFlTzpLOYB3lTolVxO
ycqsaUMlhqvO7cdu+tGFmjPKqdvUtsCrbWqzhZPpGlybzddgKKm0RK6RbzZyQOiuVZ+vq/J26Poh
gK++9N0U11IOP5Acoj0m37wO5CjG/6O/tD0jtpLEfSsr0so+7UDwxmBVAT3IQPLBrzAcF0x6V/fS
QRIgJG5GPSuB/EcCPUDY9hCYHboDPf48GGa39oIr3HSlKzmcN1hCK+5708LkvPdzfDD0wjPjGkj8
KBAWdkSn4qIEuUhtvRrR3VxuWz/9B/y0XnpvX9Kj5FO3Rr/LxbQYsFKKm2wnIr3crmKtjspex9Wz
FEf6kLVsVobRrSG/vk285lT5yg/iYJ193/0V0DZiBhOMqCrBTPTv8uQptxXgziCfN05mDvYrcpDE
C02b1rySwoUOdqPJmprBBjosNDEWrHJX7aP7AYv6owd0XJ9xDw6idfbthemVWC6USGVzyRuk3l50
YRziDD+E9Q3IXozhupnerERxCaqlYPSoruCv6rL8oquqU7Y0KLMB6agKIFDrO1hVBJ5rW1dWMrm8
NCGaHUYU7ZHhUwMiwOGVFKjDLLs5YN0DzAAKB9Q2DfFD4ruvW2lnghHecOxRLZPvWQeIMSNFz8B4
cOUzuCAEEZpAaXiswX6Ih4lMJgoXk+rEOrhwxsdeoq6kifgCmB78EW2sjsX5sSGR4mZhmG20+m5Q
pE3zaz4/2MohFuKpMXv6Q9QqUOOci9qVVtQA+8XrVPtJ7qRnAwBuiGnS2Gl0bd9budMVRtCaVtAN
yQ4I54GppKjlqa4plQ9tL4JR2U6KsBlhm0DTlS1+usK0u3Yee2RdzafBKx+UvQWeTPJJdRm7mtC/
bX7UlTTOE1A1asKRLUH1Mwp38s5Ag2XZV6/zN8zikqcG3fpmFyEtfbj+hmzf+8cpOVcQF82QL30L
wJB+cFVtuivS1FesVFCoEonh3EBvgmJYJUjFOnCow50qyV4rFu/6WTZDltUdcnYPhG9rkic8UIkl
uVFf+CQrBSIE5+CDlniSKWkGiFCnEkiGt5Zu+ZR8uX4OgS7wPSJZjvu2M3FZuY31I/k2Ni0vlxuH
JCID35RkoaKgauBWwZAP98oZfVPPUYeBJXLMWoxuKtXJVEfHTkUwS5sXt5LE2Xe9jHOkWTXg0afB
zxXJb9rvSJYEgdemw1pJYf/Fyg93oxxH5QzPHw3AFivBS/asjzst9yLyz/VvtD0JvRLFGWwmFTUZ
pveARAk0HwTFboiKXeOjM4MpaOMyutKTQCb7HH84yZVMzlhDKcn6LEZpvMP6C1a3QM4R6KZj+u+I
BfL/g7132wuuRHKGC8xVKwoN+OUpvJGxpVZRzBSQG9IeW33ft+i07dXi3KixE1l/tcu4ks3Zc5sY
iaK+vwlS9lpJ5QH4JK0juFP2hl25U57yAJPerUVNHPDn8EbMVor2KBlhpajaiSYNNj3Ux4n4ipRu
J5JhEAgb0tuhPJmtCLCfpTLXTsNOuzIAosRjSmMIaPLsOFXmMSSFZyvLC21akI8DNF3LXKPLE2w/
6KB2NwT/wMYBAc1hEtPSTCCQ8TSUGVCj6dSA1FUZ+r1Sauchn/fXv9iGjf8mgjMCsDaBwB0MhF6l
OvTZtlETWN5aCpIa1RYox+ZpVNlUNCQCss7Xwuqhpj1GsBWPxDeWehfrr9ePIvj9P0phiWq2ViMD
5U496ernmWTudQEbXlfTPw7AtzCsVtKXdAQZ5DLVzhxZ93l+W0iFAMpSJIVTul4C4NwcgxdUMS1f
nSw/ma2TgSGovzmMpugoToItgacAm6uYtmmGr1FRn3ZvTeF1laAnuJUZ4cI+ZHDuzqC5lctKhzEJ
VpQIpMtiAnpw+VGAvI+KgomtNwTSTN0yVBvzP3yIOWdErS0Dnyed7S9t1pBAz+NnO1J2Sd/4Myhp
m5Ai5pvN21SXHtIQQO9qVN5EebXPlfGOVH+B46HpmsIw8QxLN/iAoBxMdP7VinhqPe2AAbWPQvlG
12WBm9jUGBiVjjVXov1BrdlmcaxFIVgg8/JSl895exDObm7a1koEp5TDQqtJrRMU6IAtb75Myct1
bRT9Phc6tZrcL3mL3486QDl1JHXUbhYFGRvuHJ/j457YP7Fy57mSYoctadkENha39yUoiKIDEBed
8vYvZq5+E8WFTkrZNno4EJCBT5+r/kKTcy+akN62rtVxuJhJio0U3FDQLha/ENdwoyM5vMcuQStI
ODaKVb8dh3slbCkrxpFRNc7hXUQ+TSZxlzpI9a9z8mTqD3OiC94KkUpznsOahjKjJWUoFuNByj+3
lnqvj6LVSY2pLffA/3YuLiaaYk0BkHqrgrRj+YonK3eUKnH1UvHmagqGnl66gj5ZVXKbdta9MXT7
0rLBzCX1TplWbt6mD32pXEbg1TqlJd3K2nC29SFIFdUFEZuvmNWXpMH0Sj36ap/fDpP5OkjaU4k4
ehpLLzXQDZDKix6izthUt0aLLcc2CtIw9ohquwzhstPoYWlNb2osEZnDRsKCcXZAqVtEUXRL46xu
IqmVGwM4m/P6a9nLTorWRlK5diNajRIJ4i2vqS0p7CI4wnEEsd+DkkWOqZ4WVaQ3m+HM6kSc3YG0
Rq8mAMJ6XX2vDpOj6oPTh4E8njvl8BcuayWKM7+FlLmcqVgISEFgA96bc0fL3XURW/nCbx+Is7tp
Cg0lGmEGLJym++zxJ3lg6Ew7KjTyTR+8OhBnc+BOHnsKmApPT87V/EXo4zedyOr3OWNTe6OJmqRn
e9jdIT2mu58LMCJfJdA1HglkJkleRQ3uLLQeF+JiLsPHsAggjARx2lYjZP1xeDCQMo2rUjIgqPqq
7SqURsEQrLuN7jCat2an3tl3orx/qxi7dlh8aXTpGppNwPzAHVrH5jHy9Qu2UOVgPjO4mPimFnHX
bCqFZlooKCkGwhjuo82xPCt5UWK8QPfL5KuhfPkbFf8QwNeAxhxr5XmNEzHIAdUrd6BZOLQeK9gj
7xcmqBtJPy7w13n4apDeIeXOQ3w044a+jm77It+EB9CP9J/koPTyW1F5+X98sQ+BXOQUDpOEPA6R
gLzrfTTog3JnXhgEFNssQFb39i/vk/PpIRZc5RyzL5jzZ1t6E7JvBsUSuZVbuKIN9i2Oxd+uk3Ps
JkYCqhrMv4wuykK1XnOjC1svwBxCUGBQeYpAYQMGv0N3g6Ef9AuEU5vbkcLH/XIef2z6NMRxWTty
8uZ/1D39Ht1MD53PaCXH17LDVPbf7KhoOgjJGdKWjIIf55dbjJy3FYskWbdVxSWDLmg/3/ZevJf3
Q+Jd/6abHg1Ki2IGUhuF755psp6lqhXDILQHewYMwkHujuXycF3KpqWvpHDvWVosdahljerZAL4n
+gK2E1UwrbK1AYZ7+zgJd2/zrIHepEbAoZaol4AYpEN+CyqofRObg9PJmDmPkx1tMr8E1LadXcLF
uFPG5qKDAikideSoGUFtrPmnoQAZ67rAWAyvbuLGkXtrdGo1Is6/uxbuVRz7LNQ70uDy7ftFukvK
5+u/z478Rwi6uhLOwdql2qWyBIeUmAcSPdr9k5o+UQBdZKJxl01L+ZDEvx1J3lsIIXPi2ZQEg/4c
p2MwLyIPu61GFvAXCJCSULf6PckqaNpMALUgGBN7INk/qXa4fl/bMRGwxf4rgHc5BcbPEaUonooN
jIWRpe+jmzFQ/PYWjWX3ujTRaTjvApSdXgfJNxIE+bZqAmoJlmaEp+GszsSXlgf2HjEI52iPeYqb
8LyAd745znvRCvK2I/m4Os78pF5OpKHIwOExYoEv+tRQG2NA6AlG++vXtn2sVazHUvFVqq1IllZQ
a2GvenMAid9RxRTUcfAZrY2SOLkgP938TCtx3CNLqDor2pgiXdQA0atK+z42RF+KGfofhmrosqkB
+ws1M85QSU4bK67gu7Ie+++Gm92GlYMlAQcjHICJ6YPekz1jP+9LjDYLJn+3z/dLNm+6ulkX6sJC
cwWtgQXwFboiuMH3n7hyPL4PntEOfnbAFcpHLKOdLO8ra/BXN6KFx/+hGh9n4b4V7ed0RGlTQQTW
+3Rf71CF2ZXn2cvRcREFKJs+7+OjvUdnKz2UqDxnS4jp2Db7kS/HaHxV1eC6rou+Dfv7SoQdpsVY
Jhj/0Cf7WVfHT+pgf7ouYvsUFnhMFN0GwjZnt1OC4TEtwrdBY7HTbkrdH0PB9xeJ4J65MgYnK6oQ
yJqG5CxR+tAWmm+WhkCRRWI4I1rSFjx8HcSkChoqR6s9joPge/wPTf51W/zy0NRlYx9lA765BGhF
9U0r7+2WOKryZLS7fniVpy9dXQjCBMHB+OUhK5ZiCwxUePY6O2g15SaTc8deStHhmHX8aaYfh+Os
ZwSycUNCFEr1W6zFAfBaAuxB+Z8Ryb96/UyFDWW+z3yzQ69Ue5qTbEFbFskSBkytVnHUWeBVN6/N
BHSkJaORh6383yUYupEYfY7sKKv2dfwSjUHXvf2F8axEcDfW1sasYfAVXZviNut/ZN25FULfbz6s
Kxlc0GNDn0otxtvACEuzOzZ/qd3l4NYLFpeheOkH8zzuRc5ta2xWA1Pvr9vjXE8vt3RSUjwLACAt
Mlc7olXvh14cu+PXwWXvEsPts716Lxqf33wMV5I5zVBHzEAAAxiDaPOtsYCAD2H5VBlOV3016LPc
CbwT2dhyQHuDYKYFE7QGyBc4PZH6RTZzeMDszDD1onu8vcuDegkPgzsAog0jmp7h217s1/txb4mC
2u1aO1o4yPaIhd0HzgMDlygdegKfMh+HQ7+T/Phl9BoH7GAAybqur1tEyDjrhyzOFRuYISnmErFT
/gOHwXK4HYAK+Vv8Zb6dEBjqbv4YecvfWMlKKH/BhjU3VYgK7aD7UYGBezcSbUiJDvb+kVfupI+a
rA1H+C42dTreRCfqx7fkDkuk9I44lSsdyEPyXeTEtq0Ez6aB6XYDdW7OOGdtapY4xRiLYQKJtj8W
B9CV3ErgCaCmv9zLoFMqnll9RNQE2g51VpI5+7QTo5p67Gai9sMgY1ioM+TOcmTlwcylX64rzmYg
YutARbLBda7zAEN9Ls14GpBKNClAO8l8XFL123UR2zXPlQzOmcZlSRNjwhamrDtKYDPMb+UyIfwt
Pf0YuSnAfkVTHttFg5VM7vtlekpU4NMAqu7z4BEXc+BBvsNeFegk1Ye+x4qA4nbuT3Dp+ZTsmq/j
SVRmEt0t9yVHs5ZJmyN3lvLaqcNbIouQKEUSOI8K8rR2GXJ41JHeKFnrlNXr9W+3+dSurpG9YSvr
m2Jd7+IeyV8YK3dGblzSZToOOhW86KJzcJ7SjjE8O1VoRhfSsU0Xp1VEN7VdUl2dhHOQUdh2ZRKj
8Tm6gwdGLLcEZmcCGKH40jhwJJM7xqK4S3R7nH9ssE3TWB06hTrQ7in42JhLZthPRHEMR3HZSEMu
2ovZDCs+DspPtORdk7TgBQRESLKPEUcYkmNLD2b2cF0ztkBQNfA1/tdz8IMttDPDVFKQkrGtWSRm
RwPHg2/cm/6Mwoq6Y6sdzEOH7qI614VvnxHtBUCiqYgouIudlrAoW6NA/YtEzhihmUE/G81NuQi8
4/YTbv8SxINoZVIfVwU4AzAe4lR4w8Gn/tB6yQX+cidKcre0xUCkYNgYrDGQsf1ua1HWKUCYQFFa
xQar3TiKsmuEy85blrYWwpmBXnewLcvAjIEyPEZWewvsa+/6x2GXz2cbaxHcx1Gk3J5pjWIea9kp
e9sfA1ZWF63eCMTwGFNDnBApxPv9XnuodwZAGvGZApEYdutXTsNjNA5KoZXmhK+SlC0a/LLb0dzt
4aOWFmP/sy2oHW5q3Or2eJjGktgltbN3P6UExG0xoBGd38MN4Sjk9g2CsFa3MF8Hjftd4UIMvA9W
26GwnpA9tbogT1GMUiTHyLHw0k79S4bFg7EyNIH5bmv6h2DuVam0KIutGoJr42SnSyCVu2XoBWq4
GTmCUeLX8Th7qua2laYJtpudwx0g5G9Mv/ONN9NncHFA3tlb2JMaRSuom/EbKGxZxQ9DkjaPJmAu
Q0syAt/ENrlN4NMht3r9aQL6m2ieYDO2Wktj9r56oIuiCCsgeWM+cgd1gfetThM8sPSSH2oAh0tP
4rSGbFrExwE5tWl620iVCq8adksPDM0IjDhonTF2GpDRie5zW1c+pHG6klmdllQqAtSscA1AM1eN
q8ai6EAkhFMVo9AJNUa8ZWP62CZ3ZvpoTYK5+M0AZP2lOM9LY2zudgQHQd//Ce4EGAuu8WiCtAWk
Hd9DV8huspnDrCVyjjgCJoM6hDjVFDQH62b2mzd6xKr3eULHAC+zwxATtRa7NH8T+aL8o5goyQIz
gXeaSdUqFOvRqpeDIju5Gaev15+YbSNTDMjAzgSgNbmjlZVZz9Oo4YPpTrjrd2jngEDIvJ98LD/u
RGOv204ZwIgYp8YgssXPZGJip6HgSEEmbyK1ZsSV6Y7a4NzRsCwrigO2bXoljbNpyySxKZmI6rHt
+LNpED1jAMDHgieLqGK/fxWty25r50omZ9QxqdU2GeGS2UQFEAV96ULeTCRI/UHeq4nTCiJ+4SE5
u1bCzJxAM4My4bN9awbjc+QbnnmfndggTOyLU/rN1251Qs7GGwnUawkL5d4ZHQClywSJucU342L0
3H/pCmfnaoXlerq8txpHX3KmwokfCXifH+c71vJ5pxh0jefRAQGpJ+TG3YqM19I5w0gUs65y1vQx
pXsgoqmYTtS6Y5gfrhvgpsP8OCS/sgHE6DTBsC0aP/0zrc55ck4y/9+J4Kq8bdEYaluw/EL5Pltn
Q/qcSqIQYfMpWx2D/X31ei5GRmjW4bbGe2OX7um9dsdWRsczKjs7kVMU3RlXkrDDpjCMHsKSpHDk
3HKxIqdiQ+r6tW2HPaszcd6DaqON6XKk7NrO3ucXY1fcKXtNdYo9ukxHFon3e3orHDITKB7PGVva
k9WVMzRiLidfKrLnMgwx7woGGKv9jlXgs5HmTl7VLhnNQLFsp1s6PzRLB2R3x0oHjeTSP1+/CtG/
xLkYE2DgSWvB4tsqAteW6QAh1lPD70lIBZfO7vSPJGF155xvWbIkrmcE2V7ZI+uV6ueFqo/XD7PF
n4cY/Zdf0Ti/EkuqVKdAoMH40HRuMSyFmpZnRw7r5Zg7prYgd3eSz6GbOhGIqcUTTEzCtVNyviUK
x2YG0xW2P5LPaf1MgDcrS59p5naV5gAq9PqBt994jN7L4OnSEUpwlxrpUUopwRsPlu/sYBxZBd30
R9sBKBJK6CKoos1vuBLH3a+O4W1rYtpiWBmWFb/VoUAdRQK465uoGaWWhcZYkgAQ5o0YImJbdiF/
fJ+PE/A9TL1KQHijod9BQIswq6fYup9qwwmVizqIqKUEh+F7cNFEQD8no3W5mDOYejW3td6uf3+R
BM43l1Raovf0rbJ3WXPKiKBlstkeMlbXxfnjFHByKZrVGF120n+qAysOE1dxWMIGVAsX0NjgBK4y
B+KB5TGIalii87G/r94edapARNlCvFreGsZhFpF4b4f/q/Ox92glIB5JmKotHgK26rF4VZD6A4Y0
Eozsn9mYRhrMphMiDxbC3m813hCbE0tBBoy2M3ezLThZU01DzwY0XY5sSNgFzv2xHH0QhTlpAVRC
QCaUjeUVpf5wXWs2H1kTewlwRBoSD85pFGRJs3FAHKvjeckqy0/n1E2Kv5lwNrBhiQSEgNCHbw8R
XaGKUQKiK2+/adY/TSsaDdjUjpUATjvkJl+6UEERTc6OSnspZcE9bfqK1e9zyqFakV2DhQ73pL6k
Fqa0z025j81TaYlOsp1arETxz3DU5PqUzayhJR+rQ+u0bvqMaISCOwpUj54of9p89tHeZmkhKlt8
S2uI9QWcXzCssP46ViAZy3InwnxVlUbedWXbfqJWojgflU80lDNpUoD+gw10vMmglT38nCK2vb+r
9aykcWZVdZJU5cV7BSF9MFwg/6C0ql6UXe8ZQXJMX+1vgvNtWtNKIqeFrZkPUdzj0wHXDIMj2LC/
qBfzwXTZ2BqCjdRJ3EkE2ir6fpxqxla8UBubg16uB5F+McyXSPXr/ofgbOy2/ngtV2fj1DJVuqyo
KnTMpyC+k32Acn9HlMxQPphaYrFJEt3mZvy0ksj5JtLJUTdhZduLXvofyV0LlMcY76dDXcMxj3Lg
ALXA3VfPwnWCrR1GjMn8sggutCEY4ZzBBU+82NqlTqZ/RSPMqQHIOZdv8hB04XEyz70p2DDddDEr
qVy8A1i8dAwXqOsgHU0JzD/Jo4Ve9vwUxqI1XoGe8j2vEJzjNtpBmH6Yb6gS6NJdvoiAxgVqyfe7
YimULDOEx6TgA43M2KO9nyr/pLrg2gzBvfEghmOdaEbF5oKsqXzJJC3ok2ZX0NJv6uKgJ8te7zsJ
KBDYRE7D9BSCntmJZOIT0wiGnAZaOd43dR/YNlaVaVd7Rd8HAxYHbcU86Fr0XKnqwbYSHIQmjknT
UxOZO2p02DxUgl4x77q5fC47lAh10j7qffZpmeL7VkO73g49VYpuQY/pdVFz6ArFpb16IknmafFw
HJVZd6ba3rc2kA7H3nKVUkW5sfLiofQL/LdapJ8kqdcc2bL3RSg/6MpyJgZSiSJuj3k4zm5ZdmB7
NlofR3yatBlD/AlGdOwwdzH9v7/uBkRflfOpoTRb1C4w6KUpx7g45MV5LCI3zyX3uhym7Fe8jcp5
0l6x5XQZYYKtGWPDMGo9zcz8fKj8US0ehqg6Ats7KFttd12uSJk4Z1qqRT5V/QK5ejU4dkO+gWTG
X0hDsbhpUEfLB4H+spNcOynnV8t8UY2qwFBQO5UYEv809t+vH2m7dGihEwoOdLB58d3f2Y6ntoyB
7ac7sptfsEdUwpEyUrHZmz6n3oh5DoHIbTX5JZLvA89JbWh5hIceJVmG8zd9VYMqwJpJA/Kh+DIh
I00fOzDWX5e77dc+xHI1sCru8rILEc1OUfuPqbSPoMQIKLUERiASw4cxnaJZQEhHwXlRkTzq3pSm
XtznwfXTbJemPj4c3xrT1R700QU+XOMBrPkCo8fMgMewC9msQHHUAEMcICAU2N52preSyxlfWpE0
thnebXwGZGkg72Y32tdH9vzOiSM/Fq/DkYF7UWxQuNQjglhb2X74Pz4jZ4SZRFokLBKejtjtPPt2
8SQH88XIhfDyj16yJ4/0jvWBqHDrTPRpOWtU1cqwIw27zbp1JCCC1n1LNMgqEsFc0CrPLKzF1v+P
tC9rjltHmv1FjCC485Vbb9paki3bLwwvx9z3nb/+JuQZNwXhNL6reZk4MY7oEsBCVaGQlSkNE8Y2
yl0/dk5M9q1IC4PL0wE6jP+eeVZyF2QkUaxpIaVhwMTnDdmPju5rDyZwJhbqJnm/fi0+9CpogfES
mh6qDtDs24V1RrRMRo3cEI6rs8SmO0ZfNP2b4FDQw/U+Xl6sMMWZmQxR3U4ILX3Q3phBdMTweVAc
dDfzPjaaZGyWxNRkEiFVrw+UjUZxR+VgJ58Fq+FX1X9Xw6IyEgBx46TCezR9/S4w4gjU64uKWdLW
yZ6GvYj2kZ9WL+aYABmvWV8UE8xl0xKgvealWuimYXwurOjU6L1nrfWPIRRBe/k57mKWCZhWN5Iu
k9Dsbkb5S1c0uw5EMdd3kp+4LyaYwsSK1EYbQJ/h1SjarLPV6mDswxHunZaI5MdFu8jER2NdsyLS
4ejykSJ2jMN6HA7xUQTK/JfEfVkTEwfLahqmmD7BLcc6cSjvqeT3R6lz5qPhUGJQrEwEIOZHp4tN
JgAarTq3hACO0ZuPkd5gILTwmk6UqEUOwYSKVV6irF3wtaL5sKbnJhV9Iu4ybPSaANEFHy6L1ZlD
uc3yHilajiTcunPta6nmpzr6fd3r6G68C0YbM8xuQZk90ssYF/60PjfLscpLD7g6iDwIUrJoOcx+
pYs02E1JQTIKuVcTbwyHH3ndCdgWuChgw7Zl0ySY5wIY7G0EH3pDGujsCyrFBS1Q0NGi8AAM01u9
zqF8gbglAYAB8SinOcy3sW9Fzseqj80fwQSLasC4RR/hdFHkaf0Ald970D4EgGHsw2D0V7/2Vzd9
rDzpAH4rIYCGD17Y2GciiWI2uCEOeBagfCD0cX89YW7mRvUXoYwfN2htTDGBpE6NUi36GGTKeep2
EOMAvjCaXD372YaCoornqVDyRXOZqACAsgiQqAJ1ZYbJTU/ToEYyFsfJqA5lqAAP0tW766eCV79t
bLHthVrFLTwqELcgDurU5GFqvoXzU6jcmfadogruT7w9pGygoM2QKTUX47NtabdRpqFtovaTI2Xn
jEDAR3+0p70uAv9z+5emLmMIFpytECpmbAHY3TSjCbAhpWU3Gic8hDeasySOFVBK71D0QsXtBW8N
MmchipJBUk0aX27y5zpY94UL+b07isXPPKqEe/3DccvGrT3W96cujDMa/dMDmHC88JAGhRv/oK+l
qt/exjvrUdSm5TomHTkCiSTks9ipo5Vk9TTUKi5T7VEznHkwnFH+BPoB7/raeCHU1E0N1RzG2i32
pUON1jSaEzxBqPWtvKDqGVHShSLQAvfuAgkClMDQWSCYYn4bQmMjydYwxSvS6wRzHdAJCu0pOWPW
53YImsO4S/+hl6Z8JxoXE5pmklGRTHmtGYje6UFxK6fEBAco7oPCr1wgJ77Rd7nkvnhym5frO8tN
G9s10yO6udGoVpJoYwcKzTRxkkf0ht3Bqb/84euJfPMxw5P74Kmf0Qx7LH/Tv0N+EY3d84/KZuOZ
e4GM11VLsxAHluPir4ACU15U81HdVc/N/4G0gB8LNvaYqwHBY2jTzogF8xcKOkv8ed87U1A8g2zb
SwWkHlznvRhj+ylhCCwWBkVRlcl3rQ4u2y+9sN1OzzZby0DATgUG2DBtaAO9/YprAyiUQkGIOVSj
gGrrHBkRDn0izdjbO+zrPhfR+vPKwK1JJv+tbZxpbQlobB7e2tVxCAWJiJvLTQRrmwoDAfrIBGxl
WZu6LvGRGkwSHrpdscvBjtlC357egQfTuX4S+J/pYo4J16rcG3KloGsptfsIrz2l5NfS7+s2uMnV
JAqaeUQ33mmk24YeqWolwwb5ZSlQEKs+qSG6olDZTo+Teb5uje/mgKXKoOGiVDxMPOs6eSRzCHhe
fCgBw6VqDwACuhjoQBAT1X7877WxxoSwWaqTzu5Q+9EJIIrmn/fKQQ5o7SUF11fG9T2L0MwDDM47
FbtBkqUsi7GPTX2y1W+ZIXrz5l7fsJa/FhjvrrQhhMISnG+9h3Y4oBLJ2fKk2cEFDv18TETWu6gR
eTzdoXen2NIwEQMmAzqL+fYUt6GpSzMet9AesZ8gtR30J0xReeRsPWeHFQLb8kvoWqJChev4G6uM
44eTSpI0Ruop8wCUA4Z9W5aP17+XyAQTniSrkxV5AIKmj+8W82aRW6eYF8EB5jvFZfeYT9aEsyzb
lKsykvcga4JWhehiyj9QNoYdMO5gGTD19gONIGlURg0xogWm70bfx97oVLaDygdYbMkT5UXuijbm
mLSImZXZjinytIC+k/l1gkTF9e/CNwDcigY5BO2d6EQCES88vCFAzMMxSR+08sv13+d+d0za/vf3
mZCgFrJUFi0WoC53RPoyF94gnDWge/7u0Ni0MNQwAPNOVCCXogQzvUiv+pN2jvYy1NvBcI1e3Hxe
AghcfKEQutgXFYu8rbNkBWFctWTyTpGrV+y6Gyjbzbo8mfbLWglmKHhbt/195lRWVWSoUj9jWWV/
0JfG6af1eyJ8E+QWnpYMyS0FyB7QlzOlUKM1cpvQ0UZ6Y072+pdhF50Nb/oSlk7vW450rJEs5Lv4
0/p03Tm4p2lj+h2zobqAbNgGoZp+X3zvoc1oY9q891U3PYnHNPj7CZUhqq+EqQbm6M7dWFpZj6a6
NKTfegVPMNHy2VBDwYlS+H5xsfPuzCZTXxCEuvgQPxg+tMBBPJw/hd70tQVn2YvtFjfxvgiaH5+V
W9vL8Z9g9fEFW8s7FJZ8+SuYr9rXumRVMw72+FO6UZ/ouFT7NGIW/dG8LYDaUYL5LvGGk4hxg7vL
4OABCwQ0+d5phybTihcGHd4E2Gwpecly1xmCtYlM0A+wubDYugH52h6lbmffkeQ5zvfxuL++fdzd
26yC/gkbE6peQqmkxnUkNR7N4feoaiDO20fGqRfxVnFvPigz/m4YEyGhpw0SHsrv0n8Z/BENaai7
nuWH6Mbc0emJOhXsHq/9vbXHHAPJKqY4j+CeYJt1iHKjzXdTMbu9+TSPqRvKqZOaIpZ3bmUIbhL0
XcB5ByYbxhuBi9D6jMKNaVcQijyvRNzqEbQSwjlPrncoBhj7QWYhA0n99tN1gzlLUILEs2vbuWM5
O2HWua2cHK57CNeMijINfBkW8htTqVk2cnFe0lM+PU1oJ42NW0QicBjXDTH3bVm41SlYzNu1ZP1q
JkuKGlRb7yUZfRxyVuNgMvwmy9zr6+H74cYWE7ZsswJqRsYnMu/p7bvbAcCE6yPEGL35n9IVAd65
brgxx3hEDzxtL1O+6/SgB90u2/0ZGhVhGXgFNYCrFkj/Qfuvsg0dKdW0Za3xCD9PtR/lqmOS+scM
iB36/qIhL64tCCarxMblTmORGpUMTYo0oif5JwYBvRI1CF69caBW9E3oNUh7SbzqlIj6flxXvNhl
2wvNDOb5MUbbb0XztJu+1kXszJooV4usMA6v9ECPLwoQhMqteU/7UtHR9tVvIFvAs36HubkOPLKC
EkiwozZTAmlWqkZ9ipUp0o0cHUJMXpDw85wIKNf4dchmB5nbiTxF/QJBWPB+7qkOGgFlWBjou8Xr
oar6obpxY4xJXzOUv1PDRr9tne7ycr9OoqEobgGyMUC/5CZ5VSRXwjbBHcVY+x95If1KepHyGdcZ
DHqibDRLQTr11oQxtmlmRSjra2txFuSNTH6ZRI+Z3K+/MUL/fbMOpcyU1jBRsIUq6HbNU6SVu6UI
zEl0gLgbtjHEhFlF06tkyIEGMuziWGXSPo5D73p4FW0YG10hmgDiXQwJNLKry9/7eD+kH2n24E76
96MwIZW0ZpVUBUo+ikZYD7lXuaOjPFGJVPurCHfOzxcQ4oL+kQXWARbeZHYNscYWnFHabvGbMwbj
Hche9rgKdwdln0EZVpChuF8JADjI1+iGhRD71h0aeyWd2tKMOyoBaervkraK4Cn0oLNXSWtjgwk4
TS/XY5bhnS290e/bg7rPdrgFUeJS+mAfghzrulvwd3FjkIk8iQ6q3rFChp/OvRfuCr/41J66LxDm
gaLztF92AnvUz94vEEz1BB8NilmMj6hJjdgwAyFF+xdIUlCA/Sc70j7xAAkyfDlQ2Kh4n0qEYY/7
OmXBX/5jmn1XnKvK1HNgcrwaVHwHxR8+jS/xC5iIPMowRmtdGzhtQSHPLTM2Rhmn6RIrtJcGvYER
rABUUeH/VmbwL9EQl7XA6GyhDcEERKub1K5tEHN1h+Z+EC65eL/5VuxaxMYbStW/ULyHdFgeRSp9
3NBCh3MgHKoAu8W4kJZXnTqAH8bTpWo/x6Ufh+RU4Fn6I66zsUPP5yYcl0qRp7jY0RvlDHUg2o6v
TwWICJSH2tfu/8jqmM+J7FS+wDT3WG5MM7sba1aL5yEMucjH5bO5j/zRabzqhuBZk77XiHQruGX3
xhyTeNq0nIqCHhIti5w1vK8wMjD+SpanVhK4J9eSTTQbuu42/Z+3e6quYT5nkDn0BtP29Xo/kVO/
ti6ZVycT0Uhw/eRii222qMOMPtZKca9leYpxl62t9lAo3UHwsWiMfBdiNnaYI4emadclBsjoxmDy
Vy8D3Wa7NyFuQNGuIgHO1yvQNWtMxEbhuyqdiZt652vH8Jj44LiXH4yn8pQ7xI3cKig/Qax7vR8E
n46bjjbLZI5dqIfTLNG7WV6DbHrI93nbCoY2RV+MOXGNMYRDiPu01/S5M2h3g30vxaJbC/0c7zdQ
szEwAZUGvKa8dcE1rtpwQXfeU/p0V7cYAq0nn0Syk2JWAjQxTpgWe6WDonWj3VepJchI3AANNsb/
mqcJaxNVVrkr054SN/8hqqCSN1QhQliu8D/XxQ5z0qpVXlOrgPdTZs3yFYshf82htQfKD+S8dLdE
juAgcKPWZWksbURrVFFv2QjM8s7aJZ//lBPLfZs79GJRCjXrBVvJYmnkac3rokUOUqB8Q6/UUMwC
zvtjjv93J18VwzZfLEo0S4okdPjysXxebLCFhuZHAr6Nfgfa0QrRFFYiYbIlY85TDN9PaObHGDWM
kLrDJ+ICwI6ATwTQOZ5zbM0xBy3HHK0s1QDqLNVDtew6SYBy4s4CbA0wCQzyaKRNTHqR3RlHCsmj
Ar79S206xhOl5Uyd8hPwu+rzdRfkBZCtWSaREcVOuiaDR6jxY7UgiX0iov4l34RlYArZgPAK29mz
o1jSVBlY0HJ9SZN7M+0cZe296+vgPsba0ET/jxWW3R8DaCuEXoHkpmIJ7X3kZ678VO8p2S99XVYf
EOKvm+RdPrcWmSxGohDIvxElB+YySelIYI7OHDILoh+XiX1rhklfTb50GPrCk7kFErp+Pk2Rm0R4
b0EBUE6BvBh+Yj2W0UfA/jZRiAxVbwXD40zQD+u0CJUeL74knNwG03J6crfIovdY+itsatlaYWK7
ZjRVWFMY79rZoBSYjgS6aSSzgt6GyHibCyoP7ineLIoJ8dZgSpZaoBTIumC1n5X+6bpLcF398vss
4wRZIas6rtQlLC8m3y0FOVl0AaXf+8qWsW3lnNi1nRc4sfQxjt4jKEFDF5g7yl4muhwJNsxinG+I
TD2MwxVdnOz7WKNIyn9c3zFuY23jARZTJKnhTOQ1Qtyj0lOUPW/c13sDJBNVMOw/0i/aGqPL3SQm
U5KXydYrlBJp6EyYYJkby9PBuK4p/vV18TKtTSDTpKL/Dwkf6ikbS7lUdXPXoxdKi5YMfVB6q5T3
oua1wg1CGztM/K6LSl/WDBVEeEuCCRum4+YMckfwf5KdAs7zZDftRiDXekyVGY4WaKfSLV6S4CO9
F8AQXnmzAaB9bWNsFjzUfa3aC1rbUGXPza+mCB7Cj4MbA8y3g2CfVCogwHm9P0cncop2OlBr7a1o
T/mH+LIS5tNNkdHmco3It6xfp8SNpcqJsuC6e/DP1cUG89nsrOwt0IAj26ern9bxESlYkDhEy2AC
eEqoRt8UwReML1kdhO2XNPvA7WP7zZnoXdadAmpWZHbb/G5nz234grHr6xvFvb1tbTAhu12JUXb0
hgMWItr9olSDUMF+bE2ArJZg8aKfktfhPmA8XrfM/UToluCdhsKW2TjbkLEyqhhX/Ch/SkBQHcei
AoKT/DCyS4DZh0QH2OaZ7Wu7dO6bqQH3pfS9ytDYa27jfBcBnyKLSLA5i4EpvHKZ4H9V3xFQznIo
SWUEZ9CXIEt+Nur365tF/1QmKb35fSZPWAPpmtgiuMjMg2MlZzW71/LHcrypqmexT4isMTljtc1e
16oF4ysYfkyfFT/x89ArfywPGOX2W3f5ob2Ab6R2gJ50ri9UtJH03zdhbqxLQxpXAMja9iDpu0ET
vGfxZnPf7CQTfaxYbULooULE+7OGwaab8EyRha+juV/XXerZbv8bE09UBQzwQi95ub4+TtR4Y54J
TL3UZ3U/jVhfdFdIexkK34agghF9PSYw2UliQOwJ079R+LCoQYWx5yn72UQ/JwhdavXsXV8R72aA
JcH5gHwGSJhtaPeqpDdS2lN+XtlVaV8Srdf29BOI4bvFaXei/ME/1n/tsV1szYZeci/BRZb8KQ+/
ltbgKOqjpvs5LgrX18b3xosp5goyqEOjoj8Capi1c4f+iHFh97oF3vPDdvdY9g2p6HoptwbVy2Jo
40w7OmvQ7EZnGTAiVh/FtJC8ivCNReZ0Z6tG1IRqQlctuGzpaBiVqKn94rmCNI0ozAsXyJzovKim
SFKBFfpTT4MKuHEgo0knYtz6mAT/s0HmhJOqnJti1FBTS4vkQqjnRu/Me3MuThNZg3qefR3ErI4x
d3js6Gu/0mU36xo3lcr///z9ZqeZww74sqHHEaAPvXoD9llHilonSUVy4vRX3uUGFTWqDZklXP+Z
827FUZ1BeBXYYQ3Ma5gYs/JgANsVsUTv5q9w/2ummIyq25ME8DxmjUKCdpA5BkZr3Cr26KyJnjh2
OTrFoN43Sve45BABjMoxGEOgPsrCDZVhZ1nTXQEqtgSvJY4dVyeiZL+JjsEIHTfujxyszbYwhY1U
Dcmc53Dzaa2/x5m9tzG2PdQaJh71Y2vXt+tKTEeSwNBOFvyf6dnE9btNRfro1z8P+jNvM9pEUjQg
ZRNX8KrbQRl2l6TFU1NZh9aGKrZg0bQO+PcPBCm+t8a00lRArI8PpOIRjPbtVogkguXiUPrQYt9f
t8bNZX93mMhMUYLuqgyCFzieVp2WAvR+47EtZUF64UZ71cKjpQ51pHdU2IiNkp3aJcKHrbvGdNtK
SC/aYanuTWl3fT2891F478UWE6oyYx1T0iNz1tYufQC0PChfIMLg6bfaYX4dmW0/iTaRc5F9Y5OJ
VrqcT43R0squAqN9nD00pe3IeACoDNsdZdUNw8EnofR0fa2ibWVCkwxZ+HCkjAJS80VNvHLOPKM7
6pPfaKKhHm49stlVJj4NHSj18xqm7J44fbK4YXFvpEFq36oVoCuDqOuviNbGRCl1NYkUkwl3VxyB
EEps68l+hAzUvoTgN+UA0HBbp8zm6fFTCjUe9LPv16/pcfghgrUIPYoJQpnSQOecSrKNgRp0zgTW
ceVrDUh3vM/3mEAFN4z2eP3L8k/lXydm3zzCMWnbVENLKdGNg9ob95Gs77ukEDTsRWaYSNOtetjZ
KjZZSQ+a9Bipn4n1+fpK+JHzshImvsx9265qg9KoSF5S6XbWd3UeO5pI3phb5F38U2PqoQiKj+Oi
4NTP85NdgoZVEnkk75K9PeQaE1i6xlqKtABS53XuGbpF1qF34kC/o1dsynhvess5vxXla9HKmNjS
Nn1slj1cIV87Z41u11REKis42xoTRoZUWUPM2aGXU6r+vA77Wa8foJXgL0TeL1r4NM3z8rHMfvEL
JqDMU9HmyYwn+wWIHeuo7is3lx3rufXjfXm0H6DRdN0RuQEF+irAWlHNOjar5kNqhnKES5tkQJYp
e7Ss3InIXSUFeSR6DKblwLsMvrHFOL282pM1DKgZ6QR5eW8cqHAXxuP3Iv5p7gHeGGLc3hjsFg6C
yY+sjBwdM/gV5v+ND03xgV3gsnmM748yMCutDBcpfkPV1Mk9I0X1jwE3B0MmePddTsLJC67fb0wy
fq+FWmED2ExftNWg9NZ95if/6P7s4jH2mOKKk71cdxBuEt8YZI6BnKwjiWIDxwCENt3OOqg7LRDT
s/Gvbhs7jOfLaUSgjY4DrexmD3PiAUU3f6Ucosre/mr+ur4qkYcweXSdOnToCuD4M/Ksysuhj2Yn
tkQAHJEVJkW29lBJej0jSNmHqfjelt5cfbq+EIE/sG+Xkh2inTUgCxvhizT8auzz9d/nJipNR+dP
A5MGXmHfVt1y14yRZuLGqWs3Sms5tvlgks+2SP6cG2wvZlj4UGJJ6JmOVCPUemqrL1mxOqT63GE+
QNtDflIQ9Ph9nY05JsOXKMgLDWPUHnmK7saDDmmpcW+uznwePCrrYE5O8eP6RgptMtFvXjNjnnr0
kv7Dn/FV+aVIzuimd/FJRruxx7u9iFyL74CWqdqaBh1pFn5jZms/zpDO9NbsG1ELZ4h3qeh1RWSD
OUqdkWdGouMSqNh+pBPHrj8Pmoihg99q0S4rYfxwTeai10lBy4zFp2RohWv75b737WO/s+5EZGiC
RbGV5pA1cTINAG0Pera3c/tI4u7W7jRBF0W0LBZVo9ttbdky6BT1IfyatOvexnSxWkLpMbfOg9T5
Svy5I/8oFUTk9MKDUt/PLCIfCYaUDAvP9UQG3PrtGTf7JpkwYos01lduY877hOjeaNvB9RPADSUb
M0wmWUapSOoJEb5Y7iWgvVBp9J3TChXI+CdNB0UVRvcxdczie6IyNNQmR/1OYbnql/UQHes92UXg
hcwCSLmJ0cfc8LWxSKP0prVv46bbFSZeFeQOQk9RcltqZlDNYIY1csxWr9q+XjNfAaMZ2LlumrUI
0vhclfEvYi8/bXU9Lo3krQPQJ/MiasNyM8Tmb2O+bltr1Rq12I01C0FPvD6OpXG4/mV5AGUkh8uO
M592SiNNDlPEGXo67UD2Mx90GqfCjwPt0HngAd8tQBvsaiEsjXtQN5aZskHDOFINFXbkp/q2sn2w
rbpk6gRlOX8LbRkpEM9geAl4+3mNugllO00h6F4/t1njpOTL9Q3kr+JigMkNCHs51KbQR2hUnPpf
6XAzjKIGGr/DiVHQ/66CqYpbtSqGKEG12vkTqMs6F9DPXXVUwNeeBoan/MweKFPmdCoh5567laCQ
FK2ROSNor2JS30S3q6ieGnKSipdKNKxPP/a7C8ZmhYyrj9YUNzIBkMuIFUeVHxopdnX9VLXnGGTD
1z/Zv0SZy3YyPq/LVrp2xStqbMbUKQQLHiSXstBi+lnZl7ciMizR/jGeboEsHE6Id/+xvq17N0c6
N8bf1xfFtWGAqgHXGgXkJEyWjY3KasY5gh8O+WOajLCASTKtELxU0p95950uZtiiNYqrRZk7ZAL8
EX6E9kQhyY6sJC7otb2yiQ4k1c9NlAhqWZFZ5hhbSjz86dalMxhC4hATkyWu883oW2RGY9L2C/JL
MuJf1zdVZJY53M2gKQOeF9GP1H6q4wOYEhzSZg44IQdj32enVdL86xb5l6nNBjNHvZTMLuzoLZEO
axmuegofFNy2bcRhexLSMvJbgRtzzNHWpNoIhxlVzHSefyZ3mpthftPylKfqMABdhqazUAGOf/w2
NpmznkRZajUatelOPrWYBtk/VBAccxtu8xQF5vP1TaXn+ZrTMud9WeU6NmU6eWDtpuZTb72oy64P
/7luhRvCNstiTnkX6r0dgkDR60nn6BFxlMnwZllFU6YB38Eq8BSRbzLFewoWLAjNwRwVmM6Dfj9B
b1z8rk0d4Nre0T9jUx+ZiZy0Nm3cjsqjOd3gwU8QjenXvmLgFRqxMVBJRgQJBnQpiPFLLxq3V6EL
2CkCK4JlvGbYjRUSDjnJaEtw7Ik75mRX69bh+vfn91MvDvCqXbexkRalOUUmSgE1L+/SOAvImvry
2t0s+XxSqmGX9OCws1VHQZiOET4yeTjFIaStM+lnrZtuMaL7Gtl7wd9Fo9T7HQZzMYaHDWB6Gccs
9Skt2igF/vXzise3xp1PBjq91QFD9t8+hIMwLsYYtyxalMkZNbaCkG2VX5TkpjJ8YPi8qiKC4o7v
OhdbjG8SPItlsoVzPeP9BMDb9lyWIuiPwAYL7h2jGcSZNWzY5Gbs3YbcpGog+EA0pr//QECIQCkb
xEEsbDQaE4yuZi2CrfJP3H5Vy/3QfdaSnVI/K9WRyCX4Mx8q+UEmudORHwLrNHdes85Ex3KMWzWW
6j9Y3OEcHTF7jlA83yZBI7g08zfzslDGE3EPBqrYxNSlujxMk19nCJTF4/X18OPixQbjgGVZjZJO
FWrSA+169pDSjfftTvRCyg8oFzOM78lzOdaFDVDxNH3qlodWOH8lcAqdeaE3kgFjSa/CQXikM0H3
FoHpqUDXafLAI+/Wn1rRdI1gSTpTZPUy6aCuiZ2LctOt+oNdipgh/yX1/901nYaqTYjsQiXvOgrF
J08zyDwVvwOR6s/1XBwWrwDORzjeJdpF+u8bg0XSSoNOua/DT4vbHsoAyt+e+Wl211deNhHUXLSF
9N835ha7lTHchfCelvex8W0JBTlG9Pv0gG1+35iGaoKGM6IROtPQL0o/8n5qKibg8iAMeKdZCB7R
dG0lTN11ylFDLF2Tfd2Jhp64UWBjhN2kqDQ1s+3pS7gOJAGEyxvNoe/fq6tBLOdO9elVVvSyxK+s
N2aZvYsx9l5EVBgUrMvglgGRrpuCmuSbBtW43BU9U/CojcAldtlKJqx2BJd5MgLp0wf1gWLzQfhS
npbXgYBI1OagQe1dDN8YYwJrEfdU6BJZyiT/DOpzvlAIrjH5qbw6WiiI4lwn3BhjIqxRNos8jWgH
RPEE8m/9eyQLZTtFNpjwapGpsFpKjT+59Q2tWhbqIomr71aMdlu06y7K9AKTbCE6x0sNlAL2kES7
IXlQLMEd9vUH3n8kA3RXimpaFostz7XIwL0Ha8rB6NUeqnPsWV5y7EHJHXvRp/EYP3ZQBykwAgPO
g+fraZHfrzYv1pnQu2gJAAXQK0drtT7EbvkE6bNPtS/j1jDupMPHnqc39pjIuyqpbaYatjNbvw3p
rzW9NYrKmSOobSmCqMgPKJel0S+7iYrJQJRkJHg0Vuv8Vwk9r07K/xlsUaFET+y178cEEEMK86ig
4xuTa+2U3eiNYCYsoJuAidqfg0f8LMg/iaiORGtjwkicVqluNNjGsT0rhuV2U+5n/ewLvENkhgkg
ilY2dgcWjleZ3OLxD7t4uU8OzaHfla70PDnXLYoMMkFEHs1J0WN6IZNv1AlXvuze6kWK5CIjTBRp
oR1TWgqyf4WCSV+dqNnPELe4vpJ/OVkgo8ZYB5DmLNd9bULITquRlDs/fsAwW6CGruF1HnHrR20f
PraiERLe2DByy1+LbG2okJzMyYCSnXZQls8a7nTpfXhDQRktasMZIRJvUYLa4F8S6MUqUx+OTVcN
UUt9BDxmgDAAo60B3qIE407Mokrot3l/2i7WmHjVNHW72jUukkAnfcGsLSh1y5c4kHzdp88S6ZES
R4T+4OqHSpDg+G5zMc2ErnBuyzQbG/hmqhykKHKHyDqMtggyxE84FzNM2BqhNUfwrIxiztrF9XFe
dwLH5FcFFwN0nZu4aNTmUtQKHXzcST+HXXG7+GVQucZD+nv2MZAdQWxt2s+qkwRCjCE/WF5sM3Er
ImssDxPiVgu5GdATJ6fiXLnhrx7YMvJZOhM/Pkq1I+L/Fn06Jo7Z0lpJao+TUXU3cX3Q52+qCAwl
MsFELrKAQyeL0BQ2VD0o0saPjBBP5yKIsWgDmdgFfjYS23QD5fLUW+dGBUVm+LuaH687icAJWamy
NMrCpKYMBGla71cy7nUp9q6bEGwYS9AV61KipzK+STa1bjcmhyj+tiz5/roVUVA0mICRasoylh3g
9OPrtE93O74UOxDrgoJbpxLbgD7Z/2uoMJhQAU72Llxa3JlNUNFlP+zZS9WX6wsTfSEmTFB6ljWn
KhFS9C3R57tikgQ+IPpA9N83cSIESVXZWPhASgZBVBkKTOpD2SqCpyPeLO82axlMSJiGUC3lBB5d
3lCBtTigyhrE106i3gx3PeAxA3OSRR+YmSBQxGkC+Vz4tF2hFPyVRg7Jflz/KCITTBBI2ibU9Ayh
tcgRQA+tfPsxfBiY1zFLDhY9m6UoRWk94boAYNWs3dTg5IWXudcXwfWsjQXmg6RmCyk6BQhSwzhF
5c2sfCSPbn6f+Q4k1gCOGDF/amXHJrublWPUC0zwm+6WbZuAjIDjndU36XWjX3X8g6cUaezEfbVf
puKQjtqtVgAPu2SuKY9emGWnbpBc8yCfC9nay6TeLZWxX8LFiVP71/V95TqHrWqyCSINDNEwhZI6
xlmbZ1h33NxDB09Xzkb/+7oJbnbYmGCC3TxM2pwVC9JrPDgZmC9Ncq7M3TKJaMu5NcTGEBPgEiNu
VLXA84wR3mnVjd6cC6jCq/VDbgIwNgmAxtQj3hV9G2tMrIuH2ihXO0QnXH2QIO2tWbelck7Wm75a
vOs7KPpI9N83Qc/osWu1jGp2VjqniGLH7HIHM/nXrXCP2GZBzBEjTdjNQKkC/DamO3BX+vZYBx8x
YQB5LlNid/udt4GaEuoxaKq3ptf1yU3UiEiZ+d52McF427A0QztluKwpKhSodHTLjNCV5Ufc8Z3/
bTGMu60jsN7VjOfvMD4mka+uX67/Pv8SY1+WwniYmc8F+nLmn9cOyjxiPWiHwVNQHUQe+foBa5oM
JRod8gL6e8FKI64gA4tIQOkfsz34BAJAFQ5GUINAWNTs5vna1hjjaxjmkCq5wN7pTXK07Gg/rMI+
Ae9WtrXBhPR6GIdozGTYwIKmM6VvkX19r6dulHqtT++f6dG60/YJpAtE3XVuibe1zmTdTi3yUl9q
KEthDKHGKOdZcq3n2qea5/QyQ6cJZYjACfIkL1RszTKluKRPVahWwP8u8TlPJqeuADMWGeFeeDWi
yYpi6xiYZSfWFTXN5QXwntet7e7ywEIzAZv6A8PAN4sHQks0BvFw7NuHUeCn3AVeTLPD66Xc9XJl
oTVeybJnLzdljjloVZCqeUFksz6ViVNdsebjbIH4IrGrQ6QsAXCHvim1AR5tBSGR23zf2mICVlZK
vaIssEVvn4tv0CdvCCc0gVhXgNv+2dpiQpZchBV4MEZ0CwISdI+UJNyKwQ2MR1SokVmPs+BjcY/5
5mMxEaysV0L5RTBKB0rLce78obEFn4qXhkGaACkjQJrgicwpH8lIYilHUVWY1a408h1IQo+tbjpm
kRVOnqNlIAiU9OOziV+DNgNQv7ZpGixPLrpyJGpq9EKG+PVFSPIX1eloWHblFxFGgf/JNtaYSIlc
nIWjjU4uxH33LTTkwFrvq+B0PSsBZTcQRWahQWZDQzlOiq5BR4miuqZvDegUopvyO33IlfeRtzxe
307ued6sj4mTerGYIemBgZ8a6ZibjdeuxSMpFEFxw02m26/GBEZlWdAxUHGjm9wZ7Mbg+v5hu5BE
gR6m5IlQqPxDfVkVO2mST6ta2hUqtvCWKhc3IPTQDvrOCOKjyEO4B2BjiolVjaJN0lrQFwXFlYA4
lKabmmhOPB/i8fw/fSuTCVXArwy1RT2fhDsd0seFfJfbuX/dCDf2btbDxCipypOsydBDqOc7Kf1/
pF3Zctw6svwiRnBfXrl3t1q7LMsvDOvY5r7v/PqbkGcsCsJtTPi8zDz4RJcAFqqAqqzMK4JKK3Rf
isJ/Z4YKTaNeiUZdohqi151rzmFtWU4nHbj6hbzlEP/f3d3HDnKsQow9wxSx10L9IU9T3xoNR5Z0
Treac5QMKlS0a7ZVlowlreZ4WPLorpdzR92mw+WdYwZ1QtINHntohinUBxpXZZg6AmWKipMQXbcS
xwGYzUfoKP8xQH0aHfF81FrURAbfDFSnPEa3eF8VpBz8n1YF4ZXHmAUEiNtTwbt2s+P7u3nqiyH+
pbLQoGhKNMjTsHVibwjLg4IMyW308/aS+mRZPXRJquCTzU56TeYRh9cI6EjSL6icFuGW1zlmomj3
m0uFdw1vs7Uv0GeKweFb2ETiMr2D+gWBNIhu6ZOedfnAC1Ls8KtIAHlC0whEyVT4bcs61woC2AHl
yZGQQsZe9KOHHHHhra9/g90C38V/jdHRt0rLMs8XPM11fQ20qnRns3T1lpcqmR9vZ4aKvKokGEOe
FaqbbL/K3rwZk4Xni2RbPt01FBXyfAYQkRI9WqcPdddVNWp3k1+BRoyQTxpPoJDFhGznLdAEbIAW
Q909FFxuF55E80u2qcxcRNlgtESGfmygeLV6jR973QlKkUQ5NPd5s/bM6LVbKuUhSzTVAJ+Syq7m
K+NtJobdzMlfzFT5boKetzOieZx0AoRTYpIg0ZHUcPvdXoX1bG7+X0TJnS3KOcw1BVRYxL3N0qFA
JYx+nOScQMwsKKo7G1Q+XpdprEdSbidd/iRQA+MrwcwOUEx+JEFEOyKLOvMzz/HZQWRnmEoBQilN
pajgjqjGidOpAGkMChJafQ2W6JMoW5s992uOrbV+5nH1XRXmQ1U2rS2M7bd8KL2iTyb78n7zvi2V
NJo4SfraAJytFGKn6p978Vedm3aPSxGeOJdtse/Iu/VTKUKHIFe5kUdo65H2MsS3j4lreb1fH2qX
Ly3OvEPszFFZos80aZML+K04YpT8WDdPBigfzcfLq+JZoTKDpSgrOpLw2Ckx7lRLCzohfdETCGUY
MSfF80xRoQWazp1cR/CfePxWVk71S6pciacnzg7Pf2InjXUoasxCCyTT4Q2/1V7Hq0Rwfp9GNmxF
0VdpQ3K36E3DdTTz3IwTETUqhExJO2mg1cIuWddDfTDWsFp4IYRtwxQBY9QhaklP5WbxqKoCQVGu
c9ibD2UXTNNpENzKupU71TankzC62hTZpXXOp9uoLJwm5VF5M9ttKqQ7/vtXUA6O9lQWiSXqwsUh
OpILVwrqXNPP/Z5TLWA/zDRIwZpQI0S1gHJytRjyIRf032U55VQ6k01E0ggIhSd8zI4SO1uUl1uj
aKkouBB5qTg0XtNjGURX6YGk7ezOeuFVcMnPfcrXO3NUApVaXV5V6H27bQe0avcsLl9j4ThUobLd
6D2PtZJ5hDEFAPJZsLUq9CDA2Jpt3pW4/AjWdy1tbPw3zpx8U0vduRyW2M+BnSXKObqyansptUBp
YNnd1aI4+rF6G4Usg+VuCpMv1l36Y0A9d/NKly/69DYL83lf31dKuYxZt8mImVYyAybcZAfJhwj9
eQQYXAbfqfBEYLJDUATivQVJjMap/q6mu9sAyo/SFQ1FtcILvy3Xl86ybnWzvJtrmXM7Yl8ndnYo
B0oERREMgNCw0NmLfqlO6k2i3YUjUPz9DUFqkQm7FVxLl78w+zrxbpiOpHJUN+1YoVJvnidXP44B
BglfcIm5EQIiuCNc5T7vQcKMezuTVGyFOlFbzkWpuj0GrNq+O0kRIbFMOM7LM0Pd0Eojy4GHEEFg
ma3etKhBrwqOEiWcsMY0A5kRWddMhFEarttC57fLoVzrFnXmmb3ha9liV3rF8RBmxoNuHRr8igTC
aeokLINRCLqINr+SgYQOgpkLr4XLjpk7E5SvD/kk5kIKXyftGtWZzwDuuWXQ+/1BPY3PPMgqc8oD
rNN/lkT5vCi2+ZZXGoEaQ1PHbc+C07smtGK91S+AbRYNe+JhIsk2fQooAF8iaIrYSBotUUmVWmcp
4PbRGgOrZ561ac3stBvA495lj/Om+5wDxkwNO4tUCN0gc1h2pDMOoUM8+z2wJPhyhqNNXv3kxZ+7
JCulKKjw+JrZX3Rnm3KaaF1GHfRBv0UWl8QGQ/Q1OA6c5ppQaoIui1fiIJ/s0vZSLiTHxpIPDcIY
mapSwiEc4TyYNuXoHjLP3G5dlOdsWqdtOtlTyzyM6kMsnOvu+d99N4sarBoMfVDa7O00SH51gFCD
VztN77RPzWlyZLzDVR/PyxiVWJvXSGdfyt4XSDfrhRmsk10BPgqtgfRJufiLJN+M0ebHaZTbhZId
hzX7JeeSV6Q8UUlmpNnZpuKmGSfqUkEiHWINN4VeQZzsLxRmQTalEaINjBBpNBhn3eI+r6wUB7/V
nXH6Ojcd75VIvs5nR3w3QRa5K/0iisFHZBA3Ww9RoIRweyiLrld8OSu2x1uKqKsYy7RoEE8+Wcso
ZdgtIJh+6uN8B4Hna6GMDuMwggxMCrI1ewaC9bJ3Mq2aMmi5VKD5ZVorOqnUWFOXREVQIdOLHQaG
ABbgspUzXcEEMg6alJAQ16j4oWSNPgw6PlRdouuVSPZafr28EHavfmeCihhK1iWFsCKvdW58T4qT
EJO3rvOrzVm+vPXqXf0+vuFJ1zDTwM4qFUAkPE+LCeJhLuo44TxlYWNhzLARrpoygnTizIlX7ED8
bo+GzxpRJw69hedIcpjc6ocSRqASiWW0wGIItVYOUt3lfWVGSKJyqyroz4q0wnKpxtZSRDMC8XiM
lOc2Cfrxb4D+6MP+sUFltmnsM2WTcMYGtzlIkCuPMpCjT451R9RsVi7ygXmmd/Yob0zGbogmDd16
KYnP87x91cXuLsuR0HLxnInLDaiqMUueVRBnKd3L+8kuouOYa+DJA7qC1ivO1Sm3MvJYTw760QA9
2WQDcHGIbDWsHJ5eDvupvLNGhS8hkbvWQgBzU/VRkJ7T/LBpN3o02N38awG1iFVsdp0+xdbL5WUy
z8XOLnGrXdhc2yHaxgx25cURl9e1vcqEr+LqCzPHEPtlubNEOc8syBEoRXDucVO4QtfZlz0wDoTR
VX4EVZ+tunHp6G8dkSaQa5cXAJjnw9JBHqbI4EWjweZRtLatoMqKW9WQuhamn8WSenWUPVzez//H
bd7tUMlUbYxm0wgQyjybd0TsyXSVc32FZ6uT+ryWFm9RVGm4KjtZiSP0XuIS5KR5DSKT2Ua9lPOw
Yt5od3tHOac6N5Il6njxDAZgsZjpMe6X/LHsZ3s1fix5cHkLeYuiXNLqm6KZTLKDaTi5avIgtD8u
W2DnIAjogu7d0sHmSmUDgMCjxijeIFWbX14LNoZ+g/Ro3Ed+m4LptQAxQHS/8JI42adPd5R3szSc
aqyBch/XDVeH1beUG0XnBGjyZ9O/r+FDWKTnqANg/fEwd8uQb7H5dsTIHPOEMb3/heKA6eN7O9RR
XodNXOUBya0v63/yTfQLVQpExbqf6zJs29Jus/WqLPJDX0zBmkvfI4FXUmB+wv3fQOWGbBKreeoF
Uj8ZPdmx/NwD3bZ+m2ZQENicLJSf297pT9wHJVncp02GfIACRg4IaNMdeVHqol4ECN+NQHeWXdfx
fTs5E5egjr3JOzvUoWujxlrMAmf7Ny1wdiO/aGeiK98E9at8zzkRrEOn7axRrjOoeq+s0HhEaq8O
Vjh6cQiKKdfwBg2at6RFrsc2L+vxjFJ+pK/LUBnobbkxOvH9t0j5kujXlxfGOnL7dVFuMrW9qgPQ
hU5VB6HgQfFFNM0um2BW1PY2qBvtVGZmQlgE3kBcqtcGHSa3o1vjXn5YfQ3XPSuz28bjWCWJ5JIf
UjGsqKc+FgS8vBcUU5BVfcVyR9+0dX8N88HWODGTlQPA+6Dr0I3H/9Gs4oNa65lkoTC7iWh/Z/op
axsAhbIDGPocKKAHS6P8TS7d26RyqWFmfarFqGYQDkpcF4IhXG8wJgg6q8j5q9rJ3hqVTIe6bQC3
gasUV/pR9eogd0ZfRzYAdNlLXd7tlu38mAQB9kiTLBqkIa6xqS8NavqlCijenZAdFO67mxmrZNS9
TPCmAjxEef9oiGm6Eir4NvllCrojQ9ZnK2+ssrQveyMz8+wMUUcg1YE3VSy8DDZjC6x6tjtlDMQt
9adcfVw7gETL7Rht6uGyWeYe7sxSZ6AUszFV4wKDSl1z0Ev1VIuml1eFf9kMO9m826GxDDIIeue6
xlkbj8WVeiQ1vfJuCVGL8mV/+rWhnLeGf4VrBH//f7/eJ45StckBiMG1y6ghXhf3tpWH6On30XdL
PakLpK3z2J62Q51y1kvc4lNo2Rmmzh3uyokEH0EVoIPIsHG39ChBrV8tFFVaneM5zMoX0qhlqJIk
o0JEvvHuBSJajSYPG84BadwpIQZNAxMTyHxmJuabfG+JSjdaXklLKeF6JN3oRx3zX7YB2cjHBcxJ
6LYsNmZXeIecmX5QtYGQEliLkQM+Li4fMnWAuguKHcr3snfj7PGyZzJ/H9hA6ILpoqbSLoIBXTVL
iR6bld4L1W03cw4Yc/gAVPF/DFCukHWauUU9clubrE/TBvT6FINokwiQyZI316Ov5oaXgsVDQtfc
BLJnNBSvmYDinzV71BM31Y2bcWvOuaiBGGYMLm8AMwKA2dSU8UxHN4aKAHEiikMs4TaWDeG0XA3i
of67Pf5j4s2Bdw6Kp088QjAE8xcg2+xPg8G5tbP9Et6vYZgTp47u7k6S1I1Fizf45C9fV++NY8Mr
z9o37TgFZADNvbxnTG5nbWeQOggg6WnUIrbw6A8kPz5tof643C82RNKATJxdzQEg8ik5Dy+89yoz
sOwMU/loGsbEVFqUF7Nlfiyk5lQUg5vGmd+ppt0mLWehTOdQybSCpeF/3jZ+9+VWPet6lfS3hOJm
AnVkCQoYo+INDBIX+xQtVTxINTIRAcjlxzO+KmBiyUmjDjQfDbpK6xFCNl6x/Fq36b4DtcicTa+c
L0jixiebmqTiMiZCwoGG2xh6WuaCidSwfCW6aQTFIXiGJ5x1kFaNIe+izn6MvNujm8bg26j1GeO0
eB7MHkimHUh5pGBmJTTg/8N4HHHAC8ujwTjA+VR6tBAZNYAhNd/4SoqNpVM9Cw7hiTDt6S41ueeC
6Z27RVKxrm/1MiMMaG6rHoXpSxlfaZbbVd4Q/7j8+Rh+qaL28EdMmDIkynFXzyp4mI3sKtOPihSs
SnjZBGMHIS1KGKUUE1KLdNuzixphnBTgsTLlHwuer6yOlh3wFL9shhW7PtihQok0TtKqrBZQshhg
eePsdXOnOREmFqAJfOHxsj0WPuSDPSqCxMOgTo0JmNbsbH4E9ALQIT+Ne+mUBsJP4FI84o8a2InN
N5mZFv063tlTPzvnhz+BuuvWAjT3qgUAwR5kXZVfPTTPkZ8f0JkDXZx1VZ1N5/KiGQHmg0EqxxnG
XAP+sxBOgettvS20MNIxISeGYj87SuznGm9+hxFe9hbpVqgm5Bb4pLDL283opWEBdkTDk4LNIWyM
gssNL4xC/wd7dAhVm24xy01y1S1sQDS6PqzZ17b+qamBNreeUkHvSX66vKuMB+0Hm9QhrJOuX1Ti
uSYk4Za7LruD6rojxleWvjqb/HzZGuc80t0Eod0yyTAmTFJmsZfLki1Gx7y40fk4ZY57WuTfd0kP
8y9NNusY6CAnMg/7YHkeTk1IYjUZEhU07iWXtzYS7nYWJXOW8nodAX+WvmjRi5VY9hRjepPHEspq
IXz4ZFSw6eRRLJMK6u8kCwm2ZKdhd4OZWyDlEauDLFSCxasBmuqg07vxqrfMqP0eUunhx82IEhMA
I7RoKmi7JLZSX2dAbV72E0YO+rBEKriUtWrkUgojmfwznV/EJBCAdpV/KNbCscRejk44RDQLbIzU
00QSBSOLC7yd++FeGVDcM0OoiVxeDdsX321Qvgh5dDWOEllyy8ZyNKG4TiOJd3tmeh84DhRJAaQV
6KKP3le1UTrVJeDNCBIExZQeRcGOrsCa+GydCcVPFzRnaDFV/uW1vQGwqEuKakFiT1RkDbcGuuOa
WP1mjjo+1W/0FEp+7hDWQXNDRqdmXFJiB/x12dPKI5ZjfrmdYeoYlMUmpFWqSoCn13fWfJsVha/q
RnB5fUxP1CAEiZsKZm/piAVZj2wuC9yGrOUUjeYJsje+hQqEpS+OzBfeY6YATTdQUidjS3R/bpWh
gzqmSAFT6qbC/bJ68zzZVu21LSDZttk7yji6l5fIdJ2dTSoFVOCsk6aJXJK6r+Cd2iJ8rug5Grjg
FGY+3RmiztrQicB0LCvyW0CGzvO7DLek33x1uCUlNq/ZybqvY2jgfTepg6fpq2aOE64M63G6atAJ
mmwlsAJgz/yZW8bnWqMSAFSOEgiPwCGJaLrsJMCyQkLbF33FqzAqc/mjMfP2bmmU9wNCuFr1mqD/
YpzKqrRLSbOlQXbMCIUcucE1lxPEuMsjJ2WX39RBric1waxG/kV2VEcK87PlkDJ0e/M/zAySu86n
sLJbH5UB0mqQmiJGPDMeFhdEDzfG9Rs3nlc+GIfLW8kMJDtTVOjsl6IRoq1Bp3VdDpYwOnkUhbWy
cjINbwPpEUHosGeFgDwAKAUeCd4SamDmiBAfwb7GHbpk5hwdVXVwbgLBRPd2Y8kyEsPANHgXnYfu
XpvCy5vG9L/336ebuKaZNIUANINriqVdZY+D9tWwXgbhQR8SG7xZzmVzrNqzagH2D7U/TSQsCB+9
r247IUsEPBbnI+6lbuXGHpShMZuoed0KDjuccZSelcfLZtm7+G6V8kK5GOKurWBVgSS1eWekvCcG
ia2f3BzVXhQwLIR7uo2aWuswGwnivRUC3gw0cH0G0ULq1OAImF95JS+mp++sUfEQEquyNhAq1q0/
z9bPQrnTBvGv3HxnhAqDkMNah75BnCAcwM2P/Bg/Echv+pK7yZF3dlldR9UC/Fw2RHSPDLq3kw+m
uJi6SV7ei/s2WewRjFkB/Y4aNEKRk3hcqVpmbNrZpLyizSNtsXKcreQQBQ0wE1CkcBubQJoTHoKO
Z4sKThCU0hJDQK1wdiTf8CW7PhcnK6g84ZbHC8h09vdl0e2ddl3Vbc6xlWNlHkFO6qhjyYkabBMY
xQaczSDCqx9PsSGMtZL1uCxa8ZUo+urEuxQyr2vmuwHKw2srNwRBMmEgF221Ge1sqIOkHu2uuct5
48q81VCeTrQMhGIjb+f+W9zfdOnIiXo8A1SSH3t8jjgipbihc/Dme13G/vVyhCP+8ykA7TaMiqvl
kJjiWuJtIgbdYQymkAzI/w8qyLylUGdGTvOsUXIRlGJXM5rYhVs/Re50TIPZJymwO6c80n92UW63
NOroqHWtrZ2MYgOYDhcXA7NeJNhpIHV2RM6qn7U2b/6O4360HE6SDmOhjjBZteKxVouDvkXHDqLC
TdLaOMl3lz8eb4l00V3Oi6rIRlQ5wFqPcoB5rPzIFW+t82/9Dh7ciJk/LHAC4MUnSSbdZ4POVd33
DeAxc/NLUsKq+VJpLSd/EEf45JA7GyRj7q6ZXdUiRgBS7Kqz266v0nbbGLhMg8am+GUaFccaewd3
5qiINC11PggqAgbAvFcoZLrVAygHSjsHYa0rHLLz9uPyN2MehJ1B8u+79cVmqghrZuAglH4jglOR
O9rK20EqLDVyKkTNhPtsqSrPoLDyraIMO0u4nhu8YacWdKzF4fKieI5BBaqsnhRrzRDXhcLXI8hR
gEtU4Gk+s9DBeO+/ux8VqyZJ3Gq0n34XvogwZXQ7HPsrNYx9mQOYYl/Wd7aoeDXKGOGQN7R6eo9c
yyBhXTmESY8Az5QXnhY9qxeJpamaAYJKwNbpBm4mabOa5yMeOrGnB4bfOrjblrZxnVQEzRf0oMuP
nTaxi/ZtIvLy52OGrXfrdG83arq41voFw/4bxLTao7ANdtYZdrx8yaa/i8s7a+TKszsBQ1Op4A1C
FFEeRBBjYbTIKZ8mO/liHEUbL9eXy4tjNe/3e/v2qXf2llks1dIk4DeiqJWn4ve+1IGEg/FGDBtZ
+JGboBUq5adCnP4ZouUWw2vP/aCjw5+Vx0YunbHLT9ZmLHZndRgSjXveECKzBrPbEyoMLUO3ZEUN
Wo3afGiRrwb91HX3Scqbj2BHnz9+9jabuNuLaVaN35MtkvEqzhAcwWze5e1mWzAxNwMNF1Ojp93L
bhvyqEd1WlgSd1xyJxf/+XcWqKOpZIK5zR0weJoh+MlangSxCC6bYMQzkExKKuAOuqzju3x00cwC
qLAnjV5rxGsTYwjxujpV2nqXzbBQPx/sUHGzFKvKWjfEzUa/lyEoVUtnKwUpknCctq/qVthJ44w9
L7YRZ6JSLKxCc940FRBov+XEnRO0VdFAwgF3seyK9LXA7IO+lhLMIAklfS3eVB/Dt2HOfBvfFQHI
ps57nGrpIoAM2pWHDnFMLLx+sBpXqaNzEW2cTMR6EH6wRt0flnST1cJAkdF8Gr1vhHWvdfQX80d+
ld/2D0Uw+LwyI9NZUGbRRMyLySKNQtisxTJ0KEm4UorwOSTrrdbpZ1mdHjnewngLauK7IRp+YJqr
kkCzGGE6aA6Gv4TVCVSh4CTjwzLJ3fiTi+xMUd+sjCN1tFCeRqm2O+SeefhNEMa7UDJdQwKBhI6x
SMiPUxk904AMq2rcX6vcV4WHYojsLX+Oat5MPCMoYefe7VAhYxy3KNVyCa+cPEi0ozj+uvxp2C7w
/vtkO3cnqpDMdVYjlHHm5ucaQSWgO1tcrU3OZr31BXdGzDqadGnTcI5G6PNW39pu8DOzD4te4pSl
OMuhhzvr3hKg0NvDo+UvavxQrd+k9unyjrEXg+gqg08akYj8CbvF1H3SdJCMQvcGI5aYmTCXl1j6
YoKu/bId1gUfn/7dEPlDdobiWIqWTUc8qL5uPspET/AAXz0ABh/qr0XAs8feundztEePWV1tI5oA
lXVTNk8jwBnb/eUl8UxQzpw3oMw2C6CepuS7GR+juLJTMf+3+0a59GRMi1BNyOMdeNgI8EiusW2D
t3nmKb8ByXLlXF4Wq8S7/1I03EIYxNQciMhW4+qBgkmW/Knx67N6WI7oZ/umQXQ9nb8hFvtglgp1
cgcerzjDF9tUkGkN3fWo6U+DkLpmbV7JpXlXa6hWNLGLy5Nb9nEgbIqXbUloZsK5F1bOwSBf71Pk
lQGAJCBgFLupm2CqKeWE8WMEeSiaCtlsW+q3cXkYx9M4LO6gcC4DzMgIRh0LrVHAA+mjbmL1MmBm
eFO1oZSdh5qHiWd6K1qnmBRHG9WkG9NpraSGZgAXqMmYKUsae7W+Zzmn/c1exR8jtOvIihwVYwdn
XTsw3w7KaZkLjj4LC3OFIViZzH4AUCbTQ+Hz3G1ZLcy4NR3E6w6jv42f4Qpqb2F0qDIg8t5oLcIZ
h9EGq4WTeaAKDS+fEeZm7v4G6uhXijygL4ZqnVWeN9Sv5PJO5Y52vbXsP7kgGt7AzBlotdA97zGb
dHCyoRBsYLgrzdObbpzPgqFfTWvrJpEeJGv1ddSkx8awByiNleY/UIlwYk0AKqsK1XJ0qy0/lJ1+
Z8Bvu0lz5gmkeEnt5BVYqw3pGK+95F7eG6YP7P5q8u+7QA/JPLlpZkwqq1JtZw2KECWnGM/MWSAe
wGQ5Ls+goPpoQRvkCYxXJGeJFdSabpJmsPu0snvl++WlsEMhWtcqMK1QmqW7XTpYWrZcgiXwYJrn
ubBVcKbWzhRicgUTyr58k11bRznk3ccYhQB0197tUv4lFqi84eMj+PT3UY/ziqBbqtfQnw9Wk1d7
YzozOpMmaimirNJzmtqYZqsFYiFXTg+rFCpybUcL79QyABVgvNFVVCtVFY8QKpyWlakmBkDRbvfP
5q+egiofwR5soKEnctFHA6Q7uj/8JHwEAqh9L39Ipk/urFM+maUFjgopmA7blRCft5QTvZnfa/f7
ZIt3Pr9tvTXqC4aEt6I+olPptdXoqcZ4O6yKPavzw+XlMA/Azhx1l1JLdWq3Fdf1VIGixBY5cVv6
tQHxpSkOLptipkENrE+Y5kCljR60qxchX9CYJ0PCrTMJuqvVuT3VwWSBNQJIzIpzqWK/GzEVDyCT
hbccPYjWGpsyrcCnQH5LArsmEJinOgBxFhSCbQm14DWUZpvL7M/c0XernzABrSGXW4paRvI4jO3r
WKPknDdXkGJ2L+8nq6CJQeE/6zOo4CUMIGzRCtyD0y9mADotCEaCfdxD+fSKT2DHtSZ/dMx8SCRV
03CXI23ZN44MV8adW/W7wHJLzinjbSJ1xjNLy6xoJVfVVXfA6HvIZRCpjMapm3leQn7qU2pEq1kH
otwC3I46cIgyU1vHSMAE40NoW3IvcUundTH1E/LVM9ipeGePOnHbUBumXuHNR1hfu0NvQ0QAnknk
BLTnKWxexxdI6zqmDzrAs/QCoH4Q30TXPGgyM47t/gz6VZPXZVrj8uiqXeesWXeQhpZz4FlAQlRQ
3reWyj0zgBDpvOHiS6gA0SH0k0cCooqP4ot4szkgqMEEqi0c9M7hHA3i+pc+KvXU2WZrTFG/IR91
cgWb2JQPBLYlHHi1MHaYeV8lXWovl6JboJ2KyiImmm60f1TnDcryujZ2+3UqyJytUwRcBXRmrt2Z
pU6/htlsue1xHiPpsMaZvWaVXag8eSr2Y3tnhjr2cxpbVZShztIBmix7qZc8NK8DrizWUQ21l/KZ
8+WYZaqdPerk11uvVCi7IMCs4OlE2yTQ7pVT8ZAHcUDyeu6CJPO0ugsEN/7lmaBL6ZlcCGOV4Uuu
8UM/hpY825dXx/tmVKyJARczxBluqVjHobhJBtkGewvP+cknueD8b1fR3RWiN5Iob7cFQm+QLYb0
AKbLQbmGPlcHppa/GATdn3G63tcLywCxU7hhWUrB1M94O/CeAexdA5gbBWcFd3XKJTQj0uYBadWV
usZO58mR9NsIwO7L34aZcgwD05YY1pVQufyY3wD1rJNKSnATEg+WX2euUKb2MLz8OyvUcZLMKMpA
l4yB63hzmzo+TQkmL+P4aMkJR8iD1VzFp3lfEbVvSRXXabK8VXyJePUWbjHYUDETDNQWd4aB/cDZ
WaMuxl2qaX2HixjuB6s3PKb2oXYwxrM4zZdryNEGWmNbf/d6RpkZrw0dQFy6yWpqklxsQDW4SfE0
mJGbiI8DeDcvfzN2DHy3Qkf4LhuKQV5wbDtwB2MyajlVJ8FDS+9NPGE4j+Flg8ybMp6jKopGwEXQ
vSrQtJebQbgn0+g5GR/yqXDT9F5a7xb0EdPEv2yN3bLamaNuJFHXTEssrOCHEEAJNqE/UCc+qlk3
UDDxp2a7WpfoSU3rqzlp7y7bfitGfYpVO9vUNcTYsgj6MrjoEQA5Cj2Bfms+bsHoTs/6Y+/OiPNz
KF8bB5LIsyedi0BgBksLxwRk3rIKmoyPxz6PCzGLyMyBgtn5PNwAKG+86AZUHHg88hIMM5LtjFFn
RI2aLUNXAcnNOK1m61SLZ5S8ejV7T3dWqCwzFIvURzJumM3X1Vlqu3skpHZ6i7oW7iTI3MHyHbTo
jyKulqAst/nCjEwHBlmThElQXTbp/qCOMkCpJHhVdvKPXL/Wo9oZsy/NfDWsZ8PgaT2x6Hc1nP4/
5qigWhm5Oo4DejVlAgkLUsQzD/pjFcovo19ck3CHetVlx2VeU3YmKbdZja1FXRdfsgA9bIE5hPyg
YkKZV71h3tJ3ZiiHMZcqnZYI2XUp0kCcSx+Tfbzjzz4B77tHuUsy6nXakCqoGkxXOjh9levky+yC
7ACtFB78mucZdKxp00ZpKtKonhrPSr5Lyrd2aR3TuhcTT+eqMLHXZuhoByigQ6MbuV3RlW1VoiC1
4Sqk+X0Qn+PD5hjHEpO0vJcA+2P9MUY3c+HvtaxDGtVtzKfWOmK457LPsfMQOs//WQ09PW6ogimJ
7YRsdxV/J4kIE5cOZnvKKxmvRctVObUo5ptfEiWShFBD+aQrLkCfxYgF3CSzA5mOL/zS0a41kGKS
Nz8PoEU+PZ0K9saI6+yurRmEHYxmReVrMg5yHkzLvSUeRJ2TcVjYIXBava+JehpmdSqXyvY2htJ+
USabkKyNgXBdHpdQOYOrEcQ3d1VrS17m8Vn4mcl2Z55u+cadZIwmKTcQVpj+bHmzT3BgYshrLDC9
ZW+JutDKYlR0Y4pzTdIACg1BeTa81tXeRkmFA28Sgecsb92W3fdrRb2LNSLnIx6jwDhNYMxWjooj
2gnaJjwcNSuT7hdHxV/Fyk19VlD7GvPE0TbttlRXW2hlTrGZWcLY26ED8DZqZq8Nv6s16X1+rfnp
MT5PoNbR/RShRHTfukKc+hdveVRMBqSwteZtBngMREVJndn9aBdy73ICCs8MFY3rFPpnFnERksXy
I1hv1Vvl3jqrrhEQFMr4uoHhjYdYY1sFybSME22gIPzxoA/g/8uGHFeuVRLsbZ0Oebx6uWpxOog8
M9TiJCPKIMCLNqWRLYGuJ4dyaOw+K/+lGeoGO4MlbxgnhK04X9wsqV05V220m0LOtyIe/Tk8vu8a
FR61tldkc4QnkvF3kqajRw1vkN+iu1nAU1RlvufwDP7zlag4OdWJOQgaTph41NC5LwPZ28LS6X3z
hhDvA719zM4jzzfIbl1YJd32zUtdQArAvUpcNa9UBVfOIi/Jer+IoH09jA+Xd5Wdc/4skmanb0ZA
q1EqIUAv6ay2RVintbd0ye1W1ZxWI+t2sNtPi7qkIlYJqPpiPzcBYOrU7vu/YRxDantfDRUUk7qD
7krZSdCcFJ3p0J9TlMzAHHLmzRX9P7Ee8AITg266QkMaoi3NNgEwoLfAIQGEk3pabIuWnYSYwnji
VQWZewetENDSo3cN0eSPESOeIYG+VfhMZXebDFfmygnznN+nva5Sx3ZW5g2jt8qLLH0pFt6lg3UP
xXgFlFUs7ArAuh8XsBgZYMYEQqsGpMlQucNrB+YK2a/96qz8TUQChyvG58ABatLz+300jH1CplLb
9TE1oOWrac6Y8KQJ2fcLPCMV0syDHiflbWq3ZmI+45k5dnC3ze1ullcMADmLl52aa34nm3lWd/bI
R9zdL4x1nVczgncb5mFFaVZbD810M1k/L4cEtm/v7FDpSa4iDCDKuPRG30SHvBnMH423OSNERvnt
ZN6iqCS1QG0w23ISZVXsobHZZjzYRVc7yIvO5YUxnXy3LsoHgXZJegN4IRd4WgcAhYNR/g3KUNqZ
oHJUbCVCphJyJrNGF22u/ExuQ2USebmQXF0/ZYmdHSoeFPHQxPr8lgsVCGkl/irYwrfJq7w1bHhP
ffYd8I81WSSAhJ3jzeVQL2YPa6rhNFBOB6v7qcD8CCGVKx/lf4jwW+IVDu89edk3PjXMy2VpwMKB
qKQXt4qg2nH6ZCYvVityHINZKH7/bKCp+LjA1cj7sa9anCzZGa6sE+l/qqCeDpaAr5l12Q3BbvjR
2NyjKd8kOMZpe6XImMr/i3EFlH3/G5eA3v5oAJWMbWlJFyJrQysLt+yvwiuAVIqJ+KrRmKGhX8VK
X4Dw71rxSzq0D4Yp3mE6+vHycWVeX+V3M9RHafvFqP+PtOvqrVtntr9IgHp5Vd/NvcR5EeI4Ue9d
v/4u+uBky7Sy+V0fBAECBNDsIYfD4ZS1ggyP/Z5zdMx0l7FTJKy1UjcvppUUajcMXuiKQUc9YgEe
thaCiK9L7H5E1n4qfSXsgT4h7LMo/ikEYM+uUtFpghi0FcvtJAS9KYQgDVaXA9IEoGAK+CdUVrxI
ROlaju0+AUpNLj8ZU3GTTdpdY4TeGLU3YRzeRJJ0pXDcYna1coiD4qZVtEMnNq4Udqe5y5y+Sdxa
LnZp3rpSOe/SXkWr5OCOTbeLucU2BuBB54ITpADFwRQcBle8ZRnuDXkCXqZkclX8S8KwCoBPxNep
mlyAge5GpbQK2XgiJGe9xD0sBgaAvrBtqgieU4z+oweKenWPWLMKNzBq3hxSkSrmPaZqX3S989/E
UNZBhojjPsclVddXUXY76q/19POyiM1QfKUJZRqB0mYKiJsAXBPd6clhwOwKWHFNLkvNpdEZy7bt
687WTh3aLIvCpigqzHjMhd0od2MoWkosmlm0u6wV61hRtzvifIkfRhQ75qK0MvEnxz+EeW5dFrK5
dKtTRd3q8iz2ExrvBFQsBzOV7xelMA3FRWuwpU8sFJJNjSRcSwZQEYCxRVlcXvB5KjdwFE1wvfAP
U2zNIuvCJRf3pwt3JYMyN11pxbAgQAL8PvaTBx6lmrk2g93iSXsD5NA2f8yc0UfjaugKjB3bvp4k
tI2BVh59v3TrJFgJQOSl4cYIToKL/nEv8NujiNbxkIldvllKEFayqAgG496ZoHK4CtPfZLYAA+Y3
QO/onNkuj3jbgNqOBbu4vX1n7ahYhgPvUVIupJLAvUTd76T6YQRvl81xO1RHpzZqXJjwAXjMxytx
jPtBDgnoyfTeMBm5xWuLnNL7BGpqGzcRE9yFxESfDeYskToB1RwHIQjFEFI0vtQ/cF1tFiJIfzAB
GxdWXI9mjv6q6Ct35kpPKsRd4M8RF2L3MiE0G85upcRUUkZWfNNVrYRQJlJ2Kl8tIfxilQ5mmD0l
aK4FjAwXpAwvsr1tMHkAKBo8D5j7j9s2BSUH8KICg5c+mSBeDvpOuQrQZeRJToTkdMOqdBNb+7Rr
K4GUF55Vvo/iClNCXKK99kW4m7viMAaCk3MgkmklS2p+l9liXzbPzROwkkpZZ5rFWpgkON+SaBbA
HyxCd5S+X5axnfZfCaEMso4jXh9FmAZJnwEA3jOc0OkOoRfsVFtCnkTC2wFvr8gxbBbHN1M4ZZdG
l0RCXsfoi75dvhlv0fGfgXBQ8zi6vVy13/oX2SQQMNF3ZqqGGMmlPaXMVRWiqaxGAWfCMAlIVew0
z/1IyM08/ogi9+5LdZzVSlMOLSnzvNQbQJwMk7FHc5w/qgre7PE93wKAlLGtDO1ohJuozZskw4vG
LoriVEsgh1NCa45V38B4rwzXXY3VKRv0Q50MXjrKV5rYe3rH8nfbJqxoiqSpEigGqTu47Zqkbiu8
CTIlP03t4LZz64pl8ZUcIrJH/4qhrmFJLRMd/ECoaA+a3U3zLgPkzuUVZWlC+Zx0MiptHpCQGKZD
iiY75RAlDAfKEkF5GdgiYvKEIGQlulUV07EVDZNLK1b/E/nOZ8s/rxblV9oiAPFJhlqzWlkNWm2R
jsCbPS/QkyS6mTN/BYwLeJlngZSPGaNYn9sYxji1e032x85LWGPsm92maxmUKxGbtk26CBdrYwde
AyyuFPARzzJCFM1STdkV/Uh3pJfLRrGdE1tpRjmRQKhkWZuxlNlR9/6hkMGzbE9qRCGzpXBbmiKq
mMgCeQASjB/vPU2Y2jkg4+X9vne6HWlgJC1B6Ff5H3pyNttlhJU0Sjd+iIIuIxbfoT2tc1WP9AsX
wOUAYsbzcICD9sqj5HSPmRW+ErK7+PUrq6uA6UJQwYmN4ZaP+oaZkKVzjWu338dXw07wQ0+5RQfG
/zQHvhm+rIRRRlryYwNMaixuxO3n9KZsd0G/60EdzVBq8/St5FCb2A6x1hc1aosEbkVCJC0nJmlA
NHsoBqbQX9ILz3AsLNWonSyQ9xECDok6IbKz+ADCAlH6GTb3lzVjSaHut7KeIrhg2AtST+YU2xMg
f0rtceC/XZaz6SbPC0h3Hc5T1laThgUMA0dK0fQKAmMuYmwTQ5n3t9cqt5mM0SRqC8ltBo6QPoRG
atWB2wgS46LeVgaowuheMTAdTl0rizBFwhRglC9M3xKw+6jjTcZ/pb0asM9/hFAXi1YHejHrEJKn
O05zk8wvNOcLm7JKilAilDhpmgBDm0DWHTD+iOGzQbXbnvnmJafj092lAh0TNI4gPKQbWxNpFHu5
gpuvMkvdK35p6Tu8pE7FQbyXTd0k3VncG8fuGtkWDPxFEIvwqkGDvUyK0XClhKdi8a115N8E8jay
i2e0oCbPKsamCJOxcdPhXcWCId/Os2sSoY8AVwx47T+6wQElZ3R54yUMwGseWKClJ12V1gicd93G
SSOI17XZ3hen0v/Cpq4EUy4xDrl4aAzojF7XFlYpZrdCy6IK3zwBKyGUP5yEuc9zvkcWg8AjLPaU
/84ihiJboFOKsBJCecBQLFO+KhDs18CcWkCgkrhwu+UJ7sMDMqN8jUFTYFoG+Odd+JXu1rVwyjHK
SLcukgZf0iiPczyAQ/UnbzCn3jZrP2cV6S47QGmDLAkNMkCADv3cCXaBv1jkRontltGFs+kcgbVL
sLt1NO5RTquRtACvJ7wZ62y/lHsd2QRBd0YklS/b3/ZDfyWI8iqSkUh8Rgr3f3o7dppTOfmOYJNl
Fus9unk1r8RRBy0etLBMuRAF4jjGXPXNHDLPMksEdaSSSJ0TmQxWg5LME60Kczzh6adqRncEkSi0
WZgPLHnU6Uo7LZlD0hrZ1KdSfJZl1mOC7PUnh7xaM+pkdbERDUaDjiz1lO0IwhJn6UfZVE0ezCHs
Ktm2M9SBDYR4kIwBUC/KSR6KvA4RE0LeQwRkPMkldEiEr2RwZFuHP4x/An3XvmyKm+u4Eit+9MHN
AvCIqkf5ol3EO/y0Xdy37n8TQZ2qYuqXJOZxtQ1Z5QfFuEtjVuV0+0DpaH5AXtVA2pMyh0SUl1TK
4WwHdwFXSO1lgkN69iRH9Dk78QaJcYS31+0skDKPUQz6ACOrKDq2flA+psbt5UXbvJZXClG+deyU
qO1T2DfQaCyxSE9iq5m1ONyVgvTYSvnusjjyuU/WfhZHd6l2kzjoESFy4uFkW7y/FI/0w7IGXTa1
MnjSey7Cv9KdgHy2pBNPhlDrUPieV+Wd2Opmt9RWB/7ViONeLmu1/bBcyaO8UhqFYToEcHw88nCB
13uBXR3CwRRxK8Yu6yxta0cgN0ACqSh0k5Q8GvUik4fllLYW4OjNsXXK6WmU75qJcfFvBhfGWRQx
z1UYL8rhiM4jGTOoMe9k5XiYQ97qYs67vICbVg4qOFQ3cRuCP+OjmD5o6jCK4ZSU1jfi60G5v/z9
LTXwagJvLPpOgS5DVnSlRlXHtWbUBvqwisSM0yejeZ07xqXOkkGd1CWra00p8KzK6oe2yy0t3WVM
ftpNSwNSPy9pIuIHiW6OCo0+CJoIMBHyKXmAAzpxlvFD2Bt7Qh4m3l1ets2qFc4Q0LdFGRBDdEuC
YcQql9U6noo/8gOZz1dQJ4swyNEiseZNp8hh3bebHnYtkjIFI5x5aQnhYclst2zlzvI6mJ1ZPWGo
G9N+6Bu+rOPmtq1UpG6NmgPUUcGTHIl46pdvXLaPp5ghYzO5tlaKOkbDoFZcLpHXMDKGyBfqNyBP
xdvj5Sjdkl690FYZW7d1otYSidori5dGHj3YWgsfMT1z9f0gM6ydqRLl8jS+bXoMSKK4cj/9VPek
eyl8HF+a18AVbo1b3eWfY8G5vFfkm/TtsVaKOsazVEQDqLNg/KlyEJD0GYrF63rxMZCZeNlbN9Va
FnWcGx7tZoRo2BZ+CoiQMjt9Z3WTruJTbUtXnaObiiX6k2yLB9Z01maQhkZLPDfITxBoSo4uTjCZ
rEC4YoIY4SZzu0PrBZIpnaQ9CCtvDbs8YIrEYwXwf3EvfwTTXB1aKop92iKJJwNWrbDrU2D/nL+R
5lvDXhj9TpsmKgIhHGCIGJGky+8KHw+dtKhoXF7u5er7zLMaGFgCqC2MmmgojQhIue2SvHbI1Jo5
r7L4x7aXbKUGMaTVSWuAzNprMoDcySRpGJr5PgXvQhA6PA726CuxffkQbDqsP/IAYPpRnhj1i1bo
uAGyODfDbi9zfiB3DI/FEkK9EnKlLYVMQw9uBVLiDrMNo1hYWcUspWyespUy4kdl5kFv67yCoXdu
jwLp7EU3FabPdHuyNK/8pe+4X80TqaDmryxbZ6lIOf5KGKJaktH7HSbPIxx/eh/3jLzxZoeJuFKP
WOjKNsSoEwYOUJyYcwv2NVJehpMfCaVAsmeNZW0FhWtRRN2VKCUCbKkQIn0xxAGSCpHVLICmjxo3
KHWQgRUM3M9t/79SjfL/sMB66FUU20RvdIK95HMOiOzvDCu2FosM8qmayZobZFkL5f/rLK2yYsRy
guXSlXwy4ya7PBPabHOWbr2WlOMYl4lrJbhlu83LN23UdynPfxPayQavdWUW0egvdTaaUtzuhzhm
zAxsXnKrhaX8CahQRnnRkBDIixAQ5LMry3dZ/z1bWH3b27fMWRJdCOjFqYcngcmA9wljfOkJNypo
kS3JU4//oAUbN0jmhV8aV1+tL10caNq0GjBNjubQWnSMQXf4TPGUnImZTY7wp3hhpSDtXWRg1fcl
wq7OHkB02Fr6aKaoZhZXhNQj81gdCowzSOf1YDZFLde4PQXgPPEvXHM7ZIWVNihnMlFXGe7rPXRf
nXdt1DIOHQNwLQ1vDnVvccD+G7nSuXzbbB85GSgGALLCvC7tVjIAGCoE6yxI9lx7G49+l9xLpS9W
D034YDSsDsftO/ssj3IrvNzyAa+g4SFJrydxX8WMoGP7dJ2/T7sQpayXssbFNoJtKvVGTjVb9Xuc
MNIq27tzFkN5EEmX4kQmvVzaeOirR7nG5BSfWZf3hqUL5SlGMc+yEaQ/iASEk1g2Oz7oPSmvffAL
Mm4yxrbQ4HNZIUdzluMBnYt7Ob4SIsZ1wlgvGnIOoCC9GpLKfDNKNs8BJ4dPrVAXGSvGEkM5BKMH
hDT4CAS7DK/HMDWj6D6Kny7vCuPE0BXJYV44ueJwSaFsbJaLPXD2IhyFUrC64qaL8Mh8uyzwL1HG
H2PTqCjDwFxWOiHExrU4HHOwBYY7AJeb/8uYObHbzx71LIpyB81UFYGwlNijQN7zUXercEA6NsJD
UWpmVMR+xLG6FVl7RnmEtuqEMcngxCfM/+U/gtBLU8Zp3bRuJJ11YIgCDooGdIyTUanSLCLY8kd5
rDArxapbMCTQ50fMS4MDtBQarOZDXVzzLPb6ze/LoLVDZkgAwR21L3PZSQJ6HfEoKJUrEBX/DCfZ
u2xmLBHUPqBkwINMAz1ipYppiSiwmoalxeb9udKCcs5Lr2OYETrasaqbQy97shH4huSO11nPmtDd
TjSthFEuupP5Mc4JLtfgNjtC+cVZhd84qEUjlx95X6kFowL9Z4coZz0FQ8c1ExBXtALTf2J7M/Cz
MxSsJdy4EyQQ1ACaFIQdKDBSu4S0IT/XA6Dm9OLQ1schVsx+xnsj9C9bA0sOtVWylutcbYBsUG9f
y/K17wtLwNDk+AUYuA/6ULvE9a1soMUSy8ajwH0s+dcv6IGVkjXkODHYSr0Ciw7YbCUZRpGXa07a
DclzoR45lXHvbIXa7xvyrxhyuFbRWihGKEjkyJaNjbm4BMmxOxJMUBJu966YWdkV8jpO/8qqnW+9
0z5IpjxDkmiFIXUw88YWXMNFHqu0ZDyvgcoLiHz0JANxhTVWvXW2PgilrDDi27EdelQoCCOA5sZo
iW5Av6qai9N54T2rq2XDb3wQRxljM6FTN1bhmoZWsaNu13PIjAy8NS6p9T/g4xKboC7BD+Iom9Rr
Pk4SAiKr3hL0GuWQuKq9vDfWTY+zP3uXTXTrOfpBHuU6tLhomplgG4nvxIto2HFGuzHZk9AbLn4l
6NNAajqPSirGUCysMYslOlP7hbzSBwlUXkmMRrREoihtS/qpQ8f48FNmzdxLLC2oIC9VK6OUQ0xi
Jbl2a0jibbUEOyPp96jPvPHjyxBEjxM6CM1Jrk+aoPpFP/3QAtUuFxnNhJoTS/pzli3+2EYuhutB
11oZdo/ePzAH7BM9BsN6oZt90zhNBMCiRqyBZidbQZA6RgXo9Yl/yFJ9x2sdhtrqe4Y1kJ//d+v7
NOeq8lM1YkKUDG/kT91OOMSeeK2iHKOghZRVatx2HzLhZEJQoX8aSi2aTKozowSQhWCmT4TJIHJB
2Qw86N/ztbQHHZUnXzGLMltJVdLu/kcstYd9oGVSJFckpE2vgL92G5+M7/80iSW3AuNNuNWpC2kS
qJXBbKEadLp90ISiSBsgDNXO6DSYxAZfkq/bSLnb3A/uSnG079IePLq7AGD+r9Etx0j5/EXdPz+A
TrsPYxTOuIfwyn4k02GZS5qvfYKxUdwWHutO2Ly7z+rSg31lOI1SGCIvnumzqQz7fKocSbGT4O6y
qW5E7lhWFQU01F2B3k+55bIrhBQoKPCT6XOqP/HpURkYkfvGY+uDCMoVl3nLqdwIfzKnC7Df7cE4
1BFSFM9S6kya26kMU9leurNKlCue0CGRjsR/RdN9unzL89SX+0Oif4H9eKWXRCf5hzk3xhxD1Lae
+l17I2uMdbu8NYCw+xiPlGVltGVJvr9YrfFrSj2DhRZyeWswsvxRxBJI2SirtYTcN2lravzOifzK
Y9XKWJpQARyXpvw4qcRTdMdpvssyIN4yXC5LEyp4E7DlupJhlv0dWs1LvXRHmlaYE1Vk0T959j/n
5RNifACKiwEjGLi4dhKQmOLbFE0EpoKhPKBPcOZ/OZyg3Pm4PUkV6EEUk2sk0k0hLu2sOQLP6rKQ
7UBwpRLlArgk4vmaVAmS0uxs0ULkex3Y6oPkobPyrvKY99Xm5b8SSDmESZOXRSUP4Tlw1H3lGhgs
t0bBNB47hwyx6FfcC6v08t61dGnjKK9QF3IXVwD4xpVcHHkvnS3Sm5G4qTdf16BM7N3ID0/iveb1
Dw3zBGx1aaydBZ3Hb5dCqHgZ0TZBSG7vCkwyozlXRZCfoCuysrLSYrUX/OXG+tcRSnQKPyv7WG8D
PGhap/2hWrWXWkpq9i5Bga48nQm8v7mvIFUCkyBo4D5NGqvz1OgiSv14rQvussP8tA2Cm95td4MX
24Yt7Fi7ypJIHZB5LCtJCuFYNG5fFTcCa1ptewlXKlFno4JfMYYeUUepmNWOTLJ0Pl9hkCW8IWvI
IpjZdJQrcdTJ6MJEByMg9FGDm8q4TeTBXL7Un4RuMTzZNZUXEJxS7jgY9WEMIjw3O8D6y+C8SOzO
FzzDK93sFDHcy/YWnYWR/1+9qvNezuNQn2CEyU5OriRW99vmbb9Shizp6vuJOGQIC3GwBPk3SeBy
LVpXHzrMslx2k9tbc9aDMrUk4VDxI70mAzCHlO+C5DYsRlCWKpSxiYUk5BnJ11Scm8e3QXzFG6+j
wpgj3c5zrFaMMjIllMckUbAjIlLR8oiim2CG39Vd5YQnAbSxSQvaitSNQFDt/7c1pHywGFZdyKcI
oZuM8xOh8+c5tTKdY4jZfiucNaQHgxMdA7lFhBtNP0XHwQZiBZI4zfNiE+hEvBlscnp5f3B4m5C7
qYxCDGMfaRgYKZgFveywj5MCzi3lpOvXYXZkhjwsMVTwFsdiLcYjspVVdl1iet3IIrMLf3UqCxmA
ZTEy5TC0sMpLuUZmfHAJU63xOqGu36CEgd7Zf+YyHd6cfVZ0yjhyMuU6wlgwhqpFyohvj1EH4jnO
NNqKca4Z/okePApTlRsGtOLbDXfdyW4x7S7bPDm0n+KOlS1SfqMRkxFoj/j+JHFWON0G3Sk3fqj9
PhyfLksi5/azJPScSphCBmQc9V7I5C4cBGSrQdPdm1rT3QeG+DNVgpt8Ec0l680mfrsscXvtzhIp
C6z6XAoGZG/w0sJsgj5fczLLW20v31kEZXpd2nYtD8doi+VNqD1EmaXzB65KzbRieI1taztLoqyt
6NDgwGEoGUBoohkmVo9eNLWyL68YSx3qtgJqSDzjQpTsVEusEWhKWnXVgYkVZUhUbC7L2vYPZ4Uo
y0NCqBKVGOFYwPm8fhI7qyz9mP9xWQrLBqhLS+GrrgcPKKQoV6AAb/qXy99nbQux+vX9XvI1+s4R
t0vC+Cxr8W5KEMQKBtbusiBy+Vw6PtTlpJc1h7kR7H+ihodm5Oy0MU7qKJ+0sdxNTelr6gBcGZ3h
H/7iXP9sE/0y6IAJHnbvZNOW4LaOtGud7kiYwfSXFIi7QwNwEAAWPLOeYYyFpV8Hra7o0VBB3yLY
672d1jJg5hTGojJs8D2+Xu0ezxUgFq16yV7y1hurxqsJnYiaP9VCzIpriLe5sIHv79yVrKwap7yb
UZmUT61DJlcCuzgse8HKHDYlHsNa6NYeQdWKVqthlrKn7zEQ5ghgoM5djWEdLDGUv1iqhG/0BiFn
Go3fojzx5RTPR2Gxtf6+Hg03Cgxr1lkMfNsZZeVsk5TrEOp6yiOA5aNf9p0XzyRpcie2kh8z7vv0
Wr4CqjvDVETiyi/tH+VJulqvR116f5a8CwVvW+hldu61mHyT7rS7EZQeo13dpXZsKw+8H/3SJIZ/
3kK+JpM0/16i70O2KyNCaiLKM3Ra2eKpQ10ssq4Tt/GDG9Vu3puFf3MvrIO4hRD0QSYxgpXMvAdO
+igiXEVvyC6/Db+HJ4INpLUA6iFja6nbeYWXv+YH6YVV8v7LC/ePwvS0l6pUqJIRsK4OsR0hykw6
U9y1dnss0LyesMBymPKoKKXW6qGKC7id9Pd0XexklB31XZ1Z6KHEvCsr87i9nxijN8CCq+sa3TYC
SIh2rMl4N0GiSA+xM3Wm+iLfNA6pVASv/Wv0GLoS49huO/WzWLqXZBjzphRnNICTJ3b3Lb4S0dm4
PGMQ6FF9mKz4obtqPBAbsei5N2PAlVxqdWUhb7GZaBflOjwj212n9maQHPM8N9v0GDf3l+/Mzct/
JY645JXlzqlcRmWAAHCYI1OCNkPPs9wC+cmf3MJKBhUB8lzV9KKASsjgossEqFmctXgjGfdwJ791
CRq9eCgPk5vbyR4dL+5lFbczdyv5ZA1WOk4lp2oAoifDTg36AWLzOn9UrmQzu0L7ljk+s2xn815e
yaNcvhE0YVQTBG8x2fPGcQa6yJcqJCsRlHtPCykH5BxejtzcmPX0wBV71FBN5LoYm8fShXLpitQi
o9EAE3oxrmexNsfO11vGa5tlg1SAuJRhFSlNItlh0dlavlznUs4QsRnFrNaLctA8BrIXsRvxRjRO
y3hjCECj6FwB6LOXbW07cQF2awlQ3OBNp8GPmiIpgyKAM1bM0akeSMfT4At+/BhbAyoztauBSwvY
jQTCCmMrb3rBuP+20+SrX0CtZjsrANqdML6FGdyjuBctXAkuIW4l504BHEhsNbNZHxcUV6pfrMzJ
VpskOMnPC0CtdCaPUiyU8F/BiZB5AanPCnflTrFAEMXY1M2n2FkUnSTqSwwPxATCXlhUK5ztNnyr
w6sw8NPg9vK2blvoH6XofNCIys0w6ECKbJd9KRyNlIXkvB2vrXSh/LBeCG0nLxiQnPe6196lTvfc
gR2E3OOkm0e/i25ZQ6BkJz675bNSlFsOw6ZapAkMK7KU76UxcCZdNafJeE4H/hCMvG1koslJ1Rew
HNcWQieFmpaPlZDHWRTR2AOkGDfo7K61qkPnLI61B6LpaEb7+jm1C2b+ctsPnHWmXHOnAAteT2Ey
GveoS/d6OLh87C5LybpzyH5dWlzKQaOpWmrV6D3+rsBfnh7CvXoE24s13rOJCbdDspX1UF6aBwQZ
2LFDbKXX/iD1gAhQeXyPdpXcjYD0a10+DqyDR7kYI+NmoSassYLUmG32Woa6afSDqaNKpC0Ml8o6
e5RDqdRAHWaSutQFP+NPQfffvAiNSNNifHEBrADiyzj6JogAiVFRRpXVyCSsGzqrj5yhjkLFd9o0
LFNCoL+Hbj8Hb3L0cnlvWP5foTyJGKRdH6sIXFsne4j975pJItfaAjdnZ+Y7ozEDEzh4wHAZfVYf
KeN4KZRLEWaplaYaa6nnb7383MSqVeEl2LBSvn8J6f6cY4Ws8iqk0wM1G9QERfzBDf3o5+KXnNlF
mGYkldjxObEUczbsyyvLOmUK5TyaskqKPMXWkZdIYQM02Or2OZgjeT+wWGh4LDuhHEgdpiUgZ+El
1fGhBtxrzDB71kWtUD5jLlVODBZE5Z3No2OgNadX+f3NGLvy3eWV2w4iz7tF+QvdqDN5npFhnIs3
GQuXgZ7Z+H1ZxrbpaUjvyoaqfEJhxNzxODfAkrHFpjOlSnQxEFRk0K1kGd/2zpwlUTujy20xLC1s
Ly7expwzJ43R/rS9XGcB1M4gYwSunA4PbF0uEdIvZiHsVCArX16w7YZX9SyG2hUwbQj/gNR1aM3v
vQkFZG2fmJXFarlhLRjlwXulrRauQlqvDY4TOjRYb9i/BN1/NKETsPUs8qHQ4ZESP/VoFR7uScZn
MkmLRnB8z8BY466x5gPQTvfazde83lk85dKDeFDGdERJIFeQXxYdNKmYdeRlAyM/yrCLd/+0cnoC
2Ie1WFfRQBkMVioiv4w8Nzdr//8pMcRnZ3UoJz7ITRIC0wL9ydN3VTzEwpMyMjTZDiDOIojFrDSp
+zZflEGBQ+hSUw7fAnRgaaOfdvuFZyWw/5LJOQuj3HYV5fGkxegvEG/FwS5Q/kzczq8Tc36Z7lqb
82ST5OjmQ8VCPWH4pPfU1kpNDTSJs24gETAXo4fQ85uiDn7HK1ahRfeM00x25XPAedaSchpal3AF
Ws0kXE6zU70kdrDj37lyJSd2o1+sqUjGmf6UZe3Q4Fs1mOgw8sgV2hDFtppxQ7HMnXIbZZ33jVAg
8DOmA2ImsxF8fXi6vGwMQ/yUO9VjTq8rpB5AOLMX58hXit4SlNThxFM4L4yTtZ0gPx+td0e2MogF
+2PMpG9OuA5OyQ0Y063Bl29iK9iFp9IbDh0Ivhdn8rBlp9qNAAVdMiBlGDZJg0DNgZ5rGhkayUIM
pqBfqBDMjH+sRtYQAmtpKTciAPPHSAc8ElI9sZpIs1Ops3gQYTXVz5FVOWeYo0g5lMhYJE43EC1V
y1XF/5iqx8t28pf3+Z/jRbPy6d3SFqBNJFF1dyTMIpIGpnkV2GOlTXhFKpuzWXnE7dQ3OJd4TdYw
akYPuYrVnIlpAzi/7BjGluygPUS382/RK55d70BNp/YgvFVe4DC03czYrgRTy9moctnopKJJ0KiG
a/J21U2QqLig0HtmyNo85itZ5P9XZ6JMI9UQEkTVIsgVT9lNATr2IXynN0Fq8/42ZFJVb/fLrkRS
EVylJBwp4pPQV8CYmATModxq/NZGA50dR6ayY+i46ZxXAinnnEYA0dMJ6HTzrUdhEyGwI74Q9tfs
TkGjFiuzw1pSKrIbUsXgihFdWuOyq4RHLt0n0lecsybLsoS/IkYuP+5aK0VqjVFYXDddYurRU64B
cr1mpIq29TgLoZ6yjaTyI4Bd0KdZcraxAKtM6m+mrGdsz6bzWOlCeaoYpTVQYiG7x4dzaJaS+ipk
LISH7cfjSgh1pDCyqE88UKjeE8NkKHHyNUc2CXxRzK5esVSiDpWajIuUEOp3Am0FXleUWoy75lBo
5rSfQLQ4+jlrcnn7QbnSkDpVqCQBqgVDgqjeExwQEHWAFgVoUDeNx0KeZBkGdZ6aigOsUIO7RQtO
GLs0i8yvK5ZjItb1KaJa6UOdolSSxyFQYBa1QwrJqlXij/qgeTV2jOUi3u/dS9KoaCdIQpmPJVIk
+ynvMc7hBrbkw0YseRc68Ulxenu2e1tGkaw5KS8YBmMhhf3luvlz3OhMWJR1asJ3yCISjC3JxYDW
ob3L3OEw30wN3D/gSiMzcHIWazRjN+mUWJ4MspFqcFdlOxy4pnX7gavM3hBuGW54+1rTdM2QBcCj
0+/EBrM4gONBaUT0qt14VVuBHR/rXX/NBt/ZDLNwpv8VRftHOVjUnkMmrOu9tPrR5tdR/dZwkXVZ
JWKDn63mLIbykFErKqMh4CZrAwBt1NxkigEOvCRbQzA7TZHvUp0FjbbtW84yKXc56U1dljW60vq+
3+la6yZCzPDI27mJ1fJR3jLi1YBbamSMsh2I98zSU20BmHy8z+qe2La9szKUo+zlRCnVoMeorHEa
9IccSVMW49h2emKlDO0Yh1yXK4IAVRzBfm3N+2qX7ZodAfMKHXSIgSMAzNvorDoCMNxC0YMR8m+n
hFc/gHKXWovZmXzCAROuhXvBHXbpHvkRnwxD6A+kFmk8kl6KxpMBrHfPSv/8Jdw6rzHlSLtmzkiH
CvBg+h+K5Nf6fTRcq/1jXi1mpBy04EpEd0MHrgSxsluBNdXC2mLKs0bcUHFLjhaHUfTqSD2qo2iC
p9K9fBL/cv390ZJ+SubhwPVJB+dCOq5igFZzTmcSYrLKY60oQ6NPz0g15bI8gUbTWO/yet6XfOsG
Y/MF1HS8Os4qUd6Fz1sVNwLwiOKu80clsLSquOqk+ljwoo8BcKfjNLPUx11stG6VzJ5YVrGphPPb
5bVleJz3Z/XqiZBj8KvgSrzuBulN1VsvLxrnsgTWilL+RkySqgE7J6rWymjXneTHrW5xX+FR+bCg
5GesFJmjCnyAISmc6V4iPob9Xui/klozkP82RF0TgZ/+UYSgGp0ei8g51fGu1NxWPIaKYZb1XgXR
zeVFI5/6dPkYWBYk1wWM41JuRQ2mmEtKvInFeLHFit9H83IA0fAL4YfOx+DBEIsMaBFTy7j1Nu1h
JZhyKIMMYAhlUSUMIvtVso9Y3D3bZ3klgFrEvBGzIA1bkkwLvHIfOkpjkSwhuYFQvLi8jAxtaMeB
bGsmD8ok2UqF0MsInHrO7y6L2Hx9GAR4RRAlmDEN1R40AligS9zZ/wyMtdZw0JwJJIJARXZZKabN
jOtaGnXhaWkndJOCvMXgpnekBaZ4jtEQyVnyfW9nd4TsI7CE3cLkeicOibbItWDKIpFhSrUxw0XX
AmJAJXVwV8ZUFAF/bl9Zaf/Ne20tjTJDMY/GNJ9Q45e9jjReHlRbA409mK39zOKAbsTYRPLrL2lH
WWU4tVPXVRhl1L8DhbAC2uJkxwfB56zBTEY7eyJkFsaOjZS85R1Xihr8R5+SiQBOKAFagvni66mA
tz8pxtNl5VgiqHhZHprJGDoeB6ABUbU0mtx0PUuPl4UQu7uwgAZ1n+lkdk1YGvSyN6dcuVGih0Jy
tYLVB711oNfLRQXIVdSCoiOHe8pExZeiFG2cIcNnsJaL/ITVRVLXuiZ3InLjk6TejMP/kfYdzXHz
TLe/iFUMYNqSHHKysix5w7IcmHPmr78H8n08NEQP3s/eeOMq9TTY6G50OCexMnM6Sj4X23NdFVXB
gKRogAWBUUXAKJARDnCE/Tv1cOEZ34R7Co2DPVDsy+OZZjScqLKu2kUko1oaxhNpixmnl99oo63G
pzTaXreD9Yt0EUF/wuL0kmZMsCuEYauIqHbsC5YSnwLw6aUvychJC3kHyLjCIAYHuzzg6og+2MPb
cDN25ua6NqvRyhQv6jBeb0hlSYxCiq4FOHHJyu7GbbsvsLJtxhZv1J36tI9X6CKL8XmBqQ8mSdFm
N/t405eDnYITOs+sITuo4k0DCvHryvHOj/F5lWFqpMX4sJOlt6TZxQGnJfOHWPVLIY3xbWTUmnEg
+EDkNL4UtaV8nUBe5u+kc55a6QEQjzvU6LApzjvJ1RkWU5JlbNurGuq/jGpaO9QJFlBokkGDVWXH
9afeqhS0gAwLrzE7r6xI/nL9POkf/fD9LkJZVx6NcT2MdBtv2gPVaIu0HlP7LfeFsvrZFmIYd175
STpIBLOFYnAnl6dx2F1XYz32LgQwrrzMiyaXzIlGesn1K0w4xQ4Qk/CWpjWy2gsnT3/kyFw/OxX9
OwlAKx/4TfIsw1BOi5oORSihucXggZLW6/fGztjRaU3NrW6w2PLabbn3YNUrwk7+k83cuzyb9Hj0
8d10souEzBJDqx+Dv8irqTH+J4SxSBmgXkNMwQuGTgeBi2hxv9u6XfySwN62IJDiPggx2pIV9+nk
JB3H3a6WURcqsFwqRag1M6F82cO+d4zUyp3xEN1TPK3g6X3qGuA4w1cTc2J0bxyUcH9HgEvZdVQ0
7UD9/oE9pkL3bJqkHjw71mTTyev8JgNg++Ti+XDg7Zetp/YLafTIF8GskecmGwpYxs+ptObUbsc7
moXWJ9+OPnHuAL1XH/zHQhoTOsUqkYNRRYZNvBEEhUjqM4s4cJWDQ7eNuJz2XPWYANopU4ptL+Rs
VW0Z+xy0BfpGeKoBM5Oh5fo3+AbLT8eE0mDo9do3EW4KcyNM2PsHQB+nc8bViLnKSaanSa7jDlAc
tNnJAdyY2elBdPNN9MCNMrwPxtxpv5c6M6cOn5alqDHGDh5Fzs/CFLeLQfPBP5sHoOV+N8ZECvxE
EX+5yPhBCqzwIfBGYNfUnyQQukg2TRyN2eox3mDeksyKT7z+5+o+3uUzflykVyqksiVwB4b9SFtR
P8RNcRcC8tpS7qqX7LEGi2bgDuCXR3uZ+y5cTS9l1TQALiUBHJYJflOv1WZF9500NMJUN9kkXvzw
U3sC+FFpA8VBwiEHnFxpNUYs5DIxMa6kpKSlGifBJFNjbgJI6HkzLDwhzIugKqtuVALM2vXakwK7
xaAvb8V+ddjCXCjCuDQi4NuOEx66shc/yhuUUm0wQkiYtyVWc6QfDyg3vNWdNfZVuO3LZ2NcW0Lq
MqrBDf0+Rai6oGr4Ttlzu1cgZWwEr8YGi+nIW3PH5c5djYoLyYyPyztRkLsCBmOEd6ZWoqSac0yD
/oWP9/KiG+PXutEMfEGFF9Xloz++NuRrIzyavEb6aoK00IPxbL04Bg3JcYLxjm5vJ57i0VyMuxLK
Oy/Gpw36NAhKDQ9aO9mzfxdhfkPYFADjujFA6Em2gVPw4t662aNvaIoy8DlZ8EoSSoneEXyiwe42
kzdiZDZ3Q8e0teNoN0cJK75cNTkyP+BVpoLeZAFyGflUYVjkWD6Y96S04mc6ePSe5J7Et7+BbAE2
53+KsrCVYKJTwpZGQFXKd1hj2QDp+pyoJScKrn/CixjGVwXRMKqjDmC8afrsa7sm2nASFZ4Axk/F
eleHJWhQ0UHEtIWFTtdrAGIg5Q4mcoz3nVXx/P6627+oRH/RIhFTdTPOZ4LUqBdaiwzHLPg06F/Q
cLbCjteZWTUNRQZBqmmaKPIz91kf/ClPI1T5ox9kHx0wm/A9fsuOg9PtQuspuOFb4+p5KuBOF01g
eH+gKKkjXSFyjHcy4EYB4uP2+d+8TBcCGCfYCXqVKzWqZsOe1tz9XedGt+mee6to9P3gChdymKNr
ZcWXNCzLvpfCo8NPgiNKxCNvVc4g/+pEhbmQxThEdaa9xwZtpfZFMi3tc3AvWI2defkhe5EDhxYW
tDc+EMN6KFvIZRxkIgAhzhDwsSRlY+aW5lEXmZz81+kWzbuDSt+sN5ODNSD3b3bDFiqze/OBYMx5
bOINKfZYe75RI9MyzXPVfNJDHt4LxyRZOpMwIsIglrhwilRuagMb5bLoctwIx1p01k8NfhLOMawl
PdY7devviJVQ0Cw8Hv+CrxxvxV83jJ32HMiUSWkN9Ke8kh+6PHFBBe/p+uTKmcR56K+mAwtRjKuS
9CqYjARa1YYnq+dAkSxZeR5GkyNn/a2zEET92MInzlNryAU1xP+4ofAax2OATr0BbWx3/WPR23Tl
ZrOsDGMw6MbQIv2YpMfUd2dgjfg3SaxYgfFZ5o6H0QByTRrjR0iWGEKe4G4TrzhnmOTIKDYn1nVR
Bpq2zaF9va7dussHfa9mEh1tPCag9Rhv9nX6tMrT3u4wCz8UTqDwwib1DB+1ukhhLUPuhFEsCCwD
odnuj6XbvgPKpo7vBF70OIFy/sc7w4At7AyOuaxGULAt/6ciYy2pCDRyrYS16NUWYXNsz/r8Wibn
gHCa5Oue4yKIiTVaYwpzkeJRPKMSRM6GeP9v34qxjW7EQHoZvfvf73L51BiJFfE4NXiHxcSWJAl6
JSlxh5s2tarqc4dV6vBGN0RrHnjEOn8IKJcDYwJKNiaYXVXRMVGt6Cy4aQQs1WyTPdWH5BR4lClB
xW7ztCtuePUtzqdil/zFsA/B6IMJN3V2MyxS95xEdL2SfDE6dpI59+duACOOAsCCekfDc7ApDwD1
PUubGqx8vOY45xoTJqAo4Pj6aeOJcKbzeob0oCoC7xrzpDDOQsEbfVAkvJBaR9uD4O1RABxZdmot
8UbubN/CmLsb8DY+1v3vLyNhF/tNUL7FUQnfMcbECufJGvN9G6B9981oNqXAW2DkWQbjLQLwYlbo
G6NKoDxG2etMPv3TJSaskyhbP81TXDC5+yL3APvr9jov6V0PxJcjYxxFG0gJ0WI8K8N23He66pja
j1xOXF/pOcGRd1qMu1B6WRgFFcMKsv+QSM8CL9fluCN27ijr+ylJ5ZSelm6nSmsFAGw1DqFeWgOW
t65/Go4y7KSyBtueBQGfXspvwiSwZh6BIef+sCPJoLMchYly3XSab/tJZydFbyvSy3U1OF//w6q+
hi0NU8MrThkOKvlSds95eOo7HtsjJ6azTXx90sac1IhGPzkCEi/ahVuMTXnXteEFCXYpv6imaOjQ
OcOTW9xMGOMAZhbqzditUbEkBSREpLIooAGSs/R45sdz4+xyfqcB+KAGfZpjPKkWxaQPNr1VvFAK
phaVu7+rq1/Chsp4h1FQukL3cajzTY8MqfP6N7q8l90C6c3mTZT8IY/+5SfYZX0FOF2mCnx4YLyF
j6pLh0v9bbZTgIwYbnhpGM8sGVfRV4WeGDSzLY0vdX1nRL2Vl7dNwWu9824xk1S0NQnaMMWLXzuV
O+lFd9MHw/FDyzxRvKB4E3/nmShHM41pT+gkKpI0h8Qy7d0+IK4/Ba9CAuqZgJdXrHoQogBI35RF
EzDtv798UqXuagX4zo5cfYuHb0nzWAzPnAtHc4UPyfpCBpNLkCYZMIKGgCtsZxdz8tvEns+qJzqU
SF7bXJe2+rUWwpiUohrIODYCCoMats+zIbFbXvt5fSJiIYL+hMVrsQ7Trtdp8/adAgSeQ9qaZ98d
7XA7nko7cP+CnRy4OJePxKQQWdjHwIqEA5aK11KCx2p2tfD9+rnxDIFxFHKTp2kU0HPr7s3wUTE3
msq5SbxPw2QRSRIRxaT18CasrYxgNcjgcSfxRDA+QZiiaJIVpA+jaZVf2yPZFF55kDz1LCRYYoOZ
v/Eqdatha/FxGPfgF9FYVRPyrzy8LZJ9NYAT4LaKngbhRlY7q6gf/ulDsdtBTTb6EkBtoUr7JoaK
RdRjnN9fl7HuyC9Kvc9yLUw8yyu/7ul4tnKTgrFH2mrf6B6oYpf7yOU58tU1moV9v/+ahTRVUJIq
bHGEIqZ9UgeLZN7kdjtxy9tIWHWsC7UY52CMmRpqNPSrYmiHWLAQBnUTlNsW7vwfT5B1EmqHMboR
ogY7372j21ngjDvS6YrkhmeD62avoXFmoOrygbNWMCRDaFK8Pon6oowhGD4rjj7rVv5LAlsvbWQF
0/IBxh1j6UclH3wsUATTOdTvshkkliGiYca7yzQsfAwbF5FMaIp1OeyADkzHs3tnxhQHrV0pJzqA
kHu8iYo/2OBFGv01CxtsuipJewGBMG1Az43ROt0rSWQnijuVj5JwHzW7tONh9Kyng+QilTHItNES
rddRTCUJKJHyDCiIkgWCwi8dtozc1s5Ci3cH1ucwFzIZywzCQgZnBFLC9OgD+hCYDjvTky1aRfi7
hHAhi4lcsV9JRqTgVOlYh+I2mMQxduqm2IFA75aXNnE1Y2JYO5hlnRmQJmU3lXAbDFt/Oo2R07bn
yEytcNpm+lMz8wr8vLvBxDXdIFE19vDI6Xs/+eewosx1XusR+mIrTGxTdNINeTmgxl+hr9uF+yJO
9+ooct5HPDFMPJs0cwS4KUZno3Cnd5GlTbeT7jsc97jasLgYhsGkuKAlNsfZhxSD9A+VEHySZGCI
5fWuSIJvWQ6MWO25ncvHQS+des7c6+I5/tJgXItRZmOrCCimaZPhRKK4lUTC2WZcn9hdaMg4lClO
S19BxoPpENE29qFNNyCA5uuEjnTWn2abvIAjbBdKHN3WY9wvMzEYl2I0s1KrA9ajo6azW7N0db9x
o0b2lLS5u36M62OMCx0ZVyImZlwZKi5ceGydeodZisqqD4UHlJgn8o4JmrmCB7TkjXwX3SivfExJ
3pdkHEwTN1KTZUhb83Zj9I9G/em6in9I9i/HyfiUyMiSWB6gYrWhU5J0TQivv1fMXT+r+8IBw69o
Xxe5egFVUVSIoRmaojAXUOnidBoMFNv0cFP4P0jmRsHrdRHrWl1ksOVqKZdNI9BwAUZjPNVBJ4Lm
pNvm8XQX6cURfJCHufzh1+2m6+ujrNYAcmlIbQlZtVGC9vv1X8NRmC1tR5PRd1qAIzbmmyn8WtUn
IX67LmI9oV0ozNxGUw76ARxrPzt8WGy0sNJ8KjeU8eJ/CET0r31IXRbSmDuoGllXgowCFB/H7gfC
nhc6ZKfcBbfAc+YOsa+HvYU05hbGAyk71afte5cG9BF8SaZHEfJymzc8wvtU9P8XWZLqp0oTDxTq
p/P07py1+/hvMMOxGPqf+bP1bD8nTeFPKJpqmXpQwNuq+xFCnvEpDwvOTVt1lQtRTOA2hiEYEhNG
QRrfIaUrxIldAVE14JEL8Y6NCd1QR0kagopBGaQYjW/dEcmd/+26jfO0YfyGOYSJLHQIOOl8Tvvb
ePg8preTzJnp4ajC1rQjJZazCBS/jp8fBuPYFucu5YQVnggmOjd+QtIRw21o+3/pqnOGRrI/318/
rFWwgYWZsUVtMRKVQorQp+72mjdtgCLyST+nTmEndm8XO1C5AO+otGlenNvcFy/HQbC1bi0NBxDI
wMgnrz724O3WnAy4y/OGTovzLi014yveiC14yy0W00ldYDsu6W29qS11yC1Q5Uz9dzH/R/NgHARp
MFnd4Gyd2XgS2xtfPmY84MfVkH+5tWxJ2zBVKQpjPHb99FYSbwrDvW4a64+yhQDGLcyxUUT+/x+Z
AKYOgLBcFKtaq3OanYyiJe/1zvs+jHcwzbRWtRI5TNYe9fE5R4XPQLhI9mVnWNd1410txkcoad6S
gFKpS60tFJah3io8HrpV9EBU+bFWYhAZ/zImkM150sohUnuRMhZhkN93dDuyiDds4JswAkvbyTcS
vVqeuvMDK7b52BN/CIqXX8HkbRVQuWapgNEHhk2HYPut+CB+BTick/N35Gg8/3jDLsIYi0nGshdj
6nprILUlGGIrG1vBFsGM3rzYWv6ZB7v8B/U0U9QMCRUrdgprjNN6GHqUzGqHYskmGzJgwUUDlHrt
yTzko/UBQfUijckwSBkCgYbQHvNdvesdChvSHihVhOj0NuD/wdVkOrzn/LqtXoQydlRq2dQpOa1I
iyfBHG0/8DIl4qQA3INk7KQMMAroEzzetQGIBm/gcO/6G3ECQHdwJ80vyfSSGFsV6MbXLyJXLmMy
Qw1YGdLBPpXUVl1l24OP7VX1itt3otCa8xrlnSXjYiY9LYa+RNsx659kX3dybOZHKlep9bB2+WSM
e9HrudOkEZk8BWSkKyWhoznkhuL7B660u36EHJ0+lBC61Me9QDshHbw2fRkBVlo+XBfxh2fDL4XY
QkEyFmYl5/Bl8c58oan1eKcB01K1s4f/YSOHpxE93kV2bZhgEFB6HJ/+IN5P9ugkh+LU3ozbchv0
Vjnbqj1tufMwf4h3FyWpd1uI7WW/SDukp5jCGZ3mHsA1Jwjs3mHqE0d/TXjDt9TaPrrLi0DGnWji
qMLy6WKE/D0vKrstWysuJqsMLMVXrJLLRL2eMlwEMq5kNrohmWvgEOj1iyCjEmhyRqhXQ7iGN4us
A1IB+Ii/H2FqoLEVq4irwjSCu9HRA7DMz6cKax7dM8cmV4ONplDAI00xDZG5ZHnUSlpPOTviXbtr
7DS3Ejs4al8p1OrwqbOCT9cF0r/34Wtd5LENp37uSr8YgZ9D8UMar92q7+syvLo0dbTXxLBHmGDW
V9Bg/GF0bIWT0etuLe86rsdftYWFOswlS7Dwnckx2goFQGqVh7HhoIHy/j5zm6a+7QgZe+DkJIWb
xNJ+woTv9S+yfmMXOrAXaCrxbhUBfFs7zbNs53i2COfWio7hPbYzXf0bR96qY1rIY+5PnKJWpSOf
coIfk12D5BcJB30vYQFscINvlDkwAFfjP0plQnPetF0QpdQidrMLbm3s18VvoJBH5kEpavJN7Y2t
c10oT1MmLBdh3Moi6IYd0bS7/ChHzjxw2uA8Q2dicTWrrdrRbn42TYfCbJwiqN/arrNiQJVd14Yn
inEVSagAvl6lU6nxk149BMWjRuw55E1Ucg6NhYYCwVU+pyOi5Dy4ebw3ZCstnq5rsr4rezFBFkwu
bsy2ECpsjUaYHXgufowOhmA/j1vhuf4h2bUleRIYWH+2sXgPaM6VZsHIk9kAks2M8k08PaTSXf13
i8AL5Rif0Sl61GJqBR2QU7wbHWT1IWalregU3ij3YD9/kTbANM1PKAXjkWjxaFh5+tH/XyQA89iE
oh4jHmvBaKmksUnAHc1ej5C/ohaLTN7IbVkXEr7fAJ43lEQtDM1gQExzZtVClwmXfC8c02N3+Lta
C5CBJIJsEPBvzJXuolkA9sw78sDwQ3dntGHqTf5M56b/h1mG9bO8SGNu95BXeReNcJXaZ7InmwT7
3Imdb+nSW3wAaZgjcPrkCk8ic8n9ou9kpUPuUeapZBlFvdNqFfy9wrnsg3OS5Ng5zXZF7G/JWJ17
EmO7tr0N5i+tFm3LpD1mQ49mfr4Nw84DMIUbFIanRJ3TV6MlGvFuLl9Gndylem1XPsYXhPAtLbNd
rKO5U2dWSJTOVoT0c+pPCceBrb88AT+jgSyHAPGD+XggVW1UnYAJrXf1F6T6rr9XtsGTWdrSD9GJ
N4Bdvx+2JudM1xtbC7HMVwxgrY02Y2dL3Iub7il0dSwDYcDLBfEWBu+3AAo4SnbhDAcASym3vZt6
3Cf+6mNq8RuY79oW0tTENbyODjBUE3ZLHjXrJ+ROeeIOitL06kP6dZHGzhxOAFQetHdIifpeq4Nd
L40u6VOvFAKbzKatqkFhVyS12zF/sq8791ULXshmUr+qEPMJu/p0y7a30v6Y8djGVlPYhQAm54uk
Vh20HM4n3lHAaMAmeYLXghf3uh6rcXAhhnHjmhnpxB9H3MSxclopvEv0wFKzv5jZBDaiiVEfTPoA
7YwxDDOdKzMQcqCADuDOw9T6rEROn/JQ1Va0WYphLSIbNVNI5gFXj8jbnJi3JlE3Qz57/+dD+00M
+/ENsVLHBKWJqf8ST5OV5w9z/3hdxoqB/SaD+f5ynmNcXU0BB6bcS4htKs9hrCRavwlgvrwOGnPc
VfhgsfoqiF9Bu2on6raJ767rwfskVM9FoNazYpa1AE8/0n+ZkMZNLepGD9dl8FShv2EhozH8Jgw0
XEaUpZ8BEvJEfInYIwlswBm8/Jss+lsWsqQACN26XyBxnJ+74EdHbqUZ3M5mvLkuZ20Y47fvw4SR
XO3DhGQwALpbQAEp0e/ZRp7kxV/GDd0yQg0a9Ci8+acVv/ObWCaMhHOSVIKMMFJUgD0PHlsEEBJZ
dX9uIq8avHLgsVjzvh7jG3TQy+hhhDfTXL9k5tGUCjBFOC1v8WQN+2SpGTsPmI6ZohdG9r596WAk
3gk+R/tYtBo321H42eRtALrA/fXPyLnG7CZ1UZqZMQYl2veBZ4pfyvDb9b+/Nhbxm1aMn6gwsJnq
lDMvK/Wz39SAJhx3WTCc62I4jEPngapvg/FiS8fYVZPW+xJQ4KIye3KicBppq7qaiqKImIxVgZv4
+9WYpymTkwarPVnrH30fNMyRwfG8a2UEE2C7v2Qw1y/sujgKJvS/c6nzBFn5rNXJ1m/K21D1H0JJ
PnW+uDFn7SUK0c8oy2ObxaWFCVTOi3itzPrbD2Gu51TUSYm9LECv/xg2QIM+CZsUbEyAs5G3+qvJ
+cy8o2VupVyXRBCVBMhWaWq1qAJJXzh2tOqnFwfL3EKtNYbUJJDQu5KrOIUHfCnxwX8tD6DIBDHH
9CkHCGBmccTSKMPkcMtjZCt1M6aJjEHs6ThWt1FcivxCcvvraNNzbFBjta8LlOl3uSaQid1Bp3dD
FuLdGkuZM+jFKdGG2dLV/t43xA2IQt7G1PfaoXCJJh1EQ3jN5/FLFQaPUty+NjoQNBrjqc98y0yw
bFWDFK6sHDP6holDLxrA2qu3gQXms9xW2/ROm3nt6vUbf/lS7Oh5GE1VF+sYaKEcS9IL5XkO9vUh
nZBpNzuyNW+zt+uHtuqhFxKZVME3e7B0U+sDI7E23Qjkc9Weij7iGMNq6FmIoZdgEVpjU09yQcGV
oksqOZgEKYLm/wByxJPD+ClN8MNYneCnhn12ME4a8PbkDZ3hxwLJt3ZLrHlfPteWbCU3vHvME824
ryQQBTOfQIpBVQSPz07x4m3m8grT68nD4ihZ7yS2sV9WNOw80NQhBBOXIlrmGQiGKESSd4SSFCjl
Dpfqhsaba/eL8VQGENIGsZgo6RhdZJ8PceFQ2FXDDe/ygYuay3Fb7zW4hc1IvmgEgJ1BejnMp1EP
3GhOdmQQv16/AbwDZeuFGOjCgE+MKyBhKZHY8FO5VcSOcWtuKqDNYEjOTp+imzrmrrXzPBZbRpw6
UvlZA0AnTNvvijPGOfc0ezGARPc9n9GtpBCRooPxH0e7R+u+tsvNbFPE8iC3gKjGW1ejX/DKF2ZL
i35hgu4nQB4VD+pOQZitmtQTahCvKb2tacZmGvGhr58/J/6xPBVFNI8JmSGzrG4yfSvzwjknKrAs
h/VcTqTW4HoiA4Atzf3QvY7CYMWTY0ri5rouHG/KlhXFzteiCD0dZ/KzBC8HUbGE6Dumu89x3Tz/
myzG38yZP4IACmbbSV6YVVY8JsAOeBOEv8AWX8bxdyNe3EN1UjEVn9d44Au3moQRfMQiHkww567L
jGshglY2kgBlimgbdo1Vj7sEE0HXT4wnhMmDsiarK+xjYhRI9KQYYFyHWXWui+AEARZ9rlUbbAuY
cM7YFADDn7Rp9NqqxXtd+ayInSXFD8JfEBwvPw+LPSd2kzBMI3IGsxRuEkWwRVE++/Kwva4ZLytW
aHRYmIHU+qTVDNQ+u/3syhtpK942DoUOxKoOdwmP86lY3J5wApha1uDhqGbkhyZMYEsBXjoM8d9M
4r2avVAqyNBCT2eENAN4H0pqie1dpP3je0Khyi6EdMTPY9TdaH/U8OYdGNR2+bYGwQb8+gMPKmX9
LXzJDxTGL+SpUvrdDCunYMMEHIbCJnaHGO3YCbEsceLTcOAm+++R6krkUNispBQHMxwwHkW5E/Nb
yp1IsJzQHlLQOeVvnVueaxuTCLsAGZF+y5vhWA8imq6B9lTHN2OOGNX6eQ4U5H1RNVmdHFp6ySnC
/+FcLyKYc+1KTRlJijhCwdOJne3pIOF4wHtGsrtd6wWu8u36lXu/uh8P9SKSOVRlEMGpWaJXNFbF
zVDWL1oSbNusowMdh8ko94EubFHR+TwS5VlQ9K2QEhvYh3eDOgZY0y9csDK7iW5+BupLh6UJbW/k
xUPS9yezmWJLKVIv0IzHpBT2o1Y8lWqDQJU89nJ3akHsYBSpe12l9WB80Yjx89VQytj1w3dqDQ9M
3+9LjQL2r8uw8OqeV37iWQXj8EOxSPqKwChjcNsPx9L/cV2bP5QsfqnzYegr6PtczBG2tJN5A/Tb
U+K1Vvis7JGiAU2AN2O2np5dxDEP3Fyag2qWBhTwhnzbaE6jeFGwB/YY+KLooBInmHGOz2A8fiQE
ZRBGyE4TcpDzm5QHJMD7+8zbs9eDbBIAq++UZr2p+spNsoKjAr2UV26QQX/CwvUmrZb5pRLDGeZv
GqYn+uOMzVnekM0aiAti8OXDMO6nKeRm0HTksA2QX61613nFd9+BKXwxPxvvrNPx3txFmKXnNcvX
A+VFMuOVKtR29KFEzdrs1DPIxbZZEd+KIP24buk8MYwnajIjyQFiLTuB3m1SzT/lHVLbjper/6EA
clGH8Q9tD6zHJMWFEj3UW3wPLWDXeDR2ZQaYmGZXAP5c4hFg8XRjvIRW5alYDXi4D2NzGEBmCcSn
gyzyvtQf3pm/dGNZRFSjFrRewmCjMJLCKtHGEuvASYb+2CixQ4RyC+LynS6rt23QbOVwesPg/zku
/aPQibe+pL90iWrrSahyUjuOWzEZt9K3QtwPtB2Rh+RzM+sPmJ651U2UTcrUnUmzbRv94bo9ca4+
SyqlY9W8DnxcmEjx+uBk8HiV1/Pwy1kzrsWPKy02E5TOzaRDUldsUMC2fTN1DVW1Rk3bllnpjFGz
ua4Wz35Nxt8MtT8Ec4mjRNw1sP0WO4LdxFb1IrrZMdwmTuTwYBN5iYlJ7Xvh46pIm8OBggyHpfzg
z/oGsEdg5M51O9FSVzRVh0Tm52RM3VTOt12W3Aatf27mwi3K9PuslZyRwz/kgpfDZ3ySqepKr4d4
kTRD+phlemmXA3E6Pz8lZbvLG7foWmQm4042asxrVGezze6HqN5HXfCtbJPTNGrAR8m0u1rW3ohI
zlJTO0qhcUb6OMGBxYOeVXFuOgH9MJJPzyUB5q9g9lYbdTup1TmWwZPFODa1IYoy0wKomP1o85c5
8q0y35D8L0Bql5HIZJxZm/s5EL3w1ogzzCaS7ax29jhiejp/um7q1Kr+HFkVlrSiF4aklEx46tb0
ROnTUDpC+H9fE1joorBoUFrWpSSJkO6M8ROgdKw5CyxTkzhPwOuuAnArzPUR2sKYKzw1Bewcm2m8
LXvlEMfkOIwVGE0be0791GqK/u36AXKSR0VkfJThl10U9Xio9S5wUpz4xtygKv5IKcuBlPzAn6yn
fvzaJ2OcE8bqIsEAz4+DwvgeDNundg9GE0wphhvetOz1kAJKj98P1UxBRicb6P2oyqYrNnhbmNO3
sHkjzZ02JM71k+SZIuNvQD0AfiTa3zKGz7PSOnGDIeSh965L4fh2bDn9rhNeTmZiyvheo6vt6eZ9
ZqPWRims6BnWnvTKm+PgKcY4jVyfQerXYrSmind58mj4N362u67Vdb+E9u7vSlWqJA0YR0KHXihs
bcyslOwADulGMsfcObqw3cBqnqocbyXMpEilCz5JOwfYxTzKvGc6heq4YuTvm06LaEjaSht0jB46
5uiGujdqb0oyu4XmxclDoVjd9LUbvl4/Q55qjAeJxzlL4xEiJWOvSZXVoVUsqdZ1IRw39e5NFnqh
9VL4tYqXjOxRFvQWBaRmx28v8XRhfESipLGgtkickIqW81sQHgbt7roma+BGS7/+ntAsVBEKLPDV
JRLuttmn2dEsHn0JRHTVrvCfMi2zEgAip/fXhfKOj/ERQWI0gGTEOymuxb0UD891OJ3VrnPl+tFo
yE0dKY+GEnFSIXpa14yRcRkkVGfgYGHiPVGbDTGNbayH2+uKcS7w+9N0cZh9GGqjATQJR0iRu7Sy
1RHT6rNznQYcN8tJNEE+/7uvSOQMu/AiHGC8873cUd4E0W4cHfs34jY8UUpkFPh4QjlHyHbn/Cya
Y5kOY/RusEWrE+MLKGaOgZUcRVcB9pYUWwWvbLB2C2TUyUUQTGLalzAvIqwNtgVJYS2ogN2HM3oe
guTGfre5/u14YhjHUXVhPecCXkHd8ORLhyh+MnnYeWvmsdSESTKiQqkEgAJicCd7qCrBUmVi+SRF
85Bj6muz0QDtvJwZ/ZALQwQGW95GdOlMvyk2I7I1GbDg0abeJoUVnsHPdFQ22qf/wULoKbGXbCmY
nvJCcKtoDekkfKwitOmbK3T7wtE3ikcZrDHSxtuPWLNIWVQwvQJCF0lkQ2ZSFX4vN5ipN5RXtfpa
RO51q1i9ZwsBbKic01Jt0TBACMOWRWQNG/8dmVe9V++mDnWQ8B56HXiTIGsp21IqY/NTDw5hZUKy
QcTTFN+S6ZSQT/G8E7pjm75dV3Hd8H8dITvnks1NnwoqZPXVScKwydRuSt7k6Gq+tlSIMX09J7Gm
UZcPCPIbyuXSH2KU5FwgiH0dHGVTnlIe2tVqIXApk7kEEhaPSEvrGq37c0SCgmzFoaW99pi99jQ3
e1BeS3uwkk+8tbj1m345U+YalHGYyfKANq2Q3QAMJ9dku1J3YDi2/ubbgaWTGIphKjoTBYygzauJ
jun1wJ+YXpTCM6O/eJjL4i8RbFldUFGNMgmSUr2Rd1hgtDFcYyF53PZBwrts68d2kcWYfRaP8Swm
CGq1k33pd5Q2LxOs5PvsdZi8MA7Tp/CkPPIy+1UfIoHpUDQkWcfKyO8+a0i6JmzoFR/Tpz75FA67
6x9pNccCg/UvAVTthVOMlEYU2p9dQFqO7rfRDmN3lICHk3/QFOaD910IYlKcwVeNfiqxFwImmXuh
SndjHdwUirwZ5agAdOXwhaPZ+tHpiiHrGvgz2CX4KAFjQtMhp5rsyY620SZN7P9H2pXtxo1k2S8i
ENyDr1xyT6V2WX4hJLvMfd/59XNCNdWiQ6yMGTe6G2jAgG5G8Mbd7zmW42MeZis/Y4kKK02RqL24
aq/kT5mco1YprrJRkM7mneXmsen2ZfwX1inSP3lbCzmcyTIUFMhqiuXmnO7j7EzIXy0RAUaL7o8z
UYOvNmCaIkDpx3odVjdsqRLkYGtoRpayOAan3WAZBGxAClMUnj5apYkt3ZuejI5p4vhu/B7tB3fa
hwcdQ+7ZSxy7AhVZC/aX8jnln3MryjQL8qeDUtsBAIMlcMVSt3LxCjxwr4+H4BaYGo5/P78OIsS8
NTCN347PPQmswMnKlPhwAi4m9Pbz0fI0u9hjsP/yR7GIAiNCGZMc5QkkgtKooiKHIx3LfYkN/FiA
JLBqHT//Po+vNY1NK/U6fCgAfb1Snx3UCh5SrbwPs1wQE6yHPQtZvCUe/DmxOsjKanvcEEeyuzPQ
KWPHIk4LAjECToKJ2JPoca/byoVg7nWjXOqTcYC7KX2pskd0CLKhewwLwE/EoHCS5+91FJw0WXJA
/7W5rquiC+ZefFhUGQaN2QVLd/p06obSbtODooqmsVctGCzmB0SPpVPuSZqGLk1JjSfRS2cj/Gmq
nWeiQnL9MOuar2q6oQDB31D5eUa0QFOLsNXdOQXMkbqTPLLvvqFvh50W0ajVenyH+MOiDOrCoFwg
Yllt0mQ+kCkbTJdbR4y6YM7XcLsfDOAFHH2BMPJfvcRPiV86eBheUBsZr62Izrm6n82j2glItkQi
uEcQ6r2J7dYAcGIteGBC6mDp7iwVvcBrr1rIxUk4lR9LJR7GGWrHeNiSAyg+t91ePI+9mlMsxHDa
rShyEZgxxJRJ56baBPNh7nqi3Wad5VG/3qraJIgd13UQcQGgvlC81PgZzNkopDrsEFrVLqtSgA/B
dyo3vEHAv801gatZdaYLYex5L8IsJZCNprQQ/UTkkvV3sfR8/UWtmofF3+dcCfgj0omgr+ca45vW
XebmlDWPpPt1XcrqbJ+yEMO+4+IYSVQRxWjxlNrNvIEBPsSudUMuo5d704uo7fYBZvglZET2QAxU
GyzT4rWiNbQ8ZBO5VO0f0qY6VH3g6ml8h1D/rPkoYXUj2JAar57STdXVm3zS7KqRvg1Nt4vG8tyG
uZvPQKQDzG4ft26bap6Z9O/zlOwUKd5nVn0ZutouZuL51LejTvZiSQ7tMB5cicaXsrPsttL2OdsP
MaJt3/bHSMLuuZKfLV/dSqb2VuitO0TKJuqkXeH7YAlp0aRR80039BgQ18i+rsp9FUunqh43TdiL
gLzXKyogQwduHaD0gUbAfZUO05zjgNTEuJM33Q2LYvwNZiHL3d9tG6W1pZ/DLhA54lWlW8jljEMm
67o/V6gBM/SHBl7Y2BsAzpOcYKv8ABn7wbgJLrIg0lg1fAuhnFKUIGnUYwumYlIOLSp8FS66EdiG
1VxlIYMLfYuoBIj+jMKzHKauBawYzJQO4B2WhndfhEy6ahkWsjiHG7XWHMgESu4DF8QHeoYlZHxn
V/LlHenUAMKTZmhYpfxdP5Rgrn2JFRvIgXFGRR6CeaAimHdAHgEUNPYDRtW+bilWDfpCJGco9KYp
S6g7PKBuPgMY+qULW0dR6V6J6iepGn6ppqiwuH6Rn6fk3DzSZz0ZWpwykfutmvu2ofwBth847P8R
YfG97JrK4VwgwcMmp+7M5N2sCxxKkLiuKrihEJ1oqBApBqcQwBgDzV8BkFXik72Randmp3qUKII6
7Op1LcSwx70w5TSt6kkx0Az1reE1K+pdJAeb60ogOgmnd3I3q0VeYcYgSh+k6ZRpja2MP/47GZyi
kabPdYsNZYXFawTiteQwi6BB173e4qo4zRpJFRGTDeu0bgm+c2Dhb8pjBKLidiu5Ivu2BhlkISz+
5/vzO8pmok5WUmCEzhxaFJhqH8i3beg0ffBO2sar/Ci3CfWJM6vSsQ2qXSap33W5dlNTd/JSB4Yt
xoyBq5AF1baPjUctMX5ev/TVqHDxEzmHE0VNHMptiIEYrLA1KBph3wpbeqKS0XrCtZDDOZhUNfJg
MhvY4VR+oUm4zQwZzvx9SMiNUeTAPA6gUkX7zWhEA8gC3TU5NzOZ2pxOXYs8qN125aZEECFCiRG8
QJP9++IFwnUWE5VhI6fsoQ0vVH26/pXW/74OPH7QcAFulTtCWjShTFkBLEcfRzWPZfd6XcD6HX0K
4A4w93GaA+0UAsaHIE/tlJzzVBTdrAYZxqcQ9iMWt6QrpjJjRgkTIj5Qrg3dViXdbvOHIhKsrv/L
M6eWoqgGJYQfI8okS+3LDqZEwUIEHty2PraeJwMl7kFUjlmvYSAV/UcWp9m+r3fZpGD0jUFnsWVr
ZKSDPd90oPq1trk37PS9aGlvdZBIWQjlFUI1xy4gOGDj9S4eld2jXALccGpjZfkCqFNBqLZuJj4P
yelHEQdFCG5M2VW1X1Z67trXajacPhzsSdv1E9i8QyHm77pOfsrk1MVKNaSNAdSFbV+ETnfOf+q7
ZNs7mKcN72Mwc8ZnpXauPwSh6vDOVNEUdShQGeo3jApMflFy9HMA98fA/jQhNPr6y/48JOdYzYGU
egRATVfS7jv/py+CshdqCudVm7rWqrbDeeLTvIl2M8ZIWtuwFUyBxZ6Yn+Fjt/JLhLrQTM7DkqRq
YomwytqPfK+B79Pf9o8M1h4F+/CDAW/2pLOE8h7r5TP8rNiJTyJ9FegO30+Nm3KcghTxykR2M9Ze
+u5eTUSle9Hd8oNH8xCUlOSQ0nh0C2wwMOtor5rNYLexHOSK1s1Fh+IsDY26pmwsPHqV7kL6qE3H
WAirInjo/MxRF8Nsqg0+3+CgkI2wwJt36k3oUne8Y/QAwyVyg02M+cHgIhr8WM3VPlXno/q38A89
DWhkSIjJQz875/G8S9LRi1TdtMOsfA7CoRU9dmYmryjrh21fSAwt4tNGwiRN5Q0e8RIPS7XRNgEs
j/lL2/kg4xYkU6IjctZlbocIi7sY6UrqaEeHBPsb5rltY3uoqgN2fbb/nTX7WFBYHDCQ1KqKfJgX
fM7CZrDphmuem5OKDXeGOXRdnEhBOVsjh76klyFWYYFyVQ37/g9XXxeOjx9Iaial9psA+jmPD1OR
2zJgOLvH68f4l7j9P0ZZYQOHi1trlCozNBY+UFDd525T2e2xcisHfeIYePODa2zKbahBa8rRxj6H
QEnWRwpMRdWpqslUNTgbGsQ07CmjkQv3TH64AXv3prWHM5BBXjoQWqVeclts0g49IIHs1U/4KfpL
yoIuXl2qM1qFytiAbknbBEpaojwn6oKIBHGJh68FalmzhCC33qbylPczSCP/uv4hVwPOxWE4g6kH
TVVHOSKI3q/uUmU+Gmb1QzN/pb1wBnX1YS9EMUuzVBnT6nK/qDAod9IvKEJvxmN1pnv66O8A8fMW
A8fBMEGlKGqJiK6RC8zSIpaszojggqJ9oNtl+RIkgmh6NURZHI39hMXRpiGeaVljnoz62F/WTM+Y
gj9qHy9k8HZRop0WNLBT8V4BTYdk5y4o/+qjeu49H+vElTs7xmba9YMNIIyNaKFGdIvs6y6OaPWh
r+Ulau6yduqxE+7LN9b87boyrncpFmfkrCMWifUoY5ERY2mcnhgs63yYTvU2PYv6m6JPxhkQuWjL
MAkRmNTkNFU7igjo+mEEAvhxHblSZW1soXZ5ptuRjJHhsHq6LkLwTfihj6QdWqMyUDzrq1cMp5Xz
ZSQia7ce7X9+E37fNYhMYAFIsPTadnpu7vzb6TYI3cEN4B/jv8pc4CBFlp3nRjSM2vdNpmjTIXvz
D9EB87SYpvIqV65t1dOOEVhMQIvqTTvRfoboPjlLQUEANuoKjppgwJAUTmy9kHhz/ZutN2gX98l+
xOIhBSCVUrIEijc4GoBr0Z4FLJGTnJnTam5jz8JOmOBORefiTIfkp0BfYa18XX3K4Y+HcFtnuXv9
YCIhnIHodLMy6xr1kSw+FMBCGiwnS0RjdkJt5CxE4Sd5q2Kg25XBdBPM/SbKh400lxiPn38Sq3Ar
ZqLC0ZsqEyy9ARZl6fAnkCmoxPwTfHzpsasYXlM0mGJL2sgD2gvJg5GK2JwF98m31a1BigoMTiKM
862DPGkO1qk39SwqO66bKd1k3N66AfTt39XR0uZhNEuDuAmCe/pr7kRwA+tu/1MA98UaxbKw0oVm
cDpZtjX9aI27sIlwZzdtLvCR//K2PmVxRj0L9aiRJxxG+a6A2Go4j0eMmj4UP4aNgQ5d4A6iCRLB
9fEknYOulJqp4TVn5b0q75tQYC4+2plf8i9gav/v9+GH7huihXQKFJTj88G0/dz3hgx5UYoqBaio
y1S6K0naOWhU/0zz/A6rgXYqt56sxYiKdQkUkzHYzTtzo9CfdRO63Ww6vZK8R+H8Uw0xS91H0gOt
BicNx58g33xU+xRc60CKC+aT3gJuyGwMUIxiXFeO1c6eUutGL/LDHJfu1EV7C8uh2LX9bnS67afh
vqFg1aBgu6gC6iqD5tAaQqpaeke66ozJeNur0c/SNE5jXh7H3rqPqfKIUZbzbOTPISD27UrRCcAc
ktmVVP3eaiXf+xNT9XmnXNBbjWXryyWGdcsQOG1oqyepf0yAhHBdzOrKLxpx//l2XMQL+uSJgC6I
bWmc1U17Gm4qJ3TJLdp24OU4MYwUxpMOnEn/yRrsnRBWnwm4pjxMexe+pqgLTWnZyGHj+VujsvsX
8lq5bBIIhZFze9YFNdB1m/V5YPbvC3k1aSYz7nDgurybALynHWGJr1+q6MFxvgzEWEMB9l2sv/rv
RAILn7AyvlrfWXw1ziIW+qwi6GFoVajvaE7jBHchGv1hiWg0yx35gELhQVex2+h7DbFFgwZruPbW
Ums4gzkMmNS0VHQywpN5oU+dN7v1JUpsFF4AJQ00Q9XJ3OYke3/POwA/40mEiSz6jpwdjWViVED5
RMnVOiDJmJrXUHu5/h0FIr7MUEpzPAC2lri5fyiAv6TsVCE4FytCXFF/nUugW4rasRzDdiqY58o3
GWBoDHs4tVsRO6TopfNMpRapfLMyfAKEzXwf3bA62bCdbckxkeGSB2tbbCSXDfaO59wRhXeCJ6Fz
ZmYY4nKKLNZaqwMvkOXXfKB/lOBaChbBGXcnv7k8djEAAwNs98RTZPvktuh/XleH9UKx+SmBe9dm
UYWtJcPwk62xbR/1HRutUX7+KN/au2knApFavTIKxgrMZKrghOSuzJpTPc4MBKsG6bwO9dTErARj
NeyZflG+hQj2Exa2MMd0ikFnVG+avnRb/9aYiEflm7ZB2/5ITIG09ftbiONMLxlAz4BJMGbqRxdJ
56Ym2MJmSJm681FpFyWG6zqP8RCCtp4pUz4ySXQt7wATjCnrb3AuzrzL3eAm2KFCvFUeRi9wsGQG
jI/Z8e1iEzyMIohMphFfL/hTPufFh9hqsFkX4nVbtT1M9BbeztbDMMCwSi6KxtcTj8VpOY0pFazF
Bqz9OzgErH+5OwObXrPNLdu2rAQYD8qqD7IUy0RxU6M6z4cjmaMyT62GJ63PD3ViNm42Bk/A0SWb
KuwPhqXc+mR6qMLwJpeHLRrfz/qUvHZjs2no6MUj0FnDYduE9TkzRy+tp7u6GW+TbvRaU930aXPu
o+yY9sWb0ZVgg0oqW5prr/WDPxndXZyE82aALOwkuUUIYknnND0X1WMf/bhuO1Yfs4V9VCJjXAkM
F9xLw2i1EefwVpUPOlur28aAsrwuYv3zL2Rw5gnEhIUptzKDYGpPxSE4gM0PEFatEx9SR+R+10dB
FtK4EMSHPe/qCrWjrC1+JoXGMl13tCZ7Uvpt2UvbxKzvYxXbE9bj9YOuPqqFZO5z6WVTWZmKu1Qm
T68fLA2pRfLYyalzXc6qvVJlExO0mD0wZd5pqdNkAuBdBT8QyGpZGaR/0W9qj3HnVA/pVoQztRZu
LMVx1jioaZi1ukYwzJZh6hAGQ/ulCHN29l14k7SUwmliZVmDoqsIaqKkdSPTzjFzZvc0cuQSqClZ
kQluce1rLeVxWtmHBNBKbLsxTKVdu9cDzTMC9S4oNEFmLToYp5AABB3aOQlQmC0eE/Nbqr2l0T6K
7jP9SaAXLCa7doWcAhYplaaCoIjzEX0/y++MyzK9V2yyq94FspiHuCaLD3MDpfenHkrhJ3aJad4A
Nc0Xf8c8Vn8vvYpYwFbLE4vPxbP1yMMUZH0nIUp0TPAzNnbkSdg0e6u9wU13ZKff6qF9/YwCDeGn
pYsB5KStgbCqVZGFz9/aEuxQE6CR367LWXNYy6Nxznhqa1WXVHy2iBq7zDQfR3Vg6JlHmoGD2pJu
mtBsMGmu3V2Xu2qYl4I5v1zENNCGAHca/Bqc4qbctK3NuL/im/goXt1YHWVaiuPsiF8N8txRqIx+
Ic5HO3zbbI3b+SVxlEuzr7/rsavu/8szcmYlk7tmqhj8SFS1r7nZOTkmAY0qAzRed6BBuSM93MNQ
b6s5d8Cx59BeZD9X7hnbe7JqEayQYI2EHxeRyoJ2ShwjPr+bN/0eE4Iv6vf6F1uGGHaJaLLpq9oy
adjeA58cBPLxedahkKzmAwxpnB3nsBxsOjImuzJ0SqsQEYx/DSB+l8Z9VHmQs7YFpqebxtNNS41t
qKSu4Bt+taC/y+C+IdCHq64dEygOoIBJ5She5I3EJrds7ZMNGukH3dGIXR2lzXXRq6fD4jhlmyX6
F95jOAXdiAZKXEB+2kp5srReYGTYb//djuJsCwnc45+jaY4YJirQVi6+djsWD2V2f/0QK9nG7zK4
d25OQNbTmIwOVZnuraocE9SUYDMKEIX3H9lGCXqHGBk+kIdvATToXf8FomvklGTQpKIYcwn8A/Rl
jN7VTlQuXNlswRExACxjYY5iGZFzsjLR9DzxG7gHy7iRjfCUzNN2VrOdJMm7SAqf8qZwiWFstCh3
jaHbVTFoY3wJNDV6fBqlxglzIrCvq6fGQCoWk2TM9Smc2mI+LFSCOsWnDd/G+b5sn67f6qrqLP4+
F8GEFR3nITNmIBCVtoZhIhXAkOH4el3KqjlBSQ8rmKoKFHAWdCxycUX1SVaZIXEbgt0kQLNbz74C
yk8MqFwXtNLBxjdcSOKeQhuRvpVrYA+rF7bk3TiF4z+ygfEUo5jXZa1e3UIU9yKCNCmgTDiU0t7L
/W3Z3uuiBvPq11+I4HR+LIPaL1qcJlWf1eRO0wVh5UoWgKFg2bCoCewrZLvc52/AfZaOOrIA+r0y
bM2RsRNvOeOhjhy2ic6wga9f2rpEzAwZ4GZHPYlf+QX5LcplkQmF28e3mVdsE3BY/Q1WF3uDLarN
rWkeyiPYxTWx/GvxaY4F0mXJzBB/yXm+xcL6NrDyc1cEPw0izQIzvPa1FGTBqmVipvvLnrE1s/Sj
MwlK43sso9i6CN1ypTePz4W9KqgESsBYm/79HclmWKRZrSCadAevQoPJyUA/G9uIYjWXfLN+IR/+
3n639sH78CKafVw/HhRFNqimky/msTOjJjDhASats5We7PJg+H/3L9j5PkVwyYffBgSQFjKCHPVV
bW/08qY0BCJEp+Byjqy3aNihwuq2wbuUYlL8/bqCryrc5xH4HEPXinYoS8RpUxbaCnZWjYMCovtg
1EQvSXASPrVAOzns6wgRTa155JeBRfNwU++mn6k9/opusdF1pP//Iudv38fgrGtD8zQPAohMnqUL
8/+Z01quj83PaY/JJwB5PV6/zdWwA0twCnDMiUG+bJv6cRiYOZOobfNHtu+ZeO1+Osdu9tS8VhgS
DZzQq23FzhM7/Kvcilp4q5eM/AymCoWDL9uMIEIi5dCgEkS0dKtFpTMGgSC9WBdBsVvy8V9+BU+r
izQYLZioTjtI+bGTBMXM1dQBA6n/EcAZ+YymUR3qUEltW+IO552yT4/qHZsRxQyPcD2BOXM+Gl2K
48IoKyrDec5nZPVnlmNXcMElagio8W9EZMKiq+PsRVjoyqAXKEFrABMO8xtzfruuf+vuanF3nLnQ
chN5dY+7Gxx5M0P7kifqRs7oaJv/y/z8ujyTUhUhH4iY+LlaKR2sjHQwsoPvkYP/ARyn3seZFzOo
AFB+iaz6+gv7lMiP0xZSX4x0gE8ZnMFr7sOTfzejvJ5e9N387rulR35YdxPIvcK7OXH/D92zVX1Z
/AAuOAT8r9JOcDhuFFoNJiqC176Xf6gt/Tantac2aOWF3b5pJDullpf1pR0rpp2M5UXq0t04x7uh
AQx/mt6PRX4LyJTnvkofI4z72aoyI/4bsqeAKBfD/CsgugchL9NQep08OJmJea8Ak7A9NhrRwftm
YSjRDmcTUI6q149DsIv9cROU9UOAThJgTASB8erbVKlsyehGaYDZ5w5fRd3k10oHIw5UnhY1MFCY
3wIM8cKQ4ETcsGsR61IYZ75zq50JkijizhgW6aON2b0l7Yvgxawl2kifVJ0YwNgwv7ROKmS7bYEA
T79Q1MnhluhttTW9bA/41k0Lrp9hN2vA/BKFluun+xTMGYPaNxKAV8Oz6/EmUm8ysklEILFr9mZ5
Ns4a5HpBplmFN0qB4NSX21LEQLD6/lU4WWR6VAeQI5dUmPPUFw0bB8OE5RZsNKC0Txz9jDaXM56l
P7uzhTh24EVixvBnk05FOQ2QonagBE5Qv5q+5Ap0gikW7xKWp2KfbiHGksMasBQ4FbOiyMq2qL3Y
+Y6tV5XnUJCXse/MC1MW9oTT8lk2poZA013DcgKslAT1vhnvxhqjVuHTiA2v64dbDfioophAdVEA
eMW5O6mbLK0AKZJr1ZVdEaxLY+djoiBHnUXXuGopF6I4DVeoVPVdhJPlJwaBkbqZU8Ozyh7ZicYS
V4shDGcWDAAm0b906EOT9sRP0V027ka3fcwv2Lt2xtjR3PkQ7ppL6KWOfDuLto/W3dFCLqeRcq/T
0WyhkWkS39K2e6zKtEEqRYA6KnVeESa3VhK86/EEloau3cVKc8gmgzomTe+LBpQNQ586TZ3eFFq3
70E7YAMy3xtR+W57Ecwxe++8qrGRDGoCOYF+6XymMyUmAwR0JdD5gs7xoNdsPSut7tNYj+wqnLCT
2RixHYTx7rrafZAPXpPNRXVhmhd9qqD8ULsomO6LXeuOp8xj40qhUzkZtlDJBtg5R3nHOMH0O+AV
gMY9xP8QiAlUk32Vaz+GewR9l8bNMCJMmseXov7ml97104oumtP8ssyTKA4sHBYNPQpUI+tCpdDO
msHW2j2VH7VWkOuITsSZ+qwZ07AH9zySecxSap6WGZvrZ1rpZbBxGwCS4T8oGfC2nhg5dodjFF/C
E3Emj4ItEy86ctJnand71nELLiInuVoggzydqED5RFbDOZgIwE2KNUFt/p6uC9ncyNHcorB5FK2A
r1lGQIpYrGnBkhtO1OQPRkoUtIbiOL+Rw9DrQJUrjdFGAYrk9btc/VogqzBRl8BL5CfCUfbTgzoH
Oa0PfxmjcCAolH381i8K/imAr7zUg65aVYZrUy+qBS6tHLi9rM3F7O8tQCmOoMFlO7WOdGu5il06
gSu/Xj/j6nWiMi2jwgS0Fr7+UqdZO8cjfgIthm89dgjMFPWySH+OayGizrp10YhBMQNDCeYdf/fY
fjXFVpWzPOTQpLbiRMfpUD0raJtUb/FgN2d/b7iMLbJ1crvfjQfMpaW76uL/AFKWckzPIsVd/cKL
H8T+fRFCoPMkz3GNLCEjeyW86QvBF161MIu/z4UofW0odDQCNg/BEN0Zyki4EzcwV4+BcgKehIWS
Bo+OVBhqh5FyDCqq04uiP4RjKwhHVqNg3aT4uZqpUB6Ho+8UBdhgE+pPZXqeQt/VQ/1QlNbhujJ+
lOy/PIiFHO57yAxX3fDhp4mVOfqA7MzKrWMfGGClyeujFpc3htrspgR0U2Gdgac58coaUHeRRr5j
mCrfAbUQi7FoljbSPhniMyrU3thSbxzzXa6gVeaTR7/PD1ZkPaSkzbykTWyj972xS+7iJHikVBcU
B1efmCErADZD+xOdoN+VjPpqXAFZFK26qrATvbLNKbE7RXOG1BJ8p3VRiKtQK9QsnU/085EWlhUh
dKBabreSZLfKhU5/VVEucJ2rGmf8RxCf30dSkmiVhKr0hLkz9VKAyuK6KogEcJeWx7EZAEsa5SV9
E+rnTLTcuarRBsWskmmgT8EH2L6adTNp4CYV6krJOW42ZiWAp1oVgSk1YgDWzvhCDFQUfecDtwCM
lVqLZl5lB9KbT0VN9ZWxMjj8hRimEwsbNmAGI60UfIqRGnfmGG60Vv+Wy5Zt4IHEVDpii/XcmdNd
Wpfv1z/SWlK0FM0FaHg+CYE0FOXyG50iVv0uT+fRukmjnSVVznVhq7Z0cU4uWtP81GhIw2zDod/L
u2DLcpTwIJr6Xi+eLORwMVqZ1XFLKsjRQUegPOsvyZZYmLhlq8yBS/7b78fPYARtnE5pDjWZDpPX
2MkhOLPFpvosPNnqm/o8GV8WkqViCLoQVnxwrEv4Cl6nA71NATcMGhVMuYDbuhZlXqsGaSFS+V05
x7ga4i6g8EzwLO44Y5Stb57bcTpKWNV1r2uI6HxceGH1Fpj4crjBMX6z8hspeb7+91eLUCY8IOZR
WbTE2aQe2MVyCNglrEhlxFGt2h1DQA5RcmsQcF3LInCqD7r5L+5wIZC7vclvYtMnKD6poP3wUivL
7NIv92NRP5s1WHf17Nh0WCiJg0s+jH+hRXSXxWybJZmPRdGBGKSIvklBc+7U9jttOoJVM3oxMvMO
daLERuNtG+vlBdD6O1UKju1U/uqm9On6ra0m/eriFNxn0aQKUbyGa2u8yVMSe/qLrYCzPanCbfaB
02/jg3krCu2EYpm2LOzirGG1rkzgC3V73viH3lUcFELRim4xWUI3jBaj3Yp6B+s2/1NF2L8vhOrA
XPt78XKcTDcZH0E4hiVW0cKsSBE5kz+3RkcNrKG5pvUm53cpeaT1XsF2RSn6dkzDvmjgZyWZJ4DJ
QOQYkAp1/Bq9YX2Tu+MxOPfA9yo2+V+ittjq5X0K4y3hbNBpVGooSlZXl95sd/mAvZ6gEKR1qzZp
UZ7kbq8KNDUpmevX6bvajK6inBp6IJjAEyj+6uUtBHHusVCnSppA5/ORFU8eAJqRiadHssm9aCPa
LljPwRfSOP+YZbk/zz7qg5gawoYboKeA/sZ8pHLsdoKTsSf7RS0WsjgfKadKpoYmq6edgl13h01+
sGPJTg2QCiDsCDexVl3/pzgel0YifTUMFeIMCTgYNPgVYEVwVl9y/yEmR1IDcGd7/YDrKsKSfl23
NAAS//6MJTmerWJqMX86H2b6ZPTURlnMBuKdQEfU1RAKkfo/kjgTLw2G1WL4E32qNP4Zhsq277P3
FkuztRXv9M6/i/TJrdPqpkoszyD9RqPgU/WT4C6rzR96N3hy0hzzjD5gYWJrmcNuqJtz2cpvCPlO
gWRufUShtka074Y5e40+u1kDaYrkyJnvzVa5M2TpPjK0fRt05zjwN7QLN3JgvhqTiDNo/Tt+Hpbz
BKra5aresK6geaTasZVHMHIc5fk+mF8G9V4Dofj17/ihGV8V9VMi7wTmCuMfbLYlP/Vudp952NXd
KK/E0RxA9jumU50md/zOaEiBIiyEvWCjM9fEc+4grLW6zDOYmtg692VvNxgBNDfYYLRJSuxRu0Ou
DWKS1+un/pd+z+epOQuHKbgau6Yo6bO1sWjXoHIrOeNdfMPgPYadCEXmX+RZBLVqVVUB4f37cwn8
BiO/I44Z7q3Obk+gMnctBzS20nnCphoGKDzBCVddBeod/yuRXzStSc54mWqUhqvkGNHkpVBUZx6w
jimXx1mZb+KhOVcF/RGMhqPro5Nj/cBO1coZo2SDDTOBT/kYmfz6pT9/EGcx0kJt5Xn4mEADfCLq
eKkrPagbw+kC8MDgkdn6AWiRHoMfKzbqE24F/y88i+aC/8UNfP4QzqDEda3kY/nxQ6Jd/RC6wM9C
OpHfBa5wo2k14F58Be49J03nz7ICkwJUDgYEiC1Br9oCMs+hqoOYwZFc0eid6MNzD3oE74actgiJ
kxpFlOJNU0FvKShDifRZ555t2zYJ7WK40jw+RRpDG+zmizaeR3Mj92hp6i7ptlUPIOMLpaJbXfc9
nx+Qe7xBakVzUeKEZGx3WZt6RbEh3WhjW0BwzrXPpxHsLgGoGTkaD5LXkX70UwuVA6V4U4ujH3+7
/krXvpWGJ0oUDeC3Kt8VGCo1G+YWxldHW63Ldj5BD8l/vC5kVeGXUniNqAJZiRNkfQzzVgIR47yz
vGhvbJSjqH8pOhCnFxM1pL4HM6RLs/ZWq7SjUsXuTESMaWsasDwRpwFpFkpSwr5LGj6RGpSBxWms
QecXBQL3uLK7ZClLSVyEGkdV02clAisGpzu95Zt4IzE03Yu0rR2ym3ailp7oaFyQOsNmjwbY6LED
OWHW4aU3Xb8/lCArvK4VIjmcR8oSpL86uI5AkC2B2sK0+6SxaXEJsSR4XdJaTLO4Qn400xx7g2DA
FLPA5Yx6G0rM9VieE7m+j2Q/tjXtrZy7s4UNoutyBbrID2para6OfYObnNr3ToFvK39GoyI43GoS
vTyd8rtnn3TsDxjYwAXIM1sH1zH/HiK1APuCfKPZRue0TnYBUPD9HxxORvBDwfRlmB/9/EUazQY7
0pjVsS0DUbBahXZqZidASwiMx6qaLORwx5vrLiUDegduJms/Uzl0g1zdAu7vWwVmv+tHWq0ragtZ
nLM0JrjLgu0l1i6A710gkBwM94cJpGwQRu2vC1tVjoUsziYOht6MEZYE3WbsbHU+Vf7sBBgiuC5l
tZ+3PBJnD7FFILV1j9Jl8EY9batvpifMtBqYzUycwMs3iAI9HUNGNfBVZGd4QNa71zGrZe1NN7iI
rPO6si5OzdlNavWD3vQwz8Y5P0U3YMXB7Cscgr8HG3B0AjlveqOdotD+s+s2FFNj7hRNuN9fSd2g
IEQyXDdRezx5U3NIkJ7UefCuXzj7bHyQiSWHf+Tw/eImltFLyvAai+5+knZJK4hiV23Z4u9zQezY
AjGggj/HTC9rV7a7YRNig1WUXa+7bAVQiQZGBmTK7x9VUxc2ls8c3D7aPUaHaJvtQV6IREFUFVl9
4AtJnErIdf4/pF3HcuW4svwiRtCAbkt7vHxL6g2j1Ybee379S2juHR2hOcSbvpvedITqACwkCmUy
pRQDKnjwLqFTgwOrKGxl1pxK5XR2rDvflSXmKh21AD2ftDwxgkiiQ3OiaUM1xKWE35CDtlF5PEL1
gufzqx5xZZW5T9WgSXq0WwHAltwamrdc5xSxeBvIuLY8LSBN0mBgUOXbpqgvgiH5y5RAl5xE37fd
e7V3BTTz//ULhT6nr2C/VfC9ghTvyPkgYvcyT3CbPVSuQRpDx3n6R62z/iRje22T8fm5gvrcglEy
TNtHnjrXVlYMrlryBiveS+S/nd2rtTFXzSAlIIAwENZH2XybJuJlDGo7nCuMGlTKS57ll7RK7Gbu
Sksr6hMRoYCV5o6gz4tVZs3XJX/Mm8iZ9eowyOgVH/DCSvqLJpOz2hc70lUeSVqnGsxuJwnqbAko
BltEyL40TXiPBlePDPoeahonKDU9bH846ttba2OutigmAcSnccqWOZotKRcPUaWd80R1tAyS143e
cE4bx+0V5n7TsnjSugIJ8GiCmsZ0o2N0entJq2XVa79g7rZZrJo6neGLtTnYWnhnaq9F8FzlL01x
W80nw9yjMdjhGF0FYNr1h+4tIkpsg0whCoWgo8SEUazuhOEbD+k9iFyErnzboS1m3KcgAZbfC5G8
eslaIpIooO14b85Rf4snlV4IMCqOt00k3yN35JkpQHkqb+SsdKtc/ZaaMee6Wf2KVyaZIxEaZd3J
ZMJ1Ezy06VsX8bpoeQYYvwwMsV9UATGykEKs2dRddeYlcFcTP9f7xrhibuCt3tJOiGgvHsiheB8/
VNBnTWenAifwIIp+n32jGcbIjc5UjBeSnU7LmcdZxemrvWTctUGXiThqOIKgX9mrCyq7TbdPTcyJ
ER5p9frRAMGWStCfDFYi5k4Ys6Afqxl1DVqJzw/anlYZyJGfYFr/fn8bYu+DOuzaeKGDpMsi2WHa
2AtXxp7uy2/Q9bEWdog4lFNwk0Dh0CkrXGmlZCvxZJlcenneShhXN2eSxyO9p4UsvAhSfkCDC6dm
wTPBOHvcSLlRhThNhRztZzx75UjiwO66k318D8bXM2kwmyoNFkdulkMhxNgxPdtHrewWcsoJPNYD
qqsvw3i0LkVajrGJdx4XyqkM7UykFokVPso4U4aFtz10XHi88usxyJVZJmJMjQWNpOA3coRdC2kM
00tuMg8PGr84lvvai77+P8ppq/fnlU0mdlTCqJZj6h3QUznIB8VLd0jF3BTPrTM7NWB/OjfQVeFB
/urkL1rx/3uQ34tTV/EWJg/qftL/U5mvD2qOokjqdwfKlSO52UWx5Z1x3yFVzYMrnrMyEAKuFT3K
OlzgNQlOg1TsYjX+I2fFdCVNP6roOP0cTPZm2hT0lnXS4AWMcnbfor/vez5+59zZ9Fz9jiAfdpgQ
fA5VYSK0x7NzpJfkBy22hE8dlJNUFCnPITcDvpqdJnRs9D8LY/ZOk0rZnGjJUPbp3Et1M+1ETHeZ
UMeonvojLx+97pz/NYcr5vM+imGrjwqtYaXdfdej3WWXZHe18X3MOOHAOrp8GGIi8UTqSmOIESG3
ZWBF6aOiPSbKa97mzvYX49lhsNgIogGSvMjuj2HxEGqvghS0lh4MVmSaHB/8BzT5WBMDylKfzBkE
TUXny2wrnm5YWW9FnuZo8A/FbRSId9992V7e+tH6MMmAdDsVGQFdEC5N8aHqTnp5v/33uWtigFnK
kiDRmoiWrMF6I9vKiUaomOIRJqt3mm+UO1G95Y4Ar9/UH+tigJnoEmSSCM4Zenqs2jglBWS1Bt4H
4zkHgxo1SBezWTMpk0R8j7Zj06PqVlFntVBHiHbRUd6Ze8KtLHA3lUGRpB/1BMlBOt9M5deGnQTm
vBw98U69L1xh32Pi6DjzumxXaIlRACBUoxXD8IrGjonPbV2hp41mrzXzVxUYPyt5wWCUPF0gWa5Z
qJ27mZxcpojUltjoDzVZHKmPX7tJPSZS/2tq0je1lXxlku086ndIFj9HHXHbsr8d5ZD3il7FIjoD
iqlWcFax/c3mJJI6pxChN8qvgAxuH0ho8ZZ2mDW7jar+ZdvVV10OBDMgCUDbN6ZAPkNfkot6nmqJ
QtW7dyqmfWNN9+Wo8rfNrD69rj4C49lJJPfLkiOsKhLjGzht0BxXTo5Rtc9kyf12Io9q2XDAdr30
c2WUcfQMTEVaI73f/cqLhCOcQHZmucdctk9VnvTKMnfby1yRl/rsbIyPa2JMlOivMEe0cXNJ1uyC
nw8Nr5TCufpGPNFKnd1oQX1h2/Tqh7xaLHNlzrE6gbKuQwt++qRV34T6i9ly4lWOCbYjvtNbJZjg
oA5k4N1xzD1tLNwKvWX/00p05pJsezPuQ0qtZOS+lD02wSXjjSUp9AL8LaL52C2duSDzpkOrkIHd
6oY0tIAcblqP4IZU7YCMbpZKoVUNBB2mBiWJmXdhClIGFdJ1SwCpyHwvFfODoWB8aCyV3RI2L1ki
v8rE2LdZ7oLEwY8H/SYY6oMoqrtsTN/KFALeo6JC+wiPyMK0ypa4Qxby3GA9dCKUtQdoB2lq5jpe
5snoZjpf0qEGIxcuVBr3U2X3TmAZO1Q8JZv3Klt3iw+LzG3cjKTWQYiOW2t4K+MvwXzUeQJLqxf+
1aIYlKpluUvnAfFMJX7Rypu4fd52udUr8ervM/BU5+NQguoDXchlaytApwjZjkZ6mVMOJq3j4Mde
MZBURqPaodsZRyjKM6sxY1eWb4eIjmaga22OnLgTtD9Chg+bDCbJPSaDSwHPvWlOLgicDmh33Qsd
4aRn1p9aV5vIIJCW9kbRQ7EX5QHRDg4FRvADHwQcnonUNk0P9be0XaZ85uUUOd7BapkMcdnPKu3A
b2a1sPDc+2GgMLbtIeu1zY/VsZ3xrRE20mjgjUDuij3oBY7BafTovCltd+I90elW/QZPV7cy449E
X6pBzQNIKbTxczf1TjdPPzVby6dHhaBxATwebd1zfHM9QLuyyjhnkKedXMmIBYRdeJF6K/CJG7oG
WrDt5S59pOPygf1nF9eVVcY9lYVorWSi4SgZJwQ991Kc2Yv5c/vzrbrIlRHGN8VpGIm5BMTpMaSU
Cmdd5lWK1yt+HybY1m6iRdmSiDCRnZp9fTfsek/3Q5uOI/8R4l6ZYm5IFKRlUCsJMNW5mBzLwKzD
y14oHBd8Pw9XiRNRwkgXiBOIg7cWFeNpUeEeO/D3VOngVXn4TdaD50BZdqI62HIFORxFc8kw77u2
Rz2kW6gSWdmAu1f3xbR4JeP0TOLupevyvSZCVsCsXH2sIagU4rOP2r4XQrc2RLCSR+FopYlhxSlk
hid9Z+bBLgnHAG0nilN3+VGPQHycT9JTMcle0GFOZNtbeCfh/ZK9Wnw6E60RByx+8rTGkinLd2sX
kv2X9g0aG8+BaOkdN121epViupXIIhgfQYrxORqPw7QNgKHgishvFOT/pAcp9bfXtnoSrkzQ/79a
WmIQoRHVSnHG1oukJzF63f7760B5ZYC5q5emMKOxLlAYO8825DIdkPqFFrTi3rVEtPttc7wdY5BS
iQ0pTDAZ7MyCSwTVKYaTnEv2thHenjHAWKhVUbejLkPc6XXqn+Yh4NwuvFUwGFgKtWmYNQxIwqFp
j+F07JSH7TXwTDAIKNDcE7oICSRvv4G5yoqrvRDKnI1ajz4/Pr7BZNJkM6hSMW6BGrPxFcqfdiJC
RUoiFz0w7RLcUFOi3XVj9JJVy6lSw3OeT99qfpWRs1p2uiGvMGOtZASrhcA8LbWnu/Kcn4Mf0Tfz
Do+wnV7YEedkrSLm1drlzydrKadxRk+SitaSDtObpvs+48hvDKd/57fg4MoOAxIJ+tCTPISdySsX
cHnTHgIR59kjXuODmIvXj7z+jr4yyECGqQ+6UNYwOHjhDhoSd6adgekL020KxCzzt9nnqTmshslX
FunnvQKprIuFYupQXG+6g94+Y8TM1rt7vX+d5Ncq0jley3MWBkPqUWhy08D6tPpNq566+SbmqWeu
0vOgCee/yG4wECJU4SBkFWxEZb4bU8VKY/MVcy120+jnUAyduAQzqfpraNSHFOMu6tBYcW28lXo4
W5qquRKIeGSI/mia5CKLZudQMNWM6XYbJdYPsI6WR9NEa6KpMzABvVcMkisG1aeWvOpWwgRJF1rp
abGjY3Jod8E3jsFVbP0wyCJGQNSgS4QM4R8apTJP3YUu5Mr2aP0ARQZYsh2Js8TVr31lkAmeTJQV
jDmAwVJ8bdVL0dwHA8fEeix4ZYOBAikTS3QVwQblBhQsOoYc+rMHUiPuyDN1zs9oYND6lqGBHxoN
6CpzdSxkVGIlU0Bbqgb3epG48phAXxEJS1XsuFTfvx/Mz9YY9yBiZEiLAsHo/rB40Jw/6xfpWLU2
yK9HLC9xQ0d4bPzinIsWjxbn9w/3yTbbhiz0EKqWKmh5KIunCy9662nz27Y38kwwvjHXdaomE2S1
iqS96WfpKSq1yIqI8LptZyXA/LwWxkHUcRKTJCH4aiCrk13pGDihb95Tgsxo150zf9zJvLz/7/fT
Z5vMvSEURQ8GD2gzUSZ/yjBa3IBFJbcLdEFSEW6UQ93Z6p/j5/iGO81Ed27DTTXmDpm7cewg6kgl
JXOIXUDS7lDuO3DQ8mu+FEq3TNGPfHV5zElKhDRKFeguYwgtXX4q0XSrl5MdTBiSEqYd51vSfduy
x1wffdhnKfjGqdB0iKL2tGt941Y595gWRR/TU8yLRt+HVrYMMndJFJZiO0DWyck1bRcpOoa+wLFJ
ZLecOr9SAmvMSs+IBXsE26LZJ4egfOkI5KdV41YQKlfSwH+nqJzwZyX3/dm/GCQi4BxWIoxovg9S
01ng2jb2+nPp/0WpJp4ovVODzq7saeGcp98vkc+mGViSq6bqzQnCxnW2xx2p88ivVzo1PhlgU9/o
em0FyUgADDEoM4hbnjGPAIlep3iW/NExvOKsPxr3Ii+dywEkNhceJV2YtSESQUZ9OwSCpdc/or76
1/HP58UxYFTkJnjlOwrq5W2k3cza26j969IBTBAIo4BjTKNajJ/PpDgkwVC1heyYCt6Cwouo3g8F
L5Sgv/O3c/FhhO0dL0xpVjN6Lhpndun067BbfA1dA2SX+dKec+xXr8Ira8xdoQyDQlqlhKjqHoky
cHOmT/plriz9otuDS1t3hB+FX+5QZuIJ66wi3JVp5oMZehVhUkqQkM0S7Wj6lbSXonuDjHM3cFa5
6n9Xlpg7oyubMDZaVXJCoru13NuCSG7zlifTtQ5pV3aY6yFXJCEhMT6dKVn6TXzp9v1ZAKUfnetG
4Sx+pVoz/Q2fyJU63pbPMJdFAh0t1RygRPYXeHe7xv0z+rJP/m8yd8RIAiVATQsApTnLfN8qmbXt
jqth4NUGMndCjtqckJiSDEbNN8n0l/RBCY6j6P1vVhiI74oaqth9DRFjczcWEMuGRHZR3ocpL0u1
Ukz4vGEMYAgmxi2TBBvWeZCIcpCC84QcKkDWcFTOs0ePF9I8lK4osJXH7VVuHy/wPX4Gq2RMh4zE
wEPJPCTSRUXmMR0exPApkUbOZ1u9uP7+bMr7Q+IqVlG7UZemCPJjSeGVwt7gZeN4S2GQQjOnYBQw
NOckg2kF812A5hxiPFXzOe1/bu/aOlQA3XWQ5+kYEvq8a1WoxLWCpmv0f37th8Hq69dxSTn7tb6e
DyPMOdLmcTGbDjKPkQk+U3ASC9ALUZJjQn6oPJ5R3oKYIxWPZo+eN2CSVIuHKk2gFmb+UrTxy/a+
rSPQx5KYM1XnRpqTKpKdZlCOQ6Za6NI41XLlJmN3yQT5S73EDxq6JLbNrq5OlUWigGsXJJwMsldB
PHWCjtcUyR/UrrVMkHDi9to2sopKV0YYWCdJ2EbDQOVgg9lJxOQhKaHVWiqnPstVThSzepSubDH+
16SVPshIaTpT75vCy0Ket9ey0hMOSLoywPiekalpXSWj7ITd+LXtjWNk9k/pUvnjjDatGlWSJhVA
BC6fCJhNOKvjfS7GGZdurIMCJJVoTZLQvP2rQuov/veTUJ9XyLjigBYoM5Zw2xsjbVEEo66mOYaW
eaHYcNxv/ca/2k0G4OXa1ApTgK2/XqOSlbqB0/vdW2oLT2Jp4SbboxkMbCL77e+4vZPoN/uMU1ot
aXWT4rxBcLdLHiX5EFQ8V+HZYGJDKc8GYVIRGwKebkA041Q5Co613p6IIp3LobwxxQTl3MgbysHR
y3LfpO23pG3dumovodlxElKrGPP3ZmOC8/OaJUVus7bEZtfCs4ou6Ok+7KDrmltJfRKb+6HhhPvb
5x59Np/tJUWpaFKNZ4uiZJ5Y6vZotjeLIhzNjKeIzttqBmKGQgjCAdzMjmoeItlW0bgou/+bx9Cf
cHVJAz7juDSALJLwOGev6vhax4/bJtYfmFdfiAEXTGBJA9ruZBQsaNMEyNxu4kPwI7b1xjJuQLBy
hIiJLc8Oxy79Er/Fv1d2GVwp9UrNCw1PiewU34Ok2O+O5YiU0AxClcqXEofHpMP7XgzGLM0YaXWN
zYyTfT2cjeAsjDxs4dlgsGXoYnNGHy1Uf0+0fVzZUXkQHdk1qrEoPiLp9MBNcFHY2NhINmg0SjLq
c25Kjn5Du1tDl7zPDMnHfz/NeQ3SvymfyJEcDGaSys68nDPIykyXnqc7wTm+v9X+qyhvgxHZDkFG
d4utp05w6SRuxwRFna0tY1BiCoWlnwQa44N5j86SpU/VDtzGPngfHZmXStmOD9Bd+/kUq0EWpVEP
a9HwiwRWKD1tHyUOxr6nfK9Qgvq0UkK4APkAxcMJ3ku+4PPpF3nfhgGKSs5BIZgbwLtRQ5uFV+qn
tnGK4N8zjX52MwYYSF9GOl5h2C6IsOX3qfi2vV28z8HgQBb1QRipNBttpJY5/NRSTjqI/sAt72JA
QEBdSZAnGAA1SjPN+ODgaTAcKWv2RvpzezH0x27YYtn7xKLSUMuDb2nT10R4XcBfB4Fc8RR7FXfO
juMALHHIGMmpptXIpLfDTd3fCcGtCHa8IOaE7usYiqZy8NhLaB5kQhizraQknyZ8n+TU1X6V7rSa
g9M8E0xUUpJhqEiFlRjFwxwYOykqbb3lKRjzrDAok9Z6ryPBIzmj8CzjNq1Kf5Y5vvYP1/fHbjHg
0pVQ4+rSDCnUfjyNUXWG8saxiPt9ryM/URZv4Pp8GMzlWe36xZ1E04/nH43S3g2V6o2IWEoS8lJC
K5049Ah//Ci6M1eIlOgpCgDRgJVDPShFcdV055veoW0CmZ0+bx8BrjUGmLJWTlW1N2iFh450Z14h
WgXYORFHnOs3nq4376sy8KQJcZwuBnI0eXmrz9+HGFwUBo/KaR1CPjaQwShkPgezKFBc0ZZXcELM
wc96uhSlX/LmwlbK7vRTUV0RHYN8KMN9/lRmXhvF1MgyNm92Mch3JoI1oMXCAGVIeRMiz8Fpsl+H
378N/jZ3bBCtIj0S8mWfWGoJrZZx3G17xDpQfZhgEERW00wXRxxvQTj0JSge9DdN8xduDu0fHuYf
hhgckXU9XDoJMWwyJm4WBPtxiPdCs+ySKTtiJNmuC0ibKIkj1+Gv7TXytpEBF12s62lcdDx02n0Q
7MY/GNb65BgsDQRoxEmiZEhC1S4Y5qh+inAxUXcaPejY+whjbHI0QFW1317XPwDax54y2NFIamOk
GeCf8mvKrgJe5MgLz+FJPYRoy6CJePFYczyGt5sMhMxC3SZJOMMp5QPRT+bEWxX1hN/v6Y9VMaiR
mhj5ECHs7Mzq+15Slu4QbCSW7GVu6PE6wtZB6sMcgx+9lBnDKMBcODuapFrC6CbmxLmoeceMgY4C
zUNDNedoACtDK8kWP0KLc29cUpl3oXCWw/bZa/WCjr0RIaFYXNIUUVsPzRLehATHB9g++7ESk25C
sdVRyEmMBwvCATbHt+mh3PACwuCFlmEasKlgQpvtENX64HZMMAME/agJIl/jrtHd9rBtk7d1DE7k
kRJnVN/dqRU/G38Ipa+HP/43E3Rjr277zByKxSiwKsjx7Ps595pkvIjE9LfNcNyNMMBQCUMFmocc
74/qrJueXKIbOvOXUOe4NW/HGCyYhEKC1AGQdTD3Clrpi2PYPGwvhQdy5Dc4MBvSRmgb0CPLgHrr
9JgeAmcKreXSuZTQKrlbIB7Ja6jkLY2BhVoUxEgpEJFKSWJPkLAJutFSp0fO6uj9uuXmDDBgrKIP
m55ei+isyw+5PVjaDYqbdmGXnNkfzopYrmJV081SzGEqR9S7nGaosWic6RQOLqhMNBGWc6CTRETe
yKACpaU3loPH2THO9aAywBBWXRdAix7Y85ChqF9gwNEie+NB+04bXQ0eAdN7VLfxhVj22CXr5SWS
AahZPUGULzhp1XSSOpTpcvGYRLdQxjxKxShakkg0C9UNME+rQ28JOeYI9fl+VM5qoCW2mlbuWEzf
uxTV5QFNZeFgZ+hYB3ul7A5x7Rqjcep6vXBzg5z6qd8NGpoEt3ePAwwqgz/irIM7ZUbvXN+eJum+
jhLbLP0BwivbdniOwACQFicFwZCS5CBZqs73UchDhVUvwPiFKumyCYBkUEGvxxKHEwaCM20jiQ/d
8Tul/+nAdMEr69Cj/psHXNlioEDqZdlUBRQKetLaY/fW6b2liSfRaCwtMiCF8mt781YP6pU9BhOK
IZiqXofHLaOMrMv33jiEBq+feqVhHEHr31ZUtsSSCaNa1yA0AskdFdWEkKZgKZfsF1jn7ARTP1b+
JnPgYb2j8somgw+YbhBUNDWjJ+ZAOyrTe7CPurlglfulgbRR4Y67elfz2AXWX71XZhnISNSk15e0
oXHyX69e8kqT52iFPQTcNzb1vH/2FkhRfr7iWwxwpnWDWsfcxcfRPIHc2NKzh1yenETg5UtXz/PV
ypjzPA1htqi0ZqShuZeQ1umDzFI0z6gXTkjB3UTmSJeDPmVGhJQ2nRylvLHLswYaJBPEseHDHwXl
V+ui676Kk0ACV5othDedGgAijbOVIpFaGbWzfdJWdBk+HwIGRgKh6LqqoxXbh2Q/usWtYC0FKAiC
fWyXJ3GvwStLZ/hS3srgoA7fts1vAwsIWz+v0kDAWTe0GbPWMkdfLhOUMmRIH6MbLRj8eb7fNsfz
TAZXVAn9g22NBGhY3ubVPTHRk3bf6l+X4Me2IZ6vsHWWLBtlTDEBW+iBg/CDn/rTHU1qgbXEWTh1
0/Uq9YezsP05Y2t0EP6Ds9A+7cxvvOZE3ARknRV02Ydj7bw39XNnfLZhGgzUn7+elCakMWqYrZTk
HCezn2jzMSslTtgGfkr8oQ1Eec9LXR2GyBxmdamAmmY77svlzgg1S9MWSx9F1yhSqwt6T04XryYa
8huzG3eKqy6RnQSYkcfdEVZuXV9EcbRKzCvOTehAC9bO55+hrNr1BLZw0ttGahyCBeFI34VoUYzs
OO+txJwts+z9SVmcvsacRHAJlWinkTexv83Nb2LXuwpkCYT+RcUhrSuMyKB/Wypnp8ynkxC9KXrg
tKIrZy8R5miqMTvlQbPvu8YjZeuGmXrQRbLTh1tFhmaPKruBfgqrEPIykxctvTUopT2EN8OUepg9
vTNqSJA3iI6D/pCH6OJEeTxTCks3NVAClF6QSQdFPI3qeB+1odWqP+cQzfP15FS1+obhvV0STPZA
ZqdKonuzKm1TNa1ueS3lyk8UTG6P3SEA5UQ89FD1fE5GYqsaMsTBCQ2Vx7or3EZQ/A6K1wUolpNO
eMrN/FukD1aeTnaVH6BGec5U9WDUILPJokOKjBCkKyCg/tYoilXW4jEIx30Yx1/M7C2bE6fHAzrJ
NCfQgNuhALYKyVbn7qgKP7JwcTNxsFKSeS2Gdet8cUK1PJIwt8YFKuyNbgliihCkQ9lZPxcBdLEb
wy3ryaNk9mY7WxgHsaQE7Zn4fWKYuFX/TdO/5kK9E1J1n+PlHjWZqwjiTdSFfxQHfhxNViW5IDnu
DFrfCeLsmDYRur6lx22wWUc1qDIpmg6KdpZLIxiSdNBmmIBQtmQs1hhfMoiqp9qNvJSc8Hn9yH/Y
Yq5bQWvTJehw3Rbji9SDPKH6Nc9/9Hj/2DO2BhqP4G9JwH7qzPJdkT+aTWQrOrHATMdZDSd4YIuh
oFA05Jg+ReqpPDeZYYciqSxIL1mz+gcza59u2vdn/jWIqXpTdjQvResc77JgduxD4An119wL7nlZ
St7amIs9VhtdV2ixb27Nm6VK/QS9eqJ0I88TJ0m/7hP/fYmo702yVwsTFNOsOog0OqS9T2qHNBJe
dLw4b732cOUU7N0NQpJaNlC7Ms75t/5CycBAf5NliE9oqSh8+PfSB5++F1stnRe85fFERcdj+nVc
XppkLwRftk8u7wnCVknJEJNsoF1ePWQRiV148QH95BhjBIsA5Nv4rJqcb/VOQ3b1rSZjmEpNwC52
tbErocGhR2QXCbyy/LqZD5ig/39lJkc9WUppU6qu5o6hCg9mOlnoUObkKyna/B4XfJhhgmR9GiuF
FMi+QTBC1QB+nO/znq7ZMsAcorAooeIpImMktSXuKXSqR2ClqYLyUJFoXwhPap/tMXTwGmTkTkXP
Y23UtSUtw/0SZccomjQrCgRPQC7NMvXYChI6C10haaP2P5amxq82b8FmYlW5eRw700myVrOnZInd
atK/jCaurTqbL5EwnFSMGlt9kd0SpP40Jb8TiHhDpOWrGKGNea52S4uZf+JNYYOevfhZgtqlHkep
VZixP4J1X86Dm0wHw+ekvWz7Me9zM2E8OG6D0mg1NCtKjTXgOm61xIqMmQPXPDMMBKQGxo1FHQ0/
un6DpG6Qn6TM3V4J5y5liwcLmY0wMlBQqozZUprnfL704Bg3bgIedQn9sRuuxVYQIqGVtSVE1YWO
q1O2178m43kkLLwFMTH6QJQsBIsuYvREvJe7H3PplrLsGk1/KCFyuL17/wDSfx9Iwjz95x5E7dWA
80IJDTBPDNUF4zTYhUXVKwJb5AyLcs4/YaKRQUINRqKVuHnChEUaeL3MK67/w0vuY0kMlFUBOtk0
E116o005NjFE/DRYuj17ipvc8fRLeAtiAC2e2r5HXK6AHm92WiLvMN3rcb4Rz/EYTGvMFkP1BvL6
tGZK7N5PPO12wQR9mVjdYXKplrd8aY/xm8nXAqbutuX1DFJ0wWxC+ZiWNsv0yyBNpzIBebUworRV
BroVBv1dM1cvhTIfA3P+gsq1HxfljrMFq+9JXdZUUwOXpMZmqMSmrrV5ipX3ru50V/tkj1l+JM//
KItzZYhx0LZvcgm9MyhuQI5qItNtFqduRXhus3rIr8wwPgp2vyCPI+xq1tl9vxfTnQ52o7Daj7Fk
be8dz0MZDNblIguyBVunkMhWh+gczTrvvU9RYsNJ2DpNMZZ6rtCOy9Ytv+Hfs+EoGOEP9xhWpuxe
pvM/rYkt2sgzCJrKFAW2OQKdhfam8+bEOBcXW7EB3VweEDqwL4PTHv3TDiFfJrCFbC+DB1VsoQYJ
czMpp/+8MKQTRCB95dI6MnQui59/5NrQHPjPq5MtpIT6HGpzA2NT+E3PNLtOTwV6GDlL4rgbKwC5
pGkhNS3ASrzTIGuV3qW+5Hc71W3BASzvSG7xtK/Xy61XC2MwWMXU2CQZGJRvHPpOyw/JQ3tOkUqr
9wZ4UYXb5JDZ/54ckD42PnaTAWUlToOyWBB3GEbodHFyEkuTc6x4TshAbxVWaT2FMDFAvIZIVj7Y
/cArFtLN2Tq6DDyYipArCu2mCqTHTF8sNfPF4aDwBIo4a2FJNiokGSedVtfwNtP0CK2ZLwXhZFVX
QfXjk7CtpXJTSsjeoIUgERbbGCpbnwTLGF9m8X5Gqm/b0XnG6L159WDSlxLDLyn4UeT2vs+/K+lX
vD3taFkspQ45cMfDCY2J0hQt0fssRF2hwcwqeOu9AeNM/ylkRBY3glq9ba82kp7xq7Vl4YC8Yomg
UDyAi8UPIIQ7e8mu8v9HSGI5tMdBNIahxMkN21PRH0v5Z5rwxANX2xWuFsOgAy5UIQsoxsp+tc9d
MP7va0imQUqPW3Vd7xi8ssWAQjOgMytrkFiBWDdtOz70arXLRBOj+oK5M430kMBBymX0i+bfc719
AiSNQQtD1iJNjQG8Re4hzkaiZT/2PFkgHtayNOJ6YSx6LmOFnVedFqc+ZIWl/aCz9BADtys8G5Dp
9gORc1NybhWWJ0OCYrVRdghi0nTfys/N8Lp9munmbKAgy4cxBG1kzgpNYLaxXRjnUT91WYxCwqXM
bsz0bdvaP2SR/r48WJrorCmSWC+xi82LBo4HdbfsYh+9Fp72nWp+hw6vT4yD8iwBZG52II/uAL9j
vVhEfq7jp1ZCn0fMQSoOzOsMcnQdwdBhjfbptOrARay6jdG6BLUMzgby7ND/v0IoWQ57qPchPqNT
nrId2fpbWUKp/buEzDMarFBiQqSB9AvHLm8fGTAZ5jLAEMaE9vBf5o3qyZodOQQKIpPbHMJ9C9Le
5CvUEnnPH058rTO4IrYI4kMCQFYla3mhHUTBvpudAVR5wqF0Ct/8sb1Q3v4yYKK06kgK1UBUYDyI
405T38zqadvECpnZJ8BiKeGWeTGjHCKXUKIDd64onpS5OaV5CnG+AROkbfCSTKJVztOPMlP3QaOH
HFDhHHqWIk7N0dtYF4gXQrGwjOxN7u8C6YsY+REkMirO6Orqjl69+Jg+kn6ERuGYAZ5rkFj3j6YG
CqmX7R2lh+s3ELsywYQkkkTGpB6wnlG50+RnKeLN7qxni64sMO7fKJVcGwEmP/pDhL6DzMnPg0Ue
dL+DNG1wUXjHjbdpjN/PYhbqkYZNI34Ask0IZbjLbrAkHwJL/uzkToyeNI7R9QaLq0Uyvh8vcj0V
C7Ay2Td70+sMq/TDc+CAV9gPb2Urh7JUCTHBxA++Fk+89N96DHFlngnI03nsoTuPu2GGmtUIkqsO
8xrtvvR4A58r3JE4gB+W2JYHUKqOU13hUi1d+ZD+otFR6SdvGVjUaju31UsF5dDAmr6OO3xfj0eu
td5adWWfORL6UBVRN2GjKYiD6chC9hGckHb+ovooVvvGpXYXHoTL/0fale3IjSvZLxKgXeKrttwq
ay9X2S9Cu21r33d9/RxWz+1UsejkXI/RQBswkCGSwWCs5whuCdsDYZao6MkpAh7trkPjUZD5h8o1
Pekl3Hd/ISqGRU/c8ZR+QZvco75/koCpeSdaO/cd2SydceirHMzxM+3bNnM/bby8ndwo8RGhC0yc
4AKxhVlFgkWwVoohJx/a8lCCXqgXONgcIpyPakS/YfMWozg1t3GBS5qCm/qfMfPmHZ+/3U/3q7t4
+lvoqE7i5W7qLqCJEKHaixbJWKXJsAA5UsIZaM1hZ0/5waiiwIjb4Lp5FeorY42mEmDDZYJ4XH73
Or506LoqXHo91aflDUAk/vIqmv+mt/2zTSeGphgE1KYaI7Nqyyy1VjTSAA3sqMFLpEWH/Ci0OvRt
uCaHMXpa2Eih2vYUdawGb/C8D/emQz2pGu68iBeNfwUvi2JMXFfnwK2SeoQqKlAwFcupy8frZ8VX
iX8lsFWhZQKUWV6hzhC1t2nyPA83RAT9/x6cXtkyth5k9Y1U9Boqs+HQPiWm4Wuon9lJ3aAfIY/c
TpqOarQGitb+tDXJ19BnDlghU3WUaPTsHuj06ehqEfGznGBSIJtcawBKTzPoLmnCndKtp2rWX2pz
OqamfV+l9v1oFffV+Hcyh9FBTeVDQqmOLeNrLGdfB7RUlYBM7e3+AYhdvwB79irHfezVegpsxOpb
lSc3eYKsSD/67YzBbnNC61QnO5raDG4C0plmBXlWrbimNZ0i/JQVpuDki9PndB5crY0bB0EEpWro
DyOxGzcxercJjdWxm3CvdsZtIuejwIJRBb+2y1RxN9YlV1dQDaeABrMkfTeg0bbKEMUogzeqzTd9
MQXW7DfP70VzGMs8tF3caCaNlI7hrjqGhyFI7nuEZKJLoHJXBspg0zIsVbZYiqzBArtIKlXae1Kn
uS38/G0OVs90Mf4043+0Fqd70WH0gT30q20dEBwEWUA5jImnCXJn3Auz+RjGhqpDby1WJuH+z0By
8efktcpEW8tfMCj7NEM3iMwGh0tGhrWq3m0ZhYlN/Oxn/B3Md1OA+aiA3JtAi3oC9dFe1A3PDzXs
i2TmiVpzsiiLjLBUyUrosOYuUuaa03omqwx+uH7XAJTAk9sJBJRj5ncKqlv/tUEitmli5t1WaP2K
USt092mmpME3l4zYjYnlqt25z0U4+ZxT/CCFGt7NZVHbVkmMMIVHFcpnuQRNBkyUl8fpl+ur4SUw
UHKUDdWwFJl8onfL7bkgaVxBUOS1B2M/n2xoqhxY/uzSYTdVSPPHXdpGIqOgVba2ejPWkBi/LKC3
ksAXVoeibgJephUL04ipmLZufWLKMPMiM9S+xCDD36NnBHkAv39fvA0oXmRBJv+JVhAZwHYm+FQB
4/7xvKwyX4BT0CE3qX1dMJtRoOPEIqKIhm4NY0JB8/CvFNbPX8yoJl2C7MEy1t4QPclFjTZTMJER
gVrwzojIiDMVA8hv1nv4uFE/uYGvUvQTjIj9vRsmL1FjtxPWwzneA7pPdcOyDNWyZZaDoenN1Wy6
Apqg3OZt7pSJqMuQvw5bVjSkH0xdZ46lVLp4zQ3Ma+VobSfmt3ECuqEoMS0QwtZM2yLPqtJC+kOz
25u4BES92j6Zo5BynJPlwHiKglXoFsAt31vRN4cCbp1Un0BQ71XtlPiR3vhdk5RO1mbPXVUcBiP0
MFbjUE/GNWplV+HApAXQB6sW9F32bBNtV1sGXnzl16CKmhs4/u2Hr2P8Tr1Vzaqvc9y3igQZIcG0
SLu1MP15VY9L27vSpB2WpXm9bsC4m7/ZFOaEtZXI8VwikaErmj/Z06ksUoe0+eG6GF7CZLs8tiUx
M3Stbkosb9kNPkXxjj3LH0/lfkCRF/MZoowJ54mFPB2UmzhvTbHpujeH3SlxUZUG1rVGkzc2w65F
c32UKacV7XzzaIqcGJE8xir3jYGmtRV3MVq+jcPtiDLbGKlOnt1Wtuld30zuvd+sjX7LZm2mUZj6
FMPfNtBfDJak6nufhAIZfL247B+jjgvpyoxUkCFX97X+V7sMjpWJ5t15EfOHU2K0T1rMNU1Qs0aK
RwGk0/Crui299WSB0y47L/doMH6wQW9cvcZOSrkVhY8pr4yz/QIW0tpS53WRIzxz5U20j10iO6G3
3JsUFRkR+011V7vpCzLoxvP1MxTsL2FSPkDqH4ssxSveGMHc31qL31qC5mbea7e5AoQJGLqljIwU
aEZeKDd+byRnVcdYQW3JezMqJ8EDLhLGuHVr06QF6n1oeVEx+JE+TPBhTfUllwSGhL9vtgb2aRWp
ALZRxJbqpmoW+FtqvF+G/VK4RBWYxN/YqosMev+296sAoBFI0/5pMwNrJDj6srPlVog6VDjluqAV
ULQk+u8bcS3c0zpWYDrCyevCx3L2Ok0UcfDfvsuSGPM0GL2y5jbGYDu/PSwzSHNLbz6FqJ6MwFIv
H+XADqZ9dVp6R1Sz4Vuri2jGWmVJPehFjBtG1tt0+CKkLhVtH2OppC7MraJu0PcagTncqFwdBEB5
J2pR4iv4ZRmMqdK7WVvSBKc0pt9GzSvm0c2GvQWE5OuGgRtREOVfQWyDSI8ew1y3sV8gbX4C5ZVH
SsO1rVfMpX9dJ7LrQ2NXGNJXe/2JIvtD0Taeak9HKZEfrn+JYGPZLhItmTqjTUZA7yyK21tkZ4zd
rS7Zgk54unGsU05UBbE/gg2Cv31Uf6tEO0wuIZehgtWrDPr9FFCPQJTY465mI4axhmpsT1EIIDAA
W//dS29Te141Q3B2IhmMEYymjmQlrpqnp5Orkcg3mh5I7pn7BwezWQpjnzqy1EOICNfr0uJNH5rd
PPd/D/W6uy6Gbwc3cuhyN4YJgItTB+Sbf6aG7V9ottnXLZ7F0Ml96WvkiTrJeAUnqgD/qgJjpfR8
WrTEhOGlaWWQxDtp0J6ih+We3BroohzeCPg+Fyc/x71n3YeiDjBqiT5rIloNKby6/YlDIxqX2Uxa
vMm1/LQWb037hpxUMv3SY4E5FghinY65rJpRG6HyUhj6i3KOoh9Zg+k++W4uHgWHyNfJfxfFOhqS
jLkwi8rCljl0T5td+932wLpE56PRZOEaX6Gt16WKFshctmqy9KJUMERDqvOUvIXAPbftc98D0ggQ
wtdl8aoR0JrLCplbZ8+DMcQykNbGN0RKAHdDU/TX9hWwqjtyzH3MbD6KihHc7MhWJnMFdZKt0qJQ
x3UXPxuBAvDbBgxPC6Xg2YmydqIjZO5hMRZyEoVoeiu6myIK7OKuFGE4/uauXzaRuXpGl8y20uN5
o3Wr2C0eRriK4OpQ3MgtnoAb+WeLsk2VaLpumgZVoY1xSVZptNoBmcixfzMwc1dHD40IAvU3q7oI
YX2DpV3UroBBtr8tbn/odjSRLN8Pgem8czmK4Ph/oxcXgYyXUK6TNs7aQOv01W38Rqn20J34IO2q
p/BWFHNy9QJusIWUmSx/wjSsqjTrDRUACJb2q5uAF2d8aUTAm3wZhi3DLmv2J6yWRUmqJl4QR2vS
dy1/s+uvbSrKMnGthX6RwZ5SHLdzaSLWHAiIneu5dUJTd7E4104LCiSsCuwv15fTiapj4tMybbbb
MtER3hoLSinFNLgqWr+VYnXb/L4TpgW4zu9GEnOtYOkHM1Ronwhak+I7efiT2GHz+8wtyrtkGhIQ
UHgabBEBzkac97dRZQvEcMMHQzUxWwMYvU9z2lqR2hj/MGTPQB5Qm+4bG4+iV0/ftGVn9yIXmHs8
IDLBA6EZmikzHiFej3wGDRLKyys5kFZ9kOsVgdcCcHFDEj1VXAU3CCJJ5O8VeKAf7ZBSqgTQ8wkM
n3mqx9t0vasNwe5xPVwYuvfUMyoezCF1WpP0laXL4BhzqwLdeXnmZrNXhD8zc7ek3+ahEjiivOId
IRuRzJUCO7RqRGjg8eZm3oWV/mC2q1vG87fINk8SkB8s3QaagHLM1n5//T3mbuhGNLOhGimkcI5N
2WtXFFABRNGlL6HiXxfCvVemqat0CMr+VDIs0lFPkK+m0AyHMn8jzcv13+eqoIkSkiJrqEiybaIm
2CKGqkOueIiN+16qH8JUP3dq76/N4l0XxbV+G1GMKyFptR1mE+LXuJkObTt7yUIco+tRMEAlTsiE
zc94beTR89s8vFaS9J2ZozRGe9q73bjvzrS1avy1eK3T7wAa4kl75ev1RfKV4rKfjB0kcWUUNqaM
vTR5nJW/JCMo2qfrIvh+IGAkNBWI2rB5jOKVE2BCgKAJwp3deGjh7S4+BToCN3qPoKV25GdkN0Se
IHdhKJCYNjGAa8o2pNpSaWYzTazU5d0Sdm41B6Uk8s64KrIRwtzmUY9HQ0lRHcvaysUwzH6cRz/M
VD/Nc9ceRCw1InHMRobKYiVhZgFIpTCdXM+dAk+kJJ/LuHPWZRDoP/cqXxbHNp+2MQrNY4IoszQP
vXmaU4H15dvCjQDmOVHKubaWEUek5GgCmZppN5uxN9aji9LTl7ZANswAB0hvHZdx+qNYHQZKl23M
ppJ3D3Vz2xqAbuHsYvhPa+nC4o9L5OWWCAuLr4UXKYwNqevUzBsgznk5aIFt6YFI93UksOuftYLI
+GOhGgxV19iKytpWUhhL8DajMj8NQ78z1mGfFWbkJPb4JUk0U/CI8QXqKlpCTDRJsKnepJmb1Gjg
dMjtdzk/9GhSqFxFPcyZYLyMk3KjS7tIYrZvSeqpjweYRDpXvN6Adm9HbnWkRptDE9Ru9FS9XrdV
n8+LCrRAK27pKkgDGZXUlZLYuo69JLIUEOuX0pND07eCDRRJYaLwMC7qXGsjGF390bAfxhIc0pOo
FfrzS/lxKUz0PaVKZCIljzhO/xFnwQxVT/Jvej/717fsfU8+Zmc+CmIOqUQPdK3I1Ad1aAM0MNzB
kK36w5k8Lvf9SX7K/zIDeb9+Ne5bZDUagZJ8NlMQr8BHVC0Fp8YSrGZwi6s1wTO9KDsTM4jtPAqO
ixM8fhDBpoWGIsyyGWAxnnIHaK6g2/XfdW/wVr88JoEII5eTbPso7ZMOohevNjXwkPn9DZ4SjNKH
QOlInQ7QPvaNsZO9Ioi84rWyndA3nk2BXRZsKFuekuvIHMcOitM0uRsrldNpApXhqiYKRbJsarYK
H/+jp1NV+SQpUih7Zvkzb5+M4n5antq6FJ0bdyWqDaxkwzYI3I+PctAtNQIDDIoPKAf9qKNcNMLp
dXIn/7J4EXRR3DPH8eJwejDCaARC/xgI6j/KVLXY1JMCOeDWMx9kd3ymOBztPjogv3HXAwmh3emp
+9+Xqj5KZe6gkfXAYJBxCQxyLgFRH97bIpZr7mZuFsYcmhmNpjnkEro0ovMUPU3Z43U7wr9lGwGM
K4rR3giEz6ivqA81ar7ATvXCvfWw+oUnRqLmNNxhx3SVds/Yigov5OM5KWs16b1OO4Ek81R0nQs8
YWfVgEpXdge1MJ9DJd0PFQILyz4tyPQJlJP7iG7kqx/l4wlN5inEiY31A2xnkpn7hBykfgKLqGhn
RbIYnQTn36LHEmRRqt9w8KKf8eu4pyORoWMG7dm+lbx4l2ZAp71+pvSCfXoaNotk1DLrejlOKEE8
BeLOju0eRER+FnQCD4irmhsxjGrGJZCLewXZREv7EYWz09mC0Si+bm4kMLqphpUS5ho9LZDyUsQW
IGHeRjsLOK31iyh04S8HHajIgxlI7DBmKwW+34yZd4womjAeY+Oh4/pw/WA4LMNU/f+VwY6rtmHX
DJKMcv0YaIFxivzpq31v34BkwzcyzAsobgnMFgrw5CjS7rpwehyfteIim7l6drQYRikhamoNv1rf
Znk/J1+ui+Br/EUEc7tCkHfXJYEft2brQy5LJ2XtDnYKFNoqe2yUH9elCQ7sU1JCQmOyNcByRfox
Bl2ULjot7oOJnh/b1lH9AlzER2OxzlU7gv8M5v0uPJpHoM0f7UPzN0XioHWA8DU+hr5oVfynbCOV
iW6NQrJAJ4j0b3qIXjFrrB819CYosmvRwU7yQN+y6rtpOaISxDuC5WcNuayXuQHRlGP0cl7+sRsz
dHR6WIGbAfSRc/2a/CR+9zbdREDUJh7QM4B1GHmixAj/TP/9BHY+Y5yMeGwj3PgohcdgBmLmLGp1
ryySnc7oyVDXFrBVkXpxenTyYmQWc5Hob0qeKQNl7opGyPmX4rIk5lKo5ZhksSSj0j7uOvMmBf+C
3Pml1Dq5JIo+OBUeamAuwpg3ZwplOGYZ2skxXT15FvqUJf/vpEUtTg9SP7kTETH8xqJdBNID3QT0
2rzaY2rhEUA7aZD1gK818aLVdvyQzdlftS49ErL+rUnhbRubftkCpkoudjaJ9r1WP1graq5JcZBQ
Xhv71PCvWwj+XTIMC431lmmqrIkA8mOmGyGGNsbVmAFYW6CVtY0OWbIcwSwfAGs2aJfQH+bwadW+
rrJ816HTeh6lF2JNAfIg+0EVQRHyw2uDJtfRRqwjOPq4ZQinDGSUUFentUVySgPbk5+mwIZTkPql
a3n91+vbwLX8popWclTGNJnNBEbA2owirN0zMqhf6GVh4TRiCAjuzbqIYdvJ07zJNTA6/9OuQMc2
86ByM3d0i0PpJ4EoYOKvypRNTKdQxkDGOk/lBCT8AfnNOfweJ3dz/NZYD9c3jh9km5hj0BHmEosl
n9FJ2kRZiidGPvaH6WcBKG4ds7DRuXe6G4Ai72YwDHR3CTBD0Mh7EnHc8Zd4Ec/4P5FqAOq/xgOk
2l5LTpLphqrokeNaXBBPgKQZNUfwTHzURj0nGNpoaX+VL7s4Nbf5aSLVk9+OAC0d9hFc1OubyjcZ
G4mMyQDNjjTMLZ4ZCi1IqIlyw4D6duYB/AKJSyn8GuypHTlN5V0Xzt3RjWz67xtz1Tfd1Lc9UluZ
XDtr5c9N0Gkikga+EBMmR8Ul121mSyNVIlqe4IlRNIA3SyBrR5lQTkUAbnz32LrIYTZytNtyrFNU
Ojt/+aWDS1l/HjFlE7kg0b0L/T/ZuYswZufIMpoKuqCB2ouMcdMBnd5Sv3S9/XxdDP3mT88zuv0Q
HtLSBTuVYM/Azxrhn3tWcYeeVk10pfibthHAuFfrPOaRbeNOpTflwQqaM/Gln72vI1eWnlVBUof7
9m+EsR7VbGjZXMDfDxMVnBaNUxSPRXiU4reqFvGycbrH8fZfhLEzBfIS9xOoQKk62MfpJQ3qU1g6
he5Yt4jodxRAxn40vAVd47VneRToqBaNs/ED/M1HMI+bbanDjGEfigPUfbGCFQBv868IKBClsGWG
7+xsZDGe1WRWwzSnkKU90SGKbkexCfrIsc5ygIG6Qy9icqPH9Vk5TUyAYZRJQXbro/Uoyj7LLJTI
EdFrwf8d6ZVrPzAvhTSJAgoZNtNfp12s2APea7X+kuW3c/5L1USzBlzN3MhgbAfGQIYkrhCqmWv9
2tj5UQEVwazBKCoY60mJiC5HJI/ZOszUSHMZwSbmN/ZOu8k9uAZn9ZmC5XbBCJulOvExkR3jx3V7
wlcSAlpaU4aXCovy8cxUgErLC21ClfbxPUUtM+9ND2DjFMm23hEvESRfuEHjRh6jlCOa14vOkpBH
LkGP2L6WJYCvgFeTFn8JVsZXk8vKmGeGxFYog5Lhn/wSJogCdGdiNLh3LAMT+q27vFqeaE6DewPe
+5JleHqo8n7czSIkoSL3dDBxLO7GBXPtcLGd0Wh+NgU6KTPjr5JEuyVRBZ4YT30U1QJfLc0rgzPz
o9yWhAAIf2fOizo3zl/s8OciPaQ9qG100awUb1+3sph9DVM5aSUJPgJJHqOudsfiOCqi3mhuvUGh
uVBb1ih2LV3xxhOZKh0VROM9Ups9+8t8A88LQzYhOvIagLqUrn1rF6BbRenmQJGcRO4zd0c38pl3
sO11GdlPPE2LdEPSoEDDXKrJIAq5G0gSXFdV3qO+XSujNUY1NoadU7sZ92AwAflvkgpEcA8NFQDM
cqNHBY0wH7czbKwuLAh9/Ja7EA1EUX1Hxuc/WcZFBuOOt8joplMNGbP8aA7Hpjhc/32e6cDH/7sG
RiXMMs/WkqIadZKf2g+TETrpcpRLkafA9YG2gpizV6K0HOUUC1HuKMBO7FZu+52c61sZaCwi5mf+
quBzo+CvKxZhrlNqFuWcGlC0JnlY5Zcue6nLl0zfX987+sns06zIFynMe9ZlWTSPNQoLvdz6OvG1
oXDC6bnJH/vuZyLyUvnadpHGaFs9qJIZdQh16/5tGkdHK4FXIsbMFS2KUTgNzRlyTz263pv8/Gb0
yBuK8W6264/KA+A1dAe1SOBOlT+FgZLo1BhdHGU1SppJWj1VPlvZW237g73rQkEVWbSPjCLqoyS1
owHYvEh/KNQGVIT34yrCOuJ0QsHR2egGY366xp60qcRDaTgr8u6IlIBitdyr/ws/VLoSCNGuq+P1
hdkyRVLdWPcaPY5aT9HR7WU/R6cmHZ1G1M59/Yg+1dIsaAaYHCO07WZFAg4lq3CKtQS6YTSdMPQt
4tv8zYv1H6W32TfYzqwRXCMSpb35B5ar2QGW61EB4HzjKY8awnZ5X8H9+JEErqg6Q8/o9/cbb+bH
DVV6OVemGPNKOsailD2AoyGuFQLPcpMTF12xZcaOVFZuY+wcN/s/1IDdsTxIDtITd8v9elzuaCCV
BSmiqj9RGYjWUJnHYbLzZa3U6x1AczCibe/H7ByhKDTtrmsl/fhPm7gRwXhRs9r0aWRjcWZ+lMmj
1AoKdlyN3Pw+c0iNoYKbAorj1YCkttsXBVgcGDJ3jEqwEO71QgyGpBwdZmdbDPRFkk25giBrqHeK
pflmJB3WHEBE1zeMK0cF261m0y4vtjN+UVvkVN/hXzFb7pRpjwbAsHbjgTxeF6Rw9XsjiTH1axZm
+kSRaPI8A9bdZC+eYmarkxvz3sgHr2jU86IYv6oomZypSe71Hk+2mr5mS3moM32nzNVfcpqfE9J8
VXtUTxLdDK5/JLX5n9Rn843Mm9COUqO3K17y2b5r5dtGN5yk/5oPFjLro39dlmjn2ZchHqsu7RAv
tomvhj/SZB8tgj3nZnfRbPbv6TLvQmTBkdR7rIdSO+qu4iT7POhl5EtKlOlxBQ/NDSb+T7lb+WDf
kWpHVBvir1JHC6FtUKwX5sKo4dLmsopVdr3ltkaLVqouqHJTsJl8h0+9yGGsWjYsizaq75lC6Y5S
5K6n5WsOrlr0872IOCy4IbeykUZXvXn8gPpnSolO9QSNWzLcS+Vk3hvnwQNTI9JPQpz/z7DkNJFx
CQ6ZEJ/oyRhWKa1b3tTAHLIPoI+56XeSEJqLf1wXQcw2WnEyJPmM45LM1ccMw6Opj4cpEnnMfIdl
syBmAyOCcg0JV9omMHtAB4HPhzf2pYVWkl18As4XSFYErhjXdm9kMgaoIpMUTeBo8EDVh8GPLpyD
RSqdXOkE7xxfPTTMsih45hD8MteuteoWbzma3ztfuov2qMCmnvx1eTMDt38Rcb9xn7yLMLbjYoqX
KCYTRi/bGsB2Qw5QvVrwGHG99I0IRv1ACDJOSk/rGSgpS/Fztt7JYOKc6/swfC6qXGCFuUqoUQwq
C32XFtuVoHVtquQFXopGD2zlZOhBJmo649sLNAlimA4i0Eb68QYrQwQvaKF2ya/h/WheBDa7LrB2
+T55Erl2v1GIizRG9eQqCyetVajPNfmyn3upR247FEQ1F5mPs0jT+T6eDouLEoOMfmpGAdUK6LJE
QuplDPtzu5ZnayEng9LQSpJ8q9TAN1FLCew04yFDGgioVt40Gl6LknCamd/kfNgXUQUmvBYAFZV/
/eHjOgKXj2OrqFJK9JA0ANxs4vwMktCXOpqd3uj3yRR7YAZ223l5XvNyf10s/zHEwCuYRzEoBBCt
j0fezZm+LhMC6A69ttZ+fW0cSpsyPHY7+4BC5y9KMT7BhKd+/tLvTMFjzL2nG/HMe992VqUg74ZK
q3Yi6T4iz9fXJ/p95syNWrfaqUTiMtd/dvXDMgluJffYLt/Pjm0ktl1FWoHtK3oQWSZPZkecRjvp
6q9Ueyr7mwXsu9dXxL82G5GM3TErNe8wy47GkpvBD480DktfZxe0hJ6+D33p/7lC9aOCJElJYpu2
9QJxdlcDCxru0QG8ZgJFfK/wffIyDQNokKZi2YStuTdR3BTSuyaAl4MizraneW96U0CLWC1ALqM7
2w3PuggNj+vdbuQyVsgcWjtHXRrBS3VYyl9DnjnGEDqkRA23XkWrpL92bZXMdUMolg5VjbHA8ia/
B//Waf5uH+bH2ZV2ywEt0oF2iL+JsGe4T8dmicwla+K411cC2sW5VP2iA6AabMxaTALMUP5du5wg
c9dCK46jYkF77TDeSfG50gUPruCkWIQ8AhJmRaIkXGiNPiDofJWU4WeWGU49N4ekbP/srCj6I7p2
LLz0HzU/m/TUjACbBXlqE0xxvyvrqXAyqw2GfrxdzdrttOFbPutwZCTLTczlWI/DU9E3ri4BWyhs
nXoUETjzd/nyVfTfN162rfdyqEhIxywdqOHb5NG285c/MTGmqloon+E/FlIxk7rFUEpYtcmtvtD2
EGCQePaPHAOEw7O8FzFpcpe0EceYGLnLolaP8AgA7dDudvIoGqXmlqeVjQTmKMteK3ALgOA4ufYO
yFJOcjRuaXt0exYh7HBvOIAcUCjW0F3DgkVq6mp1MCLwH9Sv43jfksHLmwAcgoJ3QCCHvQ09YGq7
mkIWDushKU4Nmgo75XaWflzXBe6lMwGgBvI5tGewjRlAUpealM461PVD17qK/TVNn3IMyUaiHgLu
gujwiAbfEwN2jPPZroseZRlK04W2eFly7BUj0JujIWrO4D+gG0H0QzY3SMKEQp50sFOTO/irV9Ly
qS8fKKKPDpqBP7K+aEVUCEV0hVZ8FJcBe65XJ6p7hNzpYXKMwtFTGuG0O9fKb+QwhmGdYwvoBDip
sNiV+ouuPw7Tz+vKwBVBIYEwTYShG7YMPOXtCH8Hr5e53MUk9KI5yAfbuS6E61JdhLDzX80i2YWG
ep+HYccD6vYHY0d7n4XpCv5iCBqpNANFbbZ0WMZ2pgCU4J86evuUIu51gAc0BROmldBKFQyn6BXl
0eurE0lllE8nU6vWdICutPe21LhNV0OqqEeM79bbl8UxfkZHemVZVww90okDG5xSmW+n6BLIvcgn
LnU3ikDyNAedpy9VkHjV9+vL5FvczQcwPgfirLXMbKjK5BZ/0ebJ8qQdFR+8D4EoESTaUsbvSKqx
Du0Uk832oPlrbJ4W+AOFQQTujUCMxtR2uiFVO81EvJ9Pp9XUHKP8Mem5QD24yo/kNgH6Fjp22aop
QIZHUCPi3OjwEEYf97RFrfijGR6aQ/+PGMZWFFqNefMKTn0sK7crAFOGXH78Ew3YyKD7uTGz1hLH
mk7onMYtnVNNvtV7OgLVHpe9yMSq3LdjI4u5VSYJ1XIwMT2f38ye7H97m28g0Z8dJwFjjnqgFt46
E4y39W57Tp5yt9lLByKAGuVqyOYrmEtXzgqoTgl0Pp52krpfYn8UsWRxn2NiooVckzWCUOnjpkaG
msHPgSs/mcspiYH7OeGCEd2VSQ8iBs27foh8dbyIYzwzmMfVkHQ8lTLIh0oEf+vOOqp/5gBuVsU8
kVaitNaqQIwhSe5SWXdAwHu5vhJ+bmsjg1H5OBrIVMx4Vsqb9lA/xYBYTL/jEZ68fB8f7VKwc9S+
sYEeGpZkCxlq/GFLVe3S1ihAYEmKue+7c9oi2OseW2tw1HxyWjkVyOOubyOQNU+kHoqmUtAXbz4o
aAmLjvJBOdqO4caY2/nvKXaIvBXGqGGuxpWsZJiabvMgXW5K9TjMf3CZtiIY1VuLWmrlhZ6X5oXx
DZ7JQhd0J/Iukwr2CfQIGAp8M+a+9mM9LBUlfCvW5FSlyl624780o/OALe3NVuwLVJBnH7bymDex
miJMepv/m2srfEonEINLtaoAw0anqpBvFHNd8K7wVijzOsp4iOuFjmv2XXXUI9Nb8vo+UrqDbHZe
UoJvHOiEqlIEczj5c579XRv9rpuAcKlpbt4DR6utbqJ4TsHMU/lRXggOgZv4UWWT6JqqAqacLbZ2
Ldg2jQUpOh2RWezqu8WXnAzErPYNoK7cfD/DaNc70Rjrby7MRS77ZrRoa7BAug4XKdoj4XTSf4T7
0dcwiWmBBMS5fvjUvHy2BxdpjK6pZVRYNaV2GCbjTlVVP5JFl5KvzhcRjHpJSgQ2SlQJPKlB6rjq
9nMsO6oCnFxT3UvduLu+Ir42X8QxikXKOTZSAh9Cb0GXtmDcIY68rBJBagvEsJWcECA8ltwhzrWl
13aKnHIBKbUQg50bFKImrKHKBxhNMHB8fFgXtUbvkwq/nPKUZ/sGhOF/m3cKYkI6nCWCneCW+rbi
mNdIIlVtWBSVnNY+uv0YFLc0t6o/545y/Efh/6TRhKIXKgZNZqHJ/OMKw6oDZ24I16EdF3eJq4cJ
CfcmFHUz8u/VRg5juDtSlEi5o6GFLg3tfy6xQOIHrqtdFXTA5RF4zEJ5zMmlraJJK23Ko935SB1Z
lqN7HfgU+l36Aqwr0T7yfM3tPjJHF0VSFhqDDk3Jwfhm7fTkVMit04yCeINrMTb7SC/Gxn9epqgA
6TYS01ZZuMOCFIW5CkCnf6P1F51gbKAWdnJRUA6FPK+CYm52Srb4hpo8zal6u7TRDq2dt20T3hoT
0v+F4iqVvVeb/57ZHu7EZqmMcVxWPZSXBBFctNbHWP4RlfZOHUyBpog2lLGPqN+h+CAhSAib6lTM
yBvbyZ/YxM1CGJuIqT0dRQMFMc+UI6ZanaT4RmJRp/pvVJ56LYqOMUW2lB5ms2S3LR4TWF86zZQG
5epN99JZD7SfkSeyVlwTrPwrjjXBDfJlhpGi9BwPcyBF4OFUene2DIHHxz+fixjGQHW22lFIaHTC
9buM+Eb4B1NZmCz7z66xLNvGbDRKbCG21jSkIbIvVmT6XX0up9yr417w3ov2jLFKjV5JVkYiMIjX
96VRON14rNbH6y8wN8myXRFjivqkNfpkQOI8KlCw17wUM5XK6L339+xEdk+0IsYeZURP7VSDboNq
Jcis7i4sJme1xgfBorhqAIcQDQjAPCNso0OMAHuyO9Q331k1MU+MHOBXgvFQ3aMTxcu+EOXk+BJ1
RdVk5Gg1tu1B6km65GiU8kxlZw4PliGw5NydQ+78P7/PWFkrleslthFntMp9JT02y0lvn67vGtfL
34hgLGjZqq0q2dk/zmwJiPopkHbtTlTcEK2EMaHalPdZ0sFt6dSHbjzb6+0q7a+vRHQYjAnVytYe
yhRJlNXcxRhuWt+u/75gp9hGC0WdR2OhUISUQ/rSUSwML+iOf3L4/4e0L1tyG1e2/SJGkOD8SlIU
JZVqdNluvzC63DbneebX34XqeywWhCOcXTv8UhGOUBJAIjORw1qXE3m/uxv3HZG2aKwKYYkhDztA
AqHw2h+nLP6eT82xjVe/6dpDN/fn1LT2Mhn3OoAS6u51ytOvxSi5Q2Y+2dmoCewS33dsvosJz0ic
RXGl4pVA9uZ31VuDzMWD93vkAtvD+y9v1nv8sdmEBsN5k4Uxfi81s/0QAhVgbr3b58ltoSWbBVGF
2siwpkk38hJmfX2RXfqCRJv/r2Lc6Wfau2RgVgLY7V5+bgH78fipqfatdMYqrlbXSnMOdVUwjErz
nCrIDymOnLSzYif023fObOL0jdOJptq5OBdb4axhkYZKz2UYFvkJnWfxPzHy+9Ku3llf5mP0xT6q
R8uXDsm32zsuMAJsSRBFk2GoJ2w4Su6LFDRtkFQCIyC6pIydqdTi/7/G8gNFAKTmTPs/sKEIbM27
am1UR1JXkrc6hjbTsfFAh/ZQzqJ5O8FK2OlsAElIctziiKqMRhyPhjGhj3w5GGn+WzbK19osyp3c
k1l0LWiAccP+vFeINmurkjyUzfi9kgDI/3NxXkev+zmDfxvZFNe4zz8DNLVRxvc59Y3ATk4HPS8R
H9jx82hLoNg6oT9SZL5oEHhrWUxcVWu2XBgTXl/pneKT98YEEzMow+H/QILNN+FogrARjWjAJfho
WVS1XrR5QUUajDYPYfhXTbJDRDR0D3STH9F6mpR4IFl8NHrJjUqAhajoFVfGs579skwrmIsRfW2q
IGHGV9rLVzH2DrAhQKA1EFl25S+jrV0FIwqfueAXCYxNy6eIxNqIsFLqAml+HjpvTAQhEXeqiMZD
7ygnKmDsP+6tXYBUyaTV6tkP9yWybwaiu/ShDCoMaVE2LozbeJiEte+6XeSL7AtnD9Fo8O+kPVh4
DfZk51qbgNGgenk4uNHyskSLe3sPeX72gwjmmLo2QTMAJprRWKn42q/Yk1zyoriqO76G96ImPU5O
4oMw5sTkqE+mPCpUb8oCGU2tKNhIP7C822viIYV9EMP4m8HQpTGtcojBKNh8Rzmp7edhr/aOPAHo
c3XHI2WJJ04WO5E/Sk7p9m7iqX/d/g6ey8d3IFSnTwT9CjjYsBeb9H2iArwyaZ30QAseKpgToTuo
Mw9e/Tc5VN+lvRWAzU3gmvhbfZHNxE8YY9arCv3ZXt+bHkhJnChUzhrBW1xaBZdEJIrR0mTKjBDz
PpqXrLs6arwhuUtHL5JETJoch/5hOxlVBST9OPSgmgCk0tPc/x0DWNgQsbTwb9xl2xgN7eeuTrS+
0bxweJDbg1m93tYJ7l6hu0amthqzYcwDCPgjxVBh+hLos4Wb1KdcNncGkKXDf27L4cF4AUT3IogJ
TVqQcKCiFCLmAoWr7me7bPD0+wHPrX4/fGtOKJ4INI67dTZGNykeFZLQzNZ1uZyB6D5FGWw13dhc
XrVw/Pv2qrgasBHBXOyykEATntgqDH14jIFRU+r1nfyZmh727rIS5pDqHNgHc4O9M8rfQNhy7PyY
jV9vL4VvHDZCmAOSgGuVZ6GqecZZO84IfYZ99pq/yQcVRFiNn3nTqTpJnoUOH1GKRHRSNBjchEBS
HHexrdUaiKLrXRZawaAoh9vLE5wUW+at0lgdm6XTPG1404rnQf0NpFSB/+fErNtjUhnf3JshmdDr
8g5FCY7iMVD2tOVb1PbJv7J/tEFlLKmWocMsNOlSorNely5gtZwpPMifAYnAekCGocgUvYdtqtG0
rgv1CILmrrwf2mlXROERvQ3/ef7ygxiqHZvTtyNtyI1G0zxzrXcgqL9LFBE2KSci/SCCMQVFuA7R
IKHNoxtXp9S+Sqhv6FXmRmg5lkQks9wQBn2LgOQCZ4Nhs80mXbU2sWbAptJKDvWvyQ4I8wd73/j5
L9Hd4dUiyFYaow7zXCdKnYFrsNlZe3RZ+ZbulsHiR3+hGQ857cIUqDnvKm0FMu61lk2Uf4tJ9Yze
lwEFrfWHfh682/eVF+h+WBajFRkIZ0mqwBzNP8O9Ck4FPYj9NrBfm+/k0XD0Y+UtqPorD/U+wiiZ
IAzlWaTtGhmFGdHHLRe9BGheYzdmv+dBhKzNu8RbAYznsDQ5HKwmVj0zu4uM6Dx0BxSFfSJsaeQZ
pa0gxneY9mAZA/gqkbejnXEUQYpmOEXOlteO8OG8GPdh9UNlrwNi3PAXIvfvtD+YPkmi/Xy0vDlY
9/Z+vq/3seBVx5tOg1wQUhEKEHoFnz/0ValZPeRq++Jecw13vGueUm90KDn8dLf4KAQeaVuqKaLr
4+uIZaCfF/GqwbbBrLmsrZ0FozIB3aw8RblgaaLfZ3Z0QQuKlK0wIxn5Pmh3ffUJu4tE4p/vZ7xu
afcR6VHUB2ZJ6VRo+GsERHnckOIiwWRhPRYpA6dSYlFDuPqYDvxRHedvhg7YuVAFcuXghQ4YLzMH
rFGpIys7gFXdtiK8Sg8x8NAhmq3gzcM2yVRoww/rBXsY3QOsCSnO+KHGXBSi0G+fyPF/EMXc6DGz
17ToBrw6mvkJ2PyYvUrxilPCt9tr4prfzZKYC62EZZtViqR6Vrgc52H8Z8jBdZBqX2+L4bVafFgP
o34JWYiyaAo9PAywPZboSIhfypP9RCF0lqBHg1zx7b+UyahkGyutPC2L5lmv2tFALh9FLGm3PgNP
jLZ6WX68S/er6CLzHfZlS9lCbQpEc2BBQCxlAChfYu9n+fVdNcG9IWp25bWYb/fVZKLEOGtqLaoR
VQFG4SuGKJ76YA7UyFnvJ199f/d375sb78fvpUsCYeqd+mcmFfjhA5iAoVlNK0wARwqYJEqF07nq
N2lHbyM09jgFIvZHrqfbbC4TLkixrWezATOjN5Oj208APXYz0N0mgjK1SA4TMBSYV1gzDGl7lvrF
0L91EwYElGdjCj8T/mzWw4QGcVyRptHwrEzVylt1LbAy2VV7oUPlmv+NHMaeDPmsyivw/UBM3B6k
t9QrXPJg75MDbQgq9+GuE3W18CX+C/2INzPby2XYedXMFa6BHRhPeeVYmFut9vlb/rtFkmoHjBRP
5L75h3YRyRxa1KhmXWUIgyL5XGT3ppp4evtatCI2MGqsrnX+Ioc5NC0z5roN4atn482I3GT6Mo9e
j2zNaN+Z8dfbZoxvoS/CmJMLc30CUMmCIqGELlXtXtdP9ijyrfSWXq8ItHAGnSgCNMTHV1MSl6FR
z6vmRUQ+AAzHr6pin871G5HIGxkat++/Ljq4GI3oftLqHfh+lk/dhMsnMIYkXmKDjBE2FSg7waDm
vm1NmL2fBVAb/O28iGEMSJbrcVk02M6l+ln2T4lxV64iDOr/xQVchDCKmFIkzRV5JI+cew+soOgw
1g7k4d+WQlHvHf+iXYQx2jhZRp4PBmJWNd4v8/elEVUihMthVNCIprGKWrxfpmORO3Q91sG4s38s
Xo4+XRHYNf8WX9bDhCQwHOhvaAlOKJ/8VlJ21aAA/wlkhX1Si55m/IgfFTMV7aaUTo0JEux0xnxU
jHxBtQM+ndMmjglyGHDduNHkItvrFY+FX752Qb4XZWO5C72IZgMFoynXTmmQ8R0rIKHHSel0Sx3o
iXruM3Su3TYj7y0VV1d8I4254m0qywDTx/0ie7Q8YCCnRlGcsqyah9uSuDcMVOoyYFIwHsM28swa
WrpTEP14fXnWkp9r40e5KDnGD8U3QhiVtEH9VfcmiiutF+6jU3a0d+QlO1AmdVXY6cc/qMuKGI1E
J69sSTZinBT4yUXnlGjYoHDXZWDvzB+rW32hyZGm2d/eSKp61yd2EcvEzHNiIYeV9UjN/Xls0/WJ
nhr8hxWUXwOxJYgn2QrrANKgVipgrQDJ70sBkC5RzaH1wGinHRDKfbc8CjeRH+Onz+WbNrIZS6la
VZ2EI9ZI+/+Bwnt+f8stfhzQgcjcVUSHybWWG4GMteylBW8CkwZceewNRhFM8vrl9rkRqg9XB7eR
wShnVmS9qWfIsNOqY3s3AjOx+RXWDn0MZHt9Zz1MHnHItx5x1/L8koJ8ijIHxDuEYZ8YeaDkI38O
l9Hd1uxGVc5xUaL6pJaP02fyx4aKtCQxMVx9xW+SolJSyDVKSmtUOWP7EheHxGzdVv12e1P5Tugi
iG0ZUzM7M7IK1nLZr34SrIF5vzyGgC83/Pg4i9SEf4R/lsU2jqWr0elZrKB+YX6bIsyKLeV3uckP
er0gMGn/EixO5mkM6GhQTtVs/YrrpOhSWbIJ8pOldF6GXwMwdLUf6voQAbst/Z4s/8xCBHNuEAuE
e+Qx8MNX3CNFQerQkFZU3++Mo/UDMBlZUPxYfUBmYDw52aMfLXygTVuAaPJuL5dr2DaimUtvDEkP
vDNcetIkpzQq7ksMRJQk8+U2PCQoHWb97EggSbstluuYAPUHOA0Ya5BcfAxyawA7NmWPq2/G2WnS
q+Oa2VBUUTzGz6GDTtcmAKCQLRZ8QoJzSrKWvrWwmdOedoOZu9wJH+gEfejKgqcqf1l/xLEYFBnp
JvA+4NWjR/u2fSm6gy3iluNfvsuSdGbr2mROuqRBBNjthq90jn0MyD+dRwfY4ydR4oZrojfCmJdA
a0ZjOslY0ADnU73m1d+39YDrzje/zzwBjFUp81JDgJInr2Zz7BTiyOOjLIKmE4lhtDyyV7u1CR7A
s/mz6kpnGXZN/koAY3p7OaLzZzzaGldS0shIFRryYV6eV3D0fqJ3GvirFxVjHFqqJVWzlrSAMShO
b5rusH5rheNfooUwriqO7G5YV+R2ChK5mqo4ZfYzH0QE9kJdZsKqlazTXNsIhCmwt/YOxtCeBp/4
lW8fVEEwLNJlago35UgzATa+ghydN1AE07jeT0MmyrRwfdXldAzqXDYyjGUpSyVFuBG+Rl8xs4MK
oZF6dTAGNA+H8eBj5o37+CjC8hOcF1uZ7FM5zZCPR37Vlg+5Hd5ZC7xFkvm39VuwhQZjDkjY5etc
wBxU1T5ZR1cnorFt7kIMNHVYGH21r3iP+lkh+kytm4HJehM3VXmOhcxz9DOvgsKNEEbtRiBoY6KK
WrWjfAyPaoB5FPkv5Un+jpGeI7G927vGtT6GahgaoD7NK7qcEk/JNhsLKF6p7BRLcjQduKX2sRQV
fvibdxHE2AaJkKQOMdXlNarxnI3Lzqj7Q1upb59ZD/wpwJxQfWcBfNqR1IW0JpqnmEH6Tz48lgiZ
iXtbCP+RbFykMDa70MZBLRIcUnqY79RTj5Znm9b7POGji6vVpqwDRAdndEWNY61hC6gg5KEmF0Rs
lUM75hfllAEWxl7QLJ95q3knynaIhDJXqe9Us6rTXPOkuA76sL9LZVGmmasOm3UxzlWehrRANhHG
CL+efZc1t8qebp+SSARzSGoR63VGr2uUvRjtDyV7Saz/UgT9hI1Jle0ViVKwMXlZrAX9rB3kIjtp
kSYwbfw0xma3mMsD7PCu6pcJ9WYpO5fhuNMW5cnABBGZSRDOitO07blZUUmxMq8A/Llzeyt5wwsE
aLYU995E7ZbN0idNVYXTPKFdBmhFTpFMwUhGR1914iiz+UDSZJcb9jlaon02Ri0aq/HfxUD2uRx6
qZ64hozGl1o0VMFzadvPYo8YXAdqvKCVNjZfh+yUhc9d9KzmQS79FGwAT5m2kpiTrjotmjQLDS8Z
eljvVr89aG7pIfUMZuhlpx4pL224w8i7QC69B6w72MplTn4aFhV0zXgkzL7i1xgeBUmF18LeUCrS
JQCDikAgvdtXAm2NqMo7yTab6CymMAHIPuz0agM2qWhPUVads2q8l1LjMIMq3ZGHlz5EbdROduNa
7EDvLAk+gmd/QLzxzhyAJgt2EilZ4nmVM1SbJyu6L3OkO8pQEHDRfWOXuRXBaE6Vo5ct1qldjcKf
Q0tc4Hy9mrp630+VoDOYe3u3shjdGeoZKZFRo5Hk6OH1DJh6N3FNdGZp30S1Ld5zHUheKmV4AIAO
i5uMFwswFyIbz/X40dbOTfqj7k858Kfnx8EIvdvKwrsUG2FsrqVTplzLFAvCqnK/juCNUtQDCROB
GK46XNbEJllkQ0PrV66iywcBf2LvdSkTOXTettkYbLAIRllVlQW0BRdyAr6r8d3Nfg/Pku1QBhMJ
PW3w7Y+Lr+w6+N6AnBAdCWvjvDzHVjhzx8eyqCtC88bzA6UbHvbxi/HYSU782/gyu3QkrnUlMEGG
nRPK4Dm4fYjcnouteOY9hQ6SJVUj2sx0ts4jBgXUU2w59nN0V90Vh+qv7MG6N/+5LZR3pFuZTJQb
pWDfISGOFFDSlXwvZFHhaeb295n3VCtFZl+q+P1WD9IRxZrqtKiJQGt4NsSWTUOxDDB+mayZUtG5
nCwlYuduvOvCr5X22HRer4qeHdyX6FYO3cxNlBGpEiAeQXLiVXL+xajNc24avpEUR3Oy91Gm/5Az
7dkgeKMOzUMVop/esgRtYdylKgCZx1CADgZTJrGjV2WYAeEMn4BJuAnUbeRlrv9B14zA8nPrbOia
+iOIuqfNWieUQ7MJrVVoxjH2xjl5pujS9Vt/rO7COw0AYLRfBG3hwSyobXM1ZiOYOuKN4Fkf2kxJ
8NzPJCAoHRvJBxjsbaUXiWDOMTOrGAA5g+pJVe1OubUv08o12sH/jBikFQ2UjzFfwdxn0CPFikEH
f8qkDprZ3lVV/tMysk9gwBJgLf+Rw9xheSwmCgSCl+oSLLOLYSOvtjHhJmJ05eoeEEeA+omULMZF
Pp5MJoVzksJye1n9E6n1AplYtB87i/aZHmM86/8Ioh+yUYEhlNBds7SqpxQ2mBvKM16SR7WWBefD
LaRt5TAHlJn1NMfohAGk5+jhIewimDpSHl7bVfcU9XDyFZc+7aLPsKOQrWjmzKyiHDoa/Hn6/E0m
31IU69SX2+rHNe2bXWRM7zKopNNCVJISeTfZx1H0+9xbdPl9FnJWIZJKFvhwz0I/kvTLHF81sELc
XgPf5G6EMPauWBLDRmvxv5BPSWC+AbzxnfTceBMfCt/okX8ZhgBxxyYtJnvsijrC+KEU1AcQegAb
qfazV/LFOnRgGtXA8K49V359FgH58/fyIpixSKScI72PIbifMP0HRvm6dQdRtoSvEBchzP1d62rJ
51LHrMC6G7I3Rfr9qcO6CGDubRjbtU7LV8iRyC7lJgGCqNsf7f24H05CnibqCNiXA0DHUAxDu5qC
y8RYiQi421IHVwhGd+SF64fYi14HvMdCZzxHL5qgbPO/WIuLPMYjllFSzwRvMsiT0RRb7CiP9nKW
7hMM3qIe9pQciI+OZvARfCYPtF0q4xPbxB66dUbFP7LJGd2G9/IqdPjc7XxneaF9IICr/ridWr0O
EnCE/j08islQx07h9o7hRI8qAGSEYMd0v67O7yKQtR9hPbbrZBIqkBzpm3o81TvluKDUDtY4QdzE
1f2NMEZZQmsFTyFadYDz7Y3AKSR2KTBVfAmYDHnP4ALL/uP+GegAL4B2jDNqI9/WI7+JREBZ3MeR
iqQ3AWevKbMzjUW+SmHUQwNNwKNKf2Gc3c26faOd4/XB6IhgQVybhItlgssB+Vt2AGwx87a3aSdC
bWpnXdKPaqcEQ0IEr3Luvm3E0P/fOPtknZJWk5Hj1LJAKQ9TfbhtlajRuVKzze8zVi82jcnoK3gQ
AMu6GdrHFfs+tR/rSMiXwFXojSTG/DX6gNkvejza0+hR9vToNUsw363s5CB3Z8G+ccvW9kYco3Bj
28fTgLTUe9fKemjcKANKeedhXH5X+CHIsQUWkKt+Oqou6E8BESA78mK0sxID9gFsS9lLqgf9QJwK
QCnSXtJPQyECnuPm9u2NOCZEaiu9QqEKV/Z9bv6wBvWJzm7ER1EKnDudvJXEmD5zkoFJUcD7hmd5
cSiCfu6b96GvvZRfzWPlm6kjQofjTkxdZOIp91HtSxKlsVKOGgC7QK7xnlOMnpTCUTtH38seZeQL
d+gwAmn8Z+71n33V2d5hvWnVqBpw4QCfUoYnIwbKytPtO8e90xsR9KZs7nSTmQba5BDdyrM3aI+q
iDtV9PuMP5xTaS0sWmKMo9PcnWxTdLdEAhijNGQrmSIdrSfLcfU1t3+gDfjlaXRlv9yVZxKI6ktc
Y7vZMcZKSfFQqlqJ1FOZhKcprXZq0nt1LuLBEai6LjM2qlrNWCUJ7rAdrL68K47FKwoZp9klfr4b
3sSIwdQKXZnfzcIYK2VKuay3fYNXiG456VT+aCK0mcboFAcIjLAvi2vsN9IYmwHs/kK3JCgeyCC/
L7vYXTSnfMO4L1hrZAwD1m6+j59EpHwibWHsBzrqdHkeUf3oNHPXKvlTltmCpgGBfrAZ3ggICui1
R2hNKulHQlo/S2oP0A3Tf2cc2BQvWYx86jJEgVV1qpW3IXs1TIFxuO1GAETCGAdNTZu0RxsC5rB3
ivrbmtykqh1VTwCQd19JInsnOB02O6jFpTU2Ia6WVdmRE+rSNzKr7m2Dx9U75EXwZEdohonbj2ta
YslaCyDmeGH2TTcTt5pfpPYRzDKC4+G/h1FOgPVUaBsno2qRhYkqdYDloyWMBB244cHeNZ6NqaDo
RdT3x1W6izC24d1ep9GIV9SGtQm0vkscgOPZUZbhEyMeWAnq6mhIBUU0YyI6FFEKDOigv2s4zMlD
Mftd+/KZ87mIYOyCRSarWlWUoGe7cCzSOLP50pbeVIm46rjKtlkLcz6hXUnodId9zTtQUJ+M9K/b
C+FHRWBGoOePBnC2W39QJK2UUlS6u93s6XfrCeBPh+VQCmeruYe/EcR6irBZSaIg/DJBTx4epNXV
e8GjjDvmj3rKn8UwJ9920jQUKQpyFCsBwEde7Vn78RAdM3fw5cf4/h2G0KeoVvmeiKTTS3nlmkwb
zLAKqgaaxlxae62IlZQmdRbhnsIyVffApvZiDwNGbeT0uzjIfNtDi7eJC5bvEr8RaD5XWzZfwJhC
sGDWSUmQIbbLsxUlLmzV7ra+iCQwkdI0RjqQxfGI62Y8fZ9L+fvt3+c2JNibJdAP2IR6qRlXRUiQ
fKa98wV0EjQExz5od/nJPq9A7kLJ7FGI0MAt5W7FUu3diF1rebGajNbK9v1BPWX7u36XBrRd95/b
CxRtIHMNwNveG3VNCy5KkGj3Uvbzv/t95goYyaRWVYtrVnbGy1R0gVrZn3FOmJZCL5al6xZbip5X
9DDKfQ0tAwK1VB+StnQGNQY1hWjinot1ZqMKB9I2+EKFJcY18CaFb8dLqvXIkQBKXncWwItqaJZK
fdpEF3rWXefZT/HX1Y2D/jXxRVVcumFXt3rzCYypx/ilrgHyhXhqu7ixbjp1GqJc+0zM+64X3C6u
jdzIYqx9Ws91M4aIlgzDQh3kPlsbN5dEvSd8M3kRw/Llxk0dIV+F1FK3S12KpqBhbhsM3a4KJK3i
HL2C/eDr5OmucUq8VVRe4rscjIpYYERRwTbC3DUV7YJ50UQaEB3J7MgLcbX6vgHufZZKkqPo+Wm1
Gsdo4le9/Nzb3H7nP4e3s6+it8HOlBTMRu8BT3sASCxq8r1D+2RBsIy8JBFtN/+NtBHJmDRpJbbU
aciTp4OrfifoOK5+2c/rM6BpZb951E7A8fnyH1sBMJfJKqYodQ2k0owi1dJolWpPk1QLALisNSjL
T0zIQARG4JGhwYgkW41MNXtsjJZG9v2bhcB0wsTusEvi51r6dXsxvA38IIq5gnM3t2CQx+u522F0
0U2Otq8E2V76pe41Pz2aqUeeb4vk4Sp8EMlsIFoM7cKmq7MVh+bmox2AkEwcXezZoNGgzeJTUOP9
t5wIpUUWwv1z/MT2A97v8MYh9ZiAXqoKgXm0dkHdVi7AwA63FykSwcQrSpQ1Bmk7lEVTXytfZSFO
LOcVgzWYwIdARKYh0fzRqZb5qJPcRJkBf4DavQ5afUBJFHpf9PPvTyxGAYIIxMhAZ2EWY6WSYQ4y
GHlXvP3S5k2PBF6Pu1uKCZ4HlGxsja1npLq0GiQbEfIbbyFGBUTofxw/o+IW/c/vs+WLFDN8aSQh
27vCOEXSj25+stNzlvxtC+kvealeMNdRhEbDAKQYm3mVenk2tQYkzund6BF3Os+n0Rl8/Rg6+fFT
5SZUvVVYIgwEa1dQEHW3qoue4P4W1bpDd97BXuT97ePnNTt9kEGPb3NfklaSswgxy3utMB9AmVyB
zEebnPqEXkbiA285c8QlXo7HhljohEr55a6AE7RBAWyT3hNPWdSHoXxL++ZOl4h/e3VcKbqGFzoi
IfxjlJtMRdlnFoK6vCU7SjCQrtGx7ETOkaOCKFpcxDDPB6OXlyXuTAXEv4c53EvpUxd5S/ZDsQUW
XbQe5hURt60sgYAVvBxl5Pcd8NqzHmsShY+8xwQWZOrAtUCscTWcalpRPDUEbKEzJvGQMjyOp9wP
vfW+86ovoB/xzEP00IsCHP7q/khlc2sZKAe60ZpB+yr5BiDSMj/UgtsKQd0PE5SCo80ATBnuk3JV
uZOjtbQw/w4A7sO/DKUUml08Gs5TCAxL2oauoh/oqmQXtSaC7wHZh9XclyCnW5+z+odEziX5dns9
vE4J5GtUTVZo6xFa7z5e36Yw566x0As0uemX6T7322+A3DEBSd2CfXXxUgyDOV2QIF8p5EfgbuZG
NqP2oaFHcZqv4JI66ggs+kDf067vT6TkPyyRUfpCaWa17LDEqHxpetlZ1rtmfbu9jxwnBRkGrBGd
18NeftzGOUHJPetxsYoid7U19dNI2FZKK0mM7oE+FVZPge+QAYj7Uca4zn0daRMeRA4FpCx9zOwC
RkgLROaIsxgMYANoDQyrgAdnexNDdOX3xIJtrcvveGpVoiQe59xtPCplOqWLOjv7jo1ADjJ1NXi3
UlToKM1vC5pfEoh6cQhvHRs5rD1Ycm2N0Ogmv88DrweqY5KTPCtoZxnfojNAag+KmzqZH7/GTvl1
vMdfmrBCKFgtm4lH/6VqDwXYQinSAtB49+2OoiWLDu26rQWkdmgY1XUZSBIYb2JusknyWCuNQkbx
c3myB6f6W3I6vNazvXwofyd35l76gS5kENianvF6W/2vXwoE2q8aGKDHdAGgB6hB20QBvVl1mW6O
8ns208RrFq/af5T9vGsddIFgkGP8SyDxytgTAz0lponwDERgVy1e6lDmNSit6HKLewRuxwFIYf+E
MRhP3g/VMx+lO0uUgrmO4BixTLiT5+id1OZZhgdN3xRteE2BmKREXRCZ8nlYbAfPP2CJpa4M7ucB
ranh0HmFqgvsjWj1jC1oDcVczA6fYcnnDpSd68EwBGnV6xIFs1QmY2bUYdrEU7h6yVegbIGMPu0B
mFEd6DR95IkGdq/eLFQaCLQwLgCYx6susCKOF6XKFpxn81MlvROBFCF8ikeBA7/yrIwYxueskh2u
itHJXl7+VQGZsMoSt17PKv4khYiInq8tm0UxrmeJlWVSOgP0dK61x7AhkMsC6esMXk2Mef0Sk8Ff
Z5iY5THqGWqkgo+AEaAz1hn4Qr+0mru8Vm4f0Inrai+hF1ZfnHp1lMxRB0/MeiQ6SEY1jTpqgTCt
rZ4+2M7aB2g40ozMSZbfAgtADdoHf8isldFPU59jc+0gCACaID6imYnMBeszQgj9IJB15UoYWYx9
azLgrpn9+0HOKCu4w9+0jR70mj/KBJ3FAxgfHoR4FjS9cmuBTPoFA055ojc5CHoSeHzNDa1dte/v
NCRFknN1FwfpbjhJ+yXxUO4XVDS4BkZF+hcUiwj/2Fe32ZaS0uaQnWsVuksGZ1G/6tPi3d5X/rb+
kcK+vXU5U+c4bmHGpJeRBJOwykav8/UWXgQwTjGrSLpi1El+Ly9YmlNBRfpd8cXwZ1BF/seD+e9a
cpHGGBdFbUotXOAFm+SsSZVn45hGTZAPuS6ZvEuxZE2GxTSuGhTNGIO+bZXKGKyYnhZbWlxZz5/V
qPHXpfX6aAXkSZEftbW/HwvlQCYl/tSxXb6AUczEiEC7NdmrF9tPlewb8u4zanH5fRpSbaKJIk0q
HVQPMiZvj4PxWBeCtiC+cv/5fRa4QY3CBMDu+P7UiBy9eTH6o179x+0KH4+JjcdWxTSknnoagBwE
RKn3GU7o9j7xDcRlHay+DZkyrCE0Ie3nYKq7N7LkZzlpc3eN2v205qgyZJnwdc83vBexjFerpVmN
QGy3ojg0owcddULtkY7VlauTHqUvt9f4v/jQizRqQzbKYKZ5VRMNYQhQMH9av2M39ZLz8kgaUCZZ
fvuaisbD+A7sIpBxYGYX16FiNjg4DZR9C6rz1dch/jHLheD4uLGIpqBOgNwSwnZGkJoZ3dR00uoV
8k5Wvshj6cT2fV+HjlS/Cnbx6vFItXEji3GWc7cOqtXJMtoUFzcJlMA40Nd25otc5XXp8F0SkLoJ
zf2oNrOqFhSjsZYhNH1Hz3NRozSO0946JE91D7jw9CsdxTG+QUd1V/0xeECcewh3pBWYSa5rAarI
/3wGs+CxwtB+meur19vntDoMkiA85mrJ5veZiEC1hlkHmerqrV3kLuQUJacxbp1ZOK1I9+vKhW0E
Mca2n2bgTOUrzL32pQxXR8qOaFAX7BbXkmyEMBZ30c0QM87q6mXKF6JVTi49KfOdWf0arZc56pzb
2sg9GxCxW5puIHXLZksMI5XzaIZXtkI70LLKj5fJuy2Ce7cuIlimmGYmtQyMQ7gQEHeYL7LSODL5
mgHQYfiPoaSpwutoVsSMpQLUMUYTWiDWhUmJODQzvxfS81o/diJYDP6GXUQwOiAn1dwvOlZTgn04
HY29onaCDeOqmW7R5KaCU2Ex9otyNBUJnJBeH/4dF0/qMjiNLXi08w/lIoO5k1ZIhjAZ5dWrtV8K
YHiWuXTz/GT0z1IkSgbzt+wiizmVMFVmUi6QhaYWpzX/kqr9bQ3jO6bNjjGHohSjiWEUHEocA2tY
DSzUv2JEl5o/nsNd63WwcQKRokNirmmMntgIXe6rR3vbS7/Ya+CAHE/62dzTJ2V/BmqAaCP564Qt
twHdh053lTHoXb2kS9/i7SM/rf7wN3JKAOn9aeoAE6f0AaImXK5h3YhjlKQ0pSk1wkz26nF07SEM
snLyQrn0dFkEScb3VRtZjJKUad3WC8HSGjQ9kR1QUI/RPU119OjIxDJ3eFDuafNTHmi9kwbjeUH2
7Pahcs908w2MGhWt2SBnhDON15dQ2svq3aILfBVXBNw/MJwwkH3dmGl3poW8x+p1leWXejDhz6oU
vQq4PmQjhVlIjozyHEaV7BntV8l6BmT0IN/p8UMU/93Ko+AqcK/3RhhzExqS2bpVI0ibu6fe8vPk
5ROncvl9jcZTm6gzb0st60tohqbs0+GX3bilENyRq+kbGczjdJranGBgi2aH6jvaXJUco7O2A1kG
xvXwrKNckssbbOTtpfEvNKDJkC22NOuq9XSqFbuvTciVn+yH2UN7x75wtUP/e/Fo8uRTCr4Rx1xo
U5ZQ0mhK2bPl4V4tAPUDZLSiN55uL4uvfjZBFlHHokzGTI1dpBSTiRNLuszpy3i3aI3XFdJOWuV9
2hzGXDBGxUt6mwTj+v8jkVnYFCXqZOt4ppIfi6v/RACwy86VjtGteTcdWhfzJQKRfI25SGTslWGO
7WTK1oor9v9Iu67tuHVk+0VciwFMr4wdJbWCZemFy+kw58yvvxs6d9xtNN2YsR9n5MNqAFWFQoW9
v+Zla1U5BA+9raLqdHs3r+v6NKq5WBxjzaIRicE4Ioyn/cl0UnZxekpFXSEHPDqdnd+bmKG+LfSD
Jfkq1r0Qylh11pgd5tWwo6CJfpa8yB48kAi7rZ9JaP4R3kN3sOIDaJwPnY8+8w55aN6I7rqv/LnF
bI8eIYIuRxO2WBW+aGFoDdlrU/zvoPB0d3Gb0gFddICz/ZVm1aX1osAmanE85CPw/eMlsTtTcvU6
/VoS+dBr5TuS/Ltm4MEnra7wQjZzshqoY400x8mKk5sLd0qNAu/CudRWjdFE5hC9hhJWyrq2RarG
VkViT83eG2QPa+VVzX1F/rzUL+HMUZvVBV0IY9IgQz8oYd4i6T1NpiWGiLyA5GeMg3tbO9cLIhdy
lF/vhEIQ2nQwsSgMqv9D4SWAwHZA24ktWhUXq3n1grsQRv9+cQEF6DpROwJT0Cd1MyySJ9YzZ0Fr
ItCOpCAvALrrq2bFnAC+dJ7wcBHnzEYHka1MhDPuxBHBYiRLmmCWc0wNOt/FxrYYN39wJhdrUBlF
i8yp6vIc5hp+6hzakhE5xrPiz87k/wHDKaz2UhijaH3W9nkpxsi3qV/CABNVz7dXQ9036/4uv88o
mJS1ck06vIvbMa9teSL7SkTPjKzvu0LdV4Yqc94wvOOhf79QMhKFdT8PENjoP2rx84jr5PaK1kwT
QEomQk80vV0REzfm0kbajDdSO90n+akrHqSegzO0apaIadF8ga5i84o7UOmHRlWzCKcCKmzJqf3g
odr/2yoqvgocur3VBZ2FsXkFM6gjsOGFuPOD3Av7eVdq0t00DbyD+fjQlS4QoqLRH10YV5x3AIcg
AKicEVS06ad4JltNnp0y0A6jmYpWaAqRpWSAMMGgczAtx6YuHrsg2Of5CH7h2hZrxFiyFFnpXCHs
X6ylxgCH2X+fh8Vuy8KRNPUpNYPnTBqRfgkPc9h96tXCySd01pr9F2Eaj7KIQv4Yv4td6tba/Ah+
okVqPRzoa7UEfio3TpzVbi5hYL0AzrEibqZcsKVo8gap2qN92RI0NAFm3Wsoh69zpL5Du12MPvnh
WPtAxrTUYXKJCrIqNTzEhOyEqBCtulPcoMUQiDB/JYNuNfW7NKYvRBDuoy4kVpJg9bPczZZS6zbs
wg/QFtOr5C6PM0eUg/taEzEsqqa2KQPnNSrB7hjYevEWDPHneEi+RpUMSM3oTinzHYZCPKWPHSHt
/Kpa3EgfNlG/3KUjuSNNb5PmrWjL5z4GSqQCqO+huROE9FFAUdOcXhQy24FqHKY024doRxhFpODJ
cCQNejxx8xENUwuR4XSS4AdleleKtRsO3xecm4SCXlTnLQb+9U0o1BaUy9aTwkryt3IhvkjGV+AP
3pNg3CPTcFgKbaNl5n1aaLYwv3RR+k2vHmo1ckO8xmPle27Ke31GWVkQD3qSvDRx6UFtnksjdKq6
3Jp14aP72MLc9aYV0405IyUr9cEpJRrA8KoHQy9PZvekqKBorcSNDHi0vm28Hpxv2YR1GHmPFuIm
t1BU2lTmQ2CAGyvW2jtJPLTd4NfjYoVjagV6bBmB6pRNbdcE/wN8Iy+kKbbBHDnABNu1RbZNJ/Nz
XeobY2r2UTn4iYnuGPHZjGIMrTZOGD5PWuUZ5bwzpAhhbgqar2elaexuTB0STE4Za2BPHr2kn7dC
Gtqm1AjWMiROGJlWKL2rGHUwY2JNdeWbIphujdohsmnFsbzLm84r52QLtDA3lbR3XRrQEDns+jLc
K4QiNpubocG/zTovnJ7HKfH1LncUrbPVRrBxnTp00FWQJrdv9V0VFLEVlfUmB59D26FgK7U/wqix
pVa36rR8KGv8zrF40INq28COAH66Sxeyg8vdIkS8j43JVXTDadGBlGZQQDk6GEZxNJveF/GNJf2W
kN6XVEDiVvOBqFEIZGm0FPVottX0pwoVoLlbDrmk+nNVWakI2HMhsCWAjZK2toThkLTlg6kt3+VU
3pI08DMS2uKsOikqKG3XDfg3tW8gHDCRjY2G/mthVlZIVEsu3pSw2CAn4zd1tWsWwRICsovj2ZaC
+YCRTLvRM0cWoJbycUDbQV+qnq72myXCTx6mx6qMHhbTcCIBRq1/AsGsbqn4T4QRZaog6OzSBGSC
mTwFUea3wjdpDpxCr0M7TDKrECsnH8N9FKKgaS5PU0fupkzfwjSsqYjsRZ4tPdJ/VKbumnnmiUb4
dZpUuxZMZCASN0TTlJuSHlM9w7OiiHAOIAYr6/u2U2wxSXzU6YC/gjqjOiLp9LUg/X42I2tBt3mm
tJZplH5vKC5yK/s5yL7m5OuI36+r8ynSSk8mam0pjSZa7dBj7wLLIHhEz60FYA1nIG9lIgH3FWco
d8MJEymWmOhO3SsWyndWboiZNQw/0lh28yR6qcT6vu8adyhT2VakY6gZdl6kx6oHEXmDWVSjfown
1QH6uNXPidfKsl/XX3KCz0b5F7Uv3BGpqrkeXjVjcNVAPaUjyhKNdkfmH5Wi7dErvskTbR/05mtn
Kgfwn2RQXbTDjPHdGBkoeRFPzTUHDOUeyQtPWT6biXEkA9oOWu2z2DeWJvdo6y4fhqo6jOLzMqI6
t/RPqhp4t+OH1YgIQFQmQE+BEc/CJA+TOgxS3KN5Ln5f2u2yHKT02CzvosaJIlYjIVUiAGVGovOq
n1xq0kjPaUliKt9KpbbKJbZuL2VVgi6j3Q/tw9c90VIJpJC2wk6l8MZjqHtF3v5JQI8pCWTwdUwZ
fCR+LsK5sJTyXJkmpBLJ1yB5qZUvt5ew2l6EyaOfAph4cca0v6ZNWAMFOiEuMlc+eik306uA53lw
b+46O7xXtrkj7gv7T17ml8JpaHaxusqMhHjGDeOI6bypl8ieTNXOJYWTLL2OJ1HEUQwMZUPjVAoT
+qscJQWQUjRokkOK7waed+VLnD0p5AuRv8/GV0PyyvrUdptw+HF7d68UhJFLbeFifcXYLZHWYpJG
qx669KksOW8l3veZd3+bBX3Xig16lIF0CpJeD6h/nOj4OiXGrIFJ4FQGAPAWund0ilizgfmLQWzz
br4H2q/ipp5xp/Cg1K8i8l9FsgmbVs2qRC3Q3t1mPwzpNOuT1c7/azcUI4N5ZY4pUDknkcLDh2Au
Fn1zvM8rbn6BfuWXkJ+RwjwvK6UpEolOoY7T7Bvp5OohrrjElPYxwDQ6szgsCmgDG+2+yV/TePh+
W/94G8m8PpNpjNN0wnhxARrSpLTyyhEwMnZbCM+6DMaF4FmTKEn7/xoiOdAPdCiHBxMt0TFcx21p
HJVnB+EICEaKFPOwTpN7kvHapV9vf5+q860TY1yFUS8SmbPy30724j72l120ETc80DvupjGuAQyS
wpJ1ooQsR+/2d5iV2EvvADV1U0dILG7jIVW0W8tiPIWgRhW6yDDTZaQfjITEHfYI+gnGZqM9jNi9
vYtXWW1G7xmnkS9aV/UYGXaq+Q644VYSS5ZuPDTmxFO+dQvD0JipAg/vCimil5HxwggH1A51D8wB
7IaN5tA+mIwLRnYVuXws6iyK7vGFN2/jSYmSZoCoxItC+Fs3B5BvFT9NGsfprtvtWRJjt3qcRHUb
qxIq3X4yIm4tfBWtWLfPaN2SzkIYsxXCSh+jysClONzHCOqTT7e/f12UYvaLrvJiv6rB7CN5GjFH
+m1wVC8FdIjqivcDwDtygHfkf+TRz+thLHdZimKIkUxytPSHWWmW3PpDx2tC+c11eJbC2K1q9vpC
UoJdA5MoHfHvdGs6lVtw/jnCG4YETty5iHWXdBbJ2O4oIzlSAikFJRT5SHyK49Fa4XvlRZ78EB/U
uxrscZ0faTYGuB3OIa46Duwa+Ewxd3+FUCGNZp82JsagVAAxGzvIwNy2dCecCrc6mhy9X/eKZ2ns
fI+Yh7MUxz3mx/we0LG5G3nhcdiBMdUVHF7i73q+hirohTQmBjDAQrNMEbzUBJSZwsHo9ieMYDnB
c/822XRL0WvkGbm1PPxBCZWRzTgTA0nGjpSYGw6nwIkyQAv2j4P2v3bFMkIYP9Jm/ZKRApPv4Ojb
5Fq5mQbFEhouYuK6koDsSUJi4hpbJFmCacwTzFDSGQXJoaP95IHywNFyXvl6WyXXnCNNPhPq7a8x
L0a1QFogg7ARg8njxlC+SR3n6bjqui5lML5E6woZJD4FBUvJtouDHOoxtg1nABZf4YaeyjmnVa9y
KY/xKkK1KLkUUxAsT9sRjHgRt7Rze3ygnSrSC6A0Hm9v4tpddimQ8SnZPIRTHiL8CMwHPd/O3WFO
HqbyQam+3BbE3UomFFAVue7DCXcZ5e0A4RgQOwKnclVf8DEe8JWHXbx2q10sjC1PTVmS10KChTUS
uNXL+li2IWdJPBGM28AIfpJjGhpgq6rqyongZ5PJebGuuXz6WgXln6ReQ6u0bS2hqEsfrMBQajFh
SOE5ZO5Y6LopncUwIQCyz7GY5HgEDSRHV21voUDp5eLi3tYBnhj694tAYFn6sTJFOtkPiBP9sJT+
xMNfXr05LneMsdhmmGelSLBjwUsF3qkcczUK8qlgw5AP5T1vNJO3IsZekywA2i56R50ahRpAPWZW
2pZO3/DaK1ewaA1yuSzGTuchUMewiTDej4aicIN5ryMynfeCPe1bL7sbUBaFXBE1cuvvzowxWyDc
1dWsQrCk/GhiTx72Cw/Kdd2OKNe1YhjI0DF2hInHCuPrCN2FBgQ0oWXyfA89c/bRQ4H4/iOAuWPj
jnRjBVBVzCKNblaR517KUWbI9+hJ8W9v17rBnkUxN22kigH6hSsZWKqqbWqxHTXRoY3EbSCMhpUh
45SI5AcwV2rOOf3m6jhLZmw4TiZlyEY4PN3qKOzkcbJS+613Erxav4P2/fY6f2NnZ3GMLbeZ0et9
AZfReb0ruimF83muMP+cuaHDmxThHSBj1CNQd4OgCAGaELxEDUqL7SHAeGNb8VbFE8TY89i0QwgG
SRpi15/QNerHPm1Mykcr32Jo3te38St/tvM3d+N5MxnrToS5lLMYFkB8Y0ddlqhY8jfJBpCxLz0s
97x8K2+ZjFH3UZk0uYq7uKpPqvhNjD4NymdT4bS0XeeUEXYCDACVbsDeXkNmBaCjabMBx1Y2gOwW
bbjjk+BW+9y0TET0ugvMkC0FCOtGW9gUNi8eXfXOZ/lsDDBjjHSJFoD+quauV51F/GKan27bAU8E
47vKIa5KMcVOiiWq9Srg7OSTBrP/OymMA1tSZUkmAV7FiNQdemK+ybPpCFrMaenhLYZxXkmvkC4o
AWJXZLNdKs3bFATPrcmFu+DJYVxVKeRzI6D3ElhJkqd7pT+j7LhY9edyWzrzJmhs8g5sdc4mrrus
C3WgP+si/NDQYd+LWB9clprZtKNIcI0DaDpkL3cAXOPcPrTVa00CXhwAtIDQy6K5pfg/JaOWkIsK
eldp9Q2mwDgHRv3C1cV2IYLxG31PStJOCKgAUOKIJETv7fdI6l+qTD8qOfEFLXi+vaj1a+ZCJOM6
JiMehnoAblLrkp3sgojJDf3lNLiUYlPdNlz0gNUb9SyQRW0bZdA8axGgf2gInCGj/N/h8qy6xAsx
jCGrSdCTscf1qc7BA5B7nqZA2QgCCtlGyTk1mX7rxrF99MpeKKI6DWYcE+RS6mYBQ2ykeWIj7vKy
v5+k9CSDn7YoQ7uTTKdQl0Mjt/Yi6ta9ot9VyTGfch//xBXCCBO6kV8l6T5seHO6HxmWW7+R8QVo
R5LVDlyLjrQET8agPsjDsI+C5h8xSx+NZNqYS7rRI/GA4vHIsdR1//DTcj7QXy72p5xrtSpa3Bva
fCwAFjjuuO1xPBGML9DnOZeWCRU5Jdq3yEaP0mPChQLneACZ6tzFOuJFy4dKg3mSwonlpyrjNhvT
U7h1Sky8Ii9dvgTUx2hHer22dmlHnuZkoDRJNkgFcqLb9WfIhZUwDidoCx25VWhuh/yE9C3EtGng
SI/xQd7SmkXijvvEju95rpu3kYzTietMmsQaUMIzKDBDX004kQrn+2zrX5bphoE2I9yv8TEoDk3M
6xDgeBeF8S5JFRaRRAO80PgcV72VSqUXSMQmZu7edtA8SUyokPZFGbT0jb3Um8HYhFWBPvdNOfEy
tBzNY9s3AA6YlemA+htwwf+Z3Qq3uChYBAEdSqlWFNr/O9YXDSZ/OgWFnuGFMZWDRoBDiYunMFNn
SLWdFjWfCrU53d4/znXDjsThJdpmbYmATkYo3voa9Pq/gYHj+B+FcQ1IXg5Vt+ChEdYx5n4/B/Nd
0HCLYvSwb7gHhXEPogbGYWnEYqKDdvpgy3Wk0KqA3UgOsRdwVO83Adb5iBjvABTgaSwTXNUUVoj6
BsEF/MKJZs9Dp97cPqh1m6UgUSBwvkZCJXo4LCWay5xG20jDXbw83f7++gmdv8+cEDHmpjcocmNX
Wc34T96dOsJJ99L9uD6eswjmeAbTrGdBQPZoQHoy/hRE21EAhn1wDLJnkwtFua7ZZ2nM6fRaAg9X
wslRgEOKyTd6GgAOeSXf32jBWQ7jrMtQC6O8gxzxhKZfSzyGO/PL8k+JziFQhXK04Boy5eON+VMa
izOzkIXUmkBddzbSDlh3nosNYDf/WcqmstFVdEBk52akfojQ3KiZMecHcM7QZDz7XE2NWbQwsbIs
7ULfKfNdGcW22LiBcDSzb7eVkmrEDY0xGe9uDIFQxymUMtUT9HrvSIZO5Tjf6iFYzKbPt4VxLIBl
l9PQiJ4BbBhlMdDZAQepzD0h+H5bxnpEIaMVS5ENtOixfJ7LQghwKnF+lGIQY6w28khglxisAbNo
GGTy0Mlqmdvu7bbc1WvyQixzm8SiiV7XHt4jA3he4AnpyQi+zMbzbSnrr6ULMXSLLy4tvUHVUZzg
5rvP5Sf6fJn2qZ19WjB5vLi5k73wIqX1dYFyzpRVtAl+PD0uBYIRUNMabCfJgSw1IHXVjpaKaq38
+kdLO0tiVBHdq9NsGJR7sERFmHqUydIc4VN66B2KI5ccF467XFV+5JEUNFlK13DRQdIAn5MScFX1
VhRea9CIJ60zk0Ne5c7t1a0/0c6yWLcyBvUkGOrHqxM9tL27eLKtfeim8NLtiUNJMBOLbCKrwXT+
uBm4s/mr7vriFzCOJQjMYYgShPbEr/CopjBztKcqiqzsqw4sAtUNt/UBbc5W8YJq7u31r6vRz61m
/UxN5jRUZ0SR4ZQ+d1W9C8fORsHLVzrCadeglnbl0i7WSQPNC42tgkqXW+pA9WbT9seah+u76sUu
vs9YemS2KQY3aFJLbV5lKcconHQfSJF3e8dWl4FIRAe4qqpfjUONYdYGKUW8ncWt2GAYhuP513PE
FwLoRXSxT01l5GJJu2goEc8H4p9NUfGI9S/vDY9JcnXbLsQxt7iSVFpCcjyQG8GTZFcxH0YedsGq
kp1FaOKvKwrDPC9DFfDvQTV6aTDZaaP4waC5Yttwbul1R3whi7EmnP+kC+jpQ0PJhJQjiDF8cfQF
0AxsTT8BJ0dmDz3nKcE7Mo1xkUo9p0PRUO//0Q4RI+dt2oG32MSjjU88/8hRQY2xpIYQjK0LSGEt
4eguRruZUHe6reUcrdAYY6qGGmcjQCvydDOZJwMTS+LjbRHcXWPuzF6uMikNZkTFnoJGY+Aibhbf
+MhpgCFw0/D49HjbRtX0wrBA2ZAPBujsHRHj9gLoxuS292+vaV0ESLB1ZA41gOj+KqJU+iSUSvow
wmR/nS+WMhscj71+MmcRzCqMqBWyMQHyctvF+7RCEUnJTxJgQP9uJfSOvtisTowxWUgLZLmE0ZGn
IDE56+BtFePmyhGNCEbQ42GseLW4V4N/bi+At0+MX9Nyc0IjNsKWunClHGF7BlqgjDckv/4IorTn
/544m1GSNXTqaQaedsY7DY5oqcH8Mnr6Dk9hj9cutxoqXAhjnFtYhMB9MuHcMOgG7CD6svtvchYr
iPJIwVzIYfxZAdSRMhNx+MkWLTzA/Y/9ASRH0ybdTa+VO/2Tfgc0BoYbfcG7fWortAO/imZ8G1JN
atKEUIvaDU6gbfRKW3fDg+4KR7rUzFadec/rMf/NrXE+RaqsF9oed3KkZZSoqp5tEGAUWwzGbCjt
sHDEdFr1aXGTHQ9lj2MAbAJqlqO6V1Mc5lgA4+Rx+QPqn1+3kvEUuQ5snWqa0cn5VG2np9oG1pTT
gXt1PlBa93HDqzbz1JPxGSGCJQzaoeeHJh4UYPn+28T0RwnCC+1kPEfe5FPd0nujlT5XzV5a/L7/
wVFD+o2rYPVCBuM9mgG4KYS+5+ZTcJTuDZ+4iddgJL2w2rcBSDt0aY3fvv7P+LM0zXEWzIIWYRBX
ynsT+i80biS7nXiKeYzQ9NxvrI1lRNFzEioqIFIcoQDuEnIlgJIaRMFtmr+8qwjjR8YkVNXKwGJU
6VOk+4ka2K0pcC4SjqMnjMcgDRnqvsOd22iRNUa6Nc5giQweb2sEx1oJ6yGSQSmEusO5LA9RNVnC
H9Z4Lo6eLvTCCZW1rA1ZAp2TnigORgHXJ9jmC6BygNWDZhT39op4Vxdh/EMsIFGmCx+hsuFTLBTp
TkP7XIeXpuCozm1pvFNifIOSDXXelYhZs37X6g0GbDcd74zWc0wXO8h4BqPuij7XsaIJDB6Pzeds
sGimadq0Ix7S+q6Gz/jAehk3vGEE3hXC0sYJIqplLX140GiWtvaQ7bAJNr1DaTerY2ZL3/9qR9mm
lzzM1SUW4QZLo7UHwAYocfp9AIiD/XdymKBDwfRDM0m4Rob6VIjfZPl7Y/xlMKgyjiILxUGZwAHr
KE3i0Nl6NZw3t5exXug+KwebgOwNQUjIjANqtdcwf6y7HZl3evujyTMrJu8EU9MKlz2APm1v+FqV
cRtGM7dZVCI8RGFmJ7yCK8yeveKRbPTt7eVx7EtlnAeIrYgwm7CvKveq5aswoQL5/HciGH+hSHEU
TdSEI5ECJIC/fULCKpA4+sazYpaIpFaUVpVBaeNUptVsKX+glrim2+2Ng3ZPfWHjKw/VS/LCG32l
h3HrsBj3MatpEacJ4pc6myx93hrL/4ya++vtrjJhRSSEjdF1AdL6yh6EHzXvaudoAZtpaTAf3AYR
dFwG6kYFGIpyC3QNzoXLOyAWFl0xE32MDXgeOhLV2tJXgz4NbIofXrnov3bEjf6wPPAYmq/x7H7d
PTbNMmltXUQxbnrAiDig4iicBVPrjUvzLNOj7itu5Wc8KHHeY4jNthQKKBQqDW8DE1gVyA5DL7c9
WLZyO7W1p7q0gO/lU1psNKr+UTpBN4kiqfBcbGEm7wqzF1SkAuWlsOLWsJQw4hzmajCIcrsOlG2w
f7NnmRMpbuIOZ9kDnhogKo30JZl6Sx5kjiB6wV8Z14UgxsXPJFCEMYagJKrsSsstUYktU3Wy5CnV
eKOO66pyIY0JCofZLIMigKokH6ic0t7YJs6jaevvyR1Vk66wndvecT2cuhDJuPqhJXoxGmiZKdDs
mLvZfeCYrQV+KtRI9Lc/69e/EMc4/JIsaAzrkbkvVA0wIs9pfRpFnnasesQLIYzLl8dUDwsJmVuK
K17pKGWJPadJbv1evpDBRIZ1h2ERqYJ9FQdKH65tKfwy2YTcVvbV5+mFIMa9i2WnAaABOiGX6q7T
ZM0KteWQkclqRBCfyoVkN3WylaWGN0TK20bG7Q8kVZtqwiDxFHitsCOE4yc4RqwzCfauALZBNKFt
WCnuJQEZjMXSCqvh1VI5G6gzkeDYLlKYK3gDyX7zAV0t+fVW3vC83uoldj4nnfEUOl5ZcTChhyqI
xQc5Eq1J7PwgSb//ncHqjI9oZGGUihly6DQocQsYLN71JzoHSnQuhxxvVYx7mLu6Tk06ezobGMEP
wfsz6/6ojhxV4J0R4xb0sNaNJISSB5qXNJtSBVpZ4ujpbu7uktLtIpkTrlGrueHXWagVsohy0ofQ
vXTZVuFXktyZw7spvSnyqzH+4BwZx5BYzNWwrVtARaFToXOCk+rFrqBbQGNaUKQFSe2P6Ee759Eq
rEc7F+rIuI1xDKu8Q3OyQ06iG6E0DDi64JBuxXvas1DZxYv6PO76Pa97nmfUjNOYWyIuQovLf8FU
aPIcGkDu8qqOl6PhbCmLvVJlgOCu6fJy+S0P3vWEU8xfr7Cf9+9q6isoCalommHeaZh5WTbkO4r5
GLGlDayzR0s9mEOkpXcnd6ojD5D4o1/whoIajDvptMQMzWyEgkbRQycXbpuVm1Lod40w2lkQ/eiz
8b3Ux7u5k9xIJJGV9OTzMPWtNYYgNwB8oJ4D4WTSdkGiRpasVo9m0t7HgEwsybSvQtFL5RIzjvpk
F/KUW6nWnwqMik5i9Rwt5iEplNyu8ZqZq8AfRZlTWOcoisH4MWUypCCI4JYH4dSD86HsS0ta3rr5
7bb18TSF8WCSNkQZymYI7xfckkp/aqKWoywcJ8mCvWhCn4oBJR2WIjfOH/XaTmKOiPWy44U+MjFN
IshmPFFklAHExpodu9rkFyDKxasc5eGpc3jPSt6imAAnTMDLkleYrMyLH4rxFhU/dB6IDU8FGB8F
6o06Syin8WDcz+FrWql2Qt6ajtd1dI3uTZ9gF5vHOiVzxB/pA5NWujW7ttHz56IqtKcgUQ1YYBd3
8j8Yw231IUUIp/Ge0JzdZBt28HzWY6AsgaIg2kTiqQJYj8xDA6Ancu0yiCGB2hYQbCy5jdHEAMDq
a+CR2oMzfimACCATC9AfGx11Eye0y6fgTnsd97z9XT/Hn4LZaiLmYzUyAI7bCeN218zZPmn1LdG6
TQx4eM6DbL2jkpyFMeGcADRUY+5xlsb77FI0DP1O3IKs2o1O3HkC6oNu7KjCOOEAdHN1HGFhxC/3
FBigAvOJ8Tx+kz3MkXq8blHePjIuMZtKWVpM9JBHgmdk+7QurDAG6CKPN+g3j77zHjI+cdR1kgFN
+j/NOsg172mt1PRLT9jyypQctWQrhtEwJvKgh1iVJnjBkvlmLB5jWThmJrHAt8fTEN4u0r9fFCRI
OxuBQjuvUzBbBJq9FA6w4q1Acm9fLL9xyeddZD1k2Y6lUqDy8S/kXOINe/K9w2wLBqY25VceBcO6
CzmLY71lIWZ1S4CiJ1XHItjORorhJx67Cde8GFcp5pNZqHCXcJWLR9GQCOjaog16lf8sT3S2ZLZo
qPXD/w8ZdIFsleIEJrPo5fYZcfaMLRoGJM9GvcxlJ4pFq6w/TQBGXSJeLoC6gRtugi0YLkqTCVGP
+58yVoT7zMl96XECCEvnJz94c5scc2ILh0VGsoKA2cGZhbsCtCbpZ714CElpm9nj7c1bj5x+Khxb
PBxzYpJRxX1ihDoQm/PdbP7ZM+wsgp7fha22ZtULoErHKN34Pgx+KwG2SX/rqodl3tW6znn08fwe
WztctDrthxniaJPisC2QAK72YHx+KFzhgdeiyNs+xj0khTGrUk9HkJbGq5TqbjTa7e0T4rkgwvgE
VE/AnRfBWlt3dE0PuBsovhabf3WvsP8ItebCYhnnkESaMcsKFD0AkaIE8OGcVxbnHRFbH1S1sNJA
eExXNOPdquwTZ7DUo7orvf6V17dDt+facA0wx4s6McE3/Kv6jSQTKkrL7YDMwa26Y6i/GOZmQWI3
nWqr10+3j2vdG53FMdunlFGiyrQUJRBXIMd08RSBoxG3Regik1ND+ljvpgi9C2Lh1+17pZx6XkFt
Xa//swqgQvy6aY3WoGIHmkNHamO/JOOjKFR/tVG6yMRdszK0UkpwLmOxb9R7bb7rE060zNsoJtZK
l0YNwUuKSYS0czQt3Y/B1y5QnL85cV2ke3nh3wrQpyBRjEsH4MiWCvR8ZX4X0+fbQn5zZ59PhPGi
8tylS12iaZC6tXyDlin4AARzQAThhajrt89ZFBNcIceAWZkJAxwKiHDnkxCqVkE+ayLGwHlgoLwT
Yvxni/SOPupoGc1AG69LD0qGORFSWLc3j6fNjAuoFr2bO9oYP2aCncrDY1Lor7dF8BbCmH0vNkQC
KywGQzBGT7J5s+TRgx6Gf2f6LChh0U0ZaSTaDVh+GusvCxB+4vDt9lI4u/WhiRf6LARp0yzAMHei
2rwLEgV5JXl8ui2Dp84fV8SFEKUYCgPpDnhlLT8aynAXDoYFeHsvILKnRJLfDwKw4jG/RvLDEM0e
R/56OPdTxz8u3Qv5TRtnRhpCJfodDYEzT8/RPqf6EnJ+6hsvrF+v1KqSBuo4YhhXfCstpj/msTCw
p9vkofOqQ/0PrVOEblW5EuDn4s/BE7r2bMGROEml1dO8kMwYMwYTu7broTFq7vXFYc4//8lOXghg
TDif5d4YohbtU4fyC8UrAr/grjyATXYXe7w+znW9uZDGmHKXyu3Up7Tu/FHomTZD5RJL+0YhfISC
oyW8vWOMuhPBWSoCatIpyWsr273KeVRwvs8WxzAZqmPqH9+X6uMyfB9GjiXTs70Kfc6bxVbF6rwW
i2lGxaWaEWwf4qG2SQxSjz+CFgBWE4gHZFm74lFQqlYhuQjAu1zdh6IdlL0VBvdNmXP8+HrgeCGI
buiF1c71XDZyDKuNDgUaeVu/26uu8A4yIkyS8wLH9dM5r4q5cZekEZdcwO7l3UHUPym88gPVnuvT
OX+fsczGTOogpKcj+/8mnVqv3nZ+v7ltoDwxjH1mnWC0UokmOQWeNkn646SPe0OQbIEo+5mML4OY
PGVhzUPO5x4WY6pilYeVSbvIO4dgrBZpPCe35/t8W3vFkdeBo9BY7tZusrbalqDbpYXsf2fTWptC
woHE+Aet5FAK0gHPQPWICj6t7NiJW9jtxjBt1RLt6EQ7dQIrd/jdl+s2+POUrxIgejskeQSHlbVu
2bwABtrWwq9SyHv38uQwEbtsLE04Gih2FlEOKqMeMIyPSvFNFb7dVqfVQOdsgmweRJaFtg5knCpZ
ABUQgWbm0BmfbsvgWB6b/iDqjKE8ejkvwn0j7YaKgxzC2yvGjYT/R9p39citK93+IgEKFCW9KnSc
7skee14Ej+2jnLN+/V0cf8ctc7Sb98yGDRhwA11NslhVrLCW6uuSH+OJK5OnIj5OGOEthjOW5V5f
h2ivOAvS9ymlTY51NOMuJicUuRVR44PolvHpDjR8ZwphvbZga3rQXNQw3exmQiEgcQNXFK6LDoaz
JZ3la20WIIxJCeiq6/FmlGtByVC0Z5zVQHfUrPoafAlV7vP8vgC9kFkKGzlXw7+FFnPWQgr7SMZQ
LrMWPaiRG5AjW4gjjG21iTYi2yRYEp/uqEk0G7kMQ5+XmmOaw96Y7hsi7AZgO3PFAvJklZ1SpGlW
yr/hMOnB2Ggv9C46UHdGlrK2a6T+dSc80AdRCUW0PrbZC68Mdjuz6tjslwEnYiZ3ZV04c/l8/S6t
uzEThIWWRRF2cfZNNqmVMdgXNxqDQ2VRN86M7TiUYNKtdmSmjlzMrql8vy51vcUC1JL/FcutLdbU
Mp/AVgHM+QEORduVN9qme2Uk9cZr+6X1NKcf7XSrfBMIXvdnF8Hs88WmKn1HLAmtYK7xOHg6poWR
8zvq96aNbgEM7k7b6/LYzf2oPBdxnElUUi0A5RamasNQspUBE3z0LqEPfgGyx/jrdVnrGc3FpjKF
WqwtG5q8Cif46vGrAnhxZRe67SH/MnpAbfK6I/WuyxOtjbmDhbggJRGoq3CGpnxIs1ew6dnW8Co3
+6oVTST8gzm+7CNnIRupNaaqxLFJx84L70Indf2f04/ZS/FAEZUJ1s3xRRhnK2GOkewemI40wxMp
9dhWQfJ2ffOEK+JMZRaTwSpaNinVjqfUBClcEtyN0ZtkkkPchrY8phut2g3I3vRgqPQxIiH4BUwd
rugmj2FnTbk/mQZa09VXdgvBp4mK8BC7/kb+yljsI9eK7c8Z7T97q3IHScrYb1H0xm0bqFsrxr4Z
mlswUgqeNKK1cUdo1KGm9D0Kfp28GxCUz+oG//MvhXBHaBl5LsdVgnJ6FtshgA4kUJF+Ks/wZ7/4
zNQA/gilTXHJAi0+zOCaBOiFIJxaH2S62A0+M5XI8VTn7f+VdhCEuNUzy4ISG+2xdgHKeJEVfi/+
X1G998uxMB2drkpj3qFDq+vSM8BmErsbghtVTdwqooM9z2WMWAhv3l4t3FiJzvmsHiTa76qaHLpw
9hjzJmPaLAeguyrzuTDx+i51sM6S9lGvxpvUovZchC+J5st2nU6RPVrZjnbSNjTbhzZ/mY3ye25V
j9cvlcCd8vmvrpr6IQT74e9BCeAbaEh9YWp0d12MwEK9n+hi/3CFwsbwIUYZY1tHQUkWmCeBbX/v
tl8ICPoyaYv3/mWQA4Il5Wdvevfl5yD9F5rHuZA2oVmndgV7y8qOinhxBrVTazOwYPAh7a9vmuhs
ONOTGnUZqSzmYFzMRnZqTGh3WtjVuMVUgtI/d4WIHY6ZmWt6zpmhGY/UWFXRCNbRo9W4SrGj/qag
2zQL7Bb4jdcXKDB672Q4i0NLgTyo0QF4OFqUHgZ/TOxC9+/MhogSRgJBPHAvZnw7NaWYrRwjACzr
2l0RdCDq9QUUGe9V8ivb995ouliQGU1l0w7YvqrOBqcM+q2VywdtqN8kkld2Vqij7cv95GRRtEtD
5ZTWAdhlSzuMjTtCEZ4PzcGalH1eEjch4RfLiB+CyNygG/BrW2OgKKL+S5bP93NSPknTfKJhvwFQ
/Hb0IbBvqsNg1jfgrnXLWL3r8/yxtcrnoentvAXyM6XPUS6/pcHOygrDTtTRdMaq8hQjFuUhBMrL
Awt3+iQDdB03fqreEvU+AeOaMr5p7cZIQrsqd1Ik6gVaB2a4XE6VC5V9rZtCg81yN157g/3d9LvI
yxzLm4GdP2waDAJokm39vK7EAtPGIwRb1CeUNbiC++dYDYdxEiSHRbrLPl/oVOyTJEVsgO8vvwzW
l4nAb+Si5w17vvytuJasahjrRzchRZ6AneZCCMiyidTHuCC1y3jRGqfaAkLtRga1UPQoGuv+qBpM
mGFSFOEty+Bb5Ekay2qhSrKrqxiHJ9u8PZHQjccbSb03o20jsqMfdxDy0PQpY3gMhLWE20Epjkqt
aywZsZXXdbspchVZkK346H6YCAI+XEszqM670cA0ugoBPyyZVQ1OKM8B2IunezLmT6ME3IJ28q5r
3cfU1d8CmVYuDswysxLBKEKgNuoxSXOMtOOs57bcfb0u572R9INmLFbGbV6qtnoJBGzUzofZctIs
f4368kUvxq9WSO6rRD8CqfwLbZtzLbX3iM4PUwJO+Cx4CQv9zdIzp8un+3qET+77DRgT96PefU8y
5XGWyBekxkBVNG6mftobPnI8kRXe5wqo/2oRuNtKyejvLeN8t2mYU9SC+/R3qHMfeAyxDBHjgywk
MVp5LP0ti3PdId6ZpTKz9lzNzGzdN782Ft11QZDaaZLtrSa9y9TeAUnkMYYvcJTUAw369aNbV/uL
TnK+PJdDvUvZna7AEK+CapyaCB8a0auMdZlcUxDOdMxKAsZGLWbDcaoDnvQd2U8buimFMeTKxORf
m8p7cRDbpyZCIlarnRxtk7vKW3VgxK7qo1HbQKnfBrmt/8tt5H162AS0NntIHXTT7oJ9Yvp2KWor
FJwV7y3BeJ4UHfjJ3WHKbUV9lrrvdbi7rg8ipeT9oxHV6jx1Cpplv9T76bkHltkMHkPVlnfxSVih
XbdQpoJmK3DwmfxQDfoHG3+eqQw4DYfhPffwjnZrp0c2PFmDhI+ccydwRXLXd/Iilnm6hWHsJ332
i9KU3ZncmMlbVz/5gwgQc2XGAJqIgqoimybY4gin8+DtbsO00mVGXUu3qsfYBd+9JjryxofYNd3f
sKrRnX8EiNE2O/7vYAp//QI+l1yM8iy3GX7BVLS7xDTuwYhpq1ks8Gurh3hZKJ9LHktC/SxFNUkZ
jzOIh7P7dsgAGycKnNdsyEIMd2gETep+XCLrGPntpi3CgxpUAju1qhe6LhNq6hZOjrPIQ2tOU1qx
lWj6uaeY9NIqp1REZBWrsc1CDGd0R0QJxVAasotxlx9BXG99uYptIzfuEqNP7VCVTKfI5G1POsEe
rh/VZYGcTtI0a2lVoFWP5udB2Rf9vlULO5lEyv8x3mWaZxJTNTF2YvEDUFPbqmWDrmRXn4/SfKuP
2+tmSvT9bJ2LC1wiGRIGOngu5epMOq9MBQmq1X0ydAoaKHROo/Pn7+8fm0oaB5agMjTrYGgjBurk
vdRXWyu1nOtLEYnilqKaYaAVFTBj0rxz676xR0DmFuNLrgiitLU9Q+gpEzDymoB15M9+yMbeDyka
PMJ8O1Jr35eTe30tAhF8j4qelqneZDh2KjWHqSxu45YIXjorRRZL1iw00wAvWqUazxFQB00+xKSW
3eHwjjC8S99auIxoyzgTGalP6shbwxURn6+ZhqVY7s5KfR0PJqtmSjTd0BI2VVF3NIo3n9hBC4zF
YBCUNZkf5h7CbMIkK/rpaPtmotqcv17//hXuYGiADExPy5ABY8c/4rJqitvM72U3+k4Oyc46Flt1
H3gSQAIZZ6v5yJLkII67G15UETfjPwi3KNWBewP3y9nXcarjro8quPub3p1d67bdD5PNKmUdkK0w
KOPbqm3emoXd/n8Qaq0dIV547PWq61Tnn3hEListDBFs6M1XP+9sIsMGPl/f3/dUPx/pEgjAC0+1
ENVw+QVqBXmvT6PsSrFyyjVwT0vWsVP3PS0x2p1Od4MSPGbleG/k81ZOnarOz3UznvW6+0Yzfeu3
smNWiSMlzTEM/YfMLO8jqToqWnBKK3UzF8lJ7ionj579UFQjWo3+MHxhqmxcULNkzu4NdWJNGCCQ
kbpU3isnCFWQfHJQFQYaTmMIXh9r9mIpjrN9OpG6vGZD95Z8p01vbSDSuNUjX6yHU7ioyjD/aGA9
g5oem6LZBZns9cn/XphhZlVVVOwYdo2/VH4VKYCtArmk1ei7EnC8wUy9sje868q1upqLGL5sgtbx
KCt6DC+V2q+QnvIytrP0/jMy2P2QVcPQ+CsaJ+ZYSAk8XzG8BniVNt+z7jOnbmGbFPzVDf4etpUf
Ryk+dOP0ufO/B73Ahq6UjHEOCKI0aoH+Har8t/fWImQbgL3FtPg39HhW2ckWmWrYl/R+OGqfiBaW
8piaL6KRpkokQyGoOer1ycxd6j+Q4KEHxcX1o1kpaWFdCsCNgMQLGCUeHE2JNKOyKqiZ1BavfTfs
Y8m/gWaCLqTzjHiObMOIfoRx5Gg0OEZRfTdaFab/yWZQ4sfrP2bt6gK+DG82w0Ifp8lFExXNZjMk
OuqsXeflWbVLhu75uojVZMxCBj8jrTSdXxszfNXgyA4b/pmP/uZ33kCU/lvXmct6eF4Us5+Q36o6
1KSfJzxFQVYcQmd07zeQSvpLNDexdpeXa+NeM2YxqEOpwzLVZN5QtXF1v3fA6yWILkVi+KtQkTpO
wOnh6uU9Af6++ksVweILNMHitD8ydaXG5D46JsLHWD6Z/a/raiBaAvt8cbsSUhFZn7CEqiM7vze3
Y298MbXy53Uxq5mj5YlwzqhPjCboMRjGmuN21SG6r18mDbQuLCyqnTCxtdiuNyLbsVKQwKVeKB7v
oqS8rIf83eUOngKubGtTAaRa/kbsCRR1CMYAx+GIMiDrtgRPM5UY4PUEBcTfu9pLIKTqDKyWvk5O
vdd2gWc52nbewtmj/yTY/O+NX8w5gloUQa1lEf5JZUZNbGBcGQLLs95/af2zUQmC27V3tQ6rT1E1
QAafxztoJF9NQom9cKw3awRKGnkYh9DOuze1eMqpYqv4z+tas6qcF5E80sHUYWZMKidg5/mvrGxd
989DK2D7W9fMhRCunS0DFV9VprKMmpXszGhl0PDiOVYugPSc9KChexMg5g/XF8bOn49jF3v53uyw
uHWRVplGNEBmVdWuHm+sJEAwgFw9sHsEk3fsYl0TxdkogmdKDlpm2SWa7ugt4GmOdR05nSlY0rqN
J1BqFNt01bQ4nQ9I09aRDP/537bv+Q3zRC6x44f8IOGtL3LYzIh/XNlFIPdoVDI/ALkyTFcDQh7W
gxJutIduw6C5rL0IVX9dFS/CeI+Mit2Qj3jeWF24aYLSlQN5i0EiQXS1mtfU/+wiwri/LUfSpBIx
pRQvYcVGgn2jNY51nt/6Y7DNbtRNf2bt8rHDkp7FLjzMeMmJioOryqnLOh6yMgAfKecSLC0wJuQC
MbqPHHFxVpQWSI/H3LqZ0f1w/R6sereFKM4rZNEU9G0J86yHAKqY+n3fZo/XRazr5UIGp5fmhJmr
tIRpHJx5I3uKHRxqIOyaNooIh2BT7ATyVi/cQh6nlpGuZ5YPrwpU+NY9mZMNep6NhJbm6keb2WMN
ip7Clfa+CApsVUPxQELx02RlVu6ia9JMhzbGXhrNoWweq+qpF4EUrR/XRQQXjMhK3cq5xApNcrcr
SHsMfN+9vn2iVXDKpwJvvJkUWBFVPRD1rAbbVJSmXX2Hg4X+z05xWleCinfWExQomKWSbM1VdnSf
2gqQRLJbEVDheiywkMbpnyHnZVli6hDDRSwtA7qhU/sSAWpccYpvwEd2ZsGDSXRKnAJq8hQNio8t
jGZMUpIfeiOIBNgXfDC8eFoqKl6yJp6Zf9uoqaVJgk5z7J9v7dMUPL9Bi1qzco8GcEeqYI4N5ekz
anERyXzBwmGOnQHoKh+2HpRjm7gqHWVuDk0kCuhXc2j6YmncJcpSDZQOPryldksOxX90MKp5iRf8
spzO9e3gKbkxDuRW3eSHXExrsurQFsK56zX6fmKNPjSF6WW/D4ETRKCX72hLr5+z8pcd5S5am+q0
SAjMhQmmXlm5aYvEUZunOTpPytv1w1NFCsNduESZS7PPIItsJ7CVdZ7qYD7myPBvk23mNb8kDwbZ
jW60g+I1uY3us0f9kLM4+SQfRUgh/3D/L0vnbqQa9eghZPUTlodj4G6Sl74QJEjZyHEgC3zcPzig
izjuPqJTNgFGIJCTx42CknmxrV/8G2X7GwO7eIleru/2+vW/iOMilR7EcBLjuHOl9Ab9dVTb/avv
5/NkfThmbGIAQNBj7CklNDRJBTXP9++4YmH49mKtHHzAuOC6T03nDBF6enemNNhW8K0ufs1oAkbb
UmaImiEFO/euNwsjw/oGx4Y9FvvI07J9OAqM2D+4gj9H864pCwFF2FikTlBYM1qHAT6pTgJMvHDT
22TcjHgY1s+iay5aE/t8IVKVCzWIWVTgT0+Ssk2az4VXlzVxdgQMfV0EQnMUPU/KJvzGKFsTx8B7
/gAsw0cxx+96eHWRx9kSTIEDw1CDd1PywQ6CO1/6GfqPgF93r6u5yErw5epIRYpZZ88LesII1y7e
+GgzRs/qV8aLJCqArWs8JaC9Rf2YIDX89znVJIVNamAk1BR9vtFTEJ5UMOGE1c5qkVelhU2i11iI
77eqHguxnG0C/1kWGKzsP2uBHYEOPKCCovhqQLeQwJmjQQn7MSJIG8xJvzGiZhMbmYNeQe/6cbH9
+WAxqGGoMjFMVKE4NZQkqVCCAHo+Zt9i6gWxZpcx0rP5vdb972i4SLYsZHEqGEcj8i0lUFnmDEBt
hr6Xe+Mzu2YoYGpDpkWBPvytDq3WDloN+jvXJD2ahFXPnN1OFVWIVs9mIYUzDjGyzAb1YcpRsNgN
VMIYMaAQ4+r5+tmsVpX1hRz+cIwmTroQrTJki5G97bvLdSynfdHPzab3mj3GHVob7XcioqzVnNVC
MHdSptHXldbiDqdo0ZnfCvkWnNNAeTxa0y1t7xUi8L0r6CJQjYVA7hr7mppKBsonGFLs3WQ3PAde
dqpz23SlX/QWv8MLn32veKSxI0I2ER0md5VlPRtR30ZUk/bKqcis05jmty1gOpzrp7lqgBdL5C60
kpWJUgFrDQCTD1X3JA+npjjphUBnVu/zRcoHxGlVVft5Qh+/1WDGLKi2c1vs1BzDl3F5RkglyAKu
2sGFOO5JI/fzHGgsESH7Xu4/EVkw576eZVwI4B4wbZ/LTayicp3u9Q3DwQ2RiPCCE1LCnrkrnlJv
2FUipNh1H7aQypmRgTaJqqnQfzALvV89TL83DkO3SD0wv0j/dpWcQckkIwyyCeqPcMatv6VucDA8
xk2m2gk4rljvg/6Z1y7KnMi1q7oFEs2/LeWomH4lsb6DofjiV8+T/uu6uv/DHl4EcCfXYyCnDiPc
K7J952x/CU7TV/ZSsO7krShcW1f7izDuwCSpk0lvAIcmHcMb8MUDu04/AxpkcJs+OuShQUWvE/bz
PzjOxf5xRxaXGBdNCzgzzDo2/yn35Wbczecs8JCg8NRdL6rm/8NNuCyRcwZK71utkUFg8KV3Jbvb
Fk5yMN3pdsALO3PVF3E9Zt1kXURybiAqjaIyIpT2G7V0lQDk7Vnl6WPhyVXtXVcXZmWvbSfnADSl
zq2erc7SwC83DepLVUkFug7z54wmztxP9hyrgmhBqKOc7S/imeSmAWvJXrSNXRxmEGuyobjpadqJ
HM26rbzsJucAjGY0CRwAmpwsNMrcNkKAPYFK8p21Rhzms8/YixmytuwAPmFn7gEtZRd3rbCnXbAa
vr9WHbWhbWocWAyttx4qSfCWFX0/Zz5qtY10P4DuRb2B7kMKfH9B055A5XjOOjWakqIucR5gBb0x
Bmm2SVG5kTRvrMHYxM3PskqE3RLrZ2TKaEFFB6rKN+UA4NMno4r3SotxJckG5QVgO1iuqnAn4TDH
+v39I4xPOdSyOgOFBnVAuUMaPfSm7j6KbQn6fv3yrj/QjYsgzpnEc6nXQMKE//oaftN20jlzhk2x
Z54rd3p0zAs9NDPoH+3FRSKnHkURd3JWYGmsm8YH9YXvqt/6Axujzu/9syggXtUVDGABGszQKPog
//aWVYBRihKVH1czdlXyJX0rfliOKp8789v1rWRW/MO6FoI4i1STzm9LTEC6ilHt9RDYekq8NdVI
ZPlWr5dJUCjTCOYc+Han2Or70Wc9dYMjbfJ9BCSywqE/rdPsyIDnEOOrv8+4fFzZRSLnTCoyRSRB
cd+F1XUsufgalIDUCqQ9JrPsPh9ZJ8UjyCNw23vtP1TRXufSOirx9E2Zw69qlz1Pcd3hjT/9CDGz
Tob0C3pSJ/sz+3/5ldxB01CqCnlCd09C7mtUl6USaBFfr8tYz2wuNp875CzpwaXadWzzTbzq2AxG
8Gx4jVuf0b57FpWfVl9zC3Gc4xlQcbJk2iIreKj3bJxFAV4jOYpg2gQqxbufqi1IVsPkuVM7bKUx
OiVh+nZ959Zvx5/T4Z1O3GcWCWtcw7yQdrM5YPou98oxEdyOVbt52TCeMbXOaGj4ATxDbmq3Yyc5
U5FutWhGZU0EUyxaERe4zjQlClwFukOyVzJ+laLTKCRlYbXvKzeP50lNfbkpZ7TbQN0A87CPAJbP
IOzKraibZjUKX+wbW+wiaSr1RSMlDOEoQbcfLY5mBiZCcxcBmbSoRRG46JA4e2LpchTEKSwYug/t
tm124azavVw9SWPycF3t1tZFZVWGu1EoNfjBETUvotIKWFtSIf8a4lGzk7Z9TULlbCrJRpXSl+vy
Vv0plYHuRRXkRcBP+fdGRnQM/TKBgQCjx9naxBs01gy2sm1upMM7gfS+zp3rMtdu71Ik+3xxdoFS
pj1wQNDGqyh7SwIqiSm510Ws6fpSBKceQwSk1cjKgGVQ6fusKm9JK91GbSJwoasvJQooT0zuYWja
5LtAw0QOaTLVrGdOPTAaogDRQf9ieBhjYvyU1EuFQ4Ora7vI5LtCxz7M02yAjQ3oMde3RnGuRQgX
qyLgkjFogiETmW8UCnMli+f35qf+WR1kJ1MVp/QrgR6s9reiC+KPGM45hUD09OcAwx4YvrXNFiNg
2r6tznoOMO0fsryZzFMy3tSGCOJnVQEXcjkvJRW0buYeMaQlh4eAjkczSkWVqtW+Ror9M5D3ME2T
b/YY0nCs2gED/JU3AQUlOEq3BHTivR3cxF9YwZi8Sa4IvWvV3y+lcncLTjFp9AC0SixYjY6s1lPv
QJyOfFJ5aICQ8pmLtlgld9EUo9fSQUfSTC5LN4/qXUjTbUAT7xP3eSGGs8DSIMFz+WxZ3TFGkp1Y
96ou6stf1/rLiXEBWWRoMfrHCjwtpFtWmTDKcxOJdE8khNP5uJnUGq356BuX9+n4Y8y3sy+a+lh1
Iovd4vQ7QBA/5UoEAB7T2HYJJlgk0t7FBKPtcp7ao5J/uX48q0n1hdp9AG7t/WoIKYohuKts5EB/
qc7d1nfD1h7Q7le44YE185avwaYUaOC6B7uslk8vlrTB61oC65BxW6E/FCPG22Q7fUttfYtGFG86
UkEmejWXs1wt9yJsp0yPe0YyMjj1zeyGToE/M5irq03oibKnQmmchy7DzFKkAh5a2plbazPv8uOM
fC3jrAQFkcAmC9STp7hJ9YoY0ojmxi4YTlZSAbIuUr06aJ+uawyzQ3yguNxC9jsWMYARy2AA9Rlp
j34/0dieox/XBTAd/yCAUAO1RrTb6fy0Z9YpRltKDbL5N6y7G0+EPdl8huQW7xldRuBs6vCWfFGY
thKJdR/PBLOJbM3X7Vm5zSv9M6eykMIZDaL6QzpiLsZNo5uk/hk2qh03IvynVauhAy0WySICdHLu
SDRL8mmZQc/COUFnhWLnlu8Gobpvu8jTI217/YDWbcZCHmfTkySmJMFwObLMxq2Px2m8AdRb9IzO
Z9c6lACZZm2YkYtyzyDYz/U7tZDNm3pNHiegraEIeDvi/irIxUbOfGCIHOlW5FfYQj6o4kIYd3p1
0qaDVOC1qmf9Q1M3bjAh9dGHbl0X++ub+g5P8VEW6pc6G26lfFU6Vpshb1j2aDgUZ+qMu8yLvBrR
25Ghv3duCQiQ4jF1imPrhF51NB8w6yqwyKvrpRgIxIArHhW8QVazyszaEb+hSF0J7R/59zR9jNVA
cIirpmohhrPCWtFYiTTgUphS40wVscP0RQ2nfylF+9tQNWApVga9RZZmBAlSLqFdMwQSWWtfP7j1
l8RiNcxgLgxiQa1pNFnmJN63++4XcrXOfA/Uln1yM3pg49qD0TR4uy509cbDCmPQkaCpkc8QZ9Go
VEqNHbTUn5P2BPKs3Ty9DvreND/TNIz3rEY1qASSmtyFiyVMUyAyRUuaVnqGGW2MIXUyKRCo3nr8
u5DD37VwyrskwVOdURCqiR0dQLrpGIgEVJuC2ExMssHU7MONW0jkgq2IKAWNgavljvX4qwIbuA1O
vVs1+QWQ57Msy3bYJ89NlrtygtJu2hmORpqH6we5fhX+7C5fikdSvIkGH5ilyqRuw270orLYxGEk
uAurTvuyVB6tJqK9JTW49u5Ai3McV7cdEY2MrK6ETeYDn0EjH2DIkr6cK71FaIWcmN2YlR0lhZ1P
RHDdVleyEMP5HoBmW7AY6I/W1OpgRtKukSXBmazfaAOeFDAaBoBwOMuhJOBAHgdE+qhK3xBn3mOs
7TZxWBxCjqyOiksgUP/1ZV1Ess8XRqTLzYh0DD1h6ts7NQBzWyaKq9Zv2GJZXJgwk06TshEAScEX
umXBr0xsRrJnnKStPtpiGhvRorizqsq2ogGbf5yqh1A9JP6365dH9P28aeo1SUazLNyVXmwpBQed
3LnXRTCr88FGANHCUCgGuT7APOUzVX2fpWwaK3s0a2mrNimqja1X5NFNafpOGsWCkuNquyI64P7I
ZHZroQtZnFZSoABovpi1yE4NgMAH2mFO/VuSAOosrR3TAB1a393ocvm/szsjLF4I53S/TfssQZ8V
pnub0p4BbuGbD6NeCW7xP+jiZY2cvqc60LbnHHZvDFLTG0vJRXZso4yTreXDcTTQYjhmU+EAFPRJ
GUeM/xp2F7ebCU84wW9Zj7xMBcSJmL1EqwvnB0bqA4K+YWcMnkbQGX7Vdr5L3PoxOc33wVbbTm7r
ANYT6REMLA7H+S7aiHpTVlX58hv4ukgfp35qyjhzqcFANSCiwmQWPH5XY4aFCK7+qqi12fgJqlZa
91WK7wnebgO6UECLK0JiEC2GU+Cmt2hSh6i79rq/k8cQaOm9IFxevZeLxXBqGo0y0tAT7GUzB55m
Ts+0lzd1Zbo00pwuRl9goj9cNwXrTw/0EGOYE9gBHzC2YlUOGjOsfkco4VfG89MeKEbdlJO0F7Z7
sU36YHkW0rh4aKhoW1Q+oLa6xr8heZ3CoYIcIUr2qTo+pHK/V9TyhsiyN5r9Li0Auh0K78bqNlsK
UTDShbI2X2NIrLxuzZk99uPuFnNYT+lMHG3GGKgdTuUD6bqtYJPZwX1Y9kIiZxgiXw/jpkY+Ko5s
xM0oOYfuD+OVzXbD77oiv7tuiBbyOKeotXAg2RSwjJDstJgLAuUxyqzKQQNOOBpwdoL1sVvGrw+1
dBPwXMBpwxDo38bdzAst6cfyd5o3Ob4PzIPzvXDloym48KuOZCHrQ2tHIFuN0UAWW1u0U471zgD+
Od6Ngtu4FvstBXGmJa7R5ZMXIMcDBG9v+0DwTgdyDhNfIGc1MlsK4ixLNqH7C/rBTmvwVA+I0Ypd
OdGpP1hb327v1Z0kbiNZu4lLoZytmToQHHVGBsN527vRrtqSPeAG3rEVxNJEW8npvx8rQwtEHryN
I9CEmKCYay2XjLMj0EPRoji9z2sgUxgZHE6NcsP7gLdL7sYDI/q29pmgT2u1SX25hVwkqI8TnSlh
YK1ev2HVtugw71M3eS53vWccwJl+iwzsQSR3dTMpqIOpRWUgz3CXrQ1GpWgRS7lDtrPUXdPuqCaA
ABCI4B23n/pRPQbIR7XgXwMRUXLTfQamBJHSf1fBNzSEVp+wXgOEZOYpTU518Jl+lqUA7la1YHLI
AxP5w1j6HuUPAKmf48S+rnBsqz/YvcUiuEvUWSRWqwCTRL87fRMgljOcVNFEsOg4uOtjYKuiCkV3
V6pO4KUe/NtZNOK8Ft0sd4u7OVYbSXKiwRwADoQ2t/H0dH2nVpcAqG0DiIdAoOEbCbI6VhILABZu
aL114U+q3wySCL5+tYALkKw/QrgLOYcqKRsMg6OVlg30JJ6R+Yd8alD+DrexWjtlHLkU9lWqvSiJ
7q8vcS2sWErnHm5ZVPXt5COSymmzMdX+bASAgApB2NJ3vpuY+e0o5QIbtHpsixVz8VQwWkHSmANM
XVscfHPemqGod4Ft2gcdX4jgzI1Rm9VsZYh7df8+657iMLDnGjVJQQwhWAnfRhAnyv9VbstccsPc
B/5q5V0/IMFKeEypvGxInKl4ngXFsKW5/qpp3S8Qrd7FafIvV8MZn7KfzJh0aMQwrF3UHioRO/rq
UizYfmKwJhmLMzzhWHalWYKWrqgeiB87fnCYJd9prFlg4daOBXiraMVCS46MRP7fkZ1qRdRoWxSh
ifYk5zfaJLg0a++35fdzV7ae2lgf+1ZxY7N4RHTgSD0eyWVy0NrxS2O1gtmP1ehxKY+7pFVY5tao
YT2BQXeFFJ7yiIx2FheHODaPZS3dynF9F0j9eR6/XVe/VfO0lM1d1jKIZzSfajO8hbJB5n4bbhJg
PIU7MYaE6Ni4S6vkAQ0ANjW79fBSpG+KKbA7a+Z8sRQ+CA+lrCVmhKXo1g7Bq239Uruf17drTcWX
Irjwu5+Usmx9GPOwil2rB8gAir9g0pG02L0uabVkvxTF3dZ+MIYYoGDIHu7rff1YbINn4monBm0n
H/1zvcnerksUHM/7+22RDCsnoGGQEZREU32HHGKUCOK31Vf9ckXsBywEVLQo5X7E+ZQYGkdXopdU
aKJrPWnLUNxFyxFpA2cktDmWk6qENAk4iypmZL4ag8BOCFfEGQpTT8pJmyADiHMlenkxA+Sk8a5x
w129JbHzmSopwLIBIQp0KoPwVcPSasxWixEQJXH8KEnxT4t0x1Q1tlRNvevasL62hSxO/4wp7Buk
uLF/u3nD3mJIieyyPWSDB1aUHFg9rIUwznUEidRNMmUJnzh06j7CpYqdrJJEb7HV+7uQw6lgBhzt
pp2xqO4wbwzWJ/JWOGg32wdbY4tmy20LeAZhw8iqP1lI5VTRzHpj9hvY9zw4Gup3tdJttAvI0k2s
6gLXKNpITiP7hkZtn0JUKKW2pbzJ+EcXIUCsWorFejh/Fc7SZOZozHebqLoZFAzDW0J8VtFJcX6p
jbSxtSheMSxVzKY+2xwllN7uNubt6IGjA6090p0I4lO0Ms5FTXo0SUGPPI6vd/smKhw1zgXd7Ksv
9MUl5t+xadxlcTPiHTv+kP4fade1JLeua79IVRKp+Cqp1WnyjMfhReW0lXOkvv4u2nfvkdk6zbPn
VNlPUyU0SAAEQWCt74rb3pf+4sY++9H/pXkuujmC5jnylReJP0uMULzbhrOeMBZCNe05bF2c9J72
cQQo+uJ1x/w8A0lM26W74fCu8upaXyGQRIM9D7SBvka0IycOm1rsDfQJVGibgrrsoMp6+yROINZS
Y3uJolGDlyN9dA3dc5zIHzTZPVu6kUIwofrEwjjGilKgXwXjkfqNFx7b8/wUHdUg8oogPvS3+V42
QCJTTwgnpaJZIRYcII/JTa4Guf08yO5X3LvE+9V6z4QworRD08U24nE6NmCF+lg0N6rdulZ6skPL
nQzZk7bE2w0hoix9AW6yDL2rNEXc18G+kz53Nd5n0tfrbrCJTLjWTIgrVttbZFQ1AMsfyiPZDbf2
Q+elfnuovvA24PGMAOM6J/2gAMfh2frMPsrOOpmuQowZKmUAkjCiZ9ZlH8YcxGgzEM4UyEsNcryu
rkSWyWdRVilXS2vHmnldOq3nIMMTZq8RkPoa2X06VbIIw5PfK0ZjCsnxAtyvrqjg6ByicLorTtl+
Pil7+6MiPVFleokxBbxvCxhSIcr5GC/PqUO83AYW4hhLzlO+Gdd0EhITLc+aHnMS/HrEX0j6g4Gy
fha8p5i2skpTCCWVGimKo2Hp2uxr6rywSXPzQnZtltm+CIk5V1VF5wLKFH8lDMgebEduyyPvuG+R
szr78px/nB4630JXIbvpPTRUya66MhvhG7sySLpkpaFgEPYXskj11O2LPbnnIJblo6wpWLZ1QkxJ
rITZoJhDuWMpWuBsqYcGPTnAQM92rMUVxPoY2u1Rt4en6z63+dC13kwhxHR2VEXhgGBGCmAtqLfA
zbxjDxyq2Yz95Vb+krE5R7GWKIQUwsLJcCgk1p8AtP6ic74MjtbpfKjP8VeHuQae0xO/+ijRlLvZ
Fe8QuVxSm7QOaF4XgISWRyvQPi5PHIAStLz/zeuQ5NyzhPiCh660x6DR4mv3SzADgLvbA1rwx/S9
Pv9O3gG+/b76yFuuawmRxqFVnoO5a/FVzH4Vu/kQHqpjD7BvOeOY5NAV+1L7eKnsNEEQWKqXhpxT
+1tJ0Q333JCPdVRJrkI8ovyxdQRNajYar8CugLGsXya1csS2Ink90Qk3oQLo1+NdXcn6Wy5itCBB
8L8YUMp2NEHC0j2mepAZbh/fMufzdRuU6SE4m96HMen1cUHnQ7Yb2OympXP430QI3hUpYYZ0HYo0
2cNkH+pEUre6rP/9uVIiH2Gvmqg2cgFjUN0ZhxEE5AZmgslBhs8mWSyRgrAxjJE1/bz4dGrcEd2D
fSoJ8Bc+KqgiuAvpQftsTpAwWge0yprtwSyP17dDJkI4kvPUyWuF29UYnel0YyunNJSE8G3TNTAW
ARBr8FcIkSacqTpGGVt8Ump7svRBHOHQrBu/ix3/ujYyUcKCdW1WgyYNC9bVzC0Lw22T42QTtzUk
wXp72d50Epatje2I2uiq94f2dRq6Q19HbjXq++vqXMQw7D8Qt3WVguMGIPuCr4Ch2qiJtSx+j1YW
M9s7y6NJbzr767Ls41LWULZlzytp4vsMyg8FmViGIUUd9J1FtyOp8Q7nByEUAaIatekFJcGg6KAL
SJXfly3jUPWfri/YZbbAV2wlQMiIgNOL208BAaBDU8pPEfpgLXITgiQjrv0mOmf0OOaHJET5w8D9
sqklO3ZZ6Pv1A9ADCdorolkiN0c30SYLO56S3U87K4hOYYAkF4c4L/TJZqcu+0oEadxM1+dODVTs
mB/iw6n4qr/mPq+Z6r1XHJUTLwNrD3Khm2aCeUEsnG2C2Yv/fSWzpyOdzVFffLu50ZfWzft3HEI6
+ow0h4C8AlzUfwpQloENpQWleqtzAYfhjpOkasQPS/G4fpNwAahvRJNqTDUkpOTVcY5tdKjNnZU0
nhHLehT4j70mSgh+aMdzyMifacqb/qgd2jNDHQPMrhK7k2kkBD41zM225Der1Ihdkn1ryx+x8oxx
NNfUJLnOJR42N7p/9gfcgH/uj97rialPqNN3uxn8qmCFPs4BRzbkPW+K13yK7wgKNuMX9SC77V9W
iQTZgvF1ehs10QLj63YtiOtyFN5i3/E6f7oZ/Jv2K0/NS0/W5SpVWfAzunRDs1RQudmFe6ChnZM7
K0hOiheBvWXcxYcsiJ5xlcW1QOrj2/72tzvgHPhzuRPwD9ss5O6Ajqf8c4JCwAiCONsdv4Ij2FV8
VdZ/d3GtFBaZG9vKw2Nq9pTE0JadaMCzdJCf7HiHFQp/7vWAfYmcI8jiR+BKVqckjfLrGXMCrleX
eGRX34zH2Z/21S0GV079acSTVvfQPk5HcH3trovfPGCpqhsYgLbACSTs65Trc94WwFFNmmpf5LM7
NeUPvBufqrbwUoKiuM1kq7u5nyuZwn5SawBhtm7h4a5+KVMMfHsTOCCG/BBFp6Z9tJsvjv3cVLm7
jL6GtMKJf1xXetuJcACDARooEhesEE42hgWpHG5R/4917oVgIEBbMLCMpxtycHztOB2U4LrczRi1
Eiv4Lpub2CQlxNZ4TmYgY07QAjL+pQ+nqeolQWoz7K5kCRs7YIhHGWLISo+c5Xo+0H1zrAJZA+n2
cb+SI2ymUvaaVUeQY+a+86lzc98+khcbNNpBEaAIKfMX/rsvjhPAdBELrc3kgmaBWLOdhxTxL+u/
JrWnko9Df7y+TdtL9yZCOEowwqB2TmMu/mxjDnB23KatvbJ40EJw8vodRjsmKYgEr5xeU0s4Umqz
BvcGhUytGU5gdQjQpzYAGNF8cKr5k03nk8bs3Ouq9vsUT0QShLY98k1jwTCXFJAS8WigOQCEwEhQ
9w1tJMMx24HmTYRgjzk4HEJiYd/68VlNiRvGD3XXu131oTN2uQwod1MhHXMhyEFxPouj6DUsH8O6
WE6qfNa1u0QGrC35vlipGpJWA145vp8l9hl0yvt6yN+T0LypIJanQMgapmWDKNnWIKFQIvKzKPPT
4NS7WWG7oVRktx/uqRcmuBIomH2Nclg8tjCCqor3Sa2d2ZQGXTHt4mSRQOLKlk+wdrPQaAUUAZTB
2fhlBFO82jav1514swqir9QRbNqJF4eZOrZoOqmeDjTV6HYCHsY78Aj4AY7mCaQhAH68AKlnqVql
2YhbY2o+6TXemsh+Kb9e12Y7S1gJEbKEyEbYa8IQ7gM8azcZJ+JZw+KjL/fZ1BrAv4QvRs12s4Xi
QqZ5lI2TVy7DbmZW6oIv/UbP54NTz/dObd7lffK568ajken+9d+5fRzA8qkB5wMxmODmKtOoHhYq
MCAqvAj0R/7GYX1ZvHkHrE/p8OX29W8lTjh9rJq0qdNovwkUS7+5NX+ApBiAWiMyJ6TCgWN4qio5
WjePoJVQITs0Wqv73S0at0j4RzOI5vKsVEyylptOAvJHvorgHRPrt2wZU5306K9MjSHoSOU3nQx0
artasJIhOEkXtmHu5PB565k7SQcIbuUOxBt4xu/vWum4ybZKIHMAxb1OL2CpKQvzJdPQhZHVe0W5
aYZ3lAsx5vXP94UQlmEgSK0SLFmTHqMEc0jLvUklrrgZJlcyhNjl2HFWjQ3gl0oldIH4jkTutoKT
pdJy1LYkVFDAmWkDj5znKaubQTgY/aTO8KUx2iWl6ZaT4lY2sDq+SZyW/+SLyA/0iv8XJHY6Onmm
zF2SopfjO8i4bho8YKOI4lIG5Ir/BvFGotivJtK1YlFv66WKgcakTvyi+1CnL00HbslWxqR32Y7K
YzPQRNGSDxKMC2RXsC/mIEWOMMicaV/o0n7WavOjgzN0oPpp7M37bh5w5Vqq5yUfPk5MllhtarqS
L4TtJk6m0u6xhWBEde0J2GCp6qnt7OadrB1ycxNXogRrMZSF0WmEKONeC5bQzXZx0PjRSzW6zK9A
1ynriJToJiIg6MuSakoCSDclHjF5YN00pnWKQ3oculy2kZuB4005sYIeZyPAgBx+yygzPwudoG/N
w3Uv2Lyc8eI8x8u1LzFzCyuLCUOPShiGXm2DA7G8rxXbJc5jpUu44rbVeZPFl3blAK2RLNlSI7db
WueuUoo7u8uD6+psHlIrdcRDimRNqCfo7Ryi+0oLouKmjCQp/fZhv5IhWDczukqjBWSgDpa4ySFk
aPe2PGNvBv2yB7upf12n7S1Czy8mMB2LXrQU60zttaTGS7jSHucK6c5kv4KN6BRHxhdlknURbUcP
AAjYqMECUkK0OqfDjEMZogzUd7v+WAY9OABmz2rBgdu/72xcCRPPLl2N2zjHBQkM87tqHoNakc2f
bB/3mKYgKFzjXUUcq4sUZwqH3wPz9fH37CB69k79juN08ZrH9f26HNDn4ReIqhi7Bi+i/qsOs7Jz
IK2neV1gAScvuaPusONIcck+PPS7ehcdTLCr277x2ACxlkN3og/MkRbzNh3BRnYOd0NiIE5lzWaX
zpkJo7Gbh9o8TcudPf24ruemO9sYL8fnUVMSGwSLam5NswcOgV3uQ+Woyar129VXIFoC1cTE05H4
0DqCTtIeKzhaXNDYbQy2r1uMHtfZi51Mz4uKCckQr1ZN8qSEyXOzmHehMwdIKU6tpv7VldpRNbOj
48TBFM7PaWv+dX0BLjtG+EavfqBgvF3T5nUXog2Oj/fSGxXom8VuPAwBCVhAvcpHIfEoLQxvFk1W
UoVUDEUTrQFGL/KI8clO7xvbI23sLvRrOHyyVKRkauEauTQsbG43nmZUwtHiLxBou9hIzAmoJWji
ooFxTgMMnyAucGrs1lM+o0oju5pv33PeRIovk1k5x2rBI1FIW3tXmFbuGQ7g7yK12Zt9sgde8sFp
8zvS6J9zm/lozd21Vtq6NdNeM4PeKSDncq9v+mY0Xv0m4WGnn9pCt/iBqVmK11aLOzvtzz5yAj0s
mdvM9Om6PMmyO4KNtTbatysO/FuaR804z87r9e9vBgoAZWG2EnTd5KJptFwImQYEYJK/OgUc2aem
pO4hEyEcmM3MgLXEi2BdHO4w8Hos0vrQL7kk7m7vzJsmQioYE5WYmoGx4GjuP3RV/6jSqHazZMEg
TnyvmJ1ErW33R/0DubatE5NwvVdx3uhrjHcMeHTGGGrsj/A84s5++nlAP178DbfX8J566S7xZdS0
2zbxJlhIpJx+Dp3URCHJpo9hdWOwz9dtQvZ9IYvqAenTFby5XtGb4zDop2kmj/+bCMEmtD7VkyHG
5YvUP7Lw1MhKy9vG8LZEgjE4DhpzNBVpemIPeDIcAmrXZ3vJ9p02vqiNDOmBr/jFXfLNFCiP2StT
qGqK4dYS1xCQ+3ipU/tpdW7He9VM/Ovrtp2drSQJ8YeEowFoX1zE9X33lfogaHqawBcaee0enXvX
hcm0EmJPlRr5DEwQeBRmfFT0PQ/gE1ru4sbaXRe0HSH+2S0RwhrgznU/9ajz6exW1R/7HDMNqcSo
ZTK40a+2KJpqS2UFLlO5uYvn76WzG5N3xdI3NYSAQLIBBMoKJ9owXnQlBU7kXd285xK12n/B90NN
z6tugGHby8vAPtJSct5IHEfEmdVJUqGDB1ndYBeekt8Dsi4uT2n/1Ggy85KEGSrEgEqPY01lmD+n
+QfdSN3BkKzVdjV8tVhCFJjzpLWdCMo09KVFkdpUj8V8V9eH3PGYovgGLV2WysbHttzG4IcNAHtt
1RFHuGHIXdF3sOY63nfOa1Qb3pKfo26WeM1mLDBUYHmaePEB8oEQC+J4IObi4GBNj+OxvI9BSsuQ
e3JqPVnTI18pMcCtRQmhACO7FG/m/K0MqKFlYANShlN1yvpZNi/XazlCcktLkiejCi/t/eSuPWan
9uMUOHvkmHvlKGNc2jLAtTAhJDQAse3HGYXZJPq0FOfMlpQKtkLO+vtCPAjnzGlrhxdNnfYlihw3
7synpO68fx8912KEkABc0KTLeGdBM9S+RYcDpeQ2RY58Xcx/MDfcKAkYL0CvK3iTOrRDbIZIRbsd
DZrIzYPoZ9mid6B8IodGJm5z8fCOCXwCC3A4IjVESi2nnTpkCIV1VqabNjsY48t1jTYdFawQoIrU
besSU7sNO2X65T85/aSN7Kgp415RkyB2ZDNEm9qsRAmxTo+qPqIMKZVq0mOVAH7aGPaLMh/eoxFq
JYAIxzOf+HpiMoZqgIZLGoluk+bDYgcTRyqRWMKmMoZl2CahMAexQkRmlI8tDf2pRX4y5le9/RQC
+em6Jpeo3bhcA1z6HyFCxLHmnrR9j8sf2Y/++NIcOFtqdkr2aPpC6xe5z174uyYqlu/pJF9LFmJQ
Xw19qqS44lnJhyqJ3Ik+j/onZXxRrNotlddGe5xMSajYDEUrbYVQRLLCMewaMvMougXH0K7M6tfr
K7opAocS6HI1RACxDEYqTB1GCXo5avV7nt7SRGIV27H7TYA4k2upRdGMcYJaPIDbdMvNsxvNtLwS
zTHNszXdYHCnGSK3MHbofJaYC/efi/NpJVs4CsH7ViR2AeUyUzmReDxZk+bZYBWImmkHRvVbvGBJ
7GTTC1YiBQNtl8FQba5uS4gb6ewHqe3DNHV/Xd+2X+XCS9V0lOc13NEvcByXgQ4pWSCHFQCOH4Yg
ybPdrNX7qlFvFFxlDCW+AYfYY4uacGdkJ8spdoNVP+vG1zK0vvVk/mCoy6frP2tb+7dfJQS0HOnA
QluE57htT0pS70dn8rOMSALaZt5hvokRzpzaAtB1pkFMfowOGXogs6MJHC4ZzuFW1gt+9b/XWBwe
QZd4kzINa0zaEPVM7QGnNkcP9xOqAsmSxhJ338xM1wIFe807FI4nCr2s+/ZYnJJb9P15wzE/yTKq
ba9/00yw0kQpw4TW0KyYKjTO3hjD43VD+A9u/yZBCJdOXQ7dRKBKC/rP32B5/TlBJwKgID7I1Nks
5q8XTgiUg5EWYdVAGm9itPE8HPBJn8Wr8aDpsrNylD2/bBs6nlJ1wCThSZr/fXVvNKvebFUbY4H6
8HXuO9eOd0SGyreZiICE7W8Z/O8rGaq+hAsYDRG9WFK7RdXv54ShwTmO79S2lnTBb9atQEwPXiq0
pdgXKKlLQlAZCznyBKDrHQBgnjgJOX2asWfxwQZ4Pa/oyoEpuU1fBLKVXGHrCifrp5KjUfDmTN5f
3AUclvK/6S/e9OeVKGHTRqcmeD7A84da9T5KP746JkGRzk91NTyNViRZ0k0nW4kT9m8mXaq3nNFk
agcvZ8vBySZZxNi0kZUMrvLKRiJmD3aj4wbGsTzi2qWH2Fc/x3/NngbLn3+Gnu0l9/8aJoFnYSup
QpjH0EfVMIJWAo01bpi+5nbtOnrnS2LItnLoLsJ5ikc68alH7XD0xTreNKLcLY+Kizbwn5w8lPkG
mvw1j/f3R77xv4oVgmPE5j5WE4ilz+QE9qHYVbxY231fPPTxoqk/91IPdRxZD8EvdS494U1dIWRq
MdONdkQQy16XAEU8H01IXgUaq/xMHtR7bT/ibRJVl8fujFf5T7L2921zfRPP/74ypXoamzEEtJNv
6N9N82a0JJnRdpBGivf3dgru5+QEcGg5PJ0/jDVPYE/ejV56xzE0C1/x2dN185HpI7hfj4R3DHXo
M1V3vKtGdo//DxHzTR/B9wpctlSFo4FSdJlofpm60a7wME0W3oOr1Qu9KkiC6Sx76ttMflbLKDhf
OJdO3BUwzzEwTzjoQHLbHPHqKdsu2foJSRaLlLSwbcgxnvNP2Z2+m8/OneljSLtySZDvFCmQjkQz
sV4e5qWWh8Wvo4A/jveH6dd41P9o6FTIsqyRMQDRwjDM7jXvbzpHlvtwR73iyFQIIFpbZ31pYuXI
PtxPdxgt9Idg3LWAAfpvjlDJRol18kg1lcgOoY9Ff2jgfkl21x1ps3UBBD1/Oy4VIgP6nrNoBp+I
3+XkiTUKurcy5g7l90y1vRZt8qMd7TGIhZioqd7S6/48Uy8pk89Fbn3La3auGuCsK8VxZG1Q5/Wu
qDVXjaqdvbTuSNvP13/wth2BgBlEtmiQESdlrUUFvS1PZcosYEblYkTRzdK7WnusTZf0jZfJLuqb
J5WtmdRWDZOCzUiInTnQ3uMBBUrKQCQ2tYe0VjzQNUFBR+KX26LQvYHrMIjfxPdF0Mr2TKdI3Q36
c1A/9UPu5vPOmPbX13DTqGyggIIjSMf0pXAYWbWmZ4UFjVr1gdovDpM4iez7gk31Na3SRMP3WXEX
KsEsA1Ljh8mFD65+v3DY9EzrAF2D7yvWzynZV92xG2Udjdu1T8cAyIMDvCt87s9tV+MiH5mFvUiP
xOOo+3Fg+r/7d2R30e3T802WGBytpK8M3YGXhx+Y94s1zh2/cTzR7ma+LXHaXN//TTNbiROCJCuB
uk9GlE4m7Zaio82mkWtNxymV2MGmr67kCLHSDJWMTTzp4ShAIEoEpDYfiZXFfNlWiUGya40xpjPk
dO2iuslCXTOdHNfS2mBYCq8hzqkbynNht546TTdaMcl6RDYtcqWpYPHzUIJ2J4exVPMHfbRdpf7J
0sm9vm0yIYLZo/WLTrXJL/Y0C2wHt6imfXXsf01Lxy8AK12E3Cqb41qhDNahq7c0va+yG5NJGil4
yLxwYAdlZMshmG4TK/1F0ZoxG5AMqH3uZcpTZJyn4b6bnmm0SGx9c6IEtOcEnowFMsXJTzZY1Uwt
qGOaAFVedDfEs0ytjUfG4a/1nPjOMJ55V3gbGkEVW77V6n5jYKSfkADAzCdj6N1aTX0rrwOlGg9U
j2rJr9xsfFr/SmHRe6Ogs9Fjb3mvVXWq9vqPNgLApoq3PVArP2i1yx7fU+gA8o9h4qhRQRgjhLjB
LGOjU7ENocLOI44ZGyccocPn63b7K3yJ272SI06RgTNaYY7Ot9sE6fE4A1MQEPjAS6AsdUsdVaQY
NO1LbDUeMcrMTaMsQLlxHxmYgHaW2ssadXQVtTuyGNTMTWhPnjONhpvXyZ2dJYU7R+094DtTb2LN
Tdd9pkb3F9Xj+85qbuMwhhSi+8yKvl7XbOugWysmBFJwGRKzm1B0WJTonC7WLgu/X5ewFarXEoQQ
OqOx384yXidSD1O9L53EH6rP7SK7eGx5JBAKdEotE32s4jxThkYZxWghxyS6C6aiJsrcbLorqzs1
lCQ5W2HMhCPygWRg7OtCGEucbqynBRlcVD1Y8c04Fu7yngxhLUNwp8ZJAQEeQ0ZfBDV7arVDN70j
hoGHDARIlEAPU9j7JMeQT2OMePPPETXQCBiV7uAcM+1lIDIKz007W8kSrCBhwEKYQCvvm4A8tPPq
OJJRoo5MBP0z3QmHaMHkLUSQqD7qZnWjsNy/bsubG29rBP8crJeYUVUoQaYNHhH8kd4k2bnWTqOs
zrIlwvoVykCFhzZlQYs+BoB53KkA4bCbW5JGL0tGTuU8yOjhttxlLYev5qqeos1LXyW0BbzZ8kWd
K3ep8eZKP8blWdoUvamShgK4plIDxLtCkGalaWYmn49dFsvPWnLTdEDL7kbJnYBXFsQYbeGUxLZg
/hpzX39q1FelPhC8OgHgb5+0Hh1+9MVtwj7R4b4qGtlxt9XRvJYm+KeNctSUcvAcfW+ehv140ADc
pR/QSSeRtGXWa0F8I1cbZaq5UWslVm9WbjNAQw6mJcnKNk1htXBCySa169xu+f4UuI3GylkdvlGW
uVYFhtj0PSBeaMPASKGDsRB40p/qgNPRZhjbh5eahlfFIXp4c9+IZPCdm6uGz2MWT8XlR3w4xku8
PpMR25MpD45+SzqJsW2uGUX/rIkmDGAbCLuiJNQJB4LKdm4mbtF+VZUgLB6N5owapWR7tlV5EyVs
T63nSpzFEKUChY7h8ePlelCTfV9wT2MsSvR5oSMrMkof1F97q2WS1brkNEBGjhb8v5dLfKucW4be
MgYZ4/fm63hEZDvyBzBtP/m4cdzHO1m78VbWsRYomFlup2W+8P7ttnsZM81NtAc9+Rxlj9fXbvNN
dC1HONfsuQnnueLtbDV9mJQ6YFT9lHbJUenyp8hsvDyKv5hRBHqsJZDI5t++CHirRRWOCtMpmt89
6vo+eaqD8Nif0Bropy76zqQvYRIrIfzvqzBUp0gOqQ5FC+C8RM4rZZXEzjePCVSlHWIbxMaU4J8S
mBl2U55iMiVjHwz9tqg/h+OP60u2mcdbKxlC1CZgXh/ygWG7VO12GMejEqcPmZV/TFTz2A3xgleq
4r6Js2JnLchUbaN/dUbridXl6A36lO8MUuyKZDxEmulNCcYbVdDisfgzqZT7SK0OBmsPipYdWN3t
tcg8I0QdzF69Za2BkRA2ShZte1veFk2IQ+Uwdaxq0HHUOt9HcFO2skk0mQAh+hSlUjWkwq50trrP
0sm3omJ3fVdkGy8GoGKcGTXQmjWqdxluOmr2ZehMyUJthyAdKCM2egFRHxC8RSGzpuIFiQ8+qcwN
953XeOBnHb02x4MB+k+9SYr4vR0eVkIFr2m0qC7ABw1763Czswy/nXdL27hTeG7Gj1a50wDJX+qS
4frNtzprJVZwJQ30EniZh1WwE4CO9xgo4hBgmWfcohbrTQH5kRwXj9NehJ56xw6N5IK0eTqu5Atu
VgDnWYs6yO8t+nO2tN2cp+dMK3dxR78n3SK5nm8GexMFZ9tExxkAj/+MHIsxG+qgY7bEiJ4K42PE
Is8Jn5U08t9hqCs5wm5OKUV3g8Vzlz537aINZh1Tx5YjOS03/WElRti9ph46bXb4iF4Brua8cQlG
CVkte5zfzGB/scmY4G50xOvfbGjjnPDhOGXQb0GbfgMar33K8nNhghZzASmZPftKVTwbqWx2YrP/
BtAjQGP5LZsfbavTxAqzeNY4IDmHUssBAeKngbOb9YDjOaug2pWcldtL+iZPsJBYUzKF9FhSo4Bt
aN86StxShgO0GSpXSgnmwaK5yiITEWZQWVAZ9rGHibzHAt/0EEwjxRmZRSX0iMrFU6zFpdqLJj2J
ZYoI7psCPR2QPzglMVZ9KvR2R1Mmsb7Ny9pqrYRzq42jlJIMa6VFyhEXxB1TOwxvpx54vIBpZZ5C
Lftxfe02i+wc6sYGTC06iC5u74VB9L7F7R2ITKgLtU991d7HaeaP4+x2uf6paWviVU3rG7kREE2V
6PwfrP6fHyA+kpjaiMtrgnXt0XWm7jh6R3/Wgb+PHsxDdZCoy236Ij18U1d8SCYKqB9ApPl70hfM
kxxw9afuW/v+rvfKffbturztIPymnODSQAEkUcbFKQNQLcm+HR4ytQdM6btW0VJNUDtrSL3F0vuM
4LtEoM7wHQ3HuOnN1dH2tS9qUO4W8DmhAea6Ypuxw0GgsnXAAGOS+M9YBdgEOmVjg8O03M+D6S5G
oOCB5LqQzdVbCRFih8HwcJ0kOVbPQLncqvFCgr5tltyDgP09MWQlSogheU1IFc/Qp5k+lCwECtZp
mVWJPlsZAO/9xSs3Hmlx2f9z0RyNITHtMpRHZrTomZjunr9Z3Y3qHKspkcja2qCVLLGHew67aFC6
FG4V3U3RSa8jrwvfcztZCxEulBwBOJsUCGHzATmxW2ffC1lL5eaiofHHMAla3QHJ/OeiNfOIHts+
ghE0j8SO3NgJcFPCw+atrZT+dYPbXLSVLCGvV5AJ447MZVmZmzcHrSdeM/51XciWVQMP6R+FBCtQ
ipqERgYhk3muhzst/FQA6LqVZJuboAtoNTCwZA6Q28WbYz2CyrZgMW8z1AJ2clwAZgT2A/UTdDwB
cbfCrbh1+9usdCPpYPP2Qr4J52uwSmUKO6NJlieoBGVfkhm3iuxmyjWJiW8v5JsQwTLqqs67GVg0
fmsOd0CXezHIeFvPeeTSlsoODm7K4sGxXk7BNFpM79HFwnLOfaG7Wp/Hbtvg8FDAxNZSYCXbyZ5i
8NEIO3DeR/Ss0+j1PYbzpq9gOHjYZEbcwtsiDXizC/o3uwfVqryY1ZKV5cpcKgukfTzlEv5o/Of2
2XNLurlBNNTHD1X0ktamF1tunbxECUDY5+A9er1JE8K8GodmW/dIe4ryARVKt0lfTbC0TMbX63L4
d65pJcR4rVqWqp46bGF3tOab2ZLcMDftEfM4qOnjPxV7X0s10fqMv7UY6CCcIxcPb24xBVYssYPN
nA3t3rzEyrEQxGYpI1dmVAawYAxdme2PDG96XoMmlu4hRc4msfxNVwZ9MUXTPB4rxD6pKClzx8gd
YHeEyA9PZvJky97cNjdmJULwrbpu7b7XcM6zotpbAwuyxv5wfe83Kx32SobgPIrS25kx2Tzxyxqv
xRwqGErR5De52eC1Jlrlq3t5HNw8vN6kioxjtKSDozA4EqzFm5sT63wa35Pm1la/X1dQsk3ixTW1
szSsihbvlrx+M/2YkqdcCuRzYeGY4QQOEq7FKmpGwBn5My7Mqd6ZNDE0vO9EhzKI3Oa2PVfgQrVj
l/dQgbNjn0DRz/9SN0GskGZEGV6vJ4WiX3c4NfrHFP1zaS/LZS7HswQp5E/l+jadKKlA1DEZLv1u
4dUHxbBiv6ge+1S9GF4CYHretRFJy8gXeydIFsJt0UWNVWAQ02dR0CgYrJvupkQCsCeTIQTZuRgy
whRsXRre0mY3z/eT+W+HJwQ1+E9YHfrWNJWJ2loE6a1xD8r7z5j8lTxny7TgBroS0ZV9U6RaTAAm
+jQCFGay91MssbYLnxXUENIKJZ6KusO5iILWt7g+OOx2rh9IdcxDSWTlIeeP80gQJIS9Qs3yYmxq
gkQwPU1FeEib6Zwk1i5NUWnX05vaKjxr0STHh0ws//tqDeMp5QTr3BIwidft7aOx1zGJJx3wusiY
/lRPfN5qmFWROYNVp0ckoa52Tva/6AIxNyDreNqOSwbFuDQeNi/6A8YC/X/xjJ6vBfg9GbP2ZQlM
CKt/ChXrw3ti0ZsowY+aqgL2f9sTX1OGABNsgZWFx7qoZCwDPNpcGsebHMGZHFqjc7l1tF/UgByp
IQQ1R3EDKm1O9fsut3oTJrqVpqZD2piar7DnNH8s6SMhknXboFvkZ8ebDMGtND0eZkuNqB+HrR8u
pV9WnMWnDw/OaJ5ICmuk1YdCm7+lY7HL1QFsEgAuWqL9qDbgKGxcpSG7JjXvhiz3zAVForjdlV2J
bGGg3v+2y4JrKvbUjguIp3x9KV0AzrldvNftl+tCth3xbUUER1TUqDFxS8O9TBsepiTez07klY3j
jkt0M0/FaVb/j7QvWY4jR7b9lbbax70xD89u9SLGnEkmSVHiJoyiqJjnOb7+HbCqlUlkKNElmWkh
GqX0BODucPhwTuCkeeNcF3sZPr4bJhpp0K+DSUWaN13W8LpVlFGwR9f3RCd2DYAnk8KzU3tdYTOk
EYO4VOSTNOpaLVI+1tMMqyxlJzlgHsxK9tM3EL9EprZpAatlMF+fl43X1AqpC7Ue0Pmt1y0ChgJT
aHhYOMIqs14xuVAewOTkslqVl/3PaY2UUwgRvOpxAVfHSUcBfVbNSg4+1cMdYyvJ1762lZRPKPNc
SUujEDFGxH/Hqlb5PZiyY+Bd+ze6Wyo2y4ezzo7yC5U+c3GElhUEDbLFt6CsqOUHxqKWHd1p7yi/
oMQz+ixqhF0k/xutIqeQTfDQf9Y8yQExL2tJy0Z3EkdZdunLeoFKErmV/sJElXD7sVH1L9MvlApS
xt1wYTOJKtS+BzVnaCV3vj3dRo4PaJ/O1j+3CCeb7bDSLcAyede3lOzYFTWhU39cCvUXUlzwavbU
tLKpo4IwZ5tJvqm10L0ui6jcNVlUaD7EyjymrSBgzgjjRSC94ZLZKqZv16Uw9FChfEjawztWoi/Y
VRGafv5gJIyn+yVIycfjojMeUzsqvtQFxLQEt3RDF/Q23uQGjoHh1cHOHW5dOKo3rDJGnm7xsBSR
vOIVUbvoA5TQL89lyizaOtqYpAgeJDOTSjERc/qsyHbRTZ1k0c+3pKlTBYVnwdaRz4l2fIyG7fkw
sCDmF3XiTAylE3Xbpz3afwSk610hfDLgnv45lgY5rzMZlEZogpyJsQozDjB4q7jtfbAJdtwR3eAR
2EIlK7OHVfsFbPP2dU1krY26WVqUhJXAh22VitMMD4biptzxuojLVAW1NmINZwG6lslBJgMQ/h2e
ador7nvwhyZHdwASeluAbNdgGNiyuzrbT+pqqfwgEkGqJ9haboZrQoMdPGN8KLIAyGoHjr5rbM7L
bNShzbKwJJb4xZvtTDx10ahVNgVaD29J5ow5s3TTm8RrSUxi6dvSUxnRNcPo6JrCyBsBj7IjThFr
VId1K6VAtxEsX9sYIwvOdDkaOVscdeXkIgfozQr2IL4PgUROv23NflPsujWq+lbHgttlmTl19Wh6
mAkyj9dQXCBTIuitb6qdtslrBQ3AAZPEfPECPy2PfueNqawPaJfF8u78u2hVgUSwtyIRcMKZHbis
HkaGAdJJVj9UEl/UY9Ees0g1/Sl7VQbt0Eeadd0Kl+UoGlDG0RklaESFzoxQ95tmDBu8v9CZ5LaS
3efyOhAShjv5iW6cxFC6MVcc6gklIsd8EJ2u0tGWFKzjoXVaWfOSVve4FOBYMu90avHcRt1alON9
OBQsn7NsEafvQelML0w9cJYbydb3mDyTbtBkk+7kTekWFmcNHbp519yj4bVoopQYd+97l+RFDIE2
WIyogJfSeN+js602Cj4aVI4T7Twy63Vux3b6lTM1O8YXCK3I0Y4kZgq3nMV/a53Jlle1iuFJnrEH
i2Zz9jUotytlowKUDLhdH9195qwj/Sf2g2lEiZf2rPLc4n6fCaP8bdHI5VC2SGSlkvGJ18LVrAm5
ydWBJabxAXQiNUOfWaujPWyncq1cDKIdgLUPKa5V70dw9v63ymANny8rNfBk0VYI1PqLdvbQF4QR
3AYichdi+D74CmJb0Y28FkybfuWwO5uX37QoiAArD33tQBr8aK5llvhjRu7lBgSfuTuuuMlOdhiz
s6dVyGqcuhzrIzf0mTTKavl+VnytQxKIACiKeFyiPxd8JYFXf9dNjMfvJc5kjTws56fPhFImyrVl
FcgxrpFwLbj8PnLa0uHXg6u68gpNuQ7IPs3oxj+wAPyI3l+Y50kuXcMo/HqY5TGSQJRy1NvYilpm
G+pSqlACyipG8Xkdh0hZgyo0QL5vMmRC0fkmW6pV7H2gL0gOcHBYHnfJsZ/LogxBMTJDjOeOhBoA
PrAFE1gPnNkMprInEqcVChjy8R9zZ0JjJEEWMHWBhgnM41H6OfqZb5CcizZuO/GGw6yPJDgGv1Yn
mWHpl42u77KAuYh0G0YxeCr+FoYg7kRfR14JTAZIvVqFxe/DG/K3YJM+yaZqkrBKAjgNQE/wPmQx
jC3ahyScvgEJGc48eqwZQl7VeNSQxy8P2EfJhVuvPd2OU9PwCjdwm8pR1tev7CUXJ2G2BWwd4vtw
/0ep/qD5FV9Pgu0L6VZXuPXka+sxeEiKhNFuteS9UeiV8QfU7gqNrdzkqhQijy7ZhvqVT4APzQ2m
GLwO86uuc+b1VS3q65ksytck5ZyPMzJadqL71tAn1ixtqoKxoCUbP18Q5VsKve6SQeDxnBptMXvh
otfri1i8EkB6CsJxDFUKGD/6eDYguqsyDQRVwJbTzOqQbDIPK9kQxKvEZXNrkO9L+6xzcZSRc7Uy
tAIR17s1SPx6wNJw3n9R41jet9OyqGsn7EOxEUMcDhh2dplToaKMUU5iYRJWFj+rR1azK0sipQ7R
VGhVGiNdJom2luxrViS4rG6nFVGa4KsF31UpNKGWPsWATGxB5ax/ua4NjDXQeQiBn/jZyEnwI4Ko
TRDdJtW83xNB+UC+xGBOMPbw8oFb56umub/++Yxteu9qPfNwmZT7ILVBsJjP1VYNsk0cDV6r+b9k
lz9Ogw6NuyFXhCLAxShwbtvdliyYYdYyyEmdLYNXhkDzu0Sytao09eSgFDH4qv9xLyK5kE7G/35d
nEnppSENtBqHUTerfk5MNd9P5W8eOGXxfp60ocbhvRZmucej/yupWP1ml63KZB2Ekhf8oIDfpZte
hb6v5UxFWYH3+A156fq2bHN7wpsTOsxAhVySFz4MODWqjtldFDYpSwTcfVT3nUpcZr0DXjsaoyHv
oVgXNr9lZUQWTfIkjDZJdC2V/iwhuFT8DEAN7Q4BIaMDYfkOIOCbsoiuMtwDH5UtSoAOMPJ4gnQb
eSPZJFEg24oHblV0VXA2K2AmH3exf2fiKE+ZRVIfTGAstxG/3ozDADIh8RmBphNmIHSNM4apLqaQ
sUM/lkedlx6PUlyn0HKC61hseIckzqSjb5eO6FZu7Qw2wePsVmXOiPiWFRO8oTJ4Scn8AH27pomU
tnoNzJOoM7k4t0q/sKbhpgQ+iJka1Q5tdWu+51aRYuSmGIW36tC5v+ARz74DZYB1rowSeDmQ9UUf
eBX3plSZysQ716Uwl0orkS9U2Zzj6TXdASQEQ+btyngcrWaNBh3XZ0hbdI8yCvroPQb+GO1+5xBc
WSNXwalIwX2pSQAkaXgT5EuMFMii9Z3JodywUc/GrNR4HcjRYMmz4oU8z/CPP1HP01ooHVGBjCxE
OaJj+blz0NmJl2tu+2ugv/UWCck5O9wr0M/cYnoyadEST6Ip1chlVPiFNieWMdoCGpDHbc6bJKlD
Gk/k2GK9BJa1BE5G1BFv4l1J2eKQZGLG8bBFAGq/BisBuJXlCuVfwUk3nM3iKFpUk5M0mt7M94NB
LaUZNUVjDTp3M4Ctd6xLlLUmgwppwH3VqcaMA2xtkJpbiaN/0XeE+7D21MD8pQcrqBQMICXLSMtR
6jKkEZCvCkjDpCvcSvSsC+juKzm773DbpT0jI798OZzJo3VEj6IkK3BiBCkpQzIFdbD52DrKJndy
j9vl/xh2i1zmID7AawQvH1REP95G4TQMesyhBiC1takUo6m2q5RLnev+inxt+hKSgccnKLoINBn6
3R8qGEfHAAPSbsJNNnd2EqOBEGQ8Geu8lnRQBlOwgsKQJFwwlzdckZRSWmP/2pei4ExRn0x2Y/iS
owIPJrDzyHSkTEdAWVvh8qjgqMTiIEqHnhWPLnw+8H1wK+ng3eEvaC+CTlACjkMtQYomq5G+hg0r
CFmIqj5IoFxtkQ58WeSQUAPiHAVlC03ahtM6s9N6w1dWdZf4Ger4AU8GqlLMdOJMaCUTWiOBbnCA
tdxF8ELienIFh2dW/Be27YMYKt8iVoDTAh8aMj5ibWZzfWg41hW1oF8fRBAffxbDt2PnSz5pcRn0
eq3N3/y5caPhHxMlCzoCS0Aiob1dJbmVj1IqNNGMc4YLt9VWSvGUxoyLduE8Pnw+dfrxMJVIIKM0
xm9a5AVUsB+RK+Ef98xTy6CcZ99J3JyByNb2g9AKZMXLpRFDISXDuSwc+4fVUD5zAEhJz0lkNemq
yHdx8um681rKJH4QQAVbSVoJpU6w9PjNuCvXAHI5Fo5xw6E1OnYBVdORrMpWNutP4bb28l+ptn+Q
T4XwRiFPbTeRYC95auv7Do9UPvl8fZELHvqDDCpUqAQ/yRpcD3YpVraodDsAmAOFdrBy8K1fF7V0
hZ/LkvmP6h03o87PM5xPs+lAIJy7Gkrsu2RNnE/gsiDfFx5AH6RRN1yvyn0mirgSBsGbDEAq4ErN
xF1a7rJytK8vbXEXBTAzI7WNRwidc+6UVOWmgUfNGWPLYVPfSP1sDYKyknvl9bqo5V08k0V5O1UB
LJNUAMoe7UZA0LdqNMZa6q5EIt/EU5I3mRX1pfYIgz8TSfulMelKPYRfkgEPXX0CfxE6uYzZTB7F
WwKG3gNBIrENYHobdqtYv7lgymsBKrHthQiP87QwBVd25q24No6gTvqsu8kNqxdk0aucrZVyXgAl
40sZpE12NN214l0mPF5fDjFa6k7EXsLNAptC5i/gKUc9r0Exk6BZe8KwN9oXNf5RjEBN+XnUnpqe
FTcva+YPcRcolXVWRX7Ui3bbOU36YqDLVd3qPauST3blclXo30JEifIGXRJAFT9T4haRUYzR0Q4T
eWO7CxNGs9hSlIy9O0mhHKLfyHVekV6Lv6KXyBFjU3FQHEdbOHrHdqz4hbUqyjnG+gj0TRmNd4km
edLcfxNk5S2Mi9y8rhOLOoeRWIkgrmkXOJXAhJJCQYFO6Jwjik958Hb986VFLTgTQH5/Fr4YvD71
dYSnjOgHD/3UO2Uzof7WiXcDQBgtPpy+5ZOkm32c7Q3w5gKAnPtc9Ui5TUJtpoH/rcuzW0NLwQ2u
SRu/kp6LRjnIvmqqvbwNZ/9YVZLdRuqzkXTfuqb5rFXSJ2UqJRRtZkfSOWvM0FABbF9u5legJvNG
qQXZNJPjgPiiC00kLNAipgONCyBOeZhqmTMCUvuYHNkpPAEtE+Zg4xZdaevJ4wPG4S0qyZlAam+H
ChjXiYS25ByQfwCB1cu7Mmbxgi1dZmgl4PEWlXn1okmkyGSuVHsMy9SyJc77Fk1+QBitI6tkPRGW
VOVcEuVtVbXmxImH/9OlzEo03arSY4d51BBzzNe1clGSJBt4gSLgvcDjq9pOELkJZVJZb13Rx+iK
9jXMnrr04bqcpe4I7NgPQXRHcGr4fdHj4sb11a9BamO9odfUKRGvsRwUuXtp5UOZm3hADIxe4JUZ
MZje5VrBg0df6dwnnfNK/8nI1nzn1cO6EV7i4SnNPUG2ry9xyYGcy6V0cJ4KJR5GlbfHes3HX/34
l7bwbGFUKDx3rZKrVfpX2wBy/1bgaI6G10PJ5DBbStUZ54uhvPycVwVKGeQtr1kz+kv4wjIOlWol
VmQJm3SVuOFb/yJZ1T0bWXMxujoXTrn8TFCRiOygKzX68SWXlB0yL1+RVhoUORjvscUL7UwanTqb
jESP/QHSRG9y0GW3Fla6nRiYJgU73KN0Gz1d15NLYgw8zc4FUkHxkHMTP806uBhudG/eTY8hosfR
wtRlB6cPuFJykQbvrYvjYNaPwbfaBGWRm8cMjV00fhl9k5qEloUL6LVsVAtfGXAjRVlhIWo2NW2j
89CoiaG6i57zTBAxnbOrL9GGeR6jRLCBPPqSFb47yxgrkqBaHPqjmXyCLHHktjgTZxhiMZe1hhNF
HXEMb2T9cTQ+JT0LAXSpTRonedpAyuQ5JO0bcUQn6IAWs/ZBRUmJkPmgWRHpbHva1m+s2ZHlpekg
aQYUI7lfPy5NTdpoViLozhQMViC5BpK8o7Dmo53Bfb+upz8xjJMs6pGTg/GGl8uY+BvAIr0Q5qXK
Jg0T3IYwL4mM/OvSHS4oiBeA3K8pMp0w11RfnfwJiaoZ1HtNYBqqWYy/dmQnKbS1j0aIwTMB1j5t
BgdphNRFHSDdkqRY7d0hi83Ee2Ksi06a88WMrCu6zgCVIG4EV7Wqfbvib7S7cEVw/mqUPVh1x0XD
PlskdXKDOgd5kCD+kg08Rbs7X1LNushMTmFMbS7ryJkk6lXqj3LBDzIuPeFmtEkrW2zXT+knwarf
C6qsKdHlq+FMHuVJZC0F1nwakFdw+gBEN0+/lTFtIbrzI5vN5JKri3hqRVEkBQltRBLEGs8cSVUK
8aBxMmFqaV0yGpbeKGB2KE3xYXJxPb0zGyKSZk4sLpr5mWDq+u0rZYyGEYL5Tb9GEXeTupylWdpR
Biv77GSgtzCJ6si/ZIOnBVM3bzPpeq4pUBwFr7qyrjZ90VlCyYIE/4na/JBDN3SOVVDmUQG1Icyb
4D5yo73+QIZLCPZl9jQz7niiFRch4Wk76Ry4LMZyLJS46FptX/C3kXZ33VWyPp+yN7UOizwkJg5w
QYTq2Xy8/vnL9nzaLtrKhmGMVbJdGsay9OpW6wO7Tley+HJdDmsdlHVxBS+HeQa168J9pD+mrNtr
2RWe1kFdzNU4ltnAYcbGEL7r6bYXZFNqnn9lDbqBy5HHzUxXDaMMVUKlQL+S1m86MTB5gbFJy4s4
CaAvfb/SkiKM0BA1ZyugghxHo7RKQ2eIWXYBJzGU72l0QI7wGUyxloFcYLzq3ZdMacwhfsm5t+tb
Rqz60jxOoihvg5eZnAbwhGjo07w0fQyBLJVJztwcOm4TjbU5yKy3NGsTKUdT6U07VAGymX7zVSwf
6zI2/fH1+rIWaweoev5HFWhcxzBuqqYlQiapbS2jxjx/Eu06tcNIS+9qserUU2xzqnAbKmCSbGag
Tc6Yu8gVM4iA4TUIrVU35U0LJBZOntG6oqFSZ2hf5PgfUyO93zSnryp8vGkEhR+ClhvgodLA4obQ
DDHMOmkM22DsOk0x2EZTP/CktjWolSkPmzH6LnR313edobd0/az1x05pGlJungFTk5SbuuJcpcdo
dRXvqoFLzV+QB/QdXsOTn78AGU5SPhHQ6k3S/oPFFdw+T6TSlNXZTWvjc5BxDLtc9MVn8igfGTay
xA3A37KHcK+PmzYQTL65H1VWHXLxrM7kkN+fxR683kqhKqP7oReRt0tSp53lVSGqjGo0SwzlzfzK
F1oBgY49Ka3bCq9lLrmlyEJzY0mhnJlaRTWQr9EyPGv6c6QmWw1cMFokMuB/WGIoRyZnc5aFIhYj
RM/A4TYj+RNXMELeRWd5di6U5ypSgl6TIB89YrAAPZ5gkSf9L6z+ocWr+IcYlafqdKovpklQkKcl
N9iNEXlaI3nXLYclgvI5LdhLipxHWaKMjhJ4aA0W3vn14wAJ2UcVTto0SztAAdhhVYE9O/OqPHrq
gEF2fR3Lj4KzvaLCI7RZAk+oh1sjLbHlTQiAA2MvWARmA2hWjPzidftHq+XHRQXocjASCfFFMz5n
wV0O5NkUpXVNYMhhnQ7Z3DP753xMKhp5I9id/BDEt3X0/fqusQ6HNvwhGOegRIZPNSxNBcRM6wKh
i+GclwP9s6OhDL8pJC03CObX3AEUuHSDwhIAjvk8YWas9IClauxYFMSsA6KcQD6oTZUJWFjJpZaQ
PmQimC+zTcXCzlmahjMEVcEoFdIW+gVQeyBUKtg2oHb6c+ilawIBEDmcpThkuAnBp61tUidiKuDy
wZ3EUlalGM2k+C0GS5IufE6D3DXCzkv17vN1/fjJ0Z3kUFZVGDNKTWHxVzOx5iYbfy2uG1v/G6ew
eLoub1nfT+IouxqaSAyNFkGoLk0PhdLdtePgXBexXIQ4OzHKpoYxyFI1g+0qZm8T7lUy5AeoLnJK
q+uyWKdEmVdYAxLXn7F7U+GUfUPYdoOKFSMQ67kI3M/WQ1mXkdeN4HfQQCBHm1r0pctepDK1DNXN
hty9vqCfeNnTAVF2pddzaYhzi/LyrkeqBxziK/kBaWsvc/8LlHSixZdLM8DSIICj6AIUfipFDrr3
rn0CuoSjDQoQlnrDeeIqsFltKssu44cw+qGQ6rkvDCQuRkRiANNPFO4BfsLxrNbxZaU4yaFu3Arp
4rDQiVLIrpwcCn0dBuvrx8QSQXmHXOnrNikhgudHS20Npy6AtGyU9nUxl+Sn5MECTqC/z4cO88UB
exaJKEap+9YmgVB4ryPg8sanekUm5EmGuFulGx9zDiYb3Ii1TMpb6DEP5qOetDGhK758Ssp1jrnO
62tcTu+frZF8ibMrmO8zLas6CInh3BNnRPtkZqVPkudjwnqsTN9pv1wXyVoW5TXGsvCnqoKDElF7
ml57Yd/mLGyOZUd7OjnKaWTAOfa7CK3waHSY+G2sMpJtLGOi/MQsV1Wn1bjya75xm35XxF6l9zci
utJ/b7OoSFyrC9XPckCDiYrrS09BcABp63URjL2SqSg87icA2iqwpkL8PBiP3MS4ZBnnTePgBbxY
qIOPIC/QBGAurQHDHrHSICwZlEdQ4lCZZtA72q2+jo27TnoTWDy8y/fQD5WSqVBBGxOuDnOolOqX
ZtZkltx4huyF4sbXAuf6kbx7lis3g0yZfsdl3aRGeBhr7egO01CibJptY3l2o1Q/cOG88SNtPwm9
18bZV1HqD9KkuRxfmwCS2+QTZ1XieAseebfKpXu54p5BeGOCcHc9d8MzcCkaszTmfSBX21qJLF4P
12oHRpAwcTt/Qs5IVg+AGPuaSv7j9aWxTor8/szfoJQyqgMJKLlpNPtpNxXo4RoYgcnSZPy555Yp
H5P7MobHdegcQeXP0JyjHdMn/Vtvjc60nlbTUT2ywJWIJV47Msrl5AZfcVUNFUzX6W2319fJurgV
V6zIn7V/lOcZKzWaZWKtU+X2/afEWOtghPi9M6KcTuBngSSMGBwegdAQfYmnzowmRuKS4UHpXpmh
CNRUnRBpNaJsGgQT6pOWhWbeM24bhndTqHCk40M9UAP0HWvzm4EIMpWfrm8WSwDleiZfn4acx4EI
/SZFHJDj+XddAuPIadC8IOC1ROvgeQKMF46CcV/L/DrmDMY9wBJD+RyjK7pRVmAzaeSBCH7NgR6u
KlgYnovbpakCwQ8mLWaU/Xd5nAF3Gbd/m3GrXMBYgNLZ1/drOYo/k0FZv9ilYaiTdwnvzW6ymlf8
LQC6LAm9wxOgIK9LW1TkM2GU3etB4IdiAWH1WNh+/cg3oR2B7WOYvl4XtByOnkmiTL9ujLpXtBHV
kmheY8zhMW6kzaih5SvSts0gbyfZPyKJ7ImYzZ78xkuS6dADubeMEGkVtd30/k2Vjt6YYW60q/iv
csriElpUorPvSLmOcSgAySnAvQv8bRZFplj0VqbOv+KgNPDtATdMRy88pUSpFvazHEOKZqzn8skY
7SplRC2L1/2ZCEqHpESsOKXEZidBa4UV2l2KATmWCmUwH4oU9Iwc9bJdnJZEqVHRBKLSlLCLoHDC
8IsvsSL95ZM5CaC0B4X2YOoyDC+14bEpHvNgP7LYfBdNAcThIv5guIyeTlBGLupAzILpdvW1ARFi
Xx50+WYo768bwuJKzsRQHrcCXpuS6Th9uTnG044T7pTR+z0R0scoJUgrtJZ0PlyuskVyI9cPfOxe
F7F44GerIL8/C4S6MkzKCAMHdt3YIN8yE8Rh1yWw9omyEn5uBzT6AsAkqtIVeIG2U8p7WskCdSWK
cxH4nC2EshRfE4VUTeEAuQj98UXtBKF0X3dAZ9ESCyQSVjeDzfv60lgyKWtR0N/diArS+rrhW2Kn
HippsDoMr1bJvIuybjdKHaPuspwrPFsnZUBGoIZTTUBCSMdmdAQMDeZhlIPggbPAqR9ZxZHFYRjh
TB7lSjO/iieFODnZKx9KYK0VqcUdy+30aniimW6GVfq5cZqVvvcd1qj1snKqMgrLhkIi6Y/KyUlA
9C8boAwk4Iyd1tHw6fr5MT6fnhbxg0JLaq0jRVpX5Ld19Xj9839yWD8WoFFhX2/4RlEnUErpPo7e
s/IYdT5K++Fzse4xBFYwKhnLiXL9JJBySm3Cq8ANfx++F9DNK60CRzkYR32nPKdbArAaALykAiBp
xHBVy6ZwEky5KsBj6XJIyo7TWDmlCMwNX7L5Ci/CljO7oLOiWHZ+c3cp32WoXdlPEaZwyHyMbDVe
4LSrxBot0U0dP2CC8hFzvnQxpzVSnmz2DYwlSNhcQzi29S4HYcG090VzNmLG0sgnXZNEObNujFOp
86H4UCCr6ACYUiZm6DPUnyWFcl/qrPfy4COxKA33laiYQ+R0LHp4lgzKXWmpASTKCO5KaaTtnGgw
NYz3a6x073Kwfab4lKvQ1NYvRaILBFh+3hHwO3ndmu/4OV9ZzVXL1Y2TNJ1KVk2FWDdthh6SUhY9
vvQdIxGPXZE4be+DocLfjrmwLYR+PyNKC6Rfu1J/KKJOuZUkTluxD9H4YQi1kwT346Q4QvHCMC/i
K64ooU75EhH16lyq31uuB0e1UlsFbojVOgRbbRCs4ut1eQxN0SkPEoJtVtQLWBewNtdy1boRXjJN
Vq+uiyGmc21VlNOAK+pSTO1BIYXEmkaA5bdoPwq/chFrSoWlkzQpoxqHRlkESGobq9GNwL7DWcJB
8vj3jD2LB4C1fZTLyNu5FjIexqzkXxQlM7Xsu6yzJveWM1pnik+5DEVpRSOeEPGMRhGZTQv6Bl0I
DrLcAn8RsZeQoTt+cnwgCE+DYA5z7UWY3TV4PA2jbM0Fv1S7P/tClH+Zp6GO+gRaU4MqNPa1g9Lp
rDcL6xqn++U5ow1qNYc7Ht77ygfPh2sZ3PQgmiXw2f1fiph/mDfdOM8ZWg5EAaypyu7lcTMqW3H8
9itWYIAQBsgeGEehzjEF+lGUCkSEuBk73cnAVF/nQJ3H9NHvSaIOSBjBQ1ATpCgJbCn6XVlFbiE6
Ic9KgCzr/2lF1AVgKNzfsaLSOkL0UIDrSlxfX8pyuPhDxEWJQs35IUmQxMuNdTRuuoTx+CZf8dI1
nT6fcut8J9c+76OJR/YIjmULHMv/iqtr2bGf5FCOPdK4HJgVkEOwy0jcRPzSX7I6JuXFT1zGSRrl
1yfk2lRA7RDjGRz5RXwkIOO9NQFNot0368xm922wDory8S0md3qeFH9jYca0LxCTFPP3VIFo49mz
uZH52kALHF7mA+8mSefERfx4XcRytHnaN8qhx1nbDLqE9Lc4JKYfxGYzPvndugzcrJe967LeEf+u
qR7lD3y+LsZAQkCT1vEBLau+ycvjgwLPak6SZEtG/hjUml324VHGdBnDR/zEwZ7WSjmJhkMDaTPA
HZFCCb9HqBHb8VPtxA0wHkKHk8z8F5B2DRTW/+MBaXruNm+NaZaQJZp7ryjBTaZvlJxxhKxtpcsL
oS9HvU5uJ8KKx4FAMwDNDMEEYmHQLMHqny+HLjD0vRJKRYr4t8Ec0iiqX4UJrQJlu27jfhfPoYsK
3cuoJHfz1G54AZWhIX0d09QK5fGGU/Vdjhz7zKmP8cDbVYlno6pt6whd/VmY7NBDelDahnEJMVw2
TfSTV0oo1C2ULpgwz6GpZsn3qzBi3UA/SWH8OGq6ciFPXNuIPk5hsMLeVNzKC95CVwaqhnBoN0Vv
AnRsP2DayBu//GL/xEnRFMoZab1fg8sOLyCtr9ZF9pr20bYsA5thwcSNXrFghfJIRdEWo0KCzdYe
gaoODH5PO7Smaopu5gKvgJFpIBZ5TRzlnUD57QOZUUDPpAYsWfBHgGc3KDVAzpSeMvReJmkMl8vS
FspFJdIwGn5FJvWz9DZrlFXYfhXn1+vbyBJCOSK/wASvSi4rXunNGHTOmM8Ylft3If/7Ov6/4K24
/Wubmn//H35+LcqpjoKwpX789035lt+39dtbu38p/4/81x//9N8ff8T//PuT7Zf25cMPTt5G7XTX
vdXT8a3p0vZdJr4D+Zf/7S//9fb+KQ9T+fbnH69Fl7fk04KoyP/4+1frb3/+oSpAwtXRegk0BpkA
dunY//89l/f3Pz68ZPicQ1F/L9LkX2uArORwC3/J+OkHvb007Z9/CKr2PwAgBNuwKqh47hkwleHt
x28I3h3a02RRwAD1H//Ki7oN//yDE3X8J0D6GSBjEkUEtAhnGiBqvP/O+B9BUgFfZ4BuhAdZhPDH
f77yh2M6Hdu/8i67LaK8bf78gxon/3sLdFBxAq9MBdsFFThN4ygGpY/O6h4JJ8wK3qV2tG2sEGSd
kZVE5vAFU7so8I1evcfYWGuDEIc9V0vCwJPpXRyEQVl6W2ql4XNZ9JQccnCO7wcM9LiSp7v6oVql
rFQU5T0vxVGWHoRd5RsZxOU7Hm3F9Wr21G/FnnvhDsHGd0EqsJ8CUz+ke6VkAlNSRKKX0imrj8Uk
4kYMlz/F68/5Gn0NqveO8YmmSDg4R1PM0gk/YYzuRvneWuLTdxbcLnWzXn4DyiWUaILpjQKHPrqg
kbcTO937FohHNr2d2twhe/Pt+Cu/7mx0D5jpqruP8CBk9Q9Qid3Lb0E9b1QMU3NyjVNod/6m/AbG
rk27rTP0dze71gOz1D74Gt2IW1ZgQYVmtOCL6Qg5DLhJV+PoKfoUfuHf/FuoG/cW7IbASQAsC/46
3hxYjXPv41G0jgNVBLg2EplQF6ljT6dSHXVuiJ6U+wpyk0/VV/6g3vFWdsyew3uRM/21cTgajnTI
V8peuOtc2W43s5XcFm6deOWbdss9sLoGQAa1YHsGAEQ10oHFK3T7aiFEAWwP3ysxwQbzWhRb7rU6
hFZjBs6I228fu9pWBt28cTPUrv8sKKGZNK46me0aPdCbwIlzkCMrKwMdAWoKRj4TbDKgjAwxFhCa
xWbwslVzzF1hOzcW0ImOoZ2SRL7bOcpNcCTcygHQyDjAg/QbLNk0DqGb2oOX240X3ivbead9Btv9
HW7ml/y2vZ1bS7a6F/47+MhM3gJswna0UYwoESi0r8pNbKlHDB4DG7PyUnx6Cq1uDoPTOIRhFEPD
t/ONAGyh6CimZncAyZ+tfwcsT/eJSJKtzOnAThO6Gl51yR6D045/qwK7XI/N4Q1MVpYIFJrikD60
tlSYg9M5NbhlTNTJ8BfxIN2qT4Fr2J2FepY7WUphNofEmZ+6vViZqmV8zo6D4981TrH1rRA1E/FY
b/o9yELvEuwtRvpF14AHtLitZEo3pCIm3XDbzqqelE2cmeWGX9Vv6SN3W2N8fY2ebeWmXE+f/j9z
37XsuLEs+yv6Ae6AI8zj7YYHAYJ+kS8MugXvPb7+JEaKOKPZCk2ctxshaWY0iwTQ6C6TVZXZNCRx
ZKvYd17qY6G2owX9kC1zpyhYrP0Gu7qhoEc3q4YKOlp2GISJsYbDHZFU457RQVGrC2tlF+HCbJTd
ypau6S4mmR9rq/ewUw4gFXzxW8GOcrV4hKCsSPZBQDh30c1UCHj5Htm+3mRnzNI5YM+QIUS/XbOE
8eS9pApu/wo399twzkbSuNODJRno53ivNXt7JZHSvOuKF9krb7QTFzvoWoEtLjO7Rw2FXclXVGht
qAEag2N693Ks22ojuBISrDQi1Rn7ySv1/FCditN4EX04EpCiAP/3xsXCHpJH4QiooLjDM74J+4Qo
BxCqnScXp16kjTelZMC5xChetG/ffE7KoyypHWqR+9nC9JG0VGJOSEUCjbt2L86KYbAZjdEGbV52
26DhqdUW/0qq3BBZL+40hUaPN26T86gnHtJADckMNmVhrLQRhC0dSSiT05CFvClBVeS1YmxuK+PF
bGe71ZqeDGDc3ed+qZfbEmEb+PqaQs+deMKPC9dIpIwvXBn3jkkiqhya82jJm562khpYay/d3lXR
h+JR6vC74NimRPziNrnXarxb47VtlZ1MxoJ2aur1dFDvpFB5epWRoHaq+Fb2iUA60Gw3KPMBS7Mw
FOnnOLsB5lRyB8FBr4kQqbpvO7Ws8C3lTGeN/Y4BWqr8PnVAaaiJG1FVYNN2OcTuDsoN12HJOreD
q+SKx1kisn/3q0+sh1vZl/bZCWwFMCeXeIuUJiE5al+XdBNaq46kGZaJCho4oJYdD9+lin+Ku/Ug
jTUqrI59TGBYtsU3OkpmPbTkHXbrTXbLAXLNNL8O++CWOxz6TjKjx+Y0pN1qovfD/RB7uYcoyl+f
H6CHdlZuuoVmpAJyuvCy3rP76CiQFlxC3/Ih8pVMnTYS/lOQ9S7YVKq0r+h4hO3YpdZw5p/FLtlh
NnjP+HmIVyQfg9NqJgqUVfye1GZkyBsBq9drXE4YNfJbLXUC436EhYl2xSc6sZ74kk3OhPptsQ3N
7Aimluw4n1uvtmua7qbjyg5NZlMnJN5nFrcNNowvWug+2Q77woXVfDJafiyPjdfQ9JChTXO950FU
jlviDusdEL/YA9mUm+8YJzp0z+CuJlt2N70F7IoSNE2T9pJBirEZbfGrOowI/mA5ksOjPmOHqvcr
vx9liiOT4z/iNjkyG9HJCxraIHWyg4GITrGFRPCF9RPC7BMQUPjCvjCZiIiHNMUYUKj11zs473Gk
rTDFQnYqPyG1Y7V7T8r9pMb74avWeHvWKp3/MKp8qDaQOib4VoANBQ6iHtqJLn3WAlR7nUwtDuWu
PaFKGn6CAxTMlJJAOTgF1IRkWFHv+wDaATihtZef0/Poigzp92lNscKnWme3mDT2E/3udD0t7WzL
+4Mt7IoH9Nj8xGyPwT6A3FW92A3KeYXJ+plMWL+AFtW+dYWN4JS38pSfYhjm+6XA53Fxs3ZXFsJJ
q7EC2iKMDk3xNajzg8WfoC9JBVDwgLyZHdVwPy4MoLEjOJwjPweOCmZfkfozgK5DguFabWqd70iL
Grvy7swACVlfUMyctwmOLEbOWbc28EwVqN5IDhXqoSdcg948/D6l6e8QriU1+K+ABrkj5tcwwYZ+
Bvz9T4Ah9FZjGf3O0eX+YSY6gS41ISCj5jEI/yrxhqHrDV/+O9pz/p9yBYQqf10WBLF/vyyTNP1Q
xrgs/yUb2Z6/w7tOMOQxpiuOhRc5EYlu2akEUICGFSp+ZT6WprbjXe9i3Oi4+ubM5BDp4v6nbPCv
1OrnVEoSF9jjvxZkDVZ2UFxKyOl+yaVKMc2YSkBA+2VtJRKRr4P7POuRV5FEMzkKE+EU5Gm5T4k4
DVEIiksU2iHawS/JRPw9Ig+65aDqtjYz4uTWrSGFkRlHwpJQ32sJNTcruk3IGt9nXYiELK0n24xQ
RT1kZHsH1wtDHWRpiHl44mI8kjTEdVxBcwrjtkvIdiYZPq1LRIQVZchuhMTaqLvbHt4LoYFKBWL6
PH19dP+6f8FNwGStdfTGE/WJ2yIcLYjTq6K9xZfeAnw9EHCS4Fnds4urHs8Vfv9C8wLd4vqihWCj
IMeU6M7XHcHal363EmN0nhn5WqhbQnXLUBZfO5PP9oZgk+wK9WzaE3m7txmPoDqRqlk6eWwGIiHW
UfW3fUbMRVw8zvdjMm3zHeiwa9jgJTFPpaqo5y/8exvNiBTUX5NZD1TzPOMPW0jlBbslBn0SVNNJ
Doea4v+viLUmO/eAMruLKtjRyOhNMW8OfY8qj/91G/E8DGLOVr21ToK7Zs3tjSWyiiWmekYNzKXq
iyjuXgKBF2y3FeFVCqo1Uh3f3xKtx8qi0Ew0X1trmiETOtrXmBw02xNJYlgvfSRX83SnB54alWo1
xI/wgnvNuHgHZyAe8TczPr8xbQU+r9SovbG1/UYmtqJ+VcQxO3KoNWutbfBD0KOAt9UC+v2Qobuz
j+iM1TFKSFY0Kjm8EG6bMgHnkdsRLyeaCV4YvFmOdtQ7cMTUTm+IUmM5efsVqlC9nDa8DdP8IN5p
WuwUuSG810Wsm/YxAHKSQ4DXFpOzgqg1JwhpyJ0YH4lqdmnMrgbaL9yX9imoji26wnKsXG/j2QQy
qCV18Ya0b82kxse/k0zX3i5PQDCtkJN31xD27OEBjBFqyrJeaW5n7ybq9oj7evD/DFRNiOkmxOFQ
yTy7MgXxPnGxZXsVwfeEkPx0dvG7L1PCfu1V2Wh1D5mCRM6usyuJHWpqTLQS9x0Sp9O250RFOPzN
k8PXzo0ICJqxM5GJa+bpTDUfmzOlnnE9BWpGvh3zayBYXrgr77GpCV7INaDXSR/xall3wsTrDD+/
MlI8SOzAvGO18C7giUhqmFhs2QxJoNo5qq4Z6fDfNdj6cEMn7YS7azU7pYfd13MgZw45uoJjsORO
DZRmtw6DNyYaCI7VHUK+Qwl/U3oxTMBvGeF/TOH8m3FbjN9P1l5YyWIkVDBuGc78F+d+zeoTVY0C
q1iqOK37kKoYpsLaz+R5xJ7JrNem0yvrIpMNai8Id+DGsb/Jv5vdfwRzFBGaiSJYSCGF8WuJcZrm
XGDv0Gk3481kszB6594Ct5fVFipi6Zg1Iou1ay+0MXSxmX4nFvmjJ/q/VuanG/jF7Oeg1WbacBVe
lgQQqaHauVgEbMBqofdGYrBfMUiQg50I41KBgWuh+VYzvf2M8M3hLUYwFJPxFKlg/kPW+O/rI/5j
fv/T7fF/f3FhVUJcuo6WFzctm2UiSCmKvfBoS9jqWJXVz5iR6iRfIxtxuyte5fdKm5+yNQsuw+q1
w3rcAXxlCLymC8JADfgfgqzOKTT5xHi8xUjk/onp6toRcPPKEK5lNRO8P8fuHe9rTDsOzkQeCnhx
/McAS/PvD/ij2vBv6//Lzpzqml2NdzzgGV0bdniNIGMYqqI17ntyLOwYBGig5ESYKjtoLYKYKEsk
hyWt3biQvHXHXf682C/msIzbpzSmyF47rbqEFd4GAik850U6StbAQJ12cH5LcrBsj/+6fcDArCyD
LRE8X39/PyUbStPIcOElOIM7fGTApUAQz5L6Ed6yZ0x/Ryko/L3O8Sf8pcjcGpzRPGCoBfX++SS3
xdCLbcWGl1KVXiHYX0MriSiGqzYz6kghR/nNWmcSBBmsmf4AJQc9xM5VQaH6klky250uIS7PNTAy
6/EZbAxf5R70/6BjIoMpI7QAaGtEIXqGqfSbhoVfWPX+++5/wS6FFUYqA2EOL6IxpAT4C6/XyI8z
LYZCmWS05/ZRglleVX7D3PJLg9xfFwbqLjESwwviDxztJwPIhHHUifWybNDL28xO4lYv8dBsoL7h
/E4M55cOgx8XQ2QLMVhRlMCv+mvDfxTKeSrFbXhhX3lP2IIUN+RWFymBptAicejGaJ3Xmpas3/9+
mjhZ/If98bdr/2LPpqCOM0ZSwosTTCR61IGR8Mc5xCQI6Wc/SUla7vqXwh7aKxfb6bHid6sO4VkH
NmvC1uiMInNhJgFFpzrkXqNUS5yQJ7IxIcBjiBhTdqCV02PYk4ghxaYPM9pNkGgnQN3bWEW2zh6m
NWHwj6BPIU05codg1D4uwWyFlgtotGmlf6dLCL1QMSzK0T3yPSRc4Sk9daRxYpMdyPyuQHvdEwyO
IVRWofaycuJTDk+cawxCbsFEoQ8eOdNBl4XsIf4qfYaGFkMUaxEUE2G3UroE3LkFHWDcAQOgaPUF
UgYXjgUaqTXtjfIGppiQRPhA5zAZXB0Mooys98aXS/6DaiIqsTXAQ8x9F+DVR7QKXfZaH4hyHOz+
C2YTIdN6uXs3RgDA4IvxGXVSkSXin/JRY9HR+AmZOFiIiYg+5J7vZobwj9NB/k5qyNrHbmUqGMMb
iFCDGher6t5jnD+xphmgRD21FGCbi3tunSpWeQ8IVPlMMSxOZLvRYqocZ2gZqGNHRp/ZjzntYQhx
rxWcRKhHG3TgzQEBc2wcU86qC5vNCIe9SAd/wDq+gWgvkZIkaoC9orsjvccFa12n+0gGxCmFXgim
26vgjWvKIigqdDZ2oNo2ktBmQBJ9yd3YVY7BUzH5bb7B6YaWLx2tdhsYq0vmMPvisnp3TgU5mhNz
ATSC/LJN1NaQncofH4pROvejpEV2Bsylq9QAiQdzxW0niJwXrwvAghZ6iJwCTmxF0MLN+ZWangsA
i1+K35mwW2uAx2NvRi2B3I0AM5zS6LvIPYmj+LusULlJGxgq13oxqHyq33tVabQwVkUAysjjeyr2
GgjjVkCbG20AO8isgSFdmdRRws8figac9swjD401imxfNVq70G6NYGHWJADn0b6bqQiwdEKoquBV
Iolr1bQnostboJlDPlYBBy2/kHTFtMO2FQwhpNILJKMRyv0ZFi21OEPatkCjKtjiAaZ9TRAcQdId
6UlMeasjcQwQpSi1miczSlxHiScdmQc4uxzZJLjJtPQrYohk3WdSBwv8akkLwl2cl3NJOXeNQ7F+
yzRA4RAo2RfSSdoiOucJwFoNCYAL/gYwUaOERiJPtO926C9JVLlpFUS56H1ZW7W+RsSznew1kljG
UEyctCvQHSc2Rr0KKbfHaYrdCcdZsXDCOsA+K7PdYTRtIPlrskcrsvtLgA+7yiUFSZ/Xw4fdXWgQ
3hT+R3cWhEC3jQ3XpAV6iXmOAWzEi5C4QFfb+rRA9PKPHGSpgWFKthXpHUchUAWn25bAcpXl2Zck
FdjnikcPAmDmhlT72RfdwZZ3cwG4uHsIyO4DLVRrp3QiWp8TKqOQhnKeM1qT1qqwbdyO82r1vgPP
LdRQWV3ahkd8GrkvYMxYhRSyM1xXNNX7jYDvSlwUTyqwzIQwDSv8OjxwDNXSSWvgK40qvkBF6kan
VQZAGs0+YanKfgpDcugGK1V20W5cOVVBs0SFPkQbEsURTllAJI4MYGDfFxFt19pQ0bIngh0fsdM4
uyxIK+z5AMMdfaVG8aEfdcHNTzKKGi3QukCPtgraHgnnBWpuJKDpELxCi7zgANCbglQapLKrjYRl
S7btKQfXe6gFaql2mvgtUGioqwD6B7f3QYqASkxowcXwVuu2A3qiBNMcoKMqU2VTA5BYViZEAgcL
sGlRPbjjRWUIQ3NzUd1usblkrUQWqGxjYz4gKN3hxQ/fA/1RoS5h8H+I67AkQvlqxh8A9xsNrIq+
3orurAuwLaJRoOgPtEQ8dTY+uevRahI4gxZ4K3NJMJduwmgXBBgQClzw577QanRFlUJb6l21L9LA
wfbX281C8gtzETwrLS9wRBSi6MtGq7wBVLspBVvVYYW5WahQeZw2uCvsmwoveNy1lxl7hjUypAci
GfyMysfBba1n82FJ4AA32SAMC8mzAQqfWjm+YKmM8WAUDml5aAg8Hxm8wGw3KOEhJ5yclAbeAliM
AJsLo0qIcJo3DBYBXgEfiMzECZbPsQTaWP0GX0VAJY/tLl+Kg7DjbIEOn8Ke8QOKnu0KUJPXeAsK
4bSZjKaiRWh2LOEBUSXZDsb6CbXWUwpCbGBvGm8KNIRz7FF4q1l8RYd7wz72p2+JgDjbRgBwrVoi
Q0zznOyFVJ1qUkaEmYgMIB8ECu/uxpt5TvqWJKwebzHl1uekQdtPQqpbgNKShirjcBs+2P2o8zSx
xlkcOj+5M0xhQ9fPwRVE3Hq1i1+pOgIQ5C+jmdjVqTXrhbopcFKf0YSUCBq7gU+8I4wE1Q2/wcg/
Via1gn0OpHlfbmQj8nJY1p3gckYEnHqbeMtOrlDZlI79mjJA9npjvYauChXlQ91YseTOkp03NG9p
kZqrArb3S5BMOd91W0Rv4RM1EBlYXu4gruaucMQo/lC400CTXW5QATKzEUG7znBDMSRykxUpXtkG
iGqyGVCUB7PDUpEfS0Dg2Wa1i/egC6MNSqfdS0DdhhFICTaxtSN5oarsfxRI9dEH4YXGocmjMGQV
Rkpr7RHjU8W20gFGo/K6tHyIFkKLYPMRDuI2dZTFDB3QFQ9e0ye7/FIJYBpBADIDjQMiuGQCi9Vb
eQxE1XADgUAkj/PhdPE4slU7rRMJZHTaQ0HxRqvP/ZqqLcRTzcwV/cBlY4r+NUCFCHhGY9144VPR
Jh/lqfrZOzOD76heDYwsdu43yl51TXqUrlDPqQjS1u7aS0R47+tSa5Z1BP4svHGd5gVxK0gzVdFZ
0BRYo97Ec+U1MOEwN5HOIuYCdRdMaUpBwpAufQf5BVHsC8ypojPvmJEIqgKGYazrVcptRD7Iy3pW
k0vMISwPJ45Gj+eojGYyVgBPJ+x0UfACaEF5kpZiUAehSEWyCqqjdiAchIHguVlYaCwDTmRFpopg
TBy2WyiXG09G0q7ULNWw7XGV+0CnDyB1FqkXkrGRTIOmPPmWTHD9DZQJsEf0GmHolxRhoyQosm0q
GpminVvNubWW3F7CbEsza90+3eI+umv1wlIzhc7g5DrN674F20p0ehV4B8DLAxxuFDQp+8Luv8Mr
4OgalcHXJger68vxsgSzF0QIisi0qa7KCSXM2hR9DowoiLIKA1xyxxBobmAOWoLgBME3gvt+M+Bw
jhsOk524llmaeL/3jgyQA6MiyT1vplCpuGN3Uf6MQTeUQDKftcsJbUCCFT4NjKLvYR2vOMpadUpR
i79CdYI1Ew3eP3z3qHkuxa5H7aOEYr1YY9BlwvBU2nHb3KxNqKNa8KdwfuX7/s2jVwB5yivfYqk5
a0RYcEUFtlqRHqkBSvBAEGIcHBnRwqxmwHKxeRZevhyRuWII6jOhzQktElR8DCBbMRH9qZeUSEa4
r46sBvUGUlxxjglj5c+WoIFAF/yCgrHrUFEe8T2sck7a84DjPNoDvvywLP/zbjMrLfS7FGEBXjHB
JipICWzWKs/NJkaykrxF8oJuExEs+a2gvk2yW2+uPdlirpInWBlsPl4m0DfFmLXC6jY56fTUgdKu
KQEQQck47PUMtUYcUdQkExRcFQlE2hQPK8Y4l/UTQQW943Yt/pKchOvaw3ETMQGMdcAzXGdcIFqr
0biEJ2pzgomHnExkK88cDcGKjvquU51gCNae6L+gzwyTQXF+S43dlyiit04pk2w3mtjY1nSUPhjy
JYUuhJg8mRyQKEBoPLGiTfzNKeTFbUuzRcW0dnpyAT7lKSfJDTiydtFEYMRbrIHk1TEi/PIJS6Lx
xgs2IjfT7/AZWMGK8PvWXjU4+Iy/Aoa8471GZa6f/hkfZFtBBjXS5RSp1Qklg4oE4DYmbUZzBPKw
hrWmIIrYJ5ZyQ5mVgwBzoSKh1euHiGT3hGInriR/zTZg/E3u8DfWYPeN/lk3uJc7thKw+o7Hs4MW
+o5ir1WbjCWQT/os72DkB53lMtMXuKWzlkjxwflIYLtZJ9EGg78UBV5n0apdiS+C79FSgioX6XKK
GnalKpTdBydYOtkKDBSVrZ5I+5dssbI+X+5+ZswXKNJRSW/osM8BRIrnAu511stMZ87IY7RSP2KW
FQ58WDplUKj6pOSusnvWKDuTk9X6XV650/pSGHcItSEBRH4BSykYEq4tqvl3j2aZgoQrLX0ACUI2
6A1ojli5M0z1N2usNbABv/JLqPIBeYkWrI4OPANp5Ac1dRcWCRgBUAzAiVdUhbmI8I9cGz8t3Kui
L4XPbCnjAlYENJDA5xAkzWZnft9bRB9SSmDRzQU4heaNfqosmYQeSxH9gmRNJKNClTNkhtD3amJo
kUzXXlPSpToKLFqxy3O8lzFXCyejM3i1qPtLNqu1jwp4MazPGZNg8CDLsn/jl+AavXLMrJ5wN+Gm
s3gNg7IFuudks3djM+FJ661T0hzXNASwL5icE6LhiKh3pzV6Q4RR67a5HdvJq0/NAH4koryiMZt7
hwPOav15UCUj81ETBv6PbJVwXyziLN7ma8LvZu8zvbGdLkq7uBCsF8CJ76VFU9BwugSknA8OSY/f
TxQoHb8mcJvjd+kBj7hgGVEwBy4RoJW+I/wB6VX+tTwIHAzytYpwcGrvOzYfHpQzOLdzkAiQ9bHQ
YtQYtM7uzMnpEVDaog6CJA+Qvs5rKcbkOxobsia6ta5sZBRiMEwfmGWhg6aQSWzh7kezm7R7NDJ5
+aZFsQ4u99lc+l2dq/UeFhnLf18QmTu5O+uP7DyUj4jv5uma4g0vob6oKzIVClJ7mE+1cbztdhe9
frwyE1UhguALxoOBFYne6ah21nxDg5Mlf6FrgBS+ZMfmsGFCdTx3VtSTLCLYtDKi5Ax0XiR4ozCz
B0yDVJg/TqIqoUiDUnqxFVG9efBAjl9rQ4AHwF7yY9gA0Opxm3qH4G8zqSwkzItj6fVuc8jRt9EB
KI2OsF3y132Lh8NvCJpK8kWZ3sLi58hikEQRwFyxJbuCm+JvGOziDHLyOAGnWOuwY0R4sGJzXSp3
MfkWPdZCiZNy5rAtruOjJMVb/GqsCvzRCEoIrNG40uRtuOde6LFBYICQbq2VmkKjjXzokOk+anIt
rDs5CY5k8W8FwjFQvLV4gVQwvR/ZW3L96sfr4MxChZc61XDLmT4aDxSrUE6scToAaKjRARQJSJIB
bq2utVvvCuTKgilfMNlid2hfMuvbRAZ4K73fdRaQL6ukrPYo9/ke8c8nhugYmAIO1Up9zDg6lQ7v
73NAOY/JWsuO2A2P+jHjaHQ+rwkbUe8fLEKOgsCsjFp0XNv4vYxU7Gv6qs2FVhbViS+YZ8lefQMz
Kwl7HrbsSDBjjhbSZ45ksTyhY2QLDXgUXRCKhSb6Imh9ujcUpgrdKEqiTU5s48W7OW3dUMNngQig
vYJLKBfihedadXjI5nzGdVKINPE2gt0Q7UO8XeOu+zP+EPiVhf2poe3jmFzqF3NTNvNBBrqVHSYH
KCEkGl1Wq6z2PIPqN7zwt4TedYShI6qIzQamR0Nwhh0hesy+AZ4y2bUO2GcwK2dtQZoTG/0xungj
LJW+GQQFqPrBKpmIGLeJj0kXHZJENwbdb9bdk2k90/V38eYfwdf4mcxVTESEzbzJa9W2NPjlWqkh
eEB3oGC24wz5xO2AeR74xMht6dO7HNwT2J2ybVzpyav1hs3axtSHD0TBXlOg7Q/h1WwYyNZ9JdZ4
BgeOJZhYdPOEQVkgogmMWekN6srFnt0weNVrezkcqCPIQDVl0lgXlr7g0oON4vY22r5JZKXfOcxC
+5Hu2iRoOLCrUQNHZ3mu4XXHivSdOiFMBrCIp02MxU0cO9q/BrQQIY80EOLljVr7xR6Jq55dGjMH
U28J3Bmnbof97sr7Au2VAUoc8PhaRdabwFnQIIBHWI9xy1vhJqYR7GQHXEA0gHAZKdqxwVxgxYiw
McY2aM/mjJQUh6FGt1kN/EsCrgvwm6xMuaa8H36gyKBg8gs2MgBaInvSddyWL8QrrwJvtHomz9kv
nnxkrEloALAGStHrMVocduxbeQPEni71p4WqGkF3FLqnant6Ynisv6LDDY7XrwD97JTrGtgdUGfa
mQOVNqy/IF4KCPmAM6sc2keBp9qIxNzoDMRl6c8INxMK4bzfmCjZIFWlsR2jVB1QeKNHY52mi6Ri
lMoAkmbW8P1WABADB+MT6dkBjUwuB6eKnp9jruEgGdhU4Q1Q00EwJwITEGoiPE0Au8xWBHYR4M4D
dQG3va3slYFkwR8i6NbzgNPP1RcmyL6V7xgu/sV/ioPYEuzfDt1Db/6A5k7g/wwAsBzFt1ZffAhk
r/ySDm9mM6ZLGweVXPY226O2+G/Q8rzQfXVj68V4f9AOlZ9we2sU07H5b2gUDjmytF6BQUvUEfAb
62tjpic0NMMqtSfJD7WUZk+MQUY6yB3/vcDC/kOX0N/KK7/UY2temZVUHMJL/cW+lIKkVwR4S0qJ
ZPQ4+OMpeTZPnMvfXPYfyox/u+wvVdIZw3GZxPeom9UEPbvCA2EE0kCcKVx4ca2wlBhi/V15nvuH
di10vTM8j8IZms/ZXx73vq7lbkyn8NLZooFhBySrzS5XmVNjFB9F6/RWQ5gDVO7R+BxE2EsjHn9T
IWb/6dl/vodfnn0c6yYMYiz5YAd7BP06SGRu4O4+V0cR0PJvVnrpe/uloPu3J/5lmEVkayaTJDxx
uknMyKyPmblQJ5Hmlh8Sl7U5JJRo6b/LCGNiO/jNxPU/tSP87fK/DLeUTTMxOT+Gl5WZeQFqGaRC
X7h5t6cZmAXhYO0s3l7bQHys1b7YoNXxzSHa1BOrNCu3dzCQi67Stco4g1MgVFD8302F/1MRF9Jo
jAJtNAw4yT96On6qpVZpy6+7dRVe5NuskNoX1MqrAAmoA/ydj8A2O0roqYFPwjDBbyqcv6iT/llb
/eni3C8Fdy7tpjun4OLTTrwNO2YP+aD5KL2KbyQ43RdaRsLz6ia8mff4gA36sTv+T4Ny/69r2vqR
Ro/8D9LVn0f3R/H9x6F9tFHTRq/m77Ny/1+OzqEu/dOhWEbz/hqH+3NU7vDAtNkffvSp688fGJb7
w42q7pMWfxu/+/Edf07JrdbifxhZEDCFxvGKBMU/nKk/x+SWvwKZpSwy/Jpdi9z/TskJ0n/YH1LK
osSKPCOv8Zm/huQE8T/Q4JaEvybkGJH7P83I/aDO/N8TvYh6K+s1IzIsGjtZSV7G8X7umBBWHR9G
eR8aEA4vNa4YPAnzMrhtvWqyjRQhWxV4YJU1sv65CJFih52bTSjQofcGwqg1gwx0rFymbFB2ENEZ
D5HUGRrX2qpsAVoM+KGOQbEulzvkwJkzR5w3s02MNCW9ZSmDzCbo3XEcMLkJNHcET1MPUVYSjfG7
izlrUISzHGLslxck0nFyp94RAAl1sVXC+ayw6IgohOkAIe04WCdqE4eI18fg2ZaloYSMoq3nd8o0
KwCYMvAjXnri6p8sUVZaMKfePUY1uEnQU7jmMJyC+TXSKZ0GmVpU/nmPF/JbsnB0cu86lOD2pcKN
7/dAbdYAKkO+psMkv0a+OaT5XKgryOVqIwO4b57m2YxTlL5GoD8ipM3R6Nz6EVees+5dyGhD6WZX
SFClDNbVV1pmN2W0MFlPc/Zutx2/KJrBsPWSzoYIELM2eYZi+gZv9G59Dz7ZnQ+0IQlWaoQCS0Hu
In5o7sZvibd6ZJp3hqZ9XtIiBoqy2o4l78+znGi9XNyGSfQGaaQYFvvGsX2HdxmdDp1oiB10bttU
nRk8ci4qICQdEDqj0tuBw4imgrBS+7SiQgULvxIgIzIOmAfhJAxIsOvNKCA0GwP09STPOkMCyrXS
iDuLONKngJjE4CkJ653c202D9CNKYLOnDCWDWbJmOUYEC/4lJikxp8lmC8HVd3MXvWbOtJpDoNe2
KJLlqFUq82X+H+q+bTluHNn2V/YPcIIEAYJ4Vd0llYqyLdnWC8N227yT4P3y9WdB3TFTheIphmY/
7YmOmYhxd2cBTCQSmWut7GsgYRjcgktQafI71rbPXR2vp9LcJCZYQPGI1fs9igBZ3T917YQNkdlv
OTRwmLKB1FTHoPxtNFsjBzUJScS6Co5lEubogQv0c5ME1f9wWvHeQD06Re3ULqKfjR+imxdCh9o1
UrmZ7GdJeLMZQjFsqrp8C4sSSWGVYefR56bTb8ZBcTPR/Yksw76HJ77YTf5Xk0agkLlG9eQ73YHG
GDefDzZRYrPEgSawPx6bOinWvK7oOgkdSFBPaLTmaO2nWfzZmpzdONX4+3P81DaqPGbjj0gFkF0B
eUio8w/r3EfGO2KP89KuN49BYqAzMqafHJE91w64gOZDTv37NEh+EoI38ABh8rh6Kga57QSY1HEq
P4ct30aGeBZh4FUmipsNRWW/N5DRT8a9HBAVMLHSa37bsThY8ANq5W+T7Pp1zlDoIOiN52LfjHjJ
xJXHTWDAyqR/HSA8TspkYYrbJRwQsQyEZ9OkYBUzgvkz71fz2dULwZeCBi0Pdm4Kp+AF242xs2cR
ylcGTT8GmvrHmu064DvCqiW0ZKRrLcswQj/YcbdAvik8RsUXG9tKS+epjX5NPaomJphvvHiOkvrb
2a0zA8nXEr9/zAsOMWQXLAWs+DJwQ9/ILgpGgl2RJD/zigOvALIp8Cc7A+F59fe3yOqV8NNHN0cr
beLb2z9Bgekurg412scEqk/dG6arJxtQ2KVZySxgqLruSAmaeKFzwJCG1UjTTeEnCxv+LtOm2eMg
9MMeMTmSKy3VzW2zrjrEv5094VIJebar0ImXiCRVj+ePmVcrFk4HmpRiFbL+ldfWc263EE1C5cZ9
G2u6Y03+ULy2ZbRyXfaWAXATd69u4W5bkkB/o3wyDLyQkxShKMXLZURdf1LJbAuSF0bAAkbCDyWN
f9ZWdB/It2IKfjLuD2h9Rf2KCcDW2vRtSA33TtrW41gWmFg+Tk+5zF5akT76bljdhWH/o7TFF4yw
REW1itDWwyfcRK3L0EoAhJ/4XlXd8bL6FtfQBKPQPUHJ2nrORrauqvRIUfxJRRXt0gDpXTGiaIMZ
ToFLXpPR/YJIIxr2ZSwjdBYr94kwd1xZCT/U/rQ1cIWlLWhBCO1Qef2HN/OhDPBLkeEvPdG7UEw4
Rr+qoi7+NDf/rt3vQqVc/xdyRkvAF///8greD9n++J+n3/3/7DA/5PePc4GF93/0H0EFJv4FPQSM
nGeAYVoqH/xHT4Ga/3KhmcAEU+KqyCb/o6dgIh1kCAOIQJBPfv/n/p0rGpb1L4Qn6CnYhDHFKrI/
lCzq713kqETlihT/QwUzNXwqBu01mFU5SUUeQwneXWVsa49bBkZzuC3XA3pbFfiWcmP+ImgLbJR0
Tryzl2YmXpUZ/v4dgnIXDyyAfLXIS2TZxZBAk16V9MmmatvHDLrFyOBAhsorCyIDgwFoDBdAXUYJ
0BJ8aM1PdHDcU18b3SmZCrHhrtl7Z191Liar59V/IpSDPcYPMi1mq2sIr0D1fD67gPreJ2bNWulx
5L/u2K246NH8z77UIdkPjlgPzX3AAf6Y+ILAi3p437DsaA+/kJhFk5Feekwk7TrsZLCSMbAnZtCT
v595F3IoF2SwBVMaKSEfx94u3UF6BRnXKdTiWf3Fb6yvBWJXLBeCvl5w+HtHXQwxFaDiXT1PwkyO
Fp+k9KzkUbJ2NaEjmBblvWjpOpbkkaPPTqpFgS0dJ/xu1ha2bWF4Kq4b7aop4skB9yKQXg0gjwn+
WAek7UO2icCB4pgH4pC7YVcelNpVu7/tRLNf8sy0+vMzH/INS4ZZGkuvFE95amwdHuwzNn66bUUt
4MpfzqxoR6jxMYIgsrFAG/3JqkTbDfiH2yZmj6l7ZkMD4yf2GHedCKXXAMV3oBsA9lbduG7kSryJ
HdoiqoIeLiQlc9sHzRuEUTzRoPig1eRiESUjjdzCQ1vON7tHAeQDktf17bUtWdH8w2qDrktiv/AG
q1iXobMfgmhN+6XK5nsKpX0m28LQCw5ZHMjj65EuNeICoqeJ8kNrK7sViv7PxhM59Z782gLahEIv
irwvyWfjcQDnLV6oLs54yYV57Qv6Im6TqIykF4Di3lZoRqKH9eGdvDCh3Sm9ifEFbgAnEcPXPH9u
pnRVl81/YYSauCVRqqUmKh6XZypksRMFLSu81sBQpOBzz7J1OC6NEJnbrXMr2plKRTfVIoRTBIG4
s/sAMJKlwDQTl+xzE9oHcf3eHFJoJXqkglRIv8riY5AauxwQMxSpV2PfLM3mUD9a98Bzi9r3GSEz
ldm5UXgR7+7MhK7d4mWSxcoU5kKon90+JDnQNyUWN1X6cx743CRJSze1C69nzwOYADXqtLd9bdYC
oza34AjC5FpskElPmZOahZfxz2PwVz4uScHOGsD0WRBPOBSuXPXnZ7G7nqq+DN2u8ExgKgarWiV4
ht9ew2xIoGc2tG1SE0yYU7aFp2bv0WIFbQgO6Brdl78TwJH6NVnTnwIC0GBpPJg/6c+K3i0pas86
BXeRB7qoRSLvuVwnTtPIbLsuvNp+DoErd5kX0g70jWohrVkypB0piFlVndGW8L4GfAjx5lN2iIrv
kSsWUreZPAP1w/+sSDtYcYsa2CgafLl7TDS8FxslsIq24e7215s9v2dmtNNklEXp00bidgIyyKw5
AChPNsABrT+shWGt4mkpKM3dwlBac/AXxcPhar7KACEDBvo+vtWmegxX1Sl69hWYFSC6fAOVB0UL
vL1ItVd6yDi3qFUmKLQNhQizwpMdKAa9v4r5g5AvU23f9dbSUI8rOhlSNaxPCMxSZi606LSc23Gt
JHIsnDkwUjYhwjs426Dig6WOVlD5pT+MEETwN7eXSNQartf4b6tcy7cpiJmMYnARrPq7ZJ9DwzFf
d18Gsmo853e5c9fqKHY/2KtTr1twDVZyxxdCgTplV7/BRiTDoGUCc9pv4DkqotKBz6YUmEHk+VMH
1g9QtLfXOmvGgQmCGhd09LQNNmwnx1yepPAEWvSse82M5xb7fNvI1WdEawR1JBN1O5TxbMhcX4aU
GrdZO3b26JFd82j+qFfTA5hKK/bM7811eh+d0t2Sn773Z883EDaxbRZ8BhIf6uF2aROjdCgT8aRs
Gic1hBvKWGu5MY7DpnkG6+yD50I3p50LsxxQn5W0POUtKln7AKMtJwgL9eW0jvuANrs8kJU8VH7f
VguT4PVvqEzj29km+tSWEkS7XGnVTE3Ud7482XZTrUpK79lInzqX1Nvb31EPcO+GOLO4Il/iBaxd
sXj7jhgaxTBrvmK7AiMrVq3BqpU7NOwuNrrpLiLGr7pHj+G2Xa0citIIVEmQMzi4k0yTwPblCkMj
m+rUYMUJPBmlko0sEs3gCmik9L4F8XjhW171/t/tMVRphBCmcGzNHm9sGSRcjl6ZZZCwr53GWReW
XX7iZp3iSpZJwlauiCX0T1AJztZMZGO1mzIqkxXL/REtIp5P37LaLNx1bccMdGxH+MesMxyUT/vW
brdOWiWgzNRpzVZtIhN0qoawqRYupZm9g2gftfFmwjtDuEzzjmwcMCZ7ynMvLeOntIWQj3scknYX
dsZ9S52H0AJRoqWHOja2tgF1rnFcOP5qty5PIn4BJPRtjBpDKeu9S3mWONEpwYyOLs09PLt3VZ7e
l359j5cvxgoCIUygkNVV8SNqZEtLVzHyyjDHUxHFMdVS1UJAWRuCyTzOvbpOvxgTuHmF8VIE0YMR
9Pd5AUi0Wf9ggQX1xKW54ddHBZU7FMmh0YpCFq6wS48dMD2DFI2beT1Fs0hCPz44lEV8lBnUhcDa
oc7z7TOiJ1Pgd6NCRS2XuAgC3NY+M3XHMQJOJvOkHd7R5HdigiFTPLNoYSbkjB00teFHKM4JFG30
ewnhK2gnK/UiK6rX3ZTcB4bvych9tctxEQCjhTY0zwkGS9oI5IypIpGWc1t1OOZGVosT3UWfoJDR
Q7aOAexhbOo1IJVoWwEisl1K5NS/9dJvKLFwO6Dq6irDWizvLHtiTZkPXl0CbmwVY/1Qx4VcCNvk
2kdUkRPgJmJaaPWrwu/5g2Iidlg7RddDli0y+hXkNzt31+Equ++NxMy3eSaNb2kSNtZz7Pc1B8em
SmKQV9MiQJ1KQL1jXVd+CXCZaNNvjd227jafSFKvjBFtzm2bpy1kOs2I1GuUgILXkhRTC2JOmXxO
cTAAzo9cnAzUrLN13PUluOVCNqfKD4PXkNVxtRAJlBNqG4tjjJIAR2LnXh1IhwZksiFJ7aF5Y0yf
HVVXMV9D9F7iulm4rDTXUXcGFK1QE4DUMIAWrnb4bUs0oW/y1uvYq5n8NLv7fvx1+8zNmeBIbFAG
Q0MSRi4/YMEqHrMib72BfMpAYW/CA2WLuDt1q+qbBvkGgnolZqTajuYmfpqPZsfjFm9Ce9uBPoH8
M4Io/A5C7YC1I/Pk0ebjCzs3qRZ+FrFtPydVFaUAMaPCbK9o2ze/KzvsXpw0Lar1bWOW+hJnC7w6
5Jq1ljEVLnHIQUU9YOJ8srN3ZAvE+NK51r6XbsjWYtcYDBkzUxl6rDdB9hEccGvbXfelWHjZ6gnv
lSXN+XLfwuhnAUvJa7duDvwBepju9/inOAJDvLZ+G/GaeUtKH3PLU/HKQc4CbJqthS1Bi6A2/dQ9
UTI+CD9aMxPUoZ59uv29rq9zdD8gJMIBhAK8ST9YbRFkRlHWDfwx2lvgqDUbZ5ts6/1tMzNB+MKM
tpqxHYsqGGGmKY1T0SZfBtdeKErpnocvDJUSxAnbtGyomeslnQKhtSvHsvFqd/o8Ge1zL4dnUpmH
wWnvqBm/ma4EeULWqu0P5QV/IUO5vgEcdLigXixs/AjgGi7PWennVQeUSu2VfXzfxZ9kEh5kAZpT
DDZgDbXgii4t+fr+dnCRQnLKAVwNTWvtsI2lD2COMGt8vQ4VAyinJ+u4XrXbDmKO44F+jY/uBGjx
ktoR1U75+16rBwSeKhbDvaf24iymBGOWQjNmqr3a4RjvAYEpp9ozN/sxZf3J8J1t1EFY2KmfxNB8
awEhc13yOAYciPKcb8yYOWCZDs+4KjdBMz00zNwbY/NlKNAC4PWjI6c/PAm2QQwhsgHkIkgo1vIt
rC2otjw2PRCSif8adFBG6H7l8qUHXkYW46OwuBehJi2C7LHgSymodiT/XrQLRJvLHBv1R+0Dt8wd
uibp1aKhPZKZ67HrQUdbOJHvL7yzCKrMQFIfXWIG0Abe2dreJmGdiLxKa89virrfVJgguKmY7yLf
FAmH6kAi6i9jMvqH3gmhxZMGI0iEgwXdIwMQhb70wjEt74wORJWyPNoy3cimKcvN7SM9sxu4/jGg
GfmwbSJbvXSBLhpJ4E5N5UnLDtfZSMhWWMhCWC+ihQismXoPwOexUP35mbdFfVuGCQBiXuSiZIoq
2WZixV8RqYKFNENLaf42pE4T4aoOp4eQaLLMMaks90Qs2R54lDvrtE8BAInggBJzibYhL80FrPTs
6s6Mask+cg5Rm9QKPSuOnTvDAoOAlBDRFGAf3P5kc8sTgLdSE2AoAEO1fexy3AJVPLqn2LTv44aC
SEwZ+OIihPJQClpYCeLXbZNzizs3qTlzGYxWxUkZerGRH3DR7I0WmDWz+thDRn04ACu4iRjooJ2o
dyRoYY4RxUvqhHLHXWHXrym4FiSnL74pFuoJMyu6MKWtKCPl2AiZ4nMlEPMIgvu2LLdF1v/48MYh
G0UyarkWrmU92MgoKWmNuZ4nmg3A99GNLxVIcqlJod0gf2/cmRntFCcyL1hexKGXErrtK2iRRPI+
b6390ENp6/aS3v3rLLK9G0PtwHzHWFMUMC7PcT6MfZJzJ/Bwexv+MZb5UB1SNBL5XdNGobmDvmLT
bdKwfsniPvEfc8qJPPGUD/0mKzuZ7zLDGZtdM7WjA+UKk8Z/+WMovqckhR5/1Dg9eGyGWdp3YvDB
Jx0Aggk3sSXr8qubDEOx6zNL6fmkOTQQWRC7+W6oepqAJU0kZukJgzev5TD6p2kQNTS1TZ78lYkK
ytdFVQHEJbC+t6KmaXtwKI1OfGDlO6PV4sbKkbFj3EeiLPptFjfD19aqhAADGG25u2GwgDYOJzm9
hI5RBCdwQfpxkwB4PT1FedJgsmnoxiaIiimX9oFAf63c562Mh19m2BdgAU/GINaZ7UOBPPMp2K2k
EMUfB4MTGkA9s8g/tpYrQfguGyOMX1kdTu5+aFBPeRRtO9GFZF/L6vA98ZjHeXPwBkSPTsdVRmbk
C26E4oRguvIDuZqShchvaVWfdxMouzjcsXEdYp75pcsQkZOooHI6Na1xMsDiijJn0zjOqgOSWnL+
SByILANpHFcL53wm7cfKOObmUOTfAN1rBz1ouzCK/Xg6Ab8E5F9fbAwDpUCQWQKyIWnwqwtQGs6/
x91PH5WTMjG3dZWseuMXt5cSruugo/ol6IejZqoinXZyKK1JlPfDeAKicEUc0FrFoWkWLqLrWIDm
BHCieApgMPlVEO2bvMTsym48BQZY1C0UFTr61BL7k5mKhVAwsx6YokiiGMrcXKhn8tmNbpVpgYGx
WM8At445pljjLRw4CyjjGf9U+4WKnQ2IJLKVSyt+l2KIlMSLYyjAJKafAgi+3Q5pc+sgSH6QviqI
m/5dzDHO+eTnxskWu1JiHoXzp62chc3S3mjqDCg0H1hKuElNQAQvlyGGoeOJaw2nkP9MDZAiqo0M
6nVJvzLwVQ0Xoyfyj7+uYdMFXhltfhO7p21dXLjhMEpCTkh3/ARjKmxoBRcLRbOZ3VMRBI1pbB/+
W1uYSQyDkCazTonz0AKN2HyKlkhe6pBeXjmoGhGUy1VJ1cLuXe6dA0qCW/kxtLa6aNtG7gaF9eM0
QPnGHu6YkZ6acClwzKyKK9ACliZMijz+0mRTtI5dt9F0KsnRoG9m/xR+bDivo1+kek1zqmvTSRsf
T+ms38upfiMhCLW3Xfs6GhBwlzh/d200wrVlxGUKAkYTi1No/QlR14MqSdW8Vt3hthmdhff3Ws7s
aBGeN6F0spgapwZMZvk9IFBA6DybHroHJfaabsbiUPJjhHtRQPVx4dGuN92VeReQRajQIqySq7pt
5YbAzttx4A0c9Oan/MC38dZdN/0bY3eKIwyG79cl9Mn1icbbAlcm/svijqWf6LTFXdd2fDilDkSV
mDiEpN9VAdQE5Jc+HNfT9EzQfLq909d+CQwIdVBDRYKMZ6V2FKKwr1yfd/TEpq9umK78KlhFbb9g
5dptbAXbUk1FghnIuve7Pj5m0oz8lJbHOMWwJuu+FOQud9jCl5s52ReGNL+ZfOTHhp/6J7OB1ByH
Bm9BzJ1ZnaoOw14wzlAYw8/bOzhjEn1SFU3weCJXxbLQ9msicfN7k4nuRf3mDlCVlhCx7BTTaUXS
59v2Zu4vNEuA4IZRDmlm9UXPbkk7bEnWIzU65Un1u0QBgGbN8baJa6d478cIVBhRcGB6F7hDMzGs
MOjvJISP8wVBd7Cw/Wzpvp9dyVmmqEV6g8UZK6uAn/Jp2mKw+MmK4qXZZjNL4TZF8c3Cf9Av0Xar
iNwkGDsxnnJgZQAac/mv4GNjLFXgtTm2ysJoby4AaNdshGmN9l9qmCcJlaoWw0Zb5qxI493+KDpm
RZlRQGo1qxEIdaoDOUhZioT5WX7KULHfoNBS700Ts4OzIBKfcrdiB8uP7bXf5BDMmSruHPg0fBmQ
idz5VX9flgakDafXAH2iXd4V5Z1bhNAtbENxb6eQjBgTnx6iKId0sVMtVRlmvjVGOCKVJOiImXDe
S69NQ9YMHbMxuiaH4l5cvoAM/v32Bs18atTgcBDxDcC61W91jGmM/KJOslNqt8GqtnsIDFLwQS27
z9a3Tc3cT7jDVdTEsxUQSr20UOCN0LYZbDW/cDk0G2hXOdCYA6j9B/QaX9FBifH/bMe9Uy/cwNer
hGUVatx3H9DbzmUUGtJIi+lEgMYoRuDZjRIS1MFCxJ4xI1Q3FqUGcNOEbobYuAL7AJw/lJPvqurz
UPgQulzsfF0HT8WPhkswYL5VVLt0C7cJu1H0eQwFv880lS+tDTUMzEwFVzXcTGFzkDQ6ZuSvrHGP
YTW8Na71m8Ydrt+QQrOD1jtANneN1a7qj5/qy5+m7rSzOGvhFJWcpbHnO99AfFz3DXRkM7Jf8KTr
8psyg2eCZaH/d/Xo4WMaVikU3D0SghRXmviegEoW37IxWPFkUjrl3S+jscd174p1ByVPljbeWH/1
Kd0Lx7fX7pAUd4axREm5PrGXP0z9+dn6M7cb0CZPYq+TGIMTqCnhxcIxmjUhFGYY4G71yrw0UfO8
LhoA8T3kNVhGvLakvZAQzG7vmQmimcjyuuEdtneyQ+ido1ZQQT44dfNf0kWHJFr4nNfHBpt2Zk67
0kQB+jXCdOzJFjTiFNKyTQYFbndh42bKEEBKoZmCVIoKhby7XFaYE9t3zCD2MFO8gb7RH6Xni9l9
K9/fynFjbs01AS9kETk8s74Lu+o8nzmFYEHqG4MReY6M9sxpNpx1927AFqLPzFe7MKNlpbxhZCwT
LC/g0Ie0x33l7DAy+XWyAlA0ww+HVDzVVeoNbp6DJotmLfDzqQnMovICp7jLIfWUQ4cIin63T/qM
swOmCPYrSjZqpoYWT6KMmFBqANUbxasfcRdgLpQRvd62MbNvQEKKd0QE6gJXtbc8GYe2NUsvskf5
UmZmjyti6HZtM2HEaUWhhVtn5HDb6NzClC00Y9BxRMf50ie6puMyjJzSQ6rl/rE7CgHEMe9qZ3Pb
zozvuRg4LTARFht59Ygw6tH2Gca6e2G3C+1iFWB1nRUtrGbuaF2Y0SKGoCWRskDDDJMCMIAVBdxy
18kN5I8Azl0NPyBmSNd8HX2Q+YT0DqhH1CIsKIkgY9XViNwh7+0iKbA8+9Ftg11KzMcpgzr67V1U
znxZ+4AZZccB4dQBSufya40dk50fwUWGJLM2EeogmHxQ+/Z0F1dGTpFNOuSvugh+GFOEu8aNu2+3
f4AyoP0AVEDwvkW6DNylXkH1mygxwyQuvUxaXmZhHmTdbxM33OWiWGiFz3gMnAWlOCBKQXfVcQxN
DXkSlvXSG6V/J40HTFGux6VC3JwRtRzwG4UJnLUW8js+hXlBO+kZOFnEfQjzp57lS145t2vnVtQh
PAu8QTCYYZHCinmffwl+dI/10zudETKmTrqaMO3yUK3Mn0szmOcWh2mC6Deh7oeKt3bP1C7wND7P
pdc1e79xd2H+V06DhT6dujR0j8BLFoUxUAEgZ6Pt4JgD2ig4WHLTQF8Snr+yxPw6xdN26oMvtYXR
rUW2ve2EMxUewDbPbOr7CR6HM42gxnVQHrcwObb4bXwSK+ekBPzjNwZ97oXUQIeiqAOOc4c8Dwk8
OuTvw23OPqHZRkbkxxY4KmTciYw+mnkLrcbKgQZf5K+7QK5NUIHynD3FXCTAQuRfb6967mue/wIV
G85+AeGFbSUBKFqmla+Hwd/nebPuMD74tpk5X3Xx0APhAH9dcQGihLDU5eBpybS4i5NPhI93YfU6
5ks7OnPd4a3H0eGluBMQ0bT1DKxHYQmGhl/YScgxWFAs2ocnkCsxuexgbsfH/kv0DZphwWmp+TJz
6wHzQRm4nZwggdVuPeGTsktccKik9DGzppeBv7JrM14q0M1tprAwPQ7OChAR106gm3QWtJdi0Oom
AyMHvkEi466eoPfJpoWkC2oC1+cQvSQUu9WTDFe5tp1TNVhOEhVetQ6VDgW+HCbWRHvjFzR5NgH0
Wp3PE0Zg4GtCDa/fO1s0GiD2f9t75pwU8CWOEqwiAetPwoA3RktIUHh2Ayh5tU8AgWT0v/l851bU
tp8dhcmNOjPzYcUl92YGiPjv26uYc83zf7/22cwsz0MWYi8pGstJj9HKY79qHKgN7aBZ8um2sest
AyKIoFiHqjXg/zrqJoxbUIgMAyz7NL2XgfWUdyCTttlCWfDa5S/NaP7hUh8U594F6RxCdY8Aw9Rb
t7DlQmi+3jllBVcNVRDiq3Qy6/NWUMpxG/gQOs9GK3tMJ8xA8DverAGCiXc+GUS0kBbNRGck5UjO
AaxQjScdh96l0RjWBBSGpIAKBU1XXVCcUIm4c8tx7buYGGBOD4WEBNQoV6i63v6C16dcPQksRWRC
XnRVT8ppUnRpwDNMz8Jcqeh7kkDeKwVCrlwCaM9+RCBIsbVQFqE6JN1vWSOcHhoX3WhBcEgk4tDW
xFrIV2Y9EtpKCnhjqQ95ebxyU8YtN5B5Dbaxauv2rsX8n6b6c3vXlqxoh2wIwF8YCwiJ9GGerfq0
vq/TBKPDev/3xw3ZXHWlsR4CHKm2nKgYomqAqAMiL125EyCLlQzrteH7C9nx3OfBW4qhmwBGFEr8
l5bGKZlINoGvnYdyj8zoh8WyhQb4jK+ZtnIzW/FJQU64NMHCJh7NRoDn3vkYcdN/9kn2PWf8D+Bm
u4/vG3BlIKC/JwN6yhNbgRUxl4PiWLq/gx5AQAf6yhBq6te3DV2nkBxd1f8Y0jKbvjF602phKGwh
oZa028nGdHbj+4TMuOzTe9csFnARcx8KIyqRk6MWet0JdUgaApGZSS9JknVFv4lp4TPNGWBg3+Aa
BCTiKiQYRTe1PjIoz2l+Mf4cjEtCMHOnB+RbxdWAr13l9rwonC5EDQ6uxrdj1d75Kdn6/cd7fxA5
E1AYU2Is4BRqoYCCP2gxibSXV8OuDZ+nTG4NH8Pmvt52gbn9OrejBYMubwIhM7iAcLrE42aZ3iNz
k5uPW8H9hFY+6uJgSapfcZY3MDRozZpiNY5T3xek2wV1t9Dgm/su5ybUn5+ZmJJ8LO1+ADfZQIdn
yHEhZBkkAkL2879Yi+peKKw4RbJ1acgp7QASdCAgO2zALIc4bD0jCLIFPMfcd+FnVrSI1oX5yEYw
5yGrYWBijTE8JG3XrW8vRX3cyyekwprZBOEDUCU0yi+XUpMgMYcOxPwAo7Iinh5i8sUtxJ0DcJYB
9cLb1mYAaCgWoqAA/h9oEpCKuDSH9AqhTVHkk46gcebHUPlMwvYBAFvMwwvj5CGrSgyXA55wE+Qi
VbJO08djK0OSjA6UwqKhOXj5G9omA053AB3Qj30MaqQQukSKHkcLOzvjjTADKwpvqmCal2aSIke/
MAXNMbOAsAeTAnSzqT2yKXT+l5Y0vw+n2i26xMo8dEFXocR4GwPCZM1CWNWR9ICyqYCKipDqpArx
ngieHS9S2p2MuMWOIxLpVeETiKoOmPg5CIK3RnFfmOE30AMBJGTOxpGY1tAG0KD2u9fW6J6D1pnW
JO8wQMKMMV80lnS74FxqR899Wf1ACApDNRhlMtQKtB0vadaVCS3ZkUCnhYfVp7R3+YqM8WPSCrnK
BupjGKQY9qTGxJMRSr/ddHBIXe5GgpK/AUnYhYe2frref5FA1RVdZ/wkrgWKNo/YRGXMjjyqqpUR
8j9OYWEgl9WdSIlJcnkNrdTbu7BkUjthvbTaMMkidnQbH/qX5Aig496uDUzrcTEdRRpg7Ny2qDu6
vkjtPDWdUThcwiLFJqctOAvOtz7/KNH93f1Qu+YQuwBh+0qarAzx8q5jF6NV/J/GGL9VjGwT0WIY
gZVBSxg4MUAH+t+5rL4Rq3thLSibAZULJTc9B1SLhVID4DjA6qL5qi12qsFUcitBjwmmGHYxu6Mc
Pt5+qyGae3tb9cwMlgC2My10/9WFqVcQKxzDTlgVO8Z1uiHmdCfxpnIsDLpqyweJWX3oTSzgg+dN
2u9gHJQTdTwGcQpo3ow9O9aAZtf1X1Ua7+MQ7C4qMZwF4zRy6+X2Ime8FYkgkISonKAPohea5ZjG
FniG9FhPpw5gTNLvowQCwRbGTAJUddvYTHzAqxjwAwXPASBEO40uD4eiNUp6DEFixniM0XAwUNKV
5kKkvPIRiMO6eISA+PKuy6DFY+LESY8iHzs6xZNl/iyceJPVkOAeuoUFXRVjUdlS1XkwDnAeVGfi
8o5JQzsfnQCWklcf7dJpqwqyLmayYKgJ5kxZqtAUrZ2FM/Du5BeB1oJmOp50uN/A7IFvXpoFt6y1
AjLSY/zIT8Mag0FbVF2Ro6QrE2OfmreWbMTS1An1ErkyCpULXN04elD2vDSakSFIOqSQR2GMz8wK
15Egj2V7NKS7HVn6fYj2fs8+33aZK/9UK1UCjNhj0HlsLT1yG6uo3AZGh4C9oFy0r1L3fij6XSIx
PB3ilh83B7oj2gbQhMADU3uNmahzG33WUWBqv1qphIB1hcFw350EIqN0ARZ1VbiB84Cr+m9j77na
2X3uBw5oIqTB2rb+DmN8T82+/Rbusy3kOr/fXteco17Y0jymo0lQ0KSlR1SiMKsZ6cnajLGmXYDp
QRg/dco7tNQWEoK5jwf2OeILsgLU9zSPsaOpMlkDo30V7UmP6VRmvR27GCIjIYbT06XTeHURqg1F
k1o9CtFN1iN24vRQelceqrSRynsMkOw2EAdbQeFia6/6A9kH/rr4eXtrr4IajAIZCilqBgwlsE2X
x4IP3B3ztsIioYUX1WDbLKnH6cM1sH+XJtQ+nzlKUEJ3OmpgAkDNl8rKf0BVayP7BAr8xSMPMNR7
wEzTzK+3VfKbDuK5bePvfJAbbo+rIWabuAHFlNFNSMNPH189QPVcgP+ElugVrBqaDLQAdvWYTOAx
sX4bZOXCPTy3wecmNC8q0QJtay7p0cJ0xzF379zxr9uLuHoVqQ1GI9TlNnCQiOjqJ5xtcBdBZqJ2
e3p0uwrEZswxwuCUsUaiCJH7Lug2hoNBz2AlheOi/pT6+XpYVcUMCFkoiqYuaYdUsXATEyFHncwW
Q7D9A9/wHVmnb/3dUotiNg6cW9O8taJTnNPx3Zq5gr4sWBCY7YqRjs/kEYyCh+5liSt//WxRm3u2
QM17QYaeqJ1hc7M/7g5DwzHTAJNAMbUck2Giw7CBKiImK2Lq5EoeF/Hwc5fWuXGVcZ192WyUPQtb
GI8HcJkssnINc99m/S4yxrsuesTYhZUxPfdGvYZU+Zp09SpN02OCqXPcGo+syQ7MNaBiUa0lRive
9jsyFyDPf5123UBXCYKRyu/qTYYB2NXnCALyq+wN0rjdod5lq2o/bqdNvMlfoOn008b0WUion9gP
+f84O68ex5FgS/8iAvTmlZQpp5K6q7ravBDTjt57/vr9WHf3jkQR4tYAg3lpoEKZjIyMjDhxDkKB
yUryOWdjeg8zZ79mTuUcl2FZdRn3kcxN4MvlduiOvTjcy5rw0ruQ22To73wS0Bjro/umX6u8r9qf
3VG1oXmeBgqHk5Dee4jPffUI38q+e6IMv06ltxRXAMICSaaaPDV8L10j7tUqM5kJOyQSTIHa93UC
u6t0fvJ8Cg+gchimuhpR8CS3aeSczxslA+oTzS7F6YQRPS4h3svWzyEUVroxSzcgkMTpIpqwxPMb
N3cBv1shiWGr/A2LbMOo6IbL1r7tt1OQmIescyvK5c6pslspkcm97g755wRsbWhId21fbpRgjWVx
wRTTbpPIBeBouj6z88v7PSBFwlQYG8GXhlv4raxE6xfdu/CTAD5+d3tpCxtIOVEBmYiYB9fZLFhR
xomEXueTCeFnU/itI53Q/rltYuHQT89ncAYTHx6p9OXuMfxQaK3Eba5nvyUfcgi4cuR732TcLhtX
Iszi9p3Zmi2HgoCpxhYZ0SB+arXi4DXpVgqMuxpA2O1VLW4cFXn4oniegyu4XJVb50YJKQqH19gb
XvyU6tKpctfYJJbWA6ZgUqcCWMBYxKUV3nUjDRlLObiWL2V3lRcpvzSpBysfRcBY7Dz2RHXF2xdO
8VSepdYsUg2m7nZps64pmhUa029Noj2YqbmxSvjt1VESUNQAxNoab2lmrE2yL12bmKWzq1FMg4Bl
dsj8MQsFxcjkgwiQId4kXypH2UC9smGiLLiXHAR83+Ucq7s1rp6FTcYybYL32dmr16U1dlnEZIh8
8OPauOsUtFyK0jiFRY3SiPL7tt8s5V4KwE8CMDNrGmf9cnsLxoLEKHGlg9vk0KVo3H2xIdjAAhgN
L++sEUa6Xtf+MJjqlOgurPjtwi2ggF+kDyZPk2vz2TW5Hxs0pVT5UMq6o7j0kqQ1utRFExRFYcCb
Dsi83s2ITxU2tDEO/Xiq9TcdkZfbe7hw9piwIV7B1TYNqU0/4CzJYaBcFhtQxofB8x9qKfhtocaT
RePKI3LJzIRyoy6FbtwVa9nAdEfpw4R7cLX20Ap0CUpzpwl3txeztFuU7d/7E4zcGNOvOFuM3jTx
2DSueKhj/8+g6zshLFYaO0sn+tzELAIjBJeJSeRJB1q8p7rC40IFCfgQ8V9NePbc6j5qmi8fXxaE
epSJwBRM1B6Xy1I7xRz9RFYOtYjarvst9V9uG1g6tbw+GbOCbd5Q5y+xKEKaYOha5VC65lY1BmTA
GIGrflmptrttafHIAn/lFmOej+bobC2+IaW9UfXKIZWkPLUTkvtPFPSsnTQmgRNohWGrtR7Ujtjn
wcEaJMWhwP/RQR8ebTw6ufHZTYQK5qCvfhTUKtIq+dAVv6QWmVvkupNmpUizsKsXRmauUpSRblTo
nR069A7cTLHHINpIYeaoxuvtXV3w+wtLsws07vVCSLOSKOF+aZHMNv7DSjhUNEypxkA5PltJ0CSi
3MmjdKi9/KVW5E8pBCJoK0D6aQaRt7m9mqV9g2wHRi0RFDPltEt3V0w3FlO9kw7ErAepNjrHj+Ry
X8sI5wlyYq7gpRc2D2QQKEP+z/DnnPlTqgoxaH1LOkSxaNiJVPY0T+P97TVNbj1Le/nzE4s/Xq+D
3LtcE8KZxsgclHRQkX4c3Le+T+ys/ygqG7eG1pO25zuUHjjZpRVdaSomf0zpECtvko+aUIGU9Iov
TL50tRIQIJRtJrW6+UBm5eehyuCkdDBG8WFsertmcKRovuWoFWvlSjV+IdqyoP81ps0u+FGSPSnk
8XlIvIOvhzur75ySUZhMh5WyV/aBtP34d5ructp9oPCucO0i/B5NLzb4XqI6itA7rnjylDXQ6ZI3
TGiniWhwGtKdebjPoLFcZ7F0yDt0zsx2RPV9iP7xY3nlKC35NrfVxJ2GsN3VE8irC5DEjSkeki5B
d123GqTZuk5YuT8W1qOLCAczCEwZ6or/1IibYuzcQTzIqnc/pOIu8lAjbYaPfxwmlSyq68DYactP
qz273iNPEzJFyMSDXlW/Wo26cJv+yGXt/rYPLMQfwgF2plKwopmzs6o25SCUYyBSle2PbVU4khA+
JULylRLHKgJzwcPpjlKpAVJBZ36eqo/CAJ1d7rOmQ/7UvAV3hRPuIqS4y7v2AV6mv4pT75MX/fNa
yeRqsppgQbNwMgtZJI8T5XI3S1mMw6SSR57HjnuI78X9VEVUneFLesz2+kn63J2CJ/fF+iE5mqN/
9aE++X17pxfck58wTQARSq4pYPsOPUSIx8dDnmpPsUdfyAeovZLhrhmZnPfMa3RlMOOyGcdDFZPU
RPGuGaLNh9eBo4D34/nK3LA1q8WpWZulrkVSmAgK7NS5E3YrxZkFn/zXAg+dWSAM0KHIYxMLRege
iqB+NsOBTCnI/raQlq3s2Jqx2TVSFJlRtZYgHnz3MA5vYt3ao/6Su39v79pC1LhY06w4P0hhS38y
kA6Z324GKdjCZ+Z0WrG7beZdvHx2Y13YmTl6FpVpFsi+dNBeBkfb0f+LHiGqyu1fzE6gRtVTII02
YuUgg+ql9toTbvr41+bhSpgA1uBPZ8sUh0SrwBmJB6lw84m+MrTJbz9XoXbfhCq9+epPXkQoJ/tr
cP/FDdYBPAMtZ0hrDkTtLM3s2umtUgj5P1EcHOUg+sZmfLq9wYvuMhWj6CpDdjB/QgaF6jbgPsRD
5QuO6ItbpW9fzSHe5ZnyctvU+814tZlntmaHGX6sepRHNlPcG7y3nc7J75XNeOcisI16Sb+VN/2f
dRWMhRhiKnxBXgsEKzg+L2OIVcmlAZMDS6zzndarz26brORVSx9rerhONw+saPMJEK2C/qDpdPHg
Fpkj9Ag3C8zWdB+/20xmzZDVwCF57c3utqCR0JtAvgHGwfHUd/AKyNpz7vYPfRKv9ASW9gxqCm4Y
lQF/9u1yzxALiswuSMVDYwn7sg33cjGuHO0lE+9zxZwfUqn3rsBZaO/Skhql0I0HzS8fy0D9NUow
/q243BQe5i7HnONUcCURvaryeL4l+lIdjwf9h7KDNl/5kjmWkzSOsM820cYvvqwJ9Swsa2qHMmUl
kuVQvr7cubDLTagLteGgt4h0BH/kdu39u3BkLyxMv+Bs4wotkiiFY8GtY9tw74tAduBRcYxk7TG3
tpbZyfEToYp1D0th+iOlD9tnK99n4dxcLGVa6tlSFNeSXS3EgKh/iwdi6/j1w+xspEoXNmbv62Is
LKvT9OFQkEKEQe9owbjNq9657WrXX4Wmj0W9eCLuBq85u3frshDrUGIp/vC1UYKnWK0epHR80sLf
tw1d79lkiLF8Ea4TlZHQyz1Tg7AShFShRyn+FmrVsRAbl7w10M9CGfq9Cgz4BpYg2hWzCIAcaeRZ
JarwXfA1VnsodtW9jmQnYg33Gd2f9gV0vF0ooR1CQSrG3VbxQCQpFKmbclea1aYcv91e+cIFcvGb
3pXqztxFEPsJKW/ym5x2U97LW3VikdiHmxENdA6bzSCgIyNqtlIAeC/1X4YRDENeT3WNniH0Mpd7
LvTSGJXVdOQEXTrCVD5uCwi/P2djZ9C+robm99Bo3vdEq02XkS/Re8oisaCPb8T63qWivx+bqjw1
nhqfRMFKHrJxML4JnpAFtt8k+ScZslUE1YemeUn0rv/rj2LyWgi9+yz1dIjQyanVfSaO6I1YWR8+
j1aHYJxYBz5ifJFsIuikVtZ+LKWoeq2r0f8OJSgJUSoW2sanfvw7rCuAk4j9hADitOAxNPvuoRak
7KEjPHd2HHgM+3XginU3VB2/7UWYuHWv/6mx/lepCZudOyTRN3WwYCmregENcblTjWpjWm3zBhxG
e6xVnVeqjsjMP50hhr0dgMt5rjtX/T52YncnAxp7ayIrOlaiIIV2EjeJtXFjqw4Ospm4DxXwlcdO
GofBiWu/4f/0YJ4NtRDglOZKulOgrlZOZSlo8uMYQi1M4V5OjoOWq+EOXjgv20VKLaKF6WUQcnL3
p9q9atbtZ20cjX9izRU/6yh7fKurEjo+PXA7hnC15DkPXN+wM7SPVuum13EU96HVrIPwBCY9R5dp
QWW4rHA41CFP+HJbyp8twbMr9zkbHupC3yXa367b1/39iCqKhk6e/2fl6Fw/VS9+whxzNg5AaWi5
TEfHOha6Hb8au9Hu77yMfbYNp9029+pdvPc6G75uYaVMdzWoS0FQ5JFFignv/HXlGHElq/Lh5z6U
itOgl2M9SnfM10XhdhLMcp+ie88pHf+Hkdv+fYn08Y5hc3u4W8vnF0PI+Q+Z3Th66JeBFfEpGvlT
FaMP6B+D/m9UvyXSdy87+PWD3hyjFibnIfvUKpVTIsRcW6FtRGtau0tecf5TZoG8lVyttFr2xA+V
xw7a+6yJdyufffob88B1bmOWMuYKMziBz3KRJxffVAe9uWPp24KT303vJ1m24Q7Ydj/XdU2WVofM
FTPuPKu5EWePXrGMYrnSk/5Av1TfNkMePHq+uzaFurQ+pEmB+8JtplwJiXVdK1hlXfQH0f1aVImt
d6/teFRj1fZAGa1s5vST55tp0GaBgxftw6tKWWGlrliIMcYeZKey4+OE0lG2+WEth1z00nNLs/sG
RElcpQOWNLsFtVk5nfnUa/skerQQmZrevclL2aCFXtursK0pUbm1ylkCqwwtkBbl/9pu76Wv+L89
rTN6WbtXF33kbEOnfz+7z8EVC6oUYqoNmIHsKgdN+ZXay0LPalKz/vejzXJYnCPptTrsD6mX3otK
UNnMcjpyCIFbRL1HDB5jr3xg5u/ToK8RXy7lhEwpQhuDv4Dbnp1wIaDFmHZmd5B7AYhC6vDc3qpI
WY7qx8GSjC2cmZod9Aj1DKFJVEx5ui0nyj731zSRlr4WzM3yVHVkHMmarQZdbtGv2mg8tGrh6LCF
ecxF3D5iC7ntJMUBRSgSNLzYZ77Xhq1lDGI/HMxgpCgAc22M5HQprITFhe/CblnTo5CSDs3ZS7/T
mlgw4pgnQeiLX9R+8L5Bl78LQqnb64W/hsVZ2Df6bmTrKO9NPNGzRQ1Z72eF1hCDi1fPLe0q7Va2
bWk9iBGwFHiO1SseXtloytGPogG0j+EwiGWL8rMqmFuj8va3P9B1PYzheMI59XXm+K5IFvtImCQE
uU8mnSWYNvbJvbTN9x+dwp6oT3ED5lNUGIquHlOZVCdeL2jEP821deNrkeWosf2+vZYF3CHdG/4j
moPRgMHh0g2sQDSqlLcNORG6DKPd7KNDbSf3wp6Rg4e11GPJt8+tzR5UftPoAlN0/UEJiDeSAPSz
VpwqMuSVl+gCbFzi49BJpNcycSTPLHlmESXm9JHaXfsU/laejEcYGjNgpekjgg5IwDwrW/VOru3w
S/L19qYuuCJvYJBa3PiM3s1DXtDFgjJY3nAATQHl5dem/JFBNgMZwcoqF7ZzemwzQmsw+XWFpvNb
100hDegPlZEEtmgILwAwXmMLHqT/sCK0Oim90ey4KgF3o6kGqsB3yxt5D2vuC1Tju9AdX8Ks+Hbb
1OKa+Ggo0k+Tq+/CI2f3YTz4ek7K1h+K+qcm/oqKV31YK4mt2Zg+4JkNnydlTOOqP7hhu+GBaZta
54xBsr29lOkymGURsD2S7dPNJqLPpyPqMfSjtMaMpQe6nQQ92tR+0jpy4yNCkRinLJTX1BWXbQJ+
pZeDevS8ll2k2SA3bdkfpETcM+f65IbRQXe1u24QPvflx4tXHDMdtihQASgMzNnr86Lqs7zDXFJ0
P7LOhYJrQJRtbL7f3sqlL4aPMzIN04tMInH5xepa6Rq5SfuDasaPHdyZk/5K0zQrb7Sl3TOYfGTo
imvRmA9YxmUcBAEQWORgM7uODmoQO0P7kjTVJnTrldO7cCfScKa1QS2FZGIORCDyju2YWR1e6NlC
/TSIvz6+aQj7Qkcy6QxzdC83TaZfaAilwWpUk8HVV6MSn4i/K8tY+jTnVqY9PTtMah9CrNJq3SFK
H80SRXYzcRpEy2+vZSmmktuBagChDEZ5thZJgF/Kc6d3RxKGNiwev5Uh2Q+Z/GltTGRxPZOsPaBI
0sl5u8sKa5j0s6A/xJpwcD1uDQbjttKo/HN7RQt2JjEOIK7U/a9RQiPUQpUgZ/3BCyvFcesC9umh
CTdyoK7VsOemAEHTwiBuE1KBFb4Pxpx9ojCJ0lSWo+TZBy0Q2yiCGN+zUaTOIfSl/udj65qMmbjz
RIFCnjxvmxR5DOlOrcfPbaB4rW20Sc0cfJb3Xyiz1sX+trUpPzmPsVjTRA4riR/FYEWc+UVmDp3k
y37yHLfaqDgRJbrwTshTMflpjEUe/tPAUljewwxQccgUJTTbFUDl/BhPvwDuJ5g4gBQh4Tjzf78I
PKtCv/u5zTLb0BogXmujtgvfD04mWpNwhQGPmmfPeq6EVtqr3fOgq/AkMX3adpvS9O5v7+X8jE0r
oa023Viktnj/5UkG5JHpeTR2z4maNLYPTsbuhOxF11rTUcxVEYuFjdOByKGDQxmBSdDZp2v7UQq6
EE0VaWh/RiPJZxYq2vZjawIOyiHmYiJPwhvn+S2E5KM81D4UQ2n6J2ksOuTCGDumkqk7UavWGE3m
X+rdHG0JGIllZrzn7UkW1CqQU6QnvftS+Q+SeBjWZHDm2zY3MctsC+5+r4+V9OSmiEfVWr8tIaFd
CepX+fP/WNFxZyiCmYGffsVZyCijOuIcdilMmyGoE4gOGB9THvXAkR7djeWUW+NBCF6K+r78EWyY
+F4Z815e5b/2p40+s9/qSSEB4khPWtCJdqX2d5LXrNyP89t+WiPPN4A7yLND+zfbyS7Jx4CZL2xI
7VtlyF+K1HoSO/dREeq9lFQrgWJ+vN7N0azirQ1CDwLMyyUpci1ULrr3p6IYbI0BpQZ+usKVbXlt
ymb64edBcW5p9qjrBGYKgjFJTzKjsQx720ml2k3lb4PiRUy/sRmOjGDE7ZO25PpTL+7/LW+2m4kM
74Agpukp9xilZHAhhQsgl9aIBhd3cbouUQJjMn6OfM6NPhpHBTNBfxSA1g66vBXlwsnav7fXs+SB
OMX0iATSAGz48nM1tduoaOOmJx7Oh6BXNowGrBTm1kzMDpnph4nIuEl6GsbStBOlfVKRL1j5LgtG
qCdNlIxML3B7zNYxjdmjKwYVUNEEDs+1YY24Y+GLXBiYraIVOlr9tZacFPENGpyHvMw3httsk3Z3
+4sskHwTUnnRA0CeJtTm8GANqchaHXT4FuNN56St3b3pTrM378dPSbUVfsTP6TbdS99vm11w7Aur
8qUjUFSMpC6D5RFh3E3StHtIPSk7ryVpy98Jrlg+1ZSxz86P11s+jRk1OWl+QlOigtN78x8WouuM
WmOEq3BmYVCgQAMwOpFCGds0iJ/81P3UefkKx97SfhFRVZIVcDNXxYIg75V87GCECnqqK1R61dpz
onqNCG9pv87NzPxatzrXKwPMWONj240QL6+9Oa7q5sTR6W7435XMPDv3Mnq7CDedhCj4guTJBvHq
h0iRd17lObmm2SV8SqFVOWHfbG9/q6VDReWIjvs00XKFpgrNTIv9tEtOXnESjHKjK4GtFALCAGtT
pgu3IFMs8PxRBWTC6YolM4wzTTX85CSrXSx9SUrwz0/RUATisVf0Mn0bTb3+WdZqO7groWnBNCwu
JJtkzswGzasHsaYGblSIySmK/U9+hd5Xov9S/f5eGuJntZDXNnXBM3kqwNTKG+id8eDyJOupCZwr
7adNfUvLvZ69FsqX299t0cTEajlFW/LAeaEireU+tcrklOmvzJTfNSLEH/VKJvEes2cX/PTnVeDq
BEKC4eVCGl0OtQTJqFP+TfsVnpS75CDfl9vgVXKKU75fK9tOf+7aHHw7MGDxAp/jMKup1lTX3Lko
v2iHQKrLBwRqg2NDIeVeTHrJbky5dMpeUlBT9f+D1AfdI+76ifmNUeh5MqpX4BTyXkjQTXEtu6pl
htbiUbR9QRH+g0ty5xN+oTXivTVLnWDsHyJUWpITUrvbESqnTRGXj43Uvbqm95cxgf9ikAcKsACZ
cj8dn8tPWacor0s+Bx1S313o5TKTVj0RZZAeWk17SuS6XrkGFgInm/mvxdl9piJS3CBBSlQzkr2u
93u17lfGXpZOwdTBor7Bkq6mPptQk/sqwMQII35Zwv381q5N6l7ReRAXWce/RmbRWTG9TguQSj6p
e2WXyce4sbODuemdYddtPCfLv8mPzd3t4724d7CIUmwAwXE1aKiWTJbqXo4n9gBDw5DydCyo/8EK
aSe9MqDPUHnNmxexl1dRnUYEkbaB5JWT8SOHF/j7h9fCKxUkDuO5yEbPQxU83XoZj2Z86jP0zoxy
eECobiXDXXCEaRSFz8TcC+4w+0bkTbVRmzpUmpLwlMeAJ4M0jDm4AENvr2bJEnMo8GNPU0+0Zi/P
kTRooRA3WPJNUqcgsLld7J47+raZBQeYuELgdaJddk3BF1bUgYdajE9V9WcwzG2qfbSLjVtPU4qk
TpP6CVN9lwuB1jkxOg320TbTgJil0R0w9Lf/sIozG1P2cfa6VofchFpPi0+1L3z3TPfUDelKKX1p
oxjcgtcRnYdrBYQiln203v2EGWPPQc3I6YK1a2khfQBNBiUi4yQ8qecvG2UY2ghsLg+P/LtcfAm6
6s5DnEajYpus4deWloN83/t4Il3ZOVl/IgZVS1Ybn7L0a1fkjpavJScLlyx8Kf9amH93TkmpAng5
KeNvWGodofEdz3N34pg6vvmd8tZDLTb/4XyeG505wlB0Zdp7bXzSjZeifRqUU+GtzAUs7xyVAZrM
jEnNcxUtaJRGqZv4ZA7JVgB/7JcrtaKldAh+AQoPDNVNkiKzyorHP+VhW8an4G8OAPYfYxdv3PtB
sQ19MzrVPfqVa5foUrg5NznLE8ZaDw05wyS1Pqgw/eRP2a68o5YuuItlzUIafP+M06MzePIz23pB
nW7nb8qv+XZonAn+lDvrcyJXqKsp+vy7LvjALiMDFaqUvi5fK/ir2Xq8gbVqG24Ex4JC0kFfYZxw
VxtvEzofj0jEU2hHOcfAHWbeX6daKsQmawXdsQ2Ge6tao8NdXhrszygWUUynZ3m5tLalWclhik+Q
PD30G+mpsou98JzfTYwi3LXMQsSHtW7S5Aez1Jl74l+jM9eMgzGg8IbRPtdSu5cLAPHDmydVg+N3
egqpGrNjAPj0/e39XHaeM8MzB42iqvXbBsNMn7+WryUjkdFef2nfSjvdRhvvuCb0tnwKzyzO3FVJ
Yy2Pkml/ycfqY7iTT9aP0REeRPRmYgdk4u0lLgUWPiZSrmwvb/SZy0SSGzHk7EYnvXQ3dcd7jur0
bRNLZfApZE2K9hQ2r7IKcxgVs1DN6BTe1/fBtn8sj9JTuplq4P0nba89KNv+EJi2HjrNyvKWbjcN
rBSEP4ztwPRw6a5m2JS6mQrRSdN8RH+zvTiadtZ+d/sXXVhL2Cffn7spT2PSdUADoLRnxRQR3Q8z
1WDgz6znSml3gwg5bec6DI2tbOlS4JxaTPQHaUdedUiauMtCw6+iU15YNeOskWorcljasjusxM9l
SxBfM6IL0G0OpLOSPjYGHUtGNDCLEKcWvIatO8S2qdb519uesmgMIA65waTS8l66PMuohGH0ZLOJ
2MA8/+O7MVrOVf7F0uKVtGrNziyICWrrdQJjkExQBJK06Syv/OGOY6nbfdwq6fb2qhbcwpAhJoKJ
CfwAjEyXPmi4VFOgpotPYwJGoYPxqZRiR0t1+J9XU+sFh+eQMdENjSnMKvPzPEC8PWoGPmiFrgOQ
aZ8lUCG5mTMExqMpd99ur22pundhb7aVSiQOitmM0WlMmX9Iw+TObaK7MfR2btxswpBZXt9/6q1q
24drsqIL1wK2kdeAU4NK1HxSyiv9Gv2OMjrV7mC7RYP2vP5WGJEdw1pfdh6HPb67vd6lb2mKPCv+
5+zNtxcaCtfkYo9OtCjtIDEcoTIfgyjf+lTT/4MpqhlTgWqq7M1qGkZreWM74KRBKW2T5kdtvgqS
vo/rlRO+kDID0CA2EqOZ1JyTS5WmS3c5GsOTX30PvX7X0lSjtv5UirGt1G+ZIXzrxzUC6oUTyIMb
YBpVRBgj511DzzTLcWzb8GTkn7ruaJWRrfkr32rhKJzbMGaxn0vP7UMZG1X9K3FNpx5+duPXyDIQ
/Vy7Rhf84sLW7GMpRukSFLHVS+VWjvptpId2rU7DUSvRZClDuDAlX4aTcIRYrawxFd73st08k6Vv
UGXdVy4jGBDmb9bu0KsJvql2fvax5neA6sKLI/VYLL/5r/V9Colc+zN1nZhsIQfTPzr+nfkTMfI+
2mq/b5+CRUfBMwGnMBTJMOzlapkpB1fLw+Qkx9shr+p9N/aPKtLhK9u6kAfxIP3XzhRrzq4ey+NR
2RYFu5o2nlOPQXhvWVGy4pJLCSUALOqwgNUg2pqXi0pLz91ObniGxI6+t8qN9BrvBIfNHBQnDxx5
E2wsYZV9YPEoAK/RplIiCcpsF4NG9PROxGyUZT08z8ovy9V+VZbwpIadsBNFfw1Vu7ifZxZn+5m7
PB68uApPXfdz1B9N9/W2XyytiKlosjrSIPkK4ZomqpgmlR+cqB8xs5mN284bn5ks+I589ZMpBitv
/KW2qQl4kiYSY5tMQk2OeuYg6hCOXhRpPlgOdx/+KpwECq/QVlMHCfr4nxL24fKP6j7q40oKu3QC
zg3Pbtix8WjsZLJ/0tFEc1RXGvapUj03ab1GSLToneemZm7SVqVZtoXqn6I30XTcv9ROttY2/dsO
9vDLtMUn8c4VP57Ksq8T3cHED0DL9nJfBcHqKvStfa6f3ma+dHTUPOMSqtfUfJZCNO9VzHCfGlf3
nAItq6sroXeSk8puIJjRutSOddOWxnZ/2zmvTVEQpkUMLsZa0HHU+jKvTZ8iEEBi5hDlJnkqgm54
co1k3LVe9eu2ueuzgCwQSG8qhFTyqd1ebqHbDSFwwlI4Vnr4R/S7zPby/MF3/WgziF1jw1B5f9vi
tU/C4EjQn7hMSFDmdOeGJ/qKFfTukXmkH3GuMlscbI22+nCePplBW12RGeJhhONyYYiq14VQl+7R
9z+n/SmkQe1JP28vZQpEl482pjamMQPKJpPkxyxQlV3nBXFZucfItX5mUWS3WrRNwuCvrPwsXWNj
KdWKdyzUUDBJjq5N3Etgw2bvRIMMi3w2dY8NI6zDFiWDPcgVfxM59VbcJSdKC8f4UKwwcVxNqZDG
XZidnTSU1DxopjCr7ot/rJ33UNuxPQQ2uILN/0cR7PoGwBzwX5DtJOiw9F1+vIjSnlzSmz4qx5q2
+y56MDfk5r3o9FTeJoxJr9g0IW9/zuVVnpmdpUcwfwamToPhWG+knc6cqn4K9tJ+dPRdvpfW2A3k
aRVX7nNmbvYtO1hBYjPH3DT6M2m38BQf6o0h3xvGswafD+zr8l3zFTEV+XMQOopkj8Ud+WeWbVZW
vhAGLjZ89n3jWgWNLL+vfGLwQrb4j/K51jdB51SbcZvwkX0IXm3f29bpShRfiHg0KOiyTRgv5FZm
tjvmQPKsj9xj77pbI7C2fZ089p1iW8PahfGuzTffckpJUyeMsHZVglSLLKua3rKQGxJE/TEKGcp0
qizt/K3pu8JdndahbqfEP2YlNY3BflUb5K96CSr9TpHbAp69wILOSu86td76UViKW2Y7y2LrVTzg
t2ncNP5nISX/2HhdWSiO4CLl+L2VUqndUHwNi21SCYW3TdAh6p0iCPi8fu0pP7uszdG3Qm9mcAJx
kD51KvHF9hWaESsZyaLrQRg3IaYBMICyuzxg8thqeVBX1lGPpW2rRI+157764+/QRcAnGjYZMzlt
1O80tXTc8IfcZDvfLf4qVme3ZbTPEW4Qld9MIm/Mzn8Q1N5pO3PtOC45Br1RcBaAHnhFzNImoVGF
1o9G85jENuglUHrP6TH4FO1rZFU0ziWlv5gX+6Hc3T4O189aUFjqxG6CYaY3ZndH3fq9ZQaheXTB
isa63aL9gVKGo/tfXDffD43kjMra/ORCzLPeYd9AlylKzC+szAqYwy8V66jEohO2qES3iuqurOz6
8mXeZQI10d2eaoCzwJplmeC2Qc53d5X2WNa5mdmd6Uuh4yWp+3J7GxcKPFT6eXeBMgeDADL10svQ
hEG9TM2Mo5SKdqu4tpgcI6XZaIpvd8lbUXzTkftqtPTD6Afyi2kqiqQGCqQ5zk43EagKYks/Suq4
8co/acGLSfw43hYcMcqsFOd4Yl51P2u5U5pYD/VjBM6WTqitRq0dFx/vq9NWUxCfwgbSlHNnBPsT
B4UgaUfF93cVJGVFqG4VS1i5AhY8g1WIOsVGXP8qxe1qq/HKutaOlRJvGBG3++xFTqOV/OX6npl6
hLyW0YPWGDGc/v3sJaT1OiWwXNGOjVXYufmp0H8m+bFTv+DvK9fKkilSaXJAZnjxhdntKhnpWAzA
Yo+18GOYrIWmrbTPTVnshmiNInBp9+iDU8HXJ4HTeSGsTStLGwyMxe8EOsMGNZFjq1VfVk7UdZCw
eEb+a2d2V6qNhopSW2nHdjeWG3V00l3WTEUcm1uLeNhv6A3umrVq6cILFruTFAaXNKMp84RMDzyE
iapSO/a/LMuun2RH3kpw5o3P3a9mkz43v6NdtZJ0Lu7pmc1Z9EA0Psv9GptF8VYM30WxtMM1WdOl
/QRHMil3cRteTeiVRuL6bhtzuAAtNNofdfx5+4steeG5gZnDi4EpyIzFa8fS8p2qFI2nAXi2bXaR
b+tl/y0e/0MznrcjNS96IBSLwNJdnjGkSiohGV2VLLbbTmwrSCw91ziIsE928Zds5TMtFBUv7c3u
FElBDLPzLPXo/mg3wZ10Z23bB2XPm38Tbr3N2lj+qr2ZXwAykriFWZ91N+487KVfC83xnmAs4mEg
ena5mqlPW3aZNl4ucRZLRLegCEGL69g9dFvBTnehbycHX7Tz5lm91wCy2q6t3gkncrlScwzFFn+u
0RctVFguf8Ts7JvoOHhtybqrbX6vPUVbjt9nVPt2UOjY4SeXd8Hap71+oVyanI7oWbgW6rFNUyLs
MdVMJqZbqTrC+Mtlrgi+/0+ejZmjeOJxk4xh+EcVBut7p7bFSpPhireJCfoLh54lq40mkMn7wuTQ
LY+TymmGff/TVWw1t40trDAAIuKD+Mjm17twPyBi6G8r0S7WKrALEWmKR9OtQtUQhODldniRLkdQ
4kxfQH8YHtw9qih3/qa+y7cEQSqwCEXJn28HkIVHKVkM9zGGJwDPHFvj674spq6h80rsN+I2QKza
Cfb1dtzWe6Vz1nAgC0+DS3uzooZYiV0/lU6P4X3+2jmxYE/P04inEWRD7kk+ya/6i/xNeKg/yY/R
i3W/2jNY2ubzFc/S74wHgRVqrLjdCd/UB0/8P6R9WXOkONDtLyKCfXkFilpsg+222/a8KHqZRuwg
xCJ+/T04vrifC7hF9NyZiZiHjugsiVQqlXnynBNIrY/8lP4pc7dLXOeCylsW7KHZti65Lzu9gt6w
htkTEKFmpMU+u5cPQPpjxWd2Gn6x79ABe6yi4W6vJ7NxQWCsFDeqM4/VrGY+qTVRS2aDGcUllOoO
tqBl6mWyAjlXvS0ncbK1uulPNrNpf77tWuv3FR5+SPnmiRfQtiwhPxUZR2h2CDUCt0V5T9Oe3jUd
yQ85K5ND62h7pc2tCAZwA65ZKJEoyMwXl2EP1Y4Wzwzjs+AxnhFGUbeyPNMVPiosD84uqGnLk1T0
P4Fp+sQALSKHk2ZQS0odI0oxvZHk54L8OzV7ZBYbOQSeiP9rZLEqNuKRLDhWVUw6WpHGFHaxvYdS
X5caAURVkHl9luFQN70OPT3Wx5VeNqNSlp9j3X6riuICXfN7uQDav0mmeh6u3uMA23BOiAyA1gzj
u+jyLh9SaZLGuTIwVOGkUj5PqSMFpZ3xn02mmXeDXtOLY07qj9tuubGfM9wBREWoEINhenHpZKYy
VXpqg+Kyr2hAZAMpbQ66rNtWVs4Pely4BeatkbLjUbywgidXImXMFpGo/9C8Qly5DAY/QLv0tp3V
Fs52ZtIlJNCIWcs7o0qHfJRyOkWl9kcTg2d1yNTLxB1AogmU++G2tZXDL6wtciOHG+pUA5cbWQ46
g1LrJqNzz5vq3/9gBoNsKCEY0Kr7TNG+5AWJnUjEHmoRjY2eHSV7Sk9CMzEHUw9/jYDBivC4xiQI
Rg/xjlucLkm0clLYUh9JMooG5H2qqZfL/wzJnhbq1taBQwWVps/x8WVppFCtidt5PERNH58Jp0ch
0VdOlZ1sZn3LgNkCY20zXdCMyF06RK/ZSTcOpR1B2u1cGiiddTl1aTXdt8rHlOsBFeiqpm/DGEqN
HVbtGJlyQb2mHDo/03d+znyXXmW2n78G40NAshpgp1jctWnd8KqwMjvKRtOH8NqD6O9qcuTw0MzA
OKxiHwAd3jl7662GmiIItfBhLSjZLFtAQO/HTTPaeC1nspdQ6tbZW67uZTKbVgA/QJcJNSAcweuQ
KfW2Qykb1EhXRk+DQHmdF0cD2lR/exbgMzMlCkIGKtif+dSXs1DOAKMa64zSCVLaU+WqInSaPfDQ
Sq8bnTI4DYD2CFfY9SXLhS3iOmnKXomw0nelMV5MKJ+rXf3Yp1BLYYXbWgLEsUwEYBk7jpYV3F7m
+vJe/IBFXthgJKbSjFzB5T03R3J/PGXH+IEfbHSB2IPxsUeQty7WwzVQxQNxBFwEsIeFxS4RAipR
Y4ETWfvUIMaR80wCo0knIrOFLnKT+FOWBcyID3VsQ0oKuuxgMpYfU0d+FxbQ7oP+ZHVJINv1u12b
0HNVQYzT50qQZ9bkVYwGvKYHLc6fhUiDsoUYeUZe2nb0qzI521nmSXzc0xPZcExgSgGyBt56Zspb
OKZpVKwRajFFQzl5vZK7GS3cwTje/mAbVoBrmzn6HVRtgAS7dn/wD7PJzHQMkc6Fk6F1ifmMbflb
I0h8MDmKRBLkMShRXhsZi15TpSKbIvjnQc+h94pDUGfV4baZ9WUNM3B6kCihQKksu9RDjQy6zvIp
MtqnMpYvpYaWWFL6sTntTHau8qyZKeyLpcUTr08BnLOnaopy7bedvGPczKvi51rBqFniYlbWvb2w
dT93YW9xYVcgj6rBO4MLOz6oHiaou9Grf4Kh2Qp/mS7UgmooRbhadoDW5x6p3GeOcx38sVgMbOEq
wr8rpsvM7G1JonmBri4/V5fkYqGza7/IkX4mfg/9Z2a52j/8QD77vPYz5Kqbk3zXYL6n3Akva2+d
fwrOOSSTkI0tb19lMAroxVsiylBL6Xt0fvH8IGSPIH/PzGK7Cxs0aSZLp6ipfhsAS8nyo97vPQg2
QiUWgxfVpyQT2jmLo6d1Na1lqZsi3sgn1Mci09HOuuiAjWzuoOqNjmF31+SWK1HVneTO67kRFCV9
Be/o6baDrZLp2b9miUJnnjFH4fj6gAIGkWoZHpNRrjxSJXOl9u+f6wsTizANRTyo14M9CEhMyy9j
QPlGPJydOug0HYLTaKoaowsBVUTmLsiy8rHoi1PTfrSFBjo++Xx7wcsvPHMoodeEUAFkKsZTF1+4
KSkmfUmeI3lSRuJbI1N1XyT4hZ5kgvNr5/afP+XXI/RpDjATJPkz98oym3NyPYbE95iFbVZDhSAV
pmtTGZMmXWnz1CNtV0ZTY6Wv4J5BbqCrewFrGRrnH4BGHriVULsAx+Fivb3emQaZ1Cysaqarh8KM
SeKlvHCkQz7UhRXwhJvGToNtGSVnowj7qIWA0AREfcsbbDBbq6ZpFvZKxXQfTAm8dUGEn6ZvNHEa
4qmEJO8grbSUO2OShz2Gi61dR1EC+G3o0AC+vXA5VWEydrcRYcJAjoTX+Yvo9SdA5b0K2NnUqibX
SFgUW/lenNra7q9kY4uVo9CtqFWB3DwHHAyHygFxfdw1pnMCRkbnl9yaQN1126WXZxi7fcXTtTjD
Y17GOcjyhpD2xkvNNcXX0L71bxvZWNiVkcWWgsA0o6RWhnCskW/pLmZf/gy9/pI01em2pVV4/FwP
iqj4eBCyQHp8HZMg1yaDoo4N4UwsXhJ8KjeWgTmhQeJ1/sAPCtpYwR6n+EZgQAoJ3hUEZMysLrNJ
TMJW2Dabh1XupIfWUKoznZzi26BW5s4KN/YSaruwgqwVMXfZesxFxqShNXjI8yroujgAsC4CDZur
QALv9mbOn2URf5BEzhS7CAL66qoB7aMEhxx5KIHnTKvNt7KZnhpIaaVV9h0lvDvT3IN67pj87Pp/
efAAcmnUVSt4qPbi1DvsTebEMysnaGP2ZCUPaf9ye41bX+7LGj+fRl8MtlQFyekAgyBQCrQBzxwq
HXSxt66tr/bVzCKSjqleWo0OM7SlQQE1t7gsXG3kr6Dk3XGQjRONmf/P4gmCyUo+B/qQTElRNAwV
UBY2E/2R8Gln07ZN4EYATBCqMcbikClVbMXU4lgNKPeEeG92p7/X+wUidgtva3gdaC2XB6rPLIky
Z2ChmozJfVsRyW+5kFzwhNDOLSxpjIPbjrAROTACiEMMXlDw0OLOvY4cUz/2eZ3nLOwD+9I9THfm
o44hY/SAZoQeeQYbibWzj6v+C9gfrmzOG/3F+1ColAGWgs32wFCyJuf+Ln4YLzJMipO5h1BbHy6k
LjOzjInCBd77i89mqTVpKwA+QjS9XqGs/uCQ+hcA+B8SC5M45l43/nUBGyu8srlw/KIxNanv4yZk
ui1cGRShhUidnURpvqSuA9VsBA9S4D9U9DoWlxivWqss66wJCR2ks9ZS26coS8W+Fev3YLeW3zM7
VsVOeNQ3nBQVbAccG0BVzcRD118P7BAgwMJ0eghV5n8tACYwQnGERJafi/jU67Gr1MmpHoQ/JU2k
qT8Qt4M2GZ5akj+hF3NmQC9lSeKbsRwSLXtmZuahdgA5y18jS8680Xyhjy8qBg9xDP/kvX4krXqQ
7PzY2zre3blfyFCIJNXjUIr+uWp74uZ5/5tMWSS32TGpJt8BpdoF7HN92EAXLLAFB6S3QaHDaJ9v
n6B1VJgzY2hpzXTHM1/r9XagTJaXam3WYZMU3IP8NthSCdf921bWAfvaymLTLS6StOJGHRaTdqgE
WN51+cLYHkxvazFwESzHmWfKl9rOpGd8tFlXhxKVn+lc/0I18PffL2WGpcroFIBzRFssZVRMLmlm
XuOySwWUIPDwzRva+GS09ybVt3YNqTymfzFrAybbBW6jmvo8g15UHaLTn7oZ1x4yibxlJfl+e0lb
24aWBPTU8OBGY3lxEokcp+h00DqU9fKnLEoKSKuy5wKbRmYOYhx6YA2XOV4P4F+P3k4VMqlTfU1p
2kPaSdoOyH/rdCNYoimOSxQcNwt3tlTRaTHTYaWYzmbB/YaQU2JInk0+bm/a5sf5YmnhB1LRgSmc
wpJVO3bQU0oOtkTaQFOrvZrQ1qKQn2roGIEIGPp612fUttrGLoVRhVA9LD2MoId5a0Odi9x1df/r
9rI2bUHFE7kqoJqY/L22pU5iyMxmrEKSmTw/0EkZmeeUef2t7UdV95SGS+bOR1s/3hD+YWu+VoFp
XH00VvQU7bIyBD26g3l3mr5WI7P/Tau0DWkuniU0lVxiDDZ6ECyWv/39kgG0xdgqoM/g2lhsL9p+
sTHzpIZUl1+ZkBNPjpNLTdTQqPTO+2tjKAJB+9GeWeBXIMSRS41ZWFMZonqdBAZj1SVOuPadEEP1
Vej07djbSB+u7C3cdKQOgZI0FtcW9J9uAsBywB2nZ+OrLZdnDThzN1GLPZngjcMOqzr+wxddq3CT
usdF3o5lmKTAY3pKYXXgkuZxUh9ub+dWAnhlaT6mX5IxphgEr9iuDOUnK2L36aNxkg6NP6LC/UP4
+SEODH/H5BL7hewILRWgOmd/QYFl4S85aTBPlhYl6NRR1066CiizqpUvqS7Gk4We0AXJfOkSUOEj
NZjy/pL3ZrbDsLM6pwAwgI/eQSlfh/rukhWmz4qmwTVVhshztN95q1JX7uKfAsq5J4iBSS+3F736
oHNuDew0/jZka4AEX28zZjMzzhqSh8wyhcdF9mKbzdttG6uICjgTWC8BpEIPEI+URaarpLEhMwc2
wIz/b6b3VvmTTGARep7wSPtx29bGenChAuqiAuKJgtV8bL64jaEOjt6QOAsBwzmMbShn5fm2hc3V
gLcHD3GUpAAsuLZAaWL3pT7mIejpMNVcKt80bt33YNvYOeGr6IltA1YVU/R4BWESbOGObaqONbPT
PATRvtDcYlCNeTrCoEnQxSia+5Vug96aodg7ulKdmqrXZH3213Ww65+hLZKVBkPOFbELfL3CQGe1
ly2k0plDoHnXdOU/U6w3404uv3EG5rfmjAyBYtKqA6qYSYmRS5aFQlKeFTBrZ4fMGLgIersBA6ap
Mufx9kddv/2AUpqJZ8ArgirrqroLRgwMoAgpRXVFk3En1R39psioXRdNrCaePQqaAsWR2Z1ncifX
AsKc6j1rJ/Lem7FiepqVlMUOKnPD1a6ceeEBTUxt7mRwZkal7K5xBidQbVo9F5O9F2+3zg0iDgY4
FHgbGsfXXi3VPdQjDDsNOac+YsZ34kh7CjYbDo3nCOa/AJs3Zt6RaxtlgiZwTqUiZKMpS56kgOLU
GwHFGCD5IhXFoTNHBW3dRme/uVX3sVsgZdgJEJs/Au9DTFkAw48Ae/0jFF5RAshCERaNw1yNpf1p
qBvw5tGpPneQjj06agwCxVI3MedhFtJOfFe3nBu+Ntfw8PA3l6SDWZKBPAbC6iEg3dUbfDLxGnOI
X+VCVt28bYaDmKSP1kSneOTxhZVZ5SUq+OvTUQ5Zaf6xVJZ6hhk/Y6Zw9LOJxi4mteaZyfKSOxZK
M5UPqWuGGqRWnO35bdumI/eoLu0Vtza9BnSYc+0T9JbywmtKVG6qvFGKsMlb4Y4mIKSKnL6QBMpE
RqWwQCARvXSxRC4msxuIJTu1z6X4QtAsGprp3KmYnWXaLzSwKXQEizeJlP5E88uoErcajTYA4tzL
sEE+F3IEeP2rqmAAISt+9KpyQTn9KBs19VWDnBEwLtwBxKRzwp4mD4M0BE4sBXlbndW0P1etdI5L
5ZI3cuhkHSZMi/F8O4xsfVuIUWDQep57XhE3xEMi6qpgRZiAexMDwrIkuqBtmTm6Ofi6UA+Ic3lP
8G9Vb8GRBf33DKADymZFnGXkmEo0+6YI+dRSxTWGmJeXUY9p6iFba79NLPkO1CL0qm8vdoVvArAJ
HxgQJwwrIWVaVbDAZEKTVM5CHuRnpXKzZydILuS31rr9AcK7kXknvxk7kXojJqLVB1a5Oa1fU5E5
jmwxw5wyFFAM+dHhaeY6vGkDqpXd8fYCN7+mI2MiC0QASFvmn/IllygUZg2ojxUhCJu6Qw/fpS4f
OYcaZT7iiqjBsHjb4tannOs1QOiiaoxp/YXF2JowsWTkodqQRHOlrtcw1lbFeDdhFFxx69aoX3mR
7slXrTBH+JQIhsDgoIyMea3lAGaeUznmqZaHDld+Tamunoepc85W16aXyimLAMBH516ywU3gWnaV
HzM5Md/RsLN2csXNHcATFQRpeGGg6Xi9AyxVhyIfZXCSS5olublk8PeaW/a7EdtjA5AjZsVdK7VF
c7i99asMALiZq/754rKVx0QMklNPkcTs50Yqfa0Di03aeyKzvNa0fMj4HLJcPvIW6QihnpRpO+Fj
GU4/fwIkYGYIJLApy4xvsshAVNECQVr1btfEvigdf2eZ8wZ+rc7CxsxjMCOS5utnWZ2lzqD2dQEb
kGgmT0qQnDJMGqgfljcEonLpaXygl71JnuVXnY0iQCCnm0n+UTK8/qpJD/ChlGNvGfC3Is68mHWH
aqL+VOdusafJsloiqjfz4Ct8EhOO8KNra7ksp5AfArIn1iW3l4WrorqCl83tndy0gicN8O0g+kKW
em1l0kCn35sceIv6xeDfeP+a5TuQzU0TiHKQQJ3xceZi2wRpmWTq5RQJ0bnyaHiaVkG7RN95aKy+
Dv561GWRbc8NxtXXKW0GGv3UEJGjS55qxV5r4RqxdV/mqc9UdacqpM4p1pULAoCKlGG2OautLjnu
9T7N88IYBKZ8ynMbDrGXm8epOmmILZ7uqkEV2KknPTZR8QvDSDF1Qfuo7+RhyzwQk9fgIpjhnJhT
RSq4cBJdok6uSA2wLLLpxTMhfF6e67Lyy+zd4cjvYx6g/PB+22nWUWZhdvFJjUmpSZrLIqJn82Kd
xhMktX01kMGImuwORaw/7PUa53jz5QJjQ9kbjZkAnaRKfsmKh5kL3G6n0wCcjpPxndtrlRAs93Rx
JHJr1oQT8RS1f8CnjWeTBvJOfGbk2X/0xAXX2RGlsQ9551OuwubnnoIABt0fQK0/O0NfllkMmOKv
KhUTPNWjLWEqUHzc/mrb+/i/BuY//2IA5ckyLpxJRClLn7tO+s7tvnGd9peJpRkT2UEmrqnUFgta
FDHyzh5yJwaUi/lEeN13cqFe9VS9Os8oOFzU97R1+bN+l/jVz9sL/X98wf9d6eIS7O10cqaRwT3v
kxBzUWH3Og9AeurZdK0jfwYDH/1nT5d9z+qyvZMIdTCn+QPqRzBKKe1pMg44lAd2kp7G7jlNPMPr
j5K/V0Ndx9f5fODdgu42VFVXbF22wUQLSG6EDDB1nUk/0rF+Yz3K0bf3dcvQ3ByZFTVAJbDkxhsl
xrqRlHKkJm8tCPMp+9VNO2F16xSgm4yVIH/AU37xuk7yaaQ6qXNA7UEDz836O6BE0uH2QpYp8XzC
cVug6gWxOpTWF1HTJDGmQGsTqOyanzJKT5hSf9AnyRMt+LJu29pc0JyXYnwMz+DlDBmfmqoUg5VF
E025z9vCclOo2f9ljeVzRXNGhFYpUDyfsN0vZzu1MI6Q9DkGXLRZubfzq1o6DOlfD7fMGzezORko
Lszo1+sQUmWNZRaGghDSPE1mc8cGcSoFd63h5faubbraF0Pzn39Zz6TYIrdSJY8MOQWvCCvdZKAB
YHu/b9vZ9AS8FAAIMU08GRaeULUD2mNJL6J+MPzB6D28IVwlYW5TUP+2qTncLfMFNBfxxMUMFwom
iztTs/GsBSioiGqV/0OA7j9UlF2GpgpE0YRDmZ46DVnebaOb+6ibCh5hAL3ggXu9jxKETQe1QSTM
Jt57sg2KtmoArDar4h0P3Ax/KIz/X1OLcN/LOajgZVzT89yv7ySudZf6PUjgtUvxUV5O5e7o797i
FmG+LOZA3wMOrghwWdoO8v7BfAWJ2s7SduwsCQrklvU6ivFTRKZ/jPZbbD6b1g5AdfV0/TzA8+jN
HMExqLb4UE0DqakGk0tRV3eq11eS6prdh1WZqB9VJ2P60U0/s9Km7oTMVsvN1//gJ1/MLz5e3kgk
SUH7GOlaE983w9j7cmyzY5ngufj/Z2rx1djQ5J3KSB5ZEz9T2j0KoztB0eh028xWtgNi7VlLCEAW
9DiuPb8cMynuamQ7nPzg2XyVKAdLWB6OySEedsLIpocgvoMlZi7JLqfSJr1TbAgFl9GIjCofMbIT
g0/S2qPH1LdCCGZpsSp011ZjJV1lUqUpSBah+5u6U0vOpcX3GjZbRtCpmREqEIRfyT921CxFbOFp
DTCy21vqhTZkJ9Xd2i5zZjVDP80GunZxyeORZiekA6GTov9WYhDFsTrQq2bnQTh/4WXARQtAQycS
JRj0BK49QDbAdwRK3THiZvLWG/QVNKJvg6DFN4YOiKsMnfmC5tQOVdmW3wFCiwYBdFLnlte1VVSA
00Gv+zGKU/mb2ra5y5r+2ZbMR00yDg4T5s4yNx9jc6EF3NKIIniNXltMSE7AkV4KBF4QcX10D8bz
8G67Klha61f9+fax2rowZ++bWZLBor2cBSNDV/WF5ggUXsBr1hvfu2R6rwCXGtv+P3jJV1OLkDhp
StJO1ohUUH6s+YiJZxAiqal/e0Fb7v7VyiJODLWhxRpkGaNYvGYcDCn9HkRyy9sBAgDkZx7rX/F/
5zYVlSbMIRrawnRbTL2cm2yAYptDy+PtxWyaAkUpNDQxA7/SvStTgNYkW+8js7IvjpgCxZTu0nZP
I3vTDKqbyNMxJb7igIDoNzHrIR+iXMraE0hAAIwf4+zgWLEZ3F7R1ucBiADrgRi9vaqyGJKZEcKU
Pkq6nwXr3KnaI8tZs77hmkBWi12DlsUsZnF9fmia6EnLGkRVO75LLflOIk11FlR3h7Gs/aTqn6rJ
DKx4jFKL7Jynja2EcYyMauDKnkm5r42ntZTLBQiXogQMvdOA+QINbEsm+3svR1KB86pYGjASy+TT
LmOGinSOya6sg0yPWf47gbxv51ttruWLkflbfknaAZgdZwpbrCW3P0TVPYOzuvQlie1UFjZi0Fyx
RGUdE8brCWa1sjPUuWsQx6Y/dMhq9Y75LuntbylV/8u2fbG0+DpM6jEbNlh9hOb9H7SDU9eqQc5+
28W3lmNDvQKdC/xv9aiaMObex0aMbyMKt0e/2k4ZeowMRId8JynaNAVaDpQKTdzsy6tikls0O6iV
Rp36FLNTM2QPrPg1Jc6OnS1PAJB/nrpCyRd0ZdeeYIyDBMpukYIJE+7G7bLxEqEJX6qSf29v3sbp
xTT7zFYxBz3c9Yvbj1usMdBlryNdNEhaJ5a37jhgtMqVVTl7S4loLh2Gvl5tI24gLERRlalVI9n5
iOsVg+sEr0g02TCsg8m66xV3gzZNceWMEMu4741Lm9+T9On2UrdMoJuCGIXRG0BuFzeVMrQ6sSS7
itoUVOWac+wBA4/HYefbbdTtMBoN9ktADgEvWoWkyeaak05mBUIlIwBx6nSnJWDti6B5kmHeSQ2K
QEqPWfHwraanPSXLtYeC/QCI7zkeAlW8DFSqylvknWkeje2TyWnmZf1dZ9R3xeC83d7ODUsgQcA0
C8YXQLbwWd//Eq0Sy+gHpWtFZPDs2JfvhvZhGq+048FtO+sbDIWmeYgLeSiYYZd8C2MjU9OOMW4K
ebYXzvmrcOrz35vAWnCHAXqgAvpz7XwpJtSYwiQRdRI0YtzKaiE9beQg4v0Pa8HYJggC0S1CTWFR
wxgqvSrToUKqCfogQbjn1OKvH9tgo1QxpA/yFBMTJcvQMSlNkrICtdve+IgV+gsKuhBrH3ci+0bW
DDuzICzqphgIWr4OxnoY28xORWQzPHY8hJa6c9MmaS2PyXXK/2ROnNWDm6qCOqk7VIVRHFocjilw
SFENhxEjnPFzXoIXZOe3bXgmyMTR9MO7BcPBS8RvgpGHQo3r6bEaklNONU9N/tEmLai7vWngdUjB
JugzTw1gag4Av9eOAwJVZYy5PEWTlEVERrmNjGfI077f9s+NBWGr4TKYHANgaFnU1VmmJZOsTVFW
Tw9yNVxIJh4MU5xUquzUj7dNAfsGWNRMALpYUVkaU5ppSOeF07sS+Ah6/lOi57GX3dtr2jrWeOAB
X4upJw2Yleut052kSYdYHaOJDIMrjenvsil3QvHW55mDhgJOGDBJLDNTvQDQB8XLHnP57FGF5MDE
hiCP+2+3l7K1Z1/NLLKcVpakSSmMPnKKD4kAIGgRnzV/kOH/vWPj6prfQCjxo7qwuCQ5a5UCsOUU
b63ES4a3TL/wPvFMaw/GPv9F109/3B9fDC2uyjg2uk6lSKmSzHR10LLrwD3S+tfAPlp578JUN6yB
iAnfCEMCaN0tqz81qQXuZTMF4zEGSw39DrQuFah1uHI2Me5+VOW69wqr+V60rZ+JKXd7B7M/RfNz
YE7nxs70XW3rX7LkvDAZfWJO21PVJvlRJNMjl1mo2ZgxLsuAyXqg9j3kSoD2OZjanmTPvC2LbUNz
B+SVBgaUUDubHeXLldhLBG36qpGRxCRBJhKfaOQycHrIKuI1lYKt3Buz2zhGKDWBlxrK6Rh3/sQZ
fjHZ9UyMKXgDHx35Wz/8mNKdIsKGb6MiN4sBgTVw46lagVGms9QsAkM6IL9oI/eFazolC20x6JqX
qaSgh9vnaePYfjJm4UUHBAx4+6+3kXejpnIbNBqJUqKNAIleSYD6Uqg86jFtn+5EifUS56EbsN3h
FQkqsCXYSJ90pRhjh4RqN4OdWjq9CChDjEHZUJWC5caqX28v0N4wiYAESQIQnYGGeCmBoGMiXpbq
EROBFiZuPYFY/KQ00C11QTyrOsRFfklBrhMTTg6k6avkHgwMKoOus5ny46SVieYPul21XsV1PEg8
PIGrziWskTpfkhtH3PflWPXHRLBe424JQLzzUwdxh3oUxZDYgS6AYfdiAyhNt2lzeCikD9QJAyNg
TBx/VRaT6bF0bHXy6aApb3bCbC8tdak4YESusn2jiuPWNyeFZadUih3MS9Z6x09WaVn5Q5xMAuCp
YspyqPmh2ncwx0ZpPUmueeMOVjPlr2kiNf2hEJJs+WB+7rrvmSqmLIgbgziunWRWftAnNIRcy+SD
5GpAMeBxooChDuhQq7d8kvOxCeAuc0caMvE/AVLnyR2p28k8OzKGXB8GUXRghWgSmoNTTlISHig2
1zHqXXeVH7dOObxAlD2rCgC7+Q/L6XmgZwaPHxqidz+B7cmlb4Uo6x7cqOBtqdwJf0n57mS1rZ51
KnT+ksV9o9Ye1CWM5p2zvrAOrQKRiQ9tzFtwVSXOAKRgC7T+odIaS71vyxZgpNtOtT41uORQccZg
14zhWxIcirHAHOuAKVO9K97lSTxUcneCLtnzbTMbiR/szAcFT1P8oy2CHOXofXEL7APtgRwbK2gh
cwu+tYseMNOvX/8DLODa3uLSy4a8oObMdtAeguGgtm7uP8/SuvwAFtHShR7Nec+mOt/Y14EcNoGQ
Q/6Iu3Z1IylOAx2tFCUt8YQ38SG7U9x4ODi/dNCgUTTlTCjTzsI0tj8L4nQnhXtldtgjqJ1zrcWv
QA9h5qtEiXBmPrmOgzFgiAqXC2SWZOzdNHPKqCK9fRfrMVDhIk7PTaNJx8SSAxzFvZb4nvVFJqiU
YHVN4xL7bhuekXZPLB5cpdRcewIjNkGL1/yN5P142702vBiZ2jx4BYWqeVboes0dtSSnZ2UagQHi
u8zL3wghL4qS7kTgbTNICWf8/TyDuzCTdagmamka9cCDBgCHsKACD6PvWH21U21bmZq52DRMVChI
qdGSX+wjMxKFl3EG/Wd+P3ahPN6hrnN701af6trEkqGDpDbTRVvGUVnExzTBnBw1fANKbBr/ZY1m
iAJxECfNTja6s7DlCFRF6zjRyiqOdPu9SFI3Tx4IrprbS1vdlBjjR5Uc+Ri2ED2hRXkqUxQIepsj
CWMpfnGSwk1K/SILeqCATdw2tbGLV6YWL5IWYsI5XqskHMdECuxhoD6x1W+lEJeGQhPJ7E5SO6vx
OmLnAbHKG+dF4gmNgsD8knYWLkJAuk66vCNhDiKnoCu/0V7uXnuEhkCekvIgWXV3jyLc+Le1giu7
QOZen4KY2WNhVgMJFaWEpDbGJLwukS+OIv69vbXrmhgsIcPCoxw1zTWBVOf0YrTQcA1ncMPkI20B
nbovp6GFitjM555kXunp/A5UUnv14a3v+tX2IqSkmrCGuuMkNCEwgdSDPKeZdN+S5kkIcmnL2nMg
eenWzCh3Tsj6rpyXPWNjwFbwOZhxvcGsKFOFVVg2pojqcx3Eh9Q4Ol7uNmfzVELzeCd6rl4Dn/ZQ
NVbAAIfpgcUH7XO1b2poXIQtyAMTdmbZ79sfct6rqytpYWBxRrhil5NNaxJWaJv6JbibShnAojgl
F5yVu0LdE43eOv+YRUB3CSyBMD7f1F/eN1XXtYXoMhIiRNdeG6snGreHNil/qoTHOynUpjEbKTcG
PYDoXs4/oCqCkco0wUsgfVOyCHWqQ6w+N+Vuy3n+DottxAzcrMAGGAJ6V9r1qsw462yqEjvUj+O9
dupPOoRxhzM77jmEshFarizNHvNl//SqGppYgaX8Xjz3v6BkJrmtRwP5I3klgd5BjhT6115F3e60
q5+wSqMAUlAR1fBKQA0GdBrXxhvg+VoDcsqg74lPrZc9ER9KBpfOp6f6mCh///XQU0WVByTLeCQt
nZ+hXzISzSYha1rn1KRy5ZM0riFkRieXQr19J3puHDYkwmihoTVtAci+WJ3RNtRklkpCNAfvlbzy
BtH7t4/b+opFbXEGpoJXA8j8Je+2po3AkuCJHcbYaLfsUOwxRBJ7hsH2OJqVdZi8trXwFBU4UagD
wFZ+Vr3W1e6cn5CAgASwwl2S+pLXe8Dk+2rxUI9gsHWljz1nXW8ofgG4a9HGA6JgpTw8D9P1ejKR
EIQrb1Z50kbxens/1zAx4Osw22RhwBdpNcaKrz2yoxrroWJHcPD6c/daeLOupeLlJ/q0J/Sw8e3g
GpjexygFJiqWmcvYZDYDTwQJEztFtSnpCgXTcDrJU5SC0l3Nmi1zSGSBX4WjoK6wCClIaDtOqwre
CCJgtxbDRRROmGp7o1mbdmby6xllD82hxW0qqJ23ILggIbfVk1Mx32DfY31PBG0jYfgfju3/MbNI
0AciZZD4nm+y/0PaefW6jQTb+hcRYA6vpMJOkrbzeF4Ip2HOmb/+fO2599wtihDhuZgHA2PApW52
V1dYtdZeOSg70r5Wf3CoHxAxDLvgJy+5YXrhvlA8Bom2Mq/VRQrdPLjuZRKvRUDW2ZqfVobmn0v7
ER6ifYgoYNn9MfCcpEA8NP/HirN4rVMt6vpM13lMHXUHQ/RZZdJGKYsv9w/96mLoeSKMBhM9c9eL
M9/GQutNwYkYkvMYmgyzBV3q76upcDaqhbfdZCiTaNcJLAidXBSUr221dRS2xEPGma6h9qwiEl0c
7VjtWhfMk+3v9bq32kPppxCpzWFo9sdBahDTlPQAEoP76751JxSUQWyQQ8OfANjq+rdoWpzNjSQb
l0Q2T4iAfxha6/G+idutxQSKW1RbcCo3YDV77uUqrXrj4sR+dSTATy7MByLPpsZbPLe3q6HuL/iS
cSgr4vazEZfd7MfGue1aNJEmKXju4uyPZ83gs4A+GA+CIxFENtd71peR2TuKr587a/pqhPBfg3f5
An3/1gVfWw7cz5pF6e83oOLaUNZ1Zekg6sX8OxOu8iX3f/3pp4GZA8gTJQR00eRlLd6WeTInbdDP
Y98nn/qsjF7HyIy+q3VjbpyCZVD8e2yWTqiwBw+0I9b6JsYa6WUpyTwwNtsn8l/UJI2nNG/sxx7a
92c7FMIOjBV/v7++ZawqjBpgJgzyYgt5hcVNq61IHoA5p+d0yrQXuWuaj1OgO09lntWfHGgbNsoY
zjKY+20Q8L0ORoRY7gYoAo3Q6GQMB0N9UjzEc2UxFah/1C3pwZG0ZlcH0PE6vvYEqVniziJXV7ug
O4wgIV0e9hH4PLOePfx3DDTC+z10R6duGrfmuXaNrPo1Nw61XOUxcaLEpdXFyL8+Zq4RmObBL6S/
y1R+V1e16WUG4qywhAWuXygZ/4pV7gPbqFwfhplDPFXTyaGD5Sl2vx/y+h9Hyf7R6vZYJtOL2Suf
YOPaUd/8laa5tB/lEYFb2UcCwEwRgkqU18B0nvWgfwdHxKsWGuc0qd8NJfBJBeCh24TSYcyCce+g
kLAfQNU9FnZEkQqpKuKBwbX6uvyoxx3XNLMaOAHtaq8bwS94PD6HzSQfYXG13ayQR0a5rfSBOn5+
gC3adiO5HA5GM/2gbP5lltJ9IrOxMC5nHbw8idn9rPKg84qifMpCxkecfmdMcuLpgfy5VpR0305d
/YduVHx3/CiKmvQEQYwtTndhD5Aul1JyRkZ02sd1EB0BBNQbd2jpSX9bEW10evaCEm9xnGe9YVzG
spJzHNcsVeJpTF2tSsr3EEhUfxqbYe2KPkBcrjc3tukMvYwMLTlLXZZ/URPD3tMnAWtsZ/LWSPnK
RYWpjkdecFKSCS2eIdo6/Zj2FfsnMwjZ925uQP6evFeYUbzvEtb2kLeIVp3A49wAZR051DqwfOm5
SzpGVDLpcyfLn0LEjTcMLZNK8bEA/FDQFHwIN7179CaR0KxnHB4sSPu6CfpjoGrNzzzTJM9RIujV
SjU4KBHKOveXuLKZJOcg+HkzqJUtM/RKVhI501miESf2qxWl3aUIwQPlqG1/DPCYh/v2bgIasVTB
QsTglgOSYFmP7mszr7qqS88tPTcGZAy5yJ9zXdAwWFZQflb6bAx3daHPyUNuDZ/9mmnNtCvbDVyG
eHjfVgzEiaVARztCoDKohl6f2GnSklEBXHAeTWVnDPKTZhVeWaduCsZLKSd3MP7piy0cwPKVFlbJ
YDi5lGCF+vG1VcVOO7mQObtxPSvnOTPilxRRtw3I/9q5Zc6EEwuXFtmfeHne3EbNL1sHvwW3lGZn
n4LaVCvXbHvV9oBPNxuTQmsniKMDUJSHTLyd18amNOlreUQvoB5k/aNFnHoKx6740AaMgwzl5gTZ
yocT2Sa1HqI3qOsX1x9CQDmoC/i7tCjs9tOQS4dYhRO2sBvnp8JMG0/bVDzKRe0/lVbP6OH9E7zy
CRk2ENOavN0CQHe9Xq2whtRsWG81zDgC+rrFJ6scx82a1urGvjG0OCsmwvCh2mFIP0YP2bgPrA/R
k+OJPllv7+rGDQzP/pLIu+l5/vof1kigT2gMKeGNmEg2GdUQD+yx1CPoI+X7St4aQxXbtLh/V6/g
4v71jSQwI5iADSyvvX4yrcTzw9anvDTNAwSkbf4xRCSk3fh+N73I5R0UB+zN7UimWJ6SpEjYV5hI
Aoquo2sasBC78UXaC+KA6kU/tB7BQnyAkszMT9p8dHQUM7fkAVcuqqC4R+ACDDx+eLEJ+qSOcWel
aE+E5UGRu0M4JoeqnDec7sqRpYQt+CXB0eLvFmaA9IdqG8LCRpv+xZC0Y6tHj/dPzNphJcoDLAXE
hHOzMGHrSVU5ecILZlOdcVUNde0GaPJRjvwK1psm/nDf4MrWcQvxcvB4UF1e8gr7Spw6TilkO5xo
yrzQttqvjCoWhlshMZttHJq1B1oILVBfwG8DRb4+M2Gioks+dliTpHYXZv6r30zvw9j/UlS+6pkB
UWKrNp/vr3F1U8lQVZZJ+Xzp6uQpU1sj8pNzLuVZwus0qc7ezuw02oPEZIbQ7htUu+4bvemxiBca
6nSyYt4qEK8LB5t3ejjOPbGcXSnqLlUi6xQNzvA1DfPwAXqP7KVIUXwIi1DxfId5m0GSu5OiN51n
y+2fQvTEryE9p9kj2HyJGRY7r4L1qDJ2fkIiPvWy0J6cA9+izXfZQMSwc9RWK/7D5/4tJiv62UTq
C9erpjpRQNUgz9Kk0TMFJ/OoVRHplSnD5ml3yn5sLaKXOjOT//B2O4BBGFvmoAFtvl7vlI1NmORJ
goxI9ZUJ5letaKXd0ERbpfDfBcylB35jaUmXLSWKHTktzkdUBP3Ai3+A4vfMi3oIvE7ayQ9bSYL4
6bcGoQ4Sox60ZhefEhK9VLFHRG8AFAfPoxa7o9Gbh0qRh50ehsCdu7mLn2Sl9h9ShlA2vODabaJ0
/L/mFx+1qtQkzso8Oc9glh71vhvcKJOyQyl+jayOW5MDK15XyLoRfpmwR9CwvP6SqWlGma+HyTlR
JLdQGX8Mtwgw1tzSWxNiyW+esnkyxrauMYFeorKLppZEmjj/YFVlDkhbN9ySGS9PKeL+3X0vsbqZ
JvPFECgpdN0WDtFg55AbK5PzUIZoskD1kCEdQQr1qhejfzTUbEvNcMXhC0grrN4orSG1tjg9NkCv
MAxFwGCRl7iTao/QNI5O8bVFYsnfSA9WdhaHA+eHyIpukc4IkNVQ4eJ6bSlM3vtTruoPbT43+sG3
xqzeOcOsfZUK34SUT4utT/d3dyU4Eoq6FA7JFRjjWrymjq/WfZj1pLg9s0wuMsVjSO0m7hiyzqIh
OXSVbnVuodeStVGWWlk4eDdVAKJJj4DIXx8ps9Lm1A+5JZMNGrFWlCY9cpwiBYKxRhQS8qb5bihx
0wjJmn/ur3vVuAHcl7K6wp+Lb6x2OV2KjFMF/jD+ODPwr7pFPLXPVaTNB6Y8/R9lPpNqhMVGoX3l
dAlIAbkgmljg5xfLzltd8w2doFBuzGMzzH/VJYwRHYyUG8/r6hKBMlO/IBSjpH+9vxQa9M6KsuSc
mU7MJIU2RJUXRogcuWED5SjlkgSMtror4I/fEtZbcUnQHxJKUGoQxafFKjutjFMjJOnNIIyFx1kb
Xd1PIu/+V1w9vUyEwb0hVNH1hW8I+8yR85hwM45sTy3kXT9lz6b+Pc+b1zluN7Baq2t6Y23hZq0x
IUnQWVNoZghMdPGl7iZld39JK08XjSuSV5J2WljLSGzgEOIQeCvp82i8U4yufLW4FuiXdB3kCkZ4
kWZ5/lDncri3rEzfcLdrx1OMlvJuOlDwLWteVpZJ+jBAWVxNqT+7wGuVemdPdvKzmyN1C4i2FhqI
0EPM1EO7gNLY9SGVm1CeNN+MCbpk/Vs11Knhdm0gP/t5Og9u34eW5cozfKHgj2O9YmJiGho3VJTs
QZMSytOTOqUwdljqn+q4Ew/yCThYDKjymi8nhJCQqSFJmuJzGqj9mVG25kOSZ+WLOVnRe+R34hdj
8KPHjHmCDRexdnMp05mwH6K8dkPmKUHJq0fM+58ZbovhWfSRKfMMqpw/inpWf/T04F5LptE+jnkG
o839A7h2ABhCU0hBoE4FwHf9RRrTHpUq5U5BhMsQ0ehUQfEYw3PwacqTrNt4BNat0Q4hOhBirmIr
3sQVvExqzXGMz/Y8QoemocjXKP7gOUO+RUq+vL4y4QNZ4+9KjmC7XTgLsG11Mqa02ekLPjhz+QzB
7tbmLW/v0sbCRSQgkEA9gxobnZCh0V6GKyyOdTDxwAnS5IDMRRntW/w/MI3Gz17Hwt9qN97SES0W
uojVKCcVTWaw0FB17WPoKW72S4yvlmjDtp9VtwSvt6XgfZPLLVe+eFDhKkjCacBou+t30bP2EB2H
g3SMQShJ/wEsBw05Q4K0tMiSaRddnxq5DQLLCC3nTIqYsK3FvDXZtDyXYjlvLCwb/F0LIH/QDees
OZGXJc3eHBBl3apl3Lg/zFAON4AHgbeiRbxYiCnB0ob0pX9m4Piv7h3v8651TZc5KW0vNm4LHbEM
pn/bEzMzYsJShsnseuNywq15mE3nDK/56Km9LO2o1HQfe4XeVGJKw4c/cybYE/9RQGXIUtT+r+1V
MP1bOWCDM4+KlznPeT650xYj/NouMqsNIgeiEYHVXFjp5qnK4T20AcO65Y/8Ud3PD6bmFj/Gf5pH
wFee8Xh/WSvbCDCUgBhlVfJLeeG1uqwo/TGwrfPsKP0nI7Cyr2E01C89rGOnVK3kr/ft3Z5GwAqC
RYU5HlEnXcBN0NGb7K6PzUuSoWEUm85+gE7P1bToeN/QjWoLH4xUgJvFuL3ItxYry5o0Tqqutc5y
px2C2fBSJ3VL8x85gRlOkZR3qaQ9hJQIJClj4G/2EiNo3bbWjuzE4Y9/DIkB05KGagjOpGUi5ivp
pDiJQBq4xefifbIvE28udqMnGW7yU3XDvVzuCWfvm73dbGHVYrSLDytmDK7PLK/P3BOw6Oe+fZzV
Sx09tMPGq3erJU4Pjo4J1Qlmym+nVGSGujq9CPRz/kJNz8uZ1tyN3zNvfi+dpt14TAPPRwwoc7eo
VtctC0IZQxUMUctaQVdaMK3iH871D/b0W/AMTQk9/LOVoNW5U7z4ITtEO+Nrl/2HbeUrwvTB3By5
/OIMDwa0V3mTaOd4UGCg+qcLZS+HGfT+x1tmBOB5RORCL5X5eSrdC1dQGoDCW1p8YEccFXIDwymV
v0mhO9MbbadxvJoqrgO1gpAgu2/61ilgkRgGJgzSLX0ZOUc6QnO2Wsrnpvw8V09x9y3XjpW+cUNv
oxhhhRtBIVoFob44nSn9tkkPcvlsqu8s4xLO3+6vYgVnCTJQwFY11gGac/EkMUEwtlVlzYxt+Ojj
BJPcfa2TvPzbyOXKnWTZl1wELHrjsdGBr1ArMRyPPLCqd7UcOVulvNvbKFwfmQEz0wAkl2Cg3C8l
+gyBeakI8JP4b1/9FGcb1/H2y13bWMQuDXyojlNIxsUPw/69nD0EiZ09paYxfR0Cv96ou95+QbqJ
ougq0+4yaS1e+5e2R0ypg5fjUsxorzbVUUqmDc95a4IJL7DHTG2Ia74MdeMI1ba80ObzXMOHmqHU
HBsb1/l2zzDBZRZHEIb2ZSQxlb0xWVo8n8O8mxW397swdfkliQHZtxKG+z5qcdcbh1Oc7reFXd4C
pl1BVAu2yFtUNfiJ2knNcTrPP+CHVPd+t4Minlch9DSv+CrbZA/elmbaypUgAYRonPEeIWC5JOZw
5kRSy2iaiG3Lx4zx00v7MBysp+Gn+mC83l/irQMjF4b1AFkOlZmzJblCJaU18mR5/Or0X5LwnZVV
rj38pejvss3+9u3VYl5ChWgfKB8MWUtTxoAY8FgX4Ws9DW4V1LvK9t1mijfA9rcnRegUcN4VaFjV
G0akLJTmlAAmROvD2rVq5vkoc1p6ftwSKbg99RgSEFUYngTcaeEafc0YGrutwtd4OthZ8SUauk/3
P866BZ5OMDQIoi/DdTrygS0lefhK+PCiTwzqdFu9g5WPgtqrUH4lIeUgiL9/kxCjmyI73VyGr/Mw
PtRBdsrl5H0ebwU5Kx/lyoz4+zdmIsolQYk86qtexW5vfrOQRpGn1zbbQoturWfhW9Mxb6SWIvdr
mHxSGMSW9Rcj2Sp1rkQ1gNrf7NrCpxadb82aiRXD1X4037RddSy/I83rPyL9dak+VpD/XiB1+GOC
w9+U9WTt1JBF91AcmDfbGGdJydxFGr42/ax5fq2fhlF6V6b6vP/jk0c1BhwTTo8J2yWcR+8klOHA
nb1Wg75L4/67Xeof75tY8TwUpmXGlpn1w9EtTt44MkdCZzp4lUrj85RMTx1AArfXC8trVSgN6hoX
cd/k7eFg1wiFIW9nfvImGO0NvU2nSZ7PY+W/Qk9xKbXgOHbdhgdaKU5A3Q0BtRAxJR2VF54BMHEl
O/6onS26yHt5RKhCdfp/soJmBzjz3KWUPe7NBMovObE+jKnSe50l+4/F0FkbD+eKD7na5sXNizM9
NeBmCV5hX/+7sOdPRrpFnrOSxXEdCCF+k0fSyFpcuiSO4yRQ5OBVu6R/JZ+nz9KX5FP9YH+YOm/e
2w/JYStMW9nia5OLG1jm7RBmIyZR1T5O++HUP5R7Ri/OtSc/bIH3144qCSooQgAZpBOLPZSTLCiZ
jQhe/bTc9YP/gHlIh4NDJEluGLTH+8d01b28tbfYzwJs1qi0nVicdkih4ix3XXnI+4P8mLrO0X8G
k5Wrh6bcBficjau/5qqpQnNByGoQxlkMPtVmltVxPPIx59zLxq9NELt5n3qzNvyHowmJD71IIg8G
CRYpmhFF3WSqSfDKLDWopCj+as7xRnyzuhqmOqjcUYCizXDtMZuqbusuSYNXNQZS7msx1YTgZSiL
l1r94yoNHhltM1qbgjhwGaIasy0POhxql2jM9po/77LQdyvF2IVjs+Fhbh0ZpgTzjVgYQcjiQDIS
OnVmXwSvuU1NuQrACiup+j63g43kYc0QIFq6EfQsifEXh6EL4CdMbbZvLt/F1snJAa6bG+nQ2u0C
jEKFAhkzDoJ6/YkQUjQbZHQ57Un3kyJM7hWBUj+FQGNgxLEPuNLZu3/D1pwiaFXBaCoqLsv9S6Sx
8ZWRk2ekQ3XsxxjADzK6G1aED7rOHqC8+y1D/y9cdZHaNj00AclsY6UYHoNU/QiZjRvk71Wg/im4
OL3fcoviX7xjcVlGZkCBSEvn2dYl2VPk5IMyFQ+1VO5U/yhB6BzJ/W6Qon/u7+btB6RLKejFGXAS
ZGOLQ1I6teGEhiFd6Dk8w4jgWkoRsNDMDZRYdeG3+Xnf4A3WmslPBrwpZIvGNoYXO2sHEAc1SGhf
7NE/ZEhJdnblhn73GW4Lz/SlgxGNu3SWXbncGnK4dSjkS3hH0QsQ+YU4Wm9CsMk0Q6kfSucSQY77
YFjzfiy0wHU0kprC2qrErlkT3pHAnFIPXLLX1lL4EXNZMhwoA0uqIYF5KhUfejK/fmydON1wKysf
kiVBD0Y6yHTess9hFZqSVmJtUL26dtm45ii7MGp6jfPd32SNX1sbG/hbKZF7v6zQxRH0VWWYOpdh
rsl0wzrb0cTaO1MbukYUFBu38Tdee3E5RNeXcQ6mAW59WZqqPs1G00Y1qH3pX9NdxoR5/2F+SJ/7
p2lneLLsmnTpXOvj/eN660R/t5v/1/DCwQ0FOM6WRuel1n9EY+FKRrpT2mF334o4eLfLo4zM1yOa
XgqUmVIhS+Pkk36kebSbxsL5OE9R+vd/sCLAQxSThXTB4kD2CVNxsZE4F7tvu4OelupjqNpbTK5r
OwaMjol5gUnQlwWldrQn9Gxl+1JITe/1Va7/aKaoBZU5tluVpbV9A0NMHwfI7a3UQ1EU8JFUk33x
e/mXVXRfslja+DSryxEPNbVUMA5LBynXQYpgVYUJPYct1nnKuvzYKenDn38bEF3UURlCIThYfJtG
9esmb3P7EmgQB41hqe2rrBy/3reyuhgqH7RCGRe4mb8Ku7j1py60Lx0sKJGcHZxZeWAAeyM4XPMO
1LZBoFIUpsq+uDRVOAWlOsz+pauMX7oJOBkx03pXSO9rFWbY+2ta6WEzeQVbOzOgRLzwW1/72cjJ
+0bXIv+SMIfIbOvnIrE+1bJy8u3u1A8vXfj3OICYT3pXU+Ic+Zti78TKJQ3tXRf+eWDMr+F+8Uug
/pOXaDG9m+RiCsSvkT7o0AwbyZ9nhdcWFulTnobApaDBvEyRfE5Df4+owIa/Xf2APCPwFDGJfIN/
UNRZMvscE3pLSyuP99AMP+tosjrj8f7XW4l6AE7+P0vixL55kh0pqMySEsPFmeTn2vyuGo8FGgZl
sU8GH6+ufqjyLSTR2i3A0XI4QW7flhKmscvsGAaySzx9SCzHjdp3kfz9/rrWT+UbI4sLrcSl0xYK
RrJ/xgOifj/CXRM8JbAChe+jr9kOzIqduUOwcfVWwgDq+ORLuHc84u/69Jv9tEu6am0z2BdjpCXY
DMWniFtArsj4mHTuzWqLV3PFBQMFZWQOgnmhqib+/o3BsYGVTM3xj2PSdG7r+9W+9O15I89YOZCs
iaIZbTra6Ut9uDzSpQnMv3Xxs7Pmfw/C2kOueKcbG0/kCpOOgCBSgRaVW6FKfL2cxowCdVJ861If
yhdqE/voOXuX7tLEi47G0Tx0hds9Jrv8V1q5W4iLta18a1t82zdb2beFU0xs9GXqdMctB+ncJOWP
++dyzQZkGybkewxR0JS5tmFMUpEHY0wgVYNXZtbvyUZueuMQrn0tkk6FCiHjN+AQro3o+iRlTmNb
F7X+3veDGwQB7GbWXtL+WJeGhp5o+NE1AIZ9QxylEOiqo1VZlzQwTrmdntqp2OhyrngLEcQLqXcB
T11OnhhDaI0N7IgXJlAQRpC/tIbtZa3++Mcf5srM4uDpid9IkWgsNjbPU2K+k3P67Pdt/O4rL+JM
xHgFUp1CmEhwrz9MZGl92QaOcTGrAdYh10ybbPRmZop1txrUsDg6NnOK71q1LMzHzlda3wPjrpxi
KY/M3JODaax2UZmr4YOpt82vIacAcEgpUn4MqzyTX9OyiOMTO6ZUbmd0WcjgvxFNu2J2qtwdMsfn
/1RGoByDnAGe3q06Mw43nq+VQ07Lj0YcrT+aY8uaZqQEWjlHioMu4o9w+q50/yFepwCBVgxdPvhW
ltAXoPCT2aidc1FadWjdLs/sH3GLXNb977WCVrJ5foEICHo5BmcXF8lnb5CCJqnTj8N+3mkP2bE7
WMdpJ8OImm53L1W+/+J8vLVnLKp68PFo4GiwN3jmb+qkcOd4xpHJok/bisUrXFRXqzMWtYcQeqQW
vJwD56vzg7F8sz70kWs/6Z7xPD/Uz0kBb5lh7aABz993l2BTE3bFT10tV2zHG4er5MQ4eVA5lyJp
3FxPEJsyj5LSubrt7+5/yhUvgvdADhbQGYCgZTFOLZJZ0xNyr37gO0bv6hB+ZPnPa2OCEphoGK9I
+2fZvOiJu522SW2CTx86y2DX1s5ff7yQKxMLFwIHoloVsF5dDD2H0jGza9f0Zzq1pb/hEVdCGSwR
W+CrYHxb9rFUq1CzOZIs2Ftn+Kf6vWZUP6rIKDwqRolr6uXX+0tbOQ4marqQXonI6WZctCiDvsub
Try/36TmHeo8e8IBT9E2MNvi1i5uGb0IkBAIIjDSsqRqKsI81mtiHEKmXttNRXJqhukvJZmeDVn6
ECfdQQnpF5Tmu/vrW3GL2KWBL5j66Nstnpgk07S0TMj+6tbsnwLbCN8lci99uG9lBQJBGqshwEO/
jsdmmY/ZVSapbcTrL1hAIZnz5ofy2TpCjnYIN0rcK90rbMFOIcSNkM5YFk7kOA0r9H6JNFp6BF5k
Zwn8MEOl+56DYO1T5JSJm0m57srJkOz7IQ9fZCjaJOhY0I3wklBSv0xaoStHPcnHrX7MmgPn98F+
hLAivcTlSxQrbVhV/PTfqoNiLyJjl3h9TRow7LT99BBu8RWub/8bk4sITzFCMx1mnZDoMXrIPwjy
u+mg7dGcP/w5lZ8YP4b2gNeJq7oEmGXmrKkRoKtLmdou89zu3G/M0ay4TSwIrwl+VrDmXntoBhda
v7JT69LA3Vo7kjfM8cHaIgxctUIOo9E3FxQOi4uBgYShNZKmMQ1OXTZ+9pvoc5Z3G7nulplFfB/K
s50O0mhf1Cxys3p2+xxQ7LQ1f7l6AiiGgBQH706LfrFpQa+bZS38WPhYP05/C1ZH3e33FRCkrROw
tiQyMoYROXEMoS92LtGVOor1yLpkQFT2YxjF7xwFoEswm/bhvl9ZMXWFhVvEQr1dlZUaqMbF6Maz
2VaRKxvtB7lg/O++oZsOBamRYIEhdaFuD4HI4gY5HZo1dJ66U5AlydHM5pPvp6dsVErXmqZfjCAl
7/rWD3ZJhGhKaPNO3P8FS0f97w8As8kzTsiwBPZogZMzkjZ1p2ruvtl99aNXrI3dXL5B/5pg0o/T
Ds3OcpgzqRkKGhNG5AvDqV6Gscjg8dNqN7MsegdFJIH7z0GktkZbf/MtdL/vL3H5uP+2bxOqqArl
7psyWROncqoYdXcK1Wrew9xs7VCpjnbUGuACc9oZnotwK2xfHqGl0cWHbeUmLaqh6U6zb0iPqCsX
x76qpp3dtFvx3s3LBF6anjVRiwUZFJgf7dpzZWov9ergd6d2Z0571VO/NV6wl9sdOJKACNebP0WH
dgtYfLOtC6uL6AzkzygT1HanbkJSl+m3YfymQifiQItQN39M5wXDDgkQeEfee/ggFtYaKShGOADa
kxUkxctQNP2xbJz5pa/09Mf983Lz6QQElkcAND0AoJtgkAriGFJ1b05TbFCUUZTyGKKZuRtjyXy4
b+rm0ebTwdNuwkAltKrBj15/umRkMj2LpOaUvswH7ZDtY15R+YN1rA7qd39zHkr4yLfhIOYYHBfN
H80UhNSLLESq4rwiW69OdpTqvWdk0nAa6iAsvcgKrcIFfiRvVehXtpP0gOoncRM8bMuXm2meodPo
S57aBnlxJmKNetxXwZbS7u9QdrE2gfklOKDjAMhI/I43GVYn1flcz2V5ogZ6jIPdb2GNneMmz9XJ
ONuvkQd330txGB7Cl/RX1x0VWOKTHaxiH4jgHre4WFe2GqonkU8AVYBBY5Hf9oU/NLGflCertgiz
w9yadMHUVsq7sFSbd6o+FH+qFA6YjKeRvWZKli+9bJXmyDNaSZ2Hp8hqj7qRvsRK8Nf9E3t7669N
LA4sPjbSg7IIT0jWII/7FymoOyN57mfZoQ3qrfdxWSXgwAryYfDc0ADwQi3MlWbgW8qoF3zU5H15
SI7yI1AmtwW9Fey2pgVXPxn7xzdjksEyFz7GlnynIgItToZWVQx7zjHBuwRTUgRFox3/8McRPN6f
7idwMczB3A4wguri9aktZ9SALGkoTtEUPzLKfWrH6P0cKw++FvyMOulPOc2RTVRIyxheYEPJExa3
ZAiRfxlzYzglTbYXH64r4hNIaBdRqI13d+VdEtw1QJ2EXIGI2q/XFgUKcP+8G07B5/qlO6e7wrN3
ums8lZ/porvRbgsSv+IDwCZjUzgB/NiSxaAeJZiwUyxKzyPutDv6u2Nw9H8iieXMrvON6Rr4P/VX
P/fQCCy/VzvnmO7T0XVyr7HcGqk96bENP9//xjd6dFDREdrp4B41QUu3/MhDmXd2m0jZyYmsn3nf
vcSWvffDIma4Kf02yhJCl2rmI8GTn4qaWTpEud4Xmf1kNv47gJjdrh6bIw72OaMI7VqJBfQiKZm7
Tx86M7/kVvo+ZNDna93XBW3dTHZpXv49DJN6vL8UcQWunSyEHDDTQxJLWf9GbR75CZ8qbIiHGQPT
k/tMyOrNzeH/z4pwQm9ceV9mQxWZPopZiv9Td8K9HXUbfuwGPPnvNxFaSJxPnqZF0FQFSIDVPd+k
/Ct4r3v9q6+72pfyGRa0bwoU7t9InNEA+9W599d2061bGl54GSPtcj9SMGzlbrPXn4ZjzIiSO3zV
/jbJ1AOPL7jTtrDo4q5dfziOIE+DAOnhZ5ZFwTJsjAbO1+wkM+ua1PBa2aVnllvtmNvzAQyJuAJE
hiiIL91LhCIqp8PPTpNqfe4t4wmx+I08fc0EgQRVH4GivEk5h3HMY6cP8pOe/ci1zKt0ZcMnr1qg
tQl6HrYFNEWvj9+gtk7YW3Z2alLds4byye+2qjW3T42Q6SPpgg2eosNyAlmxG2WWZis7mUUCG/xQ
4qUM631m6vExqJKtz3KTguGAgOf/7l8J7oZF3JdUMqGsrmenGlm8xygwi12vqI9wGL32UcQkfl6H
blTp+T50EF66f+LX1vrW+OKmWXoTFEOsZSela9HpGeW/y6yMXW1K8j2EBL/uW1v7eITUdKUZumHg
ZWGNqqOWMouVnUJT/ug7rep1vmRuLGnNCKebURtmD0Tf8fqEaHKsjFKnZCd1LsfHdCgZ/kV9+L9Y
EaGcJUZGb6jQ6lJuB6dpeDbk6R90Ozp3JK798+0CQvV/bSxJ0MoZ+h1rrLNTUIkefu/VZbKR5Nxu
lnjy6JxSmOQRXJ510ygtOani7BQ1LVAEqVCKxxz6vvf3VyIipWsPd21GHMM3j8ZQyrVVhRG3tkOd
xaEIFVQuhCWuCY2QH8kPWfvlvsXbW0UySqeMOh5DyzdqNOjBTAP3JTlNzhdNHd3BKdx+CF01k3dq
mz/GhvoSptMGPkF4n+t1AoIWGgT/OtpllNrFU6JBAhufQP7PL/bnvLcGLw/0r7S+fa+A5fZ4f5m3
RSrg48RUZBS0vRl6XcSoTlm1RpDI4alS/eI1tgUKP7T1Q49U53Hmt+44+w76O5a8L+EN9OYp1DcO
0e2qCTyINyAWIpm6Aeh3USz67054klDhqbPsp678jT+hS95zLaaNJd+6LHqu4Hd5Z+DavQkOFCbA
46Zhxbmke0Op7toQYvS8dWd/49TeXg7GYQRnKFdcNEwW7qpDsho23zA61aqGwnqsuCgQ5BuOZGXz
royIH/HmathTWqaOghHVh2qwjSAnkPruU2pPu1yfLKZTN+kKbm8jn4vXjfj/NwfGooQKTiyC/D4K
T1SIXV003xt1b/v/JNpLJR8adQupdnsXfx8PvhV9PLSTFksMFL0vdAb6ToOSy4cxba0eZT8bNojQ
NveVlRq7SplMkcj9pRtbc3C30ZWwzuiDYMdiBHOx2moMjNrJkvBkScFDqMk0e74p3Ubgs2JEICro
GHIuAV0tjoqj9oMhjzapd9KVT5TfrJ2kZggoBVKxgfBeOZWYEtB1DKHJuki7J6DDeqob4Qmw6kMD
QD5Rpg2CwS0T6vWZtELN8f0IE7Ek5S6Tkk+MGG/Rja8cfJ1khdENhWDxhivbl1KEK30tPI1yjgRA
8bGcw0cLzhCpTGgma9/ue8rVL8Q8MY81MfANbeEA9jiTpZnsSM32PKZHx5gOzf9Q9mU7luLatl+E
RGeaV2C1ESv6/gVFZmRiAzY2Bmzz9XesOro6VZGhDB3tp6q9tQlYbuYcczRs/OYs/PLToSKAXQXc
8uDV899PF+eroKFO8Far+0eN2267afpO8v3FDoYx1f8+5dN9yvKYe5HEDxRodcC8+lrPHopT30fa
Djn5+SB2Rm7+/gH/0OudESwsN5gD4rpB5NqnNe4x7dIe7CC0wXXlfFJq5h9CpnF0XCOF4xYmpasL
ChM+LkiYk/03MrAv18u/Hv/pFBlaFM8ux3rx26MLRTGK7hCuN0TVRc7INy/7xZH1n3f99DM6ZcMW
nBF6ooP9MTbeChc5cVVPCQK3Nd+6ASlzy5xuETTyf6X//c9nPrPZETEUYKr93xUU5KK3K8FChfj9
phsWyPi/63DOf/1/yxQAhbgBUDPgP3+kfMBZafHIMGEvNOljkMrbIBue2uy7FJmv9sK/H/PpI/Ix
HRPWzfQUwizjLl0icfQSunwX5frd23zaDDVcXpn2R3rSSfPQDcO79IKL5tud/dWegynBWe+M6Hgk
1v33d/FiN5soX/A2wPAq6DsrGT8OwVb6bNMm/VQa5W3+vuW+WvKYQABaBfEFuufzf/+v2iCkTThT
ZXBxyp/j2B85u28EOYQSodTi5e/P+vIr/gNOw8satOhPuxtC5mBBmA49uaEvm9qVc7RWwpfflDtf
rgmooCJ4VuBB+aev2KJGcIqgFgDC82ateprYWH/zjC8qRDR///uMT9eXz2fOeoYFITJX5KHatsu0
CTvxmESPf/9oX77N/4L65FNt4UWmrj0wHk6TDK8itb7mjf3On+iLHwb1Lg6+GBPEM/7930Uwp4ue
lMVmdTPbRsu6mydxkXG5+/urfPHRzlpKiBXOXcQfFsaR062HnoGeIqPKbF5hs82LfvWKiafl3x/1
xU7CozDDQ10NH4TPQJRSY20WxEOdcidK6ZpCi7UQ4N6tE6KgmjdIA7954pffEKjR2TP+DOZ/+oak
GRAJ1mqsOppsqeM7GccV8fj+7y/2BXCJ3gQDA9gtnWPoPteag54IEERcG7Dcl7AHTooGLN4LpMVV
bpuHx/Q3SIwEKfKi/E43+uVH/Sc2F6JKSJQ+zbQSb63nSWFj1fbai4OqHuUPCWkB5/FboPXBfUsw
+WLxQxMCnRJ2MmRen2FLRTg4TxSL31t/k+RtNK76++f86pUgOgE/Gd0pzE0+7eM2YQncldCnCCAG
+ZpfmDrqtyYxrMTDnmPlXQLSCL75Eb9aK+D+gTZ89nD9A/5Lky7WmubNyaT3erwS/ANGjn9/sa/2
GqyczzQj5NdiE/x3S6slzsB5xZfrxlHDC70B/QE0/LpZbmB/+J1q8otbBG3eGaY6r8s/rAf9rnWJ
d2736mB91x5YwwlEzCzTD0B/WDkrEGz//n5fPRG4Fe4RzLLPG+G/79cbotJMkOYkZUIAvcS6kEt8
NTE3QAk4vkwz3/79iV/gIP+DKQK6RXn/J5Ek9JsZ4ebNCfytu1xB0iaDEqfxacqije3GXQjvAJd0
pRPRN8v0D6IVKrZ/8Mz//+zzOv7XNa3SuJkj25x/ztJ35N3ly1YH4imCbdw/OXk92WRTsjUZv+vW
7yDcL14dtQHgO9wSGCH84drNEX7sOzieXsqYFXUqKkX87bQM+17BzdUfNxL/rmHhzjXjw98/+59l
MqwzwUyK4ABxTi3+9EN73CWNiuVw4kH6QFif7joxTuXYFAr8lrH3qwxyzKIP9HemR39uIZzlZ40k
mnowQj4bePbajH6na8zkghPE26Xr10IGvJjn70alf54HMFkNwR5F1immsp8Xs/TqtROpz8H+aoKH
eq11DZIjjx5jx5vvlKxfvBYQBBSX2KfoAPJPJ0OuZKKdG/gJHMV5z2Q2bsNa2Z1bV780sEe///sP
+OfLgQJx1lLhYIBY/DNxr9fhMGOch1s/WF7HzPeKGUkQVR8G36nt/nyz/z7pUy2rU5mOQDHpaYwu
e34b0yePHb3/axAoKsr/vM+nrTiYrIOfF3AYa+/FP9HIkGVM3921X75LBtUgyDq4nD4v+9UmjugR
BQyWTbzRTfogjH9AAmpSgqTzDRjzxcPO/EMsdYyo4WDzaY9lrVuAnYM4Us95gnK2R0736N6gEm4K
y9133dQfl24MHxe0hj7G4WfvmPOt/6/DTC5Q2A2jzC6TTga/fZaQFyQmzg9AtYNnh5rugg1p+xRx
+52JyPn/+T9dKZ4MSTpCXNH14vI4f4h/PXnsSKAGXaeX0gQDjCeQ2vErhmn9Nxj9H0sejwFF9SzO
BZ34D4tYbm2L4wSP6WS2RTgpXBKmbd7Sb9j9Z/vLP17o7FGAEgQKaHjC5+e/5F8vxMfM2BV7/DqJ
+6wKlfeR5PouSoHR1wRXVCNwJzXN8BHz+cnUY1vJ2X/ifvAEKOwy6Qkvs25+7X1V6Wi980cE/PQZ
/fCkeYsl/x2uNi4jO5ASLNS0kC7cwJvtQiGG2ZvlC9J9L3Tu7nQyPyYiugxjfS/X+hn6zbSk/dTs
QUNmJdJtIKVYaFA1Od9xMV3SPL3gLjuXBv2P2LRvxCCpjjn2xJIOEjv8Q5P62zRgD2Ia+mKRKiry
QR7CeNrXC3kZZ/SPTWtOkLPhSKa4g2hoKzo4WdKOAKoPsmNT18g2q+dx26V6wxsvqowgvzIe1hs5
W1fxJjsGaElKguKhoBLDhXrF70VT0qNV0GvRyf7QC/7sTGyOog0uNUTeUXT+vm2iNwoCX/zZq3jK
alC7UllThMguXVr51kNVPtDs0esnd9mNCrx400/bYWrS58HwrLR67U1JmMzvETkQPdJBf/i5oS9w
qq1PYOct6z6FV129nbupKXhH2ruZwCjLk1ERJe6aBv4Ek0vsUp92pvRCs4fnD2wTs/V2kuooI6WL
2EtRy7IqTJe7OIN7dxoVTT5UKOZL4a8bIImV7fNy6R4YuI4evFCCZixG21WIlLgXwwo6HT1bkJWI
ot65muyW+Y1KePxE04a3YQUQqND+VC5NXtXeT7I2lbS/Iv2rkU01kOyjtskmGW/HgO782CsHOlbQ
4VQwILiSNLlII/CA6/liTmpQLlgjsVZOJvTfDHd7EE2ucpP+0L13FZF563K/aIm3hQnULmWqCqg9
1j3sNk12G4n6VtX5JTgWN9T6u9DNhZq8MlXTgdsfS+cVdfYGuR6suZZiJV21NNGe8OW2i5Bup/Ky
Jc9Dm14NhnQF8lxLmjR7waZiUA+tWjadnDYAlR9y0uFkbAL4rISIyqzrrSJjU5ma0JL34PUs716s
dzNft5Dwb71Jbu08XvTpxRIKWUy9/7tGXeyJcNM0EOYQeTTttJHwti4IHHgI73caOy9u06dEyV2T
5/sluXQ8L3o4zqaUbZKIXyWR2dsskBX8fX36apwt29rLEFYMQ+FqpG37oZCmggEPHW+ijOmn1k7B
MxK2tIF3vJc+cdOb+5Hq4A6DuzgoEXeWXCHAeFzLFasHvLA41k+TGQIYP+s821Mrsd+WXIA+Jr31
kGsynTw9yKFiel0RhdR5nioCAQpLmDD/miw93bqsHS7yZmLv4DpM2yDxxCNOzvCqW0W8bXzTv0w1
Zg6VlMF7Ey1X67pUPKB7WKhXXkyvmPS3CQu3Qd3trR9XySruZIZANOrcLrL60MTjnbTtMeHpZh70
UU3Tu8z8m6BtLrKUVyNsLs4EfpWMVxidXEKftPPiCGGZ8VSYyX8dCfkQptMlfMgePSGfg8D+Tg07
zXq5Aks8q8iKUec8yvvVYBafR/NYQdIXlGKaWNFnon+KfeWVpFHNrovBPDAaJn4UeZ0FYPanGGzG
Ap6QZ8PwZSgkWQ4YwcwFJFpd5bl6QGa1/zMZc7YHjEmve+EgSFzoTdSzqETyE9+wqR/wC89JxRMw
oDFchvda59/GwWgKkB3agvjBe+zCvuhikIlTe9NHgSm4zT6MaD6cyoEh5mOzi6RnCzIEH4wOt95A
EHnGJyR3yAHuoeemNHxP/BaSgzk/mC5OC56bh6CJ76O6vU8p9jE16R7Zue+jL96Il/xGGB1MBsBF
L4JkTYu2h23rmk5L6YCqbye/q+GJgc+b68g/5SOb96oWtuzDkZYKHqYFxjgwQGxIXtQcAqu2Bo4R
U/Iz6LnZ5ky82b57ShYVYaaXDDcLtOV3a8i8KuqhHfbnYCrjBZwtuyCoICFwEg/dAE+6KCnI6n7O
uAmB/LC9nka4feeQCMf9sg0MQ/6tZ09zXDuY2M9TNVvOd2vKJvx78drbWBVSWIJLEsFXM47LtICG
Z5lg0jh2zyHj5BBxDJVAByCFA8d6GzRCbuC8kp9WUg+VwxlVCdeGuCtrpHyKiV/QhjKwo1ayAUi+
Vkog6dihiEYSXJ1fRIjs2IjADogFWYKNDpe3ZabDpoYu5qfMFdnVua+3CFIKSy9fh12LS2YrmpBV
qUvbqleWX4q0ne4dHDS3XsAoct7qZ52ibxy1EcesRydTJ8HzpAUMjYIlgt0ArocHPS3hIWasRxrJ
9BuA8SPy6LrTTPruGhq2XwFNvNIK6xWJTfuCpeKxZiMr23l+7s/OJz6GFhWZEb8usZrGJZg3ZO2m
m9yqtSD9Gm0zkGVKRKY1JZRPCAzAISdHrGBoudcyTQj8fuO03QgfWhCohHnln1d0XufNoxVruofj
C24MF+czLL2aSR4wVLrlg5ZF7vlPSz41eH5ofiUmmB4STrB1m6S+X2P2jklEfMFaSSF898fSwvWv
GswQXoDsYw8GPpgV4qATvJdXI8yzt/2O2SDYhoyGtyFZyFbx8GV0uB4mr4PAHJres/14tmWd4eBA
1MlVmHR2E6wRPYTjiP+ND5bvAFOiWTOcGu1wvfad2oJXlIf4P2HhZdzguE1z8x5GFMeGD8nKs5nz
dDvmA8NB4ZYi7tK7mU0hzKz9jziaRcHpRLZtjPWamyA8Qoan4bMDrgtUp6+dTJFW73RwEWZ0vgxc
g3plNXXRJBoF2GIf55Dq+yX0+vs1JKpYR3g3zgTlRMgnrAcYFLzwZXxrliTb4Hx7n6NUHSGDooUD
jlshJC3YI1gVP8OQ1CWjgFcH1T4bFq9Hni1jgYgSVY0BQmaQgDpcMK5vVYQrlCa2OQ4KthPxFLGb
uGE/s9lMJeuVuOwnXBuiJXojc2f2KOSfWa9Ri4HyMpyU0uqxCcak0nXM9/2UdEUvlO2LOU12Icd7
eA0u9m7KR1itNEiO812GJUqWu9GjZssxYauQHATk1Pf7rVxbtWlcrI5xhPztwYqswKIfSx2YZePh
EDzUFKeaBfmqxHk3Vd2AQ6ThybSVM+oQU5sLb2TIRF/r4SVuc78KMJMvrGmGy5VlbwKAcZmH45Ot
13uuznRFNPqbmHp8Z3RiNyaOdGmRRQKFXj6WEw9RdxAbvLMVqowWCZWFI/alT5UuAwNBcjPN2OML
84vJ8GU3xtNcgBcQ4WJC++7NKanAw2p3aybkHtGE5KBqN12nQ35LEKIKMWD9mJjGL1YJ9TmcH1Dv
px6v5myIy74dZyjTp3DHk6zZQtnzMUtkziWJAZWqWzeTRdGRNT/gtM9KUmcRTPzysBzydtklsGfc
1BYWH6bR3Vmk+UaW8Z3X2KU2aHkBdPzVH5gpjGnXLVq/fpOEdbBRNCF7b2bqLuNJgvxaiuyOpu9L
N+v0CUiFgbeRZrSYbAvmf9T88us8fRlt1D2QacH29n1Q6IuGwbdznBC8dU63gakm3DXfxnnF3QLS
skJVqWttj30zqotIgW8dmylaC3YO27twMblToysX82uKAmh4AXQXBgPgK5YCSiTRQB8IwpGqJRPi
QsX4S3qM5C6WjMiC4AYtVq17BDxQcoq4WI9saBWvYuEB+FhyOFqoLoUv7Bq38moOVxDTlE0WNFmL
XcpcIOZi5oncLvDA3mUJHQqjA75J7EhhrBcJXGWptqB6IeQlOppgzcvazLKMhyD5JYVRFyGCo56k
OpeQnTBu63CX4QeZmN8VrYVPexevw3byIv4ujdSPvEvcWzpiFBOwEGcEa+pNtEasZLnF9hmX94gP
3WEmndzC5r3Z4jjpT2RAjTeyEDk96AxQXcdkO4qp3qnYdKWgy3IiGr+4zzpsTjuCT+3DkpY4VI0x
8k6rLnTs2Ko5P8oxkqhGPDCtV3jchAqwDYhSH4h4ONA8bA5qWsYqWoOPeIjeQi9HXwYuWrUu4yOJ
ZqSs9Qls37oWRwlSnYtxbuYbiLPdIWjNCkN8RqIbBI/aV3j9UbkZYppWwShrFGUMd+Y8zt5LYsJ5
y8aUb1u7DreIJAi2SUyDq66vE0gDWH2oW98cIeMTF7OA25bOF3yfuiWQEgBtZteDpK4kPox7Or7U
N63krJrAqK1AuzxES3udQjBz4JRGpQnDfRKgIVuEuWn1+jOpxVKGZlgKEfb3Ue/fBQQ+9HLZgJr8
rAdXtZkqx0W/q6i9Trr8nvniqZvHx5AMrzKCp2QdprbMVnEvh7OtJWH7KIFklc8xIuLJq8zro43r
3ZrAmrGz9ckO8yV4Bw+qZWrD8vBSa+cVPZmvc4OfVYIaVuhZwlIsee1BgDtm1ijcyOMFIpd/Jm58
7JtYFMiHuIORP0jsY2ILrhwGX/7OBvMjZRGMzSV7TUwWwvjH37vAoikl2bWuqb/ho//WI/5xC7+7
4dRqyB+Yn0OsxPdrS9Yqn0lb4iqzBSrCA7DKjy6qH5bEdPCxig5pHe4oOvDKZCIAakF+23SFmUcT
orr3ME0J0/dZZGgz5XTTeCCtnJVp1drFOG9o6Kq0yTdCwXE7tLAam4a6oAtcnoQAIzpRmJFY3Hux
rqzTv7IOGZHwcr4yIzD+sHuHbclV6HsvI28L5bGHaO7fzrkkQd7WpQbvp0/CC0SpbWUir1La/wyw
t2g8sFKMw5Eip7aAjP1miLubc1hildRhWNaRDsuJ1ehWpi3x4t0sBqRXWPYyoxirbf8h4hRQLTl1
Uupq7pq3YZp/IUDmug3zn1HT/+po+CP31FLWicWrBU4VPPGvvcV71kgesDkH9zprH12awLSTZTer
GB6QongvrX5LjWu3y7QGMJxNwAQXXoXG9hirJUPqV/ASr3rjjLxBUN1Nn9YVS4cXHq9ZiZUTVXqB
AhREluRGdMGvbCSimDJAbGH4FOn4cq3lpe2zsRxbs83MOhRO+ksBFtGR2/anjulBtfl7L6Yjjaao
nKL2I02WE7pNLPphrlSIw65tBcEmU3NVDw06C0BiJdCTHUJxVTW7OShJp07cG6Mi0ChXIFIr+tbB
l8RGBhcybPcFNadsXW8ol7eZyH66nu5R294xWKQW2KMcJ2QETzgEWtH64E8Zw00WfQR2/RgH8ZOu
7WWnFxBB2/R1jFlbLrHMNqCTvSnNvWIVIRBT9bjG0QuIW+t2zjXyIefkNgZejHrEZNsm7W6EWK6T
AAyIAT50OF906Xn0dvDlNXyc8Q91ayqPnvOM2yXfrGnAK1C0Q9zG3rJZO3STsEgCrmHdE6SUxwgg
UuFGdq1y9KILX5pNxPNK5GifGuH2w9o/CAw26cAvtdLPzo4oNrKu3WaTeK2F/57aGkgSiowJFTRh
6N4JFydu2uvOBHDSYGlc8GFMNzJcDqo3x2FtrjOen/TkJ0Wqspd5RfcSdV136Xr+yy3sB+5PipmM
H5W2d7fTACpLgBQR3JIUSIEAM+gYZrCkQ0uJb5/zYNcvWOLB4gIoxGIkjDcx7sCa22g/rlDjJd6S
ltIAGtbtZu4M8robfTmEk6oiSJ/p3Gyh6XtQmry0q09LaK54MflNWI4zQx8b29tcYPbfAjuqYkSJ
7gCHhFvaWlSJ0gIDkF5WdsozJeZavEzjLq6sakHGnTrXH2UHPeUgluAYxmONFGSi17s47VpbckTX
7YCs1+VKrLxWDXxcCxM1i9pwKdvXxc0RlhIqDL7pXIxoag+r9yBbBJqlS2ZlEdaxPTrrzuB+Wgc3
XU3s8+rMdHAUwtZNa2R9DcZc89M2w3AC1pc8QwrWLhVtF3OEgAC/ej8zIE/p0HbgU2aNxWyS4MM1
qA7LKdW8JLOeTp2KyGvnOPKxZQDohPBgP8dxjQjrZPo1BwssuZyltwJaNlV6QUujwok4O8KEio6o
Gnswg6B6SB9tbbJL5WwCSp6f3PkN45tGwLAAHl/szsQygsZv9Lw7UCWjZ2CgDSAz6nc7QWb6bBSK
HySJhEMxTLgQ8ikP7E7P0F/uFeMepivCpFVvQY/e9H7Y9WXQsX43SmCRtYjnDaa0Ph5o++ce1uak
lDYAwjrp+RcdvRAeHotQaERpgwUdKTvchTWbtiPUyKBLNsnvbGRwPlXW61CQrvooQs/pMgYfJSqm
OYv6MlcJmH8hX8TbOESzX0RwIu6KRY8+Rs6Jze9nLqAb65jCjrMuDK+1XcxQxjYYXy34b22JTebn
FWwu9XUk58rn1PhHP7ZzgvduZrheJTHGmVE626gaWppHxdwBXdadWSrEtLnLVIx6M1GPamjrEXg6
97l3adK4fvJWDx1QHSbzS5pP9obmCX3LZmGuPYwMHvNMJMdMt2LfdXY8qsx6W5rNLS2gyUYEaKii
EaLMOQ13Yx1Oe0G9/lokk7yM89bDXWk9Bxh98XI0RIE/VjJPvF0XILUJSLzb8GUINibUWYm9maEx
jtvKMWjZOn8YdmPQ5QcCi6ELmNoSOCplIxRAQ7/pcpsf87RdTso0yYY7mp/amWKkK+DtXEsyVKD7
Nzfj4kzZDwDn4fzMgCvENdAK0rFdFuKzXyLAlLz3LdcPaxY0fQmITgDhabnaTjrQe9n0AG7b1QsQ
+MBtuFtIpPYDExrVvFMAzsNwGXedhAoAQF6WvQ3hwO5RqtvjMDdoKPQ4mEq3nQfLmXP5gEbQE0il
jL1tJudp5/vz8jSkqw1BkE45wpBJsFM2SDbo6Nu2yJCZ8xFCFvKDDXYSZd7jiFuhaitI24Pub0Hi
AUZT6lHkhYWFHforfz0CNEgvgbnYspE2rliOghlp88iTtr26b2JLRzT+bkDIBCKbDrIPICXsBCSZ
WOeTueRCtaBWedlvGUx9NWL+egvznPVh5HCnLYJ2XDcNTqYXz03JIbPoN1+idWn8MvJVdoFWFiCC
GhAUV6dF5EvABhTssLehccNhaJrwyc0ZsodD2+x4b+kuFWlQLQAuSzx5Eug2mLzy65CwcqjpuJPI
iHCH0Guv+zi4xJ3alTZPcBh7NWpitE3ZNg64OiXdZAu/x5i8wJ/7BnZgd2tdPu2aNWfXawe+cRo1
IfwDTVpMaNc3dW8taHfElIufrgjxjNlW27NkSuTNTsPU56QIfQGX3XiF8OrfTdenRebibEcsXF9z
6j9QOSIkgzhYjIU1/tWwBGCK4dU7ibp46dHn+xZ/WGt4sKWcrheZFEAaMncxr0BTcNDZMhkRtmFH
WMvlGiXILPJfrmc/JUMD1KxLepmkWVvoLqZFLHFX825GXiR5pyPy0DpE+RRp3WJJZqnYAmXSlc9s
W7YcJqR1sKgnvECCnj4C9uXFBxxiaHz6Xm1UGt5GM/u5yKFDqY1CzLEuB+NtCqtUgF7X6PBSUf6T
+HrBn1XjNF/NFY+jtbQ0A9YaELtD+OK7qtu7DESeRyjQ0x0kqpgcxeCvx0GNiCK0pUXY2xSIncf2
LALcE9nO7eJkbMpYoQ2oJ9VuHAdvFRFVxyHQcdU2zlx6uoGWPsxQAKZjFmKcEkx8O69KXEmP/cpT
jxaK0eOarpf+wB8h9CEHabu6qvvc7AgguP0Aku9+ngN2GyNn8GL2iP+eGBq9qh44rszXpsQFAakf
t/qyiag4YACsXmubQwYiTGzvkz4xZZeBKKK65OBNKUU7OhhzRRpoq8vcZqQtID+iuKGzeDN46DMd
NVlFF4Rtmg7RKv3cHdJVouEJZu8oJTI/0fjFpegGqNpEEkCHRKejm5AKDicKUnAErxZtbuQ2khOC
X5cORzRug43DfYbfEK6YZ/vm0iRYe8sI909cbMC6mO7h3pXhnoNm178dWBpu2mxCfZossFUHiF03
uyADJ5gkI1TY7dTeihSXXinTZtYFFDKN2Cyag5o369VEmN0p/gq/kwSCdzu1GjSwsX8fM4DTRZC1
UbbPDTNLWsxmEXoHAkS3fEzUhK8WuWI/TK16vyCCsQiOnDNvK79t1uweriyZf4mpJQkOXTd4YFn6
kiBDevKRQ4MXR+YyOrtpKPJ56W57g7nVbQ0M7rGPQ9YdwfiRE3B/X187jEnKVrJ0iwvKXGqrmg2d
jb0YB6CDRathlgviTYyBShzx5idO8eYtD5rkIvbkhModE7lrI1mH4Q4JjgPXS1/LrS8E8PqjDAST
GISGPkyI6nDP03q97qPB/WxFnZQuV/7GW3r15oxFWxeHzXVn5+il701/gEkTuegc7OwKDEsUikJF
YTIqxMPqheSmjZwPLyNKjjkLls0Q4kgY4wDVgo+anhep38tLxCs1x3ytp5sIWVB3MZKlyiTU+XHI
MJPqlEOBiM+QlbRBlkJi0QVnPidjMcXrIot2bjOKQICUnYE8dQE8yV55PF1PAerZa2ltfDW6s80q
XIeyX6HIh+3oJx1EDDPIoUu7bjzQTCqq+XhcSb+cMpW7PUqPoSJDo38siNfUAOjW+RIxYc0d9dDy
QbcVkqdYNd2D7ZPoBxlS8Gow7NwvDYTKsPzp58aa9KAWRKXDn627g0OLAoAtVg0IHnlPbUXBInil
Q5D9zles1M1IMpqUqGEAifc0bO95Cu1UAfYZIOocGuWfDqF/XqVjhoFXE432IWc6wWkFJ9QOIs7a
c8dlGICahrK/dbTu+irLWHrX5tSdweY0vJxYYN5gN8U7xHy49gbbOb6N6z5WgNkBe2FOEIiyGfye
lKZvA/SYCAREnm/btK5QeVAv29nLh2HrQh7YG0C5cNNrFn3uZ1raXWGqutQ7MappLwfX3teSj92F
D7S70sh9LiSYLQv6U6SblDRcpNiipu6HQ2/PAPLSIGG71EMKoHPOB/ey1nXyy1AB98lVRQi9Hkmv
AXVqgVN0da1/6nO1YOTlT4d+NUElFGqvS1A+AJdnC1DfLabEXN57xLG1gLePh3MxGvqgLhXKQNhd
iC4FztAqD1jRAqvIG1FbqP5YtjTAK7n/G8qGPipbzO7ugPuiRPh/HJ3HUuzIFkW/SBHyZipX3uKZ
KOACUsp79/W9qoevXwcNVVLmOdtCSbWTn5slHRuEbmT/MmkyC7fMhcErExsFUbtKC9w7m/G8dYae
Em2deWBHOWv9ZqlF99R1db1pRtW6N7AwjsdLDLlgAS63fjZb2s1OjfpF1HpbcDzmqASoS6xusSPZ
KBsJ6QqNOk/igxqNnDDVXKm+ntXOPbNTM3IJuE7r/Yq2JLvOrCDDL9dqD8hUDHTCicXR203Ddw48
WDfFXwX34qdjvJFXnamtJANlbsTFeUj7VKFUQcHXe+DX0J+1PhsDfWzuDZvhzZKwWVEcavNhdCIo
60EKH/TbdNZGM609w0qGu9MakV+WcxzWBkGQ65L/M8v1NcqYfde0u8dL1DaEmOKtiMbY2Cs4xYJI
h4efoehcVZ+5tq1Mq7lEtUxdPV2J4cekvrjkI/iEmaA0cbOhn8JM6zQ3ZekDyrI7J/NTcj7dpRuL
ANX7Cz1Fg9fn022sI26rvu+VF65STUEGkTZeXk87FJRUDBVl9jJN/Eku5DKEdIuSoqybQxTxkzKR
Xnq7vFTmymhglUHjFEZYt/m5llkadCtMDLMP5sbcMpc/l4kShXKvb4vVeYL03NjL+sW+P3v0S0D8
5j8Q9Lx84yd7H6BSIyJgDPYxU+aJlJsiGG0ZwA/boVt06qeps7TP0Vh5hkkKgxwlym5hAQxmyU4j
CF3RkuHf8mv3UlL4aMAoBu/q8WrQNREkRtN8GFoi+z3ZNqeuETljgFw9D0PEesJJ687zfKhTFm57
tRtKGrQmAEeN3TzK821fxKRUl8a1mUvTlVSxa53suSl6ouLUi7xAMchYDn3OORjhCITGkadzTI7f
mvOzo7jhKUcdZKKqu2upYn4vFvy3NFE6Z4k9QTG2Fy2RxfY0naG3uCusbpsJEfRKsUmZJwyjv/cK
JW6melQZ4uuW6Vw1nwyBUTJLgolUaE/K6Hu1IDqmdqMQwDTMnZ+PhMzlYAoxK6nU9Ryk1k9bm8em
kpgnrVsdNwGRXydQ6oNMghrj1sF+NPCt0nF9LA5Ds1W06BqZ0V1q6Q3Dzn5dCpQ8UWN/d2t3lFd8
w6rzUrUkQ1v9ecrbMIoi32wqzyxqDy7jJClxoAztpxmrQaOVoT5znyQj+gkHxZP5lsQsB8sgl/5Q
kgohmZDUw3x5QGLKuJ4ongiJl1N3ijoRHW5YnkinjbQsAO9CO+u1epiK0vIcafVNdTkVybLTov4w
tgbfYOUnPatrZgyIcSQv6xAL50b/teTa3ga3RD8z74ZcEmw3yVMnehOZQD/wBxTZfjTyV6Cl4OGy
Mc3CE1MUZpnqYo0nR7ntdlk0XLs8gcunlHncdsu0t/ifQJWn2XqFRg7nyPaaJP+2J3tLP8qGQeA9
lk1fUvLJbyNW3SUdGt80+AvqFtlBKdps01Ry6kVE80bJsskWEzugeY3E8GAOTpLxrlrvRtqCJfPl
9lP21DbWVdaL2E0MEvdswtVYptZh8oBbrlpjPdsWIy3HXKsShFBv66LbrSLftav1rDaFV4/pgFM6
32bLifJa/uB4Qz9XTh0A9V/6uMmA7lzLHp9Xke0yoaJySI+8EW+16myt7rey2WYgcbi0JunLGrXR
S1CuuFneX8BVsEY1185pb9aSbLNOXO0IZqFl2IF4K3Zpxbe7VtukfssUXkrHcsFPokrdzuXTkI5h
Ns1bG6CGW7mkwhDM/cGUNSuSMIsfnicBgMEtUcOlHoiBZ6mOtXfCrwIqAYJErnaIjsGAYRYUqQK1
G7l4nMCJIPeiRwb36OYNTqe0u9mF2DHagXM9UGrAwW2R8BxpCbgZe4JVlm9lWgLxzd9Sj0Of2jKp
nknpbw+0t4cJS6mriTEol0dM4FJDkaPIa9UtCBuq/CEsIumVJW9PWdHWLMBsYMP2aWS/Vkr53jfK
aeida8m57auisVnTmNwR2iAaQAjT8pGmj/jWFkTK7tyRJGdVSrYG1QpTEd+KLP7LpxlZTGs33BAd
W7E4Kl3jjmuyZWw6UjEHC6csrt06RiAnC9IsBhtXrcFC6e0jwyk/swf6ZSZBDK/VpxMbQTvbOSoc
9d9UApvUcZiZw5sdLaMfd6QcS7X+CmX/UdhidinKY++Q7auqtZu5KbeG1MDqaNHLjIQQ8OpDaPJL
7YhnHowzdyw6y6invRUkypNiuu+0MYbdUf8Nuvk+V6Zwe5HknlZm75ElHdZkuoFvntVqRcAk1r/R
dLgTM7nf18vQbuR6HjxtwlKWNeqdKyZFSVQfypieroGiyn1ZFK+ZgPlzzPFepGMgROcXvXiTtfo0
jFN7VHNly1z+Bvi8Eev6iHt9TVT5HWdSoKWmn+vFi1MqADPql2Gnz5Es+9z/wAeOX0/OC3VLe0NB
/6KTUwvan/hFxr3dOLOMvs8pAdoe+iZi12B3N2srB2te+vz2G5KiN0KV6VO2Q4Q4gaoBs5fzp61F
wSLr90QuLpkoN2VdnDNQGsXJTsn68LSpEWXM82VJ69ei1iETrcq31O69t/oDM5zfT82nUKPPNEmP
E2ST1aEVa9MZSUS3wiz2vxm1s57WVTtjlQ+rHH/XSf3OrPYTxevXVJGH1drU8YDItF3tteYP4OS3
gsjQpZ/+t5uyK7Cbx9oJ2/6p2vKZkdCXrT4E1Dy29ilN+MzTFXGRglhIhmKu2+WsLPJrVmaLV69P
gz0F8Vo8qaAJ2vSZKMaWNRdsrdqYUf6eStNGS79M/ZBZ9DqxsGY9IEdd+8qQXxap3mblU9KbL1Ch
r1Z/byC6F/U6y0ZoOSKQ7RZ54AuYy1veKhstJ3gt/oprEwpffpuyT8Nm+uv4pKQSxeNdmc37UsmB
NQuC4CtifXZlobJV5OyYFByv4DaNdh1qmaoRlIq8iirdhc3TQwpTIyZKB/x3+mbVD7aGVCQ5Iyk7
0B/vDUoSZrN9sp2vymIeSdLqBcxliwFgq0n14LJmPludeeQR19xubP9JOjKWWqGjMavSJ9mJAVlY
e3cW/uY9/qSzFYsfzSbmZogpr47a8kmepNe+UZ9VNe59kazBaErHzEyPFhJTKhZRdxScfUK9LGjz
vQ5+3uvgTjZwwbG/FtNNqdEWWb1tB+i1WyTF2r4z1Y0hGX8oL54NORIbFVDmbM1Dhgh5fZZSZZOJ
fkvZ0Y4E4cyz5+RdSODAZt0ZHpOtHPQQuc7w5dRbsgu8TI+9fFB8eTwJ54uamKeh21vGTaolz3Ze
8xER7ajvOnQ6kfGOnOUoRObP1B/HFTySfYyHFX6846wOxPIrtduEIVZeP1bjnte7XEOG18cB2g3V
ktwm3Y1dCbA8u/H81arlW+7oJ3uBEkbXITWh1pVw0uq9qgfP4JS04N4qszyraRXI4OQpW2JjjXiA
eE3a+Kk0fuT0vZTu69yHxYTvstwPsbwfSKapp0uPwEdmBYjN/C6R55VAPpf53wyJqfKxRcuBqqSl
KPbm9PY46HLHF+W9XcGn0n+a/GzP8UXo+q6Sf/W8OlpSTWBbF4oyD5vmG9VGAGfs4Y1wFYVC11L3
GlU79LIWgBHoAs1Jsm/56yKz2yj5X1v9jYq5WSx5b0vZRrJwA9roQvhq+vi00BERo/KQynDKSfSJ
7/X01jJ2twrYBZKWD7KBfuo1F2hotBVWez5res8vlySh0piBEvOADTGjoxFKk0MwezXv0SaHVKKx
KpWBNomraTQ+mh/PRuNTzBUrz3MHdQjfcrIi6zBry5NVNU/paN3QWQQV/9YYh0Zn7EAfHyCtp1pP
FZYCVWXEKbjZcNgVFVIxR/MkgD+oP9IgitUtxOrRLbK1ptmPARq9CTZdhy4tV917aIrWpt6aao7U
j/pIq9lFisxCLPxGGpEwWvumQkhWBY1t89Feyrjm3C4QM40oS4jm1UbXJp6tUGg7Llp3yE/IWzwN
DtrGpWBE3wb6s9QODFQFUvUUD3ag2R2gItTZ8k/EjxWwd1HXJsWfyKW3ofr/VQjh0rCfohzj42wY
6YfS/HDs6MVZjENvxQfLSnz6jye/NuRLolnhkII/ZWNYGmnYoBJcnTnk25MFP+pNt5JAV3/metpQ
qXYEQn9q+UDNB80wv1Obc0xb+eBAdOHG99S4uVmF8ND+BJL9YFjRF89pWKb9dY5nnwUeyflUU1pi
KV5T0rETqXnQPa4j/FabdNAwhMR3OH5yLKYBMci4z5yOS4yKBDDyDBBi4IAwicmS7gNFIbArh2iZ
L70yhJGS+qZMJgurhd2dhP0d1Xgx1ObYdF+LsmxVJHJRfJPk5gTbt4+65TQnc6AzAeSmYNVNfJYe
Yf5I42/cPLXWA1OsnsV6qkg4qpO7VcdXObq1itg2RXyimDCU9HivEChbSuEk5zgXrssao9d/ze1/
mvpatYzBotsvdn9f6l/j8f0Wlmua1sFaMF03xEJ1YJzDfKpB7VJbgolqA6GD6rfberXQzImTwfLT
YSooensv5NVV2mEjoTvrW4FkDU2NMH2rRzVl/llqqC47s/xI7cOMpG+Ay5d4m2IrRRGbbfI0vxQm
pLfZekRSu1WWhc1jKKqtXTc5gdrmjH1hIf041s0sxxN2Ly741e3NZRePq4cNb5vCRwpI3AruqoWR
d6zsWA2/Axfr3O3x8DJbzr5UEtVnfYCjcvn8Wk4SNj2kBBCDGO/TAnytpoRSmChupFcnH7ftNIaE
Snn9IN+icfJQ7HkJUvxibc/Tcha68iup3XYWKhCmvm3t6F7L9R41pw+H9F6aTGJVfOiL6mTP+QFH
UzCn9q1zEPaaxlFL21BZDOqejROWBneyoyDutHe9/CTV8tNOnOM44ilwohcJImAotFAezUtakMaW
yKACGP5N1Ztj4Zd2dirWIYIbHpETVskm1R7j8hCkD0mT7LAy2xOkCf6dcUb5ORTZzoyNrd4g6Enj
VzRv2HayJUMqIr+uQ3UtidZ0y1oGtpDQdusOT6gxsd2JrMi2qhiuaeyQX6Ma37GyINpTyYGuuuLP
yTGnxAbmm7qK82sbaS9IDCyeswclbms/jkaDfFESrm512G/skSUHuUkv1r2VJkFjGEHBozqjDNWz
/qF/AmpMzmWc+Ouc7Eq9YahTdrax7gkxPq6gM+4clbvVoqq9dXqX0uDtmCQX1Rh8bpndWkieZI2c
nUTnppWbLPK/bPoe62+UcW9O/lFL+kvUiGCU7J1USZtF5si2fXqcAzF8RHHkF0h2JqJ19T72ZjSW
rtQm75KR7i3EqUvG/5Eot5XrZ6WrUs1qdxBTMJTSrVawUVWagYC0md2u4fTRtXNvzYhYLAmyya5T
IAo22slUgD/mZbrAm+ihY3ERFrr6yfyeuimJUlgxEmWblmYLvWJIh2Ucl0ubz08SevGN7PBZqUby
mS7FN8EaH0ND67tS3igr9ZtBPhglDMBEobFt7QtZPzhMkUmk7JVpcbse1VlbbufaZDJ39qlIfB1w
AVnstjRehqG6dNh7OmgmKdWDhgvJcBY/QaGzltKhaJ2TjJ5Ww4YXxdRCN+xGSAnKsryq0eR2zPTL
qj5FdFO1rbGFn/fMMnp7lCqvU3YZh8eLLh1nEHpWtrvcm/6gZqmbjfjrDRtzTbQZTMg4XtGEeVXk
iNwAlgosRc0IgrRwnfV66ukWtHo+KlthSyeUNju2+D1Bf9c+gQ0c9bei6ukwnXAgxcrfo1PX0rgr
RR4uSu0RXYQphFy3QgnK4mVA/sSj98ygwzBJ1Vvyk+b6Sz7OTGelN0o49pTEnQfH1wYrSBeFo+Kx
TDzE5OpHWeVYhyCZ9IektgoldfgYzZnVPW4fNRh8vQxzjpNeI2lyEf7ZLCzLsSiQn4o0D3Nt/mXD
DbMCsjKBL5+siwx5rovWA2X1soik5NrGdXZrpuEQTQwFkxJYUcxznR90pn81yf6atdrNi7kxHgG5
4PyFvTBqkMCTMxTU3Q2vFarBb1Sip8KafXkyvXaetq1e7p28u5N2ckqXFhSr3Cd9uh17prEBj1dR
J6+qqePQQFSXcgBH6WbKnas+DF7dy17e1n5e2jgUVTdtpY1BWF6/FDzs9odc14Fer5zO2JKa3Jsq
Ce0wOf1IuBJ18LpI/Yz0Ya/AltZy6itZso1llMVVG3SFXrtg4paa7R6aXX1KvBFXJwYVj0Krm8SN
P4DkZzAFZb74pjm8jvmyzaN0Tx7tZVaj57pzuJoznnXZ6+LlQDgQ7beAagwkwgkNo3weZHmraZI/
To1fx8u1aqeNKRk+TclTO16FYO0WB2V9G2D5iffyU44GUguO05LvCK72io4bY/p7OBMT2ThJVv+h
UJcL1L53WjaKyLgMw0vqdBsrf2V6DdR8RSQr+0YGtAcyaIMsZqvjKhpaiBTG1sbJkoIoDXKo1P9U
nmpRJz5iaRe/DYhXHTotXgZBB5ycHjLjXvfpE4IPf5lwaGUp2Abgd2Wk2DV4e3EuHdLMOnUKJxN9
U5debjbMUHATBC0ssbrVmfLavt91CWbbmcdbUuotWTfozDSob8AI+NJf8gfLEIfrtRMUFKzAn2Zz
MOsVNTKF1Rih1CrsJPNpcFZieO3+jLQdfA2W5lKMRfLScCRApqCP0+0GrqqzwqZQ0HnDa20FP8iL
H/67bgaKGeN6xehUB9IiCEpwpDSQM2NPSchRrB1yFxs2Gfl5u0PuO2K+5Dqw03VEF28XgaHl1m5U
Y3kL1pSEtqK9YSF+XUusVAwlumezTXhLC0AFNPsmNY5wGwXRaNwOFTqP9bm2qmzb6cz2mbFKF6Tv
78C82i/0NJcvBZSuU8Q/cV8FVaQ9d0Vzmc38p9eiP1FkAWyEP5kqvxI2m8JUA02QspRMBkzFuLes
LyOrFJ+g321ZDPxz/d51OPmAnDmCNt2C9lJzpoPaxF99ZH7Eq6Z5pYO2v4+f13HyjQbNliKx9Mab
fh42VIrc7Kh8aTg0B4OLr+53HBFhkUbcF/wX8vqim6NbqOjV1XHTmGJXyq+IyG/zmjwt8ey2Bgxl
ixsEUCOVrI0N7WNYneEmxMC4+GBPMC2uJknXoqallPx3baxPjzQWp2JAaYGpOUn8PjJuvT14ejkH
UUREoWJjbuIwkBx3HYcGt424DeyjYFo+up59g/5WM1pvRLHkqmXeoMNPHh/FJRuNc+yQ6Dun+S3O
sifDgFx3MKeVzVEd0s0ydftpdd7GFktlW/7MTnOxh+HILRlMbbWxIoM3mstvsvEew9wnvfKqRAnm
HepJdTn7LXjm9FR+h6TANm3e15gnmH/Dj1kZUL5xH1cKtEVJy0Ae2lXlO3Xkll3ulWkjPA7uGx4O
UA30brEKP7U0W7jkXWnjiChKTH9rEBXLlz2Xz90wvY1mfZU0O5Rna4/ehWi+9MuW0NZGprEZal6F
Btlxgcx7RcYt193WyKNjPaERNWZbBPUCuCOKn1YZVJxbkenmXRs29Dq4kiy9grPf15XrvyicSzKs
C9IkZoHqFBFmwMUsuaqAOrZ29MMhiO0/5vjTql4Si0VwWqUN8OZGJX4GntJP2vythjAwK+GbWvXd
C9gErdnbuKsxDXwYs4ZtR3iqzOEgrMPQFGjtpFdBh21rvC2W2M7FVZP7rVIzBMj5P/p6VXdhJdCy
8b4q5v3x9SeLEYrYOD5ejR6yLebCIsQlSNv8YNhwJ6Kz/rRB+XZ6sWnN5Gy0hqeswaCwOWY4uJQS
2d98HW179ob+ZACJtL20Gfi6iYXe4QYOU03/jhz7avfqXhMTinUHaUa+IeBhryUpb9Zrj1afxCqM
DHD4Cb5zrNkPvrGvwrKRtqvomIRbV12XMAZTNACU8nGX2ECPiQTOtgZLGp9FRt4JehZ4zlHLgj76
6UhTTjK2nelpMmEoHs6XBKxePS9stm3FxC5tkOuGadJeSua/se48GT1Pnf+JSXFbuT/a/F7r6FxK
tEwFgk5Xyeo2KFbprW2UKyf0+8oyWRXl1a4lbHfyczWvt9ywvx92atvp75WMB7YvnyZuMESe4Wyx
6pNh+ZP0TBVIvkpbOcW40vSpbIO2kLnAwSkcWVD0wKXfOKEil7uhqHe9/IuBxtdzIJJ8i+/dU0Yi
LVuL8fPq6NisKIS20BlGxwkZZ+5gLJeGczeX50EaH4nSOdt1dpTkmjdE7BMD7UtSROyyL90UHZJx
/ckHc9k4WZd6RjXSazHb1mNii8J+ymFo5KYhAsBcQefwruSxU1xkpa5Cq4w6prmagz3tZ78oooDZ
kplRc2AWls0Qla+WiJ9kUb2gZLq0RfVirt2nSBH4OfJlMKR9zLUMQfTVzpd05WHH7mv0q6eAB3SP
7mcCP0GHu/oEwUb7XfFDfBALz+xR8oIBI61KH1HLx2iIXUqSu9/lzHFpqSrPaio/g1je5XUAAUob
+xxb9S4pRHWd+sLw0BwQXt8P6pb6TrDocTygm9xOa7m+5Mi35bG65/LwK1Xt7Im1/TcJii+dVL0r
RaS6ncF7aI6IhDKz3JK2wGEvqn9Dl28MeTjOlYY2L5Pvi7H2rtNIEdGFy7+8ktE9FH8FqQ/Ajxgw
idcHpjH3WiV2WtphVBM/RpLFfoxa2036h7uv6egcUpaDYph7C7i0za1PaK81JPg6wHAT5HVSbkyl
u6GFQFm6RPKmNgGbETT79rSg01GSr3J0sB5i5i3sLVr3o9Z3/qizChRS0BnmhcXrTmrli6QUcdB3
9onshq+mpvRhDpbKoM2qjLhuiuNDHd8p4l53WjAazVEiP6ewe8DZ7IdAFhQM8LOZvofB+5CJzIjW
7jTZ6CZk+RvDgjdlI7rlN5WFukWxgyeQTXkJkwx/xILF+LE2RrDQyaHSuFiS3G/k3wSxglsn75jX
A1icjeI00HbCd9LqDLl07PBpOvN5VhCz8NV7Wu+E/+e6lzIvPRt6Zxl33oZNvSibCB0Vih0umwqd
vyCCYG54ajD2kpoVDor+kcbFZdKV28CrUICsEKA1NYrrTDvD8LTV9JIifxKJgkrH1+2j0W+sFhSc
PVliQDaCPn2epFDMqNVocnMntq22PczGCZ4lw5JvJn8x80U83RKRXNUVh03ZPjujfRvn9RxFGIIS
piqxd3B5kavJHSB0Qi7YYOJxIHSBCxbS3xyjwByucXyWbbGp67c8fR+N97L8q/W0Zfsk+baSSH2G
QSyM5axGCZZ3frKT73StDjIwd7mxNgUXi6OeK/4bcR+x5+OfXaWgtYdTn45bUZG70iOhcY0WbUU2
kfKQdejCXiihOdnxU2rs2VSN7laCTQGVq5eZv7E7yQsAyATvWe5wpXtoSBn0skOMjU/Uv7P5+N54
fOdkjwjdHdQBUetXztAYoeueTpbhbGZWXPw8bgGu2JLM3c2nDLkKIVfMWbnFEWFeIUxsGfv3rIUo
Pif6cIrCDNLqO8KfUqDjhKFTe/iE0jUS+5q15n6ZXh0CVQxFD3Xgo9r4zq12i5AFbyODrjOdnIht
70WI5izZ7QdL1nHutXcE21ud+Fh3seJrqy+fQkITON4UAiTi96yYXQU/VJ+9zHIa5tVy7uLx5GSM
HuwjtBJvpuR3rN4NDZtA92qqBJ+wAOsSCR6yCaL2JGsXo9I2yngjrqUpn9Dhl+x/6Ap0zB/ILFY9
u0vGsEFpsZV4dyX2oKbLdomCKl9oB/idUxUJTAe6VwNaGk1MLSVte2rN61rQUFptOmT8OpkXAjiy
BBeIB/N5LMmYGPXpPE5TwpiIOBbduYpujpSWS79WklvU+SlepE0V3RxVXNJU8ewpVTe4vG6Nof1J
cf+eopNrIYVjW/WaRvkemzpEH8fqi4FVKAK8Qw5GUfFVaP1vSlCbN6T6FkVr6zZD+S1Jy9WK/lkk
Ruqa9F41JjEryxxkq7zvbeV5xPAlRYsPc77XUJAJLs+pRdBhPRpJqJdexvRZkeaLPZJBVGr1Tszi
uxTxRe7fyw5X8doqYdosvJnZGoo1tZ+VcYTLUsePxYnDKInsY6Rr4z7KjDGQ07YIC6t5w3Nskdhg
rhvDmF5kxfocs/6e4nV0Zwlj0rj0eDyM7Ecoms8nsOkkbrM8W79Y8raqYm3Htt/yQ7ZVIeNUtcMC
m361Vs8mXjrAOOAc+IsFwe4Rg4aXQRcPfXTTHbjQNE//plit9viFku0K5zohOa/xRuRJd5dsYaLc
QH/nzqoTXack+6lUa3GxoCD8ZwbVI4ndoO9PtGM/JlKxAY5zY77gVZ+6sLek5m+pZ4EBTEeyp8Xy
XQf6kauHGAdUoIESnsY3JW9AmHWbqowlUCPtU8HdyCU9Bb0sn/HUYKro0oua8t3wOEtZeppj+0yc
xZZwWETvEfOvejfK4QOFzG4pm02UiT1MOc9L6j8M+BE/K3to1UuSieSnSlOf01k9r8lwEoJ6oDrZ
YdU9N6rj9Xr2aTI+EzQpISsRu2kwDmXeYnleikuEagwbNM4T+SOWs6/y4bowInpk1snwBnKc0PME
U/8TIZWYp92iq6CdxxYhg1XGEBDWS6GKg9GpOPzGrUrtgaoitcBVKziCsYncojy7dV35nGPQy8if
SE3UcnLhVVbtC4JAsa6fRwVxZxM/i8Vgbleee8pGosY8w8fvgfv/0K4h1ig3a6L6ncY+iM5e0L2J
H9AdpH9UzAW11FyQQ18SjEKxYTRMWPkmzZVwMvH2GUX6U49DsuXtQ9DMcyC6H0JAUAmbEeZIkTwZ
S+9QCIscZgD17noEUqk/awnLR38hCd6PnG5fGeLJJNOBDHdefVuGjWKObJuNNP0WEAy1MocLzV1F
duiZ8owsZTmLqYEpT51J0NHSbiwm+SQrniaoAlE8zLng13XtsPkP297Qdq1ebXpFQ/3K5WSxAyw1
RFq3wFAPnCwnPc4/Z60NpBgQgV1Rznu3Mdn5l9dBzzzLwhC9ll5EOUPbxqGjHTK7eYv4dRL8daQK
SEGhGAEhCv6gLJsqSeATUCJAexL6eWrSu9lJqA1Iol01fxbbBQ6mKyJ4IW3dSHqBjzbbzI7MPmOd
qlF6ftDCBtFIqND8RoTxmD7+UpJovirpIaw3trZT3YpZep8R/nBa4XdMgAF5s8EqWAauaZl/Vs7H
8KDTZ6hZMISH/Nhv0z+hm4GU/hZWt7Ob6eFzCPFZIQWp3KY10DJ3mzZb0A6oWHshfdPfrofdiRKa
x8yPRun+raP80z5C194MG5IrhQdfMbaawz0XAPKSoVCbaxI2jfk0fsCrjv2qTPpXMxiu1CX7Pn1L
mo+5rXZ6d8+l5K3po88EjbDMO5ijeFkiNWRn25IScIw0jlg8DneWIk9+eA+hSTK37n+6CMCnSu5z
l5FTs80T62g2xa9Vte/I4B9I5GudaP8vgajfkVTNHE2vs66E2SO3DY9ubCRgNWSFYn46rXq7X0hE
yDtK+brcX3gn1gcOZFwZ+d0Y5aiDa2hYV7wOMNOo1RNMNxNHW4kWy1iWK6J5LyVaKOZSkwuSSv7j
6LyWWze2IPpFqEIOryQB5qQsvaAkHRlxkAYYhK+/i/fFVXbZ1hGJsKd39+qpWSv2OAIhxWmb4+M7
N3vUnEq7NAi4prSPSdx8pHqyhx1zsqdHygpYY1uKtUjFrrZe9Z6k/1idgqxmpZa/NIm/Ibf8f4bI
ChjWu7E42Dy1F2JAV2nbuxw5K8vmm4kv3xhx4ZUuNbtmfh5j76PRWSkw1OiCbRZbc7gWcFtezcbe
WrTi9r0XLg5l3BofhvnYJVYTY443blXcsojn4IcRqcCbaWpJvu5RPyWHNzVrX7VN8YzlTHxohA/b
qvkjYRSaaXcCuxOWTkXoMeeXcna6cUtMMyOPeCo9478AIckq2dknxgleByZ+nDMjHozRm0FwOZ+w
j745LYbj2H95SH5WHJ+TjCcaCee31vO/RDzuQVEhs9+6koDg/BtzETXtNcuJyY/+qXsEhObpVBj+
G55CZw1g/JC17V32N7dtb72ZhALh2SjIXxUK0lAWD78a+kmgwbIJAnyrbIWapXgy1aue9cdhwPde
q2tsjIex1M40WZ7SoSMEH6yDQNvVjnyWwnhOM8zhGvlqlqGGjt1VD25O8008zFgVI3vnDo7Jmg4l
9BTNuiOxqignvMQHCGamKwirQIf79iQDeReowAeDosenCt/aqXTotM+cyYsWX74LX4/41NHZjPxa
1e+9wh+YzPes4+256Prh4Yjruluf2Bq/3hSspM1SF2gWJrSseA8afwXIDsTg9AQC5sQGYY+cTV/U
jHRFQOPQ+fLe6f5nUMBtIAvPa0nzvtxY/cOXvF2s4ZbO04dK1KlPkpNy5S96MP02tvbWjjn+wzoy
luA6YNaV0KKmidNow6kpnbKroacMB+q30rka/GKpw0Ey1vqe62NHycOk1854iKESDl9s4LFjcqeR
YCN++4j51B8kRh9GFMJ9nnpE7jk1F20F3BHtQ1/YZ9WoBvk2yNhfpimGt5hdxuhd4jlg/een31lf
XXU3BWKXQZsUen2x8OAVRvC+JPOzVUz7zCMpreJNaqVPhfXUlvO2Z9R1CZ6as7w6CZbqhRSY6x/M
Rj2xnH/N7Obh9G0jPMVvmCUQ068twzbogpArFyGJJwpUmK1dWOwMh7+YHYU24jTuvvFw7rKkuKFn
7txyOAbQz5SUwA84t2qGfRDY6Az2PhBFxrvVYm7LlsfCyTX2LpnxaWSRak/TdfKQSfWpfwtk9VMk
xcbtAEyV35JDaotbcxoDY5W6wx1fzB2F69jJNKor/zZW5b2zcGXadhE5BIxwK7a3oDcOOtvblqSe
j8IS8M96nucuvbqIcJtSh4FT58OxmYvbjJ1PGGynfQRL3IE34WUeMuaysh1MjItYYx8HkcQ1Olvx
VrkdDjhpj3uB3JwNxiFzWLHb5Ytul3jhMh67+O9apnGEOg9X/zA2AEyGne79lr6x0wcIYnMHbi4+
IovwBxVvykkuRon63ZvaLh/8bWEJwGLBc+rAnCEqfbW97MiTZUe4+831ir/UX7bJQLBNZFclfyu8
kQ/1zcTRTuA10pS1ZaDZeQNLMHQSnb88gnmpMtlGzvZ/YH5eAtGQMmDOUk7wNiX8Sx6hDpPdXLzU
H25MzjIQam9Z1j5JhkOQT044qu6NAnE0T3UhF7Zr5LTF8rXHHXvN537n2/IUFOLTKhlYweTMq14x
LJb1T2EOT+OA/7Ev2Ssl/fjWmc6Z5a9gQrfIrU1ntnO7UjfuTezdTJk8LQ8vJwedTGpHvbPPjVYj
FcJ8wRLixWg0tU2mohywzQ7+G98bXiLHYC7oWVEs+BDsVpchUw4qzYCA6oP4N80vvKV4kV2cZUHq
A2roGEsH2ZiPKkWV49Cpxnyfa0FS8scE0hGgXj8xfH90y2zuxkwZE1NMzqwJrH1NADn5mtk77FvV
dSHhlLsSfOrT4LClLyUW3hTNhhi8YKOL4h3aFA/9idErwzSR8Y/UcXBGkgPKOqUIbKN4yvq2T3JR
SSSQ5WNq013liguvTegsRXMMAM88chzKHjC6z0Mo4wV9a8n3HPY2HeZa8q8K3ac6kwWIvJpTZWO2
r/WEeO613C6q8+nqXUjsZ4P7y8Y+IrzFHkR9NQbmWjma73jCvzMZRPYC9xAE78Fakr202I6Ayv/p
8Ed1PDatMnvp0hjDTozXIhu4lhAmqIp6H7LugK4nn+YJ1LjdMYxSJPiep/ZlAi6wc+NuZ+lDcgGB
mW00rTjkGttYVZpnDi5nqyfMnzodDt+HAQ6W4j0ZMlCTHE6xvEX5UKB0jZ1Bsq/ZBiVunji4zx1o
vFarcOikZJQMw9tw17zr05fe8x303fcjLickD8Ia4brvm5vFvbbqWOEkNc5pz5P/qobgWLW0L2ya
3gASlhtwfS+pXH7Y5BD7Vt0zCbltXNc+myIt9AJABWl2kmPtsTGaTd6A4ycBKi1aaiqHDNrp0YLh
hLPCJstu8pQMtDejKF8bhfSwIh5mECDiB7kcVlcAWgVX5fKYORRcp/kpSLq9Pth7vFykQvI4EgIx
KLEJe9RAniLNMT+M3nSO5oLV1po4/ixEfVfQB0CZgV8PRy4E4jSsHJ0xfnEbrnv8Gx8VGVGsJaYL
Qjax1zXkRVZM8Kbcv8FRH5CuibZwVuR69llYLUMS9kFCvuO75nzvuq+1HQzRWPCmNbS427pVSx4O
MkxFSBJZzgvb2RsPJmi5aKx40+CnJV2u2xiBEB89k0+ucj6ZqneJSj68Ur2KWruKKWHdzkinGeG8
ZJGPBa1DFctMFZl1/lRZ6d0ZVBSTL6OJ7leM9ZUSG7wm+XsM+4BwzReQhoPlEZA3McdU2rvX456w
9NPimh+Zxh3fL5uuqA5AKNgd8IhDoEnnFxAa8FyAZLgx53KPVpDarKKCu8MvqUYAaXnq+iBfz0a8
0fvgKbGcs9tRlMlIpsfiIy7f2qkjLQDra+wwM9afvqfeHE57TWLtdYh3TBDAgFDzveY2YjrSfesc
L/qF65abOGWlwkPI1629nK1T3cYhbJKnIVVPSbyEnZU8A/iAt9utB872Vsy5xpz/a21Uir6Q/o4n
xFsyqu/FSN4qH2hWVUOcrbet5qzVwxDjDXsgAWsDkVOOTAIJQzBSe5PWG4GiXDgrN1l+bEZpHYTW
oPXPLZnWxkVbG8utx2oin7PjtMTPmuY8GzCdx3EgYTHtTTb9EmFU8ugLYHiOnXfWlwVk1hBC/txo
C2gI+RwM7qvLKXcZ022jD5wR5HNR9MeSTCMLR2brfAzuSE021B9WpPhQ974OQFJrHrb5z3hJWPqn
8jYpcXDE43jK1kNP8oMel1dKLg4S+Ck7b/wRiuGqRu+qjj2h2SJhtW2Mm7z5Z5Y/xiP+TMHcAELX
Z/PbIv7hiw/KJybYfLUMvrFyeaksTPL6UJ8G87+Au8H2zI3baHA0WLXoQDlj+zwY1cYeprDP2h21
iKfKt56CNA0zD28kULIhm3iQ5e+aN3xZrfkw9EL+CloW7xOmb3ky44EPomYGgPM9rPiCcLhCqDh4
tgBLrM18gOLDdOqDW0+sE+WO0OqmUNmnJ4rt6CAMK22fZ2Rj8MuxRkXU1WP/li74aGun+tBL49lI
BzCn7GRq9sabXjFQGYRZp6wOOxuvvgcrWMMukmtnrDfbhzWpmvtj7h2T1npyOSc25GxmZOdxRAxh
e+ctcp0U/qpvuTey7B4sxDUx5lkeaSAkB9jYEcjQ0EvKvevhsGXUKPPHYVX2WyMJtq5f7BkX4bt4
y0tacuG4BT7Ah4uLngoGPeg7GHrw2q0VqrbJ5Oug6ecaeFm7PgeE7kaZnqyg454ED+7m4pMULqNX
p3b4asCzZ9vEx5UNq5UY+Vcisp0/G5E2uZdmUtEjB5UIcSrK8YNQ4MaAw+2aIy/wUoZZw+HIFvcB
REbT+O9V/Z/jvNaJxzUZkKb3nate6i+u1bwRnOpXk9W/pBzlag2WoiJk2bMJFeoZktNm0o01vtYn
4sthwYOoX5KP7vHidrl7ZAbNFX80vPRtgTF5ocTe/yn1PmqqN8BfURC8l3WH7QXKkskYj+N1Hmbi
alrYQDCmGRgrjHFnPosQLbe9+Tpq8xZxdt2Nbz6biUCCZGhOxYK24nHctUjiBBjsC30VpwPmBn3b
iW4n1ZdA/qwI5CkLbzDPLeItO9br35hC/5v9FCWjiiyMVeRhPzwtfmrBuraeu9cTbVOLv55ruMDf
R/J6H/f+1pyQlXDZCg43fjdfNQF7u1L/OPL+dL5xHGcTH7g5/aeC+eLyaJsDPDW6bkYZMmvR4PM1
8M2ZCAeCfHY5/Qx+88+2/RvYN1YTdK9bXLh5W0eJubwUqdhKGt76Se46ikZc8o5+ZmxF07IT4SgS
CLYh3daUYKa6dP/YCRSFtqPC8ypdMFzJvJPt9Oxqxn0u8h1c68soxWXUtEM/OOeR0JqTZdtlDDY+
d7dvwr/kE09nlBRdHv0YUBPvMw7LrCbG0LQ5tUPHJGAYDhnXVj592onPCcNGSX8N0iVyhjxqOjek
ugE2CD0wwEPTxd8nlOYG3mdZggPjb8HB7+vMOMYIzV2V7Ga5nHB4HQifHMnunmuOr+Yknvk/I+b6
m5mz8oz3XmBOc3nmgD07x0XyUkl91zcSd4fEd4Vv5Jnw4t2oBcFdb73YXliPyXEgtxWpXD+6fXBd
PJ+gYBxJZX0MBkBRr4tqNNW0aQ4mOwTWI6P1N9RO5CZ5NLn70mzOPMmBcwAeDBxCX4TmxHTLnXSL
YeegVcu/OJUh1kTQ0SBmFNdi1VVRv4iwKd0T2fBjW3WXpRl/QYTcc6DNjdsdU4zL1cPqmVi3iSS8
H7OJdNgPmBPx5Dy06yLqjGTnVcY6YUkULP7RcXwmRIcZ9083huOiiq2yqMRExIjpauPHHa10vvZB
8ZZyKujIJzikmp0hELelcZwLA9m8YZiwWVAi/fS+u9Ulu0sQ+l+z5L/yWGZmyfiH5Lb2JeBIRJm0
Rh0Xy2elDT+9YryFiQfP4yR1CbmgYX+m4o9F08LC9F5KSzuoeA5jjBZFMb+ZTHWTA/AEXXdbG3G+
t0mjuCJRq86CpSQbjIYEhlZBM77EwgrdmUCVXwhrpVj9lrBtYo8scjo4G9ZsjA4x+1k6C7Iv017C
oHEJ7egX9Uhw23oaKSuORia7Ksm3VcX+h9PJYMuLDtzao4S6XPSbU6gHi3DvGQWeh7uyeHXiDa96
9eGxW1xktS1FfvfL/pbJL30pIEtVlBlY6r9C1Fzl9WWyuLhaxBkqIf7yOPngfHpC9cB5ZBnfZt//
gGL/NQzz1ZLkH3DpQCvjq171xO5XBXO5nfJozh36J8TjSmrXjViefc3mtDNFeTltuUi2iTffQFds
En59OEjxV833MSgBZzQ1371gPjpG8OMuSNN6vTx5nXni/ceuG8OuBlvWb39kQiZfK6MC7vAC16Iv
rU+MsB9GMKxrzWX2XciSd1uN3iYy5zxL8xdvwbjuVtZOZM1m7vvrYOefXetucgdwvl6MIdyAy2hb
Tw5Jg1okG8kklJviP9U4PjcbZpfCTA+WWXzYWILtQmxx3u/JB2yhY5H0XHam5v0UerBKcLEg4AJj
pGoi8KwCKmN6TFh+N0vwIcv5uazr95Qs4ATiG1GecESFqcw6VbxNmA5ubuGHD7sfBOftbKVhP/4O
sAn9OXgty/JL2NVugeniKW09cujOtSYyUH9BrB6cWGJmJI+BUcBefnXxVcjvHBIjKzv43IKTJFTa
4WlgTkOCCNOOJj2u+gFLmZk+cR7dOHZzUBOPThiUzCiHYqx/SZseS5xPJkc73/K2KT0nVmpva/qw
iF7s09bag6fhzEOACHuCku16GLP9YHg8jfhREgcv4EjVxSeo6Nd5EpHWjSfPM4kWDvSeiMfiBA5I
hEljN9fM6cBGIVuEi2HsnQIu9fR/+Fb9HeQ8z/0qXul+/znnSCspb70eKPTCnhaQ3JSNu5JUrC9N
LFHejUn1VMZ9CDb5oAQiHTu2nnnY6NnxBN5mCli8UIXOhlxEfSEeCaFLT5RAAzzBb8HVbQJ4cNTJ
wk0p/ceQEJ+hwH25vQU9ibaD4BPj+OuSojUXiHgk/avlZWoEgjpU8sT9LaE0gb8+atP8BCoMhxM2
e4JFic5adyaYb4ArVB5mMN1VXKqABFuXIHP829twe0txtK08ynsr0rAVGm18bVp50fr8tam1Yzyl
YW3lHxowxJLbgAPfI0g5RLkvXlllMcg0Kx+m27zYYT7N75ltgq8o1qPV4povr1hbNq5Bks2cSZ7O
2dZ2rEPy4LkBpmYs9TH21JHb2JvWufne7wTGOQn0SBEpFRkyKZGzLKtOOcqUF3PQ8ZnAslPTvXKj
Ye38U60iBIIvCXiCnbCIa98sEH8PlyU6nk8UdV4aTBR4nb00GruJYDTYNZMWkILFBwTJncI0Qzna
bZl0zIBijU8jXfHdl2vT+maJSyKDd2SN61BhVhONy7oFn3vOdMZqcGz3+QhWzDO3QYCj7FHxoaE2
5c4rpWSYB0i5mb8o2hSblzvp5lcNK2jfrNr0i8EC9GJ/oYib62Ha6nSt1JDJFGk2Sb0MYcIc21JK
Y4E8IhT4L0VZYkGftQ96pk4B0AOcGOcZLOgQxzhcHX44KsmdR8eb7nYYZYN/uWVFVdVDWTGgchvB
ceZwwtC481X7WhbBztWX7dyMR1C4YjWXJXQRh0/D5wk0uI9NImKbAtRk2uW61Lw9OyiekxOmr2Y5
jg3GC8A59Ua362db8FTCbnHNimrfcH8Wgt13bv1wUt+ZZbo3Spym6YA9DhuQQeLIbw9aGfANMUFY
dKKAHSMbuZzEgqywNLsg1jamdN6BIeb4mapzzNtYI8yDx+yutfS/6J8PpF1hDZGUeKMzEu8x18Qi
dn2dbUcFUortlIMmkHbsXzEjLQt9CVwAjs+BJCgBcSRU4SyfGmBkp+mvRleCNhQs673Qdb4GPTmM
k3kNymHz6K0xLDinqblmhYT3ojySL9tKR0W2U28t/bfy3cOYdqFRarfGGs+u669mZd+HIDixyqOK
qNrOuUd4gXs7iSx92fcVLEuyCrMZbzzXlTxF7vQ2hLWR3Qxtjjzi/umM8NW6KB2CZ4VFNNzl/GPA
XmEffCLawWJXzWxH+k3bHVGrNk42hz2nijTlcUwUxIrnJ/y1x9zi1VevdZlf4oS8c1GAZhkp8cBG
5Dg29UXZtF5m55Ka1T1tH+/YOvLd8owz+ZaDVE9APM2VuNb5sq8YTYrkc+wxlZvd2qRWBtznSier
P9oFjBvwaNVGdqdOxJEzPfcOkBZNsUHmBi+rPRc1vNnqhaNRZBQcrU55S7dEG++wYoZ6dZDJ9FyX
y1EjsjgPyIou1FiMGTpeENkubxiU9l2GpKKMG8VvfHQkj4fxbHG4zuODi2K+kE2T47Jjjf809tCJ
ZnUVnKRI01wHc9/nLpSkr55N+zAAyB1R6LP238AsLRuDK9A/BXRDsHvmNDJuG7zDBva0mqjnWMMj
YR0VW2IX28sRQMmGHVRoYkXO3ffKSFEVucqneD+kOOa6xwjHhGGfU70MBWeJuFVcb39Zf/E8xGP7
WJJa6xsKsgFMMUUXHNYMi/YSLscSGOfD9t1veyxUJijIJfkseVb4wLCSuQznyd46w/il49JSvDBb
LPv/VQqhxCD0IKadWT1p7VNfXYIkWJeVdU6WZEd/XOQQvWpaDL7DdPh/gdHC5TTcHYC7jf0fEBNk
3uIbnOLBTNufFBG6EyaUAB4N5H4kWZQEx0gCIylB3SGFuzEkyHleRA8cvzUWYeqraJQvsN/56pAs
ulKPxlr/1+rtVzm6JMxQfxEzVdQU5hUdFKpGov3T8xKKNEQaw845R6s3CJ9wWxeDDpqsecrk+MXF
guZr9XE4WUNoDh0AJvmeBOav6c5H6RYXFlhvrAB9vPkSMXvhfVRyhiCi1djeVpI8tb1yQ/6Kj7l7
cF/wBgqDUC/PosX1t2VJPMubimeS/u9WZ/6xPeKV07DVYOW8d1L3FV3/vZ/zgMMmHfQtjnZFt8aC
SITnEitql0IGzQr3qfXY6lsGB1X7jlMhrOJLAomrCTj/DByGF0DqM8t9cHXcLrbTHLOWhgQcxlvd
zv6rCZxaVvs5s8rkEmteyC2Ab7EnPo+4qAhRYvrRe8nqtltcopbVzmpjUDwzOSoeQZ9FsIBhoMQK
YYVHKcBJcoDAT1xPvvPdnmORfipq3dhBjdDFHa3c1suSfgYDp1olJsxbsH1DGNYxzC1Et8YrxaVu
R+eETis+KPfAHKuIV4ta+Ydc1T3INV4xeb14iB3xh4wpBjAq+ZZqGOE4b9KsQHwThLewd0mW9weq
lgBaMjFfS09qDXKVN5/pTXg8AoxqwPsz6NYOrO9R9hRU1ET6K2TbwkFkppwAbOxBjRxjlMhfc5f0
Yp5/Wz3EXWsITvbjQdo0iB4ddxDbn4806wkJcrxjo4xMvOhcICblc8uju63wMmpSs+mfVYGKHYX9
bKVFHdkJzLvZGrHBTx2L5j4eL4ahT7u5s+ZLnfvFcw2zMHRdHY+dq20mMeGAwDsTOAv+HN9J7mPT
FztIG6u2581hqc9YQJgQ1mNHw2ZxSAf6PrqABg9CiwH3Wp9VZC/Qe3HQpDahe1jjI2xFYcRHH+Zp
oolD1oCFrRBN2npn9w2IVbptiPYVun9HE8aWZuLMwXqKFY34vkY5Xmu2nOsdEW/qiieoLSDlxG67
JyrIVa4xP7P7rDhsehm0S/KwnsJSa8fxvQQ+ps/ZGShJ1PDWHVzJirc9oAP8ZotgNkzbiFCh3Ey2
xvRgMi6qAQOeP9EsktYxxeK+s+fDHlZ2qp+FeIisTYAzuPnFF3c0UmGxHovFLh2H5yxDhyxdDe+g
eKIC8ZaixGQpq3xX0ULE3qt3npRuPZcCLVSz1etcjxgAqtts+me9Fee8aW5KZgTGe5AW/bRVHafd
JHt2THWCeE40EC/8ZF2FLl4NyDMNqTHMxeQl5gl5u06Mi46W1nr22ltISpPvGjz7bM4tr0btkfAQ
Peo8qU4QUbyjY/fDaZmJOEKZLdhhQe+CBwiisoM/QwM6HlgOuEGjyEOud3c3UeGygaU7YXvBthp0
zFKEn1cUVRb09ilva2ZT8NYZOBwXiGr/WrvEEz36zryzXMO4V6KMeLoHYTxa/3iegsYB8MFO5u4U
3SUeONyqGmGd2Dh72ThZO11GYF+NLmV9eLGtfCtin255C7yQKFF8EkPn9wJQrfcVrNKEd7a1lXN5
hM4ZLgEWqQr7344UIsjDeUpOTs12BKvU1uultxGKRp0hPXrFcAfKjGmHQg8Pacfy8T3rBCYBhvls
gWK+P7cMHbt6SWqJ8ASiHNBKCUmr05HyMMvwLTjOiwXtWXaas0V3zDb4NFkAckpZNbP6ETjF4Pl4
oITkuwdgh0htTVamwbEaPPyJQ8OhevrRF3G3loHiMBnrq85JDmYfuASArI3nwAXJCrUdCfBJMJ+N
6M594t96ikdkoLF29BgqNASgTteeB9P+8Yzksy00QmN4HE3LYoeIHaJNIr9s8eZVb0lhXITUwDeh
kArju9P7P1vC7jIfWRsc3XdEahI18yVvq01u95EUGAz76giBbAdsC+uQ3p1RhNYQhIjQ1+YHgttO
H/lg/LQ69JrHf5bW0ZRQc41eTKApG+50e9ebnnVEqMWZvVPNYES+ZX8uAfFYpCuwubkO4IJgack1
cqBbAXOPBaGLvO24x4o7HMrW6DAc2+YRdsOML80YnDeWpT7D4fKVPY6Uiylg75adz7agPuB4OVNh
dJT0II1ltc39iggFI1RFiypoZZQhwDQ/c5dCvS55nWv1fFe6weCTxbDh5mh4+Azz4AL+OWPqEzdW
ugTvCY11vjqZfqc27kjLas3gxweWrLu2fFatji/Kf/xPFf6lsXUfd6Ipr9qDsZ002b9BA3Xo4gJT
i/+oMXmb3f6nRU5Zjx4GOjbCQ9D/ywtr3UnpRrbdn8qZzQUH6vdSVbjhcYCmbrXHRbrHPOvvgOOy
K02tk8djcRpGEi4Px6PekaTxbBkFs3wxTFiqvDhfK9f7LoLx5lfBr9K9Z/BFkafXp95/lLT2PwVF
niBtCG86Co8s2vxKZVwzNcHQhnP+ALVxBfrhZbLcV9qizob8LzMJa6SOejZ7QAcVjBXcXBO7SbkL
aFwLUniS2ljuiVSPNHSSxzbdD61JXxQxz1Vd4mP0vBSvvcCLBY/EolpUolAN+I8lZ8Jxgu7lHko+
m8DNtoROtlNvI5epS9/RDlC6zuP2nD/cej4bo0/fqEIrWDK6cuywsamKJD64WsA+2BY9KolHlskt
6vfCNTS2l/jmWTBFDAE3/MaRO0O3M8Qe0XZbVi4Pde3eK4MFBYHInIWb6PdDTgXdyGFMtfMhaRsD
Jxm9p64OXNlWLvtuj468Ohn++d70rw0QUh25R6km5z9hRLcGFpF15lD6AxuXnQRAGfawOUP1arC1
vyZjP0BDw7JakKDAJ3hHHcT0Bg8nTKsGoiafwpoSN1J64zCGmgtZmWap/TDA/RoquerqDvtD8pFw
XLOWDG53XdGTG9Q/9pBefMuFXOqwfeOwScWZ240IwrkRxobbbHlA95QCYFHAwfjAqSyLGRqT6N81
Oo6/GVLH40KZqB3DmSf+6VYvMd//X21J54meuvyIX1KhFni8ykmODYc+VS4mppo8Zpv1f30x2h+N
98DGDCSOVmPJgbSHHLKpZg523VLL0HFU8tJ1g4O1naiO+wht8f2qdDxTOoq4KMhyGUZxpPRyD9Z4
24Jo0HObl1N9GA3gUXPxquvZttTxvE0tSrC3Zwd1SPKhA9QT7Gv8lxzpjskymFFXlN/49148WlbB
gqO5C8JEdCDU80w6JOE1aTzGfowbW93QfkrL8+mFNkKlphcryHWsN0BRDdvgjmNhtIz2l+bjJrXq
h1xXmXTWLDfwGP8c37v7vfqZHysPBx+eb9L6ZiwZXKSBDhqV3ty6/sB7jN2ur14cKAnrVmotWcBY
w05N8VpbEYHVcs5cGUlePLsFvlnqaDT7vzKpw7SlSkpO3qmXAU7ux+uyuZr+HOFE3/kJ1LC+R2h0
7fZQuvY/3ayfKTd7mzyG0BbgqGcrdfdacjCGMKkscP+wZD0Q4pgQbQfdYZ7mhZYpCmYdAyuJObvF
uq8M8It9/8ftcHPM7smutRPvLkgQlP2uUDaivoQZIWgHydgaj3b5ag2xRg20cCOj7vcNOCJiF6JG
P5MvdaX9Bh1/htnscC1DYbFbRrOkTg7SS+64A06GZr7YWkObTRJJxwUqN3fnKbDupZB45FOP13lC
3cLi40OpR4MnQ/XBlndZpwYHnrw6IMu+EIU8zsu0MXXrOJXNQQbBEBrunGzHBmtIbrCuwS5hUglR
irg7EQOPV6XhX5MBA2uKNXykRSwfj8rQXxbmbHpbAhRRs4HODQh9cvBCMOB+u0GOldhnNQ4wtKIo
IvspAhRlT6H4tjN2/0zH9jQL2APd7MDApQZiw2GvCYcFQAPazJ326RevmEZIQGkox2lNrWqUk8xS
LouLeG3WJmTX6tDY+mHRm7A0mdyQh0CN5fHNttnyTskuLbRTXyTPHom6BjhYpT9A+CCNKqgSurcm
gEnww950U7exPaYrrrQerXVJ1a7uxbuDvjPO6aFISXYNz/hdN8JJNnNXbQwPCpyJzIurPtfmjSTP
HGNNXbEqol+seoL+vYBArz80+zXr+k2a8oHM0jz47Fg6agj4PKY7Z+mNzvBDo9DWFvWGW2wzYKy3
thXTSg0KDEQTz8I3GgCODaWKbKtOjwjhSGlUvSjQsw1gwpjgmck2FPeFcH594YCigCLKMSogE5qb
+lkfEICZOBanRWfurhnxP4a60GhBIimaXg1xnMdjbc/n2Wh3jR3vTeM/SslDboeI/kre/ohg4AG8
FIQ0wRRNfLMpi2TlbwbQXpn/QtHHdnLZtWFP9/LpjU3vyVUTg4/J5F9+5jUq42CHKrE3knq5PFXP
AKku7shb3bP3dvXbpjZhj/hsD9eUj8bJyNS6m5Yas9oTx6ZNI5cpuG+c+8iyNi1xRrhN8unW1O2k
7ffQxiffxwqr54ASg+HWLt+96V8MvLJd/pzqb+OQ7Itmop2Mc7v/2DhTdZtxCpOPFhGqtLnoGwJb
TTydAMtFCled/glB/qhJagHBsmS+vx4q+1Ysr2DaebK3/LRhG7A3cdjY0R9igixbeGyTb4+M8aa3
f6bJYsX5jGlf6lrxbjY/uZbuzakIcThNJt6q9J/W7w1tibr5NsIj0BcayxFzUM6i/5F2Xj1yK9mW
/isX/TzEBD05mDsPaSvLiGVUci+ETInee/76+agLTFcyieToXHSf89BqaGcEI3Zss/ZaE/LZr75p
jBbI8peBk6eo2gME4k9dWd95SNF42Vfmdzdp9pJBcWzmxcEDaUShQOrMbTZCWa2H9714MKqHxOi/
tcgSGgNMLRbdTEs6Bcy25BbTjaN4Ae13JGQ9wDgDMSTlXo6rmuufGRsdso9h86MA2pQP6VcfJSUN
IcZUhz6t/h1IH2XVOtk8AzRdSHfvvIhZ+/jBsF7IsTcxbDUtfxdEqah/hDdKa31Me2pfonlBMRMJ
7+RE9M0kcf5ga0yK6BRv27cQgPPEhNEq4kaWq10px6fKYsysipiP9ygv6vlWBu/Mm0/hyIfEEApu
Bv1reByQprSGT2hc3fiuD/dxsnWlVyMe0aRm3j/90kNIwCRtSafTAPPRMf2T0bTzo+9e94hcyMco
Q4EriRlIdWEDCp/l6gEh7H0eGqfSYCDFjmIaiuPWyGlTTLLwzJuNQocZbNwgmA2ilFOrA+imwxuE
8EaQ0wWm/gIPxTdvGql3Gpq7Lng1I4Xek/myvII9HuZE+sNk8kzwMwDbEwllVQmfmPlADr7LGoQT
M+qlpepMfH9tCv+gSuyqF8z7QHpXR8rn1E9+FqVRgxmLPll6ccxlGmbULRjIETqTt8nvqrYeMz41
RB9HGVELWzceFPFWD80B3Dd1CkhGQvjITA+/Gz3COXWbt7xd1pB8wVtvNLved5QehtL6pFntXkUQ
MgpG+7Ed3A9BlcPBI2m/qlGcJHQvWlRdDNnbxf4vUxG3LSNgvQmqLGnh4q4QwWj5Me5j2cMToLcb
KSbG8cFRyMwCe+5NX4ckfcajWdtHn47e2GV7WQ12Fv2riIChpiKoC4KCGiYbnnw4GYq4AMFLTcCK
KFEXZfqltLNvzAxRE39WChskjrAdPYo/WNOWKCW5MvgBAASVEu7NEFCeBDw91aiiM1XW3DRq8Kij
EW9JyV3TidMoip2khk9dip5yCt26G96pVU+ZC5JxxBABSArrZMmAXOTsQ5eFTz6S8vEIt7kPU6dX
PUXI7MQ2ZW9dewT4ft8H+p0Pdfkpmbhh2gjMYzf8VkMYxCeNgKMf1qjJu4TNXWbRAPBzQN0MLWfu
ixdEHwHIFtjsXgZZe0iBscRKcdtG7j0cCd+YaH61+mkYsYePuzTct6ojAkyVML0zG0phfVZmEHWU
J4qaQFUroAE5eNiGZqKwil+ZibanNN7h7Xc+avC853dErjI1lZbOrXU/ABJuauleBIq6r1rvd9aC
M0hV61im7i+3L1/hO3vINA3woyI5SuIRUxUjN83/bub0ppOJDs/s9O/MBwJ6nGCwAjZ0yocf9FQ8
Mrj7xbTH5xaxB7CDTL1ahCb8THuDyCW/Pw9uSR2+NwpWkuxHWCDGKTLmQJLBPvkoJQFhj9G4scAB
+eZrxDzK1gAmti9RYd16ZfEhBcliwv9padEvK7e+B3CNU0ILDt1AV8wlhYG/yG6Be/j5FmjD0QyH
txI8Rw+PDopqQAIizb3xZfV71amfoTRANa32b2H8pMghQWFX65/58GgKNuWnpDFuaH+dhko7eaBH
ch+HCLaYRzbRv8ue+hnl+HKr8igz2uZtoUk6jCYc7RxeR86KU4xguJYN5tajJaIO6temSKHZbpw8
yW/LcaQx45VPfZy8qBIsCD7dTzPpDzZCFYk3JjBSUpvKtfGm65u9aUiHFKpbKDvQmG/tV69VnDr3
EDWFKVyzmq+q1lNx1u2P2gQgyaFeUdTgSWnEs4GubOON+6gDWqnkYKwDQye5V/Mfok8dHag0SH2q
oEnynV10fHeA1NT8CDJuDyL4p+z7bwAh7rXMf4OJ4ejKDXOSGUm+BXmgRJ8I5CWcBPS2+zK+B6wi
bWMLOsNQ/DA0Iz9ZcFZR5oTSkNrwd6FBBwE9ENO1qLPnVtptkGUONkzp6Sg6ZPhay2IwUSA4ad9m
sQssym+Bs2l7RdF+1012J8YcvK2h3EpIe7XewKfQPrYwIMHxD39aC0lOMAkefAuyT14q1w+FW/wO
cwqwMtr2TJM2AQWQmtEl0osClsa0UA6G3PwMCPG9IviQRd4r0hCfCwNCZkHMiwbuF6NmQ0oVuHEQ
1waVOf8kGL2BT9BkBNVPvlmddos12DzoQ4RVEkFMkz1pMYNJgw5k4F//8T//z//+2f8v7y17RG/C
y9L/QGPyEUG5uvrPf8n6v/4j/6//+fTrP/9FydywDEIvWTU02ZYV1eDPf35/DlJv+n//j5ImZVzD
qOWMuQ80rQ5pLVP0lgmWPcTLfvVhlHw2RRrcQj8U9Lso14OvbtH0DZMdA9PcrRwlyRR9qnc0nd1q
20AVnR2v/0xt5Vea57/S5HWKktY0nKDsvJNFr3Dfwgv5dN2KPC12vhmWLNuqIqsy6hfyuRnDzAmO
JGa46FENW/LmLZwjb+XX8Q7ibIR3jt4WmMIu3F63u/QNgPOqhiULXTY0+9xsGvZ1CVmt4UzY0Up7
yup4nzJMeN2KLJZWp9jgv4TAjjJt8rtPrUWDmdVDaThw9cEmNvhvonp7o6l37xbiGISlvqkS/y3o
IB2+btq6tGzKMIxB0abKFoduZlkNRe8J2YRerTgIPBJHCwHq+s4lOB9hEKSE/PG6yYUTY8qWyl+q
IokhlGnP3y3WDEPfM9PepA3+WJofXXQ0/3sGZhdnUjEDXDGYzF6phxKUitu5p+smZGVp3yzbYqpF
V1UKueeLQDHOzQ0SFwdE11HdhcRQW21H+eOQP2gfhufr5ha/0jtr0695t2VD6XkMaWCN3tp2Kikq
itirNfSW+ncIdRG2+HXdoLz0kRRDR/MLH8SOzc6FWxq58LvCdJpb7bY74kaCDzDF7fWtvyfNCB/8
oxnsrhudXMXsjpvvbc72FA5lmmhlbjoR2BTIE9xdFJPhjxALjuJIL33FqSxcbtPSbN02FJRgNXnm
umolo98jFwZU9/CkxTclPDNFYazcsAXPZZI0Mdei2SYjFNNOv/t2SWsIIZeh4Rj+Fw/92LCCgZcG
KEMW17dvzdDsXoEP6DJfigwHlsk7Se9eGOiiXuJOIfzfO318Bo02io0cy/kVhs5TwDjv0xms0Qwq
npXm9/W1yNO3np+F9xZmdxisLwX10cPCKXkO7sIdsPxNs0t+MWW/spg/3/mardk58P2K53vAVrcd
4fDZyF8SwDzb4Jv7y7tHn+pZReNn4xO3H6399XUufjOdDMNUUbjkeTs/HBpEMh7q2rpjQgvZUfH0
S9oaKL4Kaq7XTS3caErnGo7XsnUc8ORj3p3DDMxyX3WS7pSBIJfw4YhInesmFi6UJTRd0wyTfoE6
X02B2oqltzZ6g425q43utoBeu87HlRu14A0tWUEa3JINVUZj8Hwliq0zGxG2umNT6IUmIYNKOEuQ
t/GFAA4qh9XXOoMswfTt6PP1FS75/TPbsw8WUX3uxmHUHX3T7qoPqJLdCEfeUr+/SR+slRu9am3m
O+IeEUGrxVp4yj/mh/ZmugPmrbeNdoSkK9aUKZiZ3YOztc0cyKgIK7fhtHDQJdvn2aZ/hAv8Iy2q
nfRcfwT0tKdOc1C3CGLcgvXZioN/0+71Pf/wg7yd+Q9OLLGQ9icGti19di9D3corE4pUYArioBQD
DaPh4R99T9OWBbmJpcw9mcU0YNdGyrRm5rr7nXoj7Rn8hCF9r9zAJr22psWzq2qmpQidt2ceN6iF
VqM6LnQns20TovMAtUdoI7VXHg7XAQULFVtCH51iUhEb/oq7WbZuKTKvEQ16dXZz9C5QI09mRw0V
AvuagaQt6QFFdIPMT3PSIc83IrO+Xd/kJc8ja5au4OhUS5snMjozvajMJrrD8OA3yAJf7bB6uW5i
yfPIzDYYsq1ATCFmFwUaM1cPDUxQbKSWQUl/p9LA38p1tHZNFk1B28X3I2zA2rn3MZJIjSIj0p0o
h4y9Hn7FNHlQXbz7BysyFZ3oyxSm+OMa3rlrJnNkBsh8rn5k3dRKsfPgOmvrbMXMwgNkye/MzPyZ
qutlUVCBgf3Q2sACDwlJyRDoF919/vv1aMI2dJt/aALNLrNcJEGH2rPuMF/waoTqE2g+OkvpP/AZ
783MXrmiMunKIKnJdLC9M9X4u18Uw8r7s3QCND6MobIYWddnezY2eqcbEieglaCCRC0XUV3YbFLF
/CeGiLJsHmzFtpVZQAzhahlEtcdjg/LlxG+mWBTVWmXFzNIZ0KjU8LE1w1Lm7+mIhLPu967mWIh7
bgIqP5zw78wdUguD3fCffKF31ma7l/YyKrGypTnMAewUw4aOPb+5ftYW303NlHVhaoTeQpmdAqUr
dDvssME4y07eVcf+hqGMjX3MdtLXtRhu6dl8b2xWIwAEXkdWhTHZuu37/r6B7k9ymcdmXlRIATqt
xdsIA9/1NS4dQp3cTNZIPoGfKeduqEXYvM4SRXNiX3tIevtZLWHhHtxsf93OnxdwHhXguBUSdR38
kjn7XqWO6NJYg9BDyuoTksaHcIf6OAPGwRsElVtkFH5mP7PTFJOEqMVtAE7QbPmRON4u+XH9tyyt
2bBl7jfPJ/53lpTCkxQjsWgZjtXTOE6hGpbLZ8uzf183s/RemapC2U0XhrDnYeyQcaAqNTQdadRv
/Cx4DJFxuW5i6cpZPMKWRRAr8MDnXw8dQpGkXDDi/kMN8FlOx50+wmcAsfJ1S0t7xhJMU9dl07CN
abHv3hGYdrWu83CI0L+hUJcxQ2+U1ZG+61rBcmnbCFoUkkK84sWJNAOaqaZEWN5YNM8qH5BgjCLA
ynmUp/M2O4+2wkOvkQJgRZvdbSRsGf42aqJ/j0njQgsZY62aBDFF2X/uxKRdgHQZkyQj44CVTpyc
dO6udUf3aKC3Tudebu6v7/HCyilMqoYCpbHB4Zh5gKpB6WscY/x0gWZoyJjLaK1c9yUT2nQaFVA/
1Alnn9HUO9PEbxKjWcpbbctvnYbK2fVlLBwVm7ulK5ZKKHWZV6ERirCMpjm56b0xWP1RzdT9kEpf
r5tZXIopq6ZucfblP6Xedyey0hF0LMdYcwaoQbtB/pDS1b9uYnElkLjoOqwdMnWE80MPLLO3GELT
HGqbr7UaPiqDiGFiTFY+/KXr54trFg6Y8FZn887txIZpeK2VqQ5Urb+SkvG3NNLvMiKQjS4pX3XT
v4nsFip36cv1BV76D1tQeeF14xrYFzVUS5bwLgb0UnlwL4o7Oov38JUzWbkWgkyO6Py28bcbxO4y
p44gfna0axskEo1rRkGLJwN5sUj/MNANTD+XzMpdX9OiKYCRRFZkRhclR/qeKOwYgeqodPPHhNGN
+Idf/PQb2HzTlQjh8gyyrHe2ZpGVq9hjV6nY0urxV18ah94fP15fzpIJHitZI+RVhTmPEuPC1VNG
P1THHn6L4AejNrvrBhY8oS1MvI1GHsKlFbNFVHbC9ZosoON6rx/0m+JB+Qqx91HZBU79ap6u21ta
EPEUpAKcA8r384jDNXuOOBR6Y5sfwWqa6LSE2cqiLm+uDS2QTnjN2aaKPTtvaKUlwMALzTHD7GRB
nFEjFQGPx8r7u7AWmYqvIes2BYaLkDdA8YXRqUF1Cine9ekvu/r015uFAZ1mzlQfveirNCC3Ar1s
GbHIxpCRkOzNYrL3uo2FvTqzMfv+RRZ3AN8b1VEm4p7iG1ockAPFK1asSw+AFYjZQOpRdJtXSHoI
nNt2qFQnBLGjdBb0qgxjK9RjYXA1jJxTEK94ggXvdmZy5r4LuKzVWGXzLKWdQMzAB8VofYGSkRqs
Xvz9kZMFN1WoZAz0WWcBbuZ6NZBHfGkjQyMSbP3gwTPUlSUtHTgZlK2sK+bUCZhdnlQkhhZog+LE
sa/c+0EW/ixlZBGvn4iFsvnkcTTD1hGz0tU/Jb53b6teMnEJNl1xWnmXn/IDoQhsvDv4m+jbrNWy
Fs6fqmisiXjEJKmf/vydMaNissuOWlIQ7Vcgkk0NKY9qrzyxC7kcsZWuqbgcnOhF57cPC1eWJPIP
+6U8qTf9TbJtDqg2btsHb9esfKaFJdGRpONuqCZuwZzF5ZEeFTFSN6PTo9t0FzcjqM9Yle+70Az/
/tgR/xDNWaam8hbNbm+Ty5U8ZEiclv7YSiC9IvkYF5QUNsyXRX9fs6BXiTFN6MziXexiIwaAWIKJ
l6JH9/gPUwYkXxDrXD+AC2845R1FNqbaCHyPs/2zM6OBb4jR1jD3tvLwKYdFBGC4CL/W2ooLX/hU
Z6Ymv/Xu9LlBj+anGnOj1MegPqKW43cf/8FqLApWJC7QHc9TDYhNqijnJXSkDKoHphThvtiOuZz/
6o0aLWjfG2S4aKD6CFbKchfugpqfOtVKEbwh4v/z9L9bHEgqyXbTSHNa9VcR3JTmXwdbkwGadwTh
guVZ0w94ZwCCVllICu8sI4rHKgXZzfCfZjwriGW2uXx7fSMvvtUfa7oKL6VFwKzPvF8h8g4+q1xz
cFrttrINpBHHDoR0gYDddVMLb4dNmst4F4H/pbsofL9EDbKXHfjOTiKPQSF6oGa+m3D7X7d08Y0M
sl3ed4qaYjofs1DFN3w9t8wGS411GnJlr8XaynW62LfJhEm6SzONhHd+DBCR7jro3GV4qoT9YJMw
Ab4Mi+LOU6T2x/XlLLzzjECzFj4TAZEyy2X8Vg27MK5kB+JXqsFMf5jMjmwY0X9AiuoT81Nf4hIq
uOtWF1dIfEwaA9qJjPD8HA6ZpXplV8pODvCZIAZ0aWupjLQBGr5uSbksHNhT3QiSVQGsiqfk3JTd
MKbeq65wGI8qYM5VPIanpTaOmYwEli4dmjTLAjDmejGCPe9QKrGCIvUf0UI009vBLBREMKJGh6xX
hsH7GEla86LIEEgfTDjAxlujasJ7MrZE3Fltmg1gtmQYGQLXyxhDK2GEafZDkUJbdn1pF5vI9ZqQ
BRp+ncKYMf35u8uMJpqryRGBoNc9j+IpNA998OHvTRgTRgjNBSip5hl1iiakVUUjIVmQyDdAA5Rt
F+vunZua1cqRWLrBPFUmfWqNd2R+r8D1QSbqc6/M8NUmDUzVby5ETIO2smuLdrhUPFOKoMk4i/tU
rShMP6tlJ02bW893YZxHVM3uoXBy/9b/cY8tbQKBsCa4jmcfqNPzAi4n7pZVeFCt3hbGc4zK8PVP
tBT8nVmZFvzuGFh9kfS1i5WpN4265tuEmTCP6T78toaZuNg7k/qr4LyRFAiG7GbPh4L+HOrbhXAi
PYeRAo3ObS2ir0MX1Ayn1MX++tImV3pWhZjMUZZScezm5NrPVzZ4cVO6YSqcsIWn2UzNh6ECazW0
Nnrt5VNged+FoWa3dew9X7e8tFBulyA7IOnQzJmTD4PBjwJVHxw3yX5qgIFDESNWLCDGYZLkuq2L
B4VVvrM1L29HXG7bbezBiUrrblDTN9zm3x7EyQSzIHS6qYxdpNdhHjcom8iDI0ZH+L9GJKnMw/VV
XIIZsWHR4Z4avhQ/5mdD5O0Q+aHARv7YTCMkxq9S/FQ7Bn0maouEeKN8iqW1NG7pS703O7tjsQpk
rQzHwRndJPwxGEF5GrpI2vcIhfI0F9nTyjovYt1pnYZM1Zc+gRDzvHFg7jArugF+xZ3Ypo/MaAId
2sUHaFlPkbzrvuTVBpFhJ37z1qokSyflvenZ9Yvyqmjdni3OUAl2w1c9+wdH0eZic+hxxRdgocrQ
q7Ayk4H+RBQzepPaXyBjLj9f38KlT2aTQCp/UHgXCGfYqeRgNDLZafuEUSH1JnPL7xmCVz0qMf89
U7PERFiu7aEDKtMu+57asJaGFvrPN7r1+7qdpS9DVCg4FqBpCQ7PPRX0ZVXuN4Hs0PTRTqabxCcm
96WVOzad5Zk/pCls2SSqpCeWNssdYz1JNRi1OesMedv9J9NnfFT9fn0pC0b+q8tGGkJ6P8+Fi8r3
2rI30GVDyIGhcEaSQmXlBCzcoTMbs/AvlYtylGO038LxA8D3fdm86UNwABIHpfAKDGXhtDFfS03E
UKYOx7yFAh+7hiwc6xlV+1aoaMrXxsdgDBjhLo//YOsMTeEjAetj1P38FPhBBL1Umg6OXWXqfRWX
491olsOLb3prphaexik7FTY9CDH1O85NIQcRSi4zEg46FPqzVVj+/WDH0rETRXDyA/idddN963Ql
PUqpUX+6vtCF407ySK2Jer0CVHgWQ8k5Q6uDpPUAisKtYHa6NuLTdROLx/CdiZmvy0XQWELS4epo
9BvPg9cTaXHXLvfXzaytZLaPCoM66RhxOqxA+zwM1UGKu7VS1tpSZscissqskkJ2a4IlMFd4iyJM
drR2/XbYgaGDaL89rKETltdFwV7nv7bQZtunRaTeg630KDr2X3Rop9AtWwkqll58QgmZ2IXXQifF
Pz+DonMr4mwLvRuh7F3Dd5rAf0Cf9wvk/T/d1C6ZDtW+NIxNM5/+jzZ1QgfyWskKdc9z43WkWtRK
OB/VXvwGQQvJFROtH/UneaugSr6ht/MWOGu1z8uyJHVCcAj/z+xsXz2vNuw65rx0W+sIXcebv6s3
HYjI/m29LLnkJml2089kiYY2h7dJmTyWDdPDTj6qCROUoQTtuRXdJErKAAU65bd2lpcv12/Epb+U
qYcbwBQZ1SBFmj0yiSgkOxcSMX7aHZvMejEh68y0fJJPyFeS88ubcW5LOf+IOsXLOo54NqM2fnQj
+bXS+3s3WLvkl2YEtUnVMiiqTeiO2SUfXMmtykz0DgBiCE7aG96eHWSzm7/dOUHJhkElclgOyLyo
UUYl1Ncjr1pg9uZbrhiiutUY7UsOaiuF8V70eixvr9v8c85nMQFwRMXSDQM4kC5mT6k0eCjfpmnv
QFcPK7OpdnXxuYbAAxH7XO71XaAa0wi0bvvKpq5kqJFiKpDSXcXgq3ITeVWs7IURZPJPujqAbK7/
vsvTJHif2BBoXqfsY3ZN00pBjCB0W0fJoFtAsC7R67taeYiabmUnFjweqm1T/4MGr0oIe36WpLEt
Iy20G0cJYA9JIADctXEg31xfz8JR0ujjyBqoVo2bOfPlQxJARJXClUDKpptbxEhyFCFgsMi3EbIs
ye66uctFnV+Q2fYh0S5bTUbxqkXO40Fl+vaml9VyxZNfgr1oTtHvp/5nGPyN8680GDk9HR1Pnt4z
B//BdOQDM4ffiqO9R+BpI+2Z2+Y/yq5E6XYXfW2PsErd5atzEQu7e/Y7Zt41khBMNny7d5T8E/Ig
qvelXWtVKAtO9czGzBl0EPJ6eYYN7Qik0t9Kn8cb/Rnhq4N4lT8DkdpBDPRF/4Sc1TMiUAfeEv3V
v0VZddg0d2udpz+Qr8v7C37KAnjGoMbM3dYN889uydaP4OyPkPrvfOgUkXDY1DdQ9oFH3wSPgo23
d/nalbmcNf3z3f9tfHZnTCqITdhgnF5u8qM+TOFJ8Y25VmlTfYUFYa9/ggJs7RFd+srTMKcw8VqX
Tamog5TMGkXnuOQvMk2pDsq5AX3B63fncpiN1ZngjZixQeBbzKc4oXEZ6rGMESY/wljWfSqep82d
Bkctj8HRaXZhbXB0wd2pNuPBNCEMAvN5f6VLhoqqH+5OllsUImpFPeV2xv7Kfoqojh6tRMmX/gH3
Cvjdoo8NBG2OeJWpXZcQHHRO10sp5IdDUUGk3NXe4fpeLqyLbFAl2SCiYxZ3dlACpYMDrhYNE0Qu
Kqs5+LtNHPnWTRdXYucJ+JCuG7ysappiav5SrSJ3My/a80UDuHbUioYyi7lBvuNonbRNtxtO5XGt
qrlwHs9MzbyOkjGCH8h548j2tzHM90Z8D+HSSm649FCfWZn5HSiEo84Ky8bxPim3CHrcZa/WowVn
xnPxNdhBWvnj+g4u+Dn4bRkhp+zHJOIcetAkYzdCSVQ7EjKpGx3oFcLusKO3jbqHcVDZKK2p7a7b
XDgmtOx5HimbGnSdZzvZIjbh2V3C6+iVjxSYdmEUP/iRfdThcbpuauGjERcDF5tmS6hZzU5klGAm
pbPihIZ1H3udsfe1TGOIjsma65YWNpIEm9aYTPxCz2qW5sQjmqg5sGvCuuIoR8Gx1M2fjZK8ZXl3
6uB3uG5u2qPZg4BXFFN/ApAS0M/zOGawRJraklE7iH6Y1RPUWyvrWXpy3lv4k9e9axjIVgHji40F
yJS3407ehAfjlD2Nn92de7Acd9OdtM/212zNOS6uzABrQ0A4fbRpo9/Z9YMuDqHAr50B3QHo/GGc
LFZ8/sKpIH4BYK0LMl/el3MTLdUWHyyt5pTZg5gUk5RveaauXOWFdZwZmW7Bu3XoEIZXcgkG30qA
LKpNfBdSdb5+Ci6ZD0ir369ktlmBJbV90LAS6ab4Lf2U75sjYoV3kOY0X3vAfsMp/+ZF27UK8FJS
P0WAim6AQQD6Py3+3eKg8rSZCRvp2euWtClzGAyrWL0RdX0rqvqhd8cIkrTkQ4IAdu8HK+nC0tYy
/AEb0RRbq/PwOha9hBR6pjlFm080iKPm3zRj0qzUOBeuNDgLyvccFFhv5xAmhBr0Ki8x42VvEBqp
0H3IBnxFzWdczsqRXPCJNMqERZUO3yHP3Uepp2OcAKkGciEg+3utoYIdLRpn7pqjmlK9mec4szQL
JSuIPPuuz1VHlN4Iv4kfHkYg6Qc1dKVDCUvjt6YZrI/9KKyV13rp2pkGzpG+jzylwOeHRgksX01D
OtG9DlM5wuU+Cpvj2oDG0hMKLEL+L0iTdQG4h19R03iqVQepzCOy9E/9nXGqNyN1tODncCet1JiW
vhzz7ppCokdiNB9EhS5fR5oxRDwa4kIJ7qcq/JZEz0lb7//BZWc8m0oqoGHgKzOfzwgHUoERim3D
U/I9uOmOxUNrbip9Ox4h3D/2R+VG3GnwBqUrh3OpnjU1fKZyz8R2MrccDkqVKKYkA7Ozjsq+OEpb
WM8+Qjq8DVYne5eCuvfW1NlT2iitWmU11qLkJY+iG6OBfx2N3xpdT6v/Emj+pgSUFLX9LtDWMO3y
wv04sz67H2kR2VqdeooT/Laeht/yffEUfbOfpe/RPZikY/7cPtdvv5ubtXdvyZeDz4RtVSOAoJ09
8+Xw+DM8iACfk3/Rnmwn+dCeagftXO9JO423QrodTghjPsorb8jCrTwzOysNefmY6vD0yw7Eg3Cq
Ivv0rMJ1cf3sLm2qwvD/hB+aGGVmj+FYM+WkJa3s+PKjWiOPZn6Uqp9D8WI0L+ka9mrxAL23NttJ
i7aRkhYl/bxmW57Sg3drb1HuGXb/P0DXpQSSEOzfa5ttYB7aKlNUWCtp9Y5wQ7TZSdqjYbzLtC1S
MlvvoDR/70rPbM5cgembBYIDwGAoFTAEHB8G+JittRbswgOIFYsW4lQ5hF3p3GHT+lKBRKWy443x
x8xn/DP4pbviUPjZqTJXOnALj/qZsVmoLiBwTWxBE7bJfgoXXjN75aCvGZg9P37NJ1Q08HJS/tW0
iw0l9ZWYeW2/ZlFRmkiovCNE7tQQmenuj8x+VasKmmZn4hm7fqP+bP7sHZ/G2XkGxPTvC1xX6nmU
R6iKp/BenpK9t4d+ND0ghFUd9Cf3xntF9+SoHLSb5i7K92hoB2KT3Vz/FdM5u/YjZvc6qVBmrnV+
RHiC4hsOiuAk8QxVK2YWH6CpZw7gCxziBexLk1ypCjNbOGDMjto25krn+/x7uZm4LtY88Z96yHxV
dKqozUyAtgtir7oOdAoYcBVP4A253aQH/wWOOsg9b4Y37yk6BrcBTY+Nu0G8jPKm+wHNLyQQbus/
TGPBIfl8fZsX169bzJMR9sIHM/efGhQCIJxkKrxwEDY1wkaRvq/VHLT2iP4usnVuuK1a9OtfjHh4
jPJ0JcpZujxkmYAW/mTSc2oK14/GqtF64SjF7zihxukPK0/EUpkRgOm/TcwdQFyjxFJhothDxnwL
GdIuobTcUokrP0yeO97qu5V9XQjezmzOfIKBvaRMsWlB1g+2fmNAZGJ/KG/iOyiIfyJNWRwgX873
6oozWnp1gUwKBiOmqZJ5RBVrFvAjrxKOVJyC6jEn3G+TYG1Lp58/P8gcGCJDnPg00XTuwFtoOz3J
8ATtz6lWr96NNy6lTW1TnCjOvxorONDFTziNSDDWpNL6n+fuMOxbVWNLI+Pg7pN+UO/8Q/Awepv4
rt3DgkMxcBNvS2nFFV5+RPIl8FbUVPGDF90jhOkaRjAsnqkh2PsjCe+nKpxEhVf4YNbszNy7hrgF
+gQGD70N/yUI3lA8ZQxYVoGxEuqvWZpOz7v0ui1o3+iRyVsYfhYTSWy/rcZPQ/v3ueC0cyAXSXIZ
a5m3FfRQmoglWJFlvuRGcRdqfKVJ31KlM28+4txXTuTlC4nBadSEJhI9+XlK3YZmzl1QebTKU2Z+
UOUatY9J5FzeeHix67d7cRdtEM+Mp4E0nNNCTiP2A8PS5BF+ssvNWws+2rjifhfVine8vM0s652l
mevy/KBlDA5LPsM6hSpuEq/aJ9lKA+7SB9Pmox464WkEfYNZ0Adg0ay92hROBpLB9o2N8vcZ+pmF
ec2viUPXtSMaiSM6GPe+p4lP0FV7N4U1/D1KEVMT1QvlK9CK85MQd4o8VoGCHgDcqdEnKMFXvMLi
bk0nG9wJ4fm82lCTr1ZhC0IhEftOQy7dN1fO10KJdFrDv03MHILUM69c15hgkmQaqENdUKKvslXh
XzyiYEDzKH4zT9ln6Pz6x+uHe215Mxcx4u4lVOJ5uaDwLSI47rPn6xYW7ir8NTR0wM4wFTZvjHWe
4XflNBJBp/wxA3hXJe2D5EfHpBIIpyTj63V7C5cIe/hpgABEXX92+53Tq4LKCoxe5bHyy02Yi82o
qsc8E7vrZpY2jn4ABaKJmhPWi3PfWvk1UqSZRSipvdmtuwFeunYuput+/uxCXAD7BIcbMOFFoUuE
QrRqKqZIptmLvT9FMlvxAsPMAaDd4fp6lraNyiHulDwACNdsPVoDhYg0DMJxUXJuPGXr6r9s9eW6
kYUklyX924o+q8mgt5Jb6jAKeja74PuwN7bRrfUYUHrq/W3y2D/4t2vgtIWg99zmLHrpW8WMXNg9
/4wstKfi1tu3G41CHuHgw9oA+0LR4NzazIczLs2cj8DacFufoltpC8XtrXEgfd/5x5XdXPpmNt+L
yWmeX4Bi52dQdXsvjF1jJC7znm0qL1v10Byjo/KCcEV0MtAL3Ye3a5VKZelc2jaDfbQYiTrnrAMV
DOmUYczJrHyoT3qyRc8JWRXY2Ilogm8EvncljH3xs8co4zeEC00Ki4/2aa0tt9A/oL8zMcFM85MG
w0nnG1BnoioSmQ2I7WoMNo0+QMVk1uorjDrjHviauU99Dz2cMIBPHBWb28RAueL6Z1j4Cmc/YvYV
ejMRMcrLo6OmjudlW72+b4s16MaCuwGCS+2E4SiIQOaTc4Efy41eyaPT1MDxIz9/UfV8LWNdXAn5
Kt0QztRFybsfbVehfzsSmf6Qab2ouYfC2Jfr27V0H6c6F06GeEql1H3+0aokdV0RqQO0v80+uCmO
02lpduo2ASOxxqS3sG84zmnAgCE5CkMzt9aZdqx7acNMso2cHSPK48Zyf6ysaCrNzRz1eyNzr5b7
UScjPwz+9TAexD5G4mYTeNv6M9LAm+EgdiHUnfkrVI/x65p7W4hOgfPQKaLrM/kC9Xw3LakamnJg
xDtV7ruuPfaKizqwsZPVNeqehY4I13riI2QmiEfPnn7Ku5d1MPXA7RW9c+K6RkNC2Qfjaxn4u6pB
VNhTt5oavahlBnCaCVK0CfpeuysjeeW6LXnYaW5+Yqah938xY9kECYISHruNMOWmHdIvlvbcp/JB
p55g1voWvMjG874MyNPI6wNwC+GMSYrD2BF0eWAAZwcqqf0Yibmwd+J7l5qNf5oqw+HB3tb74oRs
zH4igGO6YHf9jC1cTZIP+ogqqBgapTOzqV+0ZTwOnWNkH4Lua9nEm8L7et3GQt4tvzcyP8dDYPxf
0r5rR3Jc2faLBMibV/nMSlO+qvtFaDMlL8q7rz+LfXDPzmQKyduzZwMzGzNAR4ZIBoMRK9Ya4qpQ
pnP/S0TpxKKUyEcI7fypndjdGfP2RcBrWXI805jrGZxiCylyeBaZor1AKWjQf2s5jxuD6xtzLzfA
raptCTMgXyaFHQXQxXkSIS7+EYWrozjrWzWjqsDzbivjufqmzPnMEiiaLMI6naF+uX6Oh/a3isZX
GiQndQjQmHX4ggJbD4orm8y1WIOimDQpMG+tS97Rjom+hkD6yBs7+5m8m3Z1Mt7Ht/6teLNeOTto
KxpdbFONie15NC/LEGMHTXtyGs9aiLJiqJRQQ/GR5DmrV7oVUrzTyF3fTcuAMaCyC+L/m7S/Vvuk
XKJ5OotPSucVj0OQuGhrQrz1UXxc98XzHGRefNZ4Hm8kQxTqDW4uOjqKPv91UMxKEdtKbSa0iRW/
P2dQPgsp6o+6msxAr3n3P/FG/LmyxwRhpalmFaOx8NNMTTuThHMSV74imBBABtLU1eTB4Jik24W5
3q5M0p90EfehZaclCYbVz6VpfdaF9piig3rfqy0TdOlA9QKqkhv0pLJkS05qawRGwnKaBCAXqeXc
GxsbhDIh6phgR4UKvahrL3K5tdQEvDVnwDx+5Fl6GKMGokHCyexLToVvy5tLU8yZzzEdqhfQUD6P
MSos3XM9cJpcm74g40XRGdQQN+D/CCTak7ka47lTrDBqZkfLuu+KGgdDO3NqUlv7jaaEIDym7Aks
RCcB3D9fKgkrA3I7KF5NifkiQOBz6s1dEgEhdH8j3JqjgC1Aaf8UXEBec71KcTG3cW1hCgVVt9Ow
LLtUqA9mqz4NPXTqMk2179ujx/N6b2OkjA5TAgWHBxQLmJnGyMjwhaezlEKFsoe2D3SsibZftWHm
HKMtUyhTAdFK6Q/B7XztWgSyh9hadCCEiQQR6dof9N7D259jZgN5AAotjIVgrsYAwv4PJv3iuOpL
NwJzJeEWp/oa9toCi2E30Dwa7TmrJNOfBMnInhPTIMJzo4nWZ99GP4Q62q3plOShUbVSEjSTRshD
ZqBaHeb5tDT2DIW3t3lM0tq1hqZ9ur8QGxclEMWA9FDyIBGfhwlsIIeNoG8LjCW6gDLuZ8hsAnAj
vC+NW+6g3mZXb4Li3jd6e1CvbTKRrevGqem0HEhjZYAGbWJLEDu8b2Jj1bG5VIzqovet3pC/R4OU
VkNctGfIhHlTbj5ahbmXhPnnfTO3EQEaMcCwAWGGg3qD7FfTeZgjtPOBZWu+INb7YkbtG7RSPWEA
Ouq+rS2X8G5DCQB1PcoXer2R+1YswK4pNGepTM6Vsb5CnxCylc2P+2Yk+ucwZxMcOzgBFNyOijWz
OkMexavYdqB2CtBICCyfxCiBmbWtu52r21BEeIBS3REavGc+fGjDSaSemL0B7Bc1PpagN1liq7Wq
ZEBpYYAeef8AefAHZRB3HCflWycxboe6PygPQUvIJvZG24yDoLTTWZlzR93LXubHqm14Wg7IKgY2
64D3lNjY9CBZAWMkgjng02zC3avjKA8DLCZtaj00nRLtYjXj3LY8I9TtiyAEQdkizU3kDELUC3be
gpJJnHhaIBubnlLRYKwD97mOua9rIyIp9USZswETfcZkz7la2oWmYPoiGl71vFA4d9MGtAq4bJSy
6cgF6hZstxWd1bEEgRG+XGrXh/FghPlenRyh9qAbbZOdCHXeMPUjT3y+v0s2vualYRbK1oJaQojM
HI8I9Z94nNwI8Iz7FrZujSsTzMXbtPGUgzEQvu10NM0nyHi/Wr7w3D5U4eR3B8lrHfkB80mY0VF4
D0+aEDEnHV+WTnejkQ2GRCZhmtKxBa6G4MpyoZDhVH7zj+V1Ln2XVU//pmYi4y8w3qPOjVEWlm6y
KDXIwgvmeI6sjwV9bGQa6iHihcnbqpCMFja4yDSwq9Gx2uvdqc2LqEizOJ4Bv8fNa3kZ2gRNXwFW
HQ7oVsbSr/truBGycAlgPB9VQvwfdkQa80ADZIVlaOaWEcUBJF8J0QXoP/LGS7a246Uhdq+IZIKM
ljqel+KXvHz05vt9RzZKhLgokafL9HqBN0wuMFZVOxMBz4HJGd3VLT3JTtw61ALsQm4FbeOauTLG
XDNgIAHpe4IxKgzG77ugB9wpCcWQV6jbqEAg2UDFHCgKmp+xKAqpxthrKQ4D7EweeabAFKiPAUVB
IcW905z5EKSthbo0yURhKVPFaYTc31mUvwvkN4HuJGeltvbcpQVmk+edAHTfPA7nsrXVABTBYfmG
568fvw7u5MogpxG4BJpbYf/SJvX64m6phcqy5hwqqPm6G4pfgLzb0/xoQZrgvnO8r0d9v7AT58W8
aAt8i/ufcyvbMpcNfStEXHrC7PMizZLVGLA+iXA0ImiYV1EgQGm+WyV3EFSvg7TDfZ9k3sdjdjum
YjJUF2ESE6ng1g2MFz3QTQfKszL08I65N6N8MTpGAHoPoDgwTr7PD1rQ0elQWqziZSO8DcTc4YI+
Z6YMxijQNqJQtTzFqmwvenDf6z8jg+wFc/mhaQy4WEqo1LXGuMJKdEyftQNmBlwovH4zPPmsfqoQ
lnbM3a8g9fJA3OkA5FGcmOXKxzoQ3Ki0TQ/UD5pd8SBHW6EHCTvKulDLpVOc1z+rJ9UiGumfxYjD
Dp27yVd9/szh5kb+jxmD6bougJGUhdIP56oHTyUG9+P8X73eLkwwV0JXD1k99zDReRBYd9DUMf3e
hma4Yz6IYeQsT2Btu7+o2wH1wiYT3Qo0xFrDgM38S32qUYhX3AIhtbdNya7e/7cOz4WQ0m91s5Mu
jDIBLxLUrFRKLFm2iwItHMPWmykojS8ZSH/+PUtMmEsto4qheEzvi/xEUSF4v6OaSWMqf5Z48xhe
uMXEOmHQMfqf4Vta2nMynEzl9yz85qzX5qe7eOEzNtoafFJzi9e2aY57K6p/a1CtWYA3sHUt/VDx
MHYycD6Wc/kqpDxyg424d/WeY75mJFWSlbUxHGySB8uYnzTS2pgp80uleLvv6MZxuzLF+CnmXWLo
UYotoiWOoX5WK++0bXzJKwvMvZEtSUzUpBjOTakcpTjfJU312q25Z4nT4yJCyhcUgrtlNV+QAfKO
3aZ7SJrBsYFk8yaPyVIwMU6Z0J/VJ3VfPDan9CH3Er8KpSB/xUhWf+w4j8mNhgaoBC9MMicdxJqN
GWlRf5aDYjceoLYE3AggqF7tCcfZEw8QCgyHsPXvLyRdKOYEXpllzvpiVsWgyljIKD4m4rMlEBtF
Y/e+EXrh3jPCbExhEfKlbVFoaJvMyQjxhygN9HYO9N70OotXHuT5xGxOJE/C1BGs3lxqr2Jn7Ema
hEvFm/XiecXs0D6fpXlIYWbRrKOyjB7pya5ZG38hnS9bI+cjbnuFghRt9QO8xGQ1kA2oOpy5HuEr
BYTtd52+S8WP+wu1aYMOD+CylvF3xsYwC1YFnhb0eJqnwSS2nBO7g5jZfStbVS8M5qGsQSEt6k2Z
eFHEjkCWkR6v2V0PxJ72kq96E8ifLEcK1tYuTkkYO+SlPvLg5FsVDtSM6eAaZlhu+aZpiVoBBLVH
5xAK6IcpUEI6EDLutWByNczpJXsQGu7uu7wVUC6MsunJIHVpPApzf5ZQotagxpJyEK+b35SOO+rA
ksuUMwNn8CL90yOUvDHE35/14/oLBZvD5PQH8UiOs+lHv5OP6GV+H5/rpyXMjiqPqWnLPXQ0VPRF
dQjjshU+SJRPaqpV/Tkpaqcrvy0xpxu0gYiQQWX8fxbYvn0j92M8GnVPxw9AqpLu9R0+ZADU2ZH7
it3ISq5sMYleUVdqBOgRvNnNLooL59KxnMmXvGrP5yTbDPyXnjGBXxQBblktWOt/Fci34gf1LfXA
ZHFIvjp3cccnzKWfh5DXtb/l8UbbBH01VIiA+EU7kjnrotRFGBUtYNfXg2q3eIDVHY2wcfTJtjzh
XTgOhyzMwty33Pin5uLvL7wfsRFvUMq30A/F6qKqzzwO1miRBwEjs2ezz2zDfO3iRzWtOeFm04gC
uBcIKymXLnMy4gXACHTTu3MmPppjB33joMRD8P4B5xlhLoMcKvINeoXd2QAcd8kyu4l+okPGsbJB
LAVucjoGg8F00PuzYwhWlItxCg5gWp7VA3OvO9ORPK87KRROqlt9rVRC2U48lInRN3hffMp3VD2h
Z865jTZO/NUPYXZtrBYiWSf8EMl4TueXSOV0y2V6yJicAQbAl2ehig9/me25QMQKLGp9h6dBvYsf
2vP0RQEtXZD5pROFRhB/G08QnA/Byw0yKd643tbL68o+82g31RHTzWvX4XgYZ30/7sqnHNKXgKs3
B22vOTNk+QL1+f4u2oriV1aZA9FIJJoUC1arw3yAsisee99WSLWAExGxwHivPPEhOy528cSPRBtb
2ELdH1cI1HVu23iZYUXqOOjtWVB0W11HW5oMZ614J2WrDI/uMLDWOjhgUMllVhYMheVopUtzVqc+
gEyVEwNMN4Cjq59jEMBl7joA3WY9CBqgS5NmL8XXtMp+XHau2EeOSuqXqn4ouRn4baVKQVOeTmOh
ZwTCZiZO6KO1WtmikXP7uWAYegiE2NY6h2CyLntfHfNT9zNvCYeP5qf0yFl3elyudztsWwrGLxAI
UbZn0nBwKsdKYUoEJSvNz73mrSRAE02u5Imhlnkir+63AXS8NkjP90W60BmAiGQSDNJ2hOJCjFT6
c8lFNjA9T8ZO+33fQxr/bh00wNEI7jAJhMvX9up5Suuohb2kbWwxy5+m+Dco+L7n3Ei8cXIpeBPX
GnYyHS1gzlAtoVHcmVF9XgKjcQcvDsHuTOte6S4Ki9Jd33XUvpvwvoNbXxTyQ1AlQLMO/2SXcFBX
pYsEmaCgL/m6k3rzQ+QaTueqfunHZ/XvJwjB43Vhj/miUiaJkZkp5AwR9JPqKGHimygM5TsgOwDM
ohRYvAGKrU97ZZM5IlGz1BHIzKiPk9f+lnMbBBee9pS/JqF6aIPImz54iO2NhJ06irYZKCIptQaT
jgFeSKq6FMlZ1OzJM/fVt/6sPORvGOUNyI68ZtCCOJfnhvcip2eO2bKUKA1AKjSacN0ycarswdFT
NBPBDWT8MnyKaNS81qOHsg+qgDvqQBfs1h5EIpGQAWzHgsZzbZEiIR2oPWzazgb4GGwMgz+kf7rk
JTIwbqpLz8KNTczdULoSsE+z1Vl0TvoyBQH/udsLiV3sJF+wSy/fJ2CwmltHO+Y7qhHWOrWjTDZv
WPv2xsHKAtGNGSM8G0DVgl93EYTSISoqrdWrc9t/Vtl5aZ96mbeKG1H9ygZzTIrOEDMzhg1IJCmo
jaPze0KnXnuYH6DBeTZf+vf5xzI6pZ/6yV+D5BQFOxa3qm7if2wkMpp5TbVZrs6LZDj9WtmNxWt2
bDyMoCaDIhX+hi95Q6rTqrHQdwWpcHPEoQXKsREhIAsrJAjck7hxS2E8AyAOTPtD8IVVMcXdPMkT
sJioUclfeRjvcUV9Dq7kgPzRF17/PqAqaCeCsRCJAlX/vN4d5qgmMs5KCRi6HiSPdIyiDw1HCVan
+Z1zGb634syVPWan9Ms8lCAcLlHfR9vISqD9UvlrqD92vhGUtW0UNnHl8N8McIBWELAmQ0czHRGd
eTsUczFlxJBR2Vnr0qmkuAirJKk5ueVteIEVnDbwhFJyQpbgz5jwSDeTsT8PcmVN7lon4ytRkiLl
XIS3Nz10+CQqMAMOCsAC6Ca6ONRNk1l5pSnduY1N3atId9LjYa+06jFbBp74EI3B1/ELNEsUCYgH
O1JXNmezuijXWz3twNdZxuC/q54TEoXdlH4oNSRcNZ7+xcZHxFMRtMgo1eJByZ4AYmEQROhhryLV
UUyED31anfv7/jZgUeYoDChSeCO+Iv3vF9+PGIsRoeXTnokeuzLSpt1siLldGmpQJCUlVUtFV+1K
TqDceHBh+pv+hQEJaGGw148aV/NUKXWC6yd7HDzze3xKHpXDkNsVSDVdfae+lLv8tXrOvzU+9ERT
n1cN2Hj9XP8E5iAkURuVTYSfsOzHw+DldlzZutcf8ocOZH3pUdypsUt2hdcGsc9te91Gt2vrzH1v
5RB+bXRYp8mN6oDG0TXBXWxgFjX1uWXI250Ea6BOpEpgWG9W9ga6rGodmSRBGdIMVld3hN7uz+As
drUgeTBrDNj8i/h9bZOJcHoyDgtRYJNiTsjzEIx/eG/AKoAeMG+c7zYOUGOA6ig4nYC2MmkbMJmZ
qZYtVAysE2ByYBBXHnWMjMljzblm/0wGXkcBRDTKt63pYPAAWfn1kWlwL+bGTFduX+z0oN7lmMlw
RRWsdnjFPfeZI31P3qNf0D4jtf2y2JF3/8xuLeblD2DOrD43YqPQjdt3tS3XtR1rnHrIRpnw2kfm
VbOQXoFqB0zIgRm0r42NKYLKj9zUIQdx8Wek/Ps0saNnXqXnNkmjhnWgx8FnDlpzJucflkKbihKb
RjVqO1GIQ/TndOGibLa2y6UZ5uzHpjVpQgv/VNz18YMWaj/TJ+OkHcudntqNX2K81lAQDu6v3Mat
D/fA04exFsy4Q0Dxeu/Ew9wLZRfTsCeiwjSd/gAn0IbWP2uP5r7gZz9z8+7NDXNhlbkk06SOpXVJ
EtAExiEohUt7kfxh+jOzLbq5nyx7lPD+ngnh2lcmo8LUoGCVKnxtxukQiYKf8+ZE/8xK3BzFC8eY
EKOpeYzUJU2QREWB+JaH60OzT736gyIlhL3s91762u0ahNQhJGF7QP3hg1u82wrlYL+SaWKAARI2
uJbGNKitmAO6fZC9I6huoCZmQM/9VAe8zs7m8UCSCsopvBZvSBLAeroMJZTazsZq2VYrO8vyewBH
EWebbnr0HzNsA6k0u6pu1ywBrVe1M/x0r7r6GaWzP7ySvIuY45PBnIlKHfVJFmBstPYd8ar8s+YR
IN0+PLEVL/xhDsBkkbKeWphQUcWmiEQKC/r/QJjQLc3sR9wIyNQUCEYiL2Wuhh7j3lNsYcsnO+ts
fdK2+hxWtTf4VlB46uomb/dXauNkg60HQphg/8Q/2emeRABnrZm28TkWYkcUEqdeXu9b2ICOIkGT
EJFRLsRrjAXBxmqfjZJcxBjosU6FkYJVGOxA40Be8nIFI1FqZ/1PTa7dURxPRFwfptriZIsbOwQi
sJgOhjMYUv5TDLtIUmd8gGGuMwwb6p1NetXG7Jm9cGt5t+k9PEUjGkUflPKgb3cdnGXwbS4lsYTT
pGAQEGQAmnY2JHQBVtmWRB7l0kZ5C+YgAgbSBxl1YDYFtpq+TY0IZ/l/M8DSa8DNHOju4MaP/9tX
mXr7X9R96GwEgCYAASvI+JmoPBSjXLSiJpyAK4P40upolZ0lNihyvxOqXeHi7dkGxVudcYLK7RmE
Ydj7IxuBmjeF4FwsYkQ0sU+tQTjp5UMJlcVZSfapue5ic7GtCpyqpLRrXeNM220wWuiQukeBC7M8
4IBnT0gt9rI2Jo1wKtvUW/vptal/JPLkW6sQ4GHiihkEJXLNnVJe/XLLYTxIMaREeddA9HbtcFkZ
4IJa9egUr0uIV6wjg75VFb5XlummFahEZiVY6sK/f15vH3QgbQKDP96pVOuKHamoVSXNOoEIJ0Fe
XfC7OmkdH6Qu3sVp4WJ80pdI5903eXtukAtjXAQvSfRVoS977Si0Vpc4g3jeWRINV5irQ7b2e4xp
BWPWB1HLu29vczeYQ+sEL3CMNuLZf21uMtXGIEnangvoNKZx4VQpXhjJ6MnjFN737DbwwBSeTTgt
0OnA/rk2JZM5TuR+as6j4GfDg2ZG7oQ5w782AhQD4CHQjscHZHuPk5jFfZqNNejQ4p0lyK5SRX6c
dRwzt1cFzjvUf+lXo4NtzMFfrba39KKqzyQrPUWPPTnqn/7eExw2bAVokMEn5tXQZ127rmVcn2Xp
c2onV5Be9a7hYE821gSHBXMMmCUDzT1bqJPWZhjWXCXnWrFjsbalSvCrZOa8gDaOEdaDqqZQphOU
Va9X3tKTrkrEkZyXyQR1PubOQYSRCrm9VHJglV+1xL0Pbve1KYK3DH8DdodOwDMmmygujQjxAi2d
z7V0jIfUG8Pqp/IENIijvIMsonKiZ176tREhr+3SD34RmJXObCRTiKJTYZXuCND8AM63aP0EEcpj
JxLXqKTH1TB8mSeteLuS1DCOF+AFym15q1JMIiCxiU5ihUagPGAKtrdVgcdxvdErgx06EohuM64C
djopjrR+BmtNdKrVdrbFXjNtSIt51Sy7Wmx6Ztp78STtBNkK43pwpsjym7IEdXPPKR1sOozNSzXS
QYnJZrqLaqbTGq3RSVqGzu6mAdCzPvtZRCDpuH8SN/fShSUm4VWEPklR8ItODYk+oWr6UCWgHxIq
jCGDX+bf2MJcNAb5MDXIPn+EeajkIZqjUwu2uwxXqbU+CcqrkfCUfm4jGNaRqvRCDgpTYCJzJke5
hAiwCkPpAjqTbsVLHQPgzn1vttYIyB3UkECViouUSVPmoivFSR+jk9lJYbKQ47Ieqq7+L60wF8ua
rgkqBLCSl3JjQ6I8FBtDcwq14OQ/PHeYjWBi4hd1sy46CZPhRiOxC5iphZaz325TAFxglOQVdBM0
u6T78SKGVIYO/QMBZjqr/2hJ6SR1WdlmFVvgD42+KWBU+BfLdGGQ2QvTrM3SlFGDJJZdsQyz1QTH
QTMTzkWw8f6hd7NliiApQmfIYFyLZxPkfWYencpJ8bMGNEzDJAIbAhGyWHuq0+y5ItASnPp0V6/z
Tm70fZWNf52I4EeAmQnXHoq4N4KwjVbE6EiU2JWz7hLSxraZmMGcqhxoyOZ2QeqIcUfa5TCZJGGe
IMFDoE16akThn7TTXxW1eE0F7b80w1x1tSYLY1XCzKDUeEKe1P5ptHh7kucL/e8Xe1LOMfNQDgl8
KefnHDoVUyEcO4WXvm1FJTwaUX4GbeotYao1tOlQSoJ1IvGTWfyQhK/7O33zfgaOEMBF9FxxyJit
3uSFZREpRV5gVSHI8k8xRl6VvErtYsiIo67Vq5aIYKtpV9MhPWid7/+Are94aZ9J79dcECH4h8VS
pW8Z5p0m+WNt/r61RhuF/3GSSR3LtEVyvWbYEf30KcwySpQLeKS65kHVMa/azZxL6za/u7LHDoCD
cDEj5lhEp8pSa7sDgAxPCAiwLus7VEhdyIN+qDPJ/7tPqTBh34pj8HJV9HhVBJo0AJ9P35Nu8P6r
Bfszu3ex8UEyIdRkwI5s5NcsAzZzelG4NL5bER8CU6h5InWjpfTr09U0Qg8ogglqyqmBbu3aeLNC
8OAU3oRumG0IV3eckL910DD1jUoUqiXA8DLnOQe4QhvwIDi11ptU/l55XKqbW+Liz2cCfZ4kFoFI
Ef1slTtrSVDIAP2ckulcAxs4gSv4/jLx/GHOtZDoUi+u8Eec04dE6IDBWaUf923Q33xdkMQ2v/CJ
PbugGurWGjaUqXcyA6yichhpb/OqhPcNbTrz5/qXdeiSsIg7tZwbeRYM64Th7yczzh+TaOH4wjPB
rL+8WoKE15h1UptfA2aTi+j9v/OB2QDFVHVd2+JjCe1R05+k5J/7f/5GVw2rcfGRmBVfB3OMJvQQ
TuWX/iS+177ycxbt4sNwarAP7uRDve/fBNd65WkJbX46ML+AYxYPoBuUBGknGdOkmnWa9TbMeuPY
zuu/SDTB2PZ/JpjMIS+B4U07FacTxGkrGPGt5p9u+Pu8QUIlDe9FCSIgKOddB51imCdRL0zzFMkE
oNy1Vl2Q75tuMaT9X9ecUeum/J94/Itgvmf8AaWyZTXQ2gY55OBIZedDOxVdUC5X+cYJhSQa8H5Y
F6DxWDvVCBi0qQ/mKX6noybkKcdQBPo7Hh0BKV+owgYIUDihZwP7AFzVhVW6YS6uiJb0iSCLsKoG
aQguQ9G2SjsrjvlbBqHRtzhQ9pJH/OIJJWhlfOq0gIco3RBzuf4JzHHuFzI0soyfEB2jQP6u7qcv
62V2Z0glJr703B3Nxzq0jvEjRSXj3RrZkU/5S3pHtCsuhw+1xgRK8PdTBmZoW2Jug9lZ3ZAJnai3
5qlK2sehVgJ9QuoRa5wwiWbQpiHU/TW0GKgY3vWXjzWU/SO63vgZfbPPo2rIvVoC8/Q5zucKw3Ya
ZE8GOVbE/TSu+rFehKLAUwoCffsCApyF387SWL40RiLr+PdVrJ+7EhI01aBr5UEAb5TpmD2QQ65R
JMkQxgMY9+12AbOEi18EUaDFAluwDeI5Qfc6c5T6ws5FfekPaW6IUVAVIwTRBSFVFwfKxK1fqY1Q
OVUPNQVfkrNJ9bLaNAdfNwsoG5WjkXQOmBba+Kkgaifh4pQKrxe7qpfsclQSxY0MqKj51mAK8ZeW
oR7RLnpVhp1UEIx9G3FcOq0yZiSctLJTDhl6QI3f1ZIw/TILo7Wcuq9G4ZGYWlH6aq1o5bGGTCJG
iNROn/11ilXpYGmVpIXxmA6FA9j7JHtCLeu9o8x1960hcgJlBkhULg4AlLIeQoJ2sfy61PJvaTKJ
3qJMzc85ayLJ6c1BnX15jo0RoKgmzoLazJc8lKZiFB0B46Xgp9cEWX7sgSIKdD2tjBddiKN/6kUd
4lDHv16hNrtML7Ici9KxbPvS8sdyBm1ZXoutD1WMMXowy0wHWUmf9L2rRpIgH0urymXb0itCwiZR
IckmoGozPlVkTFDpXjSMIa+xaBW1u+Idp5X2WBVEfpeXNpOcohSVwcl6KAU7fRep6/OsVivx1BqM
f+6qZcYYTEsMWU6w0hpQfQH3JQD/arq0xLPwjjF8USmKdY8+mFC7bQ2SJEhzWG1iT4WaL369FGsH
1ufOoM8pIy1O0MdWEjvXQAa5E5Ao/ZysrB4dPL2Kwe7zVZicurXmEb9KbrCma1OrnrTE+IOjNM71
cMG8rrXPgNtd3WaKM7InCYSwH6qxSnNQoMey5mpJa2IIZjBaxEirA+c0dJXM0YaQibp4mlG27UmL
SC45SUuyORgxL/QMbvxefhXTNkWz0JhHUcdwh1TOhS0Qrcl3DQjyJq/CDkfhIAH7z75CT04IsFTj
EKxrpZYHXRqSn6VZy9ZjN3YK+ZHEbQq1+cpsGw89j6byF32c27Ds8fJCryUqZXsUQZbuS/ncoXWe
ZEAh6W3bf8fE2DBhkqctMWdaKeB4LkpZbD1iFvHq6CTJWi+bUK0MJCmqUo/MVSYHJSQLCkc242Ly
Mwmx4XElkHR9jEwD0qfFUjhqtUzrI4Shi+GpixKR7DLVbL9wqyCPTVZ8Tb9LM9lwk1RPeWoeG11M
2r3EdQwUIeCzJpM0ge8vV8RFN07EGz87wNX92k8aqnX7W4zdblftiYWZPh5OiIZJJl7DLBgATVC3
g+qDMRsj1ZSr3jBOplVjWCkGJ99YQlJNjMOpNt6niIDUYRj9+xncBmwR5qhCBUiH8PhhGbuVWLVS
vcvNkxDOvv4le9ID0DRN0DmgG3Eoa3UHxU+x98ir7GZeEeQ8WN3GRXX1C5gcsoihXJDXsXlqoPyB
sxwkU+ypWhvc95RnhrmmpFTWEmLAUU0jbl9ZtjRHrljwyHc32HOuPyjz7ldAECoOKrVji/vuR/zQ
HS3zSXD0Q3psPQXDJQ34W6zH9CtzLLfw1h/jsT2mL11IvPseb1zMlIcdmlxQrEIzk3nQjovVd7OQ
mac2rqz3Lq7Wf9Rh5TUjNq1gJMkEWFGCwBOzb7WkhibIFBmnzBD3a1q94BrjJMkbIDMcSbS8UbVE
XxavsesUA0ejSIzZNE5oNwfNOzl1TuOYbikA8IWoa2f22IBFinckN127iATMB1yaQYuUAZHAkh4F
EUpcE69qviGUcR1sGM9wuWrIX2BC/z5+SiD/Vt+EDzLb5qPuUlbT7rX7rfrGngIoiFsHzQOv+bx1
Li7DHZMnrqhxN8aIX2CiqV9J+o++mB9XUBLf34x/inq38e0/YZV5fijaikYjqP3QDBSd/lV2DLt8
ML3sOyYxHeCl99PJJBhMB1TahRBLYH4iiSOvyUNz5s9q8laW/veL10K6LgtuMPwYsJS6k/wO1JF9
31+eBfrZLywMkpz0Ro7PGpkP2Yjqds3TlqcH6+aDokqL8Ijs7oYQW2tXQYSyiXGKtc/KCHpK3i4d
h5UHc9ncIDjegHdCzEBlIWBmbYwCwdzlyZgVtxnyRyGdwkRIONFq0x1AoQCdR+0ZE7TXH0ydBLlu
lRVxZD01xa/B+orIZ1H8vL8s27f7hRlmXQQgLHu8uY1TskPvaIL2+SHfp8fyM/sh+1T5uEZPmjcL
t3m3XxhlYiSeNWM3t/BN1ZdAWqxgHWWIahpI7bvMVqfiWxfNPNo0em+y+wPVEbRl0ZFGGZ+58Fbd
GIt8xh5XDfIzt8aDMlkffdq8llq1l+vh/f6X3TQH/XoqGoexLRYqUba60MRFb5yEMoIOlVJ9j6Xl
uzHooTJYT7LKm9za2pbAIf0/exYTnMcoB/6D2oOW76MYgXgNApQvWpZx/Nq0gxFGKuMF/m8WC1Rm
8SpPMiQEh3iA2IW1KF5LdMNRzZxHB7oRM1A0AcM92lWYeWNPmmz25jyYln6yUsGuyJdR/z3RCN7p
OoCjgBpBY52tOOOdNKlKaeonBZTF49LtpKrknONNJy5MMHu9ypR4blNNP2HL4V0CXZuJ17/ZOsQY
ssGQJ8Rs/oBgr2OFFmHECJ1Y7USnr1XkAt1bGZhu69FyimxnXvUmc+aFt9wCyzMeBWjpULzRtUk5
EsyqHhTtNIIy3U5IXR+AhCw4m20jUNApNsA/NYwK4B/XVpqhmQbDnLRT0ZY/u27+BpTHRxwVL4mV
v6FgcCwx+MQpnW1scBD64IuBRhVhlyWfwcS+MuCxrZ3q9IeZPkrD85hxErjNjwd5ACgsYQgCBc9r
t9I1bqWm7rSTIg4Q+dDR8s2ajkeTtWnFxKQoJdQFHzezREstmcRIRDhSRD0IRIQvDFvn/+ZrYdoQ
emJgUwck+tqVKYulqUQt7FSK5kcUzQ+lmB2zov/71wpEvChGGNN51NC1GZ1kRZvFpXoSur2aQqQl
L9w0nzhJytbSX1phnIEiyKpkFaxAI8Qav+r2XedikOlXZ64hA8FGpwuCByYLP0kSsRtTwNtOGeS7
8YIFgCLDpaDpAi4knbc8W73lK3PMh8uSbFhXOVZPZN2p07HRkvM6P5vFYV2ORfOGAxYO5f+Q9iXL
cfNIt0/ECIIztyRrlMTSbMsbhmTr4wjO89PfA/X921Ugo9DqXnilCGclkEzkeI4Iymz1HM905M6x
mse80stI85vkoI0Pc/URayL6mhUZcD7grcQYDyN75OJnoqWpkXaN4gdF6FDYtvZqFu/X3/DlFwTi
OJZjgdsN0H38rtKUR8Ew0Yghvw0HMxjvCWj5rotYhglfiElskxZT4hjovTRsOW6VtDKH+jSlpT8o
48lu4udET26DKH6NquD7DWoYHwZd0NTFZB4O8FJekRnWgE5kfdI7DKG2KEM5cqiamxJLTdvrqi0t
HXhsCjDmAUAiq4tBdClLG0sNuvpkpaAV10NzF6kVFNPpRxHKz9eFLWexGToH61Wj7o7uJFdmsPRq
ysCZWp1KkEYU9R8L6MpyWN5KUe9lMV5Eu/ZQn/y2w2BHqBkAEoNMTBBdnmYVJHI11FV9QgYVv86j
bD6GafCWyyMR+NmVKSWIwov0L7posEhciiJ20GYyONOxsNcepA+QKYMpz35guNuAexdIW7u6c2Gc
lagtGNUKJsycEh+p4R0I092gshpniL8/MwmcCFQzsC+HzfxFHw7bz5raFgrSWi33QvobKM6uqohQ
u1ZiJIj510Y8KCow9X15fgPpTKw7VhU4TcGh2Dit4plYx+8dNGQeZAyFKg4DEh6//6ZcymVHfZb4
JkqTKEkFuQWq1Kr0hkcBvCkv161/pSJ0KYW5mTMplAQkLGJImU8DiG/J3jad9qZLHB2sojLKaiU2
PvrBEfWdv7qXl8/ZpWAulKmsKq7lGYJZ6Klvs20IZocGa3nAvt51e9Ge84pHvrhF7jM3SvQquqCs
TmxPKewqZ6qfBEe5jDkvNOIHh9iM1mCgk4FVsl7x2udhVwHJbjYd67bdKFvFqx/ql+SFfIrB5xei
Mf4KZiUNo7bIrhbfeEqwUimrSXEKynifGP2hNgAybrWbQKvcokd3qxJh0y6eUYwdwqsgBYKHxjIJ
Zziz1kREKTAGL4d3efir1gun7AQTlsstTk4IZyQZqZuuo4C+Af1tARCsDX1tsUnZ5k7/VLnUJY8z
W+UEgrh5SJwguCMuTv5uuBG2xVlUcGGu3C/h7Cc3VOD+MhCeZhPdN/54SDfzj3THkBEB2iLffBuy
5UKeykd7IXasOzOFvEyvHVt5UOPvbzozEQzYBIv/mJ3iA6G5aoIBiPiAwrpNALijueDK+ERjLd0F
t33tKNvgRpOd6kPEXLhck/8SjASGodKg7MY9EkDmkEZ0KgBw5lWvyR/VIzfhvnqfvXyLBVmwe5YG
Fq2nPcWum8fAnAQf6qrpYkUE5T4GYcjvicTmmLWAqwHcD6D/wavc+d0vkLAkX7J7cqd/IdKLiuBL
j8fUPhPLvflqGKgkLuwcK6Cyq7iGa38E97Y7upYzPLeQL0h9FhEi5CH0ZCNxrLLJbxEqlEZxZk35
aTYDDF3lSH6o+tQNE9kEarBL0kxYT2DxOf+VMIEsF5LZEs7la1K0aLcFM27WfiIYQk0Ad9bflJvy
tfijfsZi2KgVvwckNyy3IqwwjcWIDAXaCvCIQXak7aYNJhlyZ/4IWi94Jj4mKFHDoF5ynH50P2ww
WdnedTtaPCk433Ph3H0WeTET2vb5KcfjFcPNJ6IQYFUCg+BiIC9stfvyOI1Ym9HSq4DbpBm3eZ96
NlzgdSXWrBKzmPj/MT8O2kE+rtdTUx9mW6WApOpeWWBjgIO2uZ03bKX7PyBMZR83ZyJIiLANj2Ya
6Af5hLyxosQYLEKx2yq76T47MVoWcweooZ0ICm8RjFrYN0BJBqBpADcBc9Xl8ZnlKMXA6qWn2pL8
styFf1RMr4xmIPjQljNTEAR6Izz/MHtw6LDH4yyIilO1kgBnQk/hu3bExtK8BTDV3eSmgDaJvN+A
4K4ttzqQdw0saqK275LNj5PO2SGZR8AE55Depcf0tTzQTXDQnvPJsU6Z4ahu4qSeEKRmxTQvVGY+
9kzlvIxpzHhggWyQBI78bn1mAAEpNxhyGDfqBjMcyVEkVCST8y6hkrSDxI65CX/09W0xBYKsbM1g
wIaIGjVKLAaGvS6V0mqALbeDkZ3mttkBRtHJ1dqR9P6prx6vf3YrTxDjXfy3JM5i8AKpc61B0tBM
r6RB005v3UIXGaZIDGcaYdqkHfCOM4CKpNlRljaKC6abO+NQ2A4WgPV/5MbLH3IhFfPaTZ2rx1kH
6e0RAEYm1BtQpgQiViELhkqXaRms/lwEZwxmojdg5MUJIjsafxpH4rVPzV2L2Y6ddJfOWxWZS7AR
Va+XMHdfYm0E26jDobjDHt0zu5/z2FQySc/w4mCY65MhtmvAxFXflRsREOz6If4VxQW/RG2wK5hB
w6L5owf3YfJ23QbX4jAc4V8B3PMiG2OEoTkISP8x8H4q78Muf0qe0P+sCrfed57qhr+VG+mNet1/
wke06rnOfgBfw1I1Gif6DDNRHkizmWuPwmFKm8qbBy9t9l/woUJ0r/Vv4t9a869CiMpZOqvQGsV6
T42720Gvn9Mh/bh+usvM+tJSviYWziylzY3eivQvS1G3Zulphjs7LL7FsJnnSpVj7NsXajkiLynS
j3MtCCZKzapwqKqMRTuVjv9MQ3Iz26LK+rKwxBTEpArKgSC5JDzmXdPKQxbYULDdyrXDSJXavTQ6
X3zc2+FGBHCz+jmcieM+ePBEDh2e8+xkozfhRnZlOSDMjdzr1yaSwn3fzRRheqyGdQDmyknmAuOl
Ih5kkQjuu8bMZo8ha4iIqOnJZe8gTPr2Q8ZYTr8CLJWRpXNamKVhxnKipqcWvdXS7JLf2dBuZ4Wm
PuZHRCWypcUBAwEbiIYNGAcbbdFLn4hVWKuytDY96Xn9kmXBC6CQ3htCX69fzVel7TJ0vJDDYw+V
YSV1WdilyMHVbdU480Hfkx8Bsoxf3Yu9JaCk+tf3Ze/on5fepwDrsohbaXuRa16xffZTbBg/W6JZ
sFyEpdKGWJzBAXu9x8B8Ctd+1DwQYW2nGxFG0dJgIAUkJUB2QjN7AVSCbW3DinU5OUlS+1TT9r41
Gu/62a5dIebbsEkIHEADveDLKwyCeNKNsU2QyzSuUj6inOy0yef/JoT7gnvFnFI77ZJTnZZuFPVO
q07bWBVtuK/pwgCpkTcB+nPR8hszs5rtnMTABPqYooe0RiAuHOZZiT/QgkWUiFk6IG0vpoaU2ZIx
kixJfu2Nv6VT2jgRsLYtcN3VmRM9VuDRFmPDLlcjgLd0JpWnH2nNmGK/BVKbzejlb/Qx3DNIw4fk
ZD86IPfqHOXNOnRbxgdJARgXgZLAVJ00dwYJ2ZwIW3GlQHf5e7gUi3ZJa+hBANKHXTABsZnuPgyK
ZRXzJjiYbnGoscFk79QNiyWyTfxU32kWBgxFIzqi2+AjdzUvsoSw22BhWbm1AY/khS8/4oO0a3dR
6oBYUFgSXBYfLnXnHlpQyxd52EEmsGb2kEg+QiCFRnvp8fcImlF1MwOc9GfqAZgjwh6CwMUv6Qs4
U2Be4yy+qDDfCeD6L5W7Zps1ANI0Puuncc8qaMBFJJPTHLo/Tenon/VOiBzInDrnjC8skfMYbWMr
oWF/3by6TTHp/Kt6QeTYvYDCyFWPw220t/bZkZ6kA+k3osNfiV0vD5/zJYGWF0BTg/aTa+yogRTg
l+JiqH1r5O7U73XAo9dO+YBxRHmPNeH/AISaXe/iAABtAWwLIBstaBqsvgTubosDCO4mzM7EG3oH
upq7yUsc+abbC9N8RSCP01ivmx5FDsgDvl+4z7Z0V97kYKXAMhgYdP1JWMxbeXawTQcKCkA1A3yG
xwPTow47jxO74aF5bYJfxqh7mNfxmh4owNZDEn+o8k8NI6ZsGUMB26W+1bv0+fqbsfwR4E1HGROT
QpjiwU+5tPJsMIy0GVrJV/I5xcaLAWazQBTArApRGbAb5vuWAy+ABwtiJSglX80zYG6gQERL7Gz8
F5qcCeFiMnUoOtK10ESv3gAv4gSZCG5lVQ3sCuLJW2NmM5q4tqkENRAgH2nSbRpoc10JZmSXRg9C
C8QHgIoCINWC9xpTfX3ZhzIQB0jyJ82lGww9H9QYS3hW+fu6qOUzzkShN0FwGhik4BwMuJrUshwG
QOKAdad/zcudpgr6S2vaoEDIVkXYtBNfITdo0QWyDgAPfRqdJPhthRNmalJntEQxP7tc/tzOJXEf
bxfmrWVQgArQUHLHaHTjwXYwG+BiBKATqbViBygsqZg9AaUiiv9cgpEqDY3Aug4ImaF6isLpDRv5
oiBrTSENzHmsuQBJ/CZB3UijhC0tyDCV6iHWrehYpHP/iKZDC6jJqvZmEo6Czds1xWz4JDY9jY4j
P5gmYR4DmC6AgsD+V7g17CIBG08gCmpWyrlAkAOHHRDkYBYAFbr0OQ0gcctexro/g8S23ud9uScz
MLhHl7i6iwonqy0lLrasGozUCx39mlWikIypEIaVpvF+t8nDNs0G7EsrO1ZPbg+MGvBflLQaoF13
w0HZS+KK7vI9g9ZnYtnhn8UTgVzSYSAz03pESlO5oe5JWFpCf3UH6kX7XhS0rZnQuUDuAzfMsR7a
Voae43uosvfDAMljh/VwCTup/ffdL74FUwcGuAa0L34Mhs5VWtoaMMCNdFQOijXSfak18+a601qx
UDyUAKBCFx7IqHxPVQKPSIN1BQxvZ9KTqSWnTI0FZbsVv3ghgrunsKjBVUQy089Uw8UoAFYXb9tx
d12PldIc2voawhtwY8nm4vG3VGrMdQ8p2k7e1JKXV0DgxaqQ9sUBYwM0EkhHWKoUyV0xCngtJLtf
aLnw/JdW2BoF9h/rkG23gAPmpzW7Semw1oJ8mI/6sQsc9b0A2eJw8+3RJZCWm0D3AkQhSMdsHmwx
b4ckL5LA8BWp87TktxX9wkk7Qf9HcLTLvAGCAPoJ8AAGnct39foYYGUxZuxxtO1heqG/iASMVero
j8pTuyEu2Yx3evFYKjcW2cT6rvhx/QcsbZTBAaM7i64pEB8s5gjOPvQkqbRUkRSs12OmgpB3qRSM
eC/vEGRXAJBlcMdoo/AjdVj3atq2xyL7IOs/o85w2zLeGAl4S+ziXc+Lw3V9VlqYKMN8zfkzkG3Q
xl0qNE9yVLWRavokMR8MDIPRwHZmEF6XpuFioNbRDWAmNq855tHiQccW+02gitZdV04VVRrMiSH+
ApYgTzdikAG78yW2e0AceVCyHlkI+XbwxcpNf0VwF5fGEeloBT0LclJAvpFomTNJSPPKXICkuVK8
vhTFORljpIaGeBXa3M1b46h65Sl8QCZwaLzuVrnV9uVd4ItevuWHAaHwzBgMwcO3wMimUpzkQ01N
X5H72jfjPr8ZorGA72kGJyjNfDcmE4CuDCoC3Fk+uV/wJ2j5AZYBGQ/3FLWpJsXWFJlYSlDizxzV
zPcZojbYom/dvCoBgyyw2TVzgZ+Bmgx9XOVrpqVRkzkYatOXj/G+iZ7Uxu1vKq/foGzU7LKHJHTL
whWOvrB06TIOhaJ/xfIlVItKFc1niE0OqeEwVHzDG7blu31kbJ3CIgH78q6J477MqiiwLBFDHLAT
P+r8T9Gh55/X961keCSpnRzoNvZwpEHmtZMpMOIVcwI/NZ5i1qeDI+KEF7mMolCFS43yAkwDGGwa
3qaaulVehk5TzF5mJt9+/mE9ZyLZ8Z+5VrZKaM9WbPpTqnmaDnCO9Od1w1m+/kwCVghxi0jC+LE7
q0+SRi7weJRR6EbxiYSnWMkEsdL6yf0Vwv5+poYE/Ag9DLA/1dc/a0Vzg+G5o2+BFjnNeE+7bzOK
M6LLM524/gEBfJclNUynHrlDNDim8SNKNO/6ya28SmzaGi0KjEKqBp/sFaOu9mpuQIrazW6fqp92
jYEh0nRgpi2yFxo0ArLo1bsCdB2QY0CmuQgGDeCXBx2oGlBA+QXYloMx9Fu7qQQ2t+K7oJf5Re8G
/Ed+mq7OExqFwN30K/uH2TxIln406txtKlFrbNUqGIQ4Q5vEFit3TX1iY7gLvIh+baboWQ1Oakhv
IaYkpOoeD/sYqh//xY39Fcg7Ky3NaRwB99jPyrcxMj1KSA2cFu22KOcdJt9218WtuGQA1v1bP5P3
F3SOJFtG6Knowyao9EcSfHuzgVk65v1BrMgA/vm+nK5VHSA6sNMnp/JTqupOCax5HaA0ST0JzH3V
LIAlIAOQQtch6/IbbpskTswKotS629cBtjorexvWx7D6fjj5VaID1zvQixdEExkw160mHeEsYs3J
TXxR4X8lwcZgFUoNEMC+7DN3FJCuLJu4M3xsm7uj9YQNYMFzvIQPwMUwgj/NBDg+Ylf2KZ+JkI1Q
ypSgh6kdisdhU9yE8HV7Rk+luJHb3AFUhzU0TBC9dz/NHTxhvBXlwyv2x5wFePHQXUPWxX1fwdiM
sdwTYJ6GmMBIXhG5C/w6OyjuOQYYKZpijHRAh3FcapnHVU86vVL9OgMec4w8ytgkau2mJogF0/fr
n9OaMNAiItNAVoVaIfcWIsXplbjIVL+cYnpqy2konHRqFX8YrHqTxUn5pI76NAh0XLF74HmDFhLt
TJgMz3JQ5Llk0MhSfCyouzT+HRmaQ5MnW3q9rt7KbZ3L4af9i0BJ80DSFT/MVYdmtyYVcu0s3w9M
9CMBRxKPFvPiy5IbO0HhLkAehVHJ/pA/jT+M++k+PiS+CgLosAXjiSMKwlcyf11nTgqGAvDaxaJX
N2llhko8YmEE/sMj1mYx4wTa0E3uV/fRQ/IplLi0FDRRYPCI/FGeWdAcYM0Q+VTxBSUwb+uDskHB
62a+qffg1b1NHo1ttplugkfhCsqqXBT5bFShsNqjs7+fffR1FmSoNqLGgSgRTPWvwfRB0/Y2yY27
qK//sW1wYUVath/a3smG9yKt3C4fQEKYtpEzg/3GwZqaG8qtwHWv3DugG+AEsLnMJmuYiZ/9LknJ
itnARLFfV5Uzx5WXFaqTGN/3Bti0PBPDqS/RqUoVG/FxVRm3vW4h7kpnfVN05WM3j9m2AVLL9W9m
+W3qqCihKACKKqxU8f4HBbio6hui+akGdlhzmyfJttYkp4z/XBe0DFXQMFAw92sx9ETQtl6eYKKV
UgfGT82nU3RPKoIxKOpHwVMR5jdylbi1OQncDnOdl64Vy5HYMYYdE6BD8ndmFVMcjWml+FSqD5o2
/yawD9cqw8emsfaArgPfE0DxnETJX67rutzUhZ74XJG5Yn7bRLfsUtl5yOJZmSSCxpIN4j2F7Ds1
v5uL+aNLm7ckK7ftGO+tKX4cyrkRXOmq3mfCuTCjq1EzK8ZE8YteelEIqIqGFCMHiRQ7bZ2Dwkd/
Cw2yjRnqnUBv9l8vjhz0K3CRgP0ErtGl3mmbTMY8W8Dh7WzFtZP6wZCmd4rt+7AqHtU5uS+y6GhF
2g4IHg8awi4nSIFsN/bVk+CnLB8DRA7YokHlAsHdAvJY1zvViBKVoHY+udOGTYKE4MxuHURDrrUH
3NBeIHFN+XOJnPLmkPR0ziAR6HXmiWb6ZwUGCacHEYkrDzUg6TPFK+OSOnkPRzX1seyOrdpvElr/
k6eS6DLYFil/Gay4Dl4hgtSA31cqaC8ppNAIKI20+6idgt2cVJMXSBlcJTE+AfyIOmAyA/1Vzw4A
2xMlkUvfgitA+dYCyQz2/PnK+4SAV5HpTHxJlvDdgXtM1vZzcNtKn9ePnrnFpaZ/BTFbOPPODQpj
uVyOuGtKP3q536sx5jzSBzn7FbWiXtSqYSF4x8OI7gWqf5fCpIFY+QTNEGVMJ3Ct3YRddLiuz/K1
YesRf0Vwr00Sw53NXaz48fiiWLVTG4GrDWR7XcrqqZ1JYX8/O7VMA1huOkaKr6KNn069A+O9VYE2
OWECPRTV80Q6cQWMOjW1as6YTpPiqqHpWfprJ6aPWTV69r2jH46SCE+AR6MEaBylQYA7TW8VJfUx
CrGt4KfdWZ0sVLvn42Bnm6qefo4zJuGvH+mqbQBNB8V25EWL/WdU8fQ6kwLiz6X1DjLoLUryP66L
WP2ogM+B9TG0zvBZX95amhX61IHq1lf6dwsBgjSProJtKu3+upxV6ziTw3kzAKhiWhpJrN8YpeQU
dfFCu+6JRuSZhvVdmweCDsUyPoDNn8njnkxS1xrq7PBWiEDukah0Doi2/hQxI42qzFdZGqlbdN8G
pcFDbSL1wggnei+wl8vTTCZzMEoTD1bY65tK029Q8TadtJKP6lx+xsmYO6WqiBYlmC4Lf3UmlUv6
iraheCNwh/pkPXZteq+og6+O3XtBtNCRg+6YWlPlxnZ7pF04sA9zO3b6t9HPWDSGtJalFUDHUdiD
duYAQPZmB2Gu4LWeh0NcjIdCUu5T1Xq+bklrH8W5GPb3MzExoD2sesK7mOfVwarS5xg9B0HMsy4D
cSxuEzDgPApP0Fd5Gko40RjAyIOVHfM5/HldjZX5NnZcf2VwtzbFSkwLpkek1ZYXBuRODfvdCERm
x8zxjWD2DGjF+hg6plpsIiX1Rr36FWZ96oZx91Zk6Yc8gw5TB8gJ6rlHW+6OPS1HNx0zEVbMirfV
EdCjowlEItSauK9psM2xraJS9jWgexE1/Gci9hYZ5P76maw4owsxnAUNnZxLQ9TKPkay3XIwPupR
xRmMRAfgv/nxbWHn5897vkSLrcyIcMch2t4xNZ3K2Jdd4Vb2f/PEs2VZtNkxf73YmU1kOVV6bSI+
uG6Pco+djTkjL9e1Wbkh9EAwqwjoQQy2fGFKnn0V5hB3UsViFhuUMGFWGK6cAgehU6U/1wWtOfJz
QZyLAwSHHE0NIX4PB2KDEkY2o01r+2R4BGKA978J476RGbudZV8i5DP7CEydtas27wDJ9jTzbp4E
H+SqYphzYpUPxJg8CKBJ7Ij04OXw44QikraT2zqPNkjMZ09KJ7hzKspv1iWaFrI6DeuIfEZp26Ux
yArsojHn97ox7+cxPSZD6+l1kAHlOhf1JFe+L5T1/wpkP+jMSKawa5tZHQhWZVV3lBQ0Xx8pkuUo
CgQXx6yAf5LYMwjgFmC0LXaO40iO0aaHJK3O7rBnsY8B3RJa8QG8d7dxZ+6a0n67bivrItnFEdQG
kalfKifnSEAitOT9eTQBKAwwLUeZgkewrLyHQxs4kQKaA8Cqv14Xu3qmUPD/xHKBTZTrpJILiDWD
8DemDG9TI/sdSOa+0LrH66JW7QX+A6i+GLlY0AfMYz9PdtQSP8EclyMl4zab8JzXQzo5qSSdetMQ
oe6uancmkvsAm1TNtFav8VEos+qYUnArj8lzACaZFrDu19VbdWGAvEKNBa8Mpj0uLzBoqNkkdUN8
Wk0OMZ+z8rPNBUe4rs9fGdwXgK1fSRps6FOw5nTZz691b/+QqHo3dMno/G8Kca5yHJumSsCJ4NNW
3Vig3pWrZ0JEVyQ6Nu6KQLeQWHUJlSYJ0daNYZ+y/ttTtKzOBlIKzN5gKphfqKy0oZQM8Ez4fTR5
Tdk+m338uyA19mJpIpgAXTNy9kayAc2Vnn6uKXORaDmMHM2mUM08TfnTgVamm4HoEwp8xtrZnQtT
Lk0ulSfguQ8l8dt4MjAf3H9qY/MMqgaB2a3LQSTJsHtQrOTuyMLiFegrY+IHqX5vTNlJGtpb4DIJ
MoFVMahQIVJDjLZoR4OGwZwyGWc3dthpVLrxAOIQXy4RCHzfsm0VSFmghF9pFFdGPfY1SCf8CZvf
tvSGNS+P8YZcl7LysWII3dYxCgwsCTRKLm8HmIvVgI9I9uMYHW9S/7S74bbLyTN4mA/XRa2c3EXk
yRKC85exTNO+j2oZLU641tqI77qpfszK8vm6nJVJNqB4gV0U+SHGvHBVl4KCtosjra1k5NvGnWVL
G9ts7+O6NrdhUBxbrdjFRAKNAWYkpMl4iwbTcHClB93OBMMzqyqf/RLOO1W9UhfyWMh+Gfxus58E
U/GgqBUYyuoVngnhDF+pbKknci77HXnozTsN2fCs/xwjEZSuQBl+9lfrOmhiQ5m2/6lOkzNO7x0S
KcHlCbThR1ebKZuGLIU2yk4DHAFB191Lh824D+9srAUB3yFypvLIoGg2/6No5dJuMsku1AAtNIBx
j8DheqZ7+hAfAw8k9r9n7DQ8MqooA0mMwB2vLKFdGKzG5WRVVHWSGkFnAHRtB2zv052SgCaqPjHG
i26rQ/ienqxyA7WJoGrEPjsujDz/WjTus4zt8v8Ln/VbqvxIhXggK73QS/WYYZ19+HZTmBXGyGSM
y9UHyTFlr7uzDu1miB1QDNcP9Cn/FI0BfAX219RidnYmtAH+rj7aONN222HLc/bqJ8wftj/6wI0P
0SPjL0gekpfC2l63orXjxOg6PClmRljL/lJur2hDAKIlONTADp0pIg04qPOP60JWj5QluwageYCw
wuMNRegTEfShZkBOd5ZL5X24B5sy5soNCdaykY7ZJnwSWcqKAzAJ2+UAJj6eP360Qqm1lujYT/GR
bLnJgD0DCZB8isgFrHiAczFfnbqzm0PB2SrSmM4+0f7U6IDpNcAsjAA0m/nu+jGuKoQ3FmgOiIYw
NnJ5V+GQRHJEo9mfVfWUgqIpJDDIJiACOWvXZeIpx34zVtcMWMWlIGMYatnOw8knmQtfRrFjmWAV
pvGo4mW+7NVuLN7mZV7j8gswAaOEgSLAQzESGE5oTcksNzWuSw1mjwzNtpRnd1bAPDYFWxKWr/H4
ak30VFRAF4sSp8kHb7BFhCwrjdXLn8G9gX0ngaYsxXVGNvWC2PLyXD0qqm+DbVfGdLBOTrlubC1M
0Vy/3RUXcCmZexizMLTTXMcBKDvTiR/NbXI/7IJDeWM47T+5b21Rc7wTQWSuOPMLqXyObKStkmgD
pOonvCLWP3Sfpo6ROPmH/RL57TF81oCokAJVyiWJY/65rvTSpC+lc6kyxkr1rqxx2nHTek2oeUoE
IL7I3n9fDAo4KIVhKNhcgv9JZWNbRjr5Q/nHNjvHyF5C/e5/k8E9TBZaTSgKQYZtvBQI03RQpX0f
FAKjcNhkAjQciNUXcOBVrfaY4ykn3wrKfT2BJr6PBV2StRs5F8HdyGhE0Ry0+eRTFe45qx3Sxp6k
PVw/rOWzc6kIF7vgKco1vYEUKcmxbVb2+6zHut11Icxj8B7lXBUuTiGDMVpVX0x+j56HlqibllaO
VT0P9bQhnahBsHwHoBKgUYFPBXR7OLBLp5nSdo5yFfevRy9texdb0b7TTE9Pf1/XavXozuRwRwd4
r2zWsKjgp2XqmXrmWokicEUrNoDHGrxXQJzHe8O31Q27T+YYmQA4hSKnV15o1GH5+/m6HitCFDh7
FOYwzYHuEOfuah1UAOlYDH5XvwY27Cz+OWmCKsWqDOyVoDAGnL7FVmWa1ABslIzen6u3pi0co/0x
xoKAdOXeFSwb2KgRY23O5l/lubZytPHl3u9Ar23+owWfGqCTxRuqK7qo+ORN9H3xTKJkcGlf41zF
2mRaPTL5Y58+t8pdLAki+xXTUhEGAtsE+OQYX+ee4JYoUtXaDVRpIoc2eHpDEYDUqgikuUB5xyjY
At2ybpXCSOy49239TzSObqvozrftSoVB/Z8Evokjy5OkS1HS+2ZOXVtSbyP1xi5EnnjtNoD5aKEW
oWISiw8up6kp5zwhHdhm3o3ulAHTNhF1T9mNcv4Lc9zYLEWzHftR/HXo1CjmLBw6P+9+EoyBdr+U
8D1ra1d2GsOLyM/vHxxgZmRdARQQG0i+NDCKrrsSyGPnR+HsMEqgUsG/zhLcDwugOK3Y3KcC4H0G
IsYvqmtge5jBqtv7zBCcGPyuDmbJT7EsHXXULZ1ZJhS9aEXE1LLynaIBDQABhneEjTN2o2dxumIq
HRyn3flBlvlDl3mzAlSa6jeJJ4GGK+8OnAGbREZxDwOCXAjZ2AEdzRL3hr2NU5CXwKeWKOgg9eIG
qeUNtuhFtNErXxUmHzH3qGDAG+bI6SYNldZnzdQBBKK7qWbzJ/JJwbOzYvBs+Qj4n2zQCrnB5fEF
xQwYEKvp/AzLh+BwcWjVeLIpir9XreNMDKcJNj+UNOvqzg+15Ih9oJtm7qetlMwbYuQjloTiT6zQ
PV63/K/cYmGTZ1KZ7ZzZRi7jVbWSrvPpLJeWm8hUTX4ZamP9CJVA+QCweqAdbaBrJIcOQ01kV0p5
obuAnOptb06CWd7FamSl2MwEzZHbj1k2bgCRBCA2NTUT6yHLiPBDWjNoNHbhqYHnjb1z7nsNVarV
ahd3vlXWW1N+z6r7MS5cQLi4149n7U405O1sun4FWK43gQWD3lPrY57DtWRMybSnMvgxjboTzQ/V
8Oe6uBWcNQhj8ILYk8bXo3OKdXTukthqWqQk6Qwm1Wyb7siDFAFfiXrizPOrV8HdPnDJgSUIxlqV
QDZ3+2k15baUqL4KOoR4P+9lslVikFZuZj97rQ7jTr5pPoxqpx5g97Lpqs9UdqTtdbVXrvPiV3A2
qAUAjsz1SAUl233xCsDbSotcQXC/4pkMPCfwFEDXAdgE9xEXY6PGZR0oWHevTQcTG7ddu50KTEAB
mOZUlrEgoFhBTgWw3JlA7mhjo+9jq7IV1NLag3zHtgpGd3bbx3onQj5fcVBwfTpgCzA/j5FUXhQp
x24eoBuwElQnm8o7BfzOTqqJQD5XDvFCEHdRklwPMg0gaJSj3Mtwkm4HGpdGUk/1XHyUufLPdctY
qceYFxK5uAwE3hmWur5OsXkHOkL/FOMgsx+jO3gBmEhKfBUisK01n3ghlHvF9DiychW8kj75PceO
6gGw9U3C5BHmjd2yAiYKiMJNpwSbjHpS365rvOJxAMyDYATZB4IsfjV71io7DSj2eWRsToYR5nql
H9kIzEcLAPMVIFkkbXNd4srXd/G8cUdMC4xj5FLb+Tq8uJZ+TmblZgUw5IT9j9W3+uyt4c4VWARG
NSt95/dKfijj8CZLREH2yqegqUh6QHKEKGsRx9tqZUz5mHZ+Obd3o5pvqQEgQL0S9fzWDu1cDqdK
Gme5PIU5QqrpYLcPKf0ItM8GAAXX72btxM7F8JmPnaHAK2edP2f6zk6LJykkgkRxVROETpikwEuw
2NEMCtXASH3S+W30GNYhCv2dO9LIlbQf13VZvRrcDCJRjIMuoE5iewSCqAxBefHLKhhqRexKXSE4
sRUpF98PU/csnpnVjtrANIfb1aWt0QZHzdjVkYhUbe0rBSQ2ezHRPUDr8lIKmr1DmhKsv4RmGDvj
mB/TOgvdTJL2oCk7kWBCN0wUq62pdiaUb+shK7WAUAehdhA/g+Fmb9nUt4QbhSt4UHhJ8HiBIphg
AoUHZCL5FIelFip+dBu+NtjhuTe3dJN4gWcc8v14jPz+NdqjHn4Uo0GtWCPGhzAawDDQgE/DXR+l
emR0PebmjRhECV0ue2TUvESKHvs2Fe1OrmkK7BIMmzHbx0IsO/EzYxnDcKzCBjNnjJSJ4emaiUsL
t/3QQ0c5hIcYFWBW8Q9Ahb5X78dv8/8BNAb1BoDwgRoNiz2c6y3rXEu7IsTUpXIsjdFpp2qjSyKU
hhW7uZDC+SqsDaWkVSTZHzFIZ9Jfmplv5kTEGi+Swn0SwWQPdGZSyuhxAi1ZJHfOHLxe9yHsQLh4
9f9x9mXLcePAll/ECO7LK8natFCrJdkvDNlugzsJgvvXz4Fj7u0qkFMYdUQ/tSOUBTCRSGSePMcz
QFqIogD6MyhAXH6wBkobStOqakRKjH4RCBrSSC2zyNV+ApJ2vG5swxehNQjcPA4DVxgXv46r1Cmf
4oz0Rblx51fczKHizfveef26ITyIMYsNFwCGRNg6r7WNMrUGNQJo9QU1Cp+Bn6+JnR2xJcF+6yPh
0YSiIwoRaHAJWXDqZWB9sjJYIpilzTEH448xffZoK9NP3Li5QC1jo54G/U48L4Q1ES1FL2Mo+Joe
dPaQm7LmI/8DoisAsoy/DNg454S+dAXVJHnXFdaCmYbqvkc24ds12RPd+O30+iNUfxSgpNyP2dW/
DBVxsSqEDdBJAZgnwuELL2nbxk7UKIfGKlOdxh8aA08JIhNq32D5vbQk7qE5ZFrJiBrVf8ybeWeE
+Y5zkrG9/os8ohcJwQfZU2z92WDSwlMX9W8XN7V+uauDalQ5reclGpbYt9xbS/aEkBkQTnBVudWi
TPoCD1QPbT1NPiiPZILYazfHKtApwuEEW/lqjGwoMAQyuiP639QNPfutMbVHZzYlT7xNK2Cb5+mm
C0FGwQMzp3bAYUCXyO3qnVbav2jbfqOUSqrsG0UBrAZvdIwboJ+PIuXlNzH0pHSXroan83EH0ynS
3TKTdq+zXr3PavfV0Vt2r5XTtGctWQ6xNil7OuMpX89J9vTFWIXjBjCDiRiCfqIqVn8JCpi1Nqvk
wRs1v/feOow79j7rZYvmfnBxvGEHdRC8ZoGwRBNBqITkoJpeRqclIL/v7sy37qEOuPTIsEuIv9wr
0kff6mOCnA4lHrAPcDIAnIHLTU5cj89QYyh/WdpvplJFRj1+tKkm8Zn12xKNH6716iK7gqCESGhU
xuMy9B7jbJd5RKP2NzCD42GEDnmzq0/TG2pM2S35qO6l2KXVdYaeAwYuwL0FKlvO+3u5Qq3vLG8q
VDtK35SX9mTcQcbrKX5doCmYRf0pvk1u2LsqKbusH/C80wHArK6ChxLVU+HGcXsvhxPWbsRGPF41
9Xs1ocpYmfdJg8HhbNxbFbDUVfe7m6At2mT7if5R1AHQB3V33XPXX5i39HiPEi9DKHEL6/eqpKl1
XAlRp9+N8/fJ+b7MMpDmKroh2JzbEFaLgYnJnOkMeuqpA9/ts1J9/UWIO09FHx8T/1iFuJ/UsyZj
yBUAVMYsDvF2AwV+bv354lZBCh05D8hY0XtZv6KbLE96rUFkm+u3roXkZYWBwS8/B134IqT60EhC
diVOmKDXx8ZqNOdoLuL7cVb+gDA61OLm4/pS1hkjzHDqZiCHuJK4cK7ZNOSOm8zAP7Tzq92qRaiP
5FDQAjMlxEUVB0ys1y2ufAAPmHOLwrWQxgV08tJhjipKeYVK+zY1/c+v2+DcPeDBAsHrKgexWBln
lKBNPXYIw5ha/Qfi2L+u29goDoPM5i9ujbf7Vm2jtMVoJAS9x4ju7APbDaF7Y1o+g6JPQHbz6NN/
OhDPl6fJ9q3DsiuGUDnJCFLXD21EDhxWXAamtSa1y+ImLwZFgbgJBhU+Jk0d/GHMNQCFrR+dNtP7
3i4zAFxV2YT/xldEuweFYqTKXHBcyL1oDZWa2oJ7alUxhtQsx2OZlLEEObOR4qGIgPkOQHOgr4XB
6sug7FDHo2mqdFFx5z1MYfM93aHVs+t206d1Q4IcTP6yAbxVHMQlB95QxGMTpnG6L00StcR/pd4h
RpUBQ4dpfnWct+u+s20DPFmIVHjUiIfbLjLM4WZLF+Wq6xtWcUQL0ge9j+w23bAD+koVLRq84zkU
4XItZlxVLSZeGch7pn0KdZDutJy4rCoUnbkoRVLvoMcgyU34H71ITTjvF+eEx3AOJO/Fpw0A6NRW
WcrAZcnBnPnBAE2WvKq/jlyeCXEhdJ50rusoppcJKUHtrBRtBGrX/WLsUjQBCYg+bIjUxqPkrbux
kfAHZHWoggCDKIK5a31Jyrq0KHCPWbAkPz067tFUve4Va7w/R3CgUwEKIn6qxENVxMCLarmbQgxT
2zsQwc6/Ne8dvhRXFFdQV5eE4lX0gD2Qf+GxC6ISvK4FVzcALUYtuEwxYWL5FmX7ikVe5QXE/GXE
oFctqvA/rBCPDsyk4RbAcRYsmlWmNNQr0odpgpa4bp4ML/ar0bkviu6UDEkwVp913B7rtAoVi+m+
kzDfqL9JfgZ/Ely4KBaOOw8PIAP7jOGhy3ORoJ7vpd6QPOQEVSUAG8apOTmThXZCgjxTt9+HBK2T
SvMTvCZAoHLTJb+//BuQC+GhDMgO3wzxmNglo54LnqW/xTV9VwBIWwbqyTlUOJOW5Exu5Jm4pDiR
HJguQdQvArcqTLKWi4E8s4IUzF4FJ81ymx7ISd3re5DYh+lexva6uiEQciADB5QDXpoYWxVeKEOs
N66VJeCVVrxdXt3Nk0zgYu2+sIAHCee7BBBGHI/JmmlxbEVxwGn4ARmkUwpSVwXtNmN8t/pf1Piy
jBpf0Zk9/nvOyqHzRBYXnAguug3NUYEyFqQV/Gw09qqUR2kVb2AKcHjgNcDzAiIb0UFte9DLunMi
cP+DL8kAnbV7gL7PAEExlypkL3HGjY8FoioY4wP7wBMJ5xKpmDUkbuNGTVic2rviUfMz0P2bvpX8
lU2WK//yFVweQU3XgSUHhhCR1RFry2Nsz1oL/tBIHT7n5anSIC+c3riuDKKwsZPA3qGlDSwEEOti
C18FO6mXMtjRi/IEQZowxaggMyQRZWM1uMmhc42EaIMtnhDmIdMa7aiKRzBE06Dq/gDB4PdZJrmJ
Vrcrnqi4Xzk0EsRGK2rKeQJ7laowOyr7Z0WrDmPfn7oEA+9pfFtodlhUwGUn5devJjRzsH0o5vDC
hvg6HPRaGVnd2pjsaU5AlJDQujWO3RFzE/u6P+pyTb0Nl7ywyP/97LQhRqvMcrHQ7BT/GVLf28cn
OzQg2zzfabu/EUtyHf5NGQSfdDAPwlmrELBWTPXEzOPcyHULJQDtw73Jj+xbVvn6Y7yPH/LH+a6D
hlsG7LNkczdc9NysqOJWpOOcMkezIiVHfaz0y07zbVLsJGd8lTAhleZQFq41AH5DMRkc2t5ktkut
yHxq7vpPiJTt2eTXBy8LPAh7zCE6ZoOv496T3gWbpgEcRqUDoz6r+7YdayOtityKhmyAoNKtmhXo
Xv0Ex+mxn4mkiL/lOHyk6H+MCbEsRQGi89TMitqs9JvizzKWMkdZ5w/YyjMT4k1g2RnVaGlFFjDq
pkKD0mVIF8hjCYDJmNNDjFY39JACzcRcWJ76gybTp1hr7fHPefYbhNy+LpWuJgaWaTyogRloedAm
vop0pgnrIHuIH03Qx7dRZJEgy/3+pfjhlv503wTFvSyP3N5xlIzQ6cWpEanV7aEAEsxIrChubh3M
5kA1NbzuvH/5gMSjieHr/zUhFHlHxTJZ26VW5N67B32n3dbU15pdepiOOZyXawPzx2B1o98WhzgY
b6fvBUR5rv+K7XWiXgf+bBS2xZQN3TsCsVb+I4wnw3lKZ5nI2toA+gqo52K8GDn5Cl5P2dAyVnla
NOIV4zTvbfrx1RVw8lQkZHxMbF3k7Jd4TtRWxSw2KPFM7Z+ufr5uYB3LLg3wFZ5FbSidFGBi5Lx7
1fcYFL99fM8AErpuZOOhdGmF/4ozK0yF2B5TYIXdzIHxgaeS63cltIah7/iUhuRBlsxu5M8gD+Yj
+Ug3UVcS05W6M6ukgMZjhMHyh+R7tZ+O6vfpSX/IXzM/243oFr5LFsmDyKXL46aFHgl6uegorHSn
qnpcSMvHlON7+kluzU9ShCD9PQ4+OeWnaRf7zZNWB2DMm49SQsl1hANzKa/EG57ztyx+ucMLisGW
VqKL572MOxP0lSgsBfkrCdpAjmrYcBod9ACctA7yaysZuSpmLE8tzHpNHGJFP5nxq/Zk/HjrPhGG
MJABgi8EbwXNEokpBmLrnQtqJZBF+O0pLf2u8suD9WMJYj8nYXOQju4a6y8III/LxzLARbnK1XLF
rkuMnowov8Q3BLxU+o6PtnL1U8XEuzPwQlnxRVe3bCIEo/MKKPtK65k5Xb9kSomqZAvmqD37o6Me
ab1neyfCmOJDHzbP8QeI8yHC6WMMPMQAlMRv1xkq5jfQ78N5gaDQaqTOazujsfp4iMhb/EODDjM9
YFzA+jn/E4ceONPLRxKACmqImkA+tbhOxJHso5kC1DFKNahqXPotQNluqleYuXFj+0iW5Z1y6qmk
iZ87Yn+7vtItW5yg3YbaJ9J+EQhkA31pgjCvj2htn9qpaAAPb6LetL4XplZI8v6NM8KbMtyR8EBb
nRGtn6p2SlFzor3n7Mah6cFkqdE3u2Iy7tR14EHAgQ2UlSG4iO7D5R6OlVdZtEDRtSoXj+wNlscn
RZmt6UAUID5OWTVb1muHMln+yPRskXUI1rgjeA9HRaAqBffB8/7yByBh8shoNhZSf/ppBonm19+c
Z/URdDjF27DTEfC0kzai1O2T/XyUAlzXwe/SPv/wZ9dLWmfqUumwz2WVybHap9R3ghmlku7QvyeS
Ivf60r+0JuSrQ1sx3VNgjeROkAJUZn1ZjErYT/7Bz9ZTaOgQdBMsDKi2uYsb1Jg8uX4W1tPRgg0h
Hc2SmjRpzG2As73ZZ+Hg93vnpjs4J4klXji6vBfRJkWXHYcbz4mV/oNed1meu40ZpVaHaetv4NE6
YLw+jPMpaFkaLtVLoZZ7TwFxrUwUZH3kcf1bqsd5xFEtEYtac9PaC1M1PQK7lQ+1X5/qv1LIP8x1
KwmjG4fwwhL30bNv5gHMrFr9ooPOlYZqMoX10N7n08uUYIV1Au5HSYBZv9GQ0XLKIcw7o0guVggV
PUmT2OlAkk68wwLupqb4aDGqXFr2LpamcFsbCWEtcAKh9gySZn51ni3PJaS3LQLCoSW3gsHUdiy7
KzMjTBtPspEyS0I007tkNjPGYIm9OCQJjfIFiru2sZO45TpAI1KdrUgIWk1TQ2S+7gwcABL9nU5h
h/wwkzAFQwg7FTfpixPKqAE2jVqg6UDlzkRWKsSOKdYdNuJ1HXlJE6QWTl2JkiRmfa4vbtMMniMY
AIWlVSqKmWylBlekEc30V6JSIJ+ywOgryZfaSLKxhWdmBJ+f52ZQxgZb2IQDVEftoJ6COOyQMEFG
+wjl9idZ6WXTOc4sCm44gCinG0HbiFHj3Deqz2YYg9rAOzp+vb6DG0H+YmmCF2pxb7C+gSFMhwaT
+aHI0M/bBkDoidiElo6orzJkcz+URmlEWfFZuNDpkvQSt3fq378v7FQ/pHaTY/oNugkPqVN/z/R2
bw667zXLVwGE/MoHbv9/ViJsVZvEndpXfCX2qVNqv0teuvLz+ufYCnbnNoTDukx15mQUNrQsdnee
nc1Bry/VLlW9/qGDEPBPyBnXkjrfxidCa9QB3zMoPNH0Fa5IQrPBmFKKVysU6l2UoRPr/fqyNs4p
uPaRJoLUBizuYuKUpZUJnlpw70GbwE/MbyaoO61M1gfZOqcXZrivnAXveM5sxVUKLGQXHypUgqej
eyIHFnJBZBADeCdPQla3sXVI6zGEAQFR5L9i+ZkwrWYgoQbRn/lmQ4zJLWSi7xv+DeAQYL8cNoLa
uvBwUDJ9GhrbwWjhgHIe6/I7sAPk4VAb2c8yK2UTEpvmwD/AFW6gP+wIDqg1VUZ1RvsImhXvRmz9
NobyIYZvlG0rg3tufS80dqC8hK48GJ1EkiVNyVv8CrPD9zI+PJAdBCr+U3w7bAvfCHCI+9AZA1ke
rW8sUkMBAy8JtHk4x9OlnygsIeMIzFFkesproze7HHrOLYVWVrsgnyHfmngKWWeAi+wxjz3wyzx6
ZXHvkt9FgfRKR61h6qJBqTDS3oR6/DrNfUDIDxfPR5OoAWjpoGEmY9rd8DUusw0AJ8a0+ajZ5a8u
SQMyxBGxwambY0WaU6VMklxrY2PQ9OUsSmilgE9D6I3GngURhxmDgsB2Dd1LGf92+5vCGCUX6kY4
QHMNODXc2xyRKqykgfAMOrOpEend7FfFE0U3L25lQoCbVv62DjEgBb4DIQdxinKoXMXBSFFpHXrb
Cc1J8/VBJi2z5iPCvQBsDh9/gUOtkpC20OsWeon6X0XyMWpPxZ17SIL+QG6qW+u++FQO2bF5qu6T
b9ej6pZDoKIBcWZUfVHbEBaoJJPTtWqrRzT+UPNvgysJblsbCPVnzBnbOJwrb1g8AwN/aaNHee8F
Hiv2ZfeEMT2Jla1VYLgQRSHO4gDVxku3xh/ELE8GwTWlui9G0Dh1liRL3PBq+BnAK6g9ofIjWlDY
aLs1+ocRs5rABUEQ1TBlS8ZwYDJTG1vGX3/wNvAp4CUmHCBePECfDmNsBn1d4u+J8pKWT9e/+kaD
BQcHJDTowmtQBRNpVZyezp1iMB0ADTRYaGD+0W9aDELpO3oog2EOl+BOvTMOmLT1wbvh+vQlDaXA
641a98XPEGUv9VK18OHwM9iuPcW237xMfhnkp+TIHsbf/x8qvRsvT6ybP28hM4cpGMHdl1HrMzLC
Hc3DvJtB+WX7/QENl4Md2g+YiCHfp6h+mW8dFL4PVnh917dqPxfWhTtj0bo4GQmWyxs9mDnbK8/d
axWSnRsCsbbvT2XY3JPAva3+Q3uH7zREHNAagWrvqsbfOjb1VJie8ALIzAzfWJZlbAWxCxv8DJ2l
TkPcKk5pYnPrnX6Y9g162/rn/yyve8sgcP+Mht3OO0lL+vy7CXWTC9PCd/UyBG8jRQBow6QNgSof
b+wn/sriwKMiDizMNOuBuq+A1oHa5X/6rv9urvBdY21puoRic0cQB6Jd6dvuXX1vPbNfzpOGYjBG
uNG/mx7ZrUZupJV4Hg+urV1MvQt9BI8OrJsH76M88mEJTGYEw6d5lNanNgLt+T6LtI+aWyuKbuO6
IJ98KKnDgPVuOYAx+jm5zffpQ/ws6wVvJXgXJoVwmHhGnxQTljfsy8gMwCjzAH3SHWhWD5w/M3+Q
KodvBWAkSRzBiuRiFev7SatHu6v5hpKj9xOt5/JbehhAO6CG7rF+SX70R+XrNxiQQv/a5Bt/dna0
yqGWMcNmAc4cCk5Cr5KVvjcgIFx7+l8bfN1nNvDuHGuI2IEH41CclF/TnZoG1nG69YJmZ/7Sqh2v
Q5AXGY5baleIC1qdLIZK/+9+xmgOJcCP5xh6KU/Fs/NGX/T34l57lE2lbvgqZGu45iX62cDKC0lB
AU6DshkmJAUGPTnK8t4Q7/f1k79pArgT0IbpXLxU2FF9NFk8azDhGuVet5OgbUh43cTGjQVMC3+4
gfSGZ4iXH81TqtEerAFT0bN1W1QOSsC/aT36hlnvTLvw1VlGwLW1KMDzeBEaJsGyc2mxcqmjVRM+
1zQZ/yQxFHiakkgwmxtHDHUc1Ar4WwTphxCvs3mqu2WBoFcTz+BNf1XzMtCsl+tbt7mQMyPCQjyz
BucWOHgjwCtCLYdaSrq/bmEjK7xYhhB6U5I1JHZhYZyATtOejd7YkexnUcnAxVv7BQ1ecPZiwIT3
5S6/iRab6tQpMKRq2e8lsWjQ2exb70Gt5/qKZIaEFRltB5hPBUOWN/tx+WtMK382ZRPCW06NNi6f
fcD0A3phl8sBz2IM3lDIgzlLdSjrn9r8PBnkpJs/KK0Cs5XU97YcASO7cGYU5dfkaxP0Xsi0AFJB
PPPTaq33KlFl79H1OAcevOdGhJ3TQb6H6hWUXqoiWH5NYXzDfriKPz0pP0DihJkjdV/vlZMiUwvZ
SqLPDYt3ckFs9BN1rI5rJ9fPKGGTXQ7+bBAF/wZhU2g+X3cRyW7+ZT86u0YKU2+HmKs4qeWNTivf
mmVYpE0nBHSdP+dQQRLRDAyCYxmGsCFO0vzD6sKfujSoFRl93JYVDEPy0SLMu+FVJTghZI4wkQCZ
NtZooDlPfTpb4dT/uL5b21bQwIApYNPFh2OMM82cFDJRGXudnB82+rrZ8P0/2ED5C3c7+iWrF2Pd
j9aQQV8ggpw1JAVBjZBDgLylktiw6eJ8sh9gE475EL+LnYJRsqDQcUn0fwa2Y2/ar+YRLNkPza23
3FO8LHSwJiuhDKG0ES6Qi+FJzAlA0b8X6pdtoXqjagOgpI3vSvyqKuqD6SV71zvltv2gT70krG98
swt7wp3bpwotjAFqKLR5TNpibwFVI1dR2LQCEAmwCJj1WQXB2mIx5l9R92XFO1J4sD9iTsrSJB9t
47R6ILoH4yzy2TXSyjFp1rAYPCNG+8QmFoyaKSmNbK6DD0QB0gwYtYgcHDXcFy24LaLWvEtBoGkU
t7Uum33dSiIxFg4n4FMt6C8Ip1Wbmq6vAB6PsjvlIb6pHrqj+bvzu5t5z9PWNCzuy9v6+OWDxQtX
vKIElqQVZpEMKUTqRkuNKudXgaof1NN9an49QuDoor3KsztwnvL9PYunaJ6NoNGGkXwZbry4DbTB
uB9SWRN3yxEAQ0PZw8LxXY1B0Cpji7pMakTne8P4Qeqvc1Zg+8FAy2fIMOi1Cg9px9KhSQ2oOYTu
QX3zbrVb89Gt9v2+Pql3zX1sHoxHWVFlvaxLo/rl7s1NOZktkNkQWr+t1O+uvUgO0Nq9uQEEVYxZ
uKhsC/d6rM1KGRfgnbEz3aeYmzTYz9n+ehcaVsD/yKfw0OIUMyJdJWmnoHITLXM2hSZzvIDSBsNF
rpLuvurU3BRXLULsASOAEN2o1nXGZC7gtsknf8mfOvWhsmV3xeau/VUSAi8POrbCrml6SZK8hi8U
5p1D36fmNs5er69jg08BC0EhFNAEZMWrR0ReGYXeNzOXLEmPzLjNb6Zb9zQENvo+9Dt91EDh7Rff
vN9NeN3y9uL+NSxk40Y3A3Rnw7C7KP5SPWXTjwScOteNrN8WWB2GP8EajClQWxzLjNOl6FCFwGdi
z2z4kS7QqzZvSlvSkd46P0gbcLEC/AB9Kb7Ws+jT2vrcMvg3+FSrfexNobXI0rmtlWC8hhP2IDCg
QH9pQkltuFxtQ2xh/ID6LihhqfZe6v/lCOGljx4qGDbW9Ah9U81G4VpzVMzJLreMQF1grZPR5Gx9
/HMzwmr0Lu0yjLJiOjyp/HZo/GyZjz2zJZ9/48LDQBLadLwDgIfSX8jv2YfxCi3t28oYkNZPoY66
V5MHbr4rDw6oROfQ+qd4MuNwPMq+1gaW+NKw8Djrum7wSA7D1Z07+/puOTq7+WPYkaC5SfeyRupG
fQ/tO7zN4OTgmwD57aV3WGXWKpNtjZHlz0H22AFgV/yF2NFwDO3B7w6yei2PPZcF00uLQmxyG0x8
5ZU54qUGQiwwHrql4mfAVetHq2bLM+tBLuWbXYEBdgyyT6Ufq02f766f7/XBA5UOqO4gDYq0Cc2l
y3XPfW7lLqEswlgmiDzA1mNX7ft1G+uTx21w8hXAOnAwhMuRQHy6LsuMReWsHZ0yQ2qe9vexbt5N
hSODScqMCX4zpVVdMbtgEWkzv7BOXU78vH4qv6zwi24lri/gd8FejgMi3F+WV0EypeV29JSmgWly
KqJhYKWf1hqVtWY3VoV5Va40itSMl4QvP5ObuVR1MRAFygS13enLTJ/MfClf1Mr8YVErlwBm108d
NP3wJOAsiI6D6+3SXGra1Rzn/QhpmJ8WkImulTy06pFSjGB5vqHEh+seshHNTLS1MZmgGlyZWUir
dasrm7qsAWj3yATmPqTYflynUAHqzbl4+boxDWoOf5EaziqVou6YDKqXQ5gi60Ozy95Sz7xnmS0p
96w/Gc4VxhLQcIbPr/ICu5isdlaTIVLT8b6EAk6QqlB+BOONFsQ1pOevr2rjWXxpT4hgsbm0mlcS
CEjckE/lwb0ZIxYsvreLQVT4Ujy3z+pRBqzeXiOYUUDsBI4s8dqOtbIv58LtI83ufKNsdm1qcIVQ
XXFkYsnrQIXlgYrLw2gVdlVMTdW+tFDW0CFe0dS+jqFRKTnElhNieB81bu4UqHRfOj1i6zwCyoGr
zrJHwAQ6x/itd01XhTPr2im4/r221gNUKahoodiJDEuwZoEXaCk8SDHYFYgR1PlQKzKX2FgQ3vRg
joSrI8SL7XXSaAvpE+B7DK3oQwhMLyFeEZ7f1lRWq9i4rrkQLWgWLMCf+OvucvPybNRsymLOgzKE
IJoIisRX0NExbtB4fDIlOL+NtATm+MwP6EnAgCK+HtJKhRIp6CvQwx5CkEpMpwbMxL4bmg/VJxD4
e/u9+UZCqWIXj7OXl/alXeEqi12ryZvKxnX50JzMnfaOvsf0pN0YQRegSngkkqtzo5t9aVAI/OPE
lhIczCxaOg9EhX1ksDew/PlVOux7XDMKNf1spsFitmjGZC8onUOp1PGJC+LhPL/PDBIWrnIDFKbs
G/Ab7tpeCKmDwqgNqUYHn5w9dXp7bFwlKNvPVHcD04CSqlff4inumwz6dXbzdP34/D88gGsUAHCH
h6RwZVDVa7Nu0VlUfehJ0A3+iCZ/9uLt5nZn+0AYmnv7iGkW068lgX3jxYdvwtF2OLk4W2LUszJS
KphuZxGz8/e8NPZMKx+61jp63gEiGWHbkbvSWfZEeTO9PJg7IxzIctNXuNRGD9yq/zi0313fj/VZ
v/xNQjgZTDZMsYYD0dsJSoWaWoasnqG2lkgrLOvIdWlK2PmJeF2LcQMWtVCpm397zc/rS9n+tHw2
Coh7CLmIcxIe2PxNHcwfXAIxdv6+OsjOHI6D6jfvFDPX1fMyBVMfEteX4hjWVxpf3b/GBa8miZbY
DZmwka0fP0Gs7K4ItVvnGU3qAx38CsqueVgEMnLEv/ni6jSd2RUCKB3VeejHmQfQpfY1IzRe2rvy
aKh+bPgLuP9zDBQuu+y2Af01F7cFm4eUmWv70/67eMGL3KKHcqaGxY/a0dV+J6msnMB949oqBd+x
7TZWWD2yqFvq0ICajV0+N3G3r4cbW/+87kcbRwIvVkxJouWB+09si2dQtxucBm5UGP8M2feK5n6a
yeBGMiPCjhkUcgilDiMgXKftt6l7/g95CUCRZ+sQ9qyuCdhGYpw3T23RU0mDAtK+FZEVLjYc/8KM
kD8u4MhpZgozFm18XDq7qcjDuLACVUaturlneD5hugsY+lXLi5W9sxBiYkHLo9l8NsCzd8rz9Y+/
0Y/Erp0ZEZZDKmL2jQYjWdv90Zw09EY9SACua3MLpN0/Fur5pQequxzgbF3dG7pzo2MW4vrPkC1V
eOSXtGjdnMdKNiBBLqjfVS9ZIysObxxb3DeAVwHmjqKTWNoye70tpwxWCqvY1Yn3oaeJ7ORuuQeE
LfDUBdGEhsz1MsFrPbtlIDZg0VwVjm+V6mtajqpvsAVSUYXkit3atvPHtZBmtRoyHrTaEAyT+CU1
3d/dUN+igCEbAdz0knNDQnqVK8jniJMj4AWKFjq1n/BZWPd7V4RNtUtKvz0U/5j/6XsBA4mxdQBs
kcFc7iVVR9seHCzPq1zvxziBZfimzukkExPe2kbOlcy5wlH+Ft9MTUbcYUxhB3IQPu1+uL0T1mAP
ue7jW953bkW4MfPE7Kk3YA9tjZnh4hjDISaFs79uZePmAKYamR6vSYDEQKi31A1mctoB9HlgBw/i
Jd8Zs+1rSveMiQ7P+HrjwL6wJjhgZhq50SmwpsbvLPnjaa/uLOPYWBcAuQ3AnzlBMR5NQlwnpUZY
ZxP4Xov6UQOgS/GrMk560ocU+NAkftNlVdVNhzgzKQRFx4Iqmm2jEhdXiY+UlJWD78keZ5tGOL0K
4GKcGV9YF8MQZWvXbhuBDv/OJBPx2zKn/lzW9uG6T/CfK2QTUEv815KwnEYpjYEpXhtlhvo9b5ZX
ePujYTePKebz1El5Ubty/g8RHQzdEDIE1H+N3XZqLV6oFbeRonxrXMB47U91eLu+rs0dRFUFLQSs
TnPFWJuBBAikhm1kltBjtHJDC5xKU/dg6Okkh3fTFLpvqP2iDLFqw7VOXQGQiY9FTf1+quOXLLbD
uXX/Qy4GJA12DFB/zqp+GfFAxIgY4dhtNNHyp5PWGAYEs9oCAKDk8/A/tHKJM0OCSxBj7O2shaF0
Yk9FXoJlz+q/GxoUVSrtsZgWGb5zawNtpBpgxwdD4Io/t9Fz/E/XbKO4Jn5itIFBb4tROmC2aQa6
rSh2IAauJljGKWkMoDzbqPiY9uSYfShxmGHMK0Bh5w1P/3GX7GomHTDbMguDoK7mIMyVGgOyW1pO
dY+znNXtjlTWYz6OvyHmScPrLr91iWBQnet2Ah+CCdtLBykVliqsx/qWHMqrQdbTctkrCjGJpNO4
5SBIloCCAuQTtoS71ysXM6MVzhbEJD1/tps/SuHc02l8HbP+hzsskrO8FaPQswdmBNh/C9f95cIW
ZZmNfsbCjIJk/lwhHGo2O2mgtvaVYj7ptZv49qJLKNq2PhyYQbkqKeceF+tx5lS2izYubaSTcvQ1
p+TyRUhnIPwqOXGbloBMgTipjtAuXswtGO2NRhmwwHbMbjKzi3ex51VHB6DN03Un2dxL8B3zuT7o
KIoT2JONUVHgLHC42yKAUmUwQx+k14NqUvxq7vBSloBiNp3lzKCQHrrp2IH7om4jby7f2jbN77uy
vJtzp4DWC6cbb2Tvlq00G1Ul+AkI0ECBL7hnlau501AcOLZYD9RlvxTVOXoxc/yhc39e387NL4c+
NRpzvNdqCqtrvBz5vNa0ESG15TvQ5lGDoVeU0XdobDHJTbO5l0BIgMIOFXZL1B4uam1CTK5wcWaz
7qeTfRdn5Nkly+NiWk9NrHy/vrote3zeBm8i8HniIFwePD2bIbPckjYacH0OGCObZ99M5103PDAp
ce2WZ54bE7bSNqZBbby0jfKJhKqemr6jDj+7ePgzte1H1k9vhMaS07C9QBSrUONHeBYRW6pGvDzv
HBp1daztXI+FaJ5N/pxgMr0z+tfYUiQl360g7fF2MZBoGHcWSdX1zq6ccQRHN6POt9Igh7mav97n
wR0KQDbKDQAMgor18rNppaKTbIGNFpKofroAVpdkkufl9jr+tcH//QzUgLd4OZSDSaMc+kZ7oGab
vVY6THLTbFpBMxNwLbzKwXd6aSUZijrLgXzEdEEe5hk4xpvjdRffOsAgGv1fC/zfz9cxlyB5GXX+
PRL3fuK9AKOx6U2HoC9xto24hK4zKOTQUQIWRLyfLbOpXFJ6NIrdxtgZvfKYKMoNiD2s0Io7mY78
xtZxgDwYeLleriOyh2spm211cfGB9Kz9ac+t9YiKlOwZvrUmbB4aSaAuRi2KH7Cz7dOmKWem0WP7
WHzfD9pz7ek7ULv8ooonqytv2gIqEXO7kORdJVJJCpER9Gho5GSJGuh1Yt4OfA7A1Um3b51Ck13L
G9EBuB3cxxi2xD6KgJaEZiSzl4RGVtkAy+Ll+qub5inYS8vUDAs6T1BeWzryct0lN1iq8IwAcsDV
MKDMh1wvN9XoegbiirSMbM7Qk2r7CjI7jTveMwYqWqVAjrzcN5q3w/29v257vcdQjQSQnuc8ICAU
QRL65Cll5S40MhqviibF+UcBoeRR9eJjX9b6l08E16jkmgVAsoKBUAhUTG/nJU9HGg2z6RxSLo7Q
e6kdDQ0Dm2OZarvrq1ufCdhDzZRnBvwdJRRA8qpU58SlNJpmBtLwJ8d8/LoB5ALA3yFYoSwlLOj/
kHZdO5LjyPaLBMibV0lpKqtKZdr3i9BmWiJlKFGU/fp7WHuxk8kUUqheYDE7QA86klQwGIw4cQ7F
M9AY0qBJwBdcMaAwyBYlx3W8gpgh6l0yIqKNr04huF7j2il1msTSi8hYXl1uQJpAj26vYwXLdWlG
CbwiNTvAqKwGrRR+57MojwNINmvfjSiLMiMM4uBhC/+7tTLF6zWL0rLjXpOMix8vWh/V9iF3tyBj
61ZAZSIpJ67FRpyssUYpwJq4bf+xBElb2AzpA+Xk1+0dXDtIUE3BJ5KqH1ezdyNJB9z/ULakJD9q
eb4jcxGZWR0LulVWXl3SmangMlwss1E1NWGQ/eDuN9PSXprKODRUvPs5BJf414ylvMJyYvCOiVLe
xfSrEZR/UJd6LMwtlv+NjbOUM1pWEynmrGkTe6qPFZR1wpmgIW9ZxY8W8/4bjr6xd+pzqAahTj6I
GnfKkt7zWvsF5qPHoTe3hjdWYjp2DzckRg+gk3VFLl71OqTLmgLos9n6ArQz+Gl79iu3m309ieee
Ondulz4tlfMgli0o2lrYO7etXNKLY7epKGDbq6f7anHv3WaLev/6qrxcnkzuz/IAUvJs9kqYKNJn
B8K7evPqgJVBvJVkrfj22Vr9aACLS/5WKYOkBCfLyhaAv/DRLJBgHr2OQWS9MMrT0AX5xjT3+row
q4RpGMQ7Ff1edSwrfEqR33hV1ATfofITud0Yll0f2un7AU1yF/9rTT1iXQUZjdFCwuFpP1v+4k+f
b2/c9RMLfz8SJ+Rqslqp3rc5t7qppzjCEwV98QetQWlvepiNAOCKX4x+u21t1e1AgIKogeodXoqX
PqHPHa1Yj72zCTkSSAE6Vfn1tolVT0CtC4ku0iQwJ1+aYJjJa9tgwW2o9c5hnqkfoxTV3xmNCHa3
Ta16wpkpxemqITP1qhybJDWyfG9xt43BIQ5yzS71USEv6aTvy4lucXmuoMJQwTYdQGRAaQiuWbkF
ZyerB0l66fZd8zYb0UYdGOUBXQiBqAaprAH6/I2vtgIduTQoA/SZwUx3qDCoaN4YZYolLHbkpYp4
GfNqt0RNCPR4FDxnYKbYAuC8DZxeVp4vTSuBqjD1oW013oBFxtiD8mMPaJhxkFy6zYFvzfmuuCea
D1LdBREEzJSKe6J7PnpZ3TSJCZKxxbpzis3WqLx51fXgwYdCDT4gdMaUK9NuyrRy0BFHl74cXTOc
bJNbYdlUunYieWYArlimptUdp1JY9q6iCDL62OlRP0IkdirsbM/dqW9l+8eY/xg9kYVOMN8I5Hyj
DwaNDnQMKJYIXu3LDG+Tl9tOv3ZtIY+FUBrKI+imqKVXaMyBisvOmiQYU7SsqQabvB5D1k6PPMv2
nj+iLcqyfzAw9huV361pwZVTB/t4jaABi9kgtf3KxdhUqZuyxCv5zy4AEH1wG/sIQPVPq+4eUKCa
440lr8QUrBawSLwSECjVZzp69OaAWWaWGB/mKD3A6UvwoRMaajuUhw5FE5bAdUDPfnykh9u2V3If
3zPwDvLgl9eoLczvjD0w7Cxh7eeMlBGy4Zj1eYTLbmOVa4vEkAb0R/CGQDai5Ixt1uSDt/QscRvj
YAxBpOnfc7r1gF61AjS6ZAQHfkh9b81tMbParhnkvcmd04jdXNPYosHd7W1bcxJ0s32UetEeuHoT
2aXei8GuGGo4czi6HwY0djzRhUsD6U7PfnfFCK1mxAspbYTdU4uiTB/1xRmMOqGjQLEI0uTlGKDM
ZpHX28ta2T0YAjc/RgkBwVJZ4l1oaJllkMJQNYl49uoydkARHNW+KDYcb80UUhf0/2Vf9io7Lf2Z
8j7P6sREexRi0KAcGvqTOS0bVcO12wzKxajgoKSMd7jqEdmMBDmoGQNYxNjnUR1PPwFvBaNCveOf
tgCBKxH+wphavh6kqRTuN6VPjfnDqDeK/2uv5AsDSvoxLtBZ91LpeDtJ9BOK5wLaCW4MWOWAhzKP
6mirCLYCt0GBAcEBwRAJ8JV2d5OR1MQNwt6uZ/hdd8j3QO5iMhcGv2fb1G5yl5RLDOV/KVcA2IjM
HC/zAaNn0MHFVYWxruaBJc0+O1Vf0ycDcO18t2yFjFUPOTenfLRxAufsMPg1iKmmWAtL6ASZ35yD
sZsetzU9VrDhqJQj3ELEGKQEGHu+XFzGRsurnEZaa+CIyK9QGAiz7+JeKnm3aWh/pa/6w/LIH51v
W3xK1+FeKl2BQhjT4ugMq0HYt2e37/2lSsYe5GpzF/XNV3BURkP76b2R5MKQys43sqWZc1tHQdEn
3o5XDhTCxtLZYeym2t82tbYmPJZwgWGcBQ0xZUNnw6cDp2mV9PXih043c9Dgsq/p1D/25bjV6biO
W6io+zoma11MvF7lcBPhVR8wp0ra7mc1fSMu1HfzrZLb9fUijaBiiJoheGEcxSPNluS572JJmETS
8QhcPjpp/3HR/OeysX65YqNDtLYmiLhKzBmkY696UgwCmFVP3SoR3anIPvopqMXZxo15HRmBlsKE
DlAQ6AGj/nrp9rSlPUmFWSVoUgGrx9m9hSZp+H5XwG4BaIagblzNvU6On1pubVUJzUG5Wk3wBHt4
bqsuDwneuLeNre4aJlmQzKA7CvKKyxURMvECWIUq8cl813b0IDCj3PN+IyFec2+01P5rRon4A9BR
LeEGzIxetcO77AjxP1z+nfvFWuaNEcI1x0M1Hp0ApKIScHG5plTvtXbQuiphmfmKwc/6lXPnwaBN
C+JHhvnamm6h265fLAFouZFrA1IHu2p7cmBpb2pCJ4nllxiC0V5Y83kcfi7NqTY/Gqz6rvlb+N4V
k1gapsUgIiVlY5QtbejcZO08kzeSPsz+H4o7YwcUxEaKs3JZg/FGt3GTgV3nGnWW55hRLPyavD0u
9SI0lrg7aBGJhgpSR7ir7dCgm9oHK/f1pVmlMiZMJ8uMihFkPOOu/tZPIWrpESQDrCg/Ig4/Olt4
+k2TcsfPXvBO3i+Yy4RJqQzTvwQiHI52SD7qaGrjzi6jv6DWuFikGvUHp2rb3mxI4o35LiOnckZh
YvM5seYpFgYRcFUj+9E9ZV2NA3yAZlUk6bulfQwgPFbsHObqP/XOgtKe54sak1omr39XHlLP0K47
y41ux5mVGVFZdsTMId6kmHH35aE921yjojqZpyJL5hMnofmHDlGzbx89ELFGqFSIHR4eZtgc/sZ/
LwwrjsR0HtRLRrPEfUkP7YlFVSTCLtZe5pjjq6bRFjnGmh9dWFT2e3LzYrAw/P12Yqoj2QE1/NF+
Gj6Dtn9XHupfG1u7Eu/O7QVK7oAKdWfYBVbYzSGYEnZIik52JDNAcTTmSGa4eNAJdJ/019umV24P
VEMNUAkDLoncWrkPa0t4wci0PBHt4oRpYc/hPC4vGeuf328Ic7EeHpAgcgIO5NJ7OmagatykZeII
/tu3+OPiLCyazPT9hIZ4HuDvR/UJqHVTvTu8fCYTMWCo6mhYOB/A2A0ZIBBPZFvSNSt7JzFrqNBg
FAWDAMrNq1vc1nwnq5LJTbPH1CnrXZseDUDnfr5774CRRwUUQxoYlVaJ+n1jzIWVY0lTrRfHMac/
PL97sS2ypZz6Vge/fPJcnnHlK5lciKrVCc54VN6ZkRWX8XRfQGi6OLWvXSiZkIPIurd+ti3mZUkU
gLGeoSyE5x4IEw7ufb4L6kj84i/a5nts45CogyocuwBoNg5lURXQxB1b1w99g7ovfSGmI+DARh4O
TUW/3N78zWAgM6OzuFcK4WqOhz2xD+NnB+TERWS9+KgGy2CQ7bcSkZWX2cU3CJTkBy9rZ5xsGQx2
eiQptqtd/dAleQRe84NxmJCeAEF4hO14iyxspQQOxkKw0MPZkCNf6fOhxV7QYcmzxP8+xP7J/bGA
OXgKp3t+zH8UH4fPqSnlNI1o3BJBW7niLiwrq57yko6Bl2UJK4TmxbOY8u7jyFk9QAW178ixZ9wZ
wiKY8vQTjgnmdk2nM7coTVa/NmDmqDDgWQw8sTz0Z197EMtgiwxfO330eSif4fIATFEpKZko9vwv
2KGlrX8tKv41u3UVjB72fHma9jmm82KyM2lsPsvqUPuc9eF83Kw2rMSuC6PKZS5cvabQTM2SPD8U
wAK07ZPZ/M3JOV+ZcnHbpSEck2Ev/U/LXv/cHSSVeXMUZdjfAcW53yoRrWgCXG6lcm9nrHZEjXIe
HqzREgco2BgQlg9BRx2J+/rYPoJJPczMePhc7yBMCLz9BylNrMXO3UbQkLFfDaRoNMqyLGAQwOJe
ulEucsPs51R7dF+MvfPQgtH81xQ5f3AlxVuU5uvf8l9byrcET8g8j26gPQrgE6Zq/GdKxa9u2OIi
XnkBQh4JaQK4XdAnUAdLJloS8AyZ2iMrvU/uSEAXkMZ4pNvhvIj49v6tLunMlhINXCO1BBpH2mND
MtT4svK70dLfjd/9/gs7qNdITCog/W/R4Oy0z8i6KmtC1EkDiDI9teJUGBsZ1trzC3Cbf20od2ov
qG5gmi5DGXGIhwdz1x2G+zZ2DmlYHk2w225Vf9dj2JlFJYY5U4cpFh0W9ZdxZ8Todcf8SwlC/SYp
T3W0VSZavzXO7CnOPgGnOrd47SXzAX2IHIPuz3lUZBF5BFLLQce2fK1P3bN+3DrwK106HHhU70HV
iDb7Vfo6TItdeAX8JPfx8FpqtBH9HELqvTmDFBAQnZI1z8COP+aze+CBt4UCXfVToEyBA0WyifN+
ecyHiQfcT23tcbTnvTfimnDqcCIbzQPpIVfBBPNP6LqgFX7FPjektWcQjpNniBcx/RLLFrx+/Que
WVC+oMZAPZ23lvbof3IPZrTc9S80Jp9qL5yi6mOKd539U4sHLfyL43dmVolcnl+3TLiG9li09xMr
orz+jFnk/9GIcgul7ZiaWoa1OeKEUf6pSTL70+11yN+pfiAQlKG8Ah9EkFTcgASFZ7ASJobJWe7t
2qKRMQ7DXZM7zcmoCsnDoPkbr8Y13wMMHXphaFMDDaRsXgaRN90QM7zCmUUEDbZPVWD8TNnybvib
1CyU84RSH+CqGIfDl/V+N2iPaXFk/Dsdf9jin9v7t3a1QBYRWGoIOV13Fl3hTbPVCuwfYGBAiiPF
HYC9nOpsN4E3eXfb2tpxwtagzQ3mdgwUKhtHeYVhI8Y0PEFRjzJB/72pwbduAkq04HlD0VSdVwFb
S9GnPceVXAwh11nE+YbLrX19X2rd/r8FxeWY5vSO33XaIxmRLo7Zs2DlJ73HQ/f2Zq3bkYqVwHGA
6l6JDHUuKnNoamyWSY9W6XxpUBIt8mGLT3/VDmqvLoBaNminlBufjBZdgm6EC2Q/qOBhKQowx224
svpZwNwGiDLeGXKqDVpbypdPW2HMQ+VOSZ0PkQcm5Ib8vr1dqie/WcAnB9UeZNBQdL28EFB7bLMh
Myb0F34Z1cd67MO8vbe21MLU3ZJmZLMJ9UBUHq5mHCpk1kvKuwkFI7LzoKFRLONdZW9lsZYS1/5j
Brkemq7+NfN2zmuI1btsSkgZ2icIvn7PTuPzdAKXDT3qUPYW325v3/q6/jUo0+qzfMwYHQ0XbTsl
LmayPQC8zW/+shE3rzSssCpweYMJDv9EVVyd4nRrgUZz7gwJhPDYH/1kScnFMi6foHXgP4y/mjby
eJgfh4PkCm1iY2NbVxYpyX7xKzAbix8h//xskYOYvHIo6gGI2CXsBnDJiib0tuBs11YAFMV8nixQ
YbZSneHwODPbzOUiyUbMbtImCMKA4zEJcsYf7/1osu8EjmTpkOgwKBdsVZeYR9XBlpJbgveRGEqM
wmimAV4tN0MmGt82d33EYAyfD0U3/B/EAi63r5ipPeV27jyOXfs0DzWJa0KzsE3tLgL5fLMRAGUg
Pb/b8Xh7I8CAzAKmpa6G3Gssm9S4RjAi9eSlAzIhjZzqKUDPugln8AmyYYEgt7Wl7bBmF8OVb8o/
eHCp2j+yDl+QvDMeifg5aWNESPromm6clx8yMKMVefZI9S0VMjWRQY/IAXDVgWYFxmRt1Wjh8mK0
hQXUb/Y1676zXx3IEkekZOTL7Y947Z2o0KILC4ybj5EmFQFg14LPLqivMfNIHC0q6qWoIHdqpnnc
Aey+Rey6Zg5HHTKOuGHQu1DCMggTx2xCwxzV59MCHgSdg/SYbaWzVxAO0KvK8jao1nEccMRVM/mU
j2y26sR+Wfbevj14u+DRiCywfpF4s1Ao/7ZLz7y0pgTLxk+zrB6ltYN7avbDke+GnczVYetw+3Nd
OyOKGeCbBGUdCtBgnrk8cwxz01NDekBhGssoTrNtTeazadt58wSOQdc9Tbo+T6HJGPN3Tmta/I70
QWrt3/szPIz3gyIS2F/0atXI2dmLVTnlgLNo/il0sq9mH+2KLnL6Ji5ACNaU1l1OPt82ekXZhysC
QEw5p+XJiWA1mUuFPw3Mnb1Hu7X2vtbfgTbkONdkV9dObGj6b5MZr01Z7v2FfTeN9k5Ybtzi0HR2
8Wsm7jN+8rHP3wtdw88CiaUJ2WV5i1w1OniLqKB7mfuI+BQ2DotsiAQPw1ZP4DpnAlgYxRFAhdE8
Rk/l8tPPpDJyXWfuo81SbDZoCK2tZ/z16cRImg44Bp62QLOrE5sTSKRHtzecR7vLvxq5dQymCn7V
bWR/18FNTr7heYGYuhLJG58GncM853Fwc7Pfufpc0cNMMg/Cf0OVdcehnXvMekkKmo036FXzVEYG
LAxZlNTIxmvtchfHVE+rfqoBpTmNP8o7Zy+LMuSRHYpo3OdH30c5dIuX/Hq9UlQaguM4sRh9UHt7
kxAlRYG7SMagW57rhdtH383cw+JP+jcvXfwXxEu+ESlUd5H4CRwVgCgwEwssj3I7910D3nXfookh
wOM5LPzDgj7V7vaR3DIiU4SzDIrPpdk5VKeJxyua7zqjgL5XX1N9eOcYtroaucVnhnQxV13jmDQp
jVrylYlnuli/by9G/UxvNuD5QDRinhhgkEsbrWh7R6cGBQug+CwW4CmLoKhjKEMAd26Dc2aqiulv
NhC8Dbh4ceM76jNlZnM7BGLABg4m/UMx7b/riVVuzBCpmdrbytCKQY0C5/sK81o2WmMSF1YMrW/3
jDaQn/SN9IHYlf7ZL6xyI1W7Kge+GcQ5AzgBrzw87S+3sjOJp5d9SxO3B9EXgH95jBkSVEAtAT7f
thHRQkwUYzwQLfRm6z/NzDE2XEYNZm+/wYOqOgIzyuXqHSUoGHZnn9Fksc3QLbyHCUDzUby3iKGa
UY4ABn5wW40NTcZmAi1FCXJHLb7tmOvb6aNOgqH9t9Gpy+20Wc7AoVvRpNMz8eTOGQQpZkcLHacP
YmYF3cltODgevVbS5Zsd3tTNvEU0sno8zn6EkuVoIIjTtaGkSRDMI7+rQUyTtJZE75n5MAWxB4KL
KswzN+83gvbqlzyzrHhToHGr6jFolzDtiydeprSPtU2p7NVQBjQzJvshZ3NFAUVaENb1jUZAzm8E
HyS3xMkUE3+9/SnfBm7Oc8U3d8ENi6FzPH8BN7v8lE3jlr0rKE1yPjZ3ZeWMz9wYoB/h2MFd7XJw
jvQD7vZCdOi3gOpKhJlHFmfH7DlzQtNbtHvmGhmJKOaK0H8eMKWv00X/aTp1X0QQYckShBDoTJll
vVUcuqpPy58vRRblecJ0uZpYZ+0gXPzlNGkBp4t0hs7TUjfersjrIh4wIhTanC7hBHbQRBtdPQqI
rz8ApcpjMy2grCUm9NO1JSfhkIHihLneP7d3eO07nv9CxU0ZCLYyYHzgpl4/gqlz/MDz6sNtG2sO
iYEk0BiCMgDcDPI3nN1G2ZxPxVgsCC1dAC5oi7iVf6CmBlZGE8Mm9eH95jD8+V+fUd71ZU1qUwSE
JhopP+DGf+1c74lV7u62mbUDLsnskaAABXkFgxReY00G+K0SvW7LY6OjixK0A4vrkk1PtW9OkJQj
/t9sJUDamDXCjA7qMJdbCeHOpdZrUSSzW7Lf2ag5zs4SafsPhFbzrYrF6nfDEx7zZJL8VO0SUbwV
iMFsmjjLPENxpyQecF693j4WBelIdHs/1bfa21nBvY5ZCUCGDEfxkrlqbC0IAppMYs52uTuOJ960
7p6KVBzw388vNVg8dh4XDg2FAHHZbfursQZ8oTiykknDU4d5A71hgIAhBRTxFFsPefWRzC+0PTlp
TDKwKYXeaxtPEOOh5BQUz9T5gKS0HO+2BCZWt/3sdyiv8Vkfh5Z6SN40vPr5nD5R3T5BiHvjWbF2
8iW4FlwpGBW5UkrwtLJZUFOkiWnSwg1HTvMmqiFns2x82LX1SPpSPMKAzcH/Ln2WjU7Dhw7ZTcGX
nz1fwnma9mM3vxNQLv3n3IziP0NA4aYezKT+kuhOeecX3T+59m6tPdWOXO5ZNNOJmbF5gp2e3PVz
VN+Zu3LvfgNTj/mBArMHweOo3JH4va/NN7soZWBwGnBveOilXdYU/X/ukpEPwIn4mtaUKDr58E6r
treEP9eim0x/MQsLtlYwfyrWjGKuKxN5WiMQOf2iJx88C4cynGfhv2jGaD1yszQ3Upe1zBt9cVyG
Epnoqm+KWjeKkWEcJXGYmD+KzjTvXIrjVpZLHftDb+bx7UO/6puSVQ+8rT5uJ+VjYhCcF2C2ownJ
AL0BtWlm5qGubVXYtswoYZtz3wflBzJSwotQ04FpABANWl8b27dlRsmW+sptdMwX46RpSDAHEfdL
GtZesP+LTUPYAKEDimtXjcg0JQOv3A6Rg2UWi4w0sx5IV0IoXbaQNqKHdDQ1AwTKxcE9JFWF1Eso
y5vKrEo8xlAGyfdVmdvxbGtQ3eiH8kmvMuOFV0MX5Zq5xamztpuoKGMGAdMpDqZVL4+A1dEWWSQO
etPbBTicUr+Yo65Zyi9Lhp+64Ylr4RizsOjwoZaEqKxE/aplk5GOcJFprsZXz21p1DZWf3z/p8O7
GexYwJVKktPLNU12q2EGCweMMwuEJgUUCGo0I7aku67qRjJYndtR9m5k5tTwEntnH7KjIbGY5Yfq
MdjxnR/y0L6vfEich1ul5dU9BF8UZvOwjehUKasjPteX2iFJ4S1zuLTdPWnMf/5iB89sKAlzNzPs
re+RhM3G/aT3+4LOcSrcl//NjBLtm4U2+URhBv62H6o2TIcMbaKt5/iqj6ND/lZatFB1u9wxvJoK
ZON4X5mzi6V4XnUK+gGI+sYp7v5iRZLZDl6HGpva/6KlXbtakWLIxZx/FZrxxwW5Hkrv2pfbdlad
4MyO4uJjm2q6qAPYCaZXr+e/l4lugV/XghLec5KWXVahPMW9/aKcWlHacLR5vk8ti6MfGnwu7f6z
5tZO6LbinglrS9tqbWUuhvOBYnyTjFN8oiNOi3qvSxKjYf6xq9IvlpdvpRlbRuSfn6U3Bujk6gG9
w8SyiyBENniPxO7T+z/R+UKkV57ZaDHsMIDqkCQcpJdhlaLn0Op/Uys8N6L4AcpppYk0gyAXhNSk
6NodVCW36C7Wzg8aGRJ7jkQJ7bPLleglaGtz0yLJNKUHlmIiuaRRaW41kFYLCed2lMjm6QSTKL4p
Z+60ICyryIFsQxPKarwfdzFkV/N6192l98V+KxNcdYizJSoBj9pdq7UjTGfcvPcwPQ9fhxbzX3jE
mRHFtbXZKHgdwAgS+Mjgv2qyNXm8vgww2ONyRf/xrVt25nOsXZoUdF8kCUTgxl3gfmEZuql/s4x/
jShZsxSPJuY44XJwafGlxFjSjujQxf3frCiV916fLIIXOQFwocJX4XesmLfEIOTpUNMueY3ieYip
JNyml46t6Tp0PQPY4Bk6CKkFJSZ93tWpFi9uvru9ntVsAUVEnB9QFl9zJGJyg9O27LAgDjooMGgC
3hYacbHTdpC+Mk8a3y87CTneajWtHt8zw0qwa7vMM1OHI6LS5kjG05JHGPeKby9v1fPOjChbOWh5
X3bLQJIlEH+02f6QV9VG8X7LhBLrJq2nBmuwgdNohB2xw25rxGZrp5Qbb2p7y8UgCwJQmUdkppGZ
l2EJypvbe7VqxgJ3Bd7yEE0wlWAzph10KDnMVGYLbakp6vV8T1m/YeYKai7zU5C0oMEIZMU1q+RE
2TL5IDdPmq8itvb9IY/Nb0Mkdv0Di+fje5WrFXPqoGRnpaIPIHmSNCyLxtmMigKAUe8vcsazRalP
CDs389FgsAJS408mz+LZrWKdZRvhZ/0ysjwdbxWp/6AW5asadUfDK1Aom/buwduTU6UdGdsbyXLS
Dt0Te6ofIeOiPWyxS697x7+GlfC69PXs+WWOboA+lKB4yrJdW3dexHNM1t12xNUTheYGMmOpAqFq
CfgsHW2MdaFPBf2HqaLHZio3EtUrQJ9pgGIMFPRgDEb+jRHpyxjb1BlvC4HvxWMwWVsRVAub4OBk
Bx2zFlrkRaO966Z7w9nzH9aOYlqx20DoX2FE1J+gnLey6G0L3QZE3rvuD8/jyg3bKZbTe+JoPxFM
DWs7nYXdnTg0h+D3e/cY68fRwJ2MGxlp9OX6Mz+viG5g7B2Eaeh3TCHNg41Hx/U1dmlC8Ziu4YHm
FzBBUKsiAd9rDlQU5u5gW0N8ezXXzglTYPrxAc9G5/HtkjtLMLgBdph8KZE4z4UWcp8P4dT1S7jY
yxYsQ27M5eWMx/sb6YODajlwRZcbB4kQt+l7DQewY0/oJjJootLGBlfA5Eqt6jL1xjBwl40K+coK
USTz5MSAA30XtSZYgMXbIRbKS71J0j+QtAugONTZA7nPbK7z47v3E4AMDKdIvVvwtyl3mlh8AQQe
8ncAFU0eEZ+kKLww63UeNG/Z3Ta2sqMmmE9QdpGMuYH6oDNqkKs4i1UkAHqTr1Xgd4/USctD3lP7
oULqcz+CVnurP3jd8sAKTaBVAJT0AbxWTp+ENA6a3xdJvaAvPKbLaAI6QQT6YqNjVyFat20QUVwY
+gHzBNNwl9ZDujUMtHJG0HaWWDEMc+JaVNJJZojMAyUn+sUsfw0CAHvzsfzhlRmPUm1+d9cBqCyM
7GMgQ2LmdcUYFb2fjxnKXGnO09/Czxz9Mys8p/x0+4OubC0oedC0whtdMsIrsbXNBPXRpZLolNzJ
w2l29FNKnOVBB6H/TqNutwOmSK+gwmg6z7rdLB9u/4CVwyI5gbChWCjo4ZXglg/cy+YZDfLRqebI
HucxdLVhxtAGNDn+whQmnSBF/cYOJH/KWeRppt5orX4kSetM/DCYAKYuTTcd/MzfQvdeX4uoTkqu
e0ytgYlPhbyZ5VxkNYbtEwuqU0acLsts730ufOfd92+AxSA9M/HtPNdTv9+C4FI3qHWUIhhJbFc2
nQ9gFACV7+3NkzfAZSzFeJqUu0EVDP+mAr+soLRxH8xFUhRTXKbjvvZpyOm31vwwjuZu5MuGZ147
BtpgSD9RAjPR6lBh57QzhdZkoHIqvZnnO3M2oLKH6jWeVYE7mJtTjmsLlKAaOQIFpiCVIUibJ6q7
C1gYeDzt04OzH4eH7pDGbUw+Wgf9aYnScGj39Yk8BR9v7+11ZAGm6cy0ctjxzby0LWB6GNFAD610
HP6QzqMHxo3pFZU18fm2wbf3gfo1/zPwA9IOiOAqpy61c+oVUAQF+a64E87RZBEmG8lOAxfEGFsJ
NE93PtnrKEJ3yPQHN7JaOcq6cXdd7zmqg4BtS+YLzFiqKhu2R+x+SEWZFCia7HHxDB88SERAw6Dm
cTUSM4TWl4cCeFewjS24di+YRtsCDgOgMSBlSjAIqJt2k1skg5NX+8rtSRDbYuavVumCc+f2fq8a
QxBHnJVCDeoFVo+sKF1oiSZ8YoMRWoUI/vSd3h3mwPC6jQTr2ptcHUzs0g4g/ii+Xq4sNfPaB1Md
mmhGibmeMVgkXBn6WDETlRgfs5mUGybX1gcMGT4iKD3RlJR/fhZZA0yj954jm0+t96cOxvJkORp0
qajhlluz49ehFbRrBmRLkA/jxaG+qiYxdAys7zSp+2YYgA8bwNqPVs2WoMKqHcuRA4Sgh8S743JN
NkDwo+3iEVXrbnPX+bnUuCutDSq0VSsgzpewe4gg2kpq0xsZkkRAsZLKybWTr43D6wQNov1t/1uz
goIezjoqVFACVhJhsRAINgUovw4Y9OxDnTP9M6mrboteY831ArTNcEFgBApcQJd7hiZJ7zMbxcM0
gyjEEqSJbWWI11D3us/1Mj3cXtaa28HnUOo3MSJ+NZlE/ApoqRqp79B1dbVDNt61gMqPIOLzBmZb
u9vmVlZnyWFPzKEj98U6L1dX66LMtZQXiV9MIRAFB6+Dyob3BRfKxvdagWbiHJ2ZUg5UVRQMLMdd
kZABRRDn+4BcpSl+AQNWCUwDeMMPy4XMPeUbhlccBXZBzAvqRKQVKidqoZUjtwkyba3SX9FH+a37
zcvtXbx+QmBiDQMeqIjgKXuFXbArK59gPEcDtzTjmrtG6IyB/dVd3OBEUXuOiJeDh+bdVmUf3sBg
KIoVeERcfrsZVKj5OJZACbrUiRA/8rsB4zAHDH9A7tYbFi80mq5+vm312mOg4iufSwFSedAOKqe7
1rkrLAHqjmXJ58gC9TAAGzuRZv2xwfV29xfW0F6R72o5FmBdrpEKRwNmAmwFZe01Nl5Fw3zvVpb4
3lml8dx03rhx/q4/JRIlAOzgJ2CoRjy+NFjyebTIiIQadenXYOgPhq0B3jO5WTgG8920TFtZ6PWJ
h0WIpsL5PfxTvUghPVi1HhMoBTXjdI8MW4vN0ZcY+sX6i8waEDcD07eoOoHJ9nJxZku71pXdgyXo
u5fcGAsSOsEyvvsCwGC8hAejq/N2b1+aEdBoyXrWAyCcZ5+ZpuE1G5i/bjvG9al+G753wQUMim9P
vTJLtMg7O0X1qrGb7FRoLH3MfAzg37ay5g0YBvivFSWjyuo0w4wlrCzku9mIPJwZv+/NzwBCNmEz
aRvReG1RyAhlKwSsDFd05Xo79c2Exm7SFrzpjrpZ++mTNy8ohN9e16ohSCDj6YOOFSo7l1+IQv5v
zjkClqZ1XeI3GYiFen1AZ/H9diT4GVsIUXb0lC7tMOZOI7MsBMbe7J5czTC/YfiObZQyr0MSKrUA
qkG+ASMMYLS4tIKS2EgG6uSJiYQjRNVvN+r5kVsE3Ku9ueHca8fVxWtKcvKiFe8pZwhJNdLdAluX
ZcDPoPJWANZVdVk8MdJv2FpdGGKtjaKijYxNibUDUBsa75ccPap+iZwuK54oAPm72bEg7lAsE/l4
+3utGJTEGfJAwSoGoi53UizeZBVznyd96tqRhVdbaPdaFnn50MTThGmK2/ZWNlO+9aVcBabKUfO6
tDcTv591nOXEGYYsBBPevq2hF4hdfX97Fs1MIDbggxh/vuK6ZmQsMkBc4In1AE0WntEnJx2Gjdtj
5VzJlik05eSE4xXHtQXGv9afUxCjYXJhx1GD8c1Cj29v2pYRxSsaWrWNtgQZyktuPTyNZOyG/aiN
4xaRxpohDFWjUoEy7DWxXDEJ8LuLPE/Y/zH3Zd1x40jWf6VPv7OG+zJneh645UpJqd1+wbFlGSRB
kCAJrr/+u3RXtyUqxzmuefnqwXVkWYoEiQgEIm7c6zKXh12dMT32oCH628VldJpxBOLyCgz4B0gN
s9OhF55Nr2h1NUO+uXFUMP4+//qpndtqaCziwoqDD/j5VZCo+hwzhE1Hr0Q5n9xGe0ydJna8/rfT
I6xl8Z+FqAGVnlV4IN48Wb1bU0DZWYdaHNgFcqLa4GpowTTgUzkNj39hYW8srnwIQAAwSvUNvTLy
bg/S5NBz5LRBLnGJLv7DE0RRFfO0wOkvgs1gZn7vrKUNag27At+JNVi+CfXJXW5PSTUOxQUv+hCF
kM8ClGvg0rVU/9evqgWHB1Uh1JFgNG4PcKYeSyu7sytGw9mCWsOvn99y1r2rG6FGg4KNY2BdKFCv
l9V3iwZGOjiQkrPUsE/5p6EV+8YY9sQC8p8WKHBS9RIy4MzDxIArdEmgZmsjF1vtk7Gnc9mqE6zO
vE5UG+Jyg+5h5LBilw7h86YQ0TGEg+bU+nFm6A/VVjY6CW2LoCcxVTApNV7oDH+IFctTXPRc/jSy
CkooP6t5T2AkV2UwzRCesj79+j1dWsZq+8HfWtpRWJjbe+itZ/PdbF1w3nMmUN5GegwNtEXE/v0O
51RyrZ9hQs/k1jZIKFs3NDq5/f2VvDWzPMs3pSVZYkZv6GBmmjpfK4RvaPfVxevhpcUs339jhQ+9
U3j58ry69Oh24rFSxyLAvenCaj6wBULRAeLVSwsNdFgY619F1r61Vdll2MpDwL5Mj9qx0Pw6yRJM
rUdq2JL4Mm3m+bX9NLnabXndpFOdLt7TugHNwe2dIR8aePhXXhRAxWB4AvByfRlESubUAgXspMFw
Em5KxrUN3gSiT5daHmfXA89Ez2oZklvfZuZ6gAa02zoJbsAHB7Q+k4imLr+wnA88vcAyAKe4UIrY
LoqoaxqxKR0IFOpAIybDRdGH73sl6K3rwromQ+BF4z7d1nc9i1p+YiIcpO9e0iz+GCbef4IlGL/Z
lPOEsWbS4BOIooMMkxG4M7mwH8+awJSMDkwZDpA194UCvqzBJoWScE28dha79spL3CJnTADEjJQc
0sEwsx5MIGQqlcy1SFKx4SrX0qd0tr78eutdMLFGlxZCmDnUUkiSOy+QafG74dtfMOACMwT1Y/Qo
113SUYoxqzsCJfCUbocGSuB8in9t4uOuxjGOW9lyrqJfuO6DZihC2ELaJOlL8CqV0hed9HN+iS3x
I5IFFfO3dtabSmsVw6xcksyj9EIqrAMFMCJQXSUuJqfCfFuxkxo5mI58Nkxxb5fZ0YYOua3ooedd
S63dpqPzKD3+8vsPAFSHUD8AQPejhicGmvSqAIt8ok64l9oQc5iucmL6/zcry1Z641N1rWq0JTq4
llzVt/pvUhlCyxn/j1ZWx0nm5ZkATwhJvPZEjDuLnrz0wpb8CM3Di3z7vD6ksrlemx02vVLr37ym
jUei+nZlbSAWFOgF3Q3S2tSzGzhjuU+rYStFClnD/i/s27cfY6kKvXmgkyKyslDwQLWZbytGYtuu
E6JcogT5mOa+X+162060xz0VT5SMD3XXRlWf2Mz0ZTZdiIjn4v6757oqamoja22jM0gy7bsvpPCH
Kwg1bMxP2lW2GyORBfIRhDKxF7oPwyVloXOBDDMLAEVBOOujsqwiyqEsZ4UkBZtvqEu3vGsvvK//
YX0/bazSgREzjHIyqJJ4W+eaAscmDvRQhnUwbr0I6ibf53LTotV95T4pF9nQzy4QUidAgAGHATKg
97vFdVqldkZsWj6rY+D2WlgzCG3+2sfPuwb6C0u5E7npGjA469ZgtLNKkGSpwTBD5wC8hsIHv8MG
c+cjGtmXuCTOr+unxdVDnUGrVpMJFif5rcfsIlirLi3q3AGBORo8PNS/kXOv9iUxRjYaRUcSMC5H
Wu/T1vficWtdmX7xaHzXEvHK40vc44tbvb/vwe1+Gl2frBgyFTNxewQy8mUimj/ld7YnMNlQ+rlM
bxpFv7A9z/r5G4Or/HhAobrQVaySOeLW7cp9odcB9LZOtB0uQKzO5OLvF7d6aS2XvegEbA3BDywn
pADsHQtsf6F0K04YDf1dwpwlZL9Z3OrKRDI04QcOg6qHqcV08kl6yDxkk+A4+7ULnN2Pbywt338T
lWs+QLc5H0kikQ4ZHMe6cTGQXLKx8uWJmDo1PUmS5kWrIKVgHLWtcyt9J2kzX16Bd//Tbw9drR7g
snveLCvXBo26NrbjKO2bzjau1ex3hWyQ9i/9/h/Uq8iL141CnXFlHhlMaICge+pRCBHb7m9fz98b
WZ1mHeBclM4DSbLZ8OcZRXE8snlQL8SM8977cy2rkCGLiXf4D4/LSH2z+lqnmEK2TiW50t3PMrvE
g3HeHPpzaP4DzbBulJAMhFBt2ZDELLi3bbIWSJe2PNZlt1/o19IKaiNiGsoL1ZSzIWMBMeHiCejW
uhBBNF5ajLRYZUUOKSBb1tGa6C5j1oXH+aHBtWyNN4ZWTsWbQiXQfYRTyTQEs0/IIbWmWXeTHPzM
upQLfOTZWJlb+degZoZtkxr+FVrXfQVJrrENK+qXBoBa+ADBFLsFyOUaJ1D2xnc1NLeXwv+lFa/8
rZ904IhmuDhtHzUmohw61Zzsirbye2aGv45ZH1TSf7jem+e7SiW91MwAZIa1gh1R2cPwx9eU4+wW
J8Hvhr7xS/ulkxnK3fXm16bPhrI3llf+2KKuZMoBWygn8EV24tnXXxu4uLaVKwJiag90hoUlJalu
nUMaQmdo095X15de2vkM7+dq1igc3LVHICGWM/RxjvVHTqGQku3dwR+fWNC9DGCg+yYD96l8damv
XQJSnt8zqHGhPAPag3WFazC0FsozJe4lTuZXEJNuIZT6uZrvwCN8wSHPXmbRp/q3Lf39edDneq9L
B+1s7Vq5c57HnbhmCR9+HOH9VXGrh6Bq2bRbfqGJej51eGN4dZJXc5MpZYNF6psOEhw8YnuyY5ss
GEJ2U0bZnXah2vpx9u9HNPi51FXwAew15ZrGUYLYFzuxW+TjwN1r3vBjtUu3PFa33u4SddNFo6sQ
xCgw9lTFMrXr9jvBvA1m2iISim39PD2XV3U8bOcLCz2b5r55squQM6MdpAld4IYgJp/pz17xSr2/
GFt/Ps1VqMHYvm0LD0+zjrqIbs2AL4Obvpooz07M9k6ECMd1H83PoGC+HHbFpop+HRLOx5yfH2EV
c/J8ZJnKsXelfFbIsZh/d9ZxtWFWEactVR38jPj9SlX5XWv6el5fitjnjl6gPsF3CgA/5MRWNpxp
ctRuwmNsI+u5uPHiPLZvsg1ImIMpHDf6QSTDZVWYc1sEwxGLxgP6UB+Q2l4rWekJWJVhHy46UEWY
MX9RjbTxxro7/emyWvglm6uVylo0c6rA5iSlT5orTqPMutRDvmBkfduaRwicij7HbUsXG6Nzvwxe
c5+PmMv49dY799rePEBrdcmqwClg5HZBkhQ666U5BA4o5ijvfQLFjF+bOhtCDMyOAk+AFr+37t2B
k0tWLTO9xIA8Er9FWzcPSWhsnD29mSMbSrE0VP7CPeutzVUMET1raZ3pXgKuHeiT+ZUBXhX7TrN3
FxZ39kG+WdwqjPStKpVFeBNhROzGI98qCI0bL6K7WschO+2KqDiJLrzUeztb4Xi7wlXwKApSjBkU
j5MO6cQYtv7wuiQUoCcLxyt1e0nv7MewxboOAPwi/kMDC6f66rwTrt1odjd7ibqcd7GKze+7jzI9
knnjZoH50JB4YHi1SqDfD7Edy2CwdtoDe845RLE/C1A20qDZXPpgZz3mzedanYq5QUYNfMdeklVd
bECGvelxxcnJhUB3Lla/Xf7yMd7cO90StLZ6r2H5RRXM9gEiIH/JT96sZLVnG9sDVYqDJyzDIeK3
3VV3qjcKiICsffWt2FbxtL2EcD/vm29srravzTLTlv3kJemu2M1hc4Pxi6/8wQNntR0PJUqDC211
9GunWSLleistCAxwuEJMAt211bM0iCtw3UXLyZrZgZkZuZWlox5VaXnPGDa/1goTWyofu+pT22FA
5ELwO5OfgowZ90R098BG4q5yxtQuu3GeKB40oHzzyRumqt8ZdK7ZlQDCu72zTcXiRyAZ24say+ds
Y0haR84KZsqPrcsMejs0r7yl4oRp4e9GbGwXauaN5vgmBNxQdor4tXIj+ui3R+uBF1poiwEdMk1w
Yq48mJkjGkvD5Cam8amfmG9aj+wSGdOZ5S1zTKCoQPoE+Iv6/tWa0DUdevRmkzLbMDM9gDUOapA3
aQ2RCX08/XofffRJsJPoQBViJhNE6OvWZdeYdWYR10kMduzBSKeYl8DGH6P7ewurM79M9cyzhOMk
ak8BVL/vB/fellulNDa/XsqZe8w7Sz/GAd7El0xjPMXgE1raOCTpod470q9enVvxtOQ0yobHLbLu
pCr9i5fFj+4I0ybwGwAsIbSva+WDmeXm1JhOUlS+de1dQ0Mj1h/qz+1Dv82CLiRpVH5pCp/4VZjF
9FKJ6mMAR3cd4GfAhnXszXUGOQOnWdXOpCUGfYB2vS1KvxUXjumzNhY5EuAZlwGYZdu+eboqqTNF
rwYtaaxb6AH4kt0ZYGj89Ts8sx2X4Sfw72HkHFil1RFB9Fwfyq6Cnks/+6J/7OvHv2JgQTwsjXSo
dL5fBW1bQSmFAQ9azHr6MPUX6mgfvRfYKoh/YDtgutlZAx76WiMVgENqQmY11IrPdg5mBRssdI4W
TpfKrB99C8SxAG8YgJItvaDVakbaNRJULGri1ChqZe4BWNbYqLUtZtcujY9/fDXvbS3ff/P+s27q
hKgrNRn5uFWd5tRq+YWCwMdnh3kENK6hIAKALtCZ703wwrbNKdWxHK54lu91HBo+g5faJOwwrZNF
QmBw3nfykf82WBeKF9hxoN9Hy3qBY703nY3N1HpVvqzOxLxmwQtwfV9CjX+MErCB17VIyOPCtx5k
qfiCFXbVOSnU5latSOYLW+7dqt9QqTO/QWM214B4tkvzt3N5TPlBmhBAVOg0ASf8fnl97k3M6e0h
YZh5OYyaOu9Tt0bnl4kuASGGecELPgYLXFVAvgscPghUoNfw3p7ol2BcFH2Sdy6LWFFZtyWx5Y1Q
zfr51x59ztTCJYDhP8CLMCL03hTUkxUE3qGHciUquyQ3SdBqoxHiwKvC3za1UGFjsAsqLKjJrUIg
kh7S8VHvE9A6B0aDCW4wmNjz179ixQWFObhaIOGzioGlRlKbFlqfuNqmnB9r8ztVb39t4sfY5fv0
EfLpC2QYWx28OusOcq4alcdr2FCUydtIFMVu5nECmi4b8gidbRTiZNMcyonTHUR7Gupja6FFajPh
I/wh89E4zyJDzvaLrTIRSMOp4rQ1+aZU1Dq264bHWZMLnykoP03ZaH4qkYuGeWrfz6IugmaAYZDq
kB0xZhTC7Ur1x7lRgs4t21AxpNhnikmBxZDqqRVCOzZAFl141Gdy90VGftG6w9Q/0rpVAF20gfqu
xRtVkPpcK76I+X48uDu6oTtvo+ybz38FSfje5mrDioxUhhxgExgC3+sfXa3x9eYSeGb5LR/esK5h
QGXx+w90N7wSllW3fZ9ACn6M2eQoR9pJeSEp+BixsRbwMwCtD6AvRnveO1+N2lIJ5CqsDFaIVuaR
mvaz1BoeUlMUQVa1F4D7Z5f10+B6BjcbiaZItekTjXsqFAi7V6Vzf7t4uiwK1xuotiJQrzMdlzJ7
qOoaEUUfAfdUdlql5X7l1r8flEE+v/CIY/QFkXLl6F5DtAYlFmyEefaBTAc96UlpMqRvv6vspmN2
EmcngheAcd6HwFUAe6BZjdMls9KaQcNyLUrT1vCZSi+N9557QYCvwxJyLBwAq6qYJbLMMnuYyqqU
+R6fuG+l1t2v49d5I0DJ2sBN67anv992fW8odmsZXQIkDAuoZc1f28IWlyp8Z44WD/TIyKshH2p8
iA6OS6FpJrAWqfRR17pfc3Btjqp+4bD8mMVBO/iNmWW1bzIrwLInd8pgpp8NK5o5KSJhFPUrVPLa
feHxSxJfZ5eFazvyX8zhfQgNWtkoObJ8LCsfQfhF6aGt3Cq2TPKniOd/vIz/SV+rm3/Gm/a//wtf
v1RiasBbLldf/ve1eC3vZPP6KpMv4r+WH/33P33/g/+dZC9N1Vbf5fpfvfsh/P4/7Ydf5Jd3X0Sl
zOR06l6b6fa17Qr5wwA+6fIv/7ff/Nvrj99yP4nXf/z9peoWkcXbV5pV5d///Nbu2z/+DsHLN1t2
+f1/fvPqC8fPbSuQFpXf/rZrl/99+MHXL638x99BW2f/gSlCVDAWGkoMImEfD68/v4XJl0WSzFpg
Ztg0ZdXI9B9/V/8AOAAJPybbUSHAKOrCFd5W3T+/h9QV4RG3UAxa4t/h5P/XQ3j3un6+vr+VHb+p
slK2//i79z5jRUiHTDdyHQyD2KAl/zCdh5A/NS0Z3FvwbWRsX2Y+VSIqbhTzdfR2kvgynKJB2w1j
SMRB2pEyx5UaNGRDLfR/T7MdmSMmd4J08Gdoo5N4NL5WfTgh/xyusrILeGYA/N0FY39lkHtpftGe
uvHksPtMHJl9M/VJaoJbJZlsD0LE114VTWDpxBzVhFp7wNodRdeu289juMg6DvfuV/AWZHXIrK2j
PVdDzCFkyU86xFZRLOryOjbGwKyjaYhnK1zymUwGBn2qrIfpDnLKY3YnoEyezdTHLTdQza0ENsGL
Z1C66NHMwtwKxRANc8i/cuMaZMLqrfugHOjTj/3yW67zPzrEOyf6pYP9f+g6C+PDf/xrU37wnKBq
4Uu32cuXt16z/MyfTuPqf4BsHeHLQe8KI2EmvvWn07jOH9CqwWgn/AYugrj3p8to2h8YrseNBHRy
8AlQIv3bY6w/FjpEkKBgIAtXIxAW/euj/S/85Qej/c+sC7omDgaCIf8IFwRcX1unDgqfO7WYPBYr
beUdFRbb0F06QPbwaDRtiIx/ikQBDEFWuukxM6At0zb2faq09NhPA2C51NzpTn2jIy/fGln3NNWz
GtiucEPGTyPcMSynelNOg3ooVfeazjZ6rd/ePPA/V/XW63HLeH8kLfos6DEtSP0FqO/iLH9/JIG7
p2jTWuqRgLC8tfCQqK02hXVXkO046DdI+sw9pdomlcRNpOBmVGtjHg1t8QyBQWsjATQpwD+6t7gH
GhtHD7RR88KFKyjQ9eI705X6UBBcnxoGroq0tUIQgB08L3tW8kwL1dKJUF/uE57Oxxy9ry3UlQ8q
vdMysPl7lUL93OblddZBW63u1cB1UPHIu8INOoDsg0p2bOMCYFl6/deMNd9rS76khkYDq6DfzNZ6
7uxOicAOh8xuZOJ2Sqdrt9BODkC916XVGz706b6aldk+K27/YD17tmJ/UWZlm2lm5ueUmpDvUFJf
N4eo7pAcuqaAwtdXg9lGnGaFFiY1FHFii062L7WZHgebPWS18YjECJZzNcaIdR5T2zxMxGsijrqX
n7pK4AGSTRxlM4ISOWLmMCB6OhsvyzYVMFrbup7vwbxIQ6hZQZml77ds5pENAvqgo3Xle23BQttR
I0r47LvVlMV9zoGT6dIn6c5ZKHgqfW20vzRq5hsVZE7EyF5MpXe27q6TC+eF1yTO4GpRPcintGWB
i/rBrXHUJd90BNXFTLcOnVLNgaPQa8MjNwRwZF8TEwDQ3tSENKdFOMzersLNzXcVzMXrnQdaGWjh
WjNmMpxpkJsODMxe0x1bwh5ahx/ZHBFH74/2oKihMTzNA2h2dBOdd5Wbps8nIw9FVzl+z0XmDxLU
w4VboYoCIq7I0+opJkYKSmINSzAlDZSi9wJCNMwgSuNE5uoTkyA0tIRbJHZubhVW3qRa5wWYbc99
V0gZmF4dasD77TJO9JAO6Bqnvcr3lsVq3yvtAJoC+zY356Pm1ZrfaLy/zqbG9i2oJpSFyG5aTMEi
K22iLBVyU/VG/cmWagyZ8zy0SuKERtoboc6bOGW8jM15zrGVq9dB5w8glagf5XcrTe8xKn9jVFow
Eb3wO07zOJMVdtukVpFTFi7zQVHJ9wCzlCCSrvsZzKl9ue86rm4rvQgncIeEVTUSH3URbw6aYmgj
o7G+Z6gvHDDAsQFM7+jiLYeTtp8wY560wmivmoY6u7KNXF5jRCtjm2kyjtWcfUIJJsF97xGAxAcC
OhRbv1K4EuQ9D1lp3NtNgTM6cIxpN/QHtPlR9rbszk9zMxH6XPtytDIwI3qx0zWPpDS/CFN9aEX5
DckM9TtxanPUyqX2rOvipu3aByoLFWLFsgwKgOXKUgtytbW3BtrRioOn3aTDw1AP2wF0Bdig/RB0
HEQFtnMcSNgXDfaAd1IxGdgAown5UM03mUwYt09jxuoAx8HG0bOdrKaj1BQSZGZ1UD1eIFLpTyjf
Wb5itLftDNklrSxfQLDoyyro6/Kx4cppGD/XjV76lWXEHmv3YBoKeUmCzuCGX6A+HGA81Qk0rbqt
0mLjzNrWpPDCsUSWXaXNRp06qEKmsxMQ/kwNOG6quy+Uf07FsGmISINc/5SR0lfpBKi6rmIcUJbb
2XNubG6Xgd6QCIyd27HQDrzOt4AHfO4Hcc2hJZ+2QkakyTcKAzKWDMCusVxuHbu9HxUHo13BODqb
qlOrALyUpm9PwxENvVggYsRVIb42dnpM9abCC3O+DiPwfDiegkGUTYDa5le1GT6jovJS8fzgNMD2
tJWuBcxmNCot1HCQniZ2at0opLsyslLE6E4g0TLaT7UKIrq64ySi6UyiHFGomhTjQFlfb5tWuqGd
b2YQrNzrbXmrcNeL5gos7T9ORpT0jV1hji0u4zaLc5HJzTibwWzKcV9kFQ97RW9QS5LjNjUcdH/c
GsOaTKFxJYpDVckZFgf0ZyscIg4qvkfmlS1Gk1OcqdBkEtOMoQDu+GiEO6g2C76j6aT60PZLP+uD
+SwVrbmrWDeiLoVA0ijzNyiyIJo2LL1DccLeqOWgbGfHrE46GxS/qqHvbbeU7sxO2/O8YCemFzva
inHnqgVmDbCagov0upyRpk8j3FFkULHxjAe8snvhajdwJuPIyLybrcm44RRAtVpoJ+F2TdghsvtK
2Rt72kCfVoE8yJNj02PdzNneMFqoq0vzmBJFfikIhrWW7OQ+9UontLIeqpCNl4UtE8O1KWTnM7di
n2mTF4Ey8ynpemGEmVl6QU+zHsRtYrqGtrkRYw/3Ccq7xdaR2XzQOtBO5AwDq5pL2C1lFNFJaOlX
adYLZFrtofyNkjNXWxlRBzzhM6uUfUb0q87lzW2pNSU8VbmfvXYHQPf8OJG5CGZIaFyNpgLNCVqL
TVvcKFYjb7LBMFErt+ytZud1YvPsWvYVvckzTGkRrt06GqLsOMxKRPJvs1upp2yu9VvVRDLQ5NGo
pCQ0C9Fe83qag7pL52io03TfuNmtTkFDbajZEDqN1pycJfMSJdp3Dj+ZxWweyhlXhgq8P9d85k2A
u9Omb8zmURVA4EzOzhSANI+mK3fNkDYI37nt5w5QcKw9FeAWTd3m0NQPpQBxFa/h3m1p4ABAvzeS
4xBXzCU4XRnxZ84i3envlUFio4krbFQ3Ugp+xCgJ9ecKU4Zqz+Ygly34s91BD0R/lKli4G86uKAp
ohL0tyFAF3fNVG7T2dtiErLxeYFpfOfKrluMJKqRYrNt2hn4ZQ4PJjPjoesmmpvJKJ+RdkzVJ1DO
xgM4YLw61WKrmzZYU+cLw9tZ6ejjnTm+pNaNNea72mn9xgODfqn3I+Z3CrD6Eudrq3fHXMwJ1bWv
wAuwwBPfyrJOA6cnRcjqao+KfePnloxLtUB2BQ5kHxqprZ9236Q5zH6fijQkLkRVUwVNIcbSOrDr
jPvIc1QXkiu21BNpFo9d3yPi5XcaK2XQ6EhFOom6dm5iDoHgEte1TkQzGnVaA2Ub8wiF+Nrve/Wr
qI3vJqsL8MI5xLfNYoc9el+nPVJHdwibsb+XWb41Z+GPqNZWTZr6RpZu3LwNSsXCtJKScqhSqxYk
3dwtld6tNLM7LnLdz0dcJYXCAzoYez11d4pZ8gBN+W+kb78xQy+DOQcLg1nmyaQ5X4QtFLC0ShGA
Vlg71O3n2YCMW349lq+cdKemE3bQOM4DN6qjm7Mt1EXckNIp7iyBM8bOX9ARpH6vOfeY43ruIB8V
jLKJOlFBOAiqKlzNn0bFOmntsG2m+mlqBfSBibXXJvrFua01dMknjNNuMkm+lP14N6pyVzePEOl7
yQp8GOaN97juXLfVdA2vlRnd5MxMrLa7yQccgYzmErdoBxOoGQIE3XoMBELeyECPPPa634sntc0A
wa8M6qskP4n8ulfrx9nxNl2Bj1vWmvSzTMf4Qz5vUfXFVxAyB3Bo6v2KIq4UcoNbIlIvhmSZ5epJ
tHQIypQ/itxGfgDgPZLE6Rak36d8wofsvbhurBgNo2bJyPeG2e6R4WWhrqG5MRN8EpDsGHvheZHl
sO+EoFoKadwjJuT0gO+coTF8feZfKiVT/bJucI+bxA4BUNPteFy2k4k5+h2o916munB2YN5NERPv
jWmcbzKGU58ruJw0fT4Has0SZI442jpNicf2qDp1cRp6qsZa40I0hhDjIHsc0YQ37pM0ehq1JAc7
cWVsoegXaY6oAq/06iNT1e6kVUWSqnhrRJjPBa3s3WRYc9i1nfHMlHnDefmUFTOwpGWPRpxlPFVH
h1UEwjEaTVBrMvwfXxJM7Ec6LiagLtqlfVoGssSIV8DHLpwcc7ziXhk0Vk1OBO2wvccxS2BDAvDk
zaQNOlZOG1WYZazaah02uAOcqFviD6TDuPtn1mbQp1eMZPQbzJdAlkLvEmUwrybEbHca6rumfy06
t9152sCDtLsZHNreqWQu773bsWHf0MuBIC3zlAfHre918NhtBHOfaG1X+0Yf8QfPX8uiJFtw6uW3
VEdyPpPK3Fq8y29//F2fGqELHP1YGKAEMM08NjKphh4xt15uCNBtLgGlmo9GMW+B7HrCQLDcUjLz
xK3ca2duT73pvbS80X0MiX0SpYojcrY3dAarmaPM6iebuZo/0ryD1pkXg+KvCt3UI5EFOQ4oa5ZH
YS9K4ND03dVzD7LgNuZKg3pVbScDRJEDfVCeatZ1UY7hwaNmeNsO42G2emxKCGFovSNCoeRa8CM7
0mwIAOPAMA9Mz3E6W+PVZBbBlAIUVZL2VsE2Wkj7EZ+kY9wh47VBYLZBadjAHg1Kbva7NtXMKC/T
+1xEFWdZLCm/cqAJfTORnvlFV4HFecqH8MePlqUoIen3Xa9TinPstmp5tlEdxdiBQi4RqdfFP7K1
hZp4h5fuEP0Ffof5LFHYcdulfUxZmbi56k+sLG8mHbwQGhtPiJ1lUM+sjafC1HTfmfkY5szh90b2
yOi46cucJwRdUtAHNCQA2qL9VovSwfTXNAaNmbYHhmplid1TchVjWpYbKi1KGWDMZDGzoSbT9Trf
9Ipt7ABGsnyDasZVY6rXQEpde0sJRo4VblBTc82x+xKtKzjxa4Ppm9ZUbJQhRbntSDXhYms4kV0M
NARF1TNIv/EvSsgHgPnJ27h1avjDxL+WovlW1dYhVeCKy32VO24bQMNtvpJ4iiM6gsc2o9egV9bu
0VeFlTzuDHPeTx3tYzLdFNS76fW+PxAIBsVzjTcrm82PVz9AOdXvLTGFbt18K+cMLcyUeZuRaTzM
JJgWNHAWbjJEgBmaEXG3IA2YwNr/+R4NJAN8dNght4Y0lEUXZDooaJZMmHbKEFC3B2CpcW5+/DVg
cQsLnHLSvNEMPAP7y/VYH2o9A780EWOYFdawERPBNarxlZHrgZU7ALQb5fepBxtMOdttQEdlhCTj
eKXPhXfkZf0CGaEhVJX7xrq3kIEHtPZwLSlUOzJonf5zz7Uole8ksnNQAv0/5r6sN1Jm2/IXcQQE
4yskOds5eX5BdrkcAwQQAUEAv75X+vaVzjm3u6/uW0uf/FWVbDkziWHvtddQ5q07LCsUhxiWmGQq
om4ZtshkF/dSAdiTmtgNGTi4WGFJXkg2vjikQ4mg6rdA+qgG63AF0la5aio+HMQcmJx4CvYuat4z
B9ooQzAtDZexPMf31mCSzZ97Rt8R0+5mQ1A6Q8Z2SiMUDCHggPvz2sEuV2RLjZZapeSla1m8t169
HVGk57T0901Fk7e51tt+CL2nOW1t7sU6Q2axsyllOGaecclj/Ls1Y+Q/SOaWmdQi2P0eCZL54qBL
ldNhqG+R/FFlmhx/NzmokkdNZHUUAMZCTFnOKkhfOw3YzOnMjXXY/zpkiKCfZLieLcPEdplctGQx
y9IA3nc4S6Kd4zR/f19/WHr9xeFhIeUbokL1jcccxkGBucUsdY7mvnfkgrOMga0FAC0N8qkEUG9D
nTuth9bZmZxDV3Y9AM4Ks4N0eXJGi4F6GxYthocPgrhr7gziOEU3qhC3S8hOm2TJmF4IYCB8iNJN
v+p+2lcTMHc/1OkJR7hEOWCCQ+vcKhrSInb7ca9KU4xx0G9tUqPb7i6kZObglvP3MAQQn9ICjUeS
d3WVPLpB220Gb45zv6fXQbl8Ey7RDURMuZ3uB28CZN+pvV1fdn9+P3uss9d+9smlXtS9Oyuzcon4
2VcWzScMDMo5WdXTxDejnB9p6v2wANM0uIklq8BIsnWdxsXL6+OdSuQ2SVX7UDv1xkURfSHLUjSN
v05w0RY+4tY3Yb0Mj+VUPfmtJ7OWz2YF9oMouJIbz/RN7tCBbhZvmvCc/SUfIfNjYkjPaKDRibTb
2HDADfdzO2DtIUkY2rVwgFlkSYOcp0bnrijDfKFxefV7N6vLpTwQvx9WAqLEKkEtOlgl/3TBLiGP
hJXimLoaovVO9IBjcMITFSrsaoBkqv5K5NSd2rnezDWdYFBq54O625bWHRnzpg2B8N1PCRRY3Xs1
BodwDpsdbsAUWp2fWhP3WIX0TdWD3aL3EoduHJNVPLcwU4FDbc7qsckba9vcDrDFgFnkJynr/kQn
oDHap0cyu9sBeOXFp+g5nen8e67XQ1xot142uGS6VZPwccOJHfLfB/q7YxzU1cJWV1eX6WYeRb0h
rngmLvBJqpsDdVlz9nAPrbr7JgtNeqRpUBWpREEK3DXYLXw6hVWPdTCaS9NXMlfC34YpWLtuGYUr
jzkNILAq3tjSHTIyOmJ3D7MCmEAQwSSZKcIaxMCI8f5oTViwwUXIYu8RdL7cTQqVCLjP3ZcR0odx
j0fTvHJEswVGOOZENBgJePIrmaeq8GqjCl7Z7tWP96U7g2449OJmvzDbY4VpYvZUkk9QpZJsEl6/
s1HwHtuu3w+4SLOJzdsSeBcOdixwPhGcXyZGtgftvqpl9EBEQnk81oBiU+Av9/PIX+IwG9D7/8cn
6hiLucBgTfFbUjjC2A2dkzSbEpZgUYT9/veNJHXNNticJy8a+3c2TMBTU18XuJnoytattxeaA3jB
0OCgHABvHBbXN4X1j+XXdvvJ0mbn4JPMQEBsHwenVmtR4qZwiLObxJIcZFyDBV7rKEKSDdrDMvR/
wkZOD6pJ7EMLU/31IkeTj1FgthU1JAdEtql1XJ0cnBVXp9MPFaDGURN71PTe4aO9z4V2fZAqOZ4P
71/Lqp+e0l15P7No4J0Vsh1YUj6yGIcJAJkTB9twP9PlSirAVPfiZQqidzTq5gDMH9y0jo1Fa2d9
wZGwK6lvzsw+0Y64L4DMImx07KCwtmVW9wL5tfbvolsfaunOPTeRlzk0dV6qTixZPlO3vbKZAH0P
Tbmt3e6D2mrFnXE6Q6uGzjkCwNzLZdn/XvheqzbC4+yBf5HUNI9Ln6DUiZ0a1G8l97Dpl6vUdCIv
A6dZ14Di9ykkISskC+UlzrqPbnLzMuz0hpXA/yNvrtceT+sVHMWaR6mLylPeMQyb7xq20OsyrgAh
Ic06G3q8lvu9QeKOb2JWr+t7ULPuCR66jvJoXNpVoNmL1v6qch5a7nWXwemeZCxopivr7ty5i7Ou
8vBLkHMj824gLbB2gMsgmxxgYQ+ifG9Ov4XnLNL+gAEKKoEFdV7kfPRD89gCU179LvOG0fSY3otH
JxB651Dgq4nTvYhkwdCFlgOk72LrTLP6I2pc65D0HIHxl89tJxFTz+TVadG8ESdezaQq3wC+A9GH
FzsZdfTo9PbSAJOSgPcPyzL9YRbmldxN0Q57bXrCqYp6g/qAapUXHnDv6kwtkm37MACAmUTLDj6o
8UV0FcDENnocyeuY6uFSttU3haDtAexbQAr3EsNLKXkOFX4ZAIDzL4Y6OM0u5em4cSwSusLKizdG
dqu4WoAbu2Qs4rK5ytQenTBEbIeZTt6IPrpU9PX3aIZQD5gJofJIAfwhDKCneJKF8uP+wfG7EBhS
jf564qdABdN5mqTdKKeZCyliMAXr4AHzhBG4uHBXYvZahIuL/e8r60IavMCp40YtPVOAmgcuQnR+
VREYS/PfUqlKk00dpPRhWAf3tRJ8YPZ2nPolPcCkDFMmNh+qFMOQJe66sxyrfR0RebYV5l4DgxZP
BRCaBvN0HniHQjvE5EUqFW6k73JcpN0GsDK8c4bvKlri7Lfesm1UxI7ij40kNm9BINB9c0CnR9a1
g3U59uVGElMhN+tgKpAbQ8TN5KF1F0wBYbUFmlcPwJJ128S+RG4XwQ4/9YvW9O3a1mm47eMWoElY
0HlTK08ff4v3GIPu9ZQUIrZ0E4bzgmA6edA9I+gKIWxpF39rgvjKA612quEzYgjDcTNxnjelLg+x
7xYWaRFrD6AgOJj9c+8AzsDxgTHofa85XousSQCegBsiuvmt4THEc4GgdGY5ztFgdlqwMQ+duohG
L3wh6JdXkxz01oQfQHPC5/Y+m9AVcDV/jNVuRDO0qT1a7xIUewYcqV0qK/MQuCpA/A02QV+NN3T7
ZOcpewna+eLUafduQ7TxI3I8rYr9LRe8LXDXs60RCMZF9/Rb4jKkkalxfiTdqPLWR3ze76HVWlEe
mhzLhiDtOvt/j7t/yc//PLSPYUcBE6VfutpdvPFvPLyFphHsbJO48JZwO03edNYYG4QRv7BoBq3x
XotSkp4qMJ2RpxOgALhfyOO9iPl9je69TfMdTTcT5ldAI8k+Wg5zN8irxVjqf04MeWol/vt3mtS/
sEL+r9yR/w8ZIYih+adH9l8oIdu2+Tb6s/9nQsjvj/wnI4T8A7LpGCwp2AQDqrsTP/6TEZL+407F
+DXIhmN/4oFh9Z+ckPgfKEbgsQliCBhYLgFT8X+zqDz/HyA93KPUQGwFCQJ0kf8BKeTXU+qf19fd
/+Ye0eGHMN6AXu7fyPdIxTE1q6JondbNxgw46hQgxxDBd9Omn9JtQ9Nt33HgGTEm9e2xLPVhTMtt
IA+mgVmgC3DUVCfj8RPn8wuTfT6nIywOL6nC2QEHPoCEfiLOspoLuvBXY8d3jAyuJGqysjaY5ZYf
nbe8B+lUyEp/tYnZxHopEHG67v0+85oXHppN1UGlFAMflbBtAjQribce2F89/Tce87+s4H/5QCAg
CmKwz2HqDInMf3FpjHvrD8GI82jWJGc6ro8LIIzM7R45df1vWtY2C21wnQeXPix3fMgNEdVdmf4R
fWq88gLKb7jW0h0ImifW6JcJh/C7cMP3emlDQOM1JufOwC7ciCSbw8HfuGzEnnS9U1xO9VaHNM6q
QOmrB+00q+2esPZIvB8i53EHFcW5RhF78HmQz7Di2GNwDdJFUO51NU+PTcv9a7CvB9BoO2dXRiPP
cVWIjUbRljVjgya3smTVpLOzr0fomgVIE1CEsNUclEFeoUzJKZCsg6sNbJ5M5F1lxBGNIRxM2UsX
Qu8G815cI494LUcwOu7lwpDulUuWfdlrvtKqW5sl0I/xFCGqUQARn2NEq2F0AISrpvK0eMsnmovk
6Ecwd8Wkr0I7NHqncVy+w8n5IFHpYfo6vNG3tAlRhaijEwT6v6GIB3fG7789bcjS0Bpg6Xt3OuO/
col6BmCC0Qmehrzv8qn6aBlnuSkr1HIu5s0TgKq5VVPe++174ludVUJ+pBhHD7XtrimikHZNi9vV
tfSQNs5N1vEzSun+DL2BQBcC7A/jzr/j/Q8QQQ2P3siz2e/TW2LdoABTXGUxaq0qo9GVl9TZmBk0
j94fio6hDu1AospU0oi853LdSl1tArcNV8PiNTARlf+ds96/6cDBKgfhCZFYOH5+/3c/ef6Z8Avl
jT+6KWZHjqDYnZb2q4b0dOOE/dpJkhkcGp5uxnQejmBbRBmkX3/A7EbkYmbXQsSobgxoLg6EElU3
d3dqBSvG0O9fAzZ4RxN4j5gZPGsHIGkpZbqzyZ8Evnr7UGMlR7pb/dNx/H8gjPmYBvz7Q4YgBjID
F7RU3IIQMf3rW2pAdwsiTclaUrTMpAKVkskN5+oUYRluFtB6Dh5qng5FG/4ol7bDcp2mYuJlcJAi
qfcMdSUYsMPeQexDYUOIR1jj9IWow2bte/MuAtwe0+HkDhbGfTOGUJDRFrxNLwGUiduaulvD5hYs
m1Ps05uN4NnDMOfdkHi8ivIHJb6T+XX95C7jJvWGHZpNUXTtmMEX/TqMmdv6z6DorRvMzvaifi7h
+JxPHscAYXL3XcfNRlmR5JpieEC0UrlAYFoq/De6JF9uFN+6sgKLYGqjDM5xNybss+YK2lNePo3R
dyfRNHv9G9gvK2bmIxg8OCfqJwF1rLECpjBieu7/Lkh9w3AT/V4cYtI9kFxJWEsIaeFBfu/pVV41
9IhPT2QMgb8Y/LIvmqg270HHghk/ktnd8Yuh9MR0XeRgjV1621fHkg5nw8oHZCx422TgmDRznZVO
8OkqWkwjtzugD+9LgjGbiu4mnVPTwj63E2eoJWcxvSlu/K9SOMiQrMiXVuJnbOPPqEwLQJUcuP0J
Rc+y18ZBT0nGU9UrtAjuZ+kCaG1j+F75yJ8MLPWzBO1DTqrkSMKWPETp4OYumZ66sQQ5ru4/OsDJ
2RTrPHEwf4YJCyZfw1cYDM1OJstw9yggWQ8/lhg4vAdmR6D5LUCXM2KLH+yi1cr4rYtee8AAlqDc
HAVNjsqFPXjCMGQmjCJdbZQZEhwtBif6ECzu59CzW1Mueg8UgJwXDdPecXIfmJgvLgWwuUQ+tFF2
NfrsokrYYk6+89aP3nX0WxBOSLAa+nATBI68zhFwi9I9SXZxp75fp2hAE4WuRCoKgMat8D5VvZsN
eUiqHaK/aYF/tdkMMDGTISIPKqwPl1IcTsP3wBUYja4qJuGC6hSWUd5FTnwAl1OuzQhuh14c/PAw
CCRN8ouC4DELDWbCgotnMdTfDYn6FSb13q4c1E8p6XruepJ3u1aXb6FrSdZMbyC9ALeL+T7y7aYn
CITrSwJP9QZeFWH9NWqMU+YZvacrhjlb6CwygrzCvElLNLN38KAPMeGN6VpC4GXS6gsJymtNyn61
DOnnVNkLuFWHcmj4WsbvXlVjFjbMxZ1pmZVN626bGAMg1uKCk0DvmXupuA9nyWYd/zqmAYB+CO8H
ZVj/aTj65l7XAv8i1knPkWvc67ngnlV3FiPLMEKLMaLoctK3R6deLoEBMSJKgdvJ7uyhM8mjMLiN
cYsYycmtd47Bo49ns7eQk2AB0bVr9U15fYqC3itGpfe02kpv4IfZh/zP1JBR4vr75pOLX2e8t7Gp
wIPHfL+m4jVu9NmzPlKO/ZplFcKHV5rpc2Sf3dJHyzbPH7qcLwiqewYt85TE4yNbAFTGuntHJPTn
ZNm+VilQVOgs16IfJAYMuW5mWujRM1ueOvCBgRYvT0PnwSmDHbrTbuPCdCrTlD7c4xPWZcfBwLLo
1kJfwb0YIygy0fcANImK8A/qO36GNnqnoLrbtov7PPjCeawGcg6aKMqkcQvE1uZBAmsQwA7gyPZg
X8SyxQDbTfHUqDkj4cfb1KTcd4skRVqWoOV33bD2UWllYwOQKSE97LWQXaQS8H4bDNZUVLIVAiiH
zKmDD2DIUTC8+gYvXQnzzcLlGvqIArIu/fDsdJPEtRsTTk3GYjBlOUxRUPwPOBuaCCzNBTVc56/m
O1tncuODH/h7fwbftaUQLU4wA0fEb4ewJlBnbWJh1jsDeOQXh8XfAyIqMcodinSVUuQR3ts2DMLh
z4oE56zv8aCXSe9LImwBW2aDqgMKbx7tSDNqsKgwxjOD+EkTvanC9k+tGpBxzYASc3Fv1TScoVJb
Nnox4DqM4LOCEwW2sjCFLYfN3d8jb0SsV3jpL64N39hdbOnNmDBoN/5EBvLRb9OvBcYQoL94oL9I
BjpOjeBOUvdP9YRNiGThD+uVIGBG333nHyq3PIp0vNLGD3PYPmKvahVnuuSXMIDJDF3ErguXdVl7
5MGpPpp28LIK9WsxrRy+shM+Ux8AH2jdeUkfHFnbXegGP46Z9qlbr0YPEOGC43Zx088ENNNSDtA1
R1+VvbM7Qn83cnyHj4OWhh1EZ7YK1yhGV6EZ3zUvRoRZ7WHHdqEtgi9itunDxmaVIc9TdLQEm68N
FEWRrMf10JGvgNRPI2kxm7E/JO6fQJk9jqFjsBfsqY5GXAhQmpRxU2HXupiWfoMeiyDekB4j33xq
Cp1KT380PyhYJUOv0mNboslPwEepwBYhg8GDRgiHAoEDPdE0u88q5oCwR+dWDyMOxWj8FrIVl/Fu
GSfTHCQMTBs99zkFLpgvxme5bX+m2rfg5sIfEAMenL135nWdQt+HCanXNV0ON8q9iqrvsAGZSchb
P29JrL5iJTD85fvGN6iOCQtWbrV14ui1/EHCj8HBjkCkJQFlO3WbH9fRu7ldIMDBtxYRkGKnZcep
7hzkP4GKHbeiwDx9ACUCa45wenWItKuhWUMejrosYnk/9W1RuhuFRmk99jpckUo/pPQPUqrfp8GX
hUwBsmo3GPbNpFbKF3ZT2u4nasQn2vCcYSPnIfiLfgcnbxUHGY4D8GJoc+0TsUpivIR4/tPO685J
C0T0ZQClu0xG9j1Z2tc7TFRJjDmDuUTuDntVukHJ95oKTXNchLDbBdxdgV8UqGFLSGvhlzTiBvZh
K+eHLQjMFVtBuyBWNDKv3JtfYuXRjPIZXK9h7wVgzt2xrrNn+N4Fx34FS20LijeCxoI++hgS/C0Z
Hb12+fIEcHnlU3QC7kJBjRrqDByPw+DPrNBq77iPrtYpKsV2HTc4L6EkIrl17nGGgZe3YtzhGrpG
0fJXVJyvhTJb62C4GugDFOMgKA+1yLXxowLN7afDwbFErskTYvecFe3prg/L3IO6POu0++xaZ8aV
a14ZWXB8eR64HrF/mutXA86nT5XZgKx0jS3A4nmesNTba+JiQNsYGLpj9h6lKG6GFBQFNFU7MPa3
FZ+/0jg8p2ppQbACrz30kTrTLxA3Aaz0Gw8rXFGgxXG4GmMcLTrBraLgxXV/YFPSIInE/+kjdwcD
kqCwUnt5qf+QRCdbAe9Wp52mdegKCP3tYTLVkvGFLTmywgA5DxsGZqen4zzwZrJOqhRUqwT2b2ED
mDfgT4t0VtHiX3sRntuhJxsRkJXtDHBYzxdbSdEVRv6D4khddrv4JaJLgU0Hi+HCqYDW4bK490FN
QR3vQBqGvkPdw3SGj4T266UXTT52DNucky/pQ1eu63LI26r56CA0AXgq+DKuwxGDj9mNPkO3SQo4
o29JIKC/qXs8BueptM5ROuOra7HVkwlMuzKebtAUHMqFrRjXOffUnsf1s9P232iXnhWN4E898ALj
hqzbQBX/WjGG+nPG+TZ52RDjsvOVj1xR/8G2QYebp09zj1QNUugBlpppeHSS6cvv8MblhOm+5Ppv
rpMRhDUef3Af9YG3Tjr1d+zDbSMi3IdWMjz8ymS61+ewd37qyPtYmNh7YKRS27yZBRw6P1Lo/mEP
6am3Kqh+wL7SwHn744C6ife4/IaS/y3T7qVG24fdbjOxsG9Ja3TFXeGQ+yy+ThAXsk0a9taIfh8I
FuAzketqGP5UGjRTRz7OmHBmqU50Ro3B4DhYQNbbAn4GCS9FOHk4Jp8kno+i4adGDhdgXLdWfNAa
Mjxp5hsGCPtgfJQB/4gN+UCQ6CZKzXfEPIx0yjeeoMOpnbVMnKyuRTb1wWcdN38nvEWp9GkG4lJI
F0UbBJj7BrFReTVDnDBS2ARB9wGbfk9lqg4vSRe4+RwvjxXzK+R+DUFO0uEwJ7RcD3Kka48hUKOS
+z6h/qaM2YML8ntGlD5L2e881CoZ+Npf4J7pTZ28oFqLc8roZu5oklmLH4b85Guq2sKrwKKdwK0b
cSvnzuA/zhz3A6groJPgPLFogXP4V+il1ZDwVFjf3pB7TB45kzIbGB7/2JgihX98VgLYCcAyTbwl
yinpoH7pkIfuDPwH7d9nM8ge51Z1VB6kRFUaP8ag5wGqRBzPXJ0rB9M9jBlRXIo1bGDBWZLdc+tM
O+KjyvT9+SmUDhQUlf1p4+nFSPaKvvs4egpXu+deyQAQJvLbdVXzp6RqbxMJN4mE2gM+7XvRsgQk
tSBFss9UBOEcoGBXQL+Et6lq1PxKTTOYICrrjZ4xg6Kga0VfkkNb4Y3tm5qrS0qbsViNC4YtIYMb
rWErMcSrxrWfvx/6GGsQX3oUJdWp8wc4BSYDqGB19AfWbC9mHk229Hhj6MxANk4OIjYzxjY4PJGs
vm8j6BP8+mVqNXixTvjoR0Pm8jsNjfGLFOD9ejJY6drfJUNwY4nPwS1ghxYavkx22AVSBs8cKilC
ySOGaQA2/P0MaA5NHsG7kOJpiaJz6len0neeXRh+ZpjloB0XIHel8QpBAKcOSrQ89V7all3lAnJh
G3gFaF7bXokdtukJIPZX5UDFMi9X8MdONJC7BI8AU9+DRCL92qRTcs8zYL56GLxbNbdlTkrvq4XS
aRHgjCM0C7845TWmPc0FSjAc9hNSn6rq0txiFeWLZwF9BmDitdP+/vvAWgFVv7zahn5pxrcdDYuJ
Om1eo8lzKP8ZfdGs5tIAexwgVvSjems75eWq+e41wRnTaThQJ3wL49OzTCB+4BhfgnI2lHI3ds24
x0l7lGL5GuuW57iWbi08mXNo+y4Y0L0YpSAq8NWKeNHNj8MvL+hXfPlTLWD6wjXfyeOZ/zhLUpjF
iIxP7R9RsXffLk/CTu1WhrguQLY1Mt6WZQlJhQ8FjnwMPeSOzOSxlp8DIiHyNGE/ioLMnSQryPN2
8QAfL3p3XZwDRC1NbwhMiSSCIkE5uCymR81z13RJCNPCte2H45RE+8pSXMEJhlbu39bvfpiBd7My
9ggE+x0Xvsg6EUC81tylYiXE086wiWaK3dfin8U4Hv2AgxaANcPAmspYVf4dwwqjc9BiB2EvQvo3
MvEJpN7JL/xw3UfBV8Rhsc9a/8g4rloV95d5AbQ6o2WBk0XOGwium25ve1BHg/HF8/0/EILg2G+q
PX/9/dVOPe3ruUsyQ+Z9Kux7pcG6YagHpq+x8bCRke4t6HhuPRBbSjO/DAmCtBRqXFOPbwPUN/MM
RsMy9FvRQ05FxjpvwSpBOLm+D8QRaSiPVkc0NzbIXRr/TVx8iyTVhSWmX7EZRuWJ/yZi910PyRcZ
k03Qezg0MVeb7Q/wcp4ZoCUASCBpqKlZ2YE8zrKzuaybOfPvxDBEa17S9xmhuHnlK503GrB300ZA
RUmYzWO0KpukxTSgf5/i9kgFCoNuPhKw8nCRxXXmsbJbufTSau8SFHUCzKiETcAIYQbQrzmGkMdb
zxwfnqYuzHopeyhJi0YvAlJjbBZbFxnNPYK7FzKtNec9sJFgnc7Nbk7IeoQzOwa8h7H1KGqO+TEZ
QOsV7gz1ZDYa0PM76r1qCN+jcvqEICddQWz1XBN5VHfuadPOufW8jTbunMfpqUFh1Fcw6af2w3VJ
tA1c/6WZUHl5sbOGRtbdqkhiJlsHaDTSauXHmDiRgEPDhxWsQfAtTF2lqKymbj0sQZI3YLOgfyP7
RTdgcbhs405JcDGw7VolS3xI4xaTh9A4L7b20Gos8Q3HIVlr2pqnpfTOlTd/JkOSHDl0F1d5J0FP
P12dspsEXxCb8lxDelM0JTSufc/YdkwJ3H8mT7y2QTAD8YWKyBhPHLsZb7esGszEcchuiUnrLazX
7j0WR+9ZG+d7ae5YQMuAxrnAzTN2J23Ru+oN/TgKftQhiqgn5SoQDAfmbppEqaeubZxtyroinlrY
HRPlfOLezSiT4pvi9vFMACpnHdNDDCsBnJAPmoIEV/N0vsrSieCTKG7JqqwxbZKwqCwmTBkBm4CC
iXTSMYtBEKHlZP9W87gpfQFiWgXSsYCt0tZST+xnbQpIK7qvFE06EIbBvQJhSNbwAeEHKIdTaMFB
vw1qy55Bx4MIb+HkSMAzLthJCUxvrGdTtHh2uajRm7cyNWpLKuFcaieAP1rvR98l7htn/o/v9HRo
z95ypWySO+BUznopHfPCE/f0S/VzE2frTqrcRxpsOtB2YH+k2mvF3BosSovjXEVeHs5NdwyqMN33
wMoBtdQP3v3L75+Y0sgbU3GElg+jO9o92sQF8NqXbHkMPBOtXRIv4CFdSWvkY4VoldPvlzgYJVpy
c4BTqNxCv2eySFrv2g2LPvS9+OG09a8Vcd4NDZvjOIGokiyi32mIb24S5+ODx7zb799+v8whO6Uj
/SEWQPKCTxL7xKgDkAUM22CDmSl6/9J3N02TauvapH9q5urTt8goCT1n2YkBPhAYIZaX2sxsG1f3
pY33UoZhewMGiXGVexccS188JHMLnn2T0gK89SUzyD8o4F3Qg4E840esQIAtekDsHlH5J10ZWzhz
AiUET8Z9Ra8RwpT8m26Q6idBcSpURXQOalKMud8CmqCNp8IJ+Iqmvjw7CTqkxXWu7SIU2O0+TLvb
tn6LRfTNkU+5DhxUnFAJ8kOvegcKkYyXS39VjkbGo/Y/MHvJMbvwHnA3uieYTWfE7ZfHkU0LCE6T
2CbzPOZLTFqw2of0WHJd7j2A3HHVJYcQJKZdlYYor6BoBSLV4y5TSO4O8zgZ1HFGVIntUuBsiBZd
JS0Aamzsq8MnEDkTOQ8FNJqYI+DIHJyh3A+LBP/Z9pu6xdnMFIBoMAXPWJvlqo7jIvBYtU+ZSR7D
ZZu27luX0Ggf0SDcm//F3HkkSY5m+f0qvADGoMUW0rV7eOjYwEJCK4fGjXgOXow/1MxwqrKKnUYu
aNxUd1dnRrgDn3jvrx5DTFhMseUqOuclbbW5uTUzGpk52sPpm8Gk1Q/YCpVHqg5bs9pVay4YdhTh
9M0NWTgN2rxPK6XEJhLKm1QmeWcQzc1iIssXVfWnH+IZjCQmAKyK42DAR4W/fiLZs2h+Yt4YNj2D
5D6Z6DApbeZAsZKDWGfJfsqK7ah0QPMNUt4sak55KRSuEeWqV1An100mXTHM/bHlmmnqj81t5jDF
PuqS/FbsOKW2QlowAQEag8FD+ZXyvwnipl/2Rtx0LiltWAvLeDrmVhPMSNY2lalau6icwMFGofYF
GSvZBHU5g2Duo1u/Mzs5fAXM2lkJPWktjIY3l4bghm3N+FxRHE5W1T2Zt1h4aMfbN8+62i9j9dSR
DLNVp8W4KNwkW8Xk1q+nQ1SH4oeV96/LqsScMF66yJdnB0ZB2LW3FhrOBAPHfRkewvUfcpbP+5h2
pp9VNOd4xzdzkmZ3f/wj04pP5M7GIjJlT1HSO6tmC0gs4Kq2biQnpF40EcyYZzr31qTtkAepzTRg
TDVfi3HBaG88ppMlw/AL5/QGTCslxkELR+XQpnKPdNGMN+kNlmRQVkluW0uXWEzPxXQ7sSs41MfK
JJGNUcJ1gZo91TlyJzCXpVYx/idKf2F1WNR7DQieqtPRp0t2blGJjkMxIgWQ1H2CT3hX30h+XjBN
aFN3EApYV1ESvEFW57tkBs9VTzj9kx/9rKttuc0yQfJo1ypn0iKE7GW4s274Kei/Al2SHmJ1uXH7
U2mGaah7zbhag+Qa97440i+GKJaETvrppeazBjTyVWUcHDppHVGlei9bq2dOvorNgENOaogrEo4Q
D+cM+6IrhCkxFHXrSlmM7XsLgasHhGCS5teuUcBTrexUfl+fw4CqLDdCDIrqpCay37RWcq24jNVZ
YQsq0oE8NeCPqh6ZaaMwJ0VVbphtakQlErnqQtPvlIpNZE1b/FwE1980TqoWl9GYR/tFly7suxvs
VC/7U6zkx7pN3irwiiBmPklQpe0l1Iob1spRddOxu0phdtcv+W7XsfzdMZWe8hlTHDe1PUfGva4o
5xsyRhsbIv5OiuwU09dUNKUrd4BJKgQUvx/HanMcBOoq9uZY4FTo+npXCH2AU3tHvu1qBoZGHpL5
junZEGaWl7ZGQalr2O0g7kex76hw29yOKvo3ZNl2o33nMmB1bGY7OcoPMmqNA43yky6IqCarAdiN
hEnSLlCLYnupr1NRvOWT7ma32Ppub+mDmkbWs3UTmcMQTpDeYTb7eT/dNhHDh8exG4JF1uNrkwMV
p1GXHQrUp26jpptBHW+HthZ7v1Uwh6k4qPR+0j29B/1sCOWQ8i7bdEIh2/mgFs9j3As2c4AbfACm
dk4j8VTUGelO9WwnoG8MBw8fynxS9imuSCetQE1uS9seVTXKYYSCnnIYNo/clgWvXGSY6IilbB9J
5U+NpcROal10tWbE8zXU33zd5yWT1KexU69MGFAY3rYsR6LHgE7BjaTakgNJFjHdkOThhMo4AUUv
R2DWJi8VzpMpj5wCX+YmQZm6tcYMzKDpxjs8AF4nNdBnE8bKURAOYTEvR93I7MWcd+qtKKlzdUL2
ajJleftea3VetyDpE/A5oa1ur2u8qC2aQ+9CKpAsnhqRi8mY2IrJ/Cys7DvLO6rMNCcOU523hRzh
ZrSmwZuncD/H3GtDQaMypIO6M0Jrm9NmgLcJd3ox+KaB3KQZRp/Dmzzbfm6IzNIBCxTr0ZzG82B1
wY2Mvo01haEby5SkBPKSDDs35wq9sCPQXEjYkAMlxe8kDmNv4/hLtvMMVi311nsdd54oK5RTitk5
YQ4f3RN/gWfiS4LQ1UA3N1m9BJZRENpZ+rd82opLdW/q7bsnpFVIS4RlTSCyL+yXaWPItNRtzRU0
CsXox5zC4ILkbSHAp7Ko69xvoinaD7M5ORH1FZsoIXw1Mh311qZ3xs3k4B0okNSpvCYzJ9MtHroN
UChbUHRlIpFUa3yWuwqYV02kYImVI8pofGhi9TqCS29SiXIrqSMyu5U7fSKlvLYE0zHrmwa+nGi+
AhDQQYY0Evb1aVVpViin9DBY0lHc9ert5ox9dOynvPRT06vNKQ2kwYo38D3ebVmKQC1WL00E1h3V
1bYRbz+mpZUbIOw32ZDbfSyiW0A/QGV/a+51lSkphrbe1l6PUu4p09qtRj1jxxGY/ljTGEfAkVzY
kT2J4yMxdafCKKFDijXESfI5ketrqfSVU/YQdmbTy9dCnP0hl+MgmYg7KFvrRRiyGbNVulXjTDy0
YCbbtQ4evySr2jXZ6oLDnFfPpc/T2QtVGbq3AqhBVXtU+yoaojg9z8BxdmNV7UlZTOTHY7ec0iR0
DSZLeaFZ6jsjqTZRj4JeGzd1U35OKoCrKJ5VgGJzqHk4RI2A8pY7HBuEvenmz9Ak8AVoXBtLoNmJ
LlBMZCFpSefKnOOV3A94d8yZyBAYXVGNdnExPf10ORb8mrhNV62tCnjASnha/DEmg9ihnHEMIdbO
Xqthxh1g91UXcs3ALi0zASPxLMB1zUWMXAm1o6Eu/UajWXQqLSaxIE/u2gqOs6175sxqU+PcOq1k
G2tvaZO8agnyA6DD8KAY5ZOAo4vGnMsEPU7V0n9ioN6qUGu+WAh+2C6t3Y/Gz41kU4a6aKeRfCVG
yC4hyHcXfXMODVsqUMNVjbBzjeQimsDWA2CEEpaPUUsahwLmjbMCbFBqHkDWgcrl4quloEk7BIzj
3N4Zobgi0GBXHTnKrpFamxCgwjMwK9gVNnOKkPoah8Omui0aQA4Qh2WuGF8EeyDG1dbk+MccIVH3
p7oXRwTrZeoAT1whwXicY3auafldJbjSBG01hg8RitBhQkEwsKPdlf/NGrlzm9zVhjxymwoFXjq9
FdlRSW6vddjIdqyQhdUo2ISrPj3rSnDLwjcwzOdE7GpUPvcSXlCkHNq+EOvepjow7pv81kB/Or1E
USBN/bgLi/5hmhTkIVPzqk14UNMw98ceWaSQKi1zDoclmHprJL1itGFZ441igbpGtE85iv/HsOtc
UBVzP8ry4ONm+DLRVALmddWG5/dyMztutOmhKfPMYcKXyj2cYOnG6RInlbpbkEYAIBf7ZCjwIljT
Ko9Q0QXgvaSou6Hlj+rDrWaRatI4H3XZjO+XcrzTw1dBjPEOdej7Uw6IAWVWIbVeiBI9F5stCwxm
JLQcQ1+RKIFbrIq+JjO6F5KOfpvgArkPtyMOIYQL+as6QKFJagkbGX+ZJbMd/JIAm/OgflkkFRJr
RSQGjvYmfJZzMYOqbDSPgKK7mewEqEKotjQ2nO5mHQh2k5x2htVRxemSLdIFbjP1yhwxqBjV27LF
7D0M6iVZX0he4iHKJKmkV5Vee63FTmCorxnhEd6SQoJQDP6IWuRTfTDLg8SeqE2Rs/UkUCGhjezc
UkOIs8nVSZDboyqLesRtnJ8mDKqi2DHjV/A4FFAc00BIW7sbtAUxAJhELERXRZyQoGRliENj30fK
JalTsgMMfOZRutJ3MuFcIExc8ASb7Fkg21Tpp21cD1uxMYUARHFJ2m1LnIWt3Yzm5ETzDcpGH64W
cCZIO8FPZsx91VMGKpQwRt1/5C0yzqRFkdGkr7AYpqPo3SNyW1D+otkaS//SFOqDYWI+FZRP0qju
BNo7D2rtiEjzO1FCap6MfhTUDw5L8vOGDKVSK0+KdSWfNeckEl8qHQVSqswIA7vOa9MGTS7OMUsS
Fb9G4IYkx27E9NTiDaJOULd6SUUcL/KujIarvqj+WM8vc0uISGq8zFX02Sw8HqOSfoCQ3sZekj1j
zvO9dRERo2mVLr9MppC6o5E3KK9k0Zawox8Tsd01rRY5/MjWF7MezrKsT1kGH9qSmpTFKbiIgiOF
9vkgqctjO1YT5aUI2p3DP2ct+SOpeG4MgU1iTqDnWUdLsoSINOriy6xF665d1XlsR/TMgEFINJlr
pwifvUh5rhuW4Mt4bVwwXMTOkvRljDIRQDqohloBpFQkEEwUWq7ccFmkIsbkjrSZI8F45+EWats5
6alu8YEbFlJnSZK6NdoIAH3pbseoB/KKrTuOf2Xzh0NQswZXI6V8CzfBx1JR0yWiwDNqsZZ0U3qu
b913JTWvmSKdMhk9izipnoij9UIg8qc06zenM2801q+KHE4PMOgh/VVglonlLjPDFWqRrEazlSbP
gpjclaOouFzx97Q4yaUv5ZdWH8etMjSogZLMOC9Wdr1pVXPOk10PMeaIhV55cdiSBShieLrV3Qcp
YEtQjdbzbIjSgXF9iz/KpNFYaJEWsWOonmo2bikVu7RTPpIYjiwi656YDsCTgekE5BAIjjJbL4St
MKNSte4TOZL9BZ+XD5U7muaupuPVzGF+Rs3lxHIV/Gvlr/TXgFikzKrCxHhCaLkHLVkUfxF369Wk
55RU1GHVwJC/aU8AV7QlMXbxMrSQhTUTVkK6BiYkqJd+EoMxm8gso8mM0sz05JSbabbmF9B+6SBB
hFpijxG+QfD9/9Y38xd3TfBdrUG/7a8WnP8PzTW4Yv70Tv9mrrl/J/r3v9nvRAv/j/+efxfzn102
f/zd/3DZ6PK/GbzndSqxQSqxvmaC/ofLhv/L4o+Smo6FQfv34cH/5bKxDHgHC9ZalDRdZoH8p8vG
+DcmfZgMHbLWgRurbef/wGWz/qD6v2wGJupzjZ9G7qsoYUfmf/xVgd4bSxL34yi7rdcdsnftHAax
gyX+ULrKnuvgc3Imr3KFN/a7gylvU9xPgeCm/77MePv/HJn8y1C5//gcFnHesqjzkCzlr59DVBm3
JfSd7Fr3kq87zdu0Tz9Um1QfjzhDqM3fbEF5DTv/2xf/0y8k2/bPboK2B20YY35h59dbDNV3mCLk
S0w+zD1qSpp323rn+AwqV35ekCcjlyJRDDHqx5/WDWX1HFXlX2JjfzkM/v7VfzkMSokjQsv5JC3T
7ZJ96Ue7Ipj22inbATAQCid6uUt+idvfreMLq6A5ghGfo72yJ4Ei8boNzfM286Idwj1v4V8XR8vP
PM0v3cgDHznG/u3Dehcc7aPeam7JuDVjczsgVWBmg+b1brQd3dCeviVvnZ1JMqV70onrclCMtb62
u52q87ivvOW9cMsjI9McaFbtkrnzpt0PQexptL+ozrHCu4mrn6r78bkOrK21u9lWIL7IfvQ5PEqv
eurUbuxhP0pt4ikdYWMSpPgbX6L0V+PM3x/n6rn4Uy68WBeznCk8TjWIrrOHQeuxY7xZ8ZXvfreI
2CXruvx1GaF/W00cksIOX0/6P/02IBGNWAr2T+db59o1A4C9FxQEthrMXkkF6Yb0V5ZzO6PjWFFB
QGQG6FZvSx+U33DegRnoTwwnn77KwZnu20cI/QwyQ3WAz1WvPRobfWce4zfTo5BF9eDxnbzFZUu4
6xucYN9s/L3Ky3TblretOZd2sWyNB8JWwsTPg+hZ9BVnfU0SIxLjE/TF6GL2IpzyG7HGs/5BmC+h
3wK9lEd4AGR29Bm/qR+mbwTcfrprwXNJDhGsZNbazbtFIV9DR5Niru7CHwJYqFYV1yCtwfpEo7rW
vad59qoZit4J653+bAQ8IN2hFMlyYq9IdgsaD7DZldni0nnMv8ijxLRifhOeqfgoPXfJdV320V0m
HZcc7a513xZeDSvYtbviR1sd8x7SVxKiNJIDdTSpDp1ChLThvXwn75nQJrKSnM2MxvTMNe+pmDPs
5L63FVt7oTad6J+ZltQ5qewr38ZPaFtPN9TnjsZiidz6DbKMss4meIfGMX2zXDEQzjLRyvbtLX8k
u7S4i1zxqhu2VdvlN2Kv4t56zXzs7cgLbdN0hL3AXOTBbd8JCNJesvfVyeKGQX/NBbvPNuOdxmro
LtKneE1cQI0jtcwp9+GAMmcJyvvmafAHV/Ssvfozz07qoArUmICpbKyr/s3aYhK7cJpP/TszmUN/
Syl+ouOHAQuAc7oH1lU7UdI6Sgyqz7pAIs7PgIoXg9lBa6S4+Db8miMWztYi0c/uvoSPZrK7+/CJ
1Am0jNDLDQbexjEMMChgxp8ye9OJHYJTZvhtuiX1kf+iIhLvuoBsC7O61M3Rkuz0ULjrVUGaYOmx
TBDaFc5Y3Muja21Nx7pHLjJ7iKCXC/pSHjYtPxMYEeHZ8135Ms6OMPnNDOMZ6K1tfVmSrxQfJG6Q
P3TL3OYVsMEu38YPbVdc9NqNXPmUCBwsLXJ/P78orwhAVIBtDqt425fEwdpoS2SEzIRcgsLn9vQQ
bYTnUQf3OUSDG2Zuazg1i6sg0hdMAcs+u8iJP/kjC3oylMuYqBonQefqar7gtwi/dScvSOQns9Gb
f+IdEVuH0WMbL+Jp+hI+zfd63rfL+iBpZkyZC9Z4RgVpnXBCufVm2HK8k8RmD1+T4NIC9p7sYLmi
FwHmCeFB7dSZ/PLyppN74nCwz77it5z8t/2CLYhMLDcSA2mzRit+mFxjDNTd5/7w3J9KtzqCwxG2
uJ6Boxs50jcjBh6YEwfnPlcA/QT0A6/vW80LlZ+1ycFfUQQyjqgYvhXRnKNusTU42Nm798hB75vu
y7foxdBhXO324XbNHvhzBmYRA+XhdiJIpHXyhRCWuz7zqsmWhqBLcSQiKyYsxWPuL3gpvILF5AHA
LWwGK5C2JhLyYJpvRK4WpsLv5bl7Nq6qnZ7eJySX/kBn0ZM/6+D9rB40ZzZtMBpZD+j9bhIJqK7k
9Jd88VrZFkgqM1z9HJ/Sp/GiP3Qp6iw0TaeJD1VdyYlROihtR35MLTYglEL1LjtrNhusny0iZGcQ
0xXtMzJwgzjmQ7PHQuRPpEUS/GIz30lZIxvAtWx98tfnao2eXNm6ZROxGaIbZ6sFfA31ISRxwVF+
MN+VTwDypUkYsgOkQ0wnHE+lHjRpk19RdMY/hryly40Ee36d1HPGvIQex7OrfnNxqD+oe3jdHMGK
H80uXd6CqM/cpqATug0EjzSK05U9hUNmcVtH2uOdEVO3FWyMX+qloXww0Et8la84GYhX50Xkn6uS
/Lu4ptuREzKH3XK6feOKLygXGhgtcC9H7FDm2zoSalt/Hj5wpsidoz9gn0DKp0eeRBqDAIaOx8bu
fgQKlksEiiWQLwKe4qmvxHRfWZQEHRBF4SIRhIH8UclDbMm/dVKSASS7f48dhRwjzGWcMbbsNQGu
B7/0Y864/LUPGHrtTE5+SvZ4rINkO2FROZIo5+JkG0A2gLcTO6GS4W4LkmMCNOXGC9MKbQokln55
AkCKndvNn2M3Ot6AsbGC+ZFDMu8ITt/4NKCkwZutqyROAupeemSy5xg6XmJxI1pBXGF2shjnRTO6
jZG88AOIY4j8deqiidLnlGekYYFCHpLlFFFRS4FUOxLpXMqZ/BchfkYovejEeW0SzU3PIncWEd9f
1n16GX+EezkoH0htxrZFurBN8UeY7UyAg4S8nZh0O9zoRL3ZOGGQsuOFNhWnfGIXtG5/kT/Vzp3u
er6ntV7iNqtMelIIlT61PMLmAUEpNDwoqk78Yo0A0mVcsQIuOznVKwq3ag9Wz77B29aFF2bokHtY
DZ60Hxm8bDDhY30npKt9J8fosC5yewqW7/mcPmlvEvllAs6DCcnxlmmBdkgaSBakqY/9QLL8kJaV
ydS3p2JPLP8ArmR3ny8lZYNv+QMXAN9lN9zPmWduP1mYjuK2xz5Yui0G5o341B/Fp/VAA+uAiHRn
zRn26hZXg/gpcZHchRvtbjHc9Knnegc0rol1Cni6WuvImPxxT83TQzlClG3iBqMtvidnhAtHS/0i
+PGdte1t8S6Fq/jkUmiZJR27n+v2cIvjfBw23a4NzLvm2r8toq2wZD/ri7mjUmdN6sgbWXfWPtkR
LMlYiqf6ycqDUL1G4bHBHUjQrfVAm/QZN0zbWa+RutmQiZK/NrsbnP5JfFdGX1ft+ksm7RnnFsTK
B0ovtu9A5eFaJ1YDQQf6DrNhsV0pNBulKaf9DYyUEddYSB5DDMxe9kAGF1tAj90KpAUHMWYZ/cXi
J7VdIDebqt+uMzCqHVSNtVzR9xsYUwOpdbjziQtrvjF4OTeJrEFbR/bM+dW7+ktH5QQP/DZ9Jy6I
DnmpxYAyGVGCP5R7kgY52GTu/+eeW8xCF+yLjS2qz7nlozihCrEGstTdmFtMw5RFGhsKi/VgghsT
CH5Uj2G0K3tmV7LMnYECU/Q6RLNxAAh5MzD+cM4DCnp9ituXBFKfunOzngzq57DRNqnPT0mf9cYl
VLL84UhmIQwghz0Ft88JjCTbZIwssa06NBQE31oSn4gfJtlK93WE5wGkG8MXiMDuvVj2kUX3JUP8
nLC1VW4jgoCzgLnxDkhTGhQ/wgPRa0h6tcllzjjxpVg7EVsy3K8/NNEe+G8iTMbYLCcMABEjlSfC
tzzrj+nWS7HuZ3TEg8dZ5Ywb3hPbKTUIkoQispsX0Y/38osJQH6/ElQYeu36Z63GI8nOA0gFy628
Mkh30bl7ku3aERR7Oqt31IoU34ULh5k9Z4tLltrymJzXOfc8D7/9wYGBu3YhbaF3pRH+bnPrXUTz
VQhBwbFul964AROGaipP3FA60WeQrYITPpdMB1lvLz6Ek/niBy4m/Vr9DKcbhnwC0sDX7eJjOZMh
J3FNUxILdnQPQG3BYppIxB0qaZjRrWxHD1Zuqwgv7RGEze5yh8+1FqZ5kLyqe+t1eWXyuJ+4zfP6
4WX35lmB4sn7diMS1GaHp+JsbG9HwgZcArxddUOG/TdOqWqT2dUTXWWgn9jktgJkUb+ZJ+N+vMfm
vjFt0WWa4g4NTkcrW+3XJ8NHj7cFy9Rpt4D8brtHY4MgKMi9xEcVz4cWXExgTnEeN8mz4tAFO6Gz
NrIMNXJKh4LJRcCx2OJee1WP2fvixg5uclehlJt3DF7YZIwyz36ajeDGgULpWLvCJQ7kN9rB27Z6
KlmNPqqsh4Kr+z550r3Ip3Hwyy2Wck9zyS7RQ2ftw/j0gchnoTEpH5sL0aGcF368qe4XrwvmZ4Pi
wZd9iC+33+SHxKXlchGHmifcaq6A5sqer9p23BPlH57yo7ZljWR8mpRuHON/FjB3IJ6ckZGSqU/4
sHpP4iTJb57kpclGY1vQvvmcYWAFiqNxjQXSucxP1N9EuQUypZ+Os+QusR5axPGWfmkOClqdg7GV
YWkEAqFF9+Zk93HzxPFi1/JuuQI0bMut6El28TZ71A4xptRdeIfdzln2AsWrhuEuqI2d2B2iTYbo
7GLQZTMUweE0Uc6xsjUScke3KljD6sG0852yE90J1pnnVd7h8a71Z0lm/go7HN7Osyq/SM8xzlQa
xOQZ7qdhxVmaI9SPuCi6bA9UwrHGUeXIu5jLxGW21qm5MuR2IshS2TTKhicFC2zgI5aC8UF9kbx6
V1OFop6B7iXGy0MljfPYr4P5PPJi5A1bd1OzgW9+s2kEZ3zgVTIzhpDPwHKRoj/j/YyZYrftTTt7
gV9qDVz1W06g5UIlZj1YAUUz9aZTufFOu/B7iCuXkALYPJF7OmCr9puH8HP9OsaWPHM61PoR6SNQ
2iZ0pkv1PDq3w4yQzKZ2dEeutMc1bdRPj+u4736zFyldbZZ5UHkmi8rc14FB+1uwsM0DWjNPG22F
dSMzisNGJ21O+xAfrkdAb33iSbjCrvBr4A1UfggRXOUibKMfxoKeCS0DQVrPFApWpwzkwi5f6Kay
D9SabnpQoVMuPLedta1dwIB+0/nmKd4Svh5zvnZ8x9/gb+KK9P0dwjEMS7N0iWydXyDQsRaEvh6A
cNTAeBke1mltP9jbEgJ3z9nz5IdB6DUe2gSbDIVrtDgMy8CP6LW78M3aaC/Vnr8yPicfKzRDYLLf
3i17DXgD5B4EhzbAa2jtadI2uoOgxBs2n+b9sI0/E2/aJ1eCDVF1s5KT7/RMmDoeJVg0uwoEh1I0
aPhPdFIe4J49v+T3lkebdWgPBtUwrLZDkKdTR8fK3AyMTNcxJNn6S3vRF9p6p7sbGcXjGb+JLlH+
CTaWTKZIrjlPKEN/wSyVysw15ketmOXiD76+I9BX8YWzwdPSHWlT7BS3eQN/XIt1ti9KF2bDVlvM
n76x65BE7ZdHDmxtxyHLEfKbd/q7j/fLKy1nMe+Elv7Ius+/Wid2rSvwQxByLqwHGSoNV/rN+FPp
r1ku/447/vmRmH9FAnUVwtZseSQclhzcEt8/v+/2maMdGQLiLMfhWAbZ82++6fpN/rZ4//QifsEf
FZ388njmm44kUrTebYuYb9c4w2bYDV7ryn7F9mPz/A6wl//x65JOZGlk6ChIwP76dQ00nPooSiQH
7PTH9DC8jB5jQRLDp39uAtj7qbBhDV5Wp6ZvvKOpnDzFizc55n2XiUDjpv8N8vu/+UiGpEjQLQQy
/sIhTE0i91aoyK6wKU7Y9O6iq+zll4FnUgT5Ptnq5/7QOfkuf6QipKjAwOKAFWyX36yFP1iTv70V
FP//+Ul+IRfC2IK3Zha2WzxJ/vKAuMZRZJCa3LX8xol9XOpPhVcFoZvtqiMS6UG0yZBlT4+f2g9A
xl2zxQK+NX3qLuy3X9qOymSLPcVt/HgXP+aH2dG9lo1dHjJb2SZuzhHT3LOXfnc+/hNRwgjA//Vd
fnnR5hIjE43VdYXFD90WWM+tP6yjxT2X3f/f7dw//bZf0Pui6m6Vsj65zuXJUUfhoVrvf0aqHCCy
A6LQg99+xXWT/Pq61oWMbgM+TfmVfCrNKIrSkq2bv2RPwucN04STsWVJ2DiBage4D2MX4a0TU8jl
6r3ym/Wiwi3+yw/wy3pBbRCHMeOfXPltrWjTV1m1y6+4g3u2J1AQaWO99Cd0XpMd3dUf6U/8tDja
j3kWP2e38qdH8xODBw0IiNaGBq25F9YeALpK2taPvzv9/7gR/9Xz+mVJlLUm1WazftxgcEeQlo3x
IuKpf6ovzLJ47M6k+Bzbb3wWK54E0Gd41Z46j9epy359JpneZUpZdjBf0hN9o3oh3N2VX/QDQQTK
HV/J1Y7Knfii+uqmUTfoQRP6UeLGcIvdMbPtoXtM0YgqWxgFE6R/Varszau6j7210/nXZ6ws/xPJ
Y4iyzNBphVjCX0kenaCSQuLfuwgEwY0H/4ZHE+C3drsDc9EO4iNILcjgbYvkG4TzhliD8weYL9w1
xdo/omQjOyiyBb96B8RLTsshvqw1AWpa+E6UelvlwiSSABtkIzJpTPqsRLvx5J16jI/dkUrujx0x
cdWaN5tMkN3iJ5u1Z0ovsqdtEmoLVLbKgdvHHbbdAVjYSe+LTeug1dxOFPCAZg6mC1p6bsJDeE4O
8cng33c7mqtA21ePtz0Q2WFZwQlEuXvdFby1GBHdmU5b58hci8J5j8PCQZvviHRm1SNJB0ftdDuv
dGMFZket8oC8/0yM9waXy8HaUZ/cGdQm62EL0hkou8FhgP1GCay7tUMjutczX9ZyU9DAuLC+UiXg
5qaGTehrN9ERXxpSf5RH0cb8mkCdXYuqCg3M2jmMiW36xT2NjZt7xcUIEFBso235Lg/MFbOrVwDV
3lV9yJ27HkfZm0B7s4kPostoForW7J4jdggo27vfXpOS8U90JJlRpsQ8JUuX/yDg/0QQ3oykS8jB
l90YvqlewS/11HpwEHiOwUTpVkH6fiIwRQpiFIHSA+UlPMk07SEQIXKi0+Dmr/ED8J0PPEqS5aXb
wuFsBBo665Pya7BjWIEwyPY3Is5JLkeUy7yNr+rG/AXeAsi1C/pO7EnFnYzEjCroHrIA8InxjMsJ
Vw/OwKfxgPn2qVuvHy/ZMrbEXSs3AznASOYsLV/LrK43ja5qme3qUJ7SE75QfaMFsQtBtw19LdAp
WAk55qp3OgSwBM/ZNzCQ3s9YE+mGv7FVNtNB2wz71p+APzrWUg/5PG/T0xJwhpHntxP3Az9A3oDa
gGViqsCKAqBDagDvGkwX0iJLgvgqvSv0TpTJiae6KvRE8am8d3cku5xg6YSggxIkEIT2vbcrr31a
ffMAOaqLzwbZ0r8+Jox/OsSRu6Gj4G1Lyq+nhKSh8h8NnVPxLqbRxkRyJRvlWgFDHwlVpBUo3rLj
/KTdKDiqwV++hhexdtDWz3ZxbXaQ+5fbs05r8QqBkn4wXsFOryas+nf6LKiYYGzpg8IKqGt+JfCA
QSGgKM/Nh/hRnm7X2knuzY/ySQL2TV6YtaXyR2HErJ10t8JLBVhF8ZvyU1kvpl9vgj99Z2V9Jn9a
3YQrL+3Y8J07VgvJghpFTrbPz5w5pEzZ8NccP2ubP3ntl3whB/3Sv88npJqP+r11NR616Bi9hh+c
4DpGpiQAmvrXr0X9Y+rur5/RRFhimbpGXq3+S4lM9JWlayWs9aqvkK+dqwf5ZfSQutyRbnTVA9k5
o3Y5lAeY57vuwjBIGrZhE10HTlFSA4/Fe7LPkh2oPLVbvbFO0jOCi6fkA0r2IQ3UQN8N51VWgXN5
L70YvvGaggkRgk0yyU/iE4tM3fCGHPe9rmzpq32GjmIKL5QvwwT87CSDbgunfPs/qTuP5siRLc3+
IjyDFptehJYMkkGV3MCoElo5pOPXz3H2vOnKrLKXNsve0LIsK8lgBOBwv/e75/S74liegou5pvCb
3BsrgIP76gYrJt+6OIBeY4qM0j/AFn1dbsDcFOeOSOlC6xeqf1Nu1FfnOLC2FjtVG8mWtNB5/517
wejNS8iZ1FrmV3rPj6r/bnCwDNYf46Z+IkhMiITmW02xrTFIoXDHs87mF++mWTkH/oaOBNVsR1/E
tC21m2ApN/qqfqL380b3ccPTmfoEM+Mra10+8Rqeh5VqRFEl37qX8pndS/LF6k3RF55FfxdfyQxk
Z/At4hkh0AK55CE5o2zdDgft3H/IC01FtEp7Ve+wyCEJnlV0n6wV9V5eG6v8kl0Ez/w7zFOL8AQw
aP7pvQ6CrZq98SlvLuwrKEftldmrDVWufWbyAOR5xAFwoI59dC8Tq9WB0MtmoHETLnQeleMJpCvV
P+jtX+KVQS8qnjAHLs2DSZGkoJP6pF6stfbusOGd6210QZBYPDkf2r6g0Fc82/ka8Ui+Fw85BUXq
2jvzJLb+ejyo4iA1rQ9CGMUiemN3MKp+Dw2vN9rHLrcM5fAPwtywDboNRd59eoofghMFJUojAHdg
py3TNeVq5qP5WXJHxmK+RjfZDbCr9/zVZPL72EM9eSNpT91+fFEFMP840xoiGbDI36x19ENtFV+G
ZmH8pAK0Sb9invgn3rJ3KjJkflTprNsadxiRmFxPSHg8lW8hv/2HfUwPdUM5sdoRvljEB/+eItRn
xcPb2TMqvuY9vbGuwwswelUX/tPe0/qnA69PYg0mtGkbzvff/2XFyeba7YaCu9k8VwRCTsbJPuf7
YKfKi4DdNulerrUjsK6d94yNDaRDuYwO7qrc5e9Er8+Ts8D8yOUHeWgZNEvzyNMfJlJx/M/rzvdy
/7dlh+ye7jrE60zvt9MoChiXoQ5GerVrvRo5qZEJOgz72mQ8duHdWzfRa/jQnDUwL1xIPJtvJ7Z5
vrgiAOSD1e+iS7X7z6/pH88ZzCf/v9f02znD9ZOpbQda792KtAfFZ3AS9d7ieDoczSt9aGJjMU96
+1IeGQqgcALBZhU+tC8cN5buC42CS/LQ79VezabwH131V+DRfzpy/sN5zA98j/eMFduAA/DrU2XO
jQDSLS+TyPdqpnLDnmWT0pNLllKtMUyi7ulVDI8pta/48KdrzPyHPdsvP18dif9yjQ19C+gAncDK
lMv41lhla23d3EHfO6K7MC8N605+GO6Ys6JDoKr/fzwG/0N15ZdX8NvFk+qB5s7i+4OKH1TCBLYt
z3975bN+jRdUg1T1fCwMf9jEGP9we/3yg3+7QspRFFmpfnW1LEXEjsx1ea0OqMj21uvIfjk/ZC/0
cv70G//Tff3LD/7tTFkMeGE83G+r+kWcvA1+3mhdnUHYHLLttFPNVlJK+ppAydK+ZUiTKA2ZJbVD
FT9pdwY8I9gT0ZshAeTeZ+jsFv45uqeXxbr5fRupFPL/pFXb71TtR1VLkURx99t//tel/iqvnfj6
6s5v9f+CPDMr0F/Wir/lmW+SjzfxFvVvf80xf/+bf9sCyDFbFjIAneQxaE21i/q/OWbf+xcxZAKQ
LkF2DjkWlc9/55idf+mmQ1TZNi1fFeX4VP+dY9b/BXuVYovj+IScsYn+f+WY1S35P6stiXqYk5DI
AGnzAkyy1r/esl5OmNrOG0Y3andr18wTBIJombdsNLiQCcO2xTtWllUMmHTImlvDmE6jz/yh7vtk
wcYfiVfuh5m2Y2gec+a1GTCtYLgWD2Hf/vf188vl89fI76/L2/drxWdrGzYT72Al9d+Wt8q1aidN
ArEZPQajYLfhq9la5W1jR5cR4Yo933ae9oe131D151/fIT47SPKmyxYZkcxvN1hW6wzUJY7YmEG/
xnCyysGAVhaxN8kIgguehNxZ+9oZ5apmBLs/Z7l19feuRVJtJmWsu2xd3bL8w5uhcvV/f11cULpr
egFWid9e1yBaRyB1FxvXCDeyj9ZFpN2ojkrLuXVo1jMDy5pjL0bf/oNR4fui+P0tMXHduigwHL7+
tso6dSUQgklBtz8mQ9vtdRKhWAkuva/DJ0HNx0hvsZY1OzNkbWwTOOYkdrp1Js6XwRh/4RFz1hpP
hUy0dz4zx+k43huTvFr6TOxpdvrHwW3PKbkiK0puC0gCjOSaDwBEFkKSEGUetnT1ZcARttSNo2ty
Bacpcy94zgCn68FjYgBx9Kmc9QyfQloaZu/Rl8628zwwnGSnXGDhNrFv3dsW0t3WGpD+ynnkn9/X
PrTZ5tgKRh6dyvl02novYyNHxT3ucD0CLan4DvqI00ZcjKi/58U92SgcXTNkPlfOC9+VH1Frglqq
G2BpkmV1YIy2jjmKdK9/WXNu//ud/+uNYbh/uxhcpAc6sw/qFlYekV9v49TUTSNnVmgzuPcy2+fx
yojuxXAE8m0kW02sPErm1To3QcGptEj7GMeURFweCwGRvgMowogzBT3bR4MEYvZAiKWi0PImyJQ+
E0PwaClOyBZJDCK0xvK5Tkn496vAvgSHjPYEBDXOQfM2T62lzSTZwFhr1DQ4XvO1WW+m4iW0b5IE
IvG4FvXCJbFKi4sHdELtNblmyTk3l4Nz0YuPtl91w5KMPj9RjBt63625yUmV0Muk+4v13NuHwSHo
NrI8mela6si9tipLxemRzGtEwJl0wi6ubnuf0PzezjaafieSZU2ctbqUJRjhLXaSkHxEuwkbFr6V
zfyvrlq+pv9QJ4fc2prioPPsLORRcCwhndMc6gHB1LIlMMd15iW7id+njnaS3f241MJ7zFcQjyfS
xi0KpG2TXLjokvrGhHMc3Iv5hdFkTKFRsp95l4ZokRjZAjL+aq5PU0V6lWfxwGQc8/PGeKczjTDc
SHF0h43FUTRatp8kC3rvT0uJ8bengLp8AobkGJDmEaWrv//Lxm2KYtjjuU88xcF19eyN14CQpz+X
C+a4E4u80TxzM1Gtkmem0JFZmMvEhKQQtdjgtMtsZtuhgakqWXeIxTQ2EY7u0WUcTJuupTaspsbc
MFYHBnDdtcPSGJ9dwyTy8NUMztK04ED1tw3x8c7m7A1HX7bWrmL6GMY4qjJtbXG9TvmXXtPM7aAh
5V9eg0qWMdw5I7BvMMY2biVd/yGnv96REt1oGRyUbSEenPA2lzSLdxpNkTK6S7t3qLQE/Mzybiqu
mncb5HixdtClEOjh7+wFDoSVT5qbdEOfX5goX3jTKtaXts00j8QPikVzpIxgBbdWcIO11W93lbND
ZTM3j3p3teWznV1ESBcTPrPnPFvJR9cwEwQ+ePRqQLQzJEiCojCYEhJZWrt1xMtUILqn2v2fV4ff
ik3qEc8MJCcpHfGUp4amfv10Ez9OY8crik2jzW9T0RLQrk0a9aVF4FCpWMK6yQ82G0CtLvSLzrKH
v5OLWC+StSHlyYyrO72bzkEfvHshx18BnRPXYb9zrf7gtOFHPoQnx6RwagnK9673MSaDv87tOd12
cQvc1trZI4emMpXRti+Nd83XSOcwVvGff1c2Sb8/r9lTWSYTYOyP6HfZ3wNMf7mWU5ZmO0kCDhhd
3vCAIHHXa+SmBIKeVWuPlEH7z8IkpJUMBPrBsrFYhf0GrhoD7G59GKYU9HXF0l87n36XZcuqsd+1
2Djr7XgKQu99GnOSa8U8LbSm65cNBfBOy/Zx5N1q9ugt2CQx/qztg9SlhmHN2zqpKAzBDGkzfyPN
H2Vke1vHrbp1Vt40SF+4ozQQ/injljkFqNRYO017cm/ynK1WOYCiySMNel21073oYW7RrvlOs0bW
rYGhSBn8tU/1xB0FuxBDIgPNQBFYs/WQcFJUFKd4lHwehbhJAfVa3vCgk5FNzSxkVENNikMQLBv+
l66kNVRCBgKFNCb7tnlMfHGsZkhOnqsaMY4IV/jBNRTWuyyN6/fKRBqrtQR5i7wOFgF4n6vOJLup
6ebBrwtg7IGWHzsFTPATw3mQCbUsbM8I78z3AufZran76b2T0nuTIj5x3FmCpjRvw9wxbx3Tf3Qj
N9s1nC1PeTmgEyxKkAl23TFdRoim1QSPaxswb6o5vK3OuO90jWiFbW2YSvbvUhD6tyMcyd6gWjmP
sMwdYZFHnmGENVGwri39ElnYVwruDkAi7bNVtGTzrP6mG616UzdVd+/NTUferqPI18TbMkuzS2zq
j5GVG++hbJ0Tn9Ai8qL+YGe7yrAEIGx9YPShbkGv8KepN4l2J2N80tKWfUmXkCFO+41WwbbqslTu
87BXXg0n2ZhQa06p/z1GH30NKf2XrE6w3UUuU8rm2Jya0HgCghRu0p6xDaBhb9KX1hkQJx5NxDTk
QF1t0/k2GZogWwJXfxSB54OmGdOlVYpiW4rgM2wGbx+ICndLtmnrNNgaoX51MxjIBXPIRdxCZGuv
yrgrcJZwj9OPd6b4ELlty8eV8/R13ufcthHCpzurix9tXcpVbLDRK2V57wz4usE40t/zBP2y0bIW
lRPtndKZlt+T1kVQ3eVob4kzBjeWE70DW+vWEeCFBVDVDthiEWy1pIQZxVZyiEuk32w8yhC4+xTe
2RPuApPnAO735xYMTqkTtquD4WlEUrPGmU5e3iEUqHXHmKHfMef5CeiRBD1I7lgyQh06F62iZFpG
LczDOQg2fQUMW0u/PL8nHxKmzEWPlMjqr6YvyLFaUBLNTOwSA3OjmRs/pT4Y23ToT32hthX5xDBF
ZRnrnIvtkKAlPuSTeWvmXcIzqi+OhuLmOK3FveHbLDZ1Fl0mD11BXFc8zUyHnbxevAs+p2MAEPaQ
Z0ML9VMrrlW1Hau+uwkGlp9MxNySdkGNKZGfk51me+zqKDRn7VDBi8qq2VhnXaAxukStrNKeCpNW
kAXuZeX0NuZ4Hp4l0JxtGA73tZBkUItV47HtcRmUtpJ9BLQGW3ggN1HPI6MY411smekmD9tuk8iU
lBS2koUQ2YSm3F6LHtp2VQwNs2DNs+9o4QH285H12lgbPkM2U0sRLGLIKLAeUlprUD+eB1yH7KPO
afVlZ7GzNsPwhyhafVeN9hEMUw99eKmhs1i6wnoKMZizmSbkzF0qN07Wp9uxu8+SzN3ChLO4syqA
FXM+bT2+4kLPmjWqdns5trKl/8MOMK3rlUE0be7qQ4NBbWMSYk41JmTqrnaYCRtp0HMJFBmmqFTn
YzLSzVTXFMY5U6zShqIA+olF3Ujw9yY/ZeR6hlsyQ5JlziAG37+UTaez2e6ShdMe5xB7hdlIosY+
s0oyMLEPCNtfJG4LXIQHbNQ9BAOtKcPr6F117EZTl5CrF+3sQPshhy5bTTjdmbRv2SXT50jqfZp8
f4eZCBtx52Ekfshz/LGMH6eaWrU2ovv0vPGZZZtMA+q6VWIZzByiBzQHCKFaOjGMI5otjo99AvJj
G039I1uSbqlP+bAEBolUqKurlWthc3Xmfh1VDbkbuwIvWnpHC3xwZEKznecWYqE07wJkDBoIboYV
WZKxoe0hkrGsmbCvXNu8Tv34kktJ9iHQ1vXYhnstQ5nOvcDqT17TIteZli0NsM54CAci8doQc21+
OjIiZOzNd7pLyZ+zEENxtvghobxtusbGTHevxfEHUL9t6LB1jN2RE4XGERJSFG87vlvRud4yHZAU
5jSY12VCfDnKvGFVVEhz2uKcFRBz8XtsgHeCD/YwuNYRCiePh0YAuXEFxkxZvkDBzIvCWphUYU9g
K6N14zc3Ti9WmkYAMud+heyHgLU3H4sx6PYgOMTG8uttGXUlwfAu3MfD4EKLWYStbp3tKKRTkxrO
yptamlKRBXee5y8HT/BsBDyKat7A1/Jgm/gMv9rhq4AtqMARwc5KDPZoX7qRa9dU4/CQ87Yuqkg7
ZJwXL7kzeBeMke5R5skx9S16v820n3LfOIRiNg4QsY1lUVYEyQcjPnb+ZyDt7BRluNq7T5c9yEmz
qv70/Sf22YD5tdvWwX8U653Hqr/GOYKhxsW769QwBQe9Xg/SxXgTaPeQsAWjE/pDnJn6Pq+Ed/P9
JWO7ehM1g9gYBiMNMocLwjqhLpWO9pz68v2n7y9NKh8mHUKwNT81djvkCL7kTwC4hq502e66g5h+
HEU0r9BUYkfPMnSSOsIm9kE7vQ79fSjT5FQKSF+TfWMmLbGUUjJ+VJGIbmsTwDYeC9BPZXGIJw6/
2TCHgHyaeW02RbZH6Lp2k6w618ILNk4MJqoovZBZAx6551h9yfV2a2ZRdYoLoixDEw1bd2ygl7n1
sdIHTqQooJdkpsSFX/QSYswBYkeqU0OXuGxtwKOe1BJ4LeldbvcC25wXXMsu0s5eHR9TTcL4qrK3
PiDVTqFdTRc5YpeORgK7v1wm/pg/lBnq6zFohh9+VN8ZzPRgIzJvq6iEZhTkRxXaYnq4geKM7uYu
ih0G6urROEMS6W5YjWgU1to6k4hAK/Y8ONIKnFN1ifCo995z3oNz3QThetJYqoMRdzQ6yENRSjCd
g/M5tfEIP1XMF68git0htVqYLb0wPfMA41rk8WWUsVuiyTs54IfbkEOmpqmkilemTN+U480stRMn
uvnk1QytxnnJTlnMN4W0EWLF5nScOsZKhCHuIASfMIKx/Rq19wLD466XkX8u6tY7Z55e7tLUYlzg
hzOjoONoyUVS10feJPteaKlzXxpTC9+fR2Tb95fMscVD30mu8ZCgkNP0q0LWw7VvrIe2tHFzQAX3
OiomfRjZm5RHQRKT64Fuf1Na4l42MwkaSmJs+1GmpYp8bYPAthQLO0mhYgcD1TGZEFTpOfVOOmtL
GM2LqtGfYPdA1Y5fgedE+1kkO01eNGgqSAGNbad43OzBtg5qMRMnZRRIUo2T/taCpM11+TxPpVgT
99D08TZQrG8d6Peo6N9WeBwVDXwGCx7nxV6YFhCokCDERGBoJDuNurKGydgzjtEjEIQt6IIbbxV3
fFYEcg8U+ayY5KOik4du8QVmny7rOmrmuxa4aUAJRaQMgXkV7RU22acY4LkEfC6b5ocZO8zejQ6A
xxlitGc9z0NbU46ChDUrgnr4wwenHtaEX0tFWEf1RAFKGjcTMJdxsOJVn2v1uh1q1ku7+zlhT4Hh
srAZ7mw7/90S8oeHGFGR3SPFeA/N5C5Q1HcD/PsABt5uGAzWsuJk0rAeFSm+BPDUWvwvljGedGDy
s4QqH/vDoQMzXysko+LOm9n4VBuQ6Mu4u414r0TNAIAw+3c2qIpcjxTsB1u+AxeKD0lnOEwt25n0
OQd5z1otF6ZpfpR99xSZ8lQCx4+B5EMDIptHz9+OaLW6zR2fJjWvST85irDPc4hDxaaoBOR9xeDH
GH/t0/GuB84/GxXbBnD9ScvwUa0I/mDW1xlI/+8f7SnKv1dsPa1mRFBLaFeX6hUpJ4Cu5AB2fzLA
wy9KtAHzV2wxO66nkJS7xjmM7PJnNAPESgykA7LnCm7RELgW3LEif4zQE6RoClzlK/CZmq0RGASI
DBKH/VSqffXKcFAUb+x/QXEjPkCAkELjQdL2aDrOzq+ZC/GzVQYVemehTrAMpVXJPzrlVAgB1FmO
9oWwgPi+8i6k84eJhoEey7sY7Suk5VUvmNIvavFkOdkdoUp3WTjxdVROh2IY3229PIF6Gw4t2geN
jf8iTT5DL7kLDcKC6CEs5YkAwMVApf1hG9h7E/CoOzdun6Hox0x245nAu/TlkCcly818HyoKDt27
CTWFrhQVqCoClBWpxU9xOIRrQPpc5nbAvCC4MEYGQMzQJ3tZ3lXKgeHpHfAA5cWgYrGbm/k9V8aM
3rgGQXW2qQkrn0auzBqB4x9bJEmxUm6g3phnsAeYONTPq5Waw2erZoqdnkkDaZb7URUKPvXUKKdH
Rz5GU5YPDd2HJ8aTXzPka3bBI4bxi+bat3gEHhxlCpmVMwQaMQOEhJ6QiaRtBubbfuxbbsNa+UZa
xCN5PiVrXKXXkqd3XGAKK9PhQcTJnaGsJdDNcPtATxY9/wixSY3gxHTZNpt8+4EzxaI13GPd2SvL
gMDa52xvYkQpDcIUW5lTKuVQwTidKKfKnDcnXaltCnQrVueuOhkxlkmKWvlYFqFysySSGmtSvFBV
R5nXvhstW0vfZ9mQJG2k3khYwDQKeJ5u2duCkFAeGBS//Bo2/gHliKmRxQTKGiPRxwRoZHJ0MjzW
KriLKdPl5v2ojDOQqE4DCppoGp7Yzv/sCAmswmHk9++wxgLhGsPicaLlQ5KW8S4ltvk23KC6IYrB
KR/5jR67N27ejssCLU6h/Dg5ohxP176MxGxXETrChR702HRoS2hM4IbKszMi3OmVeSeNcfCYSsaj
rDwBep5WeXqCahVNHWCCUF96GuFBV4uIxvQmAEll+VG+HxPxD0viepImdRo4Y8AtmXuu4m2mbEGF
/1R824Oq+f37TQ8tAIMtM7pOhQwqi86tdAyaKUxts0Y4wPI2SeSSKWjaI2coJdeYwNlE8kY3Z8xV
qXXnIxJExJSnWxOdBKd+miWOPgHNIIuvvEizMiSV36okMBGokyQKpYKlqfS1RQ3L1M0odmjeizvK
Vy/oPwFoQjvXX0uUTM5ww1V/KGb9alceMd7pNSn1a1oOdxlCJxuxk4vgySk1Y2FkI7s/b2sMEhN1
w+S1skLNyg9l5flNRqrRt5qP3spZt+DGQH3GxcngwLwTrXuObC5oSrUcVmH5oqLqTA7WjmS3hqSq
R1aVKmtVz56xzVooyB3lwzD+6ZfVC7fpwkJ4NSjzVTyWL2YsGPkiAiTsVxdFltXVtw405IU3YKcW
IMU3ngadpG6+YLamaLa0OXhtfT7+TYmCq1QuLktZuaJgeh/QdDnK12Uqc9c0wMmZlM2rQetlNdTM
VAMmYtpZD9WcGQowgQqs2VZUC8wuXjc90UlK/o9R3X4ieH4Ex3hAzgs+N2EkOcIVpF89ZRxr0Wkt
qd8/a8jIau0BKeq8spWljPPXDqyvv54RmLkDj7NMOc0oOGKFWddZ+doq51lpYj+zE+t9/Pah5VQ5
AxRpjte8JngKxGTWStl7nKBpJ8qqFuWNzzEkXIuQTuK09kP7SSgPW0YB1iTOpaVspMespibjsCwk
dGoAId7KUb+XaN1a9G7dGJ4mHGjrrHYpNQbC4uhVeMsg3Rdtu62IAzcxCdncZ+clGlzRMlb1vWkz
EJlhAfB3of9uy8JYxhbj4a2Y924//xzR0uXo6Wo0dSUC9SWwvgEAIfsayohsTGAOywjevIHozkZ4
1ynzna8ceMxP3KaJfA+Q4wkkeXGbS6gXMG0T1LKoC9qzzuUQo9abUOy5nGx58kT3oUs3s5jwIdpP
AO/Mi82RZ2XY9DM88ZzlrlwZiXw0lcvPB5lth8AOhlxb+abxEPHIX0JZemtRFqwD5QSUyg7oiOOk
bIFD2ILw9kggJtNXmcb3ts6gCuvJoEyDnXIOuso+OJflpu3LYDE3N01zaJWlsEdXCCY453wVPoV4
CQASVSvfGx+ykKOu047jcvSsV4ygIJly/ivT7IC+QnSok3q4ddqu43Y/cBNEy2GQxBub8anq22dP
t9NVHuKWNiei7SPRT1cD3wDYDzyMJnaZgF+NrNFS1kZf+Ruj51rZHF20jpXjn33O3/QohquH+FF9
YOFAsbAlsBYk2jpyNulkfHhgmwS1igKBZBIyzMkpglIickkbDHCkbJNElvHZpG/BWP+Ugz9sU50+
cjh0h8JiBx+g5FxzNf4Iow8bmSUyYGfVaDYa2m7bKd9lEzGgTcOWlseGGta4shOiNZ4AjqJ58Eor
dm02qJquzgAwzdoRai4+GrLos7JttlMDFib7OYQTRHJhFSunwC5WfM6D/UzGsKh8ajk6hevJhGKW
xQ9pVb3rzQ5Z7dUFfCEQf3oIQJFLEd20Y54jOflqZQlNXMLlgRoDUAZR2/7SILsufeUW9Vr5aE0p
hBsK6x57AY0A3F3hDp+QOQfGZINrE7K5CWr5GDO1ljFwxX5EjA3lf89kuxlw2et0v+khr8TIDgBN
BTpUXI1rCfDTQZOaKl9qWn4Wlrw1PUgTAzHXum+JpzX9RQgPrRLSVRv5ap/3P2cXReGUPvS19R4P
YlBvJ6k6jzqYdE95bz1CYKbThtp19AVbOe3WKyzjYPnU+dofsiVHSNJlEys7bO8k7ODpB4+IY/Nx
oKStWe9a0Z2hoS+glr1pyjU7Kuks8tk5GA6gb4H8+MzEWSfXQ9cL8WuamJiOUnKumZxzuCi1sfDM
H2hMrHM3y82YJ/vcxu5ShtGdLhog2qjVsExBfCvd7h791ykzCH4i0R1gc5N4eXUm8rVCqx/igGZz
rsy7iXLwQhBl+62779EkyOs6bw7WiW0XUngHhvvCZgIijyFYDx1it2a7HcCzRxVz3POguCfKBRwq
K3ArxW3Wy2sx19SS3AQ/YVZ8+KiEO5TCvXILm8oyjLdj33b6GXVGvwitgMmCiFtfUsnXTBgMmvIV
TwPvhDIYK9pCt+6V13hu7M/Bju6aFv+eKFehMiBX7AoXgbIi1xHMNYkn2UKYLBEnz8qgbNfICQac
ymkmkB+3HsVlLuJFgnp5UA7mUtmYHTFcxyz84bJBZHJ8upet+OwnnsCO3T1P+ZYkz+ucFGTblOuZ
0ulZKPtzyOUVKB/0qMzQliDfbHBG31CZoik6Y5AumDgij2VsebH9bao8056Hcdq3cE+bSKgdZaN2
0FKbo7EeE76p3jq3TtVrN5FvPrrC4JGA1DpWdusczbWD7lqk4UupMZfeV2OzYeniCZvj42SiTnV9
Tm3JS+/jrN7Og7Wv4Z7M2FyXbuXir7e7fqdx1xBpJ3dB4NmhAr+JM5sPGU23ja6bAasf0TyCDUfk
3TXQpjT7sQzGuymmupORk0myRyupb3UT2UvgJBwqdOkvKFDcxkb0LMZ82St/uIzml0afuJc047Pv
qPdInw86NPDLjOCTnPrANmuNHi84ZriMQrJ/G9o4Cz9DtQGc9+D2bb73zBivuW5e6zyG6lbB8dOa
22hGjOZl011qFSc9J5quLOldzAPIbXmgRyKX69aGT2EYMNFHjyy7kwLvytMPQxcbqhX+uYSWjzZ2
kys7u46mvVW+doG4vULgHnaRTpWcPX+D3B33S3kqvR9Fgk6HfvhRZoQp0MG33154BPFDkL2XkmZX
YUSbiWxFF+QrJCGKi84+ocQCAvGBE9sscc+PAgu9m78jkYdDp/z0HJ+KNW04PDDJoanZT1TTi6uP
FpsN7yXYJjpkigIoWI88GcC3sRejwRnWTD6zJH10+0huJPhkrtPoLukrmC4zpIVhIDBBoZaL0tW8
4+BQQgpm7jF9rtc1+potdYtP2wl++kwKOLRB5KygXuE4LiI5w2rxd9IwzuyhUOd0eraeRMmHJHjc
zvmNrpGKwJpWNBfpIZOuYr24dxJ7W2G/JQDCbTMY96OpvdQhFiYM03dBR3bVZQQxMhyWOnkHU/dM
ZKDdIBqybkUtxGGqUETF8i01xTFz8vFozIM6sERLL+bar3Xq530aIWlDa7Ce646BLZOIh5KRrvok
BMjJYmuJ5OoZHcXWCQgTvDibw2IxjlDPDbI/kfaWCtBVnha45P8Eu3WQ0FHevlaDMm9Z04MTdDqY
v8o6m5l/8oYp4fmAEq6wh4QlhX1oYQCRsKc3pOiXJO2Gy9CHK1KY8iCrC0oU5r88NrSG/YYG8yfk
5Xct1XhSJL35PqfTC+2rrKjT236iAZjYcJYHJ0mXcZ3+MPB1gw0n1NCZb5KIhD/Q0syq0dihATyj
0b1t+QBPds58ZlpyUGdPNerDu+8lN37gRqDoCkyXfvhmRPq8dCfwKpkMjwJqXhO/W7Iqd4k+zEtN
mkuZUJhwGobIHRVw/grS6bEb02SdeN65CpOHVvPXhkVaoWRoy2hfKgiKqficPe+hrHA1GjDJs3S6
VlPlcv1kHNJc74orDA6e+WJZzc6LCXIQmZgXRNq8pZF63VbT5MHwyPqZ5PjoASEapfIbYmL2tfkx
hv9Uy/tApwQ5+zAaSiTM87A1teQB+ZFG//KnZ3f3XZS0W1tL6VzK8J6mL+orkBy63NliqHZN4d3p
OGQA14OU0lqASVF3wSe2sAy5z3IHB0UJ83Jy0nox+4JjuDKPGzOhw3HODx3e+COxvGnNklQvBrMb
jnVtcrV8/zER/cxtVF3q1M3Z0GWUt9qs+1Hr56EIP6MhTi61P7SAIMXPehIrPuYArF9EihNVSewx
YxLwm85xhUPYe01n0e5HJXiSLZtmMoDUjis4J4QlgsaaboK5c/dhH2Ez9ztz3TXFT061002f2asq
qwemdG2i8iXFgtCf2pPkGfrtxep4yHGQjo5+GT6h6zBWYw+Z0/KT6NDhh1na8MuDqGJAMAjefEzL
uygmrRDg3hwFfUlsdU+2lZr3j0mBiiBIgnLtVXmzRTn3xfhZ8dEb+eM81e6xrzNwgkkEmDTCcNG4
wOvdsZCLYJ4SfLk+ICKZgaYhsiLLUrwklCHyuUS2kzvFPdhlqHolI2K9A6iQWDN00d2gx4eO6bK1
XTXzgqEUOCBDmjKZvKflzIZjdFjzkp8pkylLP78PGJx1oKgW+jGUMSQET98ZVg59DtJKR6pi7KS9
qRN0WLbkLnAdYez6wnnuUnPaVQGrgl8bMJr8xrjVKk4kUbNpitp+nNsOKez0ME7NtHZ5LCvjYk3X
R9xKLWJWdgQVULBLMAsmemhKgApNdZhNaA12Q4PyqaHC8jQUEyGTonvAWuXspkjzHgiEXivRNtuy
sfyDZJNQkmh7pCXIzrqCReWk+g0L9BmLYLb0nSP1fOJ0YcVJvmzey1yyAaPps3ZsT8Ubm/9D3Zkt
N45k2faLUA3AHQ7glTNFShQZGuMFJoUiMM8zvr4X1NX3hhRpodv3rc3KsiyzKoMkBvfj5+y99ncG
rRcyVeFATdjmCvsxb5U8GC2jwToruGpquim8Ga8X0sySRFrMzf4j+WCropP9gYeLXi/DxaUeHwBX
GwvVNx3K1e7BCVNzH1cWYz8FOg6lz9DtRk53dzTO8ONNmY1thMypVB82Qq+Cre3E5jH1CTJGFjka
HWSKgq61EznRSUNlZxlUMfNk25jc4hUBHWP54aGq4+tuEv3ab8BM+lPRPTaaS4lft/icGfCuppow
g1przgYJ589t6QsyJ1x/W/v2ytR1837sSPxyOIV3ZYD01CCOI+9H9CFDf1NqJCx3dbQyAy3ZBexg
d5HnWUjtrEtSONm6tI3yPmvbahcwTVgJH6mQ5K4fnLA814IUG280W86SoX5MImShAsqPEEN1kmQP
rcZe/LJVJ0k35RQZ+Vu7BAo8BqSZ2D3vYgT6Kbfa9rtNjUobVRED4iT3WmgXi1SVxkkrwxiwX/tN
F251Kmk3apTbp7yT1Ft5eoP6Yz7ujRAI1EwdkJm5rp0i3002KwTNjhDgXK14wBv/OEQPwWClP2JS
LcUk3kbiTL6H4XSqR571aUimc5ghIx20GiYOz3BtIX+Y2E0u9tD+IkI0vOoIG2mS0NpPed6wISTV
riUdjRdzFeth/aSC4akvWwHxigUp8BK6YdXAE5xl+kFL3+W01jq1Okx9Nb9tzHlXO7auhT8E4jih
VevpbCzLKgv3BZyoThPWSZVJsqn5alqajyws0Jp6auBFaBU/CoOsx19946zHsJl2REpPu9BHK0r2
lSZRHekt5WVnI6Bz2uoUS10cRk+Plkg6vHUv2TFSpHg3PFHowfhRbie621aP4MUdnCnXbpAO1Evk
P/6qanT7JvP3YeghVbccb5ulswC8RD2VMS3caFLTkQBlb650Xsle7+4Kstj2zMcXca+Mhd7pxHAE
cwoLgjjbohOdklZ1r1sFeJGULoTRwAhOisr7NuZ9epja54rxoav3K6G72OxywgPNos6OCcEIekVl
qBm0S0yLrPe6adEA0rDMgtB47j30Ayi1ttwujKLG+Fw7LS2Y1n8TentmvHbS3Al0QG41jDpdUlum
nZVPR4hD0ZJOWHFDy2xHmJC+CujUcQoVtBkT0kIxCXV9GF1k2kaX0csRxBqctt7/GbnG3i7zkp9a
ofIr6YbFFXqHR8POcXA65d0Qu9r9ZNjxTV/Fb85l8qbsriNc7xvnJcfoIdS2Tk1czU97ZESFg2Tl
9fJGUxgi5OgfLeV1284cf2Z1aG3RacDeszP3XPaTe56UXiKColXexNm4dSYPt2ysuWcnRTzjZl57
VVolAakuugtbDjcJj1idNR1NDQRhS4V4xRPYOvUYB7BpeI9N7cGx84jeeP9b/8ZI1KNfqeZ2DN3i
2hyKRxKctm3iiCcVaRA2ml7h2RAS6CMRuH52XRNBfbZkiugtIj2rG7K1yMWu8qJwxdgQ/29aOY91
x9y68jxB3KujVnma6Rs9M5NzYh7dFolRMFYJrLP4uuxIBk80zVwGcVBtzXGAS+bc5bSIFkOZ2HsO
RD+EMxb73ijkEUSQ2hBhmfEPCAyCCoiIxkyKFy3r0J1c+WPIEUNPj60xAMghAM/10dMYkbzKFF3P
lgDbBU0SSuaivaqN6UrO7x5JZpvWRbnlcrOEOPdlf8ksHjBD0bhJg/Qhr+ehW6SfZWxr2wkbCO3y
Bt3K3GmhnV22sLB1je6dGU27IDSpsEuD4WEyGsvRdretXj7k0Yk26tmI+CbkLobrtnjsBxotzgCN
3YmpWvXW31nhIZjshFTBCPdmj6CGPIPbMJbXhQ0WIUY61J+8dDphBLkLEsAInk5SjXefpDW1xPAt
VPZLqXOSK4wcK/xFH/0X37MYwWIWKMfyEcnurtesc6JHj7EE6ISW6aFvcEQzXV6K2HmyHRd4LFr8
XkU/GoumtwY+W469w2Ew3iUiP5a2fd+lDGhSrT8n4udI1hnfpai/07gyDp7ZQKu1GjQsuffSa8AK
IpLQImFmS7fDv6/rb56ETUGrYu8zB0nQJGYD/Sv6D4BqnPibVruXSXN2EQaoRRmS5FX5bJg6YDgC
n5Bqgp3oYRMIOuScI3blwBpFT2JVBN2vKNfuLJkgFbM9KKsgxfJS/Go7/bUswW7qPE2NUd1oNMSb
2qajTqkcRZJxOMXqsjSrFVNhUlnpWNDfW9QyebAa83qidlkqHSVy+P/jBLzLU/7z2QL4IffkOvxR
5XX+q/nr/+t/UTqK4eKs+I//zh35w014C2I//WglnP+Ff1sJbftfBkEJdAWxe72nm/xfK6H4l24B
7kIwa9mmqSx8sf+2Err/UtK25HvUAq45NTtX/20l5M+jHctUQM44Ml058n9kJZwNZ7+7wmxMjMol
94cZKHll1izM/01474553g59ma81t6EjnclrP48fnR69iotuGoI7m26I2M6UhNOWPuQT38aQFJX3
QG0jDHMb8kd30dyySPF6G0ndPNux+NGFJKD2AxlWCXSpQENtOU4Mc4sgX/92uf/BSPXZO2ArMkMw
wiC0MQ0JoOPjT+j4X4qw1XNCtcnM1f3gppQlgiETAp6avllaeT/Qc9r//VPl549VRNJgzOAvXD+h
rE/2m8yy3VqiSltLRcME+VK74BQLAE6iTnVtVjBf/ZJarW8pNnGpWZC4S+wavqgF7gPn5KKlBKis
fnatiKDZIPWPSFZzXRruqIyvNKt4VgJprGF3yTrWPEC9KiB2FoveYvQ60hr8/LGcmus2KDhZtDWZ
xE0IvRF1KLr1PakW89EpRE0NZIeqFwGohp6I9nnCKSToeqD3kga8F4DeCgW9PZCRGhJwdUdh1X9l
t9ZnP/XvDxuXDFusLZmiQVLkon28UygdLX6dC5NB5FTdbnEh2ZkZcmM9c+znAG1tXNHcaGG0RmGN
2nXkq5WIg6gttjX2QU5N/bQbTHp2TKdojvt44DihRlkD6kZgJzUmNEilh6a5uEpbI0VdUNSLwHFu
Sxp2uS9++rrBATAddqMwAIGbP02HKYVtbWN1m2tdfmhTkJxOcc4rHAtpiqxKc/qCvg5KDY8Jy7ZU
zY+SzosRWczOps1IiIWPz7BX7XdpzUZTzi4b0wHp62hPdTncTGkAyS1yd1HaSeaGjr5KKvXTNabX
OtSibegQuOEc67j8bhadhomqPQgHO18T0rgcI/PRi4doFfqIBYQbPTauF697ejPYdnU7RZmsiatQ
e7UeAFHpTAPspgY04sLnrZ1Nq2t3OpCkzNckuqzyondpuKOpbdEcvmMm0WzqAdPlMDY/lX4bqeAm
t/d+nayDlO6q9IOX2CCy2jK+/f0deudBfXwgTEEolNKl7bqm8/mBsCoOPG0S80DkISrcUCHg9oOz
E/g43LNSztKHRxVM2L2Kg+ueh6x3lqM2OyU1BAeoqPA2krQjG6dYDTRmlrkDjmwgHpaMRG1V6jQG
EO+uu+hWxkZ7pNj8wqj1bk36+BsUKzupVSygWLb0T8sPZ9V0Fq8ZuBYYoI01Da5OyV3lEB6Tiwvt
oV04H8abZIIp1vvnoh83Q1L+CgcJj3k8WwXdqXiMkE7h7Ufagpkpq9d59hNB+2NPpPTfr/ofxkHl
snBRAqLh56obn9GReVA0cTc4NIVGym+lf9ei6Vdt06u3Ql5LPXtV2gCcHBy5YFkt8xFDVFCFX1y5
z1sPX8Ox6O9jf7WUjm7442rQFYHXNiWRx+gY1dJUUNHK6lITqPfFB73/SR9vEZ+kTBsmkoXNyflk
tM2Kzs+sSTXYX/FqaiAQl2SCojeuvtOIuO4RL64max74m+UNSaB8GwPdaW0G+1H0LBukLcdOBCuo
x0lK8qP6CgLy58pIxcqOYQqLy8Hx8uO18HiA/KJomzX4+Hisn4NcDMu0KIt1TBYwTUOdqAbfXic6
zshq+hU02YXjASzt8acWfkFz+cOlPt+Z+eZg5+C6/XFnag3rltdVzVqNHALKAqt4/jKU6mlqUrY6
5e3YkBrHBa+eUxn9n9rp/2Ez56NdrKwkyAGo5FD+6W0Ktb7XszZEOSwmht5Nni95hKFv++YEbZ/E
w4nsx1SJL+zxxswh+PiM0O+kpDIoglyD/fzjHWgHWdcZUZJIAHGF9qTCteWDn+Un2yiA6ucnyEuq
vyLG/SRUfff3X218RKCwdLh8upJUfEq6Dmvix0+3SYaMSeSsiK3KT23f3hW9cyyZI46uc+tI+RaE
EwktAM8087qnu6e8W3x8D5gOUZlXmykvv/hKn5A+71/JpC60HEpRcBafK8NacorkcQUsYegXh7Fa
XYu1QH+lD9V3lJHfhQ/zsEGbGw4npbXX2hhdt1hJCHmfn+IeoSQK0q4r7kR4nY/m3k0I9m7a17Hm
+CqTU6INeHqrTcMVz4gvbpzyi6XuzyXG+fAbPr1WDfmlnefzG2zLvTIz99aVzSt3evfF7ZuXqk8P
j4lV19Rx0hmCzeDj7VNaSsClOeFM96sHJx8vTjJdmctGNrveyB6s0r2i2niTeARoj610hmU4OlEZ
LHOje00m3Pi+/tUT/Y9fiv2ImktJYb7DGn8r7ZmVNRHFfbUmQN1YDCSMaFgNiVqPeb0ac7jgKt0l
QfY0xvat7NSyDto7HEvrhoZ1iShqyG61rnj6+7X6hyedYp2aeeZz6DzvHy+VnkdJyghtjhPWL82U
P7XCuK6Z7VVD/cXB4J/eaYrMGf/B6m/Znzc6lO2uXlotlowYjJdR1Ry/M2fWK6KwIFsbwqK9S8pu
WHg0sxdSBVCXHKrOv//kf1hPYYdjcHZAeBEIo396PNzKMNQQYeEWrndr4MoLdv5w56przRkvKqhe
G2lfQap6+/vnmp8BE/x0PlfZBombuintT6tKCVbJ9EayvfzRerOL7HuKhYgBr36dtuWTlqencShO
vVeuotVkE/Uso++sysRumB6ni5JWqh4wTGSs+YsOIAq56sEcUNv9/Xt+CoX8r6VGOJyOhXSkDl38
4zPR9p6ml01ZrT3fvTVk9+obxVORQ6bwQTnWFYo+3XxrDXXr637FxFC/r3SkZohn11NT/6C7vsoE
WBnXvjXi9jXsKu2r7zjfo8+vuHzfDun/s0F/wqfEzOxKEy/emh7sPZY8IfTLaJjXo4HZxigeMLWP
eNbz71U6kqJmr1wVfLHMvIPm//gO0mHdpWR2eHs+XidWj7Ql3Zs3Ws9/VD3T0b6AUYLbiZtVn/vO
KFeoYxmhZ/UBadXGm9KTj8qMBGrSY6buTOw3KXx6R6p8ZGxKg+R0WRPCpBlIYKE4dNGZQkgtRxoX
jKk8GuyQuLR4O+kF6MjWJlBFZ3S1qnx7WSFUHEyIbmgexOrvz8Sfi5fr6LqwqA35nYb49MroTmYH
SJCJmOjlvTKsYZ/7KAxch+kWWLSp0/qvarD5Dn68uuy8aj7T2+QiGO88ud/Wy7o3VYs33aDLqBKG
eAx1rOnFF+NGy0RPLYLc0Zz6c2paw8pMa3fjmMFxKkooN5gx//77rT+3LtYtvpCOEtW06Bt/vNdR
hI5nYIKyToLuaOM68OLwJq458IWP2ejfjFnNSY1GZNeTr44rIhsGuIgpEA/TrCmd9PBp9F0AL87J
6n4GBRlLedQj/0osfCBU86j1jrEuNgPDsqauXpPSAtSIBoYug7nsBX6W4EfaTXsnbJ6CdrjtXAcP
FmNDG5XY0KEJYG3QJyID0cTeB/6pqLlECD2Za/VOt1Rl/BD0Jm6XZlxpaC0n8l1bG3d4XO2jNHrA
x3/798v2TjH6/SbazBlpyvDYvJ8rP296U2SaIg+w/wUJSvAko8c76A9+q4B6SH+TatjWSnjeBHP6
b8z9rB0Cm3PRxvNIxf2fbkD/9W0cwlIJ7Dad94bIb49UkDYRrspqmh1XzLUc96UowJmEeUOSVRhd
9UZjLqdilrYJK19NPaaOzml+/v2izDXz52sikb06usv7xDHo46OUyNBIQ0x2WLQnhJFF8GrLFM8w
YR0if8hhqFbl9MX7+weBi58uaPQom2KWxAR7fsF/++lD0QeOZcTjGiHQvV11PCQVePmBLgcOBg/B
hTLC3Qh1REvHC/eMl+iH0Th3YnAxgCXWiGYV7bovSEV1wi9edvPzyz5/PY5aYj5nSJd95+PXsyKn
iRrHGdZpijkn9tah61+S4ZtdedsipqXQg7eg1QBQtSJdLAZvkY6ID9/RxB5zkO4UjURqJeUrqRQv
2B0emzyClG6QaRXJ+lgVYv/32zjvgp9uIydYln2b5GgJwevjV8bF1NSZXyG7izVsxzFhnYMv9840
Phmu8+iQHlUPq2wM3C+q6D/qCC6WY+nvB3XXkML+tBjHI2HViRYO68byyfeZMuR1ZvpUvCEOPI8p
6zHjEPS7k/HSuEQZoslnBvjKCPpJdnBGFFTr2kJ6SsuD8zURN4ZPO2z8Yn/845z//j1NwGps1NTh
78/kb89cW8rA6umUraHmnd26O+Fv2UR9ePZbDtC5ODCOQxWHpq/EyDhFdFwHcV0XLXg4tefcDxBj
djxk7LNf1A+m/OPuvYebc5xmY5tPth/vHr38Koccgpa6jn8No27ctJheQCfpD8OYyKu+jVBVevEG
MtwL+2GPD6QKt3mdwhMurWhX2CzKWZsfKrHtap8XKy0MYhaT4izpfkZG5B8sVZy8wntMiyD56uLO
ZMNPzx9FJLnpLEU6G9Pnp6BNSgaordaRxNHWnbHxakvjSI4kTtpFuMXW8isJdA8OQxVtnXHUV+FU
XRtVCRGAvN4OhSeSP8yZeF8xwoEuow4najuAV29GwOm7rt9ZboAyIsa9UUzLrkrbFZHJ+NvEvhPF
WxYwjCub5FHFo72d0lRbJLFmrAMfantfButwMLaDTAYkezMQPi60JZLxvZ4P9ipM6ZvjMxOzSys/
REnurPRSvx11aPW527drF2AJ4Xauvg1RfS4iWgEwanKmowEWXYCCxzIzoxW4C2DrfrhGeL6juXqV
TNA0VGVddGuCAjwy/y5k/Kw3Bu5y9PRa8MvS8ofJbZEjJ9mbZd0icqyWhplubDN6NYgbg9ywKeR0
h5nkjDL4KUWfKiJhMAU0xHKKcJ54LVw8VKO14JloQve2GEB5oBzRGBFAOUBaghWPEShKYpJxCvfG
9UjY7Bs5rawuW9H1c9fYUrSlwFurCR3TP5YBKlr9VejDZZAp/y7h7GyVw6F1TQKdRXCVms5Ngcp1
pUABLEwvJ/4ARkZBIUFgGF1WTzeGtdQCvl6sunUum3Jj1sHeL/10aaEwXZSplW5ofuTLVmGfMMzx
pZ24/N4o88P709O0Y4eDCENOF1bZpg1qdJoGLr/aIkTJz9qnvy+mf5wNMaTQ+XRoNdGDtP/YALSx
HCOrJcjWz8Sd5UtmRPYrQJnvs+9tUPIN/9DFjvQVRwl/1H588fGfjxN8vLLBts1sZ1O58tORZyoj
R8ZJRVZiQoJBOggKuNFCwemvUvs2jcCUVPivD0k3kefZFMamMKBlc2A9/f2bvPdxPm4rfBNHV4wh
9XkM+WlxT8MJ06hKiGd0xxCo4hr5HFK/zly+V9rYyYmmnSrGRVl0VgkadaIahCP2QMZCECQ8Vtre
8qr4gjZ4kcyPV9tX9Slvwk1Z1PlNWBG8ULpYs8shNEE3GDw8IH9XtgWyIBSxhWFD+1mreRT0/gc7
WOXM9jmQg7l9f1f7tGFpFgTQGUzyZgpgGyftsQ/wZFQTEqs+uEVh0d4oonP9sAQ+023DXse+Xzms
/E6i1ppq99Ogi7OLRNPonUOZl1CkcO9tfZv3FxFD+EUR/w8bkmRhN2GQzl1N9U6A/G1DoogZ3arv
u7VnlN5aEsOQ2dZNrnIefwsbkun8cqMg3omcZPbe/AVf1l7LVmExmUpnhdYvceSwhwgDUKxv+y8a
vShh/iwqqH4cKjG+pSsoUj9uS4GBCt/zaAiVWim2Xt3jpvASc67Csh1qwGWlqXOR9MGNqHau7ZuI
Q1W/7caxB7oZb8Km1U+mJ4aTTTElqyG5HiY08pERb822rJeDjooVt8CCAzQlAjWgMZTuHeGIeLFE
VW8RmVeLgZ4TLL5mo9y22OhUEwuMqGI3pvFLOOuRaT6iB29zazn/t5GOe7MWFSZO/E9NF62LxnDX
mP1ZU1xsjZxpXsfpilPO6AaECRV0fHqvSTbZ7LdF/rtL24xZ2bwFd22ULv2oRUI5OuAJJxad9jaI
9W2R5yWyI8o6fJvjhuaRt/GIvCncWFvZetHfKBwyQSACEugk7D2tAAXkSBKjQwJ4k/keGhriNjO3
11BVoHrn1EcAPbYWdpSbMpY73xbb0nOdoykwj40o8RN+TlrNkPpoKK9zkFDLYjiYDfEZHjTSZVs4
D7MHCNpHDoShTkkFLbrmYIXm21SvdJUYxyx13jBiCtKaIVWVGb/XjGia/CgrN72zzCT7BtOCDdJd
qTEybmrXuh6KUJ6stgjXfkrSzbznppw/7Qq/YBsAVnTZ4va1hTQKDgiJASb6nzpLYD5In6ReaFSb
uMeKOX9cVHHezFz9LbAqbRs0uHRGP3yegucmtsazZlo/wAWNgHMQBbYNsp6c27zMytBZs7vUO4Zj
nLn9Gr3jfEjKy4iUaRk9Qu96pVGX3Sed2uhJfYsGvfkeF/FttxsoBvYp3neeBB0QLSrZJT4Ago1z
G1nVNB6D8a0Y8c/2BBhN8FAdn5fKmcwfdhfhMwv8w+TI/jY1h3optf6EgICz7gwCRjeZ70PpZ+eG
0wipKAg99eTBOFgiTY4MFKpVXblkVITTyziXm3UvrJfEtLtFb0fAduIC58gUmEdjhlpEjXeoa989
2vANQxVdTfhpfGakywjG04FDE09gEBwmy33oGcpOltT2AKpwBmulvQxCz31IF/XYKwA/6hJhft/G
Xr6O3BnHFCpB4Lvq12nTDNvUXhlCtkTOW+Fd2jvtocr0S1Ta59wam+cMaC4c2htHhXwO2ugLzWzq
i2IZtUrcAXqS5zgnr8lPeJRF6h01MxMIqIjm9UpvuKuKaNWUMbEdga2ugQgPh2peWx3fwkNUKRAZ
aUImuYMWimFCeohLjXppG4+x9jw53i0QG26UqnFjoVakyBmfjUk4i6rVEKuhk0GVql3JdlJXOvQA
yiIy6nPz0ruhfOYdN3uXZpYXp/tAjCUJ8VGwx9rxnGrFuLPMDL4/DmIAjAgOVQpraNqkGRm0fmyd
y3HYGPPJjbsUnDUHvo0daDdWz5xfi7+FJmoAKB+QhfLpicG9eWmxnUZS3pVD3s0kgRPU3HCt9Sb+
YJY4jrPHIIkIXdKJa8COuKj5GSuYyu58fqr2Fmrl978z6vSxjnDGi5rOC9n0moeKL7Npr7g987/G
Y3/kBVnG00iIi0GuD6vxBUnA3sFCaRtOf8D1Bg+UMf1eN1mh0nYfBIjk7YJFNZwr3AK8P6ahAW29
fZulZb5V+JF2jeAO4Hi/SUa1LBu/Rm+Q795LsZGDbx9RCoIhdNZgwNAcyM7Ymdl2lCankSCodr4I
vlca3tSkubIHz7v2a5x/sYestpkwYARlUJ5skd7LrNlNHT9En5J81wR46kLdI7isfXHxAxwbfWzZ
ilE8ciY7WvNfZEi6Cb7DXVAa1kEAbkJ1PeCpc9KdkfnqmgOoujYj07p+o9CwwBhc+3Yz3HiKv/iM
BK68WL+um5z05cww9iULxsxHFMcxnR4qLw1upYuAArPKxS8cmAxJ327e/7bVG3jK+A9AixIbDbqt
eK7yYQnnAsOI295QT6ZLBbJlI9nfNj4BScu6OTT9deNToEWUldupoMRoegnD3x3YVuIA1gh/SO8h
F2qLkj5iqxEm7AEo5u6IhOZqnA236TT1i7ybReRucS5tH1ikH24BT8i9puE188EsLah84Ak7Eb7C
Ce0I9u961ZkVZNxCe2Ef2w6cMCeVk8rqNEv0Fd71EB1sxVnICV28+H2XbziXP3sOCmAZkeFt0tYo
hhj1ZeTjqba2uolbVwOndMhIOkoYItHifLaawl7JMrvKjft0xLmBaClZogpLaRi739ihcMcwqIxE
NKzp3ce0tTKYZSFkDL8t3xxl7N8PKGbXIe6cjzSV251SDC05jO/5eJIgLGvHzFjRj5H7oqErmXbb
BmswWpjAAG6izgnpyI6gWgvrmrClwucYrCFtGQOIZL4hOkzIJUlcuVyFXpwf49oDPaVh5Kanuq0n
Cpq2PtJwi49uFx5Nt7w0Myupt7wSUe4bSOODMVvTB0vbKWc0voVIioFjt8026U1iXRsyfQEOKDQ4
Yd+Ii9vFu7Hj61eFR5S9Vi4tzza2bth2i8iKiQwLRLt2YpBFQf/LrMGY+TBWZWkdCk8R0lJhgY4Y
eAuz3jf5tMMv81aIho0ZIN3CdCtt05cAgvSQk9tUT3Cv7TFe2kQEIy++LtLsofHHFzi002IcsBJI
G914nNlAiwvSSPGrbyPLtVDD0O0oPER9Izg6XAUYCAdjOiYV0iAtdXlN9fAIin6lVyF5eJ1eHitZ
PSY4/mCpr+kJn8Eqks+r088xUq+mBYDtUKsBpOacBxKH8Irc3LhVQTQZcu24oiaqYnsdyUfLSevT
+1nS2QAuoyiCubZh1DxtHPnWpvBydOXuPbv8aU6YtWuVkj/YUGuM7UvQ+cHBtCkl9cFg0YQ1Xlv1
eLAtb18HjVzTjobJm8arJEPthNCs3cYhAul2FNE+iqZjl9hLy7WjS+CYj5WOSBqSKgaIkjzhVIvd
Ra/7T34NGquwgHYZniKGyRgOfY3dNo5h4PXecx4T0mhyKt/iX1eZyA7fsB9jJ4nHZdhiymuKMeXJ
nTCm4EBx04ZgQfO1lvMq4+8oP9i+axyK4FGhZzGm3USJft3aWv5tdIy7QANblceA6/w4HXf5KH/W
ZpjuYZeCdsRrvLR6Yq2CDmPb+2nLdgGaowSHJ1K5KDAV2DZnLrbTciYKDxKqF9B0mZ2x1WBveOgt
qFyjAndUUA4u8sLTti5+NgbSuxjy1PH9TTRHC7A1YPo6P2Ds2Qb93CkWEQlzfRTxA2dpSABmVj7i
rcGMnwdQlehF2A3/nzztGygC7WXwp295AMw9M5JT6YUZKz/J4KaxzNwCVJxfDovWqbT9EKjx4FSK
lzf2wBsl26YbCzqtDGULJ4am3rhPQCRT+iB1dGw1JfZmAklTr1RwZPzGhLPtT0NecF7CLZmLQN2C
OWbnBhq26Ptx3NL7c687FbrHsipOlhOKg2FrP4sKxivWSciuITqBQrabeoQA6LhBvRNMjCs/Jn8S
QYMXn3zdEzv2XwffzVjtMuu5sBOG6jGpDn0AgDLs3WetJy5cq2R666jvpcTcleswTybXv2rj9mCW
brRQQzCy6OUPgy7946SNoAb8CR2i0+ogZvC38kKug5kuQU1IK6DUvJ3rVM9ZCHOLt41TRwFezZTy
lOOpwlu95tqpI/pQ55qQheehDDC6YiPfRrZ1CZhwQdZi0sFRkm1Ao1Fc0SRfsCKOm2mCDEmxxsYV
t5f3JwCL084bmwelNa+G333PQkj+Yu71JVJ9E+Gl7Vgi8iYGB2Xjk4DdO4K8tsyjULec/eCgSpzz
LmEkwlfnUQKxFJxbjMKbUKjGDyKM8kNa7ALsvN8CGZED3rcnhWZjM9Xm3hi8+xI4xkpgwlq8fyW3
ACfKIPYtnriCWWiUe9sSu4cirK3rQDTeMhzpmuA5BIARFT4yS/ZOJ0uMvZhSb9WW26nS/P2osnLZ
lxWR3dh+tFyQLJnRztCz9NFH179QnRctIcL4GzuAGpJEEC+BYG4L7Pg15Ry6DQuJUPRNM7iWgS/w
MurZlT12/UEDW7aDih+I6qpo0xYaMO04XXYbxh2sk1pgrgcwbd7YF0/4TEavOvZMaFb45HK4V8ZD
ktqHIHLc89in+zIKIIuHGXlQMKzZtG0iNqBpZVV2PWkcG/qyZKWuQ8p0ZYpznSHzSMZs1QuPY3ce
7HirSNjSfevK0bynsYjiFb6iB8SsVJFTVO3LnNZ3t7FtaV1phf8Djgs1CuwS6p6IKHN/WJedWx7Q
bL14WC63jdW/SL10FgO2wY3t2Px6i4akFjlbOr8C0PlNZzXRsQZQFCsju9PM6XCHBbHaFC4+5Cnr
FlXqX0u0TjCkIXhlBVl2lY4TdAZy4k1eKTf8RuPnNeqQprs802lt4rQ86TLHX5qSG5C20HHaPv6h
UAdfDQWPXhYO90k+Ngvl9/a5xhHGMzhssBbRBB0G+zLc01WFnxZQr9oKGmqmfjFLbK4YVdabDmTj
OvYHggjCpW3K6dq2QMBoTbNpxUsdcZci4CddCyDHC/Ubz20u1VRRcUZYrx1g0wz9ltJ/amMj2rth
fXEqUC+t8u1NmTS3kyq2fRHBJsmnYTHR6ViopnryC1nj8xDuOq4fIPyB9PWYEUq4udK/Ymsg+s8H
PhzpebCOYPxGAaCWYfomIEcshI1Cc8wxrpVjV8D0AUTXoHpyynrcCoj/xn+Sdl69kWznFf0rht5L
rhweJMDdVR3JZh6GlwI5JCunc07FX+9VtGzrSoBtwIAE3DB3ht1dfc4X9l47RsqsWP5vp9Q8emA7
w97NPttKvdvpnO5N1iZbw1APdK7EOmKLwSWacNnqb35deAxenEvgDzpYqgBV7TC8lQZVlOsaJ0Mv
EFrjVAfPpx383r4bAsc9ZQGFUN82l0mfxmMyfVS5fJADfNf8NZsbov+CkZrf9SB8lepuyLhljFkR
S9gZey/XDnxIH6XyeVeq6pAzP6Bwxt6c4qqavMqCJGJwhRLT13a8Gq5RQHzzLWPXEUomg0hcgfh1
VAABbqU5ln6/FZ0DxgTr0kbIZsfODPRMq/VHnzSLxkymTeeV7m4p+5d6xpLYDFYT5nr5ZPp9vVHI
aHr3VfUQBZq+vs13VgskNUj6fu/14l12xhwVNNQYwvvgWAzJUwWos4VGjZ8oW0imME4LfGeA5kR5
1VYTsTWXhJp4bwkDz01j4gHqcUcDNhWvXqwhelT6ajsuiHMX5LTk8lU1NDiJzA5Wi0loFJgah8n0
NiZDO8ykIjKHkjNQEBcg/DbSCD7CznUlmgQ+lE09Lix324xRnjHAGewDd269Ewwkdy4wFy7Ee2sw
ILcljLFyxzvF6fxYLl9oxbM7ZcKyRtTO97PZIUblLIq5qH2EQWhuYWBQpcPfliBIYqdHX64xrMiD
sFbqusisdh9DecdAON8vvdhnqX1PO/xWu8uVQ/snFL6NST/oq1bApW/RG/xhxY0j/Gv6/JvS9K9A
tDyZQzJRFzJgwyw2W3LcYdP0Q9C8nOfD+Ku28/vEZG2LhJZvUacYOGfJLYvTV00BNPWy9s0tLfNg
QBJpIGZ4RUk+psOpABZYt9UnLCgMbpyEHTXhhj7nlyioE3Ig/iZiDAaQI+Nb5hvxTPKIyLrbMVVB
1IyIDSRsbjZV7ldsz+1ZnMkgkndNZb+UBc+SjKdT7C/ebUxh7gYFekF8xlEzufFuUt22zhSFKhuz
DWgU2HOJE29Zh1w1qQUkQ7lIMHDw18DYLVQnz2pyu707PsKvNQ6io2rQCG2KMq54iPJogRp7nm4L
VjtcXcuVpgdpVDFmP3SGedHA10ftEmzNWaPQhiUQSjeBzjGdPCM+6xWJSznLZmMv3S49Yp2Nt00p
GKAuJydu9C1MGxLRgywcPb0HDaGF9gBaQBjaJ1zsL9uoh7Bf9GCrSu+zrUGW517xMA9zOCVPup+8
lCWdWinZChqi+bZT403GtxMo6KELrhKvwM4/Kax0jfvGaAanbl88wU462IFiVlwRmCU7i7+Yy9C3
mhlzZgGMglshVUP1aCbWb08GZ8OR5p1y6UGqtZB1C/3jmE/88wZwcMdENpX5AWORhYdiJJGX6sYr
2l+lxRnK67zue4NurkCr0BiEDFhFvsPERVxAM/5aYrCEbLyfmXEFN2lbfk1uD2tLcRkpw+YIiX0R
cTP6sAx78PZQwbcgQ4obe6p2tIktYPsgfRqKmXylbvxyaIHPnqfPu9TGULW4zI8zliCsaJ5zsBOh
3eKPD7TsG8Tcvm/na4CnhAZ6zbc2IKMgyWmg01I2QSlaaZYh008yJGPnzLAuveTw/G0vaZ9pU+9K
Hy9Erc2sU+pl33TucHHw49TZ3pj1j96CiyFTKiivbOzzMH4ymW/OSUPKh09hxA08mBjiBwWbIei1
Q9YD2OjY/q1mzFjhDwUH5kesKPFdNxrw81ad8By//my0yXbhdaTLsk3Ar/xU5C1T9z1zK+xIRXwJ
aFRPgCcw5rrjG6TcBQvCc2wyvU+rOduWnsRHzBcQ/IIDh3eBFKdFAjf2Bo5rFU5VT7z88DFpOHFr
Tr6hI6GqZRDhpvTIDWLdjeWzg0jvA2/nsoxuG3iFdjsSqljoUBgdCC4wtxd00GxziRbKRrkdmURF
iOD4aN/8NhHhkpknT7CJaKuWqK40eTLA+9Y2XWozc00JHhimQMV2Kaed6B9yobQQST8cv8y4TRv7
M2FmbSLntpyUfHjPRqHlbT0Lrg0UBbz6RddufyLQYvhhCy9NF+OrGRz4DgrsdjNiFPz3VM6AUUik
gPgWlikybU23xUYp8Dep2z7ZrPpPlo52s+qLR26LW5HrGes0wmRmS4s4sacIJR6dpCLoI57c/SD0
K0l7q0poRIn6riVg7VaQh5ZkDdCgAfHMyKoHreKuLwCWGsz7WLC7B0oOj9kAsDnfllytdoxDp0OB
BVYA7ug62GWUDBWKjkq9aVj9Ick4fCCQubi4vA/DwvKaJFAJ62rnBMNIxo9zthvZ7UqHgkfvMapY
AuRe2TJXydSVq++7SFQrhagp5K6WDo62sjzIBV9e2oNqKCGBYpVGrMgPYCY25fSAux2IgpvJCXxG
eV958HuwQK8ABPTCyNmO0kufXMRze820y3PfPErRNdfIqDz1PjumdtVkxdkeh+Fk2relsxty0jeU
fBLgz1SfpacudsIxDsTdIGp0mAONRumz5fb4dOhvW0LFCHorFdO/mmLV51wjcma37ofDwTLOU6m9
GZnuHJB6vudLUrEpYLVupQ9elutHy+m3ykrmo+iFHo0N/zUIQdVaV36G9CYZ/c9qzGY6yziFZ9k4
76ZjAWVZkhSszEtXjDZXHIMdLStXPC2Z2ZCvNp0hB4Q+ya+4am+KOnZ3EwWvkbRnXRt9hA+5YCsd
WEd3udU8tG1JU5ZhADb+4KTL02Sx2UCZb2z7QR2zsTcPSUOKVoGdLuQG/yxh3ZACiX+bzpTZObkb
tbqkTdVE69BgNiz/ajFeegbqO3iZHCFG712ZsQLvrZrz8K2PXBtoIB+qhu9S0BIoU5iWee1IZDSd
nXza/Ny5aM6urh1MbrB9MXQwrLLKQn7N72M3oLeMxnpsg57VyYgG2uIt6no73QkvLneZfCuC4pw4
OMgzGJYT9so+KR8MNXZbOU0GALf+aPFU+GgyxIxqTVNMs1o3fzLJ8yGL55JRX26X6rPPJp9iFF3U
VaIH7WFRzaVMu8OseZ921XxPOhYwRcdbtUvYk2OwJSRoDQg6+pzD4dyN5J+nzX1T5nTqyTo9jz+U
4Os0FPEYJnJmJs0G6RjcVfm6pcma4do0M5MaQmcVBS4/0muaBK2sGQsDf9kXE6U3EwhJDVwjRmLf
x+Qwg1eY9fVxcukD8Ahw0Rp8sDXWurBtVlQpZthtSzrJMUfEeEjbkeS24N1exvguNTEDt4CHleZR
rqbpTaMTPmhmymKWzGgq8BswbhUxtdIx7JPSDIA5JHmRPnoxSJ468IDpq5ykB7dgJrcrVN6Tln92
tThqh0xbaSLXTmxEgzY/lx0/gJiw1TrAiKJaeB0geNTMXa+Rqj4pl7NuW8fNdDuhc2yDVDtNqAPA
QcV9VOUFImjNPeiLqT+a5vCLDl8mvXPX87THlcED2DCOj7uRoPh0JvQGNO4hUKBl9YpcGvzIYpc7
lIicXwb0VXZubOECrP5gLFQKU4JsnTyME2CwsCvtKG+RsuDJOLdUy/44pReQueXGNuxdY/TN0zwy
jBOy3uJ55azJygf28fmVP2cjJT1gED196Jzk9ee0KE2X/in2IR/02UH38Lsm1auUnnhIKudKM4Jj
KdrpNkvRwU0+OEm3SLvtMAsowpazG73UZHeZsBxnFcQoi2DHBCmE9JqdblTvJH9Kuhe8irzk96D1
y1Mm+4OTj/ZNL9JIqxuMtQF2zf3i8kT+6DRK+C/bhUenhiKDTgkipD7nd4P+PsCAmh2LKWLCwtWb
DqZTB/u0SeFALb/SoGmOlG7vtjGmlPzGsZ0BXzNw5uujZ9eE/aRHT+TwoQ2h1tnjrjQy73aeqyc+
UbjPTk/HDY5y1IvXNiecoI5hiDemAXAID3XkLitDZ9Z00uzK/Bz/xwhtqaKaaIcbBGmE4zrKgXQ+
lUfNfWu5Am+sJKHJdjrnoiVZvep3N/Q482c5V9/FTMdjdfqNmlr/2lkxOZSyLHaCOPzpB1IxwmFV
6Vmv7Xd/BTcQ+rU1agofSfoBRleYwLX0WKZTR7mM+Lc3hTl2B9tdXuTEnY/PHpakccEdBk1CeXdq
5uEgEEgDWDzv45kXB0cWaIWwr4q24fzOfRBKDGtFT9kVS8Z/Vmy1lDtUMr0LPVwDHoGPgDJ0Asdv
5DOpOgWAcIvkmm7WmWBzLSXNEqq97tZqZwh/z3YCPn2b8/TW7aWPh5jG2w0trfiqO3Ra/pg9w0+9
99LhYVY6XHptfC1ldlsQgsdOUEOlJxgex33+3LXFs7KhO9a+GU4mmLJhwsLtzluXICOi0jojcjP2
swBol6x4xJfUhThvv6fW1TZjX58skT8ldvfWOZKiKnvWmQJygeJbrxIWri4vV8IkMhqbyiZZvS2J
/T609ovdeddTZ32osjwvLfr0vB+JApGsO3KD3o6cURB2zo6T3CLQwnpovcXZpZX8zT2NLAQGChpI
fV87gt0p+Hda93McePdV5XyTTER4kUPCg5NeIX6+9AOL2RKxiKInibRW3DQelSGzbANSFPduEBLi
cixqEr0sJmYbzTyOlXHfJsVDPXKj6rX3qVh71wMyS9OrAoKLkREoRBZLDFTEpXtqEZdvEotFpW2m
h070keV1DW95/ZgYdqQm77tz02dd8GsHa0r5ZXBlSoh14G2nG53PanTl3oqTCbpXRWamC1bYKT/8
VsJ/wGyQyrNuqv4kRy4lBlBsvcprXGH3WW/wVQcmsHfFi9WX7rWq6UJVaoRTgTDaDcp+p7eBHiKL
2k+UNha7uA264C7CFj9CCh1uNCQ5gPkEGS1ZgrgM5jt8RqslgTdV+Y00g/s0A3aIKJXgJj7LKu9r
VNmkgQB8tzISig0bZUrb5jc2/qfwxz2vawBX2s5SIYsOdhas+xl93UzOU6qcBcYBigTH0s8ZwOCw
xIjXAQKqHeobIPfZMkOdq+crwwj9Lj/2ZY0KhGxIEIzhmGP9tQRqnhQYgTGs4bJY/bWGwVXCiNtg
nQ9vhmJEH6sp9ODvYy9eKQTVSMiX4BS3JPuflpFUmXhMnFpizuK+fO4FdWpgMmPiz6MBDoOYCOQe
BOdWj1FDJbN8Gam8pOtpGyfFYgFEKeU4ifUw8XmVi+/uep3Fr8FXnSrGCPuYn5pNAxBJC0cGADDr
kVmSxyiL/U9ujzqncXCV0bBraUsPzWzHnkDMTQlj6HQRimloyZRp0BjbjEDGzfpeQOAg6SsZ+AZo
euhlIBYxHHmXYVRzVNYGcpRfjmVw0iVIGtzvTGj3HQgAJJ0z8+NO7WpRfgWWBaHoflK1x0qjfNEw
5W7oL5AaJOpCTqG9TVRi7eargrZrp4nmlcyfbepYD5q7Let8XyR9JLOFpLEAU257Ntiqt6X+lZkY
LNBgkzXSkckCNOw+W9wvqGrMHerDYHhi4/rytwvkexTHlk6cKRVH6uRwciyIiuwSVlLq5tAg3O2K
6qO1Ru0yPmHMenDS7lJjPtskaxiMmrNr4bqUYXN9WurGjJxC3MKGRctTjUyJ10nNstx6tOXkFoS+
Yb+RhLtFQtvm6iL69kIYpgzdihYppg0zAALqFnF9VXtNxN+mGvio/LkB8dek176z9MeJYWTeGbTW
Dqscr+Yw81+aHmVW4xR7u6TtMhl59C26ItYYzU2eunIz1yl5egWs5rm8ziGvbubWei/kkBxJ4msL
C0F+i0HeZQlm5LXO4WYWZKnOLAPlgbALvjI1jzpZnp+yffIr9luQTLKDl+k2ioEZnBXc3K25pPMx
LXCHI5ELCCDAOrFcCkOLw4xKbx7ombl+kMG3MoKrcEEfWRw0IBl8iR1a4z57MKnyIgk3e1t2OLHs
rN4VJkU6/kGPEetMJh61quA1iJzTkw3qllrsrZQDeKeAH8IfxUvVDe8/9UPLuhZY6k2no9oOSkw+
DTwcvrylt7eUax6cls6nMLzlaCp2cJk3j58+d/c8FHfo0SglrO4L1Jv1QtgjHH6VDo+Y+5aw9Obl
tsUSaEnKE0FM8FZ6HaaqpnutyWNcleDtThDQ5aTOrZMt17WkbYlRSW3RpqBacCj7zRGuXGn/9l31
hvr+g7ZebEl/29ozYRHjTDfs9XzJWHKqOP8om2TZuXAKcp1Qq4S9TQv7hqIrO3CW3OvjdPBd+Ug0
KcWqwds6uKFPZmpC1kXksYUex/ZGFfZb3eUHNS3noO8Opj+dkthzNlrg3Hp2c2jRha8dvNwFvU71
2TIay94z0/+dWlwwAVIqXUIXlh7Bi0h794RPqPNMyiEPH6LGlqRSu2O0Agy55W2I/F49m9BvWs8I
40KeEr65iHFYFOdvQxHcjV39q5ta0FUvJM88inX7n9jyHhI0KnOPA0w3SUtI0Yvj4Sf7rSE0hNUy
qULrNB/dRuXewfK/Fj2pO1XCKrmNP+ykIEkxC4eKk7OnIGtnThHutdAexVOu0ysunX7RzMI9TCxA
keqjx2H1eyLWBvWO2T9Vdn3bafOLHPqdm+5y3keS+NrPxtZp89x3jWHhOJMtN/hQ7+gNN1prXsdV
3G9YTOn4rqnn2+mILDpV8ftUqUM2gKtsH4xOR4Sv3lJpPGVJ8Kudtet6YWs7A2ck1ufgB8mhklgD
aFzo6OWlU3Z/xbu1JQ6QtIVSv2p1Y19bEp3gZH53JAhG1mj5y9auCCiYxgBXBVNABdLmMCgCnBh/
x9WJlIH//EtK/fpvf8/YjwCksUw35lwRnImyZGM2BjQdA/FZdZrdloLLqB71BAoEnP8va8HuIPxA
hVZgPpvpYJHOB0QwtdbKdPxEkt29AhddyYYazVl6CJBu3NMZb6je6dONaripGQiyH9P8k8+uxcnQ
rjgIxgdfVCdtAKkyUNgDDXersxV0odcqtV2SLkfp0wdboTcfFqyOQHGuBXNPIhzjbtI77oKY21eI
jrrJRqno0cn4hlNxnclh76wuoCwlcaUeHZNtWnlX2QkLeAsdjJEiGjFsWqaff8Z/aDnw1qpWDRBb
oxpg2Abnxsz0c+LjUq3ao/IlPa6ob2C8rkk6GZFGidbwQTE1z7wCAabi7gdWDHQcKaaJEbxpgovS
moUNvXPOSa9i9FbtWRmL3rqdku95IiM4VaYR1XPRXpd7iN+bRQ0xeKDit1ehHHV4AYs/XMUA2baS
nPbQ7NNn9MzFtk8JIEtyGhjH0yPaYiJq3Qr3KIJy4rmqSAdRRSYuNQT6ERhD02NnTDx0WbYHCrHX
G7KPRhnMkVUat1b7ZaIyxUQCMlZiVnLPWb+QKEvGLPqv7mTv0M08pmjbrhTQvU2XDvrORAi9qIBJ
iViQIouPVLh7p/XScy2TEy6512KNNWwRo2GH1MNWwwxTY/zBLH+0GpuSx8FVbZrTlwW09kYQrkKg
Dg5d0mEf2Vk/9WNDzHzORKGc4nsGFrRZffM7LcR3Ps0f3gD5SvXFXufbua0CsYSAOTGkoqkeJOZy
qVJFtDwJX9wJRDa7jGIdEnj59tlOu0vImrzUy4sr4yXyg+wlLfANTBNoXYf9XLY4hAyZHV6Z7Jte
fFjZLXFEYpbJNzA4OfbI8haz6YgUFtNW+dJl0PvZzA3E2uv+ddNyqyFgOI2jedsNQXAgh3EOsY3k
ZEbx0wpg5LvBNj55AqHw/pgrGJ3vbTYTTLZO5kIYJpMNhI4xqykNsPTGHIA3eI42bXWQIiHMpA17
Quza2I0QQCSnmW3PPsVpphjTDFPu0leRrroMoCDN0jjpxtEh7jZK2UvsLZ09daCmao9yl/lEcl01
Lsxn4VxIrTBhSfpfs1kvG06hjOzp5Mnmh88N4zelwMgbH+qm59w4wXXWyPgytCYz6vpslpTTTtrw
5FFanaXFxsICB0UVVN4xn3Fo3ozSPM65/diyoGvHoX7IMTzeTYpfNFKrUpW7u1zm32ZbF0enB3ho
p/F86lLeV/ULReActjna/sopv0umo86sLzsd9JWzKRseXLsB0C/m37EHBVn67rY2yFqoyY9JqT5I
KkI17ktUkWXQUxV3E58A5sJ2cN4lgpEsc+YQTbOPrhMD3qLP1+T+wL9Fpbup/OzdSuo3QrLvTQPX
WqDVK0xd5A8i4HScIM4bHgX93NmI5WzI37mXfqHZNqNqSe8MHchVT9lLlN8B6q9i26gUi3wWWVki
0h1g0J2DqQd9ynBF/xF6kJTqKTmw/L7uyDrYVgaH92IHW091H7PDy9IKZ2egI4tWqb3l3rej+ARz
XTJOppjNmLgJ1h/TcE6oQ9esbStsWC6Pjv+rGIgKEQK8tnBJzAb8j/qGgaOi8MwmbticbCdLV/Ve
n95ZhTOVbigsZ4NhUO7+HnmXDai+8+gYe1Ygih0CNvSiJ5q4WODKkA+Kfv0R5WwRNZ7qt4E23ack
GnKPJcMCMpMZUz7DYPVMPhGnbHJG79hmRulyz9jmNlMw4lHS4yhCH9va/NI5TcfTvBjzPh3Y/zMO
wfEHWjcEUs5QCi3ssvZDmWMuu6l7RgmBes/aSQwU+lJfnKT97ekdMgz7rNwxj3oD/DIc5utiIUQG
zvJ2nDyNY268Lhlth81C6pj0eQVB8sSeD2BnSmIDH8iUdMemXgdmlfflS56zVWupuNCZqBYK1Wl3
GRqz2GRdzpg8Ee9xn54w0ZWRXfLnMPyl3gTREOky2E8UTW0SiZ1OUGRUKu1m7hEPJA2JxlWJaMeR
t7xOHIvOuSqoAQkZ3lCO98yKJpspBAvQqJiSTz0IaLt84rBWdKLRHh3eVo/SGWPNojajHFnK2MG7
Yr7GjBxzAvOqbsSFkPRs4nS3+Op9tw3rCshvOS5ICLvbuXDYVldJSdTedCPj+XfbONqxCxpiYXqE
KLmj2zuRD3I7pP7GQ7zksSMl8nt+AtjeXftjl+0Y95ZnMXrcvcl4Gp3pNm8wmNiJuOqXzzRpiNch
zIQ7X1LfOMXVWMyoCKqFjiM2dKz1tIBGvbXXDTzMSrAF9ciTz7T0GFScezNtOaPeZQ+keNhVaSYp
fsS3M3hnNQ3GCSVyNItEf9CsHptKwQ5K92NmPMF0L8jT3ahKD+56iVM3WazkVM+N3EmQgD9CtSyO
x4euIc8SAUTFqZG1dXI9coIuDpvnWeAfjwHT2ZkciKy1X3M8+DuL7DS0/p8DsvItKXwmEo8UD2Wv
7kwHHYlA3aMEAw9TR9pvDOZlSPy7RXMwVthIgOP6MxseWNUALgStoxjcbdIFlVc/BcbGp5iUc/lh
yelYsgbRrqQ9vZreAzq0Z6Z6Q5hWxjPJ9LQ8rkQJZhP7utoWVo3kj26bHDP0ltPZgHu+YbIowNWx
xEPsAqMR78Js2sVRa1b3UEe+PFeuxCC1JgyCYKe+KeXV0DN0oX/ZykTTN410kMrwvc+Lb6l1B0ew
dk5jlBTplPzuWW56XfVK4MtpoWKNx8/A029Ggp1I/XbJA+274W4KgP1mFDqZln1kOQFDQXrGLfnL
9bVn8u3eQSsluosLYDgXhKRqifEoNPEVth3GorFbPhtuy608g1gUO63qmP5N8mOiVbKL78Rf5IYN
UvKhGQzHnBGJC0o5qT32wWuWdh+eoX7PifitT/rJNtKtbU08G0YDvg1mwEAmYzYQAGxi0/phZVRI
45aF2c+Q8UG6jfZUwA+tfWODpmw/lPqZaA0yVePitw3CNO77L1en783xU5gsvZLylBDAatrqRQ9M
Vjrsj8gR3Pkm2er6av+ljqClm9M5dJxb3/nMGAZ5Vfukm0QcY0u4I16XN0b/ACfC2dCKFxKp721G
D2ohNSHlLgxTAw+QZBx4CRiq0+5kbrVPrXzc9BWpAx6PPXOiadk603C/lDDq1ndfG7hYEj5pXCn5
tm5yZ09U5aYD7QMJQ4WmYFyM4y3b1S7XETXLgVoiEdTnCarEfVbPv2BGXLo8EwfLRdznovqn90VZ
PpbgqfXePjtivC/A7V4mWZ8GE/1D5mnHQZiflRjSnTO27NKshkJ9nMxN57DEctAqVaSMWxNPq++7
91w8+JNq/6EjOfyQlgyrUiVvTKvvWLUQJ0eOw/7HvEGYDA9C4zzI2nePGLiY/QkyBggaJ6+1Asmn
JvVgJ9b2kNvE1CKfaplg3xsxQ8wfAc6kBV9Gpw17FtMxtiykF3jlommsE+4rhizrqiMnVm5PEuW+
MaRxqAl527L7JmhQJz79ychS/6BWJX89Zfzi2StDE5nfLvATG3Rv9mEyr9vKPM45TIjlnBZGKHaD
/nuKWXz4ZnY/Q50+1A2ZHkIPIm0AZx8wuwpbxKZhh0n+56gZW385uHyWm96h0c9om87UiyaVXWbu
To7JUiIX0tt5vYZzRRslz4K/6zSP2Cr6obn7XQzlzs+r95j8hEglVBL6tGiRZKy+9Q2u7N7OxqNR
om8bxbS1BaGOXlcwlykSLsg0yKOuts1IjdZjydJu4/cZoQt8IaJWm9hZYXMzvd4iKrmOAjyGnM7y
KbaY4ZGvPEag1c9LgnTmfzZK2/9McFgRYshbXM/VVwjUH62yo2Zh5NHNLoI5Tk5HbZ6scY2gxRw4
eslbPAB2cbyr2PAfqqpOw8rNvqbKxpYqcDEyIXzKy+LC2GS3/p+Ih3FTLs+tJtxrQQSJSga6tiy+
Z+R0FClzcwTv0UCaL3PK7KMXLTafhsjBUdHGKTdxI+Yf7robIqx84Pt/i4bCAT9ePxlj3pwkG+5N
kdXpvufw5ndytjAYiv8FDvID5/qjf9zxbHxvTGwtrFbGP7wtNirteLRWLdvga4eyqUlUDVr6n2Yv
kT1Urf69OGMSOqgByEC4MPSm/iVRdzd45TPBBTwZDaP+BkyvW6yMEGIGqvFIDNWd8My3UWtgFSO6
Y4YJ4wvpBUA/8Frouq3aaxjHu99FSyS0Q+CMn5f0Z5/+yj2o1+zwRtbnuAWQO4j/xdy9Amz+8XVD
UEWJENi87B+o2d95uy297pIF+0LU2+7FWBp2vn7yTjgB5ioUTJtO8jP8z48gjvx//kOhCQH/Xv36
ru+ujI6/+0M9UqtNf12hJP19JdqvQcc0OXdPnOokFeM9gLSwIX7pXsRmzWDYJAmaomWqK3M3VZgM
1lRyIMQb2/Q5Ggka0IhT1p3qNOgKoZIeEl7+pXWuJEo7v4bghLPBFjEd5HBFtbgwY7dusjKJytgb
dsqzJmLESGxeOIL1Dg1hUnwkZOM5ATtiqmO58+YXPFOvZsU2kZQJ/jRvReyTRRHpSlUMdEkU0zK8
7rEwMBBNxhQ6injSsr2a/KC6SronoGbepvOtB3iCmKmCHTSrZeMMac8Kv71n10RsV3FV1NZd53vn
Hk7ZVjyjjyH8I0DTNE8MPShB1lC+z5wdLm4UbNe4rahIVRKmk/bGNCA3WxaUDbMRN77pKutMsgrR
nrxfEeavG2/ULqvUClRrcWxMInVU5npXl3jxgl+uuGal0OOrkclONvmhygw6mKZ+1Rxc2XWv+2fN
Ju9Q0l8zvAz8ySVilTeeWJSzmNU7AlL5JMTVzzPzrzD3k6/m9j+eSPlDp//dtDMZflxUf/zbv/7/
kPx/oPtD/+d//4j2X3+av//T//bTraz8v/78Wn7U9W+iWoFJu+u/xHz/JftS/T1V///6L//l6+d3
eZzbr7/86Tdaa7X+bmjOaqj7P//q+PmXP0FH+i/u7D8x+/9N9B+Aaf/wq/8G7HeDP6MlcwwXHD5e
MHel8o9fUv3lT5qn/1l3AVCgTbF1lBwuMAW0nirlTzP/jLXCsgKXxaHhGBanhWz6v/0rG/iWyZcW
579jcm/856v+w6f335/mv9R9ddtktZJ/+ZPl/RFU6/NHs2Ij1hJqA3BP/R+hljxshV+m3NltfC2p
GdAhoFEMVyObtsTbdunvCDMHHNs89Xm7FwtYoeQBKtuOFM6d5d/HmR2qkcRLNfkXPeO47pzI6FGo
izc2tGtNKNfqbZYsIue7qZjAy7pRTJIrnQA1/YJHCMUnmFriPA6aoj3F3JCosJDLhSgLjAH9k62R
I730mxHSfGclFztNqDuH7YIboiYFpZ4MhJmI9LIEPU2F1hW9h7wvf/Is34Ag0oIi3gKJ8Wbr06Oy
nC14MxQOD4Yod/Eqv2LBm9Pk4XbazeaeLPmt0ePeIXKr+MSDxgaSNLEe6DNzGWvfqueOlLt0mMKM
7q3TT0a3q9pkU+PPnLDjW5q6Uus2B/GiqMn9AklroWhdqxIkQ9tWe0Vxi070JUdo4EqfsOWAQZiF
CCuB3c3Wpv9FI0Lwan5A3bmxi3cihKf6ehw6YhN+yfJX291maAizhyz4RvCKatPfGPNzEUsSG5k3
Z7/rVWbePnnzTZu8TcSeEBLIIF5rbgsG4HgUc+hH9iNaSIKy77jQN/o8bZR9Nc0xEy6MpemhQp1n
ZK8ZXo2S/qvgaKsD8T2xkpKSc5aXr6XYRnrER82blqRP8TJcPK0NNS3ZFfMcrSh+A5NWp/HZ067w
Dswfy/xVNK+D88tiIlEBciJYiUTVzwawvaPfZiiHYtvazsyqGWAb7yh1hsx80UhVixElms11mcwd
WCW03JpFb0t2u+VU56YbMwBMVD99QIOFJECRWGf3c5Tprb+xezy6hHdDmos0jn3DEnvNza/ailEC
ykFmzrsyfvGzJxtfpIZZiOFSdke1cGLsec0GKZpweJT/zt55LMeRnl36Vv6YfXWkN9u05VAFDwKb
DBAg02eld1c/T7LVarAIsSRNzGIiRiFpwY7mV+k+877nPAeoqLWtVmyKSDlG3VqwQ5NvVXN+T0L8
Drp8XxSz2y/8Jax8y5tNazgoet+UbuQsYEFEhBZW6DpjpWebEvto7FEsU2jRq+EGjfgtaU5OoBL8
zk3HzDrLW5U9UWiaT7KmO4Mk4STcpAhXWvVJ0SZr6uIXkKfIQwHHn2z6IX5aYtCAAKKgE4pYuk8/
8syDh1lMD6lkemlCP8w4JMNDHhucHbJjOAxXLa9dm6znFHsSeb2tpLHxX0t1x/FCj44Fp38zXNmL
iF9AYpfo3Rd29c+ymL6QEOhV6tL3PILhOkrCZiYFUUVTknGQa5pbg9APulczvBaA/Ma9ksNOSxWi
6Az5Vckf0JE7CoJISxlRPaKHQ16G0HAXtpxeDcmm4Mg+PgPr8SLMAGX04YHz7xNVl9cyoCi6Sql4
D0fW0FnJtpJ2lSJ9RVXvNCanT0Wz1AnARsYhrnTw2O2CwiTetyLnkALIkhqx8qYenmGq7uJUvxVQ
v1giaW84J1Hwm7bYei1FWG53C3aCvCsJsVYaxFRB2Vor5aGlC9tggCozLxvJSpLWK3VTZKfrdvxy
QkRg6QJRfMS5Z6dxE3XPH1aef8zwH2f0n0Gf/5jPNei8HCwgzJ2j3yMtLGps8rwe7JWIZIr7XR1f
wGJKny4aGpxDjQAOWVSWH/Fh3xizmYtYQXWHprunPOQ3iWHJX4POqXys3PeKNTgqqcIWvv4jzaPi
G32r4MLu9efz018X+vdvOCOaruKgOCkVBAHgf0Y/uU0gX+JtLmeNv/fkvw6x7Nk/XGaedVShSoZY
rcc3QI5e4IQ+NbfWFd3az2zh9vfP7gzw9OuAZ/tx9I75ydS5r/TKXFF1CffwQtrylrFX/cE5XZMw
fiV+K6/0C6fRsxCHP0eGkIsFT9UJAdLO7uYgyJBJQkl3ptrKX6fHyE44MVom6ldf8zBbCRce3xkF
8q8RdXHZxCgqcfA/39yp1HoBoxrPr3LKDfZ0F1iK6WogPKzsSey88mts0/RzpjUJNLS+OeaBWfz9
Hf/0TQag+M9fcXbdgjGPYlt3utM6g4uw0NEUZ3zqHiIPdZq2Xz3o/vILhNKVN+DNcQNdcbD5/Y/4
Fzf/7x9x9p6ZFC7yMYbk3jqYIx2ML/a41l0EJW7pNxcoXWes0l9v/NlL1uWJNscClwye15Xsxm4e
pgc6zOJT5CAfvWvXEOtcNCKiK6yrp5xuybdhx7Hn91f92ffL/pb4KSD3AtTBn58/kn0VHhQfV2mG
j301P+unVL/wkn12ZxFnYQ1Qea1xay4T2YcvuAxEfYSLoDu9F64bO71RqFrYZB/z/S6K+PLCRf2L
AVXmRVUFq/rjC/8wYNAYClkp4CHRxTrldeFV/nI/iRM6SLvE/49vIVf392BnTxI7fLdKaoHqxfiU
zj28gMT7L0YwCaOhLQMD9XyiD5SeomsmosEYR3wnoaXozeb3Q5yFVfx4H8lp+nuMs08Qa0KbRrnC
RCBauKtcao4P7Trycn/25ZvJ4XjwjXrPf/eoPox79tWhspnrIGJchE98CZEdb/sd2kM++Prq0qM6
K7X8epVnzypH2FmZhGI5io/00SI60lWZWYW1cWFKW27X2aL10+1cEH0f3kBxMbFGJwbSCSKnUjhF
5T4Jo6ucyu+FJyf9fqhzCG0eT9CLQobC+uCQaWnPO3ra1sSkfXneWm7Qb65LPfuUqUUOq2niVZRM
NzQQykvqdalIO9iykMuHWxE/x++v75MZasliImlPWv6rn70geXbKGp1MZsdIt3HVPGbm8PD7EcRL
Q5y9FWmSrXKxUXkHC3ptmnmbBgYb5uw152AwZQkF7OYwkadNoMlVltR238OuCAWYXxkwoAu/5pP9
Dhesk3kHx5qWx9mUPJ5AZDeCwXwSWQKBI5GdvoQPrYWt8h0rrn/po1hu4Nkj/Wm85e58eFWnYtEx
q4w3oBKJ1gDhjnq+Q+mCEPwCl/SzrdVPY51tNyAdIs2DruUkm3xHcryj2BxUbJLBCO90qEQqR8nL
XKncBhc+yOVv/uUqdXHxp8nEAQhnLy7C0havyYqRu3WDUig8XWEpubDSLV/17wZZPtUPtxKZT4kV
xiQMZhuv42291n3CDvxmfeEV+fSF/XAxZ6/ICckgvTvGKd80n82DVXjzWrqON4bV7Qs39i7uTD+Z
zzTx7xGXUtjHKxPSKlQ59i4rKq2OV1JjxdSOHMDJxQ7KvntyltNkCtzCSds/v4j/C9XOY/mtuGvr
b9/aq9fy/4F6Ju/Hb+qZlD3D7vV/Xov3/7Fe66/d++vH6ib/7l/VTfEPTSUPhgcuKrLKXPjP6qYm
/QEFWZJIy1FUA2cub9Jf1U39D10yRYFphronzR6+mL+qm9ofwNQJOMXFQbKALP0nxc2zD2/ppCBD
kogLMCRysM4zuEYKCumcyIMjDS+lkNDOuTPrhw835vrPL+zjcVs6W5Z+DCJjBWWrp8J/PicvD8EJ
zLbOICv9q4nSZZZ7Gho1NrzUHxs00mhloLTQGK/EbSPtw/kxJWtwyEEYxifAP7KPCYUMh6Modk6K
vFqfVCtCq9vmX4t08TXLll4/RDJgzPHCrHE2AZ//+PMFfCXJQSud+PEG3tkEm0vWVpDOVjZ8C3eB
6/z+Zn32QD7cq/MlPBnKqiOABXKeIvtdQfW0kt2m1f78an9qUXx8JmdhEThLePAyamld1yVd+2UT
XuUd6DYTbcVSp3pDyFhtxafOjzzhHb8mYLNtvgEYRvKB3cOGvzRHfvpKMM8z3S/FdWO5DR/mYrHr
T0UIEI2yQccBS9xn3uq2PcKNtVPOHvG95hWj3fv4bi9d+WcPVKEmw8tO85Rgxp+HLmPCM8ySKwd0
s2f5dvNb07DAibpkwX2XH/ur6rr3h7V4YRMPr5+/+cMC9OOeE/urCRijRKRLZ6vchLulp03OxybU
HvguK9NvzSREGf9AegBI4ZcQh6AhjbaZH/G+YgJIrKrNkaiNjpbU/khhRZSOqfKon3jrC2q3Mhol
8asoH5KEk4cMe15Q3aIoHBCXm0Q9uYB10cEBZ8rCPdqYJwHqjD6JG63LN8GMMyxjqWgLLGSju1Ro
teAujO6QDjiZdC2nN3oyOJmJ92XVA1fq9iegCzKo8rk9nAihbxPkG3q0HtTJzSHJNqWIO2/edr12
iIvQTSKk3yEl5aHYgiD3jKZ71LS53vXIBS3UH1/VObiO5ZgNcpKO21Eddw28Y6JgLeQTXBxY+BYm
S4lteC/guDSa2EmXNkYjbxOa/hMa7KYMPfwiuBDAzbTtxhhST8Ui0NBEQH691vGH1R3R7D8YIzwB
BMEbMiewLaGLBMhYmtVBpLSpQfKLMcSVfbu4b2zJeDVWuDyb+176rqqvWna34mOsjdYJgtvRRByG
NElAnQwKN8kafCLfRPHrRGGqVBJ3RK/Vi7JnlhKCMCLhYBiKiGXN+zyCRlas/NVq2iYdzlEj8irN
WLoGlKpxQ6WmH8Pbmemk66vdaVncTUSNcIyRrQsktccZNEBa9HOx+EktRcNqLJHqjowXDfIUd1fd
QsUUOUwJz2Pe+MiIuJ3fkkrygHc1lqj5hFHbEvqKBCtsG34t44c+Bi/RQq0UdF/VCWQS6jsFVrAy
vWTG7ObCTqlCGAMnJLojvNockXPvFuUzRqtDkqPVzQ3eDcWSC1QzKmx97UaHPDaNEPOaHZsY5OHr
U6Qxj7/kbXCVoFifeFyCdAePySY/grjQR+ix0wg/Knwv+OfQL61OfMkBy1cIlnuayAGif2TnPYhF
ISIu9L3XgPEE6B0B9xT0DZr+bqY6lyiC0xVgVgcKHOM3Pe7oYJy+TFPp9PVRrzVH1OCizYRezvr9
ovA3MoC2A4CDdh0Qgoz/xSHox4l4MAYALKOelghBO4VJgCzJmfLGCaFQlzqYvR5c1gPtiOlUwPp9
DoQeYhiYqBJ1aAP4rIGqhm1W7L5LhebAlzbH+WkYWFSwdeRTwFRgeGJSHsbySQZXelIhrhmlvzKg
dBS6b4hXvGdqDzpMWjndgI9iBOCFDkgOAL/rhpNjRuv4SbXGLzDjGEodLr3ThDd87NZ9HWxbQdhl
AibNdKAr0bulkG3r3rg158gpQuTl4bUgouYrnB5l9DRg8a72JR2UgHyu0lS3clZutEi7r9RopyTR
QazvCiySp4XNm1+ri/lnXHmsO7Q7Y0vpn5oYWXJ81+Yvc7yPNM2eZ6CeBk6Z6LqgLD5oGDHNfqM2
kTXiVGkKLGaoO0hjsHuBakeWUWpM/T4IQJPqwNdSj5wndxEmxjt2B5Le7irdcAfp5BCljFdlH2do
8EvZVldHY6bvOfMBqm9aAAMJjMEDfkmoHoMdSC29HZYceb8ySy9HIaAJ/UMuiY7Jy3tKeduKkI4r
rVV8yumEQfMmpHkqSsIuCsQ3AlVcJdAOucEsUZO6U87VsQnf28BTV+JBwy4SjhTfh41kKkehoSXC
BwvSA3IOYkUD7xXsaeZgANtKfqfkG4QTiOWPKfv1cnWscTfMGOyaAKBN4Bs4qipYlA1kCYReB6U7
BHJkGSV16LLwu97AuwB/HO/pkLXHxIw9KZ22Mf4vPVCcmhcwozNcvczBjSLcVOOmnVWnfh5muEw9
qpIh20bYz2C3em28TtOC7mY9WBUc/iwVtlOmgCOmKSzA3sCdpOC1iiVkRidQ1vNTkgV0MMHaLP2d
CqLtSvJPxnwt1JiquL8ljBYpJuZAex4HKko8RJCReHLvGyJXkvBJj0ZIbRiFVKw2MzLnFDdUGG/0
00DMaUxzzgi/JhgZVkPuDRUPDz5KAh4JWtCp+uEh8oe5n8H6wGJL3mu6oPS91yujRq2Nl18JyW7D
whdoHU0DSUQyS5j1OHvqKDgmDEgINNOMN94kHj2Prupsx7sOrGfd8XVNhWKRlbMhp5HFWVsbo7xr
2/i2lRFQmZhtUabrnpG9QDq2BPOrKRuWOt5i5nBOCUUJQ8EjEK1TbSHPf4uhxAiFeSXktxkAqkIu
Pblf7Qf5Ma0IPR6HtWbmazoOPkhCq1fDNfpLK1C6baJhMZPpJQ/oTIfbbM5uqyZy1RMGJC3x9FNH
G/WK5qInLYRs9XnxBTWN3xDl0BVXhUkAJ7470saX9VRFhA4/11hdT8QnRLLkR+W0p2FkzSOsy7Y6
BkwvVjpqVwosErjjPv6L9WgkvoSvtKaNriib8LvRgfh9CTO8FkYAlUXbjCPlGK1Yqx2KTj26G9T+
GDTNKwBt4CydnS4kAurqlXxFNgvKKEw4dKYXWGTxVajR5YuysxqZXKBeh+l9WMDyk3CMPIt65mZD
4p301W2qIkFTrqVAZbmctrkhegv0tFAGS5NO7hSKboZKsCP6BBwduGI3Wd0mdBgF6aab7k/jGww/
u55A4SVAtmgHapG8FtL7ZjqqxdeEnM6UGX+q0d/Px1E6LtxoscAUWBxKEVZYjOKIZSZkZlO36ulu
yGUriN6qcroWWjDfEFQw8aGptsAoWCjlPHN64Ceu0y7ZaafsayUDaS7f1L5772piABFvaijqTw27
EebIFuFDlN0qTK11JWyIhD6U2fQ1NIk9MidiY7Asi6S0yHXmymg7xaFzBojVozBd5zIIw1uVrJiB
FAAclnmxV0bhIMLOhqVii7QXxqhYsxQQEIYfr0qwCxKnERYYbLWtkoqYpU0sYdc1Ts6ye1mp/a3Q
xzy01JnaDJyd6k46K32OsqOGepEDVBwU9Au5W7LbBNxnp43itfzSbuwJ4HrrAvYN2Fdq9mqDPO9H
1h5Nnm6XeMUgHdgM0JXF8ijp1TGLxCuN4ZL8kIU7wjfQDLMDlCpoNu1i3EK6GbKhCyCrmpHHM+tR
dc9gfab42wxjRwyFdY1CmdUczcg+7FoEeb2XwNaqcPR2fPgxYLamu8vlrVYT0BkcE2G4nYunSZ5h
HuVWreMgV+aHQlW9QMhvsGjhK8EPg94lH3pyKADdjsFGyEjWSb+lrJKd9EJUw2tNxR41uBtIPbMf
J8jyS2c0rpbAMuHjKiCQrcwriLY+qSMOqV2cLd/l/Fo/XTN9CX0AegXEFdL+YK/CB6ijh5kYwaJ4
A+nIbpup2GgcY9iL+tcpxS+dXhm9dOnMtJSszk8uKlVNOjO0y03p7MyUY/Xq5oV79FcVu/oGodca
bRg929iLLgUpXxpvOT5+OB52Apkap+THePFBsVmE3OCdMHi6fakTevnT7w/dZ5XBHwczjcIm5RmB
+uN5+VHOsngeTeI0kk27kXfGZvAUT9npF06A4nLAO7+NGjJm1GqKpptLUefjZYlyM5PguhqcYeqv
4kVXP+/K6sBqGJCmEo+j1xWqNZJzyjLypyrxX5/4Pzt9fhz8rIc0rIKkPa24p8MWFkb0vmIOo496
eugtjLT+CDLXAXWv7S6fuT877X8c+uz1yUoQCGXMdU9QeCTm/CnQnTTbB23uVBr0UnX7+wd63jD7
84l+uNNnL9AsqPJU6lysbHXugEhAo1lvHhDD0WcUHMGKXKAFF0pFn9VuPl7m8pp9eGv1VMLWknOZ
bXUzz3uF81p5e+HCpM9eIYW6Hy1hQcOG//MYgwHX24SGSB8cVR392oWVvsN46hXQZa3qwpfx6SUp
mkT1zlTYF52VLORV3WliC6umUzsXMzCzXbsRgvsLV/XpB/hhmOWqP9w5Q47mSiZqkA1Wdi1p5bU5
Cdt07CwxfW1JRgB9LJrZrk2Z1LG8zQjOltV4VCrspDGebwAIiCJDMNiy9n94C87uuNlCW2wXa7cS
XgnVa45gXr/0cV66zWddHvrKw6DEXL+okWzx2IW7cfXfvTlUvUxJI+T4XPW0CnGWmycmOWGbH2ZH
XAfXHBK8aF2/FBeVR59f0D8H+9Hq/fBAKzOHFAOmnnBDzHTjEr+je215YU77se78MqEuZes/r+nH
hPthmGzEj6opfA0UObzegRH9rtlUjiKH9vE6I2Rd2/Sb6mZ1S+6nK3C89upDToDYOnXio3ThFkuX
rvrsNS5V0HhCw1WDRzvkB8UXvUGzhCsctTXcvffpgPh8l3+ZAFpDUbVhCJqPyba8pUAhrC+totJZ
I+rPSfDD3Tl7c1U8twblPVQJSKXqDQWi5JqbdD/vJ1d0anQEkGjt1qUeZFqGhcYPd0J1pLBgXfi+
l5F+95zO3u+kO5kBcanLrDW4xTMBK9ATHehCt+orUFlHff9vBqSpIdOhReZ33nKoozavgjr7x6Vf
d37s4mKwxK25pchweYVTlkf7yxX+PeB5m6ADmN0RycCcHC05rbD8EQZXk/SQnpJd24NNZWcc6Pgv
2bzGE+VI+ZvasDmV240ucII/IYWuu4OsZu6pWmCJDcE+zLdK6Jdz4BRjBa1evZYReAdYGVO1IiY5
d8SJPvSwz/hbOpzBIY2QvObMrttks9wUgwL9gb9dU/yTkLjEffoX7vSydv9y4TqieZpVqkgb6+ep
WwfNe4pK0FuNmxHbOruQjx7EJ9Bx8tXkAXFs7dKXH/WR5vglHceFsc3zhN+SEoEY8JRbrd3pGZZH
iHFjShc+3ibQii9c6qeft04bj4KuYZrq2fdUjTn4BIUztnind1aIqn5DgdSF6KbawO1ApC3t8fgo
P18Y+NOX68PAZ5/PWOdamrbFco/zAyxlczeuK6cH/uWcvBV7nAvjfTpxGERPoGgS0Ggt9/3DtNr3
0mllaEwc3TaSnHZDj8RvvMEL1sFR37a2tL4kc/h0A/BhxLP92mj+tTgpfr1p/D934JeHOdee/Tkl
fhjn7G0N0ylbjT1vDO69LTlYyPLtt84BJnqTYdK/9HGcNebPh9POXlB5QaGOCQ8O49Y+wgtgh27q
9uvO4yhjiw/g86zSv7QP/fyc8fdVame7Ngk8B4G/PD+hpJgyqD4xixTZT14K/HTFJp/AJCvXQq/r
AXMzg1x4fz59Xz+Mv/zzD+/PqjabseoZHwaujeYADpH1Rsypn3vx3aWQ9s83AR9GO/sszblI2yRd
rvZGc4t9uZGdxhd3orWoc+p9uC4QCPcLq84Sbb7Up8CCb2gJFCb+nZXgs/nww685+1YbRWDvJfFr
8hzmJcyk/vHC3f1sGmLlFvifBITmvGcvjLlxSpdS36IsJ8l2l15lO6vhJWYC2g277+IFLfu5MO/H
a/xxxLOjYzcrhQBunClcIc5U2AtUU6DN+aegdroVt1P4WoMWUJMLlyp99v18HPhsItInrHd0Mqhq
zmDdgukmnKgEjAWN/326hGUo9bbK+jXAKrI2S0/VoeLIy6GaSguOKi3QdpSDXVQOdkn3qNBCh5Q7
p4HR0sgbYdAPYdw6MIEv7Ew/v2WiYnJUo6clnJcUuj6LDHIOl902ZfQtZnp22qVNdLf7+9fhU3WF
bspgGERSrZXz12EKiEqLqo579CpkFovS++Dn9NKDTW91TrOfXdlPr41943XOj9XYDtxqffIK/3QX
OpfmHumzbx/wgcEvwpyHvODnb78uArWIm/nPrR5E6+ulfFN9C5zpurpq18IRZbEd2kPKtk+8xpZ1
FG5/f0cwDv76DSKOwQCoLnHfCI1//g3a1Eo1QKIJeFB4iOZuHZci1pIc1Pysfsdg4gNm2EFvsNIK
5TwhgFXykIbaNcTZq4mEjpoeDfUZHRBB3LDhklSr6J50tO3VNNwo2O+bSbvXgZemuuJoSvm0KmEC
hVBeSZw7mt3wlhX6lkzHO5oRHj3JrY5NWNZlnNraFUmCLq1gr84VYpKg2K1SeQt8c9dBYDPBPoAp
tBU9eKA+SotN3tRA8KyUZyrB8QGgY9LizA9xsrrPusGOZLivArTNfqlWCrj/JGVX9ORQdBrZSnM3
PxOQtZdiYQPKzpH18DtAxruylt1TwJm7vQ/jl67trWAh+GoJ6AEaMyvC6JrVal9hbTOj+0oieyQ7
oR04iuAM8XsBylC2aS2/1VXQHEJz3BkTgUWhLO/UeNgaM0OPbBZied0qrY/E3M4gy+pRYEnpW7pS
3KyFca5LfJK1P7TpVdlozqwSqkT9F4OMIr9khYKNDTL2Jm+CGzM9PZxyzZWbDppmUPGxp+U2iWkO
gPJ5Ji4HIVF2ujFy3Fyt+jDN9E01sSNpxEyJ1suhNbZx7JC7WzhFLT+egnYrBxJRiBQTusY2J5I0
NBKfVY2Io0iiPZIR+dolzcuiyYFS5pXdg6g99aGK2VG2pKIkKqTerEiE6xI6KqUs7escK1ZUXSeJ
4ujN9I1K9rVeK99OsorZcPU9KBta6LF5Tx4LoPPw9cL7f759A5ymGvQHBFFmV/5LjcgYBegdEBAd
807zJ/e0ra4iB46fn7+z3bALO7m0M14+qI+HAEbUBFEClimitodI//MHF4WGKQVSQ5cLtzmIcHvS
zGM13PP6aOhYKCBZsYhUA458k1WXRv/kepHCkaYuoamR1fPR07xTh17CZQoy5JUQNhJKCRW335LM
qjbTPQ2wzpkvrYnLPPbLJf89qH62taMgka8aeCdOxo6jwU0IBs/Ob+lcoyRaXn3dCe/nR2ndPZG9
d+EJL1ua3w1+NsG1HTx4Yxm8dbrv4HGded0+EfrM7s6vbWl38QRy4RbrZzu6TtPrHtLMMmB6IGkG
0rInWqdveFvBzuuDQ8bwkVbj76/z81Ep7nAKwQVzrmsljAohVcqoZNvbjf4qtU//zQCmjAlQwt99
XhODT6vmczPxEOedjnlyJLn89yOci6rBcPJpyFwB/5EAmSyP8sNeuOu0yQQMxN6Jgi2Ql9gNroM9
LyTL8ogyt7TNjXC4XJH4oUT/5R3B+IK+EwMRX8fPA5tDPedzL1EC2aaHeC2uU/tNO44uCTlsQy6t
+58+qr9HO69/TFCUzLlitET+1mNEKZXDhRt5vqhzI1nKKXrrioJ28Vx5v2LLIdRtNTmEyOwogzt0
N8kABfSZfGk4YPST5EVJeNTRWqXVPkSi2QjzLX39OzOVLaAmf36F/1/5/L9Ejhy/kz6HJGFkrEof
aA78G38JnqU/zEXTjLiT/+OB8cb/A+egyX8AcZDYrbIoYSvSOeb/JXg2/iAMWcJJgosEE5rADPOX
4Nn4g420qS7WS7a3xn8keOZv+mXuXCYUVUZfLYgoT89KDeJKyBvCIREkgJmGPgg12BWNr0boldWX
ZNwVgV8VuOMjDVYp60i7H/qA09yd4MLionpH2rMltV6eb1tkGYXxfcSIcjKvNdkHPQbeFQpNJB5y
+aY2NqbwqCgeqboy1KjWTqHo5uq2H321OVnQ+lDP4Iy2NT9qHCVjT7ZBR0nyNe4EefGYdG7gq7uT
P4M2/JKn63R8ralmAkxRtzGZwmvDjr8TGN47xpbDPpvMjj9ZNzfJVWL3pmWimzbsdk/B36r8fC3x
D+q3+BWOnD25pkc2gZ/YgU4tq7pdfdFJqebPJ3+wEiB4FiKY+t3k34p6a3hNKamHLtAnWoXjDSCp
L8Fmep7t/D6jBTW7033lpPenfe2SRvuG33s8HSAk1iR1tIRh+83C56LiknFKoTV3IxBM8r5QDyVv
CQjuj5ngVA+g2Obd6qvhEznoGg7ZjSn6Qad6XklHKFBfJicwrFB1g9Sblc0AwwzSrbAXgY6Buwyf
DbujVLrGzOinChJTJ0vgdm5Xpp+747q11HiDhi8jNhKKsG4Pb/L3/tB/ZyPd1GuA5trd4JSHWHZq
EP3O4I1uc1/W1Mat4i58MB6rm8RTAFEuElN6CplrOmUPbc0n7qoo/KzZwe6z29dABaTur9Irs9gK
o901b1AIUpuaO1l4KXEmhxxpKTtiQO5O5JAWkNny7fTQ3aDTvM0HG39ps4G0Ie5PIrD27zO3PK6v
lMhvpZvFP5aEhN7BUjuU4PEHxTWSPdgnksnukR/lPnE1MzH3EqI6KyV/ea0VDxjw4auDckShI0+k
MFrR6lp+oQBWuJF0ryBNqB20VSpq9zD3FBJjQNC7BCRmxPNA50dDYQNiSMrbSdskGGmc6kQmkC1/
iz0Zy+jJS9YTNuw4sdIv8dH0p01+BDxmlzfiI6WmgZSrm+Kbsl9tTkdlV8kOrZg7ydywTbuBoj7b
xuhNmae+iJAwb5r9ad9DcFW8wnTSPTWc/D606Rl4pSNfQ6US3dNxfDTuNK99ADUnkPvsJAfDCfeV
bGvX0HlzYxO8iW7kkl+s8FEolvmtIrPUn+WDmO/78qGIr8ktHAlTvbCBOS9rMseZsoBvkyoAiQvm
2WG4GrKJ1NSVjLBgeR3b9SIsuGwSO7doL3OpSYSuoZHVvrhFzvaDU1MhJJU4bgz26q7RLAK0bk5X
xS71CdJ5BGrPthzZ+XKrj8kDZsDB1i6tz7/uAPgNVLfothiySPH45/1GqCZs8wdIN8Ue4AFfWkxr
SbSfCfaznH/jzLFsnH7e3zAe1kNNwceAN/5sYxUa8Ch6k/HY30iorih9JA7B73BCdsab/G8UqX+p
Hv+4zR+GXG7Bh72c2vf5DHha4XHO2q2OrUtxDIBYrhijaf13RqRq8sllUsSQjWU1BbR/PqYitpWa
VMgufXYw+WwHp0PKtDpfhaft0oCoi2fNJ8MT0eQtuRijJ3uFpxXutMRZDnd5QKC5WyrXszv6kRs6
EjBbizTS9+Rb4qb3KAe9Ytte9b6wWzm4brb4VGEHFj5dVZ4i2ti7gc8dvI0lC9cENnN+n/V1rO3M
+EUOAcjeZtOXfHjP5dcIbNCIZNa87funKINlDL9lnSRuc7r+kvUTxWB0509kIoCOZoEcTkzup2/d
6X2sv4jCowAjx+gf58SnQdrWdlBvRJyVxKAeAbGgH4udgI6W0zuE8KWtF2pIr97JTYY9FAVE4Cj5
luQ3i+gcSyGXbDw9i8lLiEq9z4/NsFcVfkJxuwoJhYXCS7DlOkUIZqGXrz0JEmzFsjjkrhQCerLH
5j4VQA3SqEVmtdpq2i7R1w4pdkbhm8k+j22t/lqAczOgn8XKEnFRWafyWjDvRqWxxrGytZ6caCO0
gwgObXuyViJMQZJRqASlxo1RbQmrxAI1E+ieXy2RqV4oo1GhXF9AJ0WjIlIuW31XI/sUIBGz+8fW
Hr8RwFe/kAWe+d2WxLT8OxDsKLpN5oP5rLmkwFY2y2HWrImiI0uCZ9luh+Igd5A0v7TDVu5R4nvV
LrUoTq1ee3nfiT5hrrGkWKz6rEOokLZpZZeFLSgv78G4L0+34WqnZC59td4bjxoptWRlWEr+Q4qS
uxqySkdJnwLwD+22adlAzM3WKJ86uysfgY/cmuVVKvgtdF7bfEvFtdhhT4Dtwx8RsPFQ05Lu/NWt
9IxYx8vXhAJRytpFV+QvHVbragf3SSy87BtQ5E18m38/vZoyRRpk9dvBHfcdMxxbnyq3GlfBzYMS
8QkYuzeTnLNVXHwqEPv5VlSPBtNzeb+Q/O8Y+mTN9+JddNNZy+aJDJHgIe++CoSa47I1CebY651P
0uMV/hDEfG65ab/ob4Kr7+RuixEFdP+wQ2ZqkwrwwhakdzCmvYke/Z4an/ftcvAjdyp4mGwyXyQ8
T5beOBLby4UkIaF6vZ1pCa/5wAgV6g8rKqYluCgXeHwS3VbDXmJRo9a0DuyJmqZuixD4WbDfMKtw
jARA0tpRQX+1WWcbOd3HMk8xBw0Fp+R2uqI0TGSnJMC8tFB2N6SWOKdngKs2GvIvjfwAuLEAJOpz
ppJu5+epcpeuIqLq6Fa7yh4CXqHe4cu16Ve3ySsVrmrljgi5nI5wz9aHB6ryNhU/uikaHqDpmK02
CKl5Nlpjqe8dMv4lhGQ99Q8KAtAvwgvwbIQ8yyNgWqnvxeoYCm4nXU36rqGzDUqj9yY3wIAmYDje
yeURtLCWPI06Odb4fJ77bq10Xq/vVwUuHmSyHvkpE6kVjl5t+KQXRjx2lef6kYIfyCq2LYkt1bzw
TKN8vDGYgcmqvleBW6y2k4ClweavSr8i9+chBmwWY9WZ79PX6nt8O97TuheZCzJLxRrwho46uc8P
5fsMRhRwe/RcndhVORqXdbJQu4/soh5VjyyjdFdSD8tdVPN9stcKB/eCzCzLDdGJd7PTO/ILOuJw
fE2w5bsYG89b931yS2xN6MNVC88TYbkcIbTVPlmmACW2xhgBhXA1FDvCUoqTbGfBa0qsQMrcNVsT
3pLiHchw/jz0r7q+xqYYTm5PHVSwzO7INhlHDN0jyUUz39woLJ36etCILrHIrjyk7iq0tOeO2G+W
U+yOmD++j7IdCQdB3hLVkcJxv+8OTPB2vTMfFIkf5RFMW/SHrIWKaemEG91Xj1xUu2/4ZpAD6Moa
b9EKvSvduIidKZ1JS3pZjJ72ohJ29B04VmHbrDHHGb7stdeoYaPQH1KcY1ed6hHx8IhHAiprMB+H
hh/Og59cDYeA/b/ZO6/dyLEsXb/KwdyzQG9ugy58hEJeN4SkTNGbYNA//XzMOoVRhnJKZ871AA10
o6tbZJDce6/1r9/UyXwY6K9Z7NZIFzTy1k+YPGdQHHlwOU9wH2g7ks9DFTuJOvUu8SEHthOEk6Ls
0ZqQ8jkepdQL03VKqU8EcuOEWPWl0oFOj3meWSBUxdyDMHfHMeMVr0XDh29BvA5CCNZWXBF8x1Sj
NRZJ6PZouLAmG4VFrVJTe8DHVnFACqbyGB1Ca1B1xdN6Sg4w+IrnLDld2lN2edIH1xB88UVT6DVf
EnxmXioiGlj7iu7iK+wbHohybYdoffClZntamOa2Iekq3Vw4FzMPARbcTtFNoxUSpcsmL7Foezqf
OXy1xJO0jwRTdnUZQZHCtA5XcS9zsPe089ou4IWrbhsdgFb4jrsfo05DuyPxQw/ccrTFjeFYYNaU
PZvITXwVeLl/NbOl/oCSIqIZXihbMuxUN3qGYQqpfgXXlMcTY/u5mnDeKxbZj8qLfvR7Rgox39q0
utwgqrPHZ6ui41qkLhG+wTPyD1dmYG0xUMF+1q0vOBxT4J8aspTL5dyYL4lid8grjQKn1I+KdZek
B+Nya1bbc+YX5qkO6Yv2qnCcMLgvj5hSywRLMGz5wanDNIejwXrHhm5EiuCOTBB7osWsFceIBmkt
D/aydMdAoneNy7IfDxfikNnB8eefPISJxugF1mOL/f8txG8pxy6Z2c6t1aKzWyPA35jwWvlEaqYb
fsI22JmcPONLh2V49aODi0SwzvJS8M2w7BzgAXYivUbV48TNAiChKVmziyjxhWiD7eKFQPjnkAhl
CARF7ecdQR0+Xn0cagStXMj/Ijgzt9V0Kf8iu+b+uWdXcEBoewq/xk56X7coK7B6Ju9iFfevCenf
mZfowB8LHRGHYWHSeNKWZMdCGwAuULxhlbR0khWcpEUAA6RcTSf84mOUmAuVwpcSgE4retCdYEVa
k5M9ILpIDuYzOVORUy+HDY7imNfZJu+z9yQbNtC+92RPeMnvmEdGLkGKHvoeXzNtfOIW6oYm0s58
Yu+hesNtWaUeadjNK+IPTruTuco2/Xu9JAFtMTzUryxbN2aCVC9E3GRPtHknZb4ct0dhUNs9iQve
uNQ9QHE7WxYnAiiNdf80uOjOXWEHTsN3jvRX8C+O6F28fDX/gx5TRQdenHeWF5c7vgjbWJdO4we3
l1X1QQvvFh/yajTvgVp83ugRnQGfJHbbC721q8cYxcMSJUYMx3k9yXdG8DirSjOCAWlVjqp4rDHG
Qxar3JNFEWBdTXsK9EAeebK1OG2NRcQoKuYuZY85Bo+7zWyz8ECMxvtwLSj+bHpfw9/oM3a3Cm5J
5Ioljg/wLMRdpJPugH8/6fGMxEtka9I6RQ13c5E/kI/WDsGql/fhbbqRL25FhBilZ5euO2tP8Jcn
354VEuRCezBvkmo9WF4/+mqPGt/OCMRE7kE0LdZQmVcSN/tzZtYZEAupds+rYVqVmQ3+5AiodlcC
clJXRim1SNn4Hvuf4EdYW4qr2FgNbgBilRMca6sLHc40ByF4zMUtuA0G1zYKpzzM7Qb7jOeLo62H
ZUcMGcLVRcuRrS/7fkOMiY0hf7gQxuVQ/jTLXV/dTf39BWVpA5tuA/hSSba5DbNmIdS3DFSz6T2S
35q38ieSOr+R/Nh4k8GnZKCy+GQQvUvRHzZnZ0BkF4rDImnvFcibxaEljbNg6RPjmDwadAjC6JBD
KWjrgIJAEbaE2JnOhIeCr27F804QSZAqVnr6IhvEXzgoqgrEbz3plAKfC5FQbbAeknU9HhoOb3Es
iI5yjN2ErNNpbBIcj/WuWqcesUnb9sARgT4e6Ibtcniz9uadwd+3h+JI+mrAj+DbRtdYP6jjr5WG
nkzd0pnoVIndybyd7AuBRdDTRQJt0NnDiD2ypHmjL3m30ErnskMTBC6ysezyCWXsGnNa5WWyi328
ItqQ+nrRekSdUVDTYCduBY9mibflGvTtHmDK6/zUyXwioRpWZUdLstCP4qrcGnvz2OMNuZGWbFGO
coKTSBb4XvO5nUHzspLZ8lpDvO7IkVsPTuFWOyt3JvZDuiENwg4rgxg46QOTzJME4jbamuiyGJz+
Nl5RtaOV7lyiFBNXDhw0t+NRJdgX3CdZE2mxLV7KRyVxxnJ5nt6mcDWmN7KwqYc15p6VX8WBZ3CK
EZ7FX8zpjlf5Y5RiRH1CT43kBFwRp8b6g01hMS7jCWdRtEQUza4cvRKpgDa/gzGwNI0bXEPD8kZR
71IUsKHV24RMEmlkQxGlT3xLxWOgkZMCcd+xSsLcCvDRm0x5HvHUI2zmvXtgR6rBvkoXr+6QGkJx
DRKycCZN9E1V+UbtTQBg5qo1/A5V84dprIrL6UwUb+M3ljPSzJBoy9+OkNhPwzRn+C1IWbdLtriL
SSGx0Tj0BMowDIM5Pug6+8fEQnhtgw5w9EobYOwJ5YQtFz8Jywvrxyb6iC6vkdDxv6K7vQuIdNB+
as1bDTquJY9R7eGuy1/Ue59iMEcgRPh6jIkD3Q5tL4gC2RyrWYERP6uK05DL1jqVshIytzgTW7S1
Go+kwCcrXsr9ba8vz+Er0dOcSpu4WbdAfdkrwvRMXKY+LdB69JoHbE+7zdnhw14J7F7r4L03SHN+
k07VY+9lnODYjC7O3fIsAKkvgKML8kYeQJitlugXO082AOtRR+cQurmwEs4eNIQJFXG7NALSaXxM
9iM7sPwE/F1wzcav5cNQ3RrxTVW5qeq0jRNbPy/l3WiikvxRYV3AbtennAPplhmwQaqMvJj81hGd
nO/I3LeK05rLGb49P3LAlzV2x2+5CHo7ies6lDcpy1iN4GMzRK5wdAcHTxzjpB8kO1kQP0IkPIdf
D93EjV6JA7FZzo7ma+sMcfGGCmt4ZPTlCNKas5mQpvmLdoBp4R4TgnTGBzqmP8ZYltCZCXki69vA
kCz+odRsFcgvI8+yO9dYQ/GY7Q47QG6aO1Ih0zVsyZFTkeSLPAMYx10X5PejHl84+XJ7ur8o27T1
yzu7vmxlleC+tc5EugkXLUL2waauwgDWL33eABsnQbJMYDh6rMLJDiwTTDCICOJRNZSF7KgzHtJv
ePomn0Zn4rmoLwFLXPMtCbgv7L0o0J3k/kIncqdg54TlKAhMu3hlvNBBMMdy/ygvIX3dWY75xoFm
Cz9n8t/8+EkqOQrtdigezEWwEGm3IL8UNqplr3QAiViCkGX83rqfWROZ6ZKamAEtmiuILK9I+h4r
t6MR1+5xIJBeMhCUiQB6ojgPcYjzPEngkU34qlXtQbAkOno7PAJqy3fdenwiqONEpvvxEvoK5xlN
JdA5aM8Ei6+5ESVYWkrM9ju7I7yrmf9pYnf8Gyb97P/yRaowQ5mfYcUrtFZQQqRETYntrwNFcyuv
u+08hiCF2KYBXWZeeIMvHkUCJZk3rWd/UwOc/vKYf0ce0f4EHMNckxnJmSaj+KtB9aTo7dQVIJyg
l6NNR8caAV6IyH9zNa/dIcrm8zdRlHNr+D93xZEvfTY9LF4QVtjjcm4h+wcA0g2UVkLHFuEBaAM8
tHVNPCVDIHfJb7etl+wVTj0Obf42i+a7n/KLWHuNSX/6KddTcFRMU6W2/JSCCnUt31SrLtoweJrN
DKkSV9Nm8mY+XOSpTnCYRwGBF3kpUko8NDZkWK/mT5Zu9hdeMRy1VbjqXI2CgEw2/rvQkw8gFZwe
jd3c842zFvS3fmlsSWlzWhqwb7k9f8Sf/+vtaFejhSoTGihQv/DnGVjulor//zLCuLb5+zXCgMIo
MRUG1VfMqw+ykiDakQY1jzAoNPmJztmmtXEaHg37AAFe9J7fLII/fXmfrzlTDj7h+aoYnTsSadVf
JM02JNL0FvJQuaaT7Y4lp0zjIsYikwfAxUUS7ZFaGUXrgi5f536+o3LOQQdfRhqGrGGjyMQIIuAV
y8bsKhQciEMcdXf+AA5ECq54uavQQD1SxvPVR+kyeijYnkhWejRXKpJyHBjQWnvYk6iAox80HeFd
8irszqvcozB4avKDdYtQXOHkWF0wz+0Xom+8J1t1KTg6OMkC0QSDsxftToUOj3s4DcMjo7TvVgdz
/D/9PlVj/o8FPEZIVys9KMnWxA5i5t8STg487Fbvw3P3LrPXKW5BkTIuhMM8X4jc4EHBdBCJ+IYx
BqLcYQGolSy6t5mdt5kNzN9ELACkU5BQursCUZQANlv5Dk8c4wQs0D/Jin3e6mK9IASeuXuCS/ti
KjbFK30aKQX6MfeNJQ5Hy/Mup0nloNdOAVPge+mt94fltBy26dpy1VtNXk77fJffkFEg0EuYGTAF
Zi1OSyt8TPaUVxoREKBqdr+i1uZQSOZJi5O4tDQrcVnCwmVOvMrfRIrlPWYK9OYrKq6e8rn2O7Ls
cLH22ADb0a4cmfwUf2Bg4Cpr/vnswBXcCj4A8F7wgwMnZz9n8bElQLdEConTis0Ts8U9LrT3sZd6
loM9/nNuLKqdsIuW833AMijyg8j8v3qPRbQO4S1xndPzv68pZd4PrrdAhn//vONrXlwQZ2nXxLxj
1e8fRFt31RtlxUiYNESyFj9mPcAFaK3HSfpi89bk5+hhgM4QgiUgy/M4q7fZ/bff3h+XOmR50kJw
4fsivR7PXXhpchnnai/D0QbsyJw/rgcVGY3oDLvI/XZ3+UXt+vIoPl3zansxAglblVZSnYg19qC7
LcgmqeXbfm0cy2Vo2tZt7yqMnD6aVf0+dxkhpiW4RFGO1vaAl9e4CE6lq6luD6nBcHRKgxmvmyed
2ZFJvgsQG9z1x5G4aKd6ID+ZWW96M+66u+Q9fQFoo2E0b5sHunzDJWUwtvE2IB8PU0oHn5C5tcKz
aqseWTwE/N2ox3A9KCQBO8NGPmKOlRwv+8rDl+knPRzAu89kxm698A55m0IS9glrMYUF1Pu9Oznn
m2EDMSNxlC3QI5SGliJc243PFy+41bf687QyNjOEKT3Wm/Z15mNcPGwHs00F6dczvfBIFso59Ls1
TT9Ak47dyFp56zjwMOq6aR4p16f96M0Y1EoD7JmrQQCbHaei0y31uR0XveaEZdIWdFd3MSPaFX4F
TTJ9SHGNYCOvp3mU4tLpHNuNGv/64kov86UjGXGCV+3xFmNdiIEtrEEuHZ2ddx8scqeAKVNbSKCd
UiML26eq9sB9223j6h6OD9zu07gFQn9rgLuPMx/CWtf8hQjE/BDSHcO5d/MH5WAte3At8L5d+RA+
BLvsrnVx8DmCF2ysFU5AvroOPzT2L1fr2Y1LBFfxwXBgHe2LLasXx8S5hAXJ/t6G+U+DdRMzcFh2
0IjxCfz9VJzSUTyfIxIhmGJgARu7IUQcKueQUX7s0Hr3fxPp/ltrAswP/rBpfL7k1UqBnJmfm55L
dvVTodlptgaFMoJ1hgMtyahYvZs/QF3GyhsVTMtug+Jnnd7L464YJUfyJAe9H8GSkxuIdzxfzsz4
NRggT1V3xtnR17Rc981GwRJVW2DTT4xlXzpys2A2viILN8VPSFoozCKfBfJz3OZu+CE/KE8jLUm8
A9opR2DoRbamP8ZpzUdnYXnRLTnnD9mhXjIDYh224L0Tfj4b+OvM8zY00/PH4cbkL4L74QvCXx5f
4zcFm02dOQHc6JcGKJnsFBz4fPXF3M3Pm6mYw19XtuJDeWIEiIfW8ITQh8kfBndkfQBKbfI1q5Wh
x1IhyW/CxGjVjLQOHGHj6MF5EZWFKC2YlVUIkDgg9iMJAhCxFw3rTID547aaWx7rfcSOAH5XL6q3
4na870uedYNOVjWX1nRAWcQWkjzSl3S6w98lkXii+Zl8wbJ7A8RjL6qPgubT3mlL3tcq3ws4vN3B
Z3uG2RRjxLSfN3rYIH68xVClJ9VkEUO9I8FAcuXazSpAsCWuXtnkqO0KulYBM2vLttK+a6h4PmLD
bd/P79T/JaAi+1QhbAyb1gQKXyTSTRk5Vioe/wVJOHm9YifE362GxMBxj5kLBFgS0GSAm4bM8hfY
U1AKgHW1D3mRH6IXrJD2uuWf0y0N8UyUEX9cdsI+f2L0wuAc90PoYGAnMbJ/O3ssoAxGtvyO5xVx
2q/MTHRGi0Sw7dV1RBM+j06jn00KkOVLRO8w+mdIFN0x3Ou4I+b8q7k6wHh8K3vEEN/0y/BxeMAl
MdkTBidysB9E3MFTzzxJjNrOw7bsedjFckiccglf63jeh/RooVOBdZlewi5/b/2YCwrlAJJxSQ4d
mdQV+a1ubnlD6gJqmDh1LcwDWJ0bHr6LGVFmyuT1QWfqsHB0jbiuL3qbEmmA0WeIZbBjWAk0MBvz
Y3pSiD2B7ewMq3xtrjA+XOLojuNALS6oxgZo4/T6HiZ0lCcWN2a8ku14nokNVFlOkzi/OATflCdf
dxr4wyYMUzQSaAZ+ndmfSv6mrqxcTvh0hnfTD9aWF6zndqxyYeq5kw9OdPZPDHQ/eqcF4CjfZ2wA
5essY97lTr8kSgkqR+fVTuQbCHO+2Qul725wLmQ+3WAXJEOSnKGMaQgpFiRdOcH64gdOzQrhc+ax
KZhWn9++rZDm5uL3l0i6IR7u7PoiVr3yVXGenamOqpAnY9yGJ7KolqbTrdWnv+ni330yX0Sbs2HD
p6spV/IJwtrFEcModnwPQ5G1fsKEjBYFYcFlIt0ZMteso7BeLZa6N7wOHPQa5FrOYOqouc/97o5m
7vEffv/MCebLELm53x88QUZjGhqQu6Zb61Z7F85OcmRy2X8wdoZAS3QEzI33zps8WATNak6dGVa1
p/tM+sEp8By7pcg4oSKo7s6nmcoSvlRLiLIPrUfdYa2ZJsAunfakpggQFoUbDFnHx5mxJkAvquDP
zjAdoUgzPROwd2Y63pGbRJ0w3Wq3fHhr0KTZ6AXKgP2dlv5XI3/1/i0UPNivy5jYfOHvpVEx9UrF
GRzDV4YOrIqusGSUvio8DaPUxxIPBWOvLbUtVql8HGeneRjW0ofl9n5xIN8xshVfc80DYhCKagv1
/7RmbreiOxppNs29BvvT3hErviof++XZ+Gbp/FI6fvkFuMggfdKI57m2IiiMYUrPOjaHM4RAYsWP
+KOBEqQch/fgFK2q1bRq0GHT221nknNzGDZnnw7616jqkVQdt8HSKrbLbX7fA9FvtJPEyoNzTCX3
mO7QMXtUuzdM6dIKZJLSjODqLaJmRz3NZvKpU/wE/z2Ft/k3OQuY+3z5PE3CDGc2KXEmGsmHv3+e
utrq51A/M49et+607XF93Zp+W/qz+KcGN6SOACahCG9PlbkkrG0FCxQPSS9AUG8APMGw8C4v9R02
oB45wd3d5V6DMDRXnYE/7tvXOSdwBeLmqi+hB99obe46R3Qv4JoL5UmgZYiO8lraYtw3t3HWpjc2
GdjoHcydnfIEkhCC9Af+2Y/96rZ2mHkRKUPe6GlezfkpxKmA1XMz93461VKyasXDTEZ009lnABK6
6atgfBOMtzmCZgVfHJ4Qb9Cpzq6JX0lNsVccu2MgriqHd5tDJ4TMlcDZcqJn9cPcMd4gT3vGke38
IT1RF8ypJXDWweQAr6bl/D7n3oR0u5vJne4pfcJjtWe6Gq5D35hJ3ESz3+LvKHqCbwBvvxh+E3pB
a0Ot8Mnalb16PdwgMnNNlCY+Rcb73EGe2QcwcqUKm9zzLRaSoQsr1G63yq4q3GZTu70jPcRMvBXb
8kObPHhhPhcvdvJ09meBHoyCRXWa3QgGy1YunmZXL4TCzUQLCT7jm3E/ephX1b7yOsIZsY3V7Dch
ODCZNhcHbByyEfpidYkzsT+sLR9q1up8p27KBlxxdEwPyiCzzWg580DHN9OFFob75TYKF/H9sJ4j
nZR9cEuVkFFoLcwndiUzcudpuellLwVbHSME6K6u1jrNhhLNiY+56TNBiG1pZ1QeS6PedzvBQVCZ
wzNK7IZoKLyLWZHj42/qw//V4fyHziL/73U4TpnHRfz+mw5n/n/8o8OR/pKRtYmGbsxZyZIKUvOP
Dkf6SzUwlQJvx7QFXR0t3j86HO0vxHCQ1TkIcGafy5N/ZDjaX/MfQ78jKoZF+InxPwke+MKl5u+b
ZB9YMhY9c7DyFa6sj505qqQTO/HD3+VGTFvFepkPPMuxlp+ezPHvQ+DzvEO6lmvOl+NQk0SdJFd+
3NX22fZ5XgkJXVB/06+FYG2AhSxnK445uvAmpjnA/ShYsOT+f/Sx11e/KupiqQ2kvINdPDMp5zyx
M+T8+VRBruZ880uv6ziuhZQRFBkWviZ/qeNURQqmPCPMMVrNfGtg1qV+jEFC57pRP/371WYs4POR
++tiqkx4hEye5pdTydRr/FqngLcYzoGa6oKoydK8+feLXGN31xe5enpijeNsgdwbdfF7bDL4J7Pg
36/wd3Vz/UOoffVZRUxcmHKl1MAmXJBHkzfUhSRiiuybZ2rvKl22+IrXTH8VMtKDMYUopyxC4cz3
ci9Nj2eDLZ+A0f4UYJhdQe4SjB9plLiEgrlq9FMWjwWz/Az+lznMgba0aV27vkjNu6KGz616frI0
3RWLdSttZARcZwagmQTbsm3c86U5XuR8a9TWvY4CKRziWxWWXMx/ztDXZLPcMiIqZ3iLitdE+dE0
7boxoDEOUOBV8Ky49+IsX6nVgAvqJtGmQ1mbqCSr5aQBR1SvurTTqpuUtgsvAU0jMunyoq3i6RWs
T5LfJh0VvCo5Wn1AYwq970HQXyYJJrkh4nBar2LM7RuzfCLB17eYqSUhIK/xpHXqSor2mvrTqA9j
u00hjzPczeCxSoPmhNgEYJ+6m8LMaTM/RZTUwp4vkx/t+aeqTFDjyTlLLTvIZTvJXzSR0qK+NRrY
8vxsjSRi4bw8F29DYrldiv8pjL5Kqu1afxDb0DPr3MkZAUgl3NDhqZKPUXSxxQCyxOUumq3WwQMq
7GvPBRa2o0GOh/SIz+xDK6rvYlE5WB7aRhg8Wrh7U3dlsEt0eMlnVwzMg5RgJFJDMFM6O6w406pb
9YKfSLhLkrus0rH1vuT+qEWnMIaqgE3+CKKbQ7ALc90OemR3CiwSKXMugPdnuPIZYBCSQ0GQbgw4
yJ0l7RMMa7LwoQJYCkl2SGuqsRiqEk32gHYgKBUv1Bj5JI8jgfEq/Kx2vNgT/OM83tTtuh2PBRSt
oAO/IFPi8pFccEcWKNtTqjxolTX0gVJKlkGm+LH1lvZ3Mf5ZmPbHBEeMXNIQYQjJgh12jGlQfqXT
zJW/OBPmBc2YLrrhWBSHS7zs641oMAEJnkcZn1rNsiMoJREshi6ReKn3AsHI0zFQbsek2kUJfuNA
iCmWy/05cDBl8BLup02Y35rPqfbDjGRPyqAgydpODkERpthtRuEgkPmcmG91KdpSJi468YeUU9FG
8mkMZYyJCWLAKtKYU2dbOrTzTaes5Pi2HIW11B/PYenqo7Y20m1u6qQ98+L0fAXYuSjmp0ZoklY8
FWXnlSgITPOWgI5llq4KXkShFq513jTEuInZW1Nd7jIiW00erCxFi0v9nsmnTIntWLsrrY/0ongx
07ZMf8my0wVoS5tOFvs9pjTkcpOyDfsYl4paOTY6fsf9SzWeYcgQ6VyB/kAJ16iOp4Zo3xJ7YrFf
VCGMMQmkJIHCXt4qhp/n7xezW1hUaSHqPt55CZWv3GuXxyz3ZeVuwCEjFB5rnX/rYY320ZL2HmON
DyMuvDbn9prJz+t2qQjhzRnzZFKzofzBUa/vZCldmorC6AA79lH4MWrkVMPNLSURvcfPy+XQsCIx
NdEvL+Pl50ioVJPWOCknHg6viOyICC+gwwrAb0q6KOVhMdUt0CRtgwhbSF5N4KYgGhJud+ib1m2E
eKSStmIQ+HUm/wyhsZ3V8BSrpqNo84NlEbU1+2wIIpvAZ6byZqYZCU/ncVd3+cIaHoRh8ENlL14e
uu5hVuQ0jHT1Af4b/YulolboGbEVr1L3Gjb3UwHcD20wPsmMFQPcyxOAK1iokfWok2VqFbiHR5t4
OGGv4k7N40hIdwG7RiVKoFDws5eCndhljnJ+QBPmyzjNl+JxquB/3I08rJp7tHppUWirpp3zKCpb
glOUTf1KH2S/Dvwp3AUKvtQ44Z/DD529bKAF46BdyzzFLoLbKawSPs5CeJymm8mY9aORfekrV5wk
9BfNppQnQgq6Zd/Vsx+JnfciKPTjpYMS0SacGqfL5IvpSwmqEtdoB86wHKeQrBW1XnQG03xYviad
DzSpRNvFcLfD4MHsyKpgvigH6Ob7YB+fYR2bbAVNhjU8wxMiB9QqsXMBwxkedF2sLnwDAkyerEZm
KjNQHoy13MNRl24VdAchLhHhsGtnmMO8E7iTtBfBVxMYNz/VYRmlN8P42FoPMZce+nc5ZLyOiMsK
iJAp2NgUuOT0eaOKE894K3L6wTXt82OkqIuiEryuNByzPmhnaz3AJzVLaylUuZOCYkhVCZ8qdfts
WvD5weinh+FQi9glivqkBG8WHrKVCWQsS2zj7yn9EOYyrkhkaL9tepS9Yn1jNY/W+UeHLku7GEv9
TG4SquZaJByeK9kFlCZTNl1OGNxnBIG8Aa0PQIRr2ZEu2c1IEHdnyF6ZC7wx3G1G6FzWQxbs8UlH
GATOVVZEtNX0dWdCDSKwooKKtNEleOstGsd4LaPIHRUy+Uq41fPz06wF+7fHCyWPhXhABf8atTZd
vc8/ohG1V9fciRNdcpqtskQUIRHfpVjQKcWjXhvv51F6lDvLKYVirSWRLxq7Im0PvYwf6aUH0QgV
V48J566CfRVDXlVLt0tYyPUzsLRepNukHdfs3PyaYBXOCfO1NUf73CYGi0l9E6HDTxrkzuKttkQS
I+5HjZiU9OzGEnPxmDLYehDMaNnWZDDJ/bCIDOkeQx83h3snDud7Ky53sRl+xAknbliQa1n0h7Oq
LcVGcsR0gPfcIGa5pNKiz3+EUeYmCh7+dcieAs7ecnYTs0NwDtpfElkGhZlM2iE+UQZKt7ZSt40W
LUXS3vh86xu1U+86rMws+W5gtNIK0U2qqM9tl+AOCI9QLSY0ddUzJcu6lg0GLumiQaYWUl7JfKeZ
AcEojFInV4XSrij5eM6bPrXuJoXOuxHVtZqH+2l6UrEIW+imcBNMKt9ldblXevOgSuMqbZjtKMW2
0wCYRiOF1BtebuPJ+NlJWECdR6gG5T6HT1snaNck9afZGqcGdYWpbeS+WYeNYLcB4sTeemk00lmy
5kYjJckIYRWn6rIRCZ0faHW696CpFlMQeXGinBo5ebRaFeBnqlb/Xl9/reABrxRFwQ0NdBFXsN/B
qzG7WLGlJHDhoI+NDVzA4hvL+C/4GOb0v13iytah48M6V+e0hneQHbXD3PhERyymbkmutGe6XfrO
lJjBijjL6L6h0/2hvTRNDb8xkGORacc1e6mgy04io65RBs/iyREcW7eVTbyOnGwzrQc3w3E4PHyn
L/9i8jL/6s/XvQKtBbWbpFTjuvP4RwBJk5aQ5BlYwNG6+Z7gNhuBXPV7v1/v6kVas4uOYXI9JKAO
zsp+vpOP3bp1dEgn+p55u/fdYEL508ejYZwDqUSiw7weTKRRY2WN2c2/sXfTTeQX9+Vb91SBsKMG
ObD1bhS4reQEZKTPw5iN4TQAJNgNNgC9R9lybBgoqad5lP4drjDDFL/3jTyQ/7q56zlGnVap1unc
HJXzHNE+bKK39gkKAoSc7+xE//ggDNEgehZ7r69uAnVg6IXcMwMIOJieL/U33J0/YDL8GByTLYNv
SrKu7ZDMYTQFUlNqUvlmz/zqNvIIIFlFS9SZzrem0NcDl1/f7n9d7ZdRy6dJl3qJJqFTmNT2wMnx
EtLd+YUhww68HYUmDObhYeY89m8Gxel3nIM/r9hPV7/Cn9qk6DCh4bfCwcZLf9beFh6+YQSl+ppv
4IhB277u/Nj7NvzwK0IzP2YwE2t2NNJnYO7ziC8sz4owJYhwZhPaaUXKDTyZ9Dijo7MC/9+3Xvm7
q83//NNjngYCSkiNmR/zyBj7QwoRM8cup9Nj9KHdcE7b0TraCzcADnfoEWAmfHcPf/xwP/3gK/At
nEY1EzNuwQwnR2jvTQzh//1XSn9ah3hOGjrRqLhEWVeXsMQGT4peZm2sG+bNw4JCaGbJr7532/ia
ncmma4lMurVfs0L5iiBjjmIpByLKPnFtYbVh3iiettUe57xydZGuzCeqU16mbxyz717mn/ZfSwSg
lSRcNrDY/P1lxqas9Wqhwmd0Lx+Mf/CbdOBWLBHz3XHseXDvoRQ3bn5Ut/VDtNFJTlsUN8nLd+PC
Pz5wPEegCOFZISrXgFkelwIm/3PR/NJgEd3v6sfkoYDpjqHCd6frHz7hv+eyFNAqTh9Xp87ZOg/Z
GOCQhNxjllif1zOdGrDRp+NoGMP/+pj+d6DwH/PI9PuBQvF/Tj+r9i2L3z9bfM3/339GC+Zfc5rv
PCbXVABTCa7A/x0tGPJfkLiZvloGMLv4ywryn9GCRXCxhKe4aLBGNX1eN//MFgwGEuLsrAL9n5PN
+h95fF1zKFRVxvnSgEEtYRVH1u28ij5teYGVCKOYEP1FDgBavanRURXmMuzcQATC6OSmei1FYrvy
lvRHtx6DYW8ZCfRpo4zp8Ikp8+VcyFOvlvRJwJw/njATkovwm7r46gj8daP4nWkcuiJWhteE6Iak
eb0105l7vL0QXxaU701MF1+Yz5Ii72p8KD690D/MQeaV8qlcub7gNTtXMOJIt85cMCO7sfzIB7/D
LsUcN1rzTUF+XZr+fSlNUzTCdnEl+nUAf3oJ5zkEPa64FIYixS/7o/ptnhiiZ0WFIS+/O1b55r7+
NM1k+DH/S7t+6V2IgkA8o8oaGDoX3uy1NPOJv7vM/O18eYKMkmaezEzSv9qLdD2rtC7Des3QaxS+
+clQEl/X5G8G/l9/DZE7WBuxkkRMvsWrGiFVpjLuDfJ5NYm5fU5lQBxqivNDkUzkZsISlzu7TfRv
Dpg/LJ3fr3tVLYyCYghhRSyaFrqKV3mXXXgzJptu8W74gKCYDd+QPvF9hv3Xx6oyVcHfaB4vMrWc
n8enr6XQU/USKwpRtJ2AiM3QpicxberHWlGKn/++Bq7Pb75MFfWTSTtBvPlXW9HzJe5jOYZ7eHFH
qAg9qodFjfwJn+Kl5Cd7MiyO2TJZh4dvT7KrMmW+NO8UBho+lrr01ZRzyOWSF45BjW88zfZKDWP6
ZDk7cn5HaLoquuZLzUnTOB0yxtWwVPz9iZ5Dk2lAzxipFEl1rsjvjeJvXM6/bl+/X+LqYynToIyz
pkMlczYwIEjFR8PCYKGLuociCh6koJq9Iswf37y/ucj5fQkyp8NjEuMvDanMdTkgT2kzoDNo3c6L
jsq2gscDfeJ9lkKSj8lM5buZ6rW/2q9nqSh8nfhTziXm1bO8GIlgZnILMwZPBCZVE/ynGD5Q6eNL
6+mrtoI4NCv3kgUGa+VWTezv2qVfVeXVrzY4JA2G5kSLG/rVPST/yd6ZbEeOXGf4Xbw2dDAPC28y
EzmQTM6sgRscVhULgXkKjE/vD9WWTIJppiVvrY3Ure6KjMCNiBv3/oNixEKZipmUG9y5x8I3LzJo
zmg45hi8HJrvnu88O2uE8W/rdQKHsuYJ2u7z41ma0sflf/dDFl/dNcxCZio/BE3tTdjfuDHvifKc
qvOJA+HdKItMV1RZPunzdKs6vTWHGo5kCX47RS/oTDgtEJfzx2UkcgaSZ5Z1WV8oczaQMPDccagh
+sZGH3fFa7RLDsnjjMLDyrl/SKChnjP9OjmuS0hx3HGTzPnV2yOvHse6GHvZ+qO6myjqSsyjyejP
6PKdWkcLUCPZFamQugQ+1GjKKVXet5Sk7Y3X29u+TSkgS/9fWEUsItmQSLWS+S0OcNcYLOEk1Jw9
9Cyew3vVry6qJxhcrCC4jgsNalRNz3nvPX4+8ukJ/mPgZRlh6lURKOHQ+q2kddpluzraF5Z1zlFw
jurl9iNpJe8FPQz8ZRGPbTAWaTWKju03QG8xfgQHWpRguenFD6tzWcaJw9vB1czBxYAjnJLi+9gI
1TyohyGBm1RO6M/IVQX4/vN1O3HVU354M8ZiH0P/KMvBYox+XXwxeTYbV7MOqQfVY/jiIF0zF1/g
1n4+7Ik7g6IHetQu72f8MRZR31ZNa0qvACDaVDQ2byvXWlV9htKUuR1gXyrqmUxKP7WWFLQsjm3u
+w8q4vowOYUyR2Z8NW291ZFuElI5h3jLgYnfMMy/cYs4C0TrS/Qq9vI6g1kDSCB4+XzmfyJxGUJv
f8i8NG9yHG/k+aFk/BDc6g6Y022jXXaYC9L/9YD9Hwk18/vrQ7A6c9jwkvJUdwmuEokDZgYmMnY4
UL0MII232Khvgtv6EgNcbmg4b+4+wiLnh3Lb7q3N5zM9tSXfDr+IrKLuhsRorBZijb2qtW5TI7cY
T+qZUDrxxDCBdf33NBd7MkwIHi+z5ysR+5NwNaDoiOxMcoCBE61x1Hs9F71LmvKfy+LtkHOwvfmG
oYcmaVwwpLgC2ehrbBmkfzwfWP6F2E94fJ8vlJ4M4DfTXGyZqE4UUQbzco7UP7Bi9ps1WAgBNxo7
jXE1PJ/PHs99wkVjwQy1pCO3hCUbjLuJBroCESsf7j4PlFMzA81sa9g2GOaHvpCH/kTbqE7rW0nv
B+KlMYJzp9y5IRabru3LuK4jtyXZzw+zqoCOPv1OuzfRVm5vvGKLlubZ4tgceMud/nZei8tQV8Tg
KJIomYUquQnvomfPt3ZzQRveEyzf/efreHInvBnQXdApbKNrOunMC0kKo111NOBR6sIP9qA+IoK1
B3j1+YjLsvKfjfB2xMUNZSSdl7YK6xof4l/lL7Qdr+cDzb6qvrk3xnq4voj3UCH3+a75OqOAz63x
qXvk7fiLMyaKLHXE1YYZDxpIKQEW5Di59o1bHp1J26WdeWbGp3bE2wEXh40aNoOQNt9UQ0vV6dZm
+FKZyebzZT03yBzNb46XsY7KKB8ZBIU2lxatBNcR1V8/H2TZ5/nw7RYHimzxNa9s1i54zmu4wtre
8zU0Yq8agqV4OBedJ7cgyEoK1tQGeXW/n1RmplEiTUKltvlMngKJqfxX1u3NEIt1C1rdqEXlkeXa
91VwX0ZHYd2eWbWT3+bNGItVSzutVYwmmJ+dyk8U8urHWTEFPbO1gx6+97vDN+qsxeWpp6cDt+4f
i7c4iN3UipVKYVTslzaio8mI5PMNmsPwBjbRa03FQqEyUz0gU/ervj9ffT+VS7z9AYuCl7CGAi9t
vp4TTL5ZIYjTeUcXLk/ugpVzf3XCQ03LO/NBz8XM4thOXR5H9sSokafi2tUi7Xz4/HueG2FxRqv5
WGWiZWFF/KLifWvq8v82hz+QhTebuUldRzEC5hAAegux9PKUL5/P4WRI8qrz5ko3pbPFIVxgyDoZ
rsKZpCRUBm8S51dpn4n7c2MsDlq1TSs3cRgjUI/dCI4ZInOSfft8IifzKrpq1FUpsfAWXkRZoYeW
Jo2w45ruYezkW7TjHNpp/QaQ1qzdj2LC50POf+KHO/rNiIsIE1ZtlfbAg85FJU10qNTqN0l3yBXw
u/mZWDs31iLWBhcIZBJFnV/qV+14LMzwulCoFUHTxiRl/fnETj7s3qylvUgGgjDOFBCd6GMlF7NM
xPyqc64lrgy0gG/aDRClNS2RCp7ROfrq6WD5x2dcFqnsSBvCwOIzplCr0TdrD4py1l70RHbFG3wm
KhIoM1f1/X2iqE6kOK3V+cEx2PW78MLcoGiLRBL+Khu0J88EyrLVOV+X78Zb7IApagwwUow3XmiU
xDFj2aGCjK3B/6JbP0fCIirfjbW4Kz3RjEYkGQvZ9gQUBrIeaw88xl+WCn+plcQbeGj8jGRt3PHS
8eGsx9eztSkyL9f/SjS9+0XzOfrmFAPeok2Oxi/Cvsa806F5+Pl86/kAm41jDb+ElW8elFvx9Hkc
n6iP8XbVdQsrIQOn08VSNJkp7LCOpB83SOx07jYzIbW0wUvp5ee2zImQejfWYpIFS56VrZAsu4t7
pgcDnIek4+sPoImib6D/EvWfzyffDTlvpTfrahUwjsOeIYMqWWnenWPNoMTuzCinXgbvhlnkDyAV
kkqXDNNt80N5ixsOQi/6gTfyYXo6r6l14vCxTI2KA/+h0aGri83SKmM6hWE/zCt5F+xACkP9XHfo
KCF4DyZh3qVorjTnvuD8577bOAA/IG7TPDFodlDJfb+cjqwqPUvrnh5VhzyL2eflj2aK+ktIApBH
MWy8Hsa4zxEzj8VNaQIVCawIgLPeiGGreajz/ZPhyw+iAU5N1J5fuMujcOwHd9TTHlkchD8DgakR
ZbxBbu2zhsAfgncx0mLJB3dqdSVrez9tVJTyDRyBhq0ip1XXDPx1+b2Ba1IZ9Wsku3u76F/6wd6o
ar79fMIfLjk2qe2aZPgelxbdkvdfoJOuLYyio4Q+jXhbCXtHVnIMzenSbqtjAYL78/E+5gwUY1ld
DcCPh6rDn47Jmx2UZeaojIOYQ22GqyV+c+y+EmvQa4ttfYxuqjOlxCX8kd7d+xEXm4nDRxX69GfE
mQHdrKqnJlnNlOKBQ3B8qHc8RM+9dO0lNf/PsNRMTV03NHxglhNtjTrXRpnCm/YMFwqV16oME9Tq
j7FVpmybOPRk09JFB9to9QB5J915zovQfFCMfrhx06bYTjm9OZzqB1fixmCV8q5URXJsmyq9xA1N
0XlcDA2EflvBGNx1IgQNYgs9TDAD7Xe9qTEVwHkvaqFROM53keUZqi2K8w2T3PEpFz3Q/r6OifUo
RY28CBTkAQyvvPASrfPjQPQ3TRXh6WFa3oEuId4GXjIkWG6Uhr6vGoHEsKZZa7A+1WOQIflXB4Z7
j52urWKE0CKQq8Y9SMB4jPqV0OoWlZAxdX/l41jtgiSeBj9PswbalBehUE2JWayMII2ACeXZiM7r
2F95jujMi87qPbHts1SFVtMI9OaSRAN+iFazewQFbV+nedBeWK4aIXGqhtGLWWT6xWAnrn4cArf+
DcFU93EZLi96o4q2me1o6XpUMIzdJqaJQHvk1fCntSZUjkqta9eiLw1U2zJHZiishi00w8l7USRM
giLMB9y6hgQSU9+02g8q5ILWsGlOCQT5oj1mwkMbg9//kARd5uxiY8AmptPjbc7ULllEB5XEoYN9
jwF2lq9cs0cfdfbXQaPYk0p+P/Sj/lOJc9RYWpia1BggInml+cOWXoe9jolxlnyUtuJHeXkbK9aQ
+gBy+6vRaMsfiZNJFQ8H9IRxLgj1+9zLBXZEsGVsZ56MXjd7nPYwSwHjc+no0rircuxr8Mmb7Gs1
LErsiyet+zIW4yypn2ODwdkoj05ei6fYS+y1mEYo9pMVqbbfJ7GJ4Rg/AJG9xA6sTT9osHQSK2j2
VpzF2V70zgjFoYkx60uA8yez5hsCtyHPc5ma7TGqxQSbKXEFks5qr2+qfnSPyqSOT0ogk2w7l0DC
+yFOA1wTtNHILpQ4se/7MLEum1opUVYzjf5KSXKIfIWD3Flnw4LP+ugpbqbkIdXM6TpyM/rAQaai
RKsX2AVHOVdt5RbtVnh9L1eixO0hNSPFD7oOVlVjB9/toB3WqocWdaBJusnJoKDfHnU4nSPVnIsS
0X5Zv4gqgbGhyHC67+oegs4UGEO1sSZNTSCeBc5lrrvuTiKreJkGNdxQd9L2RaORraS9ihhcVISv
tRhmE2arVJ/FWDq7obWKvdJV2QHo0ZhuHEFRps5t1S/zOj5CUoZgG4fKc+U0NcJmI8ps9tSnzWa0
rfwwyqjaq8U47Jq8zGCejFgLOD20o3EsSVa73n7Wm2g27si9YwhTaFzpsWFuoHQZh6LQnFc1UyLU
sycXQkSthTWeRBov2CJwvnTco1eN4hWXkviJV3mTR9NObw1aMlZZ7EsrHnEYCGCLqVazLcdcHCvb
Sh8wBs6eJaiOq0Ct2WN1Fin7dIxgeMc1LV1Q5d+iwLUvUq2IbocCXepGhOkBfFKG8mBpIbecpO6j
yFHJt1sNg4hsgIWpqAU0nbhs71gMxPZbRSLK31ljqPlGp3QRsul29zPk+sX7uarwSzLJIx9lJmbV
KZlEt+UQt/uycMMVB7J4UrI63DW1SLg3pAI9YcA0Y/A6ujLDgPD9KJoSeYYwV77pfY8Ajcu+QxIt
EXW1Cycze+pyy4HtpdYtAopVVF91IWSsrWhtC2dEDew75tVoLClm8GK5eXw/adNPaWJRETjeg4jp
yBruCImu7F8DLp0VaJx7+rfQ1XCSOZRmh8yZ4hZ3upKIy3pEWdvQEmSfOWHWBdS5uu++ph1yaXYW
F9eehmTRypGkeHido+FT/tQK9bGyu2+mO5TPHHSP8/qsKt37gg7j0e2aZicqC5JKBWdXI4dCHroo
100N/nrUIBDZeekLUcibsXBx9dKlhbtI9irK6k4xkVK2c8hxSREml7WWVX6fBfnOgB2zsmyyaPjq
iPIXsBCDSeLPo3CQFm4MfMlV5IZuADDSwmkv004eGzVCMk51xYGktdz1XhCvU0Tcag/RxmBq1J1S
jWxrMIQIn6fwSpPa3gxT9IV+N97koZwcLhRPu+kmGM5KZaFcVs4ZqCba5tYLbMw3hJxuRdfXz2as
pVuvk/bvpkKpHUIpPdCeE5sv9uoYWvjVtRTrGLr96xg3nGo9eiONSfcssA0FrfC+3BQMDlU1KFaF
U1obGcUIgufDeKUpsGINEX1PMy3YaEGUrDuzSvAh8yCMl7q4wMAeYrTonjM7JYHwZl+buZLdaLdg
OdBkd73qpVbUAYXECWZv2+YKHk/RQ2p5JdzK3L1u1MK7UExxEY2TKjk4JnWXVQ6yk6mimjjBKe4h
7rLuVi15lrZNhwGPlf50Qldf9bUu93AYNHTAc0BWnc5KVsOt02FPUzrujRuq6Z54se/CvtX2TYqJ
TqI2JK6x2d+Re6VrtcJScZX3mjhoUs9xRYP1aNZKsOEKjtfqSEnFc3N5l1ZecGWXCUTXMClu41DH
ejPLK5T5O+dC45o8yHQo93bXvjZZm9wXqpTrxkV5RXytWmVreb5XPxim+JZZhnixWlW9TKy22qoo
5I+oFcPUrJXvSi6SnRKX01EGfbVv2kZ71MeMqqXWFuYdvDVllbWNcxUYQQaCzw5+l/GIHkBU6HGF
lSacT2z94pF1ikjd2wjpOK2F0WpMQ7q1OYBpkJd2v/HUEgXorCWhgSLm54mOhqfteBet7IODpUzT
rhnRCcAJBZjZOhzt4EFCI14bZJSHxp7y9aSM2M+VkmNnDJxDOclyY3lmtcVaGc34xC0ghHb2zphC
ue8C+KG9akeXXhuUW8MoioPacnRn0zgiPSyqSzXR7a02OJlPSYZW7ySf7Lw9BvPvGYvrSUzTc+NI
VOCcRrvIHZTTnMgyNoqSlFeGI0ncB70hssCIajr/r+2MclPJEaHeFjysa9btdRjh8QFuLlhVLcRx
PaPuPTUbIB+AFUr8hTrFtKhEVyYlylzu61QgMVDKiDeOVx9cYTkIBnW6j1En4ezpykxDczcmEEp8
w4AJQ19HqXYQ8VY3SrlqGtdej2FtQTBNIsjjhgcVuqkcgrxQoZFHEfYWrWeXm94NY3R8NJmQ/XJt
btvB9a4Gwy3Rk8xGjB701DaeIt0JL3Qnw5ci6FCFlzImLa/CAOaHM9r3/LwEd5tkUP1QG8u9Qgnt
ySH1/d1qOVdVWyqY9XUR29qKqh8tX+CFq0Dwj1MNg+Bbg78fG4wamhGR5ynvIRhnvf1Qh91MKI1m
YQRVNPZaNQYYLkU77CIzHi+LIml/RilT1SXOhJOryR8NedemSl3MIiqVZTJ7DT+ZOHssRTBBrHD0
7Ln2quDBSYr2G0z3xNnE/IIR+xpLeXImXdvXeYBGRmOHfM7E6dRbL8ugEcU9ypjQjx6sOqke3ULT
7mIubeR4zVTcDHXVIuiu9PkDLtF4H2QzjnL/770WMwOpGFC7+jtX5HvV7f2scmn3D0p25ln5oS8A
qnBGhGGmCnj5A5BpEIlncGdjlI7XWqij1NCdgWR9hGdQuZyJbKSkpKVwIt+/lFVZlZUIxt5HCyu5
QOW7h+v7OFGaEVtnbXovxh2eNZyufnPQLznHz6k0n5jjux+wKHeVYN/zcJgQWlceEv0hhbv++dv8
RC3g3QCL4taQZEaQQ3X3G8RGtpWqz87XLzLC7bIwENdQ7eoMFvVjU3OxqIu3eRn3bDCXRW36DcZb
s3n0/DBPyQyod59HSHysrC0GXFSciooTXSoMOMCFzLl2fogbD8l4AFsD1gTnpfjPTnHRsnBroxGF
w4hy4/zUfRSSIY5heEXZm02++ec/oU25AbwrpQf++32QlulQWFGuoW1I6rRWItRzrRStWPJ+X9PL
bcl1dCZqTm6Mt2MuJihIs8aoZMyJBBzFOMQOdjYaqMijcSyTdq0Rfh6gdqKyejC+i93nU9ZPhe3b
8RclLKsoUUCc56xibTdXePQn3VwZP9JkjQYiSrUYgdE7ORbbl786DggHb+KdeFYewxwR/c9/zqld
Cktmxm1CNbOWJc2ks6opCfk1uRP+gr2+6+W5xtSHfs3cQ3kzxGLBHXNQDeGpvR/iSJUbt4qDr8r4
+Pk8PiLw/ozi4gxtqHTc/iz7m0Jd6eHrUDXzRK4kOPvsQttjE4mN7q36HWN0dP/RnbN2s5mHuDNu
x6/WgRejOLZnFvTElkX51aKM5LgWmNs/8ffmh6RVmIXCc1Q6OfXBnr3I1tEhv54dZxDyBdJxJqD1
ef3eV6XfDbhsAQPZDgplYEBxiB//KDdioxo/zOS12fgOXOd6fJ7lCX9WrMJ3HPL8bKtQLzsa6Ey7
5y6euRL84efwAWzYgybV2kV8T25lDfqI8PIME5rvm+zIfYOiYe6H2+JctfTUaMDzEav8wwFagljj
sNby1OixfvKRSEiozM2NyHXwEPy0cCk4t11OHI90j6FV0ESGkU2kvT+x0tRKRNJ4mu/cpI8G/iGo
ZFyqeAvmfv4szvCbPu4cDkYV3TMA45Qsl613a4oNTxqpgWZSuLbMq2ZChh79r8+3zomKs2PTQ5hF
lW3K6ku4bFSoo0mmhzvGFYIxB+dH9opIj34w2C2aX9zk5ip+1e/PjDp3UBdx4mrGnJ2gDeh8ZJpb
IeCLgIR6jpNZf5OMbm/t7C0P5v3nY51YRxdg7qzFbLIrl+h7IQYzKgKcz7xEPDSWvo1E/2VMszOh
//Fkp0UAltrWOEsdaxn5KLSIKigjZtSg3VY/Rv2RUtxqEHd2fmZGH49thoLtzAFjaFQvFu1pM41j
8tTM9E2ZXU3J9BRY+Tk0+tzCf/+BcG8yCUAX/rgLh+l9qAv0nBQvlqafyHsEWproORqatal9DXAs
noxNr93DdPwX1hCRjbkggzjkh757Gnq8S0OcSpP2pUT03uw9PylclNoQ5nG/fx4Xp1bRdR2av4hq
kIsvNrOX6CAaczzESvDDTohUq60cPh/iY+hBOMMRhK8F6/QDNaJtxdDRzMB5rRxRzMfVByOvqX7+
fJQTE3HwM5rFET0+2vIUVGJVd5ucUTyt2BQg32bI/edDzKntIhocSLfwVNy5P7XkJAZJ17iB6pl+
5/1Mezr1qNRg6XSl2tqZkU5NhgafY0GydLhH5iV9c4HSl2nS3AlMXwuRr9TDFwcltDOX5onPArtS
czlcNY6E5f5pZZZpE/hOv0YHvK1eUm1AnWn862T9f5L3v3mEx/9M8t61L79e06ItX9+Su+d/5+/k
bu1vIOpBkyGVSmXIna/Z/rWR//Fviq39jfcwN8LMEYWYOjf//07utv9m/cGgwYqFxK3a/Ft/J3db
f3PRs0aTwSRgNHRC/ynh2MXdxE6aE0kQkfxGDYr3vBnehGCVan2oGSGIYiroOwMoCm418iK6zf34
Ofv6Zm1u/9pDb3Vj/yRob7bWPBrBCKfNQK3WgjDzfrQoVqMUvZ9mo+NkPl7YFy5Y5nDf8iKJQH1O
fn2ZXM32TlhzYg/z+ehLxshfo8NlNuaEhhkvDsEuUSurlUGDdgePvlsN68vkAEh3dxbc6s43xoeJ
zluafANwlbfY2Yr06j6wvWaTm8k6pzvohMUse/k1qtF9N6NdgTm60uq7NAooeENdseQOIbN9iQqp
gY0KoNS+Ogi6mE45vApRPigx8IpS0fFI99C4tjHCUPvHNNUPTYAlZ11gNKZ1D1FnXGVW5KfGq9n1
a2lgR1xcphka3eZVaOBUP/42AqyY8fSsaL3ejHG9clXHnx3PBUYeWAgPKGENxX3TfBFFtW6nx7j7
Ij2dNtlVSpU+6qBKgBqyccPOSABoSZhYnYQ48NbYFgvtRm/3IBboPl8aGfYpnYElI139isZq91oF
N8BHXJ4HsY0JrfI7pigclpsQ+YkmeYHZv3GaYs1duFdpG4h+WmXVldc/t7QjJY2gQq0wa3msQVE2
+msaowpFZc2OnkIX7bLgCSU0vwI0kYTqjRn+9FDZltPjVO1UbViVWNTqwc5E6yzQ7XWNn5N5UdZf
ywDzWym2ioNIavHcxRC1nxQNN2gspL3xkpqxH9FWmsJqNQ7gthLcY829roR7L3zoQfDKFgOjaqbo
mBstlN91Qzl0xRFbhlUb3LXDt7C7brPvKbq0YWrxMDzYkbujpIhiOAKHLR7HtPCy35H5y5LXRfpM
BrtWUCcp231YU6LVfiVTcWNWFw3KdVo/rCXGvwqe81LFxQ17Mi94DQpzG0MuKfAgdnDITsIe49Vf
Q4F5Wfdd0XZedmVlF1Z0JptZptb/tbn+O+IXW9scgjipejZXt50dgzCZRgcIc5uK2oLF3zSvwUGc
2dHLp/Bfg6LizxsUWCE33OI8EanuDRanlzMbDTX32mX5td0l2B9vcN2ZTS1j0K7Ftly3q3ZlrdR1
gm2f9evzg+Xkz9BRy2HDq7pBQrf4GVOUQM7mZ4Qv8qBh80ABHX5Mc/0XA7DfjrcIRq/ty+Qwm6qi
6jJ71/qf/4qTXwBCvMWL3AQz6i4WA+2D0clalcM1xheICMvCgfovrFv0mKYGll6bIIQabUWCnhdg
VdXQNqN0Nnn0y4ud7Ezi8efNtjwD3/4e7rC3V0vqNLQyPH5PjDpnHDe+pDvaON5L4l3ms0wzTduq
fhJVvW5H8wKRQISCV9mY30cNpf4+D3b50B3Mybj83hjpk4Wq77kAWtYw5ghCcQcBIiBPtDOXd0Ix
l/HVHCFeaZZwXQ30B0mQg99x+iSD3EdbCax8vWnKcGtFP1UKOvC191lgXkTySst+VKJflzQaaD6v
AI/7Zot+ICcqGpcbK6+/aPbvSfycxuoQi6dapJtp6A/alNy4evnVGPJ7DaFSuiAtB2jcxpy0xkU9
YVFn4CaIcYDT22s7aTm9rIPmoDow0NQEHDSqzWU7Uvmp2FyJvoNVsJeYjic8mitjwg4CD/Yg/RJP
9q8o0r+jtW0F+mXXIdeOG4c5FfdBY97YqYM2JZLHBYYdk7at0o4LwrlAh9ZEbzTGNtNKkdaCa+zm
2LB5s28TRncamIm8udBtkBpAr9FBXEmAAgLDy0ytbvREu+ySlyCyOSexoq1Tv0IZLHTEpjCmjVY5
20K/tAy8TKZvWeD6NKdt+zqK4hvPSjdad81hetkmX8LqF3oZVfkrNvawC3bzSdmnX7IOU+kMx0jg
FCI2twrmPmTodv2ajN0spRuiuVmKa135laU/KuOXg8Ku0rz06U4FhJUNj0I9tCjYDQAmEJxjuW4L
Ooc2ZsemwL4SMdMwd9dNhhKgh96ttC7D1txyDmFs7W2coeGq48hX5SoxX+ngcYWaHqLYzRbs4zEY
wpXaZnvFCTdZouztCYNk63cti+tm8LaaWq6E/FkY9X3Y4oJZNdIXw3jTBdwDWbzLQlfbGIpB/Hs3
qXABl8ZKfSkRDiaYa99u27s07B+cIt9HMnoWJaaQiDUkeIMU4eOg9+iXsga3JTXBQnvpw0vEwdfR
EPihQfGV9lqVld/VVl6bovvZ5MGebumu44/Iq/QgOxZk+uKwuCbuXtqI2cbYHKZOuyhSbfP5sTWf
je9PifmxqKNhpPK4x632/Skh1RbYYZ/hfVGEqOVikqO5cNyn+8+H+YPq+2ycuaTxJtEtZN+EI61p
FC3DfbPm5uyP1b2GnheOL7O82Uio7yo8VdbW75kpAUpk02hrhGazH/qZ2/L0pEntqa7xhlUXk04K
rfYgzLSbHHdr74twL+PuTEXtRLbLwpJl81DWLRuq9vsJR8NAN9NmjMK95j27ttLvME/WErs9wWk2
pOA73CfFOZPjL960HKg4UICxdJH0MXnZLoYNK8rFSurITVHyPaOrafj++ZdcEgiWI/yZ+JsvqZaJ
GlIMlX/0y2b7h+iOHib2D/nxXAvj5GQsXJQNvD94MCwudhlYMVyaEnuW2WOwvBPyTOowr8YyKjWL
VyGFXfrnSx0ES6/r0tQiuaFVAJz5ISIuSxvf8IKgMMgR7U2mP51ZwDm6loNSrffQ9OJjUZZ8Hxmp
3oD3mtOVmXoHc2UXPTVbYBcY4vzxJ6MTNJ5/Ey1qhn8+Gy8vKhEImqEstVjLThujECwa+EbcvcDc
9a+zZsBwMbPnY5xFC/w/nU1xViXo1BLP3WFqOXxB/tf72Zp6byqWHuB0GBVbUxTXozXtWlu/qhz8
0XV7J8sAv2dx5sueCh1EEmwTDTY4Zeb8QnwTpfXE9sZ+QG54cKxjybkS/x9HmH/BmxGkUxWJKIwW
IDHeCJdp/uPzOHHMU4Hydg6LT1arsTcpJTutcw7C8ja4rmwVJd/mowkgs5rdJxVU4ayDgolEV2A0
IPKNFSLc6Jq/gja7koG4qNPhqU9+56asEYKO91rPFT5WexM6vBbV27rAJqR5yrPf8XBn1/WDLsyr
dhoPcfuokQk5Arhj/svAOLKueUwP9rpMRp/baYVe2ro0pm3IWebZ1pVjvtYRZr45UgyBt8nbaBcU
wZWn3ds1rpHobY1D9ypM47JKf+ONKL9VVeJrmr4TQIh692s4Ouu84rFCY1QR4THrp7Vb/u6xLCcT
iYL+brRUjDVxDdH4Jz18bHs6B9a91SB4oYdkd+BHtMy3eeqGBljQNOxuZYUhY64d095YaxZYKLBF
XovvV1NYfqLW3wy09kUMOnByj6Pr3jaG3I0qLrHpuBZGdM3L31cMc1dMJfSgOPgh+maFBc+mN+pD
Adowq9Z9Ru6aeRdplT9Ffbopa3stJ93PQCOkZfrF6J2jFw67HL/N1sp808pZoAoTlXoPp/+i8DTG
T5Htsf2atVZ13r6ZO4BuTMkwMZPsrofZJZt8zs1vUu9OtYa1iPGaCPC2050V0JbV7MoQ1gk2rem6
si8FXuIFqhVeiK6wvA4tdadG3yw5bqsk3FjAMmzhfh1K5cprk4cpUPjr8Sb/iSeH8W2oOpB55cqb
dIzUvXU1IsTsKRsMsZkJj4McKO8ArgYrnsFeqSOtquhRL7rXPG2PdST2fardRjK5BSK4Jbk5aIih
mU6zaQt7P/VyPYwqa9ipV05h7QxNPrTVD9PF6Su29yiB3KaiXbtuunNIqMKUWEt/lACnFfshQ+2j
4cmUB09draFsTiGjcze4M61lBUS5rS/r+iUEdz/aX3ovu29luk2m+KbJsHnuqnURY4XcPQiU3lsV
VGGo4Lou3Ium8bbdSEyp5lWUjIcBRBbGIK2qXBCQzlpVuMlBqU3Ys/WPU+hspWOvLAPz+ZgSWuCS
LBNUFCmymNAO5XYAd8y5eI9+GJu2uYsxmUvJ9IasO7R9g0NDB3ZPW1XNtzx+RYxqLdIbaD7bHIvI
eHzIldS3OhLWAph1AagMvbVaVTaa/tTG9311b+v6piOrgJNysNrmITOS3VBR9LDqVYXpbAkQmxrZ
kQwX8RTEfhy5bVB3V/RyNVY82/FSEePPcsJLYXrS0xdhk6PagEOBWWWWL2PqMyAkaHJLhvLMr139
rVfvhen5wahqK9B2tyIpvusaNSmYZb2i/DDka8UuMKLquh9fgNddd0YOFN685SA6yCpcV+VzYYp1
qCkbMM7P5mSvAFnu8zY7eC3gqPi5c7HFq1Egz0NObx4L482InQsKmL9L7zkgdoC17sDP4x+U46ox
bYf2NnesNcja3+WEKWP922mmjaoBWgSsZhS8SrLIuZIRbhBddGX397l2VXDAugGt6kr6RqndVYl7
ULV7BwRZb2J7p3iQAyF1qBk09fgoDeUmz5qbLASIPv4oC/U+G6KNm5UrDRSsUzbb3BOPgxrdZAby
hoMLdQiQrmfxvBu072pJE3fMqDhik2JDQfS27aRv21QcVe9bIbxdZNsHlReZl+KCLPOLqfgZgrbv
sdGo0ulQdLHPK24vKSRi05SVV5N8cdRDUX6Vtbjty/8k7cx648bXM/9VBrlnwH0BkrkokrWqtFqy
rRvClmXu+85PPz+qz+RIdEHsngGSHPRJ22+R/K/P+yztRqzvM65AqGYdod9asbfJ5J9iPWx165ss
9VAPWbDH+x7WcoAvgyKe30Jm6uuaaZE0t4EvbBTlsSu1hzj/OVr3avNEF5VQw58wIRktsGkFzREI
Ac2UG8kI7UiE7GVVThXkTtcNzgQslk3ZNytPHW6rW8lsN2F4npLzFPPLm11fQaG09F1ElHCUkxdk
wnD2ZYSKGbvCL10neiSZjlXH/PO921blHqDfTumXsjePAXxCgQt4+rPFRUawfNvCwDiIIzdpb+Oa
MVYcO/kmKdvvtZ+fs+LFD2WaYaz7A7oUPd4MYuuK7XBM87tyKiEEJddG1Ry7IruC7miLNeLMTLCr
1rDlOofVZpJ5dBvWZFEK5U09yETLDGgq6Fa2gOV4MPk9EH4FfVkr6xNqpHulzTaCHx2bMnXt0Mtt
aSr3Uhi9yKnY21o/PtXaQW1/DSQvCeXMLzaT+VUAFAD/wlquPH+XCtI1EsQvtUroo6zaftU9FYXA
VR5Mu/XdkhBEhdynlNVF7Gsnhn8vWr9VYugjOKZ4DbwKiXIo9ZcU1qwqH4vobLWPqvY7rboboeZY
5j3JuMmPV0n9Iyf6IxQHNyXjUfACV9V9xoGG2kXfwLzZyD7sAE//MvjWPgkru5PQJg6BbYYs7q18
5QfPfZi4vvhgNqibOm6shSfukzo4y9CbPYnGZzzuxU5gLzCOqYG5i6SRBaPZegL3qKg3OHwDbrcb
qJ/ftfbF9xDNmMYmBRpWI/Ixuv6+NatdMmCOnwCkFsFVXOcPGnZpFac9M4yAOobjOBLv/Sbz9zbE
cTz1Wr9XY/TFMUkSYuT25l2qxjuLiGQj6neTF3G6yTlsHGRkW8mYXFUw0yYJUwiWBkXqYITvrPy2
ZT0pLai1IQE40U2VftVbFP3hL0GHuxC8pmDaIXzrKtBv9Cq86/XKjYLQHWX1asAJpSbW1CdUqhrB
BpFRejq7c/iogo/oQ7uPiXEPeAsZn1svp61Bynfm14cAnEgtcv6dey/RNk3BDVkcd37zuxGeZMjg
eMNfWwQsATpo0S+RX5hk6l7KOFoXyMVa4RqZkF2y4DZS8MUiCUZthJ/c9++lQibko4VWm5xCfNkE
a9jXmfAzrV7aVoA53B8iVm1dvpaRKejZ0bT8bRSQh2nViMy8m8xoIUSi/uUVWa9TPxo81VkD/cCC
UDaLbVXU3wU/JqW2aq6zLL/V/GuZdolVf9ONftcLkJ6Z5rJSQ5TyMJ3yS8NG63TyxWFbFK1d5LwB
qPhZ3W4aJDRT+aw2ijv6V3HHSBGbYynlK9DkBWQSd0ywARE2jK6Q+f3xeK8iPqSLNpFYCsBPvk5q
z1bs6aN0rWkn5bfiint9BZa4dGd5V3J5G81SNYyLVm6dOP6leV97ac3naO2h5r7m+ztLryht0/kW
N4pv+rHdhXcCxFzzRt6mTnVeN/tSL13+MHxBs41DNgrixS1M98DNIjlpHG8It/O5PdWeO2nmo8s3
HdyLJMmu+a85GE1uEeNwzHHeaxFxlPW2VYVdIBGFN1wnVg7+Odm13LIj6ndhYblyMTpj3B9yneOL
NNpKO7ISpAT2ceatk5tWCg/pyHUgEBA/RrYJsLih9Xfqkua7KqT7wlLs0KiehgLTmQwdn0GoVojr
agItXyoOmkEKWDwHoQ3q7vOr3dx1XkAAJpQFkqlVTdFRli8uxckQiElv1MDeTudIDoHHX5mdziz1
DY5rw+rCV/9QbemnxWzOpVClGgZeeyDwr8q90G5De86+Ffepdl5rDP352SkI54rBDL1CWfaFBlSs
MAmRNcxg35xUrOyIcNmtWTFdanFgXiljXT0zX/7wzk1JljfLTK4JEOhdY1sdCEJtbtsnyQld/3E4
dQSFBvQ0DsV9R7TRfeD+Q17xG6oC8QSXF7A+XV+uEpFEipSqoRoFzzl10y8lPdSILaVg3DXm6+ej
5tLy8L7Wgt6qtZHih3MtLantimA3/5+Z4/zrYQClRFHBeWAJEYWp5ed1QEhzJgW2hPqva0NXJU7z
8+e4iCC+XxUWyAnnxD7tNJCTtuGazmVP725i8VTJNxoSzYeiJ3+xmmVJivN55T/HJWv6u+VoAahI
7ZiZeV23Tn80jxhkn9qtdZT3q8bYl76USbrwzLOQLFIePi6zkVnpCvGC1CEMBt5PYMfHdEfaOkI6
O9in2+y8JoK4hBW9K6ktbHKySrH6IadkwemWbl1KsGAoXgvKyh51oc3JYP/3s73J+9/BXuo0xHrW
sUmFT80VVODZ3YjMl/FGwhVXceec7LXW6srr1Ba7VkBqoC8NlJRLIjkL0/WHNZPRtRKLjSrru1Ql
nhMOTGOiF00e8rR8/HzwzYNrCfu+e3FLIyNIiHjA5APpUt61Ij/OpmNycPN5jYtT632RRRO6wQtB
z3qKWHJjZ/Wzaj7MaYnYXNmj9BTI39IY50tQ7uAf2868LR9kYgBtw+VUDGUxu6Ihz1s0qigbXqZt
c1vuTKd2vBvtODfcOf2vndAWtNE/6i26OF6ZyHpUc7jwr2fKQ4d5nLXLjuvHmAvbNVb+755scRZE
UyKLCWCOk1xxLth3+4ZQMms3Zxyt5wtdWqSgpUEXJSCM5OvFUPTGNAbD4jV2bGgKJKl+K+zWg38u
DEcZRJ4zrg5xQ3sDn9/NY0Txej3hnOFMUBSq/HVssbdM10z1L5w9QP4NaLazRAx92OLVVZFhdMI8
6ulih5t4D/Rmt+gk5rVCPmWrLDNTvTAsiCKApsRaz5MtT9FIqke5FqG/wFy4rqs5BDZx4hIcCQGu
oL8qIVfkPt/rYn2szbtB+4mq4bXDI7rmAhkKEbDPQLdJfWhaTClQ5G8aCC2Z2m7Q/m3UEcHyBPZj
Piv5Y15ci+2zaD6Y3Nzk5FCGxakyLKcTpvsKwEbK0cOFD/GY26RkYXpwU9L0Ve8a+E9inLpeckxq
xJJg422pO5PHPSj4Eidf9RBh8JAAb2GR20t3ySA+NfF49uP0VvQl+BLEU8ravm44boDPbYQo3RpT
tIWxgL48NX6kmI7Bg/DuLTR5OiheUN1VI1AaVxnCFG8TBXq6Nh4Nvd558nPdaSAUtKPG4Tn1raNS
+XavPQ8EJ5eBdqowzApMmmReAj+NkIlSIH6Re3wSXTcpfnpt6BDntikzsriViRupiup91G2EwDc6
f4FQqCdTRZAj/PaMb4EgHXQ6zoP1xQuUnWnyDqpkN4AZAgbWSXJbR+CqMtHNotD+MhQAIk9BR2zI
h7abjskcYSmDTgjkd2Sv9fiS84VHrf4+6fHJD4xXIxl2U01OdQv+kgu+TeDNXhDjXaG/qBMBrLmq
2gEYqKHGp0FDQF+cUuMLTy6PM4LLm9DgMpjPZoX7SPgrQdScZSb2NLHtI4uvFJ0bLc4qzdRf9Yb3
xVQFN62upvZ3Ot2qcuxEgPEhN24PMXqnKk96IJy84Tusk42RGufIN4DG0lMlvvqatsNsBnVYi9dM
1m1GTwDHNcmDqryDFGJE0A1XSHqdvPk2cifKickCfMvlg19DWS7j8puWCy/GUJK2+zxKqJHEdDuI
0qERjmahbc1RBfvGhrXUtjoAV68PNGNOY53sNC/bMMgPUkaWNbmpOI6KkwaXYp+C/nb1fdWCUURf
TY5lXlE7gnIO8sRF4OE0TXXTKjqj7EGxvrfK24OUHiPFk1GlAxfojzPxJMyrXdlitKYbDFzlWihN
R6j0TRBIV1jfHM0AlmSXHMRm2PW1AStKvhat6bZspSele5QM6S4N01cvxlJESZxEGrc9uaa+/7ui
OaHkuAJq0mEoBidNO5Q5pvq1Le/z/EYKqpuoZg/CF8YYVMLoUdADr1U9ufbDpom6nYgkeWigDA7t
NpluPCtwxfG6jaeHKkEp2KlfBu0xBDSdaKCFZAa3Or6larALKwOAb5xc4iNOvvo1MG7iYIQL42+C
FDJTLDjCUOGG4Cm2F952Qsh5F/+HsHKAmr/UivJlHBRXIsEgohkiYsrTY7lTmXehwWwYXovqmyY+
iGV+KrA50hnCelxsVWxUBqM8Bdj1ptL3shbtJILC3kXbyGgYEqlt6PeC3m5p0++97MqH0SKP9IRS
KGcZTMruhXzpONbBq56bgnjd+7EqroiitfPBhCmLoYSOYDjLHTgzCiC0pFZA2O2pCJ4n806Vfg36
TcrXzUHNkh61EO2OxP+hYNvJqkHaLUspEbSRUble9rMep00Wl1tJqWjEHsucpNhcdFqF16n97CT1
0HiEv3UDKOXPgkWy9b9U0V2RfVVIvddrzGKl353aHZTiYYQrlWggbXCoLLG0MSXdR9HXPr+nzbJJ
45Z+3bMy/uo6HsL6GtbPWFqQM/07hIpFP3EasRW7n4rSNvxby8CTQjlNWIjEo3mwRGD1whnQRiq9
TsMpsDt+jedLtiDB0BG1Q9mWThOo2wIGWJQZ1zprZIbBVFHiApBrxypkVWfBLKRoo/kjMUc0rkoL
WN2/s1SJYfMyVr+xemD+BftcZtwqj16X3I4jNj3q/JfFj7IWOBFxunFebUWeY2bVKumvaeJBwMnV
5itrsGOU2dYbM9vKK5sImWOVWjsBpXBcsHr4kMnp9JfkBGcApcNw1afCrTwqx6h66DrlGjLejV8F
W1F5sHw6fYktWd8Dg5DBvtr3WvWzD0dw0q+ht5/4C/vwpe4qjFN8FzHTxhthM2uQng36lRYxtFnf
kAyugvz/aJsS0vMjCfFDJxwLI94X0GB1lWy/kpNa0J5Zzo7kP/1Ce4M/EYobuR42+STAoQOjzZKb
WDYDm632QY7knaKVO+wxMVZRXF+t3Vb9YZqPkXFowmATQ5dDpYlv03NUtrZfxldWMx3HUN3WDVY8
Y4+R/nehqF0UF5OKlwNyWJhhdDd6IGfV/KIUd0J61jvcH3V5F+vVbt7EZPKchRmVvYrMJzU/9V67
iax72dxndFfiqnuJDQzqSmUbdV84927YMF0/6DYEPfm94RgMRI01LWRbNyKWwxzZYHDi8zlmceN3
xjmBjiynO9GI8Lz/KUM58TPYqooGtFpvPJEl30xYSIZzbJh7n1as336PcmUb4B7sWzl6AbIu445r
+klp6UlaNa/syfIh2nYna/ilTua+z+Pd/HpUtP9RCjmySBzVS7apF5+metyzmeIiIrs+4HnrbTEt
U7PwuxAe2/JrTkd+UE9GeltWx6FNNmKOhUm3BdE7BLgj5H7gDup9oBFR/6UVsS2Rxo0RkJlU21bi
O01RbQzCvkXscLy7afrZYzQipS8VKeD69JS/QfxfPZh7mCxiqhSwOEIAzHDX+Z5Lr/X0ULDJ8vI2
Ld2jgg4WUH1rwWAvA4iiv7ua1TzfGdb9aNbbLn4VaThMCjt2esuBZ+PTj7MUcoVo1Uwkomu5/2gC
E04TGewpEXoYpXE59qfnuc+KzYMzqk/mdF8OR1O5ymOS5KURFxQau0XlhJZ6nTXWzk+8Gbp3Ygn/
R8yuRsu0RbPexZ63McsrnBaYtvDniNxp+4Np3M2tzRoDEczdNlGiH4riN/DHhrQrloDKluPEqcPa
qfNiV9CvqS2AlwbKuLWXhuc8eTRU0ODU38Gdo0NcfVV8luIUww6T1njyIIVPQm9gl4aYXElpwxUe
5I9wL1fYbsTW3hs5hhjZwVC+qhr9KgECgffcANjLfnWFUNEuTWXT9XfsJGF3rRbfPX4NAIw9kSsv
eNHd7Ig2VKrdVqgNh3ORcQoSnzv5IfS/aWGHsCB1UwxeQrFzm5CfwlgaI5mj2Euc4zpmnWW/dHP8
HBWDq28f76dRxWMLFn97FkSBk0XNabg6eFq8nd7mdL3NsYzTjZM/3jN2VJqnDYyXKv5Rs2JbfNgA
XUIxfrVYKUMpPNU5dFGlODdR6Nb4vzQMV7l7jWCPhjGs8853kpGoAjMieQZiV7abrJjuY3VbxfJW
wR8VA8DTGH3PCV431JfQE68EPfwhWqTuKfcpjRhym2z0NBjOpRiKpW5h/l65uV+6thBthLmSBIvd
XCKJRhXp2qTrXFvIU8kIguYIfacDB68qmRcy7vnejEj+35UWOKKBKUAr57Dqaje9zpzw6D8VB9El
7/0mcMRf/PcHlh66l/6qqvnC3VY2wErR/uKmKi7vtm0mQtjOYCfOd9v0iCPPtj40uzUZ7nypXEAt
H8rMaM+7u63nJXjQIOlxdJoGCoMYqghbmcKBHHP9NTjzAnYkk4QDe1ZmF4Lq+bEapk9Kg+Bofp+D
Iz9lTnnOviY/vI28iR3v+m/Y0l58PqRNNFZkuLtLwSwafBmHIHb4YZteN1/U0q6vQ5dN+TRdT9om
+xHf9jfRcw1MsWoCMD/N4t0ieiMSdX5eVTcWF/o0HnAwHqnd2/KRAGRE/+GxOqFQ33nf1YO6Eb+p
W9zZrs1zf0odSKGr0eEXRhGv2RDnZEXEA+oCDyT/C1NehdYcJOt9vfsrHHMdIZEvPiompMZMXdT/
aC9g3KakgcajVo6+GxwWQSZMez1DGALGrP6teaCbvAlvZ6+H7CyfaIza/3xZwNng379hMVm1yRON
aaZtqjtcs+2alPj4IBzXn/YSUvOh0gK0zptyAi2iUk0zxTzq9rSH8WAbO8VVf/4NUO0CAPW+3huO
826SRg0oF2S6xsFz7To84R62ORi2K5x7p0E3lNlrMPIb8vPH0P33u1xqcYl09AXTYOGDNeZgeIup
jnYN5ciZrribHrXrzjaxdZC+hufSwShyC4niGN4YvJHqiuS8+qCfmsd1K5wLAiasCSDn4k2gEfC7
7JfRbhGxVOXVz5HQ/r5w5KN122xhVu57MrCbU+XSC3XALtzZ3WIGBP9G1+LScH//KxbTqshjWWxV
foV3Hl3/FOJ0Ld785UQPNGivDu0LLQuemtDluc+uof7/uG5OqFtUfHfosBNlFu7Fp2KLGbyNN2h3
hLs24mKSPJO2p6wt2JdG3vvCi5EupVrK2X8u3D/o0iGaDqIY2aPyPYm/WBpOo0pyFIWbdLwibf6g
ID2SQ3gw25WpvfL8SyJ9kUuC7Cn8jJFlDF7S9NP7FfzOrmUS24Qr8Qqb0HPyON6vlL2w/b9/7W8t
hHfzrmuLiBMNZZND/UPbDtvepQH/MGdESjb38jlR4RpG+GrY8KXWkcLNUkU1Tc42iPDHDx7lvlgM
89YRXY12dwXF8QEpK1Z9W3ayp2qjnsKttfa1L+yVdDLh2eO+gDhvKYjQ2jyQowEdhgklLREGJ+H2
j6euW5M6NiRrXmEXx9a/yy0/agtjBJ0th2a8XfErdLiv+lrofP4NL5w4kDsS+4uTEongy3ToMsvS
Tm0DulVQxlSLY63y4/MKFx8DVwRDYevRSET4+KnqPoN7rFJBTI5tEDoFcE8vTiu726Uq8Mbw7uEL
6dpSuNmFcSd3FvILWbhNuGMPxjcLYPfzR7nAEmDNf1dlnofvBryHpXDUy3RvUhGoLwAJ7h/D4gg3
1tbHm0L6EWjqdaQJ9w1kyTT2jnJeHT0hdYxIhmAe22nq3ZGUva1Caz96ybnMv33+E99kjsudCUk+
jjE6RhFsAh9/opxola5Bo3dG6TuvaQ+kiBlJ7vocJbtrVqBcxRdtuJ3IN8d32w063cFD1S3QPOcd
CwWHXE9Pd6OfuCs/7c3S47PftjhM9yKxXWIaNQ7JAmZ/Rdw097TeRehcDPJhxNNVy4yZm11nt4Zw
0zSF3ZHoVBQ/EuHFDzy3Uh9ig26kcF91YAAZDOcCM20ycWLCYgvpZbbihVKIYN6AFkxEToxiQbdj
M7Wj4dXslYNZP3Wp6MroA82s3nVGAy6V3coWvJ+QyEnzLo6eIWkjH4UIkoOQBjd9hY39pDpEUdhm
IAPmPRTBTQwL0/aH4ErjItADJcrg50n4RTOexyzb1sFTU0kgzI8jJpVmEJyMDnBMKnAgLpwqpYuk
9PAhXzF2d8bpaZz9kuqnHpcfVH0Ril9dKG1tBFLPazDUmC+KekEGgsepCx9fkpXT4hod6UaO80OO
rHRMrI3QDluaEvRt4I0o/nVYV9xg6wPOOGuz4eKcw1WFfAmcmPifj0Ot7crYquSOAyWvNw3LjV5N
btdlJ7X2DnptfR3K7JROz2P6IndnQz83IpdB85thcKXp0BiQsroVxXY7xj9n894grXaqOW4iT9zo
I549YFmfD8G3xvGfI/DfP3kxAskCVMM2iBmBh+ygbMqflQPmJjkzHc/be79olYILboaf/pmL3hz5
ahybXfs1PbVXs4zQcuZObXHnufm+25b7z3/epdsIAUX/80IXS2WYT2NoGCxi6ZC7Zj4rk3M6F3v8
1zdzm6qgiyf25Ypp0lrV5aLWSh3KewgL0ZC5Rv8ygT4WcDDL2cUBAnaovajxWoz1pRPL+0dd3P10
zfL70IKIEYgM8vpB0zgiildKuGK2dml/e1fnD7dG4LBR0GeCkMfcIN8lX5O9rlVYnD3btFK0eqKC
UN0NxP4MrCSfD4vLoxbWAM6rYAOwjj5ONF/qxAoHXsSLzhzoUd4Ft/Odo9x1N7IdvBl6FqJTvnZ7
i0skLpAOo/Y+OIqOvLe+48fxDbXQdeJmj+JpDSC5dAZEeP9/f5uxYAsRCd0QAc1JrBWPVk2DBY5S
DrNZYk00bnyl2n3+Mi5vcO8KLngpZhMScNlQcEhs40bbBt/mO7QGCXjrHfC+P82J875NByJ4LkXM
IlbqXzgF0hjDwUzS+RLQUz5+DNJC0HGE1EdG8MPfK079iLTjMbSV3eDir7qXT8ExOa/ecWT+3sXS
pYocerHdQWNKKsDHum0VNm0gsHnW7kz0jAFpZDpc2/Kg7rXvymHlMee/7rNyi5WS/Dx/qrPyL+LZ
+EPbewAyQNUHfaue/sYV7tJrleFZKAq6LHiYiwXBU2SMEmLpbYz/fk5+zRmS5i2ifCJznGDv21yk
NtHjKvXn0nO+r7uYvpZQdVZXgY2b5+IQ2AHtGUe4T07KMXM7yBuOtvZmL33I9xUXs3kqZj5vTcUZ
HTG29GqCjX/G7GObb2Pc4+4//5JvcO/yS76rt2SLRYTimMlIvehKeBgcCU8T4h/2w52/s3yaIW59
nulVNLiwdbYzl+vi1nPxlbf30evaFndh3Vff/5jF7K1hdkntvFqiR6vV+zhr0TCSANM9ff7UlzCo
D4UWb1lLY98c6LYBhMjH2aoREhkY1GALO/M07tfmy/zXffKSl8TothYamit+BzFa2/5Ftfo7POVL
XgAqPG+TPQ28Ul5ipsKAElxpOd7jggrtPt612/nDIR5aOYtcONx9KLSYF3roJ2OQsUHrHcpKhmjb
WY4m//Pt+UOVxVcy6JZ01Rh2WFo9RSrORkiB/h8GArdCbMJQrmDBtijRRL7f1qH4l11Eii3pRrif
EzSLJ+tIGKO6kW5XKl6a4O8qLgm0baamhpeP9AzO5LTuy52ArAkLpZmo1tNQ+/98wiWPtjQrOpYI
Gt4kAPF9u0vPL7TsD5qt/h2w7dJK/f7x5sd/fwlGKRyFHuVKd7TT+/IYHyOHI6MrbkeOz+lthat4
vl/DXC/O6Pd1F+fUTFT1Cts50n4PmG9vJUjX9CiO8zTz7NZe1TqsfcbFjqSk1tALOfVEIb3qes8N
FA8ztkM8vqb0/8wytqvpWewCe2zptcI5extH/8iJ8aZ4zR6a6vW1Of8o/mv+oy8cWCuSHZr//fEf
67/+2X/NnR/Njw//4GZN2Ix37Ws13r/WLA7/+7/4i/71b/7d/+f/en37W76Mxet//8dL3mbN/Lf5
YZ6990uka/Vussy/5F9/7vpHyp/b/8DE5o9//18Gi4b0n7gG46KiWNwncb3ig/zLYNHQ/lNEmMEU
Voi0w3OA08i/DBZl8T9x9qR/ZXHUxLdrPhzXOR3+//4PyeRPzXIK/uAMhRjmPzJYXIwHnFDwd8X+
ER4++ow/oPUyFPWuz6I3k+xoE9yqbr5DG2jFG3GbO+LXVe7/YqJRUJPpS+kKaa6qYizvLnkVV/FY
I4bvwO/No+wm2/xMcGTkmHCe7Hndx+nIhJb6uLb6y38+rKZgTKla9KpElf/8OMklmKdhZfUyMfbh
fhzofsO4nU3QSLjqsJoneWrE4MROdqUr9bayGe2QgDWcAFdWt8X1an4JnHgJRxdh/JIzz/h6v9pY
FWHRRVbKRAQ/ieFLK67kIywxvb8K0EVmT6X9+cd5foo5k0xNQwwKTpZzSy5w1NvyW7Mfbws3vxLn
LskJ46d7dccicy9s302A27+OCO+dNJeM8L/q65jUQqLFEHd5uSt1+DVpx5suvrHU8I0ncdNgKi25
4ct6kO4SOf+rHAYh8zWShskyY2PCtzOK4lbGfNyAXD843U2y9d5MO62UETXz0FfvTAtGwltROsz4
xRh0QIml/PgRW1XHwSyVZHf4Ft3ChfnacUdDTtXs1tQXi2PLspK1uI426NPqYaBSrSs2To0EDNqK
93vlm608j7U4xU7wenNk5xg97NHFb9odsvJtfPs3OmkX1gDDYLGZ1VomtJDFm1PNsgmQOM6fi6O7
kzkeRH7vu+lgUkeLpXrOdpojnlY320vv8V3d5bV+VHpI5FzKuAfE1zSLbeUUsOwgC5cBGGQcfjzb
WjlyXprqhsVEn238YOIuproeNH4XwGdxlfFkChqIgud+/uEuTvb3JRa3WlErcSsdKGHt8axB6mEi
gN8Jmzl8wOPpZtVHdvbsHgShOI6rp+pL66rx/gfM7/3d4WkA/xabih8wO9fKPyLi3yAPP8wRW4/E
756kXX5Q3Moe9+iQjdfyZlT36xNyHjXvbitvs+T9r1gcpaIw60dlfg0zQ2h2z8WPZbt+h5j/ms/K
LE5QfROJZg7c6bah/1UssaFpEpwRYJIJlrB26p5Hx2fFFheW0tDyUpyfqXLMXQiZwz/GOxHQQtil
21bcrOk1LzwcTTNGKhwkGlvy4kvCr03NSc5UYhrPZvBbADHtDP7Xev18zF5asd/2JZzLEPFw8fs4
ZMaql9suInRA3c1oH3y3/ExW1XV6BaHCrmz/RvilrEbOXJiM76suF9JKCSPEXznC6sP4ZG2ZIM7M
VCGT0Y32NdK8VSTmwlL3oeJiUUXQJhvCUKik+MwhHABcwabG/eYVE5q3ww6c7rP13UN77Xz+ii8+
65wGTobwW3jR4g0n1FZTUgNE0k7HCJcqqT98XuLyV7RYwBV2eevPoIUu1pXS7KA+PiQcqaS9YCcn
/wy52Z5n/LiHIL62oM5D8OOUoFfJVg84S0wGeRkfnyvXtC4fqwzLKeOX5RP3aZxHz1x5eW/G4ssq
FmcJi6MaR+MlIFpWhj7oOsKB+bvl9+qP/BgwVgZIh3gpcXwyf66nTP05+wh5oJrE/0GitSTgxEOu
UnVWKyi/OdrtsFfZRITX6cZam+vCS/xQaT4pv1uxvSmRUElTKSyLrUY3LcgsO8xX0hAuHAN5IGAK
afaWp/2x2PymURT6cC5TuyO+I5v0ec52ioFbJ98WDmvHamleDhdfTeHEOd+4YHD+EWVSFDVRy1o8
fzXvjrxfh/gKN7eRntOA3cw8ijkerNh51/nXlalw6dtpeMfPdXFMXO7zAyZp+Jwqitsex6N8hELv
KF+HjfmrxPjMDfbJXf8zOKsrcuML3xHc3mT28XYZq4vNaPSKKUwHAlWEDsMUlUxSbetjEfb5w/25
lGDy/67KYhdiIsRWEVFFLW4tNd2IDJj/hwqSpnOlFckE1RfPkcQ4Ffhdj7Fwlz2oVbfTcmlF+3vh
A6nwqP6nxOIhkkgoswm3RdfTT0Nd2mY3kkx3zvovnz/KpUGokhPE3d5QyV0SFwsUwzP1xxQ+uLpT
5i1mOx3SaK8TMUY8qp3uFGM79qeZBCp0+3++6uvwhxCSMvq51i+XkM4TEYepFI+x+yNF2faMlc7q
5efjSjl7WMCxWbJrjDQv8N0fVZeoXP++kzfDVfUru+kQdm6UHQ5z1760Gb9YO9GJt2v4waUBjzEI
hwZyKVhSFgNFkeWQWCv2U2FGboN2ljiOOxOh3edfcdme5DTJSDGBWmYaEebIi0J1rxFDGfAik6kV
b9nomnMKUW+jZhF8cD3IDBdjJZySazVN9m3ZTS5KDbnfEwMtKE4g1dOurAVfdadURpAqQw9S9hGe
yOgMQjOm1edFyjmhIZ3bYqXpNbr6wXDCXhiOlpkot3lKoJhTVFKfbRqv0s5xr6KtkIq0R8VCdDlW
j4GHj8EU1Cj/xMKXTwnpNrZsCS3iDkJeP38n0nxY+bC8cmcDeQK0mUFnkOePu0acyYan+Bj4jUdv
V2wxQtq2V2iqsItfu13/8Z0pBSmNkwvHQzxM5iXp3QZVFMFgFFJguJpGL1hAM6Z+mYI1lPmPNWGu
Ql9uts99a0EuqiRp5fVqaLjZC+bn6IqeSI+OcRv8/MVdfBgZDgQnFyJVltugOoxJaymZRrRGzXh5
UNKTVj9+XuOPrW9+FNok7AWUYcB+fJRATMdUR5jqDlbKlQ8NDESZx0gpTzCXd4ou1Cim5LVzxJ8n
QEyidSAmoqJY79h3P5YthWDqzbo3XOXBeNAf1aMBSRVbLGzazv0LDB6n3xfa2kD8E8iD3I/3FLE0
2OiwCn2sqimSNgkTL7TmvkswMhY66pcZPNC34t6c/unnYyl4X20eRe/GYqORYBKPieYGTbtPvIK4
7d7pm5Wu0Z+z663MTGZn6xD/gGLr0K/UHMN8kFFlq+1DV8LUbDOLXIpdvXox+WMuL6rNr/jdQ+GT
qpG9S7XZg6U7RKCgxX7+XsVurT166fjAKPmfB1ssG5bR6j4JFJorVQcNy1rFzFYGxFqFxWpR14TO
CTUVTDzjQvJqrKxaMyz/E16YR8G/n2Ix5kwhngymkuaWrn58AxSP2UF1I6fZtxDO5xeIwhPLqGq3
ClzNb+jDwgtaDlIGJY1fIBFd/fFjjUU7ZJka6W/j3fTtcK/sLXju0X363fz5NxQ0awUXQz7wRfLz
DArOjPvge3yamechF1YUvM1unSlx4QN+eMDFMiIpGYnlJvXEsP+Gm+RjQwrjyjReq7E4AKICLgul
pUYzIVVJbizr9+dL8B+7yfyVcNYg+Rr6MUfAj18JR8Gqro1cd4N2+IUqLxuzbziLoObt1nYU6eLD
/LuWsoCE8xb9fNsUOqOxd7H9SYjGSn6CY5ZffDtwfUc+rwnjlpyL+UjE1YacQ03UaaAsz156kWaZ
MJRzzTrZmMfkZfawybblNRe8R8t98b+EX/yr5MfgqlfqPnTqk3EVPTbncb/moHbpfj6n4AGpcjFR
2VQ/vuuoFEIvGYS/lq/qoNqoYz0HAaI9OhFyI8klhOS0BrXO8+zjPLQM7NqMmSTFJ17G+8lxmw+I
3jVXw/BmYySW+3+o+7LmOJVl61/E+ZgpXhl70ixLsl4Iy7aAYoYCCn79XaVzz3E33dHcvffT92BH
OBRWUlNWVubKtSRDesnbeuVZd76TTu0snHOPZCpo9oUdicXbKqr4tmhs2QF9qYa24nF+ub5zl/gz
LK0wiK+GDI/Ami+2roS0mJxNmeHXoC95Q395dVv49K64AZUaOeh35M58s3fTtnkSe2vtFaudBS9f
5qFuKeP1ooMc6XQ1dV6O1tBjvHtwsxx6VAUkx9zx59zDmu7oFg3ckILelh6kB4J6ozvNdt5l92bA
kQZNfxnINuUb1aEP42qpTpg+X/I/n7bwGtVgalxr8GkjLQDGfulNHar2GaDxxkZqf19fhzVji2Ww
skTp8XWIayTb3nU8BacBaToQkEYgWTGj8h6BmPaXL0+x9v8d4bLRTJbiAqBscJkkBnSup8YvQT56
fVwXzw06WtEXiZgeruN0fRm8u9llleFHQ++O9UFqMifuX/+ZEXGojiIaa+56vBhgRNeyAIjTMIcc
UlSvqWh/vXLOdsTRYBabdRjrgY+gZEdOXkgSZjuLohk5d0DMHrYNBLxM//rAzn09FujI4GIL8i5r
9KbEAmUlembQGoDqyj+zsNh3w0BSdephwaw+02EINb5We1/ZAcu+H5nVJNVbTJrdPBsTWB3al6l9
uj6KNRuLXDtJ85zbJWyM1H6lrHkFuPTBSqK/45z/LMdX0vNon7VorS4iA2aSPtT58wjapKZwVg7l
RY94ZEQEaEdGrARUVJzDCFp5b9iU3hC0Icytvc8zUGdLDMIHs7qCGhCrfGVjf8UcRzYHaOOodYtX
FR7M3wZZeqjs7ra3oACpIKsYd2Efm9BT1rsVuxdvu6OxLryD1mp1EZuwi/xGUFCoCMST30q2k+f/
0BF9hRVHQ5xb0kv6jI2uoR3FBqMyxKXwHklWTuzFnYhIiQj+WoB/lucJuYYutzAiPnPHaJhLgHDh
YLS/vuEvpOLgGf7YWZ4qHpl9UYOYChFZCXkRnx3y2ukfuvccpJO2Wx3M6E7xyYbf0N3ao+SCVxJQ
CwXoJBNdi8um3IbIEtVHkQzKdZA95T+psVolvHAfnthYxEE0H5kuV7CBLmh3BlCAg5AZVZhXtkkh
xMp+oG3qoWwctKutPpDXxrc4gWTgeTtmsN23DvegIxLSzAWLx+B06Hj6jFGk7JmT85X06ppZ8fOj
HdpWQ2UqwmwFoLaFqyWC7sL1bbNmYnHelFJtdHA8IdirynsUrh80iA1cN3HhAADZpCIYQYVOR572
dBSgSKr0YsZTgZvI0Hagx6+gSJKuJGkvWYE8lQUBIwiOoARyasXSS0vp8tn0oc+6lUslULVkT+p4
xeF/JbEWjhHQDYHgIJDaUpfwoiou5clCCOMbdyAhc8utwBeA8BytA2CV+mY6IDnzytVn/1eR8Zrd
xV6Q6lowNcKuyNFUt9D42mmeSDS0QAI0vyVff4JElRuHVhg5+WY8AMHnEx+KsAfqJu/EzQ+5K+/X
agznmSoU7aFJKRSZscBQzDqd92Io2nlsiOnPtqMFAAp5zYjUP4Rl/GkVMXi2WxfGFj4ATJVxVw4Q
5KxQOofwwJyugSzEbziZZvBXGCb4MvC4tcGVvQjo0o5D5KmixC/wrH6iJnpbfXOWefISJS3y+qOV
11VogvoSHIMxeZJJRLAihdIyiE5kPbmtDCkrViKA8ycuMrroypZRWUd3NqDxp7NsTLllV5p4ebjc
G18kyNVvAVYM7Nt0G/0k6Jo8gAR/b3h/8egKs7YKChxobyOlu7i7dLtkBE3wBoTlJ38EE11iIwsJ
7YTrZs5rw7BjQqceBWK0vJ9hB4hW1+k4xcjZ3UAsCeowKoSz3ASkVg9S6yidM6kIRFYm9cxjCKOa
jGcuhgbu9cVSd3ICZ0XwwFLiCIxy5U0GBjmIXa9czBfNEENGuh/wTpRKTpdOQ9MPikc95nB6Svmu
k291vhI0Xci8g9cd5WZw1AItcAaxROGx5XKDoiz609AL0n+p+VpucqsgBaI6slMCQX59zc6BXmCR
R7kEkyhwy8Zy+vShVcuiRg2VHtQdZDjHT+51jvIm3kGQ4frQZCRhBKt8loQgzwJh38O4Wa3yn6Wu
xVegvR8VFSAlzprGEnAU2XY5A3XigHnqNtuZ21z0U+3XWV/OnM/C1MIDT1yKlbyFqV65SVBYiKEw
dX1Oz4LuLwtIuei4LG2TLHwpKqkVch8ycNcW8h7DK81fLR72kCaCnJnbgykh52ucD+dx48LowqdO
E1KVTQ+j7U/rqU6d4of+iSRif9uFUMzzYwZZOzefXdFuUYer98flWf0z5oVn66BFMfAa5hu/PmiB
QIAC/r01gVVEO8mLuknWkvfiN564+MWAF+so1y2Fu4ZFctO/ZDPSpRQCD8gh6a6BQG4dknwWucIg
SuTgKkPvH+qLCw+QdjHLzFwF+iplUWDlTL0HJ1UaxAZwoLSvKrdhCguu76VL84pOQ9StUTOVz6ix
zVLKGAXRJPSKpdumLTioAqD898+MLKZSqUaaKaOp+1p1N4PWN/m4/vsvOrbjUSyiOhCS9DFTYEDU
HoYtqKHTL0TrjWD5KYJpQ4Gi/VjblBdcNmK7P3O3yB51UxMVBrL1PrRHYmeMyrvaSh6quKUrB37Z
7aZDXvTE0uIOkspWMYsGlvQUspTD6OjVfMjil2QcHGX6HvHOhbIVWDRXouXzxJUwDEYUABtUhLJL
4AZJeY7iPia2fmt+gF0GdHbqFqptgy9YALKnNazGqsHFnNK4NVlGYVDEr0Z20Lx5n0mO1AYCbT3W
HhitV4K5s7zJYoyLyYWUJO5e0Bf5GmLi4nXqv+clGAfee+OzRbvHyla9eOAE2gyqVwqeB4utKplV
GTE0nAAyb4ZGAOaNV+s2AUgEpWhRCETq1vp13eZFkyBTIDLeV4B3LhzLqNhVwgD49qtUfupkEGJq
RvV53YZYl6W3/CIFMhEo4W2/mMQxRkgTo9Lly6B1JCML8Bh2OFiXJWstihE3zTVTi9wmZRAvraFX
D0RuW7g4fRC7xqsKgMQ9KrlQ3L0+svOnC2IXdP6A1wOtVWivWqzYqDZJhGIjrh41zbZo6Jf2tFFH
4hh2DgITGtuFg04spQwwQXkIJ67fV3NmvRpzDA6L619z4ZLAdhVoTxmQ67NARi8iubWiRKTFIcWZ
g23blKXvo2HeDaqQIJ7jNYzBhXsQFr+IniwVZaxltMGBU1RtvCmGYABhX+kxBblrASdnYfJOb/4O
jAetTtBwAh8i3lYLe1PEC8MUhZ2RIZiJ5tZjZr8f0kFfO4rnQaGIoAQqCSpDqAkuYgpwbZezPSPk
jm4EFaFopATfcKj47GatHUcVxdXTTYvmNSFQDY5OGF0+GEv4g6qtYUsN60P/IvBvUe70pgMm/RDp
S9shQFN0gQVpD/CqfrO22ev1nXPuBSCmBMQ1Hk74g2IzvvAoSyTVST+AGBv5FTV9B1OyDX7kWAuv
G/mCFSzGCeeGBzE6AfDKXz4FKQRxTUku8PT+VD8LMOzuDLTEST+RhAgISq3dYfKaYAA1nDs/GjfN
QUhlW5KTu/HH9U85v50x3j9fsix3F7zIqhi0dD7XQD0+/bAZpCXWHhZrRhaT2ioDm8GLaoIK/rMf
oJamONRcWbgLr/rTkQiHeLRyQgAGDZcwoobKT/PTfJFeUx8U6MH4Ft/bn8O7ukdnXnB9+i5ul6Pp
WxwOCGMRcEuVpl/KzLXN5zhfQ3qfXxmnwxJfcDQsMGtUxqBjWOTb5NLn6LP0ekC8bzOX+exlxF8u
8ACva/7lHAdhntpd+PPS4vk4QcPZ50EUgpOZgM0jBPvVrn3pnocbcFytw/QvPJ+E0S+grayIJMnp
YItkbptWBtBDuUOEimptIegyIRkfIzsMunycB8VVQAHk2mDQ8db26ar9xaWpN7Ss4xnLGaGrq/VA
3FcP8OXQ6NyLyIM+6h7zzaCEGtTNWtr/8iH5M/ZF/AFKAgb5T4y9i56U4lkUNlK+En9ctIH4FD2V
4AZCKup0fqGKbJNKxvhM+but3tOeeO1a1u/ihj2yIX5+tGEbrrCsmmADKQ1fHh+SOAHIYM/btZLT
5S16ZGmxW5QI0ZPSwNLwU/1MN9kDOi0OVu5BGMCbNpGrhmvNCOI3nvntI4uL/RGDmBBkLGL+stmt
k73OqQtdUav46Kxu7eJdm8jFhpgKdZiL/mt4WoC3RelU78mdCaJMC4cwBm8T1K1+26u9XOehDA7h
n0Eur4Tc0iU9M2BXpEdjVBk2RQjei93gzz71k4e1CvaF18ypwcX1MJu1IVMxq/mh+VFuVR89hmge
KyD/HoqmkrWTdv6UObW3uCmkVpGnLoJrszlxq/Ezs/Zp8bOqnsGE70ftWmi4so5fxYijA2GjLX+k
plhH2+n2ot8QND6oWu5tDNK8K3Hvoo86XfdmYhxnuxV8p8Asi6zeMs8tVWABSymgbIL9BVcueHz1
u9oBoSNU0dZAbBePBuImZGRkaNcuAydNLtvCyGCMtzjymNdicLPsuwxJhIKvoqMvBKUAR/+xtlhC
dFkVIOmGtfJQACRXhbpHfgrA/Lrc26UrHv3v8JYYm3VGKZBprS6PKjd92mnqjSRRaADF3dp9e8kz
H1tZXPMkihRSlRNwmnbhtvHB7A2nm17+erSC+5UYBGAwlCIWB23QZYZvQNnLynIogMdhNCpPf8ME
0Iyi3UjXzwBJSaZYE0Es6bdJ9laY6VaK4x/XTVy8pRGd/NfG4oaph0xPJgYbEA4qPLyBUtPp8ZYu
PFTMtjYCoxI8hHAglaMRaOJs1tPXl8708Scsrh5pAlFtmeITFPrekLfSvDF7BVpErytDvbj50BeC
N55iCUqi08u0kIy6SaDO4Kvv0YPiWa+JYEf39DtrcpBBdpPdWm7pvD8H4wLJPvL/qC4jFltcO40e
zSrFAcfskhCliPwX9PPSW1GPEIweaajs5ZcqdbsZnLahlDqKU2XOsI+348GIA7kA7MMdfnBkve8g
WgEZsE2y/ztcB6ffueRN0iSZUFSwgToOwDmQunnkVI/QBA0yt3uTn8Y3yJpt6BxK29VcxyXHejRF
SwqlvFbkbMgwRbyG/gyDzpjO3IHHjl1DUai96ybD09LcKfPn1tpU1Roq//IJ+LNGxsL9FUYH9RUd
HzAE3QsJJ98sdvpvQdQOYZ4dbhQ9dSwt2KWQgfhbnurI9mJLTkViDxKH7ahIHozU9GsO+vDY3Kxs
/Yse8cjOwiMmLaBacm7B727HHKSrmFPyCXE80M+JWFxXHWhnV09rOYg1s4sQGU35rRT3Ym0Z2vMB
Rs6aO0rXYgJxiJZX8/EOWrgw3DYGGxoM7j8cnfXz4KEqDDUNAX+AB3uBSGLpQhx9VQtlbYQL36VB
PwiKQDg4vf5s8sidVDyokt69vn6XgqzjES5CZYNlcxHNmEck5WdHNvIdo3Tbc2sHONy+HptDq5cr
99slrwyQNfIqAjyBp9Spt0yHSK87qwVQdZJ/t6y/J9lwQJloYxZrxZRL4c6xqcUJlNSxji3GUGRX
K8h2dYdSppWb5/avvCd3qEP416fzQlX/C0D+37Etjp2NXG4BwIbozCKhKOwlYFFTnwwQDseBvZI9
vrR4oGBHCRwtoaiDL4zNGbTpJ9EkKGtTjdKzmnWPtW6A7SgmZuG1ysRmp4ZI5r0yQsrSuz7Wpf4J
CjkY65H5xdFXtJZ1ikwt8K6oYXo7+ZpXhZ3bP1pQ64i8cpOM3gT6OKHvWzcOLhjf9tKP619xaYUF
uxgykqoFks3FPcjSDm2j5QhEI4fi+eSA49UfS4ii0tLNm+C6sUtnkgA2gbKD4JRYJj7qmo+zzdEv
SRowWg8vRhk7Ulk4f9UKIglIfYAY+AtltFjW1uzGeWhbWEElK2A4hO5skcYf5L9I448VBHU/ngFi
A6lEX6bDS7UDh1M0WL7Cb2OKrgf7sbbJynAupPxgRdFNgvoheNaWbF+lYdSlYc9Igu/QH1k/188Q
tt3yR8nY1z8gCyc4CdIAoMLt9XlcNbzYoIyijVhKawsxElQwddfcDXeNC3lbD5iUQ4a+ifhnuqrJ
I37r6aVxOtzF1VTlGSVzW6ElNDNcasrOkEx/a0pRdENtAaitM+4tvOIqSZexcC1kOtqD9WbFgKA0
oXiQx6onoWf4O4hnoU2zMqXnLgeDw1YRHZqacXbclMqUc9vE3oSMfLfLt/G+hISpy7YNuGTsGRwT
6dZ8U0GviMTjGjTrQmn8xPoy5wEUVlu05YST8R5NbqSEqeQP2zKQ/OlX2m3i9ibZtGj/Wh22emlN
0dYGnCXqAOhBPL2yLEg/27U2W+A6A8OTPyPzEQUF0CG5/3/Ir567GQzzyJr4muNUBOrU0JeDtdFF
e6/m6eC+bt3C5+DxGJAO+dYE/CZ9SsLri3t+L5+aXfqdHtKfxQSzpp17afo0dY2jtAibs+d/Zmhx
LqtJiaRxljE+swoh9Br2UrLhkCKGNMOKD1ibysVhHBI+R9rEIYnBn6rsdw4GAzo9/LPhiHk9Wq4C
fHwVUWBDVR4idV9BDYglW7tfMXOhHHW6PouIMI9LiEVYOPTJVt6ZO8ERj0obIo0Uz7zbDLuSAHzG
ffvTClO3f5MD2RMObg0Gh9hi5TgsosZcoZMFfnwUG0kLLUa0atB7Ssap2JgGhZfvKwiU0rFphgOb
aXawOiYHtpHqDx3hZsiqCNgA1N635hRNu0IiJuR3iHprmAPUN/SKhJml89TJ7ZHeNvowPvaSAv3c
piOHziTqVooMcqgnK9r0qQ0GTZt0B1rMmseHCFR6zTh84M0y7aS50EJbZtFHBF3gvc2KaGs0cQrG
DEu7G2fW7lgd/9akHng+C1q4qZXGPsmMzmO1/ZzC0bp8llpv7PPyzuhsKLykPcr0zKRuOubJps5Z
F9YW76A4MWrzr6LIp106AjwcdnliPmjdmJFgnLsRWsxFez+mdW17cjni4kuVJL2xMs2CQktv9JBZ
Mu1qS/loP0tWk7/0LK8fY2WavuV2AuaESlZ3TZ9Y+7mcaOUQnurAyUexNoWxMqS36lA2d3JsKLcE
iqkbFLtNt1Vz+ztkl8nvOYo0QN5HE/xp1lB0eFH0+o2iNOTBptxGxUamGb+1Kql8KfQE0iJ6nU3P
JpRYQqlj/Jum16YBEQC5C1t7imSXTn3LPGtu+4MVxwLyWEZ6KCd5+W5HXIb0ukmL5xjl2xulkYnX
dAnzSDGD3JAo7CMqxs6jeWtsNZ5HH2XLyR7zwkNFQ59Dxklnulqto0RIiq50u2I0n9D/Naph0k32
tps65Zs5JjbEZ/Uikf0B+s0/jIk3H/mQRh7ra2i0qHnH3RojrZxSZSx3+5RCFlg1IvOxjGQOtT5O
4+dOi4veSYss2Sm5qX1LIE/+kCJp67GON4pTNEV0iLMGEn4kz2u3yssM8r54gdaeGZMJ2Glo8tgd
NI8dCLGOhQtp23g3xxgdmbEOPWUM8G0rDSCiJ7tpMVa+VquDExVguFIrLnmgYpE8Wx5Uv8oQ1Ce0
VF0w59p7qWIoHtbW8Cj1Q+8btaVsSS1Pjq3q0iFJeRzSpk4/mjltD9BtrgMSMbrRLTa6dOzrg5ka
iM2tBF0cQNPuWoulvtYm8jtMOmNnfQdu6K4CVsmdZjnypjhOty3qmeHcjBAUFB+ialW17eW8DVRV
AtRUpUC2NhXbqAk1wqKBMDTQHBIqfpLQ8p5qT5oiazsYSfXUM2jkSmNPHKWJyY5SFkO1FkgTgHjH
JwUgCdVlk1lDaEGa51CNymibgRZ41ya8hJQxA64g4jr4SeraLbMRxDoQvteclnDDDvIeMjp8nuKH
xIiQsbdoMrZuQydIFBOtkT4nGVI2Zd+hGZu2kqOCAO9Bmwr0E1tzHs9Om8/zTVwlWaiBNOY7qMFA
U2Qlb1oKrqeMYPDjSKwIEt6D5aEhFsWAxHIk5ldjt9Mg3xMBfwCmwo01JtUL0xgqIno3uUpKoCEY
oWF2Ah9JQBtbDSgb+oeBKLXiMD5NW82eJ8/uq3KXtJxuJggiOZO+n0As8i6TbIJYreqwRio21RAp
AX487Odh4kXImmR6UJtI2svyNDhZDH3fCa70fshtipu0EmrCpLuN+4KgRNmygGYylHCnZO72Rtvj
vIOkeBtPEYjJILWlPRVtnnyyOI33QzVWjk6r+bFoQRxWNUkVED7bt0yD35BUI37MJskeXCuboZlj
SUlo1qwIBmvu39pBo7fEmsm+aO3osU8gZqzEBg/NMWVQ866mexKVxDXiUnvporr/pk0j2uXBXfkx
1cgHuGmdZPtILulDYkUmeNnK/s2Q1MoF0rT01A7LaY9JGQyTPb3rWgeleCqPflSlfD8j6eUrWT4n
jlGboDrTmeyOiGSdMoGUUqBDsBOhq53Ijx2YbefH2cqhlc25mu27NrO2dBrId1MeJtVBx8P4kSsk
weCr9mGCa3lr7TJ+LSZ99hhLhpshnQfmkxGUUA5vMJqdTWWVH8hYGi8gPlRKZ5Y0dmcqvRoArEJ/
gfGI3BXYxLE7Ztn40VvKFA5SQTtIkKsKlCaBGGw9YLeo4iV9Q6UwAmvSO9qW7N0wR1D/ilPoH1MD
kj5gOrKQbOs62dHkbNzkpjrv+tpkEE4eYxs6DLICUTNz1MO80Ccf8bsNCa4CakizPKLnoOru87Fl
yh3VRoZWwCmRBj+1quFVkjr7ye4NNZShQg8KcNx1NZ7x0Giv3TFKm/vBtqVvI04shLVl7WHGdR92
XYmENOvSTRxbjc95HX3ibiS3NIuhTJ5T4zHSkijMelwoccnjb3DSs6dbHVCYszoEUoNm/3kYKK6U
od8o2lCGI0PzZ49Q1E30GFFNZNV+gme/V1NIewA3029JqVT34EOIHkuqt05RzD+bEjywhsEMF149
xW05je8JkMiBmiWQyWxn+57bc7slsaX5Q5qwG1JLj2SUIpfaPVgsWhXMU0lm5+hhNMropUiN2HJy
czAPETAsYMaedRmtGtwE9InYibWFdpaCiCAleysaGu7qTVO0Dor5WCqplEcFPbMpCLCMSEeQaA1t
8kB6E7y0EW4Bp9Yl8M4TKTc/JL0cqFtbbeSWmjF8UyYotzggFM6IyzJ1gGa8ZLBnPNLqmxG67Sb8
7tB40YiEoQPWYT2Ep+OOpUCmWUmo6VlKwu5NjeEuADe5L8uSHJbZzH+WBS7CipdM81XgGp51SJGX
DqThZQuy2vKQe5MW8SmYzb56Mue+AqhiHLtPHO32GzSUpTegsYf3KDKb0mnBGRbM0AK5ifMMOvca
oGBWUyTDRi7GaPIIj5TNzErEImnkDIUGrZuGKg8x2ozA3wcqDaNpnUpv9kYUoSWGMn3yWEzixCuM
odQh411S22nkiki3vGz4pkwaCKqrDIJjY9R0m0zR9M8EV13iZl1SbWNS0IesTNAWkjH+nuFSc62y
n8Kp5YNP25Y7clybHrOGj8Gi9Q7tdmjHSVTczJSi9ZGmcrtRjLKB2FScfmj6ZAZxDW22cgbAJ81x
9F0lQ4yrJ1X2hkCSFm4/W1CNS8cYcnzZaORPqK7RQB7LvPf7HOUouZDoi4F2KzcmJP1elzZwCgVU
4Sy8uSIEkvEERXq7gVI8mYLeqHu3QKvQxlKbDKDUTHpiVWkHYy8umWwbTSXI0z5Lw9woKkIUyVK/
g5f0ebLDPNZHuFoEzYrbS6p5EyG5pARmaum1q8tNFCBU/ypDRO2rHclgmxiV+rYYsb5OFI/5bT+n
zZ2h9bqXmK3ypMLLhbiL8mAwp8lL4tnUHZblk9vpHfcBgdTDIVWBd+BWy/y6HvMgzdmAUA6oRR+q
NQh+VKvbjoOOgj7cuOFkQwlVOHnQeh+8BWwLVrriW0HqxnYVIzNMZDJtTOKo2WFiaNAVoxl7Zzw1
3LmpqzjEIpAN4mrlDok7djeWA7+fTNb3TlbUZogImB7gaoZdETXqz6SOiNAWHNXPzK5K5uZJ0n1e
fxKuPTsXWclZjZCYNPCULlXuDHEMnHvuIqz/G1Z0tDogHQk+wGX/Z0qGrGg6WIkm3ePTL2OIPK3+
8deNgHMJJlDtAD5h8eo02om2do3HOoveNfag0AYBysd1GxfS5mB4MIjglEFR4MwIU5kx21ZtQ3wE
sjH3yib2M1egV/8eKTEoWY+sLbM5BaJVPrSpDQwiBUg2yHYgQQ+yUDTg1C8CuA4dx+3/Abh2IcMC
IlFD0ICgdRTiFaeZAm5mak46zKUazoES1PfsV7GTfPkXRH694d0MzP20KuZ2KWt2YnXxWgc5pNrM
DFaTrdAGENIPThWmYRcMfv3Iw+apDNdySZdW9NjokmsetyHFw7GxkaHkXvurv2EbvMRD/gPc1t7a
Qbg0r8jNATwjmpTRMHs6r5XVthmNcBBsBdfH+ACh0Ih0eB795U5otAMcG1qca6pFVW+PGFXnR6EF
oNBLdStYtDOQg2m1Oz8MwB3qGwSUa2ioC9kfISEmNE+ETt5Zrl7phhlVHSXyWVPd6cNjL2tbLWpu
LBX6VEp5L+Odi9v5XpKeyWTtJh69yIBIO0R/bOc5ckZN8aIagZNcgSdQkt7GqN5XteKxYscVOSS9
+t42/1ui+kt6Nzfpz7bqqk92Km7zJVjzR/nm/ztVHMHJ+f+OVXdOVHF2P4of6U/42n9L7Gx/QbpG
/I//6OIY/4KgKxQHBX8F2uRwgfxHFof8C2VRgH9AAwVeTnTP/FcWB9o3aD8FjlkTnOaInvC//iOL
Y/4Lejka0tOgj0K3AXzafz7t/t/FCWgJ/Vsg6H//faxfAhOnJQxwuCEiEH106ClAd8/pecrNvomM
DkoNeCQHbWsil7dWeD47sgsTixx3ncdgdyJT5NM6380F2U3FIx/uBqXzjqb9wljOrmIYAmmrUBVX
wdu25NYaZauQigxjGUoIeyDoY9R2SVSsYAXWzCycrK6NkdYpM8YT3w+oP/IYnSX6GsxcOLKT2pJl
gm0e7TvYOrhI9IUV3lHALWI5CaR9uW1/CV2bcm86alDfAp242ql63ukBe2h+sBVU7r56IE43gqkh
0FNqOwmGYHyxegcvSMCsI7wuXSXU7wXCY3hBqNx+ScxUPloHr6+eemGfELg9gKsE6RzW7/QLJFVq
hhxZ5oBumacFNeQ95k37MTtlYL5kfgSalwlymdYPzTV2FQDFzYaimUfy1nz/hQU++RBxZo6z/CNE
+jhpkqABedeY3tTkwdK4e32452BpNCUdD1d8xbGVIefdhNRcoIfxJtsVN83ogpUMqjCFh8eib36T
VkAE5+HBwqRYgSOT0oBcBZVh0rwRQrQjJMRvQfewBZjYZY/mfgTn3V8vqAmjBDlQ1DBN5FmWy2ql
oO2pWRJ0vuxKTuI2LsjAXStUQcDarZzN8759HBoohsk4OhqEyMji2EiSofGIFCmsZbcqiiU5kAr0
vn8QsqAZRF6ze+QUQWGS3fXPeEqslkwuOFQgfMHjjBo4gXrDYlk7CKNNSaWkQd089+MD01YavC9s
TiHSAEEIDZE6yvmna1hU2QT+QPRXZ3KBh+cz5z9MsIxd35wXjYBmBppaaIBEGfjUCDImag3a8TQw
xuF7JiFurdXJKYi6Qp5zPlmi5xI8jOK5cQ5ttEfkp/OsxYu5kfa5CkdTgv7w+lgu2MBFCrEEA4tx
XtCtgeQkGlfRBZ/YezVD9oUZ1hqt3HkQDOcpIKFCzUK0/y1mrMpzg8Yq3srWl6azYC8RLSpygELM
t7WQ+3x5hDG0AGKBQE+xfFzMZp7ZUsppkNg/W9CBdjjGw+/r03bujXEbKDZOLhpdwAcsvuHIV3B0
OXGUTmjQ8Pc0y52aPRHtM2PmyvKIh9DpPSfEdyxBwQL6JPQWL+xkaor+npEi1UKRMv5o0MFR0Hda
PZG1YvR5X4O44Sw8bomm4OmwhKd0jJFEa2FL6R0SohPX46CX/2I3Sh5N9Nuv925c2n2I4UC9Dgwc
4MKLd6Cdsq6ZC5MGoncD/kiofW8HwXb9Jf5ThqtOfs3iwgMa6mSVLYVFIc4Bxgv6XXQaFICLaIUv
eyg/rPt48RhaLuLxKBePJR1lr9rMLRrkskahzGG+WlYS1nPtJSgmOKAhNpyYVXtwSwVWOwRUnVQ3
S2bqyb2BOo/Zu1U5POexEuaZ/hiN1qPdCcmD63t6ZWqW/J8JUrKtDdmZIELr2pC+EmONeODSyYQy
A5hzwVgscF2nu1lwyCV2iYlA9TNx9QkwWekjg6COBS3C7tA8MxvB2xpE/NJZ1XBKQYsPkn9QDZ1a
TU3kEhuILARRC1ocI3HgH1zecH9EOvX6FF64YC0DUTbQgIDhged/8WBIbLPCZS6JEYLR5Cm9ZUH0
br1BQdVJgujAJwiy6Q4CNNDY+rFL/fUGkHN6Zkzt8TecOVuoQeQpxku3oKT0kChHD4/q0toRrYES
XujdYTzYLxLqfhtQ5uO44btEj3L5IN0rqyQzwkedbf+jOVn4sJgVyAWP+B72Rh5iMJZJfg4Aj4hW
Bcv8WoLg4jY+Mid+fuSaTaTKdTPHEsRN7laVaOOXV07KxfvseIoXG3kymjydp68pJrsyiLbxVnEj
R0VHD4gS3OubatXaIjCFakij6VWZwUv+m/2wzFzbbTxjZ26yO9Rmr9tbm8CFU1Z11JltkmZBo9xU
yYvUrj3e8EZb2RILL6xIDTp+qIbrswPZiUaGIjQLFB7LMoqcrB4PoDv7BtABHlrJlLnjrO90zkdP
7UVr70hLR0u6jY3KsdvydN/MoIceoYaulps6Sl1dr97sDOozgxb7YIhCXRc0K21pulmajk6lcrCL
5fPvnsW72ixvStb5pcFRoZL6LYMKM0rCyj24U1p/oO1dqQ0pADHl4CRkvGkmMywr8q4YCTqcU74p
1PYpt2bTgzbSq1zwW2Bj33nCHwxodQKtYfvcKpMgLqrG6ct2i9fxRu4MV2rTzawkmiN11JsnDfUe
3emM7N6qQa+aRUBMM6A10FYwuVVCIldGqdsppe7NaLVvbaM8URDkODP9H+rObDly5UjTTwQZ9uUW
QALIZJLJtYqsG1ixFuz7jqefD1SPxEpyKlvdVyM7JjOZ7DAyEBEeHu7/0r4W6ig4upJ/6TVawoX+
xcTOSxTW5ywOBfwI5dxFODiyEYOxrSH6PVFjdhq5EgPDKFBgsbo7vZfpS2pFvR/lATKMqQb4Ve6w
Aj3J8SR5nZbz0TqVjsFQ3NDNOTR5DS3QjAtHMy3Xwr4msqbjqiX73oju5ByMALV6u+lp9DXA691U
NXdruH5LM9BEiVLs8yp+JYOb7DpaRDcEouZYneGK2sz8xxUGzyTwrA8jGkd0WOv4lxTJP/A71+2y
RUBaAGQil+GVUhh+jUrdMkpfFjongJ/jm0kSXLHLU1uqwmurWjyl6PdamuArn1ayk4/iAf2Gzu5b
PfaVOvIXSzp1Wv+aFdKEnmd5XAvxlFsm6YEx34U1aoC08DfgBbd4GkLGnIVutJdJQit9oWJIi/QJ
BwoStQrGudK8aFqC8rQhbHYUFmyb4W4u+t+lGL/oSShczxF9OzFX3Sq2Qk+tjM6ZM8oLlVRcWUuZ
e4hnPlKeT91KBWUpm04sJX5aVsdK7WV30GjmxSml7Fj5Hptjf53J0lVYGa91Std/kcaHYu01b0mj
Zb80Y3ucS/U567MvSxhLuyIJa5+3ZxZY8RR0g/p7tNrWLSyr2iUhwCOtoaOVGskJWMU+Ela/zpQD
uJgXlFh/rzqZaCWKwTSwCIUVVXu5FP2pU4yrNqpvQLkYdhdOTtdlbqUst6o8/9DTKgcSotQgRRpf
NMkzWjx9gjhqJ7tPx0dtzX5GbeIJoBCcodMTu6oBPyVLet8vwnMs5o0zW9lTaqpuHmq+sGhPgAdM
mzxyzwwbnyVRtzbojw7dVrsy5dKnsUxrTdb3ayWuT308/8orY97h2aREdiYJOvKqCfIcSdLaSq1n
HudCPBU9D7sBGXanSfivgS54MC4ad9ci8rPzDBZKL/RAu+bSWwdJeKqAP9ktVWVvWXrT1svpReoH
eZ+vWRbUvXEoU0V4VOa2cZZZbvy6AxmWRhV6yrkhO3omSH6oawdrLprrWJ3Q7RWF7+BQMI5L45pQ
yO0tlYsd9lIclHlxEMX0ph2y+14OXyaYd2hBD09LkwRFOx3MVn1Z2v4FlQJfy0DZqSttfK1c6odY
kumhm79iJc/2g6E9dFHTOnkkPMz68iDHY3/okE91jB4qLN5mBAYhuZ61vLFjIHIehgjJoZVi0YvW
BrPMOgUIBif0uEAKtSfVCuDyIpqJ7ZjWkNymZY5ISCikLuCKdd9mWrFPlgWgR9xh/juPm5WcYdpL
Vq9eZk110OR9MInZ9TTlx6S0AnOYvSpvHaNRvUpeXbFuvgGx3Gnl9D0zjd/1VH9v8mYnyOl1Em6P
PkXZZ8Bp7Uorf40xKIpF+KpVGQ46HXg21mdFl3nT0ichSqNjUyiv6joXNiOLjpwBJ01xq3Gw515s
8Ip+lM9PYoaHbbeezNU8hep6Atx+nULtsSWpv45RzAf8SkqrJfdVZl2n0hBYU3Iv6sNdI9VuOi52
JkSv+SreznlG9zbZq9VybURdIE5qyFWxVJ5VVy/aEJ0Kc77RrdWtV/NmbLrFnmLJUQftPskAL5Wg
mWwha3ArVxRuw0x/rhd5drQ18dtR+jYV4ZNZFy9aOwV6XgaWgCD0GmWRI3VK6iZdhjyNpt2UYniQ
6+KJvpEBDDO7WePppbPaR8Bfd4Bab60oOzWxoUMW7R/UGtB3Nz+pc9bbQr7tqaY7dpEAczWaBi6y
jN85C/s1S1/LvDvIRW2rfX1SB8tVcqVx9HAe3J6P6qZTtx9z7RCV8UO6aCf6qwGYOctpUXu2jTgL
baJQJXPn9C+xMt/rVsuyFnH32KngEaZMXE+rIuRXqtoPBy1TCjBNUbwD7ITtcdfe9nH1YiWL6uE0
fwKRGR5izcycYphfrdC8RbJ6dCdZS+0KUKonVaCE4hpdhHgsv6Wy4BqJfBeL801f63d8OXCiCSib
aU4kNpUOIsYan4Bwf5mm2kv0Af6GqC53ccaGqYvWrRVkq0ACFDp+X+sUVKU5ujLJsB0h7MjJ8lD/
+2pG+CDp+XUT55OzjmawCPKzKFXBYoBw15TRX3pMcdseNLGZHmYgmfUSvy6EqF0jRVRg1eo+Q1Uf
Vy8zt1NzfpI7tbfnFqfXsOelE6VYBYA6CmK5OCm0llNNdQsBwH6b/y6N7hajOdGVm4KWWDPPvil5
FiAXPw6BvJcDYTxfy9yec2B59QRMYDLFRy21rhazfBytMHTTwdj3pn69JqiMC8sPjvx8HRqDL62d
G2PLJ0W4cqh1IOeiH5Kf24OExKsksrpxW/8MG2HDQhQ/c63BRy/JrupcTfZRIn+JzcavZB0EETCy
Je/2ahPd1gvGFFokDq4crbiQbO+50jK/iHr4vR27G+q4466rsmT764BxuspTVgJi3H0fkvWBt9HR
6niANul4165KYwuj/I3GO/l0KgmOYbWKP+OAc5grbghVaO9bpb9VxfDRAEyx7/r6uTD0Q1sajxao
HreRw696oWmgLKWvMxANu+5Ksp9lPZSNymU3mMOpGRXLrTZG1lhYd6AnH8VI/ZkJuQYKKuNaKS2/
0FtehtOpWlO0z2oldMNI2gRwi8GVyhlkH1Gq0csEjMhS+9YwUCdJCg4n/D67Qx8Z/E4VBWmr41HS
x7eiPt7JE37cunWLsElhryu3iYjAmLRtvBCHjMCSucApShxLPXlG7w1MsBD96pLqLkIu6AgMyjfq
7udKOQw5q/a2KyR3FLRfmp51vrKsfKIqtbgN0/wGT0LNoS9d7FBMHdHiSK3EzgAoP/UZMn9mBkfM
KkFpGpP81OvhNbdcfRD15Eu1BagozyNATRHXFAXDo7iOYhDjHHsTza1k67PwIPeGkxfrFRjRl7fv
WHdHMTO/h1ntZjPAIXDGsiOaTDuTci9Ms32SxI9dWdzNWfQUK0PilEXqy1q1UzPxdVkpwESS7mlh
Ke5ipUeoT+jvI2PJnVSpem9oi8k11/CWDPtOFfNXYymtXVhXJzx4Vhva9K2YtTd930iOZayWrc65
4oZNdh8LyQPYTWgxq1Cy46fcMfL2m5gIjSu23fclWnp7bMFQ51N4vVjylaSlXLdi9Rg2w6lf29Ng
Zk8F/g4OImO1oxtAbJuETGCwsmOS6l7YtV9aNb4Dx4F8QDo/lFGI1icJLwVJBS0SPQO4JYy6vSzk
FXgIOUqjk2mEV2gZHgAh3iWLAhCNKyRKcTJf2utVq67TGSfuvL2uFuUQreoxFrLX0BCBEc/o1TSd
cSsoOSx7PT6wDwlK8H7bar8Iq6ev6rdWGWJ7JT6DorZSW8yzmwjintOLHd48U3c9dwZyKdVoj2lR
APSTvyvxehri+KqbQ3Qw0b23l7V76Ex1X/cAnstIVJ2xno848BxxkTllifVzGgW2zGI9lTxhwkIw
nDWvvtSDorrA9fDKrEygeytVSy1tM7sMZxzGMWp3lmis90JSBpOGKevaHqd+eApHE0fiWEYE1sx+
rZJg11J1lQ0ligERDvZtN8tPK+Ag8Pb6A9EF4YZGQTBgaYFgqVf1kAStEj6tff3YjySGYTlc0SZT
HTVUlMbNFBlBZKTyd5oIHC9ZyHmmhZynT1cbicHrTJUQjGw6iNWm8U2HzOkYw4bmXSyq5rqxHpt8
/jaYixDkynpb1KVhL2kje4XRIi8nm1/bWLO+yoKMDnyW8rAdqXAZ30i5oGuFSe+kQgkFZePihQjQ
phmA2bZr92U4AhMf5cyO0/paLhTdx5K9t8spC7QifYAGqhGeZSTXxd4zatK8Zb3Sa9VRYpF8motL
EHnErUu+b4Z5DJa4LvYKbA3go+5YJCc9lEXE1IChNkXkmUn7kozF9zheaaKaLXDNQr6XIrRw1bUR
AzGETZrlww99KXj0gi/kF6u/hjoBNFhfp0X1DAR419SCBB+0wiNpinfDiJmbXiyzP+qJ6EdLmXwd
e2t2G2gZjhxFoBPJSwWFokNRsCop0FO/KPUOJ5q0sOuqkexQ5doZqgLGiS4+CO10J7ai4UcIuwSi
goGllZwUqYXrmlX5tSwNppNuFYBmEW9JcVKHPZLs00KH9Z+jJKNo7cug91AAELIivUN9IirD3LW0
QubqVEJv1XLjscprNahq/aqSuIwiMy1mRxSj4WbUo/6mrLPJKRouFKlajB9tOisBp5YcO530L9xY
C+8dnkttLxZ+JvKnijEbvJgQ58tNOnj6rKHqOsF8KPP+vpvTxAYXnblhFirc8sJvFGNOM3I4dqlG
122UIIJZLtdDk4Mfnpvvi9D3RxkTmgvF0o+yEG+FShX9QrzyQFmcF2ZVJUpVgSraJkK59T6rp+bQ
+dHTVqEsd4lrbdxNF6rJhYram2vsx5Lkv0Y+50+uCRWfbmBkCWS3Hd8qnrxLdnT3ndWZjqqt77PD
GGgI7CvfwhMszoAHqlnY2v7vpbZthn/7HWfl4pZKRijG/I6ty935mT95qndZ/uXT1o4CXAKUDe28
Dy72Cu9RIeTpthXeW++tBnuD9r0vPjeP0/7ygJ+VEFXGQZQdXi64nj9rsFGYmvHAHe3RUAq6lLUt
Lrk4foIQoGf5boyzMjfY1ZgXFFXRdL/GLrqbm9zLpqYDiyy5/Z9qVLFlQZ4QbpGdhzl3tmU7hEN4
cLNgm5G9jqe3AV6RTUMf0y96W3v8+/747Du+G+7c14e6I0i7guHqbrL15GY1nv93A5wtVCHwZEkU
NoYh3+fiXWpaF4rJn7V83s/gbJWmgdoE1Bp2XkoepZOYxM998uN/N4ut3Pyu5D8S74RVZ5CyrmG0
8QbVLuAKPj1B7+exrdS7IcRhbYtC2YY4JvfScTNf2WxfYCP+93yvP2tavR/vrMOwZltsbOhiaMk3
Vf5qlM9WbVAl0b2/f7qPjo9/7ug37YB3EystK5oliYkpgqeddH88whjYCTftlb2pRxr+OrmWr3q0
qi62aj6qMJ8NftZqQD6XjAt2EV912Q1+4Q8er5L/mbPs2VBnLYdonfMonRhqKtJjGFLwK1uzvbDb
P+29vV+2s/hQWzKZVst5EgLrJGfBSGXE+5aGtuJGh9D9+nWzpp5cEMAoouq5Y/lmZYeKs0k/CK7y
8++Le2ETvaHa3q2t2s+9lmyfV+0nT9+IVVLkrlZsixfwwJcGOgsj1DBrZIgZaGyeZd6uuXqaNSqn
04VxPu2vvvu+50CSTmjC0ETj2cvxO6ESig7xDqbYQdttTmcGCKZ5pwATW6FQDoDyRLd1Sv9i/rBF
rfN7+/3POAs4YaFCaYS74r3ZIv+M0HmJdsk1xFZPOMDZdMaDgQ0SWtq7yDOO5vWlxOFCWH1LcN6t
bG5EqtTWfIdRzwN1fh6LoKwvmXd9gjn847bbwLnvg15hpRFmGdvX3lut2+2qYHIgJhw3n92FWjDq
ahRZ2tbODbvYHyX0Nhdb/Eqi1JX2ZdrApV22/f/vJm2h4FPBtyZUccBCredWbA5iiVSTUF6K9xdu
3reD/m6sQoAObm6ZWf9jw3qyvplt7g2HbDu0sdc66PeX7D0vrelZhBqyDi+W7RYzitQRJSiAIeJa
kXEp+f2gWv4WCUFdA8UA1Xpu3jM2ValmKuNktnzIYAcMznwcbmpvO0L0SjW/4Q1jdzC7bNPLD5Ru
L4XJz7/uv3/C2VR5qRh1sfITrtCHOG0uv8jg7hDj5xipkE9C+ybfxbYtXNPztQsvAsXw99D4CdoT
mx2AVSKujIgMnSM1ailR66EX/9lU7/e6g0sKXHlihkSIHjEYKR31/sKgH+eNYgxqrptaNFC48/RR
jeck4pGZea0L7wWrpBTvjfJqs7tBIPch9y+hsT/ix0wVRSyoEjJO1Zp49qGpfietqcW5R//KToeg
sL5k8nHpHodLEkofnzJMCSsBEDZv1r5nI6UmHd4Et0ueMv0eUlwweWjQXATzfLZugC7BdwAnBKR2
jlIzjTECBq3mXn6sn9O96dceAeFeo7AIYPft+USrvAkurNwW0f+M+MhQo1GooQtgUkw5u9ilIprN
UdBzMBjTjlKlEgg7lfFgj+/WX4L7H8sW4hdm4Kop4lMBYPf8hTrIVNrAN4DLHKPd1AgQs2tXjaP/
wTHQmZIiWQbdBCb2Z0xdYdIW/ZYWzV7zBbfV06bohyOS0z3K3uYeFl0U+v3kEKCkgrAPHA2wYOeP
wzmCEW1kU+EV5Efq96Z8/PtafdyJ2IFhXcf50jElPf/7nREr2dRMpSceoqCEzib5cVB4l5QXP0le
KY1jMIE4OYA2eAF/frqpGTK6uiEjfNmcJmAg3W8JgO7JXy9B2D6Z0obMZP/x0TjKZ0NVul6bzTCk
nt7xCJCAmqj9zWhQCy8fZrkLEvRIsvz579/x43XL/AiSBEjzjQbz5/xQFxDp8Y3c/u0jfSMgEfRX
k2InCxcG+hiktoEMVYLXgAzyuYRrZZhVA8gx9VoZuVbdsCP9SFnNNnTaY9IFmP+HW5bTi7Y0hwrp
LuoH2+58d7G3iJ/EkSpUXmWIXjxmftOnqOqE7t8/3ifDKEjKbUhawMjWObJVQzzGGiBle5byEw0K
N9dLN5TyCxfph32B4t/7Uc5ObyWklC0Xrf5X/ajdbVv9kuT5hxNrMgm4Ntwf2EF+0FeU5zpPVU0u
PCRnWiH7hSvo779/ro9hnSE28UaFE4tzyzloO6P9lbZGWlJYMZFTw0aB4kpYOhiF+7BZriDVRxeD
7Mca0jYq/agNL4kV5Pm5SlBWL0E4ldzH2xHunNi0BYe47la3o5/7SNPs/ycTfTfkWRLbVoPa1Pm4
RSf9d3xL3fFg3QhfNsKHGKhXOojNSzpVH84Xs9woQ4aICrXIx/1zy4vINaChs6Lwl8o4mi5Jahdp
36JSYA52KBXX+tp8/fs0P9kxuOKYJjV1AFzgUf8cstVppw0zAjzNcJSHx7p4/fvf/2ieRgbA7Q/X
jzuLW2Q7Ge+OsdRbkFw6Bkj3yBR4c9ABJ0VbFPzl30f65CC/H+icv1snaIokISSMpbkp19euOHb9
Ba+yjx9LkpEDgJm3mQR+YBnC7jD7PNEqD46/25jXfXop4f7kc0G6BGePwZQqEmjPH+jr0HQ0Esnx
8SzWrsy9ejLR8Ud97MLCfPxccDghZPK0gBfxwRlUrwvYPwZxL6y/lEjLUD3X//k2+4+otP/fkWQ3
ve//N0n2+nvbJ2XSDL/+4Mlu/9J/8WR18R/cw7xXkAkGXgUj6F9EWV36Bz5+Im85S4XWxZn4N1FW
/Qea4vjDwTCDQvQW4P4vUVb9h7JxWi2cY7fWgPIfEWXPMcoKfoHw+MH2gxqiiXkeSc18TpJciEp3
0zYF1xqgw+mPQNw3U81LAe08bn8Y7SyIakuzKH0cl9QkxN/ScaN/hl7iz7zdIsf8etkv7mxbbwNa
isL9hAIEPg7nIXQym76XECdyNUA2OsJHFeJk0UUvk7NI/WGYs3k1faFYocIw9fNyMH5M39fHLnIa
jLXDIIt3wp1xQADoIf5Gr+Hdfrv950vmPdP5vMD9Yejtp70LqJkaAa2KtgV0Vjiu6i46iPvVMe1p
TyvOu/T+Vtiv7x9UH8Y7S12McYz41Uz1ze3jsXMqf94LHmh2IAOpn+6XL1jPuuNV/ZqalJoaFyPH
5wjg+3wwNJi+lZf7yYOZOhd31/aV3731/vnTSA156LGXPwRLtQDAbXV8it4d3bCDa7vpcAhOtDf8
DGz4LsRheAiq4O9L8OmwPPV4iRE60Vf9cwUQP7OkfGHYMlftcVq9egHrXHi6alwY6bPzY8GTRLhZ
VzT+2bb7u8WWVsJIuA3FA/owWM7wbZvf5BWPeuwqu9YRg3W6sMM+O0Lvxzzf2zMKfkPCmc26H0r9
dViuskvyF58OgQsEwgAsG1zSP6dVWnqnJnVVuq3+AzZBZD5V6cvfF+k8UX3bHIhs/2uMbV+/+3Sd
QN0K6YjSVU6b6EXurra1s67HQ3klHRCUCqSX/9C17Z9DGqYJ1ZCah6yeHc0GsKaAxGDpjokQdDkg
njK8sDifHn/r3Rhnx7EBA8ljljG2ivZKZaqrHMGZKQSENjJ8/UUdj/Pn84dZnWVwimDpxYjgHzEc
cV8EsFBG6ZB/AQIoX12ql29/7PxIv5veufsGmmdVMawMtugNZiSxbS2vCsoEdTvY87g6BeXdtR52
f98s20f7MOpWEDMkOLYfEjtlNdVxWnqk+mblZjEQewScvkjIRBfyweg9RbnQH/l0mu8GPNucbT3W
4jC127nukYMekZrpyIovvQfPGwOsHZod6mYowLVI7fRs7YQRcayqLyp39LRnyVMds7FnnDa3Fry8
D/eNu+EoatNZTpu7WXwHEyuYert2gVMl3YUU/ZPNy8+BT8gjjiKkdn5ABAuUztjX1dvdtbmZFvGb
BDBEEKe/znkk+H9f2HPoytsH4EWMbDx8euTnzyKNkIiCWjcrKzvpe22xvJLqY5+JtgYqVYk1TzFT
W8sGX9Gw5EBPV0IMMwaJqCWWXeiZY+bdyep+yMX+wi/7eIsYpIf//mVnW8BaZSjwLb9MOy2Fixtx
hSw5ZUR/eY6/9CCE7+cv29V5yXD50rhnLz6tS/OorrYvUoRYnfToI0IF0LFhTLRLwepjmrTNETwc
AWszeT3bfkUliXKoLluw0n6od9n3rc43f91e7vGNBlDK4WPv/htMvLPWyX8t+78GPsdjmKFU5kIn
EkaUYV8NqZ2VqMyBNYyKlww8ozqJL4sVDNoFytyFCb/F0neXTpHGVleXjDtN32ZNt6W+cVTh5zS0
hzm76Ga9bZE/w9Yfn/ct1383mmFVplnNLGVidU69PIvjt6GI7doS7NBooOT87tLBHZAzNVLVqUfz
0un6eI/zA6h+bzFzy8C2z/HuBwxTArkfUCrnedqlP1XywOZ6fK2voGGdQtjQXuSphnfh5Hy6uKak
Uc41UMc4l+IQ9Uob1IlRNSU79fFVhuikLqBW2v/S5miXR8VOQ5SwA0F6YeSP9wTzfTfyViB4N19J
zaNIKazSnRFDW35vUIjwNlfszV0XUcHprT003OJObaH4e+E0vb1dPiy3aeKBocsUzs9bG2tYzFEo
U5/sdis4IPDatrxrH9JTsRtY7V/SVeH82J5WoHL1AKFIKJR6kB8gD95e6qyflUL+ecD+/VusbY3e
fYloMCIxWfktNTusngYvrS7ZtXz6sS3i9vZSRhj0bHPpTV/zykI/V6iaa3VFNRFOX9dgbFhD/bjP
qwv76rMpoe9Cls5oG2rszykBpF/FbGU80bxSKLix1Bf2z2eh963eovAfBCnOZhSZsBbLyCSzju5E
ESE/Rb3JQ+NQSZeMyj+dy1bZ+a+RzrLEbsafkbu2dJvm1gorO0svxfa3xtb5bgSgKCmbzBLA0LN7
pBVRWYotJiNVp1yH7octXg+6v+ryR2NjVcENNavXcB2uhqyCMtafTEjeUXKXaNk+grpJudMWzKMY
FYdqvpHaX5HxOmrd3hTuFBDjcZc91pqJSxdmPQpu5MqFYP3pcrybwdlphpRcTOnIaW56oKuxboe5
APH3cS66C/nlpZG2OPrutHRRhVpxG/JiHL92uWwDXd4ZZn1Qqte/R6jPArJMI5lHMe+PD1U9YQA0
tJhx5Zb14zQekZYGkp26fx/k3Efp7fC/H+Vsd4kLKsaRwiiyLx8sOwtKNz/BZIWGatHkbV/JKPpg
8ADZ+LpXeHH7xGa43KBELObjhElsdQXtOexBP5aXx65Me7ngsdpJPeYqkdMJkQvpE7FyvEhRek4Q
UqsEuDIyUXMovEEdbCl5omXLBtuNYL9rHYzMrdWd5PUELhdjNpyhad+ZXYJWUO0oeLYM6bIHixxo
TeLrGa+SMH6A1Lxb0KbPhquyTm613MK78LkRY2wG4AIZ2fcUZkWWSteW9CquDGtA98JboVnvREHz
aogcBlSzbJxQ5a7dJlGu5PlBwetPgVPOjPnR/b3MlTZGvPbkH3l96hi8jY8h+LBJewlTjMI6Nq1o
BTq0UtbaXrXfmXBsZ46cnrvTuERkeDBCYC7HSXgIswU9dh2vn6dB75wwMRHvL70UD4ahR9h5/l4W
k71UvyJBfFiFO1l50fThNBbImKS5dWhqIwgV2a5H2W7CylkEGtKiclPBEtVqxSUEIP37U6H8NgLb
0/tnrc/3abw3MtUp1tlb9NCJKwTg8AsV2zyoRZ1uTnPVmZpvZvm3doYFYyyeSAajloufRM0uDSGB
Meg8Pardo4AeXo4Q3zBWVwIF/9FQqWJjviGCmh4hWWpIsVqZD1XAnS3jW2pGfi0KOzh0hx4t9QSC
doY5HS8+p1B1W0iCps68Fbm4oh/sVo+QAoaQ0LJj0gpaq2HHUb2Dn3cFF/keCwM/SWZ3nioXHwgX
nrfdDjPkafXQl4e5/5lpc2CW6z6GZArfBUbo4OowqqLiiyHw4MohjaUmBk+/9XZ1dRilvOEQ4KsO
6/LQguAa+h8dL1CqybsRootlYNyaGE7VwkzBYavJlP1Q6G5mIqM//lSw9JYNw4uiMCiRpRZCJgCn
VYTZEMu0NMPHvl9wxwGur6PLpg67RjG/twIyPliDlDElSyQVuqe4rH/Na3HMZ0BkeexW66s5EqeL
H0Kde2JJBqtudtFLdbWZb1ky2oS57AkTqgIG+D1oS30mOemKiH8h79Ipscf6ue0gFw7NXjfC+6FY
3Eq+lcQlWGcUsLcmStS4OgNOYuioYxANMQ5CQZ7FV0Mtu1WGjfG02rOsOFGpe0opezD20cCGUWec
5rR3Fzl+UBqKIXUgzrOt5p0zDrdhm3C59HauSPzPh1WO7Vgbb8WFqaW3MbL1Sh/uJw3KZQSZeMBV
oY25xFQbv4ubPH0W4LQoWAxOkLnqcHZjEFczssW5BHpRHfalFrmLwDtNaPic+bFsXtWSnHRzvlB+
jP24oyt/mITFLXRU45rMs2Z4uEr7TTezHe1guIGGrRmtm1WhW4+FW4iTTQ9tl2F6ORjQEZt7CmV2
rCh2AjGpiH6H0JWQ6LKF+asq7Js2tQ2rv57H1JXF1tVT+ZAm3a5Wj41RIQQB47HCZGo4qdqLLKS7
xtRvjeEegUmIMQ+98dDHsF2iBCZgGvRZ4ea8O+vsEa+To76YfruVBmr0L+D5AeLsw/5ohrB3LIiK
wo+1zp1Gyv1VGN0ongADdK6a6j7EG8dsXwXzgJrPMRJ1t+ZluRo/dcIwqj+OoED4TJATiS1XmENf
mF+1cNgTRZxKQHqDqF0iVR7F0Q7TC381gFF0gscHziJkYUnvpdny0UN2V3nyk1YNJnQqsBdw4uTb
PD03Ue9PzY3aP0Xai4gXFR/dketlY7F5paDdm91Djlr9mqm2EEP5z1Bm0P1V/J2G466TezfvZG9d
NPTE0b8wRHda5t0ifm3Ghg8MPqDuQXGEXh3h1GL6qNzZEwljNmDsAgNXQHtDnWvHjCFBjbhE5oub
RoCZxY1LmwRiY/hDraK1AasMmqcERLOJHojMbj7IjiRcVW37bGRSoBk4Fk0Perke6/4xrV7C+jiN
Iu4lI0SyHtpstRPEdddWtwBA7TCTXWle3RRevV7P32cIxAKY5r7EaV2SnLxX9qZ2LHIsYNTZ7Qtw
3CH+I7oIw1SzC+2HNvwig/BBVF6hzsPRkH1l6J1qhPJV5LYRNoHBsyMzxR3wHVdFNR55kNmID/PS
7qrFxIplnzYIhRjNXoXpbXTPqgz9UlCdQcecZBZsfV2xsF2kG6EQoZWBa0w7r2qj51I13NosnsIi
sTUrxeKgc/pNz1+6nkVQnSoyGobmdgSrGd9sc/wSDnUg4BhlFYeFSUhQ4zJ2z4hcugxnak7YVZTv
zBQwaHFPmu2PWrKDZW6kyi3uIr8KYrfS/Yo2rq0vq0TBHske6ysysicov7toRfrOQsNB2GuteSO0
sPhMhGkmwx7kBGI3VGviWNIfBqyvKT8RURt7bH4PITW3Jr+m9xQYknBj1uMhUpD/xE4YHW9IvbvM
VFDqgKiu0CWBG6xEkW/BzwXZQeXpJewsFMyRIRMjb7MMGNT7Zm7c3AJ/AEJ8xmxDq35O+C1ap0Rb
HCtZT9HwqlsSeIHcFXRf6ufdDNtSMGF1hykJg3DA4sWG0gg3l7Zy0gaRULD586sOCuGioqKAS5Nw
nySsayejE1P6YTE4EkJGsfjLiPSXRLrTYnjp02sX5ldJ1/qFIVyt1n2pm86alu4QF77Yjq4ZPqjd
b6nKvC5MAr3e407jKmvm58mXUf8qKmqAb9RupjgjI+osFeqNOv8M8x5NbNUz1+QUV7PTFFgeV0+T
oQdK2+6RluBKy+2ORSjzFH8V081kI9DlQ16S1AwzcPLXemmcJpcdQZKvukQlSKK0UUduo73Qejjo
/4e781huHNvW9Kuc6Dkq4E1E9wSGnhJFeU0QTEkJ7z2evj/k6YpKqdSle4b3zpShpEAAe6+9zG9k
dYMBmJNZ7EG0RKqxs6H9HjNtWhl6Cj7RhNtIDiGiby7nx6G3DlkQ74fK35iNv+on4LeUvXIFh1d/
N/xoLReho9Tcnrjr0BXx59tOwjrUrNfhwGbM53cruBRqeaNLWAOJuT2psZ1Ce03jm2pqEDi/n5PJ
iZq3KiRW1onT1tmm480Lui0q+1xD/QImb1pcpBbF3oNP9yxAkmnOK1sbe6cdJTtAsgEtVgeoG+pD
CYcaC7hXNlXwQyfZ6sdXq2edCM8af7pubGQT3XBIT1ofeY3/kg3vQ146U/9Y5aislMbVZL4KTbSX
NW0zNtpTp5zq/Kmq+x1GCo4MejwwBkdp7Bm1lxhOKbpNEzzyuqJPb2aXtlNveVYcI/X11Ao01IFM
19LWkp/7JrDb9Ibk0dVSfMWILXV1StPXKYQNoLQ/RhLcojF2CqRiWJek1PXKV0D6joprRsPZmFqO
Qh/R10BEEIguZtZvklnBGwGzstjfxj0Zmv7QTfemOZBQxYwPVgU3FrWiLdadN5vGpkYoxRoEUnzI
hRGzlHC+9Ehr1kX/I4niXUP2UQx4YIwlR/B7K4xOYCDhEKmjkwec6P5zjrSHKP5Et8CRI7jf6aXz
113rO2avubpR3NF68yaaIxPE3hYsfCxm+6zlrjDd0Up5PWbSpdH9+04W+eNPSYLdN1FJDV5TFWid
sJcVPNOmzi7SNz0/GDXCVosA1r6inQnQ3m5ZeJYvO3ka7tNFTmoatmYmb0Uth+5ebKIsf9Wj9ByL
V9qsrpu28WJ4tTh78aShru9HZbyWQslFoQu/K57O0O8Di+ymelNRn9XzdRTHd+CVQBRGu0Ys7Kbf
F2G77kwNW/JxVxSily0yEi0q/aGCkE9XO9MUnATZOJpD8qTSBMia5VS89dWcW5ZvIk5cFte5DvVL
WM0bA0s0W651tCcST1HKh67CpgfFpoTTKpeGFc6zo23KwLHT9WRepBFNPLV1M2r2XK0e87rahUGw
py7l7EOewDRwTrVG2symW3b6KkyNn5EwHfJ0yAimJed97RbUdhjX3ZWD9RhIZ5Q2nKTTtqUu7U0I
yHIyXkqOLV8t3C4TvFq/QUWKbRS4BrVmHEs2wMe7Ib/k4WPe4Ugjp95Ql7xBfLYCiPevgQ+L17/W
xoNQnC0p8OKpWA9B54rptSC0qxZdHtl8nQ2SItXorgy/vBP9YaNafEOldOW+Wc9BzNs8IwgW2GJb
rutg2lvi9GCq1cGwmjM+JRCXRAGH0QIRppRMtWzqPU/wbIakKMl4Lof2sWhyUntxlaE8IQswpQUK
0rmUSVLyHzqQpjyNaE1FN7KOHEybKCNWRa/gHOCNlIScLmWEavZ7uTJInHQanHpFuXOmB8VcCU2l
IZxtKXvu+BICuXvaJyy+epNmylZL5WckJY8hccfyp8tYGV7W0uSh/hLle3MYXcno7a4fnFRKTp2u
eGMirOuypKYaHJ/1naBT0Ss/Aa97xkB6mCRrTW3cDoUXYGtiRu+bfDiO7al7b1MOreipyq5NdfSq
9icx7gdgKGcsEGDoE7dTZq83sdaZjVttEJ0y7zBbMVeKLmwHH2M8yd+1tAoKNfkxTNF5oL4xkHYt
U1wSn9T+IiC2BK0eyx/DyXPFNvsIYQ+UvyzzOjTA8KsCfQZxK4v9nUVO4GdPQ7dPRAWBuvIQK703
UW7kWKEkj+N4Oxg0zXD8biPbYl/PACzExwJVudgK7BwHnjTYiJyh4l4b9sV0gXliCndxd1Qw9hLw
QkxycAisj76e1nNxnqut6ScrDUQr5wauN/Qzm9qbkJgptStBA/jfuYLvO6X/gLD1YdbJdGXNE6o3
Iz+IJMuGckPZWvj3UXejp21uZ2rq+B3HS2uu45nivInXVXORSW79g7EQUUzNkdv7Mr1XxfVcnyrK
GlTzFCx3u7u0EF0zHVgUqosy+dUoCsdppk2t6HuLQyOoK2/pvCAPZE91AbvFyp3KPwlxQDtGGbyE
3mLVwOhR35FbwG3ojlTvsTUOrZHYGUfeXCWupj/qxW4oKKq01s66FSoTpEos1zRfN92hi08NQiIy
fzPgGmkrIcXlrxE4cALik1FPniBglcvpWVh3eEraWodV0UQnqEIblG7N1AUopXA6ddbdxFsyd3P9
UjO8a/zAmXm8Ncs4j9/Idt1QeQoizYOMoPnhSkaoK+hvNWFTh72riwdZ8uRKYV3Dq1FU2jpPsnnd
BKKNLympDfFLb8eVQOUlMUJqUnzlQH7gbmRL/hsyPY7U3YXTPi/uzQJtgfA6r84N+mB+A74yPWbi
QzQLOMfhi8TSYiXbRXhC5Ijq1TPU5xlpM5N2BNo8ZL8neXikyrQL4mfmJ+z4BDuS+xY5QHXY5abK
uGEzV9Rz94H/PHXpIstz7LTKxsxsVm4C8U3Uzww1N4Kkuj3NnHZunca8w8aUnZ55tVJgeti3dqW2
23YsvDwGPV5xqDRL5RLe14ZkR3O9i0ggW3LiWsGVzARZJEFuWBQQaWk1dLAq7QUHM0cdhIPIG25F
1Lsg7slA2Mz7Kfqp+4/1+IY0lyN3kYdzodv1/iH20d0PQzo6/rGvT3S2mggpHkVwOpbIxHEn+NTM
cn5nCk+wFvCn2lsD7z4ZbMgmxyxWHL0Y976KEiG9sGTSXMwFXTnR9yrjt0DN7ZE8BO3ao9xSrSsn
s9LpFiD5gZXSxKnZ9VfVLHtCKezkScW0FTYVizBPTzAtrkf6XPWcrBJ/3rZMOuIcWBVnYiGzC6un
TtM9LeocszAQA2zQKkoxzi6wS1Wux4EBmIwaRGWuMmx89fhi5tEOJ9cbo1POhlBsabT4ob7v0ZX0
SSkjA81G7dGQ2Ac8hqXyaaXnUqoOJSVe0eibeUK0jenlEL/qwblXd3VLU9UKkP5Q0flrvQZRxEbA
Wku4iDSFWl3YM3Kw6/G2mmOny4ZtlK4FlOys5o72lmcYIH/pmRQIhskRDcmoQOkzZZ3XGzlif4fI
2xaalyc0FnXLRRsKFbatJJaupt6L0oPWmBs/exSZHOi81MCUV1KSOIYG2yHV+Dc5ZATTG8Ugc2i3
4IvQlqqOuXqpEcAaW9VBEWTT48UYz5fMf1cN3x7JKSw/o97KrkLh2RAuOcCHlhIY5TslOgfTc4VR
7jxUFFTjyg+D+yDBXrMqrxBEdKWAHm3vr9P+upboxsLA67bhBC0n26dFvQnTbYeARzGCmsvL2xkr
Kkp5lbDepKdhCDwpldCl1JkLRBjl9naK0mKDhiLIb4syN2N7TfVr3DUrDIORx7mTo/OELmJ5qhBy
TMxrcX5UIgvvU2wIYvEglGgQmhHxpHRaVuVQoK1qAhGbMjrKqOLB4fBUEavdvtnScKAlzAmVe9oQ
c5gfVSOw8QQ9KTGSM8WxpxIN0P83XkpsfgvxXbCushnUX/MTEz7qJKSEyCKr/jGqJxcbTi1E+oUM
vkyLTUYfLm3LfR/vEG5h/1W39aR4eVtdF5QPfRo5rdId0T/alchqEZSOMnI1fT8fLNMDY4cO3zlp
8MUIOctr9GEtkVYLHtzptZmpz0LaO2gD0VjCTRPZtqRbHEvnXdzLz82ImCpRTiaQWeaEASjCQ0q8
j+pw24jzLhGQddGbNXbG9JYBhGSQvkm6rNA8tU3x2Gb1dkhSuo3pTm+saz+B/530rlR3bjQnXj/N
64Xd4wMY8ZVVjeQUhqSzm4i4waRptwsa2S7gqgR5cD3pBaJG+LiGVXJMk0NNm13gXNaADEY6SBQl
dYRW2CA+vgickbo91+q7bD0UOXVUOdgxtajfJEAasSBsR+SMslsagxu/bFZ5fj8HP5dzLJR0YA1k
KGNvF/lNS/84bIldCcJNS15Artdr6x5LXWOal16Vm1YbNSRlwu04QeJGoPUh48YQJ5KbRe8DqmZ1
facpbxLJl9USEdzS2vZITsXqbZCGiBZVtPZolJvKMWej5wIZb3oNydcJ2gjNop8o7jtTDs289SLu
DtfZWHwty1srfwft7CTUD5UBL2/EjqoL1z1pepvd0Q/1evW9F85ye6AWdTIUrYSu2Jblvd9dCvko
z9uM7E5esgGgb9SIMbsS4UEn55Aw+5ggV7uSTkRdQC68uUyQd4WICq0lI1G366geZX+44SChmHNz
oVxpDIzktnCy8EURfvoJqrJ7GYhrSOtqFPethrc9WpflQba0ba1eBtErpMIzcOqM6TEokYxr7pVf
kOaddAZAucWA11ScLDsW9XMVHoX+biAzj6yI2E79iOZwq1t2Pnae1eMd2cZXqUDMHxR3aved9gTV
ipyK3vckOXXeeGpwSMXtSE9DIS/UUI1CgyoC2ZXTl2fW3+WnqjwVyB7i2LJVazyK48lrzcSdzfs8
whZVWhf5SQg6DFjxwVHfUgXeO/WNVUQAoSY2dubUIKbV7MkIZ8cg5oTpM166BrmVYKzj0dPVc8jU
xpo6J4G0X7kIiiHMdqeEkWOg0lztdeAn1pjcpZhb+0awUgZzZYUlMkbpBrNSyMxqtpqLYjVlPQpL
SLHSLw3pcCmJ/DZkzbYeURlk1bRj6qVa6NUmPSEzdWoOrSD9iWLzfSYlK5F32NB3MdWJ4UFP1z11
pPmEA6XdNY9zGp+QTLFN/4fA/EBgH9HDuSkaBWNqjH9T5U4GXtjS/5Rl1gmtKIFenZSfK+FZMES7
S28E5VkHR9wwQstp+apx5zW0GJBOtLWhWSmVQhPSdyRaADPyRE2cr6sJAYfB4PivHAEh5ioYvBG1
uLBS7Iq2Tonam86giRWHlBUCvtgcF4sWa3jWaLJagma3xssUAsEL/ce2wGSU+R4SYjw62vBNN93k
JW+mk24G4SUns6iCC7ypgsgQnoLedPy8R1+rtAfEdEu84SGq345t81CKKc1hxe6EI+AoR4t+5pSm
alJ6eE6vtLb50cfizZzobsExLlq9a6RXMKQPNaOTyu8v/zxE/mpw+zvK+BN8AK+JIcUUNQMCrOyY
dW7lad823xkZLPC+jyAF/QN++tOIPxFizGcH8NN6Z7p9j+VScB7IcoEe0Fo0GbeMK5mmWEoFlyfS
NzY+X2CQFxjwX+P4T5CSEhYRRvQMyhfbDMqgu4W6Vjj5DzyqJSf3OACQSt3885Nd/ujHe4ZvLUIm
0dF7UzTj80Xx8qyVFGzpQvD+S6uq++YyC1jlb5fBDAnOKTwifOH4/W+YhhwER16IVcEQILQjlPg4
jWJtl0czDfTqG8jB31cL9yRrcMUgWwMoXH7/28X0zqgQW07oqXdPRfIw0XT0he8AR7/wcn+7JTDp
0EZUrD3NT2sybwxsovNgeV2D156q5VXtF50Bfz9tvgOLf5ZI+YWiwLwFCJOia0AXPkFTO2qvQUbz
1JVvfGxxafkBn9NQQrSzQ3CwvMV/gVpzIVA0PwaGPR5t6++plV8+Woz7gGIurNHPX6NCD36ITGGB
Ivfb5r3fJh4SKSDKaQFFjvbLJ43u6T+v0V9qRX971IahwtOB8oQ/4McXWqhSP9CVAzm4M9ezW91k
L+O+eveB0YEnuxJoTpx8T/tmGX21NVQofJKCvZ5l/MIn/7aMGmZ6OqnWcq8+dhDJetxx3Hxr3/UF
bYN2JdoDSAPgbMQ9fry7KRiCuo5AFg2hw3B0k+2StSJCiJGfFgGy+WRtvzNT+vaaC1j0t3tjkTWo
8nLN2bLrQ7JR9oVjukxQKKe2C70r+lab46sQ8Pttftovk1bUzViCdtU6MkF1mew+CbLoNvKPKdOd
b5bMl1eDBw7MFH6X+TngzAN6vvjgFrB9AJa0W2VDJz5f/FoSVis/njWnvyeX6Cv7Ww2B7y7+CfKk
ae08WCpot1RBgpxhJG7qhnEE9LbqTcVuWm3X6PJrXV1hN+0Fgb5Ly/Q4xj8NcB+dyXj6W5/I5ez6
vIVUBTkDTGwMbIs+xUQc44tEHZenb5brhJlASZPmm2e+LJq/XwM6qgIzgmD/6Q1b9H3RHZgLIKcD
yfPCgUa6Kb7Cctj5LxgwfXm5BYHJbTEA/MysKgOE7mcVyEr2U73Rd92635iHYFs/YKq+/vadLl/+
bzeH/AREQY4UgtHHHaNxd5WWx4VrHhdqBDPVDWYGKwwS7Nj7XinkF/j7n6736YUZaiaYvkb00Y/1
tluP+8R5RXr38D3vY1mNn69EbaHDlYfPgvv4xztrI8mvWpmDbEI6kiw0x7Yg1kovL16zuQIVIn4n
w/TVKcLxjD4oGYHFGf3ximBMo6zQWCjAwWoZi+rM6zfF67yTdtEdafi/FUq+E1/58hj5/bIL8PK3
oCfFE3YVPttSf9Fvhp/CNZWR9ksfiTf5lPPj1XSQMdj8533xFZ4TNRYRFeHF1vRzKMqG3h8ilec7
DgxLHyVVwd4kRrj2Oy7eV1DLJe2RpQUxTCr76U2mQil1rRUtBB7Q5i8MVLzsPX2crs0t5eULxg54
U017ZrHAH13DtTbDBues//h2P3yJZdv+9pSzLppGpWSjtNPep5Hp1yeZjrkynP/5Ol8h3LmQoi/y
KYvd5qfUlZEZrlANdKUKX/XkDJ7GX5u75sKB7ZpusJ0KO8WYK1xFTo+AhnWDANQRYdH1+F2C8sV6
Xggrko78E9aO1nIe/HbLiTCmER57nKaYEgZvUrBq++/cqb44U7gGiS0XoUbQPr1bBQS9CNuNdwvc
KBAYVhQMrk6VmvFoi2/e4dc39NfFPr1DbUQBHskrUhLGn1N5tlTAWP7zP7/AXwnUp8Dz4ZY+nReq
OqR9J5LTLg5YwT69hZGgrWePttR62HxHQvgqYWf7aRbmnrqBS+mny3WqGvtlxfYPt+V2kcNETR8l
TJiQm9z57mpfPEFCKUIxUH/1xVT945KYBKNUwo5iruN0it/r/n5Iv3t+X1BbPlzj01vKRK1LMgvc
fiu9G8DDlLJye4Pe7JxhXVQ4ktTsInwC0kh2vnl1y9f/9Oo+XPrTsxwGUS3LQKSeW6cneC3bbtUd
Fqu0yK2+q4u/iJ+Q/3iIsAeW8P3pUSoyCjJUWqUL1NXLGhhL99HsaatmjZCenT/UzADwj1lN3/JL
vyrJycmpixdCJBI5n0MMjmDIA4DHqDwufaWtdFrsFXD1xqX5NhzaM/H0kY7Pr8f7P1wLgy3wD1oY
BeLb73V9aT9qYfChP7Uw5D8WtRQTnvyyO2GJ/KWFIf8h8xvT4lXokvJLeTovcHnFdV7/A8dhVGEg
vZso4Syr408tDP0PnZqRQxe5KxJSzLU/mcT/k2k8VPBPa57UD1kaJDU4yRcG26coL/ZMrjolHl2k
8lZq0K1kPXaGKDsKifEWAnMDUbhurBioLT46Zr71ZfNWAZ3vRHp/2w7NOlYWJ95UczSYAz6GfI4e
K48BFkByMOw6yQf3I2cHvUo3w0i7cExfUJE/1vO8nrEzM838vk/U1YC711wDnTaQ1O/04AofIM0t
NWtf4aaXmObW6vUbIsOunsyrIJAYSc3rGMQydjh2JIgesGTaxte9KDEJDu6LsnQjIQ+ZnDK2w5kD
eWegmntt3I4iqgX+c5vvrb4FfYos6KTTnqKBO2AyMXI+9F1jG9H7VPjrfqCT33ZwGNJ1r06blmng
IAD7AqmaihhgG0xwq8oxGh+vn25yDBgKowwookL7YsBDVDQETFILG+DUKkxuZwaXTdSvi3AIbCkR
r8D4vudBeqObs6tKheno0bjvQRDlgrjuoemKFfNEvwNUE+2DqNjGGrP4LOj2fRC/lcr0Xmq5ahdB
dWO19RZODy3zTNgPavkqAHU0MhARM15M2HdcSclyl8C9xGKZpEgMJajk8HX5EVjaG3Sjb7pkvxK0
38PqssRg65lEHPYC2cTHU2PAGimSekb80YVmPeO1VWU6GkIV5SMoVSNEwxKNUgTtPZyBVsnKeP7W
uvxznvHvr7AU6io03L8VzkGI6rY88hVGYOhOhDr+ft4MzyxpZZHtdGlns4ahC7rhe/P/TCr/o8B3
jF7roil+tv97+dhrUU51FITtr63717/+u0kFySIP+v8fHm8vEIL+tY/atvnXJX/719U7eOXfI+Wv
z/8VKTWFNAayI4J3dAM/RMqFty7yqyUr/hUO/4yUxh/EULj0psZ/IX5RB/4ZKY0/CLeLUJ/EX6Vu
sP6jSPlZfVzB+RnFIFpmixQfInOfsgPmmYYWmcPsynq7GkxtJRjWlYneFoirl6asgQRWTAgTvI7y
vaJEEYdqtUlLeWv27bquwZH72cZMQY9J2aGdcXRQq/2ot06aimxX0v1COuXWi8l0Q+2kUwtUUwoh
H8gMGmsyn24+NbRW0K0Cd4fzg5gB02l2oWh6BPkfgd5foT/2DC8pxHMMsyNlxJa6gjcwT1exgQdJ
n463KMy63XgnYQopSFhrCOntZIqY6USuEjAIns40Jja5WruVZdljWW96X1o3IPz9Mjjnc7/N1YKR
URmcosHS3FrT4CD1MEBe5zB+DQMTFB3dqXB0a2tw20DailO1FZTsWjOwBw2MnRn/6Ic7qmVb0UG4
z6o1OlMZgUhtp9mpa9+eAvnKTK0zYRh4v7QRhmDXRdXequByGdbjXDS7HiBdKisbP4KnI6iYI/XQ
1MQcWBiJfax7MkqQADJWSgFgHHxJNxYbK4JmNOHn3vR4nS4ub0gu1IycGnOdFKP723o//TvIfZAq
+tvxuiwaevaIiKLEQnP5Y+xrsL/Bn0ac6dhNIPDXQIYc331dZCeag4CVN2AUEszQg7D0XdT7nK0v
C1ZCMpCimVkIkiwfrw0qvyjj1J+ZAm/H9DBFlHGnb+5v+RsfYvuna7Bpfy8S86r19drC+8+4DU/a
qloLTr6BH7UF2GVHq+/0jphFf3VBMmY6oKim/i2Sx20pWODMRFeJ09sFA++HqTPgA+Qr0SFTRscK
wk2pm95YoM+iA3HEIzHK6021AFuT1vEtJI3LHgDPD738acTCpugKL+5AEWfTJm/dGeSN2Sw+Y2Tl
BgCuXFhzl27lV16LxFXhj2c08B6S4lx3T4L5LEI7nEXwOZkjdsV+aOFoT4YnGvdF9IbX2j1YV+oX
A+ReETArlWpXVnFlUKtVHWWXRJbtVpRWJemJNKnbIkKalaRrELt9ZIlu4ne3dVbc5mZ3HzPsLSvA
IPjzis1zF4BoG+LqJWx0D8cjW04Fb7ZokBAmLL9eJ/XAWB0AlKDXB62GowHcckhwSwitO1EGC9dF
B1wMe9tvTKjIkQnTUu3u27F/E6fknOZt6hq+yD5q1EOqPxT4/URyuhYFubFHPbsrYn8F1sQzoCQI
+Xg7A94fZJg1ffRSlbFX6CGz0/AnCcJ1LQcXaB/vFMj4V41Z7YwNFlcQPwldh3iCf9KW10VtXufh
cyrdNjEYwGQ4gdK/Y8ro+h145pi7b+Wbik+AejjwpHc4/TrygHmipDHbzQGjspmqwdFBt1bVsA1k
xZ2bWQQ/HpykiGCWYIk4DYd+pJGuaFfTELqJkTjg8bARwlxMFwD3g6lkiKwL1z7gjBKokgWKLCUr
qwFqLCEtTHpIpOW+RZaqj4B6agoCcoO6NXRwvYY/3EeVjMVUDnidiNgX9crK85UBF6cskeDQQ801
xfylkquDX10P7UWOM+BcE0r1eYj3IGbR2lWgWuspEO8qI1sLOYCaodpZBSJAqmHCPMGrLily7hXE
MY123HYd0r5VpQhnnIg3CjGuAm5j4aI55eVFrRbENrEIWRLbH5LF8JSfM4yr0S8F0gToGVgUdNcc
OEVIvNKiW7HU8W6+hw+hhFchHslijJfhAnIIsbPssazlP4i99OSDL0Zkg29BznvVRtMKDah1PA1u
XQKDAFpjiasKrfgA7Yoe6q42MF6LHtL+kE3d/TAX7EvZbS3wkKAvR+b9aq26gWjdJnAABcyh4QqM
fvkyzKlTiicB+xwQW1M4QIQhhoZpCEE0ki04kaM3S4rXauB1JThlAE3CxHQL8YE+1jsuLEDgMS9W
grVkdR7uQJtJbm8HFXpO2dhiZ6yFODmJhmFbdesOXN7IMo6u8DaJ230eB/bsK/Y0Jv8+M/6jdPG/
XSK4qA59lwgeutfo8iH9Wz71Z/qHaCQjHKaS8HQXbV1Os+G9af/P/xIQjURCnWm0wUGGVKtOL+XP
9E/9gx60onK2ovorKTr56J/pn/IHnUWdlNJiXqYgH/mfpH/mL5XW3086vt2i24Q0hijyBT+fpskY
T6MRN8ynGxInMXxQ9c4r1F0CuVrahjhN4r+4GrT0WstDLy5nNzOx+qjFGgvWkeCY6Kd2TNay6LvR
CMmsyYJHSTCug1RazYBTuw68pfRTriYomfNGM00WnQDIlGFmtVCZWwjuwm4OIR3KT7KSrNQJjIyJ
F0sJP9wC/5JoWz0SVq1sPemAdrNUvFLiah2qApvstZrflSVsgHZSgaI1PeClZSIiWaDMwQH1DSQa
SqQpdyQjXJkFdDFWeTmqq7QLd/7CZzDwClFhywaCO9AwmOorY4DUbp6KGYNDErLRHEHWxWsNQ+y8
f5jnhyqjbM77M1zL1ZA2NjrqCVmc0OG3DgR7RA6c4QEP3VaIY9hD2kkWYrcsOmlyroBVtXfp8GLq
j4mh3mpZcKvCa55olsU1Oof1VdK16znmzCyQHMgImkYEmNl3Uh3gZPJYVeD+oSLWUH4zsN5GSrAs
z2aHfjeNAc6YtaDimYg/Mt/SpohbjxLazpp2SBKwR9rFUhkZgdub9V/jDTmKTg3fWBmqbQ3lNAc/
NOuFI/rmsUkCr0XpaJYjDEUVnF+TVd5CjJ8yLwXqmZUnX+32RQJ7Rj/GQrLWiddjPNiQgFsJvOMP
bRBsQ/LtRD31SoK9Xe+UwcNccKAYr40J1w3EL5IOrqSkKyEb95O8rwIV9pe8FaZgY5i53YPgVcwb
AeBgCb1nCmE5muNDRfydWAEKNHED6fwxhyvaONmAHTJWnfA5vDa5U1Xj4jfPBZMc38x2/dCgINF6
dTM9jRUNDv05qdpXH3h6F2JwK6gnc8qelaj0KMeurWC4RnNt1bbbCQqlUNROEENTFlOvba2VXwv3
HZCALirXoR7hZ/3UTbHT66+kPahTSDDaIJxLdHNgrSvF1mpqiP+7xNC2Bo9jxnY4TVGgwC47y147
q7oO8VPI4/RozA+ZKdJniW1Jew9g15QNW20Gm1fD3DZlp5Dw2A4ULxi1fSuE26Ce4TbTgqUOa/CF
8bXiYJbmTVXd10AI6Ny4jTYf8bI8tXK3hpvkDMhlpI2JSVzlDrW+rpR8g3cnsH5ggOAgx/rIirKF
THEGYAAaZ1MX71NO8K5f98XTPF0XdH+maELXurvLqpMmQSKK31lNtsEof+p/RMF7xJsS0mOjvMUp
fpzN4M7hReD+o+rVbPc1NVk6ebJ1jsERV9FLnfgnn3IwU8ftVL2LaeRFgXZK6Tl1QeGJ3blpOLKi
Xahe9OhH1UP7TGs3qrRzYghrQ76ViBFZXzqiPu0lI3L1iAZTeiqDetNJm6x6mSCMKG3hjWFvV+Nu
kspVndCE402sUjPZWhhdG7ngYbSqaDcdNq2YbK6MYHI6YfSkKd/lQn/PqFBGkqCQC1DSPIPytRQz
9LmE08zpAVUweErTowngD/MMHuPJilmY6s8wGzcZXbt54vOhW8PJCLV5N7W93ar3pPn0BnaTgKqA
qqwV5UepyWh+xABh75n73CjKJpjuI2M74qWsEqrqZmuFhtPOqadgcx1GF8F41nA8tiSkBqrzkB/m
6jkcs7UOXWySettEMS+B0TRKo2cZV1lFIgz/CzNqp0NCQchzaCy3flycwrTcFoA8rSZz4/g2D+8s
cqt6AogynnrQwgERFeiCnSQAic2aX2HIDUx9YUgstKLOX3Dj2TGPYjD9T00/OmN4Geg0xLyAROqd
JIKWIEMWA0dvZPdGehzaydG0dYGMwWS8FSbeUlJ27nKMcWIf4nxquLmve6OM928rwq5SCbGdAxLW
NgB06spd0VBb6K+xtp0DEXglfu7JE9aTkGTvAb8e2i4ETf6GRZ7dT4M9tCKiA7DnpmFXBBlIZjhq
owIJeUBqDqwsWaqGYmW7KX3kIujDmtGVVV7LCuaZ6mNYLwmsBTWqJM618AQOVRitpE56Qd140yXB
MbCAEEMDkVhLtRa7nf9DJQxaZrnK/duiSD3dupa0R5zbHVPkZbdt5ga9vxMJn/j2eKb40FQgsQMd
RRtk2KDtS8VNKht7P4w3M2INUjk9qjEVi2puZoX2XYnBUIsmBd2byrgVh6tRuunggPR564HXhyyt
bLI8cJCih13wbErvTfqQahNZqOZ1lrEPSo3kNoQKVsWulIAE5GDx8aIWi/Sa8tAWgMD2EDIrfXqp
G1xlZXR2asGTM92zqAwwG3ZzVQQHnzoKvVuckWy1qL3SwMapj05xQT7cxDcR9r6BHq8sAXV88tuw
kbykGy+R0KJaoi0L6TpGiaOt4Yf3yG/EDJFlEfIXFaFlrcsm2dHsRoolc3AMcRdtpv/L3XktR44d
6/pVzgtAAW9uC4WyLPqmu0Gw2U147/H0+wNntIdElViaOXc7pJiYiJY6a2G5XJm/GaC/5oKytOIH
hRKPqL5gHGJnHfxMz9qZ2lNZVnbVjGB8VScfr4zkZ+pKtjrgwgf+fnp/9PCthry/TIPO9tthHQKz
jvv7WEgcocrfJK54itkLkbkWET9QKspM9ZWKLEyCiEMYOdPCGIDfgsVxlNBbeU2xLjhbUvXZA5+d
Zta1N4gHM4BrBs9MSW/95FETK9tMUQDkw7n6QcKHOtJVdEyFyzxrbJlHaYWXnIqp+zS9hbA3wZ/n
lgaPZSsY0hOMvSF+qUQf0ISmAw2+G8enXokv22yVi9yPCjt+q8uQHjIR83S79pE1jOFTl6Htu9bv
unnpEYrB+Jua1FMutrbFe3+QH7z2yvMg4gPVzurnpnoph+7QSbFTNprNRNut+TQCVa28y7qybhSh
2gQljD3ZvWhTEzrfsA/M8cpyAc+V1lrsUP7xxrWnutdNEN54UC2QOWdLZgdGqyoYycFabU2EjeAG
13XnaD7FgsTclvK2th59xLAqyhiISXEKxrasQzRUre2g1lCe3weTS0x4n8pyhXmLHstOcNtFV2oX
8YBijdIg0iRxS+vlnWC1h7IxfqgQtbFRxQuMXkJcSCvFS64CMOgpR17OKJVMO0z8Lq1Td26SOm0U
7eFgL5DjQajDenIFdKqn1scg7oTRgNQ1rpXCujYM0uFhuKis+jJCX0rtUMNBJSaH+btsfX+tDuEB
gXeI9GX0UGXc9K7kDJ3XLYQQ4IuG8EQCK9xVf4ZJsPd5juYonag1XS5TWtM7WZv0lLwuuQ1L+g4+
a9RCwSVawa5ZJXyNwKKYOYgrrZMffbLcpEdPIt/HCJD4cvXTGssbQIdLHV2hIU7uYYDbYYM2om7t
/LhexV53bXHFZBQOlKDcDn1+yAfXrgfWJ7PU9b96E5SndxGgm2EU5Up1L6SQ8ozyINOACvpx1UQ3
Cd8p4NpB44IL/D1KMpuqF1R0jtB+0rbyHwJPQUl2wPnGLJ8HdCsaqg6jYezHbJ3q2roXq7e6+FVA
k41FeO2lgPUypngSdN0kWZqChFpzB3W23NUoGojoSFU0jz49+k5UQ+WpGjh7Q0mTDK+oIzJoHDW9
JU/lesZAAizd5GEClHCrXKv4CWt7GL/xHpWmPfJDgk01YVWjjg8fgGwhXVtnnHVOQEV5a+L3y6Ny
8irSZj2peIyAGcTd9EuSV+PJWAU7JFEX4ltwn+PnFq+l7fdjPwHU+BJRn8lFBlZIK774iDjZ8Uqb
dpNueltd1Wu0o+7PRJvXZT/e0qCZVQzISH3m8FuR1WkWkhQDtKuXyqpZ+0vtdlxra9RbUCSV/m4d
eB5vhtqQQjnzrIZ4E2580uRGdYFXVfturWtgkvIkJOV8P8Z5T+8jJGY4aG9AIjgyqAMnnxje9CBP
pGETCrBYUY5BT3KhKyHyDucQYPNq+iycNJu/rJFwlagIJ3oUp5ph0Sjvoi/8AZKg5+f9zk5skdPL
ZOplSYhVT4ABttAn1JXga0OVVUj+iLsUDEq0Lh3IIba4yO3z5uInwEoTmMdEHJveGyL706A/RUOS
T4fYp8AwXgW3H0ZGCE3YkY0CzDqjVb10/8GkfQ44QytS623EXiCgJkW2QJ+8C6DUk8Wb+hUu5/9k
06HNi+8OxSHKN7MWiJwFo9iLGgJKO67gxYQc5GlBp3xLI/4GlN33S/Lk7Kn02CZ0FMI72rRmP33P
NpTjWHGJVznFg+wU6/IxfYTo9qqvOPnPLpZjwBLT9ykc5bTP4SxTGHI6owjwbVFnsyt2OZo963AT
7v5uM2la/p9DzdZlo1V53geoKgUZJI0BwEB4m8k//v++3/yQBNvuJjAUWB6LwWY9LngA7SBOrxXH
32nnVsf0m+fXkTqBx8HaUHecN+fETDAatuF0aJGG3UuL7IW6HMIK2GgUP6gdkOHZ+pOLgt4qXZ/z
0Dh1oOigrkFFyB+t66+TR8cSldK2hD8v3bs9b32KZ965U+sE4hpekiizt9Eww+FtNm9JDj1ZxQyS
MbbL/oIX0F68HhC6V886/50AluHNSIseNgvsIfPIwdMdlNSMePXG2aJ/EplAY5/9juzwXV80F3gM
v+DrZX+/ZE5wiNDz0mABAJjnQ84HqMt+JLllliyDB/cAETN5bS9QdLzzl/k+uCB175FTWPKGv4jx
hmkWiOUIy7M65MeZzZdfMb8dmjKsQuA3ycf9Fz7TYP5jKwbX5krdBHcIvJ85SU+cNYQ0tY9yORQ3
eYYgLGF3F1ZDOhxfTJ9a2U9mzuMO0ODVf6Eze4xX/BptdsF3Uihqfks092VK3Qz8EygE2hVfVl0h
dYTI9nm86X8YowlNiZWFfsNs9VaRiD1A2yS0z0XOb8oluOxM50Hq+Dd/Gqf+3268TIfWf2683JdY
df16/fUBv7nPfr562ZcGzPT//qsBowIBxHmEToo+/cG/2y/yvyYHA9ouMClppZjcMv9uv0j/UnSO
FmTowW6Dtfmr+yL+a6J/UUj4XwTj34EpHqWzdHl0dNB5yZLxHW1yqWcRTJajNj6pOiQcaeMuU+SV
URhd9pfgDM5srqPV/jXefDvD2bMUvyKeySO+tMxVKP3wM2sjub8/TceJfO/YnmSKJMsqgAbceq05
/tLQBN8McIi1ETxL9um2vxBf41/DgQb4EjK006KptlDftJdumd9SarnCs8NBUHCDkMa5I4U5/nof
zn7LLJ0weAir7cBvqdP7poiXVvArcvszB/bxLUEU2I44vbGeuCpmORKSBUEuj4Zl6y/Km76TeQzF
K3OrOcNbs5Qe+jXP7zPT+XEWfrnpZzFnI4tkH9nFgZgNxUdQz7ItO8oqe7DexgvjA3PNoAc7xJ0N
F5Btf6DHfY4xw045/r5QTDG4xlZbxTZrdmL3bR72ZRyiOBX1v7WwvVBkpI4iE2vzMj74Q3UDWPi1
yQdzUZrA3OVRuQwU+d2r6+gikpoG1RjaEJY+rqHF0zZAjC0e9Wbpm/JTO1QPpQ9DpgnukAp0GhlO
fmMYoHmt9qUdKVo2kQBXMO0pjwwGnX4UU2QL4cI6rX7EHlLRUsVf5sWIj9JVDZd1Yv3IKBMsZIBR
oqDDrYmGg1CZB0UWNqIlraxBe1YrnSqZuW14qRd+/TPgJLd5U+SUgQFwJCL6a65lhosW8XGQAeaP
qmEotMv2lpys0zi9LJRKX8oJwgBxga+oHiH8DO/HDlv1FsnYg5o1jx72B+1IYRWk1hVwnXdVDN9J
7fe5bj3XkXDju+WvQi/helKTXADjfzP0YlVJ4qpprG2vKu+m6L4JarwZVO/RD6u1oTcrJUGdSBfu
/CHuF4XZXRVFNkFjWzoQcnjojWCVDNVeilgaUniIsvqpSxF487S17xeXbTHp5JgPpOKIawkpcJH0
RrZoZQnhYxlPBf0C6RE9RkdCQpRcMwdr6Uso9ObB3mqGtZqLMupKcbIo08yn6IJmixlmEvVcEPhB
0yzralibA14WWJB4q4jaqhCpQDTCl1QbtpJcSAvkvRF9US4LGpdK1qEuKNTIFlU704Av1Pb6VZKW
v8My2bpG/0s2OGBKZHWj6BLoLnKiVvwYWToKD/GthMqnl8o3nQv+hesXFUc5QdvIiF+UOALEYubX
oa5TSzUsZPS6paslj6qfrEIz2aq1emtpWK8o+1hPJsAiCtnoDGCAqCzFrjScphgwI0T/rCbVLaJ+
m1Si05RBjDgXHUK80nM/W3t5dZtoA0YmcbXDZw6BLFG2caX6rRjNU9TSwBE1pOn0hGKsUSB1qAjR
KwpGgDDj6ieit/eSO6xCQfoViM2DJAWOnNZbvw49R6sQTc2i5NcQq+0yVwJtGejKrRTWj5UW03NX
AaFYrXiPVi0PKgW12DLBa/f7c/84Lwe7Px38FnbVEHjm/m+llxb0w3LX/oOHjer3drKAKuEInaMI
frxjZqcfbzdudwn8Ndz+6dz/9CoVi8KIepMWtnzoY/sJnmz9rN54lxA+F8rPdl864W3pQLr/AZjd
yaMdbtMbcR8ezj15jrJkBq2LJoBcGdIgNLevP2QsyrY1UK62gUZ17lsNt//MZz11xMJl1aGsUWNE
t+drBL61MqLwR4kVP6lyW14jmJs6xmrccMBcRVvzzdopD+DDoLxvzsSeUuD5Z/4ce5Yii2OSmu5A
bJw+J4D7xBTud6Y1mdfaw/7ci1yeKk6zeCrUEQpdliSLf1A7Pk2rl+bUPEoQhRMx0uyX5lq6QFdl
ooE1BwiCjs95jZZAsO0dVbtAPu5cueNEWqZq1HEpMGoQUuZvrxj1T8MwYqTXoPPq9tTje8434659
gL+8avb0A/7+N/4c8Sgxk6y+CnQiQmZw1wgJA820Jws3hNOv0oNwrk58Yk6p4/B0Bl80ZbnzB4je
5LLqEW96Pv9RIGvxb8627Rpo9erM6E5+z7+iabMaI83yJhXcCDOEdUvVlm72DwEX0eSCKuq6ezwb
70SaC29QQn+DlIwS6my3uFYylIaXTaMLLumOurtoQ6XgR7I27GSLTmh7o2/OO9QeV985Bj7Hne2U
RjJ7Qw8+4naO6GD1fKVv66nMY1Mt3hnbcxaux4XOj4iIPk2nAiOeJZ1SHfcjUunT3kRmFd7wxt22
NtfT2nqv0YVQzhXETywchvhXwFnG6QFgz5s/Akrck2vVwXRwodNyW/WX8vnay1E1fBogLsk8ueDs
Hp3xfpRmkhdXwJ4AMjekeptp/fgrzckf+xv/VeGarxblZcrj4Wxme+Jcp82AFD/wPYO6z2wdUXk1
aq9jJ8o3Qg00duE1t6iQCW/am7sr79Rny7YOeWFHtaMDByX1NJAj4mga0f9BMXD79/eRjhcbXwFO
G2IZs9nG2EoP27bBTePGdJ36Ahiw7a9AIYwchUz36uxJeGq6P0ecTbdgGfJYByhhgW3yryeUf7L2
LtA46h3kZ8/HO7VzP8ebnUsN4oP9gLMCRjMLGcDgk+pQ3Lbla3rr8bu4kh7GH8IWWdBzB+KJqQZW
qaHAT92UsulsqgurTC2w1tOl464xs+J1UHHZ5JtoOyzL2+ApxH3l15n5PPEwNfCuBPBPMd840uAw
krStO1dxbXR5bdVGsZBE+1ndVisWFIwxUk7t+ZxSzhHhx5R4kzPK6XzkP3PCT0VPiUzCcG3vwQNu
FCw6hzh7PObWQDhsWDrmlfEylSAm4/Bzhc1TY4Z7TxOBqgD/MpthuIF1bMrIEysYAtV7VQT9I9x+
/2FPxjBU08KfA4DsvD0SlFaUWg0xvOanlW714t4VzhCdT60X6VOI6c8/JSlmZIzIiAuEAP9fvXfQ
BL4fw7kAs+RWM/vRHHXG4GvhyquqdSO/fh/hxF4zsDxE18PgiOVrfR2C2hqBW+ceGFrMUwUL18EW
ZU6hcYbI+ieDsaDFwYGjEDdPkGWxApYDbN9GvuRCsLwXXe3uvh/NqZeHCYga9j71cgLNdrAuiD1v
XGYk3IIaskdKafXCWKOeej4lPpHQfIk1HZufZl+OA78Jp1gVp7C0nFJS85fBvQu8YmVcC/dnxjb9
fbOU+Eu86fd8igd/2bMIN6X/XPNLbpzfIDPwYCvX3jJ5/D7aiXXxJdhsaQ99GqC1OQ0OrXCxv/Xk
p5hyS6I/fB/nVPLyJdBsietovJSop7o29hoIV6L/sZE2wcGIFrqKBki5Lh7PnfMndtWXkNPYP31I
txdENNEIKfO4DhqMzbzf34/qVIRpDdIuQlmJ5OFrhJa3bzg0vgCF0buxcEvJ63OCYKcm6HOI2aUc
4rQcDxIhGqQPtUYHtu4C78qdZrj9J4Mhc9ckE1LaxPL//LnqLG/LHh8GNFzBMEqBnUpnnBpPvfbM
SdPw3yFmi8BCnj6oxJBTKJO3umftvRLfujRGx9i9EcrifZS1n03q7v2hXboAA9W+fS4tSgq19VCm
gZ1V+SHWgId28jbPkk0d1Ovvv8KxVA8lbNT8dK5q6gzaxA7+8hkiKi5mlwlsv+7dm6T67A50IkpP
yUEDP7kYnXr/8S5FrqzaFle0dZ1z2ejJAw4GiURRHa0SGtdff0WutrmES53AdjHo5tIXP5SkJ/pK
3Jx788vTEpofOIqqU2zglkbocjbxSWxUapoxYj2uDkaBd0HdQ8L3rVcO3sugVe9DuV+JnQ/nLBeW
epzsw6jJKaPpjt4MFe4L/pPaQ7/AZMPDfE+muqevSrFy/IlT3BtNvCpEuGuqp/5wjeBqUNxNbAw3
oqfvvp++427bNH2fBjNbYqU2JFlVFIIdX1hvk9KZeaHddEvNjpbnyxenquEY+So8GeB2qEfJh5oW
Bs4OfDp5jV3Qu7ScVBe12/BRupE+RBeFZbbMbfc2+XlmnNMynE8aHXdKhCBsLBbr1wUyilIrFWBu
7fbJXLdQ7+xgj4DOSrotltq62MrL9qAE9vmH0ocq1jeRrdkDP7O8WG96IvcC9LVAoHg+bHU/v8RW
Zh100s2YNGA5cWcrIcMv4kTDlip0QFa+yaL45oMuj/J068vg3898lBPVJFBH//tRrHlaYCmNAb+D
j4KxM36aCM8pa8RgzicFpy7pD7lPykZUJedJjhnl/th4jUDVYcqoMQ640RG9FFep051Vuzm5Q6mQ
oSegSfrUdfo62VWCyXsUEq0XCjC+KtCmVMeBclSvXQsBarTTngMz35h6ugFZeXALde2H7q4zki2/
/6IuxGZtDd1DKpjvgp+uMWNJL9zUu+2N7gbEwxavCmrEY/1A9fG1zNrfMIHhIUeCfWaKTh02vGtp
0aqgnyn5fR1KoA6lHhstQ3myLgCtO9aT7CQ7tJXN55rXNA/r8hLY5M9gda6AQhNpvmmQnNV5iDBj
/OMIKkYTIFH0lkpYXsXAdfPMfSwiMOdBL2uL1C270DZKzVu7HqrpuPvmq3Ywu9dGad5UmPpAngFF
KA1uJfQyaOabAlQpCyJ224r9fgwkHBYjCY5WpmNTIEhgGhSlfe6K9MXIDBhLbULLwvNblJ+CYZdn
kzFbNP6QijxxBreEfpuZeFNGBmZFg1TcmTq9S/5niLS4/aZpKywAvNByVEir2K3qvYMGy1uPiZ2d
yYq2phUSbeQQXmitVYBnZXzqIDWsa6uIb1ox5JlXirhadJDO/QZGlFmo8RaPA5gBvvZS6i5kiNSY
KFCoc0ctPLjJporrchWEqFj3rraN6bC1eKzgCInyjgTQH5+JulSvFM9/1mXPW9Yj3eY6ggddCh0w
+IqGkR2JKtNdF1jLtUD7xbp+yAcZoCx4f3gGzuhmIpLDEsQkY5TFbSHlKrJOZmw8KG68Ki3kyKws
vIbc8xyb7YDWOD+oCrLXsG2uEIi/CEYYbX2rxNeC5E/MA1Hp1GWQxlaNd2Ktr6yG8nKNCV4kAb7u
My+0dfgryHJZ9c5NB32T0La3XaVurit45BTASxfmS4JjKgQqw4YQSJPHU7F4axpmPWpxhm2jYlPh
qtC2we8khCUZVYaI9y2K4KG5V7E83yZRf5Gp6i+A9m+e3t+i4jashbH4pU0kqR408yIwdQheReOj
sUDTEw9kZIT8FCFULN/qgLKBhekBCj2KUmwrhf4D/MdHmpOO2SiXWhHfWTL8EEMQha3X53dGKz5F
fXqph+mlNvnSJComGXkh9wv0uksbIxxrqfGMWlhqd1157VOR6JeeAidacO/8uP0ZWz4/S61YsfT7
MjhlSRZeQuJDX0PKC9ZCCF1dVfad3D3IvnFtmsErXUBUIuvwPqhjXBS7iYAetZea3CAnJLE/8j6k
5lDKd6GlPiYJ7pZmfy2rFTzU0sMgsnklBXUXZTdS9qe3RhkUAj32K4kr3ut5sDVKNkEbIpXRD8aD
n+lXocbbaIDN7dX6I5x0WrJZZ3NEo4xj4IZgDpjhTDqlYNEtyenVvnY8gwdWmyrpdZr+4g073GA7
XC/xk3opQyL6AryoUWOYMbxMx1ISqpIllO4o6a583PhUje0VDrdpBmnKl7uD2LuXXW3d9urkq2jU
m1YDCq9B41FS7aoa1OcIGjluh6jMa8q9NbR06ZX2EpbVRo3RQDDK8lcmZhiPuHgHsuXVESFM1d3x
l1xKGD/GvvsasfqgrlG/CcSLyJMcPU3XlDOxppBCfCiD60yHo6VH27Jv11UpHfwxfBfU6BDouNUl
SYctaiK8ylYl4zacPJghUOCwosuMIdRk+dHdlQMWR3rq4cuKz0xoVdZOdmHwCon6hgA/rXRBvYj8
lEYl2gx4BZfSwrDGy5hK20FMC8tRgnTjdsNFP1iPUi/fJop713ojYAz3qstVJ4yb+0iSG9xIc7zQ
2nIX9cXa6sbX0m9+lVp/IxrFc4g11bLs6rsckxQlwPBaCLoVIBq0FhoXc4iO03gs9YdkLOOFWUdr
0YtXTVKi3IDtTWVad1rQXSZueFlaOdQseaOP/oXcYqMUks0dMsG8RAETZ1f9IsJvSEipUSnmY9IZ
PvydACPndEB6ROgv2XXIEo/NsNLzls6tzPGPMQ/sXDlSbCEsOU/xXYPCEiMTUWMs1DaPQq3SOMtk
fVUE5iqQ22Vq4W7iS+9GAcuzrYvX0oM6Wck1XBBXCLdmPMQ7FxMi2se64hgFvgNhXrxqsKU2ZS3e
uIF4lRiYJlsVNBScwLwito12lLeVrkBzyzA6sJQKsleDakZUYtkucrksJDn0DpHQKpADs59cRoux
kB9dw7goc32daKO8qEpzE1UFZoV99ex3g4NTmBM3xiquh1/wi64U7gXVwD3OUMbrotSxIYPNSHMa
8ZISUbUBNaASqyOvBmMw4mHSBMG4GyXjuk08srFKZieHw7UaSoesCl4aEdE+Ketvy3KgKBmYz31s
bT2tYNP5xkNn1rvIzdArzhoMbMT4psvARmoFnjLYJkFLzHANmjwrLQvOpyq9eqzufWH5qUw5Q/sQ
DWkXqNZ1h3Lw2kOs4KqVjp10N8BDXFYGlloDlkhYd8SrquMkVlxUK/TQuCsUatKai1pxPQaPcpW6
mNJk48bEXHGdyOUGipEtq+lvxJR+5aW3E6T0IY6jHdalW/LCi0itVo2VXpnVyIcxkJrOugIMgtdU
2cYYwB7AD0vt2sRqUaxf9DZR9qbPWauIuFX5gSdDssNQLvCH/FD0IVa7IqQ4KwVtIunVD7UurzEA
Gh4z07UguVFHsVR2vuy3nvN9yjYll1/yfXpNIvKc7F5mmF7ELGOTdTMaE3Bk6iTiCpp/wmeebz0f
1VKmMCis0VynWnykMmRAZClHyok2n32Rj5KD2uC55HNKLo+G8inGrCI0qI0UhFOMypFWE9bc3QYX
whqzx/25us1xf3A2nlkdIcD/sKe+ACZrid3cJX1Qm2vdzi4w2kOjLbg7BxA7rhnMIs5KRbkn9RyQ
TFS4DTbG3l8K4Ogn0fhwd1b68+RsgcWQ0Q0XqVHMXiReiwlBQprN6CQc6+lFIm7lfXBzoHo+IuoA
tk/9U37zPzNLjh540xAB8YOkxedAVOZlERRTOGp0cHc5JWwhhN9XbjVYZg0aAKOEZ7RUXU5uWUJ1
zoPk6O0wCz2rkgSGnIgk5iSyC+p81/HSXRY79LrAnLDtVuE+3Q0b7VwL9lzUWTkjq8bAi6DifWy+
cauYi3g1obKp/y2Fdbet7tpi0W3O9Y1O7nnaBDqSWxrFjdkrrW7huNY6g52IbdEOC2tn2vNny1wn
l9GnOLOzRTEjpUkRHqV+kj0MTrrEyzBfgIpdwn6+CZbW9k+A9H9cQsdg1Y95/GtosyWExtnQ5si0
2ObB/IGpeLnQeCqs0hUIrWswe0/SOqed0ABNXVbLZBuQjC7GA4oAW+H67Il09Bye/ZrZqgqHqil8
hV9TL8uLehuvokMFdGFQ0Cqy0bhcSo64QYETQVP6lef6c0dFpCk6DjOgoqE6gKuaH+0hk1wLWCpS
a7S7BAEvs9i0vvjaeQGyJubN91fJyen+K94cG5KmxTAmBhaOYXrv5xgXmw/fB5i2w9EB/ynAbN3K
uRBUhUIAL5aRLkTs47rLzpQYj2JQRKDrhH6biSrukYjOUEuRFiY9/ZnoJdGv5Q4f6LvvhzGBzo/H
8enOnY0jDIRM78gesYEyNoIGnRyKPGDDokMVLMjek6JzBiuxkVIMF16IH+IovI5msO9KIeBtjTxO
L47XvK/PXaEnf9mnLzzbsUaTYSLl04OYulOYHYfP/X3gUC1fYGTWUrvpttmK2s2ZJOT0F/kUd7Zt
FXmUW2FgqWoL6yrYY3cOIXSCC8CVXET3/gYB3/MYheNuwNcdos32Z9AUKMuEDBcXJqDOi/QXuIg1
GNBl+1Az7MjRQVmv1CWWqs9VvijuoqtKXJxrZX1cbN8t7Nk9UDWlq+YaCxuxt7XuVCC/i51x4V26
6/Ja29LcahY0LChFor+S/NAua1bATisXwtpclTfyr8laRXKaq//iG508w4CXIQINWuhIzrDGMJC6
P9+ohMOHAVKJyjH/QOojuGwvWqSVNsoGLuubSou2fggQIXuXHpCla1+l92obLqJldaZjf7RHP6bt
r580S4UiKYgkZVqlvfkTfxelNahkbL7fpP9hbUwi5PyX7vpsToa08rskIsiUTWbjIrvUAeYb0jK7
9G3PMZfqndgA6iuBv+nQ+hfDRX4jnnWxOHWogvKAXSSDV4a3+fUQH7k/0rH0ge0AW0Emb5Gafxsw
w+f8HGK2C2JXdvtaYqTmAaUNb4OtKFgkc9ngjOT8d6ZExxSLWczZ11WNuqC3yoafvi5Wl9omXLlL
ao5P7hP2tZvoLjycSw5OptDgiycAGmprR6CrJAoRCSlgN0xsSl7+i3Ejb401PZz12VinctnPsWZr
NLYUVy11YonwemGFXU2csAnBcNYh56hZMX1KiK+aBsIW37XZp8w7TAizCZIZbv3rCW/KM3OHtDl8
7P+C73ZyPX6KNt0gn9ruZixyO5ofAFBEzoKR5kjIU+StBlV2OdkB5IezSMVTiYxEbwSNbFOXj2BO
6CCEdd8DW7buzLXoqI6yQVjMme4G/M8exofJ5yjbn6NMHqPSpy/7Ke5sY4QjBXdxijvskksPZTKn
X3WOt59Qi8olHujeuloOK+XBdyB4rOP1LrqOHeE8NvTURwf8yhlgTDLSHz/000cPx2oIQ4EiZeW4
6xwZpod0hetSs5gA+f1LtAyRiTtzAJ7coqDZgAsAwTkWaMAWuMBehdGHF/quuu3WIWfCuMboeisu
3X20tJZnd83pgf4Vc5Z/6FVZ1YE8AdTxZJuIztLSWoU8xgJbNdfDEsa/cy5LP/UaUjWYDiLC2XgM
zNLkXiiTkArNlAR4m7+sGP/Ra2iSS0DuRaEMMj/JsRto/G4C/k99MXK6bbQLDuqi46WnOBM+zz/n
9zTdDfO0AtWEiWggk87OeWxpg9CpZGUA9HjUti1o1wBRecNBhqZ3PApRzp+J3N8iqP4fFZKf1sU3
NNamjP6QkLdfg7es+n/bKkZQvvrKZeWv+JPLaqAYanKUsbHgn35hsxryvzhfJ7ijCPH+jz/6k80q
S/+CY6zKuLHwqsOvgL/wTzFR/ogLjdNRBYcqT1SAvyMmOtfBwetoAmmjg8PyMTh6Zk8Ul7eIoAS1
4QiItDfjPYrmCzSRbRdAb+xV66FCPa+8H4tNh2tGGtz3JTTU7m3EblpHRU9R7puK+tvobVx0Pl0r
X1bj76J9UPyzG2u2zI9+6+zQEFBIMKWsQs96h3m0sfJ2k9dgeGntPHAhCDjZn2b2+o8N9EUy/VzA
6c8/Hcd8Li2LCwIiYf3WARV0wpVOutRWOH0ly9Q+B96Wp8/9aSf/MUR4LEwGd87RUx6IgtQmVWc4
NYbrC/G9fvLvS3xjrYycCZE4u9t2V9iqX7pvVM6WfPB/NOa/fsH8cY8KFSQtqzWcJAmcES3OmqJ/
p9/31b3qbupaX7bFRe2XWJX8NoJwnYjZP/oJrG5cMilKHskJ9FUWlR6QLkcrd4h9YIts2Ii6Vouq
R8EW92Qvqx/HEvUE1bqN9MMw5NpC6KozVYhZNvIxF7QVEBsAvg9CZ5ZviaWOCZw+sjVilKJN8hGM
TWjVLjxcO6LurED/uXizjAsdc0EdoCM79WpciQ61WNoyLwG2qBPHR8AbnpJze/CW5+Z8Gsh80Umq
hbYBtdhj6Z2hBCjhx5rhqMWvIfnZae+levf9Vpru1u9CzMYmBDKAFk83HKt6sjJxnaSo46KU16Hk
GFa/1ZAiSBuvvg/6odFyFBVJJuyLjIkqMNu/oxSL0Qjx2CnbZhPThqwKeH7KUL/E6gQBQLSxKl+K
sXH61HQiX9ym8VUVPyplsZYD1S7xKa+0YFW5SN5m92533/fqgzDCVk5rdBnRHzQAMDSNXdW8qLQq
eQMYsxUQQO9U9Udbv42SuxplaqEFBDx1ZfKaFqXSicNkKw6PNLq7rt9JXYEfjmnuy5aGUSApt91Q
XotjJCzksb0aBeFFNCCCC/mr4Ps3k0IkeAQnKsxF20WTQOVd5/nvgYZGea2aZ0rmJ88k8hgJpy6e
pkeg86Cr8YcvZMMpzPGyKyInMl/SQeMX144fCdtudHFMV6F4+1d5MDhoL2/aLrmCbrwNS1VFS+be
COqbCMRLId9GMl0FTN+/n+uP7G0+1zKrF7glEw3T5utZTQnUAzfPWV3IuV3U0cJDNbiSq42OZqdK
r7iJri1PHBdudpmjHVnL79IIPUh5S9p0kUgvKsqH4qghbXiXMQqpHnZVPa56GRejqt/HQfOjRTCv
LdyVp4JUaBffj+DU9seuD6Ik0FpN1mfHjW+pkVBJjQEZ+k7qfkn1QTf5QdDnkYn+PtS8q/VxtH2O
NduOcasmldYQq30TdyXmvfAz7QH91UPrYFAC79f7eSbk9FfO5wes2FQN5RGLRs5sfroA6JDMKqK/
ray6tbqexFuQfP49lVUi7aMAkR/OJQ3alBQcx6UBgvsOVKE5wlKS+r72IWchtVyumvCqAPsrBxzi
Y7BpBupo2CVhY9yiChDlP6TwForrRanqO7N6cfvE0cTQCUo08lRUkavhohsV/C3cCUn7Q/Fx7EKz
GNXXYMDiy7fWY2eCmeC1jEt3Y2BoJSeOLv5QRnEvo2ZOg6uxqThR4AtwEuzEbKX78sHM8wWYo/cR
MeaAk8TPkP5tpHgB23W6avZ6gvdgPzY/axxozszMiS8EBxoCON4w5BzzneOr3WA1iuQ6/66WgOJD
y3jSXVtGV2cfK7OCybT2CIdMPqRExOvn9TawEI2vNKPr6DiaR9il5BZWC0EA0Eu7C6X7MPdvLKPZ
C1p7pgD2UeadrYUvoWfLvk6UROpS3wJ1H+5UK741xpREArV2K2hvrOE9iYxns6/v3Sa7LP1sa+Th
JvaDrdu/kg5tlBxHD5Smm1pZovy66mtrb4ri2o3TTTxi6a0amxEte6/StgHY93ZAJhxJDQu8S3cl
RcN2jJN1E6NYK4E3V7Nfg0o/wItxVmqBCymKZ5sZNUjTzA9+iZ9QjSBl3e6SMF5rPassNkC4/Q9p
57Hcttam6ytCFXKYggCYRCUqWROUJcvIOePq+4H/U90SxRJPV0/2HtjlRaz4hTfUTlrf593TINzo
zXpE6vbCjjjzWstL5AXnC0ODb6hkZQxN5AxE35X1ZhVOmYPusTta3Vqe6lUqt+Ak1I0a9thqo3Hh
H0URtJgp2AUaCMJQuEqNPog/u+BrrpLiYhPhTJC8mLihSoifkQxh4+tVIshmZ7UyhgRBXqyqAEkJ
DaU0Da1VXQEJNG6qubhRq+m6Mw6Aly8Upc9cZF9GP9lEReLTTe8YnRekGN2kfK3Du1y4cCpPCiT/
TgkYeDCuaHGiCrcs0afUA3lWVO9D3Xf9qLyrzI+hv9QAO7fIAHeX1hcYWhAbX0dIoH21caaa7lIO
UTa4/CzyWevuwoeclpf+fcnncZbr59OXDCXq4IHZ+y56uXb0jFr/S6Ph74B9mVojjVt8iJjp1B2K
wFeiNHrx1O/L7h2Fvwvb+kyYyx0HjVGhzv89tyqsRCpbYaYLLulYGP4Rw85uqvXPZ+fMK/55kNP0
SYlKtZBAosKZMJwwE+0sRKcY+d7od9tfmNpze2Sp1y3SHRQC/vmEfJpZfxxLSlAc0zS+z/MXLb3k
u3xaGP3P2v3PCMZyl38aISvHccrCgClD9AyuOp2RhJh0xcwtxeClqNXeF1uYNKvyaXblDU2z6E+7
Em1E0i8lx2c/19DZruzW71TqShJ6rSAEc6FMeAukrkguhLqntJN/36ssYQgwfRMpi5Mz0eYZEp1V
bvEUViYdkqVKqB+xf17UADBUuhCHnduRn4c7ORpdL846ckiWm6RYzwvCpgboLUud9/OePDcMFznp
NCK8ZEInoTEQ1Uawsp5njyVMmtdGeAO7deF0SeKlYcyvm6WTU3h6U225Ud5gWXaYxWtR748QTY40
vO9QCFzJPuho7bnqa28EI1vHs62oKPnoqTdkw1pTEX6CiRTGqWPynqaFdChly1vMOLLoJV2cFJLq
2RiGfa/luLS0fgxOMn/Gh9CDZ2+sxH5Y+02h0UFr76ZOqbDoM991IPwyRG1Df1ak6iaiBQa2HHOP
JRPFpWmAU2sjy4ALl4RRg6atRExd81TEmWF+VoAUSiimSljFlD2+66G8wmnWCcpgX1vpVtffxell
GgpPw5edYFE4GgbKYVrohoEMILt0Wr8GiJLnjoDFxdTRO5ACOo0aUs9KimGXdJ2E2qoqMUHOAagk
PU6zlS1Owk05htdYTYKrDK7mUloLjboBkejVhU4dLiuulVH9CMGuU1FCMGgTqR+C/25K5D8a7iMj
svQAmUuDz2nTrSonGOfMF+BN5+68RT2UvAVBMeRtvy583ZbNkAUT2Z3Z3MWAIoeGVIItXeNu09XH
n3fzuXeLK4lcFL2iRVvh62h+XjZcsQo3rE983KK9XyV2OPwJytiJ5/WAI2P/6+chz+5sIJMKvTfq
tadtmZCCVCMaoe/mxntkPI/pMSRn/HmMUxLav7sH3QodDWRkS5e67pe7tlAC6qklL0ckxs1KELRf
gQZzuJ1sCQUwhbBTF1EPVkHgWz7C9tNDMsGGA9ue6X9baWfkb1EpstzxBaTM2RccWU+JtxNQJ3P/
9ZfJStYi3NZZlEFBCe6zTVes5mcYprCnldW0VcCxAnS6MCH//OJPo3WgIoteMhf+N5pPb1at1Dei
5foGRhYUjKCA3DcBgE/QxKrcKHZYVe+Ijt2mGX+QU7muqsTJFRRIK5p30kZJG6eOf6PATx4mHfK2
9Kzg3cwxvgTUGLSSLYkRot3aJtKI7C3LzfsstZWhc4UAXWGUyaKqvGvQyE+B+Eqif9UN2DD2Ae4b
6aNmlX9nBL2i7qbjr/bRTQYpybR2vj7sclwdikZxIjV31fIYccNQYLLF+k4oy11tRG6Lqc04kE1m
0lbJ1E3RPjQaHZyouLS3zoSsVEYWQVyeAfpDJ1srk2qUsHSNYFJ6TWvky6x6J5ToJEXzhadmueO/
rdl/OpiaiNbvyUizBaiILWu5qfGYhS+9SjexN3EdwnojxZBVubBJzl0GhoH/OB3j5b8n45G2mnq5
XD2DWtqylW+iQnicxYdZaVaTrt6Ps75VBOHCFXQuEiGK5PrBuB6Q4cmFp8fY9qlBY4Hbp57Xclrp
Yf58HfzrEp7OpMmLjag8Dzd8wa+HLu/iCD4HY/QqREj/rqsgYSavvbrxY4g9zXNcbqJssSlL2Mvq
opRYzUJjt9FwU2/xD8O4p8YCZIQGrhem4krVX0xFeILD7WLX3emxK9T4y3T3Uj55fd4BohzYoOFr
R9g6GJQ3I2X181f9c1X+tkHIaZYqM1ocyN98/aykUms5aiTLHSPxMRbKw9QnH3OPobhQaI9WrNwN
89x69dg8U2a17GYWzRtQHoU9B+E+V5AVqisoMBE6x3Y8mI7k52tzRnVc1o8IwLqD9VrkySPUuut0
aDCkVFexPJHlJNjqGl2QACrEsM0EZlXlf4J0C+9l36Cy6OaBfsTXOBjMrW/6aEQOTthHrj4lV13e
fjTSeDRbmj/GgPRh4omjvE71weEVfxrzEtBrIe2gFrpi/Fb426ZDa9G/k1tzo+fjQpvqoEL5s4aD
R3sdxfNVFiVuU+mZ06dD6arZAOcMSlJh8Kvx/4DW5ASC5dSLNr1izNjIXOX966jITuzLma1nvHcG
WnJNvgY07sRq5Mlz5UU+k2DMu1QetrPW2CFB1lzX+zrrVmI4QN3CUknujpMyu0LB1hlJnANs74Wm
PkQCnp249WhvAxL4QaPsIxz9plK1zfl3jPLjyDaUE7BQELsGsaZSMdhteldGgDUbbIXxipOrAbek
/FrGQ0XvGwVruFpYV6pxizvPUQgiPOz8xRYJA9suuzUiAe4HGPC0fxqK/C4q62dEA7pVYd2Mnfnc
ziGAqIE+UGrk15HcPU1ZNnut0ImrYJhetMWPJkjkP+hCvxYmCUo9L65bGO2lnXaNWk1qTzqOIpKI
ZKcuafvaJxzqJP2llzIvk5tX6FL+pjGogFX9jTjED1WRenqTpnYo8q61teZUsEodOaUGUxi+TOTY
5Kux0w4dtrFlGt9kvoprS7OF3eUFWAyq4/TSGuPdjE2pSlhrjBkxqXmAHnHld9Y1xNx1HgWbMsk9
FTfcRo8Ova5cgVIoHTKQfayg7WaNd5LU3dVF/RTq0i9pSG8jYfAgDiKXaMjYW01jtsqVbjcn4S/T
SGOvaoMLWdG5O5YetbncQ1BQlJP0ofbrUvUxsnKD6wVFXu8HT3LV/SUcinKuMPh5nJP8IZrGXopr
xulKkkzlrsyVv1LSMQO86FWc0A+F6oOK6no0/V3VHszuQa+L56ppnyU52Pejcp+0473Uy7d9MDmq
esRx6T6ZrNe5tIgVgxLnx/xXk+EzO7Vob06BiuKpbHgJrogXLvDl5Tm5vxWKVOgwqOSs3/B8YaxY
JSwg7u/wXoXXPwzXknL983V6dgxct6hsw0H5JnooKFOlNONIAWCMD+rQbAwipdTonJ+HOfPcYRij
GYykG9SHTxamMbNorkbDdDN4VZ12TzZzYbJOccFL8PtliJNnQY8rARCmYLq9B4ifmz32+hu5slGr
c3o38+0Ob7rHDC7q8VISfmZ7fx7aPKlxBPmYgikYfF7DHIftx6DveFTz/lc+5o+55u80XIJk7Pn+
j998WoBraysbsa+34Adu5HA1uQsCitO8GTjXMCDfcTp2F7SZfP9/Wk9T/voGa0WGYWdO5U+GSDjX
V033/PMA5+ooX+b0JEAqK8PI06yg4oCz9qzqbpT+MZXFpvC9MbjuQ28wd9E4bPsMYudwIQi9OPyy
oT+VrSbB1EbUgsgcDu3W2id3oZegvQTPmTDjIkzkX73521H/n/Nx2tGISiXtoI76roQnYF6WGBDm
x1mTnMYUN3VwG83QUIj2XSWnDCC1tPRoGWtYPkdzcpsRF2i9fxPhoTXp1Eh4WcKsvROFzvbb4iWb
4ztk7m706D4J5E0i51upTjfYnN2YQ7qXxufKMleimdyqY/IezwYsyi4WefePWhfc1gYSKugiWJZl
Y5cO/6RHPcBwDFwjL6z6sqo/zcOShnyadl0TpEnrFNNt1dHLpbe5QitGQZOgAheb7qZO93TRt8eI
Jmtz0/rXTStduKrO34j/fVWZJ2+VpCaBli1LkRTSui5Lomffy9JLOsbnh1nUJ2QVDslpB0KV2pIm
CYW7Fg7+qK4bC70L4e/P87lM17fpVPERwelAQ8L85BDVrembdTNarlhLboh6UaXUrgEjoBwvvb2n
ajD/uX+RFkSmWJcpjp/cv02nh+Mw8vbKB+O4qNkGbiVskPdY4d7pSn8XgFW6bjAav1A7Oj+yvmRS
wF7Rajq5jMyunqKBaqyr3fjrxVUjOkhOdq3RksZcuFtJq2BFLaxCR+HCfj07v+YCfOOJX97Qr9vV
EPKx7QpaLHORX890PlTBs/pfI36aPy/k2fuIkg7eFcBQwISezK4ZFCFAO/JvJDOcmQOiqB+BjvKE
3riDMq2sETZ2DP1RfFayN8n6+Hn8/2RVp1vp0w84reMr6mTOzaDwAzD7bsgSp8x4mGXpSilNOuKI
ueUIjEfaqxDQtUz3UTe7ZYeyi1DdgdSmriZdN6N+SCf1kQrkPlA0L5bNbd4qN1I+7gILIQwMu3VA
M4he30R6dNRn+SApyU3VoriRPOaJ5rSDsE25/yco9ig32Joi7ukEr/K+f0C09EpIH5poPg5Re62k
lgNYF+157X3u89feup0S9Q7O+ipoEYLLrQwX19IxMU4Oe4LgOlKVVVY+WDg7GjqyD3nS/sEDm11d
OZGFSHOfiY2to4UzKbDicz2hwNOQDEgbXG7XQjrd9S0OHnX6ErY6loaT56uoeWQlAHBDk958lCCQ
K4R7DkOmU4/J9C7Ck+m08VDrzUYuC2fSSJ7LVTdVu6bwh1VeFteS3Lpi22NWCdtBBuccHrvyXcCf
mCt8rYn11Txh8wksYug1R83iOynY+vJu5OsHq3YlMVnnIpbmSXY3W8L1HGpHWIC4iVbHrGmXcDl1
xvg2HdAzEdCmaOtDgt3kSEshrFdGaGFCzR+ZeBTX/o3YTnc+rN42M+xWQPq+91EzKCwoaXlCy1n1
ww1qMQoVswKSVIVoLVoVaBeR/VxF0VUMdV1os9u0KY5WMeGB+0uZ1G2cWX/rVqY1juNdph1DU7Px
E3AqcbptCumxjSeczGc8K+dHU+5oFKkej8WdaQRv4B33uWmukzz0Wh/Pg6rk16B4cQPXH3qsxP1d
dMauEVC+aSXz2A5ZvCsK5HXKVnzT4pxOMBLK05uYBS9SNJa20udXYbwd/OCQJX9S+WPqBnwoRnsS
ttFisJnqbj5rth7dCtNHFQEpLNxqrla6X64oJicDuwOL3Djcl72wK6p4g2wK0mpTbDd5dZw7rAG0
ECBTvI6byU1lVkhWyqXT4cxS7AyNeT1GARgz/3bQzN9m+VDiCRBIyc6IZYyAO1tDnC+Y/tQC3Syw
/nUfvgrlmo29z5Rn/DmukipZ+cnvCuKXoK4BndhCBHBE2/ul6BZy62QFRIz4N8IZV1HWam5eaS9G
2P5C9uca12ZX0OlkhPC5K0y2VN2W9G4rlMciZ4rV9yGpd2lS7knhn/tK+KDj8iiEw4qL5aqsn0p0
HgRZR+0jv63wSM+bHGOM+VHD8iEPggdqEK6ute8JV4aQxLcS04nwKUk38k+afkAQAfKaXrlmqq0b
pbFn8uk28YRB2TUmXsq4fIzFeKPkD2IKcg1BkMdwEL1CauwyRsHD90paGJ2f4MgaeIr2AGu8Il5t
4IRa4Xoa9eOozcc6mO6nCepiXqCoXWF8ERjyfvTVbaJHDsAXL2Meq+RlaKRXLGUO2tSvRo2yeT7f
zoujrAKTFcEfJbZugUhuWyN5rubYJad0ZS3eD5N/J8rBFVkc61fiE5uEDjvwqmvbX0Fc3aM3sdZD
kP5SpdtpnLxUQrpGEmQX+72bxIh48chkwkxvlB6CEua3WlTfZZW2E1p6F0gi3bSm+jgK70OT7FH6
yhwlqHbVJD2ndfCs1/F1jDKl1ClrMxucPtZukT2+UcZ+Fdahm0nWManfJrQuDHF40FPho4+U21hV
XSl5LWiNpTrls0j3qZpphe0bhzaInwptWAdKca2F8y1ND6/Wey9WJLsX9H1iFX90rOLrsNlYxuOY
dqBwe9LyVjC2QrcYubxCXn03U1LphHoYAW6p7LE4dQIFNZdh3s5LxaYC/DFVw74Kuo3e+ht94Pbt
xMOshX9go22BBaJa09hpAfRywFu7M+yx0O1wnPb0MWphpD8o230CbK+KHNWqPWVK3QChESl+HUsK
UJbZgn7Mton5IAcmJ5RccazppUFqpfVeypysujyKUr5RrZe48veyuWAU1TshiF+i5j036rs2l9Gz
krZa89Zn1THMha0SRit0oGxCdkeIEbgqgl99yssT57pj5KKDCosLkMkNRHKLNKatF3IYaViOCjpV
fySC3kpn1ze+W2Uq00DXZKh++UpyJY3J41JIq/3Ca9rfdEV3of+op+jOz5UziZMX9iY5KGraINV8
+Lmlfsxjro8WQpIFI8rwnUBWnjspcbpycpoEQbOo3HKhO9FQHaL8MSlfGgxDQhkIErpd7dy4acWx
OPQBwkaT4khiyVaad7liHotk/OCkzpmyiSzF8zPlPjbySyaR5+oIENeQbFOVpcF1EtD6tVBgA64K
bqY/UKubLqlGnulDKp///ZO0z2yKwJh7sk5/uK9a8L0Nm91/MqbMHcpLKKRzKcDnwZY//5TsCGIa
GHHCx4QmWexDPd/ol+AIl+brJJ8aME3OJh+kUWy+Cd2x6S6V478N8M9swTAX5N8CqziJS/HHmZJO
YABNw9xBKVdaeCH0/N7V/DqEdVJd4WIY5CJjiB6Fi77ClV5Ed00IOjeBWZIqxE+SgDwUeps6h1pX
7JK8vURuGtf3rKNskMnHetCfVEG4lLD+40V9CYtPftxJj4WIUR1V2q5cB8V73MUPmjikrk8E67RC
IWzSXqHJrjQPZCirlnCoNMZHvx+9JMtXheRvtFTaln55gCZgS5MI6G0nAmOX4n6vNSaG5ilPmQlq
HKrI/BqiH9SJaL+1N62FdanJP1pezZVmR9lgZ+Tp8y89uW6reQUR+xBhFR/MxzhBLEDSbINz3WOa
o2KsYmqC3WsRfnDNb6uSF3eVxRj+r4JqnDDiuW6E6E7Ap0dQatgtUImwDbxSGZycolpbPw0EHPPQ
bVQKEZWMGt8fOQ1tod0a/SoYuXPG3uXlcOemWBeD4fRAMyvRkw18K9So2sYzJrZN6VhjsqZPdiNa
Y2sPAy6MAQ43gurJDWpbYQW4X0EbcQQX29tharhhPeLZShgiie7PWc6ZzUyKgySlDHja+IaGEqtJ
ldJ4uV2So6k9oLt4IY071T2mkgsiSIc9aAHK+972660pNsXY4LjYoIMkIjrkhIFhFKptIeWSXQWw
quEFyVdFsEajcS046YXfcOYjQepCDqWDdobDiIqdjLunH3gLUCWVHkap/9+PsNQb0OYBiwAb/qSC
oiSzKNcqIxgiffQu3ylF6fy8UmervagO0ZNenDzl05Lr0JVKxNtIP7p7FITscQz0a2zabJS+KYWp
IG2u1T52i7J4peq98iedylgNSDihnZ9vYHNc+kVn+tZwBv7nF53cBLlZydbQUeKu/oYPJHWIrq6H
Q+AuwhStG19nv4Yr/2ZykBLb/jwZZ98RQJiatdRAgF9/fUd6LQit0KD+IdUNRbnEVqpnNZkurOo/
ea8vVx0FdqCy/z3MSbEjH5QaVUxKEAFR4j92tfHcbxGJNhA8wLFjl+EjkWdO8ZCPTv0k2wSrFyul
31+Dk1+hfP3YPNP1MvOB8JGOazf0Yz1pb5HqHaeOyneygjlPCqm5i86z75rFhSviVBjgX5nr8yws
x+vTo22An0brnQhh2i1FrsUHZ1xpu3/aFZuf1/VcO+vLjC8L/2msvEglbO0Ya/TTYiUZWXWQxuEZ
A8GHPrhNF2VIAwW9rnuNlXFbSulrKUovVg76Xh66wekMsgppWqn0BhAZfZDramuZUWgnWGlperkJ
tOmxKpqjlLUPZRw/qd1om716HSp9Y8txeOmMXNqpJ+GIloq9UU8snrAJEBC1CX03OWIOvjfdZFfG
X5kb79LpOMdUoe0EaxsBK2NBDHydxV73hbkbyJ+0xEKdYzMH5S63ym7hT9zgV7pqK3nfRXuNhziI
9mrwJjbqUwCh6ufl/Fdt/XKAEAn6fC+eNMHQkzfHsqVzoa71nbrqj/lNu1n0tNp19Uu4CHZdQq+f
hjsJzQqtmPRBi0Iv3uJKCAxVWf//SHd9C5m/ftU/Bt2nTSoXAU3jhK+yJqyaxFBxtWLw8Dt8hsTh
WFntXZjGb03ekwFPrrsmVcpUmXheos5ay+LgmCxoP5YHfUabR9PWhhpdtcJ7CoXg56GXs/3DjH4r
96ZaJ1s9n2oGw6qTrxPr7ecBzm8RmYdZocoLZ/vk6TSMLtGHNMHeCXByEN7gg7qyastLFmxN8Wv2
FXfMrrJAc0W/pfA4eakaXzqlyxX67TNBEMqGSqJliSendJgQEbY6PlO5+edT/VKtF6D2vBL+5jts
EC7M6rdLYVnPT8OdfLNYd6AaAoaDuGprZg7w4znstQvPl3Ru2wDbRxkE8BBdipOLG7FQimsmw7S9
dpWruMKWzaoomn0TRK6oH8O6gn/YErcPwYUte27fQDaG98hn0tU8+UKrQOZeUFsBWPOHKd3wVy58
3L/myumSadjeLcou4E9OQWx5gz2OEQWBx9Nlt6Xgmu2rgL61RDQgxv1BjZS1hfN42HdXxEQAExWe
gCJtb/wsnTdJm62Upl23Amh8gHZmCvTIClu3av1tEZCt+LpdWX/E4DoK5nt0R3BKnXaEyge4cZ5G
CbOkX1jhwyuKv8v+dQh/d+bfps0w9kAqeR5AXyZPSVK68rjkIgH8I3MfmLMzUktQjeCVvt8FTYuz
sy4jTEl9B6+jUz/HsVXwhQUihGBru9KqK7X7c+G0Xhjh35b7dPVpg96FZccINCMyQqDAVX/pjnKH
q/VKtuVNcCP9b0M9zoqG4IOoLRTVb8Z4PZIvZThK5A8UyeceFy812VpVeWE/fW+pnYxzcgXkk1RK
s8h+0mx5Z4TYGibuvA+wVFXt+Lp/AqD6HN8Nm0ueqt/7XCcDnxyVrLX0oM9jirWKtmkHEyrrdIj6
FGEzKuv5h9ala1GA4qzDePCBihcXzuq52+jzDJ880lZYRLEkR4GnApWeIVPHaen47ceFrXPucf48
zMnj3PW1HAxqSI6k949hIq4rq/XKqHFEgzYTtey8feq1GefoHv+U7F6s8m3a3UjaQAVBW2mTsG5J
/o34Ta0vOmnKZx6ATz/ulIEkhWleKhOr37jmuv5jILONwt3gzS4F9+LmYoS2LOq32wuaoAE+6Ix9
MGLuiC6PaeChYO9hQPM3jpiQJHsxJvNQzehw1vWGdL2w8+xv1r+0crBGft2l5rovc3QuEhCNQ/Lw
8xqd3QlUAZDQIME0T9nUVaiGUVNzuqUWwGxq+7GX+n9/HuO7eMqy3z8NcnLQAsB9idmPbLd1gnDR
omSEdNSD/pE6wnUFcGnhUmtrCfKQuMnv0fHDmHB3mUeEWu+5Rfj0S05OXqdNQ5fqlNlgvNMFlA/I
ZTx1dfiK17yb1PmVIRRO1d0PqXgVGIK5Gsf4vqHLV/Wtp6iwVmJMKKpjMxcbQYcPPgXvodkeuune
SD4GAPTiVKzMTj/4o8+NGfaeIMrHCI2QLI9+5fUM2jXqsNBS0r0Of6WesnsjC+12yL1RE50ejwhd
iXapVNqzgOiTyVPX0pltr8ssc3MI+1ajrzsh9kJkzZuiWeXYn8yWfz31mUc9ZiU2VMBlZPx1TM4C
/lIljBujMfJViUN8gl9RZEqHtFZgCcEQWZmtiN+TNBcu8OIENRuzWuPYcEwb9OFTo7UTHb33KqXT
EpR/mjECmRs7PWA3x1KM1KlBq9ezZ0bTWin4R4siWDVjYVHSC8MHQ2gfJKm9yzoAP7OF1gCGIivL
KJ/SOIQ3dFe2+jqsyt/8oNye5r7FZ954S0xDcLIZq5bCuLHa9Lqo+ttRmCCNSzV06AIClL4RxXGd
xP0VQKpNH3zAu3GzUP7QjGCVCvW1ZAk7JWWWjMyJ5rcSFi74eEcF0Vt0CbXLfAWp4FnKtV9x2rhB
akEioUCnxkVrQzl2FcCxmp5exWLgFtzGEk3fqiw2QSZ+qKBnmg7YnU/zvP1dRtFbMejeiDqGEOtO
GKYvVv224GLniAap/Cs2pLWaaq9qGTiWXFJIzewmVmxNTZ0S4Hk3Vocuu89Y7cYf11nbQYM2sZaf
wFAPW5q9ttlVB8PX3DbpD4YACQyi2iA367J6zyztLuOntPiGUSvZjU3gUqSie6rfjkV5THLFC1XJ
1kYN9B6WKfE4RPYkWWtifdtosZCKa3dMq7fMH+GcH1WQfHr2IoyG7fd/Jr+jzSOs/QxovECLFCS6
rppb8I63UlW4xSI5Mwo3VAb3cjgdpNqq7KlELxEalT43qPpynYXUaDUx8YJEuffBLtKTOTbwJMUq
WvnG9J73M73Qbnyw4H4BefFEgKsrvcLkvBVXjR/8lSUY1rHwpArzO5zAXybdmRqgMYpfzpwqjia8
yda0MyoRn9WGRl7mlbqwHwp5I5uxB57Pg9GxSiXEf7UdeuVJFG98VE2mujgqinA1DfqNZlWrMQg9
USudyTIJ+SCdZZGDrKBdytO21GWvlOJV28zAz+VdFo7I4+abshEoNla2WMxO1h6qAaWAZLzG7dLJ
MmktqlgNsmvS6W8HB68MJw5QSDYQbLJQ36v0URvloVTqB6MvXholu5Iz/RFa6UtjZUeh6rZhBaMt
wqBWyzYpEX2SEv2Wsz0l9AigymQJfYGmWHGbvCTNizRGNOrRWu6DbVoNNOwxiJFJxXErkBphZVRc
DnAGEdTwZoUD2w24mfwt1T9RmT7JqXKFtNVOpPCO+o+t98lqZvE6miBzS8exG+GWDfgeFDRj4zWv
y3tsslQAHjKoA3Nzj/gxMBk8egIRj4/xTdXwLRGYoRb2m5+DcGyxCxNQah00Nw4/DCXdJQoV8Cr1
1OExlGR8V0xXLCNnEoq7fqzdPjMPVknPoY2vNWAzZXXXUelvAwXssGWsrdxETWIOxVUB1iHW6+3Q
9uteQB9CKHZV3Ht9P3ly3NyFiXWTNuIhHW+MAlRRWmnuXAOl0UcnbEyAtNxDcEXuR2BsNhjUq06c
AbG3F4Kx79U2JJbFRTkGosy///NofYqwW7iWFmiMJQ7tnWBfHcz/Z+9Jgd79+Sk+E8x/GWoJij4N
hdWPrFQGuZ8R3DYIv5hx5fw8wvdK1MnXLIn3pyGmZJTzKuRr/Mc8wvG9RMHdcoVHweV6ceWrxPvf
o/JOhly++vOQQppoUS8F3hzPd3HZ7XrzQ43GazVPATSgUSNsxHJ66qf3QUCINw4C3B6Nq1iCL2gU
7qiBeTUuUa7O5eJf5noJvT79qq6Z6iBvmYhh1yIdE3vtZvCEXbq7JP97caST+CrshbSz/J7EmHx1
kE2npu/W+ipazTJ4DWKZpgasMEU78CUXkrXl3z4Ja7985UlEVbQZ3SCRr1SUJxFSoMUySHnllrw9
P++sM6Hql5FOkhYRKGmNdQxfaWEpLdzn5R9fu4g2Xwpr378H22pLxxfzW3ssadRk1EbmsnEnF1Gp
53JDh3yrbwYsdy+clfOn8b/HOoUbRlrGthw5jUV9i231ygf39fOcnVkdtBPx3YCkD9zxlIE3lklL
PYURRg2IBUypOLnLfUrh/oVL7FxgvRSeRcy+LZSLTjc77BfudhansTQEfUSgm8KLKf0xisptNOUQ
19aFyody9ts+Dbn8+afzRVA6TaO6DJkH6MZkb2oe3hbKr6D1E0cX+2s/gOYsVpuk9j1TWM69cCuA
QowDZSWKH1FaCxtVAveSPOlKfNuJ9R8V+nCjgu2s0jvNbJwxU54GUbsedRXu9GGwMs9vwUz680pr
u32LzuyMgUtRyHe9oV3Q4Tl3rlU0ruD1kjMu/N6vXxhXjW9YMV84xd1DHuQOOdQuCLCoL57i4T0l
JvMnsG/ycGFuzyXuJnAHSYRYqX1TVWmMvikLiYGTZJvhNdLoV9BSBxhxovzR6teCGG5+3qhnjgKp
8SJXAbja+uYX36ux0QbL/pnmEbHbp+lS1fncbvk8wMkbEceSKaTzzE7RjbX0oKgvkCH13LxwSZ2b
uc/DnJyDIpaBLPy7DsX0XeglR2gOjRmt2+jZ7KLnXipX2Jn9PHenhplLw/3L5J2cBG1IwN4HfJsf
lo9DJfypdbyyfMkua+l3r2e7GSTpmBsAITFJFZCZsWf88Nqyva4piM5BvFEqMp5oeNJnEBJ127h9
fOtLkzfJiE5pxS1CvZ6CaabyX+yd2W7kSJZtfyVR70xwHoDb/UDSZ0muKSSFXghJIXGeZ379XczM
QoYYXvLOvq8XjUIjKyvCnKTRaHbO3mtXe8RU+1B6+/oafm0DLq5h8R0RFJSg1sAEKKxu1XYfcAU3
udBtQ4W80WZq7QCB4xSghcyurGSwBQPFNHwBYy8HsWvAzPH1GzrejmY+WGw8NEfogX6DEetln6gr
TF+med0qMeJn1HDwKSC8r7++iHOTePGF6iudBMWRa6ijPSd0AgEt9+sRTnwDPz3pRUVtEPhkxRVf
29wDoMGSjrI4l1+/HkSe15UvvoHGovmkRWGSDxFfDXEvPPVX+XO2Dp+VyNFeLcOOYXwjLnfqO+9Q
OeOjaK7l1+xG+N+0TPQZt2lqogyeZ9nxbwEU+ljoaYEFl4J6hO4WdudcFSfu56cxFvvhQLU8QcnZ
sqibUd6Pwl3mRuvCsGkEXEQks9brued9vh10apf8aeDF0k5SX5ko83Qf9Xo/5MlOG/HtRR96PK7T
wHrSxgwDUJnZtfc9kOFYxPmNqCZbkfXk66d99qcsV0ZAPmJSsHqgu/bSDXGRgSNt6a5cFIYbklix
rZz+cM5OeGLD8OkGLBZKMzM0o8oZtZzmEM7iIiF2MxhRo5Z8Acax2gAxOmc2PXXUonOkIDgg401S
l+2S3O/Eyq/nUZGiu9Mu/8aZdlPjbn0gieDMy/ora1OFR/D3aMvWiaCF5KjOoxk1JwAfVVmaHcgs
e8P/8mQg5wf/gyhyusFciRo3dznqZ6a2j7GwS1qw9/ZdL73QlnIa6gWZN97nZTafZZ0hTY9jGb5g
q7VcsmSvhgj2r1i5I8GvZ+bHyXfkp6tYrAZEZyqDMs+P8MHbDPfyu56tknW66RzRgBZrC6UdPFuu
8uPMuCd6mdw9BA2wI5RfcUxBV0TEEVKrnUKSGzyd1V+hSIUZAUtKqjVuqUbrmQSpI8T7eux5yi8W
QAxehkgFy9JUQl4+b7zyKEJcZsk++mJvmxlXuSKt/t9GWCw842Bg3YdlszZKeLkEkKqh8/UIJzY8
n65hscKUk9IGYcg19GO0aaZmW/SGExWjY+rPX490qp/1aajFCkK+rY6dgqG8y/gl3JabcBMAHkfb
F62SzbmswZMPx4CPCowFsdZSeQdoXB7MiVuHGk4zH+PeO/P0T054ptzMAcOF9kff8KeDRRblKsmJ
qr9GxF8DNavTZy8+s+pS2jk1x34aZbFZiKAZj6iN2WPrWrEqdcMtY8POhIokUs1RrXhlEknQiC85
RrvAGN67ij7BNA2XFrgedhkcs9alQYZbdFd3wq2gkXBcfPODZyO2LqGHXAzAlJNSIPD5I8EhkHS3
kvAjrE0Xjx91zPfaC4++KV4XYwHiNZrTcB2z0Neq0l8k1MwdLN7v/LofXvKEqAlbbHg0I+topMJh
yjtHrfztlBEQCJthyuqtr79IlbxiaJrmw2WamoFrFGF67AFMuFOYJm4WBPzxo9JbK3Py1hqcMzVT
7ssIPL6J6lX50fkJzrGEmyDYYV7siP10RiM49AFcMrkAQSDYlYxQJHwVi4uxxNchVlda8yhWqh1X
L5Fm2JTGb1U/2nG+drqqWyH1uNI80pcSE/sFsYlQDRC/D1tFxzYUKWTSKtFTJ5g38FR2HtHTiRXL
CHu1aOV52uMQ5/i91FU8+rpLDqTjt+K3sIa6kjYvYz5RZVLiZ6m6kHvJljv5aqiDfJVY+lMbRso6
5S/7PkzDh6gU+iqQiULGK0O+mWDuEGQ8KLV/1MLmkFnCba/JssO+gITsNwN2cmF0tgUztzHv5K6n
2M+gVXttVNK1Qbp6jYQtxpdjRP3WGoZdqcF+I6gdrFlwmKk3o1mmqwAQiZiKW2JUqbKWL16avmJF
uhh0ZScn8s1gXuPbf9bGwqlNeaMa3b2JK2Wk3NlK5lbzKCSNiJk7EDJtufU0/Qqnk5tX9UqIk4uy
uItq7zmJ8S11r745uKKPIZak1lQkzCh/8GsgciTMOZoBJ7aY+x7jsYZ+EtcXVny0gmid8RDGtl4Z
Ybdph3DVy9MhYQs9ZcElzWq3UglK5yxiwpb3h+xi6MWb0cQ6opQHPf+mpKkzBclWnRrC2qENlQGN
svxQjOEuKyzX5CijTb7TJ+GOgLl1MHlXXv+Y8oYV060veodJvAzUyQml69Yg+jU6jjhjdBAvfUNQ
LySHAUpxPhQFEvEZTdw5DdSgGkSJNpmHxr+wml0VcxVZflkpoZvreAYjUb9sVFoa2ouSP0aStxHj
6mYow3UTEcNoeId6LO2a1jfap4Ocl8dejGu7y0XJVnQSp7PgKZQjzSn0YatJg1tjjmkw0nTZPRSi
VUGYo462RBO066oNmTVwfzxzRkJo1wJp5Go1kYINo0gq3uiuU8cn5VzXEHPi8TOCK0N4pWhOl7Gk
d6A9FoJoZ/0+or1WiPXzaOEjNMQrBNCOTMMOj9DQp2tV8i4M/6H2BXfMrhtN3VX+W4MNU6trJ55C
ERg8Rnrxce4aiE1pVyQheL7dBP0+V7dF++JHvZ2w3QzJn9fJCRZhBVJfeQxyOpEd745c12uEjm7Z
b+TgHvpBOdyKYbgbeoqabJ5JPL0Qa5ofQWPLlvYa+3xtxG4fEQ0nm8WONjbgGhBILbRqYS8E2rqJ
fZYq7pHejI4eK64SofoPCru3tmqqP8dKAQ3pqmwHR6LxqsXKegJj8/Wn8tTRig/K39+WxQGu6wQh
6wt0fcmu2RU7yW0vg7V+768CiXBVwGftGlSSS1UH/VK69u9aYqzax3NbU/WEGgE2IHppgGbshJeF
wcqXg8woOfiI2BI9I7/kcOzrRPkpx6l4qlLEN4O4JRzM9YPA1SXpMNJEKkvzIu94vuVHQSdF1I9q
KK1bg5moZN9CHxN6Be1OJK9V/EbXz0YURrP0RilujMh4i0pNR2GA+crwdCTVOU/dy7UHLyGnfWjb
dJ97zQom9kWpw3vuJEhOEK1UobwWYZ6YhWl78mjH0nTmsfyh31xs+EAkz4VS9utsKxankRYl8RAr
yEjV0eJnluupH3S7Kfm6Vt6FKl+27XWXkvNXQK+UwFQFtNFEM3NjtS1ctvLHadTENyyRgetXyHeU
3L9UCvEAYtlR1DvQxduY4qFWbQXRn2Fj5BeAX7u6Vem6RRtDglpWGPdtq12qNH8tedj1MJkdOdUy
4syF+1EI7DmBvWyzFxxVdj79MAV688Y+JWYDvQLGZxxdkx5DcDdEN5GiH5IUhtuBzw/lTr7vSVOt
iQUBv41ZOXn8Y2b//6Sjf8kqW7P/nHR09xJmzW8PYfb2zv8n4+i3Jnj/bVO9Zy8/kDrWnxKP5r/q
r8QjnYCimfDP20eGy5yu+q/f+ve6+a9/CfyrORiLOA64GbJECfhfv/2VeCQpv4Oh5k/M0Wc6eh0O
Dn8lHkny7ygv+XMzv5CqMZP4v//Pp6TgevHPn0J95hPIT68ENWckmsS5gPHUsHwsXYhU15MuEqrI
zfTewe/72OQcUCedLQKVGMHfNnifR3Xf9MkuF/JNb1mbn+7j9Z9jffoJi0Xqz58wXxECXarfS7Zf
2hh+ZNVt5JqX3UW8uo8BmLpv6lG4HN1vmlNtLFfeSN/PjDofjH65cFU3EOySk8Tp8/PhL1JBzLfU
v9w5YVRegabcp5sQLg5Yllf/rNnj5EUSqUkAI5JS4P2fh4ON3za1OWKFZ9sS+tGxqaB5COJa/cOr
Vv6zw82f9/Sn4eZjyU+Hm9bTC9zoDDcWVyWGNzMHfUuk+dc3cXGE+mWU+aJ/GmXqdS3z51HgZBEF
IjkWXRM5OvcZW5yhfhlmcYaKScupE3x4bo4XSaRc1JAFYWohiIRq9fUVnR6K/hbmBixIxjxrfroi
PaqLMcNX5iZhvpbq4MBWk2BneS+KP74eaZ5fv8w/BmBlMGHaLzHUaukZWTpPiD/z9zq6xsH2f5VG
zgv+0ziLmxcNAh42kZuXiukxDoqVlUJ+4thl5MW6V/L7Bhi9F4pbn7akkupubt6gYlxN+jl/7bKA
8OdzJHmIvQja7l+6h17a9UbhiwQbXipreFCXzda4lJzKzm6SzTmezdJ/8Ndoqizyf1SXl221KjLT
CJolWrj8utjNCaEwEC4wQceER676HUzqM5NniQb+ZchFhUSrog7Yycy7cPqVpa0K6meNrdxYl+UO
jcucynY4Zzn4D3f17+tcrCxiImODYh/ARFLWJn5SvGPJwdhgXmn/BzFwJ+et8fdwi5Wl6RLTijuG
i3ZzUIK5i3fCRt5qu69fj2UN95d7uVhb4gQOgDAyjrg31myBAsIwBwDL0rf4eC4W59w1Ld6RACiP
Zs5TRdz7W+mv8Id0fU4cfHoYQwfgTK/jF4M55samM8U/nhRasH28mfZsL7fnhlEWpbM/bx3C+rme
ytZhia9KhxxYjcE4Qac8C+q70VBaxmNuFOJtIut7S4kPQ0FUVZhviuR710QHNG/PRl1sG4GTZdrB
YBpXjRWvLeoo5WDsR/1Ni/HylmR5meXBD4xrWWKHa9SbOhbciS5SKqiOxcGrF3VSUu4LSzzztVka
Zf+6LhX6l6VBKpEWUyKl3NJ6VGvc8KFdwUhCvncnbYM1dTVwv8jbMfohPMou49evJ+Mfi/FyseY+
wjYmA2beqnz+LEgCcJ7A446O8k1rSXYuoqwcI9I5SD5iHU2C4BXuKdSM98gowSppjpfEm8DjBJCI
w6uAS14j5YvI842eX5jIXxOKYohbncKLHUF9C6lR5GROFbG8y4dXrzWB2BQXcpRfa13Mol28NSW+
eb9xZEjdMrKEziSxQ34QFPO+7Xs3SoKVoZfUmsRL05vTarStPwQzq9UOFLTNJmlKendjGMFlDT1H
JcmwooU6aY8+ZxaKJDt95D3LwZ1BpvI188Jox60UqzxOqoyh7YvWvUnujRJ33PHCrkzhzvTD+wBV
6BRQM4skN+wm2+rFMye3pUbij0f/0wNY9liQuwodkyJyp0JxLPFa9PfdlKwNfE+9/t0Y2qNMSoIq
q+cGPrVN/MPRZeG8YYu66BGk9dRJgYoxrQdJCaVgjRRSvoZDhSumeffds6TUea1ZTDVWCBwxhLOg
BllKbGQj75q+YUBvZrbwjqnmYaKvHVn3Ck6yGKPM15N7WayY7y0WMgI2WXt0LOiLPY9keXpm9Iwo
b4Rjq0NZsQF99SEMYtt4irflpXchbSBqd3iQIRCh7d3mP+bwaVKrznxCTyxdn37L4guamcFUA0ng
RVNaW/Xwf8dnKLGnR5ih7BaAdPxHn19lMfEyOUx0dnjywxjDVi3PNRZOfZG5iL+HkD8PkfiSlEnz
EOrG26hOvEovvXXtant1m1wq5z6UJ2bop9EWj69QJEEL5tHETeeKq3RVvvvfSpciil0fhe9nP8wn
tsifxls8InNMkjYg453jGjBruxLd4UB7dT88WM8ySbCxK+zix7Q5M01PHKA+DbvY5gyoBKKyZ9iJ
kAsjYK2rwrXnUUbVs02anGncLM0sf74UmgkjgL0jR/PFXU3gkub44wnJXF1qb91a2pWHOYYcncQN
rGrYdXb6rViFyCTI5/6BDftSvv36xfzDS/nLUjCvBICK8UEuq3eBbtUNaZ5cMscrIThU5ffRJA4+
je/pKbpRFB85sOw1dIviBgsCYrWPRBq3iVa5enCX0mop+3bX1eJtE3QUyyM7pDTXla3Tot0MOIlG
vmQLHobKAgh0BliSMi3yc/bM3W0DViXym43YxE4RgkfwPffrK5yf2a8XSBghdG62Q8uTfyxMVUJN
l5us3nQEYbb9oS+nM4Ocfh3nyMO/Rlm8jp3UJETUmZGr31Q77eCv5ji/cV1czUvYOZWyfHKe/jTa
YuKEXVWIY8Y16eVD1z9otCz6VqbA2FACJDNKN4FnbbnHmypKyfuy9gXKJRFJ/xAMLmo9/JAvWKa3
UWRtfEhjkf6Mhk2EidMXkTMEniurT2IinXm/Tm24QXP/fZsW73XX+GOSE8PoVhREUt+eN6jWZb0D
RHaefbGkx/z5fv002uJ1lmUvnwSNh9ISVtza4W32Y7iLt91FOqdK72YROU0NMXHwxK97gJabc5v+
U6c1IhAsCDa6Jqri0hQna6kn5R4X7D33qxBIvxuuBKd224tpD08OdA0PwfnHMx7eF7kj7L4wCC6X
Fb/TAytp69idDBQNNFN8sljF8Bzg5MScV2YH9azSJTT9l1ggoxD0XB2ChFNas4Pe6K9owdjKXlrR
HjovdPr1RUZrw/I8B6pIyAAWk15lmZIkn/1xm9xVdJqUBGKCdmaG/roz+jzIYoLKoMktQWcP2Aft
LQpxe0joosfPMru+uNI2JivIP31ajEj2+CxAYDO23Cs0KpZoX2LEgLRkQSEC2cQZjnD462Eg6/yy
EIIoUGfcP+B3PP2Lk43oK/Iw1jJVWNXY6J25J+vnoQm1dejHx1CVnWKw1gEoyDjmq957SKlqIKk4
zRFxRfRPKxx92bCm2XVl0sGMU9OdNPhV2o0Z0Tis5TVA7RWZENsSaF+JTiSvHqfyQ4/up5yuw1Ve
9w7YeTdHQe0bxtoqGcCTCUj5oaYPrYprNkxWGRrkWhVdtegdOb9TiR6piJjITDbDtEsqyF4t3UDa
yZsxM51Oee9FAsW8YuP3/KoEh0jyUcDNt+B2In44EKVEczShIXsosQB5fkOSOpjBRIP6Lbma1W1N
uXQjWd+I1jNEG7uOW7c3b0uT4B7tZRq+ZTVSAA/NUl18WPl0T1QWqaCQFaXXSoU66ZfkwWSXVuz9
8NJmPRb5aiRNse20jRqQVmpN24aZbRdC8drSr0pCViTvGsvIJghIXROA79TSbqxTd5r0B7MLaBAD
aJ6E1ZlpcHIWaNTiRSyMFKwWs8CX+8HrBDa/xVPPWQMGcWCbLihXp+JbJR7OrYCnXigETixEpAEr
NJ8+71MpQDbV2HCeng9VWgm3VXod50knEclKgpA/jOc2q79+HVn1yMHRVeUPWPjiIN1MvuD1KgtF
mFsbFDBHMY1XoXALCdENPVDvKne7CdzCL10F615dHdus2IwKWv/srckzNym0M/d9HvPzLmT+TVS0
RJAaHDIXvykvvdSyfG57314U9N+i6TFuoLGHtumLHKM/hvLb10/6RD3h5yHROC3uvExMLZWbyFUU
yTUsiNOltkOov5X58NbTG4mtuQyIj+Z53oaO5edOVG275iaPxkOlqQ6Rdhgu0r2kdG6B3qX0H82Y
T2ZJ01tUXSsWbaNCUBC2ruD/mCQ69KwaYms8Fskt0hS3BgyNuuqQeLjvp51qkJ9kHZtCJrFrovxT
uaX/oo7BXW1qm9CoV7WBmZ+OY0wGd+ilh7yS19SY9kZrrqHs06lMcCuoEELx/KXVTSAm9wJGUK+9
oxjmKKHhDNm4KZCPcGqH22s6SpZuAhHHZwgQ1gDKCkK019aSpzrUzDe5RkZAPZ5ZbOevxH9+2pSh
P996I53KplK59Qiz7IDb7Wdnzg6nR2C7ibVoVq/NH8ufeghy5odymTGfCGRzsC0H0bnv0pIcxu5p
nj9/D7EowrYT5JTR4CIa10R5R0waJ78qWsd7PO/otsmSjg6ynTyf12v/evxjaAX/BqCbuUeyeFuG
UB7qfj4Y5Qb+rPCuAUPnae+q9PL1O3JmnKVrKovxIfQ6h59ivNJGMp8QALZtuaZxsv16JLR+J+bE
3AZUUQbQUl1eU5OS/As3O3ZLlqHBJ6ZWFja4f1gBMb3XzVMoNBeqL6/Mkgi9+j2HGB4YFBwlze69
J197Anpsyzgtxdg81OpTKkCknEYnTSRHpKo3qVSW8wabYrppK8+VmoOkv8VR4aYkIQUQvdVMW8+m
jDThrFCuKe3u/fCmRWHjYdPwy2mVFfgZ52Ocll/kVum2MAw0X3Tb9nUqMlvV0QuLSGb82pWHguC/
Hyqf/Firr9qoX0sTny9QymWIKpqMHElrbB9kgfGoGG+t8DQYt0lx10njbgDG2QOA9k0Jm1+1CgYI
AFmHtqi88qkhisRyKwOha9+FOnFG+mMtzcUBu3+hkM4gogoF5D/N6kYNqVLSbY0WZm/SyVCtfThF
/Leq9dERXYje+K1QhAM/aqPh4gwiae1p6HfkbDuNzUMug/kJ861YRmt1+k59DnRtfzWA+PHDZltX
gWNZFyG+YV8EguAhthK11RBHxziOnEJVXT0CwIk7xBiC60JWdjVMhMrMSzvKIxQn2SoOwm+GoV4n
jYfJ+BAOT3Xeu75224BW8FFQthAVtFHftZFgj33g4nh3xFqxfV9FIuXvq9QEeNy4fhPtfRzXMvZz
td4M3KVsTm0evHYfGD+S+jEeQWbPNFUtnZ6+nsKnlpyfJvDyZRHSXupkKY3dWnsasxfTOveKnNoq
/DzAYtVsW79XrJABMGFrFvVBB/5rdK24tUOLK8KoudYr17zr3RlWKLim8/UFzmvmctX+efzFGX5S
aXF5A+Nb2bFGwwQ+V27PVAb/6B98NchiP2SKfWhJGYNUPp0QsXazQcOsgAIepIQeEqXW7KTmVmVb
JvnxJq2+DQYAWL7VRNAOsuwa53LPT53jOBdg60R6gTdmWSHpu74fypqflGjvQn3USSuMok2aAraO
L2gKuFHx4an7nAWyCc/cD3W+qb/cj58GX9z0ttSlRLOS2A0GedtMkt2Y5VWiAMAqR/LIiJygWzSI
vCNpQI5A5YpN5opCsGr1cd1LJBpj5eksdSP601UWouHlc6ug5cvadktuoW2UwS7LKictEaAN4b7q
dTc0JJYfa01C87pRDSeFVjAMr8VWFVSsx+xrwKImarORusKJwkv5rKT+1MtEj4kepwXyGCjr5+93
L5VhnDcVhqAcmrxGa6M9M5vPjLB8XXMgxnzAGUEBDFEkI/95/efvi4ZhcO4zSuRfLK4hkeQ+Czw2
CHpOVKJg2olesLPLz1zIid4B0vy/x1nilRQtMHPExHMxGAam6qgvc64jLlrNSffdFo8Vee+75opm
mIgu9aK4bL61Fw2Ft38uEuGXcLH8Ggu14zJrtQURh8mVLoYikSEZvmR1vg2RwY36me3d6Wv+aaTl
5ivSxyEgjMEd96Pj5xu+jSERvJs/4gBfC1IVLRLSzW32UL/pF83Ks/kUPHt8Cs4ZWE6uWLQxoC+D
DdZ+6SjLel0Tf5THdKc8LB8b/6BdEBjuVlsav5fecXrQHHmbbawfX0+vUxtQ9racHa3Zk4qK5fM7
UmtJKcUBA+vfLDYvHzXlQuGWHeHY2yT5fAAvcUV73Lairaf2Oc0DdaVflybAkibuZX4ArsH5Dftp
j60WbFD1HrqPZDUrU2m2pgbx0HvSrWtTrzZCeY8Qy479YyvVEJJQE4PCloza1opwM++LPNVyhkh0
wibbh3HmxByoioRCC/hyqRXYodR7NooIpx4kaVj5QmdPLQkhNZmwckH1oD54XnIgWXEWsWNagnpN
dlEt+3tB9DZe4a8IxqUl/V3RsvumH+CBK3bUbNTRg0VePspyfj10+b4rdCg+hT10hx4S1RyYpo4T
nEFlI3IKk2ptF0TPRvimtuzuPEKbpSa3DYBDNLLgGJVuBSOFcqOdG+Vx8PZG6u1VsV4NenRZJsK3
IfevFC11LaF1LNX7ECkvRbG8zmXCWvzqxqtG/L6lvpWkmPSTaheMiG8VaJ1TaLxgG7zOxPJHQ6uE
7kFzr8Xy+9RbH7Vgob/mkpOyPXj1AJkXlYZvFMckUT6CMXm3ymxVBIZrhuFB4t7J5rWaEx6U44Lj
QOtFH5Wak/mi0sKRnJH/uhtKpzN029JSTuGHbPgx+a9aD4p9gn5jsp/mRSM6FnG+6RbCodGQtzf5
ysegH9XNit09xJuS6N7QVpRrXzr2GATMutqZFt2FtL0UTQ58xbQzar7hRnEVyBHoxgcfP6aiUKn3
Hia5cBI1dAPt2wjX3AveQtLNe1/DJKFcxyhwc61ZZaQgqfG1VaB7kN71tt/1rWk3eQ8uKbKDAgK6
T9QuG1RT0K8FlUaxfqH2KrQZ9sIdFAgi7m8LUKhTbt3kqfkjZeNYxRzCpQsfklQYspWKFajf1M+G
90p/kslrklJ/3TQfakSXpk+ew5iHAtTgKmX6od7orWvoQ5eeXDOBTPPWj8RNmKGnnCQoQ9K00Us8
aMOFmhdOH5ZuLMJRapJ9p3nraL5ppMZs9XS6StvuokZZT4/dlgd1ReoegUh8qVUR1bhEke9jSqmr
NfuejXfT3o7SwVNHXDF3InO5GTFBcqAJzcqt+bYbFHsKWd8lHCn8CX5+cK+Ut0rabQHHcjL4Ps5J
IpG/MoOL2CwAXSEtohAZVwT4hPAQCDSOLKfUNrGSwWKS3Kx/gXNhx8NhIL98Dk6oIdxbabORdd3O
xn4lVj2I9A69Nc5lwrniqnOEeLZJ/Yj4RvnGg2pcGukhGkWISZCHOPrEQXQp64IjD1hF51vLW2ZY
1DNCY4+vzs6gAOv8OyWz8GpdNZ7hVpO+9au7fPAOwVSuyNBa40uyyXiaEGX3qGcMbmP0JmF3DS0E
TOFHwukhZ4kwKvQi4O+mkeRiE70YjAr9VgnyGwFEdhV/TBREMih6AbW4ojbcQrduZ0qcj5rEJMS5
a14auYS9tZfK9wSsX2dkrt6yyCnQkl48WhjTG1ul1YGwGaAtZLeoPTg4rjBFwa55bwboDOO+qq58
X6NKynJqPIgGufB0XNRxoDjquRmVhYljLHJ8ke5ghUe1SN96JbgMus72w8oW0ltMLZy9Wt7cRzE7
FD3ptNKtmH8v5ItIbQ9KQXxMaO7k5ok+AUStzh7Hh3i8m4I3ob3Qu7tRL1ZxP7gh6MSJj2rU3WMM
cGRlIxvfATfx8HFL0w3D9DRB/ki17aBS1dKOEj5RGqT4TtgDk3Xi+9GqTkbMO0cSvFyrKNa6+F0I
UlT6oR2r2a5B1Z0iVjKvA8V04IkRp8M8n948IX+oxMK20OYYubySm/AAN9MdjOBYC+ijmXJt/lHj
VvdkpoCW7OmFfAvCuz5iM8deES33kxy2mwBc1xATCK3+qJqPoPEuOgJkJiM+swE70bUjeV2me2Wy
X6Xdsyg2VVYcTohjE/rUnas66Sre+5uRSOL82J47BJ44hH0aa7HxaWiJV23KWJx2dTvcJmvTDR61
ctN+B0O4rjY1uUlUKjdfbzZOVIL4wtPLokFCN8ZY7GXjSBYjzEBMzqR2xA5SXKCyc74PpPjMFZ66
wJ9GMhdlWRLPhjqbR9Lj/TS/+8o9dqGvr+bkExN16u2iwb7cWuajktYka0E/xqhD0tBRttbV2+Tk
9+31eRLmybEIQ5bYE0NdkZd9OV/vutbMwsSdmWPdrnToA65AcK6qy3NP6URlX/l5qMWOLAoGvEIF
Q1HfglyToQW8LQTVTWI+V8KZPfiphhmlcZGZb6qIy+VFPSLUdbpjikHBY4UMTFvXm2bbvnUruqrw
irfQ9/580f6R8eVYvGd3LA7vzeVL8X/mP/qWF2MV+kHz35//EQvGX3+z+9K8fPoH4J1hM96079V4
+163CX/0T/fG/L/8n/7L3zCh8Lfcj8X7f/3rLW/nRs3tO/uC7JMPZT6O/WdLi12FTVgHmFoqP8x+
29UJtpb6l7/g30YW9XcEcJQgZHZRZHPMB6x/G1nU36F3oB2js4O01Zj7pP82spi/G6pFLAl2lvnA
MP+rfxtZzN8Rr0ACokEN+ANC/D8xstDUXhwJLEJL6aQYFjJNcO/LA+BY1knWdyn2aEmnIdjYoXXV
83ViE508DUQpUq4dNjqVTb2kJo9LtDx4yZWkHytzH7Nj6gnjEY1HXbsrKwzW+6TYi8IH9jkOzvhx
pSeZQBR0GlU3QDd8NYCV6NcRzZsq7pFyvrXWQ6Ee2VlD3tuKQbgaMPuGljtYfAuGhxh3KXGS69lI
qbCIkXbZvacDex+SjluSymEeZLhIS/kxMq+SaC9pezpj7bifrJuquZOiY0TQfRm3DrYBR0hJssye
TFdb6fUxS3c0ROmntM0mlS/axBFIOYsvR3wFlIvfw/d83BASShjaTPpxG/iD1lX4HKyTxhleobgX
oitNF9VRita74Fhqrs4hqLffiEflb+ajWLrTXrkMN/573lB8ttEbhd9UYev5/Mx3PTBsNU3t1Hgg
YwnrsZ1Kh5CtZ6Fd5lPtQvCie164QoGlSCfd0+REZB4HpyUEhM05OHu2YTK5Uu9tfaMarz0lhIJ2
uyZR2/Y3evJcj1elmVC51dejqNCtxoH8nQ3No3EVN8iiNKTLGrjL7KOgH0Vt+g9txSRsu2zrhRul
sg56QGQ7mxMzfg2qg1w+lwJgLc5TZfmMDU8v+1WWorAlS1AWHyL1soovY2FDl7uApSmsGvNKs+5C
8uUK4PNzQGaNuJZKVtgXED51Fzq+rfvf6Gi36m0ZP2fCowh/kmJz1lyTVERX4NZnK9Yllq1YbkaC
n7jPTNS3q5wIxfFOQ1Zfu0WGDTD+FhIK0W28ekdb2m8Rel2VT0BZnepWfcpWZHcKm2jVjXu5gumi
Hov81vS/J9F1ASQX1Qw7KslycuHg4R83pxHUzA9AqgkTztLuBLLgvNu02Bfqox8GbpRPNkTjInud
fQPGZcFbEt5J/U1s3U/xla+Rt7JSSlvYFXQP3Wa67tONEgorDrIJlgPtzfL2MuH0o3yflZey9lSp
t21ENPcqzPleu1V43TfX5uiOB4s6ee106SvYp+wp/aAtwu5fF1chQTsi17JBBiZ2a9286YXv43Qh
w+fTCMGZtUlozONVzquzIidxXvrjF+t7bPd0W/aVtVHuxOyqtK7r7MFsvgXVDjxw0d/1CHfF6rax
3jMcwimVeqFBrXyVW/cB5Ldkm/Dx2JvhUZWPnnUtkzYQh7su2LdbRblVtUPaP6fGdy3/v4Sdx47r
aLKt3+WMLwF6MzgTetlUKpV2QqSlE70Vn/58rAYuqrMLvYHCBqoqd0qiyD8iVizzKGd3+vypbW7q
29SQ0nGS6EuF6Msoz112R24a+b2V+N6P99PCXCrtNOWU9DgYb4zBuYmqbRbHOgqr4XFpNLyBtwk2
tkn01VKgFa/gOs8BvCdHbP3CjrqPZnwvpwcxP7CmiPtjDIh6K58W6ywYT/H4Nakv14nExHOlkwH5
GDmd5U7LIanuZP2ehcpNvYun71u7E7GfidvnVHocc9zXBoINe/CO2ZGJP7tpPU7ZgRjO1lMpKHba
T07O9qpDtUJWZ3iL873epKdhKc7IhCvhUvImU7YsQtAkumdNgQbdUDsApNhW/omHnt3XAhMh7qBi
bqeACjfp3QCgM9oBdZHsi82MtuD8txJ2+hc6/Xc1IRXnH+qARQScDFfOZKf3qzWYSPOspQQDaIak
7Ri9T8tdnQQkhbaIz0tfxXbcE69rDABg9SO4SRRg1T7hjesKkX2FXOKRJe/KD8IRsssCLYwj+Jq9
IrKyCxJMHIgjxs2NRmeIIaGykLwvpUDKQtJME06M5mFAn5Dt0iQsplBOnsyJgeydHTgPWNX5A7/y
uu+eks3iq3JgZHvR6+5XLAcEK8AlmB9QwjbkDNGzJ0EL1WFvLqEyYj/gAfKRjj0yn0DXGN3FTeAN
CrR1VbabMwl13AXXh9Z6HbJjWYZxti8jZ0z9AkUS53lPZ+t19RnC2TzaGsfwtl6O/BanZSbUuU13
N26h0s+IoZ7c9LJ45OeRQYwlsoAnwewIX8sJu+obWr/bfaqCrqCt0jHy21hX13whFa+SjvgYz82T
FB8keOOvXevhC9w8xi4iBA4qQpxEL6NXwwlkBi8JmeX00l705yzIf6Yy1G/uhOb5eq/MW7wrzG53
S/14sMVL7y1e+kmpidY01nsiAbs2mCZfJVrwOryxyi/1Yzg9Qz+A2Yn4XnX0xVGn9x4kDd99bInx
F1FctcTugpOJKjbdF9ldzSY2QhpH2eAKFPex+ycjrP/oWNf2hGZfhotHIg7JKf+OWA66cpX72TSB
avVA8lvJlpCGHYsNibx3+FFO4R9f8h+fhL+95K+WvOmXqVAAUd1sX+g27tShvE3D3rTR9pOC86UF
vHZip0jPZxfD2j9MU3/Nnn/fH/3+yOu49TeQtlT1WCkYTADKlcFZ3AqQZyP55jtW5BWI+c0237RT
/2l9NkfT6V3hs9nhemV9mY/V0/Ce74pj+ZU41T3ZjsM9+KAR2e0dq6KD/gBquBK7SPJRngyveCzQ
bUVu41qBeJHgwAPA281FCyIX4M9le75rJ5dIGEvDM3A+kI7etViJs763kxayBNsev/IGjyT3Tflm
bYTLsBXumjv1mbHMW+3hyLTd5neg6c6f4GxlPZL+24X6NVhHiBWuGBaYzE7+9cK6fYcxyZPupFvj
TNeIbrd0FZB0juX97Bi0D3DunATLjS0Dz/QS3VF1N4WbvQFv/omy+tt3Uvn9Na6N99++xhiny6xp
eXfCw4RpnPzI+rzfaR/xdx47CWfDd7TPCc2TVw3Wbd/dgRJhuAJD8G2oXKJjfDK8P7Q/piDBGfvH
62YirGcFwvLn1w1WN5ZejPV61NPuz912RKDmqGVQ3ZzGctUmgAbV+5z7nbErePf1Tsd0GwZV4UiN
S30FoW6O2Ms41SE+apONmgfXl9RO7i0U4NYDXDMVFzS+GH+8xLNrSS7wVhZtJSIQdRdTREKXBsnj
7wEby8CB6VEtNtRSEVgM039kkisp1u1VzwqNNJBrbxHs+GE8DJf5kPpJsNrpAIw50Zbc+pBqScqY
CkTaB1DRJsnr/aHgRT2BltPudAJhbWwnQ+1BN536pJ5vTrvn/7GJ/yk6W/xZHii8RzZtjvhMNNEL
DCCHegsgPjoF3rKyQyLLHNYQrK+kWcModZdwjvfFvKnIHOzxRBl96gPprKrsRyfBMal0zUa3u8Sr
MXKq/DHCisaRrpdSRS9mvi31Rs+f+v55wlcR66MRuSBJEmHXHLukd/KpdSocP4m6KPY5WoO1+8tm
F5kgsRn8EVkvPfdMinIM2hnZF/WpJcngA0fTDTlXtvlUQB7TNxF0qigCZYcxvYHY3NwT6yTQamND
M9znUFOs443yaERb7JBi5G6m08478ebhRZKRaZT4aX4YxEAhC5y1sohlPc1p4V1z37ib963sdGcL
MosM6dxwJiaSDXEK8Fsc+Z3sArn8EaZdHR1K6AeV6Qz5g6Zjt/TYSZ7CGHU73vBe0xxJOZqYDQ7z
3pKP2eTMRgBiu8DTzRNIcL4sOpaw4dR/ybYUOh2PLzt9Un+ue/izCDvyY3PkpkU4aI+SnY0b2kxM
cui2zcdYwkVkD5K7EPCghPDXnbTdGdIzBlrZa27BYU9nu8ZWySXCdrwYkqsMwSCFkvrYqdRNKo3m
MgGqEhEwTpaFxX70YmV1oSGflfmoSn1LCKXKGe/nyUUsTSbDpJ26aaO2j2VxoVkqlsDoDnEdREtQ
Gbva2shlUGOdoPpU9yjIQ2ghmsssxtomC/x63MntKZfervGx5uGQpNOUHCRhmwnb2QjzPLSIElW8
ZsQh6nkCH/ak2ItKqKCndbuhb8v4TIeZBbPhdalvMKAAs38pyvFmXsp8J18vgxZcEbQD3j+XTuaw
9UscfXSv0UGPD6r8SoagPfEY6ec4J1I98aYbffE72oNRgFrtkqiKr9Ege7p10Y2tmPrr1vA1+h5U
n++wEe3ro4FyHaHARKgMIQdQHr2Ewcd8N1vGZE+/uuw6FVsU9gtciOokMz9IkKhkctjd9vCVOVf0
c4UbG672Hd9dnayya84XYSuKIe3hfT7s26+SlYkN741tms4RgUsZss8EW5wv8/pgDPNWbf2cDVaG
9JE1jnUUWVhhtFQ5zXOyHzwkn2LhwdZYRGhkXhkdKtBMY1MKPkeWIO6YwAmSUNAx4r2LK9OHiBNq
Rzn2QEsayZNTfw0jIsflO3WHkKHvjmuHTxXtk5hvomVDZPwQDk4iuyx/pw/dGy1bsFCqRHRt8Fch
S3P2sY6uT1b8bmL/hWBSOc0lC4ISIjOee73Tv8rP5o64DUad9D3pwuU1g0IUNDojHT3zwDMG4Z1m
nIGP2IqhdkZXeGEu6RIi2DzJZ7sv2cRhOJ/ZDcczbJ/OsL3CQvfXqBWa9QLn/5DvNtf8ONRCcaXa
+UUWmnTYtracRKcncMWBrc63mp0W8osdyTZfZz7utvajV8Oy50+qitPZ3aGSt0u3EcuACZg3BsuJ
bBDXYMvy+i/z2GSf8FEKt+w2w+JIvLlokwPKeMrNNUev/NCfOlr1cSc4zafOOgY02zbelhEuqovv
nIer0KGHfXbzMyng7w2ALyRH551HUgYEvtsYFIPXSDYK7TbfKCvnzW5RamehrLh5yli56yVuFVj5
bt9A8tsMZ5wfnE8WTz9S5Eg1bIXBnm8YB3mABKC0bApjVkihxHeK0xxE/sLO8Uvt2nCSj0t5HG+z
kxyrxM3jXX8N08EzNS/P90PioQpYUIKKgSXsc8vu2fWquj3HB3E5Js2TUQQ59NTK5XXyPOj1wwT4
VNhVGagQ+xyhduuvRUGMFvCYEDw3ut2MxPrALdYn507zEyTTzTHdCYUj4mZWHBblsUa89Trq20Yh
9hA1+p3ZWjb9Hsv6IjkrB/mU7m8v15ZTPCAggTsRvUFtOtbBkDeC7iKeWhC+zfBS1Ap2p228s1Qn
7IksWSOoA81t3/KXQuJcPlGLWEJltVNRGVkzLTaMQFZoomVPJ+HNHDAetCdXJNhq0De5i4JOikMo
GY6kOSIWr4PfIqftdZKc75ejhrN69zrf6A42VXrkdIQMpfEz5Aiax+UocwyPB+AgVoKFsFna3ajf
i6ShkIl+wc3eCpenonUxtidAR80CafCZ8z6Ngw4GXnpiH+ZRIGh+JfLOt83taChBW4YNYunrvToe
NMZ10+/tBstZnF11N5qC22uU2eIG05aqedHEYM4eIsGv+N4KVygYiRx+us6weTDhnL62uxKIRneY
U3FLhZ6FkbFs80lTtyE+ZQAIXZFBsjemA36EFrYX1obBtOfE6dxocCXZS77W6ccMV+e3alfGO0mF
vnI3IkLgNHYxzS2cbPFn1SELTdZ8lVnhMUXB1HxDDDNfjTD1ok25GyJmUz3MWwwnnXiPrRp6skkn
9cMmW+iOsm/nW/1dMClHVz89rNNCQgvkLVtIn4+3mCywTc/mj+GQPwfcJYqMxDpbfuWxYDstPlgt
agiAUVvnFoaIVj2x1i6JrynPC8mTvFx/19ZsYu1F9tDsd/fxEbtM6Mr77jFmYjFQ9DsdKAyZQYQA
LejbaGY42OCGy46yB3rBeVLdMKThE0ybyZeih83nbLmNAbQGxx5cK0j7R1XHYNiVwlZyNE9WvV7Z
tkzDMgRghw0y4Uf2kNk8/ovlfhq1Q7BqDdbxwsPiqIOzOrbRHH92L3VoOeMzoax683brXtOWwR1r
R1t7a3/mJ/3DfCH/EuFhqjjle44T4tHQXeCTY/mjDhu1fzXKkBMkAU+Er/LDpXREjDrt6kXwPgc3
Oc/nPA6rzJsGOOnOkH5CoJiHo+FVGy5D7XHC0WSHeAu8ItmCaosaU3Z1t/cIhKNJtWeP2gfOicll
7hFvHh27U/udBNdNhPccTnT2GtuhXYYPoMzVq0l5yCrnZzG8Nt0RkAScqKgnc95HmQOvh313L8PK
ZSHiDN1GoB/oQpjcV5pPemk9KGGjwJgW0Us4mubnnZsqdL8eMac9ZHpAEPFNMNxZCtipx2gdksAw
nSznCbXjvfmKPvZHuHkoyc0QLhafa/rI3izYvnxQivlZPiin6xtm3xVl+TGWHYEMd6IIlVOavauR
Lf0YHs4t5/W8kXdXzkEJe0hnegBafWKxr0suT1mHwWPjDKfecrqV8eRRBmbMOyErxLb8wE9ENoxm
f/hoM7sVbBKPqLHwGEjnIL4erj7XAuvHbgVeHGkKwU9i0deH7U12S+lQ4oNeH6MhEH4wZwTy6eKg
YaeMi4x+bjmYsF59WB7ZU1TloY0dmYX7WYvvFb4fPmO3KSWm08nltsiJie/8mQLVusbtjkOhvW5p
J4Xascpjjlej6k/Ts/glUA5AlRi2/vrOpz37mXFbZo6ML9erfnedufUaGip7uS+5WSJQt4c4Qenl
4qTd9C6nZWL5UA7hdwVzzjjBl8yJDD0V4pC04FThSivpm9PMnVo3WQitdTBIhjKQPxLAFSBCeRq5
9aivoeaO933u1oNLhl0hoq3ZFYWv0LBVxz4+APSt34ZyZoNxU71kZQ+45GUo5wHmeknIFV6IVIEt
693sdXi67jnxqZe28ML4wxkYjV7f28LNFZ7YoJ+a5Qglpqc9aD0iimS+szIUHpWVU+GOJVoDurjN
wEb/5fapf3JKkebGxYzNDVl1nPHxckLNbdH7k7hI16I4yS6/u2JH6taSr0FT5+HqTyl1vaBfFHbk
WQuVX8YbE/oteX85owiZWY4yHerJw5s9iA7SJnur3zpM0W7BPDMH9Mc1CqB1Uld7tDp/FO/6YwUS
c+5YR0R25ZZv8Kyq58abvKhDZX4u3tX7+U6snx/y+GTkBDlQWIPb3nKGI8IYV0sv81bZxt1BuJK5
gz2ncFcr91L0kFsMvo42vXMjJe8DA/fn8jPSC70sZwhw/CrreH3mU72kJxTCkEuZZBXP3BH5dKUq
fgzPq8xwq16dbq854yHiP+7a8xwMQH+3e62xqe7oITwcfkvrJSGPUH9IDxR4j3WKrX90ipe63fOV
8AMDbZTNP5OC8QYHUvWK1Un82HrLj7VumlniSw4euRo0Xqpg6ZjMJbIv8FB+ATYpNMN0JbKNalPe
88pAbe0ZFtBNdRrZNSkIgKxYCEQv6YsMf1Zx9qLksqDqHbxBZRZaKyqRMjHhiUen0tp780GJ7SSH
guVYThRClsM/ax2wXe7bq+yr/KXayx5Bh/TH0dV/bvdJBZlnD01zAe78o90Q8OU/wTCkuay2RtgN
Sb8AInPWBIxugGEYRiMUa89IO2Y6Zxen3Vvp4ksLrKEWngHBS3db+kZOsdYpLyLJAynrSASpNjFu
MSwfkJiZ+D0wcRMWsegL4cAT4/X0NWyuMOE8pk61KV4hLSIUsSSHtY7lZSQF2grhDrb1PkF6pvPO
PERu1nqBb5eM9YSNoFWFvGltaFXiC/43CSehHeFQzBbCzt9WpJDMZ9/alh5PstchV/kSFk/2ZbhB
Lt8DPjxy6iKPq1kw0xIQpWJ3sMpiZyShOqCZB4IDvZg27Z+CzOXfXHxAOIPLq2owYOC8ar/g4yK2
rC7rAeEAZ3SbPellmNlE+4hzVNPrebbxD+Jp7N8rdwGf462qG2X0KhCa3Nb/IA34l3PsL8jy397P
L2x56BSzgMYInGZxJR1SsNPSW5hB7sHCsg19n5G4UMIxTyYqMLyqd1ftLo9+9P41GXx1DlLtuCR+
UrsYyoPEYfhqGdyvyZfkXt2E6Fz611PForWFbOnexLtMhsZoIzwbPugvoagWnloE0bcl+TFInxIO
+SEGU9eLDUCKK3EZtiW+K60jdbSaDsgJPBT0luI2Oa2uLEyMiJfSCXfrQ/HdgKccQe3gAsyb+SFz
Z7byGyN9HpZTKu/bdGOoOyainJdDdTf78A5XWli3zfWQNZCev2UsPyc3giLaJedFCpoL8NbwObkq
bbrXqOwrTya3HeUkCc0PMSapB9qso+QPVbSlK3rlrjJUX5Du55QoR9o64K542IETzsFiHvL8IYNb
Zt1FV5e3sZvQhHjlIQkJkQa8wT8cEaVAe+9pmc0cU99r04MCHjBjs0D2oxdlB/aTA8bu831aHnAE
L9UdGUGgPSyMo+w+z19gFFOw6sheTnJho34p/Ny012xMDx9qxt2G+sOZyYYGHiP2IS4Be6bTsMqm
+er/xPRZ2V3/caOhwjAVXSOm4bca47a0MubF3PjJvtxHAfLQ1K19jV5/owQNKzPZLoE7x4NwGp7V
P2wT0dn808tjvqJp+kra+u3bSeqtXkbterbdwgzwgJsc307LLnGiE79rYMf2o9F8U7pw1dvZ14BM
QAyXsKH3RtkKoOqNXzqGa9d7yLVrsyvfEVN5/WFcGU1fgvnMCfbOwMWUJ3+hqFkkD6o1UPrs6zqE
YUcrQ4O9b34kx2qRP7jp/RgqynQoJ7+dT4rgCFrQP0zGbgogYrNtJedVqbcQvEcgjyc85jufRUd6
ujG3WlsmzpKBNtZO+XCQ2P658V6D8VhzxqJ1sxlnbcAvomSjxb8S3G1f140Ymrx4Czg0MRtfdacB
lat8Uw2Aw1b/5/EIZtZMqBg9TGp6ybd6AtbYtvmK5jYyLuaoully7q+Gv3bAql2AoMxO7FYfVhoM
fxL6/nZ7XvcWBvkR//+r+7VVuZLATQI6Xx1Tuju8g8m1e13wgGaGH/2NkqTPeLbTnzJ0Egs/ueDn
FSi8cCTvV8kP847TBLvzo/iQfeAm3rZ+99JlexkgDb4x1OLVb27+uQm+AN2UTZSjSWFWusuj/AGo
S4AwNqU0TaJpT8/rEHBlDHtp8OnR+Hrs/774lqx/LBEatlYSlRh+1K8SES1RJAxTZLrSHSsMeNmS
P68ngvYSvYFKpU8QvKf3XPSMNfvnCrDNuUCJTgCTNIZXZ81GapyUnfQd57kA9LznrNwnF1bVlNc7
E/rFCnq1LuAJCNg5ZbDGhA9eoXWuAp1QpYJ/x0+AD09DjxucR54DVhThuGF+h/t/nHeWdyMrlCu7
Z6XgY3nhp/fcstWj6gqHYh+F0la7b4ud9mY8Kv9yTddP6Sb5OJFukeNS8SQc4Nib+8Vh3IntGgE0
yw67PFsB6Ez0WZ4BNHbDRxImz9ahuMQ0DFh+OvBmjrdLselc5YjrSs3YC+5eEfuIaZV/e66D7EDO
li9s5B0cZViSZsii9C9FI+tEP/OKz+KUtRyVthgqs00g+IbWYtN4jCuBsYmOeWIbp9rRd1PITXG3
9sTCho3INgvICZAJBu7pTJwmvD3/KS9F+p1D9K/73cBLdqV76trvDbMwjKpqiDEZPYCyP6zBAFQs
pAvoTTg3XoHLbqgU6Tm182i9N6Hwyr6KatiD+W1kTzDRoDCm0aKmbJ0isNAmaL/gzd3mR8wISHlm
1yJ8goleT/o7fLH6ZHxyekw2bKUrU3HHdna62iudQdRcEGwHQcgJxQG/ktR3nrW1Y1re59hpLi26
RTfhoCCGvPaK3uXYu/JoCHshWA5Z7RsVFIQwfp2zkHEQbvngqpxUa2N8u9BI56/Zxw0cCbgm8UDl
wH/frXdQQGYpoX8H4IrbF0l0BIMGUbu37sdtdJE3t/qwrEgINiBds+3jB7V75mHNP1g3lHE4qsfY
gv9+EDvHco3LHx7Sv3rh3+VM4uHUZQjbov7bSTKJepjBV/Y02R7rFXfe+NVRUwFP3vUrmXsHCCLX
fqvCJmFwGPyqPLbDfdMfBcOLHPGtQsUdewWVZWYiiL8kWpQG+AsduUvuRHrdTAYTPBefARmKis7e
ka0ByX+1QzMyF6xPjl10Trod+RelGnbxhujo4iUtkLpQ1N1W3VRZQGuGQxj6KgiC0F7GDWdEg6DZ
jTPwT//6wU4w8dBPkfLtyowfD9Rh4DMCLSAae5yMq213D+VksfFz0RNvtryF83LyDfrWc1YGMY/g
DuCCOeeCueBAu1i4sxxo791d+qq+6D4DG1sN62Lsu7B8q3P7evgTR0L+h9kFrhDRCCZEYhN2OfX/
8/2clnH3v/8j/b/FqkxNF66wRteh45xZtrxtN/JjRlF1yt16xuSb6VWlsWP8Y+2kPYl/Nrv9px37
v72Nlcrxt7dh3MxOvJrcFngwskbEOTjzEdNTqvAJS3CoqqC6AJdy32peme+lz/gJytCCG17Y0PXD
v3fqO0YYw+69FSZ4A5IsHLB8ClclI2Ozp1emBD12tN26ERA3MX26L3jAnah0NG1dR3SvJgPwd/wG
tolXgI5Mnghp23qELia7CH3R06in/uN2yHwYobptAvozB0P4sXlAO9CHd3bGgAycI1wxeof0Mzvr
u2sg1bbCsqa3Vcg7nVMfzbubKzOZJ57yxdKwVYAI7Hp7syMaTeWFLQUCnrzx0jrUmAQJ9GATTcsE
WvHX37ztmgfOedp8p39X8Acb/kBfkX/rDtb+4e+3xi/dwXVq6lo2uDXwXxDD6X0A+fkxRgYa2Fjs
bGmxz52fXvSH0bO2lX8NmHNC4adj3/ex7iD/cHb8U31n8NPx2JIJF/ntDDoOZEq0PfdIuV/YLdGM
BnEwgn3waG/+JKfVVu7EfxxUf3u1X92T1tdFqpS8GjE5NPzAUWh2LTvatq/r+DSd55K74/osAYBR
WmNHQscX9F4VME2zXEAGCoBDg7W1jt03uA+OlJqD0zflX6MW7ApnxG1feSqgb+0z77Zjke8svrYB
04XGMr7+98v3jxP03y/frye9beIoJa5z/UDF2XoYnqYzK8b6Mh2R18snGhX5VX6AH8R9rj2qIIme
2ARJ7v3p0v4l7/6PSwtphTpgiRZ5AP/+sGdplE3KjRvrqjgYeI1Q+CSYI7b1Eql+vTL/XJ1dd2Id
1BYejd272WVdQV5dxDWoaiXMN+xSt1WeC7f+6BdEXy7kCOuTQGbyZOKNhuD7VfyRXBQfq/wMB1/7
CobBwjNyDY8NCIsDJ/qU6HgZhT/Vz8WzYkZke/zBalKnR7DFxFtjbEkWd64kRln35L1E1h9uavl3
LuVfXYus47hPkgXWeOavp6wxeglRpmC61ZWC5a6I1erVTjrC6FocDliLVjA2eWfQ1GDHWGxosRiK
kc6wDMEjdyWSIFODlFKmLh7UKZkq+RFchAkHcLC6qDvMq1G/gS/5wAcAY9m78nT9gRt/++J6Gm+1
FsTXk3p9AohUv5MXNp63ayCbO6s9LOnKGVCHc948QSGc+wAx2ph5ctCiPM5Yh4da/J6DEzlX0Zf4
k0PV3Muf5ul2h+BTUHyt8Rsibh1pq9LbHAU8slnUsDh8Nc4wYr5zh0fnx8joxEKwhQGMOMKDgpNc
TCHQOoMVjnLQ8XTRXHc+fjIigwRdDMS02W0NV/ie+TKVxCmsACZ5UobTkDkV+j20fRzTGeIsAMNA
5fhmo0YVSx6xAs9d7fJQ54F0ZSjyl3e19+TCb49Y/OLxRmWPoL7h2HI1H6OATDYIO5dsM7rwWOFV
glH7eiA7ebGCBRNU5W9KNMiAAOv3I3Lij8FxB09pkaXJjwvFCsJdtL3dDuLw1AxHqTrH6nuZf0bd
w0zuVbKtLmyt4w04Wu8gQhTVMGUGqR0aamDVOaA450gs3P9+MKAY+oejDkwNv3RYZPJ/GEHGUZOR
BsYtCFMDnrCFSAqeueXgRYYOoh/BuEH/9Oqs6fBLIeVUdhyiH+egU8wvkfVyvwA/o07YpfJLzfZP
ym8wvUV6Js8cw2V08OXTB/E4GEeS0OQ5xNSrBUkpv5DShTX/szBsJPUuNnst15uFWs0qUo4DBbVz
Qc7YjQVI4nPYMq+dARwPiDCq7FgJ54nFYdk9NHxBNRIKNJB2JG1XACzdivgb18DzUApZEz3RHdRr
R+DFkrsu264eGU0bKKBrjTMY8V6bwh7fsH13uy2kHgHqtyOGyXdzAsFmG4zcG3/ZxXAATeGO9Ykt
dogGbAS17PWFapPTeoOLsmDKfPN6ZGG5AqviBnvZ4oJiJcZq3oQDbD4JySvom8rxOkA7Xrcp1s2T
xxVRAjUgO23iCRbduFlvCSx4oCoAGgrOnAdpvcmqMweoXf0VQWW2GBJt++/yin7Aj9r7pdrJFCoU
COUpal4yCHTwgdFXZF4Ggw1UGHg5/oqx/kTscXWQZ/QSGKadbpDyI8eBCgXswhoOGf12RmyD4W/u
KWD9ho/49LqeNmx8RGmXD3cWM1AE/ucVcNoVGxVoBfy3HKaYfdMmZmap3yKuZ+Qp/MXxMxX8Wbxn
9M0co2Dxbo+D38BGqFh+Ys2JcYJo51hkVM7MxsA1iFOrPeMrTX1ESy0uNIbD0mTkiprBgEQiuBmb
nBrNzdGKl6R+mKZt+ZAH2oG9UFM+xmPY6lt93t4Uu/zp9jJkHDGomkPeHGrOpPFhNPy1hq/lGfkB
o8ZoYMrnYAbsxJDYYIcN6l3FPjbx1WqrMSI1XqXdRcVBX9yeeR9SGWu/ngYBkt4Kp3NzxLgJaK7S
e2q/16GEqL6VurC7+4WVMqz7dZOrQjua71TyGxFb9jx530UF9REbowCbhLHmQfLTctPx3hS/3C7f
cbWRICym29SFwNR/g3D5uNWyPgCI1EIwZ2l0IoAFKdREUPzbm7WccgPBRJjpcMHt1s0AwrCBbE4x
oZwL9vGIdrx+DlbEK1jJSNF9/ZWRhsaqIsOqBknyvUntrG1xK75Dc+JFEgcq03APDR9XSFO6nyIi
DV2UK/jTyJAiKqyAbLIlV9tCrP6DZJ/RNxYeaAz7YPY65PlCGLVUb4JXUe4gZX6NMmw/t8Y/KfX1
NxTtADBo002sd+iOJOd6fRIgiTH4Qq5LSSx0Zr6w0euQXhvqA7DbxNzUlBV7KjyqdNGt+sut3ao1
+9trd8M21UbHDkluad5xGiOsMX3FEIzYMAgn0Klzx4ielPm+nkPcDrIq0IST2IZZOvgdUxA8miGA
NMqgVJzYBFb+cPvp9ICie0nAnW++uDYNfjlvsRqsH0fsQjkgR8ypnU68l68e15kRzK3T0x9O8H/q
VTHr+cu0Bzmh8gv5ks32ivsEUjtJ8WS4v/D78AiC2c13dmgKV+Hg+UnAOiU2TZsWelW3hSjnxix3
c1ucDsy91rqjwuOJCDcwoeihuRiqTUzCDHO+Y4vgXsfHdRrkrIHZ+KOBCLP3m1+V4S9M7L9/ImVV
Gv9uERk/+EwG5gQY8/97izhrZqWmGd336A9IVTBLxVzhZgsP/aW+5F7DwQAJZtwtz+j54PLbMcZw
RF0vDogYjs3DKfevkJG+rNOf5hBV+ydIHpta8iA1fTUY/tWyLZiPX5OM/jV6g9dP78r11fptysRe
L44h72GcEkXzrutOjIezuJFwlCjWTdEMuw6rmNbuuXUtG4BK6V4yFhnDuY1PQ/KSQSc/rHw0+/Yd
0fhJEnxf4XWUPknqpeC+wiO7ts+6wLA6boq03mc9tOyps+Pp1VLehXIzDK6Mt9uDom8BltpyY017
SGDJzQPumz3WxHAgJK/wzQ/5WUNmxTp1i/XsmVV5suWQgfrzWkK7bg/C9EgePdy7UdrKzD6DU4xB
1boj6w4zED+t0q1yv+ORFcJ4P+6u7YOqnbTxZ4VI2NyE2n4JUwZe9vRYQ9jw2IHajF1fvuSPbH+J
F0Qfmd7JGugYXUYUTsuLGZGd6ccpLAEvbi8m0OX1AcBKadB8etKymaZdQ0xrfiiVTSGEN15b3pUY
ZMd7sfbbwe5hMFf4mOIcCz01P0+KT40q5yeIWfoUqPI3MVCLdSokH+JUx4k3+xVpDvmjMCNS+h5g
TvLyAXMADZik+xJxTZVzdaSTwGwL0b1xkHTigGBQWmDWEFzFSY9vH0cKHUXh8rgMFHQYuC8WCkRw
ZxcxBvTD/RCmP3qAFU1HV8cQ/QDEJPs6ZeFVHn1+DWiRgjaPH8bZxoQo6FUcGZQk6CpcLcG2CB9B
l9Zuy0A/1u7iwxZr933yxL7hegs6yCB3E94x0Lq2RNqn/pifqF1ZcTbUmyNwFkKh8PPex4wBCZj2
edtGHuyffe+bweIau8VtN5M3+gwdbr7lz550RYoXlhB2exr3eoAe8afew4N+qjwELD7k7omS46QP
sghUsWE/+aEocHtX9iACpZfxiY0Ca50NbI/p/wg7r+XIrattXxGqkMNpI3duhmY46SI5JHJoZODq
vwfzH/yypNJU2S7LsoZkE9h7rTeCdNAHwbSh+cNH4pvn1Yq7+NYBqnrPELASKupuLevCKMDSxV9O
xt54ivfGSf6p3PI5Pgi74et+JS2lctI1+WFyDD50imdwdK16VQQheHynB2SQwqHfc0IwDRqugeNn
dHBMfg9n3YeGDK0wDu/XySncKbA8fYsIBRHwjlv1bpsX6ZQ8aI91uFIAPd4InKYb7VQF1JGEBkQm
35P2FR+unQeYeIi5jFf9N3KWyskv3Y/0geat2ZFvQIISM+u9JmbF5d0fnJWU4LvVLzGvq+pz1bfm
JuKise8/qKRv98cR9qXDuyy7Azf+sslzR6aYDyx0hvxbvqRxrbQj0aPxtdnXLa84k9LXAUP7uQLC
hG1BLw9d/SAAWf7pEJT+9QxkZyUvlJYlFof/PaDlpLaWPubRVP26oA53I36YH91JCpYApStYdQfd
YvMr3zdYCP6IISj/ym4pXA26pYIk/79I8b8ghoLVmUZRUHrculrrqjgdPGe262x/k98iDeW3fUdh
yBu4yji9e7G9oQMzzlWOhz2MbkfZXtts6CgqXMwapMKQqSKsyjnIAuZOhlXFVWFmMKghQo7tBcOy
6RuPJHNHH9BEpfXVRTt9JDx6oKCXU2fxGIpKVkLc8nLznOM5AUSF0c5pl2WWsknu1hYHkLLY5Feg
w7TZ4DDFnb3QrxHt2yRoRK+rTwmlTvnHiLW9C1TFM26fOpNY3B3yiYumt4XbSVpQSrppvUGKnt+2
ZYh31r+nRwmSp7ObgfRwL+VuckwsG57CXi/eEXtgDaJoOjqsGnmSUgpfi18QXTWcRUR6cTkNQaYd
h1+5o7DFLvle1cm3HGYOt9cowUNjkWMDmNm5mcwj91hbm/m2M2DDGw8ahVwiBykClxqfAwbgTfol
HicOEovF+3Lz+RTNzYq+pukFEkz3QGFr4IK4pLa1hdBCuyvHThufkVGu+m57cVMWth/ZszSHyvOM
73NAjpiFNCPcmDhzNOPzyP2vzTZFTXfyE6Hjji2vPwnoJwOdoiNl/AyQBPkWxcw656M+WjV9OOMF
9Um3vhp7Bmd1dChldPOuMh3oXAbNZO9ZmbFJPab4RYjDXBj2LAlrAN6I0Kh3CRLE6qTdjqr1QXRX
BAvX1Jhe8Pqc88rN5iOyUcAkOyHOkeV1Qjkc4lbgx8k+l++CCPf2kaSBdDsIgSY8JMZlIK0nfkN2
NwCa3KCITyPhQ7p4bTQPuq/zwKJw66jogl2aGSceVKEPFtwXEuHRrEcw6ntJDxJg6c75LdxG6NAl
W5K6YuY4svD3aveaiY+q5bNURA2SEAw2TysaPQpOorsjhn84wGo9NR/p4CAbbmP25O8iqXNLdIe2
PHtLvk1orbY8WT/VGVKWxz6AbAP+IJtThFTmqkUN78YBp5dZhiXWuRkXNQpSVGmNH48hIGepk7tO
1pdjFnbMEQuKvZvvPrxJaaCaXs/RovwDrk397L8Ml389Ota//5ejw5IKs5JGjg7cCsfVImsbnxBG
7JKoXj7vi59m3v1BveLXjM0wTeAWUi/xDeYjwc6/YMhd4SNGyYpAGz12zraOrtqmMACC4S2xMwRv
e4VRB7uCuz7uK9CrvpGzNPAbxZ9kG8BRzsoFuuzswAzKN4wR45mOKQtuwXSUw4paoS3sLsh0eBrR
+/UWbzjoxQPDGISZQ6td5JjdzzLa6/JTO73lJegywRB6Iqo2ICnaoXfaApv6JmX7cHAg94fVTBVy
6/S8Fusbv/JTVJxHbw2ftZ8sCFl5jBzj/Ceb52+pyt+HekXVSf1R1sH57xqumyb1emaUcH/Eifxk
xxVG0r85qXHRmH59pqcDEDg/cPrQUgOwS67uE/kZane6Z0dR3jXtozFGm4ZzT4IqqfZtSmVt/HGH
bxE36lv5OXorqsMtiFZN7HYj/HR5YFPOsbKz/y3fFT797yGyJ5RHBaYQGJ3bV1JvCGeuyJJWA8O6
LhiETC9PAZNPvEe9RR7yH2Q98r9YXqEw/v9n8bdnMI7iVpRbnkHgwa35bJ3qEAseUGEJi8Uhu28+
ek854hewx6fG/1NVp/pbuPOPXwaJNbIl05NCs9//vgTdYlRCa7Iz8svonEz3IoOZHQzNIwotx4TH
MFI4N/GtNN0JLys6UIflv47B4mxA0Qyna3HorUs9gxp0HgS20zNOGgc1fq1Em6S9rCXMIiyZKtut
aqwarnI4tEpuazrmQo9htUnJynVMrFYejR1oJReyNUgSJ9l79Gt8LLbUYxMQeSSKye4Ep2lWm5Bg
j4YrDjzoAMflIXFZeJj0kF3c5d8VoEDjnJMjcAcL7OwZXBZA/9VeVf3sBc6fu79G+ia6cRdGWDzy
2BkiB2gVugOxF2wbomfVSYWAbxrJBcgtOhIP2SZwiHwomiNLWwYGtuKBXktn3AakFv64wApLgRGG
1U3skqAFjop2WmaSp4vQiaLDOq2mgMo79BYVIYlBUyIA9Uown4qvTkvtCvkB18fjhyW4xSsEhOQS
5Ya+bYbJJ4jb7T/i1xrEIcUSyzuN95MbENwWJqP0zRKhr69M3kDBZcmy789aUPsM6BE7VLdiQCkN
IhxkC7Y7YiLxfxMqAt3JSSjgXZwCLpxusInSU4+jhtv1UCjbhR3El+NHOf7mS0venRxJkf8PsCDy
7TV/JkbuLewjtNrNYUBmFLmNktgjKvMQkT73M/81td64GCat4Ow89MUpT55q6Zm4hoFWEVT9GNXH
6mCQRxJtU5DwzB4VB7fBnbyufFvcDjJHWEMw54lgmgoFeO+lAuGjdskzW7usglP7Yohf9byHUNE/
BUwyC78fV1ls835ZtJ0wH6Rxj4hxTr8mCcxVDQkhXcptWhw41rmJTXtS/cVH2F7vJrpHkM+chBSr
J+L7QG6PS7XXpouU76TxAwsE1Ktd51dkb9pWkHgi3HkmIoM8T0fUD5GH6RGnYOqas8Ml35ZhPBAS
73Z3khRdHTHNjTILm4iJ6e6xMGrK9i6cGBll+msfviyNpRojLxitGRjZi1Udq9thaDxTcQWWL6o/
h0ODjUGFNgmLzB/urvFpcI+yLt639c2JB17eIey9/ENyhdpTxoAcm5hBSfc7bHH9Ps9ZGvF7dKFq
hSomZ3Q85NG33CSuQAYTM5eae3cSXCKfsEyk3KvakgkfDKPeaxHBd0Z3itOvsTtOwEqdzyiYtk41
OJwAmWmbhpfIbgNAzz2DdxqnB//CGkK8YfjfwNG/CgmIlpPoW1op4t8iob/c7f0yJcTowXK2MyIg
FtmDdYoPvB8XigWsVyb01Iu+R+C/j3UnX97Rm7woF/NL9e6nwtz0uz+tSsq/oXNU3tIwKVoIk/6O
zkGsNL0kARfdf4xXk9Ntq9rdCZoCou0KX4kpML4R8sQiCAyD72ik52DV2yetk3beapXBQgWbhwuF
ZIhP4a155oQcqwC3LkLXP93Tv4VS/7ga/vIN/+1uUupuvAspSWKAQ3YSjAf2EdhEjUpl4Pc/t2dJ
//YJqbIm0r9GyOE/BPRRq/eWnncIZpyCjLbel14M5pdr8iQylZbfJh3umz8F9v3rGPjXr/o3zYlY
jqo2qnzV6NrthxBTM4Bi5OOz/EHxuV2Vfv/9cP4jNXpVVKiUmiKzlU0drPd/71ypENNBTZgnuDLf
OUMfjJPpQ30/Ju+AFRfsDRCeEej1Jjn9iXWX1H+MHPT/aYqm6ugn+Pp/7/kpJpp700ZfR44Sv1OL
+RDTm/bQmGGSPd6ogkImxRnNeYGjZPKg5DDZg7xzSwn9JcLnyUX1C4ID7ztmr4f685b6TbXtgc+w
Gwi/7um5wYGbvcoEzfUHoTv3ZJMQkDSCBfmMaP0EVLD9DdFBPGxqPCX9qq2YHKR30GFrqonLnscr
EEu4R6kE9sqjGgiY522uTftl5nn3KHD/Ilu7dsUNhikCzBz+6SOCqnHYJQ0HHzgls7N2rd+r7GkM
muf7yfqBVsxu29s96Grb6K/lbceQrG/yIwMo3dowcamjQTXIgfKkPiBaTbQ9LRtd+yUWnj56texN
wqan2djJSP3CxYplL/WFacsmeQMJIfhipYMd0AGUIv3N7bfjrsl8tpzywgk4qj7mvP9+pmTxH7KY
379WevxATyXK59aX6y8n3j2L9EXuJAiVdwYzFK+9T4MHKvZ+zS3Y6P4EXaMFyQPrMf3JBBZhnUWp
uQUTpR6pH108mDWWv2JLHAgSvIQ9vEUO4cwPdO7iEmYsR2/RUH20kW6nvA1aLjmY2MZNxy05dgRt
K/cg5lGmMgnpbdRC378u+JN4KjDSzex2Duj9/QiYSQYXfmp8K+eM/CYNXayuHBXucbhfhDMAwbFH
BXRY+RGe18qGs1xv4dFbNTbFs7lXiaBF8m5u5FcWR4BhXCyLtjG1PWRmtpxj8SAUx6bdtw6dkR3Z
n+bjtARyhJrgfcp+Urg2a/gqF4gpchKc5mq84+mV+PAwKQCwkIHht2f+sIXxW/D1Ex49or1QoVno
ON9UGTjSqZLnGsdddQbxt8jK0L5MJ9/Q8SDMoXU7DzMGvq1i4I/2OoYyUsWzcDa4woMMNnwzfKPg
rKiyRITGQbBatDDmaFtZORgYqckxpFsYDGp6LHtbrW2F/GrCHOC88BqArjBD5yA9/u3e2zj4EY9D
AhPEMnKG4jOVP9QdasMWpNMrPudPpbSZMNHm//fDp1jrGfk/V8X68GmyriLl0VVwwP99+PoiTSpa
afHNhUVLIFuOIXk3jrIDhpmNuIM/ZWAXNPG4BTa3J3yO+ak5qfmOoMXAfNOduzO+zh6Gv/SHtMUs
wkh2d/PRK4ljRAexengdnrWxCEEXVOX1Bg9568gH8Gr1eBs8Kh2w3o6POPDgR6ynGjzPqvb5iNvg
uVIPHTbJkwYtVu5wKN5XYFjGnR3Gijvmvs5os6Al/Zjjg57YbPi5Gigvd0rZRNkbJ18s9gXLy/hS
G0Qu2yJn0MiqDUUSB+K0Jadbknk3WEze5OKxjHwDH5p45QCli2fTM+hvpGqjeKjNPZHkAE6YwdM+
u5OM0/XFklxkxDccXZU7Hm4jHPC5VY+V7DVg0UgP8IxOO/1qWDDmm2H41TBayiHBiYN+QI6CHzDx
9afJ2jEUa+oOR6isn1WCI1E8oT1GxjNt4ToIoV+I96ietQt7iRRSbq9nnjCeDF7tyZc72+T55agl
74RHbKYYjCO2YVq1mz7e3JleWe/ma+qEfIn4pUfzynNo7C3+rnjuu/um3CnGBW8/Tr3gboa95FTl
ntwDeXqC0OKMRpE++qJiCz4CWCM7Zq91AV+x0Zp9kbwDlSnLYfpZ3MFfZj9loqXkvV/r39w4D3Uw
2BsXJVhtfUlMH/t1wsbkyD2iI3vqyXoJJhIsw4FnDSmO0u6l/vmevpfAWslx5EfJvNW5xLReBgnx
LjF99DZR7AWiXeEAKF8cheqh55iZNnQmdfdr02EqXunmEGhvifFffYwoD6FU+pAoTS33Z7qHxUuG
2EFeTfiTW1tALQ89SQXAF7IffZFhQAFFfCK7yZYBg2Ob73PEZcuGSGx7nG5abcsRKfbApyzeIaR/
yTvuBW3scW52DdfP1rTciKgeVoHbdzzwB2w5IKKJ3FbfMgjZQzTWD8YmzZ9lfWfdPFF/Mm6e2Z5n
jtX5rMDDKP2bOP4ShlAx9+lF6XD5QaxhbjY5gWm5dBAz43wVkFiEJjQ12UsVHxReByRf3GcViy0F
8JPuqppjIPiQbTSy5a+6vSh7/TuZXIPFQz+QBQMcVjw2Z2XHrQe21vNOPU2vw9cCWCXa/LCDtZV+
EQC9kdbL00/fp8RuzaB/iqxN0rizBq+JXIWU+zmlYVp5riYAW0TW9T28Gd0luT/+0Tyg/0PsykGm
67oIr0tQ7z+qTqtM6MtFTG9O3gT97/iY4kZB31431vNV6d2ZlV4gCit/7MEVDEJMboFyWg/VDTwz
qDaTOxxZHNbhoiDOuEqoA5aLXu3LOuDaFQWExvRuoO2APNwVxEihHbm7dfdIV7WyympFIr7pFkiC
jBglwhiRs7lDFSAQR/Jncs26AIG0EKphvq7n4IQhOUjY5uF5M5uUQYKh0NCMd3eOeWvoq9e97tua
V48d/GaUvhOuMgN1NJtmjX11VEf0RjI+6TkIZuaXVc3uUScK2GO+NhsyFMCgCRTbiFBT1i9KJ4j+
oN2U/I5VX8HLS90MUWxXYG6yLq6pm/vGHtha5p9lcEwI44QJ01Yct0t3RNxy6yH2R2TaW8ilzgq6
YrQfOB3mEFd/NO9kR6EKQAjuLGr8KB3CRBg7uQsMMKPdnZBdrnoZFULizKaXKAG5qTNn6/yHq036
0wOxjl1/GasKVSS1vgLjmeCi7ZKMAmdCQKIS6IQ8aJPvcNz7lSNk+M9oVdn8980q/745/36z6pBb
rAmiTmfr33YFU29L9Tbw9dUDP/LkEEKyXzkr6kKxBOPAkx5vkLSpDca5oQke/gswylPJ8ONQfMYD
tyrrvGU/+t2eVCJEe9xEyY4heXv/ELc3QkVc66TBTMVujuyRU6Q53y48fUyKpZcF6P0C2n0euxeE
Cx7Et02ayFYLiO0E66by6Dwv9hA2IXkkzBo2ghmk9ZYbX5UjFoiHyX5ItuMxuRif0467HG+x6fVU
7D4SlBIyUa2ZBdqlDoowwgO+rEpuv/9cwfMJQ4uvPGT7r/iR0dxWPUJXEG6CizHWIEPxEEgVABNA
ZS/m+QZoFjIjrv+L4I7PCffRKUZURmKEGBYhOTIvmquh3lHsyrMu+NIHDLRvZmjZ5QtmZh96eque
1j/W2AIOM6SKTrz5TglRpHfcq84FQE/nQ9EyyucHmQTL+XhAHVD7b/reOmQhzvNgtcARf+SXWDW+
+Y7fxED41ZW24BjOuI1O2efdzY6EQDnlxQrRSq3FlQhVvTlAhRERTTPa88Py9t/PkmT9K9iLKUpi
96TtG9L27w9zPedSMlhO1nglBSu8MJxrhW8mYYlcBUu3JV6H8jTQxCo7qSg4dRfQcQC/N9Y+6qUU
nEGm16NvP5f+TqTXteltrfNRvgj3i8F9NrrKOvSVT1pOfJYzu4RQHqsrMScCYae4sByDkGJ0c1eG
D/iU+zvcOCovnmxG5BCY8LI40Nb8P957FAZ5tAPHnF7H2U5+cgAjRA9i8wJQRdgXKApfn/9UEXwK
BB8CNpqnBU2B0Gz5ntgsJMfqVllderHW0NMb385H8VH8IPNaRW7ItbL7ERbTxPXYYmPAuAVh2V7Z
37Cstg/zO2De4hKA2/qklTstBkDrfjDih+yY/2r22qNMZci8obE9SDl7iWI4Si2BZ5gDiLQIR19A
/By5qr4Ttz1nV3932/1QE75IhAKvrHZVzQD55Wf7adr6QQj5iKeT+aA+gDqfl9MazCuBgP9iAHtb
U5ami/pFy1JLxeVGJI/8mbxPdIo2epAnJm60T1rhMKMGqc+yDc5IfgneFsyp2+J0D5AaEKddIHNB
cOugQFn58R/d2Mk/3S+W8dta4OUuL0BksYPdGFl5wpG8686WDiqMUm+TbM2wMNz0sdM+mpuPDIbf
NBobqwbMDCbIURm+606+d9Z61N+A0bMGQF61sAbfGCZA+pl70CqidXcQgWO43MZ+/7LKWObreqXB
6DA1lF5FajqyOd4QJng0yHDH/cFc9fHxGUU/4j50hC6JWmS4JeHMGIY5Cr4I3fbe2marUem80EtC
E8hsbmokODDjsGAl6zgJGG948FZsFrXGEQXcVj6WcKbjV9n7Q+uyfIkigsiXCqUWvxVSTfisd0wk
8PAKHz0uxs8YxtnDIkdYcEsj8Bmy2pkeoRqqeYMGkC1tNlYRD82oDbt07KFrbIRAxnxM2D1KR/5p
eCf0dESDf6HdwdiEAJ24TQg75DrO7Egfo04/xoDdRNp2VsYige4IWoYMT/N53KUurC4Z1jiO3cnr
xeAmHSIJ8ootQ9vgcXWiLeakC+s1aT+gIjCPCTwF9+mZTcYhOIH3FhDRw6mLrk556sgvi4LWJ+6J
oLcSpSp1Eg9rQN36LthEZHbtDrnw7yQthMo+KwIW5jNU25mwC7j2DXOsnV90hClOgL1Z9NoW9XWL
/QUwL+ir0KiwGF6N+ZGfmOvqm1x/emBdTmw8J3BfFeEziIMI67ch6c5ralVGXKR9fzbDHDkPP8Ev
HOffc0cX57LviCuOg7b6IKaafe5+tH7JYB6oMjBoYwREXIZzSXmcbUu5JtjJOL+4UbP88Z4FOScV
SvI1605ZByrrSpiqLcBGmKtCfDkyJWX8hGbkLwnbSEnIRu21aJ2RopJkSNSfS17HnWf1x3hc4xtW
BcTNLxE9qNBkmFVCBaVUg5Ng/oxhZ1anH6WOD4jWk3eGn9ovyEdA5Q/AswED8AyHErfoHnBibLvO
z1t+SYszJoFgbiGYM5wII5JIMd+xOGIcTj5bjNn1Vf7MisNtwhDyAWaKeRPnzKBA6rGIFldNIDDJ
1xrcLMT91nuiLhlbNiIPbSQHPKYGlvRVZ28Pd3QeeA6g8isudd6kgZwxnKmcqlwOg/DcchpidWdU
c3WkYM6Chk3Z3V45zDD2SriipSNSpBXy33eWK9cOBqMylNEmfZJVB1UFpDRIOx1IxxmJd1z/6KTy
IbRGpFF9/YMeJHuRvpuDgcLhzlBK0mXkzX5PWAQf/PAj0PEt0dDe7dZXavhekq+bumNpgiPD4IIQ
jWXYrqh5kJ/LzCUxaya/AO/3nRuvCRt80lvZZvzxBMRm9zVDXLtdMm2TvlXKthfOMHn9yrtsaiPE
i1fMQfaSD08AmTYcu2xsE/lBlh4S7n3yciy+yz0YzAtOZ2YHdO87vYRPdEXTfm+LoB8eYnYhw6aW
F/myop+pgEeSnBhOhi6TfYKTwKe79p0bmEzNhjy704j+rlHcKTqTCshLT+J5O+6H5+GBAgFA3Bw5
ck9mr/wmrHHlVD3ya/JIOewhc7Ak7PXqNCr739JlIdvK6DvQZRR+peymgP42ApDa/TrRxLlDfFLU
Bl3pkudCodyt2hAj+I3yi1loHw8eda+6upHzcFg8tJwwlshe+X2Z/VGLgjj1RV99X8HjkDt2l4ai
zbXKx82te4g5ZakyOK5HeXZsnrp9ee7IxeOdl3ZDUOE3hV2NlKckKL32e2E/WTWKwx6BZcl1zwru
R1uDO+JlCgykFOUxpZoaeOWx+8Dt6RsuhpwPoTnwzQSE229RP8+kVJrHuD/V42WWw9VCpsS8L/B3
wqbg1QR6ZpOgyhconCzWa4EDnhNx7dJi2dEUAHLAyzNuY4nP+LKe7jh9Fs0lmW8UsUd7Tewr2DIo
2eNV730xCQrjpWZDqgj41DhXjpKHzwUhYfIjwyhTaXFa5ANoJuLbngxSDw4Mkc7tAw2nyu86e54i
n7Te5YtP1gD/gJAkU+fukVg7DavIDt2WBpaUoU8bSCxwR3i03uV+UOC5BXv1gC0UWSA13rWCN1cn
hKJMVkj03YjngsgHxZmKcB7CjB+Ji4/oTTd7QINVOV+TnT6QyAEFn/4qAEeC+nOW35Pb/qbAgY/c
End+ITyow4N4P2oaCjm7kZlB8DlvSZtdiIRK9B1M8qiQ+NA+DExiqPO+EFJlzDyfGn13YGJE0+kH
ci6vxKI/EV3DYaCF0WkC9aq9YSJ5GT7ssamJaq/RCOOQzf3mS+8/ovJbxR837kdkdfwgCNaqyreA
6JGz3b9l4/UWHxgKprdVQoOcJgZ8IfMaoN4uxFcCQyyGd1h4PPTQHKwsysuCs2FmhsFKQ/7LuaBe
kmknIRXPpuJSIHR88WWEQDmSgsQ1aTmjcE64zumOQpkYvRSq0A+CBbSRQRTJc/WZnpYA/UPOy8DY
6eQ7+aujXMBv33rH2Oq/MqKJqUDvpHVlgrfnhKE+jGA9IkaBn3tph4ufjuP5dcrYsuqc3EalZ9qW
nvlgqiNNAdzk/QUvu9R+9Jgkp5dMwTtIEcAL6WyWv1Azgcxn5t6aHet+nBPC1UjDsane2ICWdhQB
+kv0rQlg7z9DtsUjzfcBCK65komw3JbZ8LptaREI3FneMGvAMW8xcUV3H1JHJVvuLnyPbJ7Va0qA
F2lADOeQJ981kb8uZusB3Qw0Fk66uMRDGpLUh4BOrYNk8aiFERghboQZzWEu+nz+jI70+eXTtU9Z
Qmk3sSOsLhs058gBjZSqEVIjQzPZ6caJK02jH4W42vGaL79EpoWWkJ9d7mG6aZPdVD9WX0nEPoVP
zyjfDZpoE7dFU5W4hFRKmPoclOGkhk373x5dFM1wfUgU53h/yxFgXjsZZPe4htqyQGhI+rt9gZOp
xi5kS5VDHyoJA1mYDQjlyABSRptY4q4sV2FCBvWlUKvurFYAvNmla+aURNuJ5Al3xts1SWmST6Z8
jFFt0nzD6IYrHIqt2go3x+JFzmzhyPfOmPCOec7nvZRCHcTftGekGl/Yi5BpEs+HXdiEeaD/yDVB
J2ZEFuFi7cZboKWXRQSIG57U8knA7dOR+8d35LBzp2u0Ylj4xprNtICZhwS0RchSDCIPXrrPtn0e
aQzo2PG5TocLTUylSb6eZ9mLiN86DoR2R1gBgDKMDdalKlC07RDG1LryYa0wFbGMdCZubhBEIIgM
XkfjATwKGfQ16l218QcUCMQgME3itXktIGFw+it7iQ9r8QB/b4D+JZ0sIPuz15GQTvqorZ9Wy87g
Nh2GS2fKHWvaL5pP2RQeWe4FJEEMmzFTxxW54kj7Ml88CUd2IuhjXi25RAY+8b1hxeEtemO9qKpt
giO/vAUMNZhptVf1QlZJZicvZflgGO7Y7TJoJH1tGrdNYKj8WOMANR8q1PuG+J4Kx5IceW1XkZ2B
ySoF/fbvPAmYhfswqaEMGQhj7Z23h4il40yIS4RMhS+aFq5wcyvFMfIzI3w8nLh2G34rozeut7Bv
Dr4pbKlQqm+PkvxWpi83jTQS7zcOV0uvCtp8MkIzDRPCDjX4KJ1J34G3qmxR2JJXfW37nTG+RcWF
FIGFkYhB53sVXjCjN82mDerVDA4Mv4/31mo/l6kLwziZvSekuIocOZvbRb1EL0wu8rHf6hcmQb5z
EEDaReCWaL7NL5P2qI5eQ4WkaXzXw94UjzoNUa2wHfRdZoBCclh3cumY7et8v+DNtB4R2uh62LTH
iHhgEpwl5suD4Sexr4tnpXvQm4MqHITmfMe1m3iU8PTVa43aC0kX0B9RCcaZJEYSnqj5Qrz0jpqL
ynU34jyWb6cevy5Z37WHvNES2Xf9cQ2QRiDk3clbBlLkMdG9QmJ6uURW2CESn09d6yn1MUfEZtkF
u3nl376Gn361oCTLkaTZ8naslJ9b9QaVTL/WXL6NUB9jT669wzShPnKsjahbsZniwoKGAax1i/5V
ZP1teRcuzGn3hBeUSdn8Lq2XXLxEGZaO9LVI/T7aFuMhvT1VrBcDmbqM8ugtbtqDOb+oT2h1KjqX
+fljk+6tvcVPt/7agi7iz31UjbBrH1Lpqcg8uXcL+NTRnacnE58afpIDEcxgqqCoFb/kOd0n6d4a
BbS3mwwQFwlct195DmIrcs8oz5AseN/IstQ7n0PiqexUlt+AK8xweHCRuAo+vwmsMczsI4Cyj76F
vDYSicsjeSxsLsxSQ/eW6nudQI5Ieq6h34IOiXuFsnFD7Fzi1L50jl6MRxFRQZ6+Iy1BlQm2RpjH
6kGJWGi3Lbg5Hpp0myvHGIEBvy86uIodjxcpCSB6ZbGjaxZJ8ZoMF7FI7jFsaFd2MpRtpfZpVJe1
5kBwW/Ego+8XEdmRSwUnPew1j162rL5ifrT44rfDCk71B0Z/K3mfCfb+ZXZMc8Sz4tIxDD/6AGK1
ZZjo9KUZX0qCQht+tw+3Ozodt1nP+LCrLyz8EQoFKJQ1KwoPVypsBu7mcTc8lA9oS87pgVn8hI0d
b8cznzrJu0yOdIUA3uZe5fafzKHLs0Qyt/lOG9nKflN47Iw1lcjr+lWSz4gIS8vwDg9ePT7FBEAl
X3hJ+ugPYLRk/kNjsApXdP5N1b1qyOLf7HiJvAz9TcXtQYZYtxWaUMpJOHOiFtXoLtFfp94GQYB4
GyvHAllArIFNglHcsEudVgf6d7aaeZ3Y5vtfcXuCiRYRBMJ63C1Hrx+xWCrmoQWlKSrgDqfGUkZb
4M+8tlcJCXqNljnp9hFFr3N1Jg8U7TjaBuVVdm/CNXJLtNcUU2xAUvQTrSyCK0pMf6/alqQxtuVV
NBIV2MHITzK+zQj1hrdQI8CsRYg3bK7yK8bIwu3Of++d1VhWPpCe36ieBK6ORqU/aH7yK+9RxbiJ
f2O5oA6XAiM0+afM56sZoO+u9MzyTKRC+wWMIh7FbJ8vqLqtEyV4teaR8YOtVO638UpnggLiIkX0
aVdboHnZvV+6lwm3HPkGpY0uSVgchDRCjPXYw+03yG6mH/mGReY4oi8edV4Up3HRsRH9ih2fXYje
acMp0Y0uXoMzl0GMKuHat3jtsbeiHsc1v8YzrkmsPEp31l6yfyGdHmes3pTWA0eGhUeUn6fx0zqL
6iAY/W88Wvk3c+dfn6b1afsrtTLrnSBOPE2dc9d3OmsYlqvFVa8zOM0+f2x2xV47po/lCzFlt/39
gO7QJfuq/FnmDfvHZngGCEDELd8c5Q9guaL/67NOyCjSaFHjcf+bnsbqsii9r2K04e4gdVV+sZGf
0SA/V++IlFAvQ7hyB2YvJtoNO7my5OE3kT7zt1JzUftSdXMnwISP8iE/UJICX4N9FT5vNZQHLL4s
SIhh8OKZ7HJv1btCMpr6Zhqs4sKjRfVHiwideJ0Q6DFKqS3dRPAN0IwPSA0o9cQ4ajJPQlLGZ/oX
zJBcWaN5FSWfWrHRV7jzje2k+db0pTZHqXuUWtrcCQznGqaVhq+zBMZwhePLrum6KeW4pIBHO5Dl
edP3pEoCld5YATRbNX2BKobJSX9WkybULBqg32GxEeJQVLOOLFP87XDP/IbvoUFx4NgQMLfKk6eQ
J1w9iaWHGOwE2uZMDATYrgZ43dQhVApgHNvQgbfGpOTeVr6BsFHX6ITUjcxFfENEDpBVHgDjpp6K
tBRLP38Vrx6j1PQyJsOFqMmSxh4mczwqEWpW5VXNv+r8rW47YI33hRBq7tFqZwxbflNVOAT8aCQc
cPbHBDPi7HY1JSiSM3mVJToklAIpmaUMzG6vOAt6hRxWadVA5imAT7c8Z8lDKrz0CXU5R05v4B0s
bsDtVUwMtdugPsFBHuKPxy06rrFd+S0w8ZrCT0Ej95saUshwUYDj0yTie/DFHbDV8F1uKTsJy4t5
VF/S7+hL3dXIoylyh9eVP7XEvn1KZOejbbObZxZCFDab5ZHBiBmSqHoUuutFgXO7PhLLgTl+WEkB
BZwBlYorxquSNxbfMIjgS6UUgr0s/UDqyx9AnZJ8ITUaV1ZQYY2wm3cKeFkY8TcLSO90kn7TzZ3f
E0/2DEyXXRpMPWAi4/qDRBgwoAlgsCVbEby2/ElbRkgkfvka+dgweUfbGA+HvEv7kyw/9/M+jxE7
g7nYdenMAnOdzgcV2aYalCTOkPKwIRWlaOjZgFjKzhGD4H1Pdrc8MZdIz9iKaMJhV+3rcI3xWQOw
/ZlyCPiUVUdZeLVv2kIAzP7fJ5jxb+SwJiGxVFAaq4r8N/OEmkyVqMp0FBBigry7YPch7YsIpRHj
cAkN9X/UncdyHEe2hl/lxuxTUd4sZhZooD1cAyAJbCpgiKos793T3y9BKQQ2OcCdxSxuhBQhUQKq
uyor85z//KaMDlr5BUk9XZhkBAPKT0kc2CfzM7JZ+lvvtGeo+RK1F5J+w7qYEqxSiqV1Fa5gqo0l
jdLCy0MmAQbv0kZwg5TVl7UsNvYKtK6FrbSayPQg9VxHbsm3vnOqU+CQhc6OoZT6zs4qzx2sm4Pw
NFPq7ZOpwIWEYmSnO3RepMwyO6P3XoWeuWxxEyTP5OMb9WvhoPhh1BOeCkHWNeeocHCy0WlkOiuV
ZuBeADnX/nbStsyBIhXwdOVNC/x5yUs6xwlZQXwFH3TjHgYiXHKEhVeJ4ASmVluMkPx3eF9+dy80
3ELESXyjhFXFvl0/51+mPTkWcuN9C5vN0Hzzu0dBVUhTCNdvUZ23N8VKIYf9FwD1c+VSCc0JrTA1
3MJ8cS66r0zwlScQ5HU8FGR+1SCMOXf3KXXy4oWgJ5qjfG81n/hI/3rYqPvDVNbHDtF39OP7o5nx
ZLutrajWeFyR9ccQhfJc9dsn0QsDgNNxnz7H6EMQuCzdZ+WMNzKhxwBtXSO4eRzussNIMY7FIJa7
i2ZVWptJLQhqblrNAr42fLUTJGogndTjS6ZOVwQtnIEMoT+56K9xmzEBo5EuPgw3KMUYas/ZE6/l
f8x+PvquR8f+gCWkrWd8124rL9go9h5VSXpmfoV3ssDGcj6oKbp5Bw8L09BP7vSvbG91dfNv9vPR
CFyrh17OMC24OtlaNTO2Hc5WF9wbmsIMY2fY7RMSxv3Hb4D1SzlxdN0jlnmUJK1fCyh72D9Appr0
W89dgI6lzhpwKd24S5V7pG3sJ+OM5A4EkVhCPvRfva25NsSas1McEILXS/AkfWU715SoI07J38ZH
oF2yPysfm+LT4QmFj/7y9uH/jGZH6zyFRU5W+/sk96N//de5fK6Lpnhtf054//mH/vX/Lxqe5/Tv
o+Hvbj5Mhednvz827T//IRzrD9uxbBQnFrwx37PQSvyVCm//Qai75aKOR2bn6QaF5N+p8Bwdvu5b
lkc+KQr6v1Ph3T8cNAKab/s0Wipn/j9KhaeS/ptERCIBmdsaakuWvQerzT5a9MIzjCHMKZP9pF8a
Ei2YF3yyxatf8dEljta3w/bvmwOXGAn/9Ypo6WCFDzW6hzopo2H37jH8uSDfxxv/zDf+6wvBYMGl
DFaUcXSetKJPwlbT4JdP0Avzy8LK9kWBAA2XqSK+FUW3+fiCR5qNH1eEMoNXIQZpFgKen5sV3y7q
SpuRLXl9v8Pairlr4TGS0rXTKpiA+sAKySYukDZbUbKV2XTRThZKZ3OtbvYEn7PGF04Tzs3Hn+x3
t0J3HU33sPjmEx7VIHps6WkxjwH6OHEozXQdDapy7XahetY1UYnp+Nkm+vNm9ufNeHdNVvv7zs0y
wsnRNLg8CSq22cbcI3100YtCsy1Rx5dUJYTcLXLc90TMDH/0P9tOf7Pa3n/po+as9RLHriu+dAl3
P9aibWQl64/v65H86ceXJKoYhY7m4rp/vMZid+oLL2x54gHzPy1/yClIBddK4gu/nzZOZp33Trdr
0Cf7bXEF2jG7+eqTT6G+yfF7hX278jI3oKUev7q1ZXdGkjAocnpomwwf4TzP4JRTkzI69PdlFZHk
hFWb3Ma2zwJAyjF9qTLvLmray48/jPmzdOjHLQEAMjEI1g2yZtW6eNex+8HkhWaf0W7jLENnmI4Z
2akM6VEQCQdIXil8ILliZXmXM2YoiCzUUJYYk7X1sYdoqxHf5vHCM6AQMW7u9OAsR7oQwiOJeWe1
ON13JVA7JP+JEbPFLBP6go32vu8+pXaqVfrLrbV4wtCubd7so02kqsvcsSIoPa2F3w2EgrZBl6C4
WvDJs6pflVGBsJURQdCdYVF1bvB2Tf59RNf48Y1Vm8fxJ0G1Q7SD4aMGdxRS8u6+ZoHLCzzkcOOq
Uw2hshymlV9nV2UBsAkFyCRuIPpkfR9VJD8epqd5UE7JquEYOjoUzNDTg7qF6pxotzH2KDbZjPMg
Uf/AnpkH0k3V/OqbTtemxfYWyRrTMEJKErFXO1oMldifxN6Y/H2nfPW7cKle/hkRjpBAAW547SQE
IfmXxYx7t1xMpnNjThOj7XHlxSHDZiYmZXVZhji3zhM9LIhIBQmECHV77s74XJP9GcXbfLOV/eVm
u8ikLNfV0FEdPfY58rxEtC6AIxQ43cpOS387p9naMx+MEfOqrIXdcOUgXkoDBzkv9PsW/0/4izlE
ejl2KIVxRdKzfZs8dgy//CzexiYs1kLejyMmAxZGSsS7DuNlxcIeBSpzsFkrgPFd+XtXxx4oHsBq
snXu9su0JpwTgtc8x4epTtZ9jaYbZZmL7i0tsTqEqGS46Xo0+rPRhKdDHFmekd/N81I3XKM1aTB5
mVqwVrCHAX5mhKKj0eIteOnZWDEYahlLFMvCg1PoDxdmJC5Iz0E4X1324XCheePauQ9v66jcTeQ6
4FO70dr2xI/EmRUTZTmZWxudWBIb5w7AUtIzyg+zvc9UJ+BtKCRfQ6VkAamqj+bgFdkN4WrweZ9B
V7ocNxRjG4PasGe3TnpfTS1iFSw2iEsbFE7QjKuKPMWJJLp5NBiBMjT3WuZ+V5pprNWdbwkIKbCO
nMJhaVhyO9YhLnwIO8weVbK1FfwqNiVIqXCYk3PUl+deOBHvCN0KSmdLAkbRpKshC7EDxGce9fXY
ALYLuHBlPV4YA1/MImRZJz81aS/dJjwEqAmt26pslpmD//scbZuyJ8I4uq7z9CrEUdHFE8inYRZh
dNaF7aXn0bQor5ARAYx75eUp5u3EA4fyLC171rS5DoQPQ/LONq2143hgb5yQNp978tF6Mb89cRC7
QdIySY70IEgFZ2q/LJzXiKerDiH1xKv0soEhZ+ZnVvUw2cFtGtXrkhAzSUqAWiIR0r4xRMbkKDPV
DtsZ9uN5XMcnGW6VtuQN1m41ZD9qIz7xIQKpokHgqpbizFnnYq8uV/TzKpybS5/f5kbwIUlJtGDU
pt5NEoIv05qri7lYT80pbG+nXUruRB9ypzgMErhpOM4vqi7fSCavbrp37HYzihle6rled5sWgENg
uSEAM0qsTXPD38eQMMsR2i5mt2pPFlJbJYFNdP3CS6OVwTeqYnsdJiFq6eiQMhSo82ytCdh5cGQ6
EsCZnYrkGr29EUOq0CnEMkQtXr9kWJ+LG/Unds/z5pGMTYeUKlh6yt3Sdu6aNGIUjxtKL4hLZwzm
wTSOKGXjDHQe8zP1kcrOPslcLDfh+jYV1BJOw5zFOc5yIVoWKFIKtNqOzUfN6DSxzeCnzAKPKPhe
Gs9i5iGm0DPlNIF4+NBh6PkGYjBNvj+M1HA8Cyx1ofRU3VGPNVZYODChggvxcswHai3AVy/luMTW
IOPv0mGXcSZyHHvyzHEBYt41aGQ/QjYtNIgpgg/H313Dcczvi/hi0plOY47u1J5XooevbME3gxFJ
2BBCSLEcewraEBuJCMC4wRNYx403Ih9Vc7d1+Eo3tE0m+s6GS43RSi3m1pFbm81oyLKrGv0cg6iK
T5KCD7tGiMyF5LOUwsBi/Ru3no68V4+3ts6gj6eraoiEybtey/uGmsFi7C5BvK2AqWd+0mfZehi4
SDIxQYHoLYBA7fuPz+PfFV2+wiEcjRgK/7jomuvKSb3W8BGh1JeuB3qck5tnG58cwUcTkB9HsI/b
twtX3/F056iMjQMrLSsU2nCl7W0WM7nkG9YwCsKUxEv2toKsFA0XCTlleF/Dq61hCuC8W7Eq4Kt6
lJ4Br9/c4Js3ogMhyl2zg69mnzyE+m3LMDoo68uAjcVrv7pjug80AGlKyI/v15EN3F9fBBt3F5NO
xzaPmpDWjKM8CzA1DWV8HwyXdgV33sa8cPRvqSPOEwvtpm2tY8NkJEEZja1MmN/rDvNN00DZwosf
W2tPZ8oKTeyTT/e7Qg+xg/FWROvOWyX0rrwy7HRIzRTMZxrYLUS7aQosl/P5aWznVQvxYfahozHY
cL2GsJXqUbrtonKBny1x9vFn+e3KevdRjm7U2Gcia1w+im2OF26FACAqyse4cW8/vs4b9HxU5bia
bplEhbk6K+youuvTSgqjBW+aBwYgmnXuuOKsqC1G6fnp4CXcaxq0HsNedzrt2JuyGf6C0e8mdLm+
WKpjww/qjdCwo/T9fVhcFuTSZx1bRNR90s4fOT+8rR9qMVTrrsOrYLz1Yu+ekBNOderWOqgcHDuB
4UgEqtkIDpg7nhyu2OgQbSZELP8+zYiqYq3MybXaFDPqjY/v3W+gDBcBoO1y6mq2qR/dOhG7ZlSN
mn+a6Q8jRKJC63aqi5FUvGn+GbLwm/6dDART123dohw3j69WWm6RpMy/DUizHVTqGOUN6VWlMZEI
RFnTPnz89UztN+07l/R9zwVfcm33aBGmTj1mreSSpUVFwqHY8ap6dbiUmB9g/h6n8AYDKtCKuCP+
FwVqyBlOgpHtw9LeBkOyVkumSZiCbq3KxlIbkonF8piNtT2l1DXpfvAZcyfYJWKulOQUh1pwNstx
WRbaqoPYUg392VAVixlnV348G/szSq5VHYbnnpPtewcG41MImaTMxM2YoEytGhJ0SR3w/L1MzHMv
srctHocytLdJI7dNRrVax9cZnE63t9dGAT0+SDa12+26jjE4YersP1pa7WvkGX53qoYtLK92pJ6P
o7O2NNHZ4sNFyoypuGNcVOEX6kBX74SqwDv+LIdPpXa4MqVVyMNzwRCSAZ/etZfWxAqlB5hma6tr
88qjk1NvXudzDDf1paCmEiWDVp/EWUTmqubl3GuQFlEza1gthhZ28wV9cRtvwyh57XlXTWAcqxsP
4glk8bKiTOq5gbacV0kMpbqkaZDNRteJ76V+1iusbHGQ7PuzvE/XAUV8pImDx1TQ1pmhD+FW4NTd
ujjQGO3OgSdYxjt13Ey1tQ3g+mLqkeIAhGwoEbvGx3RK43YX/r5pOUJ6b2+iD07H87FJCbfpGRqh
KiSeN6C4SIGEShAxDaq6bG4nQpeA0xYTp5iqFAPFKKSGjvpHkdw4KZxyepSKdsnFyKlp/f3E2DKt
o+2AS5V6En1bXWpZePAnFCYpnop0C/wCOaOgyXYKZzL9G7sDIhjN86F5MO10bdN4Zm648jNaiSRa
jTyOqH+KhxKi5W3dc7JKpto+XYUmF5K6x0hwjHObbeY8O/kDf8UUWvYc4qJFYjExPnWL7gDzVb1L
z4S7aaiprHanV9NKsl/5mv6MRp4C3jxvxIhyxb0L6I4Dn0Yiny7Ux0Svt7ASiqCYZcTzC+Ga+jMF
KJ6gtjNe2Nll49yaXbGPa1q85gHj6UU14DJO8ekFFL64oemluR0IoiqnaGtO9onCLiKJaG6Cul8A
ywC5FHZynQPDKLQXQ2oay/Oc2Jpas9ei5jHwq7qKcbUUAWbfU3JP3W+Ny0ZMjM3HC7VunXEiNwwO
/oBhJe+cKkAyv8G7ItlPVBuWlhG4NACLtBuHE6QNeH1goxj0dNKjxhhgN4vuzEEgk0MO0rBzcwtu
M4IzU/KAaI90FKfjcDtFF7PWfuKF/it652g2Hku+ib2O4dOw/gypEHMRd9wfOi3YFKpryayRGXG3
m2kE1FJT9YZMwhvX5RNbGCYzla1N//DxZvvzhJiDjY8B5u8AupsG+7sqTd4dbIVWabVmMiFuUlY3
vU4QqvkvOFLWflLmmEchnW8Xc/ETMg2E647H7v7zxfTcF3kuQu/UsuOtUDz8aGpr/KOiQ8akCai8
M6pHhag1VnIt7Ois4pCJzImJ7MtA49nZWCxW0WEqvNukZ+cyja3m344dG0zEiCkF2hmHJ8cCzPG7
TeSgYdS9YTdCRY+5XNbdmUX8MPXo/YQj9jEM+mFqNjaCo2KCoO8xB1edmAtwUJa8XNJe6xMNIV7z
njGsBgeCO2jx7MDYHLxp5U4zfHaLcO0sWQdBt/NpOArXPC8SIAmgiMaVB3qUQ8PrmdXDha+I+jlI
ezFgeNMOJ0ajPfgJwtvkRkRiXaRhfiojhxgCaNldFH6NPZJKHGe+yHWMWls2aJn1uxK+WoLbpO3f
GDPgS87ePmd7q8ZxY0hvGyyQTHktkuKqrTMUjVTfdqs/O6Zy3eB9ERiiZ9u2Ycnj+zMZAePZ7FR1
cGP5oCXOST4I4hZ6IsnEFk8EhW6kdKZS927avngwsogdO9o68bx22NAnLV1bVvsk6uj7NDpwVTxg
o+mmFVg4OGBSbCACiK4JxcFum8eMUq4csrXog5vCoRI3oX2GldhnSfi1JRFZ+gAJyTqOYIENVYCf
U3/G7rQdvgwl3bOMt4GHQMcmN9zmhFdwgpEXVwPYl8nnUMBdE4aHqtWWnEFmojKWvb0w/JuEjwFm
TYp5u1QnWqXRI9bVckKY5IEWpYIMPBZBA5/EJHtv1OmAWWkToJfpUJlCsR3D+w6LFJQf2zIeMCEJ
4ZpQoJfunT4QYN52Cz3N95GPHSSeUFYpTt8u5cfrEI6+zK1tCuToYt5hQ3ZSZ4kfZaeJjc4Y0qDT
kK7V0aCrImAS1woDcbD8DHDIThO+fpPu3eFFi7RNEjMMjzkvxXzIBu9J8PKmef/UIf9A24Cb6GA5
t4VI929hst5rMMBS8YeVHxArqFJwrADsxMVyQd61UHCCNIblOOHqrDrX29SzbmJtr7fhpay7CzNF
NMnmWPkZ9MBTBSvFHE+q4bPr+rLU2icL4CIaujsLokefy28OnFYraiB1+NmjTNCqGOUKpfd127pf
KhMZwYgWz0BSbIcwleMzOQT3k2GY3Eb31vGyKwt7pBxrq94jW9daK2xgYBEHjfcyumAGCj7iODdQ
ywoCXsogPHPgu3QFmsoB00gyRLMCfBSRXOO4q0I3t3734EgfPxVGFcVlLdonWcbXFs5bJjoDVUqr
/4uJ4VZ19eCe+6YhlDOC8R0+qzJFVvWjp9eXdSe+eNZI6aJvo+zK9GJgARxFDRURqPcLhY+Hef44
G/Uyzky0jDbVq0WEAc1bDCnp4w39l+aArVzDUhCnVJ3y+XgO2AJgZ1OjuaeeP1AYk5ZNeaQw0cbK
9wpO+vhyutqzf+rjHIORIx2haVro9o9znzXpRKPZYpbbkwkRGsmZKjgjHpDmqMJKYGYEs75AXm98
cp7ov55dyjgRDxTfcxiTHJNSJo8/cyyojKU3kWuCUQ1AD+jDWqE4CSIQUFL0LMmDqT1Gdrynq9zL
KMMFglgDkKKQtft2N/4LRITbIuOvD7kK/5bRoD7Oc1FONbhaCw/iz493+tg+/vQvlOCyna677/V0
+N50aftGhgi/F+r//L/+x//5/vZbbqfy+z//8Vx0eat+WyiLHHLB23/avPzzHxj1vVs36vf/+R8v
HjN+DjL9o6y///ITf7ETvD9IlbMcW4M9CtKkKAh/sRO8PxTLgI5bTcFM2AZ/sxOMP0yd/+DzZjGw
ezP9AlJuIwJBjT80A5svH2YCVHDyyP8TdoLh/gzQeKAUUH7eqLYwJxyAmp8Ll9KyRC3sDGZbiNZL
q0u4SB1DuDjEX9YedpPuucQpIeWVo75rvBEyV+cgO/XMm8qNQAMRZY+IB1qMgfX+sYBEaZCJgL3y
voOO52F87w4eTrbPaiPV63kppfyWINK1YqLyGsDvwd7WBnRpM1oYzXg9OOLO1eNDW6C943QpQwYT
pbeqMwN1w272qlOrK0+61LgmR8hCTyzpZcaI5A5fUDqv/Ihcq8TeGDaOZFlU3hU1qcdzCuE9r+dX
IMGTzkxf68JJT4JphJJqBc1pVyJwGPtTTdyYGPHKTi4dxJUasuiYyLWxLFe9gS1ahcA+vGtJuZFJ
sht0YzFoMNT5Trq50rAXjMgvsEKMi/qKbnOyrnt0MkV8Lrvutp+DezkF+HLpeKagucNDZRSPow4b
i7amzJUvqonJuIs5VksYVh7tK/NLaQKM4c3X6M/2oF0MeQVXVDdeZxvVuYCNT82CJ4iH2NbjUUFH
ucp1fRkN8yGkBS9MHHIqokb8wbpoTX01W60HUxlZ9uwSmEKDkN5aSDNliCH+bOwLCZ+gm+TGMdyl
OcpvLjZ5dWO4iLjvZdx+DRy5SgsYp5WOh4j52oEBeEzcvNBZFdO3wMHOpcA6SxjbMfG3HPp4TCPU
HKYz6QlsRDD0q7G3bCvvLNMabRHRxRdZd2Iiqhw9sYrm4KB6xnDGVgFecs58UFSE7JRQPMkPC+Ph
0sdrMcgYmybpyuoYFlbTIbIJAUdUbJLXEY5MGE1zOTlYbvEoy1Hukz64alT0DTEpotg5ZbqNPUwK
kuS188BlQp47MlLiJkHhdXHluihB0uq5jLSrOvOrRcC7Emsc+wMxKULuvaYldLbCYaS+aUrt21T3
kAHT7sIpVVo4EXSyJqtv0Df2GO2mcLoOwnJlj8bez3Bm00vMaMbZgdZirTRB4kXEty1T9LGwhV6B
wwilnknTRKV/GELI2MFFF+Fbzwogb53QofhMH9tH3e++JbiOngwJsImWppdOP1FIrcoy2InmwUuR
W5sVMphvscs0NBd0JPmt6cffgzy6TOaG+OzKePFCd5uMBAFMzcNUUx8MY/MtklaKzZNKbx/cb5Zk
a/AL55uTOlduxEMLPf9rEEMJDkdEhqKpTNZFCSkly27szMALLf3kcGbbfHc2/7lt4eQLJYJWHG3M
z9tWOOhm4Y41CYPGfSChlErCYtJv73byqx9H/Xuq0+/2RoMZp6IF+PzDEVhX6H1tRSUXiRBjFwyQ
rOHLx1c4wop/fA8StjgeaB5pVtX3fNekzmnoNU5v6ri2G9exI87HMb6g6N/Hs7cubP8srZKbJvJx
Ea+tE6v2D/VYkDOEPYefJ49ubqGBxHXoxB1NvBIQ3wv/xS4xshFusc3T8tVkev7fKgX+33ESFR77
7zmJi65+fH4sfj7r+Ym/z3qH4xSiteW5poa+5u+z3v9DdwwMOj0TmFkVAj+d9b4Bx4iFRvjsmzn1
X2e9/ocP/wmxl0EZausA1H/VOX+u3h9UUeqe36zmY/6tOurhXsBl+sFmOkb6y2qoHepZA+oYeoq5
vGlTDuci77/JYrjS3XKZGvLUAiUJA3ixiYPnJzm31my+2j12hO9u3W8+jn+EE72tfexK3yYk7lvO
3M9r3/OrWIYz7g+9NHHps5AeUe2GRfHsZ/5dTHQJZJG9HrbfnBn1Xix3JdaGGayhrK6AeMcbizF0
j62CB/Khj1jrFOOptCHiY8fnVs2qCjyw737f5GLZplDHqoWG3bfIImJ6dw2qlCKQxKn5ZFIxBT/t
J+YeaYwtluiKG8O68gqqG7uZOLkSrMHkVT/gTGYOoPVeOxdLTfYPpikfmFfjyJAsC/RF2jhsRCe2
penvPfAJLFBFfRfG7U44nNHY08fxa9gxUNeeEyQJA36awT6WkPA1wkXH1xDPEy17CEbUhFgFtPj7
M4StrdfSeuRg5kZga3uhE13XYFube/e9hkeJfxUV5xma2BZ3pZCsRAasJJZTnPm7kBTgIMEDpEb6
QMVla9ge2F+bdJMCDBhYkpWae4YRZaeYYSkXE+EyD79Uwdc0v52xcnY5pnrmDjBaMBURyFfhhk1f
A4mbs3eSo9DXRLJrEPj3mGkY5sLGXjWF716D+prLUaL5D3OcVDB9Q/HgEOujF+jOkZvoDqIIZ8SE
kHKskeFWp/Vs5LTOw4vSmTZFEqpasT2xixfhvQyxWIkZUG0Q9r7OCS1oruvYXenVF2O+9kd1uzJi
m0OfWq6HqGKLeBNhuWwiUHKwco8Iepnll0Ly9E2KBg7RwDauI/LlInLhJ/sWcwOnIus+qpvmxK/L
Q2mlX2uvGBa+MGDBzOYjAYTnWoXGpbSaq9Iar9MmuZcC3YtvY5lZAw5QGWOENSANy+bSXFjW16LC
rayZwYHjhmWUDCPHujHiIt/R3plxctPWuIW5BWybWnuYywz+Xhigk0xvqfr4swX3Mjcwg0qp9Eiy
wh/iZBbz1gq8y7asz3L7teruRxgSzXDj8kYVI5lBYYxdyyHAlDtJn2Kl4xy61aBnm6CBOuVh28Tn
GJ7M6TmyDwOHu4uwLsSOTWun5UjI5NAgm9GgBLXYCAIoTqm5CjDh7nAks3GCIQsr7YJFKdKF7z22
zXk1N1ejjasTkVwFzyvZw9b4kmXDtZE9W4G16RK8NSnlzJm8T8yiGMtKbv6Yz5eJWzTLoWtRc0XO
vvD186Ze93TqFNabQT4mFpnp3Y2ZEUMjnoaUe+o2T2F9MHKkysHW86JL1yjIJr+NTX9V8486hk8h
qmxz8m6zidfhNvBvRt1dJ85zzqAEEU977QI0GaFaBFeWuXUzEjvUjzqvklVeEVSgfXUbf9cZ0ctg
7MnpsKB16SzAQH+QwryKO+NBy/dDqS30dkbAbJz5jfJz8s4V1JaU5220CYBFLXL6hIPcwuHzp2H9
RtjtTSJcXO+mV6EnTnAne/EU5yMKMSAtE6dPatjAO5jIGM3pTgsxdw2DbUs4GW3UXY+4XYPwE5Q3
Ttfc1gaM1QgDSt6cOUZZlI33ftmfR3EFIRQvpfnCY4AxeRgG1l8SaIM9jLShDVZpUvCo9f7CExUC
oLh9sufpLCDxy2am2BdPbW/eFKbennhxdJdlRHfhmDXcw3jezCmCQr1fqZ0p8x5tLLxs96XLX5xx
M8kvgXsf4DfhRRglGyhucQL2OFXIpE4IyNCmGd+Gi6nHqsNZV0RP25JMsTbB2ghzt+HKlkCY1XkH
sVmj1rcZupT4VEzVN8N5hAFLEp+yMr6arJcgYN+RJumUF36Dir1vzyU8mpLbmREUpUHVymsbQa+N
xbfQ1xmpUzm+W03lIravT0t4l1753BmPMWaIwYigL8ICpMVSGCF/hZt4E5EQWQ/hXaVbBK4oRx79
cqr9XSnlLm+nkyKsH4VFfgrw0ZhCCopGbKvkfDI3GhD71YD2KXUuOKqRASZf/Lhd+ROGWHW400Df
XIt46EF11YJQwwFVuls+eYNPHgsDJJmTEu6T5TUT5uONh9GKdrGUTx5SxlFq12kNjD+1351JXpAD
virQ5ZXNPmdxZvTOuQYbquWgXIn6pXG1falxNkjN2oRD5pxaY462loK/TZtrs1KXWvfjZU6Kr1Px
8kudHhIDeNclSgviX4CbmMO7Y4flwe+CO483p8ywR0z4jSO5Z6lX7ozMYeD24g0QKzt/K9/0Ttuy
vrXMmUjNBP/T24DeN/UxxUCbI9jCSiiEY/ecYlvTq6cdHIpOnjaTtWpaRmD41gjL2bgtoW3j3o7z
pYafYtmGS8+MVnN1kNWT1gkqdx/PL9vEUT+1UfJF+Jugu8ybGFZDOxymLseN3jrtS2zmOCvhPUBu
mqoEhrtEs5otdIsgbKBp040WHghbEmCzS6mSGUjBmA3SNNMmLCzcZcBrr8fxpiseSzJ+yrLCR6s7
sQz3lEEY0al3lkHkDR0jWzCyVsiGSGxdQlprLKiVAQ+x6uQjDfZmtJplVRAXDPpHaXc69GJfyfas
B3yRPtvbeAjY3SRUkqLa5JG58kz+SIaENE1nkcDoeXqRNWdfkZ6MQNed/c1nMhnV5LDo3/vmYBQF
80rk0mpYzl7cE4EZxxrzeJxugG5s3vIRx65+vHcYHpVdx2wBcCG6iZqNZzxCZQC7MO4meS9nAhGB
pKseEKi9z+DO2jPUJ1OZEdCkiqe2SFnhd02ZLXXtUo7ZKuZd0ryNY00Xecj5waqsMf4wITe0r5V3
8COOfEivzMxE8zXzyJ7nXskMJwrm9Ib+kPpE1iZkpUsCcmo0c1DX7QxW0ZckBhiNT3Qsh1JShFCP
YNJzZ/dfTSS5TWXgcI2flId9vcQejwUIJbPqL3OnBlAPziLMv/i5hTAJQ7Tt22Ks7wq2u3TAkory
shzZj4XYJBYpvwK6lVbvgYSiuL10bJx1I8IP3OTbOK6Fse/0QyGuMprjOURLbZd3oroq+jvpLcNg
M8Z35L5Bl/hqhdishcTfiljbSPdlVmFoDAo031nb8grVxwuDqBNAfjh6ZC3N4jW2Xgz2ngjnisRB
oxYXnFyqM5yRTg8SRMmHBolvWrcNiZDVkku/bk+EsZw5qEuzvqjDeTkOPBj3a8/22o1URTPlbbgK
pY83S7NxdXfVdRgHY+YTpO667MUyNCp4+tFaps0q59CmU1g6lEt1TyJ8BZgkjSvBfej65AKkl/qS
dYSuuybnHhBq6ZrYx7jnsL0okYxzPFBO1UNo5rtquvRIvax7FmW0GwVJBZ6GKZTL2BDpJHF9foPV
d0mhIJSTypPfiFVPZdG6DKLS8dInNCVvQR0RHPcFxlBGtbUS8jGkPLNplcfpS5BuvQQHVECfagbM
lMa+sR40NqZEcaPXvrgUODVk3VNT3QSQ7v0ch3scdeeZdCcaiNIkhXE4mdFdtzrusy0hXBS6FVJj
LzXwYDWXQaedW5m2CHTmXXq4mB0sTvobN39yzOfEzJc2WYFx1y47yXduVtL44hgSPlWDyZ48jXH0
zuwXc453Y7xNwM00zIk7/FYJsIQhH68KrOaghq19fsoXyqImxZ+/igDk8k5bGin0hbnNN7bVnWcR
5qoTqGwJHyCOVYeFzqIJ1ihpFv6E5BuKy0SgiG9kh0pkL4F4sFvx6pX6TWK3VwEoAl6CpkEFXeE7
S4LiJ53gr1iOayoKJnoytBzHw45EC0toIAbcq02I/2C/NldiZaw/Sxv6DWTkWqYJHG9qSoNwhHQb
jZMIV8enzeFsQpcNntryHD/+Lp9dhNnBezynz9pgcCYuYpaY0VuPfoY1qf2JGOiNBvf3ZOpH5/z+
qxwBU3qLWWGRY4hnk7DlvVbX8sFfBGvNV77udDrIaF1UttF39z8Sf/164SNOxaiL0Ck7vt5YXgfT
rc/O8PH909UN+uWr+TrNqecwBwXy+OkGdl7rN7MMTeTqKosRBraFfzG74ipbDl/Nz7gqP8t//vxC
7y6nKILv8LfcLjRo74J4wFMVjitxAYQujjcAOSWnLhGhGMPij4z5Fa5si/mzy/92uby7vPp47y4v
Owf2j8vlxdp9cxstrglU9E6TTb/FxIGNQwWM/sDvGJ39GyDok6taR2QVbdBM+IPc42HbKU/JVTET
SX/anTpo051m97/cnceS4+aapm9Fy+4FNPBm2fAg6F2SuWGkJUE4kgAIkBcxNzU3Ng9SOn2yUnUq
R9Exi+6QQqqKrCII9/+feb/3wSrzXGGZvnP+azf369hXmav3pq05MAkHjrofzAZs6I2g8G6xFn1z
tP4t+PooaaLEeBlFNIyTvrzwRiLer+QkCiItbJtxPHcvmPc6CPKjzKvfUCZ+8/D2zbxfHvHL29/u
u2x3zXk9sBpbIimPtI3ht2vYGZ7yvF+p0dXBzn6qeA2W+EqQzQugx3u//E7T+2P7+I+n+vOZf1kf
5FpHqFlx5oS8VdiTCwBMmDZ4AA/aKtaHGJhuL0HzcH/95pr/7PX9fOQvC8Suu3ZXoeHIQoyu22+C
nSuNGx+VmtOvSb8+2nen2d+OT28PCpSE1Z6DdW1sEvBmkAl2x2dNvwa/PtBPS6efT6v/Jp+OdKrp
XSonbiyWQJH1cO6d4Nwd4DPZx8kQUxqaSJ72zel9e9Qva6FeV1lX9TsWZh0SeFrF3ZMV2qZCEoO/
CNA0Fe6EdPzmMf7pGvz5bL8sildRRWpkfjzGtCVdeBcqy8Mfa7Am2N8uCz9bhDUYuIpIvmsgePjx
6qpaqtaNkLMeIcgVsX8DQBrjKT6DoxUdYwt/boKiIF9A1Pzuzn5dJFSRORORwINxf2J58cuxC8oQ
x0t7wbZs0+83SnxYWJ41OgObwMx9/t0SIfWLzudF6cvxPkQnn56kXdpQK5I4Hrrnde6RrtgQ+aZq
iPPed/fx63L0cSxJMQ0JNb3MqOmP11Wu6RVb52u/DNy8cl74WKI+FA8vsKDsy5iKA36C3z2zP4pm
0BD015PBHbZuDaX7Vz2BmWdJnYo33pShPmiDdFT5xzljym4V/s13sj+SypwQ0wu0SLCA+PHsBNQ5
jco0gdv5O9wPl9SyLL9+3sEAwXmHW7kSou7PceH/DzKY/369L9bqf937Wjw9P/3Y+OKP/6Pxpfwu
s8kyQA1g1aRRyoP2D5ELP9JMOpxAnT46X/wIofyHkgWfDU2U8e3Q+Su61LdX/9H44kcSYFALKYb5
R0/s7zS+vjyTaGUQA+N9hG2Coqt/6ePuGKLbKY2JlgPHefRrA0xgfN0/DL6NrLgGn9/uP49EM8vg
ezOl/2XjvdR6lzGu3KcyOwKru81GOzq7eZSw4V8TR3tLFt/ugmK/Hn9aU74e1fxy1Jtc3btDaQHn
sUbXc3RrXnertFlhZnToGSs4bTPHrJvlOGnmF3moYYhxOI3kYnwuxyBh4DjGjJ6OSi8ZNzJKextC
zGC3kqaVV62LLSV86i7v4vxGY8MvhuKANM3dzyAvDABiMAHqK4c5ZC41X9A8kECCzuuIuV9tiJ98
lK4vkF1xuYsk7LLsOU5mg3J28rErX6prsVgw3D5WUTOgk37FvqzNXZzrs6XCYMItG2TTBoRNOyqf
y1CaoFkMLsNsiq95b21P4zsdHxg2sJlZCvCcjKiHHXyI1bfHrseneHUMYaBc6xc7BXsj2PLbbXxa
SpgPeUfL19lrQGJ2+MZ759W9jjSAB+g7dj0nhXmB82UhZ155jJhVv8FpXmbUf0f7B83uTUVdqgL8
ozojy9Y9sm0/HUjwUjofSBYxXxeit8CI3/CNy6hwy1HaTGioQm7rnunHwP2m/L1q1gf6X4yWzrMI
V+/1aQkhJirCZluULmap2GrTPGMCyN9Fx2ekVXVIjiD1mXLU3vvdEvv9jrqso09xmOy87hbmNYA6
n0GXs1M/d/PadBQ6pc4Zu+vec65RFjscS9BTJ8w2OhBTsEbaBeYb3aUNTUG8QZVl+8SteU/DHjR1
rByUJEMo0l79UCFEYmiGWyo4GFiOIAywYwuGrb10Lg+AgqXgrHaxksymWYQJ+vXFGlJVe5TD8/Ml
AMW03M3zhyzIIFHkwRn608GG/36DX6QPUGw7ncsdDOi3NU9pPIEZ7V+Ggq8GFBzVd9XZlc4Zvsdx
IYXAudzb6DzK/P1j4StDiihOPenCk8cDwRfPsTo0XchAg2LS3wH6gH0wEymZd3qQJ737sF25+6Ux
ap/wNQwsj3rZfphH96AaCpg8ZU42TqO7Vwf87rwbVbBpWlQ0wxtFf3o5S/RKMn470tCYGwQOFa6/
1JuG+aO63c/kV2F+ZfAAL56etIiui0EPzCZMbqg6PeI3ibU8BHnHDME9Roh2Q3miL7FRVyN8AqKe
hpxZDJjboCmLB1whmca9MKqH0/GF/hfvUIvPGFrkMFkpc2veD65u8ECGBqxuIUTqraPhg4dVqXTy
rqFWDvajUgi1Hre4gT0LF1LNngvZExxjhWIHmMy+3F6wpUcReHJArgKWq+ge+DcztI7RvQgyFggG
Fg48WC22/d5uP6fwwCCUROPsEqoqw9LeB3fVwb8VW+nmTdA8ehkGNmMWFSdK776SM02IsDaSCuaS
IOjgHQ185TjNi5F2fjrIk3s+yLOhgJGgQtsWm8nBHXrQPGl7LuXtvriam0qetuqwqPEkt17u4qN8
2iJSRKmXwG4Y1WlUqDO9WqYirgwW0JXTSI1N/zTfbdQhPPfOAqU4TODmZsEJbB6DCRjbhoXu3+hn
4tqQ9g6nGPXlOC4CLbuGWEeUQIlPrgKCCbcX4ETlfnsUwgxs05EBoBhUzFAIi6PXV6+v4x7uhxkv
7sW4E9b6EO25WYRKF1TVtG5GVjVROw8rAyX171jGGT694VPZ2BJ4LGXOjH5r9Py+Sth87N1/K4z5
7xag9KJv8q5fhShJUf82errUSfHbv/mXp+Ll7d8/xyx/fsI/ohYZdQ1T0z8zDlN+l5ikltnIUdhi
LvYpakHQi6EWTsx9TI04559Bi/k7oYxmmlj0GKLGJ/8ttc6X4L3f1KHVf8ym4oKEDv3H8Na4pBAU
CgLpPina42fpM3TiCg7F0Zn1znYU7jwp+nS9pn+EDJ8Fbx/VtS+RxA8H/ZL5MWF0uTf5R/TOEOVE
HwuhMLlvcD4esmH7++A60CcoRabZszVnw7GJtgeUyfCed5i9uHvMF7jaVAzEefLU/798/vU31L67
LF/ytfvh0unllW9odOOCDjLtvbX5bkxyXr0bm+HRr2OWnYOrhIgD2VHQBQJ4Pzt7z8Cq8jZNgu7B
YrbUkeZApWze0pDxvaUxMENSPmBlxkBZacRAPhN6Uu6Kbv8CQx3Tonb265Mx+nv418utaiaFaVVD
if3jPVarztydClIYJlgiGLDeJWI7X0EloMqALTzzhON2DCeSsKMr7UNFJYcBMMU/PxkTDXHCxnrp
wZFb46GadaGF/BYqBC6c1dC4YDsCN1EZYLmtgR0PDiRGp3E1hAgi+g1GncIsfzU3DPxQSejN5Bm1
Gslx5u0JDwcAh305FFxcIcC6MIfrmmPW6Pg7OzFJ/JKB//mg//MifKmttLpUHYVC7h90/R7J0Egs
tvxuWT0eFm1QJ65y8KQNI/LC2S2YUzHvEfIePEqauw0dBm2tVwU15C/wGv4etEvPzaNQ8or/iw4p
zgVkEt0HkPdejAH+rbjwy5jw4ut6E+xTrDahdpiwm4PZjVOPBMHpHpD7PO/8m08cGBZPKHDHwkxO
7HJqPNGlgpA9YPaTrno+va6Z5SXex3yYlvX+nSG041tYML4WMyx1XbWu8X72aQPixEKwuqV562ar
73wW5J8kHhbro4QJBMsGE+Y/Pkl4WZT39sZFxFM/S55EdEsoIogvBr0/OZzgMaG3dJqiDeYWh8eZ
MCDopyoHJfbbospH6v31ucZMoM+DsHlSPm75pyKHeBWup1sJwalPIPRBz2ZKB/moHWmY3S4I37QH
RBXaztm9MrwmTnVGkK8u4dggXWLMzmjTkI6aFVizfKn7dXAZERz0HNze0wxwE+bb+hivexWcywMm
aNry1y8m/ohfaosfT+XnU+gv+KdTMKRO2/dFDpciJoKny/O+nIrSEgS0fAwVSHnE/takNSCYo9Q3
mMK+wbSyTu26F0EJjPGa+YK8FGXIMxMEYC6hUNUNHHpbmKCEUzY0c6WKhmoPhbXIdyRfdC7RLpjc
wbmCdm5HiBWCjtt2sAFEQXQZlmOC6sOOP4x7aj2sh8YEpbaTgHVrsCClQTc2vXOJCireXdB4OwhZ
ENnv3vh66JjpxPLobvL38r3bFENpU50dPWD62NMfCe02u9GecIu5g81udW3s+xTdo7HkA8r4HDNY
H+bQiOKGMerp/jY8vKndEAxIbtG/7m3q8RIzjh6w1r6h4Kr0Ec4QUCjvH8dnVeE0Xs+eBNREhSfQ
W/W4aik5TJfoEHTJme67UXFc7RS+TVDXg1wDLlzLj4hWbSRAiAO6Jwt7G6WlIf16W5OTlk9MfQ6s
yfWFNobb/xd0KXlYFa9LT9laUendHDgBHuS9mbZN3uFD0NbAwckrRuq4J93pXuNVg54ieZ8yuOum
D3huBHv+TMUbvT+FjGje2BSgrGuOhvjBod5LYwQtDHHswWsHfA9j0yLmyjxmJIrVuW8UncbaW+0c
54pXg9x5l30ZvHefRGSP2eiywppeh3cFPPjEXIYnYBFk5zGsFz5MYx5gopMLg7H+yDCnt8ruZBJc
RgIM2caM2sKaimciptFt+cnjZdsnjDmCwiAh52w7W1h8ADwW+1k1IsmgpDk+r/B2pqm1sHKMaWwG
cR8/NssqhpGVBkp8f0gZ6IzvoRQLZXSPtWE5055vq2zCEVlJrotmdMicXlTqnJYkHqSf1uY2EHsq
GrOEGV7QL6jbMKoa46BPnQCKsVcGp+3hlZru02VqYs3Jk9zModJSQqDVhWI3RomKaukBTuCjFPcl
yvTxEl5YOkNjdWMkWXcZWR1XzPnj599v7JaXDwGL0Flf1OuL172LkougF1rlTmCX7E/SV/p9QXcM
6KXP1wUMC7zYwxzfeBpAe3SKTr66hrLqHioHvhOvDzXY1YErRYpYBVwRa0633WK2L413aYxxgkjR
lFzJ22Xh3cKCg06rx35snqaM90NJ4g5BoRQdYaNi/RbK70B4rd2IROLgKR8o2AMKBmQXL/dXLRmL
MDKF6BQUj9IK5tBtCbd23Ayvj7ezh3BPmx4iID+cSgLYEcdJrpt0ZVKH2z/GNsEs40M2vF7t3Xs9
7EufykZ+30OFG5xq7yQMOtJ9sU+DQNWRFKJweW8ZoDo4TBOHiFT7vI5oZ1KRoCWTfQorqifH8bm+
0EylKj7d56oxrKy1iLUk1v1oZXJMze6ugIo20yZNg37MZXoFnbhTk+i0o8vEYqZGdBXIwT2V7eXE
tmw91gqu6g6wHNY4TLx4UZDlujlVl+OCxbSzIfl5rCsk7LtRS6mnW3RuMYW0wV4sPvUp+TUqHxHH
oGzJJi1G+i4nnnpHH3DuWkHqB62RS8/IMbCNzIHsULze8NZf8lwMjhPeEuWZR2O/kp6pgzXoU+CH
SIjPiAN3UfmGLRyFE6guLGEzRI5EgRkjSuT9fM/cRtE9Mu/e7SmdG5V3HzY9eE+SMQPEmGLTwcki
1KoHjAzdsZAcWxFiM5azXWUbr3Aoo26lh91Y9XMXyhF++CweAYQQ4qoi0CIA7d2WdXVfOfJceu0a
O1l3G4b4z+saOOvds15AFlRrFk+GoIYftW5zJG2Am/LaRFp4WvC4yojV/BPE4+swjS8L0GIhnLXQ
8jywAnNgE+T+VBx6U/qlDuhBnRoOZtYOnUgXoRQHam2LK6piX3IMWtAmEmXSclA+Vnb7ZK5xYUEg
xquDnLh5lCkI9C93v6u348Q7mYMCG7mH7OV6GBunjdTjocIakdTjFTg57Axc07Iqug/VgHTio+8L
9iTMtsk6HSMw9KShstiPAaxP0NOytVE+45J4fbNWmPUheuXzdaGkmDS+5uritjFdKUAR+ypH3UBS
Qm4m0t1MZLtFUseQ+YQyj6FizYUPCKUvDOyLWHzpqP/UuWeaI6vD0oj17jBBXBzmqQ0dGHdvZVAt
ifcnkgqsgTd3zbA4knWg3LTgdNegNwRR9g30untfKqHg3eP9qBqllMCSgDKvQ+UOY3gqkRNU7VmM
gH+3KJ6OBm9gOcTAg8PtV9g3egnLVB1WLrrMBbdAdY0gDW7T/ZsccZJtyxyvnSyLsZTbMOLE7eVB
dw8Sgoidq40Axnj5pGCvt88UGFoArOyZa6o6T4exFpw35gJOgX8B1uIx4xgefCRiiHABAKduwSYu
ecwv6kQn7lVmeMrpOMRSjc9HiK6UJ1cd/Aq8GwJUj3u32IcHmGn7IT6TIh+4gn8EnT2pgsNjE5aC
k436bJQ+KLpTvBS8dFtNIGSIQwSp0tkWtjKRsho3RkT2RfVdX1AJo4eJmnFwufjWHtCIU0eSv3vP
yw8ZBu1VFu+09IwGhHA13q157BCrVw7Q7cgEPMf0pS3N9a3EgjeFUnnn+hiBsW6W6ZQTxT8LwOjd
uYDsU3DIGJc7PFQ96bGIrwBqJ9nEmJfQWkU3W7Bu4ZZxJSogYE5eKYICLc5JxPjE+XFtOIaXRyee
PlBDKIdtXFPgdL1/5FdZbJYr9YRmmory/TkdNMFpmrLsUKq0KUyF54Cdhoeif5orapEwGCPQOnx+
RW2texD6P+ccQzKRbSeSj1LbHd+BEvkGECWmRUf5Y/XIGMN8z2fvvd0SXSmvrQHQkprrzmcPOwGL
WXCz8/PsHFm63S4KCm0XboCU4e3JmICz3xqQmG5D7AuD6yrzrMyWiejuW0pcZz+d3gfJlNTFs7bF
DG1y/tJSkyOEiSEVrDE43L3wFe/QTJspqusKyd4ZdF+oAwE7GH6+n6aJm07xEClR1c7UF23QRD0n
jhDPeD1EuB4O94tbXMwYmKFp8JRcEaXFSP+hJ8KIOlAGq8KDwGqIXY2WLZrjKhMeeuIbu5XqoWhs
CWLhTlTK3MiB1kUXXMLUaX2JjfE5gf/TJ/sY+S9qLFftYtHrWvQpuFquNc/x437V31XKnJQIiJ7u
YWsMgRhSSqe6Ws7Mt0vtie/N+OxcHzCNYcwf6fGTwcAnVkHvWeEdKaKP5QWjSlveFzr/yoBQ4oTD
qm2s06tTUGWedDqYEfvI2n/xTXW+v/EOhuyyjMyYCBvDNDqN+yfjONYnHfZXNJkL8JlDHSRUSB2R
EFQjKxN4v2xNc3fxaX4dYbRq3+L8oZowVQG7tm+n5tPMa5bcoJAC53Qf3Xx+NZT5p9eUwA5fUibF
2XZlPElPEgMiE2q4HXZUuwV2FcW7jAMGppvhcaIWzvH9+EBj4YRP7LpCsOmDSCLelD3lCWMlCjsa
Imevfr8UeEvxf6FZ7ZfMUw3QYbfL+1OyqV5P6HJrYD3DxAooHlOoLqPKTUes3myo+EcFhAyQAkHp
RPUzs5QvLJPOCyuuNWZaCw9TWxgMh31TgZV9glC3f4CxbuItBC/Pt6Ne0yb2bWhB5LZ5QQjQiwDH
XF+PW0Kpcyjb9RhHCt90shVD34u9gxzy7TpGPbvMJ6QqwoBV6aNEhSemNQbOisTqo/rRgxSPw32B
yCBzWFjIfTh6T7BWqke4jPYFNtA+ur7VmptMTJ446J+AbsdHasszEntXeC0XWVAHyeb8Kr3JDEg8
F9SgbSxM6pF19xRpskNIWTcQdrNBSzPS59peNWoMUJMSkgkHez0FgHB6iepBzRAWoMH2Gd3w+/41
jZBE2nWgrSG/7l+wTynY36KTKz6Q3pxAD4d1Pkj1ueawazm7WBzuLu4RGUU65P6dbG19PY0Zbd4h
7Gbyong3J9XQGrQTMdQccPYQ4YflsBrCeaVbQWytpAPrkcXuiHR9InAPDi4rTAJF5hqz7cipT7Ep
y70PUdPEYHscIEOfgbBCDLMq48S9j/gqzExBpILTNWJCwGYmXWUgQpsKS225v8+RNx+c3ZsZEO6R
tozvMYm2ZxpeUzp98sOoGogyBmpwLwMjdKV5xLpTODeXdezNfG4t/9R6x1HjqIHUwzN9ERdDipVs
Cn4XS74RqQGeV72QkPev5XkhVCcQU2zC2HojegWfjktQFVbe6UDEyTyGaAvtovXo4Bl0+ZIQINg+
vjaB0C71fXDze347cBbS1Fvc53RKkFQRpKRz1OtUtKAiqIPfLgSdx+NW00A6zXk+XPqiQzxypvKQ
LokNM27Jkjq7euP+Rt+IEcVQlUkz8Y6erg7r1uW2EvjDwMV4z3/fHX05vga3ECTRpq/Y5VMedhaL
y/hg8tlYvZzHe0aErkMD9x8L/8hINEOmyZtDzG2hDlUzdePivCBZHhDifHPnS2oZzUPn/KZHRFsu
rCjqZ/fxfoXBf2y+KuyVJH75iJVj0a4YkehDn2qUhOxFAwLCnbK4PNR7NlC7ogO8KPDD3eJFx6qp
xvm08NAUTuuebNbLMvqVS/L0WGS2wiO1ll2cwJBQXXi4OYWwHqUUnan3HYMqpKwhBpjl0XKNhTjv
Cd7JJH8gc25nffbeepg3WWcXiTnmUuurz39Dpl+C+xQnRWPbDHaO7gHXpUTEJcTPtXEAm/EsDmA/
Brw3WzE8pEREh8dsVR/CnFk1B+95JwuE7yR5dAz+UuplkFfqx29h4HzlN96PxX6f7PVeQca0CH1Z
diYPFx6kuufvlDH0IH55rP7nn2pXTKfmlpVwrNq9+xrKx74/y6RMkGzBNax+XSuTf3o0DDTpfUg0
P76OsLfCQenSI0XsiqJWT9u7zfZz1aEPF2oeDsY2aUbAgCFb1zmijTb99nx/VkFGgPKf3+BLBfmI
N/rp1CNuGYJzem1Cv8/jtexbCEv3cO9/fcYfGq2v5c3Px/vSmrFyQSjuB84Y181xE+TBPjIGNVWj
bxVcP1GuYBDzzzP70o85yFZyUBjAdovhjST5Hhax9iGW/U65omj9R/3lpHo6k4wWh9rtFxFJ3qVV
3TGkjjMpYF6syvcj2vLSpkSIX3nk7VcG46YNxF/PiHXglId5e4xoQlCrqkk3RxXoC+/0omxbw79T
3GPrK+L9blq2bmnQ4cB7dK/FmTo3cMhvYEKfXYOx7BeMH5/lXiRQby18T1w61hum07DE6y3XPVCr
76/C9j5ih3+GeRD0K7MRw8cd97gmYIdsb4gj6b3uUVvcXy7DYsq4g4IAPl23HtlzE9Sx/i5Nru6h
GVDYvJIQvNZDYIBBO0/mTMgyjP1oMgFBsbVnwwUdH0VVyDlM8RZHfqGjZsBzy969XGLKYH6LuN+X
B+ZAeDZ8Wk7PGl+o8JmriPJHfbrzc4qUjMySyyaO9BAx9kj9Yszdm9/0jyXWQNZBvWI3k8d3H7LA
GDdOl1kmh7IPSoR00IWIh3ZBOb64kq8t83W2FJ9uFDSp+wzF4LDs5TqVpw5qhBHSoo2l6HZD55yy
f58e+r8qr4WHA8xw8oUnE1+XXbj3qHj45xV4CCoenTPmLuBn6lLCXEG0ImHaTdKhMqiJx8zb4OBf
j4P25b7sw+obwL9JsjQIXkkComRJBR/tR5BSRup3f+dCZ6F7r6ow50E5gK13dSLQvXeb7qI9+EHy
fPwXX6m0YGnlWWvtYoPqu/e6lM4DZLCo074fgRpkpvuX1XGV+GbcijbAZYzQ0lt8YiQRgS+xh0Lj
sVxC1COdp/p+vdl9o0bQ4sTwoM6BnQWUnLUo2o9ZiMtsGrEdtX3oBzijG6TYzDB+WXra3TOlabss
wTESzjl0lwiXT3TcHAiuDDarN1/2y159OjrONa6KTM52GrNZhSDERveA6thHQImYZYBhjfPrlaaX
wP3lpcR/BIJV71Guq/2u8mklP1ZJuddbVvK+okqb0L8sD4rNHKenevnYotlVvsFbQFElRudhX2Ni
DyWWEG3J61aH8Eqfh21WiL7T7Oo/W/U/f7OvewwOY9X9bPR7TOu1sMpbz6CRwOszT2IKmoP+K1JM
ntNaJVuF3z1KiLWbITkBGZj10aiVyAl6HvzLfmUOO1pVGF26zRD0cB8yirFFMnTdlJT1WRZm6vyy
kceC2yxSv33+TkZnGj9r+ah4y6EStCxd/+jWfrrY1dE4YklhKa4rbGoyoOBSTC6dnzH8rlJ7MBiP
rAv/XDwU2Fdi+HNU3Hx9mEpuO7J8zQrMAL4qrpKjC+gYhZKpj3qDDoyGpgZ0hl2/7OthdXvct0+a
jPCLmqTOLqWzVBHzYotrt2956AMdl2Gg7qZdTVZ7nmPZ4Gkv+4k6uswS+l1Qj+2DCjHQTn1j2lCI
ByK6bmfY7zlJZT/eN9pGGWrau8l0R8qjbz1I51nVC9EUSqb508Xt2fJqUEd3n6k990glu7QJ7AdS
nM8ZZQyEqemoI+mlGZgOS2PAQn9i/OviCmbQGG4K3RKZHfhsJjiGUmRhQPm8P7loY6hdN0ewMlTx
DAOjzxLgAukRgI7wNj+HN8o6R1cjL9thxuyaffDnKHb1XG/PMc5dVG9HoXD0SMeej7CQLwGEzCt+
Fr74AOopLJ8BUaiio02t4fn5+HgOs1Ff/pKoaYUieTIjflc6Yuqs8UgHRKc5sYGgNxu3Id7+zQPY
b6L2Y4AH4kQFR83U/AgStcgk7LCrfC2443kK1LJfkVJ/N9eB+OKXMDKm6YPOuVHZ5Tsydo7sihhc
HoCXYONoW2SL/SbJorzmQHAFKYQ5QoHBiCM/7xwxIAB97r92P9dUR6ch5a7+op/D4whnBSbfQ2Z8
nSw6rBhXKUNlod7tG0nPNn3g2sXcaepPThnK6UixmfuiKn73dwAyWdL4i52vUBGoR13Q65zaeOf1
Kc4OoREPshJlQ8lvueNoKDc6wzZymAXdpPN1kZdLD/AWIR7er6+by8GVA5M3TeHRQm05OEXAQnkK
cBPjUaN87TGsP7i9Yz5BdInI8kbvrfNLAqEs6nPvvjZt+UUEo4y316dQ7WAIsWo92ld0u55BxLjK
kObaZEcjTh5giuBcUD/2XWKFGcqZ1Tin6RmqeYgocmCR899NFowbJeJBbSJDKS6L6zOeVRQKWnfc
Z7sYtppBDmEZRIjpmIvshlOmlySrhI4NFDxzokoPHXuLnM3FXahog7PhHYyZpESXk5eupIcrBTia
JuQ7Z9fEN8DjNzfJL98sp/X1qElkx0yf72z750CNZOqHIHDuruWX/JaC7dXO1QdFCfNyfkq2qjms
9B64kx5CQY0qEPNahEvZDojvWsbs627LzCTfeRaad2KoK8vo7o1JXdSd3IB0QBfwtXw+uahoGvuM
M86L9WJssinRfO0fXpJZuzrsthqyTLSQ8FJMO6sd9BCEG62bbK9PVgBk+V1+oQCNne6FOnD6dg7A
YMPCQTxqeOCOeqs1RImA2JHzrdn91Ynu3ge7iTLua5ItbbZT3NfFqf7HJ6/2qGejRyWboDLZbPXp
1cFRJ41UH4qzh6+QT1fujssoAYf6ctsYHkLLgEL0onzdq7wtFCT1xi5AMBOGZE/JlLFYXjIL7zS3
xRneNgYF35TbxD2fS4M2ggA2Fkba4EGOGioTU2UkbyREsUNjVm6MkTopo+L9tjnCng8Fgh9kp1OQ
R51hXwCY5DSKCkTLDF8jNtAJSo1hct2ayfrIvDBjNNubFB8uC+kcHA5bmj55F9AFTFfKGO825DRT
5Jwpc3EMqUm0ki1XnO6oKDb0dVgX8WSnFIvEOkF8Wz+fQmOkzet35vajNKpjFZ0NyCWbeqxrrBRu
SOWnq16F1EciLUpA+xSmDmk0peC7l723PmJLNDvyQtwqoxoaPJ98eMqROSHPUQZmY1e+Mj+sX+5h
3ySpSYCJnlAzIVaeGqARI5SkMXIFGfYyBYLFze3oljIazpegPBGZKFfwihiweWSj5Hm3c7RlE6Kl
GGSBknqEQLCerXU5lXFmOHhC+3R50nHzmDJXun89d6hlAtZKZSDpMcEbBjdnbV68X3DYpZ1ICUCa
4vhnidEheziNb1HXOYcZSTueS4SP9O9WTY1+07tjZ1ve5vrjgVZYY/pdgamCQ2qO/c1uD46evarA
BwAfRdvY3lGcXRxrWj4IcUI0Q4esC8oYk5oK6SRrCr6nzp0ylryytpwaK2XJ3T1R2l3JD9ghXVJ4
WL5geoyai/65fwjZbWWW+xak/RWQU8K0unNeCNMm7N7YXaVp/iyKjjwTou/GunopztdES7V0rXev
UzRR/ZJoGfJFu5SgaVw1uES00Kgf/b+MO/80S/18nC8KFvN2U+5SQjjT7/RKXFNzsgLJE0PlG9Wg
+fPA6Z9n9EXGdj1c21PDDOZHPowJ7WBjevQ2XfNxX6EDsDbK5hKh2n9FOcySuTnRYmnWKMUvEaFP
aMSnCEcWN0EoBCRglAz2byL4Z5aSbJy9W74Um3Rl6S49Zu86GuA+zmVu8mBfAkzQB2pENETzTXbz
CQzjnApTicDt4hRU4GoHN5mF6Mrx/RHlOcgsanf1uokoy/9Rd/kfLartTV8t/mXcD5tAGNh9CvKv
Jbb/539nb7+9vv2WPf02fro+VdXbb//rz189/RZV2VPx+tu/0fg7NfXb629Pl7en31aL/xDC/4iW
0b9/luL+9Lh/CnMN7XeRsV188nTQn8BzKVX8OU7U/wikAOUzNLaa8oOPHna6OOYifgOPCfFW40T+
MU5k/g7ql9kkmAQiWRQy4r8xTiT3ROHPb/DHJcOqUZMl1MFY+n15g6Xqet/j2bzzLGPSKZT0bdTd
V/dkBUdEDr1+6TTFj/IYsAYh1h/o46RXhZ2oW4RsnQ7SVJRbVoLjggN28l7amOSfKebC5E7i7gVf
2wUyKGsfCHbuJSFlPFxpiZkhjltESJDJrzVZyMiAPLKLeuhJgyW/sOqEpaKu9MNApBWXsuizRZVP
xm6WelIZ7ndrgc5XdVwn1hzDIrehGC5iRKZa7/dkuTvEdNluB2Aafk5N1C9uYU118vyYXpCOostj
duHUvrbFKj/GLfFxwDZbY7VLVHRzryIdR+eMfl20Gz1kkIDKslkFd2NWSw4/JUvfs5zjmWaIoZBF
x0N0R6zQETQarxdzmEr26Wxn8/2LTqd/1P8atx27mCFRcIsZ5vcyeqlHYnKm1KkLyPO7HJ99/NKw
S0OA2WqBia6GLnS1EHENSfxyImyv2oM5P63Okwt6R9zOWRboNkfo+TPUX8n2Bu2vHZ3mOdUKx3LJ
NVE4UMiXKXm755hON5omqH3VohDW5XHSZrObAMrN1lZ77Io6u7WWOWtr2D5fRnQ7TqPyAWRoyjDD
Nhfx1fKpYK+Eabcl+EWyKLye3oB1lSUWCna+xJJ/gD9vrI+whtmFKOHa1/w0KC+BcnQR8KGhFPSh
qkzII1pOFeXWzNoCj9Ne/5wa/x+9fBlsRf96tfKR0Lwcfgua5Kl4+rz69H/tz8VGk/pRQ+YAWAUN
BvY+4cM19XedsVkmTKFOM2Ta/+jP2UXtd8PQcW3F1RvrEhEXy/9cbOTfKfJbLETA6wCPyPLfMu38
cWvFC4VyBNJwTWN17nkm/c8/1SRu1RXOxQl7YEs9OEZSeCImj+a8IH35dGWmf8Qfn6X/P0rROVAP
Ope4EozVQm3p19zPBzpLR/HWKDUx5PXma+Xhue4ohWW0E03x6uiJ+frr430dblewSuU4OPrTN1Bk
/evg9bmWMINmgcc0h8kvBHWUT8kQEfWiZRACKbWRISQUKH593D4W+Rx9UUPDBRmXGVESgdJ9wMY/
XVD1qCVVp6FpvXV1ULJOpJcquO3X/7WjfJFjd1CdhHTHUZqEEkP62t1EVz8ozq+P8uPDARj7x3OR
v/h46FJxrhodtzZs6aaNjnGzQiO5VJDC14TTvz7YX+LJ/mi6iI0GvQMLU40vtUhRSs/CWWHJP2DT
QxM7PFMLVZzS/26y+6+nJTNDznNvMoSDI8CX0xIve6G6ShdukSW8Ze15mGb54P9Sdx7bkSNJun4i
zIEWm7sIhRAMBjUzc4OTElprPP18YE9PkSgiMF27u+XJBAIuzM3NfuHK7QFhnSXtoc/eZSG+i/YQ
FVZ5OoSuGTdRmfJRvnnr0tVIu2AnARHsaT4sjN+0YqqPav/EGjayKmFxOcmSpV6RfbntOTLpKndP
9XO176gz9Y+AFOwlsaPpJYOXSSIWenRyoCkxZR+3cxAIkaGFokFHxN0r+/GSocLnWHrN33fTx9eM
w/tuNyVSKse5iYa8LNxl8b0i3xv1gtiR8jEyjav84zsm3TYHfajWDPiUsbqs7Sh53+b3wUWiZDQy
fLqTfiO+ZDtyowv1FhAmMAvW1bmGxNm8pF8xDtTX8r7eJ9wEALNwxl6f2KWhnkRO0UF92Gz4fart
7kcScrEtD8XijHJuTCPXx3GYxJSiQudcERhraiWApVYjVK9cydvcHhtIKpjNzQhlVOzstqHSTo0B
3jlID1w/N4i7g9dY+PC3zfExlnJiyPiUIC0hywhff5x9P1YcvesgqzpnsHMHxQNaMSItXPC11FKP
xjl+MnfqiQQPVM5iQPpk4FHykri4aJzc2tvCebf46DmjClwAhh+hAO2DfB8+YPlD0w6ckXlxVtr3
fENKfsJD77w06W/nxOTbFTTEUPpWOcfY0R+/vSi1qBE8x2SDNYfwqAAaoRxBBzCm72yADAOSEa09
m/alSFPzP15yqGtwWZMMEoM3h5L3287JrMoLVNNEFJomQ5lhI6Fg9ugi9AogXovXsUvpHhmC66+d
KnaPW/HDe5WPHy3J4Apk3LxXShJsDNfbETrXrSeuc1PY6yXgEY2Ut4QuMYAbzrtNUAQoyUr2wu+Y
tsWnv2Oy8JxO0UsP35yVAOyyl/zd4EePXp5tFYc6VuTeuCYQRo9V0d4tvHqc18m8m3R7VJnjQmOI
J/Puexleu+gAvy06/SW+b8D0CceK4sLiGvskun5416THpnuG0dYm7wKbdKCQnx5H2Gi9g4LxJdjH
3HmS89LSGofu2vdNpjiuGrwcuwJ5BR8iIfz1csEDVf5k2374qsnk+Uqdu4LFV9Eu2MtHbTe2D0Yg
Foj1Vf7bP7vfstNrQr1SslEVXas3QKAuFZhJez9GkusTqn6ylj78nMlJ6amlpYcKPwdRS1uGqFAj
QBDQ9y/tka5+iW/V76WtgAODTLATttqW2veu/4Io8Lokysir5Kzv3YtljyR2usQ4zvBTr//Kz3be
h185OWjNWs0jM39bCoDlqCM4B2OtryRA8SgTLC69T1eeSnGSMoeJOcXkrAlS30uaceWZ2mMWgriL
XkQ1XsiI9KnQFPEEwSUDby1cALhnWZOjE4MtwyrbBqvsTlZ+c9FJNkWasswNUzx3fZP/jnqnoU1q
9EitlnLunfQIsx3PkbjNl75zTCWPgF9XzSZH13jXWUNqC5VV/0lq3zxUeafZSlG6G6XssnOjCN7P
SvfyA6Yl7RkT0JYGSE/9oK1CLuRl431vhj6+cwdVPFV4L+06ybHuVNPNtmpSRafIUUFhDnlKqzVK
wwP2JMrJldF/LbWBcIR2/qmIC/1nLoCUsbRB2XlKJdlhF9HrdoG1ZV6bnhBQCnex7rabyLOEu9wV
lUPSdeGToqTJ0bcE44fqhDDYKkG5KZVkwPGn8FAGrrR14wEsrQdIr2UoHtBZ7dc8zbsfWkn4pph0
mJJ4VAAZMNksfcs6+Q3G0VVNDt1VkkaoLGV962YVdqCGJke3SaPp58T1+lszsWK7FMz8gBO4utZH
YePcoHQjagbq3Hor7XI3cU+DFiBmn6KM6/eeNezDNFa+hF4o3DdeYdqGK1RQiaS6ujHFDh6GKYTS
UbO4QwqN0u4wCu5fLFxiDqaDDkeHRv7R08uUokzWHCtRUPdVpYobz83Ha2FQaz9rQwzlbd1JaEqV
TdkBlQ3zi9kyT6DUATp6htYhGyN3xzzA77CJ8V+qm0G/aWKxogvrQU50EeZ9rKw2uJG9rIbmnOP3
qBYZBJVMutfzqrKdpk6f5LqHi6KB2fXMBLJvIHddto+zxpdXaa6BBR0vkQc5H/pbI4q7nawP1Rc5
NiLMoiJxp1uRDqoGxwgzVgT8dyU8c9vSAJPT6Ji1pg1ehiF8xrsg69DCNpIE7lGS7nzPJFHPjehb
WavKS1g3lH7EXP6jhgI0vlovsZ3okMtQyqrYCr3mmbvWUZO9UHmGcAyQOFWbVRMb/pNSSxLMw7qi
d4jGmSHSj46tl8QTpGfTiLVbq5XjZycsYPCkMC97p4URjFtp17rqvqghGt8rhoCRVh8rtYoGL8cC
lcdayM9h6UGLqopwKMDWqtHFHKT+vmrkCFNjM/8Vix4chF5PBhQzwoQ+doJHPfy5MknunCJJXvyw
637jXN8/m2laJisn1NJbuXDS56GQYgPPziwNV+2AqoDjmDqAzC4v+nVf4dykiUParsK6dTTbsTTw
okouVbhVcPtaQUU2QwRLVP8QKVaJQJ7cblgBSPEGhoulVSSD8lEzmB997rwMmmOcq05DXiUobSP2
+Rct7r9G00lfvBJMb6hjcZAEqX4sEv8PVpn3lu4WPwXT8jcFI4P7NQSGpk1h4ZaZvk3DwsIA1czF
Q+1Al5OsWLmYmqyiap7RRmy6La4O1UbKQtWuVWRh9NEpzOrFW6Gu6DX7lY5Ks9euPF9EAwX8vKDe
lh7umCsxHQuHGXXUAvn6Q2Kh84LflrZN0NVceW1+0bC5pSJbQIX0cg0qqVGvg0bO7qTQaTC0bJF+
1KyHMIU4jf2BdjaDAUqcXGTkinGl0ZkN4wy0H1Yyaz+H2NJ5FzFPfw+9pgF7CO8LP3zMffPVsTwc
v2qwRVHlWrgl0IksLehqglBlazmCpGl17W/BV0aN8eQ4mOF+cKXvCjfxs2iZBZbuDlTbKPJ3aoW7
K8cb8jkRJEk3AxcnJF65ExysQivLBzox5NU+dERMLrCWLhsfK7qq0EFj6LWf7yTP988svWpVegac
ELd9lXynPqiSIB4LVewB//dhtPUd+Bl6AMpdCL77LFD6hGX1xUtqblVmCvmjhAjle4VxFvXwICrt
beJ13SEyKmEd9DifdrhM2y1q/Ou2116M3kFvt/CRiM8iOBlRrm0iXQo3WlKHWzwsxK2a57JNPwNJ
uq78naae8Y0WRnWnOk1md2oIGaTWhsPgp5vQyJBfVeGnRY3s/mn0gGmNu1S/HfzhIaqlpyhLf7qe
eJ+kAm3kInQxbR0uQVGi9VSzY/K+/SmGAnYQIef20LQEbd3fS0hgqzYuwxpMwwYesKU0/anwTfHe
EBp/r+bJPYFpOGJ+VmBh4AIPr4PObk0jwkDAYRGpqgaju3B/ObQc7aEMue1EVuiy2QLL6VYk39lD
lIoUy5O8qH07ybDOglbmK3cxcx7aucXJAzOkMRBRb5RoU9Zd8xAPDahuol2zI9y11U5DHpHGe2ig
tp30yR9QZkxobkJTapKedLvE+trwqoHbb+F2P1K1dlAUy3X4bJiTVt/jtPAeQt7wtYh18z71/FTY
ablstg9Jp/bf8rxtsdoVIx3Q3GAVKQ4hve9uc/q1T43ZFy9V0VcmdHXBafZeg3/aKhZwtWVvxxAK
Qlc/dkaKt2sVNMLPJI4FVL6UDLZ5UQNBVX2ptNMgxsFC98LwIoZOIW46Cs012CSVrjoGbS4IJFHA
30YzPNsBc3ZTCY0OOCTF1WZFSQxMiFVFIJQ6YbQUMob0a4M99M6RGi3ZkEzRNg8HuNwG7kUpBi2R
+6VQsr5b5bVSg9hljZ7ZqOIvUWviOxyppG9CY6l/Cjf17doKnefKlazHVnHlleP7ED2yTs1PXhwF
yVaKvPqbKaOWruamtuszk+aMJkYSvyTJbmrdN+ygT5Jj0ZqRuRZwMrR2DmY0B7mNooe8VWnxYi7z
OvQJuM3UBcPvlTVCUo5huGchR4R9ECoql0Jd+yfdarNLL+nFTUVJeEvNWzj6WgRQJU8MQLtxrQMh
lsIvPT4ZhyZPoRq5Vf1bRgtmmyQYQcg4HG3yBga2TKn6QJ5UbjwjoRWnQp8OlQyWjzl0v9o+Q4Sp
TvwbVcr7u6HGtntDoRZmoR7DR+qa9Ck0q/amzi0TJXmRnrQwNBRYYZiHopntg9K04Am6wYGZkX40
qoFrURAJ8r2YGMhZ+dVwij3X2kh9h9CFYEBNVkyVZjQH7lozzPJebyv/LohzRH36JqRWIQxUMAa8
Djps+NadKgb3UpwP97gB9Mc+QKq9won2iYt0/M2NFKKp4/SnvAKZYnQwneVEVLf6APhF01TjNk5M
8GAS/ckM14seTvzQnjAjhOTaaglk7CRudRTEklZ8kJTcOisNkKsY4x88FEI8lhVX1J9irB/OmagP
P/SgCc9dK4NXc+IsO8ZNoYOpSnzh3pWUdhPqhXvT+xEm42XfXVItKLaA2qPvjRRUXxOnV8jnOrAc
Ug9Hh+xZ3TlkLDBba/fBKtXuthra9CgFMYqCfYmhZtQnyk2YepKIgn86Mi2xUCjMOuVUKegz5l1y
GbwAXIyI6b1XpP1tILT64/VL198KbjrFFRrKOJzK3FHEyVW/UBSV6S3BNlk/KEGtcpyw3eZVzWtb
D+N/FRb+o+7brC3ue1fc//f/m26XweXxSo/uexS+wQb+hR4oP7Tp+J//btOhCGoaFOolnBJVwttf
mABd+i/EgyRtvKmOXs0a/+t/2nSCJv4XUF5M9Ay0RMcOFxfd/wEFCBr6X5TH6exhJm3RgFL/E1SA
9LEwJLCg6SqNK+VjTSxRY7JssTLsdgCoKuQYYJJR/4ia+LnqFSwbRB/xzcHYtFb0qhiit0rwtXk3
ZJ807yblgb9ePhY33pVAvdKRhYEoaEP4WuP6skYLwARyRuq/zY6ZvaSX/7Fd8r/vkSb1ANzLS9nK
8OB1E441LpGAwHJjb9a76x/yse7w1/MnhYBCSukX+gH4JA176O+h9ituFip3Hwtbfz163OXvhqhL
JGPoBEmzyQLVhDk5Xv/Jc8+dVGTqQTQKQq5pl/09bnk65jPXHyx9jD9//eJJRSrNUtHFfoiLtJhK
dpNX3apUrIPK0ZgHILXr5FtayK+eAEundItd3ZnfAh+5LDyJjoOWvHRqgrYopQjTjbOFepk0twTG
cXg3jsiQi/4o9GtjPr/tgXfRcTEhxqgXUVq5B/eJVsM2syn+Xh+Gt77YXxXJv4ZhUomUvcYPqOeE
+8YJwWZnMGStpyEMNlHA6dqpf3rwIIqT33URUMlKA06BSIMfCigtcQ3uI+fWCdGmKWL3Rg2TW9x8
vmuegUSkDMG3UR6FUtwMXrTv8/h8/TfPjdGkYKs0vuZQkmBNePKpCAFrigXyn33zO0/UBSuOSQP9
r3GZBJyiKHO/txLDLo+w6nf1c/Paf5Vsze43GFL+iM7K0/WvGTf3ZxMwCS5d1Qmt4fA1I4AwuvhQ
X729eFqSYJ/ZQFMAwCD6Q+a5NZoN/clHXUSED3H9h889eRJNhKJPtJhal60pMJXpxN9aae9u/tnD
J/EE4rdveskYT9QnzOW4Bl9/7sxoj1KX7/eXUahV67E+bdXxbhW5efCV6BJlwj5WjC9VaH5VlOS5
5Qp1/XVzR4c4jTKY7jhcIalU5ZumXosQpt17NJxQu8AHBcputtYfrr9rJrqL4zy9Cx01yJpSTluL
2hYkFSgDOXA3+fv1h8/sOXESJgD21PiAy5at1QgbKCHRWCuPSoboTuAu7bmZQ16cbGypNtVULGTD
7uOMMilaemokPrqqfluE+Z9IAtglah6gM6uw8zQ4KfHCm+eGbrLZZRydhm4wdVvI9xb+rIidhQsr
YG6XTLa3K2pl5DsxBMDabqo/lffr+oTMnBRYK3yc7qIWOqnQmZH2OHam82N+bkbjFVzmVukTQtyb
ulw7t0vtsjeI0t/j1N+6CGEvRVmBvKbd+9qd7lQX3Bqxh63kM0OHzDBSyZG+TxFkohCIWGmEyamv
3pE2oosV09YoRIFykv5CXfeUO0ZBKxUpKl96VUTUxTuJw2R0WYxVijtIwUhYTlbeM7WDY6WiquOV
m9gpT5ErtIBvhJPoRtsgQRlD9rSVnw9nBWey62P7+WLnF34cWjmIhoLCE1wz8jAvOUeUqyLzLlNe
rz9/fM5nQzkJQnLsmkiHEZOTkUlFxczT8OUFNFqV373CX1jUn688wMeTr0jq2rPK2LHb/pIH6H5k
z9d//gSr9O+zEWTzxye3XpeqhThodtcNBc0r83vaOQ/UhqONgHKkPHQrwes2UPm+BWm1MGiTdtZf
b52EIK2jlFV5DTw5gAjIVmwQ2t6i84OwQWQv5vpzczOJQWVQxarftwaul0hH1iRauqp+b2G2Orr8
RUs0TEY9OA++Wb4OsYPljtfbpRN/STME9chDlKg5am71JRLRGrk+4HMzOQlPdW/1jZPT81Gx/mtb
fdsY3u76o2fnchKfpCBT8c3rLHsIbir1V5nTmAU7ixZfaN4U5Z8BfTtvuF9428zo/q3jmZSmiQci
Kx9zJL9qHssatZFC+EIFe6dFyRcFz83ChfrceJt4tNiGIuqZfzrXtSlObiJB/aalxkIGM7PPzUkG
o3KpVJlCw3ad4VZqmrVQo0LpDse4X9J8nlu15jgS707lqCGd1zWP+L9LMPjeDegHuwflz6ia83/w
/hp/8ichZYpgpUPqFRyQOm3B4N4SsxNeHGdB1e7yPHjNGguEtpFu3DZFGnZA1kuLMA91K+3RDeic
eD7uE1xsgJ9r3K797tCGWbK9Pukzq3cqv9wKukutDB/cTkKPLEvqgxwlC+nc5we3PsVG6UMsdVbD
9VCTXyTdLozqKTXcpTg37vnPBnUScVTHyOksyWjNbJvRhwKfiOyN3zOCAZbsxOY+YRJwqjKnKSAW
ji3J6MTWsEuhUYkLnzC3wieRQ+qEwK+clJgZZrtS/upTBpRwTRnShdA094JJ+HAb/EMCmS0Em1JU
HuM8RmJ/n/q1fX3xzDx/rHK93z6OMqYOlJdsXfkqWt5KaUB1qkhv1eqX62+YGf+x5PX+DRJ20XFZ
KpDUtGpXGObRoecAZeP602fukX+ju9MsLtAdcLhHIiIRP8RASiqUEvKbUWkKRVx0LK+/aW6kxr+/
CzRFpApabI2Jpnzje3sL39/CwvD5+/XHz+xiYxy+d4+3Yh3THYnvyLt96f6KAn/hd8+N/ySZEAgI
qgHA0JazU5TRWQm+ZuVCIjdz/dKNyQ5O1LzwtUFF43qvXRy7ttO1vikp6GzkXWO3+6VNPDf4k02M
LZ4WCrWj2zpmyJLJ0DeVHUt3APOuD//sl0x2cpkCB+h7QbNDpDEOo+tNg3063njNVt3ll36vPiy8
ae5bJltaFczYqSLJoiCBRiN2OJZ+j4jdSJ8NkcLztoax7RH2V1aoqi68c2Z16ZNtLmtdRu+d8QsO
yo5O8MWDA6ydhzWKP8gbRmeuFQuvGqf+k6CuT/a75vhFpkQl1aNtTxqpnFC4jJ9N9DFGl0HU5pZQ
ZXPfNDn5kagKVCOiatyU+xqp5RAo8fVvmJkhfbLV3ZROV9IqKA5oPzoFkVEtWLudvyqCbmFCZjal
PtnthdRWhuOQtRgtVLY8XjsUvOJ+c/33z43M+Pd3sUSro7LW3ESjJ5yuU93WFsPt3JOn+911KngV
yEmk+slSGRVy+Ou/eS6Re5NqefejJUONZfrhOutmFIlB3nLl/RhVevSdP8oQX3/N3AdMtrmg+KHc
mpxGmYSiUo6eXv54/clzEeRvhA+xjdrSoqSG+vC9IUELHqWU8nYdSptqOzoVROnu+rtm0vyxV/R+
gsMmNJzMq5ExAc7UoovqucghSE+K+E1HMPH6S+aO1jetrXcz4lpV3UQx68ejWA7NeYNFBFpVKDvg
UYWk38FD6Q5c48LrZnadNtnPnUYnQqi4KVUbFCxHC03ECrfI7uyEswsO/jiK63FFWdiCMytBm2xy
S/VVqxuTT1k86Bpirij5Xv+SuQ+ZbG4tFwUtD+gx9BXQAPEoRHhZPUjqwlE1Ezu08YPeTYvgRVXs
RxLaVlApByt/Ghxv7+fu/vqvnxuXyRa36MU5mkeyD9EHKV7kH7KFy8RcSU2TP/5yLU7aQOl19Oxc
6dW1EDAc+jscP0+ijEU0mfqr1pbwDoqkO7aOsXYs6Zhk5S/PRHMzALSchQCrGoTXrn/q3EhOgoGn
OCANLFZc7byqXbNrvGqThsZCG2Xu6ZNzXqvTVDZVwbAzvQQ4V0UjgNPb5426kLvPRIGp4WxOwxZo
nUFB2lEPumSn6XenrjddgXefvJC9z82ZOjnOfbMIgZnRPskcFfk3xI7T8LkooMvEDhZ0BnA0Jdh7
ORfclDPMyU1M3pJT2GmAeqrfQE6CtVfhqHF9ymZWpzoJEh68+liMuXA1Zbsa0p9qsxAOZmZLnYQD
KQtAow0y6lflA1mghi1P0//TQRxf+m7LBpFYAu9kT42ySQMCaBU4kq9w3lcQTzBAWqcb4SBaG3kh
RCjjQfBJEvbG/X/3QrEZBF0westmQTyVZpOuC2GwVqGngIqqz4qKRiGw0a+a1P1CImBXiGRp1ObI
eMQXpcg2Qx+dDUfeSAZW21GWfXVj84c3yOcoQOsWxhzCd6ZdRe1ec4H3puKvpJeeNfAza713L0BJ
23WtJhtKsRu1QmzRUS8oh54y2XkW1AaqRAsLXRwWBErnlsUkaIl08qEsApPP81Pkj4D/pVNwbl1M
YlYHkrhpfNe0BeU5xV0KWc58qUc+9+xJ/IkHp0qAJoFHQJRZEj07QS9BAOZ7fa/MxYdJAEq1zPLD
wDTsCE+FsD4EZrytcKYQ0A2X/xmmAjr0x6UdcWyKgPZRvsZPQadD4hqY4PhwKZV64TvGUPPJYp6S
uuU08dww7jBACxxrxWycITRxOZL8tdx25zhEhqdJ/X+2lKZ8PFUP3NqDz8nxum27L4XcLpw2cxnu
m1nTu00ZdF4/VN5buavF4y3a6Hf4o1Jgl/fOeri7Pukza0qZhBqnYscbGgEy9l/79BRwGPzT9apM
Mo+a1NmpE7QmkvwwOJcEXzJ52Fz/3TMIJNy3Py4kLc7zvlBCQi86Yj7yOwLaUKNUZbjTDgvvmMnM
RtvD93GYqrslDVkGygkhOGZgFyEkhegY9Cz8S0ePvEjeuYjl3QkLTaK5W4Ey2eMQgVQZBoBji/c9
xlghn+W9yo+j9YV3BOb+9fqnzU37ZK/DVZB6BAo02zVw0hOUrdzqP51U+H798RPC6P82h97ocO/W
btXH4eASrOwCtb6RIJyfixMyc8Mremsr6x7n2c2oAj32IaXd9ZfOzJY8ST06L3OjRqeNZzr4vqH3
nXSYBX3V9Wphr8xNzhtZ+d1X6Unpi2nOehjlP7Nfo4wVN84jklqIyYMCWggpcztfniQXblmbfZkH
oCLsUMdQejiN3gvYb6Ach8vBUpnnDa33SaSckvO9InaSZDBQQrTNY3OHYdAxOYCJeGwoqytH7yFG
tr1DWR8ycbjSb5c0rGdW35uv37txLEmjXTC6pk2APkX5cFD06DwE5cK+nXv8JDQYcpfrUk71Ko2x
MBxGZUnJfw1Fa2EdzC20SViIwValQ08RPAB4GGi4f2Da5exk4sL1lTy7fSZRwHGCJstTw7QdHTdc
b7B9TTxEDZMQNtyvg/ZJwm3Xb7Ep6f2LHpU4PucGN6AUfooAM8GMGhx7ovxRk4lQmby//sNm8qap
cETf6J6oW7lu52hVRvEq84KF027m0J5iLU3IXi2wD86h1rsNDMieVmT7tmP8UMyXrt7+o9//Nt7v
Fh4QskwAFmvZMTp8qaxhVW+q4sInzAzOG7Lx3cM7KROTfKBzFGHPJZZfPWXh4jaznt/uWu8eLHtK
LArRgJJ99Fj1L7Gh72Q/+4cPH1/67uF9Fww692oqXNl9YTzILjtfXghkc5M6SQDEPmkyCcakXRQy
hzOiJmapUJwzdlA890OjbCM8Ea9P7cymfIvZ775DNWQaIqpIYin9VpQbahIbwz/Chbz++LnJnez5
PopNXW646VHj9Ub3N+Xx+oPnDpW3BOfdD9cisSsHAbBTi/P4y2gBlp7lu8hbt9DRd8lWOEAFu/6u
uY+YnPrEDxnVFM+xs2p4BhryMKQoA15/9tyhNUU2inXTpUbE4TgWZKOv7TkF/aSuum3AGb8oDDLz
CeLkkDdSwymoWYIREC8Z+sFLlhUzy0ecFArKvHfDxANfSilrWzm7oXC3enfKl54/97snR3rbOnni
ZvTrfPHQ6962cNXN9YGfe/JkA9PLDDyYMgDB4t9JA/F2GZOtfH6TmkIYS6NPYtgGY/6LpB/ylbaz
ocCKiTz2QXgRfVvqzcyN/vgD3u0BS1IyLw0Az+ldstLg2dBMU5Jf6WK7YG6QJttX8GXL8F3OzloY
QhA1MBPxfdhdn4G5yveUMyPKnp9oYzN2zAuFVblGJ/kbhQwqNQr6qm8GDwuvGn/wJymbONnCattm
fulRXxh9XMM9COJ/3Xug1L5G9pIVx3gb//tbtCmYkcJW70YBMIIxMfy3WmtlGwsJ2uezgQX4x+n2
HAstgUw1bV96MrR9pzcLR/DnJyXsl48PjlXD11w4traT+Bvdcl4c2VvD/l4o0c7kZYjZfnw+jNLI
FyT6cMrjeDsr2Q9RtsVsG4OvGPKiDSlxr29jvMtxzlrKjeaGa7LDg9hXXBjxGrbg39Xk4hQLR//c
c8e/v9t1paC1jViV4Gngao7E8bjuttfX6dwCmmzoxLW0XJO5nY/yUAmWjwggYDG8FC/mfvlkO9N0
8MxcoVZuktcHPyp5aSd/vr00a5J4W7orogf4VnNR6V6Nvmw6Jsi2goIwTnhP10dn5szHu/zjyKfK
EEhyy2swFRirFzleLfBCaSmlB2U0tnRX2dLq+Ty2omL38V2COHDHq2iw6yUy6Qg8hzFYBQNC1hJu
b2Y2prg9cmnBjdDssd1+XQo6gEF5IamY2c9TtB4d0qyFCANWrdiL0Z1S3hTZw/U5+Dw3/ZvGZFj1
RqU2vW5HEhDpQUVWKsPYNIYqn+juqtWj70qcKpvrb5PfLjKfhNQp7M5ttSDonQSDGi+/CEF9V6s+
5J20pi/R4LlXWE95iJKXYeHBrBhxsFHa8oveNH9SFFzWikLnXw+Kb7oYvAqWfpPK8lbQrcemd89R
U9yoeXBqvHgFTxiBuDTDhGi487Bpx7YSQ7W2GR6tyhhB3Q1UU6k9yop0jhOcbRLk/IfqKDfxixhl
uyhB5NDrqTXVuCNWBcLhHRLWOmJXQ61cdNTu/Sx80uPE9lv54GeQXIfS+hHX4s6Ku/0Qya+pEd6a
ovldqc2tIoS4vYeIvbe425voW3YNpuwDlgol5cC6NTDcC21EIdDw2LQh5udBdkqKqlyLZfxocYNd
mYpzLDtlm1SOsjUy5VhYyaPlVOEaoYG1VicPhpzc91gkOH32i6ppA2rSFLeta2IG24TfUxU3OMrC
q6QK5V0sWj/cZtiGKe5GYPywoUSeiQtK88OAouFTeSk15cVFMMIZAvwtsm6th6ieIU5cxuVLUeJv
UrRnXysQ2pPiB02q91Vt1Uj4IxIiuS1s7/g5EuEWg2c99yBsswzFH9VC0NhPyjs9aQ1cAOtjqrY+
UjYCBgFCi15d1gLy8LIteIyN2navZVN0FBz129TCIqbX7/xUx1owD/ZhMZwSBInlpv1VYULZi+1O
QQVTacAMo8T5rfBTbnTd1z5rfmaWA3O/oK+o9tQKnPpHKKcRZ1Z9DlXV2aaI1ftl7F5oPv4YBP+H
Wqa7IO1eqi7citi+KH2PP2LenZPM+1a2GP5K2sWKMYEuUc0wAadsfKQ5Vwn8gLYNcDs0I5xQooNR
QUvwM+8RHT9vAy52Y+FylZjWN/TMTh6SF+u4j+7VAscKL2EBQ4m/qTwLfR3Rhk6Ou/YA2dzsNPyU
hmdL9LdmZiJ+nBX3phIfggwthQFx+ZVZiZheawlC6SrC01Lb7EVPPCloL9DgwQJCT09iqt3wFU9V
odxIuXGw5PRZarr7WFNxqzD7G7j9l5FE1cn9n6KXlnorMymiNkXGmpmbJuUY8TNclg6jRbx6KH5g
oWudR02t6jf6zL+ux5q5cDw5ewO9ySItAeik1ac6ElayYy5Esblzy5ycu0mrJ4WVAWrECwX1SW8n
34EhLoq3zKffh6N7wPWPmH3V5CQ2lKyT4oErgfQI3u0NG+PatPJHXBjWofZSxX3uiJkcxbVusV/G
E99V7sPqkuKoVS3AHWcePQXLRqGQeVU+8lYQSYocZWc1+N1Y9QI+YibHmiJli4oaISevaVt5cZNX
z6g6rY0m2YVlgGiUQBZa7L1S2V+fkDGF/uT8MiaptVmklWm4Y2qNIWrYfnWwj1SOdQdLxvlz/RVz
6fUoWP0+IZXdJHJrhXeU2+ip2WG0/IBvzo3wGjxKzrr+Csxj46LtQ49nyQpwJg2Y4mj9OmgCUyod
2+/0s4kViFAArizRYTfj+rmMVJQll+gWc+th3LDv8m2rUXRPGuDTjcJgxs9CwVFVWqrtzKR5U2it
10RO0xetY3d6sDNzBDZyxdbC/sFol6SK54KYMdn+WV14SiP6zlvPLfqV4KS1c48N8N0Ebk6DRtwq
vSy9bW60JgFAS5I2dILIsQPwYyYNaCHJEKB3An93fbnNrejJzu9yxQAWNfACmCBSFJ9bA8scMQpP
bdDuqkxxl2LZzK1iCqfVLbGJAqMUbOOxfKkOuT3an6sId9E2wg9s4TUzcX+KpJUVz69bUXRsCwuA
4NFoFm7rM+OkT3Z+OowlpgIwg+wMNxHqZIXuY0Rfkm82xjaV/YXTZSaeTWG0suyrjq5EAnfGiqs1
tIvdaBGztJ7mhmdcZ+92Xxr6llh6PD5wsTI6tvHT9WU0E0H08X3vntsnXSsLfuiSbAQ3eepcallY
VRroDLlC5DruD1FnLCzZuW+YHO1VlcWZJPINufvbT9ZNvHAZkmY22xRNa6qZKkccGnaBxtk61lBg
qJUvsq7foEl36fPkSbaEA1geWw0hHOtVUm1KPb1QNS0RtspuyJuXOBpvbcBPjhp9svOVIcktNZQd
OxntL4aIDlh5UTPhvzm7sh5HcS38i5AMmO0VSEKSSu3Vtbyg6upqA2bf8a+/H3Vfqj0hSDUjjTQ9
Ggi2zzn28bf85QpszwSc7Gh1H3b2VUTyLbR7ay+lQPwKRTxbtLyaRrhht1VbukWRexZ0zTXgs6HK
lYdubKkvwLU8d3n/qKzBp5YGT0okhJSlblF1bqtbvt6ZWxLl12psrlTehUmX0bsiNHjuOJibJv9k
3aO1RoVeqBgyXrcOmUozxQl3fNrw8h6DvOkG5jLnZ6h1uDn8GxnxTKxtewZbg+y1D7c6sL+0/7wc
dQtjLsNx+0qFZhi60ztIlAFq1TJoL8Lr/GcPn1/6LaQBXyzgFIMwM0LYyfDRI+w6XgN+Lw27lC/s
2obnJvblO9E/57DyBQZKA6I/EWR3+dcvrRcpSeSUF4o+5HBiNyHzMao++I53lx+99NulDQBsQWKz
aVAKrL6CT2wGS7E8BcBbqKcUIkA/y3KGFP+kCVXVriOg56buEA1gIwBoMv5wbqVgFQLHo66HXsos
z6ZkL5UVuYP+9KPxkSG2hTDiWSmbBVWougStAJBO0AqGTqexufyGhcmV8bW1SctkGjplR+CGiBeU
Y+pffvLC3MpQ2WGMFQwzIgqasC7Xq8qfuIBjK4SDK8GLlcW59Jb5z7+Flhl308hEyQJTL2d34lns
FFA92qSHaCJrjJyFy0iDShGsGbpthVGNYg9/2Y3mcbjyxp8U/oPqe73rVjLz/LQzhUqGzdaK1tCM
lQrAzs2eESAaDcF2GbGmny1W2TXPTmsQKvRW2aGb5dpd6ocURIqJ/mzHSKVwNss4iqBozILJfK6h
6VA/XF5KCzs52SbAilC4m9aKAt5AWAXI6wYAzA4iku4sGFqPG0UwEPPNFfjyAmne+FI7/7aocrOA
RqLmQKenjH0lHwOL5JtGtf90gl+11gt8XQ6xcLzcVFaCZS5hZ2ZehrFaCZSYu7SIgrxN0I+CJxY+
bqhKN+pvRm1lGJe+6z9I1j5TctZh+oVeoeGYv2QDhBv19pTa9Q5HiocmGjp36MI7gY7k5blbWNO6
VLQHK66drEHRNvQagrS1S2HP2qQvl5++tNGUQa2AGk5N2VTYE9zwX2grWy+mV3ltkP6FJGd1Ve2L
bb6rVvAnC8lGBrfGFdgEPacsyND4rkaIB0NpPXTz/H7la/SFZTBn6W8Lb3KyKi7mr6E7MW1nnONs
fYrcrx74n9nm9YcXXjLatYoaCG1zVK1kqtyQfpjYqF3+hqUxknIAbL50J2rRcxGs9PQEctzQ8bBv
VWxLLr9gKRfLkFaTc6cvOpUF44u6LbfhbexBr+8F2gMwpVu7sV5atlJZn6yohg9UF+7oFAzw6BWg
D2wvf8AX7PJMsMtgVp7FWtwC97ZTU6a7RVPeRdzej5UDL2gt3CgpDVDzAW7myr5tyJ+QMbjjJZ96
NhLfaJWbMCyo3+JsC8AcdpMRdNG8qrWhvsv6DQGSrx30P44xdjBhtq/M1NyoY7FmPLBwPpVhsQ1V
cDNjoI9i5G8OvbGteAeWkduFjwxgi6p2VoJtYWcig2NTCAw33Yyti7UTTaCtAau/yxOw9GRpz8A7
s1eGXgE7JcQSjaPbuPkZOc6QEbCxMxLUJoajJiNPtp54VQ+kGlAWKzuEBVlDQ4a62pFtiQhWEDuo
fPh577ih0RxprW9J8jcS7TXQiG9l3XpQZ7/KdLERKTSJM+PITdzQmkCpxLdRxDeXB3IhSLQ5jX1L
V0PW02Ro5q+FoD+anA7o4xW3XPhUrBFml14hpZOpGc0o0jBXSTNuIVINlTUIhOoZboMuf8NC5ZWV
R6NsGAd9hE7kqP0psmeOW2yWvxagqK/Sr5a+Qcol2hBnCnwDHIDX2xdsIHGvV+LKJoIde4ursgKY
Nhh+wsP58hctvE6GvsIrwmKwLYPXtaHfpHl4VzK6m5r8R8hFQ8a8EtJlaUtGNO753xaYlIqvJPaF
XZ6Md21SbmpNh7ZH6Iz3kMm+FXBqZDpMA6xCdRWVvmlk3I1xtfnZOElpoOhjs0+h3wdNd83P9Ro0
KP7GnapaWVlLfaevPcu38AibPqlGqFrvnHSAmRhH0LbpARfQL61NH0Ud3ztafhVCatyDID6HPjYq
WtzgINzZd2MybWB8kfggaKGONvohT2BT3wk1cqFuD6ojP0ZJBSdoUu1gArgCSdLmwDpTnL569d9+
dK+X0MoDNXVnmYHawY5t2the7UNHdVvsnM0skOlsCoAZH9QIjurMgyj3KoNg6cbm6/bu29txW6pH
+QRBj/Kj37ZXsw5GflQY2FyuuBMe3faHAls6Z49rT4hUXF4IS3eDXzuNb28day3hvMGSdmbaPIz+
ThzeZ8amg6F8tmX+WnVYIBkZMjY3gy4cGk0hKLNsM99B1r/HOxMGtsphHcu0FP5StmFQzueWDsYP
hLbT6SOzgpyvHIwWSr8MybU10FJNimRsV9oIuf7qzcC/1Jo4QINo3xrFPmvX1CIXirQMzA1Djc3q
Rthm8Ddb/TtVKw2DheH5DzBXUwo01DnmGp46iqJvE5X6IewcLq+lpcdLSWUgk8pySOjvpnHaUQc2
rMI81snavn1p8/sfwdEe6heJAcj1jIoGvEe0bnmc+xDME58pXTXJWzpYyVhdohUAsqglXgRzji9B
GvqYYivjT+BXetDF26U7VZ/9ly8P3DxAZ/KOrEA6VL0wopGgETW9hUmLEt+4Nkw2fiZwZMjiozAR
MvomR3WJZpQPjX4jTtY2KUtrVWowJuEwKGE0AYvV3Ise+hE8X0tNS4+WorltlE7p7PkSTvNwMw9F
D/ZUA+rz0EIXCC5XvuOvm6zO+7b/zgEsGf/dzymOndgaAHKQW5zFgTJsUfJna/MFkdg6t2uaxQuk
flgM/vueagTXMmW4KVX4dMWd5rkSIO8Vsc+sqQlSkGldRsgOymP6VjWtFl2Q9JYqk4ZdQPahNHDm
cRwPxoJ/Lq+980FLZZjvpLdoujlYGxDIdlVj8CvrQMNiZWWf1+C2IAf27+c2Uc8Me4R3PM3EKdfy
U6PWD4ah3erFALsZWES4dTOezNLJ/CHnv5ouuWpsbZOLCrtDZdOY0y3obQFMxICrtQjznKb+ME0A
rlIWWhtkL+bqdfEnYfS51qNkJZed3Rrjd0u5LCex2dltWQRFC4+UqiVY2OqBQL6LIX82hb1SVs4O
P94z//m38utUIVGGEVWxKo9huAft31hjU381Bf6zpPHsOa6+PZvCs4zbpZkHJrnLRmD7EuuIC+hN
o/Frlg93DkiksyWZXu0K+Grw4SFJHsPmhQ03k9J6JAZsxO4CXVQ7DuScIpLtbN3Z9WEQaXcR+1uH
uBdUSr8PM0+bIOoDXCUUzLeXV+b5PaRlyVhYmKobGmFOHkD6XIeErEpuo7LaYSV5kVltp3r0aDr5
VgYiZyt8q4o3E31PzO2Y7a3kqCqFC/J6YDcY1nyb8TvV2NAm80nbP1/+ieejGT9RWt4RZQJEpjIN
ICS/jcBqHvfwXwlyoCC3c10qgELeJjCw21x+4dlKgffN2evblEJmYUAQTUWgQsjCeItFBBGIv2nT
7y4/f/GD5q3xtxfQgccloAMFnP8aWJu3zSlJspNZA9Fnlb9xJf+ZZsp1aapBrnUPcEjfjHYPTGK6
zeGh1ljU7xvxefnHLH2sVFpKkE/7LM6LYMxtAFMVNBTSmyaGVZUZrjRaFsLclkpMFMIDQTQ1Pjf/
o0UPdaZ6FbuvSOKOwOBc/oyFEJeha30LB5EsCZFK+nc135fKs9GvLIelR0vFhMLhy4jMuAh6iBWr
eeQrJhSyQci5/MvPnkot/PXvYnDIFIWhELNc3uwB7mz0nbpZ362f39Dh8VKSVYQSkSKp0sAJ4KY4
W197ZSAO/4fyrJ1wlj5iHrtvK7oxzKQTc4h+fcSxDQx8BPSP1iLm7MYBHyFl2SJ1SrMTRRrUvvqV
AhxI+j1ipDzNpc8GO8TPP5sNKfYnC4LClSaKwJ4giGc01p2IyidjSJ9GlT/nWu83ojjQOn26/L75
A86UDxmh1vfmVFQDKYAejt0UTfIRt7yXH70Q2ZYU2XaswY/NxrqNC9juMeONhGGgq/VJt+K1jelS
bEihPaokT6e+KYJIAeW+7u/skt6rpN3+6BNkHBrw9XU/pni8riLVY5hgNDU9ACmzUXJYZl1+ycI3
yDC0shkVUkOSHPF966hPfXuv6SuA2q+LyTPTK0PRTAi1pzQxChSrZtfT+rpUDZ/X0cEm/a7Ih6NC
gDHP4R2dJi6Fll4Mq+5ZndvUgFpN8hnO0ZMXu6HNdaRWHuw0t2FXelBfg4uYM8BGMvylV4nqOlp1
nxG0+0WcTa4lkl/NkFVw5+xCv0zCj1A3b6xx2PXRtLWY2NYtBJAMdl0g3Scshqhp27u1FtYugSP4
5ZFdWIEyQK7XGezP1b4IwGG8qZwaYGhoW2QxCfSQZN7ll5w/SCK/SbnHhBOrwZOqCKDItAkP5Ak3
FtprfsQ/X9QN9Lt824LZ08o3nceU4nVSKsrGjNS45k6DdB/j/nZrZNi0ubOZ00wYgwx5xN3w/ke9
VrxNykdsjAyrbbG1b/TmMEL3xK6H/YSz2uXBW0g/MoyuFCKDRH1RBIm+MbEAGjCiLj/5S2Lh3NKX
0g9stoy8HZGy50YC7kx34xFDxQ46dvq7YRdvMujfAIZL/AwG9YF1K9Y01BanSMpKitaTcCJfr04e
yYZDLObR9ht/Ji70o0sKnzTeWm1aKH0y2o3AZBCdjDYNkuzOIpXrjL1vFbvEvjMprsYep7VkspCn
ZPjbMAGA0MRdGsDTz41m+70WZM417NvSZ0jbEMvhMCc28RmiTjawd/vVKMJTiXPkmvOpADdF2AgX
VKKtlaeFpScD4kxV7ScjxS67ttGhhOi0bVT3l9fe0rdIGWHo7QHqixgp2D9e8cP/yZzpYQ1Fc76d
a1myQiUsh82Sx/MB4Ya/z5s2ZaMLV3+btppPjijiawdX9QvFcCaKDCn+sTnPMyMbiiDs89kYcorh
6BYXLunU2p1IfaRF9tIgq+I4ISAYmHuw+U5AmAI3q2rTjz6rRjgHO/s+NO9EbnRQWmnuolLbCsPo
XZ1N+kYJMz/M+CsUqDflqEGR1gK7kMbF79ZWtmxkv1TLUdyyrohno4Q0Lcc9uJpEXgt0tZ8Oyl9j
sN/HwnZFR8heyzXYf7HpWh/g5wSjdeOL77SLjB6qinX0qIz6PToWz47VwOm7P1E+HbOqudIa9sqK
8sF24M1jpAqoasbtNICyMcFr1c2S6JpO9rOSV4dSFTsD/ryRL651odRuT6ffCeTlaC52Pak2CdBU
s2UtJLDqPbNgBhnpiavC9UcY8PBO+1tAq+EJ6oQHHLR2fQnXSj0KChjueHRiuyHtvZR3GEnrycmL
I0/jT3VwPgqQh+yK3qiW3iPW8QFj1LpprdxnaexVeePbZXxVmFA8VGARXBI/JdmhK7rPwaoxavon
CHS3ZILhKhhPYaztOgrEL5iDHzBJerBb9ZSM5U1RgcbWcdjJ6YNbsuqlbdnBgPtNopZHpJtrhSsq
5Cntpz4OcbNjEEgZsqMZhQc1SohrwrV+SMW2hxSNsMF4LIo1MvzSiUKWOVW11JjNX9NggMwjDi+n
NmlbX4BPG6UwoM+cg2IbV02iu71yw1XlpbbSh8uRfTZp2DAx/vec0ZXg/nUpGojwW4efbxYGYEOt
bNbO7lbwbClrwPl70I2qxXVdfp10exMIpQp246uyuWfzN54vbRzCuBR2he3YThT6Xcac64xyL87W
BObmRP2fTIHHy5mC27YWhbgYiIz096CMzCdTtwG55kHECTj4q5fyS+Ok/TsHOjGjImPoGCf5qxmf
MhbDduIlQ+/o8hwvjZO0cVBTG6YQbFKgPGLcVG0fxHX8tx7WjqpLS0jaHMR9R5U4RG+4bwPa7UPn
8fLPXhgWmbZed+ZAlAnD0uc3nVO7FjxRsvRmGNfUDxbGRe7UqTXMa3iG9dk2h7K+icTeUVeW/sLa
kTtsVpMOaj/A6kmUji/4/ezAFCXYtJFrrf382fhIoauIHI00PQx39ghaFM344DV58mhG4qUeTcf/
2VvmwfvWiIBzvJmZFBwBi8PoZw+Z1yAZ992qJvHC6pFpsYqVar0NbfvdECdXZka1XaJM1fZnP14K
YQihwY82BHEiyvNdF097Xel+DUP8VMMl7WevkII3g4e0nnABXB5F+60+URTFlJxCe+UTlsZHCl4W
pgbMNZUQhJ9TC1ZyudJDXHquFLVJMwC62FFEV/GKE7Vn6erP0o3cOSxVHXU2xIrpoA031aFHnNes
+NER2KYy55WJjNIORuCA4m0Ncc9VWA1PhxzE9svzuZAU5O7hMOGioBRAv4ZTteFOd9I4utXOD1ek
3Dykolcdg4MrZvBicrXEBo/OrF65DSa6Wa3E7Pn9NAZJCtrRgDFbMgBQNDuzzRL8hRfvmq3pgt61
Y/7PpGNhBP1vbgD1txCdsMEfSg9WAjaaeauVP9uYyGzWPrVtQvSMBaLMQQNTfVZGK5C8haUvtwgz
mySwy0uAQK5ek+KPJV4uL52l50qhavDSmawCS7PPki0p+505xCuPXqgnlhStzIamdEEmBw67+dYg
V7BacHudun127YT3l3/+wjvk3qDd0crkUcsCK528GHaQA5+t3x7LxNrg2HD5JeevauC0JjX/m3Es
cn20QTI59S/1lbHVPosn83Z67fxiH77kAj6ZzC/XNJQX5kTuF1oOxG8UFiOcG+bHHRHwV5jWJOCX
Hi5VYFhSNmXJsZDsDFKDj1P0enmQ5v//zM5TbsB1dW0rBs4nQRL+1k17O6jMNRucvtLmZ1VF7rlV
ULAyIP3BgjY2PKEYm1ZdI58t/Xip5rJBy5POaliQggTD7OKZQ4Ym1Urf4vkahWtp4KWi67Q8LlQF
TKW+U26aMt1zI9xcHvsFvC6VuadpmPBMs4coaKDnrTj0ZKX5rVMZe5DGvDiGb5XWbIwWAN1peM56
9hAnkOIv4FWk46SOjhwO5ds0XeWOL42nFPpo1PN+yuHWkfXvlFZuk6N1ZGFH/DOuIwxj/83iZg2q
3djOHKYeCkQGdP4ipTlB7H9NEX8BI0jlRluZxYVODZAG261yU94WBxxzxZEOYH2UmwkXzu0uJG55
CjMXF/f7yxO5UMhl7mnInXE0UoxbpP8ytHe1vZ+clfhcWH5yp00rbbMtbPArzfGpUpmXizVB5vOd
VvjKS5UbLl/daBGdofc+bCYNfd3+uT+ob7OpGHpI6QhDm7WD29IIzZ/3bWsPY1trGBxMPC1uaRw4
w1tnvf1s8KUk0Kh9DAoRkkBp74f+UZgA7a2krrlQnEmOcrOkIl1VljYWE2mV41BG91wvHrUWVoRG
ll1BwOFJS7SVzzjfc8d0SCUddsAxmWzwrzrPp3ezPVkNBO1h/lvxPqzdu+GFL9MeaiT31p/LQ7dQ
hg0p3mutbFT4HSN/QtOrVJNt4kBnsG52TeeuvGJplcksVbhGK6SssYD7bfU++2iyjf2KIlNvBr/1
OjiyXGc/O2fIdFU9MXH5y6F8oXe7umVuBEmxywO1sHxlumoFAFifQBQAGlGai77udlSor0fl3589
fs7H36LD4rY5JrgV3ZnkNCWa14HIOxN0Lj99YRXL9FSqw7O4ruan28+1uYEs2EM5+nEM6KalugNp
VwZpjuUz0SITVHvSD1OYgJ9mdxVxR0G8su9+OEJSkJsxNQue4xug2xHo3XhFW8ctbLGibrT006Ui
rwm9K6NxJgoCT0io47MuWVmUS0tHCmsOKCOYKXPJ615IKuBWjrbq2pAvBLDMRbVFb0LuCQTtsH+v
q4OWM7/PW08P4RAJ6bzL62dehWfmVaafFpUCu6gSYRUaD5PeA63VuwwacpYz7i6/YWGMZOophNNK
llPMLmla9OU/8vrXOK1M7YIWIpU5prbaMhENmNv5LrO/Jb9yH8jV3/xEfeVEtlGgniCNdMuI66yW
u3k/c27IpIDOLGfojQ5DRtPiNRPVM6+7z5Alhyy1uYs6+BJ1/bFR1rhWC+tX5p4KWqQprtFRO1oO
ziCFEsyawc1SApeNVTiFCC2J59IN1G/j8bvqFN7OuynVM7zGdvOT9Xh5GSx9hRTkdUgLazSxmnED
czTjdlfY1QqKdOnRUoDXVREb1NRY0I/jjhrmcXLizeVfvUCcpjLl1A7hNJuHIP7qtLI2LBOPZUnh
nZUZf9K2VaB/Od0MZm1ue1U50LL5WUrUpeKN67uYt4AF7Qx2m073Jra74eflT1qIeJmDqgjDKXGp
iJAZrMcZOdrhLjFV00DP4pWu9VLfSGaKUpYCX9PitDxbsY7xxvqdRK6zaTdiE5m+QV1AP7zLn7Mw
+TJZdBz7NA1Rw+HRVAbRZN70cbSyrhYyl2yeorVmJgT0L3dWnsB57D4Mgd8xny//7gVGEJUJozAD
DZVkhIne/22HIOW1+b/tEDBIa6t36QvmQfu299DLMHegajn372aoR7wZFLjUz4ZDmR9jrwm8z6u6
0pFZmggpwB3dAUW1sdAKCFlgJxR29OZKCVm4bbfpF2ft+4eIqFdxoI4CWoZXgDPeaCp/mtL0Gi5H
/oDqmKAxb9Y5PUZ2/5GSasuN7n6azHvNAAqZQybExrFbH+oN2lP3Xcw2pdLdDRY2Y6Hm3ITJpLp2
JA5txdFSHY9Rl2wjVu2yvOtcQH0YgN/9kbfQ2qyLdBtqQ+mXdht5TZgHCeUPPUsh2tqrL5SkzM2G
evBTZ7yOuzigFlAakMCHBm45ABnG9clXHVzL2Y7gfg/rKTe08h4EV8XX9fBYG9AaJ2PVeK1jTH7X
FtcxFM1cgxQvRLHfFdX+bJvpulOiDWi4g9vx4i2K0xNzFFhH0/HAnfLYdPS+q8JnY2LCjbICEsG0
+mB6GbudVgdKORyzqdq3SWxuKyhNdLUA1dqpEi8EsZOU+Q0AeE+saQ985NCDLJwbfcI2xEqgtVCU
G9wZndKKAOINxdQormowN+o/cDAbdqHNH1Q2Xo+qeVI5ToQiPuEC/i4ti6dOp4WbV+RWT/knccDw
6/V5iLtmgEBStikrumddyXxbyW5pQa+Kztw0cYTQa5Mbqil30OgoXFyP3GnTsAX5ZquV3b0yiV89
THqAy4KftV2UfpI0pd+oxrVRW5vGGJ7HtH6AugXgfEq546KEzeAPewQyjdDW06ioCTw2TQdMqant
r/MGaLOMrh1WF5K2TB+MiYiZZswJlZySyXBTiAQwaK07zFjL2Qu54qsCfguxMlWTvuiR7eaOgXjs
TqoPT72NAosGoKpveeeCh+JfTn4LnyPTCc00M/JKg+hJVhWeld2FLSTvw8ZTYv1n+1qZRDjhyn2m
W6L1yeNDaQ2HabDfoKoEHtG4ksEXBkzmE+pKkZIc/K9dXfa4aH+txtwj+ppL8NLT56H7Nh2wleQ6
y2OIIMB1cHhMrSMTH5dH/zwwE7ZE8zu/PbuODMUc0W7EsT27nn1iunfw+YLY4/s69hK3P+XeWnPo
PCgFL5NqEExpui414CpiljA6gO28D7DRlwvZpvDrzzW031L5kY5iNhkcyFMgQsR4hLqsO8XiZ0vp
q6fzbbTKKhw0OJlCaKqBgr/VGnsUoue4Tq7FFK2RIBemW6buF5VZ2GmOSg09bjM6sORqXFOOWBgZ
mbZvjELN1DpH7dRelfyW/ozwSmXWfhkJmtoGxNVK84/ZIBfxyHNMY2XUlwZEWv9pDiBfr2KbahPL
60GtypR9A0XuyyFgnT/DfUXGtzk1ewfcRBvb+hAnaRYpXs+uQNDepBPxrHzlJUuHh69T17e39CPV
hdBwcoPrDTDJ8UG/Vw8wgDiu6VUtDZK051IMzUrbubXh5IlfZMVGg/0WbcO7y6O0dMn2H2puG6VA
i8FLLdnz+yF1oaYKTynsOMDpgpo6NACgauDzm5/WBekkR4ekaasE15Mpmvo1tLD6DizJI1tD6iyE
gmyvo0f6OLQpnm+pcN6MsBFeo1ItzITspiPUPmqTBsdbNR38GqShwqw8a1iTaz3/eF3m55qlWhOr
wyknt94F9UQxuk25csExR9R/+xnYpv9bDZzJMXFBjkswrdA3qul41kivk2h4ydI15ZClV8xh+C0Q
aDyyuDWADiwGHPz5b6eBYaf6W9hrbayl8Zlf/O0FWiniiZnI/kNq3OZFfE1ia9uY6stKIJxvs+oy
BFFjnVZYKvr3TmDd5I8tRFya3RhAczs/dr7uWb9ooAXTMd39sG7qMiqxaRrWxmzkAU2Cem9t+Sby
y2fIxoyb7DXeViu7mIWzui7DExVuT3FVQrd86Jre03Cv7julvdOnwc0mAmpgBvYvLd6STHlTq+y+
Svttit28O1lr2KSFPYLuSHEPKw3YUhIg6PivGWcyy1rDS5tfza51+W6qV3oFS6tE2iM0CYH4Fi7B
gyQGPXUCXhgwunQtWc4/9lwcST2btKzaPFXQhqI7o3AzCJjEnnpI7zUgEdb3UwuhJKMZtWqsaTYL
Nwut/91Y9p8JlX0s8w+qrJkKnc+SuoxnNHNF5VqN0mtNA3bopidwlrkcSOfrLqQz/41T5sSkjCpc
SnUOedEtE/1SQbYkN/Z52lzFRFt5z8JM21I+4NgJ9g6064MwtQ9jq9+3cDh1uLMC1lsaofm139KN
gX1J2lMSB/AcC6ugydbyzFy4z6whGcWY8CSsR/bVsOn98ja7m60Ph+24YZ75vL6IlgJOZlKPPKnD
qM+ioPpb7o2tGtg+2+fvoYu+kL9WzZcmQYpq2rQMKHk0MfPG8gmI6SP612RNIGNpDqRgrhTOyxjq
hQFAfLCROCnYfl5epIujI0Uy6P/AmAy48tdxT7tP4U4y6S7sCn2kXh+m5quA/YXpliGOecwtOyR6
jFt64m15IILQ/5i20P0OVi2gF8ZJBjq2E0goPasZGLqp5s60G2WTTK55RR/+n17V11UdkYUZl0GP
IoaUhNMhBVp6uzF166C15UMj1rZvC5ga5Id/484crIihexMH9ongMGltxb6+EWA1V755o70oB/EZ
Haz92p3z0udIYd7D+jhXTNSLjGZXBEZDdZMG5mrFWHr8PGPfssjIulqB5HscRBR0afOpCP9O2ZpP
2NLD5yX37eFFB+GKbIijoNT+1E7oJsOb4axtTs4Lm9i6DH2MkiYEknBkQVG7MCHykAZ3+lV6GzN3
+mXFLv1l1q7m6T6Uw5C/8nc0/dQqds1tsS13a3IyC7VQJlJXRWJGVaWiwdg/ayN0MTUAqwAQ+BE8
B/Iq/w6hPpQM94sgbugWzMre4Y99Ob8sRKQMkKRkxM1haeCsUKl/jKm9iuJipTDB+XJh4v8DjExs
nfV1BFuvmOm+lRi/ooxDeFftYQxYBFNe3hqd/SYG8MHDrnbDJGGekg4amFr1M6iGN7mlXiVlFzhK
ZHkKgVhSwod3M3au60xTjjklb2UpCMzEnAcFaddlGvW7sfvMy3JT0+rNTIujVdKHptGuBAMLS3US
+J7V6QtL1GeFJdqurHCRmaRo1ORsfJgxqQcF1mdVYdz36nNR8MmtY+XIBvSt08p8jKp2r9HipDeV
Nw3M9BwH0jdma7uZHd9VdROgrX7saPtR5JrhQzwDYknjPunUEkpZRe0lOmNuTjQ1mCLjEf51u9QW
15UGf3D4PhIxOe5UQWcJfcOtGl1zbk6uYQw3vINSMjOT0i9IhpuA9K7Uq9sss18LHu55GJ06BpKc
Qm9JUR2oNu3gNXVjh07qxgJo1LE0tl1SAi/qUBD+zDHQSZ57thkfJrs7ajEZPLuo3moyHNpweq3q
5Kln5Lcg2W1n9PrRwXW8R7T+HW34d/R9+W6k5DGcxFU+8d7tJqMCBRQnKWVAa4FWHVy3Z2hfAkfI
WOMBNG5UL8lNxxVadyR6vhl0q3HjwT6leg1NSsLzO55olm/V9E0dNbHjZvJW2tAfz/TMK1l0VfHh
bzgSzyFQdiinjWPnHtDzWLzWQxWpN0yBFWBlZEHVkF+ssw5l2jA4ojPcjxdPet2DeankHzxXiE8E
FDyzUrlWU/6QFREEZCOY9GpJf81s28s75akstUPfD89hJXaZUbxMtv6pCSAkK+sudJTfZmY4W6La
8SZu2N7R2weeW49hRX8bVXR0zBpqOaLxwcx86KseIoq5eurQrMJVCt9mKgQXFZBcEqEcAcZ5HhWQ
jUx4QVHwPHaao4H/nJkwcKx2PY6sI25y4pD4zVSEXp0pQZ5g5YVp+QQy1HHU8r89Yaembd7GHm6B
3Bxu+54Kr6rNPS5aLVdTwS9MOxWKvv29iE1ULq38gAEhlKSn+lWn3b0hQPSM+e0AAKCwhtuxg7Ed
gLuw8ivxSD3fpYUJVidM+bohvsus8Xeqq0elSK5DDlVtZSC4R7GzX5CUhIdd6xyokRzEmP+NVes5
MUqYB7P8rZkgOGUXgrv4z79Dc7yBSeBV1GUGDFuZ4cYGP7LcutO7fiMU8wjDTOJixZ1CzXoUTgE1
/8w49F29zSBquh3BbGgVdtPZYHDH9eAS0oN1Wowfg94FZTmLqfIPdQorX0AGYNsmGfXa0fwoGlxC
9rXuTVn2P4quY0lSHQh+EREgnHTFtLfjdy6KMW8AgQRCWH39yz7sxu5lhm6gVJWZlfnEjP2ADe+v
6itE2oU/Yo6+WDRcO6hH4boQzelCV6SvyC5dG/FWyeK1YPzTUxYmyFG3ncj4GQz2jTC9DzxfwZMJ
uX3K/qscEaRdxJDaIp0DiWpsQK6bSnp5N2JX1pkR0aT5Yy/c0QnSQV9YP8GlIei3VQHpw7IicdLr
9trrXha3RhnCsxZM8wlmnAfS+DvuiiWZF+VnoTCvoeZ/pBxPcTecxhm5MQGp7rx3cigJm7Q0wU6v
6jqTajtPI9ZABWPYosW9RPTOSjqsb0yLOIYFuURjjY2RoTpjk/gLVmd8ExberlA0yB52VospTitr
IKmXHQynOv+74jAIoNzDWriPFEbX+ey8kmZTOOSiK8F+kv6jiJoP15vrHRtCkUul/1sNQmwW+h4g
mnAQWNb1/IsOq+0y1DtaW0TzNMW/sunPYn6EgTbNUxX0fz50L3bwTq4b3azsbvVcvsoR347b+3cV
z/nkFDILG5tPVLxGdtoNrNuSoLsXZMld439Y3qHMO07Oq+bUDZWE7XyZdjXgRC71EZeAM2GB/nns
UcucJca/iuq89uMXRvbnWYs3l7upiBqO7WNIwRfRv3Gr26RjsGrh2othEAqarIbnhkfqD8zkG+Nj
ldex/U6qcluUzVmxej9U9kPRAhbf3sXW/nYp+M+o4zO0C4eg8uHINoT4PeVR9NWrV04XPqtD47fb
vnTvoWibxK7hUycjk8Y0aBLVzznEeDL1tB5SM4R5ocxH2Wrk8YpqJ0y5phLhqu0ypIxiTbZwhnPt
hIdFi0ukzGXyomwQ7JcHFKlxBHaFVURf6u7xkE4F5Dlj9DRFHsNWvv/NyurWm7BKhOPrpKRwIcPa
yJOL2xu3w2kZWAy+2clLt3geo+BelGRnJbjmFgqyvFddjs/3XPfU3wcB5u8FHt5rPOvcj4WT9K6s
wEHPyCBdJzeLHZyKOOeGJnqZovijQ8BqJfilZyG8IoJgB1L8xHA2MTqGCRlL95GBuvcUgfx0OASx
e64f3z6MbtQUQwLPfurJ/nVDedEr8GTCFPzQmyKbp3kTWX7gBYjHKPrmMcGTaNAJSN6nkPG9eyUU
dkw229b1L3JaDTRRoZP4MO9KIa1/7d3oLTJ4ucHKj1lT/nTwS5BmurjiSAOHAOLin07kH220/sWF
fg46+ibhnIpciXmBv6BIbYTtdiwlJTFoY5eaZYuomnMf9BkO1DQGAAuwsU7sEpyFw6FnYb/Iq10S
LJMfHNKXaeguJyLBNmKtvE7WCS7pHSvy1dc7sorMk1ruLN43N1L3PqQjep0BdaU8VMGSlXABzHpG
noYYS+oDh9VDjFMxqYDUZVWD76Ovp592QEx43yN7tlDijrAz/J653EgTnCO+jIkX8Auc1G8F59ia
KE8dWU7OHP4n2u7OvWo/0Ch1qYeqrFycx5rdo6k6uyL8LIy41Jyelez27tqjiGn420RB2vYWDyIX
854i+EA11t8oBVtgFz+NjOcJNlDJ0MDEIxxDyIp8Cb0EtgFJj95jbJp3RqbXiZRDanEqpWsVnAxD
ETdgMJK5418O8oCwqL8ESQe/sHoMv6VGoVb1jYXs2MJoKnVb96R48VbWTCaIRbsHk3qZI/IjYvrG
YIjOOJWwOo+gMhrFQUXjz1AJmeJ8v6MQfSG19dKbjqeyi/axjfOusgg4tFRnQ78ezDzv27A/FqPK
QwTKaMI/uhBBX33wNhqETHhuvCN+/x6FBi1law/OgGon+n8AUAXOGXZaXL6TJBjxygdrWtgq9w3f
VK1969R4wc7ouexUmMm5+IuC5tNvi++qN+fAmYEryAkObHx9mtAQwCzcDRLGyE9ZgHuv61zxqctp
1WcD6EEzlaDlnUJnISVRUjL6Kvr6MDlovX3Yww6Ft1lCnvWzR5PV0UhvNe3WM9Eu1is6iVFu7LJi
n758h4T7iOToDzoUP94wfwy8uZVTeLWjHGCUu/wb3OBQUB+CFW5AQ/tHM0Uple0VZuzHzvXvUBG+
kK4FSLIiQ23thk+3rvaSzf13Pa8igVt4xjvJVDIKL3VXeAzRpYXqo5muU/tQfjjLEcpiOCwNYgPg
SCRzwQ8Cptk97W4lbPBSrBoNm76pz4u3bGZUgsQWPcxWSv8/FZOtI/SrkM0hcOUzGefLNJlnRtHz
T6TYmId9kkNsndYVweLu8NEXxRFJczg9Zg8rmjAEJl3aGnNujfqHPfcrVCNn1zjXCLhkWcSnoiNn
7rhPtvCvcE46IBxXJYPsthVnPuKf+pMqVA4eF/5tCIYulvEezt5nzFC1JP8Ke5Ihfu1UkuJndSBJ
4qP6heIu00M1J/Uy/SuaZs37xZ0yp614qmZxKyQihGcvCWo3K0OM0M1E670x/ZOI/EMU8rdyrd0t
MwSpsGHzSZDEnViIOnEJgGxxYRvNHDR3vLsJX9p9EAn4Z4udO3YmmVb5PsX8ZZUhhidUO3Ste2dR
2DyCA2Jhm1ekWx0FXu9El1gYkvHQZFUQvM9t+WLX1UfgNyYZW5sfT61wzBQj9NUYGhMvhl4KEdM0
lcLH6+6xi5qNSGLdv/S+d5+66gtuuRda0X1ox8sULfcYzas/Hhu3+iVxvYkHdV39DnoEmpZNeIIr
bIuZpY8ybec8IgIpcAytQTyZsxERFnfFJY7UpSlNmfeeuSmD3IvJeO+q0DYXsjoo2R9HtcSJb4Nv
hyItG6X3i80UlTdsMCS0yBHnf0WzbDzqnhWsZ5NBs1Pd0CENVYmZqiM7dMEsX3lw8eBXnsioRyXl
Zeo4/AzL0SpZGi3z3hHHWgYWq48NvEWku431BMXOIC9dB31FtKaWOGe5wPqLHdq+5rgb4b3wvD+q
+ylZDEqu49ZH5Ezs8DReRu39N3li17brXk2SJaTwz/FgdgFcTtNp5Ge/WzNnsH7qj7hSZ2yfqh4e
ztTvNqJf9k4VQEHlskNUi9+aT/905X84iCveWAIMx7rDlZZhWgXNgYQeHEbJZgmQNd7TrWxYxpr4
tRPLVeDiKgWzq6kMUvI4gqyz/Diy+PCZeEVveRy95s1b61dmoJKN2XkwZA/vXplQAwyttG+1g0lD
i+opcu3WCTC9VpXz5E7BBwxTXupFbpoWz4oT83+BXa5eHeZ86d96Ia+rxR8zQPTX35DbB0MvfzuO
5mpNd8BEngojb3aJVVJEcNlxxvplCtroBsMapNWPAwK8FsckpKs3TuHrfIpKluFL/BQxuS11+Nej
7Euqv/o1VAnWEn7Ccc5DZbD33NSvZHF/Vl3AYpX/Yntc4OwoSDo8llEsd766YR4yh8MitvbGv3lt
yxQZZRKW/m3G+yBOA0p33KABi0QNMzfrnahuLuXoIDlujR8ADU0jTXnKu/5lQYoIOsh7b3q47/TF
0V2bOZnnAnnlhqGqedUBw8K5GDDrK5+/eNQ5rbSBQbKV6An79YSEz5xV5d73I8SJjctWLTSveve/
YXZ1ajvvvSrHe9E2rw5ocaAD04WGDmbRIWcjJjrpp0MJYCKG7JUE65HSYUi5EibzQ8Amy2CnVJEI
ZnXo2LuxfCnw6iTeLPB1EeAB3bye/HDYyXrJmBd52czUv6GFjAAxPiQBExRlAYn/ocPDlrNGRDL9
HUKy1+WUD4t/hG0RmgPfsMQb3G24tBMQpzbvw27TlexILGcJdAIb62qYkYtjF05jOqwTpGQSowyA
L8mi50AtF1N7ApJMNFMNPRPfLzaqxcnQY5idB/cFAaV4/xz+2oURXuBYpT6pi7Sk0cEP4GCEi/lP
suYIsQu64Lg8LFgcTcu1O2Gs/dEuzi/F5NNIvL86kj9jvLwskXtxzfjS9sWdhLFNMMedXGZQq70X
0XSbMvbytkaiw8yHLwzGXsoeyk/d7xHzA6nmFH6ziOaiYUfu4DgHePo5c4Ua0vjPVCw/MPx6ryO1
tWOQxlESxjEEq3X1wp3FJKNcMt+lLxxDLdyQqnSCxtssw6ZrnN95iDUeIuqj6+yeO5cj755fyyX2
MzfolyxS0VMt26wx40UpdlJTeBnRZ7J2KjbwNsTBIuW9CzlObLH11QRtICw5Pd3ePHhYpE3X/Nbh
sCV9/A66GX2r/eX1z6D5UxUDUUTC2o1IeCONvBpS0U1P7WNwq0p/tyL+QuMtTzAni3Sow/dgaU7U
65+FtzwxTZ8WAGh0tht/xZIKWotryefjWLVv4cw2vTduXQjMeRfkoyqPQxzeh9F9N5z804G31Y09
eP2KUR7b0HnZ2bMLCBsdyie161XQfkOR2l5U684v0PvyJtdd0adGk1Ps1N9ANM4+4S8ATM6xGnwM
rsWPH7lfld8fYKe4Yq2SvhEHFX6Z/Fcdubma1DsPkZzp1cNLNLqvpBZ/XYfIS1XTjePYGx3UsUCL
nPgYEWXlXQo9d6l0ySdST1FzYC2si6vHeZUQirEw9OUb3IkPhcaMxSq9CReBjyLeJ6nusW2ws2Gb
DbIakOgYBe9L33y1DdnDf2rjLebQIhmIN6ZMXAo1LVzx1FJsEG0Gu79anQeq9krH/7Wx/ChXoPte
uZucEqBYcQ1jvNeiPhLWH+TjkH1MaEVxd2Z+MISecGy8aF5cG+l++6y9MBpt2TjuK96+6hp+gjSs
08iLDnFPPs1IMG8BXXFZuR+AU7eW1DBShkRwsGMStt3PIOWW1P1bu5BbWaDaIvQVdq95OdoMyxZX
P4hu1YJcZCwzAAVFGSxYf/You6GXPSwK+QR09r5doE8SAJqLKZaX5KVY29wDp03i9rxSKA1M8dS1
U2a1+h57/w0uWbtWcnfjE/sFguG1nqIDMNZ/a62zOGiPJsQUg/jgcg6uoRh/Xbf8UF6wK+MV9rNi
3zgGsHAFsLLccgH8gwt4RMKCTNbqfcSZg3LdppOhaYOYqwR93mY207tgtUYfqPAh0TKGjtgXtEGb
yGERFhFnZxjZTOj6GPPuthpfWNFevKVHGw6VuhOGV7zW5yKYX9tmSpAp42ZI//oPFjhruhC2VaED
jNJ/qURDUxN2meZOn3aD86pLplPA+XtZijdPYejiwLf42qSjbk6mfNMF37V1++ihdhOWLBzYsqS0
WLKudY+dajasAaiAcwuSugwhOkcA1a9omZO2ppnwwp3VZT66cSbXcTNz/8UCdVJT/Ye+Naub9hAB
a7H4TzqPCELDyXkmcNMGunp9+KeEa5f5TTBAphfe55bvJuluemHRe3lb68yIgny4pYZ8AyctPE/B
beASh8qSqhqNzEJ/ZsoOQyD/QYqez7TIYx3mFMAVGuR+T2v3HND4Mx6DJ+E777pFWI/b5jqakQ6t
MpfA27hhiKTw2XZBPUi4GnAPZ7KPJ/pJiiHtiLNvG7n1B5gONeYbGW/nyY2apB36I4bSKe/m4YL9
p69utkfX6P0KRWwyaXlpuboNYXxiTJfYBKC7mbU7q5Y/Kc22dci+78KfLh52oKRPTYVUQE7XZBXB
R61xFcgyQ+Ay+regHfceHMxiUb0oNlxFC0QSLSLcNq9jFWXEA8sr+WuMh4S16kgge5ycGjXWhreO
BGlBphPvOQKGzAXomwby6h6KGabXvuujY1a7ImwPozd+GLV+LgotCFlddEmDkzDt7dw4PMEHC6Aj
gDhi5i1sVm6I3v2h9SvQjo1w2tdG4kAb2jWdHBTwwh7GHmRE5cCmzNEgI6IOTZB6VSHG4a53IZ+v
DqWnUhOj6x8ZeeBlVSak26UdlorCetpJOefY/trqxU57il5PrtV3C/F9olu0YwOxcE4NEIAW4rgI
AwVAFOiCy14prZ7b4Vc6GGQ7nqG1OSFzDjRFUV2WsN+SAQJE4GS0epihQ4oIvDF1OlplisZPntHv
ZdR+e0r/VYRsGwW7+LEn78wXBz4s6agYhFIcmQ31n4sC2Wh9W2N+ZFhZqXX9pJAuLtpxO8awLq9Z
+T3ihuejE+9jePlgDKZ4dOfqO+hCmIn1Wzj//8BhdD8ag79qjL1RMOZBsFzK0tnXlXOIJNmW6Ado
OaIsGYAGKlMwHmy5yRGDvo3En4maKncbLRIWyktf0491cbfwZ0+Agl7rennTTfTcjkDppVsDRuzp
swiGFA6VYTphYMAZrdESxL8c4t+MCf89grFS2nlzFhS1jw8yTOkUYBEcw9oQFUci5SVa4r0piEoA
WP7T01zlxFn21mtepeMdRNhvZoJKT9b3ZnGungvo5OF5mtRUj6nQxT1eYRjZsFo+ivrRtv011uZ7
LYLPcGWnIvIwF1fYaFp0lQbLXCU+W2WqKH2qJrPjw7gjYDjDNv4Ly/I+dGGTsHiKT5NXHmH/kfQc
FQD7byUXRcZIDGwiBLYyuSrA1o65wADiSc5+n026O6NrNQlryTNfkNVaD/zXDA2ItlKDsTFzrhqw
pKEDOJ+SMyWBTKUzfE4t8qW8yhoYhaqntXJ+Fs9APh5cohIOfZjqUET109AiQEHOW8FCzAMVEmjb
6GIDm88AxuYS1ZM1+4k5p1INQVZ2Jd4NHm2aAs46YRHvutm9knHY4z25WywmGn/dE7OeRt23G98s
NKn8TuUWxXNl6s1h1ZdBo6pX9OZizoFYvQTz+GP4+GiKy42gxZAYFlRJpwiQ/fip8eqriIeElEuU
ruX0R0mPnhQ3UC4P5wSQjjldsP0aGCBZprhXff3i+sOmbJosYu4zPM6wetXi+yVI0QgrmrUe+Vbz
d0tate95dHT8ApOcv2xQjXeNFD8dR3pHEyKwMcIdAfm29XpN4P/I/Kxz/ETikACbk/kLaIFxhqPR
amtckBLRXlfD3gdx7/sjvqtyOTpYzNq4LahYSsOvomZbRI9/28gic80Rv45G0loflhuu533IyzEN
XHWXkd1gFFoTt10OBS5vMMt0beb26DKLNbEwr2fnaa3XTa+mU2O7TJHqjHL3RDWMjQvUkM7KQ8Gm
eudT+zcvOtfzvBkjc/OBifh2+c+icU0i+KOGZSDRjIF8GoYtrYpPwvjZSnx0Vwab2VURYH2TDIbh
6yJvtHSnM6IyRFKPwO11zC+lgJuExvpYsyp6NiEStNSMjsabQ2+jmvZUeCoPhvHN0jBtq+hYGrRQ
FWuiw+SW6bysvzPhS9q4QIaxPN/kUYVDMOjOI1+urMP4gJXX//ogypbS267Noz99bHa1T23QinSp
hwgWoMuUDGR4GptRP/xQNdxbxdPqwb3Q+HiuYmKDPJDlvbEeslz98NpO0d5p7akL1o2DH6Y7qRLj
rFcyC1RtBgAsGtVrDS6+D/wj1uFgtwy7ADQDt7jXWyYRAlAMIvXAfC0NGicCl338BH9HNN5WobBw
Aj7xEaDnUzdzCrKfxuJmev1OxPpaBhM4Vni9AJL2dwHrsPQ5QqngbHhdVTnq+SdZahisyQDm77JJ
69g9lUNQJk4Pr8RyxakZQ1Mwh3prFf0vXsybg6S+NAoBto8DNv4mws+lZqAKHK7Sdq2fBtsdu6LZ
tWrxsJ+oLIo/gCMbORu3hLCN270t+z2I2mSYp1/RrjZfBT9yCk2dqo94205TX2Yh4Ca8cZDqOxFS
Ubxs6qvPpXH22LreFDXSvlFesxJVObd+8QJk/DasGAZW11zQJ3eZ62EIAWj2slZkTBbqAkY1zl5Q
5qdO4fzIWmbDGO+HOtppMeZR0UFq0+/MgkPGBHuIPv5V4HPbARhFxNi9GvWVxXpjvPIVaOmfBD4H
l2949vg8dnOtEOUdhtNNgASAYKO/hW3w0QFZWKXdtXOckS76omXt4Bn1n+qBvBJvGtICzEziz0i5
8xBtEAjztlb8AOzya6KRSnxwTjAPRvBNMZ3GdnbSyB1/ZFuYrNYlgQ5h2vaTiXFmPM9OeRs9tREW
HKvU58gJM/CoR9Gy4Ff463EyIHOC7mMaxr8Ad90fwOfXFpHAzLlYUuVBOF27QJ8EbS+u090XFLM1
hLq9mMNrs9rdxCbwaCtUKNHQnV361LAyXeNhEyCnM5fLWJ3tbE+ijz5b2bfbhq0ib5R3AMuxiz0d
ppSVfjr6+t1fxS/SVhHJpgy2wtyNZMVxCukHhCk7t5QDuKVhSdZ2KXeVjxxWR7UbSfmaRiWe2l5A
wDGUWHjFeQ3EzwFGW8XhMxb/8HxIlnvMuXmFCXeC0jpjo6rTBYqeVEzWSWYBoWVsNyEou7QcKQHY
iD1YmOjUeeCR+SBpZPNFlhwTifx03Pg4+u69WCWSM5b42axT7hfBf5pFJLGaH2Fckod6PMxYQytD
8L6A1pLSITtR+r+Rrs++6g8lfJ6dys3dyMc2bZ32nR6eMT6BsBrQJ8yFzD30mTUZvuqgx+InIg1Y
UP4Lafk2m3FPejQtyyRwb9oQwXLu3e+KTbCqzUTo51rOB2dUpz4GSvHY46Wud1vUmnoIlMGsVwBM
Iy0ugDSA4/3vFudkwNWWcY1YZbQd/vq1omaZ5p/FmY80bWzC9lQcoHr9bAw6SER6ZoUZwfVhDR6W
1/pB2ccTUKZmcnZAs6/rPILLBgHdYP4Y3NBktgw+68XCtxfUOLDrE/QmuHba/WNRAcrBRHRXtioD
M4SaAyhYOOQDSR9PhE9xqmOTlTEfUzsh30ojx1OOFh2PLxAHXJI4h8DfTaA++vIKtsWjt+3H+eDV
DTrnFelb/GQ942XAfzNO3EvAsC5bBU+tI70sXlHxWcA39Tig26H0nyTDR4ujE4DgP2qhyenqU2Tn
lzJefgMb3WgMYUPRj1nvBrfZVG3WBfV9UN41bMMUOmcUZmBRU4zjMD4yulxDMn1Odt6EUHUU3fyC
LOjbohsQN2RdsAMGa+6ScLCQbY7G6xz6yk05yLO0n8p88TxgvCUMapqpTgPSP7lLfSh8Z/NwUywc
edJKPMUOvcWg9bGI3bWplPiXWcMbKS1mebmp+/pq+0dqiuH7aJ6XrI3BrVcPIqZsxJoypEyka9sD
pamw6u0LMAmVogcbPNRsMKpiAWx3wtk880l/8i4+ABPdIYwAvB1GBi8+hpOossHT7h5RsDD9M7du
jg4VMrUFfDDB8Y6vs/aPfm1FVkzxcxEtyJtf8MtGAZpqRhhcPHpnx44/1qn3cw3+Z30wLdEQf84g
pyhO2KQNukNRxWm8yl1AuyaZ/PaOCfvWdONzLPQ2jufriNVvKODwlgxR5q3ure75naIJRG7xpvRd
k3hltyPl7O1dt86dqt1WFPFXWHn+L1y9C8LnsgFfFs7Tp7YF21+zftvR+sQRYzfNToc4srcCtrwx
BOBFtH5HsYWmPRRgwW3cQw+hdKIVgX4vgPKwbb9HauVudI19RnEtsvpxSxGjt4tqLLd7C5orH5rm
THQ4bg1e53whogMshpck8H0IFyG9kPhrjHWTLmGbAeC4Q+34Z0AArBRyHcn8KA3n4B+vp8usVhS8
5pO7D2t9QfeQT2Kec9sU5J4PpVvTpmot/gtM5eVT7PIU4QhfonbinWshClgrTJdQKoZxmDMOcHQd
a7YJNSagqSlytyLPMGw+eb3cESBjUcDhDt+Yo1BN2jrhtgD/COHlFxs7gOPuFn0Tov4sTeIuRK5A
W4eZUAvoRgppkQvxxpTPrtmFpvoLZYmGh4MjlQAjfSnOXhmcg0qllShzx3HuPgnPANZOzGPoCINn
6P0uALs3yp3krqIcnoSzglyF3kSLxfhY0X/9I38eYUHQrFR+kTkrRDReh9MU14bhYK6yzjUYZpyu
T2vE01sxp3rEDhTSV3ahnSGNYB6QHMxsUTMk1bACrxiRaMCd+tJArxXH8hdtBiKvou4axR1H0wFf
/Hbu9zKeathbI1dvDTqdwlL7Mir3Vdha4KjiBu1f8E2sfvHsiIYpwhZxbUEGFyYnMYehmoN+xqMg
j01x9KeIp7CH8HM7G/UIOrjrwH1mooN7NgMaF1AA5/YKl6UUSsEddG5Z5Q+ZXp0AkkSeI0rigMdw
yTS5ikcxxqyLYAaybInyzd4dFcjj6R+R5V4+kkvA+xG/+pUedM+9CybEhOC38G122smhWjno2oNe
tseZpclmZHQjy+AbLpE2aWK762sgZSICBOGOYO/hhCDRwcvqpMcYLQ4q+QpJ4G2u3L8IrCcC/7qf
ygJgZIQ92rj40Jd4B/CA4NYN46Ef2Hfv0z8OWwJjozobsWa1iUNwlIqOuet4zwWbT6HRZ8dkGqNl
6tqglMlSoXdQLtraSVsUBS7iLxXF12BagVTLpBby2VTOo8oQ7L3DmLwUvYOzedqvpjyJhpz9yJcX
YDMfGDrrRGAe8QZRwI7MpB2iyfu630UU0ChlqQrLHwDqEzpz6Avl0O6RZ5IRjQKBWUeD4SnzTkCH
ywoPv4NgEXitQVC1n3KwXhpP3Sdz+pdoQeAxhda3aXfNajakQU7oGkAQUhUfXrtECdUqBnGLtEcW
bodoOTsxDC8YaTNbVSCaeHdyQpyr8zq94XQm+SJCSHT7m9EjwGw5pB7r3grfR/otIMrC1A81BXIo
guW1iZyL4MsNyo7t6Ifbh4sGImffAoN1F79le9FD7oWH/gSaNj5JDSGAb01KXGRJRdN6UraFhxg9
WWMPrcEZI7B6QrgCwAbtNjjy8eaXsX6GnFEl7gJ9j+NZpBtV/pLalaNElbrYRyoW6dj40xYr693n
xId1Wwp6+Z+jM1luHFei6BchgjPIrebJkix53jDsspszCY4g+fXv6G160V3RZUskkHnz3JuxjF4c
Q19k8lDdMz4M2y03mQf968xzS4wmc2At1cE1erZL6uDeuizLKaLm0DF7EWN6ScaGJzPtuIwZz+VO
cwLBWfRu8da75i+zAmvP8Azhp35KGself7CuCbOXpXCA60LrN3H8/7xS/TNb+3OwjftgUl7RMrF1
SzmM7b3/sqgvgIhrk/m4g4Q+nxM/2ruD/OVs8lDC40Pvphs31HxoU7KyvJKKse0Rogcv4q9OyZHw
mTGkQDdJC/pC8mjdml9uiXxr2vBtlUAZnDPr1A/iUEzVBGdVsXAl203OsK99NtPkZbazTK5P8lE3
qTtvsqo8EG5z86KIqZP7Gen4Xzj4n3nUYgdy5bHQRBqQ9k3L272PbS4WEgiF+Sg7y3NnM6KIs05x
lTre2uQDXii4hkWFjMFNuDMRn0rPfhoKtprE2W9LYrEbtDiPprW2vEMmp3viB7s4CKmkavlJubaf
u1wtW4ZZY0IEip95K+E2zktgihcGWX8GZLH/CI7NQ7BzB+2un/tlE3saeXMoKBgztSSphB8lRpJK
vPAF2g/sowqjldXG/6ZZLJlaHcupJD3NRodTYciEMjJP4SSPSWEM8AoIEYWUx7xR5UoWhl6pkcMy
s6RYRsyu7tJunFVkaA/6tTWodvNkNVZBujEDdhX5TfhpusHVtebTkBj3YiipoNprmrTXZgp2Zjba
0GRCLIwyZn72wMpK+x4x5qwL/6+Ja9Yfx+y3m8o/b06eO0e9W3zPkWUdbRo5xvz5zfcCxsnpoXKL
f21lvWrqQR4xj7Wd7jOjsHOg7FsxmzveBXwFU7qxtLWBBd63g/lDaXIJ/fzAfOq3Ajcw2JpzTNLR
4U3IfdZ9ToLsoZ7F2M20qkLzZgYE0piUiImg68sfSGD+6Kzsor6kZbYvVNAtE9ddixHprspyuUjb
x/gmbP+0VUN1eGm7ROdY0YFw/kTUO8yfzWw6jyrcicx4jUfaipJHkXCwuxjUpZmna9R0HPEa0+lo
nZJyejWSLFkqmzU6QdeQ5zIgQoTJvJfGuIkK78WoFTS6/WCIUVpNI7x7jf88dbzSrOpBVaeareq1
GMJhm8T5QvgJ25qRRzku9Hb2KJXSR2+aIfCudeYdHarEDbJjySIf81syCVibpnv3fPssR/4KGMo3
ljPtNN8w4NhzPEbfmeTm84QHU0joxWR72bYjqdYlLoQltRklTwkJEzPGFe2aGPSI6Kb0rOfgvcNn
H7odbFmEvwS4YUyNdSS8vZMxEmr8X9ADiPc5bY71mOSr4LFb2jOSrdczfYgLJud1yPKekKrpASC3
Q7IGaKkeM33oOsL99rPO9MtM4blKkBc+KkYjTdX+VEENb9rVxi7w/gLLndk7yvdptfY9FsVTGjuv
lpjPXiReRQblXgZEAPiNfYzqMnuwJW++2xW0J4W3LHw6bGVY7kK24y5rYw68vtDM30W5YGs0l1NV
fhWWDnmJE8S0BjsPpeOiBpg5liHVIG/EhzcNd3eYnr0adrcI4qsFFLrAN3AuQUaWdd6+2GNSr5rE
SVe1iE5OXAUbfE0suy6KvsKFY68lsmHve4ukanJw63Qn+IBE0aLuEIcRmbP53BT6NxmzJyPP66uV
hPZGjLMPGdz8V8Utb0dIUSJqG2rE8b4ZFH6OSoNB1n7OtDD2liHc26ag/FUuY3oZ77AGXSJmQ0kd
bgJFH26Pz8lk/iMTeW00XbVq+/BrBCyCjc9e57HdonEhAiCnQGlUelEP/UXllVwnPqnmFiD/mVir
mBDXArWvpphGHc8i/04zdnat4GoY7WuZM0RIhLzaY7p1ZgJZw2ATRMFz3PPAzuaqVtVWxDiZEuMU
lOCdTbzPYxyZgzxwfe/rNLux4GvHDpC1Kud56Vpqn5Fp2ZU1Vam/8PhTCHfMlAvKpbyzN52Ks5Ul
5crr23VoWzx3sbPP+/icKnOnEqb2qkxecAjfgCfRpaRe+XgNgHKSH0Vk0dLvvbvvKn8hJkaQyu30
IrJRbvv83CuCCY2CD8BnJbyLE6QYfShVQX2lDtlQ7meI5boJMfTbyZuRt59JYh5UADUqgRi1kx0H
7ew5/vQKkJ0Nq9gYSnl2OGQZJUti9HNxSrx8U6f1xmjCY0bWDgEUBnxKcrWhvSjzPjIYawcZY9lp
I91auW+sNXuhVpMZb/JCwXkx0VoGsv+OTf9auCnslTyJiWspbtItB/hvFxNxKZNxhRscVEYcZc6+
p0HvsRtC6HUFcpFBcxWsW4B0QSzm3vTUl9T9vKD+5IaUxWuOe8gbsk8YiF2QBM92GaKANTQugQP3
Als25tO2KelSunkPMPDsB9mPNXIQWFK/RyrpFk5sUWNilPGIlAxdAsXTuqx489qlbya3oY3+w+60
msPuyB/FiFawp5tfPbTRtGV2b/p0QB7QL9IZq2U+JHpdm8GXsr7cQfADxOaykBRTLr5uxlY1W+rQ
8U8zmXScNxRtHr9LEm08kx15bcyGcu8jEhkYSvExRFPOPGzc2GVHBim/mPTMZy3COxsw34SWh6wo
WXMUhC9WFi55YA5OYDL9x3FWoo53uaZDsOA4Hf0BBbAz47nfeFN3ctrmXKDUP5aePau+PZmYHfqq
uhs+m0aUD8BPMgTnBxugIH6sStwE1y0E3B4c/Q5O+I3GSlE+UbgyIjlOfnxLPOzTpr8ycgMmHBop
hLePOvT4zIeZHgGcixIGUya46JhzGUR3LIXl2Yu4biTsqz4OVZ8wyYeWqOBp+VfBTqNjA79uy9LY
VIiyk2UMyzSVS9qvZF2KNltNHbCiDrOOEz8DH1DdoZ7UN//9bRzTc13RKMJtrQpzDBdoIusg5Zsn
CZxKnDB2f5ZPmfJ3A6MYK2l4kWBfkLPjwNg7/WhRnPjPftxtoPwOKchqGLeKB2c6cHkzy/f+aFu9
lQ8RQciBRKDqnLURJ998ENOiTTEB6bJ4piVnHVvXr1iAsrJb9x4PchUIf1d63TF2DC7h4mL7zhqz
+JqNff/KLILeSaczg8x95xlfaRg9U8exFC0kYNPSKyOK7C1LeYiVL1LaKXNTYQcdOPHv0oJ7C3Sn
llHKi4AVsVgNXfwRjhPChqN3nalvdpYekK3lY4XcwZq9D+JBqvUc+mKPYA2tXKQUnOLWT8VrJJJj
YwR3Wrm1kYo7BMy9MulgjJwc8EBVzq5trLUo7Dt2se8Gi0hvD7sqZSgkZ2uhRQHUmhNpM7VnUdV7
VzpUVWWBE6OYj7J1aKCghpaBYq6dtVcvHZllO5/jNKB6RoDVNJXGSC4J2hBTUO+VgNNTgWxgDJD4
Zb6vo4iZJZdzlV8nM7QWdt6DyAmgUOVo9lYDFZjh1C3CzDx7tY/YykLPBXE1tGLDcsZNS5uBpNpo
+xtYce3V4efUlX+znJaiaY+hFb2mhn9RA7uvoZ4GQtZVTwvAlf5uFz5PrGW/N6Lm+0XoxvO0wH6z
6gr2ogD5Y1IZR7EWVbtJNDeHPcQsku14akrWv8ztZqw0yISel1ng3o0JMWSaCZu2ws4mvNWI1lmZ
XKZGbYQxM1Yp/uKY3WxtdkLGPORR8D5b9pNXV+ug7faaHEy2sbBG3mz4maRejG787YnW3IoejRdq
sGXo2hXpy9DwAhkhWJjbPxPzvuwtgycufPJkwhY+pq80WH0+bpXyvsbK21UwzbbZ/qi5e2tbwiVm
yqaSWC3KAiYzDq1sldofiW1eAwgxFfvXKeVprs12G3nVuK6wMySCudBAxyqK+B3I6kdpRfKFZGuh
QcEY2LJgage2kTwCqVquu8oFjc20C+MZP1y7HR4aZKE5lJwhbvQ318aTbWdHkZNpLCYcUeizeKTo
ePJsL1wa1FkfVGptKoeG04cJYJCxj2vvNlUcgrMbrQqLCsJIpkXd42xtOudk5SAlDtbkFnC8V/1L
gnEFu0+64DfZZ4oYzDR9nVKgQskSHJNmfml6wzLQ6pykzUPj6Rrapfps6upi+tPe6FIuyXF+mCMx
NNVq6ae4fZxmWIW1e8hyZ+VRGHQ+krgdvOXlMOD8BCDpEwJPWf93wOzz1IXlS67NYFMpQPSHx2nq
b6V2tqbprRXhBVYrXt3RAr5lBAur4+3LoKFZTPxDaXR4p6xTGuSvkozGRdA4m8r3yYZ+YKqxesZZ
9+aX4tMwnC9cJcAz3Welp28jQp5jO9rBJFAcws3Z5l6J70ZabOcoox6y3AhwlZGCptxPhRiMWvwt
3GnnhPXP0MNHRAL5arDp7nUTHxvCQtdaiWOo62OnSjrglK4s+u3DdG0Zxd6M478pQnid0vMk3Hmp
2+6uYI3Twn+n41xXZfqfz4zZNWecIMXSys1blnhfdp/TyBOi2cr8CJHK5EIexlzby9wS7zbvUMvP
uRij/F30OEQ8fzrVYQtNojZD7azJurvObry3NIJwmzPZFfV/dWEcJyl/ywLUuNLsplQhcG1kM0rt
rIttSIiK6EObmIiGlCcskeRReuqsmbAlqQMyVFt/voM6pyxFgUFbgOIP+kfIjJG1S8cJ9r5V0wBP
z0qHa9Gg5URJ8UMK7NIK4AYGl/46l89cq/BtQ7KJseEuDTOlFqi6nLUW4hLZ2dqv8pewZ905EeWY
90BtcWi4Fkb8Hi4RO2IVFqe2phHgykTHsDDWpQlm6wjfFNMVax86JF/7rf8vT6h9OLi+RY9BKu/w
wGc3tFOko/5mKOdgjf1ZWuJc5sDFsXn1MnutXOuACnjQNKjLGE152TrxpZX9qSv0l8Nkx0KhApZ1
1o3lXizB3RlW13hkStG35S00knecouRKKxfTCTO9Hl9aa1sbx7C/mgIiwyRWVj3mh8LcktIJoufj
Ymoabylzv11yLV5azNGNq89umeza1nyzEvVkaZe8YKrPrkgYK6DByqp6HWLMQ6PX5lSRzEwb1zlP
mn0zmgi8ShCVTlLhsvKwFkfZusUcVkYwWql872OW9Fr65JV8q0NcqWWW5TVGE7UbfQTkoAc+agYO
DCeEpqq2hlUfQ5Q0rJq4vpt4m9mWsehK9ek21kYa0cYvwFu0z1dWlfl/usGFnMw72Ye4OfHT87fg
0vJSbx0YzsrMmQ6a0bADSFgKt16VJBsvtOmsukw6C9wbp3qa/lQgP+ghCpiD7kdM1AZDhoUbJimd
mocvuZ2XGKhWyCJLEEqc0TnIntnJjddm3+irS+WEnMLKusmGknkI3Gvm9NBA5rDzRX6IjUCjA44b
EQd8hs4XddYu1fn3nBsE5bJ0UmBsXj4qrzHK0BKYktXtzhh4BAcPT1JHYSVByxes1l3O2HQfN51c
iHr8SLPBWNp+he3Bemwtj/ezkS5dl/JUlPa2dJqrJfTW68otDfNbE3XHyod4y1L71ajZ88rK1NXo
sUdIyreBS4mFdwejypETWCLPymPknD0d4YVZ0TasoxeMqfhlFQNL4JipyrAVT/61HNJ9bTHziDN2
DxShuwha6sYwgqKaXawyrvlURR7l6nAIwDkEUDVzpG6hhuZNy3o7hebaaK1bJaf3uq9/0nw6Ga3R
rItheGJz+eeY2tba7JyPxi/XOER5QJKJ+jYO91ZgvgDJjY9f6rcwire0k7vCppYOB2NLvF+2seMc
z3HX9huQcRrkAIbWGzAutBn/GGabfk4QhLGcbGjGoHuHq0gwjpNdAXLhJeZzKDx88Rlk0fwwHxgv
kyp51Dr7l8jsYOFaPHjz451w4+mzJlbeLbmfDSv8Nw0hpgKba7P2CohKmQ6HxowuwmUbSpLUz8XD
AtfjnbQYG3EP4V9RbrV1GuPgxVAXvmm+GCVJBI9gVBqiQVffDYPPRTXpo5FUeEmc4ohP/91yPUbW
Xb5tQv6XykdW0uGmzp1sRX35S9PNbYRjCr1Wz2s8b/Y+rcZsX3YmRv2wH94TDZrkk4NMF5+C30z2
bmJaFwxUF55Su2QijW4OmE75JunplrPp/fiSenI1t8GrnOzb4NdkfA/Ov8IjYQ5x9Vh3DATb5qOe
/be4GQyWWQaL2OvfM9YaL7oO+I9kjpzVY0QXXBlfL8tagZV0xHG10ZcWE5YLW70ndY+gmEf8n/N9
PNGj1JSyaDbBa53Gf64A6m24sFnxBmRqv1B3XLuyfLdEfSMn312XxHUYNokq5diybIoCyOqmT88w
tlnEkVJgvFwwJXpRGTGu5uS9qybcCu2M91QUL/z5m8QLVrnxekgwCnC0Bay4pELWH3nvHfqZORv0
+l7a6un/hn5WyR8zMf6kvThMEXBrVf6IQAqUHftWRSMvbM5+asyDALgrHEcOJLOzb7VHJ5PAS3Tu
t1XZ/7K6zhnqTd/0UGQ1dNleJgbhFf5XhvC4SOPoFcz3Evbuf/bs/pBp+EqwyGcGgZRTo5o93Bsd
OnOks5vob9UwOjE6WpC8STeeh2MG9ypxJ/m1ZfCjrPRuZvNPqKxTkWHetYqVVVqfdGg/vhAny/Kx
D6TvYQNH4uffBVr1wzz+1hoEq8ylfE1pRWY8Qv48U4ZpvJZjfXOd9sBalasAma4HIoXkBM5N2r8k
wnwUGpWPHBSjINKgUfLVFNbKS5PNlLtPhe39y4f+3Xa1t5ps+0uAsAh0WG5ndY4wrbR6/mjdftWO
eLsmAaniGh1uE4YFM3EScdat2aG3wE0AyyOLXZQ/kL+UTSKibe6OTbtRVtahTnJGTrn1k0iJxzW2
ndWQY1XIWiBzdANmOsD3ER6rkpY2ccAnAdwXdYYupMUzjp61BdkCrX7o67pcdVLj0ezcizF5C+DR
D920WHlprbqq+0AK/wjG+DhZZbKRHheD7RGy1jjYZNuLl6DmJVc3sJ4dDC/pDIcIFS5G96kS887F
moj/9NgZGkxDMoiGykCM78ZPt5tehjR+9lS8TgNr39fDv6AcLk1JstqMV1h5u9ymnPBkbWzGlEGP
SvdSVJ9qNm+5cv5ay3xBufkOgLZGF8UNTOCnEWFDKxNa8C5Y6mjW/rrEPxVopgyw6quM1DEmmCAw
xr2wkmzhl8wJPYGMH7UC5xae3IZrs/f52GKIyt7ktnRbSNqMRLbWDyHhNVAj0RzbCiGBLIx8AfSW
cZCHrzyazdLymwxJMbxMhHCYLEPra8zSJkmtBQkSa+YrDGtI/qJjCOicu+4y587BcOv3KQZ0AVsA
/s722RwTD2N/WopG1Ow4I8vkPc3pP+K0+0TG/rQmJDWjfDVs81KG8jK45o8CTTenuV63qth2cmQG
Fj/bAR1cBMY9xv5hKOdXYKD/hgn1FgKki/wfo5KnPur3D2mUoJp9P+NH6Yxp46P9wRw0bLTxuNgV
iSELWWTM6kr/LOP+xQ7zp9FIbkbUvzEF39iJ8V325SYnyGbdhfO/zMh2Xk8H5KYEYbhmcgnScm10
3V0qsQkqTZBB+2dKTOdxINXCbor/TC7U2EXuMGsH76Dczb37mhMY4mq5tEyxCwfngGVkw4u8YsPr
t4e0VZgIgl6Nf7EmDmsy2dZgeO6rJPCqI7EYO2737vblT2xVpJKk1Vdtd1iEEjYp+E2B5K3m32o0
XgTOr46fccdY4oEOuZeij6eVhUvYSGV+nlP/peuztyT28ZhE9U30qF4ppUTU1bcmh0YM1K9n25eM
+I8MZoHHat7OQ3UEPSZQSDJyg25x4iwikyfdu3k8LOs6y1ZGH++DNB55Y+voMLYVs4u+f+0d990r
ULLY87vsjQC7tYwyxjjZL/X51qu5+KxavwRJy96H1vig0rV5xPIlf2yJIYbefASbaCKe7j6GTA5b
5BWJz3jhlQnFW3poQrmOKwegPBZA/O5zHxc/eQMig5Z4E+xOAjUCr4rYTW2bdYfYOqbLoinqgw2z
eSDih+illCpa0Kqus2bY9mgslVlDY8aguTPjbF33L6CmRykAxboifDNinMPkPLmjDyqDhJuFWb6i
mo83uoAN82YlwVawXbUj4P44biZUfAAPew+jctcYxxJNfEc6lyfPtl4NDVDU++3v0ODiGdXFdPWH
WXavDg4v2cgls85L5Rqfsp92sWds88jE9GF+CBLqrLy6eOb4lJYOnqf8n56z+FToLOJhF2+91ePm
1Xjt5rsUapfnvcUnBuiKF+Wvc+Q6T7uXkQGaSqNDL2koveIzDIA567j4yoDv2ffmf7SFdSg56egD
+Iqd4t1JoPz8iDPXN+3XZDJOqdOhUhJueeQJTLaNHVI+11t/UMVpDGSz9kFZCV9YTUb8pEqCF3w5
uDxL9QnP2jatQDJ1IF8Nf7xqEbxL7X35uk42Ohn2HiMqJ1Nb5aYfjP24JQp1m6vqavvZr4z4ducG
I2lQnnorQHbABtCliiiXkio+Ngn9yZWGaim2XpG/yHHGM+zYiymf9t1k/nQ6OttMiyCGnI4XkNfB
QmkemvAGE7Ej7mI3ONjIdHksMEUsDI89dZmDjpCzgUXO6t9gG3s/mFaFNt/mpnvyPKp4pyhmGILg
1w+K81RhwzPYVTDH6T1w86s1PuihgHrUMv/KwdyZc6kflNfF6PLb+H8iGsUeBhnc4gWXFH+azopO
4yPIp6/pMSS0i1dbpMlSinqbMCQvTIzhxIzixAmpcnoD/t1hpG89/t6m5a2PQY94dkXvH+if13xc
m3KOCCARGJ7YsQLLIdVlxFq1CJkHLDNUlCy2r8QTvVLQvWnb+DHEo3Mb2Cefp+lbVgA3DBNHcnrH
DX5hl5z71LINh36OLh4JaUQZ9p4cp/zz3eK7dghQsGxzzx6fG4W5v/an6lJrGHnhTavAxTM+dOYP
zstL0lGED6omwwcbyFKkzOUbfR5J3EVlgKjNXSDR2v8ZGfVpMglp3tMR4c7/Cp1yX9G7K5Fc3DFg
gYu/yZXxE3TJs/GgiLW/UvNjMC1NKLHauhcyX8+Of5whuQWnxlwaT6hgO8sZvzWRCMaUnoY4+PIy
H7JleK5ylk85ddWtejgixyF1oH0Mbhkh4B1JdgKHDBPky2RFgF9ue8uQk7EIR6e6i16LubXORfZg
L0ejeUrm+izSstkEDPzYDtZdJtN7ptLmPuSkLTOmarlh0WyFGBqm8BNjYrUfrHpYmBQKr7WSlzEq
GCKr/lzg7uPUmN+6OJEr04GPzZT8L2dFgy3G34DdNkUhX8gz58Ab9Mnn7G9JZmetDXqqT9DlAL0Z
VkQmsH0spyCqNWQ7nP22UWoVdsnaL0jomMBZHM6+ObVIuXrcN6G1iix3F7hi35nY5lFCTnnmnKT7
iXefUBOi4Kc03bZWubKi9suNZhb25LtoSs5TIZ+QAzdx8Wuo8lC345W34d7Ew8as0ueAMXNhRwfT
i/aDxtM30y7RTdgnrEnnkVHEShAyuMnq4sXR+YuNwuUn4juzAgZsnnOdo+nmdViT+9xPn9okxF+e
rdUAUleH9q3LZ5LTBqHYvQaI6Xf9c5HxzQ02Irpr6me/QnRzZKPuTe6km0kTYpM3R+0U2wonOMfF
dBSwLIuhpQgIh2Xj4UkiZtmHe2NP19L0rUM3OeF6NmCj+nFeRjZuD1yht9jIb0MY3CpXLnPS1Mqm
+jOYPCya1HjXQ0JmIvGBtVTPDW7ngbxEjsD4mtPiLrI2eTUEJyfNzwPb3MVO/DSQvs4UyjpNDT/N
jBvTyMNNO9ZP0YBnevQJaMvHc+Dy7qB8LgBet32gn6pCL2Pb5+XknLMs8es1JixpxOnEpmmVPRMY
dCw7XMD0Y1WBMZNJRwsBV4t0Z0Wceq7v7ItOLv04IoVGzpyJkB8i26Zd/eZ6pLwL28dz6l5Gn/2J
IE+3sOh3fq6v/CbbSQEIzrVNjCb59Kg8CWelyVQG2wpzjZD8/YkkBQ0fnAbGsxl49dYy+WG9tt1Q
CqEI0JTp+sJN+OzExlbMSQUEyZ6JYLZWLRULHMapJuInSMgyDB28cyRR1siedTBAPcVbw/RfRNit
sKSTP8Cdj4HKf27y9prEsiLyUH/yRL5OcbdzdHts62Qd1uJdpf1LwdHStN3bEDKv7KcpWkPWYaBx
zXdBENcSDUcwpGuDnVfzQzseXB7kYoLGHAQ5cwU17pl/jjxa+JwoMLd2HiB3Wv9Iy30lRPRqCLgx
a9q5fvFll+2BI2lLy7v1R/YH8IT25vDdJsNaZt4biTef5UMJtNLkpNuHLJtpQhfIk5M0/8pWZ8Cu
X7Il+bsmGM22nr5SK9yzheYjCqq/XMxftYsR0eW5X3lG+pM/ipquAJ4Qjd8skwjs2g8AWLPiMaZk
01YSyWOaDyc+1jfBqCk0JX4d3yTU43GoJDjs6rMduW9W5W5wEx0ip96UlrGevPnE4BBTWboJAHln
Ir0yFuguYjPZFMm8MRt/ItAzRqj2yZ6z1nOu38YUM3Xbb4mIvmrXPVbdCAXmNy0iR/LUIyhoamFM
49aTAJNbNuW8hld4nqS7R57+0qrYMMrbPlAN+j9m6fqnEPmTmr174xpMhiRBc31+DR3zJR+8p0l5
qOvGmxyb/2ZPPytz+oIc32jXOqle72LEsdBlFqvS5hCU44eNC9YMudZg1ZGJmpvooicwp2w1guKG
JpRsIa8mIuaUk3KEvn2ZWCQn8ADOvfH00JBS2dzgzveBLphvTt4xYDfbAvcocV5+8kQmPQhO/TSm
8gmlsFqSIfmXRclFUV9RC3zSsPG6XDKPkNAoWQdZekL0R/QhD3fU43/m5FzNoCHbwXbu2Nxu0iyo
4cpda7EDL9X3GXPJss+cEdgse85Us68lDCpRMk9+ZIK5euDOKUN7fpx/7lzey2o4Q6DSZEzNfoCW
JkxPLtwowfUVCHORZdkv0Q/E3gX1b+OL6zTIe9DNBt82E0C24S1mPyNag8CgrHnpbbm1SYogMmzj
W4/jRZrmOpEIBF1EMAJhCjYpJ7gK4I37Iaeq8J1lqgOCTPGU5UW0JHtgaafODg0vuvgudI7Iyw9k
shO2zUvEmHCU9RIgENgvolrLZQKqDKq4LlOrvBHteojBzewQS04bERta+kG0JI4JSHjc8T69R/zC
K+aHP1PjX9rWv80WPazT4cSx442XkyZUjacaJ66aAU2HsCEb1bTJ92jyKxnk9zlMqEzjGLISL4Ym
04+hn3V1vPrTZCpB3BvFQYdVRQG3JGn91tgBbYapAH0jttGGTH/n9KN0oZj7EBcks4942Cs58OuX
0TdfynfpTt9BETM9tC5JqelqoaGNnMV2qvuXzXTDsr2q2T3WFQP2ypfv5hywP5lvL56Mf2wGAtcz
kmBFFqi/IndyUzUdFpaZNirMYxdttrxrZqerISv+G6RHyf9oyXh4Auz2zts4JMgLqYPvPah+pxr8
ts3ildQRWLt/MK3gQJ4vOEnwxITw4tokYM2MEaxWnZKoWEoMI3vpDEdJVjjzK1SUwPWcNeGlmM/t
l3IGQpJ4zuaE8Wpwa7T/3pYxugvqkCJURCEpB6J1qKXkTtr6qQ08zr8SX3kAHtLK+DbUhreLDINY
KIw05QS9zT4D4gOPuh7+c3x4S44ZEh31A/tX40sCHB108ZdDx7EiCGA6VlkSLgzkYBJcIXc5gjLB
khWDjOkspnSYCqIXH/pjnUT9StnevBgbW5wnmf9EhvxICr9fuXPwU0AM4is/e61aEyZ+ZXizDQQP
tk/CYNigVLOuMSazvmR7jzC+hsTe+mRtWbHbrHOfYLI0DI6IQOu2Mj4IgNq7BAxX5bxRBSa7YfAX
c/w/zs5jN3Il2Lb/8saPAL0ZvEmxDKtU8qYlTQi1o/eeX38X9SY6vGIR6MkBWjggi2RmZGbEjrWb
Y1fBXdRo3x4G9gCCKx9rwT8pfbxtBgCjvqrtwFeRjDIQB9TvdZ/RGSvE/DGHncLhzxObwW56/ySp
7NVFuTxUrfZHQl5foCH3SdfW2GTyG5xERA3nZ/e6JFxHCeusAalJb+5S0CGNn8GbCpF5xvpDBvOp
hss0gbmLmkJJmtfgPMtjRf7cL4GMyOZWCt0zY/UY1FFCmZvUlioKLCZkCPVBfBdptrRNefA3glcF
ODP5V5hnMawStmx9eFbzMEVD6O+UjAR7U5rgc/WXZEgPhWFhx1b9aQZh3wf1fZa0T1KtnOh5egFs
9hFKnOIipFtRpBFHwNCjnmLGFuaN2+A6WJQl+m/lFmdLO87Uxi7M4blEtlC5k/irvXWVnk2CN3VQ
g7yI6+TYtbmT076PNoQKmVe9+WbyGIMLSWLlSqexbJOL+VYQhyt4C495k2O+Gqn3hh9jjjkeg0h+
QvQ0oaWMn1YhvPsee+Q+RdZb1axkqXxQun6XezTlIEO8lnOFY2vwkeNdRZ6wvesSCbJFrDphEd3V
EpV6qZDf+7C4t0D7klutbI5jTlgq5H8pAAdW8KMs4wcUJMeqhyJJ0jQdc1YlQQGYkPUPmRw+maq0
ayq9Jmdd3wi19mApNEObNFXKZZtQzfKfcVO9YbtKyrc0f2SkjbdIFJFO9k9SINkuiUlLQeqH4f1V
PbCVlrrY9iaBlZnV10lT/NBaDrop1W2ZIJ4Yf+TeQs6vWremYO5rvfg5xgrnJfSkrbFXq/GImJBG
9mHvZ/qpU4qtL1s2Z9OdlQ+ZrY8RpyF5+JAq1nBkALtw6v/BcHQKmPl7kPsJpcb8Gj6tzxmXFue+
FdhpWL8zof2V9vprjRjMrrRqD0v2r2qkp8qMdrKXY2o69L9zv6NdnoZs6pZn1F5XsaFeiZH/B83S
OU/DO6MCA5jX2oZWTIf2nQxpqqiRgxhPQ5NsvVSiV9S1Sb1sOZu9YPZxM/gpPW2h8dMr2rfO83dp
hQLdT3ZU6hzIvmUDZznG+Sg2JkS1Rr9lcETITOQfnSG3HoaJl4WgE/01J/d4RIlf9v2751Lpq0f1
zh2YKuzrf3G8h7dMp2wSBPs8NVFQD+lGqOI7YToUC9akmcniLer/H1EW3Ur0Rmy8muOiJ5dsBUzv
rwFKEO2i/I4Q9FiN8b3L7hjPIDS1GBho4m+60za1kp8T8pApEUlGGaKRA/Lz0EbVxHZd6ASaLnLw
0LSrW83BaofrwMeowTONjRjodx4K140+FixnjH5h1BzU9PddmLwmk3ntSJ+8XenaPh/cUxCJ4ZZ/
kIVt8g9/UtS76SS30CCGBU2Ks6sREc97mcU/u2kywRmI5zl0O88tT5rbYIIc7tpSPo6utx8VstJ9
pn80rncVjU2718LuShWQ3Ejwuzj8v/QlCLoI2EM8oJLw3eRKKtyPsLAwVUC95rXqXV/3LGu4eCS+
+Nz0zVvqyfsygFGZGuKml5Bo0Nr7wa6x3guuz3fJHb1Sg70Ule9CF207Bbo9pSz67UwUpZO6Vm93
1ZC/DkEDp1uXnrKa/XSj/A1T5Q+MlkfK4EhiTakgk0F3f2RQO4Uo4iS6DOq4e5LDEIyT9iMPShoS
EsI57I+TNfZIOkw/3ochWlvKqbKtRRCqXAtIhnI9GvmT64qIY2Sd7lwqZxuybsfU955i0zrKivEw
JMzCOIvu4tp77Jv+SCWlto1EePIMeP1JxA6VkkPoPcotzaaBP1Ld63+BoxI4NaaFTV0b/QANA1El
v0+N042lT9Xdbqe6+a+yQCZGTNwUlfWjgifSi80ESO6cmE4OCJcUsNgFk25Bg5KJt6NVvlUx2itX
FN+ThINCPRX/Y+kuzy0nd+lJMHXpT4kzzTYbeBUhuznavn6WqvoDJju44MrVbN0sX6lMk//VLGRi
SfRCckInwPSPcUFHoO6TCjGK5DFCSkKJChkux3E8y8ZdkFFhM8yAntMwb7cSSMW9xVjXO344rYHU
en1noE6xNVm37arxldNQB0/oLV58tTqTEuF8rQ93ZHRu2Ah4dMUWN1VDzsALtI8ohOxYtlC/XfFc
VdYvleQevlwwTESaEWOPvD/i/p6ZV8JmxH/Qb1lcM139CL2CnFlA77swoEcefQA0loWcl0xrIIGn
q6xrxTBieGP6D6utgZXo4itRf2ul1a+kGvSdmJOFDqkkAC15oPcr39QShy1UsBNU0v8N0BcJkID0
oRS6c92r5q9W0998nXq/3tMYU5YCaD2JrebILrV4TUXvhv0iNf5OvY9iNsidGz4mFVAMpCavptwP
e8MbnAk5E7rd26Aj1KT6gNEHpN622ANrfuma4jkttKsOZr4s9h+VOKLBYO+GYPBXrfFrckE9J0lC
/1j1ULfBz1ZFuwNdswYUxGEqlptrrSLd7/vRKZYSNk21fyrbSf1EjwELNId2kcRWeDcM0a+Sbu/L
5i8LnjX6zAHNLExL65CcOjpzQ/tLg/+mYlF3x5fL11+yf5lZJLlSgvo6D0O6CoZz76EQtMz7aOh3
/3b56ba/Ph6C1Kv+3/+R/i8tAgKcigQ1uPxXDtHHV8IWI+eVl/PpSfuN/5k+s0Ry875JB830nGo3
GdYXh+hAA3JHTxzyZg/gCW7UyET36bXasBs7xfX2355rZpdU+9moAhbzHVeXbnW1vs7okQvN4HD5
8kuWPzMrNPAdMRXf2nek1u7jPzEL1uULL33umQtabvRmUFiNTyo3vM5L6ZgLrSOb+Yqp4YLvpT6z
QEqx0Kioi/qO6WL6qlBBlT7A7W/gkGzgPAT+iiXSp5H5Nx9es/47rtChNZXhYmVodtT7x7A/QXFj
b9MBiA9c47qX618E6w/yYSy1Y3rlZ2ueSQt22Io2PfyXMZ1WpB4rJLfY9PbbcRtvQdRM6ZsHhh5Z
xy2hzRbuwnrlWRfGgjaLAGEdio0yrbltCz2ja18KIBWXR8OSc502m/2pAcOuTws6vpk/wVW004/V
q75R9+XB247/5oulzWKAZpi1NHRq4AxgB6rkLVmdJQvBUZtNfwhEQzTGVuD0InQHVQASW/gGMpKi
fKE7Q7QxZXgc+uouiRB3Kv59w3qLnhmkUCD+rBFs61H6Jo711UDTNf4pj5pVGzcQQtn39/22UtLr
IFFvTHJ5WRIg8h/zkpUy9uxGpoVMN0RpU9QN3UvtE+3yHVxLNJSeoT2XlX6dGNZBkMEyNChXKLjS
TAmayFZ6quaqRepJTZ/R320DAwei0TTuVr7qNAm+mxyz4JTqLccYRE4OEADFPIjaXtxNdrD0s4NM
3OYvxt/xL9UCGnLv5E1+MFeCvTwNye9uPAtbIOc9Nc9btodDcgqr8neDd+umyBv+04bnWpSx1ihp
x6liDVBOa77GKYSQfhx0zEOzY5or50GuYdaN95koQc7qoH3EUwqFM4jXGcesKn+JWgvKuEMZ0fNE
7YBRkLoS1hcmhKzP4kooD6krT2jd+Ijp6Lu/j2jL2sDnt0sbuEi9Eoa/n9Py3HRNKMH9kTLCI76P
sPmgz8H4s/Lxly49CxeRDmx6BDXu9HuW3JfCBmBqj6duO+6UXbpDOLX2rr6ffbI+Cx65HuiKWtO3
EaMmwOE4uBfsmEMcxUpgJi/1oXOUo/wOvOd4+dmWHm0WSHAH7cSmTkNH0qn00zAprhmpLl15+vuX
kB7DyhG7acaIEl3/8t86uvqXn6xos/U2FcZBAinOVExp3etoO670lTEkTdP5u9k2W2yLMrHYheDU
aQnvaRmfsuKvUfxoImTXbnbfCy+RlwJGgqgJ/o+sWRuvzPOFaa7OJglt7VmXV4Td0AX9mWtA5Qyb
dmzwIUBH5N+XX930Vb95PHW2zBauoZO8oESp+FeiEBwCZBqDIKwsfUtXn02TTkEnhyw5dFyvdhLO
hCpKISttVl7R0uVncwOnwkKMQUA4ojIcxCFgVgT016or3/778aqo022/jFeX8kBYtR37Q1o9fMjq
xMnLb31pZ6XOpoIK56YTS8F30DBkf2A8cAoXy9ButZIMCAc6eyhamHvVviI3o9LBrpfDP01wRZ0t
XCI8IhwL0FhYIst5+N7LKz6X34cqRZX/+756HRQZ1VnPCcoe0PG5U88BKiyZIsHKa1v6IrOJXtZd
obuILXHzzuAMYT6COy810WvjfvxbHVUneqycy/daGluzeY9QtwkqhQ5bCJG21ednheSE3P3bdlOZ
Te4mooNPU3XPSUlU1umL3Nr/9LOV2Xzu0dCbHfwIp8qjlzYIz2nqn+qqXPkC6vSmv4kXymxGZ4Ip
ttEgYFzc9YeoGq7dsqKqBncPw5dtl5s0/oo/vTZ66szsb6SZPajJ8SpVMO+SzHeqrwfP9K8013sj
KX4ryKqNeMFAh+OdZInSlFLZYS0M1BKUGwgLr3AdHKQTOsCmfg+gF5m8efABxzZeT3MwfVcC+rCg
+tvkPToImv2tYAva4JAX0c3ld7owW+ly/u/A1jRMmJI+Ew7ghjmL0Kt05Z3/v0+zsP/He8wmjzsE
YSqlBBvIIDvVjrfusT4hTth7+2xlSH8/e2R9NnskVIFxVrTEMxnkZmqh1fFWAv3SpWezRfbJBiP5
9R0Re48NJIdrH3HJSrRcmIrKLMxDThzVwYOYZfojPTSWdZPIKtI7fzhcfvnf/3pFmQX6rlbDQPIM
Dz/Hv2X/oOor11364dP9viwgUd/kzSiFkeMZ2KTAcEAPrRsrr1xe2Jkos1GZDoEfie1I1qdQ7pUe
IgRds7audw+pDhw0JMtotoCVg1p5pOPkQDE+3iehftOPdI7nQo3I3KQd21DzvwDMrsXWdLqSMqAi
yz/bzKW4EKHgjYRg5TtK02j4LnjMxvgQpFEOmCJylIBFOgj1P4Hs00npHyNwiSB1YtpMTeW6a9yr
NmlW1jtpYV1SZuO+lSjXWib5K6AhJLpd87WvzGOjTIzgtv475OA1RqyHKGvQJJTQ0ixl75FXOq4R
v7Zpfz+MtKAJ1vbyaFv6ObO5YirgShv6dRwaHqTqUW/xsw9fWmD1l6+/MJrl2doyAK+Bp22EzohT
GhZAlAaHldVl6dKz1SVVFEuKBAXT1mF4sqjqQ4FaufTCXPk87X6ZK2prBXlby5ET4TBbdy9UcyoQ
qZdfyfTo3ww8eRZB0iZQaLFj4JEasDaZp/0cLTRGBhg2RHySHdfIDfpUluAxh93KTReWDUWehRVJ
wbjRUMPYERz1hLvQLeKBk7yJtsJ2zfN98R6zEGOVocBnJm8lGtZHNHq7wO1/KaP0StMyWkfMC889
8uBNIWqAFIPwo2aZWRnIC+d4NPj/jW9l5pkV0zlmzRJtdt5k+vdAVg+0E78H+9VnnC733debhY2+
GAvUMELklFusbOudumPTR85Z599HvGd2a4ftaRh/d6NZoGiwvgD0mdFjqpt3WZm9pc2P3NPueq9+
K81X+iNXBvvSPJqFAKMTfVM2gSzTSrlFpX7WDXdlh7Ywj6TZ7MdqY1DoMPUcwdBP2ITvc1jikSSt
BdOFj/FZJPgyT1EjKYPIonDQn70b9kKb6o91U70Jz8MeG3FHWsv9Ly0W0myniYKQdFTGO4o7/Xel
QJEr0oequCf/dYBgcqWo+F+iGMTGYmV/tDSZPheQL89GI62kGAXPptxCq2APltlUm/b0p12tZe+W
Ps8sJkQiTQ7goNnLeLecugeRSUrY+acwJ82CQafr8qB5/H7q1CfI3zVC7wR+Y6/hcXLTTIpocpOX
77UwVz7zJV/eVUPB1i0TrNjdHLcH90407zTKAqXwo4I1LN9fvsvCRPmMPF/u4k7hGPase0jxsCRb
TPS29LXXtfQtZtM9Ayik9GpMai1MbwQDUq5OsdJQVjZoS6mjz5H95cfD/YylsTApXz03u/KoOLQz
Y4YB1tk2N0j5Ae+tbDQ/v/A3kUuczXpUmViXdzFbnNvBxphgj2STJqJ81+40O30f/wSPxtPlT7Lw
1sTZHmBklugeYnNAMqmDHBMlp3sDunh7+fKf8/u7R5nN+z4VLDXvlYBFRY5Oyc3PfWH7e/l38trb
xqn4bZ3KQ7jy3hb2BeJsX+CHVk3OjtcmnrS9QiaBxWUP7X7l8tNP/u5RZpNd0iCTQz8InKwocNiN
84del1D6xhONu7kem2FtqC19lNnML1pLwiGEBym3ubwZ/mr76mBuKZWMJ3WfPJYbebu+TC5sYMXZ
sj9QUmjFDkSHGJ3oPZSKn4kC+LVZiSxL80acrfdlArO/HxIME15AIscb3w52gl1vatMed+Im2Lsr
y/DinWYRwAM4L4sBVjU0SPxtbgobCroNxXnYoE3eou1au9H0078bCbMFH+uChlIzlWzldtzLu+Lg
PnFM5nGwezusbV++H82yNQsCAWuLW2Je4RS0HIKTEBBURb88rfjV1jmCIJDoTo372eWJ+v3glq1Z
HEg6NQbMSRxQM+Fd9y04y8VPQwIdnsllsVHjeH/5Rt+PbdmafsCXMDpWvSr5pEegyuLa0j0p9Nca
5fPliyvfn0nRKP/36rBmUeJ4vLRkzMCp+P5Pze9/uumQ781Ck+12TD7qIO9olEe7nSXos5Qq1CBD
9FtabyA26CFGia1Op2ONQSuGUrtIDaOdodJsG8fdqwpsn7ZPcdfG0sdkkXmPc+EkrcPyVOmAwYDO
mICD23Z1ZVuonsvWLPIkodHT2M/mqTk1O2UfXdG28FBf1Sw99UvoBHsgkquD+/t4IFuz4BOGiiWk
EPCc9DV6mWpUGDjY1od2LR2arU6VG+T7bu1uS6NhFnyafMSgmQTTwQ1+k/nrcqcM146JCwca2ZpF
HtwsYpwm2EB1NkjFXbz3rkEJndgAOjAbVybO0hPMgo7slV5VV3ybgt6oIn5pcgUnk2wlei59jFmk
KZLA7FxN8Rx5pB3ETKUrxVA59WHfS//D5UmzkFEBYfrfSVNDBipw2BIO5jtkMBicHDX2U7ueFG8R
2wLc0A76Pj/ga2usPNfStzHn8UZH9F7VCYUSJAEnSL2n7JpedxsYW3f7r4ubbM6ijTuaHg2gKTJa
5Xc7tQH6BGr/mAUr26fv982yOYs3fly1Y43k7VB1+kFD+R+G4EnkfRy2W4yhYIGuvLCFYWbOQoDv
DypeWtMwQ+lrqE4+YQnc48oImAbr/17QZHM25yUXnX+ny8z5c3tOdr0Dc+FF3qAYXV00l97UbKYH
Huc/T1c5JIHJmew5ngutvfk06hoGfO16AzMxXTDfVh5pmuTfPdL09y/rjCc0hSV2tXtQD+pflUcC
BPW3eM2O2VY4lsrKZ5mmyHd3mc1+0+2zQRYYxmGCEbypIaKir7+mpTtHyuun6AKz3DFk5OqXn2v6
It/dcBYQzNaLxKqnYiOn2ilJg8OYrAksFpSBsjGLA1Gp1IAEOATWe0C1BwijU9ikl9imSSd5HU8t
sPPDJNWCh7sygRbOOrIxCwS1bzWl13GsSl/pc3MP+T7c0oH0rJa73pbs6WuJ4srLW4o6xiwc5I0k
QxRiutI3U55Vm16tvYVB67Hf0V+5LvNYGHzGLCzkJSMAz1/hQBPou6ABFTfx9BJ9j0YFDXC1r96r
bvwbrNS2iVJbN9JjMcQf/zREjFmoiDIA03QLo5+AihTTJSA//tuFZ1FCHIUkES0u3Pj91usfXbwD
L195YRoZs+AgVVaUqkHMNDoGjuTox2Ev7Wiaci5ffmHSGLNYANKoylqN/bqvEWMqQPire4yFfbMx
CwDYtIMh9ajCDfcIwtutajfXqMZu3ONwh8ASmT3508HRb9p/DGzGLAIYuMh4Lq7Eh0l/qGyBa6V2
fWp3+h7Qp7eJflx+Z7K88NbmetGBZt7JcUjAaFG5n9wyEcKCE2CvSWt/e42LhJPp+FMq6rWOWWEw
xoeicCmzNN2uAq2P3dAN2MSU5i2sVbuCwnJAF3VzSLJoH8nNgdLz1o1KMEPlNgj8gyK6/XlIVCSw
afjRAI0zOvgTMc0K4hjc4Xaebsom/tVaLh308OfprIAy25jXUoemI1CHnTeWN6FSHjpj2BblYMAc
7MuNIgDk66oK6/Lix1g1HwZm57LUXzUpLOMAdCNd+qMdRtFBEIyzZrYPURQAb42vRDW9pxV3L3hT
I+CEqytp9yyrVwEC1VRqyiTjVVKwPLZCmgn8rsXCMOrvTYEO/8Kr7/OkeesLhX5Vz8XDlNJhNpQ0
3NSyShExuosyxP1tqCDeqHt9g8MhZKU4EWww31jRG1Cv6Zx8LM3mTgUCJ4vKk9Dn15FrUhxQdn7e
4NsiWu+q1XBMy/AxHuJfn71IIG082bMpyu9DMXuifWEvyrAu1eFMTzX2dSU/WAnBr5ay+CtoMQfk
6AGi1RvTrSZHtImpv9qkwo6yFvZV6QfbQR0hJKnSZiiqFHhEfUuRx9z5PXDzWrkF9XwFROqqi8OX
ojBuO713WoyNqTzu8qSE2hxcxbX1puntm1C7P6Sh+ahaAaeLEK1VHNXsnYDOVVZ7n1bjexkZ14FX
OErZXnHGOldj8uxCVaypemwMs4p2pUkxpEmyVw0JaqPCZ8ayFnxteoe7Kliu6I+RF3/bEfIImGlZ
jU8Apt4jffKp0dxfXgmbuJbKDajayfzBo6/X916jMIyAadJ0myV9vh37ZleN3WQv2byhHgi3fibu
1WR8tuLgd6hNbAYaloLwPgY/Dm37ISnM504ojrQOuThx1kBciwJPOYNGrbExN1AmAEcGAh0owHHs
EDPls+ALt4lAF0ynqPopzYtXPCKv07HbhYBDRphwnirsZS15kCTvNVR6HAU0/ruhlh7vgXEGO846
E/05e8uK2vH97GTElbEF6tHwWK3lyFG2tpIubEfnem5Pl2kV6TLgj710q7j9fRJq5ywbD5eDz9KR
ZC7gHuWw8EszCcmw6JATN9qte9DtcC/YqSPd1xrLQ35Qk82amGJhd/q/RN3J6NGxQ94AoqltlE9T
K25dUtBp9/jy4JF9vvxgn+X8b/Zv2mxxri1zMAcdtX8Hpo8GQsvCBbO4CQf/tpKTWx3r8B2s2gdX
9Z/oOY23XStv0yo7B8gtt0FR3RVSaDA9XYuWNd+7xxbVnQAX4ZnC4Jvq+vD5/ZGI5kHybuv0aNUA
u2HnoVnAyAePXN0JcTY+NUoKwJ/6fNalAjQA8HiXn3Fp3ZhtEzyjG5IgawPH74tj6wNL8A3Yh5cv
vnAg1mY7BdpD8YCU6e1xZfgQbq/cuDlga8nFALOP7y7fZCFrLWuzDUOsCCpxqfagheGIGCfycUik
K/y13ppUwKgyL/E3Ar8Sq/rr2JTSrlNDByE0/y8mC1u1AF2dQwh2u7u6ktbO6UuDdLbXSKNUElIf
RV618x5wF33tz9Gp/gmteB/ctadmy2maCiqewcfL72HpS862GrB4VTnBI8kJRuVM1/oDjnrby5de
eJa5HhZMqNtXtH45gT78MukCwcnwySpZjKDHbUd6OxVO7ZfvtTBm5qrYGFicmVgYhLa1tRVSaOId
fF/9Vm3+UQsjq9P28MtpU09KxevzKWOfa+dUHK8KdMQ4l9/pvmmnSv4UGMW5JynQQim+/FSfeqZv
Qok6O2QYYxezjymoDQMv2Mat+RRV2smV+vIeMw82UXjZ3LsG9LaxU/bAPCgfTpZEshWcDXqfva5z
BteIKGWwGYhZa0sKZmqfQ1tX6BQUqD5IBs0andifSt0btn6kAeagedBUolMnNHdBp/1U9DKhTaV6
lersWu+DWz0TcKrW185sS19vFjGtFOd1fBgCx+utYzudObDATIAqAOxSxnf2AsdW0PfykNtGE/0V
9QTrlRgb38GHojEqJSWt9Ez76r/VSuW52tfoZDqbK3TKfm0e/QrKbCX/KMfsBMtza8n5H93qVk5c
C8vsXNw76AEwAMUPnaYZ4E9LJOeKW1lak3zIU+T4bgjN4pxo6qXlsp9w/KIgkBT+xBMCkDfE2TVd
wLsKiz/S30eaIw56OuLim4sPeVXh3pP4v7uyvAL5OZkj4BfZKaZw0jXk7TFRArTjXY9V2uWxvpQl
+BSwfplfmdbrVj7xwhUTRrlVKShGmpaGUvmDxNgPA6R+LeQ0Mo5OaEDIaDuT9lzYmJEBuaZf1RYu
DcZZRAwKDhithr7blO59C8ldFm1k1XEh6l9+0oUvPpcSa2FJhdGn+dOQ/Z3btvsqh54hmGtryMID
zBXFXlSmbqYEVPtSP9wblvdYxBLes2Jg7v3WL0mG4Pqnm9UOx+yDKobvodqeVQkTq0oIjyqtgXlX
+HZniCtjfGElmGuQ8R9ok9Rlu1AW6ZXpd3bow9vBy6RWznn+B8zd5Te7sJjNdadiEcilzlM7YvNQ
Zj+y/ve/XXcWn6RG7M0uoHlIbmW7aM+Q4FbGwtKoV6ZH+TLq80xXBj2vQsd8bvccbh3fxmVg5zo0
og1bTJdWtVLTOvVNIPjcrn65k+uHheRKVBTjcmKGyPVZ4xC6SUPzbeytV230ny6/rQVVjqzMQo4l
U8eqJHba1MkEIJP+We7DlyrynqHcvYw9xppCYrr70sUiBuImKOWHy7deGgCz7VPi6YJgNuiCOwn3
4/RNARTwb1eeRQXLFPSkqgcaY6L6LTYw40nK18uX/pQXfvNl5vrPrIaaEYr0B6YJ0JQsrM+AGcON
q5L+wb6M9Vp5yjLvTrUMOC5wd+S2wLeoh7edPcpFfWhdyekU1FwZOCI3exjG8GXw1D9eSrFHpTEX
G4/2j9oB046taiVgfx/GJFP578hVEsHLjJJJ7cUWbTDHSHqh9Lq5/E6+/5CgIv97cazoQquyusAZ
LIzUEr09mMAmVr7l0qSTpzj1ZSr0fe0iuqJq2O5ldCQ0ge6VGxzcDr4jXxlvoR3902PIc43sMPRi
WyrMhFSSbE8mVbHS4bCQTZ3rY1VVBBYU5WRTgRdH3S7I330YpZF1i5lj1/xOMDi+/CWWDkpzUWyq
uqruh0Cse2lTvbTH8rY4gOl+aE+jTdrpJLwLhwSFrLK2+Vq84ywmxq6WDkNHQ6N4UnwycU52o9qV
PV75W/+nHttWerD+4pdCjWKtSL2wQs2FsSq8RTcLfdw0O8M7eiGesnCaJ9/N8MbVPWUCrD9Gib8S
9r+fO7I8G95llqq6xLWdKtMfkhyIaWY8SYO5X/lm03W+iyizOJhaLCq9wbhLXswDrDTHspWDcP/Z
rrsu851i33d3mcVEPY2kVonYtquH4ibdJ4dm36Neq1eT+kuqiLk21sNOEZ8GGlAxMMI9CNrJk7xr
Dt4O68q993v8S051XVy2oC6S51JZJbHkZCzo+y/VHQrGvXv0zjWtToduy3C7Z4yvZPgXtmifI/9L
AMoawSVfzVnSyvG5+RGZWN7IpPCsl8sDYOn609+/XB+mjtoapU741BI7Sh9NEOG+8eqVK8fthfDz
+b2+XF8w3dhSVZcV3qivScrQ2qMowJPU3x65L5sV4d3yciwDuofLD7RU1vsM5V/v6KZ6nI58Gtwa
jwkt1e0mfZHscDNFAXntLgvz8nNgfLlLXOe1qCWjcIhejNfxvCfbv7Vs41qyqzM5YFvYrkm/vl/g
5M/n/HInMe19eRQZAaGovUllctaTtcTt4ruazf6iElVjDHmK9lU/9cfRUR6Ea5ICW3rPr9Yi5tIi
OhfLxsbI0pYhiW73LbiEN+UK3zMPvZJ2wsGWhVS4W3tZSzvKuVqWbH+p5xPRorMnoA1Abpgi22ar
ovPByfvyGFsY1HOdbNriXyiXGucmKVCOATz3jar5HRg8Fe83wb92jbKcIIo4hXTx9vJNF0acOMsq
lXKeC2NEB0NTmdStoFQC5o2l7Hj58ktjYS6Y1TATD1Vt6l3CxG6wc5TG02Ynq3byq7gtD43zjzea
HvDLgNbA0vWxKKKTf8bG4shycF1e5bvwAUDoqvx3YdaIs52Bm4LAVTQOYknV3RRV8MOorN3lB/is
O3yzms1FsloRJl0qIopDBfxWZdFb1sd2XuXYLNavYNUflUzZksY80pv0WAb40UvVHkbgc6SABsxC
8dXT0qceHiaWI9L9oOYUvSISOq1p7jXcN/EYwW9UrLo/Y2kdUEaJW5cGn01VAQiIBGiQSarT5Vb/
0hrxqfHjJ6HT/iSBT1nKREkpVX04Ef/JfY0MxL5LxHdFJnFkoeDCI4DGXEn9yIUev+bg7KvJzwkc
1rjqVS35ZyFxnzsRwlpevSmqaODAJ5xpJ7wGUL82BhY2BHMd8ED1ssZyDQJCXGClqOnUHEjVhfXo
2kUG2C8VzMc6xsqnavOG31ys3HlhvRNnEY+iJPBHlWiamZDyDWRNeIF7yVtR/bg8OpainTjb6yTW
0GBjMWV/t+lZtMeztMns4CC8j7aC8nhdE7ywCZHmomCtyXrFn/YG8Vnaj9vy1t8nNs56tvdWT6qc
lcjw/VSS5mrgxhdzXHaYSoH0hNPiEK91My5s2qS5/FfJsxYdLpUVoUlbu8nx6dW0E22u5zoI7mo2
8HmsAEQxCgc35mLX6cmLIbTIdH1Q3h6+LZK2sqB/H11pYP5vUKpEqc+NcaDjFs5IX9GR5D/H0c+V
MbF09VnIM7DfHnoTiomf0euiFM1doQLWjfQ7FxdcLzTvDQ37x6xDyv3H19qd1XuHYbS2gRz/tmR/
RZ76iXX735ELLOR/nzLBFRC73z5yqrIcdmAUT4Fp8l1bvCij27TqfhQeRlWN4sNnEq4AE/7yG6+A
PF9l2DgLvR278gO9j+9xUlz1ovqguZW00fX0WpeyetcKyo2MXmOvNvptqUKaBdMY4CI6Pgc4qtRe
fx+4yW9X0QPgg1Rc6P0CbEaqSSMBOQruPtfaFPyscY59xbakON80IWbtHnKpvatiVeSH/nvVVTjL
D2gtrOZerHCMA9BYjdqzJrCeeOZTUJnnAFJxlrtvbV3/MLRR2fZq9SOLhWtJsTbAFSfLETLVgRj8
6jtrZRh9H14kcxZejAorm6gG/iCl97r+3Lh/PfVDs6KVjcf3mTnJnMcWtpytidGHA/n83cvrLW3N
z5kp3Xhd+gyr/t8od5I1y9hgUtZGUsKODSaxnL3jJp+utWwvvKG5DtusBSlStSmnnYPRFH9q1V0N
bXgsrJVs08IWULJm3wAiudkpLeJSARmC1PvKBk9CVsbSepCHZB+mPu5L0k+x0j8YJ8g//4ez72iu
lOe6/UVUgUAIpuSTnEPbE1W7AxlEDr/+W/hO/PCaw62e9MDVJQ5I2trae4W9u5ryWYv9bn+t52cU
mtYBZo7vVlQOnVqc6SEUX0IVvcxKTRy9V4/zHN/0ydSgdq6esoo9lv18yqXah5L3QVND0xZ1Ndm8
ArSm1/QPpH1ezuZHbYJV2wwjuUyDA1pkKDC24r+1VKHWhJwtGVH2ShTjZzYQSKhBJwMaGplnaOq7
bPIJwqhVEEMzuUnUF5NH90UhEF9j0+sp+9mWEAMe4FCfJNBtjuDK0XXFb/AnHnXdPJNS+wGBiVup
jDS43TPdirrko5WM+8GAj6JJYfMJy6PakuXiYSZ5kHHtMJWTD2Hsc2lCyH4yUmBZlLcu0+BPpUKi
tW/+tDlUDUO5/NVl5MK1+dLkfW4pGgTgiw6VCCkCkAqGzxYxYs2W5PYljpJXIxx+oU0BhVgx/pA6
GB0rBhttyFQ/jOBFwxOjsXRIDy8+TRDiZk0LtVbYxpZMQ0GUG3A/Mp/D0HivWg73drgmdTNUA2qP
R/orcqbbsIGceJv1LmnlDyXmh7KXiT0B39L07MHQMpeFsM9i4fy7gIVOJ2MbRrKXZKNuD9302Jjq
Uxznz2WPpwJhKmyaSB5jkHROzZuC5KVnVioaZXp0hnfFScrbn1mTHIumbq0w6XCFgBchAnSzEzU2
+LbKGstbxEJjtQricMt7d6xwJSICFgpstCaNQXsXHh7N7CcyPJ3Qod458z57Kd9shjWYFyZIsIKO
8dRZ54+87W+kSTWPSlKiX0HJqQBpzmp1Q0YKViOcm8oP2MRNzjjV4oZS4UP1/q6V4CydNMXiLDE9
qCazSA7VZrma84DpOTTSp0WplEGwJhsMiE/MpV/FA4SCy/5+HLkHiZ/Chimt3cywY4zj/pSZwk2x
uE00rSJm2pDgJtaolViXN7Bfg21JfGKseir1GU4iWXiGM0VNH4wRkLhEr+G2lcIpvjXUuw42Y3kO
mreewEYCpgA8Ij8KQRfpw4+J5cc8Am1mVlqLlxQ6pHrsUFCIRjC3aUiPIFUFXEJrEha4MPtMqKPq
7QOJVF+fwt+Qbf9o5shtzKyx6hTfq+t7CGqAhAVM3hnRM+iAUbKGCoZttdAvCg/vo6y7MQf2Cs+x
p4pDkSCEy30jGXZbtW7WVaewMv0RItpwhP7bzZFPJfm2irvXRME3Q1HDSmFLMSBk1sI45HL3DPcY
uMBkf7D1feirHyn5AbM+L4epGrDTh7EA0LBkqOyYsh+S6sx6gGrNAsyRBZLXAZiowqATDsFlpgYw
gfLm5pcORdG+9VVAoQWpIP48iqNCNBcOYU+aqXilmdyQUn5OUvXx+mLcyL/WpBYCf7wa0qYAy4hf
8gBzpNchu/+3oZc68ZfbrDkoSFsYggOcESzegVgQE1i0/70++taBv770D7BPU6tmUeV4r3G947Aq
ywZgnRLDb4vZuv6UjQx/TVzJWMP0LinSIKaGZUDX3Rz96yNvffhV4lv1sBWVux4y++H0A5pVjhpH
dziN/nH4VT6LvQXRAgG4VUHbkyQi+GqFt0CEuNd//UausmYIEInoGtx5wiCF4Oho9n86KI1HRuGU
Et1ZPluXuDU7QGt01vUCOK7R68+6brWPodtbqk+PoT0tXd09eYJlQX4XjldT0cstTBqATAoySfMB
KmgsM5/vDb3qoD2PO3ZbaEGX1zv37I0lxVYzY4hQwQkm0F81DcBrH/r85fqcfFa+v3uPVW6awnUE
2q8YORb5D0P0AlrryoHWycGAUzvMjmxayT5Vfhp95PWm6fbDswR8uNRXPrxKnVpHfU6Od9prW+9J
/rv9IbbfF0ZYggaBpGbW32L6jx9wlcUaMpQ6U6nDmV3FPiwxj9Hcetc/4dayXmWpStLLMIBYJMt1
GHDhFCDtb1PLj0CN7xz+G9t+rQILz55RRkkJXSUdZhflnxonMXq/13/+xidfa7+GmaR3hYDAolaZ
gS41nqIkzvWht373KtyGHdDmDUUXaTFPUjMYrKCdHEX/OPoyH1+OCnijwKEPmPLAnE/l4nAjf4zA
tlz/6RsIQEVf7e/M0KaMmbhYqXlyk6amPxvzk26MC5zYyacJ5nfT69zCzmHUoLgS4ULulKJ29Cq7
N0b5FirwP+dcvCVZdhlSdirG2pdJ7AE99SiN2TkldaBRnjgMJvJwWQQG3ijgeagYwNbjpg9TxNaW
dQUI7ckpVeOpIQQ5wTT1O2+4TMI3G3+tVa/0codOPFQnqax8JEZ7TCtp4VjGd5Dch2cRHeadidrY
IPoqxMwKG0lcLoU1eApynIk9PCnTzjj34vn6bG29yypswHNyqJUYu5vAXhwSwPC7b+EQshgqPkqg
vl1/ygZyXtFXQaTrsgTFSKyJFj7MTgot46DxudPb7WS5sJAdXyhECvY0MbY25iquUFAAJkB2UFvt
uSc10m9iynuX+mWMbyZ/zT8yJQDXOyjUo4cEkxk/9xuvOujBvtzWxo9fkxjYImYLjiiUqEzV6gzw
wvtdVdaNsLImMOhKIQYGz7tgzKk/GeyZw/gEFpGGZxRJdADdyGU5HJ3gV52TBLpLeuc0swx3XFyb
M6q+SA2u5tCRfJwZXMM0+tylydvAc4CzYCkG0aa3IZ1cUSYnCZ4lHcjGDQEbZDZNarEhd/OZntEf
/1nX0aWa4DkNE0JoscCiiMOOeNImq4ZvjDfDbyyhyP5LM4dvZHwLkYkHIrRneWoery/Jrc+8ioEa
vOIlQlDBUmviswT2sLPEPq6PvVVPXvMpUhAr1XkENgMXf/pjIQ9yBx/u1+BIx+KGoiYOc967f3zY
8oZformMu6AUS8BiGe+4REdPs6NYCQrwiu4AkQcQz6fiebZz6G0toVVIgpsrlWIBQaM+GgPKM6vT
0JTZU7zfmpVVOIqjAdSvRc1SLtqzWfWOBPGf699p64evQlAbpbzXGX44ryHTPksmRBEq4mq4NF5/
wPfNWDhg/Xce1EREIJEDtlxq00lXFK8CSWaYYDs1lV6ulA5sBU7qFO9Eoo33WXMVhqaakwoAoIAg
RWhhhR0LBdf6f4P8Kmt6glnlWQwjYiiiyGdJBVfPLaeH6x9qa3useQliVKAMKyAoCHT8QuYegy5x
0ZGM/upYr3AsDMqA/5nCndNnY1GtKQkTnbsyhzRBUNfU51nlplK7A9/dmoTl71/2nqjlpMsLLQra
/tQ3fhqfR9Xb+UrLjvrmpFkj+sVYo9gKJe2APvYOMLBe5ABfDggbxF+gG7QnULSRY6zR/Ko0FDOj
iFXwWoX8xWmEsUYI3+5Q3bkbb6QY2mpPJ6ishTCURT9fe8jHGkhqAF2lzIOZsMbedj7W1kSsdnfZ
SLTSBJZrcS5d3W+fInuRCMhOyUvnqIiA9fM/Zhfaap+bejhq9ZTFQSnDgxikg25voW5EkDXMvhni
TG8qYOxS5a0uLlOY2bC8QgJoNYApFYVLk98732v5+N8srjXiXiSNprcLnG+RgoaBM77WGIT+IkQB
GTfn+lM2JmUNopfiadIM6CsGenrUtMdxuuXyx/Wht27fa+D8aHK5M3FvDAZDP6ej7NESVHdeEpjc
jtWtOlUAHNPWzrL2MhoQcMEx2dpGKD+pEfGkKXYJSN6d1p3VXnm+/qO23nf5+5do0MQxqkCViTIN
VGAz/SkEwbAY9L01vjVnS3z7Mnw5m0VCY7qknpOrOpHHn2a/dhUbdiC+3ljXX2IjHqxB97HJzAjo
eqiuTI9a+GeGM97M7rJ+rwmwEY3/B2oPTZe4H3AON+nrDItDg/1j9XCtwdwILTdnFQcwGtU/M03c
5XTc+ShbF5hPaa8v317guIoJRVu+cUcHrqbwCD5y+PDAtd1TbIpDK7tfAPDu9UnYWElrfH0M75yq
I9BX1kl0GVvFmXv+wPLm346tNZo8Qt6gT2qNRhIkqbOZHVRJHAFb39n3GxF/jSHPokV9Kkfjs1Sf
pnyEAIAR9BRqYPBGBt7u+ifaCJZrPHnOIxqamoHyGxxuB4/Gz5X0lxsXIz1H4jHt9vLGjf2wBpPD
pL3R+IA70+KgmiTMM436IEU/5D0+66fs0zex+FPq4svagqGWSLmkoVlrKo/Gotwo1cOt0LXSkpLK
FxH00oG7hN1e8tFUI+DEEFAYeftKwhIWoQbzKhL9InPt0Ax2y7IMFwmQJh3NKDq7b6PToKPvxJP0
gXXFWVWVX7zLblW5Ihbn02xHAFfBuBfXzdboB2eK0BOMTMUpy+icygxNG316GDvm60ZqD8l4Im1C
EU/TvzrPKfj8EJhtUesOe6MAx61yJia9MD7B3tmM75ZWFWzjsgz9Hj44yawGUzmetDq+h5LHw9SE
v6U2u6sTZpfdT2i8Bc04/qAEJ2uZhJeGZLc95MunUAWpk8Gufpg9XUpPM9rRh7KtPyiNfxdI7u1Y
qT+iRXwgSSm8yzGgkYUXnmuoW2b0tjDNX2Fc/0lqGfWhCTC3vJMejIbsLMiNwLZGfA6jkKquLUHl
iogF6ZE61f7t6rKGeYI5AbUHBrFK2lYHlP99ubpQ6XB9H22s7zWcc47SLA7THFeuULqBM69isZQf
CMg58Ased95gK+VfgzqVPqmGdpGMXsxqvbz+FD6GTMtk6yCNEWf8k7lAiu0EoK2pWB3E8HMkg6gw
FTz/m9aDVfQ7H2tDjUpZwznR7YT6tYoGnkKSU1rDNdSInKIs3zi0+2E56uc472M+Azk1lxct4twS
dHBLIdVYls2dnsg2MEAQ5TRhO5zCXub6LG40VeTlEvElhqilPJWljjemAn7i6VOhMCsEK2AMnRjI
S8jXeNcftPVpyX8fRMce5O0lCZHQGYehQGybFZxTrg9ONqpra1Qk0Iq5ShOYObWQYVecDM5nCrxQ
Sp88L9J/jdOd+Y/8rb4XtnSQdm7SW0CdNVIyUuGhUXQgYY40/0Nj8lMZ8z8gZp7MRV/T0PP7rgOC
J2YvnQTxpGE29xbq1iG2mrYorzOzLBTc7priNBuJK1HAZlU9mmypkw5jJg0O6uF+2JnNTmqx1ehb
M3kmJjTCDaQy2Vkc6t+Ln2BqA06gWzCf8c3EUvcqUxtr5ZPg/WVRjn2RztOiE8kv0FE/LdK3ELSx
zHsDWsGfem07+30D66p8rqcvT9KGPp6rGUnlYKNmZIF5FYgPaCJpj6Bg++YhLp1+T9J762Frio8+
DqUYMig3DLDh9rkPoQ+QLnroGLjzMXlZ1J37vUbQBhpeWRN8KM68pFjS5fkW8J4ADB/oUFjksYW0
FoAee1n/RsL5ec36+gFjkYwmTJWDuE0OwiQ4MZV3pd8rVm0cMp9p9ZfhYaA+UvBHoiBUiM3iwq5n
BnTR81S9Xo8cG0vt89z58oCUpoOmNCgcQigctmd2L+/RHTaS2c9V8GXklpicJCZudGM13OpTESQa
d41IDjRW3alMebn+AhuRYM3j6bpxVg2Ca5dUgrs35szjTX6eI3qKKoZaOaDorIIhIxE7R9nWF1sF
cgUVcMkEqgnoxBD5HlXduJafr7/M1mpaVWNgLofyQoRULh0JqknHzvhD8vfrY2+cdGsST13oE+8j
5Cspjrk4rd/Rn7BDkz+mMRzXNYWeYYeyZ3X2/cPkNbK95xGS2x4ng5AgEq7H/WtdwWp9Ko5yR2dH
TQovbvqdyPz9JpHX+PZ6Am2QQVoDHgGDbYLW0eQlcaDwD9sic9qD1H4/7/Ia6z63PZowizEqBeIr
6f5q6c4xuqHbIf8PdH2UeVzlUB3sihvAGIf+Wc3sAfDuFwIuLCy97aH1DRgSzQf8y9mB+rNLoLW+
d5p+v+zktSJ1GZkZNK6XDBxgPhLHNm8E1Kb2vBo3Tk55jVqv4yLKgH39f6fMDPeO2IWsaqBZSAO9
wo92Gglbr7FKCtIonPp6MTpTq8opzXNbx26252+4Nf2rbd9TdIvmAoN3BrmgFOsD3+dc35kbB6O8
BjwXUy+ZbIYxYEctGYK9OInpqQ9iHMq2rtrcakFI3atbb23NVRlWmXMg0qYhCvQ28Xk4XHSJOm3G
ToZEFt3SBiwNeU9Rd4OwIK+Be0LKjCYiIHNOCZ8cCI4eeM5jKzXU3lIiCabh0LkDLwqaR5Myxl5a
Dp7UQj6xMhgEK5K/qpBQctTS0WJAEdtGqQCzWHqDDKEpY8R/rpUT05P7mLU23uw2J3LkDEoBo9lZ
/GEtobY2RrWVhuWzNrDnKctOalKCT65yt49w2c64OMUMztlKDiXBDJquwFbwc1mUwG1mcE4coS5V
i/qnSFAsnFvT52y67wsglBWlfGipeJXyrHVVFBDQFht+90I3/dbgT1mbvQMgCyXRLmOHcILQEa4v
qOQkDaQwFdzVz3kPdGkuIDyzs5Y2guEaXJPHk8x0gIMCVbEWoC5uA+I29YcOGHOr+FB9zIIDigx9
U5+uP3Jj2+lLAvDloK8zinrKDHUIZuJN20cVRipaEVwffKNeLa89ljMdygrjADWOCDQUd3LHQ3Eb
33OHYvLs5EaxF9Ou4dU8jHvZ97Kj/7esJK9xOAUxgASda/gx4C61uD320Gp3dAvydxfzbY/H9n16
JK/BMCPLWa7RET1u1N2MHPIDxjlD5arIGkiPh/71z7f1lFVIBNoggepXlOLWiSoVr+Ci6GVq4+gZ
CPZ8r6S4FcD0VXCsh7qbwZxALwxENtUJj4lwUZ7uOnCEVag+h14u3LHwrr/U543ruxlapUmdWQwS
GXD7k6BTMdsdxFk9VBAgOS+NVuuiq+i3l/5FiRA6u6cwRys/dULnH01QZH0VQqkBrazQMNOA3IcP
YVD5S4dRuuSHxTNkP1J/1n2/ec81ZiZtoHcFzEwawMvJqZTIz7rG741M8ZQ6fRtqoD4gM8JnU7Fn
eXwX5vya9hw0Uxr9jBXRWIYy32kaYCiJHuCQP6UmdOyK/qlgMuRqE8C4aT06BPpwOszMgRqZajtH
g2gnMduo+kCP9r+hoTBq2nWyCvSwVxyoU50GO0SrGpUJdJlgHHTQHqXIbn8SK3KlnXC0EQDXt8wy
BydonngaDOO7Ri5mB75eD0HWl+uLbyPare+V86jUbKR6GiAweYWUWnSqvSbdQwFu1FTktZWCMmWE
1AzHMxBf8LPV7UVAe3FsaC97BO6NV/isp38J2LSHsLAkTcBf8vKu1KQ3qQm9Lt/ToduIOWswOg1D
mFgbM4avfybznZBspcvd1gytRn2+PgkbydjaPyEvGmgh6cjFFzFPUKBOUkz31uzW11me+eXrsJZT
2AuWQOzXEAWwYM7jhC57aBUbprwWvEDq2UqO/GFPXWFjva7FlWJhUJJDexgaccMFeC0QbFSLqgw8
F+pc/1xbj1iFZ5gPRSRE/TXQoGlYkIesy6xcgZ0afb3+gK35WAVkqGeHoPAAkDwia1MAUIjabMeN
e2s6ViEkKcd04koK1YTJraTAbDWbsHhnsjd+95pXNcboDsw6Aqyc/I6M0xTv/OgNwhZ6Pf9dRLgs
ConW6OCHN/lN7uIm7+k/cNex97L4jSldMxtMiYayHi1u69CpayHLbpS3AkzMStpJJDe++5rWkA59
pMZtBBP37gcIK/4UvYXZHj53K8qx5alfNpnSz0zqFtLNAqOoHgov9dMz7FBu90/PrRdY7WMln4xS
xmkQcBNOQb1kiQkqIlA9vL7kt4ZfZVbaSKE5DiNXXGwiC2rT0CSFilWxZ7W3tTJXW1ZL6rSsG1SC
COutEaQn8/7ffvdqq0I81oxNgoGzMbXzZIS/zYGouvtvo692K1EhtU0NNMi5lNxHUtpDtzUN7aTe
VTn5vt4nr5kJCXCyEwkrxINY+6il7gla6U+hEjujXL3BkOTCaVM6vGLgrqmgg0ouFSnotES7KBW9
zUCUs9IiKqyBRHNtlVL4VxL6Dplkq9KxBiFLczUZJIWwTKz4hk/cAQ3nD2aze1xp0zd+koO9ms3G
AllDkpNOALwv4V5UzKmtitpW9sppGyt7rZ5Os1SrywqcLCJeGGTzzNtq8P5peazxvfC+a+YxwdDj
UJxCFnnjkD1kjO5U0ja6pTJd7fmp0gcRNSp++v3smbWzTAFIQy4JXdwC4Oj1aXgWflx/m630di1f
HvVpEvNBzj9vivKL8HjrFI+m3XmGpXn6SXYWP2k5tIrnPYDLRtxfa5krSadyleKRo54eEkr9Iqxu
SKd5Y7/b6FpizHfXjlWIgEhDraUaCLrFWfql/als7uAK4eS/u7t9jdKtVbaKFHHSqvDFoGkA06UP
AU8Hs1fPM98zct8Yfo3y5YZZsrRcZPequxiCzoUTZz+uT/vGFKwRvkPPzRQOEFjExa0eHRRojRTK
bTP8uj78Vu6wRvmOHZ/bMVRyiOI/QcZN0dy2Puqq0xTwKxkChrtg1D5ff9hGNF1DfJemAPRuMdWL
VU9zif38oMKqJ9opP2zNwvL3L8c8cNCsFGJKg4nA3LBicJ68Vfqdk2xr+62BvjzTtIxpUJ2Xj/yI
XjqBKSCDIMFRCWK/+xHeKQD8SuhqFta/0kzkNey3JgJZF5NRtzGfEyisqyhfXp8L8hk3vtl4a8Sv
yFnVxoqGsdsBCoQmvwNdysuEDMMU9mjKkWz1FVDrIixfC12DNIQezNMMy5i28bRBKq2QlXdJRIUN
bjcKmrw8ylFvxUX7Q4Mbm90UtnkxE9XRh+im1WRfUmOPKP0LtEsju4BekwUIo3oOG7PxJd2l/E2B
jY6qJAGqsLAVtKa5b6wQFkBSqD0lDUBqkoxRNZR/LFUVzJm7XDg6n94ms4a/Ansv8sZWUO6sJt2Z
9T62tDbOHJTdUJyX5bepArUzF4psAaT0WxtUGOENBwkS5fM02Ezk8CuM2dHMy9t4gFhazefjKOun
Oa3fUri2WgWBCE43X2JdfofL9pnO5F4OxXwUMm7lShsOVmO2h74qA6Nu3xWYB9WlboscV+rFqq6U
ldtCyY75nD1PyvRKaa+6+TA9xUbpcgNqDnovyIGKFn4QYa8D9tWifh3/NM3qXQADdGDKMcyl/lzH
YMMYKu/sctKeYUfTQyaEkt/QOhcu7tvqeWBZjsaXdspJnXiFLt7GyQiGJvfUPg9qbgyu0YnbLjHc
QhIvhZLfhjKtgl6HxIEQgtshyhmGoZ2VHJIZWZqDCGweukk+6lr/MfY5+DJ1tNCT6F+1yPtfKleQ
/NABpZcwT22uL5IKTQFtDBl8VzLB3w7i77XNmtDRJ5jrksXxPsK7slY8lkZ1MAn2VNN3r1XdPlOF
MRedtSAy4sbhM8QVZlRwdMGeqkF43UBvVUmKrYqZj1C/8UMQEN2+zUKbjzBoQ1qLonR1Sub0byQ4
oHKj5GQAZpFJO2lAonsDOtJuyXhQRvVzxBscpFOErkDzEdeNH2fGfQzUXN1nh8GsR4vHMLjstY8M
DWC1hMHl2EOsIY1Ky6DxLXhUz6QIVSDy8idDDLFFkwis7NRw1E4FXXZ+h7HgPWm6U6JVZ9Pgtws+
HZWzd6pzF1igs2jJs5rXL0KbXU2awaqCncKR1OaPric3VSh7fIgPvZJ7UVe6UY/LANiHNZyPclcz
kLvTlA421veByNBXYilqooKnXidXgyXm8ChLyV3LSW4JCSC9usJEA4x4H8cxeGCQo6v5cD/22mwZ
ear5c6VVVjwpZ0H4r7bqh5t2gNscE7/rEeFVN6WHpupttdKfqMmBturSbkd76hO4+U10WkMdWETr
PDWQeVNDP4VyCIE7s2dO2U1/OVF/ygB2aFmLionS/cRGegSN52eloKzE5CG3Yo7ji/fFK0nk51JS
igXx5WkhJF6Twc/nPAPcld1IdX3Qu+5nXKm7IsMb+cwaRBGlkQLdJUCvBLylcn1ApCpMq0izYxFL
5xy7qmXdgUzkxgC83zbgmN2G+k4DY+OEXQMspETtdHlsgUgWsSNKbs9DBRuAe5rAQ11rPAN1VyPb
ORI3LgVrY4V6kjMIAS1TZOYXqTSe6nxP9mnrKF/la1D4y8uhx81OkmabR3+KmllmtutWuTFHawqH
gVURYRfBN8CZ3E/Zz8P8kEEKjzjw991D62zdz9b0DUnNYNFV4y1GT0H4cwF3CtBjtUa3tsRxv6O+
gXuX1xSOIZfbZoYlTUBhI8i8HP6u72Sw6qDGGeqRcxSgC2e3msP3WPWfBe5v9uea2QFaqlRJFboi
ymPrjPAuBGgUIkXup+q5A1WXKmic4gYnpaeH1r82Q9RVjte06EdEBDPXoDsX2eoptxlMDToH4A+0
9s2du93G0l67J7BUjA1w0rhZmygvDuQkA6t8PfFainLffbhVKachEe9NeBJCmLUCLLNMDmkYXdIC
1OoiugOMfOkg72TEG7g0eU3jINrYC0iborBTg7afmSrkMmPigrXmNNnwq9Gr02wmbkugQSXkX4ZG
/ibQQtt51a2vuLrayRKZoYqkZoFWhK4eQ4Cx32s1blyL1kyPolGZiCuwBStYFeIK6Yil56yPjjJ8
XJ+njRC0JnegWW/WZq8D5zNpdhTrbk9/wCDv8froWzOzJncoYZ8afKnd6O/UtOoDVrI/+zCuoEcI
Qu+S7LeKFGuWR9KP1MilBnPglzfx5AwjUJAt9iYEJQ71kaVO/f8RiTa6MWu6B3ALBYEDGgzNKH+d
9PQh5/UR6WeQwqwjrOaX619vY2Gt2R4TTFPSRBhomldPk/mQpzuV9K1xl79/uUFyWtda2HRZUOt/
IvVtHnaO5a21tNrzU6mpooGscMDy93nglqyda+j8Xf8YW/3wNVQ4rtjMCyhyBuHPrrKXGhRUzCEs
Dpu/hVO5X+TeXLSrDd1X7Rgb3ETqdencRRyiPSk3+VlxAYl2yp3Ub6sk8fmeX2YhN2gpsaWuVufy
qWrKSzbpJ1xWG4spcC5pJNWGYoxVq8Ztnsj/1lT6PMO/PJQkyThOCnx+E4XAGLYakFVHezF/68N9
/v3L6HEeQS92AA1cf1/OSsUKXTWE957mVbeFvdfc21hmn/2PL08Bc72dKiCSAplPrwLNh5ZrdzTd
o4ds7I7P+foyfEmUtuhHDN8n6m2tTE+ZFL3trOFlJ3xzKq5pObPcToMCQ2SUhmZ8IPaqwJTDtCcP
9+bQ3v9EWznZmqVTqHU5wyQLRSJ7smW3sVrcU5Gv5IfCbUeY1u8JaG3hKdaUnREGTG1sZmj3+b2T
3SHNPA6pBdKb6tEPGnQXCu6ODQ3HJ80rjg3YWbZ5VJ9zj89ODEXmxz2MwkbGsWb1SAC2MeDwkCGF
sqtXuJFKVgbHgRo4I8muk50Dc2N5yKvUTAo50YTSZgHqAY5EgYTLd6CWWyOvwjLQwsyU8qUM3fiy
cVuSn9dX3da4q7AMdc+JAjmeBdUI7h48DqPhcH3kLZTtWrE8TaYSOYqZB6KmZzmKNYsTnPNlMT0P
ieIrJhyRqTlRpy+dOR1iR4WXs9PHEgQVQjgp4trY69PvNNWZNUGhqSLikQK16Zit8p7P0GG5/kO3
PsEqoptyKgxDLTIIhTzI0bHQ9jb01sCrG5yAF6TBshbAGFu2p5flktUH2cm45RbUaN3sz15r6vsM
h5lr9DcdDVSS5qwA9F88dpp4aZXslyE1J1XAQnkg5YVx9ps1w7lS+zcz156IqZpOU85WVkHlU8rF
TlryfZjHT1l24JcImZQpCn0q+A36uxzZ9QGCo4fklQk7fVrY38rd9Un7TN//J1riOUv69eU5Y4K2
QNzOWdC04rUqBVyNp9zOegifhlyDQr3ovEoqb8CBehhT2Re1BCv1aDhOLC0cmfOXdiwTl5riZo7J
sR1yP2wSVIXwF2jQzhe9AaEZWqnHPKMX1hu/SVndQzfrYir82ZDQyOVF/hF3EWSkZff6W327YvBS
S6r/5aXkuakNc8CKyWZvKp7D3bNla+BVYEp7UhRzoWVB+2Oyh5fFCI87ws1eZG+Bp+4TGr+Hj+IV
ll/w5RXSTkm0rGvzwEB+RNwFTBW6sd8HRgFsomHBc/0Yt1ZykXdawN/We/DAVQSTK7UZeYpUKcpq
qNjW+qWEXbNFs8pJ1cavDerJTQ0X1xRkzp1p0tm35RM8dfn7l9fMIhRSKQXqtgeMVAfSTy6V8VTK
9Y1cjmdlgvukOt/rmXow5wLOqtox5pmjQU0q4+kPzvIJlfIaoHmsNrUREIXgh0ozfaVX3Cxs7sgA
vK2u3UYzCMR0jKxsqu/0OUW1Hu27SIjbuYQgsWxAAa2EvzxqlaHFYuS7tYxzLYKtV0JPY2T4jQpf
ZRO4MCjo+rosLeV9+gTrpxtFdI8TbDht0U6PI9BQKO3DMXOILm3d34ZEwAa+uCG6mCwJlW+r1nE8
myR01Ka56cbuaCZ1kPPk1KbsFx3BoVBJeB/P420V8jslVbCbeOeZkJVX1Eq20qiIrSJWLppB76gA
PDoZJ8kesilQSnjxTWH7IIPifaq12Te72Uuz8DUOy4CY4r3p9YteaE6ol41TjdD/FaR2JHj4wkE0
ec1YpDhVSlKrJ/oBOBEnZZWXD20Oe5nsdx7F1E4Tg8FNjyL9bNs/eWO81xJ9GyapcoaqusR99F42
1WObGoB7wnxtEJ0/FYNVtdAJpwA3JKHqNjFqybE+O3DEpXaoNA9mrB9TowgtyYgI+NrzD5mnk2fy
5PJ/HF3HkqU4EPwiRYAQAq645197eyHaTOOtJCTx9ZtvjzuxO9sNolSVlaYtdHTbTSzZOoGO55ck
FcUCLpjHjppymtRWfvf4tZIQ5QtPWXyNUr9Po3MyYXhX975I6Ig8gElHfWIbZsEWreDXSTlPbERy
2TmfCHcFDxdmwdh65BVzl9iT8Hdk1DwIv/1dZ3YHN8yTHPuPsqcTAtORXGhqXqZVV50MzEbAgMyn
OerTqQmQHOrVT7qtqpia+V5W4sXjyEIfmX+/TM1nx6vTBN9vwzcnEbO8X0MYIWtmQD3u+2dWhvh3
OQRPUNtePCgtXira/Sy2facrertxZXHjzWPmj9uz6bBBIGDdZC4Vj0sIy/cpME+0dp/qhe/KkP7N
MnhWY3Sqy+BFLdhOFAsWj4VWn+OKpUMdCcQGVcEJ2S3g8/n7FicwREj0SLvdNEJQ0MwUclwmd60Z
XljTIl9k6GCLDkH96mzwYOy/WkL+CA8+qqj4HpfNhz6SHbjvey/wBrguPYLs1/5FQPMb9wFS8nTL
k6FQjwS7yQSE7yMmgusmJSLii7lOx4onG+K3UwaKb1KFDNKeZflucZLzIbJnuEi3GQj8iXTLrOhI
Lgb5sRFYGfmi+JhmuOdAUYB65ecTiXTcDc51lluZrMt0rOA5HzcF+WtAIfIYPThScdCNob5Drgm+
h+IEn8kzaev7gntLorkPWYdonyA8I2kLwXzHFUt0LUbEh3RTws2gL6VbZLXrk7iP5mc5lbkrnZ2n
dew79bEoPCeRxD7j47gEBLmIxNysRL0gcdvqXkTh77B6VxuavTeUX25bcHCdy4vup5c5oie79IgS
E8EnvJt2SwnGluuH98hiwokxsoplWd2xqX+D33hW+FtWzfSxLYLHpqF34AtiVdbhrpo5GsBmiIPV
fg7I+tBT8Typ+Wm6GXeyeUQEU2sFnL6BIlUSgSfTAvGHV3yYxU9BXz8oXmc6xPyptc5uEyFR4aWp
TYuI5kEnUIQlkTBv3Qbf7+jm0FOqt6pzT6QboHeYFrhN6cr/MX7t5LTp76KAf1td++km9Ul167Ve
/Q/SLRBIUE/DpoKJMoHs8q8O9EEFCq67FXhSQCAhm/F1HBTsz2zT3Srn1JUK7vxYwxaLvnI59Oeu
CQqwxZxUR+2Vl4DKrePG8HSMtwU/MmypUEU6Dq+PFaa0+plHNINDxSes1r9HCh4Up1fbbc8LDZNt
Kk6BGuOgrJ6maEzKiu6t26IINOv3iJQkHSJZEJ8+UsE1nOLRjhMPe5MGBR1cJxrxtIqqV1T5rO6a
XzX72YxzAqq8k98i55FfvQMNPnXnMhVInlncJrft71CJxDQc5IlZp27fJLQi53UYHsKV/dhbNAP8
SWE/5CEwnb/g6p1jUpozVKv5EtY/89xlpWSPTRB9O8PrCLlRS/1rt6rEV+shsEUO/9IEDvgHiJ5S
jaI2uaCHjx12TU7QZu68wfV7+9+ZfYfzmyy9n/SaPS3CU3d9C0UZDzKv+YdU6jkuJg2P+nb70b5z
rxuM24Nzrs2tJHU22Yh6wOI8HTEtClGjAvpj3HZDjmjnpEVse9xsDsBXaBK64FZ6g2yqVFrWUzwK
xBqNxc5xiEqdQOaMFI8z4buoVUdL6p/C02khCyc23D2OiJ7d3Oo+9NRujfCSSes9B02Yi4ImnQqf
mMeP23yzMyQL2G7j0SW4UBBmr2MaOBtypxnPFomQmKGClkYGdaJDfNC49z0gxrvS8yHj2cp+Pysc
hS2Czzzbe4bcQ7mZjmAl2LBLl8n8RHOUhrWBScN1C0XMzL/AVw+FuEBPlkvivwl3iBcfN41bfkps
1ggn92jHroxG95ToT2y9n/u5zAZwZP1JpyJssYIfdqSye0UYECaaLYTWqejlC5FrsgXbfii7nTfA
00ME1WXjy6uEFczmNQztw/wpmuqhs+jkfTbnG5aJNqD4z6e3GkUL9XzOiKce1oIe+mHCbwS1mXSi
G/nhzN2ojmkHikEQwnBp+FVu+29U4lxRAp4AjPw3dma6f1+q8qGIzGWDQBO/vD6MrNktUAmFE831
uP64DrkEDsgfKoiQwGHvJEgjQQ+DUvQ9Ozn5+9qTp21wvr2lwvP0+NPk+V/1GgA2olXSMoQ2BKp/
pQXhcT/KH7eSd2yeHgPs4du1FolvBFwGBQSJDWmyUUVXZyb53NSfxPAjtqZ/Y8c1dBbuh1/hhWOE
RxBREbtBt2utAxubEjq725LcLNAdorkae3s/+G0edey9WtxsFfa58cH+CCSJ14481HRNJa1BFYDD
miP2/jAMaaGqs3DgmFq5fhtHA7bvRP2Qdjk5lcnhSprZrY7iaVUnuAMVe12t4Qd4Ai0iHUYkFoM4
ApB97u8JWLAxwj92JhquBtfhFLRP9WixF5v1Xmjv7PMIYG2/3MPUb4cOfs56KvZIRkBAkQ9OyepB
kc/NXOwQEc1iaYwLXxO3eh6HtQfboz01SDJJ14EvZ+3zz6KQIOWU/ne5suNCNE2nyPFvPWc57Icm
jqpleRu13knP/DFZftuNDRlBPuDesZ4+SqJFaqi6Fw3bBRTOCUtwrhR/bka4zPPWvsqi3+sOGyxN
EAFR8zWd+vbC+Bi8rBshJ9tP6g9/DFAFFbBVPdI00fPPAVz3kbHXLPqZeCTrrLkIS5NWiv22qX3X
TilApCy0w2ntg/I4aLfKuZR+hv1vQgv7pNbyE854ELG19RsrCprjx0CpGW+pLq5CUTRDaqLqH9yt
wjQqoDAmDldxzVq+l11vEhzIPQk1yAtox2mb48J9bT07wl8D3WwXnAuExw+bAwNeN5/qHlPKRrPV
NkfPg6QJDkW8CY9Lzw8tRS6c4N7DQJwrb3wk0NxSq2EXcuYtvT1VuNmrAQmPzXtdshSH+lKJ8mf2
3AxZVkgql5fBc99k310qq/IqAJEKzJgmCdnyxE2bo/Tvi1U1MZcBy5Dlc4R89ysSjcz6yXO/xYJX
Tiu1ZN7gwlxJXErbPY+q+LVBta8XdJCdLLPQHTFm0UdR+VlrvZ3o6HEY+3+FRzf8zMjrWtct3ZDk
4ATbdZDbI6JY8ePyz5GJ6xINHkYOZhDEOXiJ2YYTjL0y5S6JMWrvLrh13GHdl8UG44up+9ZrdAg9
cVcTm2mDGCDXblNWiPna9kgs4nTuE6GGZ8oYYEL2TSY8fUhuj05hzJ47YC14nda354EIQh924sX4
sla1k3mGTjkqNvxzFEKTwEt+to6z5q0ek61vnolTP9RwvImLEGZTWycgDOxLlesFIhoDxxa814w5
JXRrW3G3lfp9Kes7Dxk9mTL6uViDYYf6cd6Q9fMhW3YPq+PuNNTKppXhS1zK6WaKPG57KjfMN3UF
Q9EQvmw+T22PDJOonmOLBKB+xNQFEyE314PrJetmHyQzlzYIVkjeARKBTNvhooQnYmvQi4c6Rjga
NH0CzcFYchixDXB9BqMo086aLp6+L4cwvK+n5WX4f5YLPzt4Cr86zTZkc0COYp7zkkDQOZMSVX/7
Rcv2rEXQ5gsyW9uyf9J9vasGEOtg7Xowpv1r2/nOrmhxWg336OhSVuBp8QlPbtrAH0CWBZPLzpbt
uWVFiqd+Gjx5ACdxB84bDNDc+9HVx9Lp+4QVfYYP4Gmy1QmVmN4tBuXfDzBeLodtjPBUAhAfeHBA
13WsgGBGpE56F6GNMqxIBnrlGBdV8YqYGsRzt9NRKArqTx2ZvBj197rVmRd1CaLdfsDsgjhnw1QZ
KrgPgbo4TeO59IKckvqpQtIU2eiux/+4GF3ciuyMlN+dV7B9VcJ6EvPLWzGpLxS1+iCcyn/ACFtd
KND6o6s1fwQWljodNspuaGU69uAyMGTM9ZbHzqrCdDGIsQJhTy6QgBrNsmYs7qCS2VsWnSfu/8GT
ZV/h+5sUfKZak5Mm/EFk50ONzC7Pc/6ihUYZ7OryuusfNj0+1IaUFy19OKeNI0A5zHm6j8ItsULd
FWGJ5fbchphcWYTAHf/X1T1LKbP7GhyzlHX0FHV9uFMr93aqboO9MRU8rDzztDX2Mpk2A2HtkdTi
Zrwpvf0iYSgQVvWhd51MCpSJKQLm3ERGZaHG2BRu8iAt/2LbJhLCwEtUTZf1YXVX2/DUNgrmYHIT
cd0NuxY2MXMxHrZS7pA4dmdY9wOR7uum9cGy+rfD0tm2mPpLD/r2Cb3JxK434YRdhqxcvF+vrw++
KE9MsbS1DQGYI2/x8/ZEfPPtBM4DDvq7DIqnpg1g1XxDP1p3zFowJbw5GDO9rocJvMkW7EjL0Ahz
ASn9MCEncpr6AjMoMtCIi5uqoRfQDJcKYWnRfdhuIDoOT70YBHQv00eHtYWvDOha9oMH1ZWNYu/6
K3YZ0dwh5BGCjzJM6x7lI/JtkZiAIItNQhQltu8tWGAvBAYsqKk5cZccs8x9GxTxNg2HytRX3Gd7
wr3X0iufCkMxBvLfmbdB0s7yPZAgeAf9JQjcfGA2bVFuEt+FEQdMqhWuAqAw3cPikWuPwOrU+P3B
Waocg/U/69UZQ+wj6HxJMZW7QpQPQ8RIqsLxc7U9aLlkR1z35AfdqZ6bt4jMz6aMV+K8k7p49D0n
ndHJgFqTjKze4Lttc+XW7w78sAcq761tMs2QXja0QR/Pxt81pd2NfpXBXiINV/5XSw/fMeqGMzsX
FYTvop+bvIED/8AFGhYm9zNBQhbjCxxsAoyCWxOXC8K5dIRgr6VzkTagOpF0c4iJQDRbbMK5SiKv
fXM8PG7XLOAZK7w313eRiyrIZ6jcVPHp2hDrn9cwUPguw2VPuYOMrRKdu0EiytGwZo2BK4dIdlFf
8E/sgHuwbB5J7CCWG8WAp2OrH9HsIkoSFg0ZXPbzuSeHZV1yNOG7iVbXjWOGnKrulZjZnnrhn6K1
/Fo3eQlBg4ubCejeHHXQGSOzK9ZEn9yhPNt1QADvNgEScE3mbBBnyJkGcdWFHkibDMDs5mPbCVwJ
I5L75YFRvZOLzUO4/e9BrT65HlR8ITkE83DEdAN5R3PEXPaC5VCfqMZ9LJEgi3ZuOKzV8Bk6JAKM
QfKhjVLM/nfKFFcX/o/JJuchoSvf4LjYvrchDNKkZXvhEAnSeniB9cSuEc72wLboHmTi4cCJG8Si
BkN0nb2TQqE6T832p9uxx00IXjgeMyY0FxTYbq3Oc9d9FeP4LnV0F2gvDQKoONCxtLZ/4iX9MFXz
oiI8YrYN2LmMxZxFHO8C1uuouXKnOkCiixlf8GaPIxu6TA24ReUYNLmnxiqF36E9COPOYGZHaMfb
tk74KsfY0euWDJN4iEZxWavyiB/uTTOrblgvkklL8hF1jY3DAleN7y6/EqRxkIijINede6yNOLWq
/TS235d9mc63YU32Q4wZHOMK5t/CxS0hHFjDwz0QaE9mHPWjnPDiTuVB6ei8seZMGvRLaz9PsWPN
F3fbg5JOWm/FsZ+BVYcS/ppLg50TeiQgftO1RjTj3C6vjYd6hx/wNkorQEzLWSrcnMSGLCaBvgxA
y+loIVofu+sm5M9qYKXgAmmckJE6wW86Cp+6AfBPUG2ZLOFFEKwXUf9GrZsNS3NCwuquFjgPUZk2
SiabwjQ8vho3ApTqXB207gNOyDLPSeepg4jeaX3vOQiFqGA2V4MhVoLqvJSH1f+hZQB6Wsqqty56
rrw+qUmXYZbeReLAIcI2rZeESH8h1D4aFDEwgAzH3w2PfRqKfAA0W/ZhUvswNQXmW8so94CX0CH1
5ygfC6CFCEBdQqDeJVJhUOGbJm198CUcJFvWiqfKBjvKrxyRG3rMSNldFAH82opf+AonGP86SKbZ
b9XMKC8wgyLsywRA1IP1p4+KZHW/t/EFjdxXRbdUowhxKGro5DhIZWTfq1fAtsC8YhMRd93d6Ndf
IJXtCTLUrDenS4cS4Zsn45srs/wAiPqjrOwIuwR3Rxh+MjrBp8Wj8bggstaHttrWw1Nowme/tnur
zFfdgotck71bcoiEZKJb5ECsy/sY0QQYL/QRAOe4+apAE2qKTyRuHzypLi6jX6aJXpg48+FRexcA
Zbkw4VvlDDiqQXdWeM7zPNJkXsYnEKQSKukrrst71fPd1jrfs+1fvBV4Z+f/G9D4oQrpzwDChHHa
kDuqLg2pAb+MKWbDO1r7D9xZcfLg8IBtBazmwSju5ZaWgOIaVMmhd7OJviOcN/ZdmVKBBSQPjysl
j2okKRfDo5i63WC+sGDNe+Hhye1d+60EPl4cQxSIrIc0vB6a75UD24R2RuJSY/gsvFcEacawxMlx
x+CmB+iPSt1PC9qHnh26oMa0bp9Bpco7Hu0lvu5RBOmN8kLgByPJu4s3G2nEnDYNYhdKPCF1GQlJ
ewz4tZoProe4Uax0gJTifX0LGGAN82s1ellX93+ITwe6jhsJF7YH1Qf6llOECWXlB63XHCxJhziP
shweWIl7AgHG+IaxST91DuIjbXQYCGr7JMJbvujDhCXEtNjE88ihdsJ7aEjiReqYFJOTTKb7xWd+
aitxnN0/uBdlqgv3FTIilaGvI+LjGhOkXaVMKrcRGZM6RNWt75aVP3IlP+HdbhKgvu+SuQ8lJCCx
R9uHSWJZFo57vm08dRc7ZGKGsAeZZzEtkJk4u18GfsK16aAlKx+HBYW58nciIBe72TqZPcDIqO0H
Kn+GZvmdA+yKaFpPGqsqqhNbF2hi4QrbAa0Cp8ZifECbj9MTdv8aonOgfjD++aYu0l/pnSrNfsF9
WH8O4b/avAdFCERbxTO7jg1LlK4exv6ldDu8MItPDY98c+OQId8Vz6j1+N5uCJ5DRqSIPjyYCdSD
uES456GMwy9kjnrwr0X1E1BwkAPnpLCCBczRbLhGWHU36TePZu1WPDsmyCXfcT6hyMN81WF9osVj
qc+eLZ6bvvuxRbkL3QnttzwTMYTIllffhTPFMNtNuxaOjuJlY/i82A+6w4QBNQ6L5R4Cc/yMzi7U
7yEWrkJ9U4cnJWLIhYF9bjEmYmHHbgC8JcVVY1OPNhUAUKmB3r6rjaGD8/C3NaBp07SDPLGMHotb
4jfUJZ4Ll2U/k7q/w1BBpgcGexbN2li5WxItGF9swtzLIDAqVUNGEfszKkhIZO5Fx1AaCPb5PwM7
hhnW26ZF6DvaFcFojssYwULI2+htAqZ6EszXAEbdmG77sMsg2sklzKJUXVwHzx49mEk5/oe/zW8d
LvHg/xhA8PP9vaEFRvcHr3RPUznvW04OrQ/X+PKqpYPP/Wtrnilidjrepi4JUx20p8olKa16xN0O
eE5w6SqXBFfuEwpMPodsV3Car0BZw9GeozLCnIXGFCTAbq5OI8ymVqg/gL8cgk3uenmL9sK7s5hT
TAZoIOWhvPT9e4AXAaeoxkJnpLAU71H27rfSvx8avMNAgEr4tpYtWCB/AzbndqoQ3eika/uggYxg
0RebRe1o9wEKFS7+R9P90f64uS9hNeTSZcmswOcaD/3sXxVchqcRi7LoD+67MY8eSjQ1wwSzVv/J
R8EObuPCFuHYRztNytOmHDRx71C/pt0oc5gvZ3CWhY3cN5D9nV7kBX+crSpIiAYePdGLrZHTVHpo
lSy2VmZAKjRAGf7OIIPCQgNbCSwKkC3kleeZok3yimcThAiH72MPmSHIQospuukhuLPVq8v+WvwD
90Kst933wIVwbB0OEhBzBGiHr1HWDjxtoLvBPgtvAlseqGr4DoTibOnXfIZ/26SCdEaRaaZPOiNu
anh1UV/nYD0uYQkTjdcOl39kUBQ85Kn2sQJRoWmBLszRP2mK/UrXD0DyMFPycVvfjNemEzVISRL6
2RPkEdp+jHOwFsLOqYnrGfVjGz8jiwFxqGHt5+H2xe1WATPuSqwcywHFCylZqv3qhZnjtm7xBY1u
3DIk+VrvWGJhgYjnfAvNCQY4Jw9rCb+S2MepOMJCyGtAVLLIHsUCwoTRYYucHEI2ksxO/wGrSYYu
o/CycQUGXobfc4hppHzflvGrRlTviFTANHTMvm6dF9XADa2DnXrA93BlV36XVoIdJxtkrCL3SJ74
gK1cDGw2L5ft1PViR0dxpYF963uRL1B0zSqKsWnGMeqwWfWbXbmFX5z2aeDPNwJPFSNSNqUKubvN
cjcOUH2V6xOkkt8Yfp1dNYc74MRJG3VXvxUzvhpZZ7C0AqOne26RdbSwMFMN4CyYwfDSuQAQzBcJ
wzgdZcgQPlSjOjBkwYWifoYU9L4O2XVphu9grn51FD1xT300Zb+7dWnNPKIA0p2E2d82hNm2slRB
W4is4PkRY8h9GAYPjajzAqdJ1OWahwsSB2qgoMKOd7hUnigahWFqY0RBJxv18hD/HEiORvchYuOL
gkKzGWC+7AJvrXEjr2zH3fXEW5aOro8riz0Nc/C6Mp1P04xdwAQtFOzyjZeqbmwTQ71DdzuGSJ2A
03kCwWPiQ29YEpj+9bezNvo2MUgOEH9+9TuA/xE6PgZYnUBIOvMw64EJaFi5xJ0Ae2BwEt5DSQY+
xSSvE0EwHwxv/FhHN8BIv0tHfekIa6tx+WABgblPiKmH+9V8NH2BLbDn425iF0gyYUxco3FaUet8
teQUjihIvIbzs4NfBDSY9a4jCwzIqPvaOhBtqsi7bQsxAqNGCfHkBgUYDviWjnzwP0E4UXdOhwPt
DABlcT3NoKlAnQnrfTGSk88gnbX+APtzZMr4dsxEC/oEK3C7l7cDXqnoN3Iplhm9z3F2QYqoBPfz
uai+wUE4KgzCFu8gXUuTG+Ms5xWa2oi6eRH2dcJ8q2OYJ4Jl63pYezfL/TJDHcrrJ+RY4NBDtYQO
F8j2VNYqXVFud0XkAdWCkDvFEimJYICdtrQXdz6N2Pu62j2e5ssq0flR7MQMFNFZz7oErh8g9hTo
T7DQn5Otogc7jXzv+OoFiy0/RmQ0uFAd+Buum+BxeDHzbFJ67DQJD/KlZQMoiEsd+2V+2Wzw5wEq
QqlJfTDdtFAfxt1y4zQ71sL3jWGrN7inkOFZiCA3IzuRNji7rXMot5InC6U/s2verQXQv5A8XOnO
gdoDjdN8IHA7QIIuOc9yePUE+oOlXg9spBbv2kIdBm5EWARYq8wYquq0XAEgBa77PU3hXbe2z22w
oAnV0C+WOW8oNl5+5poAVyMQ8CgoHuVqCVBeGc8dPYxIEQ8UoLZmwmah24DSiHUEJ7PwkVlB2hFE
DMe7agoMknqgIIkgxHDp0F0AnAVjX/8n4DmGF+WJeHaKIK97zhKB7WMxzS+8DHdIYQ+wKy/v1yBo
MtHTK9LBj9687itZNbh22/3UbYmZ9UM1Q9grsZfE6jXFRZLUoXP0GX+hJXuAZ9fnWsjgxeeI1LBt
sJsg4jac+ymwKIO2GJUJOt5rcGNtKmzc0qWBgbScZmg9F2DA6OVWWYrEMp7AKOMRjkLZZjQeAH2D
ssMHgA18hBZQIK8+LWFDvECQ3ICH3TD/Iyy3vCEcix917U0tU4RuJVyqHZSoG3a9xZz2HX2wI7ow
7tsPvMQ6Xscu+J1JeKJWgosAfL9kaD1FVvS4HwSb/mGOSKXSBwcaXxuNh3LYDsswXTkE3ZUNqwtf
Oazdwiczet8bpddmNjv89mk3u6/h2F/KsFIogda5b1bdpkGosPpyK4a4AnHyO3i2+9V741Z3My8+
WzRT0jgvtIfyTqDRL71fMEUv+ATRMdUW/DqQ0HuEHPe9jEOrP1iBbanT2Ec+hWevXK4c9BWOTlIB
BF/k7doa1WVY1nvoo+98R6DTN1lvcGEG4jT7/MiXPvZDCZDbTwntL26wpNus9m3VndQyXcKa7uWw
HN2FpVuFRQoJ5VO7jc9CEIDVxaejNwSJG0wSkW3eBg15rCHvU+/fNxpnYWDRPsDvWSAbmhnvbYuK
XbENb61b5vP2h1V93kzebvKmXQgCAkrWwfVhA2T1mTZgfEY1otZXjIbc7hZnfdpqfoB376lZmg/q
6AuAmh0y3CqMCwOUkxV6o3E7rJGXz9Z5XEvnoWv881DKZ3D3WEyJuZMYJQJsvtqS/AsqaNNVKcEe
t9cCwdJdCwMIy5p4C4q3wbHPfYD5KJLeOZzdp7HBzrmNKAZeKE1h1XnRAXmqGxYlM9Fo/yETiiZ5
R139DKbftXTbk6OKg+s6BzEvD1rJYwWaUswX/U+1LUCdPlSY8dpnWwUSwiIggxWqnyzCG26iPpye
gIHcjH8wKkQiw0aOVoSPS+P96QYeDNjNvoKtsAu89nMqeJjweTi7rpcVlby4Bvw9bxW/VLPnCDUI
t97WYhfbPo+TwlJQe+shgtGjHngOP2QvoX5/1BbmuRvRH2jCE5dyFBIJLWjfneTiX2w/g5wxgstC
Gv1arzZv1/BUbPNjDaTMUWeXWyxzsIlS804Mr9H6gX296y0xDJd4hfalLE5rAMHE0iawucXXWxx0
jb5sCg4BCbOosceqgQd8sIBig3jNqSb4A1hT6DKjPU00Ggw7bckMDIO419v12/aYBMTF2dipm7Gb
Av/DgIVE1fYiqYI6cjzTMHx0GD8uVQQ6zZKEDWD+BmeT4YBJHy8wwFxQhFg49/3wOBm+Az8L++gl
g8HRyZTk3XZVTjo0WRP8eiJ5gdD/2XX0A+/5iowt+Tvr+t3w4gnjBHLQNgFfYdmmYlAgVXHU3BFk
gAVZnqQEyVWji9puy9wCTBVaVXfOCANiWkncjU77AvgTwwKMO1NKyzvb4p5wvFc2iJ+w988zgIwV
e89EVLpM/cl7HGHbl3DM2lOFe9czZ4O1ElDXMK4VNhvAWe+UXNORYk2PNjXhQZGV/pQjUe1Ciqrc
1cBxJ6pfasfuAyHHxPWm935dHoqyyXm4HiNv+eo4/0FAh79Tt7YmxLpk2rCwqZlBsfe9+7IYaMzK
2324gmK4dtudAyO1mAIJQJyQfIk4uYoA4B1dLqbAQqvz5vfB5ejcanH0w3XPfYjrN/5T3NZok+80
SRWY+1JtazJrUBwLQvNtXm9tGMjyUeXZ1BUwwGdF8B2V7NkzcNjZ8B5E7AqFIZTsPAngYAmwQBrq
XYOO2MH8sW7lbemsv4DK11h+Rgkj7n+cncdu41i3hZ+IAHOYiqKoaDnb5Qlhu1zMOR3y6f+PPeqr
W7KBnha6JZM6Ye+1Vzgp8QAkX8si3oepMIF+s9ivqP23lqGcmfO+a3MFHBDJaz3O4IMzW4/yDn50
ZftplG7k+Ak3NjeoxaZJpjunXRgzzWTca07ti3B+0uQScmM0s+jFM9OgQ1WxcifnOEwmaDwNaSqH
D4Pd7iWrYLQs0y0rAF2xHX7kIU1FMSxBmIE3a4Lf3xSvEb4PYUyFoGV0q6KL1ylIL0aR7EENyZDK
5RXLeL/MZFmluf01CXlfw8CkPnag+/GNWn+sY4Uauikt4K3uBcDe0yIF9nCbATJgby11L5WdtavA
wSZEKupbJdNpngLHl/WOHCir8GQ535hyVblJxFGiifWkJbSKqfQshYukqGwJmMmJ2MNSMv9s6+ic
zsCtVmjel4rjR6b1GLaVT8UDd7E/SU3nq0Yar6esom9nsWXqsG2m/KaVxielV85Ett05g3IezZhb
QzwZ9bTVIud2on1jIniTBSCItlWtZa3wGiO8yZRmLdM8tJi+1kYD6R7vDSirSgvJDiMYSel9wqBd
4IrXLCXta06X28ob83QvJHkzdtqtSSCaEZqbIMl3Vd8dDdwsDLwUaCih9LLJP7Ig2ut6f9/iUN6O
duN2o30G0DuoA6xyO1WYZLfsdb0eNnkwwmJubjAgKdZWZf0msObUVNzCVVqnTPGnr9nMdnmUSBtw
y6exxsHRiMxXTXDsgjtbQRK48gIuOnZ/q0ea7PVWa9BVQlEqC/k1W654zrO7qGpv0kZLYDn30Fyw
WQdtZECRDqVgLkizkBfzS1klO4PRi1xi/T0VpT8iJVmpvbTX2+5G10t8RBhvqZUvhflnrEmvccP/
v9DszRjgPeU8loLd5FiUkmJiRQ/Ci2vnXFbgsewkt1ZbBfaVfBw15asvY9xNdLUAEGh/x4yO0rg9
ZUn+kVhMp+TSvpEGzTcWXKPXwkdDje+yKLbcoNczbzADPzeqo61mOHKAP1MirDmG14XRn9Oi3xXC
OvZl9WJn/DSJfmxDfZNM5qeeS1+C4XvP0QnqzLyfrTNyCHTonaMseRvl6JRz8MOoedRpxD2+7zMd
5iNt2pYWbK043b1KzqWR9v5o6Fzk7cbiz58nvFcgzzsTBBHd2vWcDkYLN6CLYE/1IUwj8bxYpmlx
tTPt5FZrca2Xp82YMCXuCdSJAoawLYRPity4PxvzvLOS+U4tJl+pzY3Q5htsXNAjhpvQlNewXQHf
O7DOMMpXs23vErv3shQjOyuD9NnX+xDDGaWstnNg3snmdFBM8wOeCRBunKTrIB99cKatE+RHTlHA
5EQBxzUyStVpvsm66KiZ2V6V24fRpmqc69YtLED3abYPjRMHbg+WvYcguSA4AzSbWhylgFw9W5Ng
SS/ckIbY2zyCum3P1rSKkAjIo7qJ4hzJgfY2SNoutxlGdHhSdHCQqdu8tIJ03A0bKdaexxjZcCSd
jJEceAU6SpuHXGp1jtrOZjgnTWq1inMso0QRC7cV5VuTjhvTGY4ZQqeVXqQAP/zXDvTaVG8Zv8gE
2E7iz8JmqCQGPkb9loTpvtMNV7TxKZ2s/UBcW6t0r8Hc3PdT7EuFQo45pMGCMMQ2f+sCFPjV0JOG
CJcKHhHxY6thIpRBzI/5FPqsdBNuDGcMDFroGUC14z7rTYb/zUGxYTMYT7OALJOM3dqpi7OWxg6g
i7KXi34fmtnNoOCQADgzGhLSDrGKCTBxFWfetFanrsYgpARS31vQsEqdfGiR3siMaz3rsGda2H59
Lq+jIrvncXNmcbw0U7bfcwYYqSOdycDcpmysonlWmvzMzHBYm/L8TCe+qQJyd0F226J4MHOxi6bg
IAzQ1EDsBnuZGxsn1Bw3Vecc27pciaXnVQyvEcnLPKlbR6kPTWxD/oAZZ9ZeyPxviNObrP3dGoBa
fSQhzOnqnAO68bI6OJJZvS6k0AesWIcWtitLkkOynGIKOz0yEeURIQYl0cJoIacDtiSvzJZMCCja
QsM93pZusnqgE4HnoUEVneRhD9DAvQ/zIBoJK4zWdt1QD9f0ePW61kZ+kseM8VNtZ64h88+DzdU1
7cjOXjsofoalJ0JbEzvhS9wE9BqNX6ZveRp/OLlzFqXdr8I+cBvGWaZmPPa29W7U4ZfeJgxrQ0Jm
Km+uK8wOlB0CKNyk8p2RwWKVHuFWffSZfMyMcaPF6rHLGWkp2ZM1gpP1lCyFWR7kcHyqY+6QUk0P
Uld5KJ3cgjMlmL9kO7+bYsIji+k+yi1EA9NjVjGRCZrHWZk8eD5MizGdGimSMmTJ1RDv8oEbt0Zp
5TjbcJwPjWh2Q6g+BvmvGBi21qYvgYeyoQZ0lpiG9lO26RwsqIK05gmKepVZkp8Z2dmGklkDIGe5
5U/xsEk64WWScm4atgGmc2Do9kbN5j8dvtWu5HSFx5QcJgXUPooEDKD5HQsi6Bx01AVkoBYSY9dv
tbQ5SYwnRnqhZXxdqcNjXVjeUFtPpfQZZNU+j8ZtnGWvbQkvVrYcV+re02rhFMjcpmR/ZJwlquNj
HQlk0roNwG8UJm4zoQGDZcxxv8rVaD05oCxD9ms2rBN2XWugO0+ME4zFZcYZf4Yq2KnQkDow/K/7
5pbgSd82zI1cG7uUV47RHf0jbFqmmhFj2bq3j83COO5xuSsr41FbJvY10XKDZBwa07ytNHkfR6lv
1fZJkr6gm68sKoygsz/CDr+fRfua22RyJJwxtBEF8iEiQ+EbrjS9uksUcQeBfqUWHO3dp8E8KCm7
eaWkBJZlGPgo4kmbHsbQjlfWiE9FIE0Hq2w8Mwjf5mm6EXZGy0Ydx+K0hnGlNAD+E01HZa6SBigZ
84RaoCiook2SKWuhz4j9yo2kRkenEhyAEJXSwPHiXgIvznZFi40iCU31ON7mxKtEZbDv88mPeJIR
z6pNYDLSrdQDbqQh0afloTFyi9Kr5PPmjTwtSgVw2RXKIugqzjlNiBawknozRiZot3HogRzasgdP
bwso9u0GIvzbXGAXT6LIlivdWvUSaV6Qsl0jTMA0E34gzOHm5FfiyG+wPE0At8wJdqbJ4xnpr8L+
0/bKFrTv1UzTXacqLxCo17HDGFgZbpwSLi0dPkSU56hud9lQH7JYu62dakC1VaxnK75rE9GgVci8
CVpJpzVPMbccOA2SKtHdMq3zokbahxNqPj3yuv5FEROz62jdSu0I4KD/aZVpbRTUe3O2z6CPojXf
j5n6IibreU7RP2s8jJx6NjuEkhXAiJmzXt5lrb23HQIzUFVSjsPHgB7AL3+I5OQ2azqvSLlEBcA/
TfrNmOcbXdS7yAp36pIpY9XJEXaZm2fj/dx0YB75vlSRHw31Dl/kbdIrbqHEp7KiAtX7YG8qkpe0
au9WYc98LmQkhs5oLGrepWJ+NKHyuLit16bzGGrR+xTljHTiTUNhYWkKNFBrY81iJ6EiVC1pV6BH
U5kcdbNCKwDAypzxYDQqyYVWcYet38osxTbRG1cfNVSYROmkQLt2/96mNiZIIImZYHelnGr0gLUR
u/JdUEHcED1fVO7qrtzwcGfaR2YGJOvM9AVCP7Q28vyg1I+12d4pVn+gfzsaVuDP6Pd1HV5jymip
yP0EMDSWcGOWhrMlGB/HA1+AO6UN4Um19lFLnEjEDiSHNo/5bw2deQsqtjE7zQyyanuGrgPFtdDG
TV3JXuVUkFSq4oa9va/zOvfUNHqZNBXZTbyVixbOvXY/wbmDCSTuGx1kMKwkr7eLgxFNzDXNwZ2G
8mx3UX6Gv7RLMSGIatOX6uoWZt8NcoY/UtK+14lesH0mZp95fUzk9EaXbMPPm/wUmOlDodV/1BZ9
k5EfelU/QY2iaIqm22ZS90iBLVZnuXa0+F4Kmt1UK5A8jPFAxbCuTOurk8h5H6UChJn6I4cYsyrn
9klK7X0+9a8wBKNVGxJz3UzxTSZP7iAxxABwfIxlRVlGwK9AbptoknfNbJ7yafCA9bl2jQD+Ml2A
WobvJfEAupGQ4iPDNEY7pAPGttBUKsRySi/9GeDhWIrI1ulsfPU1znxZ8tEP2pPaRk8qyouVVLcI
cWClxF2K42VlFZuiR2ObROVtWodnmA9im+vKHy2dvipJflQHZRMjUM5RREjj9NZm8e2s2JsZ5I9f
EtS7KNcphN1ValhQIVHVSSMcN4IxTsOIBNqk91fSTTjiUZ/RjJfl9ByO7Q0kFhnsK3qO0uCJohej
UQ5Go4/QdoL5Rz1cnlLs40rxO6HCZF1a0c7aW0sprKjP/dyuwS8eC5AQlcq3ShFJSurzFOjzYViE
tZUMgzQc7+uuQ0SlPXI+hasIHfNSI2vyvDVSiAKyCpKfyRCrOEykwDxqs+0Cu66dHqvNadJcrZ2A
xCM3hOAlM1zIFfIrMvix9fCGc9BwxE99LRXZpke6SDBV4hu9fIoCzm8n6M9DpB7mfNEhRPQBlQnF
2JThSPb3khBeANdGJ+GdBmWGqD+V9NzlbbE0OROJK6yOye0dmZmJMz7MQfsYJYrbAvZ4lQUHk1iv
tTXBNGrGnE2h+IZk5OsEldKqnsRWSAkOVdlZHiofvnnyqYTlJwM7HD7V/A5xNe1PCJtk2pqtuSXP
y9oNsv4BUZ0c04gx11BVG5gg95Za/O4mKIgywAWW4yudTdTO6iYJDWfdSHJKFEbCaVyyJ0uuOlx9
mT/psXTXz+/GyNAzz7h6eyl9aMr8IRoleNnd09z0nsRIcAihZxkDhxZUjzmUPAW+Bk1n+uoEDDvM
Prl1koEJ59S86Lb2PhgKUW/TFmnpnZKYbjlqXmKOPIpzj8jhU4z9KXNo8OVy3BmD9QRh4aNgTcLM
gW4/V6+qph2aodwWMudC5iD/1oNT2eqo2BDPW03znGbmscf5wLVTDXOZVPqwANBa6h+2PPzeVI3u
R5Wrxs7LGxHN5AMNz1M1HPC5XU+piRpMe5+13itiXFBlfGI1C/pHG4Ky2RknXGfc1AXwjeQw7Kms
4ThnwDBhc1dCVCTHvgXnyxnD2TdiABFZKFbY3uB10bZUhnn1pxvjYZWawXMcxu/6lKJ+HfyC+eWq
bUCYMqEdKSMQ/VbOoZYcWGPO8FpLnb0aTSlb2Wm8R3WMM1RRe3Dbn8xRO6uYYxiQJNqq8AM52OFI
RniXExkMM6h68dI2GYEYDDTdNOwPXWQ/TJX5Xsj5b0vXmcXqxcRiXsRhOj4FcandTbP4E2TiQbOl
7FZSRvTL0kJ9YPw8hiqU9lbzpJSBnGVNFn1uk7nz3KRczjkZdH0JM788iLJ5nEirizjTVmnXgGDi
VCwZm1ItTLetoHbhi7uvKi5RvQF8bSdsC+YMrEjTzomJLqlT33GC9uNJB3WCxdyXkC9y4kLRwdWg
PD1Sb1hoqIVaXGc14p4XNhDFBPWXIh5bQ953JoC03XwpmvzAwBJ6YNL5Srtg9hQpCBehFyYc8f8k
tNr1TZWEn2VSPWHXgOswHIA1siKxmcIYVZUGz3TOygfWPJp3oNVKrpnqzNpbI3QcYQEJ5oQBUpCW
lKnVoxxDjcwkiC1RpB1R4kYMiBdujzX9FkOD43GXfOQd2me7RZ2gV83bUAwmR/T4wQ1kkLkpayRJ
pL5NJAyDg2bdRdZiouq85bBgV4aqHtApPw1VzTCV92xMQPk9T4en8mtKkKJdWQjfAuetFThhIhJX
LBWtSiJo4KozB+M+Ec5RGySI0IaXROMtcJWDCEj8iYPyOYuDT9G2n2gdxDrsx/u+H9KtpoVQKiH/
1n190KLOJen7PtHhOpeoyc3YejYC89Ai1Cvy5zqffs3qdItYpF3rlcIRboX0iMgSq1hmQDEypxtu
Mkc/Ig5E7FCkGwnNZFyoYC5pe8iD7DOlJctju1rPAgYkM787YpW3vP1+3aX9CL2NTE0N2XvLyYnX
RnJs7e41HfFBj8r8YBCMkNvSMa2MjZVqR6cDJFQVpDKCva32LRvc6OodJP8bcqi3jCS2RVCjWsu3
ltQhkBKcPzh/j05lu0mJoHDsyz2sbvoX64u26NRJEuI5YIQxPowAi20MXyl1DkNZbJ2ig047beRE
BxJSBZOLkLGxdEiWYi/Vk7eQHefIToXnUnOsuJ5wk+SkmBk/jZn4UxK2CHO1diNdm928QN5fkB5t
JZJrFtDSFyFxF5boNZOKmhP7Z6TiuTeP4V1Ey9alWNdZNiRIx+CQGUZXtyK/bWG9ZKpz31TDWgg6
zXwxO+Dnf7CSHFPjzt6MzGPhPcX5agxTxl3mnlEWuQhx9DDkReGK0H4eBclqqtglybhuyu45HKJN
hkxvm2WxfaMrxRp9pA+s6GYzdZ6hqaZfyDbswLk5Go10sEnFcCoTSUFvrPQIsqaA4rkKW67dXgZv
n7g3zP48dtLe7se3IOaPmi24UI78gC/VUUzxrVVbHzO3PR9gUigY70lT720jeBqFcqNrWGao1Dw2
bbnI2k0SQG7vGcHrteypVXHf0TDNo/XA4ABSePDIjOcukQrQ6fjUBzUsy/wuiatDbjBdkouz4WS3
fZo/iGW8RW7mhkL1RlRTsFIhASGzPeg2Q8FhuZJb/JcclC64y52SFqylkVGDas5GyarbMOqpuaKt
Q3D0SlGVW8THj3Imo4nioIfv7TsaKBf2BQWCvMmf5emg185R1glCQv4a5gWWHBmz3TCg9BhtCKJT
G7d43w5vpsPbF2nzJ8jzY683vihD4akKZDyns/NVycSPfO1mF3LHe3GlNxsl5gSpEg+v+Z7RqjmK
rTxLGRNVfnvOLo5ZJFu4r9iJM+2YEqImZ4Y4OVxxs4XZSyovmESEmEIK6P7FH3sOb/oeIEK3xUYz
2ocuKDPXDq01bmfbuZNQ+lcwmSjLoYJKr5JQv5oEIygLdwB3HPJbNc7Se8bPgJOF7vcRpEe7Aduh
g9NXsQkUn+gs2LZQkHeXfiiSvV3ltw2zH9k2t8slruO43nXAQgV+kVHpWeA0iQVjRdedpZHGi4A8
R2JQg+bTnLkM4VAxF4SCKofstki/C3T5JQvp14zJeoXHs1fNfqMX8pNj53uaDrqPekLSsXDVeyEf
SIBL3FQeMJ2Vyq8MXk7ZpgmrAa8VoCygxH4z2QP5qSMXrCYAiqXsbmQWa+d6xehuDlZ5jfwvjIvX
QW1kP++TX4EI3wukX+vGjPeZiI7yaDwgTbrVdYjIGUT9WCR/DMNcWQgaXD0Nz4RRmG6Sxnc5p7E+
J3dWiC1G2ezVJHusZkr8vAZWnlGaFYPhGYuWUhmPtYxSRW2btwQGvNbjkBOaMI41KaTOkzsWHuVh
bI5vamGLtU0TjbtOSBslmXiyLGieiAc3sdI77ulfpdS+RjN09LDxpBwlWld/DeBdikWhknRwR/kY
8FjlqIgCgEQG7G4FnOEWg5MmyiCwtkAlskfF8aA3E+TIyNMUAEbNaQga0qbPTMD0LoEFRKadBpq/
QWlOkynjSqGjXQixCyhwhHMb4lc8vYb4C/WNvzR8EWUluFRmc2cHBKfXJjOUYorO3QBnbCrUs9wt
91qO6KhxwmcOxbsA6ovJtMy1JQSVxcyEp40YQQX94FqCSVFfRJBh4et7OuZUa0p27Cp0mbpyeIJm
f2/3+g0m8fturBKXUR203vlZsuYXxOE7kSEjK1KE8dDTNQc235g/4pameVU9g//I76mK2LlL9lPT
EuOQHocs20qz8VsgUa50E0IR3hsDGrcY7ZbFuDG1W+QyVAaUB7CCW+2pCpNzrhSbuZ3eAm14JMXg
Q+j5Z8J1EDndbxpe3xnAJfBLMrYW5FW5NZCBpo99PO+bJvPKVoL7jtOn1bH00HyG0RbEZlFRMgKH
F2BMIEtDEpySRiVLDSQIVX64yoyo9/uxgeRVjmS0Gusp7l+aFJF9SoiHp8XaUt7CkKV09RRIYnOK
FKNCjbiKUpHA/LJeZzEw13PC17FOjzQHfmEERIeVd0SI+WXrfMp0CyvVSnzKNhi4c7dtkuxBrtoH
MzKZ3ej8aHY+n52qFiulxz3EzJM3cO49rOhzo7NAmODuYxx+p1HsHQbXK1NtbxrSH5rQcan0tjby
op5U3jnqmq1GHuDKEuWyD14GVXmF1eXHOkpKxRSuYggcTYo3GEX7tkHrOA/3vWzaD5iM3JajeM9E
cWrGzwK/FNT9f5I6fGY++Lx4vHTz8Dq2zW+zwtFPY7wgU8lB0svgoduYQHFqrOqBPA41Lx8GqPt1
LdaCxtYy8m1aKvKqAZnBieCcQDiZmenriNtRsMF7bKZDP/QpYz0VBXr7aOoq1n32TWtUyFo138RT
i+4of7Msjcst+WXFTbb53sZN+atVM0j9hfNjjHimC7Mh2dpvKXt8B7y+Kh6CHRos/TE/QlT7hQxl
b+3mH1wLr9nwXThCSsxoyLxu8208J1+gNwDcU/ODcfO1p7lM/h5V2cG0oS+25tO4H9bJLS5VZ/Gy
+BMXf6KbaY2QVawQ7P7wMH83Kbacy+RUZ9Ysx4gxIB825Q36Jj/c1bti/3Pu72J7+BePR/vC43Fq
g7LSij4lsrlgDIJAFRMAo13HY//DErj2Dcu//8vGz65krZNDeClGZO9MuX+UgXMo7Oh27eoHg8K/
WhLzmi68F+O+7cZJKAVUiUODOqx6FuoPf/7fDXb57Au3RVRzWEc4GM7qPgD0Jn/Kt3jVte/aOt8z
efMsb3YVzOFW4kmOVyVGj+F6vi1OhNucqIJ+8EO8ZvppX3gw5rj5ZCnhOUQSBD4SG98EzHUxI9mm
G9taEbbyw469soHsC9tFE+MI0s8NjE5fmVKXf5pd68MynH6D7s0u9k5kPGg/+LdeWxsXp8OUiGCQ
IrvYxvmhOlT4Igyn3//xOS4OgkJEZTtXvDCaey/3SsrVVfTSbhw/dMEXGDDAKPrhpV1Zf/8vc1Wt
I+bCrL8h0lcRDT4ulaso/vrhUZY/+S+b9DJ5tcqLSZI6/DfDxWCpmto1BqaPrRPjDtfjCwI6E1dP
aVEeotJ5/eFLrz3TxcmgDXGOp9/i/uppAApu60cbiE0rZY8d5tr6Ku4Yza5/+LIrC+EymVVVcy4J
i4Ug30375jizt4wNzLZThzcYvB88TYmZ3P0383fLsS4OjEAWWjmrbGqxCe91smzbzfDcrIBuf7Bm
vvZAF6eGHQW5mDoVG6Qcclv6OXY1jic7rXz6/o2Zyxb525q4OA+gesaD2stYKoMS7GbTDrzcLJ+6
CR9TdtFQowg1pyf0rrHXSUjOnPo8TDNRcshn8IpI2Q0ts7eysHGvCLDZCbp3OKaIuYljKkjtgqC7
LhT0TbUxgIYwv5SF3+DI2Us9swtzm4cj4xDHq0hlzx1SdUNxDOXRt5t+W/bSa6jCTrIT1L4oKBEl
SyzcIU+/GG8+V8ipXbPFo2ZEVNhUayWSoWqYYO+afjLSHF7QWMAYr96ilGVR4D1WmrtKIz+t1KCj
ZG9TI/+wfa/42xoXSz00EPw3+uIJnBzz6FGRHufxWM5/CunYWr6kvnz/m107w41lsfzrKuSKQkqh
1+nWftL9Ztf7kkdvEO/UTb6R1s4PJ9/yV/9lZRgXaxsGbBJLmHOSK03C8QMmoYceym1hV26c/HQf
Lev4b19ysb5lM9eArylM+uq2kX/p3X+7yY2LZa1oNJfRwB8/ZM3vSi040SqFqUX9Q+zDlVPtMms0
zGoSjFIypsPCOhaa8zDr1b6Lm/8W+kRxdnGlqV0d4AvFxmehruw/01O0ltx0J56DDzj0P1QD197+
xd2WwQXDu514PcW4L7ilrfiHtXNtiVoXt3+sM0EPhAT05C/JR3ggr8gt2GNhuF70Dd73O+Gf1/2X
5WNdvKVBRbc3zWO67eb6pg9EzPwjw35XGiKvaUFrcfTEeWIE9GQ66pA+GOIfio7YL+1y3znFr6Q0
9qVBd5nmMr4tWUrQXIN0Aytk2Njzr7gc8THLbw3d+Kg7KCNhpX1outilM0B3KU6qqTtwzErMV3Am
iCWchkT5mTrVIYChYk3xUS7T39LUrEXQT5vZQqmna/igCg9O+FOFBYisJicoYp6JRqOftCejxV8j
JzV+EyhwEr9/V8qy9P/2ri5+7EghmzCenXQb7fIbbT1vobuRt6W4oZtSa/4UevXPKfSX77lMoVZB
x9pSDGy9hlRCZHuhYkIk0KtnLJiw8xtpwIkrgYdpS9EDpD0IybCDZmmN8VPBQAaDKtCQEqI577lw
mf96oIEhPojyi6KOeKGpw33WIGXP8RhHB8N4eoxiEkpKpI+wK2yV+wl+uott3jN8eabjEqytBKUU
1FNjUFwzVv0E5U2vQ4EJZny1p2wNs2UvIwERU32oGX5LZfxiMfB0Uv0AiQm5juIPSHUi2OSSFMCK
g81U0lH/8AMte+MvL+4yl7cyVb2xO64P3dc2rTs+hbDH42O9sw+wb5P/+jUXtv+BFQRVonJ7DJtw
i1/Dg8Ewddd5ikeQ0xf0su8f58rZol9chkVpAcslTBalbFPN8OrD/odT68rZa148QBaZYeekLLDK
dvaNasB4xNk2Udbf/+HKlZrLvPjLwVtN2InL2MifcDdjcL/O1vatgo+NbzNG3TTv5mZJKvrpGFau
FGHmxYUuwWrWTTUqtxAjVRV/2MnSAHWxSDMnA4Fg7xkmKHaND3M39A8yNr/fP+u1R72441F8240p
G8lWge0upW4RncfijmSbH36qa5+/LI5/VSoDkBlkR85n+KmjPLhOpridYaxiJk/fP4GyfNRfdo25
HHf/+oou1O1Yr8yCY62DLLMxXWVrQ/lHF/yIQb9Xp66z+/GXurJHzeXf//VtKkRfJOVxuUWdju1J
7JcD2Z1mFG0TaT5BbV63mG4qlXGae4HEiJLTqT6+f9Rr6/7issvKSGaa16ZbScc+Vv9tQOqFOfjf
Pvzidujw2BiacDkVAnnvMAjQaaObXLn//uPVK72nsdTM/3pxAbqE3FryMlArooNnDXRN8aJk8NOy
oXkCnfTtGi6W1r+SO5CRw4DeqlEtBgPKAcT3XNg4h4Syn+oIHaQc1UCfEuZa/1BKXFlGxsWhMky6
rgQ5fZBUYk8rB549Nfvvn/3agaJfbG9I5GUuzxyFw8Z6RQkLpO3q8Vq5b8m1U1eNG9xbpjd+5D8U
p9fwRf1iWzPHKdt+UmhLP6FEtvsJnClysXNYD6v5Lo286F14nftzYv2Vt6cv//6vX1cPbLNj0lls
Z/2rMl6Vn5KJrr66i92thqJWNcPigzO3Ocre6LdA9CdzFz1LJ8WdjuIpPYdr9YdlemWLXaaM09wa
9K8S9GZ932pL/3pAG7L6fh1ce0kX+1fJ8Fc1A7ZAivAlYqhgVpX//Udf6Tz1i90rDYQiYJuYbw0Z
7TbiwKiyvTYr9sb0KQvs2GtS4GdciL//uiut4WUibRCNDkx60N7JOjAGqe2XKn2ck1OtDOvvv+Fa
tXqZRjvgPpCIlHDDBCGMP69bl1m+vSbYG+r4Kl//fPte+Vku42iH2g5VveRhsj6/CYERcjX+IQrs
2ka8zJ3VhcDmFXfPLRZWJfZG+duAX1DUqr/7yCT6AZgiQ9zMODht+21XIuKOi7u6x0oqikqfDtad
09w3MJj8/r1e++UuTgYHlX2ujXa+rdqldYGes2SChMm8M9HNM/xRf/iiqz/gxZFgmGRXFyPhzrHs
q/+gcCbEssRj0Kdulpaj8LFW+P6prh0T2sUx0RjxYrLOl6lvowf5GHMXrn0PV3COueFreA7dxg83
P5UB15aM+n+Pu3Jsg6Ao2MkDmReGvHXgN37/JNc++eKMwNAZ7sayGHtC4uOzlP9wB1052C4TaI24
bTVNcECnqfCQDe065vRp/lPm3T+f85cq7DJ/1mzIcsABauld8htpJZ+KHdZlEb23m6yjs7qz7tGZ
7/RN5Tk+AoJtcsg3la/8sj8wkfbrD2f3U3zllZrzMqs2xRJ9kGUE9fJUngo72DLq9hVUFeMY337/
K137iosOwagaoXbA6RSaL9OEk9JD1tFNk3T0/edf2zzqRcWApTo8lBT0x2Y9p9vyVL2QpzSsAoqF
6RC40/33X3RluakXxwEWEmZd1VR9YfgnN7ZQpv/b515sfqVR1CBZNkiuov35LRkv/+1zL/Z5MJmU
ZQaRdTLjeAzpsFD//oOv/aIXO1pETQjHieDhBlOjDFuemiSFSX1CZ/xDgf1PG/+3LXKxtRO1CERk
op3W0mo7ZdNLoKXPVtrANSr758AuW4CgHJuYzBFnWWBVrKrw6eoKonrJjAYHDxwm1QhjtwYCewvN
cK21BrBHDZ3A1JxbjdAtkTIkx3QJIhH0uHLw4Ar/HoJ2myqQtOfoUOi16ldDau5UWT0Fi1HGKHtS
Q2rV4NgwZAjUG/7H2Zktt62mWfZVKvIeWZiHjsq8IMFZpKjRlm8QsiVjnmc8fS+osrtkpEBWnHN1
bMkgAfzzt/debXyMcu0liNT+gFoJDbWZHpHiAD4ipiMwU1RYRbNvu/CnWMtrRW+vlcbHN/nFUxIn
LbJwRTMUx803x8zUdgnQo1TaEVtV0/jdZXSXPCnKlW42MyiKk1aaETcJ+4Cto8y5rYItm/IvFQrv
yuXnDkHFSWslZinJOpcSqCWSBe4ywcfVKa3KmwasEInK0kM+GBu8yWgoCPWLLOEcksBy7eO/nuvN
aXFK73Diq4JAskiNiadUfuRdfeta4e8MUnHjush8g5+uH5BiWa4JLT4RkfFYRvGTnovPVSGeK2AD
i4AM58t9TJp53h97w0+7BAu5kxWnrOnEjcp25EVay8uS+QED+glh8Yh/9q/O0TM9WppsOGPPcUpL
58NKvdy3EKbyqlx5lv+G6vX3lRsau+4XjVWabBojs0M4HFG9QE7mbWJdwfjLEXeHtJDC2SKP6++a
ZuFZiO68oXsBDuReeblzdzeZgfywsORAw4cpu9KZ7PWVpfT3QWRRnTbty3c387Y+1lqf3pZppGqR
aBSjlQblpgHN5K5HAHX54l+3TWzSf66gsHslcZZycVHo7ttYM7HBIGdKsOdCOSw1/fvlz5m7iUkX
j0PM/F4P/DEqH6N8U0dYYq8fqY9X+er9Tzq4RQB7TuYWmo6jRpQ55pk9QyXpZeg5rCM5mTUT9qa8
MqnOrQo+xplPb4R8X7TmMtXt9g479CZZe+vs0J+7Zb77KPzdXH5mc3c1mahqVzdcUaVQYGR3opOt
VJy3l6/8sa746oFN9qmW2iRsR7m07LabsExXiWUAtSaztB9VqE0KBmAI/LtOab+nAbrRJLAOpSFv
+goLsG7k50YnIKGvDzF139HSSXQ6cbrqwuUcuOiRaWrpo5A4Tw1Btlc6wszzECcjydCblmboHJK2
JOYGw6Yo29Xl5zF35cn4kZqSZUgiE8TQe2tEkYccI+/lS890sH/jeRuen9Qlc5s0AInr3gZUrbF6
b2YvRCldeTAznUscB6dP7VHAkIxhg69vSGdZPMT6vZp9u/z1Z+dO+c9rq5wu0FF1fJEbd1su83cO
wruluB4nifZn7lxpkXM7R3HS2E3RS4AsOzynX9b3+jSekVkgHxe1nbHcCG3Rpk7losW7fF/KzJQh
TnuAp6AyVcyIwDNjB9V5SYyq3SI6NyRyvHpcvka8xN2KSWhNOWihQgXEsUUQ/aEiDrLwDmRE2lS4
FhLxRb58UNv4rmHbrpFOnrrayq+yh0AwYKcN+2iIzg1Z0nW1K9mMXb6FD3Duv3dic4qwjmJLg5+g
JFuBuHtVlu+TEUCQpvIRj5Vd1urRzIJHgHxkoIv5MlVU4AqttAoic+V7/ujbBgX9SyuV74JSHiyY
Eqi+jw5+/UhSsUbVysEJkCtD9BJd0qy6cjMosUWib/iNMN6N5xDXI4kedhIREaPUrw1VuRtcLPpe
1S8NtSdmK+CUszMddNvtRm3gO5hlCthWc27DJlnrbvySd8ZxIPwxxAkEn+FUB+1bKeGxc1T1O2m8
73Ga/s61fhdWgu3FOtkHVMeKjDwUs79vwSlIYzIeoYI5xnXZXPQlwFe/lRc+SIpF71nksWD48TH2
yqLJJeJ3oujOdMvDIIlYR5qT3qr3pRNvklESXGvmYxV177iKDp4VYuEDx0lwKenP+mn0HnmloNoW
CViZRMB4OkJ6L7/Tr0cLc4oC7zNX6Mpw4GiyNPHHss5XGv3ObZ0n8h4PZid3V4aMr0c80xq/wKch
oxFzB3Yb5xtZ7dlJOCwV/UrPmruFyWCUehhPmsYg5kq+68iqE+zKEIiR8ZG/p1ce08d59ldNf7Js
wX7ieCK58dtKJ2LVuhPVY6cJy6y0KNkRxNfneC7h3Ajx/aBj8SHkQa9Z4obevkK0PDx1xNu4AgVF
IhcI8TMwxVZGtE6l2zB9UpunSEmJZdO2cdPhWSW8Td3XCjYk31z7w7PX4P5FkD0Ad2tjDsIVf1mm
u67NCA8gYiDKNhj77Ny6tgYcJ6Kv7nd8jZ9eV9emod63lLsyly/WeskRPsyxUQkFVi1crAOGSa24
UraYe4PK5MNqtez1vmK7ZNLHNXwd+ilJzn7pYBj4cbmhfz1lmR9j2qcbwk+HQ9BPkq3TeifyctdC
Hd8SoX5lQv96WW5OZepRSgxp7+J8ZERf9lBVOnHbk/HagUa8fANznzCZP3D3R5GcUVdsm8gAIlkT
/aK8+/KwG0V8lz9j5kVM5elsGhUR0AyHeXqwjAtxqRQ/ScYL9J9av7n8ETPjwFSQLlWOnOejVM4z
ydozUzyqUD+vXHymnk5M958tCZOyVpphmm4Nk+zM1FLchWVh3Xabx6AV0qVOrrSd6AIWBzXieDpz
lmk+XPn0mSZmTgYiRSR9gEx0thzhWnazp6H2TgGi4csPbub9TyXqnB5Yal5yYsc6Yp1EFRpHLBGW
+e5Iwtvlj5hZe5lTqbpQa0LlcF61VW5zcSc+h3trlUt289t/U2/iB+vx8ufMtYFJf9cMTCqiwR5Q
Kr9n1asSXBlH5l6A/Ofb90kNqgOlYtBSn4P4zoOophrX5E1zX3qyXqxiBxALLCyYP8o31F6PmASv
zGAzNXLTnPRtUkAK+O08d8RMxLYoJU7JIv6ZixixMI3dQjJsCJ9qbSHkVMyK7+QIdRnH3IQbI2LN
rODBcKW71qn3xdAfwDph2Qubb1EUXdUlji/nixlhKlEXCAlKMjEjXgEml79wt9IWrtISdTWzoR1j
W7gmDf26pmlO1epmpvimZvE0gh07gE24adfCBonSlW46jgVf3chkjGhLyvKDw+ZFdbqSkz/vnEnR
WtVFlD1q9dxVZGFcbudznzQZEGo9sJy8lxmNWoILlWDEDHka0UuFbZrtiQDxK7PPzPbaNMZG+2l2
S3qnbQWL7Av3t3sqblDStSv6rS2gTxdXiY2Kd4X7Pnsenv0bjiRf/UeqL/+LQ7eZ3mFMurQj5K3W
mwy8QySsDOFFNIIrc9LMuDcVlEqdBDrOEOkbMOkWSdcd9FR8NuToUY/kK01C/ZAHf9UoJr27cBSx
ipKE1k2Of+E5axl4cKHKd2VLVhc7FrK6cPuJlKGlULojrZ8A0EpvNvA3xd1AnO/C0UXXzoLxRBlL
ys2gIUytjQG3ffMjVmoLqWpx9tqKdNF0KQ/aWaiMW9Y4JAWoSbGUdPfdlJXnutA3ZMh+9y3tfjDy
+1wPfgpdSyZwDUSodt2nGrH5SjaHJ7FLfpvIIam3cY6LU5PYD3VneUBbUcQ/hULD0UlgvcKX21WZ
gF0dcb9RAbRSW0LNrAeX/TuwchX3kXafB01qa5Fly6Zv2qQL3FqSJC+EhpBsbuQEl3LH5P1NJXFo
pVuxuW7CaIfjF58p3JdNrozhTY0KGMDsvpmpQ71AMdWFSNiFXVeIT8q8Y0Pfx98bwGSO6+0t9lpG
4D0IMr5Plxh4vX3phuroCx08uOEtafMnLyeeUSbL2IicV6+PnrqYEq8QpSKKEH/XuX1tl00JJ6VG
wUtUrhZwEhrEUm2b8ahsq9M7QUkf+5IKJCWR2mDgMqWVWLlbXPS3jdAWK4jUiI78BDaRvI9NwMZy
y75b7R6NGIwTdveXrpUkCCktdTjNvK8d0qXdPhqfOOWVzEflG6eH1kcLIRaEJRkKlgUQeglZmeXA
lrYhW30wAF7CVKzUlLAZk1jC3ocTWJ09qz3q0XDX6dU50PRvUPpeO2KBcO1zBEE2RqsV90FV/9R0
5U5Nqt9C7lAJkuofCNPYDTvSuRScldzL8kZBA7TOcn8NvowMH7E5wvQ5VlIhLEoKPqMtYikWY/RV
7T5VKg7PwkhetcJfk+1zrhP9ToUyz/JfsT0X5G+SiKcAanImQeMIanL08oqTTgH6EI5YQe5ukcNT
xEDFCA94m6Sk5LOgv6/9nLyJNiTDTrq3HENbwpPcZEFCvHj6C9MgXYnwA8CB/CTPApsjZ4XxODho
Wv6m+eYrEHEU5EX5rqHhB52ccTZTe0TEcCRAKYpsVCKylqlBglERuPu6qvZKQPRVBn479/PvUkN4
WGf+Jv/wJOQhytrWuy+k5GS0krEw8N0CwT0zp99H9P+lSCYpDux035j6pgVOj/GeNMEx9V/AAGt7
ahUBxyB+3hqjK8nHJ9L7oIjtvo84d2wD3baI07MLN/lODme8VGr/e1J6oT2URkJ5r7DbItkbgr4j
xPrGMv1NLXUwrnUyN8J2WUjDMXXKB79Rx6NOQjaGahPA00msgfNNtXqLyuQhd0sg4SCThy7fDhaI
30ENH0GbUQocom9Ckb5oTvdc1yGH9wWJdpQ4yY817xOaZOZixOpixk4fsWRNlaIotoM3vBiNObZI
tBNycvZC470jg2eRS8ZGkbBbjyOK5EbLrgbUEQnDO5znYTuI1iHI3DcyI049gKFl0nansBWIFbdG
FMtAfkX7oA/Vwdc4KAJJ4S+LQr5XG5IsWjPD5GORW1Z0uJRrYDeZVJQrwRxuOk+xGfIOqlvv0ix5
6vty3cowyUiaIYcwu22c5KXJ2AYp3puiEiUnKcHvpOJ/HK3dWwapFzLoDje1Zb0962X1UkFmQP8C
yE6uTrVI3r0Mii2IYEaGJVEyFamKBkEPDqQbmwO3ZzcfjkHFcT7p0CBVCYMj2GSVAeFZ9HXyho/8
d2XBEYdbKNqyBUyNyCGwbsGYRFkMzwRGSAvy1IFThv03q3YAwOQgXWRPqZDB8hJzxx2zgZ/lksR9
gpRwoIPNqiNSzwu5X4ZqR25WHW38YBQ8GjylUkhusoG8fq0HLWttDdIWGzFeVGZjY3vC5KDeaGV4
Ntr4XZPLV2aajrar3ji6fhOTImml/l4spXeiw3di1uNQIF6+EDgjE5pHtyOcvvARZNT9q6dzIskE
uO6t4ZgHHiEVOCnCMgs3sUTcrlTAomSo+alx4OIVDnEYMLrcEAIUAwdRORyYw1MQs1+SXDwQurOt
XWXvh14L7rdmsiA0NVHXpNoTZBRnK28gO0Eid2rRcehZ0vILGEVNEy4a6Gp2lyQvoiIespF+Rgy9
u2y15HvYhyhNnOJYEd1/ZTE+twkyJovxJCUIoCiKdGu1erEQYI0sWiI+7KbB7UZMpq0zqC3VFFl4
N1JVc3XriNVdq2B7u7xunNvGTp0UQQ4yIVdYa0PAWVaPCb7teh2es/118duMM9yciumtSuQMoWKz
RGQXBk1la+7GdbaKS/LyXXw4i79YU03l9G0peCm5fuE2iIsX1AXRskxYJsT6TafJmDlUDgB6o4cC
ioktTKu7QS/oQBJwbVGpVgW4LQOid6AbL6FC/Ivg5getdx8EFP+yWDwkUv6aOe0S4pG6CHPWt30a
nnrSoVw83CpRaguzIQnfJeany76b4B77Qd8nRU6aiuYdpcS/iePiXgzIkeozhjlVW4mps/OLAByG
ytcUCBFMbqKSCJ9SMbcQdtaZZhDCakQcz2HXLkrxxuqlMzTNb6Uv3oDm3Q4QpyIdUIujZEcjSvcF
ZyiR04ERrKBCwnG1lOcirfdZoq0VkzDPqkjXoZyOnMr2QAKaseq19tjJ0mMiyOfGHHOllddezX9o
WXonQlDL9Lcqlu3Lb2quyU9tCLEZVzGhsMm2+g7/cz3WFytjAWZvE6/7n9dMszN7BH3ctn/apMDF
lQp5PF0onDGt5SGsr2x/Zg4r9cnuRyV7LVNFDl5qRmnZvVMYx4BZWAwOrO5WknulRc/UYc2p5YB0
7FC1ap4T6bfdLwh568A2dwWu7aVwx5Jym1/Z9MxUp8yp3aArJUew+jzdyhvm/nxYjvttYflr8JbN
6/Cb6jJeY2KR/uKg9+ES/vRuai0AVVAy4uh31Y26GrbqTr4V7rRluK630pXnN7Ox1ycjK5Okn3J6
nG7zQNsH6UsESzJj0kLTT/Yg2vu1wirxcpueaWxT24EF8RmnHZ+lcsmmriHOX1OzzGzrp44BckFk
8j1dNtsKuVhRgHm5A8LouvFN2REfLHKiUEABsca/BWvxs4e17gXVLbD5uwYxJlOWVW9clTJRidf/
8g3P+GHMqQkZUJuRWSqnDRhgTulrdyNtEcL+GvbGRrSDVXK8ZoGdmzo+DICfGougpkz8EiVmNjM/
ChmiSuocVVnzNqRckb9oZmMwj3ImguiFBK315RucOQiY2pKTfHA8QZNGaWFztBJj40DrtRxxKfnC
lXOAD43QF1OWNhlJTNZcQ+5TfJaxV1N73QfVol7z9mwZKDJVaBT1dkkOULpq1v1WuyZIm2utk+OT
QKXgB7su2g46ZSDkD6bxePmpzTaLyaGoYimsaDQEwJXdrvKVtNZu3H24lG8Nciy6I6HlV3rcXLeY
HqEodQPFOWS6LwJbT4Wn2mmDTVNWz04RYkZQri2PZo55tckwgsvBdfQMPaXgAoMit68m9M41f/21
BzZ1Y4J0iXKCWVHBSCCBF/6rs8nWzk58w+7rymjYoxWhVleOrGdevDpOaZ+6kqOrkWYFvHhIAvcs
mFgHX8v+mbv0+J4+XTr3vTpOYVRsdWHlkg+sKdf8LDMvYGprIgDWbC2FK4vaIevfBuSa8ITtK8//
a6EEeMo/v7eueOytaheF2N7ZR3a68TfaRl3LC4jrV6bXuUcz/v2nRzOECjHOHi2oV0VbypTfKhGE
V8bhmWFKnXRlVa9EIVFY5bS+vBj6Z6mMV4TYy1575QPmvvykQw8QJUitFJET9yg/JICLMhGVf/Hh
Tzoxop5/ScBG+z6hgOvGWLRrqvUrbw+W9fKnzLWfSQeWKpWwFgV9alPdafWblG50NLiXrz3z+KcO
pTIM2XuSVrYdDAqAeb2SyrOUjzSev1pknDqUwBN4qcLGeetweLBN1uExXIL/BRWyIuryymw3M5pO
zUltTKW0yyjAF8pbqH6riViTkk0D+8WIr8j9PtSqX8x2U5OS1AUm3PQw3T57N0zZhKmMcwS40xV5
TaK0aJYE27JdAS28SJbXCmkzamBTmXRwTv0yWSD6APChCG4t1W4Eddh0qg+EbtAPXh/sMk+/M5rh
iD36qTQ0osujRl0kurP0QvDv6nB3ubXMrEiVyUAgW76fiYHFWNOQXG5VJ1S76cIvlR3Iyq1k5t1S
7od7zQiaK+91rn1OhofWyVDOhR0OolL6pjVkiNaNc+gTZd31rX35rmZGCGUyQjRw37xB4q4Aad4o
srLxteHKJD/TdT/UbZ9Gzipo1LwdVXO5xPHP8KtzAJH4vy9/74+G91WDnAwMXUMIppsI0VYm1jin
3BPI3UMYJ7cuQfFynm9RWCwgOKcJVBcIQb3Jsau1CXVrkTrVAI5LgE9oQtg86qYBsGrY63JxCrxh
7XYwNxiRpS4+GECstJHDJrsbdFhgmOK9FzXbRiAhuMX8n5UbwzHs0FKvvJEPP9oXdza1STWxgaHV
pU2pXriM6vwIlfNRDLVz6KffzBE2BcwEyX33WxIGddkrMegD6S7zjK0OJq9XhH6Zj7pYKxBWJuFd
rTjYnFlsUjE2V7nRBnYlwr5oonbNccuyNItdFZEI3GTQha2ovFFTEKF+8JTH8vdUJivp8jubaRBT
05UcZkodlayYK2oqoaOuSP80Wu2aj3Kmu3yE6n1qb5Ko66rCoeO2WrcreQmOBkNoYLvHdg3e7sM5
INjXVrAz/WZqvkrwtoJYi5g7ir1qvenE9P21hzQZ8WTXb4MSotc2F55D7WcBG8y5psqce0LjzXx6
QnJaNRkEw2QbD846KThJzcSfRpbtG+Lc/trXn4xZMHULdyCZdOsQNNukwdocqiXR5evLl/9oK191
jsl4RQSAZmok7m+TyuQc0utfoLqsVLKvHQEwKBY78nzC9kfYyPdg0U8jbb4JtWVQuTduVCEZkzYB
DEt2n8OiRT5g65YPLh1GOOYbMFmkwhL4te2AgxEAbguDbgMuNIgqs1aX72Gug09l11InOH4bd+nW
MVlna137VNcc24hCuq6ygkqC8Rrr9etQuzepCrNUS57AxJwMpdrmRg6AXVuKump7SvI7FKlDNQOw
vNZ/bNwWyFJ5VlskphJLMLEcDnpNYZeDxZq8zRb1a6ane6P4PVQi2djW++VbmuvZk6VgHQp4y110
lT5iLQS5cD+uimlmVjdTQ5Ceq2bajjqttvjl9Td9rkAmp3zQEklsCFcG3ZkbmBqBctH0FUljaILD
Zm0liShXXWKdbyVdeuVEa8b+ak6NQITdiI4TEDDn7cy7RLat78mbGy84vlZ/F+4mOqvjmPWN6vlr
eDNmLukxPpQt83EMc+SUE8uwAhZHDJO3ufza5g4pPyzpnwaEwJFU1+u10SpJQHEJJWqZu4q68cpa
tKvIMN7Mus+3Wc5he9ZlJGzLTX5sygxAYaADaLdM78obmHnNH6ebn75KacQQh4kL3EJgPXZut0wD
WH0cjfUDFdyrWRHj8uCL8WPqKbKGWKj6Cl16XPfVOvaJhqi1RddlL4JBjTRIFqqen3sTm25K/vaV
mW9m7fhx4PLp5ow+rQKhQRAGpPKp11LsIfKr59bfXaFI7CZF9+1qrw22zSsvdhwOv7rN6TBcKKLh
NvB8Y2+p70njv+vbhZgtyFV9Jm/8pFxLcJp7bZPxOKY2nwLFGytg6roS36r0Oc4DcrT2Vvt4+Wbm
+uZkcHEkuWy6jiKbqUIUJwg8dl8N6CiXrz5X0Pg4ufz0bnIi2TzVj6OP4hZJXyvh3lixll9Xm2Qp
vVz+lJmZd2oPKjTQ8dRkkBuS/SYQK1/UzzkJRHHuXpl45z5hcjoUDGZl4Q9GQCZY4Fv8TSG0b57P
vCLnSCcu38bMq5iaeWqzi2JFHs+NU9HW4MpHG9d0rowAcxcf//7Ti5BMpwO/QpURPcciCDL0DNJG
TrtrW1j16z4xdfKmaeflasQ70B4QcKxEnDEr/MxLhCP5rjt6d9HyWrjO3K1Mul8qDU4OJJ0EKN8i
tYM8dcLztfjaocj4Tr/o3eKk0xVuKIDl8UnPo+4pt+aarRZ0LLnMF0KsbNsMe2FRXnluc49t0v10
38tyL6P7sUZaOUCt+na4v9yc5trsdA+Hg69zDe4jGw4uUf4ADkgZ3kRGcmWC+/o9EAn/Z5OyGsc3
RIXvrqg3urOV2qfEfL783T9KOP/+Egjr/vPaUd1pQ493dKsWyGkbdTl03rZtkfRZxq5N82ihYT6K
y8SWe2ffFbfxwbeIx9X2UqqmKxN2kZO1ttg5KkWhHJBBpIAwGBEygr/RmSTSJCD8WJAQV4g/BlF4
ayqF7Mr6OOg95RMBMr0XeEcvoVykyJtIdYn8AqiahAK2+CQDbSzelFnfw9vRZBs8wMbotGOet1uh
7dZNWwI3MqKRmIGyXo3tzgrvYTPdWB1mJVRBI/G9XoB12VXwrJs2z222PNf8RF83LMOadBJBAFrf
GSojlgJDwj8U9V9qVsbUv0GwRCMw1qbbuMTkpRd1vkiDZoBzG4PjhRd2uQV83XqNqY+jlDQLmI2Y
bhv93mtOtaThYAM/LT1dvv7MzGRYk+6hxgXJJEOKDZCjNpJYVuaLu2k4PETq9XStqiB9pMV+0ZCn
To5KTXCLFLwHv25iOODeIRpzIFiRPEtmeGiL6DFsgG+X4ZPu40eKdL1ZgDsiMblXdr3khAA902hR
l9bKrIXbgFrOgsNCMplE8RdLd/hEkecuage2dS2l4jLQ8pUADkdAEEO34fUbnvpAiNchkwiXlxpn
Rfjfy9BZpxalH+WIamXIKmCzYN/kHfB1wfb17qxZ+ZMpWvgaRfVHAUbIbxVvlftGs7AEHINg/7h0
j0nNcd2Fb3Ic4lGRU4NyJ9baWrCwbhLCDya7/ZZABVI1gCuClsF5T7xz1Du/xVL87pb5LfXD265E
vmoJ/VPSxfy6+dTqss3jepAEGMuWdUSgu2grDeVtETwkjrEt+K0lyd9vhYlArU9/tBqaSDawO6Gr
7kLFa5dB150UGS2XpzTvgt7sq6YgZ7ZFj9An8RFcDqFWgXbX1Yg/qgRvfWlWxhINIjnpXU2XDdaI
Gqsl5bSfoupv/Ky/NR3n0bCE58whQKzN0+amAxSyECLhyemKYSehPKzkci9Xwk7vi3AxNCwLLXlr
xpj5lM62XFi3lb42Mw8sIbnobUG+lPwo5yq2wh4MZfFAvuZvp69PBDOvyjrft7rhrwKjGFaE7L87
VSDblVIXS0+A5RI6ySKQgBXFVgVFRnjWRdJHStmuu8puQhZEbRZaEOnbGtJgdgqkQfxLBRzAZH+O
0wjVRNNVekrwVQiQCvxd33y73ENnppepz8YyBNFX3Iz4CMtC3kNKX/JT78Ir66GZ8XHqsCmsWg+1
AJ1FUTq/8wgSlNg4//1Q/vNX93/c9/T83927/Od/8edfadYXeEKqyR//eZu9Jw9V8f5eHV+z/xr/
6f//1T//4T+P/q8iLRErTn/rj3/E9f/1+fZr9frHH2AQ+lV/V78X/f17WUfVxwfwTcff/N/+8D/e
P67y2Gfv//jbr7ROqvFqrp8mf/vXj3Zv//ibNLq0//Pz9f/1w9NrzL/boEtMXv/tH7y/ltU//iZo
+t9V3bRgiQKo0QxzHJLb948f6dLf0VkZqijKoqFJ1mgLSNKi8v7xN/PvmsZBjMXPRJkoSJVvAIF7
/JH0dwmT/vifYkowmjA9/L+v9sdL+p+X9h9JHZ9TxKTleC8fTet/BmtNF3UDRb0kazK5GDqj1J+t
OgDJlBsWvFxFzKsj+QDBUtUSeW+lcOGauAnXVZVFN4WOzLoMUzVbFnlZHerIj2NKjR7k7ljoV80g
qU9FD9csJbv9JjGtACpXMwquWydmMuuq5kE1+3IfoEe2a09QV2GWG3eFWyen0jP9M6G60RMg1JgR
C8bgW8bpnK1llXV2ZeTjdd/jJPBVR35oIzcADTQ6FJiQu/C2qMuyWLhK4977ZZcjh9fC5wDuI+fX
rGFyUZFO1tCrNkd74Z0Qa+EpQce55/UAHesaIWDYyBliQj87W67bnC0dC1+hGlCuh4TAbjPKWm00
e6vohkOpTJbl4IoPaOmdbRuH5YkIKvd7KdbVCde5j5SYeFZWuZ33VppacJsVVr5WQzM+5bLegIA1
vO+A8mKeuOFAKHQT6UlK6+Is6zKavwGEvNyJxmuh1u6dmbEcyCu59RZx2rk7U09TdPWaeyZfKdiW
lHTWqde7t3IaclyfCxIMqVzRzlIgxTcOwXibPiArps8T7QeSKzjDZh4gLjZF54C+xXopLbcAyz5g
OVfIOT+oemnt3c4o12bgNTcSmuIfQpIYhyDs9Xt09eWKi3UkShF6HSUO+U4cQd5nhCiAByT04XUo
6vRpSKR6x3AZfcsNU9zJDvJxkKkk5zLkbfVWcl/QT9fH1oASDPN10OxByaL7qhnnjbK2fkVEzKyk
pi8B6uq5vkajCEEyieqt7rXlXiuHfqMTvHOf1IZ46zepdeqFNIdKB0FAClTDzvtSMhalUQV4lnML
jFsfCc3OMgPh3Di6/4tDKMt2ixjia6JEnbOoYZP/ch1IskXeuyu3bKm0ZgN5ZXGaUdVNCQRoYvaX
iTI0597BZm63LuSuRaBa4tJSUtmO3FA9VbGor1Stw1EnWX1wtOK8Z40gxcRLlaHl7Zw6NM6mWSsb
GoX36MUG269BRDhKUH7/o6gGdPRlXpTeprI0ayvHci7vOsx6yJ/TWlmqtaAs5caKoakgnF4Emtmj
QSyKtQZceGd2gnUfqmZ1EnsqW53eEGMmasJw34ud9qSBpnxOSUg5DU0nlgD0EssWI097iIyweY2E
WgERJ8l2EPjKLi6ValcroXUb4DiFu5dkW4wzzq1TGdJSwbuww3UCA8WRvG9dr1dL2nK+DjM1WUPk
FPeF5VSHnqnONrJYhWfMlKT5Gt5zWTC3TSIhaczlrruNRVUC3yMID7lYwZI10mxfN+kA5Mmvf2Zu
32ydOJNWZpHF7mLQZH+tqFa+dxM/XHetV640ow33OCWMb4Bt4kWSBsO6lsqqX5hBgna81Ei41hVi
kzLG23MTtxoKfJrsNguU5qXLZOd1cIOKUp5ksgFLigCVTN3cBCQtbwcHfjIQb09CKV4Z/m9XFt2z
WAruLjZkJCPdIIHVCupynwx6+TsWBXHT+lZmJ0YFypuAqHtH66UlW7bhV5s7oa0kTbkR4ELaVq9U
jwMmg2jhCUIES8Ix10nm4M/0utj/pkNgP3VFkWcrtyK63kxgOQ914D4WLG29JfbcYlOQdvTKk3aO
RZq6az1gdaS1XSbiCCzyXUsMve27NMkOZLqwZGVqvMsmwQ+F7+fu0i9aKOWqmjrPnPm02dK0DoJY
WwzUcnnTRlb9zc+t8CY2QoTPKavONvDhlEuEbMZ89WCdD3GRLYwgKW67WGzXTRdke712HI0iTjqs
Ik/wz7zSvl5HEpiWzhcGA0F0q2ovEqEGZzfSPW3VWFK+s8QMfGBe6ZtIFMzeNkyj/Sk5Srsui0h6
jkLFOVhGPgirVPSkV68ukpPl+N0a/p0nkYah1JQHQ9dYGmHmGwuv0vqHIQk5qtFwfxHHoacZXpM6
P8cK1HAbX2MGCqAosvtcDJtNVxN0q5pao+OXEYdfjVJ399x6fheyDH00e7UY44CyvRwL/jbwR5Q4
0UNua+dCF71GaZkcJIVTI4gNcrZLcNUS8O5FIutdX3jN5DI4APZRHmhsjNdZr5y7BgubbQSuuuuj
QoMM+X/ZO48luY10bd/LWQ8USCRMYlu+ql21IZvkBkGKJDyQSHhc/XnAkTQkf40U2v2LMxFjYkR2
dXehMr/vtSn17Dj+wSvRTfdvQj/CTeNUnFrjVGfvnHzJPsDiBMe0CvUto+qwV60HI2vm8ExmL6O/
FVr3Yprap7lcS0xr3bn34yIdrjSRtmc28lSTZZKqr+Hcl6S0aVYaz/UJ4hPZ/Fk5qRCb1jTjQ2EE
RmesdOatZyVes4m7Vj20DpTzZsTbY3Z+pfCcLF077GIZ9jv0DeIL93A7Qg/ky4PsF9BqHnCtz46n
KnUIpAnfqHDs1M7Pfc/ephWGqo0eQvsy106a3IRpV35JSLittlOiS4xj2VwtWyY7tz/YUb/0v2qK
PrtDNQqEc3Y14NBYBvwT56VsPraES2z7YJ0d/MY0tMcuwSDZZhbaq0dCS9nxnTFtbgP8l4qDdy5a
fcVKWWA5a1OOclVp2j18Sjtv8JwKa2v6LPc2NcqHdMMAn92mtU1Shskb8rateiEJtsqddDcQDkPN
bjCF3kMsnPoFOwu1NqVWQ3EZWgVelZZjEewmtwvFJViouf+qKMqiWnQqDHacgkJeUWbhU+0mQhK+
E8jykASTFTy7xcQb5ccjOTB9M3nzwQyFN12DYapEStm2GWJ5sKRUr3GvopeQvfasQ27RfTv39hu3
TpS/8dLZgs+tLDhNUgKL7aAi4b333IhSahXP5m3g4Vf90qIGGDdZlPFU+srBeTQFNtW5eTj2GQRL
LEmyToPmY9/IBqMbres7OdoZy6jizYqjpH3wYkXTQVBNzucF5eNn9usmJZfHKp2t76v+OTGtv4u7
VX2RxaR6ioxcCHfoqF4u2oiTRrXtRAwl8xtJhqN+Zw28W1S318WnPmlXw3pjrnISy1sxgQ30arU5
+XVmrc3v9qkb7JaHth35kDRNdY1by7qRFFYDYlV2dg7H0j85FN7vrdbUVCBnWB+5EPSHRiQDFiGV
3y1eKe47O2/O8zw05xxW7n01mOZ+spzsUvm1PGXCDO+92ERvqqzAxBWZsNuPeRm9097c7OgXmT4n
qH/eBL4ki2hyEvp0g26+6qqjXrdxiKBqI+utHLoq5/c3++eIsec8CNW+YZtT7ab2XJqMAp0dIncK
XgqvgO4SHOMPSTW5b0gq9u8sd7YOY+4OpA9l6s6bQnp+/JCUl7hEZoqRKgyqe0/bF8nM/BqLsuS2
i/GSFc7ov9duSpzMHAXHIgqBJhYRlO/sciQXzVrSYzxqc1JrIa3vB8nZDtKACPBOrt20jTmFvu7O
CGfCkz+1wbwRueo3Yuz1+9hvPeqUa9ff4Amb3iVJRryNSDrznNkLri6KMWo60FsV5fvZ6CTZrndN
ua07TIB66p3uEgT2QqZbUJe8P35v01nh9PXz4omBmPuqRPfgegd3kPolruzii1NU7bvC6Ol921K6
SkhpPHUbq5u8z+VgiU/5NHuPizd7d7ljkTmaRsMhIz9uT8qDvp1pDHhahiZ8pK5c3xdlHT3GQdLv
jT0t+xFJwSlLSNhJZZ4cHODQQ9mF8ljGKtvlrZfs4sznD2Ow3Y8y6w/+MqhdJMOQ0t+k2MYVgoFq
kMsmz6W9iyIRPGRTkF86b1yokbFoTUnE8hyUln2i8Lk/9NQe7oaqrI5lnnUnux8kubqZs7Wbhez/
0La36CeISZjTr5K1bmcTELKLeuVt+L+WS5uVPPILTshtzTy5UZDLmypw2k/NPAxvhCimAwaUYufm
uXosFuW/Wl7k39Bm6+Bb7oKjwp25nTWg72j8hqKEQjwGYxuKTaAjfaeQIN2kjvJvtcRxNRUW2F4Z
FddUW9mv6aALJNtLct/mwnov+TK3lpOH91hrfUqJcp8MIxHf2aOdHIlO0+/LsekvPcW7906mkscy
rdJuOq6G8MK+IeUxehs5dvm2FrLe66pSxyKNF0JwvfJGqH45Uuwdfs3rcv7qNXF1MG1psIg5jjzR
y2y/UaWuzsXoRPdGJuyh0TQfcPbWd63vfbYqu37bUBhMytgAw0/Y2Sb33elDNnb+g9R+KzZTFC6f
1pn5TOwagVp+Aa7bRW1pIx6Lw1+NTON96QjrXEXK3AZuhF8D1dXQ7MqiGclPcPr4TvLYAbhFMoPT
nccvINHOtY1D/9kfUuuhSRTeB9GKmtKiLAYJbEjPOpqBZqhNFOTToXR9TFWx5dx02vUoAqYkPho8
8FTMysBvYTK8DFxV9ZHdjayvVrXjs9BcVkTB6/YBADM+cjIblqtkuhlmbXEwznz2Mmfsz31r2dfR
Ds0hMyI4JMLLz3aBMwWvpTpglrcOc50M+0765tWiUzjceC6pQSZrWHCYHYLnYSppCEiqYrrMeUca
gDeJUxVRpWXlabPvl6V7REObXeFsy33jMLrkdpwdY9sIymnE8ipqpCFiHvObVBfZvehlsq2kKY5J
VnQYJsJ6l6R+uB2AWj8qDo5jQKfNA2HEmNcdRJEUYUf+Hk7Ev/cxzp6jNnXvg8Ywt5TebG/7sKoO
zAjyZYya6phz5x7Yvbq9s3TNuC0WHR6drjPcpW5xCJHL0UHvucvOLVOvoJjW6M9MOZM8gBYvnHwc
T/upn8N7VYD41mOR7NpU+4ec2/CiRRodtNV4OyY5dIOx/5oSRncpSXu7U9Q5wP2100XMibp0U1/s
yrEdNlOJBW0JZ/ddRvwQrYXaELoxFmeBGPHAv/0LC3/+7DqROA+DDVDKznsmgTm65TGiyb6NxU0S
WA6TSljt2er6HdpECcpZh3vfsC+3PlWHrSiqbQLw8NYrY66HzqnvLGRP1ywug5MXEuAEOjR/AqrR
e52o9pR4fX8ijm7Gfe7k+2WK7F2dr2ewHv1k05eRfV9rQkoWfrPbMZvs17qbxmedB1jNFAH+OlPm
i5/zOSeoi/r2NTVh0W57nryMQbOA9P6VyAB7myRm+sTxkO9dl4ZrW9NwMtuJi+AlN3tFulS5qZeq
OzZW174AioyXmlb6o0yEZQG05MNb0LHyqnHiuIRqeP2D6CE/By/UT0lbpociawrG8cl9qvI+JSiC
zX4aanGSsa/3aRTzOOXu0qwAzRq3aOqjGyb9jRRBcKyqzNvGJoaW881wEHYn9lFIfWw6BfHO0kLe
4cWuEyLcJkPjZFa+uAmz9Iaju9l3fYyIJJqc+caknrXvjHTJNmjbUxzq/KNLsftzp3KQBSPaG1mj
NMLV7ZrDWJbW+u7J+VOSt/kj4lZOKJ2v4SFBHG/bQs0f4j7sHmqM/vdTmlT1xlqK+NynUg5r+jYS
oWmBL3KlfqWEqD6Xak2NpCDtMvmwGLzjhBWkPaueuwS3ThOQN1M4vtzazFWkecfjWrc59leyhdoH
RnQ6GapW3jKtjSedp5AzfHAOdSrTlyYdmnVKdLnNcJxfx6nMn5HdxstGxyYPNlFdetuqANjqq6Ld
abIaqEPyBT8LRlaqOty5fZDMqvfpgrHVbzXBDDI0EBOVWcInlgWiLeq4jR4GpUg6Z3H4avtp6m6a
oYM/GfrqUldO8lpZnLpEchTkVmNyu9gNQcEmaUda09OaqrTaSm9yt0weQdIAn4yVXY0o1DkVM07G
aJ6fnCKK7wWD60sSL8NpIht77+ti+Nxlwj52QTzfDC31hMucNsdRW9Wj1djjl3HorRvokvBehlPy
muta74PeMe+I0ND7fnD4fEecLiwlKd1Gy4TnN1CphcRrRs29lYTn0TNI1EbrAnPRuGXeLRXfODhj
evPt5yKFJIONm2fmDNk1zxU6v9egnJvnsYqII6AxcLj6tKjunWryvyqSojbemIx3Nc/Tc6iD8N9K
tt/A+x9w6T8YgZ/Jg/9KCfxAI/wlxfD/I3mg/pI8eO7Jd4FG+IE+WP/K7/SB/CUMXAAd5fuhK+Xq
KP2NPvDUL8SVQQ1L34GZBo/+gz7wf7GFzdCIMtB1gMpWWccf9AEwLH+eqkLbCxyo23/AHvCdQA58
Tx6AjYUOuYYwG75vy4Dv/HulTew4xs+4aUAWVzxZUzN/GFvfbzceRasN42QcnetMRo/5os3jXAfg
LJW0ud6sptsqUeiH2hp70P1BxXpDQhsWUgf9bZs3PqqgxDlDUPQPntcyPMpi2I0TdZiNxPKes7d/
cjMRv224MN+7URey5ofxveqc7lxHEaxrmGPbL2agYCKdDq1qkkNh2hHBQ+aqu1JgBW5SvdwRJTXu
auWoxwzxnEczsOeRzdFWGWswopKgB90JMGl+cKDG2KmHumk3ea/aYxOH40OW+A2dQa7N/hICDiWA
sfs4ZZ1F2Bhs3KnnHh0Lt93JKfJppmuLW7mwOWyqZgCkVGMPkOeON/OUCL2zS2ymaHFawM3ZY7OZ
/ADz9dR9rjhrH+qpUS+pL9ybwa6xGjS2Fe4y7o5j1XNHbuLUpFtgguRNto4qO2QZw7BdrDIItgUx
/Z/UMAAIgnIk4tD7DD/nuA1IDRzsuWi2XbWyJG6UIpjsYm8u927cReVmdGSz95rFLre9HdTPgDnT
Ubfl8KsoMggKB9CAzb/aj1k07GRZy221iBFvpmuOxD7YD9T/zVt7qLh7Ail3xay7LR2U5IvaMn7s
syQl26qKXytTtGdeiZigWC5vi95zP6UcjCziveZqz9vxxmawvUtKt9knrOz8nmP5Kt2yYnfnFslM
gbg5dA0UPKjaKagnEnWw312aSoy7SsblqRibGHhwoKk1Ce3wzqtG+8leVFpvhnjmwK8tbqBNrRbr
0gU5meC5hd8hI/1oG2KMuKdWtDzWTgwnMM3htoEm2VVFvdwkBBZf2jKvPpgmar6OE3FXiTXN2NnE
8hhmcf4oRtluayeTd/bgjqBUeUoskY+8AK9Leu0asikCB+Wuq1w62wKW9LJiYtu05VTtnbRb+A1k
+bmSjXyUossp9Vg093dtFUers+WHgvavPUsdHFlnp5e+RDxfqG68TWTpP8c1XVo5PPwGXNfCdhyI
+Rr2xFO43L23mBOnz6R/LtsJec2+7JbpgR2tOnfxsoBgqgCkHGR3w1JvbREPdGe3z4p3hUTnPo9A
n34oC72xuzq+aceZURKW7NYDq3mokjC4MZbD9k8RSHmxgiC+89zGvCaBXUSoQar5Zul997Xxq+Yz
l1DxZFVhezbFtDy36BA+ZTjIDmGmnF0j8bNv8z4iAKam18HpAv8o6MK49e1CnOZwLHiPR+Ed2iCa
3/ayxOYSlfb8NhX2/BxZU/aQNCJINpRV9C7Rnbb4ILyhvJpUIUMd4+AuStJx2murp+dxaov4nVXV
Ub2DRuRTsfK+OxY4r9qha0oOA6GND3A+GbkxoUsgk2972Lv8IvY3vTX4MYeHm9/MkF3H1LbICsli
9hrhuF6yH3t4qQ0VK/W5BaB4H8d295A6ff7A4cQ6acVLcMjChEs/l5rzTrrUpAd5EzgHlcf+Reel
YAFrWS1cqN/bVuTp+67v4iN9tePJjuxYHVbuSG2CyDJv56FyXyxXNGZHzRQWRubnIL7MYTKT6C0J
5jJArdZzDE5rHQa/CB+bQIePZKGo9zbwNXk702xZezJryFiOGTV2o+3Ub/qU/rEe4ojA4i437daR
QbrsHBp39a9T52Z8UhY75jNAEbF5LlnwDtFgHm14vU1cNuV7xy17ppqw0c+Yv3wfQbVHLjZp1MmL
HsHN64lKMTtvo+2iCp7jmRgUHVI8ot09V+ZHyLGnMcqbzdAm0Sv8ksR83kq9tyvfOfOdmC+1va6P
CYN6MkUfK2xNxGrxTS7X2c+PTGoMSsVA1p0l78Fu7mBkbpbO1+c5AwcgUCS19Ma3OpIkwvLJ6qzo
UGfdR6fxw33FNMr+Y72l1OS96ItmFy5ZdphNKw4VT9CBcMvx0apyc5o4359KZ3FuUOY9EfQi90SG
ubeirOONp3P/kIGNNJulYnbcVo1j3feuNR95fJJ7XSsOvBIUF7y9Ns0xWkISPcUyj1c/iT74hYm2
vjvm+yIU6cHRrT5ZM8uqaaiOtim4gY1zj35sxqPBjnS/lo2fJuOQcuAmJAuny3iIat1vEP7x6Y2H
5DYUQXGK2VtztgR57oAc6sWcimnatVP5dnGjO6oAcKam+a3PgzFN+JKLvLj1FvFGzsWdU493MTfB
kwDY2/GFu0Ob5d1tJudT1Ld3BYDgOQkT/PZ452bvtu+T0zAHd7NFSHNDZJML8nRIVXcT5/V9YPzk
RqSrlIyreufww++tFM1sWOe72lhHbKfxzaiia+KYr2UyXms3Oys3mqmAnuZtQVYUWOgtWO3RVbn4
UHaztcsB4DduaWmgFH7Vm9SujPPWrYvA5el1ptVzkw4MF50oX4cU+pTRv8nnY+E0NN60hCYTlDrZ
9jEt8Prx6V6UhExc5MRFJpJ06xHbmG8oqllYla1O36RKQhN53/gPIG4C0okXtJ9nFVTZEekjJKsr
dCV2/gx0NmSiqXZFMbUvc6EQGHCo7xfR9ECaLsG01J8j/CFsSweHAJz3NGM8J9QozaM3+TcKB0tT
8QogCd9l1VF4l9ct+iAewHoflhSDC0pPN1JNyZewQnaxGZQtbocJGCDnAL8mWbSQb+YW7RNZoNb9
qNOo3njh7F28rMN3sXJRXOHZbVHV3sMI9vAuy2r5dU5adepXIssxcvhqKiITQWXUKjiA86qVaqG/
lAqvZs04dLWI32h4pHNYFOkX7tha7MuVR8uDurpUTU+LAtrD5ZbXL94bZ7EIIi391N86Qqbomwvm
NziPsyOt8AUoLnuUgzbPzcrnyW/UXle24zmKwxL2NJFPbewl1Tb1gL5245I1Vyf3Rn0w9gjfWrdd
fVe7Uj3H1WwRtzbKCixl6rPneAlDd5M0ajwQBlTdCwaKj2oMwvgAqhvdmJWzTJqJ4CvbGz54c2rZ
B7VSnEEaNWcrX3lPj4Lm64rmOu/RX3JYTy6Naf03vnTRynoIanvZUx8Kn8qspAloh2Sl3rF4AGPD
n1F8Y2FVMM9bH6+vFc8vcPr5IVlp22ElcLmy0jvhT859E/uwOOhOnJd0qAiHKcfuPigSQ6dC1/v3
MdmvX6gHs6JtU1rJfc1nbGf5k3vurKKxwaWcbkdNSkwrfRvdNSv3rAednWINr7LJHYl1VK+aBT9j
OPxGXafFGN6HlZe8jkbCFPOyHCgr373E5UyUEuPdS7Ty4UvrtMdh5cg5d5dfw5U3V1VkX8NaGeCB
tNlBC9OVQlL1V6Lr2gsoDvR71PTJJQvleO5jL9xauq5umUb6L1o3RGuZcppuq7TU53Sl9DvSAW6Z
DXyC/GkX3HSNWs5uZ8YvXlkP7zRL77H/phIIaZe4DqE75RvHJ09gRsazkf3Y7kqiA+eN7uR0goiX
F5/89HM1E4MiE1kchGv5e2fVKag8ZU+KPYY9QCuxp4VxODWrtqFbVQ480tSctrlzg9Anfx82qQsB
aIbrYHVzvHUzNz8XKZn95aqg8FctxRx56a5Z9RVdtdiXbNVcALM1h44PGkmX4/iuasb0PEyxOBm4
nV1VjsnVTSfvCLXJAOUp8zAP8XDm1zjzXWu+j1X/UQ5L87FktHyZqi7cmSwNW5CQoLzv+qF507ZB
+nZZFSXjv8UldY8K5d+KExAXurKLMwiSOZDi3yFH9fyLHfeEnAQD44KVcCmmtboVwsJqoCzj3Moo
dettu8pdcljS5Nh8U8GkhD++8uDqj+CNgMhiFcwsrTXfdpp3za+QiNW2g6URsdQXDuR6m+gk/tza
anoQ0uuiW5elEl/DrJ+svrEuOeKhnaR26qpZe061Wbo91F1w9PN5bHZptE7Os8tMlRpn78rGOxs3
sg6xWILnJVyQmX4nHPwNBflejfej+nOVCCpgw1UuGNqOUv76z7/zrdRpUSnLJzei1M0H4tvC1jug
izr89av8qAJVEvm34wZAAK7C3Bn8HNssW1ksY0wcMFTh3sDUIzH69gr/B+f8j1jlk/9dC3r9aD7G
/cf5RziHv/I7nOP+gpSBX3ooVIDAMwBP+V0N6vziu7z5fuhDroehwz/6TQ1qifAXB6DeBYJ2fV9y
6P2B5/A4/oKEU9KLA6SjQh6hf4Lo/PgE+kRT86VQgrooQYWUP3sn55wtY/RjUgnjgqhDp984qe1s
kaKHf6NF/ptX+tnCr0crnRT+I2ICkgdmMzKfhfckM/X43RvwJ58pV/KL+w6j8vldr0JaR9mOCO3A
9VbD4XefqqhsGytskfNXc78GpJGFZm1HTm6zT8tsfUNrKfY+oRIfVQo9uxs4Vkmton6u32WTCszH
OS9MfOhtTWtc4SHk2fs4obtd2Yd1tKPLXiFe1JpgRd+LuIFhEbyTBCmebqxhmYuDR6slOs2pFvo+
yYDPCZoMBsCGam7HY0c9d3kI43WdlkM90AU1IH5F8LAkjOp5V4nDHLkxXHo0OMGtMLOfHfSU+/5+
CKpKIHfrCVY1EzjJOfe1wN8NCh6cRmcY/a2wLVMe3MzwzeqOsvbnpe0nWke9YMpv2StpcQGp96fz
kpp5OaiZXNF907OdnSsyGr/Oo+sW21G3abeLE2foETuEdkteb6pm2LAx1rusQEP2hNZSdHA0TeB9
Cowy9V6SXT4do0CxuDpdRtQYYXxTirSgsiuy8C3kRNUlyeREk9Ok9bDjjq6tT1VYjMVBDkNP99zS
qOoYeSrF/EHxYfXU9nxPV+YpKTYkYtuf/aqu/UM/DMO814NM9DYp0T/c+oKSFHaF0usviW0iNHcw
esGhysueoSXK3ZF7WgdU58TqanclOd1GR/u1GdnGw8w0ui+0ayXHaArD+UjIAbeXItPY3zFd9UxM
tZvvBpVYJPFwOz4ptUBsFrMLyZR4Y1RfRNr5H8IiHppjEsu+v1MqB3MyRHRm28pX2fgG1MQw4KZ5
zXDj5xE90sXI/Bzjz+jPPKu29SFrlYRczYLkgngQHRhi1MV69EFduycrBb+/sbNZoIdiZndvAmCq
6pwvAHhkJFt+eXED4LKbYrbK6uoh5RjvDJTwcIhBvIDEIgLXN2FKVjDMiZ8Td2/jKKvg4MINoYZN
ezC9ab4Giyvy23jgv059XuIkYwv06YmN3SRDwbd0NMWKupzYwS2L5bIuYejapfBKMADVnLwiV2i1
G7UF/iXaoQzkOasKv98y7ZCGjxsGPKQNiuIFbdryUjMSvxtsG7bTy+bUbNw8NQEI39SWR9U27sin
JiBIKET1gbYjQYIcpXbCfFz3iwcZB1K6IT3Qh7lVEDkHBpnmK3SrFISezDnVWnohSaSkUSvfKrtY
kgu7amBTVuuG1g2y7Zj5YPLn5J46XVs8Z64uo62Np2Zmns17ny+/jCSwtx5UXVD0aUY+d2yB9A4L
5KY9D0QpeYbgwHlol2g71ul4R+AEtV70bXjWwe8Y43ehsdA9pc1k62cKrodyFwm7Ts49+hbOAKFq
a2tNJkBXQH66t/ECL5kJLvY7gbLDzaar1cUWwtCxK/WxzRy2w6p2x7DbmonhN3ibBTiIl2tht9lM
FHPpSFd9rdpZKpSkHmVQ1yBx5rm/s1EcApTKxHfNuU+k440NMh2nmndA2hbpAWHTt3ukmCGBnXa+
0KBkvMi9dsGEzI6HMn2wNe/yZnDr+KmrIhQMzuSOhzoQxMPkpYsoxpbGliR3j4ink0DUXyrdhikR
BWnW0VmVuVTSDyOqxWVRDfHcMLW3xplCte2/ycCHM+uAW58D049fupkK4zNd6Y7YhskU/tr1Vo/X
wPY1kq1AkqDc0Lj2AhYzFYcZ+rjaIIia3cPSpT2pU9J5V2EfuhfG658sm66OTUaePem4CEu3eQTt
smV256O3uO4SX1NkzWjRwiKqXmuCh+UurkvYvNQuTL+nNqJJb9xlmskM72IlSRx1yWkwDOGomggE
0fsmCyprU/HFmguPY/7ZKevmK/GW1Sodwe5/F6CNlFdRV3Y7P9gxFjG2AjM3W042zmq/Gjz/lFkd
Mh41sn7v0gyC/oa4n+GxiRujTzLLOsWGoou8RUIsBbK/MB5QjHfDcqq8KnzNwsyQZKtLPbNULFlI
iZhVvvBWFOcCLsK/HxS6t+ehnGZ7v1CmmoBRWGhUoKAIOSJJJUV80TmLppKgzUisdEtsjFFRJmpf
ggJUO5EXkX8RUQ+QREdM9TE2SXxrYOmPXiqTT1Gohw9tgjF8E/XlFJPSlSHtPVhOwp7EnWfehhay
u9yYqN32SSxQGxES02wzFWmzC6qymHaBjb5iY9vMMYdgScNl5dCX8DAjJzeHYU69K4xZBoMx9BQe
dkmENECZltWmq/35RIuy4yOjz7zlIzgKcs9kdPjqJTTba6BBe7CCiMA9uj2dtQc7lrrbg/iOPkoZ
u743+A6cnUaDnu9ybj2YpsED+TWGh4jSDeWisKmDCVskzmoQPR179Ni4enbOyksXvORJOZKuXkwg
pwwuvlqVncNIkBQc+WbuvHIG1beXGX1Kv0xoGOBs2Pczi9WHw/AOWG+8AVwyZJuU6OR3JaJa72j3
raSCahkKc0qHKIvWH3hJb8ckKZr9FNA3elOEAQpgcqp7IBO7DXVHq/e4BI+OmEV41qYc2dXLpUR4
6JVhWH2oaltbdxbXBuZYGgOzd1ImlbdDK62mu3/NluvNkSNAthsn46lJM1padl0rJKnyTMJIcXrL
UAWRYe3cZDYf1h2Tx5Bf/hXlI++lLlHep7YeaUzU4cPk5SJ7pTFjjo//yhG9IW8wyT4LRS3wTNIh
vZuTOaKLj++f4Psmk93f2HTFT7OrIvPdDsnl5tpgXWdW/3GiDEOvaes8zPZLKrfjrPtTUDrqPccS
tbyOviuy/l64xU1VF0hnG4aWYR1C5mQ8ElGKjsCe0DI0kIF/Pev+yfclbBGs610Y8ISvm993k66L
sklYbpbvc2Cfe93b3rXMxbTvx/i3FQ+u/c+NYz+mdPj//hU4UBvSs7khfm5UG8DoUjdLUfUwez8M
6bKqBnR+J12QxqqeuRxT81vK8P/tlf/jrHGm/32vfGP6n9fKb3/j97VSIgXwaAUOlOM4PtjgH2sl
KgE3ZOUPpO3wVyA8/7NWSvsX7IDrs8LW52BN5Hn6TSZgSe8XtPj8RVbRwA743/9krfwpZMvHp7j+
S/goGIJVsfCTQx8KboTizuV+7RaQpKmhHdumWNC9o+A/BS27xBRhe90WxEGqx3GLNv5Ttm0vchOc
/67jazXq/ke1wPq92icdh9+YdG3Xx0L5w+ekdPtOYiaX+9RTzy1HdEyg/2LMtlZ/E9e9mid/eiXH
pf8PLMfzEEqg0fj+Eznb2HrThp87qIKW+8BPr2y+hIfFCCEipoTnBhHzFp/osvnuAfmzvffPXhmR
Bz8mxk7nZ2VGm+huhAmWewdp/W6w9YvJKA366xf5KYz722+SE/A/r/LTSRgF+JBCWs/3+Lc3/vzJ
JplklneefmitYIcic+MZVsb84a9f96eDbn0Df3jZn95AIPmCP8Eb2HUznU7y1uBVz3r/HwWV/P7T
gYooz0Zg8y127bvzlH1hcN3Rcvbo5xkksOk2b+x+kc3fXCg/HabffhyOUSlt1wPLWZU83z8lYqjb
WYf8OPPAqLZh2yQaw3GL/ggpXr6EZW1d0TkkL3/9W/x/PgaARZzfAkEQqAh6ix9ftm3QJwuuhr3R
JCx00BF8AgjsqJLP/+iFOJVWNZIL/BLaHv3LP6mE6szYGlF/t0ftuf1f9s6rN241zdZ/5WCuDxvM
4XIYKqpKqSzbuiFsyWbOmb/+PPSe6S3TahWmz+0AjUYDu7dYJD9+4X3XelbYH+MGlN68hRnw8XVW
w+KP66xGo1DlymiiM/GSuUILeBZA9kFbdT++yuqxLVfBlw0EUubpsdyu6kloV1NMuVyF4wqHq8L1
1YdCpJ5BHtW/cSUFYbSsWRJ1udWVrFg3TRFjt5dJAmQXeBORsMPYbBHp+/GV1N9ni+WeUHBZzPag
2WVtjb9OUylr/aTvPYTrLuIdYl6vsZFXaLhlbRItnpolsaIwzpfV5u0oxzlVJj2qEjxHtvASAtQc
+tM8ucqWus1j5KrVtr2GPl2F2fx50eVlvvmExy6i6y9w0flliSRETm8XL9a22AiucvfxM3xnXPx2
f6u3RT9ZE8xIHL1o3pnjrpi+0FGSjSv1zD/HOJVMy2DZVgxRpVj8+w1lVVpVfRXMXsVm2qcnHfro
4uMrI+/aVVZfkiINk6QDVvGKKvwSMmTsKjReZPJyrlxoPfAsdREhquyiDZ1Vcj0oCrrJbWKWihdU
6OOb1JaNK0vwKoOA+u/vl/hVH347BLK4iES9Vjz4R9KmsSN73GkeXfAlWqHa7KDSmt7HQ0Fazejr
a6or4E4oqxVFxdzw9NO8EZ/kw+iCzvNoQT2S7ODoG/2Ye9Hm2nV5ZH98yPjs8SRLhgI1Wl5vODAn
xGUYx7Mn1KEWb2O0SYpTdRGJW0kq+vGnITdIEAoqI8LeX5Tf1QYDvpehPawepLLxodpIpdSRgDQ0
+EINtTEQt1WTZyW97g3mlO7VpEInrgUCYFZDysT2UDdwEXBZ8wlAejDpTJZo6ew+GUXCJ7XyovS1
cSjaTHXBAgD/SqbuSxTPeOraRNSDY0w2XfetIVuZw0uFYQWtVfjQhSg7KnkSvsc9bGaScIQvDY33
Ao5VGHxrrFZ6TMHDaGdatJm/Uxtyg0u11c9Jbb4KgwFBh4y7+VM1dA8dftgZKRiYMISdEBDCyQFt
MNjUQkaJrCN1PkRI2Z/LFhsqtUGCw4g08zqULltj4Kzs1H2lmjg0hTbdRct/bxGwk4jWVFnTfcrr
oWoJNauqwkLTn1tPdKB9/1auurqj+GepoDB6xBZjUCNJgvJEaxwdQPxNBdSaOkUfj4GNVMvfd3or
3kd8LuiYNINngNUEb29ePcupqj3KfaHfxQPFYIHN5THXKWXY4Hi0n0Y2kj6dxmp7TMaycSV1zF2x
sMI7hZqePYSoJgRl0EiXknUap7q2q9W2IAUvyMttiZy1scc4ZFqpxJn9SNaKN/FUEvpeByYoAPwO
cdIzY89U8OJutl6DfMzPgZDmP8syI+fKGrNdLg8idjKhd2i7Nq7WUTctjJwU6c6kBd0ROWerlaJA
Jm46tyr7cDPRJb+RLVnyqEsOcA0m0dxgQp6OFV0vt6Ed76jBJNg1PaqtKM3pBfZmvPcHMhyRO+Gk
mmXweGFMZ4cypcB+MEOIQ22ZCqJMP8VmP1z8mFFUkPkoxiNFBSlGfkvDICbRuAvcJEdlfNdHdTCo
jp9J6SmjfH9r4Yq+TUZdPk4KbuFS0/NzUnbCPfVRywk7n7p2mk3G6KHPTQmWVrTOa426JOk0aD0M
KBIjqS0/xUrQPGjsKdB+yvK+aReygIKL02XcCJ/TAFVFKfrDrhNHCd9z2zQHVBTdax3XXC1v8rtO
qcezGqXJT5bb7iaL5OkpK+oaCVCbPlh9KLG+6Z15ZMtnbfVcVDcROkGstSgpt0auwyXhhX9V1UrG
lRiGh6SoZdKBkYQ2ruzj/amYLXCCQ5Qypqo5pvUUI+cisrDPaGoxrY2emvSz282Zv8XuJB9VLYlP
yhSY+7EqsdSpZuilWebfpqkROH0ppy+SNI83o99NuxJ/8avV9uGxqHGhKoi275qGYD7aHeperRMS
7nS6Sk5a6uq+R8yw1SdZOedGhEMJZ/l+VOXwfu7Re5Xs3NEslCImltL0BiEZz4U2EfDWi7h9a7xL
B4U6xTHSEwRSo+LbAVgdt1NGARVmZoo5xjeFBDQxrG7NZu6oz4g4gq1pPpVAV05zgtzbliat3Sow
ym4SRtlRHoxsOyqJuqf2k3+m+4R0CalLcItrhtow1pL00DQB+qZOKz7j7KBRUg9S6qThnJ7KuMl2
iZ/Q+2LjzbxGLyj/1lRy+12vcOWP+Tjwuyqh5qGwCH9uVFU7Zj3llFlppg3ymsDT5Un25oEnXYgd
wiPW6tMw6dWljaTwsS1Rntgj5MgbX+hH6pNNhBEyqS/gJzqnj2eFFlKp8CKIng1DQkljanunsW67
c15VyZ2VtNpTzHR/N8GdOaYl3xp+kdKdJpMpWme+SrrAPyhGkpOoSwfPmIJuxKFjWTcLHnyDv1Wn
b8D3b5oCSvwWMXCktJJTV3HpqLkUXNSG47cEvjpQpNol/iaDFxaod7HMiRJJv3nIaLl6lE7Tb+x5
gQ4yae+napZuuraEyCfknXrBJB5D2xH8G2mBq6VZhDzRGo091sgOaj+WSKoAEgqaRP461UHqAVqa
FFsNy9qeNF/Go0UZFW01NnGUq1tV6Sr6p5N+Sx+H3cEs6P42bKTucz8V9BegCGwqvaKHonR2YWXi
acim71j16z2GStBkfTnCTpDkyEnaSthBhhl2UVAot7XZC7ejrOibsMXaabSqfsv5THyMZF/dJngk
nHYUeycLR4rFkg/0DgKb0w64azHc6k4DKeVVT4USv2wx3FrwrT6p0kAiGJTCLQC7ARkRyZXE51rb
KSXAQIhilfw/tbnpo2R2yqwo9q1Yp542hYhr0Tk7saq1e01W+g1d8qHdlBrKZGFu23v0dkmIAyxb
VljaFnQc1eBTFS6BvDV9AomesJXsiyatecjxmLMwDKYNQI+Gg8RYexCMOLulnal/rQxBgFdRW+es
TcUnmrNl75RatwyBWaHbIUvFJ7QpHaTKqLWeU6kOCMJUwNz6vZpeULoi+dZrTBN2NhW6uIuDqVpI
QoX6EyebMngICrTYsypIbS7h0iq20WmSWwKVRLN2YnYANHHwthPCYOC8tjHRND+GaFY6FxGe+VnE
Zd0hDQiqOzEoikOB9OwuAx89O5ofoc/PerH6JpD7aW7RTeJ2xgDYSxtL6nM2NWJibhrQF68t2Y0/
iEhIACmklnrAbKddmqTuDuwvVJKLKyCfTUCd3M4io3czCmiwT2R6QAEuhnaPNIvQ1lrR9Zj1RsvR
8LWEkbJYdCFzey0YT0ZQYaUI27y+B9erHWqB5AC7QXd6mUIZ2b6FFWS21UmqZVeXRWlj5AOh2j7K
znI3KEpA40o2ImaDqk+JnlzSk2W9t84p2zisGXQ1OWRYfJn0GZrgArVP4Nhe0gzFKSrmgwfiProP
SI3eK9lcaF6nWmQ4RzHHe06rPgbNSbMw10+0aCWXf0XUt0XYgJeZi1LMnV4XZoizopmdarP1wc+3
soXfgW0orxh2ReAJhal+Ldm/ZEyLmNPsqWZRY5NEp4rwbQGBsQj4xenYL+qYJIoxs0kazi8NwWYw
ImE+aUfcq5HoJLJRtw6LDp0/tSqPbC5L4UXtmgJ4mWzIO9rirArdFA80UdM8JOJNE1UbyTY2Y6Gd
2cyHaIaHaDI3Cpm2Z3nQhAO28+RThePxSz8jZiNbpSFKWFhMOxbD9EiBzLjFHFJmkHSlxqt6Xd+K
JcrkAonk4MB+6Q550Wg0fkjo2+JWzzRPoltrkBaOcM7Naxydmwai2hnIkeZNgiS29Lza8YdUIXj1
lXLgFE0dczrNJqkYtqYNmrRLxLmquV7NpIJwEPesNdLrD0zBQNKt8HqI554F/DdC/zXlnGA9MNHF
RI3z1VQbTS8Y98Dt/ME2iqhnSpCN/iC2gnjUwxxdazTKgauAJrCHpOEzQ6K/AEB0s3mK2QXhqy3S
AJJH3o78PyofQ6x1nxtVtldkPdpJQVQ5oW9Y7lTFJK9KAObKgRRU3AT5hm6h9kg3isDrKZbbz4nV
5t9nej+7RjLJRl74NHJhpJ9VKVIfQJnQzMRYLlSoJSYcpjb2b6tHxBJEJwMC4m1aola3Q7YZLaNQ
B1pZpKP0hE6TUBaNtIxyGVztV4VkNCeAyfYZxUJ8K2RidRYG/FQVguaT1SCeczs+PgmchdEylahx
/8D6QnC10izIAK2WXvwGt7HTASJ7oJVm2v/XmGZp2V4ZHj5LtDvtbO4BypGymVfG/7iYs5wBTcuk
MIu5ZJ1GNUe5nKI2JkW8oik/DtkNDrhrDaB16Zf95W9XWR9x1WKKSH/npIlw4yZUtYvW6N8ZVo9S
6H/rzPxWFejkKmV4KQJ5+/H5+s9TLsUPqrK6IXGj/M/fiyB93fuG3uayV8Qh21a5ulXz+JiH+Msz
gXVzNnfq2F471K9rFSYOFU2RDfIbMDCjxvv9qoD3kmrM8PVFJunFstPY0mfSUWk3E1VGqqHgXnuT
v9Ii3vQPeMiKoXOY1/BYqtovROTb8hXOA7TdnS/TNxm82f0VTDfa5WN04NDgDi7ibwcwwUt065/l
88cPeVEcvm1e/HHx5Xm8KZygDwRb0HLxeI+ybTfumxPokK1yk250t7gJd/KOEoaN99pGTO+V22u3
v9S9/7h73K8m/6GHsdbDzlXZQNCjLh7v6/2SFT0emr28uwYs/rPYxUNm5kRcyWiitPv7fVYRordO
D6hBBRc6KcA0HsTuWqvkz+ogFzGpytAuhbqyDngU9HQmWi1UsFKeDFDZRlw5cv7cdsOVr/+dOutv
V9JWtae5j0KpWroW7CgfFtiz7yLCf9FtWItbBNzClRLe+mPEl2zS1FPZLbAboH78++MLlQJgBgqO
ZUfplW3mljDghE9DT6p6+xKUVz7DXzEtb0cF16NKjfMYRiTazl8l3zfD0gxEGDZGpngiVbWljBwc
qtNwijzBUW3h3rwghLGBItrDZ5m95OvHX8V6sKyuLq/utiCpUxSUnI5eMI27sdT8E4U4dGSNei2t
TVp/gMhwpV89U1Phnhk8vz9ZIQkU9hgUR81TfImOlJUplpsvMMWc6/lTa1UDNcvfrrYond9+7gYk
FU0IBM2DpIrw8NjGGyCHlmed8HJGdvsgfcoeLXf++vEDfecudVOiyabRzTCXsvbv1204D3ayxV3S
g91wEDma+/hJ2LIPsf3ztdyUP1/fbxdbf4ZpMgZlghvKQ7QSIttrm6dC/vbrjv5XpvAfyybgX6sU
/jP7UUcv3/L/8/gtK3hmf9GV/0Io/1MCDwzgHxIibeZZynkW7/yfWgU+aQQJyGmYHhVGo8JE/E8J
PP9IBRFr6Ui3kN8Y/Gv/rVWQ1H9oKh122hAq44gu1v9Eq7CaqJGIM5UpkJppxyr8wNVqEHB0xpeT
CI/6WOCj5swbaV7aWttZ/fzm6bzTol+Nxb+upKK7kJBm4MVY9aZKyuj97EfCY1fSxoFhgty6K4sr
6wHyHz6gNxPmch2mIEOTxQX8oP9qVryZMBU1MGWC4PpLZzSeH4d2jeuJ0hItAfleDqnIRLk3DudC
BjM5fU+RKCZQQCb2xQErL57osESri1Zfz4BwxWi7CJHs7UR8hDe8bfQvLYETXfeTBBenFLOdnkJu
v2vybW3hae8FtzcOgS66akBzTPpkTCRAU2hOpPsoEDAnNU4kfk0gjBYxdiOyqHMUxOlzGvzsje9h
ODrJULqG8mmav5sLnmx8JaDPHWKuT8cQ2+qmC2TbSp4b/4s+pA9BPVJZPwnGcwAJwW3Hn3n6oPnf
AOl4dRyjDUOix3y9nXz05LkMM6U9adE3ydeWygkE0wdfvEz+05xhz9s3xp0w77uK+nk+2TMWK+OT
X2ylYT8gxI3rB42zSF99MSD4KdpzJF6MPrCTAumimTgaDry4v1OLV2phu6J9hMgsUSQpZIzH+EAR
qYMFJDeyRhmvPaLX9zSryvih9Z3RFptaN7aWBRpIpbdgPKZpsO0tnz4ZOfYVmsvpsase2hEUT2PY
Yq9uZd3w6iR81KAn0Af5XikPkfYYNC1F/xQasbAt+xQfGrpqSBFSuMMWsK9BtQ1m5gwW/DXZzuej
PIteJzxHQX2IBsuVzaIBuils6oWOMQPfobwRC8gjZ2EnDvLt3G4KP35CEHkSK/0h93eReFNjZqc4
wh0apVuQpFpokpcm+NYxxvbNNy3/kYJeq+twG0mqE0yK00VUppXencV2q4ufDNiicXPRkfuO6Y1Z
q2dM31+L9q7HTtZ36Ot663sxlsdei6gh32dB7ljlZVKVzQDBARYEjRVpX+g4P+B2xLnpYP5ye8u8
aczkXpvgieo2rs/tlIR3iT5tZY1G+zRsQQx4Zk8PLYi8agErIBftx8apJH8HAtquVOUQgu/LTP2L
6CteB5nY+KbUX0vxmOjNYc47MJV0Onrp1gdyCoNqj77SNqL6bgmMsNrMycPPPbrgUB9dSJV4sc/S
YNzNingZm8RBC0veqaV8gvV0UErBk8C0R1Z4GsrHLj0LyrNfUAWGedgFJdEY+6ESD0TCHDg1bIap
t6OMn51c2lLGj5DdhECCRsN3OkmATH4QJNmZoBUBVNr0ubUb6MOoorHN9NAtiwrKE0UEfd7Eg2/T
HPP1T3Jg7aYZYN+3pDpAsqUyl26T8mtsfp3w1k+Z5YFHcKwaVgg4GDMMvNx/afGRWvLD3FDLAJaq
od1vim8F9dxe+wFd4EusRA4SQi+szY3UoZ6VpdvK0m7Aqu36oN/q5nDfTb6rj/02XDihwZPEg9db
3q82HwGM2sUoe136vZ7AacWWbUBKjAI+2DncFzw4+L622Iro858bagPq8L2woq0sM1GNA+mhg9vL
08aqFHuk6IFOC+xntAn8yq0xd9K2PoZxcM7z+6ZkLCPAFaOUhtI3DRqIvwjwRzsNVa/Px1Oa7WP6
e+0QYYlhrs1UBuCjmD4tmXhwfm6qMiWY24ROS6haMRz6OD9ZSnwGmg4rs4eBFwZOgjuSwi5EUAAc
dOIgjWNJNWxZLvk/gJC0gCRUFuiy6K5VRwdQoxMG96yODwni8smiFDRQiwidMoDQAJYiTHJH079I
ku+okbhlnnbE4b5pT2p2m9JwkJNnzCAeGno7rYHbUTYPmCYF4wwW1Ey/QUjZVnHsGFhcY6C+dQ2c
BoUtKikaNjdK84qDFgfmawjHh3eNuvzHGGxGIbJnUJFzvYkAcXdYa1U2mDSyqBEubh4yd+fQm7A1
TaHiSOOSkhscoFDYVdI5EQ6UwQd2sdAxk96p9Po8ETmkRl/l6bNoMU/oh7p9HRb3uK7anfVz7GvX
pN83EtLTBLgVcIboKJyl+k7RTHsQCmdOLop0OxnbikalpOyr6dguU/RXOf7aZQ8EvbjVcKnVHDEb
u2Ba2yHq76Rk97v0xVSqltJD2Wp7yGA04+yGfrgpLy/9dsAcRtwuA/Ix9DtwE7EtMzrm7DSoeI8s
AAUDrczpS9v+8OlEd7Fn0qvCP0Tb9jZVrX3Yy3ZkqBupitwwnpyyb49FUGwngzdSXLgtu5eBxBV2
G/OHW90VKcdjHEUz/jXi0mCPbQV4nNHLEGxeR/mQjPdG+6CAIMyk2R4R7IK0hWntCiNA3uoy9nuq
mk4rBG5qmo7fHtLFYJOARIdyNGAOD6KHMP2SqaMtdD+Thl+V0qkawAl1o1dwPtGLjaneqPDHxaKz
DV3Z4zBxklGzMfI4YqtRtPVtHClfhRRe62zSqr2XxRucbMs9IHrLGeyom6D0Gsptu1D+u1eyHOwJ
p1qW+PQqNEeiF0XQxOPCSEYDsBFiMFCFZZchJkXeJWk7zP71XqouPpNKIBG3Cn6JLrljbWMUQMOx
HH1nkq2NKn+a1MAFGQPXlzOOYLrY/DYG4QhAThzKawi26fnGIV6DjN1f5mpzj9ledmQtPqpxyD6o
cSBjEhrLn49Kt0u/iqFxI2I+7/uTT7uxm/lQik2flk43YA3XGNUCb2b+guWGBal0Qx5pB4xUIvBc
DkmUxgolOVWLjF475doSboBvRHkKp4M6SFSjYUaEykYh4TFT+aKxRqQww+MycOdAdk3s4yl/K48J
U6rUpbX82Wx/os3QCL+kdClDAFHFAilE7OqzSlAPsjwz37Qizo2idmT9pxIRC5VC3OUbHYSbMDVs
M2tsa/zrnPQvNeTSspVeb0x1tvKABUQJlc5K96iondELOhtTddvuB4pLrQ2L1iGsYFftPt5rr4tZ
vzbBVNJkXaWahuJxta3vF0Q2aob+Im+rJ9wX1i1cwkPozMeOC6uu+CXZVzfxg7lJbgmJt/k0nY9/
wlqI9MdPWPbpb/bhkGWzAREOtwt899Bfcnc8Zvf9rnGNLcUSQ7WDq6nS71+UipNmIZ5BabU6XXdW
b5VRzkVrt3fDrxL1Oo84Nqe6UTfKj/hAFsOVA8c7ByiNcto/r7jUi97cJojVshI0qb+E2k8R0WIX
PiUFK4PaXnmnq/LgX8/zzYVWw0cLY6mQCQ/4NXyig+UNG1Cqm+bKZdZF2PV11gW1rCL7Raq4oaUI
S79Ud6g1ecJzv0+8cEMm2am58W3Iz4Hjn4UrGuRfA/OPj+Tvu9RWA3cUWlVsFa4+HcTJNm6LY3nq
dqbTu8U5OVrfq0N2SE7+rpvP+bk/19v4SrH9nWPq2/eprYYtYHatjuhKX5g8q/qsYvWQr5W61Pdm
gjc3uap0EUwRi/HyiA0Zyk50Z0j7Kx/fu4NFQ/WCyhDaw/oQLILeZ2NvdXwHkxNFzshuko/f8roN
/u4NBypbPhLPZrcORe1/69N/c/XVN1H4DWevIV9muv6m3cNh2zDbHf2NscUXWjgkOF655C/l5B/j
5s0lV18H3abMn7K+RXtn3qhgq7IMtr3+s8iOuom+I9/XAL0wzNPbLjcCNJOwG26Gcgl1C7elcAN6
jY0yKKOjmAwYGOJvpfWaCC3McUirgXJl2nh/pvr7B6/juc2kjvpB5HOmX0pdN3pm0+2SIXXoz5Eb
bOTdtYG9rjz+9WG/ueLq05JUyxgko+kvrTu6S2Y28uCd6hb7wp0+X9NmXr2/1RhnN9nEpRn0l+Ap
36uOspNc+p+udJ4dyYGsxIrjXRn0y5/8YAysDWFk/s1WJiTdpfFGdzhn9+1OOCkOW28Xh/M2vTLm
1q2HPx7oMpW8mfrHiUCFOGmWjwxFpUPsz1Hf6+5fGcjC3nr9+P7WrYA/rreqoFE1DuAyx90lv8kv
BodY1lXBVnbpY3cKvNZuPWFrHkfd7h9iuna2dm1WeXfeejOCVqurCLWmqkbe6eBEZ+QJxoZ1CFNT
c1NcSLFmKrn2XV8dRqupxNehds4d73Q61Dfwaxi0gbdYqUzbOswnUP/X3uryF/8YRbgd4LuyVUOH
8/tbrTMYlrrhtxfN1rf1HjLEuXgON6ROXEZn6UGqeFYO+ak7FteW3nVT4q83/Obaq8UHV/lopWOe
XWoiuOYGbqx+JxDHMmkXVboY8wsqUI8ICbdLnnL9Zy4XX6augBweSpc2VxwzZrWam4MYlechMEGh
GU+RcKkRhGhift9H6r2vzYe2Ug9WiVqjDd1UpURUYO4so5tMVHfJzDRdhkekesBip/TZh7I9dvNP
jL0biHCPMwUaMEUkhKC/lXcpPL+h3hn5l8Z/NdNno7trtP0EVFQxjk24Q1K/SXzOexiIX0y2v5jD
YVsV1PeA136N1PFILNf9mJcvfme5koxLWWr2gfoQJIqdBd9DSdjminScs/COlrRnyj+UstmE5WOc
PlQTsc0dxTXSToU6cFFG20GduuQPEip5LsvvoGfcIBOPdfdjan4kMBBMDo2tVdoWiTKgDjZGrxKI
QnheCnIwS5K9Kda22UYIshfVL5E6cccxK3hO6hZuxjz8mAURwbi+G0h5gVYOL8JE7lFKV4aivHxP
Hw3FZcJ7M8FEFtqQDor+RX/O9/nN4DH8NzzVU3qHtItOZ+klv1yFVMe2xJxuha/D3tq2Tni4ts19
/0Sh6zIpzBrEnnXabarHKETJObm0X/yt7pBf17OIzPvIo+jZ7mCW7epddsPx+G78JOBs2AW3137E
+0eov3/EOtnXiPIZfjo/wj/NLJoIXFxxb2wpGG3DK/vAf/Et/vOG1/oH2tdJ5Otlexm/aG7n6Qfd
qZzxaDzM2/xJ3mRu/ePqEr280D9f+N/XXH3/8ANwxwXlXyvK8rIHzOOcEX/t027DT/LDx0vKu9vE
N89zNcDEcq57M+Z5xvt232yTbe0tkoOr97X87o/ua1lY3gzkTG+s0aRCfKm8wYtfC0S4tvRc7P1j
dCsfrx0i3j/CvLmt1cKsiQGiesg8bAQQAu6qh+mUuuAFfph8qk/kZHipY7jh3roAMr3y0b6/fPz9
CleL9EzbmUwilg/5NFlLMl9B9T2/narqnOqAByhIfvwO358k/r7galFOyqlIFVluL6xoQIknN8lA
qrbeRKlF6e8/vtj7e543j3a1HlsD0Q96aC0jZpFbNE7wbHnCSd7IHCiEu2s39+6mleYklWIdPpe5
1j4BsJmNJoxIiNiyUBmbeWc5uAwo0f/ab1xd/d/7At9eb/X6UDK2iYCSnC2O6MwuPsdb1i/npdjn
XnKrXxEd/er2rz8MUnHxq2syrcy15qEj1i/qFCO7wLsKCL1PL4bYPjaDOjlmpH0zVP/RGnXwWUSV
EGbC4dz189bVwSylYrsjYPVEhfpo6CXsFsIYN5ohPKgCwYdwKAh5vde1Wz3tSSijVhA/UqqwQ4t6
s9Se9VQ9BcXBHAfo3qpDptEmbbjv3t+TgXPtRhcZzkc3upoBpECVlYYA8EtufE8E04nKloBHLT61
ee+06eCOqQlVSyUvg6SwMLLo6HSvbSWeuvYrItIb6BKTHU1ka8nJjQJ/ROunbRFJp0jrnuIq+KJb
PR0h/b6Jqa9L0RcLqoxdRfQvaSb8G1/B29e2mmBkM4MrFPHaGi++C3bgxD3hrO9BLW9yry2caxPo
r9rgR49vNSwzSygJRzezS7oPds8IvjExZQfls3UsH3NI786LclA8+sE7Y8uEA/fxThXt/EfidreP
sZcz3f07j4BJVNc1NArUGX+f0jsh6+VyGbktKYbS0RwftOqSm60DjvnGNzXXbE6NOOxqg+A5LE5N
/+PKL1hPfJIKY8CEZ6splkiffzXxmeinu3zqjcdRk+8sdJku/KXjRJRuk067gfQvWLuPZLQtBryK
YDD5S+n3B2mBdwlg61IF64xk7Ahj3v76af8rifmP5Uz6ryUx9o86616/vdXCLP/Cf3E7dBXmI/AN
wI0q9tdf7tf/xkGq/6BeizhkoYEu9Wo+qP/SwijyP5C/ibqB+py3jX7kn1IY/hHsF3QyGPvJjcY4
/j9Swvw+nhYnGpBKQ9cl5MSSrv3aAb/ZpFTgmZlG23ozSsk+1JJtSXLfgCFFzdEjMENpD7Khu30y
gQhOdlLWbEMaPi1tEiuUSLtMtoVAtM701M+JIzWVk4845hLLyZBC+LCtTUE4cIZ3LeVVbZ8tdJFj
RXEzDD6XSf2p6/KNT+ZzEMY7wtmg2DlGXGxG0LQtoXMClB8iereEvH4O1MYd9dqd6VuHsHZ8+rOC
rmzjEdPWPlasXa1DVTJJe7UiMoBAZIFYyOML69AX3+of5jDcwpT30JkfdW2rcNRqMyYL/g7+mitz
xTI5/T15/flgV7tMtEC9jier3pDycCihHQ/6HekJXl9pmzfD7e6vv/kWKbusIh9dabXKlFWZhCOO
1o0l3wny1146Xvn7f94KDG4mG0TK4GXAV/0+6+HqgcUUD/XGDE6RGDuZ+Tgnm4RNna6iELoEMl3v
kv5klZyXQ3TBERN0YhzftiYc4TbzlBKrXhoeGkFz9f5zBydalJ5GBg7JxzYCZLx15HmwiCx/q62m
G0vDI9gGtqHcCxMNBiiKMUp8Yvo8vKo4SIl1VJH6KIQrCckup9mpEGyXR0fCNK9sNlf1mOVd8gAk
2eIbQTYGfuf3ByBKlEbKoa8R6qDiKqLt+BIH5IN0n7uih2CcOy38SWPkHn0sEnj6ZJ+ozsD7+EW8
+x7e/IzV3E/QuKJPAe+BTDsb0gOdawsLFshETb4yppa1/Pcx9fsdr3a8eMB6KwxGpgWFPAeJYEN8
1r147Y5W1b3/frIspJbOZIfw7/cna4V1mbYJT7aRL2Gp7WPRR+FDBgZoQ2yRtQXck26heqhFQjmF
c1H0XjN/hvjhkD9ANoNIOxWhy3e/b67sd34/Jv7501ZrvQo+tW/irqZ+riHTMdwkXNKA2GBUS158
RT+PDlEfPPw7L/nvJ8LM//bUaJEg45ekh2M/TEk7QfYiw0gCbphCxPv4Un9OHMtL/vtSqykq14iC
DjouhZkGsCNSwOz5/+8Kq5kj7GoRmSFXGKbn2rg03ZWp6f0vwjIRFqucl7TVh4kxxixjg0m2k27b
6YVeswfS37b8l4/v493PgW482DdFZ81dfQ5Yu/G8N1ynQu5j9bjon8T58eNrAMR476MzYcAg0uY4
tu5fNRqydzFjxGV1wgw3bMqJlS4y9+j0XCAKbm7Sg5xnFDUDSptjg4qNvOKISfJpRNEZlMZPWYtu
o6EDd1jGRNGMn/q2o34XoeSRyGm0zYgsdL/f4Z28ycZPcSLu1DQn3TNBqBbeItyAeEyKSAlMsHwN
WjLluhTJzXxujRexehVU/n2jPHDaOkghyEiU+Asosh0cNUWLBXrgtVE/0e+a632rNXDiE7eaLWze
/H5CH9OKr0bAGhflm4Cy6wA5EkLi3h9Hh2gw14c/XM9PlSAdlgBWjNe7dtiWpehhQT3L+Q+RpOji
O3TYn5raP+na/Gj64wMpta18HqLxvkuNnzFF1RDhYi/VqGHFx7DnwcXhseXBNaFxJEKFFFtIhZ1l
q5nomaXh6sNdTYtGGJ5rFGyCqmyx2G2LkmDCLHGS4CxXlscQucva5IwZ7iapXju2EPPOuG+rl2QG
9hX/uoUhJ1cMEc4kPHTFt1x/Ceb/R9uZ7EauZFv2Vwo15wNp7IGqCb13uRp3NaHQhJAUCvZ9z6+v
Rd2slxIlyCsHlchBXmTcoJM0mh07tvdeT432q4zsfZE960Fy4/agQ4dmqfX2kvCK5Uj6ZNaFq9q2
V0NvrLsqvBx766Lpxabz77uiWBdRtjfsjUhQlTXFQh7DS1IUiFvODtNwkYI/RTC1dqONJaQjrwed
SIitE6TUoJNZqqO9En+sBl2V5d52vRejyDUr1KHsLIUAdAGiWYIMo7YdW2YSCsxq0xe3MIsde7hI
BHLQIlg1olsI2bhIMOiRYUW1tZVRi3bT8hDwtnuicTN9QQCR07jlspclxsaLlIRENjKPkwhX/On5
QwEO3ZKcWeulttHuAV8ObGVHSMLO9C4yvjIdzHQYPqvYhpVOXvPMU486FC2b/E9FEBuLUCKWEfx7
GeULQQRjgsMgyZJl3dp3SXtd6WhhjKU9VMuKsq9uXoQ/aW5RKl5lwBnkGxk571hIi7DyT1nSrlVV
W/bYOCW1fST+kNVPQ+XFVxYly6zxIJWBXAhbwks53nXFpe23S4yhaz2Lr0pTeyal5ynQxmvA4FfZ
2J2qzjqAuVzK2ivG9T0Bf45JEVo3rxhpYX2VDypMBNe8bwvkZARae9lLPbx1k8QK67TWh2wlUwqh
YSGV1a2KqMdr5EVsk+h/0xCTXIV/FORzas16qKCH5OebNU5ib6N1YC7afKMYVNLE7fYS2LoIgApG
YxKZQvShRBUcCIzdlqK+SEAS+ORa9l5KOkqwaIRYWdk1XnR+gQMjybE8GKJRxXNATYkc0zDaNTG5
S7IjYtDAfpFs2R8zIPV1lD+5Q37jNurKN7R1hne1RL1a1yGx2LedyDBS6wtsvZu2x++ri1WFTnkq
JkVFEmp8RIC86zqkgYO6iyZFeZmuyUngPMd9gOawNUKSuRn9QHGJMlslQ7DSiv5gD+Z1LLmUaLSC
sA87OfroNql2tjk60pBsIYai7sIizx1GVn1rALdrxVPbeVBsbiFuRrwcYkirDABREuz8NHmyCOYI
6nLfV+5BwCWBxbzppQNe7EWB0L4an0IRLVXeArh3px7KFRrLBd9YnWdrhQspeb4mKHwHBhoWtbZV
3WbXYw6Wx3atNfaqrSYlOchs+YZCc6kWI3uF0QnA9Q4JgBUJ1Vd3IFUbRKu2cSPzwi+9X5iYNsTG
HxKBAsd2KlJ47OZiwP4OXsIZvIMeeEdTtFdq8YTa8lQ2PWxgIi/AE0Jqk6J4Uv+vS9DURIinIney
ONqoTHdd2F9JYfhA/20RKv5FabTX0OAJyoi2jS4WYEhWAiVyUN2WXrv9eRVUpqX0U+XJppY0ShNi
mkXS6cRB+Fj/VMz/SdhklAxjvg+RihgBkwE65Iw+tizidUKYsieIgxiwgjXRkkDMFXEkF1ErX/bU
SgQw3Ej+QxkaZ37al+V59stm5bcZWWlMQVaujQSTVuley5ClRDg6evUQ8y7tKlnXdbz8+YF8KT1m
V52VHmoT1uVQ5eUk31jY2kPdhBuN1Kafr/Lu4Pvy2BXckYL+0hTg9vmx+yaWa1nAcDFMYGeNsdUl
qu2mviHyYpUR9Jj19krpuuupAMCRi5oXjt7YXLSF9ejxKoihzEWBVjJCPnwh0G3rOull7K0hlDgg
pByt0e6JBGLTWDsa2wpQ28tC/qP7tBMGY9cZD/WpDu5qBYW2jTy6UhygDe1WZUvYWt3CRTY8SV+z
aKVodLVWKkHj8AtWDYJtgV7JVlWcKgNY9/pGM2EcqG9B5N34UnUzfXOG0j7oXvIoEdusk+wdVza0
tOTSbVPADN2DbyjEwqCXzsUTkDvIpScDpz6pS7DWh/EWHvrSb5ttimtk6IzHuPZOI1sTWZT45sUi
ZjeWm+HfvqBgaiwOYMFsgiarEgoNFhI15ING//zzm5sdTrBPmQbIv9/c+xbrQweHKdAtB2JGGZZX
MnOiX95q0npq41ijdWh5xuNDsycDYcPc69pnKuMv/aNJbvnejDJQHurGNHw/XL0qrF4vNa5ONkkF
8Sjf+VdBoh9qnBHvN/r/ob+4ecuuAO5W/2v6u1+zfADX6tfvENx//9NdlvDf+R/59G+AL/7Xr1s+
18+f/mFF6ko9HJu3cji9VU38z99OrvL0J/9f/89/uefuhvztf//P16xJ+ZJPb16QpR+bieqP3cfb
LM6SLP0fuyp+Tv9U83/xny4kedH/BcSXPgXIl489SEXX/wvZsUZkJ/4xZLpscv+vHY90YF4tG3P+
L9qU8mSD/W87Hv3JaZp+D5OkEc458X/AGH5Hzvx78qHriCEQAQiwYnJsZfOL+qSpdcz+iXmrFwQF
d6SEKAhZJXdZYp4K4X/bximpKMUEXitcEZF6X0d74LM3meduIk9bnfmmPu+M//WDVLyqAGWg+cwj
C1UlgeDSRebtdCAmFuSEjMtkkZvv2mWkw08EYuTnTNbzYz/aTLgE6enj3qIhrJmzbylstGAoC0nc
FgbevUanMgo3ha5dyLa/zlHLV/ZTH7jsEiyU/eauz5pzNz41NT6+CX4Cu09ARAZ2eRrMvPOPn/NY
glzxyJy4VW03YGuComVsLH3jwSCn9h+eCR0i44kBs+UYHdV63x7xwxdnlqP3N/7xd5A6DtGH7GZV
MGg1efY7iq6IVdXNo1twnfFdEFvBKow73C5Yv6TENra4HXMsjOy/5Ch7wJzzVhesvV1P+ScCu1jT
F0D2qOcesX8TqThGFZPJ0jIeIcFLeX1tjcOZyOJ5JCQprvxqMrrZv6uWos/PbXGtURf5UXSLDFMs
2h0Ukttsw9mt0y2VhbRPEC/jeUbZ+/N4/VyZGF+uO6uZlDFMhBxx3XZt7dN1ROA2J8WbcyrpWZHw
r+tM84jMCJmGyefR4euFMVRJEd32PiGQwQCPDkrNCicWVhPSX5yq1Ugp7NQE1LD2K9KkbJVHAgYg
S347GOlBwZpF7wGPm1Z3BMi7en9HGAslhtEN2ziDg2LkGO30ProVRf23k/JXL4roEyMQWbQuBsq8
R4fS1Le5UW/zoryruhZnTulj9+yTazC+9EOhSoDsQBaQKUq0VnytXvq+rGyAqN7QelEWgaDv0Yfl
zgxl9VKAAcob+5Zt9xEVw9XIqaw8Jg+R56N5qvS9Ptb9VoIlslDl5NrMTUJdCu1kp4y/SE0v/Xzc
VznPpJl2BiEjLGv930gG9n5jtQvPZ8fOB48NpsFo16HmcQBVbdwkwLCr0jVo83qpE4KyAO3yKEmE
1jWGjMZMU//6XXRn8jwWWapXxNKkxLJ5cboZGlxNfliHq8Y1rn2698siLO97OLhr5rT72h2rM9PD
53bb+/uflgRNhkPGVuT9YP/DYu/BQHWJqw5vg1HaKGyyxqBbFxopQ2wffh7SzHyzqYiPiXNOMgPw
ahOCq85mQ9KrhgJjg3Qi7Y8o0pJ8Ah+p0LIMdHLOOROAMbrP4OwmRntrG/Ftl3bmpRlrKxiAGGMI
U9wSBVhvyNgNnUzzTkWkYK+s3wKVcqWzjn5h4C72rq26egrC9FoP3L+SkcEQ9O/BTrwRQ/YCP4uE
G8W8Bia1amvp2g+kv0PD3qzB26mPKcq+3N2AiT4B2Fl5UrUB+nxht2EGbyN1130Xv3UuzfpwSjVT
ujhbsbXHZprrL5rLaOhxZqGBymir+Q8ku3aObtHqbYGOYoeTNqHFophV2qNBdpwDXXNbVMRuNqVx
bwXln7jOr3IbtCvvfVhUndw6vs8BdS89sSE5+cTfD376VmblE327yxGDbBXtpNa97WNwGp4W0T9K
n0czXBcpAC4oNU7R6Us/kSPSIuNL9r1/Fb28y92CHzTKB0vBlNhV9e9AcDCf1Li11eIGRMlWJbpt
1eXKb3hItIma8pCL+pB1bHZdgelQpq3v0D3KeHfGExjDZyL48OWkbrFR63bLcPhlpSTKS3H34llD
uuhL7a9Ziz+cUF7kIt2ZuVSd2WBBPJiPNAoZVl2mbBbe6RT087QmkXcGe9eyjtnIVNKCFt3UUWce
yFtrl1aMZdYK6afxrw6LlgBYx9b6AMug8A6th5qUPla18uFjkihqiIesIe6QvSH5JF0RXHZuqR7M
lhg7qW2qtZCtGNSzQSYmYhdOE4IczEtouCSk0bc5DKlUwEpOr8yhzDdFG6l7iX5Qv2yhK7wMzGCn
pDSio+j8CLhZpLSXfVAQS9h79kpPWlBmNa383o2sa3lo4kMN52YfjCJ/GwAaNZjTVPNak9viwYhV
+q21rkNCqxtsjearruTPZodV1OU4d191AbBsCZ+h7VfHWqt/pUlSbKpIjleB6pE32WMbN3ADLSqp
aNeKDKOVQBdgQU1/kLS+eXHl4IKzG7qAWQdMb3LMw8ol6qdLiOGrx2SlifIePNo1fB0LKm1InxF9
7EqWQ4UkP3pEfmWKlWlIMKkad+n6Ml5PfvU6H81Huyi1Sf4DdlQtnrWg8dchs+0m6Jv0IJWlsTSL
fu8P3nhMK7JIY+DJxEBiubS6GJC8sIF4+Xa5i0lVg/ikPLGXGpYiyumqB0q9dCW/vVSKIxBSG0co
EPBWycq7NIw9aNg02ktPG1ftoIg1KOJoMWjKWwKpCe4E5kSXl7bqlFZbxkEHcT3V+qXtGvrB1tx2
Lcuufcv+XtuUTWI7dRYkR0hIL51fFvT81WafJEl7xI+RnykYlOlc7VN9NYlXBEcQEzfE/BI739u1
12hxqJ6qOFGvcx22Gr5DV+xB2HuLsAuuWjmpn9IRBLiA7bUaxla++XmK/1K1mMTdqFNcErlC5PzM
ajwWz2zAEqQeuX90mGz0NwQVnPU2zc4YWbWm63CPrCYTF1WetTZ6pSUmgZidY71sA7rhjrFvNi3r
x1L/lWyqNQVDsctPwqFZugpX0k66+/lGZ1v0f34BR+finbaiUxx/nmDkTEvVjrrqKJPVvLK6+t4f
bevC1DKiYb02GfaIq7tNRj6fM/l5CDNt4JiFibSy3c54UmjXP/78m+Y7HIp7dlwmen9kKfI/Z1Ef
lnJYJoURRr55Qh5PKl7hX7uBcvufX4O8FgtAIyIWnDafbzsdLEj2g2mcpJxFZciVE3se/Uyh8N2N
fLzIrD9WeHGCQJsNIsGttDT15NklhfbnG5kJAHiBPC1gUDwmKDloFmcrRBVHwvIS3Tjl1kbH+HJA
BbMMNjlbMnUR3RDEmy667Tm52fS3fv5IuSoEG92wEUpSln5+fm0ycvIO8uRkgGNuCTxJ6g6t/rkn
+HWzxd1RzuONm9SYX+ipQafY1ijVxkmVeuGQl1OTO4Caxy0L1Dvil2xQ0Nqmsg2iimjTgP6v2icr
TzcPVUD97mcNSRfxpV3394reeVS5muRYbUQnntBsR/HG559fyHdP5uMvnr30wexCiQQG49TJl4Ol
ONj6e7bkP1/ky358euvED6LChZbBlnj21jPin6G5elwFU+iADwEv13WwGdZI75+a7ZmrfSmuZ1eb
beLMdOz9qudq+nVyFf6uHLN2pHBRX7x6d/VzDbOSDiIpfOcu/PVZGgpjjEw8RhMdj9ko6wVR8mZv
aScplXbsxLfyGP+J8uj15/v7MtvjyaS/g94NIBUOo9nDzPs27ASnJCfhKe7SMspLIopiYmYIlK/l
10IoS0ZXDKxTWf185e9ukJ4KlEL8yshiZutMVod2VxfcYKr/tbs34vp1Tpt+vsbXWWi6O5uQXRmZ
AFK6z59qVEGBDYg+O2mBskhCDYHcObXGNKY/zwafLyE+XyIGBzh2NZdoI1JfQGmo3Q1u/w39Dwe0
+koWLz/f0/fP7d/3NHtuPhnZQx8Y2olzvHVFpJLeEPprHX++ytfF8X1g/Psy06P9sBLFRcASwbaT
3bTj3w3PydG9se7GI8W29RpuAeFmZwbE7Ixpms55lPyHFG5jYpNMd/7hkoXatUZMrv2pget88IdG
bLWajKZR6aulK8Zm5frDq1UYDexQ6PMiCq2dGXXuXVmSwFwY2hWKCqrcXDzKZbjpYnk9BJG/+PnR
fPcCWKLft78yZ3uzwsXSXdetClM7qRrVgKY4PggxHWDpz5f5OvEYNIfhN9G+t1S+kM9PY3DHnArK
105kdjuxKzHTrPsIdUZ65lV/cyFhM81Y5DpSEczvpxoSMSS0ok9JrBGWnlynSvwcKsY2s7y/P9/T
ly0dMwwkCco9W3/3nH++J2aSyov7gfo2Vw9qKiM4qKyXxERYkA/KUZW6088X/Obr1GSLUGO4LMgk
tdnHIktB5RlerZ6ISxocWU1IxnbRmKI55UC2WbNdG5wy6tIzY/mbiefTdWdfj+bmgi3+e/6XeUUG
w1Yd0tefb+3bzcLHe5t9LkYcu5GiN+pJGwhJK+iCcDjnP9EOQkWjG+0mK5Rgago/ccLgbfMkOcf3
+eZL4C4nBx6Lh05E4OfX2fBxKmWS8nSfknEhrxTwgpMjNqSYv64OyZ941W29X2fu+5sl6+NV35/L
h2lCwJ6IwpZnKwC8Lz2rsgi1atKHQCkeK8a50/UEkIet1C9U0L9OYJf6lrR2887Oq8vQVt9UEuBJ
hyMhrNdMZBQ5tI/G2xnacOYb/totY0P34QnNa8VIJF1vWYlKrdIuCcG5U5fj1li6y+iieEsWwcLc
TFscUqvIuFlAdl4aZ76A70fif7+j92rqw9MqrCrR2zRXT0YREi53KfQzFdKZQTA/m5AUsAfEHRB1
J5S/WtwhsJK9jSf0Yf3zi/9m8tCYDnU+ZbIoOYH4PNosjVZEq3XiZNFnS03S44Irlur1tAXGjLn8
+Wrffl7UDmI6PFBBzs0+L5J8K88dR3GqBHZSqX0BHPHXrYO3SOqXgcFEDJemrvQnS8rOnVhM09Ks
qJjcCdDG6OryP2a3mkVNIeK0Fe/Dpt+pL+7SXjRL1yERcNldnNvRfH+vU6b3JKaGazS7nlmNSiLM
iOvV+dLzzW0sxo2pJ2T80/Imskm2i6s0GJxsODM8vxs9LDmo1yfn2ZezmREyDBokQzkp7m7EbJBq
9Dnas1Jx8fWBkhyOVoIjIEQsxmzPa/RN33ljIZ9q9UHJhkVH0j++693QX9mxetejAaCVxNoAlCoh
g6Jtd//5cDIAA9uEAVns7edKjoBzsjy1Op2qAb90/oD/0o8bRyjxtVIoW0ReDgLjldz2Zwby3K81
lVV0T4kgpbNAfqs1WwMTAa4K4Jh+Cgz2KnGwCWz9OZa9hdb2ilNyPFIpD260iRSLxCwOVatxyVYB
2bG8SvzxKgLQPZKz5U/BkaF5qYponZrdWhp+V+1fYbxlrrbocH7EY/Wg93LuFP1/KKd4rw2nOhul
n5Cxrc57NXrh6nUaBvpJbu97hF1V+NKlWuQE8kXi7jSC/YF3c85T7Mvwby7Vu3owz8w/36w7/ARw
nRzGWjQAZs+RuInObw22SjUnRpl7CF2EJP5FSBSoR95B1pZO6r79PGzec0JmMwHDljqbE29DhmP7
edKj4aRXEaTnE6H4TirMJROtReCZlsKx9ivUMEhZ0SKayV/ffe2CAE6LvXKDhHA9ArYEB+KydwK1
xdanvEwGbZEb3sKwR5fUgEMZjmfMld8sNx9/79wVb3VpDrVN1U6DeSFMdJRnKkj4m/NPGYgxYGT2
xlNJh/Px8xPxIrPWSQDgiajan6TrONGoRY/yoPqdJ6iyNb/dFTAlyFZQdmpu2lu5A4MQje1lO2jG
QoTl4CAyQgEYjPGiSXt2DILusuaNqmMXwRHc1j309r2MPtqOxzdoYW9eCGq9JU7QMopTrOe/jLF8
TTyRvCS1NX1B5kMYk5bYy+w3/MAYkKHRi4mtHTY1aynn9lvsD39S1X20c3xVdUs9oEj4v9Pi0RqN
a1dv3hKrv2kUBc1fTv5fitULn+VNXTSoslROKsj4U0g8tDdNxBmRZsGvCYxrfvyWiOZLI2t3lYj+
kpP3AkTyGkbHwkjr18iIS/7G7JqG3CZ1vePIUUbZNndl0bzlfbL21NcusQ614m/sNNgrgdia5fir
C8SbBXhjAGG0K5EyXWhDpFwDZmJ+aFJrUxc6di/P/ONbYmk39in0yAgs/EvLbxLHBiMY6t5fvSyu
JTGsfFFvYKQf7URJ1m5qrxXAh04YA4ww06VdRujXEAmg2IOMpDksyiDiGh9Nta3vzV4+xm7xGmbS
AbXvjenXaxnoXd4or8kY7hJLmRJ1jeVYN7cFJKkg4sEgsHRUzbgQsXtTZzUQSrvbxb58LUwAQO6o
74cwv/FTRobUr3sOtu3MvEEeT+mc3rZJ3CwiQ7+Pyuqm8vB56xVHfWZb+sso8A38AKJZ6KlOhmTk
3xP/4fNNRfJOSTNvXRB5RwJoQgZPb/3SAzJGUj85Iv56NnOvpvxMN5rJCkDqQeGUnc0T85vDaGiH
xkdHZ3rdhZIj8DUQvIb0AhdBi8amNRF9+9KDLNMTVEXoEcHi/tGC7IbMlX2YWMmyNeTICWGKmVGw
7eR+j3SHU0zrJQ/F0Vb0fZqPL6CHyNfWgn2YjXutznaF2axVvd+5UTqxxLyTNIUZdj3Zw3JpW6vQ
5dgFXsRtr5FQXQ7Db2t079QmN49ZGG6lroFFkck3rg7YETxkttfQuUVm+QD8ch8VHdGKTVMiR7fC
RZAhGtdEQgqWzd6rKa3utlW6vaS6pCWpGlm5/SrNxrtQUbVNXljqXteTfiXp+qmFk6tZ5bGMlSfK
lBdZbd7aSvzWCuueTBZ/VQV6vkgUNV8ESv/cRfUAow8OmGzWyFKUsDzosdteRuOoTiBBY2+ObUOo
asmhl6ovKrfIJqGgeqz8jEN9q84uCMiCYjU0ZyazL8oU+sdsnrCbs4HCRDIvCvSoaetwGIzjaFor
iAuvUjTe+F0YrvSR7mbW3cjo7lsv/ts08gmx/0Z4UEETmTjKKl3mg7RC4+CERXpm4zKfZGc/bK5e
DNWkj9SyCE7aBkv52tr9cwh0TrrypZc7v86s8JQrtTS7lOtMMVkKlJUptop40wUUgo0wz9zVfHGa
X22qEj/shYBroZMhxvjUQJoyrK0Su2eWv3lSiz6/xKxIUExfTpC2B6ciRofVWx2WytwNt3rF+XnA
Ycuqa4d+kbupBXY5LZddEBI+MFJzS0NM7g+RFhxxtorDUfc55O+XYntaOhlGNlMmDd85dtzkhHVE
6aeevELZKKnCMSpAGUqBn4uW92H7qWh5t2OydVEQJVn4qD8/Z46I05ZVVpyMyO1Xtha1W8vGIToY
mDxYWBXb36Sg/Maw5N4lcaRmyA4BCL+FGhhUVTEH3JHmFwRNmI+BVAZLo/ClS2IOzp12fvkEp7NW
zKP61IaWYSLMRmCf2oU8ZCq7yst01+7a6yZbAIlcocW/Tw7VAXvUqiUfFJfD7sxj+rLLA6aCxkHm
CBJIgDIHmpCvXXedobIpUYiiE4OKJmYKuoq4skoZXXs5ERt6X3F4ngarETdLOwEv08B7yhlQZ16b
8aWwolVhyYCdwAvJ+Io/v7Vh2o+6bTGcUh8BNYlWtmOw1Fdjd6Zv9KUpZyNVIq1BNRVY5Pb8vr2u
LxVVkvpTp5tXWhysFZxcgzZS1sTwTsRWCs7l1X03n6nsvjRQRhzozE8KO0nTmO917Sg41CZzYeuR
TaVtzXOvdJpBPo786fP/eJ3pGX+YYSTZUyRvKlaqlfmowsdROJeiSbWI1t7y3Av7bjr7eLFZJRyk
PSVbZqKYwmhllP7K68/RyL+doD9eY3qXH24oGHsz0NyRDGqzJ1Q/vXbl+E705ItF0vCmG9nNNAfs
1aG8bVUiAAftrRYg5n7+VOYjZjarzl8fItu8j3NPP5pwmT1NvqnV2ClM+ypS+0tdMqYZY/HzJb9M
DPNrzl5lV4K89QoKViLJiXi3r83H/kBJv7IXFUl3DgxKBHDVDlvaTv195uLzmXp+8dmrbftoRJ7A
eKUIltul2IvVlFjZhgvlCk2KuYm37eX5EfXlzHl+3dnrlulGyTJp7sd6He/M12hbXQJDJAD+Mnqz
FzzzQxEvOkZ0tsYAWiwzd2Geid398q6BvzAlImbE9cKpxGyRbnt5BN5XDEcKI3gGj6I/wuheUv/E
7cnrzpRgXx70dDULkLWucjoAdebz+M76otfrMh+OqpVsGt9EEaftlLo9M7cK87sZ6GOpN5tdldHz
7aRSlSN17HOclMMfz7ZeLd3b18iTT3VLTl5GkH1fScjzhhMfHeoCWcPrNTl9U3aFrt4BNg7quwb/
GAsHqnu3eeiKtoCaaGwro0X9m9eHSHjD5K991Lp2YxN6XsVEEhKZt5aH3t+1Vfck98NtZ4j1QHpi
MKJKjuTrMY6vwOztRrCYNQJMpyPyPW+0a7swT4hVIKTmV2UDkFeo921WXbRNculhTlcBeS44mjrK
efhsNvpulPsbXe8PZG5v+4IMp0LeTUBsykqIv96xQ1zjECeIbrYp0KFVT3QAt3rWrlODD8okRSJy
k6PuFzdNOj7HLRtY7NCvoyvLqPxI/m+UtdeVu7JWDsQUPPUDxmYN+kBetne66K9Abz4nSPrIey8K
J8MntGj68VWTUmMhSUbliNy46uECFyneQxmO8U1lWX+qunlUWl/dpFZOOKSpbWupu3BlkvKjsGtW
Qag2O6XxMWxX+sGX6xdNYRdu9cql5NtHvLL+lZnZ+gJRqA/2IokchOkE48eYKyO7wu1dFdhJtWY7
FukLciN1oVrjdZYnN0M0XkaagpnM3cfBuC3z8Soc0q0cxxucwCT3xz5hQe0hTAsSL2kCJP0xb8Uv
HNVoO1yZMzSZuF4j3uWucRqCFh22vPNL99gYYhNrsrz1PclJtA3v5ypsjlqTblvfD8COGuzd/Iuq
s4irLATq16i/d41m2ORgYx3Xtd46SMuOJqTLOM19x6JtqSfVhVqYGwPQslnJj+ZgCtxkmM0aAuAU
PSeSYbwamoBd/mgMS6wNj7pkYRg3VnY6HNwOZ2cvN29VaJ+UCRYN8/s2j+xtPEKqjdWwdBT6+qNR
XQk9uqUTRnhYBHNFdimJbGWDAWYXlepj3dnPVZ1fm51KCJbrPsPW4RVlJZ4I1yDjRY1Dx7TJYhnz
4ilP7Vutg+sTlRiP21wOQbQE6taOcMwH3nDwdL3cFhMvg9jFN5ADQE/9cSN70pYvGKVzu2947SuN
8T/U2kNRxb2jGF6Fk7r/EymT4jbC95+NxkUsynHvl9kdlt2nWk8MJ62UZAG5HL19dFXbPnyn1Bfw
5Su4JsjVFgA3vF1rln9EI0iM73HRZi5ejkZkD+ogDbSBgpWhZWzTPYzSlFNYLoxx3Oulfa/4420Y
ai23W4GcaZscOjQgEH8EVqHZv3LU2E6Bnr+uyiet6aHHKxe1ld7npnllT67m1M/EReDD9GbKcioN
RzZwhmLUHio9UdYKw+7M6v5lDp7tgmczvmG4MUJf2zgG6tFzIZTY92N6Lift3NI2P6cqzJAjwGaU
j7n+Z7TxBKTZZaMad6WUlNs8NvaCxIMCW33ulRjz5bsu8v9OaX+t6i098Vz7mlPW2U3nwngwbFog
lxJO+Z8X/mldn9ePH1eJqeT7UG6RaJzSr8/ko6s0i6rHeBAUS6WiznGPGgX5z1c7tyZNL+bD1fJW
CUO7BA2sbay9usVnvJkiN8/t8tXvCtWPdzUrpTypl/LRr2hzxDrgbTfQnsJ+YIuHAH/hZhEZRY1y
4yIcFqhPlwHaATpP/p0/xPGauDnlUnGD30lj3Gl9eS8kSFuxyx8LUaIj32TwsGesMcRHFhPnSFN7
xHmCrp3DSJlRu0gQwy1b4d6XVjSg2SgpatrBx3A07Fu3OxuRNy3mP73GWfnWpzCrU0+mMj8Ym2BL
JF14lddOc0+Xr9hYy25t+cvxntma6AQCHBxPxkKwOJcKfm40zaq5qKalkCUG6OcMG7xVbtXa3xUd
F6r0m9o3dj8Pp/fApc+3bXFWgVQeZK7AFTC7ba3TZAIkVO0IZWMTPRD0vyDrFJn6qtzpyBSdBM+V
4QxL+W7Ymnf+VkfaG61BnF2cewXTkPrpp8xuPfT42r3CNI6tdS8ROVIJmtbJQ6mfUUt/s0H6fM+z
ArLqoMpUYWYdu32+q6+9fbP27saVcKZg13MSKZoCP9+XPinIP3yycqj7coNe5iSkzF/aGakL2dA+
5zGubpHYv+O4vB9Ca6l48sbjaMpJ0+BBLeUHS/FpmdJXqtT8IAsROprfHYqgoiXrEVaVjpXMjJP/
guTyq2/8lCwC13LcyKAHoZnwooLgOR26i9iz7tOk3o4ghGI1uq9I0wUslV3LABSNMl4ZVbbOkuLW
0sLLTk9eU79Pl27cr0avPZWB/wQfTXF6T/vtS9bfUGRXcINWph3SWzdVBDqpdqm71nMrykvFbtdG
x1ZDGbdJA7hBLUiSxZnmgJ26sW0AhkXX/7Ih17Vh8NRZyjW6amvZjMqxG+yYMI2UPLRAO9J23vpS
9kbuubLMQ2lFK+jIHZLNpl1YMjOFkZDXJcVp4lRWdSjtul0ncZZu7Y4IFnDwlBBmdbQ1f5Pp4Qt2
lMzRCo4g+zLvnFTRS6cu25tITl+Swj9WTbXtOrFHBO9BjoNiFxfaVWtjP+hlkHeD/DtUxfVQ+hdK
lr2SREFoWIKFFEznNqiZJ7MegUrQckRgdGN3mSv9+KuQSgX/SnM3kCVSqGYFZi+mn173Rytp9qWw
r8rMughr6aWma+xOOW1eM2yNymSTHBUU9RrtR2Rgf70ywbg5SqvSwCgSoyOu3fQ67MRFEtXstZTL
vInY5ls1HC2jUI5+UDyUxf/h7Dx2G4e2LPpFBEheximpHGzLcp4QLpeLOWd+fS8VGv3KsmB196BG
BZgieXnDOXuv7WezWOPvYP9id4AKz+6Vo2UApaDtsFLKKl7gpHhv2Y71Eo0rK/PvKgsblZy/9xYn
ds3yZyiuFkFOkp8VDqRXparvilrl9BLAIYxwzs8rE+QJIDGq9047SjetXhFPFY+3gd09e9bpcoIt
jZexa4aM1DpKEGFIrprHFgMOejmFjHrDdKDLwn2vLViIhfpBmNU2ZHs31/oKL6FNSaOlX/hSFAbs
pMBUV+UEx0AdSO3S+72Zx+wSKemym1I+G5geXcARzTbwO1I3JLfC9299u+SHDwqUo+lPZg/QBBps
G0kY02GE8kSwJ+QBWRuPpsoKXjSaMtMls3IJYdoYk3g2K4yUQ++RZ+hJKU4DqXUL3QtpwAeFIwbE
QXVr5Y4n+LmT3RzYmtKdj4LuxGrxlt1o3qu1TxcqDegJZcbt1He//J7eb2TlpBKUIDuKcWpQb3S7
IvcwU8nxZ1yCVdKGAXS86afzZmyFy4wxOgNTgSNlqu1melTNkibKd2oHV6L3wz8ZfNxFIcWMIaPt
1oodMcxb5Sbk9VYdCcZqKDiHdPk7PId248X1L0WpAldvWuNJLQrd9YzhM7KMcFabtLBqErWf+o7Q
b6WSP70ywtqtwr9Xpj7Y1TBYFhbnn1Yd2NjjpeUn+TdS2pOHgJNIidI3pWpUp9RS4i+zP6GVgjIa
iPf0rRduIV0poVKDpRyxDEXpNLdRe8w7Nb6xJCLw6Pg+EtpIHoBJ/mGGtxtqIGw3LWtNZ+A0Asef
o5EC29UZzPIpjgzFabvk3rOhytcFgW0q6Qy0xezJiUtppwtxY0f5qgnCx9HE9lrDc5HM8ODVw0tK
XxJoVbUhCOwNXO2jPiangDFdWxWeWW3ldLovoEUQOriypUheyE1Su2ZQDa5vqAExTtK+IkVKZ+eu
BISMyRWEmDG4MWTpve+rh46cS75mbiDQiDxL/A6XWxg5gT3RcC0tYl/HpZeowxznpE9qa72xFcoF
RZG4tT2tINQ85La8xhzynEVgMiLTxolkfkyh9VkG8mttFIs2V35TrOCDje3XYCxvx3H4E7QSnsVM
gu3hrevRaqHoNDr9KQ51Zd1saOgSECBxMFZtgJi69yxNUPsRVCx5S3s/9jBujjLJtyeeADVHYl/F
LyEFb9MYvasod9wETUdrMYgH30dwEWWfyiQ9ogy+s8hYoEW/UVrtaBQ2UERR3MsJBJhSEBNX2yjt
2vxPEktvHlBntzfZiBjduhrEAq8piZtNOLhRUu+raeSJDTPdV7ZhFrBXAXyV2cYxqpgDZNHxuEEs
icq4iYxYXcTtuJfRkpJAWZDS28DaGFIc5Yp57AbxwtY6cDop3ZY+ZtxUyre0lu99nU5pmhEZq+cm
lkwG5UgRpi8fOyt6VTG9clKh/y36P1XUUl0M/HtfTImT5fbSiOQtdsncHZryNmmmFw3mIpqE8Vc5
yB/Q157wyWxP8kZR9jdTpO5jSxDAmdqfcdYs4sl/scr8nsLbqkzq6OE0b7hJNqxDI6csrg/b0DZw
AKbRtlPx7cvNY6qNPseQ6qOP+22TG4YTRhx/VPwITiXs0+Hee02i/NMvpGOSaR+BDORkarIPSbUk
Zh87d2QDe05pRfusLHgA0Y1M4KGDvfho1fIHfY5V1/h0XXOO/LiyQuhCBiEaZkI3pnJbH2pMyJJO
WqspXHILDQyfIygiDIydqA5+wxa6T8s7NZ1Qn9ZjOKMYtMoT1XBtpaSzXqjsWYon4feELfk1uiFV
p+2tbwKLBN6EEkDW9aQs0yGkqqt6bl3327GsDqKBLSqnykttRSDe9OJGlcKIOE/ygCv8P3y4szzP
lNUgup3egZdrrL6jDJJBziKXFK/pOLcGVOm9QU5k1fdEO2ndXaLyxSh1+y61g2v5ULkS5ZgobNHB
/w21OChZtbf9ZHLMKL6RKYdKVbyN2SwZ6ZS5iiLfpr32BiGE9NlurxjKjWpVb5IP9RRY5W9jCjdl
MW17xV9VUbxoa+05wJTeUQ119RCtWw5VDhqwvqvL9L2Rx7dYI9KRGBGynAPCkcZwwfH4VugUI/L4
gYP5zk+HG3nId0FkrKUhxJoniN80ai9hFxZtOp96lxpat5qnzy2VISRPxHuqMtDV9j4zzIckzlaU
oC2iqZN1M0T3BN0eAi16to1sBkWIcpk9rLIONDyil8fKLCnL+X/wHEXExxCS0BXYvs1kQwM3c5Oq
WqtNsprCtEM4EsDr4rzYVXC167pwJIUKSJxKn3U3rXRbfrDC7sNX6g2G7YXpjXdK17/iT6VCMgKR
C4z0o7P9zg2S7kUta/gQlnpP6imqy2QS89oolxXrlpP1uoCc1FA2VP7kVOeRHy0k3b5RpBHk+Kjt
jFYIuvfWHy/RHtNE3aSK9IKujLBZJWE0ZPUaQ9ZjkwZbY0zezbEwIAhI07wiWMYpKC3Z0fhLwxff
NPWzYmtz3bIf+hTNa1kfqGIsy7z7IwjCaXVAQmO+08fp0IfKG/XTeyXy/qSjeguc2TwVoZjGlHEN
dO4paVBz5JP8y0baN0bGJpABk6VtCNcSisFcZFK+MJtBOJnMuvHz6fCbyBSClQrZBs8n5gm422cV
8CQKBLs9TofJ2vtvHAZdfjeYX+vCfS9rfL3QWT1p6rDs+n1oHFIk/q4uiY2FEN70IjcfQpgpkltk
xSNj6lrL6MLh7MsdnjX/Y0h6ZauAMMh25fspHwLLKHtSx3fJiL7a/rugNfh6n2fForjq1e6ka/1r
hKNGRFsTzjS5UPLMWEmzkn9Xb/F7SQHLqAJl6MRbVbTzlxgmhZFH5MDS4FQW1LPTefhGxgDL8sZe
5ovTFf2j1zhEMF95upfe6r9XPnurhgQ6Jq3H0/AheXYTLuO1MpevFqu+16q+3uDZO7QabPyhpmoH
P3qppOdevP/8GfyF0p5VJr48wbO3Br35RJziM5BW5R//XVmcsnXIuyHWnA5fTKJImi7kBU1HR3mo
lxIlk1NMXX3XHqvP/tc1F/S1+z2rAVZTIQRSFf1gV3tLPCMgvPbdfy+GfX2iZ9W/aGTbLBU9T/T9
VBESK59KAC1M7JrkN1+pJWvfi8lfr3ZWgxqKDkdCRK1RNcAqslRHolnT+d+P7LhGMzuWEUqjhhOJ
kXxWfffQVsk2VON1Dq1BcLrOkIIGIGKwTNIzW/sQrGPqE0onr2Sp3oYDqsy+2Kpp5w5j66b5jhh4
V4rjWQT/SrFXsRfTB/d+CU/fEIg5m1oTaWOyzaxoFhmjW4XI66HcipEY9rJks9NdUyFde6ln1S/F
D4ZGDXnk9Zwz+7qgDzIPZqY7LljfVKfbS9fjbi9U3L6M67NCWB6oWW4pPjXPNceSB3yj8/hg32iz
dEdZZTM8kuq+0Gc/f03fpEanReWfWeG8HtYl0xADumL4Gg373nGtaaAwZZDQ8bQJ63weBPoK5v+T
lll3o/AQ9rZvnjat47KmJxYtPU3eG6dkb4+21SyNxsOVX3hlQOpny15QyIGsh7Z5OFmAtNK1F8MK
cDHsnLnhwEqfy5BL1te+g2tXPZst9aE3NJYG6xBPtPw4NbZgTu2rBtuLi/q/z/9sulQmodLULiSE
NQaL+rCiK+cIF7zP+spzPP2lH+ZN/WzeFKOsjrodS39XHo8EtGjRPZvzU4yrJZPffE1d81fv9NMF
z2bGGp07Dj5uTVumNyfNUOyG63JNK3h2rYp8oTn1dRifzZGGUpaFZeQSH4+8Ad21IGJ+YSxpQiPA
cpMjiOsl4N12B/97pr8Xy2sWoEvrOqwBU8GgIjRcMl/rytKYDXXVJNOhG4JFbuf3ReT/siPzM0sa
2SkQbl/5ci8t5/9e8Ox1xmlRSVWaTocGmDbqOHeiapAPFUK4/Vg1uDN14D3XAhQu1c8xdP3nPs9e
6lTrclGxS+VrlF3u8m+iFsUsl9L0VTLbN0DFaXb692pnrzUY464pLI/Z6dhRrHfSVbmM9/LvGuDJ
ncpAyj7TX1e+k9Pcfj5s/73m2QJYTHVDnLNuHoqP/uTIXPpvBN4+5xucmW665gCLW9wRTMfXdmjX
xtDZqhOE8egFjWwe/JbzsHdQuwS0y3qqkpWvPl65zUvTwb+3ebbcyKHNu1RHj15TsbM21e3Abhvg
xZ/T90nl071yvdN4/OGxniuiY60qh1BTPFp62OHnzV3tRuzWKNSc9tvVMllewwdemMIBLSLYNcBO
Eip0NlS9qBvHTG21Q8u53AwD14uYWKMrWQ2Xvogvlzkbo2FnVSIqNZ1prlkns7p0rJm5Nz7EfNzW
2+b15+f41zZ59hy/XO5sePY49OmOMkjQ9a8lJ9+Yq3Zvradna21lTrgGzzWrTuelu+BROJxJnfy2
+t9I3c5ZS3ybX37I2WhNEWgHnmJLp2blYVBn3qZfIqSaOyHwoefBTR+md93Vtqej1LXRdOnVEq2i
8HZPMtjzuLCuluySgCftEIX3aU4YU8AgqowrY/bSqgIZRDlZ5kAJmOe2TgrmadsaJRJG9rJiKB1R
yts6bZZekK+SU2ZGQDxzJy2y8U2o+ApSOO9K/RTowUsTjosix8zSvgrgeHmpY5AiwwPs988jQruw
cTS0U1lAsTlTkqH2demx+aj8QDXGQ5dDCzSDfYeOzaQd5inhToofk+RFxbxf5erMtB7LKSR68PcY
veRRuszw4ng9EeVetsxOffSQ1gGswTjalTYBAmbkdlJyGEPvCfrkOjMQk/1pxuTG8CAFFdY6tu27
fjQcwiSpEXWO8Oq9aCrXC8u1nb7LVo4WZKJFnx79QXJCDc9Vec1rfGE4fHkCZ2uhGdul0L1aP8gt
JAnrQ9DKGqXHn5+zcu05n80nVdwOlT3G5sF4S/DantYjcxvN8CEA+J+ZB/AST8MSuN3q5wurp73m
2Sf/5fbOZpgkKSFFVcI8tDDa5mEYGq5BdsqBbo9Jlo48QowtD3irQtrNWYfIV+yyEakahORdNKT7
WgoLR+no66UnDqJ62pMl8Z+gyw9hT9cAQCDNgvyKEPXS52Ngq8TxaWDjV89d2GXXVWpFqfSgd9Hd
STJkCHz6iobJLHekuFjJ/sOQhQ+lvc8LkIHaelIA83kEykd4v/ASy6n3gCFq3gXaMp9+WwZtv58f
7qUN+JcfebbRp4bu6XIemIcsaze9rG97T5QzTNUEqtEZdNpaus1pnOL4M+tl6+nHn3/At3XxTK57
drypbStsiAkfD6V1F1gPY55du8MLO0VcEswNuMMpH9pn47ZJ03zyLbDfJ95TyU78tO6W+2aVL0/r
r0yj1EUWeiffVPtrMhJsCd8Hryk0TBG6YmI3PccU2V1it3WpTwfhpQl5muYvSWAfAGnodAPSIlyY
zRzL2spOw/ci1w3XK4fXvEkJhK67+zjF4uLFfr0MVXlp5MEbGofeCYRNYqg9aUtlCu8UfYLUHzf0
vnMUALVI54kl7+pm+kwKAg1y1aXLPM9zqXbydpxnfihThCg/wRXiF2nGdFGF9Var5ZvRHJahqe67
OjyIPlYcyC8LucRWFRk3jR+9Sc0pHqjZFnn6KEX61pyKY9AYC81ucH+md3YZzWw5e4mn8Q7+z76l
fG+o6Uwui5u40xal7s8yMk3MyN/Xnb6PavMOvNtEKqF6tEf71Zble4jArw1SfT59CKg46heRKRE7
gOk0r7PfeufvW7v66IoA4ExDIbGwn7UhpRhc4FvEKP8H/dvgJIrYF6bSg/ax5oAR94FCbFGNDRaf
lPgTjfULVfaZr2EebWTlOcIxZCMO2XSqeaeLZudb0gPK0rcobTZGX3xEVfYgK97tWJSrPIt3MjGH
VRe++2N7BKC77KtorujaMparG6xLxSrPxbgc+xyrin07KMkGfz7+INVYx0O2bqc+ZTIgNilKyIUx
1fJzCEmmj0fGZD3Ks66GVa7H70GtvrcivAt78YrwV120hmw6vRSTEGs9sI9FYysXt0I0d6GezdVk
epGVcZdOuFohPj7Z2uQSC0O8k71BG/LgE3chMA0Vo42woeayma3N6l7ZeF6/JRELwSbIgxnNpGkh
QUlP6BEIGfdw2MqUGYm0rdPovi+qO83T5rZe01aR9JuwQlWad8oh0rFqaVq0S01KN1F11wn90c6S
28GPfULog1US1ItSBHh0BzuH/Ilce2iBxsrKhzYhrggSBWctMtzGsp+j0AvmTaz8alRLptWhnezy
1lFCY0M2UZBs+oymaCYnm9SXnvTO3vzVZoix013CgAy39afnoFCXviFtNSzfg9c9FVl4Z+fqggCU
Y6X7jVNk5VOu1Rgkqtd80o5+UtjYy3TZhQJ1aGvrU+7oe7SoKqI225tpjxkPZ3wfW3vLLhJHBP57
HoavhR+/RX75IWT2TCgRnuVAbedQp8G9yvCha++TLXu2FjTbxtZcWU2xRlKxtKaBQJtAXY8t+uxi
AJkfJtobQohXY1SWlTSUt7ReOEE0MU3ZpN1M2rQVmR/s+N0I42TQVqZPKFumG2RsKUFFIxXNoFBa
CKd1hoQjzkucwJXqmn1Ol8wmDUoGV1k0nUstTJs3fYMnVP6Vx5k39/0e9QO/1C+bezWK31tNznka
DeQb9naChKFkwrA+pln+nE3jRzwYj9T4j1kX3geTugSzPO8jvq46vJHrYRXhB0/ychZ6ykOgBlCm
72sjnamqdqvo4w6v0EMXKusa8tCsTNNgVpN4PIP0di+J0m2jaUG+DG5yTX2WSnMfe9le6PnN1Kiz
wC/mrVlw6G82dlK8+nn0NIz+emDt8tpgReIwqilUlLFtPKBUfogre2m2yZNRW65k0aaT2yifyf60
9Id0l+nmhyYGGhMRcUCT7auoq20Nnaj5NuaBchvigXOlvOqWWhOuDHnca3Fz0EX7mEoDJdP8KEkN
7Rt5kNF2mCGsa33lFfbKLMUx7gqJvq81D+VUOCDRKavGygprxYcvivDWChpzZpGUtrCtqF6glcpd
vH4yKT7KNhr112hA/BnTb1VRisdJvOnrPL9B+VLN4Btndy1Z1OtejrU7k2HeJNk+AXPl9KoqbjoT
c4anEepaT4m5VjzrSTVtojwt6Sn0pG6uNOku0D1ijxTlOGbK3RQXR7tp15HBZ52iZEmIrlkOmTaB
lPSfqz7UAfZHs85GjdooaJPsYu9bvg1yQiIr1EBw05CYja2aT9uuEYyB0LUdkRLRJIehOScD82bq
zAMgsYXhx492mZjbchxu5RDuUN8QRjboGfvslOi0PL/Hipg7/cmXYg76TUnA9sxPTu8oytrfdovq
S1NMpCI5WiRV755Me9rE6WnmbNRNLmXdPImS23IMtHUvhYkb2MksNduZSUq7U5Kq5chjiJO2s9cK
ZsoZPpUJ6b1Eap10p9tYX0NFciSLxBxBI7sLiRebAgZ/rKmzbkyeIv4fEnKjEM+V0n2Ohl1RJenK
t/BfhXJ3CzfCFVzWYYeAWG8k81lTSxTbHlE8mpkHhzJoPlkeiZ8GMdEa0rEU436IcKEbyEMcQJZr
ZUIZkJlq5ai+j0orLj84eEUrzRLDva5M7Cp9o5j7HfIcTPME2CVmvg1T299OfjYsIknaSn78AcHt
2E3dcyLB3vLg8S88kz0z+VUbyGcbO4/1+Vh7q6BI0c148TwK0D/5RizAX9fN3Kwqf14noTJrKFeh
J2RSQyC9EJq3zVr8r2YWJLOM3DyUjPexTB5QnzdYM/rbrq4s16zR2CbCGhwgPh9GzxYIzYXCzlym
Hz2Vq7ICmIAHV5r7ptywD+3bJay/2EHMdedlhr80SzSp4RjfFjE2XG9qZj4mCCdstG7RNcNTTRuJ
nyHprpXZpyyiIX0ObXz5WsKWoWGFRI9xozbeneRPu2kMd1VfH4Kqf0EHHm0qTx5cO2w/wzEtGcIQ
wQ1bPpqsaZIMDaLt1QpNW0mxcyDNVCh9vJ4mTMvCWtQeyk09mFlmlJAHb92FkbmSG3Pv183e1sq5
Cd0gjdWdqSI5kMJw79kicRvTX7cgPkDmQyThrZam2GYjpO5GPaam9cRsehjtdI1gl6C2Zi40pnRh
EMHY+vpK79qbFOhCKcLnVvIfw7A5YtBAfMIXjA0q+sU6cIsheIZEc0UZdeUNzbwhMjJt5X3XyptO
KAj/pK0ehUfVypEgKHd+pOxycktrvdzlydTg1lGeoEvv8r+RwRwDE9YmLe2mmTTQqS/URVRnm0xB
5et78UuSxbdlDWGhQgDkxplqnRD6IMy8qZq1SY+yN+g3QFFwrmT3MmC2Wc7+GbWxemBpyLCqaPcB
Mwash2VSJUvFGreW5SF87MTW8GRzrsGY9MvWc6sy3dkMnH0oJm5bQTDqpxkTdejV84mG5dChYTQV
76FXYH6rinTIQ31w/CbWZj1QoVkeNECsx37copiJnKHAbRyrwsERCPnYX0uttA3RI7/WGqz+KvPs
dzuQbgfDo1ZqIzPWpeZk2kJdqWZy7GKO3JCl9VjFytqOs+muqigaFCKolkEfAKYYvLXd6oeUJcg1
235Z9KzAmOXadzMf36C6oiWVMwSeE7AYr0SGNzCgWMfHHtFnYv5uE4+nOsmrUKcWzrwvDdVS7rPf
ndI8jr68JXGjnss9EYa9ZP/2yAOeNWbAN6siPUsS6SEQKae9NitBCEhvOAyX9PKRw0jjfSywismD
9p6Qlih70eBILALwI9KVBCOH+g+aZZ4TnP2DLQFuVn3gtmEfS8SKN7/9kGjxIX4oovFemNVrG5F/
a+NKa5RlSACaqnWPCIE+CVdY8hXwCEf/pdZoWnv5ImlF+SyfePSx0ZQLGa515wV/qiEgWGCobiNV
bMJMv1HJAcsasRJKRLqOf5eHrBR2NX3iwwnmcavtfS+DoyI2bdaOjm0Nx7EybrVCe2ihLQSRPIva
4hhJmEiawHpRooaUk9Z7LG0Don27CIS/zzxsLll1G/P1NBInHi1e9VP+YOEICzUMl6Nvz6qhveGT
XwutgaQjpnVWNOvQtyOHFQXNePgSyeGiroK1lgZ49BR0x/L4PtUWLcgJw2ZYaG9q1D0mGjmVk/kI
tugPZ5SNmeILsXAngtS6bYZ8q8rR3jutXFIUb5qRxjXKvewUWa3wWkajQvxOGlpdb5I+sGA6FnMt
Yl+FZE3mSwM+vdU8XI1saV5MX3obSrZepWEuJ984aA31q7y78QxvTkD3NuuK2pVswabbJpBRbjkO
YVGcoqXho66vIu8jkhiYYao8yOxqK2A3TplkvnMS5toqwJbC7946H9ky29bc5aixqCw0nVGzkYd4
ZhbKIc2C54mg6gK74WjopF8QtWHpj1kO96islJVfDS+JIp2Aox2bsvTVtkzGtk8tcpwJzd/nefsQ
BcHG7tpjYEwKAfSCU2YaVtt4yojDDbb6yETY114LcQbwNDEcgKHRVFO0+7nIcaF09qUIcFagkzwQ
8vLpWRpdQZiRvyT4bVcELMf40H++1IVa4JdLnVU7fM7ZRqsV5gFlXpndl6hex4+fL2FeKH1/ucZZ
QS4vQhncQqIzIWfvtoTko2jkV71G61zGCXLJWn4g/9Vcd0Yzz/3koah85IxSo7qaEr5WWbJhWplp
uflsNWIps2CpWnLLohciwyT2vYDonwhUHnFSgqoJ2hn8JKJCm2MoMfOYBheJ2Ca6nsSmOS2fCj1/
aSbhOTFCbzkcn6Lcewi0/AZVJ2OzVVRXphpcqQVzguyvfOorGHmLtTnU755cm0tUaySyIhme14ON
pi/MDQtVYg0drT2Ovf6EyPhZIOwtm/5W6cZp1qvo48yqGNzW6l/Uetj6leTW0XQnqvAjI2R36kbD
pQAhuamlx/Mx85r1z6/ib3H7S22U8hkmd4jysoyg6rz4HRRkPtR2irxzpW1C2oPNinAa+pHMYnN/
dk0WcKlap1DTJDZFo4x6jt4gokalhiKGg9YnD5oxHrM8vAKv/DaAT3dE9hz1OjKC6HB8LecnVqeQ
ZlqNh6JONlLTPYeduSSP5QpE5Mpl/o7xf4xQ9ZQOYe1xGU3bdvneV3al+f+5E/AstN4gA0CJ+Xon
J2sCrQneTdMn86isHkhAnXWe9/jzGLj0TlTZRIFKmh9E+/PLBF0/hAPCE3sY2XSMpAdfabp9e1Yg
0M1TMqBtQkK37LMr4DsgsSrttMMAWE2OSLhht1VfKQRfu8h5P22yW81T2ft0Ip4lxs2YguSSrhSD
v9eCv97J2eDSQg7sXiebB6vddcqfeplip8fjHIYz038U05VB9n3e//dyVC6/joAylTO792GAWMYs
xAbu9anrK+Van/LFz4Pgu1RAAMWmamTIfwfBebMBAf1AoEw8Im+R3erBcAkwvydSx1Fca5Uc+tW1
HuS3R3kq3MvAQal6YIkzTu/znw8oLmkGNh3DLkJP+b/Pebk0uqH8cGCleK7Ipvh6mYRt+Bip6NcZ
G844PDfJldXs2zs63YewyTAwgLETCfH1AuwjbMRuIw+O4noU1/jccHawJ8+XQaVdWZ0v3Q2zNCxV
Pn5wQmcXy+UAVZ1uMX82iZvVAAoIFrgyEk5P5HxJ0Gl46IYCEw4Kytcbsto6xfSn0lHJzJukJ5sr
MrsXL8yXelctCPMeVgLqwS12RboGVUeGeX6DYnVdhyK3r/yaC0+X9FgZPwOAOrqzZx8c4Qa+bVCe
OQxx/yQb4mgKe0lVYOGNFIKv3PlpHjq7c/1EoOJaGvJK6+zOzeEENARNcrD2QDU27Y30jFg73xer
eN3P2vV4FJ/Wr35bXtNAXLpLi7epoqVHFqCfvVYtttSBIAdm+lm1i+85d29aPCYoSogNnxM85Wjq
PL29thqf/uz5/dJ/ETb8Gehj55y0IbDDTq5P8JnIQ6cezlqdUn1izH5+rhcG7WlxAX9FG5M4gbPp
P0k7ZJlZPh7MKpoZ8gDm+JrI8dKb+/cSZ5O/5Uv0LUYuET4pL5S02Ajq8DK34TwlaBMGHnq28obc
efY0xvzn27v4FIWtWFDBEXadL9NxHY9D3yj9oZo63ymZnx0rUndecZWGdfFBGtCjGeSCCuXZ+FRD
4qxkP6ETWVcu9RKawMuf7+XCFbgJxSB7lwQolD9fv33JgnvOXpiBSD037vGyZdfyc65c4nzjlGEI
H+2ReV+hU6D30rIzg+PPd3FhaTEgprPHJNmYUsrZgMs8eWzKio1TIWf3hUfVPTA4bCPYWvWwptNa
+S0yllCWoO7/8wD/ufTZQFQrUx8qxYaMQ1/Y1nFdh08/39z3jrAAjmeQWcONscP9q3D6Z+GEulym
RdH0h1SYD03r3wYaxSe70X/hflu1fbMvpPyJQbSC2nQUlXTNSXPpDf77A06z2T8/IA3agMFXj4dW
OlbendZek49f+JoNIJEyodQ2Dbnz7CFOWmWH43RE6zYspoW+yG6HaHFquyfbeN3uqORuJ8IKboMr
b++7RuX0bP+58pmaoWzNsCWQFS3QwthMO5JE99XztJT2w1yZa1t/4d2YM7H++Y1eep6ELBlC0QVx
dOcxFqJBK+/HjJkxQ+tv/ErElfXlwgxl/HOBvxqOf14YKHLVTgsukIgnu7sjPNcafv98D6dxfbaU
fLnEmQwjykSM9JJLTAZSyEkCDiTnd/gg8I9MlTwPfGqgRqZI19D63wV9vLJ/b+7sleVSYNDT5Mre
YzvXXJAfC7EtN004SxbABeb6ZkA3Xdu4WKghrKKDLDujQ83z97XRc+0xn03PfoWXn4LucOht2WUb
sVcne2ar4ZXh8l0x+feOyeYS7GrJLjj9jn9fJw0lPZe8jp0z65zYnXw7JvEM1kt3uK6qvfxm/3O1
s69dy2Q9SAtzQIVERbeqnSp8balHj6M0GwWZcO3nz0Pp0mMUKn1YFTaxTtnt6+1xGLYqw2BXgiPQ
VO5D+1ZcNQNe+ORYQ1VWCT45g1Xt6zWsMUiqtixONwX2Il+3Sun+fBcXHhtXAEtHfp6tK+crKRm+
BtqQdjhUJ0CG1q2i+o+ZTG7aV47aIsWQ5Suf4HcvCkdswRnOtBgXAqXS15vSUosiOECzw3QUt8Ms
u7OW5CITnACkq3SyVbimdP6uzH3FQYb5HD//fMcXNrEmFQQbV56Ojv9cLwzHpCiNLBoONgZ3f8ST
W/eOqj720zVu1Pe3xy5LWGx2ADSq3xIk29FrRGvW1QFMdkjfphudDOfs//msxVVYYNlD6JiCz++n
la14oNKUHSBGuIgknNq6BoT+PtS5BOc44kd5bt8Op1I12XlXc4lGon3efyj+bWs9/PxaLl/DODF1
ucg3xyTSVs3KcXMffHlFKLdryR0Cmmvspe9mUErQBJv8z2XOpmFs+5wQtbZi5+jYH1SNl5NDakzt
FADVZqiqd8ncJ/b6yku6UMCE82xg6RWQQZkzTrf/z2TYQuyIJR+nfATqqnsAAzHX5/kuXyOKd8PF
NVH8f5F2ZbuN68r2iwRooKZXSZaHOImcOXkRMnQ0zwMpff1dSuOetmnBQvc+Txvog5QpFovFqlVr
nTv5dEnDL8C4ouKxz52xzE8EorcSuCZ7YxdmQPzS566C6gOJnL/et2NLGlf7acDK4NcZyw/jQMFS
HZVbkurQ085Wl+3M7ZyKJFlGAQjsxMAann5BUoBEJYzV7GdAzNhBxAG1H7QRbeFawZWJ4abcXir+
/BR6T/MFUALoErSN0GjCPDa3baoK5Yi+RSFjmkorAKos1mQnvsur1PUdyJg7JgaN8lW7HjaAaOxE
p1z7Cwuf2UoNynZ45kD/d8qlT9edNlXYK+PIDgFglHnAAAnbqFripvUCkHcmXJ0Y4m5QgfhBmXYS
niP1JIBzrSRLvjK3hxq+Im4anMDzl2EI6hQIecAExIyd8gv8Dk6wEuzejm/yO20jP+frxfm0mWXh
hYjbDdcnNpK/bkAKBQXRtGaHSlXWKa1GoJz0wRu0zPOHeCunJfiCy206+FdKmT60DbgTSl0RrvUa
0MQA5KYLjjxd2pxPGYikCKMahKQQ7E43FKgkKkigvz80jXkoNeFDZZW+7+DGmceKeCdVkMTIIsXp
M6h/pJAtx2Ul5lCyWfghk+dc+CEKd3RZ0HR131XILm7bPdvrbvwSrXwHbeAVWGHogwxvXhqgm9kN
Q5rYxSetVgOsPaeLT9tAaXMZjzJ5wmaShyFZmnWd4gC/qmMLnBvroQSGnRGv6gHPzaJckziyax/k
QJCKGEGud/kjzn3DY2tcVAJPW6MXol8fUrWyUTKDfhAGto0ldPesGdShZQjtTYkg924xACuIcxHw
cVG87pIrWf1cpOib3RkFHEwaOl7T3cHtjAzeswx0Q4dC3KiQ2MrEcfUP3+rIwpSLHt2BPe2LHKxV
2BkGoABFZTigu6r3LluZCzIGcMFQC5BQMARj9akZAClqoQRZD2J2B+FjwWpsCIfhVS5cyy6AshuQ
ZS1k0TMxGqKseBtLoP0DwJDbHjKMehfFyNM1uVkV3VuvgX8KpGgKZjEWVjfn3ijcyAiieIPjdjpd
XWIASYOBZXrwdRsY1+RO72zJQQHR7sG1ag1kJRyMl8JD1e0fKgDoWCogToKkN/QB+MgVQlDS1IHZ
ORh+eqXJ3Rszw6+F9Z0/SGBDRQUdWExcubwbmsQUwCHdt4d0n3qqixv3rescNnV59uGdsoKGS3nQ
PgSnuWKvl23PnYBj05x/FoDUNkMQ0UPaoId5BXq+y3//fMJn6vgCNamhbA9YFd/kqRWoxRRASh2q
CY4ktYHplhF4A0U5kndQbSNbKBTtivo6j5uXyJ9oAfXAcJDiXZG+Ym4FGmqIXKA8DT2cfAPNi8Hu
sz60qKJTYDpFLy7A3DBKf422mH44xhhwacnIQXg6kwQHSuhDHKmieMrMvQ+ptMq9/HHmIhzkN9Fu
RxIC2TIu/CQEM5xVAr+WjA8tTiwf6nFV//0PRlBFQh+PoBDOp3OiWWImIfJxeDBaDHCY04DurWdL
aePsWqYwoCHPIeCLPj2jXQgdJL0x6YF0H1V8RcabWn2+vJKZEiC2BCVAPC8ReFBRP7WRQ5um80uN
orrCnNiTwT22qtbmDUYAIcxUbaOXJrEDZzEAza7tyC53vSK20g4UoPSAzAHA1tbACAe9U4t44bDM
h/EjQ5xDaAbwM5CdogdNtaI72ZZ/VYkFgsy1v9FSW7Grr9pO38SlvZvpMJ9+WD4KVIDIiKVOkaNm
70lgpU58bzzg7S7ZgV24kQN5saXO2mxQP1or5zBDUeklG2AzxR1VvQ9CeI+KOoqDNVitxXLhDpnf
Qm2q+qh4T/C3VVeC5MIYJ5LW/qoZHqiIcT2lWLgS54IpnrqoLRFFRrrHLamPaFN1odYcdIqB2v4p
x+zMwhGYrjo+0zsywYsoNn4ZJnUS17joRYwoWMoG2nuonxZfQC3+dW0aYpqIfniJIXk/k7mFsApU
DQGRBKIivydAEq4kM4EcQIXhlcvLmssloGeLcgHANFCi4i54atQFwIbIKBWMkYU6KhPDr4HG14m5
gNqYc4NpWhDSyyCi1viHZY4bXvExk3OQwAwMKFn/GIA/7vJiZop9+G5HRrhwUeFZ1VZDgN7tkE0V
xfSdVAW1UWeXbPCtJQCMYkywE2pHhjKo3XXVZymCNRQqOZgb6BJt2ypat6FDvvUn1HgLV3OiSvmu
ISuw8GNnXfbot3IRJ211patldFXAI2gBtEfVJYDkkgUuthh6n8i0nqRauvwgp+q2iNn95S++tKvc
uQtbVilFgg9eF2gyJ6GTmsoaPG/by2YWVmJwb0dBTILK9FEYaeoOxMdNcCNVxvqyjfmloHwqiqjY
AWB2esX5NKeSxgjDdELsoVd6m8VQkDDi6vGynfm1/LEjn9qJIeCnRIbPDiyI4XPfAFW6ly0srYR7
koQSBbnxEJQHgfyKDMBhxFth8Sm6tIzp34+eVwpVc9EfMOydCwK4vL+CWF5dXsZcbg7Ayf82ZFrm
kYVQpwlALlMHUGoOeN/cqlWqOoISgj8FSqNMGpNVNgFML5ud/XoYaUbuifIN4HmnZqmSt2A1aooD
xQOHRt/EEGxGFs7NDzPJ2W3yxwrv0aEZgrYSGj1AloH3GMRJLLeadXwPpmR73JXvpTWulFVxuynX
CrX+Hp2BOPmD6kEnyZD4zHQIMyiZx/AQs7xNzQete1GjhYfx7MWCjFQ3TZAln0n4ZQmYgGW/LQ4x
lNlL81OMQZT6S1Cyf3H2IzvccZK0QUbuCzt+hAF0cC0XbHQwt7WQYMx5hYmlgHAAWbYpctGayGXl
twyBzu+yFYRi3jD9vDebeuHin/lqE/ZoEvTCaLvCOx/EqGiTaKi8pMJugCRNLBHM9KB+EbCF7zZz
uoANQmdMMSS8tfiMSR8lvSRQajsAmY2+dKBBaLXBDELSmo0jFKDIM3K9ckFlvOAYc6m2iTQAYmJ4
neJ1xAVaBnb4ADPfaAI6I8ZOLP1WdZUNxrPc+Mk8NA+YS98tyTpqkxtw5w29JNQxcLCBtT7z+K5N
MYnYFYdKF66KAn2QMt9SVQKJfL/qAkDmX+LOy2VxlxnyvvYlR/eLl77GTEcIUImB0R9Djiw5bIhr
5pW40gr5ucU8nNmDGLbWrARjpRE17iohz91I7zEBC9rYvGpvw1q47X4krg5U7J97jDfWA3U0xLFB
K6/KsrR6GdMmxFIwwplgSDeVe7dOIc7kt6VVyxj2ihNMaoMORxfe474C5rC40it9BdkINBSNx8LE
BAQZMIjR3zXsMw3CWxKQVZfK62JYyrJmjsLJp5x8+CguK2bvNwWtioMpfxcYAVO0q3Fc6jOe83wo
EqxMBDnTfyARPrWS5WnTZdmPlwy25OaeeN28sa3+8rsbIn6pGF59CjCx6WXOsKmeh6W32cwNd/IL
uBsumXprfR+xgxxDrGXU30rMAV2+a86U5FVuldwdFyN5SqOOocZVmaaDatcrZfozy2SXVK4egh3R
DzAcVijXmF5/w+zbDgn7tVZr4D/WhPeikYgVtjmwXGGOmT6oknYDW8mkWTWi9sVC6I+l2hBYkIAc
Fu7JuVB1vEGcG9R+IxgQSy0Oo0hWFTMsFDswDv8OxYkFS7MON9HDQQkQVWm+wFHIdavTFp0DBj0V
sYSYxLvxb0YgsoqWswK0H9/DrM0oYClmTg4x2LMhhQF69F9lshD7Zr/ZHyN8+zIoumI0NbhUVFvN
eNumt4R8DkuTBZzj4tdPCBE0PgA3AHO4xOX9pi+AKRq3lVcR7P+YKL2NEfbu727EMytcnpTIABuI
Y8M8pn7HI4QuintaPV8+Hwsr4fndIvDP97KhU6+SxndjjHswoBPx79xrWghKjXg3EnQjILTMRRqx
NbuiTBjzMqiwBWFt5zmgxehiX14Lt/dnZrhwEjZqHhtCz7wmQ9gEBpLuBycKl1azZIaLKLoYdWou
hczrAVYVRhQefeSV7VOEuaz/tiAuAGB2ugdDZTmpSjYg89+a4IrQk9pSzNC5bGnGDU52iEu+arMb
Qz/vmBdi+j0bwg2mOhfglVyMOdsd7sykpZopUpExL0U5AJrfVgGAUgIWrP+2Eu7QYKo/gg7zwDzD
vxFiML8YSxK5Cwsh3FO5Aj4CdTCh9iBu44zpYzrE69BcXV4GX2jhPxf/WB4VTF3pasG82mHO8I5p
38fkUP1C9/hKPVRgb9kOW3Av74bWEr5GZeErLq1RPs0N9EErtLaAP1DloNHXoX5QxZfLK1w4RoQL
Cu1gqj1kDJhX+P111kYfOrTSayVZSSFgfpdtLbg34SJDT2UQ0oC2yIvy8koYxhUom//bWeXTX19O
kMxk+GJB9o0ZcZEGdlg8t0sw7NmVSLJkoOWBlwU/0wbOSkyGMjifX0dW5d9iEvDyp5pO+lEa/9vv
jgxwxzQJOxnTvbjamCq+htL4jYn3zNKGGJBPubhrhvDxssFZVzsyyB1YPCX0yMc4k1c2ykueV4+k
8J9iIm4um5l1t/+ZIWczbaynNNTw4aj0GoAIqGlUSw8PfrGQcF7+foR/ewXQHTMZozi30WMy6pYi
tg6UPQv/05T6v08QsF8A0kEmFPBHk/t0mM1WikoImNdVT0L4WqfPYXF3+bNNf+LMHZAUogGPWROZ
x3eoIIgZKl2ininku2aI90LUeiIQxxhvJpha14J+JRZ1/BDI6ORetj3r60e2uesvBf8ImMxE6tWl
fotM5d6PlnB8s853ZIK79+QEHAr1aNTegFKXUCT7EqqnDEJZ/20l3KFqMD2XmD2jnp4+dDn7JCZU
by+bmF2JomG4GayNwJZxb/4aM9aFUo7ISsJ3KQUeEVvEwKty2crsKZp63eI04YLp3dN7QWRSqYw5
MjkgV9cgRbtWwOlvFRSw3la6/2+2uO1X0GYwS19GOld6cXfv41YQgycKzZp/sKMBFAi2TjyA+M6r
WUllavoy9XIm2YP8qkL3t8HEgn/33+xw6xmEmiZ1WTEvgsKaCHYuMADYk8a3WrGFwPDzADk7tkdr
4vy6QMWuCsao8SAmrx1AhbgCsc6H9JHZ9ZX6Bla9G4oniwsBxDX5F18HbHkSQwUAXeUcEYqQGYR9
OuqF0WsTPmrJEnZqNixMkG8DtTVAqDgDKXpNAGnjMEE8HXVkC56/9PmWTMinbl4Que5av6i93tVf
yi+wHzma069kN/uqJ/ryRWAq36X+fe0eLUo5tUgJ2PBaAV9NvQ/ukjtoLDrZo/GQbNWdsDOuxKu/
nBo5Mzh9gqMaU9U3cQLdMOqVSmN14ipCjVJpny67/Px3BDiGoNiPTisXLkzBTwcqIRmHMmhc3xvC
0hUxG/X0Pwa4M0XZEEtVkjNvrK7r7GCEd2zpBpxdA5CNijZNhyCDOP1QQW2MUtb01COFN4IxpqrZ
QgCatQA4KxrREpq0Jrf3PoYATDaqFHx1ndM1g02rhaSEb4b83u0jE9xu+4WvEEGBCUlwk/cBJH3r
dA+kGbFx7a0qp4MmC3Vy3ZGAxADt2yFxjdU/+MLRT+B8oTZHWrI0gsOhWkaSvWG+XjbAQ2h+FilN
YA9MTkx4VO475gKcUCDIVVSrd+TGRSekhDQHuBDtXnUJ2KdATWSlK6jADM6C7bk9PLbNfeDS1Bqx
HXKKiFEJK8kHSJH+YgDtTZInGuaoHbN0c1v4umx31uxEHg4YF8p3/LhPFIa6Folh7WW6to7VckdI
s71sYv6z/rHBT84m6Ujwl4Xq57OWmR1tmgOFcqQ7TTjrO5nY/hW7Lq+XHGbubGPO5v/Xxmc0aHCM
ITQKcS/rmxxycXppU/lxYXFz6TpYiyQEJ2KqQDacnm65FTQhAX+l16zKbeKvjDVZTaBpqQRPMTYO
jK8HCHVfk80SxzJPYf3bXUFULQH4OWmPcHc0MVH7zsSKetAE3HbXE1BbhapLsThvP+skR4a47LNu
pFRjiY/4IlyLeWr52iKKdfoTfL6Bl9r/1sK9RGp1HErS4PoSNs2KrhS3geBVUoFUdxV+NJ9QvbLj
FSaCg9EZX6OPhU2ce6QcWeeLmJnUJeCANZERHAx7ossmdn8/USaDlzG3YtdwGge9nsgemrX2vKzR
Nuupf1bPXxF0pFonGLAvKXdN/qyCqRdYB2dhlVPSceEb/6BRj25smuhGW4Bd1/Ov/bXxFGHQYpL+
gDSjtgn+VquB906ZC6ZlSvoR+q61J4EDVlIyy8Acpt6U9uVVzW4dMm9wM+mSiDN4ev5iUU1TMTWo
F5fapM2b+WAEH0BpxSA0W8rloen8myEBXjgPl1De85Htj3GVq+SNEPrRQRhIPTQZbyE+MA0EgSoC
tGo3OItvxVZ5h1qNvFo6+rP+Mq0XTEoTzRJ38rMCHfW2wW0MReF9l6ogki6KfaUF2kJmMXssgb7F
XAZKBGcz+5Vakkyu5d7TQfpN5P0A+dlcOUD+2pFxHAT6l1DE316DQv8keAkilzOwW2xCfKNUqJe1
2ZbIwU0oiHYnRf/wxgC1C0pD4HcCbwnnnCCfD5MoRbihcWsHourU3etlv+QH/H5WQnQN830KQAKo
fnCOSTu998sE0ZngZijd0PX3kMFGi8wmbubiTrj7jxanMH50vocIKnlQvUUUue8QQbt16Iiv/U4D
TiVdmd6S98854USOgg6wAfT/D9/DkbmqNjC5mwq915fJmqIRp2BIJERzfeGEz90+x3amsHZkp59g
MNKo915Ovonw1ugLue3sW/fYALdTXa9CfkAzeq91e0dxAVlq3gIQSVVrY9+ufhgUNol626HjAL0r
fVVsLm/c/IcEMFxFTxP0zNxphoSRzmSm9Z4UPKmGACrAHOH/cNnIXJwkAMdIAE3hOcAT5oEVEvSF
PpwjRrKQHNrN4E7MEEvUPNN7ib9jpjEbRQExD2ZfprUebVYYjQ2gbT2con1hNTgw/NYLq+g1Mpcq
SXNf7dgS93LL81gM1GDovWSke5IX12wEWrWDBPPlDzd7kI8NcdvDyqExUpX2yPAkt5XAIG5lu2Bn
2upa2EmQAHf/cibuJ3QcW+TyLd0nOjAHrPdKTPmrdLD93NgurGouGYD68RQEkbTCLU43CqKTxdDr
2Ki0QCPNqrc5Bli1rSY5bNVO4sILn3HuFB/b49Y0VOYoEwZ7WjXaHeh8yyX2nJ+Ac+Z7EDwBPSNe
cGckjQlph8IEUar3O4MDsfnjuJ7UdUEG7F7+fHOnST0yNa32yM3LfOjbmta9R9YTCRzin0vcer10
zy8uiTtOUWrUYLrCSBzUqlwzgtz1QKw8b0I7CaLU6kpdA8F8vGOFil8g9OtcJAvhcXbjjpbKnTM/
jDOtlvATpAwP0fpR7/5yMuDH3cFogekDCItNhb/TjyklBpRb4qT3VHCHi4HyQsrF23huFUc2eFjH
MERSxghsmKE1DQGCXVojUHdtW2v4alfxXaRYfWCrS5fXbIp4bJir/ghJVzdQnu8Rd3PfKmXL+M52
sSu/Rrb4WY42CgqtneVWag/ryz46u2QJYBxRkXSVyNwJZ4kmY+407D15gM6AX0HtAUpWq8tGZqPj
RLj3/1a4c63X4NcuZFjJgWN479bRqv4g0KS39V1gg+vIaelCPjAX+IH+BqBUQp0GhIKn7sK0QWsh
mdt51Ci+Si3GPCeJHiGKtVRW+0nR+IAyzWuZqCEQdPy40zdgmHSEbEHnadTvLdDBvbU11BtQ339q
RB08+P4XQNwrQ8uhbTyU70OuPUQC7S3gMjcsEEHl3m5UAjpXpbprQvlWG6tXMyNovBbVWhIboL7q
mywuJMsY0/3QtPsJNJ+lcEOMM7wStX4uAv8XSJaekxj/bzA51zYt/TUQ6oHVh9lb5mvFFcszEapJ
pWAFktSBTLvprSHp4OTArhitWxMpW/lVkW6GtA9XUpUmTlSkENE1ikPW9zcMHP8qHUGwT7dCraaW
BAb0GIzRTRe8MCaFliGE+54pN4OQP+iFUNwUfl3tCl82XUhXmU4bltpq9CM82hP9GmO9N4MUHMqo
JguRdxbXgE1XZQPPPfmMJ1fQWFYNvtb9hF6aWNKV4XWf2AWHoNwyrmRruFLtxBUesiuy1OqZsz5l
T3h4oYc1TSeeOl+tgBKZtAj8wkY75FvJSZ1xI/7KoYdaXlFX7lD+lJ3qPjzoW/1h4axNz0nOH3Wk
VCAHBo8e2KM44wWAun6XCJ0nVKHbBtGBsbG0iro5CCN1VSq5pIZw95BDciCrFoBxPxnBmXXUsJFD
iqoMYtzTpadiHRllhA/fulARcINNd8Bz5hk6UtvOkd1wA0r4a7ooLK/MxDEUJvE/MFziy/NAFlFk
qgoJps4z3qSXSUFUAnhlnV0rm3E7PLa39CbA4J+brVFMPEi2astXkLNx8PheDfflm7apb/qb6nZi
gFovlRjn3g46wBTIqdE1nULS6UeJRtUPIVDTITkcDLskK+ZAIv0ZP+Y1Wndu5um1Vb/TbW0LzlJK
9ZNM8ztybJx7GbUtFYcMFQgkPNm7uQGrf7plt+Z9uZ14SdKr+FvvnQQY7iskDk72gK6hlT4qD9Cc
XnhPz38HUEaBWQOXOFgYT7+D2sbQXe2xSemevdTb4p2iWHYd3ko3wnXxUI+WbouuvM+cfFEncc4/
ZDxB0X8FkhKbcGpa8yFI2qU9tqBYkSCyU0hUXj54Sxb4FEiqJFZntPNkiF1l4+iozdK7afYDAjmL
lit6D4BKcKcLjMLyWLdtB7iW+K3f1lt5NW6jg7Dy3cFVbPVd+Zat0jaX9bpnXgITyTXCCsxDk5xz
4XDQC6OlsJzu8weorF8ltrKO7yB45C4ruM71KU+scT4ry5HYRCOsgfbumz6FUAMOXdELtv33uKrc
cLeUQ8+kCycGuQ9b1WkLGgsYzKTBrfLQBtw6W2A8n5Ic/iBO7AQG5kFxBvhykjYOQwhQxehpcp9B
i6mJbAiZfMp+pjtJ2X9VlX/lt8PCG27mEQLGXxVcX6AT01EBPXV8VnaamJfS6PXQY4ViK00/exPi
RSAdiZAZaDuSHv7+IBxb5DZPnCaFhyAcvUp51Rrg2ut/eNVjTaYE6jkwI6CXebqmLO9SKCmZrQcl
yJUB2SNQBlra0jqmA8vv15EV/jWAqbVWYIIvejiLVhq/CsA/RtkjI5J1+YPxkzTT2wbTW9p0rhWU
T/m4WEJ4ETMJpEWIBmRZQT8xW5OvhNmJXQIOIO8xZx240RLEeM7pj81yWTnNsraXonT0yKjcpOBm
oJ1w62Ps6vLyeAKL38sDNwfGrSBDjLh/ul1CWRs5Ms3RS5L0Rg2qNZoMmYPpKNFpO7WzDIV+tHL8
pFWgQiyI/tSK6kuQQvyI+vJHkMvgKNHB0W42CZSpBohLjncy5ifsOhrfsxYi7FkVLAxwzYYgkDQi
hwRBHqhLuB8d9GIoltO5USH5tRodNOwOELBwot4aIWZoT/xrS5Mqsx4HIumJAx3FCY2/H/MsJYmP
k5Mx4yoWHpjS7HryUIWvl3dk7qpC8Q20QBi1J2d0SqRLIh1Q/9HDGF+O5dA3VVqiLp11LvxplQCi
Azodbi06VJVEaBSOIBdJd3XTPyhidUuUJfD67FKOzHA+PKj1oItQ7/SMSt3pgbzRRLrgCksmOE8g
+hgPkKSa3Fe2IuVGXBSPnr7FWaT5swge620URSJDjwUWBOFB0xlwOUwGSqKO7zDT4JZjAv1FqboW
i/YKkxorOVSZXY9h6zRokti+LLkYvaqtQcmeDP9fou3EJooE1pyYCLkbRMzbmKWSOHplFoNc8UGV
dwlbSA3nvGUio0SHenpC8/OSZSoklZqXUyi67ch9pHyGsb5QEuCpZX/i0JERflY3jkAbXVIYYS/k
W91PHHLivfbSeSXy7qVcbXZFaE9NEMZp9m369+PiX5aNkgZxZWAmREcxKZixPlPt78j3phWB0wkV
BhMKEECkcFujNYqP+QZEcCOgN9Aa2pisX2q2zbj/iQ3uOo87n+RQKR29RqkgiCVBb/LhcjiaSYxO
LHDJl9obMpSJ2ejR8skcKgsqeFumv0gq/hO0KYb6dtneTJgFlaaMA4dIq57dRzEbfB/V+tELJhm1
vsBgdtXlDwQpmx2icH/Z2owjGKDkMFGFAIoac5CnjiAoOerNgco8wbzVi00nfucweNnG3BecULlA
JelEQeHh1EZV1KXcQeUGYteNNcK9i7VuyrZS77NBQpf76bK5uSUhn0SiMgFn0F4+NSeUOZ5yISJC
hXaXWOZOyXQrK5KlAzv9HS4uTjT3SPDwcoOAC+cYYdSVhlH6A6o4JvQP19mjeI8aVGXLFnoPS44+
tyrk39jmHzY2Htglg2Yyag1Se13xJRnBahD3GHBe2KlZIziteAdMi+LDQqAZSQ9F99FLgdjq2tZR
kcfI5VImMVdxRd9mmgoH7wLKrtPvOAo/SQgIsB6SxiNKLFqiMGwGBul6bKpqg53yUwZaB1qflYuK
hWvSgdgAC9iBqu2VAFDNy/4yVyM1wN6JYhyG8yBBwjlM1pY9Eulk8ORWBfBQ0Z+LLoUEl0HuO8F/
gExvvNKEXN9WbZaAith/kTrV7QzzMDSdavsSlChFKkFoVM1C1+hl9WNQ5FWRmOmhR0PpURJDf0ur
pniM6GjYBVO3YzIodkIq+kBYAcFk6OVeoQwyrkzdyPdS638JeXkdanrqpDVYZiQTarZGtfFr5buL
es2uldSTWtFfi6y4B4Peo+7nAQjfRcgGJfqrb0KqL1egdhi6RQD5xzp8h/g26B/qCMU9iTyVbQZu
2za4awpll5bpdmBo8wsq5P/6ulrHmvnUBKHv5LQEXYQSPCiD8lWZ9aOi606TMKeIwagp1NKHXguD
XcvjdZMCyX15c849EhVBcAMCtgiGOUytnXqKKqiVXA+IT2ZLrdDIABon6Lt9/zcrnAcoQ1yQTMob
D6oU9jiqFmZe3cDUFy7EKRc7jRini5FPF0NDAW/sxmee3tIPPRJew6KVnFAMXDMub3whugEC92lU
y5fLyzvP4Ca7SI+mV/Y5K5ISqHIYQM7K0wTVKhovTkyr7EerbB8F6PBeNnZ+I8OYAWrh6T0F6Dt3
tomYpf1IAOyRKsVWenPDmO5eNnF+RcIEiINRrEMGf876UUP7tTQxn2XWuICTGIIzva2J93G/cPfP
ruXIELdhLdRMTGEac8RzpLWZVFx3ZvB5eTGzHn5kg7tGQO0P6R9DqT2WCeD8eCIQ4+6qJS6WpZVM
/34UcX3ZH0lTYyTLaO/E4SHolu6neQMgn59ebTix3BGK6ibKQgVwJKHddPFHQpbGMZcMcHshDjLt
5A5QWEW9M9sK4jLK4V924s8SuJ3QpCg0MA0F4BYpoP772oPxVEoWspOlZXAboQ5iXMQRJm3AL74Z
8nDfhv/gUCjmq6AwmA47j1qMcl1vwgBTDSOl1iCgmWRuDbza/v5jHVvh1kGyTmhBdoZxUsiH93lz
r2Bgmkjry1bOvxbiCGYbwE43sWTwL68K0O4xa7LBa8O7mv3Swo/Lf//88OHvG6CXQRsODyEeQiKU
yCC1JBw8lvcA6mK/kTOWZGkqfy4DPjYz/fvR6WM0o5iYL5tpGROVC1ra60CFmHzdrGWkOrq5pFQy
vzA87aAsitcxP3UCMWEk2yEA63pe32VxedsYzf1I64WX8cz+ALUK2P3EwKSf8RKnRhpTuUkHLxpB
+A8W97EMFsAb59/u5NLkuc6DNAIyqowwlq9rNrQ9kJWAG8nIm5VRKcH2aiyWJhV/rij+ngYaBYTm
mJuaCM1PtwuyNmnlBwV8e7AAhgc/EjiIrWwtesxuUwv0oCAwslNggZ3L7jiXIGCMAck3aJdBGMG9
lMZCbcpaoZizWff738KMzbZdL73+5+5PRZGQM8Lvz6XGktJnFGCS2kMgt1n82qB4m9WvDG3/y+s5
dw9cbH8M8WMTudEXLNVKTIRE75qWWNXSvMu5m8OAimxDn1z9DBIYtk1T1EJGPaZ8tQBpF4pmReGC
k8/uCjg/IVhgQBaLV2Uc2gR8KmDt86Ta/47zEKRI7E5Q6EdCc8lSxu6pZaNhFbK09FCa3agjy9P3
PYobOVBiKNAYzGtBx21BpxvQvU606rTZdoV4fXmzZnA+wPiivCXD6wGHMbgrvGJi1flBVKGlANUa
mwFImm2U5wrx6abdhTdpY2Wv7C25X+LNmttFtBighqwinztDj7bU1FiHQVev7sFM4CbjQ5Qugezn
XBHkn3ivo4KHmUnuaFUkbYcy80vPkDH4mWgPQmYuufvP1coHDjQSFCALIK+BNujpfsky9UnX0tIL
92BAuK3eu+pGs6NVtNYPvQYNAmlNHqR1sW/21YO81zbhKl1LSyiHuYh5/CsmrzrymggzC2nV9qWH
IotxHT7EXrTJXelZuAs/5MARP811vBkfo/tmky1Uo2dMI+ef6KGBqQbzGudCEIWuc7S7AHRQo8Ji
LSvhSbpiZU3OrNKQGycv5Qz33ZJCwg9/DvfpTyxz6SGRctUEvUrn6U13IyXNo1noV7o0bOO22KF7
us/LoLTokO1Y0lBb70JMBWeGU9e0WEmqn1tEbFXQyjSxFctR71QpuQtTUbMVH6ikptW8qKwesblu
VI2PdZ7Xtt+UL3qjASOVio6hlYEVtcVLLravraKjP9ajvHX5jPJUXijSIdKgEozSCWiXziYx+zE0
osBAc1FcTx12shJ/9d64Mbzwk/bONOajrumefmnPhRO9ah/dF3sUXpfuKXl2n49+Bve14yRF5AX7
Ey4qRN0o2TY3w42xLh3mQhdNAjUi4CyTPkFqmetqb37Hta11tm9lTidbHa7UXbpeipYzXbHTj8Ml
8EnZGFHR4ldNfDHEbmzfG8E1iL6YZNdWdY9yrfBweUPMmRAtoaqJShZ6iFPF8fSwiUnXmUamtp7W
dS1E7ZHVGTnooRMzx8hjp371Zn4zdmyXRtqnXiTMFTH6ApQHQ5MRpSRSgDOtJMJoq2n2qHWBapWF
8aZQSbTaMJKtvpH2o0H2WVtUbhIaqR10lblLhvHFH7Ntqo2NFSfiDnIN61DselvShciiXQ8K2yBD
H11uXRKOz6SVHoWuuW0a9kRLHP0w+WaD+DSYdWJlhhailjMGlpIFN7XINMeMdGkH5Y5PtajfJDiX
2WcfTMvWSSwYlm9C14yKittq6X1dJZ3FhKq0RBZ7oWYWViyhH50PQoTDUUHVmlaCJef6ex0MtwKp
VVv1Abtrg8ZSKgFKduFIDmLUl8CRQk1M7yNi1SzL1mVY7UErFyDza4NtCuiJwwJBuCUdBAGAnVfX
RcXeSikHYbzmXw1JCCpL6LTaSgJiyyjV3wUUIq3SDyun1ihuNL/JnaoOblMqLjxWzq4xoE8m7TdM
/UxqCDy2TRTC2tTSrPBCcKNZrZjfjnnYWXRs7i873f9xdmW7lepY+4mQbDPfAnvORMZK3aAklQLM
YGNmnv7/qNPqk5D9B1W3jlot9VG8PbC8vNY3nBsIUGOUtgF5cdhSVdPlvJjYwMqbxHgf3Yt+xr/b
K22Ir8gs0B/QhYCWBjDNXx2KSxkVrZEV5Y19PeS+i8tMXNkQrQM4yjjOJhYw6thBLISF0Q+vuLfe
IqTFc69q1e1oDibL0A4W0mxG7c5uyYuruzSgmGXnTgOAWv04Y9W1qwz+Sn0w3kMUff+Xa4sAa0M+
nKBPAUTKkv0xKpMRgCiaG07gIKkanGSgDn59P8i5oAHbclSv0BOBoMxiRnlM7aHRVHtDpHM0q/aZ
69lbShPIDa92eM6OBcgjwALIeozlWBn0st2xx8VYaPY2448iPrW47dpKD76f1JkMa8ZP/Heg+c74
kHbUA6A8IsZAHRoGTtt7dbxSP/1y7rE3H0dYvMuUqpqox7G8iejeLY9lsVftShJ8drWAEIVw8ew8
uCSTt4K2Yz7YOGsuxKu69KrrHxrrSnP/p9X6d6Dl06hm41RlBi7yUm+3dRX5adz+fT0LHm9zBQjt
KeT0i1OWjdqY1Qm+m0EHrTR1vc44FnztAvz6ccI2F9efAeQoqk6LPSkYt2yZls3NCOWkADSLMBrU
oTOsg2vI11FWB65MyHeLp+9PG3POnLePI39BQInYTnJZNOBDDCfT7dh+UPY7y9S1NKGxqLXGpc2T
w8CiU5rjIhwkD7NJwNNuajOflOBPDNzqPDYW/TGZJPGs2PxlsH466O1wVY7mlXJ1KBbk0U3XCtsz
zG6HD6nd21DVjGozPxV4rbgSPZy4fYNtBMKkjdGz9pglAPQWanwzDHoqoTHiO5pTed2oO55rDy8E
QCagqfI7cyy4R5Py3RUwiLElPhso9/VeZorfdZo/J30TbWIyvpuj7L28Tk8FBz6vrSm21DFeUB1/
cxOo1kZW7ml1cT80464X5U4WxU3aR1d8GI6DMx0tQYr7WOMbkdsPjpG85ZLAGM62Nn08PnTZcKdY
eSKcAbefjaGmgUGeJHBdaY19YjV70ECvnVG80DraxXYepjr5AWLvBNOrBlerAt6I2pedpl9kRXOs
i2Zr2sV9TkvdFz1/7KBzh7TffbMmsu963NJtp3ebXEtijznaDfQk76NCvHfdkHtML58hY/HQA6q/
ySfnZDbWxprkxuQ5JJETE5lFnHptWl6nU/Q8sOZKpf2tk4kd/HIPDWOHqAR0a5jgjDd0cXNB9Kze
uCN0mooKasei0sNigs5r3MYPTdnuSM83mWRqO1t/eIKzrQYVPvh79JtGprWXVEhce/3HWCrIJJuT
b7MJVibyNav6QG+T966EsVELHnpr2e96AiQzY7uK6cqHmeSDI2FLXE3I9NoY/bWiZmFj5i9s6O+H
3LkhLn6TUziXWjMFSVYl/kRy5kXVsDdEtheG6DwtckImszvbjX+UtnUvW/EsbeeNVzkybcs9JBOA
0qm6yToNrGZBONxZ7cGjdvXbEca1Vpp3dSvNy6aNHN+onFeWZz8bbWo9ZsaXvR6hqCV7AHTp4CKX
Gt9dR96DAXFZuJZP++io5wS0N2nfI6N6E0b25JLUb6JqZxj5O0BCFF5x0W4UDvx6THXVl6hUQOz2
RTX5ZZLqO2EaF3qRUg9llNQrbfK70d2DaMQv9ECgyCBqftSU2papEaHfm8R+X4CG0447e5gOIlV3
iSh8Y6hexdjfQcVaBpSX8AjLoP1uOuWj0u2HRMhXoA3ebVb7rdnvHDreZ5FB/NKdhc65/VQp/itx
0yNj1aOhaydHn+71ckh9SaMjgkLYudqpG7tdzeofSQTpaYNkJiTEq/cUL1CfCreBbIz10CEP8yYH
jpIKvz2omNH7pjL1rTIHaNgk5Nl23HIXR33jo2ksAxRlx4uIjfnRzshPBBsF6SvTujJS+QzuAA+g
pp0HtVHgQYCSp9fk7o/vg+ZXkBGSOtBOgCGYK+owrPx8R1smyleNgdZxcgE5uX12tA4chzKYmX+R
P61UIr7c1xgNnSB0b00kb+aSbmFIS7RuqxCIRnFKeb0zaj2IKVmpz60NM18UHxKPphF9G9V1caOX
6iiH6kbUxT6vu5XU4Nwwf3ARAPbC7Xap+yYE3iNjVOdoQEFRo2Ey8nM7fhK81FZ6K1+SEDBjDNBa
URLDg+KLmVHPiOjA1shuQCoBSKD19AjRuMaJWDXYODMpiOTraK1AAQalv8X1nepJb4MOkN3k5mM3
B1b3LovizffHbmWQL6acI1TWS0UyZIbX1P6pDy/gon8/xNklAw4W9mEzIXjJoBB6J1xXjdlNC9OE
wd30+qtTvFjGmmTY2jjz///hrMUoNpMkxVSmofRbxn3SAnodBYm58sZbG2iRvOnx4HLg7bObhD3m
uetpLJz0G7km2XpuayxmzNIYQAhAkfzzfAooIFSFYfGbSvymHIbs7YWSay+4M3OxYYyKciCsCHU0
VT4Pgj5+HAknxiFDZmPJh7iKvSQZNrmhrZy08yNBRgxWmRYy3sWqIatH4hS5KEIQO0DE3w21QFBu
PQIJ0u9P3CL9hOAGKrwfVNYXkxLTVMnIZR28HrLfTGq3vVvEK2MsuXpfBlnU2Srg3p2IJUOoU688
EKggX8Yh+5VeAhm4aQ+wlD/O3SjrlEAdw1xruc+r9eHh/WX0xW1hT2aXawqjp+VJr+8kdf2xO9Fe
98Z0jYW7NtYiiHcFmwoTVbHQLGwz6OvOQMKUvwKEhjpSOqLxNmZrNNyzY/5p80HIE8Fjcfhlq3rW
trBOLCTyxPq+1nkQaTAb7FJviKOVzTx7YD6MtggdbHJhophght3wlHSPcvi7++mf3frw9xdnfxiG
aCg6ODRq0UPZiz2B1hRPspUvbF6TL2dipm/OnSLzi5UbU3BpHAesWQfKLyjvgJBpXjq8ff9xnRsF
XYRZH8jCV7a8lvKqHKkYMYqDB1qWpEGjRTAtmVYu2kUZG0sG1QgDD1N0sB36JUHRu6IFIAv+SFwf
vEZLdo15WajYH6Z7A1aT7t8CLP8ZEIhRMj+Z52LhIhLGA1pg8IAI0xiguiG7jwsblVv3r48aikuQ
K7YBUIVA0PJgx8ZAlSXrOiz117o6ZJa90of4epY/D7A4y0U2GP84m1pZ5qXtnvOVnO7MzqADj9Yx
poH62B8E6Yd71opkRzSjU+HQ/Sic+jgNgEaiDsn1wheO7WXW2iW1NuI85Q8jEiehJVO6Aptc3kaR
8yQhhTfm1abg9W0h2v2oyb/fJkxyZmHDGxbW8YsrZJJaPep5C7PHvtmhz7uxNefubz8khiHmPr+J
pB+H4fOsptpkLcQbVCi0G1mGNehhaFaszONrHIV4nwHzXySSaEkt255qFv/RJqbCiapNDawGUKbx
z9GtrsjoNH7F8pXv9k9X5XMU+jzi4vz1hiJarI8q1Ko6KJL0rrPbNwfC9krm70VaBHAOumsL63Wc
II/RQwfJgtcwMZprgMFZ0MJ9GFj42ovziW7abEi8erBv1SCe2zKlK8tz5hb//GsXkbnRowHbXCnY
r9Kt8z5BWO0iC5Nt6tu7PpC1l900IGwl7/ZFeremcTWf2y9LhccXUE7A96Pm/PkEEBlTU+kShyz+
3ckTsMDfn7D5BH339xdbkTslfAZzTK7bOkd9X+zSg7E1Vuvy85/5MgzeJ7OzJ7CfS6uEEQyjSmhc
hbV8FxM0IaJbXUEIBW317+dzfqC5AwB9DlwOi48SXTi3mbJEhSOgPhAw2FL7roGhtcmrv75KcSwA
8gHjHKxbqCV93hlp6rVTEFaGaFUduk4Gkat2WrGyP+fiGnQ0EUzBwIG18mI+htZruiWjKkzlY1w8
WvnwaFR7RQ59zDYmy1dq9H+EJr9s1Ifx2OdZ0bJ38tjERlUbdQGY/K6r/Q4KlIHa1z/Ilu+zoN+T
i2Ibb8UJgO41pOvZYAQUKsUti2fAEtLHesuFVsnYhmPbX1QV95pe921159AiLOtx+/1pOTca+gSA
WwDzARLpYg+bOuqNpteqMCYoLA+x19ftJgN7gqNS6FRrei5f86K5mP/vcPPH/uGSAqgvgU+vW4ZT
WwEKz/xa4FNYy76WTP45TUFugvoDgLww0Fu+pq3JhFVt1LahSFDjAta78kTp+Ogb+XUuHtCAvdHb
4sAGCOyjEPdCYtu3J7RmB3Muc/pGDKREZj91KLcNKwfs7BJ8+G2LeAN03FjXfGjCavbO1qXnGp1X
Qzft+439R65geZA/LsIiagObi3Q6mr3hYvOiVNCaEZRVXmXhvvHKpILzEaRzXaQkNdycKhRSbWAh
d27BH3kWPXctgCh1nu4TTm4aKCN4dYme/NwdcTL32dBcIAlzKFBiMqZX9xS0ITt9kiq7JFEbv6lZ
5T/JwMbqy+KoDdOjTrt90WQ3ZVZDgV0OL/BrdH2NM2BJM1SuVRFMrYSUSdwKj/H8d5Nrb51N96lq
QgZDlqzMr5LECq2i33UyzX1Lj17yXtqo2sIrTCt7zIHwXWYVNzHNfQk1n3IaD9CaP5o5FPON5tj2
UcBl98Zt/I0sBTFm2uVU7Qap7Wd0pqZpv9pUXGRWhPq59qNwzcuONrGnJN87QrsyOu6b7vhTc91d
6UbwgYgDG62TTh+voUNSeLkG7QHSwPvdGEykXw0nr0zlmtc0UeZzuB7ulV5DpFuHiVIRDwc6JjBX
7hNy7QA39liLVm0lCGeBor15kQyWCjL4M3O9Un5FxmyTmVnhO1EF24E+ezCtXPeMhuUbnjXxi+nw
GjMlJuqiXMsPUE1Bs8IguUemIYN6b58ErS5y/Bd/q4Xx7rRNdUn1tHkRox0BL+REfKsDZnHSdGAz
YkuMB+Sy9dGFMXVQOQS0abw7QIpFCzYhmrZxFJBHQ9281caMYbTiV0s3f2dDllykadc9wTu92w1M
uNs8semGuql2iJyx821EHuimTt1hSDp1V6IPsKst6dwIGYG5NcKjy684FtzQi+6kO9zdVFAQO7Va
13gZpG0DE4yDnPMQ1egtrG4fp6aUez2i1g5av/F+HEergBVyMXnQH3s3+8J6w+n4JSh403Y235D1
gJ5Skl4IaaRBOtQtulyYtoj6IlA6xBxg0XLbOene0XKxZVkJ7EBDpr0qyatVMrkZE13zSos2W53g
fOh5bBwp1KG2Be+vQfhNvNSEm2Xc86t+7IlXRy16Z8oY8L3EUMgry1sUyoygtmpYfuTpS923v/M0
Ul7v2K88caNtLe2AKWf0ITRXea2tvYHP9xi58jI2xDVtmltzsoFnySTMN9MZMq/bYHrlabyl0nrg
Jl4d2WRclj0SAZrrPUy7emsDU+IdVRpFcARxbeDTCa0uuiF66RN7xsd0oD1bOJPe1GKOmRkpv65B
wqJpX/qJ5EcUgEuvKlFvsCR5Qpm8QgsRgg44qj+UbLYaaW/g1PODaAyaq4U1BE5m7g18kB6ax6Zv
WR0QV2K6Kl15lAwKcCbW3ZtAO/PGXuheVVOCBzRBc8Zsrg0inx1CRWBGkIGJOtSRyn7TpsNVY7JA
WqjL2dxGc9QyHzOXHwxNPTmK79zBuM2JducU6f0wNfdNZ/9OWPRTpN29nWehW6Jrp2tTvSmmSO4M
7N4N2iStPyKEbGUlYRCpk3ZXDk7pW/aIVeHpPaXNnTSNx9HiQI4ks76x83uo+t8uy43dMAIyNJBM
C8yy1zzQs65YE7/ZpYWvgDRbe4oTP4KO1sG0FIpFRUoCowPoarDgyztpgGczaUucwfaUs/FRQlEi
qKvi0A74kHRBbgAILP00Yj9HRkI7Yc9Cq7MNi4nm4eMKEQ6LwKlRcw20cms2QNnAjvJpIOo2o5wB
GWKXVQADidzLoXnmN5qtNlOK5bOrKNuIBgJqOJsK0JUDuoloDg2Ac9mC4Kgksrx0Jse+lnLqNjae
mHDQ0+nRjUwo3jK0neCoaKq7EdLMz6nK9Nq3nCrBWcmgmmbJ5kQr95YPxlG0TvVcQcv0bmjLbGPw
DpkP5Et3GdzrpNTcvWPH+k6VUForTU5Prku1e6IJ/bprO+dtcqpy68QlD5w+bYKhKvSN1WAtiewE
9N9b4I4rTnxRWxBLSdR07Htt8lqW3k4AC6+A/c9c7tDB1il4oS5elH8Qfh/yG3S+IZrc5mUYF852
gkEZzvU9tHF231/uf1Lrxd3+aZz5d3wYJ4kTE/8YRahw6Pc5MG8UOArfojlut2m6mBL3qkyBkK21
GzvmF3QcN2qy3qdhzfL5zPPs0y9ZpDNVC+5MR/QiHHr+c9LLGF1rudIcOTvd2eHctMnMB/lSBaiA
CIBMAw97n/hoMfsi9lF/8ief+tnbuF/TcT43qQ/jmQvWJpQqc9XylodxJvzavgWLcyU9W3Yy5xQV
eLD/TmmJNG70IpGizrJwFOy2q6LWS6YCBNik6QNwXZ6Qmb9IM8o922oRcGPwh83C2JmoiH1/ls68
r4Aph86PgyoVDCQX7ytlxbwsTUeF1gQB3366adzoGtjJZ8fRQIlJb6RAUPp+zDOvjk9jss/Htxdj
gWadrUJioPjqJttJvDNV+ZDegwzj2/eDnVvqT6+BeQU+fCzN4Apasb7F6ek346O640Hnzfg7Hnt/
TU758vZYVKzsepgG3ifw0AYLT9AfQ4mCPLlwjZXm9Nq0lggsUoNP0ZBiCPkhu7X30aHdigMJ/gEx
rmGTzwS2j2u45JgnqYwB8si7MCugmAlTBlvOuJ/377dqbZTFucB7zG0IpNDCyOG+UqU/Altr1dVK
+e3Mkf80mcWjl49Fo+VlBK8h2gkvhoqPl7ccySy10aseBHI4pEBTp5KV1/ba/BbP307LtdQuqjZM
8iToIfwJ+iStg+8X8UzwQltjliUgBpSBlvoRsTCLeKpQMOFO77NcbUeSr8zjbP1yfjjMZTmQpZfa
EVlb5qPBHRQBp/4pIvSnmRgWqETxBYDYLvDcTuJBEgGIpyHK9xrjxjae1ZBUE4eZTgAHchzllQbf
NVzP90NdXqEif6nVFpIdLVd4unXJyq7/QYouLk0T/AMDJAS4jgFK+jkOIInmaVlkIhylQteRakdg
Pq1NYqU/2qp7SZ38ihTTHUNhCaFBvxO6DsxXbDxWJh4eqUAxvyK/YckGrQJxBJs61GvYX5t48/RN
fK1nwCyVEGfF40du9CF5IO102efj6xCloeTJNm86FUBLf9hNKQhKI4/esSBFkMVZF8BZCaA/NtTw
I4axXFZmOxbbZRCDCumlEFPxpcvDRhSbNsoGaKVB1pLqxgsI+aGIs595Lu/xr26FNR0G/BQft9h4
1HKZ+lnJXLxI81WPtflu+LKiaNGAwjYTTZcITUWg3KR1YxmO6QS/A5OckKVvVdmeYOr2poMagLwL
UbYqgOTqpXyB8NdKdD/zLQPc/e9PWAT3knYR12yrCJt42I8CJicZknYv0bMXZGkjHlT5pjObvzQt
m6M8Ujw8b2xgbM/INs2OaFltF2FiH5Is3hE9AK9lJc07O7cPgyzCYd+6URTDkSoURLxFA8AH/ZxD
F4V2R9Ki9vKBHV3RrGRbZ+IHZMVAe/xT2f2CIC+jwaRCxajRcX7T9Cb8Bgdow30fpOa0cHlyTAJV
HQM4LojfL25J+ElYiZ6aRWjXu6nqkCtneE1Hp1aq/2GrZldIkHvRooJVyyLBYaORjzS1eNjp1NfA
XiZuEXQmXwm7ZzYLFEtLBw0QrHX853N06dhAejiQlmGpoARjc29gtxpiIemqbZ1Dd/r1+xU8mxRD
nWpWnZzptstwZg99JpLEkWGO4rsHzKUXHaD+AR6ON8uUrhscnsvaPj5uFtdmAVJLz8BRC9F5grCd
Ze6nGorYTdmjIBNGJHlameGZJUVOiq6PxRi0Ipc3WW6ZyD97pwvHElmH1T9oDHLm43VPxo2ZN5sc
GodoSx07JHXw27Mj86cSFuLnpQlj+gRoXJm+l4T9DytvU8AQQXO2KUy/FieqKyCDo6duFUrUGA/I
G+B1pHvkTlxQv/Gby/rVXSkan1l69I5wmQPlgUbYciVANDJrAKerUMgMFNpX0/5ZoLAE+LNH2MPK
sp/5Nj8Ntgg7UTRO3AEwFh0x4zdswKCS85QdcXH76YHcdRvgC4Z9+ZCs4D/+dKYWMQFPYQMkD3TI
QEJd3M+kiTn0SrCspjdtmwPqs/u3Nihv13P0cx3NT0PNS/DhSTCavEuFM1Uh2WWPVHgjyi5Qskbn
d6YKd4/RXXvB9/m+vp51xI3b71f4TIT9NPoiVBQ2i9oUBbYQHLWgAbPULcQKkfX/WUyobYGNDxzZ
MsDqxpgwxrGJsz1Gcx1vZi7j5GvHPFyT9z13OGf14v8MtYRHwvd0rPCxYDoW93QKJWx06ZsW/gM9
Q9LS3n2/ekue93z3QvLP0MEcg6AhJOA/b96sgsUSjvFU0G/MbXqa9YvpCXQ53/LGAOroD/1p7QF0
7rn1cdTlc0tPS6fWYBoQWpflId7Tvebnp+k4baArflglqM7f2JdvgQLUg4YnIs1SNUKACuqoBNuX
HCLTGzd6wIMG0uFbfPXtg3OABfAmPbgQW2dBUe/KHT3UMCDYrSz1uQis//szlvJVhpMmbllg0h0+
SPyUHfiOe77VNlZAd5PPtiJA9XwWqV4beb5MvlmApeQ8y7mVZGpExEvMl468V/VTVWQ+chNfdthm
RR+czrzNNAe3bL5txY+UvXw/+7Pn+sPkF3Ewd+zSjFmJ3igt97xyvEZaft6YISqOabT2wc41pe8m
vLhd9aJKCzev0bePqPSg/n+qs95rxZ2BLLpwnCvSgaCtix2ja/gXyLSvDD5HrA/xsDNpLxkpcLjL
6BeTg/KmZtqKIt+mmunXqt1BHf3WpOOLO0ZPpZOYfjvZmyQqDFQD0u5AGfBNaXk3De0VL/Pn0k07
fxyKAzfjO2Ma73R93HZJe4Xu0IOMzQfWjkDG4Rnp1YxmHoII8esmv0p16LtRwMs2JJa2L1lnIKPX
QW+vchHoPTECx7EOtjuFQkybrodecO/CcqODZ7WXaFqY4M8HanRpUNlgckGE2eumGML8ZvO7z/P7
zK6IV6F4vUUHHj4bUVd7tqrQuUjqALKMr5k9XGmGDd4uAWhPxIkXwXMBLTYc/QzP3CkdG5BnSObH
NH2KRbO1+g6tuba6s3LjqojaH/nkXgG6x6CoLIcNsFn6MxfOxqCZC2fgBHKl2sXQ0J/NkDkeTzXw
enL22qmIep2tXw29PBKlQWApStQGbJRrZlX3rd6/24rdDpU6ENg9O1l2P0Zm5xuteyqpcydq7U1z
2zegQm8SOR6sVl3QWr9Hn4tCMI3/am1+rRr5SK34Isn7bV1o8J40L7iKf4i+3KWExhvO1U2iR9eZ
CTpQUxr3iaY2cSOuByemHptSnFD0zVOBX63V/WvXWqcmbmpAWsjJjYaDU9FfvGaQTujJNYydryeL
bJ0Iak7CalMIEPZHDT04TStCgwlkMX17HZH8ZCqo1+lGHNQRKEsmn1wvScXlGNk/YkH2ER0uLNEM
vj0acvv9p34umUZ0/2+8XSbT4LVzovI5uscxyOH5QZUnloQNFT5aHODFF4Fu4s3feniBbara9rXV
ws1St+c/F9u/P2KRlaCl7raMGBIJUBfMMR9vo/2sQmB5feDsxd26Rej5aw30FrwfQBd2nEXYKWkD
eXS4JIZybA56k+2IaL20FDvZXqGB0pSPhc62SmpXjVbAizURm5WlPxt7PvyCRexxK1mkk6PJsNmK
R+s3vbD3uMx37MAf1aN7HO/Yvt+viYysDbrINQcdz1zpuCIEPvzOrUGxJM4YdBKuSWUBVb7v5whH
kHMB9sMkF1sr+jQ1asuVYWS6k2cJcORoWZ4mKPJCoHS6EJWFSFgZBxR6dqXK9g54LRt3imBxZN+P
Biw4c6AXQeSDe5ZeGscSH/YhG9t3Y64LVG3/m0bkVyHjRysy0LSAwBkuSbPcQhvUPmSV06KSRPBe
Qad9k8ZjdVdb2XydIW2YlPrBXBRKkqq5KSz66MjkAhIBg0dqcTWw9mQ35KHWe4RaMzsZEwNwIWsK
v4Ex2ZHmReHrjTw6TZ7t66o6gExXBii+GHvDzW451KgCN6s6oLnNE5XTCEROKy+7wf1ljGzXG9Nv
OjaPWT9eRvAxsqTxHMXjJktJKNsxcEW8YRpeeuhdlVV56ariWjYJwK0ampyD6jajPp24mbwMqX6w
BmB5+o6CMjlu5Gj/bs3sHlY+nimAszHt/GAx9DWG/K406I5MKENOgv/CI/ahy/keOjtbypOLzI0e
496agkapa3DObgaW4h2UI+gnurzqMig3tEl7PxZm6kU1xCh5ru9ak99wE/+OyUmYWXiLmubwizgZ
202jfSyJ+IlaxOCBNfuc1PGtm+k/4pgEZcygYVFql2M27SPWimCC72ol6tHjangDMT2DqgaMX3Vc
VF4s80vTTQKpcUhN6FW+AYzjwJzy0I4k85oInuWmNA+kMG5AYfsZSTAZJYmPlaq3bclQhs3Ee1x0
7zgqhQ/46M048kcamRdKRW9a23LPcMBO7BIAWSS63aU0biOOxnjdFru8okfakZ9dzu4MNf4Sovbx
Rt454FJ7elzgLiM4KW7ED5MNw7ouhWPQxGCyZTIcYvo+2tlDWVnbJIW5QGqmfqVnD6SebF8VdWBY
1Rionk4elFtbP9PobrTJUSX5jzpPnmlGfiUmLNtIop+gNE2DLkIRv3EAKBMzSLjJAyMdsSmqT7ze
Ijeqh192OSavVpeMXinyVxgvbutY2zWwxwS+Jb0hzXAhO/l7MpznaHCfpd6VPq67Ax3qSyumT3DH
c1fi3loEmrPPDykXqQYGAgfAB5pBQQS1TqB/ZqiLW8jyp+LvyRt4M32IP3N8+jCacGvIZ5eRCAWw
IjgkxZpG6/kbFBkTNE0JijbLHq1MZmiMk8sQtJdLEz6QAQSDhT/I4qKt4mYjCIyy3B4GGEmezzAV
KCSL4qmIxqMsoUD8fcT9fwLuf3/OsoUboVKHorzJQ+cyCourbJ9tpj2nKGHEl+aGP5KgCFLHI6/t
vnn+fuyz74Z/V2LZ2h37tkcipWRYx8J39VfZQCEh1wJBxqDofn8/2LlWDHb234kuXilGgVeJ2cyj
baDqTML0Ck1jUeOhGNB7etL8cl8HWji6O1lBjv1EN83Pdb/U+b788nr58CsWaYRTjbFLOZZboQZQ
xtAiQCt3UmSlyErPvpI+jLNIFiya0NgWOMfGTlzhctu/wQJ2x/b1ynNsbT6L/KBiINMPvJEhdZ1N
W4nQLNnRLKzD97t3dhgoGM7eDLNMzSIIcEKHkVqpDDtlejAPRcLZQrZj3Hw/zLwqX3bnwzCLr39I
9KGxK4FhLHENAbu72vhfyuy2/mGMRVUGjBeYDEDQImyi3KfWT0HLDU2MtQNwti4AT4ZZUxWghWUl
NLV7q0NnRuC7dq/LG/oHmF2gAxeYfr4pV0W5zu0QWqngf8IJneF/fA6crSk4rWdWGmjOQZS+U1aj
7rzm53IuPQSAHuVdIJdd1Lo/jwIln6ZjRgTyjqWd4CYPM0tXsxEg6QlGxDtesDaYEuDCvj8X859d
nosPw/752j7cClU7TjR3iApx8fqdZfhO/AQ7z4sk8ZPmLe+PQJD+LxsIJi2KhWCofO38tIMGqGQH
Rg8/9C8GZNZ01JDm0iQ0znxIwLuBWsNCn9lDUNHZXCtEbwbifp9X1zXRIIxbpUJ9So8xADZNFl9o
1F6JGcaZXXSg0Yga/XxSvrD+BuifOqJG5wwUosaLxuwyoeh16xN5060OIvsVlKsLqOEbNQUAkgoT
DMQc6aqWT57BoHJTdMNmnFQQWfVhUmKboOYA9NpOU9JXoxG6+vDqkuIh6QHrdFIOwd84v2BmbXll
i/cqzQVB2bUSfqqgh1APd8yytlCVBNoPsv5trl0BcfmLK/e5VPVlF7kXKBNfJ2l0PaQ94ALGwAIr
Q8mf2/W+GiZACWcppO+P3Zn9cFGjxT+zTRKIB5/3Q89tAGdRzsHj6wCojA+6TDBXBr4f5WuChWYC
ejSQisB/QCP8PAocjfMo6jkLaVrRHST/Ds7Ep0CwTveS/yPtzHYj57Et/UQCKGq+1RRzOCJsp4cb
wkOamihqpCg9/VnxN9CddhppHPRdAVlVdEgUh73X+hbk1T98S98N51wlF+iG06vp8/NwvCWQ9Rva
RBU82I2dfu1Fc0X1nIXX/NAp+XYocLfAqfeBUPtaHHZsNWYV5vu5mqy4ruj7aAOo1xcnXf1gY/x+
JBhLPR88KRwyPv+oRqDvz1z8qE7kOPQjWMB7brlxksb53y/rm9oHojs9D6KVa+8JrfnPI/VwKDam
B5vXNeL9tWnCKpYR20+pTtyU7Rqg2aynf4/59674ecjrj/9j9aOMaIdJDMk6H5EQo9wUtSuSfw/y
92HwiqXwoVy0LGB+vz5BUTDDdxrRncehDOd+2/qPVemEjk/CoPzJkPk1IBYVpM+jfflJtakrPOMc
vsL1kgJu+C4RdK12LM03U2wmy7O9zuMqkut//8hvTtsYF+Rn4l7zccjXLxr6QkQv9hU2khjJp7+y
Oy+tb8XKiJxn9845Wx+A88R9j4Dtn+xSf29hn0e+vuQ/XmLDeY7iHEZWiDz1gO2c8pPmO69aLSLf
WXmemD8x1r6dq9cmpQ93Foh+//37H2PS3rGbaYFFrIvtrZXiClqHfFtGyHk1IxQpzkacHcqHH57x
36smfukfo355twO0u6gz4N12HaBgYX8UW+WnbI24mXTa5O/2Hqs88iR+mMA/DftlGW1Lr1F1zfFh
WiRm0BFPRRMp8ZOZ8PuHipUTCFKo1hAt/flFFrxoSH2duniIabdxI2RVsbhPkQcTNVudDFGz+gnC
9u1v+2PML3enwpBTIHuMidMBQGA9Oh1QUrg/KDX/XkRxUoU+yjZRobOR7/r5l1kCxSIyefIMgS0q
7ZFcsDXndWpjHfj3HPluRUNPNMA8AU4cmKTPI3FhNYtFhu4cgKBmdX6cj5t/j/Dtl/7nEF8eGUWv
ATZPvz0Pb/xo3Lgf/bF7As4QWZr2G0pcgNJ9kJiuf85a/qbvi+foUiw00CahzPDlGAfP/lDVCnnp
ZI7Y6r985df8nMXXTigsJ1HzXDyz5Cf/8TdzBGIPOM+RNB6Yf1FRWTENMxQf9TlATTInaATV2kpr
m2X/+5eH6xOciahGQhX1VUBUtFPJXDrIMx3tM+Idt7n8SSz310y0UZrB8RTnExsQ8b8656DYNp2G
FKoVrIpnC0alwachzcynEd21H6bK/5GlfLpfYDzsfjh8geuB7e/LfIRmpcapPC/PDkwtISIk9qLM
p5XJzS70r55HwDgAscvYJdcdXPcBOmZ41CdP2k8dABY+43e0QIuo5eX71M83xAuABfacDxL0SdkB
iabN4p2ZCt4jI57ZKEJO9cqfwI0ojNAlC2IdCwtCGX0/uV3Kq+k0w/oUIZTq7E3DrWrImjswKCkr
VUOZo2wZdBFdsgtC7Pw9qcohbOXQhWRobljTbGlp+0lb4IiHfIUFkRsRFfalFz4ccBpl2jYYghAe
fbJ2GVkxY4EgoelWRSCbVHf8yWp9FHVJ+9JRhK66HB08hMoVB3jMIHo9BSND6ymAAStH+wt3QhEW
xbSiQ74v565dc41ymSTHoENUFZ37lJLubQzKW1SyDyzIj9TKPnJcscK+CFTcFFC8szGdvO5YF5SE
rEEOlQ6WJysv7pBMdpo7fnItQMOdwuLxqJpN4TP4q+iFUdh71Hykngpi03HWrleee7OPPIK5zxx9
L+o8YSOqr3nGbx0LcD9Yxa6skgjnYERdjX4WVbXemtcmPbPvAlnOMQoFy7UX60aFzQK00xBNUci+
2hSmeB+HvEAUL4Ic2tY047IHXLSZCxCo24IfF9gxQoAiHSQIFIkhsz4t0PLUEy2SgIxGjN4cjD8w
ukkjd1YWq/xQ4SITAux6YzH2Bo6YDUKzvzNsgKZhLWtDaNpkNHZGsWmgGV+7LcyXgYOoAO7AhVdV
Fzk1Ag2xcr6F+k+I0POGvS6rIvI8vLHSXNfX8nrRl9t80geotPJE6+DkOstjoAcwjjJ/jIbmOl5A
jHQpHDPunQkv123LVDsory/IlSjkcKKyeAZaEjuECWeX6V3ZJBb0tFa90dVyYyx4LiVe3qlSAw1t
qLBDObt0R6zOAIqSTCt0XSvMvrlOtceKqDYZD3vUH0ODi1Mwg9Kddws5BY6aV4wGv7kLwiPjE5jn
0tovVe6sezU+T4RsjdZ6hZeUwCoM470RDPHgw9haucMlY+7Btd/qfiiiwXNTuvirvA3gi5zLlPkK
1rzc6bflZIrYaVG18Md5vMbS3GnlHXvLeoNgeef2HuCYHoO9D3LCOpdFMvQN3u0IjZsZNMdMzmOi
CB5QcEWYuEBKotV09LPipLh/QeOjiEomVGzPZrHu6/7NcHxE1KH51A6URMNkAYdRZ2nXG2UI8I+T
Gt7yq8oJeJl9Bol28TCJEqR8680bZy/Kh/qdMAY91lT0m8zlFUL8lLFdpppvDJshLbne5Ib3Ukyl
va6NbA31rEoC/Cf4ag3EtXN+aSq0GwZpno35iiPn1Qcv67e8aeH4kzz0waQKdT4/qWABmqXw4yKb
ajTSYcp2uPNEGACbs8QFCJeXoxaYW45SGw9qdQM7YOQZwWnUw2bogi1nfYbOhsKqYyMHzcDKZFlT
AVmF1YWyGR5KGSyYe/aN1TNw7PP8t5GXPF4CSwGxWd3nRv4brY4pGnEsi3M7QJrTEMPCloWZk110
A4ojXLUvUBvf+JPaD7xcVwMM2RMe8eQcSk2CTec3t/wKZjaXd2OCd6gUa+3nhwWSllBl3u8Mgvda
NC+BmD6cvivTQlhbw5JDUg8U1lmAQ5k1tpFd8V0DfTvMFyvmyRfj6pXsC/wNDhQmMkNTxJf+pq2b
bTm2a6ySD/iD4uraYHK4m6Dm5AEPiv+nTmQPDoNwwzLVq7TKzZyrIB0roUJ7WbqQayOpFUj/vqxj
0y1RW7urMP8MmmMRRbwFrApeOx1FKX5DBuHCx+PK0IQaNRngh0ajVncJ6jVBUvDJj3KF1b9lGbDy
XssTqeYHfyoAffKqar84xb7VlVgvOFh2tLr1sDglBSMyGixoa7iJ4ke2xF0ePCFQcVVBWBANLvqi
eX8vdb/rBmwCaJFv7RLIqt43Vs2AoIShRFdebpcyv4NZ9xGu/rRjFV/V+WTtjJE9Kmwsbi7MqG7Q
U4IvtYhzs65ujb7wV0Me+KExN7BYwjmLn5KBFZL9DgI+hjgKQMOnp6feQRdutNkcBXaGF2WX94OF
iG6zJ7fCgYRkXo7gt156wO1BocluJ0vmWMybe1uJ1Mmmd025lYzzELmO7LH5jF40CLbOG5HkS/FQ
UpJaiDiN/Fzf5zUBRXbRaTCrxymrA3ztVY0FjzwGA5D9CmW0oSJv3lx6oRp8GZcz3ag622QSZul2
XKBHqbwFnuHFhXe2mZI8Q4wFtpP3xpqa0CD+/YBFLNQWo2G3zEVolMo+tbDTrxvDuekDbBiBAqRy
Xrxzfk0mYEhHSPqgXVFHJ11GY2/K7ox+xNFayg6uYGPlj8bekDgndPV0x3Sxs4S/GQJnr/iMlSDL
7uu6ua+X5ugiPaHXJUuxhe1Uk62CnDwXuZ5jThC10VUwLijpefjjW3hLsBbnroEkgEyEINs+IYTr
VcxWvNTDyicRtYwt2PKXRetV1/FV0Nv7JVhEKKchxir2LKh/Jyt/wqz0NoFTH0ZlrMUVOeEGWO2k
Mm8pzXYLq1Fu1u0xq9yTS9UznKULcL6lHVv5/Na51h6H8TaExWczusKIuIF8HUaRSzEZD+PUL/E0
YDZxUBhHY77xB+tsy/zsc/+RWCoWC9jMZXupBazzbDBX5tje+0ULk3Mr0gXekhDfBz5aw/mgc4Y8
VXO5mKZfxcSAqltP/lbVBgjZXUpazCQICTKAdZHp/SsQeZSP5ob1AxrhS8I0rvsG/zAB3DWE3DsT
v1+QoKtmSEQ9tPqL+Xbwg5gBmTxar2NWbnAAPQ2Fu3YrMxE5VExokK8Wu9mO7NlENUgv7GIv2cod
lvveRjagNlYL9itLk4TbT0OpjuM4RsQBCcaCwKAQcHGzsF9+wcj6YrM70tOI5t2qxuY9Gg0OuW5c
qGU1EnM7ZkiVQZOQgkQM1RTCgyAmX/wbbMSxzR5aiNJcHyABXHhEfzFmGRp5EcvMfZ8Q/h6OPkVY
hJ/UzbAC9mddMQgzJ50EHUOs5Ec2o7XOPgQSRzPd7ysHnJEawj2pQ/t6Cge2Q1VqqwcOeMV7707r
CuG0o8mSUZhJVqio6mkKnGrUAjWh7CzSUCbIxj/agQjt0Zsit6y90PLNe+b0GyTYYFVtV9kMD2J+
awUoR1QCnz4IiNmjBVFghqR1t3kjIJFd0SukRelf0NgyQYckOMsXLCXF8qsOyM08QLY3VUnrTNsh
mNeEESSP8HWDBeoazrhM7LnxOAR7C4jLfhy4eAZQi9Ttaa4eDZ6tod26NZ3LglOUmEEvcMeUS+tK
1T673hHFemxtIhm8+oC29dWeFnWts28KBnMIdIFtlm0t0t7WOMnicLRqJsTcLiRxSxqZRr7PzWAO
iez2OA3fol11DKhYTUA4DE0Zu4SHjXfFouC0bTrpgLUCVfW9y73QVO1aXgUMo94RkO2miUeWcu+y
JUgq56qsY4EXLs188BhLSoDMAdFIPDX9XioIueWjAIYlu37WTCRMmFiEmpUAW9OZvXRyIF8PwA61
n5DaG5rALlS9iD3WRwCJYxJixxG/Ry7OQd+tGaJNbDLGVLIQZq43i6IFUd7QvmtwSeguxtBgpxoj
qKVwYyo3pRpWtqwUWPT92hLHusL5gwgAykzEJWQiRZ0o9GaCmTmdGf6H2SijwtVvpOnBLoAasynR
pV7S6+WmwvLUFe0joTMEn+AcQX3vaiMazHOtOXJ5dIwz0rqnddJZHIErD0GWr3OhV1U3xFS7YdC5
R5T40VTXsejy4zzOHMcJgLfBoSiaegeDVkTwRTb2kIAh8dTDbRc5WD4BGtnkmm5o5qJkoYApl7eA
2L2pZVkHLpJlfRc3HDde+nJN8zasi3ntKVj2LBaCl/rK3SFBYezZ6oetzEGdYd1msl/njq21jTOg
491qhBdJcTScCZxYHc0S9SxS8TVBeK0/mJFJJpxD8jSoYP3Oinjm7hpImEdP9u/Egjyq11uBLa2r
jGQChKbs2ytX2w8zVaUQ48Tau+24FWmjWwX8FzS6sId5CmCVN1MSLLTkjXsd8t5GHaImsC/wP3F5
eVMtgHgovhZ9t3XnXzVkoFmNuqxlX2iTbXlnpXlfpctAVsiMuwVN99AQ6IaKEhVVcatkg+OM3i+E
xw1WN7+MfcikcHfGHZ6GVheki3rMlZHCa7mvfZLUMt8bVp5MHS797QClq4uv2wRMg9y5hkxqCjy8
AhYCa+mm7/Qj9fzUayZrE/jOlBa2DcKGcb8Y9M11UGlFGBZDULR8yQx8PWqp7iR4Q7igd2/N1UE2
s7OuprfCgojUm8ivBQEK2rXvUVC4Q0TgFAIz4KTYYgWwFui3AeEPcxHzaWJa0w6Cb5QbimrtTtjh
RndO3c7cGCPdWnl746jloenl+xL0B70IdNjMNq6ANbEIi/O6KNYmAj/DmTpnWhlb2nA/LSf7CbLo
LhxGvsoC0PuAwhcGwx0tQ1YQN12YqeS4dzy4UAxf3FcZoEki715gUtmPEp/U6OPAPvYBVucSn9uV
p5OUNm5fi4cJGejrjLXns/RxBzEd4xZntpvZdXE9ERd7aFowxKZYE/cZgPZfvINDDN25pwGi+cyC
lg/pAGv0r1a0M9pEevqpE9h5liZ7U7LYI289HYzxQDJETHiDtVqK4L6bcJX3Bu+ht6cmmnr3leWD
vWK8mSMT4vh+MRTKGjSWTrVu/EnGqlAfVj56u4L1iG22fs21/6QNRCZ1Bn1h3Nny2t2pwU5q095B
7IjTuWc9wuNo7KXdJzo34omNO1HZexCi7jTSOk0OOdpIUlRDUP8PBnxl1bnTduq77s0gYYe3MKO5
Olc+FhwUeafkDSvnibDghN60m+RG+zAotgWw1QjN1rkr+vowIP6gn7FdW3y+NuKRvyQZyFnayDaB
HnesUE84FOdhM1tvhZu/NDpAznjZrpd8gvXUn/i6y/tjJfpDXY1v2sXJQ3XtE0esdNTW3q9JyuIo
Z2JjJ8FHM5Ohj5cF0TlFN98EfS0hv3fX0KgLnNEZCGmyeeBUYOvP5bM7ti8V+P2W2yJpOeuNcCrs
B+yZh0H3b1ASjmHn5xtrKbutg5UUxlt7M5m2SgNubLoCWF3okw4AvKGuoWGs056xqRcC67utX+vG
QPuZzjiUgS+06hb7AmXcoz02Kz+Yz7WAedLts3stPJlAkvCIItTRGgsTseu941+qEaCtDvMgDib5
aM+VC0YU0immGX8jK4rV3BvvKDE5EZ8mJzbmNkclg/f45nDtK7SHHFspPhpvdKOlHHEtceicVKI8
CeLuTORgYN9jG42WcVE22xY3PVfhk1OAhMXIQcB+1TrAKrITOBpuuZUWOSrXuTGb+YWVYGR1ywsb
LQ9w3P5omvMaPt73YHLWsI5nB12A0doysvX7Jkh5WyLxrdBjNFV0j4CLFS2Xs7fkAWpUc3c9HmGS
95BIB8jJ4nl1KCQmAHDPr9XS72ziAo2Zj8eFeXWiTOd5JN2HL7pLpgyJhb+C73Veqqi2gbMSYAMk
NbAjr/8uw/7VE7jWYCErwXMCDgDdqi89gRK2zVbz4kw670Nm3evi/kQc+KtEjiH+w9yiLu9Cm3P9
9z/6YcqehNH4fn5uzaccGrvMGDf+xH6oj/+tMLwOA7ABzLxQq/9laXOzIR9QES7RIdIxrqOICzQQ
TWmH7UakefpTNN5fndvPw321teXz6MO/awICAx28kGV4vVuWDi6NVxd/+/Lv1/TtM0SDAVblq+P7
K1GhkLQNaGDkZzqTDWEKlUHjF5nyy/92GPjVKUF2LrRGaOl/aSLyFjW8se/cE/IUUuN6DaloiiPB
DwqFv3/NdRgITh3kzVjBf6LFP2ZEZ43U6KTnnNrhMjq3jTz1xf+2e29/HoJ+nnQZc0yjNhznRI1p
7wXTbZ8DuPLvp/XNlMMgCEcEsgFNDPI1Eq+ns+OLVjgQSA+/mGvfUEvXN0R3dQowbZNWbZkENo4q
ONlZiXDtfuca7Y4tHc4P7Q8d4G8f6h9/zBcV36jGpetxgj9VCDkaUFwZLz356Sv7aZAvTbaqUVQt
9eicesj3m/FUTzipwW/9w4O9vp3PnSEPyPqrLgf4aB/RxJ/fnp/lHopRjnUq0Api1qEQNxTEP+3V
KAHdWf6xKFFOhYIb+DaUcYofxv97UcTwkM3iT0BmBP3PH/zH/Bzo0MHk7Fknx3/l7MOG/P7fP/Dv
ThsGCGx4N7FcOX91Dds+UxkaNvoEsXQks8el5WsLGLm+H374KX8vU59H+jIrZsnNgPLBPkk332Vu
E/fUwa14VbEbmEL+/au+e2xYFQlyFbGjoJ39+a2Ni7YAbm31ifrYepsCkDXyw4P7aYjrv//xZoig
dhEUDapyA/Q/3aMWP3Tjv5ng/p+/4frvfwywNJRRdyD01CDvtB5/UfJu+8YPv+JrlCteOcg4fzyp
L+vsNHOKDKzAOg2x8xbA9BYGfYRiwNuQiJOBkO/ULaKfJGjfTYU/B73++x8/TXn+2DMHkw6JXpHJ
QIBsnnl+W5rQVOqfPuGfXtSXeddAdyO1K/RpyV+Y8X5lZv7/TbYvK1Eviwpl+4meZtgIWrd+1Qu/
+/cQf6sZ/ntN0IUCRQJtlvXlcLR0rmcAqalPGtdVNE8inNT9D5rggLc1EhhSEvLY9hDXmG4oUm/z
w/DX7+XrKoiYiP87PP38wujMRTNxvLA+8R7bZElxB12z9z6GWMsNy/QnLc9/cTj/GvDLB9xNuh78
eaCnxeYQ1oyB3ulGI2pt5t1BmypfIeemCQsVbFHs3BY29IUmw+WwQI2eZXtWeb9FW18mhYolis7m
oVsq5BRq/ZgFxqaq6nVmNHswDTaCtHxXCviVfnho38/y//fQvqwQvm4VY5XCb5icVSuDLXozsSfG
IQ4EGo5a9TiHwopkMvrgAfroVPAXN4N91CW9G2QVTQ1gPTiHofRqrP79x32zuEB8EziolmDVtb6q
GJmJNBERYF/J6MmC0a3PXg32+99jfLO1BI4P5DoURVdWxpd3OJtWNgYCC/6CSnUDWbE7e1eKbBi4
P/HKvnnUn4b68qg1s33k2NnWyZhvTVxUFcoldt8A6wwVRvGTlO+nH/ZlZfaDUo0j+O6n6aoLpm1k
9bu2tM5V/frvJ/jN0vXpZ31ZnDvB55wGsL3BroCuI8qVzQ+CSOQY//1pB7h2Qc4KVAVkS1/W4m4c
cLzpfOuEIJrydz62YMxRnGfaZro1QO0Ly6U/cmjO0GtqVsh3PIxG2SV4l9ESBCem7ITW4sjpdBnF
CB86L4c7XszozC18nVtAaVN+slooXmBcHoBkRcmZLoh3nD20i8rO2uZY9AB99uAjKIsUeKT1ZJXX
aET44uCPh4bJv0PoRtLOCmVVsN4zNDSboLrXWX0C0WMlczeRTKEMzn5L+Oom1q0VIxduXbK63WfI
lSdl3sbQgoAt28oneNDiweHHoTPf1DhvS1K9SFMdsrGokKlOeexn+kY73R75VmqPwK7Uy0GWZSYY
f7NZttd26DMItTTKJNnmRn9fuVXiIWtc2GMCIsSNpb0Xu7XPpPSrsKHGTc0WM/RMgcjCAHp4NZlQ
FRRrewla6GzGpwakWLv03yoHsUzOspa9/2ohMbKW000VTAuCrrOT1Wk0Ra5lKrPuU06ai+vOx77s
jyVTj4DFbu2JP/gF3SJXZ91RshOB0UV2IIPYK6eXdmmQPQaOB5rwOJIDUr0qemGFbufEtbCh6fdz
VAUZ+l2CrhDKCHw4klnn+qWEVTUb1Nkh/AWZXDMMmshWnEvUZhbnfeiQhV66+R54BISB6WlPF3NH
i+lUzwtq9sPooTiI5oKo5EY47l0u6RiaAgzlCdJ71KLgimnGTRWgtjHkB7+0kq5ADnrHGpSdCsC/
p+eyXlBGHqAcmZfgYuUIOYBzODQNNqDwPR7Q4iaxY5RnMCLiDkmgY0Fc1KTme+KhdCvtDv5LhfnT
SbGf63yD7jxA5+VYxgGy5EMYd5Me3d5B6hxVJShOKrQss6b9ZdQ0dSYCs7tNNx28vfNiHDIyRoUA
1tvLDlY2vNb+DBK5jxVnLC7VrOu4zvzURJ27LpY3GXQvgUZm6Tijik9oVI7kUOdQjbcLSst6A2/N
ZfTHLQ3QDwmM5m2cre1C4SyV7l1QkNtAsZu+gOUhn0nSuTKZRYaTYdCuLWPYyZE+LXOX2Hm7xI4D
OLFpjAlaphsp5ntY3h7QykfxB/5jlOonmTiN/7IQS4YeClzRwkFChCaTwYBb3ZMSablzw4EugdKE
cwCiTYAcgCev4xkc9qQZlzaGQC02e75Fu+yqjnCgB7n+ebIqtj56LGQpPnBz39PWOBsyWE8y2+I6
sy5L871hIGVUDB1P1B7bsTkjwJ2iGtbfzF5936DdHTctXQ2i3FeDh75tterz4NxV/OiN9FQwFmVE
XNyBXpD0daCKochvrccARXEF72KnvGvmZxdqtdwuHdqlS9/9YibO6VzvwM9fBfaw6UWZQp3Thi6u
I3M+voEFYUIUUrhvAerbXXGNHwZbEfy3Jz3aoDnXSHEtVdIDWK4UtjSGjgQvUZqGbXnHa7DNwX7O
QzKTVQdQBvGDCxoqF563j2jHwAefL7GAlmMy/UNVuwfZ1ieq5Sbr0RCeyo3QowALMzs2Gpqpst0s
87zKLDNFcnWFliew6GjhQWZBnfsSlAsy9q9s7nJYGCcPpnC5qmaKBGW7ntY0K81YD6B/YZ2uSr++
GdCblIxf3EZBH6a6GY8HjlbRAXNOuUrLkQHhb+u7cYCjGopy6LEK8lQt9oKW0LQZ7E6DXO27kUMW
1Jm6rN+h9n1BJXhMgpYe3cww1xXJ3/PKSiBdQvw56INpK9QY+YqiDymcMpqpBYqHDVT6KH20ZsW7
sNqPkporgNH90KvBN2nbZWsQIAiaObu0gmcH1Rb9TpHrGwBVbJb1haL5vhl9Ub00yHsLkWuHqW20
uJEZEZX2BbQqiKtsdhEFMkLs9twOgBKMZg5xHiKtQ8hPD7Z0ngw+r3q0CUqFZQV16SXm6J2E1qRW
Hc/rvaptI3JrnifjqM6dgRZJy+ke1JUNmmHPpTNeEKgAhjwQlqozy5XZideADHi8llmsMkK72ANp
Jfa5U+8nb64iMtZz2isPhzw/QN0cUl3U1EG478j8UBL/t4kYnJCXFtqitvwNpz/ZWr50Ya4yVqzP
t4w1O4qGVgjkIoeGqsd8My+dgU81L8EnkNUttmUYiMiMM7T3IpiXFm2JebV4sbLq3xCy7tHzu2+y
4EZbSDKG1cy3plVe9Q9dodF6E8eJTjrimqUZsdYZbfxHWIYjSPkuWCEPwsHcr4w7PlUPTu3d+Lre
m2AxOwIh7pPlItctg+5rHsSQ2CM6N/jwQ9huYeu4yv1U1Z8LBiUqmmdGVEh+X9bGO1qlUF02xaEN
+vEgSYmekERTDrb698wnIMKUz4iuhvTNUfHoBZcq07+CASIca87w3y0nd+MKQBMn3W0sXh+WMb8T
vp2CxHWvWsiH+hlh3daYZBBEKdc6DHaTVKrbT1WzGp06WeBREnZ2P5hoqDMbqlEDmyNl+D1G3QIB
S1PK5zKE3T7R4+LELW6xSDhXc8iIQvsnOFTg1kCGkh8IKrNpPXgEWmDrvhY5GlrEAzK4QkEegIPL
VNRbtB0eJj/bOXO7Ga4NkbqCtk2iwTtDPAauzqKs9XSlCnHSpqjhpNImD5q1Tz0zf2UIa4pUkYkb
NJhkOJHqbJb5L2V7yClHKyaidFp1pr8FDxbfiFRWQirrThOCTv+I7CBPQ/Pq3XQ2f21ptoIYdqub
OZ5VBf/oFC8Ma06psA8q5wLwzL43loepGT6MQqAV2CMoJHvvTLXJy3yDTNC1M3PsiwVkMVnvvxtk
2Ii6T5RagD5SThOhsrtBHHbiivkGCIdbiRhoO1fPlVuuKhgfgecRsKHTFTzAce2X8PrZSZ8tW+jp
VtgXgVan3p6OcJUN2NXrjOx5Mf3mvbsiGdwEomnQyg1ewGnksZTZZsysA+5AUC3zFNDCCZZBZ8Kz
ybFO5sAsjeh+NA2y7kyEEAQLmlqOthJaeSjYAzkOiQzUGWASiERZ3svIyL5oOHjnc7UzBquNpszf
EBPRsU6Bo9hV8IB88ltrMSG7HYJNXY8pdOdnXIXgWcXGn3vFGwPFuYVURpUoJHLpWZCZY0sm2EDm
Yd5USmO0yvrA1gj1lYYuTmRlDT0m3ymT4ICnIenNX5yuvPW1bONBiDtRk3XGi7iRZRl7NkusGkoa
4QQXbK53bl+/L0CXhGXroWNlO/PFMK6Lfx/slgYNPJ1LfD+89LHD5/cuop5XFZrycbkgZSZDJEw4
CT3Ebt2ZN+b1UlAAVHxA1PYUI+4e8F4E8cRI+cxP3LGR66nJBKAUTsSBog+Zm/U3w0jXCtBsjVs7
afSHPeFByGKnFraWupqjapQnOrhmDEkKEBwcKgmqAIeGeg1nVcpzTJLJhf5dolbpaL0BCwiBotKH
JB9i+ZAKyDSdZT4YigRbC+H1qe/QW2VwO5wowqR9WZGbSuCoMfwPaee1KzePrO0rEqAcTtV5RbWX
84ngqJyzrv5/5P3vmW610IK95+QbwMCqpkgWyao3+Nnak3oqJM1qFlcvqVmhCXyX6XsU+Z1oAhYq
neOK9QMoisxW3XBn4Peidu1GJx9y55ToxnfBr8YEpRlHsSPgzbiLm9FxM1R99NhwykB+Enx9l8fi
Qy31OaYYQOIHoTkoHff3zJDA+ejWPqvdrzRSjqhs1TZ7DyB+XZ2NrESNue1ePYAnNnpte/AaJ6OE
o4i/PLVrRGeApXugVvaq2Ufs+eCnq2OhrhfmScnBXiUxtjhWfAYV6EjRcLQqGfBi5L7rvNZ/NK0x
OKZxmT5YTVhu/CKV7FoqshVB0dtCBfadEPZUiYadapmzwlcCq9PNLaVxzCqp7TwuP+kqMCELxZn7
b+1bgSn1OtKsxuWWBQDnamydUXIdv9JOHRCCzOp31HFeOsAtI3h1uwcYuMWcADyfVH0teZ/d/xny
QqntahXNqolI5SR+j1W0M+lhgoqqfL7y++5Xcii2LeQybgR9tI1ew3P4wXrv77iHZa/BW/i8RvVf
KQzMdSTrkfJNhymxk1Q/gug7v2nli68FmE2tVETCAFYW7R8XpSecW1BiJ/3f/563QhwqZa7/1jeM
2bRCWTB8s/ZVB9zlvvFzMmI9XeckgUuH0J/ECRJqBNy2dC/9aKTumoj/7Qq+/gGzMlgaC0IocUt2
+vZR0550PM7WWgW3jLPZIKdPfVFQ74w607uRRVNvwdtuqk36BkDtf4wvlR0OnYjDggfZ3P+2yyPT
DVWR8b+V503HgEKJpvmUjooQfYT2Acki3OnO94MsrZLJ7cPgNi6jajjbD0nRkqK0UXKi9juGT4e8
zFaq20vlvP9G4P9df7yol8Y8huXllFVnl94HQQe2lTyMwY/7I1n6XJdxZutd61MzLkfOhSzpAH5W
XzUjO5BpP90PoyxlEOjNEhR1WTcscVbR0ywv9l2UMp1WNr4ZbvtTLsVfaIB9wyALaYF2i4mKsZES
n9EqgKyb2PpAqfmnVGqHDIO6jWJ0sh1hkvCIit6AuIdwgngI0Mrz9rowQXgUWAcZcCK4cJQxEA8S
zOhFA6HyOIJWKX1j3JdejweeNG4R2AiQAqPQcH+ctwvDVNAEQVYAEiL/mW3sMkhdI9ak1mkhQfj9
jxK03f8twvShL3aVphQRxbukcwrd/wGO6ENhtGtkyttFcT2K2c7N28bItWqqkwHQ9I9lzjsw6VcG
snQzYSWgvk4bGQz8bEXUTWhEYhswEB5ORth8UcL6lGbpY6njE2iVHwwBZ7S//XiQRC9izm5D3tgn
LCE+nqaXT4lbviS1/+1+iCXUg6Wb0DZl+hjKTfM6tWTTqANidBvIVR9TZCdB2vQb0y7f1WiyHozt
/Yi3a45BXQScDWr03bTSESR11Ow39y5I/N1KhKVO31WIWb7zkj42e5kQif3YIVVr993+VfmebAAz
Iz0TfGmCrX6EvvZCHf3+6Ba/J653Mv0aXJaAG1wveMPtBTzq+J41gtUwu8AS+fvarnfwBECzb/2H
6rgScin5ItcxSQkpAB3meqZKI8KDm/aY9dYD5s1srsvyB6ZxAw8RZKNmu691v9UfkW5e2RVLkwmO
ibMLzZAJc3Y9Whc2XpVR1efu/S1X36fq32qScChf/v0p/kX66D0/y5M85Wt61Ekp+ug58NHHcH3N
LH5E1ZAlmM0WRh/zkQhSLOU8gp1JjzVC8rtDAFXYZAd6NBvYJsJGesZj7fs/fcGLuLMRoj8qNbHH
FxyhSCv1h7yLV7bD7Rxhk6jhwWXAy0abYLYiFZiEJZYtjdOG4UYo0qc4GVbebX8wNNfvtusYs4NE
SnSQhtaAHLvQv6lVd4Q7BMDT37bi+BnRSdVuxdDBY+igdYDN5VpQKVclj3muvKiR/CLoHlyutHjD
1ZKnVt45YSOsATXWPsRsitumlESrkBqnilqURasXNcAU9P5mvD0m+BCgC5Alk1i4c6wTFZSOfao2
TlzypPCEj6MCma9MD0WbH32TmpwqrKXwpXHJMubHIvIWsM1nE2xM4s0gnBuWbvAt/KlvwNqiuAjD
TrX7nbahmpqZtrqa6pbjmpYuq9xfcR643pxlI+DAGoeyY8Hjo1v4WX3I9xlmfbAeDOkcvfc28nEN
1rAWdHZ8RHnUDoLkN86gQWDR9ebcRzBa7s/idEDMlzM2JP8Z2ewAEdQgpUMZ0SQ5BaQCa9ft9T1c
1rVtc5t0TPBVoAhMRTLwN5jFKQWdOpPqo1PwYCC+BS9sY1GOw+JAdLp9am619FBv5Mfik3K6P8KF
OxNgOIAP3G/xVJrXBDLBLMaAy4UTdU/UWSiTv4ulNcm5xeFxLiHkARhZnp8OFqk9Hfu0dcATHMCV
QKJTKAW4xzFBdvb+gKbFdjNlF7GmdXNxUqhemagiLV5HFsNTFRb7cpA+eXH+YEn5t0IwVg7dpe8H
PBP4Lk5YKN5O/34RLgQjDfZcgF4vP5W1fyplaJrq2vqYdu58UJdRpg98EUVKZZ7zWduyDsctYPM3
YfMjORX76HXtVrb0+bj9KTgl8+oR53lr1GoSrzJNVdM/61JKM+7HCE0yRU7NX1MaW9rD2EEhgIKC
msg+ux5WicgDzUVrKkjlJ1UazrHQ/7y/HJbmhw3FRR27JA1z+OsQoq8W6MG5U5rQNoHy2BnqRgPD
8PdRKHuLMvpQFnfn2Ymip7j9SoEhcv2pbKmfNIipg9df/yWKZYHkZq2h6nI9lqAYZK+MhMZRREgU
Kd38Ok4e3SJdibNwd+UKiZv0/waa7aEiGgRQ65roDILgbb1A+p2KtPo7cUhPg1GiPR2mxb5TpK3i
S9qmSAT8ttugP9G+6yCNxuNKJW/5Fyn8D+8lbrfGbKW4FJzDRvUkR8r7x0TRd6PWfzZymNIRONgd
5APt0Y1QoDYCamtGgjWbrlO2qTKhoKNnWt/vT4Us861nO5IZYM5JnTpKb9M+utiRkee5IfoGg6Mb
uZ3oL9gavjZja3d+bXNb/Tj46dHs31DZtyUsAst0quKjkUFnOQ6Ej93wq8s/ybwLDIhWHrwWFC/o
4J3v/8yF1X/1K2eHJOLtkLim1d/xabLAB7Jh4BGobe+HWcjvV2Fms1Mo42TeHYmOOnxVsTYqgRwN
dJ9LtHruR/qzX2+++yQkaXBWccuZ5VuMBbGrEHzJGdpvWmx+bQJpAwUULiJ9Q62iwu8eFavdx3pw
iulK3Q+/kB155Cg8xul1SJRMrmdd9MDQRFGhObS833DX3QlKbXvwY91+iyjnymCXZu8y2rQGL9ZY
WRVNM0jwNvpGOetytc3G8CVp0pW2wPKgDARvTWqCIAyvwyhhm+udCPpfhtNeQauCSW93hbYJEQkN
65VPuLRWELr6T7RZbgGtM4ZZFDAobF697sn3jG2KBkKjrDncLH++/0aaLZW8B1vmt4XuJK2Bss+b
pk/86zWH0bWvNzuaixLJC0AffD14YxJKb278osuwnQ1wf36+8vWmrzNf/tRnULsyjCn1zBZgwRs7
CnDhc5LCqYoPRvjr/gJf/GYXf3+25Bo918JcZHZKHma6wgmTfeyo7v99FORFFY0mlHmLZs3z0gqa
ZFQdlHLexpRGhVoHD22jrjizLzzCpMs4s7VW53miD3KkO/UEARZRfUi0/Kg00i6waJEIdWVANVzb
tkvdL27xFPGhEVFPm9fyswDNpioKB0pp/XbcRjuAF9am3wiHZG990VZu8AtLgqeeLNM4AIPMsX29
fWPFMzy6s6ojBvgQ6ZotYDJ8f74WvuNliDkrzjcGOR3R33BaBeAGGMQOW4o67G1Z3mRdv5WTv79V
y9zYuBLqooHd5ex0TYZRaX0/JWANPxSOcT94O69r9vfHtbDaCYOXK+90jabwLEzhGlabRbHqDM03
8Ch2YuIrkq9liMUJuogyO4S13CuqIqW1Y+EgBT4cvcaVrLCQg67GMVsCngUIkiqK6qAnCGgOyCOV
P81D+U0X9mkrrny2P4+aWRbCBRPzPx3dchqCsyzUFrU6mJgkOwIsdqRQ4z0rHCTbZFtU7wKnfAeN
HmjmShFwcbouws6SU6e0XZMKreKMdX0qcw3RavMZqPW/LL6LMLPzMJYE9nZCk7EuP9fZZ50Wf5iv
nLkLXUbz6hPOUlOH+EWHqpjioEv2YH2uXto36dHdgov8PGzJ7fSkrdNajXHp1noVdfrCFzcK1Uoj
JcLPzBEfeEeiCrMBGql88iLbeOc9eadqm5zSl+akHqPX7mic9HdBu9d+3t91CzcAWTQN1AbAIsAr
m+26Mgs09DUDetUyVD/tbYzfyuHJWzMnWdwUF2Hm284ax8gbJ7ZhIX4oCvBcctvv5X48WEWxt1Df
uj+spW1OeVVTJ0ME84YGoohxBoQI6pI0QW2E5yD4cj/A0oAuA8xuGtIAZruRc9XpoJXhIQG2tdmo
YoqiGgbA7cqxsjRLl9FmsySXpq/C5ledxEOFF9XanDee8K1e7QyuBZrNEy4ZqKjXMEAk5bsfpqes
/uBXCjz8dmXdrU3QLEv6SeQV4BIwPvL8TaWDzpZXzABWhmLNut+ZrHmG5I+y0ys/oQojQQklqhCQ
Dv2HF5d8MTtzgr+SNUJfk5nBRQloeAEGzd0SLYiNK4Mvvr/ultLuZaxZ2tU7Xx4iaA5O036T0Umr
quMofr4fY2Vtz/lNwKJGMMk9X27UnkDEbVUxfhZPQ6adlDZcwyctzpM1kdQpz4v89zoNxpUkhFnI
Vh2EF8378kNv3uo1VtjSakPnFr491gDijQB0XWaykia+DvyJ5qLqp2ez1f9hRcuyxGOYYg0X3dke
jV1aECY2Uk5Qdg9hIp29rFtZ0kuTT2Vaodozfak/5MKLE6M0cdh0Y168ZvYL1g34Oh3WT7OyxJam
H2qKJWISAjN8Ts3mrlfqStKojqlBeELA0IYV9qPULHwu80bYtYVr/v0bBCcKyYCyi7w08uPXa0Au
lMxUYi7p4YjsahjiE2J89OuPf7+umX9Y4dTkNGXuXNPgCRWlhaA4VSbtmg6w53OoawDpv8jxyhZa
mimKqTT3eHEgJj0725FeKEgIruLIWvBajcjpYN8KxrFeu7osTpauS5QLKBCb891T1JHmNrXROygf
fG8U61Tn7tmM0teEAjgijdojCr6fJSBiI7wwe6Tm34/osxpR80DjGjvCJs73BmQCWzMHd+UzLPw6
MI60N7liaGDBZp8BJrnqBRHHfm11j6IFeH0odgmavNSUgo2cRivraC3elGsuNkisdX2WS2Hv5KgN
WUBoxQ6HsfwVUwYqwGv1r4VJpgiKYIhuTtIU6mzVZgke7ekQ9E6kfBHQeIqgwHVr9mKLQ7oIMqW2
iyGF2pD1HfJTOMJKG0N6MxqUEzPhOJRfyuzb/Q2yNqDZdIlDaA5hD7HXzYdjCN1GMCGW9WuVgLUw
s1mqEx0xXezFnQFZNuRAT+gQgXNOVwoOC0n/anqmL3vx5aJYzMreVFSn6dzPiY847B/a5//tk80u
THLl6pLXcVaWI8J79VlGisxq//6yeTWS2WXJaIHym0AGHF/wjiDsbUj1u8Hwd6b3tWzWdAVWpkeb
XZwMq0csLhwVJ8vdb34oQ8UZ8idXXXvwLxz8l6Oal88IEtGoqVSngEFhpF9LI9gZ2pdIXqs9rgWa
3Zl4QCo9iY/Hh+werJx5khFhlNKHnAvU/eWwslvnB1kSCqOWKhQxfKuidutrkFqzHuvqHrh16D1V
/doql5eXOVYTJk8dvGhni0NMcyAIPjabeM/szSrt4cdJ/TGv+q8DghSbzIzNfQO/026lbNdb6mtW
aY9lLjKvQr6nPYB1Q4d6rax+bSu9twNN/D1YtWd7iX9uleYcGB46ZEMZ73VfXhEDmfbHrHrBIvjP
rzdni63TZb2sRFoI4qgfJN/wsHaWh43fxRBYBcxjxoimVh436cpRsfLZ5r12dxTLKjNKydF8eI1J
Hb0K6pqz8vJO+u/gZguv6PVKRWlccuLqONlshXAiXP3v4eYc+xefcHYMxUaQmqkUSsjLB++NpvJs
f8zXupCL84Q7NV0errji/HOV2tgZnQl6r917R+jUv6ZCxdY8VfvqSXgoH5K9jys53nHRfq0LvlTh
UjDYRG2BEhfhZ4l8DBO9UhLcHmBIAQL3N4LwGKK5uVFtKGNb8bsyHLRsv1agWZy9i7Cz1O5nHlLf
itg5CETimOxygyniN6lqVyppC8hIJvAi0GwHS6IH5SQDXjVZauofh+fmWUHS2T8q5SE5tJsWuJA7
oJMDa++UrorWLKZH/EhUoCeUrufPV7aBUpMNQHdF0jMo7rQPDwW6DK65v58cl7acKong6sEmcS2e
PvjFgWwGmSbXLai6xrLOmej9ID2d/iUEYhDgBeGezZ1+cvQELVT2WSrm5wI48NCuJPjFyUJRCu4O
1Vb9prLUNRm0dYmNoD9XHWjScdscLGnTPwbP0jvr2X2NnPpFf6x/4dG28vxbjT3N5MUHjPU28kpL
Ep2gaU56Nf7wlGHrJ9qxT4JXYLtPPm4dTTp+sATloSpMxwv9x2hsthmaAINrPMbDKCKQAMeoF1J1
5dMsTi8PRuxtNKx65mefGjRjJnYFsFAh1uHwioFdqu2aIoo8nQjzE0Pl+cbDVEQjb75cC0PWBSTi
p2xQoPz/ztpDyHyLnstjjcYnXMUNqrFb4/dwgpvmYOG4htJangZwxDxXgWZQc7+ehiLCFhvnlc5B
SMLfFC/tCTHPVxdO8if9bQSBsUHjYSN+j39ZP1dBndOZcTP8yaOLpccr6aZg62qNXKIezvC7nYCs
VXR2T8HGOKQ78bu7u7+dliCkZF1LpH3OAwcY0vVQqYpHhgWWw9FeAS2o5/KU7pOD+h6DGpibz/rP
8KO8rzfquMUyJHiV363En86um9EaGmA8A502VtZ1fEEcug5LhOnYKU+V3X1oVFvfljuFzs0Gly0H
UvX9kPL9kMacNeOpgdxFOpjj0NtBHqhiG7OpbUEBDI/UwW4fLPhHGRYxmOu1G3QHtvHXpN4I2zWW
xhLORmEf/f/BG3MI6SAM0IO6aZ1NGFJl3xzQnGlOyRPE1E2yHb5rynZl8Eub64J7MketF2TUwQgn
4POb8oZAU/kZunPob82H7jk6Z7+sjfxqoLI+7D1/azzAY372D/d/wzSl8ym//AmzJCeXZYPVE/BL
MXqQht/xsC/DZ3C72vCRO8hG8deYKovf+TLi7H5RDa0gCQMpvdtI+6lFzNA27bHZy/tkH38QVo7B
pZb0JcHnj4vtRRpvhjLEzZ6PPN1nptbP+EnbIXdum8fhuOYMufQiuRzcbAe1SSPI1p/BoVQj4e5j
iN1Bgy04lNmDmqxVYJYOgYtw88ejbnUG7Epmz0sfhuzcrrpcrwWYZSQtMfRI0ckIbq7sQqOOdtmo
rKHzb69+JJsLLdjpR1zMUGZl+PEYVnAGVPBJltp33ThsDPPvRTAJQ1cdz1BQq1SOZ2EaQ/HKfJKc
HQcM24fuI1TzNXnKheU2ZU7UdVD51PEsmr0Pwk5oEPoIwrP5LD8Ex4K8pT9pB3FbH4LtGhL89p1A
D5GnIs1E3J6RqLweUq7kuYvieHiOKVF4LdZYrvBYh8UpytD0ERX1qUjjtQ01/dHrlCEi84XQl8LV
g5NxtsYT149iiF6C4+fexsc4TW9tIbUeCgm2aP1OR5OgHnFqg72vrbWZFgaM0SMFZc5IDfjsbMBU
5RCvwfr3rCcBWtVi7T6KlbWrRKnCUypDSJxumq5X7UqqXliiFLJFEQlVjgiq59cfus1wTBv0KDr7
CProsdKefEv8NYa1tXYHuL1xiPRmaGhYsiHdXtspkqSaLEyRTt1Hdec91DZCVYEt26INMW1zP/3f
7u8pmkFDDeYSflGzcZViWJVYRUfnXv3uCc/N8PP+31/I9iK63wZC2Yj3wZCaTZgqh9xpajM/dxvv
xXe0vXTEJXfXZfb/uGauDeg2ARPPEBHAwIaFcc02eRkyhW2uBWdFUfcqalWhBdjpXetXtow+1f3R
rQWbvVnhv5YwXcLg3KkPMeYMOqp3UvxTlmCAKCulm4UVyGuOSyH0LHoP1mxgZqibaaZJwTlJGwxz
/J1Xlh9VDDHuD2lxwi7jzMY0dJISeuxdFOfk34la6jvfr7Jt0H9OZC7dgdmj21Y/NhhXFQ3GiE1o
fjVC8alR1x6wC0AR9BpYmdwK0W2AvH296aw+HYdYKdOzqyqS7dEoPeJC9dMf634nuWNwkEK3fQ1a
7K/UEFMLjPRkG1dO61kT03SX6615UDIujzkmleDevHrlwrw0J3iJaCReWlyyMv37xcFVlL3odWEc
nAO1fWhqWE5eihGb+np/ThbD0Oec+GvA6sSbTVqJ8OME/5xLWIO8aUJnG+rb/RgLCr70OC+CzA7h
zhXFPJaU4Bxntnkw9vmbv5/u/i0CvhIPrGC7WmlaSOZXIWefr0qxOEwDQrZ46yoAgfRNPTlLW5th
r2KJeYLncZqctIN/yXsTWMUkpbO8wNZfz1xaochhRILgdC3yO4nwo9GafGUr3V6t+aKmIhssXTpy
8wLM2GmlGId+cPb8Ud8blfSbQE9iShnP8x6EMHyK/PR9W6APdX8uF9cLDAaIo5gi35RlYp5wrayK
2dmg2Iys0Farp86jtjK+penj0OASoEIWJclff8MkdSPZck3BQXPjAa3P1paN0k6t4dFt2+8PhWd9
uT+upQ9Kc9eYeHbydEZeB/RatyhkVxUcWXgb8FLVuw4NY4oQgLVx7vMGHJTC9Hg/6J9r4ey6A6mX
IhTiFFgIz7PQKAWljIaL4FjquO/haCq1m9kZKmGN5gUbTf9V9LDvtKjGTiPG1wldd0wmj54rPHHw
vQ9jeWPJ5dc8FU9J7h7lSDr0+XiSBfHF1VO8ssRz3FbfZTn6YqEpZ0XSSv5YYA6I1HCQfaK4wK1i
vhILK0zJU7oLhwqZ2elSgTrDof4mvg9W67iLB4imcdJPMgEsjdmuLtM0aS0lyM7Rb8uyQcgiyso9
8a37gmemtrN4TKf2WuliaWkgRAwtArAGrJRZipQES5CMrPPOUthgfwU8t/G2dIvtEmmxzMRuMqrB
/OkrW2DxiOK2gVSgNonfzysmQ0bPXW0N/xw+6Wfq4rb+YDy6J+M5es539Tdp49rycY0zubS/uX3D
Z6XdL3Nxu94HoFx9tUH35kzpYCeg3OPH6KDhInV/5S/O5GWcWW0A62qzSxCGg1SbntyDslWO4Vag
DzBusp8yGMn78ZaHRccBPxDSyZ9VfHGaJm3ZpXpNuEB6ThAK8JvAdlHy/YcoXEm5HJL/b5SgcCzN
R9/wvbNW6ZuhRC97NOxeXPOImb7NPGvAv/hPmOmafzEYCVgXDjiJ4LQ9Hlvh1gvrQy6KexXpy/sD
mrLebSQVNXfYpbfSBzJinrFURa7TNMEmwV0aL+Jt2sPXd8uD4FaH++EWXgzsaThyQLsklWfY9cDI
fWJax1V0lps23PLkehFgbKyMaS3IbOUNlay4aV1GZ09FrVoTiy16q2ubdylnXI5kdpz4nib4at2h
89ujjzF4wUtqhu+jMfTsoB7POYaIlpW8uX2xpjmzvLNAsnCcQKgCf3/9EVs9D3pkNAXqNip1VtN4
CT5o9ccJ4K1K9a9xkPUD0qUnL+qfJZEeo+XjcxnV/2B/gmjGpIdEadtinmZ5Ez8VHcetFAHu6OT3
zX6chDTHbCVNLkznVZTp3y82wzjUnJ8Jr0xtzFFfC60nFx3Bv18z5H1FYhdwSUB74DqIGhhAHEw/
Oo+qEm58rT3Kpf/r/uJfWDLTDcBU6QUA2pu/Zt1UCOtSdsNzY9XfFQzPdhVNn42FhMwu8cEGllX8
KVdQXpYT6R/GR1WJp7RhMLp5X7YQjRhrrjE8FyoP2Vwsxk0lyiud54VkMvUf/hNk9vpTU78OcbZz
HbxoQVh5H4bePwqackgKhCmxyL3/PaeJn+UuHTYtVyvSPktkNmddL5g19+Tpe7bJTlXaQ2QE2d9n
fIJMkDFuP+pNzSjTW6vkEuc6hfR+EsQRYrtaq/su7eirILN8L0T1GLsaQSgL1aO6D4X6iFH6Ngp1
Gyjg3pW5D2jNrlbVNwTC7ZicaaT/cPOfnqMKC5QSHd376z2Q+ujfiUYZnlOp/DB5PG1x3ePMtoRP
9ydu4ay+CjQbLiKKSejzp8+SGn9BG+cBjfrQ1qW1AudiHIo51FFBq968oZIybLDcpcDZTnWHCttU
qcZpEX29lYW/AHugbER9hYcRjzZ1TsgPasF1cbAPz4ZkC8f8lOyyD/WxCpFLqp60DcCHR+T8VxLj
0v0RwwQRCBR7GlrIbMJcXey6gTKG4+OwPgjghxpqxj7HkdtiJIj5Gi6IKR7eUd1sLcR8XRye9fRI
p2pHNtwlor+C41v44vwiipwGLy31hn+mDkrIbYgKa5cbR82FW16Kx6oq/iUMZRMF8QiJWtz0My6O
hEKVffyaVSa2DfeD351zxG61UHm7v04XEgzgcKAJALYoxs9LJxGyw6nU6cE5FOhdCn3AfU8Rd/eD
LIhDUjm9iDL9iovBiNisGibqPuc+HLS3aEToM8CRpbf0z9kk5q4iTBM1qjFZT2AYP7bm3+fRqx8w
+5pdUZm13FH19IMOQBIeymkar0mxLbU2ELkBuSIatGtusACiHxZJlon4HqrCQRt+ufX7sf/l+8rW
in9hRN01LxZ+qEELQ7ITV4a4cDJBLJXk6QFL5X/evTEjVY4Lj/qnrGSogSOBjq2CjO67ju1n53+y
Cqhc9+d1afGoKuAZcxKNBUF+Pa1pLYr9WPRsBRHPT8V6FLCcWYmxmHcM9DPAA4Ffx87qOohamR37
vgvObvmj19SNosabEvOLIUIFp31n6G+1BsMQp1tVeBOsb37kbYUo2xWmtZaMpvHMTmMKOSoMdfKt
TJ30+qfIfjv2ruCZ2DPB6d8GO1WwkXRA+qs+WE74vJr9Fj4wAlF403AFBmMy76pIdSX1epxSP6c1
256K6JD8ytu9etJfXRAHyDwLv9eeFrcPM6rbiOGjBwaC/4acErvWaOp1o0PALh3TAkju1W1DWxNu
Qiy2K4yB22xKtYX37PRSp80yv+CwlyShbirF0UxMbMKtZH0aMaH423U6BdEZFQUILlPT1rlIP70Q
GGOnZIoTZONODpKHNlJWUHNL4zAl+jcqbBvE4WartPWEAQ1fWCpyYe5xbj8U7oHXzcpA/nyO6xVI
vR9qrWZMjdobiYtE8nshKWTDcT9gkrJTdyD0Nl1hZ7+EjfgzFFmM8Uv7W99PzVT9nS7tYPre/5i3
V/zrnzB7eqoIzQR08GlGD80mxi008b9IUb8RRf9YmK9e7e9cc40n/actdW/gsyks/LKpwMtTfT95
R+ET9iP9d+slP6LocRi2AD/Owb557NWtvyIvc1vEnYYLjpmuOKo38wtIm2bUQNBLPvsxVZeeOr/6
qVDyXVd9wd4FR4A1kaqFw5KIFMbRPeIYoUByvVoR/Ir9JqVpFj+Vp+bZPHkn46FEZXNNFHJxJil6
IkiAtj/mrNeBOsOLgZpE4bksuveaGR4zP1PtxqKsZOZ4CFmt+JLG1jOq4eXKIlpIMrxqqAhOuEUo
arOTo5fT3I/VIDgbdFNK+aOa1lu5aB4iaaUruBhIxxxOUpjEG0xD3xhVSOMmOKsdco1dgkRuGx4b
Sf9ExX5ld04Tc7NGKSNaFN+hc82PQ9nT2wQjE47DvukPreUlG0sa/K0+opkaDbEd+6uGhUsx0ZoF
+IFQwUSbvp5Dt4kTqRj4kNMJEf+sNtr38ah/UV68k3DgVNpmR1wzUPdZOyYWLjsSHEbkjXQTPcEb
5Gnbpw2944b3QLGNXjqgwfmxsuxubx2yvbcvVtoMC/uQdcIQRXYFPd5ZgoX40cWkWNquRphvNBOX
jlw58WB4r0rKVwzEP7uB9g/LFMEutDp4FvMwnmvvtZnV4Y+im44xYg4Qa4gnfIra9GAGa+ItC+fH
ZaQ5UKlQBM/3sTI5u3X2nFeRag+68jnpkX66n74XNsRVoNl31FRhCHzXRMUlr/Yt96ig9zdKJG4b
aU3sZHlMdBvoJOIvPe85uGaPiHhFIrNGedd53qmuAhRI6pXuze0lCRgIII3/DTP9+8Xprjbl4MIV
DM540myxW9sUzRrS+RaHSAgqBuBbaHPxCL4OMQQDHnUUaRy11Q+d9t7sRVura/A7Qb2L88EOK96+
ZfvTKIqVpLL4EVXGxjPQ4u45m682aENZ/bPBk3HnQVG3zVoL7E5Z07NcCyRfjzG2slYWJF6C2Wid
Bj3Z9al0RGp8ZTwLhSC+JXlfnMgbcIdnGYurgzwKgRec6z3dyX2ym7SkrU0Dc0OfAIdrc7e4PJDN
R1BCoTA578JGbq9GdD3DsyvIXzK1eBVoq9tRnqAcU2aULapYQGNI+O3VxmucI4HqxuoHs5DCTcoL
5yUyyrXbzOKnvvhJsyJiEweukYcRje/OsGOdoy92N3K5Bn5c3Oom2dLkbGD7TT/jYmM0lVF1ZiSZ
Tq5iPCfR2ByqbYQ5aK58+oekwgtwArzBHdFn+8NtzNITM7ZgFwLDgsAUq97OHX61zRoUcnFM/410
45ZBrT/pMU88B2n7GA3hyaylj7rfvaslf+XEoTDOB5od6PAC4BAYKFFh2Tn7gIMKeyNP5AAqEQhV
1c0xUIz7T0IXfs2DVnosxiw9YC/zbsRuqJItp2plgAR9WD0nYlqJdjcWyQGAQPsQ1wnNgzrcKrn1
mOleZbd9GD6PivE0Il1zlqxw3IDWeRy1OLLJdb9INdpRk7EaLsZ077v5dz2QvyNhr8OWMI3DqCsf
tQ66pduLXyOrOkgunnZBW7l2UzeDbTXDaTCFYTMl+bTH3U0sfxQNrtORdfJy8WlUSjw4WxF7uKHF
INCz9qaYFJt2FL53Ka4nuf7gAi6S8EPDSUr/4CnNb9m1xF1T1O9xjHE3XqbVx6Q3j6agb0WcDrhq
xPq3rBhVu0qLbhOYAsaHLhQ6zU2OjY7hAU5V49HL5SfR9bEo6y3zqcEccJdih2BT5HT0qn/UDG5R
VuVtQt6Nm2CUaZDnzZvnNs++ILsPUluFm6oZP+Cj4O1Hw4APMGIzRVe0CqT3bSV/kYvuXSAZX8LE
3ceF8UFvxq947thxgUshmlXfKLBltjdm2japivAIb/FzPmBxVHZDZVOT3AtB9TNqNHeHE2CJFR+X
R3cCb3p68lsPzPTcCBoK1qX8XnTTcKNV1mdUlr9ArVtZiQuXPKoN1P+RJBC5dM3WYZMIoZxlmg8w
N5UpeiABXMbRU6p7X0GYRftBytSVtLl03YLOAfiHohKP59mOzkxAli0qZk5r0aFvsZ4wnlETtXH3
SxVlL5dv9zPIArUDO9T/BvzDs7lIVrWaooDc6P654DprV/IIcbmGUSNL3F9LERXAwDB2PUWJnRZk
b7o6vsp4wNpqKpxKaXJQrHHWNJrxZ1tZ6TYS9TcTCwGkaYx/uatd/tTZkSwZTVFYuHs5gdvRr+ie
PazthurvS/vTF4E7xu0JZOi8kazncqRGEqg2GLAAXH1byz4a3KD+6cP/N8yUcS8+fFjmRie6GkJ4
eNpEo+3/bE9/cGbhNtnUQBmSZNOc6kP7ofgSrLIplyoa6MNAqJkEw3gMTmv/IrzOrKlGnumO9Pb/
SLuy5rh5JPmLGMH7eOXRp1qi1LrsF4YtW+AFngCvX79Jz47dghjNtXcevodxRJcAFgqFqqzM+DEP
6a7dpnfJqXixwIzis6C+yR9mJGwC0qnsRdpLf1+AUnEVI8FCXQh9BiEd0VWpxau30cIcsqCc5K+c
5vuMZT+ub/PSvQVeUAdsIvP0klidVVlSZ5aV2CGkcKFm+mKM+n4E/U8LObLrlhYvLRPVtJlXZKbq
/bihtTI1tjIk2i9qy667NUE7nLGVC3/ZCApYBrpBc1Xto5GuNuhQaQV2DTq8htF4aNK4XbxaC7lu
B+sR7HRAsOsxhfRR4JxlL9lh/MeXAstrfdvNQuLJu7WH7aJJ8E8iOUWlDWjojyZRJ7BHWYvUkGuP
WT14AJuDGnSVGH/RDHpIvxQAdFMWdjAaALbCJISGY2cpPr0d9uyu2JQYI+ab/LneJxqc/u+BUQgp
f4z+Kj1dHDYdM68DN8GlMEkMTyVoIY8HnpT+dQ9c8nUMQ6IRARg2SqHCDuYlwxXOQa4KFSZfo/W9
3Gd3I5B8tayuvP0WTYHy2gQiSrM/zYHzEbQN2oBdzPXMmwzuOeRrGUWuPK7145YuRGdGjDqyhh6A
iGxQ5SKtprSCpfJLNCGNaBVPwssgUgY3MvbSaP59RRmt+D8GhfcYpbyD/GkP1+/KoC2sADxRwD5q
/xL/ASww5/6qgReSEIDZ1BI7IzhiwOYZruyRBznIguHoZl6yf2hPTmBs9U2UeajrBtcdZekMgD4K
dTmwO9mfgAc1wEWFHHHU5XuKUk7VeUlqbyF/lXjXDS2At9EYu7AkbCYg8Ow/oLY2rbjH+g4pYE3t
jcGLHR95coBa8fPoyD8y3fhJKn1f2eY5kjTPjhrFVaZ85dZZKvLiD0IFFCQGMw5UuHaIUnJEakTp
eG9imJFumWsioLHtGmhw6fl7aWj+94sj3zW8hkAnDOEFIDkkiJs1XNHyV/yzFOG4l6AE+k8kM4cv
ZcndSnvV2Nqg+y8eWfEtdrkOIU3B9wPFoYHzx9puA1WF986AV+bZY0Kmb71uhCylSBT76ht1zOe+
JZAi7YoB0vVKCHHmdKfr+Q9JKc+jodxm3DS2eQYNwmkaHtt+DKVev5OLfqtITeqXLD2wFFpIUx6U
Sjt5eOACpjuYK4FSXQxfGlI75ATzEL+QSVpDB+BNpqqhKUnUmwqn9I3E+NLbJWwC+4zigHbTpP2t
wvAug3K40U9+PEH+Tza82MkCSTXuoi7nrha1gRIXL4RoqYuU8s6odSiHj9m+dIzasxmmhvOu8Eup
+3b9bC1//j9rEI4W6ZsSYwQKhB9jaRfJw3MpM9BB6u3KC2HpEeRc7JVwYpwkgeBuAf6kRK6DOFI2
TqT5ULj2wPj6hP7bCv5i4dPMtGzIAlB1+4ylL9IMCscS+KH1ku2aVrpxhql10eFLIOQHxv7rm7hU
Tf9gbr5+Lo6pzVhjyoTgvbUpb5OjcnQC2iPLie60oNqma4nAQlTAjYnHBd6U0HsUKxt9z7p+4jg1
Edd/mpDTjhJ9LcQt7uCFDeHEGqWmp1o+aCEAQywG2XXxRQGY2I/8FpRRru2aGGzGc9szeu8fkjiQ
lKFJb6DYOFcZP24nBsQwEVRralj33+oE7whoczJz7aMtrRBACwAgYAodQuHqRIDX4rKs9JA8a2+d
P/h0pxwfHpjbO/O7KUQt7Lj25RaOATDtf2wKjhKZVU5YAZqqBNyrHEjmrH205e8j8vAo+fvsCiBO
tHlMDG8pGDX7uIty0uURUbC+grZ3RQ1ih8jcc5MdOzlb6dMtwDwU2EIKhyESgM51YS9ZIkFGRAM/
av3eBxl1W4+pQQrS6GKWppsCY55ymsrNKsZiobaPDo+COST0EJRP7VbiWAD4ai1Y5k5k1z9l2xm+
392uq1ItUGP9wjigGIv3LpIeYTvJgFE5CT6DKRM5dyERnj7iQbNhuw6p1yPvwRSS7C3DLfeoSu+g
lIvqxwnjhScrXDsfnz0XGGDIOpkGiOGhCCacj6gvK7nC3Eao2dRH9uWZ0FymEBDVbWsl91oyhesI
wxiQZ0GeLnxYhda5w50GLKHkZJuQPgfzZNfcxlxeMfT5IgKbJo7iryFA1MmEF1ViEkUe4MphPtXI
DLiryNTV2hUc5IKV+WENJTW8OgBLEpYzcXhLjJgaljy/lXTzDrXJvcGiv87+MXkHnsoZ+Ivuj/jA
TsupS8wWHygzpaexN29tajznZI29/3M0mWe2QU0En0RlQrwHrAwHvLdyM5RI7g916tH+1Ea61xWo
3ZorUIrPl85szMbzCZJLgMkJN3hVg44hxuMwrBpUCqDW+FqU7ZfrF+nCIftoRMh3K9Vo81imyOiG
F9Kiq9QD1pj1vlGBLriOvZlsr8kVn2SYsJb1O6iMBZjBdlGA9yzCbriTbAeF+Fz6UhaguKT0bNaz
kMsbTXTPynm9coss7oqOoR6wUAG1LgZZo7BKpqYRruLIfEaDb+f0ubpi4/PjFZuiY4QdoBJt1nj+
GMjJVJSSAocK1ZneevqSxeN+UDE1OlQeNU1XKteedouO9ceiSKQXG2idU+4YYZp8G4jilt3ogyzY
naDKOZDKv/7VP8eYD+sTI2tLAY/O5d4IlZR6NRooiQ3yA3avd8/XDS1+rBmLh6IsVie2tMEYRlHI
MIxQkkB5KUk7aq7hi5c9GHEZLApgcgAXx8ePpbSoQHV1N4bcigzXoJrsNlIG4QYZbIhqUqYutylx
M1JWLgr4XSDVQ+1GloQJZLssfLuDRk/X6i0OtPEDfLfgZ8/JI1P6Wzz2MXxv/ejj8XuEaU30aDPP
5Orw16EY3+NiCcIhLGhta0mMbFZjrxbpUCDBDEj2dv1bfI7EH40Id1gRkzijJg5OypJ3Z9K3kHzY
Tb35/v8zM/veRWYOJfu4YqQwQ+D5A2pnD2XUPbXjtNJwWfQsXMdo8TuoOoplGNkoadOmCI65wbxx
4LiV14hJFjfsF1IIiBZASgXHsnA4ZEwA4ZRAiigG23GZF66S/L2KE74LhgdxPc7ADxGxoLChiR1e
QAir1qArWvsSpqttxXRbwBGvf5vFcw+eURT+cB1/oj6rZhUfTMeY4RjJ4GVCiJkQ2fvObUmxvW5q
MaD9MWUKlWjIUuDph3wKfIR50GsVqt5fDf4NHVYPWh0r52dxXWBxAZ7bNDDBKri2jbof4JQ4P6Pd
Bh0gLaWa3XK19Nu8/n59XYtOcWFKcO9uZFaWsdHA9DZEqdIfQzy4TP77lhl8Ar4N4VttlqEWXI+w
SjZ6GapOMun8XgOjqiy5qLut3HOLH+nCjBB3Olsfmc3waK+RRqcRceuSuNZ4U8n0MNhr3H/LWzdr
TytzWV1ko4N6uJnFMmj80W/xIjn3JasNImVcWdSiM+BZgHlSYBA0Ma/tjZpSbeSocClQzim/N/WL
an/P08S/7gnLdoBfREFyRhQKSQJrtKEF6ADaK/EDeuNuo1teCumtfG1SYTEbmXXyfhnCUNHHiJqa
SlfLHIFbNnFSpee40z211r2qZn4N/el0ylcesktfCoqlGAVHsouhY+E8mRztP6riS2Ha5li1/TOz
pUertVZKHkvud2lGOEvGlHSDZUtGiKLrpjEheEQqqCK8UCUPrOTn9c+1vCbNNFHLmIGf8x9zcS+N
6PN1fYW6WyE3LpdqH50Lr0rXSudL9xKmkH6bEeoNdiO1BSfIRvoxCUoOlt1Kc/iK6y0aAQwZvUQ0
3BAgPq5FNSNIsWIqMMwpXsCZcgsQ9PP17VooMGB25MKG8HFMNSYDIxDCGt6MV/bogMAFKD79i/7Y
vJPQ3iiAPk/+tPIeWTpUl1aFr5RlRafXoJgP1ZZ+HQzzLsmls9qXG57+fdsNC0SMmJvoQHSLSX5e
QNAT3JR6ODZVBcIxTLtXUJfxJGhV0Uhbecwtut8fa2KCr9U9y2MNadFoVQ+53n4ppHgnR+X2+mdb
PFIXZsSaiaoXdWV1etg7t5mG+eEcgCYVZJfNE0tWXGTRCy9sqR+9EEoDdqOYkDUyGmTW+eCVzlqM
XTMh3IMpxOug8YEYqw3FEaLkuyI199d3DLgF/J0fWyWzIwBRAWpssIyIL8o0GmW9VRGGjKR97C35
JrWz/UCHDZP5OdcKG0Ic/JQp1nmMtSfEqx99qu+kbrwvoYfRNe1zVqNEi0fGV9UGUXzW5a7cKsc4
yo5M7r8nBsZbpIH6kV2rfqqrZ4UCS6xb26gcHijgZmonfeVjFtZFF5SZ9lJ25KBoxAHLSPpMou7U
0umBxPZtSpOgIOqm6jTNNXRyJyf1Q6EBWRsp7EnB5BP0TdFD7raWSXRPinEfTYlfKd1N5XR71eQP
kQrJ6xT8o3EbTICiaQO56Yl6yKd8103QjzRLNIZI3H2tUCA1uhjvhBoTslx/SnUQr/Cm3vZO9dIW
KQ1oXh8wh+CRpMFbNZ32GHd5UFpA+QxnAPSXo4BFG8s8dpXzHrU0dUvNBFINxTy1bZ6asT+oZLgZ
6/rcyhN6BrwJmGa+SZG11SLlkUq26vb5cFtRfqung28m005vB0RwozqCXnYT0wF6kL1+Kqr+AZJi
27yvtrUJNcpOHo6KNbSgLSSHqJO3VuqkblEX37qR3loq1FltJ9n1TdS4SUb2qVwFuSG96mMP7dZ0
2mUx0EOjPYEqLOnOvDJ/ymgIUj6dFCN5jZ3pxVSS73JvYS/su4kP54kpHCxCEXSc47ZyxxiD2Rhu
um+s6cZOppsySX7EWt4DrD6WmyqyZkL5DDonEAhx9Ow0VqCXrzgInhuibdqyZ75TpIfBqW7GxKxc
Xcu22hipLoh9tyxOv2pMD8w2Ojl5k7pWFx97PqiuzinmGFlfeTEwhq4Ud2+syH/EjD/Vo9G7g1IV
QVsy6E4627FsLBcjbK+dzjaRoX6FKLWnZ3q66SycO17tY5Z9I321Yf3kEUDTJTpmrlzap0J1zh1V
7vqGPuOuOo9YYjzUO1Otd4pDg1xFYO2T9ECHaDs46T6ZrK+WMe1iwzgBlXbHhjYsdOROml3e064H
E3Z9Tlq1dCGD/WjGdGvJqacO6W2ZjBRz77TeyhQDG0wevTQff6Rm9Qg1dCyG7oARDtS2PPZV/KVU
o6dKbr7hQ52iiezpkDzw0dx2jXRjTQy4Q4h9o0gfJ1BOGNsDyBBeajbeaHayw534xSRJC1Ad3aDJ
HkplcovrYVsqxleoBWHan+ep50DJven5uZPbGydOTmVkvtVde86aFiR2hbrTJuMbk9obHkl4AEVH
k0kvSqxrHunH0ktlZa9mmOmn0Z7PH0VVhmNcJac2K24bHUiJSXdeC916HiwQDAxyYXg8j+mpcOrG
b0Bug3ptlXp1pdsu4yoIHc14Pxb0R211fjmoN3mSbw0+BJ2kH9SuOCWDdbA7ts+lasd0h7i23MS+
MTXov/DhgK8KeVDtMY8Ha9ckkHXpugcTeNmxaF/stLttzPgh6jOfxtbZhFo345LsAy6dHFIoZiLG
RIgDTX3fZM1ejdWAGBo+bISFZ/IhgWKXO5jRtymX94MMku1xKBNfapydbBQPURI/Jbl8x+PRwMRR
EuYW2SWMg6uSJWdespuUD/vCyfbGqDwB5BoYTXJD5e5kaO0zjyCfPpHacjV9/Mby6b7g9lfdrN4c
SjRXqrp7PTNPnYYUM6bVsyxH+4nTzC8MaJdcv06WL+A/l4lwKZp21HOiIjVLbHnTTQXGwsbqnsX9
uSmHYErXCt8LgMCPt5dwRYK1nccFYRAsVUxoo+ggpmTz/pJG23eT0waAgL8WDENASqucR67cYEQP
3kIiAOva7sGe+LsBjg5XHYABkMlUA06t9UHSOu9xCTQxejD/UKy/vHDnW/8iFSdtHNPRsocwKc5q
rrkRv0clbnP9QyxmkvP4CahPZ1SukCMjTEIauUf3iHNETz0LElLcawE8+O26ofmd9yl9uDA0/yEX
q4FEZWFlkzmEOPA7gvJQm3UepJDdiH2flHNDqF92K4tbQELgq18YFfJkwCNI1qEQGUrMy55ziv+o
B/sA/Vg/3iSeqXnyPjnZElBJg6d4qq9v4Bj/mXN1/LVhs18p0qc9AGgBzEMYOMOU28c9qNOoUEsV
vetuGm+HrCK7ttYtN5noFwlPCGJUt1NNTspQaO44gca6sYx/SbAv/gThM1SFXsU2wUU6kWjEgIr9
c1KzACI0Kxn2Ykp6YUfY+cJpo4G1JoiVugzJU7Mp62jl+b0w84Ovi22ch9l1wG2F0oLGaKKQwdDC
3qy8rGiDOk6fldi5d/I3W/aketdFuef7Gnmqzer7dX9ePDh/jIujdaiOq8WoGEPI7Kdk3PWxuY+Q
WBRkZZXLG/mLzxIcqqoImc8UBiJEDdp3eat5MWlKtzJXC2mLRlAlxrQuKk7oWX90TEtC5C0I4NKS
Evs01dG0/XuOHHysCxNCNMskXir4H+pAqbzJ8fNt8tCo2e76V1l+j1+YEY6YDA1vKzK1AbIVcah7
9X3txXeZVwXDe+Smbhw4vbsGnljcPRP0HGDImIUkhNekUbTg/ZnwGp+Gl4Sc0+T1+qIWL8uL3xcu
y7yW04ka+P1UwlxzNFV3kpz+5HUS2p3i/x/IiBdf4RcGBXdI7UlP0wQRib3y3KUP/a3xgkwIblc8
2271UB0wiRPd/r2uPFzkwqzgIvgXKk2sgUBmtIGEjp9SK7i+k2tfSvCOqc3anAyyHvKy8ZG9g1xL
G9Y6FYsPZWBb0PcGMSC4CD8eprRPO7lvIHk9YMahyLIchLOgnhnNFOolEXWCSCbDptDSduWNvrQ6
gK8wd4D5aeCwhJirpiByxGCZEYL6xy+RytC1KsCSY1xamJd+cYlLiaE20hwn0rL1VHA/T03jKaC6
vf6Zls1gnAFanzPYW/A/ZWgKTADUY9gkICih+mNVOrsBYOHrZhZD+MWHEs5VaUWtRnRpCEuzDUC/
tzciJyiqhm6KqHRWPs7SmmbE03+9QlhTrpatxEeI5tkG9frkjIs+AHPZypKWrYA2B1MGCKaiC5ig
fSeUjSg2ybdEQRlifHeSFVDVmg3BCVQ2TrSrsBJZ/ZJYoV3fK9aKicUvg6kZ0B3hWgeq6aOfRRrw
n3qpQAsSPcU6fzZQOJri+3ZNwXb5urgwJKwFnHuWxY18DNEXIyDhqHfTAEUc0Hz1RA8lat+YLHti
1vS1TuMMQM3M8NNp3A11/Zjl5mGQMIxw3SsXt/fiTxKymtJOS6NugKowKn4wJ4ymUG0D6NdfI1ER
bC3DBikIRszRbPq4xcSMeZ6D3QbIZxvCa5BHlLjPh7AFEdK/LAjMpVA7BSZM7DRVJetljcMnh5S7
Wf1k9IkHvLz791Yw6AdsAwqUyAcFl8mRbAJGgfGQKen9SkIrurml7Uo7fUGXC3WSCyuCv1gJLzS1
kw2o2nR+eyt97wo3hfpuqNyXe4w0uhUeEY0n7dVdjoW6q3Pnc0wSnxAAT2KqAp1BJByz91xEYEfO
WUYzBb1IrTs6MflODIpSlul4EgcNeJTFX2nfHZJ+eKRas6NKh+pMLq0h/ZZSkss/Q3hGTDJYN4tq
wFUz1B5LyHedoEdUNVkcSBbxO0ZWIsLSqbg0KHxewJhHyPbi5nHKNLB15PUY/QikhGUrx2/xEgVx
HeBryIahLvBxgzG10midjWYvaY17xvIH0+y31111gX4QXgRcFoZj5Bl8LhxxzIgMY98i6qT7bi8p
HrSmwuwJBVqv+gaqM6D03Xoj7R1+f93w8ib+tusILVLZZt1ENIQWmuu7BnVQXjSHsdJWQsuic+C0
Y/oG7xaMDH7cQiexilw1SyzPbFC0bo6l5PgginPLkkJBRlqJL0uXxRxc/teciKEYprgcEhMwLUl5
lzHtXfKTpX2p1DW0wbKdP+mVcPQGPpbQHVeAaYjL93yoN3qioRxO73pteL3+oRYrBZeJlnC+zHJ+
p5kVjnly0mvZj1HN1oEoPBrsBkAU20BlWv9GoLJy3fCih8yBBZgKHVgb4VZQo7GJbAqco5lPnsO0
EnTgtj9x61+eg8BH/zYk5F612qsjhdgQpvlq9G3KQGr0N2dam3FfXs88HgsdQ/AsC+uJ89IC4w1O
My3gfjENOqir6XRNfmqxvIi77bcdYTldI3OwwgNnZT8xP9rybezrBsYGXbAjRj9AZ6ptccN6qpsG
ZEOVAIQJ1l5fKRguOihgS6jiQZnlE6mYVkpFGRtwmsyQvZTdN0a/6ZGoO/G/PHGAVnZmDDF21hKi
cdUCCVVUQEh1EXPV6WmKMZtD7yISTiU4MP9hJAKNkXkWE2TCIN0SL3ewaBh9m2B728A8NOF4mnZg
nzjyDe1c4uG+9c1bINvXVI2WvAfFEAx8gCQRtPXCMmllOU2TD2gTY1pL69kt4/0mn9aEZhazipkP
ysFzx5qLMB8DZlk7LKImMqQ5q7APY5DtrGOGecnuxX50vtY37Fu6a7ziaUSj7OfarMKS21xaF2JN
H1t2X8/wpnI0gowXbqkS4NAA+VwT9Vi6GC4tCfs5Vao0ORYuBjCD6FIgm9IOjN+FZ7b2bRkZyj8E
MzACgTsVPBcYpxEOf5+YuVU66PLzcjqNJpRSqFrv86b7a/A+vPPCjnD4kUVYelXX6C00X1QGVbbq
CO2tf1rMXE+Y1Yt1kbveKorMKS3UZKb8qzS+cf5a1E9/H/xBhYKqBcjBMbIruKHhFI3OHJQaNQJt
WUAss/7cKmt6gAvKstgujCDMTYdZy13wgkiqYpZUKd5cBwyo3/S33Tk7DLviu3aaPOOgBVBHORml
l92tFeoWPR3IOqxwpnwTAd0KddRJKQs9bEfTr5N7hSpboj4MZI1hYClwIB+RZ3LZ+XUlLBFVGDD/
JAmKnfPUOAhOVMJd1GdWfGJpPZdmhNcIGSxooms6hrlZhCp3HPSRA+D1OS/IP2TFuox4j4luzN6L
kbBBUxDFDViSMhldf/Ql5Ye/dz4Mhc08AhhkAi3txxioAL+l97ajhXL13vB3PgHPtAbkXMrtL23M
/37xeMJ0klQ2aLmEHR++kaS8aXK6slFLIQ68HyC4RSEO5PdC7lthJKbpLAUbJd9Q9saZ0R6qUnuO
aXRUkyza/MOu/TGnCRn90OQsbwq0QJL6mU7K1lEozP49s5gOouTfixKzKK3qe55bmNiLh5e6pWBH
hzwwWeVknuOk+LbV59gA8SxwIYuczDJ17MogKJxWhboZLd21+ndrJL5S3zQZxhWA/JmKYGI/tXyv
0H/wP3Q+wMSAehNmyoQjO4J3Ej1S7KSRglaqlDZR2x8T5R9CLDIYnBRwfyGIC1Yy7lg0LxQ17PPI
zaQ0cAbqmkW98iRaij8mQg/oC4Fg/1QlqK1cJpGTAsWZ3fAsdVUrdev+/brvLZ0mEy1jsMnOwq5i
lVZ1poaqA1p8ZvPTRIPVYewfvPvSgnBeGW/Upi9xmCyUwsak3CpGfqzGNTLEpTN7aUa49zjT07ix
cC2waPLLrDokyW0MuE0bta6dFvvr27aY7V2am6P6RRRSZUjH5hT7Jh/aW6PaKzsKOgx2yPZJqENn
HANUT8lG35HX7kTOa03oZdf489UED3SwlZrTq2iaOrYLLk2XA+5ldfLK1bToHFDhnDUdMBctwr6j
vFetIUafmRfJ2Yr7Y5mDffT6Ti4tBWQwGtIh4Huhi/RxI4HCwxTQ3KYC3RJGmDiYU1JXVtlKSF80
A5UxE2B5Bfy7Yki3OWqigNCHepOAAoZtpOGpbqzt9cUsFoVws+IVgHlevHYEL1RREtIliuiX3vB3
6zXb8cwtT+wYbei+Sjx9M2zVY39cUyJfcv6ZIR0b6ICYXZQiAgScAlsZgYGmI292+1XXAhlctHj1
IO6uxNjZs8UAf2lLOM9VMk5TNKFzQBkD8Roqp5OLuTQ36dZGE7Ul/wNh8jwyNIdbEa06ZjSP1YbB
zacRUnSd3bipTsO+NtSbSG0feFRUblcab3XfA6qmTKHkQDM8NiXqF9pUoKhZBbJa++0EghwAlGrX
7IwbqVPaDTfKs5FX1HXS2NilYJlpaXLDyHgsZOXNLqsItI3ZOXUwgF0ruCpr4M5aO43PpZlku6Jo
3677zqKHXixW/XgQdG3KSDcHMCN5UtPSky3J49q360YW4RaXWypkaKrJeMsJzoG6tbfZrj+VT82x
CSZPCZSn8aivOMvaFxScBePQtaVwnIc6xyBH9EaU8/UFLQZiEHHgfoRA+awX8HHbTBDE6Vkag2Pk
nO+rfX2r+bU3HNXQ3idP1a4JZETjbvAwJRl50sa/bn75wF+YFxbYEU5pUiJEVq91IAPM+sjC1svP
GnXRTmhRQQJe+Qjw8lrtbfEYIpXHELgCJJJIOkUKp5FZh9eJAjiB1cbeCOpfPd/Ga+d98RNiNBi5
O4Lnp/qJRU1ijZCbCW31lDknh/y8voXLvz8TqYA9C3Ua4QPKQ6ZHbYVXSVu/m1PYGCsesvz7CMgz
3B2RRLgrcWP1IIHGXYlXg6ukKFQk+j+kOFD9+W1CeMJpvWSDVW++XMa7RmXQVr9t4y/Xt2n+jU9h
98KGcIGldaGqlGEZYLN1cxnNxAPKUHuL1m5f5AemrKmpL94pfwyKr5KJJ47UcDRQ0W74Lg31o6xB
QUJnOxVzjXpjr9Q9F8PfhTkhDxhwhuweammhpv8wS+6lIwcjTO9f38VfnZ9P2zhDVsGfgJe9SK6l
5JVm2iOgktm7eW9vu5thD/T7tixdI3iI31pw1Ucz3TQwor55bLbFyQjXXsmLHolYpZt4JKF3JCyV
j44haTVyR7seXSTdLlP/xSEvLIh3SQaCKIaCaEj4dwpd6K56V5MVh1z8YPNEEZhIQegntvezstZ5
PeX4YNMLmSq3Mr4Mydv1z7XYQrEujAgnS9VYWXUEwYHRJ+ZI4N1NAjV+qQb9RiKQ9UGhrptk5ACx
W8qte9362gqFI8foVCfa/C4HSsvNYsuzIBRqkpVvNf/KJ4/8vUTt08hjBdCxwuGReta4Hf9JsB48
WPBw2SnxPm5eWaQG1xe2sq2gffh4abZTyzS7gAdGdGtEkjvM095ArTNQyUbaz767V4fedZDxxIW0
sqvL3v9fv0ED4qPtGrC3Uclgu7MVT0uB4/6X8cc/TqOJwmVQ93VUMsJpIvPcpOeKHjR01a9v4XXf
QN344yowTTOD0YECJob1DHJi7iKH9esuXkuC17Zr/kMuH5pc7rsBxdCwr3TPYA/WtJISrq1kTjQu
DJS0rtIKZJmhLj/W+tECI0ffDivbtbwKC1wmGPMG7bywCqUcIpUDQRKCTfgUZU04RWsj14swoJmN
/b82hIUUFpHinmMhDZp3pmcc8/NU7my/CeKH+KjuwCWW4//eX3eExXv5wqqQXlRQgDVsgFXD1ow2
lum4hL6XE/EAf/Pqbtqb0xo/7NIHQ2PXcPDQg2C3+MbMaNHQQQELrYVhKH47sQee319f1NLnujQh
bKXErLap8gx1tJEFtkFOWUTer5uYf0IMe5cmhH0DXx9JeU008BhYm35Kt6bCj1aW3GIie3Pd1NqG
CZdI4ZiUKTI0vkqwn1jpa2e9pt3uX2zYmCGHohC8UHDwJIsxbWFXqOEadWAY3E2UsCSa9/+zIn6X
hPVDXqa4cx3mWuQIilsvUtcaH8tf/89ahE8z2XVamREbQt1mG6Ph3kRXcvLF9hHqSr+3S/gkMSqn
BFAMRDVv2tiH4TENpTtrM+2QDOW+cR8/2JvmNMpueqpX4F8L/KqQ3gap26zUZyJvEZYHhjmls+fr
gQ3RsXFG1dOHyPA11kMtVDtkkXroKGh7eYLpUun5+hdcuu1t8OigQwfoniY2wSMprcpBAjv2hIu9
TX25/lp2tTsUDgg972uZ+oSuQWSXd/vCqLjbGjF0leJ9kj23zwqkaTb9aap/UejxjXEYnvnejNz2
LvP73aq677ydnw76hXEhi4qoZvYVnpZhfmOPIHpxQekgP9VP5Gt20vetj4FhsBM9p6YfH9aC8+LJ
h9o6Wq0gFwFX/se7bcgsuZYKfGq1eTOVyiXaswQm4+ufdDGSXRgRdrdouKMxgHlDi8vPsTUcuan6
dGx+pmWxEskWyIrhuxe2hM0sCwxrQkEDvuuj++5Vmyp2s23icX8K7F3zxHdrwIKVLfxVf7lID2qQ
ifDObOanBN3j7bSBDOu2bKft9U1c9pLfX0ps89dJ75CpQ5pjqdLGrlQ/HivU8Bo/6Q5ypazE0bV9
VIUkdOi7tstiOCVOIVhbv/Xb6Sh5nddYfnqL4ukR8iMrcWfFTURMIjU0yepAFBeOOWZFUZmqUbaP
n7mz1r1cxDFdOMkvFrGLT1bFiQM1a7wopjv75JztreSCKvi8x5i+j0cMPQ4e4IlKoIJPznUqd43Y
4tex+nTkIaoEuh10lHVxpqvhdJqkEfGmP1h37GaGB5QH5djtMK5LHuOHuQwOIPhLs9ZLX3RW9LEM
+9e7WpzNo1okS5jZ00IMqUMMOjdenb+X3sAJvDAxf+aLzS1iu03r+fFeO7lfGbtRhbQIsGHXj8Oi
s8zYCvRE0EwQO9A81awxY5qKHIJ5xUQfu4ZtC4v7eWKvvLEX9+yPKbHOY2BkmOQ1QOM6S/daUfu1
lgYdErLrK1ozIzw50begqM61Q2iRW7UZ/QyTXaO+cq4Xo8jFWoRjLdfxBBZrDAhL8c1gqK5Sg9CA
YESyw6OmiIPrS1r28wtz2kdfsPO2RoqONfEDFPLs7Vx6juWH7mh5GkgmXC0Yz/F9+R0o8pVXx+Jj
5xf45j8O8qt1cuGGWgQZHgCnAfUPxmDWG+alRw72XtkqHvEkKL/u4lVs4mJieLHe+RtfGAVts5o5
gwos1lD9bGsQ+PXJCk/SmpsIx6uj1E6rzFTDlmXumHKPY96gyPOV87VmZnaki5WYxCijcUDxqkFO
YneZyyolsOyVxSxQdyNYXGyYkBpY+ZjWk42vpN6372QHrS6wFqO4OQTUj4P/Ie3KdhzXseQXCRC1
61Wb7XQuzszKpepFqFX7RkqipK+fUM30vTZTMKequ9FAAwXkMSny8CxxImR4ftnnEYIDw83ZNHEk
wEOc7EazOjTg5Lh+5CX7ZghQFQYtDQTu3XRKoGVsQbd05UY1SRFeN/O7BPrhBfl340Rp3WYYs7Zs
cbNW7VJ2n9LQaFB+CyC6AnqGBQ1Vvq+KXfrsHFjEg8Q3zYAaXv5S3iSRpoLkxFfi10mLMHrkJLf0
xQ1ksyoSF20Iviat57I349VF29iCeAfCGG+k31NNEjfItlxwMoi/lHTRKOrwoPKck58Z/ZRZMqkP
mZH1aJ3dh8zQ+rRVkFiOuRrqbR4xJXmowRN6/bvKLoTIVJB1+tKWtMUgtA4E9xrBonF8o50Mbyr2
UN5AKiRTuZB9J8GjqNCtI2nfI//IyWtijqGGwXy3ShMvx2snuR8yY4JfiVHRYGnGAKepKLT4tADz
xj4rmddIUf4yU4JvyZzEXhqQXkP04EsKnOcwjCCX17xGqjYmeVXFcM6pXGWJixHI5gqDDEMdpjO5
4ytUY16emd1K2A0kCxOH8ptinNB2AsBv4MlhFeRsQY7Dla+tlE53jTmueBmxh5qpGsYr10KHemNG
5hup7zQgBIqQfSHHVeBsjrRgvKsebB6WJYR2wBvsz28yPmSJ2zYFR2J2iZKjhIiOdTwfHVWFpiCT
PEQyE4IP0dxGBW0wkrgsziD0SI/dRF+vX+31uF3bS8GDQFkMalGtqp0q1nt1HCGNo27qK6gzkDz1
1OyvYv1/nwgRb5/ZC591pwObVG54JnQZTf7SAR5+fVkSx2iuh/XMMaqjDTrnHg8eekDEV6tbDIyi
XJPJEF3r23xt+wTH0bDCceoGUXh+iHdtNO7Xwkx583dRuAsY6G+VXXForVCYNugmlsPnL+WSRl3b
RHr99jd79o8RcUKtcqhOOqYghnPeLQiPatYrtAolH2b7SP9rRMgnumS2mjTDizX0kCcggLAwmWrA
ZpsMo8v/2S1XuJl1U+RqoaEMPhuql8TqgU5ga0Bv7K2sIe/FPxfWLZ/dIK1k8alsdcKFpQSQuXnC
6lz7J9gaQfWtBf/dRxLu69jSziAdXMLifpvGUwJx4xxcANeN/GYj/nCsgWAF6SSmMFGCu7w+StZZ
ZoaJhFP8c77RbtjX2S885RN4G27aCHJ9fkYijXsW8pY+XEL1drqvHubjsLckEeV2wnT2S4Tnslmg
ltBRQOTAmkwhZznU4A9KwpUzCG6q0RBD0i9JYD1d34FN/wFpC4KJY0zKibN4VQrm7jmG2SXNQyVp
Q5NDRGRW99fNbL6ZZ2aEk7o0iTZYKkJ/jq64Q+FvVSvUu6dF/4sRXlDM/LMe4WAaSdIZeECAewVz
InG+JzaICmfJc7UZcICHfC2U66voy+WpYXXK+6nAqTFLCCUn8d4wC/DZ52EOCtg59v9m7/5jzRQb
8AvBIEkGdW8IBWagv3zM296DMv0iE6PfdPH/rOoDMh79hII6FXKaxJie0tw8mIMDOQIdXHIQ+n7o
s89p/QtIacnytk/gv8sTjoZG46UGYRxCbhQcV2pOo5zhLCXjU9c/GaBcwifDDE3uJPCP87zXTHRC
+QRo/BdwU3tJ40p816Z3PNtJwXe5zgJ+xgplHjBKPfN83lkxyDyvnwrZtq3/fvbwo8lWKGONi2s2
bEfj/ECrfAFxXDH9+fcB2QF+KVD4qvVhwK1VurolVstPc4dQt6P3xWy8ZxmSlOsL2tg0ENFB8x3T
ZyqG6YRLldUpNZuk5ifWLl7v3CdUNsO9aQF3dtXBxKSJODJulQVoecyCn6hKPYjUeIR+vb6GjSAT
WsB4j1fxC+ijCs8JYBZNs5BlPLGl9vqZIE1VkCLoYZU03jI4uznuJb5oq8iHdh30GEGvjv+Kuh5l
uig2eJvUU3qbfG2WB+UBnI+hvo8PVhCTwEK74mF8HU7aMZUkQhtHEOrOmKQBYxiK1uK8VuUkxaBo
ygih7QNYUP0i/1IsS3h9S7c+mo35Xw2iaBrI6oWLO9dz2rQ1joUFxvV0nID6kWkZbm+hC4QkKIch
biWOPQ6TWxal3uBgBDw0/NS3kmdQKKWR7Y+h7lc0ZIWP4rZ6tE+ytstWq2eVzkHwoa7wYBFtl2Lm
2C3NdC0lodWTfp6es3B6035MwHevLIGJ70oRfltf7tym4HOTai5VkiGFbSCI3oGjLylBTCMbQtl4
9LEyA34Dm+piCPPSRWUdlN/tesY0KSiJ7lOiIA9Smh/KOALNaDkSDrtta7jewJxooOcXHOIA4kPI
a6H4C1kIqEeioN6z/Vy+DKzYXT+S27v3ryUx51ImY2n6mpySmnkx6uht8+w0En6LrXMPE+hQrfG9
oQvnftJB3bFkEJWzoTvlW2N3AnnB+18s5MzG+hvO3pA675WK9IhjrBrtdWqDJ/anbquSG7y5XWdW
hA/TTNOK1eUcA5H0W6nGIbcL3+Gp5PvLzAhfZSnBnDGqVDuVSvWiZ1OkGsVDq9O/cHrn30U41AVj
ne1gjOdUaqfasjHV8TbJIOebR/lsx8RcIOvaPh/QbC4sSIWrI6Z7AXSJMRCb5ZLAXHbMhFd3ytWZ
4c0HL+gE4uDZVL83mYxoZN0SIckCnfs/R1ksyrvaXFr5gFA/pos3NTSs3WOX3BctDau2l4Qr2wvC
mwT5ORBUWMKC5sIF4RpWdBqLJzJDKnxQo+u3ZtMC5gBcIB3WWEI4AarLislMU35KlhfLmTxFXoaW
mRAPgF7Z9tQj5pqieMcB1ttX/vTIgpWVJSoCoCi+VN+ur2pr8gago3+XJWxcMvOxJRps0oBEpRXW
KPKMPjBHT+DdGJ4xMCj5UpunHDP6Gqa9MSkvDoWpvcYA5owRPkDAsdcanyuNT9ODa9cSS1tTMAR9
rlU6CqR1mBS8dHQVsQYzg0byKW28KZqCYh83fhmg9HOAlp7lEX9+xvB8FimSs7LVUCCOuY7oY0gW
dOWC89MTtUFo8zu0mILflMAg9N9NvrIrbxyUNCQr3dzTM3Prv5959ClxrMXJKT9p5pB6hrE88LyF
nlzdnOo+lcVmmxfbtJCrAzGL6RX90tpQ2R3jZskBDS/fkzY/Zh0Hd3x5yF32MsTt4/Ujuunhz8yt
t+ZscXExcRvD9fxUxfHTotIHh4HTW3Pj4Lqd9XZ98FeW5tiOBTVMuBLBzryobTHZ4ylW7ttE21kO
C8z+pOod8OA/ICkjqVls3naER4DKQj7NFFEhSExnpzAqbGP9aoHBaiYyfZWtnQPnAXIexGIaps8v
V9RnY96MGZLFLNe8yblbKlQSmCT5uWoEcwJC7zWv0ZPjHKNmsXtvuwPsvPf80/VPI7MhfJqsajQT
xNVrHWk84OtHKOkf3c6VPPJbB/uf/cJShPi4c9xW78oUxFEW3fPydZjiG1NF9S11g6yWETttXdpz
a8I1aruJlS0HKmgAg6sLMd3ZZoFeQ5W5kKY66y8Xz/a5LeEOGVM2GHzl2LDKJJpKx2PQ0TT0Fvrg
egNsp44f0Nwaeh4lTXMEwOG5b/HG/Xdfcf3KZxc5HcCUb+moaJn2U98Ou1wBzJLLqNS2rtX5UkVf
mLLuf1nIe+yp55bWA5k1SfYt+3RCLGBbDKkpN8gJ+r0Y4H0kVra30ywwUhnP0BYsGAUF18Z8AnLh
D6xpdIR+kGGCJ2qunZs8RYUTPCyt0gZJWgaWEXsN1BcpqDypbMppcyNBeQn12zWLE1MRBsZ+DnXO
6WQyCPnGI6rRw19kOyCm+seEcCzTqW1HmukoMlntzdQvR8z3SHAKW90Scm5DOHWaOkCSIm0JEm0e
6rfIsvd2OEd6aLwxSVS9WVE4tyWcPUrjfp7BA3TiKm39IbEedHUOJkg88srdd716U1ZmwK3eb9v6
4E6QKOjwGQs6dx7UjKKM5XuddkFjDy/X757sYwonNlNR5KVJT06YhPHTwvU1VRJJyiwIwWuRg3F9
aDSOVtSLVdI7BXPr19ew+QqcnRbxOVOcyhhjZJTqAGGjsXjkdvXi/lWqd/YRxbylNKw06VTCT1kL
2BqgxV3Bw7iXDJZuvjX/LkaEEq2KFT1toVJiaO4+T04TBVenae9WRRnaSr7+b+DwB/9/Zk142Vp3
wizzgEvAwilQwxKIr/gTiBK64UHVvfG4KsivFLOsDbSg3TlPeeOB26DSJTdk03Ge/Q7hzWNt36AN
hEB1NOCcU6hRjYkTZBWalVIe2Y3joqkY3gblk47YR+TWmFIX9XeOhK0zblCQt0EtMH2/fiI3zvy5
CfGoQAAkH+G2+anutCg3QBBqYr5C8mxulQovrAjRT0sVTtGGR4k85KHlZ6EDbruTvlMDepM/YhrF
DcC18ucr0+E3LThnDKOIBDx5kUERLMlBPsztzLNT7Vc7Mcmp3PpAIJQHiRDEDdBSE9bV2LYCXkmS
PTrks0t3inKbKbvry8Bf+hj5rEEpsjHUB5GvCI6POVmCIpSePQK2M3hMV8doHJUE6bsx+dA4yIOx
i1fuaAUMx22Trqpshd/ZFi5H5XyfusbCSFOKArTK/GzO70qt7j0HsxQ8rj9r3Np3Rdt6eWu+aZx9
62qihDYFuaLd/6yW6VuVuLPvgmSlnsHcbI8PcQpGGYxOPqtgGsacddZ5RbOADYgj0eCtif4lYxz4
YGhl9TomfE3jqNYlDTGJBg7HRLlz4+RZa3XMdkJAu7UdI3AL5ZYQOntp2jxXAwnLbvycWyVQbHY6
YFo2mwJWzeTRceObpACJpmMse7QVmJfC1T2WdTcdldkYXhVdwT1ZKOS5k576mcmor2vjl6Xo3sDv
dyoUetPX7nMyVZlPTQWcWQrU1HpivKftDNV5zA8ESqzHXgrxOo/S/MWJ8zt7RLvUTq1XBuGngpTH
2G7v21y/N1DsxBuoAnLHFPDr6upbWtMfWmpESZUtvp3bndcpay2CdahW9k3ITYfDbRDotMV1HFg6
m4Mq6V6dWTuQNokflUQ5jRTUK3as8HBOssfe1W87Uz2Bn7EOr5+wDRdwcb6EZy9rMlp0dYHzVRk+
UssgTmWA7g2nCc4ySPaaYMlzdXEyDEXNquWOmj9aDdCm6u2iGh6BGFsme5M27ooBqh6CqSCiguNV
eGAXNhVOOuX54+JagJ3VpceL4tnoFBkecf1DwnMEFmwLBQSUSMA0LlxKiFErbmHq+SMn8ftA7MGP
GStwE7PMa2ekJ/qcxZ7TQZTWmk1Zn3arOnNhXvxmCzi5Fj2BecB4l4D5SegELFKjJsoi2aTZ5qae
rVXc1KaJ43GecyQJDGOeStBmig+aAonD3jKDh3Wtk4BgAy2Py+Sq0HgJCiYjf5zs7odhtkFO/IGN
MmnndWvEL3duRtg6pxzBpYgJwUd7hDTiPJNvmVKC/pg7U5C37LGY4jww8kw2zba1PBfEh1CegMDf
B3I7sJO6A8TjnJMBfsBiGb0px9BO//bHl9mALISOFaKFhafvchPLRJkSdKmzR0Rnu6lOXzAZ8nTd
xFaOAO4yHfpVBOQyHwgqzF7r3apXbLzmJLL8btd+S5wQYBLP8dK95hXRvI9D8BwMtuSIbJqGegFo
eVQTPX0Rm6jXVd80WeqcunCJ6KErPOe1fOjf6mM17NwFZMdZ4ISW7TtPsluwdefcc9tiagQWZD2j
VvaIecvdOlJrh80t8amH0VJpjXnjlLouxCeQtyKSxzZffsdJAZigHtzsEZKrTxzsWN7kztPeonPl
E1KkBwVqdK4yS2L6jUPquqAMUg340DXguDQ706U3ai3BK1lNT1yxIsws+6ZTS8pUGzUBFLNBb64B
74R8TUS1xFmSLcNMs0dmRFn/hZdvGb9hzoloX7MkDzoFqpqSSPc339HlxUepF9SjKyGeBmYpwb9w
Yi12knf5I0UYEkC21PH7aW49q2zoi9q7+xGw1yBzeOxbnEHdERVijzrsROMmiXo1zvESWzzIc70L
nXKZQZmutTe1UemQasXEbZWXfjHYmIbVOvugF/VP1pAjKKR+utQMBsJul9b9PhXJl6U2KCZjOpCk
Eeel7sviSI2y841Bz8K+7LqdloPReinvAPzwiVKxsNcwbWGUdjgCB3C0RzJGhhXbR3Vss8C12iHS
JhXNllQjBxqrS+BOs+1NNid+njJZs2rjIoIWzCTu6qfRlRIhFMts0FkbMgTvj/XtGJjPU+OpIUPD
h+6n2Ve+5q/sAJjtT9mU+fqVhK94YVhw3/psQkkYWqmPypgGWkY8Cnou3W1Cs868Mpcc1I2001TX
gvo6cQmUg1ji1lg3NrazZI/pQQMhcw9JivFBBwNGfHDDroF1rwsWfzgYR7f2NSC0d+apDa573I+3
8vJHCJ7H6i3XLKGNdWpqTLimiW9w16sQtP6FGTCiaqA1RLdJJAwj3JwrWx3c0wKSRfbSQTK2+nNy
I0DYVopp4FaBvhEzJlqwznWUFuzSwxQ1kIsduXtwWxkkcMNZ432wMK6KtoQGOgLBkZX1yHRtwBul
7K2dGXU7J1ipIvXfdPiyUe6NFiQkFAjOB9EMDfS8QoREk3bJeYudM70lWptlJIsQjwVTmO+b2ksC
TfYSfow/YcxcuaYdcDZ/AJ0BdpNC5x5Bu4Wco+rqoIAsnAJNYOZ8UczvNGZov47+9QPyMVO4vPTC
Mp2+KMHK12ePmTt8zZuq8kx7kg0GfMwVYAQ9RyjAoHD0ATcF9R6exiVWVmQ3LdO+W7MSGm6TQM5a
dq+2fIlt43QgTlqbneJ6StuF6DNkczqankoISWVOHbS5vXPtOJqdXAL02DomQLz9Y0+cCO6dbEQL
nthQbtMiVnMID2daoCna/WjF/mTNd8xkyLX1NaN2dFRUG9JjzM58nNdZjOsfc/PXgJ4PpEEgFQds
SSheQMukAKyaoHvjAp9OePZO8uSYgdDTGO9aHpTEr7/OtTJ7GGQ+URREVdotsl+xdaacFYSnWaoD
NnjhG1g1tybHBV3NWtzuR+i4zD/zIFW93hvD7IeJ0by9LYNsbjhUcMki1YDOEP4jfng+1lWh6wao
F6HQlzp3nfMrxsDc9Q3eOMgarih6oxogqB+TXgjN0RzgxxNTrP2YV3ujb55yrTrYYys5WZumHPRY
UCUEHF7cxAZ6Qi2bmYbpuOe5I091cZOmegjx8d31NW18LehMGTZoTcAb+4HiRR0hf7OUHFIjUIyh
wIdabhZeN7HxbTRIlkD7ySZQaxFZmAx4tXoYoWaSLV+NQj25tXsgzJS4sg3/qSHMhfoxdgtQGCFP
slKqQw3eSR+LWpkOQ+qmXsach0xl39NSQUG5L77RVLdPJY+bv1nhme11k8+6iG2pDaltwO3UxUvM
ga8FP10/SiKXzW08M7L++5mRBJ1fx46xAF3t/JgW0WgXkZvIIAcbpV2gNgBNAQB0RUuKhZDRgr5r
QZCoNCm4Pgr2ls+aV09Pg+OCuh2y8Jzs7BgOrZtI0MxdBNpEf8z7HVgwJcnLBh0PCqR4fS2w0uDR
F/t9TUKUpMsm/aRXKiaouakHqtLpXjebu7Sv3mszv8VI0YvqKk8ubR/VAZJH7XDAsh4GS8dPsvdu
Pty5hH1bFv705wcb+4McEtIHoLcX/C3TayBJ5w7oO6jCtRC3tNL7xf0br3NuRbv87qyos4TYsKJq
5RNz2es0O0faap8UIzlcX9CWMwCp03qBoNb9ASbbFH3D6gZeR2fw13Waf2ZMpsC+8USvzNuorgOI
i7hUuKeTPetqNcGGqj/qdv8Ijvu9WSd720JUwJo/JwVEFIDUFyfZVkGjJXwjhykYfygBLJ0G+4Th
0We9IZJjsLFrKLe6CATArozjKpgoQPnbr+OCJ0X/Vaefqf7+x18FU0S/vwjc5wfgVrPUtg7+DO0U
23UAMJ7u8W6QMl+t+y6kYWAuVlfVE1x/Vbz2FsvdxDKxChrQ2+oJZfpwORa+gUeb/dD2svHKrXhe
Xzn5bMznIQ0Td22sm85uS6xqDRPU1+LY+HEw+qj4MK/fSdvgG97zwpxwi2I+ZWPWD9opnyMKvcHH
NDJ0rwLk7kfxkhymEOwHXagEzhz8xdc7W6dw3ulYMaMfepwOjYbzWPuO8um6hS0vebG29YCevQx6
ZVkDmqnaab4ZSlCW1UFleNnkDU3UA1LIgwZQIU99sy0/iZpQpsOmbQQra0vOAWM0MBkfI76qVCjG
pDVQbWlz2Bthe3B+Meq1t/GuOM6vRlgG/Z591x/zr3OGZxlMZuOvmKDBm7UoLsrO1ta3XknMQC9o
IGn8PWp5th+5zVtSZNiPySn9OX8d5yqcWplax8dVgyXNRPCEpxIDE2K0XWpVgpiqQjTYujsXRBN7
gzPQ2ZDuc0pcaX1m9SKX9xO5Id6Ytf2JyPp3/eZsUWqS5a2jYVHpgtFI6y3O3h2wzhLjJU/e6+Y7
z9GEZbXP2RheP18f/Rv6xWhXI+eG/Q+Q1bpSSY0xIx16X3dKCxbaQqav9/GDXVj4XVw8W5tL9ZhO
Ge5IW0DFO0ZOnw9R3vz5qPClGcFRp1avKxQ1wVPXtVFnLpApdNMf1zdr41RougXCQsxdEYCJ16We
LYXiF7S2hUHoCqxss008DY3T1PpcxJ+vG9qI0/C3ziytv+TM0myVrIpZrp+IjoHgmH9XB+d+dOoi
QI2wC/JaLQP0hI9zUQYY2sqCeamPhtMBJj5Vizenk2SwcUNgAL8I7hxBqupi+EzY37IpFn0ZMc0+
Q9cv/kU0FBCLsLmbuc/QJgaCm3r8wdjDy4YjQAPQEpZkM1sHad17FITBbvshXtQ1wG+gtQaCiLZ9
dND29GJjuEe0IZt53PrMICyyHIierZ9aSHKR4oLVw8FSO7PxFGhp0+J56X4NhSz6+5jWYFDIQUMS
c4JwMh/CpYW04GCn5FQekr1+7PdzZETaUbZxm+txwRGBFigKGrbw6TgtKIWsBgEw5XOD01EtjqfN
6BQMxR+nMVjQmSXhIR6zxNTaAm6zy1zLY7yG3EiDrhPaPdcviGxJwsNrcKtNExeG4ta5GY33pXyZ
+bBvSwlmegPOcbki4fmNZwzfQIRPRa1wDOgnxbPAKAZEv4telgfZq+/Ud/Od7NXdPBhn+yg4GvC+
GE1c2eRk7JL9sOuh3+HeUGngtHmjzswIXmbUp8VubAWwUssJKXqo0AT39GKRoC43vdn5sVjThjNv
NhLkdW2D2dH5xrmBbsMAsgESZj4gRWiB8y6seShvym09bedWhd5DMWg9ARc2RnR6CrzNg1FKYnfZ
9gl+wlHSCfyOuFdkmHOv1uvZL6chTE2r9v6r4+4ImPdxdpAnokR/UmlWBF3dfK0d8nMFF3lOSjL/
urXfw65COHJ+jcXoBzJDndUVoG7mvvKgHK2dGtY4GMfk0Uy86p0FalS8a2/g+vN/pb+byCigS36E
ZHMdwZXg9S3VBjX8U1yfdPPWrOb/BzHH5vVGRQRAl7WRAonvy5OJxl4Z46kl4JuBftmx203H5M7G
3b4FZMnTw3ZHTo1Mow2dE/xZcYNNqPE64HpE7CUCX/QsJ3Ha4WiSIXa8ruG3sz0M3rwU9047PZJW
K/zaQTPR7tJwVnLiTeOI7m78zR3avWkqgDuZU5QMw2tpaw/pzDmqOAkIFOLOA9Ow400x8GVzBXS/
DYrlWMVwdjr8UFvHDt0Uk0+zsdZq0yLKdKRH1UQRQRifciP3l97eFc70wxyh/WyBTcvK+B70Ja/c
iJ+qCVodg+K8Z3XxbFnsEy8ZZp20pQ8mFzGXQ8afNE8gw6Mlz7VafSJj9t3IQHc8QPauNmqQnPSj
FYH7Icgr+qh0heUt9vDILKre9ZX9lFfTu+OU0TiTG9VcBcpx4EY98ceBOF7NoEHRl+WNPvZhOWfq
fZnnNFKcufFAQAeS0Dp7iq3Jj5f2xqHlu9FjELS2vaUcfziFippX+U4ppsza0Tmkmt14LLO+xaNz
pxdN6/H1Si1L+WD2ejQP9RctrYNB56an0eGxyyARbQHN4zst+RQj5MSqwXeXzD0J5gaKxsgVWy+z
ZorOjjPvldF2gxLJoV8lKjtVzqj4hGbPCUSnIx29Zo+WhRotFvG7hN9T6v7oh2kMrt/nrVOOdAnR
22+eb6BTL0+5qyhqkVsNspnQAi/K7JUjOJO7nevziHZ+/tTeAzun7WUksRuvNOp7KJpjsnOjuJGA
i8idkxq8douJYXfoulpAnbD7RR0l8cCGr0c2CEU7xG3oT4geS+FdntsKZmXp8nPsNCywiq5v4vpG
CVf2woLgj0rN7JkZY6KFOADRYyLbmdi+HF9GCr0+5y9C0Atrgl9CHxFA1dnF7DekLpTFc6c6yh0l
dP9C3nfNow3QYaxqzB+n0JyhntQUkdRi/Uo1jvkjtrdjGQPS9u79a0XYPWvqVIdCu+lUkHpvK91d
EhdBWvS7eTTvG0UmriIzJ2yfQdM8oevBs3jldcZbCmXSpIAGeV74ZE4kT9Xm4VvRkgjiAQMS00Iy
5G6BEWGkhb15tGb3iRjN2/XTt/EaIj3/14QQqdUobuXqREAr1zf+VJhe0WJcG3HNdTOylaz7ehao
qRWfS01LUPTW4mNrLp9ICeG/6zbWsOvDRQIUbRWhx/9E3EJTkbri1jp13pEcoLN3s4t6zCQU8Q9L
fesmmUb3lhMyz+ytaz5bU9lzpabr13HTl6VSfc45GpZaMNjl/vrKNk/dmaX1I55ZckmhuTWwyKce
/9crGxN+SENQyNLmpWYx9YBxkISgW659behAllsFTAMgsEubLMYcnUsn5HbhECIpN3wH8gWgh42s
gEc1KPGriPr55KkyvqiNI6kDReFqAIVBhMUQ7hiUwjEFGrfqqTDtyFHMoFIGnxFbsqkbn+/CjPD5
WqvJxqrj5KTYe6tWjjl5QechTJ1SkqVsrAcgBnDqrFwzQGkIj2RqKpY6zkiG2pofQB8UxJMNyPeS
yUjNt44JiEPgKVaxPFTfLj8ZpDYQasVI7haD+GX5dSDuXd0Z+7hwfKRKf/FuIcwEwhoTdTYGfy+t
daR1OmV9t1h5M4IwN7cqb1I/VVbIEhkTy9YWntsSvtUwaSDFWMXrYv4VwC9AI46VI8uFNqbsITh/
tiLhyLs6GNrLFCsqb/9v1h2a9IchKl95AKrxfe5bd/8PAY+NnBxmbVDRA3yB1pbgG3u9gY+nqJRy
fwo0n/nFYwwysRBcqeyuerFDFmhRuZ9+1i3wWL6MGXPjHlyYX93qmXMx6MJRAcPejoZ+k2czBg1o
GjQVsPKWhrbRdVf2OwMRvfT5aoXbYNdVRhqgLk4jqCHKH7rho3C0fGq+VDsjyA76jQ5pwqBAxPww
/kykrNLraj6YBxQMsp7wLJgIulztkBpNN6m9ejL4U+qCzqMGUst45/bProGUMOF/cfnhyYBrQeMS
jlT4uC0evkSlMbzMAtHq9K1HUYIUw18ECi64iE0DMSpYpoS72GZtWjdqTk4VMY6tntxoqfLHM4sY
vTfRGwE3DBATYqdv0TGdX/UDOdmF4y25CXHApX4Cj5DsGd/yYnhuQMmA7oEBVc/LL0TIMvQTRcSd
JOyQW3VkDNa9VgNQWWVBRsqX6wdyKzI5Nye4FnfqzTYlDSQtZvclVXoQm1tuJfk+sjUJnqWpcPn1
lQyU9rHuZaobJkpxLGalhQxhHvGxerq+qq1LjSfAxACAYRO8o5ebCBrwWpsXHeTVunLEmNRDrRdG
pJdK6bfxGEsu9frXxEuFVwe9M4iSABsvfDK7hP5zVjlIA6FCXDoVGCAsr4tpcH1Rm5/qzIzwqeyU
pWaGSZxTUo5BgWPoyqqy2wvBeIaqYRlonF1u21RyNDgUyBaA03xvYGjQaKbjxGXSrxuwaVwmnO7/
2Fk/37nPbZfFqHV0HLoQPE8hdC1+8h0aL4cGThCJM3wgyFzSIZDd4q1ui7kmZA7QvRrGTwT/53ac
pQn47uF+p4i/xr/6E/9ahBAGg6Sz9kBf43fOAlCpBu7tcJTl7Rv34Ny6WG5s8dBUw4Bj2QIwbS52
dmMk5GC1VgtavGnySeNkfx7mXZgUehTg9Vv9ZYbFNSeldTzFtBE+fFbrdnf9dG6cnQtD2uU3jSfX
6niF5g4KFyhcFT4SnqBnsgx0K0q5sCNcNjdHLc1I8AXN537YERyfIkxu+LRL8HhO4fKV/KS79Ius
17Nx+S7MCpcPAeeQYa4CbTojCeak8hXpK7aB7gCHzL+HU8w5xqLSlXjC0ireHpoGnZ4U3a0AM2a2
1yrFK+/Ne0zjB4PWPcWT+hPnuIHAEusk7nqrTo2pBjAMAhGoYg5GuCWmaTvAATsWUsks80HxkXjQ
mnzTexXCyeOo+2qvtRgmnjFdyvQ7mo8sInV/3yvqu9ZO0aImN5NegnK0e6lUY89Im3vlMn6HCn0b
VRlybU213nKVV6+SU7geM8EXX+yh6FrQXjQZQO+n+KU1Xovye6klx0rrf6akC2zS7iCjGHu2W3yv
OuW9p/RJo4m716xun1VJ2Bb6DQCDuzpTDvPUvymL/WWq4gO0FiF8w/DaU0p2KLigSqC5r1pcTf64
6PvezNMA4nssYOZ4y1zlbqjzG4X1NxDrpF7JaGSWzj1TUJHVx8jk8DeugmDC/OEWRQSu8V8DsMdR
vdZwVMv5rCzLyh5RBKUTm74Jx+XVNm0klxb655L9Wl3WmSuG2FsXQ6gCBSRWxn7cqT+smEQGIKGc
2JjvmQ/OoE4RNYebAYHIQukpxz8YBSitWdHPfmz3X+OqONbLeCCdHhCWhzFe+H5Sv2G+6ksFckyP
JfYtL+3Plpu2QVmvaCylfVd4fJu42Q2Z40hVm89ZqT0bpVp7g6rtqtrcW6DE5c0SqARKFxYmf9Ji
t9jzkS418KIQ+Cg6c0cSoOLN3EanaCxGj01u509D4wQd045FY/oGqsZNptz3qh1NtRFRriHUTZdb
pxojpUoDOuTftJRGdGxfytg4pq4KNrOOJ15Rp3eoeH/RY+WhtfP63jBHB1LG7ZF0xv+Qdl3NkeNM
8hcxAjSgeaVp3+qWH+mFIY0BQe9J8NdfUnffTTeH17yd3Zd9mAhVAywUClVZmVvTMk++jjdfi35s
k+QGZsT4qe07j3c4AG3iu0Mcv/ZRt1dFd58OEDsOlepDlck7fvWZy/VaSxjQ3pJwhk5ak4q5g1JV
NqRpYtvCCLeXa9YKj+rWlTIKFUWTuGyg61rpv5EIM1aB3txB2m4vl8AGNyY5FnV6LnsB4AINMBho
NbhPhz1gxgxMW/2+VJRjrzX7gaWWY6EVYqdRwB0IbO+DgjxwwlY+DV1A8zaof/yK0B1SZWkN5pNt
XtC9GnfhtuUd1BBiaaN20fcgi10eAxBfmuwNwRnD5DEkx7Mm9z2hg6+5VdaImwOGnI2TYkWBrSfa
sZc1hhGu8NPCmBmhHdSHEcryEWKhQvQKnM7tO+RNNnXEnlIuP5lMZ3achLBbD58BgMp2bZRvrYKh
M5PWH6Gl3hMRZk5LZHz9Ml6rrXSKQuuTl3kPFgCgl1Uty1ytbNlWU/HINPXnQJS6zbPqaATFOtHA
v9NUyb5mfGvq4HK1oi53goa++Br3DKHt8HYNHa0iT5pkvmVd/lYM6t3Q92erHYY1Szp0mlTiinY8
J9JRr9GV8TVAxDWlPpA+/Ej84Wfpdy+YJK6dgjB0b1Qw2JD6qHBtBWdGxyn4Jpf+O0nMTSGFByiw
HhS82e1Ir9+Lqvohax13uI8uWslAa0b8Hc+SbZDTGl/ARLeIESck6QnPlA3J29ROQzAd9g0qj8AM
SsWW+GAI4Zqndn67uh18Z+YZDTBM44lkAbM+wm+vg0ncYSazlmPcGyDPCKPU5sluSA5PvIndBgmr
pka2kUQL6ffMCAfMqoCpAoGpK+hdXpuVaKwq4WCKMz1VL9Fm2EiOv0kOo25T5PLTkqDKXPqqAymD
FgwwO+C6nthLe7kxmKaKc+ZFL/lBXvFN/ThSsZQbxm39xM7KQdl0e/nt9v6qM6/3K8OTHMsgKhJ0
zoazkli9k+T+qg/A6jFKbNtUz7qVEcqDM45gOZUaPGqqZDqy2q3FiBWJqs++QKl2IIewzQu7E0aL
O0X2VFpuhqb14qbcdQJ9wBJ08UYhAifk6l1HApA3iB9CraHepPzI+2hlkOgDbMgrVbQJqiTtKg7F
Q9oarxLX73RFdEuOtXSrT4o0kpQZ0HbqRrAkIqENAg8vc+pddUi95YrU0pU48eIBIKUO0ERQ93av
encE03HTLcBfFh4CUwkThafg52iRpciYDzclf13VoDjr70Ec5AAit3BAFhZkTfxVr4YkpImB3Wuo
G3f9wWgxIRdb/9LMxDtzVQ7ksLCgWBbmnzmh330WjxO82YKdMYW7keJNKW16AY1jQQXeweQYNLJj
0W+d9inKx9unbeawXWaS1iTjZ3nckvbLDVrrGQOWnU3ivIZSVOTmcmg6QUsljwb6sJB9z/qGiZFG
FTUgaLBPHjhMs0BmkwN0bZTNrpZ7ZD1jm4H0biGEZ2T1Ervk7NPmwuBkoagAFaSVcLjCgiFVq3Ep
koH/RaeSjrrY/1nW6KQXiebQy1IoelQCO+kRqQT0Mj+BoEDyrDhmsDTDOxeiYQ2QfEzBYHpqCpTH
SBOoAzAYca4U6T0vpM8hyLaDqACt4XWBZIrXO64o0a5Qi59WDIoGXnXQbUsZdC5F/BFrLdDgATlk
jVltQWK/4Fx/fmRMjKB7holDaCUoUx8mSP2ErEX0XHfKStfJqU12KT5vllE7G5aACkvWJl+YVJU2
KEGon60EbHYDhoLoR1FartV+9ouTq3+6E+rbMvwWw6sUM/ET/21Q0A96Aa0YWSkPg6Ku89rwbh9N
eYxY1yFgrKHDgkXQF5S/HrAXzmQ0XTiIPscAHgurA21k31YpsGI191tbFEHhRCrEz/M8dqRGzu08
VzDUVvzzmjAAToCyypjYRG173PaLXyHVVAv91CDnPGY/+JBv1KJy9CL9uL3a2Xh3YWZy+Q0pbZQg
kYDyi+qNKfAFgdNJet3W/qaGg81EvVTFABAwydcLMv0GtRUTmAUd0ngqjZyG507byZvbC5o7naAR
AB0lGCjGQsNk48qcDxnenOBxOsRP3V19KjRbf/MP/oas6rt+rWyUT/aYvVL3tuGZi/DK7mQnuSZM
1OBiGcWwl5CBoSJTHaVbCuBLVia7mOVGrcotrHTDYFdoWVXVU07+AhxxuZZpCoFMMI0lE1Yalq6E
33v9P9dJQFsTQ4TQ7UDfFg3Va2+gImLaIKOrMnRooEr7wQRmTVpqO/4ZLq6tTGJTloZNydAKP9cc
ukFKcJ9bZGEuePaDXCxk/PeLc2qkuRZ0KvCkg2LZcqPYhkzsFpOZf+FdF2bGc3xhxkwbuU0wC3Ie
Ssi5BTFe1QAZ+vqCE8+VCa++y+T09FFh0YxiJrgaIHum5Uj2mfEkD+ONBqXwcuDflFJ2ZQEYSF82
kIFvAk+N+eft5c5/OMAsx/CHYtfEPWptYHEW4xCborVpeVfEC6B3Zf67/bYwdY1h0EuWjQcJ9F6K
k0JPjSY2vl3xrta2ulEPFcbfIkd86wBe/JA/ikex0R7S7EC3S7xHs78FCAaIG43YmulqVVxkIo0I
QegAg26ogrQq4p3DFDz6/2JfLyxNVk2J1DSkEHAjAvFjjNBua24ufLuZKwXr+L2ayYmoRUmTuk7J
OeXPvfW9zL6Xxc+WLrxyZj0EyDcD7gHJhmmzmeZS1WpQ/D33abWGviWe5eGiOMDsh/ltZMom0SVE
wrVlkjOzytgOY5Soay3RbQCslgAmS6Ym76i+IR0iu4+LeJyYlpK1nNH7WArc2w4w8/BA9QTEDBpB
3Puj+t6pQ1gODHEkCEPLAc5qC6IkTGz7v4SFC6tlySGHBs8/79RfWMXL5zp6VVKSZUBiknPR5zsJ
eTrIXNayJC0sbm5mQR/BTVgX4CbmlJKmVRRJR8sC0QuoklXiRajFOixbYfgK7w63dCTX19ZLoKo5
h0e3UUXnAkNW4FS4Xl1iJmpdgJr2XKNi2EuDm1ds0ytiPQRigah6zuuRQYFqFcPTCvjhrk2hZAzK
1bgkZ1XnYLd7KsNft/1jJvsFIwnmwUfWBmNE2F9b4AQ9Baq0BOzUwTGhPp4MUqa5Q1i8UFq+VUW+
Q6f6sxvMI5fbH2rQW87tnzC7nRe/YNyDi6sONU9fqyJ8xCZ+jRsTxcSDIaE2Kgfr24bm14rpNIxY
YXIMc2PXliD2SkVQ+ANEyvQdqNI+Ey3blUGN13CEFDiqwqcgKrmdolhaqebRTwt96R4aXf/6tYH9
HrG8+BXAQk8TIT3SpFyE2gCYd75NwevwJLuFkxwjSIzlXvkSnDS39bRVsE/vOaaXvNt7MN7nt8xP
NruPEr1pOD53zYJ9o+kvhplu9Ur9YLX5ETLyftvc7LdFBjSStYwTypP0FZRKcYSi4XCWo/ZedBB3
kfj4UDf4iSrx0vcdffWPxf22Ng3fWV3TPvJhLdxC6EQDqTsoIR3rvthin3eIBQueO/v2AOvASMCq
gNpgGn+6Nih7P5FHgykglpi+CV3+XO+0k7WOPfAL8VW/Rutuu2R5hkQNbgQ2ypFiSYMk2OTSbX2W
SHrQkTPEijGmGz4NUJQpwFk6PEhecApT2/KAAXCKM17o5qpcW2fjvHigZjccqj14mmt46k2HMCNI
Qeo8ByPKUIFnyLfAn5ZECbGJ4JGj66AnKSMNXs0k1YGMFfo/arZOTetnPYAflLZRueDec0M7eGIo
qNUA7wqNnUk+O4QhWqRQSzujUuivdSd91H5KD+Vec6MtdwzsSe9Bd/6RP6b3zI3QWVjwibkDdvkD
Js/ClnW+xFNhnIUUbRh6l2FUQv9xgDxJZe21vnn75ydMAQEjwJZo5QJ9eB3TUpJqgvVjvwKCxH68
YvFdbHUu1Kb/ZmFwNrALoA7zJ4A+bzJumDhcolMcPhjAkkH680ky9rn/8hdrQvPHhGejCzMF30qw
nklqjY9onbQCDl72Dmi8vSxZembN3a+KASlAggxpTJGud4/rXdvn4Pw8S+3aLNB4NZbm9GRlLgVT
0OKh4M4bycEmR1WmaEDqHVxSY76XUv1DjvufQQKxqayrv1upqq+0HMSAgaTuKG3QLxePlRavce0+
JyrdZYF8KLt+Z1UtelCDucqH7gWj3msWGpucBD9AqrQJ8/Boxry164q8CAIWf95jvDvqSg8T95+8
E8+Yi8ohJ8Ohvpi/QjD2LmbsrvdZZw9W6buFjkmFoSfvlWkJ2wrrT5IWj0Bj43XUNx9l2j0KHZT8
tXySgX9r9Ho/hDjmMeHfWj+7TyLuWRS9SVV5zaGqS1DRlovmpwiL16pqQLuRJWQfxg2AC91LpFWx
7cvlPleGVaVaniKpAm1MAPB1GbxhetluS60EwzfV73gf3llK8qssjbvct3Jb9MmmG2EMcrozW0rB
ky55fV+HjqjIW28lB7C2QxZKY05WaE+kz78RvNu3odJa68gY3iDqdITo5T5RG1Ch1R9KBaRAV2C6
qjYfNIm4tMUfK3UtAA+7oaC4oz/5DO1gPaNHqxi+s5TyQ2+2Tq9SjPgZIGXA3L1HtaDwojKXbElR
0AQDQzurpQcuyz9NsMPaZVU8wks+GQ3vjLLYCshyYdYLUAMzME9pscTJ9Wc0+m9wGpDlmmL8cWhD
P6y6sgW5mKRJiU2qLHAsTiW3KquHeLC2QjfyhRA8N+2gX/r7mBNc5HO6IUu8q3GmCq/ObPNYbhMv
OUqe+VStrPdqW5zEK93ejhjjGZre/Jc2J2EfM6gCkwHZcOYRcN6S9Ni2zOs6fXXbzOzakIpTYGlB
CkC//v1ibWbRplXmqzjLJjjKfUlzqdRGduirz2poPUeJCfEKPS5c0XBw1ovYVsBO5BAjXtHK+ojT
ska9nP+8/bPmVq+hroZ+romXwlft4/JXCQKG9gbxMgxjN0OPNVC2bfpw24gyFyvRn0afGiNi+P+Y
DFxY6aA9PtBkbBgP8TnJxSug2MQ2gI/a0sqQDznhj0CzZLbM2yMFIVcdgsUgsxMDMgJQubEkP1zH
YIhb8RCEFMiochvQsAEKC3rithVkiyrZ/04hGRdK0YJXfuXVUw+5/PWTxFc2okFr5Xw49yt1RT6i
XbkXb4bTuNWao2Ds1h5xzY2yN9zuXlsDKvVcHq0ft7dwfgfBJUGBVsU1OsmG46rnRJXwG2JoD/ri
Uagftw3Mpdtfk5xIDDVwME6OQW1CWpMEdDgbbbiJWe90JG6gamF5bW0sPE1nSI8MJJ4YG/0fY5NM
B5NhfWtGWA0H2NBO6cDAd9S1OzMKe6/T09eYaD+ZXnu9ZFY24AMopjRK7vqglkmawRs7ZrE60u6q
9IdZ0zdeBAthYQ7gCSJOUFLiwYX2zhREUqYtbawG2VGzo6d0K9n5qjmyXQRMRw8k3V2xIvtqs6Tj
PHfjU4oZF3ATjbyrk5MSVrpZYORaP2NYcDPQ4Q1BYF3yZAsFi51RacLmS1H3z0A/Mo7+Njlx7zox
K0XJLHGOwl8+LkS1/W5BiXiQV9FCuW+26DJy7o0swCh+TF/RAbiIJUnSxJm9SCfMnDTrYEW2tbDT
j+QpxTR+8PMvqDYg0vLbpHIdekjYJUZV9DqGs6tdkbWaI/vGOrDq1w7j4pUIdoNpHsGetMilOvsp
LyxPP2XmG8Bj1fo5jJXaq2gWeqVGHrJB514CeP4JdHHkrqCCr1AV+hBRugYZ8z5Quxe9NqVVKVLf
kzlRbKsr4k+Fq+9dWBkLsXnuArjcn8nXT+oiNhK5Qk/WP1bsp64/NNH97dAy62BgvwE5nQqB+Snu
A8mpzBIDXz0Rygtr6U6z2LEJ4nXURe+BCXzjbXuzS0JPTx+fuYqiTEIZOAT0VM6x8U0beVGQOpAz
BWhuKYjNRUx6YWYSxLJCV2M9B4UBsTjzmjIhXuNHLLWBPkFhJJGZnSqF6Rg+Ce9SWXNDE7D6PA+R
3ITWmkWZmxTRyR+bJVzul9QR534etCVQuoV+B4hvJ+8TJWUW0IMDPftkbQKtDV59R/GfC3WJhfYr
Jk3vx0tLkyOmm5CEbdkAR99quxEH3xQ2/zmK3jOnw+ze5xLr/NzJAi2PjnIcJrL/EJPiXPWDoZAR
JJPqNcvMh0qmx0QW7z2Aq6VFX41cf/nnPmWAeMCERWRx05Z0aHW8Dgl8SujlY6c0e7kFxo7jFXvb
ztw9f2Fn2k4lsTLgyaIgQsqnPnjCwPHC4ZgtPF1amPhFgKE/FKVwGrW1+l2ybFbZ6bn+0Z5HxkhI
WPWPwaZYge462C3NOM56yqXtiadUBSSM25Tr5z4JvaiXUDHO8daz1AGPC6ndWEm8bzvzZEaS02oQ
Se2jH2pPKjcO2EJ5cXEfJuGZWWZEfb/Uz90ue6k+wrd8FShO/8qO7a4C6nYHqYldDWDyT3mhHzUX
nyCWglb212jY1Jcw6U3CxhL6mUIsoa4eE4DuenjTbU9asDL1pLz3e41GKkX/7ofJ9129NYGXvm1j
LsZADxjdeeCpRvaR68sVs9slWmk+PeOjH33rATMELvCEkDNb6ArNf63flqb12b6lSc5rXFPKfX1o
t3SjbuQNKOKg2tXvQBG/S736WD5b279gJweqF6y6GAtWMIcyLdRWhqpxZiY4+VSzw7KHUkiAlLVY
2Mr5szFy8IGIcwQsTfbS9FlG8hE9rB/zbbcu1gFayr0DULmdQ0dnaQJ4LtCg7GyomE5Eae6r4XHx
JPOFmkfDgA3Nom7dBDkKOLL+N51KVBdBLwYqz5Hb/do/AIUvs6zAHYQO5drHC8lQ13JnLmzdnKeD
vxRmCMp72nQE3gx5kRRWg6XE+ZlV7U41s3utWRram0tjEPlNMLujiAmO0uvFFIYW9ope40EQ1JuC
36soZzVjtRzQNeizureP1qzHj0U/iONQUDySyd5JQjFB69vTs7SvvynCRqfpgTwPn/zZ+kC4TJ6K
c3ECSdezvPTyGSPf9D7HRTeyF4y6VdOqI8+rEIwxjQDeIZB2bFPsYuhngDEhYusQA/DMlVPn9mrn
bnRUh0G6ieI7wUTk9d4SHcxWkOATAHGkm4KIB1Vjv0RBnJJY3wG51u1lJd9Zt0ESoYNQHKMCU+cs
MysP9FDQcxw9a/lBrR9i+nh7WcZcyw6d3v+1MckRmVwGgZLnKOlr5mNgGPVKltlnR1njxkPpH1Wt
gvY4qvwq6m22xSHIRxuMpZGsEG5TJ8JhOVXtoR2cHKMUL1TUKuJ4jbm/1npvpb4/RrG0B6M83UJo
NrEHpfus4zYGyRX+KivTwTayol1LVgcGwCpC50Q9hHX9gT/7mfP0DbNkzanJcm4HVQiWME25a6Ty
iYB2V0+GQyWiNfXjO2BBvDhTD6DD2gy8XHMarMH6uqlCsS+sEHM3DUaFICiDOnEqCtes8hDTQOIZ
xXhoaEgZqkrQgg1QwDAwtBZRJXAKFBD7Stu3ZbQv6xrkJmWeb4AUquy249aKU1Jubn+QPy8sSKXJ
ALqOnTdkj5MzTJJEBE1ikTNJrDWJ3/SIOxbQuBDzXLA0M4QCU8oID8X9YeF+vHZp0JbVQ177zTny
Y9MNfOVnEfifvCjxITBOFCdyYydNhzJYGTxljb4ANpuN7xeeN1mpJiSjLmqGJIM/JOqjGb7d3sm5
04NxLQxnonIIBb1JGokied+g8I7XT/0Qdcc8es2aBQWBuSlplF5+21Cut7COaRnkRKFf5Dfmrn9K
ZVuGWKoLl4Lak38KNqlHbO7KnTOcAw8vvc/bq5y9lUcKHGhrQdYJ/13/hCiAolfEscxcBMQRfRsf
ZCOXNkboe/WAU9dBdUsz8u1QBiuOx4HbiWg/6NoPvVykkf7zm35dPFAg1vSxGzT5MaKKDE5EBEns
o3jhm8oZNonDHf9x7FK3z9Ki7t2fV961wfE4XSQJDIpsQazm3TmsmvJMWkqctKePVlD/CDl61BQ8
Ugsoh6U1Tq49WW+sgBoJTMbsex5EH1YWrW5/1JkggPsbzCPgtUDHd1qJz1PIw3YVTBgK2jN+4HIF
I845wqX2/O8sTfYPHLZKLnRMvuEq3yqN+RmI6hmCLVuQEnq3TY3f/vrSHj/V70VN9q1CwGMoi3Zn
rZQ9psaR3RBrNfjJj9t2ZjcP/RKQxUM1E/Ht2iUaBYqAUojNK9VfBgltRVdWEdS9ZWlpNmEGYIol
XZiaXJ5GBpICQ+Nwha1ugmERqga+a330jnD71MW9sxSy/0x8rg1OYmZflKXCVCh8Q81v1x+Se3qn
2clWWoNf9v9hb2Erv8LfxekKRAL5PAhPnWNyJ5f5Ok8giZbpGw28kbc/2tw5Bg01ojTKFzLE5K4/
Wpa3dMh7LEzvVc8HQ2/ZQMnK3xky83oo5d22NreuS2sTrw9js88wQN6eDU4hgWjYWfSat+oDo+ZC
sJhJkseBh98Lm3ijn0cUKAarRaqKktsvKXGqNfPIG+tt/1AcmkMD+YteWfl30ur2IufO26XliXOa
TBkCnQBFU5ZPtaW5cn9UzUVhjyUrE4/UQX6elRjRww0oHFQLmgfuBVDaaNz2gxyYkzvL3EwznY+r
TdUnEMy051oIepLunH/rV9Fd8DZsY9dKQJqrnEaN1YDZ3WO3aRcyiqWPqU9SikbUuhF3OO/9d+lU
3Jmmm0Dpw/DksdcmO5mbv5eROxy5a7i3P+ZcsnbpR/ok04hBOZ8i2wDTDAlf1NbXPIoSlUvgyRtW
NBuQEID/YngoESHuWNYnS8Xk0cA0fF+4kz7JFrM+jpUwwZ6PKr6a6ZanzJGckXIsabz/h4LLgmPp
4zV8EXuMTjJiy0JEUAQkXPC0uwcZHn/Wtng5OEiNn7DJkr24z3MR1gDgG3hUEPv8obsButg4MDkU
FroAMgMM88o4ra0nvRTb9r6LnG5PFpLImb776M2/TU4+rQaEk4Lo05zbUjUx7odBzaE8JQqELrP2
BLJfKOpJxkNcoB5qgZ6gIRWyTL3+XkdgAdCzxpaBAVnwt7ksB48CC5pDmG/6QzAy0HjUZSkg3PQx
3fZb8sy9wjg03wfcbfKx/QmyCZAK3zY6Z9MkoJIExg31mGmrv1SkpqBN0Z5LpXzqRA8+Cx8jE7eN
zABlQa8IYDV6yLCD2sW1Y1lqxhQTULYzJC7AG3MXDNKqUQ+UZ9j3xmb8jtMXc7OIMZjpLV4bntw6
kNOIhaogVJarxlNXw5buwaWeHA2HnbsDfQYJrbLUaRrD7/TUXi52cv20Ameo9fX2i8df3bSbbgXJ
7b/RW7pe2+Sy0Sw/5VX8FR06L37j96ZrOMlWbNtn5i4xsy/u5OTSqYykTM0K1oYTqOEd8wWVVneU
16a/6Jdi61JYmAtGv7cRWLprnzFAzqFYtdae2zx21cF8KrN6HSpsIRTMADkutxGtsWs7GQonfTYu
jNoEbK229EPclwdjFbrJOnzVJeQM2VF3k+2onN6us8d0x1ZLMqdLi53Eo7ISVk46/AiL3WGS0i5I
b6NJ6d0+h3M52OWWTu4TOGYA4XCBLQWsyG8yyBfcZ+WeG/+4zHC9pZN7pKojndEOz46YDYAv5U4s
/by9koWIAlTn9VdDnTqCEjrD3cxb9FBj1UFxVl7JYVO/DIYCIZpYrw9DZFjQt8i3QKtpoF0HR8vC
75i7uy63dBJgmgYlYSaQnlDzO9hh7EJ/5UDdpeC1j18MTHzxcE1DZqsdcVoM/XRAdd/+CbfDDQbK
r3eiSkASXda4tBFXDeU5A+FQJyqnkY4Q8QIAE+w2ZbBwa8zen5fLnsQeJqPtgkrpmJn4axHZFfiH
31HrALd8o9jKIYRWj5MCyLa+vdjZNPTS8CQMjQuNWuK3Z+vRXMuoGe7zU3wKTtAiXifb6knq3Qqw
2/1SZr+04q9k8SI3qmqjknmAm6RdmbvhID/h3Xnmx3pnrbVD9lj+7PZLoPyFmPtHO4bqBpGEhptk
xJjF3+kmuudH7ui2cOv7AWB0ZynoLi5zEohSWuqZmX1dKuxBc+pzsgtOY87ZudVT+xCinLbUQlmI
Sl/VtoudxQPQ8uvxvpRDv7NBWlG6LdzcVnm7L7JkId6Px+H/vp1BlHN9XBKhMjOtcGABonGA7LX7
/rPucHWieRfWb7fddT67+k/eg9rytTGEQC0FwGPAMNR7n75ANnvh8C9+r0n8gXw7EMI5vpfyTsEf
ugVdpeNv1TvzESPEvg3JPrQJl2YSZh9lF6dwWu+phrxTJfJ1/NnG6laxG6Lr5fpP/Q7CXMBsORJ1
AtChIzKgNLsQfcZdu/UJJ8GnUigozEp8wrh/zCHQ2r0z8ev2h1vykkmYyVguNUls4OTxd4iR4DYx
HQnK46ZQQUzx9K+MTUs+ctMPTQHE+Dn3/UcVOEIlW0O6z2VScp9CfPi2tYXd+wNul6UmYOtKe5as
TzmgLjcDu26WWHWXHPNr4OjyVOOhMyRjIAkOGvJF4oGx6bHcaHbjBg/MCaH9tBi8Fr7aH7NwcpxJ
NcbpoXjau9qLSd1ScphmB4+tPT5hIUN4PwQbcIux1RLN8+h0N5zyC+18sV4pR8cbek1IBIxnam2C
rMWdz9xO+6njGFaL0vALoWX6cNNq3SqK/us+yu4Avl+1G6my5bVwg722Z67G7H8+Zn6V1n2phl4s
Mcp6y0ganDsxJDaomW3rJzGWEJJL7jl+40sjgSaD3RPVcTVvbaaaGA1ids+XkA6zdeSLEPY1ZXNh
xwC3ZKgMtD1DZv5JUUJ9JVm1WIuc/wKXZez6pH0ySnXvD+ob6CdDJ87MTdwsycIvfcZJoKmABg2I
jJScld2dyZptn4jN7QO/FK2nMBlQbBW0zE2c+NSOt73bPuEdTOxsTT0MFlSessIM0C7wmld1IbIt
fEx18rayVOGLTqASa7B4qw/mCeRYD7GR3i+scPw7Nw6fOs1aDB7xFOOLSM6Eh3SU7UzUQ8Fe6BXm
Yg46+8lkBQKpkG6VMTZ57aEMg4c6cAK4G8o3So5WtIAEW/r7k8XIWWIWpY5IUuM9atbvw7AUq+aD
88USJg/BnJLGUkKYIDu66iJMKtnhKsez080OvVc7AzgdT9YbSf7m7rmwOy794tCFZVhV3BjgD7ni
NSG3je5HQpX1gjvM3gOyjv4s0D/gX50cKl2EeOQ2Ceb90tYuomNdB3tQShxaUR95WZ/GcRFmRe9D
lHpFJrk9H77XTeVJjWqAgwvjTKK578ph6XfNuunv3zU9iFbBiJT6zXAWQbdRerTkinoTKeFz3RkP
upU5gUl+dVG/hvarzpi7sC2zifaF+Ynj+k2pp1GIcXUCRcZyq3jhysb9CFbIx9YDie2msfuz+Tf5
9oXRiTfTTlZSI9YaEPXEO55oe6pDsDYt6h/Qc743g2Eh2s2GnAt7E9fmdcCKXqBslGMc12g3EEHb
GVrwcHsvl6xMHFlXW0Wg84pnaPJWFm9DzbYklhfy3PlA8L9uPJ3JBvSvTQBwHJAXlhswW6/afGEZ
/0cg+G1i8nyoCSXAKOAWVNb5trgjR3WDYleI+aXGJdDLc8rneL3EdDX/iL/4RpM7vhZm0TNaDuci
0tYo1IMDG8TGSv0rlAy70uNDbtaQ+gYnK+G2WkIN29cfTNa+5Iy74HJ2Gj1e2Ov5fODiN00eFVTj
ull26Vi1VaG3DiRf7tWY9q+20UoN10u56tJZnIQoboogKKNwOKcI8hg+cRIrsLX+l2YsBfsFS9qk
jjo+1SoQsrfnqNUfABTZ6D15rtXg3let19unYsFhp+wiKhGg4QqwhyW6NqGI3Ib8SwuTaGJglwIt
xrlr8mSr9zkE0p/+3Rom8cPi5lBqvYo6TwH2jlg7yIO+EKKWtmn894tbUNJLsFeECFGqADon/5Hh
BXZ7ETMgKaTqv715Cp1MFTkAJkMZzk2Yv2hVA/7xOmkg3SNWUhZsBc83WVV8NkNY200LSEiRQQu0
3ouBu72sQ6VKnMzc2FAmr9DNWCVdsc1SFGRu/86lnZiEHwiMMinre9xIqCY6QDIljkzjBSZELHsu
PbzYjUm8EYOk6mLo2rMvCbBWGf5Kjor7TAJayqg2CfE3acK+xwnqxLHxiIw/dNuGoMmh8rUQ5neI
qGwVqhwSFm9kv96Fmlw5JPcPpQaicpoWNm6dnwbJv6Wc35FahUgSr8G7QjrL0eM2tyUV0EaRZ4DE
gIbdaevgTg+Kn2FQrlnMHzFRuG/kaBup5ikRzBMxiCPV+LkH50Mk8nafSPJLk9fQNQSzU9O1w7rs
Q2Db+kRyNMz+Y2Aj3oICamV2Rm8H4A0/SOibe70fYHavrE0HSMxdBmWgSkk+WjN7rYveCwFFsmPW
Mrvt+RqgtVUqurvBimtbAf08I9oB7cpzOnaBzQbU3hAPE7W0NQrlUIhug9H5HdKXk5kpq96vXprO
fAQXzHsbRWdOxUr2+1UeklPOgM1T65a5GBcYXKH6b2Up/SrM+lvX5m5bWxupzg6hqr3TQjuyJFBs
TvNiJ5pu1cqgXQlzzOYT4QiZrpVM9chg3hE530cqcMhVemg1BWz8BkHVS4FSNytWegi6jDT2QMe/
q6zeS2XrFNbZAzHjAOJ80ZlC/6Es4zs97zFMF6CwqsheWyvbBFQXfoQWfyK+DXK7SjXzvgaDkI0p
28TG3n9TworZIUisW9G9a6W6yhX6oPL/Iu3bmiPVkW5/ERFCIAGvQN1cvpTbl7b7heh2d3O/CQkE
v/4s9nwxu4wrzOmeedgRM3vCWRKpVCpz5VrqCtDto1lPB67kPu3ZQ97Tgx7UMbXdO2m5113nbHpw
m7LR3SgFea1myHwjYdJ3tOP6rGGbnKmDy7KVi/7iJQCWICDVgVPHu/d9yPG6SdARmPST7jHTSGLn
EXq1cQgKgnRvtFWzEn8umptJ3KCaBg/5J+04i3C9VztxDcTxye4cP87YxgFLcFse7WoF63MxgJwZ
WgSQRhbU1F3en5h0Cl868sdUFStBaiXXsxeZAVemMvIOaVg6pQHNn/GW3tq5GX4eCtesLL5QrnLA
znswAcR9eYBKNOTPkuK3aqEb8D8ZYot8QBLXLiOGfMABlqWR+cGQ3Q1t1pLXiy7wb8xdQoH7NqU2
8ZALGFEEsETnU4wr2Gi2D93K97ncJjkztUgKeJm7RtqZCnivYdN2/rCLDraPWPhibwkK4PHdWgF8
/hgf6g1nFhdJAmd9yW10qE8eprRs9QqdvqBwHl0olLXeFYaya7VGk3z5SkfL2zNBfwXu7dmBzs5U
AUrV3BQoSZOrdO/RDebS2pvoZL+Wu7k/kz4695HPArofj6X3KNpVnM4/4PQPqz77BYvDxpxEV5jV
hgKXR5+FKkFJzSCe0TZR7uMVrv0yte+90glLnEsIXTRq0/LuS0XcjZPa1+1UWlc8Y+yhlfUU5Ny7
Nav4Ni9A61c52S+A2qJHMNs0YYlSG+gAbD+S+ga8GUaoOIa5LC23qWLISLhtg2QGFylvIafZNbrf
CWfQfgry4cyNoIajh2fPTLMA3dkaoonjg5zaW2esj07i3lt5bPiJojdd31SB6rtyVjkpoRkeP0xV
Crlyh2ehVbq7yuqOIFj7UU2gremTVEJenR/7/Di4zAhy1tL7klgQXRIyC8emgEZpkWKkgWHtUHyJ
IFjniE1b0PuOqFdV19lNqZtbbs4jGGO2pvt58dCdhcNFogNgdmNPZUlOdY1XfY7pIPora+wg1Wsg
l7XAuwiKdTakbj3ieLsdJIDqlGyq2vurmAgOKqg5WeAiWc6It3zwSFE14Ogsryd5a7jHVK0U2y6G
XVzLDgj0AINanirNE92MBQhNtSbHxlK536fsrnfWGCwv7teZncXZSWTS6DQBXsHNoxs3ZduqY5u/
COxnJhYfP3KLqnIpTIDIzQcvri96MHit4XjXNmzx4aWX2oNRw8rImkCbt9WEya81Ybg1I4vL0Bjd
OG8zV50UquJO3N73ePcFpsRs5+d7dhFHArCd62FaxcJI1vxLzqIqx7hxY47gKy4O8pDfJ+Eb2w0H
NE23a/p688Yso+e5pYUHcImkUxMUwty8fuUgY/YH5d6B8eTeas2jHOWryKsfny/v4qVxbnThE248
lkQbI4x+GzZk4xxR39mR15m/rgs3rh8HxVWxF0G8Ra13rfJwyecxvYcMEGMpGAla1BvRdjA7HC5y
ModqUzX9Rqwq7s2/f7mpYKT676W4WJ+s6rzOIyCNoCHyxTUhXCaGby1ku5xUvfUm3kKfb+hFxzyz
t/B+3pZxZaVopQg0FqAzADkaFXr218+tXC7LUagvOEDDMiAm33slmDHcqYtRn4eTbJytioOk29W7
f+iFDux5eKgrn0zhGrrm4vVxZnb+oGeHwRDDEOcaVQPujGGHx06lSp/F98Bohp+v8PI+eojrhM3n
buEaILJya+Yp8AuM7UFLvAlL9mhKeyU1vOSBmOv7r5lFZujVTDU0Qq/bnhzf9B7HerWWebG2YGFa
GqQfcHW+CFUyraXROihhVAWoqSzQ7MX84CTes2lEoclrXyXVl7ZPvgIH4nMybT7fyIsrxOWIWWAy
C9UuDgDLKlnkUY9sXvGvwtN3rBLbz01c/FZnJhY+b0oDCmyEKdwr/E12xbMezd9tVKw4/UXnOzOz
2EgyQposV3iimi5KlNCqkOLIrWjTmM3+8wWt7NmyIppVEWtdG9l7nqag/ru1SP83byzMkUHwnUHh
ZTksXQ+jCc3drj91JghCBR77XhIQ9/Uv1nFmZXGjGCoZGMgV4N2x9oX8Onnsf1zHwrvyWI1tbdYE
XLQsaKDL1VlAOa5JFF9+wJ0tZOFhRaSlIIkDMOd9SvZTmB8xsLOzChAXj9fNNM9ZrcKnL3r1mc2F
u9ExbmytEYFcWm4H60FmAk/TtW7URaf+14q7eGynXOpSTxlGddSPCLnYMCuNjxAyYnTlU1106jNL
i4gqR1a5GFg2T5B62JrmjygtV47NxXmY8/t8EU2VQXni1cjKOhc6fujixW7tG+SHIZpQTo8g5sRD
ALQH3l/4uUfxrMHoNHgwPmB9R1BgREaCV00e+VMLJna1ck9c+kznFhYnKXfNyXANA3Vokm+oDUCp
WaRALsdBFAFB/PmxnQ/NMmfBkCllZM6NPlAKYzrATiWHMUt+jYoJEN03a7hjQ+9DBnbF1sWF2bNU
lwm2WDDrvb/RbdqBaMNEaWSqX5EDh9LMwQZQbupmbVWXzhOCHai1gHgG9cv8789yBxTOjZRppU6c
l4A/v7kFpEOnn3+xdWdGFt9JdU0thS0VHh/En+LngnhBPlabGEeqztaW5NqzR3/4VGf2FvEPVPlg
IuqwKBSNlS918WzEbCeK/ir12Mbi8W+ROgBZu/YAtq766HlGjFK83Me5uEvi5irlascnchNPQ+lj
7BcAGCPZYAfDoa8fzM64Y9J8qF1y8EDpV9gzeJvR/TSJKyj8AqSfxE8Z03sUcEPB2tu8MoKhL66Y
YrcNGCz8GHlviYqFY4BwPisA4hgGH1rXVxDI2WByHSNDefzgAIl6Db041Pqcu3TIyKHm7SZtzS9s
cL+xiuypO4bIpe95loF8IJt+isH8qiuKOgyG3Nxx6yYOmD+S/Es+OjNhBORqU3XkuQkBYBnfxKP7
YxybexDn9ij3CTB+GT3g7qUnt5LV+4p6j8TQP9oIDAeFkUJrU5g3ui5/Gy2YKAoOlm9hAYuE/w8O
45NqMGnYsaMrSZhr4Lkb6wC2n209udB2nr4SE+gR1yCQtZUGMMpQIg4aKt+mcYx8DrnvIKnTausp
8AhGOHDgVc3eIgW1YGSar32SX9sxtLeqUqMlk0ybEaqj2sBHKiv6AiXY+6SG8tNU33QCJSotQ3B2
8F1fCssvExCP97EA2o5MV1PbHJpB3qG4flP15vc+LQ6OOdzMtD1+0qYk1KX5rWRWkBR65sEwjhAo
2ySmsH20BKQ/CHELGS0rnNqi3NCqKgKmvdpPIrapXSuMctD2s9p4yirUqcyqeQCfcI2xdLfxMSC8
KWvnqyHdr8TgzEcp7BFvfncPmsVDlkaBJyh4eiW5jzw8NCvMw1ZTvsGgKrJu/aKd4SHJkp3RDb9q
1nzLPf2IVgvxmauPbqVfW+n+tofsGpLsEnQVJdSTy19eOaU+MeDqJa0PJV5ccE00lywTQ3PtP4wl
ENm1e8x+mPpk6fSRWNmNQ5IGNMwlauieAxLX9r5oUzZTfEIeKM+CbHBui6HaQ0f0tXTq75lmvT85
zpcBfNqbmA9vsTAxriUHw+dT+WRKdZ0UxsOoQXSsZ0bQiXd+1yu0AKxN0RvXTWQcx6bJoYmMemFG
IjfwnPTBzVMx29+WbXIzYMMsI1U+qozfVGdcjYX84TkcSsOgmJZdBTIuzsegaIFAQOZTurQKRFW9
0JK5YWvW44ZSawhE66R+3UPrdLS8KeR5DFSVjTS2keQOidmPrFcI8A1+Iq3pDQb9vGD0UhFCZGDY
CgdPPDOqUX2yzAfPzmO0qAjxi945cdc4SNEBCmaY0Oxo+i2Jh/tUqgDMVFdZLQ9VZt9FqfWGBwom
07v0VRO5q/nwlBrZEw4FXqoVmAR7ZxS+muQQpANGxDJ8Dj0RzMwX2VPMwKPhims9AOpQSpC0VON1
2edjIDqJYZJBfDEiyK2bI3kpPHkqTDcJoiI+JVzSUHT9c88rcPJPY+nP/Gk+kuygjNQeF+FjlOY3
gPUfubCDDjrVuuymXaazK6vqd3mUCJ9N9vemtw+Cpjuny5+GdHqYkmJL47ILap7QzZSPnd927peK
phGwNhrRhEOLoSp3EJ38oiOrD6hgWRCJau8a6hv0SWaJep0DAVSbYe+1j5D7vB11eg8yOcRIwqND
XjfXiSjzoK67n9SEvGzaz2Lm3Nj1owWyZY9Xs879qY3rJ6Jr0496G5VdD3zorDKcQxu3o98lVXFF
+jjyoYmT+qxDZTwyzB9tO4SjWZANZvhV2NbkPs6nFzszgsI2XzJwqO09baNQj/5y0I72L5LEScC9
rg1ImV7npAUVDjHlNs4VCjQ1VB8hJuxtQaF+Z1TttdWA2LzIdOOXGf9aRxpEfa0XbxwZ78EOi+co
5ztKFT1MaCyfWt0eUqKfsxwFa8LigzeCQikbFPqrqtVBkU5XlJanZLALvPq7W17ZX7DAPhgU5q11
+QvJUAgVXVSKQFOw9Wj+CwiGfJcnCZjIo/u2Ece4r8pZ+Hs8OPFw62GODUQaANDrbGLfGTeTK8Ot
I38YcLjRrgylyykyIFtu6sH5xUCU7QMK34L6rnntcqhea43EPHFshplns97ZESaQMYzb+NAO+NEY
9LYUzo8mcTjokZSFOkI5bHPq7ZjEBK3spqASze+iBcjQLeqfnld/hQj8ExuYRjeqe0gj665M262y
8z5whu45k9EvzHJP/pjhFAKXoAKvHV9pb3CscdxLQU1/JInc5UI+mTnCAcsgmiFaaHgSyMkzqkFI
AZIiZP6vma2PcWNafs2mZ+mwJCwcK9pKw/2ZC/6tr9sdL6r6WFNvfEG89ra5w/XWtrtv4Pf+krhA
542zE3OIOoPN3+0CaeV2oDsX6XeRF2VQ9AMEJjHyBYly+8arcAaMvqA+bRGuXakfYrs5FgwkwQnh
38BnjyBpOt9Q50n8Ns4f6gnaJqRIMfGMEgZO23iYUvlYMALUh7wCE/iLybtr6hX3ka1vIHGw7YfZ
KUwr83PVIHTWwxNn7fWsTSqMSt+4bm8EbKpegTO9UaL9aRNNAln149zxyTeRw45NQXYiAX+8BMVt
l0QPFMEccs8gfh0ikBoAJggdPJk+xLXaxbV4SKg7hHbFSWC6AtSp7XVC65tK1eAPjw85G6vAQq1z
V0WUAvQfzWxYCcZ+G+cZwhBgSfAyM7DtuMDUY3Sqqfuo8sbbtibGyy3vKUlpC5z+5G1p7oADI7W2
oNd+A1Brb1nWDtCP3zE1rwAn2Do2EBMq6x/6ztrnZtf75Vhd5TICgBbzogbYysrSDOOsuBvKfF/F
5d3oRFdilLuEQKdEF2Twk1h+x6h1OPEciaRxY0m38FsvekB+evSS6TvEF64TVR0G5B0jrT2/ZwlC
6PCNiOhYDsa2YiMEWizrpqW4Eiuuv0uz3CEz35Bh3EM0IFQsvTWTLESbK6Qj5JXjdOs1FrRM2E1W
A3CBwXdEH7E1RUaCQScHcDGD+cZu9THlrbjhQ422l8O2Jo+u3Ii+tIV7LYz2lkfOLe7nY9mKlwFD
6cLK9008laGg7a5w6puh46dOyM7XlvmaGtPRNDzDFyAZA97Iiv1JybuR9fYtSvKn0hauDz5J0I0p
F9Dj6hHM63ei54+GaW1B5vssRA/9cMwWMTldSy0jpPvJfZ5l2H95cGR01Vjtxki9vTlOiBcgTDFs
TJyw+Dckyf7JtPTGq5Jj08iDSJoSZGPRrUXVU+aggWh194NDj6ynVxzDOIEh1BuQNlthDgWOGUdQ
6uTWmLIb8D0MYDQDyzzrs5smi75UakJe0zTXTWx8tXLoPhhT+VA3elua5YhIV0OmxhkPaFDfZBy0
gDZV6M8U+Qt32usePHA+581ByYb6MoPUTke2LTPQIM2qOyuNjl2qXx3Tu5Vjp8C/gB5k7sqvoOL7
3hX1Uz7F97LovrZ1DRbKyjV3Ua9uGs98RrHzyDrdYmCp3Du12vdpu5sMTwRgmbuJSfSzN8aH1BQP
RqafLKBqEEXumoQdqSWuywwvl7zIN5rmN55MrJCP6nvaWLVPWXWsif6JFOOnqfnjxNHOqvIvTZdv
+6x+TYQ8ZXnNA5eCRQ3/7WvXsasy5d/5aN1ZVrmxnPxIm/qxo96rw6t7XkV5WNsQTrfltje6ciPF
9Nsr7N+Y93y0E8yagGtqk5bDbVNG2w5ci0OhRTCAhE6qpAU0Z7wdarQBAMpJHHnAK4T6bYIurKmm
a8MjW8hEbuYbLk3yAy3oTsrUCiYjP/ISnOoFK6BJ2T2SuEIEZ07oVJhsMSgSwzL37mgrr0fX/pXE
41UpkmPSItCbTrWfaPWLehiHiYr2LcmNwS9M566YIIJCuj7xI9f9ntho1QuJdC4TxbFx0107sBfF
OnDbdQ6kbPFFiwk8or1FNjYTX1zeYm6ugd41cHxrk+YXZBdcEDD8+1BfFNsmUAPSSoHTP3V60x9S
s9qZSe8FVmyDWNSzEvxvHajlp9bb1PF4dAfzJPK+AFiJbKypfTAqtZtq+60vakTMXt9oINlTzlt/
SBp06Xtk1wIS3QyYlh2pULP5vAhwsabBwFc01zNs115U7oA2cpuoF+qU8SQAiG9HvKcJTzLSDSs1
tfkvfXz+/9fSEirTtLaadJ5TYILLL9aeH4bteF1cdWuFtUs9BCj/uRxcpZAeXDIxmV00WHWOPndj
8YfUw8sAt0+WVptMWo9DSu8jzChIJUGUkT1lul/jBbhYu0EPgVCCVih4WN7XbqpeaQ8NV4IuWhUU
kXNt1+D2GcXfVNnOzMwlzLMSERGlFScxtrPxQF8bPc7ow15v6ijefO4hl7u6Z5Y+FKPywu2c2jxp
JwY5oA5LyIl6UZL6DWCMMUkOouDhwIp9CUIhlas1yKl7sXJ09gsWlaqp53UnJsM8mTGElkmFIUAj
B0VZ1+zHzCBb9JwrPwWztQayMiht9gXSrdmB9KkbQtLjhk9Q+mET9ysxAktjOTeTMomfk/hrnozw
kEZYG2ilKB/iWg+iFNjR1o7vRlD4hnWDP66K6UHrsg+8TNxn3L3VnNYBj/tpY9fqFYfzmcdVWBJv
N2UQt64N1zfwt0aWKIj2UuNITDQ5iWNUQZ2btS90V4V2qs0tSi5p6FapCSXz5s7iFa55w3Y2Chdp
CJWaLyV37x3TeqmH5KkA9hBJBr/rsiFs+3Y3VOWRFPWxp+mz0NMV5/n3PAVrXFLEN5jY2eQNHugk
jpUPeO4GfKGI70AK+4OJs+d0t55G0gkF8CsrKovALYew4eODUURhk7tXPZi9bMGwCWLT5F6QOLjU
W/bdSJJvrlle44FyWyXTFgQGIAEzD8hIAQeuxW4uF8jE3joagpEE0debkIXnMcOsIwakrJQHQ+Md
Glw8eHzYYU2hreUlPyKUykKXWAESvmsMz1/FHm61pkO8Z+NrZXjQN7ZAhOl8d4EBAAyyfE5tKw0Q
5k+Zg+qAMV3nEjqVdXOfV/ZVN8Z7BelIY1ZAoYZ57ULdQ2b4bLY+FWy8ojrugpKIp6a03pq+Zgdj
0KCgLPMm5IOJ0ihvs/KJJtF4izliiM6L/AWoZFxxAyaeSiuCzw/8WMHrGo/+LCHCGVY9GFjjaIp8
gFWfammznS6mPGC0zzZWgn9pR2JnCHPPLeeLnJCrT9NhpCBzg/AlYdGbU7EBafGoj7kH/kvpTCKM
k5KdxnljmIJGTa/oV9Wr3eAULxkcaFfQVeLnC40QQDlsUGFCKWWGdbyPMo6e4a8WugXNVKGwle0a
1PM/jy8XbiCYAIOrhe2DEtsiXo7axJMs4ihDCxF0Q76N0i6wLGgc6JWC96WeyztTi5jZ6yRvhwgM
AlSBQR3FgnKevUU1yHZvXIwITk2IvinKv2tM8RfXCMoJMkvSgtRxUfruSlTbFAi0T5q0gUnswIi8
DUh+g1KugXCsOeVY3LM2nvYuLnXcf3R5o4PsWlE0ynD/GFt4UYWHNuB2oB/ug461HuiOgTEaIjSZ
4p98mtgeJHvlnrF0R+1xg/e82qYxu0tbSHv0lWpC1BPfPNomgcr0cwXh00T0R2ds2K7Ik2ct0U6c
9LVOQHqI0iuOYuuQzTDaVqCqVIXKAVzAoe1BVW0Xttl4x8WYbC03Rr1OIQP+Q3eCJAn6MxTsZ+Bd
R8P4vcdOFhRhxizBXLVXHwrgCiWiLVS8i28R6fKvnxszPyQ1szXw1nMoIQKYs8RmW1xGTtuAbgPA
+xCG+FX/mB7be71H/7Xass3ML2cF9lGqO7VfYyT9cDoX1hf3YjYCqTumsG7r79X4bcxWjuaHVGbx
9xd72SqVOQ2KSycTyW1vDxMwF7nPe/zj8328uBAbKrSUYcgUZ/T9R4PAYjnK3gK+uYQA7TA6ISpu
qywKHzLDeTlnVhbH3zMhozvlALBEN+Om2ep9tG8PmT/TsKxhmtcWtIib1sCIJXrgwnmHF6Ky622d
Qv/zz3cNb1WkmJ6NTVvKqdpp3eLNB7gKqR0fVTtzk3eGvWLkQ+jiUBADkSCcHAr0ZImJ6XI3Mkp4
wSn1Tj3Kr3MbKy1Qi5dTsvacuuBvFgYcYI1DM5wte9O9JArDiwK0aI0+NpMMoyjHLak2n+/bx4x2
XtOZncW5KWRUeLWAHdsY0j3e5W5QVxoDWsAtA4Hu/iBdZF8XwPJf2XX6HWrMIZ7kK2DZixt79iMW
h4s4nVFYI35E4ZX3dat2rMtCp47ua08+rCx4Rka8uxMWC148U0u0z4ak7IZTTh/dGNpBYKTN099J
3B+ouOPuI+YLAadY07O+9D0BmARHOqIj5M8WS9QGdeJUw6yoNcZVRsC56t8uxLk+X96Fw2YTaGyA
pdbBm2vpNq5y+5TkCPmOpj95EdeBO/RrcvZrRhY+I4cSlBYGiApAiOY77Bv61cHny7jgEFgGaKgg
5WLBMRagkw7qs3HVz5OMUjR+24MXE10Zw4ec70FR1ayYu7ygf83Nj66zB6S0Ss3THuhLyp1kAzwD
+CwSnq88xy+4gE0ASbQtG1rcyPPeW8nsFpo4fI656GDWEj2hpPK7aI067kPSA4Xgf3SqPBAUQPxu
/hlnixliw3CcuAHzB73SU3plQPoL8pXgO7EDW5mhqVfkctYMLtyhADvNWGOY8FTlXWBWZZBBPRWo
kxE9ycSJMVhNVu7IeacWZxhphjer1+CBh3z8/RJt2+sawN5xhtX3Nn0AhTveM9/I9BNp6/9m6h/N
jbPd7F1HSiinIuYTFWine7Cm3B9jsNVm0DCfxpW5swuOD3EZpMZz5ubx5XSTQYuSUqjKnBIxXrus
jf2IQ+0FkIwvRBE3/PyYXfDId9YWfp9PQng8KTHlZtbhFGHs0aY7B82NvzADOlvLAzOuDc9//7km
KN2LNsdMh+PmvlfeFHXmq3HtYXHhELsOwitjHFBjbOF7K2pE83QqcqAvUWe9h8ZuHlqDXjVzcc8c
ez5aFFK2Swi1C84epwCm9GTxt0InPskxrrCmXXnJiAvJAGgQu+ZH3nuMW1iKCSDipgpgj8rztUkD
t//959/FRZTloAQGN/ByRmEq7RS1Mzw3EwhpM+9R4ruk9C8SWg/jtx7wW5AZ/XDzWQ2KtgJcwCfH
HtpA1y1a6Gs6DheODWxwiAQA4wGtz0VohVB3MbkC4whMvBJSHNoI7Y6nmjp/HsLf2ZlD4Vk0cPJR
x15MFKpv3q2II+UzNewGYq6cmI+sETj90P/CRADkiTB1tohwZZprcxT6P6OHU1iFxZ3csx3fZtAt
VX+zqn+NLcvRSLKEot6gTlV7j/YMOitIb3987msXQjbEVRwKgS5OGRAj73eOTk4SFQ6K67aR3mV0
eKDTgBLtNICdanJCtzHIGkbxwiGCmApEztDIYxRp+3uTNakMnTqWPAH3cjfF0WnSyWnU1cr1d9EM
KBhnkL4FgOIiV4lzYqnKbRXIzfe9gw6cnfnt+Ovz7bsQ3HBA4RJ4CyB/WLKy8WFoMIGVwMHbVzOy
fUjD/Pld4AEEiwcOn/XXlx9Ilzmy0s6Rp7p/G2U40DyQxtvnq7i0VZYJTSRzfj65Sx6PzhWuFpWU
J7Q+fRUfeox6gTsg+NzKpb1CqJkHQBAQ0Fl+/92rzGNxaWKvKIRO8RicQteMV0LnJXfGwCwnMwLW
pfbCt6J+QOUn8rqTZBwoGSg4MlR7Wbkh1c9x/Pn5gi5tG8Knh5wewrbWsvJIptxrbOV0J8cygir5
1gLil4K8+m+s/FMnYoigy21LKruUfLK7Ex+cwABUy3gZI7qSTl36Nt5/ilH/GJkD+VkArVCAc6U0
u5PCRKRs1TXQUiuVmjUTi7vAKq0OaDGsYzTklqbp0Z3YShvm4tdHjmZzqHWjXrv4+hpibgPBa+7U
kfKOlKB0GIYXG4kbgHUAG4zo9q7s20UXOLM4L/ps3/peclpUBP7Wv9TkpRM3yvtjhkTcOR5ejchq
TOiQe4uN8xwtmaVFd9IsCSqwlRkesLxrZI+XrmrI+aBGY80DhMvcHYx6gMYWdXfKVJqGtqezgHPx
DKFGZwupn7VFffQGipa0Of+DYwx3OeqbYarEyLIM5qb6ClBRYCHAsffHEWf++zYaFKg/QVF1sXNj
lRMjziJx0uMvhSFBvI9XKiQfPQ4WEMqIB4lE64MI8dh4Uz32roBSbxHaMc7/+N1StxZq0jhOT38a
CWDMnjNPE1/IXTpCPoyjhzE6cZrQch8MvQM6CHnuH6sP8/dmFslU05h8QgwXp0zjVd+ZPgYy/zgW
vDexyDpG2smxcqg4oVm4VZMbtPF4//lmXXIwClk6gi4DQJLeIhYkKbfAwmrCBG3emrEOtAnlib+w
QW3kMFC/QxK1WAYYB/O0pxBFy6gdNIqGjK8RnnwMMJRgCAYQcZzM2cj7AGOPmIvOYilOKdpN8PEg
Nn/RdpWp8GP1jeLiR9vHRHkbuID5Z5zFMQdCMKowJnnCY7MunNdR8P3U3Y7TA0eHUNhkL4m191Zp
gy8tb04H4NTQCPuA7ajH1C1HW8mTiu9azE906P1iav7w+Xe6aAWZjQcVdDS3lqUXmQ742wBen7KG
b6po42U/LaNdCTaXjVguBpds6KwtX9MlRLsdZ6zkyW3jrdapPzVe0HRPf7OUf60sLhynw8SuSAp5
6gBx76L6asRUDHBEn1u5FNbm5w2CDS4DEJ+8d4emrVtjjHMJxrJbMG4XYM1wxHXVPY9JG35u6uK2
nZmi703FMi8NUcQSNb5jwp1rOgBAu0YCv2ZkEQzAcjYWoFiVJ2bcRTaglfZV4a3Nin+8QSmuGNwG
FggsbNdbRAMMjJSZLKIOA//ezy5KNoVxS9GrLSp3raYyh+D3hTaYwndBgOME/1l8Hztts8GMrO6U
Y+AYZB87KwXMl2GAKHXllRLyBuMvKz5xYXkY9iKIELMM9oenb4HEmiUTbmxTHGT9MtSNr4YTlvu5
P1wyY4NsFxtJEZGWMXXgypKZnYuT1MlGQg+XlS8lE9dD8fJHhjiZEwPUfTnqOLi8l0EhBYmMAKvJ
dCoB2GEjyLlQ0zHNaylXROYXN9EHQ/OKz2JrNJhD2bgZ2GnHmQ9HPrbTsIK0Wvj3BxOLWwJXXTF0
HsL3mHtfp965kYZ+MoZ8rT+5+Dgf7CxSA1qo1obGizwNGeCW7KscrjsQj3O2Rhy8HBH+P0vALaLi
ikO1TN24kVRa1WQ6Rb8gfRbQ7wQ3+J48ZN/1hvqW7Tc3axSdy075PzYhjsjRm0fZgC75V7MWIAiS
EHlKnysRTqCWhuTG3bSXe3KwQJfnS4AcdyCVDwrM66xKjlzaXIY8FbU4NIrcJcrEdgQnUQpmAW2J
jVlbRw9jaDKq7yfb+P2578+h6Cx+/GelZ6YWtwhJASDTtJkAdJQHtct31u7/S7Lq4pJwtvBu4Rdq
vxje6AFlm0CADHrJHRhdfDocktAG2DCg1E/Qbwk58cH39GeZ2T8LRDcPCmc2Kg7mshqcEshRK9MZ
wUbGty2guGL6Qy7L/zPhUoArUD8HjPP9sS6zsW4mUIeeSPwyD3JImuw//0qXTjUEqiFAC9gGChrz
vz8LHHHsAV+nIcGeKgCKQXNe2uCMNVfi+sfw5GKHmOsiOQJzgbuIHV46JUlczAS8ZkQwSspTH6p0
K0YunC1YwUEGLQwareCueL8W6rX5mHAbyiiBgAEMHG27b2Uc5E6QbOlrBEqtcHyovgHbDbS88yu9
Wzvei5wG3wu/AN8KGBigBIDiev8LTLsXXSpAduLWyc61i2tX9YPf2dnRgg5dYlW/Pv96/5zX94fs
vcFFZjMCXIeJMBi0d2MQ/fa28VUakDdvBxBEWD2trW/2ho/msC50J0BVv0QVkayz/h9pX9ojqY50
/YuQ2JevLLlVZhW1V/UXVF23C7BZDBgM/Pr30KP33kwKJep+RprRzLRuR9qEw+GIOOc4ZWI3YdZF
75pRBLrWPDlVuvJ0WzQDmhq0c9BoQdfochst0TaprGGcvCfPCgTLC/SyC7KmzrxmZQosZ64/GK3W
8B7siJIEmkfozABkXjpr1Zu5Ftz/fOJsMTPfB4Dd6FiDOGjGWelXPCqCNAKqWipGcCVaHAl8Uaku
AQbE4PInKIL3ugBfZ4PZElM6GKADccdOZ4Eg2iNJa+URA4gQO2m0oKnoFs9B0zV7gLyVCuMo1/1r
bYtmd3HaStC0yPEhMuNoAhNo91+kWCmordmYxTiCHmSZW4SHGEHetHYSmADZ5KzZXF/KYgj67zPM
WTM6jKLWWY3goEqPFRP+mFvBdQuLh3/qDiJnNhy0By/9SUdDI6KOwOEHzMcbIjxkk67pvbYBWkey
sz1N+EpO9rsw++1AntmcXbLIb9OeNvhAw6HDNPW+vc8ALt2wHeaUb23AId38UbhrY13fr3ZEHUdH
SwI1UFmed6rromkUjOIi0KKm1jfRoxnZMWaA7WdW978EJJ+VrnjuulXNz6WPqDiY68QTQVZRcbvc
4haYGaMR5RThVVCcb+gNaDV88ylzu8qrITfi+OqK1sCSe6qovaCAqGEkS50dXyDZAQc0kFmr5S+D
3OnsXkfn97rnzCexfscIdKqm8oiM4dj5LdwQlct0avF0tXWXZwRoWK18aFl1Kscy9TB49q4rgrtM
Lp5MKz0lEstWfsNvoYi5K+mGCupLC0UglLMu91bGTHCZ/yaLLUYIOLwNRbMB76Xb65kH0IrP+gcg
dtwMTWJj2CtUeJUQnoV5c/YaFczXS90ba+umbdqgrO/xPzEFQrfCqLymabdl8hOIb8Co7zQAbYVF
dxKr99f3celbnS1hroWBEU3QjeXIyDBLvXGA1urYo5pVK1aWnPDcyuySN1owQQyqNISY+A9Lp2rd
tNL/wuvObczudZsoY91oeDjSvAEMM3YrhQNMufIOXt4vzApNnFKoXc8+eSsAhVTyAsepesn44wA+
klRf2a1FG6bhoIWJgYlv1WuiWTyrapyfqgyl/sWRXjuxksNOt9A3zz0zMQuCXYHZqtZBlaBSMV2l
FPQOITfzM0WZ+LUTx2UUEsGDxv3r7jZtzzW709LPEog2N/JIGRS8H4V2rJUvwoEgb15r8Hlw5H9U
5SCSWXlVrW3nLGkhnVQZQsBm390YuJSNY5GveMX0V1xb1izixZZgIA13hhDDZkAqWi5A575FU69p
12pMi6YmiBpqWSbkeGfx3MklXkSxGMIMWgAZ0VW3jrNTlbc56o7FH/LL/o6ysPOvtZmfxAUrlTZC
L9WwKQUZfDG4OWdrAL/FL3RmZeYVImn0XG2xfUk+AIV9aqtyI4n76663ZmTmBo0Y5UzKpCZE2fzJ
jpogpc1HArTVdTOLoe5sLTNXyIDCGvNGRkAFZ0aEzqauP/+FhekVLWO0YaqcX56hDPLgEC2phpDo
XzK0ZXH7r6xhcav+s6BPbYmzU8qEaTfamA2hY3Fwckxs+1CVpG/X17FsBT1GuLHlgPb30kpa89rC
iBsqfYrpg59IVMSXs7WxloWSla0jRdDA34mCB3oAl2bQJMQYZ5oOodGCXwFEHW51X2A8CGofQ+mK
o3hqHqGRqT78+erOzc7eATHtEqE5WJ3cvJj6rcV+qerHdRNLoeDcxMwRZLN3WrtHa4O2pUfGYwk8
Rznqe1aszr0vefWZqflToIfgIKu0moddb+8YlbirV0rQjnnkCwqlxbJ8HSLNE1Dxigv5HkwsJ6vW
O4w7lxO40Fxx0OWVa5BRACrY+DYZU5NIGuGkQ1i3ySYqf1gm+O66gyFWhpUm35jHdSTOyPCQ3Onq
N72GFgV8UUXIW8CM5Bi/BO/cRla8Ir6LZb6yqKXzYGDeC+hj5JLoI1w6apVG42BC1yKsUQAB5tql
/CSB0uS606xZUS+tFKlBUsWAlaJ5o80PS32qzb+4Dc8XMruiQLtpxhimx8HOqS8BUVqWUAGkD7r6
fH0ti5/nbMdmt5NRgDSj0EvUyNQiDpLCeoTAxS0SdgDiTduHqk3hX7e4eA40RYXcoG6iGjyLWVau
c9XI1SHs4x40ZPbBYtXjdRNzWa7fdy5Iuv61MbuoVN6qY0+Qktc+femO8Y11Q/z+NT5pKFENeKvu
ADLerqlcL+7lmdVZmCQ8tYDvgFVg4HYZnoo2lK0zBEwZ0640XxncXtxH08AIqm1PY0GzfeQVM0ob
rF0hMhngrutmmw7xHwL6/reRwPJBAAVNKzwVL129K+ShxVQ9Ij/fWjVEyjvIh6p4dslrsmWLh+rM
0swRs84eI03CcqKiftO59GQ7GWh7gHq/7huLce/Mzmzb1JxHQxvlyDOBafbAWxZ2bbQXuKsDLlfb
68YWPcIyHB1IXXRe5qNHRqtURm9hUYRpkGN8U0AjY+K/ptB6BsfcdWOL7/nf84EWnlWmPY9+8Rgp
DFzXk9d3vvQmtv1u3PKX9k7y11x96fEDxVCUvIFyBS36zNWjqgetYQm/AIXixugZ6PWUwrXrfFeO
zRPtmjcM5f9FTDy3OUsH0EkfofJDhzDvPoCc1R3DV607CWiq6/u4dLAQmCDWgOFx1O5mOUGp17KJ
oSesran9Ic69un+/bmHJ1030wjBrNGHD5jMpuTkoZVfBLbTmLWUPjY5aavdy3caSn2M8DFkhhlDw
iWZ+TnNNLmKNDJgXzX1W39GodmMomwijXvO7KQjMr3hTRwsdvBvgtJ0PJ9Z5Fst2gQ2r8qDYl7KX
BsAoBzkgxrmHRoifgyZ4d3156pRAXzM6ixdEGrtCr7Qeeo/xLtNcq3Sj1KOBFHSeBJZDkGO5mpdv
shPbUnTnbthp7TfMIe2/oyPmBQADUNEtc+bFq7jNofGG+ncIxq1dZvWGW6Hd5TZS9JLaPQb/qAFq
zZa/0jZ7ANZhWNn5OQPO/AfMS095nkGXHEQFIdm3yUl7y6QDS4IcrKqaJx/iXYMGqNy6gwMiOzeq
fe1Lc6Ad42bZrnmarsC1Vs1SwDvbkblMckY0MPxhgC+Uu+fOOOrqa4J+epbdZGuT3Yv+/d/ea+rl
zQSwHObHkb+HXfIgZ0BIiWbHM4D647XxkMV4ME2oYYx44kGZ3YGJxaxMHvs+TCVIoefQRDLAsn3d
nddszLy5BBaCAX7Th8UACTsLvK0/rxtYTImAFfh3FbN4ADopqy0UnJf0hd4WoXYs7+kh30Y7/c52
yyf5yXwdbpT9davLH+k/o9Ofn72C+5HqvOgFamQgVtFSBO0U2jfk0K22QVbXN7uRMqFMHFdY33Bg
++gQ39AgDXJv0s4236RD6VNcgmuaCYvX4Nmmzq4kpwDItm1NDAuByJfWYisnYSe0TVuBDjZqNmnx
dH1DF88XJjmmpzgirTlbJVO6Km4rvMQt8Vqq+yGGww8opL6rTe9fN7V4SZ2Zmq0tizMuSsCPwoZh
VKkqPAZSfq6vOP5c0v1/IQxZBKavfkPcZ34J0DkkXafbtt+Yh/of7djcF4/JXbptN+VePdaH7lQD
U7EevKe34LcL5MzwzDdHLttNK6s9lEk6P92VPwBY9fL9sCeHZCVVX97K/9Y4+2qR0ld4GDR9mEuN
l/Hc5zH3oLzmXf9ii954tqLZFyvSGmh24fQhI4XrgNKskt/07rXJfuTtqw6qpevmlo/cmb1ZotTL
gPIXMj7dpFWPohDb5D807kqB7pu4e0FdHJTmFvpDK4ZXtnNeW4vxsOuQMyGUGU+VdcxB4rMWj5fP
2b9fbD5SYUWYieZKBWRC123S2thomfBGtfOUfvC7NTzzYvT/byN/k7efhcl8AHR0HKQKqNjkmGFD
R9Adr3ysxXzpzIZ2GYpjq04q8OZiRYp6P1D1wOpxo3Tmq0X1Ta9G3UTQFDo9S9w0Vd+uW1+6BybB
TsxwoIeLfuOl8XLQU2XikAxL/pAa93L6wyQPrFs5ZotWMAQNATQ0TYHBuLSC8ppeK2CTDLncuy2G
cazC3KgG93Vyf309Sx74+0X3m/oAYL9LS4MgSiGPHPiovjrlSvpu6eV90rZrWPBlO46BdjcElIz5
qD8F2wukp3CizRQEyUK3t7wGq06arcpPrVmaJSB5NPI8aZG4AWHs23kPWlPbL+Q13oM1M7ON02sJ
g2USElZdzQ9x33DPNhJwrpXpr7/5Qv/t3Cy6oytY9RCeGsJW7T29Qg+hZi6erCsZ+OJ6JmFYy0Gz
HsQpl44wapFTZirMpE6/T9LuQVHzO1B4/8XT1/7XDBBTl2ZylaS8AuseJnrf014/jBwM1LpbSOLh
L7YNKl0a0NkYL5wXlSihRV7lVh9qtrTpFX2rVqAek+PtdTMLAc9AxQpIRuByAfiZBaMqtgUjAm5A
czB0Y9gqcU1oT183shAOpklyDRm7CazUHKLdU6Hq1EJGyFXT02Mnc8uB+IAd/4xllawYA70XvsEs
n7gwN7t92yRqJdD2itAW/J8sskHi3Gegtk5y5KGpAiVPgz+wlL4NCQj1cmJ81jz1+xb7XMWoTkaJ
BrJCcUzlLePWQa2qHTg1Tm0OhdGqgUyzYcpbHpehDP0GV23iA1Hkg8rpnamqD3ZF3u2W/MOk4tnW
og/K+3cpzg4dTf0hbV8k1MU9BQB/KKEJr09Ity8SjFAIdL8yi4OdHcRoBgX5Is2V/diKA7CS+yGi
e41WJ6FZN5il/CfVUSJTouEul4sdMWPVQ1mhcWmUbipL20uU5J4QICrT1YOBAVlvwASSl03qVG2R
gd50vGGE7puxgcBIfQB/4lZU2Y9udLZtVvuK3Gzstr+LrMJBkMvuE4Y6Po9H1esZuUmM5CgJBqEM
0N8nmXmwLDCVj/VNqppB7Nh9EEk9dYnKHnrh3GY8jiDXLFxa93dm5wTCroAynC46bGb3T8G0jabw
27jCg6jvA1srtmUl7nutCISUBVXSnWiiBZAEdbtuxOyW8gEO6L3WRfsyqjaGJN4kDRziFQ1Ii9Fp
2t5TfLnBZrLbO+yn6CkEFpK9oM3RkcsgKxUk0OmNpMSbRDHeNAqazCYJ5Fo/pUyCmGu2MeL+nnQR
ePjw7dpiQ+0uaICMLnTZBYGeqwiMqeH32y3Im0voGCC21a6apYeua1HcMd1YyX2zfrLzxjf18tiZ
2mteg/RxTG5pDu32EjOzLtgeoFQCtUSIlQiQ1/fgqcRAtluatsc526CAeq+DHTsHf3kPbQu5snco
NXkWWJ9LTfNzXYC+3Qi4Im0tE2InmKBL0/6mYPrOtutABp94Ww+3dUr2Zf9LAUJdr0yP6d1NxBU3
JS9tDVX5LArSBEySjVZ5ES5t2YmYLycRSm4nVkOaqW3dGjmz1gHvrNwnJPdl9ScnzDMjZztRfcP/
cE2NLgP5Rl+yZ8V81GqIG0x84UApKeN7HUNheCRuN+5bQw/QHr0xwMCHs31qdcVvigLgefBdxHFQ
ooLjaAJs44mbsdbrpPRgqGXAS90fM+dx4CQoCX9kZpiDnF6NUd6vThw0+mNSepGeHMviPSOJx0rp
gRDdp629SQ2wpip20FvyVo0cEB1qHinifcPfGvmXgrJcJ1DBqPy0jLwOpXyGyz1zTl36OUgfBv1V
J0itq9ytcnwLsPhl9RtVTsNwo2JqX0TckwvZLbKfufPL1gOzOVlDFdiowII5i+mGZxYPzN41ys0Y
H7X+GJk7lRpeJJKbKJd8NbERF36k5a2ugbupD2TtnpYHFfuq1I3fO64Yj0zcVPZesGcH6ucRuwfE
0escX4vvbcBKwC9t2/+kHOPOiR6UhhIYQnmOWnEDWiWX5LovrNaDbqwns9vO+SeuPzk4TIb4l+rc
6GBF1KtPru+mVoYclLlvt4fcgLbMJpK8qnqio+PG+alQtg1eFyboftr0qRsOqQ4O1wcufTHrCRPq
kDt2GXm0tPc2gwYL6QNIa7A+MDSMuDrHLD8oxXuapZuh+qpBymhDNaRiIAO3o4Dau1jZmIYUSPWN
Gt1l/QmQPdoLd0wJnH8j+NPQvEbKs8WexuKZDkcLMgOUQzi6+NFRHG+I1EqROwyHwgzMfNsqz+Bn
VJJHRyIefjo3W8zTll416hsjOsaZB0KXsSj8vjchHAB4LalcpnwptfDVjrlRviHtA8HTG5xLgTGk
HjP8FvWnHg8t4MMhvwNKVTADcRC62iaiU527mkIfBIV0RPeiVBDKEXEQg/beALV4f1MTzNJAO0FA
TKG0PrtBvRk60HBmGA2O0s43LHZTORhRjcFpb/6oFNNTsnbP+Fsl3XHaeqN1SyCFVTRb3p4kwLMk
Xm+cQni6XcdenuT3Vsaf0i7a9lK01QvlXjesXwzCEDQXlZ817c4iGsSk+htnGDLXglgsRDr1A4bB
3iOjvOVK+1YSBDm9geARgZpdJzOgJilJA0vOIFvV5D/lrqugFUV+asVwAx7dFNpFhu3mEv7vbJzi
RFfdOAJNX+D+TbdzimdDFzemoD7rzFumWy9QWb8dZQXjbV36a9SBLeNAuhZ6hyHBZF+N1ksxRAAH
m+YxSjDNCoABaAQhkETKFye17glzcs8o+z2IUn/KGoSpOiNz81aowCy3D0ZaBomu7TPQDVObGLgY
8NrX6j+kuZkqJ0g4oOCDFGdq0M1yT96xvJfGoglR6HdtdPCr5+sJ1MIj+NyAM8s6hSh41Nsy3gRA
Z2TFE4cgVV28SOroqr2+8qhfzNamFiMKW6AHnDOHI7vtC0yf4Kkz3HUpAjpSFQniH6WT+teXtWwJ
u4aavWqhkHaZTENDmElO0vXh6NQPFtRGMI+/zRQNoukr5U9r+gTfckIN8BPwpyDdnXMB2LKIYy6Q
tztWYnlVuR07Xuw1UUk+bqfGAxszcdUU7Yu2b8G7ySEoA6XVW9z60G/iiuWCvvrGqCE7ZrUGYinu
eFzdSNJMaVdryNaEKX3JFv1IeJxDSUucOhMEqCAngjYI/oGWF4NPOitzNa6Zm0ZnWaCTYvT1hrzU
E62HlBt+USsvkZr59XSQeWS/60jZdyw1s2dT2OWml9O7qMgSt4swYM1gPx86Z1vVOfO0tC1dPpjp
DuDRyNOMehORynJBH40sKM8LzOFa6sapZWPDjLx1bYOFLS1e6qj/J4Pk6wbocGQAlRHjqmg/U2ad
9FH7Be9HppOBI7iLGwpSlQyZwTBuHaJBCUh+G6RI245RBKq5Bhd+SmvHTyW68oxc9JWzD6he+kqm
YccGyAmEKas9En1KRPH7BBOWEHe57pULL0nDnvDi0wGAu8xOMxCU1IQj9CFkYER3F5MfnH5eN7E0
t39uw5wd6EqpK4gC4UBbilu9aBsFlX/djXwd+YuneFHq5j75AX3Pvznb/61tDrouOycu8brtQ4rM
RK4ll0CMqgGJuhgfri9xZRfN2fcqEMQlyU7wHlfTHQOfJ55fO2J0K+iRxbfe2YJmISQhKJMNFtwC
yu7b3pFuwaK0ArJY9rx//cGcfsJZTTBOsyQmMb5VW/7D4yIw+SHvX5J6BcK7vGGmg1EceB3a3pdm
aJFxMKGjCi4w/9V3pjsx1mfDGn/i8mr+MzN7HGN8zRF5i9VIKh4HCCCxQnam+QHNx+sOsGZodoza
RGvSrBqxbfL7kL2C7/Rg0ocOueJ1O4t3o/bvguadV0jIdQRwW3QPirtO+cyNWy6/Z/Fdgkv/uqWV
LzRvqXIw0KmiQR9Gi55TxHVDuxHt1//NxuzYaGNjttArwOfRXoB0cZl2L+VrWI/FhUzVX2D7p5bg
9OdnHq12Q2WbSYuFmMqtzjok+dbWNKuVgcM1M5OHnJkp1VzDnYWz2QI3ooLsZ0ANITHWpm3WzMwO
joq8W245tgy6Oa3GXMxxuqAwc69/mEV3Ptuz2bkRlqhruZ8+vriheVgLCKYNz8Je01xeTFTO7MyO
jdSqHdiYDLhzW7ncfsALw5XaX8X0wBmfUohrSfnH9aUtxtD/b1IB1cPsO3E74jiXfVilIL2vhhMB
VuO6iavfCCbmDQFZsmpNIOpAU/LkqPxQCUyTy1DquG5nbSmz41OMqiiyBr5A9eaEoZ+NCUq76ybm
/Iz/y/YNQIwRpy0oocxOT2xaJCXNdOXstcTv9uMNnoRf/Rdg5q+xbwfXzS2N14BN5j9zs1Ok59VI
ZABYQnWSuXU0tk+r/j1pulcl55nHUPh2C1IfDSk+6AKd9XwMIGK26XXgUGpDMFcTeKlqQ/8ORcbb
SpNRlUK3EM+z2Fk5JIvbf/ZbZ0eRqqkOrkkG54V2qnA+Bn3FVZcw3ihWI2bZMig1vo1BQg0qljgj
zW9Wge7Okd3WBDzNNYUbnxrf2Q7Hac7JfhCvTASREqzN1fwuVn97SZz9gmkPzqIaBkDxUumSPoxf
hi8MYoLB6FSdQEM8vCv3UPvkL/x2PMmvFYfezMr+Lh6jM9sz10uqNiFE6GBqipibgKbNNr4GlI2u
u9xSO/lik2cup6RRDuZDqQ71k/iSX8yXQdukP+w99E++6o9G89vH+lfSu9XfZFpny5u5j1yATiUZ
RhZ25LmwD3KM2pB8pGDFuL7AtW2cxXLdzmWroogSCX3umkfU/+q1F/v0V1zzklkYh0JiSetUFaE8
WK4WQbXoPXZK30Cpy4FSpASVkP/Tmn5PyJ25pSOUMqtbnYWJnBwdMqiepMlfpGZ/js0HuBlUWiik
oT4w7+UQOe8aEz2NUKqeePcrjzE/+3h9Kd+vWnC3TlRnsKADnTi7LCRncDrZzHlYtAcdSK2ovrPV
B4n8eRqEiVmUBMAOKE+g19k3ooNRoMOQ8hBVT7Oc1FkxYdqtJdzf81PQvDjg8zZRUwFyeXZmURfr
uASJqZA4H5bxEkkUzaWHrvtZKuPawZ1u6kuvmwg2LdkB2RnuqXk3vLKkPtfzFPwM+/6o7KTg08CY
fX0i2+tfaIF34tLQLEJwqFJnqKTA0JE+lHKQH+gW8q2+zIPhqfaGm2p33eL3IwuDoI0EK7aGZH/+
cDXarOxlCTSLROaeKqEsW8uukiUrO/j9ApvMWEiGQG4BLYWZS2QtuhdG7NTQfx02NE/fjbK5v76S
Je/GuJgJYi0QOsLRL+8PpxWFMYoODIv2T7UwAoVtiQrdtt7c/J8MzSOCDVlOWmaiDg0B9UTlh6pE
B6f6yvjgXze05OH4LrKDHi+Ka79rb2ehJy+U2nD6usZQVVL7UJx/wJgJhAVH6YR/6C6VUHO+bnHJ
G0xgRoFiQuNanlNkI0clWS2yGooa6r4pm6NVjZ7C5ZUd1Ja+lQUFQ3wqDZ2h+dSHljc2EPE9yD1t
6ZO0prYZy9h2Y6l5zkj9OcTjR6WkBxB73AvVflW16MA16WenDAczF6FA39sdstI1rGQ7KI1L2g+7
5ZsxVTZlHp+yOPZVtMpsCLq6cs2OoyxONa23sTIESaR9onGq+kQ10TEyE7LRBnOnEdAf9GnW/und
q4FTAZwOBpDgqO7O43qT57EWazYJZWZ8mAqHSvtovxaleLT0P4e8zYzNLuCOFoVwjIiA0tZ+ixzp
qyhT34n0R9kCF8sf+spvW5M+KQ425m61y/NGBY3wKjBIqMVdCCYiHZU21AhY83ndzveaHgyBaxxS
Y8Bn4izMri1O5JRidoKENAXayCyU1pdo+kqE8erI2c5AFxD6Y849yCbueG56JUT+vJha1Fe15gsi
wCwoKA2u/6qlgIbvCipUC/yk3+hDNU4lta0QBFRMf6cU+rMQrLxuYgGU6gCkYULbZhqPAoX45Q4T
y8l5T8o6FIdib2z4nXbTQdi08nkAzfuH+ll5X7E4fbP5PQdhJBCJAuMAPb7ZVoP1vY4kiAvgFWBv
ZYhYdbvP3uuDwS8O8V8QfWF907w5LiCkPHM0j4DwUWFxKCs6etC28J/oD5mKcVWD1ASVfJDQgfwD
WcnlDipdjQaWjoQ71w9VCinJtW/0u3o427ELC+qlhdjQgBAnsED2nZ8/iG0Ze2XrN7orA7xD/fE1
RblhR4/yRtpiNHELpUxyTx8jy00fbYicQ+X7Pf95/TsuhPGLHzU7mqVsZSMrpmUDGpHpztZBB9Cp
1u6nhfcMqqroDSoYEAfMcR7Go4SC2rpDGE/YuK/FgK5J+SSGD15RdNytF9V+qKEeM7YPfdW7Za9A
BIoFmX0D+WYvYslKkWJp2ec/ZzqzZ/el1uslcjecyTE5kmSjKDva/3FZ/HLFsyNpIgHpY8FxQHqM
BEDj3GIrFqY0Ze5Q54uYrs6zRSg1BpwVqEeE+I+TOThbg8WfGS0/h8w5DlrimYA3AZvmXXeZhee3
g/zMsZFNIw9EAfPSbjKAAStFaRwUQCLgIb9rnkeoOALlFB97T9rW2xKDBa9QmV1NeqdTOF8y6jAg
MAfNG+7JmbvqxojKFTQskV3zvTP69GQEwBjts4Ok+2vWFvYXbwWEA9Bi4PKaAxYxweqgyqBWYVnk
b33ReG3ypWJMTR+5lzT2hihVoFhrcj0L1wUa2Gg+OLYBGvA5v8Ak2GxqBatAyDFumN0EThb/ee52
YWJ29+c2beOiKirQMZ+Y+SNpj9oae87SgQdd+nQhoS8AyOfM/eOiyUuH5lUoH/g+wXzWXftM7tJT
sxmgtq0exaPKXQfF6LV30cLRvjA8OxVWTbJiBBIN76IklF+sXdq7Bgsgv+l2QbsXHBqY4pWLlSt4
IQO/MDs7FJIM5jijpHAW412te482d1oGDSRtA7KslTUuusjZ3s6+X1Hxusl0UoHpIj7YOXPNvP0L
F4FUCO5cU5+qfLPrEMy9JTj1U1y4KBJHBjk4DX3W5G4lliytRIFgmjVlERjNnHmJAvFhrSn1KmQ6
2SlCwjBL/xcfBrcOAKZ4PzgoaFxGq6bGZAj4JKpQ1NExhfq5QK9Vx4wKt5mXlB/Xg+PigvD0x8Q9
SDYBAr20JncGz/oBR6ueLPQfdfl83cDCe8gA0hgFDRl8Tt+o1HnWqCIp4ipsTMMrMAhfSHj1j4qb
SL/+whKWAHZePMa/0alLlSlL6E8zvLxMd4yeIuvFMW8zyEZct7NQzceDBzAuFE1Avgbmvss9syqA
qrp4xDDvNr8V2+zReZBD7V472BsZyOYVcwtfCBDtaUwI/qDjK11ag3xwmrBGF2EplC814o4Ljtw/
5g5DdRwjUaD5gIYUgMeXNqpWZD1jkQhVk0KFXPyiEIi3c/tPzeC5A6wxTg7YY3EbzpZiyUWRaYUg
IaPNkyRHuxis1tAm+uOa9287+DaoOcrQQZo5tcrHCqkxJ9BYKj/bwf7ZZBEm6Vi3sp5vn2ZmZ/rz
s4SmH+zMNJIa78S+2RS1vu2LYuXdMm3JRQIxmQBHEOqBE1B5LrRgiILGhZ2TUCI/mPqpR5mLWcCV
kPPtjM6MzOJzruVyLyUM69AbF3NEQZLrnsjvynLt1vmOup5M4eOD3Q1PF3ybyy1TJKUkUI8gIcj7
UbOQMLcAlmav6XL0xcqSYpwXc61mKqCTVEqtP3bVH2o/T/Qy+An4AdDgwo0/b8aptQVtUIEtbUm6
w6scU7Rr+P0lx0B1WIFoBZgj8O/LVWajFJfFkKWhXX9pmM1Ih8+VGPQtscQizi2olxZSIKMyWsMC
SYB/zDaJH21MB8A91S1WuVEW6xTTKwgqsZCTgRz7pbW+i6WKcpWEY2RtSdPcDeWjOhwoyPZHlaNT
334akR1UeneE7vVR1XR0amvAdgdlY9XOClRs6Uyc/5rZ2kstdtCjlEnYxCcoAA/Gp3Ceru/vggnM
c4F+AVERTDdznncMICkcYsdJyKeJZapuFDVxOZNWDt63JExTICkw6a9CWBNeOTsNnTRKnTNoU1Er
Aad6vVPR/5PQty9M2U+ylXC1ZA3lOuS4kAwFq90s/PK46kmrDoglme22YE2rh58mXvRK+qYb99c3
8PsJUEAQidouwDuI+PPuvWXwBvUDhHqo6UCXsGzX0qRvjx2gBKHThwKLAzJytDAuXZJTx4DyNGKW
gVc6mmQ6hp5b07USKvlklO07lTRbQpzPwoo17/rivnsHbKMHBH4RBDG86y5t14Y9SAQAkNBwwE1u
GeDK0LNNQcqff2EHKuW4mVGJ+AYYRwG3cCRBSOgY7a7q6ClhybZWo+frZpQpvl9eMlgP+iQq2loT
peLMMTpNRCCQgh2Dm48tMZjPoAUhRaVnjvRk9lXA9NhXRvtOU6ub0rKfceoTz67kPsgNBy8UNo4b
AlKHsLX1TUKLlXC3tOEY5AQd/EQ6hezucsMJsdI06aI01DJQ9IM15gfkfMcAKu6bla2Y/qb5VqCR
g9IkHAuT2bOtyByoYZeJk4KGp9izEAwgu35X+X3Qf2SoE67RIv+eV/5mD/Jmiq2hvQN/ulyZMAnT
AQAiYR4NtquaAGSlFhIiNDnfKc0OETGAY7At6iU2u9Uao/GtRPFJW1A3sSnKU+avqOY/VJIdjdr5
OWYYv1bq+E0RwvTSEugjiskTv8e1vru+V4sfBbpC6HTgX6itXP70lMZlhIwyDRUACwBekBSMo9or
I454+Sx8ER2scFOLARTy8+aXXFMml/KAm26QSsAw0ntTi8nGatMG6DIplIYOT9YakC+ZQwE+KtwR
I9duV1YPMRMqYCvlDvi22M2d9D1mbeyn6Kw6+vCBmo0PtTe/UAwMu+i88RqHPZe19hRVOgpSovZa
UP5JCUAobLR+gm/9xGSbbRBpCjfv09toZA8KAWKsAgQoMi3LNQrMdUM8RHIrgoY9T9KPtLdGjyiD
5VsN1CsdO31Nx7YAsSR7ZLS9Eam5yxL9Ju+KoNBtv5Ty3AXMsPSczvZh5kh7mqMZ0B/wm957q3ti
ardrKzRcukp6S7jy/5g7k+7GmWNN/xWfb9W9oC9BElOfay8wkhQlUbNUGxxVSQJAzCMB/Pp+Evps
SSxe0XZv+rDEAjHlFBkZERnxxguxD6HhE1nUztvEmJKpwy+Xark/88L+cSrtfu4BGCBJw+x6GvUO
Y/mjbP2NN2v9datU67JEZZpP61+tLzWmmkm38SCtPLIe+H1rZsker+3+jE2dW1/rzsDpe5vFRATt
VWHuabOLZqEMP5rAf+yItI+9RWk0TbeOJcKyOuQAsyykbZcPrz72MFtV8g07to4+TAiN9m6buD7L
JsXU1AYsSFOvf6v2+iZqmmWZtNfhvKztnU7WnQlAw3GfrL2yQ/SQNCzQs/k5GxnnBHwg6isPkTeP
rXw+e2tlsr8vIuU+VjC810VxQarSm6iubFUVUErq8NT0Hab5pGrNaDIVCSaiZ6XYnU2VuHrOZx7o
Ymzqnk2r2b1esJmlJ8PcjtjoPSEBjMriAQNATpyRrE2ak8DoUASo9USNwwppdB4q3SYvZooVFyS+
1mpvMy1nIDGksaNEoWfO9sqvGSvbTaxWZ6Q1yc0a8YqoTbJveAMGxXbt7b1znGjXipQ4/qBfDbvc
yZX5xX7fgqUSzudmrqWn0FKPLPW0gKgP2JeK6n3AMufdZLYoE1ZDjMbOQi+c+e4UOMAxNvmljAMj
WRz6wwKlDjbZL4gADn9F2n5ma21F2tlKuSHnSfJSoZSbWTCRzV3UL9b5kO+NCazDbNMgZZtkr62l
OCps4RT3AD+uNrv5IlpLfd0YBEngP+91yrbpAu3c0/3nf5tZisRYIp8JYMLqoZ1lmOyDTKrh80F+
KdcXcr3ZL0642Rwdh09FiOuftFG9SPNJpPqIXF3fG3oeE3XozU/Q66lCDga7nahBRqTwbltUoTFP
I1OZefb3XfX75iD88XNfHQx2s4Abtm2ww15PGsZnddmdEbFo6u7CmdsQ9mmHydnva8yXEg/sHzM2
0JGYKTHXDQFB1FwAQLTuIytaZ+fq9fxHT8mR1TzUhZE5IINL9mx5EpHsyIL6pRYHangR1n6oZNSi
sDsnvmWfxPDtxSraNNbMCZaxvT87tWXwu+b/tasPJNk6arVJgW/qtm11QwouQA1g+XxRmxMq2zER
83PbDgF0IwKfZnUtxnS9kI30kdDUeiNZkd2dzZ4IIdJu2PshLUlplCYCvPk9SZ2g2sPt2LKK0qJp
oFolibeZ3150Ye1+X8SxnsRIh0KHy4AwqH6dfX4d+17r9QHpcKPNxL+IpHC10ydnWRqdKOkYmQgP
EzwGcDeSFwdTsNALb1KUlFRnl03/pBe/8uIEtzoic8HKcX5g9cTKOdoDPrGSud7OK/SSYIt+tyEJ
zY/Si86jYfGGI+2lJ0dXuFWdUBh/t6oy67EIgayIRiy68GsHxroXzRa7IcBpeXIbyAvF1MossBqp
dgdJWu13k8DOpHZu7PZTHPzC8kwlnNRIkvCE4/mxkcS8C/qigJjHBv+1IpqWqcEkaYLtQifBjhon
W63bPwyDdFZgxv6eao6OJT5jMhBaKjaNA6pBgAoBBSDRfF27IR5C9aY+pfUfo311js8DG1tw1cMg
oRKcxTRJ8gAxPdEEHsOLPPVO+Yz83g70AOESKfzb+ToYPETlaqJ6GIiwx1plDdRS9Fg04YldcNEb
X2UlUQp2rxleXFipD3qrVsLWDxMMPyS6CAhlJy18qugPdOJlP5C1a5Grr9+PD9lvjpWp4NzEjio7
S4uDMtXE7+qF3u62JDnOCeGXL4owf9ES70XTm7MpiA+AF4KSOAnfOjV4yof4pk7mSy7OzXqXXGvI
Hv1ih2+WfJfNF/Zu4O5elV+CGnmvKcvaSGfSTSvDBIuouR/mySsY+vpZHs5zM1cCYv6j6zroFxYZ
Dyqr2hGWP5krSPNkxjXbAYfGYrLQzC4C5mO/k9cz4juvc/YzjaAk50sWLchc4A1YIV8qaQEuebgd
QgBbpt4Q41Hkr330GQAk5MwOU/+HF6S5MZ3ypdX72yzjINXzzMR0GxjBggB0rLPns7LaZl4DqFze
nIMK5NRBeV4n6XMntdddNLCHqSmXudqdh03eWW2bZvjAAUm0i3L0tn2w6ePW9guAUWJTU1rVSPtQ
N0IfzQqrDVARpI5cteViO6tS4Jny4SZP9chE69mZbNMui2m0msrVZZH2vdlru83QTAjEV+KrsupI
1aarbo5x3mrqZmossugsr73XhVQp4Dc0l/tCu2QgCjcJk9rKqoo+baX7OW+2yzp2F5Nhk9TScz7t
A3NStRezerbE0/MqmLHVs8dXae8REzzRNspEigw/7H5mTY40Hvo303oPVMwgWT4GHKPqh8z058pz
5HnEYhBme0IiOzr1PhHogdSg+4WnYwPbgb8QmnL4lJH6xSujf3sFZerhRMH+kNgiP/Sh8MEFlYMo
xtdPbpddC6LDPLr/fq79vuhQBJtC6Pksa2zkfeW7pKQKm+keWUSdNLFRLACf8aqp4zXhm5dnInHx
sClP4YP+zuxnpFsVsGMsd1P9MEBP6z0mpZ/utpkCh/Tna+xwayVt3apKH79v3xEZiLLYZ5U0TFns
6oiR/LSqMjnZkJbpw72puPLlngSiqRPcaAsjWmPFN4MYkF9DfdN+yqqdPXxf+u/LwNfCRUd8KjzX
ov20zShcZBpLw8BcNCfMy8cIcQ5WMSmGF7hQHJp8lSLw/N6bhNuQ5GWdfpWig+fgUXzfjqOlkBiI
aBLWTHTmr+0gFD9JJ5IWbhMtu5jE+m0U4Ic1Kxr3+3KO9tdHOYc4hd1Czf2kVsNtAdqFF0xJnJHZ
/0kRAn+MdZNd6wN68GWyBDTpjCK0x2J2v9ufELqPNkHAgZH3eUEZBwa6DijAYl6zdMV9uIbzrGL/
1F740dH4VISowieqWpSyn86QrLd53YH+tDO1aWknyilnRzH1Dxd+fLfYINGIUiAbxddiWjnVgb/F
2A/wjQ/EYWG3yfRGZeNL8kzcYE+M/fFWfRR30CofRWwXVbjl9rpnTkHvaXY/SNV3gpKPNmqBII/7
O1FKh5tq6iyfg2lWYTeZN7i91jLoTWX20w+D17zup0Y+mVvfE9wRGRsm8KlIIex8Gq5okk/LpGJj
vLI7a2FWpm/r17ldrLrz/fIUfvDx9rFjiMCGcevQ476VEkQ1CdYqs2ndgVVA0gOshZWRy8Xl0J7C
KThRnCwCXT61rQGDRCJ2mOUjAMRUAr9pgngI+pg3nA3lCQXpKIWI3dD3th0qK1WKYEasNfLufPdT
V/bYI9FMtLy9/X7ETpVzMGBkNwArTsfDII2IviTZGkkJDB/5+vtiji29YrMDyHw4KsrP175D8fL0
WmdxaPag2g1dYWR7MuF2wXXhqSsyLmBiLCentvCOk+OnYg/WpJm/Y2KLfTThmCnIEde3yC0IyST/
1cQ4GYcpeuuQjYzUP5/PMFce7nM1JH2bZKkUbms2d+ptnhrdUjfZADUTgKKW86fve/V3n8I5C4iY
4H+Wd9C+KXISHkmLcNt7QLSSAVBEYCJLDvq5nqVruYlclcAGE3Sl53LXr3w1eS52Dcbd2auUqU99
L72CKR6dYAPHiGrBXt+Yekpme/ZgtMmSLhcKOyoz/zZrV6V/tWhfv2/6qSIO6FbuMV747cDSNv0x
dL4xJ/fj/NTkEGz4t+FkX2iuEEFBgw6oVorVXFf8PTtDYWr0hWz0p3yijzZDxWcJ/2F8wA9ju/JB
GVLdp6ei2VUZX+n9ZZxdf99To2fiYStA6kZgwrEdh4OD0VByebfLQVnclrMKMCsZEESVvSJNAr1K
CYlTArLJqnu0GBQ7l1qGTg7SVzQbnhbTZq1Om5m98xZvM5LDA5+ymrS7TT4pL/08IbYY/L3v63uU
qNmvQJDF1E/IysFa7KUDuIn9BPMIuRuKwlF/VudCeiXd5wWL8yAQv/UtYQD29wX/Ho/AbMLrUvQU
UXDMqa9kO43rRRmrmHuqdFcse61cVa1mA4u5SjRtrXWLnxEYCJIckDq385dSlDgTD6fddCDcQyFw
Ri/ijRRNz4pG2RmaVHcEWgGNFjTKFf6WaKDFvLdRWWsnSEhylXWgKym1V62yJjyxrXlM7ZCJLBBu
XcJt9WDQB7XelyQXghNNcjzTvNnbbgdWVB5d+Vnw8H3HHSNivEwoSsJXArPW136r874Eq7cJt9mC
PbwkvJR3NSaJ9MT2g3jNIR3jOk0qddxZMN8dzMYq02fNrJqG2+nElwEiDSRDjbwVSF7yUu+z5wnm
PLCDksGIwxOBaMdaiFaFdYsm4tV80JtpM61LMofRQsVzdj3omrIU3XX74lRg7rFhU1k6BOwtGWYO
HT+GTpqW8zkGFDD+GyPvSQw/0X+FvvRz3kYnGMOxNRmuQ6Axllhh7f06bHLNFupEgdyHdnrWqcn1
EOck0JUHBxAvc7dX7EABz/x7WjnaQHgIoSAkaf5NJRnk+a6JKvyeJqVs7ImZrf3GRe83Je9U9PnR
ohTAMJB/hc33YDqrWTMLOsSobYVdrezJvKvtrYoMGv78BGUeWyfYcYO3Eqso0J6/9uQiIvW00kMe
GjB+YDybitoY3/fbiSIOtzdkfTLrqn0dbn0ZwtOk9X5SnIieOUrkH604XCe8FDy1dlax2qkrPd6E
3WMrnbBQnGrFwapd7IKZBiYp5C1i9Bvlen4y3/LR5ePTYBw6vOiLwYtA8cOVB0xNcmxYqUVuzRV4
KCqOGLbkDqbi5O6ivjg1RkcJTpheSFUxx4FbKBCfFIS4w/9Y6pi88zx51edBYgX5/hyZ2J34+am8
Sse0EZxV/lmYmN2fCgv8Wi7kRcFoeQPGwg5UvlIRgc6x5XfBVVmq/zZiNssjRmqy6hCEs/jNk6gk
IZYi4f6zbXrb3xMeLkezu3SmXe27k3jZVP6Q1X8uStDRp8btmxRftymsqUt3plx2YB/2ZhCky+8n
1TGK1+agScKKCOk45IB1lzOO7RwOIefXSjdD8+/6TdAr99+Xc4TTEoqOUE3oANvzv3nYgwfmpZIa
bNUEFO/hztdxLQDoOAWQVCoHgBCn1v9biYJUP3VgopE51K9ktn1wuJ7E0TKu8NztenxcJtag5ggm
0xNM8EhnCh9CIW6Qr53g9K9FalWYVyqZc7fY8klyda0BDg1+u/l9w47MsS+lHFAGCouc+R6l7CYL
UxH5ZUHGbPytpp3QrY42h1WRKDcC+xALvzbH0zoA9sKK3cJWsYIicpOqB364v/oP2gO+g4yCge37
ULJQmyBUxX7CNijklZqXAAmjnpWtE7CtcWINOdokbKeYt2jV9FCd2YdzEBHUhCalOSpg6yRAu8ew
+u+bdKwYwiJw1EEixG3vgA1WXkOE9xAF2/lk9rzf+7nha4tr/J/+Ay5B/MWcvdwZdoXfXIC9PgsW
QRkEW7/rzB3bW+1u7wT9KbvPEXeRGeWIGAk2kMVG6ldSkJNdI83KMMBtorEHa39RR6aHO7zsVqva
rCZmap7yJzjC3QnQwjMcqymYM4cwMGCvBh25NX18Ei+66tZfEC8ordM2AlH6+fvhGs2AB8wW8+0c
QAnWk9+3RchJ1y46rABb71xyFna39JaqO7NyM/yHm8R//er+j/+abd/fWv39v/n9K0PsD/2gPvj5
9/PwV5lV2Vv93+Kxf9729aG/X+av6U1dvr7W58/54Z1fHuT9f5ZvPdfPX37Yac3CcNW8lv31a4Wb
31gINRV3/qsX/wKOHW+57fPXv/3xK2vSWrzND7P0jz8vrV7+9oeA6fivz6//89rFc8JjRta0r/Vf
VlX8nL4cPvb6XNV/+0P+q2ABADYTxouejmvAH3/Zv4or0l81hHTCSVBK53gNC/Eyzco6+NsfE3nx
V7T6KVEm0lxoecJ5tcqa92vKX+dk4JS4hiWGsGT9j39U8MtIfYzcX9Im2WZhWlfUZ/qVJnFER8dD
KSbahC069qkP5vUQpFkuVZ4H1oDf4ezaT9aLvpikBlnGJ+vxazzZy5F/Nh6N597v+fg9nsz/+ch0
lg1WOPiD8ellH+/5eO3hyz7d/vHKDkPjnxX6KOKjbL3YDVZXiCV3vPGjnI97Ps6933PQnI/L45Ey
9sBY1mHZxUTv3wv7eOagOUefG+/5uHEs//3dx5p0UL0mG3or0xuQo44Nw8Frx4odbean3h1vGh88
KH8sIdfB7gl3s+GdIo7dN547JIOD6n100bHijlX7oODxfWBek2WzieRVXQNdU4qvQg/yjQcGp1Tm
k/V4fjyFsh/VRq9PcRYeD8ezFWuKQZRCxC49D2tKHtfGeGX8ev89Xur32AKwJD1/uuejwPG94yMf
5/ICMH48ytcfpz5u+7j3/X3zvT4HlvsfFfmod5upQ2x93C7VwWSsx3sr9tLQT51P9RSlxntQgA7r
edBF4xtTP168l/pRwHj0/vB7EeODY/Pl1P/5fmWq7OhNjDbD1BkfmGl/Nnb89anS4++Pdo8dPrbz
44Ky6yqjiKN2WRa1bOb9pHakgnwS41cmx4ot1W1m+VIYvJ+rJ5NyWQ4K+FvivvECLLM9G/Th5uNR
MHmjyyTU3u/6OE+UFOrFQr2o/OrPUvbR9M6fLdKzj7skDdrY+328jFOCE8wQ2rDKCuvfeM8gSgZn
Z3CCtpDMj+emk6ZcaQqZxT+dC+TppppHm49TSda126SyP1o1Xiu0wd2pQ3/+cX6yb15nu128Hm8Y
zy/KaYq7tp65YxPGc95+Ftrzqtetj0Ka0mvcUMKv9tO5Ylqt53L4a3zq/flmoRL6tn/v9o+Su2pT
RWq8/TiTp8O5hn/L5r1Pei8uDKUro9XH+1N5hhtP1f9Lg7hIiXgau3J8wddBHIsloC66RNf41Jvj
eTGI4b5WL8YHx2Z8O4gfbfgYyI9zcwb200COF8aBJDTiXxnIFCVZkCfwRKFvikFMNL0//+iVfw7i
R5maQl6oAMp2x9vGXvi3BrFvYsKRy51v+mIAq6B1Pt4+vvObARyvj7ePg7ibDuRi+ud8+BjE9wLG
WQj+XfaJuMZZOA7g+Jrx4a8DmM7Sna3syIERS22wnJaEG+G2Sd4Akkitwj4rzPFnn8nq2XwgIcD4
M4qL3UWcqk/jL/Ce9tta99bjr1krxTfYi9/v7L02vUvyZTUQxRLWeXa3WKSOUg6Lq/ES1qEredan
JPOg1KIGhXaxS0CHEc/JBawBs6H8/uaKZB9mEpEeZ7xKlFNgzxaT2B2flbSicYIunNnj1X08D5Zd
7/3ZHp+0Cu/tGa/2eql9ag+g8OHYHvx807uxPV7rn43vVev8vT3jtfHUP9oz/hDt0UR7xl+TTrua
f22PItozXhzbo/e1vB57gmwFqlmHnbYcr3pST3Yp0R5cIqN3i/m/JenfZgn/DoX3L0L/v6YMuK+Z
kKOrw1f9f6gHiOiy/1kPMLNfWfWX/3X2+hrj6fi//1QIqs8agXjBu0agK3/VweAiLwjGRDxDNa68
awRcYS9CJ0yRkF5yWYor/9AIJNQFAorRv4UXGBgSaKv/0Aik2V9FCM2MTJt46wIM9+8oBIeb6yDK
sUeByQJfLAx/SDpf1eLFtGStq7uFG2/yDfl3LmVgnVaqbChnL2yuT0/saB2m0Dss7xA7soyDVt13
+4X7qBqFQRijMRikTDJ+ELQnDkzKNCXjOjZI/mXsjPXMsp8DY2/cBQb5pDg4YdYbTVqfNOffanRg
GBjIwzKZpfTAGdl0jZ+Z+PopDh8zozcT4zExEuM+MSLjRRxR7/vASMeqJIZuZPxhBLRuyUpvbFJj
s+1IS48ri5GYpG+62WxT4+GhsLYP4qz7SzM8Izdk86I07qbGujSJF71XjZ+iI8hsRAm0NbLeYvPl
/urm7ROh/qkPftb/DsMkf2vsge1+R9qVlByxCzcxVOOHRa9fhoyCTDN+sqdi/KKWNCDks83t1+3D
E9UMjLe7u7vGoJqXmfF4RQXv7qj193XDlgqtfTcSB9Y6Qm2jXF5QucdVZoZGZN+CmWZWxs+dda2t
WuN1Yl5vtzHd+Hp9/foamXS3m5md8drR3a+vr9e1EZnbwLruDGI2zVfPEhc64/muNwIb0rl6ufGt
N92iCfcvOxAQ9ob4e3l5IZTOPGuMs5f70uJ/ceIePzXTt67ernjauKIbeuPq5HbDgaHttxE5sIXG
fRUovt8vXM8tGAVSFdH3P39KtFwMSGpd/qyM24HmJcyOV58DMk4ar7r5MDXuLi6e12/FUhBhYlwJ
qgytwLiJHJywjc2TZ9yl5j3pGW3u7Y03zBr/5HtHyOkU9zjczSUoNCVmn9lcFaZkISJp291Dnhje
Ly0xRIjd60kgLOUAivi3DhNU9MkqPq9ykimTJWEk4Z+CUolp5XOdmMlIDTsnNApYSmHgUW6phuaS
9JA4ItFJmeG5ewyA4oz+3tWy8SIb5531QzxBFkqLGa4anUNsJ6wI27T9ODWnJpd/iLkZCYaQ0dtT
UzUWa5Uj8Xth/ryMbFIyGZvc2FubTWElwMbpbrJ6GswnhVm/0YxftfHwlBoat2nG00Nj8Q04hpmL
i1Azs600nzubkxcoH+bTBe9Lx7unjrxeODMrc2YM7Tq03t4a4wav+AtBzA3nBJc8lZzif2AYYvt9
jsfub8EUMZl8/Vylt3t6lCSIRuYm9u3lz1cm12AY29vUEpyrM7ZbMrHZzyXgIqVxQ4Zp5+2NegbG
i2/F5v3cuL9/ebk6ZdYdMVJ+5xkf9WMR/UwNchKWXUSGOfd+as6o4s/bwkzM22u8xAwmDnx5gDYE
a03sdPVDhzJGjrF90ogiy41nDNvmWrBk0YGxyQRn+r8R6ssU6g24xQ1turg7OfF/C1n/k5A/qn6w
9EoIv9PBo2tVSNG/FrSmstnZQ1dwWVYfQYcyf0D4cs75MYUiaYDxQ3Zm482P4lnxEcTcWTNz7hDS
bj0OTufA2sW9kK79OFiZkQp4Tk4JOhavEXMhvBarHaoenSW66Rrm+iRBjbmgxPGrvR/spwvo8Ul3
0bhN6HRvZStxxjOejAvFeIBM9xaLHF1ZGk98XzwBhGCPbxlMsfoxEcDa4lC8Zv30PAMK9O7iVBad
0bXnG1o43F5vdmUhEnkt3GBBijPAEQhvJ1WsqVYmGRqnnVmSmozWKgbQpCzt8NC8MEs3AkmF5Ih3
5HjQDGKFA6rLIwquQEazMCfrmZMmpMKwvueeIyrTd/U9kDyqftq0s4T6TgzJ+iHWYRiX+87RBMXi
A2PtnFsynzHzYrjaMN4ibpCMWyGkRMbV2wuyyePPn7GVma2hXkR8u6+v7ZkQQF6vn3tjZ+cuvH8k
ZrAGXP5MD6q/g4EkgtTvmK6Rc7eH3lk9rpi2b2DIGTd37H0j6ZwSQsDRPrrQ62QJIuIMQVesiZ9Y
+ESTZ2XQ1AsXSBS7MfdmM35AaDBLq3UaG4xoq7ElB0K25hB7easwuwkEXcobxRTeAIXZnBdu4Pi2
t5qYbOU4odmZhKaapOww8CIm49mEDR7NIkGmHdqANPJ/cKnbLfcNozvnYBPkb/omHItvkGn5nhkz
uqdz1+IwsUpSfog/8aEXz3ziin3LQzDQ2C5SbHH0PVWopzrnYH0rC5LPzYsGebS2dMG57FvGlkk+
LlDkhzWu4bfWz8GqjGuXNeOBhFHOT8GDkQxeX5E3n+/G2Ts1nhGdR7ktMW5y8+759eG5dN9eoAZk
z7e3t/1JkYDYz2ODiyv3TCd55RzQ6q+Du1+QMSncA3MmBhNvZ4a2dbRzkglbFSuv/Kux93a+2tuD
UzzHKwbblqw5n8AU32RrRf5XTJIXWwSRmYSg2LEFSI+DNLf0Ofbtgf89BDyfgJidk7kd0FaxU7lM
nh+FuyNeuDIJzeaTucFN4Exs7uO5wIpvQptUzs7Okc4y1+co/CHeUPz5CazEndiJOeGTmO3ZZCwr
4P6dU72KuzI+AU/w9HrnAAywLFzmJiWGdmFWbkK9QzulPgVnKn6B+eOk1t6tINxgJN7YaaglmXRI
zCdakriexYQFQwYkjDOIer2zhqWoVeAMy7F0S5ToWaLk8e8ycBLKom3m5CJyA4u8tqZmKXwWFpm1
TcVqzdaubYnvxoL32bldWVOLXMJWdCvAmGHSZu+QDdiSzcHGs8CBK7x0ts/qobmK29gVn4VbW0S7
WTIf0ocvKzNhvAJTjE7nFLYYYcWO3cyK7dSuTXLU8EZSQtpMXNy16xWJa5nGCEdWbZGH1xLzCsAK
Ex9Aa2YBrGuGzmQbOgitdoaW506s0PF4cU7BEJGjWsHas3F5oDmdvaOw2hHuCdSudRRXUJqog85O
p2YWJObZ2el1j792bbc2uKy0L3E8k5yxlmpNmM87u1/qVuzmrkw9Omq9sycr7XrnBiAHqNRSgkEQ
Zm4vRkViRy+rsI0pvaXieT61dGtv8WZn5sSUK5gWMrCtwWlrKkk/OyWMJIFrwD1oWecA3A4tK6a/
1NyOuyVHplcqW/RtYeMgA14BqbIdmWQXSIGuRgfErk+NwVViHu1c2uXqlv6E16+ZW6LNvVUyttlK
tQuLpK1m5pJ5z6ltZaQA0VkiTF6lpT4sr3fEyp3cdjxT0LrGUd3otrXvbNbnh1/bDRLcwthm5uv2
dSM0Vt10W2ObIDCJhacYRYa9eY/825s/BucROSITXMkXMur2gVeASmKgQYp/vYOg+3yRo8PfxfY6
ZSP6DR928w3NFon1hXXl7vkZRZJjVGsqyaU9Elh1dvUCz0IK1w24GkhnaHioQKIGyHe6ISwEQiTa
o5y/vNzry9LqrMESJAu9LP3L2PXEUNBxSFOwEMVtHZluCFD4NJNEVrfz1c4EaGf8xBAgFkIrcnQG
vrcY4JXq7vFVnnPWd3g7w5VBbHs6U3RnYvVLD/avMxA7e7ATzgwMQQUu/TuRDBBL7wxmfQ98tZm7
qbuDDV7MoHdBkw3jJmYe+VX5LQg6dEJHo3cym+T2bszHd0A+5E9UsjHF+EOxpmbj0MnL1BPuHocA
M+/C6AfXPoyLkUET8vV9/s61a3iTRge05q8QVqJZcJ6JrZuCf4gaicbMzmVLP1WLceX/TST6VI0D
kSiQa48861RDSASVPUVCENO8gA01LB6NrfF/ct8xoVqHfRvGpl+LKSQWF6q9Al3TgS3AcuaPi/Xe
9txSMCBLsmRHYmlJYP9IAzSnXarX5JZZerBMwTh1WGZo1mvR7Jbpr7qN1TORxXCRcOGHYnRkHWis
ZAW6PWcGU3anjgRfgqqgDRGuuWNZm9z05m7TWpKz52wODQl1T2h5D7FRWcyNZ0wJd89T60KoHcRN
Y9DYbDqjNSbXTD6f4Jbt9cIC2JkPZwq3E4pjt1YwLj08PGwZlHGaoRv2zuaJ480DgsBGGdf7mwax
8F5I/4OToD9EwmZ2dh+NauqUOXMmc7YXms6L6FtkvcS6EdokcqSYU/KoqsXmbg11R5CgmCEV8hTw
Ju5i7LnAqu4KekiC9nNmFfON+RS734tCOIV/L0tg6/wiKPrtgkQXZHpkAovpV9lMZQZdcfXLDuEQ
Rx6HFPLujIEWV+RHyfGX7ORZU6QKD5PK1OxZg3AeRQbwrF+tSXZ5S7d1OzL9VePMr5SbvcNY0o6Q
2S+EFdRVN7VngLdMOd8hL7YsnhqsEc9MKMSHghYsZgNLT+u0yKfdUrHUkWayVcv0FkvqbOmznEVO
6da44ZQXPfSliSy85syasvhocCgxsU9l9RsdOL6bQQdGtNm0iBKdODoWRbHIdBY4NcybdDO/bBDI
ahYOPKBYWkInYWGMHDL9wcdU2jMgfPHHwsRifSYErncJOnFhBm6IlB0iFkXubLV32CY+FxxvYdT0
zd5qbdmVXTFXhHzNBozlY/wIaGPG7KWlcMxqqVqnDBQgSJ2gkQMDmpJrYd52FXKKIxpY2DW0IliA
WJMFMxCMQcgxjR2NjEMhtUd2AZU4U1umsYM1vRfMYWFKYM0EZrn1z1R+16upPQ8Nf7kwZ5BUwPd5
YEZnc+s2sZu7CDpILxEgbYRPBNQYrSSm56K1EF05i7BZ3zRueRNbzTniKSKpEAYRE91wPSDsDYit
O8TTzAwQ7IQIJ+gyMnU+cCJDUGu7LllTiJtxAHWA/oRmI11NLwWXer9PN1U7FCOE5rNgUZf5haOj
K0ZKt0Pumm51W4jAomTEWES3UTzlOHLFmCqMs7Cc6mPZ/gbIT6h44dTYDZndzAoNAcVjFD0Tql5L
1Kh5LG3ugi+wX2t2V+xJLb2VEI/jG8JFRQvceinqULE6AoqI4TXmaYS0u8lTxJwjgI82zKFA8V7P
3rmayToJBfWPQkNj/bRDhM4ps0wImjnrd/WTtR16nV1pCGwp79svNTs7Ewuk+JssFcQmIY7VrNvv
LEOIsTXqfge7EOQgmEnrCA1TMJWWOdiYzIbLfpmyvo/LLkuuUPBUShdKXsGiLN7ajHN6/qdIXSNq
MatdIQjGMRZ931E3eHsgD/OHFD0VMiLSbopQwYcBrMelpKPTGiEqIDoIoUNId0h/QjRBlhQrP90M
M4oFSzXn2+QBkWXlIcPi9A6RiMHVkfHeSUQMgXhz74ilCtmRJUe33jVTIRUTBGI2ywkSq/oEWucK
CRdJveRt8bpFagdDA3nzfZlTXSHTFkgnC4iPIeW7tOdrMb29G6RDyFS/QKleCcU64E/oSu86yahq
n4undHOx1az5BaiEyA36tbdK7jji21t1Z0K3EWQo7p+YOlxZKOjodehIYjZOYa0KU8WjfZ0t2Qr9
qLH0IPyb0yU2e3pWkIlgzqI/KQ/iDu2EZD0KpA1AtKFTc6R0Zw7+Vg6jS4V8heTiO9WDxsA3RsGg
CgEuhMgXyx1ytyAsiBDxUIzE4jpAznlf1ooHICbQ9NEOuEe9Fax7cvtOtPwexUrVqs40e3YtNJB3
UVNh2iRn3I1Md4rJS4KJHzJ54N4BfAc0l/3DAyafyLOo0Oep0DkgbKuCgYDLz2gNdg7tnNqkwMX9
RIEHTDbSOtD5S1aVnBUEBZ45I9ZKwXDnKGLvFXlMV70psSILwUtzF2vNzVed1aMJDoztzA7MPXpv
aMswPrRx/tCUqX0KDURcnVuqQ5b68YzQfQWFCAYrWJbQ2tHX0eOHZYLYFrDs7i6B5Ub7EQLcu9gm
GFoH00thbUJjm7uSidsK5wb0KhZz5smeeSJkb5Zpjmr0YtAmzWC5O4uXQi/1oDRhwBQzWsxMVpRR
mGODg/pKLPtoc25vxysx0qiiSCTJGbP4MkX866w9V4TCsYNRNVBDyWIfOa2LaWkZWTu2/ITWu2d/
QLbFmDXMuL2TGsVK1LR2wfNB7wudnZjNMNmS9kTsbeywGiT0Unup0FNiphQssZIdI6yw1QKfQS91
hS6bOMRIoeGRNhHDXnIDa4Nyd6ghkbVfZmcawqpgirU1NeOVGMLGDO97LDSJlYEiJxi7Tt1En3Zo
0YLVTQRTtWYoQhoaiGi5Zz+R64TKiSlfkrCmsxFByRHiiJnyvSg4B4vqCAlqsw+j4YHnah7MlUie
Yy5fnEs3Qv8V9iWEbixL7cjslXPpcrgsrd1GMH5mOW3crXas64JM3znsuzSgwg0FHxBLRIPyUMKD
uXstOHHGb8R3lgj1huXh0b8QcoT/PPwSC4coDyGKntibjzKFzdBQpEv/XggeolBRLNV7JIfO5QTN
VDAaXr72XnNLWuVWz/3jvHmcXYlCZlcVYkmNHhNvEFGwGmDPEMsUweeb7lFcIoxgVdkz1/uRbnar
6TreYEW7FHeIhVFwANQOljfauopRgN6VIHHNfw6fBbU2TND/S9h5Lqeubdv6hS5VICHC36EsEDnY
/kPZ2CaLHJ/+fE2cW2du71nTy2s6YKwwQg+ttd7FgzsD/Tv79f6N639GRAoSj9+VsNJl7lnM+Yf8
oj4eLxmn4tRJtX9PnHYxee700nTNRlcOto6P37umvGvWXDPs+nsF5rV0Hu/9eVOgn/4p/tRQywPf
3bM/edPICRb8/+GZfldt38mhlG1fOLLOfOaITDg/L+PKmj+pl+i8eD2YSzB5WzMautTHVKOTA0Jz
FrOGSEcrJkBDCVuRdEGJgpUoYif0Gz04eoWk4e7qd5XuxZu1dI0aQCs5NK8yqlyFBkp3A0AZ2FMN
GnHIqMRXogaOmMUZx9EZdL4r/JJAzQfmz0pWrUo4H+hYZAlN/eaOY6tyFJnFB0lLJSknGrkLyEUN
UlJk5S6e8LAQFPz6ODWV3dywPUV3x6muXAYppV99oQPDSG9FnRZZ7mlw4eF4i6hgLnHZLWMr60Ed
OQVJkB3YJESzyCacpT8s58p4dT9K734tuXNJlWRCfXbZ3faO70V/EelIj+bDUxa1ijY+WEv+LstV
nKwYWVGx/uIwkAXSzzwEglvTq0q0aYfCrTy8Q6yv29aJrzpeLXngCSyXo3CkI42EAzq04R5unO4w
mIQP7n4W3bxNa9XS63awadnBLt7F1Rdun3col9HnCSNaN86L5qUUWN+T8HnS55DI4eieD/GBS71w
dP5usOrRPIFXKt8P/p6U0T3E5e9ScGneGH8li1e/6NJvldGx7kYHvjQ1QlzmZ+37FNsWmYDlrjvr
zilGtcaAO8EkcYJ9T9lB0a8Gx5aGJOtMEv1sMXjXsDbSb4U+WLxSAjQ9h5OEd+HQBAqXvF0wn2a8
LtOuz7NGxb3Tthvc+xFfQ5ucxOZNDrNxDnfBNrmn2wQSJKg2Mq8+tht7UNltd+Vfh8KnZ2DeD1IL
EGtPKckRdHxJmlIlwu/aH3KnpchukJOE53Df3XaVl+halBXY0TFcJUDXHKgUzZK1V4qe7xTAvg4e
DWU4Oolgdp1CbhxnzNcSvzuGFwiHdPO2SpQAyW8f8fnBThA4Hyf4pKDM6bgvToWXBiEXIn8MabOx
H8q9r5IH0Dy6D7KkRXeV7MNjuO2SKXF+nRdgHKBTcLdyqjLBga4d1hcHSRhIFwkGc+XbERekdIsD
0Ly7vUoYLw5hg9cLUX80FE2IT9DtchDwejEIup4SKPcz5pDHFd2kKEXgkd5daghAchoaNp1HqZ+i
z3No652cQwOJaJcUuhQd+hyZ44uTqEYwrckkhkOHMziH1Yh8ktd4/5j3jo8pTWg0jG41Zw90NK6D
q9WN10b0QSX20bUyZixxmBGODUSqQ0A95HSDLkkXxk3nY243tKoIEdnCCpFFVMySAugQfe3SRXeT
XqJ6a0F3hoJf83aNQySffooO0QrPvo2V4R29enoO6qlSjZKvgOVE8oKMmAClGlbMKj4RfhYJO67B
LcfFQL2CPc98dAi/FOxQdR9bwOUWqEMdD5g7XH9Lsi7+bx4XwW7viTzMMlZsWSUTWxKwg8kSphOi
tA9h2VgkOQDc0CbgMARLD4InpVhcE8HdnZQA5AXYfUmuuvcd/hZXH0PZ9XdgEdALYMMCL3k+Am2C
heFZ3M/es8Mj6Zke9OmEYDzc1417P3MvHDk6KBsV6O8+Ip0XzIRw6hwJ8atBEzrkx3tf6QVhSXQY
gkdypLrIJ8apAEpICQmkgEXoKcRE4dXFLXtlkpcqWTs7k/V8IfuckDQcuW6lIQJ+N40CKaUiiB2v
OfgfME9wJe7QkJIQ+l2VShrdPZJ9Uh4VtWm5aHHXPAXDJzdLitGc1FLH3JLi5Ll8vCa0I1kMC1yz
bYqgqBe24zJ4OwMQHYmClGjr45An35uGfi62nhOnyKumYWQql/A3JXcqWoGieTQCVWiIC2Grvt/H
J4Lr+nMMuNci97/I6ecSuIFQd8JjAu15eAfzFWaPZya8VKREuMX60GlBrFw7nofdNTTChrMdPUat
Dj1dNAX+nlCb0QFfQB5TIk0sRsKftnGJmQPLZ2RWbji9MdtHVk49XPEM2R1XeGMedqQEtqtE+NzW
eGwY3wJNnIHj2cpnf55UGH86buUzAGNKFkkeSkztX5nYDQt4zdJjShlqlhJssQM+y65whG7AGCw8
bvS9NXO7YIzulZQUyN+vkRJkzGTdK8QWqpl6mCdvwS1d8RopK/+KrDdQmHDfyML6a57Agm8UmmfW
4CaAkuarCLUT93JJT11oLE5+5fKU8HPFrMQTZ5k0SCyYhwxunFnP19/FrTTXjTnEYioPji9hVDUg
2/jhtmqmxpoR2b1oF+JFANIyXqfgI3zUWB6KdUUJitxdBFvukdXP1RzCeQKA4U9a8y60Hvcg3Ij3
kUjNw5pIOvaJrnobzNyMPSm4Y6kV4B/YlfrN2i9HlWgZ5fs6hpr0IePZ23XwRQuAg/MR8CkJW8eP
PCorYz0mrQlwh0AU8T+60ozvdX5xPtgQjr6E5uRYwYG0aCY8KbpGhVisjs5/4iwAMnBDa5AoKH9s
lSjNIvCN1nQZTSoTzVEOKb9Bg4UgICfl1pAz+phhGe7jAvxQMdrwmLcVYi3bLQci4qBNuAM7uQeb
WKmo7NWdVfpUICwjEjd2RyUoB6Dt7TUrYw33OefIauh9HWvkNH4ZipUNcy7aVrCSUtpKG2SZJHPH
illCKGlsi83LaNWRusHW+zybhHbPmZ1QwjSt/xUT/sBeYP+ZdshB0DvsET+fGrJNYkQuZpaWO0LN
a3zwueNwnE1AKsuIMXtY1By04p5XgCyMwFBzuPQTHTLnUXMcSNkkZg4TyhMr2JYnxC2EGBgqCEYM
Jeo9t96jzazv9GZv4Ew4IXHUZRkAHEidDaVtXCeTL4mkAQHYYKxPfkd7gauGsxEWeWEcQd6bXDfN
aTn3pQEKxTRumDyxzDsWwgbHZHOcMiZqxhBoaVUwDjumKWN4M0x71esuscaUBgAPoTxmfHl8SLRl
bZ24NdQj7n1ssQ6WyQ6bw9qF7t0Eh5SZ6mpVLTjdgnW3yr+jXzkYp02/Mu3LNV6IlYH+BKKF1TnH
IjCPzBtNm+KKN+mXvUoMHgygAcWfiwRAiT3BZjzNAFxW+hbdHGFesG5v+V5DBgbvLppVtMjgrvTL
qMQ1/ENhuMnBBc0QVoQVVY5ETj/n0MFL3HwrKLHPttyb+M1je+6zumEHBEXkViayPMtb9x5MwA3M
HyCFYSvxvXz8CV+yYdXy9MbWEixZ9KZYlV1oefOoADfAgw+NuLNtXDNVUOHZoMxaL3o2kyCgVL62
xN48Nq9Majm3DpVo/+kA0MmS8Lw3fMOBjIlcEDju7N4b8mo1txBD+DPBJ876RJxXaIIKrAUBF1ZQ
Q5hYBkC0eYfkk9plRCp4S+2/ezzkjjdepaG508qV1VwFV6RPM/b0PcKSYNU0Vvl1cDZJgYoIq8rY
qDIt9wXBnEJbFiSHlKqhGOQ7wGWVO0dEwqyec4hqzbVorMtBIeXeWQMzdJ61KXbF38SCXKvu9OTL
Bl+9QnIk/HoS0iWUE7aLx+FDNMtuBC3Ab2Wxj2zqK0EMBooDlJn6g7+K5d4UvEHW8N3CPb5CIuAK
NzHD1N3H9aRAEISilEliggPdDDqBPKTYdsq5o5D+gSfZoDzmWdIElSQ57qlfgiyqEyysujdC/yc3
zO4lmCm+TIymu0QAIB0ERpNERx3854QmWjgnjKACNWlSeKwyAcfe3XGsLNj497TMVxG00ubsyXac
YEOUK01QmQCWZn/E3qIUzkzejSMxlARmOpY2pEyiJkAaCNketB3ct9QxhMSJombZmwJmDWwZc3Fk
KykaF82FyoDlcyGcZatg7AkUWIhghWypA54e9TXxPVircqxkDn69guDQ9jwJAiN01jEZb66qgq0j
ISIrELEjFBytDvSf3i9k+koQ+3C3aIRreYK1zLH0OijunqDjEV1w+2V+xyO8SSRFLtmeCCjZScJ6
z2kqf2HsuQpUROQaSoLs6MHYCTV9RMd0iQG3iUxs7lOB7Y0RoYMnY1TAamI5QwhJU4DWU3CLhiTU
1etehDWuYb8mCZkjq63OeTFEUhexKmTVWXOMOzgf93kinJ3FDs6x3K9gavasJ1wd4RiEDaZw4p/Z
pmCpBKk584ClFW6v1SE6FS6b/GbCXDCDhI/CZCXyER0jSkiRaJVNOPflTvOQCjwfwQVJwKv46TLx
hyBTqSywv+w6JxG5IjtG9CN/j++z8PTLUB8FbO0ulX+WZZYYaMth2b8jgaY2DL9yGAbtGwkRBAQ2
gyiAd/CT7JxiN/lfPrBswMXEeSV/2SilW5bfc09rgWtn37meCXTQhcj9ztcMEFjWcvay5ZoUV/A9
UdDaf4ywrrCmmc8z5LFKywir/F70qt8X8hOHwZrwQHBtfgRd7nbIdkKcs2d7zwaLWFOnzYbRYMFO
jM1k38lvyP2YNpQOsoUoHeYBD98C/xDTuw7gBLGXVZJ0pcRVJrbOUt0mq0hUzI0lcENFS4pts8t3
zNqOQOGKIcXoYTplym14HUg80YhkzfCg8kbK4pXc7/qkxYDVMhxwn2xwMakW29mO9A6l1EIhlP4/
CaUt16JsdUfijFCbZLzk8Twe0vQM2Ag6X0ATlL6QLCDAnK+zzV3ZbiCBVUaPqJpyUhax+EWiG0ya
YiPZdGWJE6x20RSbFv7F9ueRMoQK0lmRauJCz8GOLSDaC2Mq7wGEvmClQOIFyhrgvVsVz+ooN6yG
9a781AZ/qnxHsyADvCDvkGWf94DjcynZFSN+YXY4f5t4zTs3Eb/h+4qYCxlF5jiemM3nwVxjW76M
AAWOtAH3GJ1AiZVkPfPhWq8e1zuzQBq5BR5JYP+xveIq0RmwflhXnPna3ONAwNjwPrmLwP9VMT0n
M626VnvW1G6W7ZBlWQGZNC2/no8g3DV89ISsTSBJloNIWyARcCGf55oxhyQKvDNHtQYia+YYZmFC
AjguHRksoL9REfTLDoq+YMGi4B6vZASpiP4RNsZ8AsSs0hkibII0jECGvFPUjtQGOaWHmbp6S4R8
YAeDA/e2VHxCPiBR2wGigxEMDrDRkvA93Q30I2SgrhwhJcZWBFKN25QLsoN5R83UbUBMQZHCXC1w
EEF9Qm9vHlhSuE3rrJ0Fq0emXC7CYs9hnNg52kXsnlfhXxobwEyQZGGsTkP7RUSQ5kosgCSUJZBj
afLrCzNJrPdbbDN0OzYJoFqw74qOlxQAYn4IaqfBIeEEYuAGgLiGFlP4YLE8uDksM0kegRLcjPhZ
O9yyYKi9jWZMswVXRGKdB3BXjAfWkaDC5q/XvTIsaMmfmCpGEdBG0oxBEdNAP9uEhLhNfOGCKjGF
CnRLXPbdreUbrYaiRjDsCQj2CLg9A4GU91xoSAUu8W+JX6wzKAu2JJA7fnuF50LjxlbQdpDPuWPU
igxkiYmzZdlJZ1DeNxapxNg5/MERMWd40gvfOb0nm3ciOwAtdO9wFFk8B7jCSxCHiDFW1CD4EZ0G
EP0NfNkS8k2MkXs2BAgYSEwOGmH8mu5QNXocazTrMVVNGZIdWLewtDNw/JE7F5otBM8CzJ8FJxbY
7V1JNt/L7+fqTeHX9Anl3llU5CAgrYAUWlxV3iMRB8u3Kf3vIycFgPopyxDkj0HEOJSo0OrOqZOY
xDMzQOs182MLgxbwI4E+o7uXGYNW0FKCtHAriVhVcdMkDKydW54/aTHu8Z9aFQo1Bb09/90wJaUE
0wSX/3QCimmOQHEl90p9QcyjPzDhkvxWFqwguR+FznJMhLHe7KVCKgqARYrLq81LC81fj3SSdSXX
hevzbgjC5AAVTst9Lv0LBmvrzaWnP2mSGxYIlXzmlbwj8ysswlP+x0h/cR/ykgo8t7n/tchZyeH6
8uHKme5RuUgKJ48vSUZGejRrw/sLfGgLJBMbP0+fEJl0scdoP9YIPUWZTmdCUiUNhfQTdUL4/9VV
8F2tJWhxAoOJW+4IGtDPfAYW20dSWhyj0mshKDRR4x7BLER0Lt1CU3pRnRC1SSRcUT+LBt3xfR3W
a5fbYwkI+E1ceq3GdMtq6KdyawlQ5sTHCF0Z9ydURfe7TsBAQJz0sWZbXBhwcigU2uGuuyGlPfYB
pIjMJdMSKLXiT6XaOMAQrzWkODRmg6joqXHAMXAxlLggiPmtKiFvuPhTcfAn+/qjzsp6bC6bRYGS
DVYhhP+yuWiJ9VHlCkxFHp2L35815AC0V8+wFHIJgptl8YDNCXNzy6xtAupA8CiPeMUnCwtha5Bd
Un2ELPLpPydG2abwEYcxgspmtLRQhfAumEyEDtwuvjE+8b0WSo48/VKQoTv7x53/VMZWztvZ4/Y4
U2+op56bRzSpI9i8svt/a4X2dynb/1Hczg/1a728XVTOB051p65QNYaQsir8QG6tWi7L/fhQjZA+
UEZ/bN3e15RkY2d6KglVmVv7A57ODJ61oww+sdFbgbfzVp7nQc5O/dZr6/1GdVZreHKHw6VK9J6f
l4hSh+8qulYwsfC6IMNoR6sdRNb/ZvMr0m3+a0x/6DqzPQ9sPzoXiF1KXPbcqD7uFLltzLOu81n6
htJ8bygC/pp2wG9V+HsxU+HHKGk7PcSxU9VMJv3M/XTyQ4y+u5RSjmsqQFz61D79cuHO34Q3PPKb
Xgo2rbTo+smNTd979AGg21bp/833j8KyOGeGuLQ7KnSq9FRCp88b81Y1jTqxPhV2eiGtq9LuY+6F
HXQRqOFVAYdY9+i1xlziK9r4iWG8Gf+M7nO/XGrlr4XFelSobZcoPvzZCfZazhaTu82OValqwVBR
PDNz4XkqE3ouEGojF6owLhn4KtaO6jvnLkurV/ApI6qxFPrfO5fSobtZeQmVYhtvOOyDEYX9PkiS
2+1+fmYqoEaw/+8lYlUrf1sjf1z/jzWyzubFKo3JJWRFKADBcuYfkn6UvzdktxIGPMUDouGvfqEt
LysyfULwaQeWf6IgF9vTX3Vlf57VMxStEnsp9BT3t4UbVRysmEa5650CBmTNBIAAn+5koKhEIGil
eaUa/uCfEiKJLgQCWCF5v3H8Wap3PCWbEBLuLBV9VgcNWJHSkMejfCO2IhBFJ0dYK5Hmk/yR8kdL
uUqEIhJImbTUc88c+gwIrqz55kNkoNWwsLvXXFcoWFFEwBV3sk5Vw74Or5HzqjRTcQoNNfkgyUI/
UEM6IfE8nI0RZ7HNKTGKHHC4W0J8Bbk0mCGeFCVwI7hWsnOmJh7eB82ciJAMJyclDQ2lIeTkhcUJ
IVxJbvBCZ5zfEjCwmtoYogtaQWEwgvWpJQyujc8rLM3n9/D1Zgr+zLCo5tqbNMjRF2Kh7zreW95a
QJ48tdzshDKOqlfhXOfojFj66fGlh5QDXgKLS4Cmn/696P5ez/7HmvuxvRe38/Zyu7Bn9tQXhhtk
qAUCyetLNZlH+zqJ1vrr32fMnw3wX5bwjzP+ENbtyveCc7NY5SdQ+qo5w1U8jD3zTzyYmQdPzD2r
YI4Vt0h9L6zXlYczm8fRlC1zI2DZuoWtV7i7a6jrs7uBMyfdJQAHo6MgvPKLIyzpWv51rT/KNuc2
z6ewJozOdmNKpJ9Xf5E+jjjx3cNU/BN5x8Nb07ri9tszcH61ZbIVf5hdGnXVV7UVZvdZ7tzg4QcG
rT9F+/KPe6zYniIhFcDKEWLWluzmKR6jaV6nY0qYtPg2lMVuXOywfMPCUy+RLuvLjD6xwNS8slYp
klW9LF9+mebcdf9r7H6o1+6Hi1WytLKuyKEcZPCOWVJrMfoc3fHqJdzFaERt1c6jGErFGt80G1m6
fCOt3ogSX0qf5Mbxhnj5fe5xFAfg7AvYbKw2uTiUyozSYEZg5g9m+Vh8zYPejL+D4gDVUGGwodJr
jNGCgDHjisE8rXmp4Ha+OtO8uUanM53mhSbjTmd8AU4um/GFN3UmQRZ1KlCIFdORKNFp1cGqsVyl
cNs80vcA0lB+Lq/z5i91ODwftWFTvPbXdKqq1Cm+uznus/UxAP28+KuhQCNzv7vUrdj40RUxndwr
d80D94LGqGubSounebqfn0vVrfBsP3TWGyTZoyez6HjyQPydPJFm9OiP+L47+nxqt/nV6BRQZsb/
4gW7n/+e3/pfq3bpylulaXKRR4L+DAyKpYJzmm9Q5HovaAEdoxpmKdCkCNOi9RpXt3H0JynlS4ao
TgW9CnqwrSN+HDmm8fJy8dKXvG4/2JsgJbgOvOCNlit0p0iD4CNop230sW/tlDQYNKXifvDiW5tf
DahTYJbZA2EsvPmmwqE5Baa8CkSnolJiRH0o5ZT/U1GfoDotl1IjJhKQ7sYdKKsW3AOpxO8oOrcb
tIhZ+fHRDHgXHS7aihoWJtB/rEneQokya24QxgPnZOJBzPKjgwuvxdDLbo8z9+LeFw1Zegr8iTEC
gpCZ6X2BNoKlcFEJwnCun5/yY69ZRBnPpNT/a56OuPLrM2rbF188BKC8NLuPyc5U6WZAhIzXpd/I
0hQYzT2XF1NU2+FqesjMgQjijWuCr5rX+98mMQSTBDc9tkEYfoWGn0B0uDixZF91/4uLik1oqMDC
vffYJmGPnjN7j+U+NV8wBaEJeAt/rp3DJfe4Sw0+zv/GizXPxL2YwzLk+HxV+CroyuPvjdsb9Dq9
niJXBiNUyTb5xJqpAYaER+cJnFAhLJmP4zDrH9qlxiwpd1bYN+Zm8fYYb8LZ1w78o+bPVv4Gouer
TtRCa8h2oXdoFGNAWkIUIBB6daAjum/dXVvUASXVCIuAaiObesqqWTjgFHAUED4k4+1yZ/1Re60t
zTalI+L+5paJILbutXW7uNnEnCtmSf1ahgv/4u+z7/Gmed6aA5hc5xA+KAA908bPPN6q7zOXpo8H
EufRLjmlxZPZIdnh88qb8LnLU2vKKzdbJPYwm5lD69rMHrl4YRI93D7PyvAKUW2YTem1sEUp0b1u
aAdtZggnIWSZ4Ie3rLhXghSiLygh0Bse1fBlEVm/FzHnmMz4jFyj1lsP97Dbc3PlOaF0OCChgRWG
l7wbnjl6WgJLbNfuqUe1hYpHkAe5pRuoTOaHtSvCKPC7dX4/ztdabZqG/aFLtcTwFhZp0ELiZJlW
Qgen95bjJskwgeX3ufchyeo7kHOr2Xo1rhshV/E+G6Oz2wDJpYIECxSlI9QstBihyxDgALWuEdu/
4TW8yPv0sFPU6fGb0afy7AZln27D89KntfBePBxH1O2CNeCi6NFAlMX5+wfX9f2Wm/S9RrfR6Hoj
z3t5eUnf3tIPjEMvHgzaQfrWfnvDjqR5dsLzzsK3u5+qs00loZhXqlxKbhVRz3NVbS3Nza9k1hin
kUfVoNTMjnnRN6dgxLXqyuWsJH1WUeE8nse8T2b7ionG6DZeEORizFV9KP+GmXv+oHchIkr0Z6PU
5v0jZD8cjvfdVaEm6z/ClMpT6gL4P3+VwbSN9zmiOxOKpG65J3CHguLG53f3s45t//7uFhs7F35H
OUri+QzPzq18zA0ENU+W9fsR3qfPlPNl02Ycw/53n/FceFSf0+opKXhRt84Yd6Or4X8OjkbH62Yp
3R8A3nnp+8qnc+ObX31fG/Rd6nar/NE3yRDNFXgvf8WVzDwvcpmbh89n1sOnFkSj0XhhqqMuvaZ+
ecINLaH/EqLR6r5U49EOpRoPi/7PQGmzd9bWNpsjWG8Vv51pvX2t8dhbdwkRToFI2b0Mau/r6exg
rKFFcxOKTjN9Pt4w87t+ndVdY7uFe8iRD3YpMA7QOc1whpuvWffEE9Aq7gyyZLhKiUtPjcWweDV2
1fAZA41+kPqn/KcbrZIgAPi8NDzY64x9frc6SBrOPMTF1N+dqrk0Kq+PjVk012IG4yrY4WDbdFhd
TAUPP34pJUVAUJ4I5G4+q+82l/vpUF0DDZw63dPdnF8A5+tm1tlvXIuAeGVOXwhgAGrD6/e64wTX
90VvtXfLjqnvvXtS4FFDGKo26n2eoAV3+T37rs7NhJ4AtCv6nm/N7Lv4NvveTQ9LOsTK8mB/Kq15
au/0A8+GqvRKBeZ9hSR/5Z952udw0qPX7pKq749Z3zq6WJ1Ne9k91nhQnPXB63yHDbqzsNCq5Z9X
0+sn3y1/eYyn9bc6yD+n/gdCV96seSrvZVEOd4ja7yi6joSDS3yPZDviWaUomGEzBJzNyLb+HQLl
NUc/Ilya6zs8iYOnffH8qB+5U/FhPU7n9TNfJ3S5IL6WWsBp7Fcm6/PRLkFtqJhf5AA93FZITpEZ
E6ufh5QTo4ylSVNko4dVxxvGnwC1bERgqUHWLawEj3QLGgpkVTQXlBpSbTw1GjWsANgqrXu6u/BC
X5z2YW/YbIXmPjr/cqM8D+i/NxntHPUcgSItE52fz3vLzqfacfugSL1IPnIAh7i7DqULt2A+qITF
uTtxsKPz5rZBQ15zeqFiJCh2L9PNt2Oys1uI7rTUOFFaNCoEn3ueJ6gEu4TqbB/JlD76KFQNBujz
82zKva1ksW4aDOaQGXmLD9RBojkoeoPREyclyKBJPEX0hDCBCP1JXO29r0ODR9KWBygeBl/bdOI5
tAfqTLyQbBymbIoE0LxT7kn5ZxSuP3Dva6L1YjCtcA597KKscaSzjoqJSgQMUyIhSoPSqf6cx3T6
JoNbnqr2rCK+B2luET4YHUhc9mYhlVWu3au72XiGgqACs1NtCQMphcV4vPw+JeeAzOKWPJlJHmTn
NWkllacRZAkUzOcg394bl5ItyjWpF0lMVEVPDgHyZwXvQ5SKrw/XTtaQZTCCUhf5Sb/bxWEo4t95
I/m0o09pO5nV562jlEIMHdJV/LD7id+5BDgxged8kWOqoDkQBHsJXvDUKYVeQCsq/jl5LypZkbT4
1p43G/dEAlj0vpToXJPLy/77To5Dzzj3niwpTzlD6Oa4zTmBRAhuHZWlLpv3xKZ+R65PQibxFpzY
xkna5rP16oSTds28R99nHGARzejyRgBjUKvxvGvuPO/j8uK/rpADSE60jV8l8EE+kVyDahpSok/L
DgglOj1lLhSKfNUvCa39yx6wfzxHdbO1i0v7yB5waJWnSpzRKE2R0gAjkq1AoLVIZmgCsjalZIfM
xN+ipjlAovuu1/235bH/gtD/uR/tH7D56bTfn26H/Fo0f5O02r54wN50DHHf0Cp5dZMGcWz89/d7
04U7ZdllaDmXrdfE7Xd/ccLlv/jg/7icH8Cls1yVHlcNDYEbEPAuuIYpOAVrB1o3/pp7qLYomm83
XWWEton6/ZYNL3v3osZd4V6feNL79xhZOul/WWenYtHulWcylYo/sJv7cn8sFg9LcCbvNq0j7u6u
BzukK5ZXpsvXwlsjhMZYVc0yqmyoPxleN+7lIY5xYu6QedtfrOjfoLZ66Y8L+gHpnCvn+mW1WJXD
BZ4pKhJUuJOoXPZK3wgnCBfhlq6/nDNvF/GvQfgRHdU21ZW1uHFOhav1dhFC9YKWZQ1AvurdKFk6
DFaoFapB2Q8Gg6n06yW3TndANepA157s6MeYd7Sh7w8NGlednRlj+jCaRFQmUkw+837BFv7WBOM/
RuqHY6/OZ5W6s+GqKcCcmEpSHw+KBT2T1jG7tX/7bZR+XSo/Gng5p9ne2W5ZKlXLrHrFo5lTKtAv
+5vWMUMGBuKXRRMU8xOz71/CY3sJ0lF2q3szGZ6jfy/bv0GOf977z3bB58t8vXxcufcXmnC22yTl
wExJv//LnrUUnPzXyqjwXJZKlRjKKv6851ppk6033LO9Nbt4AZUGqtErjw7tRXc/PLRrsOK1yHrZ
tR7ftXb2VW7AgafzXyzZXw3Z/13Fz7vdAyAVrQIh3HVP1dQW1G4Kpb5Mf3v+lqWF/o/bzZfcH3jq
7riqLA4LbneP+sjMr6YI1D0xV4DTzC1RTH5xZ1RVwTSczReLrfhyQ92472SAHKDPmZlkafllDfDi
r2FnfzFWFTpj//UCNRU8BZDf/9ip2f1cvWfnfTlUFklaiDd3jDcajRpKlZUkltNjMiI7vMp3Kg/1
Un56IR/1+JSOqK995qx4fQFttJbX2w6kxmRg/FfIj5OC1/Gy4DfHkGfnxF1KfWSaBm9SewRvgRLl
wHsDmTuveQPeBLuu3lfp20uQ6s02tX8k16vehFLOLKaEkMLTWYtyHcC/RWs/EmclSJBrxebfckjw
1KwalbtmQCnePF6p9LdLvSzBgfLsJbWsqNzUHIILl36QQehS5/BGpRSxjEiZvU9SvOB1Sm8DMGKA
YOpwwcyapOgvy6YVltrELZQMq8+iFZ6Cl3lcj5YENOsy3ZV2L+tmvU8Im07Inqjpcdq1dBlT96tK
3oO35gjFZB4rmpm8KcGfva8pjlbItBpxZPrZ0eroAhM0oeS3TOlOkbfSkukbzu6NjGseExpT57pZ
c3urkd3WLFyh7NdN4IaiOx/s4hopXbtEDMzgv/Pi97yzaa0Hq5bzYgfXkXQGlntrAoNF+NNVdIsR
80BzbxJiXirYKMajCE9SAzUMtJsqqqN48hzcKn6htuZBnp37EGXVyr0icj+69mLuZcgR0y3yeTQ3
/mkcL2hO4WzIlQr+m+l8ARf2evCkYHkxiCLEKd/yo4ljQEOzOcWVQ2NSoCAvpSYA6YskkZWAZtnv
Q3QaxkXEQJay8ZL+u7UwQ7g04KehIJuMjmez/lw1A+BHr52Fe2jUCMldgury67OxQRiqc+P8TY3A
ELDY7LNl+E1jTsd1Ky+i2KTeP6RLKnsEqhfh9UEbKzAdhzGJAXyimW7cxZ7kalCmdaY0AKgCLlCW
wPHcCfWS/oLfAk5GM7Pu0ysU1Neovx8P2vQQjVIYVRheuPMFKKjGhdSh2UzuBkBnS8gqHB2E49tt
tV4zhKEVr0qe4PswKmItVMS2BaqZh+D1aZVcejzfg5YwDMnrVCRB0ldDmBq4Qdxfwb9QMOSt3xDk
GrwscSOJH0pXCIZ664BYrAh8F9Y6SAaH6KnT28mASfiLGzD3pDNhhSGOLhBF0P7D75x8qhCiT1Uc
Pat/ih+k6zPy/D5d6HbpkERoEfakNdTfnSBtp02fNqj9Qodyq487vjxR8YpSz3cEBqr3U/2NiAqy
5wYVQu6kdTdR6xWFOKkYwGjN++o0Jcb9ysaiaT5SYf/pm7qR9whwumS7DdXGHlbugF6QLyzZdPsG
en6kLTUk0ALk96w3Sg0pR1Q3A0MGPJ6RVO1y0lm52Cq+Ti/+a8l9j+hZ/3bxSCTPEKaSO1XIhGf9
YuNuKpHArqFkkzSOptNe/711D8ym2eloRrOo+FqOs7GFCiGQSK75DtuP1qpT7xB/zbvrt+WbKukk
PZqb1jW+xwezB05gbtRyg3yRBpmLcLqDO14rNXv479uARd+ed7W8h87oSDa2HpEGvNZEGolbR57p
0VzKC82rxGdSg6HQNjXkTJb4IJJ2OGe05ckmyLpIfSi6UWtWhWASrgG6Fj01bZZ6QlUXiNX4xeuG
cX+gS6+H9USrCzadBrjUQbPEO+gfJULbJUv6bY9Cu2Wx0Qo+GDjKS5o1QaaU/Xqj2qCGt4FWwH00
8lT10FBfOCWmaq64YXVZJTPextsm7ZBVYfDOoBWFxJrkvYW2ht01lsrylTMxEgjTDyhptJrUAHER
9LETDS1xlMfcObKn1hiKrKl6BZq5OYmqZl4dlt7d8ykiVAGJJMI26s1J++Rz8PPLa2f8CKfjEBJu
2pMyP++Kf3PHSs5XMaQejN547ISKUW/cuy2QmDIWlblFhLG+6V2iAYxOEIdNaVPYLmScANgbz/M+
0hTklh45wBFyuyLxgVdY7tIdIM8zBwoNad5IX+yr5w7XPnNBZ+ib/+r7PTOES43eW37IeDVhdnJG
xx/MPa6SOeFqb1GvV/M6wAYCDlTU1WnevqXVphKGWqAWQ+MxIBAO6Vjr5iuEyr2Ysf9KL2k7GZcN
VqHDwquYMbSlxCxHokMVvC8M/YbIsSBoYCw7EDygGzEkTciwNGGovsIOnA1XBSzOFuWfgBOuLu+2
h8n/YnNeYLNkTdRKaAxLQ307b+v1JHeFmpCkDT2bw+KiPj19YE31wdeU0hUXQ4s6NOGyKMKdi4vT
O+iZdEFn+8UvMwgd6li6fIslgxtiQt0wVvuUJjA+VoXKM7CALiA1ybs8RV8NS13gZoqQ8C88FmNi
EHHdAzp2iucTsbfma9z+UKCCZYcKC7nvmf+FJ+BZCeaVJyjU+Vqk18z4xkiPOxQiqal3KeljLiWx
07bSa+rn2UF2lRkmDIT2ZKDuZL4YLrrcb1MYtjbabloQlMyKoj3QvQZSAKm14uBNnHzZ/6CW3uS7
qrsB1dugH95EdRhMJ2orgKKi7ntLK2N93/4YsFvhyajR4Qi2d5ScKp2nVMsW4rwxaL+PgQLS79Ou
MFPBHbsu8xOwdhG/3TvvpA4Ez5gLSSWJJ3OLElnsvkrdhm7rVfjDMPqEjwkJ9hC9N25xFa1QeyC6
HLWwxAPckd++wZHiDeHW1UW+xHsJHJ5UmqH6hmFgotvX3sferX4w1j0Edj3qrU0P8vPoEjNaqHA+
zqEKl2BrU1oYJbyraVoQAXBDSdLCzwmCm8U4zSi/AZQILWwlw94BpFMLb1Guqzet0izgMGotx/ci
gKXAPhP26NV41mX9NXJZE7/AL8rh3+T+LxEbfR0EAzGjULt6nkSFTvlqgPchWHHp8Zve4GOD72+H
cfPhTpvNj4Hp3QO+mRgTf7Sl9PzgeINn+yUV7IhtVhwBFyphmU74MeBaTOxEEiIChtNW/soFf6iM
QH33EZbBkfo+cjJAzkhaWAVLWTJ0XFnOcHAM1ScZUVpAJVSfIQ2hTnj4Bj1jSbd8qhIJgXyfbTqg
kQN8KVN1fFPBicwMcxcPVCoWfw0GiNUbBe6UxNUXyR2Hu+iEksGwi/UHezewI6m/nYaaat9Y6Mz+
kdknamXSpbQEhGaPU/xG4ZkWw0dGgYNFG34o8b074NZVbhfmU4W6CXlJLOHQ0ewCYikVBlACAI0f
4DWl/8vb4bM3bs0gNvVuye0xQXq0+SCcQkSzif3BgqVm/w9j57XcOrKk61fp2PecgTcnZibiEAAJ
gt7J3SCkJYmggzcEn/58ybVnpnvtju7TanFRIFEoFKqy0v1/+iOLvUsQdSQgkb2Wi7o7v14CcZLv
ACAM1ZDBfyzDCRF4hlrO3OG2WO4YO/q3YxKrww8+lN85v8vU343oGO92o+WIsLX8jHa0fRwS2z/w
foffkHOHkEMcyZ4ToUa8fydty8qUZ6hytcJ7EcJ5PuFMovk8d1bDhxSDqGQQH2kBH9L4B50pt5xe
ka2wo0cjeiKdkZFe7ugoM+Vjx5FdKh9NloQr+Ycu4LIbEn7/4tlMJpsdKQUi4EaE6OnxZELHEXaW
9zYiyvnxMRpNGE3uC8iAO9whUdkn6NYEqTqE3FgkJOkO4QZZJsVjJCgvAoffNQmQ/k1EpywLIYfR
/Y/dqg0Ga/8a7lZAf5APXwJ8kJwC4LaC6xMJcRaDA6jSDaVTQhuSN8FGgZdkyhlE6t9MhcmsAj+w
Q53MUEZHUi12Z3mE059E5hOWzQV5TRKBYEGEwgFalSUDPEaEynB/cEsjcWh+kJ+B8rZyPeYaDYF8
EiErfPiS/qt/lFsSxFjw57AYLhtOtqfCaFIBs0oFyRnBjgKDjAvaAUqah2WgvEsOrhTPcKIPgacI
RYpkj/BIVGayLAiYSYZCa/lPdCY9lOEk7YzZ/iGLXkCKIuFEVH3VU7aaO+J0A7mIZOw+e4BoSJoe
HYFQyTJYvEtlYjKMnXk8138IRy2KpmARDqhzblSM3svohgObiOSwW2rgqiFX+BRMXTx9j/F6xywp
gbGL/82fDB6zH/GaB2gdAQ9JYskvh/CDx0BmxxdSmW18OdF8L0DnCWYLIuamx7b3Hi2CyXC5JKlq
udx9rTbjoM+HX6wDJhwT/DHHNzuRLUxLxmQiK4cX9edfu4nUfREJs2MG75ZydMkfTK0NjaBZDBZt
+DURZSQIguiRMYA2vmAfWwRRVOL49RYR2pRkY5OOwSaM9ogP2HtXkXWCiU6HC74VBaIv0vHgnd/F
3iN125M0hGARBaJ2fSvo/ETAtt6CE4fcC7Pk62ssGJtZMOTMCCUbbT7akiwQsAG9L1RykcCrFROA
VN3kffEu+DHJlRCdHGcwyI37EyNV7PY4iPxk8WwSbBB2dPD4AMzRssH81GFOlJgNz0ag6lMRp/U0
DwknPdXosdhzZDujX5bj1Xlskc0Nim4FuR/qjyD2Vg88r0c0C1VpV06ovPX0Qgqq/8bkI3eJRwda
cRCUYTklbgWkei25ZgYNLxYVoSBCUyJbjohyFmOIYES53/xc8v2c/Mng9HqbwQS80smQFSyQrFmH
WXwPRbrmrC7Yq0aHsAuMEkzYDc+LBk+T4Ny04DwldL4ixWWizt4qsqVd+Ji4HGvCxmFssV2wOWJE
BStm/q6b9wtAlbKP+cep9i4EUETDQQm9CchICYQijMyLO0WHWHZzJzqGfQBSUhSLwfD0euakAUsy
38FeNct3glGjGtGTEClmm/OmD8gHnR3DI7gzUTSs72IhiLZsCBnYjEIx4JUepyNw+KBgQ0tX7sOg
rMEbvZ1eNA4eoPsS+MY1sJ8RNnDUIqRdGuxAgqWfQm9ljwqylITi6/3uGwQij2GxwC9mMTSUnMLf
JWF2LXhLuKubD8yN1z4w4MeK0XwElKUi9ZBSdEGcMB/KmTtU/fxTeZq/zd90f+k8FTw4MpZGTpQg
uj/QR2aXlegn3DRFV6MDVFvCLQZn2Z2k+7sPa9dsIEWX8h23Hc1N+OCDOLp8lhPhJzPZVNDJ9Fq2
J1wf4W2Wbe7+RyGXHmbRkuRwWMHjiOkwYx8C6Sp5+/Fa8+ZvaNETJKcOtkwJ5rLrSBKbuD82IvFk
v6IHtlzRpaoOcSZz9JHuVOi7xYpvJzKTbsBUU0jMcG4RBkIhFRXnwA/RL/yN4s8T7978vAGThn9L
iM+YcB5q8HzZzZFF8y44raQC3cscaUICGAWMTn4/r4akED7FQb6XBHx3shbfJeEuUnuuw3kVTtGa
oXsj+3uwFKI5cUEAAhEzDuGwF+xV7S0CA3VnfAcnBlLwMkQKoTefkCOHVUsNoOvqXRtq6H6XEFO0
AwNZYPwL0vK66v1k2kxML1sJr4g1uq66mYGkGHxDZc5ipJJSeHuqdtH2MIpescvH45mztEipE76K
yZv+0IaKSU6JJSz+JFiHTwphRIH52bBSwfnjC/d/Nry0w3jtbpsAl6TNzRii1ihkhfBd8JojG0bC
K25dSUiift2diUYeLBrG1+x1Nt7w5NAw3toZwwp2fjNBSqCpPRQcZH3/dOM6KdDGp3IkwVeKU13G
9Id45ZbMJlal7JAEBKTukhJUOCLFO/y2XEqBPJfZJ2lZT2tJ+AnXL5ARctbLGhNEGTYrqBuMUTVp
JtdP7SFN8VUsmokdiXx9B5nn4zoovcU+CYolfkKs6rEQSRCN4xdwK8ODv/AIi0wk5dvIWxLc089v
Akm/B6ShKUM4G4DxRHh/nl6E5zBeJysyuR7JV+sOepqU2j/4q8RHLllZ1JMiVeEF8z4EBRD9vNIl
qsfxs4j8es32JKiryybf4PBZ2LB2ACH1InT2b/Kt5r2Hesm4zusZiUVCdXhY4EAn9SqZOwvbx0Td
chf4gfZsXxVw3cF4EAl91kJ283pcsrm9y3TSqRWSveK88cuNM2p2Fms1skbNCrjorJ8sbti3gjvE
ymW0HOzSBYl0kPTheJcaEMeFPRzgh4MDaLC8vr9Aau6tt9t3ckWwa81osH4tjvhP7iV+BoGjAmAn
BrzX8SFVk9fD6qEhEgkWHx+Pg5w+cgmYOLLWBZ12Jt9B4K0GW90YShX8fM6MOQkGF8fDKxcS02R7
GodYphF3q4zwPn0LyQ6eKBKUHrjhWbD1vh1AgGt8wRY1VlT2fd/7RPGRCVOPTt6noLslJ41Yvbdg
W3umd3h9ViSxJwtJuEDLMYakLeNLJWvQ8XBiJmvtmaHMI3ZsKTnnDGGY0phSJajM6D1YiTOhZHYI
B+z2W2iRHqVV/HK/Po1pSZjSX9ylzAroGoYvPZw3Pa5d8d9O8XaS15AFL+Vsjo49mq8/lXB6G+m7
jrC1SajA/2Smh3HwhHF24cEI1KQHrFuQ4GzNmXDkwH0jV3j2C7xeuMCoALLFcSQgUWPUwUORo3qM
zWA2e2X4jyubA4EXDqZFcCGGIOSYsPDgKkDiSaDcDbvoBBhWgDCP5B4c6fifNTIn1zx41gG+2sUr
om0yI+8XPUzAtFgbY6xIbSjUL0LHZI00fAPtXiD2khpq8hS/Q4JEgLnclyVbO9sO/JK8ikS/QwOZ
bVR2nHJSLIphtskWLch3HWZJSn+OyDAQxUCEBFFQMp7E6MxXJB9sbhMhP5Ds/GY8eG7G/Zs5dafg
k0jgztDEKWfVoha0Wwynh6eBc0EyB5dVtWA3e737R7QL4aZnM0Rvadm7293bh5i4JhaiiqVlhh80
h53TvAlTo5jOCqly4wIerVGeo5ZnMOt8NGzCb2T04aRhs19eo121h2thnW4JcHrNvjMoPVZRNv4D
DsUbCVsN8YACXzXW7PyKt+rmDM1nPEDhTYgXxVy5Rvqz/SwoTxqJzGe0qi3ck0P9Wdgfq301tz+E
xkHwn0LRWOEcO4KMFkOB4IMQRtI7sRVPCn4JaA+5lCSdV165FNrDclvNxcQwp1nEdi4Gjlx31yDM
UChsGGnarfsMx6NYOW/ZulhTmxuL5UJA6Bpk0FeW+AvowgCUAn+REf11jarxR8aNwe321WGlZHPR
Fou5jm9LyCIx2Gwq0E8fPJiMzS2V5xpKi91GKPwfqFbyJc1ptRbWmnbbjfNlsU59G05IqDyjZn6p
AcD2+4YH3e+5n60Z1ktoHqfNWzNnSLE4pSlRJ5qx9mUwST54NkwGGSmxKSuoOeVaLndWsPsXa7lf
VDH8UChrNMDJORPruoY6kyeESQL147TgXP1ZuG6g20TPDkkPx/bj4pbp4+be9/OazuKKwyty2zJv
1jbKr0DG7rvb5APVaNXh8tKH+SspnqsU2bJoJ3fDi6MazldUk3qCsuY3i6U+S3doKqAUNI9F8Ib5
LKraUmYnilDNIlh+jNTo4xrZz1oEZnLqO/mYSkL5eLjBrZjNsKfEqyBp++IcGo7UEtuhKCT/n2fx
ATEmfkfKdkWHN1ACQ+sk/x/n9kJIe+pQ2CsHgTbAU3YAWvdhi8vGES18hTsanqqX3j+vKiycywbR
+3TGhoRHZaZQkwO+PXSaEo1I8eF5WbjsdRATsW9b7NzCGFVNEPIHr5lUu/il25bICmOUD5sJqtyr
kFcBjtdBJ9NyAHyeeIbin0KJSziQMTRQLImwkZ0038i3TISPsE+dwiR8/0kuQy8e2SXf+Tt5JFhL
K3Ou4rvuRqvrrBudnsTIeaWXsq01MzOS5D4TlhqheBjAGVhNJI4idmM2SjED67mEI1YoF3SDvvNu
L/nvuOkFwRkSCxDDEe2BF224J38de4/NmQzlSJxtUbEtltsofJiJohfiSMXzKucQkxyyn1zY0miS
kDEJdtAZeNRyQtIT1UBNeWxBay5VeibQXrRKyASwVbceekFCn4hHYX4mQ/Ky0V8gUaPrQrslVGlS
aw/jEzh8us7gXhAJLSQBJHCHaClzTWh7CDlEBW7DdUsA9DoqaJc+0e12fImA1vN9a0pH+K6XRwZc
Z9azXOvCR600wReqZOh8tPNLpIUZsdl2nm3TKFtaH85zPb/CaCD+Yy28zaVlgkzwGzgf0s/SK9jE
UGNkryWzdS1dE7g+rGCMVbuPP7iKMDw+hoBhlpzVei7e6rM6bN8y4X2Mas6SZrmFh3//xNCQzbqW
zFZSNkO5bIuc41we2t6aGtNs5HBKO5YRuc2NsOV0gl9r6D1RMNn3+SRHVxRqtzySy6CHLlUMD1G8
aBymBtkBRR21wnZzejycPBL+h9Jzpg7PQqJtQigJm3y0rx8KKZdh7PK1PBqiicIBUYzIhqFnDh4b
+ZuY3M+KOdVKZx1gG/gXal8z3fuJNXqHVMJzRnL0hEGRb5irO7El8HOgDJie2BpM0AVRdL/ge8zK
kh9p+10POI0WInRQJuCCuyEHikA7M1c4JGJO1PBR6N5eKJfEcSFnCjRlMKbhx1UeMOvAe9U9b+HD
RSLp+Exa9CWhvBMSJlEAFwQ339+FpzOnjfckjN7vuFpyPC6R8zILnl8b//kKKQuuReEumw2D1Qyb
HwDLM5A2qIMAzOHkmfE7nOGhSUkDWCwi1htTiUcgs0JsQJYctxV4CA8voEbzIsDnzip/bnxcGeLY
wO8jYQC5Mu6pcggPx7sMSfTueTiJ9kwfmi25WZKSmA6saP5DCX08Uw5HjISYBaLTg/Lf75nkEOfx
CSYoDXj7LV+SecOal8PyhqMRI7zH8WaF+2jLu70XIgn2shhKER9+FJJ9Jcv9FDymFctYVnbuobk+
BMSWWbRVhIHRZ2Uzj7+5ecLR2y1HgV5sqYFAo1u+v90SKYQMZc5BUcS2GKhJIN8DdE7ZUdYZlKJI
BpEwIF1CERpcbuv52lTmdOhxOv3jyvIlmuPCQ+sD6IcyZE4nQw7sPd55e7lDBp6BQpxl/h5Rxyfw
Scjo8U3GD6fc41nJB1cCmx5iSmSFSDbuXmQWWJ+HuPRpgqZ4FiIHkK9exNrEiKOrWGrcLvf37YX0
0P/2p6k3JY7Hu1DScdeEYkNgPLwJ156P9sx7PiaSteaXP/01aYRr0EmYaYI+4eXxr7O4jCG+cH0J
iMSBtDFdU1npU+yuT2nOT77ASG8ATks+87fUlBvs9Nd16PseVmr28fkAtFBsjwuGHJMrc9Fvf/0t
F1+jSnNpWuYSn4+gYygkKvKZv6Y73NN6yyHugW4f+EC+Kb3mPb2Y0jCgppCLrfnlf+7a3045cuDj
b26apmiEg3TYlm7JD4gYvk3aO6fTUvjtbzkS0p9QDslgDYDTDOAtFrX/USLP59Yv3uPi39AxU9E0
xptA9vw3RQalnC0ekiNRb+nbN6enY16kFO70GwQVgAHQPymkLNvvbwH+fic8wJSZxi+P7JskHcKt
4TemC58j6L85lo45EbwQjlaQRts1nwx8opJhSOXcUHBEP49wEzTxeC8F5LkIJA9j+nhIh1hvxDTF
HBJmBby2cqJMGtYFTQmsS1bIN8ExegRQia48CHGOmCzCZB3Srvw8cGDn0ff3Vo48+rHlCUFPSQMw
kvJPIhu51DNO3mJznGgHL3w7GVuuv2Uu0gm+3XHlXlr4ZhDpJxfmJh9Dsv0e4IeVtzJ8EZu9DOmW
O/o5Llii9Icz6cq38iGjB92x8FnAxwerweh0BgrDxj4/PtiKb6BloNJ88Nosy31OiHNpxb7Bnocj
H7BkcLkxTgA4vgTLkc7TefLWVV7+dWCAQh6C8JeyiL65aZ87WDPf6DnD9r0WbgQO4Y6R49jma0Za
xpmnR7SRfj+eDo+bI7QhnhHGXO5cHo7cFa3JrSUBN7RdezwY3v40XbcckaeB1cuZvEY8JFEEtpID
gYCwkJUiL8jnFg+ISF+DwUfAIN5ENjE4nLlFKtAvXHcsjS5kDq+Z9rKS4gWLhifA5GP6+KE4XH5K
BcDMsgxY9Z8kY3jfvJJJNRfZIAMgK4TvsprgHBrT0pQ1afPvpyzZZO7z/YYzeOdN5STWtjTMMg4/
ZXnTsLP5XLN+pFAbn3xexqCnSXkKP3kr35dlzVD7/1zxnCGyopKvc43P6acwMYE//OTiPv31P/mI
9fu9xjnwWYWDHSQeU9wQXHMa0iINsc6nnwi6NU2Q/T79BN1nkoIyJfXkH7/9+3/9x4/b/zl8Zauf
ua2/pc11lR3TGi4WU/2znFcS3x2SSRXFtaxfMuDhErlV2dnSoYp+1H3xhFlSWEQo0AFdW+tLLqbU
U8GNAQ19QzUYYZZyhDNDqNa9ZC+1oXLQ+ycwVo0H5IPyYULyZmJAiV0mzBukVc6vQfIicYZucZ9o
AUdw+osH+7qQwIJBeZL/rovcct3Lox3xAuuELsV6xRDGajanDSa6VNo1QwjmCEBLGQWxnc9BvSXC
DN2h2JvyKmUacphOcM2BJ8Y2pdCDlGoQa1JQ3kLtLDFLiPGiDKwVfGhwOgr/8pF6XPCFYu3LmRLs
lvQz+FLfQB9L/koqcG1I6qRi3c+ElgQPIA18iFUmhSbU5yOUdXxR/oC7jpyqZHsFoCR8z6TtHeak
JO7x/hJTHDzIUKTgEqWbCGOy6CfUq3uQxwqNqtAJHGZCiyJ0KlQg4JvpNIUQtfBj6izegbcoE+BF
WwhaJ+LqEVNJH0seheQL1oG+1lHKhGSlDPQ3AlT8kLH2+Pcwk/fU0lzDauADR5yBXiJb0teWUodJ
vnofS2PC/9r9kCYlq0y4Tcyx1FjrR3VgrvHIveWBS7UzKqS29IwX6SD1pri40AVCvRm5sNMKK5v8
CP1v/8Ins2ImxQCgMXwSM1NIP0kfRet++H5H9TwDYQC5vDBHU3mTrEP4ocfmBFIWci6F1R1RMZJN
i7oGI/kR/njhaBZoqshGKaXMO+8BV6X6gRR9YxPk28kb3GOPb7mDh8Dj5IlI2OZDGjm9UXcKWnR3
IpWIwSUx203Y/yXRWB8a65+rQ+iXbxTHqahyRdaxLw50cciBOmSlULsWPJN0jd0VIrdu2iF4pdN0
aiWlUqUzkuPXIeRgfZlAyzq3J6c96grKjTu5zEUGnebuq7RCPxbdlMTGPYV9eX3wwwT4nTdAfUmN
JQ1VvhPEpD1K6qMcifkUDDh3wF3tqJxHqcAjNbDEF35YQgHLXWXc0V8LGNX5V9yPq9quqViW7Riu
/SssMDu2t6Z3dXKjWQpmO9XScJBM7WR1isPs6g9K/5puLym2lHEYGkp4q0NLn1r3dnjvNVwiUUqM
C2o3OHARTKD4oAYg58iKitPYoDrRIEgVr6IYQrXtCdAb40EclixxGzt7dtVOQxUuo8O4sCclD8Wa
3ftJlwRx45l4lDBgb1MNZrqGfPPw2O9ucTOs3fVdmcXKJKE+NuBn0/iyKK14CRVnag72ubZSjvNz
8jLopwdI679wJandyKVakrI1zqFWjtoyHBQTQxnHyrg1/AtJwHDlklfdzdPb6HAYmZRJKn31FQxb
ga9EH51ugX7zYkjsuNccdaDpv/qj77jDWB8mFNAAWn2aNqcf1hlU+Gl8zOcVgabTyOwmjTvKoN9r
Xq/td48xfe0SeHBWXe/XXOY+aohAamM9XqdXDDrtZaBs7DZqV1m1uvVPdyaEM7prH7f7V2Wvjt28
iZ8O50XtvPK/ZgVtOTLTaX6YZ8e9a4wu9jSr5ko/PV5nxmWfuFMj5n6CUp0f68kg0u2p1o7dw64u
F0dnc9flyLWGbbE4p8OqmifK2EjnLeVhiTZmYw015+TVt7GpTpXBdGAs+uv6eHpNkuga/wS0/Psf
9rvqsf/9yPK+PB6S+pc//+v/NlVdvl+O7+lvw6b8em9+y75/29bv9bGqjz+q/5DG/ufk//rjn7T1
z2v57/X7H/4I0vpY9+vmq+w3X1Vzqf97F5Zv/v9++NvXo5Vdn3/95z9+ZE1aS2uHY5b+458fTT7Z
xEGx/c8mL83/87PF+5XTFllZJ19l+tv8veQm33+bVJf39LP6tYWv96qGnM2w/k2xDNdQDcXS2Py7
r5+HjX9zHEu3QCzbjgki7R+/pdLwf/5DU/7NNHVbdUzLclwDZPM/fquyRj5SjX9TVUW3XU11FRNd
w/rHf4/CP3WRnw/jz3UTTS7yOzwOOH1FRWLwYyiuqSvOL/Cj82XgmOdDzy6k40RTSR9yTqFRtABI
f+h1Nsq771ZJfANETqdVi7NiLw4Wbk3w87mSzbIkm/dFEiQmbhazDtveGtWX1OvOfdhemvWxtvaX
zhw7Fv60bnezoc/SB5FbjZOMOFpHiodbe71+nJ7dZKMX2qRsyYG5mO5Qz1Brzvg3tXJ9sLtRVx13
p5IcBY0McPfbsKiZGA8m50rzzm0U36hLo9mBq0yaLh1xNyP1qPn9QRvaqR1cKlKpzcPKqEs/b4Fu
FyszIzCRGV5dGCPHIBRYn5uh6RLBRgoUp4/jEWXrHJ2MvZoujBww6TleuQZam05YH37qqkm9Ii3e
Kj26x92oysluvH6oVjW8OZlXIiWqemS76AUnc1whmozqxy1LvZsOLcqRyHpSQmlAmd0GL/k1m127
zLMu6G7XyLgRLHFD237vCpxKJ9LfyZpXiO5pZXB1VvWZsq86aJNyFt/hKmuraVxcYeByvUFujjWg
Uof49tTUNtnvOV4wFVL9wVJvyJk5IOWdhl39AjijYXyr2qvM18Ii4/uEUn26hEYm4hMZ78TBdZZf
NmVPRFnTfDdPRraVTJM7gOu8GaZ5519ilIqaZP6+iH/olRXYGFN1lXiljVwenLSXS4GWVlz96nJf
VC3uW+PFOSbTS393oHwgif8Mv0IGUEOvqH2qErXtMpJPb5dVk8XT5KauNePaDrVmcPKsTgu0qn5J
72bmd+xSWYOmxLG60IZV3w1ZNhPbVadleyJnw/AGQMuyFoIXtpLsimZYvA+u0wPsE3pzHzr2YXt1
17cej/dVC42uCZPssqsNVLKE0ln1h5vOHY3snwP09sVxPWjR4ZxnQyfOqy7i84sCfr6YKKbjHXVt
UuXNPDWt8dE2zaFSs3EW5cgF+XPptCg5VxBNH2LLc00VdopEo5qMWS5vFtiGC46UC1XjjwoMxx1I
7kwzgsZiFrma+8Ms61HhqOv8TISyPW/aNqaAyLUfKVfcw00+P1+M7e0OnsQpfzQnQK1JdwqKm/oS
17fgkFJMeXDfpU5xGZ61fvI74fcnFo5q/xHj+5Aipmo5tq1ZpgVJ5S9SJEmN+yFVXGV55lE7ekeI
qLYoMMIUTZXt2SHSFfOsz4TGStKD3PzdNath2zFpHHVZZHiij0VQAHKzLfKeiN51qx4AotUtjzbq
t0IhjUtWD6uBOzkSWrwdm+Fdf1dvp53WAKW1sJ7SfGanpMXeSfMZaCs7RekfsLKSmJoc1uHT7sjS
N6/jkqwT99yEt8N5ec7qZy0pAqO4IcaqsDmerkMtsybXA663E/6bqzqLe0Ie+tl3BtostTO/V/Kh
VYK8McnOPr9ezngQjuGBeWap9T5TD1Gf3cjxbG9ec0QxymDY7QuvzC8fteGgkJ3Q+7t8fcmBMxpa
iz3nwpmc3F5vjrE6lg4qattEyqAOTinDZR8rWMiy87Q7x1PnagKQpgxDqSrT9FY6w0b5zDPC1L01
tLvN7XYMXPU6SaxBdLKsSeveF/nlHurWW+vGxMsH93p44G6uSJKkoKpWVq3j5FXVelDX1ZMCt1NR
UdFNaVf6GVExMOZtsU8GeKYvua/flHF1ie7UBYWQRb04vqKjB+NEaavL5KqaS73AM0Z48KYh6lV9
7/BdvTl6Wj7hkl7q6F4bJ8PaIkfPzl6VUxLcrGl9Bb6QwC1sKAuF4OGtc4axWhN4tb7P+XPbVrN7
isDuzziyBx9tdkAZJThdnDovOZKfdVkW7AC2o8LStW8hkooTir7r5kZ1gFdkmHbOHXmwTTt3prf2
6K9XwB8t/J/zX9d03VUN23GdX3dRQ+nuZZEl6rLJIZ9WticH6M1g3VvaMDn147++mLgL/hdC+/Ni
AhfWXBtAvaP8stis87k7peeLvjypcaAPoEE49EPTcv8GC/tnl7EUUzVUXdct5VevRWrmuWtcXX15
oC4iIPXmW7f/jl5RE4KEX+8FVUYzFRfR4WqCjv7xv6y2hzS2StU560tr3lMlNR7nn1A84nuA+sMa
Xj/TBQyT51n/eSNYQlRofEz+5tHJaP1VDwQP/Lse5LFR3zON0VTIHGwo76yPq4mG++mvH5r6R4T1
z6fmaoblWK6iGNqvU8Q20/JSxbkOKpbypFDMLUgQCRxSUI9Uf7ks+heBodX7bnpL/4Z9QP2z6elq
jqppjm0wzvL57+7Rqo7u7WQwymB5ib7DKxqHlF1MgTVaoJqgTw8yiK9fe0iQs+Cvb/xPrw01j+k4
wlAo+u/vr527KXv3NdWXGgRGqrEvDMgElHVTnEaGUf7NnFV/YeR4DDNXsVBlNQdEvfXL4uiVqjzr
97ZeHu/1pjOr6NBnQ9UmLinb7pW4k8meoOqrunGGdWPsbzc3KFpMw1SZdi40ng4Tzul9405WR1xN
B9cSudFOW+U0UkhZtvrDEbWhjZxk19zL0Uk5vekK8H09DtWMyq3VwdcgCcwvZZRV+crK81Gs1z8M
q4r6Wzc2E5B5ycHXT8pmcFSeCqea10WdDC/6D/1I8a4eRYZZmbGLDUatW0zPaRac2715Jnrr3KdN
Yk+c1owKc6AOnZO2VLR8edDSYqgU6lMRm5OiLRdQCO31S7btDm45rvJ0Y7mD2bEzF4aC6t5ckzRo
tDIOL5fLt3OHQdW9v7uHy+Jenz7K01Ed5WdK67VHOPV6Z1UVkD5onW+k2ezSq9dRa1+mZnb2m5v5
1FfR5Uag4+KShHVVNs2NXC4C8Lqp+qWWR0UKMb9Fnv+9vg6ro+W1x2ZXFctSgQ0qIcPOwVGf3LzD
mRoDCj4SXAaN00AQtr04T2lOZN3Fn3WzNqaWQZhvIWMLLX/O2vM+Vqit5l5Wt6rzc0fD93QH5DWI
n7qkfIdCybMK3GmmvbFJ1OgswvMOYToD51KMO1NPAzdnE3evf8Me8UcSgX/OQhQiHUIHR1fsXya9
VsVxnSe3eqkfSO25L5r701+vKvVPNC5HRZ5orqVrtvrrPHfatGvjvKxBzbcz3T9EeZCA/Ka8IA64
098IEONP9gKX5csmomiaYj4+/50AMcs2s2PduS/V2JiU1OzM4pmVlduDevOOJm6TetbGIHYy11ed
jLJW1yTUtLHaR043g5QKZgHLXl4tKpGxtK7xIDjpuN+KyxO61um0PQ36CEVv1B1WlqpP7aoj5pwf
Rt0pIc1WuU1unW9Vt6/EwQRKDk9xDR+xYQRllvt5r4e3y4GnCHFTMrHQb/56rP/kYf7h5sWE/t3N
q46eKdbdvC9TjfS009ZNtn99AVV2uT/uQRo06SgPGvoN//9CI9SkRt7dBppkRLYkm4Nm/HC9H4B9
icJJUci/vpz+rzekGa7i2iaPFALoXxWIzFDvtyPqxbIwq+BgOdN7awVuTXkqlTzvw2VkJ6Rgajfv
fHk62Z/mcabUT+m5XeXOdZi2KPeQXzqXrWGY8xaukKtSIC7UyQWiTudAwuwpmaaWM85V3HFm7t3F
FMjv0Xkw0jt9eDnsysPfLDhVlafwyxjKcjA1/Bl4SH/d4875IFasa+Yu65g0jfhVz5D7x08l1YZa
PDtf6vCoX72uPw5zHTgiHrfDkXIKydehI0fUQc7ddi7uUcwIExLCDFKS7H709aybXHt7Vqm175q1
Z1fkrp00gCUpxeivYJMcALMxpVx7mM6776NNEl95DrNj/qpfux9VDBn8AVeF/txV6tg5htdbtyhu
ZzTbjeuSC1uYq9x8KpIL28f8dIff65CODQyHvqtDJf6KDWgR0mVijdWERGObiKTa+uWJ0nl66/XN
ZVInEBW6JP7muLNTK+gO0Gm69qR28ZTW1cZs1IGvX6DJyc4UBHLetbz66LLDOHFIy8NVadjNqs7t
TXvtFqZL6SHbnNXN9KbUw+6y7HJjmBTshB0ZuloyMhtQLxYkVhpZPj2Ft2+3iXujes5xYR214Jii
3R/fajsJDRuS1vg57WFstt/rGGF+XGaguY7GS37Ko7bJF6dT5Z/yzV9PcfNfBRbasSJsyBQhsGzl
VwF8vjelrl4Oq+w0V3PQCEfQq+lRtIKZ0vVP/YBCZwOCvrDb9ot7gllckoxnV7OLDbdMR42iK/Bn
ZYDL3B5mCbToV2fILBoe9bufnMl1xLVyO3xZ1fqcLo1BD0HBztK+yzMsfCcHNhvi1vbI5lmfU3zq
i+R2COJ0UioQTbXN0rjqftLBLH0zxg45m47zVh0nyvHV0q/TJCNKR9bMQevmtlKu9f7yN4qS+S8y
QHUUhwVquqoKz5EpIul3Qs2sujTPjNN5ddc26XVz0mvPOGjfeldG57YOT6Y2jJNnO96lx8XhSDTo
/tEOdicTrok4nZ7O0PjCkBxnILUG08NlmzibFCdddl/fmr15u08TPGlVfxk61TLFeGwyQiuXiau9
x4anON+as7Fxa9vzPjdn9zyfdlnHrn5DkBy9lIjA+biUidZDRN+eDdJpJ7dsFRuuV6VXHVcCNEn3
89/VQfmzYdFNg2CKY6JGGvovw8KssS76QLuscnevXZVPE81jkJY/HKuAhasb+ErffBRW6vfxSx8r
qA+vfdlTkTGm+uCVUElnTAb3NNJTE5f7U6/NEv3jYJ+HNxtaXeaEFlMfrgXAlL7bNab6cXkFlG9X
ZnAvf1zBp6VvivN+baY2E0WpKVHTUWCsv8OQtKlR+Mou/yqL6yR1q8U1sxHX/VtSQZMy0Kbtlaw0
R30pb+2i7NXoauh/p3b8i5T9f+ydyVbjWJuur0i5JG21kxq4tzFgArCJmGgREKG+73X19YjIqgTh
g09WTc7grKpB5h9kbCTt5tvv9zb4u+rcX4TOdUL/ZOZmuZaqBLFMSOe6hfxKjpg0T3qwSvIcut+4
tS2NG0lbkD00XDiFP1c8k6Enx7BV2yzPZkgPY+d6zKYksm2u3dtrIodX2s3XG8jnI5nRSFkxsLIV
MoDW5MoE/KFmQ2ulh6Ge+c8dzfD4R7XJn7huj+Gy0vaSi+kfh9wPJxhDWgpOYBq3NM02JlVAUNih
JClacpBCv52reng3uK9tI/yZUQZUrQMxwcEulcOlpBqzIt0rvbevMIGNjE1KhqQEw1Q6eAJvxwD5
u4vfeXbnq7eFlM7ZRWZy7C5Dk/+KE9EvkLNZ9bOXRHCPG+e1KoIHo2IW9sZ9zfwKMhdQTuUGIgCG
LGsbx0+2vKnceKnK5g896bZRT6i7oBrIrsqAqQzkK5WoQ4xvVaWtVOc+yzATU7ZagcFS0OyD6HsA
yJsWqDkBvSSuB0l9rYUH075O9UNPuG5wk0Y7U+J2XACiDAe5+AGgtXbyaq+X6Urr1O+5oj/L4sZP
fwbFXai149sZOFtABPt4E8TGq2ttZTV9KAMgWp95mHnaUmqIc/L8mZ9Id4Zd3ppDTtsvNvG0NLN5
rlz5rYdm4VsRDMs0IMkKf2jc1zApK7vfbfEQm+0mVX8nIb6nDS2Eul8I/1haPgbEqAh0b8ltYO5p
TTHzquTezvpVFterWEEjZCtLEyt5QFIOukeOGLU8pdptrlxXyeNgWvMqQQGog3Y267C3ulVsIDUr
cQ9yvneeuamkYmtE8c++FQtLgxJrHjUpvzOS9tZJ1W3rNItAtVZSbO0sXV2p6e2gY3achHQZ8Cbn
yobQNaQqEpG4buR12qxEg/VgZuFG7nr3ksC1JvwpFcS91PVOH6gesnRR+g2vrt2oDU3thrzBQLtw
CCmf0B+FnpNly8IQ5plFZoWqQgGhFQcZwZt5Ar2G7KAs83tyyi4UvZ9gnnEoW7e5jnHyydONvaki
M0uCoWDjKrb0h4B5JNK460t1qD7aj35cxR8HGg/edwerpJS9xA24ONjMqDRmrvcvIVC2bkD/KJ66
DhVD0y2kztvrxlEPpRO/Lr21dG63eO8Y9VZ49ibU+01UcBra2MPSTeppmlUGmahuu5Lp4kQGR3KG
G4d9ZWfNrLf1mSbyWZZhuJJZ333ZOuQehnrmYy1jqmnRQMI1sXe+Bd6+bvMHX23mWRHME82bu9Ix
CX7YNQdqe9CYtbS8yvw1BZMaKIQt6zbW8k1j9xz9r3LMFbN/asg9MMznILeWKoiu46hL0fabuiFJ
xuO6rRVHvat2mY1QTnvSWHmD+qAVP9yW/lffbH3JvM40f6GF5jzvuRPY31ukD3TpwqJfqCEhnmW9
KoSzamQSEquXqv2RRMdMepL7vTcY12UZbLgl7nz9pSmbfq4MTyK9yvvXXhDWndrHToD1KMiAVXoQ
2Yh22XM7o/bQQoxHf3UuZBD6es46FclK54ZiWZiyFwY7oLvsXe0xqZtdG2K8gnlY4XdLWetnVTLs
fZ9rWep7M9djdVXOJqziG6odUJ1k5+XFtU1fMM5Qd1fHJt0bGDdKRw0MxDPTlW+80gCa6TjC5eZK
L2jzROba7uP/5XSf1L+1Jg2xqjAL8WPfkHMLtciDC3kR1fxcD9g6V1ZVwd+VppWYHJOJoedBoITl
Qdwn2yjDFsJd0gVDElhvQ6QvKvToaG0svz6dzy1mLswjvqco+ieQr65A+FLbKg5YHUIns4kX1SB2
Xnq6z2tZlWmLg0pT8RjGJ0/7zuwd+pUK+nvfnhewfFDvOPex9T0L9X2mE0U95AT30sOYDfTurGHY
c82qZ7Ib3kmme/R7VHmqOAxBeVXT7PKr4tHps2Wnc7ceIYzy3nVeTZ2DQbnL299uG28s+0dSRrO4
x+3SPTYRVu6PbY5pR9Ny9/7hJcVca4a1lB674kAL/mFwbzNLHFLj16CfyvJlUNVVGLgXJpTy6Z3z
LgQxMyrcA0O3pjhux8lYWwNdoYYQU/d+1GEaOxNmnkycF9HeowMReghCw24vhWOpn8CuydiT0i+P
pcJqHcYelev0PR7cTY9yDtfE7KrBlJ/XcTcqxqNdTWhxSqrPpePjM3wPtiB0i4uBqdgCKufHbT3t
Ci/wUtqSZexxcsK1cYyVC0wxS0yxSLvgkT3/tlbvG2Li0nZeus2+lfNF0CIfSm0YU2QYJTAE2BG/
XgyfC+PxVzNUVWgk7uG0P/nVXIX+nuOI9uDbhIkM9T6iMW22W9/x7v0a0NgYnuteW1ZGcKdW3k1o
+xfW41ub5sOhp3IjoP0ls0YU3Xyrpt8depHlmY3e9e0hzyLsefk1GlSo4to2Czwk2f31/DZEdSkb
K6Cu60F2fgcmNnoKBvR2s9To5XceVKxIwycxxyhmgHgwxIu8ya5dZbgwl9VPu5ZKXBJMXIt2hE3N
PXljXm+KmK2rO9Ab5tulaxmEQila0Cvcw+LX1PdnUlveOhEiH0/soKZJ1cGITpAjdmqk7JSMlqWH
lWl9coU0L+VV7hS/WP/b0AViaRp/31Xe64UP/amFNPm1xz9/95ZdKzaEphjdIdimm25lp5h84GMy
b3AQw1RNQ5inrWiSXftkAr+N/TfT6vDnW05oXJN//Y9r/6VIy/R39ZGw9ZEK9h+32a/kvip+/aqu
n7PpT47j/Tfx6/8NppdBgfZ/ZnphfkOP429+13t61/if/aF3SZxAfwEQG1C8wOFHYtZ/UbwkxZD/
khUaHXTfTEVm4/hvjpck/0XZy4YC+QvShGlY/NnfJK/xzyxZs3Eh5gfgkhim9W9oXor+ceoY0EN1
VeYuK3M/twWMkY9Tx/Qi1bMlAPza36YxcW5JAE3R2HT63C9vQMVmfbFXwpV/IpEk5XLTZDPPQiZL
RHup3sbmzIGsJN+p1imP12ax0d11US0L+DUwGkhSeh088MmrhlAFsXCAfdx5JS/oPVUZmOTcof1z
bNc9JmLdtQBJI/znl8ggFC0ytP+Iiwk8lha5v7HaZUz8g78o7+AB1PpNgDPwloCqQL82vo89U/da
NfaWrK87FJzJXpGeVOe1DRhTLNgEraNfXxeo5bxT2Zzs9kclr9n0yp1MW6mAhDCTwlOQEb8i5srv
zpjBUzX8Z7ne5f1Voz2k9a579qXrvrgrVcTJ+V2RH+1hY7Lc5Y0EHWtYBc9xf+++OuE+xajRmkOj
asccupvs2cOCjfeRzz0os1CStihyT7V6GH5XN2gkkfjh2PXdc+dmcNOlK+UVu2Ib7GiryiRfLWuM
SKJv7JgGUaJiGZsPmblsCT6sV1K9xKC7+/7/V3bVjxxO1swXK3vlB/77BT3+9H8taNP6i5pPo3sn
OFuVcWX+zdk0tb8MoXBdJYZ3/CPW0d+cTUlR/9IMBSalRUtFhZlBFfNf61lV/sJMHECa4+aNI6X+
m+XMVvPuimnQ4hA2sPZIy6BVCd/q42IeRK80TQ6cbmfXnY9PleReqCkujTC5PpgRRCvP7aRjpY+9
EjCe4vTuZf99nrxXxVwaYVLSDaJQaj2hURvIOjgVmiE6xF8P8fGUH18TXBxNgZLJKzLh0358TZma
aq4tSfYxaIKlnuM3YHYQzUmGdy6Bk+P7+Kf+eRuKzigtNRUYQ5anDTw9s2rV1yT9aOCI0cXz0kDY
DU/gXz8QG7mq6Nx9CNma5hwZtCNyRbVoFpWowACkA0ipKtxC7xIOPmGMjA9kQVs2KXQ1maNoWiHl
VZAZ/ZCYR9zX136/CF5A+2MMAtX70p8RTfErJt/uutH/L7rNk1be2+AU/BadUFz46TdPDqtea5zB
UWPzaGhAvQ3+Crhb5L/MJfh5w//rOBlkOxl9inrpQ36elnTs/xl6moNgx3FQt2ErHTunfKKyvi8d
9ULig/4R9fr0eG+o2LsybsjauOrkUD1ZjeG0vbKkeKBlDiGln8etEu8ks+yKq7d/jFW3GOgSOPGu
U/QYI9vxB/78r1/87J+f8hNbe/nzj2//1T//blk+PYk/f8E/4777a9+N6xKX/vdv8/Z7/Pn3P7+S
6Iy//5pu6Irq/vwvOv3Zd6P/GcdEZ/L1UhnX9scFyXfkVYOlw2CjlPq49lM7klsv8sxja6rXvib2
fh3/crx1GNcLSVUuLMzJ5fjvT/rPcG9AwrtP2jVw/8MwKk/yrn0W+zFJLJ9XJ/iLxcbfjmCIdhWt
g51DlujB+Pb1s37efDin6BhYdPWNz1SQvKdQGzrPOQ60CkL1tiLNoAtfvx5kcsv884jvRjGnsUtG
YVhZByEn2kaHEUCtdsQqIUKXkTddum6Pn+fj50OPIOsqkK2AKzf9fL450GNqK+3YAINHoboRMhOt
Es7WTrxhHheY8+j5kx50/eLr5zw3Mg0M2zS4zVKXT5ownSdVgSk68yhrIK5mvFHiYO3J1TastF9p
iTuIO2ol/O3Xw076TePrfasM3pqynB/TAr1TlMTRI007FuTIK5gSOYv+e4VB2Ahs2dvu8D8Yz9Jl
XRZssuB2k8MxcBRPK6M6PJEMvB6r6oLUVmlpPzZLjGnW2SWs//PGykX73XjjBeXdCiFLpzPNUNeO
RozJniBGIr678EhnPt3IheIQ5p4MMjh5JEXJcrP35PJE6gimF/PWn1f3wybb9JBJpR8NJqPxwj9U
GDvY3y9hVBPi4dsH/DD65AFFb7heIukOmG9HJKTawNk2iGGULJn4Iln5UbnBwVNUb6YghIm05E5p
pRc3BRPXSKKIPEedty7/1LhYvTUCk/LI5ofz7FFyUZsUUXunph6U0UJdey3IYth38szqNJS/lXiO
ZdjznmvHyyr0bqSg2XRavyFCEC8ymHkz0bswXDW7nMWyfgulXFxAVc584Q8vYPw8776wG4Vp40u1
dMzldl9LkMTk5ALOZKmf9wXT0LnEUtvpLJLJJ/Y8R/IVJ4lOwkCHoeswAEWNAKj3g2QdezJeIX1z
O9T5IxNuzfFKs6XNj1JqQvtx5XruNNZV4NA4GQyfTq4a/0xyCUswSFkz02vWDPqjMM1FqCmbJLaP
aiOru0RFN+JpYbRsZeNbYPbq3PI8PlAr1Hldwe8wu7BatXLX7VQ6drPGb6GqDwqZoEp033smEuyE
9NI0yGmXS3CQ8rh7ZU79QnywzqTmrlCHdlZJZruIs26nhRYLROP4qOj2JpZ6M8SQHvvCeh7aFJsb
iZ0+K7zrzKWZ0JfDt7z0F3RIw7ks9ZiKZjQjw7j/LsVNv0qNql/6Uast9AKk2gqSb5IgEEPXvplm
fU+H7kcBBfQqGKwBnoWKclrN8U0oYGnGCq4EaNhe6fBc2vPejowPuzzVMpclNiBIBWCHk7021TrF
gRZuH8v8pq2iB03HmdPCwE0m61srUVSxVrVwWcjdLpODG7n5MegkJJZPRfsg10wASFoSN5Savk6h
4nrtdDOjflEHsTfLk00IrB+my7bFR05+dvN+1lJimTR924h+iKOtQp/YWBc9tx8vHfexSTG7hc+l
poiUKrzXxEDq63BlNAQQpYdRYpQk/cEJsTMCrQii+GCBA+j+QdKjG9urv7UBEqUyngtSXrPYW6cS
ga+ZtOgMgpNQwEZxuHRyfa+hnoiT/KhX3Xc1K5YpnWSUHxfWy5lDG3gJNEhTNcgaEBo+rsmgSYok
CyXlSFNZxneWiB0mwCJ/ireOvrzMcv9UinD5Edy3VISLY591sgfEGV4HbRaKo+VVOw20RSh0/HPf
u3BcXhhnWqa7QaRLtsiNY5Xftf2dj0FWfCHV9vO7AzBTRjwbmYWhfWJJRk1rDnXtUFbB1hn98aJ7
+xvLZt1CEv+RrJ0L++eZZ1LGTFfYwlRxnxhZdQtAF+YavcJWnafpfdYibB8ulHGfNmkeir0T5HGE
6uHwfJwQfRQgAfc75WibTATjZykusWXPPcb7EcYt/N0x4KutbYS5rRyR69irLOqQarumMRMNANfX
J/54pE72D5QjKGctyKq0PiazbfCK2h7s2j4WLQ1Ou9sJZdgOanTndg3ERpcWd26kF2r9s8+HKldW
meUqV+OPz6cUtaZFNsCFPnRrOdbZXsXOcvzN18927kMRQGdDakLra01POr/K+8wzW+UYmc3SK9u5
1V4S33y6IzEX8AtQaWnJMiSDyZPEXSwDcZnm0U6ivd5ioeESY6y785aSQu3SC0907mu9H24yMSLN
zFCJKry4hgIpinF7roXyqBqyv6iE+mjl0sZpq0vuCOe+l4kyke6YCRBkTp6ycpREMzgnT66eLuVQ
X8b9lR76Fy7141SbTsURsWcBj7DhdOMr29Cock9RjtXK2HE7ugKuxSTv0rX280VzRPHhsFBJI/3+
lE4YdL4DZhKrR1Lz8t+eR/5fiFUKbIKX4MQxso3xFsYgZI3wDCre13NSPfcJof2ByXCUCDFt84VD
7umppSlH+CUcnhqMLQe2kG1Q1eouGWlaIEPH0mCnOWk/L+Rs2wQ4vYeojBKFA8+ZF328cNN01Un2
beo0R8GJXKQg6qbYOn5F0kROHHot46ZZhdzANFTVkeCM18vs0kf7BBCOL1MHQtWgMgr2kI9LuXSU
0ssNSnYrwQvBjx8TszMXjp/oc0t0d1+/POXciqYB9NaKEcC2k4mIjsOqw6pwSIVWdyp+vUiQhw3J
2vgVYwMqfkkL5EkXBh0X1XRevh90sui6PooUSQz2MURZ0OP1Wv9yFi89/i/s/RcW+LmV9n6sCSyd
F3GRiAhYWkjfBf3f2tg6oriw5198jeNrfne+tHXWyFFWjq9RWZmYDynNKvtZr3DNwN8Pzp+D4fXX
b/Hsl7MB/NmMLQPg9eOQ7qDEiEwa5wiAvHWT9BYQefX1EGfeHSpI5HGoLWlLTwu1qDJ7uXFk5Wh2
8lHK/UPnSFea3O3/d8NMUHfNs7NS93z16EYYnRCdp/6OHLH4epAzy0roOm0OhWoQ2d/kdeVuFdMX
jcWxQdw/c6tmo/XJVrLDxwwG1NdjnZsOH+4Qkwmu9GWQyUOjHs177r8UTjIeVQ5pf0GM2ZHbYnua
YWL0PxqVmgPyABNjip6IKNJqvZclJqHjzdV5iXwEhucKYQbqCRzmq24Wwgv49ytMwHbSTWaIAidp
8mbRrCVRK/rxWuoeTHRYWk1sRajsvn68M/NdjH0sS+csobyaLOTUKt1UUjq6Gf3Gk6HuyfGFfenc
FHk/wmQR80aVoPA6FZgdy+Lu2ivauWtvOPaWXz/KmYE0TklzPJYp561x3b3bLUQn5YMZW8qxHCCm
VfVMVfKtYtwrXfbvHwlgAtEJlTtH9BR96qxM7xo/VI+jwUZib4CpdraE6oTD7etnevvMk01dH01g
6AOaoL5TKpZpVpITWtzqyjDbypZ16tp0nw3K9RCb5SxwrIc0u03pG2e9/bNV42NYrEVlLzQYKxqk
7QrnjlwlWVAoK7XxZkLbR9Jajo7cQGa5dldiJWTZkLYH8nC034OJxKj+Fg7wYGhoBzA2K8jSabFU
aXY3HJlN786Qg6xkHOXpUqsV5qmqupQhg1rS2vabX1JYLGSMRiwTZeDXr+PMJx47oiNebMG+mG6d
qhtbca3KzjHSi6NRxPO0QuFq6c73WHa6f38UjN032rtg7dTNk/nUV36eGXrvHKUOe+u4WOt+euHi
eeYogASG8h71wdiMmixyM00jLc+a6NSr2Fql4TpPI9qX9YX5eqb6fz/MtGXhNPjoGH2iHzPEYYPy
U6jXNfkf8D5a++HrL3RmPzHRqPLiUOZBkZmgdk2RR7IoOLJ1P+PDbILgQmF65pXRqtRsbAp0DBi0
SWnlD71fhm0Snmz7Fm5wpT4gVvz6GT43JbmYQ3GF6MbHUTFl+riTGC7MqwpS/Qm1cn70SWztTuZN
coW8GBfnZj3GyYZ4vH097BuvcLLWPww7zv53G1ivRqXSh0Lmupk8hI55kvziLu7zUx+3xqzilgAW
mT1r1oDlZ67AV+uhwYSefxB1uq81a1nW9rVUirsosldanJPVrMkw+xFr6QqmfxUmeileMrWKeNPL
Hlysl9TmVFmkGCrhOqykGzlSry0jIhQe8KsEgYPHp82GN6lbYu9zObwuVeXG79BkSWbKIpRf08B8
GpLqzmmc28hovgkgxplkeIQpBD3hyllGxGspe8tWKddDU8ADalDfy7gwzXI8jeaiEJdO7TM7Bd1A
eueYIOA38Qn8IHzerx0zOKVkhjf0ysqZ/KwjO9C/RYTAhg/Ks/mMKey3C9+QTzT5hB+GVT9+wjBU
S0m2nOCk8UihGc4zXGzUzr40Vc4NA/Bmsgws49MB5KEq1BPVUo9Y6CV43ATuKawurIIJExdEGj07
jBPN5Kzj/6abrevKou9KKzg5CLtT3XtATw/bycCQJgCgkHOxrpL0VZKbk1Jl170jcaNTY8z/0EQa
XuXjLxY+xUk2L5FuS1F+W8vQF0sVPz0zLTetJR6/fvvKmc0BMR+/Kg5sMOqmW7bI2qCALMGvfK3u
wHRJgHYWeIOOcYDFrFnHGDR6F/bwt9P+0zeH2fdWICqmNtnyvMRFpdja9tH6Ic8F95Rh0xxyciOy
ZXSMbqJv0RJm621+AYY4Vw5Ttf0z7niDf7ddxJZn2JbHXOtCLJCbUW31W/G3BWLWLnlOxM8qInI0
VO+MSDo0SbgxPSIfkwtH8jns9MOvMTnDQlcynKY2ba4yCyh3iAK0rb93H1JSEMPVv4e5mZWjEgCc
Z0RQp7XXUHWd12WlOKp32db4NXJijQVdP1J+cBW9dB0cf/npt0UXiA7SQPiA2ufjO06SQY5cIVjP
a3+DcmwNd4+nunjJGP+eT+OMOktECPJnmpdsKnXRDXzLhnDAcINFCGFw8xBjkLVx5dzQF7xQWL41
XL4acVqWW0bc2GEuji0pZ2Ns4DCmHq6tVXiR03+mJhhprwBJI6ngE/ho170BzYeHa0toPCWG0NHy
64X/Bqh8ehrclrmNw7v7pFVtXalCRj84x6rDF6/WmwFrLzpclnHdZeZtFHq3mfCf9Lje+KpLuNtQ
zCkd2RNssetVkntiw+5mUd8RsWf9ElKOHD7V7lOB2DGJ+2WWUGfLrnct9faLncl7I+izReEbT1VB
XqXud/Ogzk91RzSiSdnQZ8pVb4RLNx4eqizKllbTubM2a7emiizMj+lLpjgpLtjGIij0wYvVmfh5
BPlJVaHu9vFBcVQ4oz1SJFPx41lhGt+yoPqeqLg32EPeLxTXvzeF/+w1/a72mtuyy559rbj1gvBC
VXfuNDXevd5JZdKGuTG4uB+cktCCCJ8u4qLYZfpd3V5io53bwd+PNNlMh3DwnLbzxbGu93VFcnVp
zkJPX3w9Xz5TMMZdBJwYYB81w6cqMrLaKJXsJIASUR6zVUrabbuyiOegsMMk/VIB/tak+jQ/IZlw
l1dU+N+TfSSKmoiqctyrAbToL8ZMUpEjmEujn61hYxAYjRaEot2WlOmOiL0LK+TsGoRoQzU0clan
N40sAPRPHRDJAQs5G4eIS9j72WPQ+GeE6SVjKHo79Is+OKk/rDt3g7ML6VASLlOHcmXeuYdoQ+bM
lX64VOrBoz+zeVo6d3H4kMhipuU61gFFiNFncPJLF6sH4T/WbnmIjBLJX3EwG5eAS5PatzJN4mGq
UplnY5s9rBGABNqPVBKPUZxfw6V6CvHFW6u1e/QCkO1MePuhNV7KvjlpWgGv3XQB0uTAnrESxUaO
pMdIzqs5sCtxm2GBSVOJQQC2Ccieh3qJi4w3qwcznVtA3fNywCuO6v3K9ZOFpzXXmhyt8L26rQeZ
Hr17iBNcNIQTrEs7xDWklvplOLRYDLQVDhpdbiy60iarW293ap885obzmGTiUW/Mtax3Cvx+p5r7
SULOWQnVoXR0vIZDYqsCsadc2CEj/Y0V7W0X9jd1QE3cBekDKqNo3rdeM7fk4Uayym+lZ9+FwntS
4/ReNbtbt4ivVa/jnA1RtnkIocwgxRuFVvSsccTv3LPjWSup+EChg6K4k1GpBBkOMB2uUPGrG0jq
rA7qk4OtohG5PreL7tbrg29OF6+NpMEGzpSuq9I8eDTQDTUgUcZu7+u6vcrD+CBr6BbyYa2IAnW3
xe0jjpdGjmhIj6NfdkfudF8TSlMkTzAEr9o6WLslJLLClBMMPrpo1sQC2bf108wVd4lHw4vn6cu2
t+4HoS89w7utvLCemQNMjy4stvbQPpTdsEr16DkM0NMPOdeUyM3Jdh2qZylp8UDy4Tep+KZnCMHr
0Ns7ruUtcJXEPCYtYqSxfsBzlg8K6n4zJ81OES9yNbD5Z/GN3I0Vi+zsG4wzZ4qbklNpYcUdkKin
4FCpS3hbdoX97GkF0tm2XmVDsoz6llZ+2Gkzu0z5epm1L71+24faTRPnr62hdEsvGwycmrF4tar6
blDDfaFLLxKikBk6xLUZxjhzldkxUPTvcRTi9SvkG08UezfT1jHQ1kbXnIdIz681o7st2taG4+Ld
aXYmVpEjXQdNxHYlm7daXq87bH80xaoBe6Qru0ogCXbxdebLL2qUvFghHR3ZlrZVV++7wTwUIc45
Er7IM73RDqo+7As6gZ4c91g7Rd8xSbVmRQnS1PU2FbQ83KtScNeaxhVUwGIu/OZxKOt1a7AM8cUl
9qvietsn2aI3yDyLpCujIljAD04hbItZEheEqEr2jS0GDM2E62+dKn3Is5JXngkAa8VbJvBH52ZT
2zCDpHzWxfYpk6R13IvbVrbvcrf8XgzKJuhAxcoNur5rq8yNeaGnhE9VUHVQar2KDHa7MnyX7PQ2
SaQ9TixLOcK9QvZ2qVs9G3H5YhjxQnTFb3ham9JwroSgTAg8MYPruRiw1+wydiaNPNqytPeuFJyM
QV0VlgK2V966pkkcb1Kk88yVbqQScUpdUxv4UniP7+bGMvrDIJFV6BKNbEgbrfIfU7a2Waqh58+k
dYL9eILuX3Hbap407tbOomPZJz/zKDxEqr7Ka+xY4e7Nh1hqF0qaXTft8FT0Yl9YBG3pZrwGSSLN
Ie3WHW+mFsnaTJxTTWd+zhXhl2y0D8LRdoYZbCpDuXNCgbFDQiQA+C8bQpJvHbvvMZiHAIXC1Bkd
24aZh9j4CtPoV0x8opSmYIV00rB+qXZ+KJHJLroen+UybxFzm3ayDRuUe7BdoqU1Mu+iOLJmchh3
a81E4ldIHpn3OWapwh++dTFGUIPtnhTNfaHNebK1rpixZLOV3eS8rVwmqiKz041k+wSfqTr5CrLn
7jQZq+gANstMdijnOFhvMH95Eq70WDSM4JqBmMWWIBFBaV7s3nah48INktzbIcNvb8CfKYZ0PXNM
r19Kgq0nxNm2LuOHPiwedANh/4WaZsQWJjUGxKpRuErDlmb+pMYI0soxbU6/k/WjIWu6RAne32Jn
u0yW/y0S/OD8/l7TcaZOo8wG19fsESaYdkWCSvGUVK79E2TrW4yNr7wqXUe2uNDEOnP/QsCGjzOd
ibF0maB9mCj3bmHliLjK4Mat+hdfQlwvFwcnKHY5n8irXKwPEEd8/TLPlEu2gHACfQbqzCcHTxQ5
1WAGanCSzOZ70dmnTqTPXw9x7g2i9htbZ6aqm9MesZuUeIXXbXSq0aclClnK3Avk5vfXo5zDMimJ
0KkAMcMumQqIstZt61iNI26WxIQTwBKuoRCS8DimOSZrOvFkEl26Np99ffpoao99vQKYylR9B03o
SRnnWuBFJwCiXZxaL2Urn75+sEtDjH/+bggvxygrMlTpKDvVN1TXtyl+z18PcfYLIeTi8yMA06d1
ZSd3Sp5YbnhS6azvE4s4w6wQu6rQnr4e6OyzmJqAHom/gj3lWiRGlvnY4ANbQZQpMcW1k4vK8TMI
Aw37URVKwwr+wfiw795XnJduIjItPFXEtoMa7/RgXq6MWf5AKN5Gei0vrKBz9wE2bm5ZAHLjs01w
oazSeyHiSjpKAb6ADqkeuhovejW/wSv+GoksTanU3fay3G9SXYX/rgWw7cp4NwTybYpF1qDKbKbh
1VCL+69f+KjP+7RXAnCOpD+sclnkH9+G06YlQLQiHQ1oxTBGiD9V3UdLRkHahFsoovponO0v6t5R
95g+PPoRAUytfJP23Sr01FNfWvTD7Ghnmd2uGMLHWDI3Ze0uea693RkmroLVTm8xyuylFBdFTF4j
YX3jqF6acsONpInXoSk9anZyYcmfm03IKeiOYDxP73DypeldKI2XMW1L2GCzKm3JuHXqx6/f4Nt1
bnravB9lAgkEhiv5buaEpwQ+9jyoOLS1MP1phzSQy8g8xp14CIx67+n1GKFifQ/z6Nmqu9vIK+6C
qIV5q9fxLE1hN6HCfNFKsYGQHMw72SHnqkpeY1iZMz/QSTKy1B8iC5N5OEhcROQDSAfkIyd4ym2t
WNIqvxMgNbOoC1fwzO6syrx2dJNiL/kWBgHJzAMywKpxFf52ca/k5ilRpR8EOujL2tKw3RHut9K0
D61El7Tun8JU+vn1+1I/fxUFo7lR50b/knvy5KsQlkIln0KZr/C1aMJ9cggwGdkN7lpSF/WSqmgR
rOxlTSS4iQX9dyncCmuOi4SLhmFMY/v69zmDHn/8fSbfrzPivPL9UgH/s9aEfh+I8F6712OLi5Ti
ORz58gJgPT7hxxmjAMm/gSBj83bKQaxFo1ClKexA/0nZeezGrWxr+IkIMIcp2TkptyRPCpJlFXPO
T3+/Nu5gK8DCGW7AW9Ukq1at8AdbvraSXoDuwvqu5f+8DtxbYrYLzAtS6OfLZ7bUaCwLei2uix5p
B8YRDHfUzot/v8FLe/3j43xc5vLB/xNQbYvsz6uj5NEJF1HyZlYWQ/R1nj8M4SHun/+92HdgQLrP
Fm0O5APsL6BDlHJD2SqJcsYNpC18Q/f19YxlOyZq0rcP+H4t0uX8zvQlyJ4JMT887HcNs4v68OV6
ooULhO7j03bqwCBHDny8iyzLAVvvfbjw0G3XguGqffhpFnrZfZ9fro06o3fB0Lnu537ZEBtppuc4
J7XYSlj6rYthWRznKzHOPxyEr+cScRCgekxvLoTbz42xopaj3VhG8jhAJBq0g5H9MEf7JgMjUeYK
oe0HfuiLms5UIEinjDRPI4xb73HmW2L6fpU8oH35jsSgFoR7dWNd/0T7+voKL+hvF8lPAFrAsz6l
zrLGPIB/Ic7JjC1dqRxyu1hK4mBX1D+VHpev//FzfVzrct3+5yxA3gHkrtK1lUN4a7faXozeTTug
wlDqYoOSI4QWe1aDalSw6c6iKIgrfNHbDHXFQU9+Sj2+iTQXJj81EAgB4O+fYu0QxrNeRQoqFLVv
7sp7lJmCeOEutHWN2tK9gVn2tPnpiHy3KHxtBFahsZAvfsp3BseZS7By4szNeGrH6HoeSzTC0h9y
xW9mnBp/XGX0CypYZ099fNdTglKoWk8XFFzyUrjwPPASChfiPit890n4QKyx3ljjkPFDCPruIyOj
foHEGCAjjE8LY5VkDak1eOfcyLexGq51rVzNhXsUo7OpMw07jrR4LOYcrBpzljpN0QzWxpHpdPhT
sftX6OjzjmPcA2ODm+QiSPTxLRhuXYzAFLyzONYHmgYv6Vtymi/Of5v8IHY4S+KvmON+6C21m2tx
Vx3aF+1Y/vp5RPhJLuoyJ4eg5gIYBUyhI5D2abfpYvImmpHuediVB3NX3Fa31a68Gze/x8CZfG9t
M4Y9MVZYVf/77PXj0p8u8ayYw7BIWLpejIvxvlm3G3qdy3BT3SmLn8xNv0thPjzop6TZSSSQrGJy
z92krEVk7YzMRdAZ4cPjaCIc4Fz6NGoTRtha0UgGBv5We9H8DP4E7bu8fTdspEFdQ47LXJMPUyjB
cJrVfOXUHiKvM6KWqGHYK0uRysYOjXEx44/zwy7+em1/zEI+hSqAnHmROGryGB7kC8TRl3x7wUoX
N7ZCl9hvnpBqeRnu1MdG/THp+iZEeN7l9DLhQqXic0lEmSfjIXSUs0irXVO5gcziJYnqDyf1h2U+
07fnrq+tWKuTx0pH871q38okWTflNP6wztcZMhxSQiz7/kIt/oK4bKwszxJZuWcdoU2kgLY0FdcX
s/KfT9mXZ/q01KedLlNLFnHKUs1snLpcWZcxGo+j+cOJ+pINXJaBPgcmT3Upnz6FlUqfJLSVgjk8
gpktVLByLIN/78DLKfkQuViCQoDIhROO+gXROUMMFfAwjXPcTEFrnx1EgnKrW2ralQ009t+LfUkC
iIwX/gbbTUcZ5XOTaehm1x1H3Tg3Rjmi9NStHa1eOAOWZFZrPv57sS9H69Nin49WJbyh452eLVei
15uO11mTD5sm7J2dqsHXRfe+172nf6/6FYDCshfVFwwVTFS8P0uldGWbhn0R6ue53swLRKwMVCIb
jZxYL3wdWwW6+T8s+fUbXtQKLlUGSBTUUz6F/MHO5rrsJZjmlZiWbo4rs1yq7aLGcucwBzLof5VB
/ICFQvrrp9T46xb9Szsim0TXjrbh5bf9J9eysoKJBpJFZzcVT9JVF0nF6OrfD3i5yj/u0Y9rXL70
f9aoxqiN9Z4vWXpbrRnxUgN62NV7XedEDAiVZxjnwl//96o/PdmnBKOOhOlUqm2c28Y69am4yp2f
MOLfPxj1k3lBD3EOPz6YO02hXquxfbars2aJZWzT40kecvoOMSNxxQGs9/bvp/oauegcqngUOaT+
DN4/fS+cb1QnEhPnvZ23YzrsrUZbTsX8P0euj8t8+mTCSPsqVXiyfuhOs+3CRdb0n1SJfnqWT1+o
LI2p58Jm7xXpsXfahZ1rj7YW/YDxvQjsfdl/l14JYQtqAuChj5/JSnL7Ui+EEPnESsWSwA0fc6P2
FaPApQMLaAcN0tJ5nFE8iNtmVaLBVEaw08AkllDxOzHQuht2gj5ey4xI6csgz17kWN9UbrYdQVgr
Xn+NRdNoxhtNxnIVWeJX1LsIxr1XRXulaWkQpYBlY461MspNkVsrds9vJXR3sIW37phcodZ8bpzw
zL794/b6MlP0nTKlGDtuLHhmGD6Im0ZlSo17kmjG3STePPsJJayVYdf7QRkCochlYw8rdNsXOZga
Kxfr2e7u/r0FP4lgkqJSSl9aIfqlKCJKfvpuDAqdara4bEYlO0nP2yDgQ8+uCtT5ycOVL/NU38JV
KsegVRgFwOB5DfLdr8AOiD5cNA227k7x20JAvfF0H5rAvmG8bStJ4M55oGrDJg29Y6Vl1fLfv/0v
afNzLPrPb/+MK5EjZpMMlJWz46EA4LS7FGohOvO8XSbomghGB/84rbwucP2iH7oC1bbK0LzuKieY
SzsYtfE0I+Sc13ZQjvkxRWemqeQihM4TY80hUxT44+K6iZhl15hOtBZqW42fMyfBTTlrhpsJ0Sb8
Nba6mx+VsrqOwQa4KPWzsbwbxo6+kynBJHJ0rtHej5MVgtzcsMJZzjN3n+1s1UYHgprKnVDHX2HY
JAx5k50chyPGYL8MB3yapq9cBZlEUwZah0haQUfQorHT2o/YxPwVwtFzPEI1pAT1GVSYir4R12oW
/wSn++aYXyIV0F8wX5CPPm0X7NEiz00vrK4SYUQjfp8s7Lf78Sd+9TfH/L/rfKb2CwtoTgmO+NxJ
fa+P0VZBS//f2+drn5Oa+z/P8jeH/c9VljVSzeymcM9hNa6MtOFkm4y4Te2YpXd6ndxim0zFoa7C
xt23ivnWhtmaaVUofwjQ31w9hDTOIvJ03+gcSdNJFKRoAVwaRboPM1Qj4iw7AvbAwGFKu0WZACZo
KjAIlYP/2r/fw3ef1Ea52zUuMOUv/FcZF7GLCAeUpfROQw/AcTJ6MD9Ma7992RddRPTqQI8zHv4Y
tzMPOKU9O+bZ0Xx1R0nKFDpc1BusOrOts+vXeN798IG/20MIktNfAvmJMuunq6IBNDBH+DqdAWQs
DK+BY/s/yxywhf67xKfag4xWDRVE3M4DVAhPfyXJvfAWfsh+vvYJWcaD720CEYTB9vnUVRZSybMD
daZdZC/TGXhJCnqd3t2yux9fMHvwucR+9nv7etX+7VlhfcJngzb/8ZMpTjlZpfC0s3EB91OLzk3y
wyfCp/zLdW55f+kEqubZ7L+Pa0SeJTpzhlSbqrrnzySuWxK0lVlglIPeA026HnSSYUEgmAbcpWTZ
PyKD7SGtOjy71YiBSFKd0u4v7qNZKG50JGJ2SxljfVCNN44tX7xUirWwmlfFrV+lIo+wzJ9CXd9L
qOuJtFZ9Y2OEJR6MwdqaJiHfKB4nAW5DK5o7HKatTSSUfIESZgy3QbxXrtr4Vjn/rtTySTJsArbs
7ae8R20Uf4cQC5bMhtlihtNd3zTXnSyfsiw5zH0plnQ14cdE8bks8I4SduUtgNthJqm6YZBmTJoq
F3H3qt2KQmIhG9/AQt+2sbaSdfMuhXyz8b0FLmO9jG1vApdisjVijO1m1b7o5vP/HB0gmaKfyWQY
eY3PaTE2SzT9ksY69/UxxfBsQJC3+vXvNb7ZBOTdFLYXyxuoe59ig146Njho+pYzsPYWa0ZzTNfG
cABl9lMYcv4mNJ+Shv+epc83i5UioKfFwiTpJtA1dYRB4dCNi04kZPqK2HhtoWycDhe78OKkOYO9
SGvg2IqV783izSpz0HXKFekpGC7wPDWQJVydy2WZ1G8Fou8SZABNrZmNNSsvDPw8Pi4CCYhpdOSa
IfmAVmxnR32OHO9Nj2Z9I2cHsOU4BHEzb83YQAmBr9nLKVxWOqpszMd3c2EnQa6N5kJ0WNNhJJOT
9CirynBW9tTuphC5/yxhUu7E4WvoxXuna5+wUe6DSp/vRjm+qjnCRHM2kZ2kbrtqew5YaNm7IRUL
jmJDRtfgkTymRjDjluqDSH6uhmwZM8EutcgMUFQE6qnjNNXrqFuoCCP1IEUcHcOu0K9lCWZrQsRo
NEkCDQk60b6p0Wgu4awFttWceuEuHBdPnW7c2DjEl662stUOSQ6M6WzQ+cveiZxlpU3GZT79XKT1
ptLLQ6tHq8Yyk1VitFdpkWHENHavMRJbQecWI+pXxPgZV1M/n6rnpk0zstbsNRZ6F3RJ2i3tNH9t
UYfxG0bJQdSDlpSKeVEPKxcIRJMmX+CrcByy8peZ45zkjM3zUDuvBngDP7dHurT1eIXV/Zm7dD3F
uFzludiCv92HlbLQHa7oqnErnx4b/jo67r5KFJRNuZT4vpYxJh+5JVX8TeM7rZHoReka+Muuxk+F
zWGJOUC0C1PWMPqVWh3GVmn0nsWusQM63a9ss33uHe0VzNm+j4diVVbu6+BYE266+X723JNJXFjX
chj3ujc9S1QK/R4fwVw2pa8WAENlK6iTaLwEZgk6Ne/B6I6h5QF8dr29RMFsRW3i3NadXt2nkTv6
4D+PRuw9OVpbBHFivrgOzui5XR+b2VyNdXGaL4/tdQBTCjVaFXWxHkCdGgLBHSd17z2jE4uuja6x
UpGrVteOfe7kfjooI0pb+WMeGmfek1gWXY9QCCdp6uSVWzSvagwCHxyq2iOWrRl9SyLOL7fDxl5X
Q+8cEtFTUrk5AhB6itlVraYPsbz0PCwk9CLzeUKVZDlk9LP0DuNYCT7ZGLC3UWdmsRivVVN8kYR7
Td1ozYHet0W7UexuH1rNrZiVP6nj1qdcaxZ1M61aB63J1AuwkF+52bQdIkJ22todikbDQ5iohY+8
SMbMuubntvLeUotfYG5vZlpwgeUND3rhHXBZvzabTProrkYX4dWlbMSyNpqNsF38hTuk5dR1XuQ3
oYP0STJ6nE9bf5RReQ5HhoQkiEvQfFuh57bvDVaKnYzYeyZIXg9/rSQM30tV3jnT9DIZ4amSvY+y
TqBezKgkzLwqNpdh6h6LoVwXTV1tq7zY2Er6UNrDIgdH2zTixkzrJpgMc8f05t4x8908hKGvG4kH
HCO/NyIYpLU9ratY6ms9N/Vdjx1GYIZGtRKiviuG7IVf81702aHuFl31W4OkqutyIar6zknHHWU9
OmjQs2naCmaOnbyRoDFtE5xBYay4uE8DsolgK5slBLKZHQYKyEpeMwnAMi4EFkA1Lif9smkwTpyt
ZdWWMuAdrOPSWKY0NIfY8WUl1t2Mp0PCJMyOsdT8Han3s/gDg31R6dk9Ws3APszAK6gbdSzeWhTw
iTz5hN1gJ5+N+RTG4k/plgsTNXuykpWTVsveTpeh5lD3En2hq5bi6DQqUlMwfrrtgG1hDI2WHt3a
qCwUAN8iA1x73P+us9ifM+sWwYZ6kSazLxQRZPp4BQn7ABTbQ7XP7VwGJ8j2AI0yimqhFB0OlDlO
MqT/kZ5uTM6WEpa7DBFHa6zWNcwkmR6tNv0dJuOt2+NUPVY7aaASrzJy0uyDHYYYXCRvLf+rNfVw
u+NDrr6LEu36+dhZ4rXq433fEqt0/SEGqH+BvPYlApEnS7uKuvqqCH+1cbjG0IQ2yr5mFqPqBvag
7obwtPUk/hPNtFPy6Zx7yjIBcuN01dVIB3uKasxA3kqn38gOwbQouROpuXRH7cIVQP3ewanuqdXy
ZVHVbBMAV7gyOUUUhKOzs1psCCx513fAe8zVPNCj5sT6qjXtw3JcK+FLbQNpLYplPgBUca7nErHY
UF2rUlyj9rTo3HDdKtbWiKodtavvYVFsJAl4mnhLMFwVUb2m8b+aBSMq17wekxdFp2nRAyp2w30z
Jachb0GBWb0/53hFK3jpbeM+Wwiwwk4PQtuZN0VHyzArA8cS12FSXqW5s4yAcadtuk6Ze/YORp41
OCXJRNT87djeIovLpT6F25i4MSTe0m3yndV1mEKquEWLLSwUMGS/Q3kpB+NlVsc+dqOnOYfTqeoL
x679FN9qu/Z2vdv6ev3mNuZN3T223oM6pnjFiqWOmUCcK1vEyoKpRfI0Erswqq7zi3msOi8Nb/ZH
WAqZol1NZra00nYpC3UxF4DyiE1uNqS+1c1cfuZGCG/RaWzL6VXW8RKV1Rszex4LTp1JY8QbtxMd
IC38M9mY6dIxm7wXN34xaHh4oQFO3tyaxevgNjt33A0WhqiNu0koymrVWztFf1VmSRCZ8SpUq3VX
T4cRa8+8fHMtrAu1ehW57RNfcTEOnHVDXwuMRbthjb7qgjnhqdMFjHJtBW5jFdr48fZ/BNND8qrA
UUqwhRbcHMQYW05sNoWruLF3Cn+maI2VaaTXKTuyziruNAVf2gS93+x2HOp1mAKKbMIl2buv5u0q
tbtlE1VLMSaELEqRzrntw4sDohuULU6H6ogkC07cY4ytZ/baFBbus0WAWe8SgMNdBCtfZHA5ur0e
gX4jaUnM8Ci0aRPDVRA2qjy9e2fF8ljm1DS4ymaS4A7eRYv4mUI9TFPBNunQ2TgUCMyXpQbN1/Jz
9ZnZwHXoiUBAB7DHWycqlnZ7Vkn54kYGY7fBmi6AZ+SVN/Jid2NvlPSsZg6fUMPtpngaIMYk7kG2
0QIf8EWoclvKU9lTnGj5vpTFowYNTSB0epHe1BHamc5ZctQsqB9FE9S9ulO82wJ1U0vJV23UBf2M
DQZH1jXQRzC7jV1k+0xJD8xBT8iovZr2dUwGgCthZaOd864USC3S1op5QOzsNmSV6AS/q5WyCr1q
VWF8hTZBHWhVvw7DlO6dEaN5G9+YZveiO0Aq47c4YsqviY2rIv+Z2Jwq/rddM6eYfLzbYReU2cp1
Ot8e7DXctMyv0vQmHNfp5O0GU0DNkto68yLTb+m9DlJbKFjNeZG6tjSaF8O4Dh2kRrjWnBszbnC9
yp6H4q7NJE7oSKBk01VbPtU2DJ4y7x9ce8CkPvyVIkxkqdNLqmUP7Yw7CtGdkZCTaZyQJuNyQLsh
0jOkGiLFt9P2j2nXt7OX/EltNDtFN8AUle5LVEGlST3mnAltRdGVA5wGlYip6PUiGjp80jsgko46
yDfs2IOCfTSo6WvO5I2hw0vcuTthtXuVCtVpq402N0uH2tJPNPkmS+MmRbGTpmT3OibjMoUsE4yR
cyipDga8PiOQlmTrNFNde9WX1j4m9UxKhpbGTZkNqypR184wXjuetUqksREGS2nj3iBroPd6Q72x
M9R8MSLz0LVWumhAw3Yz2YRzVZvpXpmgONWxu6wSPJjxnoPokWzskvMNv2aARdGO86sY4mUbv+Vt
eRob/bZL9VVF+Y0yMpnm9GAOxj7vzaDqxrVT2bdKh0OmUIOxbRe68RZ1EIoYA05luQmHdhVpIQUR
HteKtZjSemsp9VYg6tsPw8EBiBnXdFySeV+M8i3KSe9RsjDyu9S+VmqScCPd96OyK9P2oJcVtN9j
CgJjJYtBQ013fmT3VuskhxFYiBZRnUxNVkqjk+NYglJnxlS+L/VfWeIeUTq/6RvkAlQP2lwu96I3
l0MV4SOcTmudxsQy5goMXMlcwmn37uDsQTKDVc20W+HKX5GWPCtN/5wa41GmYeUXg/GaIaSMqnR3
pcGZDbPqynGBwCqgDFQJXhnB3/Vgym4bqdpjNqmmr6vj70x1b/CCzfzenDeViF6d1KJEV9HTBgtb
qeoNNycpmoVZo1uvJmYJ2MQOHUWJa4JhMF6FgXGN2pPPGBLkr9qvYrI0r6XsMIUaHVQvU4PZym+b
CG/1vIreK9TcIXxchV507N1MLopqeHFgwEVT9zjW/YlK9EZLoq3R1bdFnizLpvg1KspT7rm3amTd
zEO6jcP4xkJd24CniUf7YcC1LWgc5zFNOHCRm546Vdw6RvXglM7r7Dp/xtI6JbN153nj2sZCDbJZ
tE7VaZW21qtaWH9EjcdrqTuvthqemkJsaO9sOIzPdSJvM2pgXw4pLuF69IZwzxREojl6aMavvTS8
S/7SwczxSpH5mzl169Yzj1bcQOdmQJV372g0nyuT82C7xXaIu1tpuzfaPP72GjSCG+d9ci38iKAC
59hF4M8u1pNKi6rT5GM7oOpnl/DWO7zE4y7pFoPHdeDYUJ/yKYNw1ovbsXa5C5T0Vgn7s9t13UPN
JNTXRHQd6y2sxFGXgZXEm9GmEJqzZpFV5VmnOM8yCseM5g2Hpc9XYWWiXmKb7/bU7CMvf0hG6xpO
PddUFYkjEorEtTi9ip1x2rQVE7WagVxvhI90kl5GB3qiF03XRRbfucK6LcNe3egGf70SmOGaFSmn
2AxJfsBGLsfWxkH/2euHoLXgO+LXRk1TGhgryOKQV/Orh9+1TIxbWVgcgYhkw9a9bmNq3Z96xBJy
riiEY2uLs+dqUviPLh1+Ge6wiewJrVEN16u8QeLGoYpIqX4tuG9RxXRl8tCrVTOdejN5d0OUrvJx
eOut/rq1gAYlYh3XdUbHF8Vz1EQV3rhZ0QycZhvO7oi55+Co9qImdPvIkkJjyJBydwzh0Vmy6iX/
jK3sRxpfrdlEI4aNtOC4+sYLQ00L/aFGJVNznqqW5kQM+9aR0zmOx6csym/qul5Wbnej1+Nvk4TU
U4e1aUAqVpVqF+PXuo1ct1/iP6v5sddVQRrZL/DunuxWgVVBU0PO472buXsoxghbZ+24zXttm87W
05CqC7cw/iAhwIUZhxsrK5HVLbGyMFAzyJJ1q+pntFwP5VAoWF+Vt7qHNYzWqOu5pgDT1HWrDytJ
N6vsrcBO4eFG8oZ528vcdw+N6gJy6k5T1Se4UMMN5XhafiLF3swIcQphnFi0t0fH9A00nRg/9uuh
Kt+l1r3ZUXEq47hDmBvT47Qf392Y3tWQpKu4YPqn5tFMFuoc+S907nX9SXf6g12EE+7Zxk0TNw/R
qBzCzNrLKseH7ELJVVVMwnLctcabQatuxjzdjxYfDgbOLgGZs0kNxzeHOl0o8YULWqhloNvdKiHP
b3IBikU7JV39x1RIz+0BPTW3UjTfnrTVMGvrsuioDfrW9pNeMbmj8pVaZ6uS/hR2aCTgYA9uVTX6
peZc8Rn5BYH8NI/iNYHBnXvaRkxhxSCxgSyiM4ZEzjZeVFqyzej9+WroATU3XAJWCS15vhZtRqcP
rKhfkPZlmbELZyri0Ii3Haj0IrQXnW4epYKKvY63FT7PDMSLsYGjjQ57VyX3sq+e7A5bs1jOJH+y
uM6m/E4TFzZ4ROCwHboC2EOvVLVZR1GpQ2jEwVpHBmoUj2o/tdhZZw9pZdJIT+Wdog4isARj4ILw
v0gb6npjTP8MdYJUXkbZr9b8GGP8NerRndeL3xdDOx+SzKmX7bppst9zWvXcYaKAI0pjbXbsCcNx
0nBNre7zyr6u7O6Y9+LSqb7SRpLmsCfx1ITaLERuxPxwS/U1TbzQRlwJODZidtluuKdnHqaTQz4c
MQK40xuskrvo4mE3iWvNyw7KHN55YfJYG/auD81rLSrzwAC7EagXc7wxMUru7wQVSKdajVmuB33Y
/IIEGi+MTD9V7tj5zZQ+GGWEJ4DVWGvPHaqFZyvlqunMJRxWjFsoz7saErY2Yz6AwdfesdDOxRvI
tqubzGyafWEVu1kTmHQwFMjBaZV9Xy4tObyrqEFCjRevk11fJZ757glqDvB9DEPq5AlfhvyiNwDq
wSlvjbmiQwXbFz0Nz89HoftWqOyi2bnyJmVptsqRoQmxKZN3eg/rpZ7wqb2w8ROzPYguvbLG4Y8t
yKEqoRvUFoV6aVHiqoANHgIEtCyGXzWdAgaOGTP5WQm0y9GNk2sFlDlkZsgXRThfM8vAHaN1dR+6
qFyyeqBz3SwSpxgDa8Sd2zPIGYrqtVAtbMnDpKItjZtzDTtnUSfqLoqru0iZAgB6d5CVZVAxnRmH
IagiCzzS0DGW4XjAnpOUdM0ys1L9aqwNdLHy16a01lVmHzxrzJd6Z1XYDBTXUWI91KzEz8njNRrz
Ry7QYiXAYvgK1ebczfukcYbbWTNO4Vyi8KCHTHUU/b7NySmZdg5+UXZbG7WWQE9NFGBA9k+1cTsb
IWWclk8B6Tvlq0zX2ayd7Dq6EYNDtRcat73prTwtLv26T35TJgRNmU6+jPjL1dTlfmNaW2cMj4mc
WwQzCXlaFZ0qtP1HOv2oUMgNV69cuLW1HfKL6kH0WGTdL+lZs6+OxIuwJTYpicE8hznGcryUXNLo
j1HScLtq4UOXNVTL5hwv51zvl0Yd/877/qmPjbNosihQG7hbXd7B8+giODReoizqgQu4QK1kywa4
NZv5vSqNX6o70lHOnrRBnLwSgYhCy2/StnmiCfg8UX9OLtRuMyVLiTPzPnWAoITJixdXq0idr+O+
eYpG62im5q0WM76wSjbyNLnqGv/de1GGV5mXeb7T48DqNo2yGSCeLiPdy1CaljPelc2ymKMsAEXs
rULHfIptLV7HPYYPtpYmGED2jk/4fqg8T+4SbNedWb3t83ZTGpRUNl1apxysRWWNNhYj9slR4jIg
uB87aR25H2DlT/F9bMmHDhXdSqGeSMQxEsNt1IxnK2Q2GUbRe2Fj2Apb5djkWs7uuBx2Q5RLo0fK
tZ4ae6nRObPc4pAUqJNWzl3X609YvNzgcv1SZZzhKN4Vub0Ycji61fwgqupKsfRTb2YvSqvuczfZ
09GmX9ZByq/Ue9fpRRBm+Q0C+MRDEpxh3iNSfjI4mhspaUvmU/7bmR1v3QvnMUqzo5p1O2mPS9eR
+6lxlkqXHueWdvo4H0aj2o+XSU1TDOgiOQAVRBTfQPl/q5x5VfaFuyydxDz0lv4cQioN8PO7jsup
JkOT80I1c6YsyvggBXf+lLf9ukizHAOOwVjJmcjnkrN7UboJm1QEwzRZaC2521GvcUKZupPZF3Ew
DMNt2duLMqNJlVX6H1SaqOzml7Co7qCbuPRxK040B63qmn7BcJtrN3eOCGJUPn73oe+N/HnHlc4h
1RucQ1rAQFo/HdrMBvxn8WXFiyF7L8CKZ1XEHXdbn02B1Q6sJCvD92rjaSrtpTu1N9UgmPo3cqPI
+iEWsvTnoiAsOMtQohrSimntIM/hW3LeRo1yMqR6XebEnU7bWhaiqf1cnxqvfFarcd/WylM4uwu7
chVmc+O+ttX3lCm1L6dm1Sc27eeSsx0p8s4QsGfcVndokk0PRmQ8Rj0eP/nQUZwUUR5ItEnxZS1W
dp3nxAU1YtCW6AsFPEmQqnMRMIzm9sINsTTzeTF7dHEIvABlGxpfEYvQoQi9lVKRHRhGR8vOlj/h
uL4Z/4IzwIiCgvYbE6rKEvStrRg56jYNlPGdQbRfz8/6T8Pf79dhrPb/eIZPeBCMYBRSOlSAI6Nl
4jNvbBnB3o03dC9/mDP/5c5/mTLjsAuk4cJR0z/hGlqlS2yR6lCsIrRTJmW6r/qCgF6HwyKaoxtv
quS90O0RIyDhrV26Jgcjsfeh6VJT1mc1jSBfW/P92BlL9zKCFEVqLZJUX9uluexoVRGqF7VlrrSU
Ka6SkkNO82D4oWMvNKc/uXb1YvXxARTHvEDZ7KK/rWQ/YIf+Qoq/PCcoFyDxSGXBPPqI32jj1tZF
yre7GIhNJ9q/xiZcEBsO0FVb30aljul2EpiO/xMS+dvP+Z+lL/Cf/8C3RMj1VjSqcva4diwr8j3Y
xonMfPETPVW7PMXXp7yAyC+UdVjSH5dqHNUpmynSzxVq8/oyXmkAHO+ttb0q1zRHrK33AyLs22cD
uY4wA5p/X3w/2ryk/o4weEA8/b0s+31E39hq1QN40h+26ncoKVgnDtw02nGgLz4+W9dHcuo6nu3/
SDuv5bi1ZE0/ESLgzW0BKEcnkmKVpBuELLz3ePrzQX1mdhFVQ8TuuesI7WbWwnK5Mn/jBV90/ZCF
a8jgm9AvKLcAv4CaovmwiNDXXh0knSydENWLvzeHzFFwtqNj0AMzcOtPMydt+vqvISVguHG4MSFh
wXdfrMsaCH4tt9jo8Cy9G7jq4zjY+6noNl2ytgdufkHgWSLoWfii6mJ1qHUrCjEcGDwRVdMWNsNr
6Ka/kf1CYeUPYn74aQv2GtZfFq/XJAc22hN8WbRI/q7Zi+WPvKfXCX0inQLFNt8G3y3u9aN4+o8X
PCIR+U8DpYH74IXX0owPExzT/vgbz/O22BUIzOLnh8kTrMYl3cAM42bqBA2Pn+gtKg718BqFa3zN
+dtdxYBcDD8FXI68hAYFYyw1aSibp1igOSgGZWCbuX8f6vQoC00/dEKKGFY9HatYu6vV9lGiWrD7
eJwzPv7qN0DLQj4S9WdrqQiR+63Q6+bgnZD52UT93BtvN5mZ7JrpW0bkYA1VeK0JqGAMImIBpenc
jFdEDiuXBNOSO9LCihStxoR5fsiijtlGaHFpn7VR+xUp+SYsjV3RxyuHzw3yFn4GbB9g4fCsr8hb
uMSKedKM3WmMDk2KVu2cU3bFq1DEtuchDFL1B68U91HqbTupXSHpX9NYYULL6iwtrIFJvQKkTiiP
WZEgtifrFRUr7w+CeI5g81aip/zQ3mu2uhcOaxzdG6fUu6jKvN8u9hPmSBhqW0SdVU+rz82nxMlt
/yHBfFP4A5hvHV/5/wiJKvRMV4W4v8C9NUWt+W0gtScRJ5i5gOWKymawc5wj5I18RirP+LpGDP2b
ebxfzaZMYoJ4vcrnveKxjeEQVmHazuOUtiqWn2a0a5GU7bbxA68dXGhyJ3wFbnMeJTv5FvJUwWL6
Xx8d73/E4u4mb0IIRW3ak64Jblf/GDQy6LZew81eA6vnMFChYSWj0bvMwvLEb00xmcPoip35P0zj
M01Iu5GopBU0pANtP/MbVCARrfKcBr6bN2S8SeME1GDrsfyU5v5Tp4Er0J4+PlTmub2eBmw80MXU
xSsZKS9ADlyS0vZEg8fOAgF5wG8A/6gkgZiwpJUj7MZtwfHJkYLg0owyX+ZpRkXVWdKS9hQc/JfW
VQ7yEQ3cJ9WV8B6qHdrJ0lHdlveSC+/eWRVVlW+M9jL8Yr5BwSVpHTFaFTqo+IDopaM/UduxUX7f
ryWG17RrDpDLaIuEQ/erXh+ozJ+6L+n3wZl9bVNkXI1dtwmfBfsnkpgQ4XWY/yuf+VqLYxF5zusu
DpFYENM66ImMpOjBfwz35bAh4dk252Fv2YMtb2vqLrtyGx2TB2VNTuLWmroc9/zvF9GFcPLxbCF6
4wBnOZjHgJELj3TaHOEBwN0mdQLgK5s1Q5ob+HQOahOmO2oZvKaXGd4kCRo2FVZ78r9P26bYwHnk
O6u/lOfe8b9i8/ac0a3cGJ8/3kPXCcgcFrIsmR6mScskL7ASw+gmsz15pfegauFBnjSgSypUxI8D
3XgAvI+0WL+WzrymlsFB8kD999OsHc+1+H0WBSazOvz7zAostMirSjE4mTio309kZmmo8mpje4qA
pIjxnR6+ifGaVc2N1UIQHb0GQxXRu1qkyLJC4Vz1dXYJxb8EYIN331YgKk8N8IeV73edQs0D+ifW
4vsVQpnkckAs71vwAHoWWn0EuV6364duX/7sRM4ghDW3luqsXuw3zh5is0Q02pniFcUASx4Zf2Vi
W6/CF9Wlj8wtR5lzZqNz7K4MdR7J4lyf5QglE+KxpqHKs5g6XWmlEo/XUxO1myl+FRCsXfmYNwd0
EWJxyMjw97UGitffTEW2Yzd/aza1I24zF4Xcl4+j3dpjKtoeqCzK+HWJi8dNo5R12jRsbYM+dUMh
bFQoldFZ+TjMzQVyEWYe88XRFTS9NJYAck65XPvu0FKql8W3Ruv2eY9KlxbB5OvFYYVNenOyLqIu
toCog6+WhvncAt+sxSoQ3zULiBspCDR7HknAK2BOG4vvZ8h1mMG+ak/hd9qup3AfHzkZP5c7jypJ
6+DbfIg/K26BMMK4MnU3T63L2IuPCtpZLdFmbtEAoQv5CG7nufvBbYDwSOJ2rbN2/d3+nP+MdfE5
8zRTxTFXueVzb1NPuVO0K8/626vRlKH+6BYH/uKGC/u4rSO22AnQEtyBY+XrG1H89fFavHkwYrr0
f4LMa/ViLeZe26EmwGeTpHuMSJPpT5fS5+pfM1FxPw51Ky9jefwTa14+F7HiBE1aLSSWtsECs3eN
LfQSqhT3HJCO4Ebttv4Ju1nfQhyVbMytZXGzahdye43+3x+hLp8+ZUknE/wzeUMVbnACcmX3f30m
5Cfj0b+nAWSLwSbdZna7n9bSlhvPXW4Hg04gVQTlWpawRYJ9Ur2JXDjSEPMCh2YXBelZqZufGiDM
CcqQXmJRRdTKYT+lyQ66X7PBY2obteNrU1SvnZLgMRJ0X00VGVgjFx4sj355FdQVHSMAlXrxwxrT
Q1P0T1qZOE2sHxsBVzsuR9sHIqHI5dcI5AAkkPCN5tp9MrR3lTa9mXH7FOeWm6j9nYoyKyRgRXVK
S6ToGII4BTVwmAK4D5b5Kkr9sRX0t7qv5Y2u67vck55aXUGq3Rvvqg7RdSmM975pJKgR0rMNhufa
Mr4gj32veOGjXKg/lNh8RAnmZx4h2N4piuxksd9u/KC4A+9/HhUweFqQPgmFEbi1D8OjmdpfGKh+
BrOdb/CGpaFANwEMNCBsehc+rJ183+bBk5oiBBVb47RJRf9nG9UnS/Rf5NY8yBJ9SqHq0T4uosMw
pAdlKl76xJRoO4z8jgwhZ1EN+foj2MJIafaWxIKU2ja2rSJHzxE1p2IEnVmLf/Kg1dy4DE03mpVR
rXybo3QJqdRYM2K7rhVoqM7pswmbNleHlu+aKcplHcpO+8aT7bPvb9Q3XN532oP/Gcn7r/pePVuO
tVIxvX5fzEEpuUEKknT1qhzcj73eFIPXvNWueoRtgkoiacUIziWzN+pnsJJu9dLsqEZLtrdyYlxd
lIvYizN9mKBw5ZLVvPnTtPk2TC9q/oTvkhbvrDLbfHw63fy6UJLJ6edCo7FMZgZAGEXmpe2b/lzd
g/ugJT3LmRS4FGwybFQ20ncUO5+FlQ98Vf1mjJdhFwlOLpVTImSENdThVYgDFwOpsxX793KbrRUY
5zvpKl+7OHsWsfwE3XmpIV+rEdqsvkp3+qF1OGk3kau44t3aFXm9dmaaI6BIaomcT1eFaUWwGgho
/Zy8dY555IVox9+afeWK26/ZI7QYh7ad8yytHbK3x/lP3PnuvrhoFKWSvE7njBV3wxdlq+0pJ9I3
6Um7MTbZQmBbc/e8nX6waFA4BGh0VRdXMHlUNLnhWtnOepToGeDmvAH3ZiMf8ZT8XisqXS2bv5/2
n3iLrcHh1kIzJJ6edI7W1H/aEWRBrhvCplBWq5Q3k52L0S2SnTSxGl0QiSbuzGdt2z9MdyJAQ5uj
066ei533uPYqvP1BMYPkjtRVGLOLZEFUtMwSu3quoqAVHN75R+AXTxDRBlezi2/C6tvp5hix7p0j
ypx5czp2sWiktqy0pmTRtGHhdOpRLfWVI+Zqzv6e34glQXBHunBZ34f/J0dqVbdv+XTIcBOnxLxR
phgE0lqka1nixamyyB255pK4H6L2Lam4rtVSuB8FFK/6QX8QW+9+Snr87oMI60hdBYCsJBADunsx
Rw9FqYFbt/H0akKNhfsBGsEyS8VRa4D34KnYyXXnORrEhwwcQpSDvAqt6jkThZ95LL4CTaptS8HI
IW2A90XDUNkp/RNXEIzBASkQuf4kP1vNcKwjZGPV5k8G/cWr4p/Ijzz4bWhXqaw7UyGBCDcBZaY6
PAfZTJ6ZoLtqFPQ9VsukxNWaFv3VEpi/morPGeRvpBSWJdRxsEKosX775mnDS1Z5T5K6diZeJfWE
YDXjo0onS7GWt0xsRqCFFa60XPraWMFuGmM3wV925TK7OgEJM7sZz60NVCiWTdyua4eoi9T6bURc
2sB/IfA7x6djl6cka1xmRvyiRc+lOjl19L2EjB3Dkv34R1w9LeZ+NW1dnhYIoEvLDQWDrSkT06rf
YG+/yFV3GOoQJwsNORkNuTf198fhriePcDhL4dNIdiQuBUHTAWWFOtXqN0P7E2R/svzl479/vXvf
/X1r8XCw4iFTK8rjb3oHhwQiJ6RcN0tJ+f58HGjZKuFk0KmSI5GIxDCwz+UyLIwwq0cW6blKwmMN
jM1AYiryTVvzP+OH4wxK96uqBDtH17WacteYUJk1hp9NsSYQv+yO/eenKAou1MosX3/1UXO5jdPG
lOBB1dsQnlJWwIUG7Tpowa7v7pqZD+OBW7byz52x1oxcJhB/w/MBWMQ8G+f+wfszGdGwLMSGdTpL
cQt2OftWcVTY6ETwZjMtBN31jAs9Cn0nMbNjG6tf+lzs7bTvQttKAzgWg4q/c5O/toWau01hiram
eCt51WJPL34lzbP3v5LcfxyiSBjxyTUju4jwrBuMtynoXlcWxmJX/ycQmok0ssgzrkqlYGV4uWXe
iF2btJ2F0lUsaKD+7gy8eJEmkLZD43wcc5GCX4Wcd8XFrcjPUEpZjKdz0aHfOnojWL/kDp2QHEcY
4aHACEfxkpUPujg5roIubq9OG5EE4queY0X77sngtBTceRyh6WVXqMsOJliWrnRil+Jg/xt0Fv9A
UgUI5PzxL0aKjYYXq2k3nocv/R/1T/UU4mBaHo0t/J/ttttDabAfvS+5U+26h+RRe1OOsiPv15w9
F/WJq58xH3MXP0OIO0sTC36GeITQvev27ba/l/dr99DyufOfODooDoxlRK66xTdO1CxPZKMdzzCn
76un8nHuHIGGfrKO3pPo1NkG0u7KN14WP66CLqpNxogiQmo24zk6FId5cHNZEAbbzjh8vGxvnxwX
w1ucHLEIzyRsGB7ics/Q/ndUCuCGbGN7nsf4k/Jt3KKfsPVe/mVmvhzj3yrYxQTmaCl63jB/2MG7
HwIE1qLgFKoqXJnyX4rvX8VaFFzbAY5vmY/judCCEyWnb2EIQkS09v2AvHrXvPb6f7M1//mu8uLd
MTRWM4UhM9hIk60kE8whFENMVBL0h5o62so0zn/u4sV6NcDFpvTh3iej3BPOEW1wA/a0Nx11kx8y
zrtg9/8ZbbH3YsOS2k6o5+U5OLOpgKDSSu1cya12Xgp5yV4JePPmuPia879frJVUCUI1UFkro63v
Jgegv4BhMp6rW2AIe+kBvcTHtRLkWszFiR4iV5AY7bwz4EcoQ7Y10F8plbWLY/mAu5q6xQEDE6TN
k3yYp65z2sfaxl3UlX9KNsZj9G7klfTsRqoCwQwaNZcjGlv68sGI2FLJE0Qpzr6J4lDb9sM9zJIf
ja79LCq4hhUXB6TxVnc6C+nELERrAlTO68dT+rfH8X7F8jMoHwHcVZUZ6fJ+SsV66CIoWN2ZSvfZ
ULqXosGZfAxF0REmyFdCnUA2lmsPHeCw3wdFMqBTMyKjIRo+YHRcbfW62vZj/gsgO8yLIduEfnQX
l8J3CaZ1OAb57GiZ4Cqf/sRk4BynVYEQTw65R0rwpFUqileDCa2wrh9LT2+hwI/3wOOfK6Bt+MX0
3wB4Q6D3kk9DFj7ravdcSt1u8vyzqkTfaF+e6pyKmzepz1rRf1NLQLd+Eb3UonH0W+0UFP1dbZRf
s0RjQAmE/FlQ1gVIjoWgDPMpqStxU3TTQ9LWPKS1r52qfRELpXeakHKaLEx3ppaeygpZJ2C9qhOg
T+iUuXoaE33t0pkX2rsZYS2gD08/isIp/3uxECudYhCNofTsn+RjTx+2fTC2sPQdzdVfJ2AK40G/
85/W7gF5Pps+iru47ES9KmDj9ulZyZHRpCDw2uqqbI9RiyU5xZqyfBv1PSht39Vi+c4QcnQP0+BR
FoJDB+Fx8tIj4BYnVzQHquqrWVe73sB/M23uxWiqnEkEUv3x8r06HPg+6GMDmdLRBaaD/H71Shj0
ZlEbIlZUfu5xqoiR5/BFb+VYXzylsAh4H2Vx7NV+WnqA8dNzZL75M+V/cLIxd61cXgm0zHL+mhLM
Sns47Yg8R5cll6o2EqsFkHbqtnM2le6Ss/grvZe3udPvlddyP67fIovRXcVczDs2H23oDcSstpSS
AcRAphQ1e/yUHpDygC28SXbiS/Sgux/P3TXajSzucrCLnMfserGWEt2gZKZs02P5YD2qn5DCcv23
afe3rbUZ7yBAPQkOIhLj3dqKv5Ygf/8D9MXZZ0EpHmKE/GnwwUTZJk/WY94D8rN2sjPus2hlwIvF
uvzQyyJHlOCKhtGmcZr8x1nPAZLlzi+klVRyuY//hiF3wkMGRjKUmnmfX1zSVRyqYZhP8xoKPvnf
4X4aLKbU7U/WXbkz3CTZZN+Bd/eOZjcP8ibYN/aIk83Hs7u8365+xmJrZlJSIXjBz5hTodknyz+K
BwN41bhfw03Of+ri5JpDWaZogXLG5kSnlPR+xDyqkRrOMGhQcEyjuS0/D724/3g8NybvMsYSgjrK
WuZLcmmd0vx3k37JJhqLa0rqi5P/P+OQsMMGpSJTvFic/FZcWaZXduYpr7Zq8ji10V0C666kRu6r
zsfjubHrIfRY1LoUA9bE0mAyaVBE1PLEOnVVR1OsjRxMpNxsVDXH7K1/d0z/78D+CbZYC6E2VBJs
LOBLjeH0zXisauG7Ae1g5fy8OUkXg5r//WLpS5HQDRX2fKcEBmSASXVQvQ3JmuSrfDPM32Ihro+6
sSQVFK3Z1eagiPSJ0Ay8M+6S1/AB8/D0zXJVnmtGsoGQDVbTcAQe3B0uL+pOfuzv1l4ANyfx4ofI
78fbNJPXlUJgneL8t59CNY86W28+S2K0slpursyLQIszBSyaKvWNJ5y0jIPDR/288R1dOUGt3bbt
GvJnPnev9jMYO5VaIvXY5fftrF5rsp5pFM06sZscNW8r+AVFbSt6cA3baMKBIzuIXvRLDDu81BBw
18May2A/CQEiTEiOxPtcUQ5ksAg4KTKgS+R3NokQ/5Y7DRFTAX+ysvmZULBzWl+Q9mXWlBvfTPaG
brooj5Z3YuI9G2L+mFfBsW3VhzS0XtQOP/g4Bd7Pi71xhTI/B6o82lNnnD/en/Ote/0NsLHFjtUQ
r/pJsSooUi7oqBfDF0kH4ZsYtM/Y97pD4aEDYOovRlvuPo45n5PXMY35o+s33IGbEllQcuL4rE7Y
6AxJe8zQrA1q79OEpXxIR81lEURgP5AN+Dj0rSMcrWF4OsDyYDstFphSZrKU1fjCBm1awJ1A4bWH
3vlxkFv7Fvg6bk90tGbh3MV2wVfeU8wOTfrEKh2Y7PWmGbrXHOOTlUi3NiaJKZ05xMOZw8WN1AZN
3RpVIpzG/ntopvZonJQp2gGXW/luN4f0TyBzkcIMUxMUcdrGZ9n39hJ07qkGQyz1K+O5DiOLfDgL
ygslVGBA77+cOSp9VReNd+rRRRZ9xKyM16F4+3h6rpf8+yCL6UkmMnlfi5PzoMdIEUrIIb5OWMEb
BdZkVrKVcVv+OOI1RZKnN+LqmMGYCvnSsohaIv2iVWXpzRCvZ+iDgE/tgKKbvjGOCKBtzJ+NnT4Z
CLSt3IjXsOxF5MWVqExGk2r04E8RB+ro6Duc3L8dSAr7Z8s1dohgpk6I3wXeaCtjvt5qdKk1WcF0
HILY1VZLw6JV2MviaQTlIMOg4Vx0OMa30nF0KstO9rCHVk6W6/0w272RkAIGZ1cssYG61YHj0irv
hJQM7mp3KLTg0aShBvr949HdCsRzkA48ppDXfEaMtC2lRIj0nOb1HdohrugLB4RZtmLZuR+HurUn
LkPNP+Ui2QhTSxh1oZVOEMrT6o/UoQ5pVCuzdX3xUhtCId8ydZqvV5CUIkbsWi4G62SEhT1bXyTi
D8X6NE2onsbRf7HLaVrhNaDzgLi6d83W0lsl5uP1JlrJQSX99qv2SOK2csEvexfkg/Oo/gm0yFu8
ghWaioJIW7W659I5hDTgMRUO7Eb2dknn/07lPNxmRq+/6HUzbXzf9NxWHc6NKX7qjTICeJe/prJ1
9MPec6kQUBOcjBBdTusoi+Md4DkUZURvoIo1r7V4eEL9YqW4fHMTX45jcWv5XVF1ScujYBYY+Qm7
9GCeWpwTt/4bGm0WKEjANNNb32zWkPO31jlpATnPjDa5Sg+qodaDqMQJe2qLnYH2e4omVZUZ9pDr
Ky+fZWX072yxHhRqLBA6rrmkqhZEVakLp6529ePcx/N6G2qYPdmopCCbG27XhneNvWVMlzHnu+Ji
cxUlt6clRxZWXemj9jSz4ZS7eNzpBx+Z3GlTb8etvg2OYDcwgarPEdyFj7f3zS98MerFFR7HhRAh
ucCDr4WPlMmo3sT3XnlsDeW/2HYXY12WYBWvgjKLShTPPjRpO32jx4Wt+18/Hs/aNC7b9OKQZYKu
Eaa3p61sB7ayD8G7hzaqDtv46V+zvN/P4LLz4kNE9TPchU4qiqdl/yMMfgfsdH3VWXVlov7WQy6W
iuQHgMIbAjWO9VRXG2pJbm7n+T300GrbAb8qn8Y9EDorXHkV3bpJLyducYdbPgLfQzabg1Pt2ESe
9VCV1uHjabt1AVAQ+Iu5BCmy5HjoeiEYfVdZp6I7jyIJAay1oAYjBRPQL1YGdOtKMzGhg12smyY6
x+93XVcqoZHx/D9FcvxU+vpDKcsx4Pfuv4hDgROvIqhhoC0X5+ZMDZNiDweHIDfRg+8R+v7OSP+L
pAPq/9wwps54ReP0TVPqJiyRTtZ0JzcPXWIdldA/RpK2kkbeSlwvAi2hNlUc5Gos+/7ZtzoDLaMk
2lDh/R4lwXOtoSPjZ9txUlcygxtzBTAP+ZI5bwVTv8iWIVsUpha10bktVTuYHnwN6XpNWRnajYo0
7sgXYRZXtax66L/0lnVq7fD7+Mffp8f0oXwwC+qkg6umbK71nvSNjfUu6GJ9jGbRCEOmKCdNfxlG
FFyn1fx7LcT87xenxnzXZdGE3bz6YD1ln5EjslMbheuQDr+wg2a9eqfdmLAZSMfOYtGrAFHeR8Tw
TioTPTVPUow6SeE7aS4cfCCHHx8YNwY2+4aK7CqeNleUOom/Ko9lHZ8F9WeBJEOGEuDHEW4cuPQt
wQOCPZx9ZxYDCeTUt2IJoX+1gyhrxNVGSodNmiA2m2rfPo41nzjvSxIY3yGyIIMwQzBkefyJmFVM
Eg4/0PCRKz6Gu55rf/19ssRfzDkOZQfNgHGJbAaYmveTk0dWUfalpJzCCbH1jBJRqaeh07fCY53l
7lRkJTYlKGfCKIEG91rkOEn5Y7WvBgyPWr3FLCv/ZmTkqr0mn0azf/34Q9y4B979wOV6Bc+EQ0Gn
nBD7BWtNdaZxB+nZGA6hLq/ltTcONExSIUnCsGGlLlMFCWeXCd05CkG7eHBEGKHDWe432XkGo3ib
5gVbvl3ybB3C17XM70bfgJm4iL04cAK119oULs9/nqen8Og/NC5iPs9YVNgff9NrSjizrvAYRodg
RlEtOzIhwr6ihcT8KbIyuMJ5mTlygiePVPq/TEHYV5IBTlg+xuhXo+kfG+jRp78M2f8qRGKHLHrz
AuvtGcYpNkBCvAmK/IVSe77yO29sOEAC0DzxCtUNqAnvF6dRiSlXvhWd+/hsJp/AP26Uot5UhrWy
s2+d9rjy4mMMHRctgiV+EvBKNfjNEJ0rpzgMnW3ssyfUw2EADy7K7tODuue54Xw8DTcORpoQ+GrP
3qEyikrvh6dOyZgXqhCdM964JRqKCZ1lIxrXBndrC6EBwCcELgfTfP73iyPf0sIoRI8oOvOmoILs
bZT74RXxbVsnlYKkG70k6b75VuyQlVt5Q904lFlkVD9IeRT1qkMVmqyzmOv6HDTaISkbV2qKlU17
c5FYbFgyN+qOS62oCSOzII0p0Q06SjjxS2QZFAzOg6GsrMYl3vfvWTlrsYngXGe06+I7Ctj2IKs0
yicoKu7kSNhvxBvcF79WrrxNt0GTbXxHWesn3lolAFXmfWpBLtUX54JlwAXCKI6COE2X7gAtMD0G
W8ueebocR+6Edut+bWneOghZl1SM0VEClqG8XzKDVAU57QaGKqWub3R2PyCkDtFazlwItJLh/vut
wLN+rhuD/tD/GqRdLNGkGbSGloV8yuTyYUgR1Rfb8q5qccT6ONCt1WJgWCiLs5s5t/n7gakK1khA
7uWT3MpOot6jiL2xanzA9BUtlVvTZshU4wCAS1ByFosF9ZTWF8WWQJAvhGGCZjQiNG5mvz8ekIQ4
C795kSvodL3Ru5v5/ZDw349pkAhj8Fw6xSaiYrQCf8bKoNoqN6VVKz9Rs+Su9L5bmf5WYRZhaf0T
Bkn7qpm+xG3zG7nZBilKaTYqOKsCZgQifF5DOQuNfI8h152SmlsdgfxEQsh4KrHGSeW7Qu33fSV9
0z3Ds+O+fUpj8ZMipM8m1lqbTCrvUJbeAuf5gbqwq1sT0O7uoc8V14v9nWjGX8e2SDCNkTx3SMPv
mJ3UG98o3dRrzM0QIg1YY0iUWfVn1k0O+aKHv+Ij5len1atflKeujZKXCLyUqymBRJEEg2yQOzu9
5Q/ImmnuYiXFEKmXYLdIzU5BSByYVE/w4jPSa+lG77phQ6fzhxri9dDJ067BWAOVz0/14N+nUTy5
olbK98NYqxg2DT+SVnwDtgVRPki2RuXvElN7HAwsryIsSdqOpDaNgH37wWezgPw7IsXbtWVCz029
U3trqzTZYUDS1ZXnksAObWnVHXJrxEPC34UTVnwGdbxJ4STxWuSBq3GrGfTuAuFtisI3ra9/SrH/
ECjZfVwmjMugDCWV2UuiIPrlaTgmBzCz8+LsKfGDmaYHvUs/o1f24gvWa9Qbj1xEW8sExyYG8jFV
khctMF+Esfyeeh2C+kY52KOAnP00tiDye6gLkhp+0sc+swUj/JJX5luBPhZdJMQPpqmHZdSMWDWY
BWxsqd9IveU5edgbTmIkXDXW6LuxoXubofFPSORuzSH6QrvtSfExhvAFAJxR+AMSz4i+PGQ1vce0
TzGa74OcK7Y6qV+zHIbw5DdfegTwM2UYMBQMvuptcKzQCPf6XnGNIESM0h9OcY/pl6LLW6R7EcoO
RhV/ZQyr8F+Cv+NXP4Y4gCcdxk6A/17Yq6+419wbfezAd4LkaMFRlmoNNnFuOZU+jXehTl6UVM0e
zNU2HAbHymFZi6Ho216g9Uf8obAo9D3jENQFXcpSektEVLIUdJQ2aaghWlUPbBW1wA8uNFv48tpf
9J2NoAqmT412qtUAZyFAyH4mgUgQfuLc9lWrsdLCKe5ZNsvILQr/1xiDS9YRYbODKHpMy7jBCYA/
kfH/RwpdQrJJHrStIhqxU9O3dpWOyo+Pxcom99VdXprPESLPmH5N5iYrx0fMI7/FrfEZVQuKfcIu
EqweZxj8qBNoJJtU961zoWpHbiCX+x3Bs0H3bR9RDDtrYiykJuVtHFXcrNJsdISUJ7mG47astX+S
vErpL2bwwfzyNarxIyzqJw7fQzP4eKpqqbTpwukpiiZUgQQAZZPPaZALAQYFeoZBGU6Bgap/srr6
vhnSH22+KzURL7suyND3xc6sFMEf6GWw0esMuWxobLX+UlqI0nJ5nbKiPeZmsyt0r8GKaJT3Y6Ed
6YGKdtnId1UsPOC5lNpSHv+MO/MrMxzYHKL7QJcg3nc527tHXUD3z4YfirbVYl0z+gYNMuT97KAo
KEkldJLi6SAY0ZMvhL+whUXXfdQe5VF8FdGp3siNDAx69HelAScHTDaliq4X3MmoN8BobBDT+Cgr
McLh8a5VrXs8+PaoOH9qY+ngW9qhg+03SPVrOySOqjXf0iHd5jwYERHQPwnqCPd5Mkann/BSqhQk
2/BtdsoIdQDN2LaidM8SGDa6Xr1Glo/uueltmO0nVcakNlPqDiuX6U0w0brPpmAj6OJopyg64yoX
3oE9+h0bs3Pd9E0f0icRRjKWW/x8LdQCJ0lFJF4nHGRH30KqdygZeyhzSug1hQuxuhfLNnRbr30N
1RKMttkme6EqzonuJxvE6QdH8ZtP3gSiWpA7x5Lbr6Y5fSoGVXIUHb8ORRifQFN9b3XhTFU1dVI/
amwBO0AcRsbnQva+tBBMNoI4yLZXwygbrR9WlD7KDXLcqVlvVcW7K3FSdaFZvhjG+NOMJCTNo72Z
0HsRfaQX9F9GjyhUVLzpUfGCa9JXsas+NUbHAZYpR2tCbANdZQT1X/DpsPOATRhmmEKKvXTX8UBH
7EnZoD+dupnW70ovda1BfMAGACcB0P5cmo++qZ4StpVnUk4POE930mR+Tjm83SwcXd/TDhWH7JQC
oLHU6rsZqL+GWfba0HBBwpox0HAWyAfxKSrC0xBhUpSPf7JYTNlenBBN/CkxGuzNguQLvoBcQiom
kF7HYTZBz9k0fvaMxsOT0OShg2HaC1r6/n5E0tkN5FLYtY3xVBQWTg2UV+7Vofpalt13PISbDUZ0
z5aMMWTTaKg+Qu8BGU3XJxLHFPuPmV/cYdZoOR4/JsHkgWfAPXaaXxK9P0yedSyU0Q6CXVe1O89r
H2B80VQ2xi+iJ37ScLczu+4R8gsNaAkd+/aIx97OV/ztWE3UsQOh3tZd92K11d3QsZWtBsfIrnxu
BLKF3PwRGdrntBTYGFQgJiEFWJh+ka1KcHFgs2id1ye6+1igZV867HEiwXQ6rXguI7w1uw67k2yr
4m6fNjjImdMRSOizZPlbPwZPF2EClI2IF3+zAstOETMveS1zBxx7MzhMEWx5s39MfOEnvaqdoFT3
ynDWUb3nqcl/qtqNmri0UvYGjhMaRRVlcsyp3sal9+hZ2DuEhm11w35QEjxlBycSOdq5Mz0dmkHd
b6zxvurQbocehwxQknquGj4F+aOq/46aJ8H64nMS49VHTu2QtGwHI3Y7frDfF3YnfpZ8ed/U0z7R
J1fPdXDew67EGQXzTltRcTQUEXGvt75afRWk5zZ41MKy3mRdmWCa8da1s7jGryruHwJwT21o4ssw
f39tO/U1WigNkvTPBc2bRrlr2Eoi7tA9dllaFO1jAy8NHC4xgk5spUOxMzH2UvNNVWnWYdgQmf1W
MERbAtIDJ/klCQ4VSXieBfxXxUbCWRVDF8zYPEepPgvCXRI+aZils1hBYDjddDT9VwNtRnosexkR
ljpp/oe082iKHVnD9C9ShLzZSipfhac4sFHAAeS916+fR72YC0UFNd2zuot7mqxMpfnMa/AtQZGE
ONsvoZ9osQPK1Qn6l0jZivq+Gf0bQh87GV67WIOO+aaJMnHUuJ6yYSGk1bIZw0WD5VDimZhJCZin
RD6yzX/a7E8jBDgReHZh5rOjqG0gHt2xQ0idXA+QhJIvS8RFjEdDdMfseVKWQ/5Ut5rTEsbq4Kqa
8S+Xuw+qv0g2sQq9OijdJkXSYeJ2VvZZIDlW9D5q0pVhbLHyi8rRlrnazMGtyz9T/4Hxxgp01iyE
bncexpYNAA0Ur1S1xJHUtC2rdcpRW8pm+9nUxQGnY9u3dlb7qXkoy1SYKmAXgL2nO6nTwiuK60Gd
ydr4M4G1SjMETGnhWsCBTcPxZd5jKdxxP7tFKa1jq3cys7mOmmreb9Ok3UjYSqhVtSPDWlAwu+90
60kFPi+p6T4RxHXMDQ4NMV21ybhIWmXfRjhoJcEOqICLpelqdvFJUGsZ0pH3OVurSesOuKEZ8D/7
ApMUroM5UzDClSFeTwlQGKIJU2rcscVizbjFJBliU+sgtVRqByU7Viiodzj/TtwErXRjcVWVcxok
l7YwPEwwCIq7xLgtOyyRosDJec2q5krId8OA6rkbRRhJisVakLbD9NoEL0qz1dUrTncrNwsjX40D
tSDFc5rsXi+ACXDt14qyqPhJVdXjX4ynjf+nRMzS+1Dw5Stu4m5ZDYcm/5Tqd+Krtt0q2k4eUnso
1334J6pR5c8kV5WCNWaDk0FzIQoN3676ZUGtK6j8RVAZn9YYukljLLruQUOPaNSXAKkLiOJpZS06
fE1U0piqMm9L/c43P1Eevcla7dri3PAFHQ/rrFIdjo3hXUlmue5GiFnlndyvmsx7I2rdpl58DWdl
WeUflfmmNMIyQ3XPy9NFC7O5BEmSVZU7dgR/AUWHKFnThV8007rSr8q4cCu/twX/Tz1hwDjUrLpi
I3+DOnwB4NBYeZG0FRFutYjaVNq8ad4ttalcSvxbtUOAO8hipw1aQgqdQIvgwHv0MUMVm3JnJttA
f/HGm9b4UyXTKh3uKQFxS0W21kS7vBiWvUIRS8hdsQz2ddZyFO7TqbNHYdoYev6otTgdZcVNNZHw
J1ggyUtBSpzcfJX5YjAAr0QcW6vsqW7ihVVhrogzqRRcpQqdrMq7LRaRr2BlhikUOUo04pmeZ06o
Pw7CpyA9SigXAZCGdIZNHx+0nx7H6K/R7BPOnAY4IRKvlGngJh7opBMS0ssMUoSiMSXTcfmqnpQI
g6vwb40sg6gvpvzdkLiks11ZLaVYhKf8KDbhMkaFSjQiF+HlRYWj1qB9TnjPtmG90LzelolXum4v
RM/S8KIE7aoiKPb+og0ODJTNCl0nz7aFtRPCVLFHCY8upbvpxRsTP9jcEl5lLBELXkJBX+qE2D34
M0W/SoSrHOfQgRsmV5/U7h5JzUMmJlepthlqjVX0FqE6OSXciaae3aFvVbVzhgqnUU5cJL1J0yEe
wAPHEJ6u+2Y7ZHetfp13tdtaBGg6ibXZ4x3AYaqRY2puh26ZZDwT+KE0ntPmop23lT0QboholoLb
amaNHwjcEJ13FZcAkuMuLUf60MmtGvM7JixTp3ez/IBHvsDW2wao6AQxbrUgJ0YURyvRMVVwlu1i
6q4Sa9V6H+Tjq0ifXV4/QlmwKwEuHJZAFGj/qtG08LFZRYvQ6UIuzVLd+rN/mjBUqxwRkrGxHGDR
SOhxihUuyEoqt1WVIJtWOzqeimIauxpBYQftS8Q7WDOxXEvS5zD3lmperoYJV58isEdTWGJy84BL
1Ba7rSVxLSgF79kia5vMjHiyK/D6mbussLg0rNGTluI7pLlJTW1FyajnTodJl1Z9C8dTsSCvtcpW
Ra/bwivWGx67ybPlMSRjbRrkRpLVFBFMJ8l9HYs2voaH2AtoB5K9UwjAMBXp5e4TH2MbM7ONEkd7
ylNracRebKAOKWrrIYR0mXMu4Mh5nhA7io+Tnmhey361r4p8Bed+oUv6ovIxgxS7EqsvtMng2fhN
vyupWrSS5IydyQ140+d3hWraZE7LQHuuVM+VMmsn99UhbaLHRhX3ZYWYKui+oxZNj2Ws733MV3uW
pyBuEsN42fnpbYUPlh0l7Uqq9UOqKO5UUcO3lOKpEGsM0caFkhJPIcUGv+vGG8SFKfjXRjgdRz27
mYx+UZOCxF51bIJmX2Ep7oyqgZOP+SjkZC0Q3iWfDmA0QuKtZOyHqSmYKXfdnwRjKQVDUUNKDo0c
DGAILFdScAwXqxWFOlfkSWuTB1kvDyPu3ajIO7UaX2cGVNZc2DfVXg8TLDX6RYEDWSRByomTgzmB
ehi1RUaHfbYe17GIgxrqeBlF6AxjcfVNzr2VMOQ8fQW5OKYlxcQxSVMecAIU7VWdBCQVqE/jzIKE
P5Woj7S7auTXbJRnRMWuEqKPgJBqpO5gytda8CcuFWewnsvmoY7e9ATHvfivhkNQITTvvjfgPyMG
1wq+7HJkbsxWWXVjvupUTO4KMd2OIeo/TfAnNDNvM2FJuEWmfTs1GIiF4wZrPgLXqmgWAbqMzdi8
4Q/OiaKU1KpQMrhKcMvV9YNVaQtteMn1hJCLfpyXX8m+gcxd+47Qm7cx/GqRRiSw1vx/IuEsoJ3X
XdE9XyfpTihjuzYkR41ZEDq37CEn7lAnEJG2HDG4BVYn4dqpvgbFURqfRbKVWEqek/49DfbBGG21
ZlpZAYoNnLS0+hNA5as60e4SLs9t2N6WgWkXloZZtUjdQC/chkge2eHVVCYPTWDsMe3rMVfGujbS
QQxAouy9V0HZlOyaChClwi2j+nsplxaq5y0yrKEyNV+SAiESuwkBemUK/nGPkfHgzx7CxqbGOa5P
XoxEcJquX6cm3HnPcqSgeCRNJrYcb+WsWCuIltZm7LYGUuFxvhi1bhX20krWirWlQxqIP4U+2iuC
ed2HyXXp7aToLuMfy1W1rovcHgp/nQ+Ro4Lja/1dLu9iDObrzrezBOqqdJiS7Jl657rOYev011iN
bURf3Oa1tWylfFnoo9sB2emU21j0PrF9XmURHvPT5h/+TYMNZflhUu/kAYna1BkS046lD5nysxCa
yN9Mju7dNwLthrcUgFMX3I5JZ0uit9UFV+D4jM197d96LESGJrxmhiutK3eaqK1yERBxM2AAJ/AK
CkevVTdyzD1tJk7YUaGW0mRXqf5dr2muh+FZMlKtLqtryL6YKz2mvbGslJu41e3Q2GEk6/bVS2Fo
y0H2PvScM9iOzSrwCN8N6nV8cj3Y6023aFT1D9UGinFRjhSh6GDI7Or4UJZSuNTiclOHultrtwUe
9/F0pWfipqkPRbEVxEMsknu1Dc8Pp7MqlNUYmDzpwkrIX6K4O1TwULXOf2zEdNHJ5XVc5ltstzyv
fPZ15ToY8X8s00rDN++hhP9mdoqDORU1opWev1sjAnIRkVp3pdH8QEWPPExaGhkCnplpd9k2GH2K
HeGNmsbrhPSgx8i95esGy07s90GgO5Tj73qEFusRCGKIZFGG5S8oTG/wbq1q06XbpsVbq73BWcgW
qTNWBcbmtbCEa72PQ2FnCcx3vAbxtzPDbhVTS7VU8rXkyRKibVaZqzz7U4v3OCCTyIlLYxyXON8t
PFazIKJSBgtL7PHdrB7a8DEGkR83mh0G2iK0wkVckP1KlRPKD2VGtNkm1k0Y6LbWHrw+IAAVsMEK
lnWARQ6m9dzZfaE5CXFoHJd3lgcDRr2lRUCqwOzr6j2L10H11Pq9W2O0hn0V2pwKNjGYqkNpkMg2
OWRtclVU46LMXgsVpR/rua90HrF1MTxgPbhIZRUfAeIH33fL8j033n10s4dwX8svcox5GuIM/sOE
dbNa8ZCMLahdakd+uEy6+8nirtOD18Q3duOcAwSDm2Cjnns+LvW0JWoKbZ3GJLpsnU3xVQeseH43
ns0cSSmaU+++Ov8r8Y7D7nRJuBP64sMfCHs6XX7MvPA6lvH3tp5DykUpvYqBq7ZURRsR0VUzqneU
wt7yyNjEk+pWpNBmeWiSmxAPc4MwO0xJqmX9foyEK6kxt8imkvaG29DAnrxp7UEgVJnUta9nbtz7
jhk9FumBXqcTR/pRItIzsnbZTOU69SBnDn26kXBUQ1s0fWu4DBlu+EhSrNvhN8HTe0z9dTnBPrpW
0scK+GHf+pENmMFRIkzU0jh7FRttZXQfZfyStC8DlVGVrlHvP8lCu5YL/WHKJXf07odGXwy6+CpF
Fhm8RDyobfqxuh204qFUbiSeiKQ/ell0k2JwKSlEjBDOFOIpMT3MzRxTJ4Efs0Ub/y3j2hlU7Vqg
oFspMQaFky0g3IryqTPld0JxHEt9kZR/zeBD6Se+rERn5r6WK8xwr33rOp+OjSAftKnFmVgKF5p2
X1PD863+oOPXJncoehoQrwYVr9HKmVqFX0MqIqhrNfrjqfDwTGyWqcyp1J8yajdJtsg9gdsyWdW6
YMNWG9J7nbBeGgvsvHSCyL9tfZPgKtoXuUuZgCCxXheTju9Gwu2LYJHvOVMVYR+dLFRwH10Wu1Bt
mmSBC7gTVqYTj6QJsmJrGKerEQGedoSq6oQ13ZMkX8gIOmcYhrdp+dahoGdI1bKi22Emdt3NsfCN
bsJzuyWSPpRdtS/x+EubmF/aP/YW9Q+RoEwO5kZQ1Ix7saNAOgQjJglWEy58rbjXynZTZ83SN9Bn
yGuKg4BThuVgNTLtqaa+h4CfsFwlpPIAD3A9yZ/TuOUPyrTrLQqatqKG96JkhVtdGty0zfckJQ9W
3Xtrw+sfOzF9ZS3W+YibV+kZ17JB/tzyAOZd+lQIAmrZUoUDbJt9iHH74HOVyma013w6c/R6NAez
ICKcaMStWI4pLeaEjHoYHUo13aLo91rJ3aOuebEzGerV0I8Hpc7WQM9FOwlNtnaqZW5L5hZoOBDn
EvbTbVnQxk2lR78pXiPkpuxIbp1uKgqnLfSdmbVPJabBttrLzR3tnkdfaZH7TW5MU72RI80gfcUm
mecwCLgDw0DlnQwKay6iH+S6bWxittoRszGhXJc9QDv5U+YgY1tAuEZRvcdUC8samd04w3Uey2r8
S8BgcM1JLqZe4Rqpu5ZcWadOZpUhsSuGIhF2QaSw6oRlECaN0JppgxZ08XS6ISKW8lEtLvSgHBZZ
p5AxpiQ/ZILVqrV6GjWlfq/2erzTquENVJurqB2C7Ip84+OUTWIWEw7QB3cbvctWmSA+DBJVnXAo
EdEjSt9YBQUhsspX8jk3j9tukQzajCej7akW/bpkG19ozZ/BAMDGgWuEHxZJiXnSmG/6oYnUNNSP
akGCgnSMscTsMXzxnr29fp+95izbCw25C0CVS8OeIEYkitqVZTCsCZAtx/KrfEi86tLkfpJVZ1gP
3mIAfEywWScAh9BszDFPRwVus+XqlH5CTGiHbMKCntaTQhe6ntBYLm0Z4YwLC3tp7Bm+8gUuknpe
WqsDOFnQx65JiRoDcgxYw+CqHTDVUcydmmAqHOOanId3FwY/AyEBWG3BfzZ1ceZVfR98mPIaoqCC
ev6RCd7FtMOQHYud/O/spdKsYhqUd/pb+fb7uOeG5SqFjPgPcOUUm1goNJN7JD2PJUEOyRFvebFA
esb1/Uus53NIJ0tBY3WmcWL39Q9+8Mv6FkYUVoORTNADE9mWloG3CrDF8Bf6HnNIeSUQdi0vKaqd
qo7N+CrqUTrwXR1hA/FUGUic0tEbQplmdHV3iPTPieKVFnM3c7KprAXCvlYv4NP+ATKdYGfI8SRG
VhBzhPX4/WN6vWoitJSKSC3jFdkslbWwqBYSPs3usNJ3l2mIZ8A6Flg80OsUaSwUN78P2E+RTCPG
m44CVANPMHbSoL3+vlPOgXoZAywjKhi68cOqzZOUahB0czoWCn5aEsSlbldhMAtyx9Vt/0ZfIsst
PvkOiZZ7EWE+H/wfS/pl9NPDCXhDDQVjgsIkLTGme1SJECsMKk1XAyNjE/xaH6JNLNHv/sPV923m
J5DK0lQCo5WYuTXxXCjanRJKN50nXxADPztFrFQ4IRgsAhf+/hHJ+Qca1KF41OkfDX+l8sGYPhSh
B/4xXgCJnt0v/xvqVKtFBmKTG74vHkNJ3Iy0fk2q0L/vl0tDnGxJpW5MDeLBdDSQiRqRA0jRj/99
iPNb8ss05O8rptH8nxBFEhFnUZbjVQ/hyx1qcgDXJE/fdgsTfRTxKjMWhYaAxKVNef6DWZBuEP0G
lHcyxXiE5TdiX3vMBgEASP7UReukv0NNFX56d2my81/7cQJUoiJ8RWXph8StUhoUDkMW1EdaiEff
3ypXpeTOAnWXUcTzXvtlsFMSjhYNoxqDNcRwqqApLdIF11fyEC+UCvQPWRgStnbPHXrhi57dNf+b
pHWypIo+9NoYM0mszF+Dd2zIP7xN6fZgN2xrWznEohcu63MzBUus8OpyZyNB8n0PqU3aQoxVxWPT
ycsqbg7UOzp6adnGb8vnwZQ+aQXtQrW5BMGdX/TTJf468Mnm7cMgk4t+ECFjNJt0AWvcjfF+NFbq
kuLdRT3+cy/91+FOAgyZekRhYVtzDKZEsuXBcwRhfLcsYVfG7erCZzw7mIJLMtwZCRGh+eR8eer1
NOvHtPW7Y8Y/sK0YjEUc5YiAIywXlPWfalan1MhryipYFv5outlEF59Kza0loZbRChMFvBChPvOS
kvPPOFahEo24EU1kcq5TqZ5MkbVQ1Ih4dITUKArm3QxPu7SRf+7jeRRydUvFK45A9vsCKANCMpLm
S8eeztyovxXJBda3+XP7MALPMMReQwGCf/I9zUmShcgoOlq3rWh7LXDbTqb5H2ckX56RYHpg6k+S
FrzmQ/owy2esLFPAnS7PkNmJRmSQJGCNFAJzNODF27rpwXwP46pS+ge9FN5ridsl6ysAjcrKE/xb
vRofIqN1lGx4R09mJ+VquEs6Aw35JAI54tFrra33qUMFRlAjE9Qmd7AlAcrwYI+j3dFGD+IQvJUy
VQVktfaympNlDtanAGqIbBZua+1V97iiUgOxDMuJav1aEhqVQlD/6E1gMbqp2UsetbU8Ke/FTNuX
ABeAJqnPvSjuBmUSqfsrBxWhWUdLxPdM8G/qQV01FHKoN8sfEt3ALBRePE2TbZbmo536a8to/tZJ
dW2GyFDhU75qogT4X3mdhs1OmdL7tgLjc+GQnNuJOqGUiXWzpKJP932PZFh9pb6uzcJH/YJqGlCY
5WxRKS7Tm2IbL9td8udSOPzzYCoAupHpkJCQZu+c7Jo0KSm6jY14lJX+ZqyKPXn1vaFHW8TvL1wC
P19HRZy5onAaINv8OAKVUHoImZc8zmG7swzxvRa0/ZDivTe2+2gyLinOKz/zt+8nYj6TXy6d0Eg1
ooGpg7o8fnrb4NDiV0OdcIFYuZPRu1/UQCLtFBFg9a+0kpziqty3D7EjrZpFuRlW/w9MuJ+vy/yb
Zj80Hu6f/EEZSfokM7nk1ZW5VZ3smu6JA5I87Bfxav7U+bJX1/WbvK8cf3nRjfTsNfRl+JM3JhJa
g1jPmo79tuKNCZbJspEWM+9snBVRMtsE1vf0H/a1SCbLvYfyEdnl9++g5wCwJmEe9B9Br3hbE5Z1
uIJOjuTo6/K+X1+KxM5Iz7DOX8Y8/faiSHvZT+azxMbqgjukFZbBUn0HxTAL0HS0ZYMD3iFOeDEM
/GdC319yLmDZAI9nohn7Q/1NNQfgQLOrV7TxVqpD9VKmrB+Dkt5Yi2Er3NY3w0dBi+8lOUQvs7eY
54Sf1vPFVZg/548fAj6MNE3DPuCUs+GFca3loTEcu7/eapaWMO70PZo0MHDHtXQpgPkZkDJt+FeS
yXjUEE7eOIriedPnzXT0DtKyWA7replc4Yzg+u6/9pqEfvtlKGM++l+Odj+GAG9ShgqsRzqQdlRf
YMaeu4spplEjYNue4X+nStTRdBSP1RTiZYZqkZq/+NqloE8+d0f9cxma1LZ4Vk/WzC/7SMy9aN6n
nVvd5NtwUSzLQ+qY6TUAlgfpUKxAjDlRaFd/ZBzd3i8cznM3wpcfcKo9JbUTNA8pEI8CUAtk3ynN
Ps4mr9iR3kbgx2GhresLIrznx4SjjRLOzMU6iQblCFpBUUTdMVYf0vyxuMihPnfLghEhfFdmPaRT
5qnRFpXVWdw4uXhLwRC4lGprgFcKnaiiRPudmXYfv6/kuR0jQ7RkVIJIbFe/b0lFLIUuE4DOdf5V
JD/60Z3hXRji3LpRy0G5j7oZd8vJRTrIiuAHfTgeU70OIDRoo+OjhHaBU3bunf46yvwrvpytBtuo
Kcpiqhsk6RH8AR5tV4fepANZFgEI/b5uZ2jC1OK+zGpe2C/jJfDB4eWUHU9itaGSU9rVjXcrO8O9
vzCuIvSj7XKTgyp1rX592bb23HRJSnQR3QBiyNO9Ek3tMKJuIR3LrnUI/F0dE2AsUOwMNLMYXvIe
PhdwIRtAMClB14OZ+322fh/VfWvk0rEWwfQU9aKe6OYmFLLjS3zjc0OhZkwoSVbwU4R0GJU284FF
4gom76yJilhSVLCvlOimiWmL/P4d54Lb6VsDZVXSIPmi6XzKM04LrdC6BuEzswxezMh79WvpRqms
aln3w446pQZR5fP3Mc9oDIOHQ1ad7TM/B6dV8iwxfaD8+nTMtGmdxrUCnD2xgP7rYOCju9xorwKP
TIgiQjezGJaEBW5tXCo8nTmY337GyZFJ9anzQelSpcjp1Q9ouAPZ+H2qypnXFZkGVCHm+0X8MVW6
IFUAPao7BmkN3UcAeIBk6Kbvomc/lp+LKn5JhfYVRbplKsvKolTVd002tqoXLlOQYk4+hW+K2h8s
P36NNfVaHekdwuN81EYAXVU7rqNgr+RDuUim4CoOszVEr2qRUER3+96Cy9fokm2I4oWNc+YAAhaW
IR9jKqQhXPP9RCTSFExSJ1GrpoQbpnjPPprK38Dq7Bqm2u+reOZIYJ8rcnXS4qCfdFLc6eLIG9sg
mI4ThBWlvDamxk1pDObmJfWiM08QQReCXmh9ikgBn9zVoaSHDYH4ACbIsJF9c31oVKX3qHifuk7n
cifXl3zeziwkD89cYEE9ZB70+0KaSlo0+kCRxTQKMmDgLOZnkDyldeeAJfh9IeePcnLaGYvKP5eL
NntWfB9LCpRqbGBdHetorWnHrE6wj/3z/zWGdhLkyZXRh5WKyX3UYcaaxXRe+V/gzL8P80+w+GMu
fCZq+kjR4075fS5ZYIQ4tQrtsZXBnBoRznZAfnZFArrcLNObqoYkm+bpiym2O1GOb1JfXcdDsCl1
aihNcY205lJtQkcY2zV/h2qdpCyo521GPd2G4fipatpOo+dvVhH4G4vKQ1qUUHCiHCk+c+vRkVpP
Yf1U5xYNxjrLcNxR3UjpdXes49spDkmaQWoOE0e2qbLrosqCBUXoZ3ACuzr0b8fU57+Ug40YGu+K
gvaCR1vS0Fpoz9OT6HWbzuSU02p9mETGb2DkqVG19QPzhmD6D15O91M/XcHJhFynawjCeVRsWh2e
VQIUvh1ayGiW5A6j8Ayo9cKnPhcH80pxYOg8Ysxw+g0MD75aGo4QD+6BTW/LbRoDsQbtYbcHJMFx
CRVW5g4sQDWu8iX8Mme4lL7MJ/J0G3z9CXMy9SUOgbJfWsFEVFrjp4WA8Xp4m26DOxyZHfr26+DC
CTp3WmdtQfxJDBme+MkJ4hKfGh+I/DEqzG5pgtC2i3Raql12V6FUtvZMiNq/7/QzzxTX3v8d8rSI
3xD85MLUTcfQe0qF0C76C3OSz42gzEVUXCLJnk4nZWo5wLiOo2S+FBvwUCAdFXijzvhKZ3eVonVi
vbSuuvT/Ugn9071KOpQOGoS++6+ddAn9v/yS07kqdSKYqcgF1ZZoSmfHWIRUm6H+F93++0X9OtDJ
7QE2Jc5rg4EC4c039j2ImP8wAHmSyOaks3QqrCLFRkPT2miPjbfF1RBWSn5hhDOdeBbryxBzbPdl
66dSMVV1zxDKvf5YbBQ3XFg06d4nR8PWTET6499L1s4jUm+n8EiB5PR57K2yySpJZFLCSyZFi0He
qINlCzSQ//3qEW9L6O6p9MNPSyB9OZSlUA1kM4V15eXqhzh2778PcSaoYLP/b4iTi4PQJeK9IIFp
GzivE4alk5O2BTSy198HOndlgF9AQFCc1X7/KXp9+UxF12EaJgOYaEC+mfJBT1M7hkYztG/BJanf
M2JFCtJNKDeBH9ChD57cT3UGiUXVWLjG7ReC3a8mbWW64kZbdY5pw1xc1/DqGvf3KZ5bS41tAZuQ
Jf3hal5Ccyb9ZS1F5EAoXdkSkCYjvPfUC1fVpYHmm+zLWnpQ/iehqygOD8k2zT8j+S3wvDughhfC
2zNNaRbyy5RO4ls8fRO16pu5DD2XeBJXevJcb1k+zoXndjm6PkYhJaRXwb4EVDiTk30bel6EL5PU
xDarhjRC1UdRVlN8TOi7df0VeNgdOgc4lZiXrpJLI85b+MuISBoURizTTavbNymEsW/eFUD5Y2CN
srY3u+wCRuL8ZyRkwBIUTRr9JMxOonaQ/BQYiFxWcF2hlIFbrSDZRhcVrs4ORXtGZTAcSE+haIPn
+ZI4sDULJbS76tpLMKmarjDuurBjzsXW2peBTm7jJJUnnKcZKJEHmnbvTNsp5EuFiPMHHGj2HMAD
QTiVuDR7tUoFz+uP0l/Yp1dYt1pLKbX9vXVo9/oav+U0wB/MEe9+P+LnavPcK3SAiH0QA9ROvlk5
xX42VWFHeVxZhpC/kN+mIxAhNxVvgs8wdeqbCiodleNLz84Z/Tuigi9jnxz7IpNaLTFU5NkF+XmI
Y99Wy1nKQIa1bpgHSpPX3hQ/GmXxmk3KXykx//4++3Mf92sMdhIudIZUBpJRUyrIqK6q/SL090Zz
qfI/T+NHLEunBUVbfLt+iEhaQllHrSVPR3OYbEl5bTzxwrt6dh5w2f95+EibTg76OGllQOWuPQoW
NKqi9jZNRf++1i+EV+dKPIRX/xvo5DQIcQboudbk41DLCy2R7qfc2orpsKoQOChSTPL8hRc8m9OT
XALAR07lP3ywL+OfvIN+WsdGKPTt0WvuzOFPI61Fef37EGe/FiUQHSFitBnFk7WM+6qpa4o3R2DE
2zQqrutg/E/ZzZcxTpaxFsxQ0TPGiFApQKA6XLcrUSCZtC1EnY+ct+2/R9Jw1lADBLmGwBsYi+9v
QS5g9q4OAyE42PHJuItgiXgjdPoM9jwSTW2wCNoLxWv53C2tYzdhzIBLQKUnl0tgVFoYehQNKMmh
nV7K205PoO+mZWl3RW64WGzC/U87uFLQ9IDWXwclUikFz6E0QAarTXGnitECz3rI6VnnNi0AlBgk
KWZ9ykc0AYswxGRXlwF9Y8Bo5NLyk+qhn/T7rvh5wgxVBfln8LZRR/oR7cF3i82kgQ0C7ViFjZPA
tjXglP4+zM8rkWoiGACVapiCWufpdeypUF/TOdCb816Fa9jMnPF6XCqLca1b7oXRfnyfeTQgcnRG
Dfozp2FlXPbQLmJyUCOr002U+x+Wn/muH0QbK5O3poK0SKeo73rW3hiBcSvF8p3HR2ri+LFJyju9
rB8iPIEu/Kx5L367MPlZVJAt6uWKAUrhZNs0MW9kM7AI9Ivt8ireNmuEYZxgLV8EXv280f4Zay7S
GdJsqnYyFo3hMux7mpeVG9yoFBrSQ/LULrEhXFYf8qXX9vzM/jfayYsHVWPshCElIhPzv2Y9rttA
3eRNvba64Egt9CMoBi4B2Nphdy+W4cOFlf2RtJzMdt7mXyJCA96Fb/g4HTUutEo4LAF10Jd8JT7/
5fJpobvcTB/qU3jtuxfhDj+O0MnY82b8MvagD+Y0Baz0jDwI14krPg7gDjSwHvqyvgYbbFsXAtIf
d/nJkCd3uThENEjmJnhfHePwRRI+f1/PS3//5B4fytSHdk/e4glXhXYwEbP7fYCfYPV5Biq1Bu4d
wMenjcy+yuj+GYSfPbHDNCGWoqtQ3gcB7r6SvwuNvwuq9KWtx8+wE67LXniK5bkC6v9Le2mNJr9G
oqvzMBo0x/+5ub5+vq7wjCBRRkyyervNFxXIYU18Nswbv73wPp7bKeATRZ1u/5mWNNZIqWF0bXcM
xZfBeMirw3hJbPvcQQBppVrgrbgC1ZODkAkjXKFEG49M+BU60U1ltm9x7aFU1QWaMxiXGivntsrX
AU92fyPmiZio1niMU9luLcRXLmAOzw5gUI2wuM0Z6eSBT6O0D0vYycfASw9RjIVIbfy9sBvnIv/p
xTwLoZNyARw1zZNVI03XdR+O2LEygKr6irZoJOXJL1Ws6ORqPY4hfUXkyGyN5sokTIr7X34AT6PB
V0Op9hQfGvpDGxJmD8e+CG7iQMEgIu/eG3FYo7eKYllQQjZIABVoMapvXXfJyHU+0D8WwMAWjEau
YcCU+X6HIS5j0Dqqh2Oim/s0TbfTlNwbGixDbCU115d6p9S4Vn+f9rlPS2hvzR9XA3998mkrzRPC
0hiHo2+O60Ybr2uzuPRp53fux8ywpQPrBxqQ8tz3mfniGFCEKefto2zDeKSqNBQPrQDrMwbfaSP4
s/QKv3cwaLhu1P7oS9ZzgKt0DK/wP0wXuWUiLVBbP1pnUisYAhp4w9G07sPmpTTff//7P72MuMoQ
mPu/A8jf5zrFJW7kMQPML1HCq5+41jJx/UW4ijdCZWtOtYLrfSkPPLt5vgx7Gmqk7RBoeTwch8ZD
YrDwHuJceevydIXu/kuapCbU8v9D2pUtN45j2S9iBPfllatEy4vSTsnOF4bTmckd3NevnwP3zJQM
cYSqmu6IrujuCF8BBC7ucu45nXd7sVsh3uVa6dm6cNtrkyjjoBf4riV5L9QCTFRy/zMvRB+yPzwk
2ObOoiquw7GiiHHVicwrfU7yNaU7O3kSKtcphv1jG5oWmJSbS8pf7RdBvjiz5txe59YdubDM9ieT
sUZ3lMByLz701luR/5un2EDkhokx3H2gCZncUxNAcwmEw4TQfHbXlykAO6ozO6I/vBRhEfDKhRsf
7tIc2zOZxT6PYgvmhOJHhTnraXloejAk8xrV9GIzFx8gZx2E+/hk18CUPlVmIdJHSCZPkI9NxvED
mcnsDHnNlSCk94o1ZQEwAfJ7TYTEBevH+iGuuoxMmDH8jyxTc58HqUOzG/HMA1NfAz+Ru19aY255
ncpjuVaf1kDv86Chl7m63XE+dz/AT+wAZP5R/Jnc1gaTlwtlreKHsDfcf3wqaQJDN5gSkLOd+bRP
rUGWy+mEOiKo1LoYwx2aygNXbwQzl1bYsw8W7EjuBFhJ0/WjtaYdUKYPSTyAn7kjr5iQ4407bVw2
wwJzuwxFIyBg2GxYGePBUqcctcJ2esEs2S9o/nDCma1MGBMqiHtRStaAsGGuW6uRWoIWCc7l0L0k
a7vDPrutNp9FNPzHxfi9gIx3N9TQS4cWC4gOdYwr3P5618VReoT++g0qjYcunGeedU1bSyk9sKOb
7qbv6gzNTAu3XnLQ/C8eqHh6+ZM/z821zFwVfRWEygJHOZiiTUj1jNaHbk2+vJT7qpGg3yOq4G1r
8nDRasziLPcgP8jsKMKYTg9yUyebhx6c0WArFoUBlds042Q+dPevrvLFzjCXq+prwDcV/L4lTHfS
rr3TICTfBt3u9hfYck6gVxERlMiYiGAjn34CI8ASIWqOtcZr++cIfKpxmXBu6cZiUP1AUAethQ14
kKEJYoHBmPGkVY8g5LsfTPKzEJd92TV7PTP8qS4UjAfziv7KxuoASQfOGBgLDV6R/v8Xx8tUVr0H
8mA8SWP6ntWomIJRUnDBYfQ4kQHTT2s6uXOdeRBLB4FjOjxmc75HDeFxrTLQAwqgkdHnb+KavrWm
kDlgYIodyFqifYXKjrNo7eQV3ah6cQlmQbFUwASEP+6onbX4GJ6pQI5QnaqCHBfQMgGB8p50mepN
E+CdS9nUPkqKvDrk1poBsJCQc6nonbIlwTaRWhweYKx7rXnAOPOO1LE/jIJ/++BsJc7mpR3qwi72
NovRm21jlPaNx3YPIq8qwPTOa4tppD3oAF1xR+bgtsnNlaGDokIryoAIBHNlFTkeO4SusIh2c94O
6JYiLeLlxhthAYA5yFslqkp1JZsxTMkq97Tx1VOamwVyZk5VYj541kH1lcvH22uSN2JWmEM/ykBn
CpkVU0GZNdKsnd6up2aUwLA1tx4GzF7Bybh6BSQgfDD9IlNoRMVBIwd5w/wuzxhj6UGkDFK1U11C
BiAHF04kVt7QgcuytEJSKvcWZv5Tovoi2EYnCzWvFqUOUHWld3M+hEsG2GZUtTwJ6a1HBbtGu9lU
O+NqBsOohn7Sxbj/jPzXwxCYe4Q67rAvQm1/e+s2du6LKcZDRuYk9ZMZdadueVTqHfqwYKfQ7Gh6
rs3F0XpeD2jrxH8xyKQXbQPubZXk/akGL78DIRXobmRZCU5Vgmo7psh6pMMTAUWqApY/MVLBC0f0
FOTQ1tFclZJ3A+l5Z56IL7+HuYHaoGqQ8xC6U3HQQwsT0b2t2/0JhMjcMeGtvAPpHHwoOhumCj/+
9bbnKtjVEbDirweSj7mJoPsNKMZLft96E1r64D4AoyNxGs7sxDVWB1N0gDzLaJ2iJALDX+1KhSEP
spX2p2Kv/ylR08xcEDVjlioBw5rbOvyx9s8Sx9W2ItyzdAsO9GpIpRzSNrJWs0PDVg3HF7DV5TvQ
cT+VaLW/ND9UDIyA8ByChbpfhIpH3pPVbt5EcFu8U9Vr6Ts46Vz0k/9G0EKP9I2fxo6vZPNomXmF
n0bDpfpJ2407Jaj2sdM6AKj889AAwFo0VDHIq2GyhNl63Yzito9xvJo296JmgcBNo0ARYvrn1Cj0
I2M6GzAY+NyrtKUcSJ+YKZYlhpadOJlfBtAFdsGppAXwvu60kyvvtvPYCLC/mGSch5g01qQWWFxv
QOgDLLlSxqmxbhxdVcfrgHk0wPURyDNXBk/MIsRRKZww9kC1rYifhsmjhRFXcMuLbo9ZPF5KttFs
oTbxkKCVhiRQZgKezBLGKqmk7kwO/V7ZwfmGok+PB9iunZoT1RnXHvirNfqUXoQAdTYDcLFk/RlG
IR0QF55gGSDPwhSLkHe/y6z/pWfaL7DSd7ZQFjiyerJXSau6sjWqQWmof3IigudrERcbw/TAHSME
7RbrUOqA/elrKYcRwAp2CuSoPRogpMuiddfnqoXnGNRIcg1Bz3EBRTAWHtuTVTwCbVF5OTi4gKGu
7lIQa006JBLAbeQ0kvpD7sAKi5rNK1nmp2yGDsTcQ/tCFRQJGXkjBdYERng5KnoXyPoOTJTtcZWq
j7STQcpW3NWC/gYJHLD1tb29iDOUFFao54npYVajJ2jTJ3ba6z81wQLJs35cy+YZDOxhoyyPY4Jp
zDUvH5NY/lOM76BZe+zn7mOOCIgOm/zVqiiMbk1PmZl8B9jgz+0jf406BjoKpXgTmmeYmgdi9Ovn
Uspxnk1IoZ70uh7flg70z1GjQumn0kFjLSWhYRXhYuUvJaRSnpcpVY5zMj1LajzY8AGBkfdv4DBQ
QYg2VH4HbkFbI+ArHmPUggoQQ93+vddXFNMfQDJCQxPHGYr1X39uMuGpFadCwfSCeRg7tKa7mlMI
5d4X5o5W4IQQUmntzpB5gYr1ei6dDwVOvXYsbqli0yFAfJs2g8GOcAUiGSctawuFGIiNoG4lO7In
7VRI2KDzWr2gJfIbk6PO7T28DplVUDBhcAEKZ5iRYD95UrZFl+fZdO6N1Y0a7duQJX4ry7xQhN70
rw8ThhtVDDwDPmlgJIP5VgPR9VxqagNTbfEOHbKj+mZCM1sKweYRdD/FB/WOOLxy7zWmi45UXlhl
/E8pJ1ap6kUEApzFdGAYhGEV1OQ7F6gq8g2qUbGj7ojDq8Kq1+/wV8PMsRlLZH9pMSTnNFcOYgL8
BFR2lP0I2a2HWJuiu1KRMazQlHY/Q/6iikElDGqxvH3VOwls0IYjgyT/DgiL1IMSV/0wCQTDXBNY
2OMZ/1tcgaY9R6v6O5G0MF7AJZ4mczgn6wxJDFN/HPNun40WlbaRW7frxiN6SSCwKOMnJZ8gZ4E6
pK2rfbwbjFyBJgMGDOJCAA3lAHrXDI3IMLXyGVT98sx5FTZSANxbHDs0kCBRDE3fr/cW0lHaEtWD
jrOghxIkHRNXe1ggtVs98kKUa3ozuDQTqoMQkAJaHEXWr7YaecxyU4llpD9QqQBVxVsmNr+nVf8z
TvKzRFqMiaAl7+oJCGOXseO4qGu0Kz2BOh5c3DHkcDKzVvA2lz38t4GS9Zjai3Fn+OtuUGzpmKQO
xHxNtDpyF7Id5i7xCic/377e9JxdXTu0JCmOCqM87PU2qwiUFgTmW0U65OB1F7NuP+nL70oQQWra
K5yQcNNfIiTGEBz6g2geMes18XxlywKDCmbjPgDIblRb/DVDVdsRX6AuNttcDOOWa4GaqwGoClrW
V/QC0kpaiJFCNFw+lu/gXXvFl5x/QurpIDnGn/FbDewkWM94d3xrqQb6nyiO4h84z8zR6ptqSvup
105DaAbSAVSmLzOg4GAFDlOf58qu3zr1izHGkyGvNKHlZxmnjDbI0YJQEt7E6sZZMXCvTVpmwIll
WfksrewTiO9ppz6FwrZJ4idiEkhHrHdFs753Eym924fzGpyGkblLi8yiZBGUJ6taaZ/ZyvgihwoG
jUA53dvde+3TLEq4F06ro4CxsznQwZjUHe6gYjhxO4Nbi0d5E5Qv6MLQ5vpXPxHrTSE16qyfohZ1
FaV9gYvaJY32moySZ60FpzSx4QPRvUY7AsWqz0ET5vCA6zFpK3T48dSPbnzXOFVgeUhmvP6ed0E2
7scXU8wuS2Y9DijpRCA/PMmlgVAW5ML0CUBb8PYH/XQnjLuBKbCTIiLT6Nz/110UdbBbk77ozpND
lbzrvQ6KmebbEPS71Ivc0VZt9bU50O5ua/e7NWwwQ0HlngnAdZo7++Q+CXoXQm+3f9jW7cF4OWX9
wAQq/vn1d+XJUkgjMcGTDMGPsdS9uOdxem2aQGYKxAwo6K7m14rMFOQa0z0nA4BIOfuRGpwJja1g
BjpQqK2guwvIvcUsos+TqeuEGf5GVcHZVGAmGXJNvdK9z/Oc2fmIWfNYaN0WE86xqr3lEeaTs7p/
m8zKBelUHMQFWjW3d5YaZb44glWgAfG0WYgkGX9PpHWsxngez91UuznUPdouOsRzyjGzcYYvzbB1
jRrfFYJ7E0IGdZWcIgc5fiw+LErVuahg17ygeMMbfDHHeIMiEjSwPQjjGV87e4hkxcf8DyiUxSFc
F3BNJ5rsLWQEORe23xGX5pkMcVj00nMJkC+IqhDVju1pIS2gsr0YKKDHROKmg9aVlN9FZX4ZoilM
pP7UKMnkQGB4JyjiQclTHwI4oSVMfgY1kTXOz2bUq07ZdqkjD4B/SmPQztJPGflXHA8/SGRAPC1p
f3ST+bEY+oM81rt2VT+KyMAYYSmcNakNpmWBhGOE8SG9gnC2LAaSVX6v83lfKOWhFqS3KSpeK0Hl
ooU2CgDAHQPwDFwLhewwDoEOiY3lEkc07F9tgqcLXCrda3nQAspaKLqIvr93d7VLAt6LuZVNoack
G6g0Ayh1hYSAYqxY1nluflaaZUd3CjBoQL0D2ZTi1MfU542wfpbiry4DOCzQZabjfOwjokcoOC9R
ap6oep0PKRjZGb5p58rR9xCEQJm7dZXFrp4wsevz+txb7sEEVI/SI6NIprLgiIoUSpU2pXUSegdF
j+nduGt+14+xaoMNHzIMASSiOnQKXC6oYOu2YHqFDhxhGu+KySzJSiKRFa6vAZlYu1ed3KuCaG85
IAzxV69HdSnx+HDWLbNgDdFhEUAwlS1l6ZUQ1V2SaKcEAqujchhNv4FssEGe64ZDf7RR2cf47oUt
5g0V+nqt0wHg8+JgBroz3UNMzHoYndEb9tMzuYf28G2/unl6Ly3S1V+UzhqjnBeyJPicsTudUJty
qvsxcyBUAREBB1PYP+rf+c/bRre87KVNepsvbM61BLmMpdBOkRnBkTeQFJu9OgZjfUQ4LnbzuIL5
jh4YZAvAtn61ZYkrtIqE3DqtH/p3PahiaP+6ChBggoNCnZLth9U36SQ01y9sPVmXlulLfrHKpmut
0moK66RGKLtmvyj4DHq9hreAstWF6CjKoQHEQjkr3tpcsHQBPwj3gNyX+aCtAr4SySTaKe5aF9o3
S/u4Ll7b8QZ0NgIR89IO8xFXkDGbeSqap3aGKrP+mg28y8CzwLz51tytQIbK5ml+nP1sdNRwfVl/
pg6UMuSQprOYxv3/bR5LyCxFhgpqRpwWARTTQx354BPZgW7kuwwtptuX4JonEdPLdJoYdXmM+l7l
dVmjdzmUFKHMmQCcqPkDSMpRwwQXUxzmd8q5DDSvO8SY+5WcyDYfyyewkjlFQFuYkPra85+yrRN7
+YsY7zODDgoCQ4J6WjREGTpmeFqI+zaDd3vlm+/XpR3miOr9LEDgHisv9uuh980ACibBfDfHtvk8
If+iA4i0U6BxOiGbB4pS31M6TBxeuv6LGwmF77LUmto8YYhbUl8XaBvdXtnm3bswwGxgDp22HtVi
C+wzP3NMwuZC44gjsGgWtyqw+a0uTDF7WKS9GVttipdiX7+gPwAnimEWoE1rD5qHT/JZ+T3tzI6z
wI32Kw6tqgGrBbVoeBgmYh1R1dJJhufCRG/Xwwau+ybIv0PQfZHc4m70FLzCPWIBBKTn25u7VQhB
0QB4CDAK6BgnZZa8QEHbWuPMRJV1BfG9sotD7QFlH5945bPCOSvb1kAPiN4rxpOw5K+HRYVKpKDl
q4Ze4LjX7hqAQCmAUffH33w2tK2Tie4mBi6wMIRXrKvro1UmFYxBxPS9rqegzeWXf7F9GubMQE2G
2cCrwC2mMwlahIchAyGOrfnSTnBqyBYhSs28v0F6Sl9WNkq9sMfCWqsCpSOFisGp6NSvbgvOVShI
BrOHLv0zn5ty60IAeomrjTQALVxmC0tt6gcURtWTClY3OdKdcoYavcDx2lsfCmefDqvo+GvsGczz
asLATWuCdiQ0F6BcuKRm9Fyx20bHe2kXGvhjNtzUZLzbVYl0YtAgOiuWL3X3IOrviTYe8uzt9pnY
3LMLW4y/ajAjhmFs2NIKEhSa5Sz18JpFAsfMVhUKpWkTpFWKTHv4jNdorVEZ5FJXP1Ujko80rHcU
Cgzc8d+4SvRDX23ghTH568Wt0SEcarWCJFivFbsCEbVXAKruQlUt7AQ0VQXaT62NefEsGfOooEYj
th63P4gItsW0Ume/afTJaVsKuxIhYZBnCbLvrEJlqejvhbyPXMhCYZRATA6VrrZOpAmjD7YJC4Nb
OSb6NEtwZ/Te/ElufkHGHLyvOtI0NDokDMz0uS0VReMaawXIDhRL61zdz6XVo+CQ7cEKgrF8KUnC
fh1bJ1PlB0B55r0gTmBpqRfoWAGXtu7zeaicRpH8f3okNB1URXDyEACC2jIT1o1yAf3HeJYxSPe+
Skdd2yUqx7XSP/H1AwFUT2tXOA1wEOzkqyZnhdKZk4BmQeJAFnGnTQjGewNsVw30gIW9vP6LhOPy
/DFJQFRUjTXqZXbGBjvmWh5WbKhUQ/AMHZHb+7fpIC5OH/3/L2KMtMozZS4E41SjECFgUZp1um1h
M3xChwkM4sBMY0SLCWNQlerSIrPg6QxHrx1Zs81A9TIX9O7xbwMFGK+4K/fpG5WHtXn5//XHo+/U
X8YZl5GTJo9kKUYtPQbOjRTlO+nUAxD43wYJscAwnkkDOfDbS97c1AujzFs8oWKkDf1qQuL1RMSX
Nv11++/L1Cd8PZJYFaBWYEADJ+kVqiyeK1lo6w4GwLojuYBdtz/y0NjVv2ijIHEpoM1abPOOcjjL
Z2PcL5UbrZyz80m3dutnMJePSGYkNFC4QilJeIRenScfpQ/JL738CFna6KCVQQpRDM/c1ZhCkX8A
Ocz7vptPwsVOMM/oKPWCYkw4XE3zsUJlABI7MdhL/8V+g+6DIkDAy45Y7ustqRWpQ5+tAwIhnDwC
fZH0CM45BAghOPW+p6GJWMsKlBMI00AdHNQBCgW8lW7eo8sfQQ/FxVVdZGUw1Qk/QtjReJL4Y+dU
4aLa+X19B5rwd0qi3Vh+I3ERA1u7bGDIF1SUiDCvRjjFFTw0Sr0YJyn+LjaveEe0mpM+b8URJiUv
w4Qo3l3Wy+bQodegL2Gcmrh3RgBDgfwBfXEBSc+2+f4vvuelMcbraRpJxyXGAw8ygwrIueX7FIfJ
c475CSFIXxOXTlJEdvcExeJd62aCDY13XuVjYw4IOnwXS2Yc47JUnVYS/Ar1R3WSHegXe+Od+lw9
lF7sqXuwiYMHz3RnhyJFobWgOzE4h3m+ZMtZAWmHURYQ3sBJMzdIAxJXFvRZPRll0Qc60d+LxvqO
1/pbMarHRFPbnQRmWJcUzU/S9IdxzRCbAKGAqSxPncceoJGxtLs8NRzTakQbnaAMM+AylJWnb4lU
AvgPzcQW+Clp4O3h9cGEIgsSZKDAQZN8XWNtJQgXd6Z5MiBcWY7TEWRngh0rLcejb9oBXMC0sFHo
4jOfKhuFBv8ShJMyQYaN6AclgjRBwiuVb5kxPyn2MI0po+bw9YpnQjS1VYVwvUcz0jJfoCfrZMvr
7dN/fdOoWiDaDuC5w79ZTh5zkrtlsJD1d7HgpNpzbIxeq4dT8lMXeHDR6+CWziRjwBHhGa2DM4cr
nlvLKJJZPKE0h0gG48maBtnUrNyVSfshDd1erVVi57L1fHuRnFPNZnNElck4YWYZ7AoYr6hru4bE
y20T15TkYAIBtsKkSxMRZDDPfAYJ4amdF2wkWrqT6eiJQ6nJU89UKL7DdPvQtBVHy91ydGQ79409
5xdcf8qvv4B5gE3o1ccp9h8PcH2IguLXuId+g5v4cTCHPVShwjkoQhJU59uGr88p7GI0SASqHQUA
NqRLxESWGhMrLwdkAML0RuRmB8Jyzvq2zdARO1xw1MKZODiRomlaZlRvZqGA4nEOxcBFAKbSSnlN
ZBoGMpEMFvSXJeZBiLuxnIoMjQztEcJlL4RgRsabKwRSswPggzf8NGO7xxy9i5by7b28viJ0L/8y
zbiWCWpM3byqBspE/Z7OfWhBt+drymwEwl/MMIGwWXdWMcm5dgKH72JTmgRwyzyTuDmtAsTSo/6k
dY3JWdtWVQpWLXB4wqFBLI1xaE00WAiGsTg1SHfyb1pSkcL8Fx21IM7KSdS2mkMWaDHoDBcVCmWl
RXLoaknCsFrYSjWEbjlknhAMq2516E/Lfnjmtxe3InGYRCEH1AQAd7HzHXqp1FXSwuQSlu+zr1Q2
KHKUV9WZgiYYPtt93UetI/Owo49p3x6zsP7Ng7Js9eG+/ArGD+D9ztpkxX2cnNVfR5SnhYcUYUP5
lO1IyEeQbvkdMK3QMVuAdfCfX98pLe7EYsx08yQCN6oIkCgYIJ2BKY78nSSye/uCbN3NS2PMyV0j
RSRpmiGFg+aaiDc+Lw1fb2U0Ok63LW16dMyuoEuDCUBIsDLrahcpjdYYyCsoWLtGHIA+BAJ7fm8n
J3Fv3WOkzQinvbrLwtgXXrQXjvmNRwvDhwiBUTdWMIXI+Ls0XnKiRal2Mu9n2SZvVNzPwIVZA+so
om3uJuHKE4becj9AJckGzNGIgLmhZB6k0SxR9sz28a4Lxt3kC4HMZfLd3lrkqyruJwi02Isipl2B
YYGI5opggRdwQ7rj8Dv+IT7lB+vY7IvUEd3My017sgun5zUgtp4SmEapCQzJKmqhX09sVqoodRWV
CTIB3Rnz2JFlwRFVXqa4ZUanTLjYUjyQFnMRByWuwbmCYFqcDEccSqdu0b3hQQu2rUCuA3cP2ajO
BB4QWDAxJ7IaJ0xj26WBDpQc22PDm1PZ/GYU9Pc/dpjVALM651AoN1AHTZ5EkHM3jvXQvuiOcqbJ
0npcHSCve5DVS06i2jJv0p5mtOyrTBFdYHZE7CgqzKtc1usqjYuCBAnoeEsESqYDRsQRX3W/Durq
wO2B0wvGGgSOzAJYDxw6MPr1lOTzulZgf6Z5IcqWDuZFx8+heiHoAzDnd/gJDufO80zSPbjI6lGl
jdU2Rd6b7TXIYVEgHqTe7hpX9pc9uuBJ5ajfbtvcCgVoNA6SaAoQYxl1wAck5OuMfqYwL04+qnZU
I0QUStT/MKobHzHKy4kDtg4s9hT5E3AU4hUcTlJrQRSMBa1xYFLqqg6aAgTHKW9q45P24Or7ISZF
oIFw/JoryNTiPBaN7IwgANrvCyrT1igEjZpHEL1P/sRGhrk4IXqJsvmg5dC8N6P2rgeK2p8wh5OM
Rm/XrTBDC9iK7pG4NE485tBRQI1ynTFfkGCAdTItb4CMhazUYKHNa3uUurvSAAPjsoJlu+1+6lqC
2HtZXb3JjutYv2PmKhyacQnAUNo5q7Ee87z8bgr1r5HoOedIXb8iNOdCVgJybFR22fxO0rtozSKM
MetT6irlHel4bdWNqIe2lEC8huYfSI7ZdzJqe8HArBOotiA4dphd4866k09QtQHf8f4z8HijDOdh
Fj70D7HzXHOrYdcniv4CDTV/sH9fpwZrq5tEEKb8XObnuukcLY08rfz5Ty8KjKgYzYFDRwOZHaIt
o5mocRRZJwtUq/YIrRtxxLgEREIDcW0MZ62mJzzY77etskEziHzo7C6SZuBaASFlB0EUON2+7ocS
cGHRyX6V3ryDtJY9v2d/Z0KZ2cn/WAMKGC1ji2KuGZ8naTXKbklTnjtPeV3BN4WRF7Cglk6O+XP4
ddFJfkQPScBZJBPVXZll/B6mUoAmAZ/tufljQIpJ+xXvtDsE6zX0Q2yzdZsh0MAH67XOiK4AJ7Fk
YVZX1qlXvvC6mG9Z60IgdNGz2+8Lf/5JfsZh+kmgItvgQbYgjsMbyqZbeeGerqwy79k6QdilSOry
HN3Tqbk0zIPeVkLTT0IeHxx3hfSzX6xQyAZS1jH2l35WbY80HRaL5zwwE3twow9KEMOjxmEbAlcL
ZEL1ZZkts6cfFTxKr/QFnb73Z/3UgZuGilRPrnHUwvabiD5qdUdmmzfXxLi+K/tMYDSDBdLKNJzl
tviRpoXdgUX0/3lumZio6ZVhFWSY6D8GDOrtezcKar8KyE9F9akCHeqDDn/QhXdLaRh/8TkNIlu9
mfblecB5MSBTcbfIHFJk3pFh0eSqvo6amLXleX4tU0dyoUhK82eZUI40De0kv5Kd6ScXKMOEQOxX
+2zHX6xtsmB47GB3CtF1bkenxFAEOVMuI/EFAkglv3Am3r6Jny74wiR02YeaABaM+VXNpzS+wj0o
P3AsFY6n4Xw3FulN2mZZZBGGCrm1I2RYwvuQcz7ctg2gJMHuApQTW/YAPb+QZXmFq95A+rN+K4Ft
GiZeMM6xwoqp5lKkdtqS4eC7ooM7HVCBCsxy+8Ohfyi8xDP2/7Sg898n439XZjBvkwpciZ6PRXke
/XgHdPExqV0VCaMMDBXRHfUMHNAL54Lz1sk+TE06WFYNJ021l4eHqLELP3pKneg5AiFbfVS+54n9
TwkIrlbKPEjmaE1ZaeXUXS+e7ki7+hztBjdB57QIUk5cwwJcrqwxD5EGSSngfXFiRJBkkefE/QDJ
9g4qxz6vNMWUF64s0d2+uGg6pGiWAvX+sxlj+EmI7HlOnBFNNzGxPNU4FpOCdg3n0v0fnuyvc8O8
Q/FUG2rUY33FIJh2a8V/jK5/hcbTMRYr4kx6sqvmaS+K0aEHGYNb141ii3qEAu8g79Jh+aZHfceJ
y3kHi3mciJFMBmRk8Dgq4ESoXkuEVsb0dvv46vR4XscYfy2deZ9iXewgYFeS82qU2c5ElcIfMVXj
tHrtE2V8ANoarQhV2JESVDB5VBzKQg0XudoNUusZSeYqkeWh2OlApetZioujPmNSZ5Wec3X6DgGj
HZJkd1Vm35jyUB3rwmuEJffGRr5P+wRSQyuIJADeuxvV7rHrjZ01r3sABkOMm6lOJnTdYVCix7iE
GotSolPSNC8ohp2yRUT4NTbHZQZ5a2nNoj2OWWsXmfTaZFruaPi7Xaq9lHNa7rK1RrMfTZmgScbW
JRa6xtOa1eFYg//e0tpnzYxAFtYJH5UZ8agp2YLr57EGxxi4V3Toiaoic8CKOoWsxpiU56qwzVB3
ICt6T+6kAAURf3hMjiLP+2591kuDzOHJpt5M9DQqcGOH9/4xc3PnY3DH9+6Rz+TD1n2uVsecoSQC
cnXRUoIEBDEOlpg9URrasbeboARFiQ1kmWME4/scABNnGlxFInY+/OoXULdy4TbkVBeg5oH9VQNo
n+ySl/yh+oZZD0d3jR8pbLf28pzc1QEXZbEVjFxsNBsEFX0fxTP5fOZGVzloOxAnfVKBoub0g99A
YHsW7ErZ4EfMrGqpF+w1dcXNUUEOZKHCNR1kAEloLMmrqtGTwjqIywUy79s6aHnfi0JxJulqDxIB
hO1RVv5kuH0WD8G+6YgvjTHP2mDE2RTLCTlD0OOj3SvEVn72d2itecpJfCHgCxnueJgA3uX83PKL
w6MQjIXHEra0BTpK8eun6X7caffVy7Jvg9jlJpNbWcflIpk3Lu1mSKrOsKcfo6ADeMVed/onPwlo
rWTbAAuU13P8PM8m44DaSahBrhrDzZfNm5Bmj6CU5ficzWzucl2Mz5HmwkyIiZOigePXFhIXeZyr
PESn9Agir1AKxxMy9BlFiehh2FNOMV4+txmoXP4ExhMZep+lokwPa/yggexbHQtbnUy7vG/aPdGf
Gv1Xi1ylj/7cfkZ528v4H0PpiVHiBT0DdUobW6L467YB3s34JB26OKQLaSQjQUnpLB+TF/LSv1g+
4FwBRDcOielmu9b5G85t6+6Dmux/MgWDWZYgYi4QzqKEUcpzTCtLUUDAhi04ka8/S07zRBDJlzzx
XHYO49PLXRg2aT52sdpC0JKlLWCYDgqCqeyjjHGWGjr9Scc/WmeAyN2d8MRz55yYi6W+1JS6keq4
pDGXElo1kEy9O2szJ7Lb9DiXy2N86rgaIIQ1EL1TdvHpoe6d2AOELJxcFbT/fowpZ+/2+WFLsFc7
ynjWWhv0KhnxTlE9HvG07gs4u8lDW83Oj9G+9ZCWHRMb3xT47AayKTxu58+XkH1ILhdN79DFNzX6
EnVzIGrxRuMu+uMu3QsBxJS4XmDrMl4aYvwriasxAe6/PKMaa5fpw1RwEmieAcaZKtDc0Alo7s+F
8VGQh6LgABM+G1W3torxpFEqTpFKs7tazC1HTlPMqWWSZEcGolijbzFDU+K/QcXZrpKocUhFDvoA
1oBULhyVxL9ktBSJIg0uvF0waL25G5BU2ZFuPPV9f9asFMIq0oPeKq+NYXnpAFE+SQKIDGpFu96C
QnE3feirttfi1rLLKA+loQigAs0pcXKPJeOws7KV1STCsYwB85JtIGVDdNH2lNCIPCa+DjTj/Kd9
lw/lIwllv/8bXo535xknlxNw582YVTwbEmB6e7N6WRXOMlksLnv7WHgZBECywkTGfpYRn8onAs2C
wPiWHgzwLoov6z2lDpx2aBb9q7r5Xy/ilSQu5jvauqXvxuiDOSn6g6ZLgWK5m3vg98TYZfqUghEL
+064Pmdz1Ze2mRs/5ZhOVrWUujlQ+9BwwFcejJ+fvs7Jn+Yf8OO7LpS/3fZ1nHwE821fPc1iWiVJ
gBCGr9NbO/5DUojhOM277tAxNzAXLM4amM8ZqKNkCnrnD0dveYjLlTMeIm6E2Fp7DYVllHvT6nmA
SvUIgE2UeHrili4mQv6GVfpXWbdxaZVxG32fCE0RYd2TI4f5N5A9UkpzwettIwCgyLTJN2Rg3Bxo
6wJdmmXusDgt1qDqcXnO872M9nDSneTpN+eb8naUuaXAp9aGOSOhhap5SHXUaam53X1A6ovW2YQ3
44VjkZdCszFIoqZSWenFudiDm7Zbbagogm5DxNC0TwFpvOD19gqvwQQSmZWhxk3tNGU/W/V+LqLd
7TXxTDBxB6kLEhuLVZ4XWcCo1jq8N5kY3rax2Y786zjAtX29fTGGQI0BzJ6fwU3yRlEgiau/RI+6
D96yyOOY24pRL8x9ZiUXYcXQJYYK7hxyrhJHD+bIRgWpsimsNQ1ECeRXECf2JA9NenLkpXK8lOfz
ebswDhSdKKNmRG8cKh/FnnI2F7KzouJBCVKKb/IzrQYIx8WFt/ttuITHycRNDJjtnskwoqiGlBmN
O9qdNPw+dyJ3tlzyRwo1MAn0iJ1VO+bhmW97GzBCff3OVlIZEzgYUWJaSi8FE6Tev3Zq4N7+vpwj
y0IHwcMgFwaBcyk0UL5CvlfueCAsngnGWRudVGtrgcd5gmZvBXZcQ+C8SLc9JDAIX7dqygZ9EGWc
0am5W6I/cr/HHJR9e6N4laFPBvyLs5gbRChInxPkTFFrq8TTG+ja2f9F2pUtN64ryS9iBElwfeUi
SrK8y5LdL4x2t5skuO8gv36SvhGnZZgjzLnz2h3hEsBCoVCVlZkH40Pvgda+gla30wijP8+s/5nb
XB5ALjKbba9X+QgHhNZmvEgx2oNDj80OFcD5bO2UAK8ayFBWaP3MgfwAgDRkErM9PuUQoIWAktX1
jRBs9icxxcU+qHFXRxPkP89tntzGyIy1kuzNSAqumxEdPH7qV5+hNJYUWDcax+YvBaW/hVyGnpUg
fM6PAAW8o3b0+7pRgasSLoDPmTGEUG7Lz3ax7HPrgCJW5EfL3/jfs4jvqNKstbK0wbkuDvmdhie/
dVi4cqhT7BNP9OAW7uKy4ouvVadqwWKKrxUfhtfRl/341wwVlgUURJ/y35hRE/aYVp/fFx77KWdy
YTMuavC5EXw5NSCv6c28XQa58t14aCCoAfEGgUOKTibhAkxdAssGOM2Sj7an+JjfgfroZd6igHqr
/2lmB9OOgltRdDHx8NkkNruhsLHEcV+jHg9OIMXp/W6nn+MMqgINYLu6BXIiCGA6SZA5DfDmCfZa
VHdYreRc7jWXHEIKR9alDBW51m+iYPJN3dd+Fpv8Q/PY6E2qY89+/9C9ZK4Q0iLIDHjhparTIsnE
ET1btxU6aLGnHFG+ziBs8Pm9j6gNQqJ6P4ATTohf5knA+ajIKy4ZEHAMkwEfYMHTYLYgfsADKAiR
JDzEqPbMAH2UC7DGMVDx6VyCi+1dNB4muKE1rh2eWROTC4pXyFz3QBPQKHUAJfdBivB7zOJc4OaC
2PRJ5nxxqvSuMQ3GcJLT+DGOFXAOiPSURRa4VGeoweNcyQaqrGr8gAr6dtZEuO/VLUPOCsy3Avp2
g3PXtisTueuXhK5PXExAeqElH03rp5K9X4/kq7fUhSHu1pSyslG0EX1X1rONXbyi2etm9Z/rRtZz
8b9WeBBG10p9Yixl/9qf3AUo0AalKz+gQH2I9yI412qFj1xY4/zNKpALWCXWpIS510EGp+/Ajj28
m1nhExJuSAgMWQSiCBC0CBa6bNe3S+vC9HKpXTjfaEpth9khwAN9K0hv4l8RpvcfNH9hxbb9dDlq
6CarjnyDbgAEIQS+v17quLDPueZchFU+SOES4uvZ7XaJD2q7Of7kLUqCRappylHpaVN3q4tGMoTG
uTs0HphSTSW+8oK71zDkXT3bd9COVRyGSybZYbCHOpIFFhzhJxecF57tuCpJXWQWTEvPC9G+fpM9
xz00qjB650xeDzFswlCzE5W1RGaX/7/43NUQgsJzIvlZsdJD1SQPkzVvrURyzMQWzfoJTqrJJe9l
Z5qzGi553mn8CS0BJ3rM3c4BAuw1dDqwebVnUQq7nqFcuBMXhhooZdcRhTubz1ZA35ZGmvJkPC/k
Qu1zEQhFxtaQppcnl4tGQL4nGRRPC7TuFh7lNkiDcdOCiU08C7aeDf1dG9/baRJliGmMtVWvxY4d
lQGP9chXdzUOKa5pFxCFN9H5FHxDvq/TFQkI+YmGehzV3XF41mTch50qikJLlLkShSwuCmXUaBsS
YRunfbcD+gw0DyXAZwDQQBO+FBSVeT6A/6QYFxvJxRyTdr1hzIg5xi3a5ZsEw2eVQ+7njeS0bntb
Bhhr11CFoFvtnLyWD9Mruq6BCLEl2lou+HRKFFMLhaWzUj9S/WeT73JJxByymsldrHT5DRfHvW/s
iYBavDib+a3denb/UEYnUjwJx75EF6bFBRaGOR9TmvAFF6YUKLAE9L7bDmg6srsisI/Xby1BFLO4
yDKmEZE7BcaqifrzeDLM38bUOFUmIu5bTZwu9o8LJwNm7AYyIxEsqhHsTBNwFZKUPl1fzepHghiS
CeFX0HvxQx6Z3CUTdLPyM22R/CnThlV75IEbOwMYYBRs3XqEvLDGfahBSTtNAwUpKm+Dxwb0+Vwb
uEvQA4Ku05USF+Pz3vUFrt6z0JPBnMznwDBfaiQYm+0BeQ5Bo6Pts4N8ZwSzp29TBhL26T49KPvx
qG3zZ1FleO2IXdrlwko9xFJZaFp4IqS8Zxp636DbvLNHvOwEKxRZ4kJKmjYZTUgxoG9hBRBt+qR0
zRRfw3U3gbqS/kitjXjYfPW5ernCxYEvDviQMDIqNinP9mwvakfZc6lZEGmSQGir90ze4vL6JZP0
JDNt9C3WSi6tlTSIlDRxxgISmHGrKzf23ICbQgaH2KAOiiNH6hjgCYjpfNL+6vPS2l7fr+/nahkz
xKCPqhAIg8jcuVJYragRJEzPSRttrIx6VBahQFcc/asN7mqu5s4gRVFQODrzlMP0QZ9N3wwwG/7x
34j94Fb5Yo8HtPUqHUk1Yk2dZzrg9oSg5SbeYHgJ8Prhh9UhhRazG648Hb5a5Z4OEHrskpnCKt2B
jvK8PNEXGQftLLqu1qLUpadxV0lUZLKZMBPgKytiThNn9+gfZk6CZTt2gcbsGAtL9N+zK7Cn6Dp0
E8CjjmlDzmbZRkD1Q5jtsyPS3+k3kD/HcEvzBM0mQVKw4pFfTHFhUZ3VRm5Gmp0na3S62PbURKgV
+X0Y4utyuGsrZEqXm2GanaF65RLzg6Zv4BB2xwbzF9lLk99o869cPl8/aiuFpK9WubPWSEQbJxAL
npWoPLK6AAv/JG8nOrr52D6ZoAzSeoaBEBySMNsanYZ0UgJ+oCSvmCV/Vmdw40mJSO1FtN/c6VQj
lk9ZhF8V2ncpOj9DIRpS/Xyjf00ql4XbKmg/IfX6TVssbEKjLAHeO1GFbk27iUGnVEmOTkrigWPo
F00q6FIsbImJjBZY99D3EC2gstZ5KRsfc5CROyBer9260n6NcfpbI+lv0tTg7itiA1qBnQ8pDIB0
aV/5GKEsUBM0PiTVPjYgPvCJqj30Ju4cuS0PGE55CCutdYupCaoI2oe5/GFP4MvJuvwAujHqslz9
RQagQ2cleQgtdcQYdPEbmQE4n8bKtaj2KksdJDWMmblDZQGc14DWv53a+16p76DTcDDBDgM9wp+R
hJ+mxu2mnbPHSQI3XDKH94Pey64aD6OXFkoGWUJiudYQQx8MI8lNVeC7h5ruaFr7o+xED97vKdvX
j8FdVAqdywpIpuycTPSNJJ7RGEd5tm4ToxZp5q0fs7/fnYsaNjA5lsJwzBamhXIPwTXQy8bg5xB1
MdeumC8exgUNTD4Mg6LBUnhrBYuKTgy4eOupr6pDfTFO4Xut5usecvHDtC1jArVCes66hPpDZMbb
YR5/GlLDnJkiilil8q4n0QtA5aLJ8pUE/6txLoywLmkrGiLDMXtn9KMbem/67cJYr/gA3nmiFH/5
c98Or2FDeXqZfwaxzdfERm4ircIMR3bWQOC/6Xpla1By0KJmB0VYSFkoyRFiorv/IlaC1cYCoQSS
VVCdfbUqTbmt1w3BOxS1ZrB0hJ70k96HXv+2jBzI0PMFlRe0CUTcRJ89X365l4a53VUnMoVgZsJD
rao9ifWgfhjZB81AQQuuX0CM9GYKYt0Gm6daPUuQuI0Gv8DcOTNCTymNpzjUb5QUzQm5sD3o8L3b
WuuDroLtw0EHYkHtvGZ6S4kQnfg988UM/MWWcYHcyhK9byJsWdGC+XiRkQWRCyQbTlIMQjqnwDw3
5JXivahTs3aBgPIbNKemheyAZzwDoZ+Cx/OQnaMC9LezHRhTsfmv3OEfG3xHNAGrad1ZTYbi6OCp
Lp61KFpVG8vrQUYwAT/TucxwqwEy22LWwrUwdrFAvk1qR1bPOnyw8wCqT/21ShzmSaj5gKrCM0CS
0+IffNVTakdqUP3ZUl+U8n0+2r975d/1c++nhCUQCSZtdi5rGRzdifwSKmXQUzAvMTXQyFYv9GDo
yifVSG4aWw0sO35ms4UXrP7cFI1rZ52Pd8A21EdXI9LOUOOTMmI4LfuwQSIKURMnN8otGiy7bjZ9
mVZeblIntIlnkdwjpumWI7SrWbKr7AmJGQ0fSzLfj7lya4OjWRtDn0SKWzAMumXGGVxJns3oBj55
H2XtpmOqa6Wpq7UmsOuQHSp+pmHvzSBIrfKTAUxfWneulp8InR1qJftaG/edat70cgdl34c5egA7
ulvN0qZQ6C2bIBoa/wZv48bqQ4eY57ZofkLvwrGV0KGx6oZpE8wTAXfFkfSpY+aYo4S60jhKj0b5
YCSVf91F166ESyfh3p2TWuHwpWzpOesbcrNUHzVgBPrtdTMr3ebllP/1BO76LtuyTpumWkYUOmy1
v1QeUet51/3kgZxyz96Ne+koMLr8+Gvux13kUSYns9bhBEiNtVU7vKi0BKrJKJCMLAD9kB8DAC7n
AC1lmLtL32cd3Zq4FLztBYGGb0JnOogcKe2z81xCfssqbzr6X7w9LjeXu3WskGTgbusQyuLqpqc3
Vt2IsGVrL6lLE9z9EtGsM/W5XlCAxp544a7d6Pv/sMOJmHZE+8VdCF06gM5ExX4Zme3akPmMapE3
LnHnimPwPeJukLpRMxH7GcaVUz+COLS/iCERyPgp1FcEaYFgRXw7WIqhfNkzmOujex1UQRZCl8DV
BcGe7wF3iB0aVHuR7gTdrg0kPOM731i0iUV7t5aIX3iCxkUMLVbULsRuA8OxgO4WBcSFLXB+HGBP
3ppedhCzKqzMGX6JH9qyxRd1qprMjBYzbpIYwKYN5KRSDzKbZPasowF8LbtDoR9lkhQYWCiYNoHQ
ZQQHQONiSZhUKLKW8MqlUdMdFwK2pcRfPqhb0bNgPZkD3RP4wmVwy/CpiRHHpJEi5K7K/eABU6n+
id2lpUjuQC6TOfG9fgdqX7TCIBTrj7tyM27NAwpgovt7NWe3/v4QPn/pWKyXZYhHdvc6ePqmDaIX
gjxWwziAeMJyzbHAWQ1+RJAIQuOSi2ISwWVbGzoSwTz+MI05cqja/UqpFVh5+yo4LysR4EsBkfuc
+dQNOd7VS3FvQHEPVDpLa3HaqB4GZf8PgtrfA84Xc9xDr0nGjtkSaom6VuROb2Sp0yeTEEG2Emi+
mOG2kBY0S0obegQL7n8GqWb0uGCMRq/e6EszWNShXTkUl/Y+/efiVEpzTexGwS4uhwKCVigffhIU
0EehK4pMcWGnoZQRuYapdhmeeplvJH8ZLyZ+ibKJIMYtH5+7HrAsDbKL0NOFGALnHBoU1oZ5qfz2
OqaouxAsYnd19yFwwfWP9dcK5xPmjARTUor0HFbyaz0kldOZ9V0iVU9qBuoFu/FmWrsGLfeqpm5n
udDcEIgDl5b6RuqJJEhTRIvmfAcZcJSVcZ3iPTS7oQbFea11TLPcXF/2yuARCs6applQXAQrM98R
hmKZLcVSBh8dcnIfQW/UoXNyzJsaMNkMoLgeHCXaAAZh+poY4AiYlE1jjHc6ulk6mKm9Xh/fq5n+
Mon1KzMrZJOdhJhUZy9SmN3PpDMFl+vazhiLJBaEqVAs4EN/PZqJwXKWnmutOhMDRCOj0pySSnm+
vjWf1Pm831nQLYGkCHSUvrG10nEyCtT24jPIPrcoXL/UkvZg4QmiaedGfcilYZ+mzyA3D8uz1Ms3
kOp1cxVDJqN+NIrfxTT5U/Q4GNWjJFe9M7DZxzjAXoUys/5Y9rGvp/2mYWRHMfrc5rIzk/skzR3Q
TWxj7b6oaickGOuYz2l3Z877noC6xWR+aMzANVtpkJPhBV8ssOdjC5BZZ0aDE9uqz+LXpB9uohEU
frHudeDyuL41K3eDaoGVUFaspcFpc6d/whwVQ38/Pvc9huniR2sAw2WJn9r+uW5o5T2kgiZ80eWC
5tM3YllLacGXXcvASBi16uqtYnhzBKJeOZ1TLwrnJ1lBgYVBwW8ECsC7bnzN0cC+bJqmtlB58kcj
UVsjnKU4OU8dfStM27UwPBrktDIEAW5tOy8NLbfjRdxeyi2mkWYJun5h4hUVaDxYgXJLDS2SuR1F
3U3tuz3U4MAou3w+E6wpXEo/ZbnSE9JgYXFn7/OSoiCBIS1UtoebATqdWlnJXjmHulNY4RZP0kNX
EK+LMS0X2hhETMlr1jVbnRnHzmy3HZhrHbMglduN9b0a5vftZB8iC0MuUKL4LGJWeeXSor5hdvyC
x1d8y4zypTQl2akVq9skUqwHKaR395D7Ng+J1Exuy4YHYAKGIJ66eyMylD2BkrwjY8piP0U9dQ1j
eCvl7CNsjM31D7/ShsUGqRp0hkHA/V14nJk1wPOqHiN9r+9Kp9x2XgkI+HjLOiQmCyabuNZN9hMH
2tHOhbBYZH278b7a59LrdqrAO1zB/txIO0RdFKQeLPlsZ5FjxvvMZILzvJJZfjW4HIULD1QSqJhr
DAaXzKG/Q/svwPx+MB1kgAQlUUX/+8H6am3xzwtrdT4YpKJWfM7/fKIxTyD8piiDQeQvQ3fVzgA/
TzatKVrlqt9ffFbuTh1mzAYXthafZa06pCjNOgk1XLuLT5GVBApJNooCEhFQ2GOOak9of1uYzWaW
QVAXE+jI9vclZb+v+9r3CPd1LxZXuNgLqCjNmWZi54cNeD62S8UHQCkhDnulbfjVDnfm53AwEquG
HesH+cU81a/3NXPY2djVXnXqD8bGkNxpK6KUEnxq/mmPtKmz+kGOz2GE+l9zowy9S3AZXt9EkZUl
W73YxE5VjLHU8WFL9sOqHxRUqQ0qCAoC5+Gf9NM4zXgozbARSjexOe6h/naD8XB/6tt/ffEs3wra
bLj11OWW/bocEnbyAFLzGMQopak4av9sqYIrZ6UC+NUGd+f0RtdFaTX+58R3u/iX8i75miffl6pT
Pyznr9+GtiB1W49rfxfG5Q1yGFJpBpPZeRpAft2ifZlB9Ko7ZkXrtDWmETA4dd0zlkj5NYf7ukwu
ko7dWFZzBIvzJLlzixlIlJSvm1h3vr+LWv7/wvlA9t2CjQ07mWIVXYaby0K9h31ct7ICF/26Ei5o
NmgI9kh7kY0mTnkiqPWkewm4xuk1egDPNjTRhTgv0cq4eFk1VtXLi4+Yz1RHK2gZYYXMbQwWK3lj
ohzvZvtxKyppiT4ZFxGNgUxNpWChcQaSpfox+fe0FdhJKBNqCmr16AtyoRDidUlrKCQ+d7F1a+dS
5tiNLbjj1qKFbhnIHfCwMr4NMcvaQOLGQEoHkcAzY8bj2BU7NZ0f25YJ/G9tvy5NcSeZlVXWGmjs
nNA6cAr5R9gLCI1W8H54/Fwshju2jNl1kxdlch76sfXwSgY4CSBHTy4i5mqqtRsSK3Ij0j9UqPFv
E62F9sLcgjI8MaVA7m12A3bbFNyFeMD3hvomdZ0gOq+56uVPXDbp4hDKpqlClikJT5JEniwz3rSs
8QdMNglO4eLyfDzR0ZIG5zPI9UyeM9ScQ7UDNCxB3SMMQpw+AzJomC5dkALkdvAjzSX+jGKg4YZ+
KQraa/HTkMnivmhpq3zlWkuMDBqXtQWefRkoOBivNgyw3OzkA6SA8whJ7dvMHR3RBbtCJYEXg40L
ToEYFd4MXCjQihEFHwsSss1r6kxu9pD78aa6saiT/ljWroEwp3iqHiGe2gvpiVfKzbgPwRdoa59C
mLzAh9E1NTFrlpzBTkm9sRptP1OteJdDyMkLQ3zqora7nSWh7C3r0J3t4uhWb1pMnMyStB9RRoAS
3cJPXzZHuUyAy52rxmmSyt5dd5AVP4RUJyopICNH6URf/v/CD9uW0mFQI+kUmyloaKAU2/9q48L/
91bwJjXwMkXtH+qgX60UvWVk0aJbw6r+Npy1PW3IcVBVQRBbqXxDdG4RO8Ar2LBUmQstFu1pb5dt
eGpl67mYgFYypGSXhsphliloFMe8dTQ9MzEtbtwVU+qOkRIGQzzsLEs/kLjfgADzYzCLrdkbm7Gm
t6DzmTAkn0XeoE+Vy1rGvFnTAKysBibYpRU8D36+oRuQMQWyG4Ns3DZZUFCjWR5CO+WT4cntNafB
cdH35UaVIZciUv5YCcU6+gM4ojC4aAh8NWgPZiaXem+fIuXNlqlDTU0UgFYcbJGdxbpsEM+Tzzz/
wsGYocUNsl3rZNjVxzCUh6hgj1Y0bUuj9uwMM+U6IAztuLErcgJh7aNCMBSxZJFZ7LBY0Ij89Gcu
HqIOhEQVhJ4EkgZcXGB5i164XkonAA6DxFK2cYSXvJrcJz3ZmGFdegqQhw4uimNhkSeCCAY4pvoq
q3/U4TjT9s8cmjejiRFUGru5Zjtt1M9OXX5ome5E5V5XYojbvFSADuBsOW2hYH42gywi6mxy7SgY
Yyusj2HEvEBdN5s6kwLNjjdx2+0xv3ALyZdDUiBm6BHSWSDkW/Kiy/0xM+QdaoebqVR/k3ZKfIUA
+tcwCMLYKRiipIoR1NLyN6OBTsy/Pr1f9oxLcNIimlimMeXU9ezn3NnMsaNho6aiKLFyW3yxw3lj
RTDgkESDckrY+CeK8kNNQFOrJ3Mwj6CqG8cBI9BUExUTVlKfS7M8x1M/1jkNKczWY+RP5GiibN5F
9xIRccqvDP7gkNmQxFR1QMqUzwLuxVmIhlxSYwAjz2A8da0aippjsqmL+Ywpc8w/NC9RSfcQ1fan
Kh4cI5dV17Dru3mUD3krbWtMIYKl5UdHoqDuOidKQJQYxz/AouqPTXRLIsFpWSm2q0gJUbfWUb+G
R3G3Qy5VSZpQCP+ac0EcLYuPcTMCEWa/SC2KvbOGdhf7HTLgIgxqvHaJtg97EERN5DCqZhCOKKcl
8Zs21LcsNE9NvQiNV5S6XYsnAfCv1x11JZzhFlsKYctjFDTpX8NZ1qjQ7cAoy0mTRz9XH7I6ElhY
Sae+WOCOwmjHBAPA2BA1+0iAukJwc1Mz22jqUzp8XF/N2nXwxRh3HiZ9CLXJ/pTSkl0JeVtdO4PT
Oc0pcsF3ELC36wY1wep4rso0qbomI9Q+Jeq2UQ/V9FjP5NCEfypAACUtdwaMuyvp62yAQbKnJ2r9
7sFiV+NRbIHy24zvY/B1GTp15hRKsH250dMRKScyMDu6Y8Aiw31c1uW+mdqBnB+l8GkMQfyrZQ5K
PW4Zy96QQtuuODBl2y8XgB2jbDsExAAPGBTt9fHemIZjpiB9l2yfwCuv78Ha2+Fy0/lZIbuyWz1r
VesEdpDJVd0kwlCeVG6XpLH6A9YqK3GU2+yRQk7JVQUdUYEDf57HiwDRDPOUlnpinwgS1aaJXSL0
YJEJLhUz6lat01KxTjn0WM32vZx+X9/BT1Ic7or9soPLL7hYxKikzdQSqHnak10+xiahzkSnp1Fh
KNJj12rFUTLrpu3zrcHGt8S0FSePR8VTxuFMKraFAOgj+pbUUQdAyuboZq7jF7NS93XU/Kzn8Dkx
kzu5CHfjMPymoeVbU/Hj+iLWqhdfFsFFPqYwkDc2WMSwkX90HtSpiadsh237pv2SIYYE0mZhj3rJ
Tr9vnGFYUFw1oTfLnfee0rqvysg+ZYfhsBC4VH5+UFwdryRbPPm+/LUr1vhrj6pp2KgWrC1Ud5Dm
QdumOratMwbzTRRkp/JQHtsHGVXuDfWrWzEiZt0T/1muzVUNq0oy53qEs1doCSaNBJooPa1OeT5Z
D1ra3tAw7V0t0cfbai4yL2zAdFqOuwSvoSKbf2iFgZRKVc5yEgIOKd9hEim5z83hua1Y7KEZDEpz
Kj+ERpg6GPUAD45GMq/NEsgrGf17GUMhEEwSRzu2b7Pa2KFNZDiSKb+0KgBWjCHRABvRBgqAtmfa
wxadLeKURrrTmuI9hlq1UyjsduyrV8boB3x0BD52QidUf5fTcYuPsa20cdPnrPISQ35K9eZerQCC
iYqtkdXwp1DKwfelvRVWjiewJb8QhmJZ1TQew9wadIbD06C375ROtyhtEShTzd4gaz+UBnGS2Dtj
sHE+dNBpdP5og6fErH5Kc7mxlBrp2XAvWxWG8jIC/Rq58yD+7VKMXngT3oJOq+u/6lQL2ppsuigy
t21M6q2q1y9mrh6LRnmFBtr7OGZ+Q+rJIX1fOHIj3ydG+jyx7ieeYcqrrpmlW3XVT6BlDT+MFNC1
G5hUtawQlGm1Prmh3Z/6qAnwAj3JLTuno/Hz+lFda37hqP71I+7RNyi9TgdrCZrP9n23Gf1wD1GC
nfpRB9FHu6lO0Ll06F4BZz9otNCn2V7/AWu3Jtr6moXhUvu7RBmBut6I6TFkHZOxG6ccjBHTBiX+
gM3Fdu5L0XpX8lVINSIqokgGhh6+2g4+tbKczMo81Zrpl/n0YshveiRvKnpgEUiALTBVhpL+R2mz
u5rVN6R9xuSLb5j0x5Bab2nIbqWxdIbcctv8EbCiTZaA8GIub8mY7MIB3EL2j2w4Xt+llUlB9cvP
5j5TVkxggANYDNLqbdAr0UvTS9u8l0qninG1juCflDaGVt2CBlzwhUQ7xt15vYkps2nu0dQBuXnN
es9smVsCCkCYKMdfi6qXH4e7/DST9EoeVkjxpR/LU6VlbxLJHSMG7yTKwy19G9pBkLOsO+Bfh+Du
qhCxrYGsdXxOIEtMICUvJbYXRdTRDbrHONXu+pdc3U104lWoy0PuXebMTUk2TU2bRWiKGF4sf9SY
LY2lCgjo03VDqwkwcJv/WFp+yUUmgXE5WaEpyof5afSbh09OGNCiSI+R2wWJJ7yAl1/OX4mX9paN
vrAXAUHB0E21ThmGk33jD7SdXdt0upv+zdRBizI85RaIMA2RzuInEPKaYe5ZgYzACjFtEZ3zqu/B
6lv8oRkINUj30mYlsFz5x1QrNyN0a/Bc+1FnEF6xwYJrjt3eRAEbAPEtq/tNGbNdhXzaGg1/aEs3
Ys0h1kHeyfJlwBBEMmb1bsbkvUryvdmWGLYPrX02S8+CD7fqkRcfjstkZFsqzdRMorPVv+CSd2g3
b1oLuhpM+zCtyHCyEbO7DLqaWblJIfaq1cjicropAQsy0e1w+pzclE0m4hNZayOCcvYfl+KnpGW5
tZU4wSeebQf66DqGQLxss5ALq+lmdqPfkTs+Z4FoTGmFVgzRD21dQ7YIzgyPCZRyY+gbKO2A1633
gcnFMEHszDdoaS+2NUdxm7tpp22UP7pL/ei+EeHz1hrqX34Bd5isTC2UMWsigHGRYIw+8Lhuy0D5
Yx0HV33VwByw0c72g4gTZy3Nu1w5d6gMM1YSc6TROTNCnyq509m2IACuBt2LzeWOjybn8Paxjs6E
/mAo2NngAo3NxrWsj3nhzVDfALbyBT6+GiwujHI+3tGonxoGo8tw1uS36DUCFJJ+hEfztj6UD58a
3kz0GQVWeRIek0wF02gVnWXlto+eCfJYXfAIXY3vfxfGw8jmpI1zeW6js60j3dTpnWSSYKLDIc0L
QWVxPSm4sMUlBQWgXXpk4ziGXe/2kH4eSwataYDUZYJxZur18obNtg+qapFp0TK5pGBuQrtpIvil
HPToTlXHHooKECTsHAW8X8Ud+VkCVCAaG1y/0y5WzCUIkzwRlHUQGrNDtSPAWIcgG4Ls4l4BNkuM
il+LxBALVBW04JCh8smiXirKmCa4QhPzFc2n5zg/xj2g8Up5E+mDIDNYc05Iy8IQgLkGZLO+3p+9
lveaZFLrVJK3rHyV6QEj64Kz/tk74+/KCyM8NR41FchoV8w8VTR3MeDmxFp6T2kJfIb2nMuFJ0fP
6GX4KjVDt50nD9V+zKsX0F/IHV2dAqXsttaUuK2dberoPdN/ZTH6PZlbhA/l9NaiCDz2e1UHKRPF
oyvEnKfLaA9Qc+tW5XMRi3Ben4SW15bEvYTzTNeNrijQrDRKV9drqDmXYOK5seIn9LLqut3XXb7t
QLc5vChFd19gqikve0ePHghQrOo43bIW/KfoqKSZJ/XbQn5S7PtpuG/rIohI66Xjw9zaflhYbjYd
s/6ONad+rG7l8UXXw31MVW/WHzWjctos/v95hcmd8comc6T2Osq/ar2JZN2RoVcxlrXoQK9dNJeO
wR1o+KXc1mFpndACDMhQe10IIv2YBiHGMwrcb6MVn6hMQGV4V+IZjPahbw26P2iKwEdFv4Q744Na
AGmgIqqhG+kkRuNY4+b67SM4aXw60U1ho2VdZp266hgTlIS791Z+v25jtQYGQBeURrF1aNtyGxoX
UOHrVGxo6av7ySce2eK1f0bVJQD67lwEotG91Rzl0iK3cTXRc1ouy5ID45Fs+qC7Ye+gMX4gAYiM
t11QuSqat4L5x9WYfGl22e2LvF9OpgnZN8wWh/anjpgsuZWf3eUH5pceZJIEG7tasbi0x6VirRG1
sp7ivGe7OfZp4uPqMU6opGcb6WkZJGzuet2HqqPqjACpY4LLUTDH6KlP178wWRKjb4Hn4gtzuZnK
IqKy5YFlQO480iWnTA1Xqm/p3N4beCcnheoUNqgoLQDWUYxS0TEfbqeOQNu+csyhc6r0vckxx2aA
QRzV+9GOnGh67EB3ZZhbc+pdKEl65rST0PcEskjRIy+qfhjGryKrDylQqikidoHOejUTxxpGwctf
6MNcakjRLzSzdgmtyNHYMfPSyB1ubLwi6910pH4LBfDf13d1Nde//LzcNdjm6ZyXi02663YQp7Tx
PkZawfb5Tr9jiyqeO/vhTfGDoh/8OwHrv3/9F6xe+n8/K58k6qSItXmJhEq/H1D9G9pDnfxOmsd2
0ILrplaU21Qwx/0TJPhsEQMPlYnbyTpFd81OR4X81wyJmEXBXjTXuJawXVpSv55So8rbpIFW3amd
bw10CdrRs+3XlE2OYEnLH7pyKiwu7o2x1GZgwkVB73GZFQVs8Q5+j8H29hlFB8G1tRrJL/aPC3nh
FEdyY8S4tao/E81QY93n8dv1FYlscPEtLiq9BEMcArlp+s1AnbqtQMkjQN+svq0vPxAX1sAbpNYD
WGUBX2kSJzuCFGEhMZEwgABMB1pn9l7b/h/EA5fvce17/Q9pV9bduI2l/0qfvLOHBPc53f3AVYtl
SV6r6oXHdrm4gxu4/vr56KRjGVLEnpmXnFScMojtArj3W7gopscirmYd9pu6D/xpPUAWXoPqh+CH
qJwsC6EurUMupABWhqN9kLUnpmiHTolsI1Q9pMa3LIoXluIFQ7Gvu4sPJXUlyqzAkCq7+HZygJQB
xNQvbokvbGdJEMGSV5IHIMom8nDhfuudZh0fpGNzQ5xoY9xWbr+aXrAbF4nc87q8Muh8+SjP6kjo
pRAxJlhP5dsQLkTRhTXLV4eSFpzXPBG1p0iEPxpc0/RyguzO6/WdsXT0m3MsODn6w6gZVCgo4SIF
YQLBEneVDY4B/L3gWRray4vnEnPlNF7yVLSq7NvMlAFM/ODYAqI8M7OV9ehBQuBxqTSxdKEyuehS
TCLUORqEMhTVvQKJiniVbmaqcg4axYRjqJ69wBdC2iWcy5c+cvFGr0SjChsMahJb0YOM2wtQl9r3
agcJFGTboF/jIRpIT8FW/QF6FjjozA9uo869PrkLG9Xk4lGaqEIQGnMch2JZ2yDsgcOoD69avMSc
XtoMXARq29QozBgHrpnnRw2+PXmuLVxSP0hu5xtOk02gaWXT4LG0MSsU0IGwcJhDNsSO7H5XvcuJ
R6kVg862TSKr3YWA2UZWAvckTYK8QADTX8uMNuG30KleoeYQeCVMrBeFEi/3//PbuF1UNm2fSCW+
jahWfifBw6lA2toSnoo16XB7TTbATy6KVl0OEZ+tcud0RgSop2eThhr94PQNXlrWjq17t2isIscg
BA5Ud3AQVAeI1el261QQovuJImD6nyjJXzyFNEUydKB+JdB9v0aSQapxFkSop8+SAFHu5at4A8da
V1Bn8jxCyVJi9eLy/myQj8AxTE//wFkE+k8DGoNRadoJgyST8HZ9I12c3pOWuPxEBtfMPgiY8NQb
35p+m2gLgP2LEwl8mQbGJKDaPL/TjKVhKEmtP03qz5S+pVjPuRgsnKUXL8WfjfBiFAXyfaUgoxGm
IiopyhokCCdTOjsVXrvFOuAHlo/frlCjkEBbNUUZrOyvy6HWTRPaaAGeskl5UPvCKeGtAF/ezVRL
u1SZwQlldKeO1C+m0Q36dBWN4xpYfUebtPsoNo9BBry+yQQvUOkx1kVXRv6VVvReI6FdgLsDqq8v
yK0LC2wvI8lt3fvSyDZmANOyKV6VRLZlOqy1FOrikuzGmnEXSq+tiuUZ9qtAHtxkSu/aXNt0KXFp
Zu5g1md35GkmK0soZNfjURTh+9KHDp3klzxYgulfWlingzT//OT0LcyQVEWAOUmiCRgFnwGlcX3p
Xlpa2I/EVFTVnFGXX1tQ2gJ9HVnwRMNXadZIAOqpWiKcXLDSIijGf7bC9aNRwoT2YkqeQUeIdnkA
4tb9oA/15F7/5wQjlH//n6d/6/Tff/8Np//l9N//6jdMCQPCeBgVKKlmlTJWS2DdxT7PI38ydyog
+KyakyZRo00bJBD2Uj1CZEZtIGwTZoNTs84nASgFSRsA26NrN4CByZYuxaHXtNpjW4srIegPQp1+
D7PpONF6XxMht+VW30F1MLCzqPKgN5muZpnUbU/KYitoIiRF08CHEeK0AHc9WytgzktA6MomiObn
mo8dAwQnVAv1qceGKqbC0g1hKzJtYUmeP5nndqBODOQ9Bgmixl9HTgm7OmBACUD1TW1dvYseAclr
LYEkL6RPbkleHJpaPGRG7opRQy28rpd4QedMia/fwNdB+0412inGm2nQuqckGLyCyavSlGwJSg65
WjwYsAOJgesda9WB1KfTQAaiZrVNht6ibemEzZGkR3Hq3BgYT6BidzpyKfKMikIwHcvCub6Rz7HI
8xfr0DQyQFXAZuN28phFKSxqGuWpyfXKVYzi2OVp4wxUHV7HNJ5jK3JSs9+HQNve6k2ZelGm1pZq
SEcamMyWdGUrdwLoBXFUrrPIBM2iItlBGLWVGHY/S6oNt5Kqh0sTfnb0cJ/OXUSDOJuUvqzUp0gZ
Jr9qYrrJKw2w2EFV883Hnz/+7ff/+Pnnj//48Q9hEtZiBlQiEvR9vSJJO/nXx/cjDf/lwOI+krvD
hnJVwLIR4PQuFEUbagqSJylJdjcqg+GQvrwry2m6ZVOR3bQNhIphk5u4aktWKcKLLQs4JKA5codH
sTdqtdenMvSOCVK4KoNXoEGtJH0M8lDy2QCIChyHVnIXlsj/aQFgaRLsb2RWOTjz6LZM00MmT09Z
qOzB1rmFX18ECB95hvCJ6uZFh+e9bOJyqwjtJhX6wWGpKHlGglwQnsuh1UM/uR0JtRTUuShoFHko
bNioofhMkQDUKFw24aHd27HcPvea0PmaEUCQJJ8YoNyJ6fdgG6+mFHUUuJ+H254Vhs2mEbnDSGl9
U0l6v1GL8bZMJd2CJi5ku0XFjQbSbk25dkkNkZc+Tupv1yfp7Mo3zxHuFCAQoKJn8m8AM0iDaWiQ
LKqTzCEV2Wph+k0MjhFbcEo/B/FyLZGvMaqBV2EbQnz0KdBDgHFjKB0QK2t/JiSxhq5xNDpBLKb+
UUy5VcQruUndroYiIoNi5hT6IfQzwpxC2QUibxQWo8AJEqFzp4bAkdcDSH8XZLmdRwHUE5bkSdSL
w3QSKrgAO9RdOlGoaz4bJljISEUpUQjRRhiClOZkC02qwcpKRDVQNn6wWb9aJrjhzNccNTLgFxwo
97Gij1Y7ycDbR9k6MqfJ0sdiL8vhjU6j1YBz93mQa4hx9exh6tTvxdA+1DhUrJhJFeAr4ktjNtsh
h2sUDpWjYlDqSBK0/8c8cPoCCKMCFRwrTLqHVsTbzZgCcwXiBBQmA/W218YfEhTAnbDvdUtMpGem
4VuKmt7iuH0ED2m0QqNY5Tn6IgC1bxWsbR51gGSlLRW64pjQIc+WpIzO0+nzsoA2saSopqmjzPt1
WaRslIeCSDgi7eAoAvRQ2JjcBwUaegF8JgVHPlxf8ef5Eq5F7mqVQEerbCsQZZO1gd3tzKaP3Sa6
g3KXt5y6uHgFOOkfd6mpoNSk9N1oPJVS5IyItiZ7k9Olgu951onrFHcg1LST5SEkwELet67yq7Fh
O4an6nw0gdmxnGReHEUuuPcybbJ6wrwpO+M454Dix9Q2IbbuzeLZSwW1eX+dHSUno8hlSNugydu0
R2sa+ITQgLcFSE6AVGFlEp43o+C0xa1AX6+vlHkhnDU6X/NBY1QRHPlNP9KclTFYRjSobgcTESsN
nq43cXF1/NmELM4qmidXXjFtRqJkevtMxsKlceHMeXRjWHqzXJ6tk3a493YM3kMeFOhK/DL7Qhe+
7hr3vfMHEcC93qnzbB0WI1izMkheuoizhdvTAe3LLiJB+xyt+ycFJxxSJ90rGK9wTAvtWQAwXxeo
6PTQAse2iz0co8OcQhGXEofnOEh8iiJJIqClimacKVgVBoScJ4EGT5EapFuzhIN7U7lqM0FHLwd8
dspAIQdByaGahoM2fFMzuq1hkAmtx270k4ECWohqwKbVoy0zqSc36sbo2Q+lgscAlaGbGBnFi5bN
V9QJJqayUk6ONCFtTuRN2cQ3IlTCoG22JCF06UQ67Rh3nJpa34j5OKDQKj2wAsShNnYAh3BJIy5M
53kV5mMMFahlgQAN5Ci3eAbg76XclAPA0QE5tsI75amfEZhW5bQOntlIbd+NeI8tp30v7EAgjIiI
JaSA6s2n7OOqB9dCVvSnMVQ3tBUciY23DbTOxkCws0B4LJEVrKK5GtQ5SjtaUpevSDa4Stl7hfCu
CeIGzqte2BsrTSvu+9y0GClXeC1ZYf9T1hdSqpdOsy8fzM2KNiVIoUDT+wkMEaFy6Nr0Qjd+V0pL
BYQPdfdpFy7aXF+aoC+tcvsNxUVN7uUYlRM5PtZd55nJroM6I03YHBzd2Hhsie5NCuYKEsZKTF3R
AERThCxtuqQSdCGk4WNUsBdkrBZJ4UJ1NeQKZgWQrVYx1020gjaHZQrjwuPtcp/xdAKUBOR8QGG/
Rs54is0J+RnzSduFt8KbYutb1CF8s7HgDjC4DArqdnwvLVweLnWOEFyYsRyRNOfzim1ej2plhupT
0GDRARiqh72tpj+vB9BLy35m9MLUDIlfzeTO1libJmpMoIqBmw0z5gMata+3MP8G7mgDYvmzBW6S
UHOlmj6K8pOCd2tn1PtRRoq704/BYNiB9HK9tQv5CQPKhcbHToY2BP/KqIpR6DSzFgCHmeupiSPY
jVetg62wuBk+hJe/du1rW9wWhNlsHFWVZj7lcQUFwSlFtRj+ZWJ8FEwos3QqKCGH3tB20whWiyx6
8wW9HnJHlTDaEGjyjUxcS0W0lnIldSku+iKBGFwV9NYEdQPLLEoH9G9LmdOgJSB8uh5suvrAdMgP
6IoN1xFbFL5LUbmZlCMbRU8Bi8LQS6eEiGkRMK8Oqkcm3yIrOwxsm7eZd328z2f36xBw8aAdwBib
ndGetD7eykUELsyvKAnwhnis6kXD3Xmn8QMO3saskKyCJU3mPXNyhwmIFhViXpKntisGS23ixwz+
Z1UgWlrc7FVZfu6zxqdtdBCp5opwFbre23Nllo8kvwJXOEWFTOUZYATshTGqcT59KGHnntm4xC49
ChiMU7rxQxj57brMrFkjqqIWHuqPH1/wX2/Df4fvxeH3zjb/+gf+/FaUYx2HEeP++K99+U7vWf3+
znYv5T/mv/rn//qvr3/E3/zjNzsv7OXLH1zKYjYe2/d6vHtv2ox9tIlvmP/P//SHf3v/+C0PY/n+
z9/eipay+beFcUF/++NH65///M3Avviv01//x89uX3L8Na9+p2/R3+au0/cmxn7//Zf++2++vzTs
n78JIPD/XQG3FDKRuO5BCRVro3///Ueq8nedALKrSHCdQYjG7ZkWNYvw1/S/G1BMxXMP6jCQLiAa
LjdN0X78jOh/NwEqBtlRhIQMzIiM3/79lV8m4nNi/kbb/FDElDX//I27JUE5TlclUyNzS8q5gCkO
qTIoxIocQfdbqWpoRRqKm4C+Sov29lzQPmuKizthmhQFEwpyDHa96hmbyE4ctqrdaUTSHGuvcITD
kj4Zdxydtclt9KpWgrKrGDkmFdBfPXFaaBaHizjYy6No6hI2uA6tE+4hVDEI8JRdRo7MEW3ppndR
5oLGfrgje8lGadpj78u3mvkIOgkrH33DStBgIWqKMD2bw85JWGkKAMJLPdSOo/hdHDVfrgsnNX41
YumqEvMMdSFXz4eRswa5CUxDSc3CzlCP9KZeDz8h9Jx4wi3ABQfBDtfw/LkLngXoYzwL33tLc0+2
1x8L93Sh8ryFs9a5qYQzFG2qWlePfaOh9Nx7cYqad12vi1ZclVCGMafGbgvBG8i4cBm4tIpOR3pe
2ScjLQ5BlZkhRhr1PLinFnY05W64eFCAgLswpfOHnDRUUSmkQimoxyjsgELNslVAFKsFVtWQvSy8
S8HbF8NvRtUc4px6EzBeRogbkJYdwcLeQDDGU8RdPJeDKuGm7+FEl+Sboj40+uBN5bSi024Io7XY
BcgVxtCaju/ziTpBUW1MvXNHKfTaMnRLAS4G7bQZQYnWIa9faz9CAUxsYNaZBu5UOu4b0bwx4apK
f4WRutYjFCHAe9Xi/Wim69BM74uWULvrIz/JZacP3gOtAihb3wCcbplBvu6V0UX9AHI70SrNXmuI
P8AdsTcDpy5bJ5MQDsb7KvBiyQ1bYlfkUSuf1XYTtpGFxPnWGKVdJcuPyPK5mgl6YooDLAVGOhYt
vQBHQbrNgw7ue5kbqv0hUolF8LtEeEZJIvL5/WiZcDSTpG+JcGTBFvxvKyq/ib0P1xvQ1UcLaHUg
+01od7cW0suuVkC8rJI2bABjTn2N8Ju1kllM2CdEBR4XDyxyA3lzp1NqKzbDXQitDApOqCjZJZ6B
FNyvljyH+WDjh4Ko2wMBX0J4oZV2J9e3Knz6Qu2NZMdi+hYJfkkFb6I7plQ3VQIgtg5Pw+5XgNcb
1TCsIUDKemc1NbWGBPMFhXAKqyg88j1NTa20nCxc5g4iKOEytkzBkF5QRIvJbDUNhd2bL5qUoOCm
2mqJX9tS0M59yK3gEhdB4Rb0+E57lNpfkopcqVI3foWsvo4nGoyLLUkXQJeATtZQb0JQe+WS3oRE
wsyGbtHXWH8YL7P0etrdibB/CvWfEWjpyV0jCzYY2x4YGF5BiJV3kEJIjoMQ/shqgMDhCRXP+YB2
hcQ7btwwWYpHaBauCtTWxwBfwDxRDXahOnMsQcgkAtZNYSeT8EPMK8gT6I8TUscpsGR19E6Rf+ij
ZCXr9LZVRnTXsEYq20n2MJobIMNsOokOAzdF6MQfTQfdUYTRGsoMNAFuOBJmroJNc+q32O+VQBww
7v1cCJwm725CDNqQDDBo7DZCjF6LOVRaDt2EiR7fIrxK9EhfT8YvKrCdNJWYoE0pFz4zVCepmUeS
8YnKg9P0U2NFVD6a8IDUUfgQapDL+8BOkVSDQdVzRApfraDBGnWrWfonGB+zqbZyVQd1a1rFI0Ue
HcrP/QvKFDYVK5RsIKedbtX0EfHEmYbQh/fkQly8dKKbEjj40PwjSCFx4Yqqej/IiaQexUTzSDxs
9SpdXQ/7F0MvRDhnd775SsSF3jroexriDIT4C8y7Xsr2rg5/XW+Cz0n8frKctMF1o+pYE8IBDCeL
LXnZAdmQIyz/bgY7POC9YwW6FfkLTc5H5dnZfdLkfKE4CfQm9K8AEBjVI4oSo6vZiVe+Iu9gsSfq
Ap7yfL25C9cTyDUQSVGgO4eLwvwcOmlNSuJIK4ROPRpa7zL2XKQQLJ8g4r7kTXZhQaAh5INxNYUi
tcGNpBY1EJ8sFfUoiVC2E/d6/Ha9JzL3lprn6ksL3MChfjnmU4UWjJ2ymZ0Hh+fWN9a5W+yy12YX
fDe9DyNuPUEatXFmKRcVUpuPyjZKne4xOrYr5U7wEN2uf9iFdfrlu7ghrrQ2xHsWW6GCxXnbGZao
/ZqKaaEVPk8wK4KhEI/kMRQECYRpuYtmXek1oFqjfITyszoCVxhlPtNngq/sChJgndCxS0zRERLZ
VRXBvd7JC80reI4CQYFHg4hJ5noZAe6TKlSUj4qf3+Vut6qcYC/bxIrcpYIGOVu0KHidtsVlYMQy
LhJUFOUj8cNbeOM48OZcgzcO0u8MdGy8Ae6c2opab3MpDMBhlMIiv3KXAL1L38ENOS5+2DWwGTka
VWIxWFKbr5XEbFnuFqLp/Iu+xIQvHcY7/esujesUCpUdk48iTumYlZ4CWUE5/xZqBgSwjZVUH6Jc
9hem9Hr3JJF7RXQTBCiHNJGPOE9A4S6yzSCxdR7/kqTMjnLhbSCRG3Sjk6WRU/bNoRyCXSnMjPox
sLp0C11r5/o3ne0lbiC4d0YiCSiFw2frqCuRRfJXTf419r+ut3Ee9LlG5qv4SUzUQ0JKWejkY+MC
deGosPINDro72aPD/GxF/cWy6llw5FrkjjI9jQlAa+hWcmP4ONfnF+JMmxC/AZQIbe7QUxcGksei
I1yc7iGJ1w3RzQacfIo9FD+NLtCMq8DBkw3njLphbrXO4Fic2Us7d2lFzT8/GdnaqIpclwf5KKGI
UEOEjpazABN4skukTx5Ac9Y/Lh6pBSgRZVejf2oruCOkTaP0e1qrUPIVezs0zJU2M5TNARJPmrID
TQx8X/aj1UGWQS3nO9SdBouJZm0Xpfwg1409BBKQFDS0JQFVOSiUvpjjdFsU/UORhs4EWSY6QkiC
3kcEV64G5oOQJJQUWMtV4zdQoyurGks/qWSCKy/MrqoJyuH1Loqho0nehDiyB/UegDo3ABWaybCp
CRUnG4hlKK9GD6yUYing0ELgyO9wuYuM2qmTjRiVq6aNH/Oq3+fgX3exbE0DPKdQoYO6K8yUiFoe
iWR4FTGfEzI4ygQ2Sv7a1smtni0cwkv7k4vMfTwQk4Ilc5xhvRqSiWk8uj2UEq9v0aVmuMDb5IrC
Um2Sjyp8j3LBtLQOKI9yScni4/ZzJe7yuDxQmQDEE+fuONEDMWAv6mD2ZoCA7go7jW2UAsSJmbUB
vvdCzF/o48eBe7JXSBBqpRwiChnsNWY/+vG5Zku6emdXpq9B4KP0fdKGmQYA2UkIAsFOhKFxBh/C
ctt7mpdsluR8lrrDBVXWkdhoanSnRT5Gy/D6jXLHQPng+srgwRx/7HsUqyE5qqAENH/HSZfiOJV7
1hi/59ugJuMUsxsgHoM+cSgKi4uUwb9YJJ8tckENWPxWa8AT+QjekmM+i4U9573eZus1JPmYXT8G
d+oaClfX+8pTW8/6ysU4oYsluH2j5caNDu0tqeHFOyvagTGd/ap16yaziJc70bHEvB5hy/7z+gdc
ntPPnnO7XWqMnrbUJMc4f2+aySIGtSXWuP+/VrjNLmkl3twY4GMlFN4kQYbdiJGXWNgLl4/gP/vC
C1lAIKmWchKgFemIt7dXxuFCP5Za4K5T5QClWgCakE/vod5LR0dAXfn6UC2tfl7doR9oBds9geC9
CmV0rP5mF0IAEJYbSKJ7SDb971P3HyHkc9y4fZ0EAg1pjBbTJ6CnvXhjCNak+sqh9XBdAn5lo/eW
+bDQz6WxnH9+ssuTFod7yDBbjVu9zPSrxNOQWAamIrDKDQpV4eI+nzfT+Vnw2VEusHRjKzVyjSZH
FOWbEZLRgLbSFJpkmE62rGh0+a702R4XVqIBidORYWDBGh2twKdOWfvDdtCtDiQ98Ioe2Q5aKgDu
rq8P7sKu1rmoogPzy3oJDRfyRmX6e10waIG2j9dbWVyqXPDoMyUhPUUztTNbD2cOvGG6bbybqd21
HxHPWOA1LQ0oF0cIG9uqH9Fgn/0qTeRLh5scwt4xYc71ri0MIE/4D1I1UQoBAUvScZXXJ2uE+LWy
lFb4i2fKnwuEL90KrSC2yYiTrvPy2/Z2AuMQeQwUlWDqOzrg6MqpH/1YevP+xcPhs1nuCVaL/YiS
JXo3HzrNrbpFkrl6/7C2Qz3CEZ2AuCXEWtdLGrULG5AXAjCFisrivOc72ll6slfZTTh9E9XHRL6/
PoE8QIY/WI2z8JL2lOYYWmVoX+DY4faT8F5rN3WLzHIpQOD21jRbFzkXSG+AUhlrzxDG32laZsuo
CFz/mqVjnk+dSbUaapM5d9zT3FkfuPXjdPsQfM932oFZsyVwaCdHpb2977dLvMbF+ebiUCtMuSIa
GItxE98aG8XVn7V+HTgmKJxgSWe+sq13kGF0r/d63v5Xwi1vDZHFZpLnGU7LLOu8hoDikuvg2MlO
m/dOoJe+Wf+vE8pfjzKDi0iiEExG2OA6JRvroP9eKfCOUMuF6Hrx5ALWAilXILxUXpUrzuDvEhp4
lwJzZqUNJFAWeXw8YvX35fvZBn+XQbElgxB3hSzJ3gDHO3VVaOM78bq/oXDcAmXo+lSdV3/ngTtp
j7vZFFpcwd9nRMBLIXfcoCSmVKs+Ng4hFZ06g8Kklqp3QVhvOgr9yxD6ykQdAW0pfZo30GgeD1Mm
PcqRuAam1O9M5dvCF15cTSdfyAWtsWU61SZMLXMMFEb9Wc2oe0WReNPB0SW+aZ0adSUreF7WfFtq
mrsgRZOcqoxK5Kh1L0MiOpl+ZwSxpYQhqKJrA5ZYC32d+3K2c076ygUvHTzOkJkTQXa0d+HUCHP7
EZJN86mqHpYuCwvLmZe+0sQwiQaMLLbpY2Aodl+ThdX1AVa41h8uAMVaKBYiNhTutLMPT4o+Gb7o
tsfMK3agH9i9cxOt2oMc2sfYWUqULXWQuw2ZBmRcFUHE/TZDMgbaSghB1ydsqQUu7ARjKqtBjBYG
ts5QRUxY7l1v4eLJebIiuJuPoYQw0qZY/cKk2XImWCVUQmaMBq4+4iLm+eL157M1/voDfHinaLFO
jq1+X0uprbIGInNLBHLlQqdmbJI+mzOZusY/9Md+SCMqacKxUsVDjrK3BftV0F5kuLlkLTHAfqwH
mKnJiQ3eIZQQmG71BmzQ8yl0cyj64vKeqFacRrek7XJUh+fafaRtEzXPXQhm9dYgK4eUMJuMm1wf
nUrSLD19qFqk+IufLSGuGQSwUCGQrhWHZGdQAwkGYIelutqr1eBKQZtAxKuMLRgMtFYIexYnUHpQ
OSW2a2PwJUkbUMek6WjnSf3QJks8zQtr68sgcXvHyJUhQH+EY17lKnTpgttSEJfYaRcCzpdGuC0i
ZVlTSYQJx8HLHnBDsPt387a5lbfxVlMgkGNCUXN+sQiGDdRnkdrJLsU//OuL/NJ9GC5SuIqAxwuJ
Zm0ei5M3oZk3ZdGHRbYfPIT3cVfep37ttjeTtMqQMICQb7tNlhRgz7FHgDOftjrvhtNWg76LBDPJ
9pFS6Cjiiyspg8sKE9HR3INtxR6uBjdSmmFtLQCqL5wsX5rmJleiWplmPc32qd6uazCEwd13dfCU
yxEWMDMtUK4XYtWlq8WXNrm5xjrOkeFFm9Ke3QgKMqGBM+4nMKWSEYWKJe00IBbPDrMv7XHBUQUa
Pk+LKNv3hmhDG9sRZPg43Img55XitM6BM0mK9rukZ0e8yb2ogJxqG47PijTqFmzJQ2uUjT0TzO/g
j7oTDG/6XPnVInUG86psQyXxXUi2QbAbSbhN5MYD/W+tAEuVZsJtS8uXMbtvNN2WxcSrFDz0YWYx
AucEkwNAZ1QbePOnTmOzjCa+IO/exgKGGG26CiT6QzHiWymS33pVdrEHa4CcCwrwTGbgQtRamhaD
NoqFadIVHHv+v1PFRf2OUVSLY0xVvzH8YT2tIN2IcqgMlaFl6Ph59f3rPuDvnEzSTWNqsPsELd1X
w3ddY17ANAde61iXgJgpjVebitNAWliNfDUboUCo2CaQPKac2xODJlk6Wf0IajJmrcpDe+rgFTu9
FWFuByjaq/l67JDqNyPfCNmPku2N9ps8LR2W87Bw143TFadzl9mgI8zEjg6OOFxsTWjcqWS7TGvt
sVWtKXmX0tEfzSVThEtPzi/NcjdUBaeYIdR5tgeXmthBGLuRqljdCKmgKbRS3FozBtMSZjXQIOh7
xcuKA6m/C/Nte4m1dOEE//It3JUV52olpAJWTjJVTgWYFBkrR2sW0e+XDo6T2KlzEbsw5TIl1bxC
cbPToYA+WYLNNsV68PvVov3pUmtcpC7jRCyJjhGuMbGChpsQxCRSANOCNFsxhM20e2vKhwmJ7JoK
2zpnCycUT6ib32VfxpUL2HpcNUlUYY8k6wCFyE0Dbl/9zO6nlerquU/28k4H1rn0mT/XKdraMu/l
b+a+RCm2toQjzAv9pQTu0nLnAnrF6qpspPnUhB4gapj1INuMDFYvfSvN3jJGJAGNdinBMq+g802m
gPAAeJhCPgjvJ6cm3FfhJlEUAu70EPsGriry4N+NIk20qn1zvURlvJTEwMh/tscdI50wi6DpRjCX
9AtLlB/KCAnV0AWXxsk04LhWQrYxPGNb+kt1vL84Mj/b5uJw0nVNWSdYdww6/4LV+okDevFG3QCh
4kvrhVvQ5fn8szVeWAmwXSYGWprtlR+itBmGezXzRBeGTetxX8VWnNtU8gvFzSMHmKCH0u5XS8j6
pU/gImjXMHhlpBjsutl0LfGmJoK8dwR4aeUG4BWJKJ934fP1js+x4sqKkrn4WcCOQ4FuE9YxM2zc
1oFi+3m9Bd5H+I/t+zm0XLjS1EJkfYl+zVD+gIKMFdd2uMp1VB/iXbeBqznxxzVAyMKATbx0F1rq
IRe/jFRVx5DMPVTg3ByDv92713s47/VrY8jFJ7yy9UJu0UI9UjuucAp3666DarCwF4S7620tLRIu
7ogDgU1ThsEsk9HVpdaTaApx9MHpjHaXFJUb0gSOrgtvlbkH13rIxQEFfFcKSHy2H8E9BH7UQpbX
awWAaxeKDUuTNXf/JMBBTSIdBtz697mMONOMtrAopjxvoyt9UThQWNmaZRyL6IuCdJa+DTcDWTN3
dJp9v6Lt+vp0XSrXnEZQnobYdBryPHNrxqD5Qv3cZC9tJwFLnFlNDB0BqbYIQzYmUZy02hD5Vwjn
1IVvmHt0rcfcHjdCvRFGgm9oN+U6X4Ubui3WyX9AhLyEZvzSW+4GBMmwPJMETF90Q9fsUNmwsLvV
/fYAyUpnoVcLS+WDlHmyVICpK4MIhI49GdxmdqPJcwsAoFUbOkgQZN4EQm7kLmZtL252ENNlWYSC
5Rkd1xQiURtCdJEOEIrWQgvqZzaOaqsECWoql6oYF/f7Z3P8uRQFbUCGAs1J+h4MFlsLN4HyBiNw
F56SNgCrQM+z/8smPGmTO4igN8oIVcDhqPXAamS8vpLF3PfFNXnSBrcm1VqHxe0cM2eEuLkdVuK6
WBv/ycl+8c5kgNgnaqZsSB879GSd6G3ZpoFQ0L1MY7+rpzUJ5PsKqQ1Tat8rMAgECaruYERkYekI
gejmsuoMXbawXi+uGxNocQPlC/kMMV4yGB5PcUr3ggSjcgjaiYM14sEL9+u7sV3K/l6qLWiA0MLR
D2bN0hluPIYfAgu1Pt+X32JI8ud2V8Oo3E4OjVXZuV85grQBkkiurfRBvIFy/bIT6KWle/oJ3LEo
IoNXDHlO91X32Ifh2iyhikdg11U0bov3l56wLQ1vI+mVULxiTbyXsge9Sa0pmm4yIfIUdq810Pwt
BP967JiPfD4gnn4Zd4hqbZOZVYzBCYPhMdUNq5KVxwok/uvNXIpQp81wp2ZoCBlhZUYR+1dtBJtp
6f8CXJnJkXghQVJLgwrl1/Oyl1DbLXQl33eesiFu7Ka+cSP5c4kRZYv10vH88fu4kTttjw9HBTx/
Sinvp/0QKlYPUlAXqlaa9LuirRxSiCvopzuS+tJ3EmBN6k0kRlYQQNgpeh/+h7Qv221cV6L9IgHU
REmvGm3Hjhxn6KRfhAzdGqh5lr7+LuVcnDiMt3Xv2UA/bKA3ukyKrCpWrVqL/umNxGpCTHVVGIlq
kCdNj0p0m+e/c0A15hxz7orgBa1+K2rED7KuNWdgYq5/lEsR+dsSOO8Whcinp0jNfKTW6bbuzQXA
JziKLaJ87QD2tRqqPp9l13aNc3ZikYSS0EiZXzhkR3fGFpqRv2QTDMhOvCOY7zSpb3iRSx9Cp94Y
t+VmYdJmbvMrf4zfVtZ/wRF9Wz8Xo6NQnFSl6mc/EWZPbqFBIE6PJTUeU3Eye/KyTL0JTbAfoD2m
BG9zP1gMcFE6V0cRFNRwcJsU80/Xf5W89quWu3TmpUHVICxTKJnfUGJL0WCV6byl7RNo0KxMRuNT
PwaQhg+n8ghYvzmlXtkYZhQdNQBFcgXysUbvFEpxW1Wt25Qv9SB4yUDtFpiKdHjM9Hg3ZeN7RCun
AK8d+GVusnF2xRAI/am+7dPiDsjeTZ6WN2VLPV3TV1a4tkDuGYIhFCKPAY4dw1QbWaj3xP5UlJtI
96Nyrbx+IV/XdUQZsHkYsirxUyUy5HqI0maZT6TQ6UjvTZBUJRKYaNRoc/3LXcr5vtnivFwOljc1
lurZr6FUN9aNZyzoIKO96ZvmJqsKM8GAOKgWJbKfuj/XjfO0T8vb8ptxzv/h0ZmVbVTmvkJGDKaO
ZkkmM4NARCPFbiE3GwGTp1QuzVQXUeMH3oNQrybybRD40dhtQceT5aVZC7e91tgZazelqppGt1eZ
tHIALpUqz34r8pHvR3xgnUILBt9Zau1hHvq7CddomgtLxOBlnlJLjzZKempbyDgWz9MgYjpY23Uo
LFX98fq+XSqufPstnBOMW3UoJxH7tkgNTw6DTjc5YogWJTTMaWz/pTXO/4Frj4kirpsPgS8P5Fmu
mOm7RGPbFpRJYWP1xK07vPVGY9PR+HcgrkHLrt8HZO7ft15JQ3RXCyw3AC2KhMpsrd8bLQbq+pXb
cCHn+bavnBsLSiNFajNmfgrVnMqjWxUqU2SzNu14IYH5ZoZzJlKL6U6jwFGaVLqphcdClo6T2K7k
L2tWuAROhO5CV9SwErDKF6Yb1uh7g6wAiC+Vh76tZXGcZ55f6euoTuUq9wmmDyNLcMu95IgbjP3a
C/gcrTkPpVXMCqxVGI3FM/0Iy//1kmiBfrfcKBHLpbnO/ToE0Vr9ewaDFiqsZq8DqQrst6LFzpwo
ZmUgIsalVenKxqgxUH9ENdpEh8qUZ+pQZDwZFT1aYvw9+k1nbdNWKppoPkl3Rn0jGoe6FDAJTsFf
5k9L6tMmTta9hFNhToGBt2p20kWsL0ULuPilqo1ZVhuZ5VY1QxkXDD9MuC/kclOiFdc1S7cuBHdd
ZBb5m0AQpNPJMvrXHr8ny+qNEFbof0gWZHPHUXaLsjQh6z3NGNds0Idj9qywlxzUbZRiPEP4M46v
lCUWxWhlO86O3opWwaJt1mb2wF7iRvVSRu7zEYoNw2FUQkdRBYdORz0Ea0O2lebKxXylo1WY7U0y
N506cxJ1jA2Jd0mJKRxsnhiD5z0QbxqyJqR4yakaCHIgVSZghVF4kJ/Qz+nIdCX1FyIeBXwFPjTe
NnML8HbtsIfQGtqlbeeseLQLV+ObWe5q9KTAdVPl1A8np1QtWlpgll0A1ZUnOMTY4Zk52ZDetNfK
HhfO7DfD3G1piJKp3aClPiGCmS2SY2Hp1IpqVXRb5jPwUfWKS7uUMH8zyV2TsVBAeSFiraBW/Ku6
4kawpqPoJa8KPFtgqQ/X9/aCC/1mjgvpNepHECCGudwYbdA5H9q8dhpZcpu0Q2aYHYyRuNXYrnxS
+UKMMAwFFR2KQWsQN3J2KUbYZNbHwwkS811yFEfRnPTWNSowOxd0w/rCaeI7zIqVJgq+DwnLH3Nd
fgaN9EvWTvhlNcZLMaxCxsJtRuGgj5CHGbP6d9uieD8VwUMJGWxSK0+svK/C/h1ImBuoEViE7ebh
pcs/1OS9Kg8zO051uPIRuWMDNhtVhooDMVSM9kCNiQuARa1RUe6odBrbYj+0wV407iKq2xM4HYQx
vQVfxYpFPsX4YZILhRnGGxKp60S/cUZbtDFjzBwDfSOM1rjRaEWP14/Nhc/3LYxwnw+M2LKgCSTz
o6B32rmB12pMcDhaS5p/3dTlrJNCD2Op5WB2mMueOibnU2HUmZ/3kgfajaNqAI8oaeIphXqpIMUP
AxvupCG1gHuAbIV0qkj7zIhaAcA5b6RaMetq/kia4iVO2U2HWatxatBcjWwjSWyVrQ2QXrhTOrRs
//uDuQRMYTFlUxshTfYWMTPmLbjGZLfWFL3Uqf1mhztmiZYOQxpls9+KIXjqQAYs1E4wx2/5qB2G
4G+R127LpmPU57tRNw6Z0aqe0EXPIEg3kclbIQVDXodaVdwNVjtkPdBfmLtnGA/HDPN9PAEyg85A
VEAxOjMxMW6OrR+MICoXC+v6V+auzH+eFmd7xp1fNpaDkLF89oU5t0KW7wryPCYi2h/FTgafimbk
3nWLy7/4Ix85s7gEnbNMKFBZq0TiYjF1e53cCkG00se5BAr99oH4uFVELE2ndsbMqycrZAcMqikk
wGwDpwGdyw5ZySJujtJyB+1dHYLBaqSZ1fBKRt3Dgwn84dk+NoKXapI+MpSFA4T4f7cLXIQjpTzX
kxJnSJUCc2ag1ni5buBC7P62B8uHP9vmOUqGVsiL2WfzY5eMW2gBAPKzRsu6HPVrH5PzRxkNuiIN
sNPKAVWmLagWbNVpXGouecF6jenyM/zr8PAzt7SDwoHYY1ULNACIoM7LvM6tX7vjOjb7EnrvfAs/
f8zZFuo62MWr5Rgt/mQ6hE5vzjvFze/W5DJXvtVnkDkzRIoMeiwkRorO9pqK9Kat8FTO7esn4h/W
QxH/waKpgx3++5GgvVYolUKRzpUJJt3RCzCS+2kqbGPYphS0J31oZhHETFaxPOrlS/9lmnPNjMni
MI8ofKm9auviqwLBbyZkvyf5RYeO7dDr9kyMhzwi3pABeJPW1tC1btdsdIzPowPgdexPYER2bnj6
CKJPwS+0bSrdqhhuDzZG+tCBCReMARbtYwcReWO0Lz3LD2EamoKGutAwZrs8FMyxSY5pAe1gElm1
ovyNC+lEx/QmlpotiVJHKRKTJrWbEBET/skRLIf3RgB9XfQuDfydHqnOzCQvaV5G9ZQE842hY9hJ
Md7q/ikEhJpWuofiG6hBW4iSz5bap1YsVltBZ5uh761JAYWuhpkv1Yl70IJAmKBMgLbAc2kwuk1c
T1gkLpAx3RJSbOPxOQLxNc1+d5lmVzQ5CWNv6iLoXslgD93oQbrKaWNyIPFHLc5eUwiQ0lbdNs63
mS66uRDv1IbYJaucJFF9UnReEUseM8D3J99LI+Yj89zV2/JeUKRDGEJ+LX2SBvUgy+BFIBL+OtmW
8eyi1L0dYrptMMqVZoBJQ6x9NCySt16jMES1t0S+mcMDGcDtprly9oGbbGotBj3ndFN0v8bkFym3
HZB7RJ5MBrbkcJBMYZCBdpzNMTDMMOp98IY5tZQ/jdNDiLZ/l9a/gi7aTXr5NMaBW2V4XF6/GYuz
PfNiP5I4LiRpFdWirtalE4SKXH1CPa2KrQkQgwp3ZbXgwOONfpjjwpOhCWGKPFY6FU1rDph4L7J2
N2BHoxZk50neuE1G7Cp7qeLXOno2jN5Ne2NTSXpiynm4Ay/7ygZcev2AF1TRUJ4lYOjhmZ6SPulV
o8aDS/L0Xb6IAlrMAj7aBuTKildVB/i0+TPtOLfHRSexJEmsVOgVKF5+zKEUMZqYBfCSTX9YH8K/
lDSfG+OCFO0JGD0mLG7q9khvUp05SXvKg2JFVffSLN75Ln7+/Zkfn/FupfVopP4MRxPHsR/qIyju
SB3ZtZ4MH4P60RJ9shXo2BnzrovRDEqqY8neU5AQlkW0FBTIMTEC2c4JXmApNITatdRjbfM/06ez
n5nhOZbXsQ4kT+qnbRyabYlDDv2T0AwwgzSpmc0AL5yqwhsFxWmyAlT9Sr5Wvr/Uvf22XVxQmKYA
rKg5DkEKL4dmtElejZvuMQOd2WbE4E7zUJ+Mv/JruSvu2f3qSMClqGuArQW82RpA23xRZehCA4zj
c4Yzr4GyqNnQXXlkDhDzntSZbAs0XNGjVLwW7S/NIqBbjc4FCFipggGV73E4SbIAgkfYf2iq90CL
Uat77DdBvRst0SJ7Zoe2sobavbzZX0YNri6vzVOu5wnOJgEFGmIfkFvVK6ZRTNDoe8Mx22cS1IFA
KhRDPyJyosN1F3txs8/Mc7lHAgKyqOhhHp0OEEEKmJXZRqm08pq5WGY921peIziH7BZ4RLC1OL8U
f/4uZMEBtNzR+LzD8ow7A9XWFiKf+qkL17zocmDP4sh/vNrZIrmHodCD9XzoPr2o4mEoH8BV8hLv
BS/fha640t1Y21Hu5aYWuiDSCDtK67cq9AcpNpP69fpXu5S2nW8nFxiHWFKj1sCCQMfUgjOkXOW/
uxx5zvaMC4Y91LtCOccyFgDsbA9eaoM9ft86ojUfot2auselUur55eObhnNFiralOCGjuNd8CZcv
dnRbrVzJj16JC4STtU4PsfatuHCXx0op1+ia+E37NlWPI4a+mmTl1btmg/MqhCgSBtvwrfrmmRSn
QgfG4P76cbj8scA4DvEZjUhU5V6tczyBorRHHXrYdU64YZjvAafyERVLV9oEjrESUC97yjN73L61
c4CORIM1QVHKG9+XB2ZhGRaSQNCbbiU7dv+XmrcOqsv/LpHbxqw2Zr1P1AU4KTzndno/5JZ26B3Z
qq1SMVMLKdq/21XKuWYpwutBjbFK1deeoSYC2azS0X0JYsSZbdhr9avLV+BribzCh0p6ZcbENtCa
B6qaHaIAQOcemDfLzQzkeQfUJPPVFXfFZ73/cY5nVrloTxDoh6bG6xNzkCDhXOiIwGS3iz0NiZ90
D7T/vvVCew1aeOkMfau0c5GHyfNQ4EWMTP4J4oNbMTKrA6iEj9RnDzKYjyJnWp0ouHAXv9nk1irr
cpJWKu6JfhD8jpogGf81bvBUekfRdN8dlZvQrf6HWsw3o1z06aYxl9sQRoUNEqrNMtqt74tnNK+A
N89+NWu07sux5KLdN3tcAAq0WhvVABvbNnckrUFonUZbqQHXGtpTYM4TpPyRKOE+MtZ48y+EpfMm
Bp/LqEGExCoIh1MiYhalEU2a/v+nK98scIeGhkaTQvtiOMlD6tTaXRflply8Xb/4nyNM33dQJdCv
RU9Px5wL4en/o0ow+rDS09PQQP4cKNu6hoqu0D+zPvkwxjA3tTmRTMUA66OSQUKyI7YSfVBobDVK
8p6S/FWSJ7RUQRuO1oYcs80YQgs6RI1ZmosbRnQvI+JLUnWv3VACFAm2ngb3j6AOT8F+CGr1UL4d
MskKw4e0r309vZ3ABd6lR0Df3EQob4qmeQS+Da4+jvdErm5Bu8FspZ3vgN0QzXKWUmdIsDtiYoVj
tUsndih6ZRtDRF4Vy41WK38MTFhL/YdUDzexXnuxDG7rsjrpQv6QQr93aOu7OvmVClBoiyK3IVUH
OE87W+GsW2qM/k0Ieex4TTjzc+b3bPuXd7gkIohRStE2+MFyKUQTiFNAVe+zWrL6IDuMSfxUpYOV
KrJfx8VOklKgnYuJOhrDbCRaz2mDooD6Kw5PDZrjObgqROgVdUJiwqlCA4NYYEtmw0tU1DYNZ5Pm
YFkjhlmA9RUvPRkyksL0LlbHWn2dashyHvXhUOFwpeXbKKemQfqDKo1WqZYPaGah1T1alYCZvuQ2
aLbK8JIDFmaM21F6DAOQDEq3CJEe2i2uli7c4eEt1QwzG/B8nwGPVJ/rKNjEEXhZmsw0pDXs50+l
32ULwayMViLRIGLGRctiaotKHSXZlyfMvUMCBKiyMGCbViaHIJRsFb+sGFMzLVJXlCwZ4upa7ykB
eyig0NrJf7RsAcE1txPQCNEQvBvgjGf59vpF41+8//nSXz+TLxurtShHNMTPFPqbfKuBqNtwIFWg
oNLvQarPXX1bLv7hx9E6M8j5jzZpBbXrWtkfNOOQ6AZQTze9XpgsKqwgwrhq9ZeW+yj9FTVrz+pP
73fNNhd80jYPxThtZD/XpGcIXdh9tpeHyNYYsaSY7caqrOyoHl50kW0UtajNbgQ8qWzIuzQ96MOc
A6ClYSpfmGJ7SsB+EMoa6jMEbLcMYNWsewAvxG6a7kMSgK/6ISO125f1W1GdIiF1ymqfTYVViAMm
Y8lsJqkOBVxx2AiaR7pdmgD8rBbzHt5gSPflwA5JeCLzfSpr90KCNKSBkpEiZg/TIGlmAD4/KCpr
w1vaFSh/PRXDn7E59lXuKvSun35HEJcS+wet3ifZE2qvefSQdoelqTZpnZkozyrGY1t4o9YA3bPe
QVe+N9UAznbGtcOtGdCdTlrJyjuwy8jkuaoLAH67/ahCXC4CK54E6FzmJCLgoUHmXD+aF0qPqqIt
IQDTnwbc0PdaAJG7Jg9kSEGkY+CV3Z9xKm2Sim6Tq1s2Kt51a3zqt1yEb+a4mK0OyciKBAF6sDQ/
eaheUehcWOQ1R3rvc7RLl+HSVVYwLl7/sLqkS2cFpw4gmjgWCsGXDaBvhfpBLWVbDfZVhIEkSFmU
Mka/WWtNVLXVGg1t6DMUvbqRpsi9vgGXtlvFoIACrTBgyXliY6UM+kxWsP6eUjBwHMPpsR0aE1qV
nhAkK9+Wb7h8rvvcGve2LWja6s0Ma3LRu3PfmNCMd2SQ+KozmghT4kTNTSUlbhINK9m2xHdcDKLh
VKESrCmYDZdknuxRE5WqIWLe+UVxDw7cWaOmOCMpSxR5K8+42Wmf+8MwIAhBgttsxDF0lQJFx0pD
OBqAdD9lWis56YRBLjmlDZiHKYZw656auVoSt1laA4o29/h39XtY86qePFajhkF0hEGdbcE+AS5E
ZnbVeFICZTOM7wGUTSQDgCHpKZnvxvi1H3dSh2GICvzFGqabIHsSi29xKkBQTLWLZi9EjT2LIXif
dqUO7eUit4IMrfXdAI4aIcox3AHoBQX1VxBDNgayC7j/iT8NbxngpdObIAB0H8Z2h5jY5uhtUHsC
NjnO3+NFHFWcLAxKQEl8U0CPQxRL/M9vFWnMrqntYn4SFbdpbqN4NuWsRWMoMJVy18qnBmlCJ781
2l0IDRAMLIKIGWi55GNEeycRA6sr5T3eADjHoSkFoBW8Z+1DoAYuicG9AcaAmlA0mObnOKZo/wMC
EIB8IatSBxKPoaU3MvwgMjb4wrkKbnM5uQugA9OEEVADvVPq+Z2ssvkuZb8pO3VNsO2GR0nfobVz
N6G+0Ob3Yt66CRSRSd6Y8/AGNhkQ4OSORlD9ikAqUxxHEbQXU20D77MdqQS5D68SQQWLL0GU2s67
5xCbmH0A2odUFN8DTTEIvSNomHXyQQxoveYt4H1gEKOtRVntKThLgnoKmW/Qj0bqoZ89e13yqxlj
K47eqmGvzTsp2co9M9tgdoO4M5G6qgj/QYHxY/mJwvGBD0epdqQ8dlRxDQSfWrrN5vcmgEFEURFz
F2IJMk/pJircQEjtGv+8HIFPZ9SsStqNGVTBn+L8GTwQSbofxsDU4gFdJ9XOJnxeDPGHfiAcQ/qk
KwAUFrMTamjLAboSywdFPsTqJoAxhm8lCt4wgnEdJ6ViBagTwdVT3JWg6TBC0WKBbpcjWndKBYgT
8wyJQiYdSGdNsEZdMUVpYV7MgbYcrAIEgQAkmxP5ABc25GXe0viUoPs15K0tR5sJ35sd1W5NboV7
jfKugNdCSYNOKEsdSIdunE01Rl+hugsg4XPdtf5w8t8djsE5eblt4giYUsmn1Yn1m3bqVwzwAyY/
1sG5U/SouoGoheTXNuDieGFmp9xeFJcBS/VF70/3R6eAJjLoZWPuzaObQUA/xSz8+i7zBVtdySrX
tpUrhnVBW/fAw0n+IO/q4Umrj8awFq+5N/aPJXMFMEFSNeDnS8mfG3BFoxmT1aNVjD1QqsWxg6CP
2g63gmGYbBUZxGMteNs/0HShJlAhbSW/KnUwtOhWL0ZuJchOJZYWcFZI6gGGiH8FUPg20e1Y+dwr
28vzfwRgtqyHpML29q9D/Qe33FKNNYW21UVypxbDa4YOpQPJL5rUEsPfBI1oyGpZSVNayDG3qbYT
g18BkATCJK5UUFZujMadZ3zcMZEKbLA++SN0nme846/fyR/pzvc7ybP1RunMajxqe19QoEyUJZDZ
upO6g9FWm6pbqT8tR/Hbs4OzxR1VBQiWStGxmnE+Gj3AFfEjgex4MEb7cBigqbWGil47INzbMy+T
rA+bDHcj+50CKEBAlBYjRF7fQr6lxF8DfbmiZ8lrgtpNOU8wAyri90Z1w00O9cIAE7WvS90bBKdm
tR+29W8kJtaK7ZUTwrP4zoKBl1SRdcB9L+yGjVV4mO7YtjcYQ3QLF9JEa05tOXNXvuIiZnq+2rYW
Mom0y4mB7l0BLWuqC65Enxhb1U9Y/qlrprinTx5FA02bzEBhNjzlR7bDm/wxuo02mGhfBW2u7KTB
HZZ6DAfKBniTFjiWYhEVWWNq5Jsj3EFR+MmnQCiljoLzHiMektUAcGRFLuLQ3aKOSzH1aU8r0WH5
zf+8gT8Auvk0yVE54VuFZALv2T4mEzJh5ZaBAFfPJisA+kcT1yhEr++kQrgTIsjGpIr6rPuC9Lep
BjOeT9dP/SWntUiBS2Dqwwj5p9jl2YVjXdKJrGNwJFliRwAl0E51F6U8NmV2ihfKdXM/i0NwXOf2
lgWf2VM7CjG6qe7Q8dE9aLuja5tZUMK02tvMXX0LL6ea/2jn1riA00jCUtboddBUdI76XH5gbj0C
D505WhPC+VMRmag7rCzx0kk5N8pFmjztAl0Cag1Ii3AzHKRxI4OC8DGuzMBFa8sxBof5OcQQ75Sb
FFoQa02YS6763P7yyc+2mKZlVPVi2PuGhKdI2EOfhliF+rqyzOXoXdtbLgSxkjEpr5sOveTejjdL
7380yRajVY5wXO0UrlnjXAomH8oe/L0SptKhSGqV/kLdNHualzuIdWsjMZeu3dcWSrx3UStoviiS
0PkY6rbnchOgMbGyfZd8/7kJrmgplHKpzkw2MMsg7SBDt2/97CB65RNmpWxINeyAm/DWYtz1owFp
1O9HAzPxZVNDINbP2WDPkC2aE+A/9VUKvetXQOKHI0OSyeVM8bXyfXE73baiCRI9F/yvmpUDrYz0
q72ttgsyJH1El2RtmXwb8jM6nG8ud++nNi36YZAMVN7qPd3JGBURAE2F+WIrL5z4ubXWhlxbMnfr
S6PVFYwdLo4t3MibdjO4C4Pamku77q8lwl3uDsT2IInDyVSh8ypPeAilZpw+431ktvHm+hm9+AY8
30buitdVJQiDgjWNbnSE4DtKJtAmWhghiD/Y2i66ZfsYhDxFaDGvt4ir3mke/ttGM018kSb7+u9Z
CR4/GiB6HcR6rAUiPuvsVqfczTyUyK3wZQGSrO30z/Ltt1AF6dTvl6WI1HoUBaQYi8vpThjDA1cc
tOBeFpvLoBqL3TXfveIVeBS8IoYk1jp83gHVgyw9lIDuKr1m9/Xj9b1c8QSfW30WJDDnP6YjRDd8
RqBjCPRdONwW6tpy+OEQ/iJ+pnHnZsAYKhsDTlCDkfD8RdwkUCswfidud5sCBoE5Q2qiJ2THPjSW
dzmE2VYeStKlR/3ZGf50FWe/IJQzPaJzjFwUYao+Ko58E72X4oJLuAXuGKQYxh2QsH/azkaVbMD0
4f+y0aqsavhDVB7/AR8sSmCqQ5icFGcYtxqbnXpc6aD/LH5/ntUvK5xjh06sxvIEVkrjFfjymiXu
hDkzk8ZPAjh5tImh6oxiVJW1K+u7HCq/LHMPi7TTOtA5hobPhsKZgD5oUGS8voVrJpa/P/uEicqI
FkHOzk/oNpCB5mpXwYSX3erXKriAITZZRphYG+BqpHf5dtx3Hmpb3ogHvCkfOnt+kszYHhNzOl1f
28WHjCR9WebiBuoScgiuP8MXMeGdKpFX5OMpyVXwiRiO1M77sElABeqzFLoR8WPXThoGsBv3+s+4
7A6+fgUXVlJ5jgawNsLXoQY/aCKEo5grgMf/upm1L8kFlKQytFmELqmPAT07b7yhX20DXfagXyvh
EsWkDdNmxkQOPE6VIxQvs8XoiDxLrobvKDqSyQDzylbczD8Ei/+a1bhgAcZzlH7iYsk4yK55jTe5
HTtgS3YbkHuWp3RTemtJ6j9kOV82uRQyZQomh7PU8KcdOCh6HyxclvA0A9cs7JKbGMsU/t0x4ftc
tBhV1CkXZ9a1W82ILbGnXkf+/A+nRFYhJCBB2P6HnoAuCEkvqoXii026ywbiUpqvgR2Xvfnxejmz
wV27pFMbKmRGh5ETTH/I8n2YSn9rWnmVEYF2ZgLddWHOCjjkB+MVMw3ev1sid98CInZt2xDDJ/kf
Ru87Gv0vN+1sfdxNi6GTEecJ9rCafR16SWh0rGzhRZdxZoG7aGMJaa0MpH4IrFTZBWC701Vm/6tt
4m8VKPSGYQrgHOsUT4US3MvVWnC5fIu+1sEP6tWpWiQpVTo/q81yW37CyMPF91vpbQJnMd2sUZ5d
9IJnFrlgPempFgUa7Xw9b4+NcpPNa4QHaxa4oAw61aEMcjSh5C7YhnNjiiAivP5p5Ish82wVy284
i8qkqeOsUpL4rgog/CIMTt7Id7lQBjsBPMsg55gwXDJtRVW9UzKAtPR92aKIpUpenoubAUwGpIss
VUBiEjFXVI37UUKkC06h/CCq4b6EUnqjhR4l6h0dp10xo38/p8+kzjbdHD9lTQbi8EDYyUp4Aser
AQqsQDNpuUZ0sHLQeWGdhsy53kOiGOIOuilpmCQM0626hv6/2ByRzvaT80hxUvZFO+E+LVwVptKk
Nw0r9qn2K8kqU8+63RDsIuV+Gj5GUm+vf8zLL6sz45w/qsG5VzA9isHKjQ45cTAP75alA8556E8v
s4wr/u8nlm1JWM8Mcv5JqvtY7xfvkexHN/AgVzluIF8HtFIr2D0QlY/TjBQMbGuO4lb1Tn5M9GM/
HkpvbViGl6/5zxvl7KdwjqyRwa80dkJ0Vyjda1P9iaZ0E+bRoZ/zXTdn93LabGLa3wQDRhfEYxze
RyIeuEpfbdRwvCHTcK8GwraYtAXLSQ6yzn6rAEG0an2oZnVPi/puDFAhDpN3Wgs7oPy2edt8dDHU
SVAHnKlgyT2oOwe2qRK613NBvkl68L5iOEy66Wb5KDKjAmn3nFgTEAEljd2p69/TDgoXMYrPYAFi
K4StvJYuvyt8J6af2sAQKD5QbevehH7IXNqqgJ6IYe2XGs74m4mQ5zZjKOFdP4zLp/8Zmg2RiBLo
d0CJ+92xMCPPRKqo0R3LMMgjKW4XHxoh9gSCsfMIrWZWrli8fMO/LHKuDJJ+DOP6PQ6jHAJjB9gF
5CKL5v76ui475S8r3AWnIe2HOOwUgDWoQ6ZngWUrPnltHdwtbiF3WUGNO7qbwrsRgs6znlkRmEGu
r2PNCnd1mZqJrZJjHUL4qpGToOZgclRW8pd/CMtfu8XdyrlQMMbT4Zv0brufJK9/WKifQfW6VZ7j
DwVjFKtO6XISD1jc/z15CpfEs4DUA9TporuF1VoB9SmAiLZuK2YsQNsRUjEuuem1lcPHz2r835v2
ZZVL4xUAv+hAqO6nzzKgOKhWQiDmWL9pTlub2l3v4NGyoaf5eP0z8kOKP+xyaUjB2KyNBnZ4dGn+
VyjM+GZ5LFV2+1fesWN7K7npbDUSJC1rC3M5K4f1HzzM17q5e141uiqi+gROEOhpjtGvRAWEbRA7
zPjPgVXnqQPx8F9Ng5ndRHbFMr6f4sTRQPyVKfHvvlfA5aFChUapV4LTykXlacBBSF9IzeIOgOQx
6bgtjTWQ0D/E26+1L3fsLHnS4fNric3GJ8fYJ8nX0r/0su2wnTZrcq2rO815nhL4OTkYJsOPJBOg
uiIzu9/QobDfwb3aWblTPpYn3afuOjZ7xVd8xt6zddIU+kBEwzpF5amlBwENt2mthXm5xHd2bTmH
VNChBrVWugRGVC6qaZZNUUAa0wsvtT64SVAcoIl+l7ED4pCpgH1GVLUnVUEpKdR+l+Utq16p+p7G
qZXKOSKqtuIxpZWQxs+eVHJPeyoIsj8l0o1WZWAwpkFvRnG61yN52waNhTq7FSj7dtqy2EvbY6s+
FEgiYoiJMUylS2yfxcyMgfUoCbOldpEP0XRcz1+z+jIJSB9QX8zoSdHKldoGz9DMOwqVc4thVaaB
2g+KL4MQT3umf/sYDRSgF4+LflViLfQwGCgvPxRHAqbvpvJ08OUrkG59H5/mV2WTW2uvtpVzpXI+
c2JhmMw5zlUo3LbFzqieAEP/d/5R5fxjFYI2LgB/0lLSsVp9AxpYBbVB1W08EBpVdNM6gdlaKhhV
Pgr3/6G+sxi4kgipnIPMoURZlynCUQ8ZPYzO7pTBBCzWFDy0ykFmsOL21sLfJ8r57LJqoioBJarp
PqCcyH9uoRVj9TfTS+eWT8oz+mYY1l0rnK19SM4R1gpNwHiw+NpBs7tp14ItRzHeVz7lslPXdpJz
gC047BIBQ0P4lKi0LIP4xUE5/h/Srms5ch1LfhEjCIL2la58lVRyrX5hSGo1vQM9v36T2ojpaqi2
cGfv62huowAeHByXmTrkmjEvchRLOYl2xQViOjgnSKJhPUv7yCMkwxgKluo3wa6u17D+84h8KfZd
fK9Cz9CEV40IAsa50yX5Tk9zr+sCB+UqVdn0M7CIg+FVeupHoYjw/uqolvLH62pcgNaGGF0PZDwq
I7QVnQVfGrmYH5FQN/8a6KBO7ku1LdustrXX+OX25pcvduOL8jBeKZzVvFfgk5J227TUNnAHSeFY
n7eXEd0Jvn0jVe0sZ93XQ61sUxQ892AdBF0LKFw3dAX7QftViIsWBCA653nGVLG0oVkKoOCSz+tN
PQ2OYF+i8+N8S4NO4yxHSHqZGz3W2Ta7w7ybI3mNW4BUFhQkmLB2E89yRdmdKBj5AgpeWm1pkFBd
XhOw0Vir9Cx3e+omEB1TITfo13ttC8W9/igXIMYQ8fMqgovJS9VCo0+nY43PCbK6DgwIyNYVD1yJ
5CVwl7Zu+xzYubuIMtYIu6tjAKjBCYqpqAMK+8uir8w5pTCdoZKl1+op/J1tRhzFLnkwIUptB7UL
Jivg+LwsdIRqM6Jled80G2yeExxBmz/K0bkbft02LUW0ABeODaOmWpOF/H1CFhU56XaZE19A4NJR
GYDq8IDhdGV3XLUhKJihV38YXwfgWU+ikYz/o6T2HwfJK7wDZFFWVqh0qGFMzjI2BKWbvYYBpWgr
os8WRfR8qVpREORZZQyHtEnuqq/JhMYd9hBDcUFpKLi+AjPma9Z9mIzhmKAuLocHaT5n5a7SRemh
aA3OCdWZZFA9IOjV1esC2XBTQuQFADY7vqMruIcQfAkxor/b1kOvWo8BrlwddD1QfuAiO9LIk05K
WT0BWfM7BL10bLN9l26sj3R24nMDAl8bKeCCozPdwa9br3w0O8A/nOQN3fzf/dtcO/v4oK0Ce9oM
D9H/s0xw8RP5k6Gg8SvHST0hmwAxYrnSURYbgW9yTLup7PDR2o5PYl6T6yZ2sS7nswMIR2txgnWX
UQYDAKJFgn35JrIvdXt1LeROWv7Bb4/sxYLLt7pw1TLI4XK5HuEq8EgMb/0p3mIGxs731mS3P4Oj
yKyvxxQXCy42ebFgMFsxyJHxNoCEbdOHGKyFj26cprYtEF2Gip1vmn3AXKgsPEmu6HW4avEXq3MO
uZMj2QzmWT01veKQNHIJRicKUWVVZOCc/zWHvMUAPeImdD4RGH7S+f+BdFAutsH53y5V1UnKR/WU
AUSmdXc1Zv1uX1Lhd+JiP7WcaNIYGoD7UDODEMYAFSxtV9cPU/DeqC/R/DiMwA/XwAHP9apUQMSo
/5IAF2ihN8ZCYNONH6zK7X/3s3iqCiDy1TSUsPMlY5M+zN8Gbki1akCgvuRN5SN5HsAUhRpvYYuD
/uvDTn8O3uJcV5zM0pTU8MrqAYU8qbOH53lv+ZkfbKqd/JCjR//bKzfDfnhc9LkTR6SKcTWou/gB
nGOieRSzWYbkfc3yDWj+fTlsXlh8n/y3/DL/WxK4WIlzRTXQ0kXU5eZJA0r00GT27OZe+BMs/q4M
EKy9pIvyLvBEoj6Cy8Oj6/psSkjd4wsboeWF4z0LhYQ9okPkfJBM9aozBp2e5BVym9K2PsCE2h3J
2kQvigC2DRVXRMaSK+qoivbGuR8ta9oi7bA3FoZQ5T7kkezfviACB8fTccVy1NYZgYOTwdvaW/ex
UnmK9S8X4dxPXckDkzI84KAqvdPpoQKvolob77e3cr16fWGBnAuaFSsA1wDepmkLgP1zsU9flC31
QbcK3LSXbuSHyR+fkXfHH/81ySVn/oSfD68wwmQ2FfaoD7NtjvUp6A5ZRR/Nai3Y5u0nGJ2Jv19E
6NjToRmxTbN3lyhsGSoqdvkP6YAJ8X/A4HTbRAg/IW6GTI1YNFinOt3UYWhPyZkNj4JNLU/c/x1X
EH48PJ7kQg9MWPros408AqHtd/0ZWmnr3um9MNvXuRO/xt2mPInhEdc7S/+xHCIv9/AiyFCNolOS
xXLog34fH/v9AkIJ/O4HeM4WJm0EFt7tDV9PiS6W5HwKuOmlqW+T+qvcD2ZizQWZj36ixlZRoS+1
n9eGg0FukHI5Y+hk8zY1t9WnpfidabOn4lOUe952NUTmXA1TjSzQMdp9irsKqPV7SxNJUwm3zIU5
qWKmjJgIVkF+kTmonU4ecTM/DCHaYJPWTg8I6dx+6e777D67n176A7Dv0FcVNZq+quu3zI3zSF0N
xR2jw21t3fQIErYMFP9ueWYb6RRkLpDajd/9lp0CJWwVKtJR7lMoR1J/AMuyPbw1Tu2063STHLXf
EC+FnsLGqj/QAy/tqvBAhx7b/XOHt8F0BsVNjk0JohvV13exUF9o+S63dsI5PS0eakuy8DaBlWpf
qagZaBCeKlI3SDRBMCW4o/z0ey9FLBhq3FEJk9LTR6N+DOZ2jM9F+Pv25RAtxHm4LmylRh8RtDAM
gyr0I1Ubr2pKn8XhU9Dozu3Vrhf0/lzFryTr4vaHYJ4o5SWC6DF2QpuNpbj1dtzFTusV2Xp+xmUE
MYCwpCfwq/wgvNL0hkljxIZGB+qVTv49qcSP6vDHv9we59wMSFErcYLtBU+ob6VPGGSQMGrr1pjb
wCgNfQ6DlfyIsovgXAWW+XXsF8faWfI8Wgz7i9AzjXIG9HPmKfOwm7tsdXuPi5HfuARf/fSLpUYa
qypwfUsBcdxXPqjYVumdsv6XPvKrjnmxjGYEspppOEkm9V4AJGRWFv7tnVzvXF4YI+eZTCYlihzB
SUab+Uc5OynaBGtzRVz2MNU25GpdLXNlxJvzz0r3F3Jw9Xz7J1wvx178BM6lNDkGHroI21RXlbVq
ckz7BFvF+uIqXqavRozAFitw+idrZd0JwhvBO/R1PhdnXLCRVQD11CfUJJ9U+NAInPOCDYrW4PyL
VbY1MwrIzS2ct+SRBpiLWatu51JniGwr3clgxzqInnxBiky+BuAuttYooCZPYjTvWhd02/sR2BMg
XhwJpSs7sNE8RY3X9CsnOE4iNINox1xyVvaocMcUp5ob4BsrWglMBPRNcKyCC//1/l/sb1ASJZNk
3EKyFADW4OxpgACVPJAHIYZjALkUX2VzMdLu+uzgH5P9KvJfLK1IBuZ1l95Pj/Ewe8QhYoTBCTxU
eaHWZoPo1GMA7aMRdai83gNtETQTBJYrujfKcj4XP6LD2F1KowIOb99bEPy2g5XqJeALAEIsc5of
0dFCBRI0to6INUD0ebnIiqDuYjAFcBiyLDzsa+3z9rcVFDLI1zjDxd5iCjTDhHmCrzpK0riBsqq3
II5K0dqXoFQQfFTP4V23Md6MT0wBdtAy/JfFOLCa/H2+hlRmuUYQFuTa5A5Q8EW73ylGKgjNBXkk
4eWnR6KkTb6kqxhjnzxD/T2A3Wj+6vIt0mIgxUzSzcieI2WVgf6mWGVe6AvZzAXflHJOKqQoN2bk
67ExvUT7GbQiJgFR2kO54lAVKlY5K/iojTd4LPbYY+WP69pt9nHsRrvmQRwUfD3FN55qfpQTXJh6
KYUmxU01QYBqQzQe3OYbFO/hKRo3Cx5kd3nVRNGI6DiXv18YcJTEWht32CtYDCAUXjhpIQuikOvA
rT9eiHI5XcYAce7UusbD2T1H4bF4rZ0AA4oAi8nrKvTZSjSgIXJ8lPM5VgW3p9UoHTeeyux2E+LW
Kav4Tc5Aegz0Dx6VjrnNJnFTZwQLrA9tCbGUgyBgp5z/aUINZHcSktkBggoLT0qtD0hCbNwOeH7Z
Le5jAkWlY5u6ZSGeUlliols2xcVMzUhqI7H6xfFicHEb7tIdRJrTn/06xmgoAhVw8zO7dKc1KG5F
ACiRYXFeidSkHdQlWQnGn6M8+mDkE0xbCbo8EFj823bzuQ+jhuJ1g0h67cRrlBsHTJ/qtrGdHuW1
KDsWRNMq53nqkaHoNKDgE6m5m6BWVwz7VHu2Wp/Gb0v8QGVL4HMVQVFL5VxRMENvaZTxCc2fHd7t
xY6SO/V+ctDswdCyPdvLRQL02XzAvBsAbV62jYRCYKIbrHJx0gxO4kip4HSXyFCG0mr3GWEKgGx1
X30XN22vRkwm5tkVi5qqyg8BSm0ByuIJLw1Tyx8FqFfNdgI3h7Uui0GQvC++59sd+bMUP7HXFso0
mBEKvVoNdkMVLK/dtvzviX4XDMfFKpzp9HrGWFpildFPWk/x6hXb9dvZQHOfrYw7EZT7esh1sR5n
NmNite1gYT28JuEBQ0dLQclEdRmdV9DKlncR2DKPoQNAu7Avff35vFicN5YUYDSj+9ps/oZUDeT2
635drVcpKE9KCL2L2WuWm37rK3KvWAX9MdLXiONrgHHzUH0jRQ1mcMORyjuQZbtKNa1kNXKlIhCh
P676uYvdco9bKEOxLZ9HUCo7gyeh207ec6e1UeoK7IVsAUxE77eDzqtu/WJF7m1j5SQlWY7bAebo
YxLsinRhF5Vto4HgdHMP+mTBHRFtkXvGatC+x8MyaCCV9Ecy9Lswk53be7ruYS42xb1VIXThW9LC
0YFE0Z3dzE1VSG/pGDSa9qUP/bmX2wuK7j33PE3zGEuBAiOVSHEOMgr+UHIsUxHI+utRuGGZ/PTd
bJIkbfWgOpkGkX2iprbeP+UkfQaL9dHsV1X23qXvprmG3oynTJ2rlb8jCNpZZrxWmbYv4vLYTel+
LFcNnG7jTywDexZIY+fGySGgSUyYd0jteDhOdeZbQ76Lmjsr69f5aPhGvJUDsmJ1uTZBwV/koL7F
cPRc5Ktk1gRzwAK3zU8AGlGVWdoIO6Gy8csEgQM9jAF9UabP29/uKwC/daice5NCzYoVGtUnmgxn
kMQeJeNTqqR1UtxHpNl05SlhT7S4GywVOLFxY0mgdSL3rEWvWY9dChRF8BuHOmT3RAYJevIzlkKv
Bh9qmb5PRm3rVLGVMnUs/VhMv1oiO7LSijyH6Lg4P8kaKRp7qUMTfCU1ntE5UgfS69BrA4i5ID6U
asdAsfUQeIWQ3uh6cffPfeNnCwMoB2RWDPufOzvbQ0kNLwQyjWKX7ss9SMqJ06NnJppZup5DXizL
ectI7ftyoFi28dLGt6KzxtZsg7YS4vDkuZn86Ihgxgq8EHx4X5pHonl40alz3tPSDRYYy9OYpu0+
g854UoMCN0WSFQipZwWeWucdZxzEYb5Eb9kAuQwCcC4qvuyQAoMQzD/T+a6THmoAcxZiZCm03IIs
BMmfALe6qvECKfSxLB29nHz43FlDbhYgGTXXWp2u8uicp5gSAZc8HY8yORnBj9YAn0EDBZvxRyyf
SHwsk9ShoIpRmx+9/pywTaIxR67GXz3BvHrYnlmlu30BUqJGH8CuPz/dvqjXs9qLz815dRoSkHsv
L0ceqHdGCEoZMJo3obpqkmQVFsWdQTYGNN5VqM1X0XNTnzowsFVEstvwPJkC/3S9iHzxczinz9IR
0h8Dvv3S3sow9TahvaUiHyxrPDadP0GyF8zKK9nH5Itig4xflEMInlJ+9tFQlTGYR/yCELTcQw6x
N9EwomgFLtSs9GqmxQDfiNBvC4QJRIVUN92TLfHYysIoRi14SUULcs44mdLUaFIkepbe+KCy9NLB
v21GgivLM/7GDYhykh5WRGiy7ojqMmnaygMBI6GAqUEUOPPsvkmtSQnLsJkoitZJCqWr3FpHBXFI
UB3koHlOKKr/qBtvVSPvbIACoZ+ydHDmt14rot0sl7pjajk49aPavX0M1wvlf8yXh9fjX5xYbVoV
zLd3m3MM2DtkEpd5reBU7cCY706bFv+TH76IMgqBJ+M5gbUJUUO7ZGTKUJ9iQ3am4ZXG0WMPjqj0
neDC3t7r9ab4xV4515lS6AN3Mh7HMAOUanYLPwQPPkRYPCiGHMMEsCnFJ4f6LtuGYJvVU0wOF5DN
EhfRRaGpwTkxMgH+NkfYu3aC3no2+xSENQtuK0/3FsgHlwm127tfXsEb8Y3B+SndSuds0FGUy9r7
oMjtBFI1xBI1P67WM/4cMY9bb6YyACEF9kXzbJskCfRM2rU0tM8kPZqLblbzEVBRLiHKDvmp5arq
0kSvQf/z1VXGOPIeTzBef4g3MxDltY64GijaKOeh2rkfomh58hW6AorXC6kMctP4HuXstabvJxP5
Rj2KMhqBXzS58K4mXQRotgn+zc0CW9VAyu9kO+WVodFi+tMadwaz/LcNR7Tm8veLau6oByPogPBJ
s5o9dRBcg+rM7RVEt4GXpy0TK45HFTHNwt7YOPQlXel7YBh9to0AggneBOuJtsTFa2lhQV9Dnugp
2+dv6Bw50yHeWqgdg5NzgVuHwpK4yFw419PGZZZINTJ6dYXSxc7yBh8dZWFfTPCqmZxbUaYw6qTl
W5Eq27IW+KHpcbLCdxBQC5ypKNjnlX3TqdEiVuLhQKH0CMWU1XQYjkvpEPo2yySXWtj/BJQp2CE/
ZBzJVOnqAkJmQT6/j51q2MzsLCi1ZZJLpslRa82L+vlMWYvQNGcv46z7sZ64HSrXdq0p53noVmpa
HsD8pkNjZH7roDliDfpbhaqoMwfpu6pginFqiGbXcz2u5FZKVjKhjp6jtpU+6kh6wzZYR1MiAek3
gQWkSJ02ij3NqH6OtPmFLne+KlQyrYtmytwisM5SN577rjoSVkAHCLj5IbWLjtp1d0f0Dr5C2ql1
63Rt/jaG+kqR+9MAOag4HDa9CZmzhO0k2rm51P6U4Ueb/EdovVXD4Fl54RTSXW40m6oB47F+MIPt
LP2GKJdj9nch8Ue6m6pHBB92HHxW2otW3M0pYP6vE3rfZrceIGCSrcr0RNGf7/clg0xJY6IAvc+k
yO8xMKYoZ4RkLiMQ9+jyDYacbQCX8ipxogksa4lhGxnmF/bSdI7jBxQF/Dx9kKbHzMJEXyDZ0Mey
MxxuCEj1HPpFe4zm1Vy/DCxxswSFLem+1t8DFBKAsCA+gC+Cofyrjx8UHFXZ1CwLMnh/+zAzkAa9
DbTqNELvIKIMegd+G1lrgV9ZbvG3N/ZiGe6WlzIiqdhoLRDv6hNa0tRVPzF/jitBgcTaoH5XPlbb
aIv5HBGfxFfb/dba3NUP9Cpu+mVgpvfRkJpMZ3LACOlg3ihdl8dmeQ9X4Qo1Wm0VYxTeUzvH2jaY
uFsIY13hk7ykBLd+DhduQOVYCdqlBzgT9RAT4FCLXTTtwHR47MLXERUCc1oH87MI0Xy9e/7nG/AR
CAAkUU1ZR0FtpK9Is856R+ttqnkLTAhkhE7+yHQwc9pA0RSmmy8n8L9A+n9nDHxQomAQ20p1kFoi
jhz9RXbSZnfauorsfAWk7sK6Pr7R0c5CDLyJBmAElshrGxTVYGbmrFQnpX83h9e5bPwk3ujtmgWy
QIz5ev3l4sS5oCSto3hUNFyuLzEAKAetWtMed7oLzNBjccxfw2Ws9FU9lJ6BMEUQnlx9WS9W58KT
gRRDqUkwNI3WO0Mz7ISatsHuNcxv0XpjGrndp7Po9Vv29M28/8S5PNiEmCOxxh4RROOF4GB2hgPk
fRFApL3zz0pMgg/KsxHIBE+t0mObFV71yRrcRn/JanM7pT9nTVRFvNr6+HOmPBVBpGVq25q0glJf
BP2h9zCstvH8kuh3LeiZ6g68RvQEBhnRugKnoS1u/CLUrCMM2CZLLSUZjVOjphBoTZxM7u1exTfV
ZGzcr4fKHcfKnWZBnr44yG+f9GLTnPOugproyYwTTlvDiUm5GtBV7wuy0kwIoqLJVq0EHuJqLHOx
Iueya63HRE3dL/MZNPPnvSKvp+O8RvlsmeBKMNOloaFfYUJDFNNf7wFfLM2757qIh26Zw4W02wDv
b7nU1u/njwmNROUzX8eQO+/R1rPnyZu91rHQiXbaVSd4MQVnzncymA7tQk2B62CysYwarbW0u8M7
HdpFgqmxDKPgIp2gq7H/n53zDYVJAlM8pGaAYYLMVNyD/xDB2+0PK9oVlxuiGiyHwDggY9IGh9LE
b6qXpk0W1pmXIjBtKRMkNAIfyCtrqk0DccKCVKdO2c6D5Mzy7DAoZdXA8k/TUU4sN9RD//YuBR6J
r/YPSdLKJYggTrOubxN0i8JSw/DUlkbjfR5L7u3VrqPJL74b5xsskneRttBQswFiF/VjD7rKGVw8
03CYEepKSN3K7jXJUNJpo9C7vbooqtC5AFImIev6BTODKcffRbdKeju7m97aO3B2eYbXQsMeYKf2
GV2OIPMX2Ln40l6vfF8cAeeh4jiQg8hCaCOtkehsq0cMLLePYEnzLWfwmbH7h5HMYq83PKPO+Sl1
qoHLHeCnWkz81Fsg0dGMRvQCAh4UeQReUXQ/Oc/UxQXrWYy3p59GbzI2oDcXGK5gBb5ePjRDUBmB
UZ2qoPKz5CDlxb80Vp4hwMjTNAskvfpCHEkYDwu3ykb2KbpuInox0W44Z0NqlaTtMmzSN6B3CDc0
igTuTJQ8LbHQxavcTSbRiwXX22i7sSZ2X/0ikK4W3DBBzMFXyenIEjmcISPN3GoP2gEME7eb5jis
6DtUn76CK7DNghslvit9ydXPohEI0UFyDkZu5aZvK4TMsWb4JvTDLTUThMrflgC5KDEsjcgazkzj
q76hPg9qSlEFUiL0BwfwC5Ift4/x+/watwR3fdKwI9JULUssCk/A9GW72QnsJQTPHFHs/b1w9/dq
fLIVGEBHlhZWy6gzWyBwViE0o7sxdayDdIDE8uG/dg/ciksIeWGMxVwzdSgQeCcyARebCqlrga8X
fCQ+daqKxiz6cKansMs9Jj/RVkRIJzw27kbNEpHmUB0oRrfMBJRmZL0UBItnnS7Ddp4YhPctQOBO
bdnzxal18VhJcoI9ZZsYnPzxSluBTXMtomH5FhJwy/BXSFMgjiPDHApd8gugAJRHw9yCgRAlByJw
GCJLN7knObY6RWsUHGLroja38MKZGB9sTTAnLfm8aKj5W1DH7Y17fDuaD0044AiDtnLjsrHL+b7t
QKjY+FmZOZSp7u2rvPz+v15dbkHu1R1kSYkCBZaeE/BBG6E9t6VXWh9J8nF7IeFJcj4j142QaS0+
W+uTD+rTdeAi8fiYXMgEC6dEvqcef++Lr+C2ZRvIOXToTij3zT+sBw3KHmxNfAVsr/mnuok3Q2m3
v5lmg6Iieq6eo3WOJCg8Cb2X4KbzSTyziDbXHX5JCv703jjr4DSVtNml+uBmlHkxGFHN+oecr6GG
jCpChZkOcCcFkiB8//bA4kTwLlBZX2ZT9a/S3sXtLGPdiE0TltxURyuizkR1B8ISogtzzaAul+Eu
TDb3saGGy2fGwK2leZg2bjEsBhgCmEgzyEKr+9KtEFELp5yvHfTlytzdKZtpNkoJGywwDtXOhZ2J
aF2u3c7LFbjLMsVjQkKIRJ76AoVO5JGT7o1afZaZvKtk4NknIUXy4qT5+3m5JHdr0oxZUbc4ce00
14f0vGAAAheIjvqAESTnHxACXXOvFyvyYBmQkpO+Y/iAgEDPR9AwBaFfPQTQdAJpfGzrzYaZbqnY
kE+Gel0v6p9/zz/+tlMeJmNVdRcVi8dFVvsxPKtg5ETFfg3BcOdDtWwmgbQtu4d6nsATCu4Hj52Z
6pa1eoSPS7XYzvTWtnTNiVMR5lpgpTxcptPjAae/WGlVInXObbkStCFEKyx/v7jocpsNU0ywQjky
B5Vq1+w+b/ty0VEtf79YIc2yBMppWKHtBnS7XqzGsGkpsgTRPjhP0tf1UBuoXZ2g7e5Cu8meY1E+
8D3f54yN8xlKOfUQ/MYacT17na6gZH/OgvsStdwBwT8KZG1HVl2d7ERMMN/lvJalIe6nKopu6Bav
yjqYuVJBsYWejBOatXbphOAzW1AQ/z2MkVuJMwjFwihvLCOjb7s8dka58AaLwcbpB+SZUq0/kHnH
IM9NpdY26S4IEcO3aPCVuptraN6A1dgHIYFz24jUa1ZkmjJAEoqqUp3HSli5quiYCypOWnGyDN2R
8tkdwhQNVnJQmruJVK5ZnFm90TTmWeUGWgymVrhDuksZcwzoIhqnKZLAhApMf7/NS4wgBnbVe3oH
cGjy2qMlYhbTK+uHF30m/iSj/Akao6hpbAMUhUkRbDH1Bd4Ksm2M4mAk2i6tQmYHJVRooAiBbCOZ
YycYCChPe3l9e/9f9TLOtWsa0UwV5UeDgG/m71ukWkQyARaRTnpY+IkaPMTy/AZZF1eF8ElewP+8
tdNZLgYQfM3+FCuQ7ZBXQZy4cROCHbryzFL1tFDxOul3Eb303WhLUuuzstiSKtzh/7mleuEGpHLm
OrWlCg3VvlFs2kiHOQYvSSZ/alJ9DOrC1bX7Wn0NlDc2PYTxY9vfzTIQoeN7noHvousnZ+zSp6Qp
V5BhubcG+h6NM/VoBBsBbF0nrxI56MY9JBbsELh2a9xGwSmwVlZzKsLoyLTk/vb5fR8qg1lf2A8P
gDHjvukYaYsTqttOmXxWUXhq28eyKI9xNLpkAHehQtYpiruRFftpW/ptmXpVP0Ezry/Xcw780/hK
h9XtH/YF0eM+7F8/jMse2WgWMSYLC1C7tpsa4+SmUQCfPAbFpmyi+6quf0WgUwtqCzPzsWmXWu0H
hfSQqfGuTSSH0AOLarsLux04iGy4iKh4yMxjMuWbulk6TqMN5liPDobdUWVtqu8VYO4EiJUqi+8q
4GRkudh1BdpTuYfeVCYK8q4EQlTWLEIs06QmBLz+Nt3IYromVaaCZhwI1mvdNZ+TDg38r2lobTXt
C8PRX2QoL7/N4Lp5EqVJV1zHX+tzT0PSZn1ZwzxOuryek9emvZfLze2vKNoidzszHZqHIdGV05CG
XhjsWX8uJNh2wpw67m15LkX+EGfGWc1fe+KCy3LU004jhnKa03MxPEeTKfhq9Ep+/tcKXCyJwYHE
stKQnixYogV+PEU7KuhNzHVpJ11rswaV7WZD4n5VlNhq/toNtZ3AymLzBQ2GcfoZzg+dcuiT3Abt
gdMhOmyndNsozM+lPUZm7DbDxO4oe6y2thGpziyPfk4hEp/mU42g+tM16z7BO6MMsVMNhZ0qkcgv
XIkbLrfJp35hnwKRUknKgqDdAvAIepRl9lJ3ybbHwPRdfSce1FMF5sJneaFqBVOnBsqpU+V7PRxW
daquEyV1JfW+GHWbTYlNFfAdlyBHLKhbqEAvoDdksV3QH5UAcoUGmEaTjwCYqNnEbFj5NknUyUjg
6tG26M+ypaEM5Rdkk9H3JLqXmgezvgffm2tZrdsklmcSxTG0nTT9ytrYk9JzlhjrGoFNa8kOk+/H
4iNogX3E219NFRWY13IhbtivpfztEzr00yi1cOw5lA7y8REqlnZPmD8Zn3n3+/blFK21ZE0XAagc
hFFa97icSbPpiwgi9h8xO7GS2sPwfHupa8/MX+bER09yxBo5xpddEtr2LvXCs+wFKeisl0laxTcx
TutGa6gMCqtBixu7daScm7Uas2R6C5eQULTbMFRkVahmqGBqVQ2B97nqUcHHC6k2C4y8fFoSSTHL
pH5UThVJnUEDgRaY0jLQX90+ze/wdk0DmPjPOtxpFtPMopSWcKtZWfolu2vMyQnJUVPWSfKp1dSO
MLSYbFMd4FxIUbNGeZqbXxMY71HMdKi87qAFX1QrrZzsPMeVEGpCLMbz7dQvfiJ36kbYZFTt8Lg0
XvbYBquMemSXrpZvPcgPYC+7F5Wbv48Wc6fCvWekamPwyLTKqfyiQ96MjwvBiQXp4qCD2PY/mRW9
6iUvdsm9b6NapqEZ4oNHLHFYcJfN+b80Ke5BC4wuxXOGFWakDzOm0szERrJx26CER8c9apUGHGst
4ehaV3Z6aJejG9Ha6kPnLqCC8iQJSd2v3so/J8eD9yfL6KnWqQSle2hMJyXm6BVyIlqBULMTnOFX
Q+qGMfLQ/Qo8LaOe4d9n7fCYqgHzA6mi23EqKgctTMOLjWprMG3VAOo3mN0ubDC4qUE31mbpW0sw
cNGbzB572bKNlj7pdf4Utj/08BcNQZfU7rrgDcRlEAxqKeTs8N8CfPlgMIifJICCDMY5LPS3qcdt
YLrfN/prXWD+U4l/sWH8NYXUtbKhsZuk8CT5rI6ncOi9ItK8AKkTNKn7VVcmfqIEjj4Fu2lQPKi7
+6xP9XU3yVuySFKZoPKV2kOvVdvMpJsQWPYZuLJBh1Lxk5Qw/BRqFzUofc0RwcrvykI0Ih8b9Wwh
hwYF8ZOWQVN5/LxtWlfDpYvvzD1oVpeFOI9O+ZqmRqK8AveEr6z/a6qfv+8+z1AQpMoQaFDBOnXT
IaObCai32/u4Vnm/9Lkq53P7sQF8DGWnU5zZxX4BLQau+avz419wLSsRBORaTeWv5Tj/ifcpg7Ig
7r15qDbDSjpipbt/xpEvcGIq5zdbGYw3aQ/jNECdOqKf27Q/bh/edzgP93k4P6n1QYKGsUROXeVM
WxNcJBqqRGCml38laGJMP0Fz40Ac1a0b5OULLQLooLKDuLwt/IycP6VdpSeSBJV7Dbii8rxQEywv
BPH6p3+AHboa0F5YP+dX625KMBrewPqLz2K4y8KHAnrQXSA79dzbDXFbVOMILZ1JKZwZMpcZm2y5
7+053coldYP00IUi3hRBlMKn/BNiIcts4ezN8Y1pxyF9IOGzaZX2aJxRobKjFgmJcp/FoZ0Vd4Xx
UGFMUwK3822jED06Gpfhx21byaUE19BA5NFeWqt4eNzxHlR6mKVLfeNVNEsnsHReqCpuGGS5hwk7
hx+c2XnqdYGbMEVLLHHRRVDdFCA/BKaXnDKluzda4y0t8b5p7LUdf1UalBHjj87svbh+GsenUn2h
zUeu1naltOfGrJ/RXPLkWAPyG7iQu6mX7Wlx5ABFqz3GOTHLISFNHIvt1LyF9XNCMoz3a3Y0Peog
SSgMzwT72AwX1QM4Fyn3SXekXYyQ939Iu7KmyHWk+4scYcuyZL16qw0ooBto+sUBNHjfd//675g7
M7cw9ZUm7rx1BB0lS0qlUpknz/lTddd9jaYI416ZPlrtucreoFzh1ug5jglxBhP/NnxvSFTHDFDU
EteJ2VhGDEXFpvshxu7BJ48kvZl4Y+nmc1UdhgYJ39ipRoh46AIZwclKile9by2e3SpidkMtPYjy
Nkhfk9awiim0ea4D3tBPPmJ/QL0NgVrpoGvuUFSyS1/mQdfIWJ4NwMIUFWKzoPf6Lnb93LfiFMGu
Mrn5gIXz/xSVadfmIWbSgqXk5K/xsSwblHZqDQ0FGP9OA97ianbqP9hCexGGwLMgxAeAWbGf/wtI
ueyErzy66P99V3H+6g+qVbB7Msva27+3FX116sbKqadTmSEsmRGaHocP5RdEGhapxJlb6WGEK1/I
C6DDd5SVmCSR41rMa55IUaliuRlnZK4DcJ98EGUx+loSNp61IFCW68gvo7RA1pTieivMTMk0cgwg
QZjFSOhXwo01fdNOz0GU7FKCNA+EfXV3iCvJ4Oe28HTsVdxUIq0zG8geH/PwN0P6L0YwmZgyNoRz
9RP9dJi1u+p03WxCHVOsoKqYg+05/GXi4ZpoijuV6t5o3kYwjRiqjGXvnJ/UwKdtCKToKXIDX/2k
PpQVTwo8Yf38I6l/6cNOcrssC7SO+U8HWJ0BCtUuRunSRIYKBo982wz4rkwJ0qmCu8REKaPs7Wze
t+PLOPN9LUbJXXB+ihQpJcoMlKdW50OkVVF0tNOOenhfcYF+fxl71Tl0kq6B+ezfQ6yimXL0jQKS
3IuXGVwdFB6o9SxctJ/N/mjmAu2LxC7PBlCnQ65CmpKXLXLvGLJ2tEVr0VWHhe/IWYZMH+bny9t4
9hj8PcE1aq3I0llXe4ym9kjs9duxeK9MWa5zMfLvpvKfVVy3/8QjqcPGLLXjdGf+NgGziD1yW/wa
vGKnu2DH8y7P6btyk2HAJFSTIU1kmOonC8FJjNDVVFUnA5Oq0JIXm88DgsBiCDalSZ+UgNe7IQ5u
575wc+THR/GDsWMkrlMDgSoaI5tQuetJeB3SzhmM30FxEKBFU8cO7AulR8fcysEgZPVDY/N6r/kP
CtUsVGmSgt+HLDU8Hs9XVJ9/Xp7VOcjBl1mtbBFte8UYqJjVElmThe0QxUir/KHc5K8LSQH1IHOo
HWTXwZmL9suwK3scgaWHPriugZbvPskeKSRjoZpnG2G67bKfVd9ITvW5W+F0wDUVc6OYQyGWeS7a
OZ/zfAhAGQLVz+t/UnT+MtYqRG57PvbIR/x1vhcGSb93DYquTit5V9x5o+1nSF4b6MsM32V3wzn0
15fBV1dQB5GpKpww+JKzVcBanBMXqgQi3+mLcG0LwonUpZGHdESfoPcbagW/OiBKFLRPSLzOGVf6
5VNW11Qe83/Zlg+g2QTAefJ62XrP+JkvAywfcHIkg2QkCSUqgUh7CLXhZxFcJ1J3LZvF6s5DbT1g
tETOq8gSq1x6amfn8jQWY195si/TWF16Xa4YvbJcOemn+u4CVaUAj0pTrYvdXRpndbWBniOFrBXG
wdMNKrENOLSs0hWg/I2OMu4R2das/IqvzGpbUhxwjbdWsdyj5p8C3SSXV+5cheLL0q38SCf+fazV
fbRtBjcZ7R4cOqhOaGg79RGzqxZCafX1L6IDbXd5/M+uwG9LyoHkwFdQYa6jaUXPSvD2tMrRUMSH
xoLXqhdvrPjQArTEjsdqJigLTjbXqAVRNJS9EjsAF2mA9YAIfM59VLw3hfqrCV9G9aFZaLTA9jSN
T1Qh1sShHEqKLdoQPYWl1yHXXD+N9qUGoZwMXQ/9CxD7CvVE/TMJ74FzsYL6vSsto8MKoKlOK2Ir
7yuH5dM+parTj8Jp9cwiuuaA4woPK7xbk+E9DXoJEOuTH/zSwqz2f2zqwuzjDtpFyT6bOruq7vU4
93oxO8WABksaAEjXe20LOEsCojcCpo0UhGbxYBngvOzrt4JcdwXoGJXQgkKQh3oq8fexAfYlstGI
TIno8wFy6YNXlpRHkUHLIVGOMTr9nU4h10UlACZQbUGVP3XRgYEgjYq7kOS/VG0uPGpAgNjI1cqd
xjTeY982SqQ7gTomVqqSfR+aXtYhLaYMGxE/DpnmZiUeHVX3EIb9vurRx1oL3S793A7Lt4Rpu4Jh
B8McjV7Alk2vMeimtDm2xxrvJZ8spp1smzL2Qp4eDbW0Yy7qbWSS1hNK+asCWaFFKvYnThMQxUNp
Ve11W22SQ2gmd0w5RllvRyaqOMhY+4VpiapxJefhnIf5+zis2w0Vn3ERcByHuOy9ZuROWx7acXN5
kE+47oWtWncYxoES0UpksC1S3KhD/N5H3XaibyTL3UbZatmt2gNbPV6Jdra7jruG0W/7LLXbCHTn
SoA03ocGkhwk4gFftViO2nHlmdBrradnZZAchbOe8GRN1hdy7/dUEVgTcGVuygz0CHPk6ah6X16V
z/hzvSqnmKrViWuCXAwjWU6cHf4M/wDJCa0fe2FHWJrXIHe1CwFdeJZTLJ+7IE8HXp0cP2iCYix7
5Uj7wq5IZceTZAnPJS1O8WKfD+KTi340fH0OBObWe+UubbfBobJDcChDC6298i0ITWyMW5ncoGRe
nyHlyaDIsTGqKRg0mnXPVFIPFEuSPTuTFfkyr5VtNIZAOWGZF/TdbtgHeGgPM+jNM7t0g9t4REq9
RaeFUVqScc9FAidb9vlCPZkaIsSki1ts2aBGbuE/JPmTT64o6F1YGjmlFrlaUnkFFUgMyXIk5zLI
mLQgQP6hUYvwVVhYKZli5DUORAvJtwDZSu8vaQ11tzRS6QypNWnoc34v/x5z+fvJhNs56xSk9JUj
iBS2c90cg5B5WXwj1KcEZLzTk1+BlEXRSitOyjtVF15TRzbxpdDXsysPfXPTUDmBksUqBsv6WAQ1
BPaOw8KXqFdWUf1Rs9c2a55SFP0UahmsfBL57DKw1Ui2/ewqnAy+chEjHZIhiXNYdDEdW9Hhgsgs
0apuoLINLfDug77HnDyiQg4fmdttCwKbCogJayhlSlVkmek3f6XrKoFEHdP5J0b2ZEug8zW0ehkr
R5MUVtC02ynzrWTc6mgF8YHcMYHb1Bm0gkqUmYbxOo/ASzANDySPtqx+z+rCLpNjHTcHQ/hXXV39
YH1yXemNldOFAih3WQiurlL1/5D+4/JKnvPpTFBD09BmyNV1aXpMFJo2ZhQCd6O4apBDwnenpzKq
lXPe4XSUlXcwYz41YZmExxnaqkOSOZn6y0S9O1HfLk/nXHoIydK/57M6kn6riKxO6vDzdZxs8x+9
FdnZDn7VHrYy6pSzb/HT0VaHMTMUXndRGh4ZAwl2n3iGP3mK6QNSa7o9GBJGFMgPZnCr8MfLE5Wt
6LKvJzYHPHqs12URHqe5cSHB4kJsxtMaEPQYMkyYdE2XbzkZK1R4SYYZuzfYmkdB3Q4pr4WTRvlo
7yJPViSTWeTKr4xxMBbxYivFNELSJdiwvrS1tpUwlZ47tKdbt/Ig6jjNVdpg64bmKphMr5+u1FTd
cP5UFbJLfzHvtYM4HWsVV6Q9A1dJXIVHVU2eCi3zmP4UpQL5NQAbY92pmL+jg3YwQKBVpOYGWRfJ
PSmZ7brmWhJo9AymGUBHUX+eRh3P/8SeciTJtPi3mhXOZes8m7s5mfG6tmoq9dxVOjZxScaFz3MF
DSQLdLD72APVsUe8+XfR29o1sqrlI7CNG/MebZ9y8N3ZWPL0Q1aeZ5p8n7WpD1A5iN2XTEESbhVu
CeGAd7kFudUiERxk12IXsb3sUS1b9ZUz6nQzQvwO5xqqqVuqGtg7wZ/V4FFWbcMwkl2Ky89dMLN1
xTGKG2A3tTw86qhHmfy3io4eFZyhXQPHpIJKDJIrCoTSMX99uqr840RDialL3NK67EiGHO3KMyxd
UR5YdpcUG70Ljo3WS9rjz8bRp/u68kkRVFFnkBmER1RxAIEerqiocIUiUdgle2KEeIxWrihR1y81
cF36EN9CfOYbdssMIA+FDCcn2+rl7yc+sgqLoY9IDH/cN4cse5vHyRrawRoIZKgMWfe01KxX3ivO
jFkj2uK97NExPFrZc7jJdUsoTn7MoOyGLgIwlkWbLjzIg9BzANDTW9ZYObTSNJhuLD56qfuw1Bp3
4x/1obspbijeaYpbOXzT32joNSROvS/t5lVO8Ci5J9Yv9HTUuRb4y92rNLYKnJo2XulpKzHocyWu
06mun+jEUIwxWoZZWI9VZikUMsTL/dc5HbULf5fuZVRHn8TsFw4yWzmtedBG9PjiFBWqsVfjRyA2
nD72t9XUb+uw3pZKiPTwbSP0XaWDHiIEoHbag5DKbYw7f0g3PaLhXgOR3bgnjCJjDdwrEgeGvueq
71Vz4S4uIktfq0wHPrDa0ajeDFnphGyPhFWY1+ijSzZk2hD0IhX1TVUW6AaoLRHkmyAFvEOndqsn
QPOJwuvjwC5zlJL01OYKggSjdnIWPaj6jzq5bYbCIXywyzJBdQj83CZgpEYC6uocEHkrKvs3gD+v
9OCpbJrKrsSAOAYABcgryR6pEge5Jj/yk8IYswxBU+NCy/qluIv22SYC/Ep3iWL/z6HMN94jxUz0
Gnmko17rdmKYdgoOQYDRJI7/3GPoxBeyVSyYjGmlh6DDPs5D5Szk375s5WRnbeVt1dBEtjaAd5uH
aMP7GtTB/RWIIiRRiizS/DwYJ160CCZ1NgpE7wnCBvURwJ5NuzdBEdv8kGvDyya18qFhhoxnXmB3
ah+J6Lc0hFZOP0oiIdkgK0/J2iQxAN1c4vRtr6NBpCo8ORZGYgFrniKeQYiMzXBSaX1dlfFmjIvt
5YhOMo81TREduBm2fRYeyVS4HSAnHdALtR9LlktyjfKV5+vrvEmZgRMKQUJQMx4SI93pxXsjng0i
Y2+RTWnxFifGpoS+0YYAQB5RK7eYij5IdFMpaeddXrmzWSImuKCcC9VAmf/rOFrkG4GS1sFx2PNR
u9K574aLuvpUbopI7AwdXbogAkPfD5ifPaKKjRGjYVXiJM7Wx08+Y50E7P1QNwqOS2WJhNljcEBH
frfJNqWbVyDoglkiEkbHqrSIfN7r/mf+n4f+ZJ2J2g7TqGBgwxrc2QHaHmSJ1kIL5ltsK55lFflz
LXK4sv8ecLWxSUhbGnccMT8ax0rfj+x4vqXVewcWZwFly36ARGgEhFh4a/S0sVmgP6cR5Img+IT7
MK65NWCDcv7UJRzEF7ikIFzIRwfvNUiegAewUh1BDJcEOcRNoKeGe0yvkK7xQwUWBMZJorqR/9Ar
yRNyyqGlp4Y7ZS9MVpz6fxIQf091cQwnaxsGIJsplrWNd2xP7WRfH5aS63gdONJ6/GKn66iE6wan
uoFcJ11XCMs07SqtKoNjIAC0m0tnCe2Nppu2Q4Bewpal07XGk9jKdD08oFU6RFpw8IDtRi0n3KKz
+TXq+D24m9GdPbY3QRY69ThaJuPEK+uebRKh+04Qs0NQTXe0R+RIxK5VfTtSSi/JeldyMs9Z5umM
VjdAPYCpridwaoNtvKU/FwhwAhh4Ots62nX+WTxwOt7KE7RoZJ91sqxakdloR0OrBiQwSb+RzGvx
khd2ah0az4NBhrpo8PByJzcGxhXY221vi82c7UOylXMIn724T2a2jpIbNZnNKMGI4Cf1fKCbgZHY
1i6ETft90WHEf5QHPx1xdVPEEGIBhVQLr4oXELE1AJNfF2HTBdRqoF15upMTO+mLQVxa2JVnSQnq
mvWEFzYo5VHDBHx2eBdIJES+4sb+E6tvteFKoF8JniaCNgnAHGP3PnUpumwhfVN+cPWtmtJNOt13
BVh07jP1OIw3Gfg9Kk4POlS4SvODldkmQx92iUKppulewIofAsF0ljYKYADhU6L9GAoZXPDcdXi6
oCtXwtNAVfx6CI6peG3jdkchP8M7WV31XILgdJRVJEkN0edVh20jIbGa2UAMkQOU7tuFosmOt2xG
qzc5CbuuZlkfHPNfnau6xR4kOMK0qg27XUwTTtwMDvI24rM37ekcV26lUgY/yyhWkm50r0o3DZRS
0S0dj57P7Goj3MlTHYM/6cPkyAncpGdx5WWUOB+hIfR5+v2Nwj6Ga3PXOJ+H/787iueCtpP5rqPP
cU7AVQPKs89nVQGhgA/1ISaQjjadwZtddF4+ZBApKv4Ljypb63VcGg4zQRvxv8ZOtZsp+kXrj+WF
ru6KXRAeWnrQ+gRwdyfyZJGGbOIrH1TW09zl2RSA/CPbKLF/21XXfHzmPtr6cmnBTXJbrauNkMjJ
sojBnEuD3Vbojgn7ex6G6BivnKR6KcuDkaGTAx3bGpmsWs8htdBakqtF9hErL6G3XWnmHOdX3fdX
1OblNgaLYwvmZxPcAg/ysONsAubUupZTfhLiqHVeG+mIS3M5TaKECgQSTAkSXGhmgSLvNdy8xHFI
fNRaAqLMI9qhrhOAtxzA0SRxddJaU9RZXSfD4sqGWrkoJYqnnPkwX2HEiKAQFMNB0aZyI4gQXt46
/bw7FGAVpZwZoCX9upBBbqhjrjTpUa36wkopfyna5kBRmipYswn9xjF80AiFwYNWKL8XqZFuTjdM
+U19qJ8APqTwZtvw0K5B0qOaFd5LxabOAXnq3UXiEuAhmyAVpeUp2G9uTBZahIGlCAxZFdkl7AHU
AtdZxe+bvHu4PDfZ1Fa3CgqrQDzrS36iMcCkEqHd+1nnEtb37/p9wE1zZND/vYCrzQr9GYUZQ8N9
Qg0nnh4Bj76JM0WHetXg6UG44fF0UEb2Ng8lyo1tClJCRbERHdsCTa+sm+1cQDrMd4sstMfJWLoq
7Msr8Vls/h6i/P2Rq8snnVjCu6hPcY1XhyzKAfvf+uAjJOTQTT7URbxCGZ2qf4r0yMuKB8OcHMAb
HD+/GiASNcZ3E3jhMvAZDujRN3EzL1ssRGOjJ9QOIT83ERuEnUl9pRBm52NnxYj0p1m4athuKEgO
EiRkfTyNeBfYQRddNexqGFM3VcotaCXQwpwlXpDw3GZG9fPy9GWGsLr7pjkHOVIGQzDLyBG9gnQi
dCSU/J+5wf+s8ppfjyhNV4UZXg7jG6kBT+rQWTxv8PR6I55ho3fQuTyvxa1+21UqqAn7M1VBVvNK
aRVUwZKAC1m5iUEMMrXbyyOcXbm/R1jPiLF0HskI46ZdvEcRZRPq3c4gqnd5mLMO72SYFaK8bpCe
JhMKkQZ9G+La6SJ2Y0SandJcku2VjbS6nFnUzFWO/u8jMTiYxF66YAuKVKevZfxzn1wBFzbnG+0G
CdBhzvP02OtX2qRcTQ267hUCJJQiVHfyi/uFjMIyk/Zn04RvdJyPBm9SO8xNZEKK8FZnXWfVInf0
rLOnGZQrw5NgsZex8iWskJNhbbshAd1GYJSAfKiJRpGxfSVaeRfE1YM5kcbupsxRumtIsH3QNHRx
rNHaEb0bZn0TKfnvRCESk/xuMIyh7wfsUSoXpljjf8au8Us0r0HMXcBPQDKKE+i7DzLCozPA6K/j
rB1aOoexmLXiVjNehdl4bSfAxyNscFdbBF3MOl5W2fAyTK+UBSg3NhZQoT/q5h2Zfohl5F4+UyCn
pZHQ9+APcBkTeB+hgf2NmKvboPPFMLWk7W77pgJLKQevyD7h5t0QczvJNTQ9KrtoemrqFIkSYte6
sinK6YagjYZHQGRp4xHYScnx+r4puKJOjtfiR06CpbieqZEvfuIz9cV2aqNZNHi9fIbPvzBORlm+
4mSUxBj8ZiqROV9CsqZ3on2woRYO8TbuHfmz+3wIeDLectRPxsu6AQYY405rHbNNrb/ID5AiBftS
+YjUpZOjxW4nmeTZSPdk0NX+lgS4fwpFvGN4tfTZmNoxRTmCAjIQZntA0tPfskypzGOtLJ1Xzb9S
Gr2Pkqofe1pqHLjKPZVLCFfOhzInk1vdJ1qhCsjfIffd6zOeogip+1uo0C0xHMj08yZ0NS11Y73Z
FbkZWZFWH8p2dCt/6WHUOitT2IHoyV4f2M8y1K2xeuf06fIOSJZjTdFSZU07aRQb0NZbNURlMH7j
xHTmXnLzSe7WNQSugbrsPKWwLt7lB+jQ7WcmwRpJTiVdXUVh1g5BTgFC4WbrdMZkN36GVoZQZrKy
FVtM+vScUD9OUEvF5YpKUzvVGzMg1xBQA6+DGl1TdbivRg2AwtuOZRvSvoO9/jAG2sGPQcpfkOoq
rktJPHr+gf63pa15S8yeTLEp8GBsXM3zH4fA1kCWmDjlDNXV1BKbwmHqPUSbFSeVjC1b9pWbGhuW
BmGEd9zyHm7aTU12Av0El630bAr+xOWu6UtUoqCbUkOcEZXZrhjuYvVpxv2fGaoz4P0dt7d1+sES
pIDy8eHy2N+voC/enq5cVOaDjicsYVcJQRSOlgDRPyB5aIeQi2ifL48lc8Kf5HknxhWNY1fnM+aZ
cQeKGwvQY4l5m8LKX6pdi+TO/xj0rrllVT4GbZMqS/m8c0IdCITwz+VJSSxkDYszzGKM6gRH3+xL
Z6aPA5Qi4vLj8iBn/QvKk0QHIgWh+2qXZiTkctBCpseJgXtG0E1KJZQq5/htALjBqx4vew464lVU
XU5a0cfVmB7rPntkavkE/ofK0vCauMqnYs9a9U7LQHNO46t4RE2rVHzfCTWoOw6QbTPi0a1Z8jjl
5CZHxldlmq0U0Z9SZTd1Oe3xvw+Drl6Robu/vDTncIJMRxRpqBSvanDofvVYpVDMTIRRdgziwOvB
jNj4Brd9NbzPWfwTT3oks4r2ULXmXdakm2h8zpm2CRLtATLALyNt9rGiK15ftttYLEQT0S1YqJDj
RS8SAp8+tY1Me7z80eee2Pho0zQZNXRC1/3aApwFkCVos2M1GACcD1ejxn4kRbbhqulGKoWGKn0B
dcMBfLnHJtpWLPvDZ/Ko98lL1Xd7UUP9RNAbNa8e1QLdGBoiR+MmYoHFlStE9c6UTJtZgaobwwBT
9ZEirZFACIaZ1OkGYlWkhF8Hz9c8ZL8UdL9W+uiIMDhEQb+ZxOSNDZrtFPVW6ekvxQTwFDt/eRXO
3DXQSBWaoEC8c3QBfN25KaSBGNQOiyAAZm1M8PipLk/wbdCivTzUEvd8eV9xEzkXQ9cplA+o+Kz3
nnieMpwno61yKNDp0Pgjk0MUxxSD1fsBKDGAaxwlA36b29cB15FH3IFVROGZADPlgLQ9HnPtHyO7
YbMkkJaNszq2oH2IAmMo6dGfc6cMbpTARLcGugwlx+z7G+pzQibnqka5DnKJr5sVCnUivVFALVH/
M8VbVnn5jnuRK26C6/E+9G9F9MTvRpeABRPtjBL39M0BrkYnX0ePCC/nIanBzx6bTi5u/FmW2zwj
LLqYyN8T1L8OEZpZXk6L3sEnRN1GfXqwTCfoEOx4+WtyNUPqBQw8FPyexk89lqokfsejrua4rMGJ
jSZ+GhT+FMNkSjyAgP6vmiNYEixa3qKqbY/pPgKxbp2Mbt4ZdmD+AUc9gf/lunf5sHy70lYfsjqX
LGeFwRdhHd5ttGr2eLQz01oSMssGWQz7ZLYjycdRiVX9yHJj72vca1P1KmK187/NZXU7aHU4m1Nf
QQo9VzZXk3kdQzn7fxti9eaKsioMh2ZRA0FnSj3SDTP+zG0r2ZTvgNnVrqzeW0FeFAkP4cL6dp8q
hxJg5G5hPYT+MhdQxigryxeQ+1V3eXYngvshvR10Zcvauzmv3Ll7GPurDn22Ufg71n71qaws+x2k
9PUD13zLfq4v3hyaaovq/PQQ/A6P4n7eZFcU2vMps5snJsnPSbzCmmw5i7Schg2kAv3yduyIRcNA
4sa/o6RXk1o5nqqowLxcJeJYCh9c15ue/Onb66m8UkNIz8eI08EZQUOn1CGb1BAbfChOijbBuCsd
bh4MJMAvW9v319Dqi1Z+ykd8lmssocfKPCjJXZE/EtDRGvpDXiJ9l3ZWq0522UU3iBWvSNN4evxD
TZDcQheFL+tf/B42rr5m5bR6rYSoURAJILOACVu4RKL9z+gd7BDhm/Yk7llp5dt5jw5kOznGQFYM
NpKRZmzLen6Wg/z9hv+P+xYrpzVGE6vNNBfHJY/m174dMxUQjm1u3PBalZiFxHmJlfNKGZ39fJH9
zopDrRB0CvwQhSyEkNreyneFZhOXbY1L7y/UW+JqrzP0og5VYStuD8Cd7tYBsoB2Ti0ha4uVrefK
q6WmX9eMw3FyDSIOTzQCe8IIykGgVtpABsVZ1uvS5q18Gw/KmqUNoiXzpQNXVz781tPIHnoZ4du5
cVD7UNGBzhbFgpWRhFOvaw2gzkc2QaYA+g85KBYCBk+Ka+7yOT1nIqdDrUxkENPcornPPJrilvu7
oCitRn/438ZYGQilBGgbHWMwAdal2wKhJklkbTLfpTJN7XQiK0OAKtwowPMrjnrWOMwP3ajXPHCt
7qI+thvloeze0fHu8jyW9E2cs8DTgVdGQQ2ICidmioCrvQ+b8QcM8rps0zvceI5Om83ltTx3l5yM
tr69CDN8bjJobMTKCxCdOyOWtdCf9ZWnQ6xC6BZQRnUOsV2NG95+1vz6Y7VRbOS99xS6uuR2aQrh
oK5D57cL9tj3+bnYdlLhxLOx/OmHrC61LgV7rEZwUy+Oxfzo7mansRZMBAXJVXm/QDHwCAMLlxRC
LNnTtdjRTCugInqsMsqslj8BawdQQJyITY3nSzxxiQkttrn2K6cTXd1OdUIqtcwRUnMKjlC0hihK
uaFd4fQoWaeAKwgIsly2I8m5X99DKsC8Kvw2HmQoHxtdYLXG4LRMpq+3GP+lma3cSx7Go6FCnfQ4
NZmbJy/orgeB2rHsXE7RtWUUkKmUSZad0aX+4grWaSjoP1WMlPmi6QcFxZds2+aW9gq9O0AmIUXX
2VS3s58x9KjZPZ2t8FqVFji+5xARcJxu6cod1bxOB8pSyBe6/qaxh4fwR3loHBOis+11iuMj2c9P
qM6llV65oUwAtlPHmHSAezfoaxsEzC6wlL9bCj4AEm0DXavsjPdXJaliK2S+A4WfZ5X7myR6UyPT
cMccyiqN2aG4Scxps3CJJ0GOB16pPdSVCThD5JfYPgWpqnp+nvVYs5pSfUb2mVp43j+h7eO+1Ulk
B77qhaDl7Ub8oqKSmzkbfMuIMqDUVY6YoKgPOlLkZfeoG/k1HTqcMrGh6U8F/E/zDL6XIWCjJzpg
rgZ0SE2tzdjvIC29ADBKT/8hquqg1xBNnGu3qPaigARE8F5WIZ6jzCuH4D7M2a5VuNcUqpvR+6YD
hGP6repIsBbGHu0BkC/BHR5tB+3l8tn6XjVcNl8jBugUIQqGfnScipNH4zQoUZMbzDwGKNcl3U03
qhbPDUvLIGUiAs9UiSX8Hz3HWwhYb63v/8GL4/QDVg5l1rGBZddAnTpuIDMW7+eheLs8yeUnvtnb
yRxXMYoeEmNOptyEA3nUzCfTkBTuzoaVp3NYuY6yjoJAzTCHsLquIjvPCwvFaTCJL9z2tctovoOg
Ejr+ngM7ceSU4mdd18kEV1FLC0Lxck4oEi1D8miASmYaO7fNNAfnyKVt88KY7gx1IrkLzjrmk2FX
jgMSRmTsC0w7VVD/rZWdyjjK6bJ3iGx2K3eBQmhtJD2GoRwKrgPIW8XgdHq3idRHDjxH9ayUsr4K
icmswfptyupJiQvzKNp9Jt4TGcOH7PdXgUuYJ2qgNzDJIgOheprYCWTGLlu9ZHfW/ardpJCRonqN
Qpt+UEGI1gTaz8qU2P5i2l/P1qJVxiC2ZwgVWoKrifhll5RIOpnH3t/X+S/Of0T1vo4ktdrvy/V1
lFV4xVNaqCnB3VzT2k2hUdiqEluWjbDyg+CQC5Oln+64NOL7iwJX/ePyfoDAWLJWyzec+FrwvJhJ
obT8WKnBTk3SeEcaojkCgjF2EyQvQYY2pohn4GeaQxUYGnWTUO03AZCINukhAyFGAqkXW6n74E4x
hl1VNntdm1FCqj+mMZxvTK0Ab3pQqVasGopNWh69dyhXWlozxmDDG90RskebhCWKw9C/Y9EC3OeV
mAEHVQl68fEwcZtEJzYV0cbUkl+Gqm9QRIsdMdVea+J9R43rUtSbOa5+UW7ehqAeRRhjtVno9hGw
p0An6C3qqopTq9VGC2JLARtAU+deYoYbAtZs9EKG5r0WfKTabbTwC5qhx6tqp6kdOpSINab5MzPT
O23UqeuHyVvJhTdy5YdOw13FtLu2vBN1/lib1WPPuQONn6fIN0Hxx8kzZdd8WjAT5OBn/LqbOk8t
x6usSyqr6KMYJSmEc82cvgAR7oJW0adx6nZmYHdJaGstZtLh9d+ZINtbMJQRtB+bOLTVsLCSZOqt
VDRP2sR/hH19HZHoftaM321LZ6wqaOGChWKgxzR/l71xm9ejZvkpCPmZT5mtjyBHBK6jjDq7Ix/j
dMWbYVMnf2LF/1Vpb0E0uBRYKR/0NOHvNIvQnVJu1QbdgLN/FQXhG9Q1X2MTzZ4tNCFhs3YOdVGJ
nX5/UQgNDY1Y6QVJRT4hyydmGnZlkGsJQoIGKZAWWNk27WyT9ZZfFkC6BajJ3tZB6szoL1PpTTOC
CiagkCGZereGaGFq3OhVIHlMnolSv37V/5H2ZU1y20qzvwgRJLi/cu1lepldmheGRtaQ4E5w56+/
yTlxrRan3Tjnc9gvDoVVDRCoKlRlZa5iLAVLYcHD1jphYANZanPAPVUxQiE7FMo1duRPucCBfgUR
AEV2uRGrsGrKRW60qb5U4gCn2oC12APkHHPp7bOoXHOlVfGnrVUsNRRODYoG56n/ZiiOASl3M5Dd
7hnSZKo7c1vyLRrQjRBQtXjOtf++XOMquIZcp6nZQyp1cHp3dmMnBQWBA7WGAMv8JVrmlffOH8tc
N/H00YrlnmomRiPT0e1+tE/1jnkm3jqxWweps4wAqcS1dgOmcSS7cvSH26f7a1T88wes4pXEKOdl
n4enqgf7heGr6eS1oaj0IVznKmDFfR9NpCqj80JQsTDcMKjEepXPa28pNA5u5DSxDTX1yEd52Yk9
8l3YfrsW0i4+7Vr+KOURCMZIFuJdN2HSCvN/cGWxa3hKUBy1Z/7fZKJfywN/bu8qxHWxRFlPEEbN
hgeAiBVQmNAljgEYNEzmbT0Li/dXP6isoL2PiXAZ//4ZVCFTXGAyG9R7jVe/VE/pRoag+fJ8bp76
F1BgONH/DmGCX7jMeZafdOEgCzQV4zbCIrsBGJXMTTHMWSgiUv1rC7u0snJ4Eq1KAqSoBdToh6IF
sXSQ1Ofbl+Gr0sNqJSsPFxqstpIEK0m2zREBOoBMtc2P4vG7r8q9K0sr/xYbko4yMXyphZFtVWIb
IsmRozDZljLzEBJtC2CRIycPUzb4mqId+0gHbVoBtjZmy4V0yobBKRLukahGkFUx5PmRyxM617XL
qp96KNuFEQcR6F8waOEmUuyNcud3/Q8rtyBxNkImuFaeoohpUOuQwZdxf3svr922y8+1cqRmN4RA
nJvmSTEe5umNC+X4BJn2eqAv6zXk35Fqnfa5LfuyC2bNINwqoQPmYE92WmR7di473L+9rquBV7Ys
aHJoOmA16ykHCbKrhNW1eWpRsWB8CFJInVv8vuLFHY1zZ9FKzhiz1Qz1k/6BJcSNs8gV/AqBY1nD
+UsQtExjDb9N78N71Ym4raYBQIstpkkOC1from9BN0V4l8wBFMdF9q/dxgtn+infcHHnLbxx1Bza
1KjZA8M0oXOpaX6aRDblGgRDOhy/STnoqCGV5TmyxnMOcuwmBMs2qP9CKMTd3o8rvWs42gu3twow
pVKNbd6p5n+wFS/0RxMAu+nVz3wvQ3ig9NlJ2cnIVCQbv88Fs9pG8AuuncfLX7B6MdUhkI6mDnLZ
8FAiCUS1mwVo17fbwi1i+4HgXbvvIM0bLIHc6aegP1QOpgT29B5jdeXr7Z9z9Zhe/pxV5JlbJe+5
CdpXlAedxjoNoeSpNRoBcuHqoMkuXpqFOr2wq6azSwieYvDNvv0brp4RxNQFEkUVXVuFItYOrElZ
TU5ZBnaEYoT6qmyX1tNtK8rilL+kbBdmVp/eLEqGZ2FunvKmetb1134+swF9BvkvhC0HuAk8uMy3
vCdHyegSyIGEDyYYqtVmfi1A2xy2kZ1WmGcJieXxFjepkUigNqWTaeBkNbQzM1SnVhj8rRFHbo9X
3W6QtOM4Zscs4bpTas2vWOIHLX9Urb05+BOkkyvycXudV0qTOOIX61wdMAnSkw01GVRPxj2pX3MD
fOhS/DxYkhvpuwYNAJC73DeS7neQaFZR4b39A5YTc2ufVycKP24eBwU1oHi+i6ons2MCA8IVLgfq
wqnkYwuQ6NK+WrLEaINpvj3d5lsUhQNrKyppXUGT/Lmfy4W+sDbU+gjaG2tplk2BHlBHwYxI8QoJ
HX+4o7YklgW66iIuvuAqvaBRFoMIHjvYeMo38NtgatEuIVu5LBKkf0556mtbzCEluiCrXIMyiqlQ
EponNs6QX8/dmQYsPRdojk117t4+JaI1ruJ+TOAOQuDLTnP8EElAu6p415AnWfwuF1ha1yR1UkNn
SYOlDJc4GPABUa/Yh+5PMPd7/Uuy4U6yE7HpCi7Bur43WywCkdXyCenTyFovrURkXCILK3dmKAUd
qI5SaFce5wbkdcnTv/pCa4I5vSIkpoAOnwgEL1LlMdU+xgIjfabAzhUc0R8XbM0sl2akrkcLyKbw
EN7D01pd0IZ2vmE73e1RYsLAjKdldmJjBsS7vcbrRx70P8CS6hClW900zSpZ16WEnOLxkS3SDWm2
NeUEmcizPH+7betKs3tZ529jq/ulzpwhvwbPN3enD2UL3tqtDnTn8NAdyANKmW59VzGnb+wqEGUd
10Psb9Or2yZHLcbiZZhW6K+MBZimbi3R8q7eM6S6C6QFJPKfb/sLP0lDUNCZaQ2G/G11F74VW3MH
VVqXeMrbCFrC9Gm6a4NGAMcVGV3fgl7uoCaMe6ZrjWMlKrRc9nlUbcgoKHR/ZiFfwtrF8lZhteRU
intTic6a8lEAkF+YvzpMj1vzuR3vKSmPzETmlOyAf6vyN2YoGXSksWzzqSjkY5+gxWM1bpg/8BLq
OweVaG6VgLhFHWxwYEDI8xdP3srwAQD6FyB2gNFRkQShWAeyYbm648DfDuqPLPM7gln7yHSMMnby
SXaNDng6fThTyfyFieoa6ChtbyK7UcYKQ/pKudXn77kk+7eP81X/c7Efy59ffO6xivuETF10BhUD
EtbIi2Tt9baJq6f2wsQqzutxVNAST+0TZxUGjGWbJ7If1Y+3rVyvIV6YWc7YxUoqq9Urk1fRWb/P
ud02nhmoXuT9YokHmuPkCD1jaG+6oreRaHUr36M3ZBqglR6dM+ukJi+8Olv99vbSRN9o5XFCsLlr
Ex6pAC6h565C6awSXIvrxd6LzVt5loxmeh8nWAV0C9ptAy2zTrHTreTSjflABHMa118rv62tB/vl
NJ/ibGqjMzjBnB68Du14HGrULUjzOEyDG6swTjtfjXsb8/+vzbTl0Br9V7uqrN4rHFQMtUx4dK7K
N27kgaaIZqCujAAgVFysc+XWGogUp32OdS6DhhpaGHZc2QwEa7k3bhYBQDzEUtRHP4U54iqoQBAm
SnwF53NdOsA4TF7pEmqxeQiQLHjk8gSvBoEXuZ5dX6x05UbiDGKULQiezpP12qDWSiw8rHSM6dJM
DUo0zjAjA8mt1K6b3JEBTtGo4Rcqw7DMPPzLD7vyN8PQlEXV4reAnwJsIdDAylPv9tnBixbe5EYc
+az4XXibyDQnHsPAGTS396QfN6naByAnCIYQgxSjnrsjSzq7Qe9cGuTcyTpd3VTpYBul+ZaZPJAJ
85mFh09SMdukxl8ka78PEBvLGQUEXCaA9fyUy2Kj42k3JHs5fpgmsHkouj/HP9ToLoZ+OgVxOECa
kV7bUx55eVcFprlXkr8USGT3CdgI+sFpOEAsUWeDid3O6sjRGszXtbKLQUPbmI8J/yvrThW+VW7d
h9FeCt9aYHQbKQcg2DjT2mdm61UqIKcHCeg3m461D1iFS9AyTfhPDcAVI0V+MNabHOTaBLwLOnpn
KuScC3ZU+s7Jl8S2Pxt4bQMgZ3ftY0YPRfVYWgQ0DZVjgHCj2yLxcEZ5Y8i/5In5MgNJXefEcHkA
pwGHGjpERnMQsCNtGVvRv8XFHWhZbZa8atl5XIodrWxDWX4bl0/cxMwgfFkSBbjbNkW7wYwf5Pin
Sdy6URxq1TZvQOlr/dK1jaK9xwNzSIW25TuvNUdqMazcP5j9CIkr6Hi3p1l5UsAaaYVnKX6vGsMF
cZHTGAddZk42bqoIarqoCiZBh52WYyjCzVAre1ZbDd/ArwfV65XaplaIyovqVxGz66H0BjWBfut7
gr955mcKapyo/EbCV3nUbIW/yymQ2ejZ2C3+JGaZw+mHKmcbjQspLURuYhXGSlISnoQIAEsnDOp3
SPlayVY1Zyic4VxuC489GhiqZ4LM76veGErjlz5yFdxYrExjQ/L4/K112622GTeAOCrb8K782Xq5
Y3jQ0XXUTbdH09gLH7Jvhmudq58417ev9PUNMJUFCiZrqrmKgD3vkxltfwsKBNTVK+hEoqkbh5nI
cyhXHcffdta4YF2ftKHvJuOkG86SoaAf/qpvUdV/mr3mJC4HLL/7q6P6bW8V5hLcgizpQnhmzvD+
445KwGw4FPYIwUg1Sp2Y4T/CKBYt9LqH/G14FfwGSPaMNQCrOFGyTzQv/Yx5nct6h+I0e/+XjhHV
f9tbNv7CI2NIFxT1SoU0k77E6ckoj0Idw09mgFubuQpzABShzTHJ0bnGFPBM6qOkp0+ZNe/UcNxz
iXKv6Is3ruqnKJcfigoRn2f6fVNChovgBdAPRHfy0jrM8nCwagA1LCNzpWXMaqqhBbGrDJ+EoKLC
3auG3gYtmqs24SkbJb8AMwuN4I0jI5gmAvbfvP1lcbUD+VnzEyianc6bt8iiu7Lv36sMIage8QM6
yuFGB0HD5x/S7d/bvdyni+0GuWrMJfUztwkD9UfyE2hUA+olm/+Q15Nhk3eobok4o6+/FH+bXWf5
balMUwJ3AbS1X6mS01MOGo7ES7hq3/YIV/uDlydq5RNhqgV1hbSkb4qvenVA/wofl/KkOQtMLU7u
1rlaOUEzRb5SkB6iTAlI60xE9Jo8xTI6GkntTj1g9XUqeFQsP/6WyZW/y+txkisTWZLc616J0ZXO
fFfMGqh2iKRL74KtvO1dNWkZCrk4LSp6mNlcUbySUHpy9CIA1MJrN4ATo3eW/bA+qItedWyLIBfX
q1J/ewVt3SBvyJhnNYO7nX+OwHdY+8yFBqjuZjaaBU/SvnQ5RABFoM3b3xPc1KvlSrmh1BmqDKN8
rqfGGZve6UMQcdfMbdqnJEwE1/GTV+OfPydwaX9aHEDhTFkzhqcWTOJ6B65R8gi1OT+e89e2L44j
FN2KGVljVaMa/NjqW9KBELjokCHLnka+W+X80vflw9JyT4d9XUDgUjs12Ycx126Xq/cEGukGCufT
NpvRUx6RWPZ8nxjdQY0Z0sVNn9B7S433Oh12cxs/N1q1sdAMU0nylkVcgtgcWusl0iBoUOzSiLij
cJrx9qkGhcOf25CCPF2NSRLjVCtuCyxhhHdjlcNVtHeyJJoi/4dn8//3Rpq0coJa3YWKVCHGZVu2
0fajnUINVPaK3X8hG3W9CvDb1srzsTGMSNviIccte5lVAMIenKNsO9633uhhHFJIdnIdx3NxeVYO
sNc7vebmaJz4t96VXfLK7lWvgF2CMidurde4g6s544Huh40e2ZrARwmCjCat/OI4Z+j0dcCFKaeF
8Ko78kf5XX7nG6o4ZNedcL5LR0Sqeb0xdbHslWvM+q5UzQ5iVEkIlux52xn02M+GH4+lbVEXnho3
pXMoMN9GpG8ZioK33aXAW34GpgtvyYYZks1WFZ9r81vXP03heyLKu0WO8fNoX9jo63jWrBqOEa8Q
ece38h08o4/HDNSNn6F3fdfczZ4YCiP6pJ+bf2E3mlk4Ydx4SQslZ7yDS35nb1BwCYwdtfX39FE8
ICBc68o5piXPClPBWqMf0QtFTbvyE794JQ8qlLoddm4d6b9oxAmXunJGmqka3ZhX4WnmFSQFjtNU
/kghIsKl3Ti+kPGkp99TPMJBaaZpjavOkj0X3OdZKirPLEn+jejw+UsvNl0u2py1cRafU0jxFPov
a8yghADGr7ENXRaPG4PNHmaRCrtm7VYfXm6f588GzC37K98FNSjCIgt58/jNhN6Tm7njftGRl3yy
k/AWGAP+gEh8EIZ/0cJXHkwZdbmt2iI6SzvN7+4jz3KsA4QffolZoUXe8rNxdLHJetaNqcbL8HMK
cplcD9PjvMkBhLhvXxsfCG8Ehuy+cpbifufyGtJowoRHEAA/S5IXP0LuEy1lFovPZhaCZ/esz52r
84XvWHFz1RDkraIj/knqd2FOkdIwzvLZODF9P3mxo7wSr9hYR8hxeVjwiw5ITCCE7d5+Q2vrHlU+
T8BDpnh7jJB2WMR/ImfcK0dIEzjhfrTuxLxfopjwiUi6WGivNrnGJLgQ5VTBfbAdgOE2KBFflulE
4QK/zkgvRZG/Y/0nR9WFtdlQJIRevAfaPAri8SNOUb+amo3Jeydv3wZzhjiB4Siy4ty+qYLI8zly
fGGYoh0dKhkuqmGiKN1jaittHG0S5cfC7VwlTn2UN32VIpkxalffFf4Md4A5CbbVdqVbBSIaS8Gt
oCv/M5k5k6QSVzOvp6BJc68jWxNtRhSDAhIWgvAtvBUrr5MNejmXBG+r3udbcIQlhSNL7tjtF6WF
xevJo2tAEUScsn2W8294WrrKmAAv17N4Xt6sEuh8wc+GcnuO1CxPW93WprZ0wrI71cCPmjXmMcxs
GQ01UaBuO8gkdEpYb5QyVoKG1yDU0+ns00TdtaMRQdBQf5eKJigqs8RcaRUf2ghAKsyq/JUV1T3T
k/OcS8SlDB8V/OfgdKtUzCzPDZgUJQMUZPnD/35aVaCedZB+6RpO+5/ZvkrSdiluobcxA1gwPzTx
G0l+3rZxNce/NLKK4tAJVEewz2M2QUmhPrLMJafuLKtb3sa7HpIhfc/duewPY7rpe5FK7tXc5dL8
6qaYkAtvukKPzuFztm23JR5OTruXI1sOJt/YZZvUZY/ZsxQJXPs1T3Bpd3VlCClplmSmdcqzbdOb
AZlKey5F0+3XHjWXVlY3ZcKIFjeUAapXteGbGPdpmAArKrKwuhDMUmjSgML8xKBSARFJk3eC6/6V
uRYl7MtFrN4Lk8ryCSPZaJ7GmFWLcrct0Kmost5ntQ6CwB9hxe1pHNHrJ+BXQrJTSgejSrZqREGu
tmDoQb6kqdamzO/qPncZEN63T7Hga67jNI2kgkCGPDwZ2VsBC01t2rIQpH2t7HGxEeu4DF1h1cDS
43PrD9zuv8l+/SCldhXby1DC6JB7CE5iiAx3BhoZ/6egcml+VXXhSdRNKbbx1AJutyiPmd8tRwtk
z3wVPyroJxvU2tVemlt5nyENSTLGWnRmAEIbxrtZn5DNb4iyt8IfUwYWn4Rv0qbE+AmHX0hSUDsp
TTQ4dTr/qg29sue2CyYDrOi0RjmXl4DcRInPabsbLOUsQw0P3UUXo5bPMi1RqPnIim2ThL5WEKc3
6Y4Yx5JQyLppLoSYzlPeH8dBDTrCMIGIllutP2FQ8VmZShSdx22OKY05sj6ISlB5DtNvtakFyjQ7
Q8rwijfNxK7R8AjRmu0JgJi5AZx398jLmR4a1oFpiQ+5O1Xz3dAlDtfQnOraxom1AY27qfjG0ePt
WqgLTzR5Ns2XmWEKMkk2JUaM3FGZoNEZHwb10WrutAFgz754SRTVtULFxRxL5lYlo5iiBPpnDqiC
qRJA7dsZO9Mt6q6905iVncmgAbiPYojJSrtcRX27mPDjNal4H3XoaLtDrqDV2XdQDdRQcM/2UhbZ
Uzc5rM1daj7RnnmSCaHt+o6WrddEqGVEo8NT6V4tLIdZgzMpP8ZhZ2V3tQqFcI17LHuSjRmSxt8n
69j0k1NkxzEdoUVwZpppNypgXw2UjvXJ5e3kJkWOD30v8cyex4PGMyeyOgdZuJNMHaDR3/KGuywi
9pzg8TOC5hXfwVSLN9Rjm01f6i/tMhgrH7iJhjkxvaE7T9XgGyaml9j8KNXtQYlUN2vToxGDnSOp
z3m9kXjzbaZHCeS04QsiuQ86TC+N7xLMhzdAf4IeE1lHgbNgTuBgmiuHmbkXJw36bHto503HYh5w
viaXaMkmDOsjqdD/bJ/nyrQTM9mkUxOMUQgISuxAW0ON2EEqlHMszW9Ti7rXsOlGFPUM6jWK5lmT
4pVZfhjkJDAp+p/aOYPSYQ4KisF6UqxDMcVe2VLf4HFtg3JyExm70SSBAX0kc/gpEcPr9cfZAIq+
KHy9HgAakrzMco3oo8gps3vUjkGHGbsmNt6Qt137oPfnWYlcmn3jFaTQpBHfWXK7RnrNJ4Kj8sMY
H6JiTGyVx2BeZj+BOytsrSyPcjajl/69THkAcbQd62M7HqS9AQ7VLKucNEenmfkTLZwZA4lZV9pJ
vlFkcKOekdcUpmon/SulsqMR4MjN92isIcDYnjJMBVTQDm579JCpPchQGuStw9GEthAqprTwdNCo
qiD/CNVdjlEKacQk6Vzyhdwj6OtmUw1CSZYr9YAL17We59D12MqsuEWBCSPD7Ce2+Xa4uQqSvDSw
ylrkIWa80FEAn6b2LkZUcGZFPyXT+xweDZKAJD/EGxhsslYBGZjQJiVmd6AgbabfmQpJtIa6baKe
S9YK+s1XSxGXv2yV18xSHClFHKLPuwN80y9cY7pbFJcX6c9wX9Ze5un+f9MTuIp6urS8ynX6bhlH
rBEdl4Yo/6s9xS4cFN6s8DLZLvJF8XBZyY349KkcePGWS8AnhxFeDbA0QA3HrnhLst4NoWtdp7r3
L7/3KgWSgHGRDYbQqwZW5qP0fqoPUPY56DZY3N0ERZ7hTtlpTn8QPe0Emc16ptbKqpQYHOm51abb
DGpjavKjSkoB0YPoQH9h5NcTq7EI0nCNlI5Fe9PGgLSbwImDHuBZYg8dmixlzneky7d50Zza7H0A
6TlHt33OAcQBKTDwJpr5cnvnRctf5TxdbIRJnqCcKidSAPagrRkXbkhb97YZwVlSV7mOSZKqiDN8
X43XDu/jXTydtNbng/x829ByUG4c2jU3vzqAr6bp4Jkm+EwzwiO0j2e7q3uHZQjkIFLwKsv6VdZg
Y7xtWXQ/1WWrL+7LRDIQJi0YtsHpPprjAoFJn+U3I4DJ1I5cEWpd9OlWnmhQIlAsMcM6pcYrULcH
8O4iSRdwh4j2c+V0TAbJgTLvsZ/JqyE9EnTLjYnaEaKSHuabJt6nPZKo21spWtnqzTWgXGCFaRGf
m447OYkxgfphCifBrp9JS7V0E/RY+ppBWuecplVGLczXSI7qFP5naxfP4wI56SM7MKe+a21gLvEh
zW0KMNEYghsP9VAfsZmc42ekFin1KJBlfvrSgVCWbEVO+GotCIpEf//K1QVtFc2ikFpaThXdfQ6t
SPhNv1obBNCKhx8irkT/Q83gt83VbQ1Buo3m/ghSwED2oYi4T0x7fOUSNK5H0Hy2TvXMKNrekST4
8MLVroolVRqXQxfDTS4yPOke2pOefgo3vRfaiKlbw022scBjLCf4q8f4vdj1tZ0zUDggl8RhQ3Er
ibaDBp12fZuDvqRMav/20RZZW11ai5UzOPhT9Nkt3Za6zovK50g6ywBQTKG6uW1M+CFXtzcCjDEO
JTzb460eTB6wQ/egxFjGnnokLArAeeDvBj26CDR8tT57eWpXNzjPszasSYEWKOY/+Ame0Fl4E5av
yFwRHlx0kVfJQzlb0WRIuMiS+Umz8qPINxQE08QQOMPrtaC/j8oae5d1lapJkH45WSie6yHm5em/
vABrCmmt0CWaU1x3Dvpi5PsgU4R65uCYQJz02cKf4ixT0UEuunqita38jDxkWUli3HlrOpLhqCqj
YGmCk7+m2hyo3BT1BA6DAszVJPLx1T606X7KT4xgqFZw8q91QC4OoLVyJCAUGBk1sY/Jtt/WBxZg
+MiVPWlTiu7Y4gxv+I81wWZfzSAfxPPrjELV3ewiqfPzg7pdtMkzD7hbUdgXXeo12XMUN6B76uel
smrPzC4rp3ZCFxIjp2ab/5R3IagnUzcLRJf6elT+ffpXzqSAckmJHCc+M0wC5GbiTmHv9qoh8JBX
ZwEuP93Kd0DhBXxlyxVoXckBisjBcP5r7La2suuPlTO9i7q8y1946wuu/IdSU7NLUxTiVPl7E6Hx
iNaKwVN7QimjJD8GoYr3dYf1d99h3SXTqxgd1g4vORXxdcCULVg4PMtb+o/Rd31j7BRnHh2A3ILb
t0JUaf4EU1+kqGRI866r4CkHB1xZmDokpi9XuyJ1ol14Np+mk3XPj/l3FV2B8IH3hzIVAc2u7vXv
pa/iHwHKbE5CtFzk9kknQaiKRAyvn9LfBlan1MwHbkUKDMzGh9RJ6HG+Eaa6tzdSZGR1RDut69FT
QngLM4C849FP2QuIdgV7Jci9v3CHoGvQmwCVn4hUnJpp2DTpDgJAbzJaKWHyM2sWpv332yv7h8j9
9/6tZ6tQgc+tNMSrv3K7D8COg9jVnxbNc3MD4KrgzfRZ0f969X5bW/AXFwcyMSu9l0rchB6deICU
Ezd05SD0dcAr08T+8ZoeFkc6BgzEnyOx2b88Lsoq7GmjEmVEw/smqs6leZZM+FRhuUxw39czVBox
xhQNTQR1gI5NC5Qz8Z7VjdOqvWBDvzYVNF3HOLYma4A1mOralN5RKYrSojtJU/oqIcai4l0DqDlN
D1lHBm+klWS3karuYrQbjOqXEkn7KNdR7VWy7WQ1DypRJZtrmCuF6ug0bfs6Gmyt0U8UPNV43wZS
z3Zx1iro0VrEGxUz3WlWEgzJWLtZqv2q1VFxeN7saJH+ZWIoxMaksJcOd7XCj8TAkL8y2601+HGt
+3nVbxQTxDRSvrUw9Eys2UvNx2SQn8p7vdJRvJ3PM7iIJPpkcCPIo/wB81kgXIA+vCI/zHl/FxrJ
zih6sjdo7eiJdh8VvZfKFPJ1WexnUjH8qAtSOfhfbMgkFHaqFgCpsv1U9iYog5vZzlUJZXQWvUC2
wZZi+MAkTXe8tB4H9NcgDd6DOFP7tnCOWnX8qnaM23Ia+Wh9OzLvvJ7Px0hO3XpoHjsaitKZL7nT
6quusplY0QaVtfiqWvadyKNtoig9lz/HqXKLpPpfndtiTLVMqqg4PyDq/vNOprmkq0qELr9Rfk/0
w5S9ZYMgabq6ngsTK/+ZzLFWJAbWMzR3sQIXOhY+lV5ZDxX25Pttj/bFi66Ws4ruqQGe9VLFclpu
udGsoJQ2PkV1erYSGvRA0VVVD/rFohPY/RIj/rS7LiyiBqWhJbZsI/1oNZQXfao9317a11RpZWPl
PlOtMJo8wj7S+wKSrk1jN86CUUO/mPU2Ju2fQ08EbxWta+UxB1plmWJhXZYBFpz8fU7Qjh0E9dIv
HnO1sFUFIjFHiG3EVXcCHbmTNoZXQvEzkj5IK2jvi1azulmV2tGC6ljNrFHQdh8qkJ6U6o/b30lk
ZPnziyg307CGzCuMVKTFQPIxh1sbmqd/Z2SVWRlqMqe0xFmYLAzqmvcm/ESjCbZr2Y4/4vXqu6x8
A5913KTFN+jDM6vxwn69vQjR379yDBk0H1mzIIw0WnkRyk519HzbguhbrNxBYcxWzim2qZgKRx/R
hwb1KZe/3bYiOL9rFU6gYOOJfSKlVGCdytI1lMNMcEPnWRDxvw6JL5/EUlXQU0ngm12DJgyjTJKO
VuMp1we3jKv9MKAuOUFFUS/7H2An/qvq67Ol1a9cr17MqgBJIHvOmum7EdWvbCKbMa43pYWpIVqS
d9PqBGfma5KHX2haFqVLVAEIf7XltTzlOP9qcVZ6y5c74oWFabkAQ9Y2hOTOoMnah73mavxnhuYS
hqPqCenurzK+r5RHwg23iNAuhbDEa1f1A4h0jYDHoqj3dVoLvxIk3JoCKn9Jktf1iXEsoPpT6AUG
3UEf25u7Cf3FbgKRrIZn2ZQ/G5K2KCQcG2j03D4tX5/0i+0L4fnVDqVqwnPTpOV5kMp3KIPuhq54
TNPsoQYPWglgYyzlNtK3XVSj5TfR52L+MYSzL0egki5+hhiEF/yixeL6ol/8InOpr1y4LGC7pTxh
UwlQSHSnypUDNumAQatu1nIbagCBnITfmLVJMtXlQ2oP84NsDHu00lCdMgEdgfaXJPktCX10ZAS/
7isfpqYbMkgvdWQoso5//vx14BqxDKvPqjMkGD0WVQezyyZbouFfaNP3LjAp24JDFSMhBwjuqTYG
m1Sb6A2mTeTSUesEU6TDSw8oTJeqd8k0eGGuti6K8O5kcFdhb22GATpqONr4Zgwg9NXYnoyqS9Xk
MHCvbVE5BY2Pg7mpHclqDuC94ZSlsLi0LGT1GbBQVZYkVQJn0PoJaDRRpnKtqM6jGW14qL9jNtST
qjggyTc6mxjHMraRxGN7bOJg5pMgDF9zLgaeEapkKlS39PVzoiunpO3ltDqrbFurhZ0AGtR3LIBq
utfEHzl9DnnlWyOCtOFxi0O8Y9vLipc12ZGrUBrRZNC2PFqt5d0+oNrXFNKQVAOkzhp4I0E2tLoy
HQMnFVWa7qyPmtfgidOpUWQDjfGgadJ3sAEFWiJ/p2nrZBV/YLG5xwMl3lZq27tFUXix1bk9xH60
DBop5mjj0Wu3ZedE4+zAF3o1f22Z4kvsqYSaYQUsU26dO2B+W4qqFEX1XAeERO7bp4hadhJnTjgR
h+QYRFTwwuitXdtX24JiRKRKXB6DndkCaCFrjI2sK88AudqWdVbAJ68P4yFMvzdg9y1H/aEvq+d8
/uiN4iWeE/f2tn2Nr9g1E+ECcQIV8c/+y8W1Nks+jZrFu3OoKkdVAtRMe7xt4WsBATRalyZWeQjm
arWqCGGiq4Gck2V3zA5g/thLUnxHpMwzcEETcCqYnD8XaIBgQOx/d6d//oRVllLHAKEjqe/OuPCJ
uSWWPWNkBDT5TtSBl9+VoWvj/IfdWFQkFW3wKoGRjTGbDY5jyQbrPi3lA8BItzdYZGF18Mlktlrc
/z/Srqw5bh5J/iJGgAdA8pVks+9Dt+QXhizZJHjf16/fpCZ21EL3Nr/ZebQd4WqAQFWhqjITFtKw
3aGq7pQA4f9XJsRpz4FnIQsC7B/x74Lojum/bv//c2dEzFnSkY+qx2Fg1BblullC6cthD/6jviEO
mBRnfMXMjonYC2QeyaAR7FjWlY6OSTWerW8v6Kti+9NP/zhxIuCCZLKfhZM3cskSaEOgVsJ73Vw2
z2RRf+LoOSa4zwigWiBrgUZD1tqAwW5A8wHdydXt33I5h/DzAorV5YY0uh7V03Lz7gB06SZXMA0R
nEiYLDL+NNIT+EceuccxRJaC2eV5oDM/4TL7/bkbUw5+5mUir2u9BkyxJz/700tsU44foIW71/1Z
Hp3LbP6nJcHZYC6z8UYfljobahcqu1ed2J2QYSiRUhAYxK4P1aDsYRZhM3emBBdD4wwM45DcPHnD
avzUNsoXebC09/QlxPPcL3b45cyHvczJfi5W8C2tHg6qxrHY9iMFDzegPAhVr2zZgRS/tcCyh5X3
dli5jbqT8wObWEnn6MquJPPTj2AqZtYNyDCJUxOGEScq0IbNaZJ1yHpHzkAfZFXjwmytEv0vhgIE
UsR8EYPQ8wAlsvJ+4M48Z+PXlbq8ct8/RKhDVBKaRN10q6tFdPBXbbBoMImsLBNQoph2+qzui124
iu+oDZTDoWkAD83t+Tnu6wfh+2eoP896rmH8GJcMeUhUreXAW1B/5v00Z2H697PbBI3wyuNfC60x
IwyRtNovZiLm9Wv0vQjhwnpy2MSUYS8HMziw+EPRjft8jvLj+vH9NiLc1dyo5cBkNZy+1Dth/2so
6xX3ol1I3+LoQJr32dLflTfdz8Mq3JgQrSYzAMgHZ6TdVctkqVmAqK6V1dwU4ZVE+aclISr3OUZI
Kgk7OPEf+Vt5Jdlk0YFb3bQh52ApVuTSE2YZ3XlKk0sKpC+H/++NFccSujZLcjnAKovks9C3WuEt
PBrYvekOmGUejJ0+qtDK2festXRSWYEf2AH7Q1sfQkcPevfkK8fRqO8lT3f8QJ6G3n391aseKm9O
yv3KS/fHPonzDTEt1bFAE/LUbaiTrmXkZeWpsDETCXwH0B2llWAeZXaK6npE+t4iwVlwJKRGPeDz
aEs8rhcY5XYymz8lf1oL/JprQA5eGMg2Z+Lg1VDMQGiuMEKn+oxwr3Svr6OCxPDYKP5ikkpGsxAc
D70d9I60Ac38LOfCtUt2blG4ZHEQeWFdSfVpMB5MD7PnEYTOjbXPVVsOFEfLMLUlJYv/R2Q6typE
Q2g0mUwpsumeAY/eavZYOhlZNYdo4y9HTF70HjRc6TuG0ZmrMswAzcWluXULN53qaRxLAdatLUEF
DuFAUN1B5n1uVGDOjHDNR132W0nDB+0nZOY/NnM1QT7bUJHBoVAjH3OPOK/+wVv268wOJqJq43WK
YXO5zLX4cm5LKKYUehH1JMaaJu7/PPlryjMBbPr6YqQ+NyBcvoA2KGASH4uhGqpXf5Oic9LhUx0H
JzDmDsLlCCG84bk1MSCbMddKcFadiG6na8iQOYmtPUJ1fUpKppmctACN69zBuOZgzq0KQbrWwLrc
l7Aajs1m6DYBxBs8H89P8GHcvmxXE59zU4JTCfIqUqBoVp8gauJQiR9GRQIjMEX1I0+5lZpsqWE8
Ux5RhgHQO4FqQ0eRh9XMlqJyAudYeb/2a2/VjKBQKvK3YOw/soI/ArG5KABuuf2Dr58vnYJZW0Xl
QRc+SNzHtcKDAOcr4y7NB+Bg5qYq50wIu59Efm+2Ok6YXuWW3vdOXs0pucyZEHZdJXQsiBY2pxyg
q85/ABhyZp8up3O+Tu73Rgm+OzEL1vqU457ENUBZz1BGcuKiW5CuwJRO4MpZYgdNbWshgbStZofj
B5EBsw/vfKNCk32XBYANnWKfgzHz7vZHvH6+v3+b4OHVsB1Z10532FAc9NuNBvpNvu3Hs7XwyRtc
eotvS4InNzUQmRIDuwB86yZZjCC6LRd0M/EkzGfvX3J8P6wxAvAYgf4mJkQNgwkOXR31KCY90Ah4
TNylA1SAct34JUsED2SIiw4NwKcYst80erQf9WTbB+bfINCklUy9ANMLqCv3IYCCWQ8pvSqBik4j
NdABkYGF5DI42IqV3xWfJVdfsqre60oDogLPcHyMfTGQXpSK9KZmKKYyQFxT01Lj0GkhAt73mXv7
C3717cWlUsiVQucLQ+Om2Ncv1L7VWt4nx2YAUgro/n4MF6MEbFXply+x2i37gR+rvvv0S8VVvdLN
1MipA6g8d4rDQzC8KK8GKxzqYSpDxvyHVPyu5fCpGZW70r/L+lc5/hykxkrICdqOForHIA+Qdnkb
2aZcW9DRvmvVEMlPDsgo2/Yq/Xt7jReXFF+TItnS6ITm18SisAEFTy9V2vxY1xsPvk7lc7WkS/zX
TxNiZJZiUxn6bMiP0krbtPp9VZ4AVsxd8NJKi8JR3JFZBth4yXHK9efKixfXULAuxGq5CrWgymE9
5NJpbD7zTl14GehZypfbOzm5s4vD8r2TXwnK2aMzVxOmMa/Lj/5EbNs/ZxGxEzbTXpgzIrhtNIxY
6sv4XB3kciKIceX6ndzNTcFf5GzCngmeO8gaTHhwLCUMn1JW2KR7L7UnIv1S4saR1MYCj/9MAfXy
OSjYnL7j2fapKg+rJodNUNm5krmG5gLUybm8TnOMaHh4FbZAde9H7RH83aBHTnywlsylQpOnvPUN
BZ+dtCzTdR2HxdMAW0m9RaF9UraEVrvrsfdQ+nP7yHxh2G7ZEzx3l/LYjLHsoxF1Lq/zEGNn+nOZ
5qtey9mOh3wF4NtdW0w6SkExWJrWJBbaNMt2LN2oD+9bLVsEQED7kbc3U4hp5oqxJoH2aLZKDGHX
T6ks1wGEcX0CIouqgvhlhoZwCAVedAFXUL9zCBuPnAKLOTGcFgD1Dt6yrsgiaN+DFNjcBLTL3d+6
VuZI6eeuphBJTFaapK37/AjJbavPNTcLn+TSs5iUOkqbrCBwYkc9NInzBaR57TG6o5W8DMyTHFBo
2rYzlPwzp16s4aMFqstqiY+vsnwBglCbAyXNhnCRovVe+247FKvGzxe3z8BlIfzr4EMEWAaboYzj
9fPgY0yhVWMJZtGJs9tuAEgZwPustyuAGWqk3qTQHRodVfOpK5uXgDG3YMmmZkNu5UP3kgJa3+v1
vlCBeQzaDaRxAysGgPupUEDSCpozSZfKuet6kXMIv1o4uXEVMa9GWDoGO37PVyOqN63d//XtCa4y
V4z4YgsS7okpq0TXmakwhqj3c4+KPCO0kysAH4JxUXBvkZRkBxaEdddlWzkuwS9AnU7qD6kPCofA
9B/lsPgz6Ma7HkRLXsdHGWBGq6qChelBSVgLl5UH1IHk7VuMc9pcqztQGJTQB+hHHECZzpytr6nY
ixXoVMOrBmglCJj/XIFqqInZqyViXAUgjLIaQ5Sg/Yckf+g6f+Pr+UYK4k3F5VOI01en6i9dlpg1
khrRv03Bn0RVG3MOpaX6/WvoofsDwt8uSA9k6D7kIItAaU/2jTY+qxPsNQH3QjH4W2Y2T7oPQtSx
MXeKGswkuZdPK0xtqyozMfVImaF8NZ3P3LaejwBztLQ7Jph6qKC5IFVIpY8NAUkC+yyzTWH8pvAg
MUMrpwMOTlHXOSdupMeuHpkbSdmHqrKrOO44hAMGNkltn2qIu9y+ZrIy3SPxC5z/UuHEprHWSkqj
dkdPadY4R79lbZcbBO/rqHpM6/RFbtMXP69iK07CPUrIDwnmgtHp9n4rnEHGO/zsSx0Ub+UIDt06
L51WVv6SNnkyFb5tdc9NSvlQG8MqpdEjpPDQrvYMu48gKKC/pbuqj5woaKxGr1cA7FmjT9wKswkA
wjgjni9U+g2ddPRghkUcvkHJbGHWq6Bzmn4RqCsP7RkjvqeT4mG5ab2X0Vsa7UNUjDZhnaWB0Iv9
7YrBwdQv8YKVbxSLOtKeMimxDYzlhEUIwRlj4bUK9LW1TT6CBrsxwRE7hh9Z7ztVl7rhKMvWYPJV
wYvn0oD3o/m+HuikXfgaldUICnPA01R8y3Rs/lAwvdJBw3GuQKzn2wp9jsmH0Wlg4TniRHtg2PYr
FClhM8E8kiENVhaftGjHBpBkEdTm0e3Sj102QB2er+X6jtBTGCsWxyR7FiVOYzyrGC8M+84ajN4x
VNCGSFs/gAgpUjieQrE6PnrpqR8eIxo+mBB0z3vp7fbRodNz++fJgfwuujcYyFJ19eKMe6FOJAqG
oWNfhocRbx3sZ+8NVgqsY1wcgyaAEMIraLJBEdctBlStMXMkI30PzN+YabU8yD/Uob+XlSclP2QG
2A4qiEHkvktR4+RautLa+iHy/wDCsxwr8mR63R0bdEuGFkwOsjsQGYXVm9e8gVFJGj4iiSBhzq1y
+Fs2buGhMqq0VhGVlqLpW6+qtsDk3GkoX1OPgQkkeewCiMswSHjOhIHLdPTnzgh3aqhpFfelFB4x
0LRNlNquUox6tDMgwjkrQp6Q0QbvJqiLHX2TWCpXlqMXLss5ftbLl9CPtYhydxmGigKElhDZyO8e
6jRxOVcQ+Wqb3zhIYhDoCRkHnxsh8NO90yYuiOo8DM9jQmYnO0Ow9nUbqCYQGqPy6wP4fwJFD2jp
Ker7c1o805e59VOm+H7mtyWCRxlpzPCYtO8J9nIoyLqoomNeBMs++vDqmVT3Stlg2l7Q32EsStXw
rvxpENULTRq0TD4Oae3EQ7op8sZuM36KU39bJKdyevsPvuXLz0NxNNMRZNd7WUcpI6+ctnnhcXcs
VHVHtAfWp8hiH9oKlOaQPVEBjOhjZB/pPjL/Qq4TjiZfMOZZZp3vmgpMQKpk1rYxtC/Mm2uoXz+c
3+sSNpJlfp0TjnVxPcOg/FMbg8LRnHFB18/mt5HJQ519raII04wV8EDZ0DheADrXNp4pOV9mvz+/
j/CyRG6SZnmZyMeOoPrJNt641MGwJI2/k3ZTxRttjk3gsrHFflqcdvZsUVKUhHRssXMTkil/C+s9
9AtXGhTBFcUx+i0CyiowFqGtzDyir+/mv/25JvgTzSjCsmIsPObjs9ass4jOJBvXz8S/DYizzACI
dBJQ6+FR9rKJU0NGjPI/u1Z7vB2ZLlOaHy6LCneKsN4jXIKdAaA6mkY7zrdhZzh5QtYmKMpuW1On
/+6Gz6DCUffCbAjShITHZgyXqqctoUNtKWm9YizZ0aZZylUH+iYE7MpvUieO43upNhC7yiBwzUZd
ZuxXWONNoseWCW2dhGYHYFqAVihWpYY0PGsCMIRCs8lWfWVv6qrNBr4cMRVXJuSPnmYLJQ1mQthl
4+jrGH5/LOFuqaaGilzPyDFIXAXPLvD3oDbJHT54Nkl7S9XoKiQfQwC581rxbRPO5fbGXjY9hZ8g
3D2DxREebH501IwD3jmPBobsI4bhp4RFTleCvSiGmuyDJjk533mRhwnAORjc7G8QbqPueYbhVzo5
jtrf1OC2xqGcxQLQr6P1GN/pmKDV9SWI72wz30XkFDAysw1zp1moAKWhbDR1gWRCi/XnBgSpWUNR
+dR3YSq7fdf8d+ZE9dSwaZq205Xw2LXMkbrRxfvPHf07Lwgd2Sxmjtl19/rvU8aE7Q3VsqMN6q9H
n6CVHuu+BT7CdVrvKfaZoPqij5AnKvtm5tJOR+fGnWXCpgZ+J2d1oSN3qjjK7dI2yv3DzPGdyyWE
CgYIF1s/9nB8obR07Ori6Msr2kA5rPlt4roHCXGSltuqXqJ4k7sxH1cDSde8CB8Zx/QfmjatPCzy
sFnf/mVzmy6kp5LOeilrENPiNXXpFq07N1gp29l28FXHaJiU6DI1DDyFf0aygA0jGwKF4BGMkOkp
aFTk7aZv1HuJe9DkyUA2WXQmWNDVtJgUOuD/2hT3azA8m9bGczi+h/l7rwZ2Rv7IDIzx8WfrVS+R
v6+SzJHLdQ/yxNFcFng7lukv5asgOOCRrRrB56SdYCuZ+WawbdL7mHjS0W2KPoeUbbsYMIOmO+VG
+Aa5Evf2Bl/3GmcrFzxXG7GmieNIBgtZvQ5qCIrrC6OA+rC6yJfqJ9y5OVM1vHqgzywKF6lgQ9q3
eYwh+eqtRqtplGemhS+rkgiqZwaEG1N4BUmTGgZYCeVkDP8ATgBCzAmGNjdbPv3Wi8t5Zkq4ODUa
4CGd1lJn1R85BxIxABrE7GeuwfVM68yOcA+6rFN5zfCVyEbqt5rdLMcV2CSt4RV1CIhfEbdwoyP4
tuZc+iXccopsZ5anG3qW49F+qJRMnlYIIspR34C516pldCXZe20evPSN65jDxDBoDRo5vbIKs9hJ
6owP/FLcvrHP4tOuj6pBlqZfodWqG8ZkmeXLsDTc0HjQuuLY1DuariC0eEqrFwM0nrHRbsI0fui9
/pjWqh0Zz8Tn24alTsWgHtrgxaYX27ZiQPGgtpU3TgVZlMgowHnKHVWSLAJH0IWlXSmKbWRQ4oGn
VzNIEqlWADkZRWoWGOXf+yHIaTEQiubUC/GqFZcywG765lesqJHV6x8hsoAg0UZLCQuQw8beE1fv
Ie4Lpcdy/Owxv9tkussJf24DecHyFGUJJXvvkBSiGbVXIOgyk9xeu/OYSyC6agDmYqAk+/ObZmk0
QkxWJUeaxE5txNCkRIkokMF23q9k8NSO/VbGeG1orNLqlwrkDaRJZ/zOlZBz/ht0oSAMQvAma9Cl
PtJmA850u8g1iD9IHeqLA5IkoIviDyhgQQ30qKsf3vg8mlC11KMtdPnwsPyTDi9d93fmR11xTdBV
NBVQU2Ogl4i91FT3Rl6QmhwmGhaQ/JrtEhxoy8ZtdszfhquJ43JOne3q1zgzKnZXKzAk5pr+ZRQE
JeOiO0yMEED/A0UJVU17vkmG5vel3zpf6BeB+9mtltq+i5WyIgclyey4e1U5Wv7SPuzuMmWd5L0l
m8sQo5xjs+yQN5pRv0i8cdsT0+2aHCyycKze77w9euVzR99rfenDk9djw0GTl7yCw2AvmfJakxO3
zSVoqRoSyK3ZWC2ZhiSU5kqwCrTRhw5oa24bLX+tFUz6Giq4UXQWp25N2LEdvQJT1rr07HltuzEy
Q9lLkWFaaL5/1KqPSYP6N+YbTqShzyprl2Duc6mZ4jIWyYPWeisM+TxSHgBIORpu2iTo+kMoMJB+
NUHo+lW9KcqPUNdcSHI4SaMcighnjFV2NG5qmdojgrsXPbeQXJOpinoveGgrtBWHF8UPrSTD3I2k
gorWBxzwb4EpgTDSntEcL9B+hJy5Z7h4Q7p0/Gj1Z3xlK0eNf8CIlt52aw9UmHUZOiOTdiqq2I4a
KTYJeGNL/kOUjCs8DA85a361jAIKSa2IhBaR65VPkQVhgEJL9x1vdiApVov0d6tSCKbTAlMKfrOO
ixSc02Dp9Vs0PVOoVnp1uuNGbGu5tktZ6yYUbzyZH3yu3NGkALBNWcWJ/sJafZ133oZz6nBYI3Uy
WJS9mFG1KKJmV0cZSJqhY0bT2uKq7DaKvsNLYoXHhKTTpcJlSyrbQ8qlaNHFSWKZRbEImP5sgCfD
0tNJUVZG/e95MCCr23M3SKCENvarmas8PWWFiKEwzEVAvm7qb4hNuQFqEhCu6HCVi2zXQEMOXRc3
Je0iA8NRFR6DbPxdQiLYf0S93aQvt81feQn9sC7E64z1I2q8sI4xdpRWlfXI7iT+N4jpu5HJM9Hx
2gP4hzXBnxPNp0C5wRombwI0j7myzcZ7Csm5wFMeaQ3NXsLsFMwZyfD59F+tVGzsqQXonc0GttMa
86Fqv++iP3Vm2prsBEE8s61XJlEwV/z9VcUapN/mJW9rWANjz6GpY1uP3kACb49Z42R0H3cHBkFY
UKWYILngKYDDfNf3TyrPbTzerHFY3l79lVTzhx8VCip6FHYZIEfkwIj+t8Yz1JeidVs+p97zf2dI
eKCQICrh2WCoDkBQPiI9Qa5OSQ0gzJyS2vXj9B0Fv1LCs+BgeO2QQpeVHMD4jh7NqoC0vYyeJ+p6
zB1WbE7J8xKywPBVzwwKLwLIrsDlJA05lDJ6XGQfpo95oWwrXoH0OnKCYV1Jp857u72lVzq6P80K
7wSVcBJ0A4IgUaOFbpQOQNFWlUQrxb/HxKnVS5Fl6ndZdpfkObQ+PzzieH06yZBbZcbXZonUoFhq
0mEIdjnZFk0EDYGXznjR00lDGw/J8RhnFDT2by2imy7LK03p3NvLmM0fJl909rkUmpY8lZA/kI3K
QRkAsXGLLyAuvoxOBFzZ+NPs6PmsUcHBgd2oM2jbkgNPil1by07lvxMOVam9lCJdACtQnwDpkqJd
+EKV1wBt79vLvtK3/vn1BKfna3nCkunrRXiLB1a+BgjKMe+rfqOEJwtSUwvZDi1Tw+qbFdTjNIRa
20is2fztyhvw/PSKUyeSkkpNPyWNFYRS0MddmBpqb6vYlRaN2ycYfVy2/YJi7mp2rGLOtFA+9rzB
T0sdX8FDyhQ24UqT+sDqknHmjM3kxSKatMD8iVf12GuKaZW+uEOVdcazX3sOnLmAr699dojNpPUh
rg3/RtVy5/mxm3R8WSmfrapgDOG96T9uHx99Oh4X+cG3zxERo8EgD0E7Zd2aN7gdQiRDwbuIXonq
NhJ9LlVIlUEPJMwSR5cMh9B0maDh4QbKo9w8ejqmNSo0cDO6QXeFARCpLpnyKCl3bYjON9gF+Zgs
+hriC53uZCMSU6o4IM5ExPrQMNFRPmaYI86zI9K0F8hU18GHiQkBXkDQd6w+i96pMgPKDc2+weuS
dBhO3YatbtFmGw8fjJY7WkOQy/tUBm2RB2AVkx99jlmvTxOQJshLGOOurO4ath6QlFcdWJ1D3w7i
5oFrT0YcH30FKMrMcLpcsiHwAxIx413TH7O+2ipJszVBo3Z7y+fiisjE2AWoYgAvADfvTLy8HOzS
w1sEib9yWW2lmSLQlXHEn6mCEJqlBpNE0ogTNUQPgK3u5V5bkEhHh51Zof+7VvEALypLr6D0bVZg
GcnsHGAQQ3tNaIBn5ybBfEZoWrU6kzNcK+b8SGLEWO7DdfIpNVUZfUtRvKHSIhzXNOotr3hVJe1U
xK9+otmSMTi6d59ltcM5FFqg70LidO6zXKl9/vg50+U/u3pAclZROuWqgST/jvL7svYXYYxKJV0b
HVsGY7sdqVPT+yaeqQRedV9n2ZwQ94NENkN12oiRRWuueW46Kni3ZDNmrgerMztCoOdVUKLACztN
Or4MJbdojMR8IZl3KaktTYHXJvpRbnbKNJsJEsA6/G9PoxCkNT1UofWAn5D1v3hN/khZfyjNB9Xc
yAD/9/onz1c+yB5BCKSMe5L4YCtaVfWDjoFZH8qFibQylTkAz9z+C0F8oFSrOhU/inbmE4rSZin/
mgXGX4KTpuzubPeFQG0MY5KUDPOPkcT+YoTu2DSqq6A1GIWNbQBWbUW1tvdT+jgqbA2OsKKT7CQC
qLwdFno0J58294YQoaNeh/F+iG+QAyhG1wpaleYY2QXL7oM0smQJ6bUc7Fr8XdObmNnNoQMafsot
tYthFbB2NXrtSqEzTuErS7iIR9+7JIJEQykmcR4ilA8bMPMnUHjU7O7eNKEcXb5oDohbnuVnJbJB
SLOCL5hHUV6NwGc/QPCXJk8LDWxB5BCq5I3hzKkBCH+8zu2yzyr+FWkzPfzpxN9asOAFodLZxfX0
ogmiZo+ZeMvAs43K/lpq2dLvZlpcV4+6SabhTUWm2kXs4ST2mIYnRjy8FN1eH37l2f3t+HY1SToz
IXiZutFikkwm+qywyuTB5NGMq76e856ZELxINRZ9Xk5ZUp4qrg/6TiNZF5j3aaLSLpX4mWv5KpHe
TYVYqWE88BQEsvG6BDenZ6hWVseW73FLr99C6UExMebbbZXxIelmQ/3V7OrshwqepUAlzuuiaS9c
QFO7I19EfxiIGnILQDXoNTE3B9PzYOsfONLzMj7Xuhbgbvr+3ILPCTpO0izBRlWFeQdBpMB/V+vU
Hqp9jAcS63OwnyZPCnhAjAepOGnysDRbeXX7QEwf/OKEf/8IVShxmxh2UzoZVzqvkpXUhSeP9c5Y
gOXMmCOXmS7LLVPCQ6Cruiqophf0BMXX7MBWjIW/0L8ED5TUgoDZHNBi5guLJMIyAd1VmhS4UOWb
ATqjHqJ1rQInqWqo5Z9STD3Tkcx5ybktFZxGnpnKRJMJq7380reqrbaPJkqXQXIkFOo3KUq0Kj3J
zDXrbe4HTt9GVoxxfJp6VgMOCSPVF16kIQs8FMVeBgEg6O5Wsc7ewijYNkO6VbVktsBx1dednQQh
xdIls6uKAD+7VG1j2RzwSANTDoTk3HxBS6uogRPHaC1m75fzj8TrAdhEs0fWQfWniyx/ahB2JaWw
DpEe3Qn0DxosJ85UCaD8KNq1/l0IWaLlP5DEuH4svy0L6wbju+wpPq4htcZX4OMnbu0JZtDELrjC
7GAxB1W7GsTOlipklIbctDIPYdAM07uSyXZs3A3gi1Jo5vhabQMtM+OTv1oll1fve42C2++gpqub
U0kS0gTp6LbriQcDQ1CY+9bsxP1/5WxnKxRCQF9nnaRMK1Q0dCXi1wYA2Q4cwrdd1/U3ypkZwYFD
3S/TS/PrzMguihlODa7o0QHkwe6c0sqAIFsyaDw52cuM5eth9Hs/BdctD6CjLqb0TM5b0At2q1K5
yyUP+O0/WbmJePUniJdA5YKXL8dgxqNX3cU+Xcz8CuWqQ/3fX2EQwXdH1CikcSqpY/pmIaM9kdI/
YSOvJaWzErgeM3W6dlzXPsoEQbEMFD4TPC5cxpdA7v8qT+jiDwiTHI4Ilxkdtt+yv2NN+ERbyHzK
T3rr3/+nqxWMCeFjIHKnehLkJ4JdCu2QccuX+n608TJHw3Pujv4funDfS5v2/uzBabYgXlFi0O2T
je4O0SJ4yH9Hf0y7cUYoCaJYua6fwn3I7GY7hyW99IXCSoUA4ic5i/0R4snxrt5pdvuQRBhZzRed
A3javt23jeO7c5T/s1YFP5iRjGXT7OXJI1DzizI7AwyB/OriTzCPAxesLmSTODSY+otLU5IXJqZV
whY8qCSzb3/ri7gtbIDgIaHLaSQ6g/Yfr+/D8e/Yj8u0/cPqArMjL5T4Sw9kkLdNXrpIwabgIsHF
mxO1jr0jZ5qjov/VlpUrj0divtUg2veTHSDp96r3mSYzM9EX+YJgWfCWaexpzdgWUC/qtnnZWsYA
CdEBHLtzg0CXxS3BkuAwDV5p1Ge4Qv+SGYkWxhoYUBvyNC4o82fAaJcdE8Ga6CRTpmSYvAPtXrCM
5NiO+L7pwr8AP1i5+Rz4bxlbVG06s5tzixRHFUopx/dSYJZag10dUjdZIpg70rK0I/c/ZxL6uUhx
SIH0pQetXGzpAO1clyzolm9M24Q6sEVtbfsPUIoXsUewKHimKBujiAM1DM9EUZYDcgs6VGutQWHY
AaNvGljSlE+49bZwwHOyKiOroUcGwKGibzB8nDvd77lEeyYQfBW3zrxlklWqP4ZQ6kmJ7Egp9ECj
EKUismmHJ0Vb3r6qcxsgOCqm1BTDXtBZUpARq/6L2c+9kmfPkOCAwrIdlLEL4Qw4+INJnrt55dm+
XtkkiSylapcd5WsllFYN2PisWOkOEdfc2+uc88hf+c/5rprpMPo9RPfQlANybgfUqh2owa7jD4l2
yoHJloPh2af7DJIhUXOUO+6qDUeb6z8uTgpnTnBRBYdPUiaBtenpJgEpD9gZyjyWuWyXw7ZbzUFx
57zxV3g+W3ppBjwu+RicylRZyHGOGtd9kv7WgT4L5I+kfqTZita/zfz99p7PnS3BZwWgwGvqEFqh
nvEa5J9ROOedppzsRyY+7aRiAvEJil3wIwsnSzM7lpOgkqD85y1zt19FO8WdOFTmcvCrUeXMkBDP
CrMjfdIO/ATV60Na4QEH+hmMgWIS2JupW13/Wme2hOMBsuS0Z9B3BjUMB9Onv6lc9gqNXPsfMMZd
PNeEDRRiWFtVmLGMsuko/ksqa3ojchv48+UUxWaZvqcPcuuDCSeCUO5Vat9wxExi12ugIK3Y8Rfp
Fs8nO15lGGidTQAvEvufaxSrvwWJGKT3Rv7F5ak8D/vQmZ5rxKXvymruoMwsUCzqFi1VIjJG/GTK
5U5VTyQBkq0enm9frDkrQtRieWl6YMXHUyFOV20KEv+H3OMzkeGyiSJsnJg5gwIuV5hiHNk+X+cu
3jxOvmgXqENCee8ffKiZSyaqGRKpVXLe9VANdbqvbqGpW+1LSZcmrH6xSz7Qdk/X6un2bl5/nnzf
OFHcUO17ohuYyj81JaYKoMsdgYkO+jLP/E++kJa1DTAEFpzU1jBLNTv3KQXP4kdmJDUlgn2hvhXs
AaxDthbPFN6nW3zj1pmCRzGrvmjbGrhNXruRqSza/t6Ar+S/uOpEfXI/s51zSxKcSkr5GCtxysGT
qG3K1m532gLmME7U/5Xt4hPVt83cvbsaas4+oeBYMhmHNa1jfoI+l9u2H1EgWbeXNW3S/72JF/WB
0PdiX9FgAQwwlgxZiqBBMMWJgY7zoSnm2kMzt88gwgs9CUIDcUCSjmne7LV8Fybkw5OM9/R/SLuu
5bhxbftFrAIz+crUOUhqWZZfWJZlA8w5fv1d1NQdteGexpxz3lylKqNBABsbe68AR6x+WJtoXMag
ENqgt1k5eZvBBnamUoQ0vP9dLcJFGn3A23lW2ghcXziWFGHQjJlgdy5Lc+/DcmGm0puqHTMSnWcD
wwB3XITSipo5wL2wGFDCBzQIu7YL7i/nn52V36IbUgj8rKukCFxIRbblYTHGnixX9oZV82gB1wEn
7J45dBthv5q/8i9d7wxPycUI2ud8G3nCSsH9HMbi1VOZWcoktnHdp5sWIvGQPtlIK2VNhbDz++HV
IlykUSGUBMmzGgagBljP9bQiofwF0sQ/Klg7Cj6uaE25iDNOBq2Ak4zOo6b+1CbwGnSvGs6dvjPU
jDlE7QNJR8+XgFLRNB6RrPcCbBPad0cUJk40do1WOpXaGp4/j1l57IpHkiMCG/ljOpobMsOxrS6f
2kpJfbtJ1rrOnu5P4c96KLc/uCimWBC1KCA1eY6+DD48LRooj0uuvKJnAl9peKyg1PsvuAHLgbp3
GrhAlmajUdPlEuy/ysEiMw5FT9OfXTQznqZ1tRbMUjAc/74fpjhvQxWz7IMFoVOsTPSincGDwcdK
uvSv94cTbAv+fZ90edOXw2SfirEMWD05dQXRPKo8NPJ7NFTbStIcCCcLIvefau6/L+XHA/XqqKdl
no1RrFqnDl2JYPbA8DgAufitwjWvnEeolH20YmI/BANO2f2L1Ob+lWjxT3p9kOpczvCZoUDjQXRg
efXFXv5iHxrodCvO0gUSJr6ir81FOK2S0YyUcQj/Su4biLoAU+Y24yZJARBfpzuI7aIF1Zpu5rFx
WHI6U/DtBbfmx6v86tMP42xk1MKKNxA4mkAigXbqt2h+H6ThayKiB/+JAOMWmgtxptb1VBrjZcb0
0TyVG82FMMi6fKJbCdbs6rbbsF0RtJD0FIZX0RLzIQ/gPgb6fISUH/1m0rk2OPDGfyz5wM2Qi0oh
myotpYyeqZG5fU/XlbKpoecpMeSr4+Ke3pxV+/H+sb1dwfk7u7I+vvvVKhajlVBJCpc7qryAAOiH
CIH2qgaN7F9INYtSHx5fy2xlSMhia75sXAkXcodiXFB5Klq9ECsjbxAguD9DweLxVi1zq0DaZFbp
2R6ZN+gPKJI7od0IDsOfQKTfV49H1XaWEdpFCGdq6wCnpQZ+Wk74xaiceW15tT95NjwmTgWMJCDI
ponqCoL7nwfcRmqDQweiBt762lY/TX6NjhpMW6AI/xXiXmcrgCH2k7D3IxqWi0J6pBRFXqB0Av6C
ZxSG08KK0MoNx8itc2YBrzJ/LwfDY026ph31IBPLYJ9bwfG9HB+orItee4KUlgcGWYVUWlK13LBB
uVF81O0lp13XeNemvoRGVLoSqXDcrj1+np8Prbyr8yOZ7ZypS5G1D/ABwgfNn3fqo3ogQXFGbdkt
3fRZVEW+3TG4GpQLSDAqTNs2V+DHjNsNCdmjxcBtBXC+VR6sFiQ+mEBLzRZQycv9w/SnPCK3zbkg
pRSapdYqwkWL266DN8S2gXOZr7g6HCIKP4sO+bvmpx5MmiOg9g2ICrU/FEA2ihWgK1EgAuyLTjeX
U7WNPo9ShSJ/H/VuXCabLnlW5UqQMQo2Og/+QfNuIgOg1+d0eOkilBAaY1cS+aEyBL2g5fPdSRE/
NF+udpMuWXSGiFd0tvp40yhQw6srV2mblaa2/jw9s+o/Rwz/vqI89scex9KEffYSkXsve+xW/frH
7FaXdtUJMlJBwsB78eFh3cDycHn2Znh4aSXEqXW40HVOZVl7iDsH9/eqIEdSueg0mBBeyFVkDEv/
p0FjWF8tjgr/XWfr8zCqyxa9WjOUrsdESyQcRm/0FrmfoF/D2mgzefXR/sl80ekXzWvZrFfjQe8e
b3m7jM4sGt/ASHpSuxp4GLKTNXpQLFgNh8AGdYI7RnDQVC7k9FGTSlaDaoFkrHXjlFvHSHm7v2CC
Yh3Kcr/PLGmnMqvYRyydAyiWdAYSBHgPvkBNzF/K5FbhzN8LL/FsT2ifutQi7h09LpKUw6jELRmW
0tbyOlsYP9NZc3CZAd5YvAgvDsFdpS3Fg6tltPoIvu3QXz8t7wbyJVx1q2LVBMrXYj95LbIERQTk
FCzhh/zx1YhJFkY9gyLCeQSNrDcZyMnJitizIIYJgqWm/D4xCHxTEIZx7kobT+seeZC5UciPBs63
gv0iWDJt+fvVhDo1G6usREU+3eSX2TN3xbPlLYpl9RFIQTFRThCdNT6iVKSfY4JUciqUnVYUm6h5
gEyqZymAAFq2W8CX8f4U/5Sk/j06a1xwmfs6U5s6is7VDEFL2rPRtc3Hwi4edfo6hPl+7DoXDigg
BEPmJi9OpM7WXdV9RWsWNrLmGvo4h56CNaNRyGNQ3Md6BWVisPWleJM3iqc00RYwuxcGgeoeWsWF
eoQMk8Pw8lCoDWHvxM0oKHkUPH7T/sEgXwRtgOaRyCMy+LmW8KvSZ6KLPHIFYc7kgoExmHo4aKF0
Muez3TYeXIr8QXUIBECUYXQGdqlEKHZRYeiDZ3a1oUYyFAxssOh8MDuHXf5ydpwgZdD59mHwYI6w
ttGDhAqiyGNE0Bq0eOq1PlpaCoNfCdI9xXG5QrogPy5uOeKShS4IPTzxujFaXUr/v3pgByiNutG2
cfMnFuiNO75Zr/LLkqc/A2Obvul7CH/rsG8ORt8KmA8ZBcA1UnfatQCKdGvr0O0mZ1yhp+4nnnSu
1rFPQVIdXFSZDvlhPtAT+litYwiuJNFyadxNOCUFLGzjjwoXfZy+Fw/1xXDntX4cAmll7OD3AHxf
INKXEmxMjbsJSyJBYM9GW8dstmNkB8mS4L7KVeqS9BcB5aYbW8FMRZGbOwuaVKbgUC919Nn2bGa5
JiwbBmFHQBTfuCsQ/skZTLBsdo4VAxBNtliWwzObOiB7PuvzNg/f74c3UTmAl2ZMc6WBl31El0sX
lWuYpUQr1AldCakadIeF7mKCna/znZeODDJq4tFZSfBw6sGsSNrV/TkJslxellFXoAaeNGg+lNCq
D6PIBY7brWw4iVTvlSpKmZbL9E7WwmudZZIdxyREPWX8iuqum/jFc7KSUHqEqA6sWe9PTbANP+LK
VXhsI71mo4xtWLbbMWHBMFVeOVuCO080CnflaYM+p4Wcod9XSH5LUddFRaFRn+/PRZCl6FzsgJy1
nrVsqaAqr+bMAmgMb3rbDOQ+9e6PJJoPFy9spVhkVdHRN+ihoOxQU6hjN5v7g4jqEDoXIihJI9nq
sbOh1vkVroQBO00D8B7RJXRqBz658Yrttcf7o4o+IhcwuhlSQF1Y0nOUAO1bvRWKL6GFCieL++OI
Ch68ZJilRg0B7zc6hwdrC3Y82jXQL73AB1PA7RScXl4TutcG2sgmXsMTKhYDTAry7rHHO8RQ9LUU
1oJUWXCVGMvpvjpQ9hiZcrs8URWY/uVBvxuCZiM2/RNNisuTNVBBq9RC+WKMnpE7PUyG9k2m2iZK
yEpn0c/7iyXY77ySZ62N1QTvkwhOW6lnAIg2SA+GYfj3RxHcVX8oeEoFRH+mCemhMQeTRDZN8z3J
uyOa2Z40Z5CfFmH7RIvFRYx40PIhHmL7xED80clLX8tA8NvOOCnbXsNzyizzfm/R4aGscHNN39Ke
eHkhOfHwKOXqemijR1h1vdUdHIlIqUbB/S8iKuUbXKAZpLiIVBN3wdLwg29gEHrqRyq00IHm1/uj
CW5Sg4s3rUHVMcsQP0NIWmWK7sRxLjr1oi++/P3qeLQj/G/hVrG01qBNNTuzlz00R5QEPnyiwxND
pjmsITLOHHGZRRRReVE7NkemGibIyNtgcic/hxkXvmjvVpsEWhHgO8GlYVsJ4o8oIzK5DCXqLTLG
2kcZQg1yL9oaZ2UTrv+S8Cxeorf7yyg4rCYXgSYzmqt2wmHt6tSRzXeooQIZLeqOiEbhAtAA+57R
jDFKCccOrZ2cNDwPqkhYUvSGMpc9e7VfqqIy9cLqF0R77837ZAtB1pXsorF0EIGSBFvTXGZ8NVSR
Ql5IzXHW4k11lHc1iosg2BxCQZQTtZVMLugUYdTVQ4biYisZfh5Di3aKyugozZpTDoCszDtW1TuF
XLTxO6Vf5MaA8gN5rBtr1cSN05SQKqI5dEjubxvB6ecF2VoiM6PS0fkJtddGHyD7Kirs/+nO8Hvl
w+J25miNUPgdsvC0ONWyrxJ6Wc/Jz/ktP0E1w/Iqb3mNlg8QeJiWxkJ+MFAYPIl6XIIMx+J2LoWB
TpJVKMjr/ROsiV2mx26KTsYoEpUQdVYsbvOasZ2UJEewizcKOL/GtIpSP7Ygfu6YR8gX+7o7ak7z
tHC4wER8XvhcpIFGtQOOk2jbiabNbW+axfNIpiUNKgEnqJtVT8aVqqHnnkgHiOk/j8W8jse8cjv8
Ic4hs2XD+6GlzatkKfvYyrZG9j8C1izuLLRNSdtBRxRpk8UTYd1ZArjanyJi3J7jbtBxyCfVnNFH
hSGBn6s/4sn2Zqh3zBQzNy+1okIA2uq8zC62Ei4/WAERl0yFN0ERg5nZNraHfShXLtWgNqZEm3GG
2ymFhE8E/4vQTHe6Fa1ykv1IE812shC2lEq1L2oQmP0pQ1KrklFwVEVR0eJu6j4OIbNpAAK7tNxb
VEjotnstNoVXV3gU/E9xweJu7JFJtjHniAsKQUuw/FLNoiK26FrmMd95BAR9DYUpTMda1Wcdinah
l7jKjwXvkgTDuhQGe9G+4KHfUEgtITOrsPOYZnA/jLU17cNAxb8rvXfn1FwNoezAJxUGxbNftPG3
uTHXiZ0dunl41my2TefZN9T3Mbvo8UsCXXlNea+l8K0NpZ3aNUclst4YhKuo9ZDDQHKyD7NymIx2
cCRFZoJ9LngP2FxoTdM56SdS4dKvyiNpkcsw1WPtntQJ+IMi+0pRXspT1jNmpKwt0dbRVsPsKj7d
DpCOcBe8cOZBievl/h4UvAx4rDkzBnARqtE+tfYcmLEJ1SXmVNkUhDr0/pl2yu3p5/0h/xR8+T1w
8DBzBXL+ZqnjIYcmKgRqkX1XbuYuuOh23bgF/g1WwlfZbd0KUD/1/f7wokKozUVGuYAuT27jiC+9
q7p0wMgH4m/BwEXukte5hgXmTOoKtUEEeQAPPx9znVTKOAA4CZsadfiSooEgmNuyGe9UuGwufIWq
qSdsqhleNcWxW2Ur7Wl2awfVQXQBRa/K2zAzVYVWNfq28A/gLj6iTbHU1gY4c4cpW5mnpahGoDrh
QU/c1eptA4Pc/qG5KI507tbqRjDZm4jhq+G5hdTGPo3KkMZnWUErUIVZWWo6laF4Bq76WYatWNkH
KUFrSxWUmG/voauhubuvCyfJ7KIoxh5SA3kPHWQVRaPOKVY2gByopZur6UmtHLGmxc1wdDUyt8IT
aQtDqzU8tAboDdPXcpadGdSXeaZ+IdkCkNDNLXs1GndFdUnW0Uku2DkKVTesKXTwbcGevZ27fo7B
l6vyONII7RJ2LntrU8uy31WBLW+1+lgm2j5kkZNWBLLzpvIGq42gmpIVNXK/hyZAn0mOWU5ukspw
lu0hyUwvzTxfMgkyoJbId/52cnD1S7nnZju0ZQcFbgk6XqmT6C+1+T4SLd2wBGh1+FT2sMWbwauK
tl0pKwKS33KY/jjaV4Nz91BvmWE51gqod4u7XvRqIXRRU2iOevOtdjUMl8O3apgxRcIwC8Qxgx8Y
3vLFKj/Zu9iDirifHoEdkrb4/j+nnQitIdhufDUsrqVRyXJA8+PiW9+9y4aIZXAzVb+aHRexFLOA
kmQDBNRsD+6sp24KC4BIfjHQmb0fnUTLxQWnvOjiQiv0Be6nBgzBPo9X2fR4fxDR9+LCkKQZka4N
+F5S+9BOMI0rKv/+CH8aZy2X9dUX4+LNYp1a611onRQUJ/sETpgzsvghg+1lpXVuHvXvvdWdUl3e
ph3djCkE/OmhxMVu1o1nQWwdZSEn6ufA0AZfZdKKmO2+h7WvnGYQdmTvMBH1S4AsLPOgyagh6w8W
8KBFlkMPn4lax6IvxgW0cZy1wrZlVELtzCmKHr/u6/0vJgjQfCVMalI7qkJsMat9Luilqhpfj752
8d4wVEHoFOxmvvxV2aWUmx0mU/Vv1RwUMK5o6BeJfrk/I1Hc4+tedpbGUBdCdWEpFfWb5oOcw9YE
hUQRQEywPiYXflgxwKybSAAWwVylMy0XRgCeYDrLlr0TSfnKV9bYdURUHM3BnVxM57mjbnXQJICP
G89eFd6SLME9DSxcTZi1iK47vhiWSabcyDEu8Hhj/Cqyj2zJfgSlMiCvOBQuerl70EpPUBFzpKf+
WxSIOpO362SfZ5qvkylJaJc2ZPLwxoCMEvCozLXfIAgGl62T8SN0PkBjZ7FGlWhxuXBlN3oTQq6f
ngsoBjomkUGDUFvBobj9grqaHRexYjJqZpohLeyKYwWv+AluVRE9jDUqD0bl67DchgmTW5RxUEBC
qoBJlWCDiUIAF2QapiFRSFl81pZOVe1X7MJqfynEt0BXz7PDpkWcPIYrxLgpV6I66O3q2OcX4OEx
EPUlREUOdG6sNqDa8DBZJVwQZvUb7R+LETZ4Bg2G+lnTasdgKA5C7rJpwKM0QXk3AA2uzS8tOUXF
tI+HaYI1e7rKFLjzkEe9eotiIV9F8MF4jI1R9XFkzGiNzihgRuvm0L7IAFKci+fWaX1ojHjtKjnp
sTOIeDmCa5ovnEqanYIxi+SzbqNtCYfVQWf7th5EW0IQqvnSaDGnXVJO5fLoHL3iMVlHfrGCTGbm
AuqDNye5GG/sIRbULkRnga+Twl5AT4w0sk/SegxMUNe1cwsKOTydIG8liiuC1JFXoaiJ3NNZsy2g
+4F0BzT63zVoRZ9y+ftVN6HXLUlpcpzvUfpOgUzJoRRVt8/yMAhyH9FAXLiCvH2oVnCrO6vhMxsg
Zw/p88oEqm4MRTFrudbuXEl82bGmAAznsOZZSiJeeZ7S9zSAPBeiRSQ/EUhRCBfrdu/sKkhwQUpP
wLdN5nm5h8oL8QFlh/jEFCycWHQIUleEGRYEf74USYmpAxqJe68sZCejO+AxBV9RcJb5wiPQCHU/
E4xAtMpXO8WZRtuLENPuh/ebEzFh8Q4glwlBWe4VaLVQkq31OD5H0hOtv+ngEN4f4OY8rgZQft/g
sZSnZclges+aImCa7YZwOqnHUjCP28Xhq3G4XAsSxFXX50V8ruCBZUAmtCyQcgyQA4JSrK6Wx7bU
Ja9VAKpMQQqSTMDOHnu133c6dJjNBO5S9yd+G9N+9YuWT391tNNhqPuWyuwMK2dfc0t0kWCn69iP
tpvsVSBvQdCUNtoxjhwCjKXgg9wuTF4NvyzM1fBUUmUjIdoSpHsPsCCvX5tLYTB3NK/9pQCyma9i
V1ori0uaUAFDtK+4uGalbNJjBcteQKQdasqw0RI5uYp2FhfRojBkKB+hbNVBXiM28qCMN2NirATL
uGzQP6LZ1XfkMrC6VeAyN07srPUw9wxLV6rRBpoecmUrUR2uEtDCaJVdpP/s+jO0973744tmyUW2
xBpZZkCV92xJ+xasI0OBIQt5vD/I7av1c5I8Y9zEyyuNe4TsdK+4kqNCzdlP3CHQAsQ3McLiNnn7
ajwu7LSsbhIpk9hZPak/Jh/bcz+gWu21T9E2fC0GdB6h5QPNth14+YcWnU4htff2w+HqN3CRCWas
aR9n/VL2RHesPM17OwgLePPiFROifE6CJvs2f5MKAD5EtaGbOeLV2Fy00iattcG/jc9KLPsSkZ2m
Nv0W6h/2KK8U9fv95b1591+NxkUipVI7dLIhFWbPmq+E6SbMQALI5I2NsuP9oW6mTVdDcVFHlo1y
aiZEnT5o8bb+f+oVE5xK0ffjwgv6mjNLDISXEPEVfnVFFkT5AowIvRgWhffndBuDeDWp5ddchdII
b8xRaUYUjpvUISR2J2mCwWaDRu+rQmHWJFsH+Pkhl2oFp//m6/5qZC74sIJRTRvK+Gxohkd682ir
zaZiHawv1EAdVDjLMF8wW9Fu4SLOXKJGbkVd/MFqy8/N4vBygFrFdkm1U5+s2b/RmBasKE8PL5t5
0kBQYQBEGqsR4ucz3K+sM06Fj3zBAcIA+lTgFQt6AoLJ8hzxUa80MsAZ4twM38N02tBG36Q1hR6k
4PUiGoiLNkmkAzqjYw91Vn+UIEZDzDc2SUczFIKhluBx58biOeFD03ZEr5v4TL/Dr/0pRal70b0B
YRhM3X+h8SVKNXgTpoIWedzY+oIziI5p6FhbYoO91+/Sp0V4bvD6I2AU8pfqoq3RED+Yl/tbVvRt
uaATl3IBN8E2PrfW7NE1TAV90NDWC9v8fxto+SFXgSBv4R8CPQoks63k43A6Wpw5ERzLQgHkVHDr
K1zE6VNNI2mKbTnn0pNU2I6JxNWeY8EwokPHhReAWZQwgdvoOZ1qR7Fyb7YeaYKWdfEKC3lRGBXt
Sy6wwJkrS5oY11Dzy9gW1EFmEcDN2x1gGOJOGzHnQ7QxefZ2BY1MBsOev654GHrNe2Tiq8m3oPPY
vqSoYS1dXfP71G/73ovAaViJbvrb3dXPEM4TuydK4k4zc6Sp23yT5i505Y/lejqB/vml29SuspM8
dgj/c7OCpddxNS4XcJQSXq9FhHHDQ79Pvi9JVjM6cMw2H6cTvaRHtpsrRwkBDhDVTgTnkad7x2qi
hpaObFJPvukG9AJixYFOBCTvBefxdtP+apJcZqPObW/RJI3PZdk7pmoeKDwgmyQ50IwCojPNXxWD
6a5JYean5tWzJF9IMfmU/Kiz0FfIiK52YtoeDZM0qPSkd9AU/XU/aAjOMs8Sp4PeqPDdw9dQf4WW
5EtGHdSx6J0t+uZcaILnttKX0JdDRzX0DOR1kv2ip6jLRqnoowuiBk8Ih1esrE4aKrK1B7OE4nu7
gQVH5owPqw6nSXqQ/fTB9rKdqEMkPEpcuGKqEXegF6NYFqhBe5qyNa0fF8RLDZSC0Xgag5+7BwOy
7CRq5YjqCyoXvJpW1SGbjfxkqXmCa+hETma4cKZ12+8w5HPWceUkL/d3jmBNeaK4gjc0AjOuG7N6
LdVu24z2sSR+pTzfH2c5JXcSBp4eHlZaUukDxukMWKrkFgSzpc39IW4fAk0zFcQkU+e96stRtQDe
w2NLUn/W8GeNjGM3i8RNb2/Mvwfhu5V2ghEigkHQ5PNQdnJzWLlCaDBnoLFGX+7P6PbifA7GPWEL
RTXpGAGNWJexW0DjpqX5tshDn2b/Ve3W/ByKC+XQTk+sJlxeqtLkTVLjRybKmoa+VnvBMt0upF4N
tdzhVxlOCJHyxJwA61q0CZaNLu+yVeIuGPf8QcwrvL3zPmfGxe/arOMxLmT0/BsQdrXtmCXe/WX6
h2f+5xDLzryaEUnKsOvA34FuzeBbZePAzxO6pbNrM7e4dJcSGsyGX3jMF0/vH2qAn4NzUbkuxkKv
u2XbrzvfWoXb/hz/oLtFa6sL6u9V6FTvaFCiQi0ElH3oD/15qj/HXk7L1cSHrGq1EC4jZxZubSR1
CdUf0ANYa8aLqu3sBghFCbwziGMq2WNtUxdNNmcMe5dlxVoONc+wUJLJ7d0omcc6Y+1KbqutJc1n
9NK2XTd5UUr8cnqd2GOefg1r4sXE/mpZ2lpLwidTJWs7sTckjRlAXfC8jHunJYZXapHbsV99NT0p
peWEBvFgMebndbHPJn0jq42TwKeadJEbZpM/dxK6nhpKI1P0PLYvTb4eOunJ1nd5Vuywf9xqMH3g
50H8erXs0avaF22AzWb4yGI/DZ/D6EdSB9AAc3LVhHIR2HbtiZbIP8GUsDYlu0A93a2RFkRgWpRY
kyLZS8mxad4gywazcRUSlZ2TQkxL6dx0NnzowkLg1zFUWI3UkD5C5UGHlYGxi8uvar+2yClRfqTk
jK1FFhx/2rqqlDpt+5LQPasP1AIMDA4l9XtHHUDS/GRq/bJ/a7RDFb609psRv4OF6LYgfShy7iYQ
OSSig3GztGDBRs9QDWRQPA22N7OuMGSUoKQOwAH5B270Ndq8wCqfs/mnSZp3wUG8GTCvBuT2Y9yY
cHLq0OpaZMLpDhLhiRN68yoCodOAPE/1Ip1lUTy7GWCuBuVSBnMeuwlP04VbkR3h4uuFG/j8evCa
XhVBdApdobrLEoz/OHZXI3KJArFKpe6tELwRqLEtjLWLcRm8/b+hqNy8VD+H4sGGMWT4lwZicjba
1AV7dddjL0ECTJTwCT4iT40180iRi5DA1L1wKOQBVQhdUn+kjn4wVxTiJ462T/5LKsrV9LhrL2dh
Os0SUtoBxBunAKDjewofzcVVof9CfkCtNYX4BFkLmXg384irgblLsJoj1IVMe9k08x5xI/7aHbJn
DWQ86aBvQyf3lZ1V+vWzCJ5/c0Gvbl9ut9omGA6FtCQwJzUfnm2YK0zzr/vn8DZm52oQboOmSplE
pj5DbfI7kALn8b2PA7Ncy7vCjd+6rwuZQoEew3P/jVyq8/BUws/4KAX3f8XtLaWZFlFtVTF4aFSa
0MyqZEhp6DMg+vOTYj3cH+B2tPkcYPkBV7ef0UaxHFcGZtntafqlh6LmI96lzv1RbudL1ucwXHZR
sw6Kt8hhsEcHf54D+HDou3G9cNT66NCuxDmF6MstE7+aWDqD6DhmE/IZbdyaQ7aJbUFVSPTpuEDN
OjUMh9KiZwW6MPI+MXDEJuYBqb26//VEU+G2exMlaiX3JiiOmQ7kQ4c3q4gD9aHr8Wc4/lwgbrcn
+SyRyQQvKbEhTUxYtU/RGfYG8jXWf2nJUwSkaR1uFaVxm5Ae+qp6kk2oKiZ+B/xmy46shqeWhA4j
s72BnUjT7FlHYV0X+Wnep06qRdVqkFNvyOExzHJIH09uVMSOVvcrLWHrUuk1n46ogWQazBYMaILI
Y5DrmSuZFsoP722suEoygk72QvMDAC7gFM32Kh/QjBpjIHqJU7LI12Ebf//7/+mvutSIPncvj63q
qiS1BxWBvQW4FS8Kh67VXeiZrvpQbNQMQKXcFSoYC1adx0eRqhtmOOKh9/c0fm2+MzSl+/W4rdfx
dwAG9+Jm282oejVL7h6pSy1jYO0i00lKN2qfpzGYk8y7/y1v3xl/7zMeEzV22oTQjXiTDKojhWgg
4u05qmFgjKexb/+38MlDobrUCsM8XxYuPIw6gG+SaD7Lubhzbnj8UwsnO6mrMEIMJ0F5R1f6SsFD
RaS6Id/G912tDhfPZrU2slkJGYAb5bEfISPbnMqeQHXoQgExMwEZyeodwSs+hOOEGTkhLYPY1sHS
+SWjfgf3mVVRB/kwnImhuM1seWlCgt6sAEjUt0n1RsydXipHyRzdXCJrWQooPfXDiRbrWR/cNkRK
Y20KLQrGTD/VMoSk0zzQ6mZj0cbrrDgwksvcrYZsdIwmB6+KeNrUuZQZrg0qyWAwd+zWTfiUyVFg
SeiCyCBcnWcYYmn059gBIRCrPiHPk1K8hll9NPAw0C5NsiUFcfTufdB93YCvsUr2WXhUQbko6HrM
AvSGDFo7SakhVmhOAvZrV42OpBpuaBmOHT8Nde60xYqhC9nVkStVsacY2T7NH1q4iZbdM2uelL7b
lYOn6lhATfNsK3d0aMTFFjYp/a5r5UaGsls/PxasgTKg6uXd8wTLcjkK0YfXjqaZoplT6z9ZAnJ9
WrvzMH0JpxaGXu1BlRKnTN9VazVQwT10u7p7lYctkeTqqmNoRZQ2QV/nIwHEm+g4VU7/tqh8zX69
guv1vv4yQ/8bncFD9HL/QN8OU3+/j3iZETPTEitsUBRrY2jn9y+hKegI3kaiX02P2/mdMeVlTZGI
xZtwctT1uMtg0jS7NHbalYif+w+x/nM+3K3eDFEN6j7eJUvxFPZkuwhU1HOEQogWkDV0/iBWJWp+
3M4kPsfkLviaMr3LujA5R8rFUg5SWG6ggdTmkyCRuI1fufqU3C0/MKuO4wGT+8t9jbkRFCBax1yp
PtuKwAeCncGXGaWxQMMR7r1nLZrAkwsMogleXLfxMZ/z4ckQxpDCpaKn6TnfV8c8D3LZUXcFIsDD
ND2obwvQFhB7T26eNeJ1T8qb1kMHQbR8oj3DcyWAq7cVPZUx04Oqgg/ZPXSHxUQpBrPFMbcU8NGd
SIFAsGf4l8HIyJhbCQ59x8BqmjR3UB9zmCT3iuCA324nXH1kLrzopt7aao7Zpftccdr9uA8hs/Dc
7kyYYYY/8LqcLs0TE9oa/cOj4e9jwbMm8hK61eOMSsiCPIICo9+GnvKqfogU4yBWxJFEoXQ5adx1
rgCUahpQI1Vlm6+/J6M5pxEdk3O8L/ehDkxzeVbBhTP97ke4r7wcFjlHKzCWqJqJlG1uJGDXg/MH
RhuZRtslzVwoBOSZ2H7sqRXYpZVHAtmXK8foz/RJuH2XkHZn0vwpMolRZDYxE4x7gBHo6NLRb56z
CmUnlBB81S1a19aPUSAc+kO+kBv6t8yai7Zm3EOW3Fi4pj3Qx7hbDWi1T8m0YprpJLmWeyxLZ591
86WHjGTR5pcsHy92Um01Yqwp2ZlRuA5V251i5VuXoz7YAJtbTaiTxczLBzxZpk2pPFU6JkNeM5Zt
aqBLwwiervWw7tU9aw6VuoFGVhrvJvlSqGhQpRtiZI6io29V47IZzjZLLhVB94zk25xAzLI8j3rs
VSMThDRRPsldBTD5qdkMXSdoctP1AgxbwIWK0KrvH26CzzycuwnyeaR0ajBOC+UoNu/a96XYXqEx
2SnndvVfSYJ+Zq88ENxiKNf0CYYbcaRSiLcmmxlascL2442tfL2feDh42MVTUS+fb9gOvrzvVs1z
sc1P407bjG63Lx/nQ2U5zYuIFi8al3s7SRGYuZWE7sk4m16SQDeigdB+/ZoUG5kKNPFuR/6/l45X
i6BIFFJjuVdDQ40cqZzfU3JSo33XPv03qd3nQFzgD616hJoMHoRmdYmGS6Y/3///RRPhikIzaf+P
tCvZbiMHkl9U79WCWnCtlaQkUrtkX+ppc+37Xl8/AfVMiw2xCU/70gf3s5NAJTITicgI9Nt79A+r
DtJSFSasATAtW4AvDMEc9b/ksK+lsJ9yVCJL6tKVfSozGlXZqfYrnjMgr2g6C6Pk9aXr9KJ1SkdE
0XQioP/DG7nopqfTPMxgtbtWC0w2xdtFiTHF/XF+F0+XWV9L4yIGps4UorBGl2KmNp5bvXkW3T5F
6+CCRZsUSJmsAgAv8oXSAOoIetOl/CN3M2WO7z1C5Da6bsUZAqlC0e8y+vP8Tp1+6vuqZPgH/LVX
sqJkCTa/VDBypj2HD9ZPxmWf7QA2KrcWZhO3vadAx5w9dMYP8c580XeVv1xUT+d/i6i44UngQyns
DbrC+VkAluxip6OccUzHshdXeZBSWxSCT4eov6spngs+jdfFikeKS0Yz+RNYY3v9sqeGW6D3tiyi
Qur02f6yxsUOAzId0PJGkILsVvoQVQGr3yhQqvpu7XxaeEA6Qv8BE2n/7dB9WeaiSi81RdMpWGeU
Q26mnG76eA0WZfXOf8B/ach82eEOtwkthGiok/i6Wo2gg0jebFRODezYMh9yvLdI+yzX7BTy5Uto
up0e2dMchNXqSRRMzlIq2Wu77AD1s7USWPrFCjQKEnqIVCxODVKT8z9X1CQgXJgIZbPLpzrJUeTl
18VGbdAPaewBFTwYGyFs62aRKy076xVA/vQmuQNORyS4dzqMfO0YF0amTkunpk1Qz0eHKvqoMSgP
gK9gnQxP8r2i/NsIT5i9hGESVnOEOZTA2DEMQ+3Jfmj/zhOD4ER99tSPksogQ5VbIaAelOKHmn5I
gLZ3DfRRIXGiZ6pgYafD/Ne6uAoDgqtgedYRL8z+rl1f48wUVJ7/kiO/LGj/zJF1HxudztpI1lWG
N+Bm9hhmbL2JX/Qa7Q8F6mNQLFwn0Lj+4dq4YNExFQODpvF1DInq5b5XRM100eZxMaFlEthyz5ZW
W75iUa+ZJsH2fR6gfzieoagG1SxLAV+59k2zVgl7NTH7Wd5rmqdbhVshhc3pz9mqLzp0H00c6YJA
6StzFjJcYObN1qLLYfEV+d2I3y3jV7M2F7SvgIXQ7TbJXWVsXbWFsruquimUizMpd2drYVqiTaHc
ZM1taiTgXQYwxRofmvlSlpCZ9cWdq+GAN2+nAl5DBskJJiS3OSmdRLpe9csmHGwa9bs2bwMDcBDB
+WNecm4bOD/VI8PM5wrbsI6Nb6rDpop+zEOBMfxfTVQ7U1vtkH9CaQK6tPQWKXJSsP2e/xHfPjf3
KdhvPDqYpoSpoTTCb6jHJNBMxbEGTfBuKjLBuSwZJ13PzEHeE+nO0K/NTERa8r2pxC2C81nFKLUx
iyZ5z3p1/X05BsZLcwXG4itG16DnoMEW9ZREi+Kq5EaOl1o1R3nPUidZgVUaBSf9W8jkFsUlzbUu
5XKlsIAPf9MVAJPH8aYrf+JF3x2Wx/Nu8P2Sy1njcl5idmo+SbDGXp0VMM5FP/sLJnZX+eZki+Dc
QnNcfhskRZUHg/lEQH4tVyvquR5SDWGF7CMWKWE//sxB42cRJ3WwzJUtDv1x2wrT12SKfUowfSSN
3kh2Uiqalf0O7v3nfn526o/O1RCSslVjuGRLvKJwZUcnTtoD41JfgAAt24ZDAJCaK5ZzFbjN584f
GZ5pniY9c8wKrWRJM+1weVPNtw5U+nP2dt5r2Fc6t69c8EBVp1pSguBRysQLzTSo0e5U0uWgrpkb
6umumKyNMv3hyfgMB0dLXEe8vrY1zDL0b9OC/wJEb9S4i+iTKguqc8E5//zOR7bKrrTAmAJHrdoP
SnYEo9/n91Dkm1wgAf47ybsQjqKt17HVXLRDA9jA8nMxD5L2HpX3582J1sNFlTZN4mKZYS4F7LvX
iN2I6JC+la6c53ORZK5VKFgu+DqjruzLaHaWpXrWxTMDzLnOOR8XQvQa81naBDuh0voY2gBPLvXG
+W0Ag/s69TYZTZcSFA0Yic2nQB5if8j/w26aMkEZZIJsDf/9Z/ase8xyDwV+Qw+t4Hz0VSqqZb/j
fbGdxya47ZRSpQeHFdvOAS82WoXn0sUh0EOV5sc4Uh26APap3EQ1UE/DrF+VQJvSTr0FAN9Rh/VH
W0perbd+TjTnvCt9v5dzP437AmgON0mR46dNsYNLXatAJ9bams74C8RU/a1sT6+iG+vJVP+1HZTv
fLRjBGxs9pnqWTeicXo03xlx0OyB/zXekPwqvRKmq1OB7tgqh8ynrTHSWsZKy4niMcXve8uhZe5F
5UaKb4yEUWwDChTGd2WaO9YCPsibYoGQmlJ5/ZI6ER28PJJQzj6c/wbfegf/+ARU5krIbpDb2WA/
TJvSfT1ck/bdWBtnyZPteUMnE9rxFnCxfgJDexyyWD85s7tgxyH97uO1xxlb39AcDdTeH6G33Ih6
Md9Hpbklsoh2FIHDutISqLehQgXgWakhiN7cSEnptetF2Gyq6VmBLtI8FoIFnwqUx+vlakoQbg9D
zRyNRK1DIBtnxe75LT2VqY8t8JGfVnIcsUC5krdxBvN5A31fyLSSYtnTqvPOW/t+Z/3cRxPiMgZe
qFQefRC1EonrXEaswtTCvGV42ywAIIw1NbL7FCoUMtpqqPUCgeFTCcHSoUJn6RrVic4FSUQmWUHD
v/ukx6tu18TVXxkD7uDjnmyDTdgo7d/A+jLX5/PDsVkucCpxikmDWO6gY40LVIQhjXHzWWM+z1e/
wRckWiUXDIvUyBvAjv4yh+cv0vsEnOiuBADG5Latk1tuPHti1eLv4yj4sEcL5THbPZKtOdFPy0DB
b2KnGw/sYIZ3TK5ivlpBN/EBan8xcPSkTx2b5uJirhZaMql6B93RxVMtd7yLPDbA1lV2HPmsZQnq
+212EPrUt9YVt2Yu7q3poGZaiY/L3n/bQwzS9hn94H4PYOnmvP9+Dh+ecSSDi3wLbSvMZihYZBV7
0DJwS3pH+soeooti+pGt6WbUKxfaMg4wli7Y0jwrkn1J3aiABIbpg16AbCB3LTkPhuJnC/LlHteQ
Sn+S6spOzPdlvIry1q30dD9O6PouqhP1PxMovNPE1tbEpjGovo16m7WlkIvvVJizDAoWDWLgCYl/
0MavT8o6ynoQfna+vlqbcbpe5cGRVX3f9V1id4YM2b7ypQZGDkoGGz2RNyldLtZ+EsTDz+HDcxvN
futRpB8UAwANbewOmnk7pIkDtsvHSI3erfE+T3VHTT/Uqt5MabVpl8Q3an+SU69S8ToxG0ECwtIF
jHGAZboWqHnr0Bmte4VKzljcJPFt2IIxsvH15TFa7jpgY+Mq9ZIq2cYN8VdJCtBF8DoNtJbrTg7R
Dk8fwyZ1WikrRAHxVDVxfGq41NIlVGNM592BvbAVK0Yfmo+hszEbJdnKaxYwT043agKttRW6PZkt
Es8W/QAu87TWuqiRNHQHSgx7JeiKrdYOfFVOrTeHqQXgb32UJsFb7Mly8XjZXB4Yc6NZuhifd/SJ
iTYNRA48kHH8qrHZtrEBn6agQP1kKj3nUFwKUHsaZfpIcHIz3TH0yJk7NE17R28vFP0jXR6l6sPA
0An4wUH7ZEvl86o9tsOdDPil3F+18cheKsCOSfFxcILpS4ggp6Pjk1f7GE9vSeQpbcLw1I5Srl4P
NDYIXCBxMvRBjkK8zxCA9cbLGig5jGVgabU9jn66PAA0HFWpMxjXBdS+VhB4Dwl4tLLcyabJlrXU
6WO/yAkIeIMpvs3pa00x0sfQoARPYBQ0hXniSvi3267CdPbFZLZe2JR+ZZTb1CJ+uca3Vvks017G
mFh+WPocUp/qKGjunawLj78ql/cUI8lm8JD85cx4ZP9LrQDzeG60S5xqW3pEFjrwyf7RkVUe/zN2
c0iGBIlHtyevgbp3IHmD3z+CKeQJSkYCR/qOq/xnuuGjpKlPeqmb6l/pJn6uHMud/Hbf3UX/gXiQ
s8WltiqrixniUx2IB4tb0DjZ40YLENNAVyNDp0B4txGk0m/oOI3EikYQDMrLxav9ImAEGs32d16B
RCGApxbWu7wxrZ6lUtSg9Q+l/yT4LLaW3z4gC7qixwxVFZRlPDCOlKSV1Q6ry9PCH5NLcw53YR26
kkXdHOkuNGbN1vSwvcpC1N6mbG7mqPhVgwjbKfKs9OikyPYy9B+gEkJyiMYrM64AlNbM5boj83tc
SJdykr4kyjy6stUadhqqkLw2AG8Mk/JHgdHMiwIE0fd5XxubLCR5YHXzoVYnsMenb/WaO0VnIvem
LhAdDm1Df6zvdVztC3OjSY8U0acJ31qJOsY8gS8Oxxubp+lBvSASRO+DHNqLVeLeqU2uXEWO0Ue2
CfhdBtEuxcSfzW8YVQnKPPYzWXFTMM4p2WMBse81h/BNvthjGDrlvF8ma9+3sbtCfzjTwGB2k4ay
kxYwXti1hEGk+sawdhLN7Uid7Vh6r8xbJb/NwGMXNRWA6hdtNwcl+BIyvbZLIEdoY3pxJoHjO/SI
tdopaT02PB/Pld0pNyn5YS6KO4yxl5m7VvtQ9fe2eaC5bOcIs/KyNVI16GMT4u+qTdggywqV6AE1
Uj0DxV+4aQYO6Jw6il66kZpvqvECp9WlszOqsW3JtQfGdD2WHvUCRekKUol+F0cffWnaaNHaOVYl
FQMGxqBOQTck2bKpoXE1/XHpHtUikIqdNUIMt13dIVOB94didx8lP9QRW5fdTfrLNDdPqQT9ENrX
TqVrV2mMHZ0xT3xHC2SQHBroTeMWHYl8Gr238rVlqjaVwRY+veBpyY8wIpeqm6Shdlg1TtjdZrhO
SznoykMohEepZ+kXcRVokJOtXsL1Sm7vqW45xQLWrvmhBmXGSq+keq+m4G4G1k6a75JhO2DMjpiF
3ZmQ1prp+1yT56Xo7rQof87nfROvoDDeZ6TfV+lOQhrDY/BzPIb72KggD4expm7ZpXhJm6qrOAND
4Zo86GXq0Px9yD/6Rj5IpL8/X2wLjis/I7KofVgNFWoEIv+ssscuWvHkL2jpnmypHSUPiyt/9MYI
+zhBFOrd7EV9zPDynQFJAvF5T3LW3Qrvhk6Lg4oA82m/QRMouJlaXCEUx82iLQkuxOxmOt8P4Itn
4FEpYIJsovh+qkN0vFiuBhqHOgWIAouVMQ1u3GZANajXUiIC5AqyCC/WBYEIhIoWa+oZx8NjCXre
bNvclzfiDCmoXnmAJKkwplR3WFG67bfaBvXRp9CtqEgWJX0eIGki4nYjRfWYb8trjPhv3hZIwbM0
JfpGoiKKF9EqtNXQRwW791zYqx9+gjHeQHzdbMGAYNeOsKkmcEEeGFlKeiI1FQoaNjkf/sINBHzU
jF6/exdLBp9s2h75IK+iRbVpANqnZzViGHQOVBeh7eww9VPEOeOpdHJHF6Jb2LX8TPHPy2gpY2W0
McGeLjdGYPpDkLqmZ9xhaskBtaMrhIYLTgCvm7UWIAuW6s+WBH3+q44ybOsZ8m7CskYUwfh3B3MZ
aT9NGGsDE5bb3ParHz9jQsUrgIqb3G47P/YzHGeIUTAKF3rSd75aBvzsvhEXaioRk/nO7Nbv7GSg
QEX6sAtIQ6i35zPC6VL/yBz7OUddAasIoSobRT1aPRUuE156IK55M7n0FyQ7xeIAJz/jkTmu25MN
EgjepoSZm8K7Hv0Y1Y2bHx04JdzyUDlRUD6S1rUKR22vdPMiU64hFQgeSWFQEO0z1w4poHRXDlXa
f55RHdN40CtjbPh0Qa+2dgyRaNfJuHq0cq4todNuSOQOK0+3CsjBE2c8oCiAXrlU2fUPKEZ5+CNP
a5x1dYzW7WRsv9C5Tp7aox/B5eYIkplZluBHMOdC15Z5F8FoUHOPr/0bpPxC9+KS8dArcy3Ln99b
eiNQHcic3K5f/pIAED5fnczGR8vjsjFwKuGQl7AGDQBMYT4yqhzsJiqPERP+rBOQ21BMxqBQLh4S
Erk2d1WH8uRASYWTJO/a+9xdN9RjIxOs6hBdvE7WcV/r5O/nECPVKpXAd5v8DgxWr0BhAX8Qi1pK
J818PS3wSi1WGo1NTml3KBrF6yh6smrsFOlLOoAcBQ+fChi7ijx0etzIGgk9zAe1MH11ul5Wkf7Y
dxIM7t7OOVJPyFKWC0rXRQct4k9LXm21xzyAcm+aOwkv7RCTbwz0GsPXOqkvoOgGmspHrSHgWQFt
zXwR15fg3rWzVXGSeE9nEXTwtKsf7RbnfFWx5FUW4i5MAmVASmwCBLH7wR0fQ9VuhaFUlPZNzt+W
ZFEl0PqxtK/4Y+eyszz4A8jpXWQKf4LfCQ8Y2+UzWZ/nH9Ai0k6p+WlT84vKU+I9k4qYgcpsxoDV
Nuni4F6suoyeYXM+VwnckechaOtqiZaQlRySDM2NuxIkD1SofyDqk/OiLKtSJ5aRI/tnyo2RYZJZ
C8H5RG1Zv5eKOyP5FRWhI9HKqcbYl1PJKXFvnabN3Gs2iVdXVgju9rgNt08hJL7m7F5Rrir1MM9Q
J4b+9tS6kgGu9kVyNQNSn3FypQzJbtFbb86pN+TAZBP0iHAnXC0zsttRgo4EWBckIlToZUnu3Pfk
0rFRzUZpSqiqWMeoN2/j57/EUAc3A+JgvMSMmTDzkpNR+uug8FwI/ToYMalxw2iWTT7Xra+m6I33
lxNar2Ta5Qg0Vdi5SyRh1B7N7AijRYptSX7dP9Vy6Mr14FTzZBO8TS2jvWhPg/Ta059hgzt//txV
lj3Fv2Q8QgBwb0/RL6V4SjH+FFpOlQwOKEUlZQFctXS6+jKLcxdnlqqxq6W7SFFshRyI9TBIrXve
fU8HiKOozZVafTXWmsVqH4yPB6BX3jCivgUpYrwS77LQGvdpwxrt+bBHOmLXYNn4rG8ggOwsiEqo
W/Xt+dV9Hv1vrnS0Oq6+UYHjkmRosB9Sy/DWcXQS6Ifo0PSgY+3H9H0qDwndydJ2iJ5z0yVZ7wwR
1NF1YNtCM1AWtzMjN7Y6T8IHlIkarIu0IdFw0WgRGlyDD5lzJ9IVp5yeow5o3Shy16re6nMWLFW8
QU8MLDGz3wD2LAOhkUqBhJcGXd3kcuG1Q+ZYJogjUnTJ2C9S8RukOkgtqGsPyqYFbZtBryyIYWfz
FR3zvabqbqQXHsFxLwnwGAYEwq8zMD+kmmPOlivrsSOlt5go9Cx6WSbmBg2z8nXsTXuRD2BpBmap
dXNLxjNjflBz+apb6/dUgz4MTUQABFVQX/LJuiNxFzVjiKMM1OUSb43qkBk/OuyAJaP+WRO/lg5J
+tCAnq+khaNYvgW6WTWavEwNHRPiVk1bYuhy2BR54ebS4PXSpQZq7mYpL9L4FaNXdtvlEHcA4xTQ
sqLjIahNTS7Dp6lhdFILh2UICjzY/V9tOj5qjvUkiZ8dTuaTI4/lEvZiDNNU4fUXCbTeqjsT2kMf
DNc8OiiIC2fGA4SY2+Z02j6yyqVttSpRrPU4J/m2sNxsj841+N4ptEAhoAFuo/FW3ojg1KeRBF9G
+bwdRWGzLAacI92q4GBb/VqDWjCQzgETvGYQilRBLPZ+Y72CspjP2oSEiprOWG+0D4NlzyAbuT24
84u6EfWUTj9HHC2Ti7DjJFFoerK6eMSLwWCvfb3piumQaavdg3hhQV4lSrM1s5dMNx+l5g6MNZtJ
BTXceE1b05/M7WB+1Cl646MSzPRmikao0IE3WYbo0GrF/vmoKfIGnoVIUwspC0eU2J9Ojxc9JKyA
jQrl4Faar6bREV/ChUa5q2+lZ1Ezd3B85EtXU20zhHSD5DEOtBA3cty3f+ORj52mM/mB7z0bVjJr
5oRv07urn1hgsrGlp2jHrtzGM+6DgQL6Kii3VP5v9IQFsYXvSdfGrAPoiRWzhhzu3MAZVzfhlvWF
u9EBQuo3HF9kk4tn0lJqoOrBp2U25Ue1dNkma0H43K92m/3GY+P3SUB2STJVXVeJRiz6mSOOmjnL
tOrdqKHCSB6NFlWTzTRG8Zbz3mXw6PWg+7kfgmaltMCJ9GQWnrRumvvB3CwuEH8fQhzRyevC1+/h
6fxN0xpUw8C2o7mEhzu8Xq8bw9WDdsNUB3Un3+XeRjztfNrBj+yymHS0DzMUWIgJtamD1CCXrG7h
ZZsGb9hKgPe6ZgsPF5JfnnTvI5Nc6Il6ZVWjCO4tmeOPFZQko/pQFqZjNpZDQNiaTwI2opP5/sgg
V9+NaWg0uYVvPdHQkeOgWGs30a+hWOJZLbkt1D2RX89Hq5O3hSOTXNyIeimlicHaK3n50nTlRWzK
/6kKOLLBlZFTOIZ5GDEbfqx70JjSfW3DZB+mGdJSKjTtRZfaT3mVb5HpyCTXFMulCuJ986fJ6RH1
ktmCRpuxnWSXq2qrXuHFfu2ZrY1mQmq50q7wmc+Kf4lof7mIUelqkhYFfGg0cEKqqxqV4vkvKPJS
ruRJzUlfGw0WFPUtaVJbN36M0xPQzddKpd4uupDOl7n9ub3lqh2w/0fp8ukyPtgKdR9iGg6xowLQ
yf80cv3PAPh5tz86+JVFII9C8CnLZHqUk/VGW++n9fb8Jp7ETB+FWX56n0qFYbbMStdG/mxWboeS
u8wfdNOnI8BM1mUkW7eSMYqeVhnxwJnd5Ef1k7pCb4J8xlNjB83MjRI0UCQRv2AJggs/oo8n3EUt
2GcjY+LJWrQd6bjJB68lftKCWEr3Il1EzXqyHP86hoSLLmlYJFNJYXMg1pOa7FpdfSzyUnACBCmJ
cPFFq4tqkBucAFNtvW7WXN2M7uqx26fFTqsl+7yriKxxoYW00VwPbB/Dcr8oGAJfqT2XBCNIlqdN
P84b+66ew3k/Fz/qpacFqLN7dHPMzqvyTZ7cqtmG0fdI3uhM1tYagPIA1sSrQGSfg8qp/ZlAzOb8
7xAtmg8yTQiceo4t1huM7UyXdWReW+FynTUHwDIFOyyImYQLMJbeDqvOnnFMJf0paepjG/+3LtmX
Z/KT/OZkhJlqYl91W3tbrS3bUHZN/KSUhJJJvRNLIZ3aRAqZV4LBfVOG1Os/S5h1KHJ8SqwLnP8e
+BowcQC6YuuigcyTWRSCXdRPHb4jc/wFcQJeIhoGS91Pi3VHptWbUClR41fXvFWdFNTWVHsp9IB+
FelC7yFuJT1XMvBAQ9FTT1pWDAAsFd3hdSmwLAs4F8lO5z7AdLud1rltpVrthK20W9J2E8fyYTQB
4jFj11Qwy0jnHnTCFu6kgBqvTpGlqz+CzHRjyMlVFJa9XZXKXVEXkheOlqdk407OTHftCNgqgK9d
oNpg9xOxq0GaNovyFoawogwXYVl7EJsHYB4bWLJGn76d69swmkT7dyIwH28fV3BGyzBnaUPVvQyY
0FDadfdG5o/zx+pU7j62of7TI8isYJCfxUc0/dEPmzzNSu6i+BKfqNbvm+XtvDmRR3D1JS0H0Iiu
WJJVRnYqX0YQ6xESO4mMcDHfLLPJClnppaeh04QvaxuQ+PX8Qk7CIo83jv2Io6JAa+P/TSwkAIca
mANZGZIElCnD4rGku/uNV/xTYenYJhf4JzOd49nA7pEb/TnaGJAVkDzDbS4RfiMkbPGlR+QeXPAH
Fvp/ex+zATVG9B+7yxHCjI3stZJ8HSkiykvRp+Oi/FqGTZGxYjVmY8KsxStdzBiKFnw8kRkuDsYg
wK1mDH7uex9yqM/rZfhY3BTQoBi9aHTyyGYKhcJ+mcAqD4ICnUVr0jxU90xmL8cUr71cMVo6+W52
2ke8jYz7wsc01yxQtxREfR4UtVolkXp2i1w71YuVxq06zampuoma9H7ohuD87gq8lAdGQZdUhaov
NncOHzAJC2CmCGYhssBFkRDxvUtGZqG8l1F/aA9/tgIugOR4FO5W5oUkSg/TGl8qy82fWWCuchQ9
lmnJYqmEBZlEu0418B4gWMPJ7uxRsOCxTS1J//erT04du93qaQX0Vko3PSRO73V4sPFBUkXRohGy
DLPjw98ojk1zUYMQkAz0n6e4GSGKZfnJlHsUsiEyVH20FZo583VciR4rWPQ7Z5WLHRAnyU2TFVRT
omBmCPf8VgmGSA5wERcEEEFYpFz86JU0VCzWElvUZiOXeiCD4i+sXlJtupRicLeakfcHDqPI/Aw1
KpxFWUK4vAkWtyJ9SOrtnxngig1dG2QSsm9WZeldqJMro/l/sxTiJvG3W2ANXK0BEtZorAasofOy
vfQcXeib/G6+aAFF6y4nBkWLf4a3IikedpT+1S1glQsWVhhLusJq+bk8qHF91db6DQOEn9++k9f3
48VxMaNQ8aBVss6ZXvxo8SRYJXfWTIG3R++7VjxNI34rVTegqBN4xkkgKlU00yIgYKEaf/lsaS0V
PQBwe3rXvIS4wTdO7AIi4IQHKJttQWAi7Et+pxr8/JRfNrlKJG8hD1d32NSx0S/ztnNkkDCta4np
iNFVKYDRUROUBd21yy8S/tKji0q5KzFLoJq530eTS8ZXtWp3U1381EYfTMWvg2HapbGRoZ1CFH20
mywTdTpOJ8KvX83Fpb5K1byKsVPSJtpXNnjq8E6BiAiQqfwGcL62+wtCJkLInc5XX3a5yNSvNaG5
Fmn7uCiBzIvteRKcXtHKuIAE/+4iqcTKWkwvVNFhHQgG/ndZq9l59Hze1U/H2b9Xw19c9TZUS8Ka
HaX6S+7pTbpYT5q2SwZB2XL64H7Z4SKSoUSaYfWwEw/13Uy63boUYMYROIXICheUNHScUzrASk/L
X9YCcSk9KDEMcn7P/iUbfy2Gi0ItmBTVigE15zfpEF3gfhldZJAgG55BLvTLgFZp9SPzRY53Eg9/
FBt0Lir1kapki7Ww5yJg1ANzw97GZmd+JBsRPl20kez/H5U0BT5VO7GnuNaanlYSoOF2GycC9KDg
JH2Tq1NyszaZn/fQSlCmn31894cfiosRkgyi1rlmVQQe2Nig78/kobch9bdAnhpIDPToMb8pLJlO
MgIcfykuRlTI7lHDYlOz2FagOuUP2evs6Mbc6x7meO4HTKbi2Vba/r+5nf8ZynUudHRROEYLy49W
WvqGdRXnD9kwbML+Lm2J6Biwf+x7Mv77GPC8B2ozz6RnTe7JwaydkW3MKHDZqJnm6H4XWNtGsyd/
cTOoDACYFlPnz7eaB8PXdInzhhXfy470rwke8ZIAqlDJ5eQqDdjoBxctzKDCVIXoCigInQYXbKSm
1/p4ZpYV41aWU3/ArJ7aWpt6XFyBI5+uUb+2mos4VldVmr5iq0c/udUqGwC48l577tjsOmS83AVo
ZnccLrXPl/n/dkX7ss4Fnq5fhsxgSUJa1WDuLezsrWCBgpzHk6OEZaXGIVAv8KXiBWPflHjlPdNk
zgLgxO7BZ5F2frVlekWi7yiIdQZX/qzNolrRiNXVq/KkN+FlOvR2qL2cX6Eg2Bl8KCJZp+esyKKG
ARTn6uUiMLbIAhd0smX8v6+EOwyVFz83/yyJ84oTLQgKqcGSeAZdpxoQaVU/KPnbH20Uj1zPlBqa
rOxYNUixKK6q90YNvT+zwVUjJh5XpJh9DJl2u7oHztL6s9zGy6w0VFvGlllIdcXNw9zVwsfzazjp
tiqRqQqkIyH8s0avpa1mQtppr2sx8DlbqXzvBkECPRnhv2zw1eGg6mRq2TsNjXI3WYJZBXjZAsGM
/mKBZCuNb0xLOOt/Mq4eGeU+ThbGS6cPbGGYrqU2GNYwh4vuqOUWFFBeJ75Fx80GKwcE6Z/+aE91
LqTLpTVRK4LpAghNLanxeLDapegYnS7kjlbIRXMpL+fEKD6D3exC38yJduUG6oBeGYgKAtFmcqF7
ipJRK0NJ3TcU97pq3g40swmg0XNduuc37ySemB4tiysaSVmluPth9/LL7hE0FFCimXejByFgJ/FF
OUng/nzx2A09WRpWg0tGeJ0PhqMV2aOaEkGkOF3KHS2Ki9txm1paXGBR9fOKF9MykL0Ms0LFc4fh
jd6O1V3/oj1C7ltIenfysfZ4P7mArpbgG0JLUdunrdtiIAwKTdsKjAIgtULDr7bjRyBCaSDt0HAp
nNxL3OFJeBpF+8xVlMaYp2a94kdQyJ3XSMmUbCE8DnqRgkE0xkB+YloOryJfOlnxfO07X1wmjaxa
TTjLh3DUobqIJnSgJpOxBx/MTzqHAKcuD1Pzq5NAWvCyZD/q+d2YrmuyJZ3bxJda8gMDAhV4hLIU
6Jwp8uImQiWautMKMfIVl9zcJhXEubfgsMbsOWOZQZyRoBnfhZdV1zh60YOvBcqB2q9yxJAuhdLn
erNiNB8Y0aKGcGLUb6EJhNfK1e0QhJmcePxTTfEOutJPNT9VeQL7jTuAPsEad+t6NTerXZj4W4du
VGyzGexSuqRzAa6EHLMImyHc9M1lrW0n5bobDbBlt5gSedHiQzkdDBU6pgp4GcBrWA7O2EH+vIpA
Ojk5TTF4YWV4OrgKQkqAX3+I09ZOzeqHVjwDWB8tmFvM7yUDE6pspx6arHVjQ3EU81WRb4sU/Tr9
ENF1E0uv1FK8MnzIAMCkoFUkieETpXNxbbdBh79CwUipgHUaVWdSRlsjH3GbQXUphjghMHv5EFhJ
7eirsQnHeR/OlhP2Uw7un2zBUE4UnHeV0w5q6ipozA3V0jgH1SS1KboSiBd1SoNMhXai1W6r9eOP
rPCwoSRTNU1tYSUk81ZZLoq231rhzXkjp7t/6t9r4WFD86DrZU1ATCXvqtvYqW7WC8tN70ab8eZp
Dvg0JPS3BHH79En7MsolPQlYSKnUgKqnzbSdMHGqjvNV0ewScOZJuu50Io3gf8l/Xxa5/IdaX1tl
0Htgmcsj0z0A8gST/TOGXETQvdP578sUl/8GCVwpfYhnuswEin3eSqS2azzWKdXD+W8nMsTc9Khj
MvTREisjEu2qvTftRyH9D2nftRxHzjT7RB3R3ty2G0czQyNKvOkQKam993j6k+D+ZzUEqandb68Z
wRqggapCVVam5qI2rRlECv7p5LlzdkT47zizo2XWpLColgGYTX4oX23mFZDFaLaq5g5Bsm285BnT
JMDygtKROinEVdOFWDi3k+kkDdaoO7GnaJ1nVb+SnBiD5v/kQ1XhbIFC1GvXSc41E9MASQ5fJQMQ
nF1H+RSW0yameoOfL+jvHFosHihKEVlGg/zWVtODrse+qToPUvW/YCrPArlYKVBBkjwbGWJoHWPm
FKp4y61c37T5sbNBfuOs3uWj+Cm4+dyecL/0xsol24A985mFGFwHtsC3oY8X3etfIWXm0likz0ui
Z+FauGd6m5uzw9Ok8gvgEzKIYlVfKT09+AvOXXcnvUbNLX7N9tTQJ//XHw/M748o3LxeZ/a6yjDd
gwZYlRfXoQrylAXhzllmIy0zX5yM7xeZj5FO1K3/4Ph/r0G4WdOMiBnPsLBCDdS1VxejRtMOnCAH
IwAoUPkVf8NQ64G60ORJES6bZWQWRttgF1RJ9yOSdg5hsLx4p+z1r8Y/qNdRWylE63pOKwMj8Ein
SzmY1ti3GPHypvZSLCCspgZ6KAsmeNF3Qe/sIYOH1DFFooGQf6OCzqV6pHbyc/f/9wcUCepaDZ5x
hnjybbUuICh7ZuxXqURHvaQMUa8ssbJgxVGiFw2WZ912V1bItlEImU/crc77B2MxRAVAJKezpj4b
YwnrwkPgxk5Vz0A7NC9u5hnyOvnDEAMHkE7+pHzXhu06PWnOdxP6IlLl3M5tDaDzvKmhZ9VaYFS4
7OU+3/G/I/vbw+0sELbSINm9jGA0rYtbWIlbS8jX0Y/Tu44w9Tk+7HdMegvKZ7ZYuSxgbkaKtHTb
DIORPmLuznmUvmuGq3j1D4iC7C6vjoiCbxJZZxb7mpNfT8hb+tYOW3DlSVBq6orY00HC3bGvl639
4ZX792a+PUXPzM1NPTZQNlLxdG+kfQsm2lf5SxP21+l1F4yotlQb4KwjMKwjrSCHgD4Pw7+tCxUf
cG1HTpS+DSIzTHJeD6DcTd3yFPl4dPxS0GBGc/cfOCPKrpD51knZSrkJu0ombSsIz6tWfJtlPy5v
LnFQ34ZLzvYWr1inijnrR7a2kO37aRSqm0wmhpkJVDX5FbnzPbMUdQ3a8DOuhAEDbmy6IM3pb+YF
s3sYN/IMwx0f0mQzeOwn2PKCy8v83LP//ohCGB5ZPRgJv48Dq7xF/lYbRJCkvpYQhTOzapRYxRk1
1T4oxp/NbHnDQkUP/s0/ZhO/lyFE4hRwN3ss8bWSXQrd9i1qwx72UnXLhxhHkKpE/6HI89ueEIG1
2BpSGXQtgIGae/PUBiATvM56XweblBT04fSr/4YpcnD03hie/qIQ7wlqU4V4XNlROwKIiuYHHn/9
EDpSv+2sp/90NMQhv8apZzWKsKddpwZgQPTNlvhsxOHTBA+SraUeWSmWsdTr1azmO6ckLBAbpQk5
dd4PUTv0ON65c69MR2l6VFbCBPW204T7y1BNYXbUy2iCzYGEojdkme6Kdh/5HeZ9yweQ64blffVT
bTfURMYfsqa/z6EmXN+cJXJkjXiTG6654TJeRmgc4n1xKMFk72xqH2SWpFH+WS5cNk240l3bs0LK
YbQHKxwY4hI/9dLOR3MsiMP/CTv2O4hrws1eIgWyOxpuWo4iWF9sWra4S/TfnJQmXOeBgVCkzXBM
LB18ny14QSNvhEje5QtFHEax91M6ko1yFI571QAHMrfIf5TDSkkvUb5JbP9Ec8rmjPtCS0u8rJI3
w/RliZVQBZds2T8u43fDBFdWelqL3u2AgnaPfRWuQGk6xrgxWnCUZd+non2+vPo/vFr+PquGcNs1
XZZGZqFMVkPYYVeBMlne/TW2rOxZ4KAaT6UoRDomNoYkKcNEGM+PZFmCIDsYg5UucNrneTix4Rux
PO5KLtwKQ3A1VqJ2RdM1AOhj+B4PGMgqblPwsoCqBmy0/4TpjrIoOJ6k7YpozWGx/WVv5BSqPlnI
BR2AKe5u1H8iDkI47Ldpo7NUxZhbqZw5lYd5rTkuEFS6x7/g5JVXIFSBnCe6GeTTiVqm4G7mfGgs
ZYXRqbB3tQPVWKX2q7QMNanb5ZmzifrnBtg0c5JQsgaFkA1ps5KiMaGWLvghSGJ1U8dwltKowejT
a0uJYpH3Q3BCGMrpUkzNIJsHIVswV9AT5MMl6j3nZ/mOl+IzTaHK/+f7Q6uqmqIoGIIzdcN+I944
+6BM7tAlaiJ2G2mNC5kit8lB6IyJoAISCp02u0ovE17w40a+Nyl8zmZk6KFKqBTWyXzt9MVNDuWx
f30X39sQPpahrlUplbBh3aZ3Oi9Vu7pb7qw9ilzgZyDbbdSahE+n2lG0Djns9YE2emjagFQbU0HG
ZvgC1scOxJM0Q/EnpCjvFykkgX2hVXHKiZkixblV1YNilXuTMXdVBvQZ8f7EZ2yjyU3z3lv7AdFm
MwLnlE9aECloJo2gM7+1NTNQnF2q+BqmHkt2J1Vg3moycOm1J+KrfMwb3v3gDwll32hsfaP628fb
9RpCSmCMYR4fuaE8/ydv//e2hGAzTphstDmx8uyB72gHcZnWTff5xtiYoEL6nzrb7w3yF8rZTVIM
R9LAZMtu9T4PWtwcKEm4kCncXN5E4sJ+SGjnzmpqAwB+rWuhsvGapZpXxS8MqIt4SDc1Cbr5pO3z
fmH87J8trE7MJM2jNxZi0BHec14hdoLAqR/F7r/v+7y39SGd7UrgArmTRYm9SiCCGEE8QGLhnFLl
9o+5wXtTghvKK0h+LRZuT2n2N0oDZLy20R1511jJtbpSL51PZhPemxM8UgEZRFNV+/7WrH5Wtrw3
ZAsDQJqvGMw15kOPaYhZiTZmlhMH5pPnyXvLgm9CGgsZggkL1Tf9d3gnCAJAO5oPLto+2wCLoH61
TvHR2huLL2/Ll8vnlfCMYp9XRpm/68pMvs2bH8zsvJ6Z/9HZi01eKGbLEAtEGsRZnTGC780Nwibb
4PkTanbg+NST5JNI/W5LxYavKttlrWvYUl6rjm3fCjmmu3BNx02P3Nvn9xTckXJoIkVEbwP5lms2
Q/c13fbaAXUGeM8WWhfgzvPkreVPM3F0CF8jkkUojJnS6uDm2ytmQjoXQA4Pc1e+YkY+hriXigTM
cid5IR0RqSLmTBvytMPGTiGoVqU3XiErmBIMhZqR+w94k6klCg5nVTCkrPY4nm0wBmDg91Tj3mqD
5rbMobGSgsVRC8z8tlSh1OgXJ4pckTuZS+sVnJDVxJKd8RAeQy6rVq/iyPCqtr/OgZm7fA8pNy52
gVVz6pDowVTXoRy9QAWsxPXQgH+eKq9tMl/OlTDXmW8aP5dsJgpWKhH737Ttz6LIXLVyqiVI4iMI
PrFy9cra3vV5BVbhg6mdDCUK68gKGvajALWAGoGBEdiaqU39qIhDCSgeBY6rUAo36pcws6wwYyAX
uLxJhLMSH+izYzWdyVNT5jQbu1LD2SAG8N5UGy98cfFxXk6RqTWGw27jjAWY7+vN6E6d7X1q6D70
4UbImUigROw6tlv1XAZ3H4QfZWbVG8fEeHLdgkvVWNfZqyE+18wadKMtd3DutUj6lrcS6OQrG8NN
krSC9bHObu1myfyqWu4Sx9a+ZcVyt8bdXVLpR8Ouvzc1B/krN+UKtbQ099XoZEV3bYSSlVm4pfHD
mb/U49NsPBXKdT5DTM7cpkri18ht8ngbz/vSenGqx3i8d9K7ZT1N0XPXEMWZTwrk3N3qJlfCtHX1
LbaenZ28byHwpzs8u14D8/sE3UJONmTzuviDHmYBfxe1AZlDfn4cftsVckhTi4qsWEGu2MvQ6AZd
bVsOoMpWN5FV+av2WteAcUSHVs5uHEih10vpVu2PXiMHGz++gN9vAHebZxtQ9X1ldzWSBxCpjl+4
fK99NPGVvek77vI/UUqgli4UM6YlNeyxwU1Yq/6gZPul1N1k+WHZd3b8mMJLNAooFszIc5KNPQNV
BsK5TqKAzB9zFws4acuwTMt2NMURu6ZjFWly11bFkZdWs2/9aczd/no5OFBqgkhad2duu+fyPjk5
36iA+6FYJ5gWdkDvnCVTcQWPzPiFwX3wy35dpLvL/uYjt6tghH+Gsw87T/EYlUDOHAtossx3gC1m
PgQZNYgmYW7fNZ6GbmMYb5w0XIDDfspALwi+224z5Af9UIP155DexvfRDRWZPkJDhJ8mRMZF7urJ
aPTsyFnIOaituWWoKoNUEU295FCGSQDlPWrXSbNCRGzKqJsj20zxxSe/0b3Knx/rzXJy7rQTB9Ot
lSs/mVAA/LeuX1iukJ/ntqZncD/5UUKLvFKOaS4Hlz82daCEPLyD4nmTZGZ+1OzeZRbYQCvbd1aK
rv5DSiEsRKgKVM4aV+lYQK8IT6gCQhxxbruRxdyJQvvyLXkXyt5bEqmF7DIxJz128mNmvE72q244
d13fB0aPbnNKVVe5i7tkTPDFYzJEndJDlN5w7ZOiuvUeGpKxK7+y7wDUxr62u/y13lr1lwwKPreZ
2mWKMgWr2027AY8lPHkXt1y83vATP3oAqXtQ+/CEwBs3+UbKb2igD3FkRBLZIo6ZGXVTfjTZbaXf
9sshdR6IdX6ILcJXFFwQqCESVZGsHBs7+czX/OaeA8VXcIixx39QtfoQWQR7gl/pNaU24wV+BaQ9
u+E43YM+PHeVp5LtuXcZfdnXbVdF0pODNBaCp36zO6T3xTNFKkz9EMHTdPFq6HqJ2DLaB1m7V8yW
cCkf+SeFpQo+pRytWE3XOT+2gfJaHrjEV75dA8vBFCDzn3kHpPWNzu0TX30dVpc30MYD5VKpdQp+
B2IfyjrLanZci/EFtK33ff2vOzvCQgWf0zQzlJJluLYpBIWaO/5MMXCARoTixV55L0nuePjXgyTv
TYpEPgVEG51FwvXstdFtEj3oIjkoTWJlxN6JtD3aMs9pCprrY6HK+1HLtrqcEaeEuOMiVU9nV1Np
mmN+zDG8lLc/e83aGNHd5Vv+UWVF2C4hm5mHypb6Be7zTQ1qHq8UkDWP8vZZZwixvFa9hmUZrtD3
8KdgGl+AmvgHwLSPz0Dhd/ANP0t41pTFerxg5IJ7G9Rq3BSjFXMelGBlRRfwpnBn/IKhdbU9XsIL
Wj0vrUHLJX149gs/Q3BCbK3MUmf9WzRR9hOEmq6iDa8axY/LXVS52RfpJG2ybQmtYrKhRRkXHE8h
pVOWM6QaiYlEfkJpAwXI7jot5Odx6UO5zb3LX586xYIfauWySBMmZ8cmzwLT/IkXJnGIiaTDEXxM
J7esYiuCSGl/HWVQ7Nvp13LqvhfIaC+vhUoQRd4fTI+VRlcZf/kaFc8BaJffL094nTUBNFt9gB2h
nCy/VNdUI/LiTVU/8P/ItlMOc6QiWXfGozXNrpSgJSf5xAIvplUwI2Q6kH/Kugny0Ectl3ZZgrsQ
qeltnmT7hg2+BAqpFlROllnuYwmKyvFV0uLVP+7sCoz3XBiwj3ZpuyV+1cU0Ab9KfX9xTSnJ50rC
jZm97gqDU3iolJ59pWOSrQikI9XmuHhkYU7wV3FWGGUPtOoRAMMgGu/TfiGOLGWB//3MExVpNidd
BI/YNxHmo0ZXywlxT+q8CE5Gn+I6t1O8IKf1wGJjWw4PQ6SGxIe5ePWwU4I3MZc0tli3wKPed1fm
vgSnY+PmYLbmJCM28JeQ/LipoRvVzMRVvOjHYFlwK4ahL3obYwdLzKwhN/dR6PcndXJVfYB8mOQX
NTU0QC1W8DNS1thsWpFosKwOV2PYjBaUXoxpW6UpsTrqfAg5Ta/2WtVmeN0wOXVX3YByjUJ8O+KA
iHUtFXkTIKxI76ukdBXjNp0VV5uolxPxmd4Kw2cHvVnN0khNKz069+avJHM5YMNCQT3btmG6a94Y
+yESuIk87eHy2SS28A0Tf2Y5H/l8RwZXXUW3TfekmPf/7f8LTqLW0lmVWhv5tYwnrv2qtY+XDVxO
V1QIfL13Etqksqwy4PUc4261er8fG2/WQWdXfnfK7kGZh2CJu4Nl2Jhs70Dv3rgDZhmhC3DsUvad
lfOpwivVQrGMKT+yQj8pNhXdP2IAz5MZ/EjBz1hoB2uIE9lx3LPX/gsgOXigOl56pe6A5cfoxNbx
/zUAVbApeB2navXYHvBpF+h45l866abTia9L3Q7BvdR5VaRDAhMjKIYLU0X1ddmPEZW6fOzMCksR
fEqiI/GKrCw72k68t9Xes5RiKzE8gAsltOvy2Bj5RtFkDNIq/y0GieMCa5+PmaliiQOfsVW2mUlZ
+NiqfL+6N7Dg2R2ETKcc14qaHsEv32NEqQt7TcIQsM6Hs9F5/gp6Y7cpHd+SDIw+dgW6fHnudtUr
pEUIpCx3mX8sqajy2207+y3xEhk2wwvquAL/oW0HTjq4y0iSV+LgvL2FzswgHs4tMxAkqiHfNfIL
c6DOsvZEfPg40SPsrOB90KexYnRzkMbvml0JBVT7ink2Z4jCw4nKPT/2QARrgidKMtnp6vqtTGNu
omrTHKFE6qJhBsnTKOi/gjcpWLd66S46XQvjS7n04QQPoxu12iZKimfwlfkrezDCFLRp5RUmTJLt
AGgTtVoizL9RH559wSEF3jeZ6uIoyVfTgNarHspjA3YfqrNCGRJ8TBmnUlLzwkWB/obJ7FezOklx
WOcjRVdKeWlVcDMxQ08TuJ0cL/B4u5hB/8zxT9rG2Hc3UCS71Vp3JWs/VAAThYNMiCHXNnr2xyUE
IevVfJ0+RzsjdpeD9JIDoZ56duGtfhnizZQmrlntsg2VyxObLMK+mD0kfQlCiuM07ivV2jqVFMa1
g4n/7HQ5XhM3X5wnMFUgFiHhgaJQBcht92UadPBdfL1shFqO8BLCGCTL10pC6ItKd8AnHGeM+EN8
yL9sh8ieRKRX3NvypNbYNoVNKDJvWpmaYqG2S/Apmbxqtt0hf+pn1au1ahPrj6DUJRwltQ7BecyK
Uyp2iyCXR/eaiY5VSRVaKecoDiQMSKTbGtqr6FXFd0YIErJbUMtwQaw1hDTllb2Vt/IhuqEmIaij
ILgP+ORUUngCqpk/mgHgkbwOZJbsSof9t0xBHFBQl9jumYSqeVV9mxzUpOp/rdLyPsCIQK3KmZ14
geAz6KG+G8uxmZlbk8VOIgMQoVpJ3fRpCkGP45ht+/hBbUy/NhK/am9Uo/McLMpJvvynayRitWQQ
rRdFj0Ixc3SvMUxPdyhSW+IYiNCsddRlw6oM1NcKw0NijP7srTLg/W1GRAb1h+oXmuKabYJFQZyG
qUAx2+HMZccEai9X+n5AC4UzC3E8RHS/1m67yw4dWTD9/Lv9NisEr7ZbNa1ZkblN4XLF+xZjOF8N
G+p5/7mr+G2G/4yzuD+mI0SapTU/KmrvDtldBOKyy6fhc5f3twXxAKaMpYBaoP68Ahgd9d1ukupw
oZNDyo5QxBtYZwC0wtsT6J5rfr1P9/X1gHkQPFTdaYNoO28p8Cyxe+IxzBhj0WT2SEjzqwU8zw2b
CC/0cbTozUn83j4h5+0n7F+6otgk76fdOPnyT3vd962r54GcgxvRtf1X5mHg+KFDZbbZLpBxpuUH
qc3lG3F2TKZhXOqmxCUw41Mxf1GSU2MRmCPKBP/7mYmhmBZmqjU8u9zdjtLeQpvC7CiZho+gPGE/
uWc5M1OkJhsqM+dN5vkLn1NIPflVDrlcJtXo5bHoYw7/+9MJsQq62kVnZjgdqrzNOysYlQTtDfuG
LYcM4qSXr9kfst3f1gSHEU2q3Mxlxc//GpSgnNn217UJ6DgAVCjST7mbsQ3dXab8o4jgK7LWrK0G
du1riKV4Q+VqvTcdtLv1Vrpe/dov9tKunEL2jVgwX9CF7RVxfUYjDfZSYnulLd5nGzVovfhZGQAi
BbAbLDiu4mEi6945GkcKqkCZFnyN3NrZHBcDUALt0YqXsM/VrdReS5FxHHMbuSnFrvdRjvT9sf0w
V1dmUStXuB36Jr+LD+qj3kI5eq8XN6j6zsm2sF0J67b5oiN3eVYWCLTHnvlSJm56b5FYLcLziaN3
kVYYoH1Et8CYk51t/TRT6kVKHWiRxdupLWaVcsnbTlpox9507zxloQMZj9Uv8OJ/1Q//g26ksM+C
F4oaFgGfPOZHJ6vdQjb8qOmIjILaOsED8SNrWzk8ejs86rnqLVUUEleD8KVvkNgzJ1drDsuhjQBf
8Eu6re849fGMMjQ6vUAH+A5msmh2YCpSGYIDGrTeLno25UeAEzEceeJqsXmgKB4yJb/e5MiXyp20
0V/kq2afBNTTivLsIqW3sjpyh9nsFJ6dXUGSGAVZDqlZHiuPgkL8ocb3t7MVSRclW19B7dtgrW8D
6KY3xthjDsCYguRQPf8PvDnvD6bIwNWPVqa3UYZ+L8YCykz352GE7kTmTcXy5fLxIQ6oKTy3+cS0
Wayobqfx125IXNWkNPKIyGgKSY01tHZTpG1x7Dqgny13GvowzSFm2laeNI/Bf1uPkLw4UA+xS96M
T5vMjZpH2/xx2cAfXsO/j4PgNfo5Kce+RSjSN2vQ7psfDdTQw2mr7ubX2QeG+5CdOjUEXTZFf/MH
vO5v04I3KcFHUMQ1etcc3mGFBu7cvGvbxxz8/SbwTcOmHA5VfpAy1wa55h3FZvKHouzvHyBkObpk
VXFrdX/9ANUDbvURdGauBSYEBB7/8k5TR1PwMZo99bW5MlQPG8Bl0tYdKI0q8moLL6JKkxpmY/AH
39IITT60NW3jzYKxcsOLXpprFO+pYVbCXYtEXBFoRaqGYQtVeQbXqB1CyNJbMmlzefMoM0LW0lnp
OCUmh6XVr2sv+/JaBQ2gcZet/AHG+feBEBHkkMGSoHqFE8l9Y+smXvmsApymeEiQAgNMxxyjNv0s
VYCefGlHvcmoVQq+Bd1x23K0Fh2euPeZrITgpAJodKRiLL9YF9JPS/AqmM6q5GZF3vv/OUgyay/d
WXd9WO70sA676/UAbsvFCoj9Je6AxTfgLLhbph2xZcEC5b30qvj9JrnNgeUafRSVv3EGafOOsEjU
IizBx5iKrKxK8/YGZVc6WFVAB/LQWqhbuTyqy+F0M943z9l6ssvrbPHmA/VRqV8gOBlTnyYpjpFw
81G89vqvoWL5QM6fEIHJEvzLYMbrHGdIs3uMpiVjMN3zmc0+bMByfFK8zh024K/eqLJrEmye1HES
3M7aaA6YUfHC7vP7lG2yJQuMIQ+0jGqLEMdHxJCnDDy2csQzXP1qtaZwTiiYLxWTbMHROFmS2kuK
qzH4Sth8AzomycPxublFOeZK/tru5l21BKkCJJlHQ7iJb2gL6UuiJKtVNCg4ZXHl20bkJtWv1gFk
NXdjnUCrfpwRfZ+WfcCLN2kLQrg3L8AZ6vnsROL/heXmetBUpKAyDVvwOlrTLFM29sUxKoLJj3u3
+dY/dxh7f5E1vPMVr9Rc9h0wk28dWSskPKstOB61GI1Zi7GxwySFaKx5WvoLmhDE84jcUsHbtFOj
9bP9f4512hW+k3mmv3gtRN3ASHntUPMb1LoE58LKdlqKETdibW+0qN/JKZ81q4mmDHUsBdeipLIm
61DAPCoSOMX7fVmb6H8iv8iGO6CRiSj8hzbk31HYFvyJkdZsnWukMTwv5GkZrvrYPxfKixl9mYAD
kEPZZ4828yPpkDe+nnxLtcd5S/0QYnNF1PioOFmjzHgpSd2DWrCfknkYGjCgXw5R1ONThI2bqyoV
kQPHne0G8E5eYVITUZGzgacTXmUOwhQf5+JSVsZufpGI4iXxcUVIeZPm1uyYHN3ca16Ug00we67r
rynrXKOI/cuLpZyAI6Q4kr7OUcdTbn2Tbic1GJeH5SXecyIiPiGzjH6z0eo78CcfqZcvET0cwf/Y
lrrMUoTkQ7Ee9fIpcWTimlDX3xG8TDcUsyWl2MrBn8HHA8wFxHSfnGCBdOuwqUArElzeTmpJgr+J
Lc1JNAePt7L+2aq3taEQS6IMCP4FZBoVkxx8rk69UZwmHDKqHkkef8G5rHoPgU/eLap/2ac+SDaa
q++hgJFcFRg14EP1Te9Kp+kLxlc1nw4N1BIFb1NpZs6mEsdCzyJ/7XWceonA9l42oYtasGWbojJQ
wISdWNsE4gKx4hAfiqhl6yIQPIZeaZPGKCGxW3MvX+fP+WN8vf6YQ4BuNpiLv1shIJg/XT5/xInX
RaC3XifM1CFzfhxe1T2naUsf1Yd4NwR6CJqeRwpYTm2k4D2UHji/VUGdzmqBQIEyaznNxLciMkBd
5r/h7I1SDnqVzPzIozZ/Kr8bX9cv6hfn0F43h/W1k47SKfZkN76Vriaqq/75XbAdAxRbto2BMiH7
7EZ9VgwV0CleN6789tpoN7pyMOswvZ4y1CI5EFc/oDCuQduQ+Qp0UJUAjE3EZ+V55ocH4tnvEPJQ
S2cJpkLxO5bQ+Pom3uD2kDRE7dWfSRqfTz/qmTHhoybgYq3aAWgFNn41ahZ2c769vB7uQi4tR/ik
1qKYjVaietCz2i2hacDS0s0X56oCk4GhaVuzVPzLJj8PdGerEmKByhy7b+wFNhEGYr/YWSHnXV86
D5Hd8vLUnQIVFDpIEB8vm/40oJ9ZFoJC2RlGYrV4jk3tyWaWqzZWYDPDLYsMlLrt5rK1Tx9/Z9bE
CIHyD7g34AGa+Ogs1V6yAOlH826KKuJUUudECBSGXMd2BgL2Yz096/PsS5ZMnBNq54RQMEfjlM8F
SnTa9NQmT705Xc2D4q7ya6KOhJ8hViO2ADttXaLMjFE4qwt3nOEtS5IKg7uLC+de5NBknZZpbYP1
6JvyDgw5QX7V7sCNvwExBJHFUssRPIbOWkdp4hUeQ5+9XC39stpdPmj8wlxajOAm5kVd7EHDJWbt
SZ9u5UTa1LVDveAoK3ydZ94fRTdWrInJZ/34gHPvpSdrcKVARzrOguWG67ctM7F5lFH+9zOjipmO
idzY2VEbOhclaT+WQ2iW/LfTLaqprWyQItvhqLDiObWSbZXf6ero14t9zeyEoK4h3ILYxuuLuZot
B0uKkjjQ5Z1iQWo8wrzZQLYR+NG6dDAEv+AkeZHKwxvcaLhyADfKoTTkbGLIpP4PFJi8aPLb3Ymd
OmcsLQzhwZihZ8G06B6o3z29elmsLiwM050c6dvlc0/cLLFfN0dmFHUlHAU6ZnuDax+oE3G1Pm8c
/F6V2KGD1lCcYkCa82gsftu7CFkHFCpP/a5zzW1+G5OsaMT5EBt1nWED4zwBBRdX+8V8bFX1JtEf
prom3OznPZ6zpQluo3Iss44MhoGNUt2XurLvzFtLKoPR/tVpD8l4n4A3RC2ih7Iv3Lhij5e/3ud5
+Zl9waHow1BD0gwtBXUz7JTERcErq1w0DJuXPnx78sa75BTfF9cUkprwKqLcLh7v8Wxxh5mtULXT
Xzqr2o4a4VSo0ykmG2xisVOhsFbN8yFzDkZRERaoTEpU1U0UFUQhJb7gbKBnFja7Bne8eIold4iC
9ur7TRGA0c6MMZdJ+GVqcYJnkew67o0UQU2eho3ZWn4bE8fzc9aHs+MhpBxlWxSGhAlvhGgtZDvn
qV+8h8w5sachDaM6NAFNB4kOPygKCHDnU5G76D2VbTCT+P+33vUFTyo287qmSeY1wXojJrmd0UPH
sIDO9rQCigSRSj9R+g7Tjet1IbV3VTHG8BX9ayNlgEdIceYti+M8NIPBnstx6EJlwESZWQK837R5
EAPWFNco/S6Pc8yuG2jgYRjT9rSlAkmzqW8rU7lWne4XM4ugMsbnVC++G8XwkzsFY/ay2vwytM7V
0qQ/68q6NjJWbXUFAopzY55MadBciG9o7mSNfl8VXm2Wvi7pN3H65KR2UGVGgJ/hJknkOrYUYJIK
rLWyV2BQr5qaQ880YK8addObMe5nnXggQaCOMnElRQWhLqkSq1dxJflYR+8BWbKvN+aOl4j55B02
Irqhyl6UcxebmnYqlzVL4+xo3YNI72bexLlboSF0QI8R7UzOkQT0McVU8Tmm5ffJFlWF5hEqu1WK
Z8jIef81SGxEV5ga47A6ztRy2c0SmbvY0RxZE6mxLAHpPN+reIEk+rw39Q74+smPrIfLxt6mby7d
EyFfQyehtAYddT4dPh0KDk/j9bTTN/KN88BpW3RvAsnQafxW9wEGZoz9X6lIu+023T7bR15DjSVS
50rwwpoclyXCXHaUbMmTx/QqsocAuBtCfIbwh5bw1ptspQKxHJJjtn7ptTpUbZXKv4kni9jFVDFr
WMo6+rUSd/hxB/JAsPilKGJF1rEtrmwpXLL4Vs4r6GEvL5c/LHWKBGc8RhP4+nifo0heLCX30SBz
G6CIEmAbxr4mvAGRAondTKfSszLJtOzYtnfNAIdWGC4QHF7UV18vr4sKoWJXc+iYhS44Un9OueMc
wJ9Ue1bpqjNER0c/guSAfADNBwYC04aczyMOp9jUlFgJeXHG+36V40k4Ml3veBlEeP/jIoVMz8jt
UU0cYL+0e4ZljhuUz8D0uOHg0sp0QYwHrt1m43xrLSJPoJJMsbW56oMzKen/5c/MT7z20cY8EQcS
Zc9Up5+4hWIvE/jdaVwSPK3kLHUNE53aSCeOJrkgwaFki5xEC8Ojg3MW82dw600QoZPDNqw2LZEE
fQ6X/R0qbMGvNFVjaraS/PXohla6W+4L0HamSHyKGy1Iw/GFior8Kl9w4bb9/sk9TM7irEqChrBy
zCrHBUOL3/dgR1FcpQRTm1OEk0W9wKmYKHY2rTbt1dTG65E3iPJDj9jPOe3tsL6lnsUq4czE7mWR
NJbcKijM9cEcaCEYBDF9WO+GelcMhzk/xPkB3Wnb1zEFVOyHBBlTeQLOLntGY9V+5TFL2sWhSoBF
qI8ttjuHQpFmXV0wqThZfl3eGPl1pDw047afTkr9IKUY+mvR9Y0i31ZBE6L211mNKqY1EvVEyiuK
nU+5Zl3XGghnyU72YPErRHb4mC1QQH6F7Gj1B0/vveKxJA484fnFJiggzk1b9w4HzDzZRerF4xzI
0jXLqcYT4XrFlqcWgQcXHER4fAI+igZhtBg+Of1CrYb/iLPqVW52UTEmSGrX+CtbbpSkgvYXJieo
cibh9/4faV+23DiuLftFjOAIkq8cJdmy5LlcL4wqVxUJzvP09TfhvqfNhrWFc3o/O8JLABcSC2vI
tDlMSqZoHocFi+mk2tFjsq9z0YimCPdsDokaOnc9Rmn/CtCnkFUgmRgIZhNe2lDUNyX6OhwGRUZB
8ixGnCPHkO9bY9c2v5FMdPfL15GOp8DSI2OA5CHu/ml8yNvpZtHNWxmqNKOCl11deFqsoY8/3yVW
93D9Rr7uGAZf9qyjxZy6FVFpYodK1ThyGgULwZituKNRvbRIW7V1E0IMmiVzkZtaGJGcl9jK4WA+
RiFTGRudfHEg3Pm/eG1c9MRPazwVDwjSVigSw0sG9a0Cn270b+LQzf/nyoDJ2KBtscWEcgnVFeLP
q1dW9o2Z7FN1FHR/XG553dhiO7s5vRaE0/PZYlmivQr5ILSBQb+P9YHFeLwwRU6Xelnt41C3H7pU
yv66k1xG4c0P4MI21V7Vye4+ihT9Phmc4nv1TM7qfj3Aa9ADnh6ks/2WPOsC77x4+jZ22UfeLLzR
ZNmaMrxPSfU7id7qbAfeO0ewOLZ7X8KMjREOGy2lmORmhqe0eBdCK7s/MyUGuk/Q0gCJmUDUbHr5
1t8Y5EDSVlO1qxmLUroHJ/vkQ2aVie6hraF/ZFMeo6t/I4/V7ex3Z/3E1IaKYHqtfqp3kbugGHl9
/aI95uAUupfx2oIV6bxknTNDvGSQz5YheDOKjHAwOtq9VtsU76h4rnx7tO/mNH23l6frS7nc6rDZ
WQ5ipEFTErnVKWI3KySgTSpC40H3ep8EWZA/y6I4SeA6H70CG/9MqwrZMWXEYxv5KBUzc3l9hChz
htRcpq2OLj2oLYa5kT/vlPecCiQYLmeNPpfL0+9089RkI6jsPwph5eiqxYERbzbe7EfrYwqBbXER
UfAleS6eGYHhYJSwOds/1h7cdPmORILY63L8uVkYhzcTeo0sCWJ4iIv7fdojCQeKiRJsJucaJM09
VCScPNmhAc277kAXXxwbuzzedLFagPeW9YEzPiOynzDhlR9Er8PLIczGDgc5pjHZqpED1yZXCXpG
VPoXU3IR3xSe5Mn/Kkm+scchTkmzVrEjnPF+wDPKhHp4+vv6zrEDfAVEPzBvcxLKYVCaAuWZc623
O1XJnJragTXsK/05MfsgngvBp7qc4NusiYMUUynyOSsU1ktvhdVr65UoOmAsyujcDvmSs+7JkLTK
MtQdUqRQUM2xPyrE7LqsXQ1a9NpONCTI/OPaLvD4085tMrAu+7541stgWKngshKcPp55p1RLRTWI
Cgo1JKHkUdvNGfWgpyDYXBGQ8rw76qKWy6zDYdQQnAB+HrAYG7hykMIiyMMlvO49IiTTGNBu3Iea
VTqmDMnadyn2FgWFliGcd/WNJkNX1TMP61E8Wy74Wjwfz6zrrSaxorSGsoeldSCEFAVOIhPs75t1
qRTxS8WAjOVoWNakyhzGYkPwXOnOECAKRTIPIg/hoKU026btIH17VmbUgXLVbaPUTed7wQe7mAP+
PH1fCHrirBnmBTdti5tW9jt3vlnvmDwxPYlqpEJn5CMU0ktJrIB2tccZZ7Ziv98VYYcGguFUhurD
9bUJoIxn5okkaVomrYXvD41vEdlp5vipLDuIKJqnCGNYZOgF4dHFV9hmNzncAJ9X3S8sBI2NwR+a
/aDdRJHuglHh+tJEFw/PlmK0BGQfoNn8GEBC93NQHA0fomP7IpA86UlgTbAsvlUyLhKqFS3gkBVO
SbYrz4zZBrNkQf3KpsXtPyjuFYEorSZyGJ43pYnXUp4SvM1YgxCiWibc2yO5bH1TvdQXA8nlBoLP
76dz8UovVYsdRYgbWG9G/jY/Uh90nRjW1tz6MPqMeh2SXK/Xt1eALby02qIsNB21IT0XMRRcDOrR
/O26BQGW6ByWJGmKzgECt0TToG/iqT5rT7QXBHsiI1xsYmj5bOcRTjde0e0KkTZ7Z6giQjGRJ3IQ
AtGhmCrZhDrOkh70OPbLFUW/NnXG2RC8p0TPO14YbclTUDwgu3aWAcA+atSJE02gDUGfGmS83P2c
OOuOtQnLnvVq/WxnZwFzUO+WoFCBXsT/wj3Z6q6EJTyHikbkiuiVRc/1tzWwwlJzqB/71nkYHOVA
n9YDm1yhpZP8Nn5d9yCBj/IdlEtMwKY7II7okD7rZQxz6oImNgFa8/2TZj4P/dzihs3HxluVgKa/
BgxvK+qTWf3YXV+NCFh4mpS8HboBjN8sX9/umxjbWLhJB5bQyFGOC0RrEiIyKXhi8kwopVqt8sD4
Hju/kvcQigxpiJu9lOA+fQhmS4FBwXHkaVFAOwHKFRX9JbaqIv/4Q1KeJlHK++OReMUhDQ5Yskol
TWkAWJZQea9Hp0BJY18QJ5Z3LTpQdtkBQ/F7ow2SwpMxjvHDWBwSMKFn0WSVyH049NHGzoyGCshd
2N3Btg69BTIFCw8kqzhMYCntyjUQOJFohzksSpKhymWmQ5buo0Phj6VTQZ5HPimhwjgAMLcQVL6o
fnd5bOHziuLpU1SDov3X6JAa+YY78YG4yo1RopQiuR1Urd/rV5Y1gAp75jWn5F70sBYF+HxPZqo2
eVNWELFCSMW4lMKhR1VrdZdbpkqSu8NBBD0C0ON7MinI2qI1ZrJZ8bEkJ6JTzOc2Tqod+koocyoI
h/nmzHLpDbMxIT1E6RSCSMkvM23X6GBQ0jsnNfAqjr1ildwScgF6+u84ET4/Lt+pGdd61FVwqzNu
tXyPZD5qwYn3Xv6R/BTU4Uw4IH/oTtkpckUjwwKE57lW1iqV4qks8MKRd5H9y4T0k+C8sODpClgQ
9gs2b6g8KnQ66/iQ/fscoD/zZryJQ/sYnRQ/hRawCABFMTLfk6nOM2nVFitiTGcT2HXzGx2k6/kO
08GhaDpLgD+Ew5+4N6XErvDlrNF0jf7RikyvUAovi6hXtPc5SQTwIwICvlVzrHO5zxRY7L34Ibpv
MQEdH5pwvS29JCB79TT/yR+0H2Ai+G17wowpW8+1j8n2Y/MxO2UyrFrBx1ROVmgGzXO0b2+MI3EY
m1oN5mnGbf+varmb48E9r1o5X+Wlh9EpUVxLqv2aTq4NpnSlCK87K/tPV5bHd2dGtKtLu4Ml6IEH
w9HaF3sSpAchBYLgDuGbFImhDFrfwUcbP99Xfu+xHGJyGlJHPZn3INfeJc+iKdCLZSjQ4pu6ppu6
YfHzArPUNIMeI9s9uWuQR065X/xxb99AnSCQDbfdkdP8o4yd/nvm2XtZxOp0ceZ8a5/znXZI8qpk
vMPGI5v7AMgdoRWUBCAAO5nu+pN1BUDTLyA/6Unadz91Qbr/0qZv7XNuVMypXslFicTANPljeljX
sGhH/7oHXcLTjRH+2lI6tWyXdsjPxvKnWJPGKSJLNMN4scdla4QrXqqM/NUqEH+16HGJYyc72HdT
oAczOCVE5a6LeLo1xuX2psIuC2RUWJUCDTW7Btl8GrIDP4c06ASvSaE17iluzYZa6jmlYLY3UVZD
YuoVjcMeS00lByF1zaV7f7s27m6yFdnOExTzzotduDUtfUM5ZJLpyW3tLtlDYoBJ1QYpu1E7JDUE
N6PIVZi/brCUqqNWWWOfn0Hm70tR2Kq9AM4+quQ8nm3Xx11P/QrBo3qF2ISmoiSqWGGhqC4tLCTP
V29kylXrjNEhY29BSvP6Qbj42Nra5uJk1VhzGYkc9vKJwsZ2/2IpXv+wlh/lt7guezGLszXI4Yus
kMK2EhjMb/uAtdSpz5gEGXeja993GKwtTmh6d0Xn49KVsbXKoYoeWSUoGoFqEmttmnKveQYJy74r
7pUpR8IA3RLlD8HWXrqFNzb5awoMT0UzJ3iCUBsNgwOUoKFaW44Ib+LMV6sm6NT0zlRGZxz/VGYo
N49N9kTalyaDmmgk4sUXATt/m2Hil0iQUE9QbViDZMTor4NHYVd4RqDsLC/9U+y1xbFukcGDTiya
ReLaaUNhVU60KxxQEaOpFG3F05exM6nNuYTwzq9o9VlgxPSVJMttIfCLLOJOdKF/vHivHLQvnfjz
oBNDRYm4NN4t+t63+Cb5bVW1jtRmoR7dFXFxN8x+PT3Zxr63j+tyb5Q3VfpYEfXZaEMN2ooZRUNN
Del5s3XMRXfXFFVvVPwGiETRdkTXSOrYyr2+xC5qEo6G7oNu+NmmmCExKifC+rpJC205CuVURX4s
GT1Kc3ecusdlQkG9jF0JXUhxXftrT3dZ36BbsT+r1Hwc0efVZamrNT2irMGXu/6/uxj58YFsMmu7
YbMK+Zj4MgXpcCtCO4Yo1z4CB6h5Mia2NiC9k5DJLfPJn8fcV7rubiQPC5mgYdujQ693yfgtpTpa
Hy2nMS3fQqO7lshOan9r1p/Xj6oA43lutLzIhmxhl+dUqa6CFEmnCsCALeraojmYxVi9uhoRrrDY
kp12AtJj7k0TqTxefHZsIYcDV02bIBoyVtjb6Dinwy61ntL+l568E9yckfLNsqEaUL5a9VOP8Skr
XyHGeFTSJaDG99HY5SmKZt1OsoWZCXaqr62fw1+iKaYR64hq2XNP6v0ShIw6Bv8VDC39ooHIngBk
+ImCSmnKPkaB/Ex66uXgLmtM7bxqA2QuRc8ewc3CTxQUjZm0BiviMi36LsxCLdQDpLdEx4Z9uis7
yA8PTJINuZEc2NUHk0/R1D/f6OfES0+Z20LBs4fKPcbZURcUPdVFe8nFejlekrEhZ5DCyv9IyGyP
JgZPwMFqvl0/hCI7XJTXgg4ReIhDmIINaTEX10x3WY10gCziCrvIbLI5JvzgQEotydAJOq/Bcpzf
dofea/fLc205xXHGJNMBl/Ht9IgT0oL68reo3friqOPWPNuJTUgpl+NsTTPSoXo4eyiIH9Bjz9JJ
uWdCyxipQsVV/Cio9hWT9G3OzKOQ9xFAvSgg4IcN+hoMLznrSdPD6QVDi8NDrrvxzfKcnEZnOpth
/kAKd139MWQd8OYeXYGigyr8FBxiUauNpZQAsXoIlq+32s6MblLFHQtHf6T78g4sgwfJa35W862E
aUQB8IsOLwdLS2XgupMQ3Keq7prTgZYYjYmL99QYfsyN6UJUw1Fa4Sj2pU7kjQPwEwmWniORGCMG
BtEZMkNVaPvKQfPlnUgZ5GJP6dYS/wZVVgM8XAj6ei+BSHXCuvvdGnTyIQweB884yN9kL/tWC7VP
LraXbU1zgd5QJ0U5D1hk66F02u7b3s1mTJA5VepglE3x2zDylRNZvTjyrkOJ6H3KzxV0OaFzSj6a
GZSAuF3IUvAUnB/o8bwRda8LN5lDrhzNJ2QhOM/pvlYdcI662k0LoTnJNf2COhM6T13og//On0Vt
pQLM5HnWRhpV0cCQhBaHsSM/GvK7mFSnT2zBwKNwRznMiitDl5sUE4EYXIUTlV7xPfLezZAE+XeR
1wqCJX72oFiKpLckPBFm+gNFBaX6Q+SH6x4iiPh45e2SRJZRRzj4oFrqu+SgpaLymwBa+GkDbehR
06doImNst0j9+Br2CmpaAhS/vlc2P1ow2EmrKSywjIpHnZpuiRJwI2nB9e0SWeFgZFakIlJwP4Ny
5imdXhKQbg3goLtu5EOf8D+HOLbMIYadDBGkBRG15XslgMp92O+QLHeje9nXbpYjZomz++TU/mQ9
H7JXH9bf7ewn99qb/SbKF4gWzAU9GaGKUlcIRpbVJXpynkr5VOeiNNr142vzDGtrC0EQDPLkmEad
b+UDg6o0KNFHYz6XP6SQ7ADLbyLMuB5I2jJb+ib6QGi8llhZfi4MsJmY3w3WOpG+aMOzQv90nSjV
KkiD2jKHHH0HDXSpwyKnw4RGDdacpJ5Zs7gqvu5En417ZmnKRDW8bFhVqUUwXoTla5c6C/hCUQDd
Y7zPz49t6uuloLVMcNnZMhfGZFNftD3Bpib7fHRkfwjHXfqqpw7rnysPoBwEfUUgOvyC7J3NT/vI
vUnLusJ6W2/IHVbxZUTXC0JHzU39OBDVIQXVCWRe/+k8xaB1slFinXLr1HvWPZo/yqmno7ptgr28
2xtu/t32iL+8Njeip5Ygd2h/uNrGdetkrntZpkjbI8nNhnGl2LHvysdFCZDPcnHLMjXORUPSxLmO
TRdL65/RjP1xP25Mk34YqsjGwvsgCpdjGmgmaOGdeJ8iRGUjAC0mIETUEddTJfbH598YXfSi1Lse
6yXrEWw9y1C40nwfYfxBqOd8+brSFdPWdUtXVQ4VkrVWwPc/YEBSX7wmS8MCuZeu29ljtqsU1BBN
6pSTLjo3l+/hT7McOJhTkncy+cgLVD+kBK+h+gT4czFfnYC4Cq8/se4Lu0a+XjOfNnmQkO3ESLWW
dboyctoS9VE2DmSGpZ+gO0z0cL9UWVe0T3McNOTWIq1N3WeoIra3HxPkYeTp+9Gt9qVfPIoKiKId
5Z408qLOymIhg2dolWcYI1SqXwRnQbAivj9+WWgn2Uw3yqY/LPsN0+JT9XOU6jsjnR3kkJDKJrsq
BxdOtafWTZeIGPA+Gp+vfEK+c77Q9NIA0RiLuOnOfG3uldcx8si4w9NmfQUq6JOjvU7HeWfto9s1
XIIFCi7VY5J5A0UUNpRg4nEmEBOcDU8NLTeWXILn77+i9Nx8/C8t92rd/aUKUhWma8Xv6WgJ/Ovy
lfe3e/H99XJqGPWaF3hLSj/mfvZSdXCaTNj8IvrmzO02UFRVLCDK8ZBkTC9y5jFJBXCFGiEkSMCb
g97KVST58x8w93NpHCZZtj0OxYST0wf6Yb6lNw1u9OjW8OlTulN7x94L77fLEdmnSQ6Pun62DK3F
o1UPy6f1Ft2kPtmPKPz5HTgfpEP3aFW7yRHFZJeB/tMsB0lJaoJqj9H5alb+RrLiMEj6HvOogVT0
DrryBTX2/5B1+bTHYRLaQ0Df133ALlh6XqRvGRoKCCZQJJ9dpFEc1nfJTZwz6gOv+nkdPy56rI5r
xtQIdJt4ce00ReejCVJd1OJupOls6b/qSfRcvRjkftrgIUovczWZVbSKqWF924Ff7pYpqMW+6Y/L
KUFTfMiGeONTczNqjiZKMF7E4I117rlE1XiyxgRE9lJZOctoORCsdK9v4uXQb2ODeyypRO2UtTeS
M1hTF8tFLRP8LrqDSwVEGrnDVE5E7/KLXroxyTBigwFDJtex0dcYPzN+LSXUy9Y4LFLJMboYSmaq
IOQSfUIOceKxgRhdAYxX5tc4vxlAQrLoZyUCq24MUcQmEezo5XzoZnkc3OT2SLtRb9ilYgT1I3W6
+w7sbJ7SueAHYeRzxqH00UmOImA+o02NnrpOWKkWbTKHQFZN1RzzpgjEhgVB/XgY1VDJp3t7ullV
0QP0Iqpvlszhjq6osw3mPZaJjnfR4K27jz5GDJxDVeq5ylzR1Ijg7PNjPxIp5bZjwk7QB/Drovah
pO62hrwTnA6RHS4K6oukBg8vdCfZuLnklB6EzUv7no3tNvv2EGP8U3YyOxBGexdTu587ys/+oOlH
rxsd8yJqOnrzgvdusziVCqFfJb2r85BGd7L8KLXfBQu+GL9v7HKQ0/dQMiysj4ZD0/lePRR+MfnD
kVbuX7Qdmtsfi9JRBq/8vROuWuBH/CxQaw7NX6OvIyYfFK8JbXqieA+yugUp98lRpFgn+L78LNBk
GsVkECx3zhbMfhSO1TWOkotGJi/20CubbeVByOpHTOfgroqO1eqOQ7igV76/lfqD3iKnre0kvwWh
o9u/tJabtu/a4jfoUXqIXsUTJoJbhR8UaqUobShTZOom6o/F6ma5YMxDZIHDHmpTOUrZag3avkc1
fR6L1+t+KnJTDnAMSlWyLLhCxjlxjXVxOl31sqoPTIwL5XHkdMvkLuT+ulURtPPTQllFbbAMwV2M
U/MDrXjLd/BrDCCZfLPv2Jyo4q6dE5879JFWQf0dB2XaLaL5cNGVzU8IlVr+/0XfSLwehqz9DlU7
t+tjiCMRv5tjV62LnUzjY1U8tAlmlYbBbzGbe30zLoa4ny7NTwutEbEl6N6h+LkWbmyP97kx3mr5
y6yKWufYx/zySttY4jBpbqkx6ZS9fCGaWVDqD3XpxeXgIGnt5aaIweVj0vGaPS4kStrI0LoKSf3c
NvfjSB5xUDyrsh4zzHuY069BXU+j7Et5DP7VKAQhz970fdN297WvrJhSQ77Qhuq0fsil11L/UVp3
FZylMp5y8y1p1Hvg+FOTwWnHGxtvoMWYvYn80ol111gJJr7e+qwwnGypI5fazVOzpoIDejlw32wp
F4JZZi9NbckwAH0U5LfSYMSMJd6U3AEPpM8oDFFmS5zhNXkWEhxczr9trHNoaI+NbWkRourWg27Z
DiI0J+lBi531oTec1meakJmHTGdVCfJEAmDiR5kKPepL8GGiExsFWgNd0bHqXz8VgguF54RvpzKF
92BpmXVjg/duTn9noMP4N0ZAnA4NGs00+dR70cUVqkJYBkHXW5MUfjMp7qA+X7dy+YB/WuFQPJVz
VU7ygZ6HBKTlQ3Wm5CmpDlQa3q4burxnn4Y4MJ9lWvcTo7XK7NSTx9ql2uyMEhV8/MtdTfqnHe61
apaW3Y2MWluVXi1tt2TGedFHJ5tua/XX0CWOLe9n4/vSftPmX5P5PoytQw3wvNmFU5Cf7XSqm0cJ
OHt9+ZfrvpvfxQWZa25mE43xOVtv8aEziwYOlhZ5ZycBc4MY9wS0CwnjL6Pq37vxJQVP4qqqCzD8
1tJRAWUZqgLu3HVOprx3ZSHKFDCM/oqpn9Y4DM8JVI0qYsZnM/6hWQQxc36oNbK4o5nc21b7LZmt
IO3V27Ea7yRNlwTn8svJJ6qqKZABAuMGG4fg7EfaVMWg35BP7aQ4Sbq4qyqq9X3ZUM4Ed21gDLOx
taXvoBpmOSawe8XEiqJpt0n+kiWiTNqXQ8NZ4xB8BtMWVJVQTpSrX5LxQy3fdO3ndcf88nLmTHAw
PWeZ1aSSrd5JCHFy0Fx2tdN3jyMpnRmJzkSSBCfhC+JwBtmaN4mBlJTmUlhSd7LrEXdrexs18k03
ZdCEEBWJv5YTOVscuk2GlPZUwteKjva3IUwxmLKGzX55pEK+3q9ND5wtDuDw7O4aY6zkUx8wgpYy
6F/VPRt/wQD5WdQVJPpqHMq1mTG2YMOUT+Z6XrTHWDlU7R3RGme1F68GQ/F1JxF9Mw68isEmSqHA
SaqJhJl5R1vJy3o0qEetwJLgCPPDNqOckTpjXwx0ALt13hHJ+O9Agh8MJUmemZIG/5M18wnjUw/5
KAi8BKeWn/3U6qiwaVPLJ8u8ycBnbu96+nL9g3y95v7pbfyQZ6LoahpZcID2fXlAlLnaDusIWDGK
SY+D5MRhtIOey31LWIwH+mEREIo+FIcbpUm7QlaxjaaiB1FUu3ZTi9jUvmQKuEVyUNHXq5nOa7Se
eoSQw136nnoWSP8nb76bHiXhXNRlL9eJjLS9pSt8I1ihaUumWmV3So2HmYSmRbxFPUezSHXw8uH9
tMNtXdyV1jDJsKPr5LjUKBJHE/jL0Z5CLE/FvblOi8DpvxbBPrby0ya3lZ0pN2vd4WrsfJTiXXIH
HWg2zfEXWVAesHkKOdDwPiDI0RaOeQftOjUovOW1fM4wiFb7mA2vnRjkXS+ixs4vD33ux3EwLUnz
hImbFuPQmB5sitZJinW3xm3QWKmPJ4TXr+e+FFFqfX3oc2Y5xI4xEjbqUSyfkk5xaL+6aMyAekix
t+nkJDWaTwBxKWr3Ke5E0+gPS39b9plrmD+VYl9UsYvSokOkHBoei4zpkNaJrKfrB/0ylnx+Nw7o
k7LohliNcMzi6bkizZ0+QGRW1DvwNdvAbQUH8EnVzUqcwEwHkWlqux/0d5hRlyunv0NLr7Dp/nIc
9T/rUvlWtM5eRylVYBAUlGG+GE5sN3dt3N5FiXkuhUHH9W1UeZ3PNh8lIilVd5r6n+N6GzcYadYV
wSH7WoP8xy6qfE+aFFdSOUqw0n6bfMlJ3NQz0Zv8IYKmeozkTlRl+Q8Rzuc+chFitMTTCoKx7hQP
0t1qHjQZUiFy6uQosWjSHdRmQhkI08eZq0iRoCRw+Q74NM4BmWzJxpCu+Ihjup7HHjXA9v66+wsc
U+VfwbW9JFEpA7cmF3OxGGxmzbnvOpJw1k7cAn0dmVW+/WxqLW1KFQBRjPYcTQVB3HS/guZ9OUbL
CcQAnmB1IrfkEMgqyrjCyGiHC0462Uji7T/0j1dvjqEwMdxWb0zWXZSBv37PQZjtnxE4MdtCpaBS
P0nVm57ETllKbmH9ztGbdX19IkMcqkw21MMGMO6dxoW4VEfLVXUcCBouetHL83Kk8LcnfpzMzaNi
qWSrMiHljiJbf9u3uTtFi0f1+ZjLtldiyK4jt8YIOSXL9NEDB158M6Qr/XZ9vYLz8NH4t/kVbT9a
SRojJlIq7RylEpSL365bEOzoR9JtY2GSk7ozFxx3qQiyyA6q+UbJQiw9+O/scI5JorEmS1QjDM+7
sJNjXyUKWrpQBZdmQfldtCTOG3tpAAdOh02b5WavV4VfdbFb1dYuK83w+qoEx/ujYXGze4ZSa1pk
w0uM2tjLYPcaOoxtWt8G+rLCOarM/nPd4H94FP7tlx9h/MaiWnTtjNkh+aSt4H8xoZU3PEvxT8uK
HUV6ky2gsqb5g5Y7RvtidYJjcdEfVd1WkA1B8wR/69Uj6bJCTvpTaaB3YYnRnCKigPg6j87uvI0N
LiHSSLqijD1sNLkBbZWbZGpOYyw5cmG7pP4Rl8tdof4sGsn9N1u7MczdfFI3NeBOhN+AkfhW/sH0
lodAusc40HdxOe0iUG+MsZ3efMdaS0vVGLHK1FxPE80Ps3Sep/31JYk+F/sRGyNlMSxxNMPILElH
0s6HBfT/101cjhc2C2GncWPDaEqLNlLcn1oCMjFMsdXdja6hpLE0np3dk4GGa033bTGfI1X7N0d9
Y5xDlalaZlMuYVyOpx1tjomZuP2sBXQUNdVcjhs2pjhUKaisZ0OMvWTzajp8g1XuRr/bo7XaE/eJ
Xn5LbOxxV52Wr5i1XrE0FqdAE8rHYLCBrhC3PqVv2i0TsR4xiQDFYqkMc19+jVxJgNlfRwX/eRT5
ZG/aGJNRJ/gNTLtGf5GPeRLmSNIg0ZyhZ3XeZej5kQNk9jpQurkqmBTQnOKLdeUu4uznZnw44cbJ
2rQr2kLHD9HqY5pIDu12cfeniiHAno/7yBTJKH+tNXEr50BoSUw9SW1ggR6uqhM1LgYWQLs+4gWD
V/Wd4tbQzrpJD5Yg4hctlMOgQV8VSscCD1er9GpbCYmESWkw0MRR5kYI+ctOYFF0gPlIRxpq9Fay
hxNzNP0F7euhDuJWA0orojjxawGR21YOkOyVyLE5fTiU+U4sDHLhzVuE1DXvM4yIOwWexxgc0Bw8
34SiDAwM/lFM4IxzSKVPtJ51O0Msrhq+WZXH1tjpRPXTGHqwzTgLNlZkjsMmdZSgR4ZZy1Msafve
sjyypP6a5k6k/mpILDirAqj/2PnNCTFt24bYIuBJsdpd0XWhLhIjY9tzbfs4QMqtiObTgm9nKyjs
mQ9VGwzNeshHUZaOOcEVQ3yIQxM9hmYNloKRlp0FjqnGJjdWVXnXby72e6+Z4Wo7tKFtNa8wk7TZ
jQQyd/llXeO9Mt8rhezU6+rQ+fd1k6KVcahiJnOlGgNQRario2keqdbetpko9yJwhQ9U37hCWg5x
SSZYUcrRWZLH3JgFoZLAFVT2CzYW9NKsloE5W5tLj4p2zNU01GbVHUGecX3HRJbYjm4skbVdK40F
g7RS7o2s39HoDI5fPxN59+XA+vOK+RgP3FjCHLaq9NoHNKHXygzWHfGq24bda4y+UpTtFgD9B8Pw
xhxZmimJU3ykLpHcRUvdrotucujB1SraBVfTmxUqiAZFkfWH3MLGZmelaaqyDHui2YFu3VaEzd7F
Ti7Jez2/N5VzrR3J8F86PYcb8Vg2YAjHxqIL6i5pA6NWD6Px+m/8xNIMVdc0k/DKjxqdR9AdwchS
x0E8vGf1m2JFLlkEi7l8tj7tcP6oTRDBaHP4Yx4Nt5iv3ctGLnB5RRR88O3jOdScdaNOUVBa8aRs
6+QUW+QFBM8pJkuaHC+hiriatlPTgSI3Bzi22jYKQHECksBYp15SYyK7Loi+x/iP5DbxsDqlXS1u
UioYX20X4oHg6yzPESZp11R2kyRD685cIG0jpbO/Eqrd5oV1V9RgMKk6+aAaGOybTkNZOzJ4mjKT
/a4e0l6dY/dgPrczP1lLByl2T4kfTCSvtbjeGfPZiC1n7o9Q7JaWGPwSaTDVT9ASd1Qr8qo69pNo
OMTqeiDInnhDpMqHLDIjR+rmNNTV+sY055/zeCJWHaxV2FbPa7Gbm/7JLA1fAZ1RHbdOo+/mXnGs
6C1tVsdCyKSXBeyCZInQ32X5YNXfIDDgg8PVUZefI62OYOQELcvgWHZtOGVm7yOl+15PqeyoUe2R
VoK1cXQGXUndgq6FD9Jk6lgp+tuHBnn5cu1/K8mKpto2UPUMTSC1pytRYLawG5mzX8TJS9rr9wMZ
TOwTKCWgd3MflSc1PUkZ+n91ie6uH4LL6eJPDOMHk2ZjqPR4gHf2tkNAO6xCA5kJJI1ubgRm4S9e
vhNn3i+fib+TAvyUUaUOkZmzi3RRyRGn42jNIk0UAVryY0Z939adxUICJZd3cbKPtPd28Bswl7QT
UreyiMpIeAS5G65J0CcumwiK4c9B/suEeMhLcwSLA+ZTMJpyRi6w8cT8dILrTuPgZZ66gvYSEDrV
hl0Uo0s0/dNE6q5QRBerKBTn1T3o0GexbrAEJ3r5ujvrt1k56y2cZtd4ibxXg+wdFJ/egBbR//tc
2j8jcY0LjQvVmLKa5SWMBcxlI06uSJVF5DDs75urLqtyNUq1AhvZgWyq3dXSnV2uDqroTrHerG0R
XD967MN8DSb/vhd4jl9JtWa9qLCisRsAlv+PtOtablxXtl/EKoIEQfKVQdG25Di2X1hje4Y5gZlf
fxd96m5rYI1wwrOq1ATQ3Wh0WKtbE3I9ljKSwCU+vCRF2DeSsXEEhfySg6Aa0GfJZhm6UYr9Mm+N
vkvpe215bl4SKGxjkYJdfeYWGlcB3lJXd2b5ZBbVpsdcSJkBew7o4uF2ZoGrp6lj1obfqZPsOpR9
gxA/NCw2Wb+8/dH2CaLlVbxDx9nOcrTVEpkpnuztf151/jlKETgRhUuMPaOceMiBjVcy0EsB9q3V
/JA/ZlW1UjA6cll3/hJ6fkkUXiJQnaKwF7dN193wM95g0NBtHTAhA61xCpz0ID3X8y77S+KiaCfm
kTWEWGoKidwz33sbaO1kYwP6KZhWKjDUsa+xJ5sylJiICH8455Vm8Qrn2OjpalJuhhE9AP95x+Cn
a/lameC4u1irOUf7+qEHqNWSwm2d1jd3C/C0rFQq20TBWVdNGdB2eZsUZX+sWH9t9DKikfP3wddq
lt9PzqlscwNJeOxZT9MDENivg+5GCX8ikpdYmexwBM+iZDOCmOVxn5tovBlrL1D1XRM8XNZ0mWkJ
7sTuwRFAW0hJ66cqgFe2ml09sXVIqzWdnsJM1mYmW5bgO0hZRVm0pPHIcD/rkWt2DK0fkr2T6IEI
9xdy0yrtAnqACZaDOo7XkfJ0ed8kyxBR/ogZ6ZNmYd9opIJ5snDJGHq1GvyPCxG8QhubdsgyiLFR
OKvsdGNEXJI5kO3V4uxPFDruLJZFDCIMQz/MVXClJx+X9+ov+cx/bMYSbKYA0E04hxCRK+NWfTXD
e5vd4SERmlcDMD9jkGiO4XOlFJKlSWxVBLSbW6pijAhq0DJtE5HMTzLcH5O2DnJZD8NyEN+uZcYI
tQjqcOZnreJkF1ut1/pSQeyGEZJn6pfrBRY9+OSKl1cizlc+TqQtZ3oijXZNUOsZjAj0NLOb3xFQ
ipA75RVZkgxQvdNGhrRyVklOBAqONTUNYmQGBFpVdl2xblvLepQ/C+eXdlBQkrluZmQzl2siaVy1
SW8zntzXrXoFChU3NfUdmfluynQnsvk9YACuCd1SVu95EzjJWD5c1tmzqnOyYMH7qrlSgQQICx4b
/dnK7+xhMzdvaNOSBJDL/1xateB/KbdSgvcF5ITzkWbbesTTePrIJ+rFwehdXtRZp3WyKMH3WpY1
GcEMYVmm307tU2jTx6aQFAAlqiLmigMW20ltQkhbjhsKSByjNiTWJtm0z0LdifoTq5iZsfRgxB1/
NYvrqgtjZBESZ5jwoKh+X9412YIEH4z8MAaiGaSZCttn1N4kVNJjJTmXb+lhBNMY3GDzQatvLAp6
Iv2tNof15WXIhCzLPNm0HC0xbVYtm2ZUPzszv+1BpWVZkqP5ThC7RHtfOibiBhmgUoFPJ/NhtLd1
WjtlBm4jsyuA22ynXjUPtTvrYDCuqqd8mSfvOWBD6isOcuFkQpuspa9aECkD5QiZnhxo2LFn57kT
sfeI9S6K9ECHPNbhTW/YTg9EVtsqpAV02YkLrohX+ki7pX0cCKMdmN+Z28Od72N0JQdA2EV1eZA+
wM8/OU42TvA4VmxXjC/GOa4Csl6eHEsfNNCWAMcJfk9ZWfN8ZupEnuB5yBhbY7p4noUkFYm08QHk
vN6yRit2og2VgrFJXKoI85EaFSClbEQBAEf3KAuPSV2saGY5BZMliyQOQkzXzi2vU3UJMrXZegFG
pd4bPyua3BV5cmCyEFqyLjHFF4chphly9IwYsQpw4peYxw7SqC6PSkk881nFuXBbiHk9cEJMtbrc
SkGyAeBZMLittWmnPZs0V32qelRvF5ZWY43csN69zfVTSG7s4Kazto39ZriATo98mSZJrEXMBNoa
cqrT0qQzYYKpVIc3U9Y0I3FduuC62sHmczZCApgCbkj4Zlr0aLD7y/5RdozLR5z6Rz1B2ivGMc5G
5CLr52BsylXrF1szV5clyZazfMmJpBQYfcxeTtEq+XOO93DXvgDs/7KQ89MjX/YtZvSCKkPTQhct
9k1WgeGQeTVP98Sz3yx1s5Ar2G7rpz063T1Vv0qMh/E6lGYYZLohOJla1aYAFUmc3GS6bd+5IZNc
azIJQkxDg8QAXAgkAGHnfoj6WzvaXN5JiTMRETxYy3oDFo7QPtLeg2StjMFVrRHP7A+ZbObnvGrY
BkZTiG2p4rMyyNH3QVGzRTmaf6jzOknRuzvL7Om8qn9JESKaJs6VmhWQ0pX2Lel/KwoakRNAe5s/
Lm/dXy61L0n6n6oedLUeJwGC+uA6v0HCbvcJPvK+YC3J01nLUX/3jl/CBDdRl3XdAshwPpTxs5Kk
TpkQHwVBH/QSa6UYAStRokT2+D8uUfAblV0EASmgHgt/SaR9Zrjy59klrm7t5Q075/X9a5GC82h4
ngwBMPUO2dg+B2FxpKV0pFKmH4tFnDioME5UxQw+l0RWYelX8x5c8SiiOUv6rge8QIxLxgRZCt0l
OybpaD1fFGdfSxScxjAYXROqFlp4QSTdb+cNx42m+5UUv+ovMdCXJMF5GFqbmjSAIYzv7RXxqgI4
notbnDwTCOXmAje5tiUvvr883v8RKoK9Z5Ex1e3SZ0DXKPNo2xhz8v6/Zt6AW5NN1+lKdkX/5XH9
JVPIZ89ML9MeRCq4DGysE4FKCyy72g282uv033r9Pnill0vT2hJ/ZgueBsPN8RAl0NbQ0tcJMTZG
0H5EMtiqv9x1X8sT3AzoNoxYmfX5MBWoCPcx6Md/cL41jYcchfUwBzh0tqFx7KR69NEq/a8gDfZ1
13hqbOwmM/brLr6zisjtitwdab+67CNkuyA4pjiatQjIAEseqvVbZl1NmfqoqLrkopJug+iKDJai
NAk5/WoC26JnXKmPIbjemyez9UH4YmyC7UI4a6k3xNor9c20WJVs0u98uu/Lfm3BRRlpqHczcF4O
Ceo0Gn0gwZVW7AaQHFXZs6V9ZH3mRrRzyun98j5LfKOIE2+12tDWJbSNF+E7ywDTkkkutMX1XLhi
RJj4vjKrPM0hYaYf1mzsNXAoW1bqlUn8RKLMpWbwX6VTvlRbcFFdm0VWmGIzgyx6HSr1MZJlHyTn
RcQ5PW6ZrEyX89Ly5J2Pv5M6ebGBmJzF/TFQ2b3CwFJUOTp/L8Lt5RO7bBlEnF4wC20GTgT2kyJ9
CqL7LnK0+qBmMpCF890D/+gkEcf2KMAkWpzefDAHw+ksBCCz4YbcdnXW+cx2J3CTjkhXpLbt5CMa
e4MU3IHjuk9yP51ttzZD//LS2VldMm3L1lRKdCKSzqB2pOqVhqwPRkscBHr3k2ZiwnTACyRqjHWl
T7iDUkVzQ1xTTosenx5khub8yrMME6lvGFHwsnpt8sYh7eMMg5rBTtLazKEZHACjPoEPLFiyAziu
Vxj6la5jcKqLPGYBdhjpMo3WXtEhbhmHZ2UibjB/ZK3uMwOITOkNDajLy8JLo8qleuAHoekP/IeR
3bN69Hhnumb9GGrljgOLYKgrx07mfaMEjg6wO8Kv6izY92m5sWsOoLRjTo5ldqiNF1OtnLwAz1/b
b6uu8NtMNv5/NmI/2VnBAWVcpbpqIOqso25VV6Ub5Vd1pPigVfNUJuX1POt2TsQJ4ZIWmKbNQVFx
6J/R4qNPK0yzY8YP2Knc11AamrwcjSmy4q1MfZbfT4K0XG0GYwphtRXP33j3GKTzbTRj4u2Qs7u2
KZzL6irbU8EPze1oYqZ9KRO15WEsK6czf4L185p0V32/uSzrfLjytaNiiFSwzLSrZagp2YKNMZwB
pvOvxorgHrubufkxBHyhKXFGZ8PeE6lCkBRkcTCZywBQRD8mNXsYSX7QUXzVjPXl9Z31eieChKgo
6Co0DS79lwrNXjDAdUv1pySSoCR9h+ZfMrEnUoSgyB5Jxsulh6HDmNaQNdsUTIIWSAdmtEiq8G4Z
Bt+V9dSQTTNqHjOApRq6dosOVCNdV1XtU44YYqw8M5NRXi3a8u0ePfk2ISIKrZYqLcG3KbHyg4SP
hsI22RyiTfJ3b9wole6qeeNe3nWJBovcOBWNGjxGsetTg3i7AolUllyZOuCAM7Tf/rgsTOITxBio
KgCplyhYYB2QQzDpO2OyJBYpU9dlvScOgGYBj7rlfMvSfGThQ6VbP7rgZygdvF3U8dJhCZ6Gg5Yk
1CIICn+CJnOX7tJ1epUwkBjlQIOW+bXzOQNL1zVLJSgrGoLe5g1YOYkZcDz/QPj8UKzSNffVZ2Wd
+FDHh8vnRD6Z17+t7kScoIpkbGuM8drIqTLbRw3SDePR6RhqDPo6rtEoWuvuRHesnLweCEYlKx02
g/tudPPURmMG+CWG12RY15hmJdWG1p2r4s2cWKhaqsoyf+ebceJG2s3EgTJfvfb9M/rMfT7dKMOH
amhuEs+OSjF6M45ODNqOvPkZKXi2lL4BDMhMe6PqTg+faP+YDhuGGpTWenk1enF4n5SHKYrdXLvu
rB8qW0WJb497YJ+N0+Rw9Skdr4i1pUnsjjaAAdvGRVwXWbtZ9+CBnFb7jYqrG4Y5LqrSLerURSDo
xVa8HaPSJ+292W0pT5wERHQjJU4X3Mxq4KsVQI/TF51d8eygavhk5BRHxL9jZDpx0a5njBL35EjJ
44y273TfBPdDVvgNeegsdIcGujPx3il54KV82pYx32RjvG1RxjPYezcoQC+sbnVjdCrSI/DE9FN1
U85XajWgV/o27W/i5qkZexBTENcMDbeYcjfTrdex5U7XYSyvH68pQP2j4cVobi0+ej1lu6y4G6za
abEjjLtseAz4WrPuay3Ee19btUbtdrxzDM10eGzfDo1aAF7sJUFrsAXQ7qBM7mal3zcl4EpM26g9
I+pezDT40JJqs4xTWlG2HXT8ha1XKBQF/B5Tu0/6DBi8Kvp1WXPPurMTvV0umRPzj1OWM21JI5gq
35S55swW5NqTP6jHnBPvsrTzWYsTcUJMZeQ5rq0a4nIFNBxb6oOJyStpg3ZtBxx5/9bE5fmXyYlQ
wcXF7WQkxoKM0vJNf8UPS30Kq8VRuXKO0LMB1Ykwwc1lhWqzZOlSmUdA/Uc/czxb62Ad9ZODwMDp
9FTiwGUChZAqQodhZwxYHYY6vbwBoEG0tRKyM/A+LppHVdtIznAJYC64OhF4S5mxm/mSqgyuyaoC
rVSwMXf/HqnK2RDnazNFBK7USiOqLeoStcYNazNXneuXUHv7H1e0XF0nRtAwhumIDrP3AXnh6ofe
frDypYs3Y6G6GeLGscqcqi2cZJAVcc7nDk9WKFxTJqAoOnPp+IkAV9KAq0vHDC7zZsMpiTeAv9kH
kLEUU+fspX8iVbit6tIG3ONSJSbFS1Pe6TDAttVcqr5f3tnlf0RVMXSimtSyVQJs0j83lpWAVixL
bOzA8h0x+k3eyfD1zy3lVIRgb3McGXnW9ngr0d+BrgK92vCNBsOYpmyuUCZJMDQSW2k+cUC+lMU+
tfd2xR17fCSlFCjhnNafLOlb32HUt0GTd8sT7LmxDTCmh4UbqfG0IVnzyygwlU2NbdK37Tot9NjV
7fwAbP8DoDG2ufKoIyS/fIznLonTDxKeNGFPgtYMcYyJ+ZGnJWazr/TxLoDuZN36sqjPzo4LKiMS
EmPKpWbjDLi6usxuWA6s1SKqvWnQbhqgJru0G5wsSh8DO/dAHsyqD7MoXV0BkKK11+rMb7ixD8zI
Z/S90Y56FN1kjeHPse5PCGb0Ck0Dqawb9ey1drpBghXnQ66DzQontsxcKI65N98CD+DU23EdtE4h
ZXP47HL4vkvUIKrFdNsUQdsHJTHaoitR3AAucmjVr6w8RsNNG2h+394GbGd3644EYJh4HTRMDfkz
1RxGQLqbVS7pMfqkUm8eSofYIHoGvlsG6i/0OgDYMwo+JhPdHMND3+irilReaMrSAOdN6evzl99P
HK5hW2MxVkArDUzDVVLDGa1l0ipd1bySKNRZD2voX7IEH2SQZCDDAuiVA9IfEUe4K4hf9AA6GJFT
ARcyc/NZ/v44bzNfYgVvkRugMAk1LLGpjiOwFTJMa5FjX61tfmvmk2Mojx2yLsG8MoMJg3l7xtYD
2VEAyZU0fblsVec9yj8fI4KzF9rUsYjnMODsqixQHpofAm17WcZ5X/8lQ3ASpUqzotCx4Ni0HGYA
mi+TzjadlQGKH2KZlgFCOWFTm4qW0TRBRkli21HTbFNXo0sz9hQl7Jhl9+OUuFYCnPSQ3lqt7obG
+MyYtsswvXd5uYuobxb49SniluKBlo7AZVcPeROjoew44HXUE81plHlbVo2XtbbbAanxstSzhnMi
VdjkTqPWhOEBaFXEHBvJjaLbY4pmQwHkdlmSZKsNISYyzTwpRtS8EFYCAJ6OXiED4P5sQ7i0hYLX
BC0rrSo7mw/M7HyTqcRpi0bZARnrkGmA3Uv1m54XFYAWZ6CSVMgWDHrnqATvSztSX7jJcmfQygKt
3xgMHsOHuBluMU++L4hxbIp2GwPDxuGDBTqdrHGRX3XC4MesG3jQ7SJSObyPd5amAsx/w4baa5G1
H5Vo25S6bw0PFv+oLAUzc+F9nlm+nQAev259NPT4jV4clRComEXlWSPe3PPwG5TJqGxbsVsAH9LA
63Uo4Fo73VEB0TYjH851D4xqTmg0aD7OrqwOff5md0UV86pTb5V4hM4kuaNPVYOGg/Z6wHAAZsC0
0gHUj7qCM9lm5X0QM6CPY7ynuC/1HykIJubQ9LSyWV0+/7Mug1qaQU0DbFqfKOUnLlq3xpJMWqoC
EeoOiItuB+7EQRIenrehLxlC7JYFkREaA1DfEqRExvlO0x5yPvhNv+5DjPeAUIHJWuzPG9CXSMGD
5AM38yLLYEDow+ZgNIiCm0oL/SCQtRR9znR+V+9/RIktzJyBa7qoIlxyPTg2Ma5r5G4OGOS4P1QG
RrY7jHvo/TbXgXSeEUcDvnV5l+Q/7el9REDOqtmZwsqhFh4hid/26g5BduL0VosA97UGJ2GnPut6
vkVtQsWQd+HoNdloYXGrmMk60JMVsYslJbG9rBnnHpxwvv+vGWLfNEpIJt4OODWmPTB9cDpAtyPR
ZA6vHbEdbueyB+fZq/REoOCKuE6jIW2hiv9i1oz99Bf7qJB79uKrBIiqyzW+sreokVSdpG56No14
uljBRyEQT6KwhOy0q7wCj3jgEHgorHnKnK+z8UcD8hfyppL7bIwe9FFW8z+7dIshk05NYmhssdIT
K5yaNuFjM82Hrm49ewivUjt2VO02r557Uv43Jn8ibLGdE2FhMQTQHlQOgc3i5+l7bdzNqG9e1p6z
BngiRAjHQk4NHCcHUvPEHbXbanx2FNAuGPYkkXS2dGGciBLcC+ACFTWyamweNx8ya15lGuW3lgKc
qYakP7MQpVGjBjSRRcv3dKB7I58OvK22odLroPxtTD/GLKULJW+8StXqdUCYq3b/zUDF6XcKPinK
y3rU83FGNDg5tC8cKyuBUSN7KZ/X5a/9EAdg44mQsR/RVI/LZ12tlukifY2LBewq/8Z00WKV39zf
iTQhVGGjHWlxiIf5WI+rkV+nxmvVBuvUvjXN1mkA5gvbckeTFA5Vj1MjG9s62wB2sq2m4DbUtCsy
gAejWG8C9Tx8ywq36w5lCvYjviBdvCocb0k0/19W8M+b8dLCBZcBAB1mjzE0vFgwM/wAWx15uWu1
IGJy0Fx9k2+Jn/jDPl11Mle5/Pcl2UtUd2LCuMyVSDVhwmj/Xw8NIpxPgGZzGSN7jlEEkVLTncWz
O91mwUVpoYHMdAUOJBbl67a8TvlbmR60Xr/pEvAEg5DK19rSbZV8O6FFwAmqyWV9+5oExTsrK90B
nPe9aVJvohFoflGWzeeXWLM6iXeTuFJT8G7MbIOadNgam5eggdadmXPPUBFC68QrSSNRg7Px84n6
C34uqzqmdya0oFG3EQmcWJdNdZ7Na5/uvODfuqzRtJbAnpdE7IJcOK8xDoEceiidnT//ij5ZjuCj
Or0fjZaY8wGgx06KyZue/qrDq7h+N6NfqCA6HBw5Srdptc7P7Nrpit9aLuu/ORuTfn2EmBgLDIUM
4ASZDzoAjqbqZ6CnaKm5vWy/y65dMKFvzdNzqFQTa3BwFYpfwwYjTwjbDCcJ6SY2f3co1V0WuGzd
JYGCn7JRX88MAvevGgBdLN+S2Hqkve7qbeZF+Sv45YDxk/mXhUrU0xKcVBC0ST9mUM8ueFb43pLO
HP/ltrGpxSg1dCYOdBDCUVOszQkNqvqqdopVD9TVZqs6QBWSsq+fjyq+hAl+r1e1ArAjEGbNW4VH
bhrXfhqWjhKnEjdytqsEGLlgtMeAGsiGBcMeBjrVaKqaDoq55WiDTUm75jxeh9kzQHRxl5m+avfO
HGubVNVfazu4D/t03/evYdBIRv7OnuLJtwgegJmoLda6Nh1i8Ncysm9bRaKcZzZWJ7ZqIuWC1ari
KdZNRyst6OsDSBwxj8RXYNoA2XHn97rMus9lUf+QJRyiGXQ8YepYHxTC9mEA0k8WbXlguXanrDoj
cNBnu+JBtQLrgltPBOR70KYCZMj/sW388R3CjTZ1adalAHI7tJm5qs2jUmaye/rMwf0hQriMkL0F
y3Iy1whNV6jVm8/QIz8HG7AF38294Qr1NGlL7ecMmeBp/pAqqG5WD2NSD2V9MJJqWKGc8QqCCEQl
qIP2ybYy+5cGxgwAq3JHyfCmDPlVoHjQ95UNZcYsSToB+/1Rbze1BZRc9nvKnoP6OcmeLOupUUGH
OHZvpLjTrN/AyPTwyqZqINm6M3cA4PRN0AiZOvLE4jR+F/ZlbQZmdSgrgOZao8OmfRt+XNaAcyBK
f0gRDCvuGiM1ZsU8qmtwgy1EbOD9QFLoNgapwAIQXBR+4GhOjBrdrQzF5Uyk8odw4a7NtTCKZ3uo
AIa/b5t5ldbbAeGx3u76SdbOdC58OxUmNsmZdd6CUiXSD1ZyHxb3aYb3RwFCWLwyE68x7tKqcMsW
HV15h44uxDGD4nJUmNI8dIshd80895UxdrMA7EFq4U9LCqsnsja0ZcP/UF1wxZEvUrzP2+YksGVd
iIQ6OpiPxVVyVH0w5qa+daTbZjXvlDXdDxuzchRvwMdLqy3fjFWQLdyVdIxyktbgzk6B2ldq9MCr
+OWywn1HZBZkCL4vhGtDoJFkx9azbvUVcKFBur4gL+/systScCKAh3N2tdhpX4nP8ZpAIsifMUNc
+3HhqHeXv+eb2xc+R3CB46SpvVVO0dFK77U5uI5bwO7gyaaSn5cFyfZWcIQA1+oIBiazpZLXWT+T
SjInI1uI4PLKOevqUQH38GQ+axGCY/4S2PedIRHz3WEIGyY6DLvo6mGKsqN1PfweV3yFZquVverW
yDBv0eMcucgdBc+wj41sFOhb/CiIFtwFUJEyk5p9fLSLQ5jl4IXSXY7bkXJ2U4FGMePtFe+at8sH
980P/ylVzG7maLlcEpzZcarfWVVsSBOgKzqU7Kvk+MRcY6gqPcgr7OQYE4zSts0KU/6OQV5B7CiZ
F/s+FS0sSPvz6ZyNtFR6E/ym01o/sF2xqlO/iJw49cZN7pbXw690jVTjEXWXtea1j1O9Kx6rwbGP
yL5e3ttPTNoL3k6Ecohph9C5wOZqtwx4M6Uz5H5rPcazqxD03DsgvlI6p9qiT/zHQnPTu0HymgN3
6XcKbsZ28kf/3+ltkp2G4KSCBlWnpmySo04iP5w2AzmGVeOyQOINJU5BRH8AYWbdRSWcQjrqTskU
t4plhHEyEYLfoZoKxmOK+yTaJkf6FANrx7xBDgLEZnxtvcnHSmUCBUcEgKpkHFCxPMb58AoGLfSF
S8gEZRIEF6Qn8zTTsgU62hiu4njwW7BMX1bM7yG6YCSCr1ErZpEYTaBH1mcoZMyYKslnh6YVSmtd
4FrkF9E1zzCbq7amz2G7KRRQEauJDMNA4n1EaAbelIOp5OAILqJuo9BXDKLRMZG8rr7FYX8uVoRk
aI02prwawHis5wfbnp1UqzYapevAKD1T2V7eW4lxiagMHaBjbRuzJcdcf4kY+mvDwk8oTJlKkUkW
V3bBvYiPOhYTLRqzJj6iPd+zAuN56JUXwnvMVWYOqMBd4EM4BIXGvkZKDiRI6MC9vFjZ+S26fBLO
US0eU8KwWDqC7Ax1XDOsXQWdzf+bmOUzTsSoSsCqvobR9cGjRROPpL80KYbt90SzoCeCL2FF0oNR
Y46Pc2M4AVe3MWjfR8gpcpAmgqs26QxX1wBbMN9dXt/3gTRBtOBVslCpSywsPoZPuBz4Vt+0KrBl
ffYw7yavXmU7DCO/Dj+kDe/fEs2CYMHZJHqq6bUJkuplXp26zZpsIq8HW7u9Lr3qUZbo+P5MEeQJ
jqem8zwG3OoO8agZTjpVb2MK9xMwmGI9Bt40lyBiZLfmrD/apbkNa3WnAMvZmTGKZubDM+U4G0zt
pQCpwZivO9fgXdGK16h+vXwmsk8VkR5qRuqgS3G1GI59wMC7iUpLuwG8tFfcaPfGCiNdbnDVebQE
yJqyRRECQNKXv0HiS6hQe5nrFgBaMa4CSwu3Jr8HEW9BX+pK2r4qcZF08TQnBhY1SscmBXbc+Evr
6vRYHQwVMHIxpvsx8PDA9to+ug1uZNPBy3Ff8GBUfJIZhOmYC46Pdfcz4en22ESvpZ44N7mHZ9Hl
zZTcq1TwVaSL9bnkcCKhcl9YtzSUKMy5w9Jsg5mqhr4mQ4xx47w3tVxLoqNZVxs2lXc2qG+Glq1C
TGdcXsr3ND7M6FSWcF5JaYVBUtDkiAkIcLoylGW8cg3cXdTQwfaDWYdpIzurz8tYPKxTocJhxZWV
0cyMEhhE7/Gt5ud+d23uk+fM3inVBvwS6D1WAfA1vizf0nmf3xION/Pg89ewvLb1lZEBBQO0QJWU
u0Y/l1o4/TzhfMuq7ocp0OMjXbdbPLtjn7r2DzV1yAZQHK5dbcrdAmqV7YfV6BO/9NRNcJfdBj+K
23gFeslV/G79UDzDjRz+qm5k6aBz+nf6fcIlVmjh0PWthvddbLhTU6M0rEn8xdm47lSGcIVNVJus
UK8SpB96D2Bpc+MNjwtiOFxs6eTDGkuWmJVUpnB3aagPjdwY0+Owq6AU8S51w23jEddAQdr2DInu
y8xMuLH4GIRxrwXxUR2QodIp8AvMtW48tAmVSJJamXhZoTcwSUiSwCui+vtSrfCOjNAPzBzito1T
vSaPMnDrs5HAyQmKETFhXadZfYiIat091TfmBhBeP4JVu1lIZZEQSDEt7dhyMvvlKrlg3GKQPNm1
zacBL/SCF/t6HJEZ5DqmrdidGmgrPUPnWGW8gNqFu1FtrapCluE5G36drlzwadqcluGQxUgL7uJN
saz40GwXAHEiidDPJnlOJQmOjA49N5QQe6ytq21zU+6a6xA01J+o3svZ2qjU+fx6+mFvmcxaFiu/
tM+ClwqbkRVkoFDftQqEeOrbb4HlZ/d803mzX4EaL3GiHZVlRWTHKzgfDhjVBvAK0bGZCmec+M6k
tpvboaOAISRIps6zC1T5k3R22+XBor5EU3XkQJLr63LLOT1kabqyQRaSYfy3TdIV+N5uURD/j6uo
f95sIu1B2cGcGYEXt2l3NRDVyaxmG6s2hvhALXnHyOhoRrGS3KeyUxF8WDhVUTEsGmEcyp/WjoGV
I/Jsf/pYGmsQfr/aW+N/1ULBkdVprlXGGKSw9HBDfdQcQXMW66vQBwa2T2Mn/+hv+8c8cjAZMexl
k7USP6oLzq1HpdVKFvH2qHuYYqW7PgJ7oDTXcDYJdmJtYhzdduA+ay0I0tbpXfvAD9U9urhn4sa7
INrNQHw8lGvqFTA89SHbGRHoCzwKYjGntJzpR7e3Hy6f9mJiF0xQjKqjWOWWWsIW6jx2OekAFCtr
HjqbhTxdtODMMEkVEj5DoRp/XmmzW94Ubn7I1gXGM9Z0p4CjEbqdYGDas3Datb4wWU1X/Tq//49h
8P+0KDHGbkhoRHUHi5qBkqhp3RULTEl6V7ajglMzLRYOVlcmxwDIMEV6TWQ5sXPvk9PtFNxXGypz
xVLE1lzXvbx8C+vOCad+VQDJCSDykgycLKShQhgVlzzBkyhMjuwVwLLVwwKOBcCQK1A+TB7iRDkk
12Jtl3RScEBR3Bu9YiA4HNzyqfyZ302jN6zLW2DALP0Ws+X2P7uH+RVAdu2tnL/zL2GHTVRGbM2w
LMEbAB21TVNmpwgcUcfut/VacbN9ek2Pvcuf2Kpa60dQGJeS1Nxf7OQfuWLZko2KmudJlR25h9GE
Y+SSxiV7zfBQzF5miqeV8jmTmh4x4fPLfslu+S17K67Z3WWfcH7/v75DeGkrSgwUrqJcwq5w06zT
9bCiq3wls8W/BDlfcgS/QCKrn3lrweljCtAMEqcKE2/Ud1EZbmbD3uSldhX0wUY3ny4v8LyJfgkW
Yp447ZTQNHh2LBYCkQ4AXLKkskyC4AQykxNlrNT0GBrTOqiNTZVMknv6/BPvaxGCG7CsJp5iA9U5
u3zAUINfz5WrAH2gQ6MtkGhcLZARGJ8PDL4kCp4gB5tdWilzelSBe9CE5KBroF3IZe05MjGC+QP7
grM5N9OjaQNWKz2ghLxL5E0CyyF/9zJfqxFCjv8j7dqaI8WZ7C8iAoQQ8MqtLi67fLe7Xwi7u839
KkDAr9+DY3e6jGtL++1EzLxMT3SWUCqVysxzTpkItehVY0k56Ae/wYxVteubQ3HXXIPFwy128dX8
lBC3OY4/bcCh9tWx+6P8kJ0C2WFbBRvB6ko3LQQbg703WbovoHAzL/NAleZDznjbVz8VU/tx+QBc
9h17zWvWsFzNq1zJbjUlBa5tuhK5dp+TJIhNVPSMBsSqMk3qy7sK5DS246SqVhUQXeNmh4GD7rkV
4R1KALfMkJSdLh87e81l1pZZNlSmwLETR9b/MKReI1vFKnKkhabFfGrBm833o/HWod6ZZY+XN+f7
lOFnkvI/ngkJkK+fioRzrcQV7gEQr3nQNiydRWJp4U3VrsFoLYn234f/VuaWNZ/sTFsr0HAMEe7T
3bAz2HHB6o8wxm+tLTrTxYOO8kxguZJVLtHifz9/trqKJkykVTmFcHzhQtzBH7zlrlkQxsYm2uAJ
hpp7uYk3l62ez53+ftp1bBkNNhQA5d52zTaO/tB8q+jGg61p+1n5c9mU7Iyt4ouqmREfbOyiylBF
a8Bzwm3wqC7c/Mm2BdmKYhLJlSDzzlUsiTJFQYAGyVw0/tRtFFxTsLqp/zFe86u/fF7rJ/5i2PVU
g5wAyMGpwG2TOiDO2zM2X7Xx78ufUJKJYRu+umaud8SqBmxXvBM+UEKZH/nGTfuyFHdHH6NEL/k+
emgkiZjsAH7++ckKWVuQYiT/nQA1dxVmGKlTOsq+u5aP+Uo27TP/PjFmaQQonBavoyQaHa2J3a7C
JHry/C8/5SqoTIbQDDNCulB8dIDIB0bAQa4bo9Zi/rSO43N6lYGySpbTSs7bZ+w5WZza0LzQkym7
LbrDbDxZU+ga87s2QC9e1JKIsqzgQkD5dKYTW2ABTQRREPy17MlSfk8gPLr8DWWLWQWPliSpqc04
XoyAL7uvmMMhPlmH6XOexG4pJXA/O0BH7H+i1XoeKZztlM2RWuAhMnr9/XStNg5rnPoBrwFUDKpr
6vWe6pGr/Ikeoh9sm4igfpL1iv6XEuHfn7E6hUppx63S0uK2SV/UXvMjsD6Bo+EmqWrPnsSW1uFT
Iga/qoyFO29jApLUNMxTbWD6nqOwRPnUCtR53l7ej8upE5pAX6PDhOu9MdupADvfOxvsazXHVSLA
mtEIp1RMDCGjipJQCXxS4mbrOSbo6GkUmlbFbREx10LNzwAPx+WFyUyszmoyRJEdlXNxS/j0rmk/
s8SWhIPPt+SFw7IeR2KmQTNzHotbU6v9BQfa5/N2mEodoNvqFRohb3E1vs8zucstCy9RMn6EBcBX
LAkpmLhN65rxnLqlIe4KdbyyYy7AOjGBoya2nFqtSydvMXhh5Dd2RK55NifO3FtuODBnxgNlrONd
kpTgMjgWZQSZ5udcXBcYuTXYHAycP8/lTzOLPdPKA87mfVfxxo2K+LFQW7dVLKD3MTZPwys6sCN4
ezeT9aLHUDWGCgG1LM/i0zbTm7dBi2qgkMnPSYnvYqBOpup54tUW8ttOUv2a7AlTGlXQ1rdhcTMB
uS4IKLJb24HalEPMJwhOO2oNC1VQoUo3TsJL69+Z9jsy1B9pYrwJs7guef8ck/jGYMk2Hiq3DccN
BrEgFxfvQTMpCXOfBFGXtm6VOFE62eicmcVtkmVeGxaA+oPKKQOfG2n2pmihHAOmSnNQAq6akA6C
TK5a4l0NFq1ZdXgW5OrvqPy5qKCKUXNAf+7kNXP77HdqfDT4r2Ck2Da9eijU3knVyLH72yF6T7q3
ECwYha45RnynEuGkBQRN1cSvKwXrvrWSxxoz1tNwKKfbMgeZ7jyCZ5q5gMdiTGTczKNA1pMor9RI
QS/cAXTB+gf0Vw4siZ9qyjegZ3DjydzkBOx+aefyyPYuH63l46w+HkUJDqpsBPhjtMS+xoxsjmim
hkIcjeYxGSuHM6DWE+4IU0bkea68QW2dUhtXuIGgsFz8J/dRUoOtv8pbcQSvGIpzxq4dJpdWkTe/
Z6L2q0R5GCvhCrXdXF7jmYzii+GVg0x23qez3YljKN7m6AePrkIhiR9nTKDn/vdKWF2FVWuJurUR
PoCkcXsDOtdK61Zpubu8Etnb5FNT6+QbzqWZ6vNkFLe2oT42xRbxwmSJA3aDq2lEUZwXQQoVH1W0
V7qRbgAduuEAs5UA8hSqkER+2aJX6fU02NBKHxCWQw0PQP26GseblL5cXvJ3mbCv6fW66YnIH/Io
xJLpxggKTDRcofvymj5CpUN12wRDeiBQtrzWj37bf/oimAZM1Dt0C6CAR7zwatohBMmqFN9x56tf
tcoBSBn2U1fi1mub2K+IHkEEaNzkVvZDzK+DMXnEQEQvpuuRmz8HqFeXXeb1kbnXLRJwMvgiKoMW
XDKM19c8ls1jSG7M9aChMFnDKxWpgKpXu6J/NOxW0jWUWVi9/IuyKCD9sdzJQxs5urKEDiHreEs8
bB2dKtbNIWNYhj6+IAl4VxoKAIp0UPhMECS6aiMmaRrFBOZqLX1KhV0KlL64LzAYkoPfc0Mgq7gh
jyIIjxEEuiPitykyOEn4XeLCKvx+sbwKv4BoQso9geVw3PbCAnf7MTJ/0xg5iCRZPxs6The5fOuT
0NFlOkcSyDJU06dlkZ6h+eHvFrMDIYhMr6vdwq+RFrJqyjk/OTW7Cr4D6PKbpsb0mLI1e7yzmIu8
qsbw2NJMj6/QTr6jMpvn3ObU5ioaK0VE8FIol4IReIF3YObEcquNcrOUMdNtogFFJGuZnh0IOTW6
qm80qFyOpmgKoEMMr/MWSoBhW/tkN7okMP4PUD/Zl12F35RpYJ6ZexyO/lVMr4TKqLguGkDSqH71
mGo04rKfsKLYeovb1pn44+XYLjOwCqJ1Uk1R3+rFbc5Gx+xAB5T8vmzh7JPxn13BGlZvImbPVAlr
vNWMh+RN/UC5CTO00aJq5tkueQAHJ14smeIUB/ttCrTnbrPAAhiEEqQEgmfPukYsQ1Ut09bXRKe9
gZx7CuGVC8VN+aO6WfCgaZA9LTpCNMh6p7uB2FUgq/GdrRrpJ4ZX3wB8IE3XWLirllGlpHCyfds5
0c46EnSxooBfKR4046VEFd+hqLgjdUMFcbGlqktg/eo/ozJDwQb6nDdplOzpWPgaxrMVxXQaUt+z
QfyM7W7POyCbiVo5djhmN0VOAb+ze6TE2T2+omNmjVuAXKRDI9BtzXHXgiwLczCJC/1Ph+eV7pig
b1HRElUtso8Av9jozPjoIfYJBm6TB9lEZLxpnx3PVdimJjBWug2hEIKC5deVKU0CHWy9G48De58T
jgTLzFC//FVm+Z6FAnzVqdgP4gFzhVYPpN+MinHVAiHW/lL13smhZt7H/S+d3g9N+6sfmwSwijaY
DQ4N0yl0mug+HHMVL/dxm46J13XVD4WLj84AOnHK620+zKDkfwVbggsizLdQPajFrqJQkEjn274O
P8qkvo3nkLtj0Tx1sfk658MPo1Q35RgKRxexp+RvQ1a7RV5c5ZPiqdXkkJgFfZ/fmrn2Y+oaDCLE
kZeUZdDHxX0OHVXw+yfppu6Ulx5Sq24DHvm5xGySoppuXAJRnIAIg5HGLfP+yEr+mEYs2eRx/4wx
fYye1pCO0+pmBslC2wYjV24GXmBW22a7jGq/yq479EpL/DnWfNCeelYcdr7VZSACF7kklz5zSXx5
+ayCT1RrYNIMG3EUKUYRS4z1RIpbyqYfZFZWZ88ua6BtCd5XjfoTjNEbq9uayAAvR7kzkeXLUlb5
iwYwkF3XlTgSiFqZRuSEqgUm6qco66+hqit5cJ+bgKAmHB/a5XjKgbTrq/dbGVgvu8zGQw5vOqeq
9EdTRXvEQlnfzKHTaxzh3KCGHHxl0asZ6n0Y8T+q1v3n9S4K8mRVBUrcUL8xRdZqr6u1MaO1xbg7
Z/U2xjWiUB1F+LcJcYTG6Z1dPV3+1mdyxVOja05IgrH7BL8F3zq6bqa7mb2mk0vo5rKVs27zd2nG
yjlZNplpJGBFA5RBs3rQvqVgq5I1Ic9V9r+sZrWVPBYJw3iJ+CTwQCmVpVAIcqxd7Ssb8OxWu+bl
8sJkn29JCU6yUJ7VfWvnMEj0u1A8qmqQAOVYyNCV0oUtH/jETlerZZfm+IBV0YOep408xPI9KIF8
lT0J5Z0m8VWfYWRxpqObhNnByIn375a6ynzjcjBCwSdxNMfliaj4ZgnYYfNuSiFQZ/IonH9dB3uc
yQzbWJ1/yhtCbQ2VlSHOfcL+CPmZXxzh2413YmK1b1FhVWmDO/s4lPFVRl4r0bv5yL3WvuYGWALU
uzorvFqvZqfJZq9p/csf83yI+7vE1X6mlT2X6ogaDuRpMJMHIQsUjhasT4x6HqtlRcUlWb+03NXe
6VUO5mLKYa55n0oOtoTS7dBlMK87gt6sJumwLZnQJXPL6k+8NVfHGi+WEaeiQPCe0l1OJyeiYhGX
cCGJ7lRlea2MMmjP2Sjzt/i3RqVUSqolGWL4sZxKl86gybKFl0uHBM6e+RMzqyBjKGOqWwBgHEsw
ln1UUei1809d1yX3kmw1q1Mwh0VmCoqPOAzFto/0XTuioZfqkrzh/GH7p2L6ObV2sleVxlhit8gb
lOiqHx6ISJz/j6v/NbBydaNI9K6k+Fx5AViG9jq00Brxp+EuCud/aWrl5vVEqoYIhCiooAQG30SQ
6GAMUL+SYv409v/dwlZerlZJ0loZvpydhS7gBF4KzETb/+KQQE+YJrEm87rVe7wCdy9kM5bKNtyh
6n7mtuKwUvVt6z8W6QJP1EkNfS1XT6ewhlB3KcDteDR1XJ+j7eQyuprPudLvMeIft1jXQa1IiNq0
ClSxwcIwJO2d1oIZjd6BSd8xMDSddsk+quqnAqhshyT8Qa+qwsdEHISUbTAgpm2COl0dbkuj3Rmk
D3esor1fhuS5VOfrShP7Sk0CjoeHswiCu7YCmswx7294Vj0MOQI9mlYo+z1EfH7K8kMcph/90L4o
ue4YWfvRiuvOEAezrXdt8xbCeQf8NCuzNKewB7+V+pNx7lI47SisHGpiqOo3c6UfVTv/qRDWgj4C
ii/h80TKLQQFvQzvjWpUAxHHR4i9bka9ukP/LXbUgu24gf5bld2AcO45YtGmVTL898gp1fq6SJnf
tG8VOmkh13YU/SALPA0jZH5nvhEoM1cR5DtovDXjYWth7FYLcis+gGFi12b9zjLBMlCp1yBqvGoJ
yl16fuRRtuNl6FTm+JJ39wOHGE7Xuo1Fu32ljRveVR7jqUfi8h4SM7ezhre6MaWStOR8HwZZO/gP
QLLE1uRm0HXJjbC0yXEKK1DsFene5h8GhnLM5E5jwiGIBakCLiQZAc65yAn6tn8Mr06kaVgzs3qT
ILCxfWw82lkpeRGcdYgTC6uKQ69rWmQ1BjnO2dKZs30LnOBtPqNxZrmQwJOEz3M3zqn/rRaUMy5U
keP+FCX0vaLaT8FqCaD75bAps7JalJpSvaMTUh8DrypN/GLjVQxtrstGzkXLk6WsnzWWnXCSJbh0
DFQXMHbtGBT1FvYI0QvJNS2ztHraJEY0oGyBZFV0xc7gfWDVPxQtdftx+pdrIl+zKpSATDE12J44
jAKtCUD7nmTHhuSSFZ0r/Z42GNf5dxtpYQ/panFMD+WuRyt3i4pF4aZAyU9OfUO2/exlQxBK7J71
dug26kvPghjrSakJvBU055l+LFKIr6vantXGJhRkU0wfjdCCyx5yroyIVf41t3oCTPNokZRG+jGn
6WvGBPTT9MeavvXZ3Vj9qKbazQaonYHOjwEJxqnqjkrtNAOY6wcCLFkkWf53EWvcu6c/aDk4J5lY
UXTgl6WgNZv2kIhT/RydZCt1FA1sOY1HXnVgTGMfuIDRScHJJN4bSbg5fzL/fpHF1U9+gDmByFBJ
Ev1YzSrqH8e6/6mBKuXydz9r5G9M01aXHB9p2aozomYZonLdQKmu/tXFEu61s650YmQVydAYK4U+
MHK0KdQa8XoLm9pJgS2bM9PlVSfZurMx4MTcKqSRKmG4KSdybI37tn5tBN3ng74xUTm9/PHOzWrR
kztnPTJG+iYVfYqvt4Dhs60YXdXyMzgEJkJCzDEuTE/idzs66nvMbqcXWSNWsnvrJ1bCG24aEIhE
1nbgzeTxCmG8ll3pSyRb54anq1xFutnUppra2D7DUd3wQ9sO22UkVHOnhyyQgRMlvrIe+JrNGsCc
XCPHTHtkE3LNEfqHg2NBe2eSV6gkrrJ+bpUz8qPRgKsYxwF9E9SkA/1lAEw/vzE2C0te4ln3ssgq
y5HW42AzmjgaWxgTyzn2oMq1wVB4kBdmgLmOOwbRWXA27wQ4zu1ZSlK2tNUubeYqqlRg0jY6tB+O
+kNyPwYQFN1U9+UDKv1B7/Fd6Zju7E6H0bdA9S1D7Ms+9yraqI2CmMawubYKtc/R9HlqQNezcU1b
Rt4uSQfXsyxtmpmamS47O7FgSBo3jYWEAkxmYhVnLG5Hooh0fEoIpybqFR8USSQ7xwRzGmDWzzJC
h0rJiYLw3N7FLTobpRIoQoGWALjjyG+bv3RWDD3x0aej7Rdk04aRH7F0m9mdq2lhUOHdFpvL9Nhb
ZYINTYZfXkL3BXdag/fDrIPcAcU3oCV19boBoy4YQJSdGnKHJ7igxe/LMVcS8tazJ+U4l0BrEHIc
dAws1qbDS+EUlawNIQlDa4Ira4ZWbqKNi5kEaGDNKSGwwiKMKRLq0kGyKJm1xdNOrvou0oYqDGcC
oYHsQOspKMb0xg6jDZuws0wW0SXHUF++8Ym5sGKJifo/OYbq9ZCmfs1mR8Q3o/TFdD6r+3sVrzH1
sZpnRlNiYQu4ESiM+SraaJvptfxQAwIe7/7dcttXTD1edhKJV66B33UFShaRYveg5mVgZDgOsvFx
SAaPNaBaBE2qNygy+gBJNFhju6EIVFp2iZMAcQpPsa+0Mgwur+pzxPrbYQMxEXSmbArq4tW+TWFS
l13fIKZl5UaIalPjDT/RGfRP7FBF+Z1mlK5laFAqjgIWhx+z8cIVzKlvFIo3l35nNHogitRFaFx0
djBWv8yphoosMZL+0vUt0ySYUUbkOiogL2/RCAaplspNDGRqfgEQywQSkwGMtIyMrmhBRjEbXosf
N+f5FjKJeEbVft9d2eOhHt5Rd0JpCaX/VEoYfja1Ofmi6wtJKZSORQM5YgD8OikAehnqwc1tyKbm
17EifKHHOxoWL5FS+hCy35RDIYnxZwPayU9YJcetgtI8jzkSnlRxo/QmgmRsW95fdp3zB/HEyuqu
oqmAApj1makuQ2iaE92Z90N7xWqHewu4J/OMWzDAcll94WyvzP5reY2znsGgJ5IWBSGIsEGwm21H
e96FY+9awj4k0Z2ams6kd8ASTJAWv5n1SDJL+F3lYnnJnfyCVU2gS7RkwpAI3gMgAm0mRzN/DfTN
Rjc5UrZ0tLZG37s3nSFrnJ/P804MrxLnzjBmdQbR7DEZnlLbCqZUwxwJICSRuGuBr0ctbAtxOUeo
sqkcQs5eKSe29a8xXlA9N0mp9Mdohuo7hot/s5G+470MmfdDaWm9O2mGWw1kBgZhZI7SMj3Qpzbd
GSHicTRG+x4YecdqbeZSA523LkYLd2bjH6WIryxKH8oU1IDK3DopT54gK/XL7q1ix4f4VUmLH9nY
O6adR26TxRhQpfkcFNPQOCHVNwNasmMhPCU07xGzjrTW3/MIChI87Y5VxJ6NMe69LLP+4Gq6MZI8
dzFgTsDziFjGQuUw6uMTqC3vsxGQgYhBdZQWU+OlM5T6IN5AVQBk9Jl6VlIOjoI6mqfZQ+Gni7J7
jovVMwnOOvAku9bit0qn5w5l/YGIbse6sPYwbH/DIw5QfO7TWn1Rw5eKs0NtW55hfJQZxBq0wmXM
9LWeP+pgMo/a2Y1t/MsjyOn2d2nf3hvpYVYYJiCNDGkK27C+cmOm3Yxdf8NSFGiFgJhffegxY2Sp
P3gXHsLWxLfXAyuqqJsCpT/U5jvKmh96Mmx6kt9DvXHDqsrVuqsEfws3gfrQrgHQiFyLz63Pe6gX
p/wpMwy3HcqdpvT7DH9pE0+uZoe7xsgTjAUn29zunKaNb2dFd3QtvUYZH7BXs7wfdbKdquLnVKap
08+ceK1ob8w4rt0oHp4mFGjcOkeBGmLGBz421/Y0XQ3uXFU/DM3wx8IK4Hf+8r2ZDuF6dP2aHIKa
c1c4pFY8K49B6dRDr7XEjTAQ+JgNWjagHaDz7Nj1R0yzoMwxEZiVL3nRPM6GVTuin1wBBSQNI9Eu
CmLe3JF7EalbKHI50J/3B65tlEzcTOWjLjD6RujtRIrnNKx2yTwGRdPbTknAu6xy3+ZPY9NippiA
VOijLV+a7JelTI7gP+bKdrUmf5wABB6B1Gm00u9HstVVPNNaDLVqAr4IXaSEB/Y4ujZVvdbs7psu
9bmKjvHwi8a/mHpjojBcWSHwHJmThaOfQ88gI9DxISbf5IBkAD23G1rw4UPxcQYpriQHOjtIcxr2
VnebQTKSGgnK1Zqx08fWCRFzWhcTZ06dv+l8BCW07hZoC3D9TxNbLjTKJFfb+dKlhf6VbqpntD/0
VqSiSmwN9RHVNWJvkQyjnha7/LBQtFk3ibRseW4mEyCQvzZXubRCewiO2KF2VPfdTuEulPbMbbhf
0M6NZwIz1zuT10FBJgrUK1D/PoQuCjSx8GWP3XMz0V9+ySpdK1sTpDQWMsIWlEq2MUQOCUOXdsKL
9eeKTm6egfPEYg7ryLYbIfBFP/S0c5Q4dLqs8S+nAGdz4pPvskrJStuYAOvCd+EhO1gK6K0wM9dC
+2I0GQhB0JqtCu+yyfP1sRObKxfE1Hs59JqlHWkHvSU6aXfdqIEfEVi0fMj3qf7G7MpLVWiaMuKO
XeikkKGZ7GOaJb5Jm8HrNKt0GgUDgC2VHZCzpZCTX7fKvGY+q6qyVCM00biD8azGw3Ua32NW0Bkx
R1kDKtcR9JIzWW1Clo3ZKx8dxh40QgQVNXTRnM6E4msIqPOUYZX7woQAMiV7O8rxrlXAg/ck4mFf
pJBVifLN2BA3lpaBpVnayleNnhlKqVbkmO7w4C2Dcds56bO96VxE/QfZOPtnw+fCS8ZeOWOBLprN
1WKAHnxk+JVAitKr0U8r26s6x7DnR2lAyVofrxJlulNb4JiZ6uql5oIIGX3USPHzEJqdAwQ7YxrU
RYcrH1KAIJUnwnwe52zTJcNtYf0oLcvv8gPmpv/kELgf8YLnyWs3Ul+Uxq0dP7GwxKQAqCML4C6R
LBitEsyQMs9BRtQqzcdkE5AIJMrojYn4sBOFI93JnjUwszhKre2HdpbhUs6+JE/8cpWrC7SaJ0uL
0ELlT/N0z1krictnc8O/BtbPY3Ms46mDZPJxGpjXJPuizrZ2D2Ea9iLELIk759hRT8Pg+mEsjHGq
0cJADQs4bqsyHbspPD3FvEQMjMYY+tMCXrIwvTpcU3ZXmK9xG12p0zU4/J1+EhsrNQ/QxLJaMEQz
zS2MF3OsnTHS3bgHObIQvzjuWqrEXgLhgtKsD7rS4lWTdntGk5dYB1SrrcF3pAQqxrrbzHToLMu4
v20aI1+UkVbBpKTRMMYKJJ/6VOCJk18Vui4JWMsZ/HJoViZWfoFMLsy1RfLJbkHKxf6Ecbytm6fL
MVuyjvVuxaRV8iiBEbW3PFWxXTyC/52F1auoVsc2NjNYELqyYSXxka1etrBEjwsfas071+uR1iWG
aI4t6Xzg4zd6gou2TP152P07S6tATmeWlUiKm2PU9W6cN15Wm/u+X1JD2WSFZPfXANcZNA7UWnbf
gupk33zMc7WpZCWm78jDrz72OSd0Uhososke1Kpvjmlp4T3zXrAU2fbwGrHXMMvd1r5jLeAG6b2Z
aQ5vxr3eQM1AWeYyfylcD3roCzUpxJ6ErCH7PZlY/bRVMtFErO+E0TZHPmGISMvzfW/b/ozBSUhL
OlUC7Y2u2+UtdyLAqtOhC0x1W0x82+u+llU/WBju2j4L1E5WYFgO3iV/W5190VE8XtFLQppLhEdv
oAwMusCD6md+6AGLRn2yYLt31qvYLbwfsk7x91R/9WlWkcGgbJ71Aj+g8QUkJ3W3OyBs7qYjscAi
ClktOW3gtzvkq8n1SEfSVXOtGYh36U7jWzxjhh1gTwHC9LF6BKzCEccCensHImWzlq12Pb4eFX9N
VzcFVEv7wN4gdXRUZwsqfEnUlQREYxWuilmbzWzZXNuGFpOdB4n00MlMrGo1eZElSpfDxCIbpByj
qwxM1hRPYpBnaz6Is11V4rKSYGKs4laSA1kVLsGE4lJNxlfQeLn6vLkcHL8/gD59hBLNtCiAWmsW
MjTHuDAt+AheXbGrv4IFZ2N5Ncizcy9/A/2qr+yKFyjVS+ye982/dldbNvRD0oU67Kp78aYyL7qn
oNFMvcytDSe6VndQbyZB7uejFLp9/sP+Nb3aylhVRTUspjvkplb20sWdFymyD7ss4HvA+WtltX3K
YIVWsnxYcGfw5wVuu0hnNNGinQHMnQzyKlvU8ucnl8Ich/pQl0p9HOkMlDKqf+ghFNTc/st9W70K
TJEaU9hFSxwdPeJCF0psa+JbHnXQI+AH3a83xQsSf70KpE8SySddfOpkjVMCQRmlhG1AAUE2Ax55
0tzYbS9JGL6PFa3OxOquyFk1VUzD1g1tep2VxEvMyY9E4rHQZg4t2Z+2hw5hbDhK+Ks0jyR70ckT
aQ8VrYK+LpbJSfve1qLeVYd2m6Gkc3kXzgejv761uktYO4JjieNDlDYo0KvbdDAkFs65E1GpQQyT
Ec1QV+7U9lWlAKynH8cRhHfKc1tzxzBeLi/j3J18amTlS13CO72poPLJ/eGgY2RF38TbbiOjapCt
ZeU2Y4VqtUnq5jhlgFLpLWqE4DG3EskE1We/eX3iT5ezchu9sooQ/9RHq4IYvBo7WvTR6uamLWnQ
6FqQ2dwt8AQOaeXW+p+FLF+zUWGyBl+L3kPb2qUV5lWfU5SslfpQGMKFIAaYzcUAhdBNOM+elmwR
rZxamGiSHDLw/Tb1AsGJZcf8XPQ6XcvKwwago2jY2fWxeFZdzYO+4e1Ct9vviqMilReQ+MFnj+bk
XGNoUU/GhJgg+Oh2HDI6xoYGcokNiR+sufMKdI8qoA+aI5oFYcm2xvA+aqrky32OI13wgs8qzuli
imaaY2Krt1kdO3yeXXT0PKNfOlidO5WgLq+7e5oaPmlzj/L2qiwLTwjq027eJb2xDU3uEBvN4Mho
j6CEdOIFsR2+xBHzzKh2bV2629+qbAh4J7u9niNVo0lLh5nVx1lrrmvedQ9WxlD3t7utxZpFGxfk
UkWbASISCq+ya0mqc+4xeGp/dVcmBELEJsHOzN1m5i9oq3ucHlSrDi4HnM9RyUubswprQ1FwI5+s
+ogGy3hL9qC13yGdc3Jv2LKDjR5468x+7sc/ZWOA3zucq2+8CnbaqOtFXyDY0c2iM8w3sRdtFiXC
+E7GT/cpVnRpmauIBzdXJ6KVmIsFcg1NH6/MMFs0568xUAY2u8YOHlIB1HWy7TuGJh71gGhwMD8I
ouSdYd5XwOob7HrucUjSx1wZPD1umNPR9oVn10UJVe5Zu7fTyOED8Axj7iblHsLehROr1O36wVN6
3jloolY+bR6HekTVTg/fdLU/QgAJg//aUS2yB6Z2nnr/Lzd5FYdnUYKXsEEcXsJJBs5gZ2nvgNvr
T/ZEQaPKtrUrtoW1Lzfmo8T2kjte+vKruBnOXRJODeIm2VgbsWkQzFCe+Wk5C0l66Ooye+cygZOT
s55uZQkKrobBl0wA44FRugdZWDCkwu8rsSlE4erKLlI3yEk8hfMrQdv3SgOQWCl8ycplv2TVwbdm
K4sbDUer8+h+fsy9cAdSfBfqO27rAAUu5wk9+3Y5XfzqDREBkJpWBS72on0eONYPtBExMCfVll4D
irUq5Df2nFxjq0Hy1hYK5owMDtfcaJEpSZgstizwwtavp2L5mPI8BUTzNszT0hHAnhCwVretcjc3
ypZMAAIIN5v13dCwF9KDJXZMH81p8Bs1DAZsigq2P4hP7MGpHIEgEkD6RvOYxW8G6DJn1sEiljN0
4RVqLE4C+BJFnXYE0SQkHI1huEd9wbGG3mlJ5ZGqDQyIIVQQQ46jyk/mCLVV32qqJ0NVcJjvm+HQ
D9coKnfT9VD/SbSfVl+4PabomqLxUxTi+vqpQYrSU+Zpk+bp6A+PSeHStHUIpDEas3XsCP9b1QGc
CoxDiImE6Gjy1hnCKy1tgpLVfkH5oZ/1g7DDAKw8R5SxH9Eq9221QgZzF5oUw1EkgHYf2Gw1p/ov
0q5rN3Yc236RAEmkKOpVsZJd5RxeBNttK0tUDl9/lzy4c8o6dS3cmZduNNAwSwybm3uvMCW3AD5B
/tBDo96M1cyDCofbEcOq2hLyH5Ud+y8tgYtZJYgt8N+pUGAXUh9B4LIGWd90/uikLVIrdOgCRsyo
1N0y9CHYSF3SlBCTrdE+EXtKJKuNZVtS8FapocKXeKMG1acx3kCA0fZhaZpgMdNCcvMA9oNa4Sby
F/ye3K74p4taYNX1bVzl24qOXgYqKOQf7SyqdkZDwNrMiqs66Jy8Lw9Dxzw/J3fl8GBM2KuN6zey
h48wiy62agUD0+CzaKNDqYwFfNVLZ+Kt0+kSuJECuUO/0fj4qPjRplSmUz3Um6al26nFT8zHeqtQ
/7pWx8+4wcuvwxszazxJErZabsca1YlYmFT9UoH0hFakKRcPglcWUa4lyc7q4qpNa2hFDM1pioNP
hWGlw8BSSPaObvGml2oImSmvfYFXkD8rTuqmn6YPuaa+Vkq5w1NkGwPsqkrt3h8yE/A3O/QV1Bhb
Uyo1kwT1gefqntcDNGFhjVjoD2HAOzOhrR1x3AioCzb+lRa/TGMIEUugAqbruH8M9Xe07XdJ6/Y0
sFj4KPVfysih80LeAY186VrJBYtt08S5k2tfRa85PHjWpPCeJczrOdnSSdkZ+XgzxOW7DOPIorvr
KohYVinMzoLhPRh6u4efTMMaO5yMl6j2XcIzp6jzwlGiYM8jAjrhISu8rCsACShdUuYHP1J2QjIc
WccFHmtelnbXygTrL/05xcuPhKAW9ImtsH0hidTkk+wVrXEV9/lOgcXdNHP9JvVgAFeRTvV86O2U
VkAX3IVheTMp/RVQHJ4OOZJgrNBdpHY9PQNdrCAgjDmywqb/1oPQ69ytM91JNMj+ZXAIMHNWbw1+
XWYwA8srm6nTqyY+qFyGXs7kQxn0dqUV+zCEUW/kS3e872sT2Kq3SqebPM23KrwVjQziiAADihoK
NeV0K5Ngoyb+vRQOipmij1bpqqX3h5IxS9YHM/A7e4z0WQVzq+PfHCbodK5u4vqXpdyVNRUnJXGm
APZvjeEwuTrkqeRCFwaAQcliHTelIkS7HRrMwNNoUeZ1au3E/WcLx6Mq/wpgR4XK/Qh9zVGXnHDs
d0lxHBJj1xH/eUD4b3N2XRa53TbgWWay4+fwZI8zVzOKk1FWm2G6woMZuijXgFFZQ/JkpI9G/T4W
dMfjt1jXXRo+BcVN2X6VsAYMB0dNarPk43aSWrsDcsgvMstXJhuSJtDteclbrB8q1nAe7ZrwVu3A
wDL8U63DUxAZvwL4lC8DZyIrToMQpVfg6wqZ7XiwYwFgL3aimWK2KAXCg+OhmOLianBxFRyWkBuW
eNp41MNNTu5VHag7dp0D8pXgbZjBfWybZnfCb94pJKvrj0F59glc1zQ3etYSNyrvJMys1CEOHtQa
8mcT7MpKEzsQpV48fkyscZjbLETABNn1uYYAUIyzGlRIkfZ56E1kkzJuT4FhAbrm6XVsNfkby72k
uY3Yx9iFoDzIONj3HHagskOBvArG12LG4vivYZvbKf732IVWrCZXV5Fe2Kn/mKrAaerVMQJJOvUr
k3L0IPp/+vhQygi+UrZTgmhTawoW8Tos72LVd7mS4ICS20jaS3Ju+kJylTT2Ehrfl+H0Whnk1Bs6
9SB8BYOI+Glg0EkYgjEGSAMaJok0dqY6prGFcO+mBiC12mjJcDfRJmFqonBy4Py4H73i6bGJI2nX
AwSn6ulGTR/UCI3NXHy1vvyhTnxboQAMQ9pil+FmhB/YrubPRnTlB9Tq9GiXS6UNY3lAlXKkPFl4
mPCwF0R2eATlwGKf9oDK+dHHIKV3mSRcQYa7qEtsfdjUWY0OagHMSYhVLLEmI1BbpUWZW2Mb0/qm
QQ41bPUUCXre3PdxaSuZx8VbCxgbAp5TRWDTlzq5H7HQwPLYpNklTNu1ND6COGMWfXZvAPqMXXE7
AdkyxOM/Wd3dSloFZFl2VVXllhlgikvaKY2T6wElhaSXEMt1T6GVU2p4sEblIYmQ10TM2ADka8kF
FGKg88F7H27I1M7S5kAh3AoeNm5hj7LuMya9Be8ntyavoTRr7eYuE+AptrDczPlVEGXbslNfY1Ht
0t4tZWJmKfNICmJ5fEsq3Zbhbt7qdqV8aVNg1Q3z1Fi4fKDXKZdcOBc4rA89od2GUbvVy+tQP7Tq
dSPJVuNDwmAcP0a4DGSB+CToQEV14MDkCs4DAQRudadv4WFCYruJUhMgOAi26k4ctVeqlG+qANbY
zXMVkB2Bn24/Q+KQ7yTTzZCo2wwSy7wHpLsjZpcJp4n7fa88Uzl5gk2h4yNPyzPDDerXzO+sSO2s
HtkfrT7qugWEJHYqHsBSDbLQ4xXNG6RYABT1FbRchzudjF6BA6n14jlGBWg26aZQyOIVohB+lZof
GE28NJJclj3UgWohtQsgIF2gztzWvcM7w5yVAMMM/VSVXClAZetF4kjBeEK6YoFUbiNLT8buiWna
CQdko2c5ABgoTPGXALuRGa2J/YOemG9r8PPocUKV8ok2mx4Hh7SRK1UZpnL4KIryUUlh9zrcJpBc
ptUOvT+Hce7yrMdWDM1Me4zDj2oEIVab7tGXfFQj+SUFmohgE+maZtbQSihhLqjBZBHUmas00twm
rne53rk1fBR6BaLE88kDk84qS1j5wILGL6g7UN2doDZfEKtuMzuPqAfgJIgtvjmq74JLD3GR3jAy
OX5bmQ1LjxyXOp7Fdl2heJ0QU0KiJKTa0+rAjiNxwLsB9x65myCW0EnDP9MQ3MZyZHU8ttTmK4wz
JwvaQ2q0B5/fRAGxVV9FSe+xiYVd6JMlUVg24a0TTO2joic21HfdvG8dtexgUY3TKcbgriHC61l/
l443upa9NMmwHQugSSm0vrPUblSQ9oxyk2mFRUIfrIh2bpy6taQ/QFvblJA7Zth0avaVMGgVkOK2
iQ9cvo5F58nS06z2Fuxpsy/yfQKgpOhTu8R1JpoRIE4JqmAeafFKC2UrDTN7TBNPN6aNDMQ/CT7z
FnqIMDX3m+iKgXgQVli5koMskW00Y3ByWNT9/nBcKf5919PO6mVN3GUJCC7kqDGYeo31Vy1GjzUv
apI/tMq4NUQN/+eVyvPfsO+f1Zglva+Se9JMMaoxPV5NoPq5LRKoGLl+mb4iybbk8FE07lgFK+XB
i817iC4YTIFmGTCQi2eyH01doEsp3qxTB3r0m04iT5/6faX0W8N/KQrohTPoNte3JQ9NnoprjiRS
i7wGYKcw6rZyggNOKvgy+YX3+1LMZaG/X7B/ftviPU0rasTA1Jagy++C6GboDeQF3XHIFdfws5WZ
WBtsrqScrbtAKdMIpwyNx7Y0Y4roUZR2Jt1AF9wk6oq80sXiBNV0TaeUw8NuMeutAkeptMa2L6YH
WRBPi8f/coTF3HWQ4E9HJdRPBVChkXwIlDWRgbls9dfqnH3DcsLCdurlGKG7khozY8ggkToL413g
kHAJO5et4aUun5KzIedpPVsjtQsAlRcRoDPqfeALwC4nVLPw4FZI7xaC6qYE0gCe2alphKsGy/OU
/fbBi2KtAGQjgWeCADUD/eEs8/wocvqmA37woS5lOwuJLWXxpkZ5EoD32BzKeqWqdbEwDeU0KCyo
EEsx5k18NgEBLRgecJqAUoqA0cib3sBoIe7tTF1trF6Mg2dDLaqWYTMQjRSKgFrRPtQeCxnPdShL
NT1UFQc1esjrXTsxT3TwD0DPbFPE0WMejaEFMweX68Ru+2LXAnJpZmhS5mzNnmqe7b9X489ULCqb
ihxGzRCl2H7sy49ViyR3KF6tRKC/td7nuPzvWYCy488JV2oVCdCITgT10OriZuCIJ5RuG8jV3iBJ
jBIbmmhwMUk+o287+wy7ALze+Z8Vs4wYUcROP8fSA2Nirf18MWKd/bZFEGlGGAmGIMody+A5zY1d
OReSIreXtxQK+7+H4ssB639nmyxVixs0jwXPMA+Bj7SOXDfRWsH2crvy7HMW8SSBYq6UQ4oAiBa6
83fCba98dBwnu6CmZIWW9gSVBHA2wDUnVuFCIwFu20hMTVA0nR4KSnvlU95HsH422/e1dsm3ZNb/
vd2IvAg9fhNXfldjAma/bxXuZ2g1fOL9QZ6mdx9gA7zFLYiHJV5tY5dYdAMvYBMsGauyIFoZyHYA
H5qXNVmAtS2wCElVQ1tRaFQc2zSEiyVavCVUrgy92RSqiG2jVFaayr+fOiIvuka8VdoEuAf0lPlc
wUZxTi4crUtXzt3l7tTZZpg//CzQoUQpoJKEzdDYiguW+L64Cg7lFnym1aVd+6RFoIsCyvIpRkyN
y5eUiy2e0XJSrWQXa4MsolWbUi3tQ2wfdczMuq/xdCmBFV8TtFubt2XrWoRqHKuyXxz5axT2VtM9
c/kZUnEAS3cA+eW2XutO297p0X+Sb0DpU1YIxcWwROdrU53wLjAwML1RgsEN4nL7ewi6iOFTz4ZY
7IkKVWmpVFlxROHFbwNY9f0TVLqjZQgL/n0OpWbUSuRiD2lOtCtczrL/aFee/YLFVtESqIsoaHvA
HJwjQGUebGOu8cQCM2gtuF+86c+GWmyYUrBRaEBmQMVBmNX4KDWo7kvXGl+jul6M7P8eiC5vuKog
cJOXteIopclBqJ5G25WtMf/Uv0Ln2QiLewoiPn1IIJJ+hBrTVVGPR82AOccwaPcMhTsa5BsfdM8D
qNO3v++Yi4fubOBFDlzARpxXOimONaoGA7QLRPcupcrK511u4p8Ns7i4CtHmnMTYl/8LQcuAEQys
zCtt9KeIxfeRS6/Ld9wAa0nQ2uItbqWeB3RMWuwSCRieWO9dZeAr9uLzqfpt9eZJPovEIqm5GLP5
qZKB733wfRXki96si8pR0/+vM/ucbZ3N5OJ20XWh5GGCIDKhxKOSJ4pq5e9bQp8X47fPWQQRNtGu
SqZmLjhUH6nSvQSGHCBfjXFbhn2ChUMVdFZLQcC2QNb8TNXGwru5dIOqeOni7sDDdFOI25yeiJG+
TDR9kXtu+8aeyYVntE8qo2ZinAAnQBmPoCEhWzo9KcF04kpu8gaud1dBAt8R9pIV4+NkuLEKs55Y
mIaUWNFMYmU3uoh2Wrutk5nOFph9ulMg+FupNbph4b7sqi1sDj/bVEDifKzczMgeUHYO7VghpT2C
L1zAKg5XQPSI0hgptb2WTdykiq5ZPWtPKQ2vmjB57ILWd1UNAhd659tzko7qV1bf/T7pK5Gbyou4
qcpCGdoEJ2RGQKAnJZstdF0NB71vr/LQcTTzfhuvROu1s7GIoH3Bhjoqen6K0Roy0G2owrWseCXA
LG9bZRqqIJmf8UCblBJKugxF8FVG5MUPYSqE5QiKNHyJhkJ1u5c5H/ipdADNd6gTOei7OLVbHmCw
aoY30sox/JYH/OuQnI24CCtCS5KyLjqcw1hsgOI4ZmVSbhjtv0T0gGowdnY1wm8vOkS+eM70LoAs
G5yQtIy9gbYJ3pSA7J1oFVRHg/ExLydrmKq9QCnblKAU0PKbGN2dPiBwHFHelRQ6aKGu2f5YR6B5
w04TjVBgk9tdjeMBJ2w7DEGwDI2nPsN7KoEQCUqFuWhNDlcUUT9qFOWHtkaHS7cIuJgEjF3fn28Z
oj1rMPnwx9bOOg9KyZYerO20y8CPs/laxEiWtoYctQNuOEEtFAYqrTFbGJ71J4ZuK0oDsQpoRDua
RuqFU+BEykHITlMmK/5nf5On5wB69kMWATT2YanXjh3/9o0qcxvegzPZIXtmUENwB8+v4Caz9gi5
eArOBl2E1IDQVuUwED0ZExpgSDGHyE3zdOUFujbKIoY0dYwyMajhxxo6IF1PtzIUgaHcuZJlXsRL
UgXUc4q6HGHfIhln910Vk9yQjcyAKY7y3Gwzp9q21xmsXOur4GZGySVWcegPwT0MQVygC1Ko9aE/
bq+EzDk3WR7B85+x+NyB1dA5q6kOxyh1Nzpo/1rQfTuNLnOT4+oGvpRtno+2iJUFizt4QUY6Ppp7
kquZSKY9uB3PtuaDJSJrTnLHzVr6cvFiOBt3qVVWKRCsRaOEzZPtzuj99ChdlzY6wba4GferpKdL
m4hCO1KFWB5TDH2Rik4trNtLJmZkrxJ49A0mXBborLb6wU00W8E/AizuP/zKP6Mu8tBSi/pAalus
5Y7t4B2dunPFAJ38eV4jO7DXrNUuBnCq4l0HDo2iUbII4FIJZM2kFvGNqsY7SU3dfBohj23sGkYf
KcwAswayFHpyL4fJzqfZgQlALkcKxk1o+FaoopwQBQJsOeBdcqgbUfWhqgwr0YSwO6aYvfHKC+M1
64sDM5ItpJYcXTySIHeStLVRKbGb8qGKtvG3djcI1F1v1WViJaVwWaffj0N/R/tmlw1YiSyyq6Z+
8ynbBhCMbakCEZZ4buUCHSPNYKBgM4HkL5fMXTlmF+5WDSYSYBboUJyQjWXkHhOKhpc/wkVi2Eit
9KSXnTXW8Tt8frajf6cm/ww5Q584PIS9eOKqYuMZ/1Kq+krcWfshi8g9lHAbLVMyHidUTBOQ9X28
Yn//2Aub/8e3LuJ0FWBTEAEoRyxiS5bg98sBLlnz15v/yiJw/RhlEbgg6hHHVKXjsaQAWU6fTVbC
f/o5nAAcSVZw2he+iFCmwWEErjs65YttLof9kPcVtvnU7oJaA0AIXdDc+X3aLtZUKPSgZMIYQr+2
CI7AvCU5LNQAgenkPWGlGUT3dfiUce2YlzcyMtmovKr5weDymqTgt9HjYjbJ2dhsUX9WI6JGwTiN
xzaqt0lQQuG9Pwg6HvKCvfeBWpkhl8BsDZPQYloYbGrBR1eKaLCtULGFQNrUPgR6NTnQZAIISAcs
BK1wBT+6K2O7oukWKAm7gF5AV4OsFbZbBShdOqQPBR9uQiiQWIEA9BP+6WPtzyIbFg1OSa1spuxD
kVGJzbhZ460TDoc2falLdgNDFNePlYMCqNmQGxtDlDaf4Vhp4o4BGgT1fko+AX13DRTPe/D2k6MC
DrAqaqsT1OREehtagBeBAYp9AT36xKFAEAzhB1VOAXBnjDMrV/R9qz6M/FYZr4sGvKjJRjvkw2/L
E6lfWT3d1Dz0Yv+L1S9quO9GsmcatQKUinVlN6mAI+ibsWa7CM9ZWYO8S2esbZ1LRIbz5VvcN7iB
EiX1NXaCaNS2OvrbFNdpfqtu1jhFF8IHgWYiR+GN4qVAFnuUQwQvaYxkOhIYp9QqcHTZze/HQP2+
HP/ai3/GWEpABEYCnt3E8LSNFTSng9IZohpc/21nQCupS29HQAt0IEFLWPGUbWTKcWhxYEUU+cB7
1Uw6auetuGtpeEsCCfqihl0IhN6OH5Smg7PNR9mIk8R6gI/E1lfvuehsHhvbcCpsKX+Ohs7y888M
rFBlMEtgCuMAHnascYi+kwCEAbXAneBPnrWFB6cFTwbMuuvzvQG5c3DhPDYA/ZPoL7kCFBeF33PP
XElwU/GP7cxJz74IOPg92vudzxxaRRvQJCwyfGTFZwnp2QBQnkoNrTIXN25t+o/CGyrtMMADXQZi
2QBURI16C/ijTQop3jSD81kkp4e27q65jg7aKNePdQZMLA9Uu/fHLw5TXllibt6Mm6aGvhitQzuv
7to+daDQiqKVNWjComAv5gV3VeCJshgCVmXxOgLGBrtNG27SG6WcnBjW5w1gs6SFtyeEo/yQHnPt
mRWQKZJxhVf8LQujD1Ilh6CdIIkBMwJW3A+Vcaz05HMSkFskbDcR+t7C2jCk5KDNTcy+fx1JCcDJ
gKaqtDNC4D4L2ZLQANSQ/4KYs+3lp0LXvdY33DSR7LBJP2Wfb3UDySuEu+SihkmgIR99tjcimNeK
5COR2AuBziM9MuVEssxOAwqxtwT0wRZ4lRru9JVFVW4xQJBzidz3RgXMSGu1+VsXuFm0GZLADAFP
0MYHIt8k9asiUE0ERAlVJEirPeiADukDGoOtbinjg9qeaJs4ednDrz7yABW3ihpG1X0Cd/Uq2DYg
j4h826Eyw31Aa9HB47LvAzAL/x69vONTaYdw7Qr0aYeWy7ZR9k1+IgMxp053xJh6PEm2vkgUwG5g
D4iGeBIBAgcOk2xGifQOsNPstNXZk5Z7jdoDcgUYTAtabAlcfdX1gDAp90rbAFoDv6riY6qJKVfh
tsghRecPT+hyenkFdTZAdkCCDF+7mY0lgEuaimqbBjGKcns/xfYcCyctnrtuq/fvOdDt8rsEpK4f
nGRwb4wWbamYODnT96Iw3KbgzyXk0ySQNpE2u77/UCa7Idvp8E5MgL0T6hY1rQ0RkCpXIAugN0+G
0W8nIPV/DzEXn69nUWwpJEIYz6NUjqejBvnOqn6qput+eJUDfyu30TbXoVdHMT069PsaYkdRB2X4
yRRkJa24EEw1rhpMntMKqi97fUz0TSv30XTUK9VjOlhm6WblS+d4vIilP4aYM5uzV2bSwMsWD1qw
GK+gMz0c+y8VApvllfaOe3PDbcLs5qt5BKa3d+Aobq8MfyFx+jH8ItucItyC8RRMaK/B9Wp4jjaJ
M0ur9t5w0ziKNaD8ugFcUuqslZHX5naRhNboEUlxW3O8+Goc3goKEKUlOc1uMq5p6kJoDl3dtQrF
pXfmj+9dJKXCV1SFpwM7GXdoJzrBt1ZCCxFTCB5ivLXmzep4i+tYpGpLfJR8j4/PsgXxLVhMe8zO
tsRZd9O9mHD/2a3LIiQufbVC3x9raUB+Ki1dHcjXFhJpUP2C1uV/uYDf2fLZzu3GbqwDeRiP4Rb+
eiDBwKfUBp7cKlprglCq1V2vl0NWds2SxJrqERQ1c8xnJqPvNyTmpN2vbMw5FfvlRH4v6dl3NQZD
cqVjCNHCjrn2Eq+T0cwnVu70m2RcmcaVA/gdCc9G64YOl0saTsdKZg7Pe0fpDnhdrHzT2rQtoozh
q1RJKaJM7STXMKqHtAySGCjtAKtSb4Gra1e3/tqQi8hSyq3sqwM+7FvkVX5L09PKR63t90UEEVLX
87BDBJmRH8YzyODOsIfMl/2RbVvgdi15r9ntfu1Mr33YIoQ0NJl81mB/qGNrQn3ZLI2VDHttTyyD
BhzNeMcwgma8wybAlNJrkb/9Pnsrk6cu3pOjIcC0KRAsJtRqy4Ne+4BHP1T1K0wW7d+HujhhZ6WV
RdWr5kkfikLF01XL7ahD/XKQV07RpcL7j2ID+XmNAnXYMjgI/GsvFNjiwBZ/gsCFVxZ4tS4A37m3
thEuLtPZd83ffXZ0YaMQASOOMooKZHXXVGahfibg0v8+e7+PAp/4n6MkQSQRGuLLal1YcXqEDq+l
JCtnaW2QOSaefYoGtdE+8hVUhFhk1uya0tsI1LH/7ksW+0BqsjBmtTBOfgaG4ShDAqy2lOif30eZ
48pf4fvfq4LCw89PIYHWKGktjccC7deSP2bQGK6uy/H292Eu3+xn4yxWvwzzhKX6vC5O5TKvvE12
3C6eZ+eX5ipalZj5282DqWc7XFkKnxThMIguCvgJYNJ7v1RufcItXTfuYyW+ldDf9XM8aMInEvOX
MirqmYnb2iq/kUv6IfPIlmXF1qGO33WgBCSe4JFHQZP9L6dlEfaBFq1Tucv4CZ7x7nAod6kL4tih
RYN38MSVtrJxLyGBf0zL8hLIWJhHPaqMY9WiKt2B84NPKzZaUJhTFe0Z4k0P9kVKVoL03zqs84JQ
AowTA3FE0ZcboDMkqmuxMW+AAO3Y9jXaiU3MLbQdda+woU/TbvT79aRy/sN/7fCzgefDfHZYZQgq
Tejv6aeq0syo6Uxoc/y+ihcfJZTpfC4iMSTMP0fIqwmTOmloffnaU2yMcEw/9CNIvGm6z4fYg7Ss
M42Z+/uof8vOf8/on2EXR7frgriDtH10IiDhVQkeQlUFtRlx20DXIW32AyhfIKMM0e3cVdbjzssa
Y5PTxgZG2qVlccr5cKsoRx6GIN2CckMF9GHrGFITPnixYAhHo8WyEiaYK7vhEj4Yu+HPb1/sBnVM
AtJWenTyIYGjFNqDloBfGr81E4ObLAwY5RY6C2O1awhkzgfY8CkgKZ4KyJfq5J8pAtnUeOT9VxBL
d2lYWHm/90GCTKZdmbT7EPZ1ZNBslMXMcVzz4Vlb7sWGCkRuID3k0SnqKtRoDA+4eS8DSAJC0iY8
P/e5xgFqoSs32yXKyY85W8SKegJVvk9kA63N2T4LJUTfKrzqqG3Qp0czrnp7E7edZ7ygYVbYv2+2
izfe2Xot4kZRQQ+k1xL8ZcWT+5c6/ND61dfm5ZP6Z1MsUsU4rJU8rrK5yxiegg1FB74xFQ+ySoBr
sP16aFhbyUXmOPqDqBKDYSX9U9iPzIQ8fFtB+BmlwN64kRp/MCN9BQr8nSv+HZD+/ZnGIkWZdGDB
oWAzf6bmwuqovW1f56fgcDPC6RD1Xjv34AhmJ3fSVn1aa5j9LT/9M2wYi2jVBoNKBhXbtwdbOUNl
Vg+TK1+AMuZvWlhJaaBymUoymp3KrAlIQ0Vw7/fd9LdnzeI3LEKXGEVq1CE3TrDTu5GeAeWygfi7
Yvaw155CV3IqR9vN+L/MNbYwlTbsNU7MvJd+W4RFAJKinPSar0SnakwdVdc8MkbgNZ4aEbt1D/dN
FW4Sv3/15az7zyFaNk1bQ5LQl/Lnrj2qU+hnQ1sltmFmDIxJdgosebOOdL+ceJ0NuogaoT9Vmm6o
0UmQwFSGyStZfZiC0Anq0wjviLLKzJyH10EzPPu9ZGU5N8GX/Y8SnbOfsQggKaQXRFXhqDXlNoDU
d13BAQICISnbdppyR5oN0W562Y053cML9bZPVvCYl4qk5+HTWESXio9+APHP6GTAVqLsCkvP3326
q2L/bqT+QU7HjRpwezCibR9mbpwwD+xfQP7WHnj/Ryr0JwAsws5E0IAcQhrhb8dmomxFfF31uacF
2iaUYKAAKYlOgt6gEoPOKUzFkG3at+gglGCQGk4HL6GVnTmft79OA6ca14hGuaYtHjTo4FW6VPjR
qXPbx8lW0Xb45Ftq9rb2KMHT3V2rpH67kf024iIKjSNA53WUQXCB9zaXodmrTpB7RfdSJRYkUSxR
oRYhYR1y+Q0SNgWoz0Hiw91mxF7Vb/qJ7El0Lze3eXwf0MEqU2pVUwCZFTTQmne9vhb+hwxlPRgP
mAyKxVOZe5Oa7mNlY4ASb4es80YtOGTDx++zeSG0MJkBkKvBOoyw5UaLCUp9UdVo13oiW4nB4QgU
Oan2jIK5TYFGLaR4+/uI8xleTOaPERcbKgkbViqBT69bPGRiFYTlyNiM1ZXcT4+/j3Q5hp3tlEXk
Btk+H6Spj04D+RJiExbVTs2NDiTG/LUGd7Aos02BR0Sgeyq8zoTio5YA+aG+07eZWq0c6vnDFh+u
8bNfs0jFdBb0cRzjTEcTf4IRmqWhJw3ArNupWzg4bI05uwVC+PdJuDDdP0ZdhFRiwOAjh9LhSevy
e65wYnUoaoUx9JaY/PX7WKsTvgicFH5NrADq5BRvq8wCdBOdG5bYVeskr4lXOZPDYV00CjtarUle
ThXOpncRMtOxE02sz6kCMk4oMZgQevkuWW/ppimsdrPyrWsTu9jHAx/bTkNq8J0ZyYOpzRSxrXqc
WysQjsjN7iq3wqvo6fdxL+adfz5zCRapSdNSOOVBZg8ZUVi/5PGwdv2tfNm36NjZIxRaPXKd9jCY
ZjfRdY7u6Be4/U7uAtNqNU4J5MgzBD8Sdw2heCEWnW9Vtgiz6NT5PZRpyDHW2Afp0GMeR4uUjVVH
uamhbG/2aBv+Pp0rh5ItQgTEuZJEwMUYq/ivhgCcsraAq6/tlrVvW6RwdVHoQdcaOIaDizetvJnL
mAARw0NqD3Wb+fFQGuZkTU5mqxChWBl/bdcsYo+IpLQIMsU4teKxND7FsPJGviTC/2PtFmEGsnJU
glTIPI/1W/JG3NrKczN4lZz5Ym6u4UO9ZZvsGMBW6fcVvJyhnJ2IRdAhSi3LKjwwTx2BzFPWWarP
gWiATIVETR1lcF9OrlQdPo7qXQ0zOGFoTkjFmzwNm6iK7pswel/5SfOu+SXUs3k3nJ0g4HTgTUJT
cjQaFIxUGNBB4izI/lF8YFP6weui62G6UfRHvQDwVzFMP3xZ+QlzFvTbT1iEJyhnpkJG7nAKO+km
pgiKxuip9dGPIcGfALQJmd8xe0jaB1igr4y9cqj0xaOxNvo01kvEqMaGiJn8NTrMyhxIAeLhL7uF
zU7zpoCU3+d6F/FypenPdljCf+Gs1QXKvBOhk2NXW2NfehDj80BCcLot2fvbuY0ECTP1f0g7s924
dS0NP5EASpQo8VZDzeXybCc3Qhwnmidq1tP3Lx/0SZmuLnX2vguQICyK5OLiGr7fHixolTdIJYEi
SDZpZY/7eL1EBjXno3VlIUzJqlFFbcIcpNlTAn0Og5beUJJNHj2NyS/VNw81TU+xEoCu0LUjas1D
VCsF0zfo3gzu2FLAlntAhtoD68kRye2bLgTQz9gErIRCJrBfTXxszPdaeRXFd59u0eRnm+bo8FG1
rXJaUYKKfah4FhMiqChDJpmXJiDAjrCqvrGfKrgg+SuCgk4S5aBGPdPkpqjfEmuydejAkuzYoe6R
/qCI9dJ95x/zELCQ+r5GiQ/q621U0YPMiGo7kj9bw/Pg79IQ2fYxcNrgqRsSdCJBLYvfKyNxGJSZ
U9buqVqu8hpqe9FCxHhp30nGPORJ1DOV8ltDQ61RDV4NA1yn8d2Srgz9vore0Ge1ZH4WTKscK/ZB
1sxqDp8H7PJNDFlhFryYPYXIFK9tcBkdkSVomhFrgC3WwkQ5C6oXbda1xPb5YupiNnZfd5tFNJVq
FuNyhtswwLD6z+NIaJ4oTVfn4dHotmOmbjVQlU3ks5LSOtAOYZQOPWcowqLfFKa7kQLBxSbZBuLh
ujm4HECx/vwm+fJJgJg0B7jh4LrdZIoau3Vj4vj1U3uyaEXA7NN+mjBPDL9Z0V4U/yhIt25UBFh0
c19rwMn5WYvq/c6/YUa2ZybKuJgOUqLSHTIVfMXrv/j/8CX//GLpNku7SkeVHQxYv5tWID5ttG3t
zm6dcEDpXNpBl7ftn9GkC6wdfVMDvxe+gYq6zrbdirK7hRJtV3RemXXvbZ80tg4VTkKBQkTSuKbG
DbKu96Vv7isLccCaZnsFWO+OU1QcGgtBwMthGQ5FQj6rqZKP5tiz60xLfa0jzawC7KkoieyPKC+Y
hUigKoEWABtZv4VPos9G8cs2PhtRukBpiDjLiKfoLTrONgQlfLqBdri+XkeFsRobDugseGeIN4gY
eqdZubNAyoQDeVslAJZn5Egy8n0qQ9cHZ1SBrncvJhDLgoOKN9+MvjsZ+m5QgUSrW/XBiFFqWmTD
jY4SadXov2n6D2K094iZA1r4MOCdpuQUxahkE5FxlVZ83ecDDCSKqsliA/rS3KWbO1FSIjSBr12q
zNHaftWiHB2dTN+mAfqcXbc3YWFFC+eClBtdybZRwxaeANalLcmx0MyAbj2hlnRks2H0q16dt6Qo
QTWEgFMJTdosgjDbiPqScVOit60fqW2IvTlWmyJ8UMrSztu9afpOYNReo02btvyuRYqnDD+njroZ
WlLS6ReKx0kPdiYUlwbkTvQUYfoHY/Ihv66dePpKybTmFQCSEJ7Ty96NplcmpkMTJA4+xK4Epo0P
JoRwJ5TkJ8gYoZEIAPGWoy46/8GTFxVLg4iHnWmhq4FegVMDBPIE0tizRTssOIQj4XJDgN6JjWA3
AW1VtPVesHATVtp9lR9TVLtO7F6EiZ0m/so0AjdVIBtlwQRlpsN9oPMiUDSBIUrDHAKm4SaaVV17
4TToM/LvYija5fzQgp9X1O1uBE6riIolK3XJszhfJMlKlRaiG3UPu0p2YCOHToSat7mZq8MTRgNS
3t//P4zV0qCSsQLUXVHiEoPWnr9u4aMkaFlAdDh0rUPj5YNr/qiazbK608Uk+flsJZOA5GFSZz0C
GREkLRJdrBTDB2ZDgVBBP6AEbvJbGETx2yrQCwlGLei0GwowOQQyD2iusJk/949mI1QyOgSOS4+j
ezPBbcLr4h/4Iec/VTrBGs9brg34qZD8AaAy8Vpa7aOy3La1Dt6qdRjnswLE0MK1dcHnR6oO2r4a
4RyGWhqXZVbLQ7gap/wQbCAI44HZaAPMuhPrpbf6BT/jfCi5ILHJom7KKaaYtMAItiG8zoAckFR0
wgCNIkNBVguT+6iGke6ET0NKcd+pL+J4AloXlezBiJJ7gZL5XoCHGA+3qUJ3wHs/1HQsd6nPH6bE
/MX7bhtnyLfqqB73K3g6HZSCfLzG6iOgnnaPKhI9D8EZbO/KAtmbCk0Dr70VrSIaoWQKUFZis+z3
yKx1HuUbCOy4IlPsVlf6TUs6L0t7l3bmDfGZbTbE6VGYEOBiimG+aFx6PsrpW+tNQXV7I1BHmR/D
mVwG+O7MngtJC2A4/ktftQMUs2QEJf31R19YwaAA+8BhbyCR4GhlgbvnEFnHSAWgS7vl9YOhAfee
3NbRU5m7ajXAECkOFfVKqJBQT48R33b+N8GJE2gxNLgJMOfIjgWDo/vDSpTt2vCRNgsGxB16/SGZ
C8vz4GigH9S3TFjvdNMZ76iBAZQ3wIvELOyYhyfLyLbX1/XiRvpvANqUa6AiCv9ci4RxE+enmP8s
owHQVGtLql0M83t9rNkgftlBZ2NJO0hX8sEPfQObVhhepRigj3KxBjr2pYjpgtO0NNZ8y5/5TAW6
dbo6TI2bGjiGBmo8xgg1nlzchcCgXJ/WF5OMvrUzZesPZ+psKBqHRa2D3nVKwx9litYStFOyYmE+
XyM80ij084TyIUwGlHFoIKD0eMPa+po4umO+zM3Sg9N54duwg/Sumy12Ln/ZItLIUuxM6a28SUqM
bKoaUtwdzlrh6pPuFRPzShDlr3/OL77PPBzUewmqgS+o0yUmEECp2WuggBmrfDUrRM0hwaXc9pcN
Ig0jbZAmNyff6mtyEn3o9hMBTTmG5aBQnh8XbOfSUNLSZWhNDsyhIafYf8riyO76nwoGBMn++pf7
2kUpzUlaKV9Mpj40KsEFpDmzwg2KYdbqDsSmv2+Gk4aSPNS2NvPMygQBGO9RGX+i12HhDfL11SON
MH/Vs2MVKzQvFB2TGYB4NwtoHKRiO1B3msuDO1uJ9cpOtApB+Hd0YKJbhfxMinzhbF/c+2ebcf77
sx9Bm5EqbdaSU9jEXowKNG5C4pgpaLUy7QAs/esreNGUnA0nOVlGomtBPpYYLmntKNhk+u8aoaB/
N4jkpuhm01UV6ciJawfAD0TwrYFC2fUxvkRlPi+e7J+gt702rLQnJ7WsoEG76kE2vj7CwqeSeyTU
rA+g3jDhU7F3DdcX+Z52S8mJpVlINiIxO7OtSqqe6rS5y9LBsxK93KYalCUYjX/4ZneoA1+gm3Fs
EPDSEmcEbj4g4y3a34aVX0KDRNQ5XkhDW+6FgLC2VUM1PRjB1ehz6iA0Dsvd6Q9RUEGk4bs/6I6m
8Y2R07s+mxwGnolGRrsyXgPD3MWQW+TJGwJee1aEtwQ6TFT7CfVHrwqVY1LrD3nYwGcJvKbs3ycU
6KQtcWL46W2+Re1KCWdFMYM99SPU9SEkCVWZRGve4ZxZjq9laAGrb8YIz/WpeEoVvhoTYxfqxQ4l
PgeQ9Gzwh/d4grsjYoiQkhK3Rax6JgQwcCOgAOLQR9VtbpjAzbPnMiF3XdOcujI8DnV8Si0GORx4
4b0BUEvNbA25yCIYHR9tnJAO3qFT8lWNPvSabR1hywF0cODt/+W+oZ9PtICy+QgiPjlRa6uUuTO2
mzK2Fu4w9SvLUjoAkik2dHWqu1IjJ/BkbTGp245am7xlbo+WQI5HM8Xj24jFfV3mgT0hJMmr3Nbj
bqtRCNRkr0FhuRkMTC5ereJhzHdpga74PHF89J2S7jQNN2WYorRxcIn5QID6D/R9JUABT1aVFXi9
QmyQ7OxpfJ851wNSeindV1AcqEbIGqTqHSvYve7XTsReNeNIJ+qyFjIs8fcsa5AcV1ydhJD4AQ+S
TT8UJUFZ6DMinqfYehvj9whRZ7hXajYHNO+77lFBZ20ChTG0GwMddEOV+7A6JiN+4vAK5Venj6C/
hsbTnKH6sdr5YW/78TZDplag0DamhzF/U8X3KbO2rKo8WqP/1QCkHsh3HUehGBub16PLTNQmoT7D
Roe+YZv+aorzGz1GlO6XUj4aw69c+aXo7yFrUG2f2RF4YHlkOUlowncx1yCNH9qsgx7GVDvaKO6t
GOos4wSguw6sl1G05jHkDRwdzm5LPdj5LSY6aOYj6UEFi1t+p+XBTUj1HaSl7yvdgvLSaLz9tXED
7YBCoZchlIxCm8+blHQQeDEjf4JgR4ukxdEPO8dI/uUg0gU7+rVPhyaAjaaRzfvJbQLousRLdesL
3s9H0cLZFToCs1ZVObwfxei8hrYrEVsrHoFZPPr/7mb7SFWeDVUPFV7FHE5JK35aaA62AH0zUm3B
gixNSPIJWpLkDKwr3DzmmwAYO1VGT0khh2MuBsK/RBQkKyL5AxoKqgvYXDh0VD1kFsT8fAsobISz
QrbFtgMROr8NePikgO9i+P76+jZcuv8kT6EfssJqBdyRWmNuYfxUIDV/fYQFZ1/ulaKKUjQ6klOn
LIL7HabpQyoqx6fksVPqOwvKJGnur6piWDDQC96DDIcHEifJUQJPTlAZsSP9PrGO5vh6fW5LY0je
A1f9zBhS+Fmih2H+0TVPYrD+fsefGwrZCxoLNawKhtgrxw0s1EffuudjvbBIX+uKTEBn/5gjuTU0
LyHl1uUVORVevI1vg322q44zfW4zroDocnnhoCtgYdQLn+/ToPSzDYzSIY0L3ZhOjD/4SeaNaJ5W
Qcb860X6NIp0T+uKYZlWjVFSFSoo8XMcANoYrf7dIPNUz+ySReKadHlITlFw0npElYLnMvtreJu0
SJI5DzLITyBGRE4pPfhw6EWD9EC8pHm4tCqS8St5DBXqTplOScBsH5WxCWR1crLUsPK1AleajWT5
4pw3LOG4nEanc2dqmXgI3f/tOSQbvl3KeV2w6p82gmTrfGgEQkI1xXOz1FaG2KEWam0heTBY2sJu
+Jre/Dw32ejluZUmpgKzKtzkpkFRxLSH+K07uvx5uaprYcG+WDooQSkmwbYwqmNacrtMXnSQCq9v
8K9FQNKUJFvnW/qE99FsT1H1MbmADIHQDp6rB8aCBzYjGncqSEbay30ZF+6o83XTJDMx9BX4IBZc
pV6FxCsUycLw98LkloaQbATlQ+EXSJQj9JZv6QqKQIldvsyQfH0lvpfHdtMufM+FzahJBgOEebzv
TB2N8sU3sNG8ICWo4oAos/ayMLcLHsanzzf/kjPTFHOqNWLABZKpWoaWfw2l5J2d14MLb2o1qIbT
BYNHrAn10LETFj+uj/+1wUXaOJI9GXARC7PE8hUepL4c3RunXYL3NXSpgejIN+zUbhlSj+FBSW+b
I/jO7KbYXP8RF5yQT99AsjVmXatjmjXayYe6gMJUJ0U9aZVRCEs8lSw6NcUbElYLvtXSuZTtDeuy
sESu+QSVOpTJYSfhKVaBjX99bgvDyPRH3RqnisSwo7zliJEF7txW3/Wmd32YhQ1LpdB+MQzwRIKE
nFAU5XHob4WZsTOa74by103bnzcMlSwNy62qzTOGo8G3piVQ3Hzv56p7fTpLX00yKpTXZcZFTE5l
0ILVjBQPOsRNvD6vDzNv7k8JEWkukmFhtcUGrZ+POSDmWQThk/S10G4ZWj1osVgWOJf9XRtNOmp1
0gZCUGyFHFCfBFeBgDieidiRpjhFszXx+CednVVLvvbC8aLS8bK6FH1THCtmqdBeqxsvG/Zl9WPI
Khvqri7D65NUS6JbSxtSOl5gwgUknWBXquF7C9yIgYJ/HzHbLni/vobzGl35qrpUbFmSeuoVFTvf
jBSoXr5M5pK/sLAZZWJTHJrlSKEJeIq1Z5TDqAiEqMnSjbPkcMlZrLKEEwy+NgE/HNV6h/zEvX6l
P44rcsge4mO4XSRgL3w46YyNFEVoWocPN7D70bSctPw1FcHCCVtyTHTpiMG3F2Gj436rvdHzI2f8
gQAYGhOgvDo5o4tcsHiCRw4xwH93hevzqp5drGQK2oxbETk1ceum6uAlKHOFChxwfEtXydIWlO5w
zgXVcwVvmKjUXIXtAzEtfMbLW5AxRKJMKNh9EP/PJlPlkSL6TIOhCjLbCplb+5CHFd71o3TZHP4Z
RVorUVQNr9UO4BQd2t/8GyfHkXrJFKM4dynTctk+/BlLWh6FUj2u6hYP5/blxPIBrLljAwt8fUaX
V+bPKNLKGBPqkmKVYGVytDvRwxQuRZqXVkYy6jFPh5EEwwybWek56HHNTjfEwvIvfSzJgvcNTTqW
9tMp76Dbh+pDaCMjuMa8POALvtjSfCS7behAKoYGvphA1WCgPReAkio8+Edhk/+uiyUZbR2402Q0
MaFYH+wEgrBFClF6OL3Xl39hMpbkFZmjwQQrVLRATCjRw2OoOHWLO+Ajl/b1BvozGckj6luoy9QC
nywZAUWcBP9uQmvapzcUsveAYq8ZTUDwg6iY3v41eObDg/kztmTElUizzIBhhokonAYFmSNqiLPI
WPiQC5ZBhhDzDIB/TcNpTVGb7N+VneJEkPQtlG8xijGvL9ri95xX9czYdTXptbaEGUqSxM2y1tGT
G6V+i+KDmqE1NEo9ZcrtEYLM/3JgyVrUokDIv6aztehRIxS7VflGAfUuq19NpwEn7XtmnKAmeeER
tnC8LcmGRCaUHwC8xWkwE4gNQ80YFZaUoekrYAvPkUsG0eC6RgwVBXIWkU6EXhkjylYFQHpzYzXw
JxVkfP/BZzwfQzoPdZxMvOcpygSaFhDp4TYEyDUuPKv8JlrNAfNmO4RA4jbJgu26GCc9H1k6DVSL
VZ/xajoNavgDDcuPNM3vOBlAbA2/WTrCpcyH4rVQj4bGt4VAGXTBVkbcA57KPUbogplb+trz35/t
ZOCbUZtN6+kUUogoRj/17K8113D+z2csnRVVJz0UKzGCFb0SYGWUZGOJaXV9RS/tz/NBpHNRgeTZ
0QGDpJShpTVYBzR0FBTkF9pSEPWSoTkfSjoKgwpeqGo0uH766sh5vbWgP5j0QE/0wUbr+YKt+eip
lG03yOoMdSxwrFQmX3eWmWrZBJQfUN17qGA6TXvUBcDfCsmdAAgIR1HbXUPIsW80GASVjw+48N+K
cnqt6gEtZQLC1kXbdm6ZNG5T6E6IBDAFLbnldKMLA1bSHxw6Wp6I4rWl3VVxCuMJkHdajDYKKA6K
Nd3nSPaHZQh2uAJdaXQO5wNAH3VzZPC8DGYC6QwSMEeuF419FtRnIK4LVLDp1fGDbySun+9i8sja
+jWwGJLWjQYQOKSeukB/8dP8BaopDnoY1hRQ9BQckxjCeUMyLlnQSxeuBU0GA+032ty/8HnDjwNX
m7qp6A3Zjc8D7vaRO4CtgX7qoIZol2cbq4RGH7ApS+Vkl0Y+W0i55y7VS3NgDfpjp1jZ1pMF0DW/
aTX1Hx2F/+4XubtOS4KBV0k0nVqTOFlF10BArkYwGIAqW7Cjl43Hn6Gkb8mrQTdUhuBEZhq2oaVO
OywVrC0NIdnLMmybHvrGSPFkALjW94mpetdNhzH/yisHTG4PG9IsY8OIWQwDuLdpCk32B7Mm6GWq
VmMmUCBzbOsnQ0EbAfoRo/53qoY2VAYiAKstMFCL0G1L1U0zbZswfjTJgUz4nZ0jGFRI4xGNQYat
0++plm8hFL9OC2itizvNUPcj3pVolwnUtzF/IFA5C37kpdgFCeoM4T+bcbjp8ElrRTlWKp6miUXv
sH1vCiV9U0w0zxr6HJJtmtRrVdDfjSWuzUfwT/44jCDHbHFuAvQt3cZWZ4omYiWCr8W+MG78AA07
qNFuoaakwxlOCvE9T8VbgskoLLoLx9CeAmhalNRprT3aHYsg3QxFss9Y7xVqZnctlJrjwGVT/6IG
lmmreYdS1Q7oQ6WvAztoi5Wfv9bqggdz8Zl/PhNps1ZjFyJID7/C5L7N0LCk8F+Z/4DuDy+sS9Di
n2NergS/VyMww/X3iKh2nhs7tH7ZU8oWHIGvzRK4FsGtm1VhiKqbctIF3djd6PcdvdFz4RRh5w59
7qRssNWscjnxvT55a/1gH0A43DBL5Napw8vwMfdzCMSXDkMdDUuFm6cEcnepk5PeDS1jwRn7IAnI
63/+M6WvFvvwwKif0BtfUe2PG4ho6xGKJali3itTS53UB869z7+nqhajGcdc0ybnXhLC3ieouNwV
SpM71GzfYtUAU52tOhI5nYp+lHhc6Uq7HYsAdcKNy4FhSwNq+zrOlx9zN4EBI5myGssKR6J7T1Cs
D8H2BxQrKYD/g/bPtX0OwItg5SY1HkTX2KGqPhMeuYOaOQptHLx1vEY0pyZ5T/1hTcrioUMtFwkh
AKHEjpUUNi60dQEZhUL50QG+4SftXZghEWUG7cLX/IqpmRf9z+UjJ23qKsx6M+3pDYpwbWwKT3S4
UK2HiO/jvnMr/5SPEKuODxwSbZAnC9OT8G+7aa822AFozI396MVEmV5nZAgWjDttQqGWGO1xSl29
7aHCepvkXe00fbSCf7tLOuhkafwbsuOZXYbjKsuhPNYAFCUWKbCXfLDzyUk+WM8J60DBoTfQrUJ2
Ju/sUXkhqa2j7ekDLdLiz6gFI65wlmHql27X89EltwwV4Wy0upzelORFpeZRg7JvOC0JL18qOf60
glKcI8vNvlA6nIfeIY7129hk63YV3M5IOezFv9eflTaM5PyFpg9tLjOjN1k6bnXkSFv2k6mKCwTX
wjV46aI9+35yFqgPBUcbtMBBb/p1gctH7YaF7X+pQeH848kpINGkWuwH8L1KVqLesEcN4aSvLdYc
TS0+hSgXSFXYAIVuLTieteq79QQWJXqJWRiurCFfF+RosVOzuHmXZi+5GWFFywASHfSmNXEa6/Ih
LxfKxBf2p6wFFqImUyXd7HcG7LWsoeXjB7shfV5wZi74MuerOP+Ks+dcNOaxYiHYeyN4tc2KwUlR
f8EhL3R9mIsBkPNxpLNeqgYbtQDfq9ceE46QUgYFlOlWFbc1KA1oHscNGsCSL1ziS8skHfKKCCOv
RxxyrYfdw0MhLvzVwtQuuYPnU5NOuNmXYzvqGGNWSVVgdtccjdSqE+/V4f9RwzR/qS8X7J8rQZYM
qkSa+fXU0Bu1OlZlvjEtDTKp8RqSbe71mc0f58pIchoqSHiu1QS2JIICkBJX68AyHBjkfdsY657/
gx6C88Mu56RCkWumiabsG6jcujQCUBREPOgLXZ/UbACvTUryT5Jq0JqE1PNqQT1jl6xnBPSysNOS
3dclA2HxLjHaGsd3WEE8EOiqlb+dxQPNypnfisvJoQV7IWelyomHNPaxL6g4DqZ5z7P+AH6Pff3z
LRwoOQUVV3h9tx+bPRrcIVehSeQ/XB9iPi/XVkgyFY2i96yafZ6xj7dFDUmTFqJKTb5maWT7CoJs
C1ti6cvJRkKN0ppw+CEAAtsN6NMWCuBVaPldn9fFGq0zQ6FLhiL2e1B0ItjaYaWujGlP9wmUKrQV
mfbapt/8k2zh+XCSK9AH4zhpA3Y6RSfAUGRQpKq37Whto1IsTG3BJhlS7kPNsVR9ib0XIO4YogzA
B513gCT2UIgFc/sVPfLZw5FZkQEJLHTq42DNZWHBnr8ajYftnhReEB/ZrxoMAS9czUctQGdtjiY8
9aYBl5i8LTVML/4UyZZERNdKPLfwU07mK5oYM+5E0TEGVgJyxnD0OqeHPpbNfw9IDxdoTgHHZ9/d
z2hd/f765vqqfyt9FsneCFoU8HnwWwBocsGYhxylrng8dCNAoptVHiNiBUgSujrbZjM8W8h/2sUj
fabAUeqP2mYJprdweRizITlzLMI67jpQkuiN0g+bergbDA2a0SufQiazWRB+umxsKZTSTQjqWOqH
HOPZYC2ZdBIUOFndCl3yiZOh5dmFSuuN6sW2rzr5r6VK4ou1DRjOgOQitPWY3JifimZoIyPQb7jA
638wbUPJ9rGVKFu9Sm6tAOWKVHMHxdxZauw1obXvBxG6mVU9CmPYXF/9D1zLuc1UdYNaCAwAEEA5
CPeSG9dFXZZA0BAhXZQTgpTotFBTeMqeoA7r1ttuDfDeUbktHpaOAL6xZK3lkSVrrWDayEIoIFn5
wSakEHub3idEtoQarpi2N4oTEwcz/NWWk8PR0ZBDlrZvUBdd1sc+Cx1Du9HS9QTmjJZWDrrhHbQl
VP5rrzSbeGBOpAHzAZZLmKGlVgPwa4w3tfbGq43Vp6mT1njNo6tcAVMwCV/Q2LavivKWqrrHGVQb
ETg2je+m8YzOT7udJsdAbG1IXom6JTRylfql7TKbWOMezAGbz4qgaulCdMqe1G6bVMXa7Buvn2LX
6IDHLQw7THzge0FMzMtV3x8pgd5dDf5r1gABBr9IBylS8deT8qgBZ0CzYJWSn2DY2HBwdhHCSG0M
IgA/DGFu81hzAoTSw5ysq0Z3k/rZj+6ypvWiFAVikLwkiH2gTMKFyts6r180qLUzxN/zsLX1yPJo
C1cp+RaUj35HnK5rD40OmpcVvAAc4Ha6adeaABnqGX21jrCIDaFE2+yULXioHu8fpnFGwBSHMrub
owQsBNMtzSF6GLiQU0BbCPXq0HczUm1TBqh9jmLfIr8RCLcrwPeMqrIa+ucO8nKa3jktrT2mjVBV
sFYCgoJaiqao8ZcWxU7nv7X8dzTeKf1TXlFPpGh65DloZL7XJcC0JP5tq7KdwuJVX3MgE6B91Mc3
YVIidJog22QeUlHbZMy3caIfaRGuSSEOgOmAYvCSmyu4+k4jfnepFYKBALKT1Xk0NQ85912L9Xaj
x04EEfu4EYArgVM7vgcqIg/aazX8LLLDoB0FyxyVvxI0CBoAmnXGeFTH8ZgFP5MJhL9Cd80JEVr2
GpXYbX0B5hpQ4ewhV1Wbj+Uq1QCNMDrwMu59bDPhNxDhQwmq6ns1MbYKJV7dP5FJnDRorVrZLz2o
3QGaiOgAPviotqBo4gNIxEk0NMLNKTz2WOnlnSkibyrfIBQKGVQg3apTk+WbDimTPtxHwvKUREX4
L3SHCfKckeHFiP4M5V5jpxzibB2I35G2KyuAiP03yDOvcuW5K9W1iJ6ralOJCv+429YNOA2hYnem
anfwWAvs4kzBfY4Kvj665xoF91Cxja50GQpae5FtgIlzq6rdKQH0uBlqDQsTCI5feQ212TDaDmB7
D0XjmsyGQGSJrhhIhyaBuDfV4t4inRv62jZHDXKhJrsqJA7w4HH51PMHC9ydnCgOQ2Y+yn5FU35K
mm6lxrED4ibQ2bWLPm7AMxr0MKqnqR136CGFoO2+Ju+T8o7qQLuxnq9b2S93LGwdUy0Et6EzDxqL
bPP9yioYaknIEVbgMc+c9ibxsjUkO7+hMdDNnsQ+fqlhb9sHYqdr0IaezG0EMsh64XfMMXTJ2p//
jo/H9tl1xzvBIciL3zEDe0KnfBC3/ROcvPIBWqlb8uAfBmfwoIw7OO0b07fLYkpfrj/pU8hNQkGs
I1Tr4yfEBwswRmipvAVb5iZb1SPwZQuP3l6f9KUrDpPWNQ2campSObEgQEXym3GYP/7s99UOwDsD
+Cex09gMz23NLlYErCpvXNYsuPzB/4wtO3qo7BKa9XG9/kcXsHiK1ua6346baoGFLj+w/vNh/wwl
+XGoSIm0ourIMdQOGUL3Sf23zvrHCNzk5uwrEEuX3gUNNaEVUyAwNprZKlJPBkFCs7XcvnlcWLJL
c9FQ3sfgkMA549LDymrHuo3bfPZKxCHWHf15hkrxmTg8rYgLoQlnqeVGft6rOkO3Loc3xExAzkzp
jWUko5XxoB2P6TbYUKAqjHW4WWYlfYlnyeNIH3FIrFzP9Xo8xh/jdBs4DE4ISJbl/fVH/DQjua4s
DbJqRPf0iI84uOW7CbUVxZlHm6W37fhuOYYsv4elucknTRcKTQ0tnI5+jmCqQtCZnHlNkiy85L4k
2ORxpFPVq3iMAkg/Hmc9ihZunkvBcYVnZQ8oq7WLk2/PKp9L7P+PpMln8/n5i0pHTBdJQwqWjTCf
6kp1m235rVrD/VhPIN9EaMHha+ql31MHLd4udAk3o9utk0UNgotbFZQfnaFKA4dDOh28Z6SKw3A8
zjosdN9s5khUvFviRF/w0DHds3GkI5EBRZBOEcbR7ma8D91Yt2C4rpApPgZuay9sV/nd97GoBkil
msEMyPBKL5F8bNNBS43hWPyOH82Vf2y20Q5xeVCCVQ8Mvc6biULLq3rhRsI0zwaWHiKcNaqv9Npw
JGu2y7z4lDjqGixcBi5x7kUny0v7hcl+ARPLk5WWEKHrqAsnOhxj4Ly8aYUutXWwa9fhCjCFPfFm
Wk601k7jqrRRRn2H9YUqKbgLT82vJa/gS6XYx4+Ba4KAL4Tk8Az8/OIecov2qSGGI9+0HuiJa99l
bvkGBS4wkQ0n3QUnsvTwvmgqzsaUXvmMBHoWzGMKt9zm32pnNk7TPZrJ50fnbQJVgKX9rF9YacNE
MY5hIFysMS5vMRJm8RhWEzmKNtrhJj3Ece+NbbYFzNLNJ6QRO8WeWOlVLV379U+CEnZ9iB2tnpwg
hKuuRMCroEOkBtNNx2vZMnaQ4t6MJbTSMjTdQ7FDMShgkOBSZd9Na/LIwGc2MrLLz6Nya3XbrDlE
meG15W/uAy9SdqsML6usgCeiYP4IvdQVcpqcOQOx1k10a1mFTTnbkelRxztAa5GPyN8jjQN3xXZM
f9GyB9RLqJniddG3qCycKbsb9N9xDbaLn9uA1gEEbKdlBzHx0g71lwSPVqXqvbqc8KxAfKdWVhNA
GCOatbPpW5CGuwjvAQXy5lWIPrBAOEMFIjZVvCLrtpXJjyp630gCb5t6BK8bRVOdEW9GNTm0geIy
gFCD/AF+HtA0rVNnD//D2Xksx40E6/qJEIGCxxa2DZvebxAkRcF7j6e/X+tsJEoxPOcuJiaGGhHd
QKEqM3+XEgoIF4UeZMWkVJ6e5ew+B0RXjMirK8Bi7f58g9t2QzaZOHop7zOwF0gbqkT3kC9OWTxv
7bExpWAABbLad9FHBAHAqkrfFHlzaR0cabrTqucaQqyg4+r2qkl+R7u4gylcjX83Ue8k8888x4B5
Gp5HNXsp5idJwZANJobR4/zRyQ4eGI6MMeiqMw2UOscYVmfM9aPoQcXjx0h/1mf6kmJXAYnP5d3G
f81qeTKXnz2ZM3pi+12Pb+kiBbPMJLF/lYfMLei7aGf66rCs2BDqBmH3CEFmIquqmygjKbNMsYuG
smIoN7mt7ouuONMvnEbhtOmkQDrPIOaUgKf1aHSKBzXQNUdYHJi3U9Y49XlchZiqwU4Q55CnmiEC
JEGv2WpXbisv0ukUT9p6mLErLRl0pWCbW/ekjgYx79nBIu69W5ZAaq/GtQv6LnVKXSfsXg0wy5+K
zO/y9lqD6aBpl1PX7LNsV5mFm2yvRWpcpfniWhumWO1HOWU00aU3le+r/rnZ11N/xlh/jmkXdNX9
hC92bzNH1C/VPPK7OSL5NnWaEX7xD5Id3GLInUiPjw0sKTvJgq4fdqv1Mx1XV+mEt8EItLa7hHZ8
sk03z9k8VDpJ+EAN3iEx3eKynERnhcb2ox9/jiV1QVoFrN+9AhsDD7lQrbD/f2oj7OqKDy1bfWbD
e4tJzzzdbb3wl66+Nss5aKpqt5Q/J0JDTPN6bbPrVTPcjjFtI+6yOZR1GlYYb2O+hVTHeAtJYWaK
n6p6gu/qkVEB152wyvSIY6VbIdTdGBptt2pzmUgL8GUatubVnN/obB2V9WjEFwnlGbMx165wNOX5
GtbsTorp2Nu9GmnXRpL5hVF5Ew5IUpP4GIDsDXkJO5tsvUzzWgOHSaXRd5OUuupwGaPfw5IM1tHs
iMKv2pEZksHD3ys8zLNFNI7fk2OLZ2W03HL6Oc1PhS4cXQxsHy+5dNLGn7N0GLHJTXXKugXzM/Uz
N6/WtdnNgxfXmA4ze6l0d6nZyarWgxmzZoMfS9BUh0Na7zryqdKtu44GiJvZdvB74SBUC/vpNmX3
W+ObbXhZTRl3HCjlGztpzzfTf+oGPlEFmY7SHK6R7YulvZo6VJBNx4T0VvT0Alj/cZf0pgpMUu/O
HvSxjoD4NONClOGYqTfYPSWjO1XkQq7fhhv+Xbb8eaZ8qR6kqq2FppnrqSPUIjfdLO92y9kwbSTa
cB69MsucEfMoHUoeg4xkTnEctp1pIScuTfYm3nvR+B04b/99vOqmYsmqzDFnGuZXKm9qStKsCYsu
QxVeovRBk5XslDX8W2sPRuaqxA1I5Y2kJTBpO3xTf/bb87YtnsVur83vsXTbmyQzDOtB5ePpvfk5
l/Y+M4wbSWdjMkbXlB4Ey1/PhrutGukCmRt1uWNwQJXtm5qyPeE7Zmq528dQgSSVfMzroXguNrIW
Rvto5oAcRbZro77FITk9TqnwG0Kg5hSXpVm7sMwPSLTupvWXRDKxCVunkaTKwlA8fSUg0zpZ5uK1
a+Iv8hS22mNqvc4zGBLmVMZ8bAz7Arcfty6P55mwtMjhvN3VY+LGpeTZ/VsdH7tl9Or8aeiVF+Rx
BIZN+l6L2MSLxm1sQuHjU6fhY8UIK1XXYIpNl0S4g6iIUphtTlDLQxLpflMK/13g//H0vvJ3bV2r
9azucS7vUKO6EyzH5/7yHDy8XjWP+k12SXJTmN8bwUIl/l0n/FdeJ30+i+c8KjFMAXv5S3GqNoot
urphMk+LOoZ1OJ5KfzvmD5PDyetAxDusOyYACUSk/yt1+de1bU0+9zas3q9Yfm5mMuGt1nZizeYJ
NL9iP8cv39zfc3/4Zx/HF/ztIl/6x6bJ2qURhXxSr86W/m1o+9Gu3Ktu5mO6/x3E8q+nqTJREJqC
kkL+1VX+NnSLe5JpuRxfSQvOGAtWkdNV6k9H6iZ/IdDIaS7rfXdp7Joc7ed3jdU/Zinm75f/ukGl
crtIy7ad1KR0O/NFyx/++3Za+r/2QFVXiOETmqVoX8c1WpuZ27R022moZGfFJ25TU0eo+s4eEr+x
zWMmP1njo5S/PurSW7zp7kg6dcL7L42wHBo9KGXDi0rAnbXykhJrjq0L1+xBiM5NbOHH+AXIq/JR
aA8t2COijrROL1qJA32MQ617qMafLcLqstGcbs1DJap/TPrg6YsWKBIShK11jbxzhHWSZjtoiu7F
ajH/zyTh5u2P0Zqd2YpdU2Ya2OdBvaXBWllBHI0oGYx9WjU3JDM8D3odtFn02MnlfuSsw0TMxawh
NAV85FzzFq0KVxzaWnneDVrKRLvdxcjglujWrEw3ra5nC2t2CmVloLNj3m6JLpjM5KIZXgjqdmaU
/bV46No3Q22DtgAoWT/7mS+Wlyd764O50F40ZvR4250kXaP4/lgzCC+z8Nqp2Uex2E3gN43mz53h
ZNNHBhszi5nYNy9ZdavE71Om+mXJJqujJaGsOT8qE7PIrbrNOPKnbNKQ6ylkIiQv9TlQO1bcljZi
9KEBw1gKxqb3Ne3eUEFNyMgrChkyPgbzytnYWgsmcRcVuz42UNff467mCBOmq6kclVpy7dh2kWS4
HF1OmmbBQNcxDpeieu9sKbQBAWoF8wFsxFsqQsVUHTG8z/alYW5OT1nfW6NjVCtci97rzqaAowgm
ZCswU+kS1OYqQhnSjLa/JhoSKwogm/6qJtE63/wiIULbWsOq5cKb7U0U6qPWeZlaUTAVXmPIIe7d
XmdJrk7YTmo/1aa2k/T7YRooQokcK9TNUdRTrKyO3KHhH40wnrpQnyJOKTo2s/bsuA4zVXJz2QoY
OYZrqziazFrR6l2uSmGuPY+WCA1lhDqru/Go7ZSodTocMCHhOFZHCZW8mEC/sg2kEn3O3FhKWNe0
Ey5Q7UfrzlA5gcf22GKEps5BLU61UvNdKRI5l6cxBgrNnktZ4ck0t2P7mZIPtxkjmu/upSssZ5yG
D6RR4I+jq9gKmZU50gCsNGNCYraB/qHGe+RsCR5521rvhUTqm3ZTYJQ5G3eNonqV3npD0+B/fm62
yJJBt2o3J8243iAQgMg6yoqZYkYhhE1WP7yYMtqdxfbM/K2abvLxqlnLXVKQosHZioMdEBy/MS98
enQCH+oI+RZB9rrYadympb/sKBLXFYrNczuzb6adE9v3ZX6hSraDog4vdAG8FAeaDm0d75RiPoul
Opzq+qCynmo0KS0WfLRIsNzvqgENyXC/QsLvH0tIqJNEaZBdFmpMhsGnKr/E/D59vh3V4mCnbCUy
b2rSutikeIn8Mmzrrk5leBkZHevDuk2uZDz34wvY3z7pWkdNMZGvXmR2nVrIXlFddyuQsYUmFh3T
rhzxHS0wAB+8vjm0Z2hUw106xhOVuf1qGYcBqbma3SYJsMVQOLMuXOp716L7HdLVTYyHYiJ7GatE
HUfKIbko1+c1hq6h889EmKjRP1jKHTh6HWVeUz3GynNCxM+m084b8PHQNGelgkl95icq72myoCXt
fawqrkpZPOTlbmBvsAWxAUvh2rW+bzXdN9bXXLzJeXkY+uRKi8TlYhY3lQRi376oAmB9VH270U4N
zp5LzquFz9ymD7s+n5yFa8w2s1nxoMuvNLu5mV+Kgg2+1b1+UXx9fBA0K3ZxqYBkRpXsGUV2lbb2
rlj0s1LFW/v4cmnzUC1+akPvQw31Mqj/lP6krl/U9OtZTm2UZd4k2oMUWS7xMLsyig6SfVfVits1
ZSgpDeweUFBEN5Sh/FUrqLW7fhbOYBBXZZrkh9CeGbDtwJHbhRlk/RQRM19UqUv54EQLb4qVeLoQ
QQFxrljrcJ1NnloPGR34PpG8zbScKH9ZyuyiYfPM+uIWqoW3cbJEMYHd8Y9lk8LZrE6lPjtTwyiA
iYlqKI46fHZMXAzyCcz4vKuxB6uKCxYfxNAaUuVG1a9G6UnIH3F9jIfzzkgzX9Reb/SBQXRXTx+d
CyMs04yK/HbkZZbrNbDAuueCPeK8+TbN2yLDtSqsF9GrWKN+bnHrDsJAaGg86JNCeW7/gN+GR4+G
6sgMh8l226TzVCP1SoZJdWcC3f4cJfsyj+PQIOWqIh9mS7VQksjTSUdnWErMKI1g4BXvsw1mV5K7
TK/dwWoQ9jxIUeOWke1Zi+4KAKVZZctYbor2xW42dtM+QFV4YWTFEd8rt8EtTMQqaZCvBedebxW+
2t9sph3auQb9mOcEwq6LG8TuJ1u6mPvX7hxIdlacarzjPdUFRFvsHaXCuNFzy++rV3vVjo22nRb7
TjZ2ncQEmBGDJokgaxSnUiJGB7mnSLoXsbepa+yVWnXoGB4kxeJMNmBpQvJZ9pJND7WdsvjSoACW
SLv7FUtOLOqOXVFDUVn83vig5QhmZfDVcg1X+TIa2avG5KHrP604g4BxqdhwYagiLNJMEn5j/Ngq
n8ZmBAqK6Lls3KwMMwQqPSm9toUPb3ufpfsiIopYHwOBY7LBCbYk03GO2Dfm2TcnHAtJfhMERcCv
OnTtQN/cemljXZuVdpHGNawSEcyUTwkeB31z3xivi82pFsGHS98VYlKK3n4vaEXg0rgNZVpHaE8R
W/6sPKlbdYABvo2aG6tRWDR3S1PuJ8KN40ngUk6CcOQO2VO9zfstN7C44IRSX7PCftQU0zWoUSaa
uqRT3KxQDzTc3tSxCxoP2NkchDIdlVx2RnW+jyEBlSUBeOOOsZdQT9X21malm+q0/sqPvr6BuuKb
2+jLJgz7zpMV87bFsytupEAthx9zh+XPOJICHHlVux56NHWImXCN7H2pulf5kd3yQLr4KFnMyBis
8cfYMQBYK3BbxCUu1GnxWrcVATeTm0Ns0eJ3qF5Bx7BuSxq3QzzRSdy7YXSSmrjbnhYuMX8Vxf1A
Qo30ElGcRUJjoV8u9cOY3Vq9QTNJqCoGzWoJktW/jxj6mh+oolDpnPqN3U9a/BjRTkwaak4tI5sv
ndC9Kg+68jxjiN1pebOlnuS2AsfA7H84TBlFD6bORSIHhvYsGCrFbcYMbEZd99yZ+2FZL87Le7Ae
tuK9hEOSzFfMm4PEds43PI/DcbqG0u3GhbIbktuMdb/VE7WIcCftxyp4t4qIPJVTVzylMf5zxrjX
jVu9V9k/Plqj9nT751yd7OxtkB8Br7D9U0k+WXc98wHBRLdHf98N8z6DHdWZn6VFrsrQOKl1AzoF
UC/5Y726qI7cEWa8vHwMMQo2bDiNLQoKa6VtNx1D6xwtSbxGIigWl/6OSkqzXrk3UKxw52e0L741
zfoHuQDw6Dcc4ytq1al4kYh++QUJ1geKIL+8yALLm8BOGGeQHjsFkvcd2P+PHv3P637p6rqhqUw8
5xcwwPQWE/UgP4rd8JS/lqSxEQXp9niiHyAbedUn9uX/3fH93dH+efEvAwK8ATSYWtkZwx72+eGX
OVPwfczTX+zMMzBlybSUeE8DDH4lJ1omSspY5zraTbO3HjM4ACgWb4rbGHlEHHzHe/4Xrmwagu1F
2PgKARX9CYSZqj7oyqQoJ6hFzsrrG8XZQTsfIHqxG81L27y3rVepfUf/D8rSO2JB8zIMnyb6/ylu
vP/zbebj2Gg2bVMx5K9wejmVArt8VeEZ/08eMR5Ywf+CkvA3SYUJ4W/X+TIOmaw+VqjSz9exfp7l
BuegKDYiNMqu8Q3wx2Tsr+HLn1f7cpOHuIi0aBLKaVSIlV+qIFvp2Wo5TNSPgZYs1+5s+yGTrX1j
38/soyvn4bY891OKCXztbPOlIT8oMMRKuJFbLtPtwt5tZlp25BGzxKHJZqE/yW3kzBuRf2YZpjK/
bWTqynGJ2W0BiiFSE3+qFCDPhCyJ/RupbirhSVEnqGuaQ5e+yeegxW14zuohENhAycxGy6p3+l4C
Zkm9UYGSum6OJZYbOU3fZ6iqW1IfyupWdJObrapnSpNvR8BQdkP5QS2WbneEg2KOwPHHBso+rkqr
YzcwGqXLyWICVWReJA7dQgRk5+cIYM8xhRMVRg6Ks5EDqMkwpZaXUaFiajj7JMVPBLEFak2HlhFP
B4hZvMJnCQC7OuKeSpUg5OYGpNOF63w1tB9GcSn3NOtKfpCK/DiUgtkIjGfp2UiIt+EATirsYKOZ
1v1yjMDn8mCoLtbslKUqZ8WKYvytoEBQS90TxXadcBrQhL5n0o1i327ofSC9hQn2/zr6O5VI0ebs
e38/iNAkbqtQbiztaSmuRipBffkQ0hMmee45J4BkpptKTy71DaO8dSOz9V1Iud/HnWdt1jEjAEv0
CkBl6VtAnCrUy5rJLU7opBE8T/iRa23raUNEF/qaiGdzJF9igwRrmKd8WLGaYMKgcFSzFhT1umD6
bRr3S/KqSR8Zbb+ioCM6d6Cdo6J31XhoEaxWXXlrmcX2NBSapXrxKgNCLVSDkS9WGnVTBKW0hJn9
IaVhQo2UqJIntZeiA8k2bUfpbuz+mPXXc3NDHKBaP9bnHN3lQrJ3bSxzhMXhWhShFb2pekbZj5JE
bQ5KQ8QnyHRHp6YvZBCWd9N4KdEi29Ul4G8ymA6jCS/qLmZBEgxgbJ08mhWRh9k1XFLaHJVpwG2n
Pc9wRtcJLIf2UAfoP3bz4tbqW5ZTjFNrxwl3MXlbt3cpL4+JPgGkqG5qX9XjRsYwjujYD0m2zt0b
L6TYgpgJYs7Ez2wNZ4AjIeLiBpbBwTzLhCFVFhHRyn0fSNXglQMHk/W62pM/m5CL6RS64q7mp6Nc
+VINZdjMdnN1oUu6u+Lr0ciNR6t2kSyLv85KIGaaKtrXqg26+rGJovd4HL2uLo7ZapKqSJpbKx9t
FbMp8zPHGc6MHhUeg4h+ikh2C/jhNXVmxapi7A2En4blMu27lT0uf9hyYojF6DTmS9/sltV0pCT2
JlXdNTw7q0/9SGNEMZFlSV9TdG91bVHxQ8tYT2lZewJP+gx8sj/7DIunIrVPck/ASmmBUQcC+nkF
p9Ke3tUi9lKympsicwWM77rFkqA+aOXrxpykXZ80/UFo0JrNwJ6e1jPsPmALyH5VNKNfapaTJ5XX
JAq5ubeyxGyA8do0l89mEyiCKJiu223A5dGEXZSovLiTXAiv5FGC3wDx24OLM8h1sTV0RRjLgsU2
S+fg/+pC3fXLnsDEHM+n1FO716jirZH2NmswiR7M+VSMgt6UUrwHM5Y0d95+ANIYC8TxQkIwguXW
uHkN/4cmvUjAXFt+S9a4bxRYdCuOEj9k9uIotg3L/1Gs94n60+qfeuVNj05W2YSL8jk0amgzj92s
9pvj9B/0jz9Pni+cE7XFV8piLUGI+x8y5sqoE95WvV/Cdaftvq8olHMZ9ifS8Oclv5SHaieUaNS4
5OCJoH4ceVHus2vkHAWUl9q1PDVssRL3Zw8rCxiowfYYu2UwfAKBS98yYP5GBf/8NF+KRg5bTepV
TTnpxIypqn1M4pR28zu92t+Iw5+X+VIeYgC0KHU0KifbfE9IjCqwUP7vyuiXTet/3dcv1LRtlFS9
mimNzCvLpS141C/6S/VouNk9ntg3Z64j8KvXX+hnhGUv3ehu5UeO7X+MHr3KDib/e+0XLhSJ/5VH
wL/q8z9qqnMJ/RvoU6XFOLQFHzDbLxezX73khzRMY6cNLU8P82sg+DNFsfbyIP3W7vO7Gsv+Iqsb
yKzMpkj+n2U3Be2x2Bc/2tdmLzyKduQjfj1DpsUZmTnYtbUzjsx/PXX/309JOV/mr6cE0AbfytaE
sL6s/nGOGVeU/XwyyyosID+pJbqcfvuVeZrOyCpU9arPfpRJvzOZbQIAe7ZVhCWjnURcGDX3y673
DblRiQGDKFPv/vsT/vIB+OsT0lrAo6SNIxH9z8c02fksFJXHpIXM8fYMnK42L3H7N81tgu0pDped
6Wr7gbGVn++1IA/OlPjObcLqgVsXNPhLfAfY/fu2/fahvuxTWW2sVtbzoZQwv4T8Ewxeta+umwCO
nK+eZk/2zJv4OnKsXfNtmOu/d0kTTpqpY4lnfHXFS9e17hd9O++SM9dOd+2hdn9xa12AFm33PW34
X5xoSAoad5ongPvPl6dQVLXQJYpORDPgrwNz7xhpnEEFlM5OR2+frleKkbrnQ+2/F4D4Z+/z26W/
3Gs97mwliW1xajZSi9fWn5h/5fF9hK1Qld5Hy4vV3KSbHeT99h0w/M/t2NI0NGWmrstfv7bFBDSf
0va8+GZfcwsvvsnD+tPyzrxLjgE0OI7+jRrirywwemrT+O2iX74w8d2ZlRXJeWOKwspLD/muDcu3
/hZ+T/4a+5jd+oARPsm1u+SmvBAuHITcrU4kq3i6N+++pRv8c5f47RN92SVyHeOpeYmV03ro9vpx
OH5srnQYmJz897NWzofCXy/7bxf6cvwtpiqB+3GhKVBxpXOmKSiC0uUm+PlpIgk8LMPzF5c9xaHN
duaLbDc8YCB1G0X4XjrKk/jmafz7mEBswOrXbCij5+X52zGhpKsirCg9f/fVReTlbvDK4bMF8ik+
SDwK4ZpvGKc+p8F3QtR/1CamDCFBE6bFm2daX1ZCsqaN3E3W/KscItNrfkUcE9qXqWs45f1yiENG
p6fzPGn01ovBlV6q1yYsTuoe6Pe/H835Un8+GT4K7wGpMLKJNvbrBjD2zToU2XYqu4eue69V85uC
4R/v+fkKkEpY/AIx1peaRJcHnPP1eONGJ+yk8QGY5Dnm/P//IVz8eakvtQlD904TDdwrPZYcOfnU
Vumb2/WXvQ0bxh/f5kt1MWnrrJ5V+uwcahB3zvgQHQw3Pyzvw3FAwL75tafG7nJ+X797jf4x8vzj
4r+Or9/WbGf0RWau6sZrZBzApXfmLjqc9TnrtR4C9DxkTsp6/XY69/dWzWCOk1rRTBRTcBP/fFeG
atOTQR7FSU8fVgZwkjyjC7SCfDMuywgojlMig5ExATBZuf3NCvp75nkeC6JNkE1DsTgZ/7x6Ptkq
qea4pZ6Hcepu2J2FEN23m9TfDcOfl/kyi8vJRRiNuhenTkHFOR2m8ecqd/5qvfz3G0du39d3DnmW
pcmqDTvRVuSvw9VMdGo+pDPD1SVFOTtc54z8YhU+/rhdFGxJllrtYpvtb03BJpKT2VQ3W7H+NBig
pb1+yBgJ0AhezHPtKkvMtGYG86zN62nY9uaaXWuwWVKzOWzDDP1cd2YiF7ZFPSRNBkIPZhHRoBpy
Fppl780q1NO8eq9ne98z4pdbvCQj6Wgm283ZG9FkXCWPbMqEuEeSdT11Z+cvwOnOSB6UX/AvlImu
d+NK2VvrM6533rAtyF/Nx06DOi2690Lwd/sYkLTcdSCyg1l5o/1Zm7erbfiZwU9UpIiJhaGydTVA
oI2BeFaTEzGBXZwOUNlrJ99+Vn11l9v2IbXPTozWhyxbuw0PuWlEyzXDT82jIIJMZMIXGdbVdgxJ
2RuVfGVJVOBm9WhERlAIsP+N8E3YOGo1u2eMy1ySJ83avKxdg7adgq3r3EGLAB8ZWja6Ly31Xo9/
dNkpbmLXALgSkxZGSDhbWdtH5nJRivRyTJiRbZujo7SOy/Rio7WOcUrLwGoS69nEfVsSsV+ssmtu
qb9YjWvDps/lM3dpBNrBARN+kGvGaDJ0Qlvj9pAvup+3A35w6y6Zm4covzLaxB2R0bPfekk/3Oum
fWEMpRcxG5mUmnNk4GP/97q1flFXv54VqmIYcNp5GeWv5MjagnRZl0I+aaRpNhc4GIQj5Ok2KkJt
MbxUJ8Uedpk+wCrddD3UbNbEEqExn/00xuULftuxshmlLaorp++l/qQ19xbTfoUcQ15+gFdYrO2j
UW9OPQw38LM8e9QRVCbPNQtOoJM3zFutV5+V4WZmCDgsCPhAClcGojPcbLtYsSooXKzwvFhd4JRB
z5dgFnUEC5XGAfHaBSg2U+/luLZzMAjU8VkPKocXKML8GY17o+LEYETRSVUzvNoBO9PIjZq3pHk1
AX/xiHcV8ZbFtt8qmEbJxT5PGl+S8dxlsCnyzJdwDtGMpwoCuI1NwKKhb5r5SsxYM43gCYWaQhl2
sga/Wk9cuZf8DNxbaSdX4zbN27som11lRU5lrr5AAb+Bm7cb1pX4Ac/GpdUJv+9hALR7QSQ2Xgh+
2r/bMJnG6lNhJjtEHybsfnmDo6DofpzaIaSrhymDiV1h9lB5JntJXs5eC+TXLtsuN5AXMJzI+TAM
oGVlgUPUMUTWgtrW8Fif4fsHCwThNTNDRQfpMuqg3GovlXNyVH8q8bW21g9rrRxadgum9Acbs00L
zYNkvMr9o8JzsYY00POcOFzo9vOdBjwoD/0d/qzulGcw1WNfr0jsLMWxLxhfx5+TRk1EkG02DM8d
MUIcBG5ajqGA0MD77En4Ati1BKGdyXHWeI1ovRqiel3KHo64vorrY2W3F2dPTbVc7iudAW19SJFR
JJn9XEvXk2Hu47raCRPk90EzGGBIyTkLpw2H7lZmEksLCyS6II7P7zIM5/FboFm6QQpPcHDzGMM6
mUa4j1WM4iWfFTCDy83eAt2+iQRBSJG1M+f1rWs6aGaGCDNhXzQTc+yyQeehldMV96KFeitveOP0
VBIYq8UjAgfLdG1J8rcBBn6CYbO2suAm7KETOHv2bsvsfRvDE+zK5lgblT+2yl1bykGVLr5OUlff
XQx2jSTqVko21xKAMQKq6/w2wzGUT1H0aNsov2DCJtg0q/rbWm1M1ZN9RCK1lc+HVs+vhzUNAYW1
9MdgPyTmZ/+ibys87+doeM8J7m2G1ivV3tuWzG+zM/Gy9efhMeoua2iKlo5ZBtP9edzH862WimOB
26qxRtBP5X2NQWer9J5WwzJfZ0/PblcZ7cuqOHmassHt7JUhL84cbeZwRt8zome2+VIrd4PysjVn
P40NqlR5nDD5GIWE41nhyAyjtUk/llASYtzr13F0jQZ106iE24/BsB918THDS8t6nGd4g2rjPRnw
6mvGUDGWfcUiSqGWuKscedo0XRTMIUaevJrCU7KaizEqfJOQjSUiELz3hiX3inU55jxTVQbBSoDA
icPea7nYG40NQ61jfh6Fy2A5bZPuNKqoymYx/tAKpmEbe0Z/jEDSivydhEgYFYzPjC3I50diPaDe
HSP7ZpqUMNXxZ4Ct2Cfn0oRJtokpH6woAhlds1ldkkAAaIzTMIOvvOnt1ZwUp1brguW6Xkb0M9lO
rm9VDOha297BvlO7d6HDRcz6m1HCHTw2T9bZ2HeWX/BVcEpt8BHW7RsMwJFoz9X1AENxYBFVBhP2
PPFHA6IKG3OjvkTFetFsj3B07vA285aBCTjDpZptxih5P63evlQtNAhkQyfrTYJORMXraDSyXWpe
mUsO3VCb76rIRBoB6Yq4aD16GSdokmMRNHysuntbF055s+WsgGYLeqaZYZEwQEJHZg77Gt6kDg+6
tZ/j7LED4IwHdlXlMZc2B2etQAJ2mLj+ACHwvMkpy6ddfcbFvX0Wr50lTHnpYk3ptv0KNaJyBrQj
TfNQjoMbRVpgb7PfiOoO1qyBJkwGfbGbT3NVvGFCmF+NoYVyr9YsFyn9rgcVSpN4J2+voqtAWjZH
CLCqBT2KoRzK+KmyY7ebsHTJjnWGKdWYBKNF0QVykG4HNmudV0FDW11q2U7v0T7ruptEAqLttTTY
Ybb2JyOfDgh2iGK/tqMXc/hozqqlM75XKrsG2NCENMis51olEHRqme1h0buw8Ko6cfq69mQOs4pg
7lmAzeCHmGU/03kJlyL2ywRA0ZIu1IJkaN121T4+juyWvWI/bwKb+Ea6WxMyRok3GfSg5qXpiTFL
CpiqJenOZrNLrOE1ikxvSDU3A5tZsTptR+qnHzGM2AhinGLQ4yufGnjzTHUZ6T+IOL9Y7MqzcBnS
WU5DFaSLdlxQoXTw1hQRO/+PtPPajVxJ0vATEaA3t+WNysir+4aQ2tB7z6ffj9rF6WqqpjjYA4wB
5gyUlcnMyMiI3whkhbrU/Tbc9giCZ9GLLq3k6s70f6IntBXZk4mScEfqy0Q7R7q6CoUMwa/dIGmJ
cm1vfhOKYKbIHpfKObEOTv/u9w9+8ybH7ypQnChGEueNDGmFLMNcil7z9DUF9pVaaIWYBAJqZbwY
lobl3A0cQadtFjnVDK8RVqL/wE26EmQAflwvxVub66CWxXljRLM8p+RJjlNXeLzXwdIIyR/iIxrf
B4lbu4zSpek2z5bQgIHLubbchaiKvxBscOcub9q8/ajkfGkLMm2k9tSV3+x2E34zBWGhSN2ciTWC
Ms9CjdzhvjBcYD9vgdssCAyA7u8SSGSheU58uOUh1QZRPYZ2eCqhuzZaus7zfTEgR6G7RaK2NrjB
lNbeUtWms5zNw5BGIgZAg2V7R3IeSjTQik0JJrKrgH67MFqbnSyas9awtyIcAMeDo6QgLU1PP+6B
ONCB68Gjd2G3i0Kuo5hEAlZsx3HsJbTOlUOBfnfEOwL3SfhcwJnFhnY5r04e1pH4JtonGciekyU7
pSOGyR/Ur4InIwG6nvZbkTygiE9tcwqUh1D8XnbRqUNnmzonWoELaTgq+T6m3OkaKCRBk1PznaUk
NBHrjU7JMQ5/1Y3CDzF3glpsJK1bxG00T8GhQQ5c5hbVC55jXQsC2wSXuQ+Mj9Z3IaMOM0bAqPQA
sIXIN6XztqyGfcbFoHtY2gPJZ2s3lvQuFGutKfFAt5H08EDsJksPdKcqPIsO1XiSBrnOae/R7i6o
kOrwlHN1F/nhUrLdrShZaIg+Ivu0cvsnT6Vw1cFe7yma+/Ey0uy53KeHNgGmb0RABQf1o2NMHNE0
Z51av8WMDq1Zr+oaFGjE4YwfQhN+gcmDI6dzTBus954Ku187Hn3sIF9JMEZSsvGeHiHKTWtUz4+Z
7a9swVllpb/gj69l9dnn+WPr70mbDHg0WvV3YDpp0+LRqIQzB32p0vHXXRmfw+TDNKq5rUNlZA1D
Bd4oRAhqdfNOy9cp4IZaMdaIgyxFFiiOqi01VnjF9HQjc5+hja8Y7B/FDdAiJ2xI0ZPWi/PC0PYi
2E6D603Xf/fgAGrjWAb6xrDdvV9DNLbjlazZ3JwgU/xqrlgJvhfGUh7AboMokf47C09qM6EPfLWA
o1JwhOGuUAMwR9WjPALmxJZDfGBr3RW/gXAtFWqgwtK7K/ftTp+Jd/1hGmdEZWFccqBsdTHwuC3l
6lro9Xg6HuQkmVepPXOSn7q7VSVrI5ryAiTtTIzBgLrqIoeYKGuPFXfkAKGXUh1b+2cDYEbraIuy
69duWqxzp1wACjh73EhhAgqjfVVisBoZFACl2tRS+T2JX/oIEKfw05SfMl6ssvPWRw8aL9MAE4N4
kGXP171yl+gHxROWNm/JAGt5XUaj/dlxQfLD0Q79ZyFIl63Gjdn8QiN9JvrBupXID90Sja6nJub/
yE533gLtPYfv2Rf5Fh3DheIDmIDYVdLjStoSNko5szm5QmbCjzxbYIUD6V5In6vQ5Q9hnhHBqQa1
XbraWlGeCyiVoIjJVgC08FDpYcS1FORzEo5gn2ovnfHo8TeD4NUX3JXBRKqfdcdel0SeqdFTonwL
SYCTplvIxXtuHFCBTwCTJ/0PF9SsRE7oyNbe8n8UKuxxQnIX0YX3QDvAx7XeEwA3MpFEzb613BYS
qNg4K6DzN3NHQ2MNrrCUfkAp2roFzPeQV4S07eu3VhUW2LJtg/AnNKylDaq2r+NNXJc7xeSy4xaS
7K1l4KOreEuzbFae2O8iifek4h25TsGLOBuEMuHHlNsaHKyW+QsFGdyi9XclvyrExjN3XhxJBl2O
hplRPXQFOiXeyer3Fkm4UeszBH/AQMPORa+MVB6PGWAItNSUcxa/dDX1/b5ZVFE1C2NispfOsEbc
dyHQ5V7Z16CFjQw0Q/oDcaVlx0Z1wLF7ob9DC2Lpya+iBy7bpIBDMaIgb2tARGuGfQiJu06ZPkZF
sE+wBVOcD5UYXtQtb0ZllYqAfwN445q46qgYwIIGxaTN/XhDbaBVy21Mji9gLcBVjPUcOiThSxzY
qKLBFEBHIE4jyLAu4RQSbUnPW4iXakmSZAnIlz/pxjvlir1WvkT+we6dtVjKOyuK5666qmR77avi
os9/ydmGqAtxgGw44EMk1cJCHj16Veqz0m+9dJ0lOH3G3/vKeOkBLXcOBS0N01by6abfyna4EgqE
3KnlQQXgI37eEhmwFfOTvOlAB+Qh7QHYNAQAQRQBBJpJrXrkrftq+0dZvQ/sDQ54oPa8dUjHSy20
TZN1i8IXfxfh96DzUGV4cYt9H51xxTs2TYF9gTof1Bdk9YVOO2hrEnAm3gQvlfQzsxFTouiRqsYq
gmCWJ9I8BQFvdi+DUmQKYynz+i17cykrzxFvCXOvZGivpsG65OIX7HNqNGsfQiAt/KMjNnM/3/PY
/OZaxc4r7+HmwkZ3lyS8swJJEKN2QBuXoAmTlSWwDOR6obTNKuQ09PcGnoSH/KPOpVEk1kxK7kW9
nOVaeJJF1AQ13EqKR7lFzRd8Tr73hKOolLNGfC7JVIz4uQFyJqCE2KbWIRToXSmPrcHV8hM837GI
3NfKE1caROYgRZLEIsupf3VaNre8n7EI2z8F2uP8jpVolZjbpvnZ9cc+ey96i7oZCHVdm8VtvDT9
Jy0/+0pGRntX6i+9e0ZObO7xbqnA4t+u4l3p+P59E4yq6XHuZ2mWRy29pxiARLDTt9YBc4xTMaGK
9rXH+vdAo3q604uSFAQ+2jZ0uAp9X/cIQDjecmI+X4rpo5tt1Jtwrd6qvZhh0GpYCLPvxdx9lLeD
ls3GXU6Z1X6l2/49p1HjLpUlwabSzWDDm5S6YwjVqi7xytFOSj4l5v61a/r3aKP2rO96liMg8Qgj
+0Oq8lkOJxchTf6NGESCvCmg2InVvNJrIU8w6IvKA/r7k2980WHS5LYVSl/vAdUHx+gIt3UdII00
pClDnwnRjrn0uz4GkLMWU/LD/yE7+jP4qH1n1IaNMnMwIPrrRc+AQGuz78qH8KAiRSUv4K7oH8kq
Pkw2g69voj8jj/IyiFWyLcnQ0stFfgfie95vmDTd2GZRPky3mq40n4cv+894+tCYv1jmSNJT2bW1
YZmlFY28Pe/g4OCtia931V2zapcxolPKT2HT7JOJc3kFa//34KMIYNa436QSJ6ZYokR0jBfJAay3
tYSl9ZLu0md/na6N85SE2xVKwd/DjuJBFxt62iD1cGhXoNLqp2zuLIf9BLBcvOPOWE+NeD0A/Vnk
UWSozUzuXN0RD7Eib/o8WdihsEktbSKiXukb/vUtRzEhdtPGKhq7OSSGsBYCbSFIJ0XHIo9H1cTp
HJZo3IC53DajgCDnwGq9zhq2TbOE24tARLmp55R7l92HPRFZJ0KBPsJseEDHXWx4B56LuRtkGRVk
GaexIddD6p+vNIIH2J3gJ43Atkj972b5g6r2zKpeEhC97Jj17QW8CrxQ8VeE1iKKkvEJ0bk4dzk1
XWwkneGysO/jp2jj3Qe/SCUWsBjnxWItvXrPOqDQ7k7f52v7aNxZ52xvnLPN7R9ybWteAkBGR1CD
u5Z0HQCQ0vhpa2dRPFbtlCfv1QN3OcjowFloKyh6LzUH8X4Ip9oGj8YFNi7z+EHfCNPguWtvzMvx
RuctUEFB1yXj/W9QS+7p5zzHq3aP8MKyfHVX2oN4gqaBoF6N/jGi1t+sjbWdQtd8EdUTdSg7Kq8f
lNUR/fgUV7z4yILTJ4nRmd65RyrJL9QXv5aXdV8vfCzWqjI4mibNqNh7zGmNzdTAWJhmtuVljv+7
re0auh+3v/ZX04HRLxqtTK7HmZbqlncWRO0ld1Oa0dvWOjRUzhEGnMtdhUSzBVidZFAO72RDWLQU
cGzfXjWVvVeQwnKKdGlFCqXuHD0x95cIO9DRD7d/6DjhGK/cKJRhB2qWJepV5yIe6DTu0rWcCJA+
ejOZvbX7iveYSnJ+e9RxAB2POopqot7YOYIi3jnpylOtUWvI7VktOg+tm+7+3VCjmBbpChIgiu2d
df+VbQJFXguOaEfNWiQNJ6L11LRGgU20QjsTMsc/N9VHkKO9gpon5GWu3on1+3KhjxdwlDeFiai6
Jupk58J5KgBX2DIqhPg2tNnaE+BX4a85b9Tiw0G+LgseS1M+ppC3NK2+q7tw3kAyub3Mn/jJy4tq
/ItG+VQCVqjIaOieLetdRuHbNOCrcPNqUbQMASNr+bKX3UUhYLgRmzyNHbAY+i7saY+Jaf3d07RD
kjxLEIckV7yLK3ISNXsInFOL5pMtapCSvkWwnIVsLyMYWSp3wJVXBkKGwGq3jarC1UbAKjDyY20B
olWNI7aD+8bpcRoUv9tR/ttNUD0E52xU5TKF/ZVjP1b2IRJv6dqMdg49WiUsD2b2YDYJFzsto8Hv
3tDeyd3mWYW7VySfe6G4E119ofrurzgNTFp1WPOFab62LP+Z1t9vunYUdzFD35SFj7CHqNICz/zn
VncnbuwvEX+07GN8mCFoZWuVxJkBnDYQ1ALjMVwhlrUQ1rkPO1W7D1ZTIqbK+DIbjzq6zEpat5Eg
tN45sl9RidN0eHfmztBFNM9i7CBTlI/1uJypXfEMq7hZV4X1XvFqbpGfoP2xEFpnIRavrVY8+Jr0
nFa4NfRRudQ17yiY8lLA4ZZCLkI0aknLjH3iOzM5OCQxckWlMtdzChvlOS9fZO377Z38Bb34OTl9
UC61LDTMxVHojpU2VDwl146OLOLP2VEiS2YxODe3AbjRH4PkQW67eUojpJnESF9d2YvBR/G4ilNH
CSzUGhOhAlXIf+f5uXKViQAyTsHGcxwF4DZxLaWxfe2IegQNJ6iSYFoG5ZPASJf0+aaysHEaO94w
o8TEdV0IAR2R0Tgle3BEd/Upe6F1iF0mXgU84Bf0CNAcbuS5sZMX0i8aQNR6JuLzl0fY+GeMPi2n
ONP6gp8huSmSAfeaDYnKKtcAB+Zg4178PBiEK3AckSNEGYFeNHp51BGlMu/9/Fcg93uvLPeFenIw
WpvYd1c//Z8kRh59es1X0TkZftzABVDnVNmC8+BOhErpojzQfivvxXImfbs97PBXb8RtebQTNJUV
8SLuR6FPdqYAzgcwy+0hrk5sSBMxZZABfI0uq9joBbMeJibG1FLRmYqT3xoiSP9ulNEFlBGpXV1k
FB9pTQNpJq9BPK97uz3Kl/fE5xb6M5mx0LudF9xzSMOefY8Lp0A6VCn3XqOjamdb4hIUyFqzRWqh
MZ3q9iBQxba5++QE8YgW5inau7jfmJ2wL7V0I9rfYukQOx19/nhRdNXaAAlQJ91H4GoTu3/iM4wZ
7rZuhCZlTzY/jRUdCSm4C5BypwpKV0PLxQKNjronZIbQDMOYPm8Q2NidKiMrQ3l2AJBRqJ74IMPf
+7KBL8Ybnek2bNSqVNP8pKIHnMryOuLyRXhmlmkWSAh3Fgtr2dKWUYp2e1zd8UjcqE7DTf/L7zZS
GXDZuE9dFa8b9DhKE68XV1t2Sru8/UOvHrSL3zk63pLudpqok/M6WrLOlGSVat1EMn/1C/9zeUA8
+bvGVJWAKq201o4mbkmpGB3csjz7qDTdnsn17PNinOF3XDy3AgFfH8nVvHO5aBcx6JOZ+4gQzFrB
3gOtiEW8U19jdPlvD3s1u74YdZTJt4llqE0fcCX2p8549btk0zf1pgrvb49z9UNdjDNs8IvZxRhK
x3bXc8Jz91SBP2/sf/mdRgGxBtSWZpmpoq0FRAIVogipxCx6vD2PqfUaBcS4sNsIOyjtKNBI0aOV
Fh4kJaP5O7FeE7tu3GhWMTpNcl9QjymHTgv1pdn/CuxmIrwPv/bLMf/zVaxRyil3qRCLpuidDdSK
UeazEadxOpBkjrCnhbwWGy7IJJs4tBNraI2CWWLxIO8C8qTMfFSLn4O4Wxg8+Y088UpVhyh1a3qj
KBZokk/vV+VIoVKt2ncx7/0s2jrqd4s2da/d6TKsZr08+Hm4LoR0p3jfU+2xBhfY8MLqg/BX60Tv
lh4AeWyxxmpaQF9BEv+G0gdWNJlrBhJiqFyl1S9Zs14aJ1yKjX6wLcipvHRsw44AiWEhUmWrTjZX
jSEtDT/kf3NWHax7IHtoIRoPlucs/tVG/UQyXBw4VNGCCA0rZPX1B0HI1zHqSq2ZHxJ7og4+tVNH
cSvnEo4rqdKOste/K7UE/BLsvpxNxMfh+N76lqNAJcmoPvilpx0LgEoG8PQSEQ6bwpOUoBAkpvOi
6yf26Zce398JPTrUfwctO8A+ROws9RgXT0n1XGTIuyJ5Wgk2nehz2r7UTb2rsv7h9qe7HSshsv49
bJlEranInEpdT2Zm85rnz7cHuP3JIKz9PUCP9FEU18WwlulCiNSVWZhbNW8nPtnVpOWf6GKIo4hs
NpZNFJMoIILWaponDVG3IAMRKluzGETov5vUKDIXftIhzNdox7JA6q0S5p0pg/efeuRNbArj859f
HCxe6AUFUx6RJfokZuMsK5fufGVsfbk4QuhfIco2k2wkg7Wpy3riu30+si+GboxersoSqwyDJDOP
AUIE2doPftxeyMkZyn9vDy8O49J0GEbpgnnYOvOQa8CV0H3uECAfmDWtcq9b92k2VSW4fci/yFcB
6XVQ+wFUNOhbgEUpT9LGBQ+7EM9wUFZg74S5+YGj5zp8nmTnTRy7T1r5xepWtu6FQLu8M8/XZWuD
pMBO11wkPxwwrktFQ4lvOU0KnBp1+OYXo0aWkGaCOZzF+lkJlJ3pmJvb3/P2JW98Jp4XIyRO3/uZ
RQJrN++FFK1yQPlO/j1D2TQr3I1ZgJKWpvyBrlcF/hz+zyb1xaiVlOF06HP/DJ8yP6cNghFrzdi5
K4/Ht7Q0X6tgXoZ77TmAEmdSmED/8/bEp3bTKP5kotBWmmqrx0Dt1nqnbDRKabVw9gwgn6EB+Gti
/04EvM81uZhz1/uKH+iudtTdQ1sJq0oS56brrVLcNmzLe/tX0xtXKZMsLIRMI+HNEdkvcEYYYEJg
gJc5sLAW9UcvnthJn3/yP1/ChjzKFxvdd5rOIDKU4IoD8Hh6dWiBLqGQM0Owdua5qI0V+VxGDVYP
BGSjw6WTfvTtDz8LwHQjg4YQN27BqdesFISBJ764NWR0t37gKHShnp75OUKsxyRIX0X5W+gJ8C6j
g4e1jFN3h8BVEBnKlqk+4N5F/HaQDpYew2bgsvnoEHnw25KfjQLl5XvbgZcELoyV4KFJEIBy+Gf1
3i6tky/81Ctv1ebKTrEGqWg3R7acankTSeXK9K25X8XPUWMvm0xfC4PrLg/pWJWXgQ7pVOQfWIo7
K8HzKVoLkA3j0+xXCOPBrPHjpX7QouWduQ/KYHGa1puy3eiDEa14HHRZOzGbdzJq5FK3wdJlVRke
ofEuLlKU3DTwg+iq0rAwkWyL6xR7EarGFSvRVEevkzCRSE+VZOwzw3xra9CDBbYkC0fVchJUn+S3
6nApywoToVbRWyWZC4UjlOHMeg24daqbfc9XD/roo47KddngURKgh3V7f09Exk+JmIvTFJLxJXbN
ha6nyOwNkp/J++0Rbj9EjHFxUO38tg1hWxwlNdqk8e+ol2aV+EtuJm7U6zOB8Clh0S3DdPs7xtea
q2YIFbUnOX7U7HNUT4kwXA88fwYYfsDFUgVVF1ltwgDlAnUwmIeI9A+Ci9G8nA16YsEKxxLnPBiU
GvAM/18f6s/ooyssLJxAtVJGN8GB5kjJeZAvb3+pL5ou/5uK/xljlBMbkMnN2meM4TqR5IWCvZyF
rEN1h0FRPkM2cRFOBJOprzbKkqUM6qMyLGra+UuNaZXe4+1ZTY0wuqAEW49tE4ohFBlx1lpPiTsl
ZPUfcrl/1m2MkLJwRfNVoMgncVfjizeQ/tUVlgCTsIXruemfgUZXQwt8MDOGD+QZb6ny7Me/Mb6a
2gUT+1yX/97nVizrEdwDPsmbJc0WcCBatI7QfcEcA1Mg9oPjrp8f0TWaeORO7T99dIT7VBR4vzPy
APdstBVUv3KLuw5QMzF7Ev8rCa6J7aGPTjWE7hDIPksaY4ihmIiqdPe3N6AyNcTo6JZ1lmhVaDcn
o6HfXcHaaTZq+T2rQPLqXvsSJiYNVky5Coy91R799OZbAjvIreneedxWHgrl6Yvg7mrzveh+2lhk
tMKpUd/1BmojwvA+JB0EiXolPshgR7IcSGD3FhlKChkJwrgcrm/P6Wqr0RhsIE0NRxdZHp3bVoa7
aZOnsOXtNayKRTtL94PBaHmY8vr5ArUcwtLlWKMT3NdNb3lV3Z3aN/DN8RY76KX3jFkGYjSrbpEv
W1JdLOwnLY6GPzxOdC4HHr12Jd9QrC5u9JPqb2uLzei7pxLvcUdEmQ8rxhA1vtvreu0ZcTGiMsJa
wsNJPZ0c4VRnb5kXzKGQ4Y+u4AFBPoPsvYT4RqpP3GzXosrloKOo0rfQMb2Kb+km30LIzxWKj21b
T0ztKtTpcphRXDHERPHcvtU53UOXMNsxRLTpZ8K8hEOdUYFP5waSpovbS/oJobrxFceCMLbfdLaR
M+5gA5xwn6HfVM/xD8Rp5JmK7MR411ZTEoEWISEE0XFcz3L6AvLJkIcY4ffcP5nWqeWRPTGnYR+M
53Q5yOhI6E0V4bpIpAzxD+oqaiHtKVejh4FIGFfzoB2U1qEDowdwe+Sr8LDLkUdnghCm2MkwPewh
0vzgFltL/SkYG2VVrLEWnZsydPV14y5zrguE9RFCIYrxtu8evUmL46t76s+vASf5913VGIHHdeUM
N0aA8oALdDCbV9gTfKK/QWDgy2nS2Zn6yNdC+uW4oyODV4Oh1sMdaeXi3rH6TWNP3BrS1cK6gSKs
pg0AQeQF/56bWcSSWrtCdwqRYkxjGZvs4rfRRceg6JrBP0tfSGnd30kG8BOz6+pVJ9jyogceMvMM
D3cIN8OLqdcKYEPtDDkCfqRu45sAWfloRR+Z/quX9pnGEwnES+wfMc3KERGWBRjFlOCRTJGiD008
od4TuHtZAmeX9RgOSe+K/WhDJk4k+SHsGyQTojcRQyFUsvM9puzrtpOftBLvK917zcOzpX2rk6Mo
fqhW/RR23Baw50mZMClI74rgnonicRvtauh3SjY3wMoUBq1ek7iefUu9H4Xe4iIR4v6DVhZWgRk8
8Dj9rjinNMBkF5VvB0o9pLEnZHaxwUK+07UWIi63ufimyy9CgpU52gd9wz6tf+clxVEDahiIJ/aH
5RkQg/xZAXUWlV0530XobcIJqiMZz8NXN+ZZhypDTz1VEr77ybuFio+kEJOjcJFVFOsaiPH+hxBR
g8BnovYgINZ0LvjlyblR1Hke38Xxb8WOsFXX0BN4xNZ51vreHJ0anFfamQ/7OxiioIyvEkRHPZ3H
8Q+7OxcQXAtDRxYFtUsPKOZSqSf22rWMD+l4xUJ/k7gljhKUoii7UDa07qS4yww59NAFGEV/gdKr
PREdv2iSfV7mOlxNVNYoio+faZliOrUpMla7QmFiWz9WRyiL8Spaox0u/0DAA0N0997/hcjNFMvn
argwLgYfjvXFE863Kt9OSwavVwHOOtoqfcJ4ZcENNGtBzFT0gdvjtBP79QzmYtzRAud6VRpOxbjE
5n7lbMqT8kqTy8eMvgQ9hAtTt2jhNizc3aQO23Ctjq+KwdtTEfkXsmijUCWn0Dd7pe9O+SJ5EZdY
wkJU+ZFt5TsKKRvt6fb9cPUtdDnc+JZPm77pwl4naEhgpJJvIixOT0IZs/vp6vtKpTkWr9TwbWLc
IRremuYoWlpVVbgNABWm2S4guOESNDOO2aJdinflWlg4Uw/yq6+Vy5mONlPVSPiD9yxssxsE7pCP
WjZrl83UzpGGeVcnJfWuVVIuBxztIrlScZLLRP0kN8Ys68ieEFhKm5M12SK4GhAu9syoEBC1atFh
Sz6cE+yPHqslbOsf2RzEG4+MXcOiBt+kQ7Ca3KzX8prLKY6eFXpVm07qMcXef64qWPLiwcuw/COg
y+1T7wHH1TvsEPuJtOZ6ZLh4z4zWVu8bUROkTj8ZEnoBsxY4yHwg/SgPNoRAwgKC26Sn37rJjsjV
83kx8mit4wRbbKmVtZPvPgA1QxKvgJN6yKhcmvopDWnQ1N811ZoltEgwCppIJa9uqj/Dfz5eL0Ki
YUtmiDtgd7Lc5958CIAgZdmpjh8mzufEND+BuRfjVHIv5xo6gif7IK0wRtjpd+0crjpJ/38hFjuc
vS/R4GJWo0Wt7axxcnKiU7XDRXPOuTyJ6Uz5PpDkspWw7R9JcP7lDEd7t8lFyVbQRf6sXpRbSLH3
3lrHCTfcwI5e3x5t6qE4egBIWmN7fchy+ltzh6XPZ8npv/DWGW6HWws5SvdRdfm/cWKMn0iRfPKx
DEulRMPb3uiXGQmQ3jX7GmK7r7zenuTVVsjFk1Edpfe6JtUolPAAR/8N/Ze5tglRyvjw9t6DtBjU
Ne2NcKDqKqKFjzPAzHhyJn7CxEZSR7enHYb4Y/bEBavH6KN8ltrN7TlehaRdznE4OBcHw1HFIhIr
5li/aW9Zu6jW/kpGt3K4RsgL7qozoPOF/BCVExv2i/z7qK7y+QC5GDmtk1T1htVtB+sGOwYeA0AU
yjj1898Aepkv3Me8ngmI9EX46vQpThEyDR39uxo1T7kj3csFYmNeHB/9St3HkbxtUN2JShlFl9qa
gBpd3fMmRtOqJusgfUZXvKaXldCEjn5yYmnZVugOybvA6tBD9FGbsU559qDjIzDxfYbI/+UEXIw6
uuahc2Au5VXdCRONRaPzH/ilrus9HVbueYxiOAgrczkx6tV9dzHq6D5ChTFtbdkfLoAHE9XDInp1
Mvxu6wfRSPZDz0nKeOZCuw9LbWn1AAgiRJNQip66GYdVvTX/UShFD7POcB+kfIKDOu3mVVoeUpBW
7mBmqMqY74BbqA+YJ86FMJ6pvVMB6oomFuTqNXWxHqPgKkpuFts5poAl3uyY/ja0llGcwFRInprw
1NKPQqur6whAa+UQx9tF+lNaIZ+xSz9+DHLrg0VeMJuscE4NOYqymlRoYdumzE76hdDcvDK9peI9
RMi/xdqDFeubDqEi4v3MwZ+x9KqnrhlAcM3E3I2r4f6fZUY39e9gZIV61rpV0Z3U+jlGCclsDZBY
3To1OdHYdQypSZ/vavkjbkq4f2u52Evk3MERBWLXdWaWcYyrU4VhVlidsA1AYfCtboyj2fyyuo/c
gWYTGKswf5Dsb2H3PNh/0vndoj81K8Sz3qEQQuu2iBuUajHSVE+edNSSc9q9OcZzyNrr5VoU9qKg
7MUOMVz9w8zQuovxqfFNZBCf9O6nh0KdumpinRf0z977nWcvOmSr0oFIq+K6vCurbdxvsug+gQ3j
ouPWyk9CPQGVvZ5SXqzl6OowarmKRYnA4Tp4MTjlM8LH8ypEijg5Y/HTxwgV2sB/SBAkRK+an6p0
ZyB9V327HUu+CNp/xvmLHzK6YercLnKVlvUJq7hZ1GqrSuko3WCL1ppFuDCacqdHxTLMdZAUaffe
+gdPiLZFurVMEJz+Tz0oZrVUIz0jLqrs0TcepVBc+JqwjWjgEXtN0AdGhqpNtjUy9Vzzdr89h6u3
pCUPz1dVlGTE6P/emK3ri5ETCCqgJQHvjXiRHTxse+f2gpLjDFrV3t/VqMJEEwNfO5mX446CgaoL
WRMXmnoWMizYkl/WFBBs+APj8Ho5wOjoh0mSu/ij8nHEZOkG6czXu52kvzY+xr7iVkXKamIph899
Y8QxpCXT6zTRJZayWGK5NB+sZpy7jo6liGmDPHEKrt3ZF9MbVx/8zAub0DVUnFSFuZj9xEl4pak9
6AtlX+TipncBtRhTjxrp2qV1OeywBhepjW7GTom1vXrWzH7t5Z/fTvjQcHvr9XQPkfRXruJjTp2x
1wXqIQnyWRlih54w5UE08X3HAAtNS7tGUhQWIIK3gqSl5PdrCfO3Vt6F+GAbojhxVV4twVxOftjT
F5N3KtSTsWjXTjKaq2KOlhnapFFqPJSxOBf1gMKTLB847csaUcaJ3TUkJrd21yhxAWSji3TctVOv
QEr7nvLZpfopaMqZwNtVgqVW4bDoEjb68D4z6oUl5x5P3IVZqxO32eQuGKUuqpM1deuow05vli7O
KSXN1E/bFLw7Ntj0TvlHTH3sUZQSUeEtzIj2XRb9VlTkJ7nH00jdFgN1zJN2UCWm1vvqkAPl01AM
zGHG5kmqqnuyYPhDPXU4zfh1f0gP+tkjNy226M4thC1CcXfZvj/f/tJXP/TFwKPFrbS+j1xkTs+q
t5Xa3533Uf3/kk/rYpDRgsqKVyPsQazKlZgWbHInRBCWVby7deeHkuc7F9SUXmRIQNt7IU9TrjRt
mafy4vZkrzYRL3/I8BkuzpQvNr5UpdFQvrDX1qrdDII7/Tzblut4Pul1cy0NuxxtdCk4TmWIkkL4
apRvVYX+v67MzRAMjtThH6hutfhoxMmvwMg2SmVObKmrO0odfHRlS9e+6D7i/a5VWZgaJ8WMFrUf
bAREVUsbbLAzKIriHir8nljd4TN+CRp/hhwTcXS77GlL1Oo5cYhWSbovXYTiC32ThL7IrHnuhKV4
h0rlGpevjdphbY7ee+mHPH+w+ACtZ6J4V2jt/e1fdvX6v/hhoxxOk8vOjsTIOKE6j+tFttDcaiJK
Xb0hL4YYXVWWHzliqAvtySY769DuTZhZFftYXu9D75gpL+GUxsfVo3sx5HB7Xmzm0u9iVS0Zsgp3
Uf9mUiRTJgx8r73XrIshRndQjG2YqkQlQtlZu69Emi2OsG40tGqUKQbJ1SrR5VijK6ehfRc7KTla
6qJnyfMTAD8yNZhhIh63azJv5eqITOb9OgBf2UrtIjClmYFsYSip7x2ZN0QkyORG/qiKzV7X7KVQ
BZvbO+lq4/zyV47ipZ+nhon9ZXtS9bc0z56jmpqugi0HPBT0Oh0EHsrgoW+blZb2b5J9aK27MihP
vvIza3/7SgHh/JuoyDsO7kdHyUMLDbTMlYlIN3UURxG3lNoCy5JOPesV7usdhtUpktsukviyeNCq
7e1VudpEuVyVUVzV3F5zVK7+c7jVf/tP7dbZGfMMVbH8fbBfdKYrK8N5uhVrRrHVRag9FlzurTq9
d7poW+mvIQtsoJopWOmOHrkgPyYo/jPprVU3E+t7++xZ4xe22bVF0jWsr6IjeQ69RGwwPczjfznM
KHCFruNjzh4bJ0gya1S956WDub02lfDcDl4IGP0dSUzLVFA1d/Dd84Vd/j+kfVlz4zjS7S9CBAEQ
XF65iJIsWZZ3+4VR3rjvO3/9PfR3p62iNWLMzEtHdFdHQQCBRCLzLLVvUh2Gt7kTSE+ZgvpQcd9H
S1o151cQzUzKINL2S/ZP9+NQL5tGPfjRa9utaOsC7rDEBV8aZLYvFdF6UNl1UWtMPqn6nrm6qfSP
lzf/+cX7mchsJxZqoYGIw5UDajw8hDK4oBs4DIz0KEMZvoQCdz22C7fN+bj8z5hzqCobKngLQJ77
AO17Sye6IyjfKCFkpUB/vTy9hSVUZlswSYeQDHKrHpL0PQzuk+bJXyptTLfI77P8M5vZ9gOZW85g
TqMeqhF+7lJtRfWSYNHSLGZ3pUIL4UKAcDhEUCvn4rWihVlAYPnyWi19lmmiJzeyktc6ao4CnwXE
jiqrHR66ex+bAf2khaHO6kAAffGv86NMMz4ZS9ZyN+EaFk06otMZfhuGBvsM1gVPcmtnr7B+tep1
+cVWGRoPzbqZtHFhLgKnxxKC48Zi03dp8rMrp0s0Fsq1j4Kr5NlUBUqigBI3gomrZSE8CECyUKPi
UcSwYNeE2crqVVPJG02D4KxE8Q/ST9Ythb/QbzhfdDpZqVkQmJxI+4Lg25dw0Uqa6yF56rUjECSr
iveQfumj2MZtspIQ6uLcu2l5+JQW6Np4XbT1ldTB3lyI60trNYsZfuuGjcg6iNFI2pUfwX0UtCuo
LFqkOfxPW1KdlYKL1vc7KZWVQ4x2cJtYMF1vkJUnaboQks6/rX6W+bsofbIhuRdyuO5iQ8qO/5HY
/RqmSLsBaBjc/4tw0IWQoc5CRlzrSdNSFSAKtbBhSWR6cGu5vHLTtvgVleCZpys61KH5HE4VqD1h
tAbg1Ic7C4fRUQ4vAdG9lnkKrajhWvH8hV1xPo06GXLaNidL6AVSHMltPLWDlW15L9b9GnY0TgIl
M6wj7H/NauFwfEORL81ydmpHLwizoMaQoOCzbb0TcG5iRrzTnMkqFlKfeCKjgfDerIJ9+xQAcDt1
++tPHBkN5tqTJXK2vrzwZy/Uk1WYnVfiFtpQ+RTN2gSyA2F9rbZffQQrGFeDkBx5UKJ45bu9c3nU
szfEyaizI6lWYyOacEA+oj/0Y2XEyV0CZP//NMh3ze/kA8deJ3X9tNoVOxLtWA1PzbBg+DB9sAsf
dE589l2/SYIcyC14wU7eUVYTdYA9fvg9/JzjeunUT9f/peFmB9Fjcq3w4nvLemvIJz/pprqH0jt2
K80XVu8sXWGysfz/R/K7UniyfHISh0PdY7Amgx3c5OG3SWIZMS21au25Sp5dOBsXqEPCOOXyhzsb
b05Gnv78ZORMcVPelBhZR0O9gkte1CwU4pYO/3cj6mSIlulDJk9D9APUM6DTmaJmBEzvpys9jU0B
NUL0x0Pf1GAaNaDkXPrbDhZuycL+OXs1ncx0FoOatJMpjO3wFlCFCWT82sWtPLoQKuXt5n9b1Fns
GZif+WkIVMaYoyTTyQ7MHhe2zNJsZrGkrCVoEqY41SSETSVNV7n8TIAzbuD1dXky59OMk4WbBRC9
iTtWT2cbrjO7YXgN77019Poe+BuMMgSMRaxCuu4+llHs5yMXMLhQkYKvwLcy5snGGaMIflLotR0S
Clwd/NMBeZaKJYWKpVFmJyCRhzGBnv5wUMFphYs3wN+tFYRL0tZLw0x/fjIZMWhoCFeYTKxuRrGe
jCVz9M8vf6vzp/lnxWZ73MsTL1H7CuhWwAJ1IsPf6fHyCOej8M8Is609Si73fAZQjt5SI4eHZDmJ
+sF4M1UiuwmzhZN0PvlCNe5fe2C2zxOovtZl3ILj5HSPU/JVb6eb2jPD7TJ/cdrJv2P+z2CznU4p
jOyEiyq62uDrVJPjRLgicKZWSmJ68Dwca9Uegm7hLC98tbnyXcT50PesBoys+JCTR6YsPRLPB4t/
5qXNnrq6B7AC1BhBbYq2cXedK65VBW8QrlnYfkvjzO7MAP14DzSI8dDpsRVlT27eb5lycOUl1NPS
ivG/D1PaDyPRU2BgmqwxGxRHy/H58j5fGmH685PjGovaV/MIpD7KWvAaQLMnS2S6haM0b42Jssm4
1wIjmXjoNIYWXO0gi9BaZQeV/SWc1NJ8ZpGhEGkhRT7OUVVnJtidbrxUOVwaYRYZWqUu4DmYDoca
ioHaZ7IIgl6IoNosFDRBWnI5yPDRk6+2u6ngW9N1X5c/+1lUjP4Tb+auYnLv8myQ8FFkB9q48FFC
0wNuVqvI0e6KDYxLSzt/JdYizPp8uvnPEZ23mCDoULYF78Kj1zd/sgCkUVgCCg7jYAaToKZ5UNXo
SQt7U9NUoxyWTu7C2s5F4CrU9XvNxe1UQnkCDR6O1hXYXQuBbmmUWXxwqV9Xg4L4mg43TbD3XWLo
fCmZXhpkFhsUvfILHgIj1g4+ipW1IQkKu5P/qsz7s1Hm2mpZ5XFUqbDdm2/QXQ46G4YDEPjyhlwI
qfo025M4VPOqlVMd51YS8NaC+nkwwteVgr7YLbyYl0aaRQili2PI7yHiZfK9C+2WBsZpMod+MICc
l+d09gvpKlJKDRh4gIv/nlMTey2roZp60IfrGFQG2ETjZbOIyTobX0+GmcUL18eTqnSl8FhaypE/
owiwiXGObzMnMnU85UCwhaHXViylLGcD4cm4syxCTesokgIkYX7LrQQ6qSInwM/1MCL70+rA2oEe
SdorqX9Sx9Jq8wcqX0FV4L+5i39+xTypKL2Cph1RscjcMzRIlRYEvySG7R1fyl8Wvqc2O9ZAOLLO
A/7joNBtRhtLGp9EyBc2jTx9rl/J2cmEZuc6rEKRuWOhHBS3s7teqFYJ62JrrKAm1MF5zSUKLMpU
5WVsdO4QqrlmEhd3FawZi8izFFe/qroWTaaPQa6sUIfXi5fiapetEDu8bp6IruNCSQ0tL2A6/i4a
bubqjifvUpSCW59ajG4T9VrQz56k5hjWf2Ap5SiKZrER7s4iK/caJyCBDvqtW8HYEwoK64bCtlGq
3dD0EthN65KyvnyYzh7bk2WZJSqwEyY9imtw51DftVB5oEQzeaHaWXB/eaCzyfHJQLNI5CuZEsm8
Do9FpwHXUu57IFsbtXfaLNwO8Oppk96KvaV+wNLmmoWlCHaaBXS78G4qDn10LOg1mMCXZyarS4s4
i0hl77YsbBAqUtU7pHzaTVq1LZX6SmtcQ6AdL+BkC1NqYGHh0puqd3lUmWhgvkEb0hQywMNbqOdb
LTw/NS9dtehqVjlx2haSgHUEN2NA/EZarkvsQKiA7b0gvdI8/Uvt8l3XRNui4kbEh70LYgWv0kep
B6uMSbDxxTuneEhhm56DN+7W3obG9D4XaCpqYIZG4JdE/poGD1ESmaDcG27WXQ0kh4vs/zlbRjCF
79PhyPIbFjq02AzBuzRwo3X/dBq3yxK0XeKtGxc6HAq1Bux1F3V02wNfBb12Q4RsI5gHd+PEqUVy
m0EHteuSHRtGkyUCJrT9uqrAkyKR5Y6A0aV4QidaZ+suqCLDiGK5r7+FtF4TfdfA3b4M9GNC9JUb
wjxyeAG5w1J1egXJv9UQ9bCZJg9y0iJOZeSpI5rRwJktyupNIvxVXEUPahcf0xK67XAiTPLmaVRL
W3HJGlpa0GloQGTuvE0LM0QeIcDDw1ThVzXu6JrXRgaWjA6zAcgIGbBggYq5tC8gUtKXtRnABDmq
/RUnz1XFnZAlaym668tgO0q6UcG+u+xG+KYGoJJnFnwdzQi0lLYPTF/wpyFUV7V+k7BbCYT2tPxU
Gh/W3z7sVGGdrUQOFGANTvQ1TVWYuMsWiPU2I+uxqI1wPLrY4KRPbwRUu0qfr9W4heux1O2SLnmW
pd70mbTNh5bDVlx91KTEkFlrj160qcAV70UA+dMQ3wtmJfu4gsFBZo85WU9RaJR2Qf1aeZarDmYM
8S4YjUeab6GLNwLQkRxlDyTChzDfyuoNhNbpeKV4x8DbE+m9SNk2dDdJFDqy/553lRF4CWzb7+N4
ncNRu20+8eIzmvoxrwChufI0IEZjYemSObp3odjWrocW1IsuvbeVDYYMTKfhWc2OYniOQGYHrFWG
thd8QfN9FTwGw+3ITIlf+8WzPG617HPQ7SFbEbm3+/4DzhgO3BX2qn4FiIJFsmrVu3aqO5oMc+86
cli/bUs76F7E8M5z2E7Gz4i3RfVnLLLd6CMN5A8NrFNbdpPGx8p1JHUjQUBorGH+HT0F1SHq4qtB
vm/FuEqAeq+1xCkzeTOErpV3FFCvW03ObmURwHj7jQu4BpDICMoGFYLY0qoPApAUix47csjBlSIQ
zA+R4LhFbsjtfd8BXM/jdec/MPhy1GgjZhpZ9TmU0vvSjslx9PznAmID+Ipe0SIDvwM/QaqKlzR5
dPsaVIvMzmqIy8HqdGxuI+mZRmKbwlw1G0Yr4HaC/weaLIyDhNtbbnmsPfSpYBsKkzyT8D88vRqF
8gquvVmgu9r4AR62neH7z158VIcNhx88z4iTR4Xd0fGl9Y/FcAcNamzS9DAodA8L8BBabIMI75mr
fgQwKQ7lyvAr+D50st2XgxUgDGnaZyu1VxCOsBJdgxHMi86vlSQ9QqMb3iNAq3XQfMjzdSSwR1UO
6i65rSko0amwhIJKj4za9+jUnBsy7Fo9lKb97q0eUC8OcksKdUvhX1rdAxwNqe9It0U6VGYka2v0
9a2sae0kKlYuWuFumuFGFJZaFVaQlGt3qG3uZ7CcgQBfGZiFUJ0RLiQNp6sevgN5UhqDBn3KtLsb
1GgThsjh8BiyRE+dKtC3Rfc1RDsSvSk62NwtffUbAJjTctfI8dql4bZB5CkLBrtf2NaG/Jb63TFm
zgj2F6MwKWNoiSLkxt1tpSOqxupLBSHOsarsIA2OmbwfRropU+91gNWsWrnXFWE3TSR2Q7tuB3FU
JWI0+VbLwXZqA5tmE4W9ew97FwbLR3+M00mhz0njxwoG1JOlNOn5zlVGM1QQgPPAKQoVgo0o23aL
qOYzFzZA4QC/KJqgGpVneUIsw5ywpCw8Bo8SPMrXCoDN/grqS/bwXmxAbdnqL3Qh514ac5YkDAPj
ZQ2e3VHJ6jUEA60hQ7sveLycJ5zJEv6a2SxLiDStjXu8aQ4Vvaeuo9J4LUoPHZqFcc61g/4aaPZy
ibUQT0uQjY5lpR48aFsjpTUaKDLkDTT9uid/BGAR2ME0lNdsqeS6tJaz50sHUIEMdRPtAAM63F61
Dctst6jty2t5Dvx+Okcx699Hfs6aaCp4KLFVfeWbxA7vwEdmJj/68NTzfMNf4HqceUD8NeKsChq1
dRGROtYO+dgbo7xz83HyLXbcHMIiiuOWC3pxZ96Bf403exb5LG+btMB2qSFYVasQyRmPlxfxm57y
15sIj2fK2CTjJIQszzV4XKLVTHLRykfczyN2gyslBwQiPwylatXpc9+Npj9o9xRKM1SONw1hVlE1
gMnAmYgnDwpkRdwE70K44Mb6ZyXaz6jyFl4ov97hsx85e6EEnEtSJLXhUeKw65aKXTa6pqwo21QE
Ww0JwuVF+bXss+Gm/X1SMQmYnxdKjT6xgtRKBU1Jjxeizbe15aVln4UbUgF2zjjq6VoLnlklvRH+
TPIRlLMRV2q+ZXq5HUsG4h+ac0GTWFLH940Kf4F6MHwYl9FUc+KA3ibNW4Cv1u5J0MBWBTejBzeb
tDIDpJzF+NbqTq5ArNP7urxGv8ucs0WahbKqSZNC8qrwqO0bkE9kOz0kDoc3MArEm9j27Xg/vlwe
81f0nA05C2oSIJF87HDgS/h0h7i0mxiceeiD5Wx1eaRvtMGl7zMPYWE9pl2LLSA79QbZ/zo2Wttf
S+v/XBLy70nNFQBkSuAiO7VukOU3j+MutjIzv5Ih41BeSyuU6ZwlZYWlTzen/AuYQfV+geMUbgYQ
IHb6qnDSbK1YONdQxxj3EElCf+dtqUT9G8c+m+ssnulVDZEmDfAVWUh4nUmGS9F80bw9lB6crF+p
eGDl3hsPgMyO/ZeeJ2DaP8klWD78TRqg9RjHr6gTSVZOM7sIF+oTv+6t2c+b1Yd6j4ae75bAuYDJ
JiAzTSMf9njO5b21EF3kWTCDuy4pmxYfPJRQFMB7LMxuF0Y4f1Ag2i1UpjNNmt1TI/GhqDk2A4De
4oVm5bvqCeiAFSuaVhPtRLrJG1024cdc2CjyvbFivBtT763Ny+u8GI5DraogxNS7XkRrpnwp7CNM
YPjnjlYrHTWvWDVEvJaVixpWFlvQ6jsqGjkOANIzSbNdpP1+Vd2AvbOLQUWuyEOBp1009lbho2td
T3xINYnNdHStLp7yc07+qFV4cOnTGH1eXo1fl/b3V/1ZjNmm65VSH4Mciju18u4nZE+Y9CFJ/irU
xUbiyRVVl0yYzn/hnxFn+yhQiNv3CsPyV5A9q27CdAGIcn6j/gww20KlGsuFOrQBiEojhPM+Ve/O
X5JIWhpj+vOTS7BvAQmJUwQJUkq3PniWsMBZw9fAuPx1fmdxs88z7eWTcToAasqEdcOxboxcN+Rj
vumuvW1FkGCtxLbcLntk/oYEzMac3V0SGXUUPPGBJN9UtvAhhuc6DKdRInAk2Vx21f43WdbPB5vd
XDGKc8wNMWCCkGuDguu+Tk7zFJJHm8l1fTS5CT2UDDUP261sYBNsLzUWNR2XNubsVvO1QZGDtikO
fqWjZPbWttEGruzJJvG1m07XNj5z95Ls3vl1+BK48qpFZRaU8/qKu9qmbOJNV6sw+YRotu6u9GBY
uagNlj3k5dxwrcM4VMC6yI0zQ0h/JjAoheKcHPUoaEOjoDJbKD/IFbltq85OQ5RiaLULQ2KqbmwB
Q2NJcJ4dx3zFU+Wx1KGVHyULhdrz243rQtMVJitsbngo112l07BFNXMwJ5mmWDMiyHu8oa5SmCDN
Gl1l1kvtjbPrfjLobN1byQ3jOkc8ziF0KULdQN9h4Rzx6e/4nbH8s8Xm+MkiLmS39hP5wDgkW2h/
1UbAHObNTaehKlk8N6zEl8QbScn2nrjJGuTz0aHuIyjGfma1BNBusY5Ud8Xw7XPtT9becnLsUIsQ
cCfWhlcubuDgYkKZ/YtpmTEkuJI1/01hjZMm3bVcTigXPXvltfQnydhNSaBROuKVcDlgsLOLyX4m
Orvc0sLzEb5z7VDnx4ZBApY9NPxey+A5Jkf2kHzlw7vSpVY/+JY+vhMUU+E/aSQJqptJhTIXapv+
nxAblSaeAdfahwGCfWYyPmbakqjLwt3zHYhOglsVQMhfY5V2cLV+UzXvXi3WAZriHLVytX6J0oW8
dWltZjdPHrIwgAsmSD1QzE1hcQUTy4Xln/6KS/ts+gmnU6Ip7dweUxqLBMTZ204oG4jmYG+9pciV
kuYlHyFUHVxX0QdDFStoW/gdhobf96uuFnABepbSBHK+UNurW4NO7s2uuyHwX7Qv/9SFLOg7DT75
pT54QOiiFOExEujUEWh5aAcGo3ueaguv6PMXCohggiugqOu/APFN44PJLeFCqaAfOI6w8uj2Vd6v
ghAXWCGtNPkdnsxmVpKVOqh3RbEE0Dr7RD75BbNrFBczQ1sHWY4P8dhMAize76A6yuF5MTYP7D/v
5U1X6Ml48ys0ogMtga08IMwaDTZyRlCIIWwl0Y9Ceury4liUzULqfDbGnQw6u0YDQVoV/QD5QILb
GjgaWjQ7Ipc4u81aQLork7z1EOcLo/4ups3mOgvfY0ETTU4j75iosC1lb9qQr1zIcmVJAGfZ0RFt
fkXJDYdblzbcXt7EC991Htb5IKBXO51oijNSCaOmg6GiswNHQQtZ5sKROZv0/SzwHCHP857IRY7R
9AQ5igpbPCHB6vrz8py+ISe/YsjJMOzvGJIHY5cmHHW0YFwL+taC1TzC0tDNUoOHUPRA941CzmhQ
1wwu3mmnGwMs+gh0uNDvqsebIgiMVv+jFUgZEUdIpNhCg6yjuiu4Z2X0eULAS/HdUD4k4CBLCjpT
wbUsE1P2SyPx7jSII8GhhuNqHJlvDCr+kjKxNKVD1yAwVe+9zbTnUnnDjWEWyEx15S3XAkdqIVQm
9zdamu4Y37sKAGQlNZPiptUe+2g3NpLZV+sIGHQfmKEhei7rV7WEADJ9C2pU+4nRRq2ZqKvW29Yp
5C579I58qA7I4UqSNVDj0fWQNfThilvYP+JxSOhR5eFdGFA7bBm4YS4YHoND4XPJgx6ioY0TVDLU
POsaflw95vQUFm5gRJFiXv5sVEzf5dJ3m10vpSjDXIwAG2q+tBMFWcehvIXQjlGqr17k2S6kld3S
23CpvpPVqpssy43BIwj6KG7A6RAaR0bollaiEisl9wGu7zZ6FUF7DTv6LRg3qzyEdvao2CGBTqla
b5RRM4o8Xidy7LQiv2sZdApUlqJ1Klad8iL620KH5DfR70h+QwhfZalixRByHFJmNxDSQMloK6TA
GVhja8pNouiwYJHNqESvJEvW0Jg/Zkn1Gfr1uhonW8HsuQork3XSOui2OYGMp8g+w0qHsNf1mLkW
ZcdCOCAj2T1EXxhRTCl8cJPYJqA9xZAsC2pQDUMNT+t+L9fI7LN0O3JL8XA3YJRyQMdIwnYNhVWR
ex2d5bQ/5tHb2OV2oHrbzu8gO3ZNSbqP4Esj82iTteAmpqXjwlsowo4LShiMquljy8g+alS4Tol9
RWBnybTrFipqLfqG/gjPJmnF2yfZjewi0y2/2Ge4il39rgtvyxxPLP91LG7lcD8m26i+9sQmyW6a
+DUlOtRs3NjQkvup/ewGyFtpu+5LbOykNzTI2VStApmz4E2gFpsXqAGOL4LDXWRMQM/I0QuDIhCw
HYKW10DdbKsgfAUufltng3V5X56950+iySwj0WAAgkMVyYeBvUQVHiyMJtchkPERX2AMLtw/84wi
CEomRjYGx35VwrYFnxI1wdJZ4osuReHZXQ6WSTp4LA+PTfaRTiAKNLlr/+t/W7XZBa4T0uas9+VD
pHioqbPXmOw0JP3JQFeXRzqbBJ98n9mtPTKvTrUel0redBsVECaiX3Po3zW953RSv6rTaoEwdP6N
cDLk7Mau4DASigFDqvzLHRo77P3MrmG9S6TeTkq03mIPF6nrkyvSq2zVo9GZQGCnKLhFw/6dqyny
RE7WLBYeQlSJh0Krsy3TIEpd4gUhR4gUI10lxX8Mkvo72ZiLl5XZQEidYDcXkftnCIermEETuh4N
CmQoh4ZDQcc1Z83CITpfFD55o06b8iRbpm7jAzwD0YFhSujgzFKm0Gdj45Em/Ws4SpakIqb2sDZp
H+tKcipfeh/IjfC3I10ii08n9vc98/NInx2A3pOiMBpqPNIzMCaAEKFLr8jzBf6T6c62f0zLIoQs
R3Ck+WCG+nCTQ+bUD19kK2+0q1QVwGr15kAC+/JhWJjaHFRZBFlMNR31hxq7cowMTr2Fa/o3/f17
B/2zenOuRtFHlCiuBAa1jPaIKhucAY02kjs8se50rRvwH6v7AbWvVJUgs95bYoJf6MSKAaPNhdh0
+QeeeEbfwC2PPvXNNoTeoc8/FJWZVBBuDLIwabD4Uc7nFz+/fJYX6hmt0hwyMgd/19iT81yOuoxi
6NvSXOaG0fOp9c9os2wGj8NijFpCbsINMyfxNBcg4qv8iTr/x+QtH7Tr5Moqni7vgPOXyM+ws+sq
LKiCCI9Jys40xXo9mUqVzpLA7nfn9sIhmpND9FoLWqlANyPJB6NNonUdPoQA/lR/oE8KwKVW3g1F
ZqKxuOHdOgo6R+4r26/2THEajrTU7aE/DBXcW5HtAMlyqswh7aOruFAiEIAzTkgy703TateqxQ1A
inBYmUC095fX6988v34WbBYNqjKKXSkHjiFnNar1SNmRPJVgvhhCRZ7mbjT/MIQvbaqjcLgoP7e0
S2aBImGKjOOCZexgbKF9+Waz9+zExAtkNFFR20FkxOrWvnN50tOcLn282Z2pu6zohwzhSfX9NVE+
9AFF4rq09G79vw00uynLoIMdF9Txj0kam634UBvXblrAIJd6FguBT5+hNSQiN4KTajh6ARBzV17w
5/JE/k0N5p9tMiegADMU4jE+sdTTbBu5I4qexbpBfy3z0SH2G4gEDess09YRBLpKXzZItIQwX/wN
swBWQQ4xilUUel2YjMFTIl8JahKbvkZ4oK2TQ73EIVmqZ88lwwtQO/QeMf1Y2a6TWuld9pCuFcO7
mdwc9BfmGQvLfPY7qips8ThXYCA/yxNUd0SLr4KQi+AUxWBYCA2QmaIQfuB2ln6IfCfG6w5qr80O
QuYqe+QoH1/+DefbKSe/YRYRirwlXQ6+7+Te4VTXybVsZltUB6CdD3C1v1Jtxcg21IZyYPXR9yZs
Z/5zg6zplj35DbO44CXaqIgcvyFUbz1ovHZVsXSR/9avn40xiwJxDCZZDqXXY9tTWPnCMLFytyl7
SIZu5VHdDlPIZ7eq1Umu1eSx6YHaXPn9DcsDS2Tqimmoe5RGG5ZGXI0oBqf3QKHvVHhFBWlEjbEr
11xi6zYOtiXsGTMAOfXBAdzPFq20Rw1kpwWAwKixGY3lFU3q/QjoYSdAVkhV1cmCEQ91xWywvYGR
VRosNLgUBeGbsgYMZXC3tSC2O9zpwUOoA/+uhPCAFBBdUFEixusa6sOodZRbT3j3PTTY9PpZDr/y
JHLaUF7V7sMASGYDaiPJc4iJrSPplYjSbBMHv30LCVij0EO7a1KT8/hKGZQ7XfVWkdvYEvGpwf3W
UcitVu7Dqrsik80YWrJJxbZqmeLqQ6mHbpm89WUUF0C+CgFkjXYlulZS5toBT1a97O/KKrnp+2Lb
9c9xNAKnKdl6rhhl5QEdBFiduIspB9hZ38h9aLUV3wXE4TnSZQpRLT+xoySB6rewOg3Xhte2jg7U
adBIN0HB9+WYWb2emh4MMSHX9xpR/1YFvkxjUMoa4ARW6U8jibeyqF6bHJJ12rBViXRLavl5QgJB
PN8s6WsDW8xqZHe6r10FulgnEe7oEsKHLQUBC/LWDJFQrw29EGYyKY8rjVky0BJJfOv6UgvpJ9DK
9XFbjJAayDqIBgu1AQ0FTmMy/Sg9Uq+Aac0hdgsSfek1hZUM4n7omZ139crnrlV4cB10e6Ot6kMX
wq8CZSn0V2CboVz3eg9/x2tJQHl7XzF8dQlRmDSWr0LqGqBviESuIJprp7myBmD/s6huWIHFjaNN
V90n1TYjkZmIeKcow6ffyDuBlg8wwPyYlfLDWGcbCG7YMoEhWuEb2cCMRG7WrZc/KSPY3pzaqYb2
cv/mRmwlu9BngSqvWvWgRgYvjaxDsjhdyPXPXuI/IYLPQuWQD3IHCX/vqKMS4+XKI+/hoM1Gc8Da
Xw6J598zJ2PNQqI6egQYe8i59X68xRbb+JVkR51+W/bRSmpx9KBM3/YPUa0s3QhTnvwrVzkZehYJ
W7XztFrzJzhRu6vqlbjSNuNtsoGoar5N7ro1u7082bMZ9MmAs7CoS5ECt4BsOGoFIobAq5408GGH
d8AAVlXU23oLy7umWlrjpYnOcqWsFjEfpxRGdjRnsPNV5tR4nijPzEC3zfyPnaP/jv5zZJgH5Hig
dZhmpVzF9CPslgY4n678LKQ8a6WSIcwy2qKeW9l0NUkrR460QXFjVTrAByyAVhYSB3mWG+mxkGha
4FEfgUIIYqPB4gV47uJ8pg94UsPoMgj/8d4LMZ/Bpha6Mxa97lajPWlhSwu78Py7RJM0Rjkaa8ov
ovfQ1LknsvaQla41gqTBJScoNhx1E026A8mjlvZR8uA1CxgG7ew+/Bl4nkpXYUS6nlLtwOkXxBIc
ufB2kMO8zRqQbste/azCUl1p8KzArfkCgMXedaPnFKC/Vdkw2FGVUyUcrkIp62/cuDUHyjYFrC9K
uExo/aOmx844eVH2qAKHH564yrzrRDyroGTS5F40rSHTHkyJTdVTFMDxr8pjrKiWRF5Q6gYZokif
K0yeyRYUwuCoAJ/fdMP4Nu9bp2D7TL/vojuK3gcfgbKDCXfRH4QskAoIQ4n+CO9PDO1XVBwi9bbt
ckOQR0la992Rw/CzDlyLJeNaQmFMb8W+0csvqj/4wbYoI3ju8mbVsmFfdf5mpNWLUuVO2Ut/PEEX
4vv5oKtTCpAdZ2AqzM6PiDX4bMphe2j11iZsvAo8R6PpNoXwh58IK8gOqtuutLb6r2Luycizw4RH
ewN/Tb+FO3WwzrwnxEBT2YE4a+Xs4NuuCR/py0H3/EvjZMjZ4SJK4qIOF7SoWwRrxb/715DguA6b
YNXKi2bwv3Wf/o6A3yjqk/McuD0saHNQD8tnWHXkm8D2IgvGAqYEV2xWOdpowdZpaaJL18vspTq2
SajGASc3vdvfZS4gC0zPzNpvjlIG/hUspRqrJvWBphZ4WyasYBpLr2EaxcC3anrbLSfgRd9fy71m
9hLSv3oJEH8eSfsTufls5+XQE+FSjk5Et+2+stvOmZw2223x0F7hVP4/0q5rx3Fc236RAFEiFV6V
nO1y5aoXoSJF5Zy+/i71AaZ9NL4WcO/bYHp6aEnk5g4rOJinuqmbePIO+sbxylh4RUuJzWz3JZnU
KFovOEBU5lofdzWELupk3ylPC3tu+h/dSi1me443VZHRYhBnZsHf4C2wBVov41FfodYMFnU6F26o
uVOgNpqagVQZMC1Z8wrQcovlg3v11V3E7tmHqyKlLbsKaAGwKD3iFKto1XMLuVm5a7xkUzxmXrdO
fHtY0vtduq7M2UeDj1g/6JCGPHGp3crxZ1reBf2PKbax0B09UF2jjdYVdrqZLJkLXG9JXzz17DsS
I2w55317Gmm4rqLwVASVQ1QosKioNN8CHwS8XnIowHc5pu1VD7yQDoJym2woht5JxLep6Z/87qUC
gxQE0lDNj1IsuB0FIEy0o+Nnpauixri9Aa/uiIvfPf35RQBqsyhu4bnQnursbZjIdSAB3l7hes5y
scSsSBgz1o0wvxQTFpWvyRrHGDZ/9n+yMHFaojAtPdGsTgjB2ygG7mO55mNiFHXJ+fYDXW/OXDzQ
rBxAK0gPpA77rPXSTXFsDgB5QxAU3kkI4VvYYU3GEr0L7frIgqGRVq6C+t3onmNoeN7+KdNK/4oe
F79kVif0g5GWsY+vByCTFdDPTjctWBG4ar8xlZfbay2911lt0Gallo1m2kK4CqKcCkg8Sz4700b4
358GvLD/3ouqpBWwUcXTJNVnCdw39werkb9uP8bSIrPwlBd5xApM909s1OxS77wExAFUU7dX+bdH
9nSx//Nl9LmqeoZFpHJUEAW3zTPyPr5OPVjbJ9aoboStbonNbfSYfMyK4ZW2zhcO3R+hp1vvchaP
ijTtizj2zZOWsLPfQ8jlnJF9kLynsGxXpdrth3ttfJeqH1qjqh3NdUz3IT21XXgEQ84TgHLkbb+K
EzCxsreSfEh16EodElJDnH0FggZSdw4bxWEJZmhKY4eJeaw5LJMhUJCAcRCSIx1fu/RZacZDPfQb
I93R+CvqslU67sb2PEgvQVSjqZG5pnY2WeSYXNu29TlHV6XufnP/yxQwptFAj+/fG0CKuAQZzLyn
VtL+AGVhNRW09czc1gC+YRFUH/B6kRYaKYwWAqjmMrHiMG7P8gOND8Z4V5GPsNgnynNdf8cwnffH
74J+Kdpj13kV2MwMffQxGUH79WVj4Yvcvhahev/fm3uEeiIZRxyfDIghQJTtAEx45UOBHeXtrXf7
nOpzpGZFiU+yGEUb9FDRfkIXaCk3XzpCswirSmpWtH4tzsiQXF9He4zkDtfKhTdG/kDV/7WJ/ybk
8izQwmyYScNoNigDh/eSJ5AWYcZ+UPIfWff3WcB+uCT9wm0u3MNVY1hRPRvtNDZVSDUnLS7avnBy
Mz2ZE6iBKgQppBHwnZax+5G162YgANnp3qhpn0whFszpPmufYYaY7SIlA5sYwy/9LaCZpwLODocX
J0v6o0K6ddioaBLDvhT4uMkA0YBNYmcSQAckj/kPufpQwMFQpKaVozzM9XgDWI3t1w+ZOCnjSwlE
UcV+a8gNNWAEdC23Cvor1M9WW9cDaENdaKdTS/adD41HgKUe6t+RF0DPrXMoo/TfirgvlLUKl6Sm
wgJoNnD1KcT/S6agTzIGMNrrGN/j39gN+xliOPsZKmBlx5psTCwb+PsweO51wPsEyjgzsSIoZon6
Me9jJymecxOyDPyedB+m9GMkvx1/l5vKGphilZAGGv0N5vpopetwX4ssAuvgztwlmEkp4kUp0I1X
uAPTNMSOT4CUUjgLDpCiGIMzaXfTINUnT5W+C4PAKrR7PWIuN58icerotzb+RlAp0nsQ9IZPUEQd
HssrCtuZYtOCoyVBfkgOoRrVwAGx0zzBtmH5Uyprk34E/WhTFR6vxZpit0gZjG3REh9wLQYQZDBS
Zmc0dgvo/+jQpecwpTK4VZktpC2OEc9tg61rWXEkOXfMeDdSEETID4PKRRxrXgh1yzI8+9RcuMav
p0gXG312j4diTAk0iqS7FIRYEhyVSHtqemUtFfswbW0+hmC+Ak7ODtSAA2YSLeia6dPVeuukzS53
IwlJqOgVKmuer/tAt6sqPsN+7xGlnmzJqfqVgZ1oi9GsbRMUR0xaiOJmPSxGteic5/VbLBrP5C06
suE5T7JVrD5onf7Ian5iYbtKDGmFJvxHFvf7GthF2u81fdejoARVCfo176by0PS6rQc/f5CxVW7V
41usdXYCdwBWnGXoYcT0pwzWAfo5NVG8DvOg0GfQCnsX/bEKoK/D0/UYh/bUhe6012S878jByOge
bKDXseocQdMTS2FanvFTZLzV6UMvw5be/0zH7K4XxbZRwoPW/9yOyFeztL9f90+T5SLHLlsjJGoc
tydwx1/r5sEIGFhYvwrAwBRDmtuLXa9ELlabXTS+bpZjR2TpbsiUezQ/EWLSdM2qBrYPoCbqPqaI
8YvvNxbt0m2ZmusCTCwf0jAZ8PT1MK4jrdhzDFWYWq8CLmw5J5as/Ea16UK02ZIqaACL34os6fhd
bUtc/PLp3rl4T77eUQ3YW9QiKbUqTHEiVEr1oLpdCpEMULG0yMY52dx+YVcv5otVZ7dZbJJ4SDka
TZV0Z5Qf1P8Nq8rKwgVk5XUwzsU6s8sMjtgtLWTaAGbhQ9gKuldWuxkOMYT2bDxbZmU+lKlXHDS5
Ze3Mq1f2xeKzACNyX8SNXIlzWD4mmr8LoQ+jFEvew4sdtFkYaUJknRUi1h9SeVHsDahpoTsIg9fe
ZbavfIIiB1Wf2x/wet3/9+HmgMJW9Usmj3oDhzfFoWir1pkPo1JkdhRS9LHUOlHMLb+DcZj0osYL
zeqr+dbF6rOCYlQT4BkpTvcIfZpO+m5Qudx+wKUVlP8+F/VYoRs6+EiDIook5Z0aS+H/dvT/l8Fp
AcC20uIImCSAB7m0JSBp0sCRlEeQJxeeZiEa/kG2XpxyDuPzutYTdGkEWO/0UUozJ66/dAAvM0D9
b7+66w3Wi68ziymBClc53sJZBV0p2xRrH42oP6Pt9Ox3DxDh8fqkd6N+G6DxqeRPcI2zdAY23cLv
mL7RjQv2T9S+fOoozqNUksUZInhfOswnqZM+ExsxzhOLSrlLG2YWanLET0VUuAIaeCoZ4pjhwl14
nusBhTI4TMqaTLRZfYmRER0yqUR71pZRyjhQtVrrNh7pbK4yZ9iVq/iw1O1YWnN2sw1VOwyA/Lcn
zQSFpk6AdT51Ykkbl/wvN+jfZ5vtmQ5QPBoDGoTz9iTIp661bl7lbuXrX72mVo4xIh/rDeyU3K9G
m8XJEWwFG/m/bDOhGmBcKHwVke4plsFpASFn0PGp6bGX9TsjUz3a3aXpRy0A4Ac9Iam9pn9Co6PN
3/v6NaFPxB9tM0CdDuWPMr+HcanVjO8NLGgSwT3JjF1eHiXfKyVADrI7Xr6J7lkiz6OmuEXraMVn
ORyaEQ3QUz68mtpDYjym5ldD17X5ZEA3sGamldVfA9+P9N7v0WgeK7CfDWgLJbY8vlMQZCPDkiEq
FtUPLPmImp2SH1N6zHX4UcCisTzG6EWG5b2ATKBO31QCQUZzDWsWS/gbJiKv6PzNKB974zcC0raC
cUWefAnlI864LWGqFpWT3ON3rRVWBn5Hwj764YXSj66Op+ok1ypoR5xKvIJieCbmjxFGTsYzqxru
WVE5qr+OJog9eSu/Q7wHo38a2t8O0O4wvru92Zf23SxDYCaM1UyiDieDemA9kvSoBW+3l9Cu5z5/
99zsyPYtbSWIErVwoGndGO01AROQMmbWgB2mmuDIMPIOFrllqNlG0jcNgalqkFsZPbfFC8nOWvEU
Gp9lDjXsSX5zjL3MTB2GJC1BbepDjVUUzxKcpDkgKTpgQELLwcd/7flHAOOwEvlok1lG9Zsh2TKr
17ELrLp+K/GOBaTUSA78MBQ1ouw+jPZwULOADYPAn24bKoqtGLqR1VeAwi+ZuPW7qv8IIYFR6tCM
RKoBfw8HDmGmzZIOJRXTULTHXtulim30qs014kVctdvo8/ZrvZp0qRAJgeALRF9ggPHfV6eS+5Eo
iK6cpnk5n4gZq/SN/kTv0Cp0IRK3rb4BUU/EalmD4dquuVx6lnJplcH7kJsKil/NEhXYGQnf18PC
1X210Xi5zCzlIgRyM0zAk9Q4SKfBBZnv8MkSO/YkG8K/OBBODFEf4TU7yVt4udeLxr97dvaEIYkS
lkHcFQDB0MuhIijYc4uvDl66rSiZo5lfyth4MvbkwspTTvXv2/TvyrOHTnudpiFXDHhlTcD29CGx
AeIDyhwQnaUMYrrJbqz1p3S+uLmTBu6YTaw2p9rp3HqTeskKVpzr1oa5HrQTFzUsru0bYv7zbHMr
Nc0Ps5QrzDiBv4G2g+mJJoUGI3MX3uH0debPpVJFJUCzyqY5R89DgyvvOqk3T2gNE4GOjIAajvgM
aAiCCLx2DePcVq/pmEIOB3dKu2+AzpMIpCDRh4LKhgLmJiLAuCRm/G8vHbTOL3/YLNwOldRIfiib
J0nxrW4cwa8M0OaN7DiS7YzBxJBz25exz3r4gQHYGdLB6zoOIb5TY/qOrpGF/cau7YHLnzQLI9B0
pmZOE/PU8g+gEVeyMZ47X6BY9LOtycwPTU2cMjWcOPgAaMGLktHO42MJUTuVPxQIfMOA4CdRWyu2
OWwhAWrQziGUz6AFDnxjbLOhciDKZPfDFuI6QMJzJ5dVG80uN/T3oomh4XnQ0MYLet0poL5dkdLO
G4YztyfK9xg8VJAoSNGwjN84vLTRvon3pn8w/d9BfUwyc+GVLH6l+eHHNY5iXWkwBGOvRLH4PXXJ
Gsk1xF7UwYrugnV9vxxVpzd9a9fOTn6nRtg7OlVOrNpGJWCPitiHAKJWZrEhMGW4fUiuncWL7z7H
IaFKbtHp1pRTj24h03RgDscXDv2528tcu/wvl5mVkKWvUAHRFvMUDoVH62MB1opQY0cQFepv0+0B
geVIX6ib2XSQbrzL+bych0QxQRFQTrGZr9Re/6Ssfkt6ObRJEXwM0Ev0w5zYVSmQDfopjOQb6GeP
ZmbBlencazX8lVXoYkGeNUiPEQCoI3a4gGxq24jECpR4U8bVvmyqPbRZIJkduJIGR8OmdbghoDO7
DzJ11RfjMY+rbUUwtaG108gx+mJMRWP7pW2UnT5w+Pb2YOcOz3AeWQXpmwwkZAEGcRg6hQpB3vq3
Y71FCs1uq9+xBscnCjdl1bhZ9Hr7Sy0lFPPboAgH5kPtRsFtAHEdCsEfJyXf0Xu9njSOkA5PWNQt
KDsRjFfxJm4vf333/5POzO+GttEVABwk5USC7D7TXrr0LfTXapt9xWm5ub3W1dJZZZrMmKlrU4qB
7XNx8RUUwHc5lgJgDSHPCC76ilgQnHFr8Ewh4ATZAnuplXP1IFwsOQsqoqlJzEukaym0HTnY3kaV
b2Asa7WlbhHuQzTb3wcQvL79qFeP+cWys6ASQwksC3OtOUVS5oXGo0Z9d9Et6Wqb6uJ9arPxNipy
JtcZEgmF7cI22rGuWUO3zSWI83owwlaGOlHJVj26gIyqC6f9alV7ufwsyMS4GiMKrekTzY4Ff5Gy
9E7T3to8XUX8TebdahSK0zEcSLR825BteHwwDc0yYISZB7JNdGobWeIymAywCqT4cXQ0JdqwRlsZ
rD+AQ4BzvwhJXkhT5vSf0i+GIeP42WmoeLBoghQmxm8xGBJV8SxzSP9Tcy/n5xAgjDjfl8GHaB4S
SF2otZeqJyG/RIt2eEu/adaIqKmfRmGNa4EpCGHM4brijCxctdCib2H40P7c3p9XqcuXF8S0gS+O
ojaUUFkA2QBlTOugCHMzO9rijvipvAlIkD3E1FqiVyrm1dP4N0M0Z4mYCYW/oukx5+0FyLG1YdMI
OX4TH2kDGaq+W3ejuYphWJlA7w18XLuKKktBeQjq4lnXP2JjK/RtID2FkwqdTJ0Kvgj9wBwlU2HN
gOFcDssHzL7g7qq9lUYF5Gy9ygxA4TiZ/AzWmh95GbI/1n8beeBOjB5dAeVMHy0124VqAnpEhT/t
IMpALANZUgsLMmaU67yGroTUFvehaj5E5YHAQxYXkt0ZdxEY80HuRPLodZDFgrjbqhmgV1LFll6k
W1ozb2QQotDSM5xo7cqszgXMzYzRG5EmNxAUDUq6E8o5SiEKBd9oHWJuI00cqdMdcMGezDy973nh
qqBjRAacUBA1iezxqRaKou+qbh8zVcas2NimlLoFhId1o/A6uXjQ+2DfQzYUgqkHk09/Pd6qtb5n
tWIPKj8kdXWnd/26YXAP0ODpQJ2S5a+VRHfU78+EQYyJykdVKTaFQH9Gra0EM1Y1SkAZYvbQyLh6
5YmasqHYvK2PHu94HOrXKq5cw0yfmN7vYX7s5NNc1MgBX+4Aoobo0ojErmWuBjV8RXqvZdMOzDch
+AbUUVvzMREc9a1B9N0kk5IJcWzUEOZcRWZF3UtrypsYPoGaH5yCPjkgdVzVGjpbaHJ1NFq32bhT
IEnOEpBayOhkGLX3UAqk1RtgG1F6KKRopfpv0rAueX+IWgztOtVhFbz6xHCnDvGuUjsk0vxUNcDd
yVuDrk0e35nwqVTGbsP0zDUSZSPD9QV8EScO881Yhq2lIcLFooJZuc8sahyz4tSpJ6K9GP6nX5qO
UMS2g/lCV6q2X2VehoovorHV1dFbIqf7MQPUS1LXbXOEP5kVEXCE2a6IvrSe25wAIRAqrpa5oEKl
QJcUECgBUX2TD/GK+wBRIYsHg+cAwtpjFWsu5/UujctdMMqeP7SbMNC/csp3Q5Q5UX6XZx0Q5BiN
SoXHZXDQzK8qNW248axzvbAHttGl9qDAZmTQflODn0sUBWH3GSb8JSXgE0MnxQqKyCthgK43Hfwh
CkhHZJvS6O6TOnjknWnHaQ1Z/MGLVApgTvFQmgCSJOH9YOL4G9gHI74scA7ge7mUVw9K3x01LQ8h
nA8uF8Z1GjgCuVJC8YbiUxiHDu09pt8pUJUh/pppuD+Yuobh0EMQvgdp7GAsZrXjI4nvc1wixIw8
0rXvXFW+oyRY63B5W4in1/oHl/F0ltr4IkyiSiYNBDtsf6WufaeH88gKtJCz8JaSGnI9jv6Ttf2p
Li+it2jxR0ViKICyQ8w6lLYJZqquDg2kDUAnruYMHmUu8Y+82si4+6GNqb4tPPHSb5hdWTyvYy3V
0I2aWLQ+SI2pnd8N0jHBUN+FuiW3yNbcTh5jUI+6M4J9vvIXsqxpiX+XG39fw+wSqyAs1zEeDicR
trskbXY6zIVvP+b1iubvErMbqx1Iq6oNxpxVI5xYp5s2Je4QpHAZqb3bS13Pp/62FtksVx0qASe7
nqunSXxLD1uHpHuhQ0wyRTOMPvd1vfKJ7GjDJAAdAl0vIbtiQMTUjS1r712BJoYJG+vCgFxRaKWF
uTGiw4BmoSpyr5p65piWhnV3vv3Dp9d86zNMO+ViN2a8MXKDYSeYqCwH6BlE9LejH7cXWfjW81wX
EzSMEo1cnFFAW4o2WMN4f3uF6znYP59am6WzQewzQ81RKhgUfY8uQXicLLKTIxScJjMZl5T5wgh/
4c1pyn+/OYkLMVY5znHYpneJmm5iKESwZonjtfTupmbUxQcKuUSI3Exl+Z59QTxyEmKC0CiMmCDM
Y7Gt4sgvS4Z8yp9O+I1toc0CRK6BBKZE6COHGLyI4TD2GOl1p9h/UQGNQrqi8ddaQIDCaJoNrJ87
a4A6ogVvGyuL4YSZ9KL+NSMV/CBDbHX892a6SksKu22Ng3RV6JByU3hlSdCgQfPqPilwY4G4jT2u
1wpaV/xxhOwpcj6lxsfTiMthIRRr7XsI/SYNc2gJcrxJC9ZylwHhHB6GFpc6WmKkid9YQne+HkNl
L1mnPhBDaJz1fuCKJsKoKFsLM3egC5O0aMN1mHP4wLJU7arP+1VTSDapYFWmDWt1ZIANfvZ1vIf/
1YrIDHMNJJsFGDmBfoCbEVsFau3CwGvV+LInwYsqHpMnX+rtOFRtE8ZESfaTiu8BaRGX0QqBNKdK
kJTGX0pVQ4HFsOVsp6uI/Hpmke7BryS7NwarUg1PQRiRcfIHBgtE4sO9z59ozJjVPYCevO7IB6nf
kwJ0vyDwtIG7gdlZcfgcg/g2tBy2UJBrA54WakbTB3FLFU+NAZ380mfgkQaQivuQpdMo3TNNgfjc
K433kf5bBKmLdG2llyaU/lbxlDvsS+mQsu881qDdpltGvAogbPEYAJqjkA79WPT4+HM+9l6iTTjI
wYl0gvQXNo4wG4PTj93nEJYKdyHJHFD50elkbsGIbarfsMVyKh1DJbOzG1rYKna5LmGe20yyy1aM
fxxVbAnoxgmQ07W9DDv6iG0gjmkFExITQ0Ep2WZlibJLdhI0CHI4kwFhCDCmV/JHVc6czO8dU7yW
UW5nKqwdKeTRO1un3An7NxOYzQHKwHKr2iI69OZ+JBocJbwBChpq5tTgtBvg/JcmDNiq0iGMuX6t
rbqh3uT8Pu7j1QDHsaqF5Fz4FRH4hNV8kvazQsy0hNRiE6ZrGpxoY8CiSXPUVF1F2WsCYUsWt55f
RTs1afCIwlWqe3X4LmHxwPhWjIUncGiwXwHVMqwhBiy6OA6yK+ONswG9ubiBprPsZOlzkApMnc27
PDXudAPpPlypQgmnCu+oz2EGRe8U/H0Rdo7Zngv1MY3upOJHYJ4sC/TVwTTpgK2MwWy/HZyv9o4o
wpSKF4Nu/h+dxYsYFkHlKO+INvWOiIczon/CJNWCgPGduW1OUHsTzpL297XofLnkLGy2ZQh4TKIG
ZwDarbR6kMpv2LAvJBhXkZqXq8zCZGiUhdmWDA9GVMiVDq6CsgpG9au6ezGF/Bmqu0i8yHCiixlI
dOHz7Re7dDfMcqhy1ERPw2moiMQtiZ/h8P1/+XSXA8VZDjVyEpsdZjAns+R21/cbqUmPsOCDrULX
/DRVu+6KmNuxZtxlIkIkG1byQA7+gHsjBRzz9gNPq/3rWvrbmpvfuUWt6AQM1OYkpqguKeVKH+ln
3+59YJT+f0vNNlCJbnsr63pwFrqnA3xKDGoFGGz3erTgenS9n3PxVLNdNEKGs9TTWJyDfbqRLLaP
XPEjwcPRrt3Bid3JHnBDNrefb3HV2ebh0P4b0FjtT4VrnvINyJ1byPxuUrSuAS3BPM+V7pZknq6m
aRdPOttNYap3dSmx5kRLXE3BdxQ+GuC7mWTYJGHj9L5YeMqrLfKLBWdpuYAWrRwHyAuhzGq3Ja69
DCrkmKZFyS7qF47jtZhz2VOd5dLwBIBGKEWYy+PYgbSwpcl7Zcm05SoV9mKV+cwhLrq+C/4cevmO
YPQHUWRZ25kdezLR8WrCN1kbAa94IuZxhLZvFL+zcdiCngCK9rumwQITGUTw6YfDQk954ePOxxH+
0Kua2qKM5khFWmmEmstO7/VNiYSvlyS4RNIFsOVVQrrKTIppGNQUjLk4Ux+VKa1rNpx6+bmGOaDf
os2ryV4MrDmBm2zch2vgseQlwc3pS/47Dv1dd7aPATAta1ridgGcdVuB06quRnfZR4MY1/fv34Vm
rQnWm2pZp+ZwGvXqd1BKuFjg4DTQhItyp8oML+dQdWkfAsJ3alU/dzLshCuSHpJq+OhA0Nrz4Dnr
AdrXYIan9RUSLgapaajGpsl5yPQXlJfCMbMXUj+YpQQdqR40KpFzuNglIYxsBHeUvHGJJH9IkRK6
tQkjGylvoKLgm+8da88yrB07BncPzbBVzLhDZNRSj+YPOBciQ3OhMe28yxyjx4A2yewQ9But6bZt
/8YI4EGD02Rfajh4A1qcMcgZqBbXJI6smKMPEnlJfZdNKuAy+LNwncWgxGn63zwSKxUyPgwcBIJS
YNCp40uNTdCOUqFzGmIs5bfBNuLQSVFMW4nu+77GABUy2ATUobhwm8GAgUcFDa37KmucFD4ege41
uuEB8+1guAvdJphu5VhPeq1xbCTzWZPPBUSWeWDClpfZsixBeQpjiA4/Pf5E42uV08GOot6DKLXH
8v4+RHu754AhDyrUokAUqu866CT19XcKvcmQM5uyH0reshEuYtOwJc4doUVeAN/XZjilPXejCtLD
1VOlKbYCrphadtBbVhx/8B3aSK72pBsfJJddRYeSI5A3aRfZ4/QCh8Dtzpr8woErEPHagAdSA20p
yF7IauqZfm1HkLBuRGapmOcpqsNZ6mZj5goDaNz6LhhbK8Vv9/03GvZukyV2ygXsjz9SdIW1Fm8p
rVwdYt7qeOZQty401cmg88zh2q4HsESqpVeNotEuQ23PB++mpPCwX4ryV+EHVJZ1BRFGg7vfLPIm
pEzQAcgAN21AnMdIZBe5yUr57kLn6z/kW4VgXLUIrb0WBy7WZbMhHi9zqNXGjJx5iQl2L9tpOb6b
IWxv5U2OojjOgL5rF73orkWFy2Vn3Q51hKKXpKrkj+7LpOSppPcdigF92EOCBC1Ze3Bq2E65WR17
Jtpdm4Xc4VriefkDZr2PSIIGHzrI0w/4j5BO0HoVdhp6l4qDE0sxb4DI8MIFc5VQcLnsLCfr0M2L
iZSgoefiqpOs1OFbw+lt9HxQ7VrLRIlrV9rlgrPMTMGcjah9gudUDmoCDJvWwDM4fRyNPVXQ1ABh
+Pab/XNjzW+WyxVnWRlsYLqUNB1yCDgSJEbhBrobmdIv2hLPY148Ff5jCX1TAbhsQ19jCOLpQ3kw
S3UP1t9aDQY3hJsA5HwbaAoMrLINQCzDWHFSvbU7JMwpwvft33x1lH35m2e3IQ/KEHgo7AZ9FHfV
YH5UCQYNrIIUGjoTlmFmOeTlA2DDU+nAs3dM3xYKMWXacLde2+yebOS2FcP0E5g1jUQDPKoHdxyl
Q5DfQn0tdPTjeOyB0qvtqt6VqD3zTW24pu4uiYUsxYRZypmGsi41hSDnGphpjMI2ERrcNeqiBARM
Izj6eemGKlt4A9dyz4tKlM72zcBybehyBfUuhqXwD5/aLSFb0lq+eh7+FvJ09qWjqsDsX8LuDLJH
xFu0GAZbJvDL65GGQrrYfFvYWtOJ/td3vVhw9l1DSINneg9dWChfDpbijmtQd61sXz9PkBPuLZEK
rga2i/VmH09uelWnDV5jH703+gdwc7cfaOkzTZvnohNSwpiGYvQRnFUMxAEbTXFtgK5+exHl6v3w
9ynm11Le45pljASgYyQf6b7a6g5dSZ52SDcmRNyw5zfgjp6iFd+AQu+vJ/1nzSu3oTssitctvFE2
u6tGCtAOlOmDcxk/FfIrBYL89tNeB2GBZmromqaohj67FfpMKlQyTRcwsy6tMbcmdHdlxQ4/Q7k+
gCRaD04KqNB2/bNkXXB97nOx+OyG0IHOHXz/D/NlcrhD3deCFQAM8nDsdxrupvo52kAa9m7YlHb5
5B+TzwkrBnAMMPCLmjfXzqd68WtmUaBDh73NFAzVuq04tq+AvB1VyMIlaCXk0GayxWpSSqJrabNU
2V/dc5dLz0JDAvDPYBbtf3p87Xf1EzjARxgbZRPU1tdoE1ux5DUat44OLSCYudz90rV4iDx0YFe3
d8S1LXf5U2ZBAxkiCSkYbGdQc6wKI6c6WN9e4eqVd7nELE4QDPsDIRCXeKEfK4gXKVl0Z/r5zq/H
TRS/+t1bFm3N0jwwSI8vLD69ynlQvFx8FkQoyHhBGkUoCrlbVltjBS0MN1p1uSXp0LS2QOad9GZg
SWxn7u21FzbYXM6/CoMGeGyMVPsebJtO9rLouUxXcgA0SbeXw3qhN3bV2eLiWY1Z+Og4KmBIW07M
ss6NdlBEgz31i3DrNTT2NvU2PKI0coVjuPLat0tk+OGKgR+/8MGvxe3LnzHlHxdxu4ZeR1Hp2FIR
n9Rn30LjNew2t9/tVfnjy0XmgaxIsrZDzYpnjY6NleyUlUic0McI2Cq2yRnKwh6yQvE47OXMatGk
Q92GA7Wc915tbF/+lFlYE8BuVb0IhtOUT4l1tPWdr2gzGUKbi0XU9S7O36hlzKIW1X0Ga7w/zz0t
Vj2JFVsZHkSMFwLD4kqzIGVmXU40Agwb+jYraqdeu8Mg5k5ZL90LC0f0T1/nYr+0dTWW2gSWk3IY
qEQwNIIrEJpvZWwuDYivLXWRfc9FTbkoMIYIKDkrZ3HMNyo01so1uhsTCaZ1sT8AhYMonr30iFcb
yJcLz85EnvMBaj/FlHOHEA4ZoGqUnbMVRRaRY2XZ6X8miv5Kf7x9Tq6Pky6q/dk50bK4GyMRTdXn
VOyzNVAzd7kL2QJLcYBWWilLfcbpUeYR9/JRZ8chMEDLrAfkvR3v1kJkh6KXt4HCLKgPA0jIHYMe
hIbUlK0jI4KZwFLcvXalXf6A2RGpw5Rq+fSRYUSmcIqCf5EbfTXVvnirs7PRhegGJkFOEH2AZd9X
NnTl73N3suolP926WrrFlt7p7JbuC9nUQU0mZ/9pUgYUW82RjhHEDzQve9AXYuviZp1d2LXSgFAJ
XRU8XQ82kw2gpQ3VJfCDbGjpuFO3y5Y2UKy5vVevqsNd1GVs9uGYXkFDT0DpZrq/umfMpNsHMA+D
xuJbye48cQczlHN0pz7X5+Sk/Q9p17UcOY5sv4gRJEH7Sl9OpZJXvzBaUovegZ5ffw+1G61qdE3h
xs7bTGhiUIRJJDKPCWAlal//CZeurvNfwKzrNBVtnfVzfCr7Eb588C8GbkSqeXId63L9dUTO3hzM
ctI4M7S6w4c2KZwaIaE2FHkAfRZBh+xd83j9my6lIeffxKymEc9qFKqRdMohJr8IwOEqddDUpltV
KAXBqEklnDDLm0Um5zLUMWxHosWnqoUYkLCFh6s765wzwRmExUklZk9a+Big+CPBlysbAWsGy7l9
vj55Fy+M75VisVJGSkVFXt+gtd56EZSdjEp0ezOxqsa/PtLFqHU2EnND6HqlN4s2xad5eBViiE7p
PHsp3rcwV0EjipJUGViWwYBptwKBp6KG/D+QjMnAOcoX35lnm47FRGVqT0iRhvEJatReNqluq4Y3
6oRLYIAoetRuR8E1xshGjaS0irLckb63u6F20S5y5BkeM1J9HMqUs5y8TbP+/SzVWAz639RULD/T
7l4a0bYAju/6Sl6+c8+WkokiWTlITThj0yg+CjGLU3v9YaX/iPfrBQGn0X8duL4wamcfVsBZRjGE
VSRMmizUDQB5vxuA3L7+ZevBvRK3NCaURFkoFvg4ZPaGYRmArskJitfQ2a9uhP4hg4t4r1eckHwx
vT7fSkw0IUtKE2oo62N5cBYHdWw8aFQ3vQHuPzA5QvRkDb1XPpHtGItVRuosQ1GLOppb77vchrq0
Vxz61yzIvewQ7slJ8EeH2GhkPb+jxL2NDpKf36i2BrvHyJE263skvANX45D7VfCvVoDtG0/oAIZl
iQtK8VG29o3N+tCgPg/UyDknOhOMspwA4a+gZzulBYDpqIngEpbRQL/+Nby1ZctRCS3iOc9xUqLR
WdPxyjce4udkj7eyk/7gPWl4a8tkpkaeNV024SZs4GVTwrhmQb+zgm5cojy2InfjciK6zgSbQdJa
+O0h3ip+5c5IFAWLBF2Qf64tJ3BeNrxq+uXE7Tvw6EzgGacso3mBxyEwmL6CAnCLPsKHYmG7uqVf
PIc3oq/x8v21qnDtxKyzfhZ6umTURHg9/UfPBs60u8zXji1YnHPAqyxwbrAv1cuzoZRMn2FBiDty
EmOngwNMVtxJ6eCCVcbZmRdLdGdRR2eiTphqxhxGeMWUL2AvObHdPgr2YGsPeFDATMgRj0Zp9S/N
pnASB+0jIUBv95Zsmk8h0G46XjuP93vYYlIP1Omsrb9n3gIvD3GbB7hYvCxQD2p8uPQ+SoHuwWjd
Xl+yvZMGOvJWt9+XRUC38o53ki4aCJ5ND1tqkts+n5IFcSjdgNJjvn/F5S2Sdf1tGdDm2BhPo68G
cAW0s73yUhtogFvzZoKpZWZpwXCT3a7lzXG3HOiPhJvHX6w5nv8+JoCNOajnc4rpirV3oaQnmD+7
cuTOzX1X+TOES0zxZMBbKgT8nRPTOPm2waRZKaGCThrEtNbNblJf9gkC9YpCn1DXhYK3ZR6gf4F+
zL+EcRpMeFvyMFSHCEFbAxbakIDEALxYCJ8437dO3ZXzzlagALCppmxd+smb3QJBBjVr8P8gIRKj
UL1wFIQ4R95gQtrQiJNRAcJ+KmCcUMGSaRZL29B+ai0njl1ui34HT7YMpedRCG4egqfsL17omkG9
UdzKz2xYhri5VzrweQgaB7xNF2JGVu1L//JT2eyq68wW7ltIPSAB0Co3BHTDRgPhmUfG4M0pE9t6
ldaRQekCIW+4ZNF7iFpDBIr4IOffT+lcuJXa1UAXlUagpy8hrOgr4EFkw2viyVHExmkQb3MDfRIA
S1O1s3URovTFR7ZiIdXWpZ3hRfFrH0Ne14AYMGD4JtxIQCwagCHvOsGBUrSTUrSbGmEl8sFQQXBm
VQrmVrMFRUKBjHi1PtlqdFdNH0IkgNEw+snwuPJIKcQ/pFa1Y5R6V1fRAvjIcPpYZOh1hhEn5f2H
lwy0InSYFqo6YSZLbgalhNjqAvHJckNid9mPxm7MrMYOHaAHXPDPlp8gVUOPtTpy64br//3vw/Z7
dIUBzVQizVJVAAK/dYufMlI+COkWWunIUAxRNuDdtRtQULtMg+ovNNKdCJ0jweHtzMtIC+n7ZzCd
hUKtBSmux+WoF6DAZr4SI8LHq4RxE30KouRn2qFAqSRfqN2Bh7BqA8914YM46cIxJQAOxa3huGiq
ePz0xF7a0DPTpxS1UAmE2yTtrQziw9cj1eUk9vtHM3eARNReD4URTCrzID1UHViDXFti3hhMsDcF
fW5zqZdO8K4QYuCRG6+hvEb75UF+UwJYLZWQVLSHKTBiYF+A7eakFVLXivPy4Q3CLHE0TanQxhhk
Jq+hBBXpBhQl4fX6knBSYpNdkmhqBHgU4oqSdzF9a2Nug5sT2/4SPcgM1WgSEQ/hdzj62YCzxA4N
1hR4BUGsWqrwL9vw6oa8J7/J3L11IWUVZGrjU+eNrojrAr4WTuE3K+DKUwL1lichxpvJdTnPUmH0
FakyCXinLqCSKePg9RnPY5Q3BHP1djC8gSjemkMV6yNwALvof6JMnOVpJvN40PB0AHwST7K0AxST
ELCJq7tmNE6VMHnpTG4KHRoaygT9aTB8y/yNjLplwjJTyw3r+t4Ev+ZisP0+Z8wFrOn1VFVNmp5m
/UWta3/sp80cFvtloFsjzMGLqvxFLIJ4BkfFzF7aVLMr1K2g8GMLkKkj0AY0piyY68EJ9XlFxoLy
pvuKpuxiBcZ2xWwvEl5/9exPumY3KcV/fzfGgdx14F9RsM5CkKRKIEW121YzLQLjh4TavWQ44A3a
cpk1FmlNi47ghuZAqgv9NgN4NZ6O0nKrtkKwUq7aPoWm/lJu0Im1EnBVpag5wqALfEPpcx6LgBjY
ninwgLK6gS/eqYR0sznto9Dc5nGx6ZToBGahj3K4JVYVqPQdtN2jzaQ1bq3quxi8K42eok6zxvpO
GHZ5DmJjf2ogca1Fb2MDwDT0stMewy/mQQtPVfOc1mi2Q0h/KPeRTu/GNnaLsdwVknIsB2UfQh0h
XHzBrNyigwY/nW9rE4SOeHBS2GKkabpdUFBJu6M2PHaT4DYdmsvjlooqUMBQncZrcDaPxvShVSez
hlZB+6ars6VUJdaIuqZgenlpHrIaqP5c9WqyG1PyoKaRk4sixBoaW+5iSDtCQqHNYP8K6Ef4IHUw
xkx32HuaKu1l8q5XKIRkcMxQhwY0t8KuMmDFSfwhZcnjoMcOTEfv8hy33UR3Swkh0oEXay4fy9/X
2lcR4OzkExFFuERVYSWCINd99gq3cHH5Rf89AnPwM7GEQnlHANhovWypj+0wYv7ADRNMwa5l4U4B
SF6O+102mLtGJ+71g3i5TPM9PBMT8IIZs7lDTCCAo2Rgybb9zx4S9Gb/TghP3OfyffE9GHPmY6nt
C2iYpyeY0jqZJLg5JPJkkwD2z+tvcXK5L7GDs4VDEyZBrkvNI1zLwEcGQ1OK35fmlsBnKxRv6+5H
Lgucubwc0n5/HivwLRjxlBAV+WPUorU0hDtJlbFPObnDP9Txvodhkge9Apkl7mGumW8azVrNTykY
FJYEd22sHxAnnKIw77OYPGIiddWZemMew/izLarbdHlsq+r++j78h3La91cxyV0rdfWYNkDht9CV
taAjuQj/wVWu2O05e1SXAH45xHCo3wecsTn7ktX6NigZxir9GhtexMIxf1Dc+hi50p2CaYWxWfKq
BKXNSzW5K7nO/NkmleQwVTKhNfHNo7s4sO9whp3uzh5x8x+8r7yIWFK+3xVfiMGz0YjZZUmRfD1v
zNYVocMCHkduwVtUPy5eFKDC7YApkH6h4hY3eknhR/6Mx7f9//h0TmD9KsGd/RgAEcJcHLTVUBD3
NEp+Dby44RifwHBNdObSgjLz8/VlJmt4ufK+k5nwI8ywWE/7DjHBpxs9IDvRcIHFTht3fITVNr2P
1ePSuMN4C9WqQ3JQUHgcniR3gpCmpb2JbxT+knjVAKQd/9BCB+gV+st8NQqIF1njjm/vyDt5zHNY
hd+3nq7PYSGHe9QMz/gfg8IVEudcAYR59tJxVrO+wRUwyUh2lFi2Frnc52aQtdVJkfHIUh+z+HUJ
b/PxTSXzoWl7R81gKVugOwSKeY7H5vWluqhFc7ZXCRPj2lkqjHGG32SOiocRriY/v9pwD6XiHRxy
9sMILjiNYyfFTgl74UjaH2Y8enOhPouF5slde9MXUOgWwXWauJKU0J69vpUIExNDDf5VZjEvx3CB
1FwEcN+ivs/yYAbqakVq6PGHUvWw0AjnBYWYqff6rpewj1Rf6xqnHPawCm6NFgIFrU2y3jZFvDbh
w5tr4MOvNknASsbLIykpeF+5oxAVmebiEA2VB9izmai/VKUKGB51ZQ37MLwfQjDzs9maIAIxxIcp
vTVL3K7QIKfpR1ru0Sb2iNTZOYCCpvQh9YnbtPdLD37YlDjycF/opbvg56rK7Ewj6geDvFXBFVI0
cydoaB3r9eImg5fTl7JoIVG2pdlzB3EDbVHA439b5QUoEhcx2ZC0RMyGj3FyKGIv7mQ316mnqzdE
LDd0gdckKijSSLwsy+yUgBZaChBQApBShO1ai0cWXHqG2S6zeZNCxBtmYRaBmjhWfal0exyRKy/7
dLrPFhOKwM/D9BMNoFUgm5JPMYf9UGcvKG0J5s8Rbt2xkDraRLyyW1zBHI9wktmEOLOFiQILPOE4
m5dznXzV889iWyuGqVqGCOuKHwWi6lTge/QOGTwB+joWhCkADG3nD2K4jWjxWkTcrblG3rPRJShk
9Hghp4isi9fcFblbg/6GPsZu1cScHfPJxLsG/FtntOrT+IzaOQcby4mzhLnWiNJoWDQkDA3s6cIh
8pcq2zeT6sQqJL7R2IQpHgegwrlOCJNFx33WGU00JSexkG0Kixro4fJi0pqBXLk+vrrZZxMLuTJl
mEKUn9bipPmiPTU2GmNQi+hjgJprX767vo9424i5rqa8JiExkMKGQKiEXeGNBaihtbZrKVdEkY1n
kiqahqkSuFlCSRX/8OemKcsUiuiNMh0GD9If+sv8Ke2J6pYOCJQ344t6kD9Ws2cZ7wIH1K7Y5fVT
/or46y8wRYgT6yZcOURWxpUUMBgWk2o6tK62XZwWc5zk2MHjTfNLczJo1hwmF20PN3rPuGasGjvX
7OjMXM+VWuQiLLcOFfQixrT3F9o4fSHcCAPUw7uYnooh2hT0lwr/xWJ5XMzoXldrv1Tn27J5TbsY
wjvgqoyJC0N48IbRck4hdtn/0JQWEbp1Mrxu+wbUPLRU6HRMsupmlKLbEVTXAYCqWozBUOs2hN70
4705AzAOmFprGNCoWWBr9bFoBsIZ9eK43ZBKeYvRFIUETzOYXoeAKSwoIQxvXQSkkS44kEDyNVTy
J3XetZ38UyfptoNX5iw1ULfJA0HtdmJG3aR4iAzIqTU/ru/dv/T+2QllUxcBsoaCgOVEDGwt7UQ8
LKUrOeYuO4GAYRf79iVTbCW2xGduIf/v1ZREbCW4GRpENP9i3WatVJNMM8YDvHqeugfYgyj2eJje
Bmvt1/YP+meL25W7h9kgJKkYVscBUmAtJ+tfkMvzAAHbjxlGysMhMRQry8ERL8zN9XllvwzCHvpZ
XqQwwT3P4ZY2x/DnCaEYSeRfTX2n6cc40bzr4/y1fuxATAwvewh9C2vwaVwdkNAnspG30E3apQ1A
OBSQoGGG74qvedHLuONdIP9Q4f39GGTpfESnmZhpCLUrY0qDXv17CqMIkLrvUH3qbqZHCuakf/2T
OWmwsv79bPXiKhXBspOSU5Fpm6SEoqv2kSCFg26QrUSxc3003ttPYSKOISlijNYgaiEUzHDUJ4H6
xdMLRxSvv+4X7/V34SlhiNDzkRBjQUdj2W6DTPIWak64TJSHHs6Y01BCy4yLMbpQdvljGCYvLodK
GPMJw6ATb/jJDfGazmuh3WjaihW+65KPTociOStIBjJm6HxwqiO8H8BcZFAig8CHmeIHxPWpNCVX
RhMtpbCYmdCnr6qtFiP28uR/2JOP0/LHZzPHcirzfkiyXjyW+eiUYWovyS/OfrlQJ/xjCOZAjsYC
pbciN49ilgfwTLZo9dYqyQYOsnAV2KXpr27eRz30a3lQ1kux4I+h16B0djJMRYBgbtEqiAWjK+cW
RMawqpkbAmcB1f+H+I4CGv8B8zpqJ17DySYvJbR/DM8ezFws6rxeXS1QpMghYfAArVuQFPe5BWIv
+KHpVkY01yIrmANzU/PsAi9RKf/4AcxRFXWUnfvBEE99ChstfcGLLPS6HHULSCVHYr+Losgl4aq9
l7/oJbQr0NJTmsahUmF1JnFovtxIdQrFWdOLFyDv5v3SxNYq21eCfQ56gx/SOoDcEi9n5R175hrW
U6JrNU3WChPxdK89lfdp7RjOf3t0kqWIVv6Ll8xxRmXh4vDOi2mnYq9KAkoXL3X9KfMcDtY5Z5Lx
8zVhseLCApdIcSwRz3J5W7fyqZpfypT6NF4cADf93hB4c3nh7v1jSCa2RXIjadUwLfBUQJXsgyA3
NjZjtsrSWtWmhOy31alwG/i3s8mEtHQsRSgrYTZH6XWEj5aq2sXMCZu8b2MCWDEnZlmPtXks69lF
5nrQFynoEuIC72FzIhknWGpMJIuhz5xnFNXWdDORve7lxzUvk6gV3wnUUrz+yE/NeDuSCWGw1pK7
SqtwLVS/BoDodP1l6jg5L28OmThVomMrqGpsHqtstIdKc0Vjcirj1Zxz519OIROR8AVLrNWAaa9b
EcREG+7R09uKmVxb79U9/QWxoetj8qLglzXc2S1Qi71AgUwGoLfJA2WBx1tVxppNmgTc3hbiPgYk
ZSQDNoud5IoCKstNvZzaCUU6lJvDvoEF972Szm4uQco5vC3HQ1c/CSrEUqN90ojuRHYa6LqQv+dM
F2fxWZh5EpViMa3hqEcPWK60YNZyK4li9/oM/cM9qULBYBWUFL9InucztMD5V6s6EQECybl4M+Ow
Qrcu9BAonN6D1r1kTWgwlOkhIhacj+yes0jk8tn6/glM3bTrKzWHMcnq+7J4Clz07iqIeD+hEnc7
Z9Z4l+DSXglf7d16fet40g93iWPC+Rau07DJSizzU21sGI+DeOZEDu8HXkiyEUO/fx8TQ5uwkeVY
we+bBXPTQWO7qoOCHAuIPYX/C5Tnj8GYwAmjnckURaxHXL0qy2luaksuOfSrS0jGPwZZV+Rs0cUY
MHDNBOcz3cvUaxs0M4ZbyaqAQkWpHqK62/EB1Mh7eCOqPnigFoqlkJziYXEuB5/viWWCKm2ImM3J
IB6LuQnEAow9pQ9S8I2alPd0+YdI8D0WE0yHhRiwLg6lI3RtPdRwQYyegugXymEv0XbFpy6GraIO
sZHs0hU2sKQ69vb43D4DZvlw/cx9vVv+zgO+fwsTdAGFDyudAnemQWI4DQEe7aagbcV9lSbHxiyB
JS9QPkuLBwWdDbcLW1uCBQu6s7ZM71rY3CIwqeKLnCiQT95JUwpJOGp1yqcgC5ZuNlDlEewSTnMx
/UxQBF9W30nzswfdX6OwVk2fEjiVmnq1pfUtJPG2EYSEFwmWmH02n0w40S3F7A0LJJaV/K4nZjDq
HzN4SVFKLHm5baoXtefNysXk6PeksI0uSBK2tZmGQF330PZIj3XzEae/rs88Z8PJTGapka5VExMn
OdOTXaaCqd4dmmo38XyrL9UCzg8Y257Suj7OEhOKFq0LpWQZXdJwI/nVpvuZva55f25rnED+1Xy8
sqnY7tMURWInFGhODkBdK3axxb6SduEGykX3xTZF/kz84QlVtxu4bezEACo2B/lGFazptTjy6hKX
tAH+mAAmZsKKKVJQzjaORpXfZn21A7d9Y87xNhmQvxvUH9PUT+rWwaJzyuqXs+zfG4ntZGjLIOdK
jTbcDFvqRK4DuryN8ZuAht+QuU1YO9c3lfS1mlem/uuOPQunQhjNKNzFsH8aUckHc/eOVrSA8Hl0
k1XVIZrmzNN1iDyWlU5OSZnCbG28z0hc280iCTbQMn4ePmZL9lBPs2xXYTP5bYjsUjVCKHOY0IFM
ouZlUJcccGzg+dqocBU69DB9W4l2/SlUFxRvE2vO6DEUQ7fpc8MuTMlf8neIKt+MWfEsIojY+dAG
vQyUQgjBKfC2JogzYglKMXTS4bmG9pQC+K1WBnMHQXCKKXsep8jKPpdxC9eiG1nZGfFwl4nTXowB
7yowq9Vdmf1Y2ncgsKsSRmYaKMS4LMJc2EflZwF/P4k0lh49F7lsGfPdEJXo9smHHh2zvJ0dQQh9
HSz/SBn9DibiTV5bKOzvQyJ5efJULUDezPgWoRigfi/5KZzvJryisw7o8gG8m3oXhZJP8t0o6j9i
6MTXQnkaCqC+kzaCgJehu03Ww6AcwLlIuANu/kWkflVsVfk+gQyjAlMyWdS3wGUdawiZRX1tRfXb
TDcK+pShPB/CKb0z4OQxh7pVZ6q1Ys9LmDv3dWgb3dHUnjmbaj0g1/YUE6rmqOhkyYxgJXGvvque
FKwvtjAHPRSbmivwfQnJcn5eWRiQ2Cs5tPJMA29uyatfk8iCnAeMWCEVWj5Vm8hGJ+c5EjmpHy8e
M5lfRWGvi16DshpdVoMdws9Dou0uvLs+mWsecWUuv9Khs/MJ0U+NVE1kHqdkBKyxcPVkwIO78q8P
s2ZN14ZhUjcdll551+BaHwU8KLTULkZeWYc3YetPOPuScG4jaU5QsxvL+37MHQMMBz3fVCnvOpF4
IzG5mWSMY5+pen4KF+oJU4NmOz0UsFXQxNfV8VornwDRzrXaquGp2oDVSyXkHmkMGbse8kUtZ6vw
bhQWCVRMvV5L6PqfzEzfwVLQobR2hAkAy7FxQlOwlBq+CPS9LN6uLytvJphsrRDMuVHrVjyGU+HW
eAPFIJhs9IjHC1v/P1e2z9cz6WxtJa0PR60l5lGdJ2+EiYLay3bUGVBgqrdDMfFKGpxTwXa8Fyms
tUnU8pMK7watqjezqdyXMRC5YDGV050GoeIohC0XCoXzmEP8EuYTYgbRYqGF/RbvrX6JR3Megth2
uEG1JGtnA+iq6Wa24cl2kzqFLd7Lr9CKh6heECNzga4InwvIObhsk1yPK6mZ2vXg4pVpFODOND48
QBzcArpP3FF2+Y9K3uwz1ZAGDkeVshrEZqqxM2fcsIu4i2JOeeeSyOsfk8pcI32r5EK2IKvWciXQ
2kdFwnNAbmS3MgtnzGBCp4d4gsAABieqCHsX/riOEr1eP0K8ByfLUoomIQ9ztHnAfih+Fk/iZ/W0
NsxNrwGAF2bqLazsbiVfcdbnZhok79k9ryJ5ifF5PhWstFORjlFSxAtWedZtPTWtiUDlFt7XA4Gm
+UbID4P4MAKhnyXe9c+/1Df7Y2j5z7DdVUPTzvAnAbxldHVPhXOgndi6DyULK84sXi+Zs7cU5iLK
0zEpocEtHhXxR6jcytoHTW45n8SCL/7TPfqdZf/V1I3DOe0MhONqlgIxPIrd6MzNiRqy2xZelVTu
lN4nScap+fLqVQpzL8XxUtQwL0LpYtNtNFgaQXw2soESslbdTfUnajPd5zqvidMH8szJ9S8pEP2x
kutlcRakR6pFcOtcgxRWUn5Sg8amzxGKmZUNIKpur4S/4kPw1/FDO4aJMg/dz1tc5jpqMhlwHtgz
n0j0MxRzR1XLQID2+fX1/XolXbmN2FavVoEdJ9WozSiLsI0NBdWAyApTQF2rCNYdJzp7wgwlvQb0
yuHYNEhHNgm03iEZJPW3nbkl+OskP4MqsBYy8vgxpZVn5O/FHFpGYQbyuCqYD9DuTUrTpYm2EcV7
o4O0qBpc/xbejDExsCkzXVVnwTiadeqQCRKHqeTJVcs55V9b78qUsUKxVDIiKtXYG+IyHIx83JK2
Tjfz2LvTjOs8V1Df7uVuD+Y5YjC8bUZhU8IgazSPoK1YpL4XysXWpGg/xrOvFcfJGIA/FLYdpr1C
jBbhxF3oryI9SelJEMFKwbR53WRs4zzxFBDnWxrnwJsrv0okKqQBQXlUgE9sbmB6fANykF/OtW+K
NBDAe1t+UMLre17u+P4OC2zLXsD6j3WFZIkAnk1jf27f4cjYghVsgxK7gJKa7OX35GM1tICosk6t
4hWaepnHQ4fxbj6VibkLOPaQDcLbonVVlMvopvRiD7p22k5TXKgEQ7za5wmjcXYai0iLBVCychGJ
BEkMe4AZYdgCKBFLvFyYU+JQmWeA0pnoq1PUsdYoFBb3qWypL7B6jWF5adrI0l7gXFpOTpcHnZ9w
NSY5mSorwzZ3Ion0AjVqHYJhYQaFsjK1MzHda736VKS8HsXF9AzMak0Gxk+UWNi9EbcN7U2kSjPk
EXWFbEaJ97q4uHBnQzDZWK2bhdQSDEHhbJbBjWIHJx33ehi6uGhnYzBhqIzDqoKvonwUQF+rAJbr
FJDd4CtQRG9wg3cLiIRcH5EzcWwVMtSBrYFhhnzUxT5oktzp+vfrI1zcCd/fxBYdxRmgWXOUjWMD
94yIEHep3xNom/SF4qD+zIkul58IZ8OxZ1rK5raFOv6xr204eWiaox+rG+iaONVB3hDjPkF1HyUS
ABm5m/5y/ng2OJNVqVWfyEKNAusq6TjfoHPghR7ZEjfm6hBdfHKeDcWcb7yqtWXsVPSYluaoRMat
KS0f7fg51CLn0voLwvqVx50NtZ6Ms4TGVAuxCvUEDn49inAKrJCT2eqgtlBB9ZRmE8L0cdDbTSFu
y+51lAIV+qsZzAiQGwCIscCFuH+AaeBbX1PO9r1c0j77bWyypYatoRXru8yoDn2aJm5ZxgCi59Ca
EHUoRAOlLffQIi8tbRFsgl/eAvlKVRjUnZJ+stq48BYQCrQ+8iKySTTJluTaSlcXh7B0WzhCE2Wu
N2oW/hBgrnD9cPCOH5OpLVVixFq5xi2Z7DOoGNDk8/oInLD1RR46WzwRnjVR0zeossPYfcizDRB6
flfxSgW87chErmoap1yvUmCp0Iuu28kyokcYZ4G6G3GmjPNB7DtxoaEugdiWnDq5Asf5FEJUcVle
rs/a5dTge1+xL8FYgsHdjOfoahoNy3WQ8YUb/UYBFR9OL4sVbxXed3HipMIELsDiIaGoYytIYmbT
aHaI0ANtJbqqBHpxw+tY8wIl+wJMlbkQCsD7TuN2eoHEYAPoHaxuQwcu8+/KUT1kG3Mb7hJu2sXZ
8+yzME76IlvgdnvsESqG2FPLwr++epdrCWerx0SsJM77SVPCtbc25pa0bw9RsGzAFwE119Ogygru
JfhvP9DhzN3mOIPjhvSS8z66DPA7+xVMbErpqC5RNBvgy0xgAsr5Uzi6wui1h1VgC9mtLWDOtwra
N9GP/FRBu5nLxeSdFibAFGmWL2CPQRcbLmOd4mndao3K+VLeijKpEQgGOiDhWNFQ0g6GIRxSw+Sc
ek58+ctwivTKImeAFcOe3kmkgDRjIJDT/4MOwzmH7BNNLQZhEid8TOckN/q0iwag+mH0epNA9JpC
gYZYCtkrvb9qgfATZ17k+et5VKv5kqE8g/LB4Mhw1iHPa19Hs8Dk3MZbnkrjlzziX0/S713KPoKU
wVCbWeqXo1j9ogIe5NB6GJMgpHLuLnKEfxkb3ZJT2C9FohDZugHB01wG6SKUUxUMsEnwu7mT4d3b
jJYZw4gqEmC31uZ22fR2HAXKtPxMCAjdJnBC5Z0MLt0wi7aAAg0cYukg3dDkcWof8i6xYO6hWalY
/pJM0xYyDeIY0IYYpNZZIOBhhLIG7mMD+eHKNg1yUsGFGKO9KUBtAVQwCF85FMxAZYEJGd7TBBd7
Gub3Yt25jRaCTp7rfk/ywmr62F4g6wZpKS18qaPMHZrFqsNkO4FvmOaiFZPJFrofA+RJ5UXzSulp
znj2PpyDwz4GTWjHLstUgvIOd+HIdLHsnKN5ua54trzrTzi7/7WibdIwDclRHt6ylm4EmCQL+UMl
R55IYdykSo44FnZqji4h8KpuBIEjisY5uuxT0Eh7Cn1XBThPsh2ME6mjXdHDLdLk3NmcUKcy4bYJ
ZcjUr4+n3hTtAelp3RieEvLegbw1YyJqlGpDNFWKcdRzxVqG3haGh+vXF+8ZoTLxtJvlheqSkKOA
ab5U23DTe9kt/ILQ2OAV8XiTxuRtiVzN6lIgz9HJh1zfGSj1FwVnYXipBoub1os8io0OzyIhcr6K
28/grTqtE1r1nXSzSjwglnqRx5P65CwVC6YGwCON21IyjlUIslqZOjDpcjhrxZlA1iFZE5JQH0Ps
urgCq08GDWRVoF2FGk3tRfRQvIpg0Hfipm+8b2OemmYMEr3afSWo2me2W/tgjaP71QdcfyzUtf/l
Z64/5yyM4JEyQq4TkUq1cIQ9ze5reHl0WxBe7ORFCTIIme54GRR346yTfzYqKcHpM8B1PxUTUOhZ
CVb0IovPg/4KdO6rmfQgim/xnkHB/6aJO2pLSuV2FWAiGf0ZLcNzpuF3SRlv0Tk5whft8ux3qXKt
SqFSike1PqjQMWz1V2CYquwFxECj+hhEzVNj2KLmRyMzIUn1OQ+6q8pASMaTZBGZZ4/E+z1MTKpJ
VEt6pMjQCxitSSVOHf+si5NMjD2NeQGQl6GwCt7QDhL7sVxfDvaaoWh2BOhaBiLUyhZIPMLpI33B
+q5kKCxCO19kIyMiwiFpYHSSz/SxVMpdWEMcS693E+wpaRrpAA/FHzK491Fe6JDHGu0urLZtBHYt
hAQLXduUteoUq/tt3gOiEBt7qQ8d/MEq5RxAJiSvkGJpoGCVA0m9bI1i8a+fosutoe/LmEVs10kK
LJeGoix1AKE37fgWKY8hgAvrYrtU0OBylrvJNoit5haemYAsS42dQUiIb83DCSCsCrg2iyoKDnid
rHCevrVMj9RB6q1k+sUdtU39I+I+iXhbh9UEbyrYHoxyIx6lZNiLy89uvu3Ux0J6hMsVQKydJRag
YBafIIZAM1WA7XIvcjIi3nczgZNQ2HFEBPXIoYO/Ez2K0/8gq2f8H2lf0hy3rjT7ixgBzsCWUw+S
ujVL9oYh2RbnEZx//Uvqfu+oDbcbN+5ZadERKmIqFKqyMsnJKgu+EuSmKqcNygrxOL0pQ4GaWHt3
eSedHwRUuCnTLGqI/Ln1ZKrNAG2jo4knpKmYDuu/XbbwF9/7ZUIIp7oShaNJw8Wm4yUExAOoKpYY
In/r2xXyC6/5G+OB6dZuAgYN77Lx85fql23BnxVk1CqwLQP9zNV92wMr2ELYvfYvW5EOUYizTDsB
Vd/y+dQbvLn+MMFTAmUAeI8gJd/X9x3zdAdY6SKQol/XwOpPp/Y1RCHwauPWZHakrU6UAFsPCiio
R13ds/dwp93qd/O1tdW29a8CMsqubINKbItcoIld96ypzTUxgbr0BsR8KxvxVlpfkywjE7B7HZgf
B3PdQq03QFx3cQfNy1MH9LtgPtjNyr5OXNNdngBCl3jaTyTQhekVSUJH2hFSpCS/4wmgSqpx2xlL
6agZMKdTWL6qY7QNAa71hhAgWPAV3oAt2E1wmPAM9HWbveZR6uTDQUHZqiuUnQWB3SnjvgE6fqda
sp21XBkaeHz7AzdxvRgDqAoacADq5r2q5t7SGQkIaNBoRvNveQuV7PDNtFLJOfmLP/1nF4lMpVqU
sDgu0DdPb9YUU4xKQ4C3tzv5FsrCKHHIoAV/KQZ8WRScW24rVh4NWFOy717V14y54LiLB+g7TVuI
vh9p7+qTB4+kfLT/VauNJttV6+8nwVfeo0MpAQ8eJBG6HQGFyOhAvh4PiwRUX7Gn3YLG6j4MlJvw
ddyZrgbIlNN9Q1fxu2yXnRMQhKf/mgzBR86VmhlxW6R3VNd3bTy+qJqlOlVKH2twQ4bYQpmhQP49
cVIlv25ouTdJ7fWQs4m5cmj7xl+m3MuVxgPQC/yRtmvGR6sICjBgJLP5LvF3spkT3Cqw0AtkozX0
rz5MwQp0NtxVrRTocofNbnM9ga/ySo5jW//tpbMouNmRWwnSdyD2UAZ7U0S/OuuqmBpHAbQcncaS
IyEbo+BXK42yOR2QKFyAjQ8tsh019FCDZfTyXF42Y5IV+3SyCYeMEWXSsAnt5WDVb2H0ZCyGJFK5
7KZNIrhPplQF1WYDcNYBcPUwvGH8JY9uJsD5dSTqDLAALET2lPjkIv/7aplEqEMMPFe4Ftb0mKPP
jrLkaibT82hXg1PmREGYjGZWBnGuw6BW9tbQp8nNW4i8oU0kDA2oaCHnZ08vZoso1pqhPqyk0feo
XbZVt4sr68mmoHKfDHaflHingChl7u5yxOC5hi6Gg63fZWMCiqcSYsLtckfq4n2Oy4ehR1+G/dFl
9bXCZFW48xmq/3+M0eX4+2Ja1RiSuMExRloRZKvxjiytM0e5U/A8uLxvLp8FkwjukxAlnfsK1/68
1N6UlX5bRg7Vbku8b+1ZknhZ/9mlpRQ8pdaptdLFqzHGsF02Kih3Lg/nHPniiQc0ieABq2kwKkpy
cpxWsbsZ9d6Bo73sOGL1Iztxk+Jn2FyDAslT+q2KHInefO9G28t4uqkARxluY8LcvB+3vB2dmarv
Y5E8m/kho6p/+Vv/kgr9WmbB/U02aOLpEK0EQ0BAQTHPBN9vm6O7sf/B2WM/TLu01Z3FVq6a4mkA
VYrkA2SLLzhCVpe8rQc4jXw3XBtuc5Nty4eVG1LdR7iyNSf10w19SSW9nOcBkf9cUyCk+n1/q/pg
lzhUeCfj2Yk0N/AkIJKOHTN0bTd87PbqHmJCQZx5mur2xFFlBSLZ1IstxAx87ZmFhnHc2dF2eFhb
zcB6c1hlp9itjLVE4ps/06snvjlMVGvWMzDemLy4saLeofpNDDjhv1vNzzGfmCn4EA+FjtjLdMie
bOgmipxVj3UEGN34AWgjxGkCe5ffSOPq1QVfONefUeGJZSXX7TJZM93qkf1QCxd98gHYUpDwdnHC
243M4F/yFv+cnM9exhODLa05G0YMlezb3bhfxYzmxYFU2/ysewviPuBpdzmIHr3wGCagS9HeTUkW
6C9J8a9vEJwZ3GZqWY2yHEvd8ocQ57Sd9nkJthI6u2gXQ6NL8dYu6b5uTHTvdBJPJ3ksmqrg6cAb
VaTJGvgCLIi+uEcbFC080PFepF7n+8ltSAE2hhzu/wTV/jq9nx92Mvm6kVpKEyLTu5CPpd1b+Vsk
S7Gdo5A9deNie6JJS72eSz2H9N9YBaBvApA3Irt4jN0B+YU2ICRylPDAQeNpZfqGf7PsnV0/c9Pc
2g3WOyWuboLyc1L2UQt1y9z28mW72AfSp4euyfbZclUmCcBflreEyW3ZTm95xN08mTcK+GKG0rpO
K76txmqL4MObyf3l4yq5Cz/fNSez2LFWQbMhls80LVe1QZA5S3IyknBN7I+LjchouYqkhbEZrvmm
2CQ7vtO20syBxL19HtaTkSwkJTNZQ4hVEC7h4IBLfFSj9yvFMCp5lde6kbROdL5d+WsXig1yM5oi
lXL1OWPt4q2QgzUtw2MTgelz0qxiVEESyGrTn2fqgqP7fH+dDLWs5rREh+cnzY8OmkE3aq4yH6g+
Dw3xk2daTsN34CUK5M3SZ2fZtBgzLB3cYmIfeJPaIJxoJtxYPHVi42mKJvB7SstHZ135lxkRf1k3
+ZyXC4jFxjtrk22bp/Ax3K5dH6kfHWXv1dVF/TGdJ8aEB8VYdPHCDNTDOHtowOU+lZNT9olb5rK4
UGZpHfbJwg0NFNLnEbul7vYLnrb5+FFHSGanPy6f6vNe+WRIQuiesxgyfjGIoOrX7Fnbh5thVwcg
+vA1qCt4q4Zgc0yO/XaRXEeS7SF24pG4auqMoBNPrSLw8JYO3mnoapD0Zq0B4aUFE+48SJY1SqIj
bFIj0y1V5vVKfsxmIxhzNEuXE1QorN3lGT07MFA96sRSNUqZECSbqtaX0OAYjtzuPW18ySbF1XSJ
kbPO+MSIEAgPRJ+ibgj7o4KuEbVCml+pZMH2uvJ/zN2JDSHoHfFkNXTF6pG9rnfN5E2PqbcydAJ3
BT+io59A6pkvmwQHy++7fkl7i9dd03/mVcFdBx45iLtO/mdr9FaWirs8iUxMD1icp4YSsf7YoqZY
oSFy/ri8FWQGhEPMs6iq1DoZjlqmuBOk86JK2qZw9kn0zyox8emtlA3vCgTnR/PYaQ60V+a1fn43
XVHQ00KMBakGVJjJY/uEvJTtXB6gzPg6ASdeqiUIeqIWhzhadg2IyqO8w6mK4e5LcCtKzvJ5V3Uy
VOEwEwgedjYpgUbI/c547oivj/uVcBxIpGzTah+prfrFDKaENnQU42cUPYNg3emr7/3C3Msjly3t
6r9PRh5XahGbZdsfe0p8CIa7hS2JhmyZCcGRLMVYgTiiButZlSPRT5BP0im6j8aHLko2RQG/ucwZ
lP2Syry3VDW71WivOnaSPOrxi1knaHd9zgvQKKG8i4xR91MD58My2R7bQjbQyLZtsLAaQAS+eL36
rZxQRMwzt0LBLVePavsKYQgnitvHdRZJd2WkoDcGEds8uVzLXK4aiwPkuMOn3q2o5hjaE5Q6bm1A
sTS0qLXGiwZ0Txmh+ZRCozTl8Sbk0RW0cW/muLpXzfC1gBCRBqbjNt6pGgdJBbAeeAUmaO5vu6sp
g2QXMi+jdV2Pszej9FyVGuzFvmaaD5dX9PwT+2R7CT41bBbeEzMajt0rkrso6yh+t8+fFz/1FU/2
xJZuZsG7ZkmENwkCwiOoCpv2QFXGcVrL3gMPZO4pFtv0RrKftfhbrddooV12LX1Pm/tKwfswQ0iA
ClsN8utwkR2z1cn+3e8zMdVQK/aU44miHRMyYTOUXh41NwMYO9RG9ewCvYRN6qXUejQnmkgcytn7
+msNxMwDKUBVEod2f7S1/hDO+xBPZNL/KKJ924UQnvpxec0lR0zMA+TzEqdKjaHapMHzizisltyi
qx+4NJmCh7TmMJ16E+qh2tBtiJFsIzN0KtZcDbJQ53LcwT7ZR0480hIanaktuM3SunKi7GeWB6RX
JW7v/IPiZIEEvzeYpZ7EOm5oe9Deso54FXQ+DPANFU0JqAXcioFiQef39Edi2QEYTMFXbjuEPbf5
z1Rav5MNWvCRarL0rWkpPWI6aF/gdi1J6QzKLBu2LllGwTcYU2OHZmZTUFMWh+xq2UIKznam/YDQ
hDjRUdoELduZgntABYws5oD7BUGKQ23ktodvl/e+ZOrE13aHll1r6ngP5ssrA+gqcC5GrN1cNnI+
c/q1X8S3tqUm3ZiifHtEMaD/MD4WL3xGCyWqjEB3dU62AeO0X++L3jfof8G8Ljl+4qN77KMs622Y
1/VVsvVligKrBJOSzG+db6M6Gee6gU5OXxK3Fi8GHfEAknujtmn7hynegPiy+q4UQf+UbbSH/ABu
69iBYgsUfHVXfYLSCP9ZgGkINVjFgz72/5h1OPkuwf8MSW/PagaHamwMkEEAJDXer7qYBiAoKUfB
yUkgs3x50SV797P+fDIXkHop8gI6NUc9NAIC8iqitN5lE+epBk/GJfghWsYlXscqGj1V8HbN3O1G
1aHDo52CN2VOvUQZ/WiJ3BopDtZTX89XqeK3Jn9gEQsIxAxpWvkVXk5tCUJG/s64EjQ5v2dptG2L
enHb0vQjMFVc/vDzgIOTDxc8Fl7a6RTbeFWtsJUa7JbP1c26HIPPPhTopPoyDKhsNQTXVUP5oagK
3HFk0gCprdEKH1wek8yTCL6qHual7K1sAFYT1GMaCA6BO4tViZWzoQE0rHVq6oZBxNdaUoxzzumI
sEQD15lxX2VgWB4BQFF7p+PoTlUMyVqdnbkTi9rvZ3riU84Sc9COeb8dstcYyIT/YeJODAhOg5NK
aRM+IyOuPExR7oP92GmBqbls5bwPPjGzjvPkPHYsm80uBu9Yqnooz4376H7xSi/7jidizjzjofvg
1+g+Dear0OX7y9bPbo4T4+vvJ8ZHq9S6tlkhE9W3ZtolGXFCs/iXEyl4A8UOG85zix6t7EHhD4NJ
PTMKJRtw/Sd/hHInIxFOLp5i6TgD0XdUixHKL3jz5PMVmfuDkWaya/NsvHFiSzy0Jp3bKgeGIOKL
E2l4Uts83DXR20h/5AX3WfRW8requ6dl6eb8OR7Dp3+3bsKhTkf0nYPHkR6neoBi+PcaTb9k+Lhs
5Pyb62uc4ltjGDODdD2OWJWAFHHKMaelyxG/Vc1zHaJCRk2QIY/PVQ9VOfW2VWLJ4VgX7c9FhVye
YRKq6SI0OjH5aMcU3b08BD4DRCHqgZg/Jz1yc1Xq+8++rCDT8n/GRPQyU2jetHGhHb0iazcqVd0p
rR0VMm4Z6Mj67iaxxo1kgOonUcWFIYo45UkDPIqWnB4zS7nS7MHla/NXqSjDtocsvKPqoKzk2tJ5
zGz0IFwAJKnGz2w90gZlU3x0Y0b2SsJQcf8UoI2Xo9mApJFMAIYrgNg6yQgWaYCCZ3dO9Z1pMDe1
WLtLrcqCRm3jVJq9t+zuF7Viy5vUPjCHDnQrYEVObaD/aJG9aFANhNCs9q22zNazU9SwQMUHYbI0
hASK3TU381IU27QYancxIQU6acuOjv3izGW8+F3ZX5fzcpWFHYhI1PmlTxHl0QG6EKFi6o993ECJ
MS0sYCSofUUs3adKhaILSffcnDc0ZpvI2OGA70DPhbbWYYDyJNoyj6YGzGPaqu/tMj9wCzFdp0Q3
CkPkmph+0YPk02IYJ8QoKmB1ivt+qjeVkh47qNLhOgR1tl6CuGmGYHaXhUFhfygErWp9u6Pgh0aI
Mm1zI1p8ErMQmn/593AYvHqim6VrNxEZdhCO21oheBUbxkMn002KfIsK2aeuPvTWBBU3aK1vpoKb
HsDO17SP9xU4jUcl8WNd/5kWBGKdlD9baGkYu9opJtS9ctdMDC8texe9Hin4iqsbIzS3BQiKE16+
Kvk3Pc9ulwEsg1w33U6j6P/NIMVZaDWK19N3deHXJuVPSBd4sxZuWzwkepUrDrXK6ySLR1CbIpfT
RqjLpPp21nVHAb6SNCA3YhAs8bR6Ht0oVqGJa5a/ZtxGC38O28H/n5zMP8eOCvdfHyWltcw1qGOB
nTCeIn9ttVjc5rY6yrF6n++mC8dNRJbbbV6hER0epfGVBxS6Sxw4BNoIQ18A6vLtTbqt9c301j2n
952b+vmNrCVtdc2XvkC4DcOMj31pN6C9myswSb9PEbDD+Wti3JEqCxYj2g9lv7s8yZ/1mktGhdux
L1R7skuqHg0bhNldv+nKvHWs1AiRTEznQ9VPWP9y7MHRhD5SOscPfKq/91O7DdXORzHDAzcqernz
g8FHKI/1INGLmfKQdl2Aeopbmewl7rJHK059XmvGsVDyt9k2b7MEOUzWOwPKEnmhozNlb7dPei/J
x6675NIAhSs5S2zACIB/Oo72a2c8pZMMICEzINy405KCBCJCpFSgj0TVA2gnSCKY8xCQrwtIxK3r
SJeUEXT2cBKma/OqcjMX3fS74QZEwu7lDXH+oXNiS6iVmlzroVMLjPzofiJ7zOv/AGXVvYo7AeLB
MoHL8/y6JxaFeH1QmQKQ59rR9x1iChSZ6o/kCqS+fvySxD6pHP7YurNTvVwe6fm48B/3IkLIYy1U
c3VGwW+wxp0C6CWLQt9g4w0D/9dlU+feQBojlgE9WMZM0bdMVhwDfTEbR6V4AsozSMZdGj7p1sp1
YTqdNstc57k9eWpQcCWjomVT3sBg52FKQWmdbEHk4YJ8AVj5gxGU+ySQ9a7IbAqeJCOG0jNVrY9x
c8wzkIPWMmd1FoN/OizhLNNhUet+FbGDkmRyWDkCmqfoV1tu6bW5WamNoqO5o9yJAuOFeTLe33P+
+dS6cNBJxaYsVDGpECl8XcbBa6EVbFmhayFxFCKfETK/0iT19rOUHidWxbPPlXysFhtjXmkRTM0Z
DyD1gDLRVj3gfpgAYBw2UNtYT6a9qxUHU3MlR8KdhcGcfobgFvJQW2io6DXaH0BN6PaWG6aOkW4Y
VPyMoN0k3RXEY2RXouTgiN0smoHIiVRQ3qXzd7SaBIlxm7DRVZqnXi/cVrm/fE7POr/TUQove2W2
2o6M/X8me9h1x9hT3PYDuHOki6GrItXqPvdgPDW4HqqTZzYkp1PwSEwG9PUgJx1uevDQgBNQd+mx
v1b9evO/JPlODQrvespJlCUUp9Sk2wjNSaD//nfOjgm+x54K4N3WIXU6CC7mFpwVR3Aku7TpXqFX
6yrKVrJqkoMpQjd6ZtkxIttVnzlHa4XHFDc/Kr6+MYJVNxqkZyvlqLnrb9FsHzvLN4n9czfJ6ZwK
bmmuF1Jz6DTjiC4BP0zXauzp16ua8ApNU+MbILWgvSPzR2df4ad2BYekJR1HQREOae1kNfzca5Gk
CVCK3KZ785sMiPoJyRIjqS9zlojyyCpmT5Wt1ccOyq/Ez/wMb8f6WgUvceqYB3boiLNctRRpPVe7
bQAOBQgpMK40gj5J4yZ9SqodXp958Y5A8n9hIj/9OME/oTVKzcYK/gmNxXahOurYB0o5bHksW+01
HLk0DevvJ0d2KhYIvyTwSTXbhYnmmhbgnx11R90OZoN5df6clkDRg7CZg9KZtJIIzTqX+9CYQWwL
3VU2E2szS7+EWTqQGvlN5kC/FpVWCA2WtCncqALxaWFFu9a8H5RvwzRuzfiun36Omup0xb7Q0V5N
X2twlfXW9dLttOQe/YFBoVPXSt6sIYHIBMSlqqs8vq5ACZsiRR8PH1Z4ExogFWl3Iblf7MIfoUI0
WyACr5H6BPDAKIDk6EY3nT1KbxT0GdT2HUONsTYTry5esvyxyz6K8Ns4D2ui30nr2xTZGoDjPST0
KR7jUXc39rpnjraTsW5b4ZHe18cxPeT0duqZjCxZNovCMtLQ0BqbjCD8cqwNGFC98qFDrenGvF82
nT9BARxqbE8jd2XgzrMvzdP1Ey6ZvueV0sSrg/R0aNkPoHbwjL11F93ntzrCXvQUtrvkkQ9ODWmi
TXXbbqSIrfU4/LmJv/aQcO8Awmf1S4VvyIfYC6EBMufK1u6KLWhxeJV5lvIdrcgeN9ot7SbJDXE+
UvwyLtxB9VIYBqgxDegY8Q2NHtRwkFwJ52+ELwvCHZRkadQtNGuONAlvoNGyIVVyLDm8M1uOkTUt
jpIBFafk3uWrYP3yS9MqxMBoMlwqui4tn+etQh6i0dzy8vGykb+EwV+jE+4btBh1qsaA/VzZNg0X
PNe2A2Hx4YUH6O1xrfdy2yMoK7xyU4SeJSMS+HQwl0Yp3DsTyuo0m9LmGEIwK9Xa7bC8J8gU2uEr
azUcorq4AtevG2cU0FBzN2CbQ/zG1a14Aw68jalf84rc6S0Haqktbya11TYJqI4vz9P5a/mfaRIh
xqWhAsjXrnt8mgKV/LLp97h6NoZeUipZp/vCdIhEr03LlcXqYGchqptG4Z4g/2pMisOSEn2u7UOo
SpilJL5LF3zXsqBbJGnz5tibw57QcD+03+bhbmRszzOZsbPv8xN/9UmHfnLhmXUxK/OC4xo99x/W
3tzG5jG5CYNoRx+wqL7xkmYHmUqwxEeIOOMp4lbZjZjUHjXdCfXCQipKLjmsosiHplrhWBQYV4se
anAM+wbENDyGkI3vkIFT/Qzir1L2eNluEVxTDa7WoV4wsMkYvnXdC1genvgc7YGHvx9SRFBgUrp8
Ds6mj04XUPBKk65lyYCeyGN+3e70beQP0PKz95oDbdvdZVuyZRNcU2xHowp+XqgWEcOl7aMFLYnL
FmR7X3A+XJ/4YkeYP5MqATHuqBJt1ebA1OeJHC+b+kuA/Y8H+YNytbCWsFBhC5o2P+ygAb2V4UAJ
MYLQVCSnGJAMzRBi2I600D6MEFmS/ZrbWKUGX8IdtAWWTbFDqcTN92Ds/AUGVlP2EJXsSpGEtap1
MwwTPCV0NPY5vf4SteNj1H4DBGTXAJ3KpJI+ZyFpJ7vyDx5WZdGspMbkGj1FB5+5q+Jja4ErY7vU
e1zVedw6TfuDGc+NjslI5ie70sBRrDkD+V+wk6ffsm7rExdnD3k78RrxQqNqT0N3m+KpqoJgpml9
3dxTKw9skGzprH+V7DDJefnUTTgxHJp50TKCSbDubN3lh2QPxLnbPZt3yp0KBGsUyBCsEq9nCP4H
HVRNO3JYzHJzn4H/ySwwwuXH5YHJ9pPgcnpdyaHjByuJEt3V0EqNo+lWgYoP1TfZ3O3y9umywb+k
br7OquB5lDFZUrUFlgDY8sNwrNxVRiZ8SO8LL/ZDt/Iv25MEFyIv6zDbyxxqcHRmCjGzElrxw20z
PkyZ5KqXjUukZYXI9chnFYaMDQEWD8JP/7mj5gCVx0e5srbM6Yk8rBk3LNUax/qIoCko0HSG11p5
Bbk7XPVJUMkKDmdpTU7OnsjDmpZaS1NlnUlnrm5DpP9Nxxg97WYKssPiJdsyQL5zlbi3Z3f6mLQ9
6iCv5rJF6/Z/Q/QiWVmRm9RgZG5ZHNmIrgePvxEf5dkYHS05iGj5Y7cpjvXdKmBzeT9JfP8nGuDE
Ecxao6VaiJg6joZbVSv36uA2hAcJpAkiWtxftiZxAiI1qaorepTlOJ72mAZ2BXbosDrU+ctlK2e2
Ev0sehgWs8CvIirDhyFb7EVDk0vNnHBT+KkHtqC35Y5tAJq6kXX5fXZF/h6I/25OcG06MfK46wYD
92dxP4Oq/5rsV9rN+mFVIFJynwQ0sGM3u1V9EAp76TXfAkYpWckz4dbvnyH4PqMB/gHy6EhFQTbc
cEsv2ofB4K+nR8pwsEb6l4YseD01rsuazkmDFGC4SV9XOfAf/Wt8UH1AELhkZH9eVr8PTAi9MnMM
Qx5DK7JWjjH5JoX1y/aLCLQx24kB1IAFZA9A46K11/Sb6xDh1n8jXf7nGfhtNCK+BocqAwq9wzK1
u7nInSzXN3gPyDgo/sy0/G5mXcGTg921vJh0Csa6GI0/kf6q9YXP2skHwteNgdGyOPAh9C2ylGNR
yAqPZ8o2v1vXf7cemxbIa2Zk4KNnNBYN16jvb9Fny50GYiBaUAQ24B6by8desk0+G6RORqyYPDPm
maNUFCeBld93CpW8Ms7Ejr8Pa13bExNmZJGoZy2qGA5k+Q49YF9H65bsGBjzvP8QBiNKtmopKvfM
dfy7ZcHHxHNYZtTGbVUu6g/WHfviR9q1D7nybQaASRkA5cnDGw4KO7q3WiiAQe44kMzvn3fF798g
OJikB3RrKXBMpmX+Tgl18mpTZNlNmlTBDEqirr3J1PTZsJPYJeCWrOhjxZ4Iu0sBSlookHrTDuUS
d8p6P0MuTEciIT9ApNii0Q0g2vsMRHmuBvFFQmjvzHZpgOggZ2g7A+3ZVCh3WhnetF2HvK8RBrzc
Mdt2LOCkMmKDDQQqGDFE5UsHSSDVzbEFFiV9N1tm3UDscBdzGSnwmYzU7zMiuMERHKa1WtQ1WrLM
vbGM3xe2Jrr3PFGvynyPHIJX6L8UBVKKJHQgCu9Q9NQV1i2UBzF7CwAv13Z/O1gVaGyBAisWyZpJ
XZvgO/uVyaIFGPPIQKw38QeW3MaA2Mfmrmhaz8jKbWQvzgTyHwDgoEueW5KE97oxL9wUVOjR7Yau
rJY1zNJT/jjl/WNr/EBfv6PKynEyQ8IrFogKc4HaF0Y6H0h93xl8l2cAwhbmv5xTKrhW0JBNbRHh
HIDTvu3dGh3wKwugaQTrBZgFMjJoiWOjgjO1ipACuQ6vQxfjKiSeziJJtC+bu/ULTvyaqs1zP6jY
JZEd7lude0wFJkUHOVHWS/bDJ0b30oYQfGiYky6PKmyIpU42A0EBOs/3tDTvIGPeMfSLs2GvJvWu
4pV32YHJIiS6TsPJMOmYaXNoYuGW0XqYwu/9Sj6c3DK2bLWp88wi9akZvkxWtOml9WnZKgres+h1
M0aPFpI6Ybzjk+ot09vl8cksCN7IYlmvTzosJG2y5Xq9MWXERLJ7nQruRNGMMVeT9RqqHAi0Uzyc
NquIn+1OIXI3nrKxrkDCJFk4ScgkYlF6I41pnuDZUOTLe0xeojr6CWYi519Nn8ieGocFBOdsxCx9
+aFAxt4uZFLhZ1orfrsvRFxJXEMdKlPBPtLvw+9gr/cTPzW2IDFyCnDXTBDaRU9CUCPJx6XPA8nu
EHFnQ6Zl6jRh6boOXEG19qBFx84Osjn/0bV0a5vQB+1epjh2uzn9pdjc0wB+id//3SSvX3lyBHVw
NY9RDS9t44DZoCCYRvrv4kAmOBi1Qo+plcKEor03y+xHWiepvMj2o+BHrLg2KJQ86VEj9Uu0Zgk6
hgiISDakzIzgMfRBzVlK8aCjGboaGMhlyYHRWKLgdyYR8vumFNyGmnUTRM6xKTtNPVR1E2hKjJ6s
2Q9ZtTcg9a18zAZ6ztQSXPCWy81kCzB7o7dXvV5tTF5u5sHcg+8p6LInCroiG1DRtKgcdNwZLu+s
xiHgprq8j6RfLXiisG6UqV9wKbbe7Btuv5kbJ4f4wCa7S0tHV/0cORx31brQnOqh/sXw4Lgjiqs8
otuM3Ur5yi4fL11EqShc6ZZ8de88ezBM3dXTWbIdJDcnZDd/Pzto/w+bUEdaI0ZmnGqjQ/TBMapr
TnajMrjJnOzKpNrGUmqXy29JXaQojcI4G8sRYS73Jw9ZanCSR9fVbrkpN5VkXS9HIrrIT2K2zdh1
CqYxSoE5rCfXbH5q2o5EEj90ppi97npDoxrTqWqJ1cWyoFFPeuz61lN/mAHoG7BVPSALIcr7CEkA
B823Ww1c8gdUVNXUs2Vx0PnT/fUBgifkvDBpaMfIA2A11U7bZVez1qO3GowVACNHIIC1Y91RIVWr
QpYXfJ+eqiVonXhHrdW7fJrO1Fp/nw3BZyZxwjW0cDFUnKJttWygV4jiiG/80F3oJJRO+4sruJVk
mJT1kP4ZC37NgeBITaZ02lg27DiY7/UM3FqD6Dl/S0z3bUp+Uq35t+MUXGqvNlzP0/8DWq7FrjyI
9ugcAIJ+s3zoAD5G77YMmShbacHBKiOw7VUGoLmavNVzBhoWtJ/KyINkRgR/aBEtzyKd1dAnLa55
Qe7MbD5WRiPZtufd3D8rJpYmk6a3NaOr2JGFT8S+zshPyU78s+ntt50oFiNnBjxZRiiOhfFrYmOQ
MdDP6Y9pZfljlAYTTY9jb98NxSIZmWQCxVJkPFG7secCOPL5Kl25BppsCwJDCa76DN3z7+MTHnOL
EYN6Z7brY8/r2LE0Xru86oOSj8euKHovL2Yf5InvpPrgBmSboGczZddoXGn20Pz0o9iFVgo0y++M
0u2qxl0G7iak2XKDQIq19FAh8qYmumqRYOlzZGFo098gTgELzDxDAXthgGznzYvKSz2AQNmPkUzI
AqLFhj2G/Gi3iWRe//Jm+Noy65Y6CfmqVslivUjr49y+Lzx57ko8t+JvXf5rzYAs/N1a3ss2d6rh
YA1XCgdDkLb4l7fVpzu/4GnEgmdaAEwytljdGX0QhdEGrBsA5o+gFjT+mmL8qa+McXZo8p6RFl9F
N81kBwZ6j/v4Gb9cEwQ4Wj/6k3nF2LXacWhptn47HnRk22yIWTBzZxTBgIa0SHseOkDqwO9L4wDk
nhKAgGyrCm5zjFgTaSqw+U39o1k2dXfbVQ+SCZOdQ8FT0soGIXeiQMcWfP911d7qhrbN5savB3TD
jRHuBCt91dTqxibhLUdnuqOP2I4dnjadtanm96Gc3qAXeV+Cm9DRxvTXVJujZ0ID1J6zIOt5dqXa
nfWUtovlFst0o49a6YS2Vrkc6TzprP0lF/a1EQU/XBKSzCivww8jfNrUwf8j7bqWI8e15Bcxgt68
0pWVSl7qfmG0Wt30IEEDmq/fpGZ3xMFwCnfnPitCpwAeh2Myx71816POCGpSeV946ev1KxR9Jc4j
D4Ud2YMBlav1s5wAk8oBmMQg8CfbkdvQDWfZ8TEtjftOJvgzewWdw0tyaM7LNBHdIfldKGMwcwur
AgZWWGAOUWBQy7/9mz2txHJ3Cbb7CnuLcX1BIuWyWA/H5EnTjinoKPJaBCO0/LNrwribbKlZjJkC
YVHx0vcgeRsBWXYZzEvMxkAXLX9spqBfR+NDnJObedZpUnUZKuwsw4BN8+ek/ZiaeH9dQUSCuHw+
1i1wl1dRdZn6H1IW9nF1axhPNXCNr8vZjNmrA6l/dcCFIhGHFjgQiAfdxAYrL/l3NdGVDC6sqRVA
Bzrdqi5GNQUmcFJsrE5bU3JUuieDKY+2XPqlibWhDAvHtXXqZ1XwKN8uxq9+AhdnqEFqvFGW7+YN
geKD54MGeYXClA9WXreC1wIE0z22A0psbNWAjQbyupVYHgUCsnf9xjdNf/VTlr+vQh64KhqJNFBY
Nbe8zFa9xqxCmQkn7JYvd8Uw+KGalEq0z4AjfVGy2ktMxyNo8fmjjjW0+qU2Y1/G2rr8jhddqChZ
6pu6KqgebJe0Vkfl/I9ElMyuHae62Er3rFWlN6ZPgHgM2+GeYWA/jX4W7JtKnrNkPhUtUHY62x2c
3qMxxu+NDxoDwqYVFdq2LcuWsb6uaYYic/ffFGlMFUurLvkI6tkKXQ8zkMAE41iS/2++9JckLhSD
V0MnaWtC6RQraJx7jSSe7mSip/+2B/wSw93ybDqUSrFe4QUO8wIAtZZeitabOj8+j8fqKQfzDVZ9
arxlB6wz/Lp+yI3VASStxpd43tsrM2XgAtQuddSGmRmHLGnrx2TCYBzrLK9j70BK0ir0QmYZM+56
cmpJExhxdzEGJ5gHIC/0TRAjvyptivJLJvuD0jSCW9qOSV+/kgsTWKoYqlRXq4uEEfXUG5lyKEvY
hXFXC8upAg37rNWsLLwsSF23qH9dRntfpgug5QFDe5JwbHe7Z/F19Z9/XwkanSgZHFkFZmr5c5Zb
v7Doq9lZQR7bPgWO0TAg6MrvRWE+S6LF1+XC/u5e/rzQz4RqJVvq9JolilFdkuycyIoLWufQBPBk
pTwDSiuXnpksgp8SnpcLJCgnVlNXd9rnGFR9R0K2X9AX6of/YBtFdD4uYkQRmbDCh49Igx6rbPVd
uZ9uCjwRsEfWAAENchdgcJizlPnFL1vfXber7TDxdb+cmyopsDAqB1Y9YgIjjT5yY+80orWJf8gQ
v6RwLqovu3aw82oBI5wBcb4s7clBfal2+qH4Xb8Mh0645yM6GOeuJNOQUruE4lTAbLUtvyzPLBfS
u2znNV8H47xSxubMsiWqfTrF6buCrY5d546YGExONGSgExcC5G1wo/7FE36WFVcmsUAcZUphaJcR
KC8RHYF19BFX/avBDmmZ5GAfTuIgo+6kksYDaOt5jmUvx6aG21bmrp7tj7LG1uIkeVqRHKrMeOiN
iYYKBQ5arAeKMdzlce87SZ+EeDYPbtOCBBJPruuat/0W+nIrnx5/dQ4s3slzTaD6C0XNkiyxkwna
a2lXhrGvfLsuTWBnn5nbSphEh2zOVOg5yPoaarsN3siSEdLuzrQuKCi5laULcutNDQTkgaoiN7EU
fpoyzueGySWpL0y6WIZ20xZZWNadIM/b1MCVFM6BTDE1cqlFxEEDBZjIdw72Mq9f3WbgX0ngXMQw
55R00lxdSvvUj8Bc00D3pGLuCEBeWAh15bQJrkvcgBqGiq9Ecv5CIQ5gnWW5whyh7KleGTSH1mtv
Er/ex+f8bLoLi1C7gN/+K6VcSebcRlsZBAhH05LljJhgLHw7w+oDcJ53za5nwrbyZgxfieP8B1bS
9arDOuKlj9/6GlA3w3m2gV42y//Gz68ELfax0v9J0eoqLpfEZMbWIxhYVGza0yES6PxyPX8L119i
zKWksxLDaJX21VLBbLPXzPkZ21VoZGZgVGiP1eb9f6cmJvd61ap0wkKRsgRPfdecoyOQNAO2V2s3
+6PztqiJVYXtq4hmXmDbpvrXc0Z1XRRKDzWZtdyL0/qMBzqlpaiysmQa166Ty0SautYn9NWqCwO8
dx5UN8178QrSWFB91juASlpP129UdCzOmThm0tiEjrA7tkvUYq+alzwXLe8LPBY/Gm22SdZmYBK8
zFMGpsHbnolWsQRWxXO1t40NVPQYnldTf2u0vE102bVn5s9OEl6/MJG+c+4iGoG7ajQ4S4u9cmV6
KVALtceTUaRe56gCtyg6Fucs5k6RKicaoO7qxUkTkCMcKkAskn83sbeyYs5ZpKo8znW2nAqj1eid
g9XiGWiGJsaRsTm3G0RTURtIL3/x9/z0M4CqpDnLMS9RyclDrElBqje+pg9PXabCnOP9OKB3Xhh+
odd7KZvvWr0PVPORjtq+zvZKcaKA5FeYdi7H5l2TytJTjMe6KwRedDtn+boZfnLaSTKUUjR8goWI
tgFGSu5p91h9ddW9dSeqAgoMhWdOr8gkq/EIJ8M63IB+khMRHbZIAudfkBUxo7Zh74at79vxVk6F
s3YCpf3bSHTWOqNZQcSS9C9lA0BlNO8SAPW8LgCk9I16KgCYhHq+IJSLzrb4ulUomuwqm2sZSuzU
bdjVp5G0AnsUSViOvpIgy01Wyw6yFCTcblRj6Jf2/6UIzr8gvsVxCnSPC4BoO+BdRkJjX67hSoix
OKeSwrqwDQwlG8rbVmp3Vrlr01zQgNsAG18M3MHgtKE4BgjA/3pVnWPlcm4gkC1plQICYtagWONX
NwSYkN58Gz3p2DFKTvhaeOlqLtjM7u3AuuRuFFidXxo70UDfdkFp9ZOWr7v6ekVez1i4wE/qsAMt
ua03yy50s1OCwfDGo3Vsbov9Mkmrxm7ySzr1Bgi9vevhY4OE76/3wimpOkwzq5Sivih25k7pB5tO
JV4m1ABIf4WBc7kIK1SxFV05aNg/y2dQ8+XYEAN8gz5+mzQAeVqxD7yHi2lagUIASBBnR1ltwgLU
F6pk+8wC6gBGaWUQReQOA8dtGnZVMrtZr78DEOkwl9pLXhS7tC/QI+vLb2YbexrwW64fdbsGsLpv
zloKedZt2eqW2rjlLnMPcAXv1gOSNe2mPBCMupiNF4kgY7Zt9EvxOAMyG52VLcFXtmJyYPlrZ4sG
SP4hJnyJ4CyI1pJmtioOZkZ3dvaCpNpf2o0A/z6r5kOiG7seFEcRiHBVa5c2kkCHln//dwP+Es8F
676zrS63WpwwZ27XzT7mEkJ7Ar9FUgM59mBZohGWbZf+p0QeXcIaYoMZWV9dMqBZDFDBRsemxLuc
WqJwu3ydK2fj8SWMZFRNVOoXnZE9diiPGVQU2Qi7QX4VLIWxCBh0dmg/OJorwsnZIDr+i3HyWBMW
gBnTwoB0dUd/x1jGbLR9093KVgCgXbu/aV7LYxJ2YGFtXoo9+Q50w/dBO2hAFCox9CAIBduO+uvW
ORfqxFVhRsnSy21q1+6x1zv/7rTH61YqEsI5xbEniY4FPnza5DvrMevR3RuT6C263bD5cgU8/MQ4
UUWZGSymQ+VnRuWn8pTKx43aktudLDy3gYyMncEWbOeZTzvBqsH2DtVKPueKVKaBHxnD/dihYn6+
T4P8l9z5ALU/t3dYPAfblHKRH0QlKIEr4tvkapoVhjotMZAch2bwZ/FayObExOpgnCuSLE2y6hIH
q8mNov121GHXZJo70X1t3g2gfCzobZ1pIjNdVO+amXIuqAbSu2Ek+J7qbuFjBBiiH/nkPfWqQ+Wj
8SnaRhFoKd8eZ8UIfBkNWtonj1qMVTe98DTFECSQm1NDluwYJoY0Fdn8nP9dZQgypgvyPq/+8D6z
D8plgHx7CUWFd2Gog/MpXdsQ9JA34+RaKqecdCrjpo5zmOAhuyuDec+ARA2uDW8KZb/Z7U1yKGe/
EjRRt650LZXTHLwt4zRG3x9x8nbMMzSUAMRopoJYtSgCryhrKZyiVClpRwljGzhbd1D23d7YLeu6
IoyvrbCxEsMHKK0gWjLpGR5OAHQf7qxq3lf0LRnOkkFES65bur+WxdWghpFNaazWmKBIRtc0X1n3
lkZYbTM+pAjdgDQwR4wo5e4A3Hq9O2aV6MttuZX1D+BKUXUnGxjWLXDYCpledZepyf56UNgcVF6L
WO5gZQiKUWisZ1DJpR5A/PZGNu7mzGuKe+22PGe3KuAI4mYHQLsO0H8sAMOh6JSbMWP9G7jIlJgk
kzBIbV8KjAcDQB6Lrx0LMVKhtZgTZt4CWwfed5kGzX39q5H2ote4wEI0zi71FpOMFl6VF2J/jKi+
dPo3E9OQ169aYCB8jLDMyKoXDs5L0e1y67ZU7xsZhef5MZWXMcq3ac796xK3krn1vXKGL5HaRA/Q
qQAsTEKlw4esnsduCMdSGCZEh+OsX5IcrJ0bi6aGwAq/0B3r7yQNtKyega7VASAwl3q30DOW9dHy
zduchf/lR+QjxyRLtlYb0OTOfsCOXTjnR8oSgQsXnJOfH55pnUWMACxAm8jZsgYsvYLxyS4O2O77
VZuv0URf80wRLmcI3B4/PtyN8oQJiQLMIAE7Jwd7l3jO67x3foD/NqgDZ1cf1XcH2c11DRJFLB7O
CK9PXScqqOawxxAmHnD/hgCJugTEqMGX/bTzOt0tblqBXIHj0zmPUIyDETUVvmVhY+vPudMS0bq5
wDb4iV1jluJmKmDyZj7s8mEIlXbajwkKFpMQ6H5x01dCIz9HZSmyNKU9qYDgke5hGsSNv08DpnqB
4rtU+1NdMMEr/GyLOq28+pQzRbMbSPwDBO7zQa6ActpjSmB5WPXASGouv4tqHqJL5RxO0euEWnaJ
S20e2vFmtOpQyQ8aME8FainSD87dNBg5K+QKvrQNhkDzs9BUwuqZvNfB7PUHnC3yI1E/YHNBauVO
ecwiRc0UoHXjdJMGWOsnWr4bzoNpTl5ePFdD5mUwDKUbBE5886gKNr5UXdFth1+s1FGTjoc0wZRM
1LuNZftEygUJ4maN3lrJ4MzN6WaKOf4S26E30wN8Waj+As+LV37PLtFdByRel53qALWps6O74y9M
+qHGK6ojblrJ6kcsQXqls7UOSp6qjRFC4vNc1aBvNrHZB5yH7NCSOECdbGdhID1GjZmdEum2yt9M
+gZiDzeaQfSs9MHc2LuixqOdFUDnvQMWrsD7b2LxrC+KSxRYZoEc3k6/ap1S5tl3tAqVV/aa7qg/
Gq4cqv6Ege/xon0DW33IwPUnQiMQKQVn32kETj9i4q5kZKZdY3nqEImeSJvZ7+p7cMYM0iW7kwpk
2svA67JLHN1h9dE8t59I3BUqYYIXBEDtthzlSiRn1sCqyVKtgB5qcenKxAJZYjmEyTz6sVmpYOlk
3/Uh+02y8k7Sjfe8q+cwwWqoK40G9cD0moCxrpo8o+wAlAFUA1cqZxqYVJ/csTF/lLLNfJUxhgLa
iLGzYri19KZ0m2H0VO2sWpXfJNrOnGZ3YG9J176Pc/JzUmNf00avjItfkSx9sBglqfscg72GoQBy
egbAcJ9GuBtNepu62aXsKaWtO2sn4Jl4JZAbptIMRkUNWTb4rAYUNHVOFlipo/ooYT9vlk1/AIyH
BjIAhequguk7Z4rBVh0fMfnsxRk7aJOyK0D+nJRhkaItVcn4j6U7T4dyUg4q1ihSFbhmuIe+PUnO
Lcq9J6w63rV4ArtlPz/nc3sAY4wFVrOGuGpKfSnODhTYHA0QCgbkLozuVR3LEjhKlD/Ww02bYk+9
UU4T0DtJvtNQLi+t2G2t2sXCgFvqb6X8YGYPbfswDL91+ZaYGDG7tfvBi8qnKYp/Z8mCtA1gMeVH
XFm+YiTAgW7Tp+vxYDM7+j+9cWR+O5aRyNDUfvGR46mh1Mvleq/NVlhieXrGKs11aduBYCWOexeO
emtKg6MuZDLM7w4t0Ie0XbJX96LH7vbLaCVpMZi1T0xyqMAyn4PmndZTtzM6twbzI5FuKLjTjGnw
W9PwaEK8eCi9qWr9IQ2G/r6LunDEV8PL38t0TWCpm++l1c/iHo0FqxoTJHH2ZcoAzzOBiO1ZN1Nf
cM1XnRy+6vL31eGtoRsiFkvkMixrZLI3YMYvjvay4yrpfV+/kORR7l9M7EFl9o1jA6F/TA/Xf4NI
sbiYFFFtlgeAI2G3oXajEZOGhZv0HzWWuyJwzF0XJtQrLrrYQ9PKbWYgujjTaZ6AWDphUbn37PgW
u+5urqJJbmPa2PgvPycXTbRxTg3DgvnIGZBzNGdH6RuNG4GRbielK63hAopF8mk28QJGheiT0P52
xowokV0TnArSfeTq+36viOqJmxuRf4ZsaBEXU1gcVYTYg3WbGeUroPGhLQpaaShKa1Z/Nojk5gY4
yIrqyIBakXYAY530oLN3cjneazHwUqmW/8DwwuzKnfkradQ7uZ6OZkaDRFVPNGH5geal49aynHlS
XQwYqOyjQ0Kl1q0joK+17VNU4TPGWv5zcKS30ulid9LqkzQVByUxgD4puaaRiSpym6N2q6N/6tvK
gPTatLEajAiujC9tflAXBNjGhY+041+M+JpiuVIV+4lxyrVgbOwgbg56fE7tOox1Ef7J5uj1+tdw
XlNpErttGWZChwkPoKzwZLBTYQgCrczYmxUKyG876HMZ3HwTYOv+/7jpaEF+aR8/bW6Y1qwVwwQm
PAkVXmArOemTDF4AA8vo1+148xW0ksR5RwMwFqq2DA7lWbOTKjxOEgt1D2mv60zgn0Qu47POvfrE
kxZbjUbJkjG9t0P6LUrzYCYgz9QLLEwCxz6fdqnqnOJIdMpNzLj1hXK+sU9HR0+Sz1xYQ2kAYYc8
WIAZXxirAIJhRidRhUd0sZx/RHSrKzXGoGNavKLW45pz708087tMFtyrIMB9Wtb6WpN8imUbiaiD
BC4CpWjd9Z4D8JHrmrJZfbVN2dKRLSBC8XLGsppI7ox/vNOnoPXI4zDtsAYsdacShbMb0Gjs5mN1
YDs2t14BwArBSTdb3OufwHllI1eVOddNcqn9NtBC4mcghxru5HDp0mkCaVvxdC3M+WtIl8qiS4cB
503L+jAXRcDaNCgz2TNLwy3Fb5jFp/CVl5U8fg4dlKRkYVYjCDlF5Gr+vDeCLjDfxlvA3Qg+5mdr
85owzsElrRJpadKhjD3VgQW6dzxevME2zwOylomYB6Ziax6VIMvTweWxi/TRdnXCwEQIitWuQm6X
jKBHyWm3k1LyLTftp2QmAaq4gUpMj5Ty9xEhUj9m5rmMnxXlXDe3ZKwOpXoDojpPwoup10cXi/6x
pzgi4PitfGx9mVwyit/M2m5i9kVW3+rhI8cLQmAOAvXgR4mcyrDYYOJzTbvkoB4RjUD/VN3YB/tD
BY8AGgEkGPbAOZyr5+uitwx+fTYu17T1Hlv7BMNYkwZO3KTaVXa+IzPbXRez2Xdcy+GcJrGy1OxL
nHApXGUH86jto0MGEkPM2ofIvsRviM9a6TW15Lym0zpDnlYWucjmW6VroWq1QRP9NIv2UEmW3wBn
DSQlQ5aHjnNQ6l8xSK+ptTNo6bftniaa73TPFAMnY136Tn7MVCkg6NLMee9NGkab4oPUPVTjuLTD
Ov2xNk7d8KGRx7wC5ep4qzLAyygV/udPe6G0tkJMWuI56bim5Dd2JLpikc0vSrb23UAvwDa3jZx9
fu3kHECYF+CSeVG/04u3PFH93jwQ9kiR5wo+rkiJOFfaFnU59hFcaYYSWn6r+Io77ut9esbq3q4K
BxToRSFRJJJzqIR0huaYmGMxHPbc5sUpsobXeNQFflvdCr0rveXbrpTaUV/3OBpDH+44+4CbHt3+
QQkB5tUBf3d+h/ea95JHfXDDed1DqoGrp3uZf5R+6ou46TbrcOufw7laENMNKZAe8WIxW/jGPExR
niha617V6MIe9lYoupfaqV+pwzltPoZm8pX0dpx/ltkAeBP45pF4hGQfaBsbrkKS77r0I82/jZqo
wyr4QvykkVNng2m1GA2xI2zURtJ+rjo/1wtBUUIkhks6Z6NTOo0i+CTWhwpa87kGIqzaCjy0SA04
N1nrfQ9KINhWziyXjQAoxZBEHsd+0emCWuvme2H9jZcTr+zYUCugacR4exO9x5ijGaq64wLWBgzr
5xZcRLNDfQ31hzh0ZEFBXHSZnMukdauWJNfsSw3aEAOd4FJ/yaRCdMKtkZ71CTlPJVNVIVn2mZ38
ARbVnKbQDPNQVLH6hxigK7ahmpql8MCaBawlMnW0LkBLoHpV/FSXJCi1GVjdxE0t1FXm0rPhLLGv
odCTijBk6s+WrbrNiAd6QsKO7u3yBim4a1kolMquBvqLuICPA54NIJrdDtlx3tjHNL3JJ9lzYHHF
+GhWNKATYDScR8X8kYAqq6VN7yZt9i2iSuQBtPg9k9KLos4fE7knqvyv7OLPk/PgnnZa6FYCOtDL
NDaeNaEqC1rZES/1675/ce1/D7JfYjiHpGaUFDRFQ0rDLHFS9zuT9Du7tsN8aE4FwLmythH45G1b
/BLJpWNORspOL3UNsCWPcd2EKo3ddKJeRivRUN22on6J4pwLEAeaTiMquTRS79LuvU+MQCK/Gaie
CsWTxic1esuiVBBPt63wSyrnbFICfmBm4NPlZuUmDSBt82NCp/D6l9usktjmlxjOz1iW1mRySvRL
FZCD9Ta99OxcER8rWejngOBA3hMHvYWA7VBfFowYbc6hroVznqajA/ZkUZnA3AQ72y/jI8tCdCxq
8Fd0rsLCBOMvC9Ur1n3ZDYjlimcZAzggow4tNZRPokHUTdzL9e/hXBK6L6NNonIhXy1/lI5nK3sT
/HvydyneSe1++tG67Q2agXvt2BztypXncAbBOXtg5THCBDpGA4QPK5Gic2mVgY3JWFZ0ArrkGyaf
nY4crfoEBEeBq/iHp/CXJnDJVKZPVtIzbF/rO+mnHox7xyvPzg7J6vE/4MVa7POfXYbKNy3sjKZW
C9jTi5kNj5WaXDpF3imsO8Zjd2vEeA83N5ZmuFIteQCtp1gzFmj+9YtVecRPdL6SQh+Aj9jOQEtR
PiyGDg36p82YgCIVU4mMgv1vDgzpezNloDIFWRRNsFr+KFXMZ3n26/oPWu732o1wHo22aduoBm5k
KRBrJ4y8gesYZA4Cx6kIrE6VOX+myYbaDD2szrZKhLiy+Vnb5S+jsfBgIdNBKptfipkCTx6odwU1
j7ik3Ld6CWOijv00OaUUTkUF8B8tBZNZpD2TmeqH1MlVVBXBZ5TM6UsU4ZWj9kbrmlM/ulmHZ6uS
6uhrs3xvwquYNNXcwkqwe9JN1m0a5ccimbOgNadDkjbPQwnEm8wIZwBIkqTxnbIKu2I+yFmt7SlY
48OG2e9lmZ8jG4/+Jq8St2bAtYzJL0aV+9ICbFYGMs14dGNndMGFehoIROokTGvNt+u3lpW+zqyd
Q41jqdNbZaG2UIr93IMFAkBGatHsNbUGBGBKHmxVMt10NvJgiqUbmTIA/Cfp7EsoV6EbDcD1AvyQ
5SmNzWMjV68jmU7m7HhNhR8wF/krs+RPwJ4SKt3eO9302qq539RRkMx46qPA7gygiM21/YgdS0Lq
G7zIj1ZrHKsm/Y0dl4ieSnM3l7uxBcqU1buYFnAzQr1InVxDPUpN7kV5+1Qq72Wzb+ZjZxwJJggK
MHUyKrlUR+5f3urVt4ilon3eJRpdU14uWpF5VJU+wT0UByAfwnlEHwa2eD93GRpveGVAWxTF5cUb
X5PJhS7JVuzZThCXl2H3JYVUTnDD/h2I9dgP1U2Cwa32oja9yGtwIWsYW6Mfuwp8RA1m+OdzQiI3
7bDqMwry4801rq9gpMpcMCqLvKiyCRlOcR5eiBk4J+k1dwJJDWrsh4QOSnkz0DBCwwmibj8/m53b
v4syO0N0yVz4sdN+0Ngsw0+nzW42wFWmjm+R7AR6CsboATKBOzFHEXVLJPRuFqsW4HXLcAQ7/GQP
RyWWwzLXvGTYywbItvpXaoPPPTc8u8cUMQY4omTyp6by5vggU59GqgumLlTyem+YqqBsFK/SwTgS
paU7FvJdUoCFd8bqOyOePb3G5g9C4501o5FUF4GjpceKxB5VbW+074oK8yiqHZTlc2KogWZiNWvB
QeznU0W1vUFyYP4MD9cduSCnUvmmm4p5A7uVkUbou/4F0yPezdP7gusMoJKl0IUBmXf9JPTrAhPk
+10M7jjTe2Ry6MtX6MfdAh8cV4cxYsC2RPAWtyhGPArFCgL550N29VBtlYEVwMzWwHYYA+EnPkoB
KFdvpV0WTK+ikYBNHLqVUfB9LGekbS/PSFKKs/Umpx7GAHotdF6r7/S7JXl/mEXk3lq/pggwmK/j
dzFjwuaWzfpHcAHUVkmagIwGPsBwkQH6/Y5cFgLWwjV/Zi8YFPOzo+MrgsD9D2Wf/0vQVL7blZZK
ORMJPnaZMib+fBozD+lKfYSJAJHLk56T9wWTXQukQ4l3q+OzcWcAuazLfIGGi3SNc739kOslKtWL
rtGXacQGyYzdZx34DZ3tVz7g0kJhci7wvJ9fZaVoSZfqZinhFb9ARgyxl4QywMOnc1x5zNg5aDp4
xu7V9J3bZePWOvZ3400SpPODijW66KRjs03w7BX4Rr5/ZY6NnLctlJEVOvIoyXcY3KBiBnVkhVR+
v37py51eCXef0zLr8zM2U1nGnSfaWUMdb2ZnuJjrMkR3zL0BolYCZ+woaxetsLHUGfZlfBgq8trk
iqDIJNAgvjc16WMksRJ3N2SjS6UqJL20u34YkR/moZG0oZMamyFWS3FxUHuQVH30xs/KBHsfY7ux
SQ4yWGgnpgHAMjpWjnVqhg+7eeviS6TrtyBx1QWGIzo1l+NXwKhJYhUpSxczV1aMXeVMgk8oEsE5
J9Jkc5cQCf5YNjzgV7q5ZIfXL1aUmny+MFaqWEUUXwvdlM+niuzp99nTwhPRunFQwiUtM0r35QFL
Xd6wzy+iBXfBQ4nfXmvNLFImR4OSquTJqNCsweixkR6aBs0anR3TuNwbWRlcP7TA/D57BKszSwbN
MJ6MOOfY73qBJiY4MVpMKV2XsjkmtIotKpf1Fd0sWwCUcy5p/qh0d7lz0mJsxEa/9cLx8Gl9LEOH
S/bPkoexf4zkX+ow31eViFJY4Ak+sdpWx63B7WCnTEV9rYpDAHztBvk7nuaPjtM+XD+y6GI5n6MA
n485Kaw0nTDkClxZDO14Yy2Q8g/DBn9GT76HY0mFQgoD0XMBOClC9i6N5+iQHhMfxCxnMwQUXOpb
vrrrPSI9iPLof6jnf4nnSqQJLWtQIGlofY7P6IP4BKWERvlm9h+mc8Rma1CAXlCnSHFFBxd8Sb4F
U2FUukVlYWm6auD+TcJIOvwyQTGifsZp+v6haC4tBYos+Ko8BQgdNKXvEnzVTvqhgHHEwNyyIISI
/Lu2uMKVjtpTEwFmAjGkDeoDFhE9+6hhDjJxs9D2jR26F5qnJi65z46ibOQfWtlf33M5/0o2Vo7H
2ek/b/UP3A/UKaRbOXN/zp4eNrvc2Al1SL2eAfCLekaqqcxZMqBl8haTei6QBfemb+3scDqJHICg
HqjyG3sgMZcVBz2a/31et5BW7qxgCkF6K/TpInXhnpmaWWf1rEbapVewWZWeJwhpZ0H03QSYXDnX
z2nJ1UebSVa0LIEU7Cl45UMBCBQTfVzgut8otW8veFBOoCQgUU32C0RK8ZyGBjbcelfFatQN8OvY
LhdmtoKz86t7TWV1SWKge0KKeu+gB5VnFuieWkFBQZAY8Mt7aLpOZjwhMSBKtc/mGytJBQYpkrDo
7+p69TGN5dpGWjA1WMtLAMOXEoEIkRvnV/IUPZkY8rKlZaCFzTfyrQymEZRUDxg09Edv8mnv2vLy
yVK6b/6T158g/eC386pESovMgNdpQI5l4u2DLEcOcsDzLVuBgLZZ+I08OXErVDO0QD+J+pkiv8dv
75mlnRuyggLuMkaje/Q41eec/migwn7nOrsKEDqJq89nPMBvRCB3Im1dws3qI8+DlRtRDsdOJEzj
DxiAAP1Jawqq85vLMCtT1fk8CAl4LLfwr8mBHBbGeID8HGVgpSUuw5aFZxsYGlrGLRuvAZZw5lqH
bDoWeO9ez05Er26d80zUqSKrTHHZg2fu0lsQ6x0a3941d4PXeyOeosRHxJECTLmA4TrIgj3xROzL
omijczkSYUpTsA6zzAvWmHMqgEJhQOH6kAJg2L6NL6L4JjBlfttvVkdUoSmypan6ncj03Kup4AuL
4ovBZUSxGSnmSJFQZwcwGOfeqO8jsMrJoQGEwTN5FrGfCRTX4LxTnkogoGyQgRlzixn/9iyVAMAu
lIfrCiNIt3hw3NzRxrge8TI3+8bP24cm+jaafp+J9mpFx1m+4MoO0atD+0FBOSCzMmxlqC7QJ1yn
FJxm+ytZuo6nDcYnMKf7VzFlNBomwxwmkEgnb5l8So/64ednyrEXqflmPeVLFj+toOfOgB1T1Jqd
ltyQ4a4vJDQ4AFObYnZCVMPavL+VME79WJzbRjogvemwX4JSXneUAOhyXRdEt8dzkppD0mQGhbM0
1F+0AXp/M78MtD+0sfks18qpUZ56AyhsjbnXgLXlyaR9u/4TNtVxdUyuHMBa9NiLAd+vtt9b0ofo
r4FX2UEp//W6oO2otJLEKSRahqnlTBO5jP9D2nUsyY1ryy9iBD3BLW2Zrq72bsNQayTQgd5//Utq
IqZLEKfw4s7mbvqOTgEEDo7JkxkkD5KTB8VdGzI3c9EZIzedHzmN052kyilFllcX/Edl7MLy+qkv
rgKNUivPpV/IQ0yYL4c2CyGMcN978I5ucYBQNXhlsvN4k/uF7ojKEdshyYV57kWcyiVNJRB2IiBQ
D+qB7sjiGqUDHToQLHd+FjkgGB0WV4UwSuqWvugHbDd0L34A91ZqOmZJ0hwY15XFxIBA5w4jwfb4
c5DcvPKG125n+WNQo5nf47mAppBshDO5l2UHTdOB+KIA5Vfide2DcG8msInxpK+FtzwC3EjHNGuq
PkkQm6uJrThUMry+TT6HkbykhX2AcAgQVuidSt23ZmxdJXtsMaSamE+2hfIVJoNQ09oREAfIQKZQ
PQFhauNINphQZjV3Mkhfga1I+TF0SYqoZ8Z/apMEwJwYYr/qeKhbUbdzy1HZqq2bxDJNUyGc7wAx
DXSYoA51hrSrozelP8vW45iAYmTo/ZoBaiUrXlx8RKzfK3LuAjD8uDB0Qye2TyYpoLL1YCqVoCEq
PAecr+7yahwSBfdANwzXmChYHyunRotN7j5sTL0OWuEmugZxaeBtaqSOI6a6YlTt0EDOx1fomzpa
qvuke1JMeh8X40cLZgHMixX9q7aIJgYE9wYz/r9f29mY9GwmK6oWoTzRHbO6GfG/phunAQbvD3Ow
+JrfQIjFMT/nDssQ95PWR//fT+ofsq8VRuKmOEGcIw+9m9eFHyW2tyTfjerUWbljGRAJwORpPiCi
l1SX1oNnk2oXK5KXyYNHFBTiFgyp0NGZWnZDtIWB2SJyMrkWpG+bacc/lxwUD7/vVj2UpboQOPKi
JRjxhthbdA82eWfIH5vKchfQNMe1aMzp+uvxh2IslOeMJKrwIoO0HkbroCs6tGWlXdnGgmbKr/7k
tU/BvR+YgI3GCkW6c2Izt8qIG6/gBft7Nhiumg0uVe4wrh20TETSfD0SAPzl952F/gvQMClgvfHY
7xZz2Fe0CExDJGy9HcRffEHuncjlOK6XHJDeEtwnoH/EfaTulCmnRv6LIIOZauLOlowB/LcEqn3K
aD3pDSboh1GQRG8v2IIHUyBtZ/7q+V+8l33W2vUwYIK7yp9aqXbn8ecENM71eGC7VWt9WeEeAblm
SUpnHNj1ekOV1YpDUMovx8zXnyXVQTvOs086YlZ06vT8DPk0HQrSQvzcZibz9TN44v6+AB9R0uFY
Ncm3soE2omoGgpVuAkQvTHDPgU5agtIuVqqHdGe0HqBLubmvT5EHJPqh3lcPeJiGezkN2igoOxfF
JAml5uu/YtOd4oNCIpZYCjDI3DFu0qwf5tRc5/JXaYnWrYhTPTKAr84QDVzrEiuTmNWD38uR3tPn
WVTy3bzBl7+AO+DypFl2U2JucEWwsUMW6g7ozPZiGrzNq3RpiYt4WjnNCmkCRL31pTNEWdeKfhbG
L4hxwNlwUB1x13+zInFpkzvPRKaJPEiVDqEV052Kl6p4o4CtAFdytCBK07dvVXHfM9QKq/JIuvcJ
oP1uGHun6A3imomdO0WT+Dqz3rRMfV/GqDgArd44cy8U+l2jet6XXv5WPhJIB0BGCfZnCoy3lWoR
ntQp95OfOg2kpkVP+dYduzD362BcOJQR7Gdj02FrKvYxJt9nJqI834Rc2IqtmDLRoTlncWlMkbEm
J9li44qt2If6lGV+23vJCdRVIKmvPubX/IdRCmVMtlzlpV3uUSqMCdSRwJmfqwQcxM3PJaKgbZ38
63d3M568WB13dXPF6C3ZQrzMigRBLko7sQJ+khri5Gii9k/XrW1FEpdr4q6pMuZdZoBz8Fwg9exY
5VcF9BzZKe8sKFi+YkwzXHCNrhvdTIUvrXJXFiJ3ujmnqFc0q/LNSxFEey3Mb1fig1FIafirDPzn
Bfg6L9xlVVhqZTGJqrucTQfFgNIwg8Sej8u6i5LJn1vNN6zppBSMuqRRDy2SoRGKbyD3YO5Y52Fk
Y5xvhgi3PR01PWtdq9bqnTUMf43l8DOldag0CpjeyZOUdjcDkY6syA9qG+HqJ99yTBpWXbunCXOh
leRqpYoAplurxQULzJncLgrUKwFKTaBAbcjOhJa22yXRrS1lVLD161qv7QXnDIphyZZy0Nh5UEyn
nipMrWE4rf2M88RBNJL0neA4bzY7L/MjLlZVLaR1MSbkQfkGXMV9CUxAtteD+pF6vWBx62H9Y3EX
qRjnGHSAMdWU4oJq3aFJoYlW+Jn0jpFP0fO69chfronzBEmX9cxIJwbVhQRQ5dmt8Fmt+3j41o8r
6sd2peG7DIXQ6/dm/WevrY9zDUPRJT3NBnYeLYivNP5MqCB82SzcXK6M8wemvPQNAxgagVr+lOzG
0DgmH9lp5ZMbfANYTczlzq/WnYj5dJOc5NIw5xIsADcxJDRDahuai6kN3srvUwrF6OUHXcAJomCO
8UgtGaAO4LiRzkJqATQ4b7VxLyFUjsrMVZqDUqoBNWU3zoLaHL2UUmi+oxk8gzedLvcqOTbkZRnf
wOYEuCnKAkvziFF11KRauwCHEDrfJJV3FvuRlB92qQjSNtH34xwRo0WbqmAnOkvJtwLfb7BVwfcT
WeCud2khvh0VfD5bOpMBNAoqC6+fwU1QysWH4guzkx7lIMlR2LnN1crpanoCf7RbpZiAyezQzIAq
gN8rkkMv2wGty8O81A7BcKyWZ56kZ4JCx3rmr9wJm4u3aVGYxNDg0Fq99O1yPFoTWASAMri+bJEZ
zoulVWzILeApZ7P4q5IfG8wOYhLhf0l7L/eWc2C1DHo/gxYSgma8GQELldAOVadyRUhdc/2Xrm3b
epAuorRKK8Cq1mT2mUyWU9e601HJbyHoIKmNB2yhm9PPbIJWRWbUu9Kg+1RuDunU3zepMu5MNYVS
nZFbTqEMNmba2wZvKupfsh09xyV7pQmqdZDP+1nTYf4Rj1UBmjby2tPnIs+doc2CyH4ekuhoJFkA
jfP9NGfHqJGCUb6rzBu7eGWt6mYMVMD23QCtrl2RZne0BrjVviOg13Vq5dS34ZyB9BA8pY2ry3dT
pZ70Vr2LjYb6NI0bZNFpGOPfisrK7+C13VIuNK9u6gQldsOXu8G7fkw2p8MvvyDnott2xuMNqtgz
S/dF9G4B177k/bE2y8bv0gFPvuo1ReqMWn2KbSi6WWOQRzdkDrouPcpJu0uhGV6PR1Q/vKV4zHUD
yhMQjRk1B/4/LKGbEie54OBtDrtd/mzO7Td6R1jOcPC675h/ui+eoBXJ/PYZCkaZj/7iCbxUYXw7
o6vevcw3hpt4aZj/SMFgfH0Dt7O5rzfc5t6BMTUse+rwhv89yIE2iO5E6GSvBfz0WIXWuwhKI/CZ
NueVO0uhMSnhlUczYFrtWAMRxCWbBEGX28u5ZUWLWEpqmJiCKGTrRIynUGRhKzxohYcnssjiZlz/
zzb+MVLHErBYmDb8lf6B+bSb8lA/JyhdPmI2az+CttIERx/wLPvUTzzRKKfgG6r8NF3ZKzrkNOGT
JRCowZ9M0iGdy91SZ7tcV1GJThxrzA7T8B3zEshtBm+yUIfQRTP61522ypdJM5W2pGqBzcd0sDdP
1qFQPyw8VteP7KYVTQXQxNJl3eD78WCCiQaTddK5iT+VHgwfEBC1RaHt5vf8MsL34JHBq0yqjeh2
zuUbSYlv5oJh0OthmM4q4NlTl+8SuRZEE5vJwoVR7m0d2znF3FHNoEYOOVIp9qMi9bR14gzLTObH
bhJJz23exQuL3DPLogFgum5m0LyQjsTe4ajsr3+tbQ99YYJ7Y5vEqNVC16LbAXdR/9a6WgA6Q5s4
ERho6HH8yAMJHTK0G/CcOcq3DDOCitPeNLfqTtqLnM92wH3xc9YduXiIdRNp4yBj8hSIxZC9gC3F
Vz4XfW+70aPl/12nq0a/FquybhcJL0xzbxUhtG2SVF5jfS3oztV72zqY2vLo84ApIYyuIB1PCwC3
UU95Fi18fVH+CEAujHMvjjaO8tzXenQ7KX9l5c9cs6A6BLg4BL2uf/DtBPTCEveiMGawpuhLuEIL
CQx70uXBJdG+mysIGIFhNseD+gj5UacVjlELXIPBPS20k+UsMVeY3Vvrd1B2oofqc3kA32wYH9Eh
9NqdKoiH19Vc21fuqSntTDa1pMdTM6Z+PX6aGFXN9OdUJaCP1gUOQrS3fEG9URO6UBXJAJRp9ype
6v18Nh01KIO8FAatAufwhxAuBVKitchwT0z7XFmnKasfrp8Vwebxgre10UbyojXsrLWIA+oS/Div
Y/YurzTJiohWWrQczhHZJY0RhEJQoCvvk/QQm4MgCBAZWP9+4Vr6KY7HrIenizGeYEoPvS3q6/xC
3l05bbzKrdSUcR7J1nAfKVJoSMu5ZzOmi6FXNpjTj6oaburICCNVeSHG2Dp6mQXgD921S3Gi2vRY
1PqORVAvBitcrB67qnusAH9Rrcd0eMgLEHJ2L0CtoJn5w0qPSZM7kxZM1dPcNIdyGTyzDspidJgM
x5EZyAlQ8CfILZreSzGS22E+dE3tg9yIPDmjT11vn9iY7SdDpJAjuOm8GG8K/eck6hDhKf1bl9tO
br7r6rfrp1P0PTlHpnVS3AMYJJ1LsIAo7cNsCpLcTdCA/eUqTc5fGSk1FCnBiekCcMh7dkAO+b56
kiE8TULdxZwhiCBasFpJhxYKfF70tpyy4H8a7Lz8GZwPixd9WUYttn+p4KjP9nKTxsRV6R6s5OkY
6O+1V97IHu0dwKRGFK0l49bIPJCCFK6onbEdu3/tCa/aG029rfdZNNzPphTatukvLdkviXY32Ygc
JGSefRxIJTkYbPGVbHbkeXhCEc27/vEFB4zX5FWjvkT3EgH9pBi7PIOAXFIEck4FR+CXiMKVG83L
8aZNb0AfT45uq0n3QYsOODWKbVN6GrLqMUWu5EJ3SnNiC/y5VSk92qr5GvelZ9HmBtI3n5NtHKqh
2JldgkRfLjHTDT60iP4owRU/lH/Vuim/KRVYPErHUMChNs3zcSjSR2McdrMEPuDFLu6N+GcKPqaC
KB5gxf6IEj2LgG0k+ufSvq5RwwjS0/wE8WO/modAt3pfatUbTTZ9jChGLHHmMAMP29tUnpboJ8te
YyLj6af36mxChC8JIqb5rcEgpwQscZ3ekEE5RBp7kE005IEar1stbJhyVPL3pY2PRT77ta6D4El2
GBL5TLf8fmHHIlPOU5w/dGV1xD/tmAB3MntqvFQyZlBcAjhSNtpxqBcHWkpMkR1bT9xEnnzVRve3
bgVPsirIFAgX1UnqjALEgCdZi6MXQE0PSbl42nBnKKh8nqCcs8sK5dg1M56EBPSFGWQAQqu4wQCd
Uw63bfGuAfuYtUBUV9jjvgKoKoxjDEK2+IwPWfzZSYDfNC92FAvOuMj/EC4otKiC8lJf2ecme0iU
ZwZ+LAv6BxGopxM0+VT7XTbepmpyzbYHA7zqWPZ9UnVuX99ZmAGMpzsbAHAlQnUCRXnFepisYQdk
p+VlJRNhltcfc+2mcM/rBAyxJlGkZLlc+ZN5U+lgi2zmQB2OnfHe4xdCKNhNs8zL0CUYUtVV+86N
sOEZ6Ojl8e26g/gFPr/2e7gPr9dMl+wKznvKem8CPXsvF07TQfs2PijNHso7Tj+0gTqCU7rTfGsE
U0pVY5cgPxzLhyJJ7wiwdF2EcrhBw3aQQWh5TkHuPk7ko6E3cwRW7+mntViIn5dwhLKUXXyfY8gS
ppFT4DvoGKEhVuzJysOsNn4yGJiznT25e5ZLE5sDYLKcgHmhD1h7m9Z/5WoH5V9NcIx+TbFd2wnu
GBUmwDXziIdyCIoneXFB1VYf6hBFP3QJjquOWn5be3PQeriFHguKk+GZ4bwrwFZghSqI5/RjrYA0
RFTd2sYNXDwm3BMek7yCwkUBErS9fiAvxi6GlIczKG4WJqfGJ9CehwJ6EDldaN9ZhdtjaEM0qb4p
pXDxvPJi2NJgWmbMGtR+C+pI41NiHYuyxolM3JzUbtWeUkA1K3m6aZOjbhU/U6UMCXRE6gXMugCu
dLcN4FjXj+920ehia7hH32R5ESt5x87yPX2IDsYrWGJGR2POSj2meiDbkTzt/bpRQbxPONQha6so
znLE+xVmv6fpLgXBlDae0NV1MoSr140p6nWHwSNF+2WJjES2h3topXm08Kpg2iWgCa91lxzFQIzN
yeyL70zW33MR/6u2VZKKURAz5MB1NmhoS4EB4paBhiOi46HpD3VZvcgMhEARyFjUUgu7BX3hqvpL
Geo66MvWHSKoq7Cj2YSx/fIfN4TLgDB/wZrKXH/gYQlUPw+mo75Hf8AMUt+8FbUYBf6acP7aGtpq
zFdrLFcCI28DW/1oAHVjUSr40oK6GeFuOTWTjDYMyUBiaPuUPleF4sgM+Fr6QKXRbSYRAeL60684
PMLF7WppydlAY/2c5RlYcgY3TlRBlVNkgrue5TLLVQfC5rNkfddszVfGOrx+HAQRLt9YpF1lULK0
7LwAU9WWaMXWmkuLxr9uRlSz4DuGdg/h+IgBkBCdpO/Zjh7GO7xazvIhxhuK/D0/82HHsdaqI3Zt
xjBAFMrfxmcKDjUnVn0T/Gd7VEq8VnJXgpjGBUH0cRXbvRV5/C34pWKoKE6bqmkaOo+Yss0qQ0CA
NL0LZnf2Yzd/TCbHaN3mmL7KZ+0A9ii09itXujPelfemEByejZj0N/vc1RsL6OHJIyBoJnmEqjEY
Uh+b4Ww3ldP3stPZj5Cs9K5/5o3z+ptJLhpKiqUdCTGHexpn0PqDLK22iE7SBgzkNxtcnAE+fXnC
BA87Z9WtbR7AIOhabeOr2uDrKmIcOqO6eGjB13V9bRv+5Te7nH8ZDOR91MJNGZJkr0AvYLIUP07r
p0hr3ArFnqKhgu1ct4vzML+Z5DxMkgxtaUFx69yxCVx2+b5tygORFIEP2Mq2f7PDuRka12U0TBX5
VVDUn6m/8sEPvnzTuOkB8ZDAU2+9yZf2+AiAxh2zmrpaC5iS5oKpJzS99o3tqas9/z/iv/VFu7KN
fAigxWDjBkRoNVft2a4NwVbCSrfXQQ98E/eOAg58TDg4UqihuSrdoddC1A6pjme8iybshGvn4gOt
1Ou8N0CU3RFInSnTa12pmOyPbD8DyVpKXrTmVpLCQevDKDNPWmqKtn89qNe2gwsAiswo7GLAJZWl
W4rOuJ0pHqPfdEnfWU0uOMJbyJXfvvXqMi7ioZIOI/gvjDX+WkelQZlgnuJHokl+d9Qg0a3uVI2F
ORCIglO9EXn8ZpjzRU2KiYkiwlfvjaNd7SbdDof6IaWJwC8ILimfPusgr2y7JrfPffkTCJi8+rHo
gvaCwK3yoU1jx0usUx1ga7l3quZTZvfXfdsWcPy3zeI8TWlrttzE8DTwMO6EvhepvhUoAKjy5Fh6
7afRy9zs9HYQbJ5oZZznwczcpBWZPty3cvQxAHNWNtKnYG3rjbpy3vkQJ1XqEYAZ2FiRy3LtIN2I
PLof/NKLUG5NHVH1UrAoPtaZTQi3y02KBMeIXcsGMmqxBfu2hR25/GB8jEOZLVFKU5y6OX8yG4gi
UlQCAGsYwdjbR+Fg3WBc3e/YR538kOJbNZvfZe1phqqP2k0nCALtxvleMe+lBbGRmQ1+NiL5rm6G
ZHmU7B+CbyB4tHkVWUOxm7TOEAutoxEoCey6XefrQX4Q6a0JnJvNuRso1VKrVBKGUSIbQV7j6P0A
FZAaDEqjo5Cf19cluPv2+vcL5xaZoH6iJZw5aQxfH9vQHI6KpAgCOZEVLuJZSYlbBpXPcw/pFNlA
fYW8g6ZJ4GQE/pLHAGl21NoZAThtbleRwVdt6IMM84o2rbzruya6H5yzscDe3JoL7kek3XcU9Z9o
DK5bEK2Fcyuosy5Kl+K4lUrY9Sb4TK1wRM0nYcvuv1gy+BHKLEG+RKoMEEW032aMco3KbQf1aajd
/zdDHCykTEpV7wk0L6VOO0Sl5RY6IGK56rSQhrxu6vp5M3gET5kuusSA7zzryeDldrebJ9sDRlnw
kURmuDikUVo6GknOzo18p0eYJx6fKxoL1nLdHxi8iKfGRsPWwfwFeoE6cRUwYTcZOK6b2dUgKODU
syyoUItWtf79wiXgHe0LVZXys61XIa2MAFzfAfTjBT5hK8m9eAAMeb0CF3aMhDBM/kFPMN6jL783
Yj9+LzzjOO3oDbtJd9XpIEG4Dd1bFXwe+SERsiaJtnb9+8UvyOvWmKUGAVaFo1LIo9ui2jVrnV+b
GK+biChGEe0s5zYiu5pjA/PKZxkKy60PCtIw9UrQG3RQKIZ8CHSM3VVYXhE13AUxu8HTCQPVOtSj
hNJ2ObM9JNZdpQKfAFgrx+RVQcNLnvcyaZ2eHrTlW6XZgjO8LuzfAxgMX/2+0SDmihs6IIReewFq
+akAkavMn0r0KCuDp42i+EWQDxq/ijkXX7bRWQz0LnY6ep5duutD+iNLUQwGHrRyCr8I7X5/3eWI
tvjX3y9MqmjfM7uHyb/TBMiuPSeYXgSVUhBRR4SDEq6Q8z1drFa1nuHcatr4mah9GuiatmrtxB44
1ANSdD8XjZqYL9FuxxzfdlElRy1rt5w//+PKuYgFmu6gj9dHyPZprnlY6QFpOBzSl7VLkgjH6QSB
o/ErX7vYaF1RgLptQW+phvb36UzQhYEe2411Nt7K29X64CghoOKT23wrHONU75sHFoy7WvBwbg0U
XjqwX3+/+CHAfimGJCMsn8Glt0CrzJheTP2WeK1XJS4EBDOfZq70tKR3oo7Q9oXSiK2quqwRnoht
yDpMZ6aldlYndGRnyfhQ6tmv+gRUEkiGe2t0iyz5n567L6Pq77dYL3RlnrsZ3Gz2rQ1A/Gj8SEwR
pvxfErkvK9zBprJsjilDbJUai1dYDLOwKvo5Cmq77+r8otenmvQu9kXwHm11kvA5vwxzxxjaxPJg
KFGO6cKVjrF16xN7tvzBlcLcl97tO9Ed/peT/GWRe2mXeF70GKRJZ606LX0RSv1tbcio67ZVUKdn
Wa79rErduuj8FnjSSQa7aHzHWkzgqh+s2EkZ/Au5k5LEbfMDM3YGfcjZB81PI0Tmr9/y7YD067dy
r3WSJHMKTpT8PM/nbNrr6BT0+ceQiELr7Tfyyw73JsuShkJeu1YMmxPRWq/O36ssFyzmV73hzwfp
ywr3EktymVEpL6WzBLijTlBYa7U9nekENvgJ85ZxjgKb2ei+Zeks0No82SU0w9BnB6K20T5kGsT7
lp9GKYEYpYHuQA3WmO8UpAxgdnen8iEebE/F/8lIf7QEurMSwNaQlioq3a2mNxbfpdDEBVOFCxE2
t8gfIeOKxvvizgya17rsGUPq9hmgNNoPSlKXNq0XswclA5YFAVEK+ahK0u7KJdoXunobA4Si6UZY
z9QhFOgB+y2182DJBi9KTT+SxqAcgbWE5GA9/mjV+1m9a7s7rabeVEAJQv5Qkswpy9gbp+9LcmrV
Z1Kwb1K8HNnS3+I0fdIU4MxVasV+Ni0a5Pb4ohTRLRQ/vciMvIamgqm3rYbLb/eRS4FqTc3GXLJw
4kbjqBRkz8gIeE3lmnJ62+u5a+WZS+kRBUlXiguBd9+ODf85ITxyPsaEWG/M8AYGyvM1qlZNrvtV
3fkgEToSTVQgE/kCnsquAu6gs+BOET5E4QgSiBaq9Ts6+iBeACVsjdz/oLm5b76mH2k4hxGKXA49
52GPgwIeJIE3FFxDnumOQMlHMXREM0ZXuLMKeVNDccdE1JLYAhVcfmSD8/akHYieDRVAODe9b/7E
FgeI0x6WVxsg9tnDtIJ9AE+/j4N6d92hiVbIuft20s2aLch74XgrXJBGDZdJVOUSro9z8TWhqtnI
dn7uvNFXPLAu7mt08Ol9BkCkFLKAPnaBiTa+6HERnV/OXyuJVNFyTet7Kt9W2uCNFHQHpX1bZLlr
ZqnguoiebZ4QxsqNPI4jA+cXIqbRezYvbjbkTmUzoNnAF6U/dEvmd5j9u/4ZtyYhfjtBnCufUUbM
aJKvHJDNHr2QaW8ciyB97Ha1x/azB+PjmT3m4SKqMvxLDP7lIzgPJdtNZCkSfIQ8Ur8qNVcaZ1wS
hIJmAmYelOuJ7AEm4baS6WZq8qqjo6/qokz6X1KPf34HD6cH0VPE4kxGXompzDZ+quPytjKywWmI
dDu1D4WS7i0yBYMFZEanvTadiK5N9Pl5kL1txFa2ZIScqTYHVjZ6Jak9U7f9gkV73W583VT2FvpS
at6H10+A4CLz6PuegdA3ruBCqt46W6nqJ9n8ViiiJYo89K/Z2ItwH/0svU56XOWy/dQS6ibTNwRg
oJuPQ9DpAkaMarD5kFulC+1ToDUMpzLCuLpv0xL8Y2Yw6y3GIlMb6M1qTyJA2ZPbYapNCCsriVfH
YaVmD9e3RhTTmpyTm/smiVsb1EjdbELO9242n4gdnypysubIj5SfEY39vidOitn1pPDA04qcRQTQ
/JcW2tcB5bygSXICbkE4B5DGebK/0hqS1GHo0bY3BQBauZs8irpnomPBOcAsapmkT/hc0EMIlvaW
2AkUtEVTfFvY00v3Y3LxqmJFY2QVyMRWGRvVNaEflDzXkKZ3OjOkhxWoJQPJ6MZAPwYQsYaYM/XU
W0lI6awKPD6Pwsd8fVWDExGJUy75c3JPINLcjXIQj5AJkGvXYhPUH7Rj1OtOpn4YXe/LEKiEEDF8
l+rpagtmgcbNAay01fOsILCLzM8yb+467WR03+IKkxhS4iW56HwIcguT86NVr0lK3iO3WKzOmaGO
rqfPifqw9KI7LDqIPCpfyuR1fKyBsslp8NBK94EWTEF5PbgrTUVxP53GHRNQpW0NzF0eER6Dn9cG
QwYxaGdGR0BrWQzymhQ6gSDcnejdXJVepVutg6bP2tFvqxPN5jmsl2OhfBtTad+beY1BlQ9axlCa
r96v+4jNY6PpmPVVQENp69zdtEmsId+sQB4wIMYsl4eu/0uaMOyLBneCKZnr1tbX+I/E68Iadyvb
WrErQpQcwtANio8Qe0oj1+oixJmgR0jAy2nHwXWTq4+7ZpK7oUY3gjfLVvFK57dTHztkFpUO1vN5
zQIXguSA7Jtgc5cAz+j2bYh2Q7DqN4g8mmgh3DVR2kInaqblmI/u3QYjD5gTDK/vlWAlf2Q9laqb
0pKsQOO/V4KxGaxE1OMUmeFaQZbWTCWN8ElI1O978LmWauqlJQuJ9jho91Z+p3SyIKPZDlG+jh6f
0jRNOS8Dw1uYNnsS14cUcwoD2ikjcsdOTyDc1Hg0NQ+LiCxrOz67sMwlOcuEgceYZNK5rsZQGime
ChRk8+olt24lZp9quFyKKdNivu/Mt2kkgq+qrgauHFCDCwMwD5O2iYSTQ07xjYI4NXZWQF9zN+1z
DyW29iRB/i16bG/Mt67w7UPnQv9AzC8o+h2cr9HUyiB1hZT+b/URKOF2juR2oPibveqQnVuB6xXc
GIPzNkaXQXYywzmbUW1J032NCsv1C7OdA1x8W867REXZk87At11p9TGiAz74nfm4uBhzuo+OsZDp
YjvguDDIOZtkJKXBWsxMdqWZBGOnNU5vNQBHdkVYLhYqTmDMkvpHudLjU0mK3pPm7L0Z6h+lDRrt
fEbW2cVBPTGUuEYIL5Rdc58QIMtITh0qFze6pg+BQdAlUqtYVNXZxFFc/HzOiXVWBiUCC/v1y8NA
gW8VKe738k701gt8DJ8U2cSYE4oRIDT3rHDImduP7yC3cNtBwUTCT4u+q4jYr58GwevGZ0G9Ulhg
th0Q5/Y2CKtjRH0kmBLT6cAcRUGbLvd0999Mqrj6F1kJyGF0kIREeHvi6FupEk8H7YvU564axQdI
rzoyqkfXTQpuFZ9UqJLGhmhk0Zmq+2b+JIkhMLDemSvuih8PxgwFYSYQnYAGQWDKBq8ty3tHA/Z4
tognoWJ5fUGiS8yP4UZN3bC0REtpZT9H4R+8suDaCzPoWzWotGlP1+2JjibnM1pVAQt5vORnBdXn
svkmg96vGHSXSs/N/GYrcMi1SLhoO/T9unh8elDGkWVbbM7Pk/G9Xp56qrsxRhiK+S7V62OZvBlR
Fcx97s8q+F6V1l9ArjKkdpgPlWBadDM1u/gpnA+gTSSri91GZ7lUfASEfy0AMgxserm+zdsV5C87
fLTfV0rdFYucn4upuSkyK2DyYY6rQ1EMXtHm4Jb6jKcCKqfP/SDCBQrOMB/0KynY3WNdl9Ch0wKt
XnYqlCgGOfJ0uQn1RFSLEtxJfv52Kouyag0QHMx2HZbFfGBW5Qu2c/uzWaZmKiAYgE7h765GirI8
rawJDbLSGX0QYmVO7EGy9kV56PyVQlU9trIjogUSWV1XfuHgiFanY4xGwDmyWzQ5xtAeNWjKa6Fg
dWvM+afT+Vrd+jsu7CRDDi02o8PqmlNNqaN3qhOVY6gV9CgR+FS4cGmKHEUNFbMSePHtXrL2ZZ2L
VFAjYn0aY29XD2QdlRvdZ4fiMcL+op52GDBNuZ+e69fri96uaV2Y5TxRw6I4NnuY1YZjY+9MyzqQ
2Pb+j7QrW44cR5K/Mtbv3OVNYm1mHnjmIWXqKkmlF5pKUvE+wfvr15lT02KjshJt3bZms1amloIA
Ao5AIMK9iF706GsXPohSiaaT57C6FQRoAROUnFaNRXvio+fNyhvIFKvuDIb7SgIJjNkeDWlorHl4
DZRiV6Y1L9o6v6s+p4kJfgwjpmk14oBNthLuil8hLxvaaBRPAi90TfRmTo62MIVbqIfg1+Gfx+1P
6wxu6ToY77oKELrc8wpELqgzADU1L2r9xU3ldzunDr2VK+YThOymEedDJj0G8nU0ma7WbAUJKXXx
dojeuzzYV73OgUvO6E7dQCurXTB1SVxio6lN4xT641h3Ph0SUOelfmBcV0Ftx1HyN0HlVCW2smoi
aSVNSQfH16z0Ud2prrTJbXkruNphycroYJTzeDyG3BlmoCyrTEVMVGz2Xg43QfWoR2h+g+ybEryR
IoEovLRrDHpbFCWvBmyJxy7AzCm8X41XMspYHVqMdykTQk9T5+eoEiqvjJ2+F/d/qU7kc3+f9v/K
WjnpCYRGsKbmkLpldBxBgZorT3PZOmXxAha1y3jCweoTidbKHEip0nYIENyrUFRv+0MGMsXJ4Mo8
cKD6lAldmamkGY3aKka1zGF3UDb9ZvDodr4WuM9oPGBmRWwnMU6FOlsOvedFnzjztE3igd/wPzpj
ipvctqkFmkoO0p3rwpW01coxWCOJCrZjeMKaeHSE0kp3qW3YEmiQ/YVlS3TQIraNDprdX5OvyY6X
bOIsJat1q4LPYqDLHFdGsqFoSUvyaqtAWveyx5yPW36HOoXJBKmEpnLUYTvEprLBC4Gt9un9ZRO8
kTA3pEinONkh7oQkgLIVivZaRPsbrfW/ubNZuVpDnnu5lWAH2jhWGT8VMuRUmn06bVIh20XBQYCu
NGndrH8hQsGxrnBORlbIluR0lDKkmSGcSW77GS02aLtCos0tBH0nt5BdNSVfSI1rVDZ4QobOLXV2
5Kq9D1WoHoi51yo3HXrGzBJEJbF0FWWllYBVDbV2WwViX4L+lg6emKNMFRTECc7cYIQo06j4sfJl
ysBSZr5BhlhuIMYUQDU81K8uL+MvEh+frrKs82rXoz6rGukCLkVebeb+UCVg3xs61Cb0kM4h5V1L
Dq38MpnIv0JQU+tKGyqbnjnoTiHuSvD0JbEVj+NVE0+WIKEKFHVTpSnYovaa5Lw7Jec0VZiAblCT
NDRNODY0aa7MOXO62Uu0ly6a3LTR923wkY08wlCeTSaamxtUHdEC0dEs3cT5dRyABnUAZfsdKp2A
HEhvBjwd91/csT5XhYnIkGXQJpB1YJypcsinN119IDoq6Ko9zV+HGlTPRuEUBdkoNU++cJnCC0cp
K8VbJ1B66LLlKAUEg2RnR9TrTroR+55zX+UYYtV1o1n8cd6oSbbp+utJ/i5OxNJ4pNQcMGSrOlu1
nJUuxlmT129gRPPbQODALQcLVQYLJwgCFVWOKZNR+03jyRdQU2V0vFw7xxFZhd14EsteXi7eAgBI
rr+VKFKdNe0t7/NNj8t3KoCkiRT+ZYQ4OzhDU1ExqRoEt9Q/AkRW6+ZAEz28UavZNaPOVuXWzjQe
FejZwa3MMHOoa4FJ0FaEbH6TWqiOa0zQN2k3mZhb2fxRZb2zEE5fHtr5ZomVUSZgFYiedFIFo70X
H7pH6kID8Kh4kT1vIjtxliR6fYU2AvMoucku2P8JcaDFxE/bbfUJzEW8xLtE0RqmAHq18tCDXjx2
Ci/yWpB+Bo0jjUiV8YKQ89HXyiaD+SDbNxu9T8IbFA4Iuyq5C/fSZuntzg4K2Kd80GRR2RF7C+z7
nFiWO+UMgkdKGw5NBNsTaEbKu3wD7hWj3dYgRaE33SLXvCj2osgdDhce0i18rrg2Cpc/DdxPYYBd
NbVMROeGAHZr6blxkH9pvdExd/ULtNy+BTem03nGZBWH+GuLRRj/RCDM83oG5/VwHAZFxydkW3On
7FN/8KYrUDBuLzs6z8zy89UhbxCSV7RqhKPYfVlopcpCsMJ8p6vUn9PGCiALRCreU8FZ3P30MjZP
qKpaZiJ9jlxd9h1lvjtcgjnFhqdw+cLmYdOBYzj3bR1h/54yzJbxNLyKWLCv5E2Ejk12RCLNLsE+
55ib8Cb7vjyIZe6woe/1VQA+4fReN7g9JOfvGKtxM0gmUND2dRQfpfrDo3C/qCLR6xjZZ19we/Qi
kcnKr2SvsWlkzdcgUedssfPVkasPYFCtrZS4ktKTX3eIyYjVO4aXOYlpkdfZNp9lp73eGTsU0HC3
9/lH2ZVtBs5ic9Qjbdneqt+9LuTqsa355U1ipc7Anepld1xafgbHkkwSJkHHA4Nav0mD7Gpm5Eul
4VV19YG8gxcMxubyRjqf4liNj4EvgS4VruYCX7PimtXg6ZXyOPTEzcQXxUyvSZA+5elkp8FfeXRd
GWbAqhNrs5oELKokRxYdK3suZYszuMUzL80ng0YUyqQVWC0BE7twtoZrE/QXvZvNloxna/7ynS8y
XY2JgaWinjql62BvsGev9Yzn9HuD6qF5Pw2WQK3GpdvilnzwJeN4llmmkUbLQqMNYVn16WN/1T6g
SM8j0AQ2Lc0GgSAe63NH3PNOXg4Os4wjk15VoNOIwhtibKToa21goKoChVKzvhc746ZItnTgURuf
f4f7nGaWesyM1NioGlDMLR1Vi/6g8Q0XV9vwdQ8yw6HHy7KcDexX9hj86QwpiyG3KhxnFPnn47e4
r+wOhW+iVtqXPZZniUGbQkdTRxjWiN+gUFmI1DID8MQXr3Mg8fYGzxSDNSGZyr7SQOeh+v0VhhZb
EJ1xEk9L7AEViNHBmO3cERzt/fIQua7KII4kCzLpAyRA0sfkIVGs9hjf6k4AwWD0boEqq0WNm5Pg
DceJXB5L2wIqFwCBJRgp284oaA60y1PhLhtaENPgHQIiNLo+O4nGm2TOVYNlTsPTfjgmHZYznDeG
uZNFL+f1J/AOR5PBnEyvwJmQwzllH5TVt6avOCBexTtH7ONShZbo/EGz8SbFzXmeMv0XJpPlG+m6
eO4LHZOZbeMNuTd9SK9mTuRQT/lu3C5sk+j1vOv9zI89sHhapnvZk84vJmi2DFOWDOPEVbsKAvUm
GWdZkskx7EsclSBwqWuLimQXx19T8f6ysWXn/TzY342xiU4TqoJVq8OYWH+vg7ti4mVlfrGQnxaY
eynqPhQD5Z+LVsPSA1KjNhycuIXd2+S2fKA3KA52jdKrSk8CE1jCDT7OO+unfSbMC2Sh7Yoa9uv8
Qwu2hAxWkXA2P88Gg6R5IIGFoZPIEVkv16TGU9j0XiVKj5cX6xch6+dYGBzVZj1roApP0E+T9VZI
7OX9hEImt3bolfYIBtSdaUl26xdfUo+flj9fUA+FeUMzVEU2T2nYlWsWQjG2Soc+h2gpkFzS8VAZ
2oEZE+yvOqRxug0q+y6P+TyurmwywU4gayCznrF+yGIetCtjX39pn0yMuNzCa/zoukCl2Z+o1jsb
ZK3sMgDU5noomFBqu+kLVJK31CuV2ZrnCXnlidhq7JR0A7H4jRya72If2kb67fLIz27Nzw9g825T
3bRgDJnwemVWdiK+plAAumzhfJS8MsHszbHo61YpoaaAzkY33IP/ZquB00vd8y62ZzfIytAy2SvH
CfQuklEmjE1IKguF9TaEDsqWc808G7WtjDC7sEsVIZqmNLxp0V5BtFeo1lh1uO8KVLqCdnmaB7vr
efT/5+vbV1aZPTlC/EIftRlKRmic7nDY3zbv5S05qLhCCjvwMr2LXnvIsTdS8NJxzorzKaKV9WXi
VxMbaWHX6RSI0Hvid7xRFw5EG95HGyBgi/ud4Cd7fljO80wm1NGKcQgUDVtSN/ZjAY7qkqc/w7PA
3KJSFFTMRMbm64bhoAvpVZVxsPSsR4JnX5IM/N9PclvapKZkMHHwRe1mziRLn7RriFO/XN5hZ11y
ZYXx+6RrEiIsSdkEsYS00bfgHwHFCY+V8PzBsLLDuH6cy1A6aFCDL4BFJUZWEOFS55d+9U1HWfOM
Qxey1TFkq82N/Kx6Ipet7/zlZfUFzDaY00IUZSjb3CzHvGBRu7gfT7nKclvs4sgKOJ7PWz/G8XNJ
6+MWNITHegwcIfqSISdLVY2TR1g8+afwaDUqxtMNqejCfrGiSg81ykoVei/NpW/Mz5f95Ky/r+ww
/q6PbR/1NAuOOugNpimwhTb1LpvgTRhzjo5ZPk9qsLhI0PkogXCTLvRKqK5cNnM2el2NhDk2FcOc
hmESQRSMVLFSmO4ACTSqbwzyPFfG02Vj59NYn9ZOB9wK/sx2DtG5RRYZ+8BH87SnF+gspleKW/nl
k/Fw2dy5KYRcnaKZGkGVKltPYuiqOJkBVMaTaHD1BhWNNXIREk+H8BxorM0wTqdBz9QoQBB47Ctw
HJPUyqj5JY5vWknZNvQxCQhq0HgZM97YGA80UIRaTtKIsub8fmGxl8XQktO/Uo2wHhrjhHGd6tOc
AiVCTXTA6+oM6ncRJXeX1+nsmbw2wzghFUp90MpKRRIgu8GLUea0juSFm8orbcGW7+sYVSSjiyOy
Qj8ij3/p3GZeWWfvVPE0lhlYK9XjFA67FGSwci3xCEk4PsJWjmRjVBW0bcHxBrIEZWM6MeTBkx03
vuCNhTnA5mHQ0zLGTPbe1Fig4wYjox27UF4orenZfE42f+LBh+OLbC2JWAkR2jWhdF/n8h1Vpg0J
6QZFvtRN+/k+lDprqvptbIrfwb70Ognfux7tmmCB6BeJBfT6OFVlXI1yuRVo4I0BZOQEMCHqCUh6
08rG9vqiJZDXnP/KA/N65ZfZXMFR2koqGTvMFqg6jVjdK0PsZG3AQfKz17C1mWX+VmYktVHUZIaD
gU4SrXCuFlsKVKYWAcLxu+zhFW55B7u8p3hrwoBSP2nDREG6dZSU73qefhR9+EQLLt3wcuNgD9z1
0BgYilRUQ+qg2kG2oHdQo29Hx2AjegtpGZfBireHGDASdGjRzABV+LYCqcEB0rIOGtPuBTuz8Biy
VVFRO5zY5qcNb2Px9hWDUFM7mHEQ4ijpxJegpa5CJ46XcCyw18e4pBCGV+CLkgGRKQi81WnOOevP
hp2r1WJLNoqkU5OaIKYAOuTOrNjqLt5Mh+IY3grQwbKW13F0WgxX6dusW81L7GjOZbc8e4VdfwID
UGiNGSczx9tSsu23KKTzSzwZJlbl6xx+Vd58MiH2UNYERcnYAHEiRVataIfQ5DUZnM09rkezfMRq
Z0eQBsxnGUaGnXEsD/qr5JGj8Ra9Z6gGvgl3yPg4I/RszU20kZ3KDh2eY3L2OdsQXYUKOoEafEFn
5Ls+0N2wn7daWXC8c9nHF/a5ysDJWLVmppnwTlOorDq7lsBe3MzkICcF6veqv2mNQRW9LcsxHDEo
vZ+v4/IJa3nIYLifb4S/O4EMqnRRGVRg4cbhVeFpLJitBu2JY8jLi53tal27CoMgQSSYk7KMqXUg
Vo3CRKhSgVFL0tx2uodco2B51AZTPrEjANupUkRNoO21H7TW7sGzxX/QPg/eioE2el0D5TizRSq5
i6jSNDj+ds3D0graAkcFX9/z367OY/enKWajSLM6ZWEMU2mmf0h66oGsCYqdm052hxl0Vc17pP0l
APg0yZy6lKZlUBuY8GlQkF4Ck8T9ZSw7vyc+DTB7Ip7bAOcRUhL52IFI5yXoj2Yi2pX5OhkcltvF
CX/efp+mmA1BKgMPZXTJfkDDiYJ9LQADq2y8mbWnyCgV5UzdeVD5NMfsiSFNymbuIFAxGtpmGvwg
0fwpaf/C0zvy0r+7H7MjxrmataaETxhm67YFsbVxc3mFzukESp8mVJYuOsyNgEqLCXK/sCS24CZH
EZoT7vvYqrYokSpBG3HX93i8TZxF9ZMcdOQBEZEFiJfRU6m/h3bqFDavmOTyDKusenym0SzUe3yY
MAoO6hw8GanIqv5+efznz8D/zrDKMktncUbB8AMrWY9nOBXJRonjKWfzSOsZZjBEyaMgTzuYwMVm
xCsHQsDSX2ZSE7fRZkli8aaONygGSrRuHMV+GVQdiNt5iF1jev1708Ygxxz2cT1V2G0S3Zmkt0gf
O5ctnE2ErKeNwY6uV6OmmTEIKGVdIeOioqSn2EAVrLRAAcaXm/3FHeTTFRgEgbqnjFc1oKHqyxN8
P/r6X5fHUwkiMPAa8YRPuL7BwIgIYphpUmEz2WqdjwOvcEJXd1rXCA7h6TH4b5tkMKWr9blQ1ZM7
ohGl6u3qvXB+KNCRraKj9JJ30zrbq7xaSzapZYDhQM4r2KQuqPxHx5Ctdr7P3dLH5RZMW1cQgh2v
/5pq7xrdTtXuq+izIYsK6nAa7Nw48Wwt80vs0dbSjWaXHl/r6/KRp57cemUxTEU8n+TYGWaNzEx6
q9THFhK9VbOJhEfOFlmQ49dnnnryrpUtiapFVevwntGregvwuNQSxaglkqi3gDKfhfAX96PfN8lp
E61M6nE4zskyoSjUQoeoM3qquB0KdA8vmNa6fXdH3xHRZ1aD2q3lE3gOzP0EBnvwMqBFYot8LHXr
x/iuukEi2+9R7gfiFWK17uQk0Oyk32T8b1hYPHDl4cTpAWs1BQp47sOxPTmzotg0PnGELXgOacw0
sAILOrlcyVCuVQad5HmOQUcOq6Chu9J3w6G2Iwe2IeaK+g2kgPiS15cjUvVUB7EaqFFF6HMX4F6i
L+9y3VI8HeXpFYSpAFA95rmxGx/qsBDl4g/47BmmqchJq6ahqqz4RzBIST+rKEDQ9d4y072OsISz
fXgmGPCF6IecKcVsYHydu1C91Xa/UW9aq8STlmwVvsR5zj2LDasxMdBLg7bX6w6vjN0Yb4qgc+LJ
AOPtVurxACNEnC6Xy8P7SQik1spQlxNYi0PVT/PSayOelsV5r/x9RBobpLVz3GqjCqXmllgEWsw9
cqmZE6MDDb6Jl+LIhxZIyhV64A2NSZGMAq3loagBsrhXCGNndRMPW3kmmKgt08BK3Nank0N7Fl0U
EnxVURdaoi1AhEJi9oWHK+dxbTWXyxettlud0kwMlNE4Ssf/dKbqoS1+LMk7kM6D9V7YhcSSbBnl
44IDDhXBu7wfzgbcK/sMrtYklkEQHShHU7yu0xsStk6XzRwjvGnV/zjITtGQIxwpsiQq2Rpq6mXx
7eVhLH/hp0NxNQwGKEM884RNJCjHoM1BonTdDlix9LVKeKTjXOdn8KNPxi4hHcYy2G1p6YMDkmd/
6SOOZSs5RHfpTevzWhvOto6gwvUHLv6k/KE02thK/zG6FLggm2b6g2lnILJAOSHq/MFJZCe5A64H
r4eoL/xluZ3xKm05zsJGdN1MotA0sPHj+rGLEp+KtTPrDScdez4X+jlaNn6bjKodQJ4AiIZsauen
PkXFq7rhj+dsUd9qXtm4TciLMBwgG4/FRIga3uWH5l39HuaIGMFphfx5HIDL0I6olVYILHghMm/3
s7Fc2OomDRa8aaBBLrwhmFuoR9slPk4OzUbzZwgTKi69gjQ7akTB43B52/C8+fTzFfxU0mQ0yNtj
AhpL8iJoEjxQO3SXoSObMrqoMuY/jJ2t9llPOwM6I6lqzaCw2nuj1/RWnjuDsBBre6BKsY3yQHwd
4uhAXO5OOpvbW/kWA0VRlv5IroAaqcQYbdWt7fDFFKz2m7EE0XZ/a3rGd82eNugFhM/d8jKr5+9/
q29gwCqKhD4cC3l59OxBEUNvlwnXXhaRmekb//HzbES3MscgFknquqlSmMu2IYp3Fqq2P1M6wwH5
02P2ypXQsCurkYZFnWiUWoqOJBmXIOlyLAVVY+YgySSqZQVOq1oPnb6PkBrq7D4MrCGDfvFUcs4t
Hu6e3jlWY9L7PG20Jf7Gs1r1LrxFiBYjJ4XWg5UTbI9k8xVF8YJmKSjGX+qSej92eCjBmdjTR64+
ogy1uYB0hAptbHkTpamTa98vw8DpEe3n49PQIEKjS7KpMxuyD3UzV+QCyrtm54adrjumMSuWFJjh
TpvL0Y+zUbbnGNQC3aQizRqLvd3Vw71iapWltcFgC010nw7dtqAg4+w0J6XIn+ipTQxIu8rdU1SY
Dt7gH6YxG5wpkt4iFNYMEI4yTVXxCKGTlZFwa4hxf5sNZuQZcuvLdHyVoualmv0gqJfn8jujkC1J
kd3LM3C2Ax7lwL/PAIMLXV4kepFhkrUYqc9Z2M2idCzjwDWDDZoEHApBEbGLtzE668pZ4mTWfnHk
fZpnIAE1gnHcKLjeqn7xsPSx9Tvim6gH5iL++TP80xKDBpOZ1FodGthCNHdJO9ypYmDX9SLIKQ0O
zQun6og9y72fKLGLrBFkTyBOId+h3OXYazln4s+D0+fnMLejopEHRS7B+b4UgFCc9QtXbe7xcJ83
wWx36GAKI+lRAoeH6tu5nbfQjYmtrEnRSIdK3hDNmaV5FQminaic+98v4P73IbJdo4SoQVprOt7n
xxEcko6YdxbB1QJKqTS5DVEpV2fBISslb5LBLS98EbPU57j32aTRp3uzzHK63omDHOBWjyd6b/Bj
0Gw1boiTYCl8Cezw6bK9XwQ2n2NmLlLFKBuzPiBSRJR8hTgZ7OWQiMNLHmjLBZx20Svxiav5UFZw
tBry3txD9jxqfn7B8vMVakpDmVFS4wuU+9Ez4VxQUdsvjJCqYotIYvA7brg+xqBoLihiREfFOOaB
6Oli7hqgw8L/t4gh+UY822VaHIaycPuZR/nMGy0DX30xR2FdYn2zaXayanT0kpNY+EWs/DmhDESJ
hSAJsgmIEmRbBsNX+BJb87aEZnr33CN1/qidFF40JzzyFpM3Ogaz5gI6KEWFtTSlW1nd1cLEuXLw
DDAoRMWwUuAuAEWwyVT0zsx4zJ3L7Fw4YdkOUKEfekkKgT+VaVgSelyLhdW1a/bhnG/ajEeEyIFV
tvMz0WioZMMJVhuQmS/UWgus8ijAefuc7fUsc1HIxhqnyVIuDc9DWt8tbyXJXu6k+nNyWAr42y/D
0yKxLLyjjIADNOfj+d+90mSApq8T0RgDzCt1BbDOEWsmVrPtkIoyFUu5CzyqoIkgRBhfesNVdvgz
ROi8tWWgJhSMMlJQQHSkUw0+oq96HrgagsIR8qBTXTqXh8w5wE0GZYggV9CrxZQnpHHKGQU1KBac
Rl5h+vnnm88jgxWUl8JBq6OsWNp48ZR/oBSMAksphG4Jfn0l2eSDLwvJGxuDMSA4T+siW1J84miL
kLfIZpfyiuF5SMb2fcZQFh5GHXCi1ddiol8l0CSUnvEq7EiD8E0i30IKEoM4snUab0H6bEVQ3Izq
x7TLvKS7NsVho6oyB1/PQhDRFEWVDEUlbCogmWKiyzWmuxTV3ZCJtsKl1jkf5K5sMI5qRIE8kFJV
Tj0+S3PDuG93MqoSQ4+XVzzb72asbDFuGo9K0kAtGqmNtzmzi23gyy7aTz35JiMOMWwQkrlLjir/
Nha8rMbZaGdlmzkN03AOY2lpnjaTCSqLmTUYUPwTks4yy9Il9BWZrC8jiElqKbD6QDyaFE8cEQ+E
zwcEq+9g3LlV2kKLR8wBXsvtfL4N2geK95SgtPXmIU9vq9LPjMfL8HAW+Vc2mbMyncMgmE1FQfIM
codoapy8P9Oqw3NX5sREY3aVG/HyTDTkuI/11qBsLg/kLKp+DoS966PPrp+CCWWtjRih2T7wCdTI
hnGwGqL4gvHXso4re8tJswoYw7BL62FCmsSUc7uKidsXggc6fV9Z6qTiD3P4VtSzJTUDB9DPFz2s
LDMPG6k44BVgCZY1UKdk75UHsS1U2/SvxY7/ksrxj1M93nqYUl/EJAnVY5FcVUJsixDsCMR+L0zv
tJR2EsjCLZK1HHTjQQ/LmApy9jgdFrdMes0xNNDi1LPdorMx7kXfwLwqiWFVeWbPjeSS6O2yL509
V1YzzIBRN9SZhG2nHiNCoAO5k2jpJ4Sz87jryMBOXTRkMJZakoCG7oiMcaJeN+2zIjwgGrMkEBrn
ZgwW/NpSwtGSR56S/fL3f4oxV6Nk4Abdm52GOx4Sfdrd2O4TpbMj/SlA0eTl2TyfNV4ZYjCmnULU
6UjYmvHjIsxdePk1NOuCTecs+Wo9tAZuayAHb1g2gUIeh3HWlnLUAFzReeNA+ZQzKs70/dTvEgZT
X0NMC6kI41npd6APVzbjPrcVX3+upm1xEHYNntz/UkX252yyPTCqUGWyLGFoVWxaU1fYg8rZfefr
sVcmGITplDKR5Oo0tOhGtoPH5j3zzC0OpW3sQxtZs1Sv9aFwrv1JNgrO8rGtMKVuaKjqQoEMzXQr
D16JwimaPJ+qXQ1x+YIVroFPUC9FESCKviw/MUanHrAB6/ZapcFGrvd9sxfk8qjoX8HXe2w0rGT9
2FStTV7R7gL+H7DWJqZNFchdTrlVNeOXIJU5ZxpvGhgcktVcRg33Dy+u+tqlU8rZnByoYylLG+gV
R6mBOFIIiF1QGQpFSDBNPB7XxWMuYA1LoRAYozyPJSo14sxCRnb2pkfdh9Q3CEaU0Ip120RfnBXf
4DUbpQDTNnlpX2Iu9Q/vWFFYJJJjI05DHCtLn026qe1xY7j5tgajgrY94cP/vo3/F36UN/8ZHP33
P/Hvt7KamjiMWuaf/z5WH8V923x8tNev1T+XX/39P/33H/+J3/zxl53X9vUP/3CLNm6n2+6jme4+
aJe1J5v4huW//LM//MfH6a88TNXHv357K7uiXf5aGJfFbz9+tH3/129LAc3/rv/8j58dXnP82kKJ
xv7XH6+0/ddvkqr+D9F0E+QYJjgy5OUxB5LSP34ChTlVVvBSQCQwSP/2j6Js2gi/pPyPDt5OnSia
ivodUYVxWnY/foRfECUio6oZ9H/mb//9qD/M++c6/KPo8psyLlqKv/tHFzclnRAdWCGC+Uw1TGIw
51w/NQLJIQZ0lN7Sg+bVfvOU7dt9tp93s5u4g4SqKB6Rj37y6E+P/2FV1WVZR6e9aJ4uPCuAqZSq
NfSJgG3e1D0E9V4qFRBJMK8GFbqLZETOHEIsgvi1lys3LCHo1IQO5mozKqZbZg89QS8vqsVidBEL
eWhJI93WZmnJvXQ0QcsdaqYjlqHXFTNeGhqHDFAWhNho3qebsSJAzcxR9RQMWoEAJV5sqyiHLm1j
K1VxAyW2Y4TssQiGQVqmYGwz7GxAXaCWug3KRpb2Tcgm4pcNsqEqGuy0V1lfGHc1VAyUxZZOkl9I
uicrht3U3bUWa7WF/tN9HM9+j+a8DFfxSbnrok1o4DWMPicV1LFCLygLZ8plVxXpRi4iSyHBdgyi
r5qoum0wO+mY2FkNGEgSH0vqyiK5HiGvXpLeS7UWTBqNR2Q0+3eTtBGDflMXyhe5N78q+W0YmQ+T
8rWXBOitE5vor+OAIbTPqYSMbg7+1OgeXLgbIy+3pDVuQzPbV0KDAfZ+VQ7Hoei8Oq5u5s60RwU9
JIngyMGMlsvSQz3fdsnVTqqwzweoeUaDnWiTJZbdE2jp7bTMPAhCbgWxARvMcMjS5gB5oQ7i5dGN
IKSWmgfWFPS2gtdOqskPpJa92tCsvEaWH+KdkoGuhLvgUH+HvJeV5cPdIIJAemottZHvSFFcg4jV
yc0ammbUR0WTrrvFPFqNcFdCqVzLkBcUK3fSohkpSeLpuXTTC9G2mNW7rrhpa/1JkcZdW1HoPOQg
RlCEa2SdNmlt7kC1soOrPIhjbJtdt21pf0XR5N1NkwcqZ3tIOy/LdAjJZ9sgqzemANqbrvSF/ilO
oAMitnYoo+VUpl4qNx62/EbtQQukZ3eFOu6UDl1ORmsnUCuLWogsLco/E1oHVIRMpWSFmXyMNX1r
zrFtNJpFVMWh1Xs6xY7cFfdNgpalZHKUZoaoDrUDdIKrRgxVZQky9sE2GaBWXqqbKSN2Fre1BVqi
yc4H7dZIXiaCiqz+KZmmK0GYnU7t7QEC44Wi3cRViUdnZ6pUS7sdk9mpQbjvCx9VYCcHKKalD+GX
OnQVZbprogltFdmG6vmt5JNSNNwwoL5czs8NVH5pHJa2qZoQ0EzE0CbpfCdXXeqnVIUMa6kFbhOp
D3oAwvQBftXFzZuQQJEynOrarokU2CU2n0jQNDGJEOGTxX2pK+izh0Ah/L5VwaEx546SVk4+mhia
ZIGMzJMjA6QXJsgJk9HVqHhVggw4nWtIUVe2FlwZ7b4MiQuRoKPRDl6iPlVaDjnYyhmqxKbjxwwP
teZe22UD6kkqw2qHr9H4atJiHwGN6th8D2vlVsrQWTjUG7xzOqkivcVNYtdae0iG7k5QB/STafuo
/GbUxK1oZ2Vh/RTRBBZq+b4qe1zWSL0B5wLowIurJhhLOJTxNkXNATB6207UyXF3ntRoN0uxG7bl
roc2rN3kfQKdphFwRLCN1dqnE7UFWf1Wjl4dbYd2m/XScx6QF5A/o46rqNyonJ2qjqwGhceKAMnD
HAldWYEGdVEYL2NTblIoT/b9eyprjlqAzsxU36nY7vNUvEtpfd3LtZujIljScyuOr2rtSxzucqG+
RXu2W5e5K7cQQUK+35xQfqKFeGQuqBVr91E+eLkqXaM73W0hrwtBF5dUrxB+RMFv48k5nkG058xQ
bOxMXEfqnQxCrjDrn9oeCtlivsnq8Zgq+OvKsG2D3tfKwFUgxtqUKPeYHkVh9ND3HdLaGpO3tmwP
qdw6RfYepOOm1N4gr3WnkF0ZQlEF72etZELKTzqMY+OYpLBSPbIKXbIkol1HEPBJUtNumgbagC+m
Nl6r5mQFjfkcCE5EM/yGgctgj9+SMaffFdGwGvUlbonogBHzULXafablifX/1H3ZctzIkuyvnA+4
kGUiAWTiFUBtJKvI2pcXWK3Y9x1ffx2SzoxYUjenH47ZjFm3ukWyCCCRS4SHe7gioikv5rlmG5JS
QoaHnt9slwbtpO7fG/nQSduiaaxWC0ZqG4yoMpOCyNSAiLal2UpsEjfQ8NF8lCnZi+ZiX7DTeVFF
hwxmem5Jl8Ww4TX9jNRLJhcfubRALwWjSYmpVInhxCehRPPAlhiy59zk8goz3ST2OQTqir7BvaQu
Y7WzOvSTYB0BAO6/0kx7C1SxKaVGM2UqnX2+bVHIiakwHMe3YvhG5qVkINp56Xp13ZCzro1pd0jw
alOF4ogNx+ivZijICliBvoZtZ8g56jRZMbW78iWncHPjfTULtVf0zoakwDUU+yWqxin1TTmHZIRT
9Goq3YnLUcvUtgzoSlzcNSWGmBju4LVDRwzr0s3wY5QYWvyuJ0g8TnmAYzXMxhW2dAaTPLPO5FcV
6LcdQ4ulxtW+sqtVTdubz8HyS28yjpdYdOe45aOka15gXG1ofX7r4/BVjysMuO9ZzEMiHqumo7om
lp8FAf9b3mE7yOfA7dBXJzV16RG4QIHqUy8vHCeaerX/ovDYYCAMhyKwqhom2FU0TaUMra7EiGdo
PhHbVhLYa4lhEeBE9jCgkfyGsOgVmnorlqUXkaSQZZZ7NaQrr62OcGu26n7TBpcSN+AzNkUrmpWD
Fx3JGwWSAbl7s9nSA5exaZ0pqVCtKRHYaOlHE2uFQRjLjLzi59DlBmxAx7JQTS4tU+2eltm4S/sx
hWGmQ9GAWcN2Bj+LHpFTh5y2zx0Avr71S4z8Mxz9FH5+TuJ+DwSfco6EssLLbASCjWmD+SNbEpxC
TvaMw9AFfDkGQvn/RJb6GZ74/bJPiKsvuRohsUD82axJXRqO+4ipYknVF2DBEzvv3xfSNU3WdKLT
5wJTnaMxZipLP8yNEMCNXGFE0Hm0JpaTqU1TNIzkM/ojvfqUXX0a1uH+f4+v//uyw/P/El9XzPFZ
0eKyZFlaxCQ7vzb8Dxnyx1d37F8oCIqmjEzzERzty/+gE9NTLfPnc6sg2QhNUzisnj/fQJER+HRr
Kow3oEX2Vt4UkUljMqD3YA3IyGEBpA3prDPW3wpquieV/aPc/fc7eMIw4CCZdeDv4w78Lfew3Wu3
NP+qZPqnceYcrhpEJmAFPivjbQ9Ha9nDYybLRGw4IkJ0NJhzNpfKey2VENPXRaRl0y/m1bAsnt+v
YBB1UFwcLYae8HWXBQGaWLvRuxY1k16b0HinKpvChrivmPDu8Per9E854q9Xe0K8hOBoZBnYGMoU
acRMqfdOtPz7SzzVEb+/LiGELhOFIgJVnllzUDmTNEcogukC7k4P9WAbHuUXPoZP5Eehbck72g/A
40mC00FgfEUL/MN4frr603rxeGArpVPG77m/0nPQZVvfavgH1K4Gja+99KVy5nOp/ffHfUq7A9qI
KpdxwaFJVTPxx0kyVozKGppUte3k7wf3D+9vGFrME4KnFGz4/i+7AYIbVU+yPn5vi9QoKHzsFn31
hXr8Dxu5Toe5qBFFDD5dn6/hBSQihZNE762cGwLnf/EVTPbVFZ6OigARb4GextG71KuWGvvI6r7y
8f3Dcv70EMP3fxmoLPe1SKCI851AN5iosQn0xV9aOjwVN76/fVxHIUImgIN08vxC/JQMLWij70ib
DDkzzNSmCvbkcEqmX/W0+cPbxzahMAFyHIOI6emhFNVVSCKVEdoiQGNXhZMOO3Fb11/st0/UvB8P
JRNIzXRNUKE9d2d2ZJi8BJoeYUoHi4F/HiGVAWUNJIeBLuPp42D/9/P6D6c4Noz/uuJzV2ZPU92C
UzHMudZi/S4RjzrpjEp8ZdH9GaD97dH0p+22EEGt2ASPNhQV65mAPPO7OUJnAWMYIIvp3z+Y+qd3
JjMNAJHCZdAZn45PFTUGj3Rt9J7ob7ZLFmUXbwCn9Ujj+lmrMB/LKx436rFEC1HY3vgxoI7M5D0k
LH2/EDFYge5rES9E85GjFCE5FybmCtph2Qyts9ELQFT+JVelkQ/M2fbzNQTGM6VyqclaxSBlhBC3
HVV9PKa+P87tZV43hpei0a0XWHUVTOU8n7mBKps8cuGYHrVmpuh3WAvl9XsdrtFIkLwCb5jaDJ4Z
tVofVDdd2MBDvo/UPwKS5941T4rkUX5GjT+jz//n4GY67Ap/jTdP7+f89q9ZEZ7j27+Gf+dXGFSe
w39/rfgVjP7+u36g0Zx9E5xD/YSDAOCr4LjKDzQa3wHSrKvK0F9cQTNDbBQ/0WhJlQFhAxzmQLEJ
o0OXw59otKSyb8iKdfxSQhWcAAiB/wEezb7vfb+ENqqiDldScJBwrhOhPgUbpaNrkl3Cc0ZIaFIa
I1zWU8zuzB2nPFsW6GhqVIHUG2JgoQwwrVA8ZgUOmXMHFPlO6tBJuEyttgkVpIcxMyICSKj037o0
g7KyiODSlEfTrIcrlN5jCVcNcinJR1RRwJHaTxRoWdXUbPtKM51AnzTca+CkIWPOV+5IqmllRrYP
BESQYMxUcJ9tfCTUQm0UgXFvFBpJRiWMDQ0V9slDgd5D7l+/63GSTGpavmaiD0wPPSUtu4OLQzaQ
JMIY/mNq8dJJ7TGQ0MW66jaSXL9IjeuaeqPPFAGTI7SCAqygd9WYRa8kcvIXXmqzohQxACEEn1lj
o09orIemrtcLEbnoQsJmEBhUIx9NeYMu8IwYWLYhO+zihw3UuhJZFanrW6RVdJC4EW7B+t1IOhse
rPIYT4aOHvA79xspNTsHOasfLRO0ehjlDWrTfttYeKUvqmgAgFKgGQWDJZPW6PMkLu99l6UomsUn
aC7eUFSkhhsvwPxoLDurceDRZtLI9NhIsNMsYmjtNAf4oyThDoBzVKbeFyNPjwCFlYohnAAm1Drk
4QQbWZLK54hw0J4BOAETCJiZO+SCQzAyS605SDV6zFZWZCdj3d74kTutRm0BgDHuwlHo5PPEzaac
BVBCqJkleg0OQzWADQnlB6PRm43iRuOue23TwlAgnVYohGtabzrtW1WiOBBp4wq3kqY73y+nkd1P
YpUe5EwAPfbI1WP7xEPO7IyUsNAssLfAERseyeXFLHFDODEy9IJqgTnyGHoIX3gmY844iPioj+IR
XNhrBr2An6N5kTQqCnIMeGASDWgPfGSzXJrUcKkPEmWSwLLa6MpipSaFoctsLapFLGWoJChGjE6/
QGtpuAeOFFteDoVhEJJRKEto+KpcnRSfJWmnmqwKRkUatsBMtRe7BTAoOaM60aYy51NVM3zg/2BF
HBpWLoRdwS+yP+gtHsip0mDkK7CQDCKxYMKboC/gXHX4MtYziC7geRMC5jVdZiYJyIBNVi6yqsEp
s6pVRx6lQXgNKbB/EPdZCGRZZ0YeQcAgF0bVF+MKSK0EAjhcSSYcDme+jzY6Gphnx0AtzFL1gVN0
ps/aGY6zMKRjsHKMOuGGqBzDhQzP0/x1Bs/yokplYMmgjCBPhyU2kMMSrpeG19NLidfK82Kr5uHI
Cfp5EPWNIdvo6lYVHuoJwPF7qJZTvbZIFcNvLZenSt9PdNt/SVx1WkhKbzgyXMlr/xanzQft/bNN
WGq0Jc8MVSpl02+XeMbCytBF36BuNApiOxr5Nb4lowszJ29MV1zDKyNmdHEEG84ie1ED7HMpFEQG
hEueKaWAPvX+UWSN+Z86STdJhH/+9rD9yyP5U5n3f0ddlw6UnL8+aLFaS69w/zWLb945/tf79Y4/
N3d0aCth0vjplB1+0c9TVv6m6KpAeVOm/67s/jxl6TdEdZyhIizrQsgDm/y/TtlvOD8JSrqQxqso
yA5n87+PWf5NURR8DKG1ivP5H1Z9n9JPWZVhJMJQQeYqoAsk8J8TnSC0uya0gwKWQpFCzDoAacM/
sr4zeJxDUMMM4l6YhEwu/AJL+O5B+sv5/tuln9I4tSKw/ZJ9NPtgsPmwoZhpB1NWLIAumFM7e0Ma
jjJvgKOXjdsc1avshG7bU921DSdXLdeJZkUbz1BNHzl5CnAyW+gKym60H3Y0y4EpPM54dPVIx2Gv
jzuJvhaEzfQepu3y1IFLgy7kce96YwAsr22bwTNRnpdCnbjeVzSoIbf67WGHmaCiswPH+/48zhUH
JIPDubCQVRqSHZoyqUaco1TsHji7qNiLGl0zbReNZpSxKMBxAwwscTxW9ZJUI0+FqDavxl2VfUE6
eWJ7iB/vAQidTIHPaUx9gjzqCJUMFqPgWcnCSBiMT4e2b/6txT11UmjyWrN6KhlacBT1l20v/jQB
AUdw0CJUAg7Ek/g0QsNMpnjZ0MLLMXJ35aOTcFg2RtQtZUYNpuCACQp0UoOFaCZ9lapiHf32WhSi
AGxiMrwMlafXEnlB0qdVXlhJkoOeWo/z1JtoBd/wgJiRGoOk3o89DT1wUnsSS9BAdOItRu+xoCpH
SvQVx/o7uPU0TXRl4HpoMmVCe7ZUb8JQCOJgmhAVzfo7HCZG/Z66igY56KCmlpszi1KUgchEqVFz
cFUULqiNVlOZLyzu6VbfeR9Nr929rEkM3sK7QA/GdlrdQqXuTTUFzcGPybRVk3e9SkMzKioZNpLd
lrv4m9u1ME7KZrEvn4PcmZG+nYFEZzh9jpCysSqiTrIKBj1ZJ9+bEHJdR+oeoV3NSJe/BX2O3i9J
Ads58PFxwqIq1vEdOg8c3V6TjBjiYnAlqoWKXcdqB6pH2R6lQnFQYELcF6LaBefqS9jljUF7ilaU
ddUafQF3cEmWjKrtvyC4PRHqv09+XVWpQOaCvu3ArD6vy9BJU1v2UVv1nbMN/mhTXqR8Do2my+de
ulXdDcq7SDquzgYdEGmxVcTSW0tJ/MVM/G4v/PzmVV1HVIZ8S4Ne+PONFJmfiJoSzMTY/QhSRUXg
Tq7Y116Ir/dG5cSxGXbVJEc+jTjNvhKU/6KkNCJtL+fdrc3pGaqhNahbL1zy3lx/VmretW30dyhw
4afZoMaQq9OBW5Mz7cMBu4uSt6aCB4oWrVivTcM6XfBcfISs3IATZaR645iIzmvTs6klcnpEheqU
DOpWIX+FrDyBesMuBCkG8lFKKBKe510ooWVHc5UVVpNxo9H0aV50CwX1aZQwJtg/YADVTeoKcvAO
fML8HSnUiDqIwvNi/Mup/vFjzH+tmTw1T/0xJzgATOi2idAA6H9+FXIPjm/caoXl6bbZgTjUONWl
htQ0KsMF5eiFEpfVPCDFsS0reGqLiRRB3BuhluEg58gT7FN9mpghCo7GwCMoMyAfzF2hLd7IIV/5
56l/OFt0oRLgbSizACd62sDdkGvUDzF1Si3fO8RtDb9GC1tZGZFUHUugDZZMrJWIX2oi1oEOjzsp
WYtMktCCtsshJo8R64OSoLPeNmSFA8py4H5ZIPFDKw+TKJjuXcxhWdkvvV7bagKnUel0c71IRzLS
6DpmrwidJonsTEpsFcItTDVLP7JEvihFPe7zdAFA9RTKQ51UKk4Ega+n9FtJ8Y5hp5/Ro2qdhOGI
kAhTFdYubRFOCs8dCKch8kCPj9wIXbLCoISmGMyfhrsbKXpzkviLggom229nAlh2FGQ7nVCBCGAY
7l+w39RNayRHdWllbTTyhtJN36hWW4FQgHbHyM+dgRaEiL+Dh1+801WUcruoqvBANDHQOC2uoNWn
k0pr3uos/6hYsKUMz+d7NxIqgdEh4kDqhZo1y16SurN44Z1cPb2SEqoaTqXXTu5OfgJFsYDIB1ib
VsdTmueLXtWOiI5ubdnuSkHBFGN7Vy439YQr4cSNXiAafFVZaqUJLhGoZkPaSdnYh5SmGylFJtM7
xVxzfbNFPIfGb4jrhlOO8/C1QGuYRiOhgRU/t4WYuX3zGtH0I1CCbcnzPRNQUXjkPVr5NVkpCdvF
dBFwECaoqvhGoqig6Idm5YBqBVoMhAGG24UrWjQPKf2AATmq7+yuuB44J5mzdXSAll0w0msK/4/2
vfD1RWA7x2wWBewjUto3B8Sy4d80Vs41ntaLorlk18sq1r5Y8t+rkJ933+/YLiNMZsitno8BxemR
8QpgNEpVTiJY/BloygMqJbqi5yGIBaxed3D7a5WbKhWbTOv2vpRxqy+SlxTED8dXJlo28LLcCMlt
UbwguH9znVyZ8XSqA6SCaIkYcQ5jtj7Ijg1LZmBjjOzM3kptuikTEFdqakjlSq1AEqEkOfqRfgkV
/c3joalJfBU0jgCXIkig3WMvysCJ6qISh0JKFrY72Na3aCgHjzw5i5gVJfkSEw9ogGRWsbpvFPWr
JtPfqfufBg35ByauAKuTccr0p33HrmxKII8uLcB4h9qDXUZazBDoNgZoKiOpAlYQKv6ptn3XcocY
K7spGdqUxzOV5RPZ8YyS2nNFdt55Y0GBOUf/lgnWw0GEcFWW4UQT9/Urd0Fs6/i1rpqH0mDtCS98
D3X+VYT+2wH0/WlUZFScYhvVhu//suyZxFqkenlpdQATItAh/KQzS93DpuOPqTfuKGxCX4RdGoK1
6NXBTJfAzKj+Srj0226O+wABF9QhgomoPt8H0do0sTVSWjlUNRE6RegtArQgMNL6CiYSzN4gCoGf
0d8fes/8BFnFZQdYVx5qNgqSwc+PH/teUypCQaOyMv0gar1o8HS1OCm+OmqEbuWZPcskOPlJ/bjJ
jzjKrTBKNxolt0g6xLH4olT5zEf+fkP696hcQ1AATvTnG1JtP6OJzktL998ImTeA0OSoG7tqbjXt
iyy8F+poo7DILdsp4D6fecZwtkpvYZH+QET+mkUxZMFPMx1BOfJ3EDc4BST++V58kjeiLvFOMgd1
LKpAS2VxKZqoFI35/OylSduRF6cv8JYFWhwaiqSt88x5y1JnrUfOKIo3lfRV33ptWF9Pd4UTX4MN
KEB8eCc9jVBgF30OklBlhUWG0pOWgovLc2oo7TIqQtlAG5nQcJtxqrME7sTi0enUUpsIfn5cyQzN
Fm+EKSN4b491hopZW75EhGQGcYRV0tgzpLoGPElhMBDhNxFt22aQIdQ0ZCAxi0UJAFhFf2vJBXMt
t9zWnmaBetE6cnd62QSanZkKcOJo3kupJYL4FZSq6QClxXJnKa24g/K+tXkP3X7SoRFxPiJ6F5su
fO7NnKpzqqSQm9fqQ5WBrTMHkLI+jwc6lirQwI/VM9CoGqNwuw89zEKA9YmwQmkWlvJXnad/H2uB
/jcatgesTlQ3nneHiCEqQbc4S3iKGaXRrCLoOcLByjWCegZ5yBTvesIYPOIF2JJ8lKPvixQoywb4
HLDZ2RfLdUhMP717jQDAxu6r482jt9BT4qp6Zcy7tOgtnFUmhglMO8QnEPqJwHDaEcHm6oHQHr3F
/jTkG1GA6gtSSOSfivJAs1fm3L64o9/2z+93hESKcjQcRPH/8xphbti1Gs17q+Vb194CbtXrieK9
2M5UJHM3D4zAec31Ub4kzlscr764/O+ZnEaZBpifAM0Cc+RZC0nDOMTkF71FkCmKvJ61sj6GnE6A
WJqaikMaww60Q9CSD63ttjbor2olgTHcrqK6XXoFlq8NhaHjjrEZvbzLWTcJQ3XqEah9iXeMVVDH
YzJpPMD2SjdOY9+0PTBcaT12aw/t7CqziDvLD+AhC2flqkDFFr3lAk+23AwE5zp/L0O+zaJqBuB4
2dXOBMX4JaT5j7ACxVSVvGlWviNi81PtRuziXStxab+bOHE7CWLnkBG69RA8xiw+db7/2jcHh7or
1tqoJsWmLDorc6udKo803k8aicwDv0Ibok3b8E3W8FtZpue0CpHTGj3J3nObgrXoAyMPxkmcWCgK
Qswt4ChcJ6j6NJW9bODylWHPN0jWvLZeKwy5QE1DInsJxNKsyV5cKL572+MGmE8jOQF1My3B5y5B
os1lumscSAAilJVKP0VH3w6UVCYh5NUSLHQpQsecunrvwbyjRbVKwnaitmeg4WCHpmb0oUDJJTvq
l4fdb7jPMFnQEACTleK4055ifC0PEE5Rl1gqQ10wJ1KCtRKjjOWZkYy6d55Wc3iSd9YQ38IuwHsI
7ECNaGdp7mZmpcJTipQa+IIcohMkLchkXEvKqNno1bpNaqTIktUlxY5mGKoUzQ83dg2dKvAkuJrw
FxeaAs7zi19NGS02VWdbbU/3InDQcrKS10FAP0RcfpQYS6sWKJ1U6NHS6t7Cj/EXUABGgGEWiQ7p
NhhnmQFSe22kof4CqaoJc9qZcEDnC219XdR4U8zOUd8IPYt27QFgq5XnzSujyKRCYL0VDd9Umc2j
Cr69cQDmNiiYxJs2Smd4jv4SBN60l+QJhDOBo72WCSpWgkaLrAZGXOo3UOERlJTtosvrCw85tmaQ
nZNNQHqoI8p6lKotMXQ7OHlyMZPqaRWByxwGb0HcmVIiIwUFBtxJwSSXuk3q5Wg+HdSWp0YOOMk0
Nx2xspk/0PizOWXSvdJnQyDiNoClmGv1tmvRZB7Wa0lHEuloL3rQruSAW5keTh0NQhgJ4XaHg4I7
zqivlWlWt6+epqFjjP7B4Q5ruBTpkSdjoQYwRuEMf9Nc5aQKfRo4EMYDRNlh3xtViW55FMztGo9c
ke0C5XDQefmx9gMIXWIPdaZu3vFGQnlSetOq9E1lzrRLcJRZUh8vWJBYGmjycplOPagoPN8+srbD
5XR+90U+t2N9k4OXzCNv5Ivq4HrK4ftu+R8gS0zuySBrK56LPP8byzcMYdlfl29evdiJULFZ3e+P
T8Wa4WM/ijUS1eg3QODA4KDO+4URgW+wb0BRENVSBACIyvGZn8Ua/k0mRGNDXMAZJH5DbvmzVqN9
I4ixQLeCgI9D40b4P2FEDEWfX898RcVMQoVGGw5XGE0+tyz0SVrFVeeny7TpbTH2oHjwW5iBKgn+
Q324EYBoIOqgH+P49+daC9lIC4KFO/QA0DT+geVE1QBWdw4JEAPGVasBD8yR9lY16zJ/gkfp1L2w
uyiYdUpedrZRxbQOxGuCLluxinQSooVRFQdKko4D0bfRVfXzIgWJHNVKrbP+X5mAhKC7XrhkfgPm
Q19rijBEpmuTMKlcBPFCg9gDwQhITL7uo1oq87IavuKkK33QUOFYgBQAhjrKWJfK5FUOqIzWDa3r
DBQJUBeMmDgFgKSyAj1ADhgKoyLpHPSR9FysQeo6KTJffB4/H6javAlqGVI5meEz8PU9K3CZf5AY
gYzhenFrNU0YdNiPZIjPWqqivo/FLiPrpD7EfE3iDjWbMhLbUFPrS+j57liNomZe+3AKhOO3rORG
4cvgB4AOgTgsS1sHkkQudw9Fk0IAJAESdxSQw3T7yxT++BHw/YpVPrNlhzmhgGYphiIi5JPDvPw1
a5WLUqrc2IuWsKkbxxY8Tm85BIrAWorBhRE8UlOe2iMENZludbWFw/jv7+BJBY9U8ekOBjjtl7wZ
Z7UMLSbuALHUKIgm2gQdUkYSyCdWOQVWStF11kArXCsedWhgII3VWX38T21n/9ekxnSg6P71nma6
uVeU0bn4yf/6vK/hoz+Fx0T9BhvroaQMgjrhQ6n5p/AY30F3pEFADKwTe9cvRWhKvsFzAzE1Qnqm
qPKQof+7CI3vDe+dDz5ehIDkS//JzobNa8hV/zufAUdURUCGhgwoQQL5YMpTHbqUnDJQES9OCdr4
n5F72qf2XTnVR+dC1+XVPhcP5eSclRM5RTuyRChAFu0Hv5GFviEQp3y0B7iBPpS5t6se+C5fq2vg
APG1PfTv0qa+gne4hnwY1cU8NLtVsO8P9UG6Rjtv1+z1G9/07+RRnL0zXztnsmzfQ5CsLtGuP2Yw
4LDkSXwgq+4Bq5UzXeNL6ECyFlsNMsxNe/D2zh6Q6EleVY/BKRJNnq/4fLUfngGas0d1ls9QxZoy
LtFuGrD3tIey4wdkSWRbLL0ztth24x/LdXdGQAm886O9tZt6g3YZYqfsEJ9mK/8GIeFBe3T3+lKc
5C25Z8sqMPS9einu6h4Atb4HBgD4194VJ7rHLzvht7hGvylO+MHi3mzdQ2h1WwdNmdf8Il3qd/cI
KKBduwf3Ks7yrsAzwjG03uDO6pmy6xb+MT5CK/WBH14Xq5BZ7SZCQXgj6yN8+b3ekJ108BAE73TP
0Hbijr3bPQDkdW86ekGvGGKvxIhv1MOTFEtcTX3T9+2mW5S3XjGrhTf1j9iTd/2m/sAlkHysq5PY
idDoFslJ2hfLci1v86N/lfGwByU0xMM9atrYTY30hs6x7lE8hDRybwIRavQCtQDGN8Vg+UcJic4m
30AvCcbYcM36PR+eZi2fM4jFN1pgAVmTMFT1plg1Z5RBL9+HGBjOrlrihWzwwfq9CAyMSvUYvucf
8zWHfeU7rPv4IdilieEfcV87PKH8IA//BmpVtCfLwfbLg6zWQBXLv4U3WhvkHEN/UxsqarMHlLXx
ETwPxgf/n96KVXmrlq5n4WPKA9eM7tB+t2vlMVwZwwvFeHBGGRIatuEnuh09cBxNiUGv+jApg728
tE/BIliEuF5yDs4aPpivlQAvzN5pAADiEbkHpwrjrV6CO122K2D3OdKLJdmRcwN61y07Yw7rmwpH
2A7yx26F0ugDV8ed+tEYWBIIGBiqB54vOldn8qCKWX5EeJorygfRObwWdyR05QUSJ1aC5mVkJ35J
TmyPYnVwilRLHO2N5hvsggChfK9OfE+2+Rp30dybe3SKY6PZdls9taQ95i3ZNlscoiQY8b2O6dCs
5C3e4UbbNVt2qS/tpsjNDnI7zLJihZm5Ld+LlbzDzItv6lu3IFtECNkSkxRL6qM4+VfEEO0aGRHW
xapaKjuxg/UvFP5YSScXr7K8IWPDDER/Pvxa/MRW2UYjdVrduy1WGgSNtVFu+EG94v0DmoKR1jBN
MJFz5Li4rHSQh50gO7MrBgYAKexq8UKka3GWDtgf9IN+gEIT49WFRqIZ/IovyiCjIRnDBvLO8Ivx
P3Vu1dfgomDTy2VI3I0WOyP+TAzsZ5vi4Z0xk5oVVkJxRud1/GVY0cVSulRb/dJi0LMlbuaKugMu
Je8SZ7g9dsU2h7WJNXrEIPnHCt1Ta4MeMFExXYf3Ct4h1q0yghmSvi4x9UEOx+6J3xEaqHLVEEQf
onM/rAHpFTpyKKQT2FFd0caULL1di90R9pk3drRP/UdwxnbQnMvNsDzwe91jiE1FPsfHegO3s34j
7ljG5QeGuvwAPRZLJMX6c2/1Gxvbjw5ueniV0Xh4L2A2FucCwzb8ImWYg8XZv0W9gTHAI+JWMQjD
P7klXZG+8oMXvWC0r9ppGDuIzXBabJRHqY6GfSO+2Q8GqHRYysVZv+L9xeDg1kYoQwU7wqDbYLKS
WYS1hHWLR6c4N/CbHI6KuOHsMG7yGe8OK3EjHXWQcvduZjjn7OweySPaN3tl5WGgvJ29xUzpP8pD
fOBrvIIdXKivzg7Vo13/7uxA6gWH2T6JyOhW2V6edytpY5/wNdR00ruz0zfNo9y4x+AcXXD6HHt0
6sBhdA0wsPGxWWB5ejv8eHxP1vyorNQNrgsPwp22w4uUXrO9j6ccnpAd8IC4cQ4S8xVvluQGWWL7
6A/cGWWX/JAedEyu9orR5Ztu2V+VFVk6e3HKLtjtkn2wKzTMNKxOLFO0dbrymW3ibgrMfEyT+hof
IvQHXA5v45pgrwmPeJkYpASrpvOtfN9fsNoYTi5lA96pvAljHHCYTGTRr8mCH7vEai71Fa0PMLYw
C9aO9jG7Y2Mo9w4+eHFwBkatUV8geHC22GXEm5fh6x/OPL1ox+DO9uLo3XWsSiwDHTzmOyfIqI3q
4GzzC8TCyb29hGjSjDMlMvCrnBNOAnEsQTHf4yv00tyxQWBP6j6Cu3PCRkyHSxfLYoVTBQfdjqOY
NxzQ0bldF6fw0r3L7/6uXWdL9P1u4LEBbptsW8G5x1vT16iRbfIjeMdknh7bm75vVvYOh32F7Yzc
83Vxt6GoWCenFsPKL9EJZ3l3HxYE2eIXVkv8bHEKTvVaOaOjAQFI705w+WwV39xb9UBDaHrAH3iR
9IBCBIKoHvFNL2bNQ+uG9fz/qTuvJdeVY02/ynkBKuDN5dC0WW1oQBAEbxCgA0AYwrunnw+tGZ29
tlxo5uqEWms3myRQqMrK/CvNn2xmBEKeNq7bH8trdUtcJCG81jQbsg2/87HYyiE+dZPdadFvD1ex
Z8fGNw611VseOKbeoG5c6T5ZqscDk4723fY/SgPDh8bc1fuZY56rLcZWorwIm+ftn7fckgqeobRq
C13OtD5PKOXm1jVLnanubrxKT0xwfFLP6pn7R6fxjGwYLn9k4YdijkXsTp3Ne8/F6EyELMADpibi
W/G8tqZcoXr6LH+TnTj57oBFeDOjU3ETixVfgNuCf/lEX6y44WBXp+Fbp6f3xTugwbvdNMdYBO0Q
xi9YFcnmzd4S7Owq+RCm8J3EVQ7pqeB/KFll2SJt41mKV4PdTBLE5ZHlnK8kLga/3mCzzg3jKOWV
YktYjwnR9CCa58l4LuKTeR586e7d6w29akF8wp106iMzyXhmx8437phmO+K/eCqrXXjprWaa4yNY
AsaPvcaSIAXhVZqAW+eXXGeyp8qh2LEMtwjrutcdySao3Vs1OK6ZVhec9bzFdtCt4huzLJOnPcck
G49VYBsEkS1ed5vE8fYxJQHWw88dz+q36mmAznke3Yh03KrjzDZPmhVd24N4AEt0S+GofY73oJxY
QoRNw4A2mtUdlQvuU/1UI5rb0Bcu4/e4VfbjfdxV098H9o20TnwSrOVddSFhei9/5c64Kw/jd3wz
LHFnXMKDcOl34q/0XbBSOtL55glW96NiDUfBKg8rwxp3DeDE4YYX4TjuZifp0t+l59zbh7781R0N
S3P1YP7wd8Y+OVAobxHOAv7oJ8mSNjkmbq9Z6u7hyKfHOTmL3+G45HG2Wr3Izs8bJGfbbhN8Dkd5
x+zwkzv8wxufnZud9Z1Ilv8NHTOe1UmFQNnwblx1G5qD2nneEPvWUVxlz0352mD3DqGIC9Ro/Med
keWC+Xsuk0N2GDahL+6ao/hNMPw4+oNlHlK3nM9+PYJ54ud+4D7RLezog3b0Ph50nfyuT+ZB5a3C
7Q8dofVdcI3d+DHv9tUm30WkkPK62pN8YDXrzB8P7UG1m/0ALL94R9pP1DvNmUElcm7aRbbjUxbO
D0psieurvnovuTaLGGF1mfHq2N9bP3W7dWVp5xx2Ar/eiV9dNvfOhMglp7fL22h360xY1L5xFFjm
+0BOGVdhRWBoMi4kKFbTX+S7cRkXxad0US54Wh6H+iBZj8PDH9bjDpErFyPTtZE2+G8CO6/naPoW
/pd4haD2jrpj9piWDOFFR8cnKIMM8UXJ54Q24EC4aY9VdZQs4ZL7ZLHs+gNpL+O3vJUQiI6Zjq/e
UT70dh/PRb861j7pTvIhvqr2YJGMeCLeGLgGj35s1s26DRatPd4it97Fl/bUEyW3U3Y8CbxTAT1h
pQG9tqcIjxXzWSP50F1HWwU84x86JJD53OpbZw0sQ+Dq7IivcodzOBxX4k8v7uDqXcpdfQtP1SY5
yF/iNr+zoMal9Fml3q+u3Vr5bDbjofZZPelIO67wUJGPekzuD789sEqZj/BshSNMEJSK+fJ3eMj9
/t7fEw42lxakBlTyvWPgKkftkviGJdEniYqDlXZklRgLUezxbvAmq0WxE7w63qVBzR+Cqz7M+WHL
3/kKI1Ce9BqCMJvGPzDzzB/w89C3RVpmvnTMZqtZuuI9nkA5dkeuFvqoAeMib0mdYP2VY3k3qhWX
ag+zE4O25O1wEbdPICasgYfIzXfMYnbgE6gYVg3VceQZGy5Xcjani6Pz8Ee2SvX5fGcw0mW8N9Jc
Q48IFxlAhxLJDonfTd+Sjv1OOHJf3oDHr2deuk1zpPeMsHkchjW64Ch/CUfjQj0PAxq/+d3i3sKm
vc/s5D6sySmfEqesmP5S5EVe5C/lGKPquUHrGxftGFwR80M5W9U+urKg6eJlKJfEEPiacBlQSpoV
fG60tVrONas4ylyUEfEwxqU5ci9UEXI4LOAEsfttfecdKo0Yhpv52Tk5wJJkzQ5oOhSPeQod6aKj
hs3TcOGb9V28j9vM1yz5a3poYMk+9x/OdNfmiOaE7t+SrtplcIdjALo6MOZ94vMpnlc6dhfTZnIY
eX7AOL8WzEXNFdnCcDofH4jkw2eqgBs7qGs24T281/fMYcku4bk7ZmfNYqI1dPAkAcoeWRMsNra4
pegM5TfJp1OhuDWLv7sSJqM6alZ7QEgRUWEtWMYV1T0shnUCS/GZgDJjHNxJMY67AKobfgGWsRuS
5eyAHunR4xeJ3SxuHz6SQ/HdJE3CEbaAy+PsWcZe2UtWD38c4jZuKWiQ1uIWoVnPbHIjufmALs6c
8Rtj5TKcT3UnTwrdu9ZO7qBJ+FFc9LZEOVA3KXCsJdrojEF5dosMuOntI14/zuGZXK8pEH4OX8L1
sOGz089u2Cgu4zl61/iWFhNUmdLmOCzY3p5LBrT0WGIG5B2XTM5ePjeu47d39fb1ebIQ0rS4kPId
hE2A+dU+jetkJyjougpWdi7Pk/USdwzrCcZVLPRmyVIgHVdZn2ufwqYEChe3+pw7nSu42idShwUX
1hn7x9inyLn8Je+G4/jNHCOijyWXvgQ2q7wW1g2/aTjF18JG3XWo2m3mgKS34J9tny8KcSnt0QDy
1+ACwT/J8LN5iquHSWGo9fkHXfA2JpJMf0dz6cjGBLQOwHeP6vaUpeamaOtJj5ckjdbzxBonvR4Z
q/pMfV4/TXY7gUIC92U9z4E34zfROrDJdXAB+8Y+dwoFO64otM6cm8IC+Fgwkaat7IObsDH2EoeD
qn33OFAo4NJpEnFWJB+eO7O5VLfBluj26AhAgsmgfINvbtldcL0rN2CO3WHDdvh+ymBQZc93QQE7
WIk+OYognyCm8YzJn04T+/KstCugABB2ql11KK8xWGnIhsDAznQ7cmybpXj2JpQL4O8ZCpdRwKxg
5mLVn2tjrrkTglUFvCIMTnYSchqm0wE41oQ55VTykWZZW3jeekBGSHH4hIY5+Uu49HQ076G/6k6x
5YDR2PLkJCyR1/4c2cxqfOOf9FZjGnlepP1cC8wy0/cjiTy0sBF37dnY90iO5yLZ8S05z77DJWvL
Y/KvuBNcMnemh5/mTFhglCfbzAzwf66fcWJjKWx5F9mdCxjb9NtJRrSrjH7DILD5JovjHclsxctw
KQ8VBJDs5KuIKS59SpRAMtcI1QoGKiETu6r3ah9hwuJr4GbjPD52FhEkkOh4CDnrHRpLPXjporh2
e/0g7GXQToxvzY9cb0I7krSod/qhU+jx+Ba52ON97JY7Yc9bP0Y8O/GlQ7Mpd965soJjtycVud2O
p/zU7gQmeqsf6hN45xwftXO57W9iP5ftwspPDceLW3SsrvWpfSUf+mwwpbbilHZ2y26CI51nV6JZ
j1NpU/dL0grUa/wC2gI/1DcN+DS6rW0Ec9MdnPym77vzo8DSLvmW6XLK75x+k+Pz5iMwvZ2zW+s+
bvj/vkw3v83a1Wyv7yFnE3aPW+FkNy+dP/q5OnkSuE95U86Sw63ScK4Ro0OjnvJF/eWdW4YfX2rb
c7wzQbT6VN48R/l5uP4GEJJvhVWe5Fu3NuhaBtpjpNNv8aK3eSneaiYLAFTuZJsK5cKV7dEeId5y
urV3LE/NWjk3zK7Vg0CZnm2+rTajn17pPhO7MpgCDPDd3j3AGjl0d+WS+WAU+V7ssYsa6gptnwNy
QJDtDh6Laaq8i3E076O5iK8GwNELgB5gB+8YXdNrHS2aCfluer8ESEP12VipG5FuAHg5cqjgemSh
7KpNu5XtCqStRfP4CuSI3OCinUe7PYDSffErQs6KTXBp1oBB3u/2ylnf9xBp+cIRwNHeYICIjr0v
nUkCAPMACkRwc+QqzsxlkoVzY41fzUY+GEfGn9/bA5AKnZkDPJD6x0E5YpkCt8xWpV/uJhSR8X/4
JTlRyVtxK5/6LabMVdzJ4KCgJeCDcJGO3jEEzsGxV26DI4DUbVmAfNeQd+P3HBIwssASNeWl6JuA
Ti4fHfNTf2u3PEpwnSAarsRLCYSUjhMiRGc7pZOeFLYr23rCQB7X8az6rHKAel4EV7c9VNgluXfH
WJpz5GtZMEDND1jjd+iwL2QfAVmnJWJv4WeYVvFnAY/1ob9T9sP0Eh8wwJesiHwPruGINih9RkRW
5cbkLwBjQV1FLtu6P4x34Vj6fCjjiMPluF/oZ6xRzbFogl7jXb0X6irzlcvK3HbraQZKvzYXgdtO
KIbj6p1V145muOClfEBmlQXnpu+G8MOq/672ol+wSp0l+43F4aaxIMXLOAo5cYaDr2QnNcvyRl9J
4sznsFuFtzfZhb6tOOOsM92Z+AJfe+pQrSARn7Ar9uXzLPI+x5az8N26sTNt3oiokbarj9G55KC2
jc+qO246gk/tMXXkPf4/WyEOpl/7dbdVrewoJcv+Ml4KPAbtXr7gkPP743DXxWVMLKA/pjgPQuSa
IMLcsIu7aokX8tSru3wp7ukBv6l86SeXKV41XuTI8Zdx0vFKVzijnj7OQVy147Hw8QMLA27qmo8Q
tMJFPZu+qXNwm62evn7sJQjx5qOEV3nEdcrnjbt+kQHW/KBfQeuTV3RyjZIfqq6Mu4DYsfo/7uvh
LhJ94y+VH9arwsc5aOLJxGXOb9yn457j8ekHuMzjA47L/gKdkHjxTrLVu3xGO42XhufDbfvrgJv0
KzsWTredNdyzZG/hHjdsade70g5NSvcgVOHkEbOkL5HZRxPGMPe51Xm0SEHo1+a+cDyb5cBYH6b1
0k7KSXe787jxTspOwSO4Ua98Tdp5tn5lebladDAvjd/DsOh7pykUibP+wDPwAPheN8JW+CZKeOq2
w646o6m9j3o7nJszlXZ4NpObUM91V7Wa++SEhWMVqjvreff4gmyFTPxOs9N7aI9rSViIxASkr9Sv
j6Ol7sfNaA2MpCNegKM2crAOo8vxHZ634zT0EdeybsWH5Da6mI1xjXt+2P748uND7BTnWplX59Sp
j4EjXr7UPU+o7GCOwCEo4lkODsRdd6092+PTHjfKDr8wQaaRierXw64T5pSDXfVryalgJ7o4m8+y
y6zMroQAeH5DX7J2ezQiJ+PKajbd1CsGy0NqP8dk/Spf02lKsGeVY7oVqSt7lsUtb/yFXaY304Zj
f+U3/OnJjRS34QzjKBYLbgcXI3p+nLim6POXkluck1uDa4CYjsMe5AcKRzhrcacLTjOdzMPbFI/Q
90+23vTcqVM43AuKyYq9Vl66bYMhDeq5vBd20X1kd01xhq3nS1+4xFFuR5ZJJwAc+MFBJfTcbaUd
uwuHKxL3vAvb+GdLiRYBELYxVlrChUisWTpBDvojefp12CnbD6KA3R1pZmmH3VSwdQuc5t4e4fOZ
7act2a8DP3WkHaPDYqmuuTevcJ/t6A2xbR9L6v70fHpIZdcT3kZsbWSU+LN5ZRHv3ZbHTmu86aYr
usJOttrjpEgKZ7Yvj/XFRKEY7BnRmu42aEvpq9+kYJIRom9WQ91PymeKkgun4IBiuktfno/IhkgT
kQCkXbS6LVEg9uYpubGO+r51PYackv+JP8DvN8lNclCKbuSo+8etc9hqj1U/bSBp93TCGwLH9XdM
UTwtT31LbuVNdwuWZdqVwvfznh9FN7SDc8eFrub+6S2yycYCZkaSAvR9OimM2UW765hqvCWnkGgT
aQFsWwrPoOC79Rdh2211QvXBoTmLuIHnM5cZVc6INeIK3+Ae2UPIYn4HGvEHvEaTTDSTeDbRi+r2
yvJxwgawIYA2+a07I4ohkbTlDPXS0ES+Qzjb29NBFls735ICatd2zYllTcTkB9QB7bit/snVa9BX
s8ZbdxOlD2myIRAz5Tc+Xt8g51oKDvJc2wi3sO9P4Iv21trRMboA1ZgoSMobJztVlNo67a2/BZcS
IwdLp+EUbgF65RlbNgS/4dI7j4cZTiA8ebfsVG7L3Yzyyb0yQSMMnn4YeCzDESfn1wRNwGCQbR4A
wOxT0aaVTWN1VntSHGG2GKxuurxfAx36W34C6d4KAjfs6AkAnwbGU1jS2XA8p7JwA+Y3JiTr5/mJ
cQvnya8Wr/obTxYdwcv9XDSojZgeHyR8qreFO9rGuZAWsl1Om1sDj5YnL18CuRxex3wrpvhvXUGL
O84lHJPVtdkA2BKs1pfiJDREEPEcThCggUp6Tk5vs1aDhfhV74A9ymfcMJ2i3VndOj+Ndr0FfIgH
TP+m3sLhBVrYtYzlaTFY49zhAMz7H2g+LQQrmNySk3EW7frECwQEkTGcxmq3ot3gC+1tzZlOAsyJ
5siE3W3qM6aRXwY+o52zYIFDcXqWgbMF03l73FpWRkd9+yUfGNkE4y1slx438c5dvkxu3EliavVD
4SJMCvN6qs4T/GAjSOfwlE2feDrovgSvIb8r47Ikf5u3nufuzBCrNbdnd6AW+g3fMvfMeW+325/H
eJ7DV5LZT/oeBfvm7QbsQniKHPS7K3wbJ/YJmx438GT2zCuBzGxhXtlju3Rcso2nWO9o9Wthp7uT
Wukgnp1s4x7TxunC5V7i/0PK1/9qqrr0k4mMY96UN7/5r+f9v6zah6Wjji7/I1JWp0LDf57e9eU3
E+dIU/2W1zV95695XSSlUu5A9wG4tkjT+slK/Wtel6r9hXp2EoZFXRF0SZpqh/4vuQi5WzIJWwLk
IiqZVpTv/Xdel0RelzQxb0lkZFFSTKbYf8Dh9UOf8N9ZXYYkkdalirCEmZpIqcWfq2aeXSHDB6+T
ndoVh6juNhCi7BQ5xGFXVS/BSFnvUIgFNa5o4zYq3qmy2WpFkbw+S4J90uxxJ29Ua2Rlnktn3aj7
hSnipQ/JyfdGos0kEAlZyy7IjXXg+eJQvAVp/6XV0a+hlJehHiwMI93lFYnqeQ+KauLQf4Swbmlh
sYxpxThP2skroiULMWoNqt+U+CUP0VI0lKiofVzJRayRfD+uPE8mZtZ58z8s6T9I4ZT/XDgzTRIZ
vSwknRp00ul+T6BMZk+1f4SPYdG/DKWozb1Zgi+ceo6sIHwCRWOoPfY0L1g2HDrCkXp9UfsWRzph
jZ34XjaPD3mIvgZqpL5Vw/sSMnqTKvlblxZWNPbaUsvyV6Yal0FMCPc5k6gK8H5FEW4UT88+80h7
bbzoGyqyS5pE+2f47wrqf7gL/igGCisvQy+jqTKEcgjD70/o0a6vkJUkXwae4URm9a2zEkKkLRON
UgEhXiYwm8i1d5az+jUPU6vrL/96kv+O5IQhqDqEdpRzixpEI3+a5Iw7kz+s58tn2G9CigIqz3hT
c82/Sc9q0UnGmyzRuOlZriSj+jeMqD8V4396fh6a9Nzp8WUyuH9//kwsqF+TjZw2DGStjeJciL6E
8SQl2qLSq4U22CnlNmFWLM3eWAUBAS+yiEuhfKmSlzEN92ldLQx1Rqa0ROYxYCvPX9RupxcDhC2k
BohPS4AYiqSmJ40MnuG/IWf4U3amIU2zZ9KZQWMzk2ut/inLOBi0RwWpa7EUqkspYiTiofuGQKeH
HEYdF3FQvKkSUaFyfB3gI2+qi0G/vZYTW1YbHxX1shLYxfN6yMxp7/IMfgWXp2ochO6lm3W/mmrc
PHU29kMkgDh4VGBLVtSrh8L8t4wv00L/tha6RIMbClzJadXhpv9TmVrmqXk0JA2V3pn2JekzGy6H
z1mkOnUg+oMsvc0awW/04F5pytu/EcJpmn6/tyyLaFYdqgYFvps/yYFEubgotkGzNJNYnUuC7IbQ
zDxlekmVWfJipu9B8vKph91rDWMaOQqzdvGvhwAx9D8YA3VcuqqwHej586dE2zGc9QoaDW0ScbZ4
tNkdJb3CVlzgiXnqklulsjtrIPlsO21jFsNjTqkjLpAZwStzkJemJ0E60oL9pXwKJhXhqpl9zor+
pVFLGfZBUk9yuaRBDiBB1C6j7EXLqn6cA9GjU0I5wF0WcdW6SiFOe1NrnDqhScZ6ViLRXQicSOIP
sSpeuv7EwT8TjK9Umq4saBfFfEA+aEz9LWhlkSbNLsgX1UAQRRN7yP9MmOliImmNulJbxa31r1nQ
fw2p7ARdvBfb6COvHh/pU4J6QHmr4M0XKlyhTyL933VrfM1y0a206lNRcxhXwbmteREMxTFqoolm
tA8oAR+IJlWy03sT4T7lWlVTvMkJvrje84tWv1f5WC0UAYHPDDrKzF61Fo6NtDsUXDgv8fArMXlx
evUpS82ukGRf7+KPWdCsyme6CCXxZfRIZC0MuCakEJOUacsaAn9KM2DpM98zhdBb95z5RTy+RWWy
70RWkmoNWPSyd1mvV3nHJ1LVsIr8CjvIMiueVLXH+zSNPkLBtEOBtMYkWMWl+tUK6qV/avQ60jbU
MLg9JY9BILuJx1GN/ZoRA0uhmTAr2vekARMXFOd23D1K3tfiCBbBaTbpeiuTrdKSiNfCjfgUntAy
C5TNjdDnSMqw6uT4uzR0+9GoThUL75LSfMQ65+ZU4DtJm16zeur9sqM0b2r3U2O0SdXrI/ntKTfz
WCC1I1Dz+C0SRbfRV02u/MqLfngvcroWae0mCeFbV9Lg3qoYFBrlckwU3KeCbwI6wvmoAFRNWYEQ
EX8/uqaVSJgcQ9kfnsKtIib56ELyAqR2p4OSaVJM3Cnkpj/PqD6ox5dnH0Yuvapa9JGGBHAaquwU
I97nvep0Hc3QtG8E3vG0x3uV06s+Fn9pDU1/EB66cjbq5VFRC5xyJCqk8CMZOCPMPPa6xGlgVoV3
NPvd6EV3pPqfZ41wTXYk7XTPFhshhXeDtiHPqBMhdxBgViitSJrOm2NsQJmSrZ9F+hEP9WfcPZwg
eFObvFkVgvE+BI92WWacAmhauZrJLU16AkJAz/75GYTUyj5MzgrKp1qJb0rKRuxEhWAA/oW6Fvx+
ILEyHCFhXSeCt5Sr/N0ruG0zgyJ1ppFQKXv93hAupR6oVJvTGymR8XtSAjRXYOY0GkYPucavroQl
czCaEP7H1yDRi2XfQqolCemyC3ChZeEvc5j8j8/wo6YBOqdC0+4CKmsH/Y1dvI1z7dIr9ecPg6bU
UYnbSL5m1PB3zt4YCWG0oSPZWscJr5i/6CA1rvSUGJvcpHRGJswDnYwm1qdQ6CFyLBTfKyMJPlj8
sbKrarpdSf3N7LVXOWVKFeXZLij7e8huW+B+Tz3Kq6tY+n56r1qiX7ARZDpWul12xjJTsmWglp/e
47GtfUlMIbtSdbuvFP9Jh6OxJSnWUyglYKOFOh0ElY+wR+7HWfSRlZe613bFyGT14YupSOAh5ZKH
ARm/avOWRDqOgw6+GK+BH0TTLUWR4WRaRl+PqP/WKki4BG0TqgJF/gExUCnNFw+6TSyah7aCCLaY
Pw3l3QvRvgJBBRLRsrimMBG7R2LokOpLrZx9FbTzevbeXQxIc3tEELhISfUCOdZJFoNlUKRshXz2
Thnql2yE6jxJwnLRcdB7evjaRcZpzBZp77d0f+yS8VPLjIVaq796Thmgd+Vilk989smUjyem58Tg
8b2JPbeLRE60OSZhMj1pqrhBK3vLKimudbpTa7eTxHeuuDZ0ysSirsMfOVMdwYBZlgz+tPmU9Gxd
xIbdR0zSo5YcVes/BjF8bXtzR4dYRCDl1FyVeHrVblgprSgvg2TEMfP0juZkc/SnaWcVQ5LVxlJg
us7kcLboyrp/gTJ/WT4y3AQPalL1sf3sx5pAWvI4RLppKXmyeZIkbMTmxpOytUj7KUl9VfXG+te2
++8YMcArE4yciOIpXlb/zCFoFl1jpolY409I9qXZTHQzCsaXXuOK9Cq12tcYaJuHwE6HT4fKOjhY
tfdYeewT1Gmoy/6/HpD091iKmh1B+TljQvv8wynyh9KvIW6iPPVqygc9yU2bAQZ0GS4foN23XKk4
2z0oGCftOFaKa+QGcV067hl6xcLTwseDcBkkma0FkfBtq4mEJAh+pwWK8V+PVNT+zOBBZa7IAcQQ
4W6A48T8E4LVVCNWwkYxl53SrcqiOEA0u5Lkx69aYdyR8cLJC9dxF72lQ2o1s+FLjyE/S6V1WuWO
2GRIoAFCe3wrJXRsdSSvVLzLz+CxfjzDlS636N36QPnlCqqBr/BZ/pI68sdjY9m1E2+zsCoMuMHq
+q49RASz3A0dfmSttyUZhmEY2tom/NSfzS+hq3lREQp6YNVM2sfJN5WS8kVInn6nzlW5fwllPFay
ORdzc94av+rZeSCldvS2VH5T1p8usRkfHtWRIWdtL+fY3NAuUYOAQSJvTzBeaC6nwGJM5lwenXIp
TVc19Nko4YXSB1YbNpQMZC+CCVOwEb23tbKIJtA2vLTsAXjh3mePyJtXLaEdU/zoCmSsLN7MmpAl
Jxro/9cK4UClNu0qGV5mvbHomovpJVtJm30WYviZd7ZAU2Utp1deAbd3va/r6AWG72sUZ9umyHYK
/FWNonw1oogtEOD1t9HJb97Mr8p2Qa/Ul+IpLHXahNGX7T19B8oKmfQSeo9PTZ19CfJwNzNaCY6y
/NnAoeRhhOHvp45B3Qclxv8xFeRrVU+HNiKrBXGrkvXHZRItdSP4krG0BYUiTR3/ysphkaTDAobP
d4PgMLSBMFQ289EkLVmKcRXL+a+ipqnjs95kCv1JSISbzZqvvnh8mn39XXWqG4/jVkqBC2gpsaAM
rRtMnfqC9l0tIB74Efn/qMT7/4ef97curP+TqsB1Shj/uUvtO2puv3nTpo//rfrb/AtHM6h1DeHH
QcbZ8K/uNOq/zb+YLK6qYFvRwlNL3L/50wwo8SUVeyNRBo4rB93ytzpJ8y8iX6JKciI4hX1f/U/8
afjNfju90TkKkhWcdxw5NBx7FP7y/h80rl4bspnos9xOk3BTmslL2NchbAIVLDiP8St9viqQWM3l
sn+RtGHfKLO5mQWwhefqxM6lEq1NMkvL5WGlhw1E5Dp0r6PyAgeXJ2dLGmHR3jnp1mEXcUVKp+tk
3JbQrXymgvYqac9VQLe+HFr5RmxIs6cfIl47M6wCeB6+sln+oUBc0MIlUsuf+kxfGBlE51OmfeDo
+j7X40suDjBTUs70+IgKZfus6cpZ7JXZvRecJHrvaRjYkT5VEZsOZocq7L7STqH/pvdSysN7ZLaU
JQWfz3z8ztX1mKgLT1Lnham/ZIH5Amc/iVbShrL316kpoEgOYCzeH6m8ptr9u6M4TJE+x+pNIfHC
iKDDeBS2+eTIOHt0EGGSc1CF6ipppOVDfw0TskgU6Wb0zQf+NpcGrP3o6uNZmKWOSZ6F/msmDC+P
6l7pO73nlELXIrQkh/95PZ6nJptqsalyO0xIFH8uTY578ccztjsPotMnpRu5PeYfmWCbHIj6/G3m
bZJoK3l3IfC1gPSzjad7ULsmS1PYat5r5dGPeUbH21FePopzUJV2MeYr1n9RyqSbkxhmtN/B89PM
vyFvmZmOknRzuqrNc+01nX09FPRhTnWEmW56WFjaVn5JPGFpqJ9qZuEELPNdYnyb4/5JM8zxl9qd
CuHTjGbfKRHPB20f0zV+qIUgZauZtsckHpvcVaK1Lh+HRlqJ8mPRNjWEF+RY1fGrSWwrrCjyLFp5
mT0/RKF4LViiWv8MSb8aZavufNqDfXvae1Id9PAqd8GqFJJNllsPDkBer6Ld14FBKlL/9ugu3XDV
mmGRS/ocNr5VXAf0TzAWQniu46OZOJm+r4e2p1gwhLDf6nAucNYSx5ktG+2XMSqrrKfT0uypr6qJ
JUBuSmXFAWl4TWMi396TzJIsvidF+y6Q+jrcouGlJ+cmqxam+t3LdImQPjQcW2LbIGkEpwgpafF7
QsOUJAj2mUZ1oklu7qN6NWfUjopCcxeTVcTp+JmE0WtWa99V3a/+c23/T6nWf1Pl/+Mq4HW08D/X
5wc/o+ao+V2l843/U/iuCxPJ+o/vFS4xc+L5+atGJ2DyF/q04RCGYU9Rccv9QaHLfyFmgm9MhXp9
4jX8Q+E7ARKoaqcWShxbZI1e3f+JQv9TqyToxPD3Yx4wN1Thy5D+/a7PhxnYoSza3u4W4ou8TJaB
Mr/09MWrX2fvj6/w9Q9z8w9iDYb8u/346/00vLkYEU2B5vD3++VCMsR5WvV2NsO5UsdEyWmX0FQo
QDg4oW9C7JPwPZpVOAriT7HtDs8u0BZ5Pt6HqlqJabWemcahVP43Z+e1HLcOpesnYhUIgum22VnZ
asmyb1hOYs6ZT38+eqbOSG2NemZ8670NNggurPAHrQTYjmlHCpqkrL6n2kSbwB/2vZAPRZ69GCGC
n4Uqmm3WaQxDdRyr28qJ1lPc/egLfVdaLdabEfOUpC5uowSQrWYPx0q4yYpJz29Hj7JVaedqJ1F9
3bm9KL2wz/iKJiy7RcB4upXVLtXUo+/SZqyw0qXeMD2zQawoxj4XcQwsYycFK2xmCC0D0Xn6HIwQ
fRsXtW/QnE6Y4Z6kRiqSvnueEv/emGhpVI6+qU3QHmNP00IrCmMty/zAd78WqbMxbfLZCbGlxZK6
W43J0HmOpd8PGSVlYRfAw6T7jNAduunjr9Ao7v8HmoTvi6+/R4fja+ho1lhIwpw7Q3WxIcMeg42n
yJXPOrKjYweF2Z7W2OpcpSN67Xr/zU0PbWteaCJz/N+0sf9jZXexHFSI25AqLYfsTRJi2XFV6qnW
P3XpvoBA4Oj3Y/X985Mql174f/XKl0WUiyKFWoR4pCTdeb+I8mVkBU7UPzWNVXu66ReYmwMy5GuB
w2vKa6MevslG/Cnqfm+606sxJI+BoLbMlP3QTPkr2ljmOk5dB1B1GXqaM/brIlZAPEr1MzaMYk2n
Vm2riZ6JpY33uOPdmNN/Si3999qRS2X5/ocwa5UmkUQuwWYJJm93Kw4iMsoyqp7GX8PGuI6OGBoc
pu10HXjlzl7/r7ft78iX/gDRieL8LKDkY4DYWOIUT1OiB1vdd8JhJbow8qJAwfZNM/ql/hEp+E0n
LTZA+evAiXfNgEhdUWaoaAVfkq46aIgJjw4u9v0yiGiDB3eqi4OvhfSqoA0z1X3pNeU81KUB1Hqw
rdXnP4SQ/c+usV1YTFG5o9N2dsZq8ru4T6biSelHndlIFeSbz1cgD/93Dd4HibnuYmblnJ9jt3Ay
PSvb6imLwMnWiXWf1aNaWarZ60183wY+5tcD3PwJ8mpSR547kuYZoPzcLjvMdob8q1qgibP9x5cZ
I805Arjf+hsMt8GjVAqBX/deOsNGhPDxGhgymqwPlJovucjpmM3Wdmj9Iy1sgLtRvdWqEkvx6lWy
100JjBnB27WRWQ2N0/ynUp11EyRE06A3r6QfFftoylENzk06MOVErEORmkpai9O7uINr4MvG3Plx
624QBoY+aKAgENXVzZxLcWzdDlsnJyoOqSoP7aBIz/PpZpYZ+neLHZGg+RAGFZK88lqbxZex7H8x
5n1iXP3FDPGyQjD+0fDTeh2hU+PJanxWhf3UZjRKVefXq6K3/hTD3K5TetM0kTNBL8I5mEHTgwpy
7jWFHmNjlqCsBnNfxyamV8BDdSSXGSFhlW5H/j40i2w9qXg7FdG410pTwb/Bdztt05vON2n4jlq3
1YyixrXAk3F9ZWY8RC+QPXdl/gXN+lvZobdYVreNLb7FE8l4x8Qy5b3oqMLhxiW3aWtNVyiimn+q
BoaJip4DF0hykK9dY/xNo+t5lNMPK2d4Wzf1bd3M181ocw+h5iDa9H6I431VtM9R3P/SMJXamp1h
rSt9yjZCj6/MHkO+uhpPvizFzqnydlU04isTjmfdV8/cy8qr9dA8WJX1UKcaXf8SMmzdwnVxYhBA
UkvWA3qQaz+iJ/P5l3BWVBJqF2kzdHdIdhzFx/A+QkViNgWGVsUTlgGH7Njvs+vmIPbxhTH4B8nO
knNgdsOVYejgU96vYw5qppdS5SQ7zi77MuyCTbuH+r9C8nsL/s768vnvIhf7J4i8W/Bs3hrFmYi1
kgXlrr6eNhir75Hdu4dsspqQo2LC418KKtYH4X6ZMC+6WNiaGPKsQh+iQnebzkqe5swWNGRpiudR
Ef/s29bitgSUqQ19coVpXbV2gu6Q+/GL34zxpjQSDendQl+3eYHfWZAxK3L+FHH23ZplupnrIPqO
Xu/NVJj3daaNdC2ddpu0MQZgTsC9nzTKWMlRq6/NIY29qecLG9RtkNcvPWZznUqf0AUG4BEeGU7A
0KwfReZ03hiQ5DB9TbZyMG3PGDV77Tro4wRu80DJCNB00PNjXzrt09zHV2nQzNtEmv73Rg8f3Wj6
ZqWiOxmt8aUY1Q+GlthUktAW7TXngKIwfR59jrRjkex1fQK5waB5LQYwy6jXM0FobdqY0Qw7MhVi
n0cg4wNAY5EKrb1btGrniurrhHGaZDDjx/11Ho67eXTXlci6O6uvDkMO9rYX7n3ToLVcZbjlVNj+
GV18XQwiX9GBfKx7K77TZ3/bC/sptYEMiqq41mV5bLJsOyS0PPxGc1Y9xXLdtOhc287ktaqh4W8P
+1pJLkkrMFHXN3LPGAbwi1h55VI9qGKSKzsNv7jtbG+CTHvMkHNdubH2BW1RxlfS9Jq+FPea6Oqt
ivE1Duxp8ioRk6fG+Wk2EUgn6G6ZKtGtzRYVkWibOWpblhWR1kzzfZ7S0LXmeF5VNj5IJlZrnqHT
8sRyHlR4A6AnEcx+WgdCURvaFTMh52csi9fUKV+C5XKpsvRLnNbWQzcX7QG4w7yWKnqs8KHdxb7+
3JeYP0x9rYPlgAggaYoeCy2kjG2FjXhGAP9s7ibDq5rsVpaNs/38k/3gSsb0EW9aISQQBfMs6wMW
kQZ650ZPbVxcx46/aZlUda5+YZkzONCSXWKupajvsNqh6joPeUXaibTAzvFpOkpPW+mreK0Ow9ba
EvYu1FxnY5tlrQX4Y1HpEVyle+4n0Q9BEGuJBiVzF+yH791T9gT85z46zFBNcNXbd6grXgjpH8Ta
d4v+RfS8ydERU2yHqvKDp8VWOtsUO5oxXrc1d9a23DV7cUkf+7waMZbtpIqmxCZnI6V6H9tbq81j
E5zFqRHBQyDFPq11dGubVQ/BfPrdWmipzddaG1+oRc7vrr/rmijUUS9YqGOe5bua2YwJxnzGaZDJ
1xwGpjN8cfOKQgg8szZ6ZVDeSDe6kJ3+s73LslxmoLmAQwlbnF1l8zygrgy24IQ+Vr92jjRit4xY
t+1G92D617tLpwgx0bPLjCWBawJZojVNh/ovsOfNGxVzl5qNY8pTQVepUslrqUNBdXymfVmtbcfS
RGm9K/2NPhHOy2Q6FpgJ0hSBXtaMzz2dXkczj6bbHbU8Cz1r1PEWdbw6t+EepsY1lotEOztRXh6A
5DUg15VDePSZiRg08rYiZVxvhVS3fdeAhU5dAlWfTptWgY5E3PM+DYqDpkVbP2nXY5ZuqIdv0BUM
Nz2XxMbUkCpIUngoJuY9aORU+6QAu9mrUANF7AabrgM40FcwT/MExLqdKhx2+m0e+VdanuwaQz6V
U6g8Cwn4W99ODwz97l092ztheJMFtIYtFTyiD4x58Ww+42qGZFqX7U3VW6ugVY+hBXLB7cCG5Mxk
Ahv0Sl2EP6qUYjDK413fJvnRAtCybem0LxX0TTroXl06ahc1VPlt47ZXpZj2ZWfm+7AM+ptKokhR
yBmGTinzfd2Q5Qq6FavOrn+FdEEOcUlDuu4QOY6ajWvNNuZvUAViq97OSWOgMwYfKMeRBiiYGnZu
49zPtkTxtK36jTBqr2n0lYl1hucIH6lBdM5Xhgb4jtS03kUGoOw6637FGIp+YXD2PI4wSsidORgm
OrG1ilxGg+JPNtObLtrsJrGr24ybbCXDzl2PhT8du5IaIkuQL58Qt1Gdu5KtflIpWrKaa163PkiN
EEo4BcW9FRhXuSViyhPgTyNHAwvzEYccHXcmgCb70tbC374Z90cpmnanBoRuVKYDA+iKJ5lbX8a6
lWCCRfNEzMgOScIbiYdB7cquv+ZI/9QtJCiihg7LkA8khz6yAgFGLFNs3cbK+lGWeXXMI8vnvx56
r9ARvNCdE6629g5g0g9FE2toUwzNouBFYsO6qqzhJhqx1AC6eE1V+0WPovTRFVFxN40+cw4KuSBG
uFQ1O3tezrDO9NFZxFxTLICNRtwmw2yiXORf96pQxOzgaPT5izlCL9BiLnkpjZtM8b4r68ZUGuNs
uaR0ADi9sot6rxXNfsRfTjI2v5NIWGsD+DNBP8MNY74Kk55FZf3QGEBnZaR7VoWenJR3YwPAoqWR
n5bGAbPG9ZA0r30mNjrquGBJsWpVqrrOgeZU/lGo2xBAoaGFD3GGxTcQpFVoVXSrR7y5MycrGTc6
wbp1G7FKpBNsRYdWilCI3USNqS7cRB+GLUbuylbALmlWvb8YcNaZpbBywlZnA/MiG0aWX+juU9R+
7YBkfZ4/nEGN6WsuURIkgoNiKU5ei57p226LWw+gKFAUP+XX7bXajPvgGo/2jVwl62DrXLh8FiPs
d12K/1gNT0dTCTDz572dTCfK1UMmTxgHHpI97f3puUDy/BaHDD96NK6ce2Du9364E9m2AOyWbC9d
DOd9svNHOKtxGtBhlmxKeVqAfvHcAly3/8gxPjVF8Xhhcy+tdZadmTk9x2TkXbZrfesfx98dLpzb
xJO//BWCIXdQZgLsGteX2tbnddzyG+mfCiS5cTnB+OL9S01EkkjZOPpJaCZloo7gpU2KceHXfbwK
wwA0aPEEsJfK7s0Fq/ttFoB5RYMLKeX+vrlFUDXzyk29SU6GB5e92jQX1jxPd/lhiPIuqHjLdmlQ
naURaU+SbzWkEX6R7vPhVXbyEHWXvH2YTZ+f0nernB2RgFJOI33ST3LiEqqjnRk4WxvEidnfFO2X
WV0yM/zgnFhClxJaCqUwiPv3O9kPZawJY9ZPVY6KNoYJV+AYASma+l6P6wtthQ/38M1iZ6+NLqiu
Ob6un5ocfSgnn3Z5JK5F7Hz5/Hx8uI5p0Kwl53P+Sfn6WgxuH4X6aQIjbZQrH5fUGLb+56v87Q+8
bRcvR0LpAhyC6SLJbJ99Y2XXxUlDGXxyhh6Q9GT/tCjUIcqZ/XFKXCCr9L6qaQQKakPFn9Qd+e8W
6wGYMBi/42GeXxEe15WavcmYgIiN2Qov0KM/V2LDlKO7ZKH50caQBxuwVwyGAudtndHqMFENmBmL
o9hAAxeb7o+zDr5ba3OnHQ1q/Cuxdy4UHB9EXmgcAhaTywSESvH9EQtso5jswplPcY10RpDi21WV
8eNgmhk2L1G+truS7CO+aYvkwoH7YGlMQ3Qcz2BKQdw5i0aR6ieVFhPZ0a6mXeYcimu1rXfNpX39
IB4h2k1Jw3nD3em8tAFgjUW5keqnufbLozMPwBBt6Olm0l2XKVDxLkcdaXAF7rQya9dabIKXnWhK
hOq6tTregdP/+fx4fvCubbx1lukPCHZ1fuElIgXqJ/gIEu1a1+46l1TuwpuVH2QMrEEzki6aQ2P+
LHpgC2kWI5r/xGGBXtPRvE8P6D178z7YQdj10PS5GdeADfbBzWiu5mP7WlorVAHXMf6RK+2CP/JH
PxmDYJoS9AmA95y97pkpRTHk/Xwqa4xTOrC0C/70wkWgf1A/24pOgYSRYpvueUE5xY4cqArQE3UQ
a8sjgKZFvXzSUEyHGku9JET+MfKpjQY7fXXcsrsQef7plhJ56Ipw+wHpZFh1XsLbWWEG5uxMJ/Uw
bdDX2QDcBgJ7797MnrWd9ubSHru06PIyz8Ldu0Xl++84Cal4rPrvopgr75Kb6mX2yCa8cOOePj+7
ZxZ3f3ND0gdJCF/yCaGfhdZZF4k/JMCiwgj5LXtIHxt3XNrAGp1AGyKzuaCYgxiGsB5utRnFL70Z
503o+rdMG185Cv6WbuSzqZUXxp0fnfm3j7Zc4W9yj7p2Wh241HQappHGbb0uhq+yPKQ9avja7vN9
+HAt3ACWrgnz4/MOtVsZpTPl04Tr5Hjl2OqOOd513Nk3g47WcpZdysk/WI+OP97GIJehqqqz7zks
9N6qhn4i/dDlSljWya4m+vBl+z1lLr8WjS0vJOYfJCCOIEjxjmmW4Nn2fjuDVK9HYGDTaV687IYG
o24r05qtWQbHRCEp/r/eUYcbAU4ZVzc817PltG7OG6Zx04mS6ipu4i2NGnjP2gT1Zkx+DqmaL5zl
D+4ghzhMjw/vBhJH4/0PFKasWrgbI3dQe8i37X7YLndQdyksfXAHvVtn+fs35zJ1C2x/mTWcfJs+
Fx3jp2iTeSjL0Z3gMy2+IWtgHz7fzX+as3ye7ORyMiWUQ3ib7xdNBh0emmbjk0CsnzaWV/2JdtnB
2sqflxLwjy4b3FOEIZYbnabaWXR3J92K2tIcTx1Z8joMzQ6drBhXqbgl3IX6LrfCXakjQT8oIMCj
uon99tXPIrXRiQtU9/HPOYNLFaTFzjJU7AVdCGQsARU/R3oCNL87RQ0SabAfxrU/drcQvuVV32nI
gkSN2n2+eR+dfFiNEImxEuf2PPvYGhnMgR6b4sTB3zD/ek5rcbJnOKOxFXz9fK0PXxTZMFRG1+LP
eYZi96Kr4kqKU177CGoH6R8jD0rGNo15dGyw4Zrt/qYO3eaWQt10Ci0yGPPpwlN8cEHjgWhBNKfa
WIq398el7+FKu20jTpOD8mMSW3d60ARXsT7jP+ACPvWqzhXrjgbaSvRzt23GXvdi5kOr0TWQv8Y+
rcQ/qQwfSgkr+MLjffQJ2cB2HQFKh3Lo7IQNkRE2eWLOp2ZjvMxrAPXfM2/4NnoIn9KV0NbzJUue
j25ySMb/f0l3STbefLV1nsGbilly+YCKca028/4XqEvH073AQ2Dkp7P5/Feekdj/3q3vljw7d2Eh
nCLByvPUp06HubyLkYTfgWdr+6+q7L7KEcpQDuZr66TGthaNdmuXQexVJWZuItavmmGEDW3V32jp
H6dyuinqYVjVEqM9qzfuNadqcE+zBq9MxKOhEGTn6MEnkQb2CeIprlqE5bXNGM2Y+vUQvqSR29u+
SR8q271U4H78Tsn8JMR2CFlnR66WfqC0Rp9Pk76f+q8jkIzP9/Pvv3CWF/H98k0tIyo8ic8CPOBs
pymzGa+VEhe7LhkGr2s6+3cwToXXzO3eNjsknWtwXnPV9VsopU/zDLTYiZkHhzazyby2YIY1WrcT
sXtd2fgWzv0gbgyr+1GobpsPeXPAVavcahP2jYSm3jNyeSlILBnc21+iFl0KXRcM80DB4835/jDG
+HvbSY4JpdHA4XWHvdmIG7ONdxN0cIUWYI+u0EQnsGi163xcGmfh+n+5m3+fwXBAPZo0IaGxv38G
yx6qPtf88pTMSOn2dQ+m0Lg2A3HXO2iQzRFerSDoytx+sKfhMGj1Lfj21xRw9gRdsguoZOvhduro
oFbdcFABIhFWd4iaYjVN2raI1F1Y25t0yp8/f/TlrjvfPSIsEhpCUAKet0+Hspay153ylIaQSgrX
80W6G93ymmf0guJCsDo/12qJ5SChaGYCbWU0836fZjicgIniEYPQwvM1G1PEi222f8/D+zWWv38T
nLK4iYpiTEe41NbTrJj1zPpBY0pTNjUCl/QTKzZ5+hq4iVeZ7W2dDxfkDP7dU54AGj7IQnIM+3wg
K5ix6U6vDSffiO5mUKa6gF1kYVE8xZuCzsrnr5B9++cl0vsWNgQSyXfwD8CmkH2n4kEOp8aRN20P
+glyIUy4DnjDQDW9MUr7Z9kYEU/BeEzaiXMM5zJaF7nIdgE149H3OxQiJuSga0eHg+aDq3AzoARZ
sTWj6t7sJVwoGRh8VvPwODq67ek6tNrOdm/TEWNS4WAkP1T+bR6hQVW5UXkQfpXf1HUdbyw/cLzI
dZkbBBINMIsUqHS7X0KGh7jrr7rB+sX9fuf3eP3ILvM3ZaXZMDBaHQUKtgwMBvRSJz3wiTx3NMpg
NCNAaPQSbQHN4iPP8js70p9bC+Qw1OgWKG72lZLn2YgX6pqpZeu4H9ARD9p9Knvh+VX82jbFtM8N
XzuUTvKi4g74gV3dlQayigH4G8+pEN+sUbY0Eeqa+sfJLK217Wby6JoG6kmwSMw6e5TzPONe03Kt
SNPcGIaLMGH8LPqpfClyunkuHIqVJdI/saEdNUP/Zhn8H7Xb/JQpmNq+TnftEEHB1UzUL3qOqsYQ
FHPsot26Iyy/yB5fh7r8lslqY7c+dIcQySVjtsD0WN9N5U/43mpQTyZyDau9GQXd8tlBC3cgjayT
8jooROPNZdh7g0Ebvc3KyUtC/OgbrHILUx5VAg17Nn/nrvimR0a0AHHKveVm0Vbk4dfW1G/TpqsP
MdIKYN+mG9VFL/DkXvMhFhunRgBWiyHf5DOWF0DULG1CUCywzQMURkQ9VJ6ZnuibQ+8sQndTiuSe
pl6Nvv3z+RexhNv3QQ1Q5yIIQ8ZNsn9eL0VQ9XFEdnA366wANLa8KScUfRlq//58oQ/iGZnpYi6H
+oopz1t1qE6E49DO/UmGxx5dLIFB/Ocr/G0anP8WKFnESlhhtBXOrpaBlr3euAb0xaqbPakG3xsy
6yb0kbauDESQc03rf07La7WxSV6YojlyuWpYtVIvtsoc7NXIgHoVRAl+GxxRzyym8e7CYy75wvvH
5AIhpNtQ1LiK/wIa3kTdMRjdPO377m9KaGypqbzsxt5YKzL1bXiUF5p4S7/ifDmUbshBURlx/4GD
wPtufIZzzUmzjKtMWYVnd/1db1h4ttTaQz/QbQmj8kJg/weWwT0vljHcUtHhaXh+sBK76woZOM3J
XFk7/brZLdMpGKAe18jOXV9EW5937c7XW7bhza42NWEFuZzmlDvWT1Um3+IqpTEaNDhe6/YqGkvr
Rq+Hfl3qOtZtdvSz1ReB37jsr3y74H51hvZYIkqwtmN4Vf2owqcCL9Z1FQ8/ItMOLx1X9cEjk4yx
Q45lS4O77v0jTzY6AdWU18h6Dt1uNMgK6zQErayKa7OKxcqgyb8VxfiiOjveNvijr52qNbxM+Ady
+3oVK0RHlTM+kZ6ipliNPyKYTnct2kSNOYB8FcmwbmmRioSKYw671wJKFepTPhy5flr7pvVsVsFN
vvzOsnLMtZ1Y5ZHS0fcqf34t/BHMRzhAM9M7E625KN43tur3QVI+WR0M6NSCumHL6HXK0xwge1Q/
aWNQoUQQHKEBWbumSV8NPy/XwvdfmrnXV72mv3SDg5TDoG7aZjroueOvTHd8MKbpSgPzuJm7APav
qaMz4lv9Ol3A3GOmkzr7frlJZqyhq7y2UVUY2Yjyax3kh1BSc8QtbL1Mu/fxSq9z88rpkR/kIK6q
Tr0KqRIPqQ/EUmJ5Y0u8KkL7VsQlkpGOOFlgzX3/ju8TTRc5fHVRKfMQ+bhLA4TfqxBIs/Ktxfpt
tFZ60bwY6H2AL/GznRPX0Ua6AcJhrl1tVNl3m0kb9c3gl4AnDOt3UmpfoxBpE5VlBuEVTV5kQ5JN
JkVErSWp0UqEAgzuQO41L7f8fBfhMLxN3cw5xM4UbM3cBX9HoHBqjX3XDBQVydmiCkmV2DbXA2Cw
1VzW4GuqYd5WuYXI77w8MBs+ukPsNYG/C5Jk9Dou9GPn+M4v0Qj4jpIa5UKU+zfRYkD3V9wI3Tnx
z3jCMEblz0ZXMqAGm78qt/jhHsyNuyu2w89LX/95D46Pn08BkgVzEEnT/CxZjsGEipI/p/jgH/V9
vTd3+uZ/gB/86EcRvIUlFcQtRP3OvtjRbxwf9bS/oVt6nMIdziIreyfXeFRdmjp9cFEYb1azz3oH
SSiHEphUSQiF6P9ieahnAMf8u5xReNr6EoLvn27Fso9vVzzbx7LPm6SL85Je5vC8tEhCb3Hx8teY
a206tM88WKTZhbL0o5f3dtFl099Ebhk7ma/BMmFoGeyNfXu1vLx297/uZZ7/uLNwm3eRIzubH+fc
wE/YzvuF/WMfofddvI3+AZr+x1qcSXCmYqGcv/9NZjY6ZVdzUFwo1fV6PqFbwCV0AibYb0yv9ro9
0l2pN3678Nn9FfA7u+6R+FOgE+EV2rCd3q8chojVaHNdniJhaOvUQC1X701vsMpHWCYv8dggY0xX
cA1lELChDF90kSHbnhUxFEDh7jNLtl6bJQDfu/mhr4tHQ5vnjQuujoaqBtZbomDrIwZUy+EQ+c4u
Hc2dGIPDmKuTZkP4qCdUgSPf3vdyfLT0RNvFbf0LsckGkhIk3cF+kp1/O2nTn7RiGFHAQx4im1oj
fFIBV4SM3ftyAo4+9+GrJZOnycWtMUfwR5PXoxa/uEn/3I7qVkb2F5DZd64+vQwuWGvl+7+jqdja
GrIXMZqGpa9u/Do29mGY59uw9x+Usr6gV3Q9hBN4dxcTmKTf55o4VnWNB6ooAbLZz0E4foPv9qXU
5wNciVfLmp7Lqm1o3UXXKsecjVYKU6kOB/U5mjE69nfjuIi/grw1Bv0ROuZNNze30xR4QzOBBEh/
TAMMz9K86hsITsb4E9/4X6OF6y4Ke+smi3duQCE1S/nbKQNr4wyjtm/1TEfaFjGnsTRGry2N+yJM
LfQFF3/EsYGM15MmJC63XlPcdkPuevby1E4D4kPkxlMay9+1H9pI0Wh3SpSvdhNYjDKRkRrahNfY
WJtUh+iv29yzWnEVtlBqYrveTJIkYQL0T4eL9FlP7VUADgChIutbPuWD5zbDQz1iax75+arP+u+S
v9okCjl/JzWf4tH8whM+Gz3/MLknwinNfJMr9SD6ip8QTz9bt9QwAqwLMI866PpAZts6C9J15XbN
Y29r3bppQM+mfiExxgMFWGr2sz66LQqN6JW2NdpM3Hfjauy059GAsuoUOeW14SMiYpvpJtbD/IlH
L1cpF6rnWwXmz5EVHjI38ddlbaPT6IDljNrsj2GC8RyVDDY59822zJHXnfXU2StZJ1sESpAzrxz7
V4+qkZtbsWf2aX1Uo+wvIBv+rctMxi7/1Ww6C4p9Z+ppFrnladLcTah/VWreFuJCTXY+oSBK0dK0
BNJBhIt/rrMC7B98j5brrIwAY2bUf9tG0N6U7oVk98JK51dZVVRhYVZkAwHuCk36G5HBFUoEqwqF
wgsR8INb0zZNYDsms3sdnOP7ADi5eqi3bcDODRHsFs3TayygpH2oNR8uDcqnhYt2tEHph+lYmR9z
Fa/nsvjxf3gOKE/EfxdkDBXf++cIpZbl+jAXp3qCuxgq+GTlukfV1B9L8sJkF82WN0waDtNYFPjV
PsYhUBT6hf34YOdBEjBlt0DJU2Ys2/XmdgVw7JtqdFPmr+UurhrP6J6jZj6Y4vD5D/7gxDIqXKSK
ISIvTM73C+W+3gatKLJT0bfXudFsGgtDEmLX58t88HtoYnOzUjzYCAOc/Z64bMIY6HN1Um3ooms4
/1ButotcZxcL9yIm4t+uBVkeZwjAIyfqn8SSdu/goPFSnWZf7Ysa1o6eX0diJxsbOHvxWCkfcVXf
A2D+xWgQy6qS5G6IqmfDbL78H374m0c5iwg+wjIzjFKa90lyFXXp10nQGmKwBsVVXUg9P0jJ3v3s
s02ex3LqI7uuTuX0NR1Cz5wr5JrzNaQH+PT7oVZbAEPbz3/gP6AQwtG7VZeX8eaoVrlW6dEynkiK
8r6aE2Jf98PskoOpvgcEQFxjh9GLSAPmuPOGlvMljHSj2vx7qfTvkW4/2457AXP04Xl7s+1n+VRv
5HHnCB7KHSYvwC1nafyj4GJcaAt9eNJomThSmAxxzzPGqItCx7Tz6oSE+H7S7KtwNh8+3+C/M4Oz
3NAkBICKWBBU//Df274QiTMkFfPPAW3j1XwYwn0NZu+BUnqtPxvH7oQ86d6/LdYQy9HwxArkQpj4
6Gi9fYZlv9+85LInXy70uDrBw6ZMtw6+4yD5k7jH0BVbpZkoUXTdgxLVhYD876jBhLRjLKBig5n8
ee0W6hogRWGVp1q4z6Vqtokd/2TYQ9+1t8k2/1P1679VG/ggHr5d7/zKS7vYocvMDT40wIjJxn+L
uj24RnoJU0yflj07e682HT4mRnBdQY6dVRvIJ4OLj9viJIZ5WA3NTHFoyu+BP12h6Tl4c5XcNNP0
GI7pdaz335tE/zGM+NtrafOjtd2ndMQ1LC4ZEGTZ42y52JUUwexF2oCyb1Q8TEX9knf4Zfd+hUOJ
jkZJn406PZni3q+Ha8Do0Z2Z9fEGOvUPi5RqLRNmyz0W8Z2voIkb4F/1mBccI92naRCSll1RZvTr
L0XSz5AG0SN49r3Z3cs4fJjr9sSg8FUGw2PWIf6kt0N6lTbOsC5tRHPNrv0xT9WV4dThjn/ZRnjI
+lkZkDsGE5Pabuy/JIwgr62ZpB1gmcPwuiJpdKWNfpAMPKVpr36P+qrlOndU/KtUHxKPFvGhTWrr
2PeT47lV3KG+CX8gj5hj+xWzmAqCDcNLLAAnXLH97BD61j4087t6wPIvkE62Rz1lwkK2fBm00PEq
gUyKVaIz6sR7fyiSTUGdjcQmrjRCLGIsyIQLlPg2qhn860JpP7RQoWhqVNp2Gl1PgJradsVEcRHA
G4LuKhi3Bz5yB1D7S38Ei1mqaFMWwx/LDCDeojzcpqCi2z6+5b/EoVU3bv1F4/j/cXZmy40rV5T9
IkQASIyvBMBBs0TNLwiVVIV5nvH1vXA7um+JZIi2X+wIX9spgIkcztl77QYhjNxGv8x4CYcK/bc8
ESBi5Rp4Cvrx9SCIKEII/7vtTYLoZeG0c9ps1UTPvCSzn3xjRjORKC+RPPUOba3wQgjou2lQ3k5d
CPuvLzpAYMqjLvfRxgcosrJq8T40psEZM73TRzBp/VTZnqEvqYthelsh4F4Pkxm4sR0G3iIQAgcK
rBGTUY3eskzULXVsy0Hr8xuHkpfpYUVMrZxe5oMCxFklTKivaBLFNPRmMwBhWRHuqHUxbKrZvIni
kvjUqH6YDaIRSxjzDgC21umbZGukyXbOy7ugpXCUFS+aCZ9freuXvJ3fDIPegYVGD3VRfyX7RH5n
3VOhFdh9B6gAVTXQQqtMaxu3KW7ksswcUZF4IEZ/xcmLa9ZcNSs7SlGqhsAG09y+i2uAaXnvdkW2
R+rpaXWMYCJRHbMnVWH0k3kVA702Jd1NemqIkiStfDnehZFROULrgac13BKRKCZh5Ts2G/Ooavsp
xBFcS7m1rnRtXmFE3tSF9RlMwXaBQ9JNUrAn1zdhYt1oOgdSOafGbAu+rUzL5rt+IBpVS7ULJAvb
sTeKXaVb4G5nwmE6FDmUsPs1v/fvmdpn1tgDbrmEYFjJ6FdjLn9m+qIh6d9H9h96jknqrwk/4IYl
tXe2Bp+8LVp9XYfR5A46ZP/CIIFlnOU7UNCeHuI7a42BgmflXyZUqSDQ4/ujXAFiKIm0XWaS+jmk
AQnUvIa+TDQX1utuaBo3hFp81TZSfdE35jt3/CuhB57wwyvEDG96XSvbJMkaoNMjEd/RvGDlwFWP
o2RfJ76kocyf3iJp2qVSci/JfFNiDlNXGSd9aw9Zt7LnRiWZoZY2ZhxscUXbTmw3Xh6RQW6XHkX+
3yaXWoTul3Kvj166dBRTUSvoGJr4lYlOQc0sCbefhnsjqJHKt6gSMwISIRisMqqw27qtU6+QUdqE
rUhfIstw5Fqs59G+UDqE9VguZ6A5QqwT0DHBxHoltPfczp90nr5o5trpVWljzywouSTytV8U6p9A
WJmbaCTCUjG6LHUbOCzLQTlLIQKd/r4DMUifoZ83mkEWOYyGjwLNuZPTwXKpnptu6hNhiWyrv9dq
hRAhcJtaNOw5A+76NCtcPQttZ1IHmt/2BF9aCVMnSgPg9cstHHjCqlQC1WVW0wa3g12o0fxWU+XK
wgzoRXP+0ncEm6pVprtRu3R6a+qMpc1smnp170vlTWWyhEsZgylNeVEIs3Jgb1xUY/ooaqxBZUdw
HeUhnCBWeSea6ZfcaF+ykpGTlEHc1tgRVwklOfDrwZM9E/zt0z53MSrb/Lb0iOgdF6zzFDFsDXZ5
FhnEhHZeNum+59s6pg95Fp5UhYan1pbwUhWvL37UzM2S+iKdEbubZvcKpbBgZnSRK9XVe2bMyrrx
kzstaXyYexGfflzftYa+CfRsOyXNLaDKdpW0BQC+so29rKvpZqvmi6+o24Do7kkprqeheW0iwkdi
oz1XpldPHDu/HR0O2mYDH6wciqZ4FCEGK79ZpyWN/QQBzRhpl2VrXsdgELso2wNAcfr6n9LfRqmY
BVSb1nOF6Amk0VhsMsvgz/1krXaSaH7IY65nptBu6fmfudIeOQu5KPBH0+FFHI8+9dBxUnUZHYuq
KihTS59c5JVf2pvtRHiO+1VtOEy7MyfnU4VxE9acjusNu7lmH56wEtaMXqdSEvehF8eoswLKt6JZ
Kyncsx44gmC1hQ7BPKEmyDGA+D4Kaw735M3Pp3gunkfHPTxkGl1uGh4QubSD21lRZyDuWTxYRTAO
i2aJ5OwLr5MvIjVfKzUctDrIfhG0A+5HpwsUFYKqs5TVLBPpnyyfYWJWw4OZhUzb2bLA+hMTGEn4
yaesRUhsfo5d4a9zf9bemij+1LKYvcjAvNzHubXpw1E4U2vf6ZFeOlLC5mIrF0hrbrNaThwzISrB
WlDpJUC0dTQ0LE1av8ml+SYJEegJOXoaS/86IHQiklQ6nrG+T6Z6BJlJtRXVGNoHEBqZSY7ekAWu
rCOxMpK2X+kj+KKRQ9RqrAFoWnJLBKOaZLtSgqXZGhW0UKmF9kTT38nNLvjElAvU2Kdke7s04eYw
sJ0iGx7ELKc7pY1RxWrDLYVkfTV1+YhQprtQM/1qaInD68p5HSmUwUPzatTGF0Xxb7S+IlLD8GtK
lGrpiLhnKc5mfa1G8m86Uc+GPePpDtZBKwQyBAQkFGjew1J+GDlVb9o0TBxr8CF1+pc2WdXqVUXd
OGqcvt0gvpm2Udm8Y+SC2l2M9yiG3jIt+XVmFh1fhwwZUt1SIFMVkIcHMxpk/EwFt0y5hzncBLKP
8hHZh5Nc99wdlsR5RV+JC+GVm9QRjz8PfixJYGyAYiqKEyC6h/eVApt0HS7kdOINVnbwKxAmzud7
LaMgaD0E/nCusnDqi/l7wINVLrckNcAYlz4mBGb2v2yjvaiCwJPYaOi/AkFgLw9mPLuT9/OTHl8C
lyflvr1YCRcj4ffbbu/PSZ1IdvIYoEXCO8D8HZ25bs4Mc0L68n2cg1v11AVJBV8tQS1orIwI+S75
9smdr+vrtKOR0Cc0BsIvs9InLwuZlYCsJhViV1bZl0gQVukIm09u3J8f/+Qk++vxDyZZEJuVsDse
367vl1aCLreruv8A50aLpz7zEk69a1PFqglMlHbwoZwCziA5ZJyeH7Eow+ya3Iz0S7vrzxQgTy6/
KBWFDqILj+VhgVlHCJeSKJQ8kpDktfO0E11Kp2N0JHQYUNURBUzxi5z2Xz+/zBOSGoPCqqloUAyX
sZe9/K/SiayUiagLJXlsjAG2MlGLJTtRFQPM5ZZUj/1LnCXgVsKdoVS7JMKjp/YvHAO3P/8hpz5f
ExE97GsDq/1ht32YoK0YakF9zlTKlVTK3lgqlPNZC0GWpeF7RwbCz0Oe2IARMIEjgo5Gt+JoA+bk
lfUa3cxHZao9pQWk00OMBkUfVP37LJI3JYa+Nw5XY+tfQaz8mO38Pph1VCDdmXl25LXg6WSqZ9iP
l0odp4Lvv4Oh9JI9K0P86PvFLtCJXxJjdj0Mg1fUOreD4hOxI2fdcCsVYmV2b//9u2D3NywD7SwN
KeOg0u5nQyuZS4hSuOvdySPu5MLOVpIzOtYK9uhT+nTOU3BcYDK+jXhQe04DuUVZ1iccuNpdszF2
rRdu/wN9xT+5Gd8rWQzEQmlZuE5JUzw42uSBUOpkyUfSp2BvZeO9WScPWW/eDKW5swH0ruw0RX2p
fViRj2IOazDd12pjdL5Xt/ZFigZIb0DIVurlKKL3MSlJpfX9T4BsTjiUF4ZOqgEKJFSwYIkyM1vH
HfGqGh8JwTGOoXV/1CT5k0QicOzQv2vU+Qr58i6TKi/VxW2rgEbDK6tfin7ovcmo70mUe8usGdaC
Zb0jFNv3crPRehafqik2uaK/ZL21CVtYQb2a3BZl/ycZmut6Tre9Gb1XVG5WmGlC0CrwijIpGtZ1
QU9IgnO5hoOybybO/Vqeb0kt4z8eowcghTPQbYmLvBmSF7V000ibGLRu4Qflv0aVyxZcu3I1xDXR
C7bvtDB3OfVplCPBiM4DDB8f0mGVVY+Smt2Xcfeqp929rWYv/Zg9jALoHRifbZaEN0ndfOWJ9a5J
2VsVKRJtrMK6t9JsD/FHd/s8Tb2gGmmVThQTBm7CRUQXvzLyL7qtj9RBCaVL9YKCYHijhfZ7rTT7
Uen/2GGJPf51jPSP2iBjoigQus6FGJxqbuR1ZmdrvYLNNadX8yTqV00F+WsMM6cGK7qUQzJwOnIj
w4U9X9ZWsxXSdEkQVr8ZbHW6LBC4r33J4nKd1L4n2eFnngCzq3GlrKIsu5ElKpl0oXG0WcprNEQ1
pYBYgy9nxY7poycotfRPEkt7bj5EToRaBz4/vulz5X2e4yuSgGZecXY9hZhfYI7eUK/4bNpkZ4zj
tWhNZF22EhNNZXzggLfWcgwEdgohMOnkyVv1VhMDXYyh+KOK6DUN24p1g8SAyJwvCyIv3UAVr6pB
raPXpWQtJP02tIObeOKkORi3tWp/5taYraPWUldcmr7GVLPPbHinPn6STVUs/gse41Cjn07wJYI2
+vfj/w/FVcuydfjts5zSLMX7h+Fw+Tv+2t6iBu5SjkwXxdjib8Qis7W9Ya14xe05M+WpR2LhpDe7
gCGPlMJdxi0vksKYFXSRAiGqXze79iwpbNmQD56IXVJFXK0hr1YP3ZOp3DCrc9veY/5dGTW1pnPu
pxNCI1MG54POFn3v8Y9Ty0g8MZCEj+16XqtetalfqAIuVGNtveiMIje+BkF0Zgc6fn+masKBAfDD
CYif7PtPlYA6bMvWt/dk2OiIhVDXpFOzVhuVu3fe77W04khJiEGoYu+u5PI2DgDCmWNrec2SYieX
XIE0Ti5plIuttpjVKhiS+fJJ/Py3Hv+pCwyDvo++cIWPDit6bhBmW8z2XjLgUSQxJxZtokYxCL7E
HI3RUoLc6wHSH7m2rHNv6vjmAYXYwMJv4Dg1j1QAo142k95W5j70+7dJKdcK68gINUfQIbeyDIvm
Ug5r2ot8fPz5yakyHs0/RBD/VwUBwOHoi8oSASMu9fW9psaxy+x5TgQCmjwtSqC+wa1ihldFGl/m
zbj1lSi9kWKtv4lmraHmPttgSU3N0WquLdkY6FSF6oVvma7ihiXcXArvfn4zcO52A9vfToPxXAyj
5ZaqfJlHYObSeQCslV3Scnwg09ZAhW1jlZKCXWUWV21M9F+hiXdb+J9jVXql2qsQzFWnNVTyTVnw
HXwWkjtVcr8qhci29hj3lF2ovaHE+mopKLgK0lO3qSf68bL/HmU0SXp1ehgTSp6Sb9yUZnmRLfXy
xgp+a0Ciqa0HihfLJcEmsfWhUGBYYVwQRJyQLIFPQqxmw3zGM/IECuLW5kbhxjkp53JlvfpZ6zUS
Ry1OoeAxN4G/2ND03nCCqFrPpZo+jWnwrlgZsVszOX5A0M3IoAnVf+axL7ymjt+6AXjoFMo3CzRF
K8uXzJY3bWzDJpVVIG7GYz4UH+Yk7nA2omtWmDHsp1R19dCd5Ja+WQ4r9sxsOZ4sCxVgEbfaS37O
oX5j6TEVk637+zh1YNVU980NfYVtS5u4fM5Xo1e46uXXWbnO8arPsEBV6EhT06IQ8X0pacYuCCEu
wM+x+SAtjQamRTKAW9oiWUO/wzeslr9xkZJGq1rbLDdjzEn2w5mnP/1nmGypHD4J1j04U8/8kB08
QH+fX8V35Xq8pDzvjM8IhJxzmLCTLxo3KVdHdqCjyotVt1MO+s3fJ0O5rspfdjp7mdDO/J7nRjko
echmnWaymvn7RhG7rlIu5yi979pzBufjGz4/318Pc7AT6AvKyKCWt8fpTtBe9JDJMqJLrHGrIVXe
WGnPrOfHe+q3Af8xVfx1SiiNipaHnvv7qvmap/dCPP08E868t8PbPSyLoajpQe3pC7oqrSBj2ANB
OLMvnBtF/T7rsVpwNI1rf59av0qEtTKEeJIpz4xyau9jwaKFhOGWC+vBpK5CEwFay/lDVvvrQNf2
kdUDdrakO3qtvxINo9lgtDeEOZ7DcJy4r+M10pFP2JhYqTEeVH6auKTjZnBfN/fGvb/JXSnfVb9t
T2zkNTerxOuasx/WsVTHXMKUCW9ZSvUoIb6/1Kwu8DyrUfw40l93LD3cKqOxwyTc0nwZgjMv9+Qj
onhjyYDxYRAp/n24uhunqG/G6HGYpzVpxJQedFdo8mNvQZn0q3KlDMM2I6+QCOn7UQl2AqE1DcG7
gAjhn2etWCbM96OmRaIZChD0LYLd6mAZ5YSRNViJA2R+ElX4wDOL4sZQxvYhM0W1M4OmXofD/FA2
cn8ZGCZ+LMmvAImKfNvWmooPs8o3I5UbN5SM5m1I+/YDTj0WbQtcwNTqxZVVRvHF2JSF04oyuzHn
qvAIfO1exx5NQ6Lm3Q2Ckuq6i5fwGSJ/X0ul0V915mF55uUf/9TL43LNRmGpHCtXJakt1SoNw8fE
HHccbhKX8tenWeSj13M8OPN2j79WRjMUZg/7FJ7hg8msjKZPehUvV0VPscIHvh1DFdFSe7aOe3xc
/D7SwaqNFHXiga3g0b+2LvQXaxftkNq9BO45xNTpR9LxKyOlhLmy/PO/llHipwm65ST2KHGGUnt9
JbePcn5mrT43yEFVWlCqGEmfCB4Jh3YLYoKMVHIN9ePnuX+iLrq8tH+f5eDnyec5UYYpCB/TnYXA
4A7ktGN6kO+fS9Ih/gPQ54kG5PcRD34m1Y9HkZVMiIVPSaZuQinJaYnkVDwp8STX/18mINpFtH+L
teOwYaL0o1lOtNEfW/VuKK7qonB6ElHOvMfjrZXbqjC5rnItPsYqSnYcqvOQB4/KLCIENy2v0kQ4
TGaCq9PDRrBCfHprjc+RlM8X/RRRRmMXubRoxuJ8y0JXq+pzxIhTnzpJkERigNrW2Uq+z9RADMVo
pnHwWBgRQVdNkKwSn6w5vRt3vXIWobgslIcLKQQbeSlBmubRMdgIij62a1PaD5yCsUE4MTxxqNJX
k8sV4LI6o7Q94tZyDKSo/+94y8L+14eoD11n5dgc9v16fsUVmMMtdyMPvcC2c+0L7AytN61nT76q
L6btueH/gfD+9LgH+0adRwlHEUvax3ypV1JqU2kSKFi0lka6CMCfKUVsIgfqX+ravyu6DpakxYnF
6obieiYPtzXr3Mmmgey+iSDMEIG/FthirZLuslWZcAH1UhAIU9MV7apSsmkXt8m10Vg3oB/cwefZ
6ipz7QLyd2rU9WtQRNK5uX1yFv31mpe5/9drnuTQD+kq8Jo/rY3m2JfzFqODlLu9kz8Tr37DHyCt
CK0pvJ+/qnMDHyy0Ut8qLc4z5hOUStz1CEQoh2RC/Pc7IgUAtL0UGpbT3sFnMtlyHtWlL+2DLPlo
uuY50uUMakK47aXm8ednOj70W4wFDYxjD0Law0qd0YRZlVKQ3A9FjG5UI6muqB6tqYV5mk37YrTP
fCUnNhKFYySRqyTCCuuwLdBONlnH5ijtQ9InSVTSqDWH/vPPT3XiQMfNj2Kmxo3G1IGKfp8jXTF3
aWwTGDI42YdYI+aM3YydpPVQKCNheEKfeGZhP7WTQDsDcsF4KFmOVjdSpPF2B9Jev1UdeB7YpDbR
IsZ2IFyUG+nML3diNioUcpcGxfIvh4iERm8IRJoN7p5ReaPkqH7nIoyox0lXE0KSM1/d8lEdLC7f
Rlv+mr8+OhzIgGUk7vYiDSFST68RQfA//2inh4B5S5Dr8qsd/GZBowWNWgkfvsd4pZXmukiMc7/R
yZeG5pSUPUGqj3Vwr5iiWdIGdfL3033zJ9hmF1RhgMiZdGjw4oaX09a+Qm19e27XP/ls/457yA7z
wboM/JjcrXvt0WjlrYoT88yycerLAgn1/57tkA+dTcLP7Jm6B9ocf7yf2lfZuv/5Jzr5Xf09xsEW
Zw6zngQ50wCZBaJj1WFTdSkX2AY4eGQ+LVbmDPXFud9t+e2Ppt9fz3YwN2R0s6rv87stIVeLBZ1D
yiq/nJ1yNW7KzTlnw7lXufycf832vlzuKQ3DSTT0AtTepDgr/sPPL/PEXCTyVLXoWdB9R+v/fZAm
7eyRNpG/x4y0Ft3lLEoqhL4zEtv0v4xkLIDhhd5/KF2Zg6rIu5qRxjxHOQvkiiAiNnMtlC+U8ByH
5kQjw0IOBKKAvrpMqf5g/yqnmGWLQMS9fx1eGRvZa1bY3SVEFRTigjvFS9bk951hoxwXSJDPUfIk
oXHpOR9WKRR0YMKcer7sKnwdxuI3AuCABrJxK2Yp9siw/N2F9G8jTL4/v90TkwWiJldJgmsBwRwu
xFWkBabeRv7e1D9H9SkVb9pZfsDJMajkIlZYRCOHSPuoCAZIIJR/iMOmhKyuFtQMQaixk6AVkOGX
e3O1On+3hKd1/OWpwN4Bei0yFeB832dpZpTWPNPm29vMVg/rLufapPgDScV0Jdt+oQytOSj2FKdp
u3BdNel4WeXKLoVTslrAZyCyupzmd9I7egIFOFUCV58S9PjKQzzrVM3jZGP1xuBBl63XtOwrryRu
83rMVHbvIQu9xJ4uZUN6qiGEo1huvVwkD3GT/+k74TtTHr6zH981QXppiOHVmrSvEgv1GOa3ExiS
Ka4uUzNx9AizRzMRqVCEz32rXmUoEbPJ8jSf0DKRN7daRMcAcFVF/9+4bKbx1Z4rlShsHJ1NARwu
vR9E5HBc0hzmoQDdMY4XllRK12KCeCePynsrj1eBb/6JRjnc6YA7YeSqiTtrwbVZ971b5bRkgqFX
3+g8B78y1pkNwnKUH9BhPsq4IbIk1D4mQsDHPsefUUE5JRJMf7IKpEKhOn60ejit6gaHvmyXJMrA
mYlH6Yv+XeClKQpnXSu2QaFjwc7DXRsNnlGj4M2h4W0KrSePu28krw/CT7mWn6JYuyt9bP5ZYF7l
rQTaJ7XA15TGRZPH/4QWNwmcpSZgm8xsOkSzXF2MShmsxsHc+GnJBd0AzTUpLJbwnb/sqgovOrKF
rlXS6HZFaNOV1dXsjlDZ97qqLqSWWwerHoETIkeC0FRvtAywCUwN7jV9nB0lAiqmBl3hWqR8refa
+phbUoYUK6GUq01EXipN6OVFOuxAXolNJ49f/JnE2NjXTVi092kf3aBafBvrFNXsZFFJyy4UOdy0
ZolFp2tpI3G3eZuKyq37dN8X0SNCfTKecCM6kOCnFbJx167rX+OIYHsAYGZNT8k8B+u6mh8EGMNV
OCI6aCrlE0sLuMVRvZ2NkTDR+E2pyfusDH6DrCCCfoAAvjYKwt4sQT29r4rMSxteetph/den6cpE
+EW6Hi25vJoQxde6sgrkGLn6PPwOk1pbmb6uYLo2uhXZ0dllmC9TGUrdOszKmzHlG2ko/qVNS10m
rtZcAPP1qOjIUWM/QFkSi5WIWtOHfyNnFwggkuth7L98eDqr3Mq7lZb0/SZrkRDakzVuKj3W1yFf
/art59DN0dFAyc82oZ74H4Ex1HdR3YyencKhCqtUWbeCSW7HU7xFhW6sVK2yLxDk0gvGqbbKFNQY
2jjFG4CS7Srr6UX6Pjla9ag32yFUuB8Xo2850PrGTWYjq8fs0G2bWK0cOrKD19Hs3BV2PrtGyJjS
wCCiCvXXWfZzN51I3SVrurnt5CgGNC5/+ZJNLYcOAMS1WuVNqrS+IgKLCexsXH/iTzOHQEWhUvTw
TsF1FprFTBejWA2y8WQPyu9Yjt7VOcgdLZi4sADndfxRxXmk9NZuxrKwxlklYwBpyFGcQzB2Rvs0
4ShaDcozqYLPURc8pQoAjBFdyBp4A/FJmXUj+90+jaKPQrRryUYMNNpW6EZD+977wIGQUa/qwf+w
KiJceS2OZPu/x5zQ5hrOw1RjQDf88LEJO/gcs9whnDFajHXxBW49tBYQO6asfsamQ3c+wWVjjQjY
QrPovVajTToJevc1QbBaLNFL9/VpHbGAuCoahOu+TckHHsrfMqTY60Tu5m1s6dVbILXTKo0aa6MA
O3oKbXsX0JS4E9loPxmDHcG7CO/iibRNRUrIhzRJlPhUbKPDZxwMO5Knn+LFhNPYaAkM/GurOOfV
qnF3l4fSutajW7mD2RRYwyNCiR68VVZs5CCtnm0kY95gx+A96ou2k4w7c/KTmylLrAetVIFxaEW9
TpsR7VQlIWHXwgumcvEhVSZ1joxaU+f7FDskGNKyNNnX0DXmHh9wP26HHIfTlBSpU/VB9KLFZrap
ZEH6ltZkXjNoOODMeSXIcl5NyIBRm0HOqPhRh5QscD9GfxC2z11SaUSWo/YOkwFTiMSaSnLEKA3D
Pa7UdSNLd3ZtdQiymZgKZZo1PTCDhrF82QZy4pp5DZ8rL8/JPE8eyQC1LjoPTAYczr7v4mlgsfOp
krVPlwOZIz+rXrOJ17g9oG+7C734P7gQnzo6/D3owSm6so2iLScG1e6TD+Oi2/hufZnv+y254cS/
rfrrfCNdaS/n8OMn3OfLsfrfpz04s5AxrM9cuax94yUf8qKq9IzcGaEE8YO59Wp+mi5JgDiHrjp1
O0IdspyTMO9aR8pWOjeR2aP14pYyeIgDNv2WZft+9OoVtmHXvDtX+j9RcwCMgcASVANyq6P4nFJq
Qr9pCmp+VqdvoBZIrh3U4xuhx+zFsGhQ9Ez4QcaJbOikxXqK63Stz5PBycr4+vkgfEJOzb1aVcnZ
QO4pjjJrgtquLAmb7J5TxFVSzaNjtNabJfUhftuUzLv8ozFrfaXJaCqi6Ryn8PiQzPC0RjmJ06sk
K+n7JJcnQruMqDP3zRJgHxqvCj5mZ9KG57rsvsqemJ/Y9u1NpkzlVRQmwPc7lKd5gGkiMXJ7r6Il
+0QgK85dX4+v/0jZFSr+KOKgAx6WNszMCsGC9OZ+uM93OXVKt7jGQcgqDEWxcMcnJof7849xbsjl
n/91hTVB45Bs2Zr7WUxXePe2kxaduXKdet9/P9XBZ0a4B4W+YDLRJFFRLw0aj/0W2e6ZutCJz2p5
e8wpUO8AlA8FHQMZLUOLanjfhQ4619BBwMsJyS1eEey0HswgyUUceu5HO27gfR/2oNZhRV3XDUpj
7lvB/gmsZDFDwjGcSpDCTTDfpZKaE0w/fkyacida4+nnX/C4PsD4KmlIWBNYTg4lh5NWtjV3EXOv
DzYHvVUG1XUw5iVc/sxcOflDGqQhUZVFHXpYk5UrrapU9o59a/1K2csa82GcX39+mlO/osrVFVgF
T0XB8mALMiSrNpokNffcKbaBWBcbItPe/dvhCuvw07RtXoBQ/TzmiecCIcibQy6rUIo4mKBpJeRp
roWxJ2wIdpvkNLiZp/N6qxPf2lJ1oOJBLgra2oNKzjiL0JqVVt1n7C7/8OgkUoFLpKi9J0j5US//
ewIe1ULK2pQ6lqrAkR4VML08VvmksNXgH3eVVfEbE/VOeNH6XKH5eJNRFR4N2Aj/buGdPFhXrajR
Cl2fxX5S6tLpR8It8UpCQbJmjnKS9KJMXiwRtMryN1yOnTnt5CbWXNls737+QY8+Cf4CQLTCRihA
oeWwM4IECwLwnGMl9q07gkJutVTFFGDrazEjBP1fBrMsvgf1RGskoH9vjWMu9lV/FdOvTBP0lsEa
wMGZBe70U/3/gcSyEP21VE9VARa7z8TeL9ProG8fkxhutdTfjlZ2Tht4VCZb3qBJ9RI2BuqSQ2a/
VY9ZjZpX7BeICsmh46YhvYeQaeLoK6VxgxC9jWLiAU77x5/f59FXwtCIz5lIS+vnqN6paQlcEzGo
e83waSkm27Y/FyInTr1KdDmgd/gymCkHXyKcARI8pFjdG/0MVs9y1HKg3UoC61b2KU+0mdlC/W7a
lSEiH/KJMDdj+NFn8eQYzfw16yO6f/OXJPcTFbW0X6lR91Sl424WMR7THtKE7YdEFlfar8Hwn6fC
N1x/yD76LiWOOOPWVufwEVSU2mWe614jt8HWILPmWtIyzxfUXgds2T+/2qOFbnm1S1AS1FToBIee
ZlgKsZr1qboH7bgfWvEZKS0cRiCOP4+jHCWS4B0SGg4KVgIFsefhVjGXnZRUlVBZC+DXtpjzHTQO
X8MgxrUZwOqeq0r36t6SVmYz7PqlLwWW4VdNbMmqT/NdNwiD8Mr+XrLKxVElKP5NIXkFOWFIdt48
KoWabsOhvVSScVuHykvo509DPlnu2NfzqmiCJ2SDiVOWoY+ONiDkualuzFAhyXfohCPLzXqwNcNB
NcZ/ITDuVH8CX1k8mVW0M/IEUqRkMFZp3wsKOXOeWjuKMs0KTCBZyJX+iTkN9n4oDzh5pcs8Gd+z
GZpblkCORis9Or1cXZmJRg6Akb3ZPGJt9M9KGt0NcXlfNf1F06kvgLqhyqrdL7MYdKep5KtSszeJ
Vj7k3fBbl9BepNrWT41tP0xAnAw/WdfDtOlTaCSWbD2EWrlW5/JPnLdXvintsqp4itPmVfejT4op
7izUchvlCj37fPoI5P7NCmyAU7IO9T5bt5V9x119284Z93XxXJnd3WQvjnLykeIhvBvafDcYpbKe
U2AIQ0R9ra6rfVDrGQ5wM+CaKm0VlgyO8aY7+uWrzWV/5u7jdhJYkhaof6wBm5w18ybEH3CdKEUC
zL8qtlNayncz9MVVF8X6xShT/6KOPBC6UlHQJY2QsoTWu7liOW2rXnRz23vnJivr5remEc46XTOI
sEdGR2vgYN8iDr2wsqmYuQbWO/tS/zXy2e8qV9qkMCFXY7U6e/NczoQ/DXlwZpwqgxTwkSFJ5Nko
Lh5KmFQbca+tte30Yn6decLlCX4a7uBMhSmX4EiT4fgfPQf1k1x9DrAf5/YuR0WfhaaTjFxwtGkt
4PP8PPiJ5fzb213++V+7llGR1x34jB2o1/V4awzPP///H+tZVGLYNEhfOIi4UB+2kaQkiVoAxvN+
6nzhCArMRGk4rRQED34UfTXNWEMJMK8UkKmWJGYn7JtyMxooOAN5XWYiWvV2ALZHNgq3rZGOpsPF
aGnSzoqi63w0+quutVnPyWfcDPlMoGrr1w6x8cZGbf0/uMGjZxl+zfWYUKUWYXHm/nTiDZKwxXGR
jDtDHMXN+cS+5sQjK3u57ZzSvE+jc0yQEyMsQvzl6oS49ejeGch6KQ+pLe+VDMuiiOUASi5Y2p9/
qVOjcL4WqFVM1GaH31kRW/ao+4a8T8pnWadC+H/Y+5IluZEk2V9pqTtqsC8i033AGmvumWTxAonI
SGIHHPvy9U89i1WM8MALTHGu06cuIZmW7jA3NzdTU/2FzAGwgJ8GmFNVYmBEEzoYIJOyluvQ1Sd/
Ad+4tAbmJIGdm/cJkvvndMQcYMxjciSX8v/lRtFf4uzITODx0jrV55+16KBEhgWxkwULM4nAxU4x
L56ijxuQ8mGn1L7f1YmISZ8h30bBItvM55uGCT2wBIFtA8NQxpWAq+grITQfFR7BVfem53Atfpet
1A5t8gVMU8YBRHFu4YaD5S+E9ZkU79wwS8YXFSomETAr9zyODj9m37og/YJk0OKnBbrImVRZRocI
bzoR9bUr8dgy1psIcjWYKAtf60Zys+iDDxoTWWKOfuE4bZvGvX2QZjZVUgCQxGwmQDAYcGPS1ynv
A0Gui/ZZJf1OxDhRW5YdppyGBkQ8UKLvoLSKTEKLMT6F7s9YDNDnQfV755dowGrgJEHCW7ggNms3
mhI3bhUUqX37lxSvP4DMgw3dECAoiVoyCxnDLEqX9KjIPHNa+1hoIDtJMDsNmhdu23ZGBRw5BsDK
jnzjq8LHPFbjGVE5mGKurMNAfBTS+FjU8aoI2904ZUfQ8gW4onx/VaXxRifTK7DumyhoH0qotQFn
DNYbdKIWx/muT7wMVWCUk4D3B0KWhWs1TaEP+pQ1z1GkHCu+BiEOCZxSKUHIBRqpMYYodCRkj+j2
PKO1IKBpgUZpHUOeqJV2ma+cbu/r7O8DP8OwPCLpFTC4iMEJ20Ag89nPM2coH9o+W/hy1wBVEUs+
M8Fgnf0wV9sCrzAAVIGJe4m/pnbh1d8Cx7Agg2FNh9yBpAgI8Da5t1RO+0TWXwYMGAc+HVBczNBC
t+4y+KVIfMvO4OvneIR6bFprsQetjy8kQgM0E7jA08E+GUgEwgFRt0Iv1+rEuPF42ucVuJoKYApv
CmkkVHDCN0Wp91LqkUxeofgCRiFSgT4PWY81tKJgQTYxtBNS3g0F/yEn5F4sGogTC/IH9MwLDLYG
XqiSzqwJ92yMSWYNAV/ZougPKzIuibNdB2WZcoygSiPj7SSynqZmvICWcFk/l76+BbGzA0ynNyXD
020Huq6w4fOe22GuSS5IUmHKYYfWhPIXwaYQEc7yXWGjbaARvDJeblv8POrsNz23yNyaehvGMR+S
GpfA6CSr9P4eM/+uYCcO0s3QxlQp+i2KQ3s+02PiKR60CjckccJvGWZ0Pe5BX7j/ZiLo5R7QU3Z2
xWZd0PFZhj2gWiWyp274Q45LCaJ3NvcICIcNZoL73Fuqtl/fFTAL/LcBMjM0QFgs1zj5ISmnuH72
o9hwpkn9woVgMEPTFiirIeXMsZdiaNyAwqaIITJ/+zt89g+uvgNqxUANAwB1hbgqQPs2ToleIXsJ
yT4GKxhaGxCRq8cgWg9RAMgHtIEsdC6dkSd/FD4wCDiOzzopNh0Y4qUk2IV56hphnJqpzr8jNN7j
enrjklpx/E6SPKXvxa3i55WHOc+7rqoiE416aKyhgqKk5E7OmtRued0FGuMRkIDICur+ie+kzVhw
+6RoV+A52yttsDYmYycL8YMQN29yph2xoaGppON9WgmDm1XV+9Rj7odUiEVi1kwrecylNR+1K4n4
IcrgWrCwf3MnB+VhEMLh9Ong0GJiU6PnfFP6QoUBNw3KRmYC0H6EmBg+JQ/8rgPCcMlhZk2CrAsh
AUhoSshw6agyqMw65P7VM+/VTrODlDCddTEs2QSZbrtGv9D9YfO/LniM6//8N/77vYC2WxSEDfOf
/9lH71VRF9+b/6b/7O+/dvmP/nNPPvLnpvr4aPYHwv7Ni3+In//Dvn1oDhf/4eQNUDqP7Uc1Pn3U
bdp8Ggk+Cvo3/6d/+K+Pz5/yMpKPf//2XrR5Q39aEBX5bz/+aH36928YvDg7MfTn//jDu0OGf3d3
aKv26u9/HOoG/1RVfwf9oIHHJqqSmMhB9O4//v4TzE/rqJjiIYqU7Ld/5QW4Ef/9G8f/TsM5nkq0
X4JUTaFTV0jM/vpD8FYBjYeKnAKvEn77a+UPfx7aPz8KduLHf/8rbwF+ivKm/vdvqJDCE84PN1pf
9OYAchOdVYzNMM6ZykFWqGHuP2BaxoQmlmPctxBglCWvSBoHCiX3pDe5bRNt1TtBMIVnqTXLlQG0
x77Y9o94AwRvbTZiWPSOn3ASH9T6iYOGAjTx2ngNnlx3wsTH5Mp1uSq+1wDyBSaAd9yXrivdHKAf
opyq5FWo10n4GKGsKpq5ZKsfWeoMz9H0WOkp0GKQTsHjSbDzteZibsqB7jfGQ5Tn1hk6C3VULYQC
kXGMbeMpBGUDSR9jEYTvSuUWJgHvFGU7EzsJL/onDLVmleCo4X6Ewk1b3cn6A5cMrlGrICSUoQcL
Ktvug1dimxMnFCHNxngJQIIOFTa76F9Ac2oWxa4WtkN0r4CgIfM/ouhNzXYg7VCyrZDFECNbpa2b
SHddAgbabB2FbzJex9BuaDmXoHjL5eB4JuARtFJ+pWJ2Jncy36Q0XXYrgQw2e1anu1TYV0LjKZtS
Ed4FVDg5fq9EnV3rg00k3pZTKHXJoSkm34QqBaDNA1S/faqxlcZaDqE7s4bAedk5nVXsugP4Y7rv
qCr2lZ3rtogZrHfQwP0BDV3wQm5e/wRpiLIrCW/dYAJBYVjv1VsTWSgjSidMroXvkQO9Oytbj7aw
F4+Zq20US95CAjW3jF26lr9TdgdgMO/91in2yjbxJA8a90d9Fx/GXUaFsx86bQch1OZ18MTMipRd
ccpkKFyXz6LdeeVzI64jzTNkU8jfDYFY9X2zDwa3PrXrele7012z8ldgdeQxZQU6GxtiyqUjbgoN
sPAuAPXpsy46k2KP/gtBR+Wxoyp2GFCyDIwpFVYwnfzIHQYCmOu2SQDNL9DynIBm8JQAuPmV8tBu
08GMnkPUeOMXHk6XAFhFXsd6KwmueAfl4/BR1sxp8NTWxf8xuCc5bB/bLViNHaB/hNcfwlf/F1oR
WpHU/ddfAew6tH70//r2cUgP+ekywOJf/RlgOdxyvyN4oTKEVBH1WMoU9leExZ9ASBSYEUwfXUZY
0fidyhuAP0hWeExB0xHwvwKsIv4ODiNok+DxBsFZjKb/kwjLDp1KoNqHODOtFYMyAuRn+NXPc0a/
b/kxrwXhJHq9AwSlO6zyI+QSvHpdeekrv5CnM8+BK3NMihoNXEfUXBJOQZM5cQvO4U56lcZmQYVi
3gxwQQBh4H5kVVpjscKsSzkJp5Q8ppKdCLtxqXHJAq1+LOVvGwrTuUylIWwaAhsU8CS5gLV4+qn2
Aoei0iHJkzsIwA/d0sj4wtIUJncCjRLpQP8Os8Ij34Nz6DXXF4o//x+n+Lk05jFlyAOEBmJeOA3u
UNmaK6w4S3zJQORqiXb1LXCLhcE4lovwz82ksCUZBKC02HnphnKGVGXQO+EUridXg6gdvwa7tJUB
mrf0GGdb+le2GB/kjTzXpaaFraQHD6NsRUlOxw1dyeDcSMrcvIweZB4zG4L2yvE9tLVzNHrOIsVM
akONnCU2V78E/cxnb7Uc3IfoHtXCKQrJJpT7h1H0owUbn6k7awTldTpxCN5WwGkujYAvCJWcXBRO
kO/dFr6+pu/7ksqatiB3j4btVMm7Ed2poFc3gxa4Yah8ByHcHg2pN2IgJ+DxBKp0EEOHCbjbC1Xf
dHJwCNUohcA0oOLTiAmBALhbo7aLLkC3LNP3ZRdueolbDVFkNwnexFDok/TmCBk2hxhk3dYq0NSh
/KBjli4D+WUpNYWFOQzstM/bYiVvRSjGqUiu0Mee9nExrIk6ekIESYMOtSGz64QWI8Yo42AxulY/
Fn22T1E6SXL/S+oPr+AkMTld2ZfA06O9Zolyc5c08XaAn5mpCHZFArm6MHNKvbVFntuEpFrLMtjM
m34FogdwTohWNYWHWPA56/ann3X2889Ck96zbw8pnkYsG0SOcaNuZCd0fZd7RI0CMyy/5OzntpgE
WulCsUNrmtoi68wpPHU3AIAqmjShWoyJc8Hp3BpTZOP7SIgNHtaGe7yRy8PogMbcljKzMduvQAzn
TylAOsICMmbuLAH0iFo1NK4wJcQEjzIRtJoLEDzwF8xGQB1zUUCL/oirk3RmgokZCtdMQZcgZgyu
ujEQEMmxRXKJgEgFWkXidH/cdpKlNTFHV690Lg3GXjjpxQkHOE0W+m+zX+psQYwPlkTSB/i6cGr6
LzV5nfrXXLZvL2H2hoSODxqYlHTkqlguQw+688UfN2S7aYAPqyENaQpPxquw8TEwmdxLfyzhvedW
RjMqDHZLGPpjsXZ5pfaiMSTCiWjgAwdUoKgVKhG+dIrnXOLcDuMSOiFlBbJQ4eTvfQ9M1Vawibxs
F65KN7ENmyzs5pxDoH6Kdj6SyWuc4sRJIahisKwGs+OQBK877/bnmt034OnosBvssJXaXJOBqZM4
/qQ0otum1Z74mBvvu/UvmKG6d/gy4Lxhy01yloKsAuwdJxEK9bWOQTrurWv/mezk5+2KsZi/jTBx
SEwHUvccjCR68UQbmiC2daQsWkqUrj8KUnRU9tGppzh0Fh0IxuwmRV8zRw44QEUHqvBrYaXbiAvJ
RrLiVeYCLriwgUxJBGu7tMkkZ0Ecq74Sw6agHNUIA2/5W4zGQKks+MNMnnRpiAmrIlSFArhjfkp3
zY7mZNAk8jQvXvEUz7/g3kurojt9difygP11cq/np0Y8SVlhCgawTeCaIv7CN1v6ZExgTQGhKImO
VVUlSgutZoWJc9vDBepdl5cFyl88JbACywMgv8ydq44+gVK8kJ9ocRO4banfCi54RfAy8N2oMEF4
i2qJ7JZr6h9LufT1Ob60zvh+3ZWC0k1ifsoHsPCC9EE41dzh9hLpCm6tEO/T868FwHZbKz5WiMkd
r9XvoY+S+Cj9qKewlBey2DnPONtNkXln9Si5c22K9YhS7Rha6o39e8Wvy2HBMejvfGNN7FnmuzoQ
h3TMTy0Possa1GPIW6JRgJIViGCRNEndphSEBWeZc0dFED4LBOCEZzuDqmwUJejX8lOJsuakP4/q
wjGe/VRnBhh3kCBUgpZ1h+3L6r2MYpaBlNhP9HUPDFiw9L5nx2A+o9P5ehjPKEs1DZKkBWO2Vq90
vt4MZfTND954KBWKDVSBOBnIJEwiLvErzbr9z3WqjJtoGvSPwgkb2fmQes++NqjvaQtlBXaUjF0d
i8Guakpmn2J1iqmDDlCyhWMOUiWoKe87R7T5FYgp2yPn/sJpO1saE/EhCNh0qoRPKKe+WQebzLgv
ywclr2w+khbi8II/srl0PiZTV5UN3GVAKyiEjvaw4JCz5/lsNfQ3OIv0GUSm+MTHHsaTYFdKCKWH
xGqhdaP5S3RJs4H4zBT1mTNToM1oYznp4YxGDxEfsAWrGwABMAz5Xkx3Q7e6/Z1mI8iZObryM3Od
ME6gEMPehQnm1qt2xU9uDaaQpvYdTa3WfpWtsul42yjbTLvySRoAzqxisjFssgjeIdy3DlTdVgJx
ZBNUBdD99gxbeI43S9SvS6dcZYJKRIs1KsALJ9CpgVPjQwZ1ZA/C7pCkVlp8KMFGKVGDjpZYqGae
FLjczraYCS+aXnBSNeKUYzCe1E4AWrxV4mBgNTYNT3nrhM1ov0J/evUPpSNA6I5aLWA/KMaiHXaF
Mq/6rGh7WfSPlGpdWjVbyeM8cbUIomVfFawdZmf9ouWzpOCNo+xRSYzYhTqZ+KIBPBA7IYokd9CN
WnCgGZMYpAS/BSZdaMrMVBTjEpRlXSIaRwob+CRtA5GYSUExqBLcG7axcNGyNxKWeGGPCWdF1YJv
u2j845CDvQH8tNC8U10F/TjMmz9zaH8urJCNaaxBJpElOsbCBQUGpeCpk++hqHB7B9mrh/35TESb
Ih6jzv5gHNXxXgw/SsiOFQt7dnXiWBtMKGvUJhkEvTSO48bfACO1Erz0KUYivnS2lxbDBDFDyos4
JrlxjNCNVDnIJda1p2RLg41L34SJWiSSMAfh45uU/cEAmVxQlNbtrzJrAXhC2klBD4DNwvkW0kVV
M+GrGwfMD2OA/fW2gasH0uc3ObPAnNUkrAGpiALuON2TdfcwYca6tIXvkAwAd+YiDRQ9Fuf56ac1
OuELoA2ojNhirj7pgI2lsX+kuQcqKUBMRK9U8GHaR/YilmjeGoYHERHANsAOzWMuBPQFhuAf+43u
oWW50ne1TRFEoRMsWpv1OcpV98MYc4A4X4tBGdv6R7mNnLAGfEY/Rv7CKZ31B4BhMR6voeHFzglB
32gI+wz+MJJT0xwydaHmwN7+n98H5EsGTyHBV0hwUfEhsEzwfWSP1rm6FW0ui6ul8zm7jDMzTPTM
i0Br1Vo2jl0D+v4EGCRlIVzO+jXeIhgiwxAJOpfM2YxluSBiL/tH0at2ohNsfNSMdRP57U9gzgUu
5xzjcXWl030TNAwUQI8KIwFsva4FqQu0inssyP2UgXKDJxDXf54lKo/opA4P4uDF4zR364G6HrgX
8EmDL5EJqOClkCqAeIHKwLsLLSdhi3k3CEKVa98sAAVYqsTPfbdze0xcHQ05LCSDBjwMjjb5RuMW
KrpXbYXPjdQh7CADVIXrnLnmykZoNL2csKJ1+vAn/4KCJKXxAndp9+Z8HVx7YNgFBgiaMEzKUCNI
iTWwbEdoda6iTeCB4McdF5Ouq0bk55KwFHwizGdfC7QkpIAWE25WGoUEu93jotgTR70H8sWjTSR7
IaTPRSKaCv0w+HkNnyXTiaL5HRdiYaD4c0E2ZlP3x+CNmX3CJ/GC2C9llrOOcWaS2UtpksCxNGCN
OXdo0q9d9n57TZ/fnb04ztfERAzMP4DFBkM9x0yIFKurNFsfew918hYSJ923XA1FJ9HG8IWo4NAc
Ml1wwF2TveTBupuEY5KoUC3WO4pTSWMVVEIggHkVKyWBdGwKCp4auC1L10YCmZNOtwjo+u2snLjc
VBOg/9Dp64WdH/X+Gum7hj7j6K+julLcnqBoqlQ9mHegAGspWjPg+aAAkIPbz6Cqq8Sr8gooJEgQ
vxOu4A8dZIsdwnfdqsI0oymIUuDEkjo+VGOhPadiGUJYW+QHiOC08joBob9dZqSzmrH50FGXW9fI
CDxOzTSIxoNwi8ta4RFSYMEqCLt4UxOp8NqxjhLoKavQqR/14K3SJmGbAB9taS2vYX3JHxi9rjyx
hYS8Ag15iMQmIBap+8kZ4+6fUjnTpwceHj99kjnXWpyFQwn451G4T570t9Lrvogn0TApk3NyD6T+
0mjd/CEAbZxggKgamPXLF6UO+rR2pAb76hgPLkfQcBjWt73y6tn656p+GmGSJ8jqjnWKE49olb8o
X5NVsOFwzjDX1tuA4n+DPrF12+T1ssAJzstIAEDBQAn3L5fF1YpQdKmPd06yk4PN6Kem3Hy/bWNm
WZdGmMOWaboPjgDDOFau/i15a3aGm3maU3/9XJgIro6lyvl1/Li0yLgHSKJiji9gsfe/CNpLUK5u
L+mz8HkZPy4N0F/gLCYqut/56DnQmNiEDv9GQF9RW0jUXOIYAGlUVm75lv4OQDTmvvEfSx+Ond3A
CcBvABpGRcZIEtJ5xiEHrtbSLE/obyAAYQ9pajPaQ/oBeDtKMUzh/ZFr2AV6y0sP8lmnAQYWNx1a
mFf0oZzGVWDrwYXgNwmqlvlKaHoQOi6xlM7kXFgixtjBQgJQ1xVpc+g3vF8mo3EM3pJDsKo9zuGf
9Xtc3xboXZzbn3TmXr20xnxSfmxEICdw54Bucp2tpi2QE1b4pnmCU3kQjl+s28xv48/l0T8/86G6
VNpmKBqcdmjZrj6RCB/THbdvnMFp4EHLCd6sRRlcynT6GXIiTKWo7yIu4rkaH07tNqTUnuIBqoh1
5t7eSup6V4fjpxkWBTbVEwnSvsJOgrHNgOCjAFYxo7O6cECL58ttY/PR5cwaE8I0Pg4qQ4K1FvlQ
/VR6nBX1wLyiom/SU8DZGAe6bXMuvOD9jDsISG8gGZkvl6lCjzHlDPsoq55UCas61bxfMKEA+AUp
YvTt2bemkqpTb4Cc6jj2h1p+0vqFCDb3jUBa/PfPZ7w9a4lcFj6umqkvrcb4o2hA7filTwBokhZM
XXUIaKgCXlPhBfxPRPPv0tHBm5d0Naptx6+oppUW/0bHQlVb2GTIFYBV5uzT46/s3k+LzI0TRpoG
MBMs6tIGzQnHCMYFH6dXMevjtJcJOKUEgADLm1LybazEIp5K4D43s+SjLB+15Gsi7njhLgKj3+31
fDb0bpljXkqKkGQCpJlptPe9+L3cy70JPejH4dTvCw/UD5YIWffa7L9oD4CYi46ygCeiBq5+AbAF
otOOL3U1/FrxXJv5Y2ocNS3+2laoNPNGZYZV4cCBF2zNHi9D0vHOBsXGFerC0BNda9LAOA7kBXMa
JsSAFvZzLhCC9PBvC4x/QPKvmUYtRNojcK5ivPtS9i5VS4jbecc/M8OkIRC7KPowpWag4JmeWjAs
Vr6tPgRrzou3IBcRt4EL2aHbzjIbEc9Xx5xtH2TcvI+E6zgIJlkTd4IyO4gHJwusCYBgoMH+TzWH
PrMRWQVWVZV43Nkqc7P4iZAHGPbSjxJyujI7hHhvL2EI5o7cmQ120LttcaE1MWyU/F5UvqjpYaIs
RdpdXFnx+PX2Js754LkxJmZVPQrYPaaej/G41aSvSvR+++dfASJoUDw3wLhgSZSciHjOHQXD9Kd1
g+nIwoSamkshEUntRA/1yzA6EaSa/0eQ36UFMr5ZACLblAqcZMqQqHLZnZoFS4F/LmjImKDD84Jy
ArD1pCnlx5ArsYnVe/YGnp3Bhn6g+xQ4k4fBPd7As4Zm/0up3OzSzswywTKosypEWqkfm1bGfKNo
ctqveAcddAW0kgezPbN5kV4IKgG5/rFKuUdowD4BhmvfdpC5ECWfmaCLPMsOR3XM+rGBia4F8XO8
yaRqVeIk37ZyHStAHo8ZBxQZgTBTrmYdVPBji0avlAekTIWZoMw4HcUY87HBmsaLojXjdhHYdJV8
MEbZtXURpitzGA01T+Pe1XZXF7ld+wmUuxdfEVfeAGP0fQslJgV1e5Y2poeCes0j2znIHnc/2bJT
W9xdh0nkxpHd6Cu3uLrroiNU7vFmwbAfKE+VK7cXCg7Mn72cwaLkGgCJBdKXzhoAhgBnk/7Hwhek
vnZxM8MaqCFo/xBaxJCwu3SU3Ei6NpKl8oCZNDwE8Qa1p8x8nyyMcXmpt0RLQCM5a44+ODFVrKM3
eqWYAmIcAMYJOfQdUOgtGtx9JH4nIvc01N12GOTHjIAqCqTph9sLnXEaDFNTshJQDl7TTAQthCeb
Oq4OUQLJRUjMmw1mXpGC9LtUwzNG095uG7x+EWJnzyyyPHx92enJVMNN/W9kncYmqBjW6g4U0Q/S
G+D79ZelNO/6xctYZG6demy5UOy78gDOdq96EFbd6r1Eclc9YebwaWF59Ia5+pI/N/RTd/IswgAs
XJXBAGOl0zv8AaIBz+kX47F6SlyQIS8VLGaO4cVmMm6aNHjJR1lQHYoyfNGz/kXqyQIUac5DqOIh
lbwBIIK9bkp/kCeNkOoQlHcTJJ7UqAOVfmdWyrsQPC/s3tyxA8k3CEOo/jvQrpfHTm8TX0gqGJO9
YJXaGLY0fEt96d3RFsG0ZcqCky10667zSbjHuU32Yut9Qe5SBBb6Cqih+FFWVu0lngwe/g1l0EbR
wOWW2tKz5wBhDBkLIikax8ynqyn2OmwRYRobahQBlCEcAIZAJIG5XRuCBANOuxkdFzaYgtNY9zy3
ylwSILmfaiC8ykO6FsHxK6xkjD9JznKzYfbUQQXH0KDURYlsmPXxACp0Q+fT9XH3+qG0pi/QBrOM
x/qhSKwlqta5g0Bh0biMgCtBw/jSccKMPk35BgdBeswHcHG31cKlfpU6UDf5aUFmYH9q0tbSOMDC
gNSu5L5nmEiSw4V7Z+6wnRthQlXGRUIgQ+H8MBXjV9D87QdxWgkc4qIsNl+zol9y/rlwBbwRul4S
ZHWAJL7ct4RTq6gJFFw8lv9ITmB8jPYAydntbvhGZHOppzzr9ef2GP/TB0UVa7mmBxwpyhu610fD
AiHqg/aW2OSjXUqW5y7Wc3tMQBGikis6ai9qn0TypGmZ3fQfEhRu0nzHj6+Ef60x014PEJTvqJRv
4obFYEnyu9buZY54pV56cbXUQZ3ZdvDJS2guKWD3wsV7ue29UOUF2rTVQX2cMLGP8YfXwIvvdBd5
+93SJTF3FHUVE8GYs5TBKcpySemRStQ4NmiyVq3RyU9BImrWUN9ws4f0UY+taYmDbeaw6Dj4YHUA
VwusMtteVgWqb6VMDkCkN92dLp066XkhlM0ceVDAIGvBTKEKCU3GhjrK6iCMaQXXje6ade+ltv4A
fT5ENQyPxk6/7f8hAyymfMDEpmgSdhHEE1cbqfkTODWroTyAE8Lmkdq30FXMm28LK7vePQx6YMoM
jwTkC1elmh5jiLHu4xYsQ0tprOnrZNcm+qOe4sjlutwhXlv9dumBN/NquTRLnfYsdRniqa8lpaSv
lmrH42wiDc0s4zAi7aVNd9m3pJeFpV4fhEubzEEIxUbuWvCBHPR9Z1MRCX0tvwxWuyvc1NMWsG3X
0fXSGBN8Ro1Humvk8BhFtpNQsEP/Ha2S78CWvnBhWJi3F3cdey7NMQ7ql34bFVNJY10DnE4DnI6K
18NS42jmeF/aYRIYJWiiKeThLhB8cYkeQVIpXRdCacrgYk71PyAsbgrjw2CUdjd9C1PRvr1OHX5x
mVNc2qfbfuY3SiAFeEphW/kc6m/3/nQvxxJYLb7VkNe5bWrpZNBf5cxUOU1S25Rwlzb/Phi52YSV
CSH2BSvXkQULwgMX7RzwEqJRcGmFKCKfKzqsBFCE5ZGVGdz32+uYuQdx6QLWQrlw0PBjG41tEKR8
D16Pg79Pnso3zS09aKc50D0Cnwntrji3Dc754rk9ZuM0FC75jOChwG8ocrtZ9cDRVN7i/T53ns/t
0N/j7AP1fN+EMga/YadZp273ZcyhwIGiB4ZXASD4hbIsHsug7KFT56iXXkEIkoEMIM6v+W/S/Wjx
TuZkr9oT2XZIotEFOab7JVDxbJg8t8hsZU3wVDbiz5TJMPH1JBvXt5dupU26Iq//HIZHF0i9BI8E
cBaw7cVCBnhMaHVy4LLODKgSmrLwwpsNIGcm2Nai2MThAPZGclDug1XrRXs8fUDLQafvUmuJG3+m
kHOxIJZXQpqmHPoxWQlrvkdcTJmA1WhDi5YjZKd+4SgDh4nnB8pxwFox90tXh+OURvDHkKwjdRV0
Cwd5LlSc/3zmSkn7QEuaBO4HrsM+46CbuBTyZr4OsgBEos+eGJrMzJHiY0X29YEjeEhhuA9T7s1k
g6bdooC7VLWWVFln7VH1EB5VNhTBWDiz0Zeankk++VH6Sm0VRE4etSeu0telIcJZc0hLPwULAANl
MUBiPcUi1+OdmO+KOwIMS+0mIFZqLIJe/VIYnIm7hgoeMah48gDmQN3iMj6FI5qPeYvF9VZwJ1oq
0CX+Wt9FLzi7VuotjYjPrU5FnggtCHBSUibUS3sxODq7sFGpvRiwTwehd9uYhgLepsTtV+pCmGfX
J/PIh4FvxhrBcAv4NrM+hYBQI24T5aAmZk0hF0747L/Ipv6sbAocsEXMDs/c/p8WgZfBDLwA4o8r
5CSUbf3JyELlIDRGsoUwTfIQiST19Bh84o2CYmKmy8TJCq5/xK2X3FeTPjyDeiw2ywScoDmh+o0E
1LpOJiSN1aZy/6r7U+UkvWp846K6f85SPbWFMAUUEySQX2Ul4Cx0WYzGiXzJV3AiOs6bspG4mC55
x0js5PbQlHwokwjOCw0zPjbxXg9soW6lO0VJA4tLQTmu9U3X2I2hv6QoIAhWkE8QEZDUBJdwxEEp
MlNAVd6B1gNwTdEsSJdVpsoP3B9BKQePDZ4K69xo+5VQJ8Y73tGCxQWV+JC0IgTQQ07+qvat8n2I
SPtQcIP+1sgB6oATxPnaJEu+TWI0vOMho90LmZE8QSgr8uqyLnpL6RQDTWAd81VCzn0HZAjCmXnz
1OsEGmNCn2GfpmCdcH6wGgw0j6VC3FU91ODMcQRlKzeksun3UW2nBZgcDT5RzJyPZbeTfW5bR1Hq
QmghpooyjS21CYnstubi0OKHqEytRtVVp+5V/gH0eyF6j91XkExCBZa0zSkB+tzuOFHZpz1IMFRx
6i1NB4gzgrAkoLK8Mj1wE0Re06pIvvSZLN8ZEUoYTZmFKyCPdEfRRhXiyIPiFIPQPsd831uJnoIO
fOKJFYUFuW+BktwPvIo3R6tqoJAVx+dcazBc35HBNnq52UH9sDYHSRi9IFXxemiF3O6HSHcgvqK+
SFMWOaOAQUYSoJgW+tGEj94PkN3sebDGVOk96mC8i+HzyUkBsXzi2kRbVeWW2IqOkSiIvkGHkCiD
w9fSSRg1sh2y/FuCzdiCyAd4GN+twDwA8QYDKvQdZGelqtdQttMFc/IhXAoqDzC9RZV61Lt22LdJ
ktpGKkNZO9fQRG7r2laDILN80PJb+VTFbsHHxOLkunlM9OZ9SMn0tcrqwOpI1Vh5rr4nxKgwYagN
2S5W2s5Bu3Hw+kEbLEMk2W5SM9/Nhkh05MCIwRsKTI0jq4RzZT5VtiHxq3cuTf27zPCPBpF6MzQi
f8cJnPzEFWMVmq1e8k4fcwDVYqJRBecNH9oSlJC8AEOHYLDpeq/KcmKFhtivwLibOKWqNE4BVUWT
9Hq1GsecSO7t9HU2rgEmQV/daJNcFUzkUpQ6SPBJn4/9CdS3gQPOxBKDIuiM3weuvFShoYnB2aPm
M6ydG2Qu9pZiK4MCBquvqidbtTltEau25E2y6NDNP72YruwxgVvtiBAnJex1Lih1LbD32s1WxjUv
usDV28WXhQ1lEpc/7eEJQmfxED1YbAGfqX5cA4WMB0gH7HniCDFAsSOmfJr9ql9E+n4C9Zn9BDkU
uArgy0AysHClsA/qwh8H+cAnImDech6Fbg4QM2grU/AvmUpJOIcoWZpDrdcndsFzxirFbXIXqXmw
q4JuuAuKzmjNCGILmlWpBe+piVG6Ahd3mzQoRpekvbSLwDX6JJf9AIRGIwKcEffjsygNtVPrXeCE
spQ6qjwNpl7m3UZJJd2qK6LsGswDPkTFKN0bMQD/fTs9Nr08vBNiUIXUfLoXBb56NpTiHj8YXI9a
mC0M9rCtCPpRQIYP0lNaZ0KJiXlJd8qQyMbEi4d4R9ayVWxS6MW6yWuOqOJWd6hp+bYABpB/KK7+
p110H8HMC+ZAni1H8iBELzJ+Eg8RvxoSEAu7abxUaZ5xOBCxKOgxorF6DYomkISFFmwp4gT3Di16
5vcVZuWeJg+vw+/jetzK/C9kQxc26Wv17DWa1bjgZeXTJnos3f8j7cp2HMeR4BcJ0H286vLtuqur
/SK4e6Z0H9Qtff0GaxbbNq01t3sxmHmYAiorKTKZzIyM2Fd+8ChuMpuA/8tLgdjhDdCzj8N/r+Qv
L5n3xjT0UZZhCOIsPwkPlKvbmNzs27zqPdCN2cXfKMWMPGgSb2WZUAXyaCWbwEV0DipftLZS950T
KxZi4dUyMrEpbxIhaSG2dJZetBeKfcoPE5huKC0VLbVWK7HjxHv9NvpeWaQ/v/hwUIWLxSrChqSU
ulWMwDDbE0S1e/k3az03H4w5ctNQg+p6gm9a/1laG1H44Cwe7+sw5YK46Ka8ESf5DE00yEJRorLQ
a7/NlgtURudOmEHAdDeP7WPpwrxaQebhgRmtNDKyBhvxi26TrPTvY2jHTu/RUm7yBm67P3IU0m94
qqJ6xt4oGQhGGihkyOfwPLrFY+FHvrrpUYwnryBFd/liB//Fx/9YZLFrvaQWRWVk8rn62Xnxutwm
rr4BcrTFYaOvK97TePlT/rLHdOd0NezwAijksyh8S+aDWa84S0gPEntJKlB//PcSGky8GmVIIQIS
Kp/JZ1ruJk/A/AFE1r1sJ1Sg9MVpK//6H4p2i2bRacAFDXrYL5bty9PWzFqdNhnMang82FDxxH/L
ZwVcnJqnY+ioA2Zphnoub/Z3cT1Rk4GWGeDYN3z+iVD3YtmZ8rkMo4OeZ6tIbXnBkS03/XPAoYcI
98yvdOc6lJhZMM1dh+iIeXawp0k76NeD7/or0Ul5ykDL8f/CGhOLwQSJ0sMIa1SrQXWGA+CpUIcw
nPhV8bJTcORNey5bNJATo5SMf9kKQ5xEwLOpOOidBqRj5VfEs57DQ+CnezEGN2zqmoGDCbr7W3Vx
y/yyypYMSa32mLmrcdjnkxbuTTB4qr3MMcJWT/75duAOVKm+FobDmeDc5Wonh1ZFLx7K6Ue1zafv
nU8VWPmlDK41JlIL0B9LqxHZAh3+gQgyEi8DV1yzUQEo5paRF6+4C9+YAI1H+mioMb6b9FJsBJSG
csjz2Sgm+/EbeIXeoX6k0zfzb8vnsavKEhiZqdJFWQI/e5+q2oIXB2iXYi1CSQpCR78HO78xxsRM
1E2iOJ6wUSx5P6bVKjFkTq6wfA2A/REKvQgiItsIxstcNEMN14AK3W/DTx56u3eMJ9oAoPyI3NHd
pbClYhwZNUt0B4EJv44oSpAMmNSCPeIZDyKY+CDEgr4lygOO6Ee78oXb4VtKwC4tMlHFaIMg1+jV
mu1nX/bIqhDt6Admf76ooMDEzs0pF8PmpUkm5+tyyUzjAU7SdL1+pICoeKP64yHmznj/F1t0q1C4
ACCl1wuqz3MXFeH4FcJqWrL0g/3wk85rpdwhxsXdAmmt/xhj7ljdjKYubWFMXQUrCKA8BJt6R1tU
xZH44Yvxej9QLr7pLu0xu6UrjXwaBdhrvIMC0YbQBsXFX9KRivZQIelUtLk2b3colIeBnwOqB9Xg
G9k4qwjqKIDy61nO3ARicUjZx3Wb2yjltZOtfph+AnINmVMzub0Trqyy6ZgYQeEimIlyNiGxaACE
VRsmppt5vOQc5yD8cfU2sAyUqaCdrJwjRYZSxHPeJ979b8ZzhNkiahuEZo5J6HMOMQrV8szItMeR
86riGWH2RYOa2ggSL+XczAKazFsLCg6pwYOS0D/1OqPENwHVqoUtCPkVtpkDtY00DzssVv5Ojo2T
+OFBxMlScLKGNRdKeRunrq0xN2gxByIY/rHvaK4luc2BZpDaQdrqvrhuduNvNi5xiK/tMXdoGxao
o6g5ilin5FXzm5XpTg9gfxYB/xFcbnNlcef9WkyWIDIRp2aIK7rzYnv4/CcfkR+tczX9m55ZNPhE
EbdG0dhGXg48AlpINzlQDQ1vkUyGcs4+yndKm0UfVp1gN370HOzENZ9zg2eR+YpZG2VELE2UIsvX
UXYA7+DldYsWDMwtWhjGoP9cH2E8olCYR7/zrLyMH4qvuKGnP3YF5kvppZ2doAP726cNqwjpKUsC
PBSU6sxOGSeiGIk0KGdRXKvNgxh5RfF8P2qwzFn0Srm0wSLbw7oOJjL2ytnARASyqrdqFz4CU7jl
jfIt3WFXlpgQWPbKiP4FvBkc6YOipiIXzUXgpr6IXl3yjePZ7bmGZ9DvAGcOgggS8evvBQQeBLYy
nGv9MDlUgSLxcyf6poIKr0QVjWtvKTcG3YuCoWqdVouZvJ8khSVmI1HPRQYqDDs9QjlpJzhEsaWV
9WSsZo/Symf8+f+FjalKEAaVdRTFQbfMGI6tpkoHwVLOrd9MdvEa0f6wW6zBpUv2sp/7iCq8bXMb
oiFWeGGTOW6VICmxOdADDillVwPle7wiH50brSFK4fOC2O21A2sYkkPoBN73BnhkxFUIqllYq6wH
VMDRrTtE88f9/bK4ihc2GI/AHq4FAkBP57LZ98mDVP1JLRl/I+iAMI2M/gWzH8sUo3UgY6H731yB
I/Vbu6s9/Wdgmz4VVzI2Ne+NQT/89T1Kl+2XRbpjLwqS0F03raTSELEeQtSrP4bRVd9pJU9wpBP0
SgZXip0ud/onPu/G4hP/0ji7K1MlVIQexsWtUbvWB4K/M651t8890wKHFFSyQpv7QF3+ir9cZr6i
KBOCdggWOdtHj5ZPZS4tr3Gllei34Igcdn/SA7taZCZIS1A6H5IU+6bxosfmuSOAn1LGJ2vbPaQv
oc+rnSydBfC0GLhUqfY5mxz1aWNGbTSgx9cYboGRRgJ1knbkjuovnXBaVzOwJcG8zBI+101clsbc
Ur8kn0pjFJWH6owP9q8NHm8Zr52zWMkAttyg+ngUWMOcDxAW9aUJ2vGz9ULfOOkpPvzsMAhrh060
1XgJ+U20pnN5Oi4I9LlBXcq6l4qQehtlOTvL6ToB0qIPIEskfB803vTmzY5kDNF1vjiEYjwLZhEp
2dlM14oGzuyE58qyBYhkYUATGpXsHF6QQVs5KCUMQbdbI3qVeNWQ26P85cJ/DFjMFMmg9X1sRVir
1o2PI7IEsgrRRZHX1mH0TF/YCMJm/ut+OL5NF2BUUzA5CfVFk9I7Xa/boGqRlSRjfi4/zZXqpVuc
ZAxdTDH2Q+3wGSSXNsSlPSZYztmAfkeW52dr0jJHngW4GUOHTw78yYzXHO+YkSZVZLxjomNJBiWd
8yxH9bp3+028rdb5hnalfrv8zxhiAmKXTW2XAFZyrvHwHKSXKOb1f5e2H1B3yDuAcDBvsHDTkJZT
0MIV9atpkwCc4tBiVvWu++o6drXH8Nv91bsJgdSnC4uMT3nSKGkMQNI5ll/rDPKFwlHpXu/buLk7
GRtMWG9LCKTpwpSfSVu5Yb+Pk8IN1J9D7eW8bhvHHSpYehkh8imr8rqi7syFnerHQHkejd8tc1y7
w44+T+BqSCTIH5+zaDXFOxMgpnJ7f8U4+8BkAp0u6KModnlxTkgNANh7qfBC6eIR/fXdTeYFRpSw
t7Skzs+hoNlS/VpVgGuJ4KnhkaHSj3uVODGrRV29iNkh1BsmCLvngHdCcxzAc2UVresVd9Dr5o5l
7DAxDkUwgBMJvjytV1K8Trht171jrUDxtiK8BJQ+sO55xUQ4Ky/0IAeN5GnIVzSkhh7E1qEzeESX
n0tOydvUTICb517rKgEbLgzRAqwPdaxCZsy5v+WWL4mLHcFEArkwZ2GacUqDt75zyiNw4KUjHdti
h0cekKPBOeAxPi3ehhfRh71uIzmqJFAd0tBtPciOYGdueaAcsNGz7oP/1+dVqDhLyV6/mZqSQrVw
E0rgfxgqKPLFk6fMb/fXcun4gmWWPrCWim7DpKjmIJgZ5Ov+1snGlJ7v//7bgjk2+6UB5lsJvWII
wog0pXVnn85zBJvUMR+6TbTVOdHutn7N2GKit6gJ2BRtMJ00MGYc1a2CBkTmR1Dutk7IKZu9CDUK
3hwJZwXZShvQ203fN3AwmXcKQFcjbzaLZ4CpoPSJNrcVzVnLKfaKwVgjIeQEidu9hpQf/XTMXaLB
fdNVn1EMQo1hLs4CsNh97cmD5CSJYt/fC4tW0EakJBUAoLHNL2MaKgwIwEpXTnYPWK00JKtCsNz7
ZuiOug54FKEvgXEMlQoRbYXrMN4pUzQEZonwmtEW8+wWbXK0QnOdxNN7GRZvhih4900ueHZlkn7C
i5vDAgJPKLWsOMtkP0cPIySheZIWt7vg2iv6J1yYiGLSgCwGlwYRXiTpO6SN77tw+xCj945igKkb
iD7A8pnDo9RK0UGsknILWD9VvPzMvbZCrQDkh/z69PKC/ccY239R01lQCyPNz4YEolMBI1dK91R0
vMHbRTPgt0HhBWyxN6JTZW8imTMbpME9cQCusOMelC88qr6vxzez49DLxXwEEKMmrUJcf5t0yops
ILp50g+zj/3mj5vCT/ziR4Zii+73noa3S5TaPCaBhW9GhZJRFdAtoI1v2K2tTLfk0uqm0+Cgufva
mjZ9LlHGygnT8Xx+8Ntc4toes8/HRKgQZGEv2ZiflE27RTehP+cuID+r+/vxq8x9vajXtpgND66Q
rgXxNPVN8vtsn7nzuv7eEFtycfU6AgSF0bIjjvY0oRCfg0RKXrXf1b0FKrwP0aXFtZEDEFhIPK7/
JiaXSoOhAqwP/vc+xmSfSudL1s4Z9pR5o3C4xfPb1PfaHpNOaWk/i+gBTyfidZ9xY1ftenyJtwZY
D7RPE4XlffiXoNv81jPPMHNrN1E6CmmLxa/Ttzm0MEDeOpO+63hCXCyLLV7E1x4yUWfumkgRKnho
vMizTQHlw5H8HRB0nlNMYw6utTXe5skWX0lk8/tHyydIAmsdCkI4w+zEmhDIiRAIw3Rq3S6zm2Ps
ldCjq97LR/l/4PW/DeLw9pe1r7bMRRDXxEA2ywTLmidri2yL8e3+oVmIRNcGmEg0SVJThFYgnYge
9MdymAfZhpxa7Jut3qE9NilOOOrVWs2b/L0G3/Rhghzy6xAVOE9z0jmTorylkym5GML4niXCto51
6ef9v/I2KgO9h3YJeK7BgXIzJtpmeJOkViGeEn0A5l09JEm4V9vRvW+G922/fn6x2kqspWMEErVT
43XvKuRhijVig0+hNpiK4D1Kbl+P10vPph3iaCjFAGtf8UoFLwdeduk2BxNC54bfUVRqNl/jGPi/
H/ggf2Qf7SAN17co3lSIQxKVgx5ib6krc1v4/bp51nahF7wGa0r62D0OkW1tFLvzrA1vdvD2i8L3
C9tMuAjCVFNHscMXTff9uC/KXahxCk4LJpCWoK2HSXfxNnkM0fLTRlWcT31dv4+a+dkScY+slfNe
WTihV2aYCI8cWNX6mCinGgK5Xf6gBbxHCt0HzL1mWKCFQ7ABn9INgkhTmlnqxXQ+iYg5yStuMx+P
V8MWJTsHaqleTbzewdK1dWWSFiQuDkIbg93I/HLKBRHQJ5UtrVDckJxpj9nVFY98ffFTXXjInISp
6cdSTtv5JBkbXd2WxkYeeKvIs8FkIgUmfzF7l89Yw+EzgOCGZJM3LbT1F92yVYgNvwSJw8PBLN1W
VwtJ/6qLhYzUpNW6sAaOFCUACoOMd+SJFlSUVb5BpxfagzYVJQtday19vx/OeB4zO1OCyhHp8wHj
2+RJLN9Sa9Xw3gCLm//iwzHphppZFZomOGNa9b0Jtmq1vu8C7/czYcI0K0tUh0I+EfJTqF5yXiK+
kLVcfR4mmZj0eBpKsZpPTR877bhvNQjda4rbxn/dd4TzLdjnSyu0IiAj83yq8bQss/QA5LiT8yZL
6HLfiRQsekxPqiiU0Ro7GREEc2NLd/RWHu1xEPwqVkWnVsjn/+cXEyiqMZZUgvmxkzi8ST1w0vFz
o5zv21jKUS6/EivJE4qVIhVlo+CiVLfpZOu4rYJH9KMBhM0hZEPnJFtIXfB6tgsX9JVdJmQ0pEcl
PK7kU1TrNVjXsoMpSQc5Vd28l1d6FjxWcetNpsEpeyzsetDtI+0zMIC6ML4o9QaxxlE8NSVYAeW/
k8rnrCj9LNcbBcytAJ6bhiGB2J+teAyd2Qmm/nX1F6/Dalz/hJTykwINiNjlxYiFIhuM6ZJKpcks
yWQ/n5l2Q6yZuOslzDdSSl/V0Xb9rl7P4B33hZW6Az+az3sOLiRz12aZr2dpvTWE2ZeP0ePsGusR
Mx+U0zoC85P/By/ra3NMpM8EDECL0iidWr/zRFDGJpGtHGmRvl1NP36/XXdtjYnt4WypOglbrGkY
4a1TdbpTmi2HUup2H14bYaJ7NAgA0wyTdALdbm/t9Pzj/ja8DYrXv5+J7uNcquXU0yRwehyUg5q8
F0Dw3rex4AN6w1BdAOMHFJTY55oy6gmEOWvxNNbiu6lNRynpvfsmFtwwgc8HzyzUcLSbmlHfKEMr
FL18SjGPnxgHM+sxxM45sqx+DN69aJpSohQok4HCXmP211yX1RS1nYy3SbXRMUPdu8FqOFYvVm5b
DqW0Ad0sNAxFuz4WW+GRlxMuLiRqsRhEwEC1yKLH8nmWskZLxRNa3iAu7R0942yHhawTLl6YYPZD
NIuBGIGpEC7SSUKyanfaEdP3XxMxhstrD7MSCf8s6YU99vYXatGs2kpEcYacLUypxPgH80wNutLR
UXK6L5agZGW9vMu7aHV/11BnmBB84Syi8HVmmKWl2iW1idTJzIiNtoqHB/RGGq3YJlPixGq6qQmv
uSLf/4rSjXqTWBrNZGIXtR+mByWifXBoN9JaMaANAcQj5NoK4FWhhwIu7+JYzahSgSay5XL7LnTH
6LcGA48OVnsMZrMpv16pRAkmZHbYyBOorcInSs2k/lQcjH94xkbglKuX1/uXQboyF5l42AxGrOei
fArzjZQ8DoJn5MQ2OhzZ9Bv4qTiflwbg28/7yxxzXE156lRFQMli7gtHqDYTOkxx/CaYvBnfpXvu
aiWZq8BoMkGqiYEc1jN+Kqh50jLY/BmCY+h/KOguBruL78beCa0FQo9qllE0kHxtH28bw0twj38J
SKUuaNA6YPa+Wev7p4VnlgkNslWEBkSd4SSk8qrHwEDzjFcPucXaXG9JJhxUQjbGaosI12r1Wg7S
DynJ/K7UvVLQ1mDvcFKrfKSMLGWkcm7axeMgI+fTwPOugu+TsZ0bgiI0fYlrCi3P0bT7b+pGfpid
yZ02iD1/kx2PL3Jx31yYZBHdVWDKJKQm1VX6nIMpSoQ9KoAUu9aGd3ssfT8g/VHDMNBju5F1bXLI
G5ZyjBe+Ck6TGtPTIA3veSItdPOxh05DPAGoWkNbiiXAKnotUDIF7x+igwBBfSRohHfxQwiKnDLi
zGcsXsjIaOEMzdVvBL9VDD+JGLgST9O23lQP48504025soCb1R9pKyzCAANZAwMZ7TW7euMNzi0t
qQG+EVBbAAV5o8w8Zkj9mgK3VwTmnS7W/N4U7XnkJR5LgYwy99Nu2AK3iZLPTa2jdHbqAjXZ95Uc
Qps+hqdJJ3ojET9//6ADnggWDVBU3qKfFaMKDAFteVAR1W4pQZKu7o6z3P12cZDW75HIoAOHu5cd
LB7juAka3ZpPQ/Wz7XZS8a5Nr/c9WbpqLR2bQ8ZoiwZ84vWFM05iDzolhJMRTKWScioyzo22tAEu
DTA3mtTnZaYB2XKq6o2RfaTWGcrWnPSZZ4P+/OLWrEmJNSyRkmXGQbFGJ4esXdo2HCuLacmlK8wd
FsliI8TgOMcLv/s0T/PH5PU4U+1a2tY72qEs9zU0hWvPQBNvckF49jJ8404WLryKUU7C59KQY4Pf
mXFWEtoZRWl8MaqL0WPyNfJBF/4h+5kXPPNmFRa2B6rTGLgCeBrjvWwLGPiJAIJVKGqIY26n0DtP
Ob3HhYNrgTgaLK94NSjAL19/uhSz5XoWz+JJAMmrpINmLbAt9XtZeff3+cIWwSgmnj143UPmmp13
gsg6hM0a2MnE8gGEnp+mUB0EreAkVKzCNbJ1dH7AU48aAkX6sg8QsZnbetQb6RS+UwGFAmyK4UZ+
1AtHAgON4tVv1kZ67L//rneYJgFDJd0SoPZUmHxHysPCiuNUOgXtGeqZDvKsuny7b2OhwHVthMlu
GtpmzEUYoY51B9lL/G5Fq8Tqi7XClOZadlOMy0y8QtPtp0NfDbhpjE4CXoPofr1FdCElCI+tdMrM
xFbzZw2Mw1XAm4i73elXVtjaZ5wRvAGSTjopJhCZMRLEzf31u03trw0wPcyxDjU9MFB6SRTAwKvR
i8U+sJUYLIxyrn3LDP0xEWVOynaba8AoHZCn9JfiDTdvHAptKAihclKEwIuM53r+QQzVKfrMrq33
+w4upIfXxpgNEjUyGbQWez+ubfMgby2Ix4JBbVNCv/hDAv1w4IichsniotLRTEBUNMg8MYsKVJps
DinSCz2uIhfTBM+tqb8VafYUAA+jEHUtVf2a4+fSotL+PgA4OO9Y2+sN2ZhSBqbLGosq2cW+jW3B
Ltz5G6TDa9QnQxC1mhj0UNd81OvSJr20zKwwWPhb1Ms75aTLr2Q89iFnjy6GLzBiAzUHpJSJMtG1
a1A0nYkYxvSMx8+qUz8Qxyx904WsmfoKmRJItoEAbey99Nv9RV3yDGkOuP0haQ95KWZNJ7lBV72T
59MY7VoLNIlccqTbe5PmUCgJQfAFlxnLyxpnTVVlRo96tZcfhxWmCv+KPv/hYjI2ochJFhYeLjAH
1R4YgpzIzRxjCliVSupsPglrCzRk5AAsb5+DZpn2Qsue2yhfiJIS4Afok+M03E4VBllBSrNErbWU
1qXYOwHZAvTA8WrJiKLhGQGUo4wxVGZ76Bgb7rQhQ7ZYAA3oR9pOr34beK9CsO2XCfoZL3I5weiL
2ZoNjPQBuJKO6AtFXEKipa0AoTww9tCn5c2jpCrGvE56JHK123m00h9v213qTL7ktQdezf02w6EO
/TLGnNkS8qIVEiDpZIUSig5h7PdaD8GMad5K6PXfP0YLbQxYA3kV6P5B5Syxk2BKWuLBBQbDE2W1
z1EpLFfyd/kv45BvyKO4A+st6GF5M1uLLmI43sKDCOkie3hRrPv3emqVZqdpYuMmctNes4dE59U/
6IPk+vUMBy9sMcsZZ7pciwocHH19K+0hX7MWKxuzpx90INkEbSQvM6D5xY1FvCsR6kHxhOv0ekfq
aO2aKGmjci4fjPCtaEZXa/fN8K4rj2rjVsHn/W+4uJoX9ujPL05AoxqjrA/wsGtqpyT1Rog/KmWw
cx7aYOk0YzFpfw0P5xvt22qarBgs+jjN0xGwYzsNHweV84RdulEkECfgCEC/DPP5TPaWEZLkVoy3
WbKBksN2dGUQvoSpDZ2tcSusAL57EFxeIWfZqonTbeBoGbiqr9cwtSRpMgiYsei8Z3NUAM9XFVtD
dw30zl9VwP5voq14dhduMYyx/jLLfLoi0KOyLFCtIq3smApxs/T9/uZYvFcuTTAXpUQUoqUDLsp/
pmz+YafDABQFYW1+v4GnXvnDHLZREhswGaMQP5H3ufgr4I0mLXqDN6yp0Lwe03asN73VB7mE7yRu
qRhac0B5Cl0NWuCLtjx2nKWvg4eEBEVJaC2qbJgqQgECOw32u9r8qPWnoeJkT0vn6fL3M6tldeaU
pzNe5lGyH8uNYR5zg3M7LsZ3ENkDFY2SDZggmOMEhXaIBedYsOCkryaPbMkq2BQ7Skw4Hyh1R7Xi
AQyW3MIxQkRCZibdUoWA8LqVUx3YsXqdN+c2RBTkZH+LbmE2G8rzlPnh5tms6H06R6kwIVsafQVl
DbAmuRKuKor5xrVMH5a88fpFvy5sMp8L6MxJJ4Y+A6/ZPfUj0e1WE1Q7JvLf98/sUkCHFoCEWXBA
9m+Ys3MzL/phLJVTq+duChS34pE6BOrl5b6dpf19aYf+/OLikIk8jxhvAbCmmIo9WMoHZx4K7uTd
0g18aYau64UZTMiCCU0YKdAFuVNmGwiumtd6tC7fPdQHHkZicflQpaaCEegFsjGiFmbLqpJeOc1x
4qRaYStlvK6m16LgJE+LGwKCaZL+RVPJ5k5mnDdK0iC0TjLEkzRhA1Un8D2r7v3PxEpk0xoROvES
fRbIGh6u7BmuIkg1mXg/Utk00NBnm+ZIwIbtRp+C19rKU/I8+ZQ/dYIW5vq+cfq72WTGpEIYIKPS
wOlIP+7Fx5ODMjECES9IWsRR1pY3+CpIVXhl/4UuOXzU0CkyURPAE5kJ7Ek9BzQnRK10KwLGSFaR
b3jdxwxxpdy3XIkTehcDyKU95jCDGgT4ax03VZd7bQ2mynj9jypQsZtrO2i3dM4+5CYaS1vm0izz
KQeiCkFfADlZBOk+63svEM3nHhoS978aXa2br/ZrNdmhapVkQ95BmPikhuB1EzZl5czjD1P5TAPO
5qTrdM8S88JLQGiXBHUunwZZhQaxW6g/9OEjCkQHZaqaE7B4bjFvPQM08yGEJ+aTmaog44tjTy+k
HUR81kaK2mnfcjY/b5ewM9dyVhXFlBL5JE8Qn6kxzkQZVczYrT1hJe4pRbLBRZEvheWLPWIyYTkw
BTFTWjKfZKtRPRLW03PUGOLr/S3CO3FsX6Dqqw6a9aVMQbxbzY+38Up+oAgJ3a9WmcNDKix0Fq9O
uMnkul1JZlC14lbL9upWdIwHtXKaTzROKaxMOKIz/DL8bECo5OWyO3u5C2FN577PvJVlgkw01X1L
kI2fzOo9a0Pb5GG/FqPlxbljospEBOjqyvDRmpSdHkAYRMmdUgTMMtyp6SEVWruXOC3bpTLqZehk
rwegLa00jtAfRosJuVAMFebErddoLYEz/4st5P9cR3Yme5SKCY9EuGmo70WV2BFPy4MTJi0mqtQD
lIjxHzzHZtxrUefkkH/tydv97bD46rs4aRYTT5pAipp4Anq+8eoOkiHG2gf18zF1gD6UP6p3zRnf
BLAscLYhzzvmTs0Azp6yELBpibzK8btmvkgxj+35a4bqTmC2mChSoxg9TBOuAGB6gSwGGLb1KGqT
V67iOUN/fpEgJN3caX2CMzXgPKNai7np2tV4LDxLOd3ll2KCxwTppVZJAZkXzd6ZOuw5Iw0eAAE/
tY1pc7YFXf97S8eEiVTSCk1sGvk0/7QeKEel5YUl5Dz+SUaSA0+CguccEzUCM8uiCjobJ7SknUB/
hGLTaq7fVKSu/6dnTPrRKrqQiB0szQ+ZAth5hY5LuNIObeSMmM7lD1ByjhgeodfbY1TbDqyHyLPM
kxg5+iqdbSqeHLiqKz+QvbGVTKcER1/HcfV+qMdD9Nqu2soNAV4GAAXxkSSPYsTJ/TnXGQrc1wYI
GetaSVskkNv2w3iIHttNselmR4LSUbrq/Ar8dobhThbGmYRV7scPAucGX3QR6bKkA3KIsTPGxRqU
NkJjTihPDBCpgMyGmnGcXNyYFxYYH8XYnHQrx81idbGFOb7BhAJQlysfooAynQ2xCuXb/R3K84kJ
jUM55FUh0IIYeh+ReDaFP4m9Fy7RP+AiXAFOXjRzjzaLBQiEFdmRsirAiXHfi8WYeGGEiYmVEsly
HOMxoxZ/a+JbiGFlHuEmzwQTEDstxYtpAj6hEKX9bCbrOLLehG7m7IDl83vhChMLY4PEct2ggyO9
hGcdASPyw5X+glKLDOCKadNkMXhuuS2XW9gissULu0xMLGOpm8cW3ynZyI7qUP1b7UuL+U+qBZeG
mJDYFWQGqQ2+FfI2exhfKwNDDpZbW8//155ggYlBmGVp2ABxZtSIeN0rSK/sgTuVsrhsUCIH9SWo
HlSWW6ShBCZdh+e6PAZ+3EhPRj9FNqa0DpLe7EtrStx5qtap0bqFNv647+JidRZYI8QiNLrxlmfW
ctCwkEMg4XCtpcyh0hb5wfAik46LODG/aLAULS7ssWsqW2041zHsoXDlz/tyWzqWEzsUYCp52dbi
Pt8XIF0gMJUoBTJYGjEuz8SnGEC+wJoxtQptsW0w2cGTuqIq6Ggr7dq1+JhuTDD0JVsIBz0FLxME
pPAG4BNQLDp+8WcwUUzDA79POwyodVvjgaKG1MSTXylpd42nmzHYPNzEAn/RteNMSINaea1HtYQW
qDJnghdgLph4ddKRxhbl2UIz1JDyxzZR1T3U0pqDFSagHBVnUHEoCm/8ZXmjXfjPRD8Q6Vdqnzf0
w/eugIwie+ltA+IK0Ah7+KPa1OVHZ2Jgm4+YUqHW1BVlbk4eYkD6XW1FO/PGZlobvP7of/HPRN8S
4okAITBXe2P1JBbRfDhNT51nbqHr47Vb7Ym+isM/QgJAkNvA2BLKtDeYGNLEUNidgdmD+KiXVo0n
WJ1Xhr9N0Y8qpoWugGh8VRO/4GIXN6+GxnYbKQAcdE1iB8Bj6e2rwHsnLK/chRXm3hgNqxuDGo0B
Kr2MfeEWktPao6P68hrioH/SIqIy1aqiQVb1BpttRJk6lkkLbHb8UVSPaf50P6QuXfOXv5/Z6GpZ
NkigUctOsOfyRrAnguRZPd+3spjMXpphdrgAZUmrl+AGJdCZXR2xG4UZcuwOpHNTAJREX0lt7TA7
IbL1InSKFe+UURPso+vyT2A+HJBKSV9a+BMosDjSI0jRYh5szDBAFNtW/H7f46V9guE5ED2ZFqbb
0Gy+zgOlAS+TMsIJ6306lRV7Y4lOYudibN2OX9qBk3YuVduAR8TmBws89FLYE62EMQAkLfKo4PDF
IeuEW1q7N1bDJqZVRPe+fwsXxJU5JnNvRylKxQnDtvOYOqH1t1RxgHRLVacrC8wCClGu67gD6Fgb
8A3gSJ5/tGvi0rtXX9dvgff70GIws12sIHPnQSO5gngEnjuWXHySodgUM6/ZwVs15pLTQa9ZZhUe
/ghVb2KprKy558h7LBzoKy+YAy3NsRZLEvZdEe6GorO1cRPwKFV5bjCnuSep2I2ANJzEEGo5/Wyn
vD6/rNANxBzXKz+Y4zo3U6kPPSbBIjEKHKsWznGX7/tALz11bPymLWqvgRjyXq/rnSwRaE5LH5ms
rpJeeAisBtdZXyVONXfFNhUGP87JOlPqDVqe6yEpDkYCLomp8jAM8j00rBkz+KLo66RElytPAJVH
72bVCKLiBGKZ2NmoHZvG0naqNiABNMlGmsm+nIfBF1pI4mVSRBH+7zLUwx2FyFQ1GQNeWVq/9qL6
noHpz9WB+HOrwVp1en0iE9nlkRo6aL31NlRrRTeL9XPQSj+todTsaCpcockSeyo0+Age3kytelsa
jXVZFIGvjJZhV3m7r1LhJ4SQN70u+V0bpQ5kcxM7sUwHl+5DmM9rsa68YCwzO56CXdOBFLIGEhZp
qN1X4KnPSwL5ZtVtarKRRQSPpt+0qeIZg+RbU+2kqf7N1Ot3EOwfIeR8zBM8zrpBG50xB7FgqEXe
VM4gPIp605as/AMyk4jls/Kq9O1RbGqv0BH+smxtpv0xEI2nKupP2STUfqmCs01WKrsXTGisg1xM
SSv4mAFpp4S1PRqiP4Rgl4jmTLfLhjgkT16bRHNzyIe1ffo+xcTtLIC74iiydT35KGNxkxDVVWtR
RlVXcKcGIJ+q9kNB/zFpWEa58mU1xaB5t2+HarTzVPnI1N7PDfBFkdBDzrQeovyIoaDELpTZL/Ta
72TTA83dqzgoz4OaFDbgvId+so6zKKyDUFpPRQ5mK8lHb+UhjZWDYETQWapO2hydhbKrPa1E50+o
t1mfTZ6RzJCNNyIhducwKV/aKvxLrNVPK2gCO8vCBNDhsbAxDfNCdPN9bKsnopip3ZhF4vYxdJCD
kGz00oAUqi6rLmSWNtMcHgoozaJanqWOEZtYOsBkIQP/BrGABig7wLuH6F+kXVdv40iz/UUEmMMr
oyTLOY31QtgTmHPmr7+nNd+OqRaveta7O1gsYGDK3ayurq46dU73FNXp/dAJaC7VYFIZp9wM46Iz
y4lzQr5KrEwbva6KfgWCMpq+nNhRK8+mUbbhxgdxMzTMuV0ydw9+qd2nleSNaQYU1VyZuhjeB5GP
WZe5zq8koSystBy83G8exBDyymBFhPfwt2MX3PExXA94aHhKViNM8RlvFZP82mPy09TU7Pvl+4oV
FqmXIzeXMbr0uE2E4GX0czMyMJ1bqpvLVkhQuhC0aN6xKZZLxBIErRSRHpER2vZKuQum+g38IrzV
j53Vg/n8stGVgWxycUH2AsJGcE56HiHKi6Rvc6wtuJEiSLSbpd27MtDu0cEvzfHBuBfvxt1gB1Zz
Cwj4xxfwOED+IPnGwwu9qWOTc5F417I4zEYOmEJdvOlhamWxbw0iC+pLvhC9t3iLKxg7EwmFJvVk
iZo6LzEXRJBZiivhMax4MVijWWkiuR/PzGDwDBY04L5F6v7U5ZRPmp4TDmA21ZxWFzVwbKH+GeaC
aPKGX30hz8EcIhjrIY8LvPmxIrDYvSjVQj2MgS+Ot8Emcapn7qZ8/T5as9N68c9pw5I9WhubOTFI
JyGxBGw77gZkpjPoFUFR7QaYnPX3la2jnxeax4cMhsnty366lhKfGKa2Fqz8giJOIM0j07qJU1xH
HtLwFp3u1Bk2XM86FyspxIk9Kk2JZX2U51kVgKpuQzvdC65slW56Gzj8XbCdbySvfcnuoFbkov/n
5p6xTcz/uGQqi5mQHKVy3YGuAEIE0GgxKyhrBh4mQSDzF7KgrSQlpnz3ZMFUkNPqRAcOSgU13u63
JLe8HQRTNkeHsHXrTswx1reSCC4N0vUx1Te6NNYVVKuiZ1V4lJnqx+RQX1iRRB16zQhjeWhAcZal
4B8Nqvei6HaJHl4ZEFsOJOxmpZpyGH4Ug3CrlZLH+H6MHT1mqYvDCVIrKS4auJB/7XvTdWxneOwL
O8OrLXETMOtuK7fUyX6SX2dhLkbLW8LI/oy50Q9ee821zJqLB8aaVgLpiRHyURdG6i7sczFE9i49
9vZsx164LREFCk+1W3An9hvNCrZE0CdxWTfF2iv1xDYVe7KiCLumwvckjzqIGzqAD7VAEnRgdk1s
ZTBZD4n1xQI0LKmqDuYm6kjg1tLSMERprQYwMNpwGRg3h3hTZoBelR8+d62VhnN5g9c/4h+TNHiB
45tIyFIy8aCDdats9Fe5r3f+zOrAs+xQZ6OR85YrR1wcFV/uJKlLMK7aem0iMCC+4noc/VwQ+fnC
YRJBrNUgxpVIpLWyl/AOpZtxL21Cm2AD/Uflutr7oDxpXDyg3HBXbZisC+vn8PNXoA4GSFXjxG8Q
R3t3dEmNtADVi9kjtlXAmSe5yWx0rFrEgAChJgLKk2506CGnd3GBW7LbqUBuAPhIOAq2iNxHxAuT
VnTNHrA74CgCq+j5JNMkDDV6wGB2wSQWNMlTdDb8J9lMtkQaw3eYIzKrR3FpkPqqbSlnWliBkmSC
RLLsSJvCqq/m++MwAqCemAK9fCzW7grkh8hTiWrg2YxTVqGiHxbopWRg5bRy8FBcqT0nMZx1NclY
mqFuXE7Icq3QAEshHOG/K9uynb8AU/o3ZLRrRwNDjpgC1pAtnk03BXWXxa0//k5KU5e7EUtTuxes
/ChGXrFmBteOvIIiN2p8skSUtU5PYhzkalINaFqWHRCsg/RdDBXGZ1qDJKJaiSEc6JIBzq9SYaUt
odfbqXgLDzsiPZi67dW8CxxAvY4qLeCo9lgt0lVfXNqkfFEIGsw6JVhX8cv3QKW005zoubKrbe8l
twaTQ3h1GxdLpKKJ2msQsMiB/srzb6rvDpGddSxSlVUbBiBF0JGDhjVd/xXR1x4hZzofQiXGG3zX
x4/J/PqFI7WwQd3kDWbuyiKCDbH8Mem3YfqV9IcwOvyzCLLIReQH/IPXigZ42MIhEM7UBXboikDr
CWhauxP+NfcCaXN8mqMeCACtdSrHYT2zyFlN6461bjf6RhtYQYIOtkSV7vdEJ0HWn7+Y5SQR20lU
D5DhqAabyPUAl2fx1Sa4q6B4312xEI1n5eyjSU3A3Bne6OgJUD6nxJlCpCtixPf8KR5MYSNz6CjK
6FRdT3brpV4cOMqPyw5y1lWlrVIe0tZdMxlTEhMhgSNIT/AgVYkWBOEKY9iiA/zRlk5YM0ADgnkm
aoXNFDWBGMbxgcvx2CGUaPmjlplEugDs6DEa1ai62gyjq18S89OiAUIfjENS0UpAZUwXcxgFP7FT
PwnY18RLTdWcX/prNrz+DPV4XOTCHhWp4qpPwqrChpJGVnCVANRMRoLSHXM76VoSsYQOEog/RYKz
oAlC8k5AmW+qdTiM74nveKYD1FYpkEJIzcklA2n1te8AGJMeWDWQs3hM26bcRui5SmvKAiKRIUB8
mFtwk+fMwmOdS0zeFfGYLFlPyf/HpiHxIDvV+bN7B/1voYjDLMHTQHKzzbyJfqp72axfIFpypf1g
TniteQ4IQv7Yo76khOKnoMQ5sadJVtXCX0M3bJFShqqZPsSpDYJBpr+Sv3X5oD3uLMauZJI1YLaM
usHTZpiiWuxjVLEmhzOBxwycdmNAQtkaPZk3NVarn76HfhvEdoKyFr1xevBUnKI2Dnx8SiNuLEn6
5ocPUrBhnMJVI0RUVCI8mzKNWuGjnE/qKcfR523tW7apIBtiPPuDVW8wRmGj0yuY/Ia5mXSt7ri2
hVnKTfWx5HtBglnFJJpXYB661XKb1DvSTWmlVmcKArj4Y4ux3FXXWdilrsWp4w098mG3d+v9bBPJ
g/lmtkpTsVoEHRbUdPXuEBf2qHuxVoLJSGXcHemetELV0CICX+0VOCky0fS/Ad96l3wwFrkafzD6
qGMOm9C1UZEVtYc6LCpidDuKpjjahOJSt8nIlBqZmmBxTmVnT6Q/Bm4apsLdWVWbfFwJqBhBgW0Z
NMinuUeYBHPV5HWM81nv+fsAJzOBqILvVTulBetoAhVucYv+nBw4kC1VAIpiFtTWTitggsjTUJjF
r0LtAYEMNKEoRAfxfnZB5w9OhtKp9oR15C/ulrVTtLRGRaSxzzBX2I7xIanNvLOGX+TZGbtg2wcm
Xb4dEfe30FW7ZvoX2Uo6KMlwMMlA+d44G3qO/UQtwBKFGJGb2btoVQ9VD/Eff1vZwi5462q7vGmt
6jG9LhhkbGevDfKVcbtpGkTEMOlIk6AoTYFcolCSQ/ZCeC8g0Sm9Fpa87cFYlt+AniqwjDdmMrb6
XRdW6QOVcVrQ1QiKrVuBeOhOAMd1ZRshonANHCHzcU/85GyDIV0PjhUdf2iaEq7OwADXDL8DlQE4
WbRDvw5jxPwV6y21+i3RB0EHA1nRGUc5X+j5VMQN5En6WbVqPfllzPG3rpegGgpKIoePWOpJa3mf
vLBIReExmuoskdsJnK1Nbhs5t4sEfzAZ4WjVigHCBsI1p4Fx4zQcgHw3b9D9zJHoJRVyLxIAgsDy
nwi5UXUnjCZbYOOsmHD0zoVRqpjQV6U2aEGRkxyh3pKaF+f0Vi1C5wVC3TbrQlsLAGA6IlzREng9
aNbtvhmCqDSm8T1SnrQ+NgPJZlPmnE37kkWBmk0ElaOA2EZPwmqRJMZDMI+QRe3t5iZzCMITLxJ0
vgPwllTbYDDLXflAOIxZ3rm6o0vj1I6O/hCGfpJ3+Iw9zntjop19JdvFtrDza1Yeu3aFIbCQQW1Q
A53Jts0tGuxVmTSHIQwEJyrKm1id7gH0cZUxesj8WtqKQvOT4alrwWVplToPWlqGPDeW+fGJQGYP
Z0w1EyRWukE3j/XqYlmjchFfibIUTWZiDSK3L5iz+SivUlP+1nsGHpj25cWteSgIxsDoBFrBc9n6
AEPUsxzirGel4IjdIUC3mddYHe0VK7CBBx04BGGKTj2kqcubOtWjQ4chEAW8Nup3Xr//1ys5sUH2
dVHaaIy40kFiEx+m8F6Qtr626cYfl02sPWlObJA8cmFDTtrWEPwgPuTfuMfiQfnge9TRptsBkhFu
YQe62f5bECwO94lJyvmCoPI7gKSSQ99XZl21li7gFghFRgpMninUhXZihvI6lAd7kSu46PCPhPPv
OjUrXJDf9pIZ6p6eMt7PpxGvJdx2VpjHpj6zEpCVXP5kJdS9MkijPqZSkgJ7XTZbGYDe7GeumFFo
9y+FLV4Zd4LC2Ly1IAgNUR7wUIUHzIq+y3p1VJVC8EMEQUwqgxMrtP0n9Zbzai+w5zeGF66epoU1
KuRmc47XoQhP50sr9DENjSV6/Fvjxg9gXYQALTpvucV6JK16yMIq+fnS94WqloOhTUCEWHh+amCo
ErWDqsRMdGnmQWVO4y/ND53Li111mE+rMjUNmGGME1yncXQIAsGS/NRuDNZ2rgRcgpnHH1kkgZB6
E4wSRNgbwF+PH4+oiqFuuFVvZZfQSTIbX6sLUgGMQjEetFHHELPYRojQjVLKpyEa0L3dZmRSCRc1
qKMGfD4JWD8zvWalx6s2icQzecvjcFCHW276rmoBaDwkzQfURZL+2+WPtO7/CwPUsfarQhWDDP4f
72eMk8+b3vRd0kOMnYhZ7P9/rBHyQ9woUO6hltO3xTxyqdTghM9AgPDXRNSUVCXn978QnacHpI4B
GJMI/1ij1iZWaDfnIDg/hKi4kudbDwW4aQ9Gky9FLiC+UOVHdQfv09MTpnOa5ndKFyI5BbyFVAR0
u0gt+fuRjf4xsMWHy99tzS/wPsUWEoHAM06kqglyvQqxkUm7TwCR7f8tdhlMwViLDMy8BLbAM8x8
MHFhCrWCDNhlT2iht4r/A4Lx8ipWbuVTK2SZiyNldBhsLDBm9YYJ5RrAh8CBhAZQpwdChSlu0K7J
Pi6bPI/AYPAXRPQccJqwRsoDo75T56Hu4kMA/p7GB61YVpitz/g8qwvDZB5YniFWDCvUVRb0g9T3
eRwejEc+JawXXvsq3YxWejPeAMT5yLqdV7oLeK2AJYsoBUF7nubuSaZIH8FnH+JkhXeGG+wat34n
ChpsZMxK4Z3Y0ni0a/CqPSP+FloDEGwhC4957riFRvEm24p2fc3CqKx9LDzB8FDHUQYtEXVxNW2B
R1MPQ3677yqivQVGXVYzfCUokYceRqIMLAWGKJfoDJT0lAxx/ficJRwA7Sb+1dm87V9FLittXymz
wB/QoEafGrrwZ6KlcsdLbdoVMPe9tZVvJM2ZedO3+xp1luyJTBECsz0yi/rnhQ/YJTT++AcqUnQT
I2ilvksG7eghPzowww3fs+2xyGKzDtnqli5tUee6kopJELOqRa9Lq20OWHkTHE8WOOgad7xhk70w
DVLfkI+rqDBmBS6561GAdEkVyd/Mv0h58C8oJM8z1dO9pG4WQ2llbS5wszSOupvtxmoFTKOivr4v
0LI0kBw7l8MWc4FUQMkVLpREoO1gUQRhiVN5vOYEe6KSA72Tx4rFiX9+wZyukM5Uk1bt0cFA4hFc
p8hxJpEJyGSZoE73bNSBXGsSWZJhYAANdJW25uQv8/2EvlbsNK+sbOryLhLG59P7Ro36cKxz43fk
qu+Se2hlWcb978H2r1nDfDQUYwg1Hd1gCifkCryCwAJ604fcll7bD3U/WvWL4ABc39qXXWR1OxUU
NtHzhR4y/ZLpJnVW+hDW5PIqKvZl9f7f/n7KI+I2iWXRRzDui+tifNSr18t//0prBS63WADlD7KM
UmkfwQAB6ILZyO1f29zUB5OwfsouINjTjhWN126YhU36kTL3RZVzCoJxOA5mD0biuT2kA+sBtu53
n0ujHyplF3dSQJ4Ovdvv8VCxk+v5obEJu17wyCJUOpPsJbnbclHiqZfrrTJywoyNBEVb6PSGx5ml
ywUQR0Mp32mexvrYCEy+xQ+1WbMLi6xNJdFzkdVxIyjheBX2MSUzWcixFDdxMs9/4l6QbE0FpuZF
M30eWJAs5jaTI7IwnBZGXQ0Rtjndq79Q2XeS684ttr7Z3n/pMXO6zdSd42fdGGsyljlYGOgieQN5
fkqeBkYAXHGsG2D1/l74EHXnVI02aVDoDA/8fQmQYPiYbyAocBR2/1rkWtiibhuuFoYiCGCL6NVC
EsKe0WPE/ZY95Y7YmsYT4+gTjzwtLp1uJRVbMDGGR5yaHF9qAAAVXn41gjEU3mkFTGa41eQcYgJg
FgbcCMVTKtCAj31WJT8JcD6mX1lg4voGX31rVraykxzIo2F4nFUcJl+HWiF5SP1WxUUySzkLWOWL
BIhBZH1Fpjphmn/rY2ELDuUdiPNZRC4r2wljhgpmXswg4Ul6eg7AnaVroRC37z044kD0vsvAlKHd
Ew6DwP5CXQRYg4U1KtxMYVTNtR+SxFJwZ3s6xDawYnb94pu6iwlrm3VTrNx0Jwap+JLOaJG2ZdUc
Qm6XJS/dyMC+rcURScC7jfQIVYwBUQ7C93GcTD3cX/bypyQwU5tz+NsGVRHpObpl3UFnvDtElQeZ
AERKZF4H7I5aj1YEXTSRi6+246cE6oAy8NyRVWxzp7wBK7Ddvc4//wKwtRJRTuxS4TJT0ozLyD0B
QQ90fJ1gNz4kmaVY8lV+zWq8rlwKJ8aoA2DUhV4bHbkUMOzaiu+p8S1XWEbWcggiJ6fyIkCzeFtR
gWtWx6wqQdLwDmoLdTJlqMwS8S21M413QgwxPbL3kXgDfbSXNqngpapGYExNRNI8KJFiGm5yjR2/
Ycmtrnrl0g7llaUKpbRBhJ1wW++BgNhozoxRwtr8GwTE6qJQwJCRo+oaKkynIaSce7CMd8dDTeRV
I29Ai/zfj/gR10flFhULZONEWfHUjKiHOdi/wuLQ6psgkcz5RpVDc25L69/fMDCEPi7G+wAeoSt0
tToXYl7FAT4SqF3t5jlJ0AjM9mS0r1OYnAzrH2thjwqK7ZAKGK7xm3eiBIwb1O0/DLzvlV3hltfM
+5Ns05kLgoMJ0h4YP9XPtGgz3y/USePeSOosgQsFVXdPBT5Qckqvu2Lms2sRGJh0ULIT/ilcMaef
TR/0MkkUg3vTU2eu7eSBcIVhsvWhSi1Bx7xk7eXPzDi5ahXY/iMwh1zdp1Y1LY3kWecCEDLN7min
31E9vpGu0/fJ1t3QCX8y0Tgsi9TRHiJjngQpSlAdb+M9qVAWnuIImZehpIEkFjhaINsYrrpuVAIQ
B5Xdc02RrMT0/xzmpCSvfBseYgzYJJZwb2CWgciYcG+sjV3LTVCM+mOQyiz1GpODudTnhwIg78AA
kXqkmf2gXzXC81fWpkPLTyFeKtDz0RUYpYrewCfUn9Fw+5XjKQSCKbecABPmwFiaeqzEa+3ekT4t
0tpt2qhl4DmowoM6YXBev696w2xSgfXRyHk+O4ELM9SJCEF2rjacUpMOACB5buX1AfCraJVuWi9w
WbN0azksNAT/bKRGxRcZSj7dKCI+g9xtOwMQCEgy2gCAeDf70ZswUe8xPt15NwWhemGRCtVC7hdp
ER6vOR8sVYmXbMmjnI2xXL16FobI+Vi84kpDK2Sdwx3egA6LFGMJDT3AdqwFkXBx6ZNRGQkn8FVb
hWUIAe/B4d9DwSxuBOCrdczSaaUFICOqh26bOKklPlzezFWnhP4XjhyQfmfqOvqo1pKaV9WhSl5z
QbZC4Po04QtALXyyhRnqYGty0QiNjNMGrhN0OfYSjpumYdShs8PZbAEqYn+9Vc/EdCBw40R1Eo0W
6vOVasnLWRSg1tE5IjrcZGBJ3f+udoDdn5Gsr20lhkmBWQQwFcM91FcUg35MoALBvQnTXYf5QxCi
+CljmnstQKL9inBFZFVABXi6JK5RuazmhhIYm22RJSAc4U0BHT6pZqQpa6Ef6no81EBAznYmDGeU
RihWTce94fltZlpiGjnD81YzZOjbgJcKaCyoxVD71QF0OueTEhyEW4CUgGrtOSuzNMco8eBWrOwW
j18mgHntIy2NUo5YyXk5hVwWHORDHZltbxpucm84+SYIbaxyckkfYvqYmfCOVcNE/BElUR3zo1Qa
GweB0Q2RHiBnVnfZptildojiW5uR+0YxSXqUNRYU2S+f79X0D32Wf+zSt04oC7XC+zh5v5WY0HyG
Vdnm3ZyQDTxftsZYpEaduHjiu06b5PoAohvwxzxNwQ039P91SeLpIUh1UAnlfUDK9cW7AQD27JUv
AkjiQidnSpGsu6mCKSLQjEB/TKIyL+gwJFM2kjWFZvw07gdP2PggHIeOshiZlUvA/SyM4trpQ8Hk
j03KWYQ+yApJlQH6jtIDF8xOlbcsOWqGDbrgDCF3LhYzPz/UYDTqs2+Bzmyqkw9B32uLZdDFZjWv
Iz8I4fON0+tAPkgAI9QZ5i8wNIp6s118XHY/1reSKc/IoxqiYwkM1t+DzPY9Bdq/IWb4ZOAsjyVD
hJQvzAMo0nKVVExOjMqv+TolJ4yg1UnzqN/MXocO3LAxNpeXyPpq5OeLlIQTU6MOJyM/TNkvRY4s
kWd2oVdNQKITWryQpcP8zqmJGXRhSjDiCTdYrd1uSfWaQ801NXFXb0Bw4TLfGSQsnPnJwiIVlPtu
8BNen4LDtNNB3wto2EaBFA6BDDBtrYaohS3q6ZalVZDKFW7ppnajl+aF9EACBdPF5FHMJRugSjHo
zv24/NlWcxEyR0FG+Q1VpVERo9AOTTXMeG5cdy9+gD3NrsMPX/cIW29ixz/FyWaYXN/VT5OUq3Qa
cOMS+Y6k9qoCdCTnYGMgHU1+U8Ysa8TLz7/hpzXKayo8zmPeCAP0zAZHJNQIz5wTWckTIYHIr2dG
srUGMwF17Kc9ymeqIuvitoe9fE80+SoPzwBL2gm4R1knnET4s6VBGpVoGuO9SGPFQkVoZrmFqUrI
TT75BXe12sFrZ8RNbtpFvbxlfLrVzURdAQVzFRRatEpOKgqcxo25jjcVdzuokIRMrnvekjzQyloF
+M81k1lJYdmkNnQYpUTlFA2Z0b2B6aq7+TWx1L3G7WuMGNmFa2z7jhHM1k/FYp3UYUyHZIrDIsdH
/KaYSIswzqo9iE/oYe1yJ/f+/VAKIvXCHHWV+1HCpZMoY4n1ixKo6OiygufaS25pgbq45xjITHWI
i8NgpKB2fAEZXq+Cwy59aJla8KuR7HM1NKVM2PtTmwa47AZpN0q3nOKyCWsZ66ElcQAbl1KgLxCZ
70dQ1hbvKkjx5w99G3gGoEE7bTd6iV34TNIjlmvQKjnhEJRaCdJDSACU+2ADmNBgxrwpPnY29Gtw
C/msgEkc/OyYL/aTusebVm6Az46KQ+X7lqJ6SoXaRfMjKBheT+LuJTtUXDa4PM7loS0OEMm+9kHa
obczIxqvmUC5XAHkA9qyABjiV1hkCQViWckVCP2BIpgDHqIIMQwTqx9oaYNaRhwpSiRFOLsk7TkG
/MSLKjPai266kV+zvyhls5ZF3TGxGGZjBP7Xg/Lo16bQo19Kpk9Hq3hC2YLc24PJFJJkGaXiYpGP
6VymZJ2l1X4bHICs7tPSBsExB4Zv3eQbTL4Xr4wbYO1wo4aOzikGIEGgSL2keOjIgMXsmISp3lBh
sq3ygEcdrWZPFHOqbWtN7MbO6loXVqn8WWzkZkKFgXxTXTEhl+ZKmxhdK5QPddIFB5qAde8c+x30
cViulPJVqApIQgr5uTcchtDKGrPcjqEt2MCVvT1o1x3aSvN1/4vr7c4uHyDLuIUu+eXdXotyy1+B
cmWFC/6X8Y5lYHXT0wAx905Cw3j+BcE6hrE12CX0XD8/LeXFnJanRZQiFVRMW9yBfxClfAPor8qW
kPQmtv/A2mOWM1EuPGWVHnexz72l4Xs0bpUpN9Pox1f2ECBtpLjQsjaomy9quaiZpzk+RBp3NUr9
Nm4e5F61iiawpJrF1bL2sgQX5/+sgT3uNMDVvG9MU8AHh67G+HewAeLFGe4au8Pp+Asc0drVsDRH
nca51StEWvgoagD8ZEL697GyxtcaAJR3FY0mtENip/yZqharI7Jav0EOiIeYjqE30IGerlQveSnO
2pHUjYjkBzTVeFP/QZQgwU4JpjNW4FndWYxXA86PfyGkfGqvkJEHRgPeR+M3Mt1fWdk1oTFothKU
u5mIjTVrGlgoNAVAeEAcqLMAklNtKqaAVAjCu/4uOxg3kUVkopXnAvxtX7h5l9aoc6AVA7raE/ZS
4vd5/dC2snn5EKx+raUFEmkWF6+e+HiVNLDwu9qWIKFNvOMkq5s+s471aiSBRLgBrUWQeJzRB/lK
WPMj/nuoXe2RgHGt5iHZGQ81RnZDlNbjjXjFAQPjXF7lashe2qXiZTEkPaCJbYvnyeBwt5grMFp4
ZuZFVuuot8Z9sx29ELowIqj/2mv2HNkZXS3p1i9/A8pvpCyKZD2P2oP2WD4FeEM3JmauHNlsf4kA
E47v1V0N2o0O7Cbby4tf/8SgqyOCwTKaaVQsyCUIDlWGSKqPgqvskea/pVedLQJBmf9k5gGrB2Rh
jfx84VBN04VSmOITj7f+vb5LdpxVbkryIkv/YiyKHG76LgYR1Z+1UXcxMtNR7cmQ17SrtxLUr0Bk
jzjDfPexVkU5kBQOdVHymBEJt4OjYUYkxw4SphSUfJgZxmpVcLkqylmavEWbKy9bVAW5W6UwifAG
waEN38B/0Gxr1I1ZYfv/OSKfO0mFGrUOtaDWsUJuEzyQ5gZ6ojJJqYjmraCZxjPYqHRrutU80S69
Ab2wllnsItt46XNS0SitSe+FfE6liO0ul6yOf7h8GtYuxuXWUi/qpomTIo9hIWsjK63BBQes06jj
0REye4gr9SwZmjcYeNTAlHTGPSMVsjRp4f/uCoh8eaWjoSBCsA/MpvaKg57Yoo5d2oE/QJsr3BSA
sRDpFIzjur7bO6S+xBzaW/lOJ9aoY+driRL59XFlvjf+SO06cgnutFIcyHo53WbEJBqrI7Vy1k+M
UmfQiItR7CYsMaq+B3FoQcQhbl/D6rHqBZD259Y4sbI21hekDmKd5EqlTcPv27G8Q0cdLJKy21//
xWAM6wvSB1ARWyAcYYtAGVM0FHHu8qvwXTd9eAwbZsXaTuqsKVOcgA+3Dsjs1ju6X5JkJma6Bf7C
Kp7B6kemWaPIjDKrO0Yc1qVM9o466yef8+wkChIqhg2YkVrJHZL2Vh0qu9c5xvW3bgb8AGArw5Da
2bt0KsJk5JAe1iN8ZcfL37n45XJMWassYCmfNqjDl0QcZIt8PFeaX4Y528nO37abBiI/1R2/Yb9A
10rJJ/ao46dOAwwmHPcWbslrbNzkG/Cd4C4aTBaenXjB2VcSMBqJJ5IonmkVSkqjRegExAdpjjcD
f1vPrT0VTy0oLdTCMC9vJMMYTcQONjKuqzDxcRhVvGXrn118V/GYZR2tRB3cy7ZWQ9jnwiQqKwr4
cJhCowDQu6/cpus3SioyJMdX7hoMays8wJNId88gCcIUNkqAG+eQzYFd+tCmUXsnArhJ81XGzq2v
5tMUdZg0DAyicdICrtKMZtV73cycOVs9SIvVkHiySOzUWosGvkOpRTFL0MVJNvfh24oTbXunNuMr
AFxfWe+FyyaBPz01OaZ5zxmAlIOY37jxx+AmFSc3Tnj7K67wz+YZNFFLWgBzM4QK+ofS29T3Zqgp
jM+zHiH+bB6IfE5XojaITn1fNO/69fRSvqVASkWWfxs/VG52m1usU0s+9/mp/VwRFSD6KdZngdRP
fMNwRmiogX2N40ByE5QgJ2vMYPp+eQvXHhkLXwe71ekCdRAiBXqJBSqP3CMpb/h2fnVsxEDj8wsU
U8qJNeI4C18MpDSXRaNBthMh6OWQvSoBOPOZg7/rAelzH6k7GTd/F/rkWLUQGQEgyx2vpsGaKpBX
gPtDcTrb2OlXoRNNe/TWLm/p5egBKBq1xjEVxUpDMOz92yr9PreF4/ud2QiRddnQ2lA6oMhAgYGZ
A8pxtP/LmT/PkySjoOklD5Bo3cw70ZU3bLXx1e1cGKJOgd6nSh1VaJHM0r7XS5fXURRPQnPS+X3J
RYwNXI0eC2vUIaig9wT5tb48TKpuxuNelMHFEDFi/PpdjAIiRC1B8yjR5S7O7+V06PvmffqtVuL5
7m8oAPtUrx+yT1s0NIrzIVWiz0jZelf7Nj41nsihWQIlj/JB3BixIz1d9oz1HfyzNhodJQtznqDA
B8cQnvz0qjDe64o1cLV6cy3WRPtEpYhdLGFNsicD/m4LGBnqP7LBLAgvws/6Pr9mXSvMfaQ8Q0v0
IUj4vHnnPXFHxkEAuLGzLejAMfHOtLb6iFiskAqNdRRwA6+lLTxEcskzcAZ7NWE3KS3Ww4y1mVRc
FLgxkyMDLh+Hd0n0vRlYjYf1i2yxGCoizgYq3BX67m+8h350+UTgeeALcPsMmqB/s32sJVFhsBrq
Qew1dLMC0Dyl87WqbC47OcsAlTrVldb2XFcCLJFsA/S8pYIJaST+dHYdLzaNSp1AmZ4ECWb2D21l
Fy+/0R9la4KgK4D4h5vZw4aF7WX5uE7lTl3fidqkFuTpmm//VxCw0yvN00GzwPI7VhSka4zDWBWS
r+BCJoTiEZiTwVmBYgdB7jCHuRi7qVMRYy4jFWJxR1sEvpbbAm8SKqTgLgAUNpXZDBIsi1S8yIqg
HDUZ8UK6xXh9Y/7mEJa8GHNCmDH8iwFpRszQqZgRjWqn4MYnkb646XAlywCzkSkPg1lzYx1pGruT
j34RhRn2MxbNft95HCCHr9ohfyEa7djQn21u/acjp1NBpBaStFRrrA7UIxZGUs1KZp451g5ScaNp
Zl2JE6RuymOpOPIzypmahRiPGaQvV28+j7hORZFJnLpAqEXu7fdQSeJwD+VmtAyIwgWPX6v2LaxR
AQUCnGCFI5dm78Z3aCVAyVN+4q4HW81xqwwbhSVbyDrgNHZHEuLMnwLE/coBLwGkfYCp2RMBOP6V
OV1CDvCFcHmG4alVsExxeI+Fe61BrzR3fbyWcs2O7kjp+T/bowJKWYxQn52Q/5JvN91UoDoVIZHE
eYrFX32lX4ls+09SRUNdghr65KhkErRqNKO6LoBXFYIE+q2KSZ2BPXC4ehAgyYguCXpuZ0xQlRGr
sSSNsLfLUd0Dv9revw1wV+fs3i/D1vGlsXiXJdOggPB08t9An0FGq9zseb4h+jfdByutIi5+5iSf
yzo67MJUP6n+bPhl866WjVmgXuTnH2P3rgLqqAoQcYUwrGT4LLa69QUaUC2SMTSDGaTTR1kYhO08
c13znhuAfZRu4BgPiYFctfc4m6lxuZp/g7vwH2tUUKmqqS6mCRxvFQSqUXOBenhrgtgl83pL/N4D
D7hJ7PQnqxfEMktFl7hV9bGrZv8tkiAjMdwUmm9m08vlO4BhhM5PjGYOjGzgMXwEqpOqS22x3WQG
Ez29enV/biGdmICuPZSnGGuZdmRmh9AmGg/qPoXimroBtTBrjJ61LDqWqFncqyFShTm4icGyL+1j
7uHyzq110eF9f9xCp9IRsQnlLCl5/02dwJYcbJQr5Fu5iWSfQBEmG8PgiW5qd8zNZC2OykrqmGs6
kFC3762t1mZ0lbrGzVSaqRm/S5YOsYrc8y20fhjrJXt2ftQ/10t+rcVRb2vQrxXF6L81TrkVrcGL
XfVNs0h6Ca0RFuZijQPoZHup7CSoU/Brl63/lrwQ6bDG64an1rebyhw4rBVKnW732P7kFU/ZqpVX
fAg/GAtm7TMVZaYRZZI2avw3fud73JW468lQQ2KWV2AhgnCF+zcd4NV30MKrqGBTaAN814DRMsmv
07zzJq7aXl4Ya11UYKmBqakSFCcPhvQjGu51GSSVA6vss/7y+VwInaqEGRRxQg6RBRUFMMy1t4Da
W51bPXW3f9G2Y2wbnawUicZlpYYzITyKg+1Dnsrf5pspcQlnRmaXwJMxWYlZNqkg08VyUusyPtWk
qttWUnbyoDHmNtd3EU1jVQWOS5COr4bFoROnLO6SsW3eEZOVDlItFRBr3M86syeopnUfrJL1ehVy
YZAsemEQFRIubMitI3vtFqQPm2wPKmkLHDiby164Hj8Xlqh4ApH2BohCLC3cc8Y1GeCZQSJZ5FYh
WcJkzg4pzQwbVsayIlmAqvXCLhVY6lxsg8THCvM9Jk7+j7Qr240bV6JfJED78qql1YvdthM7dudF
6DiJRO379vX30HPvRM3WbWYyCQYYIIDLIovFYtWpczzpMO6K8+zixfVJ+UqFQobMke5LP8WwBi+G
0uf+VQxd2GZCitRNhhx1UnCiJB60xqtS6mBP5s+Gr6ZIC0tMHOlLdaiUCV8p+1SRbtwGGwoTLdEG
4K3oajzRdQ0ykmCyvuIDjbSqnJOoiL9KYyPZEGzHAPOcTB7U3Tccn7n+KqAZQdhKyfwhbMEmfuju
anozVONZ9U2MfWR+Pgz3FUBUdGZOjUTe8bvOW2DPQNMaJxD86jLjo9C7G3s9JeJZ+TyB37fx4wfL
C331Mw0rtS/ylnKlCgCDlk6HtCkDHit+lbam1UYgSjtnP8GtCh4UqF956FUqfgNtWsHVHjkreh3E
TGjXAEUJAQZMqbIUj4D6FNE41VTAQ3SCEvwBdBDxQ1ug9eSN2e9/wznXjOIVBCAFJqOAwmVuoF62
QKuu9dI5TO0WconPdA4g2E2PKZr2D4qDStIu4zwa6LG+PHqmTLkKqJeKdDcvAxv0nxRQknTieVag
gRTuiPatqB4G88RZ0Os06dIOE166XoJMSE+kcwyMGp0S7A/6nY5El7JoyMfb1q4XElKFmoQ3pWXg
JcT2jEQQaJOsMsRzE3weh7tp5vUF2K9Bt1cCcAodKWBtQZPDBKzQkuYJZcXpXAOyKYEnNnuhekqC
rx+Co8A73mvWKDEauhlo4lzBs5UIakMgtZjO6Y7W21Cjf6L0UOCHdS3usDR1sqVD0E9bGqOxZnHT
gVUl1EspGGGs3VU+JYjSN8mGl8jSFWLNYAGhjoxnP+UtvjTT6socEmWoz12L+1vsHEHpty101qST
xlMLv1LXpt+kmzrCI6igQW/NvEnavp51IhX1WQBFGYqIEVTNrCM4M9BdMZ+Tl24zeq1T30ONsL8X
3Rr36/z5tkteZRD4HQBqB6s7BWdDKJA5aEGf5ZXW5/W5V4md5dg+aTvUkTsXEkSh43ojzwcwjnkc
s+zV8GHWwuy7DKoEKLwxn96FhtppCanR37FAm9Y4hVMekh1lxuUV/thQwppiciQ5V9UiCGGqbidH
1h9rFT2k9KErOMC3azuSpIoiwItYUYjLMp+UF7ESljF2szP7+yQCU1Wee33V7ofsn74JALdA0xl6
2ooMcnmZvQb6KQ+HJBCqcxPVdmQ+6ZiZC+uRl/9cbxKCCbg7wJwE+KeiMOFEa8N2TINYR9Vt8MpH
sm+3dPrW3JQvPLpR6maX506G9KcCMRcN63c1AFFOhTBOANafuninF3eq+CMGKdRtp2PDL5WCWthg
O8FTW8oJkhQky2UElb0fqs6t+F6HxEsTTJTKI7MAhb3VnIUtrXRFD5ULrbcP9Opv4ONpVni9aDqE
IECPfy0mE6f1LMoD8tNurz3EBcWO/1S9ygmxUaA5CcCCrm8GCERg3ug3zK/umaRA2gAUAlSt9jJW
mkbSV8GM9aTJSPRdQlKOQYgfod96xn7+CuqwHa9Dt/rFILFHbqBiHoLNKFsSjaSEYu4pnbMfBtgX
7VQUXF1IvU6Q3KxVWpDlgFHstuNcn2zsKtgCdQiHQzaWZezvNaU0CQFOZ0TXpQpdK9mrNUiNdV4C
e337wBBkaTFdhU2F1N3lirYBAYVOaVgo4qtPtWyH2wzbOR7qQ/Y2P2U7TMw4zUP0xCuarp6MhV0m
RBbjQDCtqlsnA3XFQvxZ8RDkV8/Hj7O3sMBcMxMRIy2KZQtPKX1ffZpeRghqguB3p7+Jrr6NPJOb
n6y658Ik3dVFxjCUbZVi5NI6dfNsj2rmWKYrtZwEkrdjTIgsskkhqRnnX6FSMThzjcpeWdcvkVa+
RIkV+a1CNredkbdX7FNRzow4GvFZlbIv5FcJRNu3DfDWjUmByrIbQsGEE7YRZmElTIVNGO5Lp3/3
HTLTa6+EUpCDEGZmc7YzcpehSnL7Q65GQj6cDoxgiI3QUAJl16UHzGqYdXo1W6d607rSJn/s/PkV
pNkPATSb5C2JuCJ5q/FpYZE5SCCUN3Nc29ZJ0odtl7bbaI4f1LLyLC18CbTx6wxs0J/sl045DyD5
iVE+5iulukdPoFbNU6l9MprPJpSVeh5ga/VeW9hgvquoC3m2Rsk8tZvpZ0LLWji8Wg3GuhhsTLx4
u+riOlwMcl54KrHw80hOC3C3iOZJLX4a+Rd5/MJxjJXExkTe/bcB+rmL0NCOQ1mEldygMBFuh3sI
vtka2IrS/W9Q0awv3S9bzPa01piVcV5ZIGihb7J8k8ib0P8vGb+14U0IXNUkPpweuHNEPhPwejY3
lDSIvZgjXTx/EFAxw2znD6hF6w9UGjtxq8QxOc9aGkiv0hCcMZR4kM1fjXdqs6wOmWKABBkt9Xlo
93XfOUn+Vpapz9m4Vc8AaBBjCXALnX1BN6VVggvQgq+7nSd+ae9kb95WAybm02N8oGSlvPVci4YW
lEeAJYVeH1gGL12lQv4rl8aEGGJ9UwoIKionMyvc29+19lkLI2wLGHB3uQcZgHUae39qCttseEFi
NRZaMhTDdJQZoRvGXFRi3mlpO8GEft956SPyinvgSBJHuxdRjutVm6+1vLp0eEIjo9cwxmkyS9fB
JcCoZponyZjsUoptC+T3/fxye+1WXrAQeVUg7gbJE0zJsvFvmIs0b/W5Peu18CM04rtB1I9JBOBg
mPqD2oPttf0mVTF6bkHM41e7anzhuF1Yp1u7CCXiUOejJhvGKUSiBmQVlCde6tzeZE4Pr3w1LfCn
UNa6ZJMXTsvDO6/cNxfW6RYsrGeRWEJGW2rPY4nBSlD29q9hXHmRAuMQvqhJ53BWe2VTLyzSYLCw
GCq9NCld1aAOE39PkemjVpE4eG0Ud9o+e4zB5uimvsoJMTyrjPdabW8qUxuaJ6V8FovzoEEPPtd5
30Z/ChPIqOI9SFLBpAi1Hub1FsnJWIryVJyTyMF2Tj9Ht99ph2hjPlvnvrbFGhIqtLwVfua1wFci
wIVp5kZKx2ow5nnIz0HxRbQ8FRKutzdudQUX38ZcQ4aeVHmWD8W5FwonnfNNDGhoJXInXlauO0Qy
VVc1UGihrsPslFwH+agqaXmm1OAzZippCyxxJlTraq7K81pUu7DGJMMkArdzqaEsDIaIuYDwHS2H
m63bvFGGN3CfO4bAJ9Fi+0IfZ37xjUxgK3rIS0sjYDSUz6DcjFsqqNr6/EToCkFGLUmgZkWFTteB
tWfOt9K20FPXrQzgAe2936UbEAHiWU+z1/Q+eb3tImupw4U15mxbqahLKYgoqDw4hHPOoHdzIAyu
eaj7nxOoj7q8BuaaV6JoBvZZC6UzlJguownQeKjz93V1nndJO7mt9hwR3qjGSnqC+jRKm6YJANkV
J6s+BlHY10N5Hkj0PI3EMwUtsw3ZL/4xa8DHdv0yxVaYegm/fTLn2dmKbPriKDcoiDgROBs2Glh1
eJijtaCBaw8DmshLUKpjVq9GfwhkSZN+ysOj0TUI+bxMfO3dbi1NMNdbFTeoEFuFfhK2k4Mxry5F
UYKq3WmeDiUD0DHV/vSNKzCwFkWWZhm/j2rA0CKzzKAoA0/soQhBHxyUQRfgWj4gYXUhMW2IixoM
gKBDvnRDSSjk1go7/SSR8zifIuTLnKO1+kELC/TfF9emRZrWGAyUUhGbviggoiw9DWPtqO6D0p93
mazvmqWhNoz/MEvPfM80dwM0mPEGALUnscdNNoNaqoXQxYHyX8rmTnPMb3/mjzJmNsEpCpe8JiSL
JKu3LNyfQ/JqjHdt/QdZAKrdBorsUNRAD/tyEbsigSzgmNTntDTfiGAdjUo7pHL39gebBQZPFIsl
UwIbHGNnMkspEUXU+4RDC35ZdK5f1O/9h5gGWlvf/8AaxshQFYA+lAra6suvSmfJgBJcSl1DxrAL
Gmn3LZ6j5bFG//8fDx3QELW0xsR4U+hUqRhbHTApgITd8ZA5xbsEHarSL3mjgPQ3Z/MpFcR0JloV
KNeybycJ0xvNNHTZVwUD67NvZZ2fZ4LPWT8a5W5YYR9PeRWY4qgEw5noh0HpbCV61LO9ptwFIBfq
632n/jCn10gU7UkN7SjnNV159pnDJtUk15QC9gdH3s+Zo3+ByASme4BTzlzyBhTA7vYXr11oi2X9
QCEtYkmKseW0FEtAYsbcyXC7VDqYD+ojlxhyff9AhmoaEDxHJ+jSM8dZFUYlQlNG6t6UqgZa+KvQ
P9/+mNVYBUL9v40wDtlCb11Vojg4BfeATM2u9RqcsIjggRMjdJObBxwC7pD0aqoDXJGhoMAkQo6X
2bS+H9O0z1VaGuw8ZQPCrW2AF5RHZUGyze8wr64upoJKJP5AR4NVOJqJLgwqQY1dv0cbgQ4XFU/Z
D92V/GKXPNJZ8H8u504Pu/rLpsbUWJtuLhVBBGhryDE7B4JBCZx3t/dv7erUcMeAqgU9kis1Y0TQ
PjTGJP2a5Zh+haBLITb/0gTjIaQ11URJUfFu9EPfvPIrCGsHavkNzJuFgDCsjhs0JwZIZCBKb0uj
+2LIIKEwh89C1t6FlbSvRtkX4u4R3DeZrfXKAXfsj6oqDyHJdoiAoXN7YVdddPlbMW+bac5TXFIZ
ba9l52AvbdvW7sc7qqahb1KMAW24KrxXAEbqMACooKMH+MMKgDHpSBQBfgRhJ3Jsd5RPOnNA1XtU
vOiJ96hft0b1LXChA67CHsI0BC1coqMmpT3IjmAnXuFA/RcyUlR/hcfvvBpokA79bY1JwZBS5oUR
0ho2uH5mQH1q4SAA/T3uZ8DDKN8meQh1Dihg9YVKn6gYdAbB5xWfRWTIVULVelH+lTayA2g7Lodu
Q3FTlBI8d3ijfh9vpsv78AMyZWAbTQstUsabx8AEeUsV5udwnHwzMr0+L/0ZE/BlmvjpiHluQIgB
vXCB+LVVcB027bduIm43DG44KnfNdN8Q3VZ03RuEL2l9yCUR/XJQl0+ickgC3VWiYKeE8d5qLFuI
Q1tXhn3X964ExtSJ1kkqiXMY6Iv66psAJURJGwt5BWwiLaLLOCY6itqQUwPOlewEX97y0D8r722s
nabKFJEjQs+SuRbUYcoDMen1D2Gzfkf2+q64k5zYFg8FB+G2bssCutXAjYBeL7NP7QwBp77QUW2S
/HLX+eZOeIkzlyJp/yQ1B3gK2DAAORQNXsgYq7JAElEnLc9tD0neGby2lerfDlj0R7B7hBK5DuUa
SCGq7CMKLEy6XJcZpgyaycmUoyS7keIG82Os5JwbYSU2UizYL1vMWTbTsCa9lGaA7aHsQ8cb+m8t
5gxQP7O7z3Si4va3cQ3SJHCRc6EhKucFLY2QFHd3c+xeMD2VOPJDdxeiJZ+4/GHM61uJfiM0jSAi
CH5gNntWtEw1awi/Y4KDQvI7v3KCAuG4gEiubVLE9VaDJnvJJQpZiZQKIEwashR6o18xTuZ6Hhq5
ijJG+06OyMgw/9Z+y3JHLyExNjuSJx8aCH/xNOBXT8TSLs01Fos8l6E1t1CCx5y8+kExIO+iIx2n
5b/4Vzd0aYvJbRsNT5aa4NU1OeRIX13W8Z1OC4M/AYIUvErNylVHlxTrCTA0UCTsVZdpsiBKEHbC
Zkqb7liB6sVw8tSOtsj7nPF0212vk7JLa8zxSLJZGaQJC2kKj/UAnb3Pt3/+ddsBPx/nT0FDCVhk
dvpZnSukJkmkn3SBPFiycACXkguSg/00p5sug9SeOHCwMR94ADa8LG0yWeBkyoJZCR8VFHmfGba4
l5EqeMTDc2GL4aYdJId9y3Bk9KS3ycbCy/1PgsDyV2CCaGDWEGKZCbKxe+2tk33FLTAlo4MGbqAC
Z/oBklKcnVx3nMVSM1lglycNTcgy1JrVyRbPxRN50YnXelQMryj/sUI9mjsXW0tv4sUZHKcgNSeN
oKaYyrvKUBy0InYkUnhrSV2Q3U6g/SR0PWhxm6VJkaPC6OUCN+1fEvXxpi628rPmz166zzGK2m1u
u+xKmxAiNxoFVkngFgMo5PLDZsxyxETB9ST7+p6yA4RIIVqfz/62Frc1QIih9C0q6IYzhvS0nwxV
DbTTmJpg/m8exT7dl+mwUYbJ43zU2iqiDobLAdq56OsyUQwqrF0UqqVGc1rgWzJMjkBM8B4z35jG
qb5xrK2EFRRHab6CMV7dYOtixJx7olqDfDJaEKjTCSfZa5w0ty1P7Oww9GUIHguP/xwbipossNiY
BYCfXF2ESSsrwyi06dlon8bpWxP5GhcbunYfSCL0egH6hJjgVRVuxChCJZuteBo3ceZQQST0c7fT
d6sGYW1/H37mXgmrq7mwyAS0MtLrqRDN+aQEDyR5H8HzbSqxOxlf0rH31BLDqYaMmezAU4yjmW3E
FALThcQJ5SsPFAWnUMVfHA006Rl3HY0eqY2V0KZP59W74aXfdoCsThTJv92G3Pmj1ZVGFEV7FX8A
41QuD6JkTaHcoxmJnla+yx8bMAckfmtHR3SPqXo7z2tXzggw0hbwMCIuXrRAL+2lmMMARyIOfuNh
Z1VvPoA/xp1/ind/mGhfWGPidRmJCXLtMEMPmUrPPJBBcDnHkC4QEzovTDAhOqz6XJKjmsKyv741
xxTPIdU2fHUT76E7zrFGfxhrDBLxqJFh/SxMH12u3qyjPq0YgXoiqDgCZD4ZdkVMfzDHTRBKD8HY
+LNeHjpV5PXtpJVAih+NMEPBNxiQYB5jfRSNQT8U+bnZo1gNFTRHccEm+zp+whtT2aMVZKuv8Q9u
z2vtYCqmiMTXBD3pNRa9wyibLAjp2XwBBlfSvP5R2iL3rSfbTDehM/r51+GVFw9Wv/aXVbZ3GE0T
ctKo0k8ZaEJNDRon3UnD/3YRz9Jang3Y9t8fyN69RiampdLiyANkfAfiIT/0QTb+V6Kdci56erqu
/Gdhi57ORT5RBsl/X4Xop9hCsTeH1358krJdlHIOOvXEW5aYuJKnwqyZCY5FpL8byjk1elvmMdet
bZKK+i0dXKETVszRI0lax+CD1E91+AkgGDsu0MFD4ZioBWfd1pxwYYl1B7XQojRGdnGqjI0QANpQ
thwLa6mltDTBnC8dzbSpNqkbYHi4L10IFE2n2gveRCQPsnbPbY/THWB3aGmQ8QV10GtJqMO/5kma
Txj6gZ4bVdfpnmvf2vGoF1aX0ETfycBfVD6YwK8rg1oLwICe1GQvlmgM4b31B6EYUMS/TTDRXqwl
dYQgMLLzvYUapuLSRnW/L79QYCzh3510S65WcGGP8b9UD6dMFeAVFF0Qv6OW6MkPlh8cyIbXl1w7
uKgVSRIWD9N9LI7UGht9kEW04Ceopbe9bNe5P2jf8+iHxCOrWDu5UK8F57uGdACaD5cxIgjETtdL
vKui+E4sP0nyqR12t3dq7RoD8JEO2qGkgvGRSxODYYSBoI0a2J+p5oG5U0BV9BuzsmsujmIv3A0l
f6wdc13GXThLmazIeNbUva3cgWQECBDdJoENHUHw3XBvq7Uv01V8Fr0i0WZlvixOxTCegRw6RZgc
1+zqy1/ipJnTnCzRxzyCqaBqQ/FX6uvwmjoxr8u7ep1gOtyCXDsaQeALv1xb3Fq90IuyjNmOv2j6
BO9dA8tVwpWhX/NJTP4gF8fyYoGZbzUyIRwsNZdOQmo81eDtapPPtZVuqrQ7lkG5ve0zq5mqgdF1
DJ7KQAOwRRvTkEq1SiMRiZb0NuGp02BEM/1GMAMHDi+Rr3m/+n0GbRdgRhj9VuYglIUQBtFAxJMM
gnmF2LLXVfa4Nal070fpDRkYitHaC/C66ELd/tyP4jYbXAxkeABioTJ2lerp8ViRvixEFNlREHua
D80nKmCKedCvlJvQguyL5PVPyujUL+gE77jV97WAvfwFmBeRqo5mmht4g3WYN6TrnYyosRJnxmtk
9AG9eOSmQmvnlbLQ4mWJ188VZCVX50wuG2tGQKXo/MqJa990G9cCj1kBKejCEXh4gbVotzRJV2GR
ERnzMKRF9mFSeJgDECNCDxNaPphlQ3FVcZrPsmhbYN5zb+/v6jldGmZiUy6A0Tof6fLu1b3qhXvz
rrlTMBv4G1Fp7aJa2mK2ciimolMrHB2x/iFmkV1WD4b51EgQDI9UTyoOWQHKOLAY9rKxuf2dq15k
AS0JIB6t9zCHKA8akleYqz7NmejE4hlUM7yVXPWahQnm2peagQR5FEqnOCs2wWBlThrHT1OU3Q3N
8NVskk+FRERHN/oHo6OVEfMISeJH/Lbe7W9dDRiLX4TJB/SI6NrcCuIpaMovnQJy1DQXNiHYgkZD
6uza4ilDrC0uOmMgu9ABCLl6kxnVaGJuaxBPWRf5YQt5e93kDBvxTDBZYqU1QpiKsXTKs8IOx3vg
5jiRjmeBuUb6WJkkSHhhpF+Q7tKaeGPW+rc3ZmUuACpjiopnM8AtKHMwh60f9VLtDSU758Sefva7
DB1VN4TGNiVJCIElqzEkCwigpx5+o7tBHZAN5SYmSClnh0Ln0S5jTNxPaqAPeMKW73KE6VxzT6Wz
xlfhjTbZdVcrHYwH9Gcw51Tca2wtwOF6RvmTYvSuaFjUrFCtuEZ3IKmO83gXhkfyBzA2hRbF0aM1
4YlXNcF8sogxlKUMirr4e/WU3fe4JcrGrn8nxaIex67mwhiLMNOKqRZqI1KQB4yu8LGP5k7FHVHQ
gSOH4zk8a0w6NSd6gUx2lGENGZ0DpXSMVFPpsWk3baXTv7TGnDYhzQutlif5VHidp3XgdZJerU/S
11K3U1Atf+Y2UVY/DwkViHowkgmmjUvXjHTkcHPaoYgsQdSRdvMjtzxEKa3oAITIA8utvnJR/Puf
PRYDpc6WYObTR3ZqvXVPVBSsxbCK5ZO3aM/dvLWbYWmN2Tyxyeo+TOcUxc3k2NjgUaOaYIZX7KYd
Ru/4IwJrhw2ZN4h5dIqhZ096ROax6aUKBs1tBy6n3kTi+H7bSXg2mOuuiuIiIyPSUrNC363KXbk0
HUFIeJ6/vni/voVxDb0MUEqUGxFMqIFvVnYtOJhuBnDUJ6fMbX+YpfeHG/a3TXYMWasiM9B7XGj6
U+A3do8Ehcr+BtvoKLpm4mAmj/fcXbt+FlvGgkwmPRo7TUIeFsoPcv9UpzwaCrpOV/Hql0988M4s
MkwlbHoyhyOSr722SfYEhAyU/8rY3XaL1dbB8kPofi7sGI2RdfKMD5n2o5s+W1D6sOdPI5RSJ6hf
kQde7Fi71Zb26MIu7PW6BsnSHA+UuN5VUmZbyX2nvrSC6WbpXZloHuf71kPVL9+g52JhLzeSdB7L
iT6I8Di4gw51Ys/HAiKpop19Lr5xzPH8gsmZAzKLRNQ6+tyko1ONYzWOcDScHvpw/QhQUHzPW9E1
qAd9uP8vfMhMoqANad3mYSt90IRS/qsM1OwlRDYbd3Bbx4C86OBB+5bnOpyQIjMhRZgluUhnbOX8
nj9DN+0xeTIxqfVNtaG+9yUG/NAFZO7EWeFVq2Bawr0joSjIEgIUQ4pnb4RAJmx7t95hoMotHPOU
OJDa3ACK8UQeuK+u1V1VIZiMx4iIujFzI0jp0IgtSnqnCQqG75TqaNwOo1+89z8Du8D4jIFqFy+S
8owyt7pYJ2gKiwlKn75UQF1t3nUvVER92JRASMkmXV6Xs7ir0XvxoUw0IACYFQK6/Sfzvt7hoRe7
gds7+bk8yvaETIIbuul5uApzC4N0ERbHM0nGQI3KHHG0/dZHx6Yc7SYc7VQZ7Fb5YnTWYRRrJylM
u5p7lC9bJ6qOtRq7sfXYJg0P6bkaLRa/DhMtjBw1QVLjJh4f6NRI5ycvzWD/peFctfwpRN56M+EC
o9VCHYwIF3TSklLyRaIbbXoUGxXH+hIBlrb9lzvMBAuhyCAxWtUpnXSobYge+vWrgbEzJz0rXn4v
hjaPMW/9ilksKhMnKlEZkhlFuHMCnv6v5NPg4/lykkq/epM3qZckzsBnVV13LMw8YFoQMA52cL22
QgDCuxlVdgspKhpkX8tip2qOipgI9dp9+0OOcIL0gE8GzzHN8vCGXZBOZBzQe7xPdJt2x2N3tEWQ
U9/rbu8pDqZ3IQ124vVK1iPj35/MMvKC3SGfQkkWT2nS2yZBI14a7aH4o7CPJf3vylpMXALJUIJ2
Cs1MnlDgxHykou5A5uDRJzGOr7AH+e9L0tocx139OjB+oMCiAUvJVuX1tk6avqJ9BRezF+pP1ZkS
W0N90dfuq97GuzF5x7TVD+2ZY3g1JiwMM2c0qXtx1IMPwz3IASQbhNQCbpsCROp8x12J+roCMBgu
MSAdFPaqIQYkO3M5Cs9tgKpJ4EVR5t3+oBX3vLDA7F8XFIZWibCgtfGxTFAS7n4MVu+GGq/7v2YJ
FQSAiYGgAuMXE2t0Y0jIVArdKZdBqjDVdi8VjmgAH5K1nI9aW7alKSbGREXbB7WEj8qr56xpN6TQ
ORZW/E9fWrAubypBGKO0E6zuJIXVxhoAnULOP5vR5vbucMywb5keAgRxWoz9qY8+5cZsS8VkT4Qn
OLpWR15+DetmhtFWplabLZKLcCsjr0icZCfe5U9/9LpFNw0HCHkTxt/Zhk9fT12FemNyHobiJKU/
O7HbagM3PqxcpRdmmEyiGIbGBEJoQhYMShkHJYnPyJUep7faBkbooea2zFYNAq/30cgCYySTFLat
EutVJVOD2VF1tEO8IS+0SpB7YOfnz9mvuvjCHnNu1UyJuyoXk3MkmLVjZrL2IA5a+P22/63d1rgw
KXUdcmz1qmEmD6nVD0GZAKwKlmBIP2ZOvh2KDW3h0JmeXthyXzArIRZFRmBIZUyHAC3PnC19NhMt
iLTpo4MTOenGwHiWNzoUWd0deHhcGnaYnHNpjb2f1a42FSupphOGa1zMElnVXTGcyvy9aXpO0Fjb
s8WHsVdyGkhTnZVKcg7rUHS1olFeqr6E6PTtTaPrc/FFYKun1K+gJEZFTv4gYF9k0ULUt1o6KApO
M6XMznw6WvMbxYKrfWLsMPtUJP1g9JlAi6gioFyR07zQSty0GXbRE1ee6Iqi49IaGwpnLS9Vq9Cy
D7pg5VBvNR/csnSQgLNL19GQscQcZTVqwlJUC/Xj1f7BZPsSbC0/98KHf3yNMKaYU0yguZqXbaye
VPLTtFARGI8N9+247g/IIBRMvmOsk14yC38w46CrQowDf0T3BgAdBchCCBX/48fEx8f8ssOkRkjS
9GkOVQAlv0ib9DuKK7hHVBvwfYziucOB+1y8irmMQSaj6GcyEwlswKfExli/7KgO2aO+Bx4GKO4d
eM9h3jIySUUdh5pAWvR/6LGi5NiKb/wOOTt1r+vj+2sZmWMlWpNcKRiUwnYpm8rAcwH5e27rb9JL
gxkT93awuMowLteQDX9KqbZVGmvKKQqPUNq1y+ipDngR6Rqqz1hhjlTVGJ0pE7hg6yK1hC5ye9Dg
hPK2+5dOyL5HmrJsMdelK6cCs2PPjY3izKu8Ey0bvZ0N+YxBIF73n+OFLFsZidpEIpAdO02+7ueP
lK9IwIQt2Zm25EGjgMfmeZVHM2tJb5nFcRaGacJEqDaeZ5QQ1Vg7JEbjClX8zYr0f/ttTOiQ01Ee
o9CguNL2ztrMB9OdvhtPVLaVPKSOxks31q+Uv33fYkJI2DWkkDSSQ5I2eBI9KKdVtvwdxJT7YhPr
XIHw/xPqf9ljIogYzXWfoPCM+gcGAbdU8U596D0ar3iMvLyDxoQPYpbtpA44aOVk2cPcOqXit9H7
7dPM/SAmeJh53aAmiruLlpBG3P6Jn+y6HQQdXO6NfHuzoJh96YhDRGJlbpFntG746S+JE8OnroF8
d8NFxd1evyuiyDaD4hxgEPRWzoFK0/H0ru4THyMWD82uxuA1iijPnNWke/L/Q7HO6tWL4djGlYCw
RVez31VOBVe8q3wMHTzDMy2n9lBskLzWj0tQTHAef6sXDvCaIpRBaNufOegFhK5JVE5/XTgKRirq
jxExbsikP+fqKxd2mENuVuBp7/WOHgJJgRqj1+GhiShmePrDQD41u2wTbixeaFm95ihEFBz7kopP
vPQeUlZiFkeFAoxh/mxsg12LsmPyaB5+g7F19Qt/2VIYT0WDIJvzEhhOjNzt5S9abhOvb215N04o
rZZ7HXyOOR+eteqyC7PMrSdG0ZREATAb4JHunPaZaiIk6BPMjkjswG6BKOYv7KrPLowyKWU/F6Eh
qXV2lszMLsJgW2aJI9ZQzMVYV1ZLDulyTqH86glFb6SFSXpDLm6kBHlYaY6YMKyTeaN9granM4Eg
FOrE2xYl7NuHkreX9N8XxqLeKsK8V2UQBHb2NL1qbWH/OwvMeYhSPcHQOzxTpCKT3T4NueJsHOdX
mHtOEjCxGVqAYgf30kZxx225pbrNCWRWeHXga8wrszvMHWdUSVOjYShDs/YvCZnYrV9pgwxPmj3h
3nNce8xFF3VEztQW2O/BsVLHemscApBU7yQymBB+Rxt93SKFgisoFoASgdmwUIsiUUuN9IOhUk1t
7TBue5vsLF9xKHcAL2e+7rHSJV0YZLcvbqUpIAD0/K9R0yfOKNp16el3rZdhVrPGu0fy0pjj/KsR
ZWGY2cvJmnolBG/NCUzodlqNdhw+E/Hbbf+/Btgwn8fsoErUjJj1x3pSj0kBZ9UfS8/CcG3uC8//
0hpzERijMDdKBuCXCMyB6tQPAdAaqi05/THe85KW1ejxawHZIZwmTtNxgkr7yQCJpNfoGjQRAzPm
jLZ/1LLZK5XiVUG6Q0lb2BJWULRhPdfAvaRv6hMoVByosQGn71qZ/Q7GYg1zbm/ACXuR16p/4CKU
rU8GBxYKQOy9OplFjiYF1I1mU3Wg/+WEanuQZA7Xydo6LqywN2qtEFAvlhS3Dyi7Hn+V+0eOW/As
MJenkctl0lJQdeMVZ8lVtobmW59QX3WrXfVALAw/8AZLeSaZqzMIsz4qC0CcpekQK+co5PFeXZdT
cbKWy8bclIM2ZiTWKFL8jYquhYdJ3rSvxEkzl1JKd6WLPIQr1bF2Py+t0u9eXJmJOM+6HsAbMRCc
2slsQys93QiOgQDtziBLanYALd0bJ2vHS/NoJLw6CJieQdsVFX/ou1yaBvBYNpKc+kmyKboHM/he
F16OGZbb3rK+c7/MMBGrlixCBFMST4VYf57F4nMtDTyKGt6nMHFKjJo4LyxAxKMp8goQ4kvmXi0b
tyGD9ydfgwEgaC2Cap29z7Qgy4TJBAa8NoydFssHqTX92yb+jyf+ssFcYUQphiQsAZxpgNg0NaBm
BAeSNJhW0M4ikEkZ+tQOxyb17itnwFgRNAUoda/C3NNTUPZj3+F8NV5yjN/RriX3xBkK5MK4MTEH
84OHNlj1C3RJIHgFbUyLnUMDOaxQ5jE835gfjWSwo4SXyq16BZIBA/IMqKGyjeiuLk0rS4E2VIPs
IWvzyB6CcNsp1XlIqyfOAq5d/zTz+J8xZtN0o4trrYwBAm992ac69jS1MiyH3in3tCODqUt+hWut
9A6bmgpVKIz5q0zU6hV5HGoCs3+pfvbbcS/4Ip7c3BLy6mpiDNfEcBlokFmGJCGJkrwdUWONMTuK
Kbc9zT6gxezlUOAcgZpDwX/HazitOskvoywYvAibOpz0VD2ZwVElR4j9cLZtzQDYqhVAxhCGrxpa
WkUmEsbIp9D0ppK33UvszvmO5uDVbnioR6fDY5RDrbtaClpYZSu7haj0pEyt9JxbNpUuGw/Rt6T4
YMO0XB7zH+cT2dZWnWvTrKWJchrNhw5cHgE5cRZxzTWWn8NczqoajmYB3bITSbbkEyXzsD4JX9pv
76NT2rpsYzrRJZ95YiGrb4ulWcb3m64SgijR03MUuca7gHpy84O8tLZui4Wt6Xbpc/tPvLWk/764
rmMCTiQ1t+STOYJz3KxtKgQNqd3tjGGgs7yJMczNQ/6upQgf012gETDBF8mE5qZNFTMgKWxGO9Lc
jUpr5+q9Jd43qeJydnL1+/5D2nctyYoD234REQjPK65cV3v/QtR2WAkjQKCvv4s9J85009zNzJyH
edoTnSXkUpnLzAy9/4m1OMWaGoXDBGJEeD1BgRyITUD8UFHzWjAGIA2WgaGQvPwfYy7yELuDn0gh
GlzeqDZ1OkSmAE51rspnEQxgf/7Ey/tW5uGfo64d17YzMxGh5KN/cauKWa06lTmZbxUB1Ku8q6vM
Mzu28T23oiyWS6IxafQVNobVX9h4NaX3vPkv2cLHkSyWh1okchxyZ84gAbdSXhWP7MFwJNc90iBo
ntc7I97OF9YXyt/fb7FQSKIXpIwBKbbuenALg+rYzGlKB5c0iOWZT6j55t7WSbb6+v041sVSyaSu
M0ApkKUc+3DuVSVPJtS5pgDGWOfNnGhrjIvMdRxkonbaNKsUqaXH78G/g5qo8JsALj6BIwMLO3G3
2bRaCzuT2EC5sgERWL4SFdjBJXWCK53/0nwzUr4lP7Ub57diCH2wIBK0dcmuJpxgIcP9AhWaGUD3
+VRLlH6EWh76HzBEP8YmAGa/G2Vt4vXBFGTQzAfeFY/kjaRzdaAfwi7WUDIoZQoJQmB4+XTrNtqp
hb7iv9/mH0e2WDCtPZjK4DjFpTFsKDtBWXVknhZvgdrW9jk6VbaG60hFBri4ieqOCi6BhnzTk2eH
3+j0u7plePv/maS/Y8xf88PVU0jilJMi9ZmvczeigZQd62/yjrSQp5zVZJIHQ/7rpxtIvUD7QJEc
jhfwN/sckme1kQut1S5tXHhaDbzexuH1dQV8DrBIHIpWGnXbKQADVjcDPcfy4c/Tv5IizAHg3w4V
OuioLflvXeqSqumS9NK+Npc5Q5AvVgDnY3Bdka/+A82QeaY/v6MQEPkkpGbROyHOcsFlSjfnzj0a
b+wwZ8ggOLX7AZx6QMQdtPq2MFJfl97ngItDipRc6WjfppecslOHQxddnXCMtwD38wv667ggGoL7
8vex9HkpmChdyTKPiwuMkCFXA07DXDMWAJ3V7NB3ZwiTw+Do8l+mj/wddbE+0DI1YyN2i0v1K7ue
niEBFDhB59UUxxKykU3Exfp6+RBwsZHhZjuqcKErwCj8q7xKd/a1CxFwDYAIqH5srP+tr7rY0wTt
EosDpn0ZXOZ4kMYQV1CDbocQpkeKL5LU8arWhhmQVjjGeyFEsf/zF/6auc+r5+8PvDj54WdMLD5g
vCq2hNVkgULoTiFt1BpK+OdQ2vrW+DvW4riPQeTX2aTMeMW5mFwGbuy7iWfrhzZHiimCWR0BEt1n
5qvg6mQRVH47EtGX7OXPv2Teg39ay4s9WjjtbBOJVUX4kWl43qmHsv/Fh9eJbbIsV0+4Dx94sT07
q0kyNq9gmAwfk1MNswXIvFtB+azA4uEVquTR1iNla04XxbASGjVDPOLOa3loyu8qiFZyP+jRnz/i
Cm4IS0eDXtGMXbOAB/18IvROUg5DWU94KogQ775jspuiGdz17/sCnwItH8uGWycknWHJaTxBpRHs
pn9vBY2LG7DM2c91FqVcSsE0OmP1BBkN9OHgdFmCbSP3VjAe53bHzM1joXLQIB2wlQGt7v8PcZer
Q7DEFZ2cIGDU/Q8ghEDJZ+sLrjTFMD4Mb04pHbDAFyseBj+xUVLMFQ/5MwmKUDhXSGWhPzbzenru
x8SHCMqm6vrq5QRpkNmeDlSJL4llZ7cmzTnOtwjK4WPQaOfUJ3u6m+0aezDVktP4Djtqf2Ntrm6B
D3EXR00jO3wOZkx4EykPynfAD/GqzAAQAWxC+qj03LC78mlrNleeJ/jMJvo7cxr41TBVlbCCNYxe
v7TlbGlYH/5qH5v5Xo06WB5sVUBWD5cP8RbX45DnfUtqIMBH0mc+tFjywtOzNN4qpK7knvYs/w6X
prlQ+0UzzMw6maQooF6mOyjJpD/+KvFkPpxqQHoI8tO032rkrk3hx5CLrcEK8GSrMc4vsUuh7sUi
2ZUoXe1J/PznxbK2Rj8GWpxjRaY7NTO15DL0yoGlMgJwNSpSbaNAvBHGWOBcHKebalfa+WWIj32e
e4lsIGYt/kPG/mEwS6qDI6ZyJEzRkFBrkSD2biq3vC1XDxPLgmEcxECg9LpU+isUo0KDExknMEkR
cL1hfNsAT2wcAHXcGScGIoD+7zuOWIAfYi5WQ2FYBfx84v4te57Z2va+6gP9fgBbW/ebHvRA53rc
ijnvnmWagIq+StA7sOwvhkw9U6Z8UvH6yQ/0vrmb/Xuzw/hMgxTQoM2zYy07sqDjAgkXSCNDq/fz
dUqY5Cr0x+evOgTVfXOcscUdNKqSN3Zk2/DKrXiL1DPVgD8yAduD7ioaj7O0dMrQ6JmLpxHsPc/s
aSsvWT0eZ01pEIwcvMWWz8kcbDY4C9v9mzjKyAgbyLn30QxLnAGCW9iatfMD/iXo7+PkgtnlYls3
iRwGUxvwLlKgXN9D9tI+kPZ53IQkrW3sD4GWGxv6TCROyy69FHRfUZjCR5X89ucj6qs4L26UjzEW
D3HQidIxj0UKFE0fVtepb5/4eXiZIFXny1962PqT6jnbjOB5Wy23wG+5cxPawC6MrD8vSneSKZD1
anqh5YupPNqm9Kb8SVEDBYJGInv88zB/oya/hEM6OYvVgNa0PFkAWzBzaSGcdSeeZ9V46Q1XPWQA
XbRjpG8xrBd31/zIPXoz99LKXbpTDlvZw9qtii4o8hUYNBkwhfo8aOl0eZIrYCgOBI7dovBG1FX/
PNLVNfMhxPzvH2o5TWYwVJ8Rghp3qXmucgcGH+lGFrQ2edD6x8TBIsb4Ukcs0exqpTZml54cO0r9
VEnCTrzBITAxvoOHtBFubXtrc+EDmqLoXUP7+/OgBp3ZipE3A5IuEc7cHAp9CQgpNqDfxtT7D9OE
a2ZG30KYCsTVxdosBmOE/7FML+OgB2YXankV/XmWVt6JsOVC4xiOQRjOkj1AnBg+0aUc3hJu7Vy1
vzY0eCxbxb4ArIAxHv7fwi3WHaiXjYCcRvzusjwQ6YEaeBT3d7nB9qP58udYa5f4p7EtViCz465l
BhIFY1dkfmJ7dR1QXz3A7uy1epseiqCA08Dt5jW3cqkiLvrHgALi4bOcNZeDUcwnpMjoIl90WIko
ePqrkXtsbv4BuHhlC3yKNv+aD/sMPOMReNRCx4FCDhCJuq8h317vyU6/NgLzfr5eLTAlof+9SZdY
OUXgBgsPKAPoe2y1xW6QWtNSgwwzb/fcPsLyEFT04ejA32AubWyTd39TBxeH56eAixRpqmzJhDbM
t6v+vbr0F+3JfsnuqA/86qG8wFdrP5zdxFf3W8+Q9cX0YayLuxbS1klrxX33m0JkgG2IIwb6J02g
3LXe7LkLqazNN+3qSgI/HtgOA6YKS3SH4kBJ1NG6Dm92azeFKchYaWA92iCYbVMcV7KJ2czuf4PN
//5hITWUNKk+9eoFgJagrAY/Hu5FPx5rZ+tqWCtBfgq1WDhg/cecORgXD1U01mYJwb8wwQ3A/viQ
W+fo2uPuU8DFwrHzLFV0ydQLR9P3OD9akzvjUKOvpt3MSsb1ppbV2t5Al2R2h8HB+gV0YdS9U3Fb
698o/cUF1AbyDYDF2r7/EGBZMuqFCwHB3orfdQtFhwbk4SbzW8gJ8sZjuuNnRb11+63k0/Bn+t8x
LVEWuarBJ41jTPlBf/2rflSCSAdfWlQ1xWlLaW+lcgRd7VnzcfaZ+yIfLIrWFX0r5uNltggvdiIi
IY22UD+rM/UhzGLd13HCSDbMYZyHvCCBqldbH24lF8JIdDB4UDSBB9v8YT9sLZUTs9K0sYNQrrWb
ZW4AxDVb3AoOIAdVAFdf4OD5lv7yarbyMezytrWVLjPLqUfpjV7P10K8d36D3fC623yMrICO0Rv8
MMjFdSspU21IbPRv2nkIVJyQZaSF+cNwssPskF/L4+9r6K3YuubXDsmPcRfzB6C4BnzFHBcmb3Bj
wSgh+QVV69l3bfNy/wpGwyjBY3YIzBqQCy6mEkhPPKVLXEEdfbfFo0V3Kbd8yg91eR7HgyNve+tf
y+9h19lwgDJn513ni39ITMykQ4+I/94IMxNLwND0v2jNf46zRKcDB6CPfavzt+FVhPP+nrWy299a
OiXMBzZ78qvnyd/jWtqGDK46Mqm5iBfpER4iv7VsDDzPY2+4gyJ5uYl3WD00P0RcJEsVjq/JtaVE
Qg39b3YsS81ryudOgSp6TDyx6da6ujitGXSHl9ZXT0642Qj0YQoJRml9ZUZ8N986U6QDtALCYLCR
8c735jI/sj9EW1xzLuirbsdUjnsVZasn/VthId+1z5DWuaaPQLiGYm/+yPJNJa/VM/RD4EV21Hej
kk15Y79XFT/JwgiVwfz3xUXtw9iWNQi36WteVkRc9Gy61ovCejLzfi9Ta/q58RU35mxZYJTNwLOW
YjCzaqh2ge7aTu7m1p3+E5KJG3eDNr/h/jBnxmJJ2rnQ9Y5rHDkt6unqDmdnSI/iGknRzvXNd/Ug
vtPDDFGuE788bjdoVpCaNrBwGpxcocMNZPTilcmSvMphpsNnBsyV8pKjFDHzX8RjdfNfMtpPsRaj
NUo9cXnecaQQ/aUGrBD1saC7zO5y/+BKWlmWn6ItDuuM10pS5PmcZ8LxFOqImc/vZhlB+CXDJDOs
R3SitnbhymUPxzdXN2fbWpyoi89ZN9gno0rlRWk1N8w0VoQkjoeg5KO7sXjW7lwdbScokLmArnzJ
MsXY8oQ25fw5gf+5rh/YLQuKO+tW7vQ7erCicTc8Qa/Q2Ug+1zL4j4GX2adL7cxISzavmWzfNeFA
ZjG715lh58DQCzIYwZYH6WbMxYd1GhywXCAmu6LXf3VjS48ezKPpzwlNs984B1Yui09jXKzVboSf
lxxxmvbH5N6O2M0soQo0+Ld634KNpgZFUJ+NEygzW9biK08xRHYttJzBa/2S+fapicmupPXej11k
NlGcT760Tw25bAxxdYN8CLTInfpMZI6Nsjzk8/JH51d1rJ5UaDE+xA/ZLQOv3M4D+m0j5jxNiwMP
j0zHQuURHowA5H1OhkWW2yOVk/UujkCjo4Y20/tERG//gSbM2ofE7gDEEFLW6OMvclKRV1OZ1AMH
vBFQSo+cJGREHa+Dv91MOyJn7dTBeHkT9re6VtE4Qm8FPBM8ARcv3HSEiHBnsg7aMDL6S6/FRmVX
+jPvOguM+z9/1LV5xKEDYwCU8WBrvhhnnjY2aXKCb1oOYa8i+7XUre0wL/flvOkYCUEiOpuVLQ5T
ZyrVabKw/WZsiwotrpnIyyMtqqL+H6iRrobDmNARg7L7FyfSIY4lUWsszTb4C0qTPliHBiAlY59E
W+oYa08lFOX/jrbYCFMq8qQv6rm8I1BnKcJhz/bWb7ZCEtEN9uJaHQvRZm9ME/UsQNE/b4GsVWJ1
UFv+pt/02AL1G7bZLnsi9zpUM45qxEK2c2svUT3rfgt7u7pUQJcneKqhQaUuYpfmCH40DJ0vZdZ7
hnFviY2m4tr9N1vC4/rTHSgFLXJBAZJahzYwDi/zLsk6T7SPSrtZiZ9/5pfV+HeU5VtlGGsGFBCi
zDJFLCCn5GgCSwXMhRFRSCL61taVt7ogP0RcnFvcIL2ldLgOIKcQzVcBWg2nGhJ7DfQpNk191qZp
LhyhYICjy1m2pcw2czsDRpbv40zVDAEoAYfduZllfVRAwbevu5WAcMSFr50N7Wg4iy+GV7eMUNnH
1rtGHqvy2jC3VJhW1sWnAPP3/VAEMRUBFLNeW++2+jzQKFO+k3L352NwbRt/irFY3DShaaUOGER+
EL8ApNjboXojAuWoeYDghBvR1j4ZwMrQ/gbdGQC4xUqvAGOvWJU471An1LwZq28mwN/MgPJyBuwD
+LaZQK99RVyeYPoBbwRs2mKaNKu0hlEfnXdg9MnOfkUeFBbnwu9E4D7NIoXyyX3bfKmvlOJwq/wd
dTF3AK6nTG0sF08iGXWDN5XejDSuzoo/3tXP0429S/zmhkHHPn3aIvGuwfA+RV/MaurodV/ktotZ
hU7/MYbXXvU405A2XWBWTpVPkeYZ/7BGY7dVil7HOIdXF2wrsZN7N0Ql/Ga8zF2FrafCWlfhU7x5
tj/Ec6uh7k2tcd5NL33UI/CiA4md/hsT8QNKRmBCFN7Gql0pEnyKubjqaDOYsAvDGO0eQafQCPku
Dpwr7bZE6cWKyjsZzpjNzcGuHKDo0doQKdUcVcUF9HmwrIhNNa7q8TfweAbHwh90xh42BwgYWf5m
/r42mXDjhLMf0kwVHeLP8SpTGJQ35oT+X7xLX5NjQk5xj14tRhfkPx2YeW0JZKzkmyjyAI0B/AeI
JsvqYGWlqCU3pbxo5bGlr0PPQdJ70IGK//MkrjxNPsVZrNOM967FLYDRCZ2uYzMXHsnpAUaRfla6
J4tOoVZtcfTWDtdPQReLVa2rScvUSr3YD8ZR7JKjdoBCE0D/RfCfKnWfgi1WqVWwmg4D0hQIUz2V
OeyEW8Z8VjtgW8LwrXGVc2NtYdVxgH79sni1A4QB7rsOde8vM6hnQpis6C/ZSIuXujGSoM1ZuasF
raNsbHVPg914lHRVtx+cRgmoGLVDY1TOmUB1qPHKjlW+6wpgvwWVBxgCWmdzEu7BVnMRUBwuPty8
k0Ca2fSjG5l164w8CYmRJT6afeWutAh7aAoHOWEy1WEcG0Dr5rYYfGFUSpTxKj2iSAtvAoVrgQ32
d0BZbu1qNWk8vTDGQwverTdwOpxpoZuPlVLkJ4WqfYRWURaZNRugN6Ure9et7J1S9+2xS3j3rROD
9WDqynAli6reOWOP2yweqkiMxbfB7rRg7GMaFG2mn5VxqE+iK7K9nhv0Ro/TPFTV1oK+QtlcdXZR
hCrVh13akfE1g/pXWMaZ+tz3lbancKr8DuxjveNuC5dChQ48nGC3AoapNP2YTmOYV3aCNaxyX295
dlvUZhxaDikPuQ4TUuH21FdS0vuaEneR2xemV1UqOxrOIDKvM4U4V5OZ+1pRMc8gLH5Xp6S8Yppl
jIGTuXHvtwk1IZ5Wj9YhUepE99o+69NAA8V92o8QcEbPvpQxeq5deYB6F9w5AU5ynD6PtLQ0Tnxw
St8oc/nQQscgmoy+Obv61B3GAkkvkfi7qd6pMD6Oa8vvh8Yqgs7s7as4M8XT3Ez2mK053lCnx6pm
7hACdpJ7Zapzb1L6NOoHDkUylWhBpxN6hK4RRAjNxMy9Ri+pJw3z2hry7C5zQYgsSwzG7SftaMYl
86vSrIN8iBWfxOwZGorMy12Xe0za6UFRDCyAPr/KlQkttTj50cfZk6QZIFajeSfSiodaN8FgFrRO
uL1S5RoZh/Qrwl/0zEBqE/c8jHUz/ZbSKT/rhW16rZxlktXWDmMtLTyrY5AgavgtMHjPllHAgBJf
3S+nFN+R2cOtNOB+XjH7RUUJ4tBULQTfsl73MlHUQTY5qMvrrZ15iRAMzgVc9RqhUT9z2E/RSDdy
3ebVig0ZGrVmeYPZzlCmb1OM6R8Aydh3JblLJqPxksysMAgo0fS9zAPofw8/RNzloaZNpqc60zsM
orq9Fbdsp6v0vnDjezIScmBN/60zSHcw7aL1Cm5/J4kUnj2KaxPkI3+0+5MDep9XcXXaa1Xd3bWt
1j7KVCONZ0pb7JPOrbyJ5EVEMgeXekaIx4v2NBBB92aSQSPUMK5nYleQO8hvVKfFCWI6Nlz0aOzp
ozX6ok5eIDz4K9FjyD019eCjrgLNCofvLTspgyEhL2ZhPbRq9aTnNPHxPb+RVgWhxoXtQjPGcZTY
FQ3aoq+8bkyyEKoovRcP5a1jyfim6tlr2ZauPw22sVOq5pS0ShM0mVrve1Fi+fVO79sdfBmrmcJT
dY4ZxhVPPX1Apb9lso6khdvAmPprmUBcxh2Yx1sF1vZqdqek2fe84Lo/aQyuhbmCzodCk3Pv0GNW
kjpsBWUBFBlOg0NfHQVoa6nauSf0cR9344XRSQZxkdyag3VqbHnD7PFC0wFm7LR+oFN3M1EgmnN3
aoI4zW4mA9fDMI6Fh9/eX8Wm8gTB93YPGpB6wk/8OVi4ISfR7luW0GvIz8IGoFBOk3Thj5vZzAP3
rd5RowUrInGysK+Nn2o7kKDvk3TvaPI9Hoonsyedp+cZ8co+vlEkzCamRB08Vauk11TKU8mTq6qZ
nljBv4tUB6pxap+Myn7MuQYPspS+teBkF1UMhO+kdYGrK3pgjHkbUFubrkqz6kJJjHc3NaqgT4vi
wBI7fyFd0d/wNHmP3bJ5rW3u3GlqiczNiL+5rXULfJV21PS8CbhrU/ztQlH3rpPCja9LjEOmEunR
TlNPvYZB21mevRY6TMMcXp8HgcJtKpp0B3kx7ilOQ/1Gr7pApumPxtK+j1NXwCRLtJHDcnM3ZKay
n8ZBO0tpKI+EEwgFj3qT3yVlPNxmY6IerdglXgpLh9CRebxXdDCe8lwBtzgbYp8YLblv2ww/tIk1
Hta4Q/xY1cDIt7TSh/DBDe0BZx3TcRdnIr2rLR7TQ6mYzAzzoqTVkZgjdItoTVpYKctaABJkdNYD
UG1Nu6uxn7Rru53GQ5IVwzFLUihREO7uczgm7FnHbb9U9DI0dVJga1M3jUyW8nFPTNoql9gA6OFQ
EAO9FxVKdpYnks4AJlXGSq2eaQpxu2ONAw0yNiApigPXHEYC2GagBkezihPPsCfahLnuQNImm2yo
5Sd517bwJVekFuh1Bb6fk3FkBpnv1PK5nIyob06NeNaG9kGpvrmj7dvDW5bYUe022Bw47rgIJnrV
CuNoDzkKLWyv0Ec5jsBx4vUAgcnWSc/l8GY2BU7UZ4W9Aa4cpjlWszJ5iqb6vBwii9Jzmsgdl/AU
LYQSqfYPx469kWMaJYQfjHpvFhyIiJ2GP5Rbt1MfB6ogO6NmD7Ewr8AC9TKF+wK4iV6Rjy1vTz25
royzgG8g1pmHxpPHOnIeMyMYC3Io0/HOLrtoUqXfqGrqNbZ14FjeOBWqQC2qx16DFpVinGu99pQa
T/hG+oI4+9gR17YjcIqmflvkfpLmUdc3mjcIBb49Jmio6hPO/yC1h7DIGSYWvGEdBNUuCcxWvdQu
uiMx9mnxZrMngv3N5LOejPupEVFjQA8rQ1ZLkkOca5rXKd2BNvm+VuJIjRMcSNUIWd62vFXcK1h+
3eOwfuWucavYbVSMAzA4w0mD2BXyRR0qPPCDcRkkU1Fla1j7zIQdSl5+Ly3nB1fac2Ir1xxip9zq
fYUNd5rSRYbIf/Q6GuBqeg+xA6ez4B2Y3rH5REnjt8nWfH1CC6JqfTole1kqXlzWz4rRvZPhpBe3
05DfxmDsW/Da4RQ9AxfUu6k6T+Ah8eRZGxWvSUqvHzVkRizUeggkVqY/Kd8Y1N9RjPIdvffMpPVl
DBUmgedgjZYZpTgZbWvf6N1uMrVfKnYNYO6gS1u+NuDLOPDqK40gI1B17Fpv4kUIL629XvQx/kc0
TkDyxNT6hgbvMPQUeF36jfNWJiAKugzH3F4SsCQl9003RdqVX6UTg+NMfs4gBksFxAbH16SX56bp
vKSA3INaAz7KsRYA+sj42yTMd97Y4djjAHPKO73tI8hw35ERR4ZWeglPPFV9bowpdHQo5yrEcyqK
fr8WxMCbUTru6NT7qQH/Ec1+cLPk1ObxsUisX8T9lus/WsfClZZDXqks7hrBrwR6h2j+XSWxeLKR
60y0PqYcGZp6zw3s68bwKpTF3fGKtLj5XUzh4NzApiM08eWRJ0IEduqe2xYZRddFWm/7cVGfisH2
u9g+iFrshtIMwFu9qgrkwzw+FD3Q4rl1VMvJK4rmqUmm+zxrDgUdQ92dwV/23tYAR+67KGlxUae/
3MqARMXIqe90zhUeTDejZd8khrjCjRyl5hiNafzMYLDmdHe1JIfW/lXUbZCPedgQ2zdV5VxP5dWY
Z5GeIJ1IyiZCdrY3BDuJMcUXy3d6Y0YVIWHctoFboYNtddcpSaOSa7dA9PvYIDtTVFdmL+9l1x2m
uArppHiJ0wd2Ph5GVb0pLOe5KPnLBL9Mjp9l1KgMuBrUUYYIxsrBmKVeT/LdJHBTxg4WSdGGk6ud
ONd+FPAO0jojyjvo2TqQpAQCR0P+ZPT5TiClA5fnqiTVfWGISJHJjkpnn1E47prsWpus0LR1/Ngs
6nCH5jo/ipqcUe2KKHF9Fz+U54nPpixy2+YhAcx7UPsg7idf7UDSRlM3tcuorPgTT/DjcG4i2/Kd
hD2MtfVcWU8TOJ1KnnnV1ODItQNFNYI20+4lHW8VFSa5hhoAL3jEQ+dUNnGoNzpA7E6gdtBMUhzw
HvLbRo1tb9KAWGRkp/H21pQi0rMfOSWv5aR6yHQPXYbvL7UoE+W3shn2du3iWdkHJM13RfOANP2O
jcN1x2/UvggbpC6VauM1UD4oJTA3vPTLGFi+TL3NWesL616Oj2hhnI/Hsvg1lTQaunetMopgdPXU
w2znnlMytDDMhh1i2Sg3SpHY59hM9SsJovUhVXHRujayR9JwN4wbBW8CnE2+lKURmahxvmO9VnsA
54qrDPYke27YwpuapIczU5rs21TJjkLNh1uoBiV4gKCrZco8iUDMtZ8Gq3UPcMMCmEZxMl8r8Zbk
RCvuJR5JO1MSJVAtdThqKiQDmppASLQgeNDwvPHsQrN2WqYTr82K8cYaqXWrMQPP1GEYsPIqeAmn
NT3q7tDiYtGGgHSiOU6QPjgChgwG0TTqmZfrWAY60GIXMTr2qYKwwIlbgr40mpbu4sbc4QHnqzoF
z8mqo7R0w5ogfUhq/VDlceQCZd/0Nn5EG8qKQ5ILuvY4uFMBtlJ8L1MXhev6IXV61BXA1Eir+zQe
A54qJ8luu/ZmKpXbsrWRlBcRy18y9bUcLhWAVFKBPLE54SWY+V0OhHTe+MZA9mg9BYQ6Ya+fFJfB
nbPCpxnwpAVRHSyzKXZCJi9Dh4SAayF1fjrDD9mx/aT/qjT3qMwpSMefMst6yFwBGfLkmrVJwLU2
VHFijjy+6mLrMFXaIXPIwRrap0rP3yuGgdbtnpX1SadIEN4ciRtSgNeTmNCTmw7CzINaye+7TL+B
tcDenpK7ODdDMrCdRUc8QOheMdRHw50ClG0ORlee0ULzBsOC6knn4XnwwizjuiFOUKG/4GboY2TE
R7IXuK3zStwW9tMMx1XSRZ0w98XYP7ZZjMy5OzH7QZWj18KJDFlP5bkkDvHfTifpMdWJzxV8j/HN
rKdrbbTDWiZXQnV+Glbz4OjqHvWHKytVQ8vQ9pYUwuMODehcehhjX+n7u1Str6jd79Cv6iblziLK
LjMwqaKmHsrbodYqgTkUQZp2tyyt7zh+a+E0N7qEyxtOb614tzrqt9a0x/PaS+DLAXpP2E3qkzO+
OgYKqRSO0D0LY9MIda06xzhoGobP2JR7A4lpDpm30lWxbrmX6O51ntn7iZchxKY9YVjHXm0ilokI
bi2haIwwMX+k/XCWih1MubYrCDTAxPRqyRLXhn5o8DrruBWolUNRlZCeawyHmFc3bj8cFDO+gaOX
P9UggZpDGhqSn/MevvEae0Bb9GeZV4eiSnzUwHzF3bfC9XQLSCD2Y2L23kn5IdXifSGmOW29b1C0
yobhWEnxy8zBUqzbkxmTI2+Ne3sEKTgpfSGtKLbr0IA5fCuqXUp0D9W5XVsio2aNp47pCcN+HNoC
bN6qidRqup6QLSSkCgguFUZwcc4Pcl54XNinPisjU5WJp6fuHZhrL2Qcw15ax47c9ApWSPpgpvWT
joc1t9O9SLJjaqM8UKn0VOppZBsveiO9yjbOjQvYcvpNL4ZDmlVvGe09Htd4CuGBOB+QY7JX8v6h
nYYwZnQ/GclJUAi4QOHKArFPj40A/emgpe0NALav0IMLrYQcrc4NSFUEjQsDhLx9LB1giWvn3srq
K1S1ziYFydLuIiHGsMwg2Dy08PNEXuc4ylkhEMyqJy/t6mBUnWCccr9SH8oq9Ub0UccKmxM9rW5C
CiPT27bRvVptd8RUTkXT7EisXje2emB663f2L0rNaFRjz2nJfkjL0K1Q1W+rQy/jIBGXoew9qbce
n+twbgzQ3v/j6EqWI1e14BcRoQkkbaWaZ5fL44Zw29dCCCEQmr/+pd/mbjpudHUVcM7JzJMpcMvo
2nMcDu0sx6eEo+mykui//TTJm3A694Q9V2jDp5DAvKLIytA7pPOXNn3ma7DkcbPRbbTtUi9v0XKa
6OxjeOHpRpRqBQeonARTDqDpHYYB1yoAINS1L6H39+ZYDJfDH3Z2WVz/+P8u+Yy/0KUZnOs3SXvp
Y+8si5WWMz536m+lY+vZKw4NK9fA2THx47M00AV6Xmba/iJGkYeQlRRNcYJn2FqX7XtcLflUjWfn
QDyWQDWT/ikaAEF2kNWK4Xl2yKp0EEr2CPCr5C6cIEGd/pPOrfDK5DEPDtUcbmlAclrASZ+HO165
jRxxxRtyaUjzFCzevgD8KTqY7vDhxU10HSC2TNK96+wdmuhVWenc4G+wjTmScFiXrNv5aEVEjMow
JMfapQeV3ntvAhfyQ2y4m7D1SKs6dwN5GQBp+tWL5sNXmZpHgdm8o2CkvHKD6Fbgz28SRuNzl8DE
2qF0ffr1uK2bZOMPV4syBYLkEIwShlQmB2gAKG46Lg52J7q7kMKBAko9dI0XmdC3UTcvczje+F8z
Q6IvTWEUHLaJyspU4dwtaJG6Vw1jcBTm/sqr6yxxYgCWpuO49+cut+rNWXN2FlI0pj41IMSgwq+y
6FrkQ6BMjoZUXtqhVptJT32uSam2qQ7sRiVEb3zT988p5ZhZCx7sbNd6jxnZv3e0Cd5p5ACuCjGI
bkeSCSYEpOuoWJsoUmQTGKpWURE2GzpybGwuxbxLGfgueMwMjduXRSofvO7wiYnq6lNQ+2EDlKBi
D5iPw8QX7TtWWxXDXJ0BfAzFmnmEtCAEKtflVEWevvh4X7Yw9iAbinUFHGhvBJWR9SXXFIPyGDyr
YukOWgh7cJ4OL11nFAa17s8smLZo5qDG6Gw+p38/j9LNIZxTgdG943kvIpKn0RSuXV/467gOg308
V+OazJQdyk6j6y3CsH2Y0hRJLvsS3ly1G3fJQqp61fsNip/t5msbMcPRjdYocHON1DepvWcDVcXJ
b3q6F0nnrbGGbvA4J3AcgbPDQYz135VKi70tquEqu3AgGbbE3ecQYu04Y0kzPNf+clJLihSvqArm
FUuq9swBXSRx0lyqpHjHdnQA+wsWYxxS8EEjQX1NEjl8wif8W1QBQgpNAWrT96e9iQfkrXsJQKem
iXB4Q3kZKcbEyIwmqwY7rIxt2YFC4XguqYH1X1J8QoMJ5KkqfqqWgomC+mtNErycCBNeKe5h36Dw
zYWj5zg2Xgf1euxugDSLPSZNmHd6ju3N5KU/Y+cl5wApWyvAUnbbu4K/pwqPLmdWrYNqjsEJhP6+
HxjJ4jnBIy2LcE0dDZFQL4f+butQf/OljFctQUNb15WPgZ3khFbHGOQVRrdmG4YlvgUshI/tytTu
JW30jwDN8D4ulVkLxi5+HK1jBxpCR/vIem2GT83waHV8wwQC1NMYWPMod0HdYWYZ3rqIbMOY7E0Y
51Nq3wYx3i1qCsW8G+luHyDmtJHTR6Krk8W2qk/imy6We+nUTy2EyZPGvwkvuIQq2JvIPkqf3hY/
fTaG4IOUR8O9RzXrpxZBZxmN0F+zND4GbfXFOBBZ3T8G4ER9DLi4f6slf1dhe69CuDLioPT71nog
hLgpM1WpdajLfdkDfwegGWAUnFdV2I/HqdFmFeip2o9tb4COtPFTKsJ0P8upfLEzNutmLK4oeRzC
4YMX7Vc6TAhn9ubzRMfvcoi8PPanz5EVqKgiuXeR28xTdG3+DpA2w5z5KjjLaL6pyPXZVAt4nkf0
P8b1Ou1AdXTmrXX2qaziuzHhbRDTVxQidY81amfj5EbKwM8GDjgWWAKh5icdULSx5QkeDZkqvGxe
qrQ8lT7DliUw9azqgjNYk72a+Q5syhGfjGWA/Nf+3JcZwn3hbdjCnXlqXn3X7jESHQey3FumDlUs
tnjtiqzt6g24LZdFulmBarjxonwKqL6JLr4sfMh03x9TKK4y9O0r1wV70UUHYJ2fPREPBjCyBCFq
GLsWlIkMK83rpRy2E0kvtiWHaZpzPfQjGmv5OYzJS1uAqJma8eZarBdWXqRziOX2pPd3NOVHWMFu
y4KvQWSejQ/Usil+WBvAOSsN92PCz31hrjOsxYCqe4+gx2Q2aIBZyXLu0OJPI9suRflIyHDti3TX
ixZYIiSnzCZ3uSy7ORhOcdq9KhC8GO3VfercdymKrUqWE28HGHyOESKrfYLykmyLKDz2ulixka4A
Cb+xsN9aIB2BwoMeFdtkjCcQkOJIQ/aAHPRpmIv92LQrlyQb7XsPKEG/Fh79WuKOqnbXiozvSsY/
UaQ3DfEPcaqelPYeIpWfqkGNw3h67pzaDwOIHF+z19Lr7jgDb2VV+Rlh8Rbyg+8qAMvcwgYYAv5b
i7kmofSlDhqwOAYjoJUrcElPoRVxlgbI711UiHG1SL8kozZjLd+ELX2Uhm2CrnoZZvboh3nLo+AK
ROzGw+qSeNFPnHQHcKg2G2LzUXM17yyeQzhMXUYyQcvq2x0fYJ+pm3FdhmTCC4qkuz5ZFWTBTIKC
nuAwitBeICJCpM1Uu0zMkOghtufaesUzW3yacSI+ksBuS14HGevTvZ80OUWrWiUNPCDY/4MeUNOb
Zkb/onEllqk/EyB3SBhH29ifhnnYuLBfaYeGEOajW3AxIovGGMBOW+WBUwdRunNozT5YNF2ltngJ
ZzsfB803iWVXPA27KK0+RuP90klu9VK+gxrGe7IMvwFpx5Vl5afS+LdKbvxskUhbmYJfnaifdC4J
0hMG9Owsvsd2+jVS3L2Wr5e/skGWU2eHw6yD56agHvw5/deGTicwiacZboYEqwk6jp58v1jbNl17
fQAMSLzNY/BrCD1IZ3d1ZdCC0jdWxGiCdPeuomTjTZbniVRtJqJq22n1Tvrw0FL/u1/oaa7Vpa/q
WyXrTY2enff6VXTsblT/7Tl6x1v6LCp1Kzz36nX4cTDdlph/EHjXsQfv5XMpIWGh0YecgZUUS6JO
IW1fbNoeNIlPtip2TdQ/M7H804z+SH/eQwOTZshjAgxdqquL2w9ds6OQFHqtjoDlY0csNq+5ib5D
BfaVN2dPQVMmquWAZcxPrdNbapJHl0yfquInyf0tN+O/wATNSs/1ljaAaAKKitnLAfNR2CJtZ+x+
Zeo9gxu1mfVKhh7ffHBN3qlVT62in4Wmz4ujIFZCMBycPJK6uXBWnxpWVZtR8GuUTiqvWX9yttv4
4HQXXJCWJQDmELPm6b8rU4y7QJF9ys1GggTIOkFHoNGxn1EN5skLNzBl+UCDnyd98GXm/up7I8/x
DhbwdIPPhyvVOvHgJT+ke5mUz7Akhe8uaS/R4j2zFK0cgyxylOrggX/tKFp8Yj8K2+5K0Btoom6c
1yekchsw9qDb6kWgwW6A0Ds6y1XUqz1PzLaQ/mFahi3SuDaFTZ5kVW95uNwC5Q5moYfFZ2tZ20/u
h0foPoIsjtnXMPdAXx3gdpk2r0D4byFJAPFDgpJHbeMygHLPnRwAU5RFNg4N+s7AyFXlxxBOdGEE
eqQ9IXTjs1KAFaoaZEgRJS9j6pJcLR6Gp3nnOwdQwLMiA9K48Ty2r+Ly1MTpigVzv6pbgy6RrRim
VwoMrUAYiiniQ4X/5EidbjIHC8dSaQR84S1EDYFGRKniveLjqe6Gh5YjuHCoVwdaHKQxJyeiaFVL
lP4a3O7sNuPsngM5idWkQGKnI1othFwgShhPGBnWs2+OfkmeF6ReYLa4TJpfrO2/UCaRiCE+k8r8
lQeeew1C1wcOFqZWwXcD7lRbcTKDevYI+7Jl+x0Ysx2b8iJnzKQ+v6NjPlMkg2fBGD5ol+69xIQZ
8IPzPBSHMFnWksorDHb1zJ/TjtzIYo+K4xj2MjrNFG4jGMTCtYbkDXyUU5nw9S92DG+9agogSd6j
r9oV5NYXu5DXulAy84P4S1WgGTCx/vRmOoQQUuD9AqguzQhk3zvFAhEwKi427QwqO07+07E8dUH9
Vg94cLvF+x4j0DySJ+9TCbEPY5uySrYN8zYTW84OP1PCoKBRdf1cB+5pHOO9me2lAZMKsNicQ96X
21nDMMX1G/AhZ2bjC+JsV6YhVx66OCMpKmvbHRHWcglLvglK8261uJkuuqJvy0zZIyYkQF7emK67
GhdVe2KXquk2+THMxvghkmgkIs1BNmGtQxefNdPYzGnMu+i8gwv4fWoCYJPqjfy9GnSwOq/bukAx
xXAzQwlThewaxT7cSLzj5MmXOYh2s57+sSXdQTT1T6XmGc/aY+jGf0liKMg4uw0xAKG/w0lsrTv3
Xv/Vir5dT8o+Oy0ena9PHkFS6sx1kc3G/sI+Brtu2ArDQUaltg3deDLa29GXWamm10Zgj18m3Tuc
YVwWYJQ86pTil670u5XjE1eobp0ajwwv6mqoimOowbvpKW1yZYDbFGVyE3BpslP6NPWpzHrKzsvk
4KiUhCvJSLHTZfoSg7tc0T+8d+7ZuTblkBEij66007pLoTUJPPcLpgiYdNP9i8m0DXt37GN0RN20
RxbNuJZjtKuWKF3xMfjxZv3O+YgikWChxjkYpQt1Tam9DcDEtslgd64of1Ii35lXtBvZLzeS0G/P
A8tTsFerogEoUfSiXbQx058pv5EkG3SyQncRZnzBa9fOAvNd9xQk5X9+XP/Hp/QUzQMGgB6EWjuH
kPrM8aUpoJHo/qD50X3JBvc1UT5WYevlm2j1Qejg8HKrcddOzGUWtx9n7uZ1S5KBTx9XkfyLcas7
vEQ4d74RNne0GDcJdsIzPxrXSe+hhnYfYzefop7LfKYDSF9IeHpWE6AxpNoOXuiO0No/pmg508U2
a0g55FbW3csMnVAehazGq7h0mUqmIeNF8V+qxTbtqjhTAT4uQZJQjj1Dl1VmQOOPliTzx+ApAGa2
AcvZZngezr1YPlSr+Z6B1+aS6NVo5LGPGLCppsVGqUW7MYOcxkW2b5PwwVqU7BgYckGXCsvGpQvz
JUqijEBBkc7xk4VwI8Ms228dBAB+4W+hfVR5Q5m3nro2XFkncPg7dp5j/y2ow10k03UQ8TerKr2S
cXtN/Pa5rzo4eXhobFLNgoxEHB2ksT8BJIU575RazRX5mIbqYWLZg620r4JiSIq0/dAzDB/Fcu5T
8aP84sDjdJsoUGuABD/n2b31hi0ZIPBdP9SvEQobNB/JarQjesZCvA2tfa0qsBwdWc0jeyh46fG5
P2K/AcEdIf/CXuibtekHTDSvVQqNw9RBfhG7aaXrZb0MzXBRtf7EmP5hIOZcS+RaQh/S+Ae9wOA6
8C7BYDaVs3Ijp2qG+MH9YClmRT2x6lvvppSEY6wv3wVQH9zLwUfPgYSJKTQ3XHCD2+VDwojsngwr
Ef9BAXQoPf2YWbJzywTsujBnZUFTFxHdWrg0nXxbJxmkOmdY2R85G5oV9in2bZM+/KLaz4v326IT
yiaNlJdB+io3lblRO+NBmMGFukZuxl69ziW0VT18Qork7+zA5kW55YH/E021U//5bGqh+0ODVc14
LcI6XuBxtewFj1DQ2+lZMLjg+u6zm6IwI1pvYD1UQyzGsV2rYTKkveoJc9Nb5bdvbTp8zQFUZ0DB
TKblsusqaBe80r5K1X2FS3Enw/hBRPAaK++CqWbNQvrW1ghYAFP+b+DxM44YKL+uXfOy+sGmDH4b
CsVN8XDc+zR1E2aQVp6mHpI4mH91+SCDV39kNymSFYOyNFOQCz5BAoK2EfV/MAN6Cc9792Yvzspo
ea8SzBvAobZumEB4YULIPXhw9hAF6aU6pWmyZzDwz4VhFyh9oBJJ0f9PpsEbWKL9r14xwe76vsaP
ptNVEiGDu4CWd656wNKmBDY7YVIyncg1yA2AXTyDwhUuSR1d1xXmdz8tVhgQojwIEA7i97eA4SbO
nK3F2D7TTqCg4sOi7z5Yf35S4OL9Plr3ybhhZYxGwPsTJNGGrEg/ljm3GIDjYmVjehOoKlskDra5
s8UBmGyMVxWMPIWFn+OwQJDxYbIDvrtWTplP6HuF/rdp6yUbp5nmBqxrVFH4NQbxzcTxISV839ZA
9f+qt/C6/zRjDRRNMVhmCg2FPOoIUFjEx2e46q8F/hWZWbppw0fYqpR8ACABjQ+38P+CieKhSucK
2I/9hq0vGIh0hqgRt6MvYphq2Pglad1rEUG3whl/n8QIAquDNXqhm3WgweNyEZ+xP3vtFGynE9DH
WdEG6Aqj+To5+xrOONelFkcVLCAsOI7s2E15M9fwlwgf0k+/x3p8haHHeRkZ0H7uN5mR7olM80sZ
sjVpu34/pmxAu0Ur3ET/WMcOSq6+/2LKO5txQqXwDdQeAKTQZgJGowTssTASEZJt98rQjUFxpz8X
PlU5j9vpQHHNDwiCgB42BlwWLfi/i9JbOd7HEIKCLfEKYG5DicYIHr87Bto4KMZjL9IVAg8xpOgI
cs1y+fSZOCPr9DrH9SsgNxD3+q0ZxedUCahrMYGu+zG8xx0U5AaSjnqhoBMiBYFVhG/ZluTFi6Ov
LvVPUxtcrOiOhLl+ncQB/kCVALnpI6XJfu7It1iAw7ByW01qPbj+OdHAkHx3Gbv2LnBW8DpsA39Z
+yDzhZo3C9RChYnP1Wwei2eRoNLRz9D1l7ANzvjt1F+CqMhqMuxUkCQQ5ehfKTmoMz39CY8iUKB9
9A8RBOfGchTX6PPPkg9ng8Fguff8taiSnZf+ffc8/TIhRvqEA/rqevkDENfLx87eqsLti9Cewnh6
Tqg+zKPedCmSD4k69hbAZ6J2pUf7jTIIT4N84gn+K9Dk0OUGd6VdhaaOkDTOHfN/Q9B0YMvJ9xRK
sW8E/rE9QIWSyWRdQMo8uvhqjHIZLP3/CVAl0CrJR2TYI2XNzZcconRwwF60w6fR+NTDSxGUczb1
JDND9ZUK9yIrjAutO0IuAE8xIP7a1Xv04ltwVweJ9hLv8gUbQ3TnmpRnZblcgkWciFo+qijoUGaH
vR835zYKNjN4NahlN3CWzbHEBlq93lqNUkRrevRFCHooeuNj1GcxF9CuqZPppk8KRBrFKvSAFJF+
2zYhxPJ/FZ6he187OtSIaBohjo3kuw7mV0lD7EOYoVjFY/3AYuH3VPt7Acv/XFf+XXXp61SiCADW
j3JvareJ89fYRMSWbY21hWCRZS7QeQ0B9G5JMWxJAmUoUYavRQyuJJlrtAt4NZkREEdp8y8Ckz7V
7XPlY3BkaIfrRn1r1CID4XeYsjlXRTrl/qKXndPhEyPuNyrR80VmqdejHMZdM/XRxfUdmPXq6IGS
B+N60hSSETn2CXCnAoJp6FqykHjLsa/Epe5xnod5eQD6wVO+QJXa9u05kvNn2WMbA0DSlqfjlbc1
y1lYQ8yI5oNE0WVC4EAWtNBaDfa1D4t9GKtPrBl8U2qQWe0eNRFrAR0cmuVD6A2nyclLpcXPAuou
F4U9u7RAtzN5oH8iiI5HBYYFXSItFgOwZt5PPvvu0xLYJ4Q5JfZ0YM3NOB7QCOd6oOCVjXg3E/IO
IEAN0cCrk2rtWmElE7p8TFWwNe9uKoFMlsS6g2aCJ1CPRP8kp//cBDl3jfSUrYfAniaIJww+5W9R
jwQjoXqra8SJDz3MNtMaHJn2yJNH4o+li58MCImgLssc26WXYoD0WGIifx/xdGcAWB5RMCJ0QoBo
hvzqpDEUBrzNSlaCRzcU0kv6T5HiwRL9Wv1V55KCHOkGgT6wAXgTRp+gXc8NhGNZmk7fUT95ua2r
l7hCE+7DazgzrJjzqIDRY7Loj7ABqWhoVGVDF91L5Z5nNV9pEBd5ADeglI2g0weAhuD2sKVDTwLT
OjQy3TaNnMx9Wr6Pvq7zyod7FwDnAqKQ6NSo6msGmZ7Lwm7ZVJykMDupNASuszxMI9oez6yDqbjD
6ewqF9vjQ07hwfeAkTmn3iKXvAKRcnmL+xbgiDXItl21kz6WDjEkQEy+mtZd+AwpajiONxNCna1I
eZzD5blr3LsqaoAs4R6qqEcFGn9c2mM9l3uP6n+pD4XWHIF9F9MpSdH2Bhzq0+SX8uQM48iTN/l+
rpEYnFHch6rrESkaiJwZ6E4gfkWnl9jDUkQzNG3dlaXTpVXku3TkGcoZAfJeQieYmA3pzS4cvJ8R
nRmocDjtgX6LMm0rAuXa+GImQYDTyRdZ+PUGbfR/agnBtEDSS13zlPQhxAHthwC7ArgXDU7Mmj1i
3XftnOBpCQdU0RYr+YSwVaDQu8AdYA21+w2fFuPcxHZCLaBPdYPNCWgX66i/1YzcBwbhF7e53yzf
fzk5GchXNE0U8ooZem8chYGt3GDPA+kuAIqvCIjZsCJ9EmFySqb5n0caSK5K+h1x3DdY/Sc7BOlu
7RAC21W7RFK2dtFgs8Rg8ZdK8Pp0NwwoJ9RTH0NaY0qvToGIXyq/h68vyOE4Ll50uFznBEmaXXmE
wixeKVWlWTuWdzeO/0IxPSMHbMinQv7+HzKuqnS7uOaeugVE4rKlZeFnMirXRRCcwz54SpRMMxtU
T0mLIxeyY92MvwPVI6hI4Ipei3rBUvdv4TBMd4Bdp6iTGzPwdVxXRRYt/XaMIP3uKvIT+M33Quen
ADxAZMgLq4CVhzhFjQ7PAsxAzpJxK6NhTbX77lQKqXzxLlt5mYcAiqKlPKs0trkUkEpMOK5aIEZs
+YNQaXiP8ENncYRbLsYPHzjeKpm982TFrVvafeh1/8olhS1IzL8thsMsBW1VoN3CTR7+oSjmVVxt
YOx97tvhOWmr7wkvLzZG2l8T4gcmrvi36P7J1JCUyzjEthqyLSwMbhXBtI3BNOMVOnk/jR1EKexJ
1B5bkYW/Brq+0Mp8as7JxncIXUxScRgaDV2vRMg64OIAQCSoB3xhMo0/U9beZe/tdB9sKmxm1BN7
4F5vx17SHMX5HljRZ22DbT45aDyYfXDvUnGNS3JIR9ptANzJLOix1kiSUWQ+H7YOFRUlunlgWeEI
3HWXTPhj0RGDYQa68nCqoa/DNRRWrNFun2agZjncHs59DYkxFVMG3nPnj8OKlOi1w+FpTvGoAcsF
5jfitZ6S8AZ299X9LfFxiynTLWhZOyBo4Gue4tZ7BfBGAK4OWzNXZ39a4JLZujmLOnfRYMU5XGMy
OycTGGne5m3S/lK/Oyd9W25dAjE3dd53nJYN1Bq1y20fvEGYdy1Bs6/9lH4zLhZw6PrmEQTSgOIF
lOwq/Ptjij0MScAQ2QowEJATiXWyeIKMEuPLc+D0a9yF+1CRCxosGNWDOsvcEL6rhn53DUe6cyey
2DUvZMGxE714ADO4Fax+Jci0HHmKjkbuEYawDaoF+y0a34clCgQUiFxnQRTqkYJoSNpNv/xZw/nw
/K/nvfKC01hiH3AkxXPEB5PzicaYNOiFEC9dzXbaLyFp8oFK7PfUuGONnUDed6OBtIrcYwY1jdOn
sQZui23Ae6JjTJ0Oc26P/Qs3t28mJXcWsX0/xl/YM7lOSXFI8Sxlfg++oo/hUW6PcqLXNLBXUfRq
A3nRnCEW61PM0cqa8dgE8lYX9iUJ+QecEPZjhTeR2x6+oO5SRtXdZ+bJL9r/Ko6dDV+F56Jtr6EX
QKirn4agXGtHSK4GAD5S3rQBn7dMSC8qRPdbT16LDboUnLHcQV267QQwQovSgQWlC6xAoJ4slw1D
ArboZT7x+qBG80OgdQpC/uQCCAlpCb5AeHmD3hD7CR+CljvkLKIhSaGUYwAv7HQfJ3yHfNFA5bEv
NCVwJIrETg38B+LSX+b8eOW5DjR5EHZfuijPnIyXMKyfsUB1ZRYB97FfYCsJvW6z4BCavnlQKNKO
0pYwMuwWTPwphajM/08S5Ir43mJPJfijIOl24TzGuY+pZTDBXfvFrYq6H52iXiBrza0VjY40YGZL
2/Qt7QG3JxZjPd3jKt90V9WZLhIPkyn4TAnUpG599Iv2Tw8xHybT3ymSLDNY3hzaspxyNIVvcgJC
jBjpKJ9GbKHFiGDOZyWDlQO0gxZkXdHoFnPs6YPTSwTotf8TXxo3o1mKXYf1UDh7fPY+Tnwy0Bx9
TL0OG/xGAlq5eTAXmAMdDRibLB1qpEFhEzLT6YLhHjJ44JA7yiDDCrt7MeM2l0l1tlBNZa1v//ly
8dd42NdSACvowpVx3ioclx/hJduS4XUmeC68NrR5svzFcPr+uywBaPoKP108Ye+xdgHkDXXwmlrI
TYwSb7Hr+10U+ZAKQSlgJ3dK2vhHl3JPqnAB8c5fB6yG5WHlhjxaUM1DB96DaoDtcmpzSOQ+YdP+
kgBIB8Y478NiOaOnv6CNWVEuHkIhsYOWr3FUe1lbhx9oUA/4Xk/Gp0dIdMFFatasvUmBhiPBh29j
TCHC2k2FrOS/Ghg+qxFXZhrAYYDIwAJtORmwfHLLeLcfir++Xu7jaIAOFPL3iB+x27xHX/daQ5gz
TOggi9S/JtBez/23ipe3WZfP5ULNJqURThEiKeI/TiuGULGCGmakyZKXTbX1quHIhgHffHUrCFoe
7jVQPcbQiVPX3+bE20esuTemv4Cqxy8+p8BFW7Dr9WnADjgN/npj/GFjbx3vXlI7Q9AUmwNJ5oNk
aDLmqbgoCQLfQO66kyy1J0ASHFW6g7hmdKVWWROMINEaqupDYJfbwpsnBdUgSXF3F6xdb5Up2yeX
2j8hsFJf46AeYpn1fq7AsXGFTPBibH/CefrgreflGjd5R5rArdQothSzwMyXe8cfZHFrIYCSA25y
ZE+m9uRqsP3QT5wibGF4Ytx7Jj563v9IO4/dyJVtTb/KxZ0TzWDQNrp7kEwyjbxUcjUhpCqJ3ns+
fX9ZF42tSgnKPueO9qCAHQpmmBX/+k0CHeYmwxVJ64L12ByEO0u804jLQnnjslMv1UT12xmPYBXP
xjm6tg0EA4p93QGCwFJqpsG6QKTwWJU2rGQjgB4HYAvD56WZhDvbubs0kjdO59rTm4Ax4KKa9Zuw
39Vms06H6LcslLcombxxiVTgEbDDIkVx1eQzpNjhwZl0P0x6GlYTyeHNsgtn+XPufkwO8a2W8hqn
VyF10RoHl4LIDshYFDNd+lCBtEE6uw2C+jrvJtIN502vX8dded5WyXUUp28qHEIHo9kiSjAsy/Kd
41BPV8mtCLR1rUnE6MjXJsfDg2KDJZqrtLe6AgECncZgBhck0W91wx5WSYqODRmAxdtigNKa2sTS
z4BTPeczBmAo62tftyNfLZ27QfJiCEMPCvS5YiYejUrPhlBpTsa0CgeaqLWEoDi+BmV3XuiG3yMX
0lNRu90w7gYr8mMV+GFarD1tLvqv0RYB8TZSIQ9MNq+xKvPNEr3YHLqWE/oQSFD1xbcAsTtERZcS
3Hs9NPF6oFk2Uz9izunHlIClDaIUgddnGblJAczmaNM69jaH/6vDXBzM8jKMuE8BZjVNuRaCLxqn
Hi2d7Tz0L7o+DqvWlB79dsJhFto3Sp+v9Ly4GePeHcDeRid5HDPL10Kgyyr3a604C9LpPg2VnbXk
54oY/b4kRA0RuQk3C/UNhPEyVghqiEk+0g83s4tTh5vExgqSC2LV+8Zotv1MMEA4rkXxpBnT71lR
tvlwoLzxByTyfRDRltyHtQaeP0jpCtTqk5776mxtg0n6DrJ2C0Xq2JTAxO11gtirjpIL4ALarfHj
ZKTrvpr3XVxsCuepaiugnOEG+uQe+9toi1kFXCBNqdx8yO+sXN2YTXZG/xvEBtb4zWJx+zcTzWOn
KZT9oquvS4Q6oekUk2cxg0PsCdOaS91gahYn9B2V/CrldC4OL2xIVc2QXveDdW5pT3NXX0B//OXo
/VOdytthvogneVXN8GHs96W4s7LhNew4FA4y6OZ6KKDVAOUrOo+rdvbM6pUOkpsOkLcDUP3KRqpC
fiRFTa4oh4pvMD1O87uwcJB2aKDUQmzspX5OuJ0K5EcOj9dsRB1btNDKWu6iEKIBL7yQRMhiWkco
BZwg32RdsJkWBJI2n6OZKZ/DtehBFLW3ZqHJCJd7Ubt100DXCyDK9fK9SulaAg93iBDqLLuoteSF
5vhjZgfPoqMQdiaJe3/VPAYDyscwCCoQnGFn2yEgLB1YXpC4acIMmu6q0nyaxfKa99OusKxiK1JY
V318Oc4AotpDWavrEBRWRqFrHHSXFbBCqq6zKPJLo15zv3uJJa7N+FErc6ToCCRRWURpvUrbV7sq
70TzKOL7Qn/NKraZaDiLkT902UbmxUaFWpQM6Ccv1ACMHN+a4LehkJEeA0vF2T6Pmlv6up6oQxfl
90rVu37l5P01DREe4Lm+C6zuIhOXSgkJ8s8nQmM2oPYbnJt0zrxpRjNnBLRHW6KKRtdRCI61Wy+O
gHZayxM91Y1Rn9nOsslDUoBMvk/cX8i88VIzPq/LmUMrd0U0bmHKoc+ARM3QpJvRHjfhdk5wf3pW
dbIKDgoFMEx9tlzokpAV5pcD1ifR+jV0mLNY3SpRhZOVeZUbcpM0w3nB4a1DCKbiui0A/+04f28E
gqhg8Nocgw5hI6WfbvpSvXYkdwJuCIr6HOvzm1YKr8z0u8xwVrk6u5N465TsN4w9uD813EesWdRH
JzNdGkBexka18PQs+B8UiBJ7cu1WteFAVuzAKiykjkB1vVmsxoIQQaFtlPRAVlxc2tzupE67zui2
GjYFKuJSS32NK7E5vKkhCa8mZbhMG+0+TLT9AJPTrODNysfUKtf1qMCOi/zEmjch4kXHus+d+s6q
2zc1iG5xFLggOgBcZ/6RqsiN4mHd29Y6bqAxycegfO46y580WKUhPAkcJ9AGjSs7t33U+lu7i2iK
13cOo8Oq6M5CxMOIsnF4oSe5TOWPvGr40WzoH7Fvtcq2DgyP7At/QO3bhfMG9TwLajrrExw6x2Id
FPSFEVm0oOWG3a6mjAbFjE0ANk4hwhBnIvud8j7sLmEr+6M0XfhVKwG/o7TI8Ws6F4/CTaDI1cLp
kUe4R2bNDteOfQLTJy1ykNEHmIe+KpCUjtdF/4Cwp4CJUM7LVhfd2ub5XmDyofBunxc3yykOHYva
LeVB0iaglbXykLRPMWouHXquHluXcxmtu6Q5q43DFPj1ReRZjdyWinahGNnWMBovR3JRBiF1RL4X
cbqZJnieI2sZR/IOSKafEz8sCOVFNp0hVZ8M6OaRtsMvcOso03ouA9/QR7eaaDOYgNGkHflEDJzF
YX1OQw21FpQU1bzLUc4mLVIgqbh1PUE9+R0Ja2s73Qa9FnDa+6jka6M2b+TQrc3Y2BeclKFZXTZy
RLGdAk/MNCvgQNQAoRk/E+zC86FXoAtp3oIyGe+C6Ue3EGDAE2KbZbPbOdqL2kZPGG+s+rwn63Z8
LS1u0Dn3HBWL/qSFFwsml8mrgMPZ0QiBQ3yaVi92daeSEVy04ZmoNL9R0ZIh82ujxh+Vu5CtrFMq
DTjKpMBtpFRSgZirpFEv4oxgUzjGmJmsstLkoax7usbDfs4fujG9NGp7Lyh1RrN5IUUaKA8DhhlJ
ekVBNgg8iLgxzPk6HLUVym9PlcODhbqvQMjnCF5V0kIw8yIVcJBZe9PFrcAVoRYI5yb5WCs/5iXx
9QqSlJHB2oL3A0nOkOt8gTjqvBf4OEwjfRDziTOA9bM8tanYVt2yc1C5mxYlq2JuulCc6zkC0+wd
GQwV8RqWNddL7ZWjcReJ5jxuXzRz2aqgNSSyH4ojX+I/oDJMJQpvtsd1mXChOdN6NFS+seVZNsYR
ib5O63g/iDPZV3dJA5XFaNdmCEzkRK/aPLmVBk9PatsSGEBCNZzsDPnxAuG2srMBhwZelLayi9p+
Myfdb71M3+ic+wt3Yw8kOGM+gWPyKkJ/nTfFnQItkDrJNQPtlg+4C0d5XotQX3VK64vI8U3R/zy8
mh0dhfhBP9a9qqK91zQH6Q5xFV13lajDlc7hI0yFHvbkdjK6wKHjMdWU7TLe68BzToipEiwKwJ76
XJHNZrCaYVvazoyIuWy3MA8tRG6qc9414OphOND2waH0EabqcDYazllRxBpksPRpcBzjPPtD2c9T
NiIKQdSWZdqinw1Tr7F0c9uNmb5tspyjNG6Gn1IMOe5Vdbkds4J7OTMwqbLVeD1CuN3MjU07la4k
QBMtnLi4BsGbtzKnJcSb8PeMDxOSNFvd5ouanNMZNhw3abmG9alpXTgsw7IK+7Kn0DS0TY30/YIH
OCGGoiHDs0xqtJCdtuxi8GaumircKGYj3cKBuFURXA4UPiJqaUcHmNdB4Sty1JpYFkXXodWjnZ+I
4g5VmUKaTLJ1MxqVl48qJB99pJIbm8WEdEvfEywvvBwWWaBcTdttbLbRdYva86KmnMl3iyFlhvTc
1GEgQMHjVVrod3MjeVcnZYy4N0XFdBvbdabcTTopYGtrSOvEte3JuS50GCltg2a0wLnEjWB+PERh
FK/kgTGY5HoLpgCBtJ0nNIGN0clNravpncDpBvZRn94ECi3ZvqXvMwwNhkiFfjVX0CisWEOwbNOr
wpgH75ckwlkqFBjlYZi8MRITuB7eGJBIGiEhpyLQRLqr4FUeju7MR86TX1l1UvlNMTSucoCU7eaB
mO8EChTnLiQmrmFsR39Wi1lfyjkfzhqNt2nd9Na+LgtYICrttEotqeJVyheVqGJYvjmej7pUNsVg
LFgAQearq5B/COODKNqqb8ukWn5xxc0IbM1kTVAsrBBK1D3+4EBuWW82pFFjeYV6pu9SKgguEXoS
S5y/Qa9a3E6vSi+r4T4ZASwyzeTgUqbUonRulOtykPhE4JK4K+0xKyGGULeUmgIXdBmC+yBXoB5p
xhLcBGKoLxedV8+Q9+llhPgKpj0Gw+GqCrIUofEYowqD1VL+6ixaLc6MQ0ioXvRySbZIvwWNJESm
jWEZ+AH3kKehl1XnI01c2Im1DQU2l66qIxxfOqTWigy0DaISZMHjMm2ctEqTjdOoqFHLCe8zcDNi
q9uuALuxzMaL+4KT1ykmcR9VdZasD+3ddquW2qT6QSOjDjZM2SBfJKRmq4224zkFPBI34rK6jXQL
lmSamchJzGmJbo2mHV+Wwq5haSPLhKkR+qkSofSd5okHxTDd572uIyjM5fgagwqeiWV+LfRAedSq
tHbWCB3KPcyY4cGGo/QjG2ONWWEn92rH9ngj6oPDkSozjDDULg68bB7Vc7XJMXdrzDa9lH2MSURR
2ogTFr0919oIpliDhdKOe3Z+6UuZjS4NtWW8bLtgBLZKkrBb6bUco7MobKPlLLcV/sTZUCYqhmau
DcRIKdg7yNeCLLToJ+U2MFJ6ELgqNigcRzwlaHHowVXR4gd23ldxvQARG9Z1LPRe+hShrGtMCA1j
DQ8gMMlbbLran9Osq9dJQxN/6rLkbenD8CJWA7iZpjYOL4kVD/ukCoG1RFI1kCYGdVtHY349RZG5
msIMlFRS8pZZ9AwjrOoPbQpjjy1dc8khK+7UVlH90OSBs05nfIpXfQlcj3OgluTn0wRA7KnaXLWb
qegiGu0TpC5PjDH+N4gX6l9DXi/mFoDV4JGX2anu2oPNSdCW2sFKL1HUsyHBqYjQrhG4RwGji21n
bVjjeGVpQfd7mULnKeOhhn8LWnNO5josr2CrdVRni7pfjHyG0plb3S38X/wcq6mAN5GmlvGQdArP
OBrEwM7xNOk/x2AwOOl0vbtG4zu/mKYKHVgqaYMIxNQfhdr1HAn20GzFYs7n0TgmHb9kUv4Yg9G+
d0RenWXY3m9aMKptUBrl7ZTUs8TcxsSwTSxV9rs3DEy+RtHtA52MvpW65POTplWuM1ZUDpZm0XNx
2gGm2qj8UOEDgYI35d0wzs6P1hlsT5/j8NKsQ0QwcyC2UxC/z/RtSi8erAlyORpHpIRQsiKLxOyU
zuM+mBMuIAhUMEly1c8xzNxFYUySianLywRuK10Kgi5/NI5VPsjeSd9CMaReFw/VBX42/RuHcfEE
D928lSVk5qFMoXVWTnM3JuNwOcUCRkqESq/Wo3mX0jjjvariSpaPsJp0TAl/DYYMfoC1x+95FFQ/
ulrgU7Noh8u4hB1rUvBgFA4cfdbBg9PXg22Nu1wZ68xd5jlCS2/ppHoaJUBJOGg9gKIFBjPnqD5t
ZZ7OVDtabgd6klj40N7b4fhZeFBDO2AJem96G8ToSRLjrUtFdd7XRUy3wxDZwYrLas8bzk8MUeSy
LhQ6OLGhx4+BrIOKWlROcK/azoNUqazSpAar1UYVDquZBPnKHM33cIjHveUo/Vs5QqhfcoHT3RIr
bbHup5wuQRmla6Md1Wo1OWH2KObQ+NnxavDj3OSJEXEzUPSr86aQFcvYzNqrLKS/U0tDYQhMp7e5
pi0XFHHsbD0Kfyc1sJ5it+WmqJv1yA3kOQqHVp9ndPSjUVhQSjSYq32TNm+OMqdbA19jdyarndJI
hDJyHRHzURVIOEDjAQCZyWthqoIWbR4URjOYtXNE69p2mKfZt/M4OYBzRGDwkLMFbAExbcukLe/w
ecufZV6FyRoFHl4LPU5p3WibD1VLga3ZkMURHgXJrQpJqXAVmIQ/nJ5qX+TYsUx9zCmViYRWUIsp
E02kcUUHKKZ/WnSbGp+LfanwBN8u4RA+Zuoo9j3kQVBoSdGVchip57BLtNtI5NPN0NNin6ahq1cR
Ga4AS3ZyrelUf73FS0S26JqKsUb6rgwYxQlMTtygN6aLKLGGyzA1oU71Uom3ESczHYZEuRuFbT5C
2j50rhTNWqWLY5/looIWVDSZb9VBfRFVCDFzkWjnicjlQ0U5ueuVINxpaW0c/BTU+lljGM8C5Oc6
51zRHAFMbgRvYA5gN9gizs9ZpNb7KdS6hOZ3rp0PGKwSOpD0eO0R34ENDp4dhlLxRauhQ5s89e9z
ghtcMs/G0xho+Q8FHsVrwgxWY+5kT50qKyrdegrXWtASz570GKeKkd3lykGE7/Fite/2uIi7OACp
qgXnBOY1tcCJpMrHFVSd6raWpr1Tgr7eVYay+KIU9P/wvoGYmxT3hmgnqMxOcd7R/Dp3IvglprCG
2RvUlBvPQvl/rjmTzRtCF2c1r3c2peaE+VafkQjadjnvjKyffi29jB7p7RoqZ13/axYpvQz8DHc6
HoaboG9+dnEkgemEea4LVIsckMYLni3lNp55FIaL0mySEf4U7Vx5pkdOzPtPP1BMdKUjkDgersxM
x7ev4Qfq7Co5Rx8NJyagw/jLQaW9HbLuXtFUJm7Vw1umgxiUpg2M6MgQ18vMuivagM6AGfA3HnCn
UueBJcP+PctTcyPo5N1IO4D8oYx0uqJQFNvFSu095CQlpZtRjxts2eodBeay0qcw3fb4yV2Yo6VC
zVmke5AVUPeomnkXRYOy6rMG8KUZlkclcOLaHxKD3n+QBDdhYKYQNCb4aOMMX6XJbTqbrWYijsUb
hq2o8RqXxiLhojrlJlGndNPKosY7p9PpB+lzClJnJfY79DhchvWuigEzquXRUc36sSxg9iA/mgiv
tKGkuIJOPzex1XKKyJDHZFIuOYqGfqGNOCyl3NOdi7faAHkY8rKJFt4qy4Z8X0vNL/M4cKyV4KIu
vFIW9l3eyAEhrNNLL5UNqQqzLg6WQSVVfVrTGm06y23mxf5pBq35ZPbDAXaaGhyvDCzGyaeS1ltt
yBkAnQ2vYQTJu2pod60S2lurink8RMNSxQ+i7u2NQbeidKOykw+tChvTaZJsN8pR+ggZy9dZH6yt
xIdhk1HW6qHhOc0oVoXZ3+KFIXY1Jg8XeqiRMZskWAK0fcrj28jujMYKXBQ3r0s/d7h8OsY2iudg
rYSjeI4hS236ECC0sWjt2CqsAx6waBB0S6tu0G0+QaIGHaoWzJ+sYFnhQoohSg30OQEbeRZd8os0
aQlMjuVB49rSpC1ldacYTf87G0wqtKbiPWuY/XIHQ+9dOJh9ghEFkA0UjbtK0n6Ix1m9baBWPc/Q
Q9+r2jJuRgWJUhVEWAkbdI4wGoyS7hxrG5M2log2tCvKR23K0qt+VBJlx5+n3rW6bW9nuv/XWJ8I
SEyYmSk5BdjYOYpvWnShDCHq+1bNfg+jXl0nRu5cO3j7bkU/ta6N94NnzB3IoAIdAfMDsV9QZ50p
tEvdiivGC9LF3oz87YmbyiGHRxByoXFoYoNglPXasQucxDJF9KjN6RdbM/VHLIp+O2pACU3Qgnsk
OV0urZrjG90Jq4fcgnppRWlwe1BPrrGZmJ8otvCpEnoRYUY6ogfCwjW9TupEvdJs3IBgqCHPdtKc
PJjcyljGbVrwlNWtzFWw7t4jsRoGqJZ0mgrkrKuBntZvp4EcLUGN9qmGFGsWTnqF3Hx6SQdzvnSw
0kJCIBz8KRdJf7Acfhl2KMBAB+1MhL2Jm5HGU6PGcbrLjcCPOavoaKT6BkpBtaq0Dsfucqldg8PG
b0Ml/wWRTN2oVUNXnXPJN8omhJo59b+MoBzP1L7KL82mklsizTF3xKryps/U4TXSC3U9t/W8n3lh
rkQ5YsISMjtvai2xAnDKSn+O2vOoLOpb25nwd+9oUBhYIDnq8xwP2s+kyAW8qhgiSaJfJmGl7iO9
oX0gUm1r90u9KzKt8HtbU6lxHTS4quh5tGnFiI9tlsfzfOFoujXcKIHd/Qgxbqfjk2LQPwq6nsrA
J4cSVrQcvopY11MTbXu7xqqkGfDRxMRhldTj9KZiJnIFn6X07aWS+0V1WhhVS3sZKaV1MaGfW08K
bkgYqdMSLAR2NocaYLZdHm4zKts+nH4klYIzjW04z8uiobNeWhXbv0EYpu0FrczWeR9p02UKZz3C
MKUKHhqRUct2aXCVh9gJrtCh1TdKIdAp9wY6y9RBKJf0FZaiRbzO+sa6yI3QRJM9vMUtWrfKghtT
HWpIyW2/thrzmre23KBoKndtD6PdGjnW+jw2Q5oY8HIwasDFpwYITC0KxHmhj45QrroopkV/DadC
Nd0gtpefmDbTUzLzP4iZUv/U6gTMPertCRTUaXaVOmZXNf1K2I+AhiaKyDOnsXgU0cMqvDh3mq0Z
5eaGLMLmZuS39NR0nu6g8wz7yAzqtZnV6Savx/xHDcAJHbRvXJwAHnC5RcjbDHHxksAKCdbdqMbX
krMQnoEDmlt1gdzblom3YBANOwPFJ8CkTHaTYhpeNcYceXHc342pYzxUdqXCsVt636aAvM9LxUSA
0MLS6OYS3/kxnPQM0r2pLRjYBMigBn0yOMFLJIg8beESH/AvJZnL67HFates8AVriQWG8B6Yd7zE
i1UBJdBTiF9Ds5okDiYneFXri6FjaAjULGzwCz+DKoYTL0YIN41TjCcCvT6n16AdFLq0KCgPwomj
iDILr/DBmer5RSgvFjpYazgxwBchaH+PcMha+JBuwiOkCbDF54F7j1/8Bv9Dv9mqOygbPgS7jbH+
z//4H//nf/2a/mf4Vl7/V/jTfxR9fl3GGDP/7//8HFLDcCaeR7zPwOL1o3wKFGdWqWcMl+1Csni6
rbHR/f+PULnPuSJ/j3MUTTEp0pqbkHG0G1Ilz8VW8QwPHvWfdOrw38indqRJ+juBWpaBKPQoZWjC
H1LV7Er+XKJDZ9TV4/LEh/sij+yvIaxD6PGHH8pue2PkVpc/uVPWGtHNia949VslXMszNjgAnZU+
aNcmuoAF//2P9jnP6DA0ngCkKX8Rcd+CgKamVcqfmkX/Uh3N5zzL7qK82X0/zhcR8H8PdPSrSbrc
9VgxUO11a0gFxFOHnuJVHm2PVXI2b0/Fl3+5/D9O7WiD5c2IJcfMiK03enKd+aR+O5dwzdeH9GYb
/PhE8toXcULM0bQdymVOM/1PXOiH3zHRZidN1T8j4r62ztbROt4MZzhxrITbrLQz67o8kWWnfY68
caRzCBTinoI+9OkYqblD57ZssIjTyYLA+fxZHkzEswbjvZIXh1/Ri/X0uKhwYUIloRg9NZddPC0N
xh1NI56UMAo9aO3x2smT3MOsJz7Ta1xz8fHpuTCBGG0OkpUhu36fQR7FaJBAlQnferRNY35iSYpD
htZf2XKSXG/TkCqusobq/FlKHz5jiyBFIobNSXqDfWP5Yjs/W+rG2GeesrOLE7vv07F1GM3ShE3K
m8avdrS/h2VpqtrI82dFqpFPz2b2h76q3VhBjpEYkeMe0LE1jyt7b+tO8OvExvgcy+ToRMeSlEQv
3DK0o0SxA7KUaby/XvRNco0mzDN3xTvHDEdn4KaP/83RDn/Nh2+bGaEOaS5tXtQb5SrexnvFpXh5
V9eIOten8ry+OFx0QblkWhp3nPZpbc6Nk8WJrF/yFMPGrdXdF+XL9xP6cggDkwIOYfoE8miTsx2T
fqyW+gWqqptImHWZ7qIrPrEmv9hluvgwzNFVOlQizUXW1i/ID26C2biwy+i8MOU2Cumn/ktTMlRJ
/JGtSbY1/czPFw7+kv1cB+VLUd+Yw5WFqQLW/9+PcVR8/BmDysO0+Ga6/PTZnKGbaf8ZtPun0ae2
2sqxvvuXhkCQxrr+8MmO9pVtlo6pJBi4FXW1CghGsU+N8EX88l9D6Ef3Zq/2/TI5av2Cvnmj3ubv
h9vTOYvWSPsB9FFKrA6lDg+yE7fZ18uBkx7/bU03Lfn3LopSR836tqPniM7aWC/6k+aQoEDL4vtv
+EXm12GG/wx0+B0/bFcTJ3C1qZvixb5fng45tnTlQYtWcm+46tnJdMMvz6IPwx2VcC0C114fxhIp
LHzJdbXT/6SgW/FuXOPM5wXe9/P7evf+M72jooDIESeY07Z8UZx7Ram3UYUd+3Tz/SCf75M/K/Gf
UY7PiFDGShPXJZV27tkCr1yIx5XQH+eapi0cqK7Db9usK0m2mW1ivwIv8cTfcGqmRweIYSE5NENm
ipk/pQE8WJ/sxshaY1TiHoJutW1GTkl74g3wxULlWqFspRtlHwJv/14/+oDJojooxUtWmRAVB5jw
qnGWRdq+c+L993P8Yop/jXU0RbuBsiCKqHwx1GsDJ6tJPo/z6/djfDUfx8TQ3dCkadnHG6+yoL8X
KAFetPCianDSyfZh+xjPJ5Pdv9gJpqpLjSRBypDPydW0TIMId8qX5Ze517x6gwEYMluP1HHfvu1P
LI8vpvXXaEf7AB5b0OtzIX+mVUkbEO1z/maARYelc2KkL34kU6UqJnvYEDbi078XhBUmM3w7ysWi
/iEj7SbkSV+r2Ynr8qva+69hjs4tRTNElWOF8kLKzb7bpZ5y2WwDf3I10oEhWJ5KSD01rcO/fzgn
MwTyjQNl54WmE0Tu2Wy9pq85wdQiO3EmH7bMX9WpxgL88AWPfqtmgjDXoaN/qaoBrcfVQS1YjWQk
4lMY9ac+5Jfr8MNoRxs4pcsTLiofMjtf/NkrqA/ji+Wy3BVedX/qWhNfrUMC/DRbOCaDftpeRhUV
ml40L2CEnrNyfBTjvvpsnh9uHGWf7EkAuT0VFPrVb/dx0KO1UivKqBl51rwY2lvbPxvO5VKef39s
iE9FPj+adCxhSJ4TpE4cFSNIgmYH7k9DpcBb6K12h7NgXwCIhBtB4Pe807fgdRe4aPj56/djf7Ve
PgwtjoqUyTQr0zzsOCOyiD/5FdqkrSCYr9A/ayeq4S9/QDoJgC88JvRPx1YqiUqKWh4TEIrKh+ZH
v0l84gt2oHfwVTfOnlihdfQWnBj3q8/7cdijPVEV2qSlZKe9wE+Cg2KuwIu7dAJ1u1Fp+sb3uXpi
F361aHTLFLaQkMzU45Wa1cR4tB3vGBoXRAJhR20Ev7//4b4qvkyd/Ag6JAbX5/GiiXSWTXQYw76Y
1soKQP16gYJ2gVyfh2jSnZjS4X48Plg+DHe8UGAXDHobiRrpKc17q6ZfJ13F9NFYVdkvibjz+/l9
tdk/jif+PjOtLkzyEgQSe8LzsITvUPjqeAdt6cQ4h/373bwOR9yHs1mkFml1StS8JP0+6d47DDP/
exM5vtPIBNUWO+Z3woZTpSEZX9rQFDMAre8H+momPJ3AyoQqVfUY38kUcBjUc80LzjE0M1e1vPp+
gC/378cRjmqoiftKjaqgfql+QU+8Ji/M9YMdO/iHfqf6l6WPkP7y+zE/7aQD/gHOAgGX/35a5Urb
j1pYV/nzTIe9Dgp3tPEiEydwqhOjHC/uRcxqm5SgLPaCNfqVRT9eu/s3JvIBNjpaBk43qPhJAxst
tkUGQHxbV9XWSqsTd8mnRfAHL8Kvx8ST1fy0CEQhDXxQ+F5Fv4+DW715/DemgRT2//3/j5ZATzRw
R2ON32OiI4QSongK7efvxzg1h6PrcAzp4gRkSDxjZhQewn1ObpVPh8vhK9mUz3hV6ZplHP0YSmJo
0IuU7BlXdaFsq8IP6p+h8/P7eXw+oo+GOUz0w9kCZCdxvGMY+95YVbvcm7ZRtxpcZ8MRfX0yQv3L
7/ZhVodV/mE4C+LgrERh/jz4yTWSOC/HRnL1X/gubS56jP546vV6asyjuzWIMYs2S8ZEpntNAuEa
3luwA5X0SFhDNbOaT+IAXw9J/LZuOjZG5kc3Q5YatqXXaf5MUPaqRj5SzT++/+FOjXB0J1RTFSMi
ZQTFwogVodycXXw/wuemyp+l8c8kjlbgYkAZtuI4f1Z5gMS0GnDOWINzu2j+vWxLMiOPOa7z9b/8
mGNg0xJCqNgQAH4eLRLbUXsNFl72nBOoVl1a7WNegb23J86JT3Xl0TBH66KY6NfHzXKwU71dMvwK
tn1ymVTvqrk58SW/+rEI99aFresHxsrRaWGYRgwLUM9Yge1D9TtbT4/q9eRyZqAFuEkBjuWJ5aEd
fpy/aobD5P4Z8rgjNmHHCEBjYN/jV7/o3vjxpeqlXnwmtjBtHno09Mlqco094XNus8GX7yy1Vyfx
sBMzt442AtlEAUw9/ozRHT3dzb0YqfxKIbx8le4O04+viCP7/nOfGvNoa9hZoM2wWbJnJ47Wy3A1
YiH6/Qhf3cUfP+7RzkjawtCSkN/TVHfkMpICfAPp+8Qgn54ER7/gYZofjsrFIuY9bJkG/BgsdcqL
2tBzgqGbnYjHu7I3ftWmcMuyOHE9f3klfJzd0fbDvaEB2mZ29oXyC/bVskLJfccD1q3Fat7a7vcf
86uLjt6DKqEwCtWxDtv0wzzjHMaiglPN82ypsEA8w/ypDiRJD0/fj/MZUuGDfhzoqC7IsClFqyOy
5xAKip/eVj7+2p26Gq9bCCEeVjyePPUjnhz0aOtn0q4DNcJG67ABqA9RjngYgSFdo0FFNbpe/uXX
wt/TtI+ey4qp4vJaMs2y/7+kfWdv5Eaw7S8iwBy+Ms6MNMqr9IWgtF7mnPnr3+nZey2qh3fau8+w
YRsLqNTNquqK5zxM6pvPSpHJNdGeZXWNOmXSXF01BrZhoPyZD24qVHvbq6HDTPHHZICsKmNOYWxZ
21ogZc/ovzRzq0Kg7JXBfNN6fLhTHPHVd2cXULQgxQQInaU2DL08TyWoi6SsfBCKDsOXUEzZUwEh
DYQ7Ex0y23AGLLi5+qOk2aGF/fwfksQwfdYVU6bP6eCwajU8gICBBqratQJWjgx8bHr4qA7YcMSO
9mXb2HKZ6yumTB7jvUWl9GL2po0ABPgVcazRFoaR69RbmwO4YFY7KCWQrrns3gBGzhzbGB5lfbRt
ZUGIoIoov2kne1x5E2xo+agWTcTeij0fFO70UQHJ8hFomr+ah9TOvBpYlrN9+f42fabGf4mlvlhV
TxWYxiA22gOvCA8tdshupKPhgUvwjVWr3f5aX8LoryVNHJY7oB7pMFzpi3rHtbzLOBDrHqkPBmZi
bdSMMXsrQITkkpGa2vMxV45JUFNGCRpA0db4wswPiC2fO5evo1GPgW8MbQL4XHy+e/6gosDog2YW
cYroApjzyBRHfNUlcdSTEPLR0PgDMTQX89bIfTDIbI7XpYtZaYaJsS6UeggwwIcxXAmiYuBqFhU6
q0sELqUSG5OXPx1DkEj5fyHCsATuIHubkNwIAwZSH4qMUYz4P561f78TneCI1cRlBqCj3zr7d1wn
ALnXIo04yWpvsUDAanSejz+dvPGXRKI5K8MGdy8PTnFIRGdVeFXc6LP2DMB4WLKpmzz26YGcYbKG
u1h2fQqzV1KFJgLzDTEDLBbaoP/AlpgJMCAkQKU7frAK+VsZycqLiJQXqbHKsWgapA0z9tHaZz/6
rFLDGoWbSBwZakI5kdMAAynkY2VQwtQOXYpbANXXc0pXBQZq6chhse/M0kT6m53JoMwr6YFeFhd5
RXqAnubGB+0BJF6nNmBogRzyDihu4csfqf+ZTMrOBEHil7SLq6CPfBDcxwc1Bs8KN+4vi6Et4CRH
wdI/3hjBMNAZ/q6PoAjDzRrGguE4wY2s2FF8S7U7Z7abg7iLjqwOwdb3WskzKLNWwDqmxUskvtfY
Q5PiF0nYMU5ELGjlDE8nQo9HRYaqoEQrU4Ed4FybLk1BXFFcx7vMTf8BP+9kjTYQGXYTKHoZH2rj
QBq6mIKCGhdpQVDhVTzpTTcYfRpooPbtAHlhMOva9DwhORJkYCxNltHiALnJ948kZQBIGAe+CEj0
PV2j9ANo5KvYml3Jwey3hT0Pm+kztg/2r1A69eaMAdg+SNjQKsNgjQ36sRrFk+xKwuA6AMJ3lScn
Vsy4TdpT0UelM+0Q6KTAQpyLAKjzAe+chkMtEJiM7uJ0Hma7GNpCRXRn8ih/LPTotAgLrrZzQcsI
zEcXcGa7yMU4+nN+DYB+q3vnbOkvzG79Rem2FTdVs1o3y+8vSiZEOcz4wSFLB0Tnj2po8ozq/ubF
YlpCxqAXLysqradpLy4V1v7ToCrK9k3glGQfy6CwMKoa4xNNWNz2uZg5/aSJDyKgTg6J0vGWCGxY
7PguYMW9fPHUG0HuXRcxeEYqZKiOiZRKZ4PcGwvoGAI1Blx2Z0XYnso7C6CDU/R4WRQVSZxEYcYN
g8sYrTRA6PLdevo+KXtsFBdgfgzkvHd80OoUeH4vS9kwFx3D7mgtI6ZE2Z46UJMA0AlLhlDc+shH
78AgvPzzT50Ryq+tBdD2CHQBLaslAQseyy02LM0SyK556OYzAAOBfOE/xcDal2SG3mxfHoahBIPH
0ei5ygXLSlI4x2Xg+zectPer21ZnBekbHhsn+5JBva8a2Mcmzh+LwAgdsjFgPHDB6OZP/R0YumyB
YXsbJzJ4HaOVaBGha0wXakBtJOqNvCyA/r+vDCCO3oQyQwRdcyYqh/kCTFshNNFEdAi/q5wAJrBY
5AFHOLkY1osszBo4gllaoHgWdoYjeerr8p4dqqNhl4z3b+t4gqpjylYH7xLe9e+iixYbtp0+zO9l
/gseeymAkB+zMvtTWEUpoyGQuSusDCgYFKQOiC05DGZp4vw+vHaZBSSpCG0QAf2I8W5K9tEHKJ1B
1WgDmtPmGIU9ceuEkq4TB8IbWCalLA03C9SStJ+xQTDYi43VLRtwl85iK1fTlWCT4j7AXfbA7HJz
W38UnsWdckd43v7iprGwA7+Ck2Jwhfyeq6A666q2A5VJFghz8cTzlTWV+NKa+sfuS9YFHtyVKLjr
qnq6jpUYVQILFCg1hXewPin+/QwkqoFZOTl/BhG9aLqBb8njb7pXUZTgC1kEdX6vphcBqPmEGKJ+
7oxfl53YuZP8Lob8GquzDNUUg4h5Et5T1V60xxk0RJcFbJ5DB8qBBLYIQaC9sIhRPlkfelxWj81g
wOwut1PyWgPQ7bKc8+cLB/mSQzvjvE0RjvkV/w6kclCUFQCHz8C90wxjTNiJzUyJvcsSt65OJtMG
miyiH0eHtXyTVk3VNdJ7LAMudvqYMoY6nxUKecT5IvZVAG1l4B+6VYteNg8650jCmIvmHzgwl+WW
4taHzB1QUADuXDq/pHdkNOqP+yu0aHL4lV5gBH6ZG4UTgzGy+ByMqNZyXbi5t3gq2KTTw+QAxd9l
1k2ohwfu8fuJKQvWwzBusOAiBvI996lcl0f9WvI40DpayQG7vgzHRX3BkzSJx9gZpsWxRUYb8pzo
xqjWixgoVXfFG0hN+IrR7GSJoOwr7HM/SvxJDLT0femRktiXlZBOhf/nDDoGA3WkWIJK+X0ULtqB
C1VQ6tp41oDcU+1JK8AA3hoqvCaPKfvKY6Uim6cSBA0PDihBzmLFoTIqpFi4OLFAv3Yc3ChnDXNQ
b8rvc32JkKi0VK56WeEHHppQCE7Yz9ijhhIAl5Fxfyw51P1FcayEeL7EwH+PAbOomiIYRVGNXwDs
vwdirWxJz+MtZzNVncRQqwf77IDEFNYWlogyoDFFMQDc4Jh7AGroZ5MHPqybO0BHsKOXyH/JAeFs
iZhsbpntMbrQ8PsXAH+Yoak63DPtmaMcA6XY0RaDqTeBHLrHDrxjAGDNNI6AunRCl7URR2fNtETa
R8fjVKoF34gBNtfz2ayAmfMs2eFBxvL7IcRAzZ5UbwDv8Yc55Zlg6iMbIW8UZBs+AFIB6NXyyZ4e
a4+zPrn77FkElOpeBtD3vvDKj8vqtWkoX3esUR8ZXKKjLle1GOhxZHH+y1SzCqbkJ5ypkYQqB/by
VFmj04FZAIeuYURiAEpM/R6Joxv/ALcY2a8ZvPyRJW/TXFbiiFavtLbKwSMv9iHeBaBiYpPbUY1o
Hylvl6+NjmZ/f7CVGCqiVBpEYEDzEILpExHJcN2aqtVDP/V949TXyi/9VcKrF9oR403fdKeI7AwR
aLtYL6CT8kYCz3RXcQLG/KI9wI1Q7wCuofgGaKh7sO/ezx+sp5YKkE5HXUskKrS60bgBS0QoQ2JR
HSv1Jwd4BjW97mXGAOOWJqLKgAlyDeMZ2Gr/LibE+H0ONCd8uHBft+C2ZA18SRuKiB+MQEhFniPR
wcoEUNyu9VMxSPazg6KNF9lVZ8YooSyOusv+YZnWpv9aC6QvbiwUYNVmJFYYbMlNHTUx9SfAy5va
ofPGl4WllFu6vxZIXWE16SOophIxyH8hFgMqdmICq3jaJS/acXCKhw7EP72ZP7LSmu1P93WzVAzR
cXmXxhzkVv5Rzx9E5nLBlg9ZH4zKUPta52tgnMI93mZ7yZUwyVPskmeyegqQXYdh25vSsMSAUrCk
Yr+Wsm1Ompd2EqGJwDd/ELA2kXrlK4aWDqT5pzwxpBHXTvtHjKOTrRoF3QiDqO3KvAASVoNXXBOC
7pVkpYAV/gCD/AFAMZ76VydbyaI0MgStB+AtdSFoStM/AAHqB6ZANIc7VjeKJQI7gzVfvakZK4GU
RmqA6eOKyBACCbqfNR8ATWNc36ZVryRQulelApe2MSTIXrVf7N7rrmQzfCKJPOiCrPKvrlAH/Iaq
YEgPm6rfP5cOGMV4IFcIjtXBjlF7Uu+K3eCM18B5vPrj5h/JN5A3/q84OsoEQB9YrIh2DK/Vfvhp
fADwzQKxEwjlgtwGgRQgXBhH3PT3K5FULNLUTR6qhoIbLZ/zOgLgyVWtiGapMjKPzWhrfTYq9hCK
dskbDmfTenN0qqf2ARBqHr9XwD9oDgEYDW3jzwdx6Rul7C3WGg7Ym7IA6/Y9Fe2r/IjJ9dRK9yp0
prKA7sC08U0zWF0pZXeiPIAVvCd2h8VYMgqI1U2NNNxtCfFk8Q/ohF8ZdrHpxFYiKcsDKkAxiagJ
BNEew3Mk7Ips8U6ZLbTpHtj5OOuElBkWEaqmcHAQB0jVcQAQer2wqg0sGdQrABAm0E0MRDG96Row
Yj+mnf5U7DDgggyk8ySABzNEkks6882rS6SCyX5IK1/NILEYsNwAAF4BmN6+PtmXP9aZxRGUA4zo
qSIqvEh2KIvjDACLJoovBZHQ7Lr+ZW5qNxFAIZE+XRZEt3ROtWVSA5VFFAeNM8QIDatKSlrqEnpX
pPxJ8kgUTh4MTySoPvv/T2mUgQMPeNKjBtL6zJZeRae1Sk/dt7JDkn4QKzCu8exrkWtcHY6y7KEf
wn5EyBzknWSW6Q0/YtiQFQ2fR3WUFKKlq/e6VIo+UxoDH+u6AHcDyskVyk4g7wYM4T2YrQ+sIhDz
o1GmzKl5GwHVVwr8I+kKTLtiN7vQeRNDXdafRz/U+ShLjtuwA3E0pDU2QduJLAxtI2zVPGAvuhHr
DThzUydpaHtA8VCsoWMtXp7iTu80KcAO7GD/Bn/ib9XH35NWrCYqsddv9kykoeUuG/gLCNbUTbZD
KVRqLaNeOf0Iq8lq6smOgS+Rdo8a0JEjUFwyTOAsuqMkUrcpgG5SxI69BJ+lH8ACaA8ntx/tAKPN
cFbE/Z0dDiszOno5WMqiy736oinhWLRQzOYVBLdFBfpHxHT9cNfzpcU41+Z30+GwFAwZ6MrJSlZW
kAONUcrrWArGA4hCfBwt9UCJXJr1npR7WTHJtg2s5FFWt4xhCg2KJGyFS6g/RW7UWqDAgbDIUXMz
18zLByQ/j7pMmRck1M2hKZJIDwnFnCYm4G6VgkW+BqfJVAWXf/55Hg8AlbUA6mlZwHTDlRG+log5
GvWAI92C0VVAbYu8ZtEh8pafDJFnoTIlkgpdU98HQqVRSgEwfqtr4MObie3vhRsBDMPuf/pqDIn0
RF6YhXUxypDI7UYn3oH55G2+PYU9znzVm6xJoY13FHeqYrXO0CQBiFbfXTNg4KusiXLcaQwqk3a3
1F5aT14CHljGVW6rx5ekM7MGIlokQf3lo3ggScBwlVog9wOuOr4eUPsrc7ljyNxwJd9OR4U/BUAK
xkTJyGXqHsGVKK4ELLGQPSRW+XzL3GTgBmMkSoefBP7J95tUwqpLRewrgr3cbBCx5l7ykZmdQ6ZR
YyZO3obnWkujJ7x40EwkuQ76xgS8RVII6NJZNBfdB8sWgaFkvTmbF4kGLIm0MP5HZ9yzEmfJECVw
lHv1QHBxPls0fsGMZvcMl0wU7syLyGBjJHVP3CL1ycQE0HxTCy+icGlv+TKf2JhzrPFf+uJeVo8t
jcRAIw+0Avh+6QT2tnLIvsQhwkRLNgCqmqk2qFYzMFq2Ah/UKFA9U1TsZZ7phIzQCjM/yCiU2/I5
3gE8EVlT+1pfg2TWCe0/LuTCW63E0UpRiAiKgbWPjCIFTVjzHGlvvsBay950w2spRFdW16Zpreyn
PSJ8bIsBsihDlgQQtSuSU2DF4d64++OUgjhhhZwMrzTwE6kgFaNFelT3aCDGKoiwsjy3ugnrcLlc
/EXoAUno0GNsBTNM9ESJX4lhDIxsNA/zStgXfCcQOp25sTHoIt4JC6i5knzSbwC43BByUNGaNGU2
pZybGY/pphloCo/5NYRfOh2ZjGoWAU9aQicJZAmEZji0tRkMrXxqMFvSm08OQH4QlPAi8inKcxUA
RkLgh7Yc+sLaq4xF2wmj7aBUsIog2k3/FP+w1rg2dYjgCv2PSHpBXTOieW5Jo0z/gfamfJCt2gqd
1OJvB0yaOEh1DqxUZ9tBr2RSejtlc4Ei5SwCMbXbSx+RmycO7KTck6wAZHZj5V32L2dQWBhLQhfg
65QkIlxZSsJhBkrpcLFArPdGz7+bsb58KPeSE9/KrBWkLW8GZ2XIGD7EeAk9koSqXhH6M5qePXpw
YTMDTZGhk5uxwkoCFX+NMIS+HEZ0A2I7LHKA0h/n5Dbvf16+NtZBKHXsU61XwewjBsAKsWMZ49I6
4znbNK6vg9Bbb9gQS9opIq3uXrVBtWCDoKDUny4fY9P5Q78xuyVjgAlwod+/fochHJQoIGU8gKrP
QSazJ6hM0gmnd9yJDwx5RJvOXs6VPCrAqisuH/Dd4SZ/Yaz3ZvTyH/oTaG+jHVnZZY66bnqNlTjq
oc7SJOSkFMrdOr/hV8NDcyXbBF2t8cJbgRXLbR0PS96YmiElZGALfb/Oyq8yyU8RPyq3C/BhQFZm
STfc0cdeML9jStvS9bU0oqQr0+3EVlALEdK4qxLN5RsBc2+ZHZcA8zc/O2dxinsRhOHMvtBWXLeW
SylNjLeu6RYiV4nNabbT6EejAerqKKHtwFCYrS+4lkUpTBnH8wQOZxKRj79IHSG3DEu4j25mm4Ss
TAfMkkdpDEgFIl+OSQYAKGmChgq6mB1Y3DF29F+ioc1HBvsWJGnUMQ1Bly6iplmkBqONAehlegd1
IKv9AdqtxJQfe3u+brzMm1jdmy3XQmDGSfQAjgA6gsBYAOC8s04MwnQvlYc8vVYVVlS5KQPscZJi
8Pw5Huacak2VxJAxV5ZfgbgW2DXwL5Z/h7lQAHMIXnYzeKHLTKdYgimjQAtdAWMeBC89GDwtGVB9
CVCXJ/DdN6b2nu8Fh99ptvTzbxSVBCcYaMG4IV1ZmMIYH9lHd1F7FHqruEsPIA4AtLIJBulTP5OZ
zG2q6koi9dQVsdG0MUrngXrsT9PSnFXtantBK4D0T/+mQgrAh68TUm9ek5edL0Y4oXwEJe5w3aPT
nlrKu3YPXu5D5TFtcfNTfgmkywxgARoXLUH/OdpDf1CzfDOuMlffg0Ap4IHr9NT8Fw9AFIR+olbH
pDcBh6H0m4p8yOiawC2BJPioOaQAYABhlcx+MD/k5quxOif585Uf7yN9UAzQYCLQTPYElV/fA90J
QR/GSD1mIXhTbQi0NJRURBmTCjEzApWvLcj3Rt+RlpvwqgC0vHgnm9MQVDeEBoB7YtjG1oeUgfmD
epuIvOXMNvK4buQGB8yxdftr/LXYLWJpzopeYsygvRpeclUdmVNfWwddS6XsYwD5PFdPUJ/utXeG
PQG2Ht9+L1d2nnHHHPba+oxreZR95KC9mpcG8gbDXFzZKuzpQ/6Zl6jC6W7qzn+lNyuBtH3UWZ3F
kgSBKRi2P+dnBfMTvssbpv4aWjmznLOZKqzlUZqjCv4yVzNxOPfYkXWWXXcI70IL3CZsm9iywnXd
g5IFOOU2imY0kfvGPFWGAYvrJ2by0dr6Jzg5LeNtZF7opsasii2UIY6cKmN7B9Nfyb7ZSzZYsX+K
+94dHNWtPP1GYoJpsE5JfqGV5YPxBIRFGmawjEdCgKBche+c05nVswQcBvnDf2AecdMUV0ckv9FK
Ihji1D4F0RueKd3r9prbYuQTxMSO+ClYCaJwzv7z8ZRTyeerhkV+p5VMrqyyLAU1Gfy44JJGV4qC
Kpm5rKzCYprh9p2CcQFLSliXoCHma17rZLWCVYAcEwTMWFfMHeEq/Ed81EO7eZbQyqtYECWbeRQm
mf4VSvmaLswkI1IwhCaf3mJwc5pLbhaa2b6W+w6pBs87DKe6Ff2vRVLuppL6KOwGnJOL0GIrb1D2
QZzDv/HAVt91DucBYKAGrC6rGr8Zsq4Eq9SEdKqnYqaQs0qohgThDszUlm+rtqRZgA3O74p73xF+
Mk67bZr/XjA9bs6HsxBz5LQkkwNViO2/kc5UeU2YO7Q3jTGhz/qgKuUK6hwrVcDwQfp9VG6TOzID
esJcNNMnEkAye+rEn9FRx/pSKU8wGtP/nA+MhDeGO+0AVHg/2qQPxnqOGQaiUi4g7DGDCogIKI70
U0lvR2ZdcLOKtT4MZfBd2wyGRkYySX9IxAAt95Be16hhEcoaFg7FtjRUXCVN0Ta2Kbp0AJmNCNXI
rnmsqbQo0olvw6EANqaxZ1YwNj/UShqVkHJlj8E0EH0GIQbJ0UJZdjB06d7wShJzM4pAm59Kk1RZ
kcGidLbv0EUc35YJvHXld2bR6VYLPjWGZW2GLWCOA7YaaWrTzQw/Vjh+Ehd0GO55VBF24UFzlkP0
kO0yJ3b/qqoqr8RRnrISmgY9/BmPAaDi0DW3xB/Eb4Eo1jCxcKNY9a1xx3z2Nt3HSirlLIvMT4QZ
jF9B+mt4/U18ZVjRL+5ddDNsHLB69mfo0qSq+nVKpMDfn7wiz/MhlxFkN3b+LP4CD+V4Mz+LzynY
E7Cl66KjrpZmBtCgp+bQHVmTu9uh2mm5VVI3dizAXsBlDeLxIH8mTEe1J9xkASlhYM2U9RBt3u2X
LHq7QqlDVfV1yMImAJhXM0BSZtgUNzskoxUwnnJkTRpDazcfv5VMKjyM9DrpjVCAYWAANY0WawQu
6qTPbqP9XS9pJYt6CrSyAM8rB1n8QT9wJsA2y9OG/oisF4zXdmExU5dNu1+JpF6DuO+qJKtxpSQf
XGxtR6bak5fMJAsyyX3/8ncGgvkxVcB89Pk6h1ZIXB2LE7zAcXHJuHJ3JTyAqfxWcipMkP0hVgYZ
WAPbgEwArQB3dlZ3FlW/q6JyEILQB9cXSjWlb1/2a1tXuJZA+WlhAnhbq/ZCIEaYvw5Bap8xdPCU
ttJv9loEVSs0YmPmwwiH4IVD27hGb4YPpDNVHn0XFMHDoRntKt0RSDeOuVvEOh/lR/Va1cYmgfBs
qO22ee2an5cvkHk8ymemAjgIIwU3qLbXS29FP5enzPXBXzY15uSkIE0T7OTm/2NSYXW3CuVA+wmU
rrII4dzuN3kg5/juclic/1TzIQHJhS+pUO6kVOdFncWGZCj5TXszHtNDepSf1Md8T2r3zY8cI+jm
5ftlyaTcSl1wfMP5kJmNL1XTmPOAPm7M6khsqgkqLrIB2AtMkFEnkzkOdqaVMANPvgfLxi8MayJa
R+Qcn8oEoMv2Lp9rM3TGCOq/IqmD6WrqFzxG8kjqrjcAkUe1J0H6Hj2ngwnytPbxP9QLth6htVDK
Y2r6IAppUwlB/Ytso5GRPKzH/Ogc2U3AoMqkFzlBV52pzOqU5OJXSe3c6Pyg8DilUZjZnnuNXoen
RgRdkLV8ts/ZXrRER7rSbdA2i2iSmDliHeNH94C5nj2rprepSqvfhfz56ncpxyjVmxK/i5APbjo6
qR9kc2xd/q4sIZRDBQK5Gs0lbrjiABY2LFami0e0wBhiNsP59ZekvKofSrKfqTXczruGISUJ8yj8
nXpb7//L6sxWHIHY+lS01zCHSN3c3HSTD8hkzIlM4GbXCzNKHvnowZdzhrVv2uFKEHV7mSgMRpgi
ABWq8VPjNadXJFbPhSWDurkFsLNAacJhRI9MkiWu/qY9iHvh0O+bo7GPjqz+6qZKAIsCCAuEE4ke
egHWILpIGd6gRv+YwwNQL8xu+it3shJCGRqXJX6n1B0WqezB1mJTikyMLl8JNxiWdsLGYT+trGPR
ShEvS5sskJjrlamO+w4AZfViXzanzY+1OhalEGKhZMU4t9hX4Quzlj81llPYNqSVBEodYkEG2nIJ
CfmvDnth6CvknvwkKXi8ycoxa4WVhANnDnEljgpIpqitiyqGONkLd2B3dEaXdPVZYraPpQHzBZgz
YJihu5fg5ea7MYF/yH8Zj77Xe7k33554/cA9zVw++D/EITMGdw7mr+lt9VD1QyzdpCT6J8VLYac9
jHfkWemOf1l2wrrg/0qjcylp9tUUGCII/K/DG/9AsM07E7z19wSYHtm4c1kJaSip33H4Sh4VHqhL
PYpzV2CRj+fyN3Xq610RSg8AXFacDICKu9mIX7KkFs2Cx5xZXfopw9+fGxvyHExMG+hHYZ6Nvt+y
wmLCgm2cYO4exnEw4+Z+GphoC+Qc35WTSEGDHfh8kno2NBdXIArvRUgRvd+GsHj1PkE9qrCYqRRR
9EuyqPgnlRRgjddyFoC873m41meT5FPodv0SvAH/05iqO+8ya7pNfrCEn3sVnFMDvZ8OSA7MuFNh
0Mx3Wj7IQhakRfSqdNpuEFnx3eYHW4mg/HGRJdwS6SJasGJp6vxuwr8W1rwfSwj581VEU9WqPxiZ
kgWZjpCcl69AovxaCgbrcSHf4uxbrQ5DeWGjqxcj1nCYaM/diijmkdrX7/W9/xCknkcb+DqYlAQ/
AiauMM3+/VRlxw1GrvEZGr0NeoSv+Q3phCZ2d9VgtO+z7QELTIpu5QvDzDePuRJM++ZeUTGzD7UY
D8VgkiFz3VaOWcB5/yWo2vx4K2lU4jjqPa/VAy51kHLbV82sAwxFwQioNktca1dJmVkG+O1yVBCP
zijCXhe3hpP8MoifPKDcxHist3PhlZ+k7CoV+KSLpAwJomAbnYWaHgGQRutM/WkEw2zxn5ODVAe1
IGY/6/w2USqBhwQWFyiAz3D3qi5LVbhd4cQ5xjvlAdTT4PfwFgzNCUcZbC+7flexDsySSmkMZj3m
Oq1x4M6NAwT5oBwWseD6e0G/7wE+nuzyW4WVrrLEUqqjplKTdENO6qakPZnvyMitciPhtC0IDvNH
jV2/PPeZ3y5YpkoNOTYKtKKGTOU2fiCon2hreeG+vfbN2k1RumFhx2920FaflB6cDuUojKoFEovY
7AXgTGFjEzwiyBVHyerS3eIM9zF72Yq4l+/O7vtBKYtpW10a/ARiVaxfDIgI4532UlrqfvFy3eOO
I+D/ebNANXr4U5jA34EG1ncwuq4QjGHK9RXJVBeqTy7ZvNIMFIkjXDMZyR/vMP452gIKO7PZX6Ws
F3HDTxhYisUMmkEWs87AzOa+RJKy5DnaQyH5vF7yomC8dfDY4dS5Jn0XRf589WohVq04rinzgE9e
9Owhk1yGHyeq+P0LfhdAzGclII5yvpfyIg80ZXhI+Gkx5bA/lk34MDSS2ym6JSlILSclM1utZyC5
bL1eGhhNTtix8hni19JEGZBPsjyIhlc9uonlfVXdlT4LWGjzEldiKC3tq3rQwjnM4e+KJ81ddsrN
/NP4QRCOwdXi5Fdpx3hKTvZ2dq0rkZR3X1A9mVo1zoNJWdwpVa/SWnJV3z/M2NrOU80RRckZ9Ole
FWa37XK3TorHUVJBuzXVu6Xxd1Jv2GOj7uJBPZRl+EmaquXAeVoU3nNSvo9ysXQypfxRKEJkpmh8
9e3I2UJSfBR1Yo3z7I1j9VMExu7StTuxjwgJVlnYmZrbQz4eBr1/7SfVQujFAuBlXTiltbqRY0xM
w3ed2qds/KEljC967tOhtKvbpZQ2BZ+2lnUJDBCDUbrwMiuor3iXLYN1BiqOE5QSTOVEN8f+I8k9
v2ecYcNlf09TqEP0WE9UlIYjgWIcZMAl2Lce5/B7P7Ni3yRF4tn88ybXd5nUoYo8Fms1QdKy5K2d
Ybqrks1mAexjcPnyNiq23wVRzpmLOLnoexwO+EzGCciP0OD2n/ItIXlnT3ZueZJ1zkcFF3G01ENZ
+Yg/c7dHEzTW92PtZK3OMOwtzfuKtwW6C+sXC1LOCGFvFgY1xn4AOBeNT5cvb0sGxn5AToY1GsD8
UHfX5KMxy1KPmH70H4qqtcR2eKuTyLkshvwY2kWtxVBXxvNZtGQjxHRLaXe1YA0qb+nNfT4Cwppn
afvWB1pLo8IwfB6piqKBpMtF6E22ZAs7+K3yWGCyCLLvUf6N38QdK7ckpzg/JTrn4LohhKqUlaVq
tYyV32aBJqqmsExHY4g9n8tNbs5Nze9cJdZ2ly92+6hfIikjq0GstqgdRKpj6XE551RdoEWYu/dZ
uwzbn/BLEqUpSjyjXqo3GdZhPzXuVkvec31EOTPbFfrL5UNtuUOAu/97j5S2aEmHZlDfIQMTJrOq
d2WsMMo2m2HVWgSlIoWCbKjLcZpct8IdRnzAKQ2I1tkm8xSsot+2kf17HnoVTyiysBxKfCR/PvLy
oWkfZN+9fGXnoLeqwa8OdDrwKrYqhWlUFnwhLML5QCryyTKGk98D2sFaZid5nl9FtwHhObMGR6KL
C0p/qkCuBGMUC83+BR9LPzbXBeEUDB0OMyLpXiftssZjvStbjxkZ/Eb2zOsqSqnUtwPNQYhamFph
O1Y/1CkGB6vFXh54gBs2Vpla2t3yNrFSOxK3UcdcC6Uhr+S6DMWolHPUhwUXtEveopnik+JhyN1q
Md3E4oPZ0Jlv8qjSZtvNY94PYxksuidXAQ/yoDD5c+f/TQYVq048hsEGbSmDRP6l+xGA1vYKs3hJ
vsali6Oi00mNK9lY4hrDIATvadgBmdjLmSM1G5Vu49thiFNZ6aFWjH06akN54hYhTBTTFUFhAuSa
69+whoI3v44sCsA/Fg2sCVHOsAQyal6nfRXogCKTQ9E25icNe/QMo95UupUYyhEWpVEZfQRSINmT
MBlYPIb/dKaC+xOBDMlayGOdiTIruVOXcdZbmJV0PY9YehL2QAZkxDRbwRqGZ/69ObpcoQ81b5RF
Ir53Nmg0zeo2DS15LwN3tXTFl7kzWQ5q+1ggoCP8c9jioPSvWxRt6hcd0doi2VGyuMKYmXqVM77V
xkOMc32JodQvQVuZE0cDYsLebppbOQHfSKuYHbKgy1pBftKZQa0kkQOvFH3uprRdIjUKJA5Eza1h
ykyYtg2f/u0wVFRhYNCSK3TcGZAzQfq2fHCW0mDqHR6d9MRUK/y4fKZN6wUPNbIQIIvrZ6jKgygV
WtqB1WW04F6vUyfFRs99b8tudgCEGnOOc0srVvLoThVQRqJJ7SEPeHv3C7gWQKhMmGs6YBgWTvQ+
/fgPo75bOrIWSvl0X0sAA9DUKXrB4UOag75SuMJ4IbBeVUJACogWM7Yx7cGKP7Zc8Fou5efTATR+
fjakp3m8HphIrauBFIs5trnlrtZyKFMr2qLvtDEskWX6HtmUkI6LRZJLQn/CKkNumcFaGGVwi8rH
c9y2acDV6lUuxPe6ULKIhTe91VoIZWs8cLJ6boaaNLbyqbhANX4wULUCWbLqYvboH+0nww62LG8t
kLK8QRQXjvMJC5dg5s8NQOk5R7XnzFI8eEg7ZPZQNw0BsERYb5MBn0nnLKLf6dwgqyBwQt0hSq1R
Br/jUll/c66VGOpcTSiBQdwP0Se9nzFXhb43AduXQWDsjvZ/gd3b6A0DJwjruwKAZ0BnLFPPWZ80
sqHWOvEogz3sidrHe86Tr1jx6KYifgmiZ/2kSElqJa5yLCSopgIdbCRWQrupFSsRtONoxizDqhAq
HE4I7N/UacOdYZFV2QjsqTvfKZgJ0oZIDbDUEogKZAE4kJTImm+x8d0aNT5Y74D7BxO8/Nvn7M52
jfYvs0O14TogDg+0IQtoctN99BGAN0NHxI1WuCAja71u1yUnFM3CGXcxsy+18dWAbHki9+EVHW31
76+olKuD1ncQWIG1GOro28pNqe7Q7gtmG3gHpnbHXHra8P/fZFIuS+PReJ41rQ6i/L1S7qbmto4r
q8oYVFdbjyk4dgAEzGPoQzuz6bnxY18r5BrvDGD7RUx9yHvCATc54CdzWFWPzZtcSaNMGyMmkZJH
Sh1I4sMEGPZm7u3L3mNbggbOM6A8nSP1DPJUCkJJuDGriLcqTuR2WjIP7mUpG54Qt/YlhXolx7pu
6gG41wEoW82MjzypeliYPJ/n+MKQsRZDKZ466wAd0kUoAbTMap4I2mnzwTUWgHImq35CB92OSqth
JZRMwZT2LVrhR5WBXFJ+5x6xWHgTWQJvwqzv5NDWb0lkN5Xu3zSwvp2XekKVTM10kGfD0DAAJ1qq
VR8lDL8Bt/OWFeqz9ITSxNno5szv/DrQuskV+NYpDOeyjmzVHr6dhkr8ELnqKAKUFUyLt0gXnQfU
NTqfKoroGLLCMocpssx561gaj/EfXcUW6hl4VJoNHbBI+epEYHkauQAeGFmniJ+GhxgU2qxih8SQ
SBesWtBNS4UUNwHP71usZ0u1bqnJTRc9TImA1Z8bMflMx+xab5+VFsQI/nOnf+ZK4mTFbBbzjxCY
RWpkNtgAxjKw7oRLZ2ZGhDim+X+kXdluHDmQ/KIC6j5e6+hbah2WZPdLoa2x6r7v+voNyrujEpvb
tDXAAPNgQNlkJZPJzMiIdR7O63q+HdRzUQhOUc3OmOVujbxA+tELD5zvxbrGFntHl8WqISzCOkEo
HJwGsj5QAvfdKbYnjAsTeoLAFXn9KGb0XZqk4kjua1JqdDAZnEWH0EsKeFWMb78nDXgPGdaVsjRG
RRPw+IVSY6EWNluprU6NEw27qQTawfjG2UmeT5B/Xzw7cwHMR3kU12flMYGMapGh7ja++CsI0IAX
sXXkjR78veCziFCJ7jc4wXWkcReUW2E/GR0UnMj3Ex34vo13mmd4Bh5p054XP1jp/idrVL0l0dux
jxutPNevhHcvPJqaQ6hx41sCLUh150t5D/TdgOoDsIDQg37e1X5SIfLWmVjfrndFD3zoq/gnxtlX
7Tp3VK5vMj/iwhwVIRUkqiKKPGQ7IdqNeQZy+bz0DuR+RRmDPvm62Wec7JVtU9UIzx4QqBczHKoV
RmaEWplWb339LpY5jX323wcgzQRiUL1I9M00yNNEJS5ixI48/EgS0fmK70v/mqBT/EGphVlLcLFg
WsJ4lZ32Lg9t7cE66/ZU2M1dthpeeOU45n1tLIxSGbg4g1XV8LEuEF4PrvhMJoNNd3zAsI2C/xyc
gBcwAX27vlbObmpU9OrEMBpFCUttxdrugembeZI3rDxruS4qZLWCrwHLh+tMn1LQDLQg4YKEFyby
ed7ONKRIBpJ8C3SnMrWBrdQUfkjSAZDXOLJU2lCn9kRL/pJ3KBi/gCYjprpoyoZMAMC6KPziDC3e
EYSdpAPS7pWH1K7fSKk7cC3OR2LeMSbSAagBY1IJw8+fw0YyKWYJ9r0KIF0kIh6RClV/lJ61Tr30
15dSuKU1yiesuS1L0DTDJ1b+vQr4pbwNvoGI1PsDvCD5W1R1E4TrHyujvKMKw1EoRNjKMZ4X2c2z
ikkQCyiFnbj6k2Y+w0mgAQjQMXivUCmgBUOLuDflspGqs+zfmSBDxCCuUMz29UPF+l6mDNVTE2Lu
Buo71PcSizorwdtN4u4Ibn7JnvftpneKbbXKb3hkrozxbQy14MKEzCAC4oW4mWUavTFG798LBAYe
pgFvzV2yJyItr7pdPxP4mIwMXOTWQli7aYKb3FQQi4mQx2e/zOtMaSpLL866kTlTcQgw39y3PM0s
8lcoH4HypAJkIw62fvF215NBq5UpLzEtRzKsdJW/zLU9e0QJiTvMTBzumjESMBd5jxjWhj4NEcn4
e7feJl50ShtHeOq9bgtWRMP7Qm/p0+rIHi8MRmOnyHmH+FiqmdspgOBb4a9hmLmsLww4HgwR7XK8
WlQw9H82lKpTWJUztlHctVuMaK9a1DXfNQA4GQDLK+CRYAg0MTZ9wbQ7p72AOWMESEO8s/pnRb5X
zR/XTxjPBBWioCfbzKKSIHNrtlr1kvRrSXm8boJxM5rLVVCRSe0aH0NCAjqyFob2tTsQhHPCBHsR
GCUxcXBRs6RKli1gtXUbprgZ24dK3qfJRuy/8JjEKv61QT/thrBUsFXYqMEZ3pTIBkbvaN6V3mii
mmhuQnBmJxw4B6sUi6AgG5oK0kbzIonP61FXOz8rz8IjDtAuuBlW6iqHMm3qXP9EzDi7tEQl8JNZ
glSoeY8M5v1vkBtmxjCd7GYrCBpzNpPpEYt1Ud9L6XM1nwsUAyT9IQWrZ8I5NyxQB8g3FPC/QH0Q
h5Q6oaZQFFOZ4mPJa2QwKOU9C6ZdrP3DvO5czO5moEoM/4AOnFXm+GSYOk5SJJZtZ8Jw66a4EG3z
V+rOol2jIGvaSeRVmBp2LB5rEWM/P1mlTtjYpXoTjbBKsM4zxJQKJ7jRPIIksXbFatjzlFdYDz60
bDFdLpLk7QKxFRqD1vq1CgQEASe4yb1h2Pke1KWuSXADga3wSNOYa9RxP+rI3IBMpdYolFXYizMs
iuWdEB0zXu3mvaJB3VdY0ocB8gMW14egyI2oN0KORrRLWC4FTziDoZ7gIPgngFF++GSMuquaoZIH
QYyKc5o8VJgElStgPDF2isK6+/dH+5Mp6ukaIgPN/Bmm5NPkELbgyun3Re5oEBgVNz3vduR9J6rQ
1+WZEnZhUZxLrbFbobLDcvWVFRExaIKGkC6kcdSuauoyyUkSP6G2ga46QqNqk9pGtOLFqnc6xQu/
wJC4pkoECUGPMDS+3/iBXCOJh6JjhMKcXUC42QLZTXKPTpydyG59W/0Qa/yPjBYOG947gnG9AUr9
8Quo4JxDjq1qirY4V+J2iJ+j9JAWvBDCSA0BBsbVKUqgB4Vk62fvN/NghAIKPluC5mmxG3+2mQ0N
LPJ2mPZl7F3/hEwnWVijfBIV9cgQ6wIvTOu2goip1XHnxHgmKD9MDaDggOsnsCbtdXYzr4IWoC3e
paByq1a4rjF+vbm+KnZUxLSwTAB2yNioGDWAJKytNMSo/FBv81V1Ixcr/ZBsIdLnlE/KuOZ248hf
vHDOhUWyC4ugJfZAb8kDNnJwkrPoZRsJcIh/VIAx0g16FNpX6IDBxrewSDmKDg65QJxgMSzs4a3e
apvCKV8aBSkwmWKsUfRbX99W9pc0Qa4uEj1h+jIHBjhTjCGSTylk0bN/hILrK8QXLnfxwwJ1axtl
YVpTrwAS0TrdTtdsFFjEm3kveOneOqEcAW1OEA+7ZNCPd7h5q6N8Zq5zrYsnNTnPaNFJmOvTvyBv
RD7Zx/IoJ2nUUPQ1EOKfv2Pc1AO3MTTQ5W22nT3ZFra698/178UqwAFTi+IRNGrQA6cRBGKjZFMD
sUWoaWe3w2zLvzAy+Vi2trhFm/i2uxNMTxhsbk2YGcMsDVe4iMmTCy7uXp06qU7JZ9wkt0TSJn55
x5s4f9B3Zx68hS0qJnexFmSxBluNp71KhwopF5hE1tk34FsgPfSf10alzHoexmrTvqMyhskmff7k
poII77OE17vMc0p2HvuxPJpjuJcSEdWIRjxB6K49kPG5ZK2dktbTwYjd3sag31A4SGHmLUeKH6iC
gB2MlvsK0rCqZah4gJOlsRXM1Sp7If7JcU1yki9O+sIIdfE0Rpi1up/CyEpaGRDx9n+o/5BXVbYS
fsw8xv3/Zxs/1kRdQnJoJtksVAVmTAdwtbfHyhlflAe0fhSHcMgN+4g3bkAc79oKKcdMQq1sC0VE
Jalo7X56m5TGvevk0Z40xGgejQPr4Yiz/rFCyi/VMktT5GhkQwcP6OFVVEE5YcTYboJ3x1dK03hz
WHgKW6ICASzKnCDlfuBriJZJcacMK7HZpcZX0ksgaYgyiiZaJk0OhEE/QczJS6MG0pZICvuuvJ13
5KD5DrdJTTyO/l6SrBBRQtQ5NZrhNlRDOWhL3Ke1a7wSwsjKIceNhBPV7pNNeUbH30W45IEbmQ8e
QgVPxnIRpOlxAGPw52KQkSFFBhZKlNNAhJSiZyfsRD7GkRUwF9boOYA6T1rwD2akK/PO6j+s35nZ
S7vHZNH8FK0E3jXEs0gVAZDrdhCEwDMBuRHY3fJV8gt8C1bpiJC9q53uRVHc6+GFlUcs10jlEQUw
Wl0cxsnZH46yFHxLqltg4G/6Vn7qw9D+gjFC2QhVe/RAaSh9PeetFDdIi3xJ86Ywdfzi2MyybWm7
OH2+bot5zMngiAlmLwNvfmovE1/xQ7XDlY7ql1f+sFrb30bA3wrr5DWGoCznfcA8FAtz1Ea2paxM
BV6tJ6veRuPkddCv1VYFNFD/47qo7GsMUlNsMcpxku9/818KTr4hc+KEdoebrZNE6+KsL5ZF/n2R
rRtoEYbqaM7QCIVS7b5x+k25JxoTKiCqSBq23DoNKyVafjcqW5eRJoUtkOMnjZCFP2gvGLkEP5P0
hFSa4/zM1w/GwyU0DjEtDtXOz6srNVXIozaUTwCOQuNvo2zSo+9C3X52FND7ggqES5/NPHAfJumi
bJ2EhVxVfnWeXwlGCoQK36CfBvYk1VagNAMRhmbbOiWXjYqVqyyW+h5aFx8ywMSCmFttfB7qzHTF
zkjWZjCpbj6VPNFJ3hKpo5BbI0hVY2D4smynxRNoBQd7VHZVOtiJODuc88A8eIsNpc8D6M8DDJoA
qPKqHEFogA5pUdlY4lH83j5rjroJVvzmJfNcLKxS5wJ3cSNYgTWf8rK0A6REfnLPWRjbBDTrFdUE
JwRdxelaeUzlaEjPo2SH3wgYLPDq1g7WEQiEPRlPu3T9pSwaP/5fo1QulglVbwbRCP4dJ/xGhriw
l2Aa0mxCNZS56a/U6X/8x4VSp1COkWZ0EKI8q4ZDWCmhZx66gqfUhKUfMO5D5Pq3vLPPdhv8ZVD6
QneNrh5ByyLSChOpBHgRAjBcCxNUE63BaWMeaQPz5KGoT2S2ZbTxKQdNc7Gq5DQPz5a5kdtjMO8T
/e8JFS3S3vvXBuWOQQCF7FAoMHSNgaTfKuYv8wNYfUkgq53hJXW4OlJM/zQIfxc4U+QLYIKERnss
Jnl6jkKn8ebaVQ7NjfUQOQp8ZcKHI3AI3pOLGbJloMOwIJBPgmXoc8iWxzE3C8XKz/1rLb+/KuXB
EZ7Nzlbe+jWkJwO75D6KSMSib0EZTX0gB0xg12nIejJOSqEZWQJOmOkdCqr9DEF3Vx1Ar/DUcFpB
LH+RwQCDbF7Ey4FuG+QRpDXLrsK8cgu1HH/dWi9TwHm5Mp956IMQ7XSgFYD7/7yNQ1Y1qTUm6bmD
SukrkLp45albQDrF77/hksOe265gOQwhJyTy8Lph0rdtmwhRHynYRdCvl1vd6ZK1OtiQ48BPeCvc
aYO3l+9zgXes62hhlr5xU6XKgyAqUWwE172T9emtb0W7dorXmTCuZ8Dqv5KiQZoCMggmGnoSHbmL
NI78KJuJu4DRG0SgG+G2d6qDsK6OwpYXyZitw6U5KmabodiIfln8NjeDoQm8yYNjiTZ2F6pA7uyZ
+xQZr+9oOe/2Jcft4mQslkrF7jyShcyYQ4yEC4fktlwR8ZEYvIGVW3ROfJuCCSfk9WvYMeDDKK04
6sdBpLQmHImUkGUn2aSyZ3nAHUPexR6O00s5/Md10hVdXzVSJTYx1ETINS1Mh6k/EgcXsW8DYbz/
g+jK3FigasikMyIOXZEsZLls/bwFT4xm57Jt7jKoAya/cPUj2pJiTHUMORoe7H3FEIlOZu0xfUGl
3qpe9UJRxQVukepZfwbVV+AEa/EYQDsrc5PqK/MkQAkAJAUMk2zKdN1iNBVNzxQpPxvxQa2eMNl3
PbVghtLF3ydJwCLp9fNMmqLWRNdevDPFAJOtMXh/eX1ephUM1JHJM/xH10OGJpAtMY4xIV6spWpl
yi6fa4rlDuhZY5dQnhZFGrsWg4E+l0ukK2FkQ8SXTGkJnvqt3ek2VMYwz8HjEWItCtUqNIXgB6ZK
MybPQSPoVorhbT8KIhs4zrURqVCPz3NeH491uQKWpBAqbdBN0tEyM6yon2NAhoSNuSZaZuWmc02b
wLAFLpc96zJQFAu4Q0AAFbDMffaIvhL8IclRFQAw1e5k0/ZnL0R5WmoijxMzmDuIlA+lB0BFL6Br
olQoaoUpqXODOFyr37Nql6sW765hOgYQcqD+0wC5oR0jKcPyNxkIGPr8yYbY3c/oV5mBOkByshI4
7yi0zea/WqUOlizJo1rEEbho0KEPGpvoXAkOAHIS8BQoTLvcdzNvneTDLo6yoE6TkgUYzx12OubU
U+Bv1aPltF64kTe5vJJLj/sYYtuEADgqVvBN+gxERTr4omDgjllX2TuWM34U0DIJIcu8a/+gR8PK
kAiA+f8MUml8L/iKZJV5co7i2FakTdNyYExMn1wYoNxfbJKyG0fsYpS8RJFhi926VCued/CWQXnH
2E7CWJTwDvOmB+TbBY7YQTGxw1W5KnWbVIfTG+57hPe1KA9JFU1ofBGbZzzGd9pmxrz9vC4Os0fs
BW71hTQd/ULJsgxRuyRqbsEvUUcBkhAfdPXjLk0hT/zt76+vpQkSORc+n8pDZiVlE54Rem1zXufA
cJQ+VzaIvXEfKyH/vjCTxF3bgTme5I+mBrLN0Ml2QmAPd9oaI8Cdna+5sAO2h3yYpBwdkkFTifJG
cs5fO81GXwv0omvf8NoAIzgV5nBAPeiWN7y+PLMovNxRyv+TUYxDPUFmHh7G76S8QSQlBwugQaLR
zZvY4pqjDoKmVcJQJhNYIIRV9E6hXKyDmxlKH7dg1t5z0eDEIehsHC9H3KU6xIouqDXmqIa2Ywaf
NG8kLI9weUcOFLxI2/xLEuRkCkcDmxzubSC0qRMnQZ9T6A2cuPlI/Cbz0gRKuapN8sUS2JWvUAx/
tkg9dfSm1eo2a8Nz+V29KSq8xadb4EdqlKR/ZMEaGmVO/ov3GckfvdxVdNYw0Y0BLpo3QfTVpjAr
GB3KVz0BwbwApHs2gZm2c0RMGPYDZ8yJFaUhYI0UhdCjX4CDo6Kvwx5g0DNyZzvu7gqA+pqB141h
pvsLM/TDuFcHecxVAQGzcmswpO/aI4ghDgMYKDJcq+LGd6aHv49oS5NU2SEI4wYITaxsGE9d4Sni
N1PbXDfBPHRLG1TUlEuMy5QJnmr5Ab0lghwxHODCrDVxyukn9/lNfvOFe3x8rfdtXoRPRYn0ElAV
NHhJUzLHE9hy5MDDjAJm7HhUKMwWqCrjqQQeDxmTdtSZy4ewE/IGHw2EQyU4QwoHNQ0AdDEOJLg8
mhfyer9Y2sIYddyiolRHNQf2wB+leB2ElbAylOGXOPvxs67H6SYKpuTQoxCCmeGOV0dhnruFdaq2
kPrBGBWxmp9z9TVuvpU5sBzo+SJbb4w1yBDW1x2H7NyVxdJVhaYJ5SSpDLAGG41t4Fyr0ks9Pg3W
fQhVkuu2mIAjVYbUFZRBQPZMO00Gdc6pQzEMZcwIUmyNkz3Nt/7jjx8yLj4nAHs4xyDzalgYpG7c
alYNH2KWGdA/09u4JXAq/QiUn43+yNcgd8vlUfds7FedPwngl5YezXvZUZ30SJQzs8gGG5GdcKlt
2Id+sTzqpp3nPoojA+USdT14pD4DZDJypiPYutfpTfRyfTfZrvLx9ci/L458nqpS3+tpeJaLV6sK
nH54q/xTFINJTQ6c67ZYqdJyK6kz6OeT0E9CAA6wFpes/tTK2+sGJOZqFGhCAy+MsixdajIVoRxj
EUAt5YiOsuRKq9+aAQTQoZSOAkmww2/1UWF13TQrvmBOGJ0RjczAXOA5JPBnxAoqJ/4NwYf1e2Vt
7f6AMJC1hws7NJJDi2I5rcgkDMY2B6fEDDuwrsKtMtuNO76Fe3nToYZ3fW2s6IW5PORhQP+go0b5
SCr1U2H6EyYcjOQghNEhESYXILXXGrIIfdEdhSDmtIFYecPSJOUqs6WO1aCWGOUALN+wx+QxEZ+u
r4q1k0sTVEz2e1Xox3IocdnF69EIvnVDyjHBXAUkuoDYJST8FyWaQY7NRMXG6cmm639Y4raoH6+v
gpn6gNlO1PCeRg+JdjxZnYLJl8MS9GXTGyFuyJx0rx5nR8JbsXvhKSiyfMEklP6yhtfHhTpyZqRR
m8rgW2y7tD5Yci8c02B6C9NU3lWyYHlJrs22FuU6xwmZZ9tUUHxCRwn4M7pzJQxBOflzLp5SjAKQ
eVRtg5MGOZB2H/7sQMiV/Mh3+Zqn3M2Mxwu7NOmepARVZ0AcDyX66pmA7CTDlu7J/tZr6278wfme
9O2GLi5UI0GCBPYqCeRSZP5xEZBLv5+yYRCHkwpQDFHHiV+Ep99TxL4z/6330NaoLFbt1RmzZ9oA
2MgIDAcRxhEc3U0Jht0j8GTO6ugTQdujMtoS/eMimZUJIBwzdCYP/bJik4pu8Sta5+CwamRn0Nc+
xh84NQ46PhPDCgCFeNqB51p8967FtpqDZDTl1M6nEbOcUlDdQWB4p3fyIa7nJ3kKjrlu/iOGKe9z
0lGGtksFMqnqOxn04S02ePBEL3X7F3TNAd6y1gSDGqySn5wtVqjkj7ZIxTUJ7COiDvwpypmA5cxO
+Wje9XYNoF8U2/7PgKuKe9GBfbeIUjSIMtA/1+hGdjrPmVkI4wycEw6m7BBeSlLTd8lQkHDHw06y
fAjK8/+aI1u++JS+oJqZNrXtqdL2Q7lShdDRBm7FlPnhFlbIr1hY0Qo16q007E9o8YLkBEQWM9S1
tXuxA0hTXyVH3xk4PZ6L9ie9kVTq54/hJFdW2hLg9w5NHiLS3trqUTx2wKy0zvBT3Fsut9zIXCpG
7i1AIHBb0VeIljQmaknhdMrAyQcGmdjNHM1Y1T9rz4Q4fBPa1l32ct1NmR/xwyadxwSKCeSykLUn
S37Wu2PbJLbWb/+bDSq4jfncqWIdT6duUB/VUNrLUbivVS6KmHniFmuhgtoQS0Y/ghPkFB/A/OD0
j2HljSBKddvn4Ht5o5YeF8zINqkCukxGMgGp+uydkj7pmR6U7Qm9ktEVQMoauv4/IgiifitiFV+K
KuqHQSqOBebUDVUxYo1bfRc6emWDvGNLwpjkTbkduDzsCDuqLCxScSyJJrU0Myyx8dQdocYOPCWz
QUrlkEVWj5Y784I1+VDLd/P7+fvXJBiqPu+qoFplZRQwSXpB4yFfmYo9/QPtWMSxfD1Z7nX/ZJ93
EEciNcTVdNGZxDREHmOmvkPgHDz/bRxWsQsmU+sMGmHUOYG47e7A4BQ4A68gwTx+mAHEO9NQL5uH
Zpz3aesH3akZz0V/k4DaUf3LBs37Zi5MUMFMyAq5K+ewg+JCb2d+6LXTWdZr3h7SNSvaDHUS9EKS
S1+MutNUOum3YY05w+FudErwhRRHHmsq+4sRmhKik37ZCZVDbQx1HRFas0FXthsP1osPHnB0gt66
LalMd/aXciY8If61ScL34ibyiwHllQqEJHNno2KkvgkQ4w3dWvIiy462REFsrP4EbsR2kg/D1BVo
jPKEznM+nXrjyY/fpryzi5ab1zNvn8XyKD+JwiktokmcT+oNZhNmVzzrqg24hulCutMEOnsenT8Y
bCTh4+KsL8xSfjNZcQ0WnRSXg+U7oY92TdMpri8l33rgqpQsOqCU4ZaWEdicU8+MMpgIJMO+AFrQ
AJwYsoaDZuTtyT8NXr+V9pbT7/Kz4iRAGXKrrMztJTM7wG+BAv0i8VXHwIolXE7QIEYOUePhBAbv
1pZLDCtAjl5I7f5p4HLg0e/E92O5MEvdF3IW6wa8ZzoVanMr5UFo+5F5q0jVVghV2dUVPbJ7gzui
RL7axVddmKUuja5qgThp++GUSD+qEcOjFXr5mN8RgvtKk7zrX/Kdi+uKNXpQr5QqKWimYcAVBZ1i
h4zcO2XpxvEqQ1+43JUEzFW5ZmHnaCi5vbzPsvuodM3M5iVxzLP6sXCaNqwvzG7Ww2Q+JfmvLty0
+a1qcmoyHE+SiV8v4pDuo/IkpsV00sufQTOu6ijhFNE4TiOTrGdhwcpbffLrcjr55eDbrQkpZM1y
w1bfxEq6L5PkvpdELs0Va12Q1lNwJPHyxqn+bNUsdaUOs3E8ieveLbcyHmnho3Jr3ZOUu1wHR97b
ghV6Fgbp3DfWJmUecf+eUvB3JLtoDYSLJ3KFnZiX1dIOlf8qNVRSpNAizwnre/OmrDpMtml4W7/m
b5JT3pr7kqjA6E/Xj8VFY4ecfZBf6qAyB7fcRY3IhLSILFVhezKOUBN85xLtVv0z6oRfe3subNF7
iR6rkkdRRN7X+poUewUMMGBkMNtimAETEyJfm+Oi40GtT6H2VRyjvkbnFut7JBWM6hSjZmJ4DYZC
tooj25jJ0iHJoDkzl+Ccle0sl0udQV+o2qhSE+I67UF1lI1xqwKKIh7i3V9jKOllUqcxSMzIzMe6
PWE4kkBfgKwOIDE/7zBlvQ64nMvMY4hpKKjME9lw+kkTi2KpxKPZnoSusmWQPPm+y3FMngnqUtLi
NhKyxifOUh/MXXE/bnrU8gp8tQKqs+maV3W6qM6+7+FiUVRsiUD9EqWVL52gYUye1vOm3oQz+kdg
QnK0pxrMpdfXyLoHQAn0v7sIYqLPwSxIi7RpVZJ1S8ci/WmZ+0bmnW9WArO0Qft/NFZFPCB+WY9j
b4Oo76m3K3dw48wmjsErObPP22JNlNPXbSEkbVpgTakNgTDHlKEvEax1u9iipNU+66tyjWGev9bP
JR+PYKLAMweqmwtKg2SMQJptCNJpXOGcp04R7QKvFKEm7wADT9J9N2shJuxI6e0fYFIY2wx8LEAp
qkpk5WkMczgOeVPoyYTwnd0Smiex94Rf00pfhbs62PFuJYbnfDJH5eG6VlZR2erjSQLXeRM6ZfXc
jL593T0vqunY009WqLTb6AR9lBokv+KOhJTpKXQtVENNvHT/QHSNUSb5ZI068PmI52+tKiMqM/MK
EArUt1dI0bx8dgihyB/MYTJCzCeL1IEvlFAVRwFPekhC3NZbUjVMnlTbf4T8FUDAwYr3POQYtKgD
rwKFUuklHmld97MrniB+y/tkjDtnuSSLOu5NXYRRh9h5Sg+k1JR4v28ByUvvuag2zgezqKM+RtJQ
aDM+mHovvxHSVssDt9Q93AOjpANgPBx3JE5NZfCf1kbdcX0tjqU8YG1mYoPTV3WSPWETCWwBRxzY
bcBRduCf4UuHMBeKSV3AJkA8cMGlEPqWLJdCM5yUI9lUjM1uM6fDxFJtEwoT9YGzUObp/rBHu0mi
i7MRFUgc5Ht5bUngBAUwCnXe+A0d8RQiG4WbP/01VOP9tC+sUq6TVqna4aoakSkRqrDZDo/pPtsq
XuhZ/Okh4hwXH3NhjXIeMK4r4qBjjZqtr8n0ELC6bnCQduYq517tTM9ZGKM8J1JrPTRiLC3rOsdS
kEbLL0qd2LOmcJyU8aaFijlImjG0B04fuv0uTaKo1h2pSgbSqUjEO7/Xb9J22qqlgte0NHLsvc+q
XO7jh0Eqavq5nzRBl01QuxOO7TZdtZD4cjAFNa1+NWvTjbYidO+mDcEiF964GjHOLuR/gIVhO+3H
D6GCadKGYRiHuCxCjJzOD4H20CbP1w8Gx4ROhc+4K4aqDLFWOd+H0PUtorOocECQrFL28gvSYzVG
V+p+0wrjKT/gweeNLwaIMWMIcPQYftZf0g7vIqvnfEZW7vnJKnUcwm5UpFnTRlQnAoiku/PPzPFX
5Vv/LEN+acSMCsciby+Vz7ln2nWybwrzdCrjgzQfjOxXVL9c/1wS4+38aVHkOlyUCPwqiapQl7qT
dJQBJRW3EFHdTrMzH6Divs9fhBvJCWJbaB8w6AVGwDX3imJeh5ihIPV6gDPpSS+/7KZWIdlvvFVW
K4LPAquDuuILM7NzpYUlKiOLOmPuJh2FCen4/nbYC07lRt9q+484zJmJxMLaRWZWD0aaCw3KIPM7
4jq5GTEC3XrAeHvxL/7TnRmuFQQ2jMsBT0I/+CDibfRK1JAGD8nq0xUYqsGaBLxuvNMDW9pedx2m
dy7MUVFtLsRYLIE5PelokWn3QXQuB44JVuVDFhc2qIDVkbd5L+CL9av4roRsbOmJK5ACgpmS99Dj
2FLol55WyFNiNGgLiLsZFGixayBVklAvj3d/PbL0fo//uy48xT6fOqPI0QfIUQpQ18Di21liQ0X7
FYJTkBgpnTBxuay6zEtvYZEKXnMoQNfKQl1HPbWv6AsEL/qNuSZ4GHGwUawf0H587bY1GV3ifUUS
py7uP1BV6HiqYJyPHkSz5DzMKhGrJcJ10Wa6IQ1x/zA6wV3/EO4KXkzj2aPOuRylZS1pOXkz5FvC
EEhG2IO1sZbBFxEcfe/6QWBfDIv1USc9G9DcEkiepK67GdLXUKHcKmv9u2+rB0wd3PDuBdYDHjuJ
CXLgbgBtoqfPEmmcx1AEYgMqig0yCbyJvGydOL1mByGAKeJhvIlcDfCUM2ep7BjzYZm6LnJoN4ER
Nx9IDQtkgStpY3nyUUcqAxJqweW9obkrJUFocT11iaKOVoaMhSj/RA89HoDSBuQArg7USIz5voiP
h2YG7sXuUu5Tg4Q7zQFah03tVVmFTgfusp/+SrerrfYEUsvU4T062RnNwiblQlaC2kRlZcNpfoSU
B7gWoFHVb4rvOcZXwB74kKx4AP7/J959fEoqfgdNkJZpaZCtlXekiRUepdvmQGiHedQc5E9dBAAI
EaoAdQDURI/JjEqSVV2OzEmew4dBtQ6DWb0merWFYquL/t1tW0acuh37UC5sUl+x6wZxFgWAcAyM
qb2LjvtuozlA4t3PQBoqArdFx+oPgH/kY5nURyysAIyvMuIA2GQnpzlrh6myJfSmNtG6AdeCetB/
Ss/pPfdTkrVc7C94xAHUxmDQBY9MlNdNpA24JgnuIdiAQ9prX8RfsdtvVDd8iPeyDUwuj9eM7UEL
s1QwkMWgThMZcR3icNMzuszZTeZYp/6cdXaw4l6arNgDnJoBWC6GrS548KvSEAMzQSzQsLxvyia7
SRyQYs1O+CB57dOXrq2lPerKRKtn7PUI9tQb7Xu5yh/D1XScdwRJou6tO97jnpVPEZlVKF/jqgSL
zedQJxZaIGi+BBheiJAz3UDRygNd/fp6BOdZoY6FruetVkgCmuVAkagBaO/0lW9E7nUrzHi2XAx1
FFKrzROpkH+DJpPN9JwjeUMFKAKHP+ijHf+Wd1WwovbSIhXO1LA1cyvF9mUYa9ej255bN2BagEyQ
ZWColwD7qA8ktJYpTBX8ob5t810X8dgiWMdYWRigzpNZ1+D2GQf0wXowECiDrVVgLsFyjJIjnsNb
CuVrg1RqfpgD01rlb5P1oMyc1jYzFEJwGUyOqqiA+oJKcPPYahOzQ2/br4fiO7Yz+e43dbKT0iB2
hHJCr8GPxu3Uo5ALSnivrcziVs3K7lZpjNIrlURf6bpg7ppKjJ8LPw14jCasaAKhYaBxDNBUye/3
xyKzSEsxUPMwIkjtAa+lBikiKZxb6wIcBfoD5zzwrNGfVu6VVKiN/jTs4jvCZKG7I+IWyfZxAzrX
rbGu2+XSqK8rynE2ZoaKKmG7LuSTmN9KImCN1mOKyNKKPHMst4WwGshlDTB1XMwdpl0UhMIkD6d4
9tdJXHhznn3Py2itJvLm+sreMRH0TYfjhzqBgaEFELR9PoP1VDRGZAU9nhKDV/8DcZB1s85uyg15
UoAB76aFaiL4Sn92yAx1L11zSShZR2f5C6gAWsaVLupJRH7B5JXoWPV4XoSuWtpEMCSCFEWy5g93
8qxS8TSWY6nDLFF3itXnpCvsruWyh7JeTcuFUQF0rOPUHGejOwmbDksj+nXmFqMvyHqhbLjhtcPZ
XvPxJamnfTDWUoWyaH9C8x8gPDWQXLXSZS+2xsiTURLyrrsO8ymxDEnUdS51XRAmU/M7Seq3xvd8
FYGSqvSMXfz83n1cofvIMUrKnbS/Lo1Sd0amaWGqmz0aZvU2nuKHTBe82TcLp2rm7WCE96ox7+ci
2RQVb72sutrSNBVy5NyC7C2CLOoZ7bcGyu29PayaLXkZ8iIAM9kG5BaoSgXTxxeyIunUCErT9xV8
RzhqK2WToB//YNw02/xeuPuDXJuc84t9xdUCGjw0ki/aPVia0gPHhMUF4Tq20k1v9DdSXLqc78c6
d5hARK8alEA6JsI+xxu5aot4lPFyEYimIyExSxzp3lS8KPaKyBYw1dNtDO1viY9IfWhplvp2cZLX
ST3BbP+daPfhyesMdyUoSzGy6vAKee/T/BebuVgkFVR93ejCNNDqU7gl7FH9Bk14F2OdO26tlxVj
VICzNZS8IMtCF+5zUetTJcBnAzGkgUH4VXU7QHLOcgrrOLh/ouzIzETBkopxUdAgkXmlz1/QF/1u
sOKgOpknaSVhkgb8Jb1t4KofIhutf+8LtKXk8+GVq4F0CXDzC/7LIuuzVgmxoRAf32KluJ1I44zI
gwPE6Fhbbt+V5adLi1RwM4zRmsQEFku385RV7kLjoLIT1LdnJ/gf0r5sOXIcS/aLaMYd5CvXWBQK
hZRSSnqhKVOZ3ACQBECA5NePR91rPVlqWWum5qVfuqooMoCz+PHjnoqLlcXvX1yNzwL4X80m9vAh
9f4Rw/RlNVpitVFD/l4y8zaXcIJOWCqwdAbuyq2Xjn2CnYKvKFufvum1x/3/j/3wpqO3YajXowpX
PSm0qW9G8tUCymePCNHIQwMTHi0QNf/7kQGD2q4MRpCv/nBkyzdFvn/x6T6LXiFkUVwYPiNrf0Tq
B1GhARTLhPMxvAG9g2Lb7biDdFQDlULYCkIDSXytcPPZ5fvzqR8SPIUWmYEgw5VdC+2lflcf+jR4
ZXvn/9Eyi6/iyqefEbwm+FlDkh87gn//jFMDF1DGsC7EaiMe3GFqdijqvprmfhq9IEX3r8d8OBAe
j6EyaWBQzNV8slTbJ7qb86VaUjXpO7d3+6TmMKnQasTikEu+KEk/+y2JA0NLKMlDhu8j23Wuas9b
w2h8XaYukxVgkCZZwy9w188+JQG5PUDzCQjtI4LOa2OJwcQoI+QOunL72Rm/Aumvn+ljEvjzER/q
2pBtIYfQhUSH4v28OoGqndUjD9gAdr+m7H46i/vzcR8K2l6xRYKUfA2RXhGCRmT8LLjoHMEq7X7p
r9RIr9Xkv78dHC9RMED2++NZ9CNOG3WNj1eLPw+gtXeVxf96mHm9Q//pOR8O47iIvrN5NV5BVSxV
QQz/qT+oXdgkbYNQLJIryQ0U7OOVLOXefxFXPrvh2F3/11t+CFyGg3rd2PEIosFVL5FmoOhfF7yu
kFUoU1p+JdrzaXYlV/dd7FcTiEF+uOMrp4EeW1u89r+jy9V3Yyit1Pq1wNTYzegh/nLK+el1++OB
Hz5wRH1qbzUa6c2qEo89r8sDFDbTf/Ih/3jKhw8ZtDFFWkAHLTJDk/GdZlUG1/X0Krucqst6/HKk
81k2/fNDXiPAH3DE4OtgFIOrX4NzDLncEFTkK+AIUdcUiusFVAyzsZz+SSL686kfKj9VR75ktaNf
r+aD3btMsDxzO+bDzXUJCpZrOX38qlT59Ib88Wk/xBnVGy1BY0IbVtNsCr1S1bebj0k1PvSm7sbt
n7CUsYbwL6Tno7j0FEfC7fzBvFanDdSwuexfKzRDDCfUPY6Hr6dWn0br/37gR/WsfnGM40lU74v3
NPH7iF++OJ6fxuo/HvDh1jWz7w+a4xJcnZj8fCjH3VpcV4uvuqj/8DL86/v9Fcr/OJoKoxskUDxN
P7ctdNV89CMcWm7jBAV5cwbY8Q9yESyErtAhmAzXPZK/XwYNkwi78QBPiuf29qrFZ+V8N2GZ7S+x
ui/v3ie/15+P+8jlq31qRSu8bjE+4fuqdCe463r3zYrRAqykUY6ZH/Oa/e9/Qw/qNiE80h3I///b
TIxqV0gG7rzMr5sHtKiy8N1BVmIFPTkv/8enfbh18+ROHGy467Cvf1vfAH0MqTRJ9EDvFdQVk15+
FUI/OaN/e78PCd7u16135uv7HSh2gDxwiRaYFdlwj/xnNOG/Pe1DbasgNr7YC+YN6qd/CFNeMLcY
v5NHzGyxkZA3Bx8rF+qr3/CToP23p344p3IRUHDww+tvOF99mbHQkVc8jeMMwsjNWwQ907H0gnTa
Muf9i1/0moI+VBp/PvtjkKFEad3G2EPsn9Q3UDPLZWef18JLl3IE5+Cr6dRnmf5vz/sQczATF5Pq
8XvSBSy71j7B5TVbbefJm+cbWJ7whLf1gxXqg2LTvRtvbWom7NMOTTEw++d/fvtPqoC//TEfqgCt
F9R5Gn+M8p6GFWSSUadGhcl/fsqX7/yhDIicjnZOg5nSXzZfCxiwPcQc6LWkGvb6Amnt3VfaUJ/B
lH97tWuw+iPaeg7b+FTjmTAemtPpdn4tPJna3l97+mDiiXt1qv4H+pmfnieYb10l3r1/9yHu5WjH
IsBgcD6MNy0kt6zUu1cIgXbmH5v8q/P06dXBGgbYapAeAnb499f0ByyZCQcXNqCp7TzL7mbF2pD+
3zdnnvvfT/l4SUJXaXceNvU6ji9u/ET0G7d+/+dDcv09/u0e/vGIj/eitWNsO+NFuuh1m27jL0XQ
v/hSH9PvZloPbjR4hzUlyXaz9jl94Q8YgSdQp4VRM+x+zrEFqdH0S+2kT68ZRjvQN0Vtj2He338k
PktXOwPO4tUP0Ufi77Lq7mrld0WyttOamONX58Lxwr9a5n/7pH889sMV2NqV2KIJvDdvZOKntQWU
5b7fNlivHnr4fLsYL+9C0qhTA4mJi8MYzTil1nMroym3Z4lJTCdiLyExth8S22IGPkkQnrbAY2XO
YxMY8aOra5AIx1Fn1k3F5PrIbWXdtssIWn00L2dssJvHznfrNwK2eJ+40PAbk3a1LBhJe97Gs24i
fZ/4gWZTYUQFHh0WVeCjAUtHDBIknvJ94y5WHsKg4kEabHRbssnDwMjT2sqoxVyaMC62KKsJAf+W
hcE3jLDjUlESO0k/hjNY/hAseQsWpl7UtDWnjQbBAaCSXUxMeFPOFxXv1sEZoHpeO9QrZc2cINWj
hPZ67Rjs4LaM5nxa4mdfDeQgLCeA5A6Z+iWR+J8cWg/s2LpNB7mqoI4feC3VDxq0DUkGbFGVcU0D
uIVYjdxB2bp9BKfVxScKmhexzc13bxsG8IJlH515PJEuCSvWP/VLLETi8Lk7tdywSx3385y4upZv
jiPqCGvdgU6Z7DyT+KytgTQwfxoSpRrSpP6suYAtubuIpLKiKF2aCENhOF/sYrj/NolAE9FnSEcu
wxaZjqY03lTMEpdUoMTN3uwkipE+lR2m5xbK/5M3LY+xS0Ebk/BDZqM1PcqRGrgyMKi9MPIwxnVf
COPa+Lpbfd5EE7+QcarmdBvGbU4hq4Bsrputv9u2athhaW+68Yzr/sS3WEWp4eTU7yNHn9oV/B/R
2NnSsCob+7ZKBlcqceorKptdbeneLixq6PRro/0671wZY9GhXTt9Ju6q84FN/NJ1C+D4gdXYgBhw
oM02ZlVkV4ltLKYT6fMwX1QVH9ZVBg8rtbvnsbfMi005yVzHbx8xuAj9PKh7cQll1fzA6l33sqgx
OMEQVAWpckOaLbNHfo0wuyvcnq75Uou6gBvO/Gi7V5EBAdYo7taqkxWsyl3ltNVx3qQLfqywgwdY
RFaiDJdxfdRyhoUGtfR4McPa7jRd27KD1sZ+wjQA9L2g986WIdvLEK7OwQstfQjBmML3XUnUZwKw
bhEqp7LSPmD8guKY3sWQyI6TcNusvZpI+22hIixAkuiPFXOnp2B0VW4sImhieOWW1LGcIZ/HerBT
bvmcZcRta2gz0AEx0oBD30NI72YJQr4zFoyGTUzh2iTJkA3rVt2Foea3Ns4dijYBNRLmYlYWajjk
WHWgHmFSRI8Ux3tI+jjs8B8LVekHVrdrxYr2hPUjJhmsGfegEAooxWqxna1xXPB/EVeXIUT870ci
yYHZOs5ar1nvIN4259VkNz/UGFq/VeOpHXMms4OuZ33jDZZ/1JggQn2g1fj76MaSkXD/dnamwUfc
sKeCe/HwPInYbXfx4smTSxUKUTbwdxpZzo5VsTi6ZnTPC28rRDehl4faWTvEMXxeAeox/pHMbuVa
2stEL70HCUq6hTSlXaBPy+i4KaxRamvnNdzKSRfp7/WKoEfjabiD5J2s9p22ItyjsKe/N7lYl47U
oqADdqSK1lPsBqI80Z71PCqCIWhBkR1XzhK7gTfQtIyaA/rW05S0pqlu66GZQRWiWgMZh7fKY8Pb
uU6Vb8KC1I777erfkdbL1ufeQrrUY8rkneuwPQs71Nsk2J6Eb0GZdwu0uNB49O+4zZspldtYpZ4F
NXnfiJAnwhoMgp7X5lPkYOFdauwTsnD5qbicrSN0Q+f7hcZpvyn3e0VIj8UuZgWIKO1xjKoMLSr8
jB5xfsoqvBAbNO7tDcDR67p4ZzcIM9+RwG2E1xZBx+V9E2uYWRnYHrmDxfY25NNL3TvmGG61bpIN
Cp25siygg+HMnjq3WnLTLvCotlm178fJS9tI23mt1rkYW9g4hRUyhJiarmyb8Wc0b0Bx3DVrjM6w
JJMZsfRJ57o0Hx2BqcKm4cY2TkFCe94kOFZDXlObZojzvM+3iattNwOtrxMadd7d2lvjXjaVdxpF
9GzgyXMPh3fKykY4Yn0LO+ha4sWa1S9a16lo0bimjXcVCq7ffrVuD/jocxHoViaUB/bTqgNoJ9dY
Is1HWkd3biQjqPvbtlsBngQj6ZmozvSFDio1phoDxEzywT9a1WbuUZv6t3xBFFzqVqce1sBzN57D
0oEgYKpq+dNup+6koyF+XAYPpm8a5NKq5cNjtFBVOuD1ZhEy783gYXLrwykuCWpvOY/InYX2CajU
NBZ5sEzbhVvtDIO1Osxbf8ZWLTFWAogpKmzgyElQIQun1AnWxJrb6OLPxD7YbRweFQiauQeEPl+g
nPJzCKCe4IWwR3IcZKeFKOh/c59lEQcNKrS5d/TjbstRA8gElmx+6niL8yp0bQojA16QxYnTavLt
0kDVJ9E1/hFrbEyx9Ryyhyu3khZfqzQb7xKQfuqUyjg+Rh1i9RjNOoncCqEV26ZPMyMN0r6BZryJ
YFmPrZ/Ut6B/ZKyagmzY6rMzdsCK5wA2Un0/Fkw6QdIyuSQGg4G8CTorr7R5HuDMlApJnXffYnQn
qgBY4bJW2TxplmtL+TsujVdWolkQjMPhe81bP+nhKXSUfh0CeECCnOB2+t3e1iqx7MhNKjL9DpmM
T6RrnUzxxly8cJi/RXD6vlm3AdYB1QLJ7SpqTrXRHFmIkEs7reJumsOhIPAkLsLZvriR7tOo2vqE
G/NAq949Sz0+sXYaMrVs3UM/RGYfVEg5RlDrga72N4lw+OistT5MJGpKdyAs3gXrRn7LcOFHCHAE
Dx2IU3bSWY57huq//YQZHq6MWdUtbwKSr9025IyO+H1sUWVrZEGAhNR8N9dWe4qh9puzXspSDJHO
PdM3+L3t55qob4vVsBykN4IzSawLa+RzK7w1X11m3WGuRY/I8k0ewjDoVXTYjqf1Nu76sZ5PU7CE
qQXVv4wxznfrIkFJmAjmC0RDqINUFJqcqGEywj0EyoHOXY4FwGbfRs5L1URvvt29CzlGRaVJdaho
BW+ZqFU3szTsrR5QlsHq6T0Ku3cwLsZ0gDNzHlXkoaIOP1qk9hLP1PQOyQRldKjZbdBusANuTHdY
UA7ksjMwUYqr8MUeelDpofuaeTCbzY2anqfV9vYVSEdZz5kuRluAFzoIqH20o/kx2CHK1KDdNfFy
73MYFQGiQ0kqqzON6X7wZ+TEBQJTQ44Ntly7fibX4MFVQb4148HWVllTlyfoMx7Drs6szvvmMZ75
Zt2B93qz6PVow2V6CzHm0qO+xqj44HlWi7SkD7r1b4GvXKoweA5QUycB57e19Xvpg327QQGe2KU9
zHk4DkG6VIjecp2CzOmWI45aPvVe7nHY3Q0xthYsA4+9fvsFlCq9rnMkaH13csD2gpkK4oBsEQQ7
Ng7FIoadFc8KcugYlgZivzaSZc3KypDw3wgfToaa+31sTc7cDg6eA3K+10DrMVCXbbJlirSXDwQK
ZhaGFFMNnnvz06Lih2+1heP3p9Uh981oHjhTM+re+Vas/Us3NA+cXmHAaU7bYMEFYlNezTJrxLAH
wpUEfXgZNE58JIydrlylPptgyOoj2FjNC3f9UszdLy5WUJx4cf1rXW3BX2rydnIEGTyuf7or+zma
9nXr21+BMB5WNIFX9zCoVuDGV9Y3AlG2ZNlQbtFKl96E92rX4JsDv2CL+LeYPh1WQ2FFOd9YVMWJ
rxYoAcjq0ndVQl3oEfRjf2DyrQ7dvTuLchxMFlZN1khxAbc0F6QqCVG5nDAM64IchrY7Za2HSqP8
pU3ODFg+DLaI1Qj2qSxqVIe1M+5sTg6e8p9N095R2Xul6brSa90i6MmBWvgawdw3qZFQT227JvWI
KZF7M9aY31ZthtR3raOI1tsx8B8HtjxZFTrHpUK67medNdX8AOenXTSbQyxsnYwj7M0qH3ZSWGXd
+goT5WC4jHOzt315iO0mH+b6oAd7b0u4UzvMPswzkF3LZBb+9Q6dDAlrBJQ1+mEH417wIVns5ogo
dIQBZ5sZydj7ath28fyq2tOmdu7UsOLqtkCCr/mBNeAe+/NyogsrI1U1aaOm38ruVWHmNQ9QGVh9
c9jUe98FN0z1aym3PnMltq0I89LZqi6BB4U7f+xMIrWdTi1LUD+ik57H12mzy0nTnyt3njAFuNaG
es5jFreJu+kXOTgPbh8crZkcZgoksQlzNB1BTtGmpd1krclMpmcwb3ahv+X1IFIax4kJB/R2ZMnr
bd45DATthm7H0EHBTlSVh1V0465AAcAHPjS1vWMxKShxutzWfO+ukIDvkKsXIdD1yrpc5JK2Nu7P
CsRDoqRgAoL+vY+D1z36g3vrKzeD6vk9ZU66Ls2zPzn31chPIWXnbkTwke28j1EpY+K1n93haNfA
KimcfmI7s6xxS6vQSiU331VtJ2JscjNDbrwd0yUwB4H+BXtBGXcWqL0J7B440CaKVJ94MB7TYX0z
W+3PhnWog6YwNQ79BtbvnT2Is9dB8sAP4RIW3XmxnIpmsxjEi9tsiRhA2QZL0xLWdmjvOYemMVwY
k8ahP8O4Pa7dcm6X4Uhb8JYq5DjiJ4EaynjZSra5uw2J1N68Vzp6mVg2WInyzEMdZq/tjeOZGxKq
ne6w6k7jO2sCo1rSkz+EDzNoclqCMOtYv+W87bduwkYxVh8xm3lwRmA4QxCUNt9+O5v6rsO1kGbM
gxGkGCeoXtDaHUbbylbpXwLmnCAED4wF8vzXQBJCj6ByjxAR2APY+Dap6GEByxwvGKarTe8BT0Bk
3zp0s7ujlQOD2YjnONRlE23neFnxx/inqIZyRNsV0mn6e27R7w53XhYdf4fq17tVz/jVsJmPExrp
qnRGLwnCCN2O+1wFIgmcOAugpxqEDUu2EBUuGY7zgoNXjTeEUoT5+AIh8kd6/YxR9LoSha5yNQgW
Q4zAH/+gbnfwkAwUmd78SKJnaW76MGgzwSF05HT3S8Rf5cAzJe3cjbo8CuUOhyeVsfW0oDCQ1ZZ2
nn2CX7aqfTvzxmjNhdWLtEYU3C/BIr2Ees1YAO4zCeA9nfYu2creEq98ihEoPTEd1op7iRWZ6mWz
6/rSSq5L297MSQOvzV3w9W8hVEbODcZaWISwWTa0tov/5ohtHIs7DmAcr2pPW3R1dkPFvPdXA3M8
z3+Kqwl677H1e/P5kM7X686Bcvv+9J3ybj+31hNxGE/nGrdt29Z3IibM47p9U/lnGkVv+DEzTtTJ
9ab7NaaPi9JlXc/nVQHg7TQkuiPyQGXHEzWumU+be9fdDu1wxVcCglypdzUw0za0XmbbwZ6NcPcB
RQZx57uwj0TiBapYnXkqfAPOs4vs55qybt3b1a+7fOwDmXQdbOORSr26a1On8YNiFAI/umf/am3/
xhmmt87IXWOwHjmoyzAAnhDaeqoq5xaoWg6N+L1GyJc1MkU73NmBeIja9o7z6JkN1wuCxt91bha2
HZxxuZe+ymGDmU31UjiNPM8qfKd9MMK2F1V16wJ6qr/bjGStCFCFrXm0hXksxdFZ+MMwVC/egHaA
UJDymX9LK1yyYUjtGNd2m49mYPuux1X2aC5YXyK2lj2wy9QNulINS2nqrlh8/wRXNsCAproQCpcM
3aVxBfmfzSAXIL4EpPRQpY7C7K36WY/AJ63tMEh9BxbYyfLbvQjjn46E5VIwDjAPaYtYdDdjOxyb
6+o4X5aMiudodW80mmSnHg8hFKj0vOSxIy6LUjeerG45Hx+nMHwDAvcDiiEPKP3PoRFtxqvpDdSp
fPbQ2Tqr/7At8XfS6Ad7a7+7pMk9yvZr6MExaypRND7TzXp3JLtRS3eWoXvndP1NK+wE6tMnhL03
tvKTpYMiIlGutrpOBHxIbc9/sGWgkQ5Y6ejovnVgoWwHu9Wrbwanf5vNul85bCdN9wpj05TQ4Ww6
906hHk8HTQvsQhdV05wNJRNCZwdQsLvodcUZY0VQi29txxEfxO0cVeUg2C9EpB2LljefktIeIU9L
CNTcgh9ktjMnrnKvI2nrmnwZlqMiYkvcNdqTuD7FOjqFS5WrHhWGwuQ1CnIoJyeTA1Shgnh+YCUh
NWjJ+kJR9PyRr0pO5/2muzysQyepZ4jOe+wE96PMoPMMva2Mpm7X9ZiHud6uGeAGPE9l67u7lVII
2mnYplog5kTrUCAnvLIVXmyRBjznhsdaDLdyHZ+Nqo4xlzUA6/rFmuK7JlI3sFEDUiujM+kWmTTh
3KGEgH6zTW9j1Z3DCo91wWHy6uAnBFgfBDF12nDInIuqnjIvFi9AW38FlWUBrbOtNIrFTi4NtEpH
iWYOWiRpqNDqbdbFZ8FB+dsJGLXaeav/zLB5hGmlgAi332/pFNtx4q3r+4yfDiC60Ogsxfe2ZzJn
ET83Ie58R+M9sL07EKO+McneGyXDBPTLhwh9ahlS926MVUlGIKGL9yPwl1sbUzBADkANnHjFywJs
mqPwTjjOlrBJTShhZ5xT0f+QQvJUTptKPRgSxj165mZ0oJHmKnnbh3Hzm43teuZEuvdtvd0Bk7yZ
uPsGCBu4Gcbs0bAkqup/RKxxD07Ef7YepHB7gmTL50enqc8afDtLc5V4U9wdhn4cHohuSy+ELzcO
CJlCmsBz2AaovBV8iHPSR3BAqWd1H9HQpJGu59R1GZbUus1K4fQdnSbZ4rFYEC+FE7eZXNpfUwwq
BcBD6AtIBa9gQFHVFYDf2ggP8iPMBAZgK1ph6WuTI2Q5bI68biq474jx1QFAXi729sIJKckgrMRs
yBcb5ELyaO3eoISxE5Z5pkxiz1/SsOiG+q3u5gerWRxANsPtYNObVulCoILuGYySos7cbb13jOLo
rp6n29GOnqSFmEab9eLW8y4axI/aGQroFl/cAWP1jSK3NqCLB5GEv8Xws10Bm6Kj4junpjsoq+9Z
wwEC2w/97J+ndSuJqx5XMhDsJkhTQBb5hFHHjbdQitxIAelAE0tJlHxjuUTj++aSfXPV0VBREbX+
DsIXqeVehxVbElfxEzN8SWD69qZI8BPKcukY6h+xO4FwbZw+tfkIXM3Yv4Ar3ImOX2K3v2mAZ+Re
PEJRcIx+Sb9bITkUs3Nv6cvgQ3AeJDcfRyXGDRlRw+k4OAO7gYWbW9Qu3W8w2aEOlLCpYudlxghg
YkYlQ79CnXMzx61q+nSIwosfjpftWloERjPslMYlawNdRE4LDvprtIq00SwTytxWONZd/TtaWB7q
LumEyLymPXfNkjkWNu9WQLTAujoPR4BOhd336ar4MQDBjzgk0V6fVBHJhYMhAHPPAFfztWkfGHfz
cSWZZzzoAJHx2YoRJG2wgLXvvlguRK83LwNckekFyKGqM16H2RTw57gPfy+Spt08723ObifHySIR
pAREv0ms+RyZ0qNOpuf7YUCH09e3xF8zqOim6EDTBaLP3MMg1vuNjJfbfpAEbIgSW/o5hAjzNa4P
dBtftsg6yvF+XNHJjH7mrXbmarY3Bu+5xGfF3NJo2GkB4jOTKlkzlCuwN9HgUMbqQr1wX8XAAcA8
6GDnEodBjraj8NYmM4aldQVQkqu1HIi96wHaOM16ppo8Ts78TUmDweRM3z2FNNkTH98w7p9Rpt6P
KqoAeltPYnVFPpnaSTp7OZNabampFwLKFfuGNtTNKr+3CnQM/q4RPUsIoXun91+m2PxAVMQRCep9
HUAqvvbWAqfsKDp5qtAmJbr3xmRU1hEo8Q9slx1tb+oxkg2WxI63XPZaJHQRRdzUF438XfH6Qmt6
wbz3dW2hpzah4dXkvamr22qxdxztet8GJ2/2j4tNAdfKlLvTi6X4E3YDdYKYXUMRI770gt1Nvvut
debvrgKpS7frhoHWknqLl80NGLI29LJnW2aOJLcTJsXLAk2SEAhbFGNW6RXDEgNPHw8bmupV0pJ4
a1nxhiYkopct9sox6grVWAWs0/KO2SkEkQ9xj4a0t9C3W8Xo93+dipWilxoU3oDmNfOSYWlhXdXX
qdNBKHV9Hzb9ROd7IM7JPFaQRAjyGTOOBpq30hlLxfgDRLWyjZPUNTXg0Usb2HAmZ8XWbqk16XxU
QxrNR1e+jeqHZXeZsADbYJpaBFuTNMrPox4bdsJOfQNrC4+nYtS3NFhzNU1HGNYBwr+DOFOiOTts
BtLiWqe2vSTjsh3VIE/GHQ7UtTPdQnkRyp2Y6wPMnA716v9qzCumt6cQkLoLnDuep9+MQYtgw0RJ
iRwDtpQvJNUb5AGEfwPkeJTkm7EpnD1EhtWxVK7dya+3vYcGDVOYcpMis00EOMNDSf+z7l/GrtkF
khzdhu6cCULSU51TsqHMsMHxeiVTtPM3dNkYK15d49hvtog0pgC51AaTtbWcqu8tJkgtIQc+6KI3
QXoF88FsLDp/Kio7hN6wg8tNt7x14/s6Vqd1GopmWDDsxCh0wHiHtWllpoyhI8dicuFX43eYdwGR
tMrRYKWomU+O1ZX99sTHBwrEo2oclHZOoQgEw/ooXdEBO+YXB/k16um94d4L6t8Vkak9iWlMenTi
vg9VuNqkTtjtFmDLi1jywP0lMYmoZmxNwZS1aR8rYh1kH+6p+9Y51f3A59uaQ5sPlvLcrDfjOu3H
Zs5IZ/ZwGk75GuBaVLsaEC78Hh/pHGQLDAolvcT6IXSm3FcYoNMqaaQsFmc+VJ68IXP1FKzjg18v
iUZVVQdD7rQ2mA6P3EfJX98RtEV9Y98LAsysNZnaoGdEcY5x3BSNTtFKcCAMlGWR7jyVbhJqxOO6
N7q/ndWUNwS8jUiVgajKGNjbhPqNxgB6Q5ar1vkvis5juXEkCKJfhAh4cwVAEPSUl/aCGI008A3v
+uv38baHHYVEAt1VmS+rrvVgAmLKx4Op9NxU5pfIMaQKmIXJfW66Ke76IZYFA6otA1Uj9wIV+3+r
ynhp7es637NR3GR9UY0URA29b2Jw/MofLcJUcSOv1XaDyge9fWeed09d7Ty5JIpHLFDC2Q4F9co+
lnLxa0WLZIug4SmHbZM7b6722vDluMbdBLnQaQvK9ZxkxXl2f2kMjoxlfVER/sd529tNty8enYMr
Nl8MPaeRFjZVEQjVfXULELqiC7esjtaCNXPu6ssN7ZHDzaKSejgZE3+Usxm7qfzxavSKNJrLp5H/
uQMKK8haWdN6lIUXkQBgEBBRF06IxHzVRP5k9/y2ScMsAR4q/MtMF1FfLoeJ3fWpWjJQ/6pkRSw3
KreiiMtZ2/Mr7mTNgA0WNqXZodPtny6xwmyi8OqGfTJinlvci9O1Wv4NSnrbXC8wEgIcFq0LA2yU
OSZufmg09c1O4tH9gdv3FT1esnmXW3dbRWqdfrUqOarbp1o5p5yqVn0R2psi/25qwUf8Odj9ecHm
KEcefFya69S9ZAtyPSuUagWvqrvDrweaGqflN6NHg85g2qjCyzYGQn6bdE3ZrQTewDwMlinxLVTw
AfZmJHw4LpFlLh+2E+UsTjd4e4dh++zKSOu8PTrXxhfgKvuCg6zXQJFyrJFyl5hukKa3TMGHL4mc
K59r9ZGUii+2/NrbVjyBdRTe3mihWbbNDhresUyvrtLRA4teW2O4Xp1aAYyH39b/qChmcUwmqE19
9kkOMv/Ye3NnjwuTxq5UIT0+2jHx+7EOZ22LO9PdtRb2Y/ahzwBgYglzpw9dG6UOH62hrzLUZi/w
6FQTPUTPr5vi+rOt84QuB6cmSErD9EBuepadP6raBC2aS4K07Y6yGVOBcaYlhen8xkUSiLp9mnCu
tJIZAmMPi6PtZGndO+8p1dfjwu1F1DBzvqvtfc6SEHc6aOXw5GmHpVT+yPI6GBwN2neLiTiYbx4D
cLw5pJuu6LXMSQ1gQXw7zeJk+lTXXynlZW7s2Fv+VOhnNUWONZs8UOUBD88HdPG1/lkMLt/2KWkd
9BK2fdu41bbfp6jD6xa71rArjc9eZ7KRo+3sMT8Ig8y3ybteDMxrpan601OVptLY1eoWJfnvtmkQ
Dcm+UO3QFpQLHlpyalzkMGi+sl5XJs8xzcIfPHRL7Z+espiidcNxW5cdIHc0iscSvO02a7GaDCdl
ZuFKf69zeyc57HPxqdYWNJD96eRbLDoaTu17pMyu/2kt1abq/AyziGlYvzKXIV7NdKg4aFm9Udf/
AQskuhLmwELpMh4bRduX68eGEcBKNV/vRdC6ZqAraMRpEsxF5bML2scfDieeg3xFGq+7kMbET0rN
p2APmz6jbtr3LXin7AOziXV33GnsZBJZE7rKCjIyR/nDC9YO7uj6rfvc2oYvJFtV8tHHcgkWpQ37
LN2Z+f3hwZfZdTE/Gi56l5O6Tt669Wq272t2taevSnk1u5/Mm/h5tCms+2m/xkQP5nb0e2fCt+Ze
NHuugzFQ5/mIwXD1mg/C3zse24AFmlQizY4ZWX5q4X80X/Vq+ZNsd7n2keWvVvvU9KkPyognf2ev
pT9r16TMXouJ8O2YvzkLat/Q4asIHl+2RM9MHRcy6jcv7iAr5KDtVo2Q1nZO3JkuHmjO5rStD2v9
OWdin6FtWOiIsq/DUfvX6X2U81zW4xlsLsip37X1u0qvdd8HMjlktRL1j5/L6h3Temo0GZRdGnU5
ogaUXF03Le1df2825UrddSt6JcaoeF7T7CwrdpNXyRUdYl9imrnGTs5WkOoe76wXlr35NLptaHlT
2GhFvLU6kwq9r9pZAq4f/rNhgoLBDBl3BPQH0FrKP2k9/8sLcBCH1Vi8KnZ+16c312XHWpJdzfxn
YAntmvSxlsl7IdygNvtgTBpMMMnc5nKvL+5rq9eXHFGgSgaYNmvHRAq/965FUV/cFsmzhttZjMss
vupcvY8G/Q49UbJlT9vw4VZgSfIhQrlcTsnJ3ijOhAPGirQiohb31uhP2MMcBuAQHSqUbgTKMAXc
vrdiGvw6G++aUE/WjKLzsAct3vc6vxubcWjcv4ZcQkSESPHkMZuXC/s6/qQacKK4TmIK60qJwS0Y
LJxSwDt/FmSV2WyjcRGHFYdXTP9qDygqXQSixrNj/rH1p2rgCfMYTcMZqbNRvVB5cr5L6i0dYJN+
pRxYg/c5FtZLj5DmGNWzrEhPeTnX/7lHnxqWr4I7fxvxInG/NGMMh0EBDTLYhmT4WZdH6ZyFDRHV
yXxWh9fWQ1uttij3KMqH9emhbVTwDI2CkLdcmWXzWg1pBHhJ8eDd5HaBEd3N9N5V6ZyL9GOu1T8F
vkCH0wfIE5pZsdMyeIDix4Tpw9qnWLvUghtPT/dicnnnl3hx3xcJL7idi0I/W+Z3OXW3zbljU8LX
c3CuX9qwhiA8sV52r7JJ0H4U8vR0qatOyZxEE/bbhi7Eri/fyW+L+p8xvLSsnsmpFbCCTxZ7sfX8
ljNtMrPHg6v+PgwwJuv6s6y4v16bVQuaZMRA3nYJThcTr8OaoEFtm4Fle5GT66Qq34eW8d5chOBg
8UoFUBftrircsG/dJ1YIBQ68STPLqE1/lKHkMZsp2ziU8mzx54zBBv1RTE/jA6hK+e1lui8nuoX0
a3VunHv8Nl0wumOYu++O8Q+1JOzqKRgntkJv1s1pAKo4myujCfP6VBWvg9JyjSIEOF9aT4ug9Hgq
eqxPrFIQW1it2SVfxqDIrF2Xp/gSRWBma8TAjDmjxVIBHwoCVSbKKcEVIWx+7g6QxffmLho3+yg8
HG5rua0Z49vnfaEPvm5TytSBvTxXCQTnv4opbFLB+TdTVNI3zznKbgmxJHnp+v3DQ5+rMzupA7dx
v3QnCdok0srPYRC7bM52yWIcypWUTMpUfWJ5WzLshuFB8n6aYreK4tVc2nuK3azn673MtYNYfp1W
HipvvdTa/AIK0HfN19AhPTAwser8KVPuqnyhKvIz1T1u44rFt6tIyIwTD6u70DAIwFImIS2N3xqf
KWoT2AdNv3t0OtY/FRCl+rGXzkemD2HXg7UJah2cfm740Gp7n7J1Sg4W30xa2mGjTBGF8sUzxLmc
vyzx66wJbfPfzBRxVd717O+cPnFq+J33rVeErQzntHC/94oaYHa9jAu2CkwSvaivZ19Wh0rTytNi
O3GbDUGimdGGZ5LWd5lbOx0XY6jGcC6Q05Pyo6SQ8ebnRDB2ng96wiAZdcr4dvnPSdOLPVpHfXlK
kvWtxKEq9JNiqofO9CKU3N1IDW8qr53yuUy9v2b3If9jSsi4cr497B8HY2BQ0ac2nIRx3qlNEvQ0
CNp6GZMv13orikMp8LkUMoCDHo+wf67yr6mLkNKXXuLeld9ensQLMqr2wAhxgtzSuzb2oUlWPy1c
6rsN1fcul1vNBDrLaWl+jKBCkScCHErU3qmqwdBWeoOrMG7bxiyrHOWP5nXgeszUg6OwWqN7HeW2
Ey3HeMb1i6me0Fw2TKEyufv6gS1ePc+lIN5qcD0qfxy9Cgs612TSomG8FJxWjMs5ggswJ4SW1O7C
atqCWlKaF8NZ0Z9YMOUrWnY1rFd2B1HANGhvedDWc7wt+V6V86EYBRe4e11zJ+rwdwtnPyyIVcZL
0ht+V33wR0ZMRbgoU8NZTNPn0SL2hNUAghNup65UZIB0z+PG4zeJej80xk43+JT0BoGcybZArFvR
cltl9y3XGDGpYPYs6zUz1mdvKGKg1YPDTHm/pO/q3fwDR+DYsSyZJwQMPtG3vZJbX5YpgBUaecm2
JFBKJS5gkGQ2hpPRRdMQK8OvoXRuAPpdBGul/9O77VX1is9OnQNzyyIdVjloMssOoAzRlaSh0ctx
k/X28Fu2yXkAEbDr5MR8ypMxejfTVO5sJAoA5nerscR41Z8etzE181daZreu6XfFCixQshCK18X4
Gmy79O2mHPyuTX48nQ2DenZnT+sUVvgepa5ChQvX3G/Lo8HQtCFCwNIfRXSFiFxl+4UbmDlMh3xZ
dpOSHqV43CF1ycTarPzaGjvbP+gn3yGoOIybeZD9KPxVsM0B+zVgXj8XY3MYtOU64h+A1r9ns4Fe
ljahQatkPrRKnPoHei+emoqOymi5BNWs4HnyoOPc1tpP2bm3vlXn1yClp42O79R0DuoawtDsyu2P
K54zzrN2UtiIzDKHL9d497ItEPi4cw8NcLXBSyzQhrIy0Q+B/eUzErefNPBXRswE/MBTrS92VXOC
qcEq2r01tuEAIt6OwPnTeZRMnEv/OpzmppnFiih5Pz/79IT5zSfHR5BjfCrNGtVuEUjJDIsFbdAh
SyiGdb9Wy2unF7vEvU5GG7aufQJZZFGWi9gqbMvyB9IozXppHbPwXXY/4fIEdoUg0NN1ZtW5zeTR
mX6ztg6Ee1Vr7dDobNniDVy9v70bjePzxr3pZteGXLYr0ZQy7AiPLfEaxh3TPskBYzZuxktugM71
V7Nn4SIL+qQyook3YVWDv5T3niktrf7cK2QLPGgNk8XB91G9JpzBTMDmjZ6CclMjyXYqBaJtmZpj
qsmo7LNo5TpKzOdkOy3OG+Nq/XHiBe9qX1OqcCh630m/KoTkqag2HxHtYHHWsQJ+b1npOTP/syi7
Sm+I9Gnh5ASRyImFNM6p9NAMUhsSmVeyuVjNMSnEfS6YxkXdIBQVVOI2mf1LZ1q3jpavMT1/yvkm
1yTKNuUExwHpN4bEQcJiulDhQPV0sVExZou8wmg+YEXYyREYSt9ir+fQ6D4XsVvKFFEAsct9lVLs
+rk/q0T7Wppgc7Cg4iGWWYzLapZ5igRy90jdyfd3lR6KrilomxPqFCuLzYcroc7XQTE/Zp1n0E4T
4FuMrT0TajsQoQZhDGHDGZ3TLOgGU2FcnUo5WGl+tHjo+mVr/EHJnhZQkV6v4qbDmOMGAC6zr31r
IfAApDTdc6mm/0ZpXOy2f7fQfgOlwfwd1t8um4Afq/FSTzajDGUTE5p6lsl2bqZpDI3cuEul+04W
7bdJ+nNrV9+27F84aoq9PkKStYUBjAUerU8HYhx2UIt5w7AteKqQXJeED72ZTS0AuP6rZ8OvKZcv
2twnZZvBG/B0CwWaoCkrLO/1uczMf4XsfkttffeUihIRO3bLnzLD1mLp4jxZc2AVGseA6eO57bxy
vOScLLJS/jIw7c9sQmy2b1NynNTPDnjIS6i9AWKly3zkNPsY0oVvvd6b7Gs0pme7HwN9jj2CNBlm
FqiM35HKA0UMHkB5a6+h7YpQw1EvOig0s+FJVztItL1qv231t53rodRf8eB9R+mAhSd/HexQ1e0A
N9HWvONQ/ceGhMhZCo4JdBZiFphZLPXxvQJltat2i2Hec5O6cCALYZGSt9Kb4mmBcJTIqyiwJsad
tOmhwKCuyy5wczbGJAVDgAhP1T8iWw+JYd82C+9ihe/CIzWsc578rjgpcmYk33IRtBOq4JFDsRWp
HrQqw5cedYRlU6dose5V650Uge+imhTptV2LSLPb/WR/iOq/vkcWKKOuIJDjlbcaH8vCqqko8RYs
BhQaptLyYryBkKrtXztJ30rzhpbS1Kek8I6zbd/NuqKsv5VDdUo4SHPeJNYxwx8MwArJYVvn/Vho
XwT5cTsQqeUQ9NjRSTtGkKnhmCa7Lc0jannfs7/s4XVE6zfwkU3pPRMewTDRTlvjBhmCaCXyO60c
gAY7RSCxWEjYlIz/MAxaf/ZOTfmhbQV8J3cnkbhlZq+R+c16FQqBNXQZzqguf4rMIBFj7D2eI9uC
6K/ELkk37KfyPM7uHrLkqOo4TpUBCD8EGzXGKp5S7Hk/EUwaGebQW+04I6mX2W0wqtWrXc1BVfdT
oA4jMJ/WXFvFO5iQ+WNlB5VDcVa5EUo4vKfGTyDlofItEY12LDUqNcV3YcLWh4G/zVDjNiZYsksN
8+SKXyWzotr+2wgN04RGYtFhoasmtPrPgiRZj7q7KuMhVc07a3xBiduw1h1UMaqlWQ+qMj0sg3lt
vDGsqjku6/pQpQMnGqm9Dv7TxM0A/0RWyTbwJ8OKLLvftUJQITuBoYmPWrCRZn0qBkaWDtOXmg1P
qt3fZXpdByvOsvlqb1Vk81JOuDFtprxOkGUpPAoYFuk/7wKbwatmXo2mvlCmRMvKik5GMhGwCZD6
AwsUzxrLIE822vHeH6U81l44cECqY71LbPaYmcn74zHSqQbxowIQ951tTHuya0QphqjPlpOyFFeq
rSeZr5Et851B5Cp7+PImc/eX+iwIIQx9HW0jY483inKuwRGtLbXlLbGQ+wz33BbVXi2bnUK46aHM
DJ17BtGOJryn1Qmx1HftwgAD9z2rRNgYxVHSH+nbndQbNvxHzaJuMNjPPpH+Q+FnnPv+setRbSeK
Zl5FHJih8b6H1n1THEphUhcTQHFfCa4qFGtms0maMWmWsZf9ZOvHYqb7vGD1rse48jo/tpwUGbjC
JnlZ3UdsRb9sIBNZgvpd1IE7vEt0ZAbJH/phIkDUhXNtx7n4KVwRETICQ8+DCtW1HItzV3gXtfrq
BUCdwishRVD3Dcox8JLF5qMup7Z/LTkrDeXT1strsrTxXPMPjWJvNcvpkWby3D9OOezcUfKZak9z
y/YK1TimkOOaDRCv1ftWtkwkX/ZqVUCIUkInTGCYGfkifyqdZWAdBCUvic2xOKTbeRnftUnuKcmf
FwBbx+uiYkn2W1uFBn3T3BigOMBpMn3ZnJNJJTk9BpbSZyxm9txPvxNN0CDegMMhQDtmcyk73RaB
I9SgLLodK8vuqcoQTkP1G2IMRZIHEi5rKuUhXfPIUMTRgrqu+2VfzEyLghRLU5Caoj13S/IyCPXJ
GrWgW+sIULNmr/a2d5W7ljCXKL33zI/DJzRkR3mUxtQfgd7+Vr2CvAvPvN5npwq3qQpnNAPQw7Bc
p8XP1fLIaANfrNlObogoUz9yAPN89WQlGt6EsXxLl7ul4URT+zqLxjPl3gfN2REEPTzKNsKZ+3Wj
dpcuvr99aEkQs64PZ8uKyVUHXXnRYN+nkRBznR0G5z/LoG4iDVanLmT/S79pT4mCSmORB3a1i4kh
QWo3tkckUJFcijZ9NQsWfQKAmrI7ECn7Arr5ITcw7bgqz7kQh2L1vCBV8ysO60spnacGac9SxLVo
hcfx38VzgltrKcnXomSh09UxwetfhVHTJfk+n/b7lm9kH7RMiTsHrw/P70VpkR4c+thV8X5tEwVO
TRX49OzdIbTqtxIN8THjkWO/jDV1+4M1XfAvYXoa23hQCHZMiXseVhvYcfKI8iqjFRft8lcxJbtY
naEM9GwiIigMSaPZdcFW5me9YS/z1n7wpxK/HOe7mZYbRZ/IAobMLWFmyWtd2XHF9FPfK3Xa2Iwg
lyuNA/x3qBH03U3SeirK5UWbxM3Mjc+EePSaV7tG5LCJ1i5D2N0cK0RHclOU6GI+VACSZZ+7fl+n
z46UPmv2yCdc2VZ7qzo9ZOBlqCrpXtHErm4aGK5yl/fvQ0MydFhIPX/OihluOWRx0RwV69cGOnbX
dD/39k0sBJJyNjqpy7719J3FeoAekqFf3LhMurCQTuyW6kHRmOiFHFhNv4TwfENZXhyq6Y5YAdLM
FzMTfZk1DHexCuQzKXc2lEkw2PDCvV3uJ3M5JHV9salpiIrsVa4hdePCGTzz+jgzpm6NFt2NNf6o
zWWphzs7d7XI31Us8Uyscd05F10STp3peKchDayh+5A9QzuzNg0ZaMPYjYI2C0KIwenrPbOt79RL
IneqGVvOPDduPbCtlGhPEovZszkppjaAyHlf1Q3Xa/1CnNsvufWy2ix/FOve2FB9Fgtcz5UzA5cN
ScaMELtv9kg53mYT+psew7urBoLJNsp9sixRY2EeaOPwSqTsqVC3mzdB0gk3H5CinHMj5Y2l8NWZ
Cm988RyIQ2/gvsxbN6c7lZjsncqj1lzLR4PHVPvA7iQVuGqfB1Oemw1fyxtaGrqmfteH6TwvzrUi
NEBOhITLTDligQvWqIWa9aqvAMqt0Z0UqLWqEK+lJIjE4FU9HCoe3i7vbg0AyrCqoOrNTijtC5hT
tTNX87cwicUKwJAU6L/tdDhDFDKyxsThNR/sEqOXDL+rOlcrU56sjGe4mA7mWF1GKhp35gNToFvn
UV3CteC1lDmCQNu+lclCUrcZWfSxZW9DZr9lS/ZVD8MXiERyKkrU9Qy1CcSQplehnRW3DXqkg28z
2cjrt7nzR5OoQ/OKOFcwLVZd/7IB51TNBhuoHNUlnzbSALgKXKccnyn/fzY8+iBJuiEWxF3/Zf0S
awaTUesjK4lI+wCWZ6hebK/3eEWEWXDx5HHv5MGESbySKgCEDxeXw8bqdzlQVw89OfMcjMurBo7t
9DNc0PPknuBKq7PpuF4Lr2b8y033wVXaAjuaqoXxBA+jj5NoCpJyO1bmWUnS3bre0W+DdXB3G7F+
BPV14Djw6mRPDW7z2FbvRp1GdaccZF6feb6B8PTyR6PDS3Xr2qx0IGNtmX5h66iu2fhPTzhPG/Zw
tOWTA8zKsIfQMtuw0/pzNxA5dJxd25nfOrndskxvfXFo+JZ1h/JcqXwlGYGkdMToISwV/p2F+Dpl
TgDBSAG83VoOR21Ge3TcwBrdJwO+P5iI3LnDfzxC2IeRapI7luBzI0VOrY8vbpVwUelQln+z8XmG
YVfWfwaXt6otewEW1VaIAFUXCtRtW6uebe4k1eivXV3uHkPsM+VtlX+nRMZD4p0c81eo2hnkO95y
J/Amqs6qv0h+Q4WT2kHmSfHKLeC/wfVCTV7xUZqxOMneC5zG2lteA0ZGk4OgZYrfBSPC1SgIVlSd
pDl6dBh0EgxRsoZzvohPux3Cuj2WGEgJSAY38qVXGYyuPEyO8rktk6io+/skv5hogOrcQVF2JyNp
w5FxH1qrlQR6Pjp3O6HP/3OK8cWAvSXEGK6Kjr21XZOWsLdj4RUk2Mhaf3soNsY4kvjSOWEwAJtv
NxW0kpiGNSM8HDVssxmhyvXNSp5rUiKjrPcMWI4Qhmg4tsjLIOtcvOQSfJa/HGP1Se/NWwL3KgqJ
DKgQAHWvVjJfnMTaLVpDx6Kclfxno7PmNDxpC2f/Wi5UAph/2B7bOp22EnjY4f9F0TxucDllaUVm
7SLj1HcbI6vJzy1Ttsqy8m59NrUvaiGREVPS0tDkYn0ftebUijIizRBMhtwxFehm5MwMF7wanX7p
k2HfzPNrqmgEGrJwXZ5tfTq13pvtWFQC82211fOQrm8MzyCWU/zLW7QZU6Xgnr3hxZIbRXUTJ335
2jBcLRfYMYb+b0rJKRWF8vqI6hYd6qNr7J3sbZ1npOamR5heMIuKIj86DjJcwYq2TlWzuF6356rS
/HlDiqu8eCYdVCQiVJgwI2uVqxB1Mbf/5gqIRsbNDbmc930kOv2FLP5bkSXHNuX3aY61sR0KbUau
dt4T3qWS/mEuqMwW5Snz0qsHeewQiyMlHJiu+5LOxMpbqvPNDbNHD1nUDBQwO0fFpIGiKY3kc1kM
NutqbvO5pNuhd5WfuS/pOYjKKToWTTfSsRBK99wWd7e98QlebA13L5ucq+mN93y0rmZnHk2lfx1B
7zKXfCah5cYy9oK3IlObi3Aop+sl7Ofmcy71e8/fmcyPxyKLaowzS0vizNQoESQJ2C1K2X4mTWad
IisJNDtJgjXp3RDGFS5dBEbb4gXSY8W5wulagWkGmsvBNRS3IgURtchKpA7Swtwt+2QDYTJ5scdH
xTdUR6WpP5RHMrdTpyMJlf2mz/0+QdcZbeXPZDSvJaUr6vgjwZrJ6+rqr+uQvS5Iqw5ycVLV96XU
jj2S1WSv51UKFI7hw1bp4JpZO7e6x0gi+eMsI3kO6wJEBZ+IVQbOvFnaKwd41LV2j8vv0mlB4o65
iXfaFEeayr9E/Fk7JXqgen4kim2zQ4E6aFCP/fBYKjb271KBlUyY4qErPYWpSQBAqQMzp3fpVwgJ
mz65yWGrtCU9KjXLaWcL+nppbwOZI181bScYs7zaS89U/A1f16F54opDLO44QBS3w3KaL8ZshebG
h6eJ92yYPB8Q6ThwnCxMUvEBQBrEUPctoe8ItTL9qSfq50kpdV802r8KZEwpeXMsswMEQ8ok4Zs5
7QvX242RBrekcd83rTjWpnMFQtsLp94VmsZXXFcvujAP5iADp3VVf5vLV4TmAkUW77JkNFDgOG5U
iuJeOsV3JyCfpKYKZJWUqQQPB61TkiVkuMtzSZqVdU3RKriRcssNB7LdvsmIlpXRItFWdDzglstD
nWZvnqjXU2t7byqSa8Qb/WvC3zSZRE1hxJafkpjhQ2dqyNTb+143mS/CQ9EW6aGr+kNXE3y3oaEl
Iyz4nOve3+hUG2Hfu74+Sx1wvKmbf0aiCY775rr06tvSJHcGtdCCZ9MrRd0K0khauE4pr8elO5XL
eF0ZlmW1VUEkbPjRmpyhPfPBbfPAdRRax3E6b3XlBvk4sZUYgX3qStCFjpnBXUPyl8ujL2+iLk+W
TM82zcBYdG8yJ4mpQ/TNyUCsSnlTG+W/wfaoN0b7MG5d1CNWym7C69LDoh6gg6iHWTwV2Jl2Jox/
dxWHQmmORdtH80MWUbwPJoI8aUYWEYt776Y2HgszplV6fCgO7sYaW0LbqS3HwKjlkauwEjSbjpNr
xtJs/LQbTwlisY6TyUl9kFn+PAxPHnFeUm8+0aH3pSN2WU94HMt0yiRiuts7HHTJrtIyTvKp+ZNL
7U+jZ2FLezwwLrwEoJWE983M+GNv83Ne4Ay2uXHQZm3XWd3H5C08ABYTrKu3TO/j0RSvJD58txo+
Pd2KlRGDuZR5NBJu8bXJZk6RETE23Hed+QiEDxNaBGTMgmTofnSsQbnUL0MzfDTudPaU5Wovy+vC
OJCF4I6WeGfOi9fOsP503npTlSK5bcyd6IhfoPYPZ3Z2i4AwlPPIJN+R1++yUy/6Ut1GhQaa4eQD
yOrGISXMNpCac9YU9Ad9SrtXTjQHPJiYcpkz9Cyp27tOSj+R9D/UpoPxrALnq8yBrRF0GSyyU4Cw
KWUeobt3N08uzao8Gw49/gYeqSlG0LXEyh2bRIfEQElPzrLtZoEzXpC3EjnuGcud9HoiprheSOfH
Q04uQHrUOhm+IOCxhok4eb2/gABNLZvEMsv3zCzQPeZ6bsN5EGZcFQOYBSFq1u94oBUYcFQWm+Ei
k5e0vdpfXgy6O4Sm0tH4RcjF5Hl/n2kbaruNNCfxB1nc6tkOgS1O9iR2BPvv7pAd3Vk56gw9a3Ry
uBbLg5cyJH/BEf2tGc0ZUn6ft5iKtILKkF+n1rtKCNtpIXiiNMGilwne4Hizx+WQ2imTfPJz7pYH
MzMvUjwcCPMyVep1ozHOTfhjPKpuGL//5+g8titFtiD6RayVJH56DdcbeZUmLKlahfckkHz92/fN
etLdqhKQJ09E7Mjn7KtyorAV7dVrsmhbQm6L+C8/wi7w8A5txIOelLuav+KWj03kZBvR8csBynSs
wN/Epv80KOM4kekhgXUI0oCFg3l0DXJxSrWQDYaTLuQXt5ZTNZebKM7204DHfHjKnYDrHdKLU6+z
gJB5PmFmJYRgL6H/iJ+azGFC4C9JvH/2vGATkXxtszXtJas8jsmv89E1+11myo2qhzDzyRbaKUiA
LL6MrnfnYnpySenwGP+Xpf5W4Y1L+B2a2icTmMGJQTwe2j9SsDjP9N4xnC++TG9J3247bi04eULD
9dgOfOk440lnOuLtkZgWCxGHtmXdZstd82smUBw/ZzE2ycrbkXU7+j7dByYIw6HYeItzrpvkXlbu
rkloS66r50zjZO+x5Sz+UQG4sJsfs0qI5ebrbJRnoq4E9OxXnyFA1iaZLWtnTMam5+yFn4EoOIYO
t6toga+nSk5b1vtWxztqHRTOhwT7tF3yBJM5Wvrq3R7BhRgY3Yx+3wzyPM3cx5YJocW0y1Mf9Gc1
5NjrMPnGCp81D6vQ6uBk/HMAC0uhphgmNz7XTbjEys/Mbg6LNRw73axRo3ZzinUJfcFPpvWC+oQD
K5SGvZvQGWaAepxCpE5eON3vU2E/J0P5m7OeSFOMlEGSbKBl3SCE/OZ461ZGUX+My788K1+yvv/p
SamIBeiHI3dG35/jrt0QV8J8MqxbqnmYWretwbW5JWBRpKBylzXZNL52+PXxBhV1cVVGt/cMd5W7
fH4qLr3+yPmS7JyIDwbWMAfbI7UZqMotXnQk4InRZMF9VEnrYgkVThEyqrQ2gSh3xaBwyLhUshsp
upyPmdL1dzGOAVd5/0GliNaZ+Wx2eOoAM16c9rdMkKvG6YLXkfXUsrdHtRe5capkv/Um/0k99rj2
fJlLwrkLgokRn3H+QRVSTM7eFvOu4fd7IErbLhDXpuzJOsJ1mmndzIdrjTrXNck6dazj0BShjive
hmgjxHQWyYtp1+81i2yJ5hqp6lzl/FoTQFelFaZkRnIW56l4TdnKpkjirNxfRqc62uX3nCy7tow3
vWMfp5iJxDM3clDbaQpClcs1kXJCA5x4BqySGHuNb5DF5mZk/+DvOiZzzMDQkFfDet618FCa0JKM
OHCpUf7KzTTgZe3QgqaxfTas/ALMjoGXzy+4NMpceeB5BRGVp9pFTWrCQEfnxU1OHL8rm92eX5O4
mYrd9MhQBA2eMeYQck9+igM4T364Lh1cDLVuU1zEJEIigRcnE5hCun3qOdt8+htxw1J1sAJ4xES3
NFwpNLEa69kUap9kYpsZpHibGbcoQLhmPrbi2eezu2SaWG3/MrQ2RzIr7K6/SEPtvRRQU/DTWAUo
Yywhdext2mm69tFwA3m103CiKwep1PiuUPCEo/4rsOUvZscXo/60G7JHqMEUx+zjSoUQCMCEI8Xa
fvxU6eilq721a6q3qetf5gCzWBA8nKj3x2TCCvLTz4azGxuhmDOkA39HYHlbTZ8pFqwpYOZ3jDe9
pIcosq4jmCCpSn6V1mvMFJM6FakpY1snJsLXyG9iJs/+8MjWG2yL6yziMbayG00ox4gwS8/SJ2bI
y6r07NtyQ3nsDl7oyp5ZNdKPGRs4dlQaEqPmY/pq4wB2ZuuQVsjzgXmy2mZXynpV5Xg06LKoHM26
t/uBPpLreM2ZSssf7guPGNsUwmR+HxcV9kkAS8bdaq/caGRmEFy3Shv/4YRfYUAKgUjtMl5Mmz9I
pur1wPNp59mqRfOGTUWuFxuA4SFdSZzr5XaSHw6uLT8QpzbHVBd4mwnWFkUvhyQV+7GyzozmmB3d
leZOM1r61Hcjd7QBdcI9j4n3NUpUU4wNnQwukmGsiatTLZdNiYc/NVivTo/YGhPNtkDlzdnLlEXw
6c7DJzHxI6fs2RjkHYTqPo04ojr/Qjj2ZFoeUSGxL1p9NfL5Nc954Jxll0JvE4X1ieXvNjh4gf3g
IEFjjGxfvVFenEKcTbODUYsrz+bsMYKvOK7h4aiHz3czWXjhpP/Ce8OsQtl1EPzGKg6N7MNE5wgG
b5fkD5hPDV0qvvnx+MJ8Hz4emJIvBSHyV92rU+TKc2tCnbMWsIl45cltgGL9sX2xbKRnbOYR8Ynq
Nqi6xo386VdavuWYivPMDnnPCVRYu7IHrwVOou/AUrK+Koj8L8ivczmRXcuuXkkIrDS/auGtVNy9
G7Qtz6nz9vhIcvM+Pr7ps8KUgAnhQ5Cmt33r2Tanez2Q96/IinPFA3+Ta2JV/b9ZLp/EzPZMRiyf
vceKwfZAP6ZtmJPQdg1iTUz0sDCPVTf9tW2cYRNEqN689J5F37k/A4azw1g7l0y5dzY9G08vp6Sv
DpVwt3VcP9lTu5dL9UNmOmV66g5LgS9pni/uZO1b7KaG1z+NC22ZHT+3X8Om6tqQwP2P07OETFsR
Vrxrkx99KfJ+mKbkZUDCcCZGKaf7W4z5jhD8R7/M+0wVILxwsxuz+0V7HjYleAnazjdl5rx7hqTN
Tau3musaf8vPWvlnLejcAYKLi0L9VMN0CebhzzJPx4Ed9cAx2wUD8XRkT6vcNtmwjasudGCOKsqm
I5i31Wwe+s7ZdvZ09Fjtw0fYB406Y9+49316MjGLF13yl00IT4TLTmXdUvCw0rjJelfcIBpSFNqd
As3NhI/U2QXoostyW5Ueoe5mX+bzkc3Ja+d77OFdHhuC9Ozi0AL+5pVzazx+2MJ8bfXAoZODYYNL
gvFh2wfF2vc5QXXHTkptPDdbp4H9XNb2vW0wQ+bzmzbbU+uR9OqWDwuQfhqLl5hhATLkWqTg07DI
ZvWXItRtCD7qTXUX3JIyMR5pjobzYK39trhLEL7a8NgSkaDPsbVZfX1sax4jXzy1WA/HqPyMB8h4
CNSYZY6jmYSTI4FoNS0kyAFIbkPRBRcnGBZri/1uiy2i9bE5AUqRKmU/j8ukEpugacJIEVB1qP+E
jeR09j43u10VwKbNkEgbZC8YBxSgk0q0zyUj5UxKp6kgtPjjLfGcW6KdH5/OxHSozoXlsYEZLkY0
v8agYWCFPcd4xtTDv4ft9NTho4sStSMNdF3K/txVJCGqZvjGpgcgtPrXR3A9x5hULxHmQG86sqiJ
Wf4Ruf1KuHOrO38dTNk/oJzcYUaGO2CNoj0upsaxGV+1dq5CJ8dZlGeW8veiNja+I65pP2w5yfZo
fFdU7KfWuqk2ubS0NbHB26VDcS2RxZveea1srp/xwMTi2vYml6ckYiwa9QmGEv67ZQfh4Tce82cF
4BNXJIt5A/4Ww0bFXR3SXmqsGhyPbAV31gQZxW52OSDoYhJvFsmaGD8jLMes1kibYzji+PUROnr3
pxk5VpfqWnfTaxIwveNS8hfGIozGbcZD5wd421VYA5wy42HvA6hcOQGMpLTZI8gexkzdRyIcvjtu
VMYW10XRSdWA96YmVdT9cZTY24a8xg+FkPCeyvqbnPHnuNElCgQJCvk9jA0AgRL4lMcqVZ67JHkP
5HBwcOp51bQKKggDWetup9h+eljt687bAuLdOgSZVBQdh2p8Mnq5A0u39koFbMbkyRtj7Gn2S1K0
EHb9CxtAZMn6yalZO44uKpwk7kW9OKJRe3Licg+su+cy5h7cIjibkA6EtawXQWCFiIaNZ0YT5ozJ
evIFfnbLnIB81L/ogP2fTc7D6k9cGRFE7WPisIxWXDg7o/qg0eHstd7zErCgnOXJZsHnGMYuJcRr
JQ9Den8BAL2ucmKqyLoaqafXqDGtWo0ezj6OA+KJzPEP27VXGaeH9cKU+dGQJuqdvHJA7mVnHiQ+
3YY5H87DaUb26XwKA6bEPEKn3Aypc4r9MSxhnmTNiCIQhxF/qEK3j9fypbOMw4gkbMDof1i010nd
bGn92xtZf0QqOKVpcyWUwQYB9mFsvXpwi0yLnIpRrRKbfmpf3HQnn2diBnyxGHujS2e0sEOmTT8O
oWnixcfoB8ic1Myy7XBlRh1WqdlZG7beObPaqJzTIxPPRd7uoaoQqvB3k89VjUVySl6Bx/w9cwOu
3C/dNEKQKLx315MhecS/Axs2Vatz3Lc7iM9rE5lci/yp8VIC1eI8lVg3Ws4e17nVogodhXuSIEeG
hWx01db3JM44f10jlDtV/RLzHdOt2ESMI305c/XBXG+VwVPv5Td/MMArGPfAciH8GizBsOgz8tW2
/wZNi18iJg6ftlyHuJ7jTttBOj+qCF6YGflVMH5CE0LBJBNYfjaNuPQd1+GsqW9+Pf7VhEQzYeMW
Mw6Fwd1DmFvOceL0XFtQUSFDHgqycCIFCFlYK2m1GyAV4YDPo/cwPrbW1ott3ChMEXT5fRXA1ZG9
z1FVcq9mMz/Wh7kAIRDUZ2cURCAhPhJrPs4dz1kcGBBOPiOvOfjcUyC18tine7bRGzH0m4d5Nka8
qxf1XjYY1XqSphgzJrf46+OLUJX5bNjxVs/2vxqzRMWn1oCT6WblVjvjk2e5b0EOQZwEnNaSIM64
s2V7APa9hpm7anEQTRZKmrkY5zGKOBWstQQHjPJ8dlgUMdJ+N0T1CBgQdBKYPNLNIFhc2OQQSfVk
LBMnOPAiGnnrSDoDGpXkKDyTYAs8pAALFaJOFcbA4pquuLYPkI5Kuw/t4A+osOek6lS27a2fjU+z
sy8xG9S8ccMJHOtc6mPlVQ9oxEdJcmVJ62ua8RUqlncoxVBixhZfXA9LkfxbnxLtwNTmxpKcAxfD
ptug/IWTdl/wLtzaDN/9A+ICsewqqvGsW4Lk3O7IWz7cYu7G9BBZJy5oauYIAMQel8HZnmpw/0t3
iNDuav6saUpXvLAuVTzv2kS/eNLcep4OF6sO7Y46Y/gw/L/DYXLZsNh8oMs7wsDDj6FxOAUb1QyX
Shp4HnAfmM6hngfGJgC/D8BJF++iEdGP26wPRyLzTDL3wJIZ+OgY+DRgJhRT1qwL5P8oq28aVnjn
zndD2AfSukwUWGrs6i1ph4tV4LGXWFGHMaaxQX+LeLyn4NWxQcAqoZBiavN3Wu25ahOXkXBgyzq4
KJ6WKWf4gTxY4JCpeUD0ZBxMq5RrnQ4nh2yOEZFGRQUfPCRC2V0Gege8OH8a/ZkXqNu4WNu07dE7
7t9112OQp13agtTi2BtQwVujXM5sddcj3wI+iOtOF0cfrbSdnbPOUPfsrLgXrfVd2gIBCMEbXG1C
1R2ayZz2fFDdq2HGIQ6Po+4e6VOkehTCOGYdw+a16bJdMWZn0Q5H+jl4gstzRmPHQsdvV6V/lp7L
puCQ5Qz88BJ341Ts4wMOh0cewyhxgrE/12JnRtARZlrrAXVHbf5cRuXFCj6F2fcEjOxdZEXrtisu
QdmtcczvYnvci4A4vmfhmeQZqmy+FjEWyai/YnhZLYHYa3t67ewyTAhe2LjuiqTftXh85hETcW4n
X8zd32lCyQFaY2QWPulZUFRjtW2AE/aBfwhyICx4ZlTdvfTDAOfFvuTOdB7ZKchOPy3RfLJTqpnH
iYyeZ78hM6NXQf+s8/jNLVMKXUuwgDnfPFrjU7haY3ea82KfAuZ88Mj6aLqit9Jx4n1BOd1mXnJU
LFTbtGCY8unnwjEyR4Bv20NeZyD0i+NokePWpDuglZ450n5tWKSgjf4jEHHO0oJg2kwq2KunnfTw
WlnBwYFrYEPFMya+cwMhyYDl+CO9AgAUzv4lVjkLr/pq19RL5GRQhIGh1UITzgxQp+mzrrjlE5iP
qn63AMCgSOjWpbCM5iAsFvfEC/3eOsvaJ0Jm5d56duW7JZt1wgzD7PLSAhWozOnWgd3T+BXTrPjt
5+lcms5dOz6UDzoTXBLo0bIbXLmppYepCaa5xoyXi+pW+hDRYFDWZr+ap3KfeZwdRvpa1PO9BAgE
F+ZtDKLnbMiPOrD50wJFIEgTBfanu/AuT0v2hJuQ3dZwRKDYO70b5gsRevvxWi5LCjB8uNvVHGZq
Phdtc4yZXBRRBX6PoQb1jN9lPWvr+AAmLBj9poQ+M2RmAF3fuYK/O1JA4cfoCdZ1etzS8CuPgf7A
DE56EB4Df48TSpjoFlCXE5GP/q8jxKE2Er5v8aGfaxJMzZG3e1NP4DS0R2SKXJmYEZs04jKmbCmT
GzWje+39QxYIEW3fSgzGEt2j1+YvXQicD9y5uuZjcawbax/AtvikUGEq+m8G3sp4GS/l6L9hVH5s
5vgyyUrs0F6P7EJ4bB6WEB1mQKJF6wM+a38TN91CvD65TnVQvPvxLLYBUJ6AvO0y1C9zbT4h2TBT
FavIBMnXk4Ksu7VbKY7KACqBfCtKdc9zIgKdgnOJKbXlC+xV/h2I/yb3VSgzUBAiY4Cs4Qx7bCin
w1RaB3YPEHsKRopvf0wPc/25FN6PJrdHoQ4+0OIrYJwyLH5sK36XbrwaiFEQ79iNOtuhfp+rmFUT
uHrRY/xbyK+Punh+uD3cpsSwl58xYj6lYj6bnINZUocG73w+1ZvJs45mnnNjWcLRH/irDB4xLzit
tb8VVrtf6iUUrfOKfXVHiGO1lNWB2rOvCqF+WIa/cD/xWYMt6xp0LXfb2MM5Ul6zcWsSvhX4vWRu
5zN2ukcM4GnOzbBOm1swDMTYABGSY8bg8dbTblD36THrxz3yxUq5cB51EGa5t4F38NoY1hFj7Wbs
q3DpMLtiOMAr6HK7JdoON3VJjHMXGe9V5gJ34PvhU9RjstwvhnmvBuc24CWoMusYgcjji0uC1ya9
iukQI+LAAIa9itArEiPSsbyMWM6rVsEGc34jf3g183bjRHCIFX9/S46nBdmWMcsaBRhYVojSbY5Z
Pn4Yqceg1lJ9onZFuWwsy8ZXHxzigvy8XW5ry+UcsDHYao8UWsM6jx51nIRYcNetGew7294m+HUM
LoeF0BgJAtAOEBX5Xggk1QSSLQj5MxaYDf/+Y+0OzyaVaxcpk46HQ6LLOxrKBUfsGgPFRlj4i4Kl
wX7Vd7vW6ffsDjYKUkvcWBej13w4/N0Alctk+xspSBz9RBSZOFbOORN47VZ5xqHOHo9b+TRQI1HF
1j1N7c9itrgx8SjWw37oy+0Dn5Z02WuNNwLCC+6JnltBtQk8TpGq5DeqLxGs/tFtX7zeuEAtolrC
O7RT/9dSZB1nT2L1VNY/UbB87Xn9RycH/W8yMjU7G1mTdgIyC5BLFe3v0jt67MoNOwrRPUPgaBco
CqsZX0Vdzoeqjv4NpnfQRUzYPWPgU96qFO0lxW+akJ+RsVibQHu1X4Zt3zE4y6Pjco3rOOmSTN+V
6LaILe9sNble4EBUj9nBu7M7/2wH90nXtIU+EOg62o/KDkn2o5ImW8fnyg53qbD6vTfIqyD5ueow
/3t8PQ2je+56d8tgdPNHurmq8jIx1Ak8CnUr3n2MMNNCxCLt7+YgbkQzzkPXYbOVT4/X0neMI9XE
0A9wD6puU3DywO16kfgyY4g/vLJ4LwErkTVmrMXaSTyoYlktBt4aLnJFkz2VsiNMNSKaRSy8bO+b
0CSRIMpWBGZhbHMYTeodR8l1bqkG663og56LTeeJNcGJ7ZyPkC8oHmOlbKGlC6oQyD7ci2y+to69
5r52QI+5S2bwluHVcQ6m9FmJG9uYMJNnzXdIx3yWJ+Qc4D1IDFLPjHnJAXLex9gQuQ3mlwJenQd7
K7U4HPyFFLgZBtjFl97amUN8wIxy57MMC07PGxxHG7jdXE0G9BARcuq8R7JRod/nnOPs/RODSp8S
263TC5qBhtMyN5fGFN9tk/wak/NuC+dLP6Ix2bL8yZb+xhtHVmlsSLd5w1GDIeuhiICs3delRt4y
n0zOsb4GLkQ4g/KnY2Iun3xZ/xrKuAzjfFmmZldAnscNSgJKqhes+x+Bk4YCEjK2Awa1Qv3Mjf23
6vLzZIz/vFg+OYV/MHRJcL3+TAUTAv60l0mNp6QcLvZCPtBNQRVi8ch9mtymgMfHsU7CZwvSYZRf
I7J6VPmoR7hYE3xsfCpxjEtLxzop8rvRZ2/zxCIAgtoJhdVdTXaKD4BLMCtna4m3BltfYywvQ2o9
aYxvOXQUq9T3IccHExf+3cvrP27TcA4tMIfYkcxyOrY0VYgAqonJnh22w0F0lANM/bVwZx4Q8MVK
PlzrxUxeut76ElvnOCO70+qWIi811tP04P2CX15BgrmM7M7TFiu58PdRo9nXB9UJUCtNIs4lESQj
4fQrc86xR3MbnbvqKHv3q7VVhpR4JvBl1cvR8jUkB46VNO421Dm8ESLdtyayt41JxE+MnyFlAwUL
BDXyhXvAFlDNbUhjVoBMO6kNjCAJ+Ilqc9cTfrInG2m0ME8GKoAmdsiV+AE0HD/NGt6wO4NGds4F
JAd7EZ9dq/d26bjHSSQshhb8RFP0a6v4o5OAoTNfvldl8FZ582/lToexmk5VL56bitaDSWYhxohb
kIudlDnQB/Bk03QwyRyvslEgJNXPCav8HgkNCa9Iropn6aww6/ItR8+WKYqGHJlg05TeG3RydfOs
KD6A8pFs6md306QEu4cyPnWqYJ6lvkVV7r//m+l6zFNeUN2iwAdOpt701J9SQ7/E6DGqABswQMAr
5/o/E0HVFEDxI33IowewROxlm18hPG8SuJuSfFg5ITXCzdS85+p1yrpQCyMEvvqHMpHvpHTI8uYH
YLsnLYBjMhi2iXVo6xJHi3PnOoalAHNJXl0dPLiQNbNDRcPEsHBhnSWtRY/yI9Zy0aGvx3Of9Hfl
xf/5rUs0vQng+fh/oxRfjjdzDQezhRH3XXjkGk0nwSNb36ysfbdswPR9+9J6PkG46DOV8+s8TSkn
Zvcy5+KSNoIVKVh7Mchms0ARQ0hqTvNov8ZEXpx0/opLwDwEcZBpfDDp7n7C7bFuB7Nce8JdgzNP
Nnoc6V6iCGAu8CxXXXd/MOrreD4PQf2vKMCK9PNRxekpEXjddBVqjuRgML5nroJ1v/QYlvsvxdSJ
XyD+xyfsddLyWDYSAzHFdJwkqmQHPllvzQzn2rB+zAiLuwsNpMvNvTfFn8FoCLZb8oZ/8DwX6ZNR
m9tBsfuUiu25fk5AidD7tOu64ZqSoiCvcSRC+aYdb8eeg2tCyXLYNIMDVlPYpQZLJ3HInXzrCi4Q
JQFE7BsvA0FVn5qUFax09qN58ofly6XtrRu4XFjE2CNbfoJiWf7DKvhq0mWaIIRQIvXrlubVn4yb
6obQq5Lv1nHvMYq5lUAZwdZ5p8vvNZKsqypIQ3zpTCJ9CrcMAtd/3KMYxVtkSye7Flp91SAecOHy
deF4gz9A+DfJN5kZ44sWp7R37xho7iAfcbYAnKItYdO6HNMWN8bY1Hh/Jp7zlNLDlAiA04WRZz2V
Cob/ggkg85o3bRcN1jI8MfBIV/k4nqZivC2We6b89kje+0/j2l++6o4AUTESQoRJOipHWbL6tMVb
cfUetKCUFHEyKYuT5YJzDPB7dUv7KnMVRjNEyDR/95hoIk8Qzhlg/A4eiyjnOo04fxNiAsKafqJB
lCvL4vPJTBNiZ7+V9rKWJvIhz52SIpz87p7P1n+t5McR9bPjD2/YfE+kqPc5nWQsyeHh6XZv1O6t
9sfPrG3/GxlsGIq4aKbiXHd+DC+tkhy57cPOml3iPn+B036ZjTJkl/zuOMEDD0YvApZgNxe/7rz8
xLVLBdHyX63JaSriBD4UWChwuEWzlczz92UCVbfg2cCxdGfBH7L63JgtTpJ8RLpV3j8Iwws4AvtT
mu3OTxmlG9aERKb4kis4kw+s1WB1f+em/kgbO5xBi7PzPujRPFbZvO9yBrSCejYfQucMbwMtwvt2
y0f1CJtye3ldlPHmPsgWQL5udFayKjNOEWhUnLZhYdNPApyWYC6DYVTuCCD/K2P5LB84acPNN1qr
f8FknRK75STy/nQ0AK6buPsJcIasdOW9eVV/7B3srL3HHIBYzLWl2gUS/+/UYlVA4SbsVp9Vwypb
Sg3MJU3DsSAA4T42IAhP71SGvpS1Plml+0GS+o/f9xeCQHIVUBQCkwHzoxm96LLejoNLkLTKf4Si
59UtMnbuM/NgHrCe0R33lhKjV/EUVZgIzdL/ZDfwgR3dJnli4H9EzJmtUzxGp7rDn1El16qsTlFM
soNDDOute6yX+gCZab8kzKBucaKVFId33+M/tPEmzMX8RNTk1Lauor5munpU89kdho6p+cTHc5ZE
GpW9fKrce58rceliJDMD5zya/EaVxSVhSy5djfHPyTce8yJOP7nP4gUwQeB+pkpdlqRAWu+d/zrt
puSni4M71t86rf9pCpv4DLHt5wcBlUbbGWRuODg74ZH6DaBRZjlRhnlRGMKyv42rDmopzmStqfFw
7paOvka7eh/VcMqG5qUK6KkDOrlekrKkUMOAR2KPnFriOTI8tD73tVbF+zQCEqJVZtXk1Kh71rsK
2Own1gZT7UvDwr3NXCw5xGSIJdr+BqFrwzLuy5Xig468PyBfixOWnA89DU92Yr5NLfbXsUUPta9x
Hl9aPtsEP9L/Uge+t/T0bpINSVMTc5G1/Nd0Ubtq6pJWp5Y6hukwZMVPg72uTpMQSeJ1hMvdO4K0
jiigD8zDN3vZq4GBii3PPjOmu1+NvC90O3oq/VR+ztaByzA3GxvXkFHWd8tw+QYSW5gHCiMDyZNW
FzUBb1BByYJKOiUvUrIotXX6pobsaxH0prJm+QoMC+MwKks9jv+GWaNTkfSNnf9ozILZa897YixP
eWs+2UF6aPiIR737XFDUQRCfpK6U/JlR2HcJMSPXT8gbtxu7hxaQSv/ZrBu4+oP6pxzMt8rZg1dl
Sdk3H0ICJreZokttXa2cH0227ANz7iFf8Kj1n1h28pbWfXeShTuc48Iu12C15pBQKv/WArgkgzg3
Iw4Y9qNIYv4xgvJo2vJQN/XfguqGFbvinxZqzJpuP+bGzH2uJ/MoJ/CKnbwwkDUoT/2PqsVH58R3
swWFMFFS0kSQaDzMHrp9bHOYDCCUHtj59qslM78rsl1dwA0udaO3DnvdRYGVVCOEP423qadzLO4x
44/RTS7Wg7MDmo3/ohkMT3i+uNLU6dauNC7zZY2X4lKP2ee0OC95xP7XJMRtkidEz+ENzBCQBpi5
iqZXd+7/uHZ6U5iJjdk4wP7b9IZ1KFR3s4n113ZyijMqk1ul9/+3N7cBPTzU6R4jc/5YhtIMW9M/
dZSsrVJYD5yj6kLjJ9pz07yDlfwVafw5j/MbqOAnWo4A6ZSPW4PZ/mIj+pyyIt1Re2mdpJl6L2Ly
iospxRXnxcFTvvHRqOJRtPfAttfpzxywnsEWHa2mZj7xIBNydRP7qD0iF/bEd6Z1br7kHDMzfex6
Xi7+svlK+6kwLmpqly1XzfFs1PWlG81DnPr/iobtFqVYWzVCHdYzvqAI+vK0zCfuTnSLoQBHGRK5
I/JnI8engi/PJeYGQ/5T22LvewO4hWrHhvttacnYdOrkS/u3TNl+si6lfSOlm6vlnio0AZgE8GBQ
E02aPRrafIKAXi1frIe7NS8qhLFpAqFnHs0xf49cLJS6PWtdEQ1rEBcG2024KBqXXmHpUFwN2a/t
ym74hoW582xrO7XiVA7RkwkkVEzsE0rj7HvESUA9RHZKlNIKiz7i0kTmNZ76lVmyDMVlMLvjgVz1
f71LuKQc251jxnCq4hLLber165pstLMYJ7c3jwgrwH7mmeZOxBEmhcEhvAZxe1/JlPx4tVkClob9
zLiQ/7ievy+a5Rk574z5HQ9bxNxJMKoZq13T24d8QsBII2SCAE9wrc8xxQd2FGxLr9mTACAsBy62
Y4glUZYN6cfCbMxr74Z8aTBtjmdkkfs86YPFxSzNgkNggGbBE1TaB8cBUIPqii/HPcQZ9Y147+5U
3d1oXCMGJqs/mTRu1CY3ayem1WkZ/2jpvRq6AxaCZqew3uVC7h9kgtyIfx/FlrYzvSmVbGwa8rRF
iMEwejKb02aq/asPH+8ImZK5MpKhsDx/w6X/N59bA7de12Pq83cNrZs4Xv7F8J0TaV9sp65ApXBh
ZUOAyZlFvR842S/2rmCXFZV1CIDt3mafqG4WtPba4xe28tMAU1h1Vq5XrITvUKVTXWctfsYIB1Oh
TZA75W9RmwcLzEHpsHyR0XfegRtvQLryaOO0D5xXbqB82dhozt7402Udz3u6PGcFenA8kLyyG2y6
04zNxTchyCQGGQOqxEGVFcNrLUdK+6b/cXRey5EiURD9IiKwRfHa3huZlnkhRg7vCs/X72H3dXZG
Uguqrsk8SRmvYmj97pRjseST4W+Fx95ueGcqPDzzmLcLKmDPOeyBpEqIG4pgM2TiGVLwReEYFyOz
mTGax/c6tl22LcsWZwNWC7h1qNbOg9mddT37NjRBNpKwj1lN3YU3z6niS2va18IJ3ye+kADxgHQF
Um+D/0c2unuCyYFzAJ3hykHnnqjsGXk2W1aWaBHAz1JOx8IJyLYIYkwhsIb0F0FszY8zmWx7qQmr
51qiZSEOZ6hOGgwEEhfYVSDM05bR6OX7AlDMw/HH57zEWxzbtrbWQ/HlGRWoCRlCXLIBZlVD5WCe
TSkNO6CwQaE/vEgDkg8oyXVztj0IW9uUvV4d6GKmmURbbzSRZSVMdEoNTg1tabMSbVau3B4fba9j
dogb44NkX8CrVOL7EZlEAtuthyGjxfkZeh/DGdBltzpBKNEzCIKwJotDrsUmK6xa4ZNEtNZjRkTM
q35zw2YiYst+r6jJlpWUPTQvMudze4geuQ8tQLNibZ9wwGyznt+7DUR3bwwl8uqahW8qxXSmXQzB
8iK5U1NJKxez32n/b3EyRTIQewBpkhEgoqLaY28ON3bQ1ggw8CR5CZzEdmzilVZmpMU5FntKAtSI
rihYngxjhum+lOGr7gTDkiSgOVCFQqVV6CeqGAY5aeL+yjayGCB4BsLeBjnnwN0GOyPUVpXUhp7E
lUdrY24UgNbnspL1th+p8omiwtykUvcirPiWl/fRKwr2UlrvXQev1nmQaM0jJ9PevKFP30y/1K4R
LtGLkertqXK0bNeGs/S9y4mJr4b42W9D/QEZtVl2ehbjcm9TgElc6ECCPKihZcJZEcREYGQjdhJt
9Jl/JI4rboWDQL7QPDKeqYQPygYvuECKOP6xCmYt6Om0bS3A4EvNKvskM/5DctCk0dkyyqkHlWgr
swcrl053XUMHYuWfRtDfVQEizgwpJtZRrbMwGsln2dYsAXRFSYS4mWS1yh8a5juOd47t1D6yGzcR
DsTFs+2Mw0uc4kztiwIqSVl+tzUCPKMr/DVYHabnBjTmSEdZjECq2w12QSqlT2Gt4kEuRruj2a0L
74OvuBOJw0AK4IsH1gq7dRB9GomWkDfYu7u+whljEe+zVpxHqCCSN1nYHHlu8K4iFMd1jwdozLR4
rZXRP42EkCFCFKKVu8DqEPrS7yw81UNhrTzEp5NxpmFnEp4BNG9M+9ZISocKQ2KDO3chqDFXoQ0f
pEWJ65IcXTHWypBbxra+EdK8OWnwbNnsN0x2j0ZmHZDPvILc+K3GQKEIkmszJLoOadcHdELG63kO
7auPn9Ff7ZmdXIZMu7Sd8T4peSvFVK9Emp5Jv75O1azs0EsiPDWoTul08PzwakC+8XiK0GLKXadz
RdAkPTtWTWixwd+IIvfA3PYYQdxbjmEcb1qYMOznUQtxA8L+bOHnE5NAVkYEB1i75g7i8TBnMp2O
X8bIEqXzDAYtU/+rWvJxkimYmUbht2J67SGypwLHxzNrbGQIyCHG7LJwLbQoWddeJcFiNBz+jYOB
2k27FjjJIfRWa0id34Zb/oS27i6rjG+lRVHuCc7snEenipNr15c7PxPjwpT6Ab7VnEaKGFZLYaoh
FWtDFk7C3pIjP6v5L7WB7QIt6l1hQgB1QrOdQTdVUfFakAK80qV7rgpwcjbsuVVlYxuxfHz0xGdr
LSrJttYAkZMbE+Ewn/xp1bklmvBIsM827VNn5egZ4Y8VgsApx7L+jeNIGwgLCpoyqygGl/yw5iCM
uaO6Zi6VrI+p09K4izJsG6r5cJK+XBSj4BIyUndt83auMxuGQWYOnzZYiQpHnRupRwksCZ/QiCSJ
dIumn7/FHRIDms/5pLCZJuW2eJk8LGptMldkCqeHHmEgQdaxCC11Nz0yvuoJZ6Ghr3pPvqShn3wz
qIEKjbEIaTAR9QiXAwPZIoNIMwDpWHE1RmS7xXbw7HbWX9voJ5815brQbOOM5oTgzmg6yoxHjUDo
g43eVHScCW6Xf1qJfJtYK0yyXfGundC+pjR3AWt+Qc4T5l6tTb8nr963zXBXU3T14dH1HviFfAB4
xnyFNN+rYXI04RDBR6epexN6rwkZcQthuM842fZdQG3OEsfD5ONsTAAyrk5z08TvjPVeBWSSBfPe
npI5+Bmrap215XtC7CSSnOCc6mo3FuRW2+OLcthjjf5HWsi5B0XJbwWwP40SoWbhvkkEL7ybA7Gp
PRbGEL8BuZzAurxVn8X/whDHthqKz0A38bdmzIjkt4XSBe8i+KLAOJupPitfwRYh7I8tc40QAT2i
++lx7KtBAZ2ys5faH4hcp3VcWEOzF0AA3KH+jIxs7fUgu4WPDjnLq3vOXbIug+IhvOZtlESND6hM
QzRc8ZyljFP5GOX1DdIBmeaNdyCb4nUoB9LpA/erK+ejP0CG0xYUHPTl79ZIX5slM1VaXVwr+NQ7
/VQV0Ddpchf9IAGIqR8Zd0fdqZ8qrXzKa+eTMNZtGiOO0HWu4HgS+wHlVE8mUuRWWxESAKZCRQJQ
Clq+x5eQdCG5gfF7UapvtwfJTOh0F3rPxDByKhW3oEtvULB2Tjqesjb8oAInrFv4P2jN2Ecj+2S/
HS6LjKlI370Vvfvig6Qi0YHcMGBXL4SeQptv4UCh78AB1Gks9VW1LIvq0dQmR1MmF1kWxHvR5C8U
J0vE1XBClEdMO+PSvsbd1NdfnZ5cqwmMdw8ajKw1BxqQycSbjCSZv8L54GPruQmQ7m7UWP8hqKz3
ZZWv9ak/l24zI8CpISK4bspwnm3Gi6JFW2P248OloCX2EtdW/OZVxqPo5Zsx9r+dnG5txUosK58L
CE9sIVltTy7tjs6INOhbFMGaw1PBPAtiisYoFsG44ZLDxv32z3KaH1V3n30oL0bVX/gLJ8tCiift
Q22Qi+QlG48E3DTnRUxqbZ/l/i3XwpsYxAZlFdZJH+SRhfzJVfZLT8yTVOIUanMeh2DCVo0zCJf9
GYqtU2CFe7/WDp3qviLEB9ZAE9hIzJISU7sjtJhNSXOGI47ewp4+S7zvlVbtO8IqejvjFwSeal6l
GA4x8HHIkZkjlVk58ewvsWbHCHkgWZ4y6s44E8c5Dxq/i5Yl5zyR3H8pebGRnb1mg1xXY3ypGChr
TXeZNFaBTihOuaV3W8IXXRZH5hunAMvVftJpRgPGw/1Xy0SrEc59FNg2I7xOjF65NVTbvwdctkPt
P6LEfJY1kNHUO2deP6xjnUMv8DzCMCBSZyAdDJRePqJAFSbFrihyGyjoxHk7O1PzD8+j3670vlnF
XvJZWgFcupIdOPc9y++2PvlojiCnXGIdypRtOIjurHRbIztcCh0agKvYYk6z6lNHXhmZ5X6cLR3S
hjPpBjTtI58YV2XxlGTs1gzFkCAv0mDXhcnWybgMsg5ldu4pwrLHb1GExyRNCA53T0OVnQgNhZZi
NU8dceRGA32k6EEehv17jUXZzGBKg9M+sHeGK+ImX9zQZ+FP7Eba4IW0umLjGv534Oc/oT9IFDPg
2vshYcnpht+urR1C5b4lbfgqw/Ff1oqfKlZ37p9bPwZ/xpA9NKHuJcFyi8KqdJYY8+putM4jIwsr
o+vym/dW4I4HBaytmK2u6IGID/N2so8/PNPexr7ZL7SIFUmDB4uafGW23lrEDgaQFpzQQIp14/BG
FiZM82lftd41BZlJPB9WLCr0RVwj9SRe1ovYwHSVhpQoCrJZIbpywM7UDhtE5P4oeGquBZtUiqRP
dgDRtv0UvkdNcrPUdMTjJpb1kP9GeBC0igAgC5FdTBauEdooRPWnoLMIuS3w5dYdFy4b5d5maFNP
5sWs0FViWDhbqr7nOXmhRR9xgChx1Su6Gy06MJ+7+EwwhzntCs76KIkl42dn4G3LT83XP5SXHVWh
kaZMLh4b54Imi5FpXVPbmIRfjWN30jHgT+Bv3GaYxzqONa9yHkkZXFOTOLM+ZO/UKzrU1vnFl/+S
q7LfueQBVrQEdiTe7I5tl5TRoQvHhzMENwtjNWsnCPBG/SrCfucY4w9OlvcsgjvnCet7oMkiqVWC
HR55aEu6q9TlwG3NHv2L0gkfpT9bmZl1i1NJOoZLoIRvTMMC9+fBGJO7ZfXTIhzKj3lOP7TJA/An
MbHjsWKNv0oZaZqdB9KPGWMlMcqYNtuRwTsj63ffXDQRrqQC95R+ErW7KElv6Fy2+2x67pbTP8hS
f2drxiMFUIdgmAyauYHGTnerr0y0T6KPXrrJUUBFXaOcBdnJS5iUNQos7JuV59pbLUDX4iONmZyj
ZaCPpxYJdg1AzLJ214J/AU8AiXPc9MuSF6lb6J194bVcsU/VEdIxYxnaZYcuqvKDRlsJYzIRlVZh
9jZMcf1naDMFItllYURzgs7xaQCmW3Y64X8a2/RmWdsOFKROt8i/8Z3gEoDl/It4khdgLV+9nmzC
ypRInDLvwx2T7jElbFgbVm/naXCLTS1YGGiFWW5sm2+lhsCIWg7txjhKKNUDLQVVCzUCfR1YoCgO
N0WGqdp6MzMPXiVHh/XXp7gIUmdXA2oq4nQ5L9d1mR7ILj/Ppp2W2C0HgbvvDDcRNKdwmna+bwJl
D4dkPzSI5ZoE9bUVHimQzqk/HTXLn/OLdpb1qGtKP6RW9O44I8YeBVT1HHo2dRh+dHrQfWGTQJY4
h9CfvvE0HoQIXgyjXjUcIdRLa3dEkdBZqHZnvBMJyC7OjwAGmo0GtOUw8OGfkbqHXwqYpRtwZGsg
N4lLTuOjxXizYDaqe9ZNYMSykUKkDVkOhXkCos7osYLwWWxNJz9rRvkRgIkAsHQ0QeemGSkRrf3u
VdacZ7GAiPnTx9oN4MVh0OqNnadHG1UgspHjVEP6iTVJ3NZE/Aj60pLAeTgW+uDxCcNFQcLGrARB
WbQG/HyUQIikQ7I3RmQKzX8aV76DgiqqxFPVZhzC0QHZ8nqC0ytI6Kk6teoFD85glYyqsEyXxa4d
8R8khIOJCD4+j3zc2iscIAfpRS9N7vH5IssB4tOW7WcVOtsSRLlNrGbqYT1I9w4bOdX7+6431yzk
dnb7ksTpSYLMSztj46TOviaby9OSk3KJA2iY4fZIBmTWPBEcumKDvNITyTMzTnyM5jklWFZimpoE
hpIRsB3lLPqgv8ESGy82oH4xc8+igs+zYVMSXglAxQug/0vD4Gx6Dkne3lfi+K+xtP/5HUAcngaU
kuVRmM1ZNYL4yuRJ9p6zlJbvfwQaHXWDLXMlmDqtulKr1jhdgdlnk7bVoRMsEfmmF8t263OY6NWm
KM13q2t+q0hy9c7fZyTQd0U9MhjWsH2Tr/oEbxmqMK/NL12XktVgnhFo2Ew4eM6ibZPJu23cEsJP
M426P+nqJ2kB4wodEAQx3HM/KK6uwa4OWhODE72ASeL8TAPBp9HIU4wY6o/Uig26n5trkNBqBqjK
jM0QEVMr61c1+TxVs+c92OhdDyTF3DlNvbfyALJIIHYTtnVYzNu4MI9m4G5zamQnad7nT8yX3auv
B0evHTZJooiWySmukWwQ1xacRrfbMXFmOkUfylqcDVOB745YTjM+d4FkxEjWtMJppAxkzj4hvyGb
w66+ID5EcZrtKtq8xpPnSmeB01vlQ0SCoYn4YId/dvppnqbIH1qxTaLQpAUBBEpRlEBB7WsTlJ+t
Xa9C2tFll9p3YSM4KfEYLsym+Gdomc0FjrcDIgVxOyO0TyNCgF+k5aOxuz9kX9hTeYYsP/t0AuvK
JOulUuyzC8byRrKqx3wfVN0ODQlySrJ4MuvVs6Fx18gsoGjt0jnSp0m0w9iCWGgz+m8+Hmr+Hikg
KV+yJ/rNjzbAmAB+mSTaxPEtrRsGWGp4qqdy1+OnW1Z+Av4ygRbTvvXNcHOVu28qjyAQ7VmfbKLF
Ptt4woxQXV23etiVcxA5htY2vk2ldWssa4stvl+kAbmgwrzhBUB5S//Dnmci18YKk31rG0SOeD7O
6DBbt4TW0wWR0aKv8WAcIvKIG6V9qtmhi6uJl/a71LtVapIBEKGAJD6ovjmjfPISCQ+lka/toALU
c8kzAxy0jjOJkMtmn1czOkP/kxnsOVEcA2bzzDoqjkUYUCewa+tOZddApw8fM2KIwksH8kmHUBeP
ZB8Q3T3zMPmtkztZggCBYpCLY+1XdFDyV6vUZ1GFXyJkbYqSKBgM3tbuVvCw1T72ZK/fZfX0BSB/
C2cfnoOgkse/mXnVxdCx8+Y1oWwgPLIPUSHRIQxdgxjDvX52dBuxqLGORnejyvhtGEFqW0hyw3TV
OhofWrMrtXQ9wCQ0C59ni5YnHnDlZN5eZcXG6fy96ogVNNP6tZsI0JXhUeTBTxgSKqGwTISwQZvo
ZNEdCeA7A9SNyCTup+7XulP8VoSE4QvHvhMnUBkDkykhWhMyGtcW2ojS6dcG03u/nZZU/KweWuoE
KptafCMd3QfeeDBTCs6p/ErGFogGb71OaF/pHhwYe7oxbjkb31FWMQpme1eHe40sWhvhTdRFX3kL
ux7GT2v4DDC7bQLjg73esus4CF21odhA5Q292lEMa7u7oFbI0LEw614Krd2aZfdSJuEWhtashH3J
3FzbtgX7E9/aDKzidZ12RIs3w5g/ubWzx6O19UnHqs1kFQbWczu5L1bjvI6y3tudOnRxd0sNmvTY
hK8KZMQKLqi/yiUaMaRB1onotjl8bzFKMXL4gKRuwhctBX9hoP4dp35n4uwOBJ4sw5qAN5TqyzHV
FtXKkYXZkoyW9cyMsJKnkPxdMTU3XvaNzNPLWMXXzg9O08RoOh0SKBUpWt8OanD+09rJveZ4jJNo
mybmdx+LbZ4WJwPcuoGx24183GBWfg084y8Ly3UIVTydvBdhhFu97r/ivnrrkvbFls2vY3es0uIr
ZDdIi0Hx3cXWxgRlz/G3bkmFTwOUG57YjAMhNjD3WNPn90jxdLMmOWhIXJMuXY95+JpOLvQWUiDI
nux12g7QIkaQz2w0dqqRiv7VFsrkOtPOhjPQJNBnj1psQKBJVqZtH4NaRji500XZ/XCAboUgwAbF
rYxAxk3Zk8G9j2riGhspFmG1MvLiX+dBMnNHycUdXBjBnQdwWZKt/BB5R1R2y7Br12ANrknKpzA6
w0dIidDVlcmQkvqypXGuS+YEGsuIKHbX6DxJv0CuL23x3jOTEJDnGS5A+wrba+XR2vXiACxg6YAI
i5mdDkVEh/kxCW+nR2Qb5PXVSqxVZOXbqGIqbUE4TotnyxiJ4+kPlJOvk2u9FuQ++G21DzS1trAY
uak4z5S6zHrvpGRxlqzr3L9Mqb2TqXPROrGxzPgXMvKyqIn36YBCLYTXfo2NOCIZAY6e1KdCt19B
fv8Z5FXZYU1haulvFphzZWV3dr6XJDYQQ2WAOZ2yvAXk2mlde45GYoAyBJ41dtdg3BYQtWLfOBOx
tyn86WLLeFtmwXvGW07wAjtFamGL1sq1Cf6x3XUt6m1Q6su2HGmfhgMg46O0rXfWIYdCiq8qIC2k
JOqugOOgSe9h9+lOG+s3Owzvk6huXlmMDOg1uEXcqKInA3nKnX3JiBu4/bfuErHomKi848+aLlzT
4hPQa8QmHqpI+2eCraxmBYsPucIhUc/KHnI2mfnhrvaCs0bGU132kDrGLAIpylVs2tWLSwpdRTx2
ZiQv7PLILrbfQ81Yjds8QrSX0nixoUUSAQYK7qQVkbHZnCtsl6jB9jIhcyfMGF7zlgYSOFRvfBd6
8uqFE1pT80I6L0ai5sTe2V8oka0ql42CFFfXs57jxv+H/2NBnbJvEKb06i/I5qkQqczuiJGKcX91
j7FAjpzDbfZZwIEUiBoq9rk61jI5qS0yjKWoMROiAgQPzhh53CW9/dGOs/e7W1rVDwm8W9MGioxz
oqvqg9eofemOF9VgRxrtbDGxTOoGnlgJfrCK0QeB1I5TzDI1IZTCxGDLp1CNZ5TEVG5w64iT9FsI
GCPW0eY5wCobtM0+zY2Ny/JWSxwGsPrZzqyVWYPLI/6lHAB5km1X6uspOyaFiYSe0Wi8n4YX1353
LObaLidRyf/5FMt2mTeQNdAeRzV9T4sA0JmT88ylFuDTSlFMkpADdHJPcuhK8ucsXrdFi+PRA1jQ
AnmzNx2aD0vJNYOFk5vEG11rDyqiT8/95BLGzH0CbKyAfsAVjxsxRyACAhLshZrZ5qSZD11vlyP8
HKdB5uwWnw25ZV7brUlYhyzDtIJE2jD4Y1sN3uXR0c5xj6/+NzMOmMFMJK1xjHCMwJ00WKekozZm
DqCi3BTM6UUXL6xWLpEGnlluL2mMl52BodEzdorYWG88Al/Z5AUr6thaiekRl0zNIqK32DdoYbG1
neA8CbWvOQqwX2AZmFYhI7m0tp47OAM+bJcesIKD3sziO6hIHUNMvemM5Ci85OgbDXSsjUc2nQYS
JQfpF+IMD3NWfSDJBmntADxtYpxXcbAuhmsYjWwDkos5YH4HlGngSS5u9OR36saZpYraxWHTDqIw
By4RsLct8tVI5pgO8TboiCXK94orRaN9jTHoYr9OiNHMPwtsxzUqwYG8iTE7eTI91tOxgxqh8xhJ
gOwMiz7ySdAqIN8AkMjUkiOBKPeJxBdkWcYqHAmg8mNUJJM5kscT2C21rSNJDpVEc7a9eUzZkqNt
d1g9iQbYnkEhCbzUQfjkA+9Fv4exi81AqtguBr6KcEFmKP3YqzBRqfQDhuB+LS0YG86YMoVRvXFs
9dHYdj2TCWk0+UHre5LOC8xvOMWj6dsPTWvZmQDRCIcN5yMxYKylEe8T6B6jjwE4gku4Dr8Zk/yu
wfrOJQs/tjdHN4j4edsz/tUd86Q5/AbVSfhAjUM3Wl9t8A8zEzNQNB96sSKGnqzCkJdpfuKcYx5v
+pJ09tBdx7UELqy/tHX5GvkWhvMae3CyjZGbDiWgfDvdR+GwpqA71eTN9MKHSwaHE50e3Hw9nRks
iPdMeLIUFSVJc3pjcxvANIeCndjRXZbmHrfsgiG2iUx3QEXWodnh8diyX1zivdkY2q6pjqPbwoR+
dCP8UkACOdFNrRX8FSRYtVQxcEYfCuEu1QV4fXhBKJrMXGFrJNFVNk/CdlZeWm+i8YyOZ6mTA1nU
1ZdCcBdkwc6AnQYdwH+qTF6yrEQqSoolAuwVPveDE3X3OvkVk3MLaqR0GHCZOwfrMrR2wsS7h1E1
CClY0HjgjDm6DoaFhvOgIyAULLMdw2iKy7VtTh+OGa+qxH1CELca1Cfs15VGn2IFalNV1c6z+5+e
upel74Yvzd0DXZFhUYJMzNbjYwx0y9PTq8m8x0XQSOTISur1sY7QJwA95Ifae6mE6kKAJKADPaye
jJH837S/p1hyEtycevmLA3RFNbtO8OgOk8RY/pyRhUEsNnO9s+NxQ0TVsUytbR9626geCbyo4Gu0
T6U0kA8QcT0kF8NSry4YK15IEgD5BnDUsoXboDiFxWa8KYuf31ULQcZYkOmMWtN9mmRH7sm/ICFV
nhRPGwqeRoEPPvJkEyTSmPF2GD5iEn6LCBd1lT/F2GHY0m210GYFWS3rtvuyIdSEcLNDNpG2U6Im
AovCLqFl5O0QxpnxzzeNfkvUcDK14gjqYkErs2l0+PyMM1t6ZBcIMDfcMmmyUxj3iEbnzVS5oFld
9t74LUv1OQQdA/4SvAEOOh8llS7fCg5dK39WpDk2wC4H2u8kUmR8BrvYDP8xXVg1VX7smYqZ3FNu
zKBLQeqx0Wj/Fcr5iMRfQQWMMmdv8HogO5gjyRDLv1X550RNEZFxas2WiqBcC/oFk/gnfAwEfcUk
B3CNc+TD2N6k8V0O3OIJuoQov3rSvPhWeAdrsoumZhdU6TJgeMfD8h7WJzinuyZkUqRlzxGJUS33
s8cSQhEsFVogpGKLaeu0SOEwgGxlPuqwnITpFut7QCJ/owdHUYNDO3HuT+MerOiiCT/M/ikHHNpO
wa8DdcJukIUy/hkSPknoEvwwCViff/5wc0T5VhvAiiK58iPjaZIXemMzRwfWNHudTBDNNd8aryec
BHqZ7aJjAZUDbq+33StJXhdGTTsrYmHXN6+DHa6sslk3jmKhwrRqG7dQ7azpLCz/5jFGGqEUJn1/
HfLuzItF2A7PGnGUcFmvI/qyivpR58SJ+1NBjuY4DSuLgHBPnXCPbFPcCcCcbK09B8S2GRCXGm1O
Inbwjs9FR/lQZXkwGrkJi51u+hCthkODCMCzmHXNFxoRqAiMQGLoax+h4dTzqxs/EqO9DBYgfpsF
vASjadnPrTB/ZRxsAzY5CAWWBXcTsoBllo7rNpm9YTU8QeKo+32kLiHabF29tIoMD929N3PVxG1g
YVoYMYZDxtwrn6zp+NZywk+uf+l8455R7Pbj/5l7xIP9hBFpgqAf+6hcs6FZj4Q/UpcRz/Vb6qeR
79eaAMWQzVbjkXBhhlqk6Lazw8QC9OuUGcWnH21LBQOvrM0PlvUAqHxJsp+IoMzGWbMEqGkiSMEI
SQJdtXG5Mhn/lv0dmJJ/jFoqIrv21NWwO1YmTJUfZmNpaweY1Hws6Ps6k6xBSMuiJRPIDb2ourZE
qnxo7cjUJvgcDSA4k6mwr/cMCPiCRGhjsd1AGORZtz2NvXdCmkia9QqKh8YN03gVF3dApEbe4O8Q
WoUYBvB7E6KQIxmm0RxS2ZHVCgMSyS/EmKMHUmPsfrqACqApj07F5yieZx0UIsHtpJk/hUjItKlX
Mup/uTFXlXpT/myftIHtRityht6AVoKOtu+Z9n/Vgnx63DFDweQ6bDN3TgLITrqrDjHlTN/Dr7B5
GvNvVvF4KX8qstFoCHy95leDOz1IHlzOsU1YvXTfQ4LaU+iCLqStgSH8zAFKqS9GdB8BxrBoXA36
ATsb5G1vG8TmigKI5uDF91jT6OmyKfxtWoWHOmv2XTXQcc+xz4eSAVEMWKFSv0bpnk3jEVcf2BHW
dgDJu003KYebXwTs6SC01wuPoqjpSCVu/xlEkdeoppktMfIg7YXW0exeXVBzris+PMiOpkeSWz2t
nHmH5kIQjhF1VMcC138813tZemwMly0cvyvUtJXFFECZMFqzdY14sFUI6gkY1Dz1JqpLbpi7rPHu
kfhojL9GYdRG5QEuLYysF4mP1224hQiDEeRlM1PpEg+r8Ema362VvyJUWLsmoVcksK9K7RHn1CoW
0b3DPImlxCm7bQFuVyQwxuCRZUV2G+pgE0wPZo57P+c1lrDbvFcIjpvChTxYNP/sDEd6XTK8dHzE
2kSpINlz6PwH3pGpquk10Ju5alWbxdcAwbTWyxV5Iqus69Yd8FEGH4JNL2ylpU4mqHCyVaE7c9XN
2qo7lPF70MQXeIy7njQNc8zXNM5fUz7cpzR46GN+Lat/rvFRmp91XW9yLnfEQAhA63vqh4jqrh0v
gQNUJ626P8/w7n1TbfpIMgvDyFculeN8eJX/SvDVIqH0yXv8K41cgS6/Mz5xbeLCWmOrxTHB0/WL
0vwTLzYZVmSzkzedoAK3hS/WSH/v7RDsO+YulSgevIHPkkcDq/TToMtHz9CeodPRYMDT2sRKRPnG
DJJ3Rms3QaK4woUhXCh8mvks+vGokdabWSU9n8Dxrn9Bi//QJ+q8cPpCi7y0fZatVb1n7X/hLHnT
9fwUZcMFN+q1M99E0ZzQtF6gBK6bTmx1IoZkmO18Lz4nAF/IffxooaebOAkDFpYCuM7g/0RU/nYu
N571OnjJ2u+t9RSEm5jFZTEv42zOX0jx0nolZmOlQWzU5v2cLGFYDsw4OSf+ecTZlayqJvbpMnw3
zGaVsAugFUARGq5CIVd5hNwIH4fuwkohi9DuXqVvbEKjXSOn31RgMDJ4DANy786Z8elswkrMLhgo
pzF9qmBRRz3Te/acEs1ZVrgvMdMnyfx+0B5DMj2czFsmk7bj93TXLPHiaPJcY2UBLISf+WkqTMbV
aIoQOhDRjNiQSZUSv9J7MdV31X2SaNw0rx4/t8tEIQDA7jJ5wS+Df3Za5Dpup7pvV0x6t2V51M0v
h3aiywDo4z7wqEN9risQNBs7UmtDkRkns78yPznYiaNG/L/STAf3UA1PRYJ83bfRxAbML3QT0oZ+
apx6U2XaE4aiq4KvOWHizOAjuTwRwfdkUNm66T6kiElDc5tGFQoxZnSTWMIM9QJn27BiaA197yt9
bTcX0UTLxuL+Y2zsjrzeMEucrjwUeoukW2AfHA5jTJyjlkAAp/3AF+EU8cqcs+UxvfAWbseCZXcc
7hP7DS0T2RzzNN/ahPAjUYzDxeKLN8aP4LpnLbMoY7VTE3gJJ10neXF0Zvgdx14+7SM3RSUg/+Yg
vVDZ9pIecGVab2H8ho14PeIADm3IlQjrqOlPk0Z2dhQ+uQXKXlRXmn1XVnxPBUI0qMAY+pYolZZj
1nN19Xt9LH8CLL5ePJzcHM8qneEqjW/Mv/aFlR0n+iKpsLKq+glH3bpX0aMA096TiTDSo9YnM9+j
OC6InsgGDxzjtRqOgVlv2bP8R9p57cqOZNv1Vxr9fAnRBJ2gq4f0PnPn9vuF2OYc2qB3wa/XYAmQ
uvs2qgDpsU7VqcykiVix1pxjHsqqJC1F3wGuIXlCa98h8R/slBNLt/ZbGyMkREkU0qcaS7b8XeXM
uMWjYl1U6uQmh7r/YIzVT6BzoHXSzYoRRc0I/vF7qjluFd3N1ps1PX18N9F2qn+I1d5k6JgS2z0O
M+5ogL7FmotsLEiuaXDtpzcFliBCaepPp6jLyZ4iIjoYyE2d9p4Fmtvc0k6vGGNqJyImWi5oOTDp
MZKV6iIekF3nn1KS2wVonTgq0R9n75ZztNKXPh1PfuCs/LLeluaw7csLqFRcXgaKO32LRxR25KHH
nAKlpJFvwm+XikLakFRauOfGH1znxyF1iBGIQEmHD2GmdsoL9l5lvCYIPJzSX7YuywfsPBGc+vBX
HtGOnHdIF0n4Vu/jdUasvW8Vi2B89nir9WuPIc6lgxcn25h2E22MleVRkXqXLP02od0hp18xl13g
tt/m9UnXTqW9GrxzPVGeyIPbowe7SYh9xg/MFWFep+RHWfewfcUovC4ZxURM+bPp0YIdppnOvkCz
bAeEhz3b4qUrnmzjKR21VW782NG1RBlW+juj/opnfaDoiYTGXxf8lpAWaxt+NNJxrd1OE2McvhX2
weXoEd7h3HzElkIpMqzpZ3COmvsXoveXPtF6TGAXUXii9l4Y+ldSv+XN79i5oeysq53qkcEWT0VP
x7U8y+qem+D0+VbqZYy/ZWAcPRJe4gIDVxOds6K6oX17SsbuRZb+SgYM4cJf1Tz6CgbYqti2iu6S
65+R9VCTwsnEEw8Woaz6o1Voh9IwYNwpij2/6/INhUp6S4YSBeJkvzgufW5OaTBb+ZOyTe+mHl3Q
OTuLmnBNKVl52pIEhMIBclbSjHKIbV9ZYwG0qHYxGGi0X5w0DymeiFKWWNMwn3w7JOCuI+kCVyq1
YIPoUVt7xNte8oK+padTTUiZWXukRHJRZVLfxNKJtnVFM7CAOLeZHIVXzZMFjgycsNV3EU/x3BwM
7JvWm+n3mA2/EOfk30WJQpiMJucTpJUNawDQsE9wpxZTc+LOKr85MJEA5sOU9HLtaxyzEmoWfFsL
fhso/Cnd5KOL3+198A62fvQycjtHSIrggE1mZOaYEbNjrxqQ+AM/OfJuYxquHPxuU8w9QjYp5XPO
7bLEZQ6nQXZMkGh6EKY3GxzXCVWnDiWqnqUMqtmmqYcdTrvOfbcmvTaGdzaQrlmaIDrnjhVyoU30
sfBsp0Z+6guibtIMlxplM1adRl6txtvk2k9Bh6KmddDY1+GPI8uxUh+q/0CNtOzBwuYjMyu83m1N
izhF/jKmsy+DMN/gp6Bp5lBKDxQIJC6zQ69K4oYa+oHwXMmwXokJgwMPWWtH60D/qdq3kj6vAiHq
wm/CPbFpYMfUKBBFsa4r/9SmOAtzYIBSp8ZCyNizswUzd5d3bGSldDtzW4iA5gEd6JQ2fB3FlwgG
8NTTurNQXahxM3lkyhJXrRFLPeLJLgpcvA1tSGR2kWpvEMrYIL1yq0l1JuZpHysKdM6XtjduGZbt
JW3/p6m35JlszGvrj19IwKeDpwmwr/W3E1bXCDIeI9Kdpuv9wkzk3q5JhyggpguRcVPFncv2SzjE
eBmq3cu+mdPpq0uLiiQVBau6NLfNKN/G2HmxRrJDygBOD17YyniLG1a41PSx0drP02jhOiHsJAoP
iTMe9MY5mMAn2W28k+Whfm4n5r+F8ZkRFdDoYjdY1dpwKzD8HAbG9DuuianpXQqTafpKpHeyhf+7
M0f4rzkiDVA/iLcUxhFBjIfYCcv6cYoc1CfiEWZJZv+oN3jhEM/KWN/qJLPFtohJZC6+6D5cDU3b
TdBVkMj/anVFH6qJXieO6dowbQXmhabTN31VzBpbQkD6b+UlOPj7e8k4GMP3MrYMxGzBK+KUzUjv
So+HVzzpX1YMdzShAikGYCkTo0ajfnEIjiOnG0VBFXwJET60pnbn5IiwpD/3HWuE0G8035iq+B0j
a8k0qBTuW5m54Mi9o15ju+NsRJMNukh2nCzjUBnNhzdaHDzNnZe3z9S8Gy0tfoGI3OGmvNSCMEmb
fLg+vshigseNosVAvs3lAVkVKVCpBKqM3iEjKaSco/4ASW+0AdRg92Z68KbCcV3q9SUcuXhAn8yA
7Z5rZpsaFJZo7QxEQNM71KznnrZPC9Eha4rjQLpKpZ6ijvDKGRptoIybG60GoQ9txMIsfc7XCLoq
cqdr46x58WaasDJSEmU6JOkImh6jbmJjdsIjmRefOnPyOah11wpJWVcsxzA9VyZNuVLDmCAq79dc
g3vYTxxV74o83MDnfmzN2XfxVuTTrwTuVBGQCYiOrxT5m2KFF1OFqLvEk19RroebpDfJHsQ6VXG2
NWhFIl6nZXnodeMtVPj/pXEvmuKER4C1IEFDUgLpfOyT5H0wIBKgRxuHd8vyjnFoHX2YdCIKN9gt
T76dPyjlH81WbCs9WSeV89hONlMjmksl0wpD7j0xMKMdp2NcEhbd0mUuTMxm02rKgRLYSX0tgBL6
k8v+Mi7QU+1MkpdAmSHzJ/bAbQAiGysKb1Qi5SJpgaP29dmE3TMWNkc5dzkXi6qB1dpAUQ+aYssu
s5YmzcUhdI7kBUCrZDw7lO5Rat+tVIxXultLEIlP99RQX3pjnKM+gJPSnwfxyqwLz9SwVW30GZvW
0QvMj77JtpxnOV2g9G9+emDFG4hP68kUH2KI7xYgWo2YbUefsLUBPpJGtgk7crcjWTwpK5srw8PQ
zo4ZQrqrolwxPyLszCXAkzDFlEFa1UMcQOtbz2rGcdi1VG9YC16mGG4cdPnBZuOigUNgC/FcKUJf
teI4DGndWFvEzPSlvxEm+ZERyKzwVSeUiSk7LY7+y+etd638yFqxT1C/6CksZyN6NnmBbaM5W6TO
sJnQL110E94VwHngUQ4dgS1umoE45sRhziXy8FBqZJgE2bp0wiOakLNAtx4WZ7KjV1ZavTiad8h7
XkDN5Xha0scdoS9p+9YyNoEOxB0WNVLaEBVPtysmDsvedEqs6KebSDaVzeuIdAEP7mIyDMKc6mdo
PZivw9/SsfcEGGIvFPSfk3VYhQ/4bO4YQe5TlXwGhGqVwJJH9Sumi4FrFZBscghDOktQuNEdAquW
y65j2Jr9NAahW2ixDfojtApxEdoPpFlAMuBdk4zhRAMVl9xxbXS3oR0eooGxAwgW0i9/vNj9yl3t
VifYr3r0FnTKgmUss4utP3qEjHrgvMu+Xbv8JjEQP2uBf83VUZocKtxmH1rZzrD6q+Voa8EunLXe
LsretQn0tlaw+ih0RuZSeDbhP+OOiJh950iaS+7XnAChAFxDcsEZ5YH6jM+wDL4jRAgCGI6XdMSO
Q6ttgmwJ4eZIzxFku7mPcpuW42+LTIuUUsSlh4EWlCVomlae7X+bZv8aGU/NmO606MnIBxpC7ao2
/Ct4+buo8p/BB1VBn2NrJOVXLMyjqtVuCsejLIZf0gu+/uhZGu1jZmirerB3KIBwcvqEE1HrZHTp
Q/EsMyYUnDKDni6kDhw1nD32OaSA4dVlxq7pxlNUxDT9PZoLLRETpr9WoD+9NibOky5+5O1zJ9/1
DtEePaW5ANbVGneF0K6gQhnS6EHYWAfRTzWoZX1kuKOmP2Rt8BGQW1v5+s0iTUA6/YsKJGF5Bf+f
jPJZXLi4ZN/YMxN+EWoYexyGNHGLEo+Om0GWWZgjPkpxLHTZbJUktuZ3mtU/mg46K2mPpdZuqhq1
aEiwhMVDHOAyx0Gya8hU1fD6kj62Gq1iF3LE60rJF2Xq0SeHfnwA0nUYYGrhIbdw8yIiWsekICLa
XpF1f63JFomJ4jJNMsaj7BSTv9SC1LFkpRZ1hXPHi5ZhCANWeQ88U1urIMPLaTYEUq2Riz9XhsUw
IESkPhP2sUEGNL+liUCJFZTmOk3IiwF/V2OGkQXmslTxc890hCCZXQx0QscllLDlqRb2iLAJGuLg
x3zWAh7kAopprHnBexy7WsxdlOuYtYcwIy6eRTUsxNrrm2tKJzfN3E1O4kTLrLJJ4stIddvhFXK0
iOJxOgbUq/MsgBCtx4w443oIX4oO03raq9NgpjBYtIuV92siLhr4GknDw4HRBLeM5j7pDRU9fL6H
NAHu5Sf8BHWYcLKGkbOr++kdHighQ9HZdnFnwLttXXEeEOAnNKeNwnoI2MkDP9gOM1q1v/gRaQk4
ErRErNvi1mmQkA0Mt/os7wIfo+rmVxr258SnsdCyFQI94SwcwIUjbzbDexrlDzaenwk210Kb0YfA
DAuILiPD6T+ChWMCzBTy0pQgTfnplu0uMuxDAL8nkcxUJpyh5ZxpYUNzpseA6SydsF8ZSbv3RbYS
3nSOlLYdTHmtiHvx44G+MqFFFvy0BEF3MFlXrCtPWU2gm1FcyvG322ZrXTxEFaQivIyeoG3eo1hw
P9NWnCKWjwRde6ETL1kTZFz1eyntjYS5rNJvd8SWFumbTImX2IMfB4gKzR9T4Xn10V4RCT4GDIe8
2H6yLFi+nf9M+59hPwJg27jqDs5S7x2t42WYeto/kU09BuoJS5pi3WLzm+rHOCHJWMVsbDTlkYlG
MWueiyCEAN3XUDL/U+halx1rNE208JzHMby1OXouOiMXWAYahxZyvwpyzIsygGJoPFRDflJY+ZVo
WA5fakUnGx0roVWo7pnq4ELVs2DpmXPpzv6AuEOjxcHKxgR8p6wfM1ZLycXqbCaNNma+eRxq40ez
GEdA8Fr0MtmYbn8wBvtU6dMJ8uzWyvzLiAPa8WzqG4fnZBQwTl2dNo5YS8BzcGcOMP63I95r1Imo
zCpyhYZD6uabpowJzY5f7XJ80UsYhDbXgaQ2DsUG72Z4bwlR7/SHOnm3B0bI/mtIl1M59bFIjHvZ
2oJpiPMYGCVWByP4HGqgO+7UvqQ0ywOkKqaEZjGhgNxGmSxewBDRq3H0N7OPbyYGvgXyrp/Gj2Ja
vqSep3l7yUSwk6AHKM1PU1OfhXJ82H36uiiGo5wYsmGnWujRMwd1RggYizmTew6qz6a8x8LalwI8
DI0r3dXB4/NwZ+4TIACUPHQTOlGe3Uy7ez7hu8i0dPhjTRY+K9c4WmawNh0s2IogWS1jcScmPeXP
5nT6Nj96Kts58NmDsqsYbwKxm6vXAJFV6eH9mBX9ZZjdXabnY2GePSa/ffmpmPfLeoIcECyzepbj
0iATas1AZxcJCkHTOLeJdbZC9DJj9VQEeOeNzoHc06SLAXdK4Ringu8aqmnjZC0salaCYH6U0ehV
TYWSa9yUlCElodIaYmbHEEfoLveMF8Txs+cs6CjWaDpJl/pjHDdDqlZp023dato0zEcqKXgH5G5A
Q4KW+BDGahtOxlenc7l1VS91+WlH4atter8aUz0EMX7gOl1Bqb7CDLrgRz1GSfQURCE4dg2Vb0mr
A09+0d4an/Zj+BOGnC+7+NX1dTYq/W552EgC/tNw43p4v0cGz4RA2Vmt8EKEdDLcM7EIe79k0Bn1
Dw0EvSrM9l4N9bo28q+wiz5DBQePiJPFVBmEVefALCAyZETbo/KLc/MTTs+XGPtNY/rPbmLR0q5A
u+tAwm3tU0ACRLURvQ9F/hy75hFbPTNa6+xQWgD2YLTn7/CQ7SGD0ODGhccbKgKxCeYd3uuQy8yT
+05/7sJmbVvmpfeAPKLRbjQk0FRuzVDc+lZe69nf0IfXJs3WPmt3x6hBpHcmdiOI7zjb1BlnTkyE
Dup+OMtaVkP2dzkSgllHaO+SvYASg0KnyJJro+UvzYCy23Rn+HUVQ9ArGBZTs6BtunZO8oB8C+cI
qtrU0YGDlf3JB0UwTPadCMyjx20KHOOnIUitQe1rt8HCiWBP94y6YyvtdxjcTPrCw2en9e9x230R
qHlQonqsIyrovmV+awykBYBdM2DUFi7ZG3pPcWcFx9HICCC0XeJSnIulGOl0o/UB/wY6Rnoq5jER
dKRPr0BJG5V0M6OKbkw4P2rChLRiaRpRAyARQ6uk0Q2ukz9ncjgP4OzZijshAEMqTLiP3eLlKJqv
xCGnd86SE/TtU7hiYcNBWhvKpwnROddJfGRuVK88LKYoNc3nwpBX1aUfUasLchtYkzOo+lOIAG2A
aBXW74HnA0sP6g+79v2la9orTbaoNuJ+gbxW8JoYYEOwpAH7OYJBf0P4SxZSCLqE0Cx/65NWAX/R
PITNwH7swwS0/OTaFeHJ97Vj62k/A7yhVZhPX7kJDrZjrG838pfmF49NYP9S4EAmhvFjCHVDCPkx
dg45cxLGt7QZ5tkadlpDQm2Wtq2vbDmeLNV8lDZ8crTh3VKCzx4p6kZX3EanfNA8ObDBwKzHfEZ2
z2wU1/ooxtfXAmlned1lsT1bIKrqMOgW6X9ENM7NgnUZFzv4WRZT72SWmSDohXsELl76brGKU6hv
iNbrltNkHt5hskALzgdnn5GagVQeRWQwuq9KaCQL1lya+sGNhuyt72pEjI0R3suOWzBWyfPgta8d
cY2ib+x34CHGDqbIr5I1JU902GFhgX+XfviElN+Wxs0i4xYAJ80C4H+d377B3IwpQ00izFWDlNve
wtvcwTU4ahrtCUeaMao2WFpenTyJHJlPF/QEBgct77aDwl0zOjqhkwSs2FLteCbPH2mC90QUW+Ck
Z+aVn13Zz/0HAazR9j7zgJbI1Pwu4SXwu/Po22Jgb+h0q0tWWh7M3qfBn//kDRCtLmR6OVTae4uj
ZhoZ0PskyurAcTJGrIvOdtFesDui1UNBxSAdFizr8GtuVZxpaZX+hu6T0J5tUFDNUUejQ35uU4lT
lfD6Kk2Vb74y1GqyvRp1asygK6Vh2QbilBv+T+nDDLW6x1IjVlEKTgMmbiUtaCKCQ1COTPA9XdVv
ax/TS9jXR7rrtHty7xiULdIaVDQJwME+t98C4KVIQz/CGrS6Xjx1ub4zTHiPDn6SJV0vaBb+Tx47
H6NbAWW25jCqLJHEfPdYYJtnpap7hz/IwTy9SJtmD7oa0mmfHEnPSDndCmzMpKGWzskqbZCZ1ZGX
/zh18KdRMdewVpKxuviTOk1+yE4vyBrPtJutjUjKy63jhdyv5NxE7TEWuGO7pDi4cQKPNdskVr/v
8g5BRLMnnHE1hZg9DBFvpER0LOKjQeoVEAGq7mgzaumqT9nDJPCVJVyxS+kHN8ZXmJbcxyIdNzjQ
cUf0hLl1YN/KNnvTbf2zy6ZvVscF7YC1lfJ9pxYuDDomXAwIlozh3UF/EUcOjVj2sSZBl4XJDdxT
hx2L045Wel8jCpidwR6TBICuoaMWTn1KFcPjoF9Oer4dG7EcIf7B4Dg2pvmRT/GbH4RPAWVShuUy
0KBMOjydTHViunvNcxiRsmF7P4PAqK/Vb/zmB50IE7q2GIRTVyxx1S9BPeNd8eMt9OezLcUX7bWt
iEZUzlp8j2P3zcI3YJTIKnQHs6ZdPkt/LiFZz4364BHXYsQWG/6Ed0CZP8Q7Tse5n9ITOU+5PyuA
mOu5mYmIy7FeZJR/JkbPkAk9DVYUkPBPEbEfro9mggk62Wn50Wm9h2AqV6QWmwsjSb9yyVXJg0fK
g6+gsE/Q/td2S1i0QHPC4VdUchO3uKxHEBlTdMJ/UC4I/37NXQJ1kMqCc133lekup8wO14ATGEs1
r055bvX6MDXdk4IhqSz/hfv+Ncb1WytjODkcc1VJFCtQPy3nEO/zaCIORaVLSMs0HxwBSEjQsgs9
kK9hwGvkTwm8j25X283F7tijYjHQL6u2DUGYTeO86Ea+VnZ/TCvWwczddR2riBGZbBjM9qPSQ+qe
XVrb2XesGipVbxJTHyahayvtz8btnkUKIl43vyVtIpmjuNTqMzmUH6R1PpaIdsy2/x7sgDXKPCBZ
vclAPej68Fn2zqc1lgCSWn9d80Y5LsJ/p2aGXsKGShRe1KAJjtUw7frKYf8fNr3r3zuKISGqpWu0
nGhMahR9IOUHJEifimM1Thd9tM+95r4lHYlh0l02qlzbESdzQupIsaQbiYMmx+HWMPXtcmsHU+w9
C0psnSMFtpvkp9JPXwfyNRKzXldpcq9TwFQNBrOVN8ZyGUBIW3rQGBoerGWLSH7RZ0yEm+YAwYUT
AQ8nSrStm06/wHhBGWopWMYouOgG6T1aegYDtA193aWI9jEWThDd4tw/TM5ASKO/dzHB8evNXc7y
+Suton7X+vGbl5bBtkgC90Vr/GJp6zWeEaNBbD8VtzYwTi4cERH5DOXGmJ8GD6a2d5WVH2wx7cex
u6DYvdo+nDZBV4iQGjojw5Mxdu86VDDBY8fCO5NOjpZH/EcgH7LIZjMdN0QyrqepfMaP9JD62qZw
9NcuHXjWakj6cahx2HO3bRU+pZ2LKLyaQCupTxUpzH7qmhsYTwqerzY5EMexqWJWLrdBv9XaN24E
yJV7m5oP9EbOal4NRrp+Sh71Tj3wdz/asnsaS7mOaAbxnLxaKl/ZrXMqXUByWieWGXEPIGNhFGMj
bAvnp0/8Jz2vHuHh4/6ku27W3aXIy3XOOS1W2mcH1nRROek7becK/5N3LaOUZQgOSOi0n0NfP5sx
7WPCCQhqot4c43NIPNU4t/8Te5/N+43OQCMglbzGJyw0f1ExZ4+G/OY7SKZlAgMmwOW6wBrx2w5K
ImlrZ9MUeGFVVJwaM+LICrHPI+J0AU/ziKXae9H6gLivuh23ouAd5nSCdFURN2kGbJd9qWN+0PHd
Ga8id5BUhd+2Pn1kEuiiOcFOy41Hd4rX5ZAc3UJdiR681o4Fcg3VoMXZzkfC1KOJcAwAEEQ/3ypd
fHmpbjJ/JWgzL2b/vLt3WqjJKQBZtEBR2eytCq+6y9bc9UhQ3fmkQMk3P0DvaRHdRm+EPI3fzMNh
XGBWzueRQDCoJ9lBsw2drWcjdpDQLvWBU68cyHye4Ow03omYvIvZVMxYAxR68o+ILXy3tHKDXZvY
j3ZKh8yOPpHUo8Zo/XMRK+aYnoMEYv53dThdOlDWJQiVqOmfBt74rC92kVZSvGLGZoixzAt/XJau
f22S8SHukHEHwqT6DELUPq7+YOMKzjUslXXymVblxcm8d6ARB8q+Q5S41kJDqN/14TYxypXJ3MtF
hyST5k2E3juQV04M8XMEGQ9zEwmUzOdnlnnbsuHYKWprOXHKT65OSAyXzUYlGRObzVr49TJx4q2P
xrSIMWfaLc4OgOmWl73j+Lv3OYyeEClrMLfuxhbVmxs+dqRJsw9iVaRggOrjU6M1bI6hOa5NEkAj
F+HHlJxxzK8DeOq2E629Sp16Ah5tWvAp3j4sHPvKozVfDdcSoiJb4bPCUKNNam15zgZd7q4Zu0/K
uE3FtppiL1S0cWyvuY159KS3GnV8/MqZf1NGDpsKcvHKN05pLg8B/nYrNw+aBmsYgoRrqPUE+C+q
SkRRzEwgHGHcFOnVCpJNrTeHzBsf/dn0gVKytvoNRTqkkmhLVcAEqjkzb3wNAgFhNZynIdDK8d5N
NmR1t3sBvnfGP3BKWzLW7GLjc7P0bFrHJkNLCfUb7wZkGmiU4h4ayWc4jwwcdSGYYa+loJv5ez1K
JJ9NUK8wBIkcQx82iQG9JnZyhywTjPXn0SGzj9RHc2DH0qoN7lPgGJTwZVJsHGDhTTGRSw6EBGz1
QcX1Ocz6DV2rZeYjYzaJCI6nU9W+mBysKmNc+13FMz+eSpHeOO0gNg7btxYKehYUSLt++Z58nCbQ
mDKjtz+5YBGZySTlSzV4a3zoHAaz95ygTAo1MueIjoU3PAWcFlP695qz0brmRQudq8+krZfeTq/z
VQERKXPJTQE4kVjiquZ9jBkp5wt5sZCTN2Be2XIhBYiSAWaNMYu2WBP12yjS4aF43NNy25bMT1Og
Xr1mfDcs+UEWbN3EvJVsc3Wc7Ias+oy89quv4OpCLF3Muj12z2thsNqg4k/cZD86EVnJGZ+grf0p
u2nSb5aW35wFU1d6MbsYu7Ib+/oyBCWC/NOCCSUAJXMLCggvfMAhRJBbN7jaCg7sblajQqrfIr//
KHWLVddAz9HBHIQkoyEZjaLkzN4MfzC5WQXpYIFG7xYczwMmHcDXbYfVpuFIYfx4EqcIUEjS/Fb0
Z19Mg9cY75qLLFZk8IUDlDEZIrHOzp7MJrzFRgLGlP5BE/+28cIvYiTWsDjP0sYHwFxnlA2iTrER
LhWJr237OXGChCQ10vOOvDW15yHBxrjozQAnBM6UdOhftJH3FJwd3oG7EVaUtxOvENhko0fOFQzZ
Sw8fhgYfY9H2Re+1pynWbin5Cn7o3Qt7uCdKPBJ7SUFf7wzIY4xaRxz3iq+QNiD5CxyD4PwtZjvV
S84/OJW/yVqzX7mudgcueBoZzC7A1dSrUFMX043mwd6NIBnmqGSBmNnF5cOoVJpLzdTSMImJHkYj
fkwNMnorNJim/aKpsH0pAMMsDOTClY0+r3WD+4jUl58C8Y3wZc2N872dM9CSebORuq6x9iR/+LPg
ZrYh/SuR71zLXyd191QiiUeSo7lXFce/fR51z/QxsSrvEHECXqUWGVdd8tsaDBxfVnPCig7VSTJg
1OIaE+W0tAHQs6yJG00K0lO5e0Wy1x2cUB7USH/85I6upy5884zGJdoi1pdtyF+vpkcsmgBGOGVt
GhuS9wQwqfa/SmT3fQRHVDOadViTnlpUY/8YmpX5OtrutNRFZt79WDKnrLQR6YLxmBuKjk4fDa9G
KG6iUUwjgnsaVxeLZCk7tHkaGLzjTejSvR8O8aM02jc1dg92OONig5SBkLfyClZlIk96ABF9lAEy
cpK19OwvqblcS2svBgMZtKfTNZ6zoCRExzyRz4IceBOfCA9nqDFZDEEju0pd0woOGUls5BMLU+37
vgs2Mp+qz3LsnedUz9NVZdQ/8Da3vpjDz8DRlezPL31VabfJmz7a2Ft7jvgYjeTmg81vlP0MNqdf
GDKqfiwgED8px2dyAs2+uuVZi0uYKaX+mtJD53w1tIjVjDZqNuTCWPZibhSB5M3t8TutOmrtAmVz
y2QlRRbm2Q0oRK+Ud80dNFSMXh92e5WOeMWCybl1isiPJtFwE7nkajHXH0aWmXrqgOrow0tVpSGU
Hj/lcOqlGYmWYGhlfiiIjiUV3rYD2HiiFb+HKkOm0TutT1RZWRM5XCSAyZ7mRsYvH91TzWVorWAT
WbOBwfXr7sfxlFEfOaMy3OmZDFXLfip9DvLEPMerZAht9enKsHSObSkIblZt7WVbHtUcsGjEiWiy
3PSgmzTRz0Nb6M4BS4jH2iIzg8mcF4CsyzUFitxnHLfSWsvv1oZwJ43DnBXf+qyguw4iJP8JHLN4
dJ2u+SpsY/iOpOxeQYXrtKE0IicHv4J0befTmgG++ZYMGFuS0CdfJ4+6jQGW59nrggQFu5Me3HbC
flJNQXHuDPBqi1EfzWsyM4DimtBbN1bmOmhI7DJ7BEJlUnXrei4Cw75gsjVwvoUvkWavUozZNhwc
1NA5SpsozkoHGU05biqn7y8eXfBPZyCBm5ZGYB87b2oZ2ADCx0irr3PGtLwHsHStCSco2YBvk2VH
zP/ckDwYIrp4bvzjYLqM5wPsbG2GAxT4rBOt6E3TqNNMbhqAn7Xu8PEuWaaYaFjckUDpQBNp/W+c
HkCYlNrwC9wc89HQEPI6tSMe9FQnGALZUwjgnKg4sQdFheo9KL3Z9xjnzy7AI3PrKRUtaZs6ZNWk
pA8YKrTSI+S7OW/Q7QGmgyh5T1RnXmpnIiJZht2HieEIUYqN0Ke1Ul7DqUUa+R96VHdOGkXlB7Aj
3EU0RJnR2yTWtNM7UVV4tbhySzsI+tXf//bf/uf/+B7/e/iruBWZCov8b3knbwVu/eY//y7+/rfy
f//p/uc//+4Ij5cZyK3jOa5FreIZ/PvvzzsNV/5j4z84XMKdBE31oRdqz4U6hzLd/vlH+H/xEeY/
f4Ts7UK3EJJ+pDP3qSahqYibFwidC8dr15YUdOJYxNE0Pv35Bxt/9eOsf/7kpq9GByB1+9Gsiafc
MLWkQXSPl92Kufam3hIDa97//DPtv/ix81f6h+sZKaQAWla1H8J7DKaDHn7W1ubPP8KYv/Z/uWe0
ph3H0XnrzX+5ZyJCLW5TuXzUKyipP9k39pYVFuCVto2xnW6C9f/TB/qWbtqujdN3vsP/8KPgdjng
eYnfMbcQK1+AK69p5W+KvbVsrsAzl3/+ef/2gfH/z8f5+j9/3KRbbHzouj5oruy6bbsbNmJDltRf
PJfG/OD91+v4fz/nX65j0IGkScxu/GD9XyXv1N1bOtRrbTue8+1f/ah//zD+w6/6l9fAt0pHqnIa
eRgx1T41+LWoR5diYSxRrz4H2jFcdYs/v5J/+aH/8gYoGfiSQL7xI4DIGi3rvbXrj9O9WZEKWT1B
21nC8PqL22f+23fgH37pv7wDlDrZ4FnN/EuNjVjKNRgdfZne0aksinN6zh7lkmSvDR7TLeB5HqO1
e5ArGtpf/58/f/6m//Dgsll2pRHQAQEuCATnINbxg3/3es6cS+aI+srB0f2XF+B/kXYly3EjyfKL
YIZ9uWKv4k6KlIgLrCiJ2PcdX/882dNNMAuvskczh7nImlGJjIiMjPRwZzqW+tVsNBfFzIUx+QCw
aZUulOzN4jAceHzw5uryIllfW/tqrDFkPTFUcQ44Hp3Gqe4w0acAaBpK7cDY2V13QhbQJB0QcAGQ
ta+2hHCooEIqTgFey1YXhNbYUj+0Y2AUTOG4OsJvsNlq9uUFCuSv0nG6tap/tdqJylgtqzQF4Gp2
M92WncpT7ep6wmyIMzu9lR5FF7QROLkZ8bN3gEi8KmiyIgIu/+HpG/8RKvDsgrtrCQA7h4hUfRf1
6v3l1akkBM9X92mDchbMyhRCCW79YBi44oih3wg4tKa7GrkxBQxMx2uEFk14lCqGoMuglbPKoKhY
s3kBvBsAhlxJMBIHhM0LsA2lL3LAejcTAPkZng3ccAXDnlQJFWbysomwtkEJtBExMZYpIMfXOPl+
yGUNrV+gySAH0x0wAAZEE5cCOsNDQUTVazBrSmF9tSZQP8KFw8BcWSyDdHzWr9VZB0gJzPvP6dr6
USngKgi3GAmIalqyCsxmIHnQl3S5C6NwPYQ5OO1Rjqeu3oSpJfSg6+B6/adazAC8gRg/eQbh6Pus
GcPD2ECqloeUH5q3vHiAUnrrGuIs3/E6mNKGdOlYjkZS8PlWGKrAy9CcFQwqW4q9Gi8z0CEfKRos
0R5oOY54p3AL1/ijSkHiP41RWRKj7zoos4w6KMNDrABe5Ivaw2Xf+qgELi2Iyn/RkPGRipeSQA1C
D+TcfvhrvAd+wcWjlcV51bVkiWb/m7Oho2wvb8zI3ctNEphyIOmh8ZhWoj6osigSAGNxE9Q/sal2
bEGw2F69mDeTa3Aiuj1U502dlaV2I2pjlfqyoVboZVeuUzAsVm9jht2eflceGBvRJz9BcNzv/Mvf
eT8vCqimRRn/g4LK1wzVd1omg2asRkUWQzMYxf0BdcsVpvZAuF18a48YzZ1M5ufd9ddPsxJVKKHd
LRSioswB6BtCr3Zj1BPQLG1N0A3Yicu0t/thRUlSZMkQBVWl3EnA2yPugFim7KlHYHXRHI/86b66
BpbVKh/K4Y5Zo5Ea7MyDkfxFFbhMjOZQNVrXo/cKnFQXAOY1OhGX5ndI1EAVgaMIFCXpfKwkw7gG
mrp5SdExdDEnMB96mYfeOmOTd1e/+SlkNzaHAZeNfKuGWD0PQAtOdou/Ac/RUJvN4IGJ1wLFY2rL
twyru3ssSaoqIpBwm6Rcy1C1bgSTLC5ox8QPp0Px3PoznpzxxfEymV4xfZk4zfkX13gcd7qmgJnj
6zJn2OshMzIF+k196O/Cg3QzvoAV3eK+MZa2v7eflqhzvQzHEM9fGqQwAFo3Ex/p6Xr4iTciu/XA
3HvZGgn6S8uivmPMq22Eh+chWKvXKnuDwMflv797K5Okf1YjU8GIl1i0U2eFrEZweWd4TI69b1jF
AbMAIA/0mWluN7luDFKhgU5iX9V9OAQYOGhNEWMD1nLTeBhhftA7Bziywob02j0rCzA+pEyFQbZI
yDrAXwdVD4QneEEB8WTsFfNbklDchJoQKcXUo+UUkLFOt5ttwE5skAFBnseVrMJO2EXmfnR/bh91
aBSQcsVEJdx+ssqDiMK2Bivbm2yTXoEEBtkH4/qyw5C67oJDylQyVaBrLehNge+oAqGG8dRxvlOS
9w4k+5cNCYyIlqkKs5/ESp8EcUTaHg/lHZqIpnRM/cRV/yxZfX5EKndkeIXpZBmWAE+xVuxaftf6
yTfo2tmgpvyDi8824Kj0MU9GquZo1QVJhZdTIZxulUjDmL36P24UlTnyspRUIPKmIO6+FdyxSSTQ
Rd1NEL5k7BMjoBUqg4Auup3WJSIuOC3m5KhW8VBZDSYSPcEqXsHua7EP9V03hHCHJIuqICk85YYV
X3YYFtHHAMpInaFdqc1r3nwvs/mOsTqSF878fWOI8kL4epxFJWJa9lrRVlzgxbzEAiVSc4/Txfuj
NLUxR7lijaEVTpP7KdBi7arFe0k9T/blJe1mwo0JygHVPDQ6cOSOAeZ+LR7keKn8dNnCfmG5MUH5
XoWRxTIvkGwxYWfh6dDiEjd2IRLudAfdzyAa5Qj3DJu7mRAVHtBJEmSRNCr5VoKgx2qmDcH8A9Pq
1vzU3IxXIKSPH9WrFGOx96yG0a7fbwxSqRf4pEZf8wTZHoMEUwqtGxlwbY5RpLOsUI6uYxikXhp0
EWaQaeMlBriK32X+dvnj7RvRZF4VeYMXZepMLlPctLtJRginIwa0wMObPDZqcNnI/+MVn1ZIqG2O
xxmMREOvKUOQHoAG7Uwe4lom0voR+tI2yOJ6CEIUZmhdNivuR/CnWcoxYn5uk1yPx0C9Ub3Ex7Sz
K7mYvgbI0lKcwQZfo8m7wA+6g8/bGIe1FUbE7XbWoNvxz/elXKVJDQwbgCEuGN0Jz8/mejVfqdd4
Of+pNGZ8zBjbuf+lFR7kHQLKYZWn4i/jVMwjYgQT8Qdh5JE7cmZy1VjhIf8OkEwHBaIRZTizBt8N
wU+zHyf6ZoOrbuijHFT9QW+DExLFSOoatyp6/M2B9LkwFHZ5a/cLLkXGS5CgqKqhUdkyA3UWJgZQ
/YgeOGCt+gkdfke6gQa9Kfv1s8LKMbunzsYelTobTERgpgD20gMQjs/dQ/N79KGHDqYAF6wuDqoF
Z/rDw25jltrOepoaWRmaKUhGzeRBMcYpL1Nb3ZWQZ738RXcTwaclnTrLRxEoP2iy14EEYoQsA8nF
gm4/MKuXzQiMD0m/3wFS1KiQvyUOOtuRD6UYFyj3m9AGpsoir1zN3eLLjwyr+/75j7vo4tcExOcd
VL1qEWMuaANzJgjw7eIGinpe6UDvw9cdhr3dm+Lma55lHsCP+4xvg+k4OOSiKD0WB1wTrchlZTlh
f+c00NmjhYSyiPz7JvayJjFyvkCWA+J+tlUrcXTOJO9rmqdYIJ1CtxmgJcYX3S0llE+jdHHENfXY
ZhKOQCWX7nrQCX0H6L1lWNlPnxszVJiDm8AoIxFrQ4XpKG5pR0f5ADVlb/YSV2IFOWtRVJBrndxA
Nh7JE+AAm38pnCioPEyV28oRdA9gXTG1b5cdhWWRim9Q7kHhGJT4QZsrNyqIT0CLmJiXbeyfCeDN
xnGg6SJPh9xcN5gwA1UNnBFTOuTajemwR4zHKKZgQWnzBvBExhVkd10bk1S86ZGia0YRzoEO6vhR
BPxysS+vinyZs+p8Y4GKsJWrDElt0frOD5Hf4c0Vdw6n9Zj9vN3MsbFDVrqJLl4RhbHVwjqYdBUi
W+uDQBSGs/BdAXJs0Es/6vhXKYL8cJndFmCCqsfcbyrxx+Xl7gb55mdQQT6EkcCPKlcHiQJYSA+m
MoDC6u+Xjeynko0VKqqzFn3oFirGQXwtDCjf09fqCJB6bGuAIKiRF19h7OOV1Rja7/qrOpqm+Jw8
+tFfv3FfL6k+8cYcGKTItdSH6D1xQRIDck4PCpEWB/lDjLNa8QvocscGZ3xrAbZkMVa/77T//Az6
OmssnbGIUCQN+IfkUbQgu4lTArABAPXA127HoOYxWUb39/XTJlV/QxdWBnUu3GtWfhfFSQC1JJo3
lxe2a0MDcgaNZUMTdMp3ODALhfhXuDBYhtN5tXLupRhf/jcjlOsoYqxhKXBQLmsfK8jJ9LwAyqKq
ZSxmd5M0XcJQsiYpikLFPXS91CIaoyaIocKxVjEmm3qGif3v9WmCCvleSNtywgNigPbMz0k0MOpe
vQFm4vzJF/s0Q21LtObj2EXki03giboL1/t2OV42wfpY1Ka0jQzBRI0MVGBipu8lEMAyFkH+wlka
3mwHfUDjAjkkAnwrbr5x4mMiPRpwsgFo6Msr2U33GzvU0TxBTRvvVdh22esPzX/SPc8s3Pa2Hn0l
MMLhrBQ1urk01n1fiunUBylkLcC/EIc/MPd/eSm7d5etEWpXjK6s2jU3epQZ8hHMx3gGq98gZgYg
T+GGj8xnC3Fnj7b2qD0yFIBKOBDwf1zOBJsc/ooD1gK393Lvj95/ZLyeygaId0TjY/WbA1MXi1AC
Gyze+GSnPMhOdCwsgHhJMap+/0PsytYeFa16ozQQZEapIXohTov1qrDAkfaOASI/t2ZWibhX2G+t
UUGbALkYgpYJ4BUFEiI5jvvyoKfPoIMDWPOmlw9G9VIMjqoyoSx7hcjWMuU1M3StYgV0fAEQeofm
AU+nXuvweF3QXZyGOC4ZXrrrNZt9pLxmHQw+AsgXYDNveJ+vOy+UTBTA3mK3j+jsMvLIflBszFEB
LutNu6qrNpPau0W3tfN0e7rnf+K73gNRfM9qxjMNUkVHU8vrnM/VB+apNaMrwecACgKb0YQHFHB+
3LAuanu5RdOBfoT+AS+c3dPEBfwDU843QaZCl094U4YEbCS/GNu256BbK5Sb4IlUlLWlnAI+V664
bnxK2gJsFKCVlUWMjhGejfVhNaSfWt89T73Wsvxm78zZ/gDKb4o5MkDjgAt+/xN0LKCJwEsY+Dis
2cpvh0P9wIZfCqw1U77TxA0Wg6tUoD2V30QHRO6o2uoX+ZptS9xZHh718bSPl2acEhJVf2BYfmrA
3w1+zXDCRKTQQVqxBMcNHwFGBBXV/tcK7c/vFUZiDjOZwRQINbvAD1ABNAq0wvruNW1BHSKBsgmq
9SsP4UE19/oQ0L4O0tLWlPUy/rOMqx77VpRQEc+ynWkgO7/sKrsrQdtX1zVVw82QCoAoSeW2xUkY
iFBT4U8T0OL/kwEaFqtyEtj5y6UJiuJpSX4q8fvlv78Xwh+N1f+swKCK5zxfQGrfYt8xHfvR+Ajv
a798IW1dsDi5KyP5k9Chap0v5kjG3JxsnDpXmOqc5SAaMzfrxqskrL6Bb+Ker/+kHffFFuVmIN5s
VBF6SkHLo1ddgbi3nrwuq73Ln3AnJ30xQ3xksyT88FDJJ6MNcrn9Xfa1D3Af0HAy71+2Q4L+0qej
jk0iv91D+WkJ8kG/bkGTFuvf5LXHNH3pr8yzhOHZBpUDY1WLZ50rsapDfw0w1XN40KziWgcEBT1N
HCbK4fLymJ5IJT2ME44atGJIf1EFBly1qmfMhBsnoKkwXuuWnloySnuWM1I5b80nNBzCvg06cGNH
iw8lWZBTdKbciYwwZvkIlSeSSqkhAi00Qa+9gYhKNE5dxfh+l90DVOdf3TBc5FBtMMEdzOILB4oc
QdeP0foukI5bXNuMzSI/+MwZNVEyVFWHej2d+Hp1FJusAQ4FchDXENt2CTf5IXTXBcP0KSgN6yOo
FZ3VAWly6rWxdEhvWGCKvTNLxhXj7x9BJ8deBwEhJ4wDYFLQdbQQETY44V3VTdyOgTvYawB+sUXl
SRCCpFB0n4agWXyQB7i5HdsVYai0oal9qH7NN5PPRPKTDEV9ZQ3fVgMnlSgAgU2FRNLrcVVV3Qhs
qoRhR2DvYps/gAPUGh96vP6x+zc7ZYAOlgr0BTAeBPQdlTNntUtwIeF67OvgQIXmTj9Mbux3d6XF
quV2MswXU1TeBNtGJUiJIAV1A/kvjMSO1YnhpTvfTxdESQauDY95mkptWtGgYIxEvkBBjIjgHYgS
V6iIwdd0wNi8xb0y3w53vp+MURVBVXgMzoBK4WsUTl21LKq6zifR668JZh0KT7cg4cXIBev77SfM
jS3qAzZLybf5UJHGPkYuTmAOD22oAsM7BIhf2ux74m4Wk2SV54lLgu316+LKVC66UDDkoCjvmxzi
DT+hont5y1gmqPpACtdyLARhPpUgPO1XKGJgtgFa9mB5Y6RkkSREKriwVZ+robYKmqTgsuSaDsHF
v0Md8oqHJJxP5lVAVDaavcn/4Dyg+MKr8YQdvGHdnnYT9sY+tX3SOqgg5eLmk16CoCa8lst3CNuA
xr1xxpFRO+ym640tqnZY6zkW1U4dTi3a05iCmUUQ6EJLDHiFult9vVejw9DkawcFVUxjA62vsc6n
fXdVBE3Hy7qiAGr/1XtEtKcncUW8g4Pciu85E8yYnvJYvkNfx+YODWPJO+llW5bRHds+nzn8O8qJ
qXlZweZRLD//wFU3tT9VIVWg/tNHUveNOY+2tl+AWtNYGPGw93r3ZRnUEaBNWquMIy4Af6HroOyB
2XWA+aJ7/Wp5Y/nk3uvFF3NUSYSuHlRpB4GcOMpPKNoOHmgWx6vRim95FwOnNkaoE0wOXP6UdCGG
fTB03OZx5BAAMn3OoVBPCn4BA2pPNPj4X6EY62YbA/sdde+XTZ0d5B+2ZEFG7OOp9yxDV9ESJ+0q
NSdw2wJmAXoUK8YQYGODp8rSrzgUKgyLJJFsEw3YY3m8GPASeeoVcYx/dfwxXhRDn6vmFN6Mtugk
TnhYH38uOFbTY25l3/9Hc1Re6WcdXCZaV5/AXRp6UCKwo5tOAqeJRfqHvGmA88e+bJOONawQg2GG
Bqw+r+ERigptXsaYo7KK5Wno3ypwZueQnblsgU5gxIKiYK4BbwQ7lRD4gsQFOEZwvh0wLO7qB8i3
Y5iXde05c0TKDOX+GLwa50yL8IjUTpXTDbPq12ErgRtukc027SXGhzsrYel1kXVvLo/KKAxi39bF
aXSrWxDN2L2fv5MedmQXDMfY26TNJ6Sx6kM89o0BwsGT3vCaL6mGci2u2sLYqLMMQq2ILhKkrmmr
rIniE6j/pJ83ZESl8ICcwhlXmZz3lDrQemMB/c/S5F9WDaBTRDLeTseYLhtoDSoyPPCoozrHVMG3
2ZrsyGqtxWc9OJ4dZR/WkLDAQKwqOtr0X3dtBuddOwtTCRZrE+ry6M8lv5dXMXNJDhm94WpOGOcA
XRcRixg10lQRSRIPA1SEYcoKNP3GmJ0I7R5fPk/K4yAdLsfYnoNgvgcfUZZw7aAPaG0QslUEtdNp
lH+nVQqiOcarza4BsgReUvCQSh/JSVrIHKfw5anHuNKY/waWlhFPu59pY4E6k6HLoxY84M0nWThW
5aMIEUcWpJSkACqbC2BOUBScVIB70jffMK4VAPjj6lRX4ikeVQe0Jt4oa2DIWq5SCHjpRcE4HveS
HyZzyMM+BvHPjsd0rBSl5uBu/JHgNMiVrDv8i4m2nYNK2Nqhst8YpZB50WBHuhttezykdmKKh/KF
TF+AHZKxqr0oQucUPWBBJIcHjT9MCSNGWKTZabLCh/QVl9s76RYCKqZopw/pM/M2TWKE2jkAdEUe
9zPgWmD3a9RWY8VrArhdT1LkFI8lMHOg+8JMFyY9w9uC0TDY8cQvxkgsbBJ7NXJRolR9eTK0g7wA
+KRA4idhvWixrJB/31hJk5UfNLkrT4n02o/vbTybeEz+g5T+ZS1UVA0K5KT0HBsFCXFoPPWHyWus
/q28qhcnB/s8igpASW6it/86H4noRcgGub6jOqRKXzUUuNDghuI04QCRntHPuvz3z0tBoN23Bih/
l5ahmnNuQRoHAzZmRkUHEpEg/n8FOk4xF6hVudMVXvwvm92pMSRkcQ0VLxKtSA9U8hnkayrQNZ4g
UmgWDaDUr9A2KyALcNnOTrb9YofaNTBqitOQZMVJwgtSU53a5XTZwBkOFYcSfj8GFMEOgLCiy76y
ryRpUXtskDW9i5ZAJrbAfeZ3dgfRQiv3U4e7z63KYdilb+60XfGr17clOcR0gRRNw4tkJ0cVs6ig
pMJztVCystRO1gBZDm4Koihg8JK+m6yavoQJtD7Bh2olaHSGNmgcQd0uu3gc90TWZYH8dipJwRwG
McgouiLQ6Ak9iyJRipv8pD1xOl7jJZ9zuBfoSU3X0nPNLHh3nWRjjnKSho8XqRa7/CTLx7R/ixLG
BNCus+PGr+CCgBkSenCQ50AzxGVAZRWQJuH4wssyzpSEQ9r07mWv2EmFEk7kfyxR2X3qa7XqurQ4
cVwQZh4vvFSK/ycmoCAAelXgMmiEvliAfCseK/j7cC0mt9Avbdqnyyb2v9enCarOE8Iki8C3UZzw
f98iCdzq4fqzTZbXvuBYCYLkzzNXw5b8vRwqjDAFtIyLgi+2IK83aoMxnGepgUo5qE8Hhl/v7o6B
z6ZjSkY16HHERajbYaqq/CRILzP/FoZg82fN7O0VFMC0fRqhDoxeG8oCqiC44dwYhtlDSfhjhqJ7
hXa06uYONDxYqHjWuqgjhI+aNAE9XH7iO5B/qQDSojfKhRqjmmAujbpxJAsBOCrwC9Dr/Jhtw02f
pNqDtgUQu6mjQzFaYSW+3Uz0+TVpKGeaKjnfNUgNQJROzviNPD5kVugCP6q9/AuwzG4q2tijXH+K
EkiginV+Gn+oINDprMpq30C9bUnH2M+dxG6+/0GsbQxS/i8aMzRDBWT2KA9NAacwFOi67imPWGDI
vUIDjqmjeucFXjprfeY9ryQRGIJO0hN4m3VciSsAcgcgdUE+1RyGO/Yo5P/jMZ82qdWpBgcidUwq
nqAuCB5Qt/EKCzzBL+RSTMp51uzlWT+dnMpozsg4fJFUzi7FrZE35QI5vZPsgb3TarwkMskINxrO
0iOI+h3FwozPoYjN0gHaCjKIjPS813qQQGgHdL6OggS8ZV/rAjnrePABouIBVzyZnMQPyO3RwMeG
pjW6AXlrGY1ZP7OWvlsIodb6aG4LSHAkS2zKcA1pD5K0iE5Cn6D5lTf6w6tYm50LeTKfNCCgIPra
s5pie8kHZx7AhxqBJtOPdWkUzqnKIULnTJw9rZprR02VxRUyJfcux8quC0tovvGKYgiaQlNSLKnR
QR0PhwXkK4AUITNHs08QAcqxccF0YjPn4XZX92lRox60wZJtNLoe47QF9cZPcN6DEbR8ym4SyxTw
XI+HZfCPeKxx9r0shO6EroH0DjSJdP2lhj1oZEo+P639k8gd1ezh8ofcO+C3f5/8+9ZV+lhf215A
ltMP+nAn1N/T4javny9b2ekYgLHlcxVUJPDzgs6VBivp4a8SMjrgLctjYTbI6UZXEFsz1OkntHIY
azXMKNL7DH0caQEzu/FbnmK8t4LNmNnm2yvGtwapY1Du5KFeydcrrwW3hgfyh9WC+qyZOixHIJ/o
bG3ApmE+XsAth+4oRmIXa5B7KHDphZwGZK9miPpEiqkYT3PCaIztR9fGGPHKjVeseabGLY++82TJ
D6BwxdSE+gq+JP1udXIHymX3l/1jr1/6gbz7e3VUxorScOEyTjACKLzlpmRjMB/ITb7CZR4Ddsxe
z66jbNZHeX0jTpxQ97gGiGn/iguBFeqILS7xwFD8axTCW65uD4wl7kbyxiYVA4taJJA4buCcd9VJ
cYFNhZjnN3DyQTfaHT2QLbxJtckwuu81qgbktq6BUozayEXsVgiPoKbooGJghh73XRAs+dA7+W3y
iosjrsc4B9EoTi2w/l82vr/gT9vUni56A073FjV2nF1HxYsxM0lFWBaobVz7NF/R2OLxGKno4NlH
gS1cgQrweyKayYhB0AyFBXP+ezfo1c91URvZgIi5GHucrhDazKy+W5crGbpcUChSwxetTTunMPry
55CFybvMCZIJLUhgZYW5ZLkUuUOe54TPX0Llu3kBUhECn2R308LSRpQXsx+68g9oxYFTDaMArD3d
PS7Q+wf3IgbRAWT5mhiUsBH7tMNxNEPYcEhCO5SholbzbsXHjHbY7uZqBGmEZhu6sZSpUeKhgJSJ
+amXruXsLRTeLrvnbkUqfRqgx6PrDFKBEC/LT9ELtO7QyA7t5V68W0D0+sG1x0iqu/XDxhx1n+iV
sJNUEEBACSW+kzPN4iFD2IA3/4+WhQ4RGApwlaZnh1u9L7JBXnEF9LJbqKFbGJ547k2IEbQvQN0f
eJ4R57s+gZcHQKh5YN8+qDM3hwWkftC3xOjTqe8m0HW7XQ9ZyruxDxgLIzeEM28H0kdDaSuoKP6+
+l5XtYoyqaLxAZD564iQPOmouqTdy6yhd2NrY43KnMkkDto84PpnPOFdHgD08FsDRfL3xYUgJvqw
IrONyFoflS8rEXDTsv1YH3AwP8g7ZXlFGC2WJzYLwZ43yiDRU3WDQKfoXuma9aCVnxdsWnQv6i+6
/KL375c3jGWCrHfjF5rENSV0R9HLqyHHp96qoASJoc77J1Z0Axc8Cb5BXwQMBdJDtdatgTEKN60G
4ga1hV7azJh+3s0WoI0i4D10dM4o6eKxS/IRSmqE9cMhqAkojFihD8VhvPtjFoplb/frbezRuT3O
wL6trAum49L7FdR0iOTYzoGFOgiW9lLYv7qeObq69/4vbVdJJd145sG9l2CVA+ioDVO2BF++V7zU
5/3Yu7xxe/l9Y4p+/y/7FsVBBU0HlT90PeYppInhGrtV5dYElXLTeOg7CJ2h5MrRK2+89nu52JKH
4X9MA0FbgGdNypyNkpCmw9Yi5fNlvDRxW6H/FkG42Ai/ZaCJEB8l6b1Yv2VZZ+roVuXjDIEJ1U3H
wVLD3FJG3Y4gVCj8Smd/6hRzEirLSFoin+CqYguprNAcmW/TLI+WqXyaLILKybqMDUCXIPMJzxdn
iZINIQtTAi22KDN2nLkfVE4NMTEAlUhSAgPNK4ENHyD+GxizUjOzY0aLl+VfVDpdJ77OwxEBlBt3
pfjGa78u+6+wd4mQ8QwIhJGunLOWTT2mhQxId5yK5bAWj8OsWaP4bHA3k1xYEIy22i71RH6w5DZ2
JlD36MbqL+2NBHmSNhl9HUIXkCNgfOT9vPH5q8hpvcm6fFtHADvMqLr1wYN0nD9BaQkz8IzY2jWj
YKxWByz7nGRqmFsoS4ZYfA7iUWBWpfdhfWN8YBIs9IEPEB7wmejS7xAfpaBH4HvsoHpDiOgwvF94
BFAvOEX/L8Yjdx3m0xz9nNIrc8QZNczxdWQu0WMt/Li8oL1CabOej+S72Ro5LDKuF7k1SPSnCDjz
CqK+dliwCMPFvdJla4dKQik06mIQMxhB/WO0V3s91K2jnroHCROfkL290+3eIWTlbaCDWu1mDTTM
vDLJ7/bPks33pPKLUHexsKb4nrFoQurYiaDgbokCQFcQ7kotVsW2F46KJKAEAEvt+Zx3WIXAn6eQ
L2zypyG7WjQon8+vfDMBKCeaaETal3dzLwIUQkKvA0OM+UfqcOlzbuxqrV8CAbetBoJnay1bY/bz
spUPr6ODgBwquMJjXWcPsICcYxa6xpiV7IXtR2dEve5fhBvCl80wtec3W1NU6pj4tFnwWrZi9i6+
F53G4yz1erWGax4TVtAkchj29r7g1h51kTZqdVTlDEubLO4OAnwD4N5O7OoxHllQZNsyFGstNqhy
z1E0FHAATMky4cj7miEhgKFC9XxYg4XnJHsuod7OT9CchZp0aZiYENX8aYLS8lhySNyMNe9+40/j
dJJZlLnPtKoRAjyDLKfMWUES4KsmgRnpbuqUoCNhHAi757wmYEgZEDpA3WlcUyktUQjOniVonPTQ
ojNiWM0RHL2O5IWdg08sXv2ZTRG1MvC3oPT8+E2bVJePcduvMoJD9KqTdN14GIXywzsgmjHZPvms
2N998QDU8h97JLdv7HW47/JTLK7gecH8161oARzxAIVDqTP741+sgNlT+hx1rJghznIWnhvDxMc3
hiHiHJajJKxBV8f68yLwy+u8Zg10uyHw1EqzGtm1uiaelIlFoM5GAe13I4oPidBBTjgRql+5LmVm
ycva0RCS9HEcIFln1jwaK6YILUO7y2b9dNkLdwOPEA9AvMcQQHf09UcXkbGOijiiNCq5gyiHJgZp
LLH9ftnK7gGgbcxQ59Bad7OBZzgew1uTU993XnJDhrdA0s4cPmKtiITdZhvaaFDbNVbWoOhdDaN9
us3FrDfvvXJkuxzKx/g1AfM+xMLRfwi9Ephe3YakHai1eV+95VjW9oqFrTXKsfQpa3lh7pAortWj
4M5APz5GmAIiM/f17b9Tzdkt0LdGqRNAnhSpnP/KyLNNgghz904PhgjJWXztcNk/9vdMxwwCsKvG
2cxmJUzRihdaIajDk6pfF+Fx+q95Ush9DKQvKFQBKiJ6Gl/9IlN4tcBwHGqQQ/qNkPaRQSqIg0PI
HgTeLIKNvQpSk8Aii2FFTZXpTlguRHrTgz45WMr6YeLxAjXG0tvlr8ayQU63jad3STqk4CxbAi28
kcLKBA7SvGxhN6VtVkGdj0KMHnbSqkKgj3XnSnLfuANeZ6x4Um/DCIwobe/KfXKUupRVupIT/yyb
fpr+eNPfLK7SeG5Ww2UNhPo1SV7kBawa/DHkr3E0O5dXufsdZVIoklaiQHcTM2XCg0SF4qOSXrPp
sPCM7MfwbnoYuBiXUDdGxK+hl8ewFY6NLh2XsWTcKc4IcT88HDXof6KIJkwoQ1XiIVG4BNJgagfe
m5z0Hm0bE6/h0Mz5RUgzhNuqMqG3bBfu5AtPS2R2/y3V6MevUARF08ko3RnUoc4XOalrkQ/aUj+1
nfJT1UKnCkG9cnnXhF3nVAh8D0/xEKSg0uISQVF5kD7OFDG2MgI9Uq6am/5K/FZcgz38TrKEowCs
J5Qw7lmIjl333Bin0mPZzV1c8OEaZAugW8191CiWoYRWmH3TahbgadeBNsbIj9nEgizW0PY0UEKp
3IK6EO377r0yOpfxQXfjADxyGuikDCCCqA/aVaWkNGqFIvwY46XAnzzhDW9JIAfUY+dfHjO7S9vY
pL6jhE0sx6QmhT9eJbPHOTbX75ylOXNsyT/yDsm59KI35E/GYkm6P8svG8PUN9VCGdMRYmQEP0j/
CVhW6zepSFome/LuCg1RF9AaAaCRfq1XtWoslxiGuPRZDTMLcuFruTKWQz7T2Wo2RsjWbjxk6fV0
GCCpihRWXw9ZHggKWpthcce1xR+5ycYW5SZaDCaFOQlxDQXvdkOoWYQrzilTomIX+8bvDBNiIysE
doN9Y5Tyk1RMjNFI8BUJQ1yHGwsRYfwXhKAi40NSboGyB2LVEK0OMC/vKMrUWEY5vQ5R5QyEPIJb
M1/K6tu+kn+EXP9NUYYfHS84DOfcvRqSIgXAbuC76Xtps0KsFdrzywenm4zZO5VDsUK0GYGQu4ts
4xfD4P6y/zFI30XLrDakBGNCgfS0QLtp8ACHtur3xe4tjvmgth8Rn8aoSkwUY/S+IAAcyFLjD2Hl
T/r0Us5T8kc3ss/P+FHjbqKCT7kqESZ9Aa136DU46/BsIlznLpKaowLuUCqg5RPwPj4A9gEmW9Y8
BWuh1FVkzlVoh8dY6Fjf9cKzPh7j2WPsHHFIOvIBpQSCHVN4QNtRDivymdAnMa704FV9bA+hipd/
zNV6k0tg+fHtAlAles7se/beabE1TFWfYaaJkzrAMBoH9nALIjBXl0wIvOPNILLm5+TuvxZNIqXF
1iRVjubtAhFxldODunwFv5pp6H/y1LaxQAMBlrTkl041yKKAFl0hFhq7sq2jWyHiXUJ6l9CEYnZI
9oIPbW1FAcU3Ip5+pk8TzCKsFYy2P+prMsgx+j3YB80VWpLs3t5eJt1aozKpEeXGuK4S6SL2B8FP
4CkQxHGZIEnWqijHjKo4zmUB1QQJvvG+QuwREvjum+xPTDGI3WJwuyrKG6tklicIAZGMyQFgX5nV
rQx1hOVm5s0Vz3t3oxN3UEUDH3xvqthM5oL34+FzFynnrGIu51s5Q99plI9d0flcDw1JRrTvVS2b
ZdLI9ylNaykcEAHhzeIU/uyXfnMQwTz/Lwh39maZtraoNC3F4jJACkUPjCdyInC3vYmAuO/ZAbB3
3G0tEVfa5OksV0E0gmSJFuEKeURQprqjuT4MUF/4Nw/quztFJmUxt2qgVUjtFN9mmAjScLpW5dMc
fudzxnPjLmYS6fhvA/QuGWEnFFmh6gix8ZpQ9i/TR+9RdcsjoajoXZGBKPro050dAxuT1GYNZZrK
BTE5uiAok1FEJ07+TXNTHHbpO4hEnQS6RvnD8L144q+InsVlz9zF2GMQ+GOWQFLOoD/rPModuGGX
YDiCCMGar4UQJ1FlRZWl29pNJEP+IcVhi7F0L/4dOyzc6N5Zu7VPJQCjzCLQb2JT86kx5fhdl39V
II25vMrdh96tFcp1ZJEzujRSyHUFTLCdKbgQEYVsAWnGhb7+M3/BlP0t4aYdWDeW/QVqAiEkAXMU
3aUQhX5oa9FAC7V8LTpwx9wMxcPl5bFMkMDZxKEhjFBWx+BkYKgymsCVIxYgo11Y8gEsM+TfN2ZA
yyrPVcpJAa/m9iLyv8sIyFddbhiwwd0epo7rLBCDmAM9G9Odhgj4zP8j7bp6JOeR5C8SIG9eKal8
tfcvQpsZUZQjZSn++gvN4nb70xRah73nGTSLVDKZJjIib/G1bvuY7yvAqHr0ACHSDNK+x7WS38Xu
yvflFiY4Mqml1SDnl1WeSg9I6fStASwInLq3tQYF1P8Ggvl9wYU1jp0/YcaaG28Cha3ILQM/DMr8
3eg/jdx9+tk2LsaZ/zlLdzHzwIWm+U49wGmi4DHYjxZ9UNbRnm6c5O7nlS66528rLVxZ2lhjCvFw
BA7+Z+Z89cNaAnvR/r4tsHhuFIgUG5nPW4nN5MY/zzIEEBgKtV/ipXKPKI6h5rD2rdZ2tcgFhgQ6
URCqhC2a9pHrw3Fqx93PB3dxyuibPbiL+5s3Uy0HCxernGJ3673MxIP52YsxE2xe8ycVu8d16rW1
W7acGsdZdo6iOE5dghJ8xsN1O68lFJNOGzPKN2tMOKvbXESwJvTJqf3nKCHryG8Cn2SHfCvBxTkj
Mq3YwLzo82pfcbaKv17Yb1aziGfzkmlB0uAD2tv+3TvWANMOob7pH+bK2Gr0vGYuC1/ieo3whh6r
8ZrYB3XKD1oI6MbehVamFfbX6zDQ+dR+2t/CmWCiSQEjpxDujcaJeymhwt7Wndz2AKesGOrK7pYD
VCrVtLRwZsd8yK+sDIk52+SYAayeHIB40ZdeF4u++PlcCKljQAy4vCXKtUsbDLXLwH8zDNLiMei3
ciegnPT5rxhzLSC7HAN+W2/hZIAmlyI1EdPaW5qA4HHO6szrnhEL9FCQpPvQd//vNRc+plVDblOK
6CR9gsJRjOG0ZwWgjeLIu+ZSDqKuVcWvi7H7t30ufI7ko9f2A/ap31LEm+UBcjIxK8Cz7mBepzqv
3sOLD9G3BRfRQ6mrsUrEn4Pt9s24mc7JfrIg1aZ+J6QLzWf+yw+1XZUT0HP/N3aLFiKw+4Yd/KVO
GnBRaYlClD3zwsxsX/LD+yOEN4+utpRo+zViostBxbclF84ur0wJW/LmjA9UmrHczbp7CqCYOZdd
755f9uZo3UB5z3LnyY5/BmduqWXMzGcbek+2ZWw8u1F+GiDl6G44KIvWTvSi+fxnuWXhUbW2njgt
ThTT4xAAM470WoshGh+jxrpNo2ytrXjx7f+23iK4YBmYt90J2wuS9xranqXfEtNemU+4nAx9W2Vx
+TlKum4+YlcM0J5wwk10AuJsAGmKmp0J/q9g2wEzjmrI3v+g8Rre9XKa8m39hSOYXDWMPIOzs7fF
TUns84R2Trstz8nXnFZDlXPX7jvwjxkr03trx7vwBn6WuULPcLxd8m6ZFuHlvUhXr+EFowFlRwDC
Qs/BVVyy9Gt2a02mwkyi/9jH7Xv7h5zOgzY3EPgIcbarcLj5ey3exn8suNhWVySsQre/eG8iNpD2
ytg1u+7AQT8lgb5bC3AuHCK60abrYiTJAHvNwkbzsRs1GiQgu1J+uWn46EaT62BSXtOLNWzJxZ19
W2thqallCK0b/syN8b0LkIfBQhCbQ80QWmCMTGuw+Ev+5R+bW5imgEQkGHPx7eYLb+NZZPbexBQi
xVxBm21WL/ylaNEGJwoGNYBuAjpz+V6UjdaCfKN6zyfiY+i+2WOEItiUZ3WnAXOLchOkRcE78H+o
oF20029LL3y3OeWpqCqvmsfKIGVlYogCPwAKsQKdpIbokXlcYwO/aDvOrJVsgybxL5SLMptUSA+2
4zhyiKeqho6plwDWZVprdHN/fPNftwIwQsMwXd38qwFfNEaCPg7WApZwb+26nTy0e4YJrDX6vz9o
meVKQCnP6FoT/f7lo2TYecoDR+TvMyrz00TJhUVeSWQSyvmtsCHonkZ2SuyPILIefn70L8TFIFj6
99rLF0qa0FAebKzt+izM1NYRSGzyirTG+88LXbRUkG9hLQB8QQm+yDD41Ii6BO0NRq1Vj1ejReUw
uBs5ABvuS4JOOI37D2P/86qXDAbjwCZuh+OZWPyf732S8IGmnsvec+M8NW918xDUjz8vcfHOf1vD
WtQOaJEUapKqevd68FhXG/5RjgTDEZG/AQPFVqwO41/yat8XXHhQraMoxvgWTvLgXc8dFXcvD+Xe
QhdnvaFy8QQd3wKoNjD0vwQ4rcyWE2Z72bt0vjx0pWixs8f/pvJvg8vu36ssHLVR0zqrRnynDnRw
NpLs7LE6ThsVm7tprVaxtqOFj9a1tjQN1VfvUkfHOfVJYW6LdK06Nz+ay0s9Wzlg85gd+UsX0jU0
TFbnYMT0II8AoFKG4NZ89d7SByPs0Gcbd2v6XrMt/7Disi6vZGc2JYRX3jO3DXl+J4ZX0V7rE1rd
457XxyFfnUu/5D2+bdJZWKKlCmZ7rgLxy1PvRSlg7cdiw5+hDdVuJOREMPGEQP6xCIc1CpZLGSjA
YGD3Ae52VqJY3OxCeFnvjl3+PgAOFuDiyT2Gwj+0EJTLhkOG93rDbWLe/XzZL3zVmRsO2BnQ3Tp/
NVdsDA1KQwMdrN1skvFBrpFfXLBNQDhd0C5i9BwjF/O/fyseM31ykgTY1HfTh2YCWD3gvIlZjeTn
bVw6PeR5KBuDvQZwqCVsvfQDyPjpWMfellcIEjBOP44heodk7mHU1yC2WquLX/KT/1hzEWZyWbnc
y0FzO4YIM2diCAjf5pgImIHF/XFa+VSXcksoSoPq0bZnusfl3EptZ+CMHcGe2TbEPfBNAY4UqHiU
GCulxyakt6vJ++ylFjcQK0IeGDzBcNDLh9xWTpXY3czjSvQQnFZg2i+3Tuxt64hv1zB6c43sh8WW
L7djpHrejjjOCcgOczzb3pMP/eVSfhky7KuV6uslw/+2tT8Q+G+G6U688UQGpvGObr3sVss+f7bI
td3MR/vt7xc6T8aqhVNuSgAAzUfdOw70ugruMXBo5Wve49I1s1z4ZUz5gNZ8GYu02TioshvL91zk
JBNXeR+QYYh+3tLFS/Z9lUWVE1fYybkDTpIxbH0oxst9DunDlhH6PkKIsIzQrF9t01y0wW9bW/jF
NBOc8QCL2tsUQsDTWbsqcK0BD8Ao4ers6cpB/ikVfPtsZmYM1KQ4SK0e971TXFEodhM26pufz/LC
QwOyLYSP9owEsv4a5IBcTSEDo3pXKBRBWJH7IIlvSCH7tY92Iav5x0oLQ7SbEeKRjvWHdtTHHBoi
npGwKEiJF1JMpgdhy8n0seY71ja4CEp6kekDWDZB1OOBpH2Uwa1uO6emMu90q1wpY/y5rH+5jm+n
ufTEVSCGjoPHlc4UdTPiMPlKawLPCBXyYfWxuWiS35ZbPGpJ53JNc8Xs+Ku9BFltejDuUOiPeVhs
16btLz4zeJkBN9IdjGQtn9Da7oLRyuCEZ5ATmIU30P6kz/WJAf3ad8R5+NkyL01kgVTYhHxGAHT9
X4FIW+lamtSgFcYtB1cacd9ZlKNJ/1UQsPEmQIslKII5jKzFe5dMxkWJCNEPUJSY1vuny5wg6Ge3
Y1G9a40fImIJbQ0TLJSR4b8pvf9Bu89MDJahL1G+eW+YJRvBCM1Q6D9B2mK/L0EneztqmwH5aQfm
/UquXPmL7zfojS0MbrlYdXnnKxVkQE+D5biJ0jsrwiDfXf86gJXyD1XWfbNmp5fO8/t6i5s/dYJZ
JsiyIHxnho31DjXQ0G7PYpVN7fJCAMPNVHcGCAT/+eHcoWzMzIbT7CE5MWwLgdKJdpDVSsY93+Ll
LYdx/O8yy8EMs+ND3Q3wZEa6zblGfH8VgjrH9z8tsYj/mUE57wosUZ26/Z/B5+KDvs+Au/7ZWi2M
zon0X6tZsPiZKAm9ruVqY1qWWoPV2D7btWdEj9s/nDirPdiLJ4eoEZcKiEU3WNwsyVAWMUdc6SCR
kaaLuCs+fvYaF00AIjjgV5l5SZdFUADpIfcGZYn33Hr1mUd8euNqH1Ugyc/rXL5E3xZaGLXIpySd
fNha3YA/UkMvMo3zUCvi6qnfz1plq0pGlx5QZL3/3triJat0Pyt6Cs7VYZPdcXQFKiMcX9MHzFZv
GKTSwrVA/+LXQkcH6sComONz/fM6BR6HB2ZIQluU44cHLl9/PsPL3+rff3/Zzi3NhrdBCRo0ICCJ
SyHLpFDo6V6bbFXd8eLZBeCPBNAM2L1lXNp3Mmkl1E/Q2Uh35QGN/3O2VXcOyIb1Xa0Tcw12dakq
53jfVlzEqJmGiqQ701ug5+eQeYDZYWHtoPmPWg/wwLdZ1H4UYTCEPx/qRcP0dRM5LkZyLFCp/vOr
JZ1FrbIGAc+IyNgE67AB+lYfnCz1vo705zXGzIthQWAhH4SwwaxDsbjTmGYCv0BTzhlvN1cKnkeg
FtFqnOnkXY+sPZmz0S19FcQufByuAVz3ctpoYo0BImBQlkPGdS+2//JVfB1ceikA/77ObLzfAvCU
OU6uCxj/GFoBpo8pTlKEuh05ikwWuHctcP6mFXH1+OcPuLbw4jyzIVVm2YKm0+Py4LM6rGztGLBi
zU5mB/XTQS4MFCqEGutYM3dUupN8yGONhfxYnkxQSZY8cu/+f9taOBM1Yr5+mJA+WVIclUG3si1P
o8P3Py9zMQT/9t2W2bulNYIqC/aB5gkKLnfWzmRkfDEKMsepq4CblVP8czu+mYmXWXXOZsr54jST
eoltfs5D/T65djf04K7Na1283BCDwsAxhOX+nvAZDafTigHPm3UPzRf7MCPQ5opuV8bBtjlkm7We
8KU34NuCy+MMhAaxiGnmwAZ+z+xf/eZh5YNdPEFMUaMuB3zqX5MojkrtXpZI0KbDv2jRksg/udfz
TF0SrpKiXdzPt9UWVl8oWmaZwPf6k1TosbMrfwFC9ODf053colPynD3/vMGLK3ogEQcRJQhYlv64
88rMmDqsKNNjVj1m01rNZW2B+d+/meDQcG+oCl1/kyW4HurXPFltjFwKRyHgAW0oFy4X7+c/lxAa
K5gznxo4R2b8SnkG9XoPHp4/sm4fPx/Y5Rfl22qzxXzbEC8oCEKRhcEzgcoXJn5INvMsDVibomK7
Wti5fH7/2dziwWw85Zm1g172sGn2VVRc24x8ZmEbzSZY/NKiNSWli/UroLFn9T/QDf6luGWIXtCx
Bcebeet8zlOk8uh/tZF1AAac6P8HsOXFLf5nwWXGguqx8KoEC5bFvZ1+DfT+50924c1yQRdq4EUG
hye4Xf/5xax00EttBNDBGzJQWOv9tAEbl9wLkRSbn5cykBrjr/3wci1Lpn1n89HmA2pWPIggCUBM
4UfSsc+C2lHAPZJyHqXWg+WhayjdjDSjEQ1mQUO9F3GuJecOtLsobBPR5IcUHGu6j7GY2tnw0X+o
JsjVuhS0vDSGnjTx3W4jRy+itvmi0htW2a9O9wAt+bvJrkg35adSMw5tJSN/cOK21ogHkpieNiGS
rScjaQkbnh3L3A0NNOJUsO2rt2GqQz5NxzRLoQJV7VJXvBRWhSHfuwBIimQURxDCaJ1z7v0RCG1j
0xdZaFG+a4CwNBpJiklEULzbNpDJCMyXhiOXz+yNg0ja059YmW8acP4JNHCEe+wmuuMahxZ8Q8O6
VGFdAajfUUJZAL5AaA3lDv7SFAlekVRLd5OU730HQqOh60OaPrSleqwqqDvQo+uDsZjfKPwerqqI
U4cI/d5JTm3qh/3cqTWKWCVGiAHLY029aPJ1QqchzDH3YA516KUQeqvEtYMOtTD9m0n90oYhTLm/
GX0IkSe/TFqSJgHfjwB35JzDc6UTLfc23vTEWnRSpDiP7VOWW3va16fWwr+yYSf0iniFItzCJiek
fqN9mCwBEoGXwXRJ4og4UAzYojwcOnbINPHk9G6Uur8LhOaZrOK2HQj8c+x0Zmj1qGCnY3nqpQx5
oOHE2Ys75k9ZacQmd0nf1aHQmygrwEpWJrFRV6TUewSHbSjpFDPXDZ3SOWh+8lHr5a3w1H1ZNqAU
SyNtEMRxizA1nws9fR9KLTTANiZ0/ub3mGYymsirAYZsAzL5KsLg0dmtXrS2Bcc2ZCbGG6Y4rB+Z
XwPZ47FBR+4KwgKCmE7NSdLed2Iuf5wMDXML7bBX1bgBrBQl+S4/ugm4bZw21DyoFvd21GPSNeHF
Fugv0mdd1Cg8igqTkl8s90EunpLEBTc1BcfWmEeDW4bU7A6iL/b6WMVpVm9Zd2OwQyfuerc/dw5e
Ib5noC8cDS0uffBV4l8ZLW7qJL0Gv/5t1oK+mIEz6A7o6D26PjiV4k3az/ijMUeTPzfr36ZVx0ne
hznurULQnU8P5ajFyLmva/wmjb9Q1F5KbQgzTe3d6rdXVSRjXsjZm9vnBNWguGyzo96oyOkxzGSy
XTA5d4WdHRAgxE7yqZUCzAv7xCh2wi+2gN5FbaIT4fhE13a+OxwS/1dZ2FuvaT4cI49r43YcfrcM
cA7qEVu1t4FfRnUWkBx3P2Uj4d5EwEaTty3RxuGxrZ67wghBuAI9r2YTaDiMTkW9B6hr3ZpbaO1s
hefAe5VRKX3iZ91ubID+6xWpqlskxSGVDaFGHpYTFIZSDFAwAmGSe+q89pXats5uKsXOLZw4GFwU
Sgdw9cmrwqSk9k8G7CzNrShljy3jxGFVNKTGWXdq0qLCX2U9hLE7AhqzLVTBItf4QOvr3DcHn+MB
TDCx4QaxbYrj4AVRA1J762ay4sLLdt6AqX0vjzlud5ffQOQ8DHwRcfPB6nzc9/ZO5NW9Ye/tJgtd
oGrxAG19rbvW8DsMNRIz0cOhlW8ajMGUZTiz7RWtJN1QbXL+aqOC3qd6OHqHaZQHswYTl17Ful5F
lA/EqjjpvRc5ftUaB5J+6O40bnyi+nfLBy/0yvQ9V+LoZICKcPGqLHydNI0tv9tUSXergmSnteAs
1CDdagCU0wEcYR7Mst8L/tTYdANoGNFLFdnTV++mD5VIQ1BgxlOfxNXMywWaNWtICDVvSmvc6KUR
gdwmFMYVdYcb2hQhpzmU3h1S20XELSMeR0WKBilBQZLOP1pIgNyeKB3M9uZdBQJXZh1HR9ugsBXq
UiOVOJie3AeuexMk/Waom0elVSd/yEgKSmm/jxx7N+C323BaPR65ljr7FB80GR6Gor/2i2rr8d9j
PX4204OhTScW9IBjPJYTO3AqiBxAvdCFfuoRpd2Ydh0O1s2AJoWf8Mhr/WNjFKciKDd/FsFYnmZZ
QHVQOHk/4sOEmaE2hj7jMaA3dWmSKpkvJVKgriV1MhwaDko+ik3n9OjXdVhbGR7hZsdyHjagznX0
AponxbHvnvz2d199eimsQn+hLbvBBGlYZDZB0+vojmWs11as0yz2uvIYVJCvKEa5bRv/6JvNxkut
Fzm5cd43kcUCRACSaCBQpd1jaTrEK20ypgXenRuvdTdWJqKgLx90W+4GDZAGMPg5iu2gFRsPYPm1
giYulH8L0us9H+t3ve2AoERXm3cbkSgSgOyMF08jlN+gXxNxh5IeelJVZm5KmUBtHpOKRh5BxzKq
MFLYy8/UqOPU5dGQ1xudMXh+PbuiJrw1r7pjY/dnp9Zv9AZ0yYJvRKu2euH97gx3VwzJQTjethH6
xjPdK/Ca7yvugesWPp1TNxyaJAosukngsuvWfwwofSjYtOt9OYZp3z8EGXsqa/0+1eob5llhTqE8
2SjS6wJeSYf+zABd4VK7wST0i/D7TWkkJhHcvMec/rWuA2PVK02CeHa8AmdO3DUK550/aAwuhDVa
E+nSfFRtKTZtP+0yNYWWXkdF1v1CtPgFUsE7y0mehBS7zstfxsS9k3mek2YY5zDN3gYVO5TMO5ep
t1OKfo65+zbU7tHqzb0X0NjOawHhSvtDWf0b64C0Yb138DPvqtTgB0zVP/eigwAGpiVKwyKi7eKR
s0NadTEbp1Oh4Vbo7CSUHhsZpJq81ghLcJEQKBZ+9Z16wo3a2DmPTeVGrMtOecf2CJcPZYsWRdkX
YZXJYzNiuhhqRKmL+1H7cZmzrVO4T9TgW/juX9LE/0nbkz5CXXNKfR4Jp75xpB/qOHnLgVAbz3OX
6N4YZeD3wt6BXc34vdXL9xwMzb2b34iqhqn6mD+QhaEIqP4hrdVPkIVIbzQFs6zaeArsM4AnNaHu
b2fQGPEqnUAJ+87MAQUyMlxscEc8+Ha2oyL/NAdjm2j5MUuHKPWCu0lCkBZMlZs0Ga6QZt3SsT6Y
TrrBU3AUABdlWf3La9vn1A+IlpjR2EKvZWxPKi9DDuJZU0HdQELxXYKdCeOYcP5jHSbJuHU5rF9r
jziyOBvsV0MzTiYMWmUZCHmmOKsgcFPUsVWLSICMqNf5yWdsJ+z2kJvOZ5P0t/nQPMPFfk0jf50K
jAO39ln56dXgsodkolXYN40M86zfp4G2mXLrHlrjR82oYldkr5jNvgagLkZfFEFy7oNOxtj5DC8x
PJtVpptkaL90rl1NrnFQtXlMHWeTd7CeoWWxKLNIBhY6U2xLFd+kbXdllvYUgvgAETKC69y3dg2D
lfjBAUgHQKydQzK1e49l8E7Fg9PhxauNXW8qSHNZEpRZsjmKyXy03eIxbeitm8ivtu0fugCMPpPf
Q29jck4t7gGY33Yw5t8CjcCqSDdTN14VdXtqJjPSjepQdHVAwBYUlfgRSWltDZ/tiiCPMNp/8Hy0
bjo/nrTqnlUGSP4aaNtp0841043s+AY80oh0ivEtSPV9KtMDbfDGVxNET4ZIqCTuchMkI3iBU7rt
TIzHuaCUVAndtXX50GXObUGLUFrmjVRa5Bi4Y6MTavb42JpZbBTJY2s7H+XUPoE/N5wUfTLBCkrr
MvKFEfuBdo9PcRJJC3KhBBLMkBa0U8DTuxRF/15mxAPtQySY9pxa7dfQZFqUO6iktdA1zoJ9ghnx
iIsuqtIRgFOw11N9w6zkofaHJBxlaxKn9H8B5hJb+KR+jbHMMaAkN8AN1UBtz0EAOyr2O6H1LtHp
tajBVonsCtZ+lqW5KWR36Fx63UESyc6yBytRBjoSxYFysNUNzsHQeGxhr2R0qTr2PYssI0eiYCQ3
XtWd2aD29pCA8yaDrFfGjZ4g5D/mvI51qzhOSn4mSoJIQhodaQe2LydxUmD4RpKCDwz2NWj5gIov
aerXMs8/dUeGGJo/mEn6wKb8qHV4qzEElrHiqfOCY5X3hwHoyor1r6NE/6LUyqjp4HtUmTzb/vjq
J/q2tpHtig7xu99e2aLc1ykGEfBiN/0Q14UdOoof0ZJ7TM0M1KHe7QDyUbxO3S3TsrOT1ztVFPtB
6zr8/WBHawOkGH7220n8GNIMhzQxr3gxgCCnGg6BCQ6ZpDAfWjZlBCWObW/zg+skB5ol8G+DR5Fx
QFqHO3stcb5yQa+U6HfcqE99l1thwiTRc6CzywDfeXjAENxRavoVEHVvHne3rWnel60XaRXfdgG+
X2btU2dIcXoswtu2TRvtNCYyLmp+shPxWJZmj6ws+RhMiGrlyVVrN6cJJ+dY3I39tnkckRoYFbQf
qz7KWe1GY5Ud68S4E8GwMah1KwH197vgEYwklIyeESo2vaYjEuiBRYggjkWqb6BvGwoHoasx6dtK
OYdJabdmEmwKr4/00gq5zt6F7m0m1fxqnfqMeuvOtptfwVi+5XgpIRI5zZkrJHCqh7EWb56TgfPE
7u7VQIGuRtbnuRuJS5FVOQSBqx3zJSiJxkKSUg3Q3QAAKimcrRcUXWSqYufSttsaxhAWGn1kWnod
BChHTM6NKYb94NY7CZevTC8yg+6hq4HegAjgSQ4vhfBrePGiDxMuz41WP9pFj+ZRCyIpHUZEsw82
OC9Nl78OJt1bJm4z1Lq/7AGqxV0dpaI5tQIwWcXoliLhHHgHl5pmmNHy6YNuTrH0053WD3eaBH5E
AycYQcYYt1N1a0IxWmTJVdPWKZrq9KqX1R3IRlHS0JBiNcF03U5BpCwMYLWVc6aqvB4C7cBk/u7k
jIdTNiEIS+Oxd85ck3tQq50mFCwI5fq+Y95vw0vhdOiXRjFxQA2TDE5SRJlDn3I1PgqzSENhDjE4
+hLiGcOvijVZVLgIG4Kmuss4+LPNTFwrQx6Q3Vlxi3JXyPrktZmmq7RilJjNiFy58omqevSHBlqH
NtWc0FbamzGiAmQ45VPuBSeA2AYSDJCcGoXzpiWlT0Z7PHUDfSzq8TjNnpim9U3Td7/ctLqv7IlI
NUIYrskelKk/djB1R6k7y9c4ycsJVGPGaJChFpuqLnZBHyAMq/CLKv1cK+uXJ/O3sYf/sbn31XIV
6b7a+F173zbVFpLJz7lkNy4KNkZRTlE7FQeli4AYIzt4zLhvmuC5DPgja82IS/ppTcnb5DkQpEAk
N7rFWReIE53eOFp1c5YwWIexWJ+mrU51UjjVbVDXb3JwrsaRvju1f5V2WVS63ELs1p8L2b713DyB
OqKF3JV9lAj/LY5poryoCEivr0eBgZvg3U+bmAuEkFoOLK3FuoHQgcHfMbgO0R7tYdwhXn4KnPy1
RVKPnZ0NZ56/MHfO7CHBVrFpVLFnhnYGtDsu0IPy8WoFdf6RJazZTEzd6C47tbodN2l98CBSpTfd
FRDEdSiVvgUp8cHttANP8LSM/QvCr9gcJDLCpBWk7MrbMTfuR6MCtK3W8fts/dAp68ag7W0ZDC9W
AmajXkTe6KeRNFBLMjOAMwM2ASoG3oKuhozcXFjz/IYSy67OlW+c9Mrel4kPFs5KeLDO8TQhRvMd
SL2mHnCx+GiC58dETYpgiviz0dJ7BPBIygp2YxjOdnBQK0jcR7/19lqG3tSocqjdi9MsUkt68Avg
imix09Ibj+efNMnO7aT9ylT6W0z5u+fjKDR5TxmKMb5v3xipgsqBTA0y5tZWpUnMA/OguizMCvdT
77sXWZlTNNbNQWt11DhrhG6oXDTK3Yigv2kyFTZMfXjGlEUQNbirgjp0Rvk8seI5L/HcGTV/Kxid
SO7wM9QfdzKt34zUaUgGMUs0wJHXABMz6n4oxioNRz4+jIJ+Bh19RAj36evVsWlKvNf43JM82IF+
nKzi2nPlqZsw4tHTGm/OeC6Q1qfS/5UG9Jcpmv6mK90mmgL/3BRIrVnnfVLP2znKvQbjPGp/NcRV
zILvhQeldj8VOyrb66TIXv1Bj2jRRn4CfMEYEJbLKyfVPOJMIzgqPRe6sXX+5HWt2ID0HHUCZXYb
OnQuqYIAZHK0w6V08cJQ+C2Ba2PY02djOEPsqeF373vHrJXbzqa3fm2I0HbVb0tWh3R0QF8wxzlT
K3dWm1/5fnlmwXSsOp+fEw9y8hmt8VsmmKivo6Iz3jca++SJs7E8eTdpkodlqsIqme6YKzcmQh6j
L51rNfHDVIMkpOPCxbObQCvPMJ+0VEVyRFGYT3ZJEpvFo+mflTne8DF/YDpsFJXzysu2QVIeZONv
XRo8JMIKDiJHXTABcafBvZ1AjGro1c5E0qT8YD8E6RbKUmGZBGFhOHclr1yUmbt6K1oLGgnKeMvr
ErUcW376JYS+Cz3oQi4yyPAOzS+GAouP6KqSfkT74hpkMaErkm1WQWqp6qJSq3NSaHwnRrw6CH25
nu4RKd25nO0mivp519Z75YsvpxlvmWFfa2aw92Vxq8Z6P3DzbjKMF1RmX33Uxlle7fjAvspCcsID
ZIVwyzRMUWizmLzreCqi0ZUVcexE3w/KFltfuS96ajxKbto7yjArrZnFtdnBU0Kvud9Y3FH3hZJh
2TRRj3LQllr27eTUh67GSEaT+q9lgIqbZpxVLd8Llr2WtNhP/8PZdyw5bjTdPhEi4M0Wlq6b7Q03
CPYYeO/x9PdU65MGLOKy9Guh0GIiOlmFrPR5Thb+xpDLTmt9C9G9V+U8Sp/KW5iJtiJVFldBU6W6
PRr42UYnvsNQuKiBfSSiUFuw8qrdCglGSFGqUWt9QnWWfyq6TcN1D3OBudycd+ZJeAli/ln00d3o
Kg6kGN0g2gJiBbOr4ocxSO/FOt3XaaqbQOV80/0M19KXiCSl5FfWGa9dGKNEgHKA0aiRxUfqWzBo
3oC2qTX7zX0/GJ4kzXeZ6D/7Ifee1S2gR/jppZ8ljAYZL3qvPldd4/oqTHqs23k3ooyXaC89UJpR
44c1VILskIzjTkl6nGvcjhX5nhNmYoNsX+CNCd1jrL5zI6oFumalIW91MGLBrBwrwJ/KdWGJsuC0
huLpqAvGfujU87jvjRne6W5GvG5IpzQpPsHHaIvpaz1GWxQYLY5HkJT6rqr/qPgZeS7KUwm2+/tu
8CZltgTkV2qO7coC00Da4JZT4gocj4IkGMH7wgsa3ukLxZEhNCh9T0Pbpxl5T4nig5Z2P/OJOwVA
zjG6/Dkwisc+0pxEmNwWNKBdcu660emxk6RLeEva+yS3r0aMNNvHOq447wvED9g5Q16am4UW2t2I
yfyON6Wg3WnpU1ZXFriuP7UOIGBS/Khq3aEoOjvMn8QQNUepGB/mct7PnO71CPAbpFPoNPXPulK9
GSGqokYObQ49XxYtHoXOLPjq+p/I6w2+h+GU3hMBf1FTdzWPhJUHxwqqkShtj+kPbtI+uqHaKtOE
8Kix1PipGH4ZCiAh5saZ48zTxQGV4M4aq9EtQ9Gukg7m0DHk0KlkA0tKOQoiGUDZAfhbl5OZxy3U
Dh2zmDPLcp+W7xVW0lrUlLXuqdLPM4ILbHWZBiI7oQ2tqfnBF8K+r1U4XuzXdvwuyZVt1D4KTeHx
6AnkdeqmAP6MygJV1rM2fEzhgcc4cpTKcLezrStvE8LDDBylgOvdlTDHOfIPLf8dtUfdQOslk7d8
Ur+m9VlLPxATIluKLZ3X7A6FzyKRLb5G6RdJKRRH4+YNdACZGveKEBcdTNFGymWDAc8tleBlnOEq
ZxRXUSnWa95Suhb9m9jBEhVoyR6F+c6XIgv/mZEioYsnmTmXbxoFWb4aO4WBqBMZxCwFj770hSq4
M82tBTBJK61OhVZbTT/syjYB2xjndMrPIvgpwr8avnhX5aqljpzVyVhC607kN8cZegIh6nQap7iN
8kUikDzw7bZMLX5CeyF41eDNleRXm79F6DeIaoyaVWIW8/uMqnGZbsMAgOIcZ6DSG6M713tBzjl9
+iUVLyOCE0w47GSAQU7dJo/wRxEGY+ABi7uhbyVc4KjQ+xZuouElO1NaG/z0piyMZhIVSDG2vAwk
IwPVjVm9T43JbEMELiLAXJCSc7g9AY2kTudMmAQ7CjIUl9RNCSwzFXl8D+r1KBm8MYgt1IgPqf+i
T4E9DKqn+p3NyXC5SY2YU0y2asM9B7D4kwrRJeiwE8VOQ8XtB95Uo+BuTAQvmlAwP2TldojC7ZAU
I/x++Nn64iOGAh5kPnGlAQB4wntR/cAilFcoaP7iCTV4x2Pd3QsBNkaL0VPTj0L5rYVIhUKyqMca
YFwBowC7o6FjBB/I8OjCU3NoKh+2mpCAEEW9M55r0Q5fRCdx9C2B3BmfOlfYobgf3vP2fIccyVMZ
Y3ArUyCypPLAMQBILaZO6JmTotOUXEnn+eS/ji6WcY8Relj4omZ6nzvDJmdBRa+gX1wKpMZODD0Q
eAzkA4nTAxIbGo+ZTVg6sjtxy/8ItuNjcgiftLcEQMqsGZTr+YlL0dQISjaMPoorIB8ROFC8bIr8
U2tZcxMsGdSYEM+NRmhUIOsjyyKFo3vDU2rj6diV3dmGF+MdeqzlG6Ijl5Mal+ei5kI4A5uCRSvh
SuvIzUM0xzTUV0NHw7CV8fv2YMj6+bCvQQZqQJ9BDRhmKR+F4fcdqm1gid2k2Bn2O8cyPd4WtDK+
g1NhVk0QQA2igDbhctpl5LrcyMSe3GSXmtUTITfXnmpnsMUDqhH/Atfren4HEgG3ASAKBTsp9Lb9
wCMJ7ngwk4Eu/izo46ccs9gsyDzr1af6I4Jetm/qZgqSGtw09YzURt4VSJWKz2Z6Y1ze6mdayKFG
ycSZm6o2xrOu7fyQ3MefFW4vwbRVdwCzZWARKl7W81q3JVhpFkG0yCtXyC9NNScAKsecQ/2BPggg
baK76We0DTdA0tgwx7uuJxplAL6pEhAnBHS4aGxtn4vSrIhC/jQfkaFuMJp5H3h6Z6JD6AYuy1B+
G0L6y2HhBVNXwNfUkRBcqmOSdkUQ9ZxwEh9jMFfxln/ne+i7vKNuJ5igRrUJzBRBf5Kw9Y/KOmPA
cYVABOdVJcyb67qKl0F5CjAvZjIQDHiAMSX3omccGkfHZCpaELZy31v6c7nxt51bvBQuvu09drZY
Q79r72P5C6ipzomrphz1cf6kIrc75NvSjW3OUu4wG9bAtpFrlxi7fiyRlLnxuXJCPgKiGV64E+Ah
FJaVWdUiTLiTUV+Zv5obDTDoq4D8Ci03T8VtEmR9ySu2BDbQsFnQDStA2PiGOlb7sB2B70jbNDnM
28JXNGLTBPd/eBsYtnmIn8VP5ZRg4sLKMNFsbJOv1mVtsK+5iaVwYpsWA5/6EADqwGhh3rrCadBt
rIPgXdbSHTCxt5LOP922QWsmaCmO0tckjqN2nAP+VErc3dTXGA/qzrVWuLfFrAxrX94ppZVqm4QN
1+NOe1gdwh7MWd8A+zZBSWLzI6wbgsU3pFRS0mdtVmPwIQMIxi1+1weCeFO9al/VHYeZdFSqnwxv
2CYP+j7Ce2CtTa6+CB0OEThCCNcMyg4VbaErvgJum6FAs6RP0HxgIkBeb6qRK/0jg/yGhaaMBYy4
3gV4dTuyx6MDAWp0fBMlaoZJWXOHgP/FlK6qaXAZlJvqaqmV6wZwgVXzI5e+ZCOxcoxLiHpuMrRk
VRsXkogdWBxJzcuon2pI6nblIX/JNt1d/Jz8Kvetw9tSZbaPPJNdcV0mGEc1VUG0RMcTuVx0fiuA
8pyMqyUVB0qE0goTFkrYqkYQYtO/xNAxRYHJl1oV4Zmmx9GtX0icFLwalnycLULhGh1ZO8rrrmgh
kfpsaOahDqpBonZst63df8pevcUKFMDhkzvxQXpsDlxjJgeyPdy+cg+pJ3ze/p7Xw8nQ0MUvoD5n
KmIZCiAn80kv37Chaubdr2QezUg+jMXZH1r7trhV07kQRz06LpmlLIzh+aYQbbLkrOegi8SUvqCA
xUBkLQ2xPij1/CSxylDEQ55SNQeNj0xOZCE7sq6PaO7iNeRCV4OHEbF1HmP8awospd1MTWzFmK2q
YVfiRLNu3+DKxtDlF6O8j8/nSSGj4gkM/Nn95v3cSU8aNmCTI4uzg1jgq1ANixRkFwToOvT+axjL
8YCtUeHUqmO3BSND9ZnIEmf2qdFhOkBFiVbI2xlDavUH5qcEBtz/ahysgwiULB6AcpRGQAR5eoCe
A8hXgE6DFdLGCxwAxjw22wogpOygYk1dluIodYnKEMPgXAlOTRPVLg/Fld1ohq5q90B8a++GPQtH
cs1qLwVS2qPVRYAQFclFU6JTEBxKFbLUfdJ3LN9ODAn9JZeSKKXpp66bUw7P/C9m0hwwvZLXwa6g
y8iINFcVFHUYUVUEzTAUeoMoUEIhlpVoPqXb+cAJ1ogW4R5TjF6LGdIHludbrYMsxVFfrRf9WuxB
9oLAU0sRSchW4sTP9ZeMTIIDVrbs9vdobaPmw0LeWXNLS8nU55smJRCyeETJSY9/9VoKwEVU4Iyw
39x+8qt6ifxM0sDeqIp0qaBW0tboo3A+zTp6BvrWN5iLemt2GcnQ3yLojRv01euqxKwQkrLm92gT
VD70YHyLs2QQHTUv1RFsAkDmY1VcVq9QVYFvKgDxEP+/tJ9+rIe1TCoFEl86cbsv49mRQ4aPW1lu
liV9IYWKbPmyLNRcJaWy3bfBdHQgXWF0asud/kLni1qz+E8f7c/JiG1deIY5CH3AUpL61QBiHs7j
WRuq33nq1Zv+cyqVBJ8LCWLD1xX6GnhnBnp5pvBjtkEC7fhbdBOEe5Twgb85voH2FTDjEyMnWfMM
ixul480WLTFOD5GTCE39hnkPh0fJG3EVpq3H5ynCvH9U7ZRGYlzq+mNfnJkKV6RBjaZGRE9VOwab
ZBdaLy+FlVjJoTSd4BsqWt4HdmfefoDrr+Ofb6lSUYvfR+Aj6EGgHmDVggAb1fXznD/o+mAlNcdw
8Kt50fJuKYMWqKOiKZ0snNCxKa0S/XwQIlek+rnD5uxGw84NNtZbpwKEGdnAyy0W+tyqwcFuHGEX
B+sonV3PkjHxUQ7D1mBgH0SnZs8C/11N4LEp848IyiFVyuiHeYYrVY7cPt/OdrYL9tMb1iXscq+d
0gor6/V9uomdbjOy7MGqN1wIp6wOJ8vDjG3H+TS6RDRAXfdA5TfrexE4nbdVh3WVlOnpMiATTTnM
AD9h9ID/rGrntgDmTVKGxh8mPvQlsErXNgeIyRcCwB0AVo/k770l/8AO3QELQjZ67LzJKsSs2m9g
QssKLwM9kE6iwzgV9LpA1UfGTP7kdforprJuH3A1SFqIoJ9DrfWxKsB4y13hSaCX0b8SzERh9onx
ylcQnOAmNNRcARSLYJc2an4+CPHcfhfKhQ/fa8DslLySwKVzZ2vGNi8pgnCs0GzVlC6kUiYNa7ey
WsUIzRonepLj7fBGEHHlz8DTTtFL/FTvGvD8JhAO3BSGdq5+PsIECLoloCjTiTV2XrAUgdmqE8Zu
Men4o+UAmx4w4UFXj/hHDJ1Yd0kmasGI99a6/kn1yq34Bhwna/4COLyHhVE3fgPFyLZ/zdmIB6u2
eyGbSrGLOhXFEAU79OVaW/kY3tKf6lv/HOxExIeZ4khv+a57iXc+410yrlaiPqs4t12bllAmDaTh
EjrASvtUsUh+Vq3L4nCUY8qTKDUUoUb6CVcUST+mgIHxvy4AbSO8B16V6QwQ+yFcOIYodabRUxKh
4PlfHjec599/nzKPHJcKMpZf51OHEekq3cfKafaRVQoft43Iugb+kUMZyWKIs2YwECuBVMfiknet
dIrgKEx3gw8MccHEvCPDja9//78lKjwVnUWKUGGtaMDNNZPV9jAe3XDIpoGBL7xqHXWNoDIDp0qn
aYnyQvg7sWvrQ5I9qNq5nAE3zQSxXPWZC0GUw5771E+yDG8Yu74miTQJzMEExr3yv/XS9YUsyj8n
ilGKQQdZjSN9EDaQ4WFEPNBaie3fs4K71Q9l8KhwGIIOtgbqDbW9qs2pj6avjIVsMfZU7WsetrfV
j6jxVai+kEH5MI7LsfBRQxkCHTMcddBaVTxv6lzx+LZzupaXzQbz6beFrur8Qig5+CI/kNVJRp8E
juW7qOj1m8HlPGAfbm6LWc/3F3IozQgRkQeNihwOuFithvmQVjh29YSVh64cnoq2xYpTjCW+JAa+
kq522lvLp/FdDlQDVgV35Z7Rz1O+UccMwFnRPyUftVT2YXRrN90qH8KhuwPszGCqL/O9cSLTHwA8
+9V8aaX5H6BaZMhGL590Fq+hSUvwgdQGB3Ly8GAcFaQnuUtSE+0V+/hvGNLaMCsfK8b5QiLlYvTc
V3JtmkXE0KLFmcIeO5oR8HzCM+mdlp5+P7DivbUY6UIm9VoaLsHUZwWZ2FdSjs0bIV8LdkqAmWer
+QQ9EWBPQHHxpRr2bTVb0eYLwdQTAvJkqnI9rpdAojXfQFqzE++YiQk5wK2nStkeQQL1bKroiFVs
ADIJtrGPj9oTdssjUoSX98YDG4WbJZOo9eKlRqXUZO13dU7ApXZvQG+wMzDajVg/ATsymydsRXMk
ffFkyWUvBPozUC3EEe8Em1Bl/dRiSf/212IYVZnyfhnfRoXCIy8YAXgaNs9pFZuB6NwWstqxhN8D
GBOaQpi6omK7sJi4AiksWMHvZpcAiWdWZAnebCHb+Rec0uuH+iOOem8iXr4kZbDi8bgfpWPauAmL
2GS95L04EvW+MNnd6iHoY07ZGyBD9tEORDx2GFkE6/RflLxXDCYU4c+RqFeFYUQjVUVk+tVv4wdR
9spK7oQvQpfdbdUjaqevoxc72GJiBH6rra+lZMo71VKtAceI1L7BkDPcT470oziHlrTPNsFOtsGb
EXjAzQVm5AsI1izdUY7aT4b+rD+DP6en3IVgCMngyzh94YwuIHUA3aR+ag4peUpWcZw2LJ4zlgZR
xiUGzdnYq3h3evkgGJnjZ24xsXpsrFNR1kQOp1TxcxVCUsC1fHUzix+YpTSU9aiSKC8bEtrO8SkV
E8uovnx5I7ZeZvzCyg3DlKzXw/7oKI3ppheaAiQWXBo4QT5kD2vZWPcy3e9hR8/fqMfmkG9G6xNw
+1brsbzsav64kE7ZGMEAwUQZTYiicgwYa4pxlyGWafIUoZu4HVSfQavNkkcZGSMytKjnUe7QMBvd
y/EG+5BeW2PUPP0dTAfGCyAafu3t/nkB9DCWoQlS00u4W5GMkPJO430TG7pAN0fzpDhMCJj4d5aT
ZUmlrA7oCZo2DEnl2k8BAmDn5XtQv2DQnnG69ZegASIYiREqHJSiDn2RBBgAIzPBBFnjg1R0+g0g
d5yktrFG7XB2xQhB1164gaqmBG+AUFCiXrisKLnMFwHeBnIXRA1i+JSiHs84GEsK9cTj2PcDTuIm
GM9vggkrPRae4RAcU9/095E9bFjsVGvfbHkw6i7buQhGiYyy+MKu7+/1eXKG5q7QA5dxtjXrshBE
hw4JChGSEIQkbWmxzW2FbrvBsK8bulgoPBie7gKeJ381HvR74+W2bHIG+jUsRVNvHS0bOc37/4lu
vMSTPJIxMZ08Sw71xuU+S2ugPoAY1hoczgRo0jF5BHyZuq2dfE+AmRt7dEgIr/Sb+T/gZ5Op4390
VKZiDB6AJSI/4JjDDvstz/4W9BNm/gT09s3t+1yNZhCAkc4zpqCu8OJ7DaAgQwvjWbvgiKy3gLh6
jTzQ8ohu4bIfH1MeZViAwsbNI3EV2IYEvCmmKp8gzutsAalCwGLZXH0SoIWTedSKUQOn1GX00wbg
xUh8BZBHRR1S3xwbNbxqhSyDuZZ2EYh4VVM1SRF0mlGGw/ZgDTeE2TxXcMcDBkbdxMMileFgHP7A
2wDLw2ZK7HXW//0LkrFg5NQgghV1mXr2YlSChrbHsCymk2xC7Bc4wV3nktngYf8feqaygKlgjA4A
9hrLHJdpSTELXWxgqfMk+W6afuQj64utdYIvJJBPukh8qrmYeYMzJqTMGJ5x5k0ExLG78DcKWSBH
zK1hjz0x1gDnWtfyQirtFLg8q9XQJ++dXCJ4oG1NM/0X3w1R+M6d3JsfOLvZTB5z2HnFU1yIpjyF
IXNqwqnwFPwuAnnCuEk2mF/H0hx8RYXKWrvxQ7N24Oc3IvgbdN9SMxOEWRVmzXPZZFXFmR+A0qdQ
8bU8jv/nuWQUDzIAt2w4i7gubZfvwp3/xHo9K2HA8g7o4YbZCDq5anD9aXLMtLcpzVmvZMUSYOkI
74QnE+2YKL1Uq0DNlLAUoVbTYzXYJQa6samyTff5e7TlHvM3QLNiCnpiLT2tjQBALqSC3QpoOnT7
jRNmMQnJogBxJOmD7BQojMCRaPfBQTRM6ZHYWSwfIadhJQFrtvZCNmVrjRp4hikKXqcYLdRvy7CL
PIRz1rSNd6xRm7Ui44U0yjQEWGb864ahx5vkMfJG8Apjl88Md6wQbkVdUGn6U0Sk3SOw5eZRRqVJ
yI/F+CGqrLCUuHcqzLgQQN2cnhRc0Qe8eOI2ncNjS83fgvL+mcATGzYr5VwzPhfSqJvrEuzFzSoq
dvGBmLzKm30rPiavxWDJn5XdO4oFNKnpoNlgUhkZawFra3lYA8ICsgHnJV+tOclS3OS1DI8MHLBq
6z8ShH+y7IBd0sjT7vit9ohWzEEAZ2X82OwNRoIjko91ddd/5NNvH/6kkLoBWmo8qztAnPT/G+ud
dyCvBIAFYP+xwRN6BqbcdSgv2VfwHenlthtdSeqWt2BQkUIiC8UkxiiHCdN9NWOn9j32yeLoZ55u
b0tasfcXkqjQ0ohzXhVKDNi2w3vfvChaAxYHxkddfSA6KIAUxDwSgJQvrR0fxdEAc4TZjRFbUIa6
DSvNuX2MlQgZx/gjgnJbYRNJLV/js8meviPTitG22gKIl5GtsU5CeaMmLSeAX+G2UqwHi31lqcPP
2wdZM1zLk9BTWiWvFTGXIAfND5KbweM2LqHDlLHZ9B86WQjcQSSD7So4IrpZ24LjLmkzbT5NaorN
98jpsYovVDVDxdZ8OOQYCOxF0K1craeF4tgESAV5bJ4mZ6EA5yYIPx+Du+jQAxHpQMjDhi/W0tTa
pxKhbNhj5AUBayOXSjdJMig3SxX1wuptNt71nHGqNY1b/n3q4YwjH8zpmIinIsnkQ6vEkx35o/De
CEXj6eiyANUXsJxzN/WHTJFYVS7W8SinI6vxKKUzcom6OIrTDiDWt/VwJatWl8cj8heBb++3gT5X
aKkaGpbpC/BDRm/YmHf88E0GKYnwflvcWmRyIY/yOk2m+NNAOnGDxVtk6DJMLOU9ufNRq/ueyfXQ
zXW1Bz5k1A/WL5IwyeAJ6Aq9zdhVU9xjlBwVbUXaqlnuKWplMg63ZmSR9YGmGINC6hXZet9FgdiS
3V0SdoHyCvRuOyiJ3QAL0UxeyKjQsGe23lZPRtaVSKOaMItefsLJqAHJyg2o655GkkV49T61Aaja
mIBwKbYptswBz8E46qreLIRShtjvssmveAgtFAzFl1vZyt2usAwL86XJVvCkk+aR3gSgOYxD+nFb
+so9A7eWlCoELAFcGTSjS9IJ+GvCOQWIEQ9gBS0n8J6Pt6WstZEuxFBn1GQx1TI+Es7cxkDf9q82
kvRI2khk7Ir5IVfivwt5lNcJhIkrFXKsvyiPMic8ArbaRBnbAdoCIwJinA6Xeak2dSoXyjiEwrlC
o0WyYwBy3EV3WDT4LjDVxYHZVrn92Qy6LadnTa+PFc7X7TonMywVnE79XtyGqdk7+b2+SU+BzaSw
YkmlDHgrojyiAIn23OrnoH3jgFufRv+hr7n4dAZPmWmgIA/5kCbCOc4+0+BeUD/DmrX1shKyXsig
TPWcSyHf/PXBBof0ukO73QMNBRXr1vOfWNusa/gApOaCGU5wKwqovVwqSNRWeZnOUP/W5Xfg4MIm
NMleVbtzdbN84jfyE+PBEV+9DMp1jBtCGkgrUcwCgx9lyTpFx78KmYhqVveGmGgP6JvHattaoSOy
ZNG3eSlLoZVRlQoFcJS5cuqsydI+gFTuBo8ZJmN7p/rZMucN6TCCzDQLhDkHyTgWoGiGzCKI/Rr7
ygB/3oKd5XvNhgSurMHNq1dNy6GUZOIMTkuxagIXBFaNFyRVWLKR8b5QanjkmJAEtO+BOIkw3xko
PYKtjZ4IB1Jj0mjDIJ4aFRwLSBSVhKX25KNfKAUlglIKAJwOatC1ysm/Uz56YGUT2uzQ5X5BCUGi
cY/JEqtwa9lMX1kKuXo6URSxuI5JOoUuo0ihPMSAGoE+SgeuIzwjLLtx9ci+L3AhgnpkudoUZe8P
yvf4iq6iYQOcdyAemIM9bFtAyQqWf+9btx/ayrkAMCJhIRjMktc8N72o9Vh7xP5eHZ39WjFl9f/q
OnGsCwnUR+vrvqvnTlBOgmGSuZXGyn4J95M72N1DvEmYjJxXVadvgTJK0hKh2r3ahRIKUU05IACh
Ydnbgo3strDqTW9VWxS6Gou1n/TdXKa0ElnuP/Lo+kHfVxNY9SBPAUNyv42fMZbtkc4Mi7mMdTJa
CXUpmEe9FhVU2lHLi6H8sIvYXwN4uPAvth1XntvFwSgDIrRd2I2FpJyMOTzkevmDl6rPWEngsAHz
FYWvt1XxKmn8/nBgs9QNCeVKdBQuvYwB0KChT1sJF9n9bsC3aAFLEe87woaZ2HkhNj0A1c1I6lYf
wEIoFWmBqzmVZ13jTroGHNOa9/rKEE3GyUhgQasInBlm6AWsKaAIfHkyWQSUHR4ftmTduDfnA0Dc
sTGq1WTn4l/M7NBxDrnIpTjqTFopkux4hkOLsKed/gzBQup3rHx0xY8ByINQ7Goy7D2dbvNGn4d1
zElw0Tpym8SrHc77F35s7fKWcqiACkxOQooPw50mtEYCgAnoW2AUHYB5i6EfFgjKVRuN3N1SGqX0
IH9oa07gC1C1RU/5QfggQ2MAFwS5j+kfSeGiemDDSq0Zf4gFfzXcC5m1oD5Zlfs9MPYn6SQ9A+XC
6bzYxvaK5gC6SMBkF7/pQNht31bL9Q/4j8zvutQi4RfyKW1K4KB+O5zc1beKh0tlE4+y5JAPvJAT
jOWYTQDtP7dADVFcguBBIAwqq7qXEZT0+w7OAOB+WoDojnXI9ZsFKZ1MmoYIXam3N/pyPsQ6bjY+
lKHNO9UjsSmZZbyKnSXa6hdns5zq2vvDltA/IqmPOTcx+Lx7IJ+NkmoO0+DoEUHkZIJAkbyMNisL
OXThEMC1nTTlTXmWvf4AXDcv2OIFmqHDiiVFunuFV4FdbYDWkS6vcUWwPozKhOJ9LCDHD+uNFsST
E8ZaLsIuq7Wpl2pgBZISb3Q+w7pcUOQWiC+UT7kJjF3QT4OlAXHVRBfANwWNmywA5AymJqGVqID5
7UMWJt1T8l70JH4AXg9GJxstGj2lDkH9MgNt9bbmr7ma5XnoGZyWmztfCUcFMXjwVH5iiiQ3Qzuz
aqc7jPcDkBmsyGbZlhW1gFBg4aP6Cjgtjfz74h0UODPX1ggU4vhJrdBA9R+F7oVxshV/diGE0r2o
ymapKXCyymnelNCZzsY+An2dhY78x9CbfLmJXKYmkvrHpSZiMQL7cBLAVzQFW0CXR0uHuqqkOOrh
C7gfkWGrO0x+nwcv2mUW2cxIHkQ7fhLbjfzOmr5biYrIMICIIQtNVdHHoa4V6GtplYVadAprmyRU
AQZi0/1oGeAtMtnTfit5FZGnY1gMphqZKeWPdJ0bkL7x0QnLjPAR2oYwAJriC4h8ngDzeWSWLf4/
J/wjkfJJCpopZTGIETI5sHph9W9Esj8CcSZzO+aEBVMadZ9anSSTrgzxd+mSjB6h+e7AOntAzNyx
2itMacTyLB4F1xi8OGdzdNLvCAc891Q6moc0ziZNN6YzuCorgFRq+e0oZwASsEL1Fdwk1qZxlWir
hu/68+iI3yvwt5/i9ZsQVRS4kePLiqirdHwEpso0AnxHdwpiYRO0vA6yRg2zE/OrqIEwb8DQrc8z
X8NVMQMnVAEDAZRRGY/iW3sX9yk2XasO09yfutoEmzK8bACkXivaAuJYIVVYdtX5OkC7FEmp56gO
nNY1Sg9kCDwIoIJFcERkXIYYUdYnvA4mLoVR2plwdRMIatqewF4qmZovHQ3dtyNeBOZt+GJkyMvL
tH0wtJxRfWAJphU1rLpYEsLhlBGiMNC66KFwzNLIkcrGzEoQp6nhBoR29m0tIue5tKyiJmDIViXN
BMSFlMYaER9kVT/kp4qrjDsMqWS91YRD5MlJFTzflrX2GNEWgb4CHwxb57TKgkEAvAZg8yGzvpGZ
YMy+R9irgNwLe3Vs0IRVeUCzJqudWC2WdfJcl8paqb2CJkyGYTxi2BJwfxtP4H0ElBaI6Fmqc9Vo
1TURnZE/4qhANNJqTSp7OQPsTLQxvvAwOEu681Nr2Ia7VGA0Rta+nCICswRANwg9aUwWTgxmjQ8k
6QTw7DxBTquBajr4ZHyyFYuGrXp8MElCUHnlecfE0Mc8EbnPv7toxR0CNNQfIpdpq1dsy1KWQvUJ
srwCsJQftciNAiTlFtmGSEAfByZrBaG7j9096/bxVh4d8hOU3SQM/WloWF8qCCoenQxCOf8b9UzZ
9JvO1XYpExvvOmgSl2LoEk5X80aV+Sr32Wb5Xa0NIACLnNsnWclDLmVQuj7mctaKWe9/KmYqmroX
YlJS/wRbZGdVNu8W9rTPNPO20Ouw/VImpfA95xe+VIfteahSy1A2lfCrbr9KmWU3VhVDgc1AfQPp
M51j6TF4dDF9GgBzRYReNBWCaTKux2P5t74D3RlDLVaeFr7XH3lUO07kRzluojw+ZcV9y7tqMptV
rzIujyWE0j0xkWB7+bE8GSoHkxubOkDx/WJmGPgVq4S5Z5glAOsieL7eLjaUpuP9SUDZS/W4DzIA
MnvZiwAQctZzuj7SpSjy7wt7C4iMDFR2tXROjI/SV+1sfMjFmHUgolWXLutSCuUpY1/sQN2cSGfl
ODikGxw4/iHCXH7hxr9YrVLi/2hhmHoma7UYsVboTE7rWzGMxV4+cUnbg3SgvZ+j+pwr6iGNyycU
Gd9uP6kVn6WhI/VHIKUWupgMYQvyLLSCCYq7gMlUf6N4GDR0cmZxee2DLYTRmw4g1PDTKciUswEG
noz72XAzWBZfbh/p2vppaKeBOkzB+0UHh7zuhVY0fdbPeRigraJ/CNMRtAS3//5KxnQpgFK7uEgq
PZTq4pynVnJvQB8CULIcqsgMN5k9md07SyuYIikdnLQBHLap3pzLArZWsGfsPB/BO/cj/Y1AeASB
mmIz1yZWLhIbprpBBp54jf+uOiwuUhbUvDIwd3WK1M8mOsc6o1HP+vuU2VPKrNBHuS3OnI+YHkxl
EwtsY027L45AaXfSS1Id+1IPF697AVAO4XN7S5SQbJJK9TgwjCzjSN/DocsrA2FhFY6VeNbDwZNT
fWP4T7e1b+UJgXRBlDAWxssK0HsutTtrBKEw2hLtIE031f5OD3Mz5mrGOa6TPW0phY4g1L7pc45r
inMhaY4SIzGoTS48gigJLDqiNbAmhFfv7c+p6HHRTO4yXF0mwdIFplFgyFllvNrr2OHyRMTKL75M
BfDsTM0q4TzLulOBYBZkKZk7j+ApbVQmZjD5a5QZJ5QYKrlEFWNZdHQU+XJQlLBBjQNswXt0tsx8
g54uUAqSI6vns6oSC2HkchdH88WmkfMRHyuUfonzDp/OSUD4dFvvVhzTxYkoowegC78uxVk890B3
6cBmkoJhvdQUa04emuL9trCVJiSKX0gRkQMAzgfe6fJI4NvEaGKB+yPD7/kR0wtmthUcec+6uzXF
WwiiHyyPef6+QoXxnIG7pGk+OFaXf+3jLAVQmtCHWRYUWSSdwdIJkp29PObbjOPPjAsjhoxSOGKh
USTRSP+bxrUqNT7JZV8QTpEweVyLqYjed5Fe22XxPkPsnGh2OMnWFDd2Kpb2qD8PwWkYn5JCtUof
E+lJYZeGvxXB9nb7t61c8fKn0XAzusxxRa1UBWi0B5COgfgHNNa3RTBOL1EvwPB1PymHWjzHW98j
Nh5bhffsUZeVb4lysAaji+0+FaO5l1rpo5GWFXGqnlpQ46nooVVi4xa5YN8+zZq3v5BDaf8QT0bB
Bbx07oH0D2xs7St6Dd+6ARCIZCKK792M8eBYJ6NccYleSazKfQPmoqOSPAqgQWLN0K9kjBrIPYBb
gbyATOxTt6cVUzGW2Hg7JSAVc4PNcNeplv6QoB0+2A288iZ4ZmVWawHAhVDqKuuwH1K9FiT0lJAj
YDrpR4dFU9klJDCsYuXaJS4PSF2iJvpyNXa4xGI+zuldKT6OMaNqtyLC4GUV86Ei5pIwVHCpgS2a
rXqrx+rJMLZBvBebjRi/MLRv5b1eyKBiJrmuin4CIe3Z2EyWvPt/nF3XjuQ4kPwiAfLmVa5M+2lb
/SJUj5GlvP/6C9bc7VRRuuLOYoF9aWCykiKTycyMCNnLH/ovPBl9A/1U2a4roC45JjlusVFYqzuw
X6HoivlQK3NC3e536af8WH2fvncQAHUBlQETwWPBAUOsmdUsGbozEqb7F0GzFdqyLBSif3btbae/
V8g9lHDL8W1ZTAAt0x8jCnMBmMocG0mKB5b03Be24neb4FHc6fb4a3JzjNXw3gocp1gaPlw1ZRwF
2IWC8quTIFgX3TeY8Lru1ZoRKBNgUgIAXWmBWx2SuURdddI/Rf1GNW4TeS+qHMzN2tG1zm0we32K
dYXMdOGGPSAX7SOSqK34rPyKbkBu/cBbtrWU48Icc3pzk+hi1TfqMdvJ4JaqMGxOx/bFLS/lWPCX
mrg8gOgHfhpj3pKiM4+5skZxUCJ9cQTh0j465AcR2rJA+1NoWvZNcyZXvJ294UW0py0Pjkq9uMwT
Lm2zi1r3ZlCFsXwkmd7aMXQ+lembOBmS3U3fIbPiDAkPfb/Sbb+0yaysBTZFs9Fb+TiG+WM/lLas
934gtLaSfmtIA660fQAYaRA4YBC0zbyx++Claxpw07U2qvdC86xPtY+po5tYUCFkXDhE/Qp03bHy
n2Odukk5PF3f38vXwuVPZmIgUKazqk7qdOxDwROl6LGIxy3EnW5Fkwc4X4Zb8P6hio8yDOjbFk8F
OZVjIQ8Vmrk96IAmg73orw/rpQX6C87eBx0JE00gyHFFIPY1NXEgYZyFP66vGM8NGjHOjAxiFptW
hAqF0e1Rp4Xmt8lxYyUgoE0Ndn3NMDH6shBZE9sxxGWOpy9ocfzxuXIKtOY6N7CnZ3HLw8SuzFRc
WGMpXNWptZTAaFU0c1LToZ14HdOeiZ2jTfBIEeydHU728MVt68jLI3ruJpsvV+KUtSatyJUfQQTD
CvrVyp2oIC4UoDnhpUjLUH7pJ7M78iaTM2sYUQAEZfxmNCPrVSwG007UKOTc8yvB58IzZo9IZhVN
Ym9qkFkB6ZtoQX5sNKsNGN1BRR2rGeaspXJTxinnNK9F3AvDTMStxNgK6kBVaKcHqHvfeI8LJ34t
t9ODCZ5/XJIItdmd9SO/S554IXe5wBYdhtTRhAQZDoYmL09GXdVjZ0IrBIV3fURrV8ArqJBKpzaF
3rt+CJdh68KUwXS0sgnSYYPYKJ/NfKdrz3n9XpgPoRW7181wPDKYlCaZJqCkzFj/lOX4RikafybZ
vRbNnGT3lM1eXlaX7tCTchZTyqoHQ6lWaJ/ynXkHDV3FyX7UHSiNksjW3dHRHzLUVHJP+ynsuPnA
8hheGGdLODKpG6sZSI6Xgz7ZjeUUT+nPYNt6arcHpybY2jjxjbOqJuNtgp5JFmP0+thompMBZBa0
dm19XP90nB1iMsXxPtO6sAW482hU72b0pPSvg7btppTjy8oT9nL1mKjSBuAQAz3EfGy/g/djg6TX
VSYM/+vAn9cb3EHc77W8gC4tMpkNiYD7GsMJy+cZtr6XQLddvNaYKwKh3kNJx5I50YxnkElr1DTL
JtDONUc9wPBfCKxe93X9Y63cQZc+MaFDIiRINSNrjs3kCYVNwO9TfkXQvIjRjZTBL+TUd7Bd2jOn
Wrpy115YZgvAmZmpXV5hNdPMBtoTc8qYiA5vg84ePapOx731ls8kMIhBfsECpaS+HPTpQqVEmhKo
aBvKe8UHy+qpPR48UJqayRZeOEvLs0dP41lsSdrcyrQBp21Q/cZwxQyEW+TnfJ+bECXfUaMhd5B2
ZRr70knmHrIiGbrdwkiPOPJtD1Wk39w4ggMSwTByLbh9ImTIHR5UfvWLoscMuJthoUDIxrM6btuR
pHjsYkYUTL3kTtUc6R7DaXiDVuhu8yhi1o7HuT0m0kxt3UEhayBHApZppf8uEt6tTgMiez2cW6C/
4OwTDrEuR7FeVscU8Rk8LJC4oXJZ0FQt3yaXPypJT9uFPbwJoE4r4s2LuvRCNlarg4RUXSZ/6gFk
JrTAT9LOzpG2DAYwaSbAfH3s6by62eJaYKwyMSBsRrWsiBofFQjZ6+DrrEp7inmPtGV17tKMyaQO
QmMoXVK15Cg/1bf6EUPlLsTm7eQonbhl6zte+FxuSGpRBnYDTIW0isAE7KaNE7mFPi8GM3t3vm02
ZEPvh+wbCoGuwruQFrknY41ZxrIQxjnrxwjXOaoJEtRXGhC60+Jj6yVfA+ZwCmCfScCd8OMYZmtb
qppJxZgG5VGcFLvQZH8uvxfZ7VT8SCzJnizuZM7iWJw8hQq1SeFOC13aItPTVBuxrnhZYyynuxu3
8k616bwCUBe858PimDPWmDg6Iq3uerGPjkpXelKN9CjnaT4s80DGBhM2u7bsQKClZkfIvegmijNt
4M82ACVg0dpLk00ewU4R/gCd2Wh3X//JQwVk+YDooiF1Yms9CzN9A6mZCeMun3p9r+cPRn/426uI
undmgImURpNAXTQYIhS6MKYYwA1g1i1ndNoccxjl07DlJUv0aC0i2ZlFJnKKQ5Nlc65lx0EIMQv0
YdFqId7s+b7gsWiuhi/I5KCdh3O+IArL2saU2kFUPklj2GNtbEgyP4kT+dtk7LSG/5hhlWwS0zAg
GtxZn3H7fWo+ypIzq7BMaBkD9NSd74K4iKLU7GWUqJOX6U2lTHpOSOmazY8C49bxF2dXrB1jsECg
MATecmUhKhhlVW8MKB+CszKD6CwBc5SGSXL0diHsx9MNXU5twb1za8wxDqMKs529ZH0aufVSzU3l
ylmTbYVAmO0YU0n7WUgtuykV8iSoQXpnmca0oVLuP6+7La/Fk/Mfwpx1q5F0Ia4nGXE63Fb7NrK7
z/Rmip3hLoIMfQviPmU/7/N72a3vRF90c1SHHWuwufjNxVOJLgmuJxmstkCAs8OaszQnQ23lOr44
5SxtnDQEsQNEAr3SG39BptltX2O3/OsRkkuzbOYdz3KcmRrMluaORA30aSf7+hqv7uUzz9hpi5QE
idSMFeBP3uScmFXu0grBFNrJ2GJQM1D/Wo4Tqp7ni2kxx0etcgxVxjPdzXSksgJQTsV+1n3xhkd+
yHWPSSwChbTNNAFhSfElkYM5UYq63Sj7aAuysw13WGHxlGB8Yx6CldETa4hO9gYvDe2Wgq8oi/3k
VocazB+88L1guGNXk0lmRCuWhTqKwuNU24N+M0/vWeQmL+G2fOhvAMrIHDHzteqtE/YUtsBndFmL
6n92kMJSrDQQOoRw56QdSSD6ox6jlN/eJhGHN5C6wV5T51aYOpOAAShZBaf1KRZQSO6Ahgwf0clz
htmbgtRWpUU65ThMGQgB5cqdzPAmKbNfnHO3GtL/iSigLbu8Q7qgHNtYmIujDEWweZcAoRc7nVti
VAHwPN4p57nFXPLjCGyAAkgsVq+pnOCNpvQwZ9kU+iSghvWEAc8f111cfjEgK1HttCTQ7qDFzxy9
0AxKEHUD806jd7cxwZcEeo5NwqGMXzkAl3aYIzeAhCFV8HrAYxYy4q0DTlVdhXf1L9Oe32hzH9D6
EjVsGzzBoMVxrru5vBouzLPZhtZ2Q1Rks/CJmeqNCH1oSfSCsfL7KOB9xWVwuTTFbM60bzBAJHUC
RHYgjGnuaSWttafv836GUErk8Waql6khtafh+GLKBYAvuqvO8pxYV0N9qnA3AA/vNEMHZoTvhRra
Qlk7Sc/p8bLriMQGHd7TNAN6yLggLo11nZjEk1lOh6m8T6rKAc+QIxYfoj741z/Y4rF5siRjihVe
AYHB4o7SLkpjVSimQ+tGLyPEvOhpmEN78nU/++RNgixeLKw5Zn8qQmsWVlCmaPFOhkuv2PxZKD3L
a9z4kRxQ/P+ZgSGXH5jZ9Ik1zNwMaQrCiSKs0mMUK09kEre1NXFS7dWPBi4Sleo+iSb7bp/jHNDp
TBuPwnQ/oRIpkWiXoUaYVjxcMxvBTs6cWWJWMZ76gnS9gRpEpThd81ZFIt5E75ytwbPCLNncy5ZF
4A/dGuEGmSblazXd2ktmJzyo33/XAv+6/HFyDtQ7FlZSVRfppSKBdgSBtDsA0o8h+EM8ik6pjzaA
Aa5sHOthcpvss++f1H4/8Hjm1rYJxhBoMUsGuQbbk0pLve7GWVOOAoFSavswqtx6Ixu4qH8QFgU9
NKiv8ABkroIuKqClCNkw1ONRvCZg70sgi27Hsj25id2Zdhty37Wr5+7cKLNjjK4nKH8OIP+JhmeV
hMJWGKTnKjd9EkJ6bi5cxSB40SQYMZYaCZzrGD0HB/wBSLTnvrUwsz34SpdtYkPa/Yd9dv7bmH1m
6EkUkQC/jaalkht7beCaPWICyPodXGHP9U+l5y7Jyu6G1qQBZDeUjSGnzoZYQdaAny2ag5oOH23a
gri0yIEs6cm36/7xDDHJzdgKcRpAIOAwA5zQ5KCikHMnVF+vW1nc/NhW8EPT4JNoqbJFf8bZ/TRK
QjsW9ax/6k91YJe3gze7AFo+iY/zpnHzI15M006GJLa2433BhS7PyTY4enXckGhUsIw+zaAMZZpj
6knY5jsRlBH2jOk0qCilT2gBCaBbAMXy7E0v1l6/6e9rZ+DqKS1aCOxvYHZ4GU2CIXT4DbWrbsoX
3Rlz0Mmrrg7y809pr3jTNv6yduSLs+60/nuei1O7YGKgKFpFofqll+seJ3WiVbpofGpG76UooQYz
uQ2EDHd2ikPV2+2geQPxBS4FBM3yF5ZP0zFgOAULCRNIwNIUZiPpmxMktN9lD/GGPhyB4PX/tlV/
cvLMFLO4pI2NMFPa5oBJVXcSZC9qM4cMxL2+mPSkX/OIiQSkNrRRNZvmQLNXaUu1x+i7ptleN0MX
5oqZBb61icZEnWt0fGLijLpsdwHm9SJ7IA8Wb8x9LcGCVAedYTp9JY15q1nFLEyjBmPik37SKwxc
6R4wfWiYijfcbuHK/XVhjYlqJFdlAQ0L6C966X11n94kkFE/QTSRI/tUt5pXBV49eOcOMvFNE0JI
AxcwSXnRxp2618FcEd9lN1A6VjaBLdvta1TZI49Ij+cq/ftZwAsD2RqIgu2ftS+J9JpUgn19m6wF
bhCNoKtFpTwhin1poFY0YrRlpX/m+lvWPTaopdfWr+s2Vp04s8F8rwKTW2UNKofPGS0zQ34y4p/X
Dax/njMLzOfpZl3Nmig2MBxGjtkPSJHeCY74Q3sSgL7HvDflWnvktcnXls6CVAyo0JANY474cumq
Wa1KItfmJ4amtDrxx7naioCQc3xbNYN5b0BC0S/T2cdLAYKEEjOlFjo6kj+jPRAIdn8joENg2oGd
P0Wp3W25ZbS1KIUyLv5d5IcmUCWXzollXWYZavogPSfH8Tbd6zsIbpWbcT+50T3kAv2O6rccC4+A
3ISTla+7/Mc4s+vHPsuVUTasz8TYzYHfxK8S18G1TXnuIP0NZycLg/RxncSwMfqa23maT0VWOxc0
sKjc0RjCDVt0m7MR+dwifVqdWaxF0g0pmFROE4w0fgzJxkIFqANhg4JyEGcRF5KTuM9M1GGQg6vS
CmfL1Mit3I7ddBw7O74XOrt5m11jK3uxJyVofSqb2dO3pd3FgLPYol/5lLGMlzetPBjBxgkqVUXB
cIfBMho1caSQeKqlo6T9kiJYayq7mH6q/V8XS07+ygDSg6FGBuyOSRUE4IKDKQjEo3lnbspDBtkN
vDhiu9jJdvVscT1b2aVUDgAYWAAyKTnG5fcsW0me5LARj2r1RpB01hgCajg1EppzMHvmwgYTOts4
T7tB0zGKrMigPfwajcluy8zTDQjfSfJmFmPnerzhWWQOfgbNzn6q6/nYmKVdlZigyt/ktnIHZLjq
93RUOfZWziHCDGVABpcY6gnMVytrNbKQck9HQXbnSLPnvuRYWLQE6MYADANi52DiBJs8c9S1oVGV
uoKJ8Fjc566CVCEADNjOfrUgBRe3fXIT8jQL1zbHuU3msJda2rWTrk3HwvJC5b00HCv6fv1LLaY2
WL+YpcvDaqjmADaCz8EzoJE220Z6V3pU44aiJLp3fiuHfn52Q5oSOIMtGQOtC/K8EB3L2lJBdq49
mxvd0TCl+G6BXBrgVvTD8jtunF5bSCr1hHcsXh4L1hQh6JOmN8Bzrj8VkHukwgMvyYRRkea2AYU2
hKYem23hXV/aVaMg3AU/OP5bcIDUtVa3JM3mY6l9l+MfYtI4cc+TlFrb+RiB+ccI895IFUGOqyoX
j7GClqqMh2Sn+9f9WMwQ0i2CHqYO7QYNRVaLsaHL4L1tRho/fAVklcWGoDIv2LO6oTwt4Gy1t9aj
MXIHila3yZldJjcKkyaz9MyY6MCNL4M2Y35Xc390BveknoAaNk8wfa36c+YqUHKX4bhRe0sbBbga
vE4OHTqN3Mq4paR9AnSQkCzp/lzZerUBfeDkXl/ntU9JKfSQoOGBDHTPpW0tiIAgBgQdbdvXzvwl
c6kMVg1QJlxADMGfxabpsRKVGLGGqoG6kfdgbkldEPUZtvBGBTgM3U68TnK43ejVCAMB0n/MMteP
LDUglhRw2mU6N6U64y72yE/lW+vpH+MnqGMPvO4mz1F2JYUU/QYB7Py5uVHVZ8vkoP5WTwR4DlGW
hDKUCK6ay081S1k2GCaOdm/Z6X13LB8jVHyjZ4zcaHaL+c8j1vLdeLm+QdYCCpjkTXAC4H+GSf9+
lvsB797GGBoUj7PxJaggvNBbD8QrnLfCyuJBfgJGJEMWTbxJLq1ElpZntQ7gkqxWttX4cffruhs8
A/TvZ25UwqwCT95MmPeq7opsBAvJxMl41s7xhRPMUslgbu/7HDZ+k4BBxNjv38mTdY+ntmp3bgWB
dKhHNk4+ONe9W9sbF6aZSzusxiY1Q5hOdiWKMw3AmhqxxUcov6BGWzsT4I62zgM68BaVucbbXlSI
mFGH979Fs0IPWFTxsfZQnceES343H647eho7ZG5x4E3Aj4OIiVc/ewj0HHmlil7fQRv9IcOAt+4Y
9uRRCQKy6R1MC7ptZou7AioSqOHwmYxXnpfnP4CtTml6QzqxiAni2QgG8X6rbDroKP6XPsuFHSZH
N9sB1FtBaKBUJPn9M6T47sONiSaE8ppvJN7c/NqXPFtWjQmXYiwMuhTBq9LVn8DgNNw3mFui4uJm
7SZo+cU+L16uHBegvkGSaZzuH1T6L4/kCH4q9Jd6/dD6PRihaTCzSk94R6B2Wrv7UPanqYlpL3E2
0UrR78Iy+w17eTJFgwgaSrO9mz8aKchVTRdnxRuggMUnv6bR63LTXtpjvmU+z7LeqpF+CI+DR0DN
qSc2Ks97UC9hkmgLTDxXP3fdJKY+KXpr2e1s4jZLuiClsBIJanaJH2hOvh18E5J2KPB/6SInBC3v
CfiIcguQjlB1WBB8m6nYVoI4a4cKym+yH4NlfNheP/zLo3dpgkkJIasc4ama0KMXbskeamgU2b/l
1Z9XXl2XdpiNWUCNQJYEXcPRU/wxQp+i3bbI2zEzeUMiO/R5My/L00cNGkh1oYQGqTLm4mitmZAm
lLVDmO0U8wAtZ871+v+49McCcz/EQakSyWq1g2J3XrmDrIlLNvot6GHxigy5Z3t9M/wxx1wMkOIA
ObmEFYzzyM46GfIHryEPYcB1it0PghnL2YBl+y3PRfvfwSNBfcja5N6/QLiunqmzz8TuizQoOhHw
jYOOwqUnO4qrfaU/9Vs59CjForDjPw04O4NF84rWKKEwhUhVu8Wx+pZ6kd/4SmgHW2Nf70sH/Kw8
EWzOt2OJHxRBjNvSFMgxrL/ycmsoH0nGSxw4K8mSPehVU1iNgug0QiW92iM6lfb4pKANGO3bAZNP
3DYIzyL9+1n+N4jEqrvqFA/bW8psBU12AspPPMzt7nFqbR5dwlqwQkqGni99/C+ks0pwSY5RZmgH
TA8AhN0i9v6bIcDVuwwyg2gtA1oOxjvmqAlJrAKwRBAU73oVRxswb890JdVX9pA14ctIrC3kuT3m
0NVEkjvKzHiY8hutc0hoI9l0e/Bp7UmPsn71I/W5yRDPKHPy8qIKKysc9IP5OgBaTrys2Jq3dACh
trMnveDvl2XfGCwXeBSDYgXlIjwkL/eL1gKlNTStjs8HommVCrDv9Y/5jj/6tGDwAGsNTIGeGE8f
iMKyxI95b1VCYOKMZ7vxttsIHpIfDDoSnzfetRZMzg3Rv5+dgYaIg1YIKZhJutBr0t5Om5frN/Rq
Tnduglk2pQT2UgtxRed9tcsLKAl+KjMUs4LMNaqbCihoq3015p/x/JiFw3awVAeUc3YRbFUD7LEy
d2ac5zNz8YW1qHdxnpHjpPqdNyKz/NFgicnHaDrl7GFqHJJN3Gizvnv+fFLmUM5ExAeVQBHZyVbp
JKNJbjPLim/bXilvEqETHzRShG5bJcQuEqL4hhJWvCC76rqmaxhQpG0+9uU+tW1OLLMh6CoAGpfZ
jU27zeWWYEDSVX3ig7mEJ66xMueCzXxmlFlvI43SLlDxkKAqfsGG4kTT1FZugVrzLFzNiBHFS+hk
++yVy2K5HgvPjDPLLkVha7R4oGF8kVLeZn7kmre/427g8dpDKyUm6qplodOooDKiMVdKmMaJJIxT
dpwf5L2FJ1MKuULVRVKPRBGySMOW24hb/6R/TNK/n51gNZSTFMIw2TGyMEME9RdneM2AwgX3bSUj
s5eRnT5zH2r08cc+X84dZQ51lWSlopSyiiRk9tMthavm7ycKcHSn+Tobq4fnbF2ZLZQ1gpUPkZwd
xT0thp64z6A5ueESqdNn18IvHa0VSqS17AgMjSiFVdVoB1q8oCRrLUCVwqaFxvx/GCvEZjmzxTyw
lbFUs6AXs2P4hmFrw8/9GNd07ASSqzn6jbDjDUTTVbrmHLs7Y2PAhDJ2ZytMdlTVXmaINoSrHSK/
Xg/665Z0DJgB37HscxBM1uiSkOOpOWVATEt2WB4T5WDJ3LC6uhGhLvO/lliMkZlW0kTEXj2MfvKY
ow2GWnLyhQNXf6ty2yQ2d+vTbGa5in8sMi930GcHRlYgu8oKpPyzGxPguvDp9EPyXk42nWPwuh8w
LgFf51xf19X3DcY0JHgsovDKCg2mRV6ouVbTN7y5ESHNHe+DFzCwQScl9fnoyvXL+8weE10GoO9N
TdIQuyPHepg0u74FoRheVYJDPszIlr+LoFRwSuiJ8HxdDWxnppkQ046imSs1XNXE92p8D+MDZy1X
t86ZASaomHpiBkMK33o/eqTpXOlpmwkMfRMEbnjecL8ccxFNQ9RI/QhrgyM81C9BZYcoV5BbsHvO
6HjELpcXYjWWnfnHpOVhKkVWVDYqahbYK17jBIfpgWKnrYR/KlbT8TNjTDqOaDoL81Tinv3o3oI3
es9agDgWxAHP1J6vNrOeVfxjcNEhS6qhmysD3g1OelT3hl8BoxNgghQvYQETrAFUtahaWImFnt2M
x6VPd98iClD2VIibA6vLDjKl0ZR1Wmmoh9zEvy4kz7lVecjYeR2e1XXF1DkALIYhLkaXmqpNu5rM
1E06HxwBfWHdUwFkpBM//4XwC88ec+DTWEFFIxlUQAh6YD0kJIgt8jUsp/hh+tNNm3jXj+HKMUfn
ijamIcaCwMZsnDQY1K4sEkjSGe9CcU/m79f/fXqumA91/u+zRFKzrERk6qT8WKnqY2hWz2MT7qO5
38gxOqhBEn9et7d20C8MMvdD04XQkgxiOPTU3qpe/KQfyq1+K+11DMaGYMXjVvI4S2gwiYQ1glQj
EpEdDfviqIMsaI9KBgDdCUbbqh+1I391W272snIALtykG+ks75QzEBjOEqQELUBtbeM7RcJGka1S
foY/3C/c+57nK7M/DUWcgxZsRRg4Vnwqxdx9k+zIDze0FquCWzuyq3fOF12ziQE9zNxAzQdlGyZ0
B5IwCSGOJs4EaiqO9AKMHjSud9kbZmVdQ8Vz0Xrh2Fy5nKRzm0zwFowinBtBVk69HsoHk96ZtzQV
rTfDljf8uVZvuLDGHMImibLOiEKV1hugy5w8gyr/pJSs8bpKq36dhjhUOkXHTtCRRAlBDTYoKKLU
vR3PAKMXG3Wwa2/2xtzlq9Sufrwzg8wtr4yimqVBhQ+XYWsIqVOTt//yraAjJ6qQMQDNC3MUSrks
0jTUcff57S3xig2MQCqLpkX8CL127ugA5P8ZYw5A1RaWWuSgs+p1DzM3bjnu5rF3OC6tr9ofK/RX
nJ1ucU7SCjzkyunaoQRk1V2YeoKyGZ3RK9x8M3R+P26uW10L1eeuMZ9KLTupjUbwLMlpldja1LoC
QSMiCn3BJPuhyjnded5SMue6rNMy0+RZOVT5Y1p+i5PPUufsd946Mse4aswonYJeOYz6Q5zeisbT
9SXjucAcXCEzW10O4IJYPg7ao2h+9SrHBc5XYVl/cswRjK2MrVCl+9LqbALZaoCDpgHkVIW+ve4P
Z71Yhpo2U/N8nDtyNKzAzorHWOZ4s1YQOg0Q/+/5YVFktdV35VCAHYpK8xKPvvAbt9pRoDW/6bUg
I0EhVwI6HtO6CtUEYQtCaqVrQQwdnxNBcrxtANVFjZxifh54iB+6lS4THfCrGJjvEzHHq4osbCXW
IkvuAKo6TvpHWmJYuIRCw+RJauOJ2jYzOVFvufOoOaqfKYGDTT29HM8iRNfnoarO1XRshtd8/j5r
H0kx23+7GzQDKCkAtTT02KDXdxmFgkQfG9GchyPBAAeBKqDCBfvQ2Myu2rkJJubIYZmnZaD1R/2u
vKVz86DG7RIvQ2939iB2WLoD9ym4fJhdusXEHWtWwDquGN0xazxyX4IvG9MGgTeAFBcoeO/6Gq5s
QYxooVuBPSED/8kiO4xRjMW0rkGeUCteWEs3jaQ8Av62H01lm1WBp/bpVy9Ydp3Ifp1qHPvLfUJL
FbpuQcUKP4PVTweRUaPr0Fs9jsovcRBBug+socIDlizjxoWVU4JzthslPQ6zKhWqIwm7r1Cx9p1Z
chyhO+Fyp1yaYPN6KwtmNEuqY1K+FNGvTFDtUbmZG5Wz6VdetpeGaAp15gtIjNWeGDBkPMsZcuvB
yx4lO/bA8OaSW9rDI366o2MOvL3C+VZsIqOgUG9WhQ4JGaEGT4JJXNEaGr8JAp4Gz9quPN8Wp0r6
mZOFUKdjFcBJ9YnWrCmHgf7yu9vL4+3i2qJun9mCQpuJSbiqguzd6Org60k3+Vb0qbSwyeuwLPPb
y4/HxBMhDuusTwqctg0kzqD8HqMK0r+1v3NBTprG2/VMIEmJkArGHNbHsPqlGa0vBqH799EDqmma
CR5/TNYBjnK5dnEZjW3fK+AOxneinFHE0V/IjqqYct8GK9sPMpVg26FT5Mg9mRMGVsGyTLNBBOVK
sMGQukfbyLoLZnRfcjBqfdd9CRwytJUVvDDJnLXErBJdbGASZWQI98q+pXO+0ZpTMgZYISKpgo2E
zQC0WROzatJyEByNj6mpPJVlhn5b9M75UMuLDCH2zA719GyTD2UzBqUV/2YYUrYlEBTK/fSIMoCx
SW6mm4JHhLVwDM9/DQwrGKmmU+JsL3Foi7CZx7g6QnYdWFF/xOs7t7zrbi2CLmOEOU5JkoydEWTV
UbJSW2sfm/lp7mMHOTUv6i52AmOJOUtJnExKg0vkSAx0CmVn3kn2CAlJ4a2SXdFNvOAbNxGg2fnF
lcLYZF4HRRNUY22O4uf80H4UmZ29SK5kkzvt23QwMNspvE4Fqus6Pl/3nn5dX1re92OeDu04xRDG
Q17QNuJNQpKt0DR3YVlzviDHDNugqQCo18MxQfCdQ8PJZl1z4y4xfUsEpdd1jzifkCWDAyWwYSWi
htg79PZoeRIv5+UZYKJFlxfBoADnclSbr1Z8mdS/ff1IyN2hSw3SKTwYwHp6eYY7pSEqIGMllCes
fa5pj9ag8sYf6D5m9tyFDeZE9d0AQuxpLo/TGHtqNj9DT9BrR0xjjKr8oQTc9v8iMEmyAglxEFyA
fhCjLMzBInosgsZVL9ET176HW0CeHs3b0SnfaH6dvPIKk8v9BnP4DyVlUHQChne5hqDCViN1NNBv
nEuvzkGF22MMKm05tYNlYFIMC/885f0Vl9rAwIGqTRxa5THvZrcfVK8pO2/Kxa00TZwTtHjYSYAS
0gsE0k70KcnsCnlUUwWQ9/KIZkffRI6MSNHQWTWzsbtUcRWTR3i9XENYREke9XhwTKHwebmGelZH
+aDikwXCo9CMtj4nrt6nnOO6bC7CMaAhIaMG+MqSDgMnIZfGCseJ8hCAEiC2428NUoy+wfhCPtni
x+zJtvol4onO66vQo3p5DGAb3Nd4l6OiC7nBSxeHNoBqRx5Vx/yjdYMN8YJd9D5CF1t2gQRyrwem
ZdGBeqqgYSuhPCgvyORas8qMMkSaEb/N5gYSXZsUqh2bXLyjBd3s51+nNRLetKcjAN5SCpW79K4D
WYYShpl5CLJfjfKuT3+/fJj+UCDrjH2pGOJJKOks21A6IneVYNE52xzgksydb+INWv0gphS3XP7S
ZQi5tMaEkHaSRyOec/1QW9gpaGVuyM/8K93l97Wt32R3PFK8le91aZC5mOOiapW+JRgu/Pw/ChAI
Jn1MboZGLe/VtZwaolQjZ4vJfK1WrwuTaI1+SPHWi8HxKdEDMH6jCENKK6oAPMR5pyxvgQuT7BBx
FfepNWuFfhBxpd2KoFrbKFNobKI6jrddDb2OHBNyHKPL1thppAZjUSDRUtBHYb4jeIDDIsjVAo0q
NIwEb7iv7nq7d3LimrY2YoTh78dEqUlk3YBvQhp8IdVIVGMK9biyDt1e3ZcHsEdiwkbZmx/gTwXy
inf7LGMa7EHrXES7COA4NDYvT14ayYC4K3hCTxvxSXiG3sXpbQu6PF95QjZHGcNAe+xwDS8CmkzN
alRuHdkD9CcuDQualbftJFDhwcErf6ALeFfedK616Z7LDfeptmqNVjQx34MklgXqdLE2pQQiqwfM
hZw0GDZx4lHOe91H+Ey4E+hrWwdlxn8MsvgcQZuNqRTC5lj7WeeokTN54Mry0OdXPPmjvv8XmI9F
tkdX9Mwk8ykVSQ8aIwwGWimGSKpjfJlu8T1Uab34lrLkVKad/5cNe2GVyTGNukfxZxgDNP702q7Q
3Qy96F3HXJGwn3bilmeQ5yVzEc64CYtyilsAtw+9ed/om7+9+07LSCueFPGusv0D8C+UUgYKyUPw
GdSQJql+ltv0dgRQz+nv/sWjat2hP/bYzzYOeZqMQnCwMLOw7wHytQzoWngQRLGFJ+lYOtMXt127
yJgYJ5mvBnUbpTObDBM2k5M80jqJeTB7R4MUYmGXRw0Qsqa1q8SxuK26xeV4Mg1ZToSbFTSuIHRZ
nUmGdZAeOi/cKltMnO7C3ezMHgZOb3gd+FVPcVmJSJ5Qz2A7NH2fzHGrddkneuIOartOjslxxZoc
zrZZ/YyAjoHtAokM+Jwu41mqkl6LxTg49B/mHqpqPRAhAPWEdrwTffW2TzfjaA+tTTipzeJmpMup
6qqElBqkPSzwSsnbFCPSUXAQ+hogggrfD4/k8WEgc3knp73syEJT7zjeLlaVpgCqAo11U0Y/haXh
tWpjLsww0DBiMP2awbiNQUbhnnwk95IzbtrXFmhL3jjosuvPGGU3rab2lTABj0Ixj/GNtFXBY654
yZ6HMljPp87cY4JME8ZtDyI6Oh1GjsIHhWUhw9+2v8rGFrkz0bzFpFvrLDk1+jBLiVzqB2W+h6Rr
NhzbjkfbvLgAmbWjv+HMRlEQuRjBp4UPFjz9Rqqaj8Njeaz88Jk7n7E4DIw15tH+P6Rd2XLbuBL9
IlRxX15JarVkx3ukF5ZsJ9z3nV9/D5x7xxTEKySZh6l5SJXaABuNRvfpcxqh8KKsLTV8KQGUm+2G
VpYhGIJeQLbM7eaGm05cRBXGIpOqJUJkuEKP8ZrufrCrFyDnMR0Y3wjv0lKyfqNLxftmzHH3Q7ca
QR2CbyZapUPZWEgFtD6mYiXgW0VbPdWenfJfZgK+0/k7EAdPA3kriAYwqcrCzwbPg0hlHyIR3pZP
9BVIkxjvAGj5+k+PONhXMHkBFDuNm0gszj1GkOooTw0zQXVb20IvCyVG3wLdpqNGVraDotwOUpX5
M+/tebGxjFnm6BUoDMc+eAhOaaHiepda+bXUzAKJfydyDsWsKdCoQUwZXegLOuVGJVWe4EseIBHp
kOhJkyqrR2Px+kZenAW6INDHiSqqBpCjZjwlNb2hUkKvPhnDuip2ivLyp7+vYtxWov8BVQ5o5/l3
IkGj93HaJ0etfZaHwEoBYb9uYeaKwa+reI9IVC+KrYjJWZz3YA4LjyZGKomvreO0s1RZOPU92eou
cf7CHC5QvAlQgLvo1OuuOEZBP5qHYCDW4G9a9VjngVPGtSX6nM27jPTAyIEB+h9jzNcZJLlVdKKZ
Bx+sE7LTYyaPHl8Jjx6Pz0J36XHn1phvJalxVOJCNQ/GnmpdBzfZ0Xe8wjJ24qrDFEXmW6lm85AW
lx6oUrZ3ENFhTgS8UcyRIq7ZyqKpV6exH+xOehGa1+tfbO61c2aB/gWT28XVgL3qCPTgoIpRbsxl
XYAAQfgWn4IDfT6mjcMNT3NOOV0U3eqJyUQdw1BI4SVUa6t8zBKr2puL3tZXIAEG5RAVTwsX/sLl
0Q1dEpXAZaaWmcst7yutUhLNOPi7IVlAoRQ55Z0RWqY9VAsMikMrFUpB3Q2v/UKd4yz0U7soSoM4
HAXjCz0n4Nti5M6ugdDvrpA2r+QVJqhXDS/wz7mLIkAS0oBQuobBl/Od1TD0lyiN6GKmCJldvkOd
Yx3eaU4SWFhdD3Jl4nCr7hf5CRY3NcrcNiH4fzWQBhAMaCECN7fjWl8QQJx2+qpYpnuNx/81dxLx
tgNBF2rUxkXvdmhcMS002T2EMVmMtWdFYOptISt9/WRQX2C/GYSkTLwmkSlfjFCLRuuOGWgLDrUe
3Od6lVqNj2GfxMseTMJNkOc2EUTNIHeAPgCScmYTA0MZFR8SDDgT5E5YNCuo9Y63I85C90gO/ur6
2ub8EaUxJI0i0J3qBdpJHHwS97l5oFwWVCNGhoLRb4xrU39j93BqhzlvNfjnQm/MTECoqZyDvK5v
uqW/VqBVyEsj57yCXtO0T2IAdse4foaneO+ZOGISSTB2ItqtUdlyzaU2ucji4O2QCIT2HHiwUOlj
7gEz7kwNsm90SVTevL0RV8VGWv/GZPasS6BrAHlXlDMuJjwVF7ziRQly6NrRMMrqIy/2l+k62VDW
Fm6Zjd6WF59KRyURrMYUfsHsX5kluZJFn0G5+0RfZPbQWfDC9lvxw3CaZf0iOOqz9KZ2ts9lkLp4
A9BdnVhn3L/2q6yusbUHsjZWoDhNMeWpPQnfKRhD/PEbpLJzkRL9LQRjZJBYNHMHEX8kAgjhDZw3
cak8+4ZV+hZlEugcBYnYonx2dUt5uH7s5nwUiBMVfTyklBf5XpuG9WCGkK0whqOqxJZUi5YgZ/Z1
K7NX+sQMO4fSGmEQAB5n4MFI7oCUlNfkQV6lJxkMMvU+XfFut9lrFZVgDYyuaCtflBTKJHMrv80N
hJN65z2Q78OxjuxoL6/y27Z18gebX26fC2EmHje4AIDuRwMP/jxJIjKhT7rRrI1Dp+dWZkKRsfDt
yN+LRrcUysH2VMlKAk7cvOyfwE9xH+BqRVEKYBSa2kysunWbqnXa1mgrhOMt5YLwl7odxEvInvzS
fP3LQDA1yiS6QQNGm5jk1WnYUq4x8aZ+qw7u4+CkC28ZZM5195nZWIVyXsqYkwJdKcs9MTZmADct
XaTV7Y5GbAg07H7jkToT3s7sMHeDVNd+KLcpOZieA20NSq/sO+5TXS7BT7o3D7zX6cyJP7PHfDqw
IJhCWgpIG9QPE8oTofx4feMui1wSHlq4HCgQ+1N/6tw5QCPoo4roE5RODNyr0ba8Gbfiot7zMuiZ
OAKAlwa5Kcrxgvn/c0NjPILcRULh3it/amSjkOc25IDX53ZraoK55ryizGol6dJjF7+AydIugEG9
vl2zFhS8XkCTDlJcFj2hZ0kYdkkYH0kkoO3v2cn447qFmQwO1dUvC/QvmBzWtDeIm6MNeDCjZ0l9
1UvdipN1B96Yf2eHvUva3m28pqhOrV6hS9yE0Dj1jGEh11QVIFG58XbmtjxbGHN0olFM40x23UO8
01aSLUL5Fo+YYFXstGX7/FfPlzN7zNHxlCJrhcJIjkbVNpBjVu7GsV+ZEUjChTxrrFiAklULpoZF
DXDj4vruzl1nZ9YZb49JAu3UUEPDo7RcVOvkdfaD2OrCvy2+aW/81c5dZ2cGGd8nxggU6hgmUI9T
reQUrYfCUnXLw0SSaDdP6Cz1lnvLS2A554HVEkdW2Qa9pqIYJBxJ9pERTreBt49shhxWbtCIgV+d
9HwfPBDwg6Lkmd5AMVn6r+Alr4HDOYAGk9WBLKRLFMw8HIaotxR/nYfrTsckf8mLvJwDYdB/n5z0
ERIBURp+Rt7glPi2/w2jDo/xDUYdhGXmDDe8usxsBP4KLQYTWkQTsIa6a5OjGz26PngJVM2Sh+8c
z5+7IicBjIVjubHWSbhPqhNFa9DKf/EsbfQVmLXQo9EerlvjLYkJKgM4+XXNlctTkefCWssycNfr
SFCJ3L9et8TzdDac5CiQE0UpT+qAURDjaAiFc93CXJ42PcIGEzOyCPBMuU9oa7uGoibE4RbFSjmY
Jyg2lJgA8CxMZEMonHNrcs8YEzrCLieJLwvJsSD1UswTO8lCZ+grWxUDi2T5qtOrdZwgpZLwvhA6
yWkiYaGovLrv5SACzUW+HJTFwqZRO7iVhtI1CEzBLuNuRlSc/h4PcmaLScVdmCr9Hqdv2FI3jZeB
YqHjhgni/D7eq0+cb0t/jnmpwpyGzoYB/CWSrfPDPoDoU6wq0n1q5Mm4+3xQeK+pPiuVJODdPvNn
8MsaE8O8Pu58w8BdK6woK4K+dotnlJ3w6G/vh+qRW8KbD2Vf9phQluPV2KWtR+C5+UaxQcfu42an
raJxkW4h2c0L0v/HZ78sMrFM01tJCSWVoib8bxI+nwKX/YDkrbxV7cjBe9/j2ZyPNV8m6b9P4nWp
5pBRzFL3gDel5QemRbz71vUsjqfMB5ovM0xI60U576Iwcg+qJW17jCeAuYPyS5Bju9CW4dZzfE5f
iruZTGxT1VxqRwJ3CWLLfyrBhU0F2Ic7sve+Ubwnj+iRt5NMoANjeyf7I9AgVfJTA+hFzH4I1SNn
H2d9EqUhYHTRtsTr5vxzBVUTNOCToT5ZxVbvyLvM7tf9A0Bmtd0+e1yc4twblGrc/s8g45IGSI8E
vaAl3k27KSAw9Eth/S8ASaiSf5lh3HBMlFROUjxBq/40ivdKzUm5Zj/O5PcZ/yPQXAy9EPd32kW2
3q4E80ckcefbZiPUxArjciIRC0+XMvLJZD1i6iyzk2dho26zZbDkAWRnj9TEGONvjT6gAISr5ST6
O6nLraAkNsfbeOth7tDCl8ZaMrCezpa2BYZW+7W7Bvp9QTkOeFUBjqexkDHIeGFyOcUn+lUJJwuq
7sSnhrhUWqP3sSqrAqCo9D9mUQN4UmNFxL6VTukMYBEFcAu3pLRwHSinl07zlDjeY/9Nrp3r2znv
g/8YZp8VKcrispkh61cwO4UOpoX3qAWlMM5Xm/eLLzPMpRz1FXSiK9QLSH4QA/pe+vNm/NkOso+J
FmXNzM9hQchv0/i7opyub9TsCjQIdgKjT2WVmCBX1kQPqhyRlKgnUb/x+/vrvz+fk04M0D9gcunp
eaKPgam7qJIClfGuokVRWzqgrPoKpUPfyj0bV+AfK2hQx5tYZWJcDflRUx5wB7bmtpLvU3wbUjxz
ljbrZBMjTKAz/KGXUxX4VfkuuVWX4jp/jV27fFWs0Q7X0muoWLEt8Wb25x/qE7NM5GuSQh/QwqP3
e4nO3AMGblMLC0Sw3YuDVQI46291hJEHznqpN1+koBPDTBSUPD9AcwFA0xLUVZDpcfw7aWMiA0XA
5WUUvL1lIkddSzGJMFWEdBcpjGHYWgfVAIpr0xfd90D8Bs5IPAd5gZFjlg2MSqgUQq8jRcuEdYcX
rhLt/Oids4+zof5rH1mEZxD0epnQl4P5WG7wTvum7ql2B2XIMDe8pHMOMDI9CiwsShIgQ2zSE45H
4a59KpDD/KJxbu/zFfe7UZ+/4iMSE08gnebKVQlwsLQnnhM/UYYzbxvZfY8jT1dZ2+E2ePzzEY/z
Ay8xYcZLQ03KxsE9RD9TiPjdymB0Irf5Ov2Z7KqdsfTveUudvUMnX5G60iSwSWQQYtJH6VFMB7KU
pCqxu6SXbCE1VMvPNDR71Uy1zVi78+Iu+MFxIrqR1zaaCT5AgYmBBFAfpv7AmnWbrFHcV1Swq7vv
gLTYmsiX1OD5LRN4JBnKqblKH2k/O0hgBlvoaVgllF9QmfmNBtD81YRBOUxYAbbLVu60KpQCfQBQ
GPn3Sw2YefYDmGRMkKHcuyr3mBOyOXvKs0g3YPJJh7pCccsAJNor7JGWt0DOB8kG39JjJ38R7cwp
8Cx1Su5ze96wjtEWDYow+N+5YaERxD6EKuGB3Bh7At4ftNj6tfwQlxY5ZhuktA6XdG3egb5sMosV
0yYNgwZXZLWANDkocddK+kDpoqVl9VFC5fSt4pbwZ2AEClDfwGiCqgSlDCY65FTVFODsXzACCgbt
t2RF4x4XED17V00sMfEASJpaa1xYGhuUz6mp+K1yZDSmoiVv1nE25k1sMZHA7wHOqAMfVacaSFPP
w5T+TS0kluz/sU4kjXJU3VcFygnEmIyfBIKk5CQOMBug0HmuyuqEzPG6l+vngJ7ji9AyscJ4Ri7K
aRsMSJ5JpJIHNdHAwZeIwaOkBMNW16p+rZWt4Fw3OncEIP1KFwik2EVnu2yEUCpVJLomyqNh09it
/8fy2PjxqQlmXX0XlWYswEQcP0fNvYbE4t+tgXHvTiklPc8VxI9Qs4o4dUSDN7bB2ybGrzOjkNtG
gQkCCn9UsKxCPl1fxGwRdbpNjDuXWu8NZYLPb+zHpb4c1+JtePupEfp3EXdqi7nFwkoKQayJnq6w
6r/LEE3yH8s3YYNKMaQfs0e8DLj50NxpxSAPxYqb0BhmwQx1GPha5Y8URG0pK3lJ6Zb9YhHmC+kx
fjGs6iPHVE9NIBLAuV94lpn8We4q0WzdJj325mgHIEOLa5t4+yhYXv+CPDtM7lyZoz/kGjrAvfcg
DM+ebNgDavMx7206+7abbKVCw/3kvuyTZCxqsUW73Ja/Q7LDt+Ub9/AeBVauAU0EacQ3ngLAXNY1
NclEwBbKFllYA6ehrIytuI5WVGqAX7mgPs6GwKkZJlRECtD7aaInxybrVqPbPDQyeuhE5nyp2cLp
1A4TMSKqnACkvHvQ9j0onT+oIFu0aqHwvRkX0BXf8Hzw/5zuf9xfYQJIDSCmV/YyPd092I6DreHo
9oCcCgN0nEIgd3VMJBHT+r+VaH9Xg2cFmMsemogQAmmyz2eq9BrzipvzPglAqSIBanYJ8vTTuig7
UImBr97/JjqAlDqBBn7l2OocObaQSoE4nssQTP3hwl8mVumRnJyEtDVoJxadN8rqTNlkIfoBuQYq
odCthYfr53v2DEyMMXl4bbRZENceguY2WAfbYKXiDR5xpWtmz8DEDBOuvEZCkVAgwP5X0EyQHsvi
PQl5B4C3cUysQlE1Ad4YIy3QGNrBQ0BKlWAyP7ztV+mKh0ScrUdCw/J/zsEOOQ/+2GtlSvPPHYg2
Mf47OqkD2toEs3KuaIkGlKmQju5Nhzf1OHtvyzRrA3j7EqirIZ/yanB0HCLtu4TSUMHh2Zp95hsT
A0zEGnpP9yMTwO1wQ7dRfq1xj2Y7BQ2f5m3kpVKzVwyFyYEv5VNL8tzfAYjUddA3mAdp2FNdwK5p
LVl5vO7n/2dNX1aYNSVGkot6RjsJANo4Ol6ciZ0vtHfZRmjkKwjMvU6MyaKYYAyejw5U3xT77gi2
dxNs0zUV64MMJ6+6Nev1E0tMEPaGTvAgUEmR6O4KQCbHDNHMbaAQpN0g5xF5DXqePSYQR14etz2A
jzhl41LCYD8Sx8DubUqOEtyZPF+kG3URDSfLY6IhyeJWDBp8t3aJ5lzgITFont0NZLVjO65QnYjv
Rx5B5XzgVwEOVDBgDEIkJjMgqtvXnoc91VFxSlcmfdPGjrsJX3sMVmpQnAM7/COvYDh7ridWGRfV
oTgRjjVe0Vrz5oq7lKv3O3vSJgYYpxT0sZcyH6UB1HmwpKUM7MQKiJgOHV0dMrgJFK2sQnAQpm3O
8aM7dvEZcfpAeIG5ygvlANcbfdK3KIf4uxwDsf4d0GcPwIH9Dq3HrMt82WLR2/mQqmCBNyvQxA4/
0wTLBIskpqLMcePZ9X3A/XDzycnEIuMvbRhFo5rgTKDbutPsam980z7ee9tfp/e/oywzewYn9hhP
EXKlV+tIwayLb9c7de060JQsc1v4LgNv4D1ynxvcFTKuE1Zq9mu4QWysnuZftChqbIRN2zkjSMaD
O95p4JpkAlukDYKQRDj5xaJbuC9CYWX7YOU90YjdQoLsmZfPzp4/qLNj0BOcN2AWOL+IoNcjxZqG
AY4WqNM8fIwj3lU3mwZNLDBpEOTf22rAW/IgKpHguFEm7TvDF2zDTTQOYdfsWZ+YYpKhWgDri5/i
AkriTdv+rIJji2qSUf/gHOzZi+7LDvtuy5SqE9MUrihsjW20jVYB2G5LUGjwsnG6N5cR5J+vw4KW
Gq8KU9KE6bGMnj3huQj2IJe0PN218vyGDLw0fP5TgVwCEpIAQLMgfhcUnWWtImMVzVVAfCdU79Pk
r/pvBqjp/meFud0yPxOC0aep3EuHhHFL32zJntjycRShSSBZ5Ftsjx+cbzbv6F9WGUdPRM03IFiB
tT2K7xje6S2Uw20CoQxM1OxKOwTojFcr4e0n4/qV3Cm9lqACrw8AEBUC2JV6aS1poc+5aniGGMd3
e50qZyMW+71oDfJ71G6T8YGzg3NXDGZR8emg+4xBFjYcusCzuWiZIL0z79C+wOCFcBiha+KvpRvP
GQ8ce3Nl1Kk9Jhb2ISnqEkKGB2lF7pp1sdC2zSrDU7RZuuhi9tt+Ea7zPTcGz0WRqV262ZO3qFJ6
rqiWSEk6G7glENRTwRGnXauLcZts8MBZ01Fx7ijdnIOCjR9UtYCvQT+Dud8yWRyLJEG2AFkeiNKu
KPaUoJ0QSY4FCimLL7c32wmfmmS+qNiDLmYUPtNobau3oHQZLXI7Poj3GXqA3yCB7YDarfybG2Fq
lvmweoh5qKTFnaOMmwTOoz+nfzVVA54H9ELoFOQFq3siy40aZXCecIPDbkeQMpNXw47PwjXrLdAO
Bm0BgKUQtj73FsPvRqlwVfCotbplEDScSGsXzc86/ME5D3O3DkjqTUz60jFmdoZU8pS2NQPJAGA2
/kZZShO8TtPtb4hCzLril6WLZ/7Qp0JXKRFmSP2n4QVUzXcEuWT+Ym4lK3vko0nn7rnJ0tj+XQCh
2VaH3iQ0cPJXMubvitsvSlNcJNWwKwP9tisjXvV19sNNFsmctzLPc8yft/hwUmb1kb8p89BqykcD
k2WcLzcbOSem2HPmQ5TZrXDOKDuOZGMY7xWivkDwGCCji1e8mRAa7dmsYbqbzPlqKoz5EF02IGHk
rcHkCXpyf82f0+Z5CeP5UdQpSBxFzKUWjaUHeyl44uwbx+NVJlPISds1mp/HqI93n8xh5aciubTm
4ac/QRzXtozJDmQ9ikOxwZaVTv9ZfxzfAtUheOkHkWXe5lRiFQz5QCQBoGSHR7wZQYq6vL5e3oYy
6UIANlOxyKBEKhtvVQQF7+j+uoFL5QZ08KaeweQJQySrudYrdMbXVS15Wdll7kQ3sSMXK7CyWQDM
2moARcSC2FXLRQfNFqQm9jX6wadXa4PGQBRUvypEFAGVIAeDHtsqXvhb3mjKbP7wderY2XQdrd6o
qbDYwv2mq56lRZVFXHHlp+bKJcTi7C3n62lMPCmKou76VsKgFDAOtzLUcqvMVr6Vi/ol+1ba0WPK
V1ulv3nFbTU2sBi5ITegvkdg6R1ai0Ul7FYBp2a64I/CzgdMKsoNCALVVT3/eIKcmoGe4f4JIhMC
2T+C3LCV8okof8HCCi/9MsR4aRbkpZJCHvwQVuscMmWd/hpn3e2QZU74Q30Xa7sXbqQSg/DDsm8c
zndk3YYmtxRaIUGUBsAvljk4Hgpw3o+yfHSfi5NmixFK6lFhNQdI/Mi2gPKNBxqsbW7z3wsXCRlr
m1n5EMWQYhgbctQwFOmI0A+Uwe4HCTo6L+7m+18KPH86lsZYZbl2WyHJEPoC79TmoLKJoEocQFEz
4F1LInsv/bJDgSsGeDZNVhs4MROpE4tGRP+2toz0tUiBk5HQNYC6rLAgXm6l0OwaMDOsQeUHAGtL
bNFhzv1VipaoKgKA54b2qH0zDd7QB+vb7J9GD/ckMI2R0XcNIeIxCDe1+S4a95qKQmus86IEmwqw
hphL040jPYXwrXykoCwKUqeIIQhDLv9OjI81x9yggu75LnBRWJf7GDR3cf0m8S6VT32maRA6swFx
LyYISU2rGL5ckyPR62zdJXktOkLrRiiJFIOY37hp4z50kkZ2QaCUUA5X/MJdVnImWCT027Ximdrt
2Iho2apJsjZceSnK0WMu5O4TtKH6G68pzZu8z0Hd61eOXmgvbZHqljiOySoLInUbZYG6V0BAus+N
hFhC6Pvfr0eFq/6BNTL+UepKbxhm5R678r0BADtPNy6BHnrLBV5ddRBYYhykEDw9H1pBPebO+J2C
ooktbKiA9u81ba6eSZhjHERMvLg265AAEaWOS7MTgEp2i2iw9MLI7vQwg0a4mgt2JWmGrXddvr6+
sRcVz0/vAQMIBvpBZQze1vOTlwa+kUtVTg9EuVEKIAaj5yq1u6VLp4SAeUUBj8cFxV7VrE3mqvYN
FGVIjRAfIZ5E4TH9024la4A9EgkoI7JBE4+N2wIG+ZH6PznbxlsCc1MUppwPdV27eKK59+XGx/iO
+aBYgQTsfGlhKmQpflw3SR3v4ph/fSi2w6ClOWhVcoUcI6FcupVrZzjAvvf476ww7qDUaam1gLQe
Gw2jjOi7tkG6FEXPvm7mgnWDfiEdzWQVrSEwrBnM/pmC5LtKhcDo6oId6z9CEF7mxkcoFIu2uula
0Up9oIsC7gVAsyR2GyeGWQ0YDfjuIB5H9aha3u248+0Ehf4NLWpJ7+TU/zTg9uFiWJvaYuTlqHNR
DMNxiPcSYKQXhHIBrtFQ1kvlKIHaLSSdLRLVAk0CZAtfru/vXBI1tcRsb9m6OSgkEcUC0v40Ym+L
cbONUclrYCFcuzEEXsuUzYQ/vydWpaFuDTlGNrdQ6l7Ax/LFo7+pd7IzrvE5F9WO3qqBw6vrXrxj
WGvMdeATIsvAg4lHYWWsqDUJdNYGCMNBfcjP8mc3c7I25kow0Gprqj6k1rxbEIQ4CbTGHjGI8Jre
tAvBybfC2/CU79XD9Y940RJml8l8xSqSpcGjhxH3gfzd0KDx5270Rf5SORFVls7uUptXfp310X8W
C0GZ8/vADJOqjBtFRcsDWfCtOh664GEEv/31tc1FM6iC/tdfwKx1bqZQfEgX6Yp7HArzfVDRAcg6
aJKn3Kr5rGOC9g1SPOBHU9iqndcM0RjSDExZRRGYMsO7fF0DnUn3L7mL9xLv9cQxyNbStKosSrHG
0Ys3roEnNppgaxMyLtIarb1o+ceTI9RJ8FajUBbM1V/gQQtNkl0hHyQEtNbBFW6HtS0itbO7b2Sw
CQgrIbcA4pfr32/u/ptaZR6jga7URZpKuGFRqu7T2o5ajeMiHBNs8y0CdWurifD+oVyqQmhV/vH6
GmbP12QRbMkfukmYjBU79dhtxxKkm83eW4BafakOdvSEKfplJVi8hu+c4xtwQ0miD1zIXZ07foXe
Rpu29OITDkP6mLpgaTJ5dSa2cPfpExMjTHwEUYcWygGMqO0NiRIbkup2LjwGWbIsiWH5DYY0cstM
Es4nmw3M09UxodIEjCsb21E6KsoSKmiQOXA32XsNJo9lbQ9cIvdZF5msk/FCr/f7XvHBV9xIxErk
DzmOeCuigYjNF6YrYmKwHkOfzjV69Sjp9aon2rLyCserxUWeNrdp6D61ZjlYQVItwCT7lufm5rqT
ziwR2l74oOhIUYEvJlDWlSwOkdqKx5Tc9d1LDDTSdQMzCdGZAcYhS8nr865UAhBNV7ap7JCW91lh
q9Wz14iWafK0w+Z85Mwg45xG3EeaHkNgW1pRrSaotESWAFr1Zteumlee0tW8ORNKb6DqxlNbprf7
pLQgZ5GAwlksHYXt8FLfRc8US1uVDmo5y3QV/cX5FoWJOcYl60zLTRFsvsdejhy9/gm+tEU0PFz/
ZnOFqqkVNjYK1ZDW8SgHn2I+6aE4EYuCY/QH7dF911orWXY33Jtt1hW/lsaGSz2L6k6jntJ+7xa/
RHm9Beonjzr0yqmUCA/BRc8Wc/bOVsm4ZjWGfegPVXJKd+6qWbU3wab7jRYiz0VYTHkFrF/alrBD
1uVOWYw30kbcYkAJ6aTJhWnOXAA4x5qG6Sf0mlEfP/fHPhNDrc4l9WgAU2iojqZvheaD4x90Z9id
mxhhO4hFYuRdrEYSnqf5Tl4aP0LHdSgdTfTRPqQrXkI+V4OaLopNeqSmy5pELKRjXG3Qer5N+8IS
k3slq5dq+aRKt2n9qLqD1Q0Yl896ZAtvmrdV4sYastQZtd4StcSSNN8xi3Sp+adRb23XzSEF+oy3
hSOTful6jWcJ+qNBDOdfbhdzbalSNTZhXkJD4nvvqEsVEmv5W2tL3yvgEwPH/Lefhybhk5iEVqsZ
9h7s4SkIBaIY7V3hEVLeW1pk4nPjzeT0Z1+HCYEoHRXhgPz6JCf6fRqBk6MId2mQL0ZT5eSFFy0u
3FRntpj416lK1tWgdgNlxmALsaW/076ICLhgqVpGhyl/cNEsMMZIAIEWu7+4zKZ+zxyuYJD9XDRH
6MiYGbGjygMTN8F46Ci66y4aNatr4no1Jm7FeXDP1dGm62Zba6I5KK6vYd25aQUnwDluahBcJeBI
sryd+97cDa6TvF3329nvKsufxNZUu4FxW73UE1UdDPEoRWvowduRV1vmCLElHoMuzxD994m/mqks
dXXiSUcR3QlvuO99byn7P8SKJ+c8e7EhLv6zJMZVFTCoZiGAkmg5U6xw6EBOjYR2Ktq6TVXFo+UY
rtSaG5UvdPk+/XZimPHbNOyTQWhCZK6r7iXP0fPxtkMGDG9vq9t+Fd4LmJ9eUuRRwRszmrtXp2tm
nDaWvLRPI3xG2cLsNNWWruzxlbJ3Ywzz98rOHJMs0Vyi5EVTC7gf1GpfdTcJl3xKmruAvrbTZL6j
m2RSMUilf+qXQOyDEC0BCqJdDBi1R217c/0czFUTxckOslpgup4MgQtlSvABBWuA5g+jZynvw2ZY
C6XNscU5CybztYLW140g6n2wptA2s74mrgP++k2y+cXw6KtWvuLLFs8HmP/uKBQV2cJMOqa6VxZY
o7TKbinFHFCbtvRkQDFy3HtL8sRZ52yeMrHHPDyKJEgGWex8pJi9U34kJ8iq2t5CyS1KhJFWVnvs
XnnVp6vHkK6S+tUk0rjgt+5cEbvbLsFg0H90UKi8FTaN430gc7jRQSaL+Yvcdm9LHv0kb8FMtpmp
laoUUIs4Ydxkr2v1OsrUXSBqHGFo6vkXqdlkX+nRnKwQLR2QGw8kPzV19GKI3X2fFtuKYngawbXQ
n1xwPuRsLjgxyNwSYZGGaVup8UnZy+/BWr4JnuV9vYjAbBc4HfdNfjWE00/IXBZl7hMMxTXJKfkp
fycQa6meQRH+4b/S4y//GCwztHh+cy2eUZtMuKlHI/S7PC1OjdmuDSN595X69C/3kbkhAlfS5CrG
K6F9l34Sq1vR8d0WihW2jJvBu+O9JGefJdDXBjODrukQa2FPYOPKaIuUtHRZbtQdlcSLLe2OlhL5
2Acati7ccmKMOXi62PTEiCQZz2R1GW3NBZX84KuJznvHxA5zykYh9hOl08XjL2BocZ/tDadH8T5e
U0Emf+sueEzfXJvMkYt8jJAXbiUekfuJAbJew2n7eNGSelHkntNFb5L8A1jcVSP99OrHMP/QIdIe
NArn7piNMJO1M1dHmRdFMoaDeUzrrVKmViyt1PZw3U0/KZ6ufMjPu3ISX8pCL8csqM2j4i5yhyp+
lneyadE+SXSfgEmzVyFYuSxaCzOPHnpdnuNyjgpnnZ8z3JM/ISqVvI0QSk9BWRQ3OcY1XmtVSH5G
pQhOmuvrvRgI/0zcvjb18xRNjGVyWXt52JjHdiki06DaB/222kA1nQvsnL+DJ7YY59VMMN97bZ2f
Ej1boeiug2QhAhpBEu/UIFuRCIPTRrYti2orqmSf1sOWlOFtKwy8CUzeFjMu3ZVt3Pu+mp8koXAt
LcwjK27V20QKN7HafhgjSLvr/tZrIM2oaote8V7SVHsO1ba3Kpk4deWt/uWHYO6ZALp7RpEoMSjP
yo0EVKFnVZCCEXbxFshbXtmS+y2YawYiSUVJklyCOQxCK0DrUyhj49QvdB4ttXk1jrlwjJK9Jv1q
JF3ApyTTrNVCQ+Sql5CfPPW15e1pScW1mjsfycmCs58zn/jMHvOJpUhHl6XHs4DyiDcQyXtC+y/E
rLduqyvzp1kgz2xeeTW3uX09M8t8xj6MBq9p0U/q7FiyKGddBrF5dSGWFk6VLdzw7m7eOpmoiMEL
JS5bdORlAUwmKAPFfWMXwhtnO2fy9q91gQuVaWwiucMAnoZmj2oJNp2YFN/UVx9i71R+UHgCrPBO
WvNeJjPJ3plR5go3tE4bxWGEsrWyjALfiuvvcaQt6hCUkZ7rcJY40/bB/DDVEFVEyCOxjy4TwLaw
jPDp3L287Fbu5l2zwgdlzVMymXtvnRliPtko6jEBP6V6bBvVicNvbustwupGbk9JUKO9BGy9/zok
T9fXRx2eudlkRUSfU0DHU7vodJYiqdzEa6Uj2IFtHf4fypwYNuOKZxaYFM/tUyMcOwGd/ny06wCK
0oLqQFmX86E4C2Gr925chkKeq+4R5yx99QKVgvdB9Hp9u+Zuxulq2Hp9qISGpyclPP6u34G7BJgM
eWVu29VvcA/MnC4d7FRgypVASnRB7x6KOTQqzF46+i5ZFjk0W7p8oQudXeTFXYeZlShal7Gw87PB
Sl0wFAVHtTsYZWuHwJbG8Jrri5/5kmd/D3NTy63hlgrB2lNTeZZIsHHD8MntxufrZmaXrQLy8qne
qAjMQeiorF2Xoe4dCMImxFCjFNfLcaxXBDjI66ZmV/Rlik2qaHUxj9MSyaNeFdZoRoFdmfmqjSRu
SjVvCsPImB6BTqnOvKYCqKgYbqPQmw7lmwAwYEqNtAYKW7fbBSELY005prhXz8y5ALfel93/kHYd
S3Lj2vKLGEFvtnRl2zupNgypR03vPb/+JWrunWahcBsavYVWiuhTAIGDY/JkUtevVMC3o7W4fupp
Ub3kXvXS1AY6ufdBuCP7GvBgTrXh+WhWzeHCLPURlSmp22FUkB7sAH212xdhsFNPkLwJzA8/BOhh
Vk7ZOi0UyWubR5DAeCHWxmkRlE7pakwQWNapM3dJrjwY7eJKYvVY14qrc/uGnB2+UkCpmwX0O3OA
YNl6l3N3Gc6ifQNqOqCFn1q/v4/4xJvklaMc98UayXlbhei6HkqTItcacst4O/9Ck+fM2FSdkHpw
UizyrWhTugzZRRSKIaFMj1ALC+bdxxEXkjCDQ3MNHPSALfPFulkbubZDRZ/tIGSzHoniKY6cxi12
OK5+09nqs/ASPp+HqHfGX187ABZcBZqsn2ujzmlsZrXYlpV2Khv7JtgAvW5Ph/gmRQQT/nWGq/xB
ZXptkc4l027QUjXDh+vcJkJjTNrmzqzYM4ztMGpJGqQ1uhxciADjKxJAE1TSVElVMUR6eWCKZNYT
SS3FU3aMji0aY98IlIRUkSZM7g2OmjkdqOUFHJ/m5U8QA4TTDKgqKCdg4JoK2oSgKOcqzZaTfEM4
3wnr1wAeU8npQDHAw28xfO2FMflyqUtcif2ISP9UhD9L+U3tdm3y/PXBYTxSYMOUFEtCaUyTTMqd
q+o0d9pSiacaiFYTpJ5q/r0R73RuLs78bMCR6wgA8HDI1D2HiEbVDAAAnQBc/D4vtYHi32DdNNF3
hAythwR02qt1JPIgd8w9XNmlLqOKibZgzgfxNDuDGx4yH0oKiR2IvopWYw0oxBJse36tmuHWsK+f
y6X2NW+zos8ERUSmFAMXGqFjlL0RRZv8iUdEwcrKLmxRT2NSJ83Yxo0ImL66zxJb2lqPqdOZ0DY7
T674isbxpKx898IkdQmlpFDLfq4WXH5MJnxTXDTE7pSPElRtARd2ynJua2v0EFSWpGMqZKKKBQYb
wye0FKk3bLMDceCgXgn5LT8SA1JvxYVJ6p6rYSkKUQZ/Slis0KM+DPo+xstE1Oiblynh8rdxzqlC
3fWwRQc5yUsE5CUmPQ2Mto45WP0C/fufXPh/DqZCBb9ykCVBXaNSUUdDf5QnTHalahq7qSQGjqT1
0uZre4zH8GIjyf+v3nd1SqtY1gts5Ky+azJ4gWKt3X1tg3kcJbgvEDyCfVnXqNtmiFGhlQDzIij9
Dxljt1026PK5BKLBK0pwzVEXLl2aqmu6ZMF5lPxlJ9nT4jbb1hU2+qHRHS61H2sPJVW2zsktElzK
d2pBqSathJi7eq8iV85sAHnBwhg7w0eperKfYaL0D4Ilc22T2lLZEKy4rxANTj555tJN40Xb3OeW
C1iO0tQh+mXJCri4zgH46nyA8DcOUJUUTyCzJtTgwc58xiT33eL9RoOBXCL6Vq+NUW6rM7ooFcb4
bwQBoVCbDkQu8byD98qfnEpTNyxgM1mM4AsQxHlrSoBgNH7/avmZbz22ftL6ijNtBK4aAuspX5uj
bpoZiO04RQteulaxpe6twJCmle3LfyurgqK6ubZDncYWTYpCESvgA5KXehTtUZ456Szzgq1NUN9p
AdgC+iPAKBOHr4MDTvYFrwUsU3OU3h1bbkGV5X1XBmmEjlgMxlRXhXWK59zGyKQXhwcj1F2On2If
9n9OBD1QVzWyBNEtOENCNhFvpa3pvmsbxfuNJIT1gGFIGqBWCQPTV0NUYtAOqZShQUig/8EHAVlA
u2W/ICRon/i8JMwN/DRHj07lQZmY84jnKzIS42nMmmXXmWZ0sOR58L/eRYY3hLqwAu4+0Lrgo1Hn
TxiapoY98STW70Z7H9fbr/8+6/RZsgEuehmTIbJE08aITZMbYx8vp+U9eyYk4Uhs7qpX0QXi/4H3
mJCjTLkkMk+PkS9RloDlpgINMPkvQ9QioUh2mt9uBrBo/A4hCCtIxFGAXraBPsX1EFYYtVoxDdFy
mu5I4lL4+WZUkNqjwu2BPNJN377eRdZXWtujvFHbGooYapl4kku0QILe1UC1/7WJc85A7x0YmZD1
yhBRhJ+9jC3Mdqr1PgthY1NneD0UtyjsyNfdBqMaUDJ2VEfbRr4KiEhgD7fdJtmKb9VD8Khxfgl7
d9EigLyFicElmmBCHsM8SQeE4CDx9sv0UKUvnYbKSf5WApI2vwTBTqhuk/F+Vn8JgP19vRGMy0cY
Av+xTsV0miVlQSTqy0nKS7uPMscwwBeS8FIp1icF9TRKueA5kqAbeLndYxoXAcgDlpP5gu0ONuMt
+tQdLgV4M19nN/N60wYDNe+GsMJ/i3AqQagQFFwyfUWQAfdVlOE+dn5cO1ID6VcwKd+M96od3se5
3+H48ggRWNfSRIkT0ogWMmM6LAkkscs7NSD4iu6sV9h5qs+PSK631BQBWwKvGMY3IAxBRVlWWeSV
pSJw7fHuNPNJtzjO8ooWGi4FFkywFou6SQpElx+ts0S9URr4F/IOoKRnk5KF6Y7+8ApC6AJcGaHL
i3xI/Ht5L01Rx6IQi1vAstO9psysyznKpPkUlB/y/Cj1+8p6nvrcLoq3IOZgphjuGtYUQGAkQ7GM
67JeXkjqqE0jctHRU4GPjPx4Q1iBMk/Y/VseIOKh8STohITRBG0s9cG0SBjLcqil0xz/kpS9mT58
fZUZnuTSAHXJ+kUta2NA4qmAxHtfZx7GpCAoGGJQ6y/TL05A83Hmc6+9B2jDUZHBObeI+gp1QqBt
mvd9HMunQf4wrVer64FN/oPpr0sr5Cas4nxhlsQRjy08JInzQVvmFq0jKJvWJXre0V7WOISjDLT5
pUUqTsD9nSWrE0gJJsBUPIkjE8y3uTqGHZQ9NCFthHnfjI/QEblAN96eUlWnPK1DMWvQNpizp1x7
Eovv4G/+117/cn3UUaySSgD9DlyUPqpuJQe9HYnzd6Mo/73fvzREpbuFoEhaAnqYk/TUuep85p5u
RDs7dB4aA0R2N3jkAdyu/e+lTeoaNNMyTY2IcOXvsOhvLQw+TxrDU63PPh33LwLocGaxEE/SqDj1
UB6S/kcf+FY3u8Ni2F3Cw5sxHP6FQSpkKZcSAr8g2z01SueM0qui8hzIdY57sXN0KBKEs5I12oSv
FXq5jiprBn7MPHMwN+NNJ0gpuF97LM5Rp3muorzPs1GcMd2v6nsrVV+VsbpX55RjhgHUu1wX5UDy
KWmjsW5JlXP0sCq/A8hmI+2rW8KF+dBvu+9fL4wRd8AiRnFlMopLkrZLl1VoSthmWricBEh5HmVn
QtSMee1b8yk/Wnu0rg+8ogvrLbswST7uyksWcRCFmHpCNeSuBTqv8CO/OmgPZ70Ubj+M7SFXC6Q8
v5KJUyAMsEbqWOVeB4Q7BKa6u++TQ3xsXqG84SogfVG2quTpt3W9+XqHrysWlxtMfdKwaYZeHuDB
II9lD8pfdX0ci9aVZB55MvlDVEBysa3UUxDFcm4oeYdEwWgdVYIaRvbv22FkLZZmgZ4E8cFVCTI1
ktoqLbKXwSY9aCKJjBfM+LxKD8pedCMvKp3E4LzdrHDhwizlmzXT1EII0YiIU4fj9KS8mYiCKrSm
dYTFsZu9iCXvXSWn4nozP1dKuWazqqtuLnLxpDz13vgKkRHI+qROW9oGKEhTn9ffYH+8f+zRPjrV
lUTrE9ir0/tOfJEzXkuR6cE+Px1dlbFisxpC0G6firqYHKPSH7o8BmeINT59fd7ZHsVSTVPWzhI+
1NZpc9GYlmktJ/WmOhIyy+Zp2Z6n3kzUZVKM9/0BbgKnEqVxTFaqECako7s4aYXAjFEtUTfRPVSR
CpQhBc9AX7j7YUxu/QQlU+cPlrm2Sd1rMMHJ5tjAZvwRQ4qjdZGu/TKfB2AThdEdbk0UDd+4vpP1
GS0TMaSBmXwE6VQ8lEdZOUztTPKA+tXcG9sIQzDvy60N+h6/9IGh4p1MVnIFaKeqyUDhawAVUC+E
YkLiLRFgMgf/YGkP93CWN7Ub3Vq3HSoro9vfq2+/MX/Dcpxru9QzkfRZkGtROgKqAaJQcEOPjwtq
iZ09OZUtDrZMmBB9XkmHQRKIs7RaLvVeTGBJDxUtmk+Nqz+MntS6RHE3PGqdnW4AdYbCXJYjqg5B
U/gW8hUYGF8YZT8L/SSMpWqIOi9fR1kzR6Mau/nUzrb8EewLP73JngjSFkqtxod5yHGauaPt5CNS
/k6RMEKGawvtRpPumEVlN9RVlM8AHEhATkIh8khgoaA1cXm0qCwHAXkXUyM6Tpqs0wwgqZIZPeAF
M8JeBaPG027ZQrxvcoofyrlKB2HEmhdqs04x0Ayg2wFHNtzPucy2CjqMKhiScEGJoMXkvqQ6Cu4r
wVLETueFqtPYNSofesAnT2K8JBeGqSxJnYO0MwoYVm9CjK1ZEEEiUzPg4ifjcnwAEHt7VyulXETc
iULeizkMbtrXBey6tTNsOzt5XTCnE/z8A4Vq1Asulki9z6PaQ5Hi770NNhGUWIaf8fHsju6Ne17R
ihUjX1ij3pc2XCBvKgYzGoXp6wxUDPrk3bbJ7dY1FYcMWFZOv+V6Xs53pPvzGCmxcnH8T40J40gH
uEGMI/VucysiNuf2DBkRAaovKAcC7ksah9Qyw6JLO7FGcigUdm9A0Kq4z70SMUj9bpqbyUPhx/3X
gn/nL2mRQp0MAIuuU85nmUYR2eIwoiFqvIPRd5e/BD7YQga7dKuNxVUzZC5yZY+6HEMndNokKvNJ
Un41+Y1o8BRdWckG0INg2kKSAzIv2rEFQ1ybKuYNwV0WQe4acu0D2qHnOA47eM8NRRiZ6YU9Kiww
hXDIF6sYcftAwewuhwxedG89KFDTDN1o8DhhCPNYrtZHfbGxhBJ9WJbEXrMjSmQGKpDbBbAY2e1u
Ak97/tog+XtXD8XKHvXFKui/hGBfGU+tmR1KVfTmxTx2scDJmlhm8M3AEEXyjat6XV73cRVpOIiW
+j5mmZ1aLzqXGo316K2NUN+qk6PeDCoYgXgnYa++C18y0FdGB1CG7b7eNsbEgEnwmNAZItzVMs33
WBRthQ7mOGLGfXDJEGpzBvYke67jYK7q0xI92t5IgdRNJVZl3ozesEu9s1DV/E5kVkXuu8o67+gj
ouiuQ+cU0hCX4QomZXpBMki4QmAibuajaJYSdOQm22uJrfPOO8tjACICQDCqVgaipEt7aRqalbSI
E6LC/FY5ti+5o92Gx+iWgJaiBx2QO55J1hLJHAFaTDK6ffSnC0q51eusHU/znrTfpjPZIoGdpcDd
8BwI+f30/VLQYCMDr8iwaR7JTK6MJJlgbPLN/SckhXsemYta2aHOvhwsbWeYxM63cIuiCHSI7GVT
gmEif7J2f/Rog+tUwWOGfhMgMNRnEzpjkXJ1wGeDm8owUd+REbmytou30c9hGxznbrFR7r++dyw/
srZLtmEV9lVhqYdz1Y2nIul2ZaL5Q4O55YhXkGSeytXyqKQBt602WxHLa4fAFSGPFS682gtvJdQH
G9KolQtJ7k+1Z9g3FmqeBBBseQMAe4qHygtnwpK5pPO7SVICaHxf7hz0KLQwVpT+FAroZ4n2ID99
/WmYT7OyskB9m6irzAW+skfvgvS0MHGQ4xBC4neHCZ3vXMQD66Vcm6O+kaGUSyLKcw9efaC5Afci
Uk7BdtrPbufE3JIxq2qlQMvS1NBMRlWCdhtKKESoIEU4E16BLrk3HSbDtk5EqpkA9rKbhVcBZO7o
yiTt+nMzUa20gsl+v/jxloA6Al/bkESDQMU534+1oUQMSNYRnspozF+eECVTl94sEAqM+9mZUa6e
UA/cxo6yL+BEgluuE2H5LAtdUCI/hCyVfmukqZJqYTkfGNFZiCqWb+4qz9qUkF/kwh1Y7ygeaxQ6
z8VHGgmQV6LadYnVI00lYaPgLRvCsJsg9+d6Y/JK0l5/ZYvmti5LDcLyIT4ckX/pf1R+jNGGxSXl
JFC1ggjMXl6sHRBvdyK3acn8jJ/rNKiLLqPZXCdknfJG8kEHvUe941Bt22MJft3shhcxsPyKhRod
CcfxwtHIJog9BNWom/2pCTZ1fifLP74+lry/TwWoGPjTAj0dl1MOV6y3tbtE268tMDPQ9RKomCfq
ASMWdaM/CbWb7QjOiOSCWorKVIYGlGgTrBHv9DO6eMraKJVkR9E0pnWLfSNyUUPsoUoMnpa9WD2k
ymznkcGJwFmFsAuDVKTVzL3YoBA5oCTUgSa8v6lv+03kvk/gxoB07WPjtTsMDN9Hv1EiYt70z0Ni
UrPKYmaaaCJisSq4fsTQOc+ax070GDpG6cw/47evPynj/hGRS9QVLGS9uPOXrqxFC91oy3k4zUFt
d8YvHbx9S/1atC8oi9pf22IVaC6MUe8eQoU0TMEQgQunazZ5iSBkqDmdXR6h57xHUcjnEaUxLgXq
CAjRNdD9SlfVL6RSitGa2M/IeM9NVC2sgrMqcq0oD6aKAE4R6J0GhR5qB3sMg+jCVA8nsW9cTA/b
BZLrEu8PN2tj+KsLS9T2BYaay7kw9iiB6xECScuXzmPsEgSlPsiEkmxw1sYqHl6YJD9pFUUuUVpl
eggXiblMv76t/NLRocho9+/yuzzY5EkwPeMJ8CbOUeGtlXzXleGmbORULkUSNisA4RdPw0FBJXh0
gUZ7AI3Qv9eNMC8WSj3pqL8UspUmw2kyt1af2BqGpThLYsSxqoiAUsMToKLMRB2Usow6WQTZ+Um5
mz+mo+pgsuAtBnNFDiUeZz4mqGtxFZ3Imbg6nSaiP0s1IJNOD/QWXaTVpQH4VIvgGZGDLQEjQ9Th
dVDgcjNwhqtGf5V0Z0hUdNVTnzqxSNKElO629Q/IWgKt5Zpu3m0aLPC+higAFNRBQ9LZmVNqNsSO
vt5j1hajwA6gGABckKCktjgqFAj3KuZ8WpZ7fXoem60sPX5tghVqAjYooVOAmRRdosuTYF9Jp8ns
yY4SmajYs7CxIebrCWmS5UqJ97VBRl4Me2gXQFQTEEk69ouiZjIaPSF1rm5HiKfiHbGk7b428z/W
BWJyhD2AFNIVULVrwAs4iAhqMUonYOybyMwGPkmMiw03JyFfgj6XEoLZ/1qjgpW6zStTUM+7SIC8
wPxD0BZYMV9woxfOylhvAIoYBGSKa3c1YIMqYZ4UeYgyRo4WiOxlwPB6YNDbpbv22cJgOXKEhZN+
M9+6tVFqgVMnt4o+pzOQmQK4bjEjuNigyhBtCLW3R4DAf3EHiVhv+dok+f+Vz5zlZDSKJZxP8kP4
1hzDQwsub0e5nZwRE96vP24Tb3zjRbWsmJCUiP7ZXSo8y0IhaeummJEMda7sDED/TT/BV5Y4wRNk
REmliECteN70TCZ3dYJWdqkoDeKU4di18Gy6GCk3oAcJdlraxB40XhTUV9Qself0SrJLJZGdesqC
k5FFgi+3eX07KqPmAdWUuVDDBYm7glLyHuQz87ZE8c3Whk55aS0EmZO+mFttaXIXKNXkMI0KQOap
Ouw7QRZ2XZhED2WyhAe1TCJ/NCfQ3IEhdR+EYYG5TKnwjRDMt1aWCL6B1uBdUhrZN6OILMdszHw3
GaZiT0MZ+2BV0ZxxSdt7XRqtgzUAwxLPQ+wWXaHvDCtKXK3Nm52+RNBVyXI8h7lc3Y59gQZeqWc7
CI61WzDFiu+TriXHwDTBYFxmxcZMM83uwtHy5FaMb/owEA5ihT2RlqZ2rBraq22bGn45Z+le7jUA
F6JU3+WZgQnaJRB2xaKKbhtBDE6xQnU/RFmyWSpwPGlNCThK0IVONzXmphkTwzHUerGNWa6/610Y
iXaBuoOfCuHiFUkYe+GoWG+doCFLEHEbtWYB5DvL5U2HgwvCCbW1y7DAwKkM2TQDWmZHVYg1O5Db
bGNNhmZLaiF45aInD4Emg8+3LMDdZlT5saqG3hWshSvFwnpBMY5OaD6Qgl/JNjR5m9SxjKatZi/Q
MwbH6E7eTY6wyf3+0PgcX8X0izoE2mUTrERXVd4pjqpyqfUB1oodyfSD3XxHVDpxNLccW8yVfdqi
Z/zDQQmjRIKtwR/c2Svc6c1AVU3bq9uY3/xmvs0ra9TbbJhhqYmxBe5QvC/Vfb5fEIkYnrE5AmPq
fYDRirM+5sO5MkiWv3KHammNvViZSON2wT7eNwh6JI/fdmC+LiszVIhsZGIhaHIwnSoxtnvhRp7+
+n9+JyoW7vN0rBINCxHR6SLKhcWWQBSAxoLY2J/589V6yHdcbZsRIpTUpRYgBSyndgS7vyVEYCZw
1UXuIgUXgRsMfS4XMiviRxaKQRcA/a/nQBZFCqYmWJBqgNAOlcMdkWG3HGneLXuozW/AO817Q5hH
EoEcMKCI6FDMu1zqKORWr6QojDZuF6POaxOeCzitWoH4ndvHINhFgdStO1v5k94KqLr+sU3z9Iuj
IKhCUo+wjckNNzoL3ZNwq/DiP9zclTXq8oGhX8qtSkANxdOBBI09AZUMabNA/lLcZg6vV8q8eitz
1NXL817v5Ab1SgJ0IcOJ0oZwl/JuOKvSfLGJ1N2LZgCW4jYeTt23arfswofUMW7IomQXNEVb3t1g
XnUTLQH8g7I9jUFDqXKc21HvT319H5X348zBezLPIxCmqA4SKBLN6o5dK+I8RxKqoxKqL7Y4H2be
QA2rXAGRNiwC9WQyXHd55pVwmQpLn1Ccb/wwegpFzZ6C10ng4Q8YbKQYr1oZorxWliYaeO+m6aQ/
mA1Sz/iggejYq+6VbeLK92Jvq3fo1nv1nQV1iJ245cb9rLcUyAcIDWomuMnoPoSAHndUNagtqw8T
MhpUzV3j1rqJttme1zNiZk+YbzF1JDT4cHT3EnGqlBchcozkSITm8z04QZ1pL2zwlnJ9NOt6rY1R
W5vCl2VxH5GUMNine0J1JHkZv6HOcslrO9RTgD6YiCSmnNF56z0tts1XRD/u8lhgHlAs7JlPrHLN
Y3iGeBpQR9EkpKGURy7DMSlq0uszAXHcpvvgryqz653szlverBczQ0Ol4r+2aFyTUQ1JEZYYy1Pu
zixOd3Nig77Oupm8EvY0gONtBMecx5zlQ9ZWaU+sCPEEnCsKrvvuuLjGtseULmixHWk/uul7DmiV
U/JaqOwP+blUyh8Xk9pnSI57IMdGx3o/59s78YkIuHngAv+jFiBUf01cOkQLaA9TqWiTzUFhkavX
I9iTHTCB/xq2g9O74Iza43174+wqWQCdDKKiBmwwsKMK0MmXXi1clgy/IiSV5e5IUJyVR9hcCFLh
N+hjmN8QCE6C+0A3h8ZxYqZEM/OAFJVjjI4gddonrrozbnQ4tLOOCx/+fL1AMA2CygntP4mMIFAL
VNsI0ypxEqEnsci24Yf7ARDkdJfdjs+/8f2uXSdKTaAfhzNDDxCX5HI/+7hNqnIyhO+ETK0HP4i0
kQAVbZzC4RYNr3eTgI6JEizUPcD4Rdka+1DHCPASfBdkJ6yd8TXdkrohLsKH3mzJZfwNkpdrRwNJ
SIguW5qOkiywuJcLjKCs3AtB3yH36Xbalqj/gVp3L/MZUxnLg/ikDM4BjHAD3UI9uEMctOAvFfPT
1NutN8Wgd8HM1pusoOFvzc7igTLyOw/WfB1JYHkmoeQUMTN71dYpg6SL9bJNTtmc+JaeumbW3BRC
//T1vbsOJsA5i+4RSpMg57kazsUUQB8kOJinIBjtYdiMwruF4uvIyeR4Zsj/r1ISPONRIcYwswyW
3YeNs0xbAQP41vzt6/UwnnEsSAXgH+PaqLrS18zqY1FQjSE91ZAs2qhe6EEyoXFIxw+f6d545thj
3DPEYJoOyl4TCn90wXpC3UwoClxrkhSTdL+8ITkAjrz/BwVelP/R01fIgVcRnV/uorrEQ1DOeQSO
YAgfI24I8fJEOPaqP2xiv1BdzuKuXx1iEAoGynl8ggbSzNnYq4Chdj9U3SX4scTv3ixsJ9KqM3MZ
t1PMyAcuLVLvXBL34SCQJaYf9Wt7Wz2FXofx4wwWNac07aS2/wAMYmG+GqmcKULX+UqKqa6bCbOE
SfejljRYe2jk+75BSgU4YKjcahlSWO271BsQMzq0UuV1xeO/3WekDEhgYVwHR/LVc9QqizKkevkJ
J1pE28BYgbUhNI3jT15T6eo6EnsY0gBXlaTAHOU75WwAx1grASAVWsN93gGyEY9KupUUTGCL4Fbg
XP/rSI0yaF6eXLHXusya0fis3if/HMrfRBHo0BMDKPTqFqCDJ40LKbo6vZRRKhSd9LDLm3YYEB5G
94ZfbzBuNDUQwBHdxLNcbjh65bIv7alU5z9pll4cBCRmODzlR/VcuOU+uBfvIRgevHevf4vfcJ3C
lQOCVVDhQJjSArwIGdvl1mp1r8pT2U0oDExI0eqbCoxZCoI0ccvt+VzFMJQt6nZq0jQERYVzE7wk
z0D7nEwE2BEEQIrbzmluDG59h/UJUUIFJQ5m8nA5qYM6SqMK+g2koJ1bvsqedsiRlIVHIqTSbIob
6TvnIrIX+GmPOqfIaAbUvAGP6VBQxeiWU26qtzNMy7e+8/Cy187uvJ2f1ugDmofVIKqRhLej2A3g
qUvc5qcKGq3Anl7QsuMkEaxbv9pMGpkiSMIgNRLAG7m8n6EqjFEuWwDllCV7X28j6yIgXwdkFoBx
OFVqXUGydGkmgDUF80NukhpubKa7sB+dr81cxWVk+0DNAoohBJ5INi9PftXkYD3oKtQn1H1vvjaj
aX9tgP2BVhbIL1iFLXpuRe2spxOqYMEGbaUI8HBn2It+YI8QBAidngtjYLpKU5OANdZ09DvpOkSf
1oOiNMtwil9nkDy74+1cOkNnm0eitAMZxMJwql+8UUnySS7SL7KXK6vUSpc2AUG81PQotYPFdqPv
SEHiN2YJyIX9yg45OqsdlUu9FOeB2DkOrlbazbPQOvVNeoNai2Nsuluhd9FaBaiV+8wzj4shoWgG
hIN2pcYcpIqyxGlMwIIkUss9iYxFqnb2QwGoAeFawhUMZ35MRNUoxpOLdzWU1OcxZpUwqwH/pb0H
mxxsMd1b4y0ff8968aWg2BYBMEUWhnYkorfLDY6rOJ/SGUX4IrZl9OVRgQ8cXcG8a++KoNu0IA2i
3vLqqlyz1MuQY/ZAiRa8tZ0bPc8/2hNRuEuPYO0onzun2CyJza2JsD4oIZ4icBzMSZ1v7+osVXiM
knHGB+0wYtb/kNz44T91GGHTOTL0NO+562Q8SBgDOI99AWAB3N3l9kL0IR8MvScPknCHCUUwXaW1
DeDwxtq0d+Kb/MhxQYznXRExdEMAORgBo92BKYWTiioeqftDRBxUV+GL9YKREdBvSrxB++vkycKQ
w8oY5QWkaADKQkFpqwczOqIWCDcTGtMi9yZP8cQDz+v8D4NAGmG2FcUfOnuKzWbuOjH7b0ux3QSA
pqU71dcPFn/uneF8sLxPa9QhBWhfHw0DAZokYZJphiZiVYCGvTvXtQiZRnucXcJWwh1OZBzVC8vU
U4U5jlqp8qk/aU/mBnL3XvuS3pCCBYFIh+8Cdxbnmjvk/Ck/10p9yrabQiXRc5TOMUoreoUPVjvV
NTYa4I14xUAXK31EORqQBbIbZxY5IcD/+LKWblpou4tXIKumU6rFUNHYIRMShMo1csMbwvpV7AEE
4OQXzA8LOBeh9yMzOlSYCLby0tDhf06x9D1ID3mU2OH4pnQnpXzh3EdyRqgHDJNAn6aoCDFOFCEd
MoTbgw+extwRfuYv4TH7gXp6ZM8/eew97H0k6TfeLAQENKhLKA1ltOqzPclH7QStOPmuhphThTIz
NyJlb+SnNbpOo4FsaRkRUkHCM9zg2OCzGY+AMOeOeD80NuYV/CC3l8lJXni+lbjO6539tE19RBW8
SJ2lwbah/FLT22E+RRXPmzK/HorZKkqwGNGkq8x4/XPTSggA15e+Fc+Y3z8st+Fzfj9tIE7ics4K
03evrFG7KWhpWPQyHqhkJ3oRwKI/1Z2KZkjmyYHL9aXM/VtZo/ZPKcUlEPNsOo0PiWxDdEx3FrBr
5oYHIlHrRvVzvzG9GnyQnDiceWhWhqkr0ULnrApELLOfwl0OGh1oMNiTUdrJsh3zh683lblKsLES
KCDK6HRGWCOvUKsRYB5lvh+rFy3fFOHuaxOMWBjdKxDaIKUA8Jzms8TkE9SAYpDnN22vPaSGAbBr
XQn7ShgWTyoDVO9DK3PnuMbwzhJ9fG2dFUpdmKdeqVkalDENsZ0EV0BICVKvdJTH2Z/dBP563vJO
DmtL1+ulHqfUmIpisILupGdPYv0iLXeyyLt4rAcQmRpEQcACL1/Nsodo+YCBOMNk70tR2vEjWVXk
hwCzuZOnOeYB6ChOunsNfccTCCAx8jdVNK/1ZECraRQpCb4lSGh+EDBWQYaTKgTgUQE9WxM3AqpA
mcPj12TljReWqYuvFUE8ixEsQ3+5tOvHzC0dy1HtJEZDiwy08a4g89Co0M41VJDaAJVLvvEqFhaz
US5DycTlB3N1DqiPNwH1iKme2S284kb79RsdGFYsvLZJrbJTtSjRA3Jubornyg8fkE8dTYg9EVxT
tuElcCw3g8xNxPrQoL8CwguyNTW1DBaLTE6PhaHVThnp7tRYsj2LS2tHG85FZN2LtUHKr+mZUi+x
1COnec8Nt7OA54NUkGve14IdK04b2/Vf+uE3+JnIxtEvIZigUQGwUOq/ip1mtQgtlE26Ux144r7Z
xQdygCDIttyCGnN0FwijdC+WO/NWzPyin4bphroSW6kEzsoOYerY2IIF0EfqpTd9b9dg9f0tHQPm
JusIylGBh14QHbqFvabXc7KAPDj+0WEabG5bd1Lfvv6UPCPUl5zFPstzXce6ghfDfDCyt1x5+drE
NYoa3gZ07oh1UfK6Vjic6jroxNYcT+GPdq/ulw5glenQf8+Pk9fsp5fmsdrwBIiY0eHaKL0w6Og1
4DPrEM9oAjR0xw2c6kYVfIIKiDyerinLi6/NUYU9UMtNGFKZllMtDPt6bt6aKuS9FKwQDcUCNLnw
46+x/uOkFdKi6oQmjMwVFG5+E4OFlpy+2Och7pkHY2WMcmFxXhVxGWDcRJTbwxgkD+EQveaB4v/J
4VjZIb5t5Z4bKGv0YgiyGCX0gKWSnQ5UZOULWPnQRM5s813yltDJNjxKMPJ3rzzJyi51PpS0t9Je
FcAI1lm+WiwioJCoc6ULlAGzupbsseciOZhOZGWTOiSxGSVB2WkdJLj+njAlGrTdftlP3m8Nq18B
AXDxoAlLygegmddUam/TrBSgXYO9VTdI6e14H29+TziOdfrXhqjNjBM1N9Ks6k7h8pCNP1qewh/r
MEL9FShW4ET0K6IJMc+tWQ2T/jQUw3HQUH3NMHAVmLzDyHpeANNAxxpSXyLEBi4PozZBaU8T0u7U
N3a0s56Vvx82vxDtwJ+gUPwAYSNvPnCZzJgLXBmmIttAsmYwiWZ410o0w4ybWREcgHCcry8bK3xf
L4+cz9VdM9Klj6oUJDIEWxdj4vfvUva/R72Qc0cGulAGBH0jTeciJbWSB+JMaO8XP0QpxVsknHR1
V+EV81W/2aSAFPFySpZ7XFmlIf8ALzaQmsQedq6B9/koHXQ3P0ofhIL2N2I8pjkwp6J8bWloFFOX
S84MEbTLZQfIARTavQU6tJWX3BJYVsEXEmNZg9AGQRFh0AtcgpefrokbQ2o7iXy6/BZlsr11O/oi
9HjUQ7Hhxsw8a5Tzx8hMKQVtVGPWMQW93XCXmXb7Xf4WOsgLeq4sFcN9nGlxEOsAU2HR7SrUOru4
l+fph25A9yp5l3Wdc/IZ9+vCAvkFq5MflfqkzIo1nurWH/qPpj8a07evLxdzEcB5IcaBtgtAX5cm
jEFSo3rpQbYoFrseXGTdaHKOOMM9qYD6/tcEHYQGeqTW8lDXJ6UL/5IJK281eIuS71Ml4aSIjOfx
whTlCSHn3cl5b/YnZTLcXC2fy7F7LKT/I+26liPXleQXMYLevNK1kVre9gtDozND7z2/fhM9e1ds
CNuYM/dZEaoGCBTKZGVO90skR7ZcxgNnbazMEP7CkHDANYyG0cwcQ56YUyioHfAt6r65gx4KyOGT
xBn94kYE5F18nXmEwKxFapIBRiYTakMqDV8LK8gHLCOKoULc72tJ3xRJgemyeFf043aMF8m+fERY
pxDtNYt0MDFlSz8vRdBWGcB58PLDQwxSfysC5kJt/uKsr62Qy70669WkjHmsj/CD4Ucc/wzN3by8
/HcLoR4SM+lyK1daZA39Rixz26wPfd1wdotVpVA1QI9IhwfxC11tystpUBod00dkhqv5R6oBWTO8
5CPAbH7qZ8/TETN4XCoT9kFcmaX2D20sq5JQ5zoW13nspCFIaiM3uzIiqI7E73hL/PLH5e1kuQ7Q
4cmAOKGyhpbd+RczwxmT9TmSsGF6DREEi9PPywZYRRBAlb8sUGuCGK2ojiEu17yXfMmtN3FtKwa6
cwJGBtQtmA5yG0MZl60yjztGu0Xo7qDbQTfooBth9hapMo1z6IrDuxlDxCLaXTZyUginAnn0OTFX
IqlAbSl0o0wNwkSo4Z1O73C+BcsN5u4Cu9oXfNpXsk3fbcFboJhEjNI+vhtSiMHI3akAWT5APPww
OTUIPuQtn0aTEa2RBu5/jNHePhnjQNFSAcba9Gqypn0XoU8Omg67rtRDnqa+Ho4vc4GEhbOlrHdm
bZk6j+EsT5gMxTI7V/K7p6ayrVeSqlQenjUwX96AHAZDL3xoPXt/ifAb6pKIdqiYSu/iugDPwXSa
RyXg7GGr2kS/SAX7AI975zTS9O1rAkuMiTxk1CgonV+7rC8zY26QTy8Z+vAm5G7HPUi9JBdziFcB
GJrD3ikKz7z6g6ok8ZCXbFMZkxIkjSH2wM9It/WL4Rd+6FmeamMuj2A8cB85jwLbq60WSx1dMNFn
UWGEgAQdw9YGB8Ib4d1u3WLxCPZ9/vdCMsihgNHWQRcvMsg+w3Zo2lzpumMcGPs2NQ8KtFotveTM
lbEKPXi5cfEBMlaB1SFeaPXcZaUcj0GPR9w8LL4GImbLaf1897uazKu0sjz12hgVGMeClWjLiJsh
Ts+tejcl/1y+eiyXCS1C4PYlELB9q2/qWl1ngSKDR8VAqRjtMb20NXyvy1a+85aSb/NlhnYt2QTd
5brSRkjXB/v+mQwkGJt+1z3zGijsr7OyRLmSMk2DPGnHGoqEwWZ5IuyGZmEHj2T0IfJSHkkK1x7x
MKvToIZZLKYdmmDmMX1QvfJZfTJvg5Om+x8Q97Nu8XofqThISZYRYoFDjQil/iAV4eGH8KHCRRKY
YuhaXOAuy0EaiJAJoQ8SQRrnHue1ZLUaXBZpZszgVyQbWmFGDhgNPms9c3kra+Q2rDazSiNQY1QG
Co6+ulH3Kkb/ph+507qD1/4jc7ttzChlvTrqKvddHBlFA3ut12Z2GDtxbo+HyIckuAfVq8aVdLCw
/d0ZXS2TutRNWBb9kCHgWz4lX/WiW0IBPgIkBr/4BxNWjKqcul4l9ezISm+Fc4RvWFyH2/FgovFN
6In/YD9Z+Y2BWRmQ3MIDo3B2/v2GIUUIPeOak3c8vvlNrmh45ntnN4Rg0RfuwOvr6jzZLaYXgz8+
SS1C+JBaYSQZTb+EXY3vCIVdsC/4kmhruW05RuARmqvgKtor7yMv82F655Vd6lGd2sEsxrIATqIb
d2NpXQcqj0uLGW6SIZP/rI3a00ydoybT+xo3cPTmGwn3obPraxAJpTYPlsz2Zl/GaNx8Hy6NbBXw
L7/5mDJXAt0MOS3b8hFNrgfOs8DZPzo/beRlVsRYxcl8mzW7CkCUBBo733JSiKWFmEYgszS8qjjP
KOWxTasq5GCY6mOjfWrTg8LtMDDv22oTKSethZYRgBOHPHaEZOq3OgTRfuP2nJhLQQULEyQqYkq6
SCf3YiorMUIRcTM7Ovxlew8WHid4Kl6irfkjvOWFI8wQFrEroLuWZEjfCFwK1RogWIaKQvjLeoRF
ZMj6rlUBwwBft/gY3o1PiO1EW8+52BZWegJJSaiES2SgjM7OZ7OUuiBCRZLgokkx+cQSdsXrNbP2
dG2GOh6KKrdFNC84k/3bZN1p9fPlQ89bBnU6anGIIiPHMsjp+OqQ/NUjs14HWefqLTW7WolGRaiO
dYSjQVQku+18G72Q7l1x+JtiODrGwMpjPFP7PmgAqHMhVjkmGsQxBcGtCq1pJQktf4yAB6ikTn8Q
oTLgRGhrP9ToNXrxEgYvct3KTiWVMy/iZOyyBgwimr8Al4FihQoDo24I0ygP+mOcJKgXaX3YP+jZ
hBH0uBqFj1rWorswG4bdMEv3elVEPOkvYoDOtzDLpqCQhGzh20TEIk/FMrQWGFgO8t7yk0fhhdTq
I2/c8twA68SuTVFfWtIEo4aqFUaAtCujfk0jXsbDel7XBqgwKVWqXitmGBD3Wu/IXiHZfYk40MBc
ePeRNM50AI9WZHOxuqzoc22YCpTMTtampURRGIPa0EzDoHZzZU12HYO7kmBpRN6Dzl4pRhAxY6wC
0E49tv3UyPJcytOxAUHs2IGUE1A6rXEvuwCOFZpgWw3nWBXTbPgo+toerMVO5KcW1+SyFcYVIEv4
z1ponfl+0NI2LDEHkO3CLeE6JHLpf6HLDIIAANU1DdSwBKNHbZmCYcJMUDCn1U8fffdeCbyyLGO3
CLofaoEAVQHvTwd3SSBBy0qaUDRvnbb6obWxl9U8klTGJYIVfHeIZkmA3lNnXNK1QagmQF5bXSq9
Spk/gT0sOZ+EvZQvI9R5Xox5WcY8HD6WobanUHSLPN+UKS9r45mhdkyDvFseGjXWIrU30oywqjFu
orb3Lh8wVvp0tmdU+Avu0qVoilg5qhlmkqErdAgP1oO0Gd8Ilr66H6+k3WWTvJVRh61UZZAPGmqP
EqVmiwgBqscAOdtlI6woeL0uurErZSDMEwddRu8z3ArqieFJtc3b5cWqbcH9i4AU1BAEHUmqSahC
nr/UrSbNC3CE8nGMjW2mIV+CoAVnSczj/WWDXlIhy3lYGwDQyRvjs74hHYbUUdEcrz7+DAZJjjL1
/mmiCvIcsI3raFZTZ7CrE30aZYSmmWSIThh0Dnj3g70il5JdyUbOkTZnHoyVOeoohomuCSpxErHU
+FYS3oJZ8UaLSx5BNfvMrwxRHytEENGlFu7W4KdIcMHzt1UhUANCN5Lfij8MrlQZZyfpWdEqzqYw
K6LhI+h1t+0yV+w93XjQwp+cM8LIW/DJwJaFkj6DFqWslVLNo6VD8lftzJ/B+/SgQYSh0R1exMK+
YSa6ruDMwmAM3UMJui6oBx3g/+Cg+DUYX3IcRkJcLm/HLa/uzjwbK2Py+f2CIndo5ipwGoNwXOpb
Rek9XAXeDWPUrjRwymCEH7ObwE1QEWe/GPKizbV6ytMJLQnoYvXdgEFRxelvER1ZT5e/F7lB9A1D
vA0yLHIcv+G4UysOllwDs75QoF+ypD86dGpCsIcX1WJr9cgJWpgnf22PuJh1QjFEjTzpGpnxgyJU
5GGO4k35EbiGU+4SDGk/8PszrKMPYmjgOFX09EAxc24yC6W2StUOIUw2hm4aV35VmM9jUnV2N4zC
33xC6cQKBLE8iIZRqVkuhyCfz8GTToSJ+w2mGL1KO8TOAuh27s6B23MBYMRdfPuIK5PUpi6DGYip
2BCT4i+19VPIrWgPtVvv2lsglxRbtQev8ODHct8AsxXvozJ3eGWf3J3VR80UqYnlibwLM8pL4kcE
dkrBSxo7fgZg3U/vhs38at1xC02s27LKz+g3r9QqTZ5NrLtD5CB/KNv4HkOqGDxePGWy+eONzMuy
ygeJ71uts9Q7Iw2Tpj2G3UOfQSRBucdsldMb6C4uvKaAzFndyf2trE3RoOZpsEwfoyP5otfdTdfN
LaH6H5wQ2kRXhNmqvo3daCPuC/DRRjZf6YPl9YjoDMg4AccEnPt8xXWS6cNsDMidUlQMy59mvzNm
XpbLMUITb8oz2FRr4scH39y0GKacrqWt5Y1+OqKNemKIvYol57LjI3fi2535WplGeYUO5YJBTiYI
p+g/VGGyx+z9vzNAPRht0gd1k6jN0Sx+1f19wa1XM2/dagWUo1HNehr0JkcV7UNSPPV+AL46vQLB
xY9Adtq3DtIa14S9nftI8QxT7ibNh6REWag/Wo+EJrVCpQZ0Vq7qkpGmwB883Qc0frrmAfzYnwyt
WQtPJEp3VDTYKLUcWioex1QYHH3UHW3YXv5mzJACxCsArog6ATtRnizSxjiET2lOztsEgltwJEgA
u9amsZWfscotu7BqodraItns1S2HRAnQw2XYHrPYfiM0/817jDqIJ22H7eg3H6XqaC/yNjBsXnOd
fe2+1kptZ5y1TR20UnMslb0YvQitL/PYtJgOc7WdVEA9ZKJoVrLQHNNUhJ+cjUezEfdTbXgow75B
WJH3EvEMUv5KEsE1pXU4mqMTaHaEbgdUWeTMrvxgV5Tu4AxILJFWpm76yI1HWQ4bIE+NQL8YtHmT
WleZaoDpgzD3yGASINxSoGnA6+BUKrxz/INzXFk3cW2R2l+IHUPBp1JV0urMvS6w2w9CJWzepY6V
2slHc2N8CL/4PTrW0VnbpbY5noY0zpKBgHxQ3n4alm0/3l1e22UT4PY9vxcNpKPjsMNbmxdXi/W+
SIei9C+bYI34aAYgWJgmRNaMCdRzG70apVFZVg2R4UOvmDCihR4SMfOuzcg4WLKN9oZb8EJE1tIg
xQc6HtB1mchczs1ORVIOSdsVR8HaC9ptMN0M4ePlpbFcJQSUQfeLgPc78DqAaJU6ikZzjJS72vzZ
/g1XD7IFSyfsEoBl0JinCtdgLvMyPZqpbFd9a/f9xIukyQtJPdEGPD34yWSIesPjn++TEohqPtVl
cox2ClhLT12wDgNl3onvi6+XzPguZ/ao45BBqGMe4zw5po0NKRz9NC0X3icgG29t8ZNQSeSPNYYq
OKEIqzuLpgeKrEjEZELPer5QYQii2Vz0GKVxtC8Jn3zlmbeTJz7xAU6sDOzMGPXgtIYGRYlaiFEO
DzY48Hv5XUYzv70ObKQnV5mz/HP5LLIe1TOL1EMTNqVkNkYQH/Vn5USakzxaXmVCTpCgaXhumHH0
DXAriNAAtjCGRXf4BpAfVl0GFJJWiJ4etnswn3MiVp4JKrQbW0hg5HmbHicEB/L8JnDJq3kWqNiu
BZ5EH1ocfQyqqirCYuh8bSBVkwvgKM0B7F1sIi+mvHM+FeMJO9s88rtW0Uhfy5U61kOCjKp8kUAU
Xx8C97N3p5flUDi8g894vs6sUedekocUGomwloy1HwiP6DvFIgZkNc5bwt5N+HfwrxJSSOpih4XW
y3lexMcyPgRj7jRG4nI2jmHCBDMv+NvhqMDqQ53xtIyspNbAcxlLG+tTAqgq3AtOX7uTUw628SKi
5LtwvhYj2MGCCAEO6HLRcaC2TxWXRu1UIzqamILXMX049t7SPITqbHcRtxXM6EViolcilLkWCb+p
TRyCQZr1usWrte2uyTi6vAvvNNCW8LNOlkMEMkAB0znyGxl1qfNjiHwMQxsRWMUIYAy0ffZyVWwN
wMVin9ceZGwioQoF0Qz4ckHLSz0yuZk36qyJ00fdJ9d1W/thqboZajSxmTi5yG3pMm7YmT1qG6s4
zPEA5MX/gu/KvQL1cIBxene8xoxKBz4RTpTIOJpriydZgNWdLhMh6/VsHI9ad9WUrwN8yL8//GcW
qFw6m2oR8xsDQcCJTlSdSG1QHSlBzfmbJDPIuY8mb1WUD65TUJ5WAURRtDp+bqLwtYGAEmdd5H9Q
AcjZuigvjKphOsdlWWBdBO6M1Hqb70zAMgnrNs8ZMqKPM2NkwavPFC2A6BiLOHxMRStcJUYcuYMK
goliTjpOn4P1IgMJhvgNzUpou9Cja2mozbPQ4hAShFb/IEEHTd5Je/EaU4AHnudgfqmVMWph6PsL
TSuCDFeKar8UUPOtpcfLX4pcGvpDgUQCDSJMOCBepA6gWkidLLdqgkERUnM1d71vgDn8b1YCH0/E
cAwIP4uUkx/mJB7qxYSZtjc34JsXvbIzGu/yYlgHYW2F8khIewSxy7AYcImmGyi09odB0EW7msKF
cxB4pihnlJmFhCG8qDjOw4dW7lR9a44cWOUpm6G/jSqioqJjZgHvB7VpSzm2khQsLc7aLO8z2R5N
R2nA1hZfBRsNKs+Jq991drzTMwdt//St0u1Qw1Q90vQ/QbIygg5r/Xuo7U2jSlnkEJlLkLwq6rMe
yo7YvXYDj2yUtbcQGcElw7tifYOTDoFgkDudHzPhOY97ZzJuQH7Kcb2su7U2Qi2mnCJNLKUCizEf
Q0G3NevXvz+MawPUCamg/1Zq4dwe0+nHJOWbRRucGuJ7l60wlwHAL3QaMIWKcvO575O0dpCqGLQX
VfSjnR7T4Ony/2d9c2QCoMQnzO7faYfzcRxSAdvUyBiMGzf6MtraeKsF28t2WN9cB48VxIeBb/yW
eyQJUbsM6+RYJro9zT/y5XXkBSw8G9TDp09JNCZxmAGXsUmsJ6F7WNR/Hy8TIIEMWjUdo2kidarG
EoLzdSumx7S6asf3Bbpjl/eJNddjoUamEKAMusV0k6yJ5KHo8X8BbMszAOsc1Uu9BgyfH2mDthXK
1lAG4hwy1sahhwFmUUj5oalBO6JIaZM5mpJjvWzDygczjp2E/1xe2Omf0N6ODMIQGAYsfTvJlhaE
E+F8MG4JWysBIoM2/NBCACXGPMCwDe/Hd93uXubrmkz7bIqNdW0eQrjBI++ksFJ9kNR+/RjqqEx5
VBfiuMRHNKoHd0KtvsXbGGyhDX8DPgMkkLw9Zl1k1DFw09DGxjQ5tcdA1WSJHtbzUQgVSLEM2ti9
DcLAQ3MxzejgAZMADcHQHeUvutHqmiBD46/Q0GtUX4ucW3wiKQb9Ic2VCWrvyrlC9JVgul/Y6nsi
vTtspY2x77iiiMy1GAClkRYbIcM6931mLOlzHEP0aOyn2FNz9SGUuUOtzIwKM5kElKFjjoOO+Cwz
WJC4AlkbfjS7wh1LRx5tOXOIaKH+w4z8y/eAVVoFZufLHln1KprNSiQcYIYmzUvowJ3oQuOD5k0w
CHn5TeB1/DlM8tW/fbKVTeIAVjbLegiqNJ+mD3VT3owbMvupbMbr4g9malkPynp55O8rU92JUTiq
oMNl6qXTpZrkmLlQ2PEgY+B6EA6Xt5N9Rr52k75WUZRDuxXzaMJk2aH0pok8khWWc1wviHL5QtWU
8yjl87EXY5BAKMkhSFEJB/U0J+Rk5h5rS1RE0Q9xFUIfFqoKbnMtwu1rJmY1JkcGe59Qck+FSi7q
hVNB1xK6ThLDfigK4Asje8qux1mwh25wsma05z6yVcvLJVSUa2Cw8rsBXitsMWNepY4WFrgiMsTR
TTedG7Bue+20s+TZ7dveHovrdOh2ViDtJyPa9Plzax3C9NOIjK3VTV42L7bQXM3mZ5Y8DeGbMHxa
JUR3wxzCu7EtJm9pt7iXzwnzXV1tLg2JMqAoY5UxNpe0oAh+CGTh6YmMAsIOqNRw2+i8z6lTfrKL
uwqcChj2IQDhdgNyOWE3+gJgbON2AaVMzFkiK9Vbr5Byl23cW2aIisZp8gGj7BBfJ4CvhHPjuDtJ
ObCwzbvABNUG6jQKkpT20IENEceUSJhlx+IgcPDxnCtO8wJDrmmx4ghIC4R1E3gOahxNzuFg3gQL
Y62YHUcOSz/OYxM0QTKB7U09dG64VbbdNoQIgYL2JB91xdxA5HtoQCEHkmSFuufaEkpjISsJ7vlv
iXcD+uM+lM+vZRtMdqGtPHHWx9pCKOEqUP0BrYJ1+kUrp5xiPjjvqyA5jhBsKYJjnO/naLZVjJKU
2WRP0a3YPaB0a5t6C41vVNOb0jelZ87PICeQdjgk50ODjwgm0sGJIhfZGE8xqfAJnxLQXwIeomKb
fGTgtNQI46vk8GB87N0GYoEMTlrfhXNlYZIUZQBOn5Cm5dvE1+pX1Q1uCa88qPDKzub19pk3H6Wj
/5ikYTv1mPdCImCdBOCsgwzVNQdPeRCOxJNn4a7j6YOwrv7aIBX1mcqoFpapN8e6im0hGhxxQDlO
A7OE/DIbi5PPCXIIjRfKsMKKtVnKw/Vl3JhziyJJ63XXwQvCiofwWgGmFbVaXsjOPMJgcsO4EagB
vunNDvUojZWKPU2VvN5XfWm6Rl9yYRLMIwpGADKLjZK3RsUTRhLpw5BjJ0dHRWwLvy04saPeNi+E
dkxwNZdzJ76vi7RxDcKSBWwkOnPn8ZJUR7OgDE2HYWV1D7oDb3qF89lAH36jXqd+cMOrpnIM0lB1
eY7SXhqK+ahrSeVY2uhOcsMbjmFcgbNl0QNiU1cXdbngaHRusWsfMIh3+CyvTV99zTZc2BVvSdQ5
nMxKL4MZxkoN2dwg2/W+DB0rxGytcJwyWw/s2Q758/Tfnw0sEjQ1OkQ04dfo7nRbDFE5qUtzEs2J
HO31pJqT2aJfePof8J5/v2+wB5AXBkQxRPOtW5eoST50mZDj4UA/C+B4KIsVW2VfA8vG640w/OaZ
MdqJDXGqRnJhoeef2dB08ZGwg5mgQqIyXgO1w+WQ/x5nn9ujfJhShyAcL8LimCBRaGaIDs3QHKre
OPeN+c0IWZchEYVLujXYJW0TLTVqyKAXiYBFqnHBB6fFuwt2gD+gFSQO4/zNw7JW9qh8KNIjyMVo
6XAsoUucLo7ha9CUzl4nEVSviyO7IgD50j9Q++NVHJgburJMubJCXtIePAjD0Sjf5DFxsvKHnlr2
5f1kXr2VESo7CjM96wYDsQxeX1vrWrs0OfEmbxmUgzSlYMRgKZZRjJGLypwdYT4xNO8vr4N93BWN
4GkwJQTWrnM/bDZNAt4uC9KnPhi7Fre6FR7QD/cAFo22uT+/cjHa7JNoYuZORCHqG0uYFpqC1fbY
utYrZBf8MK0D0iAnm21jM7Zu6nOxE+yz+GWR/KJVGLgYFp7sGAzUQgRUL4iR1J9kUslyrEM/gkFd
ckq32kBcbLzivTrfywLkGnyZppKTZhJMEKuMgFT2064t/VLStmopoKfMQaD8Px/yyxI5satFymqZ
aN3SF0QWqruWARdNnc8FnxTllRQvOA9VwyggnS+NOjlRP4ijoiqENAbgRqffBAAN6TYR6OW12biL
o7xJbqV1kmqwJW+aXS46mS+AZWpxEgsyiCSN5Y3rM8pV56ujvMikp0OTGGgKiWCMkb3mMdiBvsXu
9tYmAbOVcJe/Xr6Jp677N4+pyriCZDTl25Bw1JVyJ4MZE/dC8Y2rZVc7+U+tBI668fQeXzH3+61V
2LonuOXjePVXfvPLPj0+bOgR4HWG3By75TUcDmZwK44vl9fIoELErqLlAgyfDBgiHWZa6dJpi4hX
SIRCm+SHV1LsZn66CfzZJ1QWRew099Uz76wyvfXKLOWtg6EVZ7g5BOxdarpSogt+Kc/j0+XVMT32
ygrlsaUkVGvI6SYQV67tXr0RSlAUhLx7znKfaBpBb+6kay5TV2GJ9RhTbkuOzjYY88CUsRcf8Z76
eFGv/gaDgC8FHIwMUT0Fg3VUdCJXWbugHdwe+17Ym0HplLnoZfnD5Z1jecm1FcpBR12ijWIM/W1J
gFOu3pIA0Zb2oGJG8LIh1ktANO/BI44sFTXZcyfZtEEld4GcH+s5vl1S1Z9GCDtF+mugtbsQvByX
zbFOxNoc5ZO1xWjFFhQWR7yC7kTu7tJ4EHzyLpthHW+wY5Dmko5ivkitquzMRDabCfF43jpzVrih
2rn/nQlqJf2UplqRRwBf16E3d5D0rf3LFhi9KRKBfK2Cek+yXMzkToE0BWEkSt4NhIu5U7+dhpp8
aCS/8hwe8wVDgxmsrCJc0rfBvKiH7GCuq2jI70ZwkEnbANPLhEs82xs7zuqY1xZVNlwiQjlA14Bi
oUFzoAJyCO2PazIkA3ETKG7lO2Ef7TWONeZ9Whmj7lPbqYNWYOoW2MPCVpZ/9Lmy5XqwdcxPcdZF
zhb9agFoo6saknjkZ9RXE+NuVsUIeXz+a0AUoLiQFgUvV++qhHiscngbybrB0PckBV8M5IAp9fwG
T3qQx1oBhGhl/Wik0S6y516FEHwkehqfioCVea6tUQ+HUU0Tpuj7BBWt6J8etWxlE979RrDxIKnM
GAeDy0RKD+BooLHOV6bnWmUVAsDm5jPJco2tZOsYd9uLbyfm98d/r4wBQgrgRAmqEsP0NAa21OVy
GrsuPYb5rlM3cXQlNhz2bdY5XJmgc+leGxMNggDSURQe5xg8dGNiN43iRYnM8U/MeG1tinqo+hE9
Ns0AAhvR01sbOzOmXVygU27KazC13SxgNSswcJP+1fn/2kWNumphFFeSnBUAX3hTbJsZspnIr7Yt
FGdfSqBTgwee4gfTba2XSrn7YQg6MzLHFK6kfSGzAcsmviOKTCOXHIv1gCmWDO4SCeEapurPzyTm
stRMkJr0KLT7Iry2pPuAV+Bkn/uVDeppiYBaFiM9y44a5FYjZ5xRmVhuwNArutqz+Bo4QcE5LLxV
UT5rsbTBTPI8O0bmbuoereGjT3hNTfKrab8IUBkqZNCQwIQiZaNdwqU1Iow4gCdrghgxkPPxzxo6
nJ940LzYfawr7y9c8dokuY2rDDBLoEUcWlp67PcdptqdSrFjL990SMqywsvR7+PyczFXKUH0DXwc
imzRPaooDcB7J0npUeojMBOgDFLzNpLlQ6D8Aig9+PQBNqcudqspsTRZtXlMImjlGX59jO9B4bzV
beE+vjOvmkPpxz5vspR5KtdmqXstFQLAQa0Mz39UA8/6tHzJDnb5W6562U38Lm71B87nY+6lhXqq
jqUC4k4tNBnydoojwAM7t36RHe06cwFLOhizo+1PahybnrdK1t4ClgPAFY4p5IepQypmYTGUA3KJ
RYvtKntSy9ErwaTScxmwmPu5NkUdzqIMK62XYKqD5uFJuhJTiYJteL3bX+efTW3zyj7kx9M3EJqV
2EsoB6nfOgyJOFZtWI/ZsWt3USq5WvZpBTzcGgkALhihuwpK0wtjrA3ZMe0Ne0wUu0XfK1UkW4JT
sT7lUP2bWw5yDohXYlYQhBLUNxPSrMhH4I5RDJ9c5GIYUBQT1/pIXkS/dIWd0XOCSRJ30EvUMdsJ
ChIQ3n2j3BEH7GRXxZjJAUGitI0PRPqGT6XA+lyQsADaE3o7kLKgAjvwCqLAEybdR9dgujoAt7ds
eLLAI/NnliAgE4CmMCFnR4n63EuCyh/YW4x5wksmT8VdegWyNOBAgn+yq9bV3+K3LLWz0umveKEC
a4Ek84SkKWRVZBptWKRkriVp22MTLvYwAmtogdASjJaX/YhMPBP9vYBHB9UcfOZ3AZdkaFIh6eYI
EYllQZDSlvey09yZs0fabII33jW/IMOHgTHZsstPcO3dRPvMUbm9MNaCVz+EZueeqrzopEmJcFJ/
y5yWk134p7rrfbuT7eKYPXNzOp5R6vNamtqmyrREJz9T30ROAYpK64E8gspe8cA3e8e1ydhxMP2D
iRzZqwJgOxW5570llp1sCO+zM+Cpj5zFjh4NL7wrvGojPF3+vixPihcX74MB9mwDnvv8ALeKkuOi
VLgobjZAH4ooR6bo5aSDHTpgtuXCZFlNTUkFcY1qgi7MgDc9tzihsgVHVIcIOJU3orEKXK5yICLu
3UY1uEEnc4Vre2S/V4FMjlnKBLqjwnsCbNtNtxsea2f4UW2NHJqu+vYPOpqMLPZshVScG+alHhtD
GKKohvqyVz+biQ04pHSj30ZX0b2eOIvmcL4j69QAmiFqoJ5F2ZWOEJU8ErW4wHfUD3XtdDtApTax
k6HbvsHYLZdXgnExMAMrmyI5oLBJHRvkDMbcl214lDTdgcCTuzRA3EQ8NBbzsKztUA99BZq7BnLm
IRp/MyJfwnYEQfPd/wr2cRJMBlkGJnuhCI91gYrrW1kFrRWzMvO0+1gmXwjd+RcUIZzEV9+z2UlM
R/38EDYE1vzYby9/PtZ24pECeByEsFCHo+58lgBXUrV4rsrqVzm+d+Zb2b5eNsHy5CCI/I8NmWY8
WFpVa0ryJAqN10CM3tyX9zo02w0/gxuNneQGyMzJMUtbfiMotD+avGSEpYi+ZWwvCKExQE1NXi5h
g/JsnkXH8EXfLC6Jg5er+KA+Rg+z2x2yA092j2XQlKDyCMENGKUhFJgozdtKCdNjLmQ706g2STFx
QhpWCg0owZcNysMIc9mD3BaLUjfdteTm98ZNugO39esf8OSzfAvEr4loEehMdYu6eJHcQz8IkAmI
wVTX5i8yKPupAncKMok/6rwTb0y9/+gNIB8j2goiZP3OvWckFdksmH2Evlz6oLi4DLuuQW8Vgthb
EBVfPqOMayCjNgBTCDZwE6inQWsKwuhiCe+hfK9GoJl8k1Peg8c4EGc2qI8lLbqkzokkvC+P82wD
rA6RGfUOA30ROrekxvhXCklYCxkKASIKYAn6o4lGabZzXbQf+YuOxrRfb/rCISmn4mXH2FU4jQJW
VCrjVceECJS9gRGkPlqegcQV/HPCe+MDdPImueIz5l0gOQmVCpkQ7D6J2+CGiyBifr4vs3SIJsZC
1/RG2H00rqV6s0fGGozA6RXQw4mAGwAIGnktipHuvz82qCvBpQCUiQyNWq44DSDGUWA3b+5U+WbJ
XmXleNnE91ODWohkkTgY5blvoKGu7XKINwCAooiPYvzB5dj7vnVn//9bbbMHS35fDqAGVZ8i5TnI
RXsc/rm8BsbzBiNwHACvKqi/0dX1WsgNs9aX35jj1lGu1Jd2E9xZjnw7/Jqvuw2kWeRt6MoPHMPk
Tp07kXPD1CsuQVEwl3qgT+KXEXmDtIWOqx/cKs4faZB+d5Hn1qjcL22SKp57lYDUiQZp7AFydYX5
TyIiBZV5kbe673WPc3tUWT+CvkY45t10TF+ixS8/wI7mJLeCM93PoLYYXgD+B90Ld/KAEdie26WP
PZhktUnHOpPrYicDE9U6wbvwrOwRSQNxzSXvYN6Br+NDv92jlSaq0kk9wloCWZ9/xvqJDZFM4Q+H
rnSCG15JieHJsEb0g0ADBE3KbzCGeOgKFLkaIjsY3UFqx2vwDoGG1TNt2S3uuwMSlHeeP2Hv7JdV
eqXNYMhpJWKlI1IwFW0oyS438WZyKnve8YsVXHvUu7eoKM2MBXi91c3oSW6Pab7wAA46sLKqV9Y7
D0bEsodICBS6UAiEpBY9HplHSSxOeU2ao0Xjdrt+I3j9u3aIboRNdS+4vOEDRoSEUbqVQXK0VjlY
oymNWJoFiJbVGGxp5nDfdMhPpnAn1tMtBjxex2x09aXzwgLVhEKbOAE2y/ed/QIqbpoaM6yLGfy6
+j3Ud7J3MhfeXeXPYC+tthA2cqEpBsgrSjeJI/KqKIx+0vn6KQdY1YGaLhNRYfab2E6hVaw74b3p
ireLUz4pTrHni9sxnpSzFVNuMJrLogUXOUauVHBojzurTu1Wfea4doazhRVCAgasEfhUqKObYipg
BNHOCCRo9dTdEWfbgUNIuJcc5fkPKumMp+TMHvn76iTFQjaaiTWPiEdFhxQsCVEM4bUeNqFfchJC
5hZiuARcDMDHQKbg3FjUj02nTvADgzE6uSVszbzz+4FHtMM0Q9DIJoIYmKIcuR4v2djNGOpt9IcG
fb/SeFCSF86HYrxSSG7/zwjt05RoyPuuhO6o+dy5OrhzLWfZpXtVsDG7cVggJAH5MqQQPrcVzfxk
K8vULoYSONVzGaNHvfM7hydNzeYq3el+w2UDOdXIqVjjbJ3UAckwgdSIJmRjWwFKlWWg4YUQKrQH
IJrroiINVIG0JI5ZJ9qVPI4zQGNRzgnAOR+UBgbFrdCNUjdD5TGX7UEobeF/SPuu5chxptknYgS9
uaVro5YbmZnWDaPH0YLeP/1J9Hz/ikJzG9o5e7URE9ElEEBVoSorc3qpi9P1HV0Jxx8WyvhUUcWU
Y2FCvbbpv4/pfso5kOF1p7XYN7rKxVVL1UIX6gCrmFAnwLS5l+5LPNkjfwDQRPLUreAqwnbkcU6s
1HzgLDUTGrkoEiLdZuzmfaakUhYPABGXO+MmczEoOt91brOrN51oz3+1We/mGN8M6e25lGMRFOWi
7sxqZscJcbSY19tZQSR9XBbjj/NQHtI4b3AoABr2dUe6KQNXADc/evuY+fOixzHxuOR4q/558TGZ
5DQAU91oDA3U7r5JSNoyN9jpDzFSCwmE7+WGhxXibh7jy0LBxJRhkA1vwz56oLhhC/Dv+Plz+g3r
icz76tgXZ1rWbd+OoEQdnPAu+K0A5ZV/1e+1PUUpg84+8K7fudXlAVamKNhLyhTMbKKol1U1pcrw
1tV+sBk2/Y3uTj+k2h4x2JT6PA7dNact62hiIQQZ6DMxrjM2ByAMW3EAU0Zg6939OH7Ji8DOYy4X
1do5WVpi3GY3DqqQj5g4F7bFiT7RANsnNipLZzbM5BdvZaspIcByoLDH9M+lDOOgh13ddOoMClGn
PZSowhh3LdgWduB846pZst/RgmQJWDkw8Kaj5Yhe1kdXFgaQn8pBDnMUCtCHjWDl2QetZDcGB1/A
+uSzHfQ26YSoTiXtP9qpZ7EShBh2ym7fyF+n6cf188f7fWaXpKYXgwzIzeOkPSfyCyl4kyirH2qx
AHpMFj7fIuk0AJzZnrKwuQ9E4VckKSFa0eGz0snH64u5CDDs12IiWKmomWb2pnnsv41gpganIUg1
7eIt/jV+sSboOao30XA78syy+cgfs4A8Y5QC+uvsJuklqNMDBJ+juMl3hg9YBFSnqAJG4vG5Bg2e
NWbLqkiwskoNm5M6Tc2NZqqpk5pjsMNo2OSijTvZUmQp20aITU8cTelGESYAe0yz9eeUCH4vaQAd
yMT0aujXHea0tHZp11p7UDLF6s6aiOSFYNXEpxpeJvTEvQiUww/drNb3FYi9g9oY7abRk1vAG0pP
McJ8bwTG2DsWkdF+02XLL6UycdRBsdweOe8rGURIbpdksOyBVPVmhrrLgShz81XVJtUGwPvUGCZ5
MSKpuB2BU7fLti29qJMAHG+n/om0VXmrN9G4zSdD8FotBNOWEKK9MKiBU2Co+2kaTczzozK/FUrA
mON2CA5qqwxeXTbNdgrl0BEbKX3ItJ6AzFUv3SFUwM6rDK2jgHPGk9UQj9XSMOyqNSyfczRZd8ie
EeYeyGmeW0o7WkfNHgCflOzqJd3gk20opexwwxspuHiesvaYqyC1hVkWk9qcep+Ch+kQk554yjby
5V1NvBm1aSgiboz4pucJcV3ENNY2k29lGeicJxVrNW8z4nR3EiTQKzeWXcmrHeuBW31YvxEWWs4K
RJcwtPXRx9SF1k4KMClHcd+dzg0MmgLR4nvq8h4f9LeWr4E/a3u3Rf3dwp8p+ijlcaWZR5KHdo7O
RYxDLXKBy+tu890MkxYknVVHwAAGxzrq/Q4qN0JlJ8FTVfDKGDRdu1gP3ogaxX6Daoz5djkKm4nR
Ds0puAU4QPMMUOz4VPC60h0LWZ2qOFHs9DE+JgARt9x63GoAMix8VhTk8FhlFtrFQtpVud6gxD/9
rqcb+ZTfh2Chr77Fz6Zd9wf5hjuuRYPm5ZrfbTIpLHgQtAmMXibuIlimMMiEAT+PdoBrbrdw/S4s
1sekr/VcSXVTjw2lZdrQ9LW3NS/d0djAH4fhWVOZtESzxnIGRMI8hqfepW0hwQEs9lHyUtfiDqGt
bh0yV9o4BHHGBdQr7OtcV1OAy4LOMxOAEAgnOzmDyi92ylJ0HUyj6DSwzdY8CZQsskLr2Lqzj7F/
p9royUZ1obLiJNvOL1APV5zC727wKi95JMmrl3BhnYm0mB3IcmuG9UmfNnJxa6qPldX4Y81tdPEs
sdGhxKxiXQZIJ7eUf0pxM9mJf5XbHvPPgQn6keTl8ScnIq3egsXqmAjRagTKXVZJvfTgoauxnx6U
M5KTr0V28aw6e82FLcbL1FIvT3EPWxXGrUUolRe3BChqdCw37SZ0Lc7aVp001eXFxLCKWTRm41LT
iItuQB7YWYMddKZrJdJm5iE4/2VV72aYXRM6JEZ9hfOhPXWvqLF/tyZXSyEvSElMyFcRSkDO9U1b
PyfvFpk9GxOQUZUocRwb7SbJAa8yj0btJCCLuW6H/s7lvXu3w+wXKlhRJUXYrxbZQSPsdZNXweZZ
oCtdxNEiicZYTeiJ1/AcUCK74zXmeRaYyFIZbSZ2BrVAnsfquzXwBK/oD1z7SEwY6RopR2N3sqD+
+iwJqQe+TscQca71lyipvOs7srLzGqRg8QxE3x9QdsbYMIxiKVu9dZSVYycY7qD+AJreDRpO8Wot
hHwwxASsSgAEloz9n+Boptt0m9ynuKvA72XQa/J50Zj+HvMVl/YMJmRZQyzLcVSbRxWz0xRkVnu0
Lsczc1Etgwv6YId5Sec9mYiQYl3Ar2f2hJwYA8wvBlKcpEGjRsT0Tca5rRclCdYm44fKzAzCsIEf
0u7rHUDX2/RWRWdIPhCfB0tac0Yf1sc4o1Q2LHNIWutI5xPDGyBL0ROHQGeP4qAHBivoy4UcL7Hi
Zj+YZLwRqNsmJdGM4pQF4uDoudFskjDVXUWJ+83148/9lIxH6iFO2yviWIKfcfDKh2bTbzXAdAEx
2PHeE+vLAt0Y/B+Aj2xJLhvkNkcpAQjWcDxlXZq6RkgOkSZsOWui23959N8NMXdaEgnGYgmOR9J4
IH5o7lIPRGrCqx56MXEAiLopjL/asneTzO0uRGlsoQqIBBGNBDH+MQZPasOLHtc/II7IR9+OB1Jd
QSLPPI7GZI/qa96Edq9wRWmvfz6Akz6aMSCGN4IsCYWQDWZDnPoe2G3w4Bgb7bXe/Oc5sD93+f++
HCCkH62lRVJ1DZTH8WgwHynLD+jD3OFhdKrzIeR1CleiFz7cuznmOteJlqSQvjGPORAgAlDyIfeZ
Tn/i348fRHA/rghSz0YtxvCIY4Y+mr7PfbKpWrgMSoeItCyyuW173qrYW2xgwKIqcDLy0BvNHTJB
oMMxLoWWjG1ipBT1AT7HL+84MqlGWI59B4SseYzGr030LZR/RzKnTLsaXVDGB2ugRKWE2VElKQqq
CjPUNIpRdrJEwmwbENpdaavoyNN8cE5u+v8Kb6RncmmVWVmu92k0BBUeKEbjZSUyQQioRTwrqynB
0gyTSc1ZLkrppCOdhqigD8VzcE5FYJc8yEDYJypXKmNtw5b2GL/Yd7qmTgPsRWEiHDCuEn0TLO3b
pPdcnrc1H4IpFCAAKNM/GJM+3oE07pSUNHgwY3bgBxj6MG4Z2uSb/gOkO62Tv/AS+NWlLexd+N+x
B4eKYBwtKMSAz3/EJOQzJ6ys3evFmlj9FKUgddZWgXFsvOZVOiTgEmpt84nOX9XOsP3P4KbzKXxf
EwuyVaa0HHCnDWQ5wj0l7c5864v63Lngd3uK9jzPuJrpLNfHeOKpMJUgiS3jqD/24YbU5+Jmb5de
VkF3utZ99YZX9VvzW2hmAZGNFjJuNxPR9CBoRaUb8lNPCARjJjvRnq7v2urBAOkU+JaAF0be8fEg
BvlUtxOBhVb72fVf9dnXye66ifV7jN2yqAIegKeMuxiCNinrfKCHnfaL4XR7r9y2HiVUzQHp+avD
Dsk9BXwIJhRImI2SjLAMpgl1NtryqeaNUR8k8np9UfRvZoMYVvKPDSZOQiBpmpVAbk+pBeKlPIq6
bWSY0CUdgs4xR4nbdV/dqIVBJmqqpDTKyMDDOw48ESMcOH3RPcSNQV18WyR4/GP6cGs9hK19faH/
snvvK6V/2OLFPBcaIbUEw/+jSvbRwSlvBtgDpE/ijxivukZgIXHkwf+CjupHe+0A8WiB2qOnZXYb
G+8lR94ZGwWJKa9fsfKWBvv+P8Z05oKp1qgJk1Fbx1gljpnush46vWHllqbmDQ3nrq17kIU15rLN
fVD3ZlbQtyDFMKReqtr1tnGpYiJExy2XBwlZ60x+WB9zFaoxr/R8lAs8X4i8t+zbFHTGgqdHdiq7
wiP2EGeG1xJfP6rvH5W5G3VISim1sIMk+1qk/T5EgDMbHsst92syN2LMtUqOEr04SfeFtFErJ3Kg
bI6WqylBShYh7hOvec7hZPMtIRdjqUskOmVIAa6JG6bg3KT1ROJrfKKJf7l875+ScZ3QWEqhkoH8
jtqjPOXtdxVAm2ZH/NDnMRXzLgOTbxlhqs1lMpnHAJO/c17Z/fy9Jb+64NGqVY5b4Z0RJgEK4kYX
oQ8Jr1L/qFrZVSPRGTseBdQ5j7p00+/fj3EmSmS1TZUp7anx6gMy5FvBC7eYffVbvDZUUKslIAnR
tyAkca67Tc762PISlOT0zuqQ4HXV3Rjc5NJOSjiKUasXAPMPFkYXEVwVg3EnCRh+NDM7H45y19jD
LalsHUTl5jc69GYkdvj9+qLoprBfc2mQ8SZqNgWBXCGwpuDBRCtdrR+keJeAkwHVHksJ/+IbLs0x
fmQ2SVgFYVafLOk1mPe9hlEPrsjwWq9HQ/KjQOjGAuKEHQzrBZG0cVE19IjEdnSgegA5iBRH0W5e
WmjADG7/Jd93DxRT+ldJ7MI6y5QwFr2UzkX4J7oqdCrUib5n4HDU/WgvHKzt9R38lzPzz2rZzpYG
RWqxE4vyNI2tupe6afSlqZMcvekjO1SKcqNA93YblEgzTJAD3il5nW/63CgdIVbNyg7jiqeutvqK
XX4E5lyVUgQZpQIvB/mR3LUHitrq7d3oJJTlDKySLu92cj8Dc7SCIRAK1UQNp/ymPjavNCkFJcxe
KB1Mb36iFrDqyJdLZILVPDZJNdd4rNA64viMYOXKO7JTPPUm2/xNAqyIKCSCD0zRAfn+mEINYlnE
spSZxwyc3k0OggMhtVPoul8/TPRnLt3BuxkmMxx0qUjqHnEekitOFILleuIGebr112wwAbAlQjSP
BXzc4KDYhiHRFqO92d2fwjnvu61We5cfjomAaaU0lWjgWNBdkg60Qx/40p7exb/p4sHvvH89JgL2
tSkPk3y2ZW5UpwR+q8XqKKA1uAFBAkc3418u2bs9JhQmkPJDgwWh8E/qAuKlRyhnOsLtH+K2/Bcv
t163KIPLGDQpGK5Xmb1rZLNSTfp61W/r4jyhSjbSF8iFOzpEuzMQtvJo8Nbv9cIks4GTMkpGAcV1
1GZLyy4pacEvwRN3yoY813eAXXP86WpEXNhjNjHqsxJkHrBnBrJ0kKJJdqdIbl1lHH8bidptANWB
aE8w8Pouq3dvYZjZzToPNaswYBhxzZay373iX7/cFxNrtLyivFtgaw95RRprmmFh2McndZ/8xDCg
G7iNm921vym1KqDJPu/M0CNxcd0XRpmUJigtI9F6wzgG5c9qBs7OeiDxSZZnTmqxmhgqEPgyQJoI
pgQWu5VCPFbukgZF6M4GldS35st0W7x0L8U+9OrtdI/Jn9oGygrceKbNbQrS8HKxTKovpirA86L4
gn9fvKnHsinrAO/fNxkKM3R0u3DU4/g4OrMHUMn2P89Rn/dyYY8JCKST5yTIDe1Necp3lp89oTvt
oEG3jw+QA6GZjVvd1NwC7loSjOnDf5bJBIhCH7PetEYa9ISnepdJIIDBqMCvAeOAPkYF9sM2cyKV
E5bW/Q5EJSnTjwnJauZRLxbQNq8kAvCyK+4l0OyAnwnKVBkACxjgBijJjzqXFzvW1/pulDm5ZQlR
y7BUtLdEApGI8QCmf2iNVzbnVq7Gw8XamFRpEHtU3yOtONXfUGyirB6ufmz87jDefqKRzFsUc06B
i9W6ccS5iXZArMUQA7KpViMkgTRPvc9nr3XSyDaOvI+56t0Wq2TOazMOULsvJ+NYkciWlbtY4DVO
6Bm4uIEGRh/AeIXBUZb3BWqwgjC1jYHGSX+gHajOH1A4bjfckLS6loUlJgoGkVwHeW2Q0/RITiFk
Vd1iAyHzvVU6tENTb4Bx4X2/9XRzYZSJg6FidiM06GF0T7I9bQ2ZaHVJA2DSIJBE92TDOZerJ2Vh
kAmEco3xXBKm5CQ9pfqNopxHGsO94UCmVv5JVetovOexA65ZBWwSYkYY2ARtK2OV9CQYrSEHAh6K
dN2DWu8GlYumWHPWSyNMqI1xBcIGc7fHbh89U+02I7Qbv/XyO8pk2kGwg/Mt107MwiA75KEMyqwr
gaZBg1LfS6AOHiFakB6kvbXHfcNjSNldt8gzyPgusSaoMYAb6Y1iu3TjJFuP1w2sJtbLJTFuK0QV
o5lVuOT+mwDSyOIWHFI/oMJw+4knNedQsEOLVtyMpUGiEjmgqflW/D8ljdHJT/kd5gFCJ/6B1NO9
vsS1zGW5QvqNFyF9kFVSlaDOfuutwFaq2haQWQzSF8l8vW5o9W6rIsixZIgGYLKQ+ZZdPBhRrSCq
VqCSmjwMYHvmg+ZRSH/89HfLejfGRACpLMgsCViWCc7sZnrOjce6+K2kvLmt9U17t8N8vmaoQ0Dc
o/qU17dBSexQxSUbuOR76yf93Qz9Mxa7VIskzTQMHh17X/IpCxCAL71tOOTQezLUTpRj/J2zXevu
490k4/+hRKqDcQWJAeAigZ1uw30MeUSw4H2hVbqYm4hwzwfj++MUIn5hr2tvlde7Csg0MIJxLD30
Yf34notPWd04xFHoJOoYTjMYa3XamnHeJQTPyh7i7Sie0VF2NXd+nNWT0Whwc0fmlD5Xt3FhlPH7
sRC2ElERUwnpEhe0amAfCBve2uifzuYIGH/7Z2mM4zczC0UbbcxPZjKbtqCKqS3lJsacsm1jSRsM
77z8zVl5t2gymWsgzdCFywuC6RnJ3Anf/vfk8osYcOJNuRf4p2X1eC5MMr7fjAUF0/S5frSezE14
M4PSJtyBBg/XAbNO/MobZ+tMxnspBHMXRE0QsvfBRnHTO1rUsWhqHj4oHibXnnjRbbUosNhH9rVV
5FHWSGZGTsmuBnYZgxeRq1KuhdrOgfyZuJMenIPD1t/SQZ7BWZECbqS9Csp9F8b7VnswpHTTpLxE
lrd/jEcbZSDqkhlHBgD+Q0cVxaoN6LH8cnaE/WdgTWsjXnQq9P+uhck4tJAocZqDA/2YF4DlKO4M
3oWvFJeGeWw8JzFickM68AQVos1LjXiHh3E22dyMXToTcsqgCfAYCKA3VBQh5RAG0Ht95d6zWWVU
BGOWDLIGfiCov96kG2Wj+hlaRZzbvvYGUSG5op+Ff0B09jEYZeh+9+00VSfJLL1YCvd6mt4OUrYj
EUBwRjc9h5byBkRNbpcyZvmvm1913Avr9FsvQqGaoyWrt3hJZsrvpvySyc9Zw/FnPBPM2SR6hLdX
ijKHYZ0qw6+pBlfGCQWrdarlV2SOY4qmeiPRdVCOI8Ufd+avcE9fO6NnvIoH0RbBBPZXDywVdU0q
SYW0jw17g97jimMU+1iDfh2t/H1wDHwUjUDfMnxVOWtc/47vxphw15d5JIvQ5j4Z8UHvv1s9sWed
Y2P1ai0WxAQ7SSZFYkZIU2IS2BjLtYWCV4FedVXvJtjoBk49/OUZlqHfxrpdfGmg9ULLUGKD2Xy0
eXZ/lbwq4N8Alzs4Jlnam1KYol4LEv04K+bBqhtfFFtvkrttn/8VOgxatP/YYuLapIVjF7cNweJA
9/HwZ22Nn59oB+sT/EGrH3Nhj3EeQkcKVezwwpdhL6Y9bTfeZK/0eU/LeTxMx3pWubDHuAuM42VW
ZOBbQl7DdGhJTQB9WQURRoxofmJ99HtdOGEqriVBXwPsXoyr17ogxoRVCtUc0GQPmOXV0RCUnAkz
GpbLiyvr79OFNeaGhVUVhpGAKGqFbnvoADSNN0YGjklateByi6zu3cIac9dafYpmOUIY65xs17xq
54HJ1qbQeHoP+N6KY5CFZobQ9Cpmocbm7WmSl92nhdPb8s/kRJs/qLH1XOQFzySTVw6VHkPNGAWh
ZCf51Zf8LKApvUV3qo8dTLgjaqtQJ7CNg0eesnFfkEI2mjRbWVzqKNOYmCmePExtOroA6o/zqA1N
hT7BiLrqNhdWmeiji0kMqAeuBT2maWOT7Rmu9iztJze5qZ3uO7d3TX/y8ma8L5S5GfpQjBCthUla
YEDaHNryaNNhqXYvf8sw1RbbE45RffuJ5a5GosVymXvSZFUWhAJsB3gL0edeBS9eOYIHJh48M3/M
aOvlXPp6uqJrK2buSy1DkkMAUcOparV9ZEWiLeRVB3HZApCrAsgvM+85z3bOQtkaXBBUuSRHuDFG
nW5IGDuVrDuFLj1cT8L+xfH8s5kWc02UIE+S2iz0/xVzkEY/KbfFjrodkxPh1134++ZZTIhSpjYN
UgkhanpsTijCvYi79jdGRyne4eEvXer7ypgApQWKFYopCgPSDxCJYgiNyg1QrrTinrcyzo2wmNhU
lkRps9kipzS8FZqnWsyAov8aQEX5+m6tPgyowJpiiJAi05jL3oRdFGpmrKNpUN3RmUFl0+34uq4r
y9HB6oLEEmkLYEnMl6vNSO9I3ehHPX+ttAKiKRFt8SYZr0G3sp4PhpjvFmYjsOclfHTv/yHap5g4
+T9z7KP7+MEM8wxIWkE2oxRnfNS/ALVv960/aP+R15i1wWxN204pkFSVfkyE1q5TKBerPDjaWh3h
wzoYx1tpQ69EkEY8zvfDbwojxJyjOz/qdgWuJxBRe9dP25pv+GCPcbZRMMyS2OG7yRuKZAAJzbaC
QMinmL2pn2FcLLRsNAwZIN2CmjzjYttZmMIBk/Q42gBFQT0tdoZv1oZioYqv19e14lqXpljIW1Jo
6ShHON5QEPTKBAQRLTl0hsyThF3JQGAHioFg59IBj2SWNORiqg4TXDh5LV2qHqxsyUbciQhSLU2y
NteXteZedVD8QmpUBzsRkOv4xIsH9WiBjqmcUElrPONH90oJmQyvHFwM3oJrB0TYHHur61vYY458
TwS5n1tDO0r39UF2su6MlKfFZYw/to8Tf+JmJdn5sELmAmSFEIECU9aPmQXQhAKyK/E29sLOFZ9S
sME+Dz/Bupk719e5elwWy2Ruga4lkxoCxIGpztIj5ojmSugro8jbvtUbAEECKIGoJlAhjNcdTGsy
+w7bR3NkFcNmQA3tIc74CR791SWp4AySwRcHRn3mZAZyDdD+HMLBtyelv4tAox/89/xFR5ySqWoU
jj47RVEQNYolCdE3zRu7JY8Q6rGzgVMou1wHwhSmRfGfBsL6izcasWZhRq/ylBnbGQBZAqlHnZdI
XB46GMFoEtJ6VadAso/Xqu+KvDbVOjoBvSbsZKUSnBwsDv/5lMEKqORRcwNH4YXM3KAqQwZJhfCk
CL7VfI2FCCRAPHGblaVAPkFR0LaDW7qAGhtKOCRhrEenUm0DOwZ2OtOVnuMXVjYFyqXgf4ViGGgJ
2REFTU6Fwhq0/gi0M2jGksdGTd1xDjnZ5JoZyHVZFDyFY8bWVrohAVNHqgdvYh97kNa1kwgk+Bqn
vL1iBQgpGTcFVLeawfZyq0ge80Aem2MxYVBdCG1dOQghV51nZWMUjLTqOMyQBoHY8sczllnWPKXy
pINp/4/ag4xqCiWimvwAJA3y90i1Wx7Nz0o+AWwUWJkpUInyazC5f9OVoLKOAHarXXMjuVSzjo4T
0jFo4lsuj3Nr5Vt+MCczi8T5FqW4M49KETqGfj8PxaZrf1/31itf8oMRxotGqaBFltmaR3PSXR0K
HZXoXbewAu/6+Nnon7CIs1GP8Vy8uYtTtENBOdjojvYVfDQOmlaAJdqxO2x55d7LjPyjSfppFyaV
YixLXQBKH20kP9JD25oqL4zx/p44RVJ60j7mYYg+GOgAA7lG59+Ykwhq+Rn0NMAlSpgNy1rRNmRw
GUp2Ln1vCpHj9FZP4NIaE1uhxAoStkzCCK09+2BGhs4JGPs3wm2yBd7f5dWxufZYX95mWdEPWF3l
jcCvpdv5hkBBA9Mjn8T5rx3HxQLZwlccinoqExxHkFD6U+6NT4VDNvqB7Ca3iN3i/hPFtrV7trTJ
XOvaLOcqrWFzcEQkYkCDNFBs9KCQ6rfb3lGSndZ9qUGuxZsWPq/myuE5K2ctjmneQos8bQPtTYq1
Q+2r+0DMoQvX2dTB4IWH7aWdTyxfbHJbBIK33PBq7rwvzjgAScnVpkuBvmkywK3nypH1XxwHsHYb
lx+YcQBSinf4SAE+ow+pv8mTntFHuPuBOVjUTWK/vPvMulZeYx9uJsvmrWQZ0atCBthxF2+LPbDz
GCEbPRBCbxJOXsW7JzKT2usNKUNCe1rGUyh4RufQ6CB4850072Q//vaJyUbeR2UcTxflYjKUMFm6
2YHSpBchkA6gkwjAoWk9zr8DWxs/MwHFOzCMD0qjvNeKmoLPduZe3ytuuG9tisZUfQXd+U9AEGig
u7gm0Ew2ZWiyQKmOOaKzpSAJHGrAkvfqnj7TdJdADp1Se/OtrS5vYYw5rIbRdVNuInQEwetQ74yA
cxtWvc3i9+m/L+58MEM/2BiBaIrEhyLOnLpq7JE7asj7ZMyB7Kd8kvpaIyf1kT6OZiA2pEcF7OQR
qIYF//oF5y2JOYpq1dckw0v6pIPrNCDEbrK3mffdVp7ruM8SlPTApo03DJt9RdOoYmgDDbRzN1I9
0Y6ddpfZIBzTe3hnLhB4/Ru+G2TyL1XEaz2e0GNqvPSObINdAA4EOvpdOtaOl7GsuxBwrWP+QwbN
KqslVs8RBW+jeNT7Jm7zABApEFn9q2xDlsbhmrvEMuBrvptjCewHCMyiqTqi/gYFJ+il7dXdhPsr
bqPN9cPBW5jChFdRqkvQA2DfxEd0P2RHByBdcMzDOKF71m/4XeT1k7JYG7NxRhqD5ndAZ6n6nT+D
QdlJfykQGpHOOFLu+laPycIa4526oYE6MO0I0Bk0AeDVzLQJhGyV/bgJTfsvGrsfd45xUEMmEmII
sNe6wn24TffpLdDGu+ZZtKctt/XJWx3jrromF8p8Rp02Ogj38TbDoG12A1J2KKgJu//vtTFuqyOd
ak4ykF/BLcHcGcYuA9fwWi8bMeWZujwMxUoPEt8SzJ8IK2hBXlTuRWWQBUvpyMl8QZflrBtoDs55
qO83+uS0ucvXWV51lwujzAaCWqUcjS6pQGXcu7Jj+fWuxEADtZo+B7b0wkcDrCYLC5PMLoJ/V56E
CSVca77LxsbWoy/SvC/jV85dXz0tCzvM/o1Fl4+4DvQuSL5g0xlJE6RClAukfuHNnq17loU1Ju7I
gqnlQQrIASTdD5QrnVIYgVZwQx5EO+VSJ67vmylSlWNV0xXmos+NXluFhm4SSPRL8E+HXzVhx/mA
q9kHRsxQP7MQB3TmwYWKEwG0OgL+153wCWkaWbwIOJFkJx5S+lLmuGf6jS5yq3eDLO+BlUlRKOu9
ftQm8igR5Vs8aXhzyP1rOMx+U0m/rq9w9SMu7DHRwBpGicgTvFdpfJexHOk4a5xK11rBATgv0NKh
zmWJ6I98TLGIOBrg7c+wUfcAGlMl8+qX6UInWn7qvWibeDHcsnd9XWtBB0Ytg+4bmhjsWy6Z4gbF
PTSb0GmXIb9NZ5QC3+wAa2vxbOO6ypUr/cEes8jCAkhWNITsRCWV5XSrOsXj2NrqTn4mB+k3OLw2
ommH99zMYeWI6lBdg9K3ZKFxwtZ3w8qwuhncV0diy5vZ/6OqGQPBOoDPOHW7Gx6AYuXIwKCOwiWc
NIoszJ0IYrHuBWAfj0ICVHcOMXW5tiXjK2cD6QdjbsLSDEstNMhi0QcJzGDCDIoABE+pCE8pskvy
c87Hl+hYPzPvK9OZy9BgzXoaouM1IXWY6ZPxTnV1aMq1m2zDhVXTX7tYoAruMEPE++Oi0NzkbSH3
xjlRoeKSkLx5affNIfeGrcWpiq2vbGGLCQSdWqVyECGQi3vNz1wJqE6qpUXJ8+WvGv6XJ95FD8HF
4tAOhUIuehs4KB/vfFVkWprO51Y/bY232xRKYSLXXa4efh0dGhBQgn/kHJIWrzcpUkmjlAE5jV1l
k/5pCnzOMVwJoboEBR/aCDrP4X9ciAKJzIIMkoYi8x/ZearEoWzQAwWOzuDs05oTWRhjUTN5okCP
U220Y2/lmOFJotsymV2tC1/itPn9/7cyFjoTDZLYW6TTUEyEhASYUYmKSR4qoVj4WWXzCltrBaDl
l2ThM6URCaVINO0M9Wp31VuBBoG2KR6KJ+5bkRY92OMHnw+hWBWv04t2VGmOatBpsNX7b5j1Lez0
S4N0JN1Yb5Y3JbayaXZjCtxl85XXb1tLg9CUfLdNT9TiTI61FiYZCNCO2a64C6D/AR5i2zwj+6Vf
oCkL7ngemWuSCT5iq1SWoUsZKnrqZFdfIoC7HOuuccffMoF0bH6rfuGcnpUH64dVMllzJvfAcwSC
Bves+dq2gAKwBjQPGHy3HEurN3DxPWk8WnzPVqrVSC3UP+eG8vZ1v4S7yi125k35i0srsuaVl7vH
eMqkVtMhy2BNpRXfTQT95nmj/gB53rYc7OtLW/NeS1tMwtwZdZxBAEc7DrovBqEN9SaOhVWHsvh2
THHQVAVDB41AfsoqxbEEN5IaT4cz5pKX8jaJSQqUqhSyMsShnzCWpHrBrrVbjFTS4gykHJzr320t
A1l8t4vgkmdhgk6PdtQ1zdEgJ5U0qdcnunvdzLlZdMWLsARhszTUaa3P9OSZxDMkyM7Qekn3y8Ty
EmjtWBRzHG2hrhVy5ShXY/ZylfSTL859HFozSC6wSlrIEF+HW8pCT3bjiUIqeJPga0/v5X1mQXNB
qGXTDEI0oGGoiDhNXxOXvnT+EO27JWq7XFfJ20jGiQRiCtK8CQC6xoN6Sm/nAE5RvHFpxz9NX7Yp
c9UjZ1NXL7hiQYpBQYlBZOmziynPw66pqXuG40L/LIWWAB4ggFX/netSFRVvVHQkL56PY6Eagm6N
6tG4p+OytDcIlREnRO3kE42z1Tv4bo29FnUoGcOQWipSFe0b8cJ9CiwTeU7OI6R/9e6QVB3TOxhb
NQ2FufEzKKxRakNKKSDYfJEdKPbRDL30utpNf+4Tm9zLPPWRFbI5iuiTQPsNwb7LqYZBKMy+SgMV
kD5KhUv2SWI3m+wJFPJYa3Ew9oqX7YUj2nOfGFpa9aYL64w3TUk2gQMK1v/QW9UQ/EE587YHvcBA
Gy6YA3ix+NMHq/u6MMt86bIV4mmoRBVuaIbGFx1Yx1t2K/qgIOVr3nOssS1fqZr7FCzNGe7kCC2q
xiG/wtvGFTb6zScYOldDoAksF5BcK1MHtZyBKU/FJ51z1IjId4nwVA3WvfjCBBPRc02NOsvAhceE
p2xnP2ldKlSh11D1XuPPTvqg3yBKfZckX/vJcTbrH/N9eUyE181WVKsy1jCtq/l14luJI3cg0Qmd
/q10ut7nUUyuR43FapkzGkhGXbSTmZ0p2GYX8sJfDY8O8yU34pZLirb2SJcW1pijaZRqISkTvq1m
06iBo4nGRYsnhOiKdrnhTolxvif7QKrzGh51kukNFB3aKPm/giYgovu/aSXA2/yzexcvJLPFdOR8
vgqST7aZW0rnaJHdFb5ecCkweHvHvpDqAaptrYWITwXuaJ0sfRO83uk9lGt/8SqNvHvBYsMsRCe9
7UoNeNviFWy/x/gLmDvdyKcxX20g1ZZ75dsnxrdWo/7iszJRP5OGKRECMTsVeHhWd5Ej/oqxUIgY
bugw3AjK0BtuuOKcVIt5RehZY+Vhez45tNoCUGeJ9CYGh5DiGBVegtKRc/d5y2T8zjjIUjtoeJSF
p3qXelluk+RBQc2FYnWi0JlfAGER7KnmZMfrD+3F92WcjqKQUo8KVBHUzXjAE+aMtJi9fP+JviXH
f1uMu0laPRuKBns5PVIylciRbDrJO+/PZVYHSqUu57PyXADjctqqabNGS1G2+N274VbahrfqPZpT
mJz6BBnOuU588QYwTRF1OvQAJLZ4reSmXAbijDZ3TYRN3qjCoZZEwalHTGNo6v8j7Tqa49aZ7S9i
FQOYtoyTlGVZ8oalcWDOmb/+HegGURC/wbXfwiu5pgmg0d3ocE6X7oMpN3+VVTHbRCkwtq8XkS0n
QvKYR/LPckpM0PKiGaQI695Ocj3ykmpUPbmWwl1YBqVbVL3pEBLUj8BJ0nZ1kIuOBmZBS5aqxarz
DiGqlpUOEOxLuyi1yiYVMfwYIoHn26GXpQ8Ebx6U4BQojYEouiDitZjmP9tuqr4OQwhEEaWVQZzb
iU6+TLUXNrW5q7JKytGJp6LC1sixC4zfwW6CEnW9RY39ZsCY9CCXQCqOBckbyjK1xnGfT1+T9pcG
mE1lekFLT3fMdGB3L0a1j49T1xAnL3fmeMyes3QoLMUsJQscvzN+hcx2VY65OxMZT7bGL6vIM4cp
vR1HUbqqzKDC+yY04UaWAG+tbCnvukUcr0WghbiKkqqHGY9MK2qVbNfrkb5fwiD8BvR59SZRM0C5
BXPp9nNmuNMIypOi0CMnRWbEHdPGsMq4UneKWhjYr6zfhVmb7sXcNKwlbRHHDSWg9DT1NUAPtRUI
zWibbYFentrAUlWz3Wd10N81Dal3cbOETmRgcNBo+yW2+qILTrkwdXs5iIebEuzFjjQjhQYIMclt
AyX0pzLX8R9bfeFdh+2Y9F0/GWM611k7AG8Bs32uYlpl/oD8rmcAmFRprO61+DUYMHD1j4r/uKFm
5NLNYCxqreMZLgUZOtVcjKMXj0Cu8aKbCnCPNyZqxLMT5Vb+vQYuP787Y3PVuI0icr5ER5/nx7fx
VIVi2KdYdedp/uR4LSUNR1Ssu+WJVpSAg+L1f2RXV0KpZVo9yE0QcgshrYZnp8CnJWJxX+8bvK74
b7nt9RET2UsD+JpsUUetil5bZlK85gpQVgYtWywkcq6BWP401vKPyyZ101GZ/wpjgypJWrJZ0zL1
pQhuBHIjlzcmt3OVquEnZVnJYA5MUGD4MKOQAVSMHAQreabJhe9oAvlFQWQqu/56eU3bKdGVQOaw
DHMYKok6ptYliL1TtwZG6ONkT6BNWX6i5PFHNRY4iX/OjI2nIq0aEpIgwqDRG0Y27ewmt2tH/0+4
Ytz1MfdemBuzqwe8LGjXgvhEvoB8zs+s6FXwpy/jV67b5WgkGz8ZQZAncolKy9xY2kEDXRbacY/T
/fjduKHEj6GjOvotL2zjqSb9qtWVy4suD7NByV617BCWgpX3B1NIeRd705KtTo4JmCIlbnSF6kqE
jD2ozfz0mN1qduJRiAZzpuxEmJqydIHfPcS7F0z8VC5iOU4aohnyDfSP4LsHtlL4BdMg1/WPwa/s
4JqXdONtKRM/ocmsUlqSqOg9+TUOj12XYN4zszjXbzPL9u+WmiyXYNEphd5FEWwKbGUP1kf0pDqm
31BihT1H1mZov5LF2BZAyaiFksB+tW5v2MEvdCKio03/otzFHWC45t3Aq25evgwmSypY9fnYR4j2
XgtT3kXifRjltgr2gxDkRf/PxdHFr26AEKOxwEyhm50T3E0nMAgkXm73HkIooOEBiJFbAdkMsFfb
yVgWki8RipBIyeAJCJYdmpOtkJWt96UnOMIjZ33bioLWR4CQygQTtB/X1wSg5RJKvEKJH+4GcMin
uHOjI56yAw+P7n/YzHdZzGWLFIEEOsGLTPRroIZQZD/djV6Nv6cnuDZz+3K/y2OuWrUA3HzRcXZ/
veeRePJi8HVVln43vjXQCRX/+Ud/9LOn/Vco2zeR6GNapAmSCHRD1d2wU3wAmf0JYi1SsYDe/vvg
2GaJKZEnOaiR+kn2mC1D2wnSasEPmr1Pb0MbA+T2f2h24WiLxnj1JJ1GEYzQdHEzmjuLm9Sn2pLs
xN0fmpX3BTI3b6xSxRRo3hAQ4ydim0fgZAhW6A+ucDDO4h+gVH3cUObeDVoYZZNKtcVArXp6Epbc
Mpo/iYswoImqoqEAvVlmovaFlEDU1NH+Sye6M8WijJd0E6Nr5QlZ83HHK9Zt3rq1RMaHV3FLzC5f
CM7MOEyAWREt5R6lafRhzefpC6ix7y/blK1rtxbImJRBqANpok+iKQA4fXgdpM+XBWwWy9YSGENS
maBtHsq3jHyNiJam6hInMWGYdZQhRGfu7CS1TI6t3F4XmENxekAYYAPMojNacR568pLFk6/22r4z
ew4MxP84rHcZjBK2vdEsSzPkaIYN7pIfvV+iVY9esRmDnDuAqvyJf8NY1b+LYvRRNbMuQC8sQeFY
QnFD/qKetVsTDdSSnX9vftZnztFtuW4MEWOMGOQFaO9nggVZGQc9n2tMYlyJjSXaHYo49VVFR2aS
a6A5HWQg61d8c7nlVdGJSABXqJsyErkf/Zw+p3qSjhrFmSzhezIPTSH9CyVNB2b6y/LCWeamrqzE
MecoBEGjJ61KXpIYmfn4ONbgiXTFH8sdwrBD+wDKogyMRM5lsVu+Z71I5jCRUplAKFBhc9E8ER9M
V/UpQjs3Mb/lBtZyGJNSok88nxNsJuViEa/Kn+Fbe01xMF/q3eUl8TaSMSadnMRZhPTNqxbdxeVL
Nd5d/v3NpP96LYwtIYKsNFJFaLgV3lPcBOKoPg0P6DQV7z21fb9XesGEJOkypRoYqvPX5Ttmpk+5
SwfUxlvwWe27q/9wvTnbR5g+wCoBlKtmQiPoSRUvFE45cYZd/lzuwXeEEgN/lIZz0wh7w0NQqA6g
X3lNTt1JduMDfcUhC48N5Sdqtl5Tq9Mj9GNW4Xmv9aFURlhfromWptZWO6iWanD6AnnHRhjrkQtm
UIcqof2b2EKr/wIGBAvIj162Sz3+vPYGKCigX4BQi54FWTNVtu89ywRZNGMB4KaneLH77GAs9uM5
dN/gJp/rE4nvpdcKHZB/dBn+lcu2MPQNuNXCCcDUykP0Q3qcvgYeMS0ZFMiRix4b7nXYNljv8hhd
0RI85VIDsQkdSq1tRbKTWwG5xNJHAjxwUXnDYI25B31jJ1gaLLbFWfBWG91qo3VGf/R5UeVyRCQh
IiuGxvgrAqZWIKlfcXtRtm/i+1IZFeoCMcriQaJhGC3VUrrnYN977QmAw8hhmlyoap5A+vfV1Ujn
JTbEAjqk9LWXgB+WBF84u0e/mX3rrHeP8Te9Pkp1sSDlRnsVJKf2c2A3Bzva1px6mT1wvCpPWxi3
01VEHhcZ2iKCEqT2NYzo/Zem5v9x29+PivE5mliESVlgWeYDreBnznBsQJIqeppX+fza6KYNQyu/
AuQqkPkazC6mSjwnbYOWgWm5NeKfWjdaJffdsWmVV0KYvWskHbkSmslTbtpXTMAeA098lmwV49/8
oeHtHVxJY3awS1oF1g3vRIwi7WOreaBVbXpauUMQxXLtyGZAspLHOPEKoDEpGuFpjwmNYvPDdAxP
6oEyBnB7IDYj2JUsxoU3wmIONUCxX9QHdAmclsiqHuovWmKRHxPKrpPfF1b30yj5sTrnDNlCQYbS
QxrHAEWKTvVTeKyvBFs7yWBLRWaIP3zIUUu2+4JMIzDVFLy/Bw8tpZOlLcipI/nlh/tEA0Tn+LCA
k+SKl7XZ2l4F+GNgNVJ0IrLAPIuoDWM4yAgfgAi2FGjYwQR1XgAmIYltjv3a2tC1LMb6Bwuo72QT
844UezsGVjqt1WMQ0EL0d8Vr+Niyx2thjAMQ22WYa5mg7WJ+TfJf8hBanOXwto6x+HE0yWLSj/TW
jW7wRN4OzCGJJfnJtWJP/vwg1Ra/J4C3MsaADaEqJD2W9pIWQ+z0RZb7URyGD5zl8U6LNWGzGIMK
fKY5bdrNmd3gCRf8TV49nhWOs9mMwdbnxdiwBS8PM57QPCrsokf0H7n5CO652B2Og70cJNs8jDdm
wiVf2OyxXMtlbBlYAeqh7TuMTdDHFaJ0u/yW/ix2INFYrsuTZIsn2tYdY377IbjnmtItn74Wz5i3
IZTMpmvhjYIrusvpXRGgmq3fAQfGzR9qUKc9Xj5XjvawVq0PSCoBbwaVtPSUBhEwiXg4oZv5otWa
WFNWFzpIgxuk1PvDaCNbKrrgQiFoEDinvn4V3bcaZqOKn39kyih/vQEcUlgyRoMyQxWiNocpI/NV
qLZuNHmaCZB/iRfGbplq8JT+K4hRmdiYM2GUkDXqyA89ew7E2yo9/v4pqTLRTVhlzfwE7NTN2pRn
i4bbUO0HGQnnauJYY/qRq2DSwDsHk0IqJoYw6fV5ZggQq2aoTqp0HivgTg+SG/WTFTTqTuo6S81T
K+sz//KiWMV4k4m1KAbmN/HMYp1NMXelWQmddA5ANPxkHFp/HoG4Xe5rzB2CQ2ZnIJDlzcYyZvqT
UMbrDCmePOmyABFLT+wWyiCXpxodOrIhczwCoxefJDEupyo1tQ27WTqn0p1BrmUg+y8cmFKeCMbn
SMrYo81JoCKA06TkQPvNrKL/TVTAv1YCED0Jo8S0n5+1SvGcN/UCFLEYLE3mcG3KxCoWjiXaXMu7
EJZ4c9QMNAyFEJIE/jKCTTFtLbnWvMtKx5PCvHmJLExNq2YUEO02rY9R4y3518sitq4S6NX+2S2V
0TBSiJgN66HWdZo6Q/BlbgprUHtLUV/K6KYOuAaWcRrs8bBdeiqyLw0adaXz4OmmhXYkVPd8we29
yrClDOX73Pvd+tAnmYzm5bPSVZKaSmeMQFNQn9A13elefkDzrJd7ocfjnuedG/376j2tp0CBhgkW
z4UCqvn4MJSzFUV/cp1WJ8fEOEqWqK0WLeK5j6TGB6tJvZuENNkXI4ZRLyvJphlaiWK8EymTKtTD
STwLdey32ld5uhYoBVp5viyHt2+McxrR/Q8ek1g6z8VtX7qCclXJ+8sieEthrEMet2MFtHtqhK4M
YbcEt13mtvLushTOQtjK7qKHbWDIiXTOgpt03EfVDyHmYDXwRDC2oZCFIZs6iNAwiB6/9PG9mHGO
nR4r62ZXtoEt4ZbJ2PRzkktnEOZYOmaOG/nLbGZWKdU2sA05Tp2NotlbqjEuKIrGisQTLIMZWe0T
QYcUwJUiR18sKbTU2RZlPLZipL/IVc0rfb7hzF1aK2Miaq0eiqSGcDJryvWgKZ0lLWX6gBBbO43A
MD7J2lyJVqtLaIGLo8JZTLVEWy+u4UEY0c0yF616m0lZF1q1mI7XRZUKj0IVSPZkqP3Pwux0N6nr
fBd1Qb3rUiPzl0AR7bZKgysR0C9XmTjwLBGbXvlrU4HyBqIQAnAUlVlXp7cZHGIPK/HWCVb7I3H6
0QrBAql58xFTmY3wJ6HESiRj/cSqWrquG8RzrXeA8UjstB0t4TcRmT8tjDF/AonlrE6E6Ty3Ch4C
j1GPSHPgZPPp7nzSCoVC1qAO/7l5NRYAGNWnMOSRcUbJwNFEk6f11MFeEsE4YMU0knLUDfFMux91
ID4Yo6WjGlfv24fwgQdbsGE15DccYxrFygAa/uiZygpc8EjwwfyJE2aszoswOtHoXrZ+bKGMns0H
KczZ9H1Vm5oJO16cwh1FLaMz598Hd7ju+M3NGxHMB2GMczLGSZnaHsKivarYMcYMpt6mQUXsD7NN
e6HAukWp0IVHfkKWugvm9D4IZzyWXuZBmKkQnu0pcA1t4Wn3/AiGd2yM11IUEdUPvLfPFfmuA7s2
ORrk1+VD4zhGVjOiqC9as4SxN2EeGvEu1m6JhhGftvwT8/AeTGiMckS60iyqgLUkgDSt0VdV6aOj
Ty+Xl7OxY+LadzFaQbQ4aeIW9hy48VadnfGot0zh52UhvD1jTr9KxThsYuyZ3iaukkROiwGOSrkS
9cfLgjZ0/MNqmPMvY6BqIzLCnlGg0j52ZhCcq+Q4x9EuMojV9rwM4bble/cbjDOWhVGbhwWKLdev
Q/9lVHkZ1Y29W98ctn5YNGWftBoeHoDE8GK1PeoK+gkFAJ8nMi+04MliYiUJfO2xHCNWCkZEllLU
SmAVrAE2iFEgS2jKxb98XByrwJYKjTDIIjWEXkykuE/ydJeLMElKdZT04ZsWRH5dKV6u1N5lsTy7
qzOHFoRK1JGGWqNTAwzkGs28rTOD6QbUrxbvUbBxwz4cIBNZtJLQJVk4QlhW2Vm579XIbniPHBaR
jHUlOv2K1VOqT5oiEvHWPks31Wl+6k4aoJ0p0Ef1hL5axeY7lG1lIUhdIX9AOQw+SqwaTcnbWRPP
sXEd9Kd8ek76U0z2l89qc/eQxtJpXAZEPMY+CSPGxnIgVpxF7Wi2smVO+1C/uyxjcyUrGYx5aqfF
yE1pxrNNM1wSPw+qbqsR+CiXwbksaXs1BqgxECcRVLw+7lkd9RIQBgY0CY4PVVPbRU5sIGNzPMcb
X84nb4uq5z9i6IJXyqA3bV8LQjWf23n2k+Yxw8Cd3ALltUdyX4n9Kk8dWQdwHVjMLi/wLQF7STRz
XlrRNEmWSfOZFkzI03wNtioQFR11u0aePdsJjZUgC/SGg8ERvREhgj3lfdXMMWq1PuZzKywIcNo3
rp0UsyoFumQo3zjvIbSV5/wgjXE1xtSJYyekdKFC5ilIocWWfky8CDAxv6RfAh1SA+mx+JVLArXh
ctaSWbak2axFYSTBchZ2oNzxiDv+LO3m63Cgg79kl4U2r9OCJ5HxC7mWdf2YYq0qwdQn+SZlKUdl
eRLo2a41tpz1MeiS+dzrR0O+7uovl5WDqt0FtXx7/q1+fzDEfkoV/P4CvqzkR4J1iOFsBQv6OCpe
7WDrMfnhhOhqV9LyMVfDOMqobuT3qYs8je4Gux745ZitwFCR03JhRN7ygewKQe9DMFxHGx5Mxhxj
2lZYiiLBU2UZpM4uC2U4zYFhPo9ynTu1TprbRA6WxDdTMziYxJB3oVmlB6UcFE+Vc3IgbZh68rzk
JzXL0BkrtxPKtkugfyv6DpXiaG4kJ+5qxULGo/T6uZuOpW4IdlvHwEUdsq9gBSrdTpPFp1xrOzdI
hvxLbg6zJ4ahCLSmOcb8q1gXB/x5vMlNgo6vsg39ttYrK42b1mmiXrf1ITaPSrvod7VqgjyzLrvc
AgBaO1nGMJMjyAQaXxNylJsETW5+DHFWvrRtp/9YxBmZ2CArA9Nqlloc7QB4UegKNeqfM7pY78om
7w5B3Y++Vk4CUPSDNP9u6oHoC+0Uw1zkihHuEeoUgNMQFm2yRiPQjiRQSvRKhqWfoXxyC3g+ULCl
w7GUl2Y/4Jl3SuJ6ugO/qbwn2iAcCkmVvSov5G8hqRXRCgohO3doNZCc1NQl3UKe1bD1akTzOBHS
wUpRyg6saCiLO6Eiyd0saYNtiKlmy3pg3KnRFHTWSNoKE0c0nLBaPKkAM6qgdS41WyDr9dONPurx
TmsLaW+2iprYUjqph6TLu30lxeKt0gXJbTdo/V4XO/0U6OLox+OAnoAuPCvdnD01QRO/GkoWnjAa
jGyENvXdLlMy4b7uE+nQjEvlDQXSO2XYC1dzEWQWyYLOa3Lpe5DEnV8KneqM0XI16VLtLHmju4YI
lhI9K/SHKh0EqKKkEdleirCibYVx9ly0VWgrWjqhctOariJE822V91G6J+1LLkbqU5pOxY8hCKqd
uAjTMdcHxe3MIL9L2qG/MdoC9n2e0YbciapTNSoY1vQp8LRGUX5ctiNbDtyA68bUPKEwQYzVN0uz
VYW+gY+ZHozq1DdIEXGLq1vGcCWEzYqWsZxOZVgtZ024zYXcakA9dXkZmxHCWgRj0ZWpxvh83y2o
LnQn8ga+o6O35z8AYvEWw1p2VSzaJoUkTJgHd39hKAu2MGGuc3IBNYZIgGt/t6z9enWMLZSiQUaW
ETLnw+KZXnuXoWcKePfoYJKfx+cZrcjDZJtO/nsV3bcgHLhRCii/gSAF/NqPdj+OVFkOY9KfK8y7
FPO3prrnnNvmbq4kMJFdSoDt/yZBU63kUTrVV+r1fIMB9fv0UXIrP7NFjkieRCagA+JA3GSS0p+z
eif2V0Tju64N37zeNSZum+rBTOcOu2ZEo20E8I+zBGAB0Z+60U4W1EAzwM+bXzRpcSsx2fXSlyl4
rirkhfPz5f3lLZa53n2BFsVKkPtzNPjzcNdOT5d/fzMyWK2VrYdm3YTWWBm7Kd0YqoXHJ56eSDQ/
BzeUghIUE85lgRs3AV0aoklkgCnjFcXchDQT06zQ6uXcDGrnFeA5A4hEKtilUuZOW7Wg/gG9wO9X
3D4Ipbu8Cn+SKGhMXc8WtABk9hgpriEUgyVMS8Z5bWw83D4IYu9bNddTBXgvZNDjBIWFwu4n8jVG
9sAX9Z5zETZySwoB+TxA0wGz/QmYN1oyRRUGVT4n3c4k7b5OSytEhCSmojWq4qlXQ/fy4W096j+I
ZDYS1RS5WbJ+Oes92jYs2VWPCWDhxJthdKqn0aHAyqluXZYqb1wCAByrJogcFdkAHeXH4+tbbZAq
PUDUamt+8Th40SnZa4flcbyKCrRkxvvREQ7a13YPrT20+wRfkdmzf/kzeF8hf/yKKtT0Oi106Vw2
qdV0xAa5AGelbF8YtdcfVsrcDjmUJiGX6EoPxqEDQTzoBM6YUZxvJP0NQrEARqrgqZFlXM/n32Tf
+ySdOd0kzWqTCASZPdUT9JcSkFjB7vImslg/n2QwN6RBla0nOOJz2lgg6rmjZQZU9a/Jo3IE+CbQ
IyjLETrLweurIf2VejXHJ1IJzLvkwx4zHqsu0khNZHxBOz+WxlPYPwTJ8+VVblnVDzIYHzUMQ5bH
mowk7DdMtu5zVEPV+/iU7imEkuDwlrStmmh+JmCGBQUA4yWUquyHQhvxvDMSFDFD8b6LuAgO2/v2
rxCWPqfJFZLmcSaf419Fac1P8RGAsDu1tVonBfEW4OgaFHl5g6b00z+f1rtU5u6DNLmtRy2Sz3TU
moKcU/7v3wY5/1st38Uwl1vXkmHuCySa9eKmQCFYFe45KsE5IzY7WaR6PALaEq0lpgWq7F19peNe
AxbeRwb2cfAL4N/z2i55R8Zc6FQY67zpkN2bZ2UvhrGbBaar5SrHbG35dDAj/KN+CnOn6zBrSmGA
+pV0AoVUhyjYt0H01JRHVXc5+0hN4CWFYK4v0v863v04KToggk7ds3FS7ijmDB4L3pBY8u/3UuAq
vy+OucojCPUWtEVC7UfZMZefBjnPglMar2r75fLStvz5WhL9+ypKKcMxWwD4jW0stW9FWdzEoghD
3w67KgA3QpZg8i1Vv14WylNLxnQMcLiKrFOhetJYbZKjeVyN9/8vIeyEYmlEiww2UfEsK4GnCrmX
ktfLEjiazg4kik2USkKIZFNoVJYiu2UMXCAeuMW285JNiiGARk3C3uGmlaMwA1zWWbuanqM96Csz
Z/61OBSHyHDEH+p1XFrTL8MbS+svCOKQj2C5FWOiD/jfj2AudaK0Pa4yvHT4RIfMFEhPa6vESyVG
Ezf1nqIVPhSSV/Lo3Dd1ZSWZuecxZszx+oHkwPzadD/lPyit0A7nf1fGXO2po5yzA7a3zr7XZWWZ
hhuBTP2ypmzGsGspzIXu2giwDeFbjAUqx51wrd6ri9UAi1NxhX2wILRqvMsyNxUHzM3g3cI8vPgJ
EQKsMkNoioJ4zn8VJ8p7kjySOy2yw9bCkIOTX4k3wp18UhtLSK26cRZYs4JPh7JlYdafwWxwS8Yy
yjOUGVt3dKuXPnUQP1NiOvOq3UtXqRM6eWcJtxnQwjSeA9wy3GvhzL7r2twPXQ7h+oPk6RiyKO3+
Bb0sluzIx8LmDbBvWAQZtBQyvBIYe8hbXWhlTYmRJY2htwg0u8aRw8rRWqCSoRvt8tFuiyGaDoIs
Q9PZwb4eDfOj2RWUfjsC/7bXoDAdmC//PyHMuSlV17VyqqIxS4CytDeFWFhcE7p1MbBj70thDkgO
tM7oaBF6+r544bH3Qzf4kQIB5pfxvQT1XSwCXZWzfSyQKg28gNtOTPCmg6PnEwrfMKA8hyTScu48
ei9StzvHJ9OnUTIXB2kjllzLYqdQMkCMBnNUoilsP92oVnqt0VbFFqD/mOyTvonfZU98BG7snXnL
i9A3K/yrdbLjKRo43QdzNJazeiPFlumVvnRNhzPHPaU409zLCrNhqbHS96wwc5QT6jJ4KyDfGMUI
MrG69DdZ7/8+t3cJTLAiJiRSO4RG52Z6KPK7AP5W6Thqv1XSBAUugP3BaAbKe5OalNUdNuU2nxtQ
h54lQN/daL7oqru2Bue4Jd5Er3GA8Q0QOJ+5SIr0PrEx5lou42KL1lCKaNKGM+YdMgxi7eldaHYT
EmSVrXzrHQnjmIWPIV7S8tzThkH5sGb699WaMW2tInGDWOmvMdfUnc4FhcSWH8rT5NL3fy+5v8s0
+/b+Wa+YsTDyGKVBOmDFFJAM/MauCjIwUJBTaDekGni+gOrfpQ1m9DPG6I9QV8WI2zBRDG43eEG3
V/SA/pA78252MneU7K4GwQDvPcnbXkZvlUTXOq1Vh3OZHvT2scIcQ5RyOry3eg4+nCE1RKsz7JZC
VoRRH87aXQUGjMxrvuJNqRhgDDJuCTJlwEAIrc4PygNvfn4z9aCZBICmmg7yaJPZ2iAKRl1uC9Rq
rgaH4h0kjnYr+QLyKYgL+WPZG6ZGWctjNjRfykYeFeRWAf2/L+8VJ3a7o/5tcnE7r4C/f+Tl4bba
zT9IZHY3LBN0rag5lVg+yTYclAek0+vAa53FxkSPLZ/54+ebevPvtgIb6uORpqagCH0uzuiylCw1
ey7NG704X7baWx54tTJJZJIdihFLYa/i7KQHEwlWAODSYeUQ/IaZFd6qdnLgzalt+aUPIuWP61IS
TeyHBiJrVz5Q+zq0drcLgbq7XIXAluaZ9M2bbxqiTDR0oRK2WxXB0lRgcJj2iizfKWwlVhjYmqNf
BQWSSBSxLHIJUNmm30aP/cvIrWQzRs4Ul36MmmCmzzePgqtGjnIdPgKw2wk91eEc5qYTWUljLiIq
9tQKCPOZfBMe1GfJkSzK/uYqd+pV8EBz5ZEroEDAcSCfxWpoERcRT+iIqvRPabqu0jvRaBFQ4SIC
M7OLBruMSw+4WP7lFX6++R8lMdraLTTNSVDs6NSfYXCQdU7mZeOifxTA6CYpRy3RCKoNI4I1HW8m
SjVd2oI93Yk3INuqY6vdV0Ac4jXb81bGxB35oIxoTcEehvFzrjxV/c3lnft8CT4ujMpf+YdJjboa
GPEIBjXAdOixLemPJMH8HiZgg9zkVL+oPVw7WzC/6hox0YejUHZNFo4wF3T0LOhT8m2UHnMkeVQz
tuXyseo8IXanNrNjtL1cXuAnD6ibqEghqEVrjSJ/rk0RoYxJFdf6y0yewwrc7tkvs5uctlT2IG5V
ZuTByR1RbsMB/FPgaKkHzEzLIDfofMH0BjHh3UYGBMhgP4jZ8kZG3402VPobcjSQZa5iHywRrnjk
WtRP202XrkuSZppvQ87MvZe7BO1wpNEBmBPd9kCATDWruQWHgt8YMHQzsO86+zXf02wDF5OOXokP
Z80IZ72xWRg5mSFcbDLM0FY+aQM7kVNAm9+1Y+dOtOzS3Bfzi2x+NVQeJjGr2NhlBB3o1cK0NTSO
VbWeRAPRalN5IRmaOePeCrUSk1eTNWfgFOSS+7FOmRXHGHRVSIVgKWLAgWtqcMgyM7ALcYp2PRgW
9pc1+o2TidlZEwRKsqqYoLzD6TJ3VlNCbQT/MuBnRre/lg/lLxFDK4VHEbt6DJDodhgAwXe4rg6F
zyvNffLTADQUFQMo/ACmVESNRauf2iHOhT7pXgBzAFQWNWj2mjlinC8pU7sUCPmOsTbYxMgIjIeh
rJNvs1pLN1qjjZlVAxaIk3D9rOUfvod9S49KrRgd/R4CmPIUMISUClne8Ro9eetm381KoMlpC1YZ
IPGIoJimVCvgzkGHGFp1YPh5ZoKagY+nTJdlaMjTIVwQWahkcSFJqJtqCzMx43QzTwCpKaykFdvi
M9rx/YlrmbZ38l0kc2WFJAmiJNVa2IsO8Na7ZY/eRaf92RzF/eDmjwoYpkNvuZWAHchtGv5sLz6u
l9HqvgMJQqkt7Ut00vx0txyrXeNOLoa5wbjAC002vMIHaWwfWVKGInDEsVQA3I/uHLiF7ORPilcA
Jg19ig9p6GfinqIIxnxkJRqOXDhatotAIbmhTx2OVnyj8I4Pxkk6/DeaQHpkrCgwGRMQBZqmJLFd
9aUG2qe5bNuXqbqR+58oqtutcqhH5EjS/gZN2rwsGg1ILglkDGGiGo1EhLp9MaTOb0BakxroASlu
xGiP+KUWW1ucZcsQPWl5jaLAlUJei81nyy+DgfF9yYzX0+JgNM2kaF8042EuH8p8sRbwtixmZQ1R
6V82xp/t/kdhzJWJjFZSG7TxvWQYFMyFyMn1zjaSx8tSPnVjUJu7XhNzOYRK0Ka4G9sX5OpnwB2Y
wDebrLK2THcByeTwKlwBzRbQ/hYacjsLWIYvnC/gnCvbWV+IaReYJhZKi53qUdpFTow+EMmmyfrM
53byc07xLVu7CkwFNGX3bQR5wP4GhM6r+Vy91GgYDxziRNfNkz5bGgCsC/DO8UzRluVdbfabI1iJ
ToxIHGQMirwQYC4s8s3wu4Vc5jTfEicrAfqgqrWZ5O1LIryKdW9FNTxIuUuqzIoDjedIeCdHl7uS
RsI8UQQD0iiyeXlNqUI7UGJPT/IbmQ3XtG4Z8vX20Suzkgd2BvD2RRN1XAP6hsBJeBTcv/D4sjse
LseWy1oLY8yNFIRV1BYdVRPKDpYilKZNGdxQmreJjFEx5rbpQd/VIuZaQFtnqydpZzito+oO7Tbh
Z3neAtQLhlRiLEuppaMQC7gAgmTppwbYtsKzfkQg4JRXrR34FLg0wmWoT31szTG4gsMfGG95KCaL
hyXHMXJv1ml1orqgFgi24UTm8qcWJlap/5h47Vjbl87E64joMv4xWlqqQ2EOpGpfajDKRnNvjcsT
x4RtK+a7CEYxMx1uTzOy9iV9Gl1EGDvTjvfqQcEQVMzNRm473ndhjGKi6CFEMsHxmWlrk1Cyl+pa
xIjB/G0QKrvgDfFsH9G7OEY/+24YhISure1OgnozFBhG4oJX886IUUkgjIGHLYNvb93ZLXMLqmhX
xw71avMw+ZFr7g1e/nr7fr+vi3F8CYwJ0NUhsnHAuCLPVgJkOHABw/88aPvhAL7qezG3Da/c/5dB
zs04EQjS/6ilwSRbl35RklKEWiLx06Oe6udACzb2mWjVKL2I/0fadWzHjmPJX+lTe/bQmznTvaBN
r5Q3Gx49GRqQoAPovn6CqupWisoWq2Z29UpKIeEurokb4fIdxFl8cK2v9IWpf0DlvhuAz6FnSS1g
d/OumG5E64Nl1COeYNjZNVSYtihyuQm+CRRmoYAm+kjHeiFyeNrdJK6ll166x6Oy/qMf/r9e+v+O
3orj72M3//wf/PulKIc6iWI2++c/L8o3es3qtze2fy7/Z/rov3/16wf/uU9e6qIp3tn8t758CH//
j/HdZ/b85R8eZQkbLvlbPVy9NTxjHwPgm06/+Wd/+Le3j79yM5Rv//jtpeBQSMRfi5KC/vbHj9av
//hNmgSu/uv07//xw8Nzjs8dn7Nn/u33354bho8q6t8NxMKShkZ3BTVrnNAOWovTT6S/S7KInJNh
IFQH1uK3v9GiZvE/fjP/LiE5gdQ9PjNJzE1y2k3Bpx/JfwetBcAlkHwQ8VlT03771/f6skOfO/Y3
yvNjkeCRw5hfQw0TQsuGBpwysncyyL3NOeUcZLVDKvEWBLw8upfRIdU1Y+gayvMAVAvyCA6T2K1c
gkEtVfS7ogiPJwv1xxf68gW+Gt3pCwAqbYEcDAgINM7N8zCVJXVU61N1a4zoza/qoCzlzqZZ5xmJ
spFCdCvJQNZa0bVVDGtBBMFtqEaLcObv6wA8gQgWFlC6ge1vXotq9AJIJV6qW50RT8w6x5DjW5Ng
5FHZWBTAcda4ahI5dIiCUJBWPy/DV/MM7ZUplFc+ALEGbMk8DNNNOQ5ZzqttViIJVufPrdp5dbOI
K/iaW5zGQUeDiF6GqVQN5ZDpe5y81GokmESycrrtyL2U08ZVuOjFceWWqnocQRLUhRU63OLSLvhf
XmMdwh7osdGMCTo1Zfy/Dg6uB8ITjY1bOR0a21CZS8PcK7fFgy6BSr7uDmiXc7ui9sJxSQb32wIj
tBWR8wLi2MDNmWdLykgrM1VP650uiW4rS9hXw0WRzP6L+zgbZvYCJlzMYl5iGGb9SvrciUvQmyzl
/JfmMnvzLCY3XW+Setdp29rI7FGi9tgvlTS+erQ4KtNU8GKrqgaIuTIPQpjSFz0zwnI3sRFPEsnk
0kRIB5FGx1wNq8W04QdN1Od79seAyMTjkIAZ4RsMiooAXpJQrHZVEt2OPHZyA8mdugtSU/DNFBw/
ueYo8VuutTbL2suePrQC0gUCJAkqzU/K3MtE4WJQ4kOBdhm5VrySI83ag7RJWGt514HDqUNSuZQC
CL+CxDMfnRzJUjTq1p5C+62SZBdaAZpPRfVVubH1KkLsFVBe2WUpoHMltcHC61fQnh07wxfqMEjK
7qmByi6RS2QRropB36CDf2UMaJdD+bUCiaY5ipuRvJoR8gvSXuqyVdEIbq3ga5dsJauRk4jvmjxs
rbjaDZy5sfhci1KQNdJ7FY3vYVpehlL53NfSXgT+L6rDhzEXHdKlDlcMG9YKt3WtxJfgU+8jJBzj
KFAi0bXw30PKHKrdNcJjpUI6FB9JuGLrselnPPWEvPPkEGgN+soGwx14vzZAJ0hlyA6C5i9VlC0M
k82aNMjHai+26WpMx3uIWzqWdFsb5caKASBNlA6sBD25o6K5zRSlttHRuyJNVbigKbsQMwG+SXk/
8MoxcCmUvn4YUnKRFYDHjAy0IUg1NdavoTVuTBOM3sltwwa3lh+T/qVITKeQ3scGxxAMaLTKnIo/
iJG1aXvRlhjqbcgZ6fw2bJmnp6lfCE+EcGTXb4vOXFMdnSlitv75mqvnLgdQYBMpvwYAw9yciJmk
i3qllLusiWI71zn8LynaRPxOhdqtJfg8PxRy/NDx4rGSR1vkfK0Kq0h76zTLFiTy0rAHjVa2msNT
pMQ3ksGRSeFUYgkUVGGXIWJIq7Bj2gWExR7KV7XT9JBBQvt9xa9pFHltNGKTTdlthqtcGdewpo6k
oE4sp1t96Alo7fi13PzF/oDfL6qCZi7FlA30x83Tk32Ny9DpWrmDCGGQhK0dRsBICl7tyX4Y2kkM
ZU7kZPslXs8P8PXMQqAbD04K1hzMvPOKfBmWVSanjO96A92NzWQGUliEp6Q/yoLp1pGwKrr4RpQ7
V+1bG+Qkdqzw3SB3O41yt2ajGyqJz+iGJW9Qwrb1oXKH8jYazB2UcLC2HbjdlYsc1W+TmKvCMgIR
1wS8pSudQu+zQF94x+0WG5M2otO3xM77qYF6W3Hx189nbAYp+1jmL7OdRYiSqXR5qFd8VwwjKlNt
YGncqdPKZbrmUPC5sKI6EJALqMZahXHLNOk2qR9FhbhIjb3+H76NBqdzej1hnOcAt1oQNB0K4Xyn
IR8+Agks4fblNkOvrkfBv8/QFJKmXrm06bPU5u/LcDrwLPAPSaVFI8fAxTuNvArx1d2ksJZB1mA1
NVNYl2rtGQhrXkSX+BaEZ3+e+ddE4/fxZy6TTpipDgX4eQb9QSjWbVJ7bd3YqIvbabqQgvgaQP9r
LHTH69CYl+GMfvWQJkLXQQXJzY4qXlLnTsT/GovO9xEmd/zEAbRYDd4EUvCdBD1uE0S8zXAvstj5
ec1m8KDvw0z282SYTjSTNpNrvmt9MG81byB5cCflOHgPzwmKDfs/ofT0zbeVRGsKsgwTdsmCn/d1
TKPTm6pVcVCq1PS4FcIOHAwxcfp0tJPskep4o0bRGbpkwembLuLcLJ0OPHP6WK8OrDMyvksNwRdM
daXLr2n7yCp5YVmXBpo5frqExvy0o3yHcqqtFuCX3fLkuYGyws/bN33h/zwhZY4gyzOti/SQ8B2j
T2m6IvXtCJKQDsozNXOtsAl+Hu6MP3uycaB3+rpxVhcmTa4kuGEZ+I0siteSOeWS1zyrz/5xJmVw
g+iAG+GOzYbJKi5xcKdOFmz0R5e6cQyM0+jIPvUSfwk+NqvCfx9udtPKxuqssRUYrkCaOy3SUppX
X0/wP3g9kx9d3QxuqALxhPwwuQid1ZIu8dl1PZnw7BLGstFLeQ7LFTcQkh53nToJUS6koc6arJNB
ZuZZpBWypio2LxcLW5OpXWSXPx8PhL/nzuPJGDMTbFRjESsxdq6zQKgXdTs5YoFi/oqzX1LyHJXI
MuJFztIrqqD03FKoNsBS52K+k4Vm1cHrhUBA6kZ16TJZ9cd66jx/VWEh0k0Sl4dWftFa2R4bHeYQ
rWXqdV1HTlrFqxw8iLG6LaTHcXjFM+Cl5IpSw2bDw8CLXx1Fjwzp7L4bXCXZmlZ16MRXNq6GAjKL
hAcKmJlRtLa7zPTDRPJSQ70xNMm2JsYWXXRyc6sOosukoxUm7igBLq7WW70Tr5VYDoqmfZLzdk/l
5iIyhMfICn0mZ87Yy3aBlH4vH0RduadNdi11zDG6elNWmpsBRCProAwp4bKIzTbPky1YfdZtZHgq
nOaseDW1G5mGdgdsbwk/KGU3cfMwIuzJYsCNCYqHz0m1LvPKM7QyQOtdkJNx2/Tktuj34NR3+556
yrjtRQ7v8ylBbFM1aFEgw16ocHnTB1kAGC22OX9t0seqvsoExNtmujHy1slzwRayytd478oJcUwK
6iON7gp9cHW8rVC4XkkDdcxBWlVdlNisrz21i9adNr5O26oRNP/xwbBbFQxEV4X+YMq3nLQuo906
ZAnCjvI41IVjpaVtUmmT8E6wjQo0QFLrDHmBzHRO3QH9DTEaQYll2REDrUQ57qIeRE7R+NYXlk1S
3c/00dWUXxZQ0YUKJYs6dUHrEfT6bZ9bdqhBeHis3EjhvlWVTg3ktCncqr3kJwN6c3Nrb+jFE6vC
dyigOTqIXLQCFVHd3OZF5MZ5d19WOhhV4MxqpZiDiwjtP0qzk9pwnZSFRyvZZ2mxQ87LbQnOcNT5
fWfZkthckFDbR4W+kuPKlmNoPbWlraog261aMB+huj70QSo0dq8/jRm8lS5xImsIslYdXPBHepah
+j3YROHSbIsi39AUYtRCWvltC9Ov1BvOnrhW+FZIn2SpvxOjS6oQTEoKwWQmXHYQ3WApli5bk1pz
hDy1+ag5ZovGFE33cg2yMG3tRtywrXLVWm9V5XOA+JS6v09j0DCYiTckKyFcgT0TbJk3LL8slXuA
8ba0vgKJE964pyqO91mJXgYDf71WnRpLaymhN7S50xXRMSzeoch+GYWiG5dkTRkgbCTzS6UOWFkG
mqZtumZwSEu3YMvM7Fx8E6sbWXwB35Gn9WCw7HVcZ0cMse2hwwTYBmPdi9omS44hIv0i0tx+aO26
zYIcHCCocsDdFALOh1WjPJvFvY6WSvo4qgeardJknaabCuROZf1qjaKvptVlY6jrtjMDs+5Wcdau
6jC7GPh4J0iqm8blbWehZlZdjv1qaGLwiyDNQHo7Q6aqL99NZbDbGto7OPJSFojppUZkT83uBQ0B
r3RJiUfkdNV3Vyw5jlS3laQ8lGPiIfLzo5ZeQL7HrrnlpFaLAgmAxJV2VK1bwQA6XPD0q3JHX6px
l6pFEKYo4R1S9jKk4FHOxg3kyve10D6oHMqxliD6IR92ilBBWEM1r7MG7eFl7KfjaGdq6KBv3GnJ
Ay1im9QmvC24l3GGA0GcROguSqtcU4s+tk1/6Otoq2b1rSVdJRKUdykYaarX0Kg2VVGDs0N1iwZ8
5wAxjLoQVMVtnEP7p3nv8H/7rLeNMPcL5GWq0oTliVDUECW7tLbgpLi2MmPNY7rK+haHD/ZQZ3dt
DDTpeNkboiNUQGThCkusOJbI5qaGGdltyLdyUTpakz/1kQWAXLQrGIQmpSKACXSi+NCUSPOAFZ4Z
5H4cqFtDYDAqb9AnHVjF6HQ80ABZTIcb0qZubuV2StOLUh9wP+MtrbiT5SAEM1IQpd3n0lWGfE2k
w1rV9tBE9qiYTkyY3SKuTHAKxuSaoBPevMy6rQnjw6Wg4u+qvteQHu/kxjWtDfBfdgP17OKqENbZ
+F602ToFT6U2XCggi4yG6Ei6G6b5XDuAds5R5dRVahSKWLhWxOfQDO2iFW1Ga5v0tY1chWVcqujk
znPR4+ovGq2Z8axliV8Vpi1T1e/Kyqnkl6S54WAQE3aw/7aK5Fp7FQIJPwx7LUy9uM5d0sAQGqGd
VrXPS8GbKO0Tka1B1z6ozxmA9Ij5nKx9FOVfUvqCuqEDRWSvL/ZDY8KUrg3cPuaZyjMk0bD/6xAZ
O0MCJGG0HHV4qoZ+zcPHku4SfZ2yFlSda7DvyVD8IpppM+m1UWF2stwWK4BeyjseCkGBh4+n22q4
i8TIjrQ7IZG9uoi21HAVCoyXKTpVHXtDkzoGCJWUBMYTa5qYzZOmUGxc54+i9gCpDzeSJaeJd72Q
erlhrOQcPEviTUJNCAsUfpNVT0qoujpVArUVN1kMTtlmW3eRJ8VrgTB3HEq3qdFPUKK+HL1NafcG
y8b6tUSjQ9ZoN8KUJLdeFJxuQ97JorQq4fbLJLIl6ZiD0yZT91R5VurClVTkN+HNdjCo1Sqp2c04
olmvrlzRKtyMrAEnxpVs/KrrbbG+kVrTtWK607niFP3BELaFCFSq5Vbmhg4tyFRAakLewFrsyNlo
CxRteWDSiPNDRKYo4FktU6dIEWxT6vZG63eqYveDr0CqFVLncte7SDd6IyyYFkU7oSR2hFueJuFK
MKHI0qCVKjn2nLoSx1duBhdpPhu9znuggl09AmMO3AC48rYs1EHbmnZc7vv6Je6oP6Bq0UWNRxJx
VZcQRhDMtdlc49ERLPSAJaWLhlo7SZJASXtkJ0b4PI+1UjolQPhxmjlFBdAeP/TFsOoz5mcduWLG
rRpyt485TGy2kSC7RKrYHeP82miID85CJB0rVxFD1zSGyxZJRS221gWNAMpJbyEtvlVMYW0liVf3
8k6SuBsrOQo4oaOod20he1kfv5iGvkt1E+mjh6IhwRCPF8gxouolARbGjaCN1drJ9GEvDVhN07hu
ldDpNECSx2zF5A4J5/6YYNqAoq9lOUSRpkNrhq44equ4hRF0cHLk9DESkPXuNB+Vz50ypLB/kTOK
hi8OhSMazWUIMkgpuzdgaczxPUE8mSX3oUYcEWeempsBnryVIDVLn8APaJvpNR9VWERo2FOQGGFx
5Ax6knFAekQ1JHXqTlyIQGe9Yd+jp1nyazBDolsFQlDAyUyke5RVvyq9XEamqT2Idn27hGH5VglF
vQMNvp/h4Sx9oIyCFqsdAplJPVaweZBdRIERmP6fGGspMptlDAY1gnRL9BGKGhdhEN5lruCIa+ES
Rn79wWV2FBZkJpaGnOUOaI3EaZHHiKHAM6pz0RVaKVBLayEXcjZ18LmKcxigWbZWydUp6qWPgN5D
UAVKyXB5wN1hy+UjelUWWkYkcwqkv2UrZFT3ZAP0YuDU/po+SI3B6IVKZ7soqnZJDZwj3BALMVAW
ZvA3ZbeF1GSPmBvXok6DcBTcVnpryUsZgUHA+NUnjVvRuyq6GOJjGD3U5rruWpvqd4N5zYX3PjZf
w/5G1+5y7TAaujdqW6AuRnIvaoDswCw2w6XIUAZBnlZN7rj2PgDPwyzxMCAerK29Xl0h7PE7GY1q
peShzuM2GrX7GBzEMYPYDZyUSBK8hiE4hI8vVb5c3YaCm9d8ZdD3AV5HNoImA9FNDJhqjUIB78Kg
6e7j5IJ3qq11Oz4WRyWq7KTcD2YNBx/8Hh3sSLfJYE5a7VhAMrvtDCeXoj0S7E4ElQed9zcmyeGm
dZ5SX7etYpvmCCNC8dDcJYTaWfbLCg+9dlTg2kIbOwjJXh5yWw+lYNAZ4sPQKdCLZ+CVZds0uYoH
ssJu2ZL5EhbivhzWHT2CdvQehM8+KH7sVOwDSqt1BfaIENGfShO7yg99x5G9j9xB2RS0wvwQI2rp
ukS7dph3Tg9DKXaXRrzlAtqPmhw4Zeo37C2XDhm4EnQeonWDuJpwqRj9VjNHPxyYC4a+d5IDZUjo
PocKrogYKouIw41dgZZpIy49mdVBzGBZUImryXslyFulN+w8vE+gAG5ll1kDpk1qIvQI0YAEjxQ8
1aZK1hVNnLzTXBntQqwQd3XGnTxr/EjpVlJ9KTbvPDRsEy0APydEzmdXFTwX4B9B4WfOlckyzeCy
grvc+j1gtsA1qlN6VRhQm50YyYw1Qt8lA3nWgJwMOrPILYAchGewjypDDl7cdOyi6Xv//zm1mRUe
Mj7kOKAo8bzwZ2012uQNwcMuPqi+viLXkbskoDxZh2/WA6iEiZAWTZ7izHqQsRSUsESSLF2Pu4km
LFkLgbr9i90hfzxon+PMDaMCCY2+IxhHs/Vgyj7iPYN060ef/FZZLyzjuVkZwAcBawGiCm1O/W/l
vawOZgzZLj36hWca9uTQq6A6BzyuLCQ3be80FCrZs1hwu5HqPSeAvUxh9sD8XiFeN0J3akDjl8EX
gAXnzpEhopNXAeDoO9QltlpZ0DK1RqalvCfRRd6bb+1isvfcO3Q6yuy0qqM+QnxYq3dq0APbD0fV
zp9gHRmaMG8nMc3c7bZsH+Z2C5C8S19+3oCzk4Q+lQncF3jFAdL6Uv+wpCipiVU1O7SyisJd2r7L
kfJ/8ZGMk0Fmc5RkNUFZs22A0BChRhQ7nLuTOq5pIz+zocgwrn6e1Qzt+PshPh1xdjvFXDe4EXUN
fCTtofdFUDqVF8mT4NBtvssOaBe8RKfw4xIlybnVhNrTv174uY5LK1A17EYNwhx9ArqFV818UMPH
n+d2Po9topj/0RI5vzFj1Cko5JhwXESkXtA6UC4RECvTfnwzNfLnEDOvr9T0gkmTowJ5XpfVqGEW
T8gOqeJDIzxIwkUaCnbH7ppM84pwCIDp0EeoS5kEARNon5kQSFUZxMaDhKymBnEt0KW4tHjRkQoL
Ud9W25s4BvhctJDKwssvP8T0Khc6D9HZ7diDvqnA61+I9z+v3NlCNahx/r10MxOqxvqYApDBcCqg
5aCXx+ZANuZr99K5vbiqGncSiP7LfA7/ihH+Pe6cq60EvbxV9QaDSZU3soPzHzmhS1ejw+6G+GPM
JTqQhVMyJ2+TQc3byFCl2Qki0MbKPUGk+/Nqnj/rn5OalY26TlWbWArZjnWDEyJylR9jIPx/HuQ/
hFefo8xKQ0WSDOCSxzzCfbmWXPEt31vORGjaHvq3P6H4cd5H/xxvViVSVZJqY4LbxdwPMJkTrg0v
syf2JBpUC2ZqaQlnxreTSBpTEZOzAMPOweoPZCnPF56xxSWcWd9yjGmEJvbp9IGDKvLzDO0W+lEJ
iOapvgLJe/h+CyZ/aWYz+ysQLnclm7atuasUKIbXR31YwjD+h0Lp52bN7BQKFmVFGozShAiFZSff
RJ4KUk63AMkO2y++KueclRP7MVdTlpNesPQSR167iMDKkl0n1OUjssngUABCIYG4mts7oQKJFi3y
q9qLN0svzIJpnnOLc6mBQkU/mbCwOVTyg9TKVwRNgZQ+L9y8szdBkUwL7GVIOMyRvrJSM2tokdho
vOau9PvV1Dob2ijQgkdsqVPtP0QKn6PNDqkK2ZaiZRhNux590GxQqJsCxokkpQwq/xEwFssDocjN
wiTPmsmTSc7OaRSNHRrEkd9QA36XHAx/XKGYA3Ef0+7Wsp34S93Q2mSwvr2tJyPOzmw8QLmDmwiJ
mNqhz1L0JKAQS+WNCrIn062evpLogYZ8herILiPCCrLnTldd1ciTYl1yMJZKcrgqQrCtV6L6wFoS
oEfNVsCkZRqogUnPE55zrC1naFEwQmYUoCQ3bCXUdgf8pXsC36QxIDVoobUdvShmqrh6F/saMmlq
Q8BrJt52/aGM7lPx0OT7CA9+uYlqCgwqcyqAOEsgM4clO3X2cp0szOxxThTTissUqJjWj1YKGuA6
P14Rfyk6/IhfftiAeXxDdSmRuxonbYILR9tmr6+VgK/z60VzcRYN8Dmjj0TeCbYoC8u24vl0ptE/
KO3IhgRkXR8QxC+Z+LPm9mSk2VusNGiBUXKs3Qejs0OmAIJA2Vs8TtTOdaCAWm2/dJTPJyJPRp29
zYjICMWTBRyTh7KkI7na1rgi62GXXyzu2nQRf9q12bsMyQamFlP0O1FFyAGDngmBtYe2kK1tmNe5
slsHf6K9fsEKfriUJ3sIFsoUpJeYoxw7ZetkL9FT7pTgFAV0GHCKiU5tyStYsoUfHD4nY2pKkbTW
gDHprr6pQFO1itF6itelRUXaJq8tqgWOdlwwhUsznZlCKoYaS8jH/avxhjpctcF0ZBuB7BbI6C8z
FywNOLOEGuPo/+gxzWlLs8cmyIMJd5cfq4vlLsbFRZ2Zl6m1lkcdRpsuY3qUPQ5xmCsd9GYyWDYI
c8KrxQuy8Lp8IK9ONpJAFkqSehxa9PztzI0EMGp0qa57YKpAaXKZBUsJt7PeweeNlGfIMYDAmzaN
p9IAyutSrrhjdp9kqUe0JYtzfvM+M3vTz0+mVgH1MkJ/dcpG8efSz4PxoKPkUfml022XvIPz5u1z
sJmhiUkzqIRgMB35XFNt3EhDvjNeQi2ezRpoJ5nDmZGpQxnAnmlS4X6iUBTJVgndghwEr3XIzcRr
Ud4m4hV6v7Knpf5v+QOsODdxUAVTFeNDSnTedaTLrU6itmx2qLlBAvNBImiHNHPbyFFqtrwatXlA
6qdiWDN9rTR0peoV3UJO3NyJElzOhCJRVkMgXvQhKGLapYGOkUoE6UoL+IMcOlIb2wWKk2aItBlS
ZlEEPJqJWi4qh3VYOG2DPNdrBVoLoREPDLBDgdxrfLjIDDEIlX6jUHFNkmdAoVYDIWupZ0FLDjQB
vCG6rsK1KL1HQJWMmeF2+I4yWmvHWjqScQwA2TkaRfEop3cdMwAM0F1gxqESec2gRAbZb79vgRyS
8iulHTahzneQBolRsoC4kykHcX2p1+YtEZ/5wP3aQjZ+JFdqdF8DExFFD2WNrLuIYl+mrOgEseeC
x6MXK7sVuwEt2IUtoqqSQGOOiCUgG3oQN+kRbEuOjKKDUNA9E+H3NW+slFaNZLixBk2u9qqOO6Ti
UMlvMk8dI7tDJ5ZZPgpgZutRdIjjV4BHHLN7oehPC6HJNyJnr6sHJTM3MoqeWr8Hj5uSqJ4EiFwX
20B87g0BYg/JG/KcQO8bQdpMABfDzUpwLSZoz7VqjwKIhHYABwBl10LNmvTbjAGel2yrsHYiJXGI
MLqmbrqS8mAR2RH7ba8r0KCDOYMeshQRu1feNTXxdSxN0ROcj3wboTFQFbLLDs0BWBAXcgYo6qDK
amSeDPxBjvOmtJZtwKPkorKm4kMKan5WPKtp5xuC/MCbOyVutiV5GLObULvpFOLnRWjnpHC5WhzU
WrdJpGzaKHel7K6JVMc0E8eCAmCE88jTFGXvDsgoGZX21hPg9mpNu4D1PBvznt6l2duCFlUwdkHg
HWH86NOjsUUTiv3CXfJaXHT2kn06+7icDjd7XMxsTHSkvKYEp7wJN42DMGJLdp07kf6kl39Cce2c
/TUgHA5lEkUC/m2WOrCgSW2SEiMKK+6J0LSJnpSDahdQeE+ftPXPvsE5+3s62Dw4q9F3Kw5IEovh
oYpyUN2geW2p8fHcY3k6yMz/6BRBSSJGm12Zp24T6k5oLeBzz+b/ToeYnYqWEMYi9MDDTc6fmQvF
Qj/ZyEdcZYceJqn6brFbcGlWs5ORpdbI0FyO/Hq5DY2LNnr7eWvOdp2czGmeEAgrlcWdgb2ZWIb5
aPc7doSZTzx+2/4SH/N1c1O4fVA/KQSM8Etc4wsnQ5s5HD00youBYkXF7pbL29zsPS1ckvI+59Wc
TnHma6QCqwSYTNSIxgMfUifvUXXV1oqgL2St/sMBMXCdJMPS1XmTOR6bNGy5PN2qwWlbuwtgmZlN
4Ji2npWBmEh5SxYZ0s6fkc9RZ/MzxoIwlY3NLhbSlaFARQ0P8sIxOb+Gn2PMXKgwNoUQcp0NUlfN
3QgCXHgFINkDw8IhtM1tdT1WqMjWwVLgtjS36ecnfqKcDWqhgHRmp0CzVQAIr46WcBXnTeHn1Gam
EERdqlwn2LTGM+ziathPth4v6KG7Xk5UnZ3PZylrngIEBMAYtYo1u0HdiGCQ6eMlO3j+7focYn6j
ywGci0LeTI+JGagO9eHsYvFaGwFLwAJKAr76+XScPRwnI85usZmWUGpSMClKdonROgDgADx6sJKl
Z3lpoNlJb0UCKIuGgZhPAPS0Ux9oIqCX8jXotzwWJH68jy6WjNTZlM9pNXB2+HVQO1KjwYoqEnqm
0QJhAcGY1zmgg6UdAh+py7GnFMIN5wv3bsZ98r0QOTv/sV7U6EL4KH1KfplAWKZ7g6LFKtpAQYBC
s2Mi79Ele9d68QrgyVW2H67oHq1Z2xrgl0XKvpnw3/cvNHsDAYlPW9pjC/R6pyXPmkZcRejdXM7c
JuN+U77q7GlAbCVa7U6o7gwKOnAVvFctBfMo8n8h0PbgXBaOJB0c6DED7I5JETAAGvHCuVy4bHMh
3ryo+jZR6+m7vnLrTsiXGo8WBpiTJ7apWGZji8VIims9voq1pQO/NMDsZsVQWESbJAaYmlFlp3Hk
qfI9NVWhA3kr3guPS0mHc4myk7M+cbWcGlxojcQCmayHGkGHw5LsuHsq++csuSzkJWra8+/lp+HQ
ZxdLLAGu0k1ML16Pfn7FjuVFepHs9V32XB7qDaROAapbWNOzLsfJmLMbxRPLSGiIG2Vq25wgfa1d
tfndzwZxadtmT0qdIAYCLhhj8CuNXMrm089/f2kOk508eRUjpvZCHU1WIe5tObqOigtraQ5L74g+
c6gtQJ6LWMfmpGvhoX6cnnvVljZ4utzqorxdOnhLazYzLAIh6H4jHEZWeCbF7dBH9s+LtjTAzJUe
0p4p8rQpQwgeBfRDKFW4ZK4Xbs8cwMFTQ45Ig0kwt/O0wuZXIO5owEllIkc5eI0zqDZ/K5B5RpR/
we7gMm0UHdGDeCOo9p+oVkwG4ltS6PO0GzMDEuUsMjiwgQhZ9E13+H0T0Zx8xxa9gLPl1BPTYcxM
hwTRoCqkMB2ly70p6Tyu9GPiKBtzNT3MP+/mwhWYixYzUWJmpGAwQPsBYbyjRYTGjYefB5nO3PfV
U3UJDReIlD8Sfif3jDSjqCQ9PGtFr8G58SqHr2gavOx44+qhvLUGy/t5wOni/jTg7BKk2Ku0tvpm
x8m9Wb9LyLAxCTmafMn0nl++z5nNLoNeM7OgMgYa/pe071qOHFe2/SJGECRB80pbTt73C0NSq+m9
59efRd1zpjgQp7Dv7Jd5GHVUEkBmIpFmreKPgKZ3sGsDDYbz7v+HwOkvKWwCOxX7Ku817N+ClZqD
wqbeTa7qApOaQyD7DzfJWRKj57VKjQQT/80p3TfvGBnRDxiwAjC15lAvb8zssXoDtgjntJZNunBa
3xRzK/WgdIhTcYLQ3m0Bg72UHJdqGe8NtJlX1uTz4phrskJuEMNxOCwhNIOXsUCb37yfQehuG1he
iSTpAU0D4TGzw1/S/WWN3PaaZ9nL31drlKPMF4wIDzAJdIZh8zlp/y6IOktYVHUlIZYLjD3WuMw6
TbJzpP0in1fX+Ie77CyDvTDrXsrVCDu41IpEJ3V1wQw8AJ25S8sW+sUVzrZxDFliLk8qdeM4Tti2
ePSPXVBhzB8DHU15bPTHywe0OX+P7leRygB0w1gHs3+ZXvehMWbL+7U9iU4CDBUQDAF96LpxxVdE
OHD3IFWoXqqd7/CiqW31OAtnN5YSuUvUBAEqhg3QAB5HnXV5ff9g2mcRzFbKBZ0BEY71TQCb729H
8xFwY889YmAZcI/hXWoJLkfk9jV+Fsm44RYAt2kRpljVw2RhyArDsxYwsXoreARI1DVAf/YWxj15
K92+rM9iGac8ZRXxwx4rVTzqXi0OBUN17nef++UFMuSX//eK+0vSNxDByuaCuAr0BkmCk3oFiMEe
UTD6CoF85hBc3bOtWrELxIiD0mH02IRPu25ua4/nPjm7bDA+O8+HolEoPkIrbmbh2NJXA5XxrNz7
vcLZ2s3rTsGorrFQ8KBP/O8+ph4SSUtFqCmouNxRupHnySElJyrftPmVEMZVqrVQgDkRqdRYJ1bY
D2ann4TU8ESS2JfPb7N1QluJYmw+zEQA2C8KqrWHcOwdGid7I5atQLjPSgzojKOtSzcF0hOJIfES
ZpvnthLO2LxSxErVSEjahif5M5jN8rdxrL6yL3Vf/vER1Ba35AlN2YGtcpwq7xQZTxBofU8DDYKJ
eD22qDpB6vCHs7VLlPrjUl+tjrX93scs+IytnfPYbSdMdsWaFfsfhvSEx7EVj8CaS085qUyMku5V
OeWo6vZdtfoAxgvU4DXthBCrjPfBPTktTBcJWlYxq7hUkP+/2Yv/1xmcBbJZjLZTUqPDm/+k3NXI
itv5TWFFXyKKhqf2WfCAv/UUliffMnaXt5pjLypj/70hxlQEC81J7Z+GMEBL2DtYkUxR5lA7bees
Vgtcjnzl7cRuIpWiYIHTIbyVPzHfST6De8Uq3eQueyp3GP+/at8BKOBJaK5o9vUB06CBzTvZRXMu
aBab7Yj9CMCjS1FRyhUrVdJnf/DUAvNdWY5s2exEMWfh23XF1cIZj1REo6Y3iyqNr907sbO78UW3
pxvEV0ucilqt8Mar9fEWyXgmVU6MPl5ua119HcrcjYY3o3j24/fMALfyzEVNWzz3pU1lnBEwhJtG
XQKQ6dC8579TO3TB+vMY/ZZs0QQ+Jcfzbrugb5uRJPUH5w8RY73TWogzShCOYq5bGHI7ARvoZdP4
RgP+uay/5LAXNIAmphoV2iWoC2/rR+2YRJb+h36OuJunr6X/2nc1D4iar52BAM84oHMAWdXRRM6M
s+TtAEw5fwtjpz4JiURSHGnv1nt66vfEJOjUy48ADzRla3wqBO4Q3rYanWUyJjsk0axLWYhcwtKt
NhLwQTzXBhgGhpPqP0bD5+X9ZnjtvuWgCn6Wt6jZykXMeiTpcRzhQn0ADfctMQNHz09djP5A3RTt
2KmBwyOaAK7hAv8tRnjpqBkjrYHUhYE9HHWBnpa8vy3R+cJZHU8EY5SzjEn4YPG0Enh2NBeRZWdr
1+OBWMIh/5U/KdcZ70HOE8nYpV9UXaBVUJqlriw5cAQAzgQGyTXAaq1u9x+o6bYnOB8hEx3MiYF2
5yWcbMT2NOWnMg6tmqISRQFnqILuLneCUrAIJoO12TOytxSwPpc3enPR37VfA1DjP8CXRSrMqRgg
/SdE91L8W8fU3WUB2+X6lYTFblZ6mgZ63uTAwj8ZqDDrXrtPiQmDXAr2vl07omvcpffCn/qQAwTQ
Vji58+2Ezko8E5uAFCsQ6wIh7tL9sDQ/R8h5qG5xw29n27KKsyQ2KGnmBL2kiDPxFjKQfQbCDhJ8
BVovgRWEkhfSHpGFmCGx0d4+J6b8Tqgdubxn/HYwtvoMxvcZYgqg8e9GINf3NHf4BQbPl/k6eaxc
0AvFX9xaI0eF2PqL2ETtKFfLIyIyVcRjxjG462JvYegYneq2esDEM4+ikCeTcX4YxQozurQfESMx
ka8zU1HkKe5msLfayOUbVooLSD4xzmfI6F3jNQcU4FviZF//r08fC/utKha624YP3u21eWGv5DKu
TwDWlarBaFCL3DdIhogxABIq2b5slzwpjLer21Rs2gK1hUBaGuC+DADm5pB0WQrP/NiSzIRnQRgG
35sY3wKLYKc+aIeFmY0HosHTCMbNdKqoBaEPLZQ7MN/Nkyl01OUsZtNfr06G8SV+PcraNELGDJQ3
gEtYqd2Cj+k62g+2cYheRe5sOmdVbHWmIknViBVqBnOA+tIRw6KXl8TRArbYAhS0AZkjaEGrzQAE
eQADg1mhD/SylO2o/rxxbJ0llqSxz2IsQzY7x/ckR3sJXYAHWJ2d3QLCYTB5mRrexjEOAt3BQzsg
0D4R9SMJK6tVeZUznqNlaY/k2UiAnQFtqP4U1/qz9FRZS6Fb89IAOdrI5r1TuAIZx4CICEwmJQQu
czxLDzoQS632EN1KtrQD16HDOTWOA9QYF6GJlHblYlLxvn40XorZrH6NH/FH9UnvKsyKFTftV1R7
aNH+LwUzcVFN9CGcW9Rxh9JCp7eD1q38QcjQSmsaV+AM8M3+TlNM8RjYMmcoROZZBONHaB77cWxA
NmYfHWUCUuFzI3mxBLzMIrfa5N2IqVnEghVKqim19D2ocauCFIMAvrPRH5KqfF7wUsJhtrPwT5ge
Szl8DTHES79atDXLeuPM5WfqA/sAMbcjR4mdACxOzVWnWsCt5OdeSr3LO8pbFOO4Ij/JAl2AF9bn
XRKodqE6AMrihJLLj/x4FZyNnOVbQhdGJQhLHDBlmCTIBQsMM+bYxnY5C+ZEnyN9AoamwbnHtt9B
K7FMvEOTtNPSJcW2MFvRzKrf6ofoIFgaytXRLXmfr9K7EJCxnC3lWeM39tE6PBDaWsmXPQV60DM6
TVErBFOKiW4XzKYe+A3Q22dIgaMEoHdZ+X5/r+RFBpFoGcGjdfGwm0CsAOhKd054KZ9/2M+zHMbq
aZvGSavBABQPGKyAkwfB/QwsjgKkeSNQbNrrcgQUqVNB7Tka9A/3xFk2a/h11+q5j+uI4k0rmEqO
+aGFgHC2MBQhmfXVcOTK5O0rY/CGWodaAjYteNXZTTBq/xhhWrw1W6cHyqU9PIimji5+no/bjiXO
S2VMco7yvgCuBRJdnxghsOiuSxwkMZE2BQKsb0oilwqQt7vyMr250iBg1Ub6SKFBowv69Pkz2DWe
4OBRgirsQgc6PJb8SvD2OvUl8aSAOIYlJ2hQJu2FANFsvO9t1GxAhhbeqHv1ZjqNT/zOx+17/yxu
+ftqjXUbAYoMZI8nMZ52fkNspXy57Ev/wfDPIhaFWolIs943xqUSNRw6sGKr5lJ7qo8KeA/t/Do+
pndcX8NbFWOTgIuNikjGqhQPLW2SNXgasfoPzSowcZG9TQ+AXW15icptwzivkzFGGUnRTi5wcsGs
enVZmb2M6R1Rci7v52JfP6+NsxjG/qopaek0QIzvq/sB9ywluTvjqi+iEjjI1AoReFwWydtOxvZ8
MK/5oH9pTolgmDH5pQ6/LwvYipx0UdUw1wYKcIOdVRGLRguUrAIYBAEqTvEu0XtlBphRr3NWspnp
XEtiNMPoJEMgdY700QEBBfiS69vMGXeg/6j/gH7DnR5qZCM9XpaBt0BGN4JJMXqxhdiojs1aA/9N
99rHKHE9X95I7voY7SiAvd4LCQQt0I/DdR+cgCqsCibweEiAnvfBLuwG+PnZK69da9NdrreW0ZIm
KeQ6pBC9XPDqN8wlia2lKV1yMXOUmMiV8d7+mx1poBDEnBNFTPOD2kvUSoDsDtAcGRjlITmJCcYb
Ue0m0nMSAtH0uQXO/jjcxXiuRxGv+rLESqwtrqUz3pMosVSrA3hIizZ+SwfZ0otuh3FwcwaWYk1w
IwPcL20BQg/oU+J/cQ57665Yi2c8KzqfK6A3YPFdiC75MQaBVvkGkkSvnAe7KQ6+eNLoa5VfpfNt
kA9m3XA2YMvlrT+AsaYelIiU+AXgaYL7nqJUeh9qnAfGZkZEJzJIzoGbRVV24qYxjHFMywiLHAGf
rzXlwwAiMBo9xol4UiPDiUNtl1DFbVXezbVc8D+P9yxa+vvNFWWtWGtKCigBb3juvHG3RFbpvbLj
jVds7+NZ0HLQqyuywCyunusJcD8l+PQCMOTBazBxYFO3DXS1k4y2+lU+9xkAm090Di3Bf4/0RxHd
xSSgbjBSR1DKoxx8JWCR0/37tm6uA6CORiWvuWBbazURLJWGoeA/f1+sUiWVmIPjE7s6OcJH6hZW
4vVIbciW/xE9hN6/spK/5LHTMlTL0gm8gu1pVskpUJqdUj+pSb8Lp6ek7R0yJ7sGjPZNV1pT+yoA
f3LgYW1tn+/5E5g3lxb1g9KJGewEXYTdYGv1rZYG9uWF8oQw2kq0sgWFG4xRiERr9t8KTOmCX4tz
gy6n89MmzkthVBV44jkFA2V7ImN+xNypTSJQk/lotcseatSb4wnE9ePsXl7bZjuTTs5iGd2twIoi
iDpMcSk2gSWovJUj0DdYS9XgCZhYbn5d3RrPwIqbMmtyJzt1hmO3U53L38Hb4+XvK0MdU33ScvD3
nsQe8LJzbPm+YBkFz1KXcODSJjN+dfJHQw6N5SodKjMlg1Uig9qLp8qozQWQp0qA+UGynUjBFED2
cpqaOeLZqvlT+UgBGTII43jfxDFblieQKpjd9jV8U+6/C+IpI6A5tXsAwC+Ft8IxyGOZYYpb60zD
eG30hLPzvC1hAhspwAxaJMCE0MNtaVl7FY66mbbPYw6dg+DL57zZfrXWN8ZJFRn4daUB4gaVOkY9
gBpgeJbJTs2Olb4wZ7zIHTCH9c9R4J7+ossXTp8tjGmGP44DgewJ13oxAsBf/hpV4qY9tcrUt0t0
0QypCe4zq5mKF/BW7kDM6PVDsb+8C5sfIkGJVAW98T9oTPsxMdQmUtpTXRUmCCnBKsidZeTJYM5V
jmJDigoJXmtXn/rHhfzbB6DCbnlgV78HHV06vFwCTyRztnIrkCIJsaywulH7BzF8u7xt2xfted/Y
pvg6KtRQyEl7QlN/BsoTW3QaT+8d5Q2IyrcDmF+s+C7hRSvfevFDb1Zi2VumM5IgKVEaB/jFQzRd
qQlgOsrEiqlgqSF6MJ8MCiqC/qBNO0K/ih5zAZolAltCwwxLDujNZgagA1rQRbxc80pxBnBGtfKD
LAnWKD93ABaimgcqLnPQiTmWk6mkQOJIdDvrSztMKoBqPIkxvI/Y2Iaa2mVdWSQFN5TSu7na7VL8
dgnsEl89CAjUGwMtqWPgBJmxD0MJ+Svqxsq4j8BZNMjgl1FMQ0MXbkWsUYiOWZg7Ehxh1rVWm+L/
IXipQL+hzKkNRgg0kIB/NUNacTjN4BzVcvQAdAkQkVBXbhD/6+RBx8Mf5EtUOhTpZ6t++VJgidMt
VuM3AbqZkIocruNZ2Q8KQLKbxMp8/ECjWLOQ3xXqcyq8gHXazCM0ZDYD2mpBD6PdjXr8MleuKMtA
X78ukp3e3RSTnfQgrJXvhgr5PyK6KWabM1CLFE1ljQ04jgDkK6JXAkwXxoBNacviSdIyp8K4gV4J
QJZpzFSe8VxDlwMy3ULhVAIoYwoAuoOpNeof43gyxaL0cvohoOVNayqT0ocCtLe0einJL5AitiZp
HiT5rYxkE+QMQCbJrvKgNqUeAMlF6coisneYUtZTxeqMu0EPPkRl7ze6PYySR8iHFAHwNC7syyay
2f2ky6IuKbKhaJTtnh+rqOuzAbpaTeljEh3C9kbOYyuWgf6dgvcInEe5/pkNmBVLwNf+OwP7NIEt
hfPsDmEMHgmwH6fQpGK+9fX2SvO/ZABh9WpvYigU0CVzwbsSNi/A1ScznioAuY+YVPBU/lWTHpId
PQqgZbHANjNIZvabPCHlw81kLTf9D5teCWV8ldHpZEjKb6GTE1qPlWe4qZ1dlc7kVo+995SDG4QT
4m37r7NQNvE5hGSqyxxCJ6R41WdlmUilTmeLaLjLbobf046XH+GKZHyXqsRJbkwQWXZWuR+u6s6M
Dgk4wcwE3IIUjGgWqHt2l7WQK5UJmStZVCcM3rTonrRnMGWQHTlmluZke90dn/iIZpvh42pjFxVb
hY95PtdqMWKVGuhZIvLqU8kEogTv/DiaKi8X4EpMqmjgMlvEyA/TH5TeQX5pFl6dIRVDrAmD2ztu
7XPzTl2tjAmMaa/rVRRhJytH/pRdsOEchWtyDZ35bh4KbriZn83ci0KIDHgbVQL++t8XOQtiWQTA
NvkexJRBygrk6B056C4sgpeD2FzdShZr+ulk0CGHLAmV1dAGv7jsguHpqNjCvKsnB5zBUE/uEjdj
3pVYxvjVKiKdUgMsnHz2J9g9ijyqlRyKK9SUT7KT2IaN54fAhRvZjn7PglkHABCctldjrDeYTPWQ
OUvhPMRd47bLqArnLvgGt/7h41bSGNsv2iaUdArdyaXZjmP5YLT61ShFd34avgyA1qpqVOy74NoA
FHYN5mgteU+D1gqiUx+iJxa4hM9SXbwASATQQOVjKP0R49CJhnyX+G8+3Q3kjx9IziCCWojeau2H
OLdm1ab4oQxULhPuyPJaF5+kqvPAXrQDcyGq17/zKudZ5qYDWIVojMMp1aCE1iIyrG0QbTyWiy+3
IoDHxNfhrvUwqHbNLdhtatFKJuN06lmSQfKHq3YAL5qT3etfAfzAi1bYCdAblxkrNfRqq70KkCkt
OSvetJyV8OXvK1cUqXMDshYsWKpCjJ9SMy8ljv7w9pRxPWmTJI2/qI8PVqxaAuBnPZlzo3BWsp1a
Xy2FeZTHdYHpvBRG0Th9AaeaOFVhgcFOa1D7zK9BFWqFAG5UuO+V7QXKoHRSFE3U2PE/MUkE0g4A
29dAOqcRJ1AQy4JX5vJluK0mZynM8nqhEv22WJwN6GnUcJ/msP2mtLT0c+QCKfKWxDhvncZpOClY
UiHmpjZRU9M1x0g4fpsnhXHbyIhlIW0gxZCe8ayI8y8teLi8a8tP/PBd0nnXGBc9gWJo9hsA98fN
LqCyJUzoP5bQoAs6QFDwKX7kXBa4bVB/CWTHBiJSBtpQQaBS3vb1S2ZwRty2KyrnFbEze9OUlinG
TRc1n5yl0B4cQK8ClNfcET94ie/N4rC+ksY4xAT4hLSNcUSVs6DULU3k7UvgFfvAAvwfdIPjLHjb
xzjDoJ2lVtKX7auAPIh+DURF/90BLV+w8nhTKOp6sUhodJBsdjcqnnGXJXDU2lj+vpKA0jDefyX2
bCq+5ORRyJ+FROPI+Advd9Yzxh3MJYijehFCIlEwYz13KiO3VVXez1p8bJTPsZ2QXdbcBIBJkX9f
IPULfO6dGvhuVv4r+MS1mjD+Iu1lQBkSRLSLUo57EDemV63ZgA/QLK8BXe2BL3gK3f9unxn3EVEl
0HwJHjEbPmQlRcfakwaS6MtCeArJOJB61mqjohCiIBejyqGV88haOEepi0uZa6UvHRHzru1wlCI4
76M0NCew2hZNZ3bIhnQAF2gU3xvE2szBbJcMmZXPOwxkuwbamKThv9NeneWub8paVdscCwZz6lFB
m66EPlAE1f9mWxfKKAUkMWAu+vuaK4LBw1oaUDWc3zIQ9856/6+04yyBsfO2DyT0JEJCWTd2IiJL
K16RLOKs4/sZ8/OCOYthjH0eO10BywKeOe5kKQDZGEMzDs0ekGSxKWNEa0FIA1zUQXFjJ/WKY3/V
PNaeYU+eZvuI8Xgt6tve5/xBjGNomjKmhTri/PSvIQLNWJeY9cjrwNx+mgOS5f8OkLH4Qm79FE0T
SNLuxcNoR8elr26Zkq0ATYhQiw8AvgmzsM5JMe8QsA4Wkra8YWsAnZnEMEUrvh33C1ar/qY51ad2
V7yG17MzAgb3JnCDfzVCsf4C5jb0NU2b4xZfUOQvqeIK8++5p6aImVUBWHBA5Z2Clx49HZV2A6xy
2DHIXMtgF/mfRq8+X7agbbdxftJLjAlJpTDSOMDHNECWtiPRycCLSNzkC7gBaLpDYnQwQFwNCgxe
lW2zp3K9D4xtFUUINI8ZontXxmgZyU2jsZIrcd86qArctpaOKL8y/XveY2lTuVdrZqytiss6rZdq
hFJ9zhgnS9sWBHP7yzvLE8JYEDqepaEwICTIAV+t3ZRZA25mTmvG9vGtXtWsLikiWgnBx4HjC+4n
R0IJAhRbH6kp3IHqFsmD3KNvlxf2zRn1w1mtZDIqU6L7pgHRPJ6almb6B3rsd9NV4eHVecRX7FTP
/4OZIE/bzTvBBNS9szx9wRa8sDXdU6u46R3Y9h00yiSWvis9IAy85BavAPSNcn/pOxn9CvNcb2sJ
+qU/KQfyOJvZVWIBS+UzvgEwOBhBIT538qscLGZI7DQvvC9YBPz8AFzFiqTKhswOxudUkXqAC+FJ
B2qgPv+TcnEFN3tXlLME5vhbsRyVZoCbjveAm/b6XYqnfrf/D7CLNp9AK0nMoauoT2tVB0nCEcTa
39hF/SM91hgZfgAThqN+JrGpVZbupgfB5lns9kWxEs+cpdZofTSWEI856kf90N+UN6G7UChUJ/qu
f/wHaAqb9ruSyDgJUSjFRh0hUXsIIsu/U4CrEh0KL7E+hw4tYLiflCN3moWnMozXUPImqeceKgPe
73Q/2x1GKNBiToDprSEfafUwG95r6R+cyFmLmFvYGAS5T6Lvzc1mEDMuDdBGY0oKGr5HS0WTG5LJ
PnE63itqWc0lA2Fib5BXT5JfQXBMf6vkTzpFZlI+jgK1L7sswtNeJv6eerHsWgw/LbWO1wlz9i49
uuXDuBvvNAq+Cic+6o3VesKet7nL3l1YIjur1rapHPpii6cvCoO50FlTcdP5j4HxFCMmv7xMupj7
D2GUKIqIbB/6bJllqjVV81lCHm4guV0ZuHdqxwAloyb/1kffmebZFKPHRk0RX+ERIE52DsAZjU4g
mzrWZfjSpxNBWa4/6ApSX+AyE2m8M0B334ZIhtWDPY/vie4m4C3W09LWxcIhgmRqBcCCM3Joy8d6
ROQmX0kY500mwOBXk1lWky2ET2WtOZLilsJjTE7GDNoK4U8OtqoqfezyY03uNUzJksq7vCfbUcZ5
T9gsd+cPvZ4sb4RmQmJUsTKwDyPP/Sc/Lr4ywA0QO0iu81Ki2zmPlVwmzgQ1QxbUA+Sme+kPnMdd
/CBY33dgYzY3AZ86bfHAFw5fZu4CTReI3xc4/Omge+O+sjCvcSiA8ikBTAJXrHN5Yzdtd7U+5kKo
hT6XBWj2CX0rgHmw8rR2/OhEBh402bZ7WklifP+kjlAdDY+E7jBZeCTsNCTUY7vd4S53S1N75kNa
bd83K5mM958NlNq1cvHDJ6zQHQJ0DkIiUD/hhJHN9I89eJFeLm/p5pWzEso4fzIWYle3OMG4I6Y6
TE4pX6XIQl+Wsl33oQp4dCRCQCDNuHsSBqqaVtUSvw0wiMYygJtnG17hCnve4W0v6SyL8fC1oeqx
35Wo+iifTfcrMO47EJFeXtDmnblaD+P1ilgmOWmwnjkBkkJPnLDjlXQuiyBscoXK2RQJ5bcIijnB
d4oWl8uL2NwoAJSCbAC83rrMmFOp58qglDh7alx16WdhPBUJ77GweRetZDCGpGppOJb+vARROJA3
eooOwRdgx/FYiHfpnfaWA9ODTw6x7P8Px7QSy9hSEAI7MRcgVjzIbocgtXa0Q+vxoCa2Pa5KCe4m
WSYSm3NSorLywwEvroVeeqHXjQ6+DXjgQ22iRWrPm63f3s2zOMbf+pkxD1qP54U8ho44vsllaxH1
lQa+WdWtdVk9NrFDdY0qBmpTiiqzNJxxSYukAOfV8k7fY9LppbnWdulDaI931AMxACA3ncjtduge
vCz5OwPw4/hWkhmv1BRJqoSosHxjl1f3vm7jfm/Vm/S3/lxd6XZjC96MOmdj0icjccCMATg1VFfB
Fcd9BmxeOqtvYVyXhimBBj4FsCkPo2SmvVX+bnDPDZrT2GjFKk19h7RNh74pfrl80wesZDOuLM6X
MvQoLSORg5OAUku00dMFLO3RQQ0g+GyfMG3O2fxNr7CSybi2YCR1HOnYexWtY8R/i+oSF8PX5RPe
NpyzlO/hjFXqGO0VvVFQeTnhHvS5uY1OksyL4BgwT3dfPvGGiDg7+X1BreT500xreV40angxeqgO
KTn7xpPA2GY5hDr6CjUAHWAcKZDAEkbeOZu2/MQFs/je1NUiSklom3yCQS7qIGFwZGGHIwfBw9zo
4d9V0FZHxLjuLO8yhYjYMulutBWrOsS2v4+8hQGbPqFbY/9fro7x2V0hdVKbYgPjfXEdHQEe8s1W
kPxuka3h5Um2I7zV6hgXI2txrpUlzHph2waZcnTEtDoGx/F68fTIHB79Y3nlO5fXuOm/MYcoYTpT
B7mxjANeHSCZqjGYZx2Dv/2LXxFvKhRbKrtdW2SOOPuc+/0f3OhZHHOCsVCQOpggbpnZA9bHUT/E
j/3j9FUEVvELSTJk9/H+pZay0zzipI6WHAWbxxu9HdiuVs0cbD3Wbasb/gL6qXo6XfKuO/+xiRHY
0skcn5ENLSzeI3g76Y7SnqqIeJqKP2jolYCkeQgPo3jxrTjj6WmBZa67np5iF02oroFejkO4SwHA
YPWVWYpWicLG5fPe1rLVRzBOYdK0JI9qOPDkud531+rXMtIORsJr/dU4ZHb91B15mr3s5g8nsRLJ
6Jjok07FwcPTGeNVVZZ2WognWvIQODcjLJ1qhmFoKvnRwi+HIhhNF19UFLAWobSAluCOeW4R4UFE
36pOukPSPFzeT2nzMl5JZS5EDEUWeSfBalOU8NtZQdw9HIPGsCThjxiAoRPzKz26u0cdfFnjQyWA
Jb0VD0SQr7URmJXDVZq9GRVI14qnfn6h6MdqMDseamhcKgI7VEpr7HjhjPzdSHPpTBhDlKADjRxA
DbLAd2qDAltXrV0NhbasCr1UVK00ATBs6R8LgVqtrFuJHB/a0MvEow84EyMTTbWnIHOMDhNVQRzp
71ptMKMuAnNmYWpgyFGBYlaQwhOlX3momP5E72D9llFKroQmb3Cmurox5JY0w+xn1a3QyJTkgE4a
IUOvTPR024oRW/J039LfCHctzXgSu18lrpYk83T9qAiiK2qFSfvONtrQ8afQS0TA5BPQokpXanwd
U4B+RKXdpk4VPqniaWgGS6Ch2aL/a5JnK24Gt00qS+gnO0TnuOEDtmkCU0F0N1aDNcaFEwFfvauv
s0YyaQj8cT90uh6N9pqg79qpsP1mupHlZ+g5evi9Th+wh0h1UwwuZV5O4MT0YWeEsTMQyZpBHZ5L
AXoNgIudhFYRvw3zbeu/tkLrZu1NEt0lcmPrje4R6TWaoQ6TjrK1YNZV7fSNCtrLGnXtaXKSBcAx
mawJ02kUlyHQdhqsDr2UZlKk6A0DHbTR7hKF3udh40Uy6OrLG0XE2JQQY3C3MsxSqZGTF/ZBTn4B
jeFqCmS88Y9NG1kDuh6UNrFnDAy2LWBTiidwaKoycMP712I4oNd/30f5kc4foBxFF6JJh96RCD4w
u23VdlcYH5Jh2HL5pYFhSvbh8ML3qPpVGwPGLCKr1K/ECHyZdDBVDa+UCLdq3u2DQj21NDnMmmrq
+qkeY0clvSkPOAyp9Xyiv4YF4KHK/iZKDVef/X1Xz8+yMFt6kltRifuyuErifC8lqhMpozMXGoDk
kcZDWs8oBa9URbsktZs09W0guBl6slrx2EW1aQzOWOK2DTF+dhPkz5pwY6jo0A7r607S3CJKbVpI
dtoUjj5gCLvGfMtM0BZ71cAURjDKAy0DWCwOiO33oWDsGz8Gm2ziqsJBQnpoxoOgrD71abJ8UUbo
fl/jBkhDagqqV1Zo90TVUSswlk8rtwpQlEWjf5PczZTeJ/p1kBd2pUtmNRbg7cToY1QZbt+Bj6T0
IgOYRMKNDkXXpRbI46j8mEAlRn+bvlNBaGfo1Az0p5ioXgymAJo962V+lEvfFMPCi2vZjIMbQcI/
St5aKccTAknMCNYw10+tcS8EFhV9t5I/gvKGIONZAUBjqqxB/2UE1Gn0j3i4KqfCUqYHIycHERyx
KB0c0NRrFbCtGXM2TaJb6XxTySBiovs5zABAfTtBZCUeJv1dTj4T8pyPyr7OXakrnBBAu4VgUhFg
TjXgZvCkyX1E5I1u9gpMiqrg8DEwam+gE630b+oSj7+ghiOR0PwBeCUjVjC/c5Oo4TJNDawaww6i
2soIaFtneyhRedZcP8rxVj3QobJE9d3HQmM9doI+cuV8OiwEwJJyVfmBS43g0GuNHSufQTfZQYeq
JrBVx+oxhbVGgX+b6cOVNqNiL5Irkt8rwktUGGYh4eU9gT+nlSzZeJ5SHXnizATk006ra5s2uT3F
xJonagcFDLOPgeKsqW4dlledhAdkez/N2U6Kde/y5bUJwKmvbmYmDlLUSUVKEbeA9tDDM8JfmeJV
5Oi35MVwsHV2g1mP5Ca7zXBifCzezdfDSjwT8eZlGs+BiMBgaY2k/WAFDQayMfKSj0ur5JeqOlmP
hGp6FfrvMo148f0SeFy6BJmHtDLRiijT/z5ml1wJOYZoUq7s7w7AF97kwPYk0Gq9TKyglmkgdArk
NX+WCRfwg+H9MnvaR3pTH3tLu/bhvwrLwIC44ib2MsD1Iemu9NEA/ZkLpba9+3/FSyLzrKZ+G7XG
/J1MgdPZpf9D2nc2R44jbf6Vifl83CMJ2ot3N+LoyqhKXupWf2HINei9//X3kD07KkHcwuzcxkZP
V5dJAkgkMhOZz+PAwr62TnZbzdENL2sxj+3rXP8pjQ2v+wYgfyNFLDVgT5o6carsvgXoSSU9CcqT
PKacgtj1eP7EMWOuHnAot7UWYHjG0XzFZt+EbvzQPvlXxO0esve/V7d3Io9xrMtwGiUhhjxxL4P2
haIxBFdHiE9tTfDUPZR62jTvvJiY8OaVca79uk6rwce8JrFvJ+aPUIZ9n2S3BCt2TctLpRGs0BCt
Dh1zYdjumo7ckgzw6fGPCITZdfKakH5HiLDR88ZN9MYa4bEC1GM7hHQ3xaj0hksqBVgpEAagR2MT
qkD6KktXNq5k+q5KN6mY4rRQvawsHG2SXMAlW+cN1XoE8aE8jLfq5ylQgOYM0CiPm5QcRWCOxCRz
z0tZvxM4WULGHHYAXslRRA0djYEELiKTobcbTUK7rvJiCK+t8RI2BdyuV2RYOSNcx/44kc3YwihJ
xbBuoD6DeaXoCi4EE6sHwVoGyM2qxWVtj4Y0DVFMyBPNi2AYO5BBUwQyYNS6viHydaagICzaZXAX
ONM7r9IZE8D2CkeNqFe1tsS/aF/V7PKH74hPOkqtLCRPj8COSzZcQHKO6iz1MScJjiEJiBgPUB0S
QYX776QDVqXOYyDjhYELqMOJGDMhCO6hPIc4AXdr/n1AFZfW38fBt1F6yklrqeinElrJJQEqGvUH
gtgoRoxTks7rxMADmLc1CWjBp1ZJb1szghc9t//OrbxuqpTH2Jc8znpwTAdb9VYYpBKLHs8cHSZP
9YANYk/qpvmmuwnSuSizOGY/VDt1NN0S7s/L5q0Ks6EJkauATlAFMngmwKiKY8drV+CkA5bD+GRF
wqRuKJntf7Sbizn+Kp8ZbyTMvp3qKRvGYt63megKpleNuasonDwrZ4uyDYCpWWtlksLIK6lpm8lV
bz522duQF87fWRZTBpgRAGtQPIEdfDJnAYpchVSgqET1rzLyEuXT1jcJh+xwfWE+hDBeEBjFSz8q
gXJUkye/aL2hRcjYA90DKYMM9Y8kRApOrzjWZ934fEhlrNwUCcJYpgJonZGtMNsHAmn/X5PHgpwm
elVMhEJCEv8wlN6S/b2v8EqS/4Nb8+c4DMatyUQz01SQfuKa4tf9Hhri4aprQL4t9tGed0ux3iOD
hO0fKmHIn1Wi1osARfsBirL9ozY1nh804O2lG7MDNknxk8ax7ePESMpXGj9LiIPOT+p6qvZEPuPf
BFKfymUE+dmhd3vTru7Ul/lCEwmfylLRE2GDgJmPMzwP6+tZ9TFsxkCFfpQ0mYhprt2lExXAeaY7
7GVvTv3zrCFnR7Bdb3WvlFk9zOlocUDgbrjF8Da2pVMISCkiFaODKFlAUuj81K5bro8hMpYrBNWO
mknY7F15FPrrAtlIqvJu21drM0+Wj7EoudzRNu+xfJHR25I5WS3Kr5rpvQRwQQmA/giNSdFYeELK
a+uZf/ncCjJmplFJ0JMJ21FEYi3sbhQUu6bxS4rtXwS83oVVYaYMNivMp4GJ+7xLWiMJBR/guIcJ
ECOUXikBdVMTeCRwiWODB1K5qi8n0piVM1TgfY8dpAWNDISo+DIxnuKpsvL4to00V0MKTANU1Xl1
WTWgJ0KZlTQVqURZW4QWoQpMFe2xUqh9XsKqQp5IYFaM6IE4lSGGBWCvUUVOLLusTS4D42wgv+jF
iRTmIDCaXhSqERqpbOhWBI4FjAmUEJTzF+I2izibbH3WNAm9rLiVAIEkoxg+2EalASd30e1l6Q7W
m7Ms6weC+SFhfoKTM3tQza7tc1ypkav5UjRx8g09TmDDmQnW4GZzWFN4A2I0PaFmOgoZxDUERF+k
sZX+8bwacEfEqDep8yiOCpjDrCmtXkyBOgYmD/UqNu9UZWsi74aKb9vM3rK03us5eDSH3uU8wyzj
q5Z8zCqj7SSszaRX8AyybqPXNQBH8vtcMT/fNZPHGD3tgLbb5x56AbmZhHUN/ZDN7INKUwTfR6vt
chEMPpytslM3wH22xG29PT9O3mqymyGliTqCdQw04pKlorxijHnh5fq154eCsmGfOYZ90PqQkRw6
UELZuNi4U1QLsF5zlUV2hauNYotiGhcBPbC8/Yu/ULayblr+nFI2CtSTVos1eV7ODcDGJE9yyAsA
g9Iepd3Vo+KBayzbxx4348eZXzYsnFI6FpmA7a+KzU7pb6p2T4TXCoFf3YdW4b/CPABT7s3XvnfN
lQw0uwK3NFIJC1tUljzV16Uuu1Gv4wao2srVUUhTgIbdFWPHsSMLF88ZjWejwdasSBqVmKIJl5gC
rpXk6k0Y0IZWq3blq5ZSaVarF3auh7ZQ5l6sdttJAllR1Tm5AT7JJr5r/MyqaOHSnm77WvRU3IN2
o2gPIy4LpsME2uCUNhvZeFYO829WhheBBinr79L8W1wKqJamFyqutzBtljLuC7PB7c2rjERaU4fA
sdaupZbaREqssMo2ETJVaRJ5U/bSh7fDBGhECQib1S1pZKstwR2cTFbeoCrFFK/q6WeDILugsT0C
Vev8PlpxkyVg8qL9UsfRoopLfuDECpt1Pol1RMaDAniwLs+OUj9cGGlxQfsMqp5YUYK2GzSNlCbS
uslQH/WMEySuPQNkS0C9NSVF11i0UUGNiC9Kcn8wA2Dw1m3jBIHu5GLlAtXaNlL5PcNdC0UCRAnl
TYMSByPnTcS6a/Kx0ZjTCIW7ERKh0CJlU+0yz9jNpL/ylgsWxdvQzDHUB7VMunljDd8HJ6/s9kG4
1HbJRdxZ0uNwiRtaXONe5xxz+R+OJlNViKGDgJeNvro213qhhVOJRXbQ1bZN98bTa7yTvfD7XwCn
WTMfpqgpIMKWTAnVo5/P9l4qjaCdM2YlopCms2f87uFmhjaKn1D5d8Ov1VhRItE8FckcPjQF3WUn
QeTgJcJxrqCn1PbvAT0TOHXrxh53KWcXiDU8pxKZM2gIhzCOOkgExqZT3sKBeWi2xpWP3qLmITny
LiJWs7yYTB3dIQqA2NmzQGsVI0u6pc6qd0NqqRfxpvW65+pHZvPO8jU34lTWHGaemAU59hWlyCHL
7O76/EWhuUtR5ySaHPvDk8O4mT4QW9RonHO4ouTIcmsV9TXRdNcYeD3tPEnMBldoNCp9gI1nAjtF
TzVAExWWr6Lihte0smTovijGnHgAFLZBFBaGNaG5kqUirssaXd8lwpOEdFSjlfug/DbR1goU39KJ
slNKHTfdOJ0KVBVYSllZvv7o04Pa4eqFKDYRyTYXiksxHe1qQKF//2z2F1Iq7qAInFP064ZFWTwB
c71ooPPI0BizVESl1Bl91x6iZht0AWoseMVUKxsUIjQdOwZ2XjHZiMJQYzmQ4wn3taB6QgkXSskL
UCX66E+LHZ5/uJJ++SyNWW6hAjpsOEKaM3hiYhXesO1QJTfBebNEkDK+cag2v6oX5BkSjlDFAIMp
mwrparAfgVmvOwg14IbaO9E3UXADjrM3zoH91cn+LGh+kJOdOTRxQcw06mDn/E26DzxSX3b24M4I
G0n4319GfpbGGHLUXqpjLYzdQdzA/Z3bTXD1e1+50a0PFEfnL5Q48sbH2HE5z4oJRS49rOoE1nu3
RM9mty8P0jH0uCZ1fvzPO3UenioamqIams5CUExZrCdNCC1pnAb5nE3nKSOaojNPcA2wuu1aT7JV
hHEw6FwNnU3oOdmMhso+2Ei6bOgwUPOq2s0zS9/nrrbitjlypfFGymzwMKDGoJeQ1jiSV9FkYXgh
t6Uje2J8O9nzNgyd9u0vNKh+PSc/TzKjsXpMgRxlQvTod3twglmKfsjbwivz3EtJsq+llz7xbfR6
W2LfW5MBlOxics7vm69+F5C/DAVdlRrqLL9QTVHkgCiyHO1BJY+1cCsge5jfnhexZgIkuFaainJk
/Qst0BTRNkwNtT2M4r1cXkg1gGKyN3QAcIay0k0yj+VDEKM5beoHcVNAUG8rgT26mt3q16Zuzdf2
aPoN7wNED05qgOTpgOofbnPk/Pus5p7KZ3SJdj1YRBXIzw4ZupxH0LGCtA+am+/K++GY8Yt/eRIZ
FcqNlkhNCIlz/0z6HIhebePG39/lr61saamXekJvBw/nF3Sl5vjzRDPWzxjSfMgrbRZbdOANW4RG
Dijv5tFml8QF/PBfoExZST2AL0VSNZUoINWANn028sbU95UsJP1Bjz040Lvy51Lls83zA9bZtJFz
sBN3vBie+zeklPhF/WvmQkbYjoIW1TQAz/P5AbLR0KeykoDtm4tWHPWHkVSAF0e7Tj6i1v6/v+TC
eD/EsUU2ehE1NBJweqrj3QT3I0h5909r+182JcDzGfP/2A69OPQlv4+7/lCoByHdmuGxTnccdVkz
dCiPNw1DB6QREZlV60U/T0IJTlTjGJv5rMzt7ltnJVa+y53oRuPYm1U7AOo8EdGACMeNDerGGsWE
aZu1iFnNV9kuBCfdqK7kYy9WwDtVAQQq7ETDUiMn57g7axtSgZ8ITwcjVdmDsywFgBHiEhQUE9dN
cjco387P5Zr+KYqsyPpsSsXFxT7xcoyuKEspxFSWKEsIzNBJTQX3dYNTpxPSFP89cYIkgrzG0Igu
AYiKZXQbjUgz+76cV45qwN2yyr0E8+J0tggo642M2zreBeXXhANEqgiNJY3MSsMoS6MlRiuTAB73
biatizeVW/8V6I/VlUKTjEwUXI2LbKNMaWTVGNGhPQxXg4cz+FLadi/i07QRPeJWMVw4nqe/unYn
EucnOlm7IpTCWsgmnINKZ6noACqQEuzMu6a8DBLCCVxWwwoAffw5PuYwmspIqYg4tgfcUMBhlO6z
u+6b9EMygKSSehHuSTgh62pocSqROYyKBOGdKmN802vvSk53VQ/WTJQpYUpBOayBt1bi4UWvNCBB
XQyiocBhjv/ZHpwwFP4486vv0b1stzdTbEtIIRXEyvfdBcrenVyxBaTLcKGeOoZkyxfhq8Alk/0P
8/3xILNbe7K66Jsgsp7gKI4O2r7w0mNok425bBHKd9DnX2NdjdNhM/kBWS/lNhUhzf8x+znl0bxF
OABHY9igPN85b3RWyoo/TzKjufoQCXEYQ5oB4vCdBJ7Qebukm9oLj+FGa1HuNV+jm28ZUi48vVrZ
NjAGBHBqogqWNDaClIdAJJU2jYepkV0lEjaj9EOtxscmgyqDIoIz1jmOYmb2kzhGiyWK2mU118dD
lcjuzGUD5t9il8nojVVrBWDkoCuUyLNZhtuaBJ6Mxq6y0ZA5md61YrqS0wr8Mv0u0PtDxmdsXbFa
ki6LyMcCf8k02VxX3KuAjShpf2i+T8iNuOlN4GUoNTas+A0dd3f87uQVB+GTREavB9wohbUojAfN
bN0eEEm+citSylGxVSkn6XbGWtXpYNCpGTHr0s9REG2Rjm4r/o3j7DShztJptXmchn2+pFrQqncZ
ILREdbZbOvlOOQg7Lkb/SsxOwA9hEhlcEUgvM95iH1V6W7Zggkh24bZ/AHQJrqfQ/HMtbnmOx0qQ
hRw2gQykqVSJVYxOAYu2HlXVwQgVRxc6ULtvFblCzxwPaWNVkkn0+fobfY+sCyL2RhdFVVMd2nEC
J4fugtfC0qXC6rndyCvaDo6ND1HMXiymehS7GINSbqI3cphR4JrtjDYD9KZoG6Efvvx2fvsv88Rs
fwANzV3Hqg6PhwUbSmrfjKKurw5189KB/lvPgCyuGt/9+iUVHkHe5EZtDj8SWN214F+rItIhuITR
J+pGaDwtjNKNDcC5+C3QCzqUUQsbMAD+DUXGU6K3WFIVlWiskwRvmvhlMuIp3TnSbDf+TtpI+xkV
J3T4qDgrSFOAX5IAqqKrKIhBpvLz4aYYQ2UMRVbBD5zDrsLTbLTCAFx5hklo7AonfGXts9iqOf70
WqgJyfg/UUy4g2x8gtqBkSZiUS30BTjI0V8A9L3cHubeOHdwgVqK4nwvrbmpfnlN+05Fz++fnOgS
2vkDY8Sgo7o6hP3k6mZ3K/raFrUhdhEJliFM10kRWH2B/t7oGAdo/6xCL9aB1lCI/VbJchcFMLbR
orOLPgbAlmq1W1o3x1CI33SauueVd6XmfJ6pj8lilinVgyGUi7I6DATQJ6D1iQvlZZiqfagPXm2A
U4gIKAuY+xqREzkvfMVvnwMTXL/MdWYqG5qbpip03dBir/5xUdh7woZ/UbhyPH8Sw6RB27SOwkrq
qkM/jRsBDYDTtJ/IrREDkSvXfoToSjw/rnUNPBkYY8RFFchttIHEii4ofb/Y3zugx7WLNddQQmhe
D7wM87xWXwzRh9iFeeJE+5pANwNKMZ9ob21Re+oW2HZzN1OROIDNq6zpOff4CQ7O/LL+dBcmfkhD
iJVV8bqTFM+Yaxe6Dkk0xER98zAZnC3OURyFcTB8Ta/8tsV5UoMdUIjay0RojlUfO1WsvIyBb3fK
RcNFJlqXCliiGaaXmF+QZ5SpTgoKC6qZoyNmd+lUo1GW2ml5X9CbFDdQZcWpnVwVSVBLYBKizZfA
n+0J4KSJ7puYWoG8lFVzb4T0B7q1LaOBG5LJ10omvIw4ss/r76oVO5HKTG9fig1BGqk60BaVTzl1
lenlvIS10EdRTkQwwQgut6hQTBDRV6FNU3WvTdEL1UrTNjRQHKKLwgME2KPZF84YokkuI7vR9x3O
U6w4W5+egjHXkalHSGXAVBcZONFUodml9CYW1Ac9UB7QtN0Yl0aluWNYb7JYizlmYnXfIOmD1OR8
384mBkVlLOJJN2B6Bd+NaHXfIlYINbS465nTh8qxKx44A15zxODz/Vskmxw0G6oBxkioDlkvb+pM
2VZ+dCtPSHPlPwm6igg6dIP0LU6LjdgPlgn+twGEaFTHQY3cTffz7zyPIpkoSTEQrrHNBlGZxdBx
PA/q/dGubl6hSS9zEqcES4zwoJkWfVPRn4/GU17T3KqOn0hmDoXBJ2FOUoqKtBmq4S0wecg7KzUG
OFZPJDCHAFI3ZqkJGJsYjbtQlp2pvhLSm1LzPRr/bAPTTY3HUKyfWzThc+Z13qFfTgLVxC2qpMoI
+ZiMmDDquT7pPvyQnfJzeJMudGqFQBMHrormUZyAvAq/9SPvRCIzn5pcjRXgVOazZ6rR9W1JWMRY
sToLjQnVzrD6XeTWIjeFtHrmIZWjEsS3838+W0hKBaVrqgkaZN6hhbwCxvRYbDnTyRPC2AkfhNXU
N2H5W9y3A746TK3EA5MRmnQB+Dm4IMTDucrLYqxUGkGDTsY2P9bJea5T9PYXIcY2eOWz+Jx4PrCH
gL4YYkcA0JqbNllLx30SyARPQkhr2dcgcAEif26uQje1g2/zlaYw3/ZngP7gqOrqPjwZI6OpNRrj
DamEyGK6NCIKbqrp75xmiHDhfSiGrLERNdpFcyAbwBkrzdKqwMMpq/91NxPW6UMCS1IjJ4qcaCMk
JFEGysbBGf3Raen4koNsOxGA05AZO6qYgXteL1fV8kQu4x10sVqOgYzAM8zvel2ylBRt1Vy3Z10K
OOfmeyUEucwKjUGSyNME5Z8G3cG9D4gzd8DE4ujBugEBEue/xTAGpEHk6uM8hBd5I92FmjW65IAg
1QFRUuJIdrQ1vjcbbuHZqqE8kcoYaaHJydDpkKrfYRq35UYAMHr2TMBZy8/m/4cx4tocF+dz9pnZ
0GEepiXabKtDMFN3WSrgW+PBkgVYSYq2XmuGta42OuDknfOasnYLChX9kMzsbDpRWSkbHR4zqN8B
Pw/2R5gx7G4gej+FqoOLwtwWbHpACRWy0NO+2Pz3EH7zLvl4BEaPaDdUfRrD3dGLp0S5EsNb3Xw8
P8x1A3Yig1EivRng0amQAWCd75MDALWbwDGfwR59D+Zb1CqBx/u8yPXd8TEqRoESWSVTmkFiB7SY
YZuHD6XGMS/r58DHqFjk5qAxq1TNIWN6RaH09XhMgEIngrTP6R7Vh2A/PZ0fE28aCWtYSvBjy+i/
xDmQaxYg4GrUW9tITdl5eQQhSG1Fru+SfsOROy/PF7flZKDzbj058OQpK5OyxkAHyUIZkeyIKqCq
RXdCCWqH/oDWQXVfEqMFz7gI3L9pDP5cSzZxBORcEIkSiJ/5HAZnxk0FD6s94nav2AScwa4efCdj
ZXyKNibFIAZwmDIKGOfEcDuEk5z5XI1vTmQw9iaOx1QCbuvsXldeAx7PCRcUIBCwtCy8KNK7YtBd
pS69YkDTQUG98+I5W4MwNidPEwMgOCbUFv39QgLIaj21lWbgnBzzz5xTGsaugIi1TbQIYsLJ3EXo
RoiBgkFiAGX1PMw0Zf6tc7IY+6LUyuijZgmHVEo8ggqrhKRO6xObYE9QsXQDXbfz8Vky4n2mgWTz
uRXjbdjsp6a1pDh3ql52yrDet+lgDcpT3t4AgGcj+4dW77f+/CbQuyY6bLRBcMC4ZPlJaJdAlOqy
YwJK7GIc7DYNtjRXt233JoyGLeaXZnkrqtqVKFfIdYLbfEgPbd/ZmvFaddvzi8pTW8beFVMoaX4O
0xDXgUXUH4pfcc4qjhFgs1i9EKnZgE7qgxLto3IbRImrIM0zoXE0Iqlb5MPu/JB49pXNsowpQKKA
/IpIDehduIZOnAlgO8Qavfx+po5BWRLX1nA2B5vCIkDvNfUR21/YjjZFOwaoNLfUBdEPyqGkZw3l
EluDS/jDWT2FiZa6SJAKOYJU3QhsokZXldF+Pz+b69chH0ZHYQxbMcmD1iuYzWTXTwBUUnK7D+3k
SdEWDhzlrUahZOmBoT6wBpR+pVsRNxDcKiXeIcb24ypT0Kbh7AugxAoAeeIW9tz1I9eoQOgEJ6ex
CRrIHWC4nZ8A3soyZk+axK4jMmxEm+xVBdgGQIiTYl7yiLeSjNXr+rGNADlWgUCisqj+0BL3/DDW
U3Qn68jYOtMQaNuNkDD3uQyOZmd3xQUgtl0FcKy8WJc3HMasqAAb6iYJm75M71rTtJIk4R2GnHOC
vcmdqkZN8wl6KR9Rx+6Ol5GnPfm9G3i+1zr0rUddoEsLhwevy/O9VdabCuQ5G4OJjHYz7HuLK0nR
uCgBddtZvVfu+uAicUNwau+7o/B36DDgdxsEzOHwbL7W0lZqjCSCAfHKhnghGG5LN9/M+GLJpeaN
2iaILd6Q1wMdtD4g2lZA98QSPoVq11DJV2dPqneLe32bvmcvnZ1cEntbAe1ww3VZV3fdiUTGdRxR
btDVOiT6ha02drZTXACvt17ZW903xZnsyRVKK2u5y7uqVieCGZNatXAJchmCu4LaRvXc1oU1w4yG
PKd81Zk7EcTYVSALERVlitiPh7mCFSx9zqu6gWt65LaszpP1xc05ETVP9okfjmQ1kCHosnySh35y
JCzdQN2o8oMwvDYWKMRHXN76F9UGDeCyaPtkJzYXUg4gVk+85dgh3rgZexoq1YQKyeVhOmc6oFUL
re3tLrvhJ8BW3Ttk4lEnAwIKZE4/jzvSEhTXZzDdnfLil9usMdzEEF0tvkuAycgZ16wYXyb5Qxgb
1dVNLRhKC2H+UbRncDpJtJSnuVRhcgH3Om4n3v3gqpE9kcgYIlnQWlGNYWRrV/J8zZphXJ5mruP6
vnwKHbO3+ODi687ViVBmY5oUJUkNkI9BPifV3+lWPSQO0GruC/lpcvurwOVp76olOBHIbMgGNXUk
jzDKCTlLHbmNoJXtMdI3nPXjyWH249TSIQ0qrF/lRPf+Ro+8sUfpYv9ktHDhwInwHRilub7nuY5r
ckHyokgaco7aF370UCy7Pph6+Betf5BwtRuDC6FqpZu/Mb5TOcy+04sxSYMQcmZtiYiVOQD9CwDp
7ASPvQOkkdZKVKcULV7R62rpyKlkxreh4qSkQQTJ8jE7TE7zljhEtBrD+kWJGt5HqRU/FXvoDrUI
LxrgzS/j91SqEdWC1qEmL92Mdokem8fY9UHG2qEJ5bmsHJSHonyEl6Jb3Sino2aMT4xm+RF9Ctgo
x94dnzPkeDDVwGSfQTz4t/ZrxkBF8K+ijh8d4+zFSSQA3yLTB2wTTQKH2QzZzUWXW5WhqaqJHkvJ
0Nh8p9ZGTVrmMN0yWt4Ey7xQQaAg2L5nXEVb7Ru9400iTyCjs9OgSkiV4YwkCgCY295Ss2/nt8Xa
ca+BemZB+ZG/gLkQManEIBvrg1Dco5/PkklpacYtaAN5/uqaHp5KYuyLpBnAxY0gqWsvhfhezHq3
84drrXjp/AQuxpusP8bmDyl9r8fmEv1SR9yEoczNPT/gpQqHPadOn2N+zhNnYDLGSQ/Mae5f/ibJ
zxniuBhx2wT8Rj/6OWipFZjoJJJllyqPIuBcm9IHvH96qaNDlJYlLu43Yh7bBWq91OrCyEFTk26S
+EkaYzTiJo4PHgRtmCwE/e4w3oeD7PidbFFAYqfTzgDCua49AGjd6oGDeX5wq5vudHCMwuilKsR1
g0lOe8e/aUAoFDkdimOzbCPCI/8L7vh83p2bTsa4pWAlqKZUBDrCjfhT98pNiiJsHdE4dvlfQD3h
iWOsWZb4+jAVENd4wT29CPdIwVkzKjxuOPjce+s6i5p6YCOIpszCT5jwhVNTHqArOYKcYRc3uJUy
f3AWbc0j1OQ/pbCRHEr+FKMRIWWOLian8KK7akv2xja+4jZ7ckbEBm9ZUamlPMtSNmAwfG0fhgsB
6ND5YQZX6o5DaVGPewStuYanA2R8Jtoi+x7Teet7wZtiq9vI0Z70HyaCb3R4B5bEiy14o2R8pmlG
Zc1nqyanG8mTHzMvp7tfPD6AbvcqeGqZlTzwoBGWA+DrZvhYScbGRY0mmTTE7EoF7r7Sg5ZdAfVr
kyutVae3bSk6uel02hVF3XBoVKDl3mXJ3Nt6iOVyY2RAKip06oXNU0lUJxXByNDkF1ks7goj3MWB
tl9U73+/Dv+HvufXvx6t/tf/4PVrXoxVSIOGefmvq+I9u2uq9/fm+Fz8z/zVPz/6+Yv/OoavVV7n
Pxv2U5++hN//Q77z3Dx/euFmwN8eb9r3arx9B+VHswjAk86f/Ktv/va+/Mr9WLz/8/fXvM2a+ddo
mGe///HW7u2fv4MB8WQXzr//x5uXzym+d/ccZs1v2/fkPXv+X7/93/r1PavxC789Z2+/3VdAJX7O
fnt7/s1us+D5y8++P9fNP38XlH+gdg7EbWgSB3EbesSh1v378pak/EPVZV0DToYqorRuRibK8qoJ
8DX9HyDLAZKNbqJEVJZlDTa6ztvlPUX8BzrNVAVeMFo8oV7/nqBPS/mxtL+BHuo6x1Dqf/6+dIV8
KKOmoggeFkuTJMM00b7G1mNNQzqEaR7sUZkvWLmY3qVaAYx/X/blozH/MbRA9U4BeuEsL5c39DjS
R2t5XcmglO1DbSvpTVNtChXU9Uux3vzdsiT4XIbq+F+/pcVo246bbEJiW3wFoFJvG7RvrnWjjN2p
y9JbMsaFEzZaeA9E6t6OpyR8nHwgGOtJFn/vxKK0BKIWP6pyegnKfnwpqXDdV5r/lsnj1i9VAOnn
wO4uaC2EVhDaciL3gCDPQb+tgEahTwVXlqnwLorRccyN4bVr22962WTPyN9GVpI3wRMI4uHg1wTN
Ipn2PMShfqPK4GcZizbZVqraRDYqy291fSgOsdLoN+H8x9Q4SlvUN8vna1WPjsrYH5dXy4dIQrWt
qgHKWq1U/dfH0lpq3UbPBOfXz8L3Cex+FrN8BRhlHAcLTtunoxh+KfRQwUW8IaLIDD2zjJmF60Yy
QQv3hmzkl7jVeFTymD5S3+i9UY2LfZPE0XWmZyBzSOv4zb+JG8V4jdSxsacuVa6KKhr3cVyWng5o
zke9jO6XD5axeJeNaffYAzfdS0xcpxO0Bl0JwKGyaW6qr+NPqdXjN5UAgMlMjeQ6FIR0T8Zq9FC5
bj4Mqfq4fAKltTeDIAmPaRQGnuH3YDfvweAim8ZkD3GfvRrTdjCN6E3LqgjsbvJ4TYzY3MGt0TzT
oO1DnpKn5bGaQb0stL77lqqT6hK/AzJVqOqXQz/CG0Af1UtV/nsAI3BV0Eh8I6KUZQddAsPaEPv3
Say/LNL8jiDhNQjflKga3bINxYuGyt1lkRSCPaVJ/BIB2XMZAmgsVCsK/OYmrtJiZ6Z+uSmNqbsH
LP378glgDe2zhnTflTAHbKUYCRdJ2EaXfVcmTo1t8SCSrNg0wKoH4fN0oHU0obS6mQ7F/MfHy+Vv
y0dS810jcXuxfOrjn5e/RUPctNbyMSIPKMeXyu0f/6aS+Z3lz+Wb9QTamdnRcZnfWPtdkKUETiYV
Cjgs8ICLgNPfXf7V6E20EuclsM0WMb8+wIxjHAVc72Xmr99Yvvcx3A/Ry9/0oqaH1t9+/HMQKE+B
FEaWoeTansT9QY1L/1Kf/zBGwbxcXkpBeuWrUbNHCkEl1vJGJYjEaUw1c5gPa0QGy08W/fHhX1+Z
/PiW6hndf/zo8rWCUuqOQkydRdDy7vKGIjfSRSzRLfOF5WVRDw/dWE87RnQWgFtbBIiSvbzx8ZNN
RKKD3oDz7/PAll/LpPBpUsNs1w+T4p2cfH8cHKcHBUzDZ8MB0ioFh818HKGGB3RGs2E5CYlkTR5j
wwR4YAKOLguuSALwjzYC1qavo1k97NLOimKiHoAJmvzx17xp8NoHlYki1PscOyYHMxUoE4bAD6xY
p9qhlidQfSxfXD4NOiRqJYYAnvFFxPKPaYTM3SBiLVLaXzWkGa+GXkwewGqPWvheMA6hliUPodwI
VkCSfr+8m0Ry7Aw4CrbT/GFBCCcXT9B7y0tgCaHehzams7ysQGm+S7UEQd784ZEYqJGl04DiZPyy
Dzt+mY/i0/IKW0m/FsJit7zSxNq8q42HZMrk3i6N0eomM0U5F74nx3CapzS9Xl4Zff9Wxml3XF51
QwF0MdohQJk/qrS+jkbNGv2/88uexmDgynrD06I+uJxiIT9UimTJWWze6xMx7rtiBF1WHtwu/2T6
yg9Tz2Tw8OA9kbao4lASul9ekiCJ3Mg0TG/5bNSV8iYHA5jz/5j7ru5GtXTbX0QfcngFFkFIspIt
l18Ytssm58yvv3Np7+5SUy7Tp+/LGWM/7EpmCcEXZ7j9ckxkbVP6yEws/eFMyEr7rlNOt39a52J5
7gGw63Ms+QyFY0kFTYHj7Q/ljH0f+7ne3X4OyLEFMiPDu3+dQelLEoE0CVYzPe6c+jZetsqclUG7
AOCfe3ClgtlWM4pk5Wll/30ogiwKr1zMQ2XICwBuoS4XoVBrTTWlh/8Ap5SwWegrOEjFiL+92me7
lknfbr9SAyG5dJN++0VB/7wQhOvUljA+uv1tpYBte9Dnzu0PQ3hxQAD8nz+rCbJsN2b1mzRn/UVj
q+QS8rqQK35r/Ovn+HF+5rnmzRez3k3zMrfFmRkuRVZ+zgPE7OeRc0WeUZ7ZCu5LOZXM7fgZdkq5
0MMBqe5fAiwibn9VVvNKz7Q+OQMyFEHDl4cq3jjWJ1kFsuL2V6S8Qj6cm1fkUAwZ+CHdY0Uje408
92SA58GmSoJ4U2lyACu1QnvnlMkT2yJ8biFvQxixrjy4XUcP+dSzRl/3wzsDezDMB9+LHqPztJDn
h7EXlQ2b8gyRYDMHL6lmP9CfBUeWd9Q93EUVhcYOpyR2ucD3j1IxT3/9jDjpzUnluxdhCHiT58B6
aGXmEFF/HACdYZ/XtOVjmfv1HkXl8+1X4dQOh0gqPdialY/qMEsnecasmf4KwtrF47Gb4PPyv+95
/tjJ/Fv3g28K/y2bnX/7K3/8Qf8XWyK6kvmff3YUv7VElyL5SF+7f+t26L/4u9sBI/wfnMpB1QOx
hJcUKinyz25H4f8hoRzFwg76KVQw/Fe3o/4DWQX0TJmDR6giwpX+V7ej/QODFcxVwJTAH4Gwy/1v
+p0FUAO9FrxeZRhggrqKzfBvE2C6vE1iqRvPk+T1vNkAnhGKTs6D4ixI8LMWXqhZowW7Q4h5GIAz
FZBEEvTmjcvXSnE6hbprvX47ymIOoHTaJE7ZMJ4HQ6od5MdY+qCliTXDWnpocp0JQVqoLSh05xgJ
wB81AhSQyoMfovBnH2OExmGCVhtVbYvpM+YDd9/sVyl/7YCLjB/PWqF0yXg7IGd2iqmFJhhDVynV
dBkaWLAKwhlgoDTqShgAkLFhC2dYm5cs9uq/f2WLcSWrQpSXFXCM2A0Ps5kQUI3D+EEzhvfOrC48
LC1Bc3UGdu0LosuH776gxdRS45g899Pb5++0M8dYGhBL0HMwYJibR6aYe9QiIYUMrxvGDse+jZ5s
tmjgIJ0zllaP1XBwEGDXuGpHfsODfXe0xYTTZ1OVn0QcrUlNpTxmMvwgHSCqJMhlDyY7G8MuNHvw
LpvUKv0ry2wEEY6TpljpRWbmmj53mE8fimQjWBlJBqKQMjknJYwwT7DyjMDuiGAnCDdQB86twBCv
7rtY+rV99xHo3b+rJxkJjqRljDeROk0k1V4LIHmsQyebh626bMXsuQLJhH/hkhNsEWf5FTN4vtGb
yBHDM1u8FXDeBKXe7uAwmBylxosUvMRYCAgwldyoAgSZ9aR2Ut9jYsPfysWOSTZFZgSS0Y9GDzjt
Kcj3kKGOH5FE6kel0tvHSXlJE7OUr50E/R7kHavx+G1yKQ5cdJZAp4YkUwCsoVE9+F7Wb9LSyGIL
FLY5N9mW1BtONmSe+J7EOoFRjm5gDZk+7trKiBUzPgF/lZAM4vFe+wjB7wvbwjuSFDXA/uBUWuFR
iQ5hYkuMOzSGFK8u+oSVZ1pG7L6/63kqyD4vzuO51eAmdg3rCwfl6Sza9I0ZtmdeOuS93nCIP15s
JIBrEtUWzAzYeIBM5XDDUO9KC4o1GHXHQNTUIFCzuzoQdlJGhgrKy7uxsJXgoa88bXTz4CqOT5F6
+T40LeBFv8UEmU7L7x6eRhbhJikgdk4jgaQ66RIXPYguFG5s8vMzys241SsTD5AZJQ8MKLn+EyZL
a2vp1XMspimjyhQaixrs3JpR4cEVVQD+nhk+u1YySlaHmhYiNOZOqJyncMv8UBmvGz5TI1fWKl46
rf7tdRKgnsFyChQPljLmSjw3A5f041k7A94l6NB5h1uxkb6qOh5PdDrxKnVKoAngu2suMliQcJla
g82ODMbF27p2MCbSoxjDK4thsKK3ys4WBNKanYp9AZYJLqcXux73BdhPPTNyb+pRmk46KQR06dAg
3I/F02zwIeIP66352str92iR0EZWDWoVEHQgW7aZbySZSe0oKwMTjOuQW1hnSpUj6ZzF8GY72Bpn
QEt9RAcQmbnswqsaHGg/jnSNP02Vh8mMAPYIgYSfMFu8xYTHIDfCaqu5vmCVoZkCWdJCwWpfxNsU
5EDCOgoexzO2h2y9ywsPPy19YLNnPjPG2aVpQ4V69+CohVPaw/i+8tLQfPXd17VIpC0EcTSurcZz
V+tqRuQJI74PfD8dEaw89KrUk66+qZoqQM6sHXHmlBpdh4mbG6ZuV5vU3joFgi4luZ1EK6zvBfTy
71f67gFeZNuQicOOgafjOQT4onYFh9lz+yzCbatBgVJWihthMc74q/q6u9wigzKQe+hnGc/uxNp1
ZAuVOTAkK+y0cSpt3+SY2dhhZwcnPwUQFEB34BIsGZO5R2zYRd0PXiuYpoTBMfUJ3J7xz03WzCMn
t4U1wcybiP53X9wiVbJ1ErO+iGjXApUacG4dndjYyTGusBKW5LIdEM0oJ6NoHG52y8IrG0vBu68j
+hAfPGYjD5wcat/OyhO18kIt4VxKFTapSA/G0aNFp5wqUxucYAzZZ+l2NtytzbrW0wffxNbcGMbQ
ZDhYehQ/EmsNf7mQOPvtAVoSeMIgnDh5wmGU+jlMX+LLIMGIgfCARpKSBTOXgde8WZPyKX3Vig8l
cesYNE/RikvjP8BILrDYv59nkRvkqQ20imtQt0IOrKqfoIwlAL/YG23iJAnGQi9gLmDbvgYr/jop
/Xq0l5SeOo/yBrpa47kCa0hmoYnu8iMq9/yc2GprKKyRjBuMK0djlr0yccSA7v3T99zukhUaF/9l
D3F3lkWKkJVUBAMObzWqSB91AvCUhnycqKPZUHoUnd47TfYabTN5W6HYgBRdazaaPj3LnQG7ixyx
Js+30+DrPaPDi/z7J1haO98iJbRCVo2yiCqUEYicfUbchQtf4Q1eWlRmPCm9WPqp1MfI6YdDh5VO
Dl9UELPC/BmzesxCn3qSkyn+MQt22L+VzDlhXif/oUxDVKFA4IJGVsK/RjGb0tBg0lCKJ/QNjUBy
zs1JSyb5feQ287TrOCvND/FEegKpC9ADcgPK8p2/oiKy+oUskkCuwLMr5ZEEYtmR4eljYSQ+Zb4J
Fuiel/G96NHopc2bKhgV3maq2uZNrDk1wG+7UAXMUMiAiA3z+tjg20yfz8EaLXahKPT7m7NIBUWD
0WaqtbQ1KDG8NeFBrghPsvQcC6FBpd8pJ1zNH5IYwdhuSVDvYDQPMAkM5+c97q0trsn/L5QNfj/T
Il9wBRdh4oSXarTCg+ZRHDtkxd3mP5CSu4XNb+L9rYi/q247CKP4fY1rSXpv9uUDzMCY8JS/g9FB
+CdhC3+R3m1FF49NIpI2Q5u05a3kfdyXxnDNxUOUW9VPoCbOQWT5H9+/Ml8/QXQig0EOD4+CRTaS
2lCc/S4fzxRbj/1ocABQ2oLOV3nsS0ONzDjZpZzBwSGK01lL9vUKBpd2qOlMZMqi7RdoePREtDmF
rAsfLeAVf39Rv46nLDocMZYUjBNx8+BVZdZgbqPgmgy4+kbpJhSN6RXbScAMex0bCKk9qLnFoRBi
dkJuo9LJLE48a2bw9v1N477sdu9OtWhY+DqYGQimjWf4GHUTSTKi1AB5JoTZV6YvErl2ItVOX2WL
dbK1i39Z69xdfJGJxlSIhMLP6Pvk27kVWrXvQZHsiNUl8FBptBZj1q5Hy4a751eOIPGljHhCGCd6
VSoHhbA4kqFGZU0jPjA2mpclVjZs1NQQz/NGs1u4ryuHek2i4+ui4O6jL/LPyDdKkWn46PRVynt8
+hGK49JBFg/S8LPIT3IFO6by52TWEFyhehZZBzfvaQdRKb0Vr9W0LUVz5WGgF/3t/b471CLpMEHS
S1F8e0RD9sCnoBqnqLtRGYCtytkwizJpyvj+qjcg/3dXXUT+cJYH+CIhFaNbg+lxio71xM7PPg+z
OfyWcoz9S2gp8XEeAjPpDMXOSWSB6VBEbsE7ofokx5cRm6Akd9PAScrWGEVTWynMvy6b7m7OIvjP
SZNmo4YmDWRo1cWeHTZapTk6jGBpE2SpI8GE2VVgNaK9coO+rGbvrrwI8VLAZ41CB7Kj1YavRbjr
Q2xE4D+kQzjAiODanXpoiVoS1aZCZSHQ8lo1QziCxY26XRsufD34vDvPItCyijhHSorzwLFx1sFg
5snsMAbQAjSuYn9ypVrBq5IFNBR985ws/XyrTmilqsRzIpxLt9AMCdPAwAK5t4dKPmoTddsrm2iO
UU8PjF11F649iPNzLTqJHTCwpdkxtZVNBy6DWS0HIgmMIYBM5kpLKS3NLDlL6L08K/S6BUSEMCyc
kHfKcMk5gNj2ieS0NuojMYWWoK0NTpDra6/CQqj3txxB1xT3AUqcmozXBhQYGGXldsOSpjeFbFf1
aM91jUg2o6BvMWJSqiRPCQ8pR0z9Vgcoq+dYBGb4PUaj6P+dShuNpB0KQsjsAPWipmAa54AzvFNF
5v44OaF/ijGMS94if02rdO2lUxcRu2nHSAhbOhmRnRRKmdjoa3QUwPUmViEoYiMTgKB8lRK8Vkyo
y/gsagXuQEKfcf4zhdukgXFqdirrcwfypWQr4JIGmGBZIqRC9rRh8hWdk4A3sOJ4rzA/oTRTQk7E
NwZvjT3J01Dz3ZuwiNNwiffHucXXk3zm9E0AINN/iQqT34GUZTanxmYItItlFDkY3Qgo1Ug7GXFO
IOONTjMxldiGLp9i12ssg68XAL9ig7oI5krRq3M03KbnBQjH8lMfvapVrAfCcRZDPaauZfOLGFLP
vXPAYoQfPaKGZNlNkZqtuBciuzZ9Wzak5hqa75FgFDHJsD6IYGklSaBiRbBUyWLo1JVGX85GBKfy
EZT0tnkSHcyF9O+D7+qrsAj7LTuPQsShL+FTE5RVVLoRSwQnosLDaUbmZAPaxtARGXhCF43JaPK1
PUeeIpPvT/L1ivDu1i7SQKgwTNDQ7kPq9ARGPolbpc7c261md2Bw2CxJTXjDMUbxjhDHlXu5/OHL
J4jgrvO61qrZpZCTNItYftFqtjUVqNRZEwTiJz049aod8ybzAAvyRldRu2APxRi8y4hWJ8D24yqK
ZCb9i8asRs+v5wu/btBS+qmFpCgnFLe8NI+o6pOtaIDOEJHxrdeFlGTu8M7B7mPeK8KxNRA4QAgb
jdX8+GXvfneORRSX1HwGlxCxQ6Pc1/rQNbp2rTDkQZJUIld8r9zQ4x5DUl0hur5a5a6U9EskpTzI
s5z2BU0ivl0cEbdiorEkwXw76Y7ceFLawxg/DOVjZGClzGVmYQE4McfA+2ywngKHNXKCEfrQp0FZ
M/kR1063jOh9IOVKj6e4NYunKNsU8BENlVM5nTkx0qfiUJWHOrEkwfTHbdV4fbeLGq/uHEpIsdBn
fgQbv3P97DXhPL96gbJ5zr81qe2LVJDtmWYFeDKNoMf7ZwYBJsOUq62fpvnccPshOFQcVoiry+C1
73yRL/xCLjJ1QkwLt7MlWdB138o2T7AgN3yzA45RMAdLgM4B8kIdON+HBnHt6ouE0OVJlfgzghRt
pLoZmbrJTy37xgpe3+859srVl6CI4A37nEDcmOmPVe7UZs20umrnEvg9oBFriM+SRXMHejBADfw9
THFg17qZapf3X/3QG7ITp/zoy3NLOvAcmf5RCp6T9hLIhFEOfm0zriZvu/hBWrWHo5/gm5SnLfKK
FAdspMnol7CStEqIZYFRrqSo6yzqvkmncTPrAUu0Gv9XesalVHdW+7PU8LdAN5D6EG1EF/sWkD9K
u1vN7MpKjavRL/quQx1YeUyl9hbCWne0mIjEDJSfjdGEns70WUIjLNCHj57DbkdvIToFvTKuMSBi
3b1EMOJFzkzAKVKmF9h4AHGlN3bkhT8VsEa2vTMdYtHSbOTJnXiC+MBT5VLfhxjoOcgOjHa+j7Dh
0vQCloIX/63GOgF8L3N+mN4wtBF03oEBSPJU7+DBVXBG2q+luK9vNnA1oELCUnEp/sIVHTcUWjye
5R0yaorsUdk1pMPOgqJXz+olQa+T9ETEBxewtRI5EnSHqV+d2f+hxfl1kEUBrCUpHzRV8Peka0uX
cRFAFQhBR8BenPQlT+BlYYw/vn+RV6+7iI59x5a9EiN1YJvXQeXxqUsAnMCzjk64lYDQx+okSg1B
Jbyir6qlLLG0fy2flF8fexHFikJmmRSKR2jFNc5kIdfOAtlgt/0Ho/FwnYZ8dYrrWthNEAnNJ3JL
esnjp8z3htxdWxgotJH8/aX/dZxFWMukpFCUCcOphgCA1JvlJYFADXhFIb9X2qMSbKGVrnQQZirs
gt+hNwAugrfExBs0UvlQ/k8eSxndiytprhjtpnLPwZS4s3mMkOVPlSFoptmIuj9a2Iq3OpQOA3sG
mULxAOCt+k2m2FFn15qnSHaAJRpMmoyesLwZGGN4njqPlbZQ7dW4h5jZQ5Jxlp95zI9sWX6YBzfy
TelHNUFNcPoQgH/x++c8u0r+fi9KhDKJ11s36esI8uueLQJlHM6ggzBIBZSPN7aEVyGgZM5OrV6q
0oK5NxMCDEEmyCi9BKag0/kTS5hrXJqsCAYBlJaGnS8Z0wESwLbc6xHzo+KNQcDa+JAFXlwZvqaz
JhWeSY2e0yvVyEWSI2V3sIs3B8lNxk9Bhr+1vpZlpbUHYlGMJ6GUh0OE1VX16dtt5QjPTGBWoaEe
fXt6mQGBShg9LjZRvwtViwd2Dg1Do2NAMGfbXD3VLbzGzTyhm3WoDcU60Gr8pX6C1mnC6SyrF28l
XBrhSRtu1H7TZg4HeXioiqUWPANqKMtCGCxzm00N8VmoM8PCRUNAsuTeSqMz7IppuFwJCWsxcZES
4lJpu7Kicye6M2RpGz7ioIyOHfRk5qyRgsr78/uLLrTV/jmI+PUULUY8UwxbMQ52BGc4ajKq3fE2
xdi1rgAHWPXAZntOfZfr97hxG21fIPliZtzYNW4culHfyYcnlvfS8affvMyyy3MuN6OySOwMG4ME
hsF7Xq9gstqcZRF9KvTaWGjfyBcFCDZBKoiQHfj2uJmzDe+ssUgXHOrfPtuSsaoWkgRPHCSZ2JWs
4lWezIqkvN5fqDOA2JqM4KaxEc4u5RRAZxe/CQA86RgsfTAHGD5iq2FcRlaMFOUR2tJARFc9OVUX
6LO4V3MnC60+P02h9f23siBI/37yRWMxB0orci2yQwYxjUJXPzg0NiPkk94rNDiE9WIRJPuVq67e
r0UuzKQqCyse/QSNKPWh1KwCEDaWe1F7HCN9GfhjWV0mkvs22FexWSECGlKKNe7YboXEyaNRb8Ec
S05M6bGaw5VeprltslE5AKFCD69abWjC3lcvwZo96h/a9389yEtlhZ7PobYEYDuaoYGIVEcyNpUM
D5/eCs4cYnwDhTeUEvEjqhmFcVgOR9G//97W0qq0SKvCJPlR3OIONoTht2rhScwOhtQ+b0sxbGo9
YcBDtKNic9HPZNwLnKvOnwyWPqDb/gcmmH+YuP+6KYu82jJBIYszqswO/V732cFTfka2S/H/eaGX
PIYs8IcZrzCrcOAO1kBSuzdC3q4xQcpI+DrXegdI5Kne8B571VaCzx/6+F/HW6QwdQQbrixQhTSk
DU2fsyW8TnpmK7POzQm009vPkdQnsccgNJtgpbjuSf/1hO3XERaJJs4howDWFApRqkIoAEHZYZlp
aZU9q+A46cLssL0N/B4LWqgZqgAtmeqaifzqc7MI/ZHPyLkfRbRXjvYU7APxZclmDSo5hV1/fS67
PRUPm6CO0FKmKqACz4pC1vLu6lu0SAdd68/gyOJ20GohcYTxc+Kfs/4EqsVN2svgIldiiWIXAKTt
e0wbIkv77+BGv6rTJUaUmRteiMpb4OYsSNrbgL11H6E5ju+a4NRACrBEdaloEyxCzXxw02Ir1p7Q
7ahoJATluiv0K1be7a9b7389KUvEZ1u1c6BNOBTAawJjQcRCl+0pP0v1RZ1fBPEnzKTiXTC5VM4a
HVu87YHLYnVBaYgoPEnFO5wAzLA2Bl4vLMiTGysHpHvlb4poyua+bylTtRDDBBKnZxUqp9Yc2GVv
w4UvqyA2Y8+iy0ibCG4AlSuO1ghNxpPcXNPEy+rzGHsl43x/nD8snH/dr986HJ6tcwn3a34QIU2h
umkGVTM09HbghvODgN9+p06P/wH+aO2rWoRhPw3lohIwoylmpxRJbwL32XlNfhbzD3/M9IzbwW2W
Ljk6wskv4RDeWgJ46Az7UjlX0lObXWdZ1KlvKoq9lW9qIbX0W3pfMhk5sZc1aUbRRac4dOFQU/CP
SWUeSzut9KRwuPQNcGGZ8Kih1rWe6L3/7lFZBN4Ag/oqyfHdNGQi7QWwdMA50GvPJDOx7gJoY63F
+xpdefdOLwJtq1H6HY9LUrR0esjI6MRXKOfbva2BNLsyYPjDPunX07eIqEkbdGxH90mI65wlG4VG
OpUE8H8kIcW9ggoc8JibkEozv3/w/zCj+3XpRQwNwtmfeTrBonjjoDSK+rWUHoJ4n/DnmkE1J1zT
7EFgHmP2CscqXYQGZqIh0mOEY0vatSdqHhszXMi7N0Y4pskn4SUCYBbwGWNzGsC3tAqrxGM5drrK
/sjGB/gL+8KOE84Sf+27xqjFsxhsc5tZKRH/gGb412dbYlvqtKtChvWHM3PuzYZzM/SEl2o/7ajI
q57jyqEBA5meIVULpOMMGDWm38Ag9yROvNUB/Er2vk3Z7qZoQqyWwKMjb9LnOPzBOWFFauU4pBkQ
smWqj8DGDU7WWQOLnl+0xzU9QYG+Kd+8SVRd4z7oymLE+kyFV3nA6A5rQ6tPd2EBPRSLCrg2r5ja
6dCoAy/kc471Gr8330rTsePcSCVxYWLWRF+9Dt7JU7mR0G124WR0HK14Vl8LhVZ83513EZWTkmHF
RMYXWKk0OkLrGsMm+T3tNqOwnYo9O23jx9rEErEB0OHYdSdRO4fzVTR60EGT6INloMMTbZT0mCov
FQQas1QBunfbQik67/djcx25NwZOA+Nx1qFuIPe7LoQR9fApVtAiBG9DhtnlsCtAla/nd6VwxOwN
fBncIpi6DGaILv4NJDMptFMWMKkktkNVlzHRGFw+hCZPEzgF8BGgdqpGFdihsAnRGkO88VjWkwmy
R18YcXoQoVATYCUG+SqvgQOPqFrNvNXMNDvhKZD4I2tSfFo/2gmD1TIIAky4iUwm8rTZTgATUEs7
aE8y9ki8CQA4Ss8u98p3GEtOoS0OhxL7JGULnF8D2A6qMnCUbvPVZDI09JZYNxGwcyf2NEnAVh5A
xzB8eSOXJMbtIvB19ttnJQLnxicFNmsAu3MEHImQczpgc9GpRNMWD8Iwb9MGol/tc99FxgDQAsR3
DBVv2mmAfrz0wKS78Y0P30OUiqNXAfUvHHkAJBNcfPgE2KHu+rVaaGX2pCwSbFezctNS2DV7TJ64
wNb8nfRc/2yOw0f2GO0QY5+04icdH/U6KLYjwu6h8dj995F29WFetjcyk1YiKPLnmM6lgIdsgWNr
X0PBEEvE9g102gfI/z6U/gu09uVd/xxJFj/p0Dor0AoxBNa8M7ySHuFfVD22Hly32NbGBp3PLXnY
8Iw9Z3ouOFPv8MGmSYim6NEu9uHNRaipYAh5tQ+A93o8I88JigX8hgdY7nTgf/QcSa+MRmBxBUW2
yrfxlIbhMU5cCSPmH6pmC698ZArFjcwVWQJCRGN0ALUArLIKHl2ZpymLhB/1spC2DLrjGas1RCoB
r5FRA4+OJYfgNhZnQBcF5UdiaocIrSr0vdYIQmt5UVlUAJxWimKoogIAFC9gAayKZdIAhG319TWA
uGz2NHG7ejoXihfhPc/gy9k5M7eJ2+1gNpfCFLWjqm74epPPpIj1uDHCbu/Hh9gcoDCMpWDL/ejx
LtZ0UpZOm7Z+8QnD/CzHS99D81Qxs3CFNLLWYSuLOiMfoxmKCbdBurhpGiwyItJGljhuZmy+6xES
d0chBuBzfstg5X6VbB9GEO/lnk0MaAui0utyp4PrnLiXAszEmNPaXHE1Zy/qEa4SQkZs8N2D4BgV
dgcYItQg860P8VkBKF5FZ7Bq4jDt7598XcMgQt7VzEmdTrh1zEeN6fFqBfxlAQpHPJgTKyrsYhcD
roJn/96iii+0GhScStQZUhPuE3ziI3NYuwlfl9x3F1zkabZWcjnL0NjCi9b0AVgxsowHd4rvnWA6
MgWgRqJeuUVHFHkf8KeCJxUg/98HrK/b67tTLLLvDH2YNOe04dZeK7zeCD+y8iBEkHmF2Jz7nnJ2
zLqz+sy9xrfWY60M/xq2c3eCReRmsiqoqwwPw9RDfxQmwVToDthGAMpHl40ckDHz6DUerznA1OaM
qagVY4ymoKaJSAiWkWZHwDT0J7/aJUClcW5SPBSaKzHnafJy4RJkEP2u7dSOgd8fT4X0lxgc9Aq+
Fgz7Gh1z9wmWQb/KKmhxoeaTm22uvPegi87zWWtMrtpU9uh7iTGDUVUcAkBDYmHTpNtU9VoN5HVh
3Ai+U0wrFf/N2O+3ouruSIvoinq/KSI6vmkmyL8ojT7VSCjKvpbtAutqTNafBoAToGqNEknQuXrP
Dwcaj5hKXXnEVm/PIsrGZdLnQ40o21vxIWWxt7sypTukdsQ7SmalVkHfNFEfzLHbMhx68x3fnYMK
5edatXnj+Xx3XxbBEUvetk2yW3AEUb9x2/pSMAe0DZwOtELKnpJ0X7IfnCe6Q+2o8yFrjvHk1IV3
FTI7zuwQqBrSuFro8NBIgMopw+hB4Uaa1ZWkZ+yV1/PLdkKl9o3gr6JxWERKsfeDJohRHANwnPEb
3hAyS4GAvlnBLaZ4ZIF55bY9C8IxijvM4cp+18SX/79DLN1Cc66eSgh9DmBtuZOAjGeImAEWoYP5
FzZS8KfZyZodGA26RrMc3KJYeZy/Xr79ug03JspdVxUBWNQnPk7QEMmHiBzYooEFenmC7SDIUrzF
1WdJgwAPNLfK3OwhzScW2zA95h1kAJ8KcR8hlZUc6cIDjHM6CZDdR6b8AGRtRok9ApMY7xQNe95u
NhgJ3GlHhMmOpvuJzhZXGfN6jGLjgx9ZfQzuD8EmrmSBca4g46Iqis7Pp5J7DsaPFPzYtw5YuNiu
Vq1Ev3oaVAnJieoTCqyyCNZQpYvikg/Zc2t1JO7tDhAzyBcEx9kDNKHCcv4zPAlGwF3TcRed1+iE
X6as++svQnWjKTVX9lC1A3MNktiVkWFtkGM9VeqCGVsC2tnUnB4kW2TAjGfQjuv/Aanxq6ni/SkW
4VYbp1BTMpyCgvYrUM9gCCQTrXEmDKYNyRsdQTNHuioGmkHXGowm6gGD6UxaiWxfJs/7kyyibMgV
STpmEb4PU3rnVSPCgtoWHB6DBt8QzcYUrXwDaFm6l4x4Az+/8L/hEqrwdxVUnoX25S323r0Y2FdA
gmqSZ6xT2i2K9R2QK31rSNQ3TcCyzODcdoteR7PYnrTBjz6D7Y5cQxDgjD8bHM2Uon1avQic9V/B
l+7PtihwIDCVMumozCgtZqs8DB+FHRnKUQZATA/MNR+1L2HT95dbvBzD0A8pGxXsWYleWEPMTAiT
6FQS8yoABalAAEQGm71FQj7SsaLo5Vj9KZ7KgzsAqhZlvTKQEfah7WQO4k6JhJVg/iXX/v6Ei9cn
UoVEHlucEMSrfeOkW+woYUZvaLUjgcEQXwSsOOiCRUwOPQYOarFtq01oJaCbbAvQ/wudu2L5Cu+2
G9iKDQDGNygfHEoZIJR1s4nNB2JU+xKSHnOQ0FA6yjRjVZu1hgsA+x0wPG8Ft0k37ae6VY6c0V0A
aDJaG7is1R7vq5r6/gMv3tSe7cRgzLUZ7wdrRMAGmhKs0vsfiQGYnw2JHjQgawTsr4PU3SuxeCmj
ie2TMmFmhIcMAQHbQ4NHOEZn4UyDW1INDG0yFGiSGw1rxoIXy5DsICs5k36Xy0Lj/qPTUH73YrJB
XfA9i4efzgE5qBf1jv8DuuXUfVmAb2/6gnna99e8Ady/u+aiuCl7mL6VjESvGYW72exqA+msSyBw
tsMxyn3UvM9prtfZSykDjp8EROr3RV3shaKEjklXHRohOIgaYJjRsC3gBw4BfIuHgmujbVOheZbx
TzDhMHsGujoKplX2mB8SxQn7R9YS6gOT/Cwl2LTPNtO+KOl+EDoL/iaANr2EwdWXfDL0LRkCEOID
VwU2Iw/ObQw5KR6o+hBwpgd5flIg1pESpHxd9X+Agx1ZgP6l6YEpjDJTgAs8KsohYy5ZqEKyojZl
HgSV4UcoQfwJRZRexxGpEzpfk3W/BKkRKn5h2+qilc52bquJbHx/47+Ezt1/2YsqrauzKRkKf8am
P5SAlIHuivb/SPuuHcmRa9tfOZh36tAb4EgP9CZ9ln8hytJ7z6+/K3JG6ix2qihcAYI0o66uoAnu
2GYZI/SfZb17gnSQr9YKpCs1YpOxlhqtbfel3gDV5fGcxwgqfKI2gAlBBu4hM4j6gbLdNBtIILBP
syH/B15dNzEhV7e9VBcIQIsS2uryefd6IetCT6TDCO0VYliBlRqQKI/WjKJvzlGuV10eKxmcqakB
x/+4LyO1vOPwcaFcxDxFTZzZEL3wZa1Wv9mwuF5zcbYEiZIIdIwXXOu5Q4Y3I6Cun+WZqFtNZmgL
rgAWtsE+CS5gXrbyMT7jxte6i6u3vjhA2mKO5SrDu271HLn3OwYwXmP5paqMgLwEpQpygxM9/ne7
+yJ5cxXKQpZpuSqREVBTCBw5tAHJKeotZI1m6NVEm3DKamFqC60ZD8/0Gjt/9aYX8XxouWmWoWp4
5gHMnR4I/CAWtsDbI7uqrRyDNOQ9K5ndTbr99QtfhO+R7luxLjN8VZOTOq1sS4LRBOaIBskOvEcI
3ESbHCzZGZpbBpOpDHh9OEwA1opfC6jCOFDPXnkNKycKt4juUiv5k9jgNYjb0uFfCcE80UaM/MGF
q0zQ/AnQYGXNlQN8ybpnWiUPmAbPXi41zmz3cP8tNDrXMNnTsgPyOLZVp9VVSVrwwzl26RhdbTgp
SYQkmvCFyyCpW31tkD5Pq7aGHKkxzi3o26FVQdQWVm73Vk/66q0ve4DiSLNcnaVIIeH9oSudpXQQ
BUGhWeNzpyxQO/kzec9crjeh1XVwYYgFfQ0luBZX+UWE42Y4yUcSnnoeISGUTM5D14HyYUHcQjyL
VcH1HdqVycXqoosQB99YcQopVBIEZxPZUm+OoJohWyET+DrxFF1cUxNcXXMRz/IRuMWJpOzMninU
6QFgaF04pV9E72M6x+7/55Pl4RnCyCzHL2laAacozFxBRy91qPfMbojLiypti7vJiQ3Uq/bKhiKx
6fed/Gu9RVPZzyq6lKBcfR5iG9w0zkwytd5XJG+SNIyHMF2E4BV2tco/Ms8ri98aicF38V83u9hG
SR4NccXiM+KtYle4vc1YvcFpuRvoa321fxOkf6212D21gPvEtiU1ebSrXjminYIkv9gEB8wqoeiz
eiSTCPzTo13uHZzG5aTk9JnOP/ht7oxOYQmAXyfvhfAo8mdIIRYYuoyyCvpbqwaYhs9bJKCpCKwF
5jHSQUKV7KfbAhBgDiOFYqUtvPpMFgcXPTAdAFoBokmFrAEd/j5Be7+IrQE6Q4YYQX2DTGAzFULU
K6/+dgT99ToWx1ffTAHT1Xj1glqlqvyVAgkBwanxhL4MB9dGfX6JQvBu6jX0wU1QzfWmW5xS/tBE
bejjtfDHVDBaQM98jDGGDva/Kqeta5vcBHVdL7jIvSH7mSVZgQVbdOuOsstriRHr0TZ9ZB4jCOEw
X9Ir9gG7Zu97Uy3t18ICvRBVSaIcprkkRcDOQs8tdUV0DysrqM18OpSBBZ1IkAnT1CSujjImbXA8
k6G9Uh4nyeHDUwlJlRGN72rwstbtSpxvs0Fk5NcpRT+HIYFeRAKI3HUVDWFyRAKqdppXALwwXWpV
RCDJh+ISUWtIoTWyyha/2ar7VwiCpcv3KjjwpyGfM1TBvBX7agDGQ2nKHOahDXS1HnrRbaO7Mvfy
dsObrG+OxSmBLzwVHaDcPiTH1bKcW3sSi6ghhpQQygFOHOjp1brAgb6mg2cgntBRfUifE6O6lzHz
DECUVLkjj97IBFELE5u3ATdcJczdFPiw9D5F21g2/C1lizb0YlYykdXrJB/4VQoEkhATSKSqA9xe
3IESlYL9nT43idPZnQZRWPpE3LLR8VWh1T4BjWGBlkh4NDALDOCsFljUqIYYYHq8GmdEsQBm8U+h
oaDRt/YprHz0wkXX9upq57hNA4XDN8geZxPyuPAyox3OEk0imbsW+ZXbifA/g5tAL4KbODHIzUnk
j2JMkQKVnbSLceq9+JAFqL1JDapoIKvsfMCfZr3O1dCcGY2Q1OG/DevKcA+CrPbSaNWWHlR5gBiB
MSQq4GAhJDiBDRPUbot/lgEYSyBC+wqdngm6xombl/gVRmTx6Lnxetx4oDKPspnxg1oNNJgRbja5
cM3R6w7yy+En/D+6UYMVSKMVwM0JaqJsilErAs13YnjmUFBvqatGzd5DAxIEU5/pbXUvzU9sDRwU
9ZlT+M1Fme3aGWVHRbDeq7XOzyepQC9Cds2OAkslZK/R1mjWyErODXiXGGzImtBboFlpIDdpjBt6
vmL5uVrIViY7NKOmr6B3vfSfmGOuo4dXd9UisqdsLvA8CbDpE0iimFm252xLoYUJZeAcj8xcTddu
5///2lnLQVdIs0Vah3gSAKGBmdC9icbM4cPDLBw7qkiRDSdaBw9ONJdQe6bbNRTCTf6BQvMCel80
JwuXvX/1JUl1OneciAQVbRtYq77Gh2kXuUBQvbV22Kq9RpvoZR6p53IH7jxMWNfKAHIULNOq6wtY
BB6+TiTBL5A5IMrAHT3Xs88aPogE35mcucNKnnIrHF+vtkiRBLnkxYnC7cYb0fUrFV9pcM9YhEjP
qrGBVQnFodDk088LX4rln25zEUNinw67cMbCBPvLspak4PuNED4Fo9ix1UckmmHoEVbWlJ+A7BmJ
MCxkuK1G+BiHU7/jgbjDqF9BK3cq4TmiJcQQFkog4amFecadiK67PUpGus1WpMRuSgxfP7TF9xr4
1dz0EuKfdBZdSGI/9h6zaR6CSoPPSrSjDSIymmjxpBJRpA8AxoLQgBTrpnJSQ3glxVWNc0zI8fMO
vcE5shqjL8j+n57v4tuNWK4Xcp5c475+kvbgkOvFKzSFwMMDDPYhr1VngJeS2ptQoePBK4EC2Rbl
mAlerIUgPfEq5ro6hJrhuxQayX2fIUlXuReYKgNBYIJHcAzMTlYbD1jtxmUtn/QKmq8SApMgCT+R
DQR5SZ0+gmBl/bx7bvZ7f70BcZn6hZ0gSBmHVgwqCN7tIb2CzN5Fh0j3O4tyERs0HMrIKn5eF67O
P36dIr2oJ0uq/uug5SFVtqPAscedtwBwW8GOpAnBrtSpO1jLbYM30ZKgWRFqvmw09/U53kum9JjZ
9Z7x4sRMXPFh1meHA9GqU+PnVjRoY3aqU45RHY8CrtvKD8M9Y06KBrmb5oQF7RyHe7tv75RHFBQM
bJinXQJdYoDM+gNiBfTGwRJ9baweqsnAIOoRgJa4BsWcttwGyHPMI479nfQI9qB90atEDV5pLc5N
bTIjJ0YyrPv7tFETnCguqF9mq8nIde5QnDuxB/tjLVdbd3QxPIKCFtQ2IDdJq+Ijz2gTLNNbYyRM
thkBBJwoG8i7TQ3lKnCUrACECmz6uNA4fLG+5u+St+YtOreS2nuiA9D7DIEJCF1lkI3M9HJ7D3MA
YG65g4BDYMDAkqnQ6lLHt/KNQ0H7MpmzRZTMlW1pSNsZ/5S7ZNPRj5KV2rFbmPGRtWFcaU46/YTS
Rx0/RU96HUGF2Ylvhdmc0R7P7+VAHfeA04rWuBd3jFYaF5R4b8M3bTIJ6rZ45NTioYRufmEEZr31
TwguGea3oFI7LJT+0QXfx6a/Ge3SkNF6f6oNhWT1GoToJU1sEUkjE9K6WivivilzgI7/SsJ6E3CE
oRvNyLQE/8YlFwmGYWLDJuhZ1U8EzVmdUHiXLOnbccBjAU2OFDoBvhozOQMlR7R2bt0+SX6tvyhx
AkpopIHnyeyL67AN514rRsSQBG1CCTkVTpSsQ0TA4e1Dkl79+cv8NzH51/KLQicWgASIEwYRodXq
Ear3IbZZ35Tq6MiBKfAfE6xIQRoPvSKyCxEkcNhjUIwrUy7FdLA10apMqyszQ1fd1+cRIGz4pvH0
eW5MnsLG6gmvDZZJK+/tArP9PVD/uvBFQSQlwzj6YjefQWUfGoAHUpz7s05D1g/T4vtpW7hMuKu0
2Q47dbBk0aRiM5otKH4gG8aVY3ftqdNsd9u2NgAgFDINinhwj1FatThC2XIXbAHB6LQ2d+fjWKuC
CxjOvhCtZt8doNJ0yg7MPXYmFB0y7GsTropEHSS2wbeEqyUURSpV4tVQUBUYq3Xe0GpD94imje+l
brKXd4L+88u8CQu+3suLHKjkKlhB5wMGHrTVGQI0pRSnUatEDdqPrlYcCN+nZt+bA6gUL91T9jIC
9VOjbdo8sJhPdPd4g82ugyLbtBszXTThbhEaEBSGwD7l1ZVaYk73NGq0TvUQ4W4qbfDNgkVPyiyD
x8hMAMldec83k+nre1pkWh3r+8MYYIKl2BNAKpnhPwMYDkWW1FCe/+vVFunVTCX5mNaIBskD0itI
NMp3oyZDuiEz89V7k8m3/dMeXiRERVkUMj+hy9oYDKDbpR3EkM4rIFsCtGgEu3EpO05jq4YF0PTR
kcpeJJxMwvQA2y8Grf2o3oizFUc9LABczHYGuwncIU0haQ2khgGzAxxP4h3aO6/tIT0HW/k4YKbP
ebJLw9B+bDEQ8nXJK6zck3bJBjXCV+jMZuKV2NA4mdCN8tg9ochqM5LcWU32SnMfd/ShKMBrAUCz
cDh8hGoEmSj/2MewLvNxZjHvI+uVE55Y8vjzHr85Nr7eD4sErRilJGv7EZ2Z/KPBPdl0oOzrPWZK
vR3PduUgWqaJ1cICsnlvwV3lc0kPXUziVy7k91alRLMCnHsJgonl6MXHRrEVavmsnc/+C2PyBuPB
mBxgss6cj0TlsTBTawAFcQ37f2PC933dxQfRUCnN1xJpTW1FK95Ai+pOMmHrDS4UY4s67VAo8AVc
A2/yG8oqniM90Fcnumt3v/hQ2niCFHyEu+cgR2ECznbqLBGuw2ggALbyThIMJAwV/tdZee6/17rf
73/x0SQyirw5rXFghmifjFDzOMNkNdEL6qsBIBiq+BbE8nYdTgOUv0Y62FOzW+Xk3jg4v1/GYh8C
TJgILYexE3eGkKc5OtkJuSUMogzSoEQqdeZRhCngmk/wE+E3BKpE8nrKkbXYaWzYkjvgYZj9dp21
e0N+4tvFLfsBLMQkQ04CoAaSSBdcerIPIlaV5gMpaOr0GY2diHFS4aOCmF29B+YO2aqRQJ5Db6CZ
LbzEzY4X4ckKdABg1nK1n87o+mfxKWYcNJY6AFRcGEYqq12dGzXK92tflAopnRa1kFR/ApDipxhB
CUbRp/qRY22IkGMSZMQvymhV/cPKzvq9P/d95UUq1mdFJpXVhJWh+EWZMqDCgUo1aCJB9QZi+pCm
rxq9TCDnvzbBZX+feX1fe5GH1UEWFwONXS3fQw2ydUjnRiRyZdS2AQgNrqvIHuCQlgdqfMy1IHKo
zoj2a/MwduW7vsyGvvVxRqlM5ZI8fUQ1zp1ZSb8Dy4qHvsWuGs3Mge4PDfyAJULfZ9RTdktyBAGI
vxH8bsCE8k9uzV7vRtD//nQWsbavyqYMkmYGRBJA+4vTT3Fk3tpZj98aGOjWqFXkHjkY5UiA9A7r
7+f3gcD3K1hEXaVSujJicQUEEShnepxtAGDR5c7uBdKmiJARVmeoAeYPiHkPrA2tsY5do0itXcUi
6lI5H/dijavoTaAa/AaUEkypShXgMeglSqisviSQn51CsuLUEiFFrtEBGJoav2a2wf6eu3x/IIsw
HAXZNFITDoApcqJiB0HVATxLETZ6caRDXQ9noF7i/K8hAGYrsBmKHV+GXQwPjz9JYwaHltZO5MtU
5ns+9f2aFjE5FcO6iWYcjURkyiX2goHRofSF/wcPnxIIRL/KrTkDE2FAtXOT6vCRG8zi2DIq88aO
GDUqZrzPz5JHWqfzG2MGHv8q2SAsohNQWOKHbyIAvOYGlLs0pPqo4HtreJTcQkenyiPdKvjlhGpw
5l8+AP+DPg2kxCz4RWn9jvUAsdrEHmuTlqSiFzgLEh0y9hZt5xDIS9A07JxqD8bsZ3YYt6HHesFZ
cVP85rXv/Mb08dujuvRzr77zeIRtbMzhUbFH8OYMWkNzOlcjl9uNx8HEbbym0EbiTyshdiW8XMLg
1bJirMQy3yO4E7+J3ESXstsW+asEdcgUPlnQVgZVdxBBxljbHGQ//rA3Lvv5auW6pqmOT7BfAS4m
hb4I2S1ztjm4ntAacJ3hoBdOearMkYfBRfIYrfEbb4BGvj/yRYjPUqGcaQEf71Bq9QYaMFAGREcm
BX8OmQA0wberU+0bbfnvay6qZBAf/JanQOoqKRTzJ7rdyN0mp+ETWRZOQ30IE6zd7IY+DNV2EE+Q
roX8PZBB82mCpwe3UqBe6C6/vwSZZQmMhRaXPBDZ9+MhrQuUV+llLhW5mYYGKXEnqD9Xu523Q9Sv
1RY3X9dDJZcJzjJWwGrkRAXicD4qcEiC9Pi61N4FsvrT7S2OKbB9ZnlUcgJFojO0JQsXuDsMQoEF
czprRt+Rdbi30MxwlA5aIxk91Al06asy/VkHoKNVIxz4Ntzs8Q7KNaXQf7MBfz2PxRlW9HTb0Aqe
PhFxazTmkR+02h5M0v3Drg/0llr76m6nVL+WXBxYktzWSc1gyQbekzyEYvwBhWWD8r0wg32GIYmw
Uh/cYLKTLf9rycXBNEb9wLITXgJT26OusIDDUQAwIfAL9G5KEOwi1hUUqLMMaIdSb1znZel7kOyg
wISUlwHfna2f8ghO47mXcZsu6FSgRHMosMVoOFfeFOnoi+AN4YFJhthB0NeQirtE3rXQ2ZVQBt7X
sopCPWvge59DgsbqBe1iDBw2TvI2vyRQNaJU5UGoMKtvI0i+q75TGpBWaFMfeu/wZkJeRU3HpNEH
qItBmxkrToXjB2q3psa0ui0Wp2Y5SHkiwxEeDi+dEdjEsQCj1AvXpLUUnVl5QTeojBLDCZIEzyEa
bu6XP7+KxJPMDD6PzXhuhbf6ScABB3cwE8grjToFSK9yrXnt45cJFj8wgDITY2zO4yMoCD7Y07xB
53vIF9OuqGaQtGe0oQaasQRvDiJjK/HqVpLz7VIXESRP5ZaLugE4P8JLikMrR0uTNoDYGXXIz3RW
g9m6lcIVrzgoudvokiXCjig1YDaCPrr18+l5gyn0/ckt4ovQ80zDKs0FXIGkrvkS3XkzO0wJBhnI
dL1X2xUHERy1Ra8aVWjhpDZAK+Chs2DyVrDcRREqeutS3rcKzm8PahFaZCXMWsEvMX11p8zoGbXw
aCvZlc/FCUOYMVQHAA9AlUcfn7Fr4N4/OErDRRf3LIpmVDbtqZPd2K42vX+WIImijlbhm4ICN2Eb
wg7rtKsbKLfvD3MRmhoh74SkxsMkAx9KhUjlqBL2AdHG9r0aTdN1rv6NE+nbY1rEJjrLu7LkK9Lw
AyoGuvF7oj09mIrro5u3un8v5+niQPq23uLTbmdq7CsZuIDCSNEpgio0mn8Ac9CfowM+lu/WzzJq
uHcMLputZMelmtmCrDJ3ohu78IYLJRVd3+ZNtCe0FyG9iy/AKQArfubRBBhVHswWoE1EdYSdCGBi
wPyo1BfjikBT4kHyJh2qytfgZNiVNnQPwbAAhU7Qsj2SZAybAlSV+uAI9/CINjjIFK4+AmHlkS8x
2X4jiFXM1uSRZ7tyMwPz9CQkZrAroFmitwfEdMxbwv1UbBgYtiaaQGNcAFfHHVEpRW7iAYbDzfro
SZCcw1xS1iD1zZoAOcDYCbS00VJgzvk6vuDWaE/AQ/GipxqAiyfcXmVGgJDyqzvphljGt927RHxT
TegLAQkFxNowsgVPHuzQpA+Bm7jI4hONYjQZdiqPME5+yAMw62JXObCe8IlLC84V9HUA6ZTXWWw3
TvzrLbfEgM9lVAd91hLIXmBzOosdQqZpFwloINK08EgkbFbOlIvM2w8bnV/k1lRV0DMV4XHEDuEh
ArpE9Waem802SY3gCDBVDtsUIFJ6jz8Ar+dKluRSgtpAq3lQUShDyB3D4BPohaLWwYMAoxvA6dTJ
hcmaTvHOJOiZ3Zo9eg8wfRvMdESDXk23ZFoGy4jMaGtLaFWGVjNXMesNZeKQr7cNBfNhA+4Q6FSs
nAa3ss1vT3pxOPXIcWJ4x+AcNRvsS8gD9epQm+0GE20TbbOh3ISYZkVm8RLqn0T/HTQEzJmlDG9F
LQD1VJFVVD6ovuV28NbgWcyFZPHTS1kcVwMbAZfE4/QMeDNg7wBa9Le0DCbrFtTdyZQYHQpdk1uj
QdrgUjGH8i3WJaP/CWCz1Gp28aD2G+CJxg0F1DG85KHYBAkDvSd0lhDQhdaTADBKHDBMoXYFeuiu
2uSpCm0nNtTx/XHQCwKRjtHzXQ2aDxSmNv1rbA8boJiJYv/oAVicVsitUKLHtYZKftO8UzWZnHRa
B4Vg/B89CNJO681evg9GYFPMcN9tcaaFg1tu0qcJg3A40YKJakMG4mu6I7BxwYk3LRxSL94Qs5Xt
5K/ZSVw+VtlPgdIZG6ch+pqYNcKrdV9sW883k00wKHpDuWX12Vtc+ZqZMFksdBvm8XBKSnKARjgH
IoYV5a0Ssi9Yx5/e1uIIb5t27nFA4W1N6H0AkCgwyEf1PnzFG6FNX7hLuTdQgTUfWIQBLJZamo0G
XZwhf6RLEJrwoBsFF5d6EiarNJCMqLvYgjvn+WwqvuAGfe0RbmFlyT1csnEEYGJVMgzqIVGXwUEK
kRenR0pDJt5rEvuct2YOEWQOd89BE4wZrU6e1T4x+t5IYdLk8NOGSixkNrkmwgYRqpOsPYhbLgMm
ctiF+KEGnh1MACDjLtZa7C8Yl/VmMVm5YsqQo4TJ0nE4pYcYMl+UMfr7oH5AxxO0+IemOYqAnUp6
BWhoYnYVfOEModMhFgHxESW2ykKL4PfHFCY3HJPxMxyP7WSJ8p1Pw7fGzJH6RGYFSXX6rnioGyd7
Vc6wrXeHj/G1fsWmm40ZOg5gGBCpWvDf5e5V3Bb7blPwBh8YnEtvmn2I5ESfQS8JbUzhijMsObVa
j8odTySRzQG8mh3tsg91aDCRlTJwrFcBngB5Wgi+wgxWfypkudSi1hXqkEN6ApNueGyFRl1Dtuu+
tVh0MZOnPrVToVCVaNtz3iR/5NXnQG+Y4EwjjqJOKaYHBm5AlR1w9530DsND6NdiIKv3mcMzn4oE
/S7gszKo+VdqjyLJN5lOTy2KWiOtriXl/CJxC+hRzEcOSQ1r8cgxYS9wKFxEfBDPM3e2h1NsgtJp
NTAMEu4xnR44o97GKwIGN2bt3w/gRSoXd20xSQOuQhR1H3Y7KrDNOadChiU4tpD5H0yaw6xdaz9g
v77rN5ENpZXtjAzok3g74QSZjcCJtkSUhTPwupRD6Obu4Ciu8sD2oBF1yCfwiTwNTi3q/GBmlQus
+4pF460O0bdTZJEiUhXV0g18jtBSrhoT7lhEEINu9RJW6cAnO9NhlneIgJMOXNpLZIrJlmp0zB9+
rm1uABu/Pc+lwvxU0ApbEIqovEVthVHVBk8zfKcJtvIRz1F4LNyAQ3u293B+JHpTXRDPmQOUg/CI
Z9W/zJ/jC2bURDAlUEVZRQ7fDwZ5jHdhapXWWnl4a1R1/ewuvhJXlexQpVUhBJfcEvN7TudsOJt5
pIQAUQWB6jXQQndVGv1W7/bbsiTlvVrWj/+Z0l5SrESrn5ut4rEoAVG+tAZvNo0lVqCFrcIjbjRR
v628SLO6JuHrrkJyN2D0Gng09CjQ2BqIX1OvgcCt96cJlYALPAy0d9ee962Z67flFxlPQUuJT9HI
8lqobfUHAFuIWh1r+i68JuH84o4bwVYCFbQpzELEzkhbdYQeH14Ia0LIFA4bCmBtXuzmFqTrO69S
TB/HAVwo1gZ6lwT8h+NUWCQ/Exv6HXoHGE4rar4JDwPot7MtQPAQ+HgabiwaPzg8tDi39HO1ZUp9
KjeFNksq1JiM+XXYVBsUGF4VmaEryAaSTdZjWQhnqpMd7BN0iGarFzU85nS1V06O+p+ufZEKCHFD
TRdqfvk0mhjnDNJjS0PvSoHY1Qhfd+AQwXV5QoEYrfPjSMD5afFFeEdC29dQR6DPoTMBwg6AmQVL
0VZFJMj30/3oEVF3GcKkpmQAfWIE7wClgO1SmbwNrJX/llHaKrp8paq5WM9ffXJVE6V+k2DnEZIp
7CI1mpRbRMKtMIFmR2PlP9hCK6XrRVzqatEoZjPUUmiqSGfWbeEwMGk5pFcUM3PrUvdjHaeJgg2T
Ham3CnPhUiUlq9fK2/BpguMGUSvBc4E8M7DoXkBZSLFkG2x7xUVWUhkFowpQ6mNP+VY4+K8/B/S1
D0Aks8yrq8/ZuIsKHh9AbyKRHNwJ+t8dSJYFLBMEc36foJcHZzDchYfaaahUaGiCCNTEVg9RG5is
8XqL/3YijYzPIKs+Q/fTYj6zCCdRxBDN6RwEPUQa1y9Wt+FarFniQpmsyydGQaiLYVsDtx9Edwqz
EqQ5ZgUEuAzxKAjTUSp04Nto38ZaRdgVoJk/U6EIFCScv6FFW8DtMjgpditoHAXeYvs8P4u79HMt
3LArn+wF1371tNsq7vyS4NYFgPQuWoRKd25rV8m3tbiPOJeXdKZ+nsYtjFiBUDHq3AJEp/2IgJlh
LYrzOlRCBQ8gfuEkqy4sN+AN15H7ojB0dXkThlBSG5On6QCJjdJJJ7gY0Rw/17+btcJYXBwTQsoL
c9Sgy8ZAu782SFN7gKiZSZdmphhc8MD5DhpW2HcoumZ3bExUg8NHjUY8BCLclvcg41IRewg1hscx
iHPUWta19jwWp4MsTvzYA/BxjqgNjGDa8IRJUd9pChgHrBGzGnqR8D9UOxjbDy1GAQC2lfF2DgFI
QQHwX36qi3gfxk1bztyfx7qbKyrkwHA5iZ25PuDnY7cbYisqtUnUKpfDGabjn6hYEx3fzhzJ7RzR
5u0SMs0u9ym+BXuoQnceNWiQ3UdwrMEYbyzusw0c6nltkL1WDVyYB1c7S2SZmZ1zXDvSbNTpKAfg
HAp9cAk9HVRbmMWDPM7qc78PBrO8523Zjg6yWW7XzgiBJD8/HFzioiJIejaRfdLcle9Tx4fdNeL0
DGoOhuu0h2I36j24YnnivWKPgG9A6g+WFvHTvBksaNqq1VZEemJeerAMnnpOGuY5dBqh5TrpiqwP
G0DRW0TPjYSWqmijeETLcXwRPjvcZaVn+9WmwMoJJC6KA4lLgnrA0PCcbtC94bXhhJ492qQTEG2l
yXgzurkGtEOAekAbLTMBeob5VPACc1H75z16Awf8rT6QFsdJ1mawMclxKX81PC9CYiSEVGdA49Wf
V2NJkvHDu1yq4Xc+nSXShHDKW7UTdg4cvOtNWajZjkYE8fFmgRmhPxNX8TUwCqGCbgyM3gHbclJC
J2nPKTwnFf4/cE1dvbRF9s9RaQTsL/KjCwWJhItRgX2f3mzJ2/BAftlWW5ycwpuvvxMacMjaqYum
q2izgtNR/4E50qW9+tPjWtQFEZ1QI0+heOMthPcz1B0lEce4Bm4qwdSwX3BeMyDntcWOR0MSfTR0
7oLt6AboRrjTZsx1BuXDZn6B2lSkd43G22Nh8FCvdESI1Bwaoi9OmZG8am9xC3nHcKJMw4mBwxl1
GW1dBZBEkqOIDrCxIIMP7oKKNJ1Wm/sEZSbkxN7jnWwTSspFDeJQeR18zPWV3XYzclxdwiJyjH4s
c3OHV0qySygB10b4zj2ij3Dwv5QSTCMosO16F1SjQ2hH70O6D/AfE038lQu5+b1fXcjie5+D2k9F
DiEMWQR6xVAiTJNnioX5znGovHF+wLRnEg6Kln/R5gids8qFvoCZAE8ubteZtBchrt/21a/rWQ5v
4kapFaFBcG/LY1ihMdA7udk/grS2AeoNImuxVnyWm0i6ZDwSDUq8VaSHRNATK0c38H02OtFSOHMa
nsrwTHptPz+x2y2AqyskB/3V7omkpmNrCa8OyqIA2wIKDFUv+QOnjZs9iarkYoSGeauxsuzNeuRq
2UUQYAIx72IZy4LcfyRs14RX5TsySCWaSrQ6va3arN4emEoMD6FxWmCUpaRvKuY9xRL9Mgp6/d2A
vOSUJc4ga8hbwAOTQp030FxFB3cU9m0JsaWstlm6VBtIUzIDWgboiOLEwieotsJ25l+gqsk8Q82W
5T5y/8wF2556nMbHsTz0wCNnM1hleYX5Yr6NdAbKDxrCgPiez7u+PtKTg5YyMiQjBG6ptSreQqEB
7f/TxOwjf5ePVkwGu9XR5586mIA5VYfDqd/Jbygb+McBwxr40YLxmJyDc7Mn+DxKpzaQkZYO/alC
WN32UL9T0XwvjDgFK85/mlggF+0Ke33SBWCgJw3zn5rCLBB9B17veR3JZCYYopm2LyXrZdlxAD0G
WvYQZrDWJkDyzXbMrzeyhHnTEqtMs0gKxHw/myOz88GxRvMz9o9V4hUsgtWgsuVmQivNR4O02sAK
WMsKgKhZncV8StLrRwXQgHCTKm4Hk5sRlA04bgyx4SuAVYDNOKg5XjW8VYYPuG2U2wCiZRA7j/ZJ
qI1gZI5HQdwkvBVCu1HymAktf94pWYCdDLiZQutchHZA/ZAoTzCNpRJU80Kjyax/R4kl6G2wU49d
IT9E0QvFPI/Tngm2WWMHwSFn9xQYVCNGM3G6Y5KHgE/VAtYoE29PwSYNzl1shqPjG6jSVs7/tb2+
1G2mp6HmQxYH2uCCB6TR22FbaJnmbxrQdLNn8U25+/mLvp3HXr3LxRfdiXTDFxKEiCDwwX1Nhg8X
47516sqGLIQusVDghG480EGgIuKtws04p3r0+LUIzkVAjf0zB/rfb/LwzT/+D//+XpRTHQVhu/jX
f2yj97poiq/2/8hf+9ePff9L/9iXnzlqyc/PdvtaLn/y21/E7/9rff21ff32L0beRu107D7r6fTZ
dGl7WQRC9uQn/9M//J/Py2+5m8rPv//xXnR5S35bEBX5H3/9kfPx9z9Ycs787/Xv/+sPd68Z/t5d
kQevv/3852vT/v0PipG4v0mcREsAL0FZjCdjtOHzrz8S/8YyMqS4aLCCBEbAH+VF3Ybkrwl/w08z
isLRIEdzHOJ5U3SXP2LZv3ECQ4sypLEl2DfQ7B//vLTDn2fhn2/l32j6LzNXWhBYmsEwVpKJ3ewF
OHB1ILXZxFBRmrSPCnHuHEuVT4VjwohbuUxtSsTsAfz6ECIZc/wawZEyGb2QDa1wkrYVDe7pgMFm
TrUmlBMxH3KqFFMftFUBnE0RMrk00mS5NOcWAJJQXDtNl4nQ4uIvlf3VxftlJMhwNmsfY4f/mrak
hYWBiV7uOKO11p3Ulq3GP5fjZY6TQf+llz71VRd2IgWX0cd0A6yCXXuDORupuxanSTF/ncUsl1mk
d0GMuqUusUw/15i+byt5z2QPV1v0r33wP3mXQfU9b5u///FbIrJcZJG6UQET9IIQto8Y2erjXb1v
tiHUpHIMxzHtZ0FgVPRqTbn3/5H2XUuSwlCWX0SEEEJIr+l9ecq8EN1l8E54vn4ONTvTWVRusjMb
/dgRpZSQueaYcRjyc1B9rCdg+VXr0xQzy5xtU0GTZlKhZ2qEUXwlcp1aTuiXz4O/XwTj6jXfDuG4
uhebZOft3El7vQubwrSYxCE3LMFhYPAzoqOq9lPL4NL2SbeWmrUuMrowab+zLJAhY/gVFN0uBnB7
4gP+gktgMWGWYOCGMUzKmBhNFUjZTPoQrbT7xjukMYJdM36CJdoaGq6zGFX3FhiP0kPzrVKwE4mW
Uf/VgTafW/1RT51bUnwKSAmXIN21aMbGKN241HgN22opXXXK4TbWwe3Tj62NUUO/Gmp3/MPK7xgq
/HnebYQXzcsAOD0vOKm+hSw/QgRNIHHsCZSmneSF13DXguBCyfJ5Tus5N4Mn37O2fY5gz/2LSHgf
1AC6Fu6xs0A9Dv19b4FtHTwWsgbjOltnQCb5MT223XOUIzpUb0lxFFX21UXlRwNtSs30Aa2QB+7B
5ysCNFdHbQl8AYPTWSS/5z0PRXxbJ8mDnmZbFH+amTRijtp3/hxXahc6qNJGBSIuCzU/0cQagDEu
RMl7aOGIgxZA8VV2OwqWdize5NBbzVtgEuG15VZ/RYw+ruEAytAnyw5kGiaKFH8blB4ZnMqiW8mE
fzLlwbzBhVIuSIiZoo8daukKtvEwK0S0Q8H4vg3gjpkBH5JBtcT394HrL4uyfeN5tVbae2WWi7RE
vb7wAVmIbnqrejCj+ksDTKWMJRhXDZ8VgRSwEdZWQVLedC7BY29C+juOwDT0HG+K0vorFcYO5JxK
g3GkFgJJ8c+tH4dRoWjXSNuANK5Yo9/g/unuki1awgvnVj/pa6jgo8sADZZ4mfwJb1EkXE1V9C6c
+B8/YnSRdRC3MRyrlTYBlNo1Tg3/nDppv+/j8xHGpaTCl4Gne7q0hy4mFA/m8ecAkWggrj94HE61
2H8BrEfLOi4mkUBaHksMaQdb74A13UDn5igOQP7vYLo7nRwO5drRe/NjfqNQMtY1khJOpC2OBHIu
SwsY6n6vQf0rPEDw+WsQmPlfaE2Ppzk87mePd+N5deYJ3F/e1rmjc3ivwqgS8Gi0mN4C5B0ZdHGs
HdtET9qhmaN5+G1Yu574uMPkrk1+2F5nv4KQiHVpi8mzdfFnsEZF/+hGroc5N/upgsmFl/3HSo/e
ipYFKTMdJuy0QvrTrjNUxdOILyfmNDXM8MHP5hTSUKlASGlLeC8ALoWKkLfKoBIJ/8htdQt5mQWb
0CWZGnLUhW2onsaOn0s7lycaoR+BpB0X9+b6zDiC29+fi+lUCGJQqevfXcSzqYmclOAK4HMRJ4C0
AXf/Jp73mcui3rRx0Mwr1UP5Jo5S1BdgzBICUhX0Hhzu/IVqzANo6E+1CLdZc9uzcOuoArZ3zSw0
X3IO3kQIofH45JAd4tat16i/DdBzgbgJZQS4ADDpyvobuYDzJgxWFeU8aJttV/A3rvOtJcAp742T
TmAsHCMppri43eIpyZsPohpn7mUAIARBgWJn2Nz7hgEbOH/jwrN4Rv0OBMwHrt5Kq4eHVarf+zoy
aUHhZZdvOoqigmyhmmkO3E2ofJp1vCaZex/p0GwEWxKPBxR9lLumiq6jQF87lgIqL4WoEAhN0PTy
rGLGQvFRNgSK1i7QrVUL34gW5R8/XDfBc6jHS+m187ojO7PqbSPKZh6DNZSEAHSfvLiut+oidZfU
zdpN68fSh8IHB86e5bOmQcqvh0C+4RHVwF2JUISs87VyWhiHAhdr4BFgxRJ+FagEZHOOBnPT2RSp
KB5J10lRq6XoXCRfWvynbJqFFmeLqo4eOmC/s1QA8glhUxiDmHq89h1623d4ySEsEwbwjvPRBivc
Ay9edN1d9kkKZyj90THpOsvFksr+xQQK0EdnzCDp0jOcOSeQMqrDTZ69Jt5r5m+gmNtl5Yr6H0X2
KJm+9mEM16coJwHbyBs4Q6rHWDmnIilvLfeWO8m6KpqXSPDb3GebqmwBBu6jrZsUK8MlS63MV0Hg
fNW5eupMNEq75L1rQvhu1Vs9bFaem+1TyZbUATZ1QB6VGkR0ormZGcveS5ZZKG1NY8++1W+Dxls3
sQPXc28X19ByVojLRIW+jhafQuBcDcWhie6/psp9SylQ6pkx6+H/xKJ879NqExXlvVUB4uLmtqqB
UM+gAxx6R0e5CJeKrZu7yzgZJDBgido1j1qQbWlgfcSAU3am95DLe4VSikRJIYavBBwMPWg0GR8s
g6Rz+MRM4y6r7h0CQ0mEiWn0l3twASluQ/Hih8dq8KJBp7vNT57eLwND4pEGQR/bC+aTHOfLsVY9
bnfdo6eCxDetJqEdC5ca/85XHTYImv6d81KXZrSIJSqXJpRCHr3yRVhwuMLx9v8oaxfAO9uXBzf9
yHE8XO/oGn90sjVlCxcQRGcRVB47YXtDrz0XJ24oHNBD0i771oLGTwCMJ764dtPI58SvN8w3IcHz
TMRr6fE1cfJ156R3UBEo0s+mtaVuB9oraax5mj1HnjkvkTyLytqUzpPkT0b8lxkHpe+1cqcJm0db
UCN1YP7S9iMn7k56t0bz2hchAAFAVlc44HA0a2s0E4Jsr/VylQioe3H2OoBemwZ4SlpGr7hh4Fop
5mFP32P66Uvo8APS+moYL24HZvLBp/HKjG8h8ALbtI/C+eOnUOS10Kzu1Kk1jp0EGhhKRNAINiDm
1pTvJUphWdNs+gwlVxAXIojoqfgj1ZiYha5YtK22UCV4d4WYG1k5j0P0Xty9znvorRVFvIw5qBAK
VdK8WLppAS9Y65MqbRXh+uqaZ6XBoQr0p17f8uKrpccsOXDx5soE5rTFLKL7In5zQKrVe2eROF8N
WkEs/ojcW6t+5PQeN8jMSBkQtKsm26W5s69KdURV5W+JXa+X/r4NwLomyTYJIYvcdbecJ8ga0B7F
lZrAG0jWQJbCXjiBGY2FsE0v99z30Ct/j9S6r570+lDkBwPajwGIlKsU4X/ok7nmaSuLbOrmNaur
RZnderHdhkdi7I3uXjd2joQ5TLLX8nVKj9xSIKm/CA5UPQKHFlA+sVI54NAp2nwwZInvHL0CMWTN
+wL6asDTskPjPfD0tcd/F1G7UyW0b9Gj0OEUFNODaapF0b4EyS7390b+aAavJrmL/GzWxaDKeyge
Q+Z4FrN7pFo65I3zfGXUwi7ilgAJA12r+Nbs/wYGezbYi8Ins5JsXUcQBdLlXoj8ocLHYJBlL0l+
azV9NmuKkxvX1cxIfBi+4QLDHXMLYNeGIxGE4vFa9uJZdP5AaNRhEpeDsNAbMZzhQty0oZEt8xDW
ZEjpjSJfRulXxEDrN3W8ZtnShcibhZwuI+zFU/XRqfUH4ZJ9EITLgvXzXHO/tIbJme6oVyuqtY2l
Q3LIONLw3vD9Zea0xdyFieh8n2dzi6QoPzuuLWp9i2f51YrVFnB0CD235OQBJ18Z5V3dIQduEngL
VI35XkFAt06xu5EwQKDNWLReeeNICta/9dprlQ4L4XsC1cW0GHS3YEgAnG372nEo16f0Lvb4UsGY
l8RIH3VzaUK+InVAl9Bt04S0UUoXGaSUkdpVebDSI23PA23h1aDNGuvWUysRQQbbcJate4yw/9wg
XzTQHVLKhzS1mmXQFgwc7bbKxDIrYLRBpPOX6BVITz1v59xjME6u+Mv1eOpiqgFqJbTsYLJHkcL9
jBT1IC38lmRDagNH3D14IKt4LufRH0gaQ4MtnYhMh4RwHGyfDzeKEg3DCxomfGmniW1mdzHCXwlE
omNAwgpkdopn9PoEL6U25wOOMlQlm7yPYhc5hqPmq9qaa1B+g93T9VEuBr+o3xKKOi4T3xTjs6C0
RQUIebiHaVX3MRpYYQfCZ/D3+iAXvxU/G2X0rQKnIzxJEPqaN0MdA9LmENf74hC51yEkuUqOU6q1
FzPrswFHixdrrZdUPaYVQOzA5eha8XLi+1wqQ6LO/W/pRtl7QPJGtAVya7au7G7ZQYHPW5AbDnVL
ChLOYIBivF5fyAsFu/MhxQgZ4mqiixNuCgwpAE8CH2Q3iBxPccx+iRd857f/pjauz9VOYamC1tIu
WkBwTeOhBeGi88GggJaCTo5dKh/LOtuaaAtG6KRdn+WvBtF4+CGTOtuUcakKRgWmOSjzIKWH4Cmi
frDZbqu1uwQJ6ilb9vDTQ0ELtqpHqFcW86lM9PIOklB4tkyJhG20g4RvRnHvYQdZgGvU/FGPzNX1
af4Ct//nNP8NMdpABmSVw7p2hC3aWaxWGvyB1IzNk0U6bCTkMOFDAr7WAj6h00C4C9cZmjT/Z3rG
uJwttER1taDCTqIbKR5aIDwnZjcW8Pk5O4OMarxRa0YtfAWEbYKsp0EeYSZ8aFEMPI+2fJExUB8w
/qubBBVMd2IH/YJQjQcf7aCOki7KaILHAZ6bFfyU4/k7eKq3EOz7r+7hj+bhj37E8MfGT8P5Wo6q
QWnl4AqVMQoIUH4wFum6SwDDH24Bb8dO/e31hf1FYxnPbVT2QQbc1oaJnTlQA9RHoWDdyeaDnQuC
MEhxrin8cweGAoEgwwMko7bXf8DlJ+Pf1hn+/+x0NnmZSIIyh03ZSwxZzQaCEHkx8S79X27Xf6OM
noxMC93IqPDeBttqOUC/IK0E6WE+k2tUEhcPd1PF2Evv7flXHD3wBSGU+CYXNgFxtIBauANWWgTG
G4CV1xfw+tVijMX8rSywaN1KYcfxqZNH5foTA9Bhx13bkaObxStcAV0QbH8HyozABPfwnR2a+j4I
nasUdqVs0e/KpVyjdVDcQMRqgyrIzPq4Ps+JjTLGbMD4tixyHxuFiRdmHUrtQaiH60NMbZMxeqHm
jlPFCmsJmTDQmOXNNw0VrdQ6PQ3olJfqo9s7y3QzMe7EN/y+gM4OgYClTQYK6X8W1gdFbiTeePhz
yKEb88H2Q5tYzO949so3/Y6xzkZ0kbJ3rYn7tFx4txViXrIEdta5Y1/OLnuMHoNX2ELQbkaP8Z/k
FZn/snmi4OptEPm/6FBihA6+P2+AbC22iMg9NQfp5v8BYj2ck1+/86yzMrr3YYzdWKTAOYoa89GT
DTBpNSTivkJZb6P/z9rtmAsgeV+KCrECEDPuIgN1tuQgh5NmMfG5hx99bVKjK54qXaup1li27kEv
GDRb0Ep78E3MZZipbRrJJ4s6905ivXBavQq3m7gOf5Eevi/9s1Ud9uPZ18d2K03LLRGOKPDrlTlr
i2Dhgl1V1TB6p+a8x6Nj5u6GcWjE6zjSbgrB43qopm5E81V2dGF1TyQ5JGD/N9xm3uuQt8RWNVOi
XhB4hEsup9bt4qV69rNHb4UKIZtbVgj8kWcfeoB4NulRnqwlirVLHXVpaMJ5S34/FbxdDmDPxh29
HnqAGrBjIjlkawhM3kB6awYtZ0i1e7t8wuvh4i13NtTo3fA935N1beAGAh/Rd1ZEe1Q0mFrIiVGs
UTiqEeKYgYNkowa7b25ChdfpADR2l/yg7xS6efeQo1xPzW3i81mjdySTlqbQMBB2q6mDQJStxxTy
oNaMTBsUXRzLQBpKuYmurBwdsTbNyzxPlbSz9/bdGhRcjEW8Dv6WexKuBu3+4iG9JZtJfOnFo302
7uhkmQ1aTvCpw8mSR8Ye6gx4zJIC9FiTdRrfSXYgErgzIXad8TRxrVyMHM/GHh0PmTPOHKJbeKe9
Ga8MiCuB6c35Xy1+YPTJi19r97PND1H04Lj6xJ4aJvbrTjsbfHxGRCgsoTDxVm0Yiu+OO+lxdzEH
OBtidDZ4biZGmGAIshO7wU8CICfIPwa7SUfxqZUcnY+0dMM6a7B70JFd91tnq6+7b7U3bzkd8f/e
qhy+HhwmRJRQQIRHT5wXUZZ0aEnZQc6WDdQFCh8QHfcY+BNhxu9T/3OgYdZntz5lOTOZHqE6w8ms
ZGwOGe615k6M8nsj/BxldPIqTVRdGSphO/lnkNmh9XZ9mw9r/3Oj/fz7oxOmGWHgKmZZdpKYpxZu
BBSykMQM97SpBqIGHF0nAuDfMcjPEUfnqmxJnPk8EbaCs0rt061itZ17+q7Osucsn0K9/ZISHvCR
5xtidJQaOEn0Fcd3grEY4jJjw0EL02YZYNkEzYe1fuc+0sGrBEjCWc6O6RK8saFuqb/qN9Pk9akP
Ojp2Fg1NzzfwQdHHEvSjZc/XP+iFAs3P+Y5Om6k7Dqwz0ekzZyB+3kM4Cln9E1zbwmO2h8xZtoQJ
3iFZ4kXa1J/RHELa2tyfyhGnjuHodWKOJ5ROW7TGihboJzjXhP4Bci5LYk7s4In9NM5kssryIqPp
LLsBwNCpYXqRAVxePQIFAjhpPRHsTXy+cU5jem1o5S1geQmn694Amr9eTXzA3xfz8AGl4MDgAQD1
LTJ1drGEaDULSyG7HmoImrnUD+QTjWoP/juw3oOengFl+TiY5bcRvJ9g3P6QerOpQsKFoPbnrxgd
G9fQ3KJiQF4EW3cTAnw76w8Z6vjZAxpF3RFCJ95qoNzpcMrpFvg5/VMHVC+o4CAYnyAXsL6+LJc/
879VGf7/bFUCElgR5DItuwSSgBbOTNBqUVsw6mHFqWut++vDXSiL/5z/6BhBVb/RCg0lfjeEh1bY
xFuHAhOve4ucRGvhaXunhlN5maxlDSW6Ln/ojaHNQ/KJ+/LiO4MSHTpTUhj6mPxouEnTgNiGOAS2
FiFo60xASxrx+sSEL74EhsGHng3VfxHQ4iZsvCjROO5J8wVUeZnOtOfwjTwNAsFqCTAmn8E4CWzk
+vS/gdshrOTwodcl4Kd8rMYZGLStm7Tgtmu+SvPFnwznhody/NCdDzB66GSuAWhblBgAmr9z/x42
FZAG5wsKZ1BoYE8rSFzcQecjjh46UzNTp+0wYv8+aOMNjs5WP0tfrDuguwHwE8li4hNe2CoWkMLS
EMIgFjNHZyQEhiV0zZrbuqEffEiO8wCCpK0BrUPIeuXhbc6hb2nNhLNzzT89pACUR/dR7qHROgHc
unBP4qdIw2KgNEIGdzR5eHa7eZrG3A7Rj7cA8Ggm8WgXNqylU6wwQj3ACMcUg85icQbAm27nFTQY
AHspxRsFvWQOPZxVXMNazPQnyqsXhwQMTAengeoGG82K65R3Zpjqts8cCGpVcxdibamW7rQA4kut
c9fGxXLio9LfG9fSAUyDDbDAdxOjMS3Sd4UB7TLb0KoVcbNbbgSfWpFCXbFctRBwCp+pxtqlYfo3
QD1kST9xMwxP9ejkSNPAjkJDAjXWcbeFNk7dFa3ZYdLmTVoGBwfQ7bTW9gEroJxJ441uxTsdt+DE
zC+stkTfkwMDjCuJjEP53E8E05D/2Zb5XsRQWmPVV+mp55RD1Lb+SnVwRohame4jpnObGe3c8m1T
6+eF8JcV8Y8+0bdpmUzYH1x4iXBHUcKGDwJftlFoE4dhHPeWR+wYiIw4Wvvgq3jRF3GfEkNMhBsX
1/7fWGOMcB37YZeaALUxBXU2SlZVTGEqi2nlkKbzmgPV6L4Gveb60k9McQwVZoGEZDvFsKC9bXLt
q4ZakBZ+MNIvBb759cF+ed8hQpcm9hUoS+jmgS3082k3LcrqWubEjkIyS3Vg1tLiHgCXleZCc07r
7h2PbH3u7Cp+UOLFQVnMdByIybntKmdqRmH3AQPeiRvs4hqc/aphd54FHFVG3NYp+t7u0o8WvEpg
GtPqzhjAH3k8tdWnBhvtqcRgtRPmfm9zkFZpHC9gAbMCNmxvQm4xJOglqeci1G5UaUDqpVgEgsyh
ZTgLdZj0BV9h5c21bCKwHi6WX+f+3wJ897rOFqCI0zJVWdTbrntXwEpCg6KFNsVcvvBOyKGHi0Yu
R+Axvt0QdcgkyDOCZ/m5bG4jiFhf312/FPK+d9fZCKNAtg5rDh6KT2yWFUdolS4zRmfA855SiANY
spmnlbuscliRS/9k8fKlazxIAAMd5BntqoImZKr1axEClUiqTZDGN7kXzyjYxwGDgC/qsh68B1to
hHY6rP1qf9t2HFp5wIYG5rrUolsKP3TW3WfOS+jqjz0sArXcWfYU6rAdUB0i2vQFhU0KQHkALiZz
9Nfe4jKDUytxZmb+kWib62ty8cueLcnowBWG6ehRgt1msU/mfMpol4Tv//MhOIG2OmIRoAHEaEOX
jeMkOUnxagWQXgEKzXVvdaC2ro9y6djgZbQYuJTCQg385xk1jSjIQSjqbCf90ILXDtDRyH9mMFd0
J8/opUUbHmAUQSVFgDpaNAa7Mx2YAzyDwZdkb0Hy7BVsYj4XsmYJEze8eRQYdAQZP+fTaqFTSqZa
G52CFYheswIikzPD+0T2/Hh96S5Oh3JJgWq0JBbx51DciQ2jjmRr1+GT458ScqOCiRv04sWOkvF/
jTFOzYXr+l5IKICtdbAsghxY2WyRAQ1emskbofWKCXrHfSiCdMEyd580P7zzfWbXkV3U4CS11Szv
JzSPLm6Zs980WuKs4a3yStHaOhDjffpmeK9WcnJwpGsA8a+v8eXP+W/+dLTGrZvnvhPiGbVCeCM+
N45cmGEzN6A7e32k37MaOLuMIYfRGTB3o80JEm4og5S3dlU/MQi+xOBmB0jYGonLxguX10f7vXd+
jjZ6GmEJyTyn02q79KtlgmsrLOErFzmr68NcyKB+jjPaoyBZu647rF+gA+Ztgg6Q9clOZ0DDclSs
XAgGmFJ7anro7Xnxna+Ze9mTtWNaE8t7AbMy/BILahMcp0Unw4qcvYVRmkDkvHY7ABr7lb6IFuUz
5LshnQu55bU+gSK5/DH/DTZ6sQy/liLJMG0zhnpU9yX0T86gki13jUgmtujlT/lvrNHGkb6mFzm3
cA2w+6o9xu69q03cNL/DeKwdFRTVrCGJ+YYJnK2dm/XSLE0dt0CW3BGre+ytD5/xvZcysA6qO1D9
Jib1+9xhRJRKzOH9oQBq/vxapVQ1CzRR275Tv5mCL6K622sRTHDIFNJwaqjRUdCyysiURWrbbKHZ
H8LkviPwSQ52gaWVU1Hi72Dp57xG50E6VsiDKmnRSCE7MvdRlxsYbdBbSWcwQgD/agqCennj/1vK
MapR6RX32gDPhD44FXvxyq3fWlZ++QruRVq37Es0c1LvAYIsc4TI8zTOp87e7ybgj1mPAY8mUs+4
CkCP4BDI730HdBYx42UI1Q0QsbsHSYO1AvHNAhV0YiNdPB1nsx9d4JUFAEvNmtomMlrk8bOCSogI
7iauueGv/Ay0f07Q+LldfaKJ1I94bcMmww4o9OJ71z26HCLrUHcRhbcyQY1BtnnjpAZ6FAM9qJqi
h168dM6mOuy9s1OagQWsuWaHU6rkSiPtukXVcQZS9yJq9WWQp/fXZz1xcMaBf1Ur0MJI1tphyOaW
swUkeFa6L6n/en2cCyikn6s7uk1DR08U53lrU3y8KAWywdUgrUWMdGu55NF34R2Nx6QuYtDFhgu2
NdO1S+plU4EFhRrHIsy8qT19cbW5ZAxlK3TUx7UrnoEzBoI7Aj1gwHR4Dln63A2XAK5TDQSX4Ugv
tF3zUIO16q/icGrLDVvq15b7N/5Y4QKQicgQHOO379mWzzsG4xUBqsEsg1g0qB768n+e6OEzWIAe
mkPwJeVofxVx1gE+je/t9o9G3M0arZ1Y1Audvp9DjB7pOq2dWJROZUsqQhgut/qM57ACQByqLTq3
22asXfkEPhW+dzSz58AqV15teNvcC29Yqr1qvdpqnQ+SCFpJXcOfewupW2jGNshuG7e1Yay20jtv
E3nRy/VtOlzdvz6IGFi86F3j3+hqr0wGpC3X8dvLOx/qLvPG44dYdTBzrhdRmT9AfWEZuNmU7dbF
jfhv3HGByQyzEOGTV9sONOcaeC9SsK1UAdPMAvknNsT1aV7g9luEGxC5Q3IoOR3nhdSJIo26bWWX
lG5CHWxeCk5koGmHtFDuwoT2+qyIURovQINCQNajWE1fHL096mX9YgWwsUNQuI6Ef8NFfKJV8pSg
J6LK6ssg7fv1X3vpjjr7sXLo1J3diR7jKjRoVNu8yhaRh7ZBncxVfEqR3F8fybz0BnAofehQzYHw
wbh0D8VbwHhSq7RTvd6lmvvmyxqMHnXqWblI/OZPKghMFHSox+Y5ID7AhHdOsaDEvGMorcydLDtl
ooG5Mkn+5J5aVJArIwpi46oFBkKoT3AW96y3jiqrF/BEeewz98nSzWiZRc1OgTBYgKEUkbfSwxPT
Fou4EhvNlDeVFG9lm0NruNz7HFy0HBzQTvUzHUZkqSMfiZMuSQj4Vi7usyC7ccEFDASIT2FuwXii
e7q+VBcv9POlGoVcaCBpDshYAA3Q+sVI3LkVwhuHkHXtZm9uB23kul04SrzTrFkWFlyKiywA7c3a
CrixqEhOeDB8X9bjs8shlDLoKkGxZdywzfPWMPJKNWBk7uoSeTQ0+Ix74WvzHJomTG/ftbLZKGQt
cdUtJSGL3jll3VbAoc3K/4jhjikeohIMbvSrs/rVMfeGHz/k+UeW/O0EHgP3LpeoPX5NLOXFK5ND
I8o0YWaPzTe6dswiTHroTna2AeMOBfsHMJIjWIk0XNwaLsyzjH5FK4aClbesHVjj1RAApsFGOg2u
z2hlNhAzrAbObbDgiJFKAyTEot+pBsoAQl8UHBZj3DmEAnohEvxHXz17Mlh1nTnXYKhGOhhKW1VF
QObOIWcDRTHodYbaquDBgsHiK1T1W25YK972h1isXdOcVVG2k5qxquQxhqdKLo9duY1xMjNm3nJq
u9Atpinkxalct2gHNT5B3zR/0OpTar4LR7379Y3q43VX34f50WGnUmTzqrkp+V5Fd1UdLKqhxOqX
G4LKn9+sjegYcm8AiyT9U+W/a/JQeQwMY2S+4Pb3GmBa5a3uh3OoBtxZ2V+zuw/TAMJV2l1COnSk
Wuu9yOWnXhvLqPioofafw3CmLM2VryCda5Uw9FFqmXb3FqiH5WcqIiiq8ZmniVnjd7eBy2CcAoZm
bDxUBeTXw3QeUtQrmxsK4X2vfvbbbivT4IRS+qIs4BNoJhP7/NJTcbZXxjGDiiJD6wxe2S30Ymri
wz/gLydfdf/I834i1fmW1Px1poSEJBlKYWh+Dz/m7Op1+q42dJaUdh6HfJWQElL/MfPnBNxX3Gbb
JgXCg5egVJgRQY+zOcnUcWZt2T5wODM5SXHb4paODLlqg5uAV/GcSmiKFcTWoSkqtQzUWm9Tu+Hc
Ssw/jak2jsBAqTf3SvlXVs7SjaG4wOiG6N4hr8oXKKr9oaoYdOzheEC85jXR2LyIwnTqMbgQC6DP
9t9zH11w+IJRFbCgsf32jVUHp9o2zRSq4Lv2dm2BRyc/qKDylKVFbYe63BoB2ZQtSkagCfuJeZ9l
+kZ02qJW7C4g2vL6tXPxWf03v3FO2RtNZua1Vdm9ABGfrzM3WzJnnUKK+vpAl3asRQyCdp3ODc5G
c4yISrWctIVdeYOLfH9MDP8+pfkxI/1fTWu214djl8dD2UFnYNlg1/7ctEZFnISjLWlbPVtBHQLO
AM1zGKEqpdSuQbQZmMm9a8Fhw4TiZETyhV8/xe2ryh9TCdi4BYltdxBcJyvVAmlSwLAwFGwW9PyD
obBVltUqtegKfYEHyIFtI5PNalhxuLiJQ3gpidY8xdzcsMq6KxgkX1PPWfsWLL46YAEq99uryuCr
MGj/6hBWUDA4C5p65lXVVhZTwPxfnxmqZVJIy4RiNjbzePUD3azKTGUhoFLtwgqhy5sa87je++bE
xTSchx9beRhIGkAbQHAQvLnhh5zdFaUgca/CNLSrStunCh4Hzm2Aao/u+1hHePYgi7r+pX/ZMhCI
wSCQ/e8vPTqiMocnK3eLwu58saoKeeMBT5ip/L3JqlUX+kvDat+qsD+Znb5STmdBnMTB1PFBtcD7
SgVd1VBJzah2KsL2CPEZGOPF/b2CT5lTc3TaajCrKh3iKzfAmK5dqeYG3Bu6ItlREwInIJltQHk+
dWl+KlLIv/ZqapK/vx9BL8KCTiQQD2j8j9KpIDdaL4r80k7yO8vTZilkU+MaVmHQjbi+nEPu9/MD
YiQTHQ9kBQw09yFbPfuAGcRhQPKsSzuSb337HvBi4iL4fpuujTD8grMROo+xvrGa0u61/r5N04NJ
aThTfTg32AHvaJnBC6eGkgbi1oDvE6/cy+YoErqsJYj2HfgaAjpR/C7uP6X/3PMHlr52DvQg4Lpp
RNBmh+WJSpZFBPPYDJRzL5u4NH8Xw4GDoIBDoKhpgff6nVmdTcEvUAqH2kBpkzDbcwUrCSC0qIdy
qgd5CgeE7fCN99GOsmqjJ0vWtjsTAcbEpxo++mghpS4kMwSqFgb/dcVFoa8Ekmrbq7BSaFbWhTVj
7hTuYWKYce+ZOaLgSWcWduE89NprCQ223p+q7um/Lw4UpAlCXwTvjECt4OeuYAkPspwaEar69cJa
Rckse4CRANytm5n+pu8Gtpj3xpCkgsvzbD1e3/W/XgtcWxgXOw1tG26NQxzlyph0cYtrK6Twhnzr
SD2L6k/mNUunKKe2z+/TjNEoREaRd5to+Y3m6laeSs2+Dm3jQX9Xj+WH+Ty4UjxxCFvLWbHVj/WR
/P0P0r6ru3Edy/qvzLrPwx4GMM2a7gdGUcmyZcnhhcvlcpEEMwnGX/9tevq7JdNqcbr74YZaLgsi
CBwcnLOD/7Ak2H31KS/GnUXKBGL3VVUM8VkJn9WqcMsYfh3ZGwQAvDbpFupa1x8SLUec9jiB5/gs
nIcd/GiT+Ay1HrijUwOqHA4N77WlApr2PWRN0/l7pNmZgwbNyPuimp8hAmKPZC91/EZDAIMmGDJU
+BCYlQRgbJBu6IjqHsu3ELqC0AOEsJhXh/Fagcy0KFssj9ZVn7lyDo2CoTBZCAdiIq7FtLQJxECy
DJLfKTRkhEduHIygXdeUt3roO9bDHo+KJQv3wXKj6T/p4K/QokaW0BtJgI9ONwKKCHHom8hXjjJk
enLOt7GrbQB7zaFVcTctjYExOxcPrBTuQ7Fyml6GDgzIysWaNYGji7KtR8dahwZXSw5Zn5rcT/++
sFSYpxY/mslvA/KUCiVnpVBsDlfINu62VafbncqheJ1tkc0aVZ97qVZvohF1+iWi4fcmxSzTmEX3
VhZbuc0HCk2CwWaH/H6ys5bvw1VPYMm5pLZ3bUVf5jVT7LoIxHB/K8pIrOJzJf3MGfDPHGohk+6R
UO60jri3o8S1JX052myhhVwe0rbQ6TmG+RZ8kSqQATulNAUutG6PdOWE+ZqwzUIEGqy8Wos9RTjs
reqgPwV2DNVCDRbTUAgIFnUOvjMBZ+9tFhvqUc2aJIvjM+RZ3UqFjVxATXD27LASjn3GTjz5laPc
1bcUApJ1tIBPWNrDs+dtyzxlg57GqBcfuPDpX4CnTBH+IkjMng81g2hIQgma8aAI6ahKZTJk+EEM
jYfaqBa1Ob4fZ1+Hm193aITW9aDGZ58DcSB/7jskJTBeVSmc0VOGegW3kA1cXZxI2gTA9gj/jarQ
KwhGVGPTVoDV61FC5Q8nt9H7DwtL8xsnYlopFwPNdoFEB56rKy0+Cyg0AebjymniuIUM6qjwymCD
EOZvGY2dhWHFb9nO12HnKwSE3l5Qp/NEVLZdlDmKBsNhrnNEFd6qcIJmou4xAQ1meD1WkCzUo2Bp
V05jfM24vn6H2SIa/EAMuarLQQfR3OZXByvC5nWSs6kd4VeYwAlRNkM4IC/6XH7Pwb4OPFtOLROD
DrW95KymjcVBJJZ9RN1ioef20837D3qQFLh5yghvuOfm9bNaLnU4vlc6PtfOZ68N4C0ypxZAkAvw
yCKKzzWD6bMcWGxyTeygAIcCmx/wZtePXlbHKEpmCwvo+hT+Hnp2MHXFUEw8mvicgzaRQg2thuun
sITW/cyGvy+R38PMTiSZEnTzfII4+s7dSYELf6wTRHkgvn8aTXldrFNvtMmmfYPUJSzTFgP5tcBz
cUbN0Ue5PghlqSDONTV445OUBFJoyuDWTOwkRKiTjrc35rXIfTngbE+kqJZoZa5SyIkmlgTXbDX6
+PdGmC1+OtZZHfg4C0dc8ljx3qIWfXuEq7Hzojwyay6ptO58LHp6xh6wkuCdK1E1yN6D8OX2OAtz
NccU+nFTIYYgORKiB58cJXEBJvy9pTc7xacgepEPsZIb8k7Q6HlCDeiQhkwJZ3CSYFFGTaludgOZ
7F9aN1BhdZu+AEpANM0Ua9DGGWcHRDfHxN+rcrwTC9n1Rd3k9CW1g++y9rNvOasxqFDVCwYe9xCp
ROKsQL4JjBGhGXYdJ7/GrWanyTGGZm6PchkBzbzjH8L8URD2Jdx7aUmhofmeiw0QdVATbOG0Bmox
8DhmlEUv3JCYKYpccfLW1aKt6buIwo2w7oAygAJ+lwHs63HQ/ox4xc5oaCLpAeQYM1V1q9tv+7tw
1fScF8Ww2ZFF5aRu+a6j56EyKq9+CJ/jV86e9E+in4I9eHBhWxXu0n3982b1LQRdDDvbkZyiq3Go
IY53ya8KTnAqa3YdDkW0LL004ntbgQV6ObSwDmjyVRZ3uBMU9a8Al/pc0WtDznCb4d7jOvHSDNJT
Por6Rf9cdcK574ZdGehrHsq8DZGPKeSLA/KqAdpYd7qFpMco/GTfDMgbddgzEXRlUJUhkCbus+iO
6/R7mQ4O7fNNgOZtKw1vWeufunq0ZKYtZETXk+iLiZgFDg7iilrtI2XoNBgTBvta25R8vNP11Kvh
V0lTYvYQZxwziILnjd3JbzxW0+1F8L2t93URzIG3finkTIJT8FlV/acqGr0ggSEvhfyK/FFBmVbS
OtTCU0g3D44GjdmhhfKwOJhx1dhEzD0SMLPPB3MMJLPpYb6sJK4EzLpWVT+ZfuhyGDAXS/XGq4fl
75mbU2tTpiKbqoL4nIIEkOZw98KhWWaKeXtyloaZhysxQwlZCHFYNs0KHfK1GrKDnKbr28NcDe8X
TzOLN5MFZzSi7n7ui2LSRbY6/aOAYULVLblELT3QLMkg41jxaBjFZ6JDwxQ3iwwSQrRbOEbEq3no
xQNNX+MizBc+TFY4ASeifAwPwrt6kK3KqraTfzIqgQ7cWIF73PSQkrPQpnPUfWsmewXGZkQw1cOi
Eec3VCDIdlNrB/QCUUZJaza/kJMIx6pXKIArbJv3jQlWmJ2gqQrb7s0QcysJsu28+kuHanwq8QtX
xytz/mX02ZxLSawCpIIoq6s/OpYZdfHS0YUZXxpjNuFaWRYSJLqQ5GS1242qqaJpRNCpu71Qp4A0
i9xfHmVayBfvNZD5oGorXMIp1DmkFWc3DueyRZc4YWmc2cGksJBrOYoCZEgbCxqWXjqibhJnds+H
Vgp3mECBwXr3QXrBDaLEilGbQl3H4jX/BYarFqylt+hR2jR7J8qS0+qV3fplEmbHV8eaTtQyLjqz
BKrsqWD5IfhAMLnXBu/2dF87oL8MNc3T5XzDvFDxVSQiQqp5Mir1voIudgDYXem7cj91RHNjjJlF
hecxfs3gVijnwEFQI4uA+2QL4XDhyef+6MHAVU1fowrNDZVNOMUTi9ErfBWG4QsR8dOd/sZKU6Yt
ffHkEeFhv8hzFLSj6Bk4ZkdpNSORc7Rd/O4E4RZXo8wUhBHmCAGKnHVlQxsEnRaQtHQx8ARBuKOs
nWAOcPRTXstkvO9HcRfIT5r6pnRQe885daUPgER31YkWyhP0zY1e0g10ndAALe96TV9LjbjtRdWV
B7CrADdD4gBh7cxsgq3QVfhCuMbLNTJZySuSweKl8qn+dCMb3DqAJHZ135J9UUK6PgsBifZ4xbcm
deeCk6081s1+MXm9ksKDbqoJigbIpgyTsK8Tx2KmEDnlo/PQvzXdsQ+Ot9fktTWgoK0ExRyRV9TP
dOLixRRxPuRB00TntNxUBC4l1YoLHqWed2+Pc+2iCurU74FmsSbDFBVaU2Ob/a872CM9kPUIKXio
DkP22yXvTWhxrmSXd+SJxsYSFeE7I2miaF98gVkQqhtBp3rCMJNrmFPui4O08T3tkRicbAgmNWA4
uY/habuEo1+a4dkbbLWkkvIED153gV3jLgnROHMst7L/cXuKrx0alw84iy5MKMUKDnnROQt+cFLj
gDBgM5U+3R7lmzEl//X0nWv7pVhKSh9iK0Oav4XKTGhW8O9EkdOWd61dP4aAAMJbY6n0vnCGKLND
n49DSWmT6UgMCxSL44c2DCD1LZjhwBkyB6uImtt1+ejcftyr6/Yi2VDmx/3YDYPE+xH0l56r9hCK
Z79F1Y2eWu0nD5+LUm2NFLFLhdsDazypfBl4ClR7bit9YmsjPO/a9uBDJAr+W9a/+eVmecKQ8NBt
Chg9Mwd6ooHBPRcO80Jz+GhX750THGBT9hC8lE61S9wlWZbvaMzZSphtaXlEqzvKkX2qx86WnTIw
SheGBi+KkXvZQ7svzOyk/7z9yNcW+eXrmO1ikgpI8HJU9Jr0mPQ/OdgoRAtDLK7w2Y5tWo3pbYQM
b5SJ4zcnON0ZKiwFIrk3tQbaP4ADt8m4yghz6/SRiupxwJGmdvzCAb30sLMdzfFZFqB/GJ95FCEI
pKcZFlvZfdye0msB6mJK53VYTlP9Luxaeq7iU1vllpp6LOCmLpN9e6CFx/kuLQBljjFuKHR1UjeX
H+O2dzVxgUH3CZe+kWqos0te0onwqSO4AEsalPmjZqfA4kX3FRSxgz168eeoSl/rFiWodmhWVYIp
Jcq0d4rEY9DwKFvBaWCGk4X0IPXqnVoFZk9gTyGF90wV17LPPfKyeC9qaPw1pAiAY2cQFJPOeo1S
EZQ6Yqncyww8goSvK0srUpNww1qTh6eqSp2UcaaCggWr3sCAN3i0UEfIDHUxBNhU169zS6zS1dBn
W+RJFlE+qlLGwPA4SpAoVrsODeBQBlof8Lnb7+daOe8yP1VnMVZGLY6EdYZ7HhAvqJit01BDsYoD
7yg3dFY7QaDZOoxbfPKa8+hQ03MjgllTPMP0zFNC3siaSkMPCLj+MpJfAMtEs5pWq9vfU5s2+a1X
PIvJUVqq4YgS4xniIRYjla0Q6nW1dh8B/9l1QO3AnoljwONEh1pGbttmdumHqGVkqL48K8UBDoO0
hWu59qMIUNDjUUcaFVtVRGeIAoMfNMsXOFfrajsJAMRTJJM0jTHqgZPHgYXSFYy1CYB1/s9EgY6a
ggQCfEaYLuJiw2kc+KmSm+fjtiXRocVFR63YJg2YESn0NRpzYJ5V35Hizi3GyITpsjmw0QPA1ob7
7NuIS3wbaes4JJYaRu4YqOtIPqTt6HWomsKUa4MC+JEfWpsPhW3OV26cpTugDHsnzSDpKjQGV8Jp
DI4OLUpvsHgaObKp8srJ0eIXlOCDJ5Et1C1ELcXK0NPMgr2JwUXhvhKWymLXdj3wl2C2CMIkbjZb
VARbr2VVhvyn/hhzdJWBb1bLhUr0lU6PCPQChERgXwwjtzkQv22quOspF5zBO7HHhFtp4ytLmCeO
0OPVYd6WUhlFSBGOIOmC0uzS9XZu1iGJkswPQz01zwFzf24fw2cf/H2THhWvcwar3Qm2GBps3++X
LdivR29CgCTSdVGaY8NqovasSyTsWaE0xaI3xfaJANlTcv5CtrE00iyw0lAswmRE2SVAdEySzvIT
HyYe2jZNlhhj/yC1+P1Us0UzJkTqGJsu5biQSOQj5GCZ9QtsLkcvilWmvvZwpBIVZlZN7kKuxQtT
ccP5vcsnSwL0Vy8OvPT7u8yiTd7XiVIlJYpsO/1IfvVbYlZ36T200Vy2Ls4JVPCN8pidli4O/yD1
/D3wtLMu7mZ1lyp5J6OOWFmDOaD5G4GeBS8d7jQ4QAJvCzOwBhfzYKpWt9IX1BIWn3uW3o0RLt++
mFKYeFaiwTzdGYE3vkeU17b9OnwYd3lpozzhgIq7EOH/QQr2+9Fnad7Q9CLpEpwv2o4eQE9LHM6e
JAcHq3SiA0xfrXppF0/L9/uh8nvIWdbnSyLfBxRLjnqjVRvRuv+BdpAx/lKcYTUuSaFOn3ZrtFlq
1+LG32qQeDoHXQptDPlhEoiQxMyAigFaIKUFx8GF/XstEF+s4zmJA253QoKKWnTWtBTMmI880Qx9
sec+7YYbDzYZ3V8uWrUrojJiORZtede0L3HTG7dPf/Jdcv/z3vHnm5JmgSjPQr8jfoIK7KBbMcCo
EYTmJdWEFij+oSbw4HDlUjOvEupnRQq8VpWPlVg/xqN21zN5WwJTymeVFYAwQ3FsF4n8IOfCWobv
QsZ4ID4T39RTeGe29UrVeqcWM4tC9ZMKSBKQ/YegzanBewP1n0gFyxR33gbcuaJAb1N45nPfGOQj
NJSMTAotGdAYrtsPam1m6WsYN2ZapK4QMqNk73l/l8jBrmE7He0h6BEZeqhZ0GUwhAz5SfEM23aD
E06AaRssgWPLwJvN2G76knO4JHFE0ELl/sCY+iOC9H2DlLFQBDt7yrBVpHNQDLYiv0NM7BDxsqmA
9uQHhqJXO45kXu/n2zwitiaWBfSHAAoErriPNLTwseM7dPRHlqzrFNl6++4PL6R7hH2foyipWUPq
gIcteRuXlq/CIC8dDxmJjDRKLcZtWQbieBZvw6K2kBqYISysqQSnxJTZSRTbYQqnRUU0JOAeewVo
vUy1wSGMm9EVVYbZKwytemfcA1HpRmY/Of/Yq4KR51CH+SWOvyqJX2mQMxx70Sz6Fw3esJBgAkzx
XaYTsTRdyX6NXldi+NNBUalGB9Jv886nsGVFI1LgVnULkw28yLoq9kzZkaQ3ajV2RK0pjSwDOQNW
DGrzoDcfrC5N0CkslWIIqeF+jqEC2STFhpm5K0BWShDSzJAHeFDqkVmCRatjqZShidqaVYuSKWpA
KGG6tcYhI/wla21Vdj9YiXJmuNKCtc/KxyGGoSeTQOBSnHrsnKpgtjIkli+FGzWHXR5GgNSqX5RG
KESOJgxmhTZmycFDE+ILA4SrehE5o9rbRQYnwYSYYMtZYQz3i/xIVSDPkLD6KJrwcIMsm8xkOuTV
Un+fs9ZoinYlU2pn/BMUEJHw/mT1nhDormWDM0iHgubvY0O9dkzXVZ2bfoAdJMqtBTu+jc/3m4ju
xWknsNJtIhBsctyRIMirl6IFaqqdB9VO7v1tgPwV0LG1Ekvwa3+R8mMZAuh9EiqkFKwD26uypBTW
OYXgag0HdaDMln3NKFvOkqTcJSyzKUlNQcVdFU5CRj3Fs46sFXC7Gw4j5gG5z+vGVsFUzI9gYtq9
jtffJNsSq6FvKlDzMI9xwnlN/zOZFnzHH/r0RSfqpiHaqctqs1Zg7gnf+RbXLpqcCz52a8VNeHrv
Q/ivGFuwkKmVIM/OezjUI5wU6AS1YOm1GcT6ZHjdpQAW0hKd60dhyL1IaddKF1j9xHwkQ7YS5AjB
qq3feF6PjKqEczNACQrE9orsUR26dUdx6oOiVlTZQYJAQs5DpwgPhysW5MWy1oEA5yoA0VSoRK8G
qaQhjzr4gHEirqFgacZFAqWMaMvGY6T55uh3psJEk/XhKpPgk6mortqUO56XnYrLTjT296GqmSrK
zPIPqEMZLBuMONzoXLNKcZeVRtVSufDMV/Ja4npb5d7r+EXyi3Wps00D1VgYI5pC+Bor7bMmxaWN
Sdx0ebLvoGuQ+PBC8DNP1MEuRqndTrXSKUf+UcyZbnHVvlBAWWpDFxpJd2HfgaupTOGw3aCm6URc
h351BpJaPIZGr299fzI5Ve4FKLIF7QvDfxuuB/pE+gXFBhhpQBzeUMfcZkmwqsiwRtESbqqyJ8Y/
cMM1IQW1E/xxV8CGFeKZTpH2GDUwBShWx0LyIAihKfqaFQCM343JPYljj8lQLsAtKaLhWyzrE3nH
6aj/GAg1rnrhXaxwu5yOd+h1LGRiSwf3LBmG33EjZWAZndNRsiNYPRYdLo2Kbt4+WJeSLmmW6NI8
9kkTYZxmXWx9V11FvaE+tGveES12ytYBDIluD7lwpfjkWl1kuF0pKbCkAZ46jJrUQJNwXeWtpcHa
s0Zj4PZY/6D79jttmOWzObhOXR0hne4AMjIkB8g/J1iLkgGIrK2swlVqQZfgbklO+wrVZGpX/x53
lssCtR0NwojuOXFhyxltZN0rNUsxZWb0KxVqH0CsQJpE/dXUsI4xyWrxG0wL5FZONkttx4IMpIpR
EpvILih1tXfwZzbJMXwITDCePpaub9frM7+feJbcRrFSC0qOJ6b6j4n4ERHBgL+4ESFKVOmSrNvC
9vjkE18sIq4gUiT4IW7A456lu6CEt+359tq5hoC4fIdzJJ0uQQkpDlASzgbF1prIlLRsXYH5xTqq
mD3w66kEZLIO22G8wlZ64BTBYgirEO+SqmHHF77lT0aeHCtwNisVjG5r4JGABNLFJyVIV7H+6pPA
aXBAS9LTwtdfuNuQWcYsK1GXIuGj5+g8OspZPMU9cMtO4vSr8b6FKrY1qVJPXsCPdFXc09EQjeVS
xXd/gq+JO5kFMqGD7kydQam3FbcsuRMoym0aYIDQie4h5BZonCuGku2HhZOVx6oExLuKbE6UbFbg
1gJRBZTSannY8qJkoWZrhsL/Qbpw4QZDZmEwA6IxgO88PYeQQ0oBROqH1KqiRwYoW6bVuxBFLDKp
dubUorAwr5XXQGzXYQ3n8dvv7R9Ulv7cSJ/Qu4ulrRMaokMLHu1kSsHbyAbX4lpyarPckQOgA/fJ
g3RO7NBWD0tX8KuzMKkKTm4qUNmc7WE/ToYk6nQ0hrVNXZxY/09T3afF8HuA+XU0lZiqpv50xZ+m
WGCGOnkZ8MG/FPYvxpldSJHc0H7glehcInWjjW8GwEolA10BcLj3kVvqIZRYI/05qzqHhUfWwPS5
BFgT1LwhkN0sSu2F13o1Hl98pdl2LFURfIcBczu91hbHENy37BbmkAKif/i6VMFaeJVzFHwrSCON
JULPPCebqjwArKovrNSrEf/iiWZ7pslYHKYMkyz2nIErsOj/jGltqtw5gZLW7elbGms6Dy42RU0I
LeA/jWAWV1g4qMaxQ1RHLrJSo4W1+u3RrqE6v6zTWdqgBmKRNBMcXD4WaK2WpnbgPRQ/P0PkMsVs
2lffzuqLmZye/uLpsBlwBPh4OupFq3qn2rKrOUDtLq3BqwWoi3FmOQHam0QlrTatwfit3Qab7qRv
onv1ITHszoIfobhtPwJLMpYa+ddruxcjzyKLqNMwThsRDQHEfX94SMV61Rcvk8x735dOF0kOQZ0l
RhkiTEcTFQV0KIJ7aaqqRP88qflLFJonD60/QCBEwcIFgtIgUQQc7E6GR9/CIrqa6P6G8fCzk09h
w9hzBapiHRy3Uni9G/QIU57V5Eot2P4TvW9+oGnj3B72+sb/EzzEz3al6iudWPqY6aA8lEDVhotq
CNeT24sHm21GkE1TnqcYgncHk2EZSVv+VLrtCtx4N1QM+G7a1To+Bpb48O893GxfQhs2lBMJ50dW
vETwao2UZCHQLE3ffCtmbOD6AOmKhoYHJBxEfeH6M03O973++/3M9mAjNlzjSwB3RS3u9EJjlSDt
S/mSwtg1kuwliGwu+CwUbZGrvYBuynO1ZV6zy3fJU4MeAmSRjvJCA/56YPnzoeYA9E7s8kJFiQr2
H8WO69Ds9h8E+iR2eyjooKzdH2+vg4VJnGPHm0negQpAsHWoqGhaaSU0dTtVWzgHFhbD5xxfxOWy
GwgdOnRDQKQ2aTcaSrcwcUsPMosRqdoPtFEoDhognERyPzS6EWZPt2fr+iX/94b9/PnFc0hCVLIQ
9iiAb0UKTARwpAkbsDX4O2zW0BJqQ/iInCU7x2scnMsl+HkoXAzbkBGImmGMYD8LKed+T6FbQmVp
qnY1DRSyuwIa+xGUHl6zVDXkSDUkuHlwcubycWwpU8VOg2l4W21yrvdYPp7K8mEUHpsQvHolNxnI
8nXpv1aK/CGzYZP1AFz57Z5Gve1D4UPzCycoJUukhauPuSEHMlDHuPmU7F/Bh19M8CwugQJS9RyH
9a9y6yJ80YbNorr69Rzh9xabBabG9xnsq3GaaCjFCuWKkT3IuIZXQ4+Kgz1EF7zcXjWfx+DXSCV+
CpBAx1PSNaB1v2YlCjQbWDsE4bnXdoryOMLeIBpaT/Tlj2bI7TRN7hWNusqgWAIHAmIJak8ILdnp
+K5M3JysQqsssN5MqjwnHWo80Ezm48RodBwZAfyv67emLh2N8m4QQrR5NFn6g8gPkthASm88cEx9
6Tl0RbTMFbAxhIRAJO6QcpK98KjftiFyRxjPwJBEVHkwm2ePKvJcVsAgtz1lKMqmDMgXxkQbbrkP
ctpL0OEtPOrzj1lSfzDIg+kpd6iq+mEMq61AUY3PpdyBqo3Vkt7MpZMmn+MI2OFRbY9xHm74RN5y
QbDRaPeYt9WedJlmkGG868u8Nwi8i7CCUKAqthUs80j4HsYhKv6gdNb1IQNRR2vQGEDfACZIJ4hT
ulBj11BqkFxZLpYs767PBSGSDJL3hK/4+trThMu0vgvaU4+SHBfCyJqD8F/48/aUf0uOPmf8z1Hm
ADRBTpuIoY57wr/Muk4n0iXXYW30H7cH+hbDZwPNXm1eygkAbhiIlLmJiGDWRbSAdP8eX2djiF+n
TAxhBy1OUybx4psoMWCRcKuDukbYQ3xTf4CHraN1mTmM8CWGlyCBgKVf2oWc/fPc4NlXmR0oyI/Q
yyBcc0q26jMPJqJX3EHUmdtnq35yPnPiwijW/ZluxE3x4e+XmBXfwtRs/Ol1XMT8AVGckAE7qfD7
Y1+BiojaNWRxnF6Brz3SepjBucC63X7JS6tpWtMXo+o+aZumxaixyntlHQIo56NrV1iNvKTKPsXZ
L1Fx9oCzUF+0Qq/VKYaS+xydMBgl5Qf4HVkhr6IZtJDvXt2LKi5lEtTt8d/Z22yEMVRV0FBP/aAb
WXLfVYUxhgs75OryhTombMcwhPBtx6uDHivQmGMnH0qLMAjIjMivjtEI4I0uSaafqACRsd71Nbpq
+cLRoOxspKmgQ5u3uS802br9NoVPBvlskgWV8JDAAnlAEefJKx3iJINeuHzqWzTNY0NB4sUVlkhe
61I3gwHKOEggUKBdCcrwq84ii8X9KmrUPV8UoN7yRgmn5sanBuSI0LN2R1lA7b0EpJc6Qv0UBuCj
kp9p9Va2kRni6EoQhnygACBu747chi+mntNjXoDfEQC5F3Toy5O7VpKeo7o3ayiXByhgyhKgh/Fh
iJ471W1zAfZo8g56fqtRVVdoZ0aDpSQj1NscroSaqhbYhRhbdMQFcPgJPtDkvhuiC5LSXZ70Jurn
eLhgn2ZPIGiYg+5yKSyJJCRp0OHpf5Z8hXag70xu8WLIW4LWB9AhE4wqB/E/emwp3bbKPYqZRh8r
JqQBh1wDvbmyUVN1SrUzK/h78Q5V3FL5ESTCLuaUHw1EXMtSwy0YvQglNjIeFe2EgYEF3yOibUcK
njN9jcEyEDLokHXuoLoCGFz92JgTkxI6u/ZQoLjWiEaekMyAi3bjQ249WymNYIJJaA2iJzT1O9NK
My7LE4wSvYCUEDVWumM51B7cCzdis+3jQycMVhdACLut3NvL6kpowqKCcQ+MmkGgUecZVMnXEEEa
5RP1mCet2Ep2w9WfFe//eu//O/jID/+7TOu//Q/+/J4XQwWLQTb749920XuV1/kv9j/Tr/35177+
0t/uio/syKqPD7Z7K+Z/88sv4vP/Pr71xt6+/MGGLQob7puPanj4qJuEfQ6Cbzr9zf/rD//j4/NT
Hofi469/vOco3U2fFkR59sfff+T9/OsfSAYuZnz6/L//cP+W4vcem/Ytab79wsdbzf76hzDJfnYf
n/+rKn+BCpsgTNkl9HKma1WWVyz86x+c/BeFiIBrKvAeFKDbPuHF67z5/JnA/wWCNgrEJUWNh0Kg
9Mf/f9QvL+X3S/qPrEkPeZSx+q9/zCHjMo5imUc6rfNwQ0Hwm60GrkDKG4ztcGKQIRe2Wdqa2Cv8
YPuVg1Yhn6xL/k6MPZJawBCgiX6g76HvNLI1gvMKU5/CnsA1QO8mbo1bCkwDhIf8PUzdJrB4ZVX1
d77q0s6SOchjWUrlDdyaQHb7UVeM6j53+lNyz7pdCCwl8Qh9DCKAyFfpCK7QThPehAOgw8ESvnB2
oOCpJQVAWRivQXoej//1qS/e7t+n9HIK51XS6cNUvEgCvVXIFIKX+/XUJW3cMCWWq5N0V7UGznbE
ZN8jFrern9lojrvQlpZ87KVZqeHboLPzV4wHn/SEVKeos6TG7AS35Ow4d0cdONAV/DL43JQhD1y5
EF5CN39bQI+tPemQ1SfuOIFqbP4uS4yQOHFth1DXARYcN/tJFs83fGiL4DCIIqvlVnSCTZHUGIqF
SDQvznx7iK+v4T/rUc/R5hGrk4jaj1NAPmEfm/CzXMtmhSPAQsfi9rsSZ2nwtxFnZSexF/Sc4/nq
1Jn0UX+HLkLtafEaFxm/s5o9oG5HhcD6wgEmCzJSZvruk4+x/Akk/FSKXmLmiZ9ysBdH/LcvNLtm
BKk61pyMxQODXig0U2JG6bofdUNBhR8Rz6AvXM3b5QD/WvLI6nta3lHfm0xQB9FG4cxMB3AyS6C8
I3Rj48BM+tDkgeQf/ciMhhcsRhw1UOt+SUvYCgSej6nN8sJmsbCV5dzMQXJoIs0ayvwAUOaYxF6c
/hgLW4ksJDhwd+7oVqiMMDLRqtfPqYVUNvohSQccjhq6uaCmHvwRhS4XWBXc2OTOQyYBQ2wOkDH+
WaeHKgiNBK49/WPEWRX2ul18tICMySU0AjZItPAFUZ/NqZPjsldCssvIgIMA2kNy8IFNfAfo0Ah1
rxf8PAZPUjO0H+iJZq/iDzU+kMLiCEwvoKRus134CqEsXzBZfBCf4JGbHmPN4EQHnzuecGdMjWKH
x+4/2Cl5HZiRvSrsmB8hPD9BhIyo8ITOxjgw+MKnVkAlvSq+2yR3bbpXahcX8bZf+ZwpCat+L3wM
x4Z53R0wagnE2SUb2YKaHeUaeMDAquT7QTwIvZUH+8Z3KRSCBFzkpXXuKXfFXrKRP5vxY4u9uR4A
D/rJO8z2DdBx150HbN5oAImXPFRmdUpspkCn3sgf60Nhdht0C5zeHl+FM1K72uPWSMPNYicgHzTH
dW/jxvwAkeTRHs1wL7uI0Sug8SpIWqFMcUAqS9m2ATmANEay4R7GTWpOFPjm/3F2XsttY9GafiJW
IYdbREZRlEilG5QiMohAxKefDz7nok27zJnp6uquttsiCGDvvda//vA4fOvZHe9WpgJaOCmZGOIm
/xjrTbPJds2HXFq3QniukfTrRXA9D0Xzn4iCwWY2wSty4aVFcEEUS6zc7PH83VnctkzB0Y1v0T6m
kO9fzuLp3zvD9bz5f66B00AmFsCU/tBqpGa6iDJjqk/Ei+aOumpcbX3ZJ56hbzG4Z1oxOskyfGm2
AHhvvX4Db79mWfz6eOQbjD8lsuyIg/39EBlE4yyZSjNvTFoNEA4h086cbik8pjRVTg1DeqmySpb6
DkZaMK9D5lOuSDJbYcsqMTo27iW3Z3LXI6v/vTCmTpjdEWJz3YPQqya1hO3PCUN/4jI0EDa7N9zA
6enBbIhhaWE3qW1idG3Hz/9+KNcZE78+nDQzBa8L4qeN67uiCmI65uZYn3RtqVBZeJfGWczidelo
LrzzsrfVl3kumftQX83FSyAwP7PyZhkaq4bzI3TPtSPa8mQrlRubBxDmmzO9a2rH/1ykaWrk+ZrY
2v4qsf7TdYfiGdVacK5PjdsbdtUQbmDjMi59FKZX9h7Uq2VTvsfB2ZuyY9TgENU+G8Z9ZOwalEnR
nVZ+/EJCfFFL7VQb3QXgxMgmq3b3ekq4avTTdqZb1LkTJB/y+GD2n52yU1uimMtlo6aWjkuG6s2D
SzIAOERUtqjVwjEhtSpOdpJ2NDp3lxg7qs8oeQukjsH/nQ6NAhMn5T4F2asfICWqg9/oxyG5F8eX
KtuVuktWHful0DhjvjPM1zE9TuZ2mnydyqG5cHLaTG50XgM28tZRcF8zJi++rC6FU2PPB/9cjF/m
QAHaTcnv8ieoPrjwWIK61yAMFbYgutlbpDkFoRiCpUoesGGd+lJJJ+vD18TVaGATTn2ZYAzd0vKX
KKMjFD4XN0PffpW610cxzbZK3U1wHz3970tQMLB5Nc8xu9DnRd72upM2njS50vsiP+LDUNZ+uB4X
y87wenhOm7p00Ari5WEvsv0l3yr9R5S+y9Ojkq4m1YUyLyivnXAffTWH2M13FF2XtXlSD/obftl2
S/7JIK175Mn5M4AqN7lqnOEOQKz7LlH1SKUlmF7w0X3npWOePRZZerErFH/yVvHohglBXlRWftkY
DxIKthLzLqttcL11OABxlOBGWvDOF84t26trOuGvN14BJkbbJmKUfm1pUY9sE4EYVCf1cbSr9wmy
kuCZgpXBzjkTpgVLOWP7emv25e58Y0/4JXH44zFhCiHjC0Eba14VjeJFaQpRNit2yvR9VD10kMV5
31CgUHwbjoLNmF2AQZPUzk0orFl7oCwVHhnsP1s0H0UbsENm+iPvVI6+zk2pjtcpOYK3mAa/FB//
utarcjPI1LzH6a2aN08G7FPkBtOSRJzhUVzy/Bc6r4DbBtsqdaje+tHXE0ROcWvXlY0jBRXEiKlY
4tSShxQ3U5FNzHVQ+jl+3BxTza/3v671qhJVjL4PkoyHKr0FO3IEKIjL8lisyvvGzxUr3gUXp3kz
arIX2NyseELmF6R+9yg/R45wP/abzh3e1cw5X9a9M1Qbnfci9m4RLP9aLHAc/e/z58z8fZkmi6Qu
xoB7enFIXaRgBj1uBoSswHD2wq1dfZ0mFnBTN7njY+q1z8BE/z6XFP3P9otfk0VJl1VCmdTrZNRC
HuOmy4PwVL8M9MJ509qF+N0XiUXIW2DcqbVqaeKrWK9q+WeOU6sjp4VRL4Ms6h8SrPnqyQh38H8t
U/4J2f8DbFXGxfO0QA0QkH7gdZd1XjRWVX4ZnUGhnbIdPAqif5YO+eVDh4EXN94i2HWhP8rHc7tN
slOreYpmVVAq83uJgDAtCgHN1pO6GlNHH79M/a1TV9H0deZgqIbXZjzGFIl6dxernS3wfyt0B+dh
1/hB8ZHo9JDpnjWUao8S6gntDtiubnxhPIQU6Lr6rkzpshx/hgVFpdPGa2P+E/aYuQH43uCJ7WN2
PlSMMIeOM01By8s06Afbfvj42IKJ2wvK/sDLx52aeLW6TON1Fa1icd4fN4szogsyh0ZgCB1lsr8w
DriCeyVE0QIeyfidGevqrDhh8t2CQy7w9I7QqSilFycB4pvMykV5eY6/y4pTVy32KScKXnkXR6No
epD9xbopl3QeKo3OpXU04cGYOyKVvrhz6u+s2yuCdS6XM8E1J4vI2F4WT6nmD5gaSnYx8HtO8caK
FGhGDhFDPHRIqX05SMs6dWDV69/1Wyo4I1dbBV5HTFTs8Sdnnx98Q4aBg3jdYkgPRwQWIBb4gdMR
kK7dh8mrOPophdXCQvdShrY0bqWP9DFrSV631FWLs/HklN9ZkhF0An1QpW1dqa1TIOzKXHXY1dFq
4nHFazomztFzTQPm9o9S4mnlqtmPePcYz+e9BKXUzg6kw3/Fr+WbZC1+9NiujWfxndIujM6WscTn
pz3vLtkGwLg03TJeSkSq6c+iuR3atyx/yhfHSvNVBHxZ5jaSDalDW+YLp8IX8nk4NV+zCNjnCKOp
M3u3HJZ0W+e9yVuJhMmDxbnqoscudYCex+/LsBx4F2XFErDh7j0VsH0WkOMHtjWrd7JgzPAxl2yV
G5x9LWbTe1q3FS2lJNo0h/zB4U4I/Nq01cERcq/uHjgwQ1oXxC1786A49YeyGu/TFZ5xayGgVsln
Lnrnq+uL1TqyXa/Vab9Ily1VjD0+KpTguCWoP1AgLP5jQCuybbYtE9InUOqtIW8r1WU8KT615ir8
qiSrcQxLdFOv6+3Mz50httfi5GYP1GjnbNur302zGi9u9SVB4OHw3iZ3pb5p6oPGfRmtRnJSeSsa
dg4WsxZauFLkIy78xbTkU6NsbTyOHkiza/ILkqV4iK06YYXjI4Qd4ut8fkbV+tpLzldcuJl8rA37
3NE+b9XcHStCaZqX2aDPmcLdUGyGdb2MJatYLnahf3651LRb6Tb0ETu5hVP5cJX9yhE+R9kqfnAE
PZ8t8aH8EQ/9C7W3sa9e8m0d2eD/a/1ASlhrjS/qukIh7RU/smplPxPN60v2M76k257J9lyXu+OS
VuqmTd2fKM+8OytzgAubs3E9L5KVsxFHuRmeihddxOnKVSCbJ9uBCNlFecSwXq12gwSjuOftwIXT
U1j0PmYYTsvBZU/v4i6/18c3IXpI8TFsz69SsCvKe9HvHX2tn2MrK3xtn0y27i5OfGt5zV1XMn7I
4gEBmkve2VqdzVNtkWy3479Pn1+A4u8nNV/P0ACTyNGg1LkqVAfcFC5lSZDh4M1mHcfqaXAiMhOA
UUhms1CksSJs9kdPrTBClpzaj1QHmGV8TtbxbR/kvx6G/7me+XH8pwGqy7i5lMY5PCXbHoupkfeF
4RJXUqWAhtto/B5Y+ZGxVhs7H5jJ2Pye+nHZ1C5vo2xny2pV/wyH4hEbrCchcbN960ee6carXPQo
jORNt6F9UhxxXTm8y150/KVTPpgcb/hM+uMLmeQ2JRIdifGR+P26OGWJLzyHTipYwWluYgi/bWy2
Tn2xZDfF0hvIOXJN5+zypESM1NPPMDhG5VZv9+PCru8ufuHfopZL13QSamfcCnSgYoXpCwj/VaOf
6oXQRmYcnUhuJEyOvKZjEW2JX1U/eHx9ErPdr7lFBE93OLopS/m8RDG6iHFhd4d8lwmfpuoLIYei
etdVpZ/TKQr9LozXBQdLfh9WJOfyk7v1mC/bbEWAHPYWVtLsmuE9UUMwxqchfhBrZ5K3WnlXL/Zh
vkZ/1prEAdIylLRvRwwIkBgglhtTn2TBahf7vWeuW/GZkDS98S79g3h+DFOPwaNgvDWNr5leNK4u
D2Xmd3f5V8PGsZ3V6qED2JgdukN+LHsnuWsV22iW2kt0h4dHZzWdJXhDZiVAgtFOSE/tYmeUr+zb
8eu86xpU93i9NwF4oN8fu3dh294ToY7m8IFTpjl2T5d3dK2ZC1KobBZ+/X6xUX0uL+/n++kbIFDH
uugZr5pSt5t7TodAXXEyqQziQRWbkjmkX39zEzWK1W/D9GT7QtMU2BonLK4VWucFz8I2cws7eKgp
vlvEhVYZLYFcsmXiJofY6zcgby6hec3mvAf2LCjdrBzxPKdHb0eTn51mrwDuQgMwb7EsZ7Sv8CTU
ZcIyBM4xN+UmQ9hnm6rFN7ir7eKkIMVHlvhy2S48pr+L4xha4wMZqEG8IoQxqO1kx5vdLIWzK973
y+IwMnQ8qevSLT7mOrhwSXiMPQlRM+ruxMWd68ZWdDVM/ONtZob136WPuZtOJmISnbpP7H0lu7nT
X+KHYjs4JGg71QlP7KL/0h+4YD8AQk+95ITqX9Kt7E7/oX1FAFH64y2cnyHaH93ML1MQXVNkeQ45
ulpmZ51k40qIuDDTCu8G1TzKYu1K+U/HXaUbayHry9ryUh6wIrCCQ7CmkPWGat1tWHjuhX8WT80q
XZUbNplqsCcQ34WdZj4T8ixiwyCJIF+Juk2tWjnVagbfSJpIQQculDoGzxYenxtPHvNl47K+nL/V
EbB9Jz9cflCQB4/VUV43OIblq9JttqI7HUZPcIR9ulLXM97OIqNrrJ3mss4W7jmaJxLnlfSpa061
jZaTn69kW9zV7xhDtp/TT8HwpnbMw7hXPovYNj6pHLTPApMbFwDHwcfiO3wUbzE3/2wbf7/RV2/A
Ig0llM5hBPqFkWdgdY/92RcZKzemPTLsfwFK8dmxvcqRPmWo0Q9YQsdO7nAk9I7kqH7C0CctcRly
KM2dzgbs2dVL0Q9w1G2c8t1ck43q9WBavqLuBMmN1mhfH/vNLRxa/XMs+Pt3uTpY20VwEeHeR6fa
k/yzW8Rb/Asuiislz0yIdOln6NU75fJQ6bTrVvtu0gnf1/OpxdSK6HKbYEL3cif/JDgajXtB2mrV
QdGXF+m1vjwkeC/VKxQ4GALo6TptfWX+22oqp3/Nt/pbuTx/Dghhiod8Nhb5iBLn38v1L3jE/AVh
kmB6Ng+Rr3p8Ler0pmiM8BTs8vd8surAgksxOMZa+e5WWJJyJE3O5QvwnWRbeBJk9OIVcaQMpXZt
vrQPbQG/lLq22iJYW94Sxf4F8P3tAq/5cDLqFjwjucCa1+nAXrJEqie54/viOefGvc1VWusJ3vQu
ecZj/J08h9voidJbfYpfBtAwA63/qjJv3DhtBpWuSy5okQRsMajXqSp/3+cmAQbSpNHv9+skt5lQ
9A8l7/rx/B51Nmg9xBSh8Qxph51UtNRkC7CJBd88Vm/DEbswZkVHeZPTmnVwOmtCGq3iHpUxIwYK
0JLD7GLNLsRo3J/i2FpQvRn7WsOJbTelq8JwVJwULKHCTMkF3VC8EB2+uAfmLdlAT3RVauiVldcU
u0V6TyurFkBxN+7CX4YUCpQDXh1QbqYk16gHosC6FUvqamEdjRt5roktYQcIw0BwN36Baupv+bG7
63YszvtxM6VW/Kq6c6SctOUab9ee0ryPXz0YmBPanNcIf0pUr5bslDfFWb1oIdsP7262yo5Dbif3
KIgeRCfzwAMt8aezL4ZtGvbih5rOvnXY/A0M+u0arurfODSCKdW5Bm0XHbtt9cMqb1wRm4fWVs4b
ABqBQ53omieyD9xwDbazqlfSPFK1xlV1pDWVPPpvUs3sZpnhwaO4MSXJxcNMTo78bss7Yn4kGAHJ
uPwfdFf3Q+Ry9YPSrrON7kuO8lzgvoZznQHXyDde6AgD0+rGtx77IMVbPFDrPkUVMe54pDA+qrxu
R3dOt01MGgfXDdm+9JdTwRDhluBHRmrjH7GN2hRg7DPobDSn+A47hxChORM1cR34ittt2Btpsacl
o5z6p9rqa9rFyQ7t+lfh9e9NT/1LjfLbtVydUBczFXJSpUO4oMaa8eX0RStY7rQchpsXkQLYnpRg
G+i21DxUjFF6J7zTQyc4gNgy8aoGp0MpcPY1J9hniNV3gsJ5nVc76VEV5lZZ9/DhG9Zs6zTFJL4W
PxR8vZP94IkTk/fnhIRBzFv+QvRFG1BqNXL+YYZi//ubmn85v377pleLoa3UMh5k7nrjpnfhUnkq
nNBl8kzjvUzW+kp+BCY3W0vf80tBarXiwaAGC1FltYhwfHITrCp7lIdHctFbNKkqY+U7FaubzuZV
AnbanO35lAPZINkQZMWWXqALtPZiVxhgRpTpa4MHnLu9jHuINUKb5CdzqHRk8qRfJH/nW+xNvsLV
sNFd3sRPcXyrR0tcd7pthSuEp6W0BinIcapJ1xhvgE4IHtN8u7THZbMRZSfbgpPvzf2ARu8Wb/fv
L+7MiDJ5fWFdXp2QYlIOpdkK4Skf7Z6J5yfmrms13Cqn5iF2IwfjAjsFAvqUfzrVi1h069ouVcd0
bgcc/XURqQw/VRG23h+TjmxUxKxSWg4d2/AVAiLcCpIVFjXq3YD3SHI/bWa6DO+rTcCR0d0rIJ6X
1C01W3/Nn0f/36/XXwadigEJVZIFYnF107giOo1tF+IEqi+OqtRY0PE7B4clzQKj7l2xdAfoIUNt
k34k1zPGJNtkMdPC8Sa4img3yu4i3RCcSH+BHgyJ/Z+/VE7n6+0/0eNUkQd1gRjGTic3j3dNtmzO
odVjyasKTsBE0XQFw017t1fu28G/9F+BTAI1Z+iE73f2VYers/qeZPfTtE5G3lpi5+3k/+veIR5R
oV2yKV5PrYZC0rpQLMLT5eX8lN5NW3VZnbp9UuLvNpvpqYeUS6JtP3Unw8vWGLMvz8t/P8BfVcr1
YUn9Ihsa9GZOy6v9Qa40OVUqDRNXvH1oFbDvbG38EKrQ0ym02I99vbZFK52s3oUCG/NARaf/KY/t
XeVPk0NILP3E5ScndEb1tOmuS5e67tQAhCItEbiOvUAhY9247j/3NUNVROQ3XDa373rCri/CMu6D
LDxFq3LbkwKpPTQP8H05Ex2Qoa9wd36Jw6UZeSiiXMk5r9J7IfOCpbGP5wWybffCMtLskt8MbLJV
oABXFyu/lUmi/fk6sjCI7FNJyZZE5ZqvIKjSQLgON7h8KaBwZGQRFfdMO8Lc6u6FU/Sa3Hd7bbDl
j6aymv7QbeSHcGHhj9JayTv6PSiWLWgiCO/CV2umBRa1bR760sJrP7UQT6tlkNFvpjaPQn4Y1oqn
LMPCUhIbcEAE+fhZhE7REIpuiaIVfrSjLdOWr2tHdcrP+Jlfx5ejJHdbsJLd4ta5/7cnBVUdHg3m
TVTKV3VyWxeS0E2sx+JF8Ue39+fBx6mZXsrnrrE13RVepzvaKuaHX/0KuILk1PaD5SsvB9K8v9po
/+935y8FIo9E0RHxGEz24dP+Xrn3uYnzfybxWvabiX45ciYs3Cy07NgaWfGqfNIeMWoiJOjuvFqM
lmQJhH5mN47m//mc39ceby8OrSKEW3Bb4+pgwUtKr8/SIB3zZN3CIjL3UsFqGiJ4tU40Psfyujtb
1Elq7jXhIQsCZmTOmGqWKVCgSWdciVfq2cJ5WT9jneyI+kpsXEggjQWkv2xOMUNav8O96VFxIicx
LBgLBUWe6ZrinWK6i3AbyJuGuVpWWeT0WmcIgQv7MzT30FQSx6SrQ0w84JAghPKKo2U9UDar/By8
na3LRvaDlmf4GeJA4gTLs2TluDh0yyL2isUGuYAI+0C3GAcI/aMs+lQIWvWaMlgk2gpp+RIPhuDs
dP0OVh3oWR9AtvdqLjre6FCYAoRCMw8w0HwRG5RwpYbrKFqqMPzEB+2yBDasw0PKkG+yayrnuqRh
Bfqrilehe56ifUfXNVh5fareNMVq4MwUB9H04plmaIcN+fHwFRWm8SCipGAE1vmN47TAOu5NSja4
0Y29nX/DBrQvG/XDCNGjOSpj+IXLMDxbrJEyCYdq2S6TNzC99hnvuYfag6T/s2h2xkDc/WQH0AyR
N4F8WI0furE9W8LLuZUAv3/3b8MS1NCaKVxe+VGrPiqA/DCtBt68DL5lynAWQSCd7+y0aop2+Sri
fPgRMmHEus8+pxa9wRKbPio7061h5wH5jduZ5JACapFAZwN3OaZ3fqNPtdPttE6PJgN5jTkG4ITq
56OftPdJspeG0A9V2e4rphiL0B2jpVz7TedE+g6Rr0SeEdzRNd+ht0k5GkEtmHowqVTcAm6Abl1y
tz5v+tEL4wcmS0xN4Q0nm9RZrHBda61WJQ/RlkgTz+9qsEyma8mqEHbTD4VjYjrBwtfPS3XYip1n
5B8YufHh2i/28ohPE26WxqaQHXm6q+TXTHUBY4LADX9aE1JT+qlEpOZBlLIEUnP4t8cvlwfd2Ieq
x9Jpz5v2vfgyN4wc8hMonQIKHgRfZ/KZBw9VSnvep/UB8/IM/wMDANX4KtuFRWKbif0360PS11Gl
pFan9taQGM4wdpbWhhtdeOkYSJ9nV9hhf4l+9CR3FTgIi/51SrSV2S8D3BAv09q4POYMUE/FsGR2
LGQMDvulCBTQOgKkHjJ+aewg/go2g9WByW7vZvbM5GGuMVh67SIYadPdhSSY2Km1JXxNfrdSVpdb
hPK/cHrm/Ym/CLiXqO2udu4pHifFCNmfpk/9BRxzI26MV7SbfgSeRajeOvXM++EGevgXmPb3T50P
1P+MjsKxmHIj4VMFP7pPlwQLbOKV5IX2PDe4hS7d/LSrPXhhnLU07Hrp2K4Z/DFmmgsGxWJxeIzI
dv8+ef5Sbf323bQroorSjQtxajvpCEsROTuJ4o/9Ib1T7Gp9uVjTcdZ8s2o2bGnz+qpMK1ncgyKu
IZp5i2PqLZzwA+GkKx3ir4BwppcLTOCUw/7hxpX+2SFzpUwSRUJ2IMD96iv/8xTGRsJ/q26kY/CG
rylyJnnFvD30yHfcaD6N5NlHQyl9Z7IlyOtUgAptZ5/TjBVixLjOPpIf+LHsaQgRzFUg3EUXb3He
xAyhe+f8la2DTfSm3aj9//40/3PVVxKIXBk4arGAPGJj5w/b2SM69wFQp6eL394onf/S+3CLDNQ6
/EOCeHY1TxCVIRKUIJWO6uP8CLv79jt+i/bFB3aEq8sdhBdrTpsUgNlnxw/kEt3rv58SFKdrrEsU
dJ1phiIqMlxc8WqJSpdLjWtNohylt+onGG3hJ6e8HTZ54ba5A18ItZ0RZM6EYjlYPAv9KY1R83Hs
qdAo5WolKj9mM60S7SHgbmHlo0OvaDwzfbswKih8vUdeuVKNVcZpFUmQquSnHPOfbGWsi1fCD5S1
kFmV8LYwT334ItZM0a2m8Qbhvn9Kwo1k2J3qlpN3mTzg0OQruj9zFn3Cyynymdes6U6L51rHuO4z
ZMS1at3KHQ/wvFeBjjLlJ4Y4+hVyDmGMCV42bGcAmM5kE/ujN7nR4NSDo8i29lIpM+c1NpZwCTCj
y0ZGB+2DiAnlfVLdyfJhMHO8d6mnfeH8Kv9IIvpUX0m3RmtPP0ayje+12DJeklG3J23DDyrEnYib
+NnajnjShv4k+mPrZ/oGJG0BDwO109C/V23PUvUjyGUydEwmlNiymjbcjPArfF2sTaZGl6dsBjJw
8TVblzyVpaBcbHPa64vnGMrRNiQPOabTnGEv5VN0Sx+4Vl79+33585W9el2u9tbR1EIN3x3lCB3Y
EdJVW0R+et7AfZAKwja8xm5PQWl1NVbNh5AqA5BLA4aEbHgGnSJn9IZAHML6X99gynFUrQbE7qti
PNfIXcvGWjkyvmzTdSwd1GCvm5iI+hzOCsP5ZheL+7NgB5ona6F12Q+NAyo1ENKHpqp6aFvBiZOf
qH1OuzcN0VKjHs7TewHrrC0eFU7HRX3Es5pq5E0dNmP5VeuMx+CwJbNb8VFm+yUPe7KGr27xIcOf
Z2Sea84gE4XrdJgQa09R4SXmstQf8uJx0L7U8vVCFvg5zZYpIzhFd+BoU4lXDBKDZm3wAmGJN2Vv
vOZqcBpQfrRbQVxdApQ3d4Kwh9Ed+hkTsbMvty8ipZ7crgUXfLfVYFcxR8xWYbUxq9e+sTCIdnR7
9PoV8L+mIhyH7LMkqQO7NmwTLqtGB9vFXprpDUNtqd7pGNObdr6dj44eolbs6HMNxeCAhVN+iyRC
hhGW1fJTq36HQc67kDnasOG7RPljDcmZHoS/N3Js93xgawfcuH6EWLkJJKePrfS1ERhrLoXwoww9
6OUw2/rAhzeGIXhBbTuhIHJqAWdx+NCsUrdHt9A4yieMZtJ3k8N00qChFKzgCKvRgt6z8XoJF3IO
32jTPC7uo915GR3UpwugoGmNqFGkuf1tj+D2ER0xLyaEKtkuoGshHByE5aW6h8leTyTSuahyDInK
1Baxe4qhS8OJdIeLd7mboBbQXAjn85p5qFqSPwZFBnaTuB4YrP9wbJ235A/2nrKqBetbhCDxHG91
H2NUeuv8MUEBhNR5z/x1o+6Lz2lPA71YoAyyp8GCuUZQiZV+xM/hxVICG5b65YxHptvs2xVWkt/c
EIaVTm2ppjt8a5vskGRO+UC7f4G7tUdBUU/2+St4hpqQvI3WCEkmtWVUUM958hpqft48l4Yrla7M
6D/r3DJx41szDGkuRn5rT+fNQlNQMZCjDE5xVRqZfd5DfY+Vo7hfoAg6Dtv+Tl+qkGfu51xTwanf
BGf6mTdUS1r+X+hM/ixAf7+CaxGQOml91GRcQbJKHybcwnf4LsIyTje6shWbQ8BaGWO7fRrhc41k
fTjKIb5Tfs4u1JXSLU+V7MKA2CS+uJr2RcymJzpSZcXLKX7YLYhsWw2VE9ExiLijr+rpbjA+6sWu
gx8XbgTm8Gc3EJeGfp+M31PP9F4cLVXPrQlUVZZPfRRvYN5geI99uJd/S6jb3vqG4fBWeeneKy8y
7uNPHmLP7A4p62UWsPW9JxxHyTJUN1vmnrCEoN+jcI3dAj6J6ehbMbMxy+/XwUMJ+1Fyq4Uz8yfL
jyFew9qs0JczpTW7j7gkQJS+P5hzQyOvMF5wXeY/xBw7i5rXxb1Ftb+OrlTlX49k9rwRdckgtf33
6rwz1fIyx9ocG1f/1H6wz8U4mIuhy7svv6bjPArdTp841bUuog8624UNzINLQPAaf6c2qXg/DKvg
h8+weXwMvwIGJC8sGwigxZ3htd28d8De/xidwJuh7LMDq2ifuGjnvPydrkBz6tMtXv6fg8yrL3Z1
NGKh34rqOZi/WOCL24sIImZ3j9NzesLkFIcOn/H3K7Tt/CV4VNfYj7ca1dEyLhhDkFh0UB5utgt/
TDKvrulqBWYdcos6MWTahd6doDsZ6KxsSiWgzldgtExZopzByL55jX6MR+2TtSj+lE/FAzLqCB/1
WTMZPAhsTl+D5PXLW+OlP3mH8xXqBrRKwWQecc2pKVRdDZJUh2yeWf27hL38sdtnDqw+WVtnxbIe
Z4rqXHzuo835MUj2yoe5yuzaY5w2YmVInNTzjSLnrxXFf67parintbkxNYRUHdkb6ZRsHmV1B3RR
Ezi+Gk/i88IWHpU9uzseTJwWa/mpO+AyNIo2J9kNlO9PbcJ8hwzIfQxssI791RL+p5HqycDKjFqR
jzNr2ped83AAa8pgJ+/jNRWlzdRTsOUTnOb6FEAxu9HJ/alivLqAqxe7CUOlLulkeLFFT2LCd9e+
h5sc3WDttts0csP7dlWs50la/3xr6nvz61+9wr0eNmq24OsDo1V2hvfMFjmIr31hT0oymcspQinC
+dHSIt26+X+O7vjutK+iqRkGsWXKVXEZqSYQ66KVwZ7nZV2yR2sr8SPdFYSEfceHBTSoya0uq4Qd
J94n/pwd4tyMoVf/dpT+9zqu+tKkm5I8S7kObVe9Mz8RbBoheya3SqviVSL9A4mFXfV4lhFa4mAy
Y1Uj7u/LSPWb+LOVEQWIFhEEyujF0KFe6512h8vxK8x+2B6t5FIOhMle7/kmOCsZm9gbgOjw8Wfi
Ie+QiucwALMP8+vfi+1PLeh8hxVBVQH4ZYCiqzusNeJC73SZ15vEO3jhCM6XyUe3DNiXnPnlpv4L
S+f/XfJz9blXd5TEY0EPNUE+qnv866at4iZe9KjfMTqJTz19obEcdkRu+kPi6McbX/qvj/M/X/rq
EDwbWpEVEx+Oh/268VMfxNhqVyClyxufNC/O6xrsv7f3avFWCf7bPaO7Iwbbowu5TNw2tvo8PC8a
Sz+lW8FTSXz5JUwnCYXC88bnz8vzX59/tXxl5VJHKfyfY7adC0B9QyRHTSwT9NHBmjYzHw/K7qwu
oSZGdG/ea+6/L0GZt+t/XMJ1ERgml0wfefmO9FXEPqooHHfNe/8AuNqg0SmVZQmSj0vu6Ld35bGE
V4gtwczOgKuxA1pYILWod8lSlvzhrjgAmU4WLYWsWXHlyIhKFq8dDTwyu6+Y8f6N+Zf6t+PoP4/w
FwHvPweA2kL7VjqVPegT5QFYjBQ8M43LgvU5spXSJj8772H++oIGOj08Th8K5B8mdjgA1FhxW/19
GdjBF/57c4Yh1irYFMsP8eKh/EgS2CSSV7hZOutlxR4u4Tb4hbvX7y22AALcOKYhWHp/Rge55xv7
3cVPxRsP6VeX/q+HdHXmGv+HvfPYchvb0vSr9AsgG95MCdCbiCAZdoIVFt57PH19UGbdKzFU4q1p
r54oMxVKgQAPztn7379p9aA2ItZp+ZQQQO7oe+tmdOS5iDRfewy9fpENyKagfXjZm/BorMIbpk+H
ZB46riOudZxRhptoPGTUj4w7m/fcOkg2faG6AvyU9pBXQ4aZ+Kb496O0YGQk8c5tVCYyxE469Pi1
MbeMJUwW5mVsn6NDW4++mQHaeMoe3UO+KT+NtbgM6pklbYN0hpcTs+lJYxVgtcBEKpxZDI82o40u
J9/wAzPbqMPRb9dg739e1JL4jcjx6/516ULuhaplqdMWUjArGiY0GFJRLB5qFrCCAoAY5dI2P6UV
IJmDO8dBe/WwZHam/HV57tJrcgf9Ou0W7q34zGdlquDQERMNFfMF2BFC75OSO+pnIq97H43QYnjB
LQ2OOCSRR3HPFbxjK6EjRS5iefMiXSKnN570B2sRLupH/618lIlszPGKOYcig2TYiD7fqLfyIFUy
ymI0Wa2nHCYiIJaoU/3ithEPWbtMe1Tpx844yuS7KtP0pEWwrdKxEAgZAqrsR6YnPUmeG6Odl95K
cj8F+rbSlrMrC/O39YepKthXakx1vym4VQEDXkIhlXO9MG7UjbcKtumiWPpOusValp5/E6/8TbwU
VtcCoX/bP+MbNxkz6ZKpXFIjs8R0Q1nuOPSHFe6KqrzJ8q1qOgbmEegn7XrDLlVqhCPhJIlf60SG
h7//MgoAr1c28h+7zLcX9KcPc3FeaqHWd1I4KsyZZgmsGBHmzfSSQDMNFxVkJX0zqmtZWIn5PTP5
0ZsZL4gQ8EV8ho+v3LNnAjgxAhij+eQeCAzCbFxYIS2XtGs1829PHeRamqwoFBaXYq3BazxfEMvp
1HHviJvwCDOq8Jnw5kh7Wn8BK+eQ3Gr3qHuU++LmuvD/B27+/XH9+xNMm/pPm7Ylx2HmGXyCzk7l
mceBsUs/KFxtRn5gH8Zd0c7aV3VXXrWiN743fcgTdAtuAhQF2KsXxUWtFFEUx0l0rtuTuOwEGAkj
NhI1tg0ZkGd3Eupl3Cwz9xQhbTZWUHaUJ2TknY4cyAmMk5U9qZ/NJAHKj+hevZ6kunUGOTpbxHho
YTNLaGX4lj2N4pIB9UhX28iOHrzJzd0U4qL7D2q3UbJ2PiUJYgbRnqRhnXhHxYTpXiDAvK+aZZ9t
Sa8r5aWnz4tiBe04YzjVkXtOQDSwQNAeqgAJIsl8Ug6mrSizpqBh3kjNWrtG+lImz7SLKgFhn0SQ
laoxCPn21CpRidNMB6XX4MYl27FY68Haqpeh+oERVgxkuERHFRU2yx68gilJKmyYSXRfhrmeGn18
xjXmcVvxoZtCNrfhs/tQHOm1AYChh2iMHQB409v2NsVgfca/M+waXlE4nfWvLuZFsDl5zIGXKnwf
PoON68SPj/pJOrZvEdyG7YTiWhD9sUhco6lS7yMLSvYMOAotl/6sHQBwHsWnbofTxtpf1XAbs7m5
9eeA8TNrT3DdmkJrDqd7hhHTbJKXYPqzwu94oS6tNVs8wGo6j266R1xzIZeaeB7gljHPHxLarg3C
cZkSEXBTegB+ym6FZDPAHJmyloZ1vBEf25fmtqJZvsWYOHCabYnxdXxnrgYGj8SSbaXn4EZdaNBP
NiIn6ybaT0eTOfMQVxWL7Clb98v4Ljjxdzk18YnrAE8YHMQmWMyYwQTBbpUzxIHVBsYbg2veMA+H
jh2/MvanFTO+qhinovCt2+sh7NgZOXj+I6RtZCAWHAk4HkdrmW6bxQ8GubosJRvIiejZ8Tgs8jnI
nLGa6BTgwuRE2tmTcSe8wvH7NEDckzleaEeTA/TBvIUkc0SkuRIOzX12kJxqP/2Y4YH4ND7iaQ7m
6z+2ZMoCDt50aGWE/WQk0BPxiobyiGUtZ6KhrLViaRIbCSKJ34ZgD59JvA3GpbRQ7bHc+IRixzOt
BJfM+BrXpOV+cnDnYGLF3C+Xwaa6axhxPNL3FUscn93Mjk+snjsx3/EiCbb8odwpZKJPUtngzEB4
eArcmW6tIR5QurZ3pbconpPoCPGFb5hxa+HPA39OgLaJ++UXvwDqe6rt+nMaQzE+Fze+5ZQA3sVM
3QkTTXMh78KNNCnK1511FtO1KL7h8yRLNowwjTYyunOPFpAk5muFC6sH4Mkhoa5SIB04GcSOW+3Z
kE8Ror5w3sYIvAg8EZ7+XDOZ30smXnHsFWRZ1XQRFdeve7KqVmLejk1x7iiLeyc6tLsStaKtfej3
xjp3KmDzxeRIpZ2ZdJyKeUgS8Srcc+bhl/42MrNsGcWOdrCKWTKD5wT7jIrgxV/edXd7ivDwrNq+
3W/zVbltIhhTwVIrFiUck0V4gyfpmpVs7cUPOHmYv6xy1IDAsRAw7hgpmBhngU4/v2KBwJBikoIv
qCXH+cRc+A/Q8WuP4+KIKgNfzTRCC8/UFqI9iV/Dk/w8TZytTXlEVbf88/M3phLh1zPx1+d/0eqr
8iAmbdCzxVJI9TscFWj54pkoLXsLkx/csLeKMYdwSGsDad5jpvZQPNCY8ZqRT7llcoYg1zwKT3Ac
Im1WAVz09I2LDsgAg9UVK9jBtRVxmqfOY8w7+pnuTRrXUrCrCX5dR0AnmBIO7yWEeeZfK20DYnyq
W6cat3W2ZH5SoQ9DUxM++eKmA3OEa+4vQWsHcyNEW3IzbwVj3ndXCnr52sO5qK8qSfP6XOLhtOYN
xTx5o/H5pTpkdwvrmDYPcrEq2VTAYLbGHRpAz0LYkS7Ng3iUgbPZ/JgAXANCv4MHfGFIcya3LCY4
33y63EH1tbQqzs2090RHH6HQIWSquxA3wxcuKZiJQVqy9mio39FdKC8BuhT+iegCTK5awTDdisc/
L6PflMW/fKrLRAxBrnsYx6zbEu+CU/bK57KNbXKfPuq7BJ7JXnwSNuKWsJ01bYPlXAMUjO8N+a8f
4IK3YfhNGjDFKM7jD7IzJ3l3qJWZ8iwfULKVDk7BTnxbbJp7765eYTJxRnSpHaI7cZ/fRNvkQbxD
O6veCTfKov/QPzkB1nQ2RWOHGL2clDtxrd4md+ZX9qrc4FBPwk2/Ej/cjxov943/KtzlrxppDtEq
eGZwKnk2tdqwQzPAPvEJITK0zT0Oy3wDpOD8+emb125e/nUTNVy5i0K3LMDr0nUBDfkxIjq3dJgR
SKcccdIw0/nA1ad7m964m+SQAJOs2o/+g3lxekM/r1TLqWaJZvwGfEqlO4jxoUKCgDVHB8HPtl6t
Q3gTFbNMo3KfsejLLWq8wYZTuxM2OGXjgDgvyUb4nEBnY90hxV+Vm+5c7Ej7xfpkQeky71b4IDrY
iNeM8zj8ipUpH803kbrWnMlbVNw4MsoFf+6aIl/77db67xfnkhRviUkUmSYrxN9Fr95D9aB+5dWq
u+P5KKfswRT33oN1cpfmZ0f9czsgIMKvy07uaZtPJWskPrWPHqqQ+3Sb47YYH8qjZtr1Eb5pfZQe
iF5rzgRcd4zYn6R9f98e63vxjTGXk10Lcr92LxfHhIUCqDNS7qXZ1KCkyG5hileO/gQb5T8xB/xt
If7Ts7s4JRS3SaVYYtOhOls3RB/9ML+wEYZeuTNZnNbqtwPpp0td7LlRKFee6BWcgC/d3M9n5bOI
tA9uKe48hDqjjaGIy2c+pNCShbmgOKeIUXWHGGQkvEzTlEXqJJFzRsfUa+uwP2BorAwY0yFzcupg
bn4yq2ENA5tAwWD2R6gHIJp+S1i83K0lrNPxkPBXVg6ScSsWsxAlVcth5UoLPBYgXBMNUkBf7nD+
JiNn5mNTms96oCe8TdWZ2s0g4XbP8D1xzyv3PtmnL3n73oUzaNcUF/5bOzCFxuF+1s+bMzrP4dS+
sPCxB2KDgOafyPMQEu8rzBIU0fwWHEl8bV454nxvyaslqA6uQM0HHHbBtkqq9XY/+ZoFD8zflHyh
8sEgfss/jiD6+1P0ppw94VEFRPPmiG6Tr/EU1k7/PGIEiiQlPSCGmQuYTT0lySTmcm+EZeYgD9sK
q/LTSxYKNW+KHlGA9XAfkEhfzikvW+xdswVWCCIQHC1BzbzHfUHzmJNWF09IZ0D8NGxeIE9Ms3g6
4QwId4Ih0LFbX3A6cIaQXrX7+oXiNXoKW6d+0e6rG8CValtAT6RRymcWKjLcQZ+itz/vnd+VyNKv
B8dFZx5n8ti2xJ+fEXLUu9xbWjdCMdWUKFDuBts7wjUhxFZD+FfsiHn2lv1G24DwxAe+2AAcoV2y
y6OH+fMH+80Q5tcPdjElSIamlJKBF0Gg2gcuwbYAr7MtTD9OUd9Obql/kaNdox+avyt68J1BfoOF
iWlegpixUZuJSb46Ffkieu132BQjPxNPBd80heCMfI9Z956+8U6Sci9J805ajNjee3bOIDRbmqbt
5Qc451mB+8p8pJUsdoU4H9N9M963+pcOUwN2K04kgbJEtYlpxYL/GP3XRp9RYlGiq9VNiK8fCdZ4
f3brRAfIXY4tyfW7AHbNuVd2DaY8BK8/8D7f9rojSgtcVHy7I6ccpqO4hEQhZTddBRZNLrhZ3Gj9
akjdx6wVFkJlzONlHc4KaaNb806+N4anUHWufIO/K9V+fpIXu3RsNqWmBFlxrh1xAGUYF5PiN9n4
tB2EqR6mScCHvh3eEBWu/3xt69u1QZng95BuAdsHqu9FX2UGZSepruiemFDrI5S0r1p9iM33vG5x
KNy3XbCs3MExmiUPvdIXpn83SihM2nLediFOa08YErrrJjlI3ksQrGoC3jWHw58JTQZwr1s0ouh5
AADIMzXqbZG8VeppHI91Pme0KUsA107VYh1oR7Id3Ajn+l08uHtzGRzdjWgPNmkKH9U2WWC3uzPu
Jv6YS5/jYuYI8QyBDgZe6XYI7z028tonZ+2VceXMzYR5TndUmsF2HOehgsFd4MSWjf2Xj4WVd6OD
BpC1FHuP9XBuMsoajclhC6HKDzc6PU1Y3PvTfhQ/idmmrK987fJ3z3YZZJgCXcEqXoFsfXFallpc
KGPXaCdzr27a3bjj3UB8ovZ3nBo8SNk7Ka6xC/rn0GQrh+cWUk9SLxYx5EAohyjzODoKKJBV7DpV
BlkvDU5mM2xUeNtNyH5T17YCOhXMJ2tv39NWCoa0TYRhTe6YOClh9vdGHoh7ftdPxrgSlV0V38PK
kXegBGC9YbAKx7OhnSi23Gzl6nujejHfOGuKZ4s52jxx10q+5VIxYm2MDRAdhYuimFs4o3qrERk6
HgwUt2U0bzM8N22kn232qqtrVLIKwhsVf94lNV4GtEXYmzmL+xm3ixjPYoJ1i9ue+VaZR7q4Akga
kTFGZjhpyLGdJ3PpUIFUUn9ypHX7qtunyZ3qPgiYZsBac6jLWgxFxKOP8xdb0iLibKAIgmlvS1/S
Ep+Ot8Rbq1i8vxgiBuXPljjrOLux8TtpW/O1WFrGnWFjUYIViY9t+lt6wq8R7tgwr3iq9WNk68BG
UMiOJhYLn8ojTDDjVjFnk30SSM4CuN/naXU2QhNaW1VGdD9TjvWjGy4pIIb4gXKa6mLJgf1uvLiV
syyNGSNe7WVa7g8cmegBhBRtmJ2iB4EvYC2wDQyjrZ+1qzB6T02c5rZeuEiAPbrVmN8b1kOvVk4Y
3cZGttA7Y1+ErPa4buZjlM1jXHojpN9Di1HYmCwia9yQBUfbp1GUVO5zrN8W+ouorIz8nvGa9Hwt
jlP7hvJPax8Gk4bviK589yzLPMsYukA7qS8cpE/NobsHBuv6va9jJ7msuhUEiEraiu4XgUKCtufo
KFI78NCgnU332Ac3vNjYS5ROxNRQcvwHJXbwvmOY4n20B/8Y4sU0rMy5BOVaoNkuw2WkLUf1UHZr
E9gqdGKJkLWnvNnHwkpp9ylZK6JtDo7mfmHSlyLTuJZD9Z3UyG3jKcxLb0hQJ6yLKkLw2rCJTF87
UVnps/DDfMgXRFmzIBuHt05h6DmbrJ7+9xa904WByBFG87D1S65WH4h5ZAmueupszI2WvCsHj75q
LszTFYvBBbsy3/CWvEYklabD65c6/eLCFz1nbgom2B0XVsrVhBa1Nja8EWRA2nsKc/1DodHDXcH+
88H22wVGTpuF8hKGmqJcPGm9U3LYQYp60osF/k6YgXCAMafYII1r7pCRRakzvAzFcbgHmY4wWMZc
uXyRW6YtN8Svr1A7GehXMOMo4rc6HVeW3uCgccxh43b+eyVu8+5drB2rWSg4LwHf1ktL3BvSXrVW
bko5f6trOGmXM6Fd6SjSrBQxQ8gInlGSaSB1dNeSgsbN3XaoKCL1RfUXpfCh63dSc/fnp3E5CUVg
qnPCo+dSsGzHLffiW6gMNa+1XKPR7LTbXtOSzdiWYOx///rjN/79S1EFGJYVOorv3/6cJieSaw2/
sR+f8p+Intu/V8VFJtDFf/6/GhE0UWn/73/n8nyLCHp8jT7/z7qKkR/+khM0/V//5ATp+l/k06DS
R3PE26tRjf8TG8RPNAA+dTJKMkWGh/+KDZKsv6gqdJwZML7kHZgUU/+kBvEjGXt6w1IN/UeekPS/
Sg26EHJAb0RahVQQy3toYBbU4F+RJZwBw8zoNBF4uF1UMM/A2umItBW7bAwruXQMNV1UIzOV5kXD
6ivRCSSNCU/rMIccEQvhFg4uBq/V0Nt1rtZOjSK00w0iQBQ4HePM7fFRC2B4ZY+j8pZFH01/NvK5
5i98ukzqN6RAPSLLvZUMeP/v9G7rCRgMz+EoSMkcxXwbMsVDwgp7fykQMq8lT4nNWdvc0eXT/DLX
nVMkgFV94UVqlxXT3u6rm1kf9UK/025LB5q5Ld8ri0yFNBmcyOOoeweig9SvXZDu/hkGTpQ7UXPI
tuBFlj8LLbgcM+VGLGdMJEhyTORNeUbE4hP/cZuuMSmPHvrYjin48Tdp7B4yzDALHvQXGhskgNqR
EevKCshige+EKVcxJ5W2WYc8mRxbFFJ9nAHPiGJvZbdSto3FFf20y4wocFRsCjfaGsNZvo4ZiQxv
GcqO+XTEkOEjsBUvOfLt9qFeQlIvm5t4adrwrJIvcx5/xtGyYLTHaAMBhuHOux2hC9pND/APg8Ex
1r2x1F/UpbhEef5priZVsZneVDtroyOvgRQ83jfign834YbpiIn2/G1PMaAdgSy2sNaiuSZtfQbE
ZrgQPSRzuBqD/Ya2j9/bvnFx5zk02BxWxCCQMxPdpCgkVwPtNq1kPZdxxTW24kZ9aXIkktSkg3/o
qP3N4Bi80HM6ItI0pP0uIpl1/NqWH2NywmT/tppVTIJMIkQsYKoMMc4s3eJEgzJ9li0IYOODLKpu
qzNRu+VxLSe3UCc5d0+o8Ok7DsGiWuXwcBzGSsBBzfyDxCAkOUumy/Ct8htLXvv1VqZDWlZ46qqz
Y4nmbmVMY1/H2leg8TuDPl1Z6xT7nnCMYTyFy0yzFYCNYZ2Gq1K5adxuPdZfbXBOwE31nSG9WiOK
IwhkWxfOU3kiD8OOmJPY8QJb6xtmjtPcFQtwbCvNBWT6aFc995vBoX7O1hmEBntcSTBNvpiXatVs
3DTv5g06P+Wr+njuy1lpOIQVKIcGlCdzCByeLPh4GESyk1aQ2YgIcf7s5Fn8wMC0INYq29B00/QF
w13e47SS4yJANmDgRAxV6xVU6wXsL775ZJc+8qmFY40KvOXhIoc4Ef6nnsJH4DEFcOA21Uq7aPeJ
95lUiPFPA3Eruj1gEU0YUD+fLHcmBDP0eUsW5VcOkzmadwdp21FgMzbmbK26Gfa8fbpkgKyfzF2D
/ddCcdSvvj95+lbotiwc96tKHHCc2xQb7HJuvWWfFe8EQ91C2uo47osUSreKtpTqbTqJt/Vl8zk9
jdDJK7snWQFMS8QEIX0E2c+1mXdWcK6qJ44BBX/+pYqHlJREvGh5ARGlV/qL0ld23t0V8ZPXPahu
MK8yiZjus5qujfDWSLRFaqv6pkvXJcy1lAkCDAQz2pspc1amRic9+dI1E1tf23ovDjTe2wLqcLhK
eYWChQjnrqqx2razxo5RoUqI6hEubtxz9CPax+IBVeb9oL1jJjLNJfdMT2HNZhjknXtvo1rPsb8i
4SsYd7nwFTQHF5aHYX2qA7vH+Gap3l4xdl2Om6lkl8CpKShl5D0PgHqKrGFjUNsYt8xodddMAytB
WQS4q2hytsiZJptM/Pzwdsg2LuYEFnU3iKq8CsPlkDlKg9lZ96Ee1EN1lXGn/cqr+ed80onyBKwi
tPOy7k6LsWqJPhThwVcPZTCXsWtcMmMPGJzucD+f1SftEWfdHhfwcJ6ZO4XwAEO/6YQHZXgP+rPU
fkaqaY80Ip6BsvRWC89+sOAlSnJGaWzZZo891Ww80p/h0kZGFEO/bRQdaunt6A/vJgouazimSKQZ
sDGFa+bGHfgXXrPw4JhU4iE/dvt+j7FvuirodnFL+KFLkFv2YKdglgC0CPScsUFGX9KpC+0Km3n+
BvyvNBpeJ1/WbLM1jXxu94hCxqNMaVvbIdY9JoZeNkFadX7MAuDyfBdIb/yARc+krcc0H55I8WjZ
eBegybO0bYUzaoLVWUDzOzg1nuhWvzGbrzFalERq4L45wAPbGGD8EvZPuIgpZ3iVYTm5EbTvpJcZ
2IVZh6q6VWOnbmZRMoceYGVY7zmEMeB6qEM10YOz1D91mKUuGMT5HDvOKMz+f2XJITCFT06Nz/9c
WZ5ek+z115qSP/93TSlIhvQXEebYKBkylSVOUP9dVPIj+S+KSWpGxUC4wj//VVUKkvIXnEpsjbAN
xSJCNmit/ikrBUn9SwRI5G/FZMeUrf9VWfljGvxT7zhlUGoYm2MtOWFkfJZfq0oxCrJB0HVkReoU
GVFl86YE8Sikvauy+su+fq70h64zLfJfzfufHtQ/zcgvOY4Xneu3q08//4kG2CutVIyS1p+tahUa
z2IIvFZ6+LjfG7xTfYZaVMUYy6V2EIlkUZunMghxZImWVz7Ir5vXjyjOXx7DBU7YuLksB52KTcgN
kiameLCP2g35SugHEXdcudr0UH956ED5IAUGZo14zWHa9OttB6WYFmhWBnSX5kZyJJglNSEAWHbi
YJ3vq9WV6317zBfXu2xNc7+RZZnradyd5FhbaYZa91l9hz84E7fuobgyO5we159u8GJVKX6Y6uBc
43n0CEAEJwyFk4an+ZX7uvYcL5aPLHpdHLntAIt0XAjY9BDoggx0pi0Hp4Kndw3K//E2/Om+LpYJ
sbV5EhDdis6o3bUnmHF2PcM/6gvijX1dX3WJZZGT+utCuZjAFqLVwGP3p4WCCn2O9980+4TOPwVO
TGEO6qrbXsN1fjStf/z6LoCdwewT3Lx5LZPefC9L2XCsiElm2Vq7jCGnp/pbsYWe0IpCTdXYnxSJ
2FhX44wqUd2K1q1U9VtRLg9FaXLM1hmB3T7czrKeD1H6OaSow1vzzjfSlSjLDC8rPD1UAeqMV20V
z7jRPIjtRRgfkQLhndRgBl3dD7qGi1Zj+rbuizB1rXiZDuV7m5YPIkm2+iTdaMyXtChXpTS+BtYI
jbPI33K32mUG/Em5Fudypc/hEk2QePXhJiESsSg8Jnr+5AsJxMfKyFfiIET7pLc82+qHgyv57wba
9URBGNOo95nibtJUv5WT/GAVGmELWMrH4z4TrKe4Dp4UK4FakjCTrnyoKpX0aBrJh+W570YP8N4L
1WtYuV+65CYLXSdwusHAyPdIIRw0+tcoxObP78W56VeHLpdxIlNxnDKzeB0IimtXaU6MW+CvG93g
cfS49XsVYmyJgrUr/WXpEf2hRNkKdhJW9o2PWkTCjURs5A7n9Ckhx0vuaj2jj+jiXeXKjxIUrsEz
qJQzeefpUL2qeG3JENOHRlxKRv+i5aC9JGCs8qo91yaqkLTswPty/41UHTqhtnIsUtpnjeI/9xa8
39D6aJL8FLb1Pja6d+4c49ms2FgTSp5U9FGFsgs8MbZ7tWd6WyurIiPZU253ucJgyM0+h+BldPGC
t2vf+wxq4aasOZpG8s1xi1J1wU5iPF0FMro6bGWVwV3nvXryumHvB7TU2ijfRFLHrhpQuMVufvBT
4guKkSm75NOqF7q3LBrtq0tMalSBXsvwffHeGphjGIPRPgolrlGuFkNmjvBticfa0VQRY30v09ea
IdCmSV3luD1TtgIjq0UpUmVqTSHOxgqPOTOk6g69KS1L7ONFkejIQ3ox3XQW8YlWdKekSBfE4lno
wknfId9kpbXVFSgwkrGLDR3pO4EaIxxiS2R62NHujK5A1itSo7HtHseKvTxFtxhDHWQtBGAkxr4q
GmPt5cx5VBkStaGR/BQpwq7V0Lxkhk9oWFksE8U8aXq4VnCN8ARmQClJRlrkAhrDP3aD0Q4D+U0Q
1RvXt3Bd6ARScKtqN8r6vcZXS59hFY7reTeFSaPqefSQif6hZ9K8EQks6rs3i0VGrDy2kVXjr01j
3JE/O1fEcFUZLcI6kciimC5PSlVIypr0KYvjzi+7lZLLI6mXxjwXTHoej2JeV5FgalqVOa4yYoMq
FK/5QCCuoXwUCgEVugbGXWYJpjGW7WfJ0yB2n63l5bNMiEnELbTp63gI6xa1Gp4/80SrHypRVimb
lU+tBh9OLZRupuTedN74ENTB2UJ2tSpbXNsHY5iYD2L0UgnNq1CMj5VLbFjUadC2+/ZQVBHR8hjJ
GR7JXFA0Cs0njgxU3hHLID2Msp8tgq7vbmKR/kbRoGQlUX26ciBeO+inUfRP9VRmxWZsytN5AceO
PuARTzymAOaJtBe60YnF/ucr/vaglyeLJnFyOVUvQMkoqYOx6br+nKsQy7By33exuaui5orK73ud
Op2EjFHVKfWbmdZFRREMhiGMYUmXWHvbvtuK3ZvC4upbAAUvWerizsVdeoAK/ucbvHrhixojamWx
l2pJ5AhmHjmTVuUKxGIubq9qQX9bzfx0ixfFhWQOlRFIiUg1o6DpXwR37ewdYhI4wMzd5uCGV27t
W9F78UwvqgszD8SuGfPpgt1cJUC137or+P/zdHltGHnpHPZ3JfPTzV2UFE0UhYIiBOJ52EiLjlhP
mCsLazmR5P6DydTvyk88UbFXUTQyKy+eZFVJgVEmrEo9fmz024pSRXKPV57eb78ubMkmDRH6Q/Wi
iHdFLRGrfugh4k0uCPnCXUPYmEsU8dO07Rqz9LdPEAdhZkvKZAStXNxUHfql2xVi/8NbCjo6ai2E
0Q5OTs6wUtZX7m56cS8r3Z+vdrE2SAEeFc4xrnaDQeQmfFYfDGj97Uo6IpKYopmzRffIVKBcxstr
r8Ilh/nHavn56herRRfCbDBjq0egpm+wsZwbh/i5PMO+sjE4PRt3I4jzjAjwbUca60y+4iM4bZPf
bh7jWJrzibYjXXy1becOrlHE0lktqtyu83SteMmjJDfruIUB49XtzaDnd39+5L/buzG5+9dFL5s0
K4hrsQ2lc0SQeU1eajVcWbK/26x/vsLFHtr0siYkZTGcDbl+GUcZehGEtoYS+M93csmX+/vr++lW
LvbM3PPbIQ25FeIoF+qcKtCJ9gYvx8R8Rw26EtbXWrPffmU4E4KIGJosyhcrpvPMVEgEWEYGMXsi
qUv6cFtohILi9VPfl0187R5/t3nqP13w4qj1ldwrIwZGLFHyJyDm5XMyix2YeFfNGH77Lv50qYtD
1m1k0xvTQDon8ogAzSO3WGsnK+IWVo+Md2oHRpr1qHBqQW4Wf/4yL5UXf3+Z/776pT+AH7timfuD
OLEyJ5kNCRoWaiD9Dk8oO9tA+kM/5jtoHr01amOC78clmeCLCc28tjH8ePO+vZk/fZiLN3MYUr0k
JRknz42ywIPgM1giSicPYFip18wurywp5eKFVPNM1cZYodmPHRy+yQNAZzAm3Ga6nVR1nVOwE02T
l8DJ3v781C85Hd+e+sW76ltqbiAolqDq0SA+6DbTWYIZZuINxMzFuMeu9FqJNb0if3q2F29tWXd1
bYwsMzKPH6h59U3qBASKz8p5sU6Z14oOq+8ErHL755u9JP7+c7PwM1UCFtkAL66s94MZ1hk1VjXH
vd0JF+0tF1/rr94BvztoqNkemhmKbj7IsGb6WB7JCnxF+EVoU7NJHovHK5/of1j1//5IF6dt2w7m
2CujdPYt0vZ8MiXTsfbIkJuplsN7aGL7LCHS9wD6m17f60anL+OWqZYvaCdtxNibbHOMyXK4wbIw
kCFtkMEhKLu+D14aLdkPvr/xzXJlasKqK5S16CPJ0vVmO8juq6nk5yTvNmUec+i20bBM/QaRvxue
+hyzZd9yO/SGpbY25US080DGiblO/GUuCRDyRo1hVptjWZIK72j+SMepJdMhbVglEhgZcyJ5CtMn
UXHKuDxUWbaNYpUw+yiteqep0SmlbmpBq5bu0iTbabH+UMnCk24y0UvjQ9y57D+Npc4jacDNMM4w
qA3qFNeDmBckbokD8BH+KLTTjRje9iV2RIIe6qhbETsqDPeGDC6caxpv4jCiGmuR/kWDETlAH5/G
APSQ9C22CwZjl9GoascP+qehGZi/NAUGWIMUOZFVqWsP5f28DMQIZpD6Af0KVKInqnDQXGk+GEIy
01vpMcviZykrd14K5z5Up9iCKsRoMa21WerhDR4O1SYiOyULR/SjaWybcUL0DLbcrl5CKqggvupx
Yfeu3m3aqlE2at1ZMJxG/CsDBiqhBpXf9CRstrMaymxjneuKsMFB1LDcLuFdjPyBSAFZr139IU/y
L2sQHqRCRnqgSc1H2gBk0N2HzlDnzdzTgJ06jUFV0DPMFVqrctoec06jexTU/sN1SYRINfejbaVN
NSj7upZGJAnMs1JsQIbIf8zLdKU1eK0B0826JiogWUcwJP2xPrQQiQUvc2exLEvIAF3sLqzbvB9x
pcUeYFYo8IslA6imBUJwK7prv0faqqVkHckD2c1yCg7n4lxfN1U3bwsa9bZw9cMYMalL+ggyoS9C
iq2B5Qypl+apSo5jish0RuNernw/Tw95iY4CHnG60JnWjUX9X+yd127sSLqlX6Vx7tmgN4MzN0mT
3srrhtCWYZJJk/RkPv18VFV3q6hq5TlzLgYDVKOxUdpGFJkRwYj/X+tbtR0qUXBz9uuhJV2T9NXQ
1RcEajBSTvXs3AKybxRqiL5ApnQVbox4aIxRDZwYNXpPWWF/euHhkMDJabsaHLzt68nMkZGJqeQI
9Qmrs5LtTpq4Cgt/d+IdLvekmBiXp1wPMUUnmeSEZkNI6OC6vJy5JUXE/hHurJTKV54V+eTn9eZP
C8tUxP+5Ao622/KlaCuh4yUbryQa6STWg9AE4IcJi919PvNffr7gsKKO13qUigqKaY1+9hg/XQSJ
ZjWECN4WtGlDQbdb6dobbHg9ji5Bb4OMMIkzmCaZox2ZKV18OdO1y+2g6YEgbJPyO9PnrQfjE1Pa
z/fzZ6ejgUyAGJHoHvkb5tbUz62YDhwScp5d1b0MJnXOlySoTwSauZ9X+0tF9x806AfBsKjSDWNU
qJx+vnwQ31R1d2lYvb/97aZ6qd7Lv63DNCv+tq2ruA/T4He1Xfm1Nfqn3/4frVLN+rtlIqIciC7w
ZAbQ3lX9nWwisiNWkR+VfYOGe/1fjVLx71SlaI+glUOEhyqTFLl/6AN3v43U36SRwXv2+9dfm5Wf
B/p/DWgeCt9d05k1EvxN0CmjXcpZTdrKb5RkT1wHYBStNRddk0dzK0unbXgsnazHoBoE5q9KrNCp
fP6S8JKvk+P886uyb5/SgF17noBJOhtZ7YZp39hSBwvTbDJKjLqUi3MfRnIhdzgihl+kqHo9ygQo
GzXGNBCIOgoi4u1ULVWXldRu/TQSFz43sLCC8vdfgHXgmvQRUvzr9z7/Xt7V1wpJIyHw55PR6CBb
CF8lmsmfjuAvZUefTIaoD4toTzzPQlCFlZoO7YLjykzehaq6oTXkEBu1UQRpLWuXmzI0SYKaN4Hl
XsrclkFSiG/BUVmlantrROlLlln73AgX0sla1kn1UGed7ZdI+4C/q+1TWSWzjBgXrS+8sKg3VqZP
Q4mi+QUtumLtVFOa5rzLJv7lONWRSfl1t+oqPPtq6LYq2NbjVjsBUMUg42MYyAwd9RFmbZ/gFlF0
VLVaRlq4VYbU2Tw+KGl601bZokX292W6/MmgksbAV4QBHFcl5hpVnYFZNdpoGsdYPlqCednW4Twj
sy5L8SDK+qzTUM5swguZ4sVKOnnhA7jNrGenhOMSG2WGz6KUt4kxhBIH4l42H/IhS2qmBVPabMA4
BXMGdKV64xlIxyV5cp3i+HAU6KeIjlVMq/M8Ipoxn8j37bQPF2G3xlNxEm39HbCVdSa2cNp3c1Vz
MGvmIShUBPXOOXTKPdzZWttEGu4pXpiRttaf0Jm4wVrWVyYbniGTLF1JwqPsv7WE0pmK0+6g3YT1
GrLA5fhQNg9W+1wBm92cyoVIekAxT6BrnR6iM9tCQoM+OjhjZN+EL2K9yPtlo95mZEi8hIg3i30p
67ac74v8Hj+CQdS9OBOwXl686CXpb4DenlZZM4FjXVMmAhVx3pxfgLeim0M+dhShh0/KOSrGh1re
XT4q6GUxprluYj0dmWfRpss86Q1REFnlyRzLAuCsGuVRfOD0q4uuQvvAuD0bDKZpVnsC81iddk8/
jw0q2394hf4uqVINkdEBpgkvA3/+ZV4d/5L8/iX5/Uvy+5fk9y/J71+S3/+Hkl82mwAg+XVUA/9L
8vv/peT3tftff34i+uyj/utEZKoULAZfFAVEneDpbwbAIheavEsU5aCaDx0IvWpqigvtvK7LX0L5
iAu6hyhrYN69uH5zOF/u9fRXRAPx/KIIy9N5pVIVbKh/WfW74OczQd/X9dpQ1paPcWPtB24jL0qi
P+QhmRGKCykf5RzYnp5tQT1UiQP7vklulAuepIkBvU7clpqbHsgpfMb6XOOANCfWu/8Q7Zv0ENVO
7TtHlNiIZ9KVuhF01GjZrI6jK/JHa9iYjR6MRTGC7Eug6Bb8hj9u3Dhd90Xpt+YB2XZ4WpCMEcCk
Ou8E9b2zhpSaihzfVpq3kFzPy0p3wceSwFP4pAPuk3B/0V0VD1BnI1OiOtoQ1IAfC9XLZXFsN8iZ
7CRU3BKcE9oTxb+t1Bfpoe72xuk2xB6l7/pmfVTnlbbudUhY4dbK3B4RObEAcDSws5RzNCpsrC+d
02AKam8xgBMWT8qpNjOkR2D5SYWNf484T0C4VUe5p3S2SnIU7G+N0MQzii1bCR4y7a6/oVrbhTdn
BVoyLYoeXb+ozirtpieujz6JjCOa+qhzJhD44iS/EmXbYbk+mHfCMrhSuZf+2MVgTMKopNgELmOw
5WljF+65PZ9qAx3Xfkgf6V0F7l8zgz6IUDPHNjU059uHdna1PT/CXn2/8FAP+7JZ73KjOWkXIdhf
bnptYjbOqfBSizwvBwMGoNO98tqT7Um4hE07dMhswBIH0kZovPwuvPNXp5X+qtixGy+iper5j+Ur
Qj50yDU+1xUEzDPyusB4VMgVwtqV2sdnbUe5lGzewEmyJQweqgjqPdPuNMumx1/hezcERk6MCFCl
kyheDTuCwrJox8R0WeCDSrxDYLWAD8xKGutKYXdETLvRAd8QNWQQqZvmziLqZBpu6wd1eZwRubIw
D/IMeshG67EEgkyuZg3W6h5bNegVzY4Xl2ftpTpYC4iq1I8hyUxzR30sNv5SfSAH1QekCRsAJnfg
grHEjQQQF88+F0VSCFLuZA8RJDQvsMTcKAtpDwq55rCWYqlwhePTmaQsHMaQLWDbPZqP7S3m6pb0
cp2o844wYgHrvQ2spnrOdvLMcjA94BCayUuMuWjxeluPpxyjDX8WXwXVDY25P0z90fgb/vzLMEhO
XRzr5/NxP6QR53ZNWvOrwm0pwPekpWDDWgBKRPswvC1x/tBb4ANA4PMYPEacoasrBYZvK9HoxxkV
raKGqonahce9uAhn4UKfG5/ipWvxLqOW//fRP17xxLZSTgnTrnCCTXuP5E+CXp87+mvwJk/kX9U0
/EcZ9t++f0by6O8XHVXN9dzHdZ1YwV4JHOGmAb+VTEuP3NFg2sBN9Ym9UF6uI4RHXejv1x2Vtklu
SitT5aFG83BWrztg06TIzs42yIjpz0WAqw92tMfSQsNXophrQeCh4y2h3B/APPAMptpUWFze/1ne
/rfP9bOS+dMYHtcdaiUPlJoPk/yFafqUgHjZmSANUmcA99hNT/PGpruJkhf9Lrl6JDe9AzMJePYT
6U0CWUVbDf5aPIHso5Os+qC9yw/G7ppUXdJHJZLxcj+mHfamVshKHDDdVjQ5YQQHXrUTEKHXC43C
HvEEtbyooNYW7lmx+2rV83Nqn4RnyDUkBLAOfBqpmKPRLnzB+KeVbkYDr9uG95I0MVbNqzlt5n7t
JLPcTtYcxspXiIUGObJEIUBYEFswrsQgEw+OXBk/qEVfGEYWCKan7qN6MZIF7z8o38qENNnezl8u
t7ngquK8xB6JLLqhNwYZxU2f+xtUpTI9fmOBXhQDsFnYWLWMJ7jQyp26IlTxtX7MHqN7AJ0Yxk74
GYnZfe7TZQr7sJid7uV1ucTihs0TvEn8ULjaQrsLb4VnGFni69DiJDdRsbX9xU4P7AXKx5aVZyLQ
ZyZiWN4HrFvCRNyhkJ/Dy9C7Zad5uTln+cV11xWe8plQbd3F98WLdq8uKa8G0GEmGRCaZ8mlmZq9
nYGdEOn92M7OV9Vho17Pt+k3lmeVJXoYrWTa43kPCKs8eueZtrfgFlXMwGuak0/p0A+z4fPH+bKi
l5pfmrqUHPfSltKxT7Rgv4n8CSlirYvG9tfRy52a9G/SJra4UHPPepaeh1HCO/EUYsMjZwGK7vzK
wjAsbj/9WKMXzbGCQnKsGPmIJsBOw8qp8WMzGG4a9zgrb/hYgODkk3h6da9zbdKNXiqdcoYvCstm
j6HAKy0be8IF7vTrAKsexu+ZLMtrWUPWH/uJ3z/10RumK6vSP8en4x6EFzhetICEZiKCYO3t3A4C
ZrA+3RWzpJ0Eta2+FeSfQay7k9/gj5PXjbBgk2sDGMgAXFguhulBv1xYnT+KFwyethhivZJXJ4ct
CiYUtujSgMubiAsoZW+5q2Iz2OtQB3TDPjvyFPO9uqBnzYq8FOZAsWAj+5vLE3SoBA646XFI8eKp
9KY/I1gQy030jg9qBUiIbx5sNKcRhh2Oxg4/uq4W/aM87fvTGr0aYz0rz4XCEh7jHOrgGbo4pWkn
N/vkpp79PBS/nwP/uMn43JN/mSHi8ayTwcVHEwgrRZ9jLu48BcP8edsSjJ4DOmwX8aM2DzyQDlvf
VSD6Kd6F0EiWjBvs5dDOIcPfYM3PTt6lsI1DsMgMOgrEASxkTGrRghy4xrWIQFdLhMqLsFzUKAe8
yv2c9Q5jjvWHkJzgxtwAXiRpRmeBBgL1RH9Ex/YB6PHn25Y/yW0/TcHRu7k4dsQHkKXAPBh8dYNz
vhUm0S9EJycIW+/Zc8OgcrN58kRuKMePtfxE4GUS2HDJJmfiCtmADwlZZeEeD+E8+hXcKb9MIkUe
deKq2JL7nrT49Hlt45DHOPi/1yjtBp9CfwvNKaFlcTgTMcZXaCVeuufoRToct303ibd4D3b9O393
QJARSXD+tKsZU3mlAT/bNxvcEhUG5NfLAkrW5Rd4WWkzhAaCHgCXv21uyjviSaxyAtWvfmVJI9Nr
Se9JaWzA1AD3PcOGfq6t21c4qy8sfsYavVjPoSYZXofWCwavupvWn7x5oALe+UM5xDeA7UnPMyaA
xY4AJsLJ2XTO/qZHS2JgVpqo8B1WF1ddIXfU66n+Cs1uw1vqIMUOWOqQczFbfHzYtEmJ+EicvHTQ
HUkDTMdRn/zZ4GyEBenGsB8gDZO9ASnh6PkeYaT9E0KYmCdyMES7aVcYS/GVE/oi3RIBGIouFDVO
NKwpx0e899oy3k7ZwayKwqO927+Ju2rJyQYDXnoot+ld/osIUfQ1N8WhXgWEAQkT+QkOaZ3Zgnv8
GPbb5+cufDPaSWMw+c1fw05YBZLygc6mam11jS+fuL6yd+XE1ax1xbmIsxCPG3oTa8k7lIwDSIVZ
uc12+uy4N3YEtK7YSyhowFWPUJ7QoFHlIFRMjnZtEArpnT7gtafnfRtd7F7leJdNRNZNYW+YHziA
pHSlJD0CqFnVTfvTuhGX1ERK41Y+erKREum7zaqdSVHg50lz9eU92lsmtRpdRMsMmDMkS++UmeUO
6V7keS+uQ9zlKy+NT6H5l5WpiMpLVQzVgNbmQD4r9U1oPCitV2FWmTFJqKkgSiFy4HyQQyeN3Vpw
4m4tajjSvKu71Su1CXmkXg3FOFbPw16evBGX3myEhZLaRDg9zSFT2uk+uZXcwTwQiNce+5Vj6eeD
+vIgjKMQ56gWh8fOLfP21IrpMH1hWBwG+N0sefj5g5aHxe+HxfEzO/DLFbXcPAV1w+JIqjh7gnX3
CKCH8Kp9+dIbjnIz4L3Rku2kQ/mEy4VqQnM/LCZgu2iE2/Iq3QfXP4JrA2K0dTGsWhBl4fM5tG6x
qwmXa2xjqpIMJJJj+/MzuHZ4k0d7lkRNO62+sHXEoKzYVGiqxs73wcJCykrc6C5OXdrcxfTqha+N
tNHr/6RGSueXXLjzivl51TmKI7FDY588lVBnD5EJwlycXb3ulW3HWIYfpZ1sXDJGOLCJyaDdDfek
0U4jMqCuceZHwZvftjifA/DLANNLX2r8jkpLck9BC8Z6m07PR1JPEStgZkK0Tc2vNqdl7DXnXfgW
pHYxvbb3Ua9NrNF6JhdmLpzCmI3WSv7wF91N9AQID31jja7zUYjtDAz2DcfgegYCaiYsOV4GL4Cx
vWQKhjl34o0El/K0Vg6p73LO4kgmojTHtUsqOOBAqhgE2HnXQ5g+iSw/zNCxsl9ncsrniA+LyCJS
8nporrsKunq3Km2JJELSyB1QfsB+o5uwn/IbZ4YP+5nPiDIwJo6JBPO2mKlDBkqrOs1C2/Dy3eav
vHRifXIC1f1WPSsnt3yoCQ+pXXKVJfSA99Yy3YWHIU3uXrm9pHZdTMpFtgS75QhPRje1ns6oVW+U
F9EZ5PXxWqaU6QwutdgD/edG79ZbdHfkFZvSEqg4axrnyU1xn93qrwCttsNecILr2zldPQ9eq/4o
o1U8Uo1GaRMKvaUrvEJgJy4nux2AX/8FAMAwen76iIbl7MsYt3zkcjhbhmtBez90q2whyx4UZaqd
GBAMkkhwzT5078W7SWiSc2X9unLQ+wagVqOwDoeDXucdd+luiPAZMJrh7jj7zbkX2//DK47WZ03W
Tj3hZAH5yjZZCap9ck93xCWFk8tmSLaPXQrD15ata7X7b946JYzBn1BRGDby1W2Djsia6cc1SW4Z
yYih057mkbihnVXHCxmFUmrOmMdFd2PxI5Jg7hSon5NpYk0Cnk20bORb0QkeKe+iatLnbCcJ2jbu
k1W9IjL9ubxtb8iGEmCIsQd7K2/JlF7mq+BNDycD+GCnTJPpkMg0eD9z72zZQUmIIJnw0aZfZdsc
VC11n5+fvfHHaIFvC6oyfmkgw+6PRjacGRUvXygPVIxf2oU1L2+Gs6y6kfenTQdND4Tqmtan8gRs
iXEwB43mYL73ko1/B7LK5GfeEBjr0Hlo0GE/msFaENmui2uZjIQPEbDYVH+StywRHbX5VFxrz9Gv
KHEkOz5c3tkK9PlepXi8lWiGxIs+Wh1/qQAvxFVDLOppg/n3SjkF/MqVqTb8+Zeplvh6qIXDu1ow
X05gDH1PNW8MUkQ/wFl93mK+TmbneXx0S7bx0l30nDwA113ILrElz7gdpEdlYrr9Uv3VLpW5uvf3
opu4+NuV2XGXf2T3R5oQ5VZ+KJfHOar6gLwSognTd1F7jFYl0AEHJuPKWAk3Z4IjKRV+NPMqnfgL
f6+9HecwVLTOCfVJPC88y4noE1HIfB7eDNJQ7rGlreZUx0VK7ZDKgumRIvbbNFWQrtmnl5wTwVzG
wzDZ0tRL4kkUgAecoNf3jNthY8jhZ9FdiOFLf118jqQW7gkHFN1KWKfLo4cn2eVNOzumk7ybaEjV
NTIz2dmZz9DU4h2awwcQLNartR3Sb4RX6mWt4XT6r4owxFeKw5fWHsDVHB6dwCOH1DXmF/IadtQI
SIUmdrS3HE4fHF2oHWcfA+sqPQi79BA+HuHEn27646SWJiIT6u5zyTNtfW88Frfno5tx3vf6dc9x
AurgMniWVum2KJeZ8K5HzKbOvkxDQrlwryqb5kFHmTjtutUp84JoJ4Y7oHZJ5eTikt+RzlNfdwMM
PpAUjLl6vEsTt3hQoWfRXFudH8pHfc5xUKIoxPH1MxhMK3jqM8naNf4ukZzLocQxm5CsyEriMuun
8oyz2l1NwovHEL9Es6yadu2z3E6V+u1yWufUUYVN/x5tL8CTZ5hr4NMPcwtiNHzrtLRLMLcCNXX7
cjhxnGyfQaBYqkcjLSB77qFyseoYSDrnABsSAAuwBvkE346/LMuVFccUdLwTz9RYKoSNj6ejA3nD
ui/2EufBaVRyLHY03WNL2s9LxRFnhMxNK9mJWOMwgZwAb0yZ8MoWmEF/EPLZ6cW/U3bHffZAGZto
WSN/zDDFwM+b9XY6t147zJjP9QfdyY1pd15P3hz5dPy4PUEKEwuvq20CdFoat77vmMZEZBs+pEu5
4hmLffPCQHZ5ywe+0/s2s2sdHjAE34MOtqlu9g7xe0NMX9hQe2eDkN+jV91DoMjOiwiufXpbc+WT
d1wWtnZ8z0ngnBYwVhZsKFblts7dKr43gExeawNeO+Z+gum/rCYShBNTzzl4EnfugED0qCksWDLt
/Oa6331kH/lt5ZZlTea/TCIajdE5I++M6FTmn7XR1tWAU9APoSxuEKV5UghhhQR39Ywh/8leX8Vu
C/uZ/6nfDPCpn8idYobJXpjp7gkGw5T3hSuwJaMlTN9ZmlLlUQn3S4GEE5/oafPm6edX1gi6/Hnj
f/gZRvsjYIxCfUz5GRoKjoNzUH8raMoAliynpJ0w10jGwQtHjd5y+sY5tldemp8R96MdGjoYPKeW
gsVAGztppDYpTLmqs308QGba1ncJ0Zt7BIWeE5j7vBZqOVDnyelSbggWgCdrpHd9GtfLIB12zXlt
rYzsMgsKYKaNKj2afdruq1YupkUxTI/hSz0DjA9QixHdG+G0Evu7OkjijaKJWzNXo71Rnf07tdpc
krZfRRwwobzcZNIRu/UZmUGk9iL+LQ2cYZsSwZwiCLikZXUwAn8j6g1BUr1y9/NnI3/aNr8+Gpwk
jEXjE1gw2ICGo9OXOaCV8hFQToj2IYG2slT6jXghWBLZdgjoCR2PLFp25pa4nbAHhQFZC5uIbbtN
JAAglSnVMN7FAf867T3zkCyPq+y+IChoGxEE+JLehjOivzR2Iz3oVFA7BmzW2C4ZevBIhw35kVeq
OLW0XeYm0RwccLWHCS88JjONQ5ULj9O9yDuFDqX8YX5o/uS4q3b6xS4PFq1ML91GVMJwEDU72Kix
4JQoIEhCuDstom04tYiUjHYSoFH6A06b7xv5KbzsKCvmtSPcZ/N4xjF7h62vKF5B/Ls9XTUviJ9V
Tjlcc1gU9Ft9VVMBVtvHyzSO5slazmwffYiwRs0A39iWbzpXoxwpLEDHAkYtZj3xrwNcuc2wjtB7
FR9qiqS4R7v0A0x/oWJErFE9wMstXaV/Pgdr86LzQ9lKMmXRj0x2lkSlenRHE2OWWVtxjmseluug
me/tPn8+h7dK57I9c+VV8laJ29Q94oHwJ91GsVWYWasMEJmWbvMVK/xAmcT5QqyYaCwSpyanNFoc
7xKvfbP4+jR8DICayS8ipP3nUfZtof0cZIAETUM3UcjroxWgyU9FFiZH5ZbkiMdwloOdpjk9IFoo
OWwuV6zKn5yZb2P6y+VGY/pYa/iy4X3fXtSDlqOCuqeWNeygAqCJMO4JMK4hgWTdvPBvL1hxJVun
3bOKXnjVlsQrTTkH0JsgdDW3gUqzBKg39dNvaASahXf+L5pUdtWuTTeal7P4zqAiD7mniNwjKVpr
NnaxLR+uPMVxsW78FEfHrvSSBkrUBcqtcdMdASBK+OfUod+rbMT5aR5vfKbTiSJEvrzc/HxtXFh/
POOOrz16eaVdHcXZcG2J0xMejZWJ97t4VPfRqn7wHwR4CpTPDMpYpqtOe7hT7FuXkpMv4if9I5oD
qkYud59I88s8vjEOwwm1XVkfIUmWjMGYyEs7X6Ehgs07oI2bD2yxB9WRX+ndS1Njb93JT22Lv/yy
yOdsDZls5wOpL+0ZkuDw6qwvw96EQ5cJlJqiRHi1qKCOT9rjhzA6e1WBeK4pIym3/h10cIXDBOes
dGHm9mmWPxdnNIAk70yi427IOc6EWd7CjGb7n1JIlI2PyCVwIz/b/kOyTaf6LJ1KopfC8tG3F7cV
vbNN24D9NyO2dU49PcsMt/k1ZMIw2X6aHaMzlNEXqo4ISLltvN8aYqepuapcqqtTXPNXVJbftB/j
ZzZqv6WmIQSBwtV88pVjuz+ElM6JTPeGKpFA3EmYwKO75eCxE2ZElDjyZZKuM7fzmpW8IAXevgBy
qNA5lMEQtOxovCbQ1UFaVuav54/WkTm8TxoXJSUtdXHWuCIHlAmpbL2nOhwj7Iow2AaecAuXj8Ye
2XjTn2eH/O0uLUVUTKLKWd2Uwcg4eqZSGytWZurBU12sildz3e41ymYvqXowtj42edxVHTzASUkF
4rUt7HoRQMj2LtbEbxzphroop6nIXwx6yGgur/kHrTap4N7LjvQaIfPbiESmeufHeJ77LsbCaBVs
ytZ5q+10VT3y34vuVYuHGl0aeyeDAE992j1yolQkp/JamlQL/rq1UrbWVod0sNW2Be3Me2FpbI3X
+qN5zPXlRXW1V2Idt8rWnFocOvVl2gA09mNHJt53KJNeXnEM7o+rDlR64Mi6wwGDzIDWDYmaZqtO
NmZoJ55UPhNyxxOnxryVHmntEe0TOyAZ4shTLTs02PR6AxxMceOn9qPI950o2R36IKQvlRyfOef0
K1r3QJR6SZllNr5yN4MOHckzSaznJxMiwS/hVa4Cr0mQCDWw8Hl6hHga8/QVqo257rxoJ6uTcshY
uSF6TYjWNfELbD88Ea1R+CCRgBZO0o/o6F3ON2Xk1truJFzoePndUPk9QSiEEYnLDb71PmsXoXI4
Zq/HAplvsj2XJDMtz/GHyZCOnRajHbl4cMejM/qrSSFNybslVrAe2p8g2f2b6t6YtreIiKbS+8Wy
23ZTqIvj5KJ4PXx/fZ5dltjpE3/a5TvDWPYcJ7E1dsreCqmpnDdteCiVe1gBk5O0a/kMrGBdnlZ9
OTeIXDm/6aVLdu3QGv6g0duZfCsCqwdL3eViH2kyBtNj6jbiLD20824NPcGWUrvdB/cFBzfDU9op
Lez+90STfytW04fx/3XNGc+P0SpQ5YIfJEUfPLEB8AwLZDYpdzYx1CQy0HFRqDKY6CpXR46nNWmx
8gu1gQXd6Y5ZfHbNucFuIZ+Xj90h/gUoIfI0oFNEbPyimELZU31O1+AgXOVmYM6glL1LbLOd0ixn
1zk0seu1QixSzzpc624t/yoYp7qtrjrdy55kgIS7iviGn5cF6bMY99NtD5XjL5vr4liATuib4Ekz
SO6bZNLeT5ZlPzdjV6hs/yVQ5iklAmkiHJ/fjsTaDy3jgd3TLPvsPrW2UrtkHy4eB6CP/Kzobui7
3S6iXTPX6FbYVrgqLNQvVLIQyl1mYKIK1fXf2R8iqvsIeRDNTUC6X76MECDHDrHsnTqD1lBs5RL+
hqOtaHC2J0pSPJkb7WTnLFfZL7G4Oxm7ptkMbNhYPFSIcOn4V8GEdy5C3jnbWqOfcNKlV3DfAtw6
G7TVT6uT8JKe5iUFCMPJ9UPAolx6QmtQHljzu9pB2odM9Ex+T9sheeEQ1y8V3k3y78gQz946aQEh
U5ff8pMnQ4FVnktH9hBnnQZGQDelpBnbOZ+37LHaIccvt0e2ZvX6lDlJOtMzl669BKpCXdOcR9id
Rs6Vj3X8Ah0NZm0o0X75VHPdjItzzGAu3c4ZFCUwW4cKnMQuBBLKVSXX+Az/eT0CJgmu0jjDiqNt
R9tJpBXlXfDUeENbeDiRcJKh56Re7w3+6b19udboRdZUYnuqT1yrdDmJPQ5qGWuINy3niMyd8OH/
5lF+udxoXUCbUwma3DJBkKNO2W87x22OwmUxNNSQU14V5A1b/28z8ssFRzOy7C3NSivub6ikopJJ
PXBR+08ZsnPeC8617sy3AszowxtrX4uj0FyMPj1yQdEWX/BfL5J9vFMogwzVzmxuUj0bDogNvpx/
YTD+7dI7YmNy2hq2JqY5GNhlFX788Il/Ga2RYfSdVSrBU7r67PUu1DlRgEg+rz7bcWtifKXRsStv
xAtPlnkx3GqwzNfyHOiwK86OV9B/V+9pdBKK87ZqDFUOntRpMGvXVCsnp7nqxftrTadhOHwfLv96
eKNjTwPINJcKcbhQNVdmIZEvwx7z2mVGJLHvH9JoitcoyGvKeMHTwGGRbZhtRIsPu16yeKJJ8w7Z
zL4y9YYf/adbG8308wV7Dluu32bCsMuSZv6umTTDC5fDWGG3D9dyuK89zdFsl8rC8I0jlxzKPMos
QeYgTGkeTX++tWuXGc1xISsaWVD50KK55g3apSF653pt9cplxq+BRjv3Ry24DJcJZ+m2mnHe8Krr
wQBXppU2amWbQSimVsrtiIt/DPYQI0O2vbZfuXZDo5UCVqtY1nR2uSFzcVqEU4UCTeJdu8y12ftZ
vvmyIvHRtFZefT64Zo7snkmlIjq93iz9pgIYrUjaaJ2QwH2fop5HR4aM28zzte+8alPZSbbXxtw3
m8v4UqOVQki7SynIn4sfyWbz1PMXCTFN0F8n2QpBBRpoVverarVrg2O0cJwrvS+J3xgGR8WzNOfJ
6jgrUNhfzaf4813IP5dCbbRepGrUW7nJDZprc4E9ziuWJJvZ7fz6zPrW5h0/zNFCUZ06q9ES3lnY
rgiBxpT1kHrDp2fY1lT3oon8EDCj/8f3OFo5Ir8z6BTwNOmWLMC4zcQ5CcuTgo3BtUb+tSVfH+0i
Y0QbphRzLXN9niezaEuG35StNS/MST+hq/c/WhT18SqiHU+K336uvcHsxKQLeWHyCK/Ue76Vekcf
3bjUGxhGnDQpb7Jhg4Vf0G5V3mQG8j3TSzuO5j/f1rXFRB9tOtgaN11RcV/DG/ofNi8MLtfpZcNi
8cML87MG9GXZihVD6ZKTOmykhgkQ7pluu3iJVZn2ZoNc+T2fXbm5P92Ng8aSTQItv6cDi10K67Oy
gic6onNjOUSZhPN0kzj9f2Wn+Kc3+OVqo9VSS2rIiGeBtWRKEptHDKM2VZ9yJ59neGOI0KpFegRX
bvFPN+RfLjpaN0sZUF9scYtDD3Y4AOTv1uHEzvh0WxKKh+zgygX/dMX8csHRipnGba9oZ3+4YOvW
h4hkPAM8N9Suq8vJtY9vtGTC3G/KRONSrS2jbkdo+XxevhI/iAIcEcqVG7t2tdGi2VdVSKSGMewh
zamMuBJDqyPPQSOhQrlW8vzzV+uXxzhaKlVY/4UQ8LlF88uqpKGjfEpWByHg79f6b5H8brOE///n
8G9es3NfhMGx+uTE/eur7fk9vamK9/dq/XIe/80//EOIcr9ffIDl/eELN63Cqt/X70V/eC/r+LeL
gFoY/uZ/9Q//9v75XW778/v//o/XrE6r4bsRPJR+5eyZfED/PrFs+p4VQfgy/ge/cfhU/e9g7ix9
gP8N7kqF1fw3DJ8q/l0UDcz1KA2I9yOJ9p+BZaryd5CLFvnXtMCpVRkMoN/zylTp76KmAd9TWGQo
YaNN+G9A+Cztj0MR+p5oaCr0PYXkMlIGhx/v65nTbNuT4ZdV4fqqeBFmchj6j5Kvo7YVYhUJi3VB
tZpKerO+XLLePgticJCVUzHNLcWwu1KRPMGsFKfW+pYA+Zxqr95jSEpLnyqor3nJSfqQASPO9UtX
TrXQipxcJlk3OirVwmwV3DC5dlk2sWZN5CgJpkHZYHJXrYAEvvR8urucSkRSFwHPTB438/ISlJRx
wnjR+eLZ6YtjvmiU5mybl96YJj6SKPUc6F4LMOI2NdTmo+2Fo+2f/NzmSefAbXvBy5swX3ZNGzld
aymO3IWWI2rIj4ysMj6spqQ4j7wH41NIK7cret0zxOYVnDNirUgzcjs2jviFfAuMnHlJKbi0JNRo
XQZIUDYqDw5tPD9VDa763oKvrFiYUiiu0W6LLcJiopNXp1Q5G+uYT3ORKMNCpReQhV1CxLvRepki
C66uJ9SRhOqRqGJqaXLr77hNyzHPl87TMWN4jayeXQUhxPQc8di0StXWkUj4sBrk/bbWa5zDmUBm
SSFolPXjdNqYerfLGtqo54tlOGGgvlpR7OOfjZuNBPl9Eogp5UehR64MURgPT/B6bgjnLYvoIc6S
rSoJbEny/8PdtzQ3jizn/hXG2fg4wpDxfkTYjmhS1PvVotTd0xsGJKIBEI/CGwQdN+JuvPXea6+8
8O4u727+yf0l9yuQ0LBIjqQWKmbowzkxpyX2FApZVZlZmV9+6ZXgb87C0bQyU8AszfC5iozkpFKK
fCxNUcToa2C6A5NjciIvdeWslMFaO5+ChiPFya4BSatRYBw0yL+RaXaMPj/VOFSXcBtlH/2oTFD2
mVpaHbtevfwFjUfRplb1UxWVWfniumhi807LVaDU3GQhXke53gDJN1Wzk0jwUdFDNDG4jAWwGaOD
49TzwHqHp1wK0zJAjNeqzwJXMi6s2lR/Wcxj9xqdksTTPNFQYyynAKbl86gyhsSb+6dSXACeFVj4
ZbaYfiubLE4B7/ZQA1ShgyfWEJmSXNGk7yTLw88k8JGxkUuUPuopkp6NVEUS6BaIelFPa0Ax/LC+
UGrZvSFJoBWos7LMa3EhRGdNWaKbcOKJ93WUetciOhgghwS0fZPG85OaRO6PpVIh/+8X0+wmIEH4
IE7F+EGO0Bh4Pq/JL+nURHK8UepLAQ7JqTVtIu8YLLvujUiWi9u4jJAnQRyvBPasIDhMEmqvRAUQ
BjWMgLuMZe1cU9Lm2gQf81Vq6sqFrjfTCUhdUFw3l9BrSaj9SaXowqm0zJC5EDQPNIrWNCZoY53q
t0EhIsUehl52FYtVjT6ltVI7SiCC+zlWY3S4DtO7pDLj0yZRZH+YzYvymzENws+C7oVfp0syF4Yx
zOP1onEX50TyFyfLaVohsDk1/B9m7i4+C2hQdWcWmnk619vuu+jTZbhh6SRALoAQQwE/w3KOnkdo
7lWiPcIily9KowoRDc/nwnVile6zJETzR7OqixOzyufAS8oRQHmSVjXISkHKaNwcJigzDDSt/J4Y
nvvZ0j0QOxpaLCI/aMRX1jxa3MsLEI4DlZyh/HIRBN5dPSf6XYCDNhKmuvLZCHNUssZz4/N87kWA
phZTY9R4BZ6ITnsowoss67So1eYbakx1gCnnppReqG6dzwRVL56r2kd3Wy+QvgfuAptJSX3UKeqB
CfDIPNIB2FHKGjXvUNNIWGZ1dqL7IorwXdWv7EQJQY5jLM3M9vXSXKJbG1rhepG4GKZNnXyXIzkc
m6GazgJw/Q7dzCdI6yd5dG5ZIBZyw6yahXNTu9On1vSkBk5/DtiLXIFRhJBIBHZ3CvLPJSnhD+qe
WR+XrpyMfQtNXkNh7qHNq0iu9UBIj+OqWtxYODmXaaql56mgJNcghc/ADlnIANBOIdHbyPWMM0ut
fAU9hqPo0W8073MpLZefm+UC8DMfuuMqXqJ/iBE1jXkeuCTF0UiA6dULzQdHSRGeS40Eev3IrZD1
BM5OhkYX9AkehRJLtFFMFJC71N6XRYbO1KU2RWYTbffOrET1Y7DuoOQ/qkK0AK/AMpAQE1lHI60X
yIfH5MJD1P+6QXezcbgMxdMgMNHc3Qhop0+hRGZEECnkKQYWaZzlsQsyA9DW5IUKleqjoxvIQU2r
iEfFAqTlKQELUao3oBNXMvF+GYHlp0oy/5Ys4unjQlIy5EbQ9epbrqrV5bLK9R9JuAQTE1k2X+Xa
JJdzT29gOQTpzgsrsICnZrx4QqeXajK1giVSsGFJAOJNAyR3CxE07KGgzi+W0PnfcYayX/BNOMuT
JQ6W21h3qYsGZ5aE5MUw8NEhe25W0l1axwhvGmRaI1ech+rIKizkksB575+HkqvFgOsuhK9zba6d
BULiXZVSiYqVBfEnUqQjvQVap+dCcA30DZKzcJzPiXVlBeb82k9D41sKkpNLKZ6CTD7N0G17jupC
sCYZc6DaFHDjRF5+n7pm6BSguT3FmdDOYrMANnqalIAto4QdkA65QFlSmFajsAzJma+YgCWrIGha
zosCtKrz6fG0diVzlKA2RwVka66fCVFogFAj1+5FOCtfEs2XT/xchyhULU1PRHM6vUkEPa5HSS6r
2ahC0zJAslzXR6PuAEQYGnbZiVgs5zehlbnA2EmSeysCEPjFR0hzBjKBRB5pFXEpqhi0OnFUCj+K
wKzuisw0rtx55M2P60yUrmvTD7AFQAkHVKEqUIvTAGcuJGDfHk7BXnxdID56ooYL8yTJdesusJao
HPLSJkHzykyqwZVhxdFVI5vKlVpk4M+3ZDcqzgMR5v20lKIIbc1dEqBe00jgksRyGp8G2J7AGSiN
9bSUMh/pQE1PgN8l3gUBKXOFzRNK6pk0lxWUfxWJCoJm2SrTkwKtBGrkAqdmMRRSofRv9XiBahIx
LPUZHCb3O84vjGnuBvNjKw+C6HIJWeXjqFxCTlJDmhtBI/XXeu6hVSM6OgJCM83QiRJoPoIGdkLm
AXlq1kY8kswiIDeyIakATpWmVJ9OFdcCxf4UVQ7jaRjO1eOlGIJIYylo7mSZPMXTHzgj10uAqusi
H8qaay8rMlLnYYWSXg10FkH6XC7UEy1Dqz1gMCQUpopLcpOjtKLOJ1nyZW4+Vu7EqKJh5l+iA8Qo
xqZK0I7ecHLvXkJVa+kizUbC40ABGqC6ruYoggWDbjIhln5m6RnIpctRDe8dlu9cAIcOuiGGGKQW
J02F9k4lynCE9A5n6rxJw69oC/UYaeWlUUho1Js8pIn2aGThaRNno6mLWvblc2qeBmhKKNXgsBeF
+DsR828Z6jm0snjIgjo7pQG/cyFSF7+AYVcAVCWUJTTEm05EP1AuQZ/kk1Gh+NOrQi4naPF6Ns/S
sS4k6OM1X6AFh1Q78qLOjqeAwz4GRZo6RQhSKOhtcyovbGwe0Kt5xq3sCfHQSvLgosgbtIhLkaOu
PRMqA7ghlLVphT6MYtRKHvtyQMZaEj74+jwEyXQJ8KKvSeg2UaErQwRKgyicfjenaCSU+MZMieq7
BAYQxdbzYoQuHye5tvhqKuVdERXhaNmE1n0Z6OjUOS2i5cjImgaM1+ax5bvadUgM93MhukDP1MBl
ess8GGkktMZhhfYLTWKoJ+hC+sVNQQlXJxX0mYDkueGX3tm0UVO0HxeqezefFneVDhqxQISpMZD3
14sc8k5oIj1GlQWJlWhUqs1TYS6A9dDzHM+zsBfEfO7i2KaP01C/XhAA5r2FdWEp8X2i1voIPOSL
47hG2X9ZV9/grH4vlpZ0HBD3VJgvbypLALQInHu6SBZDfwnsY0p8sO1lsPaBrz4JFdyGUEE5QgId
kFmw6L4f4kQIujhUvRjA14UBTa+UX5cuTrVGhPzELwFGSK25N54u0C84U9G3U1DQAURfAGW0rIPw
OLMkEGVEybdSAt8XQZvMB8N0UVpRUKIPAxeHJDKeljDEwyBZZGfGdC4eVxaKSpJYkwHYUISRb4n2
QiHosJCiH3tZBCBoC0EzHQhhcp5GQT7UxCkIANJC+2YBMH27AK8b6jCDRf7DFErjs+Y13qVgVsq1
Lk+1rz5R0BRUgLt1hZ6x1v0CTaGexBjFTu6yVu1cjZJLLQSwEc6cq48EPYsAz07Cx0BQpRsr81D5
XMZodnGa6yIKYHQBJG+iAD8SsPtqXCxF6VYphOCSAOYOxYPWIY81AUQY/e30M131qdRkdHspK2B9
Q0uaTkdZ6Vs0YjC/T2S8aa1Mg/OIWOZTmerT6yTTiwe0TQYgJErCr0HsNyAGKOUrsVGAIqvDJjvG
7p/D35RQA1LLTQLgTGGUtx5i9F8rki8nAqDdiLhGmXGuqEt0xLVk6yGXQvEygvKIcMmYW/kowfk+
cStC8hsrVOpv2VIumrEVCwBkRIt4vjyVYTTp/GWgrf0pSAKFOqrPRdlFn14Pddpot5hrmTTOxXmd
nMMZk7/5uiED8D2tl/GxuoxQP13IwihDM9bvFTKAjliQCmU4Ea46mS4uz82kgEtvGCSeLAUrQlGL
UcdfxUTSLiSwQ51PgzlsUSL4Z2hkoyMfWqY5wCsWQc/VKgeB4gLQaTKS5TmieLVK0hNDMOuTuaD6
I0s2qzNFBOm83qA1CYhApiex17hXkoRzHCs+WnMtFWE8N0l+rjTJYy6iiiWaZuUPk0jL06m0XIwE
pKscUfYSXBaXcnQZ5pl4lWmiASp4z00u0eBXu5ZUYGgiswJhHL32DJu6MIaSbAa3chQov8z1ZX4c
lU34A7cp/wpC0049KLtbiTbfSaLSuoyaGN1X6rpsnk2Q9V+hlgAtXzwY1+NcjsLLJbHq27ycGuMU
bdAnfpCrF0sDNBZAJqYXy0ZLQWg0baovnogDoMVxfjxXvOYWPdfKoQIRXelmSY69xPJGzXyenKRC
ijpzUU3q86kxR52Y1hj5rZvXgYmIdgRopmuWwiPaz+sP6G9UoqpUQY+jIbzT6kdVWuJNYub54zRC
k/gx+EddsBhOU+PEzYly7qoBFqLOs/hYTpc1op9NgBo53BOSUb5YRKc+mu2cySkpCzR7dsHG5VaZ
hT1rNCYcrbL0HqRggTpGks7BsOgaEVqgFPGU3BcEWgw9qcVTo06rcOQTFWyNYfWYRCZYK2V3RJuC
DecExAnzBgizWMI9RFuAfEMWUCAdJMJooYs6bkty5oLMBCVs8NeTGxJ76VevKpU7keBkXSqKB2Cs
RrLrsEY5FSnRHZdetn4pSYjyBtdIzYc2yMc71ono4I0dOTnHMOdGRHQnzvnSgoNGQe+IHxcP5GN/
qQsr7h/ofYFTiRJjMJHTdkpt0Pa1EUIbEaByhpisoh+hkY+kaYaMmiD6+csgJLG7/lpSjKM2dioj
G4EHbYjm917+9ffaDSXvjvPazJ02nnw+++e/yBSU3u/drSMNLTPBBI3Q8MZLC5Z1hB4XCmrFaKEU
PkjVHNbL08qyXu8uKUeA0ImIS68/CExvigDdbVC8Dq5kEVzZ7efgRGAhn9VLBrJ1RF8O6B55JQRW
Brp5ZEqaoqBR9MvXB7YLem8DmgmR0QwHiMqXd9zYBpJ8JOn4QjJoYyL6ObRdQJuQ9NoEGhI+aMiE
eqz1WUdqclMCbVsmU0TmeSWAg5OARCHmvUSgHOmijCQVALWrD4zKpggk9QhVkSrtT72SwaFtAiip
niLQpSNdN0SkA9l3p5YA3avRhhjKkn6gIg5LB8iUtKjX8kvakaRIhokeZi/vuLn8Ik4IrKHRfX94
IlivygoJ/OJP/YQXBBGgUkkVscX3ikCWjtA4Xdetw1t/FCr3XH9ZPkJ/OJgA2haj/TDH34CV1BUd
h2C9PQ7PE+wtAeUIFPyKiK5m+yRgiUeypss4Iebq65XzdUC+cF8BKMoR6pFFRMHXGp41grp+RDtv
SqK0NoIHtwVot+teSlCQYOjbj8haAEFTjlbuITyE9rN61AGtvkQhSf3eXjySLAugl/X2p//HKAEJ
PgDgKxaMwMGtvUwLOXq9PpYYHTdx4eveHwd8wwIK8hE8ZDgB4toJoFsEDzykLaDjCttLBjJkoABJ
BUv/ouQ2ZSCJkIIIoBX+ObS3p4UAvV4emxsvjT6uUKSbL23IR+j2jgugCuVIPwf36phaz3dHBAh7
X5ZBCr96R1YGkmwc4WSYuAEcnNmTKVy+38JD68OpE3Wov/azdfJxPQawEDeDtV94eP6frPbe/DTa
Bdtv0aLdjd2vSJANjgRW/9AOvKT2jf1o+pGpqei9hH+1H7zjxrvL6pElA72Jnkzrz6GJoPetX9ah
z2UUQnZ+DfbRpgQs6hMDPrvWfIdn8zD3nqcfq4y1l1U03npZ5Q0RULfAstB9eUM5HJbZp8DlXvoP
YWADPGC42bIev2Ai+IncJC59a9GsNO0huTy0r3evl4eCk0BUgrBH5/cxJ0AwcCPQaaVwpwMOTgZK
XxHocOoA0sMNYm8IXLCQHgJyHTe/9eVnddM8pG1g9vUBBJgCXHt1wP1XpoAyw22oAcHQjkQwFaIq
YH0WVnrngIRAE1i9jgK8fxFBQKWTAPVzNkVgiisnEE2+V4fh8Bzhvm6QoMDmW7pqvbzjlkrU8T1U
IuIgh3oWZNq5s98+UI8kGaEuy/wt57WxD1T1SIM9hE081EiYTMmwe4lAMY8Q50OpjrH2/dhtoGi4
LiFSoEnrK8HhaUSjrzbQ5CPkg3SlvV9tLL92pMs6IgS0lKn9HJwiXF1RP54IUGEP20yYtnf/S7CW
GuqLDjAO0NcTFGTtCMoNvhAt591YdBiFIxV3ZDSoXS36StEekPWT13eTjy+7ZB5hryumjjRI+9ky
fwiAwxOUqYV8+R5K5pBkQBvW9NJ7qKQ0EeBvwyHtS7JxIEgICRJUUa6jRId3H1T7qj0BFwJDB/Gv
AQO4+jAnQTAQEYH2M1p6s0Nb/77+DxA/OmAeuPOtkzxsKAwJABAnmcDx/nZXPiwRmCtr9HEtgBNA
r3uipq7RLqzll49wCVCQJe7CAYcHBZH7HgF6JaZACJUiizaMAILElirBMewyIAfn9eh9TT+cHhPV
4KBkXut4NiKIaACyX6oGNOTKBBxgKJg29OplA6DfNEBgwJPWhTyYXQDnADYClfO0LJ4+6YAMoET5
5nq9PJLgQABocIHwcht7H5cein8DaPs35+Cw3l3unQBDHFAFSYGlrsNAW/d/SYT513S4QJTA4LBe
vnfmU8CuV7C8sH7Mugst8gWhUQv4+fZzcO8uq30DgCYi4HBppC6usx0HhudLv4Pju9YIKzV7SAef
pq16HXzggGXwfeDsdy/J7APVwP2HMlnr66DHKuB4QCKgXT56SQDmXaNaHZGdfY4v1fsGkNBg0Hz/
6X+HfF6KKUDaG87aMgrfyTcoZ978C12xwe4A6yKCtlJAgVJ/oXFp/yolpFkNvioooD//C8NP09q2
jS//CX7lxo/M310Vn2x82xnGzWet5bE7073v0P3yzHcyGzWtzbgtfFi/Fa14+ee/jOzYntmbvDg0
H/DbNHYYd172yGujnoI3KA7teNYNRUVIF77vwNfOwn8m3Th0VLia3Y97GYLeNd+JjSKcwR3klDkD
THuA2vbSgf3uhm63AI3Y9H2Bx9gvnNlgUtiFk3fDtaPTUpS+o48wQGaHg0+Rk/nPzLIi4GTCG/3d
J2Ay7xLVyM78pyfHZkSD+zyYjkwk1N8Yf98GfnEBd7c1W+nz89+vp9PuE1zJ/hYP8KfwyY5ZZisO
2/RTPCNZxmwgGO3fXdx37p1PJViq2LlSIse+ww6d0PXLqBuoPU1ws3oPS3IItlUHZ062dFxS+TEj
Eopj7P0UJ7SzklUFHDQw6DRcnFRmujSt0Xe6x04c2VnQDURlTckv+w57nkEMrLmgl/G+w47zgmwd
DtoCtO+wo6Xz7LGypZfZvsOe+Ds204Cf2HtYOyPO4DynAmb2GRya/oNndvzsdOPQ7UBDaH2nfOo/
wYwVdtYNRQemtXq9BwYVYZw7TTdSO+5rZvGdmu3UySI7ZoflIQf4Uax0LQ6nYpQR1O4yqgGX804k
H/eizsoYOocRAq59/cc9f95RDrhPchi3sEN2tjRi2XeLXTjZ1gZDQoTDsHY8uLYbh/W7eFigK7uo
tnYDhUb2lcOVX3jltmsiUaRp35EnIansYHvKHGR85UOvFw66QDo+K2d6O+477aty4URPpMzcbiyq
fdAusvvx4yfvmoQzyKQbqB2XViH2nfI1ie2t65bG4YhcU93eza6dLCWa7jvZG6fwnGzHykkUytB7
bJLVNqsreJjmO7Lt9UgWhwNyR7KidO2we+9WxDyu3/cEVo49eAhrdo/5+P6lJ9rZHpiSofddt0mr
NTM/ZmIGMo9bxyRB0KCbIZVwi3TpPeHKxoUumzEDyzxEXDsz1ngAi9A9pcfK1T7IetpT1w3WyoKH
yXsMwHkZM85lW6nQV8brGMylH7szwl4baRlY3+G/wLl6xr5DhzVGY8gaByUHjQwD5bgZu6F53Gom
Tva0dbYNDjsEFw9nQH7AeWFOi6QBJNhf2DdQdR7GfnZm2zc9pGF5+HOXJCcVI21UeamI4/ef/K//
RtX/vqsZKonbIjqUjaG9lozasTcf9+eF1pDVQPVoF21uo3RUofxkbHxz/uv/fPNXYxq77iL7zLO6
b7pfvhaYHtoe1Snd0rWGkYP/NWqSrRgOLSzoq0hO7aWNSHHmJ91Y7Xwpaqrv0Oe4tnejtIPSDjy9
B80z22GdDlpc13vYzE67Udq58rBbFySbbYmAhzq6LGvbL5jZ0tRiXxFcOQjystkIJFP7j3sLd64b
pRUtxW32nexnsJpl3TDtqDQh3HfUiV3O/MGnzN62URRp0XtwtMCwu2HolGVKitZ31LWfQec8GEd+
tpPyocVnfR/y1cmLwRBdQLuh2ulrHITyixNtOYw8Ir03ZIBN93f5YPvmAzPXvcLH3dFTeqEaTMqn
mU9TDc/MUQQwhYdafijjp302m1YAS6hz6v8Wn57KAfiXmR25Hp2DjP71fjwZ338ZH/+vAd08CIgO
Jtv7HwhOlCspOgg1gdY3VaAZ33qtfcb6D0rtAV7T2/04vNT8pxh69JneJTrR06OtvZ2F/vNWYpVk
7hyxw/YEndBfbt0tOzl/XP+MSF7Yg/vtNeOg58fhYGKHlY28bDdNuh1o9W5fE3KKntBOZIfMPqPk
LX0HPiPxrMzsvBuJThh6rPvx42K+gYAz2y2ZGaNLU/+R74CHidhhrTeH/fMOHCotcPV/z4HD9SnG
er4BSSLPQHa88XcOAbb06cc2vgUVyNurv37ld6bw9qtb8LnsHISfHDffci1BgNVvpuMyIwmjugA3
3k2s/Nw0V4GUfcChFvm2pQt+buwW92GHW3IAIKmnICYgs/b2gZ0o1HRHzfzcnG/pSWBnrKPzN3he
TRV0LgaY7lrCA1ZH/twz7nBTcrfDVrqqGmDKAZ2ejkIZCxTFO1Iqf2uBB936LtgW9oy9tRF1U0Hz
OlA2qsC9S2gT9epN6r0PunZykpDCjljZwaHULM0EABxEsOi2p78KPnj3w2zXy5yn7ji1BhGlV/Qf
UJIAcGuAk0Dqvt5jb977oBfU2+B3skxo84d6Z2CpacGrKEugAXzzsX+e2ZCpDnqP1djYaf8jrILr
4dDCBWOiGq+txDuPzyfkOJ5sf84OzOGS/SnDJXvrqLyycd45XcQD3NCeod1NNxY9GjxyMteNTQFg
zLAcojtDr9xeNA4+8zArY8ffnKvCYa4jG1n8GbtmPAATk8wfXCGQw3ifu17NxpF8527APYzFLfJA
M8C3dweX9F+TT/ebIpYo9QlrFX9+yufAn8bOlsFqOSo5jMwuXUt+23fUCzthVUPbVaHvqJdortcs
t9UZ6sf7C3jl7l2SzGG2G6rT+4+9csv2jM1hY1wiJxJ4uyLhcK6vbAJ3YLVm7U1V4QJ1ebbJzhGh
tXZ9NwcywS7Z8qnBRMdhYDuc+RVbnSDpHGwdYD92s32mKQddX1HcOMkW2MXgsHR3CDEAebg31Eu7
Tfed9R0wbDsbmQfI9Q6VUD4axkGBdrNszf+rnvA7bckEoAk7gdpgRqZFw33F8eDZ/nZOoCWm7z2w
Pfd3JQ2yUg5ztv2a1fsyDw/jocwC6hZu7w4QaPef8+PyydkjDh4wxC++UyB81s2x3XQ8VN0tcjmk
GpwXZVYmg38cjAuSkaJcn8zNx0ngl+CgUNYPvCxjO/f8DI/s/ujve6ih8sAvThJkCMNmn75RJIqw
6H3Erv3ZDGCcsZ0X3WB0jVb4jd8fHVrkXTGGtdQmnh8gABBDai9/XFUfbD4UcTXEAV4Lbbzzqa1V
sbFAmR/+v//9H3lgN/YAbYtR1ogZnNlPwCx2q8boQ8SfdIUSvvRWMH5EMuGK5tK6wahYaTcssCB0
v9oTfXjnG04cXAqCbrvn/3js26TBfckffC7jmc1ikwx04TI4PPSYBDMCAT7YAa6RPhsTR6W7inhO
/1e7tEv0a2Ry1+CJRA8N2pOn77rc2ULoC8+o1BHyvOzGo0uzfgaHtQfA1N0zMgcddGUnhbfl1qxE
86YR+PMCSzQK/zcYVwpd1NMyFyUO2/MT9d+ZQTkcqCEpcrgkzLASj3HhjjBBNR7u0xD2PJ75m+eH
h4cz8uzZ5pi7qZHytwD6O3XwvZOUT6H/TJGsKDMYjOjti3kID53rROQZTgAe8/bzOOxARLKcjLC4
slezDe8U1ojAILKXaY1DzOKlur1N/sUvMtpcBh7Ap5GdOIMvTjZjzLnGQacfz30UABXMjtd38pY/
vzvHbpMUm2Lgcasep8AFEOi9cHBa4jLJ6BSdg04ZZ36xFX/iATgfF55PElZd8/CIHnDsTxH7ZUc2
OTgRp3BSGeVK+aj7ej+nSIUwS7abbf35jba7EUD90H+uo1//T+EMZn93XhGfDS2AN7//8JdO3DCi
2JOC/3lZXPlP216BxCNcj4sEKTzGuKDeoL8UMN8tKdBuLH232TXuWa6dA4/TjdU62DzMCMpdScHe
qdBLtXvMx+9T9MZYMzpYouTn/SURbg3K4RRfw5A+b5dgcjgS1zbuy7iks8pM4mGMrsmSakkQ6HQy
bXcEDz6HGx+OODMqD8XejrolCB58DitlKQz9PLfZ6+cuOOXn1c893HyWuUnmkXmbOM2z54ThduyY
g6pYw3V2oFsyD5IABEmcrZJXNOXo9srHlcWEkkLZgysH+chuNLqfQeTc/dhjcMSmtlI4aBHKYdxy
thWW5mFGHwh75ZEVDq7r5Nf/JIMHEv36Xy3Tzl3263/Hzz4LbwOrZH+ZALbvbyWfUFfHYVw7Xm7r
UTBg9x/40d054DxgBrh0B8ADDE7snPExwNbff84glfO3HGSZR05yjKAGAKyMfZV1Dsf7+45DL/OI
5X/3oyf7qWY1Bo/iqpUOneycbx4kB0NkOh7gGTElfIA59t8Wn54aFodjIP0GHAOagBio0oWifvty
8ucFNV/Y7fpGNjdfgRoNVMhu/moM9Gj/EtdPWfnEXnY4rB9mBrR9q6GHdvaE7dcN2trC7oePW0IE
Q0s/ZMOhPLLKdLaomci7GbauKAdfZmQ3KGPbl6vjkUgdbS0hj+vJMYmgQNliIh6qrht3fzyOB24E
bKLbJKU8quxQ9jIDx2fJ+ho8XPMz1AAzpgrkt90G/PgRuUBhytb6STwqSK/tjJrW7fsaj4gtZavI
qf/MBCclHkHaOzC5FYSWWrFeDI8q0hUd7KVfFHmr8m6cymc0CBeQweopV+Uze/WUeZBWPIDyxp/Z
s3b6D+QJZQbdBmwVNg/eMIpSWclnhH1J8n3KUN6tdfn5m+5KUF98EA2CpZcyZtAMzEor7ICceMS0
hgiN+Lk3+OJnrr9XyaM8tpPnxw/04+TVJ3C4XA3B37UVUJV5VAyOUE0CXGMngnZL8YjETGzWdZEp
nT4WHUw6HxczIGvFYFwCTFX4JXuMeUR5VrsTfkbh/fpfoRM13YypVDQ+IQi8wLWNJ7D1+LSXEocQ
4+oFVlZg8NcTMIM8O3+/+RIKKlo4XAJ+/Xdgj2YOCv8HN3Zl57kDeMnqT/Zadwz+euznSUkZsm1k
hgaPk0/C2afzh3NmPihH1y38T0MpkSVZsvl2eGCfm/2K882Rd3pfOdcfe4/Y9+4b/PjMZJgryFtS
WJ/M1emnNzhmKHpgf5IC6ABr8KE2wETLWmgexHTA3/8gYbDe95unDf2DZHCpW2gaIqFHJqov3zzj
+1b4j9ndq0LLv8F1z1xqdtgEKg8I5hCQ/S22VR68Q8PMXrJxGx6x2RGA5EwIi0cackRCsp1E5wES
Hj/jPseSI/BoDXGCy+ezRxEQW+l0HhG3EzsMKOZ9n+tsWJ1W+Ljrc1qiXI8J1QD52H/YCXKHwHkz
W0N6taD3ncAhWnKBOBPjQkkmh7j0nZOV3XtTe4V2Rd2PH5fuY1ZuT1bmcUK+IJW1RPsRZuHaNk2v
u8J/nhlA56Odouu+RmHzbda+xOavGE/ljzF2++r/+77lAbo8q94xIIWyI8JsQR53mSGI8rejxxyu
0hNqVMjeqzqPaskhKSun2OOs8UiOjAgNnvz10gEjUez+/T5bwCOo0VZ8UrIv3PSoLdv3HB6c4SNC
OreWuWzzIA6/sDNE4vasA4/U2ok/9zujQG0EjxrCE5AuU96/ruNTS4TrP2e7xc2vNk96p/lc+ypg
FW92iqd5kCMNUQuS7ZG+ySG6vZ57m9+ku5R6RS+UPLQufsbsJh5OARIATK0aD5rKMwfk3WsRte9w
/XyMIFzY/Y55ibZL6Os2HfbBdchrlLZnpN5wITc3sMSjFK6LhaIiH1pj0NLiDB4Q0/eBDWYdNR6s
6hfEQ/sFaPJPBQmZRLQkc3DZKOc3zdvdO84PRlQ8rkuXKGV6QpCRHZjD2Rh5GWpBI3uf5pN4dHW6
s8OoAcppV+g8utKtsIZbsVeJB3rjxt8CGfLAj3+xYwDf2esCjzj0DSCX7Kg8dP6NUw++O0C0st2z
wB7ebcOPX3Du7ARJf/qEPbhvPhV64TYyksNlDw5Ojsq5/ZX7u3Ru5U8XA60i5mdOiLz0Pww+5chL
5T50FrVZyLzRsu0Bqk9HZewxDjRotvovygMJcDVkNhKabfMYF5X93TBtTJcHF8hDiYYWW5PlkEv4
iuWFI0gFflIWKNNmJs4DLvEVvs4eV0fm4cbu3KxkHrW0qO5Gj5pdHQ6yLx5lCSPKKUFz7t0ta1Pk
GlJEhgEGNA3NEUQUB/PojvO42SsVLVljkg1uS5TIw4ivl4Zxp/BQPFkEcbGJ+DlI+t4uUtoXUfiD
ggl72Pf6BhM23+btkMnKtaQx3pe2yd0EXvM3Tx2CrDhz4HiwodyX+TY6lwdo5uHX/wu4a+Nsblb5
bZdpU5JdpOmP2Rf7iBK7ZWnXar2wrwSOdpj6Nt/m7X2x+be7d+edL9xHl3hgb/mGGNbYzecQF75/
+f8AAAD//w==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Statistical Analysis of Subscribers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Statistical Analysis of Subscribers</a:t>
          </a:r>
        </a:p>
      </cx:txPr>
    </cx:title>
    <cx:plotArea>
      <cx:plotAreaRegion>
        <cx:plotSurface>
          <cx:spPr>
            <a:noFill/>
          </cx:spPr>
        </cx:plotSurface>
        <cx:series layoutId="boxWhisker" uniqueId="{0DDA0680-E2CC-4122-ABFD-E098AAC5C996}">
          <cx:tx>
            <cx:txData>
              <cx:f>_xlchart.v1.5</cx:f>
              <cx:v>subscribers</cx:v>
            </cx:txData>
          </cx:tx>
          <cx:spPr>
            <a:pattFill prst="pct25">
              <a:fgClr>
                <a:srgbClr val="920000"/>
              </a:fgClr>
              <a:bgClr>
                <a:schemeClr val="bg1"/>
              </a:bgClr>
            </a:pattFill>
          </cx:spPr>
          <cx:dataLabels>
            <cx:txPr>
              <a:bodyPr spcFirstLastPara="1" vertOverflow="ellipsis" horzOverflow="overflow" wrap="square" lIns="0" tIns="0" rIns="0" bIns="0" anchor="ctr" anchorCtr="1"/>
              <a:lstStyle/>
              <a:p>
                <a:pPr algn="ctr" rtl="0">
                  <a:defRPr sz="1100"/>
                </a:pPr>
                <a:endParaRPr lang="en-US" sz="1100" b="0" i="0" u="none" strike="noStrike" baseline="0">
                  <a:solidFill>
                    <a:sysClr val="windowText" lastClr="000000">
                      <a:lumMod val="65000"/>
                      <a:lumOff val="35000"/>
                    </a:sysClr>
                  </a:solidFill>
                  <a:latin typeface="Calibri" panose="020F0502020204030204"/>
                </a:endParaRPr>
              </a:p>
            </cx:txPr>
            <cx:dataLabel idx="918">
              <cx:txPr>
                <a:bodyPr spcFirstLastPara="1" vertOverflow="ellipsis" horzOverflow="overflow" wrap="square" lIns="0" tIns="0" rIns="0" bIns="0" anchor="ctr" anchorCtr="1"/>
                <a:lstStyle/>
                <a:p>
                  <a:pPr algn="ctr" rtl="0">
                    <a:defRPr/>
                  </a:pPr>
                  <a:r>
                    <a:rPr lang="en-US" sz="1100" b="0" i="0" u="none" strike="noStrike" baseline="0">
                      <a:solidFill>
                        <a:sysClr val="windowText" lastClr="000000">
                          <a:lumMod val="65000"/>
                          <a:lumOff val="35000"/>
                        </a:sysClr>
                      </a:solidFill>
                      <a:latin typeface="Calibri" panose="020F0502020204030204"/>
                    </a:rPr>
                    <a:t>39700000</a:t>
                  </a:r>
                </a:p>
              </cx:txPr>
            </cx:dataLabel>
          </cx:dataLabels>
          <cx:dataId val="0"/>
          <cx:layoutPr>
            <cx:visibility meanLine="0" meanMarker="1" nonoutliers="0" outliers="0"/>
            <cx:statistics quartileMethod="exclusive"/>
          </cx:layoutPr>
        </cx:series>
      </cx:plotAreaRegion>
      <cx:axis id="0">
        <cx:catScaling gapWidth="1.05999994"/>
        <cx:tickLabels/>
      </cx:axis>
      <cx:axis id="1">
        <cx:valScaling/>
        <cx:tickLabels/>
        <cx:txPr>
          <a:bodyPr spcFirstLastPara="1" vertOverflow="ellipsis" horzOverflow="overflow" wrap="square" lIns="0" tIns="0" rIns="0" bIns="0" anchor="ctr" anchorCtr="1"/>
          <a:lstStyle/>
          <a:p>
            <a:pPr algn="ctr" rtl="0">
              <a:defRPr sz="900"/>
            </a:pPr>
            <a:endParaRPr lang="en-US" sz="900" b="0" i="0" u="none" strike="noStrike" baseline="0">
              <a:solidFill>
                <a:sysClr val="windowText" lastClr="000000">
                  <a:lumMod val="65000"/>
                  <a:lumOff val="35000"/>
                </a:sys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0.png"/><Relationship Id="rId18" Type="http://schemas.openxmlformats.org/officeDocument/2006/relationships/image" Target="../media/image15.svg"/><Relationship Id="rId3" Type="http://schemas.openxmlformats.org/officeDocument/2006/relationships/image" Target="../media/image4.png"/><Relationship Id="rId21" Type="http://schemas.openxmlformats.org/officeDocument/2006/relationships/image" Target="../media/image17.svg"/><Relationship Id="rId7" Type="http://schemas.openxmlformats.org/officeDocument/2006/relationships/image" Target="../media/image6.png"/><Relationship Id="rId12" Type="http://schemas.openxmlformats.org/officeDocument/2006/relationships/chart" Target="../charts/chart3.xml"/><Relationship Id="rId17" Type="http://schemas.openxmlformats.org/officeDocument/2006/relationships/image" Target="../media/image14.png"/><Relationship Id="rId2" Type="http://schemas.openxmlformats.org/officeDocument/2006/relationships/image" Target="../media/image3.svg"/><Relationship Id="rId16" Type="http://schemas.openxmlformats.org/officeDocument/2006/relationships/image" Target="../media/image13.svg"/><Relationship Id="rId20"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chart" Target="../charts/chart1.xml"/><Relationship Id="rId11" Type="http://schemas.openxmlformats.org/officeDocument/2006/relationships/image" Target="../media/image9.svg"/><Relationship Id="rId5" Type="http://schemas.microsoft.com/office/2014/relationships/chartEx" Target="../charts/chartEx1.xml"/><Relationship Id="rId15" Type="http://schemas.openxmlformats.org/officeDocument/2006/relationships/image" Target="../media/image12.png"/><Relationship Id="rId10" Type="http://schemas.openxmlformats.org/officeDocument/2006/relationships/image" Target="../media/image8.png"/><Relationship Id="rId19" Type="http://schemas.openxmlformats.org/officeDocument/2006/relationships/chart" Target="../charts/chart4.xml"/><Relationship Id="rId4" Type="http://schemas.openxmlformats.org/officeDocument/2006/relationships/image" Target="../media/image5.svg"/><Relationship Id="rId9" Type="http://schemas.openxmlformats.org/officeDocument/2006/relationships/chart" Target="../charts/chart2.xml"/><Relationship Id="rId14" Type="http://schemas.openxmlformats.org/officeDocument/2006/relationships/image" Target="../media/image11.svg"/><Relationship Id="rId22"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144780</xdr:colOff>
      <xdr:row>0</xdr:row>
      <xdr:rowOff>0</xdr:rowOff>
    </xdr:from>
    <xdr:to>
      <xdr:col>0</xdr:col>
      <xdr:colOff>2727520</xdr:colOff>
      <xdr:row>3</xdr:row>
      <xdr:rowOff>251460</xdr:rowOff>
    </xdr:to>
    <xdr:pic>
      <xdr:nvPicPr>
        <xdr:cNvPr id="2" name="Picture 1029689903">
          <a:extLst>
            <a:ext uri="{FF2B5EF4-FFF2-40B4-BE49-F238E27FC236}">
              <a16:creationId xmlns:a16="http://schemas.microsoft.com/office/drawing/2014/main" id="{4C59864B-4AAB-44D3-9B93-E2E2461FA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780" y="0"/>
          <a:ext cx="46438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497840</xdr:colOff>
      <xdr:row>20</xdr:row>
      <xdr:rowOff>101600</xdr:rowOff>
    </xdr:from>
    <xdr:to>
      <xdr:col>22</xdr:col>
      <xdr:colOff>264160</xdr:colOff>
      <xdr:row>44</xdr:row>
      <xdr:rowOff>10160</xdr:rowOff>
    </xdr:to>
    <xdr:sp macro="" textlink="">
      <xdr:nvSpPr>
        <xdr:cNvPr id="51" name="Rectangle: Rounded Corners 50">
          <a:extLst>
            <a:ext uri="{FF2B5EF4-FFF2-40B4-BE49-F238E27FC236}">
              <a16:creationId xmlns:a16="http://schemas.microsoft.com/office/drawing/2014/main" id="{00000000-0008-0000-0500-000033000000}"/>
            </a:ext>
          </a:extLst>
        </xdr:cNvPr>
        <xdr:cNvSpPr/>
      </xdr:nvSpPr>
      <xdr:spPr>
        <a:xfrm>
          <a:off x="12202160" y="8046720"/>
          <a:ext cx="7691120" cy="4297680"/>
        </a:xfrm>
        <a:prstGeom prst="roundRect">
          <a:avLst/>
        </a:prstGeom>
        <a:solidFill>
          <a:schemeClr val="bg1">
            <a:lumMod val="65000"/>
            <a:alpha val="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1706880</xdr:colOff>
      <xdr:row>20</xdr:row>
      <xdr:rowOff>132080</xdr:rowOff>
    </xdr:from>
    <xdr:to>
      <xdr:col>9</xdr:col>
      <xdr:colOff>467360</xdr:colOff>
      <xdr:row>44</xdr:row>
      <xdr:rowOff>40640</xdr:rowOff>
    </xdr:to>
    <xdr:sp macro="" textlink="">
      <xdr:nvSpPr>
        <xdr:cNvPr id="43" name="Rectangle: Rounded Corners 42">
          <a:extLst>
            <a:ext uri="{FF2B5EF4-FFF2-40B4-BE49-F238E27FC236}">
              <a16:creationId xmlns:a16="http://schemas.microsoft.com/office/drawing/2014/main" id="{00000000-0008-0000-0500-00002B000000}"/>
            </a:ext>
          </a:extLst>
        </xdr:cNvPr>
        <xdr:cNvSpPr/>
      </xdr:nvSpPr>
      <xdr:spPr>
        <a:xfrm>
          <a:off x="4480560" y="8077200"/>
          <a:ext cx="7691120" cy="4297680"/>
        </a:xfrm>
        <a:prstGeom prst="roundRect">
          <a:avLst/>
        </a:prstGeom>
        <a:solidFill>
          <a:schemeClr val="bg1">
            <a:lumMod val="65000"/>
            <a:alpha val="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121920</xdr:colOff>
      <xdr:row>20</xdr:row>
      <xdr:rowOff>81280</xdr:rowOff>
    </xdr:from>
    <xdr:to>
      <xdr:col>2</xdr:col>
      <xdr:colOff>1676400</xdr:colOff>
      <xdr:row>43</xdr:row>
      <xdr:rowOff>172720</xdr:rowOff>
    </xdr:to>
    <xdr:sp macro="" textlink="">
      <xdr:nvSpPr>
        <xdr:cNvPr id="22" name="Rectangle: Rounded Corners 21">
          <a:extLst>
            <a:ext uri="{FF2B5EF4-FFF2-40B4-BE49-F238E27FC236}">
              <a16:creationId xmlns:a16="http://schemas.microsoft.com/office/drawing/2014/main" id="{00000000-0008-0000-0500-000016000000}"/>
            </a:ext>
          </a:extLst>
        </xdr:cNvPr>
        <xdr:cNvSpPr/>
      </xdr:nvSpPr>
      <xdr:spPr>
        <a:xfrm>
          <a:off x="121920" y="8026400"/>
          <a:ext cx="4328160" cy="4297680"/>
        </a:xfrm>
        <a:prstGeom prst="roundRect">
          <a:avLst/>
        </a:prstGeom>
        <a:solidFill>
          <a:schemeClr val="bg1">
            <a:lumMod val="65000"/>
            <a:alpha val="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457200</xdr:colOff>
      <xdr:row>5</xdr:row>
      <xdr:rowOff>203200</xdr:rowOff>
    </xdr:from>
    <xdr:to>
      <xdr:col>22</xdr:col>
      <xdr:colOff>406400</xdr:colOff>
      <xdr:row>13</xdr:row>
      <xdr:rowOff>10160</xdr:rowOff>
    </xdr:to>
    <xdr:sp macro="" textlink="">
      <xdr:nvSpPr>
        <xdr:cNvPr id="38" name="Rectangle: Rounded Corners 37">
          <a:extLst>
            <a:ext uri="{FF2B5EF4-FFF2-40B4-BE49-F238E27FC236}">
              <a16:creationId xmlns:a16="http://schemas.microsoft.com/office/drawing/2014/main" id="{00000000-0008-0000-0500-000026000000}"/>
            </a:ext>
          </a:extLst>
        </xdr:cNvPr>
        <xdr:cNvSpPr/>
      </xdr:nvSpPr>
      <xdr:spPr>
        <a:xfrm>
          <a:off x="13380720" y="2448560"/>
          <a:ext cx="6654800" cy="4145280"/>
        </a:xfrm>
        <a:prstGeom prst="roundRect">
          <a:avLst/>
        </a:prstGeom>
        <a:solidFill>
          <a:schemeClr val="bg1">
            <a:lumMod val="65000"/>
            <a:alpha val="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3</xdr:col>
      <xdr:colOff>599440</xdr:colOff>
      <xdr:row>5</xdr:row>
      <xdr:rowOff>223520</xdr:rowOff>
    </xdr:from>
    <xdr:to>
      <xdr:col>11</xdr:col>
      <xdr:colOff>416560</xdr:colOff>
      <xdr:row>13</xdr:row>
      <xdr:rowOff>30480</xdr:rowOff>
    </xdr:to>
    <xdr:sp macro="" textlink="">
      <xdr:nvSpPr>
        <xdr:cNvPr id="30" name="Rectangle: Rounded Corners 29">
          <a:extLst>
            <a:ext uri="{FF2B5EF4-FFF2-40B4-BE49-F238E27FC236}">
              <a16:creationId xmlns:a16="http://schemas.microsoft.com/office/drawing/2014/main" id="{00000000-0008-0000-0500-00001E000000}"/>
            </a:ext>
          </a:extLst>
        </xdr:cNvPr>
        <xdr:cNvSpPr/>
      </xdr:nvSpPr>
      <xdr:spPr>
        <a:xfrm>
          <a:off x="6685280" y="2468880"/>
          <a:ext cx="6654800" cy="4145280"/>
        </a:xfrm>
        <a:prstGeom prst="roundRect">
          <a:avLst/>
        </a:prstGeom>
        <a:solidFill>
          <a:schemeClr val="bg1">
            <a:lumMod val="65000"/>
            <a:alpha val="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50800</xdr:colOff>
      <xdr:row>5</xdr:row>
      <xdr:rowOff>203200</xdr:rowOff>
    </xdr:from>
    <xdr:to>
      <xdr:col>3</xdr:col>
      <xdr:colOff>558800</xdr:colOff>
      <xdr:row>13</xdr:row>
      <xdr:rowOff>10160</xdr:rowOff>
    </xdr:to>
    <xdr:sp macro="" textlink="">
      <xdr:nvSpPr>
        <xdr:cNvPr id="21" name="Rectangle: Rounded Corners 20">
          <a:extLst>
            <a:ext uri="{FF2B5EF4-FFF2-40B4-BE49-F238E27FC236}">
              <a16:creationId xmlns:a16="http://schemas.microsoft.com/office/drawing/2014/main" id="{00000000-0008-0000-0500-000015000000}"/>
            </a:ext>
          </a:extLst>
        </xdr:cNvPr>
        <xdr:cNvSpPr/>
      </xdr:nvSpPr>
      <xdr:spPr>
        <a:xfrm>
          <a:off x="50800" y="2448560"/>
          <a:ext cx="6593840" cy="4145280"/>
        </a:xfrm>
        <a:prstGeom prst="roundRect">
          <a:avLst/>
        </a:prstGeom>
        <a:solidFill>
          <a:schemeClr val="bg1">
            <a:lumMod val="65000"/>
            <a:alpha val="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1841500</xdr:colOff>
      <xdr:row>5</xdr:row>
      <xdr:rowOff>541020</xdr:rowOff>
    </xdr:from>
    <xdr:to>
      <xdr:col>9</xdr:col>
      <xdr:colOff>497840</xdr:colOff>
      <xdr:row>5</xdr:row>
      <xdr:rowOff>944880</xdr:rowOff>
    </xdr:to>
    <xdr:sp macro="" textlink="">
      <xdr:nvSpPr>
        <xdr:cNvPr id="16" name="Rectangle: Rounded Corners 15">
          <a:extLst>
            <a:ext uri="{FF2B5EF4-FFF2-40B4-BE49-F238E27FC236}">
              <a16:creationId xmlns:a16="http://schemas.microsoft.com/office/drawing/2014/main" id="{00000000-0008-0000-0500-000010000000}"/>
            </a:ext>
          </a:extLst>
        </xdr:cNvPr>
        <xdr:cNvSpPr/>
      </xdr:nvSpPr>
      <xdr:spPr>
        <a:xfrm>
          <a:off x="7927340" y="2786380"/>
          <a:ext cx="4274820" cy="403860"/>
        </a:xfrm>
        <a:prstGeom prst="roundRect">
          <a:avLst>
            <a:gd name="adj" fmla="val 50000"/>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0">
              <a:solidFill>
                <a:schemeClr val="lt1"/>
              </a:solidFill>
              <a:latin typeface="+mn-lt"/>
              <a:ea typeface="+mn-ea"/>
              <a:cs typeface="+mn-cs"/>
            </a:rPr>
            <a:t>               Top 10 Fatest Growing</a:t>
          </a:r>
          <a:r>
            <a:rPr lang="en-US" sz="1400" b="0" baseline="0">
              <a:solidFill>
                <a:schemeClr val="lt1"/>
              </a:solidFill>
              <a:latin typeface="+mn-lt"/>
              <a:ea typeface="+mn-ea"/>
              <a:cs typeface="+mn-cs"/>
            </a:rPr>
            <a:t> Channels Last 30 Days</a:t>
          </a:r>
          <a:endParaRPr lang="en-US" sz="1400" b="0">
            <a:solidFill>
              <a:schemeClr val="lt1"/>
            </a:solidFill>
            <a:latin typeface="+mn-lt"/>
            <a:ea typeface="+mn-ea"/>
            <a:cs typeface="+mn-cs"/>
          </a:endParaRPr>
        </a:p>
      </xdr:txBody>
    </xdr:sp>
    <xdr:clientData/>
  </xdr:twoCellAnchor>
  <xdr:twoCellAnchor>
    <xdr:from>
      <xdr:col>0</xdr:col>
      <xdr:colOff>73660</xdr:colOff>
      <xdr:row>0</xdr:row>
      <xdr:rowOff>622300</xdr:rowOff>
    </xdr:from>
    <xdr:to>
      <xdr:col>2</xdr:col>
      <xdr:colOff>1574800</xdr:colOff>
      <xdr:row>2</xdr:row>
      <xdr:rowOff>264160</xdr:rowOff>
    </xdr:to>
    <xdr:sp macro="" textlink="">
      <xdr:nvSpPr>
        <xdr:cNvPr id="8" name="Rectangle: Rounded Corners 7">
          <a:extLst>
            <a:ext uri="{FF2B5EF4-FFF2-40B4-BE49-F238E27FC236}">
              <a16:creationId xmlns:a16="http://schemas.microsoft.com/office/drawing/2014/main" id="{00000000-0008-0000-0500-000008000000}"/>
            </a:ext>
          </a:extLst>
        </xdr:cNvPr>
        <xdr:cNvSpPr/>
      </xdr:nvSpPr>
      <xdr:spPr>
        <a:xfrm>
          <a:off x="73660" y="622300"/>
          <a:ext cx="4274820" cy="454660"/>
        </a:xfrm>
        <a:prstGeom prst="roundRect">
          <a:avLst>
            <a:gd name="adj" fmla="val 50000"/>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                 Countries</a:t>
          </a:r>
        </a:p>
      </xdr:txBody>
    </xdr:sp>
    <xdr:clientData/>
  </xdr:twoCellAnchor>
  <xdr:twoCellAnchor>
    <xdr:from>
      <xdr:col>0</xdr:col>
      <xdr:colOff>30480</xdr:colOff>
      <xdr:row>0</xdr:row>
      <xdr:rowOff>15240</xdr:rowOff>
    </xdr:from>
    <xdr:to>
      <xdr:col>20</xdr:col>
      <xdr:colOff>50800</xdr:colOff>
      <xdr:row>0</xdr:row>
      <xdr:rowOff>558800</xdr:rowOff>
    </xdr:to>
    <xdr:sp macro="" textlink="">
      <xdr:nvSpPr>
        <xdr:cNvPr id="9" name="Rectangle: Rounded Corners 8">
          <a:extLst>
            <a:ext uri="{FF2B5EF4-FFF2-40B4-BE49-F238E27FC236}">
              <a16:creationId xmlns:a16="http://schemas.microsoft.com/office/drawing/2014/main" id="{00000000-0008-0000-0500-000009000000}"/>
            </a:ext>
          </a:extLst>
        </xdr:cNvPr>
        <xdr:cNvSpPr/>
      </xdr:nvSpPr>
      <xdr:spPr>
        <a:xfrm>
          <a:off x="30480" y="15240"/>
          <a:ext cx="18430240" cy="543560"/>
        </a:xfrm>
        <a:prstGeom prst="roundRect">
          <a:avLst>
            <a:gd name="adj" fmla="val 50000"/>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                      </a:t>
          </a:r>
          <a:r>
            <a:rPr lang="en-US" sz="2000" b="1"/>
            <a:t>YouTube</a:t>
          </a:r>
          <a:r>
            <a:rPr lang="en-US" sz="2000" b="1" baseline="0"/>
            <a:t> Statistics </a:t>
          </a:r>
          <a:endParaRPr lang="en-US" sz="1600" b="1"/>
        </a:p>
      </xdr:txBody>
    </xdr:sp>
    <xdr:clientData/>
  </xdr:twoCellAnchor>
  <xdr:twoCellAnchor>
    <xdr:from>
      <xdr:col>0</xdr:col>
      <xdr:colOff>1280160</xdr:colOff>
      <xdr:row>5</xdr:row>
      <xdr:rowOff>612140</xdr:rowOff>
    </xdr:from>
    <xdr:to>
      <xdr:col>3</xdr:col>
      <xdr:colOff>60960</xdr:colOff>
      <xdr:row>5</xdr:row>
      <xdr:rowOff>1016000</xdr:rowOff>
    </xdr:to>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1280160" y="2857500"/>
          <a:ext cx="4866640" cy="403860"/>
        </a:xfrm>
        <a:prstGeom prst="roundRect">
          <a:avLst>
            <a:gd name="adj" fmla="val 50000"/>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     </a:t>
          </a:r>
        </a:p>
      </xdr:txBody>
    </xdr:sp>
    <xdr:clientData/>
  </xdr:twoCellAnchor>
  <xdr:twoCellAnchor editAs="oneCell">
    <xdr:from>
      <xdr:col>0</xdr:col>
      <xdr:colOff>497840</xdr:colOff>
      <xdr:row>0</xdr:row>
      <xdr:rowOff>591820</xdr:rowOff>
    </xdr:from>
    <xdr:to>
      <xdr:col>0</xdr:col>
      <xdr:colOff>977900</xdr:colOff>
      <xdr:row>2</xdr:row>
      <xdr:rowOff>256540</xdr:rowOff>
    </xdr:to>
    <xdr:pic>
      <xdr:nvPicPr>
        <xdr:cNvPr id="11" name="Graphic 10" descr="Map with pin with solid fill">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7840" y="591820"/>
          <a:ext cx="480060" cy="477520"/>
        </a:xfrm>
        <a:prstGeom prst="rect">
          <a:avLst/>
        </a:prstGeom>
      </xdr:spPr>
    </xdr:pic>
    <xdr:clientData/>
  </xdr:twoCellAnchor>
  <xdr:twoCellAnchor editAs="oneCell">
    <xdr:from>
      <xdr:col>0</xdr:col>
      <xdr:colOff>535940</xdr:colOff>
      <xdr:row>0</xdr:row>
      <xdr:rowOff>60960</xdr:rowOff>
    </xdr:from>
    <xdr:to>
      <xdr:col>0</xdr:col>
      <xdr:colOff>993140</xdr:colOff>
      <xdr:row>0</xdr:row>
      <xdr:rowOff>518160</xdr:rowOff>
    </xdr:to>
    <xdr:pic>
      <xdr:nvPicPr>
        <xdr:cNvPr id="6" name="Graphic 5" descr="Video camera with solid fill">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35940" y="60960"/>
          <a:ext cx="457200" cy="457200"/>
        </a:xfrm>
        <a:prstGeom prst="rect">
          <a:avLst/>
        </a:prstGeom>
      </xdr:spPr>
    </xdr:pic>
    <xdr:clientData/>
  </xdr:twoCellAnchor>
  <xdr:twoCellAnchor>
    <xdr:from>
      <xdr:col>0</xdr:col>
      <xdr:colOff>0</xdr:colOff>
      <xdr:row>18</xdr:row>
      <xdr:rowOff>121920</xdr:rowOff>
    </xdr:from>
    <xdr:to>
      <xdr:col>2</xdr:col>
      <xdr:colOff>1524000</xdr:colOff>
      <xdr:row>41</xdr:row>
      <xdr:rowOff>50800</xdr:rowOff>
    </xdr:to>
    <mc:AlternateContent xmlns:mc="http://schemas.openxmlformats.org/markup-compatibility/2006">
      <mc:Choice xmlns:cx4="http://schemas.microsoft.com/office/drawing/2016/5/10/chartex" Requires="cx4">
        <xdr:graphicFrame macro="">
          <xdr:nvGraphicFramePr>
            <xdr:cNvPr id="3" name="Chart 11">
              <a:extLst>
                <a:ext uri="{FF2B5EF4-FFF2-40B4-BE49-F238E27FC236}">
                  <a16:creationId xmlns:a16="http://schemas.microsoft.com/office/drawing/2014/main" id="{B809DED4-BEE6-4482-AD38-F111C143E5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7703820"/>
              <a:ext cx="4290060" cy="4135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528320</xdr:colOff>
      <xdr:row>2</xdr:row>
      <xdr:rowOff>325120</xdr:rowOff>
    </xdr:from>
    <xdr:to>
      <xdr:col>4</xdr:col>
      <xdr:colOff>314960</xdr:colOff>
      <xdr:row>5</xdr:row>
      <xdr:rowOff>101600</xdr:rowOff>
    </xdr:to>
    <mc:AlternateContent xmlns:mc="http://schemas.openxmlformats.org/markup-compatibility/2006" xmlns:a14="http://schemas.microsoft.com/office/drawing/2010/main">
      <mc:Choice Requires="a14">
        <xdr:graphicFrame macro="">
          <xdr:nvGraphicFramePr>
            <xdr:cNvPr id="15" name="T_Country.Country 1">
              <a:extLst>
                <a:ext uri="{FF2B5EF4-FFF2-40B4-BE49-F238E27FC236}">
                  <a16:creationId xmlns:a16="http://schemas.microsoft.com/office/drawing/2014/main" id="{00000000-0008-0000-0500-00000F000000}"/>
                </a:ext>
                <a:ext uri="{C183D7F6-B498-43B3-948B-1728B52AA6E4}">
                  <adec:decorative xmlns:adec="http://schemas.microsoft.com/office/drawing/2017/decorative" val="0"/>
                </a:ext>
              </a:extLst>
            </xdr:cNvPr>
            <xdr:cNvGraphicFramePr/>
          </xdr:nvGraphicFramePr>
          <xdr:xfrm>
            <a:off x="0" y="0"/>
            <a:ext cx="0" cy="0"/>
          </xdr:xfrm>
          <a:graphic>
            <a:graphicData uri="http://schemas.microsoft.com/office/drawing/2010/slicer">
              <sle:slicer xmlns:sle="http://schemas.microsoft.com/office/drawing/2010/slicer" name="T_Country.Country 1"/>
            </a:graphicData>
          </a:graphic>
        </xdr:graphicFrame>
      </mc:Choice>
      <mc:Fallback xmlns="">
        <xdr:sp macro="" textlink="">
          <xdr:nvSpPr>
            <xdr:cNvPr id="0" name=""/>
            <xdr:cNvSpPr>
              <a:spLocks noTextEdit="1"/>
            </xdr:cNvSpPr>
          </xdr:nvSpPr>
          <xdr:spPr>
            <a:xfrm>
              <a:off x="528320" y="1137920"/>
              <a:ext cx="8442960" cy="1209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325120</xdr:colOff>
      <xdr:row>2</xdr:row>
      <xdr:rowOff>304800</xdr:rowOff>
    </xdr:from>
    <xdr:to>
      <xdr:col>19</xdr:col>
      <xdr:colOff>284480</xdr:colOff>
      <xdr:row>5</xdr:row>
      <xdr:rowOff>91440</xdr:rowOff>
    </xdr:to>
    <mc:AlternateContent xmlns:mc="http://schemas.openxmlformats.org/markup-compatibility/2006" xmlns:a14="http://schemas.microsoft.com/office/drawing/2010/main">
      <mc:Choice Requires="a14">
        <xdr:graphicFrame macro="">
          <xdr:nvGraphicFramePr>
            <xdr:cNvPr id="20" name="T_Category.category">
              <a:extLst>
                <a:ext uri="{FF2B5EF4-FFF2-40B4-BE49-F238E27FC236}">
                  <a16:creationId xmlns:a16="http://schemas.microsoft.com/office/drawing/2014/main" id="{00000000-0008-0000-0500-000014000000}"/>
                </a:ext>
              </a:extLst>
            </xdr:cNvPr>
            <xdr:cNvGraphicFramePr/>
          </xdr:nvGraphicFramePr>
          <xdr:xfrm>
            <a:off x="0" y="0"/>
            <a:ext cx="0" cy="0"/>
          </xdr:xfrm>
          <a:graphic>
            <a:graphicData uri="http://schemas.microsoft.com/office/drawing/2010/slicer">
              <sle:slicer xmlns:sle="http://schemas.microsoft.com/office/drawing/2010/slicer" name="T_Category.category"/>
            </a:graphicData>
          </a:graphic>
        </xdr:graphicFrame>
      </mc:Choice>
      <mc:Fallback xmlns="">
        <xdr:sp macro="" textlink="">
          <xdr:nvSpPr>
            <xdr:cNvPr id="0" name=""/>
            <xdr:cNvSpPr>
              <a:spLocks noTextEdit="1"/>
            </xdr:cNvSpPr>
          </xdr:nvSpPr>
          <xdr:spPr>
            <a:xfrm>
              <a:off x="9591040" y="1117600"/>
              <a:ext cx="849376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182880</xdr:colOff>
      <xdr:row>5</xdr:row>
      <xdr:rowOff>406400</xdr:rowOff>
    </xdr:from>
    <xdr:to>
      <xdr:col>3</xdr:col>
      <xdr:colOff>650240</xdr:colOff>
      <xdr:row>11</xdr:row>
      <xdr:rowOff>71120</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2133600</xdr:colOff>
      <xdr:row>5</xdr:row>
      <xdr:rowOff>558800</xdr:rowOff>
    </xdr:from>
    <xdr:to>
      <xdr:col>3</xdr:col>
      <xdr:colOff>2493331</xdr:colOff>
      <xdr:row>5</xdr:row>
      <xdr:rowOff>967740</xdr:rowOff>
    </xdr:to>
    <xdr:pic>
      <xdr:nvPicPr>
        <xdr:cNvPr id="4" name="Graphic 3" descr="Presentation with media with solid fill">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219440" y="2804160"/>
          <a:ext cx="416881" cy="408940"/>
        </a:xfrm>
        <a:prstGeom prst="rect">
          <a:avLst/>
        </a:prstGeom>
      </xdr:spPr>
    </xdr:pic>
    <xdr:clientData/>
  </xdr:twoCellAnchor>
  <xdr:twoCellAnchor>
    <xdr:from>
      <xdr:col>3</xdr:col>
      <xdr:colOff>558800</xdr:colOff>
      <xdr:row>5</xdr:row>
      <xdr:rowOff>1127760</xdr:rowOff>
    </xdr:from>
    <xdr:to>
      <xdr:col>11</xdr:col>
      <xdr:colOff>436880</xdr:colOff>
      <xdr:row>12</xdr:row>
      <xdr:rowOff>45720</xdr:rowOff>
    </xdr:to>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492760</xdr:colOff>
      <xdr:row>5</xdr:row>
      <xdr:rowOff>487680</xdr:rowOff>
    </xdr:from>
    <xdr:to>
      <xdr:col>20</xdr:col>
      <xdr:colOff>500380</xdr:colOff>
      <xdr:row>5</xdr:row>
      <xdr:rowOff>952500</xdr:rowOff>
    </xdr:to>
    <xdr:sp macro="" textlink="">
      <xdr:nvSpPr>
        <xdr:cNvPr id="5" name="Rectangle: Rounded Corners 12">
          <a:extLst>
            <a:ext uri="{FF2B5EF4-FFF2-40B4-BE49-F238E27FC236}">
              <a16:creationId xmlns:a16="http://schemas.microsoft.com/office/drawing/2014/main" id="{00000000-0008-0000-0500-00000D000000}"/>
            </a:ext>
          </a:extLst>
        </xdr:cNvPr>
        <xdr:cNvSpPr/>
      </xdr:nvSpPr>
      <xdr:spPr>
        <a:xfrm>
          <a:off x="14635480" y="2733040"/>
          <a:ext cx="4274820" cy="464820"/>
        </a:xfrm>
        <a:prstGeom prst="roundRect">
          <a:avLst>
            <a:gd name="adj" fmla="val 50000"/>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0">
              <a:solidFill>
                <a:schemeClr val="lt1"/>
              </a:solidFill>
              <a:latin typeface="+mn-lt"/>
              <a:ea typeface="+mn-ea"/>
              <a:cs typeface="+mn-cs"/>
            </a:rPr>
            <a:t>       Top 10 by</a:t>
          </a:r>
          <a:r>
            <a:rPr lang="en-US" sz="1400" b="0" baseline="0">
              <a:solidFill>
                <a:schemeClr val="lt1"/>
              </a:solidFill>
              <a:latin typeface="+mn-lt"/>
              <a:ea typeface="+mn-ea"/>
              <a:cs typeface="+mn-cs"/>
            </a:rPr>
            <a:t> </a:t>
          </a:r>
          <a:r>
            <a:rPr lang="en-US" sz="1400" b="0">
              <a:solidFill>
                <a:schemeClr val="lt1"/>
              </a:solidFill>
              <a:latin typeface="+mn-lt"/>
              <a:ea typeface="+mn-ea"/>
              <a:cs typeface="+mn-cs"/>
            </a:rPr>
            <a:t>Channel Earnings</a:t>
          </a:r>
        </a:p>
      </xdr:txBody>
    </xdr:sp>
    <xdr:clientData/>
  </xdr:twoCellAnchor>
  <xdr:twoCellAnchor editAs="oneCell">
    <xdr:from>
      <xdr:col>13</xdr:col>
      <xdr:colOff>604520</xdr:colOff>
      <xdr:row>5</xdr:row>
      <xdr:rowOff>548640</xdr:rowOff>
    </xdr:from>
    <xdr:to>
      <xdr:col>14</xdr:col>
      <xdr:colOff>320040</xdr:colOff>
      <xdr:row>5</xdr:row>
      <xdr:rowOff>873760</xdr:rowOff>
    </xdr:to>
    <xdr:pic>
      <xdr:nvPicPr>
        <xdr:cNvPr id="27" name="Graphic 26" descr="Euro with solid fill">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4747240" y="2794000"/>
          <a:ext cx="325120" cy="325120"/>
        </a:xfrm>
        <a:prstGeom prst="rect">
          <a:avLst/>
        </a:prstGeom>
      </xdr:spPr>
    </xdr:pic>
    <xdr:clientData/>
  </xdr:twoCellAnchor>
  <xdr:twoCellAnchor>
    <xdr:from>
      <xdr:col>12</xdr:col>
      <xdr:colOff>279400</xdr:colOff>
      <xdr:row>5</xdr:row>
      <xdr:rowOff>914400</xdr:rowOff>
    </xdr:from>
    <xdr:to>
      <xdr:col>21</xdr:col>
      <xdr:colOff>528320</xdr:colOff>
      <xdr:row>12</xdr:row>
      <xdr:rowOff>81280</xdr:rowOff>
    </xdr:to>
    <xdr:graphicFrame macro="">
      <xdr:nvGraphicFramePr>
        <xdr:cNvPr id="29" name="Chart 28">
          <a:extLst>
            <a:ext uri="{FF2B5EF4-FFF2-40B4-BE49-F238E27FC236}">
              <a16:creationId xmlns:a16="http://schemas.microsoft.com/office/drawing/2014/main" id="{00000000-0008-0000-05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1361440</xdr:colOff>
      <xdr:row>5</xdr:row>
      <xdr:rowOff>650240</xdr:rowOff>
    </xdr:from>
    <xdr:to>
      <xdr:col>1</xdr:col>
      <xdr:colOff>254000</xdr:colOff>
      <xdr:row>5</xdr:row>
      <xdr:rowOff>1005840</xdr:rowOff>
    </xdr:to>
    <xdr:pic>
      <xdr:nvPicPr>
        <xdr:cNvPr id="32" name="Graphic 31" descr="Priorities with solid fill">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61440" y="2895600"/>
          <a:ext cx="355600" cy="355600"/>
        </a:xfrm>
        <a:prstGeom prst="rect">
          <a:avLst/>
        </a:prstGeom>
      </xdr:spPr>
    </xdr:pic>
    <xdr:clientData/>
  </xdr:twoCellAnchor>
  <xdr:twoCellAnchor>
    <xdr:from>
      <xdr:col>4</xdr:col>
      <xdr:colOff>378460</xdr:colOff>
      <xdr:row>0</xdr:row>
      <xdr:rowOff>591820</xdr:rowOff>
    </xdr:from>
    <xdr:to>
      <xdr:col>11</xdr:col>
      <xdr:colOff>386080</xdr:colOff>
      <xdr:row>2</xdr:row>
      <xdr:rowOff>233680</xdr:rowOff>
    </xdr:to>
    <xdr:sp macro="" textlink="">
      <xdr:nvSpPr>
        <xdr:cNvPr id="35" name="Rectangle: Rounded Corners 34">
          <a:extLst>
            <a:ext uri="{FF2B5EF4-FFF2-40B4-BE49-F238E27FC236}">
              <a16:creationId xmlns:a16="http://schemas.microsoft.com/office/drawing/2014/main" id="{00000000-0008-0000-0500-000023000000}"/>
            </a:ext>
          </a:extLst>
        </xdr:cNvPr>
        <xdr:cNvSpPr/>
      </xdr:nvSpPr>
      <xdr:spPr>
        <a:xfrm>
          <a:off x="9034780" y="591820"/>
          <a:ext cx="4274820" cy="454660"/>
        </a:xfrm>
        <a:prstGeom prst="roundRect">
          <a:avLst>
            <a:gd name="adj" fmla="val 50000"/>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               Categories</a:t>
          </a:r>
        </a:p>
      </xdr:txBody>
    </xdr:sp>
    <xdr:clientData/>
  </xdr:twoCellAnchor>
  <xdr:twoCellAnchor editAs="oneCell">
    <xdr:from>
      <xdr:col>4</xdr:col>
      <xdr:colOff>568960</xdr:colOff>
      <xdr:row>0</xdr:row>
      <xdr:rowOff>558800</xdr:rowOff>
    </xdr:from>
    <xdr:to>
      <xdr:col>5</xdr:col>
      <xdr:colOff>457200</xdr:colOff>
      <xdr:row>2</xdr:row>
      <xdr:rowOff>243840</xdr:rowOff>
    </xdr:to>
    <xdr:pic>
      <xdr:nvPicPr>
        <xdr:cNvPr id="37" name="Graphic 36" descr="Clipboard Partially Checked with solid fill">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225280" y="558800"/>
          <a:ext cx="497840" cy="497840"/>
        </a:xfrm>
        <a:prstGeom prst="rect">
          <a:avLst/>
        </a:prstGeom>
      </xdr:spPr>
    </xdr:pic>
    <xdr:clientData/>
  </xdr:twoCellAnchor>
  <xdr:twoCellAnchor>
    <xdr:from>
      <xdr:col>0</xdr:col>
      <xdr:colOff>93980</xdr:colOff>
      <xdr:row>15</xdr:row>
      <xdr:rowOff>73660</xdr:rowOff>
    </xdr:from>
    <xdr:to>
      <xdr:col>2</xdr:col>
      <xdr:colOff>1737360</xdr:colOff>
      <xdr:row>17</xdr:row>
      <xdr:rowOff>162560</xdr:rowOff>
    </xdr:to>
    <xdr:sp macro="" textlink="">
      <xdr:nvSpPr>
        <xdr:cNvPr id="39" name="Rectangle: Rounded Corners 38">
          <a:extLst>
            <a:ext uri="{FF2B5EF4-FFF2-40B4-BE49-F238E27FC236}">
              <a16:creationId xmlns:a16="http://schemas.microsoft.com/office/drawing/2014/main" id="{00000000-0008-0000-0500-000027000000}"/>
            </a:ext>
          </a:extLst>
        </xdr:cNvPr>
        <xdr:cNvSpPr/>
      </xdr:nvSpPr>
      <xdr:spPr>
        <a:xfrm>
          <a:off x="93980" y="7104380"/>
          <a:ext cx="4417060" cy="454660"/>
        </a:xfrm>
        <a:prstGeom prst="roundRect">
          <a:avLst>
            <a:gd name="adj" fmla="val 50000"/>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                Youtube OverTime</a:t>
          </a:r>
        </a:p>
      </xdr:txBody>
    </xdr:sp>
    <xdr:clientData/>
  </xdr:twoCellAnchor>
  <xdr:twoCellAnchor editAs="oneCell">
    <xdr:from>
      <xdr:col>0</xdr:col>
      <xdr:colOff>386080</xdr:colOff>
      <xdr:row>15</xdr:row>
      <xdr:rowOff>40640</xdr:rowOff>
    </xdr:from>
    <xdr:to>
      <xdr:col>0</xdr:col>
      <xdr:colOff>883920</xdr:colOff>
      <xdr:row>17</xdr:row>
      <xdr:rowOff>172720</xdr:rowOff>
    </xdr:to>
    <xdr:pic>
      <xdr:nvPicPr>
        <xdr:cNvPr id="41" name="Graphic 40" descr="Clock outline">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86080" y="7071360"/>
          <a:ext cx="497840" cy="497840"/>
        </a:xfrm>
        <a:prstGeom prst="rect">
          <a:avLst/>
        </a:prstGeom>
      </xdr:spPr>
    </xdr:pic>
    <xdr:clientData/>
  </xdr:twoCellAnchor>
  <xdr:twoCellAnchor>
    <xdr:from>
      <xdr:col>2</xdr:col>
      <xdr:colOff>2438400</xdr:colOff>
      <xdr:row>21</xdr:row>
      <xdr:rowOff>142240</xdr:rowOff>
    </xdr:from>
    <xdr:to>
      <xdr:col>8</xdr:col>
      <xdr:colOff>406400</xdr:colOff>
      <xdr:row>43</xdr:row>
      <xdr:rowOff>142240</xdr:rowOff>
    </xdr:to>
    <xdr:graphicFrame macro="">
      <xdr:nvGraphicFramePr>
        <xdr:cNvPr id="42" name="Chart 41">
          <a:extLst>
            <a:ext uri="{FF2B5EF4-FFF2-40B4-BE49-F238E27FC236}">
              <a16:creationId xmlns:a16="http://schemas.microsoft.com/office/drawing/2014/main" id="{00000000-0008-0000-05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609600</xdr:colOff>
      <xdr:row>22</xdr:row>
      <xdr:rowOff>81280</xdr:rowOff>
    </xdr:from>
    <xdr:to>
      <xdr:col>7</xdr:col>
      <xdr:colOff>485140</xdr:colOff>
      <xdr:row>24</xdr:row>
      <xdr:rowOff>119380</xdr:rowOff>
    </xdr:to>
    <xdr:sp macro="" textlink="">
      <xdr:nvSpPr>
        <xdr:cNvPr id="46" name="Rectangle: Rounded Corners 45">
          <a:extLst>
            <a:ext uri="{FF2B5EF4-FFF2-40B4-BE49-F238E27FC236}">
              <a16:creationId xmlns:a16="http://schemas.microsoft.com/office/drawing/2014/main" id="{00000000-0008-0000-0500-00002E000000}"/>
            </a:ext>
          </a:extLst>
        </xdr:cNvPr>
        <xdr:cNvSpPr/>
      </xdr:nvSpPr>
      <xdr:spPr>
        <a:xfrm>
          <a:off x="6695440" y="8392160"/>
          <a:ext cx="4274820" cy="403860"/>
        </a:xfrm>
        <a:prstGeom prst="roundRect">
          <a:avLst>
            <a:gd name="adj" fmla="val 50000"/>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0">
              <a:solidFill>
                <a:schemeClr val="lt1"/>
              </a:solidFill>
              <a:latin typeface="+mn-lt"/>
              <a:ea typeface="+mn-ea"/>
              <a:cs typeface="+mn-cs"/>
            </a:rPr>
            <a:t>             </a:t>
          </a:r>
          <a:r>
            <a:rPr lang="en-US" sz="1400" b="0" baseline="0">
              <a:solidFill>
                <a:schemeClr val="lt1"/>
              </a:solidFill>
              <a:latin typeface="+mn-lt"/>
              <a:ea typeface="+mn-ea"/>
              <a:cs typeface="+mn-cs"/>
            </a:rPr>
            <a:t>  Countries Subscribers Over the Years</a:t>
          </a:r>
          <a:endParaRPr lang="en-US" sz="1400" b="0">
            <a:solidFill>
              <a:schemeClr val="lt1"/>
            </a:solidFill>
            <a:latin typeface="+mn-lt"/>
            <a:ea typeface="+mn-ea"/>
            <a:cs typeface="+mn-cs"/>
          </a:endParaRPr>
        </a:p>
      </xdr:txBody>
    </xdr:sp>
    <xdr:clientData/>
  </xdr:twoCellAnchor>
  <xdr:twoCellAnchor editAs="oneCell">
    <xdr:from>
      <xdr:col>2</xdr:col>
      <xdr:colOff>2092960</xdr:colOff>
      <xdr:row>14</xdr:row>
      <xdr:rowOff>132080</xdr:rowOff>
    </xdr:from>
    <xdr:to>
      <xdr:col>9</xdr:col>
      <xdr:colOff>111760</xdr:colOff>
      <xdr:row>20</xdr:row>
      <xdr:rowOff>71120</xdr:rowOff>
    </xdr:to>
    <mc:AlternateContent xmlns:mc="http://schemas.openxmlformats.org/markup-compatibility/2006" xmlns:a14="http://schemas.microsoft.com/office/drawing/2010/main">
      <mc:Choice Requires="a14">
        <xdr:graphicFrame macro="">
          <xdr:nvGraphicFramePr>
            <xdr:cNvPr id="47" name="T_Country.Country">
              <a:extLst>
                <a:ext uri="{FF2B5EF4-FFF2-40B4-BE49-F238E27FC236}">
                  <a16:creationId xmlns:a16="http://schemas.microsoft.com/office/drawing/2014/main" id="{00000000-0008-0000-0500-00002F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T_Country.Country"/>
            </a:graphicData>
          </a:graphic>
        </xdr:graphicFrame>
      </mc:Choice>
      <mc:Fallback xmlns="">
        <xdr:sp macro="" textlink="">
          <xdr:nvSpPr>
            <xdr:cNvPr id="0" name=""/>
            <xdr:cNvSpPr>
              <a:spLocks noTextEdit="1"/>
            </xdr:cNvSpPr>
          </xdr:nvSpPr>
          <xdr:spPr>
            <a:xfrm>
              <a:off x="4866640" y="6898640"/>
              <a:ext cx="6949440" cy="111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812800</xdr:colOff>
      <xdr:row>22</xdr:row>
      <xdr:rowOff>50800</xdr:rowOff>
    </xdr:from>
    <xdr:to>
      <xdr:col>3</xdr:col>
      <xdr:colOff>1280160</xdr:colOff>
      <xdr:row>24</xdr:row>
      <xdr:rowOff>152400</xdr:rowOff>
    </xdr:to>
    <xdr:pic>
      <xdr:nvPicPr>
        <xdr:cNvPr id="49" name="Graphic 48" descr="Earth globe: Americas with solid fill">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898640" y="8361680"/>
          <a:ext cx="467360" cy="467360"/>
        </a:xfrm>
        <a:prstGeom prst="rect">
          <a:avLst/>
        </a:prstGeom>
      </xdr:spPr>
    </xdr:pic>
    <xdr:clientData/>
  </xdr:twoCellAnchor>
  <xdr:twoCellAnchor>
    <xdr:from>
      <xdr:col>10</xdr:col>
      <xdr:colOff>325120</xdr:colOff>
      <xdr:row>22</xdr:row>
      <xdr:rowOff>81280</xdr:rowOff>
    </xdr:from>
    <xdr:to>
      <xdr:col>21</xdr:col>
      <xdr:colOff>467360</xdr:colOff>
      <xdr:row>41</xdr:row>
      <xdr:rowOff>91440</xdr:rowOff>
    </xdr:to>
    <xdr:graphicFrame macro="">
      <xdr:nvGraphicFramePr>
        <xdr:cNvPr id="50" name="Chart 49">
          <a:extLst>
            <a:ext uri="{FF2B5EF4-FFF2-40B4-BE49-F238E27FC236}">
              <a16:creationId xmlns:a16="http://schemas.microsoft.com/office/drawing/2014/main" id="{00000000-0008-0000-05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538480</xdr:colOff>
      <xdr:row>22</xdr:row>
      <xdr:rowOff>40640</xdr:rowOff>
    </xdr:from>
    <xdr:to>
      <xdr:col>19</xdr:col>
      <xdr:colOff>546100</xdr:colOff>
      <xdr:row>24</xdr:row>
      <xdr:rowOff>78740</xdr:rowOff>
    </xdr:to>
    <xdr:sp macro="" textlink="">
      <xdr:nvSpPr>
        <xdr:cNvPr id="52" name="Rectangle: Rounded Corners 51">
          <a:extLst>
            <a:ext uri="{FF2B5EF4-FFF2-40B4-BE49-F238E27FC236}">
              <a16:creationId xmlns:a16="http://schemas.microsoft.com/office/drawing/2014/main" id="{00000000-0008-0000-0500-000034000000}"/>
            </a:ext>
          </a:extLst>
        </xdr:cNvPr>
        <xdr:cNvSpPr/>
      </xdr:nvSpPr>
      <xdr:spPr>
        <a:xfrm>
          <a:off x="14071600" y="8351520"/>
          <a:ext cx="4274820" cy="403860"/>
        </a:xfrm>
        <a:prstGeom prst="roundRect">
          <a:avLst>
            <a:gd name="adj" fmla="val 50000"/>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0">
              <a:solidFill>
                <a:schemeClr val="lt1"/>
              </a:solidFill>
              <a:latin typeface="+mn-lt"/>
              <a:ea typeface="+mn-ea"/>
              <a:cs typeface="+mn-cs"/>
            </a:rPr>
            <a:t>             </a:t>
          </a:r>
          <a:r>
            <a:rPr lang="en-US" sz="1400" b="0" baseline="0">
              <a:solidFill>
                <a:schemeClr val="lt1"/>
              </a:solidFill>
              <a:latin typeface="+mn-lt"/>
              <a:ea typeface="+mn-ea"/>
              <a:cs typeface="+mn-cs"/>
            </a:rPr>
            <a:t>  Categories Subscribers Over the Years</a:t>
          </a:r>
          <a:endParaRPr lang="en-US" sz="1400" b="0">
            <a:solidFill>
              <a:schemeClr val="lt1"/>
            </a:solidFill>
            <a:latin typeface="+mn-lt"/>
            <a:ea typeface="+mn-ea"/>
            <a:cs typeface="+mn-cs"/>
          </a:endParaRPr>
        </a:p>
      </xdr:txBody>
    </xdr:sp>
    <xdr:clientData/>
  </xdr:twoCellAnchor>
  <xdr:twoCellAnchor editAs="oneCell">
    <xdr:from>
      <xdr:col>13</xdr:col>
      <xdr:colOff>91440</xdr:colOff>
      <xdr:row>22</xdr:row>
      <xdr:rowOff>40640</xdr:rowOff>
    </xdr:from>
    <xdr:to>
      <xdr:col>13</xdr:col>
      <xdr:colOff>508000</xdr:colOff>
      <xdr:row>24</xdr:row>
      <xdr:rowOff>91440</xdr:rowOff>
    </xdr:to>
    <xdr:pic>
      <xdr:nvPicPr>
        <xdr:cNvPr id="53" name="Graphic 52" descr="Clipboard Partially Checked with solid fill">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4234160" y="8351520"/>
          <a:ext cx="416560" cy="416560"/>
        </a:xfrm>
        <a:prstGeom prst="rect">
          <a:avLst/>
        </a:prstGeom>
      </xdr:spPr>
    </xdr:pic>
    <xdr:clientData/>
  </xdr:twoCellAnchor>
  <xdr:twoCellAnchor editAs="oneCell">
    <xdr:from>
      <xdr:col>9</xdr:col>
      <xdr:colOff>558800</xdr:colOff>
      <xdr:row>14</xdr:row>
      <xdr:rowOff>142241</xdr:rowOff>
    </xdr:from>
    <xdr:to>
      <xdr:col>22</xdr:col>
      <xdr:colOff>101600</xdr:colOff>
      <xdr:row>20</xdr:row>
      <xdr:rowOff>60960</xdr:rowOff>
    </xdr:to>
    <mc:AlternateContent xmlns:mc="http://schemas.openxmlformats.org/markup-compatibility/2006" xmlns:a14="http://schemas.microsoft.com/office/drawing/2010/main">
      <mc:Choice Requires="a14">
        <xdr:graphicFrame macro="">
          <xdr:nvGraphicFramePr>
            <xdr:cNvPr id="54" name="T_Category.category 1">
              <a:extLst>
                <a:ext uri="{FF2B5EF4-FFF2-40B4-BE49-F238E27FC236}">
                  <a16:creationId xmlns:a16="http://schemas.microsoft.com/office/drawing/2014/main" id="{00000000-0008-0000-0500-000036000000}"/>
                </a:ext>
              </a:extLst>
            </xdr:cNvPr>
            <xdr:cNvGraphicFramePr/>
          </xdr:nvGraphicFramePr>
          <xdr:xfrm>
            <a:off x="0" y="0"/>
            <a:ext cx="0" cy="0"/>
          </xdr:xfrm>
          <a:graphic>
            <a:graphicData uri="http://schemas.microsoft.com/office/drawing/2010/slicer">
              <sle:slicer xmlns:sle="http://schemas.microsoft.com/office/drawing/2010/slicer" name="T_Category.category 1"/>
            </a:graphicData>
          </a:graphic>
        </xdr:graphicFrame>
      </mc:Choice>
      <mc:Fallback xmlns="">
        <xdr:sp macro="" textlink="">
          <xdr:nvSpPr>
            <xdr:cNvPr id="0" name=""/>
            <xdr:cNvSpPr>
              <a:spLocks noTextEdit="1"/>
            </xdr:cNvSpPr>
          </xdr:nvSpPr>
          <xdr:spPr>
            <a:xfrm>
              <a:off x="12263120" y="6908801"/>
              <a:ext cx="7467600" cy="1097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0</xdr:row>
      <xdr:rowOff>45720</xdr:rowOff>
    </xdr:from>
    <xdr:to>
      <xdr:col>12</xdr:col>
      <xdr:colOff>106680</xdr:colOff>
      <xdr:row>19</xdr:row>
      <xdr:rowOff>137160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165ADDC-9CEC-4FBD-A3E7-678D27F61E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90800" y="45720"/>
              <a:ext cx="5821680" cy="3566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144780</xdr:colOff>
      <xdr:row>0</xdr:row>
      <xdr:rowOff>45720</xdr:rowOff>
    </xdr:from>
    <xdr:to>
      <xdr:col>21</xdr:col>
      <xdr:colOff>304800</xdr:colOff>
      <xdr:row>19</xdr:row>
      <xdr:rowOff>129540</xdr:rowOff>
    </xdr:to>
    <xdr:graphicFrame macro="">
      <xdr:nvGraphicFramePr>
        <xdr:cNvPr id="6" name="Chart 5">
          <a:extLst>
            <a:ext uri="{FF2B5EF4-FFF2-40B4-BE49-F238E27FC236}">
              <a16:creationId xmlns:a16="http://schemas.microsoft.com/office/drawing/2014/main" id="{E66887D9-40CD-40C1-B1E5-599C199A8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iesegnet-my.sharepoint.com/personal/carlos_pirela_ieseg_fr/Documents/Pi&#232;ces%20jointes/GroupAssigment_Excel_Copy10.xlsx" TargetMode="External"/><Relationship Id="rId1" Type="http://schemas.openxmlformats.org/officeDocument/2006/relationships/externalLinkPath" Target="/personal/carlos_pirela_ieseg_fr/Documents/Pi&#232;ces%20jointes/GroupAssigment_Excel_Copy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cumentation (2)"/>
      <sheetName val="Raw Data"/>
      <sheetName val="Youtuber"/>
      <sheetName val="Country"/>
      <sheetName val="Category"/>
      <sheetName val="Pvt_Dashboard"/>
      <sheetName val="Pivots_For_Dashboard"/>
      <sheetName val="Merged_Table_Formulas"/>
      <sheetName val="Dashboard_Formulas"/>
      <sheetName val="Formulas_For_Dashboard"/>
      <sheetName val="Statistics"/>
    </sheetNames>
    <sheetDataSet>
      <sheetData sheetId="0"/>
      <sheetData sheetId="1"/>
      <sheetData sheetId="2"/>
      <sheetData sheetId="3"/>
      <sheetData sheetId="4"/>
      <sheetData sheetId="5"/>
      <sheetData sheetId="6"/>
      <sheetData sheetId="7"/>
      <sheetData sheetId="8"/>
      <sheetData sheetId="9">
        <row r="2">
          <cell r="C2" t="str">
            <v>Afghanistan</v>
          </cell>
        </row>
        <row r="3">
          <cell r="C3" t="str">
            <v>Andorra</v>
          </cell>
        </row>
        <row r="4">
          <cell r="C4" t="str">
            <v>Argentina</v>
          </cell>
        </row>
        <row r="5">
          <cell r="C5" t="str">
            <v>Australia</v>
          </cell>
        </row>
        <row r="6">
          <cell r="C6" t="str">
            <v>Bangladesh</v>
          </cell>
        </row>
        <row r="7">
          <cell r="C7" t="str">
            <v>Barbados</v>
          </cell>
        </row>
        <row r="8">
          <cell r="C8" t="str">
            <v>Brazil</v>
          </cell>
        </row>
        <row r="9">
          <cell r="C9" t="str">
            <v>Canada</v>
          </cell>
        </row>
        <row r="10">
          <cell r="C10" t="str">
            <v>Chile</v>
          </cell>
        </row>
        <row r="11">
          <cell r="C11" t="str">
            <v>China</v>
          </cell>
        </row>
        <row r="12">
          <cell r="C12" t="str">
            <v>Colombia</v>
          </cell>
        </row>
        <row r="13">
          <cell r="C13" t="str">
            <v>Cuba</v>
          </cell>
        </row>
        <row r="14">
          <cell r="C14" t="str">
            <v>Ecuador</v>
          </cell>
        </row>
        <row r="15">
          <cell r="C15" t="str">
            <v>Egypt</v>
          </cell>
        </row>
        <row r="16">
          <cell r="C16" t="str">
            <v>El Salvador</v>
          </cell>
        </row>
        <row r="17">
          <cell r="C17" t="str">
            <v>Finland</v>
          </cell>
        </row>
        <row r="18">
          <cell r="C18" t="str">
            <v>France</v>
          </cell>
        </row>
        <row r="19">
          <cell r="C19" t="str">
            <v>Germany</v>
          </cell>
        </row>
        <row r="20">
          <cell r="C20" t="str">
            <v>India</v>
          </cell>
        </row>
        <row r="21">
          <cell r="C21" t="str">
            <v>Indonesia</v>
          </cell>
        </row>
        <row r="22">
          <cell r="C22" t="str">
            <v>Iraq</v>
          </cell>
        </row>
        <row r="23">
          <cell r="C23" t="str">
            <v>Ireland</v>
          </cell>
        </row>
        <row r="24">
          <cell r="C24" t="str">
            <v>Italy</v>
          </cell>
        </row>
        <row r="25">
          <cell r="C25" t="str">
            <v>Japan</v>
          </cell>
        </row>
        <row r="26">
          <cell r="C26" t="str">
            <v>Jordan</v>
          </cell>
        </row>
        <row r="27">
          <cell r="C27" t="str">
            <v>Kuwait</v>
          </cell>
        </row>
        <row r="28">
          <cell r="C28" t="str">
            <v>Latvia</v>
          </cell>
        </row>
        <row r="29">
          <cell r="C29" t="str">
            <v>Malaysia</v>
          </cell>
        </row>
        <row r="30">
          <cell r="C30" t="str">
            <v>Mexico</v>
          </cell>
        </row>
        <row r="31">
          <cell r="C31" t="str">
            <v>Morocco</v>
          </cell>
        </row>
        <row r="32">
          <cell r="C32" t="str">
            <v>Netherlands</v>
          </cell>
        </row>
        <row r="33">
          <cell r="C33" t="str">
            <v>Pakistan</v>
          </cell>
        </row>
        <row r="34">
          <cell r="C34" t="str">
            <v>Peru</v>
          </cell>
        </row>
        <row r="35">
          <cell r="C35" t="str">
            <v>Philippines</v>
          </cell>
        </row>
        <row r="36">
          <cell r="C36" t="str">
            <v>Puerto Rico</v>
          </cell>
        </row>
        <row r="37">
          <cell r="C37" t="str">
            <v>Russia</v>
          </cell>
        </row>
        <row r="38">
          <cell r="C38" t="str">
            <v>Samoa</v>
          </cell>
        </row>
        <row r="39">
          <cell r="C39" t="str">
            <v>Saudi Arabia</v>
          </cell>
        </row>
        <row r="40">
          <cell r="C40" t="str">
            <v>Singapore</v>
          </cell>
        </row>
        <row r="41">
          <cell r="C41" t="str">
            <v>South Korea</v>
          </cell>
        </row>
        <row r="42">
          <cell r="C42" t="str">
            <v>Spain</v>
          </cell>
        </row>
        <row r="43">
          <cell r="C43" t="str">
            <v>Sweden</v>
          </cell>
        </row>
        <row r="44">
          <cell r="C44" t="str">
            <v>Switzerland</v>
          </cell>
        </row>
        <row r="45">
          <cell r="C45" t="str">
            <v>Thailand</v>
          </cell>
        </row>
        <row r="46">
          <cell r="C46" t="str">
            <v>Turkey</v>
          </cell>
        </row>
        <row r="47">
          <cell r="C47" t="str">
            <v>Ukraine</v>
          </cell>
        </row>
        <row r="48">
          <cell r="C48" t="str">
            <v>United Arab Emirates</v>
          </cell>
        </row>
        <row r="49">
          <cell r="C49" t="str">
            <v>United Kingdom</v>
          </cell>
        </row>
        <row r="50">
          <cell r="C50" t="str">
            <v>United States</v>
          </cell>
        </row>
        <row r="51">
          <cell r="C51" t="str">
            <v>Venezuela</v>
          </cell>
        </row>
        <row r="52">
          <cell r="C52" t="str">
            <v>Vietnam</v>
          </cell>
        </row>
      </sheetData>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RELA Carlos" refreshedDate="45194.863187037037" backgroundQuery="1" createdVersion="8" refreshedVersion="8" minRefreshableVersion="3" recordCount="995" xr:uid="{5CE4AF8A-CE75-47B3-896B-BA4C2DCF4A22}">
  <cacheSource type="external" connectionId="3"/>
  <cacheFields count="29">
    <cacheField name="YtID" numFmtId="0">
      <sharedItems containsSemiMixedTypes="0" containsString="0" containsNumber="1" containsInteger="1" minValue="1" maxValue="995"/>
    </cacheField>
    <cacheField name="Youtuber" numFmtId="0">
      <sharedItems count="995">
        <s v="T-Series"/>
        <s v="YouTube Movies"/>
        <s v="MrBeast"/>
        <s v="Cocomelon - Nursery Rhymes"/>
        <s v="SET India"/>
        <s v="Music"/>
        <s v="ýýý Kids Diana Show"/>
        <s v="PewDiePie"/>
        <s v="Like Nastya"/>
        <s v="Vlad and Niki"/>
        <s v="Zee Music Company"/>
        <s v="WWE"/>
        <s v="Gaming"/>
        <s v="BLACKPINK"/>
        <s v="Goldmines"/>
        <s v="Sony SAB"/>
        <s v="5-Minute Crafts"/>
        <s v="BANGTANTV"/>
        <s v="Sports"/>
        <s v="Justin Bieber"/>
        <s v="HYBE LABELS"/>
        <s v="Zee TV"/>
        <s v="Pinkfong Baby Shark - Kids' Songs &amp; Stories"/>
        <s v="Canal KondZilla"/>
        <s v="ChuChu TV Nursery Rhymes &amp; Kids Songs"/>
        <s v="Shemaroo Filmi Gaane"/>
        <s v="Colors TV"/>
        <s v="T-Series Bhakti Sagar"/>
        <s v="Dude Perfect"/>
        <s v="Movieclips"/>
        <s v="Tips Official"/>
        <s v="El Reino Infantil"/>
        <s v="Wave Music"/>
        <s v="Aaj Tak"/>
        <s v="Sony Music India"/>
        <s v="EminemMusic"/>
        <s v="Marshmello"/>
        <s v="YRF"/>
        <s v="LooLoo Kids - Nursery Rhymes and Children's Songs"/>
        <s v="Ed Sheeran"/>
        <s v="Infobells - Hindi"/>
        <s v="Taylor Swift"/>
        <s v="Ariana Grande"/>
        <s v="BillionSurpriseToys  - Nursery Rhymes &amp; Cartoons"/>
        <s v="JuegaGerman"/>
        <s v="Billie Eilish"/>
        <s v="Get Movies"/>
        <s v="Shemaroo"/>
        <s v="Badabun"/>
        <s v="SonyMusicIndiaVEVO"/>
        <s v="A4"/>
        <s v="Fernanfloo"/>
        <s v="Bad Bunny"/>
        <s v="Voot Kids"/>
        <s v="Felipe Neto"/>
        <s v="Vocï¿½ï¿½ï¿½"/>
        <s v="HAR PAL GEO"/>
        <s v="BRIGHT SIDE"/>
        <s v="whinderssonnunes"/>
        <s v="Katy Perry"/>
        <s v="ABS-CBN Entertainment"/>
        <s v="Alan Walker"/>
        <s v="HolaSoyGerman."/>
        <s v="Shakira"/>
        <s v="ýýýýýýýý ýý ýýýýýýýýýýýýýý"/>
        <s v="ARY Digital HD"/>
        <s v="Speed Records"/>
        <s v="Like Nastya Show"/>
        <s v="Masha and The Bear"/>
        <s v="Rihanna"/>
        <s v="Ishtar Music"/>
        <s v="Kimberly Loaiza"/>
        <s v="Little Baby Bum - Nursery Rhymes &amp; Kids Songs"/>
        <s v="Luisito Comunica"/>
        <s v="elrubiusOMG"/>
        <s v="Toys and Colors"/>
        <s v="shfa2 - ï¿½ï¿½"/>
        <s v="LUCCAS NETO - LUCCAS TOON"/>
        <s v="XXXTENTACION"/>
        <s v="CarryMinati"/>
        <s v="Super Simple Songs - Kids Songs"/>
        <s v="Mikecrack"/>
        <s v="WorkpointOfficial"/>
        <s v="GR6 EXPLODE"/>
        <s v="TEDx Talks"/>
        <s v="shfa"/>
        <s v="Goldmines Gaane Sune Ansune"/>
        <s v="Sony PAL"/>
        <s v="One Direction"/>
        <s v="TheEllenShow"/>
        <s v="Daddy Yankee"/>
        <s v="Vlad vï¿½ï¿½ï"/>
        <s v="Like Nastya ESP"/>
        <s v="ýýýýýýýýýýýý one31"/>
        <s v="Jkk Entertainment"/>
        <s v="Maria Clara &amp; JP"/>
        <s v="ABP NEWS"/>
        <s v="Bruno Mars"/>
        <s v="Ultra Bollywood"/>
        <s v="Maroon 5"/>
        <s v="PowerKids TV"/>
        <s v="News"/>
        <s v="YouTube"/>
        <s v="Ozuna"/>
        <s v="MrBeast Gaming"/>
        <s v="La Granja de Zenï¿½"/>
        <s v="Saregama Music"/>
        <s v="IndiaTV"/>
        <s v="T-Series Bollywood Classics"/>
        <s v="Total Gaming"/>
        <s v="Ryan's World"/>
        <s v="Markiplier"/>
        <s v="Genevieve's Playhouse - Learning Videos for Kids"/>
        <s v="T-Series Apna Punjab"/>
        <s v="Techno Gamerz"/>
        <s v="Geet MP3"/>
        <s v="J Balvin"/>
        <s v="Jess No Limit"/>
        <s v="Jingle Toons"/>
        <s v="VEGETTA777"/>
        <s v="Galinha Pintadinha"/>
        <s v="Desi Music Factory"/>
        <s v="SSSniperWolf"/>
        <s v="Selena Gomez"/>
        <s v="KHANDESHI MOVIES"/>
        <s v="Rajshri"/>
        <s v="Ch3Thailand"/>
        <s v="NoCopyrightSounds"/>
        <s v="CVS 3D Rhymes &amp; Kids Songs"/>
        <s v="Ricis Official"/>
        <s v="BabyBus - Kids Songs and Cartoons"/>
        <s v="DisneyMusicVEVO"/>
        <s v="BETER Bï¿½ï¿½"/>
        <s v="Eros Now Music"/>
        <s v="The Weeknd"/>
        <s v="WowKidz"/>
        <s v="Mr Bean"/>
        <s v="KAROL G"/>
        <s v="rezendeevil"/>
        <s v="StarPlus"/>
        <s v="GMA  Network"/>
        <s v="SMTOWN"/>
        <s v="GENIAL"/>
        <s v="DONA ï¿½ï¿½"/>
        <s v="Dream"/>
        <s v="Worldwide Records Bhojpuri"/>
        <s v="MR. INDIAN HACKER"/>
        <s v="JustinBieberVEVO"/>
        <s v="Lucas and Marcus"/>
        <s v="Luis Fonsi"/>
        <s v="Peppa Pig - Official Channel"/>
        <s v="YOLO AVENTURAS"/>
        <s v="The Tonight Show Starring Jimmy Fallon"/>
        <s v="TheDonato"/>
        <s v="Round2hell"/>
        <s v="Diana and Roma ESP"/>
        <s v="ImagineDragons"/>
        <s v="AboFlah"/>
        <s v="Zee News"/>
        <s v="Trap Nation"/>
        <s v="ýýýýýýýýýýýýýýý ýýýýýý ýýýýýýýýýýýýýýýýýý"/>
        <s v="AH"/>
        <s v="Boram Tube Vlog [ï¿½ï¿½ï¿½ï¿½ï¿½ï¿½ï¿½ï¿½ï¿"/>
        <s v="Talking Tom"/>
        <s v="ýýýýýýýý ýýýýýýýý ýýýýýýýýýý | toyoraljanahtv"/>
        <s v="Adele"/>
        <s v="Spinnin' Records"/>
        <s v="Little Angel: Nursery Rhymes &amp; Kids Songs"/>
        <s v="Frost Diamond"/>
        <s v="jacksepticeye"/>
        <s v="Shawn Mendes"/>
        <s v="ashish chanchlani vines"/>
        <s v="Ultra Records"/>
        <s v="Popular on YouTube"/>
        <s v="Maluma"/>
        <s v="Zhong"/>
        <s v="AuronPlay"/>
        <s v="Enaldinho"/>
        <s v="Shorts Break"/>
        <s v="infobells - Tamil"/>
        <s v="Aditya Music India"/>
        <s v="The Late Late Show with James Corden"/>
        <s v="Aditya Movies"/>
        <s v="HUM TV"/>
        <s v="infobells - Telugu"/>
        <s v="Masha y el Oso"/>
        <s v="Shemaroo Movies"/>
        <s v="Michael Jackson"/>
        <s v="Drake"/>
        <s v="Goldmines Dishoom"/>
        <s v="Sandeep Maheshwari"/>
        <s v="Bounce Patrol - Kids Songs"/>
        <s v="toycantando"/>
        <s v="MrBeast 2"/>
        <s v="Wiz Khalifa"/>
        <s v="JYP Entertainment"/>
        <s v="ýýý Kids Roma Show"/>
        <s v="DanTDM"/>
        <s v="Nick Jr."/>
        <s v="Crazy XYZ"/>
        <s v="Dushyant kukreja"/>
        <s v="ToyPuddingTV"/>
        <s v="Gulshan Kalra"/>
        <s v="Brent Rivera"/>
        <s v="Renato Garcia YT"/>
        <s v="Netflix"/>
        <s v="Beast Reacts"/>
        <s v="enchufetv"/>
        <s v="WORLDSTARHIPHOP"/>
        <s v="Raffy Tulfo in Action"/>
        <s v="Goldmines Bollywood"/>
        <s v="PANDA BOI"/>
        <s v="Alan Chikin Chow"/>
        <s v="BB Ki Vines"/>
        <s v="D Billions"/>
        <s v="Junya.ï¿½ï¿½ï¿½ï¿½"/>
        <s v="Smosh"/>
        <s v="1MILLION Dance Studio"/>
        <s v="Marï¿½ï¿½ï¿½ï¿½ï¿½"/>
        <s v="Beyoncï¿"/>
        <s v="NichLmao"/>
        <s v="Indosiar"/>
        <s v="VanossGaming"/>
        <s v="LosPolinesios"/>
        <s v="David Guetta"/>
        <s v="Nicki Minaj"/>
        <s v="TaylorSwiftVEVO"/>
        <s v="Fede Vigevani"/>
        <s v="ZHC"/>
        <s v="Post Malone"/>
        <s v="Rans Entertainment"/>
        <s v="LankyBox"/>
        <s v="Coldplay"/>
        <s v="Chris Brown"/>
        <s v="Las Ratitas"/>
        <s v="WB Kids"/>
        <s v="The Lallantop"/>
        <s v="ABPLIVE"/>
        <s v="RihannaVEVO"/>
        <s v="WatchMojo.com"/>
        <s v="TRANS7 OFFICIAL"/>
        <s v="Anuel AA"/>
        <s v="America's Got Talent"/>
        <s v="Dan Rhodes"/>
        <s v="mujjuu___14"/>
        <s v="Yuya"/>
        <s v="Chloe Ting"/>
        <s v="EminemVEVO"/>
        <s v="Mark Rober"/>
        <s v="KatyPerryVEVO"/>
        <s v="1theK (ï¿½ï¿½ï¿½ï¿½ï"/>
        <s v="Like Nastya AE"/>
        <s v="Amit Bhadana"/>
        <s v="Pen Movies"/>
        <s v="MrBeast en Espaï¿½ï"/>
        <s v="shfa show India"/>
        <s v="Diana and Roma ARA"/>
        <s v="Super JoJo - Nursery Rhymes &amp; Kids Songs"/>
        <s v="KSI"/>
        <s v="netd mï¿½ï¿"/>
        <s v="Daniel LaBelle"/>
        <s v="Alejo Igoa"/>
        <s v="DJ Snake"/>
        <s v="Spider Slack"/>
        <s v="Preston"/>
        <s v="Goldmines Movies"/>
        <s v="James Charles"/>
        <s v="Collins Key"/>
        <s v="Diana and Roma EN"/>
        <s v="Troom Troom"/>
        <s v="Venus Entertainment"/>
        <s v="Enrique Iglesias"/>
        <s v="Ninja"/>
        <s v="Mister Max"/>
        <s v="FaZe Rug"/>
        <s v="That Little Puff"/>
        <s v="Maya and Mary"/>
        <s v="Peppa Pig Espaï¿½ï¿½ï¿½ï¿½ï¿½ï¿½ï¿½ï¿½ï¿½"/>
        <s v="NickyJamTV"/>
        <s v="Logan Paul"/>
        <s v="Juan De Dios Pantoja"/>
        <s v="Miss Katy"/>
        <s v="Jelly"/>
        <s v="Valentina Pontes ofc"/>
        <s v="Tilak"/>
        <s v="Sesame Street"/>
        <s v="Lady Gaga"/>
        <s v="Happy Lives"/>
        <s v="Akshay Nagwadiya"/>
        <s v="Kids TV - Nursery Rhymes And Baby Songs"/>
        <s v="TED"/>
        <s v="Wave Music Bhojpuri"/>
        <s v="unknown boy varun"/>
        <s v="GMM GRAMMY OFFICIAL"/>
        <s v="White Hill Music"/>
        <s v="Technical Guruji"/>
        <s v="Tsuriki Show"/>
        <s v="DrossRotzank"/>
        <s v="toyorbabytv"/>
        <s v="Alan Becker"/>
        <s v="BabyBus - Canciones Infantiles &amp; Videos para Niï¿½ï"/>
        <s v="Ultra Movie Parlour"/>
        <s v="KL BRO Biju Rithvik"/>
        <s v="Like Nastya PRT"/>
        <s v="Vania Mania Kids"/>
        <s v="Sun TV"/>
        <s v="LeoNata Family"/>
        <s v="mmoshaya"/>
        <s v="Sia"/>
        <s v="The Chainsmokers"/>
        <s v="Heroindori"/>
        <s v="Vlad and Niki Arabic"/>
        <s v="Goldmines Cineplex"/>
        <s v="SSundee"/>
        <s v="Paulo Londra"/>
        <s v="Smile Family"/>
        <s v="FGTeeV"/>
        <s v="Kinder Spielzeug Kanal (Kidibli)"/>
        <s v="Vlad and Niki ESP"/>
        <s v="Sagawa /ï¿½ï¿½ï¿½"/>
        <s v="Charlie Puth"/>
        <s v="Topper Guild"/>
        <s v="Zach Choi ASMR"/>
        <s v="Ben Azelart"/>
        <s v="Disney Latinoamï¿½ï¿½"/>
        <s v="Netflix India"/>
        <s v="Stokes Twins"/>
        <s v="Rotana"/>
        <s v="OneDirectionVEVO"/>
        <s v="Dua Lipa"/>
        <s v="National Geographic"/>
        <s v="ZAMZAM ELECTRONICS TRADING"/>
        <s v="Sourav Joshi Vlogs"/>
        <s v="Eva Bravo Play"/>
        <s v="DUDU e CAROL"/>
        <s v="Village Cooking Channel"/>
        <s v="Tlnovelas"/>
        <s v="Tekashi 6ix9ine"/>
        <s v="invictor"/>
        <s v="SMOL"/>
        <s v="Sidhu Moose Wala"/>
        <s v="YOLO"/>
        <s v="The Royalty Family"/>
        <s v="Azhan5star"/>
        <s v="Infinite"/>
        <s v="Dangal TV Channel"/>
        <s v="Ishaan Ali 11"/>
        <s v="Becky G"/>
        <s v="Khan GS Research Centre"/>
        <s v="GMA Public  Affairs"/>
        <s v="Baim Paula"/>
        <s v="Tasty"/>
        <s v="Lyrical Lemonade"/>
        <s v="Vlad and Niki IDN"/>
        <s v="nigahiga"/>
        <s v="Rafa &amp; Luiz"/>
        <s v="Fatos Desconhecidos"/>
        <s v="Dr. Vivek Bindra: Motivational Speaker"/>
        <s v="Romeo Santos"/>
        <s v="LIV Crime"/>
        <s v="Minecraft - Topic"/>
        <s v="Brave Wilderness"/>
        <s v="Kurzgesagt ï¿½ï¿½ï¿½ï¿½ï¿½ï¿"/>
        <s v="Canal Canalha"/>
        <s v="tuzelity SHUFFLE"/>
        <s v="Zach King"/>
        <s v="Yoeslan"/>
        <s v="NBA"/>
        <s v="5-Minute Crafts DIY"/>
        <s v="Bizarrap"/>
        <s v="Avicii"/>
        <s v="Deddy Corbuzier"/>
        <s v="Ninja Kidz TV"/>
        <s v="Mnet K-POP"/>
        <s v="LazarBeam"/>
        <s v="Totoy kids - Portuguï¿½"/>
        <s v="SlivkiShow"/>
        <s v="Jake Paul"/>
        <s v="Vijay Television"/>
        <s v="Emiway Bantai"/>
        <s v="Linkin Park"/>
        <s v="ýýýýýýýýýýýýýýý - Genevieve's Playhouse"/>
        <s v="Got Talent Global"/>
        <s v="BabyBus - Cerita &amp; Lagu Anak-anak"/>
        <s v="Ami Rodriguez"/>
        <s v="MiawAug"/>
        <s v="Marta and Rustam"/>
        <s v="Kiddiestv Hindi - Nursery Rhymes &amp; Kids Songs"/>
        <s v="dednahype"/>
        <s v="Noor Stars"/>
        <s v="Family GamesTV"/>
        <s v="BuzzFeedVideo"/>
        <s v="AuthenticGames"/>
        <s v="Robin Hood Gamer"/>
        <s v="5-Minute Crafts PLAY"/>
        <s v="7clouds"/>
        <s v="Pencilmation"/>
        <s v="CookieSwirlC"/>
        <s v="Skrillex"/>
        <s v="Marvel Entertainment"/>
        <s v="REACT"/>
        <s v="Pentatonix"/>
        <s v="Gordon Ramsay"/>
        <s v="Vevo"/>
        <s v="Green Gold TV - Official Channel"/>
        <s v="Gusttavo Lima Oficial"/>
        <s v="SOMOY TV"/>
        <s v="Crafty Panda"/>
        <s v="HaerteTest"/>
        <s v="Britain's Got Talent"/>
        <s v="Troom Troom Es"/>
        <s v="SCTV"/>
        <s v="JennaMarbles"/>
        <s v="Official Pink Panther"/>
        <s v="DaFuq!?Boom!"/>
        <s v="Clash of Clans"/>
        <s v="AS Gaming"/>
        <s v="Sony AATH"/>
        <s v="tabii Urdu"/>
        <s v="RKD Studios"/>
        <s v="etvteluguindia"/>
        <s v="DLS News"/>
        <s v="FIFA"/>
        <s v="JukiLop"/>
        <s v="Vsauce"/>
        <s v="Manoj  parihar"/>
        <s v="Unbox Therapy"/>
        <s v="Sonotek"/>
        <s v="shane"/>
        <s v="Lil Nas X"/>
        <s v="Jimmy Kimmel Live"/>
        <s v="TheOdd1sOut"/>
        <s v="Goldmines Great Indian Comedy"/>
        <s v="ýýýýýýýýýýýýýý ýýýý"/>
        <s v="SUPER SLICK SLIME SAM"/>
        <s v="Wow Kidz Action"/>
        <s v="Calvin Harris"/>
        <s v="Turma da Mï¿½ï¿½"/>
        <s v="KBS WORLD TV"/>
        <s v="Masha e o Urso"/>
        <s v="HiMan"/>
        <s v="Little Angel Espaï¿½ï¿½ï¿½ï¿½ï¿½ï¿½ï¿½ï¿½ï¿½"/>
        <s v="Busy Fun Ltd"/>
        <s v="ýýýýýýýýýýýýýýýýýýýýýý"/>
        <s v="Sidemen"/>
        <s v="Triggered Insaan"/>
        <s v="Cardi B"/>
        <s v="Farruko"/>
        <s v="TED-Ed"/>
        <s v="CKN"/>
        <s v="Ali-A"/>
        <s v="Shemaroo Comedy"/>
        <s v="GRAMMY GOLD OFFICIAL"/>
        <s v="Smile Family Spanish"/>
        <s v="ýýýýýýýý ýýýýýýýýýý ýýýýýýýýýý | Arab Games Network"/>
        <s v="Dan-Sa / Daniel Saboya"/>
        <s v="Willie Salim"/>
        <s v="Like Nastya Vlog"/>
        <s v="Marmok"/>
        <s v="The ACE Family"/>
        <s v="shakiraVEVO"/>
        <s v="PDK Films"/>
        <s v="Dhar Mann"/>
        <s v="TheWillyrex"/>
        <s v="RsiamMusic : ï¿½ï¿½ï¿½ï¿½ï¿½ï¿½ï¿½ï¿½"/>
        <s v="Naisa Alifia Yuriza (N.A.Y)"/>
        <s v="Good Mythical Morning"/>
        <s v="IShowSpeed"/>
        <s v="Miley Cyrus"/>
        <s v="Bobby chourasiya"/>
        <s v="INCRï¿½ï¿"/>
        <s v="Ajay Sharma"/>
        <s v="GEN HALILINTAR"/>
        <s v="SQUEEZIE"/>
        <s v="Blippi - Educational Videos for Kids"/>
        <s v="Jake Fellman"/>
        <s v="officialpsy"/>
        <s v="TheGrefg"/>
        <s v="And TV"/>
        <s v="BeatboxJCOP"/>
        <s v="Manual do Mundo"/>
        <s v="How Ridiculous"/>
        <s v="Sebastiï¿½ï¿½ï¿½"/>
        <s v="SonyMusicSouthVEVO"/>
        <s v="Zuni and Family"/>
        <s v="Like Nastya VNM"/>
        <s v="MGC Playhouse"/>
        <s v="David Dobrik"/>
        <s v="Demi Lovato"/>
        <s v="Jason Derulo"/>
        <s v="RobleisIUTU"/>
        <s v="KatieAngel"/>
        <s v="Lele Pons"/>
        <s v="Priyal Kukreja"/>
        <s v="MSA previously My Story Animated"/>
        <s v="tanboy kun"/>
        <s v="ýýýýýýýýý KIMPRO"/>
        <s v="jaanvi patel"/>
        <s v="Lil Pump"/>
        <s v="News 24"/>
        <s v="Jane ASMR ï¿½ï¿½"/>
        <s v="Porta dos Fundos"/>
        <s v="ArianaGrandeVevo"/>
        <s v="El Payaso Plim Plim"/>
        <s v="Les' Copaque Production"/>
        <s v="ýýýýýýýýý Liziqi"/>
        <s v="DeGoBooM"/>
        <s v="JFlaMusic"/>
        <s v="zbing z."/>
        <s v="The Game Theorists"/>
        <s v="MissaSinfonia"/>
        <s v="IGN"/>
        <s v="Fun For Kids TV - Hindi Rhymes"/>
        <s v="FactTechz"/>
        <s v="News18 India"/>
        <s v="AMARINTV : ï¿½ï¿½ï¿½ï¿½ï¿½ï¿½ï¿½ï¿½ï¿½ï¿½ï¿½ï¿½"/>
        <s v="ýýýýýýýýýýýýýýýý - Al-Remas"/>
        <s v="Aphmau"/>
        <s v="Koray Zeynep"/>
        <s v="Stubborn Facts"/>
        <s v="Taarak Mehta Ka Ooltah Chashmah"/>
        <s v="Apple"/>
        <s v="HowToBasic"/>
        <s v="Jason Vlogs"/>
        <s v="Willyrex"/>
        <s v="El Reino a Jugar"/>
        <s v="PopularMMOs"/>
        <s v="Anitta"/>
        <s v="Marques Brownlee"/>
        <s v="TRANS TV Official"/>
        <s v="TheBrianMaps"/>
        <s v="Liza Koshy"/>
        <s v="LuisFonsiVEVO"/>
        <s v="Gaby and Alex"/>
        <s v="Prajapati News"/>
        <s v="Queen Official"/>
        <s v="Guava Juice"/>
        <s v="Aayu and Pihu Show"/>
        <s v="Pop Chartbusters"/>
        <s v="Danny Fitt"/>
        <s v="VICE"/>
        <s v="EeOneGuy"/>
        <s v="Bispo Bruno Leonardo"/>
        <s v="DeToxoMoroxo"/>
        <s v="Gato Galactico | GALï¿½ï¿"/>
        <s v="Doggy Doggy Cartoons"/>
        <s v="deepesh zo"/>
        <s v="Like Nastya IDN"/>
        <s v="CoryxKenshin"/>
        <s v="Salman Noman"/>
        <s v="Tu COSMOPOLIS"/>
        <s v="With Kids[ï¿½ï¿½ï¿½ï¿½ï"/>
        <s v="Travis Scott"/>
        <s v="NMF News"/>
        <s v="Lahari Music - TSeries"/>
        <s v="Werever2morro"/>
        <s v="Jordan Matter"/>
        <s v="IDEAS EN 5 MINUTOS"/>
        <s v="SriBalajiMovies"/>
        <s v="Ivana Alawi"/>
        <s v="Younes Zarou"/>
        <s v="BBC News Hindi"/>
        <s v="ýýýýýýýý ýýýýýýýýýýýýýýýýýýýýýý"/>
        <s v="FailArmy"/>
        <s v="FunFun Toy Doll TV"/>
        <s v="Kaykai Salaider"/>
        <s v="GMMTV OFFICIALï¿½ï¿½"/>
        <s v="Ch7HD"/>
        <s v="Alfredo Larin"/>
        <s v="Sandra Cires Art"/>
        <s v="RCTI - LAYAR DRAMA INDONESIA"/>
        <s v="UFC - Ultimate Fighting Championship"/>
        <s v="SAM SMITH"/>
        <s v="Technoblade"/>
        <s v="Camila Cabello"/>
        <s v="W2S"/>
        <s v="Boyce Avenue"/>
        <s v="Pitbull"/>
        <s v="Little Mix"/>
        <s v="Bollywood Classics"/>
        <s v="Matt Stonie"/>
        <s v="POPS Kids"/>
        <s v="ExtraPolinesios"/>
        <s v="LEGO"/>
        <s v="T3ddy"/>
        <s v="Jennifer Lopez"/>
        <s v="XO TEAM"/>
        <s v="JJ Olatunji"/>
        <s v="AdMe"/>
        <s v="Thairath Online"/>
        <s v="Kids Play"/>
        <s v="La Rosa de Guadalupe"/>
        <s v="TWICE"/>
        <s v="FitDance"/>
        <s v="Canal IN"/>
        <s v="Panda Shorts"/>
        <s v="Daily Dose Of Internet"/>
        <s v="Vlad and Niki ARA"/>
        <s v="Live"/>
        <s v="Dyland PROS"/>
        <s v="Disney Junior"/>
        <s v="sagar kalra (Shorts)"/>
        <s v="Antrax"/>
        <s v="wifistudy"/>
        <s v="Enes Batur"/>
        <s v="Totoy kids - Espaï¿½ï"/>
        <s v="MK MUSIC"/>
        <s v="Lyna"/>
        <s v="Unspeakable"/>
        <s v="Camilo"/>
        <s v="DopeLyrics"/>
        <s v="jeffreestar"/>
        <s v="ýýýýýýýýýý"/>
        <s v="Dear Sir"/>
        <s v="Narendra Modi"/>
        <s v="Arif muhammad"/>
        <s v="Rotten Tomatoes Trailers"/>
        <s v="Prime Video India"/>
        <s v="Team Films Bhojpuri"/>
        <s v="Volga Video"/>
        <s v="MY FAMILY"/>
        <s v="Zee Music Classic"/>
        <s v="DM - Desi Melodies"/>
        <s v="Caeli YT"/>
        <s v="5-Minute Crafts FAMILY"/>
        <s v="Linus Tech Tips"/>
        <s v="Kuplinov ï¿½ï¿½ï¿"/>
        <s v="Juliana Baltar"/>
        <s v="ýýýýýýýý ýýýýýýýýýýýýýý ýýýý 5 ýýýýýýýýýý"/>
        <s v="Kashvi Adlakha"/>
        <s v="Infobells Bangla"/>
        <s v="Katakit Baby TV"/>
        <s v="Talking Tom &amp; Friends"/>
        <s v="ýýýýýýýý ýý ýýýýýýýý"/>
        <s v="Super Senya"/>
        <s v="Mr DegrEE"/>
        <s v="Blippi Espaï¿½ï"/>
        <s v="Henrique e Juliano"/>
        <s v="Roman Atwood Vlogs"/>
        <s v="Kerajinan 5-Menit"/>
        <s v="Genierock"/>
        <s v="Mrwhosetheboss"/>
        <s v="zayn"/>
        <s v="Mobile Legends: Bang Bang"/>
        <s v="Harsh Beniwal"/>
        <s v="FFUNTV"/>
        <s v="ILYA BORZOV"/>
        <s v="FC Barcelona"/>
        <s v="Mazhavil Manorama"/>
        <s v="LOKESH GAMER"/>
        <s v="Dave and Ava - Nursery Rhymes and Baby Songs"/>
        <s v="CNN"/>
        <s v="Oyuncak Avï¿"/>
        <s v="Sony LIV"/>
        <s v="T-Series Hamaar Bhojpuri"/>
        <s v="SRK MUSIC"/>
        <s v="Pokï¿½ï¿½ï¿½ï¿½ï¿½ï¿½ï¿½ï¿½ï¿½"/>
        <s v="The MriDul"/>
        <s v="NDTV India"/>
        <s v="Niana Guerrero"/>
        <s v="Rubï¿½ï¿½ï¿½ï¿½ï¿½ï¿½"/>
        <s v="Ranz Kyle"/>
        <s v="ABS-CBN News"/>
        <s v="AdeleVEVO"/>
        <s v="Hongyu ASMR ï¿½ï¿½"/>
        <s v="Mohamed Ramadan I ï¿½ï¿½ï¿½ï¿½ï¿½ï¿½ï"/>
        <s v="Daftar Populer"/>
        <s v="EdisonPts"/>
        <s v="Mariale"/>
        <s v="Kim Loaiza"/>
        <s v="Musas"/>
        <s v="It's Mamix"/>
        <s v="Makiman131"/>
        <s v="PowerfulJRE"/>
        <s v="Chapitosiki"/>
        <s v="BIGBANG"/>
        <s v="Little Angel - Mï¿½ï¿½ï¿½ï¿½ï¿½ï¿½ï¿½ï¿½ï¿½ï¿½"/>
        <s v="PlayStation"/>
        <s v="Zï¿½ï¿½ï¿½ï¿½ï¿½ï¿½ï"/>
        <s v="THE BROWN SIBLINGS"/>
        <s v="A2 Motivation by Arvind Arora"/>
        <s v="League of Legends"/>
        <s v="KOMPASTV"/>
        <s v="Kwebbelkop"/>
        <s v="Chetan Monga Vlogs"/>
        <s v="Republic Bharat"/>
        <s v="BigSchool"/>
        <s v="MoreAliA"/>
        <s v="XpressTV"/>
        <s v="Ray William Johnson"/>
        <s v="ISSEI / ï¿½ï¿½ï¿½ï¿½"/>
        <s v="TheRichest"/>
        <s v="Sony Music South"/>
        <s v="TazerCraft"/>
        <s v="ýýýýýý"/>
        <s v="ýýýýýýýýýýýý8 : Thai Ch8"/>
        <s v="ERB"/>
        <s v="50 Cent"/>
        <s v="ZutiGang"/>
        <s v="Bayashi TV"/>
        <s v="melanie martinez"/>
        <s v="MNCTV OFFICIAL"/>
        <s v="iTownGamePlay *Terror&amp;Diversiï¿½ï"/>
        <s v="CrashCourse"/>
        <s v="MattyBRaps"/>
        <s v="Filaretiki"/>
        <s v="Beast Philanthropy"/>
        <s v="Fueled By Ramen"/>
        <s v="Lachlan"/>
        <s v="Meghan Trainor"/>
        <s v="Jorge &amp; Mateus Oficial"/>
        <s v="ýýýýýýýý ýýýýýýýý"/>
        <s v="Major Lazer Official"/>
        <s v="5-Minute Crafts Recycle"/>
        <s v="CollegeHumor"/>
        <s v="ABC News"/>
        <s v="Colors Rishtey"/>
        <s v="Netflix Jr."/>
        <s v="ýýýýýýýýýý ýýýýýýýýýýýý"/>
        <s v="StudyIQ IAS"/>
        <s v="The Slow Mo Guys"/>
        <s v="Maha Fun Tv"/>
        <s v="Canal Nostalgia"/>
        <s v="Chad Wild Clay"/>
        <s v="Camila Loures"/>
        <s v="Mis Pastelitos"/>
        <s v="Fifth Harmony"/>
        <s v="Jesser"/>
        <s v="Noman Official"/>
        <s v="Doc Tops"/>
        <s v="Auron"/>
        <s v="Martin Garrix"/>
        <s v="Planeta das Gï¿½ï¿½"/>
        <s v="PrestonPlayz"/>
        <s v="O Reino Infantil"/>
        <s v="Lilly Singh"/>
        <s v="Like Nastya Stories"/>
        <s v="GMM25Thailand"/>
        <s v="Maroon5VEVO"/>
        <s v="LEGENDA FUNK"/>
        <s v="Lotus Music"/>
        <s v="Telemundo"/>
        <s v="les boys tv2"/>
        <s v="Eli Kids - Cartoons &amp; Songs"/>
        <s v="TV9 Bharatvarsh"/>
        <s v="Reaction Time"/>
        <s v="BBC News"/>
        <s v="Boram Tube ToysReview [ï¿½ï¿½ï¿½ï¿½ï¿½ï¿½ï¿½ï¿½ï¿"/>
        <s v="Saad Lamjarred | ï¿½ï¿½ï¿½ï¿½ï¿½ï¿"/>
        <s v="IDEIAS INCRï¿½ï¿½"/>
        <s v="Hear This Music"/>
        <s v="Aadishakti Films"/>
        <s v="Zig &amp; Sharko"/>
        <s v="ýýýýýýýýýýýý ýýýýýýýýýýýý I ýýýýýý ýý ýýýýýýýýýý"/>
        <s v="Indore Physical Academy"/>
        <s v="ZEE5"/>
        <s v="ýýýýýýýýýýýýýýýýýýýýý"/>
        <s v="RS 1313 SHORTS"/>
        <s v="Gyan Gamingï¿½"/>
        <s v="Harry Styles"/>
        <s v="Drawblogs"/>
        <s v="Coke Studio"/>
        <s v="Cyprien"/>
        <s v="Vlad and Niki PRT"/>
        <s v="SelenaGomezVEVO"/>
        <s v="Rclbeauty101"/>
        <s v="NOBRU"/>
        <s v="Rosanna Pansino"/>
        <s v="Rebecca Zamolo"/>
        <s v="Super Polina"/>
        <s v="The Dodo"/>
        <s v="infobells - Kannada"/>
        <s v="Crazy Frog"/>
        <s v="NikkieTutorials"/>
        <s v="DangMattSmith"/>
        <s v="Invento na Hora"/>
        <s v="Zee Bangla"/>
        <s v="Wish 107.5"/>
        <s v="E-MasterSensei"/>
        <s v="TommyInnit"/>
        <s v="SIS vs BRO"/>
        <s v="SEVENGERS"/>
        <s v="Bie The Ska"/>
        <s v="Neha Kakkar"/>
        <s v="ýýýýýýýýýýýýýýýýýýýý ýýýýýýýýýýýýýýýýýýýý"/>
        <s v="F2Freestylers - Ultimate Soccer Skills Channel"/>
        <s v="Trap City"/>
        <s v="Lana Del Rey"/>
        <s v="MalumaVEVO"/>
        <s v="Yudist Ardhana"/>
        <s v="Supercar Blondie"/>
        <s v="#Refugio Mental"/>
        <s v="TV Ana Emilia"/>
        <s v="Zee Telugu"/>
        <s v="ýýýýýýýýýýýý"/>
        <s v="ETV Jabardasth"/>
        <s v="Crescendo com Luluca"/>
        <s v="Narins Beauty"/>
        <s v="AM3NlC"/>
        <s v="Gallina Pintadita"/>
        <s v="Luli Pampï¿½"/>
        <s v="ViralHog"/>
        <s v="karameeshchannel"/>
        <s v="Jamuna TV"/>
        <s v="Dental Digest"/>
        <s v="Atlantic Records"/>
        <s v="ADEL et SAMI"/>
        <s v="ýýýýýýýý ýý ýýýýýýýýýýýý"/>
        <s v="Veritasium"/>
        <s v="Darkar Company Studios"/>
        <s v="Alexa Rivera"/>
        <s v="T-Series Regional"/>
        <s v="Jazzghost"/>
        <s v="Hacksmith Industries"/>
        <s v="Think Music India"/>
        <s v="Airrack"/>
        <s v="Geo News"/>
        <s v="123 GO! Spanish"/>
        <s v="ýýýýýýýý/Atro"/>
        <s v="Kids TV India Hindi Nursery Rhymes"/>
        <s v="JD Pantoja"/>
        <s v="FAPTV"/>
        <s v="The Vishal bhatt"/>
        <s v="O Que Nï¿½ï¿½ï¿½ï¿½ï¿½ï¿"/>
        <s v="MyMissAnand"/>
        <s v="NishaMadhulika"/>
        <s v="Wesley Safadï¿½"/>
        <s v="infobells"/>
        <s v="MAIKI021"/>
        <s v="Goldmines Premiere"/>
        <s v="Desi Gamers"/>
        <s v="Acenix"/>
        <s v="JOJO TV - Hindi Stories"/>
        <s v="Saturday Night Live"/>
        <s v="Zeinab Harake"/>
        <s v="DALLMYD"/>
        <s v="BBC"/>
        <s v="Lindsey Stirling"/>
        <s v="Awakening Music"/>
        <s v="Typical Gamer"/>
        <s v="Wengie"/>
        <s v="Sanjoy Das Official"/>
        <s v="Vijay Kumar Viner Vlogs"/>
        <s v="Anaysa"/>
        <s v="Conor Maynard"/>
        <s v="Woody &amp; Kleiny"/>
        <s v="JULIA GISELLA"/>
        <s v="BUDI01 GAMING"/>
        <s v="Lady Diana"/>
        <s v="ATHLEAN-Xï¿½"/>
        <s v="Peet Montzingo"/>
        <s v="Blockbuster Movies"/>
        <s v="The Q"/>
        <s v="My Mate Nate"/>
        <s v="The World Adventures ï¿½ï¿½ï¿½ï¿½ï¿½ï¿½"/>
        <s v="H2ODelirious"/>
        <s v="Codiscos"/>
        <s v="Vibhu 96"/>
        <s v="GMA Integrated News"/>
        <s v="Vlad y Niki Show"/>
        <s v="Just For Laughs Gags"/>
        <s v="Kurt Hugo Schneider"/>
        <s v="Kabita's Kitchen"/>
        <s v="Vogue"/>
        <s v="Kids Lineï¿½ï¿½ï¿½ï¿½ï¿½ï¿½ï¿½"/>
        <s v="AzzyLand"/>
        <s v="VexTrex"/>
        <s v="BanderitaX"/>
        <s v="theRadBrad"/>
        <s v="Trakin Tech"/>
        <s v="ýýýýýýýýýýýýýýýýýý"/>
        <s v="Matt Steffanina"/>
        <s v="penguinz0"/>
        <s v="Stray Kids"/>
        <s v="BIBO ï¿½ï¿½ï¿½ï¿½ï¿½ï¿"/>
        <s v="Ei Nerd"/>
        <s v="Vilmei"/>
        <s v="MC Divertida"/>
        <s v="Technology Gyan"/>
        <s v="Brawl Stars"/>
        <s v="CookingShooking Hindi"/>
        <s v="Sonotek Bhakti"/>
        <s v="jbalvinVEVO"/>
        <s v="The Infographics Show"/>
        <s v="ýýýýýýTwinsFromRussia"/>
        <s v="HUBAï¿½ï¿½"/>
        <s v="RaptorGamer"/>
        <s v="WiederDude"/>
        <s v="Lokdhun Punjabi"/>
        <s v="Knowledge Tv ï¿½ï¿½ï¿½ï¿½ï¿½ï¿½"/>
        <s v="Ryan Trahan"/>
        <s v="Ian Boggs"/>
        <s v="twenty one pilots"/>
        <s v="RedeTV"/>
        <s v="ýýýýýýýýýýýýýýý Ms Yeah"/>
        <s v="Peppa Pig em Portuguï¿½ï¿½ï¿½ï¿½ï¿½ï¿½ï¿½ï¿½ï¿"/>
        <s v="Hungria Hip Hop"/>
        <s v="Painzeiro"/>
        <s v="DJ Khaled"/>
        <s v="Alex Gonzaga Official"/>
        <s v="Jomy Production"/>
        <s v="Lofi Girl"/>
        <s v="Wolfoo Channel"/>
        <s v="GH'S"/>
        <s v="Susy Mouriz"/>
        <s v="JesseAndMike"/>
        <s v="Calon Sarjana"/>
        <s v="Everson Zoio"/>
        <s v="7 Minutoz"/>
        <s v="The LaBrant Fam"/>
        <s v="Davie504"/>
        <s v="AlArabiya ï¿½ï¿½ï¿½ï¿½ï¿"/>
        <s v="EnriqueIglesiasVEVO"/>
        <s v="Rauw Alejandro"/>
        <s v="ýýýýýýýý ýýýý ýýýýýýýýýýýýýý"/>
        <s v="gymvirtual"/>
        <s v="The Shiny Peanut"/>
        <s v="BIBOï¿½ï¿½ï¿½ï¿½ï"/>
        <s v="Matheus Yurley"/>
        <s v="Top Viral Talent"/>
        <s v="Pastor Antï¿½ï¿½ï¿½ï¿½ï"/>
        <s v="Akon"/>
        <s v="MrSuicideSheep"/>
        <s v="Adam W"/>
        <s v="Right to Shiksha"/>
        <s v="Talking Angela"/>
        <s v="Melon City Show - ï¿½ï¿½ï¿½ï¿½ï¿½ï¿½ï¿½ï¿½ï¿½ï¿½ï¿"/>
        <s v="Beyoncï¿½ï¿½"/>
        <s v="Duo Tiempo De Sol"/>
        <s v="Troom Troom India"/>
        <s v="Blossom"/>
        <s v="Adexe &amp; Nau"/>
        <s v="YoungBoy Never Broke Again"/>
        <s v="Go Ami Go!"/>
        <s v="Future"/>
        <s v="Ian Lucas"/>
        <s v="Heidi y Zidane"/>
        <s v="Franco Escamilla"/>
        <s v="FACT FIRE KING"/>
        <s v="Diana and Roma IND"/>
        <s v="#Refï¿½ï¿½ï¿½ï¿½"/>
        <s v="Piuzinho"/>
        <s v="Jass Records"/>
        <s v="CaseyNeistat"/>
        <s v="ýýýýýýýýýSULGI"/>
        <s v="NickiMinajAtVEVO"/>
        <s v="Ellie Goulding"/>
        <s v="Morgz"/>
        <s v="Little Baby Bum en Espaï¿½ï"/>
        <s v="Health Time"/>
        <s v="Ja Mill"/>
        <s v="Mundo Bita"/>
        <s v="Flowers Comedy"/>
        <s v="NDTV"/>
        <s v="Troom Troom PT"/>
        <s v="Troom Troom Indonesia"/>
        <s v="Zee Tamil"/>
        <s v="elcarteldesantatv"/>
        <s v="Mï¿½ï¿½ï¿½ï¿½"/>
        <s v="First We Feast"/>
        <s v="People Vs Food"/>
        <s v="CKM"/>
        <s v="Parafernalha"/>
        <s v="Wave Music Bhakti"/>
        <s v="colinfurze"/>
        <s v="Bebefinn - Nursery Rhymes &amp; Kids Songs"/>
        <s v="Quantum Tech HD"/>
        <s v="Wolfoo Family"/>
        <s v="Yair17"/>
        <s v="Family Fitness"/>
        <s v="LOUD"/>
        <s v="Zee Kids"/>
        <s v="_vector_"/>
        <s v="bharatzkitchen HINDI"/>
        <s v="MoniLina"/>
        <s v="SAAIHALILINTAR"/>
        <s v="Caylus"/>
        <s v="Migos ATL"/>
        <s v="DaniRep | +6 Vï¿½ï¿½ï¿½ï¿½ï¿½ï¿½ï¿½ï¿½ï¿½ï¿½ï"/>
        <s v="Gibby :)"/>
        <s v="Gustavo Parï¿½ï¿½"/>
        <s v="DEV Ke Facts"/>
        <s v="Avril Lavigne"/>
        <s v="ANNA KOVA"/>
        <s v="DisneyChannelUK"/>
        <s v="Timba Vk"/>
        <s v="Hero Movies 2023"/>
        <s v="TKOR"/>
        <s v="Pari's Lifestyle"/>
        <s v="Heidi and Zidane HZHtube"/>
        <s v="Make Joke Of"/>
        <s v="Free Fire India Official"/>
        <s v="RobTopGames"/>
        <s v="Panda"/>
        <s v="Natan por Aï¿"/>
      </sharedItems>
    </cacheField>
    <cacheField name="subscribers" numFmtId="0">
      <sharedItems containsSemiMixedTypes="0" containsString="0" containsNumber="1" containsInteger="1" minValue="12300000" maxValue="245000000"/>
    </cacheField>
    <cacheField name="video views" numFmtId="0">
      <sharedItems containsSemiMixedTypes="0" containsString="0" containsNumber="1" containsInteger="1" minValue="0" maxValue="228000000000"/>
    </cacheField>
    <cacheField name="CatID" numFmtId="0">
      <sharedItems containsSemiMixedTypes="0" containsString="0" containsNumber="1" containsInteger="1" minValue="1" maxValue="19" count="19">
        <n v="9"/>
        <n v="5"/>
        <n v="4"/>
        <n v="3"/>
        <n v="16"/>
        <n v="10"/>
        <n v="13"/>
        <n v="6"/>
        <n v="17"/>
        <n v="7"/>
        <n v="11"/>
        <n v="2"/>
        <n v="18"/>
        <n v="12"/>
        <n v="15"/>
        <n v="8"/>
        <n v="14"/>
        <n v="1"/>
        <n v="19"/>
      </sharedItems>
    </cacheField>
    <cacheField name="uploads" numFmtId="0">
      <sharedItems containsSemiMixedTypes="0" containsString="0" containsNumber="1" containsInteger="1" minValue="0" maxValue="301308"/>
    </cacheField>
    <cacheField name="CtrID" numFmtId="0">
      <sharedItems containsSemiMixedTypes="0" containsString="0" containsNumber="1" containsInteger="1" minValue="1" maxValue="51"/>
    </cacheField>
    <cacheField name="video_views_for_the_last_30_days" numFmtId="0">
      <sharedItems containsSemiMixedTypes="0" containsString="0" containsNumber="1" containsInteger="1" minValue="0" maxValue="6590000000"/>
    </cacheField>
    <cacheField name="lowest_monthly_earnings" numFmtId="0">
      <sharedItems containsSemiMixedTypes="0" containsString="0" containsNumber="1" minValue="0" maxValue="850900"/>
    </cacheField>
    <cacheField name="highest_monthly_earnings" numFmtId="0">
      <sharedItems containsSemiMixedTypes="0" containsString="0" containsNumber="1" minValue="0" maxValue="13600000"/>
    </cacheField>
    <cacheField name="lowest_yearly_earnings" numFmtId="0">
      <sharedItems containsSemiMixedTypes="0" containsString="0" containsNumber="1" minValue="0" maxValue="10200000"/>
    </cacheField>
    <cacheField name="highest_yearly_earnings" numFmtId="0">
      <sharedItems containsSemiMixedTypes="0" containsString="0" containsNumber="1" minValue="0" maxValue="163000000"/>
    </cacheField>
    <cacheField name="subscribers_for_last_30_days" numFmtId="0">
      <sharedItems containsSemiMixedTypes="0" containsString="0" containsNumber="1" containsInteger="1" minValue="0" maxValue="8000000"/>
    </cacheField>
    <cacheField name="Created_date" numFmtId="0">
      <sharedItems containsSemiMixedTypes="0" containsNonDate="0" containsDate="1" containsString="0" minDate="2005-06-22T00:00:00" maxDate="2022-06-28T00:00:00" count="891">
        <d v="2006-03-13T00:00:00"/>
        <d v="2006-03-05T00:00:00"/>
        <d v="2012-02-20T00:00:00"/>
        <d v="2006-09-01T00:00:00"/>
        <d v="2006-09-20T00:00:00"/>
        <d v="2013-09-24T00:00:00"/>
        <d v="2015-05-12T00:00:00"/>
        <d v="2010-04-29T00:00:00"/>
        <d v="2016-01-14T00:00:00"/>
        <d v="2018-04-23T00:00:00"/>
        <d v="2014-03-12T00:00:00"/>
        <d v="2007-05-11T00:00:00"/>
        <d v="2013-12-15T00:00:00"/>
        <d v="2016-06-29T00:00:00"/>
        <d v="2006-08-15T00:00:00"/>
        <d v="2007-08-04T00:00:00"/>
        <d v="2020-07-27T00:00:00"/>
        <d v="2012-12-17T00:00:00"/>
        <d v="2006-01-30T00:00:00"/>
        <d v="2007-01-15T00:00:00"/>
        <d v="2008-06-04T00:00:00"/>
        <d v="2005-12-11T00:00:00"/>
        <d v="2011-12-14T00:00:00"/>
        <d v="2012-03-21T00:00:00"/>
        <d v="2013-02-09T00:00:00"/>
        <d v="2010-06-11T00:00:00"/>
        <d v="2008-06-13T00:00:00"/>
        <d v="2018-08-03T00:00:00"/>
        <d v="2009-03-17T00:00:00"/>
        <d v="2006-04-28T00:00:00"/>
        <d v="2007-05-22T00:00:00"/>
        <d v="2011-06-02T00:00:00"/>
        <d v="2014-10-29T00:00:00"/>
        <d v="2009-08-27T00:00:00"/>
        <d v="2009-09-02T00:00:00"/>
        <d v="2007-02-09T00:00:00"/>
        <d v="2015-04-06T00:00:00"/>
        <d v="2006-06-07T00:00:00"/>
        <d v="2016-11-29T00:00:00"/>
        <d v="2006-08-08T00:00:00"/>
        <d v="2014-06-06T00:00:00"/>
        <d v="2007-01-22T00:00:00"/>
        <d v="2013-10-25T00:00:00"/>
        <d v="2013-05-19T00:00:00"/>
        <d v="2013-02-06T00:00:00"/>
        <d v="2006-12-16T00:00:00"/>
        <d v="2007-09-01T00:00:00"/>
        <d v="2007-07-21T00:00:00"/>
        <d v="2006-03-11T00:00:00"/>
        <d v="2011-05-02T00:00:00"/>
        <d v="2005-11-15T00:00:00"/>
        <d v="2016-11-23T00:00:00"/>
        <d v="2006-05-16T00:00:00"/>
        <d v="2013-09-01T00:00:00"/>
        <d v="2008-01-02T00:00:00"/>
        <d v="2005-11-18T00:00:00"/>
        <d v="2013-01-21T00:00:00"/>
        <d v="2008-06-01T00:00:00"/>
        <d v="2008-07-16T00:00:00"/>
        <d v="2006-05-12T00:00:00"/>
        <d v="2016-05-27T00:00:00"/>
        <d v="2005-10-16T00:00:00"/>
        <d v="2011-05-31T00:00:00"/>
        <d v="2016-07-11T00:00:00"/>
        <d v="2012-11-22T00:00:00"/>
        <d v="2017-11-14T00:00:00"/>
        <d v="2014-09-17T00:00:00"/>
        <d v="2005-11-06T00:00:00"/>
        <d v="2005-09-22T00:00:00"/>
        <d v="2016-11-16T00:00:00"/>
        <d v="2011-06-22T00:00:00"/>
        <d v="2010-06-18T00:00:00"/>
        <d v="2011-12-20T00:00:00"/>
        <d v="2018-06-14T00:00:00"/>
        <d v="2017-11-06T00:00:00"/>
        <d v="2021-03-25T00:00:00"/>
        <d v="2015-06-23T00:00:00"/>
        <d v="2014-10-30T00:00:00"/>
        <d v="2006-09-08T00:00:00"/>
        <d v="2015-07-13T00:00:00"/>
        <d v="2012-11-05T00:00:00"/>
        <d v="2014-08-05T00:00:00"/>
        <d v="2009-06-23T00:00:00"/>
        <d v="2018-05-24T00:00:00"/>
        <d v="2015-08-24T00:00:00"/>
        <d v="2014-05-09T00:00:00"/>
        <d v="2016-06-26T00:00:00"/>
        <d v="2006-11-21T00:00:00"/>
        <d v="2011-05-16T00:00:00"/>
        <d v="2018-07-20T00:00:00"/>
        <d v="2017-04-22T00:00:00"/>
        <d v="2013-01-10T00:00:00"/>
        <d v="2017-03-20T00:00:00"/>
        <d v="2015-09-06T00:00:00"/>
        <d v="2012-06-01T00:00:00"/>
        <d v="2006-09-19T00:00:00"/>
        <d v="2009-10-21T00:00:00"/>
        <d v="2006-03-09T00:00:00"/>
        <d v="2014-08-06T00:00:00"/>
        <d v="2013-09-09T00:00:00"/>
        <d v="2005-12-15T00:00:00"/>
        <d v="2016-03-24T00:00:00"/>
        <d v="2011-02-26T00:00:00"/>
        <d v="2013-06-06T00:00:00"/>
        <d v="2013-01-04T00:00:00"/>
        <d v="2006-08-26T00:00:00"/>
        <d v="2012-04-02T00:00:00"/>
        <d v="2006-07-15T00:00:00"/>
        <d v="2015-03-17T00:00:00"/>
        <d v="2012-05-26T00:00:00"/>
        <d v="2016-01-06T00:00:00"/>
        <d v="2020-07-09T00:00:00"/>
        <d v="2010-05-19T00:00:00"/>
        <d v="2016-10-22T00:00:00"/>
        <d v="2011-02-18T00:00:00"/>
        <d v="2017-09-07T00:00:00"/>
        <d v="2013-01-24T00:00:00"/>
        <d v="2008-03-02T00:00:00"/>
        <d v="2006-08-30T00:00:00"/>
        <d v="2018-04-10T00:00:00"/>
        <d v="2013-01-20T00:00:00"/>
        <d v="2008-02-08T00:00:00"/>
        <d v="2013-11-11T00:00:00"/>
        <d v="2006-03-24T00:00:00"/>
        <d v="2014-05-29T00:00:00"/>
        <d v="2011-08-14T00:00:00"/>
        <d v="2008-08-26T00:00:00"/>
        <d v="2016-01-15T00:00:00"/>
        <d v="2016-07-15T00:00:00"/>
        <d v="2010-05-20T00:00:00"/>
        <d v="2012-12-12T00:00:00"/>
        <d v="2012-03-14T00:00:00"/>
        <d v="2011-02-25T00:00:00"/>
        <d v="2006-01-04T00:00:00"/>
        <d v="2013-03-14T00:00:00"/>
        <d v="2012-02-12T00:00:00"/>
        <d v="2006-05-19T00:00:00"/>
        <d v="2006-11-20T00:00:00"/>
        <d v="2006-03-18T00:00:00"/>
        <d v="2017-06-01T00:00:00"/>
        <d v="2018-04-05T00:00:00"/>
        <d v="2014-02-08T00:00:00"/>
        <d v="2012-03-15T00:00:00"/>
        <d v="2012-06-21T00:00:00"/>
        <d v="2009-09-26T00:00:00"/>
        <d v="2011-01-19T00:00:00"/>
        <d v="2006-03-31T00:00:00"/>
        <d v="2013-10-09T00:00:00"/>
        <d v="2018-12-16T00:00:00"/>
        <d v="2006-01-08T00:00:00"/>
        <d v="2015-02-17T00:00:00"/>
        <d v="2016-10-20T00:00:00"/>
        <d v="2016-11-27T00:00:00"/>
        <d v="2009-08-03T00:00:00"/>
        <d v="2016-07-28T00:00:00"/>
        <d v="2007-06-19T00:00:00"/>
        <d v="2012-09-23T00:00:00"/>
        <d v="2018-11-03T00:00:00"/>
        <d v="2014-01-26T00:00:00"/>
        <d v="2012-02-21T00:00:00"/>
        <d v="2008-06-27T00:00:00"/>
        <d v="2008-11-24T00:00:00"/>
        <d v="2008-04-04T00:00:00"/>
        <d v="2007-07-12T00:00:00"/>
        <d v="2015-12-14T00:00:00"/>
        <d v="2006-08-10T00:00:00"/>
        <d v="2007-02-24T00:00:00"/>
        <d v="2009-07-06T00:00:00"/>
        <d v="2006-10-24T00:00:00"/>
        <d v="2017-08-07T00:00:00"/>
        <d v="2015-10-31T00:00:00"/>
        <d v="2015-01-19T00:00:00"/>
        <d v="2006-02-28T00:00:00"/>
        <d v="2012-11-07T00:00:00"/>
        <d v="2021-01-28T00:00:00"/>
        <d v="2014-03-13T00:00:00"/>
        <d v="2010-12-16T00:00:00"/>
        <d v="2012-02-23T00:00:00"/>
        <d v="2011-05-25T00:00:00"/>
        <d v="2019-07-21T00:00:00"/>
        <d v="2011-03-01T00:00:00"/>
        <d v="2005-06-22T00:00:00"/>
        <d v="2005-09-23T00:00:00"/>
        <d v="2016-11-26T00:00:00"/>
        <d v="2013-01-01T00:00:00"/>
        <d v="2009-07-07T00:00:00"/>
        <d v="2011-06-23T00:00:00"/>
        <d v="2008-05-09T00:00:00"/>
        <d v="2008-01-25T00:00:00"/>
        <d v="2012-07-14T00:00:00"/>
        <d v="2012-09-27T00:00:00"/>
        <d v="2017-09-10T00:00:00"/>
        <d v="2015-09-26T00:00:00"/>
        <d v="2017-06-07T00:00:00"/>
        <d v="2018-04-09T00:00:00"/>
        <d v="2009-08-01T00:00:00"/>
        <d v="2011-09-29T00:00:00"/>
        <d v="2012-07-17T00:00:00"/>
        <d v="2016-04-24T00:00:00"/>
        <d v="2011-11-13T00:00:00"/>
        <d v="2008-11-08T00:00:00"/>
        <d v="2016-04-20T00:00:00"/>
        <d v="2015-07-22T00:00:00"/>
        <d v="2020-12-05T00:00:00"/>
        <d v="2020-02-03T00:00:00"/>
        <d v="2015-06-20T00:00:00"/>
        <d v="2019-07-27T00:00:00"/>
        <d v="2020-09-14T00:00:00"/>
        <d v="2005-11-19T00:00:00"/>
        <d v="2019-07-13T00:00:00"/>
        <d v="2008-06-14T00:00:00"/>
        <d v="2005-11-07T00:00:00"/>
        <d v="2018-09-25T00:00:00"/>
        <d v="2013-09-23T00:00:00"/>
        <d v="2011-09-15T00:00:00"/>
        <d v="2012-12-16T00:00:00"/>
        <d v="2009-12-11T00:00:00"/>
        <d v="2013-08-28T00:00:00"/>
        <d v="2009-05-12T00:00:00"/>
        <d v="2019-08-01T00:00:00"/>
        <d v="2006-01-24T00:00:00"/>
        <d v="2011-12-15T00:00:00"/>
        <d v="2015-12-27T00:00:00"/>
        <d v="2016-07-30T00:00:00"/>
        <d v="2010-01-03T00:00:00"/>
        <d v="2006-12-20T00:00:00"/>
        <d v="2019-05-31T00:00:00"/>
        <d v="2015-03-31T00:00:00"/>
        <d v="2015-03-23T00:00:00"/>
        <d v="2014-07-26T00:00:00"/>
        <d v="2007-01-25T00:00:00"/>
        <d v="2014-09-04T00:00:00"/>
        <d v="2016-09-08T00:00:00"/>
        <d v="2006-06-29T00:00:00"/>
        <d v="2015-10-30T00:00:00"/>
        <d v="2020-05-18T00:00:00"/>
        <d v="2009-09-20T00:00:00"/>
        <d v="2011-08-17T00:00:00"/>
        <d v="2011-10-20T00:00:00"/>
        <d v="2009-12-13T00:00:00"/>
        <d v="2011-01-31T00:00:00"/>
        <d v="2018-12-19T00:00:00"/>
        <d v="2009-12-31T00:00:00"/>
        <d v="2014-03-25T00:00:00"/>
        <d v="2021-07-09T00:00:00"/>
        <d v="2019-04-01T00:00:00"/>
        <d v="2019-02-01T00:00:00"/>
        <d v="2009-07-25T00:00:00"/>
        <d v="2014-01-23T00:00:00"/>
        <d v="2009-03-11T00:00:00"/>
        <d v="2014-01-17T00:00:00"/>
        <d v="2008-09-24T00:00:00"/>
        <d v="2012-07-04T00:00:00"/>
        <d v="2018-04-30T00:00:00"/>
        <d v="2015-12-01T00:00:00"/>
        <d v="2011-08-09T00:00:00"/>
        <d v="2011-12-22T00:00:00"/>
        <d v="2015-09-12T00:00:00"/>
        <d v="2016-05-17T00:00:00"/>
        <d v="2007-04-12T00:00:00"/>
        <d v="2011-11-11T00:00:00"/>
        <d v="2014-09-22T00:00:00"/>
        <d v="2012-11-30T00:00:00"/>
        <d v="2020-08-29T00:00:00"/>
        <d v="2013-08-30T00:00:00"/>
        <d v="2014-07-28T00:00:00"/>
        <d v="2012-01-10T00:00:00"/>
        <d v="2015-08-29T00:00:00"/>
        <d v="2014-06-09T00:00:00"/>
        <d v="2014-11-17T00:00:00"/>
        <d v="2014-05-27T00:00:00"/>
        <d v="2014-04-14T00:00:00"/>
        <d v="2020-10-10T00:00:00"/>
        <d v="2006-01-16T00:00:00"/>
        <d v="2008-05-15T00:00:00"/>
        <d v="2016-03-15T00:00:00"/>
        <d v="2017-10-25T00:00:00"/>
        <d v="2006-12-06T00:00:00"/>
        <d v="2014-08-10T00:00:00"/>
        <d v="2016-09-27T00:00:00"/>
        <d v="2010-11-08T00:00:00"/>
        <d v="2014-03-23T00:00:00"/>
        <d v="2015-10-19T00:00:00"/>
        <d v="2019-07-10T00:00:00"/>
        <d v="2012-11-01T00:00:00"/>
        <d v="2006-03-21T00:00:00"/>
        <d v="2018-03-19T00:00:00"/>
        <d v="2011-05-17T00:00:00"/>
        <d v="2020-07-21T00:00:00"/>
        <d v="2019-04-09T00:00:00"/>
        <d v="2015-09-09T00:00:00"/>
        <d v="2016-02-26T00:00:00"/>
        <d v="2021-09-28T00:00:00"/>
        <d v="2010-12-11T00:00:00"/>
        <d v="2007-11-19T00:00:00"/>
        <d v="2012-09-22T00:00:00"/>
        <d v="2020-06-29T00:00:00"/>
        <d v="2018-11-09T00:00:00"/>
        <d v="2009-11-28T00:00:00"/>
        <d v="2016-08-08T00:00:00"/>
        <d v="2019-11-03T00:00:00"/>
        <d v="2013-05-24T00:00:00"/>
        <d v="2015-09-25T00:00:00"/>
        <d v="2018-10-11T00:00:00"/>
        <d v="2021-02-13T00:00:00"/>
        <d v="2009-09-09T00:00:00"/>
        <d v="2014-07-09T00:00:00"/>
        <d v="2014-07-05T00:00:00"/>
        <d v="2014-06-05T00:00:00"/>
        <d v="2008-04-07T00:00:00"/>
        <d v="2017-09-24T00:00:00"/>
        <d v="2008-04-11T00:00:00"/>
        <d v="2011-10-27T00:00:00"/>
        <d v="2010-12-04T00:00:00"/>
        <d v="2011-02-05T00:00:00"/>
        <d v="2006-05-07T00:00:00"/>
        <d v="2020-12-19T00:00:00"/>
        <d v="2019-02-19T00:00:00"/>
        <d v="2019-05-07T00:00:00"/>
        <d v="2013-03-02T00:00:00"/>
        <d v="2018-04-25T00:00:00"/>
        <d v="2014-01-02T00:00:00"/>
        <d v="2018-04-06T00:00:00"/>
        <d v="2016-07-26T00:00:00"/>
        <d v="2006-04-02T00:00:00"/>
        <d v="2017-10-30T00:00:00"/>
        <d v="2013-06-11T00:00:00"/>
        <d v="2017-04-13T00:00:00"/>
        <d v="2021-02-02T00:00:00"/>
        <d v="2014-08-21T00:00:00"/>
        <d v="2017-08-02T00:00:00"/>
        <d v="2016-07-27T00:00:00"/>
        <d v="2011-09-06T00:00:00"/>
        <d v="2017-01-05T00:00:00"/>
        <d v="2009-08-08T00:00:00"/>
        <d v="2016-06-04T00:00:00"/>
        <d v="2016-01-22T00:00:00"/>
        <d v="2013-03-25T00:00:00"/>
        <d v="2006-07-21T00:00:00"/>
        <d v="2015-08-26T00:00:00"/>
        <d v="2013-09-26T00:00:00"/>
        <d v="2013-12-06T00:00:00"/>
        <d v="2006-07-31T00:00:00"/>
        <d v="2020-08-18T00:00:00"/>
        <d v="2013-12-20T00:00:00"/>
        <d v="2014-09-08T00:00:00"/>
        <d v="2013-07-09T00:00:00"/>
        <d v="2011-04-08T00:00:00"/>
        <d v="2015-10-26T00:00:00"/>
        <d v="2013-06-05T00:00:00"/>
        <d v="2020-09-26T00:00:00"/>
        <d v="2005-11-21T00:00:00"/>
        <d v="2018-01-18T00:00:00"/>
        <d v="2017-01-15T00:00:00"/>
        <d v="2009-10-28T00:00:00"/>
        <d v="2007-07-23T00:00:00"/>
        <d v="2017-02-09T00:00:00"/>
        <d v="2015-01-04T00:00:00"/>
        <d v="2014-12-02T00:00:00"/>
        <d v="2012-12-11T00:00:00"/>
        <d v="2013-09-19T00:00:00"/>
        <d v="2007-02-01T00:00:00"/>
        <d v="2013-05-03T00:00:00"/>
        <d v="2006-11-28T00:00:00"/>
        <d v="2018-07-22T00:00:00"/>
        <d v="2013-01-31T00:00:00"/>
        <d v="2019-01-14T00:00:00"/>
        <d v="2009-07-20T00:00:00"/>
        <d v="2014-03-15T00:00:00"/>
        <d v="2021-06-21T00:00:00"/>
        <d v="2017-05-25T00:00:00"/>
        <d v="2020-03-20T00:00:00"/>
        <d v="2014-04-24T00:00:00"/>
        <d v="2012-12-29T00:00:00"/>
        <d v="2011-08-10T00:00:00"/>
        <d v="2011-10-07T00:00:00"/>
        <d v="2013-03-16T00:00:00"/>
        <d v="2013-05-25T00:00:00"/>
        <d v="2013-11-03T00:00:00"/>
        <d v="2010-04-06T00:00:00"/>
        <d v="2011-05-10T00:00:00"/>
        <d v="2007-06-04T00:00:00"/>
        <d v="2006-04-29T00:00:00"/>
        <d v="2006-04-14T00:00:00"/>
        <d v="2011-07-01T00:00:00"/>
        <d v="2010-11-09T00:00:00"/>
        <d v="2013-11-16T00:00:00"/>
        <d v="2017-12-03T00:00:00"/>
        <d v="2008-04-12T00:00:00"/>
        <d v="2016-02-05T00:00:00"/>
        <d v="2006-03-25T00:00:00"/>
        <d v="2010-02-16T00:00:00"/>
        <d v="2011-10-06T00:00:00"/>
        <d v="2016-06-06T00:00:00"/>
        <d v="2009-03-05T00:00:00"/>
        <d v="2013-11-13T00:00:00"/>
        <d v="2020-04-17T00:00:00"/>
        <d v="2014-03-14T00:00:00"/>
        <d v="2010-03-15T00:00:00"/>
        <d v="2017-07-05T00:00:00"/>
        <d v="2006-09-06T00:00:00"/>
        <d v="2017-09-15T00:00:00"/>
        <d v="2007-07-30T00:00:00"/>
        <d v="2021-03-02T00:00:00"/>
        <d v="2010-12-21T00:00:00"/>
        <d v="2011-01-11T00:00:00"/>
        <d v="2018-05-19T00:00:00"/>
        <d v="2014-08-30T00:00:00"/>
        <d v="2016-08-29T00:00:00"/>
        <d v="2018-02-20T00:00:00"/>
        <d v="2018-01-23T00:00:00"/>
        <d v="2017-11-08T00:00:00"/>
        <d v="2007-02-11T00:00:00"/>
        <d v="2012-07-30T00:00:00"/>
        <d v="2007-01-06T00:00:00"/>
        <d v="2014-02-20T00:00:00"/>
        <d v="2014-10-16T00:00:00"/>
        <d v="2018-01-26T00:00:00"/>
        <d v="2021-12-21T00:00:00"/>
        <d v="2014-10-20T00:00:00"/>
        <d v="2015-06-14T00:00:00"/>
        <d v="2014-07-17T00:00:00"/>
        <d v="2017-08-15T00:00:00"/>
        <d v="2009-10-30T00:00:00"/>
        <d v="2005-09-26T00:00:00"/>
        <d v="2016-07-07T00:00:00"/>
        <d v="2007-01-31T00:00:00"/>
        <d v="2014-01-15T00:00:00"/>
        <d v="2019-06-19T00:00:00"/>
        <d v="2013-11-29T00:00:00"/>
        <d v="2007-09-22T00:00:00"/>
        <d v="2014-01-06T00:00:00"/>
        <d v="2008-04-27T00:00:00"/>
        <d v="2016-01-10T00:00:00"/>
        <d v="2009-07-21T00:00:00"/>
        <d v="2007-04-25T00:00:00"/>
        <d v="2011-01-26T00:00:00"/>
        <d v="2011-03-08T00:00:00"/>
        <d v="2017-07-08T00:00:00"/>
        <d v="2008-09-17T00:00:00"/>
        <d v="2016-03-21T00:00:00"/>
        <d v="2009-09-15T00:00:00"/>
        <d v="2019-01-25T00:00:00"/>
        <d v="2017-06-20T00:00:00"/>
        <d v="2009-10-24T00:00:00"/>
        <d v="2015-03-04T00:00:00"/>
        <d v="2011-01-09T00:00:00"/>
        <d v="2014-01-27T00:00:00"/>
        <d v="2012-10-13T00:00:00"/>
        <d v="2010-10-04T00:00:00"/>
        <d v="2012-01-30T00:00:00"/>
        <d v="2006-08-04T00:00:00"/>
        <d v="2011-03-12T00:00:00"/>
        <d v="2006-07-24T00:00:00"/>
        <d v="2013-03-30T00:00:00"/>
        <d v="2014-07-14T00:00:00"/>
        <d v="2020-07-15T00:00:00"/>
        <d v="2019-11-22T00:00:00"/>
        <d v="2009-02-03T00:00:00"/>
        <d v="2014-12-19T00:00:00"/>
        <d v="2008-01-30T00:00:00"/>
        <d v="2008-07-21T00:00:00"/>
        <d v="2013-04-15T00:00:00"/>
        <d v="2015-05-19T00:00:00"/>
        <d v="2015-09-19T00:00:00"/>
        <d v="2021-04-23T00:00:00"/>
        <d v="2021-11-09T00:00:00"/>
        <d v="2016-10-27T00:00:00"/>
        <d v="2017-11-11T00:00:00"/>
        <d v="2018-07-18T00:00:00"/>
        <d v="2015-10-15T00:00:00"/>
        <d v="2006-02-05T00:00:00"/>
        <d v="2012-11-17T00:00:00"/>
        <d v="2012-03-12T00:00:00"/>
        <d v="2010-10-21T00:00:00"/>
        <d v="2013-10-18T00:00:00"/>
        <d v="2009-11-09T00:00:00"/>
        <d v="2017-08-22T00:00:00"/>
        <d v="2014-02-01T00:00:00"/>
        <d v="2011-08-22T00:00:00"/>
        <d v="2009-08-22T00:00:00"/>
        <d v="2011-01-05T00:00:00"/>
        <d v="2017-09-27T00:00:00"/>
        <d v="2016-07-24T00:00:00"/>
        <d v="2007-10-25T00:00:00"/>
        <d v="2014-02-05T00:00:00"/>
        <d v="2013-09-27T00:00:00"/>
        <d v="2012-08-13T00:00:00"/>
        <d v="2016-07-08T00:00:00"/>
        <d v="2016-09-05T00:00:00"/>
        <d v="2014-08-04T00:00:00"/>
        <d v="2011-12-08T00:00:00"/>
        <d v="2014-09-11T00:00:00"/>
        <d v="2009-08-09T00:00:00"/>
        <d v="2015-03-03T00:00:00"/>
        <d v="2012-04-17T00:00:00"/>
        <d v="2011-11-02T00:00:00"/>
        <d v="2008-03-21T00:00:00"/>
        <d v="2014-09-02T00:00:00"/>
        <d v="2012-06-04T00:00:00"/>
        <d v="2013-09-02T00:00:00"/>
        <d v="2008-08-21T00:00:00"/>
        <d v="2008-07-07T00:00:00"/>
        <d v="2006-07-18T00:00:00"/>
        <d v="2017-05-08T00:00:00"/>
        <d v="2011-08-26T00:00:00"/>
        <d v="2016-12-31T00:00:00"/>
        <d v="2005-12-16T00:00:00"/>
        <d v="2013-03-19T00:00:00"/>
        <d v="2016-04-10T00:00:00"/>
        <d v="2016-04-30T00:00:00"/>
        <d v="2013-04-02T00:00:00"/>
        <d v="2018-11-11T00:00:00"/>
        <d v="2021-09-24T00:00:00"/>
        <d v="2009-04-27T00:00:00"/>
        <d v="2022-05-14T00:00:00"/>
        <d v="2014-08-28T00:00:00"/>
        <d v="2012-07-06T00:00:00"/>
        <d v="2010-09-01T00:00:00"/>
        <d v="2013-10-22T00:00:00"/>
        <d v="2011-11-21T00:00:00"/>
        <d v="2010-12-07T00:00:00"/>
        <d v="2006-12-21T00:00:00"/>
        <d v="2017-04-02T00:00:00"/>
        <d v="2018-06-01T00:00:00"/>
        <d v="2021-05-06T00:00:00"/>
        <d v="2009-09-22T00:00:00"/>
        <d v="2014-03-09T00:00:00"/>
        <d v="2011-07-05T00:00:00"/>
        <d v="2016-05-31T00:00:00"/>
        <d v="2011-01-24T00:00:00"/>
        <d v="2010-09-13T00:00:00"/>
        <d v="2010-05-17T00:00:00"/>
        <d v="2015-11-23T00:00:00"/>
        <d v="2011-09-27T00:00:00"/>
        <d v="2020-10-19T00:00:00"/>
        <d v="2006-03-04T00:00:00"/>
        <d v="2012-09-14T00:00:00"/>
        <d v="2013-10-28T00:00:00"/>
        <d v="2015-08-11T00:00:00"/>
        <d v="2012-07-26T00:00:00"/>
        <d v="2007-09-02T00:00:00"/>
        <d v="2006-07-05T00:00:00"/>
        <d v="2011-11-30T00:00:00"/>
        <d v="2011-10-13T00:00:00"/>
        <d v="2010-06-19T00:00:00"/>
        <d v="2014-01-14T00:00:00"/>
        <d v="2015-11-21T00:00:00"/>
        <d v="2005-10-22T00:00:00"/>
        <d v="2012-01-16T00:00:00"/>
        <d v="2020-09-12T00:00:00"/>
        <d v="2006-05-02T00:00:00"/>
        <d v="2010-09-27T00:00:00"/>
        <d v="2018-05-14T00:00:00"/>
        <d v="2008-09-03T00:00:00"/>
        <d v="2016-03-27T00:00:00"/>
        <d v="2017-07-21T00:00:00"/>
        <d v="2020-11-21T00:00:00"/>
        <d v="2015-07-15T00:00:00"/>
        <d v="2019-05-24T00:00:00"/>
        <d v="2015-01-13T00:00:00"/>
        <d v="2015-01-28T00:00:00"/>
        <d v="2008-04-22T00:00:00"/>
        <d v="2017-06-30T00:00:00"/>
        <d v="2015-05-25T00:00:00"/>
        <d v="2007-03-04T00:00:00"/>
        <d v="2010-01-18T00:00:00"/>
        <d v="2016-05-01T00:00:00"/>
        <d v="2010-07-29T00:00:00"/>
        <d v="2016-06-09T00:00:00"/>
        <d v="2006-02-14T00:00:00"/>
        <d v="2017-05-27T00:00:00"/>
        <d v="2016-12-13T00:00:00"/>
        <d v="2007-10-26T00:00:00"/>
        <d v="2017-01-18T00:00:00"/>
        <d v="2011-04-01T00:00:00"/>
        <d v="2016-10-03T00:00:00"/>
        <d v="2014-07-18T00:00:00"/>
        <d v="2012-03-23T00:00:00"/>
        <d v="2019-12-03T00:00:00"/>
        <d v="2014-05-20T00:00:00"/>
        <d v="2010-09-22T00:00:00"/>
        <d v="2018-12-13T00:00:00"/>
        <d v="2008-11-25T00:00:00"/>
        <d v="2012-12-23T00:00:00"/>
        <d v="2010-05-09T00:00:00"/>
        <d v="2017-12-08T00:00:00"/>
        <d v="2017-04-09T00:00:00"/>
        <d v="2016-06-13T00:00:00"/>
        <d v="2010-07-26T00:00:00"/>
        <d v="2010-10-14T00:00:00"/>
        <d v="2017-05-16T00:00:00"/>
        <d v="2017-07-27T00:00:00"/>
        <d v="2016-03-02T00:00:00"/>
        <d v="2017-01-13T00:00:00"/>
        <d v="2009-06-27T00:00:00"/>
        <d v="2013-08-12T00:00:00"/>
        <d v="2018-11-21T00:00:00"/>
        <d v="2008-03-09T00:00:00"/>
        <d v="2011-04-20T00:00:00"/>
        <d v="2016-01-26T00:00:00"/>
        <d v="2016-07-14T00:00:00"/>
        <d v="2015-05-06T00:00:00"/>
        <d v="2021-04-01T00:00:00"/>
        <d v="2006-02-06T00:00:00"/>
        <d v="2011-10-31T00:00:00"/>
        <d v="2017-11-16T00:00:00"/>
        <d v="2014-12-04T00:00:00"/>
        <d v="2005-10-02T00:00:00"/>
        <d v="2014-12-29T00:00:00"/>
        <d v="2014-05-02T00:00:00"/>
        <d v="2011-11-01T00:00:00"/>
        <d v="2012-03-16T00:00:00"/>
        <d v="2017-10-15T00:00:00"/>
        <d v="2015-03-14T00:00:00"/>
        <d v="2008-01-19T00:00:00"/>
        <d v="2013-04-11T00:00:00"/>
        <d v="2016-08-02T00:00:00"/>
        <d v="2009-10-22T00:00:00"/>
        <d v="2009-10-15T00:00:00"/>
        <d v="2021-03-16T00:00:00"/>
        <d v="2014-10-31T00:00:00"/>
        <d v="2017-01-16T00:00:00"/>
        <d v="2013-06-24T00:00:00"/>
        <d v="2010-01-06T00:00:00"/>
        <d v="2019-01-18T00:00:00"/>
        <d v="2006-03-12T00:00:00"/>
        <d v="2017-02-01T00:00:00"/>
        <d v="2013-02-12T00:00:00"/>
        <d v="2013-01-12T00:00:00"/>
        <d v="2020-01-24T00:00:00"/>
        <d v="2005-10-10T00:00:00"/>
        <d v="2012-04-03T00:00:00"/>
        <d v="2016-10-09T00:00:00"/>
        <d v="2017-04-07T00:00:00"/>
        <d v="2009-02-09T00:00:00"/>
        <d v="2013-08-23T00:00:00"/>
        <d v="2008-04-02T00:00:00"/>
        <d v="2014-08-17T00:00:00"/>
        <d v="2018-08-16T00:00:00"/>
        <d v="2020-12-02T00:00:00"/>
        <d v="2013-05-06T00:00:00"/>
        <d v="2008-05-26T00:00:00"/>
        <d v="2014-07-23T00:00:00"/>
        <d v="2006-05-25T00:00:00"/>
        <d v="2011-07-13T00:00:00"/>
        <d v="2008-08-11T00:00:00"/>
        <d v="2011-10-17T00:00:00"/>
        <d v="2006-02-08T00:00:00"/>
        <d v="2007-02-08T00:00:00"/>
        <d v="2021-03-05T00:00:00"/>
        <d v="2012-11-19T00:00:00"/>
        <d v="2007-11-03T00:00:00"/>
        <d v="2012-11-29T00:00:00"/>
        <d v="2012-02-15T00:00:00"/>
        <d v="2006-05-20T00:00:00"/>
        <d v="2010-05-31T00:00:00"/>
        <d v="2021-03-24T00:00:00"/>
        <d v="2015-01-31T00:00:00"/>
        <d v="2006-06-09T00:00:00"/>
        <d v="2008-07-29T00:00:00"/>
        <d v="2015-10-12T00:00:00"/>
        <d v="2013-06-14T00:00:00"/>
        <d v="2019-06-07T00:00:00"/>
        <d v="2006-10-09T00:00:00"/>
        <d v="2006-08-07T00:00:00"/>
        <d v="2013-11-28T00:00:00"/>
        <d v="2012-01-28T00:00:00"/>
        <d v="2015-06-22T00:00:00"/>
        <d v="2010-08-15T00:00:00"/>
        <d v="2017-09-05T00:00:00"/>
        <d v="2010-02-19T00:00:00"/>
        <d v="2006-03-26T00:00:00"/>
        <d v="2014-06-24T00:00:00"/>
        <d v="2013-02-21T00:00:00"/>
        <d v="2012-07-09T00:00:00"/>
        <d v="2019-10-28T00:00:00"/>
        <d v="2013-12-12T00:00:00"/>
        <d v="2011-01-15T00:00:00"/>
        <d v="2014-08-19T00:00:00"/>
        <d v="2010-10-29T00:00:00"/>
        <d v="2019-09-09T00:00:00"/>
        <d v="2011-06-08T00:00:00"/>
        <d v="2013-05-11T00:00:00"/>
        <d v="2021-06-01T00:00:00"/>
        <d v="2007-01-03T00:00:00"/>
        <d v="2017-02-07T00:00:00"/>
        <d v="2018-01-16T00:00:00"/>
        <d v="2018-11-19T00:00:00"/>
        <d v="2015-04-25T00:00:00"/>
        <d v="2006-04-08T00:00:00"/>
        <d v="2016-05-18T00:00:00"/>
        <d v="2012-12-22T00:00:00"/>
        <d v="2016-02-13T00:00:00"/>
        <d v="2016-10-28T00:00:00"/>
        <d v="2017-12-01T00:00:00"/>
        <d v="2014-04-19T00:00:00"/>
        <d v="2018-02-13T00:00:00"/>
        <d v="2017-03-08T00:00:00"/>
        <d v="2020-10-24T00:00:00"/>
        <d v="2017-09-01T00:00:00"/>
        <d v="2007-02-25T00:00:00"/>
        <d v="2009-11-24T00:00:00"/>
        <d v="2010-12-14T00:00:00"/>
        <d v="2006-02-03T00:00:00"/>
        <d v="2010-04-08T00:00:00"/>
        <d v="2011-08-04T00:00:00"/>
        <d v="2014-07-08T00:00:00"/>
        <d v="2006-06-14T00:00:00"/>
        <d v="2008-06-23T00:00:00"/>
        <d v="2011-08-18T00:00:00"/>
        <d v="2014-10-18T00:00:00"/>
        <d v="2008-02-26T00:00:00"/>
        <d v="2014-07-13T00:00:00"/>
        <d v="2016-01-13T00:00:00"/>
        <d v="2015-12-24T00:00:00"/>
        <d v="2016-08-03T00:00:00"/>
        <d v="2018-06-04T00:00:00"/>
        <d v="2006-10-03T00:00:00"/>
        <d v="2012-10-22T00:00:00"/>
        <d v="2017-08-04T00:00:00"/>
        <d v="2011-04-09T00:00:00"/>
        <d v="2015-11-04T00:00:00"/>
        <d v="2011-05-05T00:00:00"/>
        <d v="2011-06-15T00:00:00"/>
        <d v="2007-09-12T00:00:00"/>
        <d v="2013-08-10T00:00:00"/>
        <d v="2014-12-30T00:00:00"/>
        <d v="2013-10-26T00:00:00"/>
        <d v="2015-07-14T00:00:00"/>
        <d v="2015-08-30T00:00:00"/>
        <d v="2014-09-24T00:00:00"/>
        <d v="2012-12-15T00:00:00"/>
        <d v="2011-08-02T00:00:00"/>
        <d v="2014-08-22T00:00:00"/>
        <d v="2012-01-18T00:00:00"/>
        <d v="2021-02-10T00:00:00"/>
        <d v="2020-08-12T00:00:00"/>
        <d v="2006-12-15T00:00:00"/>
        <d v="2018-03-12T00:00:00"/>
        <d v="2018-10-12T00:00:00"/>
        <d v="2010-07-21T00:00:00"/>
        <d v="2009-02-15T00:00:00"/>
        <d v="2010-08-21T00:00:00"/>
        <d v="2011-02-14T00:00:00"/>
        <d v="2012-08-30T00:00:00"/>
        <d v="2006-04-20T00:00:00"/>
        <d v="2009-08-15T00:00:00"/>
        <d v="2015-01-03T00:00:00"/>
        <d v="2007-01-10T00:00:00"/>
        <d v="2019-03-13T00:00:00"/>
        <d v="2017-07-02T00:00:00"/>
        <d v="2017-06-05T00:00:00"/>
        <d v="2014-02-26T00:00:00"/>
        <d v="2021-08-15T00:00:00"/>
        <d v="2015-02-06T00:00:00"/>
        <d v="2014-07-22T00:00:00"/>
        <d v="2009-08-02T00:00:00"/>
        <d v="2009-06-21T00:00:00"/>
        <d v="2008-01-22T00:00:00"/>
        <d v="2013-10-12T00:00:00"/>
        <d v="2020-04-14T00:00:00"/>
        <d v="2016-12-25T00:00:00"/>
        <d v="2013-07-23T00:00:00"/>
        <d v="2017-10-19T00:00:00"/>
        <d v="2011-02-01T00:00:00"/>
        <d v="2005-11-12T00:00:00"/>
        <d v="2007-05-20T00:00:00"/>
        <d v="2006-12-25T00:00:00"/>
        <d v="2008-08-24T00:00:00"/>
        <d v="2010-09-09T00:00:00"/>
        <d v="2015-04-29T00:00:00"/>
        <d v="2019-03-22T00:00:00"/>
        <d v="2012-03-10T00:00:00"/>
        <d v="2015-03-24T00:00:00"/>
        <d v="2019-07-19T00:00:00"/>
        <d v="2014-06-01T00:00:00"/>
        <d v="2017-07-04T00:00:00"/>
        <d v="2006-01-17T00:00:00"/>
        <d v="2014-12-08T00:00:00"/>
        <d v="2016-09-09T00:00:00"/>
        <d v="2007-05-24T00:00:00"/>
        <d v="2022-06-05T00:00:00"/>
        <d v="2007-10-29T00:00:00"/>
        <d v="2018-11-08T00:00:00"/>
        <d v="2007-01-14T00:00:00"/>
        <d v="2007-10-16T00:00:00"/>
        <d v="2014-10-07T00:00:00"/>
        <d v="2008-06-29T00:00:00"/>
        <d v="2011-11-26T00:00:00"/>
        <d v="2015-05-08T00:00:00"/>
        <d v="2013-08-20T00:00:00"/>
        <d v="2006-11-27T00:00:00"/>
        <d v="2015-10-04T00:00:00"/>
        <d v="2007-11-28T00:00:00"/>
        <d v="2007-05-07T00:00:00"/>
        <d v="2007-03-17T00:00:00"/>
        <d v="2019-01-10T00:00:00"/>
        <d v="2013-09-25T00:00:00"/>
        <d v="2018-01-17T00:00:00"/>
        <d v="2015-11-17T00:00:00"/>
        <d v="2017-04-28T00:00:00"/>
        <d v="2017-04-04T00:00:00"/>
        <d v="2010-12-27T00:00:00"/>
        <d v="2010-09-30T00:00:00"/>
        <d v="2021-02-20T00:00:00"/>
        <d v="2016-07-16T00:00:00"/>
        <d v="2016-06-12T00:00:00"/>
        <d v="2019-11-24T00:00:00"/>
        <d v="2022-06-27T00:00:00"/>
        <d v="2010-03-25T00:00:00"/>
        <d v="2009-09-05T00:00:00"/>
        <d v="2011-10-18T00:00:00"/>
        <d v="2017-02-15T00:00:00"/>
        <d v="2014-05-06T00:00:00"/>
        <d v="2013-04-13T00:00:00"/>
        <d v="2015-11-06T00:00:00"/>
        <d v="2006-05-27T00:00:00"/>
        <d v="2017-07-18T00:00:00"/>
        <d v="2021-03-18T00:00:00"/>
        <d v="2015-03-18T00:00:00"/>
        <d v="2021-08-11T00:00:00"/>
        <d v="2020-07-07T00:00:00"/>
        <d v="2017-03-18T00:00:00"/>
        <d v="2007-04-29T00:00:00"/>
        <d v="2016-01-20T00:00:00"/>
        <d v="2009-03-26T00:00:00"/>
        <d v="2012-08-24T00:00:00"/>
        <d v="2011-05-18T00:00:00"/>
        <d v="2014-12-11T00:00:00"/>
        <d v="2010-11-01T00:00:00"/>
        <d v="2016-10-26T00:00:00"/>
        <d v="2015-01-27T00:00:00"/>
        <d v="2013-01-19T00:00:00"/>
        <d v="2005-11-05T00:00:00"/>
        <d v="2010-04-09T00:00:00"/>
        <d v="2020-04-23T00:00:00"/>
        <d v="2016-01-30T00:00:00"/>
        <d v="2013-03-26T00:00:00"/>
        <d v="2015-04-19T00:00:00"/>
        <d v="2013-12-22T00:00:00"/>
        <d v="2015-12-03T00:00:00"/>
        <d v="2020-11-07T00:00:00"/>
        <d v="2016-04-16T00:00:00"/>
        <d v="2019-12-02T00:00:00"/>
        <d v="2007-10-19T00:00:00"/>
        <d v="2020-07-29T00:00:00"/>
        <d v="2019-11-07T00:00:00"/>
        <d v="2015-05-13T00:00:00"/>
        <d v="2012-02-10T00:00:00"/>
        <d v="2010-02-15T00:00:00"/>
        <d v="2010-04-01T00:00:00"/>
        <d v="2007-01-29T00:00:00"/>
        <d v="2014-06-10T00:00:00"/>
        <d v="2016-09-25T00:00:00"/>
        <d v="2006-02-22T00:00:00"/>
        <d v="2015-08-19T00:00:00"/>
        <d v="2006-05-08T00:00:00"/>
        <d v="2008-11-27T00:00:00"/>
        <d v="2015-07-06T00:00:00"/>
        <d v="2014-02-28T00:00:00"/>
        <d v="2013-07-30T00:00:00"/>
        <d v="2011-05-13T00:00:00"/>
        <d v="2011-04-19T00:00:00"/>
        <d v="2006-11-15T00:00:00"/>
        <d v="2022-03-30T00:00:00"/>
        <d v="2022-04-23T00:00:00"/>
        <d v="2019-10-21T00:00:00"/>
        <d v="2014-01-22T00:00:00"/>
        <d v="2019-03-24T00:00:00"/>
        <d v="2016-08-10T00:00:00"/>
        <d v="2016-05-10T00:00:00"/>
        <d v="2012-04-28T00:00:00"/>
        <d v="2016-04-06T00:00:00"/>
        <d v="2012-01-17T00:00:00"/>
        <d v="2012-10-29T00:00:00"/>
        <d v="2010-08-24T00:00:00"/>
        <d v="2012-09-29T00:00:00"/>
        <d v="2005-10-08T00:00:00"/>
        <d v="2006-06-18T00:00:00"/>
        <d v="2007-12-06T00:00:00"/>
        <d v="2012-06-16T00:00:00"/>
        <d v="2017-02-22T00:00:00"/>
        <d v="2006-08-16T00:00:00"/>
        <d v="2018-11-26T00:00:00"/>
        <d v="2015-11-24T00:00:00"/>
        <d v="2017-08-01T00:00:00"/>
        <d v="2018-09-14T00:00:00"/>
        <d v="2012-05-09T00:00:00"/>
        <d v="2006-09-11T00:00:00"/>
        <d v="2017-02-12T00:00:00"/>
      </sharedItems>
      <fieldGroup par="28" base="13">
        <rangePr groupBy="months" startDate="2005-06-22T00:00:00" endDate="2022-06-28T00:00:00"/>
        <groupItems count="14">
          <s v="&lt;22/06/2005"/>
          <s v="janv"/>
          <s v="févr"/>
          <s v="mars"/>
          <s v="avr"/>
          <s v="mai"/>
          <s v="juin"/>
          <s v="juil"/>
          <s v="août"/>
          <s v="sept"/>
          <s v="oct"/>
          <s v="nov"/>
          <s v="déc"/>
          <s v="&gt;28/06/2022"/>
        </groupItems>
      </fieldGroup>
    </cacheField>
    <cacheField name="T_Category.category" numFmtId="0">
      <sharedItems count="19">
        <s v="Music"/>
        <s v="Film &amp; Animation"/>
        <s v="Entertainment"/>
        <s v="Education"/>
        <s v="Shows"/>
        <s v="nan"/>
        <s v="People &amp; Blogs"/>
        <s v="Gaming"/>
        <s v="Sports"/>
        <s v="Howto &amp; Style"/>
        <s v="News &amp; Politics"/>
        <s v="Comedy"/>
        <s v="Trailers"/>
        <s v="Nonprofits &amp; Activism"/>
        <s v="Science &amp; Technology"/>
        <s v="Movies"/>
        <s v="Pets &amp; Animals"/>
        <s v="Autos &amp; Vehicles"/>
        <s v="Travel &amp; Events"/>
      </sharedItems>
    </cacheField>
    <cacheField name="T_Country.Country" numFmtId="0">
      <sharedItems count="51">
        <s v="India"/>
        <s v="United States"/>
        <s v="Japan"/>
        <s v="Russia"/>
        <s v="South Korea"/>
        <s v="United Kingdom"/>
        <s v="Canada"/>
        <s v="Brazil"/>
        <s v="Argentina"/>
        <s v="Chile"/>
        <s v="Mexico"/>
        <s v="Cuba"/>
        <s v="El Salvador"/>
        <s v="Puerto Rico"/>
        <s v="Pakistan"/>
        <s v="Philippines"/>
        <s v="Thailand"/>
        <s v="Colombia"/>
        <s v="Barbados"/>
        <s v="Spain"/>
        <s v="United Arab Emirates"/>
        <s v="Saudi Arabia"/>
        <s v="Indonesia"/>
        <s v="Turkey"/>
        <s v="Venezuela"/>
        <s v="Kuwait"/>
        <s v="Jordan"/>
        <s v="Netherlands"/>
        <s v="Ireland"/>
        <s v="Singapore"/>
        <s v="Australia"/>
        <s v="Italy"/>
        <s v="Germany"/>
        <s v="France"/>
        <s v="Sweden"/>
        <s v="Ukraine"/>
        <s v="Afghanistan"/>
        <s v="Latvia"/>
        <s v="Switzerland"/>
        <s v="Vietnam"/>
        <s v="Malaysia"/>
        <s v="China"/>
        <s v="Iraq"/>
        <s v="Egypt"/>
        <s v="Andorra"/>
        <s v="Ecuador"/>
        <s v="Morocco"/>
        <s v="Peru"/>
        <s v="Bangladesh"/>
        <s v="Finland"/>
        <s v="Samoa"/>
      </sharedItems>
    </cacheField>
    <cacheField name="T_Country.Abbreviation" numFmtId="0">
      <sharedItems/>
    </cacheField>
    <cacheField name="T_Country.Gross tertiary education enrollment (%)" numFmtId="0">
      <sharedItems containsSemiMixedTypes="0" containsString="0" containsNumber="1" minValue="7.6" maxValue="113.1"/>
    </cacheField>
    <cacheField name="T_Country.Population" numFmtId="0">
      <sharedItems containsSemiMixedTypes="0" containsString="0" containsNumber="1" containsInteger="1" minValue="85708" maxValue="1400000000"/>
    </cacheField>
    <cacheField name="T_Country.Unemployment rate" numFmtId="0">
      <sharedItems containsSemiMixedTypes="0" containsString="0" containsNumber="1" minValue="0.75" maxValue="14.72"/>
    </cacheField>
    <cacheField name="T_Country.Urban_population" numFmtId="0">
      <sharedItems containsSemiMixedTypes="0" containsString="0" containsNumber="1" containsInteger="1" minValue="35588" maxValue="843000000"/>
    </cacheField>
    <cacheField name="T_Country.Latitude" numFmtId="0">
      <sharedItems containsSemiMixedTypes="0" containsString="0" containsNumber="1" minValue="-38.4161" maxValue="61.924109999999999"/>
    </cacheField>
    <cacheField name="T_Country.Longitude" numFmtId="0">
      <sharedItems containsSemiMixedTypes="0" containsString="0" containsNumber="1" minValue="-172.10499999999999" maxValue="138.25290000000001"/>
    </cacheField>
    <cacheField name="Percentage Subscriber Increase Last 30 Days" numFmtId="0">
      <sharedItems containsSemiMixedTypes="0" containsString="0" containsNumber="1" minValue="0" maxValue="0.34183673469387799"/>
    </cacheField>
    <cacheField name="Year of Creation" numFmtId="0">
      <sharedItems containsSemiMixedTypes="0" containsString="0" containsNumber="1" containsInteger="1" minValue="2005" maxValue="2022" count="18">
        <n v="2006"/>
        <n v="2012"/>
        <n v="2013"/>
        <n v="2015"/>
        <n v="2010"/>
        <n v="2016"/>
        <n v="2018"/>
        <n v="2014"/>
        <n v="2007"/>
        <n v="2020"/>
        <n v="2008"/>
        <n v="2005"/>
        <n v="2011"/>
        <n v="2009"/>
        <n v="2017"/>
        <n v="2021"/>
        <n v="2019"/>
        <n v="2022"/>
      </sharedItems>
    </cacheField>
    <cacheField name="Age of Channel" numFmtId="0">
      <sharedItems containsSemiMixedTypes="0" containsString="0" containsNumber="1" containsInteger="1" minValue="1" maxValue="18" count="18">
        <n v="17"/>
        <n v="11"/>
        <n v="10"/>
        <n v="8"/>
        <n v="13"/>
        <n v="7"/>
        <n v="5"/>
        <n v="9"/>
        <n v="16"/>
        <n v="3"/>
        <n v="15"/>
        <n v="18"/>
        <n v="12"/>
        <n v="14"/>
        <n v="6"/>
        <n v="2"/>
        <n v="4"/>
        <n v="1"/>
      </sharedItems>
    </cacheField>
    <cacheField name="Percentage of Urban Population" numFmtId="0">
      <sharedItems containsSemiMixedTypes="0" containsString="0" containsNumber="1" minValue="0.175738002824608" maxValue="1"/>
    </cacheField>
    <cacheField name="Quarters" numFmtId="0" databaseField="0">
      <fieldGroup base="13">
        <rangePr groupBy="quarters" startDate="2005-06-22T00:00:00" endDate="2022-06-28T00:00:00"/>
        <groupItems count="6">
          <s v="&lt;22/06/2005"/>
          <s v="Qtr1"/>
          <s v="Qtr2"/>
          <s v="Qtr3"/>
          <s v="Qtr4"/>
          <s v="&gt;28/06/2022"/>
        </groupItems>
      </fieldGroup>
    </cacheField>
    <cacheField name="Years" numFmtId="0" databaseField="0">
      <fieldGroup base="13">
        <rangePr groupBy="years" startDate="2005-06-22T00:00:00" endDate="2022-06-28T00:00:00"/>
        <groupItems count="20">
          <s v="&lt;22/06/2005"/>
          <s v="2005"/>
          <s v="2006"/>
          <s v="2007"/>
          <s v="2008"/>
          <s v="2009"/>
          <s v="2010"/>
          <s v="2011"/>
          <s v="2012"/>
          <s v="2013"/>
          <s v="2014"/>
          <s v="2015"/>
          <s v="2016"/>
          <s v="2017"/>
          <s v="2018"/>
          <s v="2019"/>
          <s v="2020"/>
          <s v="2021"/>
          <s v="2022"/>
          <s v="&gt;28/06/2022"/>
        </groupItems>
      </fieldGroup>
    </cacheField>
  </cacheFields>
  <extLst>
    <ext xmlns:x14="http://schemas.microsoft.com/office/spreadsheetml/2009/9/main" uri="{725AE2AE-9491-48be-B2B4-4EB974FC3084}">
      <x14:pivotCacheDefinition pivotCacheId="468805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
  <r>
    <n v="852"/>
    <x v="0"/>
    <n v="245000000"/>
    <n v="228000000000"/>
    <x v="0"/>
    <n v="20082"/>
    <n v="19"/>
    <n v="2260000000"/>
    <n v="564600"/>
    <n v="9000000"/>
    <n v="6800000"/>
    <n v="108000000"/>
    <n v="2000000"/>
    <x v="0"/>
    <x v="0"/>
    <x v="0"/>
    <s v="IN"/>
    <n v="28.1"/>
    <n v="1370000000"/>
    <n v="5.36"/>
    <n v="471000000"/>
    <n v="20.593679999999999"/>
    <n v="78.962879999999998"/>
    <n v="8.1632653061224497E-3"/>
    <x v="0"/>
    <x v="0"/>
    <n v="0.34379562043795597"/>
  </r>
  <r>
    <n v="939"/>
    <x v="1"/>
    <n v="170000000"/>
    <n v="0"/>
    <x v="1"/>
    <n v="1"/>
    <n v="49"/>
    <n v="12"/>
    <n v="0"/>
    <n v="0.05"/>
    <n v="0.04"/>
    <n v="0.57999999999999996"/>
    <n v="0"/>
    <x v="1"/>
    <x v="1"/>
    <x v="1"/>
    <s v="US"/>
    <n v="88.2"/>
    <n v="328000000"/>
    <n v="14.7"/>
    <n v="271000000"/>
    <n v="37.090240000000001"/>
    <n v="-95.712900000000005"/>
    <n v="0"/>
    <x v="0"/>
    <x v="0"/>
    <n v="0.82621951219512202"/>
  </r>
  <r>
    <n v="570"/>
    <x v="2"/>
    <n v="166000000"/>
    <n v="28400000000"/>
    <x v="2"/>
    <n v="741"/>
    <n v="49"/>
    <n v="1350000000"/>
    <n v="337000"/>
    <n v="5400000"/>
    <n v="4000000"/>
    <n v="64700000"/>
    <n v="8000000"/>
    <x v="2"/>
    <x v="2"/>
    <x v="1"/>
    <s v="US"/>
    <n v="88.2"/>
    <n v="328000000"/>
    <n v="14.7"/>
    <n v="271000000"/>
    <n v="37.090240000000001"/>
    <n v="-95.712900000000005"/>
    <n v="4.81927710843374E-2"/>
    <x v="1"/>
    <x v="1"/>
    <n v="0.82621951219512202"/>
  </r>
  <r>
    <n v="157"/>
    <x v="3"/>
    <n v="162000000"/>
    <n v="164000000000"/>
    <x v="3"/>
    <n v="966"/>
    <n v="49"/>
    <n v="1980000000"/>
    <n v="493800"/>
    <n v="7900000"/>
    <n v="5900000"/>
    <n v="94800000"/>
    <n v="1000000"/>
    <x v="3"/>
    <x v="3"/>
    <x v="1"/>
    <s v="US"/>
    <n v="88.2"/>
    <n v="328000000"/>
    <n v="14.7"/>
    <n v="271000000"/>
    <n v="37.090240000000001"/>
    <n v="-95.712900000000005"/>
    <n v="6.17283950617284E-3"/>
    <x v="0"/>
    <x v="0"/>
    <n v="0.82621951219512202"/>
  </r>
  <r>
    <n v="716"/>
    <x v="4"/>
    <n v="159000000"/>
    <n v="148000000000"/>
    <x v="4"/>
    <n v="116536"/>
    <n v="19"/>
    <n v="1820000000"/>
    <n v="455900"/>
    <n v="7300000"/>
    <n v="5500000"/>
    <n v="87500000"/>
    <n v="1000000"/>
    <x v="4"/>
    <x v="4"/>
    <x v="0"/>
    <s v="IN"/>
    <n v="28.1"/>
    <n v="1370000000"/>
    <n v="5.36"/>
    <n v="471000000"/>
    <n v="20.593679999999999"/>
    <n v="78.962879999999998"/>
    <n v="6.2893081761006301E-3"/>
    <x v="0"/>
    <x v="0"/>
    <n v="0.34379562043795597"/>
  </r>
  <r>
    <n v="580"/>
    <x v="5"/>
    <n v="119000000"/>
    <n v="0"/>
    <x v="5"/>
    <n v="0"/>
    <n v="49"/>
    <n v="0"/>
    <n v="0"/>
    <n v="0"/>
    <n v="0"/>
    <n v="0"/>
    <n v="0"/>
    <x v="5"/>
    <x v="5"/>
    <x v="1"/>
    <s v="US"/>
    <n v="88.2"/>
    <n v="328000000"/>
    <n v="14.7"/>
    <n v="271000000"/>
    <n v="37.090240000000001"/>
    <n v="-95.712900000000005"/>
    <n v="0"/>
    <x v="2"/>
    <x v="2"/>
    <n v="0.82621951219512202"/>
  </r>
  <r>
    <n v="943"/>
    <x v="6"/>
    <n v="112000000"/>
    <n v="93200000000"/>
    <x v="6"/>
    <n v="1111"/>
    <n v="49"/>
    <n v="732000000"/>
    <n v="182900"/>
    <n v="2900000"/>
    <n v="2200000"/>
    <n v="35100000"/>
    <n v="0"/>
    <x v="6"/>
    <x v="6"/>
    <x v="1"/>
    <s v="US"/>
    <n v="88.2"/>
    <n v="328000000"/>
    <n v="14.7"/>
    <n v="271000000"/>
    <n v="37.090240000000001"/>
    <n v="-95.712900000000005"/>
    <n v="0"/>
    <x v="3"/>
    <x v="3"/>
    <n v="0.82621951219512202"/>
  </r>
  <r>
    <n v="642"/>
    <x v="7"/>
    <n v="111000000"/>
    <n v="29100000000"/>
    <x v="7"/>
    <n v="4716"/>
    <n v="24"/>
    <n v="39184000"/>
    <n v="9800"/>
    <n v="156700"/>
    <n v="117600"/>
    <n v="1900000"/>
    <n v="0"/>
    <x v="7"/>
    <x v="7"/>
    <x v="2"/>
    <s v="JP"/>
    <n v="63.2"/>
    <n v="126000000"/>
    <n v="2.29"/>
    <n v="116000000"/>
    <n v="36.204819999999998"/>
    <n v="138.25290000000001"/>
    <n v="0"/>
    <x v="4"/>
    <x v="4"/>
    <n v="0.92063492063492103"/>
  </r>
  <r>
    <n v="470"/>
    <x v="8"/>
    <n v="106000000"/>
    <n v="90500000000"/>
    <x v="6"/>
    <n v="493"/>
    <n v="36"/>
    <n v="48947000"/>
    <n v="12200"/>
    <n v="195800"/>
    <n v="146800"/>
    <n v="2300000"/>
    <n v="100000"/>
    <x v="8"/>
    <x v="6"/>
    <x v="3"/>
    <s v="RU"/>
    <n v="81.900000000000006"/>
    <n v="144000000"/>
    <n v="4.59"/>
    <n v="108000000"/>
    <n v="61.524009999999997"/>
    <n v="105.3188"/>
    <n v="9.4339622641509402E-4"/>
    <x v="5"/>
    <x v="5"/>
    <n v="0.75"/>
  </r>
  <r>
    <n v="889"/>
    <x v="9"/>
    <n v="98900000"/>
    <n v="77200000000"/>
    <x v="2"/>
    <n v="574"/>
    <n v="49"/>
    <n v="581000000"/>
    <n v="145100"/>
    <n v="2300000"/>
    <n v="1700000"/>
    <n v="27900000"/>
    <n v="600000"/>
    <x v="9"/>
    <x v="2"/>
    <x v="1"/>
    <s v="US"/>
    <n v="88.2"/>
    <n v="328000000"/>
    <n v="14.7"/>
    <n v="271000000"/>
    <n v="37.090240000000001"/>
    <n v="-95.712900000000005"/>
    <n v="6.0667340748230504E-3"/>
    <x v="6"/>
    <x v="6"/>
    <n v="0.82621951219512202"/>
  </r>
  <r>
    <n v="983"/>
    <x v="10"/>
    <n v="96700000"/>
    <n v="57900000000"/>
    <x v="0"/>
    <n v="8548"/>
    <n v="19"/>
    <n v="804000000"/>
    <n v="200900"/>
    <n v="3200000"/>
    <n v="2400000"/>
    <n v="38600000"/>
    <n v="1100000"/>
    <x v="10"/>
    <x v="0"/>
    <x v="0"/>
    <s v="IN"/>
    <n v="28.1"/>
    <n v="1370000000"/>
    <n v="5.36"/>
    <n v="471000000"/>
    <n v="20.593679999999999"/>
    <n v="78.962879999999998"/>
    <n v="1.1375387797311299E-2"/>
    <x v="7"/>
    <x v="7"/>
    <n v="0.34379562043795597"/>
  </r>
  <r>
    <n v="928"/>
    <x v="11"/>
    <n v="96000000"/>
    <n v="77400000000"/>
    <x v="8"/>
    <n v="70127"/>
    <n v="49"/>
    <n v="715000000"/>
    <n v="178700"/>
    <n v="2900000"/>
    <n v="2100000"/>
    <n v="34300000"/>
    <n v="600000"/>
    <x v="11"/>
    <x v="8"/>
    <x v="1"/>
    <s v="US"/>
    <n v="88.2"/>
    <n v="328000000"/>
    <n v="14.7"/>
    <n v="271000000"/>
    <n v="37.090240000000001"/>
    <n v="-95.712900000000005"/>
    <n v="6.2500000000000003E-3"/>
    <x v="8"/>
    <x v="8"/>
    <n v="0.82621951219512202"/>
  </r>
  <r>
    <n v="294"/>
    <x v="12"/>
    <n v="93600000"/>
    <n v="0"/>
    <x v="5"/>
    <n v="0"/>
    <n v="49"/>
    <n v="0"/>
    <n v="0"/>
    <n v="0"/>
    <n v="0"/>
    <n v="0"/>
    <n v="0"/>
    <x v="12"/>
    <x v="5"/>
    <x v="1"/>
    <s v="US"/>
    <n v="88.2"/>
    <n v="328000000"/>
    <n v="14.7"/>
    <n v="271000000"/>
    <n v="37.090240000000001"/>
    <n v="-95.712900000000005"/>
    <n v="0"/>
    <x v="2"/>
    <x v="2"/>
    <n v="0.82621951219512202"/>
  </r>
  <r>
    <n v="110"/>
    <x v="13"/>
    <n v="89800000"/>
    <n v="32100000000"/>
    <x v="6"/>
    <n v="543"/>
    <n v="40"/>
    <n v="499000000"/>
    <n v="124700"/>
    <n v="2000000"/>
    <n v="1500000"/>
    <n v="23900000"/>
    <n v="700000"/>
    <x v="13"/>
    <x v="6"/>
    <x v="4"/>
    <s v="KR"/>
    <n v="94.3"/>
    <n v="51709098"/>
    <n v="4.1500000000000004"/>
    <n v="42106719"/>
    <n v="35.907760000000003"/>
    <n v="127.76690000000001"/>
    <n v="7.7951002227171504E-3"/>
    <x v="5"/>
    <x v="5"/>
    <n v="0.81430000964240401"/>
  </r>
  <r>
    <n v="312"/>
    <x v="14"/>
    <n v="86900000"/>
    <n v="24100000000"/>
    <x v="1"/>
    <n v="1"/>
    <n v="19"/>
    <n v="18"/>
    <n v="0"/>
    <n v="7.0000000000000007E-2"/>
    <n v="0.05"/>
    <n v="0.86"/>
    <n v="0"/>
    <x v="14"/>
    <x v="1"/>
    <x v="0"/>
    <s v="IN"/>
    <n v="28.1"/>
    <n v="1370000000"/>
    <n v="5.36"/>
    <n v="471000000"/>
    <n v="20.593679999999999"/>
    <n v="78.962879999999998"/>
    <n v="0"/>
    <x v="0"/>
    <x v="0"/>
    <n v="0.34379562043795597"/>
  </r>
  <r>
    <n v="749"/>
    <x v="15"/>
    <n v="83000000"/>
    <n v="101000000000"/>
    <x v="4"/>
    <n v="71270"/>
    <n v="19"/>
    <n v="1660000000"/>
    <n v="414300"/>
    <n v="6600000"/>
    <n v="5000000"/>
    <n v="79600000"/>
    <n v="1100000"/>
    <x v="15"/>
    <x v="4"/>
    <x v="0"/>
    <s v="IN"/>
    <n v="28.1"/>
    <n v="1370000000"/>
    <n v="5.36"/>
    <n v="471000000"/>
    <n v="20.593679999999999"/>
    <n v="78.962879999999998"/>
    <n v="1.32530120481928E-2"/>
    <x v="8"/>
    <x v="8"/>
    <n v="0.34379562043795597"/>
  </r>
  <r>
    <n v="8"/>
    <x v="16"/>
    <n v="80100000"/>
    <n v="26200000000"/>
    <x v="9"/>
    <n v="1"/>
    <n v="48"/>
    <n v="1"/>
    <n v="0"/>
    <n v="0"/>
    <n v="0"/>
    <n v="0.05"/>
    <n v="0"/>
    <x v="16"/>
    <x v="9"/>
    <x v="5"/>
    <s v="GB"/>
    <n v="60"/>
    <n v="66834405"/>
    <n v="3.85"/>
    <n v="55908316"/>
    <n v="55.378050000000002"/>
    <n v="-3.4359700000000002"/>
    <n v="0"/>
    <x v="9"/>
    <x v="9"/>
    <n v="0.83651999295871604"/>
  </r>
  <r>
    <n v="85"/>
    <x v="17"/>
    <n v="75600000"/>
    <n v="20800000000"/>
    <x v="0"/>
    <n v="2281"/>
    <n v="40"/>
    <n v="168000000"/>
    <n v="42100"/>
    <n v="673200"/>
    <n v="504900"/>
    <n v="8100000"/>
    <n v="400000"/>
    <x v="17"/>
    <x v="0"/>
    <x v="4"/>
    <s v="KR"/>
    <n v="94.3"/>
    <n v="51709098"/>
    <n v="4.1500000000000004"/>
    <n v="42106719"/>
    <n v="35.907760000000003"/>
    <n v="127.76690000000001"/>
    <n v="5.2910052910052898E-3"/>
    <x v="1"/>
    <x v="1"/>
    <n v="0.81430000964240401"/>
  </r>
  <r>
    <n v="756"/>
    <x v="18"/>
    <n v="75000000"/>
    <n v="0"/>
    <x v="5"/>
    <n v="3"/>
    <n v="49"/>
    <n v="16"/>
    <n v="0"/>
    <n v="0.06"/>
    <n v="0.05"/>
    <n v="0.77"/>
    <n v="0"/>
    <x v="18"/>
    <x v="5"/>
    <x v="1"/>
    <s v="US"/>
    <n v="88.2"/>
    <n v="328000000"/>
    <n v="14.7"/>
    <n v="271000000"/>
    <n v="37.090240000000001"/>
    <n v="-95.712900000000005"/>
    <n v="0"/>
    <x v="0"/>
    <x v="0"/>
    <n v="0.82621951219512202"/>
  </r>
  <r>
    <n v="420"/>
    <x v="19"/>
    <n v="71600000"/>
    <n v="30600000000"/>
    <x v="0"/>
    <n v="249"/>
    <n v="8"/>
    <n v="176000000"/>
    <n v="44100"/>
    <n v="705300"/>
    <n v="529000"/>
    <n v="8500000"/>
    <n v="100000"/>
    <x v="19"/>
    <x v="0"/>
    <x v="6"/>
    <s v="CA"/>
    <n v="68.900000000000006"/>
    <n v="36991981"/>
    <n v="5.56"/>
    <n v="30628482"/>
    <n v="56.130369999999999"/>
    <n v="-106.34699999999999"/>
    <n v="1.3966480446927401E-3"/>
    <x v="8"/>
    <x v="8"/>
    <n v="0.82797625788140405"/>
  </r>
  <r>
    <n v="354"/>
    <x v="20"/>
    <n v="71300000"/>
    <n v="28600000000"/>
    <x v="0"/>
    <n v="1337"/>
    <n v="40"/>
    <n v="598000000"/>
    <n v="149500"/>
    <n v="2400000"/>
    <n v="1800000"/>
    <n v="28700000"/>
    <n v="900000"/>
    <x v="20"/>
    <x v="0"/>
    <x v="4"/>
    <s v="KR"/>
    <n v="94.3"/>
    <n v="51709098"/>
    <n v="4.1500000000000004"/>
    <n v="42106719"/>
    <n v="35.907760000000003"/>
    <n v="127.76690000000001"/>
    <n v="1.2622720897615699E-2"/>
    <x v="10"/>
    <x v="10"/>
    <n v="0.81430000964240401"/>
  </r>
  <r>
    <n v="987"/>
    <x v="21"/>
    <n v="70500000"/>
    <n v="73100000000"/>
    <x v="2"/>
    <n v="129204"/>
    <n v="19"/>
    <n v="1710000000"/>
    <n v="426800"/>
    <n v="6800000"/>
    <n v="5100000"/>
    <n v="81900000"/>
    <n v="900000"/>
    <x v="21"/>
    <x v="2"/>
    <x v="0"/>
    <s v="IN"/>
    <n v="28.1"/>
    <n v="1370000000"/>
    <n v="5.36"/>
    <n v="471000000"/>
    <n v="20.593679999999999"/>
    <n v="78.962879999999998"/>
    <n v="1.27659574468085E-2"/>
    <x v="11"/>
    <x v="11"/>
    <n v="0.34379562043795597"/>
  </r>
  <r>
    <n v="643"/>
    <x v="22"/>
    <n v="68200000"/>
    <n v="38800000000"/>
    <x v="3"/>
    <n v="2865"/>
    <n v="49"/>
    <n v="473000000"/>
    <n v="118300"/>
    <n v="1900000"/>
    <n v="1400000"/>
    <n v="22700000"/>
    <n v="600000"/>
    <x v="22"/>
    <x v="3"/>
    <x v="1"/>
    <s v="US"/>
    <n v="88.2"/>
    <n v="328000000"/>
    <n v="14.7"/>
    <n v="271000000"/>
    <n v="37.090240000000001"/>
    <n v="-95.712900000000005"/>
    <n v="8.7976539589442806E-3"/>
    <x v="12"/>
    <x v="12"/>
    <n v="0.82621951219512202"/>
  </r>
  <r>
    <n v="138"/>
    <x v="23"/>
    <n v="66500000"/>
    <n v="36800000000"/>
    <x v="0"/>
    <n v="2572"/>
    <n v="7"/>
    <n v="447000000"/>
    <n v="0"/>
    <n v="0"/>
    <n v="0"/>
    <n v="0"/>
    <n v="0"/>
    <x v="23"/>
    <x v="0"/>
    <x v="7"/>
    <s v="BR"/>
    <n v="51.3"/>
    <n v="213000000"/>
    <n v="12.08"/>
    <n v="183000000"/>
    <n v="-14.234999999999999"/>
    <n v="-51.9253"/>
    <n v="0"/>
    <x v="1"/>
    <x v="1"/>
    <n v="0.85915492957746498"/>
  </r>
  <r>
    <n v="152"/>
    <x v="24"/>
    <n v="65900000"/>
    <n v="45800000000"/>
    <x v="3"/>
    <n v="633"/>
    <n v="19"/>
    <n v="420000000"/>
    <n v="105100"/>
    <n v="1700000"/>
    <n v="1300000"/>
    <n v="20200000"/>
    <n v="500000"/>
    <x v="24"/>
    <x v="3"/>
    <x v="0"/>
    <s v="IN"/>
    <n v="28.1"/>
    <n v="1370000000"/>
    <n v="5.36"/>
    <n v="471000000"/>
    <n v="20.593679999999999"/>
    <n v="78.962879999999998"/>
    <n v="7.5872534142640401E-3"/>
    <x v="2"/>
    <x v="2"/>
    <n v="0.34379562043795597"/>
  </r>
  <r>
    <n v="724"/>
    <x v="25"/>
    <n v="65600000"/>
    <n v="28600000000"/>
    <x v="0"/>
    <n v="8502"/>
    <n v="19"/>
    <n v="255000000"/>
    <n v="63700"/>
    <n v="1000000"/>
    <n v="764900"/>
    <n v="12200000"/>
    <n v="400000"/>
    <x v="25"/>
    <x v="0"/>
    <x v="0"/>
    <s v="IN"/>
    <n v="28.1"/>
    <n v="1370000000"/>
    <n v="5.36"/>
    <n v="471000000"/>
    <n v="20.593679999999999"/>
    <n v="78.962879999999998"/>
    <n v="6.0975609756097598E-3"/>
    <x v="4"/>
    <x v="4"/>
    <n v="0.34379562043795597"/>
  </r>
  <r>
    <n v="165"/>
    <x v="26"/>
    <n v="64600000"/>
    <n v="61500000000"/>
    <x v="4"/>
    <n v="112915"/>
    <n v="19"/>
    <n v="1190000000"/>
    <n v="296900"/>
    <n v="4800000"/>
    <n v="3600000"/>
    <n v="57000000"/>
    <n v="1100000"/>
    <x v="26"/>
    <x v="4"/>
    <x v="0"/>
    <s v="IN"/>
    <n v="28.1"/>
    <n v="1370000000"/>
    <n v="5.36"/>
    <n v="471000000"/>
    <n v="20.593679999999999"/>
    <n v="78.962879999999998"/>
    <n v="1.7027863777089799E-2"/>
    <x v="10"/>
    <x v="10"/>
    <n v="0.34379562043795597"/>
  </r>
  <r>
    <n v="854"/>
    <x v="27"/>
    <n v="61000000"/>
    <n v="29500000000"/>
    <x v="0"/>
    <n v="13"/>
    <n v="19"/>
    <n v="10"/>
    <n v="0"/>
    <n v="0.04"/>
    <n v="0.03"/>
    <n v="0.48"/>
    <n v="0"/>
    <x v="27"/>
    <x v="0"/>
    <x v="0"/>
    <s v="IN"/>
    <n v="28.1"/>
    <n v="1370000000"/>
    <n v="5.36"/>
    <n v="471000000"/>
    <n v="20.593679999999999"/>
    <n v="78.962879999999998"/>
    <n v="0"/>
    <x v="6"/>
    <x v="6"/>
    <n v="0.34379562043795597"/>
  </r>
  <r>
    <n v="230"/>
    <x v="28"/>
    <n v="59500000"/>
    <n v="16200000000"/>
    <x v="8"/>
    <n v="389"/>
    <n v="49"/>
    <n v="141000000"/>
    <n v="35300"/>
    <n v="564800"/>
    <n v="423600"/>
    <n v="6800000"/>
    <n v="100000"/>
    <x v="28"/>
    <x v="8"/>
    <x v="1"/>
    <s v="US"/>
    <n v="88.2"/>
    <n v="328000000"/>
    <n v="14.7"/>
    <n v="271000000"/>
    <n v="37.090240000000001"/>
    <n v="-95.712900000000005"/>
    <n v="1.6806722689075601E-3"/>
    <x v="13"/>
    <x v="13"/>
    <n v="0.82621951219512202"/>
  </r>
  <r>
    <n v="566"/>
    <x v="29"/>
    <n v="59500000"/>
    <n v="59300000000"/>
    <x v="1"/>
    <n v="39113"/>
    <n v="49"/>
    <n v="115000000"/>
    <n v="28700"/>
    <n v="458700"/>
    <n v="344000"/>
    <n v="5500000"/>
    <n v="100000"/>
    <x v="29"/>
    <x v="1"/>
    <x v="1"/>
    <s v="US"/>
    <n v="88.2"/>
    <n v="328000000"/>
    <n v="14.7"/>
    <n v="271000000"/>
    <n v="37.090240000000001"/>
    <n v="-95.712900000000005"/>
    <n v="1.6806722689075601E-3"/>
    <x v="0"/>
    <x v="0"/>
    <n v="0.82621951219512202"/>
  </r>
  <r>
    <n v="827"/>
    <x v="30"/>
    <n v="59300000"/>
    <n v="33400000000"/>
    <x v="0"/>
    <n v="4741"/>
    <n v="19"/>
    <n v="423000000"/>
    <n v="105700"/>
    <n v="1700000"/>
    <n v="1300000"/>
    <n v="20300000"/>
    <n v="600000"/>
    <x v="30"/>
    <x v="0"/>
    <x v="0"/>
    <s v="IN"/>
    <n v="28.1"/>
    <n v="1370000000"/>
    <n v="5.36"/>
    <n v="471000000"/>
    <n v="20.593679999999999"/>
    <n v="78.962879999999998"/>
    <n v="1.01180438448567E-2"/>
    <x v="8"/>
    <x v="8"/>
    <n v="0.34379562043795597"/>
  </r>
  <r>
    <n v="241"/>
    <x v="31"/>
    <n v="58400000"/>
    <n v="57300000000"/>
    <x v="0"/>
    <n v="1510"/>
    <n v="3"/>
    <n v="612000000"/>
    <n v="153000"/>
    <n v="2400000"/>
    <n v="1800000"/>
    <n v="29400000"/>
    <n v="600000"/>
    <x v="31"/>
    <x v="0"/>
    <x v="8"/>
    <s v="AR"/>
    <n v="90"/>
    <n v="44938712"/>
    <n v="9.7899999999999991"/>
    <n v="41339571"/>
    <n v="-38.4161"/>
    <n v="-63.616700000000002"/>
    <n v="1.0273972602739699E-2"/>
    <x v="12"/>
    <x v="12"/>
    <n v="0.91991000988190297"/>
  </r>
  <r>
    <n v="904"/>
    <x v="32"/>
    <n v="58000000"/>
    <n v="40600000000"/>
    <x v="0"/>
    <n v="19487"/>
    <n v="19"/>
    <n v="232000000"/>
    <n v="58000"/>
    <n v="928100"/>
    <n v="696100"/>
    <n v="11100000"/>
    <n v="500000"/>
    <x v="32"/>
    <x v="0"/>
    <x v="0"/>
    <s v="IN"/>
    <n v="28.1"/>
    <n v="1370000000"/>
    <n v="5.36"/>
    <n v="471000000"/>
    <n v="20.593679999999999"/>
    <n v="78.962879999999998"/>
    <n v="8.6206896551724102E-3"/>
    <x v="7"/>
    <x v="7"/>
    <n v="0.34379562043795597"/>
  </r>
  <r>
    <n v="18"/>
    <x v="33"/>
    <n v="57600000"/>
    <n v="25300000000"/>
    <x v="10"/>
    <n v="283775"/>
    <n v="19"/>
    <n v="461000000"/>
    <n v="115300"/>
    <n v="1800000"/>
    <n v="1400000"/>
    <n v="22100000"/>
    <n v="500000"/>
    <x v="33"/>
    <x v="10"/>
    <x v="0"/>
    <s v="IN"/>
    <n v="28.1"/>
    <n v="1370000000"/>
    <n v="5.36"/>
    <n v="471000000"/>
    <n v="20.593679999999999"/>
    <n v="78.962879999999998"/>
    <n v="8.6805555555555594E-3"/>
    <x v="13"/>
    <x v="13"/>
    <n v="0.34379562043795597"/>
  </r>
  <r>
    <n v="746"/>
    <x v="34"/>
    <n v="57200000"/>
    <n v="28800000000"/>
    <x v="0"/>
    <n v="3882"/>
    <n v="19"/>
    <n v="259000000"/>
    <n v="64800"/>
    <n v="1000000"/>
    <n v="777900"/>
    <n v="12400000"/>
    <n v="300000"/>
    <x v="34"/>
    <x v="0"/>
    <x v="0"/>
    <s v="IN"/>
    <n v="28.1"/>
    <n v="1370000000"/>
    <n v="5.36"/>
    <n v="471000000"/>
    <n v="20.593679999999999"/>
    <n v="78.962879999999998"/>
    <n v="5.2447552447552398E-3"/>
    <x v="13"/>
    <x v="13"/>
    <n v="0.34379562043795597"/>
  </r>
  <r>
    <n v="247"/>
    <x v="35"/>
    <n v="56900000"/>
    <n v="27100000000"/>
    <x v="0"/>
    <n v="156"/>
    <n v="49"/>
    <n v="260000000"/>
    <n v="65000"/>
    <n v="1000000"/>
    <n v="780600"/>
    <n v="12500000"/>
    <n v="300000"/>
    <x v="35"/>
    <x v="0"/>
    <x v="1"/>
    <s v="US"/>
    <n v="88.2"/>
    <n v="328000000"/>
    <n v="14.7"/>
    <n v="271000000"/>
    <n v="37.090240000000001"/>
    <n v="-95.712900000000005"/>
    <n v="5.2724077328646802E-3"/>
    <x v="8"/>
    <x v="8"/>
    <n v="0.82621951219512202"/>
  </r>
  <r>
    <n v="528"/>
    <x v="36"/>
    <n v="56400000"/>
    <n v="14700000000"/>
    <x v="2"/>
    <n v="436"/>
    <n v="49"/>
    <n v="112000000"/>
    <n v="28000"/>
    <n v="448400"/>
    <n v="336300"/>
    <n v="5400000"/>
    <n v="100000"/>
    <x v="36"/>
    <x v="2"/>
    <x v="1"/>
    <s v="US"/>
    <n v="88.2"/>
    <n v="328000000"/>
    <n v="14.7"/>
    <n v="271000000"/>
    <n v="37.090240000000001"/>
    <n v="-95.712900000000005"/>
    <n v="1.77304964539007E-3"/>
    <x v="3"/>
    <x v="3"/>
    <n v="0.82621951219512202"/>
  </r>
  <r>
    <n v="940"/>
    <x v="37"/>
    <n v="54600000"/>
    <n v="35300000000"/>
    <x v="1"/>
    <n v="3707"/>
    <n v="19"/>
    <n v="512000000"/>
    <n v="128000"/>
    <n v="2000000"/>
    <n v="1500000"/>
    <n v="24600000"/>
    <n v="500000"/>
    <x v="37"/>
    <x v="1"/>
    <x v="0"/>
    <s v="IN"/>
    <n v="28.1"/>
    <n v="1370000000"/>
    <n v="5.36"/>
    <n v="471000000"/>
    <n v="20.593679999999999"/>
    <n v="78.962879999999998"/>
    <n v="9.1575091575091597E-3"/>
    <x v="0"/>
    <x v="0"/>
    <n v="0.34379562043795597"/>
  </r>
  <r>
    <n v="498"/>
    <x v="38"/>
    <n v="54000000"/>
    <n v="32300000000"/>
    <x v="0"/>
    <n v="11"/>
    <n v="49"/>
    <n v="159"/>
    <n v="0.04"/>
    <n v="0.64"/>
    <n v="0.48"/>
    <n v="8"/>
    <n v="0"/>
    <x v="38"/>
    <x v="0"/>
    <x v="1"/>
    <s v="US"/>
    <n v="88.2"/>
    <n v="328000000"/>
    <n v="14.7"/>
    <n v="271000000"/>
    <n v="37.090240000000001"/>
    <n v="-95.712900000000005"/>
    <n v="0"/>
    <x v="5"/>
    <x v="5"/>
    <n v="0.82621951219512202"/>
  </r>
  <r>
    <n v="235"/>
    <x v="39"/>
    <n v="53500000"/>
    <n v="30400000000"/>
    <x v="0"/>
    <n v="383"/>
    <n v="48"/>
    <n v="203000000"/>
    <n v="50700"/>
    <n v="810900"/>
    <n v="608200"/>
    <n v="9700000"/>
    <n v="100000"/>
    <x v="39"/>
    <x v="0"/>
    <x v="5"/>
    <s v="GB"/>
    <n v="60"/>
    <n v="66834405"/>
    <n v="3.85"/>
    <n v="55908316"/>
    <n v="55.378050000000002"/>
    <n v="-3.4359700000000002"/>
    <n v="1.8691588785046699E-3"/>
    <x v="0"/>
    <x v="0"/>
    <n v="0.83651999295871604"/>
  </r>
  <r>
    <n v="368"/>
    <x v="40"/>
    <n v="53300000"/>
    <n v="30500000000"/>
    <x v="3"/>
    <n v="577"/>
    <n v="19"/>
    <n v="816000000"/>
    <n v="204000"/>
    <n v="3300000"/>
    <n v="2400000"/>
    <n v="39200000"/>
    <n v="1600000"/>
    <x v="40"/>
    <x v="3"/>
    <x v="0"/>
    <s v="IN"/>
    <n v="28.1"/>
    <n v="1370000000"/>
    <n v="5.36"/>
    <n v="471000000"/>
    <n v="20.593679999999999"/>
    <n v="78.962879999999998"/>
    <n v="3.0018761726078799E-2"/>
    <x v="7"/>
    <x v="7"/>
    <n v="0.34379562043795597"/>
  </r>
  <r>
    <n v="783"/>
    <x v="41"/>
    <n v="52900000"/>
    <n v="29900000000"/>
    <x v="0"/>
    <n v="216"/>
    <n v="49"/>
    <n v="528000000"/>
    <n v="132100"/>
    <n v="2100000"/>
    <n v="1600000"/>
    <n v="25400000"/>
    <n v="800000"/>
    <x v="4"/>
    <x v="0"/>
    <x v="1"/>
    <s v="US"/>
    <n v="88.2"/>
    <n v="328000000"/>
    <n v="14.7"/>
    <n v="271000000"/>
    <n v="37.090240000000001"/>
    <n v="-95.712900000000005"/>
    <n v="1.51228733459357E-2"/>
    <x v="0"/>
    <x v="0"/>
    <n v="0.82621951219512202"/>
  </r>
  <r>
    <n v="62"/>
    <x v="42"/>
    <n v="52700000"/>
    <n v="24000000000"/>
    <x v="0"/>
    <n v="147"/>
    <n v="49"/>
    <n v="160000000"/>
    <n v="40100"/>
    <n v="640900"/>
    <n v="480600"/>
    <n v="7700000"/>
    <n v="100000"/>
    <x v="41"/>
    <x v="0"/>
    <x v="1"/>
    <s v="US"/>
    <n v="88.2"/>
    <n v="328000000"/>
    <n v="14.7"/>
    <n v="271000000"/>
    <n v="37.090240000000001"/>
    <n v="-95.712900000000005"/>
    <n v="1.89753320683112E-3"/>
    <x v="8"/>
    <x v="8"/>
    <n v="0.82621951219512202"/>
  </r>
  <r>
    <n v="107"/>
    <x v="43"/>
    <n v="52200000"/>
    <n v="9880000000"/>
    <x v="3"/>
    <n v="847"/>
    <n v="49"/>
    <n v="267000000"/>
    <n v="66700"/>
    <n v="1100000"/>
    <n v="800200"/>
    <n v="12800000"/>
    <n v="600000"/>
    <x v="42"/>
    <x v="3"/>
    <x v="1"/>
    <s v="US"/>
    <n v="88.2"/>
    <n v="328000000"/>
    <n v="14.7"/>
    <n v="271000000"/>
    <n v="37.090240000000001"/>
    <n v="-95.712900000000005"/>
    <n v="1.1494252873563199E-2"/>
    <x v="2"/>
    <x v="2"/>
    <n v="0.82621951219512202"/>
  </r>
  <r>
    <n v="414"/>
    <x v="44"/>
    <n v="48100000"/>
    <n v="14600000000"/>
    <x v="7"/>
    <n v="2052"/>
    <n v="9"/>
    <n v="66388000"/>
    <n v="16600"/>
    <n v="265600"/>
    <n v="199200"/>
    <n v="3200000"/>
    <n v="200000"/>
    <x v="43"/>
    <x v="7"/>
    <x v="9"/>
    <s v="CL"/>
    <n v="88.5"/>
    <n v="18952038"/>
    <n v="7.09"/>
    <n v="16610135"/>
    <n v="-35.6751"/>
    <n v="-71.543000000000006"/>
    <n v="4.15800415800416E-3"/>
    <x v="2"/>
    <x v="2"/>
    <n v="0.87643001771102402"/>
  </r>
  <r>
    <n v="106"/>
    <x v="45"/>
    <n v="47900000"/>
    <n v="13600000000"/>
    <x v="0"/>
    <n v="65"/>
    <n v="49"/>
    <n v="147000000"/>
    <n v="36700"/>
    <n v="587400"/>
    <n v="440600"/>
    <n v="7000000"/>
    <n v="200000"/>
    <x v="44"/>
    <x v="0"/>
    <x v="1"/>
    <s v="US"/>
    <n v="88.2"/>
    <n v="328000000"/>
    <n v="14.7"/>
    <n v="271000000"/>
    <n v="37.090240000000001"/>
    <n v="-95.712900000000005"/>
    <n v="4.1753653444676396E-3"/>
    <x v="2"/>
    <x v="2"/>
    <n v="0.82621951219512202"/>
  </r>
  <r>
    <n v="302"/>
    <x v="46"/>
    <n v="47500000"/>
    <n v="30800000000"/>
    <x v="2"/>
    <n v="3322"/>
    <n v="36"/>
    <n v="307000000"/>
    <n v="76600"/>
    <n v="1200000"/>
    <n v="919600"/>
    <n v="14700000"/>
    <n v="700000"/>
    <x v="45"/>
    <x v="2"/>
    <x v="3"/>
    <s v="RU"/>
    <n v="81.900000000000006"/>
    <n v="144000000"/>
    <n v="4.59"/>
    <n v="108000000"/>
    <n v="61.524009999999997"/>
    <n v="105.3188"/>
    <n v="1.4736842105263199E-2"/>
    <x v="0"/>
    <x v="0"/>
    <n v="0.75"/>
  </r>
  <r>
    <n v="722"/>
    <x v="47"/>
    <n v="47400000"/>
    <n v="22500000000"/>
    <x v="2"/>
    <n v="11451"/>
    <n v="19"/>
    <n v="233000000"/>
    <n v="58200"/>
    <n v="931000"/>
    <n v="698200"/>
    <n v="11200000"/>
    <n v="500000"/>
    <x v="46"/>
    <x v="2"/>
    <x v="0"/>
    <s v="IN"/>
    <n v="28.1"/>
    <n v="1370000000"/>
    <n v="5.36"/>
    <n v="471000000"/>
    <n v="20.593679999999999"/>
    <n v="78.962879999999998"/>
    <n v="1.05485232067511E-2"/>
    <x v="8"/>
    <x v="8"/>
    <n v="0.34379562043795597"/>
  </r>
  <r>
    <n v="82"/>
    <x v="48"/>
    <n v="46800000"/>
    <n v="19400000000"/>
    <x v="2"/>
    <n v="1"/>
    <n v="29"/>
    <n v="440"/>
    <n v="0.11"/>
    <n v="2"/>
    <n v="1"/>
    <n v="21"/>
    <n v="75"/>
    <x v="47"/>
    <x v="2"/>
    <x v="10"/>
    <s v="MX"/>
    <n v="40.200000000000003"/>
    <n v="126000000"/>
    <n v="3.42"/>
    <n v="103000000"/>
    <n v="23.634499999999999"/>
    <n v="-102.553"/>
    <n v="1.6025641025640999E-6"/>
    <x v="8"/>
    <x v="8"/>
    <n v="0.817460317460318"/>
  </r>
  <r>
    <n v="750"/>
    <x v="49"/>
    <n v="46600000"/>
    <n v="27300000000"/>
    <x v="0"/>
    <n v="3444"/>
    <n v="49"/>
    <n v="315000000"/>
    <n v="78600"/>
    <n v="1300000"/>
    <n v="943500"/>
    <n v="15100000"/>
    <n v="400000"/>
    <x v="34"/>
    <x v="0"/>
    <x v="1"/>
    <s v="US"/>
    <n v="88.2"/>
    <n v="328000000"/>
    <n v="14.7"/>
    <n v="271000000"/>
    <n v="37.090240000000001"/>
    <n v="-95.712900000000005"/>
    <n v="8.58369098712446E-3"/>
    <x v="13"/>
    <x v="13"/>
    <n v="0.82621951219512202"/>
  </r>
  <r>
    <n v="16"/>
    <x v="50"/>
    <n v="46300000"/>
    <n v="22900000000"/>
    <x v="7"/>
    <n v="1"/>
    <n v="12"/>
    <n v="94"/>
    <n v="0.02"/>
    <n v="0.38"/>
    <n v="0.28000000000000003"/>
    <n v="5"/>
    <n v="10"/>
    <x v="48"/>
    <x v="7"/>
    <x v="11"/>
    <s v="CU"/>
    <n v="41.4"/>
    <n v="11333483"/>
    <n v="1.64"/>
    <n v="8739135"/>
    <n v="21.52176"/>
    <n v="-77.781199999999998"/>
    <n v="2.15982721382289E-7"/>
    <x v="0"/>
    <x v="0"/>
    <n v="0.77108996413547404"/>
  </r>
  <r>
    <n v="275"/>
    <x v="51"/>
    <n v="46100000"/>
    <n v="10300000000"/>
    <x v="7"/>
    <n v="543"/>
    <n v="15"/>
    <n v="33842000"/>
    <n v="8500"/>
    <n v="135400"/>
    <n v="101500"/>
    <n v="1600000"/>
    <n v="200000"/>
    <x v="49"/>
    <x v="7"/>
    <x v="12"/>
    <s v="SV"/>
    <n v="29.4"/>
    <n v="6453553"/>
    <n v="4.1100000000000003"/>
    <n v="4694702"/>
    <n v="13.79419"/>
    <n v="-88.896500000000003"/>
    <n v="4.33839479392625E-3"/>
    <x v="12"/>
    <x v="12"/>
    <n v="0.72746005185050799"/>
  </r>
  <r>
    <n v="81"/>
    <x v="52"/>
    <n v="46100000"/>
    <n v="30700000000"/>
    <x v="0"/>
    <n v="1"/>
    <n v="35"/>
    <n v="1"/>
    <n v="0"/>
    <n v="0"/>
    <n v="0"/>
    <n v="0.05"/>
    <n v="0"/>
    <x v="50"/>
    <x v="0"/>
    <x v="13"/>
    <s v="PR"/>
    <n v="97"/>
    <n v="3260314"/>
    <n v="6.2"/>
    <n v="3032092"/>
    <n v="18.200178000000001"/>
    <n v="-66.664512999999999"/>
    <n v="0"/>
    <x v="11"/>
    <x v="11"/>
    <n v="0.92999999386562204"/>
  </r>
  <r>
    <n v="900"/>
    <x v="53"/>
    <n v="45500000"/>
    <n v="21400000000"/>
    <x v="2"/>
    <n v="4660"/>
    <n v="19"/>
    <n v="234000000"/>
    <n v="58500"/>
    <n v="936000"/>
    <n v="702000"/>
    <n v="11200000"/>
    <n v="400000"/>
    <x v="51"/>
    <x v="2"/>
    <x v="0"/>
    <s v="IN"/>
    <n v="28.1"/>
    <n v="1370000000"/>
    <n v="5.36"/>
    <n v="471000000"/>
    <n v="20.593679999999999"/>
    <n v="78.962879999999998"/>
    <n v="8.7912087912087895E-3"/>
    <x v="5"/>
    <x v="5"/>
    <n v="0.34379562043795597"/>
  </r>
  <r>
    <n v="274"/>
    <x v="54"/>
    <n v="45200000"/>
    <n v="16600000000"/>
    <x v="2"/>
    <n v="4331"/>
    <n v="7"/>
    <n v="130000000"/>
    <n v="32600"/>
    <n v="521400"/>
    <n v="391100"/>
    <n v="6300000"/>
    <n v="200000"/>
    <x v="52"/>
    <x v="2"/>
    <x v="7"/>
    <s v="BR"/>
    <n v="51.3"/>
    <n v="213000000"/>
    <n v="12.08"/>
    <n v="183000000"/>
    <n v="-14.234999999999999"/>
    <n v="-51.9253"/>
    <n v="4.4247787610619503E-3"/>
    <x v="0"/>
    <x v="0"/>
    <n v="0.85915492957746498"/>
  </r>
  <r>
    <n v="897"/>
    <x v="55"/>
    <n v="44700000"/>
    <n v="7830000000"/>
    <x v="2"/>
    <n v="1558"/>
    <n v="7"/>
    <n v="48032000"/>
    <n v="12000"/>
    <n v="192100"/>
    <n v="144100"/>
    <n v="2300000"/>
    <n v="100000"/>
    <x v="53"/>
    <x v="2"/>
    <x v="7"/>
    <s v="BR"/>
    <n v="51.3"/>
    <n v="213000000"/>
    <n v="12.08"/>
    <n v="183000000"/>
    <n v="-14.234999999999999"/>
    <n v="-51.9253"/>
    <n v="2.23713646532438E-3"/>
    <x v="2"/>
    <x v="2"/>
    <n v="0.85915492957746498"/>
  </r>
  <r>
    <n v="336"/>
    <x v="56"/>
    <n v="44600000"/>
    <n v="41100000000"/>
    <x v="2"/>
    <n v="100755"/>
    <n v="32"/>
    <n v="1340000000"/>
    <n v="334300"/>
    <n v="5300000"/>
    <n v="4000000"/>
    <n v="64200000"/>
    <n v="1300000"/>
    <x v="54"/>
    <x v="2"/>
    <x v="14"/>
    <s v="PK"/>
    <n v="9"/>
    <n v="217000000"/>
    <n v="4.45"/>
    <n v="79927762"/>
    <n v="30.375319999999999"/>
    <n v="69.345119999999994"/>
    <n v="2.9147982062780301E-2"/>
    <x v="10"/>
    <x v="10"/>
    <n v="0.36833070046083"/>
  </r>
  <r>
    <n v="124"/>
    <x v="57"/>
    <n v="44500000"/>
    <n v="10700000000"/>
    <x v="9"/>
    <n v="0"/>
    <n v="49"/>
    <n v="0"/>
    <n v="0"/>
    <n v="0"/>
    <n v="0"/>
    <n v="0"/>
    <n v="1"/>
    <x v="55"/>
    <x v="9"/>
    <x v="1"/>
    <s v="US"/>
    <n v="88.2"/>
    <n v="328000000"/>
    <n v="14.7"/>
    <n v="271000000"/>
    <n v="37.090240000000001"/>
    <n v="-95.712900000000005"/>
    <n v="2.2471910112359601E-8"/>
    <x v="11"/>
    <x v="11"/>
    <n v="0.82621951219512202"/>
  </r>
  <r>
    <n v="911"/>
    <x v="58"/>
    <n v="44200000"/>
    <n v="4270000000"/>
    <x v="11"/>
    <n v="558"/>
    <n v="7"/>
    <n v="26683000"/>
    <n v="6700"/>
    <n v="106700"/>
    <n v="80100"/>
    <n v="1300000"/>
    <n v="0"/>
    <x v="56"/>
    <x v="11"/>
    <x v="7"/>
    <s v="BR"/>
    <n v="51.3"/>
    <n v="213000000"/>
    <n v="12.08"/>
    <n v="183000000"/>
    <n v="-14.234999999999999"/>
    <n v="-51.9253"/>
    <n v="0"/>
    <x v="2"/>
    <x v="2"/>
    <n v="0.85915492957746498"/>
  </r>
  <r>
    <n v="429"/>
    <x v="59"/>
    <n v="44200000"/>
    <n v="25500000000"/>
    <x v="0"/>
    <n v="128"/>
    <n v="49"/>
    <n v="134000000"/>
    <n v="33600"/>
    <n v="537000"/>
    <n v="402700"/>
    <n v="6400000"/>
    <n v="100000"/>
    <x v="57"/>
    <x v="0"/>
    <x v="1"/>
    <s v="US"/>
    <n v="88.2"/>
    <n v="328000000"/>
    <n v="14.7"/>
    <n v="271000000"/>
    <n v="37.090240000000001"/>
    <n v="-95.712900000000005"/>
    <n v="2.26244343891403E-3"/>
    <x v="10"/>
    <x v="10"/>
    <n v="0.82621951219512202"/>
  </r>
  <r>
    <n v="24"/>
    <x v="60"/>
    <n v="44200000"/>
    <n v="50300000000"/>
    <x v="6"/>
    <n v="193890"/>
    <n v="34"/>
    <n v="177000000"/>
    <n v="44200"/>
    <n v="706500"/>
    <n v="529900"/>
    <n v="8500000"/>
    <n v="300000"/>
    <x v="58"/>
    <x v="6"/>
    <x v="15"/>
    <s v="PH"/>
    <n v="35.5"/>
    <n v="108000000"/>
    <n v="2.15"/>
    <n v="50975903"/>
    <n v="12.879720000000001"/>
    <n v="121.774"/>
    <n v="6.7873303167420799E-3"/>
    <x v="10"/>
    <x v="10"/>
    <n v="0.47199910185185201"/>
  </r>
  <r>
    <n v="42"/>
    <x v="61"/>
    <n v="43700000"/>
    <n v="12900000000"/>
    <x v="0"/>
    <n v="8"/>
    <n v="44"/>
    <n v="22"/>
    <n v="0.01"/>
    <n v="0.09"/>
    <n v="7.0000000000000007E-2"/>
    <n v="1"/>
    <n v="0"/>
    <x v="59"/>
    <x v="0"/>
    <x v="16"/>
    <s v="TH"/>
    <n v="49.3"/>
    <n v="69625582"/>
    <n v="0.75"/>
    <n v="35294600"/>
    <n v="15.87003"/>
    <n v="100.99250000000001"/>
    <n v="0"/>
    <x v="0"/>
    <x v="0"/>
    <n v="0.50691999960589196"/>
  </r>
  <r>
    <n v="347"/>
    <x v="62"/>
    <n v="43600000"/>
    <n v="4830000000"/>
    <x v="2"/>
    <n v="6"/>
    <n v="9"/>
    <n v="4"/>
    <n v="0"/>
    <n v="0.02"/>
    <n v="0.01"/>
    <n v="0.19"/>
    <n v="0"/>
    <x v="60"/>
    <x v="2"/>
    <x v="9"/>
    <s v="CL"/>
    <n v="88.5"/>
    <n v="18952038"/>
    <n v="7.09"/>
    <n v="16610135"/>
    <n v="-35.6751"/>
    <n v="-71.543000000000006"/>
    <n v="0"/>
    <x v="5"/>
    <x v="5"/>
    <n v="0.87643001771102402"/>
  </r>
  <r>
    <n v="718"/>
    <x v="63"/>
    <n v="43500000"/>
    <n v="27600000000"/>
    <x v="6"/>
    <n v="326"/>
    <n v="11"/>
    <n v="353000000"/>
    <n v="88400"/>
    <n v="1400000"/>
    <n v="1100000"/>
    <n v="17000000"/>
    <n v="500000"/>
    <x v="61"/>
    <x v="6"/>
    <x v="17"/>
    <s v="CO"/>
    <n v="55.3"/>
    <n v="50339443"/>
    <n v="9.7100000000000009"/>
    <n v="40827302"/>
    <n v="4.5708679999999999"/>
    <n v="-74.297300000000007"/>
    <n v="1.1494252873563199E-2"/>
    <x v="11"/>
    <x v="11"/>
    <n v="0.81104000296546797"/>
  </r>
  <r>
    <n v="949"/>
    <x v="64"/>
    <n v="43200000"/>
    <n v="36500000000"/>
    <x v="1"/>
    <n v="1478"/>
    <n v="36"/>
    <n v="304000000"/>
    <n v="75900"/>
    <n v="1200000"/>
    <n v="911300"/>
    <n v="14600000"/>
    <n v="300000"/>
    <x v="62"/>
    <x v="1"/>
    <x v="3"/>
    <s v="RU"/>
    <n v="81.900000000000006"/>
    <n v="144000000"/>
    <n v="4.59"/>
    <n v="108000000"/>
    <n v="61.524009999999997"/>
    <n v="105.3188"/>
    <n v="6.9444444444444397E-3"/>
    <x v="12"/>
    <x v="12"/>
    <n v="0.75"/>
  </r>
  <r>
    <n v="65"/>
    <x v="65"/>
    <n v="43200000"/>
    <n v="37900000000"/>
    <x v="2"/>
    <n v="109871"/>
    <n v="32"/>
    <n v="1150000000"/>
    <n v="287300"/>
    <n v="4600000"/>
    <n v="3400000"/>
    <n v="55200000"/>
    <n v="900000"/>
    <x v="63"/>
    <x v="2"/>
    <x v="14"/>
    <s v="PK"/>
    <n v="9"/>
    <n v="217000000"/>
    <n v="4.45"/>
    <n v="79927762"/>
    <n v="30.375319999999999"/>
    <n v="69.345119999999994"/>
    <n v="2.0833333333333301E-2"/>
    <x v="5"/>
    <x v="5"/>
    <n v="0.36833070046083"/>
  </r>
  <r>
    <n v="753"/>
    <x v="66"/>
    <n v="42500000"/>
    <n v="26800000000"/>
    <x v="0"/>
    <n v="10938"/>
    <n v="19"/>
    <n v="160000000"/>
    <n v="39900"/>
    <n v="639000"/>
    <n v="479300"/>
    <n v="7700000"/>
    <n v="100000"/>
    <x v="64"/>
    <x v="0"/>
    <x v="0"/>
    <s v="IN"/>
    <n v="28.1"/>
    <n v="1370000000"/>
    <n v="5.36"/>
    <n v="471000000"/>
    <n v="20.593679999999999"/>
    <n v="78.962879999999998"/>
    <n v="2.3529411764705902E-3"/>
    <x v="1"/>
    <x v="1"/>
    <n v="0.34379562043795597"/>
  </r>
  <r>
    <n v="475"/>
    <x v="67"/>
    <n v="42400000"/>
    <n v="19500000000"/>
    <x v="2"/>
    <n v="618"/>
    <n v="49"/>
    <n v="53202000"/>
    <n v="13300"/>
    <n v="212800"/>
    <n v="159600"/>
    <n v="2600000"/>
    <n v="0"/>
    <x v="65"/>
    <x v="2"/>
    <x v="1"/>
    <s v="US"/>
    <n v="88.2"/>
    <n v="328000000"/>
    <n v="14.7"/>
    <n v="271000000"/>
    <n v="37.090240000000001"/>
    <n v="-95.712900000000005"/>
    <n v="0"/>
    <x v="14"/>
    <x v="14"/>
    <n v="0.82621951219512202"/>
  </r>
  <r>
    <n v="532"/>
    <x v="68"/>
    <n v="42400000"/>
    <n v="24500000000"/>
    <x v="4"/>
    <n v="1218"/>
    <n v="49"/>
    <n v="670000000"/>
    <n v="167600"/>
    <n v="2700000"/>
    <n v="2000000"/>
    <n v="32200000"/>
    <n v="1000000"/>
    <x v="66"/>
    <x v="4"/>
    <x v="1"/>
    <s v="US"/>
    <n v="88.2"/>
    <n v="328000000"/>
    <n v="14.7"/>
    <n v="271000000"/>
    <n v="37.090240000000001"/>
    <n v="-95.712900000000005"/>
    <n v="2.3584905660377398E-2"/>
    <x v="7"/>
    <x v="7"/>
    <n v="0.82621951219512202"/>
  </r>
  <r>
    <n v="683"/>
    <x v="69"/>
    <n v="41900000"/>
    <n v="22500000000"/>
    <x v="2"/>
    <n v="84"/>
    <n v="6"/>
    <n v="183000000"/>
    <n v="45700"/>
    <n v="731700"/>
    <n v="548800"/>
    <n v="8800000"/>
    <n v="100000"/>
    <x v="67"/>
    <x v="2"/>
    <x v="18"/>
    <s v="BB"/>
    <n v="65.400000000000006"/>
    <n v="287025"/>
    <n v="10.33"/>
    <n v="89431"/>
    <n v="13.19389"/>
    <n v="-59.543199999999999"/>
    <n v="2.38663484486874E-3"/>
    <x v="11"/>
    <x v="11"/>
    <n v="0.31157913073774102"/>
  </r>
  <r>
    <n v="377"/>
    <x v="70"/>
    <n v="41400000"/>
    <n v="17600000000"/>
    <x v="12"/>
    <n v="4510"/>
    <n v="19"/>
    <n v="181000000"/>
    <n v="45200"/>
    <n v="723800"/>
    <n v="542800"/>
    <n v="8700000"/>
    <n v="400000"/>
    <x v="68"/>
    <x v="12"/>
    <x v="0"/>
    <s v="IN"/>
    <n v="28.1"/>
    <n v="1370000000"/>
    <n v="5.36"/>
    <n v="471000000"/>
    <n v="20.593679999999999"/>
    <n v="78.962879999999998"/>
    <n v="9.6618357487922701E-3"/>
    <x v="11"/>
    <x v="11"/>
    <n v="0.34379562043795597"/>
  </r>
  <r>
    <n v="442"/>
    <x v="71"/>
    <n v="41300000"/>
    <n v="5600000000"/>
    <x v="6"/>
    <n v="291"/>
    <n v="29"/>
    <n v="137000000"/>
    <n v="34200"/>
    <n v="547000"/>
    <n v="410200"/>
    <n v="6600000"/>
    <n v="400000"/>
    <x v="69"/>
    <x v="6"/>
    <x v="10"/>
    <s v="MX"/>
    <n v="40.200000000000003"/>
    <n v="126000000"/>
    <n v="3.42"/>
    <n v="103000000"/>
    <n v="23.634499999999999"/>
    <n v="-102.553"/>
    <n v="9.6852300242130807E-3"/>
    <x v="5"/>
    <x v="5"/>
    <n v="0.817460317460318"/>
  </r>
  <r>
    <n v="488"/>
    <x v="72"/>
    <n v="40900000"/>
    <n v="39500000000"/>
    <x v="3"/>
    <n v="2423"/>
    <n v="49"/>
    <n v="98775000"/>
    <n v="24700"/>
    <n v="395100"/>
    <n v="296300"/>
    <n v="4700000"/>
    <n v="100000"/>
    <x v="70"/>
    <x v="3"/>
    <x v="1"/>
    <s v="US"/>
    <n v="88.2"/>
    <n v="328000000"/>
    <n v="14.7"/>
    <n v="271000000"/>
    <n v="37.090240000000001"/>
    <n v="-95.712900000000005"/>
    <n v="2.4449877750611199E-3"/>
    <x v="12"/>
    <x v="12"/>
    <n v="0.82621951219512202"/>
  </r>
  <r>
    <n v="506"/>
    <x v="73"/>
    <n v="40600000"/>
    <n v="8670000000"/>
    <x v="11"/>
    <n v="0"/>
    <n v="29"/>
    <n v="0"/>
    <n v="0"/>
    <n v="0"/>
    <n v="0"/>
    <n v="0"/>
    <n v="0"/>
    <x v="71"/>
    <x v="11"/>
    <x v="10"/>
    <s v="MX"/>
    <n v="40.200000000000003"/>
    <n v="126000000"/>
    <n v="3.42"/>
    <n v="103000000"/>
    <n v="23.634499999999999"/>
    <n v="-102.553"/>
    <n v="0"/>
    <x v="4"/>
    <x v="4"/>
    <n v="0.817460317460318"/>
  </r>
  <r>
    <n v="245"/>
    <x v="74"/>
    <n v="40400000"/>
    <n v="7410000000"/>
    <x v="7"/>
    <n v="703"/>
    <n v="41"/>
    <n v="5773000"/>
    <n v="1400"/>
    <n v="23100"/>
    <n v="17300"/>
    <n v="277100"/>
    <n v="0"/>
    <x v="72"/>
    <x v="7"/>
    <x v="19"/>
    <s v="ES"/>
    <n v="88.9"/>
    <n v="47076781"/>
    <n v="13.96"/>
    <n v="37927409"/>
    <n v="40.46367"/>
    <n v="-3.7492200000000002"/>
    <n v="0"/>
    <x v="12"/>
    <x v="12"/>
    <n v="0.805650008228048"/>
  </r>
  <r>
    <n v="839"/>
    <x v="75"/>
    <n v="40300000"/>
    <n v="47000000000"/>
    <x v="2"/>
    <n v="4"/>
    <n v="49"/>
    <n v="5"/>
    <n v="0"/>
    <n v="0.02"/>
    <n v="0.02"/>
    <n v="0.24"/>
    <n v="0"/>
    <x v="73"/>
    <x v="2"/>
    <x v="1"/>
    <s v="US"/>
    <n v="88.2"/>
    <n v="328000000"/>
    <n v="14.7"/>
    <n v="271000000"/>
    <n v="37.090240000000001"/>
    <n v="-95.712900000000005"/>
    <n v="0"/>
    <x v="6"/>
    <x v="6"/>
    <n v="0.82621951219512202"/>
  </r>
  <r>
    <n v="728"/>
    <x v="76"/>
    <n v="39700000"/>
    <n v="23900000000"/>
    <x v="6"/>
    <n v="1596"/>
    <n v="47"/>
    <n v="248000000"/>
    <n v="61900"/>
    <n v="990900"/>
    <n v="743200"/>
    <n v="11900000"/>
    <n v="300000"/>
    <x v="74"/>
    <x v="6"/>
    <x v="20"/>
    <s v="AE"/>
    <n v="36.799999999999997"/>
    <n v="9770529"/>
    <n v="2.35"/>
    <n v="8479744"/>
    <n v="23.42408"/>
    <n v="53.847819999999999"/>
    <n v="7.5566750629722903E-3"/>
    <x v="14"/>
    <x v="14"/>
    <n v="0.86788995764712396"/>
  </r>
  <r>
    <n v="503"/>
    <x v="77"/>
    <n v="39400000"/>
    <n v="22300000000"/>
    <x v="6"/>
    <n v="1"/>
    <n v="7"/>
    <n v="2"/>
    <n v="0"/>
    <n v="0.01"/>
    <n v="0.01"/>
    <n v="0.1"/>
    <n v="0"/>
    <x v="75"/>
    <x v="6"/>
    <x v="7"/>
    <s v="BR"/>
    <n v="51.3"/>
    <n v="213000000"/>
    <n v="12.08"/>
    <n v="183000000"/>
    <n v="-14.234999999999999"/>
    <n v="-51.9253"/>
    <n v="0"/>
    <x v="15"/>
    <x v="15"/>
    <n v="0.85915492957746498"/>
  </r>
  <r>
    <n v="931"/>
    <x v="78"/>
    <n v="39200000"/>
    <n v="10500000000"/>
    <x v="0"/>
    <n v="133"/>
    <n v="49"/>
    <n v="58362000"/>
    <n v="14600"/>
    <n v="233400"/>
    <n v="175100"/>
    <n v="2800000"/>
    <n v="100000"/>
    <x v="76"/>
    <x v="0"/>
    <x v="1"/>
    <s v="US"/>
    <n v="88.2"/>
    <n v="328000000"/>
    <n v="14.7"/>
    <n v="271000000"/>
    <n v="37.090240000000001"/>
    <n v="-95.712900000000005"/>
    <n v="2.5510204081632599E-3"/>
    <x v="3"/>
    <x v="3"/>
    <n v="0.82621951219512202"/>
  </r>
  <r>
    <n v="141"/>
    <x v="79"/>
    <n v="39200000"/>
    <n v="3290000000"/>
    <x v="11"/>
    <n v="186"/>
    <n v="19"/>
    <n v="78688000"/>
    <n v="19700"/>
    <n v="314800"/>
    <n v="236100"/>
    <n v="3800000"/>
    <n v="700000"/>
    <x v="77"/>
    <x v="11"/>
    <x v="0"/>
    <s v="IN"/>
    <n v="28.1"/>
    <n v="1370000000"/>
    <n v="5.36"/>
    <n v="471000000"/>
    <n v="20.593679999999999"/>
    <n v="78.962879999999998"/>
    <n v="1.7857142857142901E-2"/>
    <x v="7"/>
    <x v="7"/>
    <n v="0.34379562043795597"/>
  </r>
  <r>
    <n v="771"/>
    <x v="80"/>
    <n v="39200000"/>
    <n v="44900000000"/>
    <x v="3"/>
    <n v="744"/>
    <n v="8"/>
    <n v="561000000"/>
    <n v="140200"/>
    <n v="2200000"/>
    <n v="1700000"/>
    <n v="26900000"/>
    <n v="400000"/>
    <x v="78"/>
    <x v="3"/>
    <x v="6"/>
    <s v="CA"/>
    <n v="68.900000000000006"/>
    <n v="36991981"/>
    <n v="5.56"/>
    <n v="30628482"/>
    <n v="56.130369999999999"/>
    <n v="-106.34699999999999"/>
    <n v="1.02040816326531E-2"/>
    <x v="0"/>
    <x v="0"/>
    <n v="0.82797625788140405"/>
  </r>
  <r>
    <n v="550"/>
    <x v="81"/>
    <n v="39100000"/>
    <n v="16100000000"/>
    <x v="7"/>
    <n v="1876"/>
    <n v="41"/>
    <n v="264000000"/>
    <n v="66000"/>
    <n v="1100000"/>
    <n v="792300"/>
    <n v="12700000"/>
    <n v="800000"/>
    <x v="79"/>
    <x v="7"/>
    <x v="19"/>
    <s v="ES"/>
    <n v="88.9"/>
    <n v="47076781"/>
    <n v="13.96"/>
    <n v="37927409"/>
    <n v="40.46367"/>
    <n v="-3.7492200000000002"/>
    <n v="2.0460358056266E-2"/>
    <x v="3"/>
    <x v="3"/>
    <n v="0.805650008228048"/>
  </r>
  <r>
    <n v="923"/>
    <x v="82"/>
    <n v="39000000"/>
    <n v="36100000000"/>
    <x v="2"/>
    <n v="72580"/>
    <n v="44"/>
    <n v="130000000"/>
    <n v="32600"/>
    <n v="521800"/>
    <n v="391400"/>
    <n v="6300000"/>
    <n v="200000"/>
    <x v="80"/>
    <x v="2"/>
    <x v="16"/>
    <s v="TH"/>
    <n v="49.3"/>
    <n v="69625582"/>
    <n v="0.75"/>
    <n v="35294600"/>
    <n v="15.87003"/>
    <n v="100.99250000000001"/>
    <n v="5.1282051282051299E-3"/>
    <x v="1"/>
    <x v="1"/>
    <n v="0.50691999960589196"/>
  </r>
  <r>
    <n v="323"/>
    <x v="83"/>
    <n v="38900000"/>
    <n v="25200000000"/>
    <x v="0"/>
    <n v="3043"/>
    <n v="7"/>
    <n v="1640000000"/>
    <n v="408700"/>
    <n v="6500000"/>
    <n v="4900000"/>
    <n v="78500000"/>
    <n v="100000"/>
    <x v="81"/>
    <x v="0"/>
    <x v="7"/>
    <s v="BR"/>
    <n v="51.3"/>
    <n v="213000000"/>
    <n v="12.08"/>
    <n v="183000000"/>
    <n v="-14.234999999999999"/>
    <n v="-51.9253"/>
    <n v="2.5706940874036001E-3"/>
    <x v="7"/>
    <x v="7"/>
    <n v="0.85915492957746498"/>
  </r>
  <r>
    <n v="793"/>
    <x v="84"/>
    <n v="38600000"/>
    <n v="7340000000"/>
    <x v="13"/>
    <n v="200933"/>
    <n v="49"/>
    <n v="45638000"/>
    <n v="11400"/>
    <n v="182600"/>
    <n v="136900"/>
    <n v="2200000"/>
    <n v="100000"/>
    <x v="82"/>
    <x v="13"/>
    <x v="1"/>
    <s v="US"/>
    <n v="88.2"/>
    <n v="328000000"/>
    <n v="14.7"/>
    <n v="271000000"/>
    <n v="37.090240000000001"/>
    <n v="-95.712900000000005"/>
    <n v="2.5906735751295299E-3"/>
    <x v="13"/>
    <x v="13"/>
    <n v="0.82621951219512202"/>
  </r>
  <r>
    <n v="726"/>
    <x v="85"/>
    <n v="38400000"/>
    <n v="21500000000"/>
    <x v="6"/>
    <n v="982"/>
    <n v="38"/>
    <n v="1589000"/>
    <n v="397"/>
    <n v="6400"/>
    <n v="4800"/>
    <n v="76300"/>
    <n v="2000"/>
    <x v="83"/>
    <x v="6"/>
    <x v="21"/>
    <s v="SA"/>
    <n v="68"/>
    <n v="34268528"/>
    <n v="5.93"/>
    <n v="28807838"/>
    <n v="23.885940000000002"/>
    <n v="45.079160000000002"/>
    <n v="5.2083333333333303E-5"/>
    <x v="6"/>
    <x v="6"/>
    <n v="0.84064999815574204"/>
  </r>
  <r>
    <n v="316"/>
    <x v="86"/>
    <n v="38300000"/>
    <n v="16700000000"/>
    <x v="0"/>
    <n v="3532"/>
    <n v="19"/>
    <n v="815000000"/>
    <n v="203700"/>
    <n v="3300000"/>
    <n v="2400000"/>
    <n v="39100000"/>
    <n v="400000"/>
    <x v="84"/>
    <x v="0"/>
    <x v="0"/>
    <s v="IN"/>
    <n v="28.1"/>
    <n v="1370000000"/>
    <n v="5.36"/>
    <n v="471000000"/>
    <n v="20.593679999999999"/>
    <n v="78.962879999999998"/>
    <n v="1.0443864229764999E-2"/>
    <x v="3"/>
    <x v="3"/>
    <n v="0.34379562043795597"/>
  </r>
  <r>
    <n v="748"/>
    <x v="87"/>
    <n v="38200000"/>
    <n v="28500000000"/>
    <x v="4"/>
    <n v="24089"/>
    <n v="19"/>
    <n v="416000000"/>
    <n v="104000"/>
    <n v="1700000"/>
    <n v="1200000"/>
    <n v="20000000"/>
    <n v="500000"/>
    <x v="85"/>
    <x v="4"/>
    <x v="0"/>
    <s v="IN"/>
    <n v="28.1"/>
    <n v="1370000000"/>
    <n v="5.36"/>
    <n v="471000000"/>
    <n v="20.593679999999999"/>
    <n v="78.962879999999998"/>
    <n v="1.3089005235602099E-2"/>
    <x v="7"/>
    <x v="7"/>
    <n v="0.34379562043795597"/>
  </r>
  <r>
    <n v="620"/>
    <x v="88"/>
    <n v="38200000"/>
    <n v="13600000000"/>
    <x v="0"/>
    <n v="11"/>
    <n v="49"/>
    <n v="6348"/>
    <n v="2"/>
    <n v="25"/>
    <n v="19"/>
    <n v="305"/>
    <n v="100"/>
    <x v="86"/>
    <x v="0"/>
    <x v="1"/>
    <s v="US"/>
    <n v="88.2"/>
    <n v="328000000"/>
    <n v="14.7"/>
    <n v="271000000"/>
    <n v="37.090240000000001"/>
    <n v="-95.712900000000005"/>
    <n v="2.61780104712042E-6"/>
    <x v="5"/>
    <x v="5"/>
    <n v="0.82621951219512202"/>
  </r>
  <r>
    <n v="818"/>
    <x v="89"/>
    <n v="38200000"/>
    <n v="22800000000"/>
    <x v="2"/>
    <n v="15672"/>
    <n v="49"/>
    <n v="21804000"/>
    <n v="5500"/>
    <n v="87200"/>
    <n v="65400"/>
    <n v="1000000"/>
    <n v="0"/>
    <x v="87"/>
    <x v="2"/>
    <x v="1"/>
    <s v="US"/>
    <n v="88.2"/>
    <n v="328000000"/>
    <n v="14.7"/>
    <n v="271000000"/>
    <n v="37.090240000000001"/>
    <n v="-95.712900000000005"/>
    <n v="0"/>
    <x v="0"/>
    <x v="0"/>
    <n v="0.82621951219512202"/>
  </r>
  <r>
    <n v="178"/>
    <x v="90"/>
    <n v="38000000"/>
    <n v="22700000000"/>
    <x v="0"/>
    <n v="505"/>
    <n v="49"/>
    <n v="206000000"/>
    <n v="51400"/>
    <n v="822400"/>
    <n v="616800"/>
    <n v="9900000"/>
    <n v="100000"/>
    <x v="88"/>
    <x v="0"/>
    <x v="1"/>
    <s v="US"/>
    <n v="88.2"/>
    <n v="328000000"/>
    <n v="14.7"/>
    <n v="271000000"/>
    <n v="37.090240000000001"/>
    <n v="-95.712900000000005"/>
    <n v="2.6315789473684201E-3"/>
    <x v="12"/>
    <x v="12"/>
    <n v="0.82621951219512202"/>
  </r>
  <r>
    <n v="895"/>
    <x v="91"/>
    <n v="37900000"/>
    <n v="23500000000"/>
    <x v="5"/>
    <n v="515"/>
    <n v="49"/>
    <n v="244000000"/>
    <n v="61000"/>
    <n v="976400"/>
    <n v="732300"/>
    <n v="11700000"/>
    <n v="200000"/>
    <x v="89"/>
    <x v="5"/>
    <x v="1"/>
    <s v="US"/>
    <n v="88.2"/>
    <n v="328000000"/>
    <n v="14.7"/>
    <n v="271000000"/>
    <n v="37.090240000000001"/>
    <n v="-95.712900000000005"/>
    <n v="5.2770448548812698E-3"/>
    <x v="6"/>
    <x v="6"/>
    <n v="0.82621951219512202"/>
  </r>
  <r>
    <n v="472"/>
    <x v="92"/>
    <n v="37600000"/>
    <n v="18200000000"/>
    <x v="2"/>
    <n v="743"/>
    <n v="49"/>
    <n v="321000000"/>
    <n v="80300"/>
    <n v="1300000"/>
    <n v="963100"/>
    <n v="15400000"/>
    <n v="700000"/>
    <x v="90"/>
    <x v="2"/>
    <x v="1"/>
    <s v="US"/>
    <n v="88.2"/>
    <n v="328000000"/>
    <n v="14.7"/>
    <n v="271000000"/>
    <n v="37.090240000000001"/>
    <n v="-95.712900000000005"/>
    <n v="1.8617021276595699E-2"/>
    <x v="14"/>
    <x v="14"/>
    <n v="0.82621951219512202"/>
  </r>
  <r>
    <n v="963"/>
    <x v="93"/>
    <n v="37500000"/>
    <n v="27300000000"/>
    <x v="2"/>
    <n v="117152"/>
    <n v="44"/>
    <n v="141000000"/>
    <n v="35200"/>
    <n v="563000"/>
    <n v="422300"/>
    <n v="6800000"/>
    <n v="300000"/>
    <x v="91"/>
    <x v="2"/>
    <x v="16"/>
    <s v="TH"/>
    <n v="49.3"/>
    <n v="69625582"/>
    <n v="0.75"/>
    <n v="35294600"/>
    <n v="15.87003"/>
    <n v="100.99250000000001"/>
    <n v="8.0000000000000002E-3"/>
    <x v="2"/>
    <x v="2"/>
    <n v="0.50691999960589196"/>
  </r>
  <r>
    <n v="408"/>
    <x v="94"/>
    <n v="37200000"/>
    <n v="16400000000"/>
    <x v="11"/>
    <n v="220"/>
    <n v="19"/>
    <n v="49861000"/>
    <n v="12500"/>
    <n v="199400"/>
    <n v="149600"/>
    <n v="2400000"/>
    <n v="100000"/>
    <x v="92"/>
    <x v="11"/>
    <x v="0"/>
    <s v="IN"/>
    <n v="28.1"/>
    <n v="1370000000"/>
    <n v="5.36"/>
    <n v="471000000"/>
    <n v="20.593679999999999"/>
    <n v="78.962879999999998"/>
    <n v="2.6881720430107499E-3"/>
    <x v="14"/>
    <x v="14"/>
    <n v="0.34379562043795597"/>
  </r>
  <r>
    <n v="520"/>
    <x v="95"/>
    <n v="37000000"/>
    <n v="24200000000"/>
    <x v="6"/>
    <n v="744"/>
    <n v="7"/>
    <n v="251000000"/>
    <n v="62900"/>
    <n v="1000000"/>
    <n v="754300"/>
    <n v="12100000"/>
    <n v="300000"/>
    <x v="93"/>
    <x v="6"/>
    <x v="7"/>
    <s v="BR"/>
    <n v="51.3"/>
    <n v="213000000"/>
    <n v="12.08"/>
    <n v="183000000"/>
    <n v="-14.234999999999999"/>
    <n v="-51.9253"/>
    <n v="8.1081081081081103E-3"/>
    <x v="3"/>
    <x v="3"/>
    <n v="0.85915492957746498"/>
  </r>
  <r>
    <n v="22"/>
    <x v="96"/>
    <n v="37000000"/>
    <n v="13100000000"/>
    <x v="6"/>
    <n v="301308"/>
    <n v="19"/>
    <n v="267000000"/>
    <n v="66800"/>
    <n v="1100000"/>
    <n v="801200"/>
    <n v="12800000"/>
    <n v="400000"/>
    <x v="94"/>
    <x v="6"/>
    <x v="0"/>
    <s v="IN"/>
    <n v="28.1"/>
    <n v="1370000000"/>
    <n v="5.36"/>
    <n v="471000000"/>
    <n v="20.593679999999999"/>
    <n v="78.962879999999998"/>
    <n v="1.0810810810810799E-2"/>
    <x v="1"/>
    <x v="1"/>
    <n v="0.34379562043795597"/>
  </r>
  <r>
    <n v="126"/>
    <x v="97"/>
    <n v="36700000"/>
    <n v="19400000000"/>
    <x v="0"/>
    <n v="99"/>
    <n v="49"/>
    <n v="175000000"/>
    <n v="43800"/>
    <n v="701000"/>
    <n v="525700"/>
    <n v="8400000"/>
    <n v="200000"/>
    <x v="95"/>
    <x v="0"/>
    <x v="1"/>
    <s v="US"/>
    <n v="88.2"/>
    <n v="328000000"/>
    <n v="14.7"/>
    <n v="271000000"/>
    <n v="37.090240000000001"/>
    <n v="-95.712900000000005"/>
    <n v="5.4495912806539499E-3"/>
    <x v="0"/>
    <x v="0"/>
    <n v="0.82621951219512202"/>
  </r>
  <r>
    <n v="868"/>
    <x v="98"/>
    <n v="36600000"/>
    <n v="15700000000"/>
    <x v="12"/>
    <n v="9168"/>
    <n v="19"/>
    <n v="131000000"/>
    <n v="0"/>
    <n v="0"/>
    <n v="0"/>
    <n v="0"/>
    <n v="200000"/>
    <x v="96"/>
    <x v="12"/>
    <x v="0"/>
    <s v="IN"/>
    <n v="28.1"/>
    <n v="1370000000"/>
    <n v="5.36"/>
    <n v="471000000"/>
    <n v="20.593679999999999"/>
    <n v="78.962879999999998"/>
    <n v="5.4644808743169399E-3"/>
    <x v="13"/>
    <x v="13"/>
    <n v="0.34379562043795597"/>
  </r>
  <r>
    <n v="525"/>
    <x v="99"/>
    <n v="36600000"/>
    <n v="22600000000"/>
    <x v="0"/>
    <n v="171"/>
    <n v="49"/>
    <n v="153000000"/>
    <n v="38200"/>
    <n v="611300"/>
    <n v="458500"/>
    <n v="7300000"/>
    <n v="0"/>
    <x v="97"/>
    <x v="0"/>
    <x v="1"/>
    <s v="US"/>
    <n v="88.2"/>
    <n v="328000000"/>
    <n v="14.7"/>
    <n v="271000000"/>
    <n v="37.090240000000001"/>
    <n v="-95.712900000000005"/>
    <n v="0"/>
    <x v="0"/>
    <x v="0"/>
    <n v="0.82621951219512202"/>
  </r>
  <r>
    <n v="656"/>
    <x v="100"/>
    <n v="36500000"/>
    <n v="19000000000"/>
    <x v="1"/>
    <n v="5621"/>
    <n v="19"/>
    <n v="319000000"/>
    <n v="79700"/>
    <n v="1300000"/>
    <n v="956100"/>
    <n v="15300000"/>
    <n v="600000"/>
    <x v="98"/>
    <x v="1"/>
    <x v="0"/>
    <s v="IN"/>
    <n v="28.1"/>
    <n v="1370000000"/>
    <n v="5.36"/>
    <n v="471000000"/>
    <n v="20.593679999999999"/>
    <n v="78.962879999999998"/>
    <n v="1.6438356164383602E-2"/>
    <x v="7"/>
    <x v="7"/>
    <n v="0.34379562043795597"/>
  </r>
  <r>
    <n v="597"/>
    <x v="101"/>
    <n v="36300000"/>
    <n v="0"/>
    <x v="5"/>
    <n v="0"/>
    <n v="49"/>
    <n v="0"/>
    <n v="0"/>
    <n v="0"/>
    <n v="0"/>
    <n v="0"/>
    <n v="0"/>
    <x v="99"/>
    <x v="5"/>
    <x v="1"/>
    <s v="US"/>
    <n v="88.2"/>
    <n v="328000000"/>
    <n v="14.7"/>
    <n v="271000000"/>
    <n v="37.090240000000001"/>
    <n v="-95.712900000000005"/>
    <n v="0"/>
    <x v="2"/>
    <x v="2"/>
    <n v="0.82621951219512202"/>
  </r>
  <r>
    <n v="938"/>
    <x v="102"/>
    <n v="36300000"/>
    <n v="3010000000"/>
    <x v="10"/>
    <n v="744"/>
    <n v="49"/>
    <n v="21103000"/>
    <n v="5300"/>
    <n v="84400"/>
    <n v="63300"/>
    <n v="1000000"/>
    <n v="300000"/>
    <x v="100"/>
    <x v="10"/>
    <x v="1"/>
    <s v="US"/>
    <n v="88.2"/>
    <n v="328000000"/>
    <n v="14.7"/>
    <n v="271000000"/>
    <n v="37.090240000000001"/>
    <n v="-95.712900000000005"/>
    <n v="8.2644628099173608E-3"/>
    <x v="11"/>
    <x v="11"/>
    <n v="0.82621951219512202"/>
  </r>
  <r>
    <n v="623"/>
    <x v="103"/>
    <n v="36200000"/>
    <n v="23400000000"/>
    <x v="0"/>
    <n v="196"/>
    <n v="35"/>
    <n v="169000000"/>
    <n v="42300"/>
    <n v="677000"/>
    <n v="507700"/>
    <n v="8100000"/>
    <n v="100000"/>
    <x v="101"/>
    <x v="0"/>
    <x v="13"/>
    <s v="PR"/>
    <n v="97"/>
    <n v="3260314"/>
    <n v="6.2"/>
    <n v="3032092"/>
    <n v="18.200178000000001"/>
    <n v="-66.664512999999999"/>
    <n v="2.7624309392265201E-3"/>
    <x v="5"/>
    <x v="5"/>
    <n v="0.92999999386562204"/>
  </r>
  <r>
    <n v="573"/>
    <x v="104"/>
    <n v="36100000"/>
    <n v="6330000000"/>
    <x v="7"/>
    <n v="5"/>
    <n v="49"/>
    <n v="32"/>
    <n v="0.01"/>
    <n v="0.13"/>
    <n v="0.1"/>
    <n v="2"/>
    <n v="1"/>
    <x v="102"/>
    <x v="7"/>
    <x v="1"/>
    <s v="US"/>
    <n v="88.2"/>
    <n v="328000000"/>
    <n v="14.7"/>
    <n v="271000000"/>
    <n v="37.090240000000001"/>
    <n v="-95.712900000000005"/>
    <n v="2.7700831024930701E-8"/>
    <x v="12"/>
    <x v="12"/>
    <n v="0.82621951219512202"/>
  </r>
  <r>
    <n v="453"/>
    <x v="105"/>
    <n v="35700000"/>
    <n v="27100000000"/>
    <x v="0"/>
    <n v="654"/>
    <n v="3"/>
    <n v="302000000"/>
    <n v="75500"/>
    <n v="1200000"/>
    <n v="906200"/>
    <n v="14500000"/>
    <n v="400000"/>
    <x v="103"/>
    <x v="0"/>
    <x v="8"/>
    <s v="AR"/>
    <n v="90"/>
    <n v="44938712"/>
    <n v="9.7899999999999991"/>
    <n v="41339571"/>
    <n v="-38.4161"/>
    <n v="-63.616700000000002"/>
    <n v="1.1204481792717101E-2"/>
    <x v="2"/>
    <x v="2"/>
    <n v="0.91991000988190297"/>
  </r>
  <r>
    <n v="709"/>
    <x v="106"/>
    <n v="35500000"/>
    <n v="15700000000"/>
    <x v="2"/>
    <n v="7566"/>
    <n v="19"/>
    <n v="534000000"/>
    <n v="133400"/>
    <n v="2100000"/>
    <n v="1600000"/>
    <n v="25600000"/>
    <n v="900000"/>
    <x v="104"/>
    <x v="2"/>
    <x v="0"/>
    <s v="IN"/>
    <n v="28.1"/>
    <n v="1370000000"/>
    <n v="5.36"/>
    <n v="471000000"/>
    <n v="20.593679999999999"/>
    <n v="78.962879999999998"/>
    <n v="2.5352112676056301E-2"/>
    <x v="2"/>
    <x v="2"/>
    <n v="0.34379562043795597"/>
  </r>
  <r>
    <n v="363"/>
    <x v="107"/>
    <n v="35500000"/>
    <n v="16100000000"/>
    <x v="10"/>
    <n v="273255"/>
    <n v="19"/>
    <n v="291000000"/>
    <n v="72700"/>
    <n v="1200000"/>
    <n v="872500"/>
    <n v="14000000"/>
    <n v="600000"/>
    <x v="105"/>
    <x v="10"/>
    <x v="0"/>
    <s v="IN"/>
    <n v="28.1"/>
    <n v="1370000000"/>
    <n v="5.36"/>
    <n v="471000000"/>
    <n v="20.593679999999999"/>
    <n v="78.962879999999998"/>
    <n v="1.6901408450704199E-2"/>
    <x v="0"/>
    <x v="0"/>
    <n v="0.34379562043795597"/>
  </r>
  <r>
    <n v="855"/>
    <x v="108"/>
    <n v="35400000"/>
    <n v="22600000000"/>
    <x v="0"/>
    <n v="2010"/>
    <n v="19"/>
    <n v="331000000"/>
    <n v="82900"/>
    <n v="1300000"/>
    <n v="994400"/>
    <n v="15900000"/>
    <n v="500000"/>
    <x v="106"/>
    <x v="0"/>
    <x v="0"/>
    <s v="IN"/>
    <n v="28.1"/>
    <n v="1370000000"/>
    <n v="5.36"/>
    <n v="471000000"/>
    <n v="20.593679999999999"/>
    <n v="78.962879999999998"/>
    <n v="1.41242937853107E-2"/>
    <x v="1"/>
    <x v="1"/>
    <n v="0.34379562043795597"/>
  </r>
  <r>
    <n v="833"/>
    <x v="109"/>
    <n v="35400000"/>
    <n v="5560000000"/>
    <x v="7"/>
    <n v="1"/>
    <n v="19"/>
    <n v="53"/>
    <n v="0.01"/>
    <n v="0.21"/>
    <n v="0.16"/>
    <n v="3"/>
    <n v="2"/>
    <x v="107"/>
    <x v="7"/>
    <x v="0"/>
    <s v="IN"/>
    <n v="28.1"/>
    <n v="1370000000"/>
    <n v="5.36"/>
    <n v="471000000"/>
    <n v="20.593679999999999"/>
    <n v="78.962879999999998"/>
    <n v="5.6497175141242902E-8"/>
    <x v="0"/>
    <x v="0"/>
    <n v="0.34379562043795597"/>
  </r>
  <r>
    <n v="699"/>
    <x v="110"/>
    <n v="35200000"/>
    <n v="55300000000"/>
    <x v="2"/>
    <n v="2453"/>
    <n v="49"/>
    <n v="239000000"/>
    <n v="59700"/>
    <n v="954500"/>
    <n v="715800"/>
    <n v="11500000"/>
    <n v="200000"/>
    <x v="108"/>
    <x v="2"/>
    <x v="1"/>
    <s v="US"/>
    <n v="88.2"/>
    <n v="328000000"/>
    <n v="14.7"/>
    <n v="271000000"/>
    <n v="37.090240000000001"/>
    <n v="-95.712900000000005"/>
    <n v="5.6818181818181802E-3"/>
    <x v="3"/>
    <x v="3"/>
    <n v="0.82621951219512202"/>
  </r>
  <r>
    <n v="523"/>
    <x v="111"/>
    <n v="35200000"/>
    <n v="20300000000"/>
    <x v="7"/>
    <n v="5490"/>
    <n v="49"/>
    <n v="127000000"/>
    <n v="31800"/>
    <n v="509300"/>
    <n v="382000"/>
    <n v="6100000"/>
    <n v="100000"/>
    <x v="109"/>
    <x v="7"/>
    <x v="1"/>
    <s v="US"/>
    <n v="88.2"/>
    <n v="328000000"/>
    <n v="14.7"/>
    <n v="271000000"/>
    <n v="37.090240000000001"/>
    <n v="-95.712900000000005"/>
    <n v="2.8409090909090901E-3"/>
    <x v="1"/>
    <x v="1"/>
    <n v="0.82621951219512202"/>
  </r>
  <r>
    <n v="298"/>
    <x v="112"/>
    <n v="34900000"/>
    <n v="25600000000"/>
    <x v="3"/>
    <n v="617"/>
    <n v="49"/>
    <n v="335000000"/>
    <n v="83800"/>
    <n v="1300000"/>
    <n v="1000000"/>
    <n v="16100000"/>
    <n v="300000"/>
    <x v="110"/>
    <x v="3"/>
    <x v="1"/>
    <s v="US"/>
    <n v="88.2"/>
    <n v="328000000"/>
    <n v="14.7"/>
    <n v="271000000"/>
    <n v="37.090240000000001"/>
    <n v="-95.712900000000005"/>
    <n v="8.5959885386819503E-3"/>
    <x v="5"/>
    <x v="5"/>
    <n v="0.82621951219512202"/>
  </r>
  <r>
    <n v="853"/>
    <x v="113"/>
    <n v="34600000"/>
    <n v="21300000000"/>
    <x v="0"/>
    <n v="0"/>
    <n v="19"/>
    <n v="0"/>
    <n v="0"/>
    <n v="0"/>
    <n v="0"/>
    <n v="0"/>
    <n v="0"/>
    <x v="111"/>
    <x v="0"/>
    <x v="0"/>
    <s v="IN"/>
    <n v="28.1"/>
    <n v="1370000000"/>
    <n v="5.36"/>
    <n v="471000000"/>
    <n v="20.593679999999999"/>
    <n v="78.962879999999998"/>
    <n v="0"/>
    <x v="9"/>
    <x v="9"/>
    <n v="0.34379562043795597"/>
  </r>
  <r>
    <n v="788"/>
    <x v="114"/>
    <n v="34400000"/>
    <n v="9690000000"/>
    <x v="7"/>
    <n v="1"/>
    <n v="19"/>
    <n v="86"/>
    <n v="0.02"/>
    <n v="0.34"/>
    <n v="0.26"/>
    <n v="4"/>
    <n v="3"/>
    <x v="112"/>
    <x v="7"/>
    <x v="0"/>
    <s v="IN"/>
    <n v="28.1"/>
    <n v="1370000000"/>
    <n v="5.36"/>
    <n v="471000000"/>
    <n v="20.593679999999999"/>
    <n v="78.962879999999998"/>
    <n v="8.7209302325581406E-8"/>
    <x v="4"/>
    <x v="4"/>
    <n v="0.34379562043795597"/>
  </r>
  <r>
    <n v="296"/>
    <x v="115"/>
    <n v="34300000"/>
    <n v="12700000000"/>
    <x v="0"/>
    <n v="679"/>
    <n v="19"/>
    <n v="101000000"/>
    <n v="25300"/>
    <n v="405400"/>
    <n v="304100"/>
    <n v="4900000"/>
    <n v="100000"/>
    <x v="113"/>
    <x v="0"/>
    <x v="0"/>
    <s v="IN"/>
    <n v="28.1"/>
    <n v="1370000000"/>
    <n v="5.36"/>
    <n v="471000000"/>
    <n v="20.593679999999999"/>
    <n v="78.962879999999998"/>
    <n v="2.91545189504373E-3"/>
    <x v="5"/>
    <x v="5"/>
    <n v="0.34379562043795597"/>
  </r>
  <r>
    <n v="382"/>
    <x v="116"/>
    <n v="34100000"/>
    <n v="23000000000"/>
    <x v="0"/>
    <n v="141"/>
    <n v="11"/>
    <n v="129000000"/>
    <n v="32200"/>
    <n v="514800"/>
    <n v="386100"/>
    <n v="6200000"/>
    <n v="100000"/>
    <x v="114"/>
    <x v="0"/>
    <x v="17"/>
    <s v="CO"/>
    <n v="55.3"/>
    <n v="50339443"/>
    <n v="9.7100000000000009"/>
    <n v="40827302"/>
    <n v="4.5708679999999999"/>
    <n v="-74.297300000000007"/>
    <n v="2.9325513196480899E-3"/>
    <x v="12"/>
    <x v="12"/>
    <n v="0.81104000296546797"/>
  </r>
  <r>
    <n v="401"/>
    <x v="117"/>
    <n v="34000000"/>
    <n v="3960000000"/>
    <x v="2"/>
    <n v="2284"/>
    <n v="20"/>
    <n v="547000000"/>
    <n v="136800"/>
    <n v="2200000"/>
    <n v="1600000"/>
    <n v="26300000"/>
    <n v="5500000"/>
    <x v="115"/>
    <x v="2"/>
    <x v="22"/>
    <s v="ID"/>
    <n v="36.299999999999997"/>
    <n v="270000000"/>
    <n v="4.6900000000000004"/>
    <n v="152000000"/>
    <n v="-0.78927999999999998"/>
    <n v="113.9213"/>
    <n v="0.161764705882353"/>
    <x v="14"/>
    <x v="14"/>
    <n v="0.562962962962963"/>
  </r>
  <r>
    <n v="406"/>
    <x v="118"/>
    <n v="34000000"/>
    <n v="11400000000"/>
    <x v="1"/>
    <n v="240"/>
    <n v="19"/>
    <n v="180000000"/>
    <n v="45000"/>
    <n v="719600"/>
    <n v="539700"/>
    <n v="8600000"/>
    <n v="600000"/>
    <x v="116"/>
    <x v="1"/>
    <x v="0"/>
    <s v="IN"/>
    <n v="28.1"/>
    <n v="1370000000"/>
    <n v="5.36"/>
    <n v="471000000"/>
    <n v="20.593679999999999"/>
    <n v="78.962879999999998"/>
    <n v="1.7647058823529401E-2"/>
    <x v="2"/>
    <x v="2"/>
    <n v="0.34379562043795597"/>
  </r>
  <r>
    <n v="877"/>
    <x v="119"/>
    <n v="33800000"/>
    <n v="15400000000"/>
    <x v="7"/>
    <n v="7606"/>
    <n v="41"/>
    <n v="39094000"/>
    <n v="9800"/>
    <n v="156400"/>
    <n v="117300"/>
    <n v="1900000"/>
    <n v="0"/>
    <x v="117"/>
    <x v="7"/>
    <x v="19"/>
    <s v="ES"/>
    <n v="88.9"/>
    <n v="47076781"/>
    <n v="13.96"/>
    <n v="37927409"/>
    <n v="40.46367"/>
    <n v="-3.7492200000000002"/>
    <n v="0"/>
    <x v="10"/>
    <x v="10"/>
    <n v="0.805650008228048"/>
  </r>
  <r>
    <n v="292"/>
    <x v="120"/>
    <n v="33800000"/>
    <n v="27300000000"/>
    <x v="1"/>
    <n v="66"/>
    <n v="7"/>
    <n v="404000000"/>
    <n v="100900"/>
    <n v="1600000"/>
    <n v="1200000"/>
    <n v="19400000"/>
    <n v="200000"/>
    <x v="118"/>
    <x v="1"/>
    <x v="7"/>
    <s v="BR"/>
    <n v="51.3"/>
    <n v="213000000"/>
    <n v="12.08"/>
    <n v="183000000"/>
    <n v="-14.234999999999999"/>
    <n v="-51.9253"/>
    <n v="5.9171597633136102E-3"/>
    <x v="0"/>
    <x v="0"/>
    <n v="0.85915492957746498"/>
  </r>
  <r>
    <n v="204"/>
    <x v="121"/>
    <n v="33700000"/>
    <n v="10200000000"/>
    <x v="0"/>
    <n v="2"/>
    <n v="19"/>
    <n v="0"/>
    <n v="0"/>
    <n v="0"/>
    <n v="0"/>
    <n v="0"/>
    <n v="0"/>
    <x v="119"/>
    <x v="0"/>
    <x v="0"/>
    <s v="IN"/>
    <n v="28.1"/>
    <n v="1370000000"/>
    <n v="5.36"/>
    <n v="471000000"/>
    <n v="20.593679999999999"/>
    <n v="78.962879999999998"/>
    <n v="0"/>
    <x v="6"/>
    <x v="6"/>
    <n v="0.34379562043795597"/>
  </r>
  <r>
    <n v="760"/>
    <x v="122"/>
    <n v="33700000"/>
    <n v="23500000000"/>
    <x v="7"/>
    <n v="3366"/>
    <n v="49"/>
    <n v="211000000"/>
    <n v="52700"/>
    <n v="843800"/>
    <n v="632900"/>
    <n v="10100000"/>
    <n v="200000"/>
    <x v="120"/>
    <x v="7"/>
    <x v="1"/>
    <s v="US"/>
    <n v="88.2"/>
    <n v="328000000"/>
    <n v="14.7"/>
    <n v="271000000"/>
    <n v="37.090240000000001"/>
    <n v="-95.712900000000005"/>
    <n v="5.9347181008902097E-3"/>
    <x v="2"/>
    <x v="2"/>
    <n v="0.82621951219512202"/>
  </r>
  <r>
    <n v="713"/>
    <x v="123"/>
    <n v="33600000"/>
    <n v="13000000000"/>
    <x v="1"/>
    <n v="188"/>
    <n v="49"/>
    <n v="116000000"/>
    <n v="28900"/>
    <n v="463200"/>
    <n v="347400"/>
    <n v="5600000"/>
    <n v="200000"/>
    <x v="121"/>
    <x v="1"/>
    <x v="1"/>
    <s v="US"/>
    <n v="88.2"/>
    <n v="328000000"/>
    <n v="14.7"/>
    <n v="271000000"/>
    <n v="37.090240000000001"/>
    <n v="-95.712900000000005"/>
    <n v="5.9523809523809503E-3"/>
    <x v="10"/>
    <x v="10"/>
    <n v="0.82621951219512202"/>
  </r>
  <r>
    <n v="435"/>
    <x v="124"/>
    <n v="33500000"/>
    <n v="11400000000"/>
    <x v="11"/>
    <n v="217"/>
    <n v="19"/>
    <n v="24736000"/>
    <n v="6200"/>
    <n v="98900"/>
    <n v="74200"/>
    <n v="1200000"/>
    <n v="100000"/>
    <x v="122"/>
    <x v="11"/>
    <x v="0"/>
    <s v="IN"/>
    <n v="28.1"/>
    <n v="1370000000"/>
    <n v="5.36"/>
    <n v="471000000"/>
    <n v="20.593679999999999"/>
    <n v="78.962879999999998"/>
    <n v="2.9850746268656699E-3"/>
    <x v="2"/>
    <x v="2"/>
    <n v="0.34379562043795597"/>
  </r>
  <r>
    <n v="666"/>
    <x v="125"/>
    <n v="33500000"/>
    <n v="14900000000"/>
    <x v="0"/>
    <n v="3741"/>
    <n v="19"/>
    <n v="272000000"/>
    <n v="68100"/>
    <n v="1100000"/>
    <n v="816800"/>
    <n v="13100000"/>
    <n v="500000"/>
    <x v="123"/>
    <x v="0"/>
    <x v="0"/>
    <s v="IN"/>
    <n v="28.1"/>
    <n v="1370000000"/>
    <n v="5.36"/>
    <n v="471000000"/>
    <n v="20.593679999999999"/>
    <n v="78.962879999999998"/>
    <n v="1.49253731343284E-2"/>
    <x v="0"/>
    <x v="0"/>
    <n v="0.34379562043795597"/>
  </r>
  <r>
    <n v="144"/>
    <x v="126"/>
    <n v="33500000"/>
    <n v="29600000000"/>
    <x v="2"/>
    <n v="96214"/>
    <n v="44"/>
    <n v="61307000"/>
    <n v="0"/>
    <n v="0"/>
    <n v="0"/>
    <n v="0"/>
    <n v="100000"/>
    <x v="124"/>
    <x v="2"/>
    <x v="16"/>
    <s v="TH"/>
    <n v="49.3"/>
    <n v="69625582"/>
    <n v="0.75"/>
    <n v="35294600"/>
    <n v="15.87003"/>
    <n v="100.99250000000001"/>
    <n v="2.9850746268656699E-3"/>
    <x v="7"/>
    <x v="7"/>
    <n v="0.50691999960589196"/>
  </r>
  <r>
    <n v="613"/>
    <x v="127"/>
    <n v="33400000"/>
    <n v="10500000000"/>
    <x v="0"/>
    <n v="1331"/>
    <n v="48"/>
    <n v="55654000"/>
    <n v="13900"/>
    <n v="222600"/>
    <n v="167000"/>
    <n v="2700000"/>
    <n v="0"/>
    <x v="125"/>
    <x v="0"/>
    <x v="5"/>
    <s v="GB"/>
    <n v="60"/>
    <n v="66834405"/>
    <n v="3.85"/>
    <n v="55908316"/>
    <n v="55.378050000000002"/>
    <n v="-3.4359700000000002"/>
    <n v="0"/>
    <x v="12"/>
    <x v="12"/>
    <n v="0.83651999295871604"/>
  </r>
  <r>
    <n v="175"/>
    <x v="128"/>
    <n v="33400000"/>
    <n v="20300000000"/>
    <x v="3"/>
    <n v="338"/>
    <n v="19"/>
    <n v="136000000"/>
    <n v="34000"/>
    <n v="544300"/>
    <n v="408300"/>
    <n v="6500000"/>
    <n v="200000"/>
    <x v="126"/>
    <x v="3"/>
    <x v="0"/>
    <s v="IN"/>
    <n v="28.1"/>
    <n v="1370000000"/>
    <n v="5.36"/>
    <n v="471000000"/>
    <n v="20.593679999999999"/>
    <n v="78.962879999999998"/>
    <n v="5.9880239520958096E-3"/>
    <x v="10"/>
    <x v="10"/>
    <n v="0.34379562043795597"/>
  </r>
  <r>
    <n v="681"/>
    <x v="129"/>
    <n v="33300000"/>
    <n v="5990000000"/>
    <x v="6"/>
    <n v="2736"/>
    <n v="20"/>
    <n v="157000000"/>
    <n v="39300"/>
    <n v="628400"/>
    <n v="471300"/>
    <n v="7500000"/>
    <n v="1900000"/>
    <x v="127"/>
    <x v="6"/>
    <x v="22"/>
    <s v="ID"/>
    <n v="36.299999999999997"/>
    <n v="270000000"/>
    <n v="4.6900000000000004"/>
    <n v="152000000"/>
    <n v="-0.78927999999999998"/>
    <n v="113.9213"/>
    <n v="5.7057057057056999E-2"/>
    <x v="5"/>
    <x v="5"/>
    <n v="0.562962962962963"/>
  </r>
  <r>
    <n v="80"/>
    <x v="130"/>
    <n v="32800000"/>
    <n v="26400000000"/>
    <x v="3"/>
    <n v="2122"/>
    <n v="49"/>
    <n v="127000000"/>
    <n v="31900"/>
    <n v="510000"/>
    <n v="382500"/>
    <n v="6100000"/>
    <n v="200000"/>
    <x v="128"/>
    <x v="3"/>
    <x v="1"/>
    <s v="US"/>
    <n v="88.2"/>
    <n v="328000000"/>
    <n v="14.7"/>
    <n v="271000000"/>
    <n v="37.090240000000001"/>
    <n v="-95.712900000000005"/>
    <n v="6.0975609756097598E-3"/>
    <x v="5"/>
    <x v="5"/>
    <n v="0.82621951219512202"/>
  </r>
  <r>
    <n v="215"/>
    <x v="131"/>
    <n v="32700000"/>
    <n v="28500000000"/>
    <x v="0"/>
    <n v="2068"/>
    <n v="49"/>
    <n v="330000000"/>
    <n v="82500"/>
    <n v="1300000"/>
    <n v="989600"/>
    <n v="15800000"/>
    <n v="300000"/>
    <x v="129"/>
    <x v="0"/>
    <x v="1"/>
    <s v="US"/>
    <n v="88.2"/>
    <n v="328000000"/>
    <n v="14.7"/>
    <n v="271000000"/>
    <n v="37.090240000000001"/>
    <n v="-95.712900000000005"/>
    <n v="9.1743119266054999E-3"/>
    <x v="4"/>
    <x v="4"/>
    <n v="0.82621951219512202"/>
  </r>
  <r>
    <n v="97"/>
    <x v="132"/>
    <n v="32700000"/>
    <n v="19200000000"/>
    <x v="5"/>
    <n v="2738"/>
    <n v="45"/>
    <n v="1460000000"/>
    <n v="365900"/>
    <n v="5900000"/>
    <n v="4400000"/>
    <n v="70200000"/>
    <n v="2100000"/>
    <x v="130"/>
    <x v="5"/>
    <x v="23"/>
    <s v="TR"/>
    <n v="23.9"/>
    <n v="83429615"/>
    <n v="13.49"/>
    <n v="63097818"/>
    <n v="38.963749999999997"/>
    <n v="35.243319999999997"/>
    <n v="6.4220183486238494E-2"/>
    <x v="1"/>
    <x v="1"/>
    <n v="0.75630000210356996"/>
  </r>
  <r>
    <n v="256"/>
    <x v="133"/>
    <n v="32700000"/>
    <n v="17900000000"/>
    <x v="2"/>
    <n v="1521"/>
    <n v="19"/>
    <n v="20263000"/>
    <n v="5100"/>
    <n v="81100"/>
    <n v="60800"/>
    <n v="972600"/>
    <n v="40000"/>
    <x v="131"/>
    <x v="2"/>
    <x v="0"/>
    <s v="IN"/>
    <n v="28.1"/>
    <n v="1370000000"/>
    <n v="5.36"/>
    <n v="471000000"/>
    <n v="20.593679999999999"/>
    <n v="78.962879999999998"/>
    <n v="1.22324159021407E-3"/>
    <x v="1"/>
    <x v="1"/>
    <n v="0.34379562043795597"/>
  </r>
  <r>
    <n v="814"/>
    <x v="134"/>
    <n v="32600000"/>
    <n v="23400000000"/>
    <x v="0"/>
    <n v="169"/>
    <n v="8"/>
    <n v="374000000"/>
    <n v="93500"/>
    <n v="1500000"/>
    <n v="1100000"/>
    <n v="17900000"/>
    <n v="200000"/>
    <x v="132"/>
    <x v="0"/>
    <x v="6"/>
    <s v="CA"/>
    <n v="68.900000000000006"/>
    <n v="36991981"/>
    <n v="5.56"/>
    <n v="30628482"/>
    <n v="56.130369999999999"/>
    <n v="-106.34699999999999"/>
    <n v="6.1349693251533796E-3"/>
    <x v="12"/>
    <x v="12"/>
    <n v="0.82797625788140405"/>
  </r>
  <r>
    <n v="927"/>
    <x v="135"/>
    <n v="32200000"/>
    <n v="16600000000"/>
    <x v="1"/>
    <n v="2"/>
    <n v="19"/>
    <n v="1"/>
    <n v="0"/>
    <n v="0"/>
    <n v="0"/>
    <n v="0.05"/>
    <n v="0"/>
    <x v="45"/>
    <x v="1"/>
    <x v="0"/>
    <s v="IN"/>
    <n v="28.1"/>
    <n v="1370000000"/>
    <n v="5.36"/>
    <n v="471000000"/>
    <n v="20.593679999999999"/>
    <n v="78.962879999999998"/>
    <n v="0"/>
    <x v="0"/>
    <x v="0"/>
    <n v="0.34379562043795597"/>
  </r>
  <r>
    <n v="567"/>
    <x v="136"/>
    <n v="32100000"/>
    <n v="10600000000"/>
    <x v="4"/>
    <n v="3091"/>
    <n v="48"/>
    <n v="56534000"/>
    <n v="14100"/>
    <n v="226100"/>
    <n v="169600"/>
    <n v="2700000"/>
    <n v="100000"/>
    <x v="133"/>
    <x v="4"/>
    <x v="5"/>
    <s v="GB"/>
    <n v="60"/>
    <n v="66834405"/>
    <n v="3.85"/>
    <n v="55908316"/>
    <n v="55.378050000000002"/>
    <n v="-3.4359700000000002"/>
    <n v="3.1152647975077898E-3"/>
    <x v="0"/>
    <x v="0"/>
    <n v="0.83651999295871604"/>
  </r>
  <r>
    <n v="425"/>
    <x v="137"/>
    <n v="32100000"/>
    <n v="18700000000"/>
    <x v="0"/>
    <n v="134"/>
    <n v="11"/>
    <n v="466000000"/>
    <n v="116400"/>
    <n v="1900000"/>
    <n v="1400000"/>
    <n v="22400000"/>
    <n v="300000"/>
    <x v="134"/>
    <x v="0"/>
    <x v="17"/>
    <s v="CO"/>
    <n v="55.3"/>
    <n v="50339443"/>
    <n v="9.7100000000000009"/>
    <n v="40827302"/>
    <n v="4.5708679999999999"/>
    <n v="-74.297300000000007"/>
    <n v="9.3457943925233603E-3"/>
    <x v="2"/>
    <x v="2"/>
    <n v="0.81104000296546797"/>
  </r>
  <r>
    <n v="680"/>
    <x v="138"/>
    <n v="32100000"/>
    <n v="13100000000"/>
    <x v="7"/>
    <n v="11882"/>
    <n v="7"/>
    <n v="44505000"/>
    <n v="11100"/>
    <n v="178000"/>
    <n v="133500"/>
    <n v="2100000"/>
    <n v="0"/>
    <x v="135"/>
    <x v="7"/>
    <x v="7"/>
    <s v="BR"/>
    <n v="51.3"/>
    <n v="213000000"/>
    <n v="12.08"/>
    <n v="183000000"/>
    <n v="-14.234999999999999"/>
    <n v="-51.9253"/>
    <n v="0"/>
    <x v="1"/>
    <x v="1"/>
    <n v="0.85915492957746498"/>
  </r>
  <r>
    <n v="762"/>
    <x v="139"/>
    <n v="32000000"/>
    <n v="26800000000"/>
    <x v="2"/>
    <n v="44892"/>
    <n v="19"/>
    <n v="1670000000"/>
    <n v="416800"/>
    <n v="6700000"/>
    <n v="5000000"/>
    <n v="80000000"/>
    <n v="1200000"/>
    <x v="136"/>
    <x v="2"/>
    <x v="0"/>
    <s v="IN"/>
    <n v="28.1"/>
    <n v="1370000000"/>
    <n v="5.36"/>
    <n v="471000000"/>
    <n v="20.593679999999999"/>
    <n v="78.962879999999998"/>
    <n v="3.7499999999999999E-2"/>
    <x v="0"/>
    <x v="0"/>
    <n v="0.34379562043795597"/>
  </r>
  <r>
    <n v="305"/>
    <x v="140"/>
    <n v="31900000"/>
    <n v="19400000000"/>
    <x v="2"/>
    <n v="93311"/>
    <n v="34"/>
    <n v="799000000"/>
    <n v="199600"/>
    <n v="3200000"/>
    <n v="2400000"/>
    <n v="38300000"/>
    <n v="500000"/>
    <x v="137"/>
    <x v="2"/>
    <x v="15"/>
    <s v="PH"/>
    <n v="35.5"/>
    <n v="108000000"/>
    <n v="2.15"/>
    <n v="50975903"/>
    <n v="12.879720000000001"/>
    <n v="121.774"/>
    <n v="1.56739811912226E-2"/>
    <x v="0"/>
    <x v="0"/>
    <n v="0.47199910185185201"/>
  </r>
  <r>
    <n v="740"/>
    <x v="141"/>
    <n v="31900000"/>
    <n v="27300000000"/>
    <x v="0"/>
    <n v="4158"/>
    <n v="40"/>
    <n v="233000000"/>
    <n v="58400"/>
    <n v="933600"/>
    <n v="700200"/>
    <n v="11200000"/>
    <n v="100000"/>
    <x v="138"/>
    <x v="0"/>
    <x v="4"/>
    <s v="KR"/>
    <n v="94.3"/>
    <n v="51709098"/>
    <n v="4.1500000000000004"/>
    <n v="42106719"/>
    <n v="35.907760000000003"/>
    <n v="127.76690000000001"/>
    <n v="3.1347962382445101E-3"/>
    <x v="0"/>
    <x v="0"/>
    <n v="0.81430000964240401"/>
  </r>
  <r>
    <n v="299"/>
    <x v="142"/>
    <n v="31800000"/>
    <n v="6760000000"/>
    <x v="9"/>
    <n v="6734"/>
    <n v="29"/>
    <n v="31455000"/>
    <n v="7900"/>
    <n v="125800"/>
    <n v="94400"/>
    <n v="1500000"/>
    <n v="0"/>
    <x v="139"/>
    <x v="9"/>
    <x v="10"/>
    <s v="MX"/>
    <n v="40.200000000000003"/>
    <n v="126000000"/>
    <n v="3.42"/>
    <n v="103000000"/>
    <n v="23.634499999999999"/>
    <n v="-102.553"/>
    <n v="0"/>
    <x v="14"/>
    <x v="14"/>
    <n v="0.817460317460318"/>
  </r>
  <r>
    <n v="222"/>
    <x v="143"/>
    <n v="31700000"/>
    <n v="21000000000"/>
    <x v="2"/>
    <n v="166"/>
    <n v="49"/>
    <n v="153000000"/>
    <n v="38300"/>
    <n v="613100"/>
    <n v="459800"/>
    <n v="7400000"/>
    <n v="200000"/>
    <x v="140"/>
    <x v="2"/>
    <x v="1"/>
    <s v="US"/>
    <n v="88.2"/>
    <n v="328000000"/>
    <n v="14.7"/>
    <n v="271000000"/>
    <n v="37.090240000000001"/>
    <n v="-95.712900000000005"/>
    <n v="6.3091482649842304E-3"/>
    <x v="6"/>
    <x v="6"/>
    <n v="0.82621951219512202"/>
  </r>
  <r>
    <n v="227"/>
    <x v="144"/>
    <n v="31700000"/>
    <n v="2930000000"/>
    <x v="7"/>
    <n v="116"/>
    <n v="49"/>
    <n v="27022000"/>
    <n v="6800"/>
    <n v="108100"/>
    <n v="81100"/>
    <n v="1300000"/>
    <n v="200000"/>
    <x v="141"/>
    <x v="7"/>
    <x v="1"/>
    <s v="US"/>
    <n v="88.2"/>
    <n v="328000000"/>
    <n v="14.7"/>
    <n v="271000000"/>
    <n v="37.090240000000001"/>
    <n v="-95.712900000000005"/>
    <n v="6.3091482649842304E-3"/>
    <x v="7"/>
    <x v="7"/>
    <n v="0.82621951219512202"/>
  </r>
  <r>
    <n v="925"/>
    <x v="145"/>
    <n v="31700000"/>
    <n v="16500000000"/>
    <x v="0"/>
    <n v="6518"/>
    <n v="19"/>
    <n v="113000000"/>
    <n v="28200"/>
    <n v="450600"/>
    <n v="337900"/>
    <n v="5400000"/>
    <n v="200000"/>
    <x v="142"/>
    <x v="0"/>
    <x v="0"/>
    <s v="IN"/>
    <n v="28.1"/>
    <n v="1370000000"/>
    <n v="5.36"/>
    <n v="471000000"/>
    <n v="20.593679999999999"/>
    <n v="78.962879999999998"/>
    <n v="6.3091482649842304E-3"/>
    <x v="1"/>
    <x v="1"/>
    <n v="0.34379562043795597"/>
  </r>
  <r>
    <n v="569"/>
    <x v="146"/>
    <n v="31700000"/>
    <n v="5710000000"/>
    <x v="14"/>
    <n v="929"/>
    <n v="19"/>
    <n v="109000000"/>
    <n v="27300"/>
    <n v="436500"/>
    <n v="327400"/>
    <n v="5200000"/>
    <n v="500000"/>
    <x v="143"/>
    <x v="14"/>
    <x v="0"/>
    <s v="IN"/>
    <n v="28.1"/>
    <n v="1370000000"/>
    <n v="5.36"/>
    <n v="471000000"/>
    <n v="20.593679999999999"/>
    <n v="78.962879999999998"/>
    <n v="1.5772870662460602E-2"/>
    <x v="1"/>
    <x v="1"/>
    <n v="0.34379562043795597"/>
  </r>
  <r>
    <n v="421"/>
    <x v="147"/>
    <n v="31600000"/>
    <n v="26600000000"/>
    <x v="0"/>
    <n v="204"/>
    <n v="49"/>
    <n v="105000000"/>
    <n v="26300"/>
    <n v="420500"/>
    <n v="315400"/>
    <n v="5000000"/>
    <n v="0"/>
    <x v="144"/>
    <x v="0"/>
    <x v="1"/>
    <s v="US"/>
    <n v="88.2"/>
    <n v="328000000"/>
    <n v="14.7"/>
    <n v="271000000"/>
    <n v="37.090240000000001"/>
    <n v="-95.712900000000005"/>
    <n v="0"/>
    <x v="13"/>
    <x v="13"/>
    <n v="0.82621951219512202"/>
  </r>
  <r>
    <n v="502"/>
    <x v="148"/>
    <n v="31600000"/>
    <n v="11600000000"/>
    <x v="2"/>
    <n v="1321"/>
    <n v="49"/>
    <n v="312000000"/>
    <n v="78000"/>
    <n v="1200000"/>
    <n v="936300"/>
    <n v="15000000"/>
    <n v="400000"/>
    <x v="145"/>
    <x v="2"/>
    <x v="1"/>
    <s v="US"/>
    <n v="88.2"/>
    <n v="328000000"/>
    <n v="14.7"/>
    <n v="271000000"/>
    <n v="37.090240000000001"/>
    <n v="-95.712900000000005"/>
    <n v="1.26582278481013E-2"/>
    <x v="12"/>
    <x v="12"/>
    <n v="0.82621951219512202"/>
  </r>
  <r>
    <n v="504"/>
    <x v="149"/>
    <n v="31400000"/>
    <n v="15200000000"/>
    <x v="2"/>
    <n v="0"/>
    <n v="35"/>
    <n v="0"/>
    <n v="0"/>
    <n v="0"/>
    <n v="0"/>
    <n v="0"/>
    <n v="0"/>
    <x v="146"/>
    <x v="2"/>
    <x v="13"/>
    <s v="PR"/>
    <n v="97"/>
    <n v="3260314"/>
    <n v="6.2"/>
    <n v="3032092"/>
    <n v="18.200178000000001"/>
    <n v="-66.664512999999999"/>
    <n v="0"/>
    <x v="0"/>
    <x v="0"/>
    <n v="0.92999999386562204"/>
  </r>
  <r>
    <n v="639"/>
    <x v="150"/>
    <n v="31400000"/>
    <n v="22900000000"/>
    <x v="1"/>
    <n v="3589"/>
    <n v="48"/>
    <n v="245000000"/>
    <n v="61200"/>
    <n v="979700"/>
    <n v="734800"/>
    <n v="11800000"/>
    <n v="300000"/>
    <x v="147"/>
    <x v="1"/>
    <x v="5"/>
    <s v="GB"/>
    <n v="60"/>
    <n v="66834405"/>
    <n v="3.85"/>
    <n v="55908316"/>
    <n v="55.378050000000002"/>
    <n v="-3.4359700000000002"/>
    <n v="9.5541401273885398E-3"/>
    <x v="2"/>
    <x v="2"/>
    <n v="0.83651999295871604"/>
  </r>
  <r>
    <n v="935"/>
    <x v="151"/>
    <n v="31200000"/>
    <n v="9670000000"/>
    <x v="6"/>
    <n v="65"/>
    <n v="50"/>
    <n v="3589"/>
    <n v="0.9"/>
    <n v="14"/>
    <n v="11"/>
    <n v="172"/>
    <n v="100"/>
    <x v="148"/>
    <x v="6"/>
    <x v="24"/>
    <s v="VE"/>
    <n v="79.3"/>
    <n v="28515829"/>
    <n v="8.8000000000000007"/>
    <n v="25162368"/>
    <n v="6.4237500000000001"/>
    <n v="-66.589699999999993"/>
    <n v="3.2051282051281999E-6"/>
    <x v="6"/>
    <x v="6"/>
    <n v="0.88240001719746597"/>
  </r>
  <r>
    <n v="812"/>
    <x v="152"/>
    <n v="31200000"/>
    <n v="17100000000"/>
    <x v="11"/>
    <n v="8976"/>
    <n v="49"/>
    <n v="22511000"/>
    <n v="0"/>
    <n v="0"/>
    <n v="0"/>
    <n v="0"/>
    <n v="100000"/>
    <x v="149"/>
    <x v="11"/>
    <x v="1"/>
    <s v="US"/>
    <n v="88.2"/>
    <n v="328000000"/>
    <n v="14.7"/>
    <n v="271000000"/>
    <n v="37.090240000000001"/>
    <n v="-95.712900000000005"/>
    <n v="3.2051282051281998E-3"/>
    <x v="0"/>
    <x v="0"/>
    <n v="0.82621951219512202"/>
  </r>
  <r>
    <n v="817"/>
    <x v="153"/>
    <n v="31200000"/>
    <n v="6190000000"/>
    <x v="2"/>
    <n v="3027"/>
    <n v="3"/>
    <n v="191000000"/>
    <n v="47700"/>
    <n v="762700"/>
    <n v="572000"/>
    <n v="9200000"/>
    <n v="1900000"/>
    <x v="150"/>
    <x v="2"/>
    <x v="8"/>
    <s v="AR"/>
    <n v="90"/>
    <n v="44938712"/>
    <n v="9.7899999999999991"/>
    <n v="41339571"/>
    <n v="-38.4161"/>
    <n v="-63.616700000000002"/>
    <n v="6.0897435897435903E-2"/>
    <x v="3"/>
    <x v="3"/>
    <n v="0.91991000988190297"/>
  </r>
  <r>
    <n v="694"/>
    <x v="154"/>
    <n v="30700000"/>
    <n v="3150000000"/>
    <x v="11"/>
    <n v="67"/>
    <n v="19"/>
    <n v="31822000"/>
    <n v="8000"/>
    <n v="127300"/>
    <n v="95500"/>
    <n v="1500000"/>
    <n v="300000"/>
    <x v="151"/>
    <x v="11"/>
    <x v="0"/>
    <s v="IN"/>
    <n v="28.1"/>
    <n v="1370000000"/>
    <n v="5.36"/>
    <n v="471000000"/>
    <n v="20.593679999999999"/>
    <n v="78.962879999999998"/>
    <n v="9.77198697068404E-3"/>
    <x v="5"/>
    <x v="5"/>
    <n v="0.34379562043795597"/>
  </r>
  <r>
    <n v="210"/>
    <x v="155"/>
    <n v="30700000"/>
    <n v="12400000000"/>
    <x v="5"/>
    <n v="578"/>
    <n v="49"/>
    <n v="103000000"/>
    <n v="25700"/>
    <n v="412000"/>
    <n v="309000"/>
    <n v="4900000"/>
    <n v="200000"/>
    <x v="152"/>
    <x v="5"/>
    <x v="1"/>
    <s v="US"/>
    <n v="88.2"/>
    <n v="328000000"/>
    <n v="14.7"/>
    <n v="271000000"/>
    <n v="37.090240000000001"/>
    <n v="-95.712900000000005"/>
    <n v="6.5146579804560298E-3"/>
    <x v="5"/>
    <x v="5"/>
    <n v="0.82621951219512202"/>
  </r>
  <r>
    <n v="361"/>
    <x v="156"/>
    <n v="30700000"/>
    <n v="16800000000"/>
    <x v="0"/>
    <n v="92"/>
    <n v="49"/>
    <n v="189000000"/>
    <n v="47200"/>
    <n v="755300"/>
    <n v="566500"/>
    <n v="9100000"/>
    <n v="100000"/>
    <x v="153"/>
    <x v="0"/>
    <x v="1"/>
    <s v="US"/>
    <n v="88.2"/>
    <n v="328000000"/>
    <n v="14.7"/>
    <n v="271000000"/>
    <n v="37.090240000000001"/>
    <n v="-95.712900000000005"/>
    <n v="3.2573289902280101E-3"/>
    <x v="13"/>
    <x v="13"/>
    <n v="0.82621951219512202"/>
  </r>
  <r>
    <n v="21"/>
    <x v="157"/>
    <n v="30500000"/>
    <n v="4520000000"/>
    <x v="7"/>
    <n v="641"/>
    <n v="26"/>
    <n v="158000000"/>
    <n v="39500"/>
    <n v="631600"/>
    <n v="473700"/>
    <n v="7600000"/>
    <n v="1300000"/>
    <x v="154"/>
    <x v="7"/>
    <x v="25"/>
    <s v="KW"/>
    <n v="54.4"/>
    <n v="4207083"/>
    <n v="2.1800000000000002"/>
    <n v="4207083"/>
    <n v="29.31166"/>
    <n v="47.481769999999997"/>
    <n v="4.2622950819672101E-2"/>
    <x v="5"/>
    <x v="5"/>
    <n v="1"/>
  </r>
  <r>
    <n v="984"/>
    <x v="158"/>
    <n v="30500000"/>
    <n v="16700000000"/>
    <x v="10"/>
    <n v="180092"/>
    <n v="19"/>
    <n v="461000000"/>
    <n v="115400"/>
    <n v="1800000"/>
    <n v="1400000"/>
    <n v="22200000"/>
    <n v="600000"/>
    <x v="155"/>
    <x v="10"/>
    <x v="0"/>
    <s v="IN"/>
    <n v="28.1"/>
    <n v="1370000000"/>
    <n v="5.36"/>
    <n v="471000000"/>
    <n v="20.593679999999999"/>
    <n v="78.962879999999998"/>
    <n v="1.9672131147540999E-2"/>
    <x v="8"/>
    <x v="8"/>
    <n v="0.34379562043795597"/>
  </r>
  <r>
    <n v="844"/>
    <x v="159"/>
    <n v="30400000"/>
    <n v="14000000000"/>
    <x v="0"/>
    <n v="2725"/>
    <n v="49"/>
    <n v="45822000"/>
    <n v="11500"/>
    <n v="183300"/>
    <n v="137500"/>
    <n v="2200000"/>
    <n v="0"/>
    <x v="156"/>
    <x v="0"/>
    <x v="1"/>
    <s v="US"/>
    <n v="88.2"/>
    <n v="328000000"/>
    <n v="14.7"/>
    <n v="271000000"/>
    <n v="37.090240000000001"/>
    <n v="-95.712900000000005"/>
    <n v="0"/>
    <x v="1"/>
    <x v="1"/>
    <n v="0.82621951219512202"/>
  </r>
  <r>
    <n v="969"/>
    <x v="160"/>
    <n v="30400000"/>
    <n v="18000000000"/>
    <x v="5"/>
    <n v="532"/>
    <n v="49"/>
    <n v="123000000"/>
    <n v="30700"/>
    <n v="491700"/>
    <n v="368800"/>
    <n v="5900000"/>
    <n v="300000"/>
    <x v="157"/>
    <x v="5"/>
    <x v="1"/>
    <s v="US"/>
    <n v="88.2"/>
    <n v="328000000"/>
    <n v="14.7"/>
    <n v="271000000"/>
    <n v="37.090240000000001"/>
    <n v="-95.712900000000005"/>
    <n v="9.8684210526315801E-3"/>
    <x v="6"/>
    <x v="6"/>
    <n v="0.82621951219512202"/>
  </r>
  <r>
    <n v="35"/>
    <x v="161"/>
    <n v="30400000"/>
    <n v="4330000000"/>
    <x v="2"/>
    <n v="2197"/>
    <n v="20"/>
    <n v="21440000"/>
    <n v="5400"/>
    <n v="85800"/>
    <n v="64300"/>
    <n v="1000000"/>
    <n v="0"/>
    <x v="158"/>
    <x v="2"/>
    <x v="22"/>
    <s v="ID"/>
    <n v="36.299999999999997"/>
    <n v="270000000"/>
    <n v="4.6900000000000004"/>
    <n v="152000000"/>
    <n v="-0.78927999999999998"/>
    <n v="113.9213"/>
    <n v="0"/>
    <x v="7"/>
    <x v="7"/>
    <n v="0.562962962962963"/>
  </r>
  <r>
    <n v="118"/>
    <x v="162"/>
    <n v="30300000"/>
    <n v="13500000000"/>
    <x v="2"/>
    <n v="223"/>
    <n v="49"/>
    <n v="22724000"/>
    <n v="5700"/>
    <n v="90900"/>
    <n v="68200"/>
    <n v="1100000"/>
    <n v="0"/>
    <x v="159"/>
    <x v="2"/>
    <x v="1"/>
    <s v="US"/>
    <n v="88.2"/>
    <n v="328000000"/>
    <n v="14.7"/>
    <n v="271000000"/>
    <n v="37.090240000000001"/>
    <n v="-95.712900000000005"/>
    <n v="0"/>
    <x v="1"/>
    <x v="1"/>
    <n v="0.82621951219512202"/>
  </r>
  <r>
    <n v="779"/>
    <x v="163"/>
    <n v="30200000"/>
    <n v="15200000000"/>
    <x v="11"/>
    <n v="2"/>
    <n v="49"/>
    <n v="0"/>
    <n v="0"/>
    <n v="0"/>
    <n v="0"/>
    <n v="0"/>
    <n v="0"/>
    <x v="160"/>
    <x v="11"/>
    <x v="1"/>
    <s v="US"/>
    <n v="88.2"/>
    <n v="328000000"/>
    <n v="14.7"/>
    <n v="271000000"/>
    <n v="37.090240000000001"/>
    <n v="-95.712900000000005"/>
    <n v="0"/>
    <x v="10"/>
    <x v="10"/>
    <n v="0.82621951219512202"/>
  </r>
  <r>
    <n v="952"/>
    <x v="164"/>
    <n v="30200000"/>
    <n v="27700000000"/>
    <x v="2"/>
    <n v="3254"/>
    <n v="25"/>
    <n v="116000000"/>
    <n v="29100"/>
    <n v="465700"/>
    <n v="349300"/>
    <n v="5600000"/>
    <n v="100000"/>
    <x v="161"/>
    <x v="2"/>
    <x v="26"/>
    <s v="JO"/>
    <n v="34.4"/>
    <n v="10101694"/>
    <n v="14.72"/>
    <n v="9213048"/>
    <n v="30.585159999999998"/>
    <n v="36.238410000000002"/>
    <n v="3.3112582781457001E-3"/>
    <x v="10"/>
    <x v="10"/>
    <n v="0.91203000209667795"/>
  </r>
  <r>
    <n v="29"/>
    <x v="165"/>
    <n v="30200000"/>
    <n v="14200000000"/>
    <x v="0"/>
    <n v="15"/>
    <n v="48"/>
    <n v="137000000"/>
    <n v="34300"/>
    <n v="548400"/>
    <n v="411300"/>
    <n v="6600000"/>
    <n v="100000"/>
    <x v="162"/>
    <x v="0"/>
    <x v="5"/>
    <s v="GB"/>
    <n v="60"/>
    <n v="66834405"/>
    <n v="3.85"/>
    <n v="55908316"/>
    <n v="55.378050000000002"/>
    <n v="-3.4359700000000002"/>
    <n v="3.3112582781457001E-3"/>
    <x v="10"/>
    <x v="10"/>
    <n v="0.83651999295871604"/>
  </r>
  <r>
    <n v="755"/>
    <x v="166"/>
    <n v="30100000"/>
    <n v="19600000000"/>
    <x v="0"/>
    <n v="11501"/>
    <n v="31"/>
    <n v="100000000"/>
    <n v="25000"/>
    <n v="400200"/>
    <n v="300100"/>
    <n v="4800000"/>
    <n v="100000"/>
    <x v="163"/>
    <x v="0"/>
    <x v="27"/>
    <s v="NL"/>
    <n v="85"/>
    <n v="17332850"/>
    <n v="3.2"/>
    <n v="15924729"/>
    <n v="52.132629999999999"/>
    <n v="5.2912660000000002"/>
    <n v="3.3222591362126199E-3"/>
    <x v="8"/>
    <x v="8"/>
    <n v="0.91875998465341802"/>
  </r>
  <r>
    <n v="487"/>
    <x v="167"/>
    <n v="30100000"/>
    <n v="22600000000"/>
    <x v="3"/>
    <n v="1349"/>
    <n v="49"/>
    <n v="108000000"/>
    <n v="26900"/>
    <n v="430100"/>
    <n v="322600"/>
    <n v="5200000"/>
    <n v="0"/>
    <x v="164"/>
    <x v="3"/>
    <x v="1"/>
    <s v="US"/>
    <n v="88.2"/>
    <n v="328000000"/>
    <n v="14.7"/>
    <n v="271000000"/>
    <n v="37.090240000000001"/>
    <n v="-95.712900000000005"/>
    <n v="0"/>
    <x v="3"/>
    <x v="3"/>
    <n v="0.82621951219512202"/>
  </r>
  <r>
    <n v="286"/>
    <x v="168"/>
    <n v="30100000"/>
    <n v="7280000000"/>
    <x v="7"/>
    <n v="0"/>
    <n v="20"/>
    <n v="0"/>
    <n v="0"/>
    <n v="0"/>
    <n v="0"/>
    <n v="0"/>
    <n v="6"/>
    <x v="165"/>
    <x v="7"/>
    <x v="22"/>
    <s v="ID"/>
    <n v="36.299999999999997"/>
    <n v="270000000"/>
    <n v="4.6900000000000004"/>
    <n v="152000000"/>
    <n v="-0.78927999999999998"/>
    <n v="113.9213"/>
    <n v="1.9933554817275799E-7"/>
    <x v="0"/>
    <x v="0"/>
    <n v="0.562962962962963"/>
  </r>
  <r>
    <n v="385"/>
    <x v="169"/>
    <n v="30100000"/>
    <n v="16200000000"/>
    <x v="7"/>
    <n v="5114"/>
    <n v="22"/>
    <n v="40425000"/>
    <n v="10100"/>
    <n v="161700"/>
    <n v="121300"/>
    <n v="1900000"/>
    <n v="100000"/>
    <x v="166"/>
    <x v="7"/>
    <x v="28"/>
    <s v="IE"/>
    <n v="74.680000000000007"/>
    <n v="5056935"/>
    <n v="4.0999999999999996"/>
    <n v="3264982"/>
    <n v="53.350140000000003"/>
    <n v="-6.2661550000000004"/>
    <n v="3.3222591362126199E-3"/>
    <x v="8"/>
    <x v="8"/>
    <n v="0.64564444668559096"/>
  </r>
  <r>
    <n v="721"/>
    <x v="170"/>
    <n v="30000000"/>
    <n v="12800000000"/>
    <x v="0"/>
    <n v="133"/>
    <n v="8"/>
    <n v="88749000"/>
    <n v="22200"/>
    <n v="355000"/>
    <n v="266200"/>
    <n v="4300000"/>
    <n v="0"/>
    <x v="145"/>
    <x v="0"/>
    <x v="6"/>
    <s v="CA"/>
    <n v="68.900000000000006"/>
    <n v="36991981"/>
    <n v="5.56"/>
    <n v="30628482"/>
    <n v="56.130369999999999"/>
    <n v="-106.34699999999999"/>
    <n v="0"/>
    <x v="12"/>
    <x v="12"/>
    <n v="0.82797625788140405"/>
  </r>
  <r>
    <n v="67"/>
    <x v="171"/>
    <n v="29800000"/>
    <n v="4460000000"/>
    <x v="11"/>
    <n v="151"/>
    <n v="19"/>
    <n v="26171000"/>
    <n v="6500"/>
    <n v="104700"/>
    <n v="78500"/>
    <n v="1300000"/>
    <n v="100000"/>
    <x v="167"/>
    <x v="11"/>
    <x v="0"/>
    <s v="IN"/>
    <n v="28.1"/>
    <n v="1370000000"/>
    <n v="5.36"/>
    <n v="471000000"/>
    <n v="20.593679999999999"/>
    <n v="78.962879999999998"/>
    <n v="3.3557046979865801E-3"/>
    <x v="13"/>
    <x v="13"/>
    <n v="0.34379562043795597"/>
  </r>
  <r>
    <n v="870"/>
    <x v="172"/>
    <n v="29600000"/>
    <n v="17200000000"/>
    <x v="0"/>
    <n v="4903"/>
    <n v="49"/>
    <n v="81884000"/>
    <n v="20500"/>
    <n v="327500"/>
    <n v="245700"/>
    <n v="3900000"/>
    <n v="0"/>
    <x v="168"/>
    <x v="0"/>
    <x v="1"/>
    <s v="US"/>
    <n v="88.2"/>
    <n v="328000000"/>
    <n v="14.7"/>
    <n v="271000000"/>
    <n v="37.090240000000001"/>
    <n v="-95.712900000000005"/>
    <n v="0"/>
    <x v="0"/>
    <x v="0"/>
    <n v="0.82621951219512202"/>
  </r>
  <r>
    <n v="651"/>
    <x v="173"/>
    <n v="29300000"/>
    <n v="0"/>
    <x v="5"/>
    <n v="3"/>
    <n v="49"/>
    <n v="1"/>
    <n v="0"/>
    <n v="0"/>
    <n v="0"/>
    <n v="0.05"/>
    <n v="0"/>
    <x v="169"/>
    <x v="5"/>
    <x v="1"/>
    <s v="US"/>
    <n v="88.2"/>
    <n v="328000000"/>
    <n v="14.7"/>
    <n v="271000000"/>
    <n v="37.090240000000001"/>
    <n v="-95.712900000000005"/>
    <n v="0"/>
    <x v="14"/>
    <x v="14"/>
    <n v="0.82621951219512202"/>
  </r>
  <r>
    <n v="515"/>
    <x v="174"/>
    <n v="29300000"/>
    <n v="21200000000"/>
    <x v="0"/>
    <n v="14"/>
    <n v="3"/>
    <n v="15"/>
    <n v="0"/>
    <n v="0.06"/>
    <n v="0.05"/>
    <n v="0.72"/>
    <n v="0"/>
    <x v="170"/>
    <x v="0"/>
    <x v="8"/>
    <s v="AR"/>
    <n v="90"/>
    <n v="44938712"/>
    <n v="9.7899999999999991"/>
    <n v="41339571"/>
    <n v="-38.4161"/>
    <n v="-63.616700000000002"/>
    <n v="0"/>
    <x v="3"/>
    <x v="3"/>
    <n v="0.91991000988190297"/>
  </r>
  <r>
    <n v="991"/>
    <x v="175"/>
    <n v="29200000"/>
    <n v="14700000000"/>
    <x v="2"/>
    <n v="1513"/>
    <n v="49"/>
    <n v="181000000"/>
    <n v="0"/>
    <n v="0"/>
    <n v="0"/>
    <n v="0"/>
    <n v="1000000"/>
    <x v="171"/>
    <x v="2"/>
    <x v="1"/>
    <s v="US"/>
    <n v="88.2"/>
    <n v="328000000"/>
    <n v="14.7"/>
    <n v="271000000"/>
    <n v="37.090240000000001"/>
    <n v="-95.712900000000005"/>
    <n v="3.42465753424658E-2"/>
    <x v="3"/>
    <x v="3"/>
    <n v="0.82621951219512202"/>
  </r>
  <r>
    <n v="71"/>
    <x v="176"/>
    <n v="29200000"/>
    <n v="4080000000"/>
    <x v="11"/>
    <n v="404"/>
    <n v="41"/>
    <n v="12143000"/>
    <n v="3000"/>
    <n v="48600"/>
    <n v="36400"/>
    <n v="582900"/>
    <n v="0"/>
    <x v="172"/>
    <x v="11"/>
    <x v="19"/>
    <s v="ES"/>
    <n v="88.9"/>
    <n v="47076781"/>
    <n v="13.96"/>
    <n v="37927409"/>
    <n v="40.46367"/>
    <n v="-3.7492200000000002"/>
    <n v="0"/>
    <x v="0"/>
    <x v="0"/>
    <n v="0.805650008228048"/>
  </r>
  <r>
    <n v="250"/>
    <x v="177"/>
    <n v="29200000"/>
    <n v="11600000000"/>
    <x v="11"/>
    <n v="3654"/>
    <n v="7"/>
    <n v="303000000"/>
    <n v="75800"/>
    <n v="1200000"/>
    <n v="909300"/>
    <n v="14500000"/>
    <n v="1000000"/>
    <x v="173"/>
    <x v="11"/>
    <x v="7"/>
    <s v="BR"/>
    <n v="51.3"/>
    <n v="213000000"/>
    <n v="12.08"/>
    <n v="183000000"/>
    <n v="-14.234999999999999"/>
    <n v="-51.9253"/>
    <n v="3.42465753424658E-2"/>
    <x v="1"/>
    <x v="1"/>
    <n v="0.85915492957746498"/>
  </r>
  <r>
    <n v="729"/>
    <x v="178"/>
    <n v="29000000"/>
    <n v="19500000000"/>
    <x v="11"/>
    <n v="42"/>
    <n v="19"/>
    <n v="60805"/>
    <n v="15"/>
    <n v="243"/>
    <n v="182"/>
    <n v="2900"/>
    <n v="151"/>
    <x v="174"/>
    <x v="11"/>
    <x v="0"/>
    <s v="IN"/>
    <n v="28.1"/>
    <n v="1370000000"/>
    <n v="5.36"/>
    <n v="471000000"/>
    <n v="20.593679999999999"/>
    <n v="78.962879999999998"/>
    <n v="5.2068965517241403E-6"/>
    <x v="15"/>
    <x v="15"/>
    <n v="0.34379562043795597"/>
  </r>
  <r>
    <n v="370"/>
    <x v="179"/>
    <n v="28900000"/>
    <n v="17900000000"/>
    <x v="3"/>
    <n v="555"/>
    <n v="19"/>
    <n v="110000000"/>
    <n v="27500"/>
    <n v="439300"/>
    <n v="329500"/>
    <n v="5300000"/>
    <n v="200000"/>
    <x v="175"/>
    <x v="3"/>
    <x v="0"/>
    <s v="IN"/>
    <n v="28.1"/>
    <n v="1370000000"/>
    <n v="5.36"/>
    <n v="471000000"/>
    <n v="20.593679999999999"/>
    <n v="78.962879999999998"/>
    <n v="6.9204152249135002E-3"/>
    <x v="7"/>
    <x v="7"/>
    <n v="0.34379562043795597"/>
  </r>
  <r>
    <n v="33"/>
    <x v="180"/>
    <n v="28500000"/>
    <n v="25900000000"/>
    <x v="0"/>
    <n v="0"/>
    <n v="19"/>
    <n v="0"/>
    <n v="0"/>
    <n v="0"/>
    <n v="0"/>
    <n v="0"/>
    <n v="0"/>
    <x v="176"/>
    <x v="0"/>
    <x v="0"/>
    <s v="IN"/>
    <n v="28.1"/>
    <n v="1370000000"/>
    <n v="5.36"/>
    <n v="471000000"/>
    <n v="20.593679999999999"/>
    <n v="78.962879999999998"/>
    <n v="0"/>
    <x v="4"/>
    <x v="4"/>
    <n v="0.34379562043795597"/>
  </r>
  <r>
    <n v="806"/>
    <x v="181"/>
    <n v="28400000"/>
    <n v="9960000000"/>
    <x v="2"/>
    <n v="5809"/>
    <n v="49"/>
    <n v="26435000"/>
    <n v="6600"/>
    <n v="105700"/>
    <n v="79300"/>
    <n v="1300000"/>
    <n v="0"/>
    <x v="87"/>
    <x v="2"/>
    <x v="1"/>
    <s v="US"/>
    <n v="88.2"/>
    <n v="328000000"/>
    <n v="14.7"/>
    <n v="271000000"/>
    <n v="37.090240000000001"/>
    <n v="-95.712900000000005"/>
    <n v="0"/>
    <x v="0"/>
    <x v="0"/>
    <n v="0.82621951219512202"/>
  </r>
  <r>
    <n v="32"/>
    <x v="182"/>
    <n v="28400000"/>
    <n v="10100000000"/>
    <x v="15"/>
    <n v="5436"/>
    <n v="19"/>
    <n v="227000000"/>
    <n v="56800"/>
    <n v="909400"/>
    <n v="682100"/>
    <n v="10900000"/>
    <n v="500000"/>
    <x v="177"/>
    <x v="15"/>
    <x v="0"/>
    <s v="IN"/>
    <n v="28.1"/>
    <n v="1370000000"/>
    <n v="5.36"/>
    <n v="471000000"/>
    <n v="20.593679999999999"/>
    <n v="78.962879999999998"/>
    <n v="1.7605633802816899E-2"/>
    <x v="1"/>
    <x v="1"/>
    <n v="0.34379562043795597"/>
  </r>
  <r>
    <n v="352"/>
    <x v="183"/>
    <n v="28300000"/>
    <n v="23800000000"/>
    <x v="2"/>
    <n v="106983"/>
    <n v="32"/>
    <n v="685000000"/>
    <n v="171200"/>
    <n v="2700000"/>
    <n v="2100000"/>
    <n v="32900000"/>
    <n v="700000"/>
    <x v="178"/>
    <x v="2"/>
    <x v="14"/>
    <s v="PK"/>
    <n v="9"/>
    <n v="217000000"/>
    <n v="4.45"/>
    <n v="79927762"/>
    <n v="30.375319999999999"/>
    <n v="69.345119999999994"/>
    <n v="2.47349823321555E-2"/>
    <x v="12"/>
    <x v="12"/>
    <n v="0.36833070046083"/>
  </r>
  <r>
    <n v="371"/>
    <x v="184"/>
    <n v="28300000"/>
    <n v="14800000000"/>
    <x v="3"/>
    <n v="505"/>
    <n v="19"/>
    <n v="288000000"/>
    <n v="72000"/>
    <n v="1200000"/>
    <n v="864300"/>
    <n v="13800000"/>
    <n v="800000"/>
    <x v="175"/>
    <x v="3"/>
    <x v="0"/>
    <s v="IN"/>
    <n v="28.1"/>
    <n v="1370000000"/>
    <n v="5.36"/>
    <n v="471000000"/>
    <n v="20.593679999999999"/>
    <n v="78.962879999999998"/>
    <n v="2.8268551236749099E-2"/>
    <x v="7"/>
    <x v="7"/>
    <n v="0.34379562043795597"/>
  </r>
  <r>
    <n v="534"/>
    <x v="185"/>
    <n v="28300000"/>
    <n v="13600000000"/>
    <x v="1"/>
    <n v="6"/>
    <n v="29"/>
    <n v="2"/>
    <n v="0"/>
    <n v="0.01"/>
    <n v="0.01"/>
    <n v="0.1"/>
    <n v="0"/>
    <x v="179"/>
    <x v="1"/>
    <x v="10"/>
    <s v="MX"/>
    <n v="40.200000000000003"/>
    <n v="126000000"/>
    <n v="3.42"/>
    <n v="103000000"/>
    <n v="23.634499999999999"/>
    <n v="-102.553"/>
    <n v="0"/>
    <x v="16"/>
    <x v="16"/>
    <n v="0.817460317460318"/>
  </r>
  <r>
    <n v="725"/>
    <x v="186"/>
    <n v="28200000"/>
    <n v="7600000000"/>
    <x v="2"/>
    <n v="3009"/>
    <n v="19"/>
    <n v="185000000"/>
    <n v="46200"/>
    <n v="739900"/>
    <n v="554900"/>
    <n v="8900000"/>
    <n v="500000"/>
    <x v="180"/>
    <x v="2"/>
    <x v="0"/>
    <s v="IN"/>
    <n v="28.1"/>
    <n v="1370000000"/>
    <n v="5.36"/>
    <n v="471000000"/>
    <n v="20.593679999999999"/>
    <n v="78.962879999999998"/>
    <n v="1.77304964539007E-2"/>
    <x v="12"/>
    <x v="12"/>
    <n v="0.34379562043795597"/>
  </r>
  <r>
    <n v="548"/>
    <x v="187"/>
    <n v="28200000"/>
    <n v="14400000000"/>
    <x v="0"/>
    <n v="15"/>
    <n v="49"/>
    <n v="159000000"/>
    <n v="39600"/>
    <n v="634400"/>
    <n v="475800"/>
    <n v="7600000"/>
    <n v="200000"/>
    <x v="181"/>
    <x v="0"/>
    <x v="1"/>
    <s v="US"/>
    <n v="88.2"/>
    <n v="328000000"/>
    <n v="14.7"/>
    <n v="271000000"/>
    <n v="37.090240000000001"/>
    <n v="-95.712900000000005"/>
    <n v="7.09219858156028E-3"/>
    <x v="11"/>
    <x v="11"/>
    <n v="0.82621951219512202"/>
  </r>
  <r>
    <n v="225"/>
    <x v="188"/>
    <n v="28100000"/>
    <n v="15300000000"/>
    <x v="0"/>
    <n v="3"/>
    <n v="8"/>
    <n v="31"/>
    <n v="0.01"/>
    <n v="0.12"/>
    <n v="0.09"/>
    <n v="1"/>
    <n v="1"/>
    <x v="182"/>
    <x v="0"/>
    <x v="6"/>
    <s v="CA"/>
    <n v="68.900000000000006"/>
    <n v="36991981"/>
    <n v="5.56"/>
    <n v="30628482"/>
    <n v="56.130369999999999"/>
    <n v="-106.34699999999999"/>
    <n v="3.5587188612099598E-8"/>
    <x v="11"/>
    <x v="11"/>
    <n v="0.82797625788140405"/>
  </r>
  <r>
    <n v="315"/>
    <x v="189"/>
    <n v="28000000"/>
    <n v="8600000000"/>
    <x v="1"/>
    <n v="3878"/>
    <n v="19"/>
    <n v="129000000"/>
    <n v="32300"/>
    <n v="516800"/>
    <n v="387600"/>
    <n v="6200000"/>
    <n v="400000"/>
    <x v="183"/>
    <x v="1"/>
    <x v="0"/>
    <s v="IN"/>
    <n v="28.1"/>
    <n v="1370000000"/>
    <n v="5.36"/>
    <n v="471000000"/>
    <n v="20.593679999999999"/>
    <n v="78.962879999999998"/>
    <n v="1.4285714285714299E-2"/>
    <x v="5"/>
    <x v="5"/>
    <n v="0.34379562043795597"/>
  </r>
  <r>
    <n v="706"/>
    <x v="190"/>
    <n v="27800000"/>
    <n v="2300000000"/>
    <x v="6"/>
    <n v="0"/>
    <n v="39"/>
    <n v="0"/>
    <n v="0"/>
    <n v="0"/>
    <n v="0"/>
    <n v="0"/>
    <n v="1"/>
    <x v="54"/>
    <x v="6"/>
    <x v="29"/>
    <s v="SG"/>
    <n v="84.8"/>
    <n v="5703569"/>
    <n v="4.1100000000000003"/>
    <n v="5703569"/>
    <n v="1.3520829999999999"/>
    <n v="103.8198"/>
    <n v="3.5971223021582697E-8"/>
    <x v="10"/>
    <x v="10"/>
    <n v="1"/>
  </r>
  <r>
    <n v="119"/>
    <x v="191"/>
    <n v="27800000"/>
    <n v="21000000000"/>
    <x v="0"/>
    <n v="292"/>
    <n v="4"/>
    <n v="127000000"/>
    <n v="31900"/>
    <n v="509800"/>
    <n v="382300"/>
    <n v="6100000"/>
    <n v="0"/>
    <x v="184"/>
    <x v="0"/>
    <x v="30"/>
    <s v="AU"/>
    <n v="113.1"/>
    <n v="25766605"/>
    <n v="5.27"/>
    <n v="21844756"/>
    <n v="-25.2744"/>
    <n v="133.77510000000001"/>
    <n v="0"/>
    <x v="2"/>
    <x v="2"/>
    <n v="0.84779333559853898"/>
  </r>
  <r>
    <n v="836"/>
    <x v="192"/>
    <n v="27700000"/>
    <n v="15800000000"/>
    <x v="0"/>
    <n v="619"/>
    <n v="11"/>
    <n v="174000000"/>
    <n v="43500"/>
    <n v="695300"/>
    <n v="521500"/>
    <n v="8300000"/>
    <n v="200000"/>
    <x v="185"/>
    <x v="0"/>
    <x v="17"/>
    <s v="CO"/>
    <n v="55.3"/>
    <n v="50339443"/>
    <n v="9.7100000000000009"/>
    <n v="40827302"/>
    <n v="4.5708679999999999"/>
    <n v="-74.297300000000007"/>
    <n v="7.2202166064982004E-3"/>
    <x v="13"/>
    <x v="13"/>
    <n v="0.81104000296546797"/>
  </r>
  <r>
    <n v="571"/>
    <x v="193"/>
    <n v="27500000"/>
    <n v="4550000000"/>
    <x v="6"/>
    <n v="27"/>
    <n v="49"/>
    <n v="649"/>
    <n v="0"/>
    <n v="0"/>
    <n v="0"/>
    <n v="0"/>
    <n v="0"/>
    <x v="186"/>
    <x v="6"/>
    <x v="1"/>
    <s v="US"/>
    <n v="88.2"/>
    <n v="328000000"/>
    <n v="14.7"/>
    <n v="271000000"/>
    <n v="37.090240000000001"/>
    <n v="-95.712900000000005"/>
    <n v="0"/>
    <x v="12"/>
    <x v="12"/>
    <n v="0.82621951219512202"/>
  </r>
  <r>
    <n v="919"/>
    <x v="194"/>
    <n v="27500000"/>
    <n v="13400000000"/>
    <x v="0"/>
    <n v="682"/>
    <n v="49"/>
    <n v="90450000"/>
    <n v="22600"/>
    <n v="361800"/>
    <n v="271300"/>
    <n v="4300000"/>
    <n v="100000"/>
    <x v="187"/>
    <x v="0"/>
    <x v="1"/>
    <s v="US"/>
    <n v="88.2"/>
    <n v="328000000"/>
    <n v="14.7"/>
    <n v="271000000"/>
    <n v="37.090240000000001"/>
    <n v="-95.712900000000005"/>
    <n v="3.6363636363636398E-3"/>
    <x v="10"/>
    <x v="10"/>
    <n v="0.82621951219512202"/>
  </r>
  <r>
    <n v="422"/>
    <x v="195"/>
    <n v="27400000"/>
    <n v="19900000000"/>
    <x v="0"/>
    <n v="1753"/>
    <n v="40"/>
    <n v="308000000"/>
    <n v="76900"/>
    <n v="1200000"/>
    <n v="922900"/>
    <n v="14800000"/>
    <n v="200000"/>
    <x v="188"/>
    <x v="0"/>
    <x v="4"/>
    <s v="KR"/>
    <n v="94.3"/>
    <n v="51709098"/>
    <n v="4.1500000000000004"/>
    <n v="42106719"/>
    <n v="35.907760000000003"/>
    <n v="127.76690000000001"/>
    <n v="7.2992700729926996E-3"/>
    <x v="10"/>
    <x v="10"/>
    <n v="0.81430000964240401"/>
  </r>
  <r>
    <n v="944"/>
    <x v="196"/>
    <n v="27400000"/>
    <n v="10300000000"/>
    <x v="6"/>
    <n v="642"/>
    <n v="49"/>
    <n v="176000000"/>
    <n v="44000"/>
    <n v="703400"/>
    <n v="527500"/>
    <n v="8400000"/>
    <n v="400000"/>
    <x v="6"/>
    <x v="6"/>
    <x v="1"/>
    <s v="US"/>
    <n v="88.2"/>
    <n v="328000000"/>
    <n v="14.7"/>
    <n v="271000000"/>
    <n v="37.090240000000001"/>
    <n v="-95.712900000000005"/>
    <n v="1.4598540145985399E-2"/>
    <x v="3"/>
    <x v="3"/>
    <n v="0.82621951219512202"/>
  </r>
  <r>
    <n v="190"/>
    <x v="197"/>
    <n v="27400000"/>
    <n v="19400000000"/>
    <x v="7"/>
    <n v="3664"/>
    <n v="48"/>
    <n v="78668000"/>
    <n v="19700"/>
    <n v="314700"/>
    <n v="236000"/>
    <n v="3800000"/>
    <n v="500000"/>
    <x v="189"/>
    <x v="7"/>
    <x v="5"/>
    <s v="GB"/>
    <n v="60"/>
    <n v="66834405"/>
    <n v="3.85"/>
    <n v="55908316"/>
    <n v="55.378050000000002"/>
    <n v="-3.4359700000000002"/>
    <n v="1.8248175182481799E-2"/>
    <x v="1"/>
    <x v="1"/>
    <n v="0.83651999295871604"/>
  </r>
  <r>
    <n v="602"/>
    <x v="198"/>
    <n v="27300000"/>
    <n v="22400000000"/>
    <x v="1"/>
    <n v="5438"/>
    <n v="49"/>
    <n v="42546000"/>
    <n v="10600"/>
    <n v="170200"/>
    <n v="127600"/>
    <n v="2000000"/>
    <n v="200000"/>
    <x v="190"/>
    <x v="1"/>
    <x v="1"/>
    <s v="US"/>
    <n v="88.2"/>
    <n v="328000000"/>
    <n v="14.7"/>
    <n v="271000000"/>
    <n v="37.090240000000001"/>
    <n v="-95.712900000000005"/>
    <n v="7.3260073260073303E-3"/>
    <x v="1"/>
    <x v="1"/>
    <n v="0.82621951219512202"/>
  </r>
  <r>
    <n v="173"/>
    <x v="199"/>
    <n v="27300000"/>
    <n v="7710000000"/>
    <x v="2"/>
    <n v="1259"/>
    <n v="19"/>
    <n v="102000000"/>
    <n v="25600"/>
    <n v="408900"/>
    <n v="306700"/>
    <n v="4900000"/>
    <n v="100000"/>
    <x v="191"/>
    <x v="2"/>
    <x v="0"/>
    <s v="IN"/>
    <n v="28.1"/>
    <n v="1370000000"/>
    <n v="5.36"/>
    <n v="471000000"/>
    <n v="20.593679999999999"/>
    <n v="78.962879999999998"/>
    <n v="3.66300366300366E-3"/>
    <x v="14"/>
    <x v="14"/>
    <n v="0.34379562043795597"/>
  </r>
  <r>
    <n v="233"/>
    <x v="200"/>
    <n v="27100000"/>
    <n v="17300000000"/>
    <x v="2"/>
    <n v="889"/>
    <n v="19"/>
    <n v="430000000"/>
    <n v="107400"/>
    <n v="1700000"/>
    <n v="1300000"/>
    <n v="20600000"/>
    <n v="700000"/>
    <x v="192"/>
    <x v="2"/>
    <x v="0"/>
    <s v="IN"/>
    <n v="28.1"/>
    <n v="1370000000"/>
    <n v="5.36"/>
    <n v="471000000"/>
    <n v="20.593679999999999"/>
    <n v="78.962879999999998"/>
    <n v="2.5830258302582999E-2"/>
    <x v="3"/>
    <x v="3"/>
    <n v="0.34379562043795597"/>
  </r>
  <r>
    <n v="838"/>
    <x v="201"/>
    <n v="27100000"/>
    <n v="15900000000"/>
    <x v="2"/>
    <n v="2"/>
    <n v="49"/>
    <n v="14"/>
    <n v="0"/>
    <n v="0.06"/>
    <n v="0.04"/>
    <n v="0.67"/>
    <n v="0"/>
    <x v="193"/>
    <x v="2"/>
    <x v="1"/>
    <s v="US"/>
    <n v="88.2"/>
    <n v="328000000"/>
    <n v="14.7"/>
    <n v="271000000"/>
    <n v="37.090240000000001"/>
    <n v="-95.712900000000005"/>
    <n v="0"/>
    <x v="14"/>
    <x v="14"/>
    <n v="0.82621951219512202"/>
  </r>
  <r>
    <n v="327"/>
    <x v="202"/>
    <n v="27100000"/>
    <n v="12700000000"/>
    <x v="9"/>
    <n v="545"/>
    <n v="19"/>
    <n v="503000000"/>
    <n v="125700"/>
    <n v="2000000"/>
    <n v="1500000"/>
    <n v="24100000"/>
    <n v="1300000"/>
    <x v="194"/>
    <x v="9"/>
    <x v="0"/>
    <s v="IN"/>
    <n v="28.1"/>
    <n v="1370000000"/>
    <n v="5.36"/>
    <n v="471000000"/>
    <n v="20.593679999999999"/>
    <n v="78.962879999999998"/>
    <n v="4.7970479704797002E-2"/>
    <x v="6"/>
    <x v="6"/>
    <n v="0.34379562043795597"/>
  </r>
  <r>
    <n v="123"/>
    <x v="203"/>
    <n v="27000000"/>
    <n v="6570000000"/>
    <x v="11"/>
    <n v="554"/>
    <n v="49"/>
    <n v="144000000"/>
    <n v="36100"/>
    <n v="577800"/>
    <n v="433400"/>
    <n v="6900000"/>
    <n v="300000"/>
    <x v="195"/>
    <x v="11"/>
    <x v="1"/>
    <s v="US"/>
    <n v="88.2"/>
    <n v="328000000"/>
    <n v="14.7"/>
    <n v="271000000"/>
    <n v="37.090240000000001"/>
    <n v="-95.712900000000005"/>
    <n v="1.1111111111111099E-2"/>
    <x v="13"/>
    <x v="13"/>
    <n v="0.82621951219512202"/>
  </r>
  <r>
    <n v="678"/>
    <x v="204"/>
    <n v="26900000"/>
    <n v="7940000000"/>
    <x v="2"/>
    <n v="3956"/>
    <n v="7"/>
    <n v="82912000"/>
    <n v="20700"/>
    <n v="331600"/>
    <n v="248700"/>
    <n v="4000000"/>
    <n v="200000"/>
    <x v="196"/>
    <x v="2"/>
    <x v="7"/>
    <s v="BR"/>
    <n v="51.3"/>
    <n v="213000000"/>
    <n v="12.08"/>
    <n v="183000000"/>
    <n v="-14.234999999999999"/>
    <n v="-51.9253"/>
    <n v="7.4349442379182196E-3"/>
    <x v="12"/>
    <x v="12"/>
    <n v="0.85915492957746498"/>
  </r>
  <r>
    <n v="594"/>
    <x v="205"/>
    <n v="26700000"/>
    <n v="7170000000"/>
    <x v="2"/>
    <n v="6471"/>
    <n v="49"/>
    <n v="118000000"/>
    <n v="29600"/>
    <n v="472900"/>
    <n v="354700"/>
    <n v="5700000"/>
    <n v="200000"/>
    <x v="197"/>
    <x v="2"/>
    <x v="1"/>
    <s v="US"/>
    <n v="88.2"/>
    <n v="328000000"/>
    <n v="14.7"/>
    <n v="271000000"/>
    <n v="37.090240000000001"/>
    <n v="-95.712900000000005"/>
    <n v="7.4906367041198503E-3"/>
    <x v="1"/>
    <x v="1"/>
    <n v="0.82621951219512202"/>
  </r>
  <r>
    <n v="92"/>
    <x v="206"/>
    <n v="26700000"/>
    <n v="4390000000"/>
    <x v="6"/>
    <n v="241"/>
    <n v="49"/>
    <n v="276000000"/>
    <n v="69000"/>
    <n v="1100000"/>
    <n v="828600"/>
    <n v="13300000"/>
    <n v="1200000"/>
    <x v="198"/>
    <x v="6"/>
    <x v="1"/>
    <s v="US"/>
    <n v="88.2"/>
    <n v="328000000"/>
    <n v="14.7"/>
    <n v="271000000"/>
    <n v="37.090240000000001"/>
    <n v="-95.712900000000005"/>
    <n v="4.49438202247191E-2"/>
    <x v="5"/>
    <x v="5"/>
    <n v="0.82621951219512202"/>
  </r>
  <r>
    <n v="251"/>
    <x v="207"/>
    <n v="26700000"/>
    <n v="10300000000"/>
    <x v="11"/>
    <n v="975"/>
    <n v="11"/>
    <n v="24363000"/>
    <n v="6100"/>
    <n v="97500"/>
    <n v="73100"/>
    <n v="1200000"/>
    <n v="0"/>
    <x v="199"/>
    <x v="11"/>
    <x v="17"/>
    <s v="CO"/>
    <n v="55.3"/>
    <n v="50339443"/>
    <n v="9.7100000000000009"/>
    <n v="40827302"/>
    <n v="4.5708679999999999"/>
    <n v="-74.297300000000007"/>
    <n v="0"/>
    <x v="12"/>
    <x v="12"/>
    <n v="0.81104000296546797"/>
  </r>
  <r>
    <n v="924"/>
    <x v="208"/>
    <n v="26500000"/>
    <n v="20400000000"/>
    <x v="0"/>
    <n v="6873"/>
    <n v="49"/>
    <n v="89098000"/>
    <n v="22300"/>
    <n v="356400"/>
    <n v="267300"/>
    <n v="4300000"/>
    <n v="0"/>
    <x v="200"/>
    <x v="0"/>
    <x v="1"/>
    <s v="US"/>
    <n v="88.2"/>
    <n v="328000000"/>
    <n v="14.7"/>
    <n v="271000000"/>
    <n v="37.090240000000001"/>
    <n v="-95.712900000000005"/>
    <n v="0"/>
    <x v="10"/>
    <x v="10"/>
    <n v="0.82621951219512202"/>
  </r>
  <r>
    <n v="665"/>
    <x v="209"/>
    <n v="26500000"/>
    <n v="15100000000"/>
    <x v="10"/>
    <n v="10022"/>
    <n v="34"/>
    <n v="163000000"/>
    <n v="40800"/>
    <n v="652500"/>
    <n v="489400"/>
    <n v="7800000"/>
    <n v="300000"/>
    <x v="201"/>
    <x v="10"/>
    <x v="15"/>
    <s v="PH"/>
    <n v="35.5"/>
    <n v="108000000"/>
    <n v="2.15"/>
    <n v="50975903"/>
    <n v="12.879720000000001"/>
    <n v="121.774"/>
    <n v="1.13207547169811E-2"/>
    <x v="5"/>
    <x v="5"/>
    <n v="0.47199910185185201"/>
  </r>
  <r>
    <n v="313"/>
    <x v="210"/>
    <n v="26400000"/>
    <n v="8600000000"/>
    <x v="1"/>
    <n v="3622"/>
    <n v="19"/>
    <n v="99677000"/>
    <n v="24900"/>
    <n v="398700"/>
    <n v="299000"/>
    <n v="4800000"/>
    <n v="400000"/>
    <x v="202"/>
    <x v="1"/>
    <x v="0"/>
    <s v="IN"/>
    <n v="28.1"/>
    <n v="1370000000"/>
    <n v="5.36"/>
    <n v="471000000"/>
    <n v="20.593679999999999"/>
    <n v="78.962879999999998"/>
    <n v="1.5151515151515201E-2"/>
    <x v="3"/>
    <x v="3"/>
    <n v="0.34379562043795597"/>
  </r>
  <r>
    <n v="626"/>
    <x v="211"/>
    <n v="26400000"/>
    <n v="17200000000"/>
    <x v="2"/>
    <n v="967"/>
    <n v="23"/>
    <n v="1230000000"/>
    <n v="306400"/>
    <n v="4900000"/>
    <n v="3700000"/>
    <n v="58800000"/>
    <n v="2000000"/>
    <x v="203"/>
    <x v="2"/>
    <x v="31"/>
    <s v="IT"/>
    <n v="61.9"/>
    <n v="60297396"/>
    <n v="9.89"/>
    <n v="42651966"/>
    <n v="41.871940000000002"/>
    <n v="12.56738"/>
    <n v="7.5757575757575801E-2"/>
    <x v="9"/>
    <x v="9"/>
    <n v="0.70735999942684102"/>
  </r>
  <r>
    <n v="41"/>
    <x v="212"/>
    <n v="26400000"/>
    <n v="27000000000"/>
    <x v="11"/>
    <n v="865"/>
    <n v="49"/>
    <n v="1050000000"/>
    <n v="261500"/>
    <n v="4200000"/>
    <n v="3100000"/>
    <n v="50200000"/>
    <n v="1300000"/>
    <x v="204"/>
    <x v="11"/>
    <x v="1"/>
    <s v="US"/>
    <n v="88.2"/>
    <n v="328000000"/>
    <n v="14.7"/>
    <n v="271000000"/>
    <n v="37.090240000000001"/>
    <n v="-95.712900000000005"/>
    <n v="4.9242424242424199E-2"/>
    <x v="9"/>
    <x v="9"/>
    <n v="0.82621951219512202"/>
  </r>
  <r>
    <n v="87"/>
    <x v="213"/>
    <n v="26300000"/>
    <n v="4750000000"/>
    <x v="2"/>
    <n v="190"/>
    <n v="19"/>
    <n v="17264000"/>
    <n v="4300"/>
    <n v="69100"/>
    <n v="51800"/>
    <n v="828600"/>
    <n v="0"/>
    <x v="205"/>
    <x v="2"/>
    <x v="0"/>
    <s v="IN"/>
    <n v="28.1"/>
    <n v="1370000000"/>
    <n v="5.36"/>
    <n v="471000000"/>
    <n v="20.593679999999999"/>
    <n v="78.962879999999998"/>
    <n v="0"/>
    <x v="3"/>
    <x v="3"/>
    <n v="0.34379562043795597"/>
  </r>
  <r>
    <n v="177"/>
    <x v="214"/>
    <n v="26200000"/>
    <n v="32000000000"/>
    <x v="5"/>
    <n v="775"/>
    <n v="49"/>
    <n v="487000000"/>
    <n v="121800"/>
    <n v="1900000"/>
    <n v="1500000"/>
    <n v="23400000"/>
    <n v="200000"/>
    <x v="206"/>
    <x v="5"/>
    <x v="1"/>
    <s v="US"/>
    <n v="88.2"/>
    <n v="328000000"/>
    <n v="14.7"/>
    <n v="271000000"/>
    <n v="37.090240000000001"/>
    <n v="-95.712900000000005"/>
    <n v="7.63358778625954E-3"/>
    <x v="16"/>
    <x v="16"/>
    <n v="0.82621951219512202"/>
  </r>
  <r>
    <n v="418"/>
    <x v="215"/>
    <n v="26200000"/>
    <n v="16100000000"/>
    <x v="2"/>
    <n v="5985"/>
    <n v="24"/>
    <n v="722000000"/>
    <n v="180500"/>
    <n v="2900000"/>
    <n v="2200000"/>
    <n v="34600000"/>
    <n v="1100000"/>
    <x v="207"/>
    <x v="2"/>
    <x v="2"/>
    <s v="JP"/>
    <n v="63.2"/>
    <n v="126000000"/>
    <n v="2.29"/>
    <n v="116000000"/>
    <n v="36.204819999999998"/>
    <n v="138.25290000000001"/>
    <n v="4.1984732824427502E-2"/>
    <x v="9"/>
    <x v="9"/>
    <n v="0.92063492063492103"/>
  </r>
  <r>
    <n v="739"/>
    <x v="216"/>
    <n v="26100000"/>
    <n v="10400000000"/>
    <x v="11"/>
    <n v="1619"/>
    <n v="49"/>
    <n v="68156000"/>
    <n v="17000"/>
    <n v="272600"/>
    <n v="204500"/>
    <n v="3300000"/>
    <n v="400000"/>
    <x v="208"/>
    <x v="11"/>
    <x v="1"/>
    <s v="US"/>
    <n v="88.2"/>
    <n v="328000000"/>
    <n v="14.7"/>
    <n v="271000000"/>
    <n v="37.090240000000001"/>
    <n v="-95.712900000000005"/>
    <n v="1.5325670498084301E-2"/>
    <x v="11"/>
    <x v="11"/>
    <n v="0.82621951219512202"/>
  </r>
  <r>
    <n v="5"/>
    <x v="217"/>
    <n v="26100000"/>
    <n v="7890000000"/>
    <x v="2"/>
    <n v="0"/>
    <n v="38"/>
    <n v="0"/>
    <n v="0"/>
    <n v="0"/>
    <n v="0"/>
    <n v="0"/>
    <n v="0"/>
    <x v="209"/>
    <x v="2"/>
    <x v="21"/>
    <s v="SA"/>
    <n v="68"/>
    <n v="34268528"/>
    <n v="5.93"/>
    <n v="28807838"/>
    <n v="23.885940000000002"/>
    <n v="45.079160000000002"/>
    <n v="0"/>
    <x v="16"/>
    <x v="16"/>
    <n v="0.84064999815574204"/>
  </r>
  <r>
    <n v="519"/>
    <x v="218"/>
    <n v="26000000"/>
    <n v="18600000000"/>
    <x v="0"/>
    <n v="1"/>
    <n v="7"/>
    <n v="3"/>
    <n v="0"/>
    <n v="0.01"/>
    <n v="0.01"/>
    <n v="0.14000000000000001"/>
    <n v="3"/>
    <x v="210"/>
    <x v="0"/>
    <x v="7"/>
    <s v="BR"/>
    <n v="51.3"/>
    <n v="213000000"/>
    <n v="12.08"/>
    <n v="183000000"/>
    <n v="-14.234999999999999"/>
    <n v="-51.9253"/>
    <n v="1.1538461538461499E-7"/>
    <x v="10"/>
    <x v="10"/>
    <n v="0.85915492957746498"/>
  </r>
  <r>
    <n v="98"/>
    <x v="219"/>
    <n v="26000000"/>
    <n v="17300000000"/>
    <x v="0"/>
    <n v="240"/>
    <n v="49"/>
    <n v="55454000"/>
    <n v="13900"/>
    <n v="221800"/>
    <n v="166400"/>
    <n v="2700000"/>
    <n v="0"/>
    <x v="211"/>
    <x v="0"/>
    <x v="1"/>
    <s v="US"/>
    <n v="88.2"/>
    <n v="328000000"/>
    <n v="14.7"/>
    <n v="271000000"/>
    <n v="37.090240000000001"/>
    <n v="-95.712900000000005"/>
    <n v="0"/>
    <x v="11"/>
    <x v="11"/>
    <n v="0.82621951219512202"/>
  </r>
  <r>
    <n v="601"/>
    <x v="220"/>
    <n v="26000000"/>
    <n v="14100000000"/>
    <x v="6"/>
    <n v="868"/>
    <n v="49"/>
    <n v="606000000"/>
    <n v="151600"/>
    <n v="2400000"/>
    <n v="1800000"/>
    <n v="29100000"/>
    <n v="1100000"/>
    <x v="212"/>
    <x v="6"/>
    <x v="1"/>
    <s v="US"/>
    <n v="88.2"/>
    <n v="328000000"/>
    <n v="14.7"/>
    <n v="271000000"/>
    <n v="37.090240000000001"/>
    <n v="-95.712900000000005"/>
    <n v="4.2307692307692303E-2"/>
    <x v="6"/>
    <x v="6"/>
    <n v="0.82621951219512202"/>
  </r>
  <r>
    <n v="365"/>
    <x v="221"/>
    <n v="25900000"/>
    <n v="11400000000"/>
    <x v="0"/>
    <n v="65286"/>
    <n v="20"/>
    <n v="230000000"/>
    <n v="57500"/>
    <n v="920700"/>
    <n v="690500"/>
    <n v="11000000"/>
    <n v="600000"/>
    <x v="213"/>
    <x v="0"/>
    <x v="22"/>
    <s v="ID"/>
    <n v="36.299999999999997"/>
    <n v="270000000"/>
    <n v="4.6900000000000004"/>
    <n v="152000000"/>
    <n v="-0.78927999999999998"/>
    <n v="113.9213"/>
    <n v="2.31660231660232E-2"/>
    <x v="2"/>
    <x v="2"/>
    <n v="0.562962962962963"/>
  </r>
  <r>
    <n v="876"/>
    <x v="222"/>
    <n v="25800000"/>
    <n v="15500000000"/>
    <x v="7"/>
    <n v="1762"/>
    <n v="8"/>
    <n v="54947000"/>
    <n v="13700"/>
    <n v="219800"/>
    <n v="164800"/>
    <n v="2600000"/>
    <n v="0"/>
    <x v="214"/>
    <x v="7"/>
    <x v="6"/>
    <s v="CA"/>
    <n v="68.900000000000006"/>
    <n v="36991981"/>
    <n v="5.56"/>
    <n v="30628482"/>
    <n v="56.130369999999999"/>
    <n v="-106.34699999999999"/>
    <n v="0"/>
    <x v="12"/>
    <x v="12"/>
    <n v="0.82797625788140405"/>
  </r>
  <r>
    <n v="499"/>
    <x v="223"/>
    <n v="25700000"/>
    <n v="7470000000"/>
    <x v="6"/>
    <n v="982"/>
    <n v="29"/>
    <n v="30501000"/>
    <n v="7600"/>
    <n v="122000"/>
    <n v="91500"/>
    <n v="1500000"/>
    <n v="0"/>
    <x v="215"/>
    <x v="6"/>
    <x v="10"/>
    <s v="MX"/>
    <n v="40.200000000000003"/>
    <n v="126000000"/>
    <n v="3.42"/>
    <n v="103000000"/>
    <n v="23.634499999999999"/>
    <n v="-102.553"/>
    <n v="0"/>
    <x v="1"/>
    <x v="1"/>
    <n v="0.817460317460318"/>
  </r>
  <r>
    <n v="194"/>
    <x v="224"/>
    <n v="25700000"/>
    <n v="17800000000"/>
    <x v="0"/>
    <n v="749"/>
    <n v="49"/>
    <n v="164000000"/>
    <n v="41100"/>
    <n v="656900"/>
    <n v="492600"/>
    <n v="7900000"/>
    <n v="100000"/>
    <x v="216"/>
    <x v="0"/>
    <x v="1"/>
    <s v="US"/>
    <n v="88.2"/>
    <n v="328000000"/>
    <n v="14.7"/>
    <n v="271000000"/>
    <n v="37.090240000000001"/>
    <n v="-95.712900000000005"/>
    <n v="3.8910505836575902E-3"/>
    <x v="13"/>
    <x v="13"/>
    <n v="0.82621951219512202"/>
  </r>
  <r>
    <n v="603"/>
    <x v="225"/>
    <n v="25700000"/>
    <n v="10200000000"/>
    <x v="0"/>
    <n v="42"/>
    <n v="49"/>
    <n v="104000000"/>
    <n v="25900"/>
    <n v="414500"/>
    <n v="310900"/>
    <n v="5000000"/>
    <n v="100000"/>
    <x v="217"/>
    <x v="0"/>
    <x v="1"/>
    <s v="US"/>
    <n v="88.2"/>
    <n v="328000000"/>
    <n v="14.7"/>
    <n v="271000000"/>
    <n v="37.090240000000001"/>
    <n v="-95.712900000000005"/>
    <n v="3.8910505836575902E-3"/>
    <x v="2"/>
    <x v="2"/>
    <n v="0.82621951219512202"/>
  </r>
  <r>
    <n v="784"/>
    <x v="226"/>
    <n v="25600000"/>
    <n v="25600000000"/>
    <x v="0"/>
    <n v="287"/>
    <n v="49"/>
    <n v="319000000"/>
    <n v="79600"/>
    <n v="1300000"/>
    <n v="955800"/>
    <n v="15300000"/>
    <n v="100000"/>
    <x v="218"/>
    <x v="0"/>
    <x v="1"/>
    <s v="US"/>
    <n v="88.2"/>
    <n v="328000000"/>
    <n v="14.7"/>
    <n v="271000000"/>
    <n v="37.090240000000001"/>
    <n v="-95.712900000000005"/>
    <n v="3.90625E-3"/>
    <x v="13"/>
    <x v="13"/>
    <n v="0.82621951219512202"/>
  </r>
  <r>
    <n v="273"/>
    <x v="227"/>
    <n v="25600000"/>
    <n v="7960000000"/>
    <x v="9"/>
    <n v="0"/>
    <n v="3"/>
    <n v="0"/>
    <n v="0"/>
    <n v="0"/>
    <n v="0"/>
    <n v="0"/>
    <n v="2"/>
    <x v="219"/>
    <x v="9"/>
    <x v="8"/>
    <s v="AR"/>
    <n v="90"/>
    <n v="44938712"/>
    <n v="9.7899999999999991"/>
    <n v="41339571"/>
    <n v="-38.4161"/>
    <n v="-63.616700000000002"/>
    <n v="7.8125000000000006E-8"/>
    <x v="16"/>
    <x v="16"/>
    <n v="0.91991000988190297"/>
  </r>
  <r>
    <n v="990"/>
    <x v="228"/>
    <n v="25500000"/>
    <n v="2730000000"/>
    <x v="1"/>
    <n v="5"/>
    <n v="49"/>
    <n v="20"/>
    <n v="0.01"/>
    <n v="0.08"/>
    <n v="0.06"/>
    <n v="0.96"/>
    <n v="4"/>
    <x v="220"/>
    <x v="1"/>
    <x v="1"/>
    <s v="US"/>
    <n v="88.2"/>
    <n v="328000000"/>
    <n v="14.7"/>
    <n v="271000000"/>
    <n v="37.090240000000001"/>
    <n v="-95.712900000000005"/>
    <n v="1.56862745098039E-7"/>
    <x v="0"/>
    <x v="0"/>
    <n v="0.82621951219512202"/>
  </r>
  <r>
    <n v="654"/>
    <x v="229"/>
    <n v="25500000"/>
    <n v="14400000000"/>
    <x v="0"/>
    <n v="78"/>
    <n v="49"/>
    <n v="195000000"/>
    <n v="48900"/>
    <n v="782000"/>
    <n v="586500"/>
    <n v="9400000"/>
    <n v="100000"/>
    <x v="221"/>
    <x v="0"/>
    <x v="1"/>
    <s v="US"/>
    <n v="88.2"/>
    <n v="328000000"/>
    <n v="14.7"/>
    <n v="271000000"/>
    <n v="37.090240000000001"/>
    <n v="-95.712900000000005"/>
    <n v="3.9215686274509803E-3"/>
    <x v="12"/>
    <x v="12"/>
    <n v="0.82621951219512202"/>
  </r>
  <r>
    <n v="667"/>
    <x v="230"/>
    <n v="25400000"/>
    <n v="6430000000"/>
    <x v="6"/>
    <n v="3716"/>
    <n v="20"/>
    <n v="58487000"/>
    <n v="14600"/>
    <n v="233900"/>
    <n v="175500"/>
    <n v="2800000"/>
    <n v="100000"/>
    <x v="222"/>
    <x v="6"/>
    <x v="22"/>
    <s v="ID"/>
    <n v="36.299999999999997"/>
    <n v="270000000"/>
    <n v="4.6900000000000004"/>
    <n v="152000000"/>
    <n v="-0.78927999999999998"/>
    <n v="113.9213"/>
    <n v="3.9370078740157497E-3"/>
    <x v="3"/>
    <x v="3"/>
    <n v="0.562962962962963"/>
  </r>
  <r>
    <n v="460"/>
    <x v="231"/>
    <n v="25400000"/>
    <n v="34300000000"/>
    <x v="11"/>
    <n v="8775"/>
    <n v="49"/>
    <n v="815000000"/>
    <n v="203800"/>
    <n v="3300000"/>
    <n v="2400000"/>
    <n v="39100000"/>
    <n v="600000"/>
    <x v="223"/>
    <x v="11"/>
    <x v="1"/>
    <s v="US"/>
    <n v="88.2"/>
    <n v="328000000"/>
    <n v="14.7"/>
    <n v="271000000"/>
    <n v="37.090240000000001"/>
    <n v="-95.712900000000005"/>
    <n v="2.3622047244094498E-2"/>
    <x v="5"/>
    <x v="5"/>
    <n v="0.82621951219512202"/>
  </r>
  <r>
    <n v="160"/>
    <x v="232"/>
    <n v="25300000"/>
    <n v="17300000000"/>
    <x v="0"/>
    <n v="398"/>
    <n v="48"/>
    <n v="199000000"/>
    <n v="49700"/>
    <n v="795500"/>
    <n v="596600"/>
    <n v="9500000"/>
    <n v="100000"/>
    <x v="224"/>
    <x v="0"/>
    <x v="5"/>
    <s v="GB"/>
    <n v="60"/>
    <n v="66834405"/>
    <n v="3.85"/>
    <n v="55908316"/>
    <n v="55.378050000000002"/>
    <n v="-3.4359700000000002"/>
    <n v="3.9525691699604697E-3"/>
    <x v="4"/>
    <x v="4"/>
    <n v="0.83651999295871604"/>
  </r>
  <r>
    <n v="151"/>
    <x v="233"/>
    <n v="25200000"/>
    <n v="15500000000"/>
    <x v="0"/>
    <n v="0"/>
    <n v="49"/>
    <n v="0"/>
    <n v="0"/>
    <n v="0"/>
    <n v="0"/>
    <n v="0"/>
    <n v="0"/>
    <x v="225"/>
    <x v="0"/>
    <x v="1"/>
    <s v="US"/>
    <n v="88.2"/>
    <n v="328000000"/>
    <n v="14.7"/>
    <n v="271000000"/>
    <n v="37.090240000000001"/>
    <n v="-95.712900000000005"/>
    <n v="0"/>
    <x v="0"/>
    <x v="0"/>
    <n v="0.82621951219512202"/>
  </r>
  <r>
    <n v="461"/>
    <x v="234"/>
    <n v="25200000"/>
    <n v="9600000000"/>
    <x v="6"/>
    <n v="4"/>
    <n v="41"/>
    <n v="11"/>
    <n v="0"/>
    <n v="0.04"/>
    <n v="0.03"/>
    <n v="0.53"/>
    <n v="0"/>
    <x v="226"/>
    <x v="6"/>
    <x v="19"/>
    <s v="ES"/>
    <n v="88.9"/>
    <n v="47076781"/>
    <n v="13.96"/>
    <n v="37927409"/>
    <n v="40.46367"/>
    <n v="-3.7492200000000002"/>
    <n v="0"/>
    <x v="16"/>
    <x v="16"/>
    <n v="0.805650008228048"/>
  </r>
  <r>
    <n v="907"/>
    <x v="235"/>
    <n v="25200000"/>
    <n v="11100000000"/>
    <x v="6"/>
    <n v="2025"/>
    <n v="49"/>
    <n v="140000000"/>
    <n v="35100"/>
    <n v="561300"/>
    <n v="421000"/>
    <n v="6700000"/>
    <n v="300000"/>
    <x v="227"/>
    <x v="6"/>
    <x v="1"/>
    <s v="US"/>
    <n v="88.2"/>
    <n v="328000000"/>
    <n v="14.7"/>
    <n v="271000000"/>
    <n v="37.090240000000001"/>
    <n v="-95.712900000000005"/>
    <n v="1.1904761904761901E-2"/>
    <x v="3"/>
    <x v="3"/>
    <n v="0.82621951219512202"/>
  </r>
  <r>
    <n v="805"/>
    <x v="236"/>
    <n v="25200000"/>
    <n v="10400000000"/>
    <x v="10"/>
    <n v="51129"/>
    <n v="19"/>
    <n v="274000000"/>
    <n v="68500"/>
    <n v="1100000"/>
    <n v="821800"/>
    <n v="13100000"/>
    <n v="300000"/>
    <x v="228"/>
    <x v="10"/>
    <x v="0"/>
    <s v="IN"/>
    <n v="28.1"/>
    <n v="1370000000"/>
    <n v="5.36"/>
    <n v="471000000"/>
    <n v="20.593679999999999"/>
    <n v="78.962879999999998"/>
    <n v="1.1904761904761901E-2"/>
    <x v="3"/>
    <x v="3"/>
    <n v="0.34379562043795597"/>
  </r>
  <r>
    <n v="23"/>
    <x v="237"/>
    <n v="25200000"/>
    <n v="7970000000"/>
    <x v="6"/>
    <n v="12"/>
    <n v="19"/>
    <n v="2"/>
    <n v="0"/>
    <n v="0.01"/>
    <n v="0.01"/>
    <n v="0.1"/>
    <n v="0"/>
    <x v="229"/>
    <x v="6"/>
    <x v="0"/>
    <s v="IN"/>
    <n v="28.1"/>
    <n v="1370000000"/>
    <n v="5.36"/>
    <n v="471000000"/>
    <n v="20.593679999999999"/>
    <n v="78.962879999999998"/>
    <n v="0"/>
    <x v="7"/>
    <x v="7"/>
    <n v="0.34379562043795597"/>
  </r>
  <r>
    <n v="684"/>
    <x v="238"/>
    <n v="25100000"/>
    <n v="19500000000"/>
    <x v="0"/>
    <n v="118"/>
    <n v="49"/>
    <n v="94246000"/>
    <n v="23600"/>
    <n v="377000"/>
    <n v="282700"/>
    <n v="4500000"/>
    <n v="0"/>
    <x v="218"/>
    <x v="0"/>
    <x v="1"/>
    <s v="US"/>
    <n v="88.2"/>
    <n v="328000000"/>
    <n v="14.7"/>
    <n v="271000000"/>
    <n v="37.090240000000001"/>
    <n v="-95.712900000000005"/>
    <n v="0"/>
    <x v="13"/>
    <x v="13"/>
    <n v="0.82621951219512202"/>
  </r>
  <r>
    <n v="903"/>
    <x v="239"/>
    <n v="25100000"/>
    <n v="16400000000"/>
    <x v="0"/>
    <n v="24837"/>
    <n v="8"/>
    <n v="49009000"/>
    <n v="12300"/>
    <n v="196000"/>
    <n v="147000"/>
    <n v="2400000"/>
    <n v="0"/>
    <x v="230"/>
    <x v="0"/>
    <x v="6"/>
    <s v="CA"/>
    <n v="68.900000000000006"/>
    <n v="36991981"/>
    <n v="5.56"/>
    <n v="30628482"/>
    <n v="56.130369999999999"/>
    <n v="-106.34699999999999"/>
    <n v="0"/>
    <x v="8"/>
    <x v="8"/>
    <n v="0.82797625788140405"/>
  </r>
  <r>
    <n v="842"/>
    <x v="240"/>
    <n v="25000000"/>
    <n v="14200000000"/>
    <x v="2"/>
    <n v="89179"/>
    <n v="20"/>
    <n v="123000000"/>
    <n v="30800"/>
    <n v="492800"/>
    <n v="369600"/>
    <n v="5900000"/>
    <n v="100000"/>
    <x v="231"/>
    <x v="2"/>
    <x v="22"/>
    <s v="ID"/>
    <n v="36.299999999999997"/>
    <n v="270000000"/>
    <n v="4.6900000000000004"/>
    <n v="152000000"/>
    <n v="-0.78927999999999998"/>
    <n v="113.9213"/>
    <n v="4.0000000000000001E-3"/>
    <x v="7"/>
    <x v="7"/>
    <n v="0.562962962962963"/>
  </r>
  <r>
    <n v="59"/>
    <x v="241"/>
    <n v="25000000"/>
    <n v="14800000000"/>
    <x v="0"/>
    <n v="147"/>
    <n v="11"/>
    <n v="284000000"/>
    <n v="71000"/>
    <n v="1100000"/>
    <n v="852400"/>
    <n v="13600000"/>
    <n v="300000"/>
    <x v="232"/>
    <x v="0"/>
    <x v="17"/>
    <s v="CO"/>
    <n v="55.3"/>
    <n v="50339443"/>
    <n v="9.7100000000000009"/>
    <n v="40827302"/>
    <n v="4.5708679999999999"/>
    <n v="-74.297300000000007"/>
    <n v="1.2E-2"/>
    <x v="5"/>
    <x v="5"/>
    <n v="0.81104000296546797"/>
  </r>
  <r>
    <n v="51"/>
    <x v="242"/>
    <n v="24800000"/>
    <n v="3700000000"/>
    <x v="2"/>
    <n v="1894"/>
    <n v="49"/>
    <n v="134000000"/>
    <n v="33600"/>
    <n v="537600"/>
    <n v="403200"/>
    <n v="6500000"/>
    <n v="400000"/>
    <x v="233"/>
    <x v="2"/>
    <x v="1"/>
    <s v="US"/>
    <n v="88.2"/>
    <n v="328000000"/>
    <n v="14.7"/>
    <n v="271000000"/>
    <n v="37.090240000000001"/>
    <n v="-95.712900000000005"/>
    <n v="1.6129032258064498E-2"/>
    <x v="0"/>
    <x v="0"/>
    <n v="0.82621951219512202"/>
  </r>
  <r>
    <n v="183"/>
    <x v="243"/>
    <n v="24800000"/>
    <n v="17400000000"/>
    <x v="2"/>
    <n v="1644"/>
    <n v="48"/>
    <n v="332000000"/>
    <n v="83000"/>
    <n v="1300000"/>
    <n v="995700"/>
    <n v="15900000"/>
    <n v="500000"/>
    <x v="234"/>
    <x v="2"/>
    <x v="5"/>
    <s v="GB"/>
    <n v="60"/>
    <n v="66834405"/>
    <n v="3.85"/>
    <n v="55908316"/>
    <n v="55.378050000000002"/>
    <n v="-3.4359700000000002"/>
    <n v="2.0161290322580599E-2"/>
    <x v="3"/>
    <x v="3"/>
    <n v="0.83651999295871604"/>
  </r>
  <r>
    <n v="577"/>
    <x v="244"/>
    <n v="24800000"/>
    <n v="14700000000"/>
    <x v="6"/>
    <n v="872"/>
    <n v="19"/>
    <n v="400000000"/>
    <n v="100100"/>
    <n v="1600000"/>
    <n v="1200000"/>
    <n v="19200000"/>
    <n v="900000"/>
    <x v="235"/>
    <x v="6"/>
    <x v="0"/>
    <s v="IN"/>
    <n v="28.1"/>
    <n v="1370000000"/>
    <n v="5.36"/>
    <n v="471000000"/>
    <n v="20.593679999999999"/>
    <n v="78.962879999999998"/>
    <n v="3.6290322580645198E-2"/>
    <x v="9"/>
    <x v="9"/>
    <n v="0.34379562043795597"/>
  </r>
  <r>
    <n v="942"/>
    <x v="245"/>
    <n v="24800000"/>
    <n v="2590000000"/>
    <x v="9"/>
    <n v="672"/>
    <n v="29"/>
    <n v="336291"/>
    <n v="84"/>
    <n v="1300"/>
    <n v="1000"/>
    <n v="16100"/>
    <n v="0"/>
    <x v="236"/>
    <x v="9"/>
    <x v="10"/>
    <s v="MX"/>
    <n v="40.200000000000003"/>
    <n v="126000000"/>
    <n v="3.42"/>
    <n v="103000000"/>
    <n v="23.634499999999999"/>
    <n v="-102.553"/>
    <n v="0"/>
    <x v="13"/>
    <x v="13"/>
    <n v="0.817460317460318"/>
  </r>
  <r>
    <n v="150"/>
    <x v="246"/>
    <n v="24700000"/>
    <n v="2990000000"/>
    <x v="9"/>
    <n v="412"/>
    <n v="4"/>
    <n v="23263000"/>
    <n v="5800"/>
    <n v="93100"/>
    <n v="69800"/>
    <n v="1100000"/>
    <n v="0"/>
    <x v="237"/>
    <x v="9"/>
    <x v="30"/>
    <s v="AU"/>
    <n v="113.1"/>
    <n v="25766605"/>
    <n v="5.27"/>
    <n v="21844756"/>
    <n v="-25.2744"/>
    <n v="133.77510000000001"/>
    <n v="0"/>
    <x v="12"/>
    <x v="12"/>
    <n v="0.84779333559853898"/>
  </r>
  <r>
    <n v="248"/>
    <x v="247"/>
    <n v="24700000"/>
    <n v="20500000000"/>
    <x v="0"/>
    <n v="104"/>
    <n v="49"/>
    <n v="139000000"/>
    <n v="34900"/>
    <n v="557800"/>
    <n v="418300"/>
    <n v="6700000"/>
    <n v="100000"/>
    <x v="218"/>
    <x v="0"/>
    <x v="1"/>
    <s v="US"/>
    <n v="88.2"/>
    <n v="328000000"/>
    <n v="14.7"/>
    <n v="271000000"/>
    <n v="37.090240000000001"/>
    <n v="-95.712900000000005"/>
    <n v="4.0485829959514196E-3"/>
    <x v="13"/>
    <x v="13"/>
    <n v="0.82621951219512202"/>
  </r>
  <r>
    <n v="522"/>
    <x v="248"/>
    <n v="24600000"/>
    <n v="3650000000"/>
    <x v="14"/>
    <n v="120"/>
    <n v="49"/>
    <n v="88625000"/>
    <n v="22200"/>
    <n v="354500"/>
    <n v="265900"/>
    <n v="4300000"/>
    <n v="200000"/>
    <x v="238"/>
    <x v="14"/>
    <x v="1"/>
    <s v="US"/>
    <n v="88.2"/>
    <n v="328000000"/>
    <n v="14.7"/>
    <n v="271000000"/>
    <n v="37.090240000000001"/>
    <n v="-95.712900000000005"/>
    <n v="8.1300813008130107E-3"/>
    <x v="12"/>
    <x v="12"/>
    <n v="0.82621951219512202"/>
  </r>
  <r>
    <n v="430"/>
    <x v="249"/>
    <n v="24600000"/>
    <n v="23800000000"/>
    <x v="0"/>
    <n v="175"/>
    <n v="49"/>
    <n v="88940000"/>
    <n v="22200"/>
    <n v="355800"/>
    <n v="266800"/>
    <n v="4300000"/>
    <n v="100000"/>
    <x v="239"/>
    <x v="0"/>
    <x v="1"/>
    <s v="US"/>
    <n v="88.2"/>
    <n v="328000000"/>
    <n v="14.7"/>
    <n v="271000000"/>
    <n v="37.090240000000001"/>
    <n v="-95.712900000000005"/>
    <n v="4.0650406504065002E-3"/>
    <x v="13"/>
    <x v="13"/>
    <n v="0.82621951219512202"/>
  </r>
  <r>
    <n v="6"/>
    <x v="250"/>
    <n v="24500000"/>
    <n v="24000000000"/>
    <x v="0"/>
    <n v="18950"/>
    <n v="40"/>
    <n v="106000000"/>
    <n v="26400"/>
    <n v="422300"/>
    <n v="316700"/>
    <n v="5100000"/>
    <n v="0"/>
    <x v="240"/>
    <x v="0"/>
    <x v="4"/>
    <s v="KR"/>
    <n v="94.3"/>
    <n v="51709098"/>
    <n v="4.1500000000000004"/>
    <n v="42106719"/>
    <n v="35.907760000000003"/>
    <n v="127.76690000000001"/>
    <n v="0"/>
    <x v="12"/>
    <x v="12"/>
    <n v="0.81430000964240401"/>
  </r>
  <r>
    <n v="471"/>
    <x v="251"/>
    <n v="24400000"/>
    <n v="12400000000"/>
    <x v="2"/>
    <n v="658"/>
    <n v="49"/>
    <n v="170000000"/>
    <n v="42500"/>
    <n v="679500"/>
    <n v="509600"/>
    <n v="8200000"/>
    <n v="400000"/>
    <x v="241"/>
    <x v="2"/>
    <x v="1"/>
    <s v="US"/>
    <n v="88.2"/>
    <n v="328000000"/>
    <n v="14.7"/>
    <n v="271000000"/>
    <n v="37.090240000000001"/>
    <n v="-95.712900000000005"/>
    <n v="1.63934426229508E-2"/>
    <x v="6"/>
    <x v="6"/>
    <n v="0.82621951219512202"/>
  </r>
  <r>
    <n v="53"/>
    <x v="252"/>
    <n v="24300000"/>
    <n v="2380000000"/>
    <x v="2"/>
    <n v="17"/>
    <n v="19"/>
    <n v="5"/>
    <n v="0"/>
    <n v="0.02"/>
    <n v="0.02"/>
    <n v="0.24"/>
    <n v="0"/>
    <x v="242"/>
    <x v="2"/>
    <x v="0"/>
    <s v="IN"/>
    <n v="28.1"/>
    <n v="1370000000"/>
    <n v="5.36"/>
    <n v="471000000"/>
    <n v="20.593679999999999"/>
    <n v="78.962879999999998"/>
    <n v="0"/>
    <x v="13"/>
    <x v="13"/>
    <n v="0.34379562043795597"/>
  </r>
  <r>
    <n v="634"/>
    <x v="253"/>
    <n v="24300000"/>
    <n v="6610000000"/>
    <x v="1"/>
    <n v="1667"/>
    <n v="19"/>
    <n v="94853000"/>
    <n v="23700"/>
    <n v="379400"/>
    <n v="284600"/>
    <n v="4600000"/>
    <n v="300000"/>
    <x v="243"/>
    <x v="1"/>
    <x v="0"/>
    <s v="IN"/>
    <n v="28.1"/>
    <n v="1370000000"/>
    <n v="5.36"/>
    <n v="471000000"/>
    <n v="20.593679999999999"/>
    <n v="78.962879999999998"/>
    <n v="1.2345679012345699E-2"/>
    <x v="7"/>
    <x v="7"/>
    <n v="0.34379562043795597"/>
  </r>
  <r>
    <n v="572"/>
    <x v="254"/>
    <n v="24200000"/>
    <n v="2700000000"/>
    <x v="2"/>
    <n v="67"/>
    <n v="29"/>
    <n v="33590000"/>
    <n v="8400"/>
    <n v="134400"/>
    <n v="100800"/>
    <n v="1600000"/>
    <n v="100000"/>
    <x v="244"/>
    <x v="2"/>
    <x v="10"/>
    <s v="MX"/>
    <n v="40.200000000000003"/>
    <n v="126000000"/>
    <n v="3.42"/>
    <n v="103000000"/>
    <n v="23.634499999999999"/>
    <n v="-102.553"/>
    <n v="4.1322314049586804E-3"/>
    <x v="15"/>
    <x v="15"/>
    <n v="0.817460317460318"/>
  </r>
  <r>
    <n v="727"/>
    <x v="255"/>
    <n v="24200000"/>
    <n v="15700000000"/>
    <x v="5"/>
    <n v="469"/>
    <n v="47"/>
    <n v="151000000"/>
    <n v="37800"/>
    <n v="604800"/>
    <n v="453600"/>
    <n v="7300000"/>
    <n v="200000"/>
    <x v="245"/>
    <x v="5"/>
    <x v="20"/>
    <s v="AE"/>
    <n v="36.799999999999997"/>
    <n v="9770529"/>
    <n v="2.35"/>
    <n v="8479744"/>
    <n v="23.42408"/>
    <n v="53.847819999999999"/>
    <n v="8.2644628099173608E-3"/>
    <x v="16"/>
    <x v="16"/>
    <n v="0.86788995764712396"/>
  </r>
  <r>
    <n v="208"/>
    <x v="256"/>
    <n v="24100000"/>
    <n v="11000000000"/>
    <x v="5"/>
    <n v="590"/>
    <n v="49"/>
    <n v="66884000"/>
    <n v="16700"/>
    <n v="267500"/>
    <n v="200700"/>
    <n v="3200000"/>
    <n v="200000"/>
    <x v="246"/>
    <x v="5"/>
    <x v="1"/>
    <s v="US"/>
    <n v="88.2"/>
    <n v="328000000"/>
    <n v="14.7"/>
    <n v="271000000"/>
    <n v="37.090240000000001"/>
    <n v="-95.712900000000005"/>
    <n v="8.29875518672199E-3"/>
    <x v="16"/>
    <x v="16"/>
    <n v="0.82621951219512202"/>
  </r>
  <r>
    <n v="768"/>
    <x v="257"/>
    <n v="24100000"/>
    <n v="330000000"/>
    <x v="5"/>
    <n v="36"/>
    <n v="49"/>
    <n v="329000000"/>
    <n v="82100"/>
    <n v="1300000"/>
    <n v="985500"/>
    <n v="15800000"/>
    <n v="100000"/>
    <x v="226"/>
    <x v="5"/>
    <x v="1"/>
    <s v="US"/>
    <n v="88.2"/>
    <n v="328000000"/>
    <n v="14.7"/>
    <n v="271000000"/>
    <n v="37.090240000000001"/>
    <n v="-95.712900000000005"/>
    <n v="4.1493775933610002E-3"/>
    <x v="16"/>
    <x v="16"/>
    <n v="0.82621951219512202"/>
  </r>
  <r>
    <n v="448"/>
    <x v="258"/>
    <n v="24100000"/>
    <n v="6000000000"/>
    <x v="2"/>
    <n v="1252"/>
    <n v="48"/>
    <n v="5439000"/>
    <n v="1400"/>
    <n v="21800"/>
    <n v="16300"/>
    <n v="261100"/>
    <n v="0"/>
    <x v="247"/>
    <x v="2"/>
    <x v="5"/>
    <s v="GB"/>
    <n v="60"/>
    <n v="66834405"/>
    <n v="3.85"/>
    <n v="55908316"/>
    <n v="55.378050000000002"/>
    <n v="-3.4359700000000002"/>
    <n v="0"/>
    <x v="13"/>
    <x v="13"/>
    <n v="0.83651999295871604"/>
  </r>
  <r>
    <n v="593"/>
    <x v="259"/>
    <n v="24100000"/>
    <n v="56100000000"/>
    <x v="0"/>
    <n v="23491"/>
    <n v="45"/>
    <n v="425000000"/>
    <n v="106200"/>
    <n v="1700000"/>
    <n v="1300000"/>
    <n v="20400000"/>
    <n v="200000"/>
    <x v="248"/>
    <x v="0"/>
    <x v="23"/>
    <s v="TR"/>
    <n v="23.9"/>
    <n v="83429615"/>
    <n v="13.49"/>
    <n v="63097818"/>
    <n v="38.963749999999997"/>
    <n v="35.243319999999997"/>
    <n v="8.29875518672199E-3"/>
    <x v="7"/>
    <x v="7"/>
    <n v="0.75630000210356996"/>
  </r>
  <r>
    <n v="186"/>
    <x v="260"/>
    <n v="24100000"/>
    <n v="12900000000"/>
    <x v="11"/>
    <n v="287"/>
    <n v="49"/>
    <n v="399000000"/>
    <n v="99700"/>
    <n v="1600000"/>
    <n v="1200000"/>
    <n v="19100000"/>
    <n v="700000"/>
    <x v="249"/>
    <x v="11"/>
    <x v="1"/>
    <s v="US"/>
    <n v="88.2"/>
    <n v="328000000"/>
    <n v="14.7"/>
    <n v="271000000"/>
    <n v="37.090240000000001"/>
    <n v="-95.712900000000005"/>
    <n v="2.9045643153527E-2"/>
    <x v="13"/>
    <x v="13"/>
    <n v="0.82621951219512202"/>
  </r>
  <r>
    <n v="44"/>
    <x v="261"/>
    <n v="24100000"/>
    <n v="11000000000"/>
    <x v="11"/>
    <n v="802"/>
    <n v="3"/>
    <n v="402000000"/>
    <n v="100400"/>
    <n v="1600000"/>
    <n v="1200000"/>
    <n v="19300000"/>
    <n v="600000"/>
    <x v="250"/>
    <x v="11"/>
    <x v="8"/>
    <s v="AR"/>
    <n v="90"/>
    <n v="44938712"/>
    <n v="9.7899999999999991"/>
    <n v="41339571"/>
    <n v="-38.4161"/>
    <n v="-63.616700000000002"/>
    <n v="2.4896265560166001E-2"/>
    <x v="7"/>
    <x v="7"/>
    <n v="0.91991000988190297"/>
  </r>
  <r>
    <n v="217"/>
    <x v="262"/>
    <n v="24100000"/>
    <n v="8430000000"/>
    <x v="0"/>
    <n v="252"/>
    <n v="49"/>
    <n v="63293000"/>
    <n v="15800"/>
    <n v="253200"/>
    <n v="189900"/>
    <n v="3000000"/>
    <n v="0"/>
    <x v="251"/>
    <x v="0"/>
    <x v="1"/>
    <s v="US"/>
    <n v="88.2"/>
    <n v="328000000"/>
    <n v="14.7"/>
    <n v="271000000"/>
    <n v="37.090240000000001"/>
    <n v="-95.712900000000005"/>
    <n v="0"/>
    <x v="10"/>
    <x v="10"/>
    <n v="0.82621951219512202"/>
  </r>
  <r>
    <n v="754"/>
    <x v="263"/>
    <n v="24000000"/>
    <n v="13900000000"/>
    <x v="11"/>
    <n v="901"/>
    <n v="7"/>
    <n v="761000000"/>
    <n v="190400"/>
    <n v="3000000"/>
    <n v="2300000"/>
    <n v="36500000"/>
    <n v="1100000"/>
    <x v="235"/>
    <x v="11"/>
    <x v="7"/>
    <s v="BR"/>
    <n v="51.3"/>
    <n v="213000000"/>
    <n v="12.08"/>
    <n v="183000000"/>
    <n v="-14.234999999999999"/>
    <n v="-51.9253"/>
    <n v="4.5833333333333302E-2"/>
    <x v="9"/>
    <x v="9"/>
    <n v="0.85915492957746498"/>
  </r>
  <r>
    <n v="658"/>
    <x v="264"/>
    <n v="24000000"/>
    <n v="8280000000"/>
    <x v="7"/>
    <n v="4009"/>
    <n v="49"/>
    <n v="152000000"/>
    <n v="37900"/>
    <n v="606800"/>
    <n v="455100"/>
    <n v="7300000"/>
    <n v="200000"/>
    <x v="252"/>
    <x v="7"/>
    <x v="1"/>
    <s v="US"/>
    <n v="88.2"/>
    <n v="328000000"/>
    <n v="14.7"/>
    <n v="271000000"/>
    <n v="37.090240000000001"/>
    <n v="-95.712900000000005"/>
    <n v="8.3333333333333297E-3"/>
    <x v="1"/>
    <x v="1"/>
    <n v="0.82621951219512202"/>
  </r>
  <r>
    <n v="318"/>
    <x v="265"/>
    <n v="24000000"/>
    <n v="5650000000"/>
    <x v="1"/>
    <n v="3"/>
    <n v="19"/>
    <n v="3"/>
    <n v="0"/>
    <n v="0.01"/>
    <n v="0.01"/>
    <n v="0.14000000000000001"/>
    <n v="0"/>
    <x v="253"/>
    <x v="1"/>
    <x v="0"/>
    <s v="IN"/>
    <n v="28.1"/>
    <n v="1370000000"/>
    <n v="5.36"/>
    <n v="471000000"/>
    <n v="20.593679999999999"/>
    <n v="78.962879999999998"/>
    <n v="0"/>
    <x v="6"/>
    <x v="6"/>
    <n v="0.34379562043795597"/>
  </r>
  <r>
    <n v="388"/>
    <x v="266"/>
    <n v="23900000"/>
    <n v="4070000000"/>
    <x v="2"/>
    <n v="505"/>
    <n v="49"/>
    <n v="58126000"/>
    <n v="14500"/>
    <n v="232500"/>
    <n v="174400"/>
    <n v="2800000"/>
    <n v="100000"/>
    <x v="254"/>
    <x v="2"/>
    <x v="1"/>
    <s v="US"/>
    <n v="88.2"/>
    <n v="328000000"/>
    <n v="14.7"/>
    <n v="271000000"/>
    <n v="37.090240000000001"/>
    <n v="-95.712900000000005"/>
    <n v="4.1841004184100397E-3"/>
    <x v="3"/>
    <x v="3"/>
    <n v="0.82621951219512202"/>
  </r>
  <r>
    <n v="163"/>
    <x v="267"/>
    <n v="23900000"/>
    <n v="6580000000"/>
    <x v="2"/>
    <n v="257"/>
    <n v="49"/>
    <n v="10853000"/>
    <n v="2700"/>
    <n v="43400"/>
    <n v="32600"/>
    <n v="520900"/>
    <n v="0"/>
    <x v="255"/>
    <x v="2"/>
    <x v="1"/>
    <s v="US"/>
    <n v="88.2"/>
    <n v="328000000"/>
    <n v="14.7"/>
    <n v="271000000"/>
    <n v="37.090240000000001"/>
    <n v="-95.712900000000005"/>
    <n v="0"/>
    <x v="12"/>
    <x v="12"/>
    <n v="0.82621951219512202"/>
  </r>
  <r>
    <n v="209"/>
    <x v="268"/>
    <n v="23900000"/>
    <n v="7210000000"/>
    <x v="6"/>
    <n v="511"/>
    <n v="49"/>
    <n v="178000000"/>
    <n v="44400"/>
    <n v="711100"/>
    <n v="533300"/>
    <n v="8500000"/>
    <n v="300000"/>
    <x v="256"/>
    <x v="6"/>
    <x v="1"/>
    <s v="US"/>
    <n v="88.2"/>
    <n v="328000000"/>
    <n v="14.7"/>
    <n v="271000000"/>
    <n v="37.090240000000001"/>
    <n v="-95.712900000000005"/>
    <n v="1.2552301255230099E-2"/>
    <x v="12"/>
    <x v="12"/>
    <n v="0.82621951219512202"/>
  </r>
  <r>
    <n v="847"/>
    <x v="269"/>
    <n v="23800000"/>
    <n v="10400000000"/>
    <x v="9"/>
    <n v="2425"/>
    <n v="49"/>
    <n v="98052000"/>
    <n v="24500"/>
    <n v="392200"/>
    <n v="294200"/>
    <n v="4700000"/>
    <n v="100000"/>
    <x v="257"/>
    <x v="9"/>
    <x v="1"/>
    <s v="US"/>
    <n v="88.2"/>
    <n v="328000000"/>
    <n v="14.7"/>
    <n v="271000000"/>
    <n v="37.090240000000001"/>
    <n v="-95.712900000000005"/>
    <n v="4.20168067226891E-3"/>
    <x v="3"/>
    <x v="3"/>
    <n v="0.82621951219512202"/>
  </r>
  <r>
    <n v="878"/>
    <x v="270"/>
    <n v="23800000"/>
    <n v="5660000000"/>
    <x v="2"/>
    <n v="70"/>
    <n v="19"/>
    <n v="31633"/>
    <n v="8"/>
    <n v="127"/>
    <n v="95"/>
    <n v="1500"/>
    <n v="0"/>
    <x v="258"/>
    <x v="2"/>
    <x v="0"/>
    <s v="IN"/>
    <n v="28.1"/>
    <n v="1370000000"/>
    <n v="5.36"/>
    <n v="471000000"/>
    <n v="20.593679999999999"/>
    <n v="78.962879999999998"/>
    <n v="0"/>
    <x v="5"/>
    <x v="5"/>
    <n v="0.34379562043795597"/>
  </r>
  <r>
    <n v="253"/>
    <x v="271"/>
    <n v="23800000"/>
    <n v="17700000000"/>
    <x v="0"/>
    <n v="443"/>
    <n v="49"/>
    <n v="123000000"/>
    <n v="30700"/>
    <n v="491700"/>
    <n v="368700"/>
    <n v="5900000"/>
    <n v="100000"/>
    <x v="259"/>
    <x v="0"/>
    <x v="1"/>
    <s v="US"/>
    <n v="88.2"/>
    <n v="328000000"/>
    <n v="14.7"/>
    <n v="271000000"/>
    <n v="37.090240000000001"/>
    <n v="-95.712900000000005"/>
    <n v="4.20168067226891E-3"/>
    <x v="8"/>
    <x v="8"/>
    <n v="0.82621951219512202"/>
  </r>
  <r>
    <n v="608"/>
    <x v="272"/>
    <n v="23700000"/>
    <n v="2540000000"/>
    <x v="7"/>
    <n v="1732"/>
    <n v="49"/>
    <n v="8368000"/>
    <n v="2100"/>
    <n v="33500"/>
    <n v="25100"/>
    <n v="401700"/>
    <n v="0"/>
    <x v="260"/>
    <x v="7"/>
    <x v="1"/>
    <s v="US"/>
    <n v="88.2"/>
    <n v="328000000"/>
    <n v="14.7"/>
    <n v="271000000"/>
    <n v="37.090240000000001"/>
    <n v="-95.712900000000005"/>
    <n v="0"/>
    <x v="12"/>
    <x v="12"/>
    <n v="0.82621951219512202"/>
  </r>
  <r>
    <n v="556"/>
    <x v="273"/>
    <n v="23700000"/>
    <n v="15500000000"/>
    <x v="6"/>
    <n v="1099"/>
    <n v="48"/>
    <n v="32817000"/>
    <n v="8200"/>
    <n v="131300"/>
    <n v="98400"/>
    <n v="1600000"/>
    <n v="0"/>
    <x v="261"/>
    <x v="6"/>
    <x v="5"/>
    <s v="GB"/>
    <n v="60"/>
    <n v="66834405"/>
    <n v="3.85"/>
    <n v="55908316"/>
    <n v="55.378050000000002"/>
    <n v="-3.4359700000000002"/>
    <n v="0"/>
    <x v="7"/>
    <x v="7"/>
    <n v="0.83651999295871604"/>
  </r>
  <r>
    <n v="271"/>
    <x v="274"/>
    <n v="23700000"/>
    <n v="7450000000"/>
    <x v="7"/>
    <n v="0"/>
    <n v="8"/>
    <n v="0"/>
    <n v="0"/>
    <n v="0"/>
    <n v="0"/>
    <n v="0"/>
    <n v="1"/>
    <x v="262"/>
    <x v="7"/>
    <x v="6"/>
    <s v="CA"/>
    <n v="68.900000000000006"/>
    <n v="36991981"/>
    <n v="5.56"/>
    <n v="30628482"/>
    <n v="56.130369999999999"/>
    <n v="-106.34699999999999"/>
    <n v="4.2194092827004201E-8"/>
    <x v="1"/>
    <x v="1"/>
    <n v="0.82797625788140405"/>
  </r>
  <r>
    <n v="797"/>
    <x v="275"/>
    <n v="23700000"/>
    <n v="20300000000"/>
    <x v="16"/>
    <n v="769"/>
    <n v="49"/>
    <n v="755000000"/>
    <n v="188800"/>
    <n v="3000000"/>
    <n v="2300000"/>
    <n v="36200000"/>
    <n v="1100000"/>
    <x v="263"/>
    <x v="16"/>
    <x v="1"/>
    <s v="US"/>
    <n v="88.2"/>
    <n v="328000000"/>
    <n v="14.7"/>
    <n v="271000000"/>
    <n v="37.090240000000001"/>
    <n v="-95.712900000000005"/>
    <n v="4.6413502109704602E-2"/>
    <x v="9"/>
    <x v="9"/>
    <n v="0.82621951219512202"/>
  </r>
  <r>
    <n v="539"/>
    <x v="276"/>
    <n v="23600000"/>
    <n v="6770000000"/>
    <x v="2"/>
    <n v="552"/>
    <n v="49"/>
    <n v="44542000"/>
    <n v="11100"/>
    <n v="178200"/>
    <n v="133600"/>
    <n v="2100000"/>
    <n v="400000"/>
    <x v="264"/>
    <x v="2"/>
    <x v="1"/>
    <s v="US"/>
    <n v="88.2"/>
    <n v="328000000"/>
    <n v="14.7"/>
    <n v="271000000"/>
    <n v="37.090240000000001"/>
    <n v="-95.712900000000005"/>
    <n v="1.6949152542372899E-2"/>
    <x v="2"/>
    <x v="2"/>
    <n v="0.82621951219512202"/>
  </r>
  <r>
    <n v="641"/>
    <x v="277"/>
    <n v="23600000"/>
    <n v="7920000000"/>
    <x v="1"/>
    <n v="1251"/>
    <n v="48"/>
    <n v="53589000"/>
    <n v="13400"/>
    <n v="214400"/>
    <n v="160800"/>
    <n v="2600000"/>
    <n v="100000"/>
    <x v="265"/>
    <x v="1"/>
    <x v="5"/>
    <s v="GB"/>
    <n v="60"/>
    <n v="66834405"/>
    <n v="3.85"/>
    <n v="55908316"/>
    <n v="55.378050000000002"/>
    <n v="-3.4359700000000002"/>
    <n v="4.2372881355932203E-3"/>
    <x v="7"/>
    <x v="7"/>
    <n v="0.83651999295871604"/>
  </r>
  <r>
    <n v="605"/>
    <x v="278"/>
    <n v="23600000"/>
    <n v="15900000000"/>
    <x v="0"/>
    <n v="392"/>
    <n v="35"/>
    <n v="77927000"/>
    <n v="19500"/>
    <n v="311700"/>
    <n v="233800"/>
    <n v="3700000"/>
    <n v="100000"/>
    <x v="266"/>
    <x v="0"/>
    <x v="13"/>
    <s v="PR"/>
    <n v="97"/>
    <n v="3260314"/>
    <n v="6.2"/>
    <n v="3032092"/>
    <n v="18.200178000000001"/>
    <n v="-66.664512999999999"/>
    <n v="4.2372881355932203E-3"/>
    <x v="1"/>
    <x v="1"/>
    <n v="0.92999999386562204"/>
  </r>
  <r>
    <n v="495"/>
    <x v="279"/>
    <n v="23600000"/>
    <n v="5990000000"/>
    <x v="2"/>
    <n v="719"/>
    <n v="49"/>
    <n v="10803000"/>
    <n v="2700"/>
    <n v="43200"/>
    <n v="32400"/>
    <n v="518600"/>
    <n v="0"/>
    <x v="267"/>
    <x v="2"/>
    <x v="1"/>
    <s v="US"/>
    <n v="88.2"/>
    <n v="328000000"/>
    <n v="14.7"/>
    <n v="271000000"/>
    <n v="37.090240000000001"/>
    <n v="-95.712900000000005"/>
    <n v="0"/>
    <x v="3"/>
    <x v="3"/>
    <n v="0.82621951219512202"/>
  </r>
  <r>
    <n v="413"/>
    <x v="280"/>
    <n v="23600000"/>
    <n v="2140000000"/>
    <x v="2"/>
    <n v="226"/>
    <n v="29"/>
    <n v="46862000"/>
    <n v="11700"/>
    <n v="187400"/>
    <n v="140600"/>
    <n v="2200000"/>
    <n v="200000"/>
    <x v="268"/>
    <x v="2"/>
    <x v="10"/>
    <s v="MX"/>
    <n v="40.200000000000003"/>
    <n v="126000000"/>
    <n v="3.42"/>
    <n v="103000000"/>
    <n v="23.634499999999999"/>
    <n v="-102.553"/>
    <n v="8.4745762711864406E-3"/>
    <x v="7"/>
    <x v="7"/>
    <n v="0.817460317460318"/>
  </r>
  <r>
    <n v="554"/>
    <x v="281"/>
    <n v="23500000"/>
    <n v="14700000000"/>
    <x v="6"/>
    <n v="1044"/>
    <n v="48"/>
    <n v="59629000"/>
    <n v="14900"/>
    <n v="238500"/>
    <n v="178900"/>
    <n v="2900000"/>
    <n v="0"/>
    <x v="269"/>
    <x v="6"/>
    <x v="5"/>
    <s v="GB"/>
    <n v="60"/>
    <n v="66834405"/>
    <n v="3.85"/>
    <n v="55908316"/>
    <n v="55.378050000000002"/>
    <n v="-3.4359700000000002"/>
    <n v="0"/>
    <x v="7"/>
    <x v="7"/>
    <n v="0.83651999295871604"/>
  </r>
  <r>
    <n v="398"/>
    <x v="282"/>
    <n v="23500000"/>
    <n v="14800000000"/>
    <x v="7"/>
    <n v="6066"/>
    <n v="48"/>
    <n v="41669000"/>
    <n v="10400"/>
    <n v="166700"/>
    <n v="125000"/>
    <n v="2000000"/>
    <n v="0"/>
    <x v="270"/>
    <x v="7"/>
    <x v="5"/>
    <s v="GB"/>
    <n v="60"/>
    <n v="66834405"/>
    <n v="3.85"/>
    <n v="55908316"/>
    <n v="55.378050000000002"/>
    <n v="-3.4359700000000002"/>
    <n v="0"/>
    <x v="7"/>
    <x v="7"/>
    <n v="0.83651999295871604"/>
  </r>
  <r>
    <n v="874"/>
    <x v="283"/>
    <n v="23400000"/>
    <n v="7930000000"/>
    <x v="1"/>
    <n v="1291"/>
    <n v="7"/>
    <n v="28285000"/>
    <n v="7100"/>
    <n v="113100"/>
    <n v="84900"/>
    <n v="1400000"/>
    <n v="0"/>
    <x v="271"/>
    <x v="1"/>
    <x v="7"/>
    <s v="BR"/>
    <n v="51.3"/>
    <n v="213000000"/>
    <n v="12.08"/>
    <n v="183000000"/>
    <n v="-14.234999999999999"/>
    <n v="-51.9253"/>
    <n v="0"/>
    <x v="7"/>
    <x v="7"/>
    <n v="0.85915492957746498"/>
  </r>
  <r>
    <n v="825"/>
    <x v="284"/>
    <n v="23400000"/>
    <n v="9470000000"/>
    <x v="1"/>
    <n v="6672"/>
    <n v="19"/>
    <n v="367000000"/>
    <n v="91800"/>
    <n v="1500000"/>
    <n v="1100000"/>
    <n v="17600000"/>
    <n v="900000"/>
    <x v="272"/>
    <x v="1"/>
    <x v="0"/>
    <s v="IN"/>
    <n v="28.1"/>
    <n v="1370000000"/>
    <n v="5.36"/>
    <n v="471000000"/>
    <n v="20.593679999999999"/>
    <n v="78.962879999999998"/>
    <n v="3.8461538461538498E-2"/>
    <x v="9"/>
    <x v="9"/>
    <n v="0.34379562043795597"/>
  </r>
  <r>
    <n v="715"/>
    <x v="285"/>
    <n v="23300000"/>
    <n v="22500000000"/>
    <x v="2"/>
    <n v="3657"/>
    <n v="49"/>
    <n v="124000000"/>
    <n v="31000"/>
    <n v="496700"/>
    <n v="372600"/>
    <n v="6000000"/>
    <n v="100000"/>
    <x v="273"/>
    <x v="2"/>
    <x v="1"/>
    <s v="US"/>
    <n v="88.2"/>
    <n v="328000000"/>
    <n v="14.7"/>
    <n v="271000000"/>
    <n v="37.090240000000001"/>
    <n v="-95.712900000000005"/>
    <n v="4.29184549356223E-3"/>
    <x v="0"/>
    <x v="0"/>
    <n v="0.82621951219512202"/>
  </r>
  <r>
    <n v="457"/>
    <x v="286"/>
    <n v="23200000"/>
    <n v="15800000000"/>
    <x v="6"/>
    <n v="172"/>
    <n v="49"/>
    <n v="143000000"/>
    <n v="35800"/>
    <n v="572700"/>
    <n v="429500"/>
    <n v="6900000"/>
    <n v="100000"/>
    <x v="274"/>
    <x v="6"/>
    <x v="1"/>
    <s v="US"/>
    <n v="88.2"/>
    <n v="328000000"/>
    <n v="14.7"/>
    <n v="271000000"/>
    <n v="37.090240000000001"/>
    <n v="-95.712900000000005"/>
    <n v="4.3103448275862103E-3"/>
    <x v="10"/>
    <x v="10"/>
    <n v="0.82621951219512202"/>
  </r>
  <r>
    <n v="335"/>
    <x v="287"/>
    <n v="23200000"/>
    <n v="2634"/>
    <x v="14"/>
    <n v="1"/>
    <n v="49"/>
    <n v="6590000000"/>
    <n v="0"/>
    <n v="0"/>
    <n v="0"/>
    <n v="0"/>
    <n v="100000"/>
    <x v="275"/>
    <x v="14"/>
    <x v="1"/>
    <s v="US"/>
    <n v="88.2"/>
    <n v="328000000"/>
    <n v="14.7"/>
    <n v="271000000"/>
    <n v="37.090240000000001"/>
    <n v="-95.712900000000005"/>
    <n v="4.3103448275862103E-3"/>
    <x v="5"/>
    <x v="5"/>
    <n v="0.82621951219512202"/>
  </r>
  <r>
    <n v="39"/>
    <x v="288"/>
    <n v="23200000"/>
    <n v="7970000000"/>
    <x v="2"/>
    <n v="595"/>
    <n v="19"/>
    <n v="321000000"/>
    <n v="80300"/>
    <n v="1300000"/>
    <n v="963500"/>
    <n v="15400000"/>
    <n v="900000"/>
    <x v="276"/>
    <x v="2"/>
    <x v="0"/>
    <s v="IN"/>
    <n v="28.1"/>
    <n v="1370000000"/>
    <n v="5.36"/>
    <n v="471000000"/>
    <n v="20.593679999999999"/>
    <n v="78.962879999999998"/>
    <n v="3.8793103448275898E-2"/>
    <x v="14"/>
    <x v="14"/>
    <n v="0.34379562043795597"/>
  </r>
  <r>
    <n v="439"/>
    <x v="289"/>
    <n v="23100000"/>
    <n v="13200000000"/>
    <x v="4"/>
    <n v="3781"/>
    <n v="49"/>
    <n v="128000000"/>
    <n v="32100"/>
    <n v="513800"/>
    <n v="385300"/>
    <n v="6200000"/>
    <n v="700000"/>
    <x v="264"/>
    <x v="4"/>
    <x v="1"/>
    <s v="US"/>
    <n v="88.2"/>
    <n v="328000000"/>
    <n v="14.7"/>
    <n v="271000000"/>
    <n v="37.090240000000001"/>
    <n v="-95.712900000000005"/>
    <n v="3.03030303030303E-2"/>
    <x v="2"/>
    <x v="2"/>
    <n v="0.82621951219512202"/>
  </r>
  <r>
    <n v="791"/>
    <x v="290"/>
    <n v="23100000"/>
    <n v="2550000000"/>
    <x v="6"/>
    <n v="4445"/>
    <n v="49"/>
    <n v="13246000"/>
    <n v="3300"/>
    <n v="53000"/>
    <n v="39700"/>
    <n v="635800"/>
    <n v="100000"/>
    <x v="277"/>
    <x v="6"/>
    <x v="1"/>
    <s v="US"/>
    <n v="88.2"/>
    <n v="328000000"/>
    <n v="14.7"/>
    <n v="271000000"/>
    <n v="37.090240000000001"/>
    <n v="-95.712900000000005"/>
    <n v="4.3290043290043299E-3"/>
    <x v="0"/>
    <x v="0"/>
    <n v="0.82621951219512202"/>
  </r>
  <r>
    <n v="906"/>
    <x v="291"/>
    <n v="23100000"/>
    <n v="12900000000"/>
    <x v="0"/>
    <n v="22578"/>
    <n v="19"/>
    <n v="52678000"/>
    <n v="13200"/>
    <n v="210700"/>
    <n v="158000"/>
    <n v="2500000"/>
    <n v="100000"/>
    <x v="278"/>
    <x v="0"/>
    <x v="0"/>
    <s v="IN"/>
    <n v="28.1"/>
    <n v="1370000000"/>
    <n v="5.36"/>
    <n v="471000000"/>
    <n v="20.593679999999999"/>
    <n v="78.962879999999998"/>
    <n v="4.3290043290043299E-3"/>
    <x v="7"/>
    <x v="7"/>
    <n v="0.34379562043795597"/>
  </r>
  <r>
    <n v="872"/>
    <x v="292"/>
    <n v="23100000"/>
    <n v="9300000000"/>
    <x v="0"/>
    <n v="456"/>
    <n v="19"/>
    <n v="304000000"/>
    <n v="76000"/>
    <n v="1200000"/>
    <n v="912100"/>
    <n v="14600000"/>
    <n v="700000"/>
    <x v="279"/>
    <x v="0"/>
    <x v="0"/>
    <s v="IN"/>
    <n v="28.1"/>
    <n v="1370000000"/>
    <n v="5.36"/>
    <n v="471000000"/>
    <n v="20.593679999999999"/>
    <n v="78.962879999999998"/>
    <n v="3.03030303030303E-2"/>
    <x v="5"/>
    <x v="5"/>
    <n v="0.34379562043795597"/>
  </r>
  <r>
    <n v="308"/>
    <x v="293"/>
    <n v="23100000"/>
    <n v="25600000000"/>
    <x v="0"/>
    <n v="15462"/>
    <n v="44"/>
    <n v="130000000"/>
    <n v="32600"/>
    <n v="520900"/>
    <n v="390700"/>
    <n v="6300000"/>
    <n v="0"/>
    <x v="280"/>
    <x v="0"/>
    <x v="16"/>
    <s v="TH"/>
    <n v="49.3"/>
    <n v="69625582"/>
    <n v="0.75"/>
    <n v="35294600"/>
    <n v="15.87003"/>
    <n v="100.99250000000001"/>
    <n v="0"/>
    <x v="4"/>
    <x v="4"/>
    <n v="0.50691999960589196"/>
  </r>
  <r>
    <n v="912"/>
    <x v="294"/>
    <n v="23000000"/>
    <n v="10900000000"/>
    <x v="2"/>
    <n v="5718"/>
    <n v="19"/>
    <n v="93183000"/>
    <n v="23300"/>
    <n v="372700"/>
    <n v="279500"/>
    <n v="4500000"/>
    <n v="100000"/>
    <x v="281"/>
    <x v="2"/>
    <x v="0"/>
    <s v="IN"/>
    <n v="28.1"/>
    <n v="1370000000"/>
    <n v="5.36"/>
    <n v="471000000"/>
    <n v="20.593679999999999"/>
    <n v="78.962879999999998"/>
    <n v="4.3478260869565201E-3"/>
    <x v="7"/>
    <x v="7"/>
    <n v="0.34379562043795597"/>
  </r>
  <r>
    <n v="787"/>
    <x v="295"/>
    <n v="23000000"/>
    <n v="3380000000"/>
    <x v="14"/>
    <n v="5041"/>
    <n v="19"/>
    <n v="22262000"/>
    <n v="5600"/>
    <n v="89000"/>
    <n v="66800"/>
    <n v="1100000"/>
    <n v="0"/>
    <x v="282"/>
    <x v="14"/>
    <x v="0"/>
    <s v="IN"/>
    <n v="28.1"/>
    <n v="1370000000"/>
    <n v="5.36"/>
    <n v="471000000"/>
    <n v="20.593679999999999"/>
    <n v="78.962879999999998"/>
    <n v="0"/>
    <x v="3"/>
    <x v="3"/>
    <n v="0.34379562043795597"/>
  </r>
  <r>
    <n v="858"/>
    <x v="296"/>
    <n v="23000000"/>
    <n v="31500000000"/>
    <x v="2"/>
    <n v="2905"/>
    <n v="18"/>
    <n v="757000000"/>
    <n v="189200"/>
    <n v="3000000"/>
    <n v="2300000"/>
    <n v="36300000"/>
    <n v="800000"/>
    <x v="283"/>
    <x v="2"/>
    <x v="32"/>
    <s v="DE"/>
    <n v="70.2"/>
    <n v="83132799"/>
    <n v="3.04"/>
    <n v="64324835"/>
    <n v="51.165689999999998"/>
    <n v="10.45153"/>
    <n v="3.4782608695652202E-2"/>
    <x v="16"/>
    <x v="16"/>
    <n v="0.77376000536202305"/>
  </r>
  <r>
    <n v="228"/>
    <x v="297"/>
    <n v="23000000"/>
    <n v="6040000000"/>
    <x v="2"/>
    <n v="1598"/>
    <n v="3"/>
    <n v="35539000"/>
    <n v="8900"/>
    <n v="142200"/>
    <n v="106600"/>
    <n v="1700000"/>
    <n v="100000"/>
    <x v="97"/>
    <x v="2"/>
    <x v="8"/>
    <s v="AR"/>
    <n v="90"/>
    <n v="44938712"/>
    <n v="9.7899999999999991"/>
    <n v="41339571"/>
    <n v="-38.4161"/>
    <n v="-63.616700000000002"/>
    <n v="4.3478260869565201E-3"/>
    <x v="0"/>
    <x v="0"/>
    <n v="0.91991000988190297"/>
  </r>
  <r>
    <n v="837"/>
    <x v="298"/>
    <n v="22900000"/>
    <n v="16300000000"/>
    <x v="0"/>
    <n v="1159"/>
    <n v="25"/>
    <n v="169000000"/>
    <n v="42300"/>
    <n v="676200"/>
    <n v="507200"/>
    <n v="8100000"/>
    <n v="300000"/>
    <x v="284"/>
    <x v="0"/>
    <x v="26"/>
    <s v="JO"/>
    <n v="34.4"/>
    <n v="10101694"/>
    <n v="14.72"/>
    <n v="9213048"/>
    <n v="30.585159999999998"/>
    <n v="36.238410000000002"/>
    <n v="1.31004366812227E-2"/>
    <x v="1"/>
    <x v="1"/>
    <n v="0.91203000209667795"/>
  </r>
  <r>
    <n v="40"/>
    <x v="299"/>
    <n v="22900000"/>
    <n v="5380000000"/>
    <x v="1"/>
    <n v="0"/>
    <n v="49"/>
    <n v="0"/>
    <n v="0"/>
    <n v="0"/>
    <n v="0"/>
    <n v="0"/>
    <n v="1"/>
    <x v="285"/>
    <x v="1"/>
    <x v="1"/>
    <s v="US"/>
    <n v="88.2"/>
    <n v="328000000"/>
    <n v="14.7"/>
    <n v="271000000"/>
    <n v="37.090240000000001"/>
    <n v="-95.712900000000005"/>
    <n v="4.3668122270742399E-8"/>
    <x v="0"/>
    <x v="0"/>
    <n v="0.82621951219512202"/>
  </r>
  <r>
    <n v="78"/>
    <x v="300"/>
    <n v="22900000"/>
    <n v="13200000000"/>
    <x v="3"/>
    <n v="1251"/>
    <n v="29"/>
    <n v="137000000"/>
    <n v="34200"/>
    <n v="547300"/>
    <n v="410500"/>
    <n v="6600000"/>
    <n v="200000"/>
    <x v="286"/>
    <x v="3"/>
    <x v="10"/>
    <s v="MX"/>
    <n v="40.200000000000003"/>
    <n v="126000000"/>
    <n v="3.42"/>
    <n v="103000000"/>
    <n v="23.634499999999999"/>
    <n v="-102.553"/>
    <n v="8.7336244541484694E-3"/>
    <x v="6"/>
    <x v="6"/>
    <n v="0.817460317460318"/>
  </r>
  <r>
    <n v="869"/>
    <x v="301"/>
    <n v="22900000"/>
    <n v="5320000000"/>
    <x v="15"/>
    <n v="1670"/>
    <n v="19"/>
    <n v="119000000"/>
    <n v="0"/>
    <n v="0"/>
    <n v="0"/>
    <n v="0"/>
    <n v="300000"/>
    <x v="287"/>
    <x v="15"/>
    <x v="0"/>
    <s v="IN"/>
    <n v="28.1"/>
    <n v="1370000000"/>
    <n v="5.36"/>
    <n v="471000000"/>
    <n v="20.593679999999999"/>
    <n v="78.962879999999998"/>
    <n v="1.31004366812227E-2"/>
    <x v="12"/>
    <x v="12"/>
    <n v="0.34379562043795597"/>
  </r>
  <r>
    <n v="444"/>
    <x v="302"/>
    <n v="22800000"/>
    <n v="18000000000"/>
    <x v="2"/>
    <n v="1841"/>
    <n v="19"/>
    <n v="2030000000"/>
    <n v="508100"/>
    <n v="8100000"/>
    <n v="6100000"/>
    <n v="97600000"/>
    <n v="3200000"/>
    <x v="288"/>
    <x v="2"/>
    <x v="0"/>
    <s v="IN"/>
    <n v="28.1"/>
    <n v="1370000000"/>
    <n v="5.36"/>
    <n v="471000000"/>
    <n v="20.593679999999999"/>
    <n v="78.962879999999998"/>
    <n v="0.140350877192982"/>
    <x v="9"/>
    <x v="9"/>
    <n v="0.34379562043795597"/>
  </r>
  <r>
    <n v="474"/>
    <x v="303"/>
    <n v="22700000"/>
    <n v="11600000000"/>
    <x v="2"/>
    <n v="654"/>
    <n v="36"/>
    <n v="96613000"/>
    <n v="24200"/>
    <n v="386500"/>
    <n v="289800"/>
    <n v="4600000"/>
    <n v="100000"/>
    <x v="289"/>
    <x v="2"/>
    <x v="3"/>
    <s v="RU"/>
    <n v="81.900000000000006"/>
    <n v="144000000"/>
    <n v="4.59"/>
    <n v="108000000"/>
    <n v="61.524009999999997"/>
    <n v="105.3188"/>
    <n v="4.4052863436123404E-3"/>
    <x v="16"/>
    <x v="16"/>
    <n v="0.75"/>
  </r>
  <r>
    <n v="875"/>
    <x v="304"/>
    <n v="22700000"/>
    <n v="10100000000"/>
    <x v="6"/>
    <n v="985"/>
    <n v="49"/>
    <n v="155000000"/>
    <n v="38800"/>
    <n v="620900"/>
    <n v="465600"/>
    <n v="7500000"/>
    <n v="300000"/>
    <x v="290"/>
    <x v="6"/>
    <x v="1"/>
    <s v="US"/>
    <n v="88.2"/>
    <n v="328000000"/>
    <n v="14.7"/>
    <n v="271000000"/>
    <n v="37.090240000000001"/>
    <n v="-95.712900000000005"/>
    <n v="1.3215859030837E-2"/>
    <x v="3"/>
    <x v="3"/>
    <n v="0.82621951219512202"/>
  </r>
  <r>
    <n v="767"/>
    <x v="305"/>
    <n v="22600000"/>
    <n v="20800000000"/>
    <x v="6"/>
    <n v="60964"/>
    <n v="19"/>
    <n v="982000000"/>
    <n v="245600"/>
    <n v="3900000"/>
    <n v="2900000"/>
    <n v="47100000"/>
    <n v="600000"/>
    <x v="291"/>
    <x v="6"/>
    <x v="0"/>
    <s v="IN"/>
    <n v="28.1"/>
    <n v="1370000000"/>
    <n v="5.36"/>
    <n v="471000000"/>
    <n v="20.593679999999999"/>
    <n v="78.962879999999998"/>
    <n v="2.6548672566371698E-2"/>
    <x v="5"/>
    <x v="5"/>
    <n v="0.34379562043795597"/>
  </r>
  <r>
    <n v="467"/>
    <x v="306"/>
    <n v="22600000"/>
    <n v="27100000000"/>
    <x v="6"/>
    <n v="2321"/>
    <n v="49"/>
    <n v="1170000000"/>
    <n v="293500"/>
    <n v="4700000"/>
    <n v="3500000"/>
    <n v="56300000"/>
    <n v="1300000"/>
    <x v="292"/>
    <x v="6"/>
    <x v="1"/>
    <s v="US"/>
    <n v="88.2"/>
    <n v="328000000"/>
    <n v="14.7"/>
    <n v="271000000"/>
    <n v="37.090240000000001"/>
    <n v="-95.712900000000005"/>
    <n v="5.7522123893805302E-2"/>
    <x v="15"/>
    <x v="15"/>
    <n v="0.82621951219512202"/>
  </r>
  <r>
    <n v="558"/>
    <x v="307"/>
    <n v="22600000"/>
    <n v="17500000000"/>
    <x v="6"/>
    <n v="1189"/>
    <n v="38"/>
    <n v="73829000"/>
    <n v="18500"/>
    <n v="295300"/>
    <n v="221500"/>
    <n v="3500000"/>
    <n v="100000"/>
    <x v="293"/>
    <x v="6"/>
    <x v="21"/>
    <s v="SA"/>
    <n v="68"/>
    <n v="34268528"/>
    <n v="5.93"/>
    <n v="28807838"/>
    <n v="23.885940000000002"/>
    <n v="45.079160000000002"/>
    <n v="4.4247787610619503E-3"/>
    <x v="4"/>
    <x v="4"/>
    <n v="0.84064999815574204"/>
  </r>
  <r>
    <n v="730"/>
    <x v="308"/>
    <n v="22600000"/>
    <n v="13400000000"/>
    <x v="0"/>
    <n v="171"/>
    <n v="49"/>
    <n v="95253000"/>
    <n v="23800"/>
    <n v="381000"/>
    <n v="285800"/>
    <n v="4600000"/>
    <n v="0"/>
    <x v="294"/>
    <x v="0"/>
    <x v="1"/>
    <s v="US"/>
    <n v="88.2"/>
    <n v="328000000"/>
    <n v="14.7"/>
    <n v="271000000"/>
    <n v="37.090240000000001"/>
    <n v="-95.712900000000005"/>
    <n v="0"/>
    <x v="8"/>
    <x v="8"/>
    <n v="0.82621951219512202"/>
  </r>
  <r>
    <n v="800"/>
    <x v="309"/>
    <n v="22600000"/>
    <n v="14200000000"/>
    <x v="0"/>
    <n v="180"/>
    <n v="49"/>
    <n v="81660000"/>
    <n v="20400"/>
    <n v="326600"/>
    <n v="245000"/>
    <n v="3900000"/>
    <n v="100000"/>
    <x v="295"/>
    <x v="0"/>
    <x v="1"/>
    <s v="US"/>
    <n v="88.2"/>
    <n v="328000000"/>
    <n v="14.7"/>
    <n v="271000000"/>
    <n v="37.090240000000001"/>
    <n v="-95.712900000000005"/>
    <n v="4.4247787610619503E-3"/>
    <x v="1"/>
    <x v="1"/>
    <n v="0.82621951219512202"/>
  </r>
  <r>
    <n v="345"/>
    <x v="310"/>
    <n v="22600000"/>
    <n v="9220000000"/>
    <x v="11"/>
    <n v="495"/>
    <n v="19"/>
    <n v="399000000"/>
    <n v="99800"/>
    <n v="1600000"/>
    <n v="1200000"/>
    <n v="19200000"/>
    <n v="1400000"/>
    <x v="296"/>
    <x v="11"/>
    <x v="0"/>
    <s v="IN"/>
    <n v="28.1"/>
    <n v="1370000000"/>
    <n v="5.36"/>
    <n v="471000000"/>
    <n v="20.593679999999999"/>
    <n v="78.962879999999998"/>
    <n v="6.19469026548672E-2"/>
    <x v="9"/>
    <x v="9"/>
    <n v="0.34379562043795597"/>
  </r>
  <r>
    <n v="891"/>
    <x v="311"/>
    <n v="22500000"/>
    <n v="10600000000"/>
    <x v="5"/>
    <n v="526"/>
    <n v="49"/>
    <n v="65066000"/>
    <n v="16300"/>
    <n v="260300"/>
    <n v="195200"/>
    <n v="3100000"/>
    <n v="100000"/>
    <x v="297"/>
    <x v="5"/>
    <x v="1"/>
    <s v="US"/>
    <n v="88.2"/>
    <n v="328000000"/>
    <n v="14.7"/>
    <n v="271000000"/>
    <n v="37.090240000000001"/>
    <n v="-95.712900000000005"/>
    <n v="4.4444444444444401E-3"/>
    <x v="6"/>
    <x v="6"/>
    <n v="0.82621951219512202"/>
  </r>
  <r>
    <n v="314"/>
    <x v="312"/>
    <n v="22500000"/>
    <n v="2430000000"/>
    <x v="1"/>
    <n v="3377"/>
    <n v="19"/>
    <n v="48740000"/>
    <n v="12200"/>
    <n v="195000"/>
    <n v="146200"/>
    <n v="2300000"/>
    <n v="200000"/>
    <x v="257"/>
    <x v="1"/>
    <x v="0"/>
    <s v="IN"/>
    <n v="28.1"/>
    <n v="1370000000"/>
    <n v="5.36"/>
    <n v="471000000"/>
    <n v="20.593679999999999"/>
    <n v="78.962879999999998"/>
    <n v="8.8888888888888906E-3"/>
    <x v="3"/>
    <x v="3"/>
    <n v="0.34379562043795597"/>
  </r>
  <r>
    <n v="761"/>
    <x v="313"/>
    <n v="22500000"/>
    <n v="13800000000"/>
    <x v="7"/>
    <n v="3315"/>
    <n v="49"/>
    <n v="175000000"/>
    <n v="43800"/>
    <n v="700400"/>
    <n v="525300"/>
    <n v="8400000"/>
    <n v="200000"/>
    <x v="298"/>
    <x v="7"/>
    <x v="1"/>
    <s v="US"/>
    <n v="88.2"/>
    <n v="328000000"/>
    <n v="14.7"/>
    <n v="271000000"/>
    <n v="37.090240000000001"/>
    <n v="-95.712900000000005"/>
    <n v="8.8888888888888906E-3"/>
    <x v="13"/>
    <x v="13"/>
    <n v="0.82621951219512202"/>
  </r>
  <r>
    <n v="631"/>
    <x v="314"/>
    <n v="22400000"/>
    <n v="8040000000"/>
    <x v="0"/>
    <n v="58"/>
    <n v="3"/>
    <n v="72242000"/>
    <n v="18100"/>
    <n v="289000"/>
    <n v="216700"/>
    <n v="3500000"/>
    <n v="0"/>
    <x v="299"/>
    <x v="0"/>
    <x v="8"/>
    <s v="AR"/>
    <n v="90"/>
    <n v="44938712"/>
    <n v="9.7899999999999991"/>
    <n v="41339571"/>
    <n v="-38.4161"/>
    <n v="-63.616700000000002"/>
    <n v="0"/>
    <x v="5"/>
    <x v="5"/>
    <n v="0.91991000988190297"/>
  </r>
  <r>
    <n v="736"/>
    <x v="315"/>
    <n v="22300000"/>
    <n v="8660000000"/>
    <x v="6"/>
    <n v="34"/>
    <n v="17"/>
    <n v="735"/>
    <n v="0.18"/>
    <n v="3"/>
    <n v="2"/>
    <n v="35"/>
    <n v="10"/>
    <x v="300"/>
    <x v="6"/>
    <x v="33"/>
    <s v="FR"/>
    <n v="65.599999999999994"/>
    <n v="67059887"/>
    <n v="8.43"/>
    <n v="54123364"/>
    <n v="46.227640000000001"/>
    <n v="2.213749"/>
    <n v="4.4843049327354298E-7"/>
    <x v="16"/>
    <x v="16"/>
    <n v="0.80708999703503803"/>
  </r>
  <r>
    <n v="277"/>
    <x v="316"/>
    <n v="22300000"/>
    <n v="24100000000"/>
    <x v="7"/>
    <n v="1724"/>
    <n v="49"/>
    <n v="132000000"/>
    <n v="33000"/>
    <n v="528400"/>
    <n v="396300"/>
    <n v="6300000"/>
    <n v="100000"/>
    <x v="301"/>
    <x v="7"/>
    <x v="1"/>
    <s v="US"/>
    <n v="88.2"/>
    <n v="328000000"/>
    <n v="14.7"/>
    <n v="271000000"/>
    <n v="37.090240000000001"/>
    <n v="-95.712900000000005"/>
    <n v="4.4843049327354303E-3"/>
    <x v="2"/>
    <x v="2"/>
    <n v="0.82621951219512202"/>
  </r>
  <r>
    <n v="443"/>
    <x v="317"/>
    <n v="22200000"/>
    <n v="11100000000"/>
    <x v="2"/>
    <n v="999"/>
    <n v="49"/>
    <n v="139000000"/>
    <n v="34800"/>
    <n v="557300"/>
    <n v="418000"/>
    <n v="6700000"/>
    <n v="200000"/>
    <x v="302"/>
    <x v="2"/>
    <x v="1"/>
    <s v="US"/>
    <n v="88.2"/>
    <n v="328000000"/>
    <n v="14.7"/>
    <n v="271000000"/>
    <n v="37.090240000000001"/>
    <n v="-95.712900000000005"/>
    <n v="9.0090090090090107E-3"/>
    <x v="3"/>
    <x v="3"/>
    <n v="0.82621951219512202"/>
  </r>
  <r>
    <n v="892"/>
    <x v="318"/>
    <n v="22000000"/>
    <n v="8590000000"/>
    <x v="5"/>
    <n v="515"/>
    <n v="49"/>
    <n v="184000000"/>
    <n v="46000"/>
    <n v="735500"/>
    <n v="551600"/>
    <n v="8800000"/>
    <n v="200000"/>
    <x v="303"/>
    <x v="5"/>
    <x v="1"/>
    <s v="US"/>
    <n v="88.2"/>
    <n v="328000000"/>
    <n v="14.7"/>
    <n v="271000000"/>
    <n v="37.090240000000001"/>
    <n v="-95.712900000000005"/>
    <n v="9.0909090909090905E-3"/>
    <x v="6"/>
    <x v="6"/>
    <n v="0.82621951219512202"/>
  </r>
  <r>
    <n v="703"/>
    <x v="319"/>
    <n v="22000000"/>
    <n v="18300000000"/>
    <x v="2"/>
    <n v="6274"/>
    <n v="24"/>
    <n v="711000000"/>
    <n v="177800"/>
    <n v="2800000"/>
    <n v="2100000"/>
    <n v="34100000"/>
    <n v="800000"/>
    <x v="304"/>
    <x v="2"/>
    <x v="2"/>
    <s v="JP"/>
    <n v="63.2"/>
    <n v="126000000"/>
    <n v="2.29"/>
    <n v="116000000"/>
    <n v="36.204819999999998"/>
    <n v="138.25290000000001"/>
    <n v="3.6363636363636397E-2"/>
    <x v="15"/>
    <x v="15"/>
    <n v="0.92063492063492103"/>
  </r>
  <r>
    <n v="148"/>
    <x v="320"/>
    <n v="22000000"/>
    <n v="9920000000"/>
    <x v="0"/>
    <n v="157"/>
    <n v="49"/>
    <n v="112000000"/>
    <n v="27900"/>
    <n v="446000"/>
    <n v="334500"/>
    <n v="5400000"/>
    <n v="100000"/>
    <x v="305"/>
    <x v="0"/>
    <x v="1"/>
    <s v="US"/>
    <n v="88.2"/>
    <n v="328000000"/>
    <n v="14.7"/>
    <n v="271000000"/>
    <n v="37.090240000000001"/>
    <n v="-95.712900000000005"/>
    <n v="4.54545454545454E-3"/>
    <x v="13"/>
    <x v="13"/>
    <n v="0.82621951219512202"/>
  </r>
  <r>
    <n v="832"/>
    <x v="321"/>
    <n v="21900000"/>
    <n v="15600000000"/>
    <x v="11"/>
    <n v="816"/>
    <n v="49"/>
    <n v="687000000"/>
    <n v="171800"/>
    <n v="2700000"/>
    <n v="2100000"/>
    <n v="33000000"/>
    <n v="1900000"/>
    <x v="306"/>
    <x v="11"/>
    <x v="1"/>
    <s v="US"/>
    <n v="88.2"/>
    <n v="328000000"/>
    <n v="14.7"/>
    <n v="271000000"/>
    <n v="37.090240000000001"/>
    <n v="-95.712900000000005"/>
    <n v="8.6757990867579904E-2"/>
    <x v="7"/>
    <x v="7"/>
    <n v="0.82621951219512202"/>
  </r>
  <r>
    <n v="975"/>
    <x v="322"/>
    <n v="21900000"/>
    <n v="5920000000"/>
    <x v="6"/>
    <n v="946"/>
    <n v="49"/>
    <n v="234000000"/>
    <n v="58600"/>
    <n v="936900"/>
    <n v="702700"/>
    <n v="11200000"/>
    <n v="400000"/>
    <x v="307"/>
    <x v="6"/>
    <x v="1"/>
    <s v="US"/>
    <n v="88.2"/>
    <n v="328000000"/>
    <n v="14.7"/>
    <n v="271000000"/>
    <n v="37.090240000000001"/>
    <n v="-95.712900000000005"/>
    <n v="1.8264840182648401E-2"/>
    <x v="7"/>
    <x v="7"/>
    <n v="0.82621951219512202"/>
  </r>
  <r>
    <n v="96"/>
    <x v="323"/>
    <n v="21900000"/>
    <n v="4450000000"/>
    <x v="1"/>
    <n v="301"/>
    <n v="49"/>
    <n v="185000000"/>
    <n v="46200"/>
    <n v="739800"/>
    <n v="554800"/>
    <n v="8900000"/>
    <n v="500000"/>
    <x v="308"/>
    <x v="1"/>
    <x v="1"/>
    <s v="US"/>
    <n v="88.2"/>
    <n v="328000000"/>
    <n v="14.7"/>
    <n v="271000000"/>
    <n v="37.090240000000001"/>
    <n v="-95.712900000000005"/>
    <n v="2.2831050228310501E-2"/>
    <x v="7"/>
    <x v="7"/>
    <n v="0.82621951219512202"/>
  </r>
  <r>
    <n v="213"/>
    <x v="324"/>
    <n v="21900000"/>
    <n v="20700000000"/>
    <x v="2"/>
    <n v="116"/>
    <n v="29"/>
    <n v="4719"/>
    <n v="1"/>
    <n v="19"/>
    <n v="14"/>
    <n v="227"/>
    <n v="0"/>
    <x v="309"/>
    <x v="2"/>
    <x v="10"/>
    <s v="MX"/>
    <n v="40.200000000000003"/>
    <n v="126000000"/>
    <n v="3.42"/>
    <n v="103000000"/>
    <n v="23.634499999999999"/>
    <n v="-102.553"/>
    <n v="0"/>
    <x v="10"/>
    <x v="10"/>
    <n v="0.817460317460318"/>
  </r>
  <r>
    <n v="595"/>
    <x v="325"/>
    <n v="21800000"/>
    <n v="7780000000"/>
    <x v="6"/>
    <n v="1"/>
    <n v="19"/>
    <n v="408"/>
    <n v="0"/>
    <n v="0"/>
    <n v="0"/>
    <n v="0"/>
    <n v="0"/>
    <x v="310"/>
    <x v="6"/>
    <x v="0"/>
    <s v="IN"/>
    <n v="28.1"/>
    <n v="1370000000"/>
    <n v="5.36"/>
    <n v="471000000"/>
    <n v="20.593679999999999"/>
    <n v="78.962879999999998"/>
    <n v="0"/>
    <x v="14"/>
    <x v="14"/>
    <n v="0.34379562043795597"/>
  </r>
  <r>
    <n v="763"/>
    <x v="326"/>
    <n v="21800000"/>
    <n v="4470000000"/>
    <x v="6"/>
    <n v="257"/>
    <n v="49"/>
    <n v="198000000"/>
    <n v="49500"/>
    <n v="791800"/>
    <n v="593900"/>
    <n v="9500000"/>
    <n v="600000"/>
    <x v="311"/>
    <x v="6"/>
    <x v="1"/>
    <s v="US"/>
    <n v="88.2"/>
    <n v="328000000"/>
    <n v="14.7"/>
    <n v="271000000"/>
    <n v="37.090240000000001"/>
    <n v="-95.712900000000005"/>
    <n v="2.7522935779816501E-2"/>
    <x v="10"/>
    <x v="10"/>
    <n v="0.82621951219512202"/>
  </r>
  <r>
    <n v="692"/>
    <x v="327"/>
    <n v="21800000"/>
    <n v="19300000000"/>
    <x v="0"/>
    <n v="135"/>
    <n v="38"/>
    <n v="10571"/>
    <n v="3"/>
    <n v="42"/>
    <n v="32"/>
    <n v="507"/>
    <n v="100"/>
    <x v="312"/>
    <x v="0"/>
    <x v="21"/>
    <s v="SA"/>
    <n v="68"/>
    <n v="34268528"/>
    <n v="5.93"/>
    <n v="28807838"/>
    <n v="23.885940000000002"/>
    <n v="45.079160000000002"/>
    <n v="4.5871559633027502E-6"/>
    <x v="12"/>
    <x v="12"/>
    <n v="0.84064999815574204"/>
  </r>
  <r>
    <n v="621"/>
    <x v="328"/>
    <n v="21800000"/>
    <n v="12100000000"/>
    <x v="0"/>
    <n v="266"/>
    <n v="48"/>
    <n v="51134000"/>
    <n v="12800"/>
    <n v="204500"/>
    <n v="153400"/>
    <n v="2500000"/>
    <n v="0"/>
    <x v="313"/>
    <x v="0"/>
    <x v="5"/>
    <s v="GB"/>
    <n v="60"/>
    <n v="66834405"/>
    <n v="3.85"/>
    <n v="55908316"/>
    <n v="55.378050000000002"/>
    <n v="-3.4359700000000002"/>
    <n v="0"/>
    <x v="4"/>
    <x v="4"/>
    <n v="0.83651999295871604"/>
  </r>
  <r>
    <n v="229"/>
    <x v="329"/>
    <n v="21800000"/>
    <n v="11300000000"/>
    <x v="0"/>
    <n v="164"/>
    <n v="48"/>
    <n v="128000000"/>
    <n v="32000"/>
    <n v="512200"/>
    <n v="384100"/>
    <n v="6100000"/>
    <n v="100000"/>
    <x v="314"/>
    <x v="0"/>
    <x v="5"/>
    <s v="GB"/>
    <n v="60"/>
    <n v="66834405"/>
    <n v="3.85"/>
    <n v="55908316"/>
    <n v="55.378050000000002"/>
    <n v="-3.4359700000000002"/>
    <n v="4.5871559633027499E-3"/>
    <x v="12"/>
    <x v="12"/>
    <n v="0.83651999295871604"/>
  </r>
  <r>
    <n v="588"/>
    <x v="330"/>
    <n v="21800000"/>
    <n v="5610000000"/>
    <x v="14"/>
    <n v="10162"/>
    <n v="49"/>
    <n v="45812000"/>
    <n v="11500"/>
    <n v="183200"/>
    <n v="137400"/>
    <n v="2200000"/>
    <n v="100000"/>
    <x v="315"/>
    <x v="14"/>
    <x v="1"/>
    <s v="US"/>
    <n v="88.2"/>
    <n v="328000000"/>
    <n v="14.7"/>
    <n v="271000000"/>
    <n v="37.090240000000001"/>
    <n v="-95.712900000000005"/>
    <n v="4.5871559633027499E-3"/>
    <x v="0"/>
    <x v="0"/>
    <n v="0.82621951219512202"/>
  </r>
  <r>
    <n v="977"/>
    <x v="331"/>
    <n v="21700000"/>
    <n v="8510000000"/>
    <x v="5"/>
    <n v="15126"/>
    <n v="47"/>
    <n v="1600000000"/>
    <n v="399600"/>
    <n v="6400000"/>
    <n v="4800000"/>
    <n v="76700000"/>
    <n v="3400000"/>
    <x v="316"/>
    <x v="5"/>
    <x v="20"/>
    <s v="AE"/>
    <n v="36.799999999999997"/>
    <n v="9770529"/>
    <n v="2.35"/>
    <n v="8479744"/>
    <n v="23.42408"/>
    <n v="53.847819999999999"/>
    <n v="0.15668202764976999"/>
    <x v="9"/>
    <x v="9"/>
    <n v="0.86788995764712396"/>
  </r>
  <r>
    <n v="752"/>
    <x v="332"/>
    <n v="21700000"/>
    <n v="9390000000"/>
    <x v="6"/>
    <n v="1390"/>
    <n v="19"/>
    <n v="265000000"/>
    <n v="66300"/>
    <n v="1100000"/>
    <n v="796000"/>
    <n v="12700000"/>
    <n v="400000"/>
    <x v="317"/>
    <x v="6"/>
    <x v="0"/>
    <s v="IN"/>
    <n v="28.1"/>
    <n v="1370000000"/>
    <n v="5.36"/>
    <n v="471000000"/>
    <n v="20.593679999999999"/>
    <n v="78.962879999999998"/>
    <n v="1.8433179723502301E-2"/>
    <x v="16"/>
    <x v="16"/>
    <n v="0.34379562043795597"/>
  </r>
  <r>
    <n v="259"/>
    <x v="333"/>
    <n v="21600000"/>
    <n v="9350000000"/>
    <x v="2"/>
    <n v="228"/>
    <n v="49"/>
    <n v="63919000"/>
    <n v="16000"/>
    <n v="255700"/>
    <n v="191800"/>
    <n v="3100000"/>
    <n v="0"/>
    <x v="318"/>
    <x v="2"/>
    <x v="1"/>
    <s v="US"/>
    <n v="88.2"/>
    <n v="328000000"/>
    <n v="14.7"/>
    <n v="271000000"/>
    <n v="37.090240000000001"/>
    <n v="-95.712900000000005"/>
    <n v="0"/>
    <x v="16"/>
    <x v="16"/>
    <n v="0.82621951219512202"/>
  </r>
  <r>
    <n v="231"/>
    <x v="334"/>
    <n v="21600000"/>
    <n v="9600000000"/>
    <x v="17"/>
    <n v="2942"/>
    <n v="7"/>
    <n v="193000000"/>
    <n v="48300"/>
    <n v="772700"/>
    <n v="579500"/>
    <n v="9300000"/>
    <n v="300000"/>
    <x v="319"/>
    <x v="17"/>
    <x v="7"/>
    <s v="BR"/>
    <n v="51.3"/>
    <n v="213000000"/>
    <n v="12.08"/>
    <n v="183000000"/>
    <n v="-14.234999999999999"/>
    <n v="-51.9253"/>
    <n v="1.38888888888889E-2"/>
    <x v="2"/>
    <x v="2"/>
    <n v="0.85915492957746498"/>
  </r>
  <r>
    <n v="886"/>
    <x v="335"/>
    <n v="21600000"/>
    <n v="5860000000"/>
    <x v="9"/>
    <n v="219"/>
    <n v="19"/>
    <n v="195000000"/>
    <n v="48700"/>
    <n v="778400"/>
    <n v="583800"/>
    <n v="9300000"/>
    <n v="400000"/>
    <x v="320"/>
    <x v="9"/>
    <x v="0"/>
    <s v="IN"/>
    <n v="28.1"/>
    <n v="1370000000"/>
    <n v="5.36"/>
    <n v="471000000"/>
    <n v="20.593679999999999"/>
    <n v="78.962879999999998"/>
    <n v="1.85185185185185E-2"/>
    <x v="6"/>
    <x v="6"/>
    <n v="0.34379562043795597"/>
  </r>
  <r>
    <n v="829"/>
    <x v="336"/>
    <n v="21500000"/>
    <n v="15000000000"/>
    <x v="10"/>
    <n v="158"/>
    <n v="29"/>
    <n v="15459"/>
    <n v="4"/>
    <n v="62"/>
    <n v="46"/>
    <n v="742"/>
    <n v="0"/>
    <x v="321"/>
    <x v="10"/>
    <x v="10"/>
    <s v="MX"/>
    <n v="40.200000000000003"/>
    <n v="126000000"/>
    <n v="3.42"/>
    <n v="103000000"/>
    <n v="23.634499999999999"/>
    <n v="-102.553"/>
    <n v="0"/>
    <x v="7"/>
    <x v="7"/>
    <n v="0.817460317460318"/>
  </r>
  <r>
    <n v="794"/>
    <x v="337"/>
    <n v="21500000"/>
    <n v="5890000000"/>
    <x v="6"/>
    <n v="51"/>
    <n v="49"/>
    <n v="114000000"/>
    <n v="28400"/>
    <n v="454200"/>
    <n v="340600"/>
    <n v="5400000"/>
    <n v="200000"/>
    <x v="322"/>
    <x v="6"/>
    <x v="1"/>
    <s v="US"/>
    <n v="88.2"/>
    <n v="328000000"/>
    <n v="14.7"/>
    <n v="271000000"/>
    <n v="37.090240000000001"/>
    <n v="-95.712900000000005"/>
    <n v="9.3023255813953504E-3"/>
    <x v="6"/>
    <x v="6"/>
    <n v="0.82621951219512202"/>
  </r>
  <r>
    <n v="374"/>
    <x v="338"/>
    <n v="21500000"/>
    <n v="8410000000"/>
    <x v="7"/>
    <n v="17"/>
    <n v="9"/>
    <n v="49"/>
    <n v="0.01"/>
    <n v="0.2"/>
    <n v="0.15"/>
    <n v="2"/>
    <n v="4"/>
    <x v="323"/>
    <x v="7"/>
    <x v="9"/>
    <s v="CL"/>
    <n v="88.5"/>
    <n v="18952038"/>
    <n v="7.09"/>
    <n v="16610135"/>
    <n v="-35.6751"/>
    <n v="-71.543000000000006"/>
    <n v="1.86046511627907E-7"/>
    <x v="5"/>
    <x v="5"/>
    <n v="0.87643001771102402"/>
  </r>
  <r>
    <n v="738"/>
    <x v="339"/>
    <n v="21500000"/>
    <n v="22100000000"/>
    <x v="6"/>
    <n v="6"/>
    <n v="49"/>
    <n v="3"/>
    <n v="0"/>
    <n v="0.01"/>
    <n v="0.01"/>
    <n v="0.14000000000000001"/>
    <n v="0"/>
    <x v="324"/>
    <x v="6"/>
    <x v="1"/>
    <s v="US"/>
    <n v="88.2"/>
    <n v="328000000"/>
    <n v="14.7"/>
    <n v="271000000"/>
    <n v="37.090240000000001"/>
    <n v="-95.712900000000005"/>
    <n v="0"/>
    <x v="0"/>
    <x v="0"/>
    <n v="0.82621951219512202"/>
  </r>
  <r>
    <n v="732"/>
    <x v="340"/>
    <n v="21400000"/>
    <n v="6260000000"/>
    <x v="0"/>
    <n v="114"/>
    <n v="19"/>
    <n v="161000000"/>
    <n v="40200"/>
    <n v="642800"/>
    <n v="482100"/>
    <n v="7700000"/>
    <n v="500000"/>
    <x v="325"/>
    <x v="0"/>
    <x v="0"/>
    <s v="IN"/>
    <n v="28.1"/>
    <n v="1370000000"/>
    <n v="5.36"/>
    <n v="471000000"/>
    <n v="20.593679999999999"/>
    <n v="78.962879999999998"/>
    <n v="2.33644859813084E-2"/>
    <x v="14"/>
    <x v="14"/>
    <n v="0.34379562043795597"/>
  </r>
  <r>
    <n v="934"/>
    <x v="341"/>
    <n v="21400000"/>
    <n v="1570000000"/>
    <x v="11"/>
    <n v="0"/>
    <n v="18"/>
    <n v="0"/>
    <n v="0"/>
    <n v="0"/>
    <n v="0"/>
    <n v="0"/>
    <n v="5"/>
    <x v="326"/>
    <x v="11"/>
    <x v="32"/>
    <s v="DE"/>
    <n v="70.2"/>
    <n v="83132799"/>
    <n v="3.04"/>
    <n v="64324835"/>
    <n v="51.165689999999998"/>
    <n v="10.45153"/>
    <n v="2.3364485981308399E-7"/>
    <x v="2"/>
    <x v="2"/>
    <n v="0.77376000536202305"/>
  </r>
  <r>
    <n v="809"/>
    <x v="342"/>
    <n v="21300000"/>
    <n v="6270000000"/>
    <x v="6"/>
    <n v="733"/>
    <n v="49"/>
    <n v="160000000"/>
    <n v="40100"/>
    <n v="640900"/>
    <n v="480700"/>
    <n v="7700000"/>
    <n v="200000"/>
    <x v="327"/>
    <x v="6"/>
    <x v="1"/>
    <s v="US"/>
    <n v="88.2"/>
    <n v="328000000"/>
    <n v="14.7"/>
    <n v="271000000"/>
    <n v="37.090240000000001"/>
    <n v="-95.712900000000005"/>
    <n v="9.3896713615023494E-3"/>
    <x v="14"/>
    <x v="14"/>
    <n v="0.82621951219512202"/>
  </r>
  <r>
    <n v="76"/>
    <x v="343"/>
    <n v="21300000"/>
    <n v="10000000000"/>
    <x v="2"/>
    <n v="669"/>
    <n v="19"/>
    <n v="236000000"/>
    <n v="59100"/>
    <n v="945200"/>
    <n v="708900"/>
    <n v="11300000"/>
    <n v="600000"/>
    <x v="328"/>
    <x v="2"/>
    <x v="0"/>
    <s v="IN"/>
    <n v="28.1"/>
    <n v="1370000000"/>
    <n v="5.36"/>
    <n v="471000000"/>
    <n v="20.593679999999999"/>
    <n v="78.962879999999998"/>
    <n v="2.8169014084507001E-2"/>
    <x v="15"/>
    <x v="15"/>
    <n v="0.34379562043795597"/>
  </r>
  <r>
    <n v="366"/>
    <x v="344"/>
    <n v="21300000"/>
    <n v="5140000000"/>
    <x v="2"/>
    <n v="1608"/>
    <n v="49"/>
    <n v="68350000"/>
    <n v="17100"/>
    <n v="273400"/>
    <n v="205100"/>
    <n v="3300000"/>
    <n v="200000"/>
    <x v="329"/>
    <x v="2"/>
    <x v="1"/>
    <s v="US"/>
    <n v="88.2"/>
    <n v="328000000"/>
    <n v="14.7"/>
    <n v="271000000"/>
    <n v="37.090240000000001"/>
    <n v="-95.712900000000005"/>
    <n v="9.3896713615023494E-3"/>
    <x v="7"/>
    <x v="7"/>
    <n v="0.82621951219512202"/>
  </r>
  <r>
    <n v="184"/>
    <x v="345"/>
    <n v="21300000"/>
    <n v="12900000000"/>
    <x v="2"/>
    <n v="20225"/>
    <n v="19"/>
    <n v="561000000"/>
    <n v="140300"/>
    <n v="2200000"/>
    <n v="1700000"/>
    <n v="26900000"/>
    <n v="700000"/>
    <x v="330"/>
    <x v="2"/>
    <x v="0"/>
    <s v="IN"/>
    <n v="28.1"/>
    <n v="1370000000"/>
    <n v="5.36"/>
    <n v="471000000"/>
    <n v="20.593679999999999"/>
    <n v="78.962879999999998"/>
    <n v="3.2863849765258198E-2"/>
    <x v="14"/>
    <x v="14"/>
    <n v="0.34379562043795597"/>
  </r>
  <r>
    <n v="375"/>
    <x v="346"/>
    <n v="21300000"/>
    <n v="12800000000"/>
    <x v="6"/>
    <n v="951"/>
    <n v="19"/>
    <n v="729000000"/>
    <n v="182400"/>
    <n v="2900000"/>
    <n v="2200000"/>
    <n v="35000000"/>
    <n v="1600000"/>
    <x v="331"/>
    <x v="6"/>
    <x v="0"/>
    <s v="IN"/>
    <n v="28.1"/>
    <n v="1370000000"/>
    <n v="5.36"/>
    <n v="471000000"/>
    <n v="20.593679999999999"/>
    <n v="78.962879999999998"/>
    <n v="7.5117370892018795E-2"/>
    <x v="5"/>
    <x v="5"/>
    <n v="0.34379562043795597"/>
  </r>
  <r>
    <n v="95"/>
    <x v="347"/>
    <n v="21300000"/>
    <n v="10600000000"/>
    <x v="0"/>
    <n v="78"/>
    <n v="49"/>
    <n v="103000000"/>
    <n v="25800"/>
    <n v="412700"/>
    <n v="309500"/>
    <n v="5000000"/>
    <n v="100000"/>
    <x v="332"/>
    <x v="0"/>
    <x v="1"/>
    <s v="US"/>
    <n v="88.2"/>
    <n v="328000000"/>
    <n v="14.7"/>
    <n v="271000000"/>
    <n v="37.090240000000001"/>
    <n v="-95.712900000000005"/>
    <n v="4.6948356807511703E-3"/>
    <x v="12"/>
    <x v="12"/>
    <n v="0.82621951219512202"/>
  </r>
  <r>
    <n v="434"/>
    <x v="348"/>
    <n v="21200000"/>
    <n v="2070000000"/>
    <x v="3"/>
    <n v="1"/>
    <n v="19"/>
    <n v="0"/>
    <n v="0"/>
    <n v="0"/>
    <n v="0"/>
    <n v="0"/>
    <n v="0"/>
    <x v="333"/>
    <x v="3"/>
    <x v="0"/>
    <s v="IN"/>
    <n v="28.1"/>
    <n v="1370000000"/>
    <n v="5.36"/>
    <n v="471000000"/>
    <n v="20.593679999999999"/>
    <n v="78.962879999999998"/>
    <n v="0"/>
    <x v="14"/>
    <x v="14"/>
    <n v="0.34379562043795597"/>
  </r>
  <r>
    <n v="307"/>
    <x v="349"/>
    <n v="21200000"/>
    <n v="11400000000"/>
    <x v="2"/>
    <n v="31989"/>
    <n v="34"/>
    <n v="142000000"/>
    <n v="35600"/>
    <n v="569300"/>
    <n v="427000"/>
    <n v="6800000"/>
    <n v="200000"/>
    <x v="334"/>
    <x v="2"/>
    <x v="15"/>
    <s v="PH"/>
    <n v="35.5"/>
    <n v="108000000"/>
    <n v="2.15"/>
    <n v="50975903"/>
    <n v="12.879720000000001"/>
    <n v="121.774"/>
    <n v="9.4339622641509396E-3"/>
    <x v="13"/>
    <x v="13"/>
    <n v="0.47199910185185201"/>
  </r>
  <r>
    <n v="83"/>
    <x v="350"/>
    <n v="21100000"/>
    <n v="4530000000"/>
    <x v="6"/>
    <n v="2325"/>
    <n v="20"/>
    <n v="26974000"/>
    <n v="6700"/>
    <n v="107900"/>
    <n v="80900"/>
    <n v="1300000"/>
    <n v="100000"/>
    <x v="335"/>
    <x v="6"/>
    <x v="22"/>
    <s v="ID"/>
    <n v="36.299999999999997"/>
    <n v="270000000"/>
    <n v="4.6900000000000004"/>
    <n v="152000000"/>
    <n v="-0.78927999999999998"/>
    <n v="113.9213"/>
    <n v="4.739336492891E-3"/>
    <x v="5"/>
    <x v="5"/>
    <n v="0.562962962962963"/>
  </r>
  <r>
    <n v="782"/>
    <x v="351"/>
    <n v="21100000"/>
    <n v="5780000000"/>
    <x v="9"/>
    <n v="4728"/>
    <n v="49"/>
    <n v="24691000"/>
    <n v="6200"/>
    <n v="98800"/>
    <n v="74100"/>
    <n v="1200000"/>
    <n v="0"/>
    <x v="336"/>
    <x v="9"/>
    <x v="1"/>
    <s v="US"/>
    <n v="88.2"/>
    <n v="328000000"/>
    <n v="14.7"/>
    <n v="271000000"/>
    <n v="37.090240000000001"/>
    <n v="-95.712900000000005"/>
    <n v="0"/>
    <x v="5"/>
    <x v="5"/>
    <n v="0.82621951219512202"/>
  </r>
  <r>
    <n v="509"/>
    <x v="352"/>
    <n v="21000000"/>
    <n v="10600000000"/>
    <x v="2"/>
    <n v="420"/>
    <n v="49"/>
    <n v="80062000"/>
    <n v="20000"/>
    <n v="320200"/>
    <n v="240200"/>
    <n v="3800000"/>
    <n v="100000"/>
    <x v="337"/>
    <x v="2"/>
    <x v="1"/>
    <s v="US"/>
    <n v="88.2"/>
    <n v="328000000"/>
    <n v="14.7"/>
    <n v="271000000"/>
    <n v="37.090240000000001"/>
    <n v="-95.712900000000005"/>
    <n v="4.7619047619047597E-3"/>
    <x v="2"/>
    <x v="2"/>
    <n v="0.82621951219512202"/>
  </r>
  <r>
    <n v="893"/>
    <x v="353"/>
    <n v="21000000"/>
    <n v="9790000000"/>
    <x v="5"/>
    <n v="498"/>
    <n v="49"/>
    <n v="133000000"/>
    <n v="33300"/>
    <n v="533400"/>
    <n v="400100"/>
    <n v="6400000"/>
    <n v="300000"/>
    <x v="297"/>
    <x v="5"/>
    <x v="1"/>
    <s v="US"/>
    <n v="88.2"/>
    <n v="328000000"/>
    <n v="14.7"/>
    <n v="271000000"/>
    <n v="37.090240000000001"/>
    <n v="-95.712900000000005"/>
    <n v="1.4285714285714299E-2"/>
    <x v="6"/>
    <x v="6"/>
    <n v="0.82621951219512202"/>
  </r>
  <r>
    <n v="606"/>
    <x v="354"/>
    <n v="21000000"/>
    <n v="4380000000"/>
    <x v="2"/>
    <n v="403"/>
    <n v="49"/>
    <n v="2476000"/>
    <n v="619"/>
    <n v="9900"/>
    <n v="7400"/>
    <n v="118900"/>
    <n v="0"/>
    <x v="338"/>
    <x v="2"/>
    <x v="1"/>
    <s v="US"/>
    <n v="88.2"/>
    <n v="328000000"/>
    <n v="14.7"/>
    <n v="271000000"/>
    <n v="37.090240000000001"/>
    <n v="-95.712900000000005"/>
    <n v="0"/>
    <x v="0"/>
    <x v="0"/>
    <n v="0.82621951219512202"/>
  </r>
  <r>
    <n v="664"/>
    <x v="355"/>
    <n v="21000000"/>
    <n v="7760000000"/>
    <x v="2"/>
    <n v="2883"/>
    <n v="7"/>
    <n v="118000000"/>
    <n v="29600"/>
    <n v="473600"/>
    <n v="355200"/>
    <n v="5700000"/>
    <n v="400000"/>
    <x v="339"/>
    <x v="2"/>
    <x v="7"/>
    <s v="BR"/>
    <n v="51.3"/>
    <n v="213000000"/>
    <n v="12.08"/>
    <n v="183000000"/>
    <n v="-14.234999999999999"/>
    <n v="-51.9253"/>
    <n v="1.9047619047619001E-2"/>
    <x v="3"/>
    <x v="3"/>
    <n v="0.85915492957746498"/>
  </r>
  <r>
    <n v="270"/>
    <x v="356"/>
    <n v="20900000"/>
    <n v="3830000000"/>
    <x v="2"/>
    <n v="6262"/>
    <n v="7"/>
    <n v="52330000"/>
    <n v="13100"/>
    <n v="209300"/>
    <n v="157000"/>
    <n v="2500000"/>
    <n v="100000"/>
    <x v="340"/>
    <x v="2"/>
    <x v="7"/>
    <s v="BR"/>
    <n v="51.3"/>
    <n v="213000000"/>
    <n v="12.08"/>
    <n v="183000000"/>
    <n v="-14.234999999999999"/>
    <n v="-51.9253"/>
    <n v="4.78468899521531E-3"/>
    <x v="2"/>
    <x v="2"/>
    <n v="0.85915492957746498"/>
  </r>
  <r>
    <n v="224"/>
    <x v="357"/>
    <n v="20900000"/>
    <n v="1690000000"/>
    <x v="3"/>
    <n v="896"/>
    <n v="19"/>
    <n v="28588000"/>
    <n v="7100"/>
    <n v="114400"/>
    <n v="85800"/>
    <n v="1400000"/>
    <n v="100000"/>
    <x v="341"/>
    <x v="3"/>
    <x v="0"/>
    <s v="IN"/>
    <n v="28.1"/>
    <n v="1370000000"/>
    <n v="5.36"/>
    <n v="471000000"/>
    <n v="20.593679999999999"/>
    <n v="78.962879999999998"/>
    <n v="4.78468899521531E-3"/>
    <x v="2"/>
    <x v="2"/>
    <n v="0.34379562043795597"/>
  </r>
  <r>
    <n v="690"/>
    <x v="358"/>
    <n v="20900000"/>
    <n v="17300000000"/>
    <x v="0"/>
    <n v="6"/>
    <n v="49"/>
    <n v="99"/>
    <n v="0.02"/>
    <n v="0.4"/>
    <n v="0.3"/>
    <n v="5"/>
    <n v="0"/>
    <x v="342"/>
    <x v="0"/>
    <x v="1"/>
    <s v="US"/>
    <n v="88.2"/>
    <n v="328000000"/>
    <n v="14.7"/>
    <n v="271000000"/>
    <n v="37.090240000000001"/>
    <n v="-95.712900000000005"/>
    <n v="0"/>
    <x v="0"/>
    <x v="0"/>
    <n v="0.82621951219512202"/>
  </r>
  <r>
    <n v="491"/>
    <x v="359"/>
    <n v="20900000"/>
    <n v="11100000000"/>
    <x v="6"/>
    <n v="9850"/>
    <n v="49"/>
    <n v="384000000"/>
    <n v="95900"/>
    <n v="1500000"/>
    <n v="1200000"/>
    <n v="18400000"/>
    <n v="600000"/>
    <x v="343"/>
    <x v="6"/>
    <x v="1"/>
    <s v="US"/>
    <n v="88.2"/>
    <n v="328000000"/>
    <n v="14.7"/>
    <n v="271000000"/>
    <n v="37.090240000000001"/>
    <n v="-95.712900000000005"/>
    <n v="2.8708133971291901E-2"/>
    <x v="9"/>
    <x v="9"/>
    <n v="0.82621951219512202"/>
  </r>
  <r>
    <n v="552"/>
    <x v="360"/>
    <n v="20900000"/>
    <n v="0"/>
    <x v="5"/>
    <n v="0"/>
    <n v="42"/>
    <n v="0"/>
    <n v="0"/>
    <n v="0"/>
    <n v="0"/>
    <n v="0"/>
    <n v="300000"/>
    <x v="344"/>
    <x v="5"/>
    <x v="34"/>
    <s v="SE"/>
    <n v="67"/>
    <n v="10285453"/>
    <n v="6.48"/>
    <n v="9021165"/>
    <n v="60.128160000000001"/>
    <n v="18.6435"/>
    <n v="1.43540669856459E-2"/>
    <x v="2"/>
    <x v="2"/>
    <n v="0.87707998860137704"/>
  </r>
  <r>
    <n v="121"/>
    <x v="361"/>
    <n v="20900000"/>
    <n v="4930000000"/>
    <x v="16"/>
    <n v="982"/>
    <n v="49"/>
    <n v="2989000"/>
    <n v="0"/>
    <n v="0"/>
    <n v="0"/>
    <n v="0"/>
    <n v="100000"/>
    <x v="345"/>
    <x v="16"/>
    <x v="1"/>
    <s v="US"/>
    <n v="88.2"/>
    <n v="328000000"/>
    <n v="14.7"/>
    <n v="271000000"/>
    <n v="37.090240000000001"/>
    <n v="-95.712900000000005"/>
    <n v="4.78468899521531E-3"/>
    <x v="7"/>
    <x v="7"/>
    <n v="0.82621951219512202"/>
  </r>
  <r>
    <n v="451"/>
    <x v="362"/>
    <n v="20800000"/>
    <n v="2380000000"/>
    <x v="3"/>
    <n v="193"/>
    <n v="18"/>
    <n v="29269000"/>
    <n v="7300"/>
    <n v="117100"/>
    <n v="87800"/>
    <n v="1400000"/>
    <n v="100000"/>
    <x v="346"/>
    <x v="3"/>
    <x v="32"/>
    <s v="DE"/>
    <n v="70.2"/>
    <n v="83132799"/>
    <n v="3.04"/>
    <n v="64324835"/>
    <n v="51.165689999999998"/>
    <n v="10.45153"/>
    <n v="4.8076923076923097E-3"/>
    <x v="2"/>
    <x v="2"/>
    <n v="0.77376000536202305"/>
  </r>
  <r>
    <n v="136"/>
    <x v="363"/>
    <n v="20800000"/>
    <n v="1870000000"/>
    <x v="11"/>
    <n v="288"/>
    <n v="7"/>
    <n v="23897000"/>
    <n v="6000"/>
    <n v="95600"/>
    <n v="71700"/>
    <n v="1100000"/>
    <n v="0"/>
    <x v="347"/>
    <x v="11"/>
    <x v="7"/>
    <s v="BR"/>
    <n v="51.3"/>
    <n v="213000000"/>
    <n v="12.08"/>
    <n v="183000000"/>
    <n v="-14.234999999999999"/>
    <n v="-51.9253"/>
    <n v="0"/>
    <x v="12"/>
    <x v="12"/>
    <n v="0.85915492957746498"/>
  </r>
  <r>
    <n v="861"/>
    <x v="364"/>
    <n v="20700000"/>
    <n v="8660000000"/>
    <x v="6"/>
    <n v="889"/>
    <n v="36"/>
    <n v="552000000"/>
    <n v="138100"/>
    <n v="2200000"/>
    <n v="1700000"/>
    <n v="26500000"/>
    <n v="1600000"/>
    <x v="348"/>
    <x v="6"/>
    <x v="3"/>
    <s v="RU"/>
    <n v="81.900000000000006"/>
    <n v="144000000"/>
    <n v="4.59"/>
    <n v="108000000"/>
    <n v="61.524009999999997"/>
    <n v="105.3188"/>
    <n v="7.7294685990338202E-2"/>
    <x v="3"/>
    <x v="3"/>
    <n v="0.75"/>
  </r>
  <r>
    <n v="976"/>
    <x v="365"/>
    <n v="20700000"/>
    <n v="5410000000"/>
    <x v="2"/>
    <n v="6"/>
    <n v="49"/>
    <n v="125"/>
    <n v="0.03"/>
    <n v="0.5"/>
    <n v="0.38"/>
    <n v="6"/>
    <n v="10"/>
    <x v="349"/>
    <x v="2"/>
    <x v="1"/>
    <s v="US"/>
    <n v="88.2"/>
    <n v="328000000"/>
    <n v="14.7"/>
    <n v="271000000"/>
    <n v="37.090240000000001"/>
    <n v="-95.712900000000005"/>
    <n v="4.8309178743961395E-7"/>
    <x v="2"/>
    <x v="2"/>
    <n v="0.82621951219512202"/>
  </r>
  <r>
    <n v="933"/>
    <x v="366"/>
    <n v="20700000"/>
    <n v="18000000000"/>
    <x v="2"/>
    <n v="619"/>
    <n v="49"/>
    <n v="875000000"/>
    <n v="218700"/>
    <n v="3500000"/>
    <n v="2600000"/>
    <n v="42000000"/>
    <n v="1000000"/>
    <x v="350"/>
    <x v="2"/>
    <x v="1"/>
    <s v="US"/>
    <n v="88.2"/>
    <n v="328000000"/>
    <n v="14.7"/>
    <n v="271000000"/>
    <n v="37.090240000000001"/>
    <n v="-95.712900000000005"/>
    <n v="4.8309178743961401E-2"/>
    <x v="9"/>
    <x v="9"/>
    <n v="0.82621951219512202"/>
  </r>
  <r>
    <n v="589"/>
    <x v="367"/>
    <n v="20700000"/>
    <n v="12600000000"/>
    <x v="8"/>
    <n v="47926"/>
    <n v="49"/>
    <n v="73025000"/>
    <n v="18300"/>
    <n v="292100"/>
    <n v="219100"/>
    <n v="3500000"/>
    <n v="0"/>
    <x v="351"/>
    <x v="8"/>
    <x v="1"/>
    <s v="US"/>
    <n v="88.2"/>
    <n v="328000000"/>
    <n v="14.7"/>
    <n v="271000000"/>
    <n v="37.090240000000001"/>
    <n v="-95.712900000000005"/>
    <n v="0"/>
    <x v="11"/>
    <x v="11"/>
    <n v="0.82621951219512202"/>
  </r>
  <r>
    <n v="9"/>
    <x v="368"/>
    <n v="20700000"/>
    <n v="5090000000"/>
    <x v="9"/>
    <n v="5062"/>
    <n v="49"/>
    <n v="20012000"/>
    <n v="5000"/>
    <n v="80000"/>
    <n v="60000"/>
    <n v="960600"/>
    <n v="0"/>
    <x v="352"/>
    <x v="9"/>
    <x v="1"/>
    <s v="US"/>
    <n v="88.2"/>
    <n v="328000000"/>
    <n v="14.7"/>
    <n v="271000000"/>
    <n v="37.090240000000001"/>
    <n v="-95.712900000000005"/>
    <n v="0"/>
    <x v="6"/>
    <x v="6"/>
    <n v="0.82621951219512202"/>
  </r>
  <r>
    <n v="109"/>
    <x v="369"/>
    <n v="20600000"/>
    <n v="7660000000"/>
    <x v="11"/>
    <n v="83"/>
    <n v="3"/>
    <n v="193000000"/>
    <n v="48300"/>
    <n v="772700"/>
    <n v="579500"/>
    <n v="9300000"/>
    <n v="200000"/>
    <x v="353"/>
    <x v="11"/>
    <x v="8"/>
    <s v="AR"/>
    <n v="90"/>
    <n v="44938712"/>
    <n v="9.7899999999999991"/>
    <n v="41339571"/>
    <n v="-38.4161"/>
    <n v="-63.616700000000002"/>
    <n v="9.7087378640776708E-3"/>
    <x v="14"/>
    <x v="14"/>
    <n v="0.91991000988190297"/>
  </r>
  <r>
    <n v="73"/>
    <x v="370"/>
    <n v="20600000"/>
    <n v="10300000000"/>
    <x v="0"/>
    <n v="156"/>
    <n v="42"/>
    <n v="81236000"/>
    <n v="20300"/>
    <n v="324900"/>
    <n v="243700"/>
    <n v="3900000"/>
    <n v="0"/>
    <x v="354"/>
    <x v="0"/>
    <x v="34"/>
    <s v="SE"/>
    <n v="67"/>
    <n v="10285453"/>
    <n v="6.48"/>
    <n v="9021165"/>
    <n v="60.128160000000001"/>
    <n v="18.6435"/>
    <n v="0"/>
    <x v="13"/>
    <x v="13"/>
    <n v="0.87707998860137704"/>
  </r>
  <r>
    <n v="197"/>
    <x v="371"/>
    <n v="20600000"/>
    <n v="4960000000"/>
    <x v="2"/>
    <n v="15"/>
    <n v="20"/>
    <n v="85"/>
    <n v="0.02"/>
    <n v="0.34"/>
    <n v="0.26"/>
    <n v="4"/>
    <n v="1"/>
    <x v="355"/>
    <x v="2"/>
    <x v="22"/>
    <s v="ID"/>
    <n v="36.299999999999997"/>
    <n v="270000000"/>
    <n v="4.6900000000000004"/>
    <n v="152000000"/>
    <n v="-0.78927999999999998"/>
    <n v="113.9213"/>
    <n v="4.8543689320388397E-8"/>
    <x v="8"/>
    <x v="8"/>
    <n v="0.562962962962963"/>
  </r>
  <r>
    <n v="609"/>
    <x v="372"/>
    <n v="20500000"/>
    <n v="11000000000"/>
    <x v="2"/>
    <n v="296"/>
    <n v="49"/>
    <n v="195000000"/>
    <n v="48800"/>
    <n v="780800"/>
    <n v="585600"/>
    <n v="9400000"/>
    <n v="100000"/>
    <x v="356"/>
    <x v="2"/>
    <x v="1"/>
    <s v="US"/>
    <n v="88.2"/>
    <n v="328000000"/>
    <n v="14.7"/>
    <n v="271000000"/>
    <n v="37.090240000000001"/>
    <n v="-95.712900000000005"/>
    <n v="4.8780487804877997E-3"/>
    <x v="14"/>
    <x v="14"/>
    <n v="0.82621951219512202"/>
  </r>
  <r>
    <n v="560"/>
    <x v="373"/>
    <n v="20500000"/>
    <n v="15000000000"/>
    <x v="2"/>
    <n v="33229"/>
    <n v="40"/>
    <n v="159000000"/>
    <n v="39600"/>
    <n v="634200"/>
    <n v="475600"/>
    <n v="7600000"/>
    <n v="100000"/>
    <x v="97"/>
    <x v="2"/>
    <x v="4"/>
    <s v="KR"/>
    <n v="94.3"/>
    <n v="51709098"/>
    <n v="4.1500000000000004"/>
    <n v="42106719"/>
    <n v="35.907760000000003"/>
    <n v="127.76690000000001"/>
    <n v="4.8780487804877997E-3"/>
    <x v="0"/>
    <x v="0"/>
    <n v="0.81430000964240401"/>
  </r>
  <r>
    <n v="462"/>
    <x v="374"/>
    <n v="20500000"/>
    <n v="8770000000"/>
    <x v="7"/>
    <n v="1323"/>
    <n v="4"/>
    <n v="26082000"/>
    <n v="6500"/>
    <n v="104300"/>
    <n v="78200"/>
    <n v="1300000"/>
    <n v="0"/>
    <x v="357"/>
    <x v="7"/>
    <x v="30"/>
    <s v="AU"/>
    <n v="113.1"/>
    <n v="25766605"/>
    <n v="5.27"/>
    <n v="21844756"/>
    <n v="-25.2744"/>
    <n v="133.77510000000001"/>
    <n v="0"/>
    <x v="3"/>
    <x v="3"/>
    <n v="0.84779333559853898"/>
  </r>
  <r>
    <n v="835"/>
    <x v="375"/>
    <n v="20400000"/>
    <n v="1800000000"/>
    <x v="1"/>
    <n v="206"/>
    <n v="7"/>
    <n v="39495000"/>
    <n v="9900"/>
    <n v="158000"/>
    <n v="118500"/>
    <n v="1900000"/>
    <n v="100000"/>
    <x v="358"/>
    <x v="1"/>
    <x v="7"/>
    <s v="BR"/>
    <n v="51.3"/>
    <n v="213000000"/>
    <n v="12.08"/>
    <n v="183000000"/>
    <n v="-14.234999999999999"/>
    <n v="-51.9253"/>
    <n v="4.9019607843137298E-3"/>
    <x v="7"/>
    <x v="7"/>
    <n v="0.85915492957746498"/>
  </r>
  <r>
    <n v="735"/>
    <x v="376"/>
    <n v="20400000"/>
    <n v="4710000000"/>
    <x v="2"/>
    <n v="462"/>
    <n v="46"/>
    <n v="28990000"/>
    <n v="7200"/>
    <n v="116000"/>
    <n v="87000"/>
    <n v="1400000"/>
    <n v="0"/>
    <x v="359"/>
    <x v="2"/>
    <x v="35"/>
    <s v="UA"/>
    <n v="82.7"/>
    <n v="44385155"/>
    <n v="8.8800000000000008"/>
    <n v="30835699"/>
    <n v="48.379429999999999"/>
    <n v="31.165579999999999"/>
    <n v="0"/>
    <x v="1"/>
    <x v="1"/>
    <n v="0.69473000601214496"/>
  </r>
  <r>
    <n v="387"/>
    <x v="377"/>
    <n v="20400000"/>
    <n v="7310000000"/>
    <x v="6"/>
    <n v="1006"/>
    <n v="49"/>
    <n v="14646000"/>
    <n v="3700"/>
    <n v="58600"/>
    <n v="43900"/>
    <n v="703000"/>
    <n v="100000"/>
    <x v="360"/>
    <x v="6"/>
    <x v="1"/>
    <s v="US"/>
    <n v="88.2"/>
    <n v="328000000"/>
    <n v="14.7"/>
    <n v="271000000"/>
    <n v="37.090240000000001"/>
    <n v="-95.712900000000005"/>
    <n v="4.9019607843137298E-3"/>
    <x v="2"/>
    <x v="2"/>
    <n v="0.82621951219512202"/>
  </r>
  <r>
    <n v="885"/>
    <x v="378"/>
    <n v="20400000"/>
    <n v="29400000000"/>
    <x v="2"/>
    <n v="51515"/>
    <n v="19"/>
    <n v="908000000"/>
    <n v="226900"/>
    <n v="3600000"/>
    <n v="2700000"/>
    <n v="43600000"/>
    <n v="400000"/>
    <x v="361"/>
    <x v="2"/>
    <x v="0"/>
    <s v="IN"/>
    <n v="28.1"/>
    <n v="1370000000"/>
    <n v="5.36"/>
    <n v="471000000"/>
    <n v="20.593679999999999"/>
    <n v="78.962879999999998"/>
    <n v="1.9607843137254902E-2"/>
    <x v="8"/>
    <x v="8"/>
    <n v="0.34379562043795597"/>
  </r>
  <r>
    <n v="249"/>
    <x v="379"/>
    <n v="20400000"/>
    <n v="3580000000"/>
    <x v="0"/>
    <n v="239"/>
    <n v="19"/>
    <n v="41289000"/>
    <n v="10300"/>
    <n v="165200"/>
    <n v="123900"/>
    <n v="2000000"/>
    <n v="100000"/>
    <x v="362"/>
    <x v="0"/>
    <x v="0"/>
    <s v="IN"/>
    <n v="28.1"/>
    <n v="1370000000"/>
    <n v="5.36"/>
    <n v="471000000"/>
    <n v="20.593679999999999"/>
    <n v="78.962879999999998"/>
    <n v="4.9019607843137298E-3"/>
    <x v="2"/>
    <x v="2"/>
    <n v="0.34379562043795597"/>
  </r>
  <r>
    <n v="483"/>
    <x v="380"/>
    <n v="20400000"/>
    <n v="13400000000"/>
    <x v="0"/>
    <n v="0"/>
    <n v="1"/>
    <n v="0"/>
    <n v="0"/>
    <n v="0"/>
    <n v="0"/>
    <n v="0"/>
    <n v="12"/>
    <x v="363"/>
    <x v="0"/>
    <x v="36"/>
    <s v="AF"/>
    <n v="9.6999999999999993"/>
    <n v="38041754"/>
    <n v="11.12"/>
    <n v="9797273"/>
    <n v="33.939109999999999"/>
    <n v="67.709950000000006"/>
    <n v="5.8823529411764701E-7"/>
    <x v="0"/>
    <x v="0"/>
    <n v="0.25753999145255002"/>
  </r>
  <r>
    <n v="967"/>
    <x v="381"/>
    <n v="20300000"/>
    <n v="11000000000"/>
    <x v="3"/>
    <n v="107"/>
    <n v="19"/>
    <n v="71777000"/>
    <n v="17900"/>
    <n v="287100"/>
    <n v="215300"/>
    <n v="3400000"/>
    <n v="200000"/>
    <x v="364"/>
    <x v="3"/>
    <x v="0"/>
    <s v="IN"/>
    <n v="28.1"/>
    <n v="1370000000"/>
    <n v="5.36"/>
    <n v="471000000"/>
    <n v="20.593679999999999"/>
    <n v="78.962879999999998"/>
    <n v="9.8522167487684695E-3"/>
    <x v="6"/>
    <x v="6"/>
    <n v="0.34379562043795597"/>
  </r>
  <r>
    <n v="322"/>
    <x v="382"/>
    <n v="20300000"/>
    <n v="2440000000"/>
    <x v="2"/>
    <n v="1245"/>
    <n v="48"/>
    <n v="86457000"/>
    <n v="21600"/>
    <n v="345800"/>
    <n v="259400"/>
    <n v="4100000"/>
    <n v="100000"/>
    <x v="365"/>
    <x v="2"/>
    <x v="5"/>
    <s v="GB"/>
    <n v="60"/>
    <n v="66834405"/>
    <n v="3.85"/>
    <n v="55908316"/>
    <n v="55.378050000000002"/>
    <n v="-3.4359700000000002"/>
    <n v="4.92610837438424E-3"/>
    <x v="2"/>
    <x v="2"/>
    <n v="0.83651999295871604"/>
  </r>
  <r>
    <n v="79"/>
    <x v="383"/>
    <n v="20300000"/>
    <n v="11800000000"/>
    <x v="3"/>
    <n v="875"/>
    <n v="20"/>
    <n v="113000000"/>
    <n v="28200"/>
    <n v="451100"/>
    <n v="338300"/>
    <n v="5400000"/>
    <n v="100000"/>
    <x v="366"/>
    <x v="3"/>
    <x v="22"/>
    <s v="ID"/>
    <n v="36.299999999999997"/>
    <n v="270000000"/>
    <n v="4.6900000000000004"/>
    <n v="152000000"/>
    <n v="-0.78927999999999998"/>
    <n v="113.9213"/>
    <n v="4.92610837438424E-3"/>
    <x v="16"/>
    <x v="16"/>
    <n v="0.562962962962963"/>
  </r>
  <r>
    <n v="52"/>
    <x v="384"/>
    <n v="20200000"/>
    <n v="2950000000"/>
    <x v="2"/>
    <n v="460"/>
    <n v="11"/>
    <n v="264000000"/>
    <n v="66000"/>
    <n v="1100000"/>
    <n v="791600"/>
    <n v="12700000"/>
    <n v="1600000"/>
    <x v="367"/>
    <x v="2"/>
    <x v="17"/>
    <s v="CO"/>
    <n v="55.3"/>
    <n v="50339443"/>
    <n v="9.7100000000000009"/>
    <n v="40827302"/>
    <n v="4.5708679999999999"/>
    <n v="-74.297300000000007"/>
    <n v="7.9207920792079195E-2"/>
    <x v="13"/>
    <x v="13"/>
    <n v="0.81104000296546797"/>
  </r>
  <r>
    <n v="547"/>
    <x v="385"/>
    <n v="20200000"/>
    <n v="6100000000"/>
    <x v="7"/>
    <n v="3713"/>
    <n v="20"/>
    <n v="64489000"/>
    <n v="16100"/>
    <n v="258000"/>
    <n v="193500"/>
    <n v="3100000"/>
    <n v="200000"/>
    <x v="368"/>
    <x v="7"/>
    <x v="22"/>
    <s v="ID"/>
    <n v="36.299999999999997"/>
    <n v="270000000"/>
    <n v="4.6900000000000004"/>
    <n v="152000000"/>
    <n v="-0.78927999999999998"/>
    <n v="113.9213"/>
    <n v="9.9009900990098994E-3"/>
    <x v="7"/>
    <x v="7"/>
    <n v="0.562962962962963"/>
  </r>
  <r>
    <n v="529"/>
    <x v="386"/>
    <n v="20200000"/>
    <n v="19700000000"/>
    <x v="11"/>
    <n v="761"/>
    <n v="49"/>
    <n v="452000000"/>
    <n v="113100"/>
    <n v="1800000"/>
    <n v="1400000"/>
    <n v="21700000"/>
    <n v="600000"/>
    <x v="369"/>
    <x v="11"/>
    <x v="1"/>
    <s v="US"/>
    <n v="88.2"/>
    <n v="328000000"/>
    <n v="14.7"/>
    <n v="271000000"/>
    <n v="37.090240000000001"/>
    <n v="-95.712900000000005"/>
    <n v="2.9702970297029702E-2"/>
    <x v="15"/>
    <x v="15"/>
    <n v="0.82621951219512202"/>
  </r>
  <r>
    <n v="436"/>
    <x v="387"/>
    <n v="20200000"/>
    <n v="7270000000"/>
    <x v="3"/>
    <n v="226"/>
    <n v="19"/>
    <n v="113000000"/>
    <n v="28400"/>
    <n v="453700"/>
    <n v="340300"/>
    <n v="5400000"/>
    <n v="300000"/>
    <x v="370"/>
    <x v="3"/>
    <x v="0"/>
    <s v="IN"/>
    <n v="28.1"/>
    <n v="1370000000"/>
    <n v="5.36"/>
    <n v="471000000"/>
    <n v="20.593679999999999"/>
    <n v="78.962879999999998"/>
    <n v="1.48514851485148E-2"/>
    <x v="14"/>
    <x v="14"/>
    <n v="0.34379562043795597"/>
  </r>
  <r>
    <n v="198"/>
    <x v="388"/>
    <n v="20200000"/>
    <n v="20900000000"/>
    <x v="11"/>
    <n v="1935"/>
    <n v="27"/>
    <n v="1250000000"/>
    <n v="311200"/>
    <n v="5000000"/>
    <n v="3700000"/>
    <n v="59800000"/>
    <n v="1200000"/>
    <x v="371"/>
    <x v="11"/>
    <x v="37"/>
    <s v="LV"/>
    <n v="88.1"/>
    <n v="1912789"/>
    <n v="6.52"/>
    <n v="1304943"/>
    <n v="56.879640000000002"/>
    <n v="24.603190000000001"/>
    <n v="5.9405940594059403E-2"/>
    <x v="9"/>
    <x v="9"/>
    <n v="0.68222004622569399"/>
  </r>
  <r>
    <n v="615"/>
    <x v="389"/>
    <n v="20200000"/>
    <n v="2760000000"/>
    <x v="11"/>
    <n v="693"/>
    <n v="47"/>
    <n v="15556000"/>
    <n v="3900"/>
    <n v="62200"/>
    <n v="46700"/>
    <n v="746700"/>
    <n v="100000"/>
    <x v="372"/>
    <x v="11"/>
    <x v="20"/>
    <s v="AE"/>
    <n v="36.799999999999997"/>
    <n v="9770529"/>
    <n v="2.35"/>
    <n v="8479744"/>
    <n v="23.42408"/>
    <n v="53.847819999999999"/>
    <n v="4.9504950495049497E-3"/>
    <x v="7"/>
    <x v="7"/>
    <n v="0.86788995764712396"/>
  </r>
  <r>
    <n v="267"/>
    <x v="390"/>
    <n v="20200000"/>
    <n v="7070000000"/>
    <x v="2"/>
    <n v="0"/>
    <n v="49"/>
    <n v="0"/>
    <n v="0"/>
    <n v="0"/>
    <n v="0"/>
    <n v="0"/>
    <n v="0"/>
    <x v="373"/>
    <x v="2"/>
    <x v="1"/>
    <s v="US"/>
    <n v="88.2"/>
    <n v="328000000"/>
    <n v="14.7"/>
    <n v="271000000"/>
    <n v="37.090240000000001"/>
    <n v="-95.712900000000005"/>
    <n v="0"/>
    <x v="1"/>
    <x v="1"/>
    <n v="0.82621951219512202"/>
  </r>
  <r>
    <n v="129"/>
    <x v="391"/>
    <n v="20100000"/>
    <n v="17900000000"/>
    <x v="6"/>
    <n v="7737"/>
    <n v="49"/>
    <n v="9112000"/>
    <n v="2300"/>
    <n v="36400"/>
    <n v="27300"/>
    <n v="437400"/>
    <n v="0"/>
    <x v="374"/>
    <x v="6"/>
    <x v="1"/>
    <s v="US"/>
    <n v="88.2"/>
    <n v="328000000"/>
    <n v="14.7"/>
    <n v="271000000"/>
    <n v="37.090240000000001"/>
    <n v="-95.712900000000005"/>
    <n v="0"/>
    <x v="12"/>
    <x v="12"/>
    <n v="0.82621951219512202"/>
  </r>
  <r>
    <n v="72"/>
    <x v="392"/>
    <n v="20100000"/>
    <n v="8920000000"/>
    <x v="7"/>
    <n v="4974"/>
    <n v="7"/>
    <n v="5420000"/>
    <n v="1400"/>
    <n v="21700"/>
    <n v="16300"/>
    <n v="260200"/>
    <n v="0"/>
    <x v="375"/>
    <x v="7"/>
    <x v="7"/>
    <s v="BR"/>
    <n v="51.3"/>
    <n v="213000000"/>
    <n v="12.08"/>
    <n v="183000000"/>
    <n v="-14.234999999999999"/>
    <n v="-51.9253"/>
    <n v="0"/>
    <x v="12"/>
    <x v="12"/>
    <n v="0.85915492957746498"/>
  </r>
  <r>
    <n v="686"/>
    <x v="393"/>
    <n v="20100000"/>
    <n v="10400000000"/>
    <x v="2"/>
    <n v="0"/>
    <n v="7"/>
    <n v="0"/>
    <n v="0"/>
    <n v="0"/>
    <n v="0"/>
    <n v="0"/>
    <n v="0"/>
    <x v="376"/>
    <x v="2"/>
    <x v="7"/>
    <s v="BR"/>
    <n v="51.3"/>
    <n v="213000000"/>
    <n v="12.08"/>
    <n v="183000000"/>
    <n v="-14.234999999999999"/>
    <n v="-51.9253"/>
    <n v="0"/>
    <x v="2"/>
    <x v="2"/>
    <n v="0.85915492957746498"/>
  </r>
  <r>
    <n v="11"/>
    <x v="394"/>
    <n v="20100000"/>
    <n v="6120000000"/>
    <x v="9"/>
    <n v="5491"/>
    <n v="49"/>
    <n v="106000000"/>
    <n v="26400"/>
    <n v="423100"/>
    <n v="317400"/>
    <n v="5100000"/>
    <n v="100000"/>
    <x v="325"/>
    <x v="9"/>
    <x v="1"/>
    <s v="US"/>
    <n v="88.2"/>
    <n v="328000000"/>
    <n v="14.7"/>
    <n v="271000000"/>
    <n v="37.090240000000001"/>
    <n v="-95.712900000000005"/>
    <n v="4.97512437810945E-3"/>
    <x v="14"/>
    <x v="14"/>
    <n v="0.82621951219512202"/>
  </r>
  <r>
    <n v="14"/>
    <x v="395"/>
    <n v="20100000"/>
    <n v="14800000000"/>
    <x v="0"/>
    <n v="2384"/>
    <n v="49"/>
    <n v="277000000"/>
    <n v="69200"/>
    <n v="1100000"/>
    <n v="830300"/>
    <n v="13300000"/>
    <n v="300000"/>
    <x v="377"/>
    <x v="0"/>
    <x v="1"/>
    <s v="US"/>
    <n v="88.2"/>
    <n v="328000000"/>
    <n v="14.7"/>
    <n v="271000000"/>
    <n v="37.090240000000001"/>
    <n v="-95.712900000000005"/>
    <n v="1.49253731343284E-2"/>
    <x v="2"/>
    <x v="2"/>
    <n v="0.82621951219512202"/>
  </r>
  <r>
    <n v="635"/>
    <x v="396"/>
    <n v="20100000"/>
    <n v="11300000000"/>
    <x v="1"/>
    <n v="1481"/>
    <n v="49"/>
    <n v="14862000"/>
    <n v="3700"/>
    <n v="59400"/>
    <n v="44600"/>
    <n v="713400"/>
    <n v="100000"/>
    <x v="361"/>
    <x v="1"/>
    <x v="1"/>
    <s v="US"/>
    <n v="88.2"/>
    <n v="328000000"/>
    <n v="14.7"/>
    <n v="271000000"/>
    <n v="37.090240000000001"/>
    <n v="-95.712900000000005"/>
    <n v="4.97512437810945E-3"/>
    <x v="8"/>
    <x v="8"/>
    <n v="0.82621951219512202"/>
  </r>
  <r>
    <n v="167"/>
    <x v="397"/>
    <n v="20100000"/>
    <n v="23400000000"/>
    <x v="2"/>
    <n v="3774"/>
    <n v="49"/>
    <n v="222000000"/>
    <n v="55400"/>
    <n v="886800"/>
    <n v="665100"/>
    <n v="10600000"/>
    <n v="200000"/>
    <x v="378"/>
    <x v="2"/>
    <x v="1"/>
    <s v="US"/>
    <n v="88.2"/>
    <n v="328000000"/>
    <n v="14.7"/>
    <n v="271000000"/>
    <n v="37.090240000000001"/>
    <n v="-95.712900000000005"/>
    <n v="9.9502487562189001E-3"/>
    <x v="2"/>
    <x v="2"/>
    <n v="0.82621951219512202"/>
  </r>
  <r>
    <n v="734"/>
    <x v="398"/>
    <n v="20100000"/>
    <n v="6620000000"/>
    <x v="0"/>
    <n v="241"/>
    <n v="49"/>
    <n v="25263000"/>
    <n v="6300"/>
    <n v="101100"/>
    <n v="75800"/>
    <n v="1200000"/>
    <n v="0"/>
    <x v="379"/>
    <x v="0"/>
    <x v="1"/>
    <s v="US"/>
    <n v="88.2"/>
    <n v="328000000"/>
    <n v="14.7"/>
    <n v="271000000"/>
    <n v="37.090240000000001"/>
    <n v="-95.712900000000005"/>
    <n v="0"/>
    <x v="4"/>
    <x v="4"/>
    <n v="0.82621951219512202"/>
  </r>
  <r>
    <n v="531"/>
    <x v="399"/>
    <n v="20100000"/>
    <n v="5630000000"/>
    <x v="2"/>
    <n v="1"/>
    <n v="49"/>
    <n v="63"/>
    <n v="0.02"/>
    <n v="0.25"/>
    <n v="0.19"/>
    <n v="3"/>
    <n v="30"/>
    <x v="380"/>
    <x v="2"/>
    <x v="1"/>
    <s v="US"/>
    <n v="88.2"/>
    <n v="328000000"/>
    <n v="14.7"/>
    <n v="271000000"/>
    <n v="37.090240000000001"/>
    <n v="-95.712900000000005"/>
    <n v="1.49253731343284E-6"/>
    <x v="12"/>
    <x v="12"/>
    <n v="0.82621951219512202"/>
  </r>
  <r>
    <n v="674"/>
    <x v="400"/>
    <n v="20000000"/>
    <n v="13200000000"/>
    <x v="2"/>
    <n v="4339"/>
    <n v="49"/>
    <n v="23206000"/>
    <n v="5800"/>
    <n v="92800"/>
    <n v="69600"/>
    <n v="1100000"/>
    <n v="0"/>
    <x v="381"/>
    <x v="2"/>
    <x v="1"/>
    <s v="US"/>
    <n v="88.2"/>
    <n v="328000000"/>
    <n v="14.7"/>
    <n v="271000000"/>
    <n v="37.090240000000001"/>
    <n v="-95.712900000000005"/>
    <n v="0"/>
    <x v="8"/>
    <x v="8"/>
    <n v="0.82621951219512202"/>
  </r>
  <r>
    <n v="637"/>
    <x v="401"/>
    <n v="20000000"/>
    <n v="6030000000"/>
    <x v="0"/>
    <n v="1"/>
    <n v="8"/>
    <n v="0"/>
    <n v="0"/>
    <n v="0"/>
    <n v="0"/>
    <n v="0"/>
    <n v="0"/>
    <x v="97"/>
    <x v="0"/>
    <x v="6"/>
    <s v="CA"/>
    <n v="68.900000000000006"/>
    <n v="36991981"/>
    <n v="5.56"/>
    <n v="30628482"/>
    <n v="56.130369999999999"/>
    <n v="-106.34699999999999"/>
    <n v="0"/>
    <x v="0"/>
    <x v="0"/>
    <n v="0.82797625788140405"/>
  </r>
  <r>
    <n v="321"/>
    <x v="402"/>
    <n v="20000000"/>
    <n v="3880000000"/>
    <x v="2"/>
    <n v="1527"/>
    <n v="48"/>
    <n v="39228000"/>
    <n v="9800"/>
    <n v="156900"/>
    <n v="117700"/>
    <n v="1900000"/>
    <n v="200000"/>
    <x v="382"/>
    <x v="2"/>
    <x v="5"/>
    <s v="GB"/>
    <n v="60"/>
    <n v="66834405"/>
    <n v="3.85"/>
    <n v="55908316"/>
    <n v="55.378050000000002"/>
    <n v="-3.4359700000000002"/>
    <n v="0.01"/>
    <x v="0"/>
    <x v="0"/>
    <n v="0.83651999295871604"/>
  </r>
  <r>
    <n v="880"/>
    <x v="403"/>
    <n v="20000000"/>
    <n v="560000000"/>
    <x v="0"/>
    <n v="1527"/>
    <n v="49"/>
    <n v="1331000"/>
    <n v="333"/>
    <n v="5300"/>
    <n v="4000"/>
    <n v="63900"/>
    <n v="0"/>
    <x v="383"/>
    <x v="0"/>
    <x v="1"/>
    <s v="US"/>
    <n v="88.2"/>
    <n v="328000000"/>
    <n v="14.7"/>
    <n v="271000000"/>
    <n v="37.090240000000001"/>
    <n v="-95.712900000000005"/>
    <n v="0"/>
    <x v="0"/>
    <x v="0"/>
    <n v="0.82621951219512202"/>
  </r>
  <r>
    <n v="325"/>
    <x v="404"/>
    <n v="20000000"/>
    <n v="9720000000"/>
    <x v="1"/>
    <n v="1476"/>
    <n v="19"/>
    <n v="70278000"/>
    <n v="0"/>
    <n v="0"/>
    <n v="0"/>
    <n v="0"/>
    <n v="100000"/>
    <x v="384"/>
    <x v="1"/>
    <x v="0"/>
    <s v="IN"/>
    <n v="28.1"/>
    <n v="1370000000"/>
    <n v="5.36"/>
    <n v="471000000"/>
    <n v="20.593679999999999"/>
    <n v="78.962879999999998"/>
    <n v="5.0000000000000001E-3"/>
    <x v="12"/>
    <x v="12"/>
    <n v="0.34379562043795597"/>
  </r>
  <r>
    <n v="329"/>
    <x v="405"/>
    <n v="19900000"/>
    <n v="13900000000"/>
    <x v="0"/>
    <n v="416"/>
    <n v="7"/>
    <n v="215000000"/>
    <n v="53700"/>
    <n v="859200"/>
    <n v="644400"/>
    <n v="10300000"/>
    <n v="100000"/>
    <x v="385"/>
    <x v="0"/>
    <x v="7"/>
    <s v="BR"/>
    <n v="51.3"/>
    <n v="213000000"/>
    <n v="12.08"/>
    <n v="183000000"/>
    <n v="-14.234999999999999"/>
    <n v="-51.9253"/>
    <n v="5.0251256281407001E-3"/>
    <x v="4"/>
    <x v="4"/>
    <n v="0.85915492957746498"/>
  </r>
  <r>
    <n v="741"/>
    <x v="406"/>
    <n v="19800000"/>
    <n v="12300000000"/>
    <x v="10"/>
    <n v="9930"/>
    <n v="49"/>
    <n v="16229"/>
    <n v="4"/>
    <n v="65"/>
    <n v="49"/>
    <n v="779"/>
    <n v="0"/>
    <x v="386"/>
    <x v="10"/>
    <x v="1"/>
    <s v="US"/>
    <n v="88.2"/>
    <n v="328000000"/>
    <n v="14.7"/>
    <n v="271000000"/>
    <n v="37.090240000000001"/>
    <n v="-95.712900000000005"/>
    <n v="0"/>
    <x v="2"/>
    <x v="2"/>
    <n v="0.82621951219512202"/>
  </r>
  <r>
    <n v="170"/>
    <x v="407"/>
    <n v="19800000"/>
    <n v="5760000000"/>
    <x v="6"/>
    <n v="760"/>
    <n v="49"/>
    <n v="6137000"/>
    <n v="1500"/>
    <n v="24500"/>
    <n v="18400"/>
    <n v="294600"/>
    <n v="100000"/>
    <x v="387"/>
    <x v="6"/>
    <x v="1"/>
    <s v="US"/>
    <n v="88.2"/>
    <n v="328000000"/>
    <n v="14.7"/>
    <n v="271000000"/>
    <n v="37.090240000000001"/>
    <n v="-95.712900000000005"/>
    <n v="5.0505050505050501E-3"/>
    <x v="14"/>
    <x v="14"/>
    <n v="0.82621951219512202"/>
  </r>
  <r>
    <n v="334"/>
    <x v="408"/>
    <n v="19800000"/>
    <n v="3230000000"/>
    <x v="14"/>
    <n v="1411"/>
    <n v="18"/>
    <n v="5650000"/>
    <n v="1400"/>
    <n v="22600"/>
    <n v="17000"/>
    <n v="271200"/>
    <n v="0"/>
    <x v="332"/>
    <x v="14"/>
    <x v="32"/>
    <s v="DE"/>
    <n v="70.2"/>
    <n v="83132799"/>
    <n v="3.04"/>
    <n v="64324835"/>
    <n v="51.165689999999998"/>
    <n v="10.45153"/>
    <n v="0"/>
    <x v="12"/>
    <x v="12"/>
    <n v="0.77376000536202305"/>
  </r>
  <r>
    <n v="125"/>
    <x v="409"/>
    <n v="19700000"/>
    <n v="11300000000"/>
    <x v="2"/>
    <n v="4225"/>
    <n v="48"/>
    <n v="54192000"/>
    <n v="13500"/>
    <n v="216800"/>
    <n v="162600"/>
    <n v="2600000"/>
    <n v="100000"/>
    <x v="388"/>
    <x v="2"/>
    <x v="5"/>
    <s v="GB"/>
    <n v="60"/>
    <n v="66834405"/>
    <n v="3.85"/>
    <n v="55908316"/>
    <n v="55.378050000000002"/>
    <n v="-3.4359700000000002"/>
    <n v="5.0761421319797002E-3"/>
    <x v="10"/>
    <x v="10"/>
    <n v="0.83651999295871604"/>
  </r>
  <r>
    <n v="848"/>
    <x v="410"/>
    <n v="19700000"/>
    <n v="7450000000"/>
    <x v="6"/>
    <n v="2912"/>
    <n v="41"/>
    <n v="29387000"/>
    <n v="7300"/>
    <n v="117500"/>
    <n v="88200"/>
    <n v="1400000"/>
    <n v="100000"/>
    <x v="389"/>
    <x v="6"/>
    <x v="19"/>
    <s v="ES"/>
    <n v="88.9"/>
    <n v="47076781"/>
    <n v="13.96"/>
    <n v="37927409"/>
    <n v="40.46367"/>
    <n v="-3.7492200000000002"/>
    <n v="5.0761421319797002E-3"/>
    <x v="5"/>
    <x v="5"/>
    <n v="0.805650008228048"/>
  </r>
  <r>
    <n v="711"/>
    <x v="411"/>
    <n v="19700000"/>
    <n v="9810000000"/>
    <x v="2"/>
    <n v="267"/>
    <n v="48"/>
    <n v="336"/>
    <n v="0.08"/>
    <n v="1"/>
    <n v="1"/>
    <n v="16"/>
    <n v="0"/>
    <x v="390"/>
    <x v="2"/>
    <x v="5"/>
    <s v="GB"/>
    <n v="60"/>
    <n v="66834405"/>
    <n v="3.85"/>
    <n v="55908316"/>
    <n v="55.378050000000002"/>
    <n v="-3.4359700000000002"/>
    <n v="0"/>
    <x v="0"/>
    <x v="0"/>
    <n v="0.83651999295871604"/>
  </r>
  <r>
    <n v="399"/>
    <x v="412"/>
    <n v="19700000"/>
    <n v="1800000000"/>
    <x v="11"/>
    <n v="250"/>
    <n v="49"/>
    <n v="3769000"/>
    <n v="942"/>
    <n v="15100"/>
    <n v="11300"/>
    <n v="180900"/>
    <n v="0"/>
    <x v="391"/>
    <x v="11"/>
    <x v="1"/>
    <s v="US"/>
    <n v="88.2"/>
    <n v="328000000"/>
    <n v="14.7"/>
    <n v="271000000"/>
    <n v="37.090240000000001"/>
    <n v="-95.712900000000005"/>
    <n v="0"/>
    <x v="4"/>
    <x v="4"/>
    <n v="0.82621951219512202"/>
  </r>
  <r>
    <n v="618"/>
    <x v="413"/>
    <n v="19700000"/>
    <n v="11000000000"/>
    <x v="1"/>
    <n v="1"/>
    <n v="49"/>
    <n v="0"/>
    <n v="0"/>
    <n v="0"/>
    <n v="0"/>
    <n v="0"/>
    <n v="0"/>
    <x v="392"/>
    <x v="1"/>
    <x v="1"/>
    <s v="US"/>
    <n v="88.2"/>
    <n v="328000000"/>
    <n v="14.7"/>
    <n v="271000000"/>
    <n v="37.090240000000001"/>
    <n v="-95.712900000000005"/>
    <n v="0"/>
    <x v="12"/>
    <x v="12"/>
    <n v="0.82621951219512202"/>
  </r>
  <r>
    <n v="180"/>
    <x v="414"/>
    <n v="19600000"/>
    <n v="7910000000"/>
    <x v="1"/>
    <n v="214"/>
    <n v="49"/>
    <n v="2300000000"/>
    <n v="576000"/>
    <n v="9200000"/>
    <n v="6900000"/>
    <n v="111000000"/>
    <n v="6700000"/>
    <x v="393"/>
    <x v="1"/>
    <x v="1"/>
    <s v="US"/>
    <n v="88.2"/>
    <n v="328000000"/>
    <n v="14.7"/>
    <n v="271000000"/>
    <n v="37.090240000000001"/>
    <n v="-95.712900000000005"/>
    <n v="0.34183673469387799"/>
    <x v="5"/>
    <x v="5"/>
    <n v="0.82621951219512202"/>
  </r>
  <r>
    <n v="155"/>
    <x v="415"/>
    <n v="19600000"/>
    <n v="3960000000"/>
    <x v="7"/>
    <n v="674"/>
    <n v="49"/>
    <n v="22292000"/>
    <n v="5600"/>
    <n v="89200"/>
    <n v="66900"/>
    <n v="1100000"/>
    <n v="0"/>
    <x v="365"/>
    <x v="7"/>
    <x v="1"/>
    <s v="US"/>
    <n v="88.2"/>
    <n v="328000000"/>
    <n v="14.7"/>
    <n v="271000000"/>
    <n v="37.090240000000001"/>
    <n v="-95.712900000000005"/>
    <n v="0"/>
    <x v="2"/>
    <x v="2"/>
    <n v="0.82621951219512202"/>
  </r>
  <r>
    <n v="66"/>
    <x v="416"/>
    <n v="19600000"/>
    <n v="2850000000"/>
    <x v="7"/>
    <n v="17"/>
    <n v="49"/>
    <n v="23"/>
    <n v="0.01"/>
    <n v="0.09"/>
    <n v="7.0000000000000007E-2"/>
    <n v="1"/>
    <n v="0"/>
    <x v="394"/>
    <x v="7"/>
    <x v="1"/>
    <s v="US"/>
    <n v="88.2"/>
    <n v="328000000"/>
    <n v="14.7"/>
    <n v="271000000"/>
    <n v="37.090240000000001"/>
    <n v="-95.712900000000005"/>
    <n v="0"/>
    <x v="13"/>
    <x v="13"/>
    <n v="0.82621951219512202"/>
  </r>
  <r>
    <n v="744"/>
    <x v="417"/>
    <n v="19600000"/>
    <n v="13900000000"/>
    <x v="4"/>
    <n v="18661"/>
    <n v="49"/>
    <n v="274000000"/>
    <n v="68600"/>
    <n v="1100000"/>
    <n v="822600"/>
    <n v="13200000"/>
    <n v="300000"/>
    <x v="395"/>
    <x v="4"/>
    <x v="1"/>
    <s v="US"/>
    <n v="88.2"/>
    <n v="328000000"/>
    <n v="14.7"/>
    <n v="271000000"/>
    <n v="37.090240000000001"/>
    <n v="-95.712900000000005"/>
    <n v="1.53061224489796E-2"/>
    <x v="2"/>
    <x v="2"/>
    <n v="0.82621951219512202"/>
  </r>
  <r>
    <n v="777"/>
    <x v="418"/>
    <n v="19600000"/>
    <n v="8780000000"/>
    <x v="2"/>
    <n v="1306"/>
    <n v="45"/>
    <n v="111000000"/>
    <n v="27700"/>
    <n v="443200"/>
    <n v="332400"/>
    <n v="5300000"/>
    <n v="100000"/>
    <x v="396"/>
    <x v="2"/>
    <x v="23"/>
    <s v="TR"/>
    <n v="23.9"/>
    <n v="83429615"/>
    <n v="13.49"/>
    <n v="63097818"/>
    <n v="38.963749999999997"/>
    <n v="35.243319999999997"/>
    <n v="5.1020408163265302E-3"/>
    <x v="9"/>
    <x v="9"/>
    <n v="0.75630000210356996"/>
  </r>
  <r>
    <n v="685"/>
    <x v="419"/>
    <n v="19500000"/>
    <n v="5230000000"/>
    <x v="2"/>
    <n v="847"/>
    <n v="19"/>
    <n v="59841000"/>
    <n v="0"/>
    <n v="0"/>
    <n v="0"/>
    <n v="0"/>
    <n v="300000"/>
    <x v="397"/>
    <x v="2"/>
    <x v="0"/>
    <s v="IN"/>
    <n v="28.1"/>
    <n v="1370000000"/>
    <n v="5.36"/>
    <n v="471000000"/>
    <n v="20.593679999999999"/>
    <n v="78.962879999999998"/>
    <n v="1.5384615384615399E-2"/>
    <x v="7"/>
    <x v="7"/>
    <n v="0.34379562043795597"/>
  </r>
  <r>
    <n v="258"/>
    <x v="420"/>
    <n v="19400000"/>
    <n v="23000000000"/>
    <x v="2"/>
    <n v="125974"/>
    <n v="19"/>
    <n v="273000000"/>
    <n v="68200"/>
    <n v="1100000"/>
    <n v="818800"/>
    <n v="13100000"/>
    <n v="200000"/>
    <x v="398"/>
    <x v="2"/>
    <x v="0"/>
    <s v="IN"/>
    <n v="28.1"/>
    <n v="1370000000"/>
    <n v="5.36"/>
    <n v="471000000"/>
    <n v="20.593679999999999"/>
    <n v="78.962879999999998"/>
    <n v="1.03092783505155E-2"/>
    <x v="4"/>
    <x v="4"/>
    <n v="0.34379562043795597"/>
  </r>
  <r>
    <n v="218"/>
    <x v="421"/>
    <n v="19400000"/>
    <n v="2260000000"/>
    <x v="10"/>
    <n v="4750"/>
    <n v="19"/>
    <n v="32111000"/>
    <n v="8000"/>
    <n v="128400"/>
    <n v="96300"/>
    <n v="1500000"/>
    <n v="100000"/>
    <x v="399"/>
    <x v="10"/>
    <x v="0"/>
    <s v="IN"/>
    <n v="28.1"/>
    <n v="1370000000"/>
    <n v="5.36"/>
    <n v="471000000"/>
    <n v="20.593679999999999"/>
    <n v="78.962879999999998"/>
    <n v="5.1546391752577301E-3"/>
    <x v="14"/>
    <x v="14"/>
    <n v="0.34379562043795597"/>
  </r>
  <r>
    <n v="278"/>
    <x v="422"/>
    <n v="19400000"/>
    <n v="5530000000"/>
    <x v="8"/>
    <n v="10728"/>
    <n v="43"/>
    <n v="58863000"/>
    <n v="14700"/>
    <n v="235500"/>
    <n v="176600"/>
    <n v="2800000"/>
    <n v="100000"/>
    <x v="400"/>
    <x v="8"/>
    <x v="38"/>
    <s v="CH"/>
    <n v="59.6"/>
    <n v="8574832"/>
    <n v="4.58"/>
    <n v="6332428"/>
    <n v="46.818190000000001"/>
    <n v="8.2275120000000008"/>
    <n v="5.1546391752577301E-3"/>
    <x v="0"/>
    <x v="0"/>
    <n v="0.738490036889352"/>
  </r>
  <r>
    <n v="415"/>
    <x v="423"/>
    <n v="19400000"/>
    <n v="1580000000"/>
    <x v="6"/>
    <n v="85"/>
    <n v="29"/>
    <n v="2382000"/>
    <n v="595"/>
    <n v="9500"/>
    <n v="7100"/>
    <n v="114300"/>
    <n v="100000"/>
    <x v="401"/>
    <x v="6"/>
    <x v="10"/>
    <s v="MX"/>
    <n v="40.200000000000003"/>
    <n v="126000000"/>
    <n v="3.42"/>
    <n v="103000000"/>
    <n v="23.634499999999999"/>
    <n v="-102.553"/>
    <n v="5.1546391752577301E-3"/>
    <x v="14"/>
    <x v="14"/>
    <n v="0.817460317460318"/>
  </r>
  <r>
    <n v="901"/>
    <x v="424"/>
    <n v="19300000"/>
    <n v="2900000000"/>
    <x v="14"/>
    <n v="462"/>
    <n v="49"/>
    <n v="69614000"/>
    <n v="17400"/>
    <n v="278500"/>
    <n v="208800"/>
    <n v="3300000"/>
    <n v="100000"/>
    <x v="402"/>
    <x v="14"/>
    <x v="1"/>
    <s v="US"/>
    <n v="88.2"/>
    <n v="328000000"/>
    <n v="14.7"/>
    <n v="271000000"/>
    <n v="37.090240000000001"/>
    <n v="-95.712900000000005"/>
    <n v="5.1813471502590702E-3"/>
    <x v="8"/>
    <x v="8"/>
    <n v="0.82621951219512202"/>
  </r>
  <r>
    <n v="517"/>
    <x v="425"/>
    <n v="19300000"/>
    <n v="264000000"/>
    <x v="5"/>
    <n v="335"/>
    <n v="19"/>
    <n v="37167000"/>
    <n v="9300"/>
    <n v="148700"/>
    <n v="111500"/>
    <n v="1800000"/>
    <n v="300000"/>
    <x v="403"/>
    <x v="5"/>
    <x v="0"/>
    <s v="IN"/>
    <n v="28.1"/>
    <n v="1370000000"/>
    <n v="5.36"/>
    <n v="471000000"/>
    <n v="20.593679999999999"/>
    <n v="78.962879999999998"/>
    <n v="1.55440414507772E-2"/>
    <x v="15"/>
    <x v="15"/>
    <n v="0.34379562043795597"/>
  </r>
  <r>
    <n v="871"/>
    <x v="426"/>
    <n v="19300000"/>
    <n v="4510000000"/>
    <x v="14"/>
    <n v="2175"/>
    <n v="8"/>
    <n v="16718000"/>
    <n v="4200"/>
    <n v="66900"/>
    <n v="50200"/>
    <n v="802500"/>
    <n v="1100000"/>
    <x v="404"/>
    <x v="14"/>
    <x v="6"/>
    <s v="CA"/>
    <n v="68.900000000000006"/>
    <n v="36991981"/>
    <n v="5.56"/>
    <n v="30628482"/>
    <n v="56.130369999999999"/>
    <n v="-106.34699999999999"/>
    <n v="5.6994818652849701E-2"/>
    <x v="4"/>
    <x v="4"/>
    <n v="0.82797625788140405"/>
  </r>
  <r>
    <n v="742"/>
    <x v="427"/>
    <n v="19200000"/>
    <n v="7590000000"/>
    <x v="2"/>
    <n v="8285"/>
    <n v="19"/>
    <n v="28678000"/>
    <n v="7200"/>
    <n v="114700"/>
    <n v="86000"/>
    <n v="1400000"/>
    <n v="100000"/>
    <x v="405"/>
    <x v="2"/>
    <x v="0"/>
    <s v="IN"/>
    <n v="28.1"/>
    <n v="1370000000"/>
    <n v="5.36"/>
    <n v="471000000"/>
    <n v="20.593679999999999"/>
    <n v="78.962879999999998"/>
    <n v="5.2083333333333296E-3"/>
    <x v="12"/>
    <x v="12"/>
    <n v="0.34379562043795597"/>
  </r>
  <r>
    <n v="720"/>
    <x v="428"/>
    <n v="19200000"/>
    <n v="4330000000"/>
    <x v="6"/>
    <n v="570"/>
    <n v="49"/>
    <n v="2730000"/>
    <n v="683"/>
    <n v="10900"/>
    <n v="8200"/>
    <n v="131100"/>
    <n v="0"/>
    <x v="68"/>
    <x v="6"/>
    <x v="1"/>
    <s v="US"/>
    <n v="88.2"/>
    <n v="328000000"/>
    <n v="14.7"/>
    <n v="271000000"/>
    <n v="37.090240000000001"/>
    <n v="-95.712900000000005"/>
    <n v="0"/>
    <x v="11"/>
    <x v="11"/>
    <n v="0.82621951219512202"/>
  </r>
  <r>
    <n v="479"/>
    <x v="429"/>
    <n v="19100000"/>
    <n v="6340000000"/>
    <x v="0"/>
    <n v="37"/>
    <n v="49"/>
    <n v="46192000"/>
    <n v="11500"/>
    <n v="184800"/>
    <n v="138600"/>
    <n v="2200000"/>
    <n v="0"/>
    <x v="406"/>
    <x v="0"/>
    <x v="1"/>
    <s v="US"/>
    <n v="88.2"/>
    <n v="328000000"/>
    <n v="14.7"/>
    <n v="271000000"/>
    <n v="37.090240000000001"/>
    <n v="-95.712900000000005"/>
    <n v="0"/>
    <x v="6"/>
    <x v="6"/>
    <n v="0.82621951219512202"/>
  </r>
  <r>
    <n v="405"/>
    <x v="430"/>
    <n v="19100000"/>
    <n v="13100000000"/>
    <x v="2"/>
    <n v="6526"/>
    <n v="49"/>
    <n v="17243000"/>
    <n v="4300"/>
    <n v="69000"/>
    <n v="51700"/>
    <n v="827600"/>
    <n v="0"/>
    <x v="4"/>
    <x v="2"/>
    <x v="1"/>
    <s v="US"/>
    <n v="88.2"/>
    <n v="328000000"/>
    <n v="14.7"/>
    <n v="271000000"/>
    <n v="37.090240000000001"/>
    <n v="-95.712900000000005"/>
    <n v="0"/>
    <x v="0"/>
    <x v="0"/>
    <n v="0.82621951219512202"/>
  </r>
  <r>
    <n v="820"/>
    <x v="431"/>
    <n v="19100000"/>
    <n v="4570000000"/>
    <x v="11"/>
    <n v="139"/>
    <n v="49"/>
    <n v="30986000"/>
    <n v="7700"/>
    <n v="123900"/>
    <n v="93000"/>
    <n v="1500000"/>
    <n v="0"/>
    <x v="407"/>
    <x v="11"/>
    <x v="1"/>
    <s v="US"/>
    <n v="88.2"/>
    <n v="328000000"/>
    <n v="14.7"/>
    <n v="271000000"/>
    <n v="37.090240000000001"/>
    <n v="-95.712900000000005"/>
    <n v="0"/>
    <x v="7"/>
    <x v="7"/>
    <n v="0.82621951219512202"/>
  </r>
  <r>
    <n v="317"/>
    <x v="432"/>
    <n v="19100000"/>
    <n v="5190000000"/>
    <x v="1"/>
    <n v="2948"/>
    <n v="19"/>
    <n v="65920000"/>
    <n v="16500"/>
    <n v="263700"/>
    <n v="197800"/>
    <n v="3200000"/>
    <n v="200000"/>
    <x v="408"/>
    <x v="1"/>
    <x v="0"/>
    <s v="IN"/>
    <n v="28.1"/>
    <n v="1370000000"/>
    <n v="5.36"/>
    <n v="471000000"/>
    <n v="20.593679999999999"/>
    <n v="78.962879999999998"/>
    <n v="1.04712041884817E-2"/>
    <x v="5"/>
    <x v="5"/>
    <n v="0.34379562043795597"/>
  </r>
  <r>
    <n v="966"/>
    <x v="433"/>
    <n v="19000000"/>
    <n v="4920000000"/>
    <x v="3"/>
    <n v="60"/>
    <n v="49"/>
    <n v="21587000"/>
    <n v="5400"/>
    <n v="86300"/>
    <n v="64800"/>
    <n v="1000000"/>
    <n v="100000"/>
    <x v="409"/>
    <x v="3"/>
    <x v="1"/>
    <s v="US"/>
    <n v="88.2"/>
    <n v="328000000"/>
    <n v="14.7"/>
    <n v="271000000"/>
    <n v="37.090240000000001"/>
    <n v="-95.712900000000005"/>
    <n v="5.2631578947368403E-3"/>
    <x v="6"/>
    <x v="6"/>
    <n v="0.82621951219512202"/>
  </r>
  <r>
    <n v="772"/>
    <x v="434"/>
    <n v="19000000"/>
    <n v="7230000000"/>
    <x v="9"/>
    <n v="903"/>
    <n v="29"/>
    <n v="123000000"/>
    <n v="30800"/>
    <n v="493400"/>
    <n v="370000"/>
    <n v="5900000"/>
    <n v="200000"/>
    <x v="410"/>
    <x v="9"/>
    <x v="10"/>
    <s v="MX"/>
    <n v="40.200000000000003"/>
    <n v="126000000"/>
    <n v="3.42"/>
    <n v="103000000"/>
    <n v="23.634499999999999"/>
    <n v="-102.553"/>
    <n v="1.05263157894737E-2"/>
    <x v="6"/>
    <x v="6"/>
    <n v="0.817460317460318"/>
  </r>
  <r>
    <n v="926"/>
    <x v="435"/>
    <n v="19000000"/>
    <n v="8280000000"/>
    <x v="1"/>
    <n v="1525"/>
    <n v="19"/>
    <n v="106000000"/>
    <n v="26400"/>
    <n v="422800"/>
    <n v="317100"/>
    <n v="5100000"/>
    <n v="200000"/>
    <x v="411"/>
    <x v="1"/>
    <x v="0"/>
    <s v="IN"/>
    <n v="28.1"/>
    <n v="1370000000"/>
    <n v="5.36"/>
    <n v="471000000"/>
    <n v="20.593679999999999"/>
    <n v="78.962879999999998"/>
    <n v="1.05263157894737E-2"/>
    <x v="14"/>
    <x v="14"/>
    <n v="0.34379562043795597"/>
  </r>
  <r>
    <n v="132"/>
    <x v="436"/>
    <n v="19000000"/>
    <n v="16000000000"/>
    <x v="0"/>
    <n v="79"/>
    <n v="48"/>
    <n v="102000000"/>
    <n v="25600"/>
    <n v="409600"/>
    <n v="307200"/>
    <n v="4900000"/>
    <n v="100000"/>
    <x v="412"/>
    <x v="0"/>
    <x v="5"/>
    <s v="GB"/>
    <n v="60"/>
    <n v="66834405"/>
    <n v="3.85"/>
    <n v="55908316"/>
    <n v="55.378050000000002"/>
    <n v="-3.4359700000000002"/>
    <n v="5.2631578947368403E-3"/>
    <x v="8"/>
    <x v="8"/>
    <n v="0.83651999295871604"/>
  </r>
  <r>
    <n v="860"/>
    <x v="437"/>
    <n v="19000000"/>
    <n v="13800000000"/>
    <x v="1"/>
    <n v="1154"/>
    <n v="7"/>
    <n v="76903000"/>
    <n v="19200"/>
    <n v="307600"/>
    <n v="230700"/>
    <n v="3700000"/>
    <n v="100000"/>
    <x v="413"/>
    <x v="1"/>
    <x v="7"/>
    <s v="BR"/>
    <n v="51.3"/>
    <n v="213000000"/>
    <n v="12.08"/>
    <n v="183000000"/>
    <n v="-14.234999999999999"/>
    <n v="-51.9253"/>
    <n v="5.2631578947368403E-3"/>
    <x v="1"/>
    <x v="1"/>
    <n v="0.85915492957746498"/>
  </r>
  <r>
    <n v="432"/>
    <x v="438"/>
    <n v="19000000"/>
    <n v="15100000000"/>
    <x v="2"/>
    <n v="64496"/>
    <n v="40"/>
    <n v="108000000"/>
    <n v="27000"/>
    <n v="432000"/>
    <n v="324000"/>
    <n v="5200000"/>
    <n v="0"/>
    <x v="414"/>
    <x v="2"/>
    <x v="4"/>
    <s v="KR"/>
    <n v="94.3"/>
    <n v="51709098"/>
    <n v="4.1500000000000004"/>
    <n v="42106719"/>
    <n v="35.907760000000003"/>
    <n v="127.76690000000001"/>
    <n v="0"/>
    <x v="8"/>
    <x v="8"/>
    <n v="0.81430000964240401"/>
  </r>
  <r>
    <n v="533"/>
    <x v="439"/>
    <n v="18900000"/>
    <n v="8300000000"/>
    <x v="4"/>
    <n v="0"/>
    <n v="7"/>
    <n v="0"/>
    <n v="0"/>
    <n v="0"/>
    <n v="0"/>
    <n v="0"/>
    <n v="2"/>
    <x v="415"/>
    <x v="4"/>
    <x v="7"/>
    <s v="BR"/>
    <n v="51.3"/>
    <n v="213000000"/>
    <n v="12.08"/>
    <n v="183000000"/>
    <n v="-14.234999999999999"/>
    <n v="-51.9253"/>
    <n v="1.05820105820106E-7"/>
    <x v="7"/>
    <x v="7"/>
    <n v="0.85915492957746498"/>
  </r>
  <r>
    <n v="346"/>
    <x v="440"/>
    <n v="18900000"/>
    <n v="2860000000"/>
    <x v="6"/>
    <n v="375"/>
    <n v="36"/>
    <n v="24563000"/>
    <n v="6100"/>
    <n v="98300"/>
    <n v="73700"/>
    <n v="1200000"/>
    <n v="0"/>
    <x v="416"/>
    <x v="6"/>
    <x v="3"/>
    <s v="RU"/>
    <n v="81.900000000000006"/>
    <n v="144000000"/>
    <n v="4.59"/>
    <n v="108000000"/>
    <n v="61.524009999999997"/>
    <n v="105.3188"/>
    <n v="0"/>
    <x v="7"/>
    <x v="7"/>
    <n v="0.75"/>
  </r>
  <r>
    <n v="486"/>
    <x v="441"/>
    <n v="18900000"/>
    <n v="9810000000"/>
    <x v="3"/>
    <n v="719"/>
    <n v="29"/>
    <n v="140000000"/>
    <n v="35100"/>
    <n v="561600"/>
    <n v="421200"/>
    <n v="6700000"/>
    <n v="0"/>
    <x v="417"/>
    <x v="3"/>
    <x v="10"/>
    <s v="MX"/>
    <n v="40.200000000000003"/>
    <n v="126000000"/>
    <n v="3.42"/>
    <n v="103000000"/>
    <n v="23.634499999999999"/>
    <n v="-102.553"/>
    <n v="0"/>
    <x v="6"/>
    <x v="6"/>
    <n v="0.817460317460318"/>
  </r>
  <r>
    <n v="128"/>
    <x v="442"/>
    <n v="18800000"/>
    <n v="7760000000"/>
    <x v="5"/>
    <n v="2"/>
    <n v="19"/>
    <n v="0"/>
    <n v="0"/>
    <n v="0"/>
    <n v="0"/>
    <n v="0"/>
    <n v="0"/>
    <x v="418"/>
    <x v="5"/>
    <x v="0"/>
    <s v="IN"/>
    <n v="28.1"/>
    <n v="1370000000"/>
    <n v="5.36"/>
    <n v="471000000"/>
    <n v="20.593679999999999"/>
    <n v="78.962879999999998"/>
    <n v="0"/>
    <x v="15"/>
    <x v="15"/>
    <n v="0.34379562043795597"/>
  </r>
  <r>
    <n v="974"/>
    <x v="443"/>
    <n v="18800000"/>
    <n v="9590000000"/>
    <x v="2"/>
    <n v="530"/>
    <n v="46"/>
    <n v="68006000"/>
    <n v="17000"/>
    <n v="272000"/>
    <n v="204000"/>
    <n v="3300000"/>
    <n v="100000"/>
    <x v="419"/>
    <x v="2"/>
    <x v="35"/>
    <s v="UA"/>
    <n v="82.7"/>
    <n v="44385155"/>
    <n v="8.8800000000000008"/>
    <n v="30835699"/>
    <n v="48.379429999999999"/>
    <n v="31.165579999999999"/>
    <n v="5.31914893617021E-3"/>
    <x v="7"/>
    <x v="7"/>
    <n v="0.69473000601214496"/>
  </r>
  <r>
    <n v="731"/>
    <x v="444"/>
    <n v="18800000"/>
    <n v="5260000000"/>
    <x v="2"/>
    <n v="312"/>
    <n v="48"/>
    <n v="78158000"/>
    <n v="19500"/>
    <n v="312600"/>
    <n v="234500"/>
    <n v="3800000"/>
    <n v="100000"/>
    <x v="420"/>
    <x v="2"/>
    <x v="5"/>
    <s v="GB"/>
    <n v="60"/>
    <n v="66834405"/>
    <n v="3.85"/>
    <n v="55908316"/>
    <n v="55.378050000000002"/>
    <n v="-3.4359700000000002"/>
    <n v="5.31914893617021E-3"/>
    <x v="3"/>
    <x v="3"/>
    <n v="0.83651999295871604"/>
  </r>
  <r>
    <n v="846"/>
    <x v="445"/>
    <n v="18800000"/>
    <n v="3280000000"/>
    <x v="11"/>
    <n v="304"/>
    <n v="19"/>
    <n v="109000000"/>
    <n v="27300"/>
    <n v="436100"/>
    <n v="327100"/>
    <n v="5200000"/>
    <n v="700000"/>
    <x v="421"/>
    <x v="11"/>
    <x v="0"/>
    <s v="IN"/>
    <n v="28.1"/>
    <n v="1370000000"/>
    <n v="5.36"/>
    <n v="471000000"/>
    <n v="20.593679999999999"/>
    <n v="78.962879999999998"/>
    <n v="3.7234042553191501E-2"/>
    <x v="7"/>
    <x v="7"/>
    <n v="0.34379562043795597"/>
  </r>
  <r>
    <n v="140"/>
    <x v="446"/>
    <n v="18800000"/>
    <n v="7630000000"/>
    <x v="6"/>
    <n v="9"/>
    <n v="49"/>
    <n v="7"/>
    <n v="0"/>
    <n v="0.03"/>
    <n v="0.02"/>
    <n v="0.34"/>
    <n v="0"/>
    <x v="422"/>
    <x v="6"/>
    <x v="1"/>
    <s v="US"/>
    <n v="88.2"/>
    <n v="328000000"/>
    <n v="14.7"/>
    <n v="271000000"/>
    <n v="37.090240000000001"/>
    <n v="-95.712900000000005"/>
    <n v="0"/>
    <x v="14"/>
    <x v="14"/>
    <n v="0.82621951219512202"/>
  </r>
  <r>
    <n v="269"/>
    <x v="447"/>
    <n v="18800000"/>
    <n v="9570000000"/>
    <x v="0"/>
    <n v="217"/>
    <n v="49"/>
    <n v="97758000"/>
    <n v="24400"/>
    <n v="391000"/>
    <n v="293300"/>
    <n v="4700000"/>
    <n v="100000"/>
    <x v="423"/>
    <x v="0"/>
    <x v="1"/>
    <s v="US"/>
    <n v="88.2"/>
    <n v="328000000"/>
    <n v="14.7"/>
    <n v="271000000"/>
    <n v="37.090240000000001"/>
    <n v="-95.712900000000005"/>
    <n v="5.31914893617021E-3"/>
    <x v="13"/>
    <x v="13"/>
    <n v="0.82621951219512202"/>
  </r>
  <r>
    <n v="792"/>
    <x v="448"/>
    <n v="18800000"/>
    <n v="3650000000"/>
    <x v="3"/>
    <n v="2072"/>
    <n v="49"/>
    <n v="29874000"/>
    <n v="7500"/>
    <n v="119500"/>
    <n v="89600"/>
    <n v="1400000"/>
    <n v="100000"/>
    <x v="180"/>
    <x v="3"/>
    <x v="1"/>
    <s v="US"/>
    <n v="88.2"/>
    <n v="328000000"/>
    <n v="14.7"/>
    <n v="271000000"/>
    <n v="37.090240000000001"/>
    <n v="-95.712900000000005"/>
    <n v="5.31914893617021E-3"/>
    <x v="12"/>
    <x v="12"/>
    <n v="0.82621951219512202"/>
  </r>
  <r>
    <n v="154"/>
    <x v="449"/>
    <n v="18700000"/>
    <n v="12300000000"/>
    <x v="2"/>
    <n v="16"/>
    <n v="41"/>
    <n v="102"/>
    <n v="0.03"/>
    <n v="0.41"/>
    <n v="0.31"/>
    <n v="5"/>
    <n v="1"/>
    <x v="424"/>
    <x v="2"/>
    <x v="19"/>
    <s v="ES"/>
    <n v="88.9"/>
    <n v="47076781"/>
    <n v="13.96"/>
    <n v="37927409"/>
    <n v="40.46367"/>
    <n v="-3.7492200000000002"/>
    <n v="5.3475935828876999E-8"/>
    <x v="11"/>
    <x v="11"/>
    <n v="0.805650008228048"/>
  </r>
  <r>
    <n v="48"/>
    <x v="450"/>
    <n v="18700000"/>
    <n v="6150000000"/>
    <x v="7"/>
    <n v="2"/>
    <n v="49"/>
    <n v="1"/>
    <n v="0"/>
    <n v="0"/>
    <n v="0"/>
    <n v="0.05"/>
    <n v="0"/>
    <x v="425"/>
    <x v="7"/>
    <x v="1"/>
    <s v="US"/>
    <n v="88.2"/>
    <n v="328000000"/>
    <n v="14.7"/>
    <n v="271000000"/>
    <n v="37.090240000000001"/>
    <n v="-95.712900000000005"/>
    <n v="0"/>
    <x v="5"/>
    <x v="5"/>
    <n v="0.82621951219512202"/>
  </r>
  <r>
    <n v="723"/>
    <x v="451"/>
    <n v="18600000"/>
    <n v="6050000000"/>
    <x v="2"/>
    <n v="4487"/>
    <n v="19"/>
    <n v="102000000"/>
    <n v="25600"/>
    <n v="409700"/>
    <n v="307300"/>
    <n v="4900000"/>
    <n v="200000"/>
    <x v="426"/>
    <x v="2"/>
    <x v="0"/>
    <s v="IN"/>
    <n v="28.1"/>
    <n v="1370000000"/>
    <n v="5.36"/>
    <n v="471000000"/>
    <n v="20.593679999999999"/>
    <n v="78.962879999999998"/>
    <n v="1.0752688172042999E-2"/>
    <x v="8"/>
    <x v="8"/>
    <n v="0.34379562043795597"/>
  </r>
  <r>
    <n v="324"/>
    <x v="452"/>
    <n v="18600000"/>
    <n v="20200000000"/>
    <x v="0"/>
    <n v="6287"/>
    <n v="44"/>
    <n v="169000000"/>
    <n v="42100"/>
    <n v="674400"/>
    <n v="505800"/>
    <n v="8100000"/>
    <n v="100000"/>
    <x v="427"/>
    <x v="0"/>
    <x v="16"/>
    <s v="TH"/>
    <n v="49.3"/>
    <n v="69625582"/>
    <n v="0.75"/>
    <n v="35294600"/>
    <n v="15.87003"/>
    <n v="100.99250000000001"/>
    <n v="5.3763440860215101E-3"/>
    <x v="7"/>
    <x v="7"/>
    <n v="0.50691999960589196"/>
  </r>
  <r>
    <n v="737"/>
    <x v="453"/>
    <n v="18600000"/>
    <n v="7010000000"/>
    <x v="5"/>
    <n v="457"/>
    <n v="49"/>
    <n v="43396000"/>
    <n v="10800"/>
    <n v="173600"/>
    <n v="130200"/>
    <n v="2100000"/>
    <n v="200000"/>
    <x v="428"/>
    <x v="5"/>
    <x v="1"/>
    <s v="US"/>
    <n v="88.2"/>
    <n v="328000000"/>
    <n v="14.7"/>
    <n v="271000000"/>
    <n v="37.090240000000001"/>
    <n v="-95.712900000000005"/>
    <n v="1.0752688172042999E-2"/>
    <x v="16"/>
    <x v="16"/>
    <n v="0.82621951219512202"/>
  </r>
  <r>
    <n v="953"/>
    <x v="454"/>
    <n v="18600000"/>
    <n v="8760000000"/>
    <x v="7"/>
    <n v="6289"/>
    <n v="38"/>
    <n v="43007000"/>
    <n v="10800"/>
    <n v="172000"/>
    <n v="129000"/>
    <n v="2100000"/>
    <n v="500000"/>
    <x v="429"/>
    <x v="7"/>
    <x v="21"/>
    <s v="SA"/>
    <n v="68"/>
    <n v="34268528"/>
    <n v="5.93"/>
    <n v="28807838"/>
    <n v="23.885940000000002"/>
    <n v="45.079160000000002"/>
    <n v="2.68817204301075E-2"/>
    <x v="2"/>
    <x v="2"/>
    <n v="0.84064999815574204"/>
  </r>
  <r>
    <n v="189"/>
    <x v="455"/>
    <n v="18500000"/>
    <n v="2910000000"/>
    <x v="0"/>
    <n v="1329"/>
    <n v="7"/>
    <n v="6150000000"/>
    <n v="0"/>
    <n v="0"/>
    <n v="0"/>
    <n v="0"/>
    <n v="100000"/>
    <x v="430"/>
    <x v="0"/>
    <x v="7"/>
    <s v="BR"/>
    <n v="51.3"/>
    <n v="213000000"/>
    <n v="12.08"/>
    <n v="183000000"/>
    <n v="-14.234999999999999"/>
    <n v="-51.9253"/>
    <n v="5.40540540540541E-3"/>
    <x v="8"/>
    <x v="8"/>
    <n v="0.85915492957746498"/>
  </r>
  <r>
    <n v="915"/>
    <x v="456"/>
    <n v="18500000"/>
    <n v="4050000000"/>
    <x v="6"/>
    <n v="679"/>
    <n v="20"/>
    <n v="197000000"/>
    <n v="49300"/>
    <n v="789500"/>
    <n v="592100"/>
    <n v="9500000"/>
    <n v="1600000"/>
    <x v="431"/>
    <x v="6"/>
    <x v="22"/>
    <s v="ID"/>
    <n v="36.299999999999997"/>
    <n v="270000000"/>
    <n v="4.6900000000000004"/>
    <n v="152000000"/>
    <n v="-0.78927999999999998"/>
    <n v="113.9213"/>
    <n v="8.6486486486486505E-2"/>
    <x v="7"/>
    <x v="7"/>
    <n v="0.562962962962963"/>
  </r>
  <r>
    <n v="477"/>
    <x v="457"/>
    <n v="18500000"/>
    <n v="8150000000"/>
    <x v="6"/>
    <n v="493"/>
    <n v="36"/>
    <n v="48947000"/>
    <n v="12200"/>
    <n v="195800"/>
    <n v="146800"/>
    <n v="2300000"/>
    <n v="100000"/>
    <x v="8"/>
    <x v="6"/>
    <x v="3"/>
    <s v="RU"/>
    <n v="81.900000000000006"/>
    <n v="144000000"/>
    <n v="4.59"/>
    <n v="108000000"/>
    <n v="61.524009999999997"/>
    <n v="105.3188"/>
    <n v="5.40540540540541E-3"/>
    <x v="5"/>
    <x v="5"/>
    <n v="0.75"/>
  </r>
  <r>
    <n v="524"/>
    <x v="458"/>
    <n v="18500000"/>
    <n v="3460000000"/>
    <x v="7"/>
    <n v="374"/>
    <n v="36"/>
    <n v="38282000"/>
    <n v="9600"/>
    <n v="153100"/>
    <n v="114800"/>
    <n v="1800000"/>
    <n v="100000"/>
    <x v="432"/>
    <x v="7"/>
    <x v="3"/>
    <s v="RU"/>
    <n v="81.900000000000006"/>
    <n v="144000000"/>
    <n v="4.59"/>
    <n v="108000000"/>
    <n v="61.524009999999997"/>
    <n v="105.3188"/>
    <n v="5.40540540540541E-3"/>
    <x v="10"/>
    <x v="10"/>
    <n v="0.75"/>
  </r>
  <r>
    <n v="798"/>
    <x v="459"/>
    <n v="18500000"/>
    <n v="4560000000"/>
    <x v="6"/>
    <n v="712"/>
    <n v="49"/>
    <n v="2835000"/>
    <n v="709"/>
    <n v="11300"/>
    <n v="8500"/>
    <n v="136100"/>
    <n v="0"/>
    <x v="433"/>
    <x v="6"/>
    <x v="1"/>
    <s v="US"/>
    <n v="88.2"/>
    <n v="328000000"/>
    <n v="14.7"/>
    <n v="271000000"/>
    <n v="37.090240000000001"/>
    <n v="-95.712900000000005"/>
    <n v="0"/>
    <x v="5"/>
    <x v="5"/>
    <n v="0.82621951219512202"/>
  </r>
  <r>
    <n v="719"/>
    <x v="460"/>
    <n v="18400000"/>
    <n v="25400000000"/>
    <x v="0"/>
    <n v="197"/>
    <n v="49"/>
    <n v="267000000"/>
    <n v="66800"/>
    <n v="1100000"/>
    <n v="801400"/>
    <n v="12800000"/>
    <n v="0"/>
    <x v="34"/>
    <x v="0"/>
    <x v="1"/>
    <s v="US"/>
    <n v="88.2"/>
    <n v="328000000"/>
    <n v="14.7"/>
    <n v="271000000"/>
    <n v="37.090240000000001"/>
    <n v="-95.712900000000005"/>
    <n v="0"/>
    <x v="13"/>
    <x v="13"/>
    <n v="0.82621951219512202"/>
  </r>
  <r>
    <n v="632"/>
    <x v="461"/>
    <n v="18400000"/>
    <n v="4120000000"/>
    <x v="2"/>
    <n v="111"/>
    <n v="49"/>
    <n v="14430000"/>
    <n v="3600"/>
    <n v="57700"/>
    <n v="43300"/>
    <n v="692600"/>
    <n v="0"/>
    <x v="434"/>
    <x v="2"/>
    <x v="1"/>
    <s v="US"/>
    <n v="88.2"/>
    <n v="328000000"/>
    <n v="14.7"/>
    <n v="271000000"/>
    <n v="37.090240000000001"/>
    <n v="-95.712900000000005"/>
    <n v="0"/>
    <x v="13"/>
    <x v="13"/>
    <n v="0.82621951219512202"/>
  </r>
  <r>
    <n v="207"/>
    <x v="462"/>
    <n v="18400000"/>
    <n v="11300000000"/>
    <x v="6"/>
    <n v="0"/>
    <n v="49"/>
    <n v="0"/>
    <n v="0"/>
    <n v="0"/>
    <n v="0"/>
    <n v="0"/>
    <n v="2"/>
    <x v="435"/>
    <x v="6"/>
    <x v="1"/>
    <s v="US"/>
    <n v="88.2"/>
    <n v="328000000"/>
    <n v="14.7"/>
    <n v="271000000"/>
    <n v="37.090240000000001"/>
    <n v="-95.712900000000005"/>
    <n v="1.0869565217391299E-7"/>
    <x v="8"/>
    <x v="8"/>
    <n v="0.82621951219512202"/>
  </r>
  <r>
    <n v="823"/>
    <x v="463"/>
    <n v="18400000"/>
    <n v="7040000000"/>
    <x v="11"/>
    <n v="6943"/>
    <n v="41"/>
    <n v="11004000"/>
    <n v="2800"/>
    <n v="44000"/>
    <n v="33000"/>
    <n v="528200"/>
    <n v="0"/>
    <x v="436"/>
    <x v="11"/>
    <x v="19"/>
    <s v="ES"/>
    <n v="88.9"/>
    <n v="47076781"/>
    <n v="13.96"/>
    <n v="37927409"/>
    <n v="40.46367"/>
    <n v="-3.7492200000000002"/>
    <n v="0"/>
    <x v="12"/>
    <x v="12"/>
    <n v="0.805650008228048"/>
  </r>
  <r>
    <n v="696"/>
    <x v="464"/>
    <n v="18400000"/>
    <n v="11500000000"/>
    <x v="0"/>
    <n v="3159"/>
    <n v="44"/>
    <n v="54133000"/>
    <n v="13500"/>
    <n v="216500"/>
    <n v="162400"/>
    <n v="2600000"/>
    <n v="100000"/>
    <x v="437"/>
    <x v="0"/>
    <x v="16"/>
    <s v="TH"/>
    <n v="49.3"/>
    <n v="69625582"/>
    <n v="0.75"/>
    <n v="35294600"/>
    <n v="15.87003"/>
    <n v="100.99250000000001"/>
    <n v="5.4347826086956503E-3"/>
    <x v="12"/>
    <x v="12"/>
    <n v="0.50691999960589196"/>
  </r>
  <r>
    <n v="584"/>
    <x v="465"/>
    <n v="18300000"/>
    <n v="1610000000"/>
    <x v="6"/>
    <n v="786"/>
    <n v="20"/>
    <n v="17063000"/>
    <n v="4300"/>
    <n v="68300"/>
    <n v="51200"/>
    <n v="819000"/>
    <n v="0"/>
    <x v="438"/>
    <x v="6"/>
    <x v="22"/>
    <s v="ID"/>
    <n v="36.299999999999997"/>
    <n v="270000000"/>
    <n v="4.6900000000000004"/>
    <n v="152000000"/>
    <n v="-0.78927999999999998"/>
    <n v="113.9213"/>
    <n v="0"/>
    <x v="14"/>
    <x v="14"/>
    <n v="0.562962962962963"/>
  </r>
  <r>
    <n v="320"/>
    <x v="466"/>
    <n v="18300000"/>
    <n v="8800000000"/>
    <x v="2"/>
    <n v="0"/>
    <n v="49"/>
    <n v="0"/>
    <n v="0"/>
    <n v="0"/>
    <n v="0"/>
    <n v="0"/>
    <n v="0"/>
    <x v="439"/>
    <x v="2"/>
    <x v="1"/>
    <s v="US"/>
    <n v="88.2"/>
    <n v="328000000"/>
    <n v="14.7"/>
    <n v="271000000"/>
    <n v="37.090240000000001"/>
    <n v="-95.712900000000005"/>
    <n v="0"/>
    <x v="10"/>
    <x v="10"/>
    <n v="0.82621951219512202"/>
  </r>
  <r>
    <n v="376"/>
    <x v="467"/>
    <n v="18300000"/>
    <n v="1560000000"/>
    <x v="7"/>
    <n v="1324"/>
    <n v="49"/>
    <n v="140000000"/>
    <n v="35100"/>
    <n v="561000"/>
    <n v="420800"/>
    <n v="6700000"/>
    <n v="800000"/>
    <x v="440"/>
    <x v="7"/>
    <x v="1"/>
    <s v="US"/>
    <n v="88.2"/>
    <n v="328000000"/>
    <n v="14.7"/>
    <n v="271000000"/>
    <n v="37.090240000000001"/>
    <n v="-95.712900000000005"/>
    <n v="4.3715846994535498E-2"/>
    <x v="5"/>
    <x v="5"/>
    <n v="0.82621951219512202"/>
  </r>
  <r>
    <n v="551"/>
    <x v="468"/>
    <n v="18300000"/>
    <n v="7760000000"/>
    <x v="2"/>
    <n v="142"/>
    <n v="49"/>
    <n v="128000000"/>
    <n v="32000"/>
    <n v="511900"/>
    <n v="383900"/>
    <n v="6100000"/>
    <n v="100000"/>
    <x v="441"/>
    <x v="2"/>
    <x v="1"/>
    <s v="US"/>
    <n v="88.2"/>
    <n v="328000000"/>
    <n v="14.7"/>
    <n v="271000000"/>
    <n v="37.090240000000001"/>
    <n v="-95.712900000000005"/>
    <n v="5.4644808743169399E-3"/>
    <x v="13"/>
    <x v="13"/>
    <n v="0.82621951219512202"/>
  </r>
  <r>
    <n v="115"/>
    <x v="469"/>
    <n v="18200000"/>
    <n v="9940000000"/>
    <x v="6"/>
    <n v="442"/>
    <n v="19"/>
    <n v="468000000"/>
    <n v="117000"/>
    <n v="1900000"/>
    <n v="1400000"/>
    <n v="22500000"/>
    <n v="1000000"/>
    <x v="442"/>
    <x v="6"/>
    <x v="0"/>
    <s v="IN"/>
    <n v="28.1"/>
    <n v="1370000000"/>
    <n v="5.36"/>
    <n v="471000000"/>
    <n v="20.593679999999999"/>
    <n v="78.962879999999998"/>
    <n v="5.4945054945054903E-2"/>
    <x v="16"/>
    <x v="16"/>
    <n v="0.34379562043795597"/>
  </r>
  <r>
    <n v="362"/>
    <x v="470"/>
    <n v="18200000"/>
    <n v="3210000000"/>
    <x v="6"/>
    <n v="6903"/>
    <n v="7"/>
    <n v="18045000"/>
    <n v="4500"/>
    <n v="72200"/>
    <n v="54100"/>
    <n v="866200"/>
    <n v="0"/>
    <x v="443"/>
    <x v="6"/>
    <x v="7"/>
    <s v="BR"/>
    <n v="51.3"/>
    <n v="213000000"/>
    <n v="12.08"/>
    <n v="183000000"/>
    <n v="-14.234999999999999"/>
    <n v="-51.9253"/>
    <n v="0"/>
    <x v="14"/>
    <x v="14"/>
    <n v="0.85915492957746498"/>
  </r>
  <r>
    <n v="37"/>
    <x v="471"/>
    <n v="18100000"/>
    <n v="12200000000"/>
    <x v="2"/>
    <n v="0"/>
    <n v="19"/>
    <n v="0"/>
    <n v="0"/>
    <n v="0"/>
    <n v="0"/>
    <n v="0"/>
    <n v="1"/>
    <x v="444"/>
    <x v="2"/>
    <x v="0"/>
    <s v="IN"/>
    <n v="28.1"/>
    <n v="1370000000"/>
    <n v="5.36"/>
    <n v="471000000"/>
    <n v="20.593679999999999"/>
    <n v="78.962879999999998"/>
    <n v="5.5248618784530397E-8"/>
    <x v="13"/>
    <x v="13"/>
    <n v="0.34379562043795597"/>
  </r>
  <r>
    <n v="297"/>
    <x v="472"/>
    <n v="18100000"/>
    <n v="3310000000"/>
    <x v="2"/>
    <n v="1037"/>
    <n v="20"/>
    <n v="27312000"/>
    <n v="6800"/>
    <n v="109200"/>
    <n v="81900"/>
    <n v="1300000"/>
    <n v="0"/>
    <x v="445"/>
    <x v="2"/>
    <x v="22"/>
    <s v="ID"/>
    <n v="36.299999999999997"/>
    <n v="270000000"/>
    <n v="4.6900000000000004"/>
    <n v="152000000"/>
    <n v="-0.78927999999999998"/>
    <n v="113.9213"/>
    <n v="0"/>
    <x v="3"/>
    <x v="3"/>
    <n v="0.562962962962963"/>
  </r>
  <r>
    <n v="757"/>
    <x v="473"/>
    <n v="18100000"/>
    <n v="9980000000"/>
    <x v="7"/>
    <n v="1521"/>
    <n v="17"/>
    <n v="48099000"/>
    <n v="12000"/>
    <n v="192400"/>
    <n v="144300"/>
    <n v="2300000"/>
    <n v="100000"/>
    <x v="446"/>
    <x v="7"/>
    <x v="33"/>
    <s v="FR"/>
    <n v="65.599999999999994"/>
    <n v="67059887"/>
    <n v="8.43"/>
    <n v="54123364"/>
    <n v="46.227640000000001"/>
    <n v="2.213749"/>
    <n v="5.5248618784530402E-3"/>
    <x v="12"/>
    <x v="12"/>
    <n v="0.80708999703503803"/>
  </r>
  <r>
    <n v="111"/>
    <x v="474"/>
    <n v="18100000"/>
    <n v="14900000000"/>
    <x v="3"/>
    <n v="707"/>
    <n v="49"/>
    <n v="180000000"/>
    <n v="45100"/>
    <n v="721600"/>
    <n v="541200"/>
    <n v="8700000"/>
    <n v="300000"/>
    <x v="447"/>
    <x v="3"/>
    <x v="1"/>
    <s v="US"/>
    <n v="88.2"/>
    <n v="328000000"/>
    <n v="14.7"/>
    <n v="271000000"/>
    <n v="37.090240000000001"/>
    <n v="-95.712900000000005"/>
    <n v="1.6574585635359101E-2"/>
    <x v="7"/>
    <x v="7"/>
    <n v="0.82621951219512202"/>
  </r>
  <r>
    <n v="386"/>
    <x v="475"/>
    <n v="18100000"/>
    <n v="13400000000"/>
    <x v="2"/>
    <n v="420"/>
    <n v="49"/>
    <n v="497000000"/>
    <n v="124300"/>
    <n v="2000000"/>
    <n v="1500000"/>
    <n v="23900000"/>
    <n v="700000"/>
    <x v="448"/>
    <x v="2"/>
    <x v="1"/>
    <s v="US"/>
    <n v="88.2"/>
    <n v="328000000"/>
    <n v="14.7"/>
    <n v="271000000"/>
    <n v="37.090240000000001"/>
    <n v="-95.712900000000005"/>
    <n v="3.8674033149171297E-2"/>
    <x v="1"/>
    <x v="1"/>
    <n v="0.82621951219512202"/>
  </r>
  <r>
    <n v="619"/>
    <x v="476"/>
    <n v="18100000"/>
    <n v="10700000000"/>
    <x v="0"/>
    <n v="131"/>
    <n v="40"/>
    <n v="64989000"/>
    <n v="16200"/>
    <n v="260000"/>
    <n v="195000"/>
    <n v="3100000"/>
    <n v="0"/>
    <x v="449"/>
    <x v="0"/>
    <x v="4"/>
    <s v="KR"/>
    <n v="94.3"/>
    <n v="51709098"/>
    <n v="4.1500000000000004"/>
    <n v="42106719"/>
    <n v="35.907760000000003"/>
    <n v="127.76690000000001"/>
    <n v="0"/>
    <x v="4"/>
    <x v="4"/>
    <n v="0.81430000964240401"/>
  </r>
  <r>
    <n v="819"/>
    <x v="477"/>
    <n v="18000000"/>
    <n v="6400000000"/>
    <x v="7"/>
    <n v="3566"/>
    <n v="41"/>
    <n v="43830000"/>
    <n v="11000"/>
    <n v="175300"/>
    <n v="131500"/>
    <n v="2100000"/>
    <n v="0"/>
    <x v="450"/>
    <x v="7"/>
    <x v="19"/>
    <s v="ES"/>
    <n v="88.9"/>
    <n v="47076781"/>
    <n v="13.96"/>
    <n v="37927409"/>
    <n v="40.46367"/>
    <n v="-3.7492200000000002"/>
    <n v="0"/>
    <x v="1"/>
    <x v="1"/>
    <n v="0.805650008228048"/>
  </r>
  <r>
    <n v="55"/>
    <x v="478"/>
    <n v="18000000"/>
    <n v="15400000000"/>
    <x v="2"/>
    <n v="45"/>
    <n v="49"/>
    <n v="4"/>
    <n v="0"/>
    <n v="0.02"/>
    <n v="0.01"/>
    <n v="0.19"/>
    <n v="0"/>
    <x v="451"/>
    <x v="2"/>
    <x v="1"/>
    <s v="US"/>
    <n v="88.2"/>
    <n v="328000000"/>
    <n v="14.7"/>
    <n v="271000000"/>
    <n v="37.090240000000001"/>
    <n v="-95.712900000000005"/>
    <n v="0"/>
    <x v="0"/>
    <x v="0"/>
    <n v="0.82621951219512202"/>
  </r>
  <r>
    <n v="93"/>
    <x v="479"/>
    <n v="18000000"/>
    <n v="8720000000"/>
    <x v="1"/>
    <n v="748"/>
    <n v="49"/>
    <n v="1380000000"/>
    <n v="343800"/>
    <n v="5500000"/>
    <n v="4100000"/>
    <n v="66000000"/>
    <n v="3400000"/>
    <x v="452"/>
    <x v="1"/>
    <x v="1"/>
    <s v="US"/>
    <n v="88.2"/>
    <n v="328000000"/>
    <n v="14.7"/>
    <n v="271000000"/>
    <n v="37.090240000000001"/>
    <n v="-95.712900000000005"/>
    <n v="0.18888888888888899"/>
    <x v="12"/>
    <x v="12"/>
    <n v="0.82621951219512202"/>
  </r>
  <r>
    <n v="518"/>
    <x v="480"/>
    <n v="18000000"/>
    <n v="3980000000"/>
    <x v="9"/>
    <n v="2470"/>
    <n v="7"/>
    <n v="54766000"/>
    <n v="13700"/>
    <n v="219100"/>
    <n v="164300"/>
    <n v="2600000"/>
    <n v="100000"/>
    <x v="453"/>
    <x v="9"/>
    <x v="7"/>
    <s v="BR"/>
    <n v="51.3"/>
    <n v="213000000"/>
    <n v="12.08"/>
    <n v="183000000"/>
    <n v="-14.234999999999999"/>
    <n v="-51.9253"/>
    <n v="5.5555555555555601E-3"/>
    <x v="0"/>
    <x v="0"/>
    <n v="0.85915492957746498"/>
  </r>
  <r>
    <n v="349"/>
    <x v="481"/>
    <n v="18000000"/>
    <n v="9600000000"/>
    <x v="8"/>
    <n v="650"/>
    <n v="4"/>
    <n v="391000000"/>
    <n v="97800"/>
    <n v="1600000"/>
    <n v="1200000"/>
    <n v="18800000"/>
    <n v="600000"/>
    <x v="305"/>
    <x v="8"/>
    <x v="30"/>
    <s v="AU"/>
    <n v="113.1"/>
    <n v="25766605"/>
    <n v="5.27"/>
    <n v="21844756"/>
    <n v="-25.2744"/>
    <n v="133.77510000000001"/>
    <n v="3.3333333333333298E-2"/>
    <x v="13"/>
    <x v="13"/>
    <n v="0.84779333559853898"/>
  </r>
  <r>
    <n v="712"/>
    <x v="482"/>
    <n v="18000000"/>
    <n v="10500000000"/>
    <x v="10"/>
    <n v="237"/>
    <n v="49"/>
    <n v="111000000"/>
    <n v="27700"/>
    <n v="443100"/>
    <n v="332300"/>
    <n v="5300000"/>
    <n v="0"/>
    <x v="454"/>
    <x v="10"/>
    <x v="1"/>
    <s v="US"/>
    <n v="88.2"/>
    <n v="328000000"/>
    <n v="14.7"/>
    <n v="271000000"/>
    <n v="37.090240000000001"/>
    <n v="-95.712900000000005"/>
    <n v="0"/>
    <x v="2"/>
    <x v="2"/>
    <n v="0.82621951219512202"/>
  </r>
  <r>
    <n v="751"/>
    <x v="483"/>
    <n v="18000000"/>
    <n v="17900000000"/>
    <x v="0"/>
    <n v="5692"/>
    <n v="49"/>
    <n v="258000000"/>
    <n v="64400"/>
    <n v="1000000"/>
    <n v="772800"/>
    <n v="12400000"/>
    <n v="100000"/>
    <x v="455"/>
    <x v="0"/>
    <x v="1"/>
    <s v="US"/>
    <n v="88.2"/>
    <n v="328000000"/>
    <n v="14.7"/>
    <n v="271000000"/>
    <n v="37.090240000000001"/>
    <n v="-95.712900000000005"/>
    <n v="5.5555555555555601E-3"/>
    <x v="7"/>
    <x v="7"/>
    <n v="0.82621951219512202"/>
  </r>
  <r>
    <n v="994"/>
    <x v="484"/>
    <n v="17900000"/>
    <n v="6750000000"/>
    <x v="6"/>
    <n v="2"/>
    <n v="20"/>
    <n v="4"/>
    <n v="0"/>
    <n v="0.02"/>
    <n v="0.01"/>
    <n v="0.19"/>
    <n v="0"/>
    <x v="456"/>
    <x v="6"/>
    <x v="22"/>
    <s v="ID"/>
    <n v="36.299999999999997"/>
    <n v="270000000"/>
    <n v="4.6900000000000004"/>
    <n v="152000000"/>
    <n v="-0.78927999999999998"/>
    <n v="113.9213"/>
    <n v="0"/>
    <x v="9"/>
    <x v="9"/>
    <n v="0.562962962962963"/>
  </r>
  <r>
    <n v="478"/>
    <x v="485"/>
    <n v="17900000"/>
    <n v="9870000000"/>
    <x v="2"/>
    <n v="602"/>
    <n v="51"/>
    <n v="84467000"/>
    <n v="21100"/>
    <n v="337900"/>
    <n v="253400"/>
    <n v="4100000"/>
    <n v="100000"/>
    <x v="457"/>
    <x v="2"/>
    <x v="39"/>
    <s v="VN"/>
    <n v="28.5"/>
    <n v="96462106"/>
    <n v="2.0099999999999998"/>
    <n v="35332140"/>
    <n v="14.05832"/>
    <n v="108.27719999999999"/>
    <n v="5.5865921787709499E-3"/>
    <x v="16"/>
    <x v="16"/>
    <n v="0.36627999807509898"/>
  </r>
  <r>
    <n v="545"/>
    <x v="486"/>
    <n v="17900000"/>
    <n v="16200000000"/>
    <x v="4"/>
    <n v="1426"/>
    <n v="49"/>
    <n v="103000000"/>
    <n v="25700"/>
    <n v="410500"/>
    <n v="307900"/>
    <n v="4900000"/>
    <n v="100000"/>
    <x v="458"/>
    <x v="4"/>
    <x v="1"/>
    <s v="US"/>
    <n v="88.2"/>
    <n v="328000000"/>
    <n v="14.7"/>
    <n v="271000000"/>
    <n v="37.090240000000001"/>
    <n v="-95.712900000000005"/>
    <n v="5.5865921787709499E-3"/>
    <x v="13"/>
    <x v="13"/>
    <n v="0.82621951219512202"/>
  </r>
  <r>
    <n v="193"/>
    <x v="487"/>
    <n v="17900000"/>
    <n v="7180000000"/>
    <x v="6"/>
    <n v="536"/>
    <n v="49"/>
    <n v="8650000"/>
    <n v="2200"/>
    <n v="34600"/>
    <n v="26000"/>
    <n v="415200"/>
    <n v="100000"/>
    <x v="459"/>
    <x v="6"/>
    <x v="1"/>
    <s v="US"/>
    <n v="88.2"/>
    <n v="328000000"/>
    <n v="14.7"/>
    <n v="271000000"/>
    <n v="37.090240000000001"/>
    <n v="-95.712900000000005"/>
    <n v="5.5865921787709499E-3"/>
    <x v="7"/>
    <x v="7"/>
    <n v="0.82621951219512202"/>
  </r>
  <r>
    <n v="201"/>
    <x v="488"/>
    <n v="17900000"/>
    <n v="6890000000"/>
    <x v="0"/>
    <n v="314"/>
    <n v="49"/>
    <n v="29182000"/>
    <n v="7300"/>
    <n v="116700"/>
    <n v="87500"/>
    <n v="1400000"/>
    <n v="0"/>
    <x v="460"/>
    <x v="0"/>
    <x v="1"/>
    <s v="US"/>
    <n v="88.2"/>
    <n v="328000000"/>
    <n v="14.7"/>
    <n v="271000000"/>
    <n v="37.090240000000001"/>
    <n v="-95.712900000000005"/>
    <n v="0"/>
    <x v="10"/>
    <x v="10"/>
    <n v="0.82621951219512202"/>
  </r>
  <r>
    <n v="391"/>
    <x v="489"/>
    <n v="17900000"/>
    <n v="9890000000"/>
    <x v="0"/>
    <n v="830"/>
    <n v="49"/>
    <n v="448000000"/>
    <n v="112000"/>
    <n v="1800000"/>
    <n v="1300000"/>
    <n v="21500000"/>
    <n v="400000"/>
    <x v="461"/>
    <x v="0"/>
    <x v="1"/>
    <s v="US"/>
    <n v="88.2"/>
    <n v="328000000"/>
    <n v="14.7"/>
    <n v="271000000"/>
    <n v="37.090240000000001"/>
    <n v="-95.712900000000005"/>
    <n v="2.23463687150838E-2"/>
    <x v="10"/>
    <x v="10"/>
    <n v="0.82621951219512202"/>
  </r>
  <r>
    <n v="687"/>
    <x v="490"/>
    <n v="17900000"/>
    <n v="5170000000"/>
    <x v="2"/>
    <n v="1344"/>
    <n v="3"/>
    <n v="27545000"/>
    <n v="6900"/>
    <n v="110200"/>
    <n v="82600"/>
    <n v="1300000"/>
    <n v="100000"/>
    <x v="462"/>
    <x v="2"/>
    <x v="8"/>
    <s v="AR"/>
    <n v="90"/>
    <n v="44938712"/>
    <n v="9.7899999999999991"/>
    <n v="41339571"/>
    <n v="-38.4161"/>
    <n v="-63.616700000000002"/>
    <n v="5.5865921787709499E-3"/>
    <x v="2"/>
    <x v="2"/>
    <n v="0.91991000988190297"/>
  </r>
  <r>
    <n v="428"/>
    <x v="491"/>
    <n v="17900000"/>
    <n v="3840000000"/>
    <x v="6"/>
    <n v="982"/>
    <n v="49"/>
    <n v="51687000"/>
    <n v="12900"/>
    <n v="206700"/>
    <n v="155100"/>
    <n v="2500000"/>
    <n v="100000"/>
    <x v="463"/>
    <x v="6"/>
    <x v="1"/>
    <s v="US"/>
    <n v="88.2"/>
    <n v="328000000"/>
    <n v="14.7"/>
    <n v="271000000"/>
    <n v="37.090240000000001"/>
    <n v="-95.712900000000005"/>
    <n v="5.5865921787709499E-3"/>
    <x v="3"/>
    <x v="3"/>
    <n v="0.82621951219512202"/>
  </r>
  <r>
    <n v="466"/>
    <x v="492"/>
    <n v="17900000"/>
    <n v="5240000000"/>
    <x v="11"/>
    <n v="185"/>
    <n v="49"/>
    <n v="18548000"/>
    <n v="4600"/>
    <n v="74200"/>
    <n v="55600"/>
    <n v="890300"/>
    <n v="0"/>
    <x v="464"/>
    <x v="11"/>
    <x v="1"/>
    <s v="US"/>
    <n v="88.2"/>
    <n v="328000000"/>
    <n v="14.7"/>
    <n v="271000000"/>
    <n v="37.090240000000001"/>
    <n v="-95.712900000000005"/>
    <n v="0"/>
    <x v="3"/>
    <x v="3"/>
    <n v="0.82621951219512202"/>
  </r>
  <r>
    <n v="661"/>
    <x v="493"/>
    <n v="17800000"/>
    <n v="11100000000"/>
    <x v="6"/>
    <n v="772"/>
    <n v="19"/>
    <n v="431000000"/>
    <n v="107800"/>
    <n v="1700000"/>
    <n v="1300000"/>
    <n v="20700000"/>
    <n v="900000"/>
    <x v="465"/>
    <x v="6"/>
    <x v="0"/>
    <s v="IN"/>
    <n v="28.1"/>
    <n v="1370000000"/>
    <n v="5.36"/>
    <n v="471000000"/>
    <n v="20.593679999999999"/>
    <n v="78.962879999999998"/>
    <n v="5.0561797752809001E-2"/>
    <x v="15"/>
    <x v="15"/>
    <n v="0.34379562043795597"/>
  </r>
  <r>
    <n v="576"/>
    <x v="494"/>
    <n v="17800000"/>
    <n v="8590000000"/>
    <x v="1"/>
    <n v="26"/>
    <n v="49"/>
    <n v="20708"/>
    <n v="5"/>
    <n v="83"/>
    <n v="62"/>
    <n v="994"/>
    <n v="2960"/>
    <x v="466"/>
    <x v="1"/>
    <x v="1"/>
    <s v="US"/>
    <n v="88.2"/>
    <n v="328000000"/>
    <n v="14.7"/>
    <n v="271000000"/>
    <n v="37.090240000000001"/>
    <n v="-95.712900000000005"/>
    <n v="1.66292134831461E-4"/>
    <x v="15"/>
    <x v="15"/>
    <n v="0.82621951219512202"/>
  </r>
  <r>
    <n v="781"/>
    <x v="495"/>
    <n v="17700000"/>
    <n v="3650000000"/>
    <x v="6"/>
    <n v="739"/>
    <n v="20"/>
    <n v="48174000"/>
    <n v="12000"/>
    <n v="192700"/>
    <n v="144500"/>
    <n v="2300000"/>
    <n v="100000"/>
    <x v="467"/>
    <x v="6"/>
    <x v="22"/>
    <s v="ID"/>
    <n v="36.299999999999997"/>
    <n v="270000000"/>
    <n v="4.6900000000000004"/>
    <n v="152000000"/>
    <n v="-0.78927999999999998"/>
    <n v="113.9213"/>
    <n v="5.6497175141242903E-3"/>
    <x v="5"/>
    <x v="5"/>
    <n v="0.562962962962963"/>
  </r>
  <r>
    <n v="957"/>
    <x v="496"/>
    <n v="17700000"/>
    <n v="19200000000"/>
    <x v="5"/>
    <n v="1646"/>
    <n v="40"/>
    <n v="3400000000"/>
    <n v="850900"/>
    <n v="13600000"/>
    <n v="10200000"/>
    <n v="163000000"/>
    <n v="3200000"/>
    <x v="468"/>
    <x v="5"/>
    <x v="4"/>
    <s v="KR"/>
    <n v="94.3"/>
    <n v="51709098"/>
    <n v="4.1500000000000004"/>
    <n v="42106719"/>
    <n v="35.907760000000003"/>
    <n v="127.76690000000001"/>
    <n v="0.18079096045197701"/>
    <x v="14"/>
    <x v="14"/>
    <n v="0.81430000964240401"/>
  </r>
  <r>
    <n v="384"/>
    <x v="497"/>
    <n v="17700000"/>
    <n v="7910000000"/>
    <x v="6"/>
    <n v="512"/>
    <n v="19"/>
    <n v="347000000"/>
    <n v="86700"/>
    <n v="1400000"/>
    <n v="1000000"/>
    <n v="16600000"/>
    <n v="900000"/>
    <x v="469"/>
    <x v="6"/>
    <x v="0"/>
    <s v="IN"/>
    <n v="28.1"/>
    <n v="1370000000"/>
    <n v="5.36"/>
    <n v="471000000"/>
    <n v="20.593679999999999"/>
    <n v="78.962879999999998"/>
    <n v="5.0847457627118599E-2"/>
    <x v="6"/>
    <x v="6"/>
    <n v="0.34379562043795597"/>
  </r>
  <r>
    <n v="480"/>
    <x v="498"/>
    <n v="17700000"/>
    <n v="4200000000"/>
    <x v="0"/>
    <n v="60"/>
    <n v="49"/>
    <n v="9243000"/>
    <n v="0"/>
    <n v="0"/>
    <n v="0"/>
    <n v="0"/>
    <n v="0"/>
    <x v="470"/>
    <x v="0"/>
    <x v="1"/>
    <s v="US"/>
    <n v="88.2"/>
    <n v="328000000"/>
    <n v="14.7"/>
    <n v="271000000"/>
    <n v="37.090240000000001"/>
    <n v="-95.712900000000005"/>
    <n v="0"/>
    <x v="3"/>
    <x v="3"/>
    <n v="0.82621951219512202"/>
  </r>
  <r>
    <n v="598"/>
    <x v="499"/>
    <n v="17700000"/>
    <n v="8400000000"/>
    <x v="10"/>
    <n v="211620"/>
    <n v="46"/>
    <n v="371000000"/>
    <n v="92700"/>
    <n v="1500000"/>
    <n v="1100000"/>
    <n v="17800000"/>
    <n v="230000"/>
    <x v="471"/>
    <x v="10"/>
    <x v="35"/>
    <s v="UA"/>
    <n v="82.7"/>
    <n v="44385155"/>
    <n v="8.8800000000000008"/>
    <n v="30835699"/>
    <n v="48.379429999999999"/>
    <n v="31.165579999999999"/>
    <n v="1.2994350282485899E-2"/>
    <x v="0"/>
    <x v="0"/>
    <n v="0.69473000601214496"/>
  </r>
  <r>
    <n v="390"/>
    <x v="500"/>
    <n v="17700000"/>
    <n v="7390000000"/>
    <x v="5"/>
    <n v="1888"/>
    <n v="40"/>
    <n v="103000000"/>
    <n v="0"/>
    <n v="0"/>
    <n v="0"/>
    <n v="0"/>
    <n v="0"/>
    <x v="472"/>
    <x v="5"/>
    <x v="4"/>
    <s v="KR"/>
    <n v="94.3"/>
    <n v="51709098"/>
    <n v="4.1500000000000004"/>
    <n v="42106719"/>
    <n v="35.907760000000003"/>
    <n v="127.76690000000001"/>
    <n v="0"/>
    <x v="1"/>
    <x v="1"/>
    <n v="0.81430000964240401"/>
  </r>
  <r>
    <n v="653"/>
    <x v="501"/>
    <n v="17700000"/>
    <n v="7740000000"/>
    <x v="2"/>
    <n v="2240"/>
    <n v="7"/>
    <n v="35337000"/>
    <n v="8800"/>
    <n v="141300"/>
    <n v="106000"/>
    <n v="1700000"/>
    <n v="0"/>
    <x v="473"/>
    <x v="2"/>
    <x v="7"/>
    <s v="BR"/>
    <n v="51.3"/>
    <n v="213000000"/>
    <n v="12.08"/>
    <n v="183000000"/>
    <n v="-14.234999999999999"/>
    <n v="-51.9253"/>
    <n v="0"/>
    <x v="1"/>
    <x v="1"/>
    <n v="0.85915492957746498"/>
  </r>
  <r>
    <n v="63"/>
    <x v="502"/>
    <n v="17700000"/>
    <n v="20100000000"/>
    <x v="0"/>
    <n v="178"/>
    <n v="49"/>
    <n v="97422000"/>
    <n v="24400"/>
    <n v="389700"/>
    <n v="292300"/>
    <n v="4700000"/>
    <n v="0"/>
    <x v="474"/>
    <x v="0"/>
    <x v="1"/>
    <s v="US"/>
    <n v="88.2"/>
    <n v="328000000"/>
    <n v="14.7"/>
    <n v="271000000"/>
    <n v="37.090240000000001"/>
    <n v="-95.712900000000005"/>
    <n v="0"/>
    <x v="4"/>
    <x v="4"/>
    <n v="0.82621951219512202"/>
  </r>
  <r>
    <n v="239"/>
    <x v="503"/>
    <n v="17700000"/>
    <n v="17200000000"/>
    <x v="1"/>
    <n v="1316"/>
    <n v="3"/>
    <n v="640000000"/>
    <n v="160000"/>
    <n v="2600000"/>
    <n v="1900000"/>
    <n v="30700000"/>
    <n v="600000"/>
    <x v="475"/>
    <x v="1"/>
    <x v="8"/>
    <s v="AR"/>
    <n v="90"/>
    <n v="44938712"/>
    <n v="9.7899999999999991"/>
    <n v="41339571"/>
    <n v="-38.4161"/>
    <n v="-63.616700000000002"/>
    <n v="3.3898305084745797E-2"/>
    <x v="2"/>
    <x v="2"/>
    <n v="0.91991000988190297"/>
  </r>
  <r>
    <n v="469"/>
    <x v="504"/>
    <n v="17700000"/>
    <n v="9060000000"/>
    <x v="1"/>
    <n v="1716"/>
    <n v="28"/>
    <n v="118000000"/>
    <n v="29400"/>
    <n v="470900"/>
    <n v="353200"/>
    <n v="5700000"/>
    <n v="200000"/>
    <x v="476"/>
    <x v="1"/>
    <x v="40"/>
    <s v="MY"/>
    <n v="45.1"/>
    <n v="32447385"/>
    <n v="3.32"/>
    <n v="24475766"/>
    <n v="4.2104840000000001"/>
    <n v="101.97580000000001"/>
    <n v="1.12994350282486E-2"/>
    <x v="13"/>
    <x v="13"/>
    <n v="0.75432168108462405"/>
  </r>
  <r>
    <n v="958"/>
    <x v="505"/>
    <n v="17600000"/>
    <n v="2980000000"/>
    <x v="9"/>
    <n v="128"/>
    <n v="10"/>
    <n v="22354000"/>
    <n v="5600"/>
    <n v="89400"/>
    <n v="67100"/>
    <n v="1100000"/>
    <n v="100000"/>
    <x v="477"/>
    <x v="9"/>
    <x v="41"/>
    <s v="CN"/>
    <n v="50.6"/>
    <n v="1400000000"/>
    <n v="4.32"/>
    <n v="843000000"/>
    <n v="35.861660000000001"/>
    <n v="104.19540000000001"/>
    <n v="5.6818181818181802E-3"/>
    <x v="14"/>
    <x v="14"/>
    <n v="0.60214285714285698"/>
  </r>
  <r>
    <n v="200"/>
    <x v="506"/>
    <n v="17600000"/>
    <n v="6310000000"/>
    <x v="7"/>
    <n v="4702"/>
    <n v="9"/>
    <n v="100000000"/>
    <n v="25100"/>
    <n v="400900"/>
    <n v="300600"/>
    <n v="4800000"/>
    <n v="500000"/>
    <x v="478"/>
    <x v="7"/>
    <x v="9"/>
    <s v="CL"/>
    <n v="88.5"/>
    <n v="18952038"/>
    <n v="7.09"/>
    <n v="16610135"/>
    <n v="-35.6751"/>
    <n v="-71.543000000000006"/>
    <n v="2.8409090909090901E-2"/>
    <x v="7"/>
    <x v="7"/>
    <n v="0.87643001771102402"/>
  </r>
  <r>
    <n v="404"/>
    <x v="507"/>
    <n v="17600000"/>
    <n v="3800000000"/>
    <x v="0"/>
    <n v="326"/>
    <n v="40"/>
    <n v="11099000"/>
    <n v="2800"/>
    <n v="44400"/>
    <n v="33300"/>
    <n v="532700"/>
    <n v="0"/>
    <x v="479"/>
    <x v="0"/>
    <x v="4"/>
    <s v="KR"/>
    <n v="94.3"/>
    <n v="51709098"/>
    <n v="4.1500000000000004"/>
    <n v="42106719"/>
    <n v="35.907760000000003"/>
    <n v="127.76690000000001"/>
    <n v="0"/>
    <x v="12"/>
    <x v="12"/>
    <n v="0.81430000964240401"/>
  </r>
  <r>
    <n v="979"/>
    <x v="508"/>
    <n v="17600000"/>
    <n v="9270000000"/>
    <x v="7"/>
    <n v="3151"/>
    <n v="44"/>
    <n v="55127000"/>
    <n v="13800"/>
    <n v="220500"/>
    <n v="165400"/>
    <n v="2600000"/>
    <n v="0"/>
    <x v="10"/>
    <x v="7"/>
    <x v="16"/>
    <s v="TH"/>
    <n v="49.3"/>
    <n v="69625582"/>
    <n v="0.75"/>
    <n v="35294600"/>
    <n v="15.87003"/>
    <n v="100.99250000000001"/>
    <n v="0"/>
    <x v="7"/>
    <x v="7"/>
    <n v="0.50691999960589196"/>
  </r>
  <r>
    <n v="802"/>
    <x v="509"/>
    <n v="17600000"/>
    <n v="3750000000"/>
    <x v="7"/>
    <n v="0"/>
    <n v="4"/>
    <n v="0"/>
    <n v="0"/>
    <n v="0"/>
    <n v="0"/>
    <n v="0"/>
    <n v="0"/>
    <x v="480"/>
    <x v="7"/>
    <x v="30"/>
    <s v="AU"/>
    <n v="113.1"/>
    <n v="25766605"/>
    <n v="5.27"/>
    <n v="21844756"/>
    <n v="-25.2744"/>
    <n v="133.77510000000001"/>
    <n v="0"/>
    <x v="13"/>
    <x v="13"/>
    <n v="0.84779333559853898"/>
  </r>
  <r>
    <n v="555"/>
    <x v="510"/>
    <n v="17600000"/>
    <n v="2270000000"/>
    <x v="11"/>
    <n v="233"/>
    <n v="29"/>
    <n v="27445000"/>
    <n v="6900"/>
    <n v="109800"/>
    <n v="82300"/>
    <n v="1300000"/>
    <n v="100000"/>
    <x v="481"/>
    <x v="11"/>
    <x v="10"/>
    <s v="MX"/>
    <n v="40.200000000000003"/>
    <n v="126000000"/>
    <n v="3.42"/>
    <n v="103000000"/>
    <n v="23.634499999999999"/>
    <n v="-102.553"/>
    <n v="5.6818181818181802E-3"/>
    <x v="12"/>
    <x v="12"/>
    <n v="0.817460317460318"/>
  </r>
  <r>
    <n v="359"/>
    <x v="511"/>
    <n v="17500000"/>
    <n v="16100000000"/>
    <x v="7"/>
    <n v="156215"/>
    <n v="49"/>
    <n v="98342000"/>
    <n v="24600"/>
    <n v="393400"/>
    <n v="295000"/>
    <n v="4700000"/>
    <n v="0"/>
    <x v="95"/>
    <x v="7"/>
    <x v="1"/>
    <s v="US"/>
    <n v="88.2"/>
    <n v="328000000"/>
    <n v="14.7"/>
    <n v="271000000"/>
    <n v="37.090240000000001"/>
    <n v="-95.712900000000005"/>
    <n v="0"/>
    <x v="0"/>
    <x v="0"/>
    <n v="0.82621951219512202"/>
  </r>
  <r>
    <n v="288"/>
    <x v="512"/>
    <n v="17500000"/>
    <n v="7610000000"/>
    <x v="2"/>
    <n v="149"/>
    <n v="19"/>
    <n v="110000000"/>
    <n v="27500"/>
    <n v="439400"/>
    <n v="329500"/>
    <n v="5300000"/>
    <n v="300000"/>
    <x v="482"/>
    <x v="2"/>
    <x v="0"/>
    <s v="IN"/>
    <n v="28.1"/>
    <n v="1370000000"/>
    <n v="5.36"/>
    <n v="471000000"/>
    <n v="20.593679999999999"/>
    <n v="78.962879999999998"/>
    <n v="1.7142857142857099E-2"/>
    <x v="14"/>
    <x v="14"/>
    <n v="0.34379562043795597"/>
  </r>
  <r>
    <n v="264"/>
    <x v="513"/>
    <n v="17500000"/>
    <n v="2240000000"/>
    <x v="2"/>
    <n v="709"/>
    <n v="19"/>
    <n v="21056000"/>
    <n v="5300"/>
    <n v="84200"/>
    <n v="63200"/>
    <n v="1000000"/>
    <n v="0"/>
    <x v="483"/>
    <x v="2"/>
    <x v="0"/>
    <s v="IN"/>
    <n v="28.1"/>
    <n v="1370000000"/>
    <n v="5.36"/>
    <n v="471000000"/>
    <n v="20.593679999999999"/>
    <n v="78.962879999999998"/>
    <n v="0"/>
    <x v="5"/>
    <x v="5"/>
    <n v="0.34379562043795597"/>
  </r>
  <r>
    <n v="599"/>
    <x v="514"/>
    <n v="17500000"/>
    <n v="7260000000"/>
    <x v="10"/>
    <n v="182742"/>
    <n v="19"/>
    <n v="394000000"/>
    <n v="98500"/>
    <n v="1600000"/>
    <n v="1200000"/>
    <n v="18900000"/>
    <n v="700000"/>
    <x v="484"/>
    <x v="10"/>
    <x v="0"/>
    <s v="IN"/>
    <n v="28.1"/>
    <n v="1370000000"/>
    <n v="5.36"/>
    <n v="471000000"/>
    <n v="20.593679999999999"/>
    <n v="78.962879999999998"/>
    <n v="0.04"/>
    <x v="8"/>
    <x v="8"/>
    <n v="0.34379562043795597"/>
  </r>
  <r>
    <n v="50"/>
    <x v="515"/>
    <n v="17400000"/>
    <n v="13000000000"/>
    <x v="2"/>
    <n v="118448"/>
    <n v="44"/>
    <n v="236000000"/>
    <n v="59000"/>
    <n v="944000"/>
    <n v="708000"/>
    <n v="11300000"/>
    <n v="200000"/>
    <x v="485"/>
    <x v="2"/>
    <x v="16"/>
    <s v="TH"/>
    <n v="49.3"/>
    <n v="69625582"/>
    <n v="0.75"/>
    <n v="35294600"/>
    <n v="15.87003"/>
    <n v="100.99250000000001"/>
    <n v="1.1494252873563199E-2"/>
    <x v="7"/>
    <x v="7"/>
    <n v="0.50691999960589196"/>
  </r>
  <r>
    <n v="970"/>
    <x v="516"/>
    <n v="17400000"/>
    <n v="11100000000"/>
    <x v="0"/>
    <n v="2133"/>
    <n v="21"/>
    <n v="113000000"/>
    <n v="28300"/>
    <n v="452000"/>
    <n v="339000"/>
    <n v="5400000"/>
    <n v="0"/>
    <x v="486"/>
    <x v="0"/>
    <x v="42"/>
    <s v="IQ"/>
    <n v="16.2"/>
    <n v="39309783"/>
    <n v="12.82"/>
    <n v="27783368"/>
    <n v="33.223190000000002"/>
    <n v="43.679290000000002"/>
    <n v="0"/>
    <x v="2"/>
    <x v="2"/>
    <n v="0.70677998909329998"/>
  </r>
  <r>
    <n v="60"/>
    <x v="517"/>
    <n v="17400000"/>
    <n v="17800000000"/>
    <x v="7"/>
    <n v="4411"/>
    <n v="49"/>
    <n v="440000000"/>
    <n v="110000"/>
    <n v="1800000"/>
    <n v="1300000"/>
    <n v="21100000"/>
    <n v="400000"/>
    <x v="487"/>
    <x v="7"/>
    <x v="1"/>
    <s v="US"/>
    <n v="88.2"/>
    <n v="328000000"/>
    <n v="14.7"/>
    <n v="271000000"/>
    <n v="37.090240000000001"/>
    <n v="-95.712900000000005"/>
    <n v="2.2988505747126398E-2"/>
    <x v="1"/>
    <x v="1"/>
    <n v="0.82621951219512202"/>
  </r>
  <r>
    <n v="447"/>
    <x v="518"/>
    <n v="17400000"/>
    <n v="16600000000"/>
    <x v="6"/>
    <n v="2078"/>
    <n v="45"/>
    <n v="426000000"/>
    <n v="106600"/>
    <n v="1700000"/>
    <n v="1300000"/>
    <n v="20500000"/>
    <n v="400000"/>
    <x v="488"/>
    <x v="6"/>
    <x v="23"/>
    <s v="TR"/>
    <n v="23.9"/>
    <n v="83429615"/>
    <n v="13.49"/>
    <n v="63097818"/>
    <n v="38.963749999999997"/>
    <n v="35.243319999999997"/>
    <n v="2.2988505747126398E-2"/>
    <x v="5"/>
    <x v="5"/>
    <n v="0.75630000210356996"/>
  </r>
  <r>
    <n v="765"/>
    <x v="519"/>
    <n v="17300000"/>
    <n v="902000000"/>
    <x v="1"/>
    <n v="287"/>
    <n v="19"/>
    <n v="837850"/>
    <n v="209"/>
    <n v="3400"/>
    <n v="2500"/>
    <n v="40200"/>
    <n v="0"/>
    <x v="489"/>
    <x v="1"/>
    <x v="0"/>
    <s v="IN"/>
    <n v="28.1"/>
    <n v="1370000000"/>
    <n v="5.36"/>
    <n v="471000000"/>
    <n v="20.593679999999999"/>
    <n v="78.962879999999998"/>
    <n v="0"/>
    <x v="5"/>
    <x v="5"/>
    <n v="0.34379562043795597"/>
  </r>
  <r>
    <n v="776"/>
    <x v="520"/>
    <n v="17300000"/>
    <n v="11400000000"/>
    <x v="2"/>
    <n v="4778"/>
    <n v="19"/>
    <n v="332000000"/>
    <n v="83000"/>
    <n v="1300000"/>
    <n v="995800"/>
    <n v="15900000"/>
    <n v="300000"/>
    <x v="490"/>
    <x v="2"/>
    <x v="0"/>
    <s v="IN"/>
    <n v="28.1"/>
    <n v="1370000000"/>
    <n v="5.36"/>
    <n v="471000000"/>
    <n v="20.593679999999999"/>
    <n v="78.962879999999998"/>
    <n v="1.7341040462427699E-2"/>
    <x v="7"/>
    <x v="7"/>
    <n v="0.34379562043795597"/>
  </r>
  <r>
    <n v="61"/>
    <x v="521"/>
    <n v="17300000"/>
    <n v="1030000000"/>
    <x v="14"/>
    <n v="180"/>
    <n v="49"/>
    <n v="46484000"/>
    <n v="11600"/>
    <n v="185900"/>
    <n v="139500"/>
    <n v="2200000"/>
    <n v="100000"/>
    <x v="181"/>
    <x v="14"/>
    <x v="1"/>
    <s v="US"/>
    <n v="88.2"/>
    <n v="328000000"/>
    <n v="14.7"/>
    <n v="271000000"/>
    <n v="37.090240000000001"/>
    <n v="-95.712900000000005"/>
    <n v="5.78034682080925E-3"/>
    <x v="11"/>
    <x v="11"/>
    <n v="0.82621951219512202"/>
  </r>
  <r>
    <n v="350"/>
    <x v="522"/>
    <n v="17300000"/>
    <n v="3680000000"/>
    <x v="9"/>
    <n v="582"/>
    <n v="4"/>
    <n v="15525000"/>
    <n v="3900"/>
    <n v="62100"/>
    <n v="46600"/>
    <n v="745200"/>
    <n v="0"/>
    <x v="491"/>
    <x v="9"/>
    <x v="30"/>
    <s v="AU"/>
    <n v="113.1"/>
    <n v="25766605"/>
    <n v="5.27"/>
    <n v="21844756"/>
    <n v="-25.2744"/>
    <n v="133.77510000000001"/>
    <n v="0"/>
    <x v="12"/>
    <x v="12"/>
    <n v="0.84779333559853898"/>
  </r>
  <r>
    <n v="392"/>
    <x v="523"/>
    <n v="17200000"/>
    <n v="8900000000"/>
    <x v="3"/>
    <n v="83"/>
    <n v="4"/>
    <n v="25"/>
    <n v="0.01"/>
    <n v="0.1"/>
    <n v="0.08"/>
    <n v="1"/>
    <n v="0"/>
    <x v="492"/>
    <x v="3"/>
    <x v="30"/>
    <s v="AU"/>
    <n v="113.1"/>
    <n v="25766605"/>
    <n v="5.27"/>
    <n v="21844756"/>
    <n v="-25.2744"/>
    <n v="133.77510000000001"/>
    <n v="0"/>
    <x v="7"/>
    <x v="7"/>
    <n v="0.84779333559853898"/>
  </r>
  <r>
    <n v="916"/>
    <x v="524"/>
    <n v="17200000"/>
    <n v="5020000000"/>
    <x v="7"/>
    <n v="7550"/>
    <n v="41"/>
    <n v="15405000"/>
    <n v="3900"/>
    <n v="61600"/>
    <n v="46200"/>
    <n v="739500"/>
    <n v="0"/>
    <x v="493"/>
    <x v="7"/>
    <x v="19"/>
    <s v="ES"/>
    <n v="88.9"/>
    <n v="47076781"/>
    <n v="13.96"/>
    <n v="37927409"/>
    <n v="40.46367"/>
    <n v="-3.7492200000000002"/>
    <n v="0"/>
    <x v="13"/>
    <x v="13"/>
    <n v="0.805650008228048"/>
  </r>
  <r>
    <n v="240"/>
    <x v="525"/>
    <n v="17200000"/>
    <n v="11400000000"/>
    <x v="3"/>
    <n v="1007"/>
    <n v="3"/>
    <n v="83709000"/>
    <n v="20900"/>
    <n v="334800"/>
    <n v="251100"/>
    <n v="4000000"/>
    <n v="100000"/>
    <x v="494"/>
    <x v="3"/>
    <x v="8"/>
    <s v="AR"/>
    <n v="90"/>
    <n v="44938712"/>
    <n v="9.7899999999999991"/>
    <n v="41339571"/>
    <n v="-38.4161"/>
    <n v="-63.616700000000002"/>
    <n v="5.8139534883720903E-3"/>
    <x v="3"/>
    <x v="3"/>
    <n v="0.91991000988190297"/>
  </r>
  <r>
    <n v="652"/>
    <x v="526"/>
    <n v="17200000"/>
    <n v="14600000000"/>
    <x v="7"/>
    <n v="4685"/>
    <n v="49"/>
    <n v="15296000"/>
    <n v="3800"/>
    <n v="61200"/>
    <n v="45900"/>
    <n v="734200"/>
    <n v="100000"/>
    <x v="495"/>
    <x v="7"/>
    <x v="1"/>
    <s v="US"/>
    <n v="88.2"/>
    <n v="328000000"/>
    <n v="14.7"/>
    <n v="271000000"/>
    <n v="37.090240000000001"/>
    <n v="-95.712900000000005"/>
    <n v="5.8139534883720903E-3"/>
    <x v="1"/>
    <x v="1"/>
    <n v="0.82621951219512202"/>
  </r>
  <r>
    <n v="56"/>
    <x v="527"/>
    <n v="17200000"/>
    <n v="7340000000"/>
    <x v="0"/>
    <n v="138"/>
    <n v="7"/>
    <n v="72684000"/>
    <n v="18200"/>
    <n v="290700"/>
    <n v="218100"/>
    <n v="3500000"/>
    <n v="0"/>
    <x v="496"/>
    <x v="0"/>
    <x v="7"/>
    <s v="BR"/>
    <n v="51.3"/>
    <n v="213000000"/>
    <n v="12.08"/>
    <n v="183000000"/>
    <n v="-14.234999999999999"/>
    <n v="-51.9253"/>
    <n v="0"/>
    <x v="12"/>
    <x v="12"/>
    <n v="0.85915492957746498"/>
  </r>
  <r>
    <n v="527"/>
    <x v="528"/>
    <n v="17200000"/>
    <n v="3610000000"/>
    <x v="14"/>
    <n v="1567"/>
    <n v="49"/>
    <n v="52325000"/>
    <n v="13100"/>
    <n v="209300"/>
    <n v="157000"/>
    <n v="2500000"/>
    <n v="100000"/>
    <x v="497"/>
    <x v="14"/>
    <x v="1"/>
    <s v="US"/>
    <n v="88.2"/>
    <n v="328000000"/>
    <n v="14.7"/>
    <n v="271000000"/>
    <n v="37.090240000000001"/>
    <n v="-95.712900000000005"/>
    <n v="5.8139534883720903E-3"/>
    <x v="10"/>
    <x v="10"/>
    <n v="0.82621951219512202"/>
  </r>
  <r>
    <n v="841"/>
    <x v="529"/>
    <n v="17100000"/>
    <n v="9710000000"/>
    <x v="2"/>
    <n v="148225"/>
    <n v="20"/>
    <n v="45811000"/>
    <n v="11500"/>
    <n v="183200"/>
    <n v="137400"/>
    <n v="2200000"/>
    <n v="100000"/>
    <x v="498"/>
    <x v="2"/>
    <x v="22"/>
    <s v="ID"/>
    <n v="36.299999999999997"/>
    <n v="270000000"/>
    <n v="4.6900000000000004"/>
    <n v="152000000"/>
    <n v="-0.78927999999999998"/>
    <n v="113.9213"/>
    <n v="5.8479532163742704E-3"/>
    <x v="7"/>
    <x v="7"/>
    <n v="0.562962962962963"/>
  </r>
  <r>
    <n v="816"/>
    <x v="530"/>
    <n v="17100000"/>
    <n v="4450000000"/>
    <x v="11"/>
    <n v="498"/>
    <n v="36"/>
    <n v="37164000"/>
    <n v="9300"/>
    <n v="148700"/>
    <n v="111500"/>
    <n v="1800000"/>
    <n v="100000"/>
    <x v="499"/>
    <x v="11"/>
    <x v="3"/>
    <s v="RU"/>
    <n v="81.900000000000006"/>
    <n v="144000000"/>
    <n v="4.59"/>
    <n v="108000000"/>
    <n v="61.524009999999997"/>
    <n v="105.3188"/>
    <n v="5.8479532163742704E-3"/>
    <x v="1"/>
    <x v="1"/>
    <n v="0.75"/>
  </r>
  <r>
    <n v="493"/>
    <x v="531"/>
    <n v="17100000"/>
    <n v="2170000000"/>
    <x v="11"/>
    <n v="142"/>
    <n v="49"/>
    <n v="1761000"/>
    <n v="440"/>
    <n v="7000"/>
    <n v="5300"/>
    <n v="84500"/>
    <n v="0"/>
    <x v="500"/>
    <x v="11"/>
    <x v="1"/>
    <s v="US"/>
    <n v="88.2"/>
    <n v="328000000"/>
    <n v="14.7"/>
    <n v="271000000"/>
    <n v="37.090240000000001"/>
    <n v="-95.712900000000005"/>
    <n v="0"/>
    <x v="2"/>
    <x v="2"/>
    <n v="0.82621951219512202"/>
  </r>
  <r>
    <n v="505"/>
    <x v="532"/>
    <n v="17000000"/>
    <n v="14500000000"/>
    <x v="0"/>
    <n v="97"/>
    <n v="49"/>
    <n v="49817000"/>
    <n v="12500"/>
    <n v="199300"/>
    <n v="149500"/>
    <n v="2400000"/>
    <n v="0"/>
    <x v="218"/>
    <x v="0"/>
    <x v="1"/>
    <s v="US"/>
    <n v="88.2"/>
    <n v="328000000"/>
    <n v="14.7"/>
    <n v="271000000"/>
    <n v="37.090240000000001"/>
    <n v="-95.712900000000005"/>
    <n v="0"/>
    <x v="13"/>
    <x v="13"/>
    <n v="0.82621951219512202"/>
  </r>
  <r>
    <n v="291"/>
    <x v="533"/>
    <n v="17000000"/>
    <n v="8230000000"/>
    <x v="2"/>
    <n v="1"/>
    <n v="48"/>
    <n v="0"/>
    <n v="0"/>
    <n v="0"/>
    <n v="0"/>
    <n v="0"/>
    <n v="0"/>
    <x v="501"/>
    <x v="2"/>
    <x v="5"/>
    <s v="GB"/>
    <n v="60"/>
    <n v="66834405"/>
    <n v="3.85"/>
    <n v="55908316"/>
    <n v="55.378050000000002"/>
    <n v="-3.4359700000000002"/>
    <n v="0"/>
    <x v="10"/>
    <x v="10"/>
    <n v="0.83651999295871604"/>
  </r>
  <r>
    <n v="657"/>
    <x v="534"/>
    <n v="17000000"/>
    <n v="1000000000"/>
    <x v="11"/>
    <n v="1407"/>
    <n v="19"/>
    <n v="7626000"/>
    <n v="1900"/>
    <n v="30500"/>
    <n v="22900"/>
    <n v="366100"/>
    <n v="100000"/>
    <x v="134"/>
    <x v="11"/>
    <x v="0"/>
    <s v="IN"/>
    <n v="28.1"/>
    <n v="1370000000"/>
    <n v="5.36"/>
    <n v="471000000"/>
    <n v="20.593679999999999"/>
    <n v="78.962879999999998"/>
    <n v="5.8823529411764696E-3"/>
    <x v="2"/>
    <x v="2"/>
    <n v="0.34379562043795597"/>
  </r>
  <r>
    <n v="663"/>
    <x v="535"/>
    <n v="17000000"/>
    <n v="10800000000"/>
    <x v="0"/>
    <n v="1015"/>
    <n v="48"/>
    <n v="93768000"/>
    <n v="23400"/>
    <n v="375100"/>
    <n v="281300"/>
    <n v="4500000"/>
    <n v="100000"/>
    <x v="502"/>
    <x v="0"/>
    <x v="5"/>
    <s v="GB"/>
    <n v="60"/>
    <n v="66834405"/>
    <n v="3.85"/>
    <n v="55908316"/>
    <n v="55.378050000000002"/>
    <n v="-3.4359700000000002"/>
    <n v="5.8823529411764696E-3"/>
    <x v="10"/>
    <x v="10"/>
    <n v="0.83651999295871604"/>
  </r>
  <r>
    <n v="326"/>
    <x v="536"/>
    <n v="16900000"/>
    <n v="9110000000"/>
    <x v="7"/>
    <n v="1910"/>
    <n v="49"/>
    <n v="10889000"/>
    <n v="2700"/>
    <n v="43600"/>
    <n v="32700"/>
    <n v="522600"/>
    <n v="0"/>
    <x v="503"/>
    <x v="7"/>
    <x v="1"/>
    <s v="US"/>
    <n v="88.2"/>
    <n v="328000000"/>
    <n v="14.7"/>
    <n v="271000000"/>
    <n v="37.090240000000001"/>
    <n v="-95.712900000000005"/>
    <n v="0"/>
    <x v="0"/>
    <x v="0"/>
    <n v="0.82621951219512202"/>
  </r>
  <r>
    <n v="19"/>
    <x v="537"/>
    <n v="16900000"/>
    <n v="9270000000"/>
    <x v="11"/>
    <n v="441"/>
    <n v="19"/>
    <n v="89782000"/>
    <n v="22400"/>
    <n v="359100"/>
    <n v="269300"/>
    <n v="4300000"/>
    <n v="0"/>
    <x v="504"/>
    <x v="11"/>
    <x v="0"/>
    <s v="IN"/>
    <n v="28.1"/>
    <n v="1370000000"/>
    <n v="5.36"/>
    <n v="471000000"/>
    <n v="20.593679999999999"/>
    <n v="78.962879999999998"/>
    <n v="0"/>
    <x v="14"/>
    <x v="14"/>
    <n v="0.34379562043795597"/>
  </r>
  <r>
    <n v="649"/>
    <x v="538"/>
    <n v="16900000"/>
    <n v="8680000000"/>
    <x v="0"/>
    <n v="2235"/>
    <n v="19"/>
    <n v="72911000"/>
    <n v="18200"/>
    <n v="291600"/>
    <n v="218700"/>
    <n v="3500000"/>
    <n v="200000"/>
    <x v="505"/>
    <x v="0"/>
    <x v="0"/>
    <s v="IN"/>
    <n v="28.1"/>
    <n v="1370000000"/>
    <n v="5.36"/>
    <n v="471000000"/>
    <n v="20.593679999999999"/>
    <n v="78.962879999999998"/>
    <n v="1.18343195266272E-2"/>
    <x v="12"/>
    <x v="12"/>
    <n v="0.34379562043795597"/>
  </r>
  <r>
    <n v="188"/>
    <x v="539"/>
    <n v="16900000"/>
    <n v="9540000000"/>
    <x v="6"/>
    <n v="2337"/>
    <n v="49"/>
    <n v="275000000"/>
    <n v="68800"/>
    <n v="1100000"/>
    <n v="825800"/>
    <n v="13200000"/>
    <n v="700000"/>
    <x v="506"/>
    <x v="6"/>
    <x v="1"/>
    <s v="US"/>
    <n v="88.2"/>
    <n v="328000000"/>
    <n v="14.7"/>
    <n v="271000000"/>
    <n v="37.090240000000001"/>
    <n v="-95.712900000000005"/>
    <n v="4.1420118343195297E-2"/>
    <x v="5"/>
    <x v="5"/>
    <n v="0.82621951219512202"/>
  </r>
  <r>
    <n v="883"/>
    <x v="540"/>
    <n v="16900000"/>
    <n v="4610000000"/>
    <x v="2"/>
    <n v="3900"/>
    <n v="49"/>
    <n v="36357000"/>
    <n v="9100"/>
    <n v="145400"/>
    <n v="109100"/>
    <n v="1700000"/>
    <n v="100000"/>
    <x v="507"/>
    <x v="2"/>
    <x v="1"/>
    <s v="US"/>
    <n v="88.2"/>
    <n v="328000000"/>
    <n v="14.7"/>
    <n v="271000000"/>
    <n v="37.090240000000001"/>
    <n v="-95.712900000000005"/>
    <n v="5.9171597633136102E-3"/>
    <x v="11"/>
    <x v="11"/>
    <n v="0.82621951219512202"/>
  </r>
  <r>
    <n v="237"/>
    <x v="541"/>
    <n v="16900000"/>
    <n v="3830000000"/>
    <x v="2"/>
    <n v="366"/>
    <n v="49"/>
    <n v="1635000"/>
    <n v="409"/>
    <n v="6500"/>
    <n v="4900"/>
    <n v="78500"/>
    <n v="0"/>
    <x v="508"/>
    <x v="2"/>
    <x v="1"/>
    <s v="US"/>
    <n v="88.2"/>
    <n v="328000000"/>
    <n v="14.7"/>
    <n v="271000000"/>
    <n v="37.090240000000001"/>
    <n v="-95.712900000000005"/>
    <n v="0"/>
    <x v="2"/>
    <x v="2"/>
    <n v="0.82621951219512202"/>
  </r>
  <r>
    <n v="108"/>
    <x v="542"/>
    <n v="16900000"/>
    <n v="3520000000"/>
    <x v="13"/>
    <n v="4891"/>
    <n v="7"/>
    <n v="150000000"/>
    <n v="37400"/>
    <n v="598200"/>
    <n v="448600"/>
    <n v="7200000"/>
    <n v="400000"/>
    <x v="509"/>
    <x v="13"/>
    <x v="7"/>
    <s v="BR"/>
    <n v="51.3"/>
    <n v="213000000"/>
    <n v="12.08"/>
    <n v="183000000"/>
    <n v="-14.234999999999999"/>
    <n v="-51.9253"/>
    <n v="2.3668639053254399E-2"/>
    <x v="5"/>
    <x v="5"/>
    <n v="0.85915492957746498"/>
  </r>
  <r>
    <n v="205"/>
    <x v="543"/>
    <n v="16800000"/>
    <n v="2320000000"/>
    <x v="2"/>
    <n v="1"/>
    <n v="29"/>
    <n v="0"/>
    <n v="0"/>
    <n v="0"/>
    <n v="0"/>
    <n v="0"/>
    <n v="0"/>
    <x v="510"/>
    <x v="2"/>
    <x v="10"/>
    <s v="MX"/>
    <n v="40.200000000000003"/>
    <n v="126000000"/>
    <n v="3.42"/>
    <n v="103000000"/>
    <n v="23.634499999999999"/>
    <n v="-102.553"/>
    <n v="0"/>
    <x v="5"/>
    <x v="5"/>
    <n v="0.817460317460318"/>
  </r>
  <r>
    <n v="295"/>
    <x v="544"/>
    <n v="16800000"/>
    <n v="3690000000"/>
    <x v="1"/>
    <n v="1491"/>
    <n v="7"/>
    <n v="44121000"/>
    <n v="11000"/>
    <n v="176500"/>
    <n v="132400"/>
    <n v="2100000"/>
    <n v="100000"/>
    <x v="511"/>
    <x v="1"/>
    <x v="7"/>
    <s v="BR"/>
    <n v="51.3"/>
    <n v="213000000"/>
    <n v="12.08"/>
    <n v="183000000"/>
    <n v="-14.234999999999999"/>
    <n v="-51.9253"/>
    <n v="5.9523809523809503E-3"/>
    <x v="2"/>
    <x v="2"/>
    <n v="0.85915492957746498"/>
  </r>
  <r>
    <n v="221"/>
    <x v="545"/>
    <n v="16800000"/>
    <n v="6520000000"/>
    <x v="2"/>
    <n v="0"/>
    <n v="41"/>
    <n v="0"/>
    <n v="0"/>
    <n v="0"/>
    <n v="0"/>
    <n v="0"/>
    <n v="0"/>
    <x v="512"/>
    <x v="2"/>
    <x v="19"/>
    <s v="ES"/>
    <n v="88.9"/>
    <n v="47076781"/>
    <n v="13.96"/>
    <n v="37927409"/>
    <n v="40.46367"/>
    <n v="-3.7492200000000002"/>
    <n v="0"/>
    <x v="6"/>
    <x v="6"/>
    <n v="0.805650008228048"/>
  </r>
  <r>
    <n v="199"/>
    <x v="546"/>
    <n v="16800000"/>
    <n v="7210000000"/>
    <x v="6"/>
    <n v="41"/>
    <n v="19"/>
    <n v="1"/>
    <n v="0"/>
    <n v="0"/>
    <n v="0"/>
    <n v="0.05"/>
    <n v="1"/>
    <x v="513"/>
    <x v="6"/>
    <x v="0"/>
    <s v="IN"/>
    <n v="28.1"/>
    <n v="1370000000"/>
    <n v="5.36"/>
    <n v="471000000"/>
    <n v="20.593679999999999"/>
    <n v="78.962879999999998"/>
    <n v="5.9523809523809502E-8"/>
    <x v="15"/>
    <x v="15"/>
    <n v="0.34379562043795597"/>
  </r>
  <r>
    <n v="473"/>
    <x v="547"/>
    <n v="16800000"/>
    <n v="7200000000"/>
    <x v="2"/>
    <n v="502"/>
    <n v="20"/>
    <n v="42836000"/>
    <n v="10700"/>
    <n v="171300"/>
    <n v="128500"/>
    <n v="2100000"/>
    <n v="100000"/>
    <x v="457"/>
    <x v="2"/>
    <x v="22"/>
    <s v="ID"/>
    <n v="36.299999999999997"/>
    <n v="270000000"/>
    <n v="4.6900000000000004"/>
    <n v="152000000"/>
    <n v="-0.78927999999999998"/>
    <n v="113.9213"/>
    <n v="5.9523809523809503E-3"/>
    <x v="16"/>
    <x v="16"/>
    <n v="0.562962962962963"/>
  </r>
  <r>
    <n v="169"/>
    <x v="548"/>
    <n v="16700000"/>
    <n v="7100000000"/>
    <x v="7"/>
    <n v="1693"/>
    <n v="49"/>
    <n v="105000000"/>
    <n v="26300"/>
    <n v="420500"/>
    <n v="315300"/>
    <n v="5000000"/>
    <n v="200000"/>
    <x v="514"/>
    <x v="7"/>
    <x v="1"/>
    <s v="US"/>
    <n v="88.2"/>
    <n v="328000000"/>
    <n v="14.7"/>
    <n v="271000000"/>
    <n v="37.090240000000001"/>
    <n v="-95.712900000000005"/>
    <n v="1.19760479041916E-2"/>
    <x v="13"/>
    <x v="13"/>
    <n v="0.82621951219512202"/>
  </r>
  <r>
    <n v="704"/>
    <x v="549"/>
    <n v="16700000"/>
    <n v="10400000000"/>
    <x v="2"/>
    <n v="3"/>
    <n v="32"/>
    <n v="7"/>
    <n v="0"/>
    <n v="0.03"/>
    <n v="0.02"/>
    <n v="0.34"/>
    <n v="10"/>
    <x v="515"/>
    <x v="2"/>
    <x v="14"/>
    <s v="PK"/>
    <n v="9"/>
    <n v="217000000"/>
    <n v="4.45"/>
    <n v="79927762"/>
    <n v="30.375319999999999"/>
    <n v="69.345119999999994"/>
    <n v="5.9880239520958104E-7"/>
    <x v="17"/>
    <x v="17"/>
    <n v="0.36833070046083"/>
  </r>
  <r>
    <n v="859"/>
    <x v="550"/>
    <n v="16700000"/>
    <n v="5090000000"/>
    <x v="6"/>
    <n v="8741"/>
    <n v="29"/>
    <n v="16139000"/>
    <n v="4000"/>
    <n v="64600"/>
    <n v="48400"/>
    <n v="774700"/>
    <n v="0"/>
    <x v="516"/>
    <x v="6"/>
    <x v="10"/>
    <s v="MX"/>
    <n v="40.200000000000003"/>
    <n v="126000000"/>
    <n v="3.42"/>
    <n v="103000000"/>
    <n v="23.634499999999999"/>
    <n v="-102.553"/>
    <n v="0"/>
    <x v="7"/>
    <x v="7"/>
    <n v="0.817460317460318"/>
  </r>
  <r>
    <n v="918"/>
    <x v="551"/>
    <n v="16700000"/>
    <n v="8830000000"/>
    <x v="2"/>
    <n v="920"/>
    <n v="49"/>
    <n v="45698000"/>
    <n v="11400"/>
    <n v="182800"/>
    <n v="137100"/>
    <n v="2200000"/>
    <n v="100000"/>
    <x v="517"/>
    <x v="2"/>
    <x v="1"/>
    <s v="US"/>
    <n v="88.2"/>
    <n v="328000000"/>
    <n v="14.7"/>
    <n v="271000000"/>
    <n v="37.090240000000001"/>
    <n v="-95.712900000000005"/>
    <n v="5.9880239520958096E-3"/>
    <x v="1"/>
    <x v="1"/>
    <n v="0.82621951219512202"/>
  </r>
  <r>
    <n v="845"/>
    <x v="552"/>
    <n v="16700000"/>
    <n v="7980000000"/>
    <x v="0"/>
    <n v="13"/>
    <n v="49"/>
    <n v="37623"/>
    <n v="9"/>
    <n v="150"/>
    <n v="113"/>
    <n v="1800"/>
    <n v="0"/>
    <x v="518"/>
    <x v="0"/>
    <x v="1"/>
    <s v="US"/>
    <n v="88.2"/>
    <n v="328000000"/>
    <n v="14.7"/>
    <n v="271000000"/>
    <n v="37.090240000000001"/>
    <n v="-95.712900000000005"/>
    <n v="0"/>
    <x v="4"/>
    <x v="4"/>
    <n v="0.82621951219512202"/>
  </r>
  <r>
    <n v="611"/>
    <x v="553"/>
    <n v="16600000"/>
    <n v="7440000000"/>
    <x v="10"/>
    <n v="112261"/>
    <n v="19"/>
    <n v="59201000"/>
    <n v="14800"/>
    <n v="236800"/>
    <n v="177600"/>
    <n v="2800000"/>
    <n v="100000"/>
    <x v="519"/>
    <x v="10"/>
    <x v="0"/>
    <s v="IN"/>
    <n v="28.1"/>
    <n v="1370000000"/>
    <n v="5.36"/>
    <n v="471000000"/>
    <n v="20.593679999999999"/>
    <n v="78.962879999999998"/>
    <n v="6.0240963855421699E-3"/>
    <x v="2"/>
    <x v="2"/>
    <n v="0.34379562043795597"/>
  </r>
  <r>
    <n v="458"/>
    <x v="554"/>
    <n v="16600000"/>
    <n v="11900000000"/>
    <x v="0"/>
    <n v="8976"/>
    <n v="19"/>
    <n v="89012000"/>
    <n v="22300"/>
    <n v="356000"/>
    <n v="267000"/>
    <n v="4300000"/>
    <n v="100000"/>
    <x v="520"/>
    <x v="0"/>
    <x v="0"/>
    <s v="IN"/>
    <n v="28.1"/>
    <n v="1370000000"/>
    <n v="5.36"/>
    <n v="471000000"/>
    <n v="20.593679999999999"/>
    <n v="78.962879999999998"/>
    <n v="6.0240963855421699E-3"/>
    <x v="12"/>
    <x v="12"/>
    <n v="0.34379562043795597"/>
  </r>
  <r>
    <n v="909"/>
    <x v="555"/>
    <n v="16600000"/>
    <n v="2800000000"/>
    <x v="2"/>
    <n v="0"/>
    <n v="29"/>
    <n v="0"/>
    <n v="0"/>
    <n v="0"/>
    <n v="0"/>
    <n v="0"/>
    <n v="0"/>
    <x v="521"/>
    <x v="2"/>
    <x v="10"/>
    <s v="MX"/>
    <n v="40.200000000000003"/>
    <n v="126000000"/>
    <n v="3.42"/>
    <n v="103000000"/>
    <n v="23.634499999999999"/>
    <n v="-102.553"/>
    <n v="0"/>
    <x v="4"/>
    <x v="4"/>
    <n v="0.817460317460318"/>
  </r>
  <r>
    <n v="411"/>
    <x v="556"/>
    <n v="16600000"/>
    <n v="5820000000"/>
    <x v="2"/>
    <n v="413"/>
    <n v="49"/>
    <n v="199000000"/>
    <n v="49800"/>
    <n v="796100"/>
    <n v="597100"/>
    <n v="9600000"/>
    <n v="300000"/>
    <x v="522"/>
    <x v="2"/>
    <x v="1"/>
    <s v="US"/>
    <n v="88.2"/>
    <n v="328000000"/>
    <n v="14.7"/>
    <n v="271000000"/>
    <n v="37.090240000000001"/>
    <n v="-95.712900000000005"/>
    <n v="1.8072289156626498E-2"/>
    <x v="0"/>
    <x v="0"/>
    <n v="0.82621951219512202"/>
  </r>
  <r>
    <n v="357"/>
    <x v="557"/>
    <n v="16600000"/>
    <n v="3700000000"/>
    <x v="9"/>
    <n v="216"/>
    <n v="41"/>
    <n v="65470"/>
    <n v="16"/>
    <n v="262"/>
    <n v="196"/>
    <n v="3100"/>
    <n v="0"/>
    <x v="523"/>
    <x v="9"/>
    <x v="19"/>
    <s v="ES"/>
    <n v="88.9"/>
    <n v="47076781"/>
    <n v="13.96"/>
    <n v="37927409"/>
    <n v="40.46367"/>
    <n v="-3.7492200000000002"/>
    <n v="0"/>
    <x v="14"/>
    <x v="14"/>
    <n v="0.805650008228048"/>
  </r>
  <r>
    <n v="758"/>
    <x v="558"/>
    <n v="16600000"/>
    <n v="9440000000"/>
    <x v="2"/>
    <n v="20102"/>
    <n v="19"/>
    <n v="154000000"/>
    <n v="38500"/>
    <n v="616200"/>
    <n v="462100"/>
    <n v="7400000"/>
    <n v="200000"/>
    <x v="196"/>
    <x v="2"/>
    <x v="0"/>
    <s v="IN"/>
    <n v="28.1"/>
    <n v="1370000000"/>
    <n v="5.36"/>
    <n v="471000000"/>
    <n v="20.593679999999999"/>
    <n v="78.962879999999998"/>
    <n v="1.20481927710843E-2"/>
    <x v="12"/>
    <x v="12"/>
    <n v="0.34379562043795597"/>
  </r>
  <r>
    <n v="381"/>
    <x v="559"/>
    <n v="16600000"/>
    <n v="1320000000"/>
    <x v="5"/>
    <n v="180"/>
    <n v="34"/>
    <n v="15079000"/>
    <n v="3800"/>
    <n v="60300"/>
    <n v="45200"/>
    <n v="723800"/>
    <n v="100000"/>
    <x v="524"/>
    <x v="5"/>
    <x v="15"/>
    <s v="PH"/>
    <n v="35.5"/>
    <n v="108000000"/>
    <n v="2.15"/>
    <n v="50975903"/>
    <n v="12.879720000000001"/>
    <n v="121.774"/>
    <n v="6.0240963855421699E-3"/>
    <x v="6"/>
    <x v="6"/>
    <n v="0.47199910185185201"/>
  </r>
  <r>
    <n v="936"/>
    <x v="560"/>
    <n v="16600000"/>
    <n v="15300000000"/>
    <x v="2"/>
    <n v="2200"/>
    <n v="18"/>
    <n v="617000000"/>
    <n v="154300"/>
    <n v="2500000"/>
    <n v="1900000"/>
    <n v="29600000"/>
    <n v="900000"/>
    <x v="525"/>
    <x v="2"/>
    <x v="32"/>
    <s v="DE"/>
    <n v="70.2"/>
    <n v="83132799"/>
    <n v="3.04"/>
    <n v="64324835"/>
    <n v="51.165689999999998"/>
    <n v="10.45153"/>
    <n v="5.4216867469879498E-2"/>
    <x v="15"/>
    <x v="15"/>
    <n v="0.77376000536202305"/>
  </r>
  <r>
    <n v="90"/>
    <x v="561"/>
    <n v="16500000"/>
    <n v="7040000000"/>
    <x v="10"/>
    <n v="21243"/>
    <n v="19"/>
    <n v="131000000"/>
    <n v="32800"/>
    <n v="524800"/>
    <n v="393600"/>
    <n v="6300000"/>
    <n v="300000"/>
    <x v="526"/>
    <x v="10"/>
    <x v="0"/>
    <s v="IN"/>
    <n v="28.1"/>
    <n v="1370000000"/>
    <n v="5.36"/>
    <n v="471000000"/>
    <n v="20.593679999999999"/>
    <n v="78.962879999999998"/>
    <n v="1.8181818181818198E-2"/>
    <x v="13"/>
    <x v="13"/>
    <n v="0.34379562043795597"/>
  </r>
  <r>
    <n v="955"/>
    <x v="562"/>
    <n v="16500000"/>
    <n v="2440000000"/>
    <x v="2"/>
    <n v="421"/>
    <n v="49"/>
    <n v="21953000"/>
    <n v="5500"/>
    <n v="87800"/>
    <n v="65900"/>
    <n v="1100000"/>
    <n v="200000"/>
    <x v="527"/>
    <x v="2"/>
    <x v="1"/>
    <s v="US"/>
    <n v="88.2"/>
    <n v="328000000"/>
    <n v="14.7"/>
    <n v="271000000"/>
    <n v="37.090240000000001"/>
    <n v="-95.712900000000005"/>
    <n v="1.21212121212121E-2"/>
    <x v="7"/>
    <x v="7"/>
    <n v="0.82621951219512202"/>
  </r>
  <r>
    <n v="265"/>
    <x v="563"/>
    <n v="16500000"/>
    <n v="3040000000"/>
    <x v="11"/>
    <n v="438"/>
    <n v="49"/>
    <n v="113000000"/>
    <n v="28200"/>
    <n v="451900"/>
    <n v="339000"/>
    <n v="5400000"/>
    <n v="100000"/>
    <x v="528"/>
    <x v="11"/>
    <x v="1"/>
    <s v="US"/>
    <n v="88.2"/>
    <n v="328000000"/>
    <n v="14.7"/>
    <n v="271000000"/>
    <n v="37.090240000000001"/>
    <n v="-95.712900000000005"/>
    <n v="6.0606060606060597E-3"/>
    <x v="12"/>
    <x v="12"/>
    <n v="0.82621951219512202"/>
  </r>
  <r>
    <n v="289"/>
    <x v="564"/>
    <n v="16500000"/>
    <n v="7410000000"/>
    <x v="2"/>
    <n v="735"/>
    <n v="49"/>
    <n v="24378000"/>
    <n v="6100"/>
    <n v="97500"/>
    <n v="73100"/>
    <n v="1200000"/>
    <n v="0"/>
    <x v="529"/>
    <x v="2"/>
    <x v="1"/>
    <s v="US"/>
    <n v="88.2"/>
    <n v="328000000"/>
    <n v="14.7"/>
    <n v="271000000"/>
    <n v="37.090240000000001"/>
    <n v="-95.712900000000005"/>
    <n v="0"/>
    <x v="5"/>
    <x v="5"/>
    <n v="0.82621951219512202"/>
  </r>
  <r>
    <n v="431"/>
    <x v="565"/>
    <n v="16400000"/>
    <n v="4430000000"/>
    <x v="11"/>
    <n v="428"/>
    <n v="44"/>
    <n v="9341000"/>
    <n v="2300"/>
    <n v="37400"/>
    <n v="28000"/>
    <n v="448400"/>
    <n v="0"/>
    <x v="530"/>
    <x v="11"/>
    <x v="16"/>
    <s v="TH"/>
    <n v="49.3"/>
    <n v="69625582"/>
    <n v="0.75"/>
    <n v="35294600"/>
    <n v="15.87003"/>
    <n v="100.99250000000001"/>
    <n v="0"/>
    <x v="12"/>
    <x v="12"/>
    <n v="0.50691999960589196"/>
  </r>
  <r>
    <n v="310"/>
    <x v="566"/>
    <n v="16400000"/>
    <n v="12800000000"/>
    <x v="2"/>
    <n v="23952"/>
    <n v="44"/>
    <n v="181000000"/>
    <n v="45300"/>
    <n v="725500"/>
    <n v="544100"/>
    <n v="8700000"/>
    <n v="200000"/>
    <x v="531"/>
    <x v="2"/>
    <x v="16"/>
    <s v="TH"/>
    <n v="49.3"/>
    <n v="69625582"/>
    <n v="0.75"/>
    <n v="35294600"/>
    <n v="15.87003"/>
    <n v="100.99250000000001"/>
    <n v="1.21951219512195E-2"/>
    <x v="4"/>
    <x v="4"/>
    <n v="0.50691999960589196"/>
  </r>
  <r>
    <n v="145"/>
    <x v="567"/>
    <n v="16400000"/>
    <n v="9460000000"/>
    <x v="2"/>
    <n v="56203"/>
    <n v="44"/>
    <n v="87757000"/>
    <n v="21900"/>
    <n v="351000"/>
    <n v="263300"/>
    <n v="4200000"/>
    <n v="100000"/>
    <x v="532"/>
    <x v="2"/>
    <x v="16"/>
    <s v="TH"/>
    <n v="49.3"/>
    <n v="69625582"/>
    <n v="0.75"/>
    <n v="35294600"/>
    <n v="15.87003"/>
    <n v="100.99250000000001"/>
    <n v="6.0975609756097598E-3"/>
    <x v="4"/>
    <x v="4"/>
    <n v="0.50691999960589196"/>
  </r>
  <r>
    <n v="47"/>
    <x v="568"/>
    <n v="16400000"/>
    <n v="14400000000"/>
    <x v="2"/>
    <n v="1"/>
    <n v="49"/>
    <n v="1"/>
    <n v="0"/>
    <n v="0"/>
    <n v="0"/>
    <n v="0.05"/>
    <n v="0"/>
    <x v="533"/>
    <x v="2"/>
    <x v="1"/>
    <s v="US"/>
    <n v="88.2"/>
    <n v="328000000"/>
    <n v="14.7"/>
    <n v="271000000"/>
    <n v="37.090240000000001"/>
    <n v="-95.712900000000005"/>
    <n v="0"/>
    <x v="3"/>
    <x v="3"/>
    <n v="0.82621951219512202"/>
  </r>
  <r>
    <n v="707"/>
    <x v="569"/>
    <n v="16400000"/>
    <n v="3960000000"/>
    <x v="9"/>
    <n v="1091"/>
    <n v="49"/>
    <n v="18028000"/>
    <n v="4500"/>
    <n v="72100"/>
    <n v="54100"/>
    <n v="865300"/>
    <n v="0"/>
    <x v="534"/>
    <x v="9"/>
    <x v="1"/>
    <s v="US"/>
    <n v="88.2"/>
    <n v="328000000"/>
    <n v="14.7"/>
    <n v="271000000"/>
    <n v="37.090240000000001"/>
    <n v="-95.712900000000005"/>
    <n v="0"/>
    <x v="12"/>
    <x v="12"/>
    <n v="0.82621951219512202"/>
  </r>
  <r>
    <n v="673"/>
    <x v="570"/>
    <n v="16400000"/>
    <n v="13500000000"/>
    <x v="2"/>
    <n v="1"/>
    <n v="20"/>
    <n v="0"/>
    <n v="0"/>
    <n v="0"/>
    <n v="0"/>
    <n v="0"/>
    <n v="0"/>
    <x v="535"/>
    <x v="2"/>
    <x v="22"/>
    <s v="ID"/>
    <n v="36.299999999999997"/>
    <n v="270000000"/>
    <n v="4.6900000000000004"/>
    <n v="152000000"/>
    <n v="-0.78927999999999998"/>
    <n v="113.9213"/>
    <n v="0"/>
    <x v="9"/>
    <x v="9"/>
    <n v="0.562962962962963"/>
  </r>
  <r>
    <n v="867"/>
    <x v="571"/>
    <n v="16400000"/>
    <n v="7140000000"/>
    <x v="8"/>
    <n v="14662"/>
    <n v="49"/>
    <n v="133000000"/>
    <n v="33300"/>
    <n v="532800"/>
    <n v="399600"/>
    <n v="6400000"/>
    <n v="100000"/>
    <x v="536"/>
    <x v="8"/>
    <x v="1"/>
    <s v="US"/>
    <n v="88.2"/>
    <n v="328000000"/>
    <n v="14.7"/>
    <n v="271000000"/>
    <n v="37.090240000000001"/>
    <n v="-95.712900000000005"/>
    <n v="6.0975609756097598E-3"/>
    <x v="0"/>
    <x v="0"/>
    <n v="0.82621951219512202"/>
  </r>
  <r>
    <n v="705"/>
    <x v="572"/>
    <n v="16300000"/>
    <n v="10200000000"/>
    <x v="0"/>
    <n v="230"/>
    <n v="48"/>
    <n v="85778000"/>
    <n v="21400"/>
    <n v="343100"/>
    <n v="257300"/>
    <n v="4100000"/>
    <n v="0"/>
    <x v="537"/>
    <x v="0"/>
    <x v="5"/>
    <s v="GB"/>
    <n v="60"/>
    <n v="66834405"/>
    <n v="3.85"/>
    <n v="55908316"/>
    <n v="55.378050000000002"/>
    <n v="-3.4359700000000002"/>
    <n v="0"/>
    <x v="1"/>
    <x v="1"/>
    <n v="0.83651999295871604"/>
  </r>
  <r>
    <n v="789"/>
    <x v="573"/>
    <n v="16300000"/>
    <n v="1660000000"/>
    <x v="7"/>
    <n v="989"/>
    <n v="49"/>
    <n v="17944000"/>
    <n v="4500"/>
    <n v="71800"/>
    <n v="53800"/>
    <n v="861300"/>
    <n v="200000"/>
    <x v="538"/>
    <x v="7"/>
    <x v="1"/>
    <s v="US"/>
    <n v="88.2"/>
    <n v="328000000"/>
    <n v="14.7"/>
    <n v="271000000"/>
    <n v="37.090240000000001"/>
    <n v="-95.712900000000005"/>
    <n v="1.22699386503067E-2"/>
    <x v="2"/>
    <x v="2"/>
    <n v="0.82621951219512202"/>
  </r>
  <r>
    <n v="133"/>
    <x v="574"/>
    <n v="16300000"/>
    <n v="6610000000"/>
    <x v="0"/>
    <n v="80"/>
    <n v="49"/>
    <n v="42704000"/>
    <n v="10700"/>
    <n v="170800"/>
    <n v="128100"/>
    <n v="2000000"/>
    <n v="100000"/>
    <x v="539"/>
    <x v="0"/>
    <x v="1"/>
    <s v="US"/>
    <n v="88.2"/>
    <n v="328000000"/>
    <n v="14.7"/>
    <n v="271000000"/>
    <n v="37.090240000000001"/>
    <n v="-95.712900000000005"/>
    <n v="6.1349693251533796E-3"/>
    <x v="3"/>
    <x v="3"/>
    <n v="0.82621951219512202"/>
  </r>
  <r>
    <n v="902"/>
    <x v="575"/>
    <n v="16300000"/>
    <n v="4770000000"/>
    <x v="7"/>
    <n v="652"/>
    <n v="48"/>
    <n v="3079000"/>
    <n v="770"/>
    <n v="12300"/>
    <n v="9200"/>
    <n v="147800"/>
    <n v="0"/>
    <x v="540"/>
    <x v="7"/>
    <x v="5"/>
    <s v="GB"/>
    <n v="60"/>
    <n v="66834405"/>
    <n v="3.85"/>
    <n v="55908316"/>
    <n v="55.378050000000002"/>
    <n v="-3.4359700000000002"/>
    <n v="0"/>
    <x v="1"/>
    <x v="1"/>
    <n v="0.83651999295871604"/>
  </r>
  <r>
    <n v="120"/>
    <x v="576"/>
    <n v="16300000"/>
    <n v="6580000000"/>
    <x v="0"/>
    <n v="490"/>
    <n v="49"/>
    <n v="28787000"/>
    <n v="7200"/>
    <n v="115100"/>
    <n v="86400"/>
    <n v="1400000"/>
    <n v="0"/>
    <x v="541"/>
    <x v="0"/>
    <x v="1"/>
    <s v="US"/>
    <n v="88.2"/>
    <n v="328000000"/>
    <n v="14.7"/>
    <n v="271000000"/>
    <n v="37.090240000000001"/>
    <n v="-95.712900000000005"/>
    <n v="0"/>
    <x v="8"/>
    <x v="8"/>
    <n v="0.82621951219512202"/>
  </r>
  <r>
    <n v="644"/>
    <x v="577"/>
    <n v="16300000"/>
    <n v="12500000000"/>
    <x v="0"/>
    <n v="352"/>
    <n v="49"/>
    <n v="88004000"/>
    <n v="22000"/>
    <n v="352000"/>
    <n v="264000"/>
    <n v="4200000"/>
    <n v="0"/>
    <x v="542"/>
    <x v="0"/>
    <x v="1"/>
    <s v="US"/>
    <n v="88.2"/>
    <n v="328000000"/>
    <n v="14.7"/>
    <n v="271000000"/>
    <n v="37.090240000000001"/>
    <n v="-95.712900000000005"/>
    <n v="0"/>
    <x v="0"/>
    <x v="0"/>
    <n v="0.82621951219512202"/>
  </r>
  <r>
    <n v="490"/>
    <x v="578"/>
    <n v="16300000"/>
    <n v="7520000000"/>
    <x v="0"/>
    <n v="278"/>
    <n v="48"/>
    <n v="38604000"/>
    <n v="9700"/>
    <n v="154400"/>
    <n v="115800"/>
    <n v="1900000"/>
    <n v="0"/>
    <x v="543"/>
    <x v="0"/>
    <x v="5"/>
    <s v="GB"/>
    <n v="60"/>
    <n v="66834405"/>
    <n v="3.85"/>
    <n v="55908316"/>
    <n v="55.378050000000002"/>
    <n v="-3.4359700000000002"/>
    <n v="0"/>
    <x v="12"/>
    <x v="12"/>
    <n v="0.83651999295871604"/>
  </r>
  <r>
    <n v="116"/>
    <x v="579"/>
    <n v="16300000"/>
    <n v="7140000000"/>
    <x v="2"/>
    <n v="1444"/>
    <n v="19"/>
    <n v="151000000"/>
    <n v="37900"/>
    <n v="605900"/>
    <n v="454400"/>
    <n v="7300000"/>
    <n v="300000"/>
    <x v="544"/>
    <x v="2"/>
    <x v="0"/>
    <s v="IN"/>
    <n v="28.1"/>
    <n v="1370000000"/>
    <n v="5.36"/>
    <n v="471000000"/>
    <n v="20.593679999999999"/>
    <n v="78.962879999999998"/>
    <n v="1.84049079754601E-2"/>
    <x v="12"/>
    <x v="12"/>
    <n v="0.34379562043795597"/>
  </r>
  <r>
    <n v="537"/>
    <x v="580"/>
    <n v="16300000"/>
    <n v="3530000000"/>
    <x v="2"/>
    <n v="54"/>
    <n v="49"/>
    <n v="29735"/>
    <n v="7"/>
    <n v="119"/>
    <n v="89"/>
    <n v="1400"/>
    <n v="0"/>
    <x v="545"/>
    <x v="2"/>
    <x v="1"/>
    <s v="US"/>
    <n v="88.2"/>
    <n v="328000000"/>
    <n v="14.7"/>
    <n v="271000000"/>
    <n v="37.090240000000001"/>
    <n v="-95.712900000000005"/>
    <n v="0"/>
    <x v="4"/>
    <x v="4"/>
    <n v="0.82621951219512202"/>
  </r>
  <r>
    <n v="650"/>
    <x v="581"/>
    <n v="16200000"/>
    <n v="9760000000"/>
    <x v="0"/>
    <n v="3943"/>
    <n v="51"/>
    <n v="257000000"/>
    <n v="64200"/>
    <n v="1000000"/>
    <n v="770200"/>
    <n v="12300000"/>
    <n v="200000"/>
    <x v="546"/>
    <x v="0"/>
    <x v="39"/>
    <s v="VN"/>
    <n v="28.5"/>
    <n v="96462106"/>
    <n v="2.0099999999999998"/>
    <n v="35332140"/>
    <n v="14.05832"/>
    <n v="108.27719999999999"/>
    <n v="1.2345679012345699E-2"/>
    <x v="7"/>
    <x v="7"/>
    <n v="0.36627999807509898"/>
  </r>
  <r>
    <n v="261"/>
    <x v="582"/>
    <n v="16200000"/>
    <n v="4810000000"/>
    <x v="6"/>
    <n v="2"/>
    <n v="29"/>
    <n v="510"/>
    <n v="0.13"/>
    <n v="2"/>
    <n v="2"/>
    <n v="24"/>
    <n v="1"/>
    <x v="547"/>
    <x v="6"/>
    <x v="10"/>
    <s v="MX"/>
    <n v="40.200000000000003"/>
    <n v="126000000"/>
    <n v="3.42"/>
    <n v="103000000"/>
    <n v="23.634499999999999"/>
    <n v="-102.553"/>
    <n v="6.1728395061728398E-8"/>
    <x v="3"/>
    <x v="3"/>
    <n v="0.817460317460318"/>
  </r>
  <r>
    <n v="465"/>
    <x v="583"/>
    <n v="16200000"/>
    <n v="20500000000"/>
    <x v="2"/>
    <n v="31889"/>
    <n v="39"/>
    <n v="117000000"/>
    <n v="29300"/>
    <n v="468800"/>
    <n v="351600"/>
    <n v="5600000"/>
    <n v="200000"/>
    <x v="548"/>
    <x v="2"/>
    <x v="29"/>
    <s v="SG"/>
    <n v="84.8"/>
    <n v="5703569"/>
    <n v="4.1100000000000003"/>
    <n v="5703569"/>
    <n v="1.3520829999999999"/>
    <n v="103.8198"/>
    <n v="1.2345679012345699E-2"/>
    <x v="11"/>
    <x v="11"/>
    <n v="1"/>
  </r>
  <r>
    <n v="775"/>
    <x v="584"/>
    <n v="16200000"/>
    <n v="2990000000"/>
    <x v="11"/>
    <n v="1930"/>
    <n v="7"/>
    <n v="33015000"/>
    <n v="8300"/>
    <n v="132100"/>
    <n v="99000"/>
    <n v="1600000"/>
    <n v="100000"/>
    <x v="549"/>
    <x v="11"/>
    <x v="7"/>
    <s v="BR"/>
    <n v="51.3"/>
    <n v="213000000"/>
    <n v="12.08"/>
    <n v="183000000"/>
    <n v="-14.234999999999999"/>
    <n v="-51.9253"/>
    <n v="6.17283950617284E-3"/>
    <x v="1"/>
    <x v="1"/>
    <n v="0.85915492957746498"/>
  </r>
  <r>
    <n v="400"/>
    <x v="585"/>
    <n v="16200000"/>
    <n v="10200000000"/>
    <x v="0"/>
    <n v="258"/>
    <n v="49"/>
    <n v="63441000"/>
    <n v="15900"/>
    <n v="253800"/>
    <n v="190300"/>
    <n v="3000000"/>
    <n v="0"/>
    <x v="55"/>
    <x v="0"/>
    <x v="1"/>
    <s v="US"/>
    <n v="88.2"/>
    <n v="328000000"/>
    <n v="14.7"/>
    <n v="271000000"/>
    <n v="37.090240000000001"/>
    <n v="-95.712900000000005"/>
    <n v="0"/>
    <x v="11"/>
    <x v="11"/>
    <n v="0.82621951219512202"/>
  </r>
  <r>
    <n v="929"/>
    <x v="586"/>
    <n v="16200000"/>
    <n v="14800000000"/>
    <x v="6"/>
    <n v="189"/>
    <n v="49"/>
    <n v="37911"/>
    <n v="9"/>
    <n v="152"/>
    <n v="114"/>
    <n v="1800"/>
    <n v="1000"/>
    <x v="550"/>
    <x v="6"/>
    <x v="1"/>
    <s v="US"/>
    <n v="88.2"/>
    <n v="328000000"/>
    <n v="14.7"/>
    <n v="271000000"/>
    <n v="37.090240000000001"/>
    <n v="-95.712900000000005"/>
    <n v="6.1728395061728397E-5"/>
    <x v="9"/>
    <x v="9"/>
    <n v="0.82621951219512202"/>
  </r>
  <r>
    <n v="407"/>
    <x v="587"/>
    <n v="16200000"/>
    <n v="4080000000"/>
    <x v="7"/>
    <n v="1294"/>
    <n v="48"/>
    <n v="27808000"/>
    <n v="7000"/>
    <n v="111200"/>
    <n v="83400"/>
    <n v="1300000"/>
    <n v="100000"/>
    <x v="436"/>
    <x v="7"/>
    <x v="5"/>
    <s v="GB"/>
    <n v="60"/>
    <n v="66834405"/>
    <n v="3.85"/>
    <n v="55908316"/>
    <n v="55.378050000000002"/>
    <n v="-3.4359700000000002"/>
    <n v="6.17283950617284E-3"/>
    <x v="12"/>
    <x v="12"/>
    <n v="0.83651999295871604"/>
  </r>
  <r>
    <n v="34"/>
    <x v="588"/>
    <n v="16200000"/>
    <n v="4490000000"/>
    <x v="2"/>
    <n v="10"/>
    <n v="41"/>
    <n v="4"/>
    <n v="0"/>
    <n v="0.02"/>
    <n v="0.01"/>
    <n v="0.19"/>
    <n v="0"/>
    <x v="551"/>
    <x v="2"/>
    <x v="19"/>
    <s v="ES"/>
    <n v="88.9"/>
    <n v="47076781"/>
    <n v="13.96"/>
    <n v="37927409"/>
    <n v="40.46367"/>
    <n v="-3.7492200000000002"/>
    <n v="0"/>
    <x v="0"/>
    <x v="0"/>
    <n v="0.805650008228048"/>
  </r>
  <r>
    <n v="796"/>
    <x v="589"/>
    <n v="16200000"/>
    <n v="14600000000"/>
    <x v="10"/>
    <n v="244899"/>
    <n v="44"/>
    <n v="225000000"/>
    <n v="56200"/>
    <n v="899000"/>
    <n v="674300"/>
    <n v="10800000"/>
    <n v="100000"/>
    <x v="552"/>
    <x v="10"/>
    <x v="16"/>
    <s v="TH"/>
    <n v="49.3"/>
    <n v="69625582"/>
    <n v="0.75"/>
    <n v="35294600"/>
    <n v="15.87003"/>
    <n v="100.99250000000001"/>
    <n v="6.17283950617284E-3"/>
    <x v="4"/>
    <x v="4"/>
    <n v="0.50691999960589196"/>
  </r>
  <r>
    <n v="438"/>
    <x v="590"/>
    <n v="16200000"/>
    <n v="8090000000"/>
    <x v="2"/>
    <n v="593"/>
    <n v="49"/>
    <n v="25912000"/>
    <n v="6500"/>
    <n v="103600"/>
    <n v="77700"/>
    <n v="1200000"/>
    <n v="0"/>
    <x v="553"/>
    <x v="2"/>
    <x v="1"/>
    <s v="US"/>
    <n v="88.2"/>
    <n v="328000000"/>
    <n v="14.7"/>
    <n v="271000000"/>
    <n v="37.090240000000001"/>
    <n v="-95.712900000000005"/>
    <n v="0"/>
    <x v="6"/>
    <x v="6"/>
    <n v="0.82621951219512202"/>
  </r>
  <r>
    <n v="454"/>
    <x v="591"/>
    <n v="16100000"/>
    <n v="9640000000"/>
    <x v="2"/>
    <n v="0"/>
    <n v="29"/>
    <n v="0"/>
    <n v="0"/>
    <n v="0"/>
    <n v="0"/>
    <n v="0"/>
    <n v="0"/>
    <x v="554"/>
    <x v="2"/>
    <x v="10"/>
    <s v="MX"/>
    <n v="40.200000000000003"/>
    <n v="126000000"/>
    <n v="3.42"/>
    <n v="103000000"/>
    <n v="23.634499999999999"/>
    <n v="-102.553"/>
    <n v="0"/>
    <x v="10"/>
    <x v="10"/>
    <n v="0.817460317460318"/>
  </r>
  <r>
    <n v="865"/>
    <x v="592"/>
    <n v="16100000"/>
    <n v="5060000000"/>
    <x v="0"/>
    <n v="1123"/>
    <n v="40"/>
    <n v="98720000"/>
    <n v="24700"/>
    <n v="394900"/>
    <n v="296200"/>
    <n v="4700000"/>
    <n v="100000"/>
    <x v="555"/>
    <x v="0"/>
    <x v="4"/>
    <s v="KR"/>
    <n v="94.3"/>
    <n v="51709098"/>
    <n v="4.1500000000000004"/>
    <n v="42106719"/>
    <n v="35.907760000000003"/>
    <n v="127.76690000000001"/>
    <n v="6.2111801242236003E-3"/>
    <x v="5"/>
    <x v="5"/>
    <n v="0.81430000964240401"/>
  </r>
  <r>
    <n v="282"/>
    <x v="593"/>
    <n v="16100000"/>
    <n v="7130000000"/>
    <x v="0"/>
    <n v="41"/>
    <n v="17"/>
    <n v="780"/>
    <n v="0.2"/>
    <n v="3"/>
    <n v="2"/>
    <n v="37"/>
    <n v="4"/>
    <x v="137"/>
    <x v="0"/>
    <x v="33"/>
    <s v="FR"/>
    <n v="65.599999999999994"/>
    <n v="67059887"/>
    <n v="8.43"/>
    <n v="54123364"/>
    <n v="46.227640000000001"/>
    <n v="2.213749"/>
    <n v="2.4844720496894402E-7"/>
    <x v="0"/>
    <x v="0"/>
    <n v="0.80708999703503803"/>
  </r>
  <r>
    <n v="137"/>
    <x v="594"/>
    <n v="16100000"/>
    <n v="2690000000"/>
    <x v="6"/>
    <n v="723"/>
    <n v="7"/>
    <n v="13802000"/>
    <n v="3500"/>
    <n v="55200"/>
    <n v="41400"/>
    <n v="662500"/>
    <n v="0"/>
    <x v="556"/>
    <x v="6"/>
    <x v="7"/>
    <s v="BR"/>
    <n v="51.3"/>
    <n v="213000000"/>
    <n v="12.08"/>
    <n v="183000000"/>
    <n v="-14.234999999999999"/>
    <n v="-51.9253"/>
    <n v="0"/>
    <x v="14"/>
    <x v="14"/>
    <n v="0.85915492957746498"/>
  </r>
  <r>
    <n v="627"/>
    <x v="595"/>
    <n v="16100000"/>
    <n v="7160000000"/>
    <x v="5"/>
    <n v="667"/>
    <n v="42"/>
    <n v="479000000"/>
    <n v="119600"/>
    <n v="1900000"/>
    <n v="1400000"/>
    <n v="23000000"/>
    <n v="3000000"/>
    <x v="557"/>
    <x v="5"/>
    <x v="34"/>
    <s v="SE"/>
    <n v="67"/>
    <n v="10285453"/>
    <n v="6.48"/>
    <n v="9021165"/>
    <n v="60.128160000000001"/>
    <n v="18.6435"/>
    <n v="0.18633540372670801"/>
    <x v="9"/>
    <x v="9"/>
    <n v="0.87707998860137704"/>
  </r>
  <r>
    <n v="181"/>
    <x v="596"/>
    <n v="16100000"/>
    <n v="6870000000"/>
    <x v="2"/>
    <n v="671"/>
    <n v="49"/>
    <n v="400000000"/>
    <n v="100000"/>
    <n v="1600000"/>
    <n v="1200000"/>
    <n v="19200000"/>
    <n v="300000"/>
    <x v="558"/>
    <x v="2"/>
    <x v="1"/>
    <s v="US"/>
    <n v="88.2"/>
    <n v="328000000"/>
    <n v="14.7"/>
    <n v="271000000"/>
    <n v="37.090240000000001"/>
    <n v="-95.712900000000005"/>
    <n v="1.8633540372670801E-2"/>
    <x v="3"/>
    <x v="3"/>
    <n v="0.82621951219512202"/>
  </r>
  <r>
    <n v="890"/>
    <x v="597"/>
    <n v="16100000"/>
    <n v="7400000000"/>
    <x v="5"/>
    <n v="510"/>
    <n v="49"/>
    <n v="32011000"/>
    <n v="8000"/>
    <n v="128000"/>
    <n v="96000"/>
    <n v="1500000"/>
    <n v="100000"/>
    <x v="559"/>
    <x v="5"/>
    <x v="1"/>
    <s v="US"/>
    <n v="88.2"/>
    <n v="328000000"/>
    <n v="14.7"/>
    <n v="271000000"/>
    <n v="37.090240000000001"/>
    <n v="-95.712900000000005"/>
    <n v="6.2111801242236003E-3"/>
    <x v="16"/>
    <x v="16"/>
    <n v="0.82621951219512202"/>
  </r>
  <r>
    <n v="492"/>
    <x v="598"/>
    <n v="16100000"/>
    <n v="0"/>
    <x v="5"/>
    <n v="0"/>
    <n v="49"/>
    <n v="0"/>
    <n v="0"/>
    <n v="0"/>
    <n v="0"/>
    <n v="0"/>
    <n v="0"/>
    <x v="560"/>
    <x v="5"/>
    <x v="1"/>
    <s v="US"/>
    <n v="88.2"/>
    <n v="328000000"/>
    <n v="14.7"/>
    <n v="271000000"/>
    <n v="37.090240000000001"/>
    <n v="-95.712900000000005"/>
    <n v="0"/>
    <x v="3"/>
    <x v="3"/>
    <n v="0.82621951219512202"/>
  </r>
  <r>
    <n v="234"/>
    <x v="599"/>
    <n v="16100000"/>
    <n v="1520000000"/>
    <x v="2"/>
    <n v="2805"/>
    <n v="20"/>
    <n v="9619000"/>
    <n v="2400"/>
    <n v="38500"/>
    <n v="28900"/>
    <n v="461700"/>
    <n v="0"/>
    <x v="561"/>
    <x v="2"/>
    <x v="22"/>
    <s v="ID"/>
    <n v="36.299999999999997"/>
    <n v="270000000"/>
    <n v="4.6900000000000004"/>
    <n v="152000000"/>
    <n v="-0.78927999999999998"/>
    <n v="113.9213"/>
    <n v="0"/>
    <x v="3"/>
    <x v="3"/>
    <n v="0.562962962962963"/>
  </r>
  <r>
    <n v="212"/>
    <x v="600"/>
    <n v="16100000"/>
    <n v="15800000000"/>
    <x v="2"/>
    <n v="4045"/>
    <n v="49"/>
    <n v="267000000"/>
    <n v="66800"/>
    <n v="1100000"/>
    <n v="801400"/>
    <n v="12800000"/>
    <n v="300000"/>
    <x v="562"/>
    <x v="2"/>
    <x v="1"/>
    <s v="US"/>
    <n v="88.2"/>
    <n v="328000000"/>
    <n v="14.7"/>
    <n v="271000000"/>
    <n v="37.090240000000001"/>
    <n v="-95.712900000000005"/>
    <n v="1.8633540372670801E-2"/>
    <x v="10"/>
    <x v="10"/>
    <n v="0.82621951219512202"/>
  </r>
  <r>
    <n v="702"/>
    <x v="601"/>
    <n v="16000000"/>
    <n v="6540000000"/>
    <x v="6"/>
    <n v="453"/>
    <n v="19"/>
    <n v="74062000"/>
    <n v="18500"/>
    <n v="296200"/>
    <n v="222200"/>
    <n v="3600000"/>
    <n v="200000"/>
    <x v="563"/>
    <x v="6"/>
    <x v="0"/>
    <s v="IN"/>
    <n v="28.1"/>
    <n v="1370000000"/>
    <n v="5.36"/>
    <n v="471000000"/>
    <n v="20.593679999999999"/>
    <n v="78.962879999999998"/>
    <n v="1.2500000000000001E-2"/>
    <x v="14"/>
    <x v="14"/>
    <n v="0.34379562043795597"/>
  </r>
  <r>
    <n v="58"/>
    <x v="602"/>
    <n v="16000000"/>
    <n v="3030000000"/>
    <x v="7"/>
    <n v="687"/>
    <n v="29"/>
    <n v="4698000"/>
    <n v="1200"/>
    <n v="18800"/>
    <n v="14100"/>
    <n v="225500"/>
    <n v="0"/>
    <x v="564"/>
    <x v="7"/>
    <x v="10"/>
    <s v="MX"/>
    <n v="40.200000000000003"/>
    <n v="126000000"/>
    <n v="3.42"/>
    <n v="103000000"/>
    <n v="23.634499999999999"/>
    <n v="-102.553"/>
    <n v="0"/>
    <x v="3"/>
    <x v="3"/>
    <n v="0.817460317460318"/>
  </r>
  <r>
    <n v="914"/>
    <x v="603"/>
    <n v="16000000"/>
    <n v="3020000000"/>
    <x v="3"/>
    <n v="52144"/>
    <n v="19"/>
    <n v="14287000"/>
    <n v="3600"/>
    <n v="57100"/>
    <n v="42900"/>
    <n v="685800"/>
    <n v="0"/>
    <x v="229"/>
    <x v="3"/>
    <x v="0"/>
    <s v="IN"/>
    <n v="28.1"/>
    <n v="1370000000"/>
    <n v="5.36"/>
    <n v="471000000"/>
    <n v="20.593679999999999"/>
    <n v="78.962879999999998"/>
    <n v="0"/>
    <x v="7"/>
    <x v="7"/>
    <n v="0.34379562043795597"/>
  </r>
  <r>
    <n v="252"/>
    <x v="604"/>
    <n v="16000000"/>
    <n v="9790000000"/>
    <x v="7"/>
    <n v="0"/>
    <n v="45"/>
    <n v="0"/>
    <n v="0"/>
    <n v="0"/>
    <n v="0"/>
    <n v="0"/>
    <n v="11"/>
    <x v="565"/>
    <x v="7"/>
    <x v="23"/>
    <s v="TR"/>
    <n v="23.9"/>
    <n v="83429615"/>
    <n v="13.49"/>
    <n v="63097818"/>
    <n v="38.963749999999997"/>
    <n v="35.243319999999997"/>
    <n v="6.8749999999999998E-7"/>
    <x v="8"/>
    <x v="8"/>
    <n v="0.75630000210356996"/>
  </r>
  <r>
    <n v="834"/>
    <x v="605"/>
    <n v="16000000"/>
    <n v="6000000000"/>
    <x v="1"/>
    <n v="344"/>
    <n v="29"/>
    <n v="112000000"/>
    <n v="28100"/>
    <n v="449600"/>
    <n v="337200"/>
    <n v="5400000"/>
    <n v="200000"/>
    <x v="115"/>
    <x v="1"/>
    <x v="10"/>
    <s v="MX"/>
    <n v="40.200000000000003"/>
    <n v="126000000"/>
    <n v="3.42"/>
    <n v="103000000"/>
    <n v="23.634499999999999"/>
    <n v="-102.553"/>
    <n v="1.2500000000000001E-2"/>
    <x v="14"/>
    <x v="14"/>
    <n v="0.817460317460318"/>
  </r>
  <r>
    <n v="557"/>
    <x v="606"/>
    <n v="15900000"/>
    <n v="9200000000"/>
    <x v="0"/>
    <n v="5105"/>
    <n v="7"/>
    <n v="136000000"/>
    <n v="34100"/>
    <n v="545600"/>
    <n v="409200"/>
    <n v="6500000"/>
    <n v="100000"/>
    <x v="566"/>
    <x v="0"/>
    <x v="7"/>
    <s v="BR"/>
    <n v="51.3"/>
    <n v="213000000"/>
    <n v="12.08"/>
    <n v="183000000"/>
    <n v="-14.234999999999999"/>
    <n v="-51.9253"/>
    <n v="6.2893081761006301E-3"/>
    <x v="4"/>
    <x v="4"/>
    <n v="0.85915492957746498"/>
  </r>
  <r>
    <n v="508"/>
    <x v="607"/>
    <n v="15900000"/>
    <n v="6530000000"/>
    <x v="7"/>
    <n v="4906"/>
    <n v="3"/>
    <n v="64085000"/>
    <n v="16000"/>
    <n v="256300"/>
    <n v="192300"/>
    <n v="3100000"/>
    <n v="200000"/>
    <x v="345"/>
    <x v="7"/>
    <x v="8"/>
    <s v="AR"/>
    <n v="90"/>
    <n v="44938712"/>
    <n v="9.7899999999999991"/>
    <n v="41339571"/>
    <n v="-38.4161"/>
    <n v="-63.616700000000002"/>
    <n v="1.25786163522013E-2"/>
    <x v="7"/>
    <x v="7"/>
    <n v="0.91991000988190297"/>
  </r>
  <r>
    <n v="873"/>
    <x v="608"/>
    <n v="15900000"/>
    <n v="9050000000"/>
    <x v="7"/>
    <n v="796"/>
    <n v="49"/>
    <n v="165000000"/>
    <n v="41200"/>
    <n v="659600"/>
    <n v="494700"/>
    <n v="7900000"/>
    <n v="200000"/>
    <x v="567"/>
    <x v="7"/>
    <x v="1"/>
    <s v="US"/>
    <n v="88.2"/>
    <n v="328000000"/>
    <n v="14.7"/>
    <n v="271000000"/>
    <n v="37.090240000000001"/>
    <n v="-95.712900000000005"/>
    <n v="1.25786163522013E-2"/>
    <x v="5"/>
    <x v="5"/>
    <n v="0.82621951219512202"/>
  </r>
  <r>
    <n v="135"/>
    <x v="609"/>
    <n v="15900000"/>
    <n v="6800000000"/>
    <x v="0"/>
    <n v="132"/>
    <n v="11"/>
    <n v="59890000"/>
    <n v="15000"/>
    <n v="239600"/>
    <n v="179700"/>
    <n v="2900000"/>
    <n v="100000"/>
    <x v="568"/>
    <x v="0"/>
    <x v="17"/>
    <s v="CO"/>
    <n v="55.3"/>
    <n v="50339443"/>
    <n v="9.7100000000000009"/>
    <n v="40827302"/>
    <n v="4.5708679999999999"/>
    <n v="-74.297300000000007"/>
    <n v="6.2893081761006301E-3"/>
    <x v="4"/>
    <x v="4"/>
    <n v="0.81104000296546797"/>
  </r>
  <r>
    <n v="223"/>
    <x v="610"/>
    <n v="15900000"/>
    <n v="9960000000"/>
    <x v="0"/>
    <n v="2035"/>
    <n v="49"/>
    <n v="9915000"/>
    <n v="2500"/>
    <n v="39700"/>
    <n v="29700"/>
    <n v="475900"/>
    <n v="0"/>
    <x v="569"/>
    <x v="0"/>
    <x v="1"/>
    <s v="US"/>
    <n v="88.2"/>
    <n v="328000000"/>
    <n v="14.7"/>
    <n v="271000000"/>
    <n v="37.090240000000001"/>
    <n v="-95.712900000000005"/>
    <n v="0"/>
    <x v="5"/>
    <x v="5"/>
    <n v="0.82621951219512202"/>
  </r>
  <r>
    <n v="397"/>
    <x v="611"/>
    <n v="15900000"/>
    <n v="2610000000"/>
    <x v="9"/>
    <n v="433"/>
    <n v="49"/>
    <n v="2006000"/>
    <n v="502"/>
    <n v="8000"/>
    <n v="6000"/>
    <n v="96300"/>
    <n v="0"/>
    <x v="570"/>
    <x v="9"/>
    <x v="1"/>
    <s v="US"/>
    <n v="88.2"/>
    <n v="328000000"/>
    <n v="14.7"/>
    <n v="271000000"/>
    <n v="37.090240000000001"/>
    <n v="-95.712900000000005"/>
    <n v="0"/>
    <x v="0"/>
    <x v="0"/>
    <n v="0.82621951219512202"/>
  </r>
  <r>
    <n v="960"/>
    <x v="612"/>
    <n v="15900000"/>
    <n v="1850000000"/>
    <x v="6"/>
    <n v="0"/>
    <n v="36"/>
    <n v="0"/>
    <n v="0"/>
    <n v="0"/>
    <n v="0"/>
    <n v="0"/>
    <n v="10"/>
    <x v="571"/>
    <x v="6"/>
    <x v="3"/>
    <s v="RU"/>
    <n v="81.900000000000006"/>
    <n v="144000000"/>
    <n v="4.59"/>
    <n v="108000000"/>
    <n v="61.524009999999997"/>
    <n v="105.3188"/>
    <n v="6.2893081761006299E-7"/>
    <x v="14"/>
    <x v="14"/>
    <n v="0.75"/>
  </r>
  <r>
    <n v="196"/>
    <x v="613"/>
    <n v="15800000"/>
    <n v="1350000000"/>
    <x v="3"/>
    <n v="633"/>
    <n v="19"/>
    <n v="24056000"/>
    <n v="6000"/>
    <n v="96200"/>
    <n v="72200"/>
    <n v="1200000"/>
    <n v="200000"/>
    <x v="572"/>
    <x v="3"/>
    <x v="0"/>
    <s v="IN"/>
    <n v="28.1"/>
    <n v="1370000000"/>
    <n v="5.36"/>
    <n v="471000000"/>
    <n v="20.593679999999999"/>
    <n v="78.962879999999998"/>
    <n v="1.26582278481013E-2"/>
    <x v="5"/>
    <x v="5"/>
    <n v="0.34379562043795597"/>
  </r>
  <r>
    <n v="585"/>
    <x v="614"/>
    <n v="15800000"/>
    <n v="3390000000"/>
    <x v="10"/>
    <n v="20679"/>
    <n v="19"/>
    <n v="186000000"/>
    <n v="46500"/>
    <n v="743900"/>
    <n v="557900"/>
    <n v="8900000"/>
    <n v="700000"/>
    <x v="573"/>
    <x v="10"/>
    <x v="0"/>
    <s v="IN"/>
    <n v="28.1"/>
    <n v="1370000000"/>
    <n v="5.36"/>
    <n v="471000000"/>
    <n v="20.593679999999999"/>
    <n v="78.962879999999998"/>
    <n v="4.4303797468354403E-2"/>
    <x v="8"/>
    <x v="8"/>
    <n v="0.34379562043795597"/>
  </r>
  <r>
    <n v="64"/>
    <x v="615"/>
    <n v="15800000"/>
    <n v="4120000000"/>
    <x v="6"/>
    <n v="542"/>
    <n v="20"/>
    <n v="71870000"/>
    <n v="18000"/>
    <n v="287500"/>
    <n v="215600"/>
    <n v="3400000"/>
    <n v="100000"/>
    <x v="574"/>
    <x v="6"/>
    <x v="22"/>
    <s v="ID"/>
    <n v="36.299999999999997"/>
    <n v="270000000"/>
    <n v="4.6900000000000004"/>
    <n v="152000000"/>
    <n v="-0.78927999999999998"/>
    <n v="113.9213"/>
    <n v="6.3291139240506302E-3"/>
    <x v="14"/>
    <x v="14"/>
    <n v="0.562962962962963"/>
  </r>
  <r>
    <n v="693"/>
    <x v="616"/>
    <n v="15800000"/>
    <n v="13100000000"/>
    <x v="1"/>
    <n v="10441"/>
    <n v="49"/>
    <n v="25738000"/>
    <n v="6400"/>
    <n v="103000"/>
    <n v="77200"/>
    <n v="1200000"/>
    <n v="100000"/>
    <x v="575"/>
    <x v="1"/>
    <x v="1"/>
    <s v="US"/>
    <n v="88.2"/>
    <n v="328000000"/>
    <n v="14.7"/>
    <n v="271000000"/>
    <n v="37.090240000000001"/>
    <n v="-95.712900000000005"/>
    <n v="6.3291139240506302E-3"/>
    <x v="12"/>
    <x v="12"/>
    <n v="0.82621951219512202"/>
  </r>
  <r>
    <n v="660"/>
    <x v="617"/>
    <n v="15700000"/>
    <n v="8700000000"/>
    <x v="2"/>
    <n v="7090"/>
    <n v="49"/>
    <n v="335000000"/>
    <n v="83800"/>
    <n v="1300000"/>
    <n v="1000000"/>
    <n v="16100000"/>
    <n v="1200000"/>
    <x v="576"/>
    <x v="2"/>
    <x v="1"/>
    <s v="US"/>
    <n v="88.2"/>
    <n v="328000000"/>
    <n v="14.7"/>
    <n v="271000000"/>
    <n v="37.090240000000001"/>
    <n v="-95.712900000000005"/>
    <n v="7.6433121019108305E-2"/>
    <x v="5"/>
    <x v="5"/>
    <n v="0.82621951219512202"/>
  </r>
  <r>
    <n v="786"/>
    <x v="618"/>
    <n v="15700000"/>
    <n v="6630000000"/>
    <x v="0"/>
    <n v="19703"/>
    <n v="19"/>
    <n v="30744000"/>
    <n v="7700"/>
    <n v="123000"/>
    <n v="92200"/>
    <n v="1500000"/>
    <n v="0"/>
    <x v="577"/>
    <x v="0"/>
    <x v="0"/>
    <s v="IN"/>
    <n v="28.1"/>
    <n v="1370000000"/>
    <n v="5.36"/>
    <n v="471000000"/>
    <n v="20.593679999999999"/>
    <n v="78.962879999999998"/>
    <n v="0"/>
    <x v="7"/>
    <x v="7"/>
    <n v="0.34379562043795597"/>
  </r>
  <r>
    <n v="899"/>
    <x v="619"/>
    <n v="15700000"/>
    <n v="9790000000"/>
    <x v="1"/>
    <n v="16874"/>
    <n v="19"/>
    <n v="51315000"/>
    <n v="12800"/>
    <n v="205300"/>
    <n v="153900"/>
    <n v="2500000"/>
    <n v="0"/>
    <x v="578"/>
    <x v="1"/>
    <x v="0"/>
    <s v="IN"/>
    <n v="28.1"/>
    <n v="1370000000"/>
    <n v="5.36"/>
    <n v="471000000"/>
    <n v="20.593679999999999"/>
    <n v="78.962879999999998"/>
    <n v="0"/>
    <x v="1"/>
    <x v="1"/>
    <n v="0.34379562043795597"/>
  </r>
  <r>
    <n v="581"/>
    <x v="620"/>
    <n v="15700000"/>
    <n v="6150000000"/>
    <x v="5"/>
    <n v="150"/>
    <n v="39"/>
    <n v="939647"/>
    <n v="235"/>
    <n v="3800"/>
    <n v="2800"/>
    <n v="45100"/>
    <n v="800"/>
    <x v="579"/>
    <x v="5"/>
    <x v="29"/>
    <s v="SG"/>
    <n v="84.8"/>
    <n v="5703569"/>
    <n v="4.1100000000000003"/>
    <n v="5703569"/>
    <n v="1.3520829999999999"/>
    <n v="103.8198"/>
    <n v="5.0955414012738903E-5"/>
    <x v="16"/>
    <x v="16"/>
    <n v="1"/>
  </r>
  <r>
    <n v="982"/>
    <x v="621"/>
    <n v="15700000"/>
    <n v="5560000000"/>
    <x v="0"/>
    <n v="1640"/>
    <n v="19"/>
    <n v="86450000"/>
    <n v="21600"/>
    <n v="345800"/>
    <n v="259300"/>
    <n v="4100000"/>
    <n v="100000"/>
    <x v="580"/>
    <x v="0"/>
    <x v="0"/>
    <s v="IN"/>
    <n v="28.1"/>
    <n v="1370000000"/>
    <n v="5.36"/>
    <n v="471000000"/>
    <n v="20.593679999999999"/>
    <n v="78.962879999999998"/>
    <n v="6.3694267515923596E-3"/>
    <x v="7"/>
    <x v="7"/>
    <n v="0.34379562043795597"/>
  </r>
  <r>
    <n v="219"/>
    <x v="622"/>
    <n v="15700000"/>
    <n v="5910000000"/>
    <x v="0"/>
    <n v="79"/>
    <n v="19"/>
    <n v="142000000"/>
    <n v="35500"/>
    <n v="567400"/>
    <n v="425500"/>
    <n v="6800000"/>
    <n v="300000"/>
    <x v="438"/>
    <x v="0"/>
    <x v="0"/>
    <s v="IN"/>
    <n v="28.1"/>
    <n v="1370000000"/>
    <n v="5.36"/>
    <n v="471000000"/>
    <n v="20.593679999999999"/>
    <n v="78.962879999999998"/>
    <n v="1.9108280254777101E-2"/>
    <x v="14"/>
    <x v="14"/>
    <n v="0.34379562043795597"/>
  </r>
  <r>
    <n v="130"/>
    <x v="623"/>
    <n v="15600000"/>
    <n v="1510000000"/>
    <x v="2"/>
    <n v="483"/>
    <n v="29"/>
    <n v="62551000"/>
    <n v="0"/>
    <n v="0"/>
    <n v="0"/>
    <n v="0"/>
    <n v="0"/>
    <x v="581"/>
    <x v="2"/>
    <x v="10"/>
    <s v="MX"/>
    <n v="40.200000000000003"/>
    <n v="126000000"/>
    <n v="3.42"/>
    <n v="103000000"/>
    <n v="23.634499999999999"/>
    <n v="-102.553"/>
    <n v="0"/>
    <x v="4"/>
    <x v="4"/>
    <n v="0.817460317460318"/>
  </r>
  <r>
    <n v="10"/>
    <x v="624"/>
    <n v="15600000"/>
    <n v="6170000000"/>
    <x v="6"/>
    <n v="4245"/>
    <n v="49"/>
    <n v="27382000"/>
    <n v="6800"/>
    <n v="109500"/>
    <n v="82100"/>
    <n v="1300000"/>
    <n v="0"/>
    <x v="582"/>
    <x v="6"/>
    <x v="1"/>
    <s v="US"/>
    <n v="88.2"/>
    <n v="328000000"/>
    <n v="14.7"/>
    <n v="271000000"/>
    <n v="37.090240000000001"/>
    <n v="-95.712900000000005"/>
    <n v="0"/>
    <x v="6"/>
    <x v="6"/>
    <n v="0.82621951219512202"/>
  </r>
  <r>
    <n v="484"/>
    <x v="625"/>
    <n v="15600000"/>
    <n v="7170000000"/>
    <x v="14"/>
    <n v="6542"/>
    <n v="8"/>
    <n v="88224000"/>
    <n v="22100"/>
    <n v="352900"/>
    <n v="264700"/>
    <n v="4200000"/>
    <n v="100000"/>
    <x v="583"/>
    <x v="14"/>
    <x v="6"/>
    <s v="CA"/>
    <n v="68.900000000000006"/>
    <n v="36991981"/>
    <n v="5.56"/>
    <n v="30628482"/>
    <n v="56.130369999999999"/>
    <n v="-106.34699999999999"/>
    <n v="6.41025641025641E-3"/>
    <x v="10"/>
    <x v="10"/>
    <n v="0.82797625788140405"/>
  </r>
  <r>
    <n v="449"/>
    <x v="626"/>
    <n v="15600000"/>
    <n v="6860000000"/>
    <x v="7"/>
    <n v="6623"/>
    <n v="36"/>
    <n v="98660000"/>
    <n v="24700"/>
    <n v="394600"/>
    <n v="296000"/>
    <n v="4700000"/>
    <n v="200000"/>
    <x v="584"/>
    <x v="7"/>
    <x v="3"/>
    <s v="RU"/>
    <n v="81.900000000000006"/>
    <n v="144000000"/>
    <n v="4.59"/>
    <n v="108000000"/>
    <n v="61.524009999999997"/>
    <n v="105.3188"/>
    <n v="1.2820512820512799E-2"/>
    <x v="1"/>
    <x v="1"/>
    <n v="0.75"/>
  </r>
  <r>
    <n v="417"/>
    <x v="627"/>
    <n v="15600000"/>
    <n v="3870000000"/>
    <x v="2"/>
    <n v="2019"/>
    <n v="7"/>
    <n v="56218000"/>
    <n v="14100"/>
    <n v="224900"/>
    <n v="168700"/>
    <n v="2700000"/>
    <n v="100000"/>
    <x v="585"/>
    <x v="2"/>
    <x v="7"/>
    <s v="BR"/>
    <n v="51.3"/>
    <n v="213000000"/>
    <n v="12.08"/>
    <n v="183000000"/>
    <n v="-14.234999999999999"/>
    <n v="-51.9253"/>
    <n v="6.41025641025641E-3"/>
    <x v="4"/>
    <x v="4"/>
    <n v="0.85915492957746498"/>
  </r>
  <r>
    <n v="954"/>
    <x v="628"/>
    <n v="15500000"/>
    <n v="4500000000"/>
    <x v="9"/>
    <n v="5183"/>
    <n v="14"/>
    <n v="32916000"/>
    <n v="8200"/>
    <n v="131700"/>
    <n v="98700"/>
    <n v="1600000"/>
    <n v="100000"/>
    <x v="586"/>
    <x v="9"/>
    <x v="43"/>
    <s v="EG"/>
    <n v="35.200000000000003"/>
    <n v="100000000"/>
    <n v="10.76"/>
    <n v="42895824"/>
    <n v="26.820550000000001"/>
    <n v="30.802499999999998"/>
    <n v="6.4516129032258099E-3"/>
    <x v="14"/>
    <x v="14"/>
    <n v="0.42895823999999999"/>
  </r>
  <r>
    <n v="426"/>
    <x v="629"/>
    <n v="15500000"/>
    <n v="12700000000"/>
    <x v="2"/>
    <n v="1525"/>
    <n v="19"/>
    <n v="139000000"/>
    <n v="34800"/>
    <n v="556500"/>
    <n v="417400"/>
    <n v="6700000"/>
    <n v="200000"/>
    <x v="587"/>
    <x v="2"/>
    <x v="0"/>
    <s v="IN"/>
    <n v="28.1"/>
    <n v="1370000000"/>
    <n v="5.36"/>
    <n v="471000000"/>
    <n v="20.593679999999999"/>
    <n v="78.962879999999998"/>
    <n v="1.2903225806451601E-2"/>
    <x v="14"/>
    <x v="14"/>
    <n v="0.34379562043795597"/>
  </r>
  <r>
    <n v="372"/>
    <x v="630"/>
    <n v="15500000"/>
    <n v="7780000000"/>
    <x v="3"/>
    <n v="359"/>
    <n v="19"/>
    <n v="168000000"/>
    <n v="42000"/>
    <n v="671600"/>
    <n v="503700"/>
    <n v="8100000"/>
    <n v="300000"/>
    <x v="588"/>
    <x v="3"/>
    <x v="0"/>
    <s v="IN"/>
    <n v="28.1"/>
    <n v="1370000000"/>
    <n v="5.36"/>
    <n v="471000000"/>
    <n v="20.593679999999999"/>
    <n v="78.962879999999998"/>
    <n v="1.9354838709677399E-2"/>
    <x v="5"/>
    <x v="5"/>
    <n v="0.34379562043795597"/>
  </r>
  <r>
    <n v="427"/>
    <x v="631"/>
    <n v="15500000"/>
    <n v="6390000000"/>
    <x v="0"/>
    <n v="220"/>
    <n v="38"/>
    <n v="90914000"/>
    <n v="22700"/>
    <n v="363700"/>
    <n v="272700"/>
    <n v="4400000"/>
    <n v="200000"/>
    <x v="589"/>
    <x v="0"/>
    <x v="21"/>
    <s v="SA"/>
    <n v="68"/>
    <n v="34268528"/>
    <n v="5.93"/>
    <n v="28807838"/>
    <n v="23.885940000000002"/>
    <n v="45.079160000000002"/>
    <n v="1.2903225806451601E-2"/>
    <x v="4"/>
    <x v="4"/>
    <n v="0.84064999815574204"/>
  </r>
  <r>
    <n v="780"/>
    <x v="632"/>
    <n v="15500000"/>
    <n v="6400000000"/>
    <x v="2"/>
    <n v="417"/>
    <n v="49"/>
    <n v="27375000"/>
    <n v="6800"/>
    <n v="109500"/>
    <n v="82100"/>
    <n v="1300000"/>
    <n v="0"/>
    <x v="590"/>
    <x v="2"/>
    <x v="1"/>
    <s v="US"/>
    <n v="88.2"/>
    <n v="328000000"/>
    <n v="14.7"/>
    <n v="271000000"/>
    <n v="37.090240000000001"/>
    <n v="-95.712900000000005"/>
    <n v="0"/>
    <x v="4"/>
    <x v="4"/>
    <n v="0.82621951219512202"/>
  </r>
  <r>
    <n v="947"/>
    <x v="633"/>
    <n v="15500000"/>
    <n v="8270000000"/>
    <x v="4"/>
    <n v="1021"/>
    <n v="38"/>
    <n v="135000000"/>
    <n v="33800"/>
    <n v="540100"/>
    <n v="405100"/>
    <n v="6500000"/>
    <n v="300000"/>
    <x v="591"/>
    <x v="4"/>
    <x v="21"/>
    <s v="SA"/>
    <n v="68"/>
    <n v="34268528"/>
    <n v="5.93"/>
    <n v="28807838"/>
    <n v="23.885940000000002"/>
    <n v="45.079160000000002"/>
    <n v="1.9354838709677399E-2"/>
    <x v="14"/>
    <x v="14"/>
    <n v="0.84064999815574204"/>
  </r>
  <r>
    <n v="770"/>
    <x v="634"/>
    <n v="15500000"/>
    <n v="5070000000"/>
    <x v="2"/>
    <n v="0"/>
    <n v="49"/>
    <n v="0"/>
    <n v="0"/>
    <n v="0"/>
    <n v="0"/>
    <n v="0"/>
    <n v="0"/>
    <x v="592"/>
    <x v="2"/>
    <x v="1"/>
    <s v="US"/>
    <n v="88.2"/>
    <n v="328000000"/>
    <n v="14.7"/>
    <n v="271000000"/>
    <n v="37.090240000000001"/>
    <n v="-95.712900000000005"/>
    <n v="0"/>
    <x v="14"/>
    <x v="14"/>
    <n v="0.82621951219512202"/>
  </r>
  <r>
    <n v="568"/>
    <x v="635"/>
    <n v="15500000"/>
    <n v="12900000000"/>
    <x v="14"/>
    <n v="0"/>
    <n v="49"/>
    <n v="0"/>
    <n v="0"/>
    <n v="0"/>
    <n v="0"/>
    <n v="0"/>
    <n v="10"/>
    <x v="593"/>
    <x v="14"/>
    <x v="1"/>
    <s v="US"/>
    <n v="88.2"/>
    <n v="328000000"/>
    <n v="14.7"/>
    <n v="271000000"/>
    <n v="37.090240000000001"/>
    <n v="-95.712900000000005"/>
    <n v="6.4516129032258102E-7"/>
    <x v="5"/>
    <x v="5"/>
    <n v="0.82621951219512202"/>
  </r>
  <r>
    <n v="112"/>
    <x v="636"/>
    <n v="15500000"/>
    <n v="8980000000"/>
    <x v="6"/>
    <n v="598"/>
    <n v="29"/>
    <n v="90012000"/>
    <n v="22500"/>
    <n v="360000"/>
    <n v="270000"/>
    <n v="4300000"/>
    <n v="100000"/>
    <x v="594"/>
    <x v="6"/>
    <x v="10"/>
    <s v="MX"/>
    <n v="40.200000000000003"/>
    <n v="126000000"/>
    <n v="3.42"/>
    <n v="103000000"/>
    <n v="23.634499999999999"/>
    <n v="-102.553"/>
    <n v="6.4516129032258099E-3"/>
    <x v="14"/>
    <x v="14"/>
    <n v="0.817460317460318"/>
  </r>
  <r>
    <n v="343"/>
    <x v="637"/>
    <n v="15500000"/>
    <n v="14600000000"/>
    <x v="0"/>
    <n v="325"/>
    <n v="7"/>
    <n v="164000000"/>
    <n v="40900"/>
    <n v="654700"/>
    <n v="491000"/>
    <n v="7900000"/>
    <n v="0"/>
    <x v="595"/>
    <x v="0"/>
    <x v="7"/>
    <s v="BR"/>
    <n v="51.3"/>
    <n v="213000000"/>
    <n v="12.08"/>
    <n v="183000000"/>
    <n v="-14.234999999999999"/>
    <n v="-51.9253"/>
    <n v="0"/>
    <x v="13"/>
    <x v="13"/>
    <n v="0.85915492957746498"/>
  </r>
  <r>
    <n v="689"/>
    <x v="638"/>
    <n v="15400000"/>
    <n v="5470000000"/>
    <x v="6"/>
    <n v="1756"/>
    <n v="49"/>
    <n v="1583000"/>
    <n v="396"/>
    <n v="6300"/>
    <n v="4700"/>
    <n v="76000"/>
    <n v="0"/>
    <x v="596"/>
    <x v="6"/>
    <x v="1"/>
    <s v="US"/>
    <n v="88.2"/>
    <n v="328000000"/>
    <n v="14.7"/>
    <n v="271000000"/>
    <n v="37.090240000000001"/>
    <n v="-95.712900000000005"/>
    <n v="0"/>
    <x v="2"/>
    <x v="2"/>
    <n v="0.82621951219512202"/>
  </r>
  <r>
    <n v="433"/>
    <x v="639"/>
    <n v="15400000"/>
    <n v="4750000000"/>
    <x v="6"/>
    <n v="4186"/>
    <n v="20"/>
    <n v="19740000"/>
    <n v="4900"/>
    <n v="79000"/>
    <n v="59200"/>
    <n v="947500"/>
    <n v="0"/>
    <x v="597"/>
    <x v="6"/>
    <x v="22"/>
    <s v="ID"/>
    <n v="36.299999999999997"/>
    <n v="270000000"/>
    <n v="4.6900000000000004"/>
    <n v="152000000"/>
    <n v="-0.78927999999999998"/>
    <n v="113.9213"/>
    <n v="0"/>
    <x v="6"/>
    <x v="6"/>
    <n v="0.562962962962963"/>
  </r>
  <r>
    <n v="300"/>
    <x v="640"/>
    <n v="15400000"/>
    <n v="14600000000"/>
    <x v="0"/>
    <n v="1725"/>
    <n v="44"/>
    <n v="82798000"/>
    <n v="20700"/>
    <n v="331200"/>
    <n v="248400"/>
    <n v="4000000"/>
    <n v="100000"/>
    <x v="598"/>
    <x v="0"/>
    <x v="16"/>
    <s v="TH"/>
    <n v="49.3"/>
    <n v="69625582"/>
    <n v="0.75"/>
    <n v="35294600"/>
    <n v="15.87003"/>
    <n v="100.99250000000001"/>
    <n v="6.4935064935064896E-3"/>
    <x v="10"/>
    <x v="10"/>
    <n v="0.50691999960589196"/>
  </r>
  <r>
    <n v="575"/>
    <x v="641"/>
    <n v="15400000"/>
    <n v="3740000000"/>
    <x v="14"/>
    <n v="1577"/>
    <n v="48"/>
    <n v="168000000"/>
    <n v="41900"/>
    <n v="670800"/>
    <n v="503100"/>
    <n v="8000000"/>
    <n v="400000"/>
    <x v="599"/>
    <x v="14"/>
    <x v="5"/>
    <s v="GB"/>
    <n v="60"/>
    <n v="66834405"/>
    <n v="3.85"/>
    <n v="55908316"/>
    <n v="55.378050000000002"/>
    <n v="-3.4359700000000002"/>
    <n v="2.5974025974026E-2"/>
    <x v="12"/>
    <x v="12"/>
    <n v="0.83651999295871604"/>
  </r>
  <r>
    <n v="978"/>
    <x v="642"/>
    <n v="15400000"/>
    <n v="4910000000"/>
    <x v="0"/>
    <n v="21"/>
    <n v="49"/>
    <n v="36790000"/>
    <n v="9200"/>
    <n v="147200"/>
    <n v="110400"/>
    <n v="1800000"/>
    <n v="100000"/>
    <x v="600"/>
    <x v="0"/>
    <x v="1"/>
    <s v="US"/>
    <n v="88.2"/>
    <n v="328000000"/>
    <n v="14.7"/>
    <n v="271000000"/>
    <n v="37.090240000000001"/>
    <n v="-95.712900000000005"/>
    <n v="6.4935064935064896E-3"/>
    <x v="5"/>
    <x v="5"/>
    <n v="0.82621951219512202"/>
  </r>
  <r>
    <n v="561"/>
    <x v="643"/>
    <n v="15400000"/>
    <n v="1540000000"/>
    <x v="7"/>
    <n v="1647"/>
    <n v="49"/>
    <n v="55369000"/>
    <n v="13800"/>
    <n v="221500"/>
    <n v="166100"/>
    <n v="2700000"/>
    <n v="100000"/>
    <x v="601"/>
    <x v="7"/>
    <x v="1"/>
    <s v="US"/>
    <n v="88.2"/>
    <n v="328000000"/>
    <n v="14.7"/>
    <n v="271000000"/>
    <n v="37.090240000000001"/>
    <n v="-95.712900000000005"/>
    <n v="6.4935064935064896E-3"/>
    <x v="5"/>
    <x v="5"/>
    <n v="0.82621951219512202"/>
  </r>
  <r>
    <n v="338"/>
    <x v="644"/>
    <n v="15400000"/>
    <n v="1780000000"/>
    <x v="11"/>
    <n v="165"/>
    <n v="19"/>
    <n v="27963000"/>
    <n v="7000"/>
    <n v="111900"/>
    <n v="83900"/>
    <n v="1300000"/>
    <n v="100000"/>
    <x v="602"/>
    <x v="11"/>
    <x v="0"/>
    <s v="IN"/>
    <n v="28.1"/>
    <n v="1370000000"/>
    <n v="5.36"/>
    <n v="471000000"/>
    <n v="20.593679999999999"/>
    <n v="78.962879999999998"/>
    <n v="6.4935064935064896E-3"/>
    <x v="3"/>
    <x v="3"/>
    <n v="0.34379562043795597"/>
  </r>
  <r>
    <n v="276"/>
    <x v="645"/>
    <n v="15400000"/>
    <n v="11500000000"/>
    <x v="7"/>
    <n v="379"/>
    <n v="47"/>
    <n v="80172000"/>
    <n v="20000"/>
    <n v="320700"/>
    <n v="240500"/>
    <n v="3800000"/>
    <n v="200000"/>
    <x v="469"/>
    <x v="7"/>
    <x v="20"/>
    <s v="AE"/>
    <n v="36.799999999999997"/>
    <n v="9770529"/>
    <n v="2.35"/>
    <n v="8479744"/>
    <n v="23.42408"/>
    <n v="53.847819999999999"/>
    <n v="1.2987012987013E-2"/>
    <x v="6"/>
    <x v="6"/>
    <n v="0.86788995764712396"/>
  </r>
  <r>
    <n v="360"/>
    <x v="646"/>
    <n v="15300000"/>
    <n v="9940000000"/>
    <x v="6"/>
    <n v="2175"/>
    <n v="36"/>
    <n v="476000000"/>
    <n v="118900"/>
    <n v="1900000"/>
    <n v="1400000"/>
    <n v="22800000"/>
    <n v="800000"/>
    <x v="603"/>
    <x v="6"/>
    <x v="3"/>
    <s v="RU"/>
    <n v="81.900000000000006"/>
    <n v="144000000"/>
    <n v="4.59"/>
    <n v="108000000"/>
    <n v="61.524009999999997"/>
    <n v="105.3188"/>
    <n v="5.22875816993464E-2"/>
    <x v="15"/>
    <x v="15"/>
    <n v="0.75"/>
  </r>
  <r>
    <n v="272"/>
    <x v="647"/>
    <n v="15300000"/>
    <n v="2660000000"/>
    <x v="8"/>
    <n v="10988"/>
    <n v="41"/>
    <n v="84867000"/>
    <n v="21200"/>
    <n v="339500"/>
    <n v="254600"/>
    <n v="4100000"/>
    <n v="200000"/>
    <x v="604"/>
    <x v="8"/>
    <x v="19"/>
    <s v="ES"/>
    <n v="88.9"/>
    <n v="47076781"/>
    <n v="13.96"/>
    <n v="37927409"/>
    <n v="40.46367"/>
    <n v="-3.7492200000000002"/>
    <n v="1.30718954248366E-2"/>
    <x v="0"/>
    <x v="0"/>
    <n v="0.805650008228048"/>
  </r>
  <r>
    <n v="540"/>
    <x v="648"/>
    <n v="15300000"/>
    <n v="16500000000"/>
    <x v="2"/>
    <n v="87864"/>
    <n v="19"/>
    <n v="361000000"/>
    <n v="90400"/>
    <n v="1400000"/>
    <n v="1100000"/>
    <n v="17400000"/>
    <n v="300000"/>
    <x v="605"/>
    <x v="2"/>
    <x v="0"/>
    <s v="IN"/>
    <n v="28.1"/>
    <n v="1370000000"/>
    <n v="5.36"/>
    <n v="471000000"/>
    <n v="20.593679999999999"/>
    <n v="78.962879999999998"/>
    <n v="1.9607843137254902E-2"/>
    <x v="12"/>
    <x v="12"/>
    <n v="0.34379562043795597"/>
  </r>
  <r>
    <n v="497"/>
    <x v="649"/>
    <n v="15300000"/>
    <n v="1640000000"/>
    <x v="7"/>
    <n v="1397"/>
    <n v="19"/>
    <n v="5920000"/>
    <n v="1500"/>
    <n v="23700"/>
    <n v="17800"/>
    <n v="284200"/>
    <n v="0"/>
    <x v="606"/>
    <x v="7"/>
    <x v="0"/>
    <s v="IN"/>
    <n v="28.1"/>
    <n v="1370000000"/>
    <n v="5.36"/>
    <n v="471000000"/>
    <n v="20.593679999999999"/>
    <n v="78.962879999999998"/>
    <n v="0"/>
    <x v="14"/>
    <x v="14"/>
    <n v="0.34379562043795597"/>
  </r>
  <r>
    <n v="192"/>
    <x v="650"/>
    <n v="15300000"/>
    <n v="10700000000"/>
    <x v="3"/>
    <n v="851"/>
    <n v="49"/>
    <n v="77053000"/>
    <n v="19300"/>
    <n v="308200"/>
    <n v="231200"/>
    <n v="3700000"/>
    <n v="0"/>
    <x v="607"/>
    <x v="3"/>
    <x v="1"/>
    <s v="US"/>
    <n v="88.2"/>
    <n v="328000000"/>
    <n v="14.7"/>
    <n v="271000000"/>
    <n v="37.090240000000001"/>
    <n v="-95.712900000000005"/>
    <n v="0"/>
    <x v="7"/>
    <x v="7"/>
    <n v="0.82621951219512202"/>
  </r>
  <r>
    <n v="156"/>
    <x v="651"/>
    <n v="15200000"/>
    <n v="14200000000"/>
    <x v="10"/>
    <n v="160405"/>
    <n v="49"/>
    <n v="187000000"/>
    <n v="46800"/>
    <n v="748000"/>
    <n v="561000"/>
    <n v="9000000"/>
    <n v="100000"/>
    <x v="608"/>
    <x v="10"/>
    <x v="1"/>
    <s v="US"/>
    <n v="88.2"/>
    <n v="328000000"/>
    <n v="14.7"/>
    <n v="271000000"/>
    <n v="37.090240000000001"/>
    <n v="-95.712900000000005"/>
    <n v="6.5789473684210497E-3"/>
    <x v="11"/>
    <x v="11"/>
    <n v="0.82621951219512202"/>
  </r>
  <r>
    <n v="622"/>
    <x v="652"/>
    <n v="15200000"/>
    <n v="8330000000"/>
    <x v="2"/>
    <n v="654"/>
    <n v="45"/>
    <n v="4427000"/>
    <n v="1100"/>
    <n v="17700"/>
    <n v="13300"/>
    <n v="212500"/>
    <n v="0"/>
    <x v="609"/>
    <x v="2"/>
    <x v="23"/>
    <s v="TR"/>
    <n v="23.9"/>
    <n v="83429615"/>
    <n v="13.49"/>
    <n v="63097818"/>
    <n v="38.963749999999997"/>
    <n v="35.243319999999997"/>
    <n v="0"/>
    <x v="7"/>
    <x v="7"/>
    <n v="0.75630000210356996"/>
  </r>
  <r>
    <n v="745"/>
    <x v="653"/>
    <n v="15200000"/>
    <n v="7150000000"/>
    <x v="2"/>
    <n v="11099"/>
    <n v="19"/>
    <n v="211000000"/>
    <n v="52700"/>
    <n v="843600"/>
    <n v="632700"/>
    <n v="10100000"/>
    <n v="300000"/>
    <x v="610"/>
    <x v="2"/>
    <x v="0"/>
    <s v="IN"/>
    <n v="28.1"/>
    <n v="1370000000"/>
    <n v="5.36"/>
    <n v="471000000"/>
    <n v="20.593679999999999"/>
    <n v="78.962879999999998"/>
    <n v="1.9736842105263198E-2"/>
    <x v="7"/>
    <x v="7"/>
    <n v="0.34379562043795597"/>
  </r>
  <r>
    <n v="856"/>
    <x v="654"/>
    <n v="15200000"/>
    <n v="7560000000"/>
    <x v="2"/>
    <n v="9862"/>
    <n v="19"/>
    <n v="106000000"/>
    <n v="26500"/>
    <n v="423900"/>
    <n v="317900"/>
    <n v="5100000"/>
    <n v="200000"/>
    <x v="611"/>
    <x v="2"/>
    <x v="0"/>
    <s v="IN"/>
    <n v="28.1"/>
    <n v="1370000000"/>
    <n v="5.36"/>
    <n v="471000000"/>
    <n v="20.593679999999999"/>
    <n v="78.962879999999998"/>
    <n v="1.3157894736842099E-2"/>
    <x v="12"/>
    <x v="12"/>
    <n v="0.34379562043795597"/>
  </r>
  <r>
    <n v="759"/>
    <x v="655"/>
    <n v="15200000"/>
    <n v="6390000000"/>
    <x v="0"/>
    <n v="5056"/>
    <n v="19"/>
    <n v="57809000"/>
    <n v="14500"/>
    <n v="231200"/>
    <n v="173400"/>
    <n v="2800000"/>
    <n v="200000"/>
    <x v="612"/>
    <x v="0"/>
    <x v="0"/>
    <s v="IN"/>
    <n v="28.1"/>
    <n v="1370000000"/>
    <n v="5.36"/>
    <n v="471000000"/>
    <n v="20.593679999999999"/>
    <n v="78.962879999999998"/>
    <n v="1.3157894736842099E-2"/>
    <x v="1"/>
    <x v="1"/>
    <n v="0.34379562043795597"/>
  </r>
  <r>
    <n v="648"/>
    <x v="656"/>
    <n v="15200000"/>
    <n v="858000000"/>
    <x v="6"/>
    <n v="194"/>
    <n v="19"/>
    <n v="65380000"/>
    <n v="16300"/>
    <n v="261500"/>
    <n v="196100"/>
    <n v="3100000"/>
    <n v="1300000"/>
    <x v="613"/>
    <x v="6"/>
    <x v="0"/>
    <s v="IN"/>
    <n v="28.1"/>
    <n v="1370000000"/>
    <n v="5.36"/>
    <n v="471000000"/>
    <n v="20.593679999999999"/>
    <n v="78.962879999999998"/>
    <n v="8.55263157894737E-2"/>
    <x v="14"/>
    <x v="14"/>
    <n v="0.34379562043795597"/>
  </r>
  <r>
    <n v="807"/>
    <x v="657"/>
    <n v="15200000"/>
    <n v="4500000000"/>
    <x v="11"/>
    <n v="106"/>
    <n v="19"/>
    <n v="98329000"/>
    <n v="24600"/>
    <n v="393300"/>
    <n v="295000"/>
    <n v="4700000"/>
    <n v="200000"/>
    <x v="614"/>
    <x v="11"/>
    <x v="0"/>
    <s v="IN"/>
    <n v="28.1"/>
    <n v="1370000000"/>
    <n v="5.36"/>
    <n v="471000000"/>
    <n v="20.593679999999999"/>
    <n v="78.962879999999998"/>
    <n v="1.3157894736842099E-2"/>
    <x v="3"/>
    <x v="3"/>
    <n v="0.34379562043795597"/>
  </r>
  <r>
    <n v="591"/>
    <x v="658"/>
    <n v="15200000"/>
    <n v="6620000000"/>
    <x v="10"/>
    <n v="91704"/>
    <n v="19"/>
    <n v="49662000"/>
    <n v="12400"/>
    <n v="198600"/>
    <n v="149000"/>
    <n v="2400000"/>
    <n v="100000"/>
    <x v="615"/>
    <x v="10"/>
    <x v="0"/>
    <s v="IN"/>
    <n v="28.1"/>
    <n v="1370000000"/>
    <n v="5.36"/>
    <n v="471000000"/>
    <n v="20.593679999999999"/>
    <n v="78.962879999999998"/>
    <n v="6.5789473684210497E-3"/>
    <x v="10"/>
    <x v="10"/>
    <n v="0.34379562043795597"/>
  </r>
  <r>
    <n v="600"/>
    <x v="659"/>
    <n v="15200000"/>
    <n v="1490000000"/>
    <x v="2"/>
    <n v="443"/>
    <n v="34"/>
    <n v="9980000"/>
    <n v="2500"/>
    <n v="39900"/>
    <n v="29900"/>
    <n v="479000"/>
    <n v="0"/>
    <x v="616"/>
    <x v="2"/>
    <x v="15"/>
    <s v="PH"/>
    <n v="35.5"/>
    <n v="108000000"/>
    <n v="2.15"/>
    <n v="50975903"/>
    <n v="12.879720000000001"/>
    <n v="121.774"/>
    <n v="0"/>
    <x v="2"/>
    <x v="2"/>
    <n v="0.47199910185185201"/>
  </r>
  <r>
    <n v="697"/>
    <x v="660"/>
    <n v="15100000"/>
    <n v="9480000000"/>
    <x v="11"/>
    <n v="921"/>
    <n v="3"/>
    <n v="512000000"/>
    <n v="128100"/>
    <n v="2000000"/>
    <n v="1500000"/>
    <n v="24600000"/>
    <n v="700000"/>
    <x v="617"/>
    <x v="11"/>
    <x v="8"/>
    <s v="AR"/>
    <n v="90"/>
    <n v="44938712"/>
    <n v="9.7899999999999991"/>
    <n v="41339571"/>
    <n v="-38.4161"/>
    <n v="-63.616700000000002"/>
    <n v="4.6357615894039701E-2"/>
    <x v="5"/>
    <x v="5"/>
    <n v="0.91991000988190297"/>
  </r>
  <r>
    <n v="668"/>
    <x v="661"/>
    <n v="15100000"/>
    <n v="1760000000"/>
    <x v="6"/>
    <n v="533"/>
    <n v="34"/>
    <n v="12376000"/>
    <n v="3100"/>
    <n v="49500"/>
    <n v="37100"/>
    <n v="594000"/>
    <n v="0"/>
    <x v="432"/>
    <x v="6"/>
    <x v="15"/>
    <s v="PH"/>
    <n v="35.5"/>
    <n v="108000000"/>
    <n v="2.15"/>
    <n v="50975903"/>
    <n v="12.879720000000001"/>
    <n v="121.774"/>
    <n v="0"/>
    <x v="10"/>
    <x v="10"/>
    <n v="0.47199910185185201"/>
  </r>
  <r>
    <n v="25"/>
    <x v="662"/>
    <n v="15100000"/>
    <n v="10500000000"/>
    <x v="10"/>
    <n v="209520"/>
    <n v="34"/>
    <n v="182000000"/>
    <n v="45400"/>
    <n v="726600"/>
    <n v="544900"/>
    <n v="8700000"/>
    <n v="100000"/>
    <x v="618"/>
    <x v="10"/>
    <x v="15"/>
    <s v="PH"/>
    <n v="35.5"/>
    <n v="108000000"/>
    <n v="2.15"/>
    <n v="50975903"/>
    <n v="12.879720000000001"/>
    <n v="121.774"/>
    <n v="6.6225165562913899E-3"/>
    <x v="13"/>
    <x v="13"/>
    <n v="0.47199910185185201"/>
  </r>
  <r>
    <n v="30"/>
    <x v="663"/>
    <n v="15100000"/>
    <n v="12400000000"/>
    <x v="0"/>
    <n v="52"/>
    <n v="48"/>
    <n v="84750000"/>
    <n v="21200"/>
    <n v="339000"/>
    <n v="254300"/>
    <n v="4100000"/>
    <n v="100000"/>
    <x v="619"/>
    <x v="0"/>
    <x v="5"/>
    <s v="GB"/>
    <n v="60"/>
    <n v="66834405"/>
    <n v="3.85"/>
    <n v="55908316"/>
    <n v="55.378050000000002"/>
    <n v="-3.4359700000000002"/>
    <n v="6.6225165562913899E-3"/>
    <x v="13"/>
    <x v="13"/>
    <n v="0.83651999295871604"/>
  </r>
  <r>
    <n v="348"/>
    <x v="664"/>
    <n v="15100000"/>
    <n v="4970000000"/>
    <x v="6"/>
    <n v="1"/>
    <n v="40"/>
    <n v="0"/>
    <n v="0"/>
    <n v="0"/>
    <n v="0"/>
    <n v="0"/>
    <n v="0"/>
    <x v="620"/>
    <x v="6"/>
    <x v="4"/>
    <s v="KR"/>
    <n v="94.3"/>
    <n v="51709098"/>
    <n v="4.1500000000000004"/>
    <n v="42106719"/>
    <n v="35.907760000000003"/>
    <n v="127.76690000000001"/>
    <n v="0"/>
    <x v="15"/>
    <x v="15"/>
    <n v="0.81430000964240401"/>
  </r>
  <r>
    <n v="562"/>
    <x v="665"/>
    <n v="15100000"/>
    <n v="5320000000"/>
    <x v="6"/>
    <n v="753"/>
    <n v="14"/>
    <n v="46060000"/>
    <n v="11500"/>
    <n v="184200"/>
    <n v="138200"/>
    <n v="2200000"/>
    <n v="100000"/>
    <x v="621"/>
    <x v="6"/>
    <x v="43"/>
    <s v="EG"/>
    <n v="35.200000000000003"/>
    <n v="100000000"/>
    <n v="10.76"/>
    <n v="42895824"/>
    <n v="26.820550000000001"/>
    <n v="30.802499999999998"/>
    <n v="6.6225165562913899E-3"/>
    <x v="7"/>
    <x v="7"/>
    <n v="0.42895823999999999"/>
  </r>
  <r>
    <n v="179"/>
    <x v="666"/>
    <n v="15100000"/>
    <n v="2140000000"/>
    <x v="3"/>
    <n v="3810"/>
    <n v="20"/>
    <n v="17231000"/>
    <n v="4300"/>
    <n v="68900"/>
    <n v="51700"/>
    <n v="827100"/>
    <n v="100000"/>
    <x v="622"/>
    <x v="3"/>
    <x v="22"/>
    <s v="ID"/>
    <n v="36.299999999999997"/>
    <n v="270000000"/>
    <n v="4.6900000000000004"/>
    <n v="152000000"/>
    <n v="-0.78927999999999998"/>
    <n v="113.9213"/>
    <n v="6.6225165562913899E-3"/>
    <x v="14"/>
    <x v="14"/>
    <n v="0.562962962962963"/>
  </r>
  <r>
    <n v="236"/>
    <x v="667"/>
    <n v="15100000"/>
    <n v="6670000000"/>
    <x v="7"/>
    <n v="3733"/>
    <n v="36"/>
    <n v="95603000"/>
    <n v="23900"/>
    <n v="382400"/>
    <n v="286800"/>
    <n v="4600000"/>
    <n v="100000"/>
    <x v="623"/>
    <x v="7"/>
    <x v="3"/>
    <s v="RU"/>
    <n v="81.900000000000006"/>
    <n v="144000000"/>
    <n v="4.59"/>
    <n v="108000000"/>
    <n v="61.524009999999997"/>
    <n v="105.3188"/>
    <n v="6.6225165562913899E-3"/>
    <x v="2"/>
    <x v="2"/>
    <n v="0.75"/>
  </r>
  <r>
    <n v="521"/>
    <x v="668"/>
    <n v="15100000"/>
    <n v="2760000000"/>
    <x v="9"/>
    <n v="2618"/>
    <n v="49"/>
    <n v="11956000"/>
    <n v="3000"/>
    <n v="47800"/>
    <n v="35900"/>
    <n v="573900"/>
    <n v="0"/>
    <x v="624"/>
    <x v="9"/>
    <x v="1"/>
    <s v="US"/>
    <n v="88.2"/>
    <n v="328000000"/>
    <n v="14.7"/>
    <n v="271000000"/>
    <n v="37.090240000000001"/>
    <n v="-95.712900000000005"/>
    <n v="0"/>
    <x v="4"/>
    <x v="4"/>
    <n v="0.82621951219512202"/>
  </r>
  <r>
    <n v="441"/>
    <x v="669"/>
    <n v="15100000"/>
    <n v="1580000000"/>
    <x v="0"/>
    <n v="18"/>
    <n v="29"/>
    <n v="26053000"/>
    <n v="6500"/>
    <n v="104200"/>
    <n v="78200"/>
    <n v="1300000"/>
    <n v="100000"/>
    <x v="625"/>
    <x v="0"/>
    <x v="10"/>
    <s v="MX"/>
    <n v="40.200000000000003"/>
    <n v="126000000"/>
    <n v="3.42"/>
    <n v="103000000"/>
    <n v="23.634499999999999"/>
    <n v="-102.553"/>
    <n v="6.6225165562913899E-3"/>
    <x v="16"/>
    <x v="16"/>
    <n v="0.817460317460318"/>
  </r>
  <r>
    <n v="579"/>
    <x v="670"/>
    <n v="15100000"/>
    <n v="2400000000"/>
    <x v="9"/>
    <n v="159"/>
    <n v="2"/>
    <n v="86"/>
    <n v="0.02"/>
    <n v="0.34"/>
    <n v="0.26"/>
    <n v="4"/>
    <n v="0"/>
    <x v="626"/>
    <x v="9"/>
    <x v="44"/>
    <s v="AD"/>
    <n v="47.35"/>
    <n v="85708"/>
    <n v="2.1"/>
    <n v="75260"/>
    <n v="42.567599999999999"/>
    <n v="1.5975600000000001"/>
    <n v="0"/>
    <x v="0"/>
    <x v="0"/>
    <n v="0.87809772716665901"/>
  </r>
  <r>
    <n v="380"/>
    <x v="671"/>
    <n v="15100000"/>
    <n v="1780000000"/>
    <x v="6"/>
    <n v="210"/>
    <n v="49"/>
    <n v="15984000"/>
    <n v="4000"/>
    <n v="63900"/>
    <n v="48000"/>
    <n v="767200"/>
    <n v="0"/>
    <x v="627"/>
    <x v="6"/>
    <x v="1"/>
    <s v="US"/>
    <n v="88.2"/>
    <n v="328000000"/>
    <n v="14.7"/>
    <n v="271000000"/>
    <n v="37.090240000000001"/>
    <n v="-95.712900000000005"/>
    <n v="0"/>
    <x v="14"/>
    <x v="14"/>
    <n v="0.82621951219512202"/>
  </r>
  <r>
    <n v="514"/>
    <x v="672"/>
    <n v="15100000"/>
    <n v="4240000000"/>
    <x v="7"/>
    <n v="2997"/>
    <n v="41"/>
    <n v="5972000"/>
    <n v="1500"/>
    <n v="23900"/>
    <n v="17900"/>
    <n v="286600"/>
    <n v="0"/>
    <x v="628"/>
    <x v="7"/>
    <x v="19"/>
    <s v="ES"/>
    <n v="88.9"/>
    <n v="47076781"/>
    <n v="13.96"/>
    <n v="37927409"/>
    <n v="40.46367"/>
    <n v="-3.7492200000000002"/>
    <n v="0"/>
    <x v="2"/>
    <x v="2"/>
    <n v="0.805650008228048"/>
  </r>
  <r>
    <n v="655"/>
    <x v="673"/>
    <n v="15100000"/>
    <n v="3060000000"/>
    <x v="6"/>
    <n v="1037"/>
    <n v="49"/>
    <n v="43409000"/>
    <n v="10900"/>
    <n v="173600"/>
    <n v="130200"/>
    <n v="2100000"/>
    <n v="200000"/>
    <x v="629"/>
    <x v="6"/>
    <x v="1"/>
    <s v="US"/>
    <n v="88.2"/>
    <n v="328000000"/>
    <n v="14.7"/>
    <n v="271000000"/>
    <n v="37.090240000000001"/>
    <n v="-95.712900000000005"/>
    <n v="1.3245033112582801E-2"/>
    <x v="2"/>
    <x v="2"/>
    <n v="0.82621951219512202"/>
  </r>
  <r>
    <n v="147"/>
    <x v="674"/>
    <n v="15100000"/>
    <n v="13900000000"/>
    <x v="2"/>
    <n v="2717"/>
    <n v="36"/>
    <n v="714000000"/>
    <n v="178400"/>
    <n v="2900000"/>
    <n v="2100000"/>
    <n v="34200000"/>
    <n v="700000"/>
    <x v="630"/>
    <x v="2"/>
    <x v="3"/>
    <s v="RU"/>
    <n v="81.900000000000006"/>
    <n v="144000000"/>
    <n v="4.59"/>
    <n v="108000000"/>
    <n v="61.524009999999997"/>
    <n v="105.3188"/>
    <n v="4.6357615894039701E-2"/>
    <x v="9"/>
    <x v="9"/>
    <n v="0.75"/>
  </r>
  <r>
    <n v="104"/>
    <x v="675"/>
    <n v="15100000"/>
    <n v="7860000000"/>
    <x v="0"/>
    <n v="776"/>
    <n v="40"/>
    <n v="40806000"/>
    <n v="10200"/>
    <n v="163200"/>
    <n v="122400"/>
    <n v="2000000"/>
    <n v="0"/>
    <x v="631"/>
    <x v="0"/>
    <x v="4"/>
    <s v="KR"/>
    <n v="94.3"/>
    <n v="51709098"/>
    <n v="4.1500000000000004"/>
    <n v="42106719"/>
    <n v="35.907760000000003"/>
    <n v="127.76690000000001"/>
    <n v="0"/>
    <x v="11"/>
    <x v="11"/>
    <n v="0.81430000964240401"/>
  </r>
  <r>
    <n v="485"/>
    <x v="676"/>
    <n v="15000000"/>
    <n v="8900000000"/>
    <x v="2"/>
    <n v="795"/>
    <n v="7"/>
    <n v="145000000"/>
    <n v="36400"/>
    <n v="581900"/>
    <n v="436400"/>
    <n v="7000000"/>
    <n v="0"/>
    <x v="417"/>
    <x v="2"/>
    <x v="7"/>
    <s v="BR"/>
    <n v="51.3"/>
    <n v="213000000"/>
    <n v="12.08"/>
    <n v="183000000"/>
    <n v="-14.234999999999999"/>
    <n v="-51.9253"/>
    <n v="0"/>
    <x v="6"/>
    <x v="6"/>
    <n v="0.85915492957746498"/>
  </r>
  <r>
    <n v="647"/>
    <x v="677"/>
    <n v="15000000"/>
    <n v="4740000000"/>
    <x v="7"/>
    <n v="20292"/>
    <n v="49"/>
    <n v="41789000"/>
    <n v="10400"/>
    <n v="167200"/>
    <n v="125400"/>
    <n v="2000000"/>
    <n v="100000"/>
    <x v="507"/>
    <x v="7"/>
    <x v="1"/>
    <s v="US"/>
    <n v="88.2"/>
    <n v="328000000"/>
    <n v="14.7"/>
    <n v="271000000"/>
    <n v="37.090240000000001"/>
    <n v="-95.712900000000005"/>
    <n v="6.6666666666666697E-3"/>
    <x v="11"/>
    <x v="11"/>
    <n v="0.82621951219512202"/>
  </r>
  <r>
    <n v="992"/>
    <x v="678"/>
    <n v="15000000"/>
    <n v="11500000000"/>
    <x v="0"/>
    <n v="340"/>
    <n v="7"/>
    <n v="183000000"/>
    <n v="45700"/>
    <n v="731500"/>
    <n v="548600"/>
    <n v="8800000"/>
    <n v="0"/>
    <x v="632"/>
    <x v="0"/>
    <x v="7"/>
    <s v="BR"/>
    <n v="51.3"/>
    <n v="213000000"/>
    <n v="12.08"/>
    <n v="183000000"/>
    <n v="-14.234999999999999"/>
    <n v="-51.9253"/>
    <n v="0"/>
    <x v="1"/>
    <x v="1"/>
    <n v="0.85915492957746498"/>
  </r>
  <r>
    <n v="799"/>
    <x v="679"/>
    <n v="15000000"/>
    <n v="8660000000"/>
    <x v="2"/>
    <n v="965"/>
    <n v="19"/>
    <n v="102000000"/>
    <n v="25600"/>
    <n v="409400"/>
    <n v="307100"/>
    <n v="4900000"/>
    <n v="200000"/>
    <x v="633"/>
    <x v="2"/>
    <x v="0"/>
    <s v="IN"/>
    <n v="28.1"/>
    <n v="1370000000"/>
    <n v="5.36"/>
    <n v="471000000"/>
    <n v="20.593679999999999"/>
    <n v="78.962879999999998"/>
    <n v="1.3333333333333299E-2"/>
    <x v="5"/>
    <x v="5"/>
    <n v="0.34379562043795597"/>
  </r>
  <r>
    <n v="15"/>
    <x v="680"/>
    <n v="15000000"/>
    <n v="8930000000"/>
    <x v="2"/>
    <n v="3168"/>
    <n v="19"/>
    <n v="131000000"/>
    <n v="32700"/>
    <n v="522900"/>
    <n v="392200"/>
    <n v="6300000"/>
    <n v="200000"/>
    <x v="634"/>
    <x v="2"/>
    <x v="0"/>
    <s v="IN"/>
    <n v="28.1"/>
    <n v="1370000000"/>
    <n v="5.36"/>
    <n v="471000000"/>
    <n v="20.593679999999999"/>
    <n v="78.962879999999998"/>
    <n v="1.3333333333333299E-2"/>
    <x v="14"/>
    <x v="14"/>
    <n v="0.34379562043795597"/>
  </r>
  <r>
    <n v="463"/>
    <x v="681"/>
    <n v="15000000"/>
    <n v="7160000000"/>
    <x v="7"/>
    <n v="1362"/>
    <n v="49"/>
    <n v="43133000"/>
    <n v="10800"/>
    <n v="172500"/>
    <n v="129400"/>
    <n v="2100000"/>
    <n v="0"/>
    <x v="635"/>
    <x v="7"/>
    <x v="1"/>
    <s v="US"/>
    <n v="88.2"/>
    <n v="328000000"/>
    <n v="14.7"/>
    <n v="271000000"/>
    <n v="37.090240000000001"/>
    <n v="-95.712900000000005"/>
    <n v="0"/>
    <x v="13"/>
    <x v="13"/>
    <n v="0.82621951219512202"/>
  </r>
  <r>
    <n v="446"/>
    <x v="682"/>
    <n v="15000000"/>
    <n v="11800000000"/>
    <x v="10"/>
    <n v="269050"/>
    <n v="20"/>
    <n v="113000000"/>
    <n v="28300"/>
    <n v="452300"/>
    <n v="339200"/>
    <n v="5400000"/>
    <n v="100000"/>
    <x v="636"/>
    <x v="10"/>
    <x v="22"/>
    <s v="ID"/>
    <n v="36.299999999999997"/>
    <n v="270000000"/>
    <n v="4.6900000000000004"/>
    <n v="152000000"/>
    <n v="-0.78927999999999998"/>
    <n v="113.9213"/>
    <n v="6.6666666666666697E-3"/>
    <x v="2"/>
    <x v="2"/>
    <n v="0.562962962962963"/>
  </r>
  <r>
    <n v="452"/>
    <x v="683"/>
    <n v="15000000"/>
    <n v="6890000000"/>
    <x v="7"/>
    <n v="5198"/>
    <n v="49"/>
    <n v="29724000"/>
    <n v="7400"/>
    <n v="118900"/>
    <n v="89200"/>
    <n v="1400000"/>
    <n v="100000"/>
    <x v="637"/>
    <x v="7"/>
    <x v="1"/>
    <s v="US"/>
    <n v="88.2"/>
    <n v="328000000"/>
    <n v="14.7"/>
    <n v="271000000"/>
    <n v="37.090240000000001"/>
    <n v="-95.712900000000005"/>
    <n v="6.6666666666666697E-3"/>
    <x v="10"/>
    <x v="10"/>
    <n v="0.82621951219512202"/>
  </r>
  <r>
    <n v="149"/>
    <x v="684"/>
    <n v="15000000"/>
    <n v="9920000000"/>
    <x v="6"/>
    <n v="899"/>
    <n v="19"/>
    <n v="114000000"/>
    <n v="28400"/>
    <n v="454300"/>
    <n v="340700"/>
    <n v="5500000"/>
    <n v="400000"/>
    <x v="638"/>
    <x v="6"/>
    <x v="0"/>
    <s v="IN"/>
    <n v="28.1"/>
    <n v="1370000000"/>
    <n v="5.36"/>
    <n v="471000000"/>
    <n v="20.593679999999999"/>
    <n v="78.962879999999998"/>
    <n v="2.66666666666667E-2"/>
    <x v="7"/>
    <x v="7"/>
    <n v="0.34379562043795597"/>
  </r>
  <r>
    <n v="679"/>
    <x v="685"/>
    <n v="15000000"/>
    <n v="7540000000"/>
    <x v="10"/>
    <n v="206"/>
    <n v="19"/>
    <n v="998"/>
    <n v="0.25"/>
    <n v="4"/>
    <n v="3"/>
    <n v="48"/>
    <n v="0"/>
    <x v="639"/>
    <x v="10"/>
    <x v="0"/>
    <s v="IN"/>
    <n v="28.1"/>
    <n v="1370000000"/>
    <n v="5.36"/>
    <n v="471000000"/>
    <n v="20.593679999999999"/>
    <n v="78.962879999999998"/>
    <n v="0"/>
    <x v="6"/>
    <x v="6"/>
    <n v="0.34379562043795597"/>
  </r>
  <r>
    <n v="105"/>
    <x v="686"/>
    <n v="15000000"/>
    <n v="10000000000"/>
    <x v="7"/>
    <n v="68"/>
    <n v="49"/>
    <n v="0"/>
    <n v="0"/>
    <n v="0"/>
    <n v="0"/>
    <n v="0"/>
    <n v="0"/>
    <x v="640"/>
    <x v="7"/>
    <x v="1"/>
    <s v="US"/>
    <n v="88.2"/>
    <n v="328000000"/>
    <n v="14.7"/>
    <n v="271000000"/>
    <n v="37.090240000000001"/>
    <n v="-95.712900000000005"/>
    <n v="0"/>
    <x v="9"/>
    <x v="9"/>
    <n v="0.82621951219512202"/>
  </r>
  <r>
    <n v="564"/>
    <x v="687"/>
    <n v="15000000"/>
    <n v="4350000000"/>
    <x v="7"/>
    <n v="2324"/>
    <n v="48"/>
    <n v="251000000"/>
    <n v="62700"/>
    <n v="1000000"/>
    <n v="753000"/>
    <n v="12000000"/>
    <n v="600000"/>
    <x v="641"/>
    <x v="7"/>
    <x v="5"/>
    <s v="GB"/>
    <n v="60"/>
    <n v="66834405"/>
    <n v="3.85"/>
    <n v="55908316"/>
    <n v="55.378050000000002"/>
    <n v="-3.4359700000000002"/>
    <n v="0.04"/>
    <x v="2"/>
    <x v="2"/>
    <n v="0.83651999295871604"/>
  </r>
  <r>
    <n v="930"/>
    <x v="688"/>
    <n v="15000000"/>
    <n v="4010000000"/>
    <x v="2"/>
    <n v="724"/>
    <n v="29"/>
    <n v="33880000"/>
    <n v="8500"/>
    <n v="135500"/>
    <n v="101600"/>
    <n v="1600000"/>
    <n v="100000"/>
    <x v="269"/>
    <x v="2"/>
    <x v="10"/>
    <s v="MX"/>
    <n v="40.200000000000003"/>
    <n v="126000000"/>
    <n v="3.42"/>
    <n v="103000000"/>
    <n v="23.634499999999999"/>
    <n v="-102.553"/>
    <n v="6.6666666666666697E-3"/>
    <x v="7"/>
    <x v="7"/>
    <n v="0.817460317460318"/>
  </r>
  <r>
    <n v="671"/>
    <x v="689"/>
    <n v="15000000"/>
    <n v="10200000000"/>
    <x v="2"/>
    <n v="1803"/>
    <n v="49"/>
    <n v="313000000"/>
    <n v="78200"/>
    <n v="1300000"/>
    <n v="938600"/>
    <n v="15000000"/>
    <n v="200000"/>
    <x v="642"/>
    <x v="2"/>
    <x v="1"/>
    <s v="US"/>
    <n v="88.2"/>
    <n v="328000000"/>
    <n v="14.7"/>
    <n v="271000000"/>
    <n v="37.090240000000001"/>
    <n v="-95.712900000000005"/>
    <n v="1.3333333333333299E-2"/>
    <x v="10"/>
    <x v="10"/>
    <n v="0.82621951219512202"/>
  </r>
  <r>
    <n v="378"/>
    <x v="690"/>
    <n v="15000000"/>
    <n v="13600000000"/>
    <x v="11"/>
    <n v="1788"/>
    <n v="24"/>
    <n v="282000000"/>
    <n v="70600"/>
    <n v="1100000"/>
    <n v="847100"/>
    <n v="13600000"/>
    <n v="900000"/>
    <x v="643"/>
    <x v="11"/>
    <x v="2"/>
    <s v="JP"/>
    <n v="63.2"/>
    <n v="126000000"/>
    <n v="2.29"/>
    <n v="116000000"/>
    <n v="36.204819999999998"/>
    <n v="138.25290000000001"/>
    <n v="0.06"/>
    <x v="7"/>
    <x v="7"/>
    <n v="0.92063492063492103"/>
  </r>
  <r>
    <n v="822"/>
    <x v="691"/>
    <n v="15000000"/>
    <n v="2730000000"/>
    <x v="3"/>
    <n v="0"/>
    <n v="49"/>
    <n v="0"/>
    <n v="0"/>
    <n v="0"/>
    <n v="0"/>
    <n v="0"/>
    <n v="0"/>
    <x v="644"/>
    <x v="3"/>
    <x v="1"/>
    <s v="US"/>
    <n v="88.2"/>
    <n v="328000000"/>
    <n v="14.7"/>
    <n v="271000000"/>
    <n v="37.090240000000001"/>
    <n v="-95.712900000000005"/>
    <n v="0"/>
    <x v="0"/>
    <x v="0"/>
    <n v="0.82621951219512202"/>
  </r>
  <r>
    <n v="747"/>
    <x v="692"/>
    <n v="15000000"/>
    <n v="9980000000"/>
    <x v="0"/>
    <n v="2726"/>
    <n v="19"/>
    <n v="242000000"/>
    <n v="60500"/>
    <n v="968700"/>
    <n v="726600"/>
    <n v="11600000"/>
    <n v="300000"/>
    <x v="98"/>
    <x v="0"/>
    <x v="0"/>
    <s v="IN"/>
    <n v="28.1"/>
    <n v="1370000000"/>
    <n v="5.36"/>
    <n v="471000000"/>
    <n v="20.593679999999999"/>
    <n v="78.962879999999998"/>
    <n v="0.02"/>
    <x v="7"/>
    <x v="7"/>
    <n v="0.34379562043795597"/>
  </r>
  <r>
    <n v="785"/>
    <x v="693"/>
    <n v="14900000"/>
    <n v="5960000000"/>
    <x v="7"/>
    <n v="4175"/>
    <n v="7"/>
    <n v="39775000"/>
    <n v="9900"/>
    <n v="159100"/>
    <n v="119300"/>
    <n v="1900000"/>
    <n v="100000"/>
    <x v="645"/>
    <x v="7"/>
    <x v="7"/>
    <s v="BR"/>
    <n v="51.3"/>
    <n v="213000000"/>
    <n v="12.08"/>
    <n v="183000000"/>
    <n v="-14.234999999999999"/>
    <n v="-51.9253"/>
    <n v="6.7114093959731499E-3"/>
    <x v="12"/>
    <x v="12"/>
    <n v="0.85915492957746498"/>
  </r>
  <r>
    <n v="945"/>
    <x v="694"/>
    <n v="14900000"/>
    <n v="439098"/>
    <x v="6"/>
    <n v="1"/>
    <n v="36"/>
    <n v="7697"/>
    <n v="2"/>
    <n v="31"/>
    <n v="23"/>
    <n v="369"/>
    <n v="0"/>
    <x v="646"/>
    <x v="6"/>
    <x v="3"/>
    <s v="RU"/>
    <n v="81.900000000000006"/>
    <n v="144000000"/>
    <n v="4.59"/>
    <n v="108000000"/>
    <n v="61.524009999999997"/>
    <n v="105.3188"/>
    <n v="0"/>
    <x v="10"/>
    <x v="10"/>
    <n v="0.75"/>
  </r>
  <r>
    <n v="965"/>
    <x v="695"/>
    <n v="14900000"/>
    <n v="5550000000"/>
    <x v="2"/>
    <n v="27944"/>
    <n v="44"/>
    <n v="49556000"/>
    <n v="12400"/>
    <n v="198200"/>
    <n v="148700"/>
    <n v="2400000"/>
    <n v="100000"/>
    <x v="647"/>
    <x v="2"/>
    <x v="16"/>
    <s v="TH"/>
    <n v="49.3"/>
    <n v="69625582"/>
    <n v="0.75"/>
    <n v="35294600"/>
    <n v="15.87003"/>
    <n v="100.99250000000001"/>
    <n v="6.7114093959731499E-3"/>
    <x v="12"/>
    <x v="12"/>
    <n v="0.50691999960589196"/>
  </r>
  <r>
    <n v="255"/>
    <x v="696"/>
    <n v="14900000"/>
    <n v="4030000000"/>
    <x v="2"/>
    <n v="86"/>
    <n v="49"/>
    <n v="11043000"/>
    <n v="2800"/>
    <n v="44200"/>
    <n v="33100"/>
    <n v="530100"/>
    <n v="0"/>
    <x v="648"/>
    <x v="2"/>
    <x v="1"/>
    <s v="US"/>
    <n v="88.2"/>
    <n v="328000000"/>
    <n v="14.7"/>
    <n v="271000000"/>
    <n v="37.090240000000001"/>
    <n v="-95.712900000000005"/>
    <n v="0"/>
    <x v="0"/>
    <x v="0"/>
    <n v="0.82621951219512202"/>
  </r>
  <r>
    <n v="7"/>
    <x v="697"/>
    <n v="14900000"/>
    <n v="10100000000"/>
    <x v="0"/>
    <n v="419"/>
    <n v="49"/>
    <n v="120000000"/>
    <n v="30000"/>
    <n v="479200"/>
    <n v="359400"/>
    <n v="5800000"/>
    <n v="100000"/>
    <x v="649"/>
    <x v="0"/>
    <x v="1"/>
    <s v="US"/>
    <n v="88.2"/>
    <n v="328000000"/>
    <n v="14.7"/>
    <n v="271000000"/>
    <n v="37.090240000000001"/>
    <n v="-95.712900000000005"/>
    <n v="6.7114093959731499E-3"/>
    <x v="8"/>
    <x v="8"/>
    <n v="0.82621951219512202"/>
  </r>
  <r>
    <n v="995"/>
    <x v="698"/>
    <n v="14900000"/>
    <n v="15900000000"/>
    <x v="6"/>
    <n v="1363"/>
    <n v="49"/>
    <n v="347000000"/>
    <n v="86700"/>
    <n v="1400000"/>
    <n v="1000000"/>
    <n v="16600000"/>
    <n v="400000"/>
    <x v="650"/>
    <x v="6"/>
    <x v="1"/>
    <s v="US"/>
    <n v="88.2"/>
    <n v="328000000"/>
    <n v="14.7"/>
    <n v="271000000"/>
    <n v="37.090240000000001"/>
    <n v="-95.712900000000005"/>
    <n v="2.68456375838926E-2"/>
    <x v="15"/>
    <x v="15"/>
    <n v="0.82621951219512202"/>
  </r>
  <r>
    <n v="86"/>
    <x v="699"/>
    <n v="14900000"/>
    <n v="8620000000"/>
    <x v="2"/>
    <n v="93"/>
    <n v="24"/>
    <n v="2477"/>
    <n v="0.62"/>
    <n v="10"/>
    <n v="7"/>
    <n v="119"/>
    <n v="9"/>
    <x v="651"/>
    <x v="2"/>
    <x v="2"/>
    <s v="JP"/>
    <n v="63.2"/>
    <n v="126000000"/>
    <n v="2.29"/>
    <n v="116000000"/>
    <n v="36.204819999999998"/>
    <n v="138.25290000000001"/>
    <n v="6.0402684563758397E-7"/>
    <x v="1"/>
    <x v="1"/>
    <n v="0.92063492063492103"/>
  </r>
  <r>
    <n v="543"/>
    <x v="700"/>
    <n v="14900000"/>
    <n v="4400000000"/>
    <x v="0"/>
    <n v="127"/>
    <n v="49"/>
    <n v="56358000"/>
    <n v="14100"/>
    <n v="225400"/>
    <n v="169100"/>
    <n v="2700000"/>
    <n v="100000"/>
    <x v="652"/>
    <x v="0"/>
    <x v="1"/>
    <s v="US"/>
    <n v="88.2"/>
    <n v="328000000"/>
    <n v="14.7"/>
    <n v="271000000"/>
    <n v="37.090240000000001"/>
    <n v="-95.712900000000005"/>
    <n v="6.7114093959731499E-3"/>
    <x v="8"/>
    <x v="8"/>
    <n v="0.82621951219512202"/>
  </r>
  <r>
    <n v="559"/>
    <x v="701"/>
    <n v="14900000"/>
    <n v="8070000000"/>
    <x v="2"/>
    <n v="66362"/>
    <n v="20"/>
    <n v="43581000"/>
    <n v="10900"/>
    <n v="174300"/>
    <n v="130700"/>
    <n v="2100000"/>
    <n v="100000"/>
    <x v="653"/>
    <x v="2"/>
    <x v="22"/>
    <s v="ID"/>
    <n v="36.299999999999997"/>
    <n v="270000000"/>
    <n v="4.6900000000000004"/>
    <n v="152000000"/>
    <n v="-0.78927999999999998"/>
    <n v="113.9213"/>
    <n v="6.7114093959731499E-3"/>
    <x v="1"/>
    <x v="1"/>
    <n v="0.562962962962963"/>
  </r>
  <r>
    <n v="379"/>
    <x v="702"/>
    <n v="14900000"/>
    <n v="4980000000"/>
    <x v="2"/>
    <n v="8420"/>
    <n v="41"/>
    <n v="13857000"/>
    <n v="3500"/>
    <n v="55400"/>
    <n v="41600"/>
    <n v="665200"/>
    <n v="100000"/>
    <x v="654"/>
    <x v="2"/>
    <x v="19"/>
    <s v="ES"/>
    <n v="88.9"/>
    <n v="47076781"/>
    <n v="13.96"/>
    <n v="37927409"/>
    <n v="40.46367"/>
    <n v="-3.7492200000000002"/>
    <n v="6.7114093959731499E-3"/>
    <x v="1"/>
    <x v="1"/>
    <n v="0.805650008228048"/>
  </r>
  <r>
    <n v="171"/>
    <x v="703"/>
    <n v="14800000"/>
    <n v="1830000000"/>
    <x v="3"/>
    <n v="1481"/>
    <n v="49"/>
    <n v="7177000"/>
    <n v="1800"/>
    <n v="28700"/>
    <n v="21500"/>
    <n v="344500"/>
    <n v="0"/>
    <x v="655"/>
    <x v="3"/>
    <x v="1"/>
    <s v="US"/>
    <n v="88.2"/>
    <n v="328000000"/>
    <n v="14.7"/>
    <n v="271000000"/>
    <n v="37.090240000000001"/>
    <n v="-95.712900000000005"/>
    <n v="0"/>
    <x v="0"/>
    <x v="0"/>
    <n v="0.82621951219512202"/>
  </r>
  <r>
    <n v="538"/>
    <x v="704"/>
    <n v="14800000"/>
    <n v="3590000000"/>
    <x v="0"/>
    <n v="195"/>
    <n v="49"/>
    <n v="22980000"/>
    <n v="5700"/>
    <n v="91900"/>
    <n v="68900"/>
    <n v="1100000"/>
    <n v="0"/>
    <x v="656"/>
    <x v="0"/>
    <x v="1"/>
    <s v="US"/>
    <n v="88.2"/>
    <n v="328000000"/>
    <n v="14.7"/>
    <n v="271000000"/>
    <n v="37.090240000000001"/>
    <n v="-95.712900000000005"/>
    <n v="0"/>
    <x v="4"/>
    <x v="4"/>
    <n v="0.82621951219512202"/>
  </r>
  <r>
    <n v="280"/>
    <x v="705"/>
    <n v="14800000"/>
    <n v="15800000000"/>
    <x v="5"/>
    <n v="2222"/>
    <n v="49"/>
    <n v="1200000000"/>
    <n v="300800"/>
    <n v="4800000"/>
    <n v="3600000"/>
    <n v="57800000"/>
    <n v="1700000"/>
    <x v="657"/>
    <x v="5"/>
    <x v="1"/>
    <s v="US"/>
    <n v="88.2"/>
    <n v="328000000"/>
    <n v="14.7"/>
    <n v="271000000"/>
    <n v="37.090240000000001"/>
    <n v="-95.712900000000005"/>
    <n v="0.114864864864865"/>
    <x v="15"/>
    <x v="15"/>
    <n v="0.82621951219512202"/>
  </r>
  <r>
    <n v="91"/>
    <x v="706"/>
    <n v="14800000"/>
    <n v="273000000"/>
    <x v="6"/>
    <n v="34"/>
    <n v="18"/>
    <n v="37883"/>
    <n v="9"/>
    <n v="152"/>
    <n v="114"/>
    <n v="1800"/>
    <n v="3580"/>
    <x v="658"/>
    <x v="6"/>
    <x v="32"/>
    <s v="DE"/>
    <n v="70.2"/>
    <n v="83132799"/>
    <n v="3.04"/>
    <n v="64324835"/>
    <n v="51.165689999999998"/>
    <n v="10.45153"/>
    <n v="2.4189189189189201E-4"/>
    <x v="3"/>
    <x v="3"/>
    <n v="0.77376000536202305"/>
  </r>
  <r>
    <n v="287"/>
    <x v="707"/>
    <n v="14800000"/>
    <n v="13400000000"/>
    <x v="0"/>
    <n v="1210"/>
    <n v="49"/>
    <n v="61205000"/>
    <n v="15300"/>
    <n v="244800"/>
    <n v="183600"/>
    <n v="2900000"/>
    <n v="0"/>
    <x v="659"/>
    <x v="0"/>
    <x v="1"/>
    <s v="US"/>
    <n v="88.2"/>
    <n v="328000000"/>
    <n v="14.7"/>
    <n v="271000000"/>
    <n v="37.090240000000001"/>
    <n v="-95.712900000000005"/>
    <n v="0"/>
    <x v="0"/>
    <x v="0"/>
    <n v="0.82621951219512202"/>
  </r>
  <r>
    <n v="455"/>
    <x v="708"/>
    <n v="14800000"/>
    <n v="5270000000"/>
    <x v="7"/>
    <n v="3834"/>
    <n v="4"/>
    <n v="21072000"/>
    <n v="5300"/>
    <n v="84300"/>
    <n v="63200"/>
    <n v="1000000"/>
    <n v="0"/>
    <x v="508"/>
    <x v="7"/>
    <x v="30"/>
    <s v="AU"/>
    <n v="113.1"/>
    <n v="25766605"/>
    <n v="5.27"/>
    <n v="21844756"/>
    <n v="-25.2744"/>
    <n v="133.77510000000001"/>
    <n v="0"/>
    <x v="2"/>
    <x v="2"/>
    <n v="0.84779333559853898"/>
  </r>
  <r>
    <n v="542"/>
    <x v="709"/>
    <n v="14800000"/>
    <n v="8650000000"/>
    <x v="6"/>
    <n v="233"/>
    <n v="49"/>
    <n v="51645000"/>
    <n v="12900"/>
    <n v="206600"/>
    <n v="154900"/>
    <n v="2500000"/>
    <n v="0"/>
    <x v="20"/>
    <x v="6"/>
    <x v="1"/>
    <s v="US"/>
    <n v="88.2"/>
    <n v="328000000"/>
    <n v="14.7"/>
    <n v="271000000"/>
    <n v="37.090240000000001"/>
    <n v="-95.712900000000005"/>
    <n v="0"/>
    <x v="10"/>
    <x v="10"/>
    <n v="0.82621951219512202"/>
  </r>
  <r>
    <n v="412"/>
    <x v="710"/>
    <n v="14800000"/>
    <n v="9080000000"/>
    <x v="0"/>
    <n v="318"/>
    <n v="7"/>
    <n v="88120000"/>
    <n v="22000"/>
    <n v="352500"/>
    <n v="264400"/>
    <n v="4200000"/>
    <n v="0"/>
    <x v="660"/>
    <x v="0"/>
    <x v="7"/>
    <s v="BR"/>
    <n v="51.3"/>
    <n v="213000000"/>
    <n v="12.08"/>
    <n v="183000000"/>
    <n v="-14.234999999999999"/>
    <n v="-51.9253"/>
    <n v="0"/>
    <x v="10"/>
    <x v="10"/>
    <n v="0.85915492957746498"/>
  </r>
  <r>
    <n v="951"/>
    <x v="711"/>
    <n v="14800000"/>
    <n v="7020000000"/>
    <x v="9"/>
    <n v="2387"/>
    <n v="46"/>
    <n v="47117000"/>
    <n v="11800"/>
    <n v="188500"/>
    <n v="141400"/>
    <n v="2300000"/>
    <n v="0"/>
    <x v="661"/>
    <x v="9"/>
    <x v="35"/>
    <s v="UA"/>
    <n v="82.7"/>
    <n v="44385155"/>
    <n v="8.8800000000000008"/>
    <n v="30835699"/>
    <n v="48.379429999999999"/>
    <n v="31.165579999999999"/>
    <n v="0"/>
    <x v="3"/>
    <x v="3"/>
    <n v="0.69473000601214496"/>
  </r>
  <r>
    <n v="512"/>
    <x v="712"/>
    <n v="14800000"/>
    <n v="9380000000"/>
    <x v="0"/>
    <n v="0"/>
    <n v="49"/>
    <n v="0"/>
    <n v="0"/>
    <n v="0"/>
    <n v="0"/>
    <n v="0"/>
    <n v="0"/>
    <x v="662"/>
    <x v="0"/>
    <x v="1"/>
    <s v="US"/>
    <n v="88.2"/>
    <n v="328000000"/>
    <n v="14.7"/>
    <n v="271000000"/>
    <n v="37.090240000000001"/>
    <n v="-95.712900000000005"/>
    <n v="0"/>
    <x v="2"/>
    <x v="2"/>
    <n v="0.82621951219512202"/>
  </r>
  <r>
    <n v="12"/>
    <x v="713"/>
    <n v="14800000"/>
    <n v="8870000000"/>
    <x v="6"/>
    <n v="3867"/>
    <n v="49"/>
    <n v="53181000"/>
    <n v="13300"/>
    <n v="212700"/>
    <n v="159500"/>
    <n v="2600000"/>
    <n v="0"/>
    <x v="663"/>
    <x v="6"/>
    <x v="1"/>
    <s v="US"/>
    <n v="88.2"/>
    <n v="328000000"/>
    <n v="14.7"/>
    <n v="271000000"/>
    <n v="37.090240000000001"/>
    <n v="-95.712900000000005"/>
    <n v="0"/>
    <x v="16"/>
    <x v="16"/>
    <n v="0.82621951219512202"/>
  </r>
  <r>
    <n v="162"/>
    <x v="714"/>
    <n v="14700000"/>
    <n v="7260000000"/>
    <x v="11"/>
    <n v="4340"/>
    <n v="49"/>
    <n v="55583000"/>
    <n v="0"/>
    <n v="0"/>
    <n v="0"/>
    <n v="0"/>
    <n v="0"/>
    <x v="664"/>
    <x v="11"/>
    <x v="1"/>
    <s v="US"/>
    <n v="88.2"/>
    <n v="328000000"/>
    <n v="14.7"/>
    <n v="271000000"/>
    <n v="37.090240000000001"/>
    <n v="-95.712900000000005"/>
    <n v="0"/>
    <x v="0"/>
    <x v="0"/>
    <n v="0.82621951219512202"/>
  </r>
  <r>
    <n v="20"/>
    <x v="715"/>
    <n v="14700000"/>
    <n v="13000000000"/>
    <x v="10"/>
    <n v="80830"/>
    <n v="49"/>
    <n v="186000000"/>
    <n v="46400"/>
    <n v="742800"/>
    <n v="557100"/>
    <n v="8900000"/>
    <n v="100000"/>
    <x v="665"/>
    <x v="10"/>
    <x v="1"/>
    <s v="US"/>
    <n v="88.2"/>
    <n v="328000000"/>
    <n v="14.7"/>
    <n v="271000000"/>
    <n v="37.090240000000001"/>
    <n v="-95.712900000000005"/>
    <n v="6.8027210884353704E-3"/>
    <x v="0"/>
    <x v="0"/>
    <n v="0.82621951219512202"/>
  </r>
  <r>
    <n v="164"/>
    <x v="716"/>
    <n v="14700000"/>
    <n v="12400000000"/>
    <x v="2"/>
    <n v="23490"/>
    <n v="19"/>
    <n v="348000000"/>
    <n v="86900"/>
    <n v="1400000"/>
    <n v="1000000"/>
    <n v="16700000"/>
    <n v="400000"/>
    <x v="666"/>
    <x v="2"/>
    <x v="0"/>
    <s v="IN"/>
    <n v="28.1"/>
    <n v="1370000000"/>
    <n v="5.36"/>
    <n v="471000000"/>
    <n v="20.593679999999999"/>
    <n v="78.962879999999998"/>
    <n v="2.7210884353741499E-2"/>
    <x v="2"/>
    <x v="2"/>
    <n v="0.34379562043795597"/>
  </r>
  <r>
    <n v="596"/>
    <x v="717"/>
    <n v="14700000"/>
    <n v="8880000000"/>
    <x v="3"/>
    <n v="1996"/>
    <n v="49"/>
    <n v="79402000"/>
    <n v="19900"/>
    <n v="317600"/>
    <n v="238200"/>
    <n v="3800000"/>
    <n v="100000"/>
    <x v="667"/>
    <x v="3"/>
    <x v="1"/>
    <s v="US"/>
    <n v="88.2"/>
    <n v="328000000"/>
    <n v="14.7"/>
    <n v="271000000"/>
    <n v="37.090240000000001"/>
    <n v="-95.712900000000005"/>
    <n v="6.8027210884353704E-3"/>
    <x v="1"/>
    <x v="1"/>
    <n v="0.82621951219512202"/>
  </r>
  <r>
    <n v="961"/>
    <x v="718"/>
    <n v="14700000"/>
    <n v="2230000000"/>
    <x v="2"/>
    <n v="1385"/>
    <n v="38"/>
    <n v="2694000"/>
    <n v="673"/>
    <n v="10800"/>
    <n v="8100"/>
    <n v="129300"/>
    <n v="0"/>
    <x v="60"/>
    <x v="2"/>
    <x v="21"/>
    <s v="SA"/>
    <n v="68"/>
    <n v="34268528"/>
    <n v="5.93"/>
    <n v="28807838"/>
    <n v="23.885940000000002"/>
    <n v="45.079160000000002"/>
    <n v="0"/>
    <x v="5"/>
    <x v="5"/>
    <n v="0.84064999815574204"/>
  </r>
  <r>
    <n v="766"/>
    <x v="719"/>
    <n v="14700000"/>
    <n v="4030000000"/>
    <x v="3"/>
    <n v="43564"/>
    <n v="19"/>
    <n v="74483000"/>
    <n v="18600"/>
    <n v="297900"/>
    <n v="223400"/>
    <n v="3600000"/>
    <n v="200000"/>
    <x v="668"/>
    <x v="3"/>
    <x v="0"/>
    <s v="IN"/>
    <n v="28.1"/>
    <n v="1370000000"/>
    <n v="5.36"/>
    <n v="471000000"/>
    <n v="20.593679999999999"/>
    <n v="78.962879999999998"/>
    <n v="1.3605442176870699E-2"/>
    <x v="3"/>
    <x v="3"/>
    <n v="0.34379562043795597"/>
  </r>
  <r>
    <n v="811"/>
    <x v="720"/>
    <n v="14700000"/>
    <n v="2470000000"/>
    <x v="2"/>
    <n v="317"/>
    <n v="49"/>
    <n v="18978000"/>
    <n v="4700"/>
    <n v="75900"/>
    <n v="56900"/>
    <n v="911000"/>
    <n v="0"/>
    <x v="669"/>
    <x v="2"/>
    <x v="1"/>
    <s v="US"/>
    <n v="88.2"/>
    <n v="328000000"/>
    <n v="14.7"/>
    <n v="271000000"/>
    <n v="37.090240000000001"/>
    <n v="-95.712900000000005"/>
    <n v="0"/>
    <x v="4"/>
    <x v="4"/>
    <n v="0.82621951219512202"/>
  </r>
  <r>
    <n v="510"/>
    <x v="721"/>
    <n v="14700000"/>
    <n v="1320000000"/>
    <x v="2"/>
    <n v="85"/>
    <n v="49"/>
    <n v="4781000"/>
    <n v="1200"/>
    <n v="19100"/>
    <n v="14300"/>
    <n v="229500"/>
    <n v="0"/>
    <x v="670"/>
    <x v="2"/>
    <x v="1"/>
    <s v="US"/>
    <n v="88.2"/>
    <n v="328000000"/>
    <n v="14.7"/>
    <n v="271000000"/>
    <n v="37.090240000000001"/>
    <n v="-95.712900000000005"/>
    <n v="0"/>
    <x v="14"/>
    <x v="14"/>
    <n v="0.82621951219512202"/>
  </r>
  <r>
    <n v="139"/>
    <x v="722"/>
    <n v="14700000"/>
    <n v="1510000000"/>
    <x v="2"/>
    <n v="554"/>
    <n v="41"/>
    <n v="226420"/>
    <n v="57"/>
    <n v="906"/>
    <n v="679"/>
    <n v="10900"/>
    <n v="600"/>
    <x v="671"/>
    <x v="2"/>
    <x v="19"/>
    <s v="ES"/>
    <n v="88.9"/>
    <n v="47076781"/>
    <n v="13.96"/>
    <n v="37927409"/>
    <n v="40.46367"/>
    <n v="-3.7492200000000002"/>
    <n v="4.0816326530612198E-5"/>
    <x v="4"/>
    <x v="4"/>
    <n v="0.805650008228048"/>
  </r>
  <r>
    <n v="146"/>
    <x v="723"/>
    <n v="14700000"/>
    <n v="6750000000"/>
    <x v="11"/>
    <n v="698"/>
    <n v="49"/>
    <n v="36338000"/>
    <n v="9100"/>
    <n v="145400"/>
    <n v="109000"/>
    <n v="1700000"/>
    <n v="100000"/>
    <x v="672"/>
    <x v="11"/>
    <x v="1"/>
    <s v="US"/>
    <n v="88.2"/>
    <n v="328000000"/>
    <n v="14.7"/>
    <n v="271000000"/>
    <n v="37.090240000000001"/>
    <n v="-95.712900000000005"/>
    <n v="6.8027210884353704E-3"/>
    <x v="0"/>
    <x v="0"/>
    <n v="0.82621951219512202"/>
  </r>
  <r>
    <n v="134"/>
    <x v="724"/>
    <n v="14700000"/>
    <n v="4680000000"/>
    <x v="0"/>
    <n v="3978"/>
    <n v="7"/>
    <n v="40975000"/>
    <n v="10200"/>
    <n v="163900"/>
    <n v="122900"/>
    <n v="2000000"/>
    <n v="100000"/>
    <x v="270"/>
    <x v="0"/>
    <x v="7"/>
    <s v="BR"/>
    <n v="51.3"/>
    <n v="213000000"/>
    <n v="12.08"/>
    <n v="183000000"/>
    <n v="-14.234999999999999"/>
    <n v="-51.9253"/>
    <n v="6.8027210884353704E-3"/>
    <x v="7"/>
    <x v="7"/>
    <n v="0.85915492957746498"/>
  </r>
  <r>
    <n v="553"/>
    <x v="725"/>
    <n v="14600000"/>
    <n v="2750000000"/>
    <x v="9"/>
    <n v="603"/>
    <n v="29"/>
    <n v="50677000"/>
    <n v="12700"/>
    <n v="202700"/>
    <n v="152000"/>
    <n v="2400000"/>
    <n v="100000"/>
    <x v="673"/>
    <x v="9"/>
    <x v="10"/>
    <s v="MX"/>
    <n v="40.200000000000003"/>
    <n v="126000000"/>
    <n v="3.42"/>
    <n v="103000000"/>
    <n v="23.634499999999999"/>
    <n v="-102.553"/>
    <n v="6.8493150684931503E-3"/>
    <x v="7"/>
    <x v="7"/>
    <n v="0.817460317460318"/>
  </r>
  <r>
    <n v="279"/>
    <x v="726"/>
    <n v="14600000"/>
    <n v="7950000000"/>
    <x v="0"/>
    <n v="67"/>
    <n v="49"/>
    <n v="37632000"/>
    <n v="9400"/>
    <n v="150500"/>
    <n v="112900"/>
    <n v="1800000"/>
    <n v="0"/>
    <x v="674"/>
    <x v="0"/>
    <x v="1"/>
    <s v="US"/>
    <n v="88.2"/>
    <n v="328000000"/>
    <n v="14.7"/>
    <n v="271000000"/>
    <n v="37.090240000000001"/>
    <n v="-95.712900000000005"/>
    <n v="0"/>
    <x v="2"/>
    <x v="2"/>
    <n v="0.82621951219512202"/>
  </r>
  <r>
    <n v="403"/>
    <x v="727"/>
    <n v="14600000"/>
    <n v="3600000000"/>
    <x v="7"/>
    <n v="1244"/>
    <n v="49"/>
    <n v="92594000"/>
    <n v="23100"/>
    <n v="370400"/>
    <n v="277800"/>
    <n v="4400000"/>
    <n v="400000"/>
    <x v="675"/>
    <x v="7"/>
    <x v="1"/>
    <s v="US"/>
    <n v="88.2"/>
    <n v="328000000"/>
    <n v="14.7"/>
    <n v="271000000"/>
    <n v="37.090240000000001"/>
    <n v="-95.712900000000005"/>
    <n v="2.7397260273972601E-2"/>
    <x v="1"/>
    <x v="1"/>
    <n v="0.82621951219512202"/>
  </r>
  <r>
    <n v="614"/>
    <x v="728"/>
    <n v="14600000"/>
    <n v="5530000000"/>
    <x v="11"/>
    <n v="560"/>
    <n v="19"/>
    <n v="139000000"/>
    <n v="34800"/>
    <n v="556500"/>
    <n v="417300"/>
    <n v="6700000"/>
    <n v="500000"/>
    <x v="676"/>
    <x v="11"/>
    <x v="0"/>
    <s v="IN"/>
    <n v="28.1"/>
    <n v="1370000000"/>
    <n v="5.36"/>
    <n v="471000000"/>
    <n v="20.593679999999999"/>
    <n v="78.962879999999998"/>
    <n v="3.42465753424658E-2"/>
    <x v="16"/>
    <x v="16"/>
    <n v="0.34379562043795597"/>
  </r>
  <r>
    <n v="220"/>
    <x v="729"/>
    <n v="14600000"/>
    <n v="2610000000"/>
    <x v="2"/>
    <n v="490"/>
    <n v="13"/>
    <n v="16409000"/>
    <n v="4100"/>
    <n v="65600"/>
    <n v="49200"/>
    <n v="787600"/>
    <n v="100000"/>
    <x v="609"/>
    <x v="2"/>
    <x v="45"/>
    <s v="EC"/>
    <n v="44.9"/>
    <n v="17373662"/>
    <n v="3.97"/>
    <n v="11116711"/>
    <n v="-1.83124"/>
    <n v="-78.183400000000006"/>
    <n v="6.8493150684931503E-3"/>
    <x v="7"/>
    <x v="7"/>
    <n v="0.639859978857652"/>
  </r>
  <r>
    <n v="70"/>
    <x v="730"/>
    <n v="14600000"/>
    <n v="3340000000"/>
    <x v="6"/>
    <n v="961"/>
    <n v="41"/>
    <n v="60568000"/>
    <n v="15100"/>
    <n v="242300"/>
    <n v="181700"/>
    <n v="2900000"/>
    <n v="0"/>
    <x v="677"/>
    <x v="6"/>
    <x v="19"/>
    <s v="ES"/>
    <n v="88.9"/>
    <n v="47076781"/>
    <n v="13.96"/>
    <n v="37927409"/>
    <n v="40.46367"/>
    <n v="-3.7492200000000002"/>
    <n v="0"/>
    <x v="2"/>
    <x v="2"/>
    <n v="0.805650008228048"/>
  </r>
  <r>
    <n v="530"/>
    <x v="731"/>
    <n v="14600000"/>
    <n v="6020000000"/>
    <x v="0"/>
    <n v="365"/>
    <n v="49"/>
    <n v="35528000"/>
    <n v="8900"/>
    <n v="142100"/>
    <n v="106600"/>
    <n v="1700000"/>
    <n v="0"/>
    <x v="678"/>
    <x v="0"/>
    <x v="1"/>
    <s v="US"/>
    <n v="88.2"/>
    <n v="328000000"/>
    <n v="14.7"/>
    <n v="271000000"/>
    <n v="37.090240000000001"/>
    <n v="-95.712900000000005"/>
    <n v="0"/>
    <x v="12"/>
    <x v="12"/>
    <n v="0.82621951219512202"/>
  </r>
  <r>
    <n v="646"/>
    <x v="732"/>
    <n v="14600000"/>
    <n v="4620000000"/>
    <x v="6"/>
    <n v="951"/>
    <n v="7"/>
    <n v="10547000"/>
    <n v="2600"/>
    <n v="42200"/>
    <n v="31600"/>
    <n v="506300"/>
    <n v="0"/>
    <x v="547"/>
    <x v="6"/>
    <x v="7"/>
    <s v="BR"/>
    <n v="51.3"/>
    <n v="213000000"/>
    <n v="12.08"/>
    <n v="183000000"/>
    <n v="-14.234999999999999"/>
    <n v="-51.9253"/>
    <n v="0"/>
    <x v="3"/>
    <x v="3"/>
    <n v="0.85915492957746498"/>
  </r>
  <r>
    <n v="659"/>
    <x v="733"/>
    <n v="14600000"/>
    <n v="5770000000"/>
    <x v="7"/>
    <n v="4009"/>
    <n v="49"/>
    <n v="152000000"/>
    <n v="37900"/>
    <n v="606800"/>
    <n v="455100"/>
    <n v="7300000"/>
    <n v="200000"/>
    <x v="252"/>
    <x v="7"/>
    <x v="1"/>
    <s v="US"/>
    <n v="88.2"/>
    <n v="328000000"/>
    <n v="14.7"/>
    <n v="271000000"/>
    <n v="37.090240000000001"/>
    <n v="-95.712900000000005"/>
    <n v="1.3698630136986301E-2"/>
    <x v="1"/>
    <x v="1"/>
    <n v="0.82621951219512202"/>
  </r>
  <r>
    <n v="617"/>
    <x v="734"/>
    <n v="14600000"/>
    <n v="11200000000"/>
    <x v="0"/>
    <n v="1206"/>
    <n v="7"/>
    <n v="110000000"/>
    <n v="27500"/>
    <n v="439500"/>
    <n v="329600"/>
    <n v="5300000"/>
    <n v="100000"/>
    <x v="679"/>
    <x v="0"/>
    <x v="7"/>
    <s v="BR"/>
    <n v="51.3"/>
    <n v="213000000"/>
    <n v="12.08"/>
    <n v="183000000"/>
    <n v="-14.234999999999999"/>
    <n v="-51.9253"/>
    <n v="6.8493150684931503E-3"/>
    <x v="7"/>
    <x v="7"/>
    <n v="0.85915492957746498"/>
  </r>
  <r>
    <n v="481"/>
    <x v="735"/>
    <n v="14500000"/>
    <n v="3520000000"/>
    <x v="11"/>
    <n v="1064"/>
    <n v="8"/>
    <n v="5329000"/>
    <n v="1300"/>
    <n v="21300"/>
    <n v="16000"/>
    <n v="255800"/>
    <n v="0"/>
    <x v="680"/>
    <x v="11"/>
    <x v="6"/>
    <s v="CA"/>
    <n v="68.900000000000006"/>
    <n v="36991981"/>
    <n v="5.56"/>
    <n v="30628482"/>
    <n v="56.130369999999999"/>
    <n v="-106.34699999999999"/>
    <n v="0"/>
    <x v="4"/>
    <x v="4"/>
    <n v="0.82797625788140405"/>
  </r>
  <r>
    <n v="476"/>
    <x v="736"/>
    <n v="14500000"/>
    <n v="6940000000"/>
    <x v="2"/>
    <n v="479"/>
    <n v="49"/>
    <n v="29941000"/>
    <n v="7500"/>
    <n v="119800"/>
    <n v="89800"/>
    <n v="1400000"/>
    <n v="0"/>
    <x v="681"/>
    <x v="2"/>
    <x v="1"/>
    <s v="US"/>
    <n v="88.2"/>
    <n v="328000000"/>
    <n v="14.7"/>
    <n v="271000000"/>
    <n v="37.090240000000001"/>
    <n v="-95.712900000000005"/>
    <n v="0"/>
    <x v="16"/>
    <x v="16"/>
    <n v="0.82621951219512202"/>
  </r>
  <r>
    <n v="309"/>
    <x v="737"/>
    <n v="14500000"/>
    <n v="9380000000"/>
    <x v="2"/>
    <n v="68606"/>
    <n v="44"/>
    <n v="45622000"/>
    <n v="11400"/>
    <n v="182500"/>
    <n v="136900"/>
    <n v="2200000"/>
    <n v="100000"/>
    <x v="682"/>
    <x v="2"/>
    <x v="16"/>
    <s v="TH"/>
    <n v="49.3"/>
    <n v="69625582"/>
    <n v="0.75"/>
    <n v="35294600"/>
    <n v="15.87003"/>
    <n v="100.99250000000001"/>
    <n v="6.8965517241379301E-3"/>
    <x v="12"/>
    <x v="12"/>
    <n v="0.50691999960589196"/>
  </r>
  <r>
    <n v="526"/>
    <x v="738"/>
    <n v="14500000"/>
    <n v="20000000000"/>
    <x v="0"/>
    <n v="147"/>
    <n v="49"/>
    <n v="98185000"/>
    <n v="24500"/>
    <n v="392700"/>
    <n v="294600"/>
    <n v="4700000"/>
    <n v="0"/>
    <x v="218"/>
    <x v="0"/>
    <x v="1"/>
    <s v="US"/>
    <n v="88.2"/>
    <n v="328000000"/>
    <n v="14.7"/>
    <n v="271000000"/>
    <n v="37.090240000000001"/>
    <n v="-95.712900000000005"/>
    <n v="0"/>
    <x v="13"/>
    <x v="13"/>
    <n v="0.82621951219512202"/>
  </r>
  <r>
    <n v="464"/>
    <x v="739"/>
    <n v="14500000"/>
    <n v="2440000000"/>
    <x v="0"/>
    <n v="0"/>
    <n v="7"/>
    <n v="0"/>
    <n v="0"/>
    <n v="0"/>
    <n v="0"/>
    <n v="0"/>
    <n v="0"/>
    <x v="683"/>
    <x v="0"/>
    <x v="7"/>
    <s v="BR"/>
    <n v="51.3"/>
    <n v="213000000"/>
    <n v="12.08"/>
    <n v="183000000"/>
    <n v="-14.234999999999999"/>
    <n v="-51.9253"/>
    <n v="0"/>
    <x v="2"/>
    <x v="2"/>
    <n v="0.85915492957746498"/>
  </r>
  <r>
    <n v="500"/>
    <x v="740"/>
    <n v="14500000"/>
    <n v="1740000000"/>
    <x v="5"/>
    <n v="514"/>
    <n v="19"/>
    <n v="23034000"/>
    <n v="5800"/>
    <n v="92100"/>
    <n v="69100"/>
    <n v="1100000"/>
    <n v="100000"/>
    <x v="684"/>
    <x v="5"/>
    <x v="0"/>
    <s v="IN"/>
    <n v="28.1"/>
    <n v="1370000000"/>
    <n v="5.36"/>
    <n v="471000000"/>
    <n v="20.593679999999999"/>
    <n v="78.962879999999998"/>
    <n v="6.8965517241379301E-3"/>
    <x v="15"/>
    <x v="15"/>
    <n v="0.34379562043795597"/>
  </r>
  <r>
    <n v="795"/>
    <x v="741"/>
    <n v="14500000"/>
    <n v="8580000000"/>
    <x v="2"/>
    <n v="19201"/>
    <n v="49"/>
    <n v="48285000"/>
    <n v="12100"/>
    <n v="193100"/>
    <n v="144900"/>
    <n v="2300000"/>
    <n v="0"/>
    <x v="685"/>
    <x v="2"/>
    <x v="1"/>
    <s v="US"/>
    <n v="88.2"/>
    <n v="328000000"/>
    <n v="14.7"/>
    <n v="271000000"/>
    <n v="37.090240000000001"/>
    <n v="-95.712900000000005"/>
    <n v="0"/>
    <x v="8"/>
    <x v="8"/>
    <n v="0.82621951219512202"/>
  </r>
  <r>
    <n v="468"/>
    <x v="742"/>
    <n v="14500000"/>
    <n v="4580000000"/>
    <x v="2"/>
    <n v="453"/>
    <n v="49"/>
    <n v="449576"/>
    <n v="112"/>
    <n v="1800"/>
    <n v="1300"/>
    <n v="21600"/>
    <n v="0"/>
    <x v="686"/>
    <x v="2"/>
    <x v="1"/>
    <s v="US"/>
    <n v="88.2"/>
    <n v="328000000"/>
    <n v="14.7"/>
    <n v="271000000"/>
    <n v="37.090240000000001"/>
    <n v="-95.712900000000005"/>
    <n v="0"/>
    <x v="14"/>
    <x v="14"/>
    <n v="0.82621951219512202"/>
  </r>
  <r>
    <n v="243"/>
    <x v="743"/>
    <n v="14500000"/>
    <n v="4820000000"/>
    <x v="5"/>
    <n v="605"/>
    <n v="49"/>
    <n v="149000000"/>
    <n v="37300"/>
    <n v="597000"/>
    <n v="447700"/>
    <n v="7200000"/>
    <n v="400000"/>
    <x v="687"/>
    <x v="5"/>
    <x v="1"/>
    <s v="US"/>
    <n v="88.2"/>
    <n v="328000000"/>
    <n v="14.7"/>
    <n v="271000000"/>
    <n v="37.090240000000001"/>
    <n v="-95.712900000000005"/>
    <n v="2.7586206896551699E-2"/>
    <x v="6"/>
    <x v="6"/>
    <n v="0.82621951219512202"/>
  </r>
  <r>
    <n v="863"/>
    <x v="744"/>
    <n v="14500000"/>
    <n v="10300000000"/>
    <x v="6"/>
    <n v="293516"/>
    <n v="19"/>
    <n v="418000000"/>
    <n v="104600"/>
    <n v="1700000"/>
    <n v="1300000"/>
    <n v="20100000"/>
    <n v="700000"/>
    <x v="688"/>
    <x v="6"/>
    <x v="0"/>
    <s v="IN"/>
    <n v="28.1"/>
    <n v="1370000000"/>
    <n v="5.36"/>
    <n v="471000000"/>
    <n v="20.593679999999999"/>
    <n v="78.962879999999998"/>
    <n v="4.8275862068965503E-2"/>
    <x v="6"/>
    <x v="6"/>
    <n v="0.34379562043795597"/>
  </r>
  <r>
    <n v="675"/>
    <x v="745"/>
    <n v="14500000"/>
    <n v="4260000000"/>
    <x v="2"/>
    <n v="1717"/>
    <n v="49"/>
    <n v="9910000"/>
    <n v="2500"/>
    <n v="39600"/>
    <n v="29700"/>
    <n v="475700"/>
    <n v="0"/>
    <x v="689"/>
    <x v="2"/>
    <x v="1"/>
    <s v="US"/>
    <n v="88.2"/>
    <n v="328000000"/>
    <n v="14.7"/>
    <n v="271000000"/>
    <n v="37.090240000000001"/>
    <n v="-95.712900000000005"/>
    <n v="0"/>
    <x v="3"/>
    <x v="3"/>
    <n v="0.82621951219512202"/>
  </r>
  <r>
    <n v="89"/>
    <x v="746"/>
    <n v="14500000"/>
    <n v="4600000000"/>
    <x v="10"/>
    <n v="18972"/>
    <n v="48"/>
    <n v="66273000"/>
    <n v="16600"/>
    <n v="265100"/>
    <n v="198800"/>
    <n v="3200000"/>
    <n v="100000"/>
    <x v="690"/>
    <x v="10"/>
    <x v="5"/>
    <s v="GB"/>
    <n v="60"/>
    <n v="66834405"/>
    <n v="3.85"/>
    <n v="55908316"/>
    <n v="55.378050000000002"/>
    <n v="-3.4359700000000002"/>
    <n v="6.8965517241379301E-3"/>
    <x v="0"/>
    <x v="0"/>
    <n v="0.83651999295871604"/>
  </r>
  <r>
    <n v="117"/>
    <x v="747"/>
    <n v="14500000"/>
    <n v="5010000000"/>
    <x v="6"/>
    <n v="618"/>
    <n v="40"/>
    <n v="4960000"/>
    <n v="1200"/>
    <n v="19800"/>
    <n v="14900"/>
    <n v="238100"/>
    <n v="0"/>
    <x v="691"/>
    <x v="6"/>
    <x v="4"/>
    <s v="KR"/>
    <n v="94.3"/>
    <n v="51709098"/>
    <n v="4.1500000000000004"/>
    <n v="42106719"/>
    <n v="35.907760000000003"/>
    <n v="127.76690000000001"/>
    <n v="0"/>
    <x v="5"/>
    <x v="5"/>
    <n v="0.81430000964240401"/>
  </r>
  <r>
    <n v="700"/>
    <x v="748"/>
    <n v="14500000"/>
    <n v="4320000000"/>
    <x v="0"/>
    <n v="176"/>
    <n v="30"/>
    <n v="37577000"/>
    <n v="9400"/>
    <n v="150300"/>
    <n v="112700"/>
    <n v="1800000"/>
    <n v="0"/>
    <x v="692"/>
    <x v="0"/>
    <x v="46"/>
    <s v="MA"/>
    <n v="35.9"/>
    <n v="36910560"/>
    <n v="9.02"/>
    <n v="22975026"/>
    <n v="31.791699999999999"/>
    <n v="-7.0926200000000001"/>
    <n v="0"/>
    <x v="1"/>
    <x v="1"/>
    <n v="0.62245129849018799"/>
  </r>
  <r>
    <n v="358"/>
    <x v="749"/>
    <n v="14500000"/>
    <n v="3550000000"/>
    <x v="9"/>
    <n v="5430"/>
    <n v="7"/>
    <n v="2838000"/>
    <n v="709"/>
    <n v="11400"/>
    <n v="8500"/>
    <n v="136200"/>
    <n v="0"/>
    <x v="325"/>
    <x v="9"/>
    <x v="7"/>
    <s v="BR"/>
    <n v="51.3"/>
    <n v="213000000"/>
    <n v="12.08"/>
    <n v="183000000"/>
    <n v="-14.234999999999999"/>
    <n v="-51.9253"/>
    <n v="0"/>
    <x v="14"/>
    <x v="14"/>
    <n v="0.85915492957746498"/>
  </r>
  <r>
    <n v="340"/>
    <x v="750"/>
    <n v="14500000"/>
    <n v="9200000000"/>
    <x v="0"/>
    <n v="39"/>
    <n v="35"/>
    <n v="48193000"/>
    <n v="12000"/>
    <n v="192800"/>
    <n v="144600"/>
    <n v="2300000"/>
    <n v="100000"/>
    <x v="693"/>
    <x v="0"/>
    <x v="13"/>
    <s v="PR"/>
    <n v="97"/>
    <n v="3260314"/>
    <n v="6.2"/>
    <n v="3032092"/>
    <n v="18.200178000000001"/>
    <n v="-66.664512999999999"/>
    <n v="6.8965517241379301E-3"/>
    <x v="5"/>
    <x v="5"/>
    <n v="0.92999999386562204"/>
  </r>
  <r>
    <n v="17"/>
    <x v="751"/>
    <n v="14500000"/>
    <n v="6290000000"/>
    <x v="0"/>
    <n v="4790"/>
    <n v="19"/>
    <n v="48447000"/>
    <n v="12100"/>
    <n v="193800"/>
    <n v="145300"/>
    <n v="2300000"/>
    <n v="200000"/>
    <x v="694"/>
    <x v="0"/>
    <x v="0"/>
    <s v="IN"/>
    <n v="28.1"/>
    <n v="1370000000"/>
    <n v="5.36"/>
    <n v="471000000"/>
    <n v="20.593679999999999"/>
    <n v="78.962879999999998"/>
    <n v="1.37931034482759E-2"/>
    <x v="5"/>
    <x v="5"/>
    <n v="0.34379562043795597"/>
  </r>
  <r>
    <n v="993"/>
    <x v="752"/>
    <n v="14400000"/>
    <n v="9020000000"/>
    <x v="1"/>
    <n v="978"/>
    <n v="17"/>
    <n v="62689000"/>
    <n v="15700"/>
    <n v="250800"/>
    <n v="188100"/>
    <n v="3000000"/>
    <n v="100000"/>
    <x v="602"/>
    <x v="1"/>
    <x v="33"/>
    <s v="FR"/>
    <n v="65.599999999999994"/>
    <n v="67059887"/>
    <n v="8.43"/>
    <n v="54123364"/>
    <n v="46.227640000000001"/>
    <n v="2.213749"/>
    <n v="6.9444444444444397E-3"/>
    <x v="3"/>
    <x v="3"/>
    <n v="0.80708999703503803"/>
  </r>
  <r>
    <n v="964"/>
    <x v="753"/>
    <n v="14400000"/>
    <n v="2970000000"/>
    <x v="2"/>
    <n v="381"/>
    <n v="38"/>
    <n v="4673000"/>
    <n v="1200"/>
    <n v="18700"/>
    <n v="14000"/>
    <n v="224300"/>
    <n v="0"/>
    <x v="695"/>
    <x v="2"/>
    <x v="21"/>
    <s v="SA"/>
    <n v="68"/>
    <n v="34268528"/>
    <n v="5.93"/>
    <n v="28807838"/>
    <n v="23.885940000000002"/>
    <n v="45.079160000000002"/>
    <n v="0"/>
    <x v="14"/>
    <x v="14"/>
    <n v="0.84064999815574204"/>
  </r>
  <r>
    <n v="364"/>
    <x v="754"/>
    <n v="14400000"/>
    <n v="4160000000"/>
    <x v="6"/>
    <n v="1838"/>
    <n v="19"/>
    <n v="70409000"/>
    <n v="17600"/>
    <n v="281600"/>
    <n v="211200"/>
    <n v="3400000"/>
    <n v="200000"/>
    <x v="696"/>
    <x v="6"/>
    <x v="0"/>
    <s v="IN"/>
    <n v="28.1"/>
    <n v="1370000000"/>
    <n v="5.36"/>
    <n v="471000000"/>
    <n v="20.593679999999999"/>
    <n v="78.962879999999998"/>
    <n v="1.38888888888889E-2"/>
    <x v="7"/>
    <x v="7"/>
    <n v="0.34379562043795597"/>
  </r>
  <r>
    <n v="988"/>
    <x v="755"/>
    <n v="14400000"/>
    <n v="18500000000"/>
    <x v="2"/>
    <n v="101401"/>
    <n v="19"/>
    <n v="150000000"/>
    <n v="37400"/>
    <n v="599200"/>
    <n v="449400"/>
    <n v="7200000"/>
    <n v="100000"/>
    <x v="697"/>
    <x v="2"/>
    <x v="0"/>
    <s v="IN"/>
    <n v="28.1"/>
    <n v="1370000000"/>
    <n v="5.36"/>
    <n v="471000000"/>
    <n v="20.593679999999999"/>
    <n v="78.962879999999998"/>
    <n v="6.9444444444444397E-3"/>
    <x v="6"/>
    <x v="6"/>
    <n v="0.34379562043795597"/>
  </r>
  <r>
    <n v="973"/>
    <x v="756"/>
    <n v="14400000"/>
    <n v="600000000"/>
    <x v="2"/>
    <n v="364"/>
    <n v="40"/>
    <n v="1370000"/>
    <n v="342"/>
    <n v="5500"/>
    <n v="4100"/>
    <n v="65700"/>
    <n v="300000"/>
    <x v="698"/>
    <x v="2"/>
    <x v="4"/>
    <s v="KR"/>
    <n v="94.3"/>
    <n v="51709098"/>
    <n v="4.1500000000000004"/>
    <n v="42106719"/>
    <n v="35.907760000000003"/>
    <n v="127.76690000000001"/>
    <n v="2.0833333333333301E-2"/>
    <x v="14"/>
    <x v="14"/>
    <n v="0.81430000964240401"/>
  </r>
  <r>
    <n v="695"/>
    <x v="757"/>
    <n v="14400000"/>
    <n v="8010000000"/>
    <x v="2"/>
    <n v="5628"/>
    <n v="19"/>
    <n v="213000000"/>
    <n v="53200"/>
    <n v="850600"/>
    <n v="637900"/>
    <n v="10200000"/>
    <n v="200000"/>
    <x v="699"/>
    <x v="2"/>
    <x v="0"/>
    <s v="IN"/>
    <n v="28.1"/>
    <n v="1370000000"/>
    <n v="5.36"/>
    <n v="471000000"/>
    <n v="20.593679999999999"/>
    <n v="78.962879999999998"/>
    <n v="1.38888888888889E-2"/>
    <x v="9"/>
    <x v="9"/>
    <n v="0.34379562043795597"/>
  </r>
  <r>
    <n v="330"/>
    <x v="758"/>
    <n v="14400000"/>
    <n v="2220000000"/>
    <x v="7"/>
    <n v="3086"/>
    <n v="19"/>
    <n v="13891000"/>
    <n v="3500"/>
    <n v="55600"/>
    <n v="41700"/>
    <n v="666800"/>
    <n v="100000"/>
    <x v="700"/>
    <x v="7"/>
    <x v="0"/>
    <s v="IN"/>
    <n v="28.1"/>
    <n v="1370000000"/>
    <n v="5.36"/>
    <n v="471000000"/>
    <n v="20.593679999999999"/>
    <n v="78.962879999999998"/>
    <n v="6.9444444444444397E-3"/>
    <x v="14"/>
    <x v="14"/>
    <n v="0.34379562043795597"/>
  </r>
  <r>
    <n v="337"/>
    <x v="759"/>
    <n v="14400000"/>
    <n v="5690000000"/>
    <x v="6"/>
    <n v="0"/>
    <n v="49"/>
    <n v="0"/>
    <n v="0"/>
    <n v="0"/>
    <n v="0"/>
    <n v="0"/>
    <n v="0"/>
    <x v="698"/>
    <x v="6"/>
    <x v="1"/>
    <s v="US"/>
    <n v="88.2"/>
    <n v="328000000"/>
    <n v="14.7"/>
    <n v="271000000"/>
    <n v="37.090240000000001"/>
    <n v="-95.712900000000005"/>
    <n v="0"/>
    <x v="14"/>
    <x v="14"/>
    <n v="0.82621951219512202"/>
  </r>
  <r>
    <n v="226"/>
    <x v="760"/>
    <n v="14400000"/>
    <n v="1630000000"/>
    <x v="2"/>
    <n v="399"/>
    <n v="33"/>
    <n v="1002000"/>
    <n v="251"/>
    <n v="4000"/>
    <n v="3000"/>
    <n v="48100"/>
    <n v="0"/>
    <x v="580"/>
    <x v="2"/>
    <x v="47"/>
    <s v="PE"/>
    <n v="70.7"/>
    <n v="32510453"/>
    <n v="3.31"/>
    <n v="25390339"/>
    <n v="-9.1899700000000006"/>
    <n v="-75.015199999999993"/>
    <n v="0"/>
    <x v="7"/>
    <x v="7"/>
    <n v="0.78099000958245601"/>
  </r>
  <r>
    <n v="159"/>
    <x v="761"/>
    <n v="14400000"/>
    <n v="4040000000"/>
    <x v="0"/>
    <n v="450"/>
    <n v="49"/>
    <n v="3557000"/>
    <n v="889"/>
    <n v="14200"/>
    <n v="10700"/>
    <n v="170700"/>
    <n v="10000"/>
    <x v="20"/>
    <x v="0"/>
    <x v="1"/>
    <s v="US"/>
    <n v="88.2"/>
    <n v="328000000"/>
    <n v="14.7"/>
    <n v="271000000"/>
    <n v="37.090240000000001"/>
    <n v="-95.712900000000005"/>
    <n v="6.9444444444444404E-4"/>
    <x v="10"/>
    <x v="10"/>
    <n v="0.82621951219512202"/>
  </r>
  <r>
    <n v="176"/>
    <x v="762"/>
    <n v="14400000"/>
    <n v="3090000000"/>
    <x v="11"/>
    <n v="222"/>
    <n v="17"/>
    <n v="11417000"/>
    <n v="2900"/>
    <n v="45700"/>
    <n v="34300"/>
    <n v="548000"/>
    <n v="0"/>
    <x v="701"/>
    <x v="11"/>
    <x v="33"/>
    <s v="FR"/>
    <n v="65.599999999999994"/>
    <n v="67059887"/>
    <n v="8.43"/>
    <n v="54123364"/>
    <n v="46.227640000000001"/>
    <n v="2.213749"/>
    <n v="0"/>
    <x v="8"/>
    <x v="8"/>
    <n v="0.80708999703503803"/>
  </r>
  <r>
    <n v="894"/>
    <x v="763"/>
    <n v="14400000"/>
    <n v="6540000000"/>
    <x v="5"/>
    <n v="516"/>
    <n v="49"/>
    <n v="40089000"/>
    <n v="10000"/>
    <n v="160400"/>
    <n v="120300"/>
    <n v="1900000"/>
    <n v="0"/>
    <x v="157"/>
    <x v="5"/>
    <x v="1"/>
    <s v="US"/>
    <n v="88.2"/>
    <n v="328000000"/>
    <n v="14.7"/>
    <n v="271000000"/>
    <n v="37.090240000000001"/>
    <n v="-95.712900000000005"/>
    <n v="0"/>
    <x v="6"/>
    <x v="6"/>
    <n v="0.82621951219512202"/>
  </r>
  <r>
    <n v="714"/>
    <x v="764"/>
    <n v="14400000"/>
    <n v="11400000000"/>
    <x v="0"/>
    <n v="186"/>
    <n v="49"/>
    <n v="88657000"/>
    <n v="22200"/>
    <n v="354600"/>
    <n v="266000"/>
    <n v="4300000"/>
    <n v="0"/>
    <x v="702"/>
    <x v="0"/>
    <x v="1"/>
    <s v="US"/>
    <n v="88.2"/>
    <n v="328000000"/>
    <n v="14.7"/>
    <n v="271000000"/>
    <n v="37.090240000000001"/>
    <n v="-95.712900000000005"/>
    <n v="0"/>
    <x v="13"/>
    <x v="13"/>
    <n v="0.82621951219512202"/>
  </r>
  <r>
    <n v="672"/>
    <x v="765"/>
    <n v="14400000"/>
    <n v="3900000000"/>
    <x v="11"/>
    <n v="463"/>
    <n v="49"/>
    <n v="8636000"/>
    <n v="2200"/>
    <n v="34500"/>
    <n v="25900"/>
    <n v="414500"/>
    <n v="0"/>
    <x v="703"/>
    <x v="11"/>
    <x v="1"/>
    <s v="US"/>
    <n v="88.2"/>
    <n v="328000000"/>
    <n v="14.7"/>
    <n v="271000000"/>
    <n v="37.090240000000001"/>
    <n v="-95.712900000000005"/>
    <n v="0"/>
    <x v="4"/>
    <x v="4"/>
    <n v="0.82621951219512202"/>
  </r>
  <r>
    <n v="612"/>
    <x v="766"/>
    <n v="14400000"/>
    <n v="352000000"/>
    <x v="7"/>
    <n v="2"/>
    <n v="7"/>
    <n v="2"/>
    <n v="0"/>
    <n v="0.01"/>
    <n v="0.01"/>
    <n v="0.1"/>
    <n v="1"/>
    <x v="704"/>
    <x v="7"/>
    <x v="7"/>
    <s v="BR"/>
    <n v="51.3"/>
    <n v="213000000"/>
    <n v="12.08"/>
    <n v="183000000"/>
    <n v="-14.234999999999999"/>
    <n v="-51.9253"/>
    <n v="6.94444444444444E-8"/>
    <x v="0"/>
    <x v="0"/>
    <n v="0.85915492957746498"/>
  </r>
  <r>
    <n v="691"/>
    <x v="767"/>
    <n v="14400000"/>
    <n v="4600000000"/>
    <x v="9"/>
    <n v="1248"/>
    <n v="49"/>
    <n v="26683000"/>
    <n v="6700"/>
    <n v="106700"/>
    <n v="80000"/>
    <n v="1300000"/>
    <n v="0"/>
    <x v="705"/>
    <x v="9"/>
    <x v="1"/>
    <s v="US"/>
    <n v="88.2"/>
    <n v="328000000"/>
    <n v="14.7"/>
    <n v="271000000"/>
    <n v="37.090240000000001"/>
    <n v="-95.712900000000005"/>
    <n v="0"/>
    <x v="4"/>
    <x v="4"/>
    <n v="0.82621951219512202"/>
  </r>
  <r>
    <n v="676"/>
    <x v="768"/>
    <n v="14300000"/>
    <n v="6390000000"/>
    <x v="11"/>
    <n v="1"/>
    <n v="49"/>
    <n v="0"/>
    <n v="0"/>
    <n v="0"/>
    <n v="0"/>
    <n v="0"/>
    <n v="0"/>
    <x v="706"/>
    <x v="11"/>
    <x v="1"/>
    <s v="US"/>
    <n v="88.2"/>
    <n v="328000000"/>
    <n v="14.7"/>
    <n v="271000000"/>
    <n v="37.090240000000001"/>
    <n v="-95.712900000000005"/>
    <n v="0"/>
    <x v="12"/>
    <x v="12"/>
    <n v="0.82621951219512202"/>
  </r>
  <r>
    <n v="769"/>
    <x v="769"/>
    <n v="14300000"/>
    <n v="4780000000"/>
    <x v="6"/>
    <n v="576"/>
    <n v="49"/>
    <n v="413774"/>
    <n v="103"/>
    <n v="1700"/>
    <n v="1200"/>
    <n v="19900"/>
    <n v="100000"/>
    <x v="707"/>
    <x v="6"/>
    <x v="1"/>
    <s v="US"/>
    <n v="88.2"/>
    <n v="328000000"/>
    <n v="14.7"/>
    <n v="271000000"/>
    <n v="37.090240000000001"/>
    <n v="-95.712900000000005"/>
    <n v="6.9930069930069904E-3"/>
    <x v="7"/>
    <x v="7"/>
    <n v="0.82621951219512202"/>
  </r>
  <r>
    <n v="801"/>
    <x v="770"/>
    <n v="14200000"/>
    <n v="9960000000"/>
    <x v="16"/>
    <n v="8"/>
    <n v="49"/>
    <n v="7208"/>
    <n v="2"/>
    <n v="29"/>
    <n v="22"/>
    <n v="346"/>
    <n v="5"/>
    <x v="708"/>
    <x v="16"/>
    <x v="1"/>
    <s v="US"/>
    <n v="88.2"/>
    <n v="328000000"/>
    <n v="14.7"/>
    <n v="271000000"/>
    <n v="37.090240000000001"/>
    <n v="-95.712900000000005"/>
    <n v="3.5211267605633797E-7"/>
    <x v="0"/>
    <x v="0"/>
    <n v="0.82621951219512202"/>
  </r>
  <r>
    <n v="369"/>
    <x v="771"/>
    <n v="14200000"/>
    <n v="6550000000"/>
    <x v="3"/>
    <n v="433"/>
    <n v="19"/>
    <n v="142000000"/>
    <n v="35400"/>
    <n v="566800"/>
    <n v="425100"/>
    <n v="6800000"/>
    <n v="300000"/>
    <x v="175"/>
    <x v="3"/>
    <x v="0"/>
    <s v="IN"/>
    <n v="28.1"/>
    <n v="1370000000"/>
    <n v="5.36"/>
    <n v="471000000"/>
    <n v="20.593679999999999"/>
    <n v="78.962879999999998"/>
    <n v="2.1126760563380299E-2"/>
    <x v="7"/>
    <x v="7"/>
    <n v="0.34379562043795597"/>
  </r>
  <r>
    <n v="172"/>
    <x v="772"/>
    <n v="14200000"/>
    <n v="7950000000"/>
    <x v="0"/>
    <n v="0"/>
    <n v="18"/>
    <n v="0"/>
    <n v="0"/>
    <n v="0"/>
    <n v="0"/>
    <n v="0"/>
    <n v="0"/>
    <x v="608"/>
    <x v="0"/>
    <x v="32"/>
    <s v="DE"/>
    <n v="70.2"/>
    <n v="83132799"/>
    <n v="3.04"/>
    <n v="64324835"/>
    <n v="51.165689999999998"/>
    <n v="10.45153"/>
    <n v="0"/>
    <x v="11"/>
    <x v="11"/>
    <n v="0.77376000536202305"/>
  </r>
  <r>
    <n v="607"/>
    <x v="773"/>
    <n v="14200000"/>
    <n v="1780000000"/>
    <x v="9"/>
    <n v="876"/>
    <n v="31"/>
    <n v="35934000"/>
    <n v="9000"/>
    <n v="143700"/>
    <n v="107800"/>
    <n v="1700000"/>
    <n v="0"/>
    <x v="709"/>
    <x v="9"/>
    <x v="27"/>
    <s v="NL"/>
    <n v="85"/>
    <n v="17332850"/>
    <n v="3.2"/>
    <n v="15924729"/>
    <n v="52.132629999999999"/>
    <n v="5.2912660000000002"/>
    <n v="0"/>
    <x v="10"/>
    <x v="10"/>
    <n v="0.91875998465341802"/>
  </r>
  <r>
    <n v="185"/>
    <x v="774"/>
    <n v="14200000"/>
    <n v="3320000000"/>
    <x v="2"/>
    <n v="1724"/>
    <n v="49"/>
    <n v="12902000"/>
    <n v="3200"/>
    <n v="51600"/>
    <n v="38700"/>
    <n v="619300"/>
    <n v="0"/>
    <x v="710"/>
    <x v="2"/>
    <x v="1"/>
    <s v="US"/>
    <n v="88.2"/>
    <n v="328000000"/>
    <n v="14.7"/>
    <n v="271000000"/>
    <n v="37.090240000000001"/>
    <n v="-95.712900000000005"/>
    <n v="0"/>
    <x v="12"/>
    <x v="12"/>
    <n v="0.82621951219512202"/>
  </r>
  <r>
    <n v="373"/>
    <x v="775"/>
    <n v="14200000"/>
    <n v="4040000000"/>
    <x v="1"/>
    <n v="1281"/>
    <n v="7"/>
    <n v="19029000"/>
    <n v="4800"/>
    <n v="76100"/>
    <n v="57100"/>
    <n v="913400"/>
    <n v="0"/>
    <x v="711"/>
    <x v="1"/>
    <x v="7"/>
    <s v="BR"/>
    <n v="51.3"/>
    <n v="213000000"/>
    <n v="12.08"/>
    <n v="183000000"/>
    <n v="-14.234999999999999"/>
    <n v="-51.9253"/>
    <n v="0"/>
    <x v="7"/>
    <x v="7"/>
    <n v="0.85915492957746498"/>
  </r>
  <r>
    <n v="980"/>
    <x v="776"/>
    <n v="14200000"/>
    <n v="11400000000"/>
    <x v="2"/>
    <n v="132398"/>
    <n v="19"/>
    <n v="59927000"/>
    <n v="15000"/>
    <n v="239700"/>
    <n v="179800"/>
    <n v="2900000"/>
    <n v="200000"/>
    <x v="712"/>
    <x v="2"/>
    <x v="0"/>
    <s v="IN"/>
    <n v="28.1"/>
    <n v="1370000000"/>
    <n v="5.36"/>
    <n v="471000000"/>
    <n v="20.593679999999999"/>
    <n v="78.962879999999998"/>
    <n v="1.4084507042253501E-2"/>
    <x v="10"/>
    <x v="10"/>
    <n v="0.34379562043795597"/>
  </r>
  <r>
    <n v="917"/>
    <x v="777"/>
    <n v="14200000"/>
    <n v="6050000000"/>
    <x v="0"/>
    <n v="1823"/>
    <n v="34"/>
    <n v="62658000"/>
    <n v="15700"/>
    <n v="250600"/>
    <n v="188000"/>
    <n v="3000000"/>
    <n v="0"/>
    <x v="713"/>
    <x v="0"/>
    <x v="15"/>
    <s v="PH"/>
    <n v="35.5"/>
    <n v="108000000"/>
    <n v="2.15"/>
    <n v="50975903"/>
    <n v="12.879720000000001"/>
    <n v="121.774"/>
    <n v="0"/>
    <x v="7"/>
    <x v="7"/>
    <n v="0.47199910185185201"/>
  </r>
  <r>
    <n v="246"/>
    <x v="778"/>
    <n v="14200000"/>
    <n v="3920000000"/>
    <x v="7"/>
    <n v="1300"/>
    <n v="29"/>
    <n v="44575000"/>
    <n v="11100"/>
    <n v="178300"/>
    <n v="133700"/>
    <n v="2100000"/>
    <n v="200000"/>
    <x v="714"/>
    <x v="7"/>
    <x v="10"/>
    <s v="MX"/>
    <n v="40.200000000000003"/>
    <n v="126000000"/>
    <n v="3.42"/>
    <n v="103000000"/>
    <n v="23.634499999999999"/>
    <n v="-102.553"/>
    <n v="1.4084507042253501E-2"/>
    <x v="5"/>
    <x v="5"/>
    <n v="0.817460317460318"/>
  </r>
  <r>
    <n v="830"/>
    <x v="779"/>
    <n v="14200000"/>
    <n v="2080000000"/>
    <x v="7"/>
    <n v="342"/>
    <n v="48"/>
    <n v="54291000"/>
    <n v="13600"/>
    <n v="217200"/>
    <n v="162900"/>
    <n v="2600000"/>
    <n v="200000"/>
    <x v="715"/>
    <x v="7"/>
    <x v="5"/>
    <s v="GB"/>
    <n v="60"/>
    <n v="66834405"/>
    <n v="3.85"/>
    <n v="55908316"/>
    <n v="55.378050000000002"/>
    <n v="-3.4359700000000002"/>
    <n v="1.4084507042253501E-2"/>
    <x v="3"/>
    <x v="3"/>
    <n v="0.83651999295871604"/>
  </r>
  <r>
    <n v="733"/>
    <x v="780"/>
    <n v="14200000"/>
    <n v="6970000000"/>
    <x v="2"/>
    <n v="60"/>
    <n v="46"/>
    <n v="105"/>
    <n v="0.03"/>
    <n v="0.42"/>
    <n v="0.32"/>
    <n v="5"/>
    <n v="10"/>
    <x v="716"/>
    <x v="2"/>
    <x v="35"/>
    <s v="UA"/>
    <n v="82.7"/>
    <n v="44385155"/>
    <n v="8.8800000000000008"/>
    <n v="30835699"/>
    <n v="48.379429999999999"/>
    <n v="31.165579999999999"/>
    <n v="7.0422535211267595E-7"/>
    <x v="5"/>
    <x v="5"/>
    <n v="0.69473000601214496"/>
  </r>
  <r>
    <n v="717"/>
    <x v="781"/>
    <n v="14200000"/>
    <n v="10200000000"/>
    <x v="11"/>
    <n v="872"/>
    <n v="19"/>
    <n v="368000000"/>
    <n v="92000"/>
    <n v="1500000"/>
    <n v="1100000"/>
    <n v="17700000"/>
    <n v="400000"/>
    <x v="717"/>
    <x v="11"/>
    <x v="0"/>
    <s v="IN"/>
    <n v="28.1"/>
    <n v="1370000000"/>
    <n v="5.36"/>
    <n v="471000000"/>
    <n v="20.593679999999999"/>
    <n v="78.962879999999998"/>
    <n v="2.8169014084507001E-2"/>
    <x v="6"/>
    <x v="6"/>
    <n v="0.34379562043795597"/>
  </r>
  <r>
    <n v="103"/>
    <x v="782"/>
    <n v="14100000"/>
    <n v="4630000000"/>
    <x v="2"/>
    <n v="1540"/>
    <n v="44"/>
    <n v="12502000"/>
    <n v="3100"/>
    <n v="50000"/>
    <n v="37500"/>
    <n v="600100"/>
    <n v="100000"/>
    <x v="718"/>
    <x v="2"/>
    <x v="16"/>
    <s v="TH"/>
    <n v="49.3"/>
    <n v="69625582"/>
    <n v="0.75"/>
    <n v="35294600"/>
    <n v="15.87003"/>
    <n v="100.99250000000001"/>
    <n v="7.09219858156028E-3"/>
    <x v="0"/>
    <x v="0"/>
    <n v="0.50691999960589196"/>
  </r>
  <r>
    <n v="592"/>
    <x v="783"/>
    <n v="14100000"/>
    <n v="2130000000"/>
    <x v="0"/>
    <n v="149"/>
    <n v="19"/>
    <n v="25605000"/>
    <n v="6400"/>
    <n v="102400"/>
    <n v="76800"/>
    <n v="1200000"/>
    <n v="100000"/>
    <x v="719"/>
    <x v="0"/>
    <x v="0"/>
    <s v="IN"/>
    <n v="28.1"/>
    <n v="1370000000"/>
    <n v="5.36"/>
    <n v="471000000"/>
    <n v="20.593679999999999"/>
    <n v="78.962879999999998"/>
    <n v="7.09219858156028E-3"/>
    <x v="1"/>
    <x v="1"/>
    <n v="0.34379562043795597"/>
  </r>
  <r>
    <n v="972"/>
    <x v="784"/>
    <n v="14100000"/>
    <n v="3920000000"/>
    <x v="2"/>
    <n v="65"/>
    <n v="19"/>
    <n v="20351"/>
    <n v="5"/>
    <n v="81"/>
    <n v="61"/>
    <n v="977"/>
    <n v="132"/>
    <x v="720"/>
    <x v="2"/>
    <x v="0"/>
    <s v="IN"/>
    <n v="28.1"/>
    <n v="1370000000"/>
    <n v="5.36"/>
    <n v="471000000"/>
    <n v="20.593679999999999"/>
    <n v="78.962879999999998"/>
    <n v="9.3617021276595704E-6"/>
    <x v="14"/>
    <x v="14"/>
    <n v="0.34379562043795597"/>
  </r>
  <r>
    <n v="262"/>
    <x v="785"/>
    <n v="14100000"/>
    <n v="3280000000"/>
    <x v="8"/>
    <n v="777"/>
    <n v="48"/>
    <n v="10222000"/>
    <n v="2600"/>
    <n v="40900"/>
    <n v="30700"/>
    <n v="490600"/>
    <n v="0"/>
    <x v="721"/>
    <x v="8"/>
    <x v="5"/>
    <s v="GB"/>
    <n v="60"/>
    <n v="66834405"/>
    <n v="3.85"/>
    <n v="55908316"/>
    <n v="55.378050000000002"/>
    <n v="-3.4359700000000002"/>
    <n v="0"/>
    <x v="12"/>
    <x v="12"/>
    <n v="0.83651999295871604"/>
  </r>
  <r>
    <n v="843"/>
    <x v="786"/>
    <n v="14100000"/>
    <n v="5130000000"/>
    <x v="0"/>
    <n v="3"/>
    <n v="4"/>
    <n v="147"/>
    <n v="0.04"/>
    <n v="0.59"/>
    <n v="0.44"/>
    <n v="7"/>
    <n v="1"/>
    <x v="722"/>
    <x v="0"/>
    <x v="30"/>
    <s v="AU"/>
    <n v="113.1"/>
    <n v="25766605"/>
    <n v="5.27"/>
    <n v="21844756"/>
    <n v="-25.2744"/>
    <n v="133.77510000000001"/>
    <n v="7.09219858156028E-8"/>
    <x v="3"/>
    <x v="3"/>
    <n v="0.84779333559853898"/>
  </r>
  <r>
    <n v="459"/>
    <x v="787"/>
    <n v="14100000"/>
    <n v="6880000000"/>
    <x v="0"/>
    <n v="43"/>
    <n v="49"/>
    <n v="136000000"/>
    <n v="33900"/>
    <n v="542300"/>
    <n v="406700"/>
    <n v="6500000"/>
    <n v="200000"/>
    <x v="723"/>
    <x v="0"/>
    <x v="1"/>
    <s v="US"/>
    <n v="88.2"/>
    <n v="328000000"/>
    <n v="14.7"/>
    <n v="271000000"/>
    <n v="37.090240000000001"/>
    <n v="-95.712900000000005"/>
    <n v="1.41843971631206E-2"/>
    <x v="12"/>
    <x v="12"/>
    <n v="0.82621951219512202"/>
  </r>
  <r>
    <n v="516"/>
    <x v="788"/>
    <n v="14100000"/>
    <n v="19000000000"/>
    <x v="0"/>
    <n v="182"/>
    <n v="49"/>
    <n v="98834000"/>
    <n v="24700"/>
    <n v="395300"/>
    <n v="296500"/>
    <n v="4700000"/>
    <n v="0"/>
    <x v="724"/>
    <x v="0"/>
    <x v="1"/>
    <s v="US"/>
    <n v="88.2"/>
    <n v="328000000"/>
    <n v="14.7"/>
    <n v="271000000"/>
    <n v="37.090240000000001"/>
    <n v="-95.712900000000005"/>
    <n v="0"/>
    <x v="12"/>
    <x v="12"/>
    <n v="0.82621951219512202"/>
  </r>
  <r>
    <n v="941"/>
    <x v="789"/>
    <n v="14100000"/>
    <n v="6040000000"/>
    <x v="2"/>
    <n v="2854"/>
    <n v="20"/>
    <n v="176000000"/>
    <n v="44000"/>
    <n v="704200"/>
    <n v="528200"/>
    <n v="8500000"/>
    <n v="400000"/>
    <x v="110"/>
    <x v="2"/>
    <x v="22"/>
    <s v="ID"/>
    <n v="36.299999999999997"/>
    <n v="270000000"/>
    <n v="4.6900000000000004"/>
    <n v="152000000"/>
    <n v="-0.78927999999999998"/>
    <n v="113.9213"/>
    <n v="2.8368794326241099E-2"/>
    <x v="5"/>
    <x v="5"/>
    <n v="0.562962962962963"/>
  </r>
  <r>
    <n v="773"/>
    <x v="790"/>
    <n v="14100000"/>
    <n v="5410000000"/>
    <x v="17"/>
    <n v="855"/>
    <n v="47"/>
    <n v="353000000"/>
    <n v="88300"/>
    <n v="1400000"/>
    <n v="1100000"/>
    <n v="17000000"/>
    <n v="500000"/>
    <x v="725"/>
    <x v="17"/>
    <x v="20"/>
    <s v="AE"/>
    <n v="36.799999999999997"/>
    <n v="9770529"/>
    <n v="2.35"/>
    <n v="8479744"/>
    <n v="23.42408"/>
    <n v="53.847819999999999"/>
    <n v="3.54609929078014E-2"/>
    <x v="8"/>
    <x v="8"/>
    <n v="0.86788995764712396"/>
  </r>
  <r>
    <n v="2"/>
    <x v="791"/>
    <n v="14100000"/>
    <n v="3590000000"/>
    <x v="2"/>
    <n v="846"/>
    <n v="7"/>
    <n v="6942000"/>
    <n v="1700"/>
    <n v="27800"/>
    <n v="20800"/>
    <n v="333200"/>
    <n v="0"/>
    <x v="726"/>
    <x v="2"/>
    <x v="7"/>
    <s v="BR"/>
    <n v="51.3"/>
    <n v="213000000"/>
    <n v="12.08"/>
    <n v="183000000"/>
    <n v="-14.234999999999999"/>
    <n v="-51.9253"/>
    <n v="0"/>
    <x v="2"/>
    <x v="2"/>
    <n v="0.85915492957746498"/>
  </r>
  <r>
    <n v="862"/>
    <x v="792"/>
    <n v="14000000"/>
    <n v="4670000000"/>
    <x v="6"/>
    <n v="651"/>
    <n v="29"/>
    <n v="26783000"/>
    <n v="6700"/>
    <n v="107100"/>
    <n v="80300"/>
    <n v="1300000"/>
    <n v="100000"/>
    <x v="727"/>
    <x v="6"/>
    <x v="10"/>
    <s v="MX"/>
    <n v="40.200000000000003"/>
    <n v="126000000"/>
    <n v="3.42"/>
    <n v="103000000"/>
    <n v="23.634499999999999"/>
    <n v="-102.553"/>
    <n v="7.14285714285714E-3"/>
    <x v="7"/>
    <x v="7"/>
    <n v="0.817460317460318"/>
  </r>
  <r>
    <n v="986"/>
    <x v="793"/>
    <n v="14000000"/>
    <n v="12600000000"/>
    <x v="2"/>
    <n v="3"/>
    <n v="19"/>
    <n v="7"/>
    <n v="0"/>
    <n v="0.03"/>
    <n v="0.02"/>
    <n v="0.34"/>
    <n v="0"/>
    <x v="426"/>
    <x v="2"/>
    <x v="0"/>
    <s v="IN"/>
    <n v="28.1"/>
    <n v="1370000000"/>
    <n v="5.36"/>
    <n v="471000000"/>
    <n v="20.593679999999999"/>
    <n v="78.962879999999998"/>
    <n v="0"/>
    <x v="8"/>
    <x v="8"/>
    <n v="0.34379562043795597"/>
  </r>
  <r>
    <n v="962"/>
    <x v="794"/>
    <n v="14000000"/>
    <n v="7720000000"/>
    <x v="7"/>
    <n v="2210"/>
    <n v="36"/>
    <n v="151000000"/>
    <n v="37600"/>
    <n v="602300"/>
    <n v="451700"/>
    <n v="7200000"/>
    <n v="200000"/>
    <x v="728"/>
    <x v="7"/>
    <x v="3"/>
    <s v="RU"/>
    <n v="81.900000000000006"/>
    <n v="144000000"/>
    <n v="4.59"/>
    <n v="108000000"/>
    <n v="61.524009999999997"/>
    <n v="105.3188"/>
    <n v="1.4285714285714299E-2"/>
    <x v="2"/>
    <x v="2"/>
    <n v="0.75"/>
  </r>
  <r>
    <n v="257"/>
    <x v="795"/>
    <n v="14000000"/>
    <n v="13500000000"/>
    <x v="6"/>
    <n v="9652"/>
    <n v="19"/>
    <n v="134000000"/>
    <n v="33400"/>
    <n v="534300"/>
    <n v="400800"/>
    <n v="6400000"/>
    <n v="100000"/>
    <x v="729"/>
    <x v="6"/>
    <x v="0"/>
    <s v="IN"/>
    <n v="28.1"/>
    <n v="1370000000"/>
    <n v="5.36"/>
    <n v="471000000"/>
    <n v="20.593679999999999"/>
    <n v="78.962879999999998"/>
    <n v="7.14285714285714E-3"/>
    <x v="3"/>
    <x v="3"/>
    <n v="0.34379562043795597"/>
  </r>
  <r>
    <n v="174"/>
    <x v="796"/>
    <n v="14000000"/>
    <n v="5090000000"/>
    <x v="2"/>
    <n v="1307"/>
    <n v="7"/>
    <n v="68058000"/>
    <n v="17000"/>
    <n v="272200"/>
    <n v="204200"/>
    <n v="3300000"/>
    <n v="100000"/>
    <x v="730"/>
    <x v="2"/>
    <x v="7"/>
    <s v="BR"/>
    <n v="51.3"/>
    <n v="213000000"/>
    <n v="12.08"/>
    <n v="183000000"/>
    <n v="-14.234999999999999"/>
    <n v="-51.9253"/>
    <n v="7.14285714285714E-3"/>
    <x v="3"/>
    <x v="3"/>
    <n v="0.85915492957746498"/>
  </r>
  <r>
    <n v="586"/>
    <x v="797"/>
    <n v="14000000"/>
    <n v="2210000000"/>
    <x v="9"/>
    <n v="431"/>
    <n v="42"/>
    <n v="13709000"/>
    <n v="3400"/>
    <n v="54800"/>
    <n v="41100"/>
    <n v="658000"/>
    <n v="0"/>
    <x v="731"/>
    <x v="9"/>
    <x v="34"/>
    <s v="SE"/>
    <n v="67"/>
    <n v="10285453"/>
    <n v="6.48"/>
    <n v="9021165"/>
    <n v="60.128160000000001"/>
    <n v="18.6435"/>
    <n v="0"/>
    <x v="7"/>
    <x v="7"/>
    <n v="0.87707998860137704"/>
  </r>
  <r>
    <n v="49"/>
    <x v="798"/>
    <n v="14000000"/>
    <n v="4960000000"/>
    <x v="7"/>
    <n v="5757"/>
    <n v="7"/>
    <n v="10210000"/>
    <n v="2600"/>
    <n v="40800"/>
    <n v="30600"/>
    <n v="490100"/>
    <n v="0"/>
    <x v="732"/>
    <x v="7"/>
    <x v="7"/>
    <s v="BR"/>
    <n v="51.3"/>
    <n v="213000000"/>
    <n v="12.08"/>
    <n v="183000000"/>
    <n v="-14.234999999999999"/>
    <n v="-51.9253"/>
    <n v="0"/>
    <x v="1"/>
    <x v="1"/>
    <n v="0.85915492957746498"/>
  </r>
  <r>
    <n v="293"/>
    <x v="799"/>
    <n v="14000000"/>
    <n v="9660000000"/>
    <x v="0"/>
    <n v="62"/>
    <n v="29"/>
    <n v="70626000"/>
    <n v="17700"/>
    <n v="282500"/>
    <n v="211900"/>
    <n v="3400000"/>
    <n v="0"/>
    <x v="733"/>
    <x v="0"/>
    <x v="10"/>
    <s v="MX"/>
    <n v="40.200000000000003"/>
    <n v="126000000"/>
    <n v="3.42"/>
    <n v="103000000"/>
    <n v="23.634499999999999"/>
    <n v="-102.553"/>
    <n v="0"/>
    <x v="12"/>
    <x v="12"/>
    <n v="0.817460317460318"/>
  </r>
  <r>
    <n v="507"/>
    <x v="800"/>
    <n v="14000000"/>
    <n v="8620000000"/>
    <x v="0"/>
    <n v="294"/>
    <n v="41"/>
    <n v="202000000"/>
    <n v="50400"/>
    <n v="806600"/>
    <n v="605000"/>
    <n v="9700000"/>
    <n v="100000"/>
    <x v="692"/>
    <x v="0"/>
    <x v="19"/>
    <s v="ES"/>
    <n v="88.9"/>
    <n v="47076781"/>
    <n v="13.96"/>
    <n v="37927409"/>
    <n v="40.46367"/>
    <n v="-3.7492200000000002"/>
    <n v="7.14285714285714E-3"/>
    <x v="1"/>
    <x v="1"/>
    <n v="0.805650008228048"/>
  </r>
  <r>
    <n v="888"/>
    <x v="801"/>
    <n v="14000000"/>
    <n v="18900000000"/>
    <x v="6"/>
    <n v="41117"/>
    <n v="49"/>
    <n v="1360000000"/>
    <n v="340900"/>
    <n v="5500000"/>
    <n v="4100000"/>
    <n v="65500000"/>
    <n v="1100000"/>
    <x v="734"/>
    <x v="6"/>
    <x v="1"/>
    <s v="US"/>
    <n v="88.2"/>
    <n v="328000000"/>
    <n v="14.7"/>
    <n v="271000000"/>
    <n v="37.090240000000001"/>
    <n v="-95.712900000000005"/>
    <n v="7.8571428571428598E-2"/>
    <x v="7"/>
    <x v="7"/>
    <n v="0.82621951219512202"/>
  </r>
  <r>
    <n v="424"/>
    <x v="802"/>
    <n v="13900000"/>
    <n v="9110000000"/>
    <x v="2"/>
    <n v="2254"/>
    <n v="25"/>
    <n v="87639000"/>
    <n v="21900"/>
    <n v="350600"/>
    <n v="262900"/>
    <n v="4200000"/>
    <n v="100000"/>
    <x v="735"/>
    <x v="2"/>
    <x v="26"/>
    <s v="JO"/>
    <n v="34.4"/>
    <n v="10101694"/>
    <n v="14.72"/>
    <n v="9213048"/>
    <n v="30.585159999999998"/>
    <n v="36.238410000000002"/>
    <n v="7.1942446043165497E-3"/>
    <x v="1"/>
    <x v="1"/>
    <n v="0.91203000209667795"/>
  </r>
  <r>
    <n v="389"/>
    <x v="803"/>
    <n v="13900000"/>
    <n v="12100000000"/>
    <x v="10"/>
    <n v="6"/>
    <n v="5"/>
    <n v="1"/>
    <n v="0"/>
    <n v="0"/>
    <n v="0"/>
    <n v="0.05"/>
    <n v="0"/>
    <x v="736"/>
    <x v="10"/>
    <x v="48"/>
    <s v="BD"/>
    <n v="20.6"/>
    <n v="167000000"/>
    <n v="4.1900000000000004"/>
    <n v="60987417"/>
    <n v="23.684989999999999"/>
    <n v="90.35633"/>
    <n v="0"/>
    <x v="15"/>
    <x v="15"/>
    <n v="0.36519411377245498"/>
  </r>
  <r>
    <n v="202"/>
    <x v="804"/>
    <n v="13900000"/>
    <n v="7450000000"/>
    <x v="6"/>
    <n v="324"/>
    <n v="49"/>
    <n v="232000000"/>
    <n v="57900"/>
    <n v="926200"/>
    <n v="694700"/>
    <n v="11100000"/>
    <n v="300000"/>
    <x v="737"/>
    <x v="6"/>
    <x v="1"/>
    <s v="US"/>
    <n v="88.2"/>
    <n v="328000000"/>
    <n v="14.7"/>
    <n v="271000000"/>
    <n v="37.090240000000001"/>
    <n v="-95.712900000000005"/>
    <n v="2.15827338129496E-2"/>
    <x v="9"/>
    <x v="9"/>
    <n v="0.82621951219512202"/>
  </r>
  <r>
    <n v="69"/>
    <x v="805"/>
    <n v="13900000"/>
    <n v="12500000000"/>
    <x v="0"/>
    <n v="1660"/>
    <n v="49"/>
    <n v="97284000"/>
    <n v="24300"/>
    <n v="389100"/>
    <n v="291900"/>
    <n v="4700000"/>
    <n v="100000"/>
    <x v="738"/>
    <x v="0"/>
    <x v="1"/>
    <s v="US"/>
    <n v="88.2"/>
    <n v="328000000"/>
    <n v="14.7"/>
    <n v="271000000"/>
    <n v="37.090240000000001"/>
    <n v="-95.712900000000005"/>
    <n v="7.1942446043165497E-3"/>
    <x v="0"/>
    <x v="0"/>
    <n v="0.82621951219512202"/>
  </r>
  <r>
    <n v="28"/>
    <x v="806"/>
    <n v="13900000"/>
    <n v="5470000000"/>
    <x v="2"/>
    <n v="503"/>
    <n v="49"/>
    <n v="26883000"/>
    <n v="6700"/>
    <n v="107500"/>
    <n v="80600"/>
    <n v="1300000"/>
    <n v="0"/>
    <x v="739"/>
    <x v="2"/>
    <x v="1"/>
    <s v="US"/>
    <n v="88.2"/>
    <n v="328000000"/>
    <n v="14.7"/>
    <n v="271000000"/>
    <n v="37.090240000000001"/>
    <n v="-95.712900000000005"/>
    <n v="0"/>
    <x v="6"/>
    <x v="6"/>
    <n v="0.82621951219512202"/>
  </r>
  <r>
    <n v="948"/>
    <x v="807"/>
    <n v="13900000"/>
    <n v="8450000000"/>
    <x v="5"/>
    <n v="504"/>
    <n v="49"/>
    <n v="114000000"/>
    <n v="28600"/>
    <n v="457000"/>
    <n v="342800"/>
    <n v="5500000"/>
    <n v="200000"/>
    <x v="740"/>
    <x v="5"/>
    <x v="1"/>
    <s v="US"/>
    <n v="88.2"/>
    <n v="328000000"/>
    <n v="14.7"/>
    <n v="271000000"/>
    <n v="37.090240000000001"/>
    <n v="-95.712900000000005"/>
    <n v="1.4388489208633099E-2"/>
    <x v="6"/>
    <x v="6"/>
    <n v="0.82621951219512202"/>
  </r>
  <r>
    <n v="879"/>
    <x v="808"/>
    <n v="13900000"/>
    <n v="2170000000"/>
    <x v="3"/>
    <n v="369"/>
    <n v="49"/>
    <n v="44149000"/>
    <n v="11000"/>
    <n v="176600"/>
    <n v="132400"/>
    <n v="2100000"/>
    <n v="200000"/>
    <x v="741"/>
    <x v="3"/>
    <x v="1"/>
    <s v="US"/>
    <n v="88.2"/>
    <n v="328000000"/>
    <n v="14.7"/>
    <n v="271000000"/>
    <n v="37.090240000000001"/>
    <n v="-95.712900000000005"/>
    <n v="1.4388489208633099E-2"/>
    <x v="4"/>
    <x v="4"/>
    <n v="0.82621951219512202"/>
  </r>
  <r>
    <n v="191"/>
    <x v="809"/>
    <n v="13900000"/>
    <n v="2240000000"/>
    <x v="1"/>
    <n v="183"/>
    <n v="49"/>
    <n v="4598000"/>
    <n v="1100"/>
    <n v="18400"/>
    <n v="13800"/>
    <n v="220700"/>
    <n v="0"/>
    <x v="742"/>
    <x v="1"/>
    <x v="1"/>
    <s v="US"/>
    <n v="88.2"/>
    <n v="328000000"/>
    <n v="14.7"/>
    <n v="271000000"/>
    <n v="37.090240000000001"/>
    <n v="-95.712900000000005"/>
    <n v="0"/>
    <x v="13"/>
    <x v="13"/>
    <n v="0.82621951219512202"/>
  </r>
  <r>
    <n v="46"/>
    <x v="810"/>
    <n v="13900000"/>
    <n v="3190000000"/>
    <x v="9"/>
    <n v="288"/>
    <n v="49"/>
    <n v="143000000"/>
    <n v="35700"/>
    <n v="571000"/>
    <n v="428300"/>
    <n v="6900000"/>
    <n v="300000"/>
    <x v="743"/>
    <x v="9"/>
    <x v="1"/>
    <s v="US"/>
    <n v="88.2"/>
    <n v="328000000"/>
    <n v="14.7"/>
    <n v="271000000"/>
    <n v="37.090240000000001"/>
    <n v="-95.712900000000005"/>
    <n v="2.15827338129496E-2"/>
    <x v="4"/>
    <x v="4"/>
    <n v="0.82621951219512202"/>
  </r>
  <r>
    <n v="857"/>
    <x v="811"/>
    <n v="13900000"/>
    <n v="5220000000"/>
    <x v="2"/>
    <n v="15075"/>
    <n v="19"/>
    <n v="33484000"/>
    <n v="8400"/>
    <n v="133900"/>
    <n v="100500"/>
    <n v="1600000"/>
    <n v="100000"/>
    <x v="744"/>
    <x v="2"/>
    <x v="0"/>
    <s v="IN"/>
    <n v="28.1"/>
    <n v="1370000000"/>
    <n v="5.36"/>
    <n v="471000000"/>
    <n v="20.593679999999999"/>
    <n v="78.962879999999998"/>
    <n v="7.1942446043165497E-3"/>
    <x v="12"/>
    <x v="12"/>
    <n v="0.34379562043795597"/>
  </r>
  <r>
    <n v="394"/>
    <x v="812"/>
    <n v="13900000"/>
    <n v="5670000000"/>
    <x v="7"/>
    <n v="5494"/>
    <n v="7"/>
    <n v="107000000"/>
    <n v="26700"/>
    <n v="426900"/>
    <n v="320200"/>
    <n v="5100000"/>
    <n v="100000"/>
    <x v="745"/>
    <x v="7"/>
    <x v="7"/>
    <s v="BR"/>
    <n v="51.3"/>
    <n v="213000000"/>
    <n v="12.08"/>
    <n v="183000000"/>
    <n v="-14.234999999999999"/>
    <n v="-51.9253"/>
    <n v="7.1942446043165497E-3"/>
    <x v="1"/>
    <x v="1"/>
    <n v="0.85915492957746498"/>
  </r>
  <r>
    <n v="333"/>
    <x v="813"/>
    <n v="13800000"/>
    <n v="1820000000"/>
    <x v="14"/>
    <n v="887"/>
    <n v="8"/>
    <n v="83943000"/>
    <n v="21000"/>
    <n v="335800"/>
    <n v="251800"/>
    <n v="4000000"/>
    <n v="100000"/>
    <x v="746"/>
    <x v="14"/>
    <x v="6"/>
    <s v="CA"/>
    <n v="68.900000000000006"/>
    <n v="36991981"/>
    <n v="5.56"/>
    <n v="30628482"/>
    <n v="56.130369999999999"/>
    <n v="-106.34699999999999"/>
    <n v="7.2463768115942004E-3"/>
    <x v="0"/>
    <x v="0"/>
    <n v="0.82797625788140405"/>
  </r>
  <r>
    <n v="824"/>
    <x v="814"/>
    <n v="13800000"/>
    <n v="11000000000"/>
    <x v="0"/>
    <n v="4978"/>
    <n v="19"/>
    <n v="217000000"/>
    <n v="54300"/>
    <n v="868400"/>
    <n v="651300"/>
    <n v="10400000"/>
    <n v="200000"/>
    <x v="747"/>
    <x v="0"/>
    <x v="0"/>
    <s v="IN"/>
    <n v="28.1"/>
    <n v="1370000000"/>
    <n v="5.36"/>
    <n v="471000000"/>
    <n v="20.593679999999999"/>
    <n v="78.962879999999998"/>
    <n v="1.4492753623188401E-2"/>
    <x v="13"/>
    <x v="13"/>
    <n v="0.34379562043795597"/>
  </r>
  <r>
    <n v="36"/>
    <x v="815"/>
    <n v="13800000"/>
    <n v="2220000000"/>
    <x v="2"/>
    <n v="173"/>
    <n v="49"/>
    <n v="99654000"/>
    <n v="24900"/>
    <n v="398600"/>
    <n v="299000"/>
    <n v="4800000"/>
    <n v="300000"/>
    <x v="748"/>
    <x v="2"/>
    <x v="1"/>
    <s v="US"/>
    <n v="88.2"/>
    <n v="328000000"/>
    <n v="14.7"/>
    <n v="271000000"/>
    <n v="37.090240000000001"/>
    <n v="-95.712900000000005"/>
    <n v="2.1739130434782601E-2"/>
    <x v="3"/>
    <x v="3"/>
    <n v="0.82621951219512202"/>
  </r>
  <r>
    <n v="301"/>
    <x v="816"/>
    <n v="13800000"/>
    <n v="5730000000"/>
    <x v="10"/>
    <n v="190093"/>
    <n v="32"/>
    <n v="100000000"/>
    <n v="25000"/>
    <n v="400200"/>
    <n v="300200"/>
    <n v="4800000"/>
    <n v="100000"/>
    <x v="749"/>
    <x v="10"/>
    <x v="14"/>
    <s v="PK"/>
    <n v="9"/>
    <n v="217000000"/>
    <n v="4.45"/>
    <n v="79927762"/>
    <n v="30.375319999999999"/>
    <n v="69.345119999999994"/>
    <n v="7.2463768115942004E-3"/>
    <x v="8"/>
    <x v="8"/>
    <n v="0.36833070046083"/>
  </r>
  <r>
    <n v="4"/>
    <x v="817"/>
    <n v="13800000"/>
    <n v="5020000000"/>
    <x v="6"/>
    <n v="520"/>
    <n v="29"/>
    <n v="26519000"/>
    <n v="6600"/>
    <n v="106100"/>
    <n v="79600"/>
    <n v="1300000"/>
    <n v="100000"/>
    <x v="750"/>
    <x v="6"/>
    <x v="10"/>
    <s v="MX"/>
    <n v="40.200000000000003"/>
    <n v="126000000"/>
    <n v="3.42"/>
    <n v="103000000"/>
    <n v="23.634499999999999"/>
    <n v="-102.553"/>
    <n v="7.2463768115942004E-3"/>
    <x v="16"/>
    <x v="16"/>
    <n v="0.817460317460318"/>
  </r>
  <r>
    <n v="956"/>
    <x v="818"/>
    <n v="13800000"/>
    <n v="2480000000"/>
    <x v="7"/>
    <n v="1952"/>
    <n v="31"/>
    <n v="55122000"/>
    <n v="13800"/>
    <n v="220500"/>
    <n v="165400"/>
    <n v="2600000"/>
    <n v="200000"/>
    <x v="751"/>
    <x v="7"/>
    <x v="27"/>
    <s v="NL"/>
    <n v="85"/>
    <n v="17332850"/>
    <n v="3.2"/>
    <n v="15924729"/>
    <n v="52.132629999999999"/>
    <n v="5.2912660000000002"/>
    <n v="1.4492753623188401E-2"/>
    <x v="14"/>
    <x v="14"/>
    <n v="0.91875998465341802"/>
  </r>
  <r>
    <n v="440"/>
    <x v="819"/>
    <n v="13800000"/>
    <n v="6650000000"/>
    <x v="4"/>
    <n v="1505"/>
    <n v="19"/>
    <n v="78651000"/>
    <n v="19700"/>
    <n v="314600"/>
    <n v="236000"/>
    <n v="3800000"/>
    <n v="100000"/>
    <x v="269"/>
    <x v="4"/>
    <x v="0"/>
    <s v="IN"/>
    <n v="28.1"/>
    <n v="1370000000"/>
    <n v="5.36"/>
    <n v="471000000"/>
    <n v="20.593679999999999"/>
    <n v="78.962879999999998"/>
    <n v="7.2463768115942004E-3"/>
    <x v="7"/>
    <x v="7"/>
    <n v="0.34379562043795597"/>
  </r>
  <r>
    <n v="396"/>
    <x v="820"/>
    <n v="13800000"/>
    <n v="1490000000"/>
    <x v="6"/>
    <n v="16"/>
    <n v="29"/>
    <n v="13533000"/>
    <n v="3400"/>
    <n v="54100"/>
    <n v="40600"/>
    <n v="649600"/>
    <n v="100000"/>
    <x v="752"/>
    <x v="6"/>
    <x v="10"/>
    <s v="MX"/>
    <n v="40.200000000000003"/>
    <n v="126000000"/>
    <n v="3.42"/>
    <n v="103000000"/>
    <n v="23.634499999999999"/>
    <n v="-102.553"/>
    <n v="7.2463768115942004E-3"/>
    <x v="14"/>
    <x v="14"/>
    <n v="0.817460317460318"/>
  </r>
  <r>
    <n v="268"/>
    <x v="821"/>
    <n v="13700000"/>
    <n v="5460000000"/>
    <x v="11"/>
    <n v="863"/>
    <n v="51"/>
    <n v="35124000"/>
    <n v="8800"/>
    <n v="140500"/>
    <n v="105400"/>
    <n v="1700000"/>
    <n v="0"/>
    <x v="753"/>
    <x v="11"/>
    <x v="39"/>
    <s v="VN"/>
    <n v="28.5"/>
    <n v="96462106"/>
    <n v="2.0099999999999998"/>
    <n v="35332140"/>
    <n v="14.05832"/>
    <n v="108.27719999999999"/>
    <n v="0"/>
    <x v="7"/>
    <x v="7"/>
    <n v="0.36627999807509898"/>
  </r>
  <r>
    <n v="813"/>
    <x v="822"/>
    <n v="13700000"/>
    <n v="9600000000"/>
    <x v="11"/>
    <n v="1040"/>
    <n v="19"/>
    <n v="379000000"/>
    <n v="94800"/>
    <n v="1500000"/>
    <n v="1100000"/>
    <n v="18200000"/>
    <n v="600000"/>
    <x v="754"/>
    <x v="11"/>
    <x v="0"/>
    <s v="IN"/>
    <n v="28.1"/>
    <n v="1370000000"/>
    <n v="5.36"/>
    <n v="471000000"/>
    <n v="20.593679999999999"/>
    <n v="78.962879999999998"/>
    <n v="4.3795620437956199E-2"/>
    <x v="15"/>
    <x v="15"/>
    <n v="0.34379562043795597"/>
  </r>
  <r>
    <n v="616"/>
    <x v="823"/>
    <n v="13700000"/>
    <n v="1970000000"/>
    <x v="11"/>
    <n v="696"/>
    <n v="7"/>
    <n v="87804000"/>
    <n v="22000"/>
    <n v="351200"/>
    <n v="263400"/>
    <n v="4200000"/>
    <n v="200000"/>
    <x v="755"/>
    <x v="11"/>
    <x v="7"/>
    <s v="BR"/>
    <n v="51.3"/>
    <n v="213000000"/>
    <n v="12.08"/>
    <n v="183000000"/>
    <n v="-14.234999999999999"/>
    <n v="-51.9253"/>
    <n v="1.4598540145985399E-2"/>
    <x v="3"/>
    <x v="3"/>
    <n v="0.85915492957746498"/>
  </r>
  <r>
    <n v="583"/>
    <x v="824"/>
    <n v="13700000"/>
    <n v="4960000000"/>
    <x v="6"/>
    <n v="340"/>
    <n v="19"/>
    <n v="27882000"/>
    <n v="7000"/>
    <n v="111500"/>
    <n v="83600"/>
    <n v="1300000"/>
    <n v="0"/>
    <x v="756"/>
    <x v="6"/>
    <x v="0"/>
    <s v="IN"/>
    <n v="28.1"/>
    <n v="1370000000"/>
    <n v="5.36"/>
    <n v="471000000"/>
    <n v="20.593679999999999"/>
    <n v="78.962879999999998"/>
    <n v="0"/>
    <x v="7"/>
    <x v="7"/>
    <n v="0.34379562043795597"/>
  </r>
  <r>
    <n v="610"/>
    <x v="825"/>
    <n v="13700000"/>
    <n v="2940000000"/>
    <x v="9"/>
    <n v="2158"/>
    <n v="19"/>
    <n v="22235000"/>
    <n v="5600"/>
    <n v="88900"/>
    <n v="66700"/>
    <n v="1100000"/>
    <n v="100000"/>
    <x v="757"/>
    <x v="9"/>
    <x v="0"/>
    <s v="IN"/>
    <n v="28.1"/>
    <n v="1370000000"/>
    <n v="5.36"/>
    <n v="471000000"/>
    <n v="20.593679999999999"/>
    <n v="78.962879999999998"/>
    <n v="7.2992700729926996E-3"/>
    <x v="13"/>
    <x v="13"/>
    <n v="0.34379562043795597"/>
  </r>
  <r>
    <n v="910"/>
    <x v="826"/>
    <n v="13700000"/>
    <n v="8130000000"/>
    <x v="0"/>
    <n v="438"/>
    <n v="7"/>
    <n v="64059000"/>
    <n v="16000"/>
    <n v="256200"/>
    <n v="192200"/>
    <n v="3100000"/>
    <n v="0"/>
    <x v="758"/>
    <x v="0"/>
    <x v="7"/>
    <s v="BR"/>
    <n v="51.3"/>
    <n v="213000000"/>
    <n v="12.08"/>
    <n v="183000000"/>
    <n v="-14.234999999999999"/>
    <n v="-51.9253"/>
    <n v="0"/>
    <x v="13"/>
    <x v="13"/>
    <n v="0.85915492957746498"/>
  </r>
  <r>
    <n v="367"/>
    <x v="827"/>
    <n v="13700000"/>
    <n v="5180000000"/>
    <x v="3"/>
    <n v="495"/>
    <n v="19"/>
    <n v="23893000"/>
    <n v="6000"/>
    <n v="95600"/>
    <n v="71700"/>
    <n v="1100000"/>
    <n v="100000"/>
    <x v="238"/>
    <x v="3"/>
    <x v="0"/>
    <s v="IN"/>
    <n v="28.1"/>
    <n v="1370000000"/>
    <n v="5.36"/>
    <n v="471000000"/>
    <n v="20.593679999999999"/>
    <n v="78.962879999999998"/>
    <n v="7.2992700729926996E-3"/>
    <x v="12"/>
    <x v="12"/>
    <n v="0.34379562043795597"/>
  </r>
  <r>
    <n v="511"/>
    <x v="828"/>
    <n v="13700000"/>
    <n v="1950000000"/>
    <x v="2"/>
    <n v="3298"/>
    <n v="7"/>
    <n v="7438000"/>
    <n v="1900"/>
    <n v="29800"/>
    <n v="22300"/>
    <n v="357000"/>
    <n v="0"/>
    <x v="759"/>
    <x v="2"/>
    <x v="7"/>
    <s v="BR"/>
    <n v="51.3"/>
    <n v="213000000"/>
    <n v="12.08"/>
    <n v="183000000"/>
    <n v="-14.234999999999999"/>
    <n v="-51.9253"/>
    <n v="0"/>
    <x v="10"/>
    <x v="10"/>
    <n v="0.85915492957746498"/>
  </r>
  <r>
    <n v="319"/>
    <x v="829"/>
    <n v="13700000"/>
    <n v="1970000000"/>
    <x v="2"/>
    <n v="975"/>
    <n v="19"/>
    <n v="37648000"/>
    <n v="9400"/>
    <n v="150600"/>
    <n v="112900"/>
    <n v="1800000"/>
    <n v="100000"/>
    <x v="760"/>
    <x v="2"/>
    <x v="0"/>
    <s v="IN"/>
    <n v="28.1"/>
    <n v="1370000000"/>
    <n v="5.36"/>
    <n v="471000000"/>
    <n v="20.593679999999999"/>
    <n v="78.962879999999998"/>
    <n v="7.2992700729926996E-3"/>
    <x v="2"/>
    <x v="2"/>
    <n v="0.34379562043795597"/>
  </r>
  <r>
    <n v="203"/>
    <x v="830"/>
    <n v="13700000"/>
    <n v="2140000000"/>
    <x v="7"/>
    <n v="1"/>
    <n v="19"/>
    <n v="5"/>
    <n v="0"/>
    <n v="0.02"/>
    <n v="0.02"/>
    <n v="0.24"/>
    <n v="0"/>
    <x v="761"/>
    <x v="7"/>
    <x v="0"/>
    <s v="IN"/>
    <n v="28.1"/>
    <n v="1370000000"/>
    <n v="5.36"/>
    <n v="471000000"/>
    <n v="20.593679999999999"/>
    <n v="78.962879999999998"/>
    <n v="0"/>
    <x v="9"/>
    <x v="9"/>
    <n v="0.34379562043795597"/>
  </r>
  <r>
    <n v="26"/>
    <x v="831"/>
    <n v="13600000"/>
    <n v="2120000000"/>
    <x v="7"/>
    <n v="368"/>
    <n v="41"/>
    <n v="47436000"/>
    <n v="11900"/>
    <n v="189700"/>
    <n v="142300"/>
    <n v="2300000"/>
    <n v="200000"/>
    <x v="321"/>
    <x v="7"/>
    <x v="19"/>
    <s v="ES"/>
    <n v="88.9"/>
    <n v="47076781"/>
    <n v="13.96"/>
    <n v="37927409"/>
    <n v="40.46367"/>
    <n v="-3.7492200000000002"/>
    <n v="1.4705882352941201E-2"/>
    <x v="7"/>
    <x v="7"/>
    <n v="0.805650008228048"/>
  </r>
  <r>
    <n v="409"/>
    <x v="832"/>
    <n v="13600000"/>
    <n v="5140000000"/>
    <x v="3"/>
    <n v="1097"/>
    <n v="19"/>
    <n v="10764000"/>
    <n v="2700"/>
    <n v="43100"/>
    <n v="32300"/>
    <n v="516700"/>
    <n v="100000"/>
    <x v="762"/>
    <x v="3"/>
    <x v="0"/>
    <s v="IN"/>
    <n v="28.1"/>
    <n v="1370000000"/>
    <n v="5.36"/>
    <n v="471000000"/>
    <n v="20.593679999999999"/>
    <n v="78.962879999999998"/>
    <n v="7.3529411764705899E-3"/>
    <x v="5"/>
    <x v="5"/>
    <n v="0.34379562043795597"/>
  </r>
  <r>
    <n v="710"/>
    <x v="833"/>
    <n v="13600000"/>
    <n v="14700000000"/>
    <x v="2"/>
    <n v="8335"/>
    <n v="49"/>
    <n v="56626000"/>
    <n v="14200"/>
    <n v="226500"/>
    <n v="169900"/>
    <n v="2700000"/>
    <n v="0"/>
    <x v="763"/>
    <x v="2"/>
    <x v="1"/>
    <s v="US"/>
    <n v="88.2"/>
    <n v="328000000"/>
    <n v="14.7"/>
    <n v="271000000"/>
    <n v="37.090240000000001"/>
    <n v="-95.712900000000005"/>
    <n v="0"/>
    <x v="2"/>
    <x v="2"/>
    <n v="0.82621951219512202"/>
  </r>
  <r>
    <n v="989"/>
    <x v="834"/>
    <n v="13600000"/>
    <n v="897000000"/>
    <x v="5"/>
    <n v="273"/>
    <n v="34"/>
    <n v="12088000"/>
    <n v="3000"/>
    <n v="48400"/>
    <n v="36300"/>
    <n v="580200"/>
    <n v="100000"/>
    <x v="764"/>
    <x v="5"/>
    <x v="15"/>
    <s v="PH"/>
    <n v="35.5"/>
    <n v="108000000"/>
    <n v="2.15"/>
    <n v="50975903"/>
    <n v="12.879720000000001"/>
    <n v="121.774"/>
    <n v="7.3529411764705899E-3"/>
    <x v="14"/>
    <x v="14"/>
    <n v="0.47199910185185201"/>
  </r>
  <r>
    <n v="182"/>
    <x v="835"/>
    <n v="13600000"/>
    <n v="1950000000"/>
    <x v="8"/>
    <n v="412"/>
    <n v="49"/>
    <n v="30677000"/>
    <n v="7700"/>
    <n v="122700"/>
    <n v="92000"/>
    <n v="1500000"/>
    <n v="100000"/>
    <x v="765"/>
    <x v="8"/>
    <x v="1"/>
    <s v="US"/>
    <n v="88.2"/>
    <n v="328000000"/>
    <n v="14.7"/>
    <n v="271000000"/>
    <n v="37.090240000000001"/>
    <n v="-95.712900000000005"/>
    <n v="7.3529411764705899E-3"/>
    <x v="12"/>
    <x v="12"/>
    <n v="0.82621951219512202"/>
  </r>
  <r>
    <n v="88"/>
    <x v="836"/>
    <n v="13600000"/>
    <n v="9690000000"/>
    <x v="16"/>
    <n v="16047"/>
    <n v="48"/>
    <n v="44414000"/>
    <n v="11100"/>
    <n v="177700"/>
    <n v="133200"/>
    <n v="2100000"/>
    <n v="100000"/>
    <x v="766"/>
    <x v="16"/>
    <x v="5"/>
    <s v="GB"/>
    <n v="60"/>
    <n v="66834405"/>
    <n v="3.85"/>
    <n v="55908316"/>
    <n v="55.378050000000002"/>
    <n v="-3.4359700000000002"/>
    <n v="7.3529411764705899E-3"/>
    <x v="11"/>
    <x v="11"/>
    <n v="0.83651999295871604"/>
  </r>
  <r>
    <n v="482"/>
    <x v="837"/>
    <n v="13600000"/>
    <n v="3760000000"/>
    <x v="0"/>
    <n v="199"/>
    <n v="49"/>
    <n v="15277000"/>
    <n v="3800"/>
    <n v="61100"/>
    <n v="45800"/>
    <n v="733300"/>
    <n v="100000"/>
    <x v="767"/>
    <x v="0"/>
    <x v="1"/>
    <s v="US"/>
    <n v="88.2"/>
    <n v="328000000"/>
    <n v="14.7"/>
    <n v="271000000"/>
    <n v="37.090240000000001"/>
    <n v="-95.712900000000005"/>
    <n v="7.3529411764705899E-3"/>
    <x v="8"/>
    <x v="8"/>
    <n v="0.82621951219512202"/>
  </r>
  <r>
    <n v="75"/>
    <x v="838"/>
    <n v="13500000"/>
    <n v="5550000000"/>
    <x v="0"/>
    <n v="814"/>
    <n v="48"/>
    <n v="35309000"/>
    <n v="8800"/>
    <n v="141200"/>
    <n v="105900"/>
    <n v="1700000"/>
    <n v="100000"/>
    <x v="768"/>
    <x v="0"/>
    <x v="5"/>
    <s v="GB"/>
    <n v="60"/>
    <n v="66834405"/>
    <n v="3.85"/>
    <n v="55908316"/>
    <n v="55.378050000000002"/>
    <n v="-3.4359700000000002"/>
    <n v="7.4074074074074103E-3"/>
    <x v="0"/>
    <x v="0"/>
    <n v="0.83651999295871604"/>
  </r>
  <r>
    <n v="866"/>
    <x v="839"/>
    <n v="13500000"/>
    <n v="4300000000"/>
    <x v="7"/>
    <n v="4312"/>
    <n v="8"/>
    <n v="32557000"/>
    <n v="8100"/>
    <n v="130200"/>
    <n v="97700"/>
    <n v="1600000"/>
    <n v="0"/>
    <x v="769"/>
    <x v="7"/>
    <x v="6"/>
    <s v="CA"/>
    <n v="68.900000000000006"/>
    <n v="36991981"/>
    <n v="5.56"/>
    <n v="30628482"/>
    <n v="56.130369999999999"/>
    <n v="-106.34699999999999"/>
    <n v="0"/>
    <x v="10"/>
    <x v="10"/>
    <n v="0.82797625788140405"/>
  </r>
  <r>
    <n v="908"/>
    <x v="840"/>
    <n v="13500000"/>
    <n v="1900000000"/>
    <x v="9"/>
    <n v="462"/>
    <n v="49"/>
    <n v="1335000"/>
    <n v="334"/>
    <n v="5300"/>
    <n v="4000"/>
    <n v="64100"/>
    <n v="100000"/>
    <x v="770"/>
    <x v="9"/>
    <x v="1"/>
    <s v="US"/>
    <n v="88.2"/>
    <n v="328000000"/>
    <n v="14.7"/>
    <n v="271000000"/>
    <n v="37.090240000000001"/>
    <n v="-95.712900000000005"/>
    <n v="7.4074074074074103E-3"/>
    <x v="4"/>
    <x v="4"/>
    <n v="0.82621951219512202"/>
  </r>
  <r>
    <n v="708"/>
    <x v="841"/>
    <n v="13500000"/>
    <n v="3910000000"/>
    <x v="2"/>
    <n v="1793"/>
    <n v="19"/>
    <n v="179000000"/>
    <n v="44800"/>
    <n v="716900"/>
    <n v="537700"/>
    <n v="8600000"/>
    <n v="400000"/>
    <x v="771"/>
    <x v="2"/>
    <x v="0"/>
    <s v="IN"/>
    <n v="28.1"/>
    <n v="1370000000"/>
    <n v="5.36"/>
    <n v="471000000"/>
    <n v="20.593679999999999"/>
    <n v="78.962879999999998"/>
    <n v="2.96296296296296E-2"/>
    <x v="3"/>
    <x v="3"/>
    <n v="0.34379562043795597"/>
  </r>
  <r>
    <n v="884"/>
    <x v="842"/>
    <n v="13500000"/>
    <n v="7960000000"/>
    <x v="2"/>
    <n v="1357"/>
    <n v="19"/>
    <n v="110000000"/>
    <n v="27500"/>
    <n v="439300"/>
    <n v="329400"/>
    <n v="5300000"/>
    <n v="300000"/>
    <x v="772"/>
    <x v="2"/>
    <x v="0"/>
    <s v="IN"/>
    <n v="28.1"/>
    <n v="1370000000"/>
    <n v="5.36"/>
    <n v="471000000"/>
    <n v="20.593679999999999"/>
    <n v="78.962879999999998"/>
    <n v="2.2222222222222199E-2"/>
    <x v="16"/>
    <x v="16"/>
    <n v="0.34379562043795597"/>
  </r>
  <r>
    <n v="54"/>
    <x v="843"/>
    <n v="13500000"/>
    <n v="3450000000"/>
    <x v="9"/>
    <n v="591"/>
    <n v="19"/>
    <n v="29706000"/>
    <n v="7400"/>
    <n v="118800"/>
    <n v="89100"/>
    <n v="1400000"/>
    <n v="0"/>
    <x v="773"/>
    <x v="9"/>
    <x v="0"/>
    <s v="IN"/>
    <n v="28.1"/>
    <n v="1370000000"/>
    <n v="5.36"/>
    <n v="471000000"/>
    <n v="20.593679999999999"/>
    <n v="78.962879999999998"/>
    <n v="0"/>
    <x v="1"/>
    <x v="1"/>
    <n v="0.34379562043795597"/>
  </r>
  <r>
    <n v="166"/>
    <x v="844"/>
    <n v="13500000"/>
    <n v="2750000000"/>
    <x v="0"/>
    <n v="321"/>
    <n v="49"/>
    <n v="10787000"/>
    <n v="2700"/>
    <n v="43100"/>
    <n v="32400"/>
    <n v="517800"/>
    <n v="0"/>
    <x v="136"/>
    <x v="0"/>
    <x v="1"/>
    <s v="US"/>
    <n v="88.2"/>
    <n v="328000000"/>
    <n v="14.7"/>
    <n v="271000000"/>
    <n v="37.090240000000001"/>
    <n v="-95.712900000000005"/>
    <n v="0"/>
    <x v="0"/>
    <x v="0"/>
    <n v="0.82621951219512202"/>
  </r>
  <r>
    <n v="922"/>
    <x v="845"/>
    <n v="13500000"/>
    <n v="11700000000"/>
    <x v="11"/>
    <n v="975"/>
    <n v="48"/>
    <n v="496000000"/>
    <n v="123900"/>
    <n v="2000000"/>
    <n v="1500000"/>
    <n v="23800000"/>
    <n v="400000"/>
    <x v="454"/>
    <x v="11"/>
    <x v="5"/>
    <s v="GB"/>
    <n v="60"/>
    <n v="66834405"/>
    <n v="3.85"/>
    <n v="55908316"/>
    <n v="55.378050000000002"/>
    <n v="-3.4359700000000002"/>
    <n v="2.96296296296296E-2"/>
    <x v="2"/>
    <x v="2"/>
    <n v="0.83651999295871604"/>
  </r>
  <r>
    <n v="416"/>
    <x v="846"/>
    <n v="13500000"/>
    <n v="5380000000"/>
    <x v="2"/>
    <n v="19"/>
    <n v="48"/>
    <n v="1615"/>
    <n v="0.4"/>
    <n v="6"/>
    <n v="5"/>
    <n v="78"/>
    <n v="130"/>
    <x v="774"/>
    <x v="2"/>
    <x v="5"/>
    <s v="GB"/>
    <n v="60"/>
    <n v="66834405"/>
    <n v="3.85"/>
    <n v="55908316"/>
    <n v="55.378050000000002"/>
    <n v="-3.4359700000000002"/>
    <n v="9.62962962962963E-6"/>
    <x v="3"/>
    <x v="3"/>
    <n v="0.83651999295871604"/>
  </r>
  <r>
    <n v="127"/>
    <x v="847"/>
    <n v="13500000"/>
    <n v="1180000000"/>
    <x v="7"/>
    <n v="319"/>
    <n v="20"/>
    <n v="13436000"/>
    <n v="3400"/>
    <n v="53700"/>
    <n v="40300"/>
    <n v="644900"/>
    <n v="0"/>
    <x v="775"/>
    <x v="7"/>
    <x v="22"/>
    <s v="ID"/>
    <n v="36.299999999999997"/>
    <n v="270000000"/>
    <n v="4.6900000000000004"/>
    <n v="152000000"/>
    <n v="-0.78927999999999998"/>
    <n v="113.9213"/>
    <n v="0"/>
    <x v="16"/>
    <x v="16"/>
    <n v="0.562962962962963"/>
  </r>
  <r>
    <n v="456"/>
    <x v="848"/>
    <n v="13500000"/>
    <n v="8270000000"/>
    <x v="2"/>
    <n v="1403"/>
    <n v="46"/>
    <n v="75162000"/>
    <n v="18800"/>
    <n v="300600"/>
    <n v="225500"/>
    <n v="3600000"/>
    <n v="100000"/>
    <x v="440"/>
    <x v="2"/>
    <x v="35"/>
    <s v="UA"/>
    <n v="82.7"/>
    <n v="44385155"/>
    <n v="8.8800000000000008"/>
    <n v="30835699"/>
    <n v="48.379429999999999"/>
    <n v="31.165579999999999"/>
    <n v="7.4074074074074103E-3"/>
    <x v="5"/>
    <x v="5"/>
    <n v="0.69473000601214496"/>
  </r>
  <r>
    <n v="68"/>
    <x v="849"/>
    <n v="13400000"/>
    <n v="2320000000"/>
    <x v="9"/>
    <n v="1349"/>
    <n v="49"/>
    <n v="14498000"/>
    <n v="3600"/>
    <n v="58000"/>
    <n v="43500"/>
    <n v="695900"/>
    <n v="0"/>
    <x v="45"/>
    <x v="9"/>
    <x v="1"/>
    <s v="US"/>
    <n v="88.2"/>
    <n v="328000000"/>
    <n v="14.7"/>
    <n v="271000000"/>
    <n v="37.090240000000001"/>
    <n v="-95.712900000000005"/>
    <n v="0"/>
    <x v="0"/>
    <x v="0"/>
    <n v="0.82621951219512202"/>
  </r>
  <r>
    <n v="633"/>
    <x v="850"/>
    <n v="13400000"/>
    <n v="10000000000"/>
    <x v="6"/>
    <n v="319"/>
    <n v="49"/>
    <n v="398000000"/>
    <n v="99400"/>
    <n v="1600000"/>
    <n v="1200000"/>
    <n v="19100000"/>
    <n v="500000"/>
    <x v="776"/>
    <x v="6"/>
    <x v="1"/>
    <s v="US"/>
    <n v="88.2"/>
    <n v="328000000"/>
    <n v="14.7"/>
    <n v="271000000"/>
    <n v="37.090240000000001"/>
    <n v="-95.712900000000005"/>
    <n v="3.7313432835820899E-2"/>
    <x v="7"/>
    <x v="7"/>
    <n v="0.82621951219512202"/>
  </r>
  <r>
    <n v="113"/>
    <x v="851"/>
    <n v="13400000"/>
    <n v="2650000000"/>
    <x v="2"/>
    <n v="0"/>
    <n v="19"/>
    <n v="0"/>
    <n v="0"/>
    <n v="0"/>
    <n v="0"/>
    <n v="0"/>
    <n v="0"/>
    <x v="777"/>
    <x v="2"/>
    <x v="0"/>
    <s v="IN"/>
    <n v="28.1"/>
    <n v="1370000000"/>
    <n v="5.36"/>
    <n v="471000000"/>
    <n v="20.593679999999999"/>
    <n v="78.962879999999998"/>
    <n v="0"/>
    <x v="14"/>
    <x v="14"/>
    <n v="0.34379562043795597"/>
  </r>
  <r>
    <n v="808"/>
    <x v="852"/>
    <n v="13400000"/>
    <n v="4310000000"/>
    <x v="6"/>
    <n v="96"/>
    <n v="49"/>
    <n v="3"/>
    <n v="0"/>
    <n v="0.01"/>
    <n v="0.01"/>
    <n v="0.14000000000000001"/>
    <n v="1"/>
    <x v="778"/>
    <x v="6"/>
    <x v="1"/>
    <s v="US"/>
    <n v="88.2"/>
    <n v="328000000"/>
    <n v="14.7"/>
    <n v="271000000"/>
    <n v="37.090240000000001"/>
    <n v="-95.712900000000005"/>
    <n v="7.4626865671641802E-8"/>
    <x v="0"/>
    <x v="0"/>
    <n v="0.82621951219512202"/>
  </r>
  <r>
    <n v="582"/>
    <x v="853"/>
    <n v="13400000"/>
    <n v="3360000000"/>
    <x v="11"/>
    <n v="1195"/>
    <n v="44"/>
    <n v="41672000"/>
    <n v="10400"/>
    <n v="166700"/>
    <n v="125000"/>
    <n v="2000000"/>
    <n v="0"/>
    <x v="779"/>
    <x v="11"/>
    <x v="16"/>
    <s v="TH"/>
    <n v="49.3"/>
    <n v="69625582"/>
    <n v="0.75"/>
    <n v="35294600"/>
    <n v="15.87003"/>
    <n v="100.99250000000001"/>
    <n v="0"/>
    <x v="7"/>
    <x v="7"/>
    <n v="0.50691999960589196"/>
  </r>
  <r>
    <n v="815"/>
    <x v="854"/>
    <n v="13400000"/>
    <n v="2140000000"/>
    <x v="6"/>
    <n v="1028"/>
    <n v="19"/>
    <n v="1043000"/>
    <n v="261"/>
    <n v="4200"/>
    <n v="3100"/>
    <n v="50100"/>
    <n v="0"/>
    <x v="780"/>
    <x v="6"/>
    <x v="0"/>
    <s v="IN"/>
    <n v="28.1"/>
    <n v="1370000000"/>
    <n v="5.36"/>
    <n v="471000000"/>
    <n v="20.593679999999999"/>
    <n v="78.962879999999998"/>
    <n v="0"/>
    <x v="5"/>
    <x v="5"/>
    <n v="0.34379562043795597"/>
  </r>
  <r>
    <n v="332"/>
    <x v="855"/>
    <n v="13400000"/>
    <n v="4360000000"/>
    <x v="7"/>
    <n v="3727"/>
    <n v="49"/>
    <n v="16785000"/>
    <n v="4200"/>
    <n v="67100"/>
    <n v="50400"/>
    <n v="805700"/>
    <n v="0"/>
    <x v="781"/>
    <x v="7"/>
    <x v="1"/>
    <s v="US"/>
    <n v="88.2"/>
    <n v="328000000"/>
    <n v="14.7"/>
    <n v="271000000"/>
    <n v="37.090240000000001"/>
    <n v="-95.712900000000005"/>
    <n v="0"/>
    <x v="8"/>
    <x v="8"/>
    <n v="0.82621951219512202"/>
  </r>
  <r>
    <n v="158"/>
    <x v="856"/>
    <n v="13400000"/>
    <n v="11800000000"/>
    <x v="0"/>
    <n v="7356"/>
    <n v="11"/>
    <n v="229000000"/>
    <n v="57200"/>
    <n v="915600"/>
    <n v="686700"/>
    <n v="11000000"/>
    <n v="100000"/>
    <x v="649"/>
    <x v="0"/>
    <x v="17"/>
    <s v="CO"/>
    <n v="55.3"/>
    <n v="50339443"/>
    <n v="9.7100000000000009"/>
    <n v="40827302"/>
    <n v="4.5708679999999999"/>
    <n v="-74.297300000000007"/>
    <n v="7.4626865671641798E-3"/>
    <x v="8"/>
    <x v="8"/>
    <n v="0.81104000296546797"/>
  </r>
  <r>
    <n v="882"/>
    <x v="857"/>
    <n v="13400000"/>
    <n v="20563378"/>
    <x v="5"/>
    <n v="256"/>
    <n v="19"/>
    <n v="20264000"/>
    <n v="5100"/>
    <n v="81100"/>
    <n v="60800"/>
    <n v="972700"/>
    <n v="300000"/>
    <x v="782"/>
    <x v="5"/>
    <x v="0"/>
    <s v="IN"/>
    <n v="28.1"/>
    <n v="1370000000"/>
    <n v="5.36"/>
    <n v="471000000"/>
    <n v="20.593679999999999"/>
    <n v="78.962879999999998"/>
    <n v="2.2388059701492501E-2"/>
    <x v="17"/>
    <x v="17"/>
    <n v="0.34379562043795597"/>
  </r>
  <r>
    <n v="306"/>
    <x v="858"/>
    <n v="13400000"/>
    <n v="9570000000"/>
    <x v="10"/>
    <n v="296272"/>
    <n v="34"/>
    <n v="115000000"/>
    <n v="28900"/>
    <n v="461800"/>
    <n v="346400"/>
    <n v="5500000"/>
    <n v="100000"/>
    <x v="783"/>
    <x v="10"/>
    <x v="15"/>
    <s v="PH"/>
    <n v="35.5"/>
    <n v="108000000"/>
    <n v="2.15"/>
    <n v="50975903"/>
    <n v="12.879720000000001"/>
    <n v="121.774"/>
    <n v="7.4626865671641798E-3"/>
    <x v="8"/>
    <x v="8"/>
    <n v="0.47199910185185201"/>
  </r>
  <r>
    <n v="896"/>
    <x v="859"/>
    <n v="13400000"/>
    <n v="4620000000"/>
    <x v="5"/>
    <n v="477"/>
    <n v="49"/>
    <n v="92228000"/>
    <n v="23100"/>
    <n v="368900"/>
    <n v="276700"/>
    <n v="4400000"/>
    <n v="200000"/>
    <x v="784"/>
    <x v="5"/>
    <x v="1"/>
    <s v="US"/>
    <n v="88.2"/>
    <n v="328000000"/>
    <n v="14.7"/>
    <n v="271000000"/>
    <n v="37.090240000000001"/>
    <n v="-95.712900000000005"/>
    <n v="1.49253731343284E-2"/>
    <x v="6"/>
    <x v="6"/>
    <n v="0.82621951219512202"/>
  </r>
  <r>
    <n v="419"/>
    <x v="860"/>
    <n v="13300000"/>
    <n v="7410000000"/>
    <x v="11"/>
    <n v="6916"/>
    <n v="49"/>
    <n v="17468000"/>
    <n v="4400"/>
    <n v="69900"/>
    <n v="52400"/>
    <n v="838500"/>
    <n v="100000"/>
    <x v="785"/>
    <x v="11"/>
    <x v="1"/>
    <s v="US"/>
    <n v="88.2"/>
    <n v="328000000"/>
    <n v="14.7"/>
    <n v="271000000"/>
    <n v="37.090240000000001"/>
    <n v="-95.712900000000005"/>
    <n v="7.5187969924812E-3"/>
    <x v="8"/>
    <x v="8"/>
    <n v="0.82621951219512202"/>
  </r>
  <r>
    <n v="450"/>
    <x v="861"/>
    <n v="13300000"/>
    <n v="3730000000"/>
    <x v="2"/>
    <n v="698"/>
    <n v="49"/>
    <n v="4233000"/>
    <n v="1100"/>
    <n v="16900"/>
    <n v="12700"/>
    <n v="203200"/>
    <n v="0"/>
    <x v="786"/>
    <x v="2"/>
    <x v="1"/>
    <s v="US"/>
    <n v="88.2"/>
    <n v="328000000"/>
    <n v="14.7"/>
    <n v="271000000"/>
    <n v="37.090240000000001"/>
    <n v="-95.712900000000005"/>
    <n v="0"/>
    <x v="8"/>
    <x v="8"/>
    <n v="0.82621951219512202"/>
  </r>
  <r>
    <n v="423"/>
    <x v="862"/>
    <n v="13300000"/>
    <n v="2830000000"/>
    <x v="9"/>
    <n v="1489"/>
    <n v="19"/>
    <n v="43118000"/>
    <n v="10800"/>
    <n v="172500"/>
    <n v="129400"/>
    <n v="2100000"/>
    <n v="0"/>
    <x v="787"/>
    <x v="9"/>
    <x v="0"/>
    <s v="IN"/>
    <n v="28.1"/>
    <n v="1370000000"/>
    <n v="5.36"/>
    <n v="471000000"/>
    <n v="20.593679999999999"/>
    <n v="78.962879999999998"/>
    <n v="0"/>
    <x v="7"/>
    <x v="7"/>
    <n v="0.34379562043795597"/>
  </r>
  <r>
    <n v="898"/>
    <x v="863"/>
    <n v="13300000"/>
    <n v="4180000000"/>
    <x v="2"/>
    <n v="3166"/>
    <n v="49"/>
    <n v="45095000"/>
    <n v="11300"/>
    <n v="180400"/>
    <n v="135300"/>
    <n v="2200000"/>
    <n v="100000"/>
    <x v="788"/>
    <x v="2"/>
    <x v="1"/>
    <s v="US"/>
    <n v="88.2"/>
    <n v="328000000"/>
    <n v="14.7"/>
    <n v="271000000"/>
    <n v="37.090240000000001"/>
    <n v="-95.712900000000005"/>
    <n v="7.5187969924812E-3"/>
    <x v="10"/>
    <x v="10"/>
    <n v="0.82621951219512202"/>
  </r>
  <r>
    <n v="437"/>
    <x v="864"/>
    <n v="13300000"/>
    <n v="9090000000"/>
    <x v="6"/>
    <n v="2742"/>
    <n v="49"/>
    <n v="162000000"/>
    <n v="40500"/>
    <n v="647600"/>
    <n v="485700"/>
    <n v="7800000"/>
    <n v="100000"/>
    <x v="789"/>
    <x v="6"/>
    <x v="1"/>
    <s v="US"/>
    <n v="88.2"/>
    <n v="328000000"/>
    <n v="14.7"/>
    <n v="271000000"/>
    <n v="37.090240000000001"/>
    <n v="-95.712900000000005"/>
    <n v="7.5187969924812E-3"/>
    <x v="12"/>
    <x v="12"/>
    <n v="0.82621951219512202"/>
  </r>
  <r>
    <n v="77"/>
    <x v="865"/>
    <n v="13300000"/>
    <n v="6410000000"/>
    <x v="7"/>
    <n v="1749"/>
    <n v="8"/>
    <n v="5387000"/>
    <n v="1300"/>
    <n v="21500"/>
    <n v="16200"/>
    <n v="258600"/>
    <n v="100000"/>
    <x v="790"/>
    <x v="7"/>
    <x v="6"/>
    <s v="CA"/>
    <n v="68.900000000000006"/>
    <n v="36991981"/>
    <n v="5.56"/>
    <n v="30628482"/>
    <n v="56.130369999999999"/>
    <n v="-106.34699999999999"/>
    <n v="7.5187969924812E-3"/>
    <x v="3"/>
    <x v="3"/>
    <n v="0.82797625788140405"/>
  </r>
  <r>
    <n v="881"/>
    <x v="866"/>
    <n v="13300000"/>
    <n v="7920000000"/>
    <x v="2"/>
    <n v="2411"/>
    <n v="46"/>
    <n v="379000000"/>
    <n v="0"/>
    <n v="0"/>
    <n v="0"/>
    <n v="0"/>
    <n v="0"/>
    <x v="345"/>
    <x v="2"/>
    <x v="35"/>
    <s v="UA"/>
    <n v="82.7"/>
    <n v="44385155"/>
    <n v="8.8800000000000008"/>
    <n v="30835699"/>
    <n v="48.379429999999999"/>
    <n v="31.165579999999999"/>
    <n v="0"/>
    <x v="7"/>
    <x v="7"/>
    <n v="0.69473000601214496"/>
  </r>
  <r>
    <n v="84"/>
    <x v="867"/>
    <n v="13300000"/>
    <n v="4130000000"/>
    <x v="7"/>
    <n v="1640"/>
    <n v="38"/>
    <n v="70712000"/>
    <n v="17700"/>
    <n v="282800"/>
    <n v="212100"/>
    <n v="3400000"/>
    <n v="200000"/>
    <x v="791"/>
    <x v="7"/>
    <x v="21"/>
    <s v="SA"/>
    <n v="68"/>
    <n v="34268528"/>
    <n v="5.93"/>
    <n v="28807838"/>
    <n v="23.885940000000002"/>
    <n v="45.079160000000002"/>
    <n v="1.50375939849624E-2"/>
    <x v="2"/>
    <x v="2"/>
    <n v="0.84064999815574204"/>
  </r>
  <r>
    <n v="821"/>
    <x v="868"/>
    <n v="13300000"/>
    <n v="6050000000"/>
    <x v="7"/>
    <n v="8195"/>
    <n v="49"/>
    <n v="15694000"/>
    <n v="3900"/>
    <n v="62800"/>
    <n v="47100"/>
    <n v="753300"/>
    <n v="0"/>
    <x v="792"/>
    <x v="7"/>
    <x v="1"/>
    <s v="US"/>
    <n v="88.2"/>
    <n v="328000000"/>
    <n v="14.7"/>
    <n v="271000000"/>
    <n v="37.090240000000001"/>
    <n v="-95.712900000000005"/>
    <n v="0"/>
    <x v="0"/>
    <x v="0"/>
    <n v="0.82621951219512202"/>
  </r>
  <r>
    <n v="840"/>
    <x v="869"/>
    <n v="13300000"/>
    <n v="2260000000"/>
    <x v="14"/>
    <n v="3640"/>
    <n v="19"/>
    <n v="43669000"/>
    <n v="10900"/>
    <n v="174700"/>
    <n v="131000"/>
    <n v="2100000"/>
    <n v="100000"/>
    <x v="496"/>
    <x v="14"/>
    <x v="0"/>
    <s v="IN"/>
    <n v="28.1"/>
    <n v="1370000000"/>
    <n v="5.36"/>
    <n v="471000000"/>
    <n v="20.593679999999999"/>
    <n v="78.962879999999998"/>
    <n v="7.5187969924812E-3"/>
    <x v="12"/>
    <x v="12"/>
    <n v="0.34379562043795597"/>
  </r>
  <r>
    <n v="971"/>
    <x v="870"/>
    <n v="13300000"/>
    <n v="6480000000"/>
    <x v="6"/>
    <n v="608"/>
    <n v="36"/>
    <n v="90241000"/>
    <n v="22600"/>
    <n v="361000"/>
    <n v="270700"/>
    <n v="4300000"/>
    <n v="100000"/>
    <x v="793"/>
    <x v="6"/>
    <x v="3"/>
    <s v="RU"/>
    <n v="81.900000000000006"/>
    <n v="144000000"/>
    <n v="4.59"/>
    <n v="108000000"/>
    <n v="61.524009999999997"/>
    <n v="105.3188"/>
    <n v="7.5187969924812E-3"/>
    <x v="3"/>
    <x v="3"/>
    <n v="0.75"/>
  </r>
  <r>
    <n v="536"/>
    <x v="871"/>
    <n v="13300000"/>
    <n v="3300000000"/>
    <x v="2"/>
    <n v="331"/>
    <n v="49"/>
    <n v="1929000"/>
    <n v="482"/>
    <n v="7700"/>
    <n v="5800"/>
    <n v="92600"/>
    <n v="0"/>
    <x v="794"/>
    <x v="2"/>
    <x v="1"/>
    <s v="US"/>
    <n v="88.2"/>
    <n v="328000000"/>
    <n v="14.7"/>
    <n v="271000000"/>
    <n v="37.090240000000001"/>
    <n v="-95.712900000000005"/>
    <n v="0"/>
    <x v="8"/>
    <x v="8"/>
    <n v="0.82621951219512202"/>
  </r>
  <r>
    <n v="636"/>
    <x v="872"/>
    <n v="13300000"/>
    <n v="7770000000"/>
    <x v="7"/>
    <n v="4613"/>
    <n v="49"/>
    <n v="189000000"/>
    <n v="47200"/>
    <n v="755800"/>
    <n v="566800"/>
    <n v="9100000"/>
    <n v="200000"/>
    <x v="795"/>
    <x v="7"/>
    <x v="1"/>
    <s v="US"/>
    <n v="88.2"/>
    <n v="328000000"/>
    <n v="14.7"/>
    <n v="271000000"/>
    <n v="37.090240000000001"/>
    <n v="-95.712900000000005"/>
    <n v="1.50375939849624E-2"/>
    <x v="8"/>
    <x v="8"/>
    <n v="0.82621951219512202"/>
  </r>
  <r>
    <n v="764"/>
    <x v="873"/>
    <n v="13300000"/>
    <n v="3360000000"/>
    <x v="6"/>
    <n v="3"/>
    <n v="40"/>
    <n v="2"/>
    <n v="0"/>
    <n v="0.01"/>
    <n v="0.01"/>
    <n v="0.1"/>
    <n v="1"/>
    <x v="796"/>
    <x v="6"/>
    <x v="4"/>
    <s v="KR"/>
    <n v="94.3"/>
    <n v="51709098"/>
    <n v="4.1500000000000004"/>
    <n v="42106719"/>
    <n v="35.907760000000003"/>
    <n v="127.76690000000001"/>
    <n v="7.5187969924812004E-8"/>
    <x v="8"/>
    <x v="8"/>
    <n v="0.81430000964240401"/>
  </r>
  <r>
    <n v="101"/>
    <x v="874"/>
    <n v="13200000"/>
    <n v="1150000000"/>
    <x v="2"/>
    <n v="192"/>
    <n v="36"/>
    <n v="8769000"/>
    <n v="2200"/>
    <n v="35100"/>
    <n v="26300"/>
    <n v="420900"/>
    <n v="200000"/>
    <x v="797"/>
    <x v="2"/>
    <x v="3"/>
    <s v="RU"/>
    <n v="81.900000000000006"/>
    <n v="144000000"/>
    <n v="4.59"/>
    <n v="108000000"/>
    <n v="61.524009999999997"/>
    <n v="105.3188"/>
    <n v="1.5151515151515201E-2"/>
    <x v="16"/>
    <x v="16"/>
    <n v="0.75"/>
  </r>
  <r>
    <n v="238"/>
    <x v="875"/>
    <n v="13200000"/>
    <n v="3570000000"/>
    <x v="2"/>
    <n v="0"/>
    <n v="7"/>
    <n v="0"/>
    <n v="0"/>
    <n v="0"/>
    <n v="0"/>
    <n v="0"/>
    <n v="0"/>
    <x v="294"/>
    <x v="2"/>
    <x v="7"/>
    <s v="BR"/>
    <n v="51.3"/>
    <n v="213000000"/>
    <n v="12.08"/>
    <n v="183000000"/>
    <n v="-14.234999999999999"/>
    <n v="-51.9253"/>
    <n v="0"/>
    <x v="8"/>
    <x v="8"/>
    <n v="0.85915492957746498"/>
  </r>
  <r>
    <n v="887"/>
    <x v="876"/>
    <n v="13200000"/>
    <n v="4210000000"/>
    <x v="5"/>
    <n v="1324"/>
    <n v="20"/>
    <n v="264000000"/>
    <n v="66100"/>
    <n v="1100000"/>
    <n v="792900"/>
    <n v="12700000"/>
    <n v="800000"/>
    <x v="798"/>
    <x v="5"/>
    <x v="22"/>
    <s v="ID"/>
    <n v="36.299999999999997"/>
    <n v="270000000"/>
    <n v="4.6900000000000004"/>
    <n v="152000000"/>
    <n v="-0.78927999999999998"/>
    <n v="113.9213"/>
    <n v="6.0606060606060601E-2"/>
    <x v="2"/>
    <x v="2"/>
    <n v="0.562962962962963"/>
  </r>
  <r>
    <n v="541"/>
    <x v="877"/>
    <n v="13200000"/>
    <n v="5220000000"/>
    <x v="2"/>
    <n v="413"/>
    <n v="7"/>
    <n v="64517000"/>
    <n v="16100"/>
    <n v="258100"/>
    <n v="193600"/>
    <n v="3100000"/>
    <n v="100000"/>
    <x v="799"/>
    <x v="2"/>
    <x v="7"/>
    <s v="BR"/>
    <n v="51.3"/>
    <n v="213000000"/>
    <n v="12.08"/>
    <n v="183000000"/>
    <n v="-14.234999999999999"/>
    <n v="-51.9253"/>
    <n v="7.5757575757575803E-3"/>
    <x v="6"/>
    <x v="6"/>
    <n v="0.85915492957746498"/>
  </r>
  <r>
    <n v="790"/>
    <x v="878"/>
    <n v="13200000"/>
    <n v="1140000000"/>
    <x v="14"/>
    <n v="1022"/>
    <n v="19"/>
    <n v="18518000"/>
    <n v="4600"/>
    <n v="74100"/>
    <n v="55600"/>
    <n v="888900"/>
    <n v="100000"/>
    <x v="800"/>
    <x v="14"/>
    <x v="0"/>
    <s v="IN"/>
    <n v="28.1"/>
    <n v="1370000000"/>
    <n v="5.36"/>
    <n v="471000000"/>
    <n v="20.593679999999999"/>
    <n v="78.962879999999998"/>
    <n v="7.5757575757575803E-3"/>
    <x v="3"/>
    <x v="3"/>
    <n v="0.34379562043795597"/>
  </r>
  <r>
    <n v="122"/>
    <x v="879"/>
    <n v="13200000"/>
    <n v="2040000000"/>
    <x v="7"/>
    <n v="172"/>
    <n v="16"/>
    <n v="20369000"/>
    <n v="5100"/>
    <n v="81500"/>
    <n v="61100"/>
    <n v="977700"/>
    <n v="0"/>
    <x v="801"/>
    <x v="7"/>
    <x v="49"/>
    <s v="FI"/>
    <n v="88.2"/>
    <n v="5520314"/>
    <n v="6.59"/>
    <n v="4716888"/>
    <n v="61.924109999999999"/>
    <n v="25.748149999999999"/>
    <n v="0"/>
    <x v="14"/>
    <x v="14"/>
    <n v="0.85446009049485205"/>
  </r>
  <r>
    <n v="168"/>
    <x v="880"/>
    <n v="13200000"/>
    <n v="1760000000"/>
    <x v="6"/>
    <n v="393"/>
    <n v="19"/>
    <n v="11490000"/>
    <n v="2900"/>
    <n v="46000"/>
    <n v="34500"/>
    <n v="551500"/>
    <n v="0"/>
    <x v="802"/>
    <x v="6"/>
    <x v="0"/>
    <s v="IN"/>
    <n v="28.1"/>
    <n v="1370000000"/>
    <n v="5.36"/>
    <n v="471000000"/>
    <n v="20.593679999999999"/>
    <n v="78.962879999999998"/>
    <n v="0"/>
    <x v="14"/>
    <x v="14"/>
    <n v="0.34379562043795597"/>
  </r>
  <r>
    <n v="743"/>
    <x v="881"/>
    <n v="13200000"/>
    <n v="3790000000"/>
    <x v="2"/>
    <n v="8019"/>
    <n v="19"/>
    <n v="25321000"/>
    <n v="6300"/>
    <n v="101300"/>
    <n v="76000"/>
    <n v="1200000"/>
    <n v="0"/>
    <x v="803"/>
    <x v="2"/>
    <x v="0"/>
    <s v="IN"/>
    <n v="28.1"/>
    <n v="1370000000"/>
    <n v="5.36"/>
    <n v="471000000"/>
    <n v="20.593679999999999"/>
    <n v="78.962879999999998"/>
    <n v="0"/>
    <x v="4"/>
    <x v="4"/>
    <n v="0.34379562043795597"/>
  </r>
  <r>
    <n v="395"/>
    <x v="882"/>
    <n v="13200000"/>
    <n v="20700000000"/>
    <x v="0"/>
    <n v="237"/>
    <n v="11"/>
    <n v="86270000"/>
    <n v="21600"/>
    <n v="345100"/>
    <n v="258800"/>
    <n v="4100000"/>
    <n v="0"/>
    <x v="804"/>
    <x v="0"/>
    <x v="17"/>
    <s v="CO"/>
    <n v="55.3"/>
    <n v="50339443"/>
    <n v="9.7100000000000009"/>
    <n v="40827302"/>
    <n v="4.5708679999999999"/>
    <n v="-74.297300000000007"/>
    <n v="0"/>
    <x v="4"/>
    <x v="4"/>
    <n v="0.81104000296546797"/>
  </r>
  <r>
    <n v="803"/>
    <x v="883"/>
    <n v="13200000"/>
    <n v="5260000000"/>
    <x v="3"/>
    <n v="4279"/>
    <n v="49"/>
    <n v="51820000"/>
    <n v="13000"/>
    <n v="207300"/>
    <n v="155500"/>
    <n v="2500000"/>
    <n v="100000"/>
    <x v="102"/>
    <x v="3"/>
    <x v="1"/>
    <s v="US"/>
    <n v="88.2"/>
    <n v="328000000"/>
    <n v="14.7"/>
    <n v="271000000"/>
    <n v="37.090240000000001"/>
    <n v="-95.712900000000005"/>
    <n v="7.5757575757575803E-3"/>
    <x v="12"/>
    <x v="12"/>
    <n v="0.82621951219512202"/>
  </r>
  <r>
    <n v="946"/>
    <x v="884"/>
    <n v="13200000"/>
    <n v="9380000000"/>
    <x v="6"/>
    <n v="6888"/>
    <n v="49"/>
    <n v="119000000"/>
    <n v="29800"/>
    <n v="477600"/>
    <n v="358200"/>
    <n v="5700000"/>
    <n v="300000"/>
    <x v="88"/>
    <x v="6"/>
    <x v="1"/>
    <s v="US"/>
    <n v="88.2"/>
    <n v="328000000"/>
    <n v="14.7"/>
    <n v="271000000"/>
    <n v="37.090240000000001"/>
    <n v="-95.712900000000005"/>
    <n v="2.27272727272727E-2"/>
    <x v="12"/>
    <x v="12"/>
    <n v="0.82621951219512202"/>
  </r>
  <r>
    <n v="351"/>
    <x v="885"/>
    <n v="13200000"/>
    <n v="9880000000"/>
    <x v="2"/>
    <n v="538"/>
    <n v="49"/>
    <n v="320000000"/>
    <n v="79900"/>
    <n v="1300000"/>
    <n v="958900"/>
    <n v="15300000"/>
    <n v="500000"/>
    <x v="805"/>
    <x v="2"/>
    <x v="1"/>
    <s v="US"/>
    <n v="88.2"/>
    <n v="328000000"/>
    <n v="14.7"/>
    <n v="271000000"/>
    <n v="37.090240000000001"/>
    <n v="-95.712900000000005"/>
    <n v="3.7878787878787901E-2"/>
    <x v="15"/>
    <x v="15"/>
    <n v="0.82621951219512202"/>
  </r>
  <r>
    <n v="669"/>
    <x v="886"/>
    <n v="13100000"/>
    <n v="2880000000"/>
    <x v="6"/>
    <n v="1444"/>
    <n v="13"/>
    <n v="62909000"/>
    <n v="15700"/>
    <n v="251600"/>
    <n v="188700"/>
    <n v="3000000"/>
    <n v="300000"/>
    <x v="806"/>
    <x v="6"/>
    <x v="45"/>
    <s v="EC"/>
    <n v="44.9"/>
    <n v="17373662"/>
    <n v="3.97"/>
    <n v="11116711"/>
    <n v="-1.83124"/>
    <n v="-78.183400000000006"/>
    <n v="2.2900763358778602E-2"/>
    <x v="5"/>
    <x v="5"/>
    <n v="0.639859978857652"/>
  </r>
  <r>
    <n v="913"/>
    <x v="887"/>
    <n v="13100000"/>
    <n v="2730000000"/>
    <x v="5"/>
    <n v="289"/>
    <n v="49"/>
    <n v="56894000"/>
    <n v="14200"/>
    <n v="227600"/>
    <n v="170700"/>
    <n v="2700000"/>
    <n v="100000"/>
    <x v="807"/>
    <x v="5"/>
    <x v="1"/>
    <s v="US"/>
    <n v="88.2"/>
    <n v="328000000"/>
    <n v="14.7"/>
    <n v="271000000"/>
    <n v="37.090240000000001"/>
    <n v="-95.712900000000005"/>
    <n v="7.63358778625954E-3"/>
    <x v="5"/>
    <x v="5"/>
    <n v="0.82621951219512202"/>
  </r>
  <r>
    <n v="496"/>
    <x v="888"/>
    <n v="13100000"/>
    <n v="4710000000"/>
    <x v="0"/>
    <n v="1262"/>
    <n v="19"/>
    <n v="34438000"/>
    <n v="8600"/>
    <n v="137800"/>
    <n v="103300"/>
    <n v="1700000"/>
    <n v="100000"/>
    <x v="803"/>
    <x v="0"/>
    <x v="0"/>
    <s v="IN"/>
    <n v="28.1"/>
    <n v="1370000000"/>
    <n v="5.36"/>
    <n v="471000000"/>
    <n v="20.593679999999999"/>
    <n v="78.962879999999998"/>
    <n v="7.63358778625954E-3"/>
    <x v="4"/>
    <x v="4"/>
    <n v="0.34379562043795597"/>
  </r>
  <r>
    <n v="445"/>
    <x v="889"/>
    <n v="13100000"/>
    <n v="1940000000"/>
    <x v="6"/>
    <n v="7"/>
    <n v="19"/>
    <n v="2"/>
    <n v="0"/>
    <n v="0.01"/>
    <n v="0.01"/>
    <n v="0.1"/>
    <n v="0"/>
    <x v="808"/>
    <x v="6"/>
    <x v="0"/>
    <s v="IN"/>
    <n v="28.1"/>
    <n v="1370000000"/>
    <n v="5.36"/>
    <n v="471000000"/>
    <n v="20.593679999999999"/>
    <n v="78.962879999999998"/>
    <n v="0"/>
    <x v="16"/>
    <x v="16"/>
    <n v="0.34379562043795597"/>
  </r>
  <r>
    <n v="698"/>
    <x v="890"/>
    <n v="13100000"/>
    <n v="2180000000"/>
    <x v="2"/>
    <n v="33"/>
    <n v="49"/>
    <n v="248"/>
    <n v="0.06"/>
    <n v="0.99"/>
    <n v="0.74"/>
    <n v="12"/>
    <n v="1"/>
    <x v="809"/>
    <x v="2"/>
    <x v="1"/>
    <s v="US"/>
    <n v="88.2"/>
    <n v="328000000"/>
    <n v="14.7"/>
    <n v="271000000"/>
    <n v="37.090240000000001"/>
    <n v="-95.712900000000005"/>
    <n v="7.6335877862595398E-8"/>
    <x v="17"/>
    <x v="17"/>
    <n v="0.82621951219512202"/>
  </r>
  <r>
    <n v="355"/>
    <x v="891"/>
    <n v="13100000"/>
    <n v="9110000000"/>
    <x v="2"/>
    <n v="1327"/>
    <n v="49"/>
    <n v="329000000"/>
    <n v="82300"/>
    <n v="1300000"/>
    <n v="987900"/>
    <n v="15800000"/>
    <n v="700000"/>
    <x v="810"/>
    <x v="2"/>
    <x v="1"/>
    <s v="US"/>
    <n v="88.2"/>
    <n v="328000000"/>
    <n v="14.7"/>
    <n v="271000000"/>
    <n v="37.090240000000001"/>
    <n v="-95.712900000000005"/>
    <n v="5.34351145038168E-2"/>
    <x v="4"/>
    <x v="4"/>
    <n v="0.82621951219512202"/>
  </r>
  <r>
    <n v="864"/>
    <x v="892"/>
    <n v="13100000"/>
    <n v="5260000000"/>
    <x v="0"/>
    <n v="194"/>
    <n v="49"/>
    <n v="50922000"/>
    <n v="12700"/>
    <n v="203700"/>
    <n v="152800"/>
    <n v="2400000"/>
    <n v="0"/>
    <x v="811"/>
    <x v="0"/>
    <x v="1"/>
    <s v="US"/>
    <n v="88.2"/>
    <n v="328000000"/>
    <n v="14.7"/>
    <n v="271000000"/>
    <n v="37.090240000000001"/>
    <n v="-95.712900000000005"/>
    <n v="0"/>
    <x v="13"/>
    <x v="13"/>
    <n v="0.82621951219512202"/>
  </r>
  <r>
    <n v="677"/>
    <x v="893"/>
    <n v="13100000"/>
    <n v="5330000000"/>
    <x v="2"/>
    <n v="36760"/>
    <n v="7"/>
    <n v="17588000"/>
    <n v="4400"/>
    <n v="70400"/>
    <n v="52800"/>
    <n v="844200"/>
    <n v="0"/>
    <x v="812"/>
    <x v="2"/>
    <x v="7"/>
    <s v="BR"/>
    <n v="51.3"/>
    <n v="213000000"/>
    <n v="12.08"/>
    <n v="183000000"/>
    <n v="-14.234999999999999"/>
    <n v="-51.9253"/>
    <n v="0"/>
    <x v="12"/>
    <x v="12"/>
    <n v="0.85915492957746498"/>
  </r>
  <r>
    <n v="968"/>
    <x v="894"/>
    <n v="13100000"/>
    <n v="4400000000"/>
    <x v="6"/>
    <n v="435"/>
    <n v="49"/>
    <n v="60661000"/>
    <n v="15200"/>
    <n v="242600"/>
    <n v="182000"/>
    <n v="2900000"/>
    <n v="100000"/>
    <x v="813"/>
    <x v="6"/>
    <x v="1"/>
    <s v="US"/>
    <n v="88.2"/>
    <n v="328000000"/>
    <n v="14.7"/>
    <n v="271000000"/>
    <n v="37.090240000000001"/>
    <n v="-95.712900000000005"/>
    <n v="7.63358778625954E-3"/>
    <x v="14"/>
    <x v="14"/>
    <n v="0.82621951219512202"/>
  </r>
  <r>
    <n v="640"/>
    <x v="895"/>
    <n v="13100000"/>
    <n v="4210000000"/>
    <x v="1"/>
    <n v="1365"/>
    <n v="7"/>
    <n v="27340000"/>
    <n v="6800"/>
    <n v="109400"/>
    <n v="82000"/>
    <n v="1300000"/>
    <n v="100000"/>
    <x v="814"/>
    <x v="1"/>
    <x v="7"/>
    <s v="BR"/>
    <n v="51.3"/>
    <n v="213000000"/>
    <n v="12.08"/>
    <n v="183000000"/>
    <n v="-14.234999999999999"/>
    <n v="-51.9253"/>
    <n v="7.63358778625954E-3"/>
    <x v="7"/>
    <x v="7"/>
    <n v="0.85915492957746498"/>
  </r>
  <r>
    <n v="353"/>
    <x v="896"/>
    <n v="13100000"/>
    <n v="4610000000"/>
    <x v="0"/>
    <n v="73"/>
    <n v="7"/>
    <n v="48223000"/>
    <n v="12100"/>
    <n v="192900"/>
    <n v="144700"/>
    <n v="2300000"/>
    <n v="0"/>
    <x v="815"/>
    <x v="0"/>
    <x v="7"/>
    <s v="BR"/>
    <n v="51.3"/>
    <n v="213000000"/>
    <n v="12.08"/>
    <n v="183000000"/>
    <n v="-14.234999999999999"/>
    <n v="-51.9253"/>
    <n v="0"/>
    <x v="2"/>
    <x v="2"/>
    <n v="0.85915492957746498"/>
  </r>
  <r>
    <n v="624"/>
    <x v="897"/>
    <n v="13100000"/>
    <n v="2560000000"/>
    <x v="6"/>
    <n v="1077"/>
    <n v="7"/>
    <n v="43990000"/>
    <n v="11000"/>
    <n v="176000"/>
    <n v="132000"/>
    <n v="2100000"/>
    <n v="100000"/>
    <x v="816"/>
    <x v="6"/>
    <x v="7"/>
    <s v="BR"/>
    <n v="51.3"/>
    <n v="213000000"/>
    <n v="12.08"/>
    <n v="183000000"/>
    <n v="-14.234999999999999"/>
    <n v="-51.9253"/>
    <n v="7.63358778625954E-3"/>
    <x v="3"/>
    <x v="3"/>
    <n v="0.85915492957746498"/>
  </r>
  <r>
    <n v="216"/>
    <x v="898"/>
    <n v="13100000"/>
    <n v="6640000000"/>
    <x v="0"/>
    <n v="12"/>
    <n v="37"/>
    <n v="379"/>
    <n v="0.09"/>
    <n v="2"/>
    <n v="1"/>
    <n v="18"/>
    <n v="3"/>
    <x v="817"/>
    <x v="0"/>
    <x v="50"/>
    <s v="WS"/>
    <n v="7.6"/>
    <n v="202506"/>
    <n v="8.36"/>
    <n v="35588"/>
    <n v="-13.759"/>
    <n v="-172.10499999999999"/>
    <n v="2.2900763358778599E-7"/>
    <x v="0"/>
    <x v="0"/>
    <n v="0.175738002824608"/>
  </r>
  <r>
    <n v="45"/>
    <x v="899"/>
    <n v="13100000"/>
    <n v="1400000000"/>
    <x v="6"/>
    <n v="287"/>
    <n v="34"/>
    <n v="10848000"/>
    <n v="2700"/>
    <n v="43400"/>
    <n v="32500"/>
    <n v="520700"/>
    <n v="0"/>
    <x v="818"/>
    <x v="6"/>
    <x v="15"/>
    <s v="PH"/>
    <n v="35.5"/>
    <n v="108000000"/>
    <n v="2.15"/>
    <n v="50975903"/>
    <n v="12.879720000000001"/>
    <n v="121.774"/>
    <n v="0"/>
    <x v="14"/>
    <x v="14"/>
    <n v="0.47199910185185201"/>
  </r>
  <r>
    <n v="410"/>
    <x v="900"/>
    <n v="13000000"/>
    <n v="5060000000"/>
    <x v="2"/>
    <n v="8"/>
    <n v="19"/>
    <n v="2"/>
    <n v="0"/>
    <n v="0.01"/>
    <n v="0.01"/>
    <n v="0.1"/>
    <n v="0"/>
    <x v="819"/>
    <x v="2"/>
    <x v="0"/>
    <s v="IN"/>
    <n v="28.1"/>
    <n v="1370000000"/>
    <n v="5.36"/>
    <n v="471000000"/>
    <n v="20.593679999999999"/>
    <n v="78.962879999999998"/>
    <n v="0"/>
    <x v="15"/>
    <x v="15"/>
    <n v="0.34379562043795597"/>
  </r>
  <r>
    <n v="494"/>
    <x v="901"/>
    <n v="13000000"/>
    <n v="1700000000"/>
    <x v="0"/>
    <n v="409"/>
    <n v="17"/>
    <n v="30471000"/>
    <n v="7600"/>
    <n v="121900"/>
    <n v="91400"/>
    <n v="1500000"/>
    <n v="100000"/>
    <x v="820"/>
    <x v="0"/>
    <x v="33"/>
    <s v="FR"/>
    <n v="65.599999999999994"/>
    <n v="67059887"/>
    <n v="8.43"/>
    <n v="54123364"/>
    <n v="46.227640000000001"/>
    <n v="2.213749"/>
    <n v="7.6923076923076901E-3"/>
    <x v="3"/>
    <x v="3"/>
    <n v="0.80708999703503803"/>
  </r>
  <r>
    <n v="920"/>
    <x v="902"/>
    <n v="13000000"/>
    <n v="302000000"/>
    <x v="5"/>
    <n v="22"/>
    <n v="32"/>
    <n v="590"/>
    <n v="0.15"/>
    <n v="2"/>
    <n v="2"/>
    <n v="28"/>
    <n v="8"/>
    <x v="821"/>
    <x v="5"/>
    <x v="14"/>
    <s v="PK"/>
    <n v="9"/>
    <n v="217000000"/>
    <n v="4.45"/>
    <n v="79927762"/>
    <n v="30.375319999999999"/>
    <n v="69.345119999999994"/>
    <n v="6.1538461538461496E-7"/>
    <x v="15"/>
    <x v="15"/>
    <n v="0.36833070046083"/>
  </r>
  <r>
    <n v="303"/>
    <x v="903"/>
    <n v="13000000"/>
    <n v="8740000000"/>
    <x v="7"/>
    <n v="510"/>
    <n v="40"/>
    <n v="1080000000"/>
    <n v="270300"/>
    <n v="4300000"/>
    <n v="3200000"/>
    <n v="51900000"/>
    <n v="1000000"/>
    <x v="822"/>
    <x v="7"/>
    <x v="4"/>
    <s v="KR"/>
    <n v="94.3"/>
    <n v="51709098"/>
    <n v="4.1500000000000004"/>
    <n v="42106719"/>
    <n v="35.907760000000003"/>
    <n v="127.76690000000001"/>
    <n v="7.69230769230769E-2"/>
    <x v="9"/>
    <x v="9"/>
    <n v="0.81430000964240401"/>
  </r>
  <r>
    <n v="774"/>
    <x v="904"/>
    <n v="13000000"/>
    <n v="6270000000"/>
    <x v="2"/>
    <n v="1299"/>
    <n v="29"/>
    <n v="368000000"/>
    <n v="92100"/>
    <n v="1500000"/>
    <n v="1100000"/>
    <n v="17700000"/>
    <n v="600000"/>
    <x v="823"/>
    <x v="2"/>
    <x v="10"/>
    <s v="MX"/>
    <n v="40.200000000000003"/>
    <n v="126000000"/>
    <n v="3.42"/>
    <n v="103000000"/>
    <n v="23.634499999999999"/>
    <n v="-102.553"/>
    <n v="4.6153846153846198E-2"/>
    <x v="14"/>
    <x v="14"/>
    <n v="0.817460317460318"/>
  </r>
  <r>
    <n v="402"/>
    <x v="905"/>
    <n v="13000000"/>
    <n v="10000000000"/>
    <x v="2"/>
    <n v="716"/>
    <n v="49"/>
    <n v="41109000"/>
    <n v="10300"/>
    <n v="164400"/>
    <n v="123300"/>
    <n v="2000000"/>
    <n v="0"/>
    <x v="824"/>
    <x v="2"/>
    <x v="1"/>
    <s v="US"/>
    <n v="88.2"/>
    <n v="328000000"/>
    <n v="14.7"/>
    <n v="271000000"/>
    <n v="37.090240000000001"/>
    <n v="-95.712900000000005"/>
    <n v="0"/>
    <x v="8"/>
    <x v="8"/>
    <n v="0.82621951219512202"/>
  </r>
  <r>
    <n v="131"/>
    <x v="906"/>
    <n v="13000000"/>
    <n v="10664585"/>
    <x v="2"/>
    <n v="29"/>
    <n v="20"/>
    <n v="2290000000"/>
    <n v="0"/>
    <n v="0"/>
    <n v="0"/>
    <n v="0"/>
    <n v="300000"/>
    <x v="825"/>
    <x v="2"/>
    <x v="22"/>
    <s v="ID"/>
    <n v="36.299999999999997"/>
    <n v="270000000"/>
    <n v="4.6900000000000004"/>
    <n v="152000000"/>
    <n v="-0.78927999999999998"/>
    <n v="113.9213"/>
    <n v="2.3076923076923099E-2"/>
    <x v="5"/>
    <x v="5"/>
    <n v="0.562962962962963"/>
  </r>
  <r>
    <n v="260"/>
    <x v="907"/>
    <n v="13000000"/>
    <n v="1020000000"/>
    <x v="11"/>
    <n v="625"/>
    <n v="7"/>
    <n v="3052000"/>
    <n v="763"/>
    <n v="12200"/>
    <n v="9200"/>
    <n v="146500"/>
    <n v="0"/>
    <x v="826"/>
    <x v="11"/>
    <x v="7"/>
    <s v="BR"/>
    <n v="51.3"/>
    <n v="213000000"/>
    <n v="12.08"/>
    <n v="183000000"/>
    <n v="-14.234999999999999"/>
    <n v="-51.9253"/>
    <n v="0"/>
    <x v="13"/>
    <x v="13"/>
    <n v="0.85915492957746498"/>
  </r>
  <r>
    <n v="13"/>
    <x v="908"/>
    <n v="13000000"/>
    <n v="4350000000"/>
    <x v="0"/>
    <n v="521"/>
    <n v="7"/>
    <n v="29526000"/>
    <n v="7400"/>
    <n v="118100"/>
    <n v="88600"/>
    <n v="1400000"/>
    <n v="0"/>
    <x v="499"/>
    <x v="0"/>
    <x v="7"/>
    <s v="BR"/>
    <n v="51.3"/>
    <n v="213000000"/>
    <n v="12.08"/>
    <n v="183000000"/>
    <n v="-14.234999999999999"/>
    <n v="-51.9253"/>
    <n v="0"/>
    <x v="1"/>
    <x v="1"/>
    <n v="0.85915492957746498"/>
  </r>
  <r>
    <n v="804"/>
    <x v="909"/>
    <n v="13000000"/>
    <n v="4640000000"/>
    <x v="11"/>
    <n v="612"/>
    <n v="49"/>
    <n v="42412000"/>
    <n v="0"/>
    <n v="0"/>
    <n v="0"/>
    <n v="0"/>
    <n v="0"/>
    <x v="827"/>
    <x v="11"/>
    <x v="1"/>
    <s v="US"/>
    <n v="88.2"/>
    <n v="328000000"/>
    <n v="14.7"/>
    <n v="271000000"/>
    <n v="37.090240000000001"/>
    <n v="-95.712900000000005"/>
    <n v="0"/>
    <x v="1"/>
    <x v="1"/>
    <n v="0.82621951219512202"/>
  </r>
  <r>
    <n v="195"/>
    <x v="910"/>
    <n v="13000000"/>
    <n v="2680000000"/>
    <x v="2"/>
    <n v="838"/>
    <n v="23"/>
    <n v="29870000"/>
    <n v="7500"/>
    <n v="119500"/>
    <n v="89600"/>
    <n v="1400000"/>
    <n v="100000"/>
    <x v="828"/>
    <x v="2"/>
    <x v="31"/>
    <s v="IT"/>
    <n v="61.9"/>
    <n v="60297396"/>
    <n v="9.89"/>
    <n v="42651966"/>
    <n v="41.871940000000002"/>
    <n v="12.56738"/>
    <n v="7.6923076923076901E-3"/>
    <x v="12"/>
    <x v="12"/>
    <n v="0.70735999942684102"/>
  </r>
  <r>
    <n v="43"/>
    <x v="911"/>
    <n v="12900000"/>
    <n v="7520000000"/>
    <x v="6"/>
    <n v="169304"/>
    <n v="47"/>
    <n v="80219000"/>
    <n v="20100"/>
    <n v="320900"/>
    <n v="240700"/>
    <n v="3900000"/>
    <n v="100000"/>
    <x v="95"/>
    <x v="6"/>
    <x v="20"/>
    <s v="AE"/>
    <n v="36.799999999999997"/>
    <n v="9770529"/>
    <n v="2.35"/>
    <n v="8479744"/>
    <n v="23.42408"/>
    <n v="53.847819999999999"/>
    <n v="7.7519379844961196E-3"/>
    <x v="0"/>
    <x v="0"/>
    <n v="0.86788995764712396"/>
  </r>
  <r>
    <n v="254"/>
    <x v="912"/>
    <n v="12900000"/>
    <n v="15400000000"/>
    <x v="0"/>
    <n v="137"/>
    <n v="49"/>
    <n v="75773000"/>
    <n v="18900"/>
    <n v="303100"/>
    <n v="227300"/>
    <n v="3600000"/>
    <n v="100000"/>
    <x v="218"/>
    <x v="0"/>
    <x v="1"/>
    <s v="US"/>
    <n v="88.2"/>
    <n v="328000000"/>
    <n v="14.7"/>
    <n v="271000000"/>
    <n v="37.090240000000001"/>
    <n v="-95.712900000000005"/>
    <n v="7.7519379844961196E-3"/>
    <x v="13"/>
    <x v="13"/>
    <n v="0.82621951219512202"/>
  </r>
  <r>
    <n v="670"/>
    <x v="913"/>
    <n v="12900000"/>
    <n v="11500000000"/>
    <x v="0"/>
    <n v="168"/>
    <n v="35"/>
    <n v="206000000"/>
    <n v="51400"/>
    <n v="822200"/>
    <n v="616600"/>
    <n v="9900000"/>
    <n v="100000"/>
    <x v="829"/>
    <x v="0"/>
    <x v="13"/>
    <s v="PR"/>
    <n v="97"/>
    <n v="3260314"/>
    <n v="6.2"/>
    <n v="3032092"/>
    <n v="18.200178000000001"/>
    <n v="-66.664512999999999"/>
    <n v="7.7519379844961196E-3"/>
    <x v="7"/>
    <x v="7"/>
    <n v="0.92999999386562204"/>
  </r>
  <r>
    <n v="950"/>
    <x v="914"/>
    <n v="12900000"/>
    <n v="5590000000"/>
    <x v="4"/>
    <n v="1255"/>
    <n v="46"/>
    <n v="71118000"/>
    <n v="17800"/>
    <n v="284500"/>
    <n v="213400"/>
    <n v="3400000"/>
    <n v="200000"/>
    <x v="421"/>
    <x v="4"/>
    <x v="35"/>
    <s v="UA"/>
    <n v="82.7"/>
    <n v="44385155"/>
    <n v="8.8800000000000008"/>
    <n v="30835699"/>
    <n v="48.379429999999999"/>
    <n v="31.165579999999999"/>
    <n v="1.5503875968992199E-2"/>
    <x v="7"/>
    <x v="7"/>
    <n v="0.69473000601214496"/>
  </r>
  <r>
    <n v="331"/>
    <x v="915"/>
    <n v="12900000"/>
    <n v="2510000000"/>
    <x v="8"/>
    <n v="1572"/>
    <n v="41"/>
    <n v="11993000"/>
    <n v="3000"/>
    <n v="48000"/>
    <n v="36000"/>
    <n v="575700"/>
    <n v="100000"/>
    <x v="830"/>
    <x v="8"/>
    <x v="19"/>
    <s v="ES"/>
    <n v="88.9"/>
    <n v="47076781"/>
    <n v="13.96"/>
    <n v="37927409"/>
    <n v="40.46367"/>
    <n v="-3.7492200000000002"/>
    <n v="7.7519379844961196E-3"/>
    <x v="4"/>
    <x v="4"/>
    <n v="0.805650008228048"/>
  </r>
  <r>
    <n v="810"/>
    <x v="916"/>
    <n v="12900000"/>
    <n v="2850000000"/>
    <x v="3"/>
    <n v="2337"/>
    <n v="20"/>
    <n v="837700"/>
    <n v="209"/>
    <n v="3400"/>
    <n v="2500"/>
    <n v="40200"/>
    <n v="0"/>
    <x v="831"/>
    <x v="3"/>
    <x v="22"/>
    <s v="ID"/>
    <n v="36.299999999999997"/>
    <n v="270000000"/>
    <n v="4.6900000000000004"/>
    <n v="152000000"/>
    <n v="-0.78927999999999998"/>
    <n v="113.9213"/>
    <n v="0"/>
    <x v="5"/>
    <x v="5"/>
    <n v="0.562962962962963"/>
  </r>
  <r>
    <n v="102"/>
    <x v="917"/>
    <n v="12900000"/>
    <n v="3180000000"/>
    <x v="2"/>
    <n v="193"/>
    <n v="40"/>
    <n v="4001000"/>
    <n v="1000"/>
    <n v="16000"/>
    <n v="12000"/>
    <n v="192100"/>
    <n v="0"/>
    <x v="299"/>
    <x v="2"/>
    <x v="4"/>
    <s v="KR"/>
    <n v="94.3"/>
    <n v="51709098"/>
    <n v="4.1500000000000004"/>
    <n v="42106719"/>
    <n v="35.907760000000003"/>
    <n v="127.76690000000001"/>
    <n v="0"/>
    <x v="5"/>
    <x v="5"/>
    <n v="0.81430000964240401"/>
  </r>
  <r>
    <n v="535"/>
    <x v="918"/>
    <n v="12900000"/>
    <n v="140000000"/>
    <x v="2"/>
    <n v="69"/>
    <n v="7"/>
    <n v="147626"/>
    <n v="37"/>
    <n v="591"/>
    <n v="443"/>
    <n v="7100"/>
    <n v="0"/>
    <x v="832"/>
    <x v="2"/>
    <x v="7"/>
    <s v="BR"/>
    <n v="51.3"/>
    <n v="213000000"/>
    <n v="12.08"/>
    <n v="183000000"/>
    <n v="-14.234999999999999"/>
    <n v="-51.9253"/>
    <n v="0"/>
    <x v="3"/>
    <x v="3"/>
    <n v="0.85915492957746498"/>
  </r>
  <r>
    <n v="831"/>
    <x v="919"/>
    <n v="12900000"/>
    <n v="3640000000"/>
    <x v="2"/>
    <n v="1598"/>
    <n v="49"/>
    <n v="29379000"/>
    <n v="7300"/>
    <n v="117500"/>
    <n v="88100"/>
    <n v="1400000"/>
    <n v="100000"/>
    <x v="321"/>
    <x v="2"/>
    <x v="1"/>
    <s v="US"/>
    <n v="88.2"/>
    <n v="328000000"/>
    <n v="14.7"/>
    <n v="271000000"/>
    <n v="37.090240000000001"/>
    <n v="-95.712900000000005"/>
    <n v="7.7519379844961196E-3"/>
    <x v="7"/>
    <x v="7"/>
    <n v="0.82621951219512202"/>
  </r>
  <r>
    <n v="630"/>
    <x v="920"/>
    <n v="12900000"/>
    <n v="2110000000"/>
    <x v="6"/>
    <n v="4712"/>
    <n v="7"/>
    <n v="31796000"/>
    <n v="7900"/>
    <n v="127200"/>
    <n v="95400"/>
    <n v="1500000"/>
    <n v="100000"/>
    <x v="833"/>
    <x v="6"/>
    <x v="7"/>
    <s v="BR"/>
    <n v="51.3"/>
    <n v="213000000"/>
    <n v="12.08"/>
    <n v="183000000"/>
    <n v="-14.234999999999999"/>
    <n v="-51.9253"/>
    <n v="7.7519379844961196E-3"/>
    <x v="2"/>
    <x v="2"/>
    <n v="0.85915492957746498"/>
  </r>
  <r>
    <n v="38"/>
    <x v="921"/>
    <n v="12900000"/>
    <n v="6300000000"/>
    <x v="0"/>
    <n v="39"/>
    <n v="49"/>
    <n v="91240000"/>
    <n v="22800"/>
    <n v="365000"/>
    <n v="273700"/>
    <n v="4400000"/>
    <n v="100000"/>
    <x v="834"/>
    <x v="0"/>
    <x v="1"/>
    <s v="US"/>
    <n v="88.2"/>
    <n v="328000000"/>
    <n v="14.7"/>
    <n v="271000000"/>
    <n v="37.090240000000001"/>
    <n v="-95.712900000000005"/>
    <n v="7.7519379844961196E-3"/>
    <x v="11"/>
    <x v="11"/>
    <n v="0.82621951219512202"/>
  </r>
  <r>
    <n v="574"/>
    <x v="922"/>
    <n v="12800000"/>
    <n v="6970000000"/>
    <x v="2"/>
    <n v="3483"/>
    <n v="8"/>
    <n v="18118000"/>
    <n v="4500"/>
    <n v="72500"/>
    <n v="54400"/>
    <n v="869600"/>
    <n v="0"/>
    <x v="835"/>
    <x v="2"/>
    <x v="6"/>
    <s v="CA"/>
    <n v="68.900000000000006"/>
    <n v="36991981"/>
    <n v="5.56"/>
    <n v="30628482"/>
    <n v="56.130369999999999"/>
    <n v="-106.34699999999999"/>
    <n v="0"/>
    <x v="4"/>
    <x v="4"/>
    <n v="0.82797625788140405"/>
  </r>
  <r>
    <n v="27"/>
    <x v="923"/>
    <n v="12800000"/>
    <n v="9500000000"/>
    <x v="11"/>
    <n v="681"/>
    <n v="49"/>
    <n v="229000000"/>
    <n v="57200"/>
    <n v="915800"/>
    <n v="686900"/>
    <n v="11000000"/>
    <n v="200000"/>
    <x v="793"/>
    <x v="11"/>
    <x v="1"/>
    <s v="US"/>
    <n v="88.2"/>
    <n v="328000000"/>
    <n v="14.7"/>
    <n v="271000000"/>
    <n v="37.090240000000001"/>
    <n v="-95.712900000000005"/>
    <n v="1.5625E-2"/>
    <x v="3"/>
    <x v="3"/>
    <n v="0.82621951219512202"/>
  </r>
  <r>
    <n v="682"/>
    <x v="924"/>
    <n v="12800000"/>
    <n v="7880000000"/>
    <x v="3"/>
    <n v="2044"/>
    <n v="19"/>
    <n v="214000000"/>
    <n v="53400"/>
    <n v="855000"/>
    <n v="641200"/>
    <n v="10300000"/>
    <n v="300000"/>
    <x v="836"/>
    <x v="3"/>
    <x v="0"/>
    <s v="IN"/>
    <n v="28.1"/>
    <n v="1370000000"/>
    <n v="5.36"/>
    <n v="471000000"/>
    <n v="20.593679999999999"/>
    <n v="78.962879999999998"/>
    <n v="2.34375E-2"/>
    <x v="9"/>
    <x v="9"/>
    <n v="0.34379562043795597"/>
  </r>
  <r>
    <n v="778"/>
    <x v="925"/>
    <n v="12800000"/>
    <n v="3630000000"/>
    <x v="2"/>
    <n v="233"/>
    <n v="48"/>
    <n v="27957000"/>
    <n v="7000"/>
    <n v="111800"/>
    <n v="83900"/>
    <n v="1300000"/>
    <n v="0"/>
    <x v="498"/>
    <x v="2"/>
    <x v="5"/>
    <s v="GB"/>
    <n v="60"/>
    <n v="66834405"/>
    <n v="3.85"/>
    <n v="55908316"/>
    <n v="55.378050000000002"/>
    <n v="-3.4359700000000002"/>
    <n v="0"/>
    <x v="7"/>
    <x v="7"/>
    <n v="0.83651999295871604"/>
  </r>
  <r>
    <n v="544"/>
    <x v="926"/>
    <n v="12800000"/>
    <n v="5860000000"/>
    <x v="11"/>
    <n v="1727"/>
    <n v="21"/>
    <n v="35336000"/>
    <n v="8800"/>
    <n v="141300"/>
    <n v="106000"/>
    <n v="1700000"/>
    <n v="0"/>
    <x v="837"/>
    <x v="11"/>
    <x v="42"/>
    <s v="IQ"/>
    <n v="16.2"/>
    <n v="39309783"/>
    <n v="12.82"/>
    <n v="27783368"/>
    <n v="33.223190000000002"/>
    <n v="43.679290000000002"/>
    <n v="0"/>
    <x v="5"/>
    <x v="5"/>
    <n v="0.70677998909329998"/>
  </r>
  <r>
    <n v="99"/>
    <x v="927"/>
    <n v="12800000"/>
    <n v="14200000000"/>
    <x v="0"/>
    <n v="168"/>
    <n v="49"/>
    <n v="89566000"/>
    <n v="22400"/>
    <n v="358300"/>
    <n v="268700"/>
    <n v="4300000"/>
    <n v="0"/>
    <x v="34"/>
    <x v="0"/>
    <x v="1"/>
    <s v="US"/>
    <n v="88.2"/>
    <n v="328000000"/>
    <n v="14.7"/>
    <n v="271000000"/>
    <n v="37.090240000000001"/>
    <n v="-95.712900000000005"/>
    <n v="0"/>
    <x v="13"/>
    <x v="13"/>
    <n v="0.82621951219512202"/>
  </r>
  <r>
    <n v="232"/>
    <x v="928"/>
    <n v="12800000"/>
    <n v="6660000000"/>
    <x v="0"/>
    <n v="323"/>
    <n v="41"/>
    <n v="53988000"/>
    <n v="13500"/>
    <n v="216000"/>
    <n v="162000"/>
    <n v="2600000"/>
    <n v="100000"/>
    <x v="838"/>
    <x v="0"/>
    <x v="19"/>
    <s v="ES"/>
    <n v="88.9"/>
    <n v="47076781"/>
    <n v="13.96"/>
    <n v="37927409"/>
    <n v="40.46367"/>
    <n v="-3.7492200000000002"/>
    <n v="7.8125E-3"/>
    <x v="2"/>
    <x v="2"/>
    <n v="0.805650008228048"/>
  </r>
  <r>
    <n v="849"/>
    <x v="929"/>
    <n v="12800000"/>
    <n v="6800000000"/>
    <x v="9"/>
    <n v="2385"/>
    <n v="19"/>
    <n v="17270000"/>
    <n v="4300"/>
    <n v="69100"/>
    <n v="51800"/>
    <n v="829000"/>
    <n v="0"/>
    <x v="839"/>
    <x v="9"/>
    <x v="0"/>
    <s v="IN"/>
    <n v="28.1"/>
    <n v="1370000000"/>
    <n v="5.36"/>
    <n v="471000000"/>
    <n v="20.593679999999999"/>
    <n v="78.962879999999998"/>
    <n v="0"/>
    <x v="3"/>
    <x v="3"/>
    <n v="0.34379562043795597"/>
  </r>
  <r>
    <n v="114"/>
    <x v="930"/>
    <n v="12700000"/>
    <n v="4730000000"/>
    <x v="9"/>
    <n v="812"/>
    <n v="49"/>
    <n v="43868000"/>
    <n v="11000"/>
    <n v="175500"/>
    <n v="131600"/>
    <n v="2100000"/>
    <n v="100000"/>
    <x v="139"/>
    <x v="9"/>
    <x v="1"/>
    <s v="US"/>
    <n v="88.2"/>
    <n v="328000000"/>
    <n v="14.7"/>
    <n v="271000000"/>
    <n v="37.090240000000001"/>
    <n v="-95.712900000000005"/>
    <n v="7.8740157480314994E-3"/>
    <x v="14"/>
    <x v="14"/>
    <n v="0.82621951219512202"/>
  </r>
  <r>
    <n v="31"/>
    <x v="931"/>
    <n v="12700000"/>
    <n v="4580000000"/>
    <x v="0"/>
    <n v="594"/>
    <n v="41"/>
    <n v="10083000"/>
    <n v="2500"/>
    <n v="40300"/>
    <n v="30200"/>
    <n v="484000"/>
    <n v="0"/>
    <x v="840"/>
    <x v="0"/>
    <x v="19"/>
    <s v="ES"/>
    <n v="88.9"/>
    <n v="47076781"/>
    <n v="13.96"/>
    <n v="37927409"/>
    <n v="40.46367"/>
    <n v="-3.7492200000000002"/>
    <n v="0"/>
    <x v="2"/>
    <x v="2"/>
    <n v="0.805650008228048"/>
  </r>
  <r>
    <n v="937"/>
    <x v="932"/>
    <n v="12700000"/>
    <n v="13200000000"/>
    <x v="2"/>
    <n v="142"/>
    <n v="49"/>
    <n v="170000000"/>
    <n v="42500"/>
    <n v="679900"/>
    <n v="509900"/>
    <n v="8200000"/>
    <n v="100000"/>
    <x v="357"/>
    <x v="2"/>
    <x v="1"/>
    <s v="US"/>
    <n v="88.2"/>
    <n v="328000000"/>
    <n v="14.7"/>
    <n v="271000000"/>
    <n v="37.090240000000001"/>
    <n v="-95.712900000000005"/>
    <n v="7.8740157480314994E-3"/>
    <x v="3"/>
    <x v="3"/>
    <n v="0.82621951219512202"/>
  </r>
  <r>
    <n v="311"/>
    <x v="933"/>
    <n v="12700000"/>
    <n v="1710000000"/>
    <x v="6"/>
    <n v="252"/>
    <n v="11"/>
    <n v="328000000"/>
    <n v="81900"/>
    <n v="1300000"/>
    <n v="982800"/>
    <n v="15700000"/>
    <n v="1500000"/>
    <x v="841"/>
    <x v="6"/>
    <x v="17"/>
    <s v="CO"/>
    <n v="55.3"/>
    <n v="50339443"/>
    <n v="9.7100000000000009"/>
    <n v="40827302"/>
    <n v="4.5708679999999999"/>
    <n v="-74.297300000000007"/>
    <n v="0.118110236220472"/>
    <x v="3"/>
    <x v="3"/>
    <n v="0.81104000296546797"/>
  </r>
  <r>
    <n v="290"/>
    <x v="934"/>
    <n v="12700000"/>
    <n v="9930000000"/>
    <x v="0"/>
    <n v="119"/>
    <n v="49"/>
    <n v="472367"/>
    <n v="118"/>
    <n v="1900"/>
    <n v="1400"/>
    <n v="22700"/>
    <n v="1000"/>
    <x v="842"/>
    <x v="0"/>
    <x v="1"/>
    <s v="US"/>
    <n v="88.2"/>
    <n v="328000000"/>
    <n v="14.7"/>
    <n v="271000000"/>
    <n v="37.090240000000001"/>
    <n v="-95.712900000000005"/>
    <n v="7.8740157480314997E-5"/>
    <x v="9"/>
    <x v="9"/>
    <n v="0.82621951219512202"/>
  </r>
  <r>
    <n v="356"/>
    <x v="935"/>
    <n v="12700000"/>
    <n v="1450000000"/>
    <x v="2"/>
    <n v="50"/>
    <n v="3"/>
    <n v="48"/>
    <n v="0"/>
    <n v="0"/>
    <n v="0"/>
    <n v="0"/>
    <n v="8"/>
    <x v="843"/>
    <x v="2"/>
    <x v="8"/>
    <s v="AR"/>
    <n v="90"/>
    <n v="44938712"/>
    <n v="9.7899999999999991"/>
    <n v="41339571"/>
    <n v="-38.4161"/>
    <n v="-63.616700000000002"/>
    <n v="6.2992125984251999E-7"/>
    <x v="5"/>
    <x v="5"/>
    <n v="0.91991000988190297"/>
  </r>
  <r>
    <n v="342"/>
    <x v="936"/>
    <n v="12700000"/>
    <n v="6000000000"/>
    <x v="5"/>
    <n v="600"/>
    <n v="49"/>
    <n v="16117000"/>
    <n v="4000"/>
    <n v="64500"/>
    <n v="48400"/>
    <n v="773600"/>
    <n v="0"/>
    <x v="844"/>
    <x v="5"/>
    <x v="1"/>
    <s v="US"/>
    <n v="88.2"/>
    <n v="328000000"/>
    <n v="14.7"/>
    <n v="271000000"/>
    <n v="37.090240000000001"/>
    <n v="-95.712900000000005"/>
    <n v="0"/>
    <x v="16"/>
    <x v="16"/>
    <n v="0.82621951219512202"/>
  </r>
  <r>
    <n v="284"/>
    <x v="937"/>
    <n v="12700000"/>
    <n v="4270000000"/>
    <x v="11"/>
    <n v="2483"/>
    <n v="29"/>
    <n v="77482000"/>
    <n v="19400"/>
    <n v="309900"/>
    <n v="232400"/>
    <n v="3700000"/>
    <n v="100000"/>
    <x v="845"/>
    <x v="11"/>
    <x v="10"/>
    <s v="MX"/>
    <n v="40.200000000000003"/>
    <n v="126000000"/>
    <n v="3.42"/>
    <n v="103000000"/>
    <n v="23.634499999999999"/>
    <n v="-102.553"/>
    <n v="7.8740157480314994E-3"/>
    <x v="8"/>
    <x v="8"/>
    <n v="0.817460317460318"/>
  </r>
  <r>
    <n v="263"/>
    <x v="938"/>
    <n v="12700000"/>
    <n v="1160000000"/>
    <x v="5"/>
    <n v="782"/>
    <n v="19"/>
    <n v="51291000"/>
    <n v="12800"/>
    <n v="205200"/>
    <n v="153900"/>
    <n v="2500000"/>
    <n v="500000"/>
    <x v="846"/>
    <x v="5"/>
    <x v="0"/>
    <s v="IN"/>
    <n v="28.1"/>
    <n v="1370000000"/>
    <n v="5.36"/>
    <n v="471000000"/>
    <n v="20.593679999999999"/>
    <n v="78.962879999999998"/>
    <n v="3.9370078740157501E-2"/>
    <x v="9"/>
    <x v="9"/>
    <n v="0.34379562043795597"/>
  </r>
  <r>
    <n v="211"/>
    <x v="939"/>
    <n v="12700000"/>
    <n v="5570000000"/>
    <x v="5"/>
    <n v="534"/>
    <n v="49"/>
    <n v="46602000"/>
    <n v="11700"/>
    <n v="186400"/>
    <n v="139800"/>
    <n v="2200000"/>
    <n v="100000"/>
    <x v="847"/>
    <x v="5"/>
    <x v="1"/>
    <s v="US"/>
    <n v="88.2"/>
    <n v="328000000"/>
    <n v="14.7"/>
    <n v="271000000"/>
    <n v="37.090240000000001"/>
    <n v="-95.712900000000005"/>
    <n v="7.8740157480314994E-3"/>
    <x v="16"/>
    <x v="16"/>
    <n v="0.82621951219512202"/>
  </r>
  <r>
    <n v="1"/>
    <x v="940"/>
    <n v="12700000"/>
    <n v="2710000000"/>
    <x v="2"/>
    <n v="846"/>
    <n v="19"/>
    <n v="6942000"/>
    <n v="1700"/>
    <n v="27800"/>
    <n v="20800"/>
    <n v="333200"/>
    <n v="0"/>
    <x v="726"/>
    <x v="2"/>
    <x v="0"/>
    <s v="IN"/>
    <n v="28.1"/>
    <n v="1370000000"/>
    <n v="5.36"/>
    <n v="471000000"/>
    <n v="20.593679999999999"/>
    <n v="78.962879999999998"/>
    <n v="0"/>
    <x v="2"/>
    <x v="2"/>
    <n v="0.34379562043795597"/>
  </r>
  <r>
    <n v="645"/>
    <x v="941"/>
    <n v="12700000"/>
    <n v="1080000000"/>
    <x v="7"/>
    <n v="504"/>
    <n v="7"/>
    <n v="3619000"/>
    <n v="905"/>
    <n v="14500"/>
    <n v="10900"/>
    <n v="173700"/>
    <n v="0"/>
    <x v="848"/>
    <x v="7"/>
    <x v="7"/>
    <s v="BR"/>
    <n v="51.3"/>
    <n v="213000000"/>
    <n v="12.08"/>
    <n v="183000000"/>
    <n v="-14.234999999999999"/>
    <n v="-51.9253"/>
    <n v="0"/>
    <x v="3"/>
    <x v="3"/>
    <n v="0.85915492957746498"/>
  </r>
  <r>
    <n v="393"/>
    <x v="942"/>
    <n v="12700000"/>
    <n v="5960000000"/>
    <x v="0"/>
    <n v="1"/>
    <n v="19"/>
    <n v="1"/>
    <n v="0"/>
    <n v="0"/>
    <n v="0"/>
    <n v="0.05"/>
    <n v="0"/>
    <x v="849"/>
    <x v="0"/>
    <x v="0"/>
    <s v="IN"/>
    <n v="28.1"/>
    <n v="1370000000"/>
    <n v="5.36"/>
    <n v="471000000"/>
    <n v="20.593679999999999"/>
    <n v="78.962879999999998"/>
    <n v="0"/>
    <x v="1"/>
    <x v="1"/>
    <n v="0.34379562043795597"/>
  </r>
  <r>
    <n v="142"/>
    <x v="943"/>
    <n v="12600000"/>
    <n v="3150000000"/>
    <x v="6"/>
    <n v="1101"/>
    <n v="49"/>
    <n v="5952000"/>
    <n v="1500"/>
    <n v="23800"/>
    <n v="17900"/>
    <n v="285700"/>
    <n v="100000"/>
    <x v="850"/>
    <x v="6"/>
    <x v="1"/>
    <s v="US"/>
    <n v="88.2"/>
    <n v="328000000"/>
    <n v="14.7"/>
    <n v="271000000"/>
    <n v="37.090240000000001"/>
    <n v="-95.712900000000005"/>
    <n v="7.9365079365079395E-3"/>
    <x v="4"/>
    <x v="4"/>
    <n v="0.82621951219512202"/>
  </r>
  <r>
    <n v="959"/>
    <x v="944"/>
    <n v="12600000"/>
    <n v="3490000000"/>
    <x v="6"/>
    <n v="683"/>
    <n v="40"/>
    <n v="113000000"/>
    <n v="28300"/>
    <n v="452500"/>
    <n v="339400"/>
    <n v="5400000"/>
    <n v="300000"/>
    <x v="80"/>
    <x v="6"/>
    <x v="4"/>
    <s v="KR"/>
    <n v="94.3"/>
    <n v="51709098"/>
    <n v="4.1500000000000004"/>
    <n v="42106719"/>
    <n v="35.907760000000003"/>
    <n v="127.76690000000001"/>
    <n v="2.3809523809523801E-2"/>
    <x v="1"/>
    <x v="1"/>
    <n v="0.81430000964240401"/>
  </r>
  <r>
    <n v="604"/>
    <x v="945"/>
    <n v="12600000"/>
    <n v="8830000000"/>
    <x v="0"/>
    <n v="99"/>
    <n v="49"/>
    <n v="35027000"/>
    <n v="8800"/>
    <n v="140100"/>
    <n v="105100"/>
    <n v="1700000"/>
    <n v="0"/>
    <x v="851"/>
    <x v="0"/>
    <x v="1"/>
    <s v="US"/>
    <n v="88.2"/>
    <n v="328000000"/>
    <n v="14.7"/>
    <n v="271000000"/>
    <n v="37.090240000000001"/>
    <n v="-95.712900000000005"/>
    <n v="0"/>
    <x v="4"/>
    <x v="4"/>
    <n v="0.82621951219512202"/>
  </r>
  <r>
    <n v="244"/>
    <x v="946"/>
    <n v="12600000"/>
    <n v="6970000000"/>
    <x v="0"/>
    <n v="218"/>
    <n v="48"/>
    <n v="36681000"/>
    <n v="9200"/>
    <n v="146700"/>
    <n v="110000"/>
    <n v="1800000"/>
    <n v="0"/>
    <x v="852"/>
    <x v="0"/>
    <x v="5"/>
    <s v="GB"/>
    <n v="60"/>
    <n v="66834405"/>
    <n v="3.85"/>
    <n v="55908316"/>
    <n v="55.378050000000002"/>
    <n v="-3.4359700000000002"/>
    <n v="0"/>
    <x v="8"/>
    <x v="8"/>
    <n v="0.83651999295871604"/>
  </r>
  <r>
    <n v="565"/>
    <x v="947"/>
    <n v="12600000"/>
    <n v="3300000000"/>
    <x v="7"/>
    <n v="825"/>
    <n v="48"/>
    <n v="58838000"/>
    <n v="14700"/>
    <n v="235400"/>
    <n v="176500"/>
    <n v="2800000"/>
    <n v="100000"/>
    <x v="853"/>
    <x v="7"/>
    <x v="5"/>
    <s v="GB"/>
    <n v="60"/>
    <n v="66834405"/>
    <n v="3.85"/>
    <n v="55908316"/>
    <n v="55.378050000000002"/>
    <n v="-3.4359700000000002"/>
    <n v="7.9365079365079395E-3"/>
    <x v="7"/>
    <x v="7"/>
    <n v="0.83651999295871604"/>
  </r>
  <r>
    <n v="489"/>
    <x v="948"/>
    <n v="12500000"/>
    <n v="6960000000"/>
    <x v="3"/>
    <n v="1459"/>
    <n v="41"/>
    <n v="16319000"/>
    <n v="4100"/>
    <n v="65300"/>
    <n v="49000"/>
    <n v="783300"/>
    <n v="0"/>
    <x v="40"/>
    <x v="3"/>
    <x v="19"/>
    <s v="ES"/>
    <n v="88.9"/>
    <n v="47076781"/>
    <n v="13.96"/>
    <n v="37927409"/>
    <n v="40.46367"/>
    <n v="-3.7492200000000002"/>
    <n v="0"/>
    <x v="7"/>
    <x v="7"/>
    <n v="0.805650008228048"/>
  </r>
  <r>
    <n v="339"/>
    <x v="949"/>
    <n v="12500000"/>
    <n v="1000000000"/>
    <x v="9"/>
    <n v="1810"/>
    <n v="19"/>
    <n v="1395000"/>
    <n v="349"/>
    <n v="5600"/>
    <n v="4200"/>
    <n v="66900"/>
    <n v="0"/>
    <x v="854"/>
    <x v="9"/>
    <x v="0"/>
    <s v="IN"/>
    <n v="28.1"/>
    <n v="1370000000"/>
    <n v="5.36"/>
    <n v="471000000"/>
    <n v="20.593679999999999"/>
    <n v="78.962879999999998"/>
    <n v="0"/>
    <x v="5"/>
    <x v="5"/>
    <n v="0.34379562043795597"/>
  </r>
  <r>
    <n v="383"/>
    <x v="950"/>
    <n v="12500000"/>
    <n v="1300000000"/>
    <x v="6"/>
    <n v="0"/>
    <n v="34"/>
    <n v="0"/>
    <n v="0"/>
    <n v="0"/>
    <n v="0"/>
    <n v="0"/>
    <n v="0"/>
    <x v="855"/>
    <x v="6"/>
    <x v="15"/>
    <s v="PH"/>
    <n v="35.5"/>
    <n v="108000000"/>
    <n v="2.15"/>
    <n v="50975903"/>
    <n v="12.879720000000001"/>
    <n v="121.774"/>
    <n v="0"/>
    <x v="0"/>
    <x v="0"/>
    <n v="0.47199910185185201"/>
  </r>
  <r>
    <n v="578"/>
    <x v="951"/>
    <n v="12500000"/>
    <n v="16700000000"/>
    <x v="0"/>
    <n v="253"/>
    <n v="7"/>
    <n v="214000000"/>
    <n v="53400"/>
    <n v="854800"/>
    <n v="641100"/>
    <n v="10300000"/>
    <n v="100000"/>
    <x v="196"/>
    <x v="0"/>
    <x v="7"/>
    <s v="BR"/>
    <n v="51.3"/>
    <n v="213000000"/>
    <n v="12.08"/>
    <n v="183000000"/>
    <n v="-14.234999999999999"/>
    <n v="-51.9253"/>
    <n v="8.0000000000000002E-3"/>
    <x v="12"/>
    <x v="12"/>
    <n v="0.85915492957746498"/>
  </r>
  <r>
    <n v="283"/>
    <x v="952"/>
    <n v="12500000"/>
    <n v="11700000000"/>
    <x v="2"/>
    <n v="11907"/>
    <n v="19"/>
    <n v="180000000"/>
    <n v="45000"/>
    <n v="720100"/>
    <n v="540100"/>
    <n v="8600000"/>
    <n v="100000"/>
    <x v="856"/>
    <x v="2"/>
    <x v="0"/>
    <s v="IN"/>
    <n v="28.1"/>
    <n v="1370000000"/>
    <n v="5.36"/>
    <n v="471000000"/>
    <n v="20.593679999999999"/>
    <n v="78.962879999999998"/>
    <n v="8.0000000000000002E-3"/>
    <x v="3"/>
    <x v="3"/>
    <n v="0.34379562043795597"/>
  </r>
  <r>
    <n v="590"/>
    <x v="953"/>
    <n v="12500000"/>
    <n v="4940000000"/>
    <x v="2"/>
    <n v="151136"/>
    <n v="19"/>
    <n v="58527000"/>
    <n v="14600"/>
    <n v="234100"/>
    <n v="175600"/>
    <n v="2800000"/>
    <n v="100000"/>
    <x v="857"/>
    <x v="2"/>
    <x v="0"/>
    <s v="IN"/>
    <n v="28.1"/>
    <n v="1370000000"/>
    <n v="5.36"/>
    <n v="471000000"/>
    <n v="20.593679999999999"/>
    <n v="78.962879999999998"/>
    <n v="8.0000000000000002E-3"/>
    <x v="0"/>
    <x v="0"/>
    <n v="0.34379562043795597"/>
  </r>
  <r>
    <n v="851"/>
    <x v="954"/>
    <n v="12500000"/>
    <n v="4380000000"/>
    <x v="9"/>
    <n v="2738"/>
    <n v="7"/>
    <n v="13501000"/>
    <n v="3400"/>
    <n v="54000"/>
    <n v="40500"/>
    <n v="648100"/>
    <n v="0"/>
    <x v="839"/>
    <x v="9"/>
    <x v="7"/>
    <s v="BR"/>
    <n v="51.3"/>
    <n v="213000000"/>
    <n v="12.08"/>
    <n v="183000000"/>
    <n v="-14.234999999999999"/>
    <n v="-51.9253"/>
    <n v="0"/>
    <x v="3"/>
    <x v="3"/>
    <n v="0.85915492957746498"/>
  </r>
  <r>
    <n v="850"/>
    <x v="955"/>
    <n v="12500000"/>
    <n v="5380000000"/>
    <x v="6"/>
    <n v="8"/>
    <n v="20"/>
    <n v="1"/>
    <n v="0"/>
    <n v="0"/>
    <n v="0"/>
    <n v="0.05"/>
    <n v="0"/>
    <x v="846"/>
    <x v="6"/>
    <x v="22"/>
    <s v="ID"/>
    <n v="36.299999999999997"/>
    <n v="270000000"/>
    <n v="4.6900000000000004"/>
    <n v="152000000"/>
    <n v="-0.78927999999999998"/>
    <n v="113.9213"/>
    <n v="0"/>
    <x v="9"/>
    <x v="9"/>
    <n v="0.562962962962963"/>
  </r>
  <r>
    <n v="985"/>
    <x v="956"/>
    <n v="12500000"/>
    <n v="11600000000"/>
    <x v="2"/>
    <n v="102699"/>
    <n v="19"/>
    <n v="350000000"/>
    <n v="87500"/>
    <n v="1400000"/>
    <n v="1000000"/>
    <n v="16800000"/>
    <n v="200000"/>
    <x v="126"/>
    <x v="2"/>
    <x v="0"/>
    <s v="IN"/>
    <n v="28.1"/>
    <n v="1370000000"/>
    <n v="5.36"/>
    <n v="471000000"/>
    <n v="20.593679999999999"/>
    <n v="78.962879999999998"/>
    <n v="1.6E-2"/>
    <x v="10"/>
    <x v="10"/>
    <n v="0.34379562043795597"/>
  </r>
  <r>
    <n v="242"/>
    <x v="957"/>
    <n v="12500000"/>
    <n v="7490000000"/>
    <x v="0"/>
    <n v="377"/>
    <n v="29"/>
    <n v="116000000"/>
    <n v="29000"/>
    <n v="463500"/>
    <n v="347600"/>
    <n v="5600000"/>
    <n v="100000"/>
    <x v="858"/>
    <x v="0"/>
    <x v="10"/>
    <s v="MX"/>
    <n v="40.200000000000003"/>
    <n v="126000000"/>
    <n v="3.42"/>
    <n v="103000000"/>
    <n v="23.634499999999999"/>
    <n v="-102.553"/>
    <n v="8.0000000000000002E-3"/>
    <x v="10"/>
    <x v="10"/>
    <n v="0.817460317460318"/>
  </r>
  <r>
    <n v="546"/>
    <x v="958"/>
    <n v="12500000"/>
    <n v="3140000000"/>
    <x v="18"/>
    <n v="766"/>
    <n v="29"/>
    <n v="31007000"/>
    <n v="7800"/>
    <n v="124000"/>
    <n v="93000"/>
    <n v="1500000"/>
    <n v="0"/>
    <x v="859"/>
    <x v="18"/>
    <x v="10"/>
    <s v="MX"/>
    <n v="40.200000000000003"/>
    <n v="126000000"/>
    <n v="3.42"/>
    <n v="103000000"/>
    <n v="23.634499999999999"/>
    <n v="-102.553"/>
    <n v="0"/>
    <x v="3"/>
    <x v="3"/>
    <n v="0.817460317460318"/>
  </r>
  <r>
    <n v="281"/>
    <x v="959"/>
    <n v="12500000"/>
    <n v="2980000000"/>
    <x v="9"/>
    <n v="1076"/>
    <n v="49"/>
    <n v="111000000"/>
    <n v="27800"/>
    <n v="445000"/>
    <n v="333800"/>
    <n v="5300000"/>
    <n v="200000"/>
    <x v="860"/>
    <x v="9"/>
    <x v="1"/>
    <s v="US"/>
    <n v="88.2"/>
    <n v="328000000"/>
    <n v="14.7"/>
    <n v="271000000"/>
    <n v="37.090240000000001"/>
    <n v="-95.712900000000005"/>
    <n v="1.6E-2"/>
    <x v="7"/>
    <x v="7"/>
    <n v="0.82621951219512202"/>
  </r>
  <r>
    <n v="638"/>
    <x v="960"/>
    <n v="12500000"/>
    <n v="1140000000"/>
    <x v="2"/>
    <n v="601"/>
    <n v="49"/>
    <n v="15340000"/>
    <n v="3800"/>
    <n v="61400"/>
    <n v="46000"/>
    <n v="736300"/>
    <n v="0"/>
    <x v="861"/>
    <x v="2"/>
    <x v="1"/>
    <s v="US"/>
    <n v="88.2"/>
    <n v="328000000"/>
    <n v="14.7"/>
    <n v="271000000"/>
    <n v="37.090240000000001"/>
    <n v="-95.712900000000005"/>
    <n v="0"/>
    <x v="2"/>
    <x v="2"/>
    <n v="0.82621951219512202"/>
  </r>
  <r>
    <n v="153"/>
    <x v="961"/>
    <n v="12500000"/>
    <n v="4470000000"/>
    <x v="11"/>
    <n v="117"/>
    <n v="19"/>
    <n v="13142000"/>
    <n v="3300"/>
    <n v="52600"/>
    <n v="39400"/>
    <n v="630800"/>
    <n v="0"/>
    <x v="409"/>
    <x v="11"/>
    <x v="0"/>
    <s v="IN"/>
    <n v="28.1"/>
    <n v="1370000000"/>
    <n v="5.36"/>
    <n v="471000000"/>
    <n v="20.593679999999999"/>
    <n v="78.962879999999998"/>
    <n v="0"/>
    <x v="6"/>
    <x v="6"/>
    <n v="0.34379562043795597"/>
  </r>
  <r>
    <n v="628"/>
    <x v="962"/>
    <n v="12500000"/>
    <n v="4630000000"/>
    <x v="2"/>
    <n v="1888"/>
    <n v="7"/>
    <n v="7158000"/>
    <n v="1800"/>
    <n v="28600"/>
    <n v="21500"/>
    <n v="343600"/>
    <n v="0"/>
    <x v="862"/>
    <x v="2"/>
    <x v="7"/>
    <s v="BR"/>
    <n v="51.3"/>
    <n v="213000000"/>
    <n v="12.08"/>
    <n v="183000000"/>
    <n v="-14.234999999999999"/>
    <n v="-51.9253"/>
    <n v="0"/>
    <x v="12"/>
    <x v="12"/>
    <n v="0.85915492957746498"/>
  </r>
  <r>
    <n v="905"/>
    <x v="963"/>
    <n v="12500000"/>
    <n v="5150000000"/>
    <x v="0"/>
    <n v="19899"/>
    <n v="19"/>
    <n v="11079000"/>
    <n v="2800"/>
    <n v="44300"/>
    <n v="33200"/>
    <n v="531800"/>
    <n v="0"/>
    <x v="863"/>
    <x v="0"/>
    <x v="0"/>
    <s v="IN"/>
    <n v="28.1"/>
    <n v="1370000000"/>
    <n v="5.36"/>
    <n v="471000000"/>
    <n v="20.593679999999999"/>
    <n v="78.962879999999998"/>
    <n v="0"/>
    <x v="12"/>
    <x v="12"/>
    <n v="0.34379562043795597"/>
  </r>
  <r>
    <n v="161"/>
    <x v="964"/>
    <n v="12500000"/>
    <n v="1610000000"/>
    <x v="2"/>
    <n v="385"/>
    <n v="48"/>
    <n v="8482000"/>
    <n v="2100"/>
    <n v="33900"/>
    <n v="25400"/>
    <n v="407200"/>
    <n v="0"/>
    <x v="864"/>
    <x v="2"/>
    <x v="5"/>
    <s v="GB"/>
    <n v="60"/>
    <n v="66834405"/>
    <n v="3.85"/>
    <n v="55908316"/>
    <n v="55.378050000000002"/>
    <n v="-3.4359700000000002"/>
    <n v="0"/>
    <x v="0"/>
    <x v="0"/>
    <n v="0.83651999295871604"/>
  </r>
  <r>
    <n v="94"/>
    <x v="965"/>
    <n v="12500000"/>
    <n v="4160000000"/>
    <x v="5"/>
    <n v="322"/>
    <n v="49"/>
    <n v="565000000"/>
    <n v="0"/>
    <n v="0"/>
    <n v="0"/>
    <n v="0"/>
    <n v="500000"/>
    <x v="865"/>
    <x v="5"/>
    <x v="1"/>
    <s v="US"/>
    <n v="88.2"/>
    <n v="328000000"/>
    <n v="14.7"/>
    <n v="271000000"/>
    <n v="37.090240000000001"/>
    <n v="-95.712900000000005"/>
    <n v="0.04"/>
    <x v="17"/>
    <x v="17"/>
    <n v="0.82621951219512202"/>
  </r>
  <r>
    <n v="662"/>
    <x v="966"/>
    <n v="12500000"/>
    <n v="4340000000"/>
    <x v="14"/>
    <n v="223"/>
    <n v="32"/>
    <n v="8721"/>
    <n v="2"/>
    <n v="35"/>
    <n v="26"/>
    <n v="419"/>
    <n v="32"/>
    <x v="866"/>
    <x v="14"/>
    <x v="14"/>
    <s v="PK"/>
    <n v="9"/>
    <n v="217000000"/>
    <n v="4.45"/>
    <n v="79927762"/>
    <n v="30.375319999999999"/>
    <n v="69.345119999999994"/>
    <n v="2.5600000000000001E-6"/>
    <x v="17"/>
    <x v="17"/>
    <n v="0.36833070046083"/>
  </r>
  <r>
    <n v="921"/>
    <x v="967"/>
    <n v="12500000"/>
    <n v="161000000"/>
    <x v="5"/>
    <n v="61"/>
    <n v="49"/>
    <n v="758000000"/>
    <n v="0"/>
    <n v="0"/>
    <n v="0"/>
    <n v="0"/>
    <n v="0"/>
    <x v="867"/>
    <x v="5"/>
    <x v="1"/>
    <s v="US"/>
    <n v="88.2"/>
    <n v="328000000"/>
    <n v="14.7"/>
    <n v="271000000"/>
    <n v="37.090240000000001"/>
    <n v="-95.712900000000005"/>
    <n v="0"/>
    <x v="16"/>
    <x v="16"/>
    <n v="0.82621951219512202"/>
  </r>
  <r>
    <n v="932"/>
    <x v="968"/>
    <n v="12500000"/>
    <n v="1400000000"/>
    <x v="7"/>
    <n v="1109"/>
    <n v="29"/>
    <n v="8869000"/>
    <n v="2200"/>
    <n v="35500"/>
    <n v="26600"/>
    <n v="425700"/>
    <n v="0"/>
    <x v="868"/>
    <x v="7"/>
    <x v="10"/>
    <s v="MX"/>
    <n v="40.200000000000003"/>
    <n v="126000000"/>
    <n v="3.42"/>
    <n v="103000000"/>
    <n v="23.634499999999999"/>
    <n v="-102.553"/>
    <n v="0"/>
    <x v="7"/>
    <x v="7"/>
    <n v="0.817460317460318"/>
  </r>
  <r>
    <n v="266"/>
    <x v="969"/>
    <n v="12500000"/>
    <n v="10400000000"/>
    <x v="2"/>
    <n v="1699"/>
    <n v="19"/>
    <n v="236000000"/>
    <n v="58900"/>
    <n v="942900"/>
    <n v="707100"/>
    <n v="11300000"/>
    <n v="400000"/>
    <x v="574"/>
    <x v="2"/>
    <x v="0"/>
    <s v="IN"/>
    <n v="28.1"/>
    <n v="1370000000"/>
    <n v="5.36"/>
    <n v="471000000"/>
    <n v="20.593679999999999"/>
    <n v="78.962879999999998"/>
    <n v="3.2000000000000001E-2"/>
    <x v="14"/>
    <x v="14"/>
    <n v="0.34379562043795597"/>
  </r>
  <r>
    <n v="501"/>
    <x v="970"/>
    <n v="12400000"/>
    <n v="2390000000"/>
    <x v="7"/>
    <n v="690"/>
    <n v="49"/>
    <n v="27596"/>
    <n v="7"/>
    <n v="110"/>
    <n v="83"/>
    <n v="1300"/>
    <n v="0"/>
    <x v="133"/>
    <x v="7"/>
    <x v="1"/>
    <s v="US"/>
    <n v="88.2"/>
    <n v="328000000"/>
    <n v="14.7"/>
    <n v="271000000"/>
    <n v="37.090240000000001"/>
    <n v="-95.712900000000005"/>
    <n v="0"/>
    <x v="0"/>
    <x v="0"/>
    <n v="0.82621951219512202"/>
  </r>
  <r>
    <n v="981"/>
    <x v="971"/>
    <n v="12400000"/>
    <n v="7680000000"/>
    <x v="1"/>
    <n v="1212"/>
    <n v="19"/>
    <n v="95163000"/>
    <n v="23800"/>
    <n v="380700"/>
    <n v="285500"/>
    <n v="4600000"/>
    <n v="100000"/>
    <x v="517"/>
    <x v="1"/>
    <x v="0"/>
    <s v="IN"/>
    <n v="28.1"/>
    <n v="1370000000"/>
    <n v="5.36"/>
    <n v="471000000"/>
    <n v="20.593679999999999"/>
    <n v="78.962879999999998"/>
    <n v="8.0645161290322596E-3"/>
    <x v="1"/>
    <x v="1"/>
    <n v="0.34379562043795597"/>
  </r>
  <r>
    <n v="3"/>
    <x v="972"/>
    <n v="12400000"/>
    <n v="7600000000"/>
    <x v="11"/>
    <n v="398"/>
    <n v="49"/>
    <n v="904000000"/>
    <n v="225900"/>
    <n v="3600000"/>
    <n v="2700000"/>
    <n v="43400000"/>
    <n v="1200000"/>
    <x v="869"/>
    <x v="11"/>
    <x v="1"/>
    <s v="US"/>
    <n v="88.2"/>
    <n v="328000000"/>
    <n v="14.7"/>
    <n v="271000000"/>
    <n v="37.090240000000001"/>
    <n v="-95.712900000000005"/>
    <n v="9.6774193548387094E-2"/>
    <x v="16"/>
    <x v="16"/>
    <n v="0.82621951219512202"/>
  </r>
  <r>
    <n v="100"/>
    <x v="973"/>
    <n v="12400000"/>
    <n v="2320000000"/>
    <x v="9"/>
    <n v="729"/>
    <n v="19"/>
    <n v="30968000"/>
    <n v="7700"/>
    <n v="123900"/>
    <n v="92900"/>
    <n v="1500000"/>
    <n v="100000"/>
    <x v="870"/>
    <x v="9"/>
    <x v="0"/>
    <s v="IN"/>
    <n v="28.1"/>
    <n v="1370000000"/>
    <n v="5.36"/>
    <n v="471000000"/>
    <n v="20.593679999999999"/>
    <n v="78.962879999999998"/>
    <n v="8.0645161290322596E-3"/>
    <x v="5"/>
    <x v="5"/>
    <n v="0.34379562043795597"/>
  </r>
  <r>
    <n v="563"/>
    <x v="974"/>
    <n v="12400000"/>
    <n v="16100000000"/>
    <x v="11"/>
    <n v="0"/>
    <n v="49"/>
    <n v="0"/>
    <n v="0"/>
    <n v="0"/>
    <n v="0"/>
    <n v="0"/>
    <n v="100"/>
    <x v="871"/>
    <x v="11"/>
    <x v="1"/>
    <s v="US"/>
    <n v="88.2"/>
    <n v="328000000"/>
    <n v="14.7"/>
    <n v="271000000"/>
    <n v="37.090240000000001"/>
    <n v="-95.712900000000005"/>
    <n v="8.0645161290322601E-6"/>
    <x v="5"/>
    <x v="5"/>
    <n v="0.82621951219512202"/>
  </r>
  <r>
    <n v="701"/>
    <x v="975"/>
    <n v="12400000"/>
    <n v="1110000000"/>
    <x v="2"/>
    <n v="409"/>
    <n v="20"/>
    <n v="806075"/>
    <n v="202"/>
    <n v="3200"/>
    <n v="2400"/>
    <n v="38700"/>
    <n v="0"/>
    <x v="872"/>
    <x v="2"/>
    <x v="22"/>
    <s v="ID"/>
    <n v="36.299999999999997"/>
    <n v="270000000"/>
    <n v="4.6900000000000004"/>
    <n v="152000000"/>
    <n v="-0.78927999999999998"/>
    <n v="113.9213"/>
    <n v="0"/>
    <x v="1"/>
    <x v="1"/>
    <n v="0.562962962962963"/>
  </r>
  <r>
    <n v="143"/>
    <x v="976"/>
    <n v="12400000"/>
    <n v="4780000000"/>
    <x v="3"/>
    <n v="1340"/>
    <n v="49"/>
    <n v="178000000"/>
    <n v="44400"/>
    <n v="710400"/>
    <n v="532800"/>
    <n v="8500000"/>
    <n v="400000"/>
    <x v="873"/>
    <x v="3"/>
    <x v="1"/>
    <s v="US"/>
    <n v="88.2"/>
    <n v="328000000"/>
    <n v="14.7"/>
    <n v="271000000"/>
    <n v="37.090240000000001"/>
    <n v="-95.712900000000005"/>
    <n v="3.2258064516128997E-2"/>
    <x v="5"/>
    <x v="5"/>
    <n v="0.82621951219512202"/>
  </r>
  <r>
    <n v="549"/>
    <x v="977"/>
    <n v="12400000"/>
    <n v="6990000000"/>
    <x v="0"/>
    <n v="99"/>
    <n v="49"/>
    <n v="49412000"/>
    <n v="12400"/>
    <n v="197600"/>
    <n v="148200"/>
    <n v="2400000"/>
    <n v="100000"/>
    <x v="874"/>
    <x v="0"/>
    <x v="1"/>
    <s v="US"/>
    <n v="88.2"/>
    <n v="328000000"/>
    <n v="14.7"/>
    <n v="271000000"/>
    <n v="37.090240000000001"/>
    <n v="-95.712900000000005"/>
    <n v="8.0645161290322596E-3"/>
    <x v="1"/>
    <x v="1"/>
    <n v="0.82621951219512202"/>
  </r>
  <r>
    <n v="187"/>
    <x v="978"/>
    <n v="12400000"/>
    <n v="6930000000"/>
    <x v="7"/>
    <n v="12419"/>
    <n v="41"/>
    <n v="82648000"/>
    <n v="20700"/>
    <n v="330600"/>
    <n v="247900"/>
    <n v="4000000"/>
    <n v="100000"/>
    <x v="875"/>
    <x v="7"/>
    <x v="19"/>
    <s v="ES"/>
    <n v="88.9"/>
    <n v="47076781"/>
    <n v="13.96"/>
    <n v="37927409"/>
    <n v="40.46367"/>
    <n v="-3.7492200000000002"/>
    <n v="8.0645161290322596E-3"/>
    <x v="1"/>
    <x v="1"/>
    <n v="0.805650008228048"/>
  </r>
  <r>
    <n v="304"/>
    <x v="979"/>
    <n v="12400000"/>
    <n v="2860000000"/>
    <x v="6"/>
    <n v="226"/>
    <n v="29"/>
    <n v="10278000"/>
    <n v="2600"/>
    <n v="41100"/>
    <n v="30800"/>
    <n v="493300"/>
    <n v="0"/>
    <x v="407"/>
    <x v="6"/>
    <x v="10"/>
    <s v="MX"/>
    <n v="40.200000000000003"/>
    <n v="126000000"/>
    <n v="3.42"/>
    <n v="103000000"/>
    <n v="23.634499999999999"/>
    <n v="-102.553"/>
    <n v="0"/>
    <x v="7"/>
    <x v="7"/>
    <n v="0.817460317460318"/>
  </r>
  <r>
    <n v="328"/>
    <x v="980"/>
    <n v="12400000"/>
    <n v="2600000000"/>
    <x v="11"/>
    <n v="9"/>
    <n v="7"/>
    <n v="0"/>
    <n v="0"/>
    <n v="0"/>
    <n v="0"/>
    <n v="0"/>
    <n v="0"/>
    <x v="876"/>
    <x v="11"/>
    <x v="7"/>
    <s v="BR"/>
    <n v="51.3"/>
    <n v="213000000"/>
    <n v="12.08"/>
    <n v="183000000"/>
    <n v="-14.234999999999999"/>
    <n v="-51.9253"/>
    <n v="0"/>
    <x v="4"/>
    <x v="4"/>
    <n v="0.85915492957746498"/>
  </r>
  <r>
    <n v="206"/>
    <x v="981"/>
    <n v="12400000"/>
    <n v="1970000000"/>
    <x v="5"/>
    <n v="218"/>
    <n v="19"/>
    <n v="274000000"/>
    <n v="68400"/>
    <n v="1100000"/>
    <n v="821000"/>
    <n v="13100000"/>
    <n v="600000"/>
    <x v="877"/>
    <x v="5"/>
    <x v="0"/>
    <s v="IN"/>
    <n v="28.1"/>
    <n v="1370000000"/>
    <n v="5.36"/>
    <n v="471000000"/>
    <n v="20.593679999999999"/>
    <n v="78.962879999999998"/>
    <n v="4.8387096774193603E-2"/>
    <x v="1"/>
    <x v="1"/>
    <n v="0.34379562043795597"/>
  </r>
  <r>
    <n v="74"/>
    <x v="982"/>
    <n v="12400000"/>
    <n v="6200000000"/>
    <x v="0"/>
    <n v="205"/>
    <n v="49"/>
    <n v="50188000"/>
    <n v="12500"/>
    <n v="200800"/>
    <n v="150600"/>
    <n v="2400000"/>
    <n v="0"/>
    <x v="878"/>
    <x v="0"/>
    <x v="1"/>
    <s v="US"/>
    <n v="88.2"/>
    <n v="328000000"/>
    <n v="14.7"/>
    <n v="271000000"/>
    <n v="37.090240000000001"/>
    <n v="-95.712900000000005"/>
    <n v="0"/>
    <x v="11"/>
    <x v="11"/>
    <n v="0.82621951219512202"/>
  </r>
  <r>
    <n v="57"/>
    <x v="983"/>
    <n v="12400000"/>
    <n v="14000000000"/>
    <x v="6"/>
    <n v="1"/>
    <n v="49"/>
    <n v="2"/>
    <n v="0"/>
    <n v="0.01"/>
    <n v="0.01"/>
    <n v="0.1"/>
    <n v="0"/>
    <x v="879"/>
    <x v="6"/>
    <x v="1"/>
    <s v="US"/>
    <n v="88.2"/>
    <n v="328000000"/>
    <n v="14.7"/>
    <n v="271000000"/>
    <n v="37.090240000000001"/>
    <n v="-95.712900000000005"/>
    <n v="0"/>
    <x v="0"/>
    <x v="0"/>
    <n v="0.82621951219512202"/>
  </r>
  <r>
    <n v="214"/>
    <x v="984"/>
    <n v="12400000"/>
    <n v="12600000000"/>
    <x v="0"/>
    <n v="4422"/>
    <n v="48"/>
    <n v="34758000"/>
    <n v="8700"/>
    <n v="139000"/>
    <n v="104300"/>
    <n v="1700000"/>
    <n v="0"/>
    <x v="880"/>
    <x v="0"/>
    <x v="5"/>
    <s v="GB"/>
    <n v="60"/>
    <n v="66834405"/>
    <n v="3.85"/>
    <n v="55908316"/>
    <n v="55.378050000000002"/>
    <n v="-3.4359700000000002"/>
    <n v="0"/>
    <x v="8"/>
    <x v="8"/>
    <n v="0.83651999295871604"/>
  </r>
  <r>
    <n v="826"/>
    <x v="985"/>
    <n v="12400000"/>
    <n v="2840000000"/>
    <x v="7"/>
    <n v="1024"/>
    <n v="41"/>
    <n v="24022000"/>
    <n v="6000"/>
    <n v="96100"/>
    <n v="72100"/>
    <n v="1200000"/>
    <n v="100000"/>
    <x v="881"/>
    <x v="7"/>
    <x v="19"/>
    <s v="ES"/>
    <n v="88.9"/>
    <n v="47076781"/>
    <n v="13.96"/>
    <n v="37927409"/>
    <n v="40.46367"/>
    <n v="-3.7492200000000002"/>
    <n v="8.0645161290322596E-3"/>
    <x v="1"/>
    <x v="1"/>
    <n v="0.805650008228048"/>
  </r>
  <r>
    <n v="344"/>
    <x v="986"/>
    <n v="12400000"/>
    <n v="1690000000"/>
    <x v="6"/>
    <n v="689"/>
    <n v="19"/>
    <n v="21837000"/>
    <n v="5500"/>
    <n v="87300"/>
    <n v="65500"/>
    <n v="1000000"/>
    <n v="0"/>
    <x v="882"/>
    <x v="6"/>
    <x v="0"/>
    <s v="IN"/>
    <n v="28.1"/>
    <n v="1370000000"/>
    <n v="5.36"/>
    <n v="471000000"/>
    <n v="20.593679999999999"/>
    <n v="78.962879999999998"/>
    <n v="0"/>
    <x v="14"/>
    <x v="14"/>
    <n v="0.34379562043795597"/>
  </r>
  <r>
    <n v="828"/>
    <x v="987"/>
    <n v="12400000"/>
    <n v="3390000000"/>
    <x v="3"/>
    <n v="0"/>
    <n v="49"/>
    <n v="0"/>
    <n v="0"/>
    <n v="0"/>
    <n v="0"/>
    <n v="0"/>
    <n v="0"/>
    <x v="883"/>
    <x v="3"/>
    <x v="1"/>
    <s v="US"/>
    <n v="88.2"/>
    <n v="328000000"/>
    <n v="14.7"/>
    <n v="271000000"/>
    <n v="37.090240000000001"/>
    <n v="-95.712900000000005"/>
    <n v="0"/>
    <x v="0"/>
    <x v="0"/>
    <n v="0.82621951219512202"/>
  </r>
  <r>
    <n v="629"/>
    <x v="988"/>
    <n v="12400000"/>
    <n v="7740000000"/>
    <x v="6"/>
    <n v="459"/>
    <n v="19"/>
    <n v="38165000"/>
    <n v="9500"/>
    <n v="152700"/>
    <n v="114500"/>
    <n v="1800000"/>
    <n v="0"/>
    <x v="884"/>
    <x v="6"/>
    <x v="0"/>
    <s v="IN"/>
    <n v="28.1"/>
    <n v="1370000000"/>
    <n v="5.36"/>
    <n v="471000000"/>
    <n v="20.593679999999999"/>
    <n v="78.962879999999998"/>
    <n v="0"/>
    <x v="6"/>
    <x v="6"/>
    <n v="0.34379562043795597"/>
  </r>
  <r>
    <n v="341"/>
    <x v="989"/>
    <n v="12400000"/>
    <n v="4020000000"/>
    <x v="2"/>
    <n v="813"/>
    <n v="8"/>
    <n v="9595000"/>
    <n v="2400"/>
    <n v="38400"/>
    <n v="28800"/>
    <n v="460600"/>
    <n v="0"/>
    <x v="885"/>
    <x v="2"/>
    <x v="6"/>
    <s v="CA"/>
    <n v="68.900000000000006"/>
    <n v="36991981"/>
    <n v="5.56"/>
    <n v="30628482"/>
    <n v="56.130369999999999"/>
    <n v="-106.34699999999999"/>
    <n v="0"/>
    <x v="3"/>
    <x v="3"/>
    <n v="0.82797625788140405"/>
  </r>
  <r>
    <n v="513"/>
    <x v="990"/>
    <n v="12300000"/>
    <n v="2130000000"/>
    <x v="11"/>
    <n v="62"/>
    <n v="19"/>
    <n v="24000000"/>
    <n v="6000"/>
    <n v="96000"/>
    <n v="72000"/>
    <n v="1200000"/>
    <n v="100000"/>
    <x v="886"/>
    <x v="11"/>
    <x v="0"/>
    <s v="IN"/>
    <n v="28.1"/>
    <n v="1370000000"/>
    <n v="5.36"/>
    <n v="471000000"/>
    <n v="20.593679999999999"/>
    <n v="78.962879999999998"/>
    <n v="8.1300813008130107E-3"/>
    <x v="14"/>
    <x v="14"/>
    <n v="0.34379562043795597"/>
  </r>
  <r>
    <n v="285"/>
    <x v="991"/>
    <n v="12300000"/>
    <n v="1670000000"/>
    <x v="6"/>
    <n v="1500"/>
    <n v="19"/>
    <n v="64735000"/>
    <n v="16200"/>
    <n v="258900"/>
    <n v="194200"/>
    <n v="3100000"/>
    <n v="300000"/>
    <x v="887"/>
    <x v="6"/>
    <x v="0"/>
    <s v="IN"/>
    <n v="28.1"/>
    <n v="1370000000"/>
    <n v="5.36"/>
    <n v="471000000"/>
    <n v="20.593679999999999"/>
    <n v="78.962879999999998"/>
    <n v="2.4390243902439001E-2"/>
    <x v="6"/>
    <x v="6"/>
    <n v="0.34379562043795597"/>
  </r>
  <r>
    <n v="688"/>
    <x v="992"/>
    <n v="12300000"/>
    <n v="374000000"/>
    <x v="7"/>
    <n v="39"/>
    <n v="42"/>
    <n v="3871000"/>
    <n v="968"/>
    <n v="15500"/>
    <n v="11600"/>
    <n v="185800"/>
    <n v="100000"/>
    <x v="888"/>
    <x v="7"/>
    <x v="34"/>
    <s v="SE"/>
    <n v="67"/>
    <n v="10285453"/>
    <n v="6.48"/>
    <n v="9021165"/>
    <n v="60.128160000000001"/>
    <n v="18.6435"/>
    <n v="8.1300813008130107E-3"/>
    <x v="1"/>
    <x v="1"/>
    <n v="0.87707998860137704"/>
  </r>
  <r>
    <n v="625"/>
    <x v="993"/>
    <n v="12300000"/>
    <n v="2210000000"/>
    <x v="5"/>
    <n v="2452"/>
    <n v="48"/>
    <n v="67035"/>
    <n v="17"/>
    <n v="268"/>
    <n v="201"/>
    <n v="3200"/>
    <n v="1000"/>
    <x v="889"/>
    <x v="5"/>
    <x v="5"/>
    <s v="GB"/>
    <n v="60"/>
    <n v="66834405"/>
    <n v="3.85"/>
    <n v="55908316"/>
    <n v="55.378050000000002"/>
    <n v="-3.4359700000000002"/>
    <n v="8.1300813008130095E-5"/>
    <x v="0"/>
    <x v="0"/>
    <n v="0.83651999295871604"/>
  </r>
  <r>
    <n v="587"/>
    <x v="994"/>
    <n v="12300000"/>
    <n v="9030000000"/>
    <x v="8"/>
    <n v="1200"/>
    <n v="7"/>
    <n v="553000000"/>
    <n v="138100"/>
    <n v="2200000"/>
    <n v="1700000"/>
    <n v="26500000"/>
    <n v="700000"/>
    <x v="890"/>
    <x v="8"/>
    <x v="7"/>
    <s v="BR"/>
    <n v="51.3"/>
    <n v="213000000"/>
    <n v="12.08"/>
    <n v="183000000"/>
    <n v="-14.234999999999999"/>
    <n v="-51.9253"/>
    <n v="5.6910569105690999E-2"/>
    <x v="14"/>
    <x v="14"/>
    <n v="0.859154929577464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E83FE0-9C5C-4A4B-ACF6-C131FAF70EF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fieldListSortAscending="1">
  <location ref="H2:J13" firstHeaderRow="0" firstDataRow="1" firstDataCol="1"/>
  <pivotFields count="29">
    <pivotField showAll="0"/>
    <pivotField axis="axisRow" showAll="0" measureFilter="1" sortType="descending">
      <items count="996">
        <item sd="0" x="940"/>
        <item sd="0" x="791"/>
        <item sd="0" x="972"/>
        <item sd="0" x="817"/>
        <item sd="0" x="217"/>
        <item sd="0" x="250"/>
        <item sd="0" x="697"/>
        <item sd="0" x="16"/>
        <item sd="0" x="368"/>
        <item sd="0" x="624"/>
        <item sd="0" x="394"/>
        <item sd="0" x="713"/>
        <item sd="0" x="908"/>
        <item sd="0" x="395"/>
        <item sd="0" x="680"/>
        <item sd="0" x="50"/>
        <item sd="0" x="751"/>
        <item sd="0" x="33"/>
        <item sd="0" x="537"/>
        <item sd="0" x="715"/>
        <item sd="0" x="157"/>
        <item sd="0" x="96"/>
        <item sd="0" x="237"/>
        <item sd="0" x="60"/>
        <item sd="0" x="662"/>
        <item sd="0" x="831"/>
        <item sd="0" x="923"/>
        <item sd="0" x="806"/>
        <item sd="0" x="165"/>
        <item sd="0" x="663"/>
        <item sd="0" x="931"/>
        <item sd="0" x="182"/>
        <item sd="0" x="180"/>
        <item sd="0" x="588"/>
        <item sd="0" x="161"/>
        <item sd="0" x="815"/>
        <item sd="0" x="471"/>
        <item sd="0" x="921"/>
        <item sd="0" x="288"/>
        <item sd="0" x="299"/>
        <item sd="0" x="212"/>
        <item sd="0" x="61"/>
        <item sd="0" x="911"/>
        <item sd="0" x="261"/>
        <item sd="0" x="899"/>
        <item sd="0" x="810"/>
        <item sd="0" x="568"/>
        <item sd="0" x="450"/>
        <item sd="0" x="798"/>
        <item sd="0" x="515"/>
        <item sd="0" x="242"/>
        <item sd="0" x="384"/>
        <item sd="0" x="252"/>
        <item sd="0" x="843"/>
        <item sd="0" x="478"/>
        <item sd="0" x="527"/>
        <item sd="0" x="983"/>
        <item sd="0" x="602"/>
        <item sd="0" x="241"/>
        <item sd="0" x="517"/>
        <item sd="0" x="521"/>
        <item sd="0" x="42"/>
        <item sd="0" x="502"/>
        <item sd="0" x="615"/>
        <item sd="0" x="65"/>
        <item sd="0" x="416"/>
        <item sd="0" x="171"/>
        <item sd="0" x="849"/>
        <item sd="0" x="805"/>
        <item sd="0" x="730"/>
        <item sd="0" x="176"/>
        <item sd="0" x="392"/>
        <item sd="0" x="370"/>
        <item sd="0" x="982"/>
        <item sd="0" x="838"/>
        <item sd="0" x="343"/>
        <item sd="0" x="865"/>
        <item sd="0" x="300"/>
        <item sd="0" x="383"/>
        <item sd="0" x="130"/>
        <item sd="0" x="52"/>
        <item sd="0" x="48"/>
        <item sd="0" x="350"/>
        <item sd="0" x="867"/>
        <item sd="0" x="17"/>
        <item sd="0" x="699"/>
        <item sd="0" x="213"/>
        <item sd="0" x="836"/>
        <item sd="0" x="746"/>
        <item sd="0" x="561"/>
        <item sd="0" x="706"/>
        <item sd="0" x="206"/>
        <item sd="0" x="479"/>
        <item sd="0" x="965"/>
        <item sd="0" x="347"/>
        <item sd="0" x="323"/>
        <item sd="0" x="132"/>
        <item sd="0" x="219"/>
        <item sd="0" x="927"/>
        <item sd="0" x="973"/>
        <item sd="0" x="874"/>
        <item sd="0" x="917"/>
        <item sd="0" x="782"/>
        <item sd="0" x="675"/>
        <item sd="0" x="686"/>
        <item sd="0" x="45"/>
        <item sd="0" x="43"/>
        <item sd="0" x="542"/>
        <item sd="0" x="369"/>
        <item sd="0" x="13"/>
        <item sd="0" x="474"/>
        <item sd="0" x="636"/>
        <item sd="0" x="851"/>
        <item sd="0" x="930"/>
        <item sd="0" x="469"/>
        <item sd="0" x="579"/>
        <item sd="0" x="747"/>
        <item sd="0" x="162"/>
        <item sd="0" x="191"/>
        <item sd="0" x="576"/>
        <item sd="0" x="361"/>
        <item sd="0" x="879"/>
        <item sd="0" x="203"/>
        <item sd="0" x="57"/>
        <item sd="0" x="409"/>
        <item sd="0" x="97"/>
        <item sd="0" x="847"/>
        <item sd="0" x="442"/>
        <item sd="0" x="391"/>
        <item sd="0" x="623"/>
        <item sd="0" x="906"/>
        <item sd="0" x="436"/>
        <item sd="0" x="574"/>
        <item sd="0" x="724"/>
        <item sd="0" x="609"/>
        <item sd="0" x="363"/>
        <item sd="0" x="594"/>
        <item sd="0" x="23"/>
        <item sd="0" x="722"/>
        <item sd="0" x="446"/>
        <item sd="0" x="79"/>
        <item sd="0" x="943"/>
        <item sd="0" x="976"/>
        <item sd="0" x="126"/>
        <item sd="0" x="567"/>
        <item sd="0" x="723"/>
        <item sd="0" x="674"/>
        <item sd="0" x="320"/>
        <item sd="0" x="684"/>
        <item sd="0" x="246"/>
        <item sd="0" x="233"/>
        <item sd="0" x="24"/>
        <item sd="0" x="961"/>
        <item sd="0" x="449"/>
        <item sd="0" x="415"/>
        <item sd="0" x="651"/>
        <item sd="0" x="3"/>
        <item sd="0" x="856"/>
        <item sd="0" x="761"/>
        <item sd="0" x="232"/>
        <item sd="0" x="964"/>
        <item sd="0" x="714"/>
        <item sd="0" x="267"/>
        <item sd="0" x="716"/>
        <item sd="0" x="26"/>
        <item sd="0" x="844"/>
        <item sd="0" x="397"/>
        <item sd="0" x="880"/>
        <item sd="0" x="548"/>
        <item sd="0" x="407"/>
        <item sd="0" x="703"/>
        <item sd="0" x="772"/>
        <item sd="0" x="199"/>
        <item sd="0" x="796"/>
        <item sd="0" x="128"/>
        <item sd="0" x="762"/>
        <item sd="0" x="214"/>
        <item sd="0" x="90"/>
        <item sd="0" x="666"/>
        <item sd="0" x="414"/>
        <item sd="0" x="596"/>
        <item sd="0" x="835"/>
        <item sd="0" x="243"/>
        <item sd="0" x="345"/>
        <item sd="0" x="774"/>
        <item sd="0" x="260"/>
        <item sd="0" x="978"/>
        <item sd="0" x="539"/>
        <item sd="0" x="455"/>
        <item sd="0" x="197"/>
        <item sd="0" x="809"/>
        <item sd="0" x="650"/>
        <item sd="0" x="487"/>
        <item sd="0" x="224"/>
        <item sd="0" x="910"/>
        <item sd="0" x="613"/>
        <item sd="0" x="371"/>
        <item sd="0" x="388"/>
        <item sd="0" x="546"/>
        <item sd="0" x="506"/>
        <item sd="0" x="488"/>
        <item sd="0" x="804"/>
        <item sd="0" x="830"/>
        <item sd="0" x="121"/>
        <item sd="0" x="543"/>
        <item sd="0" x="981"/>
        <item sd="0" x="462"/>
        <item sd="0" x="256"/>
        <item sd="0" x="268"/>
        <item sd="0" x="155"/>
        <item sd="0" x="939"/>
        <item sd="0" x="600"/>
        <item sd="0" x="324"/>
        <item sd="0" x="984"/>
        <item sd="0" x="131"/>
        <item sd="0" x="898"/>
        <item sd="0" x="262"/>
        <item sd="0" x="421"/>
        <item sd="0" x="622"/>
        <item sd="0" x="729"/>
        <item sd="0" x="545"/>
        <item sd="0" x="143"/>
        <item sd="0" x="610"/>
        <item sd="0" x="357"/>
        <item sd="0" x="188"/>
        <item sd="0" x="760"/>
        <item sd="0" x="144"/>
        <item sd="0" x="297"/>
        <item sd="0" x="329"/>
        <item sd="0" x="28"/>
        <item sd="0" x="334"/>
        <item sd="0" x="928"/>
        <item sd="0" x="200"/>
        <item sd="0" x="599"/>
        <item sd="0" x="39"/>
        <item sd="0" x="667"/>
        <item sd="0" x="541"/>
        <item sd="0" x="875"/>
        <item sd="0" x="503"/>
        <item sd="0" x="525"/>
        <item sd="0" x="31"/>
        <item sd="0" x="957"/>
        <item sd="0" x="743"/>
        <item sd="0" x="946"/>
        <item sd="0" x="74"/>
        <item sd="0" x="778"/>
        <item sd="0" x="35"/>
        <item sd="0" x="247"/>
        <item sd="0" x="379"/>
        <item sd="0" x="177"/>
        <item sd="0" x="207"/>
        <item sd="0" x="604"/>
        <item sd="0" x="271"/>
        <item sd="0" x="912"/>
        <item sd="0" x="696"/>
        <item sd="0" x="133"/>
        <item sd="0" x="795"/>
        <item sd="0" x="420"/>
        <item sd="0" x="333"/>
        <item sd="0" x="907"/>
        <item sd="0" x="582"/>
        <item sd="0" x="785"/>
        <item sd="0" x="938"/>
        <item sd="0" x="513"/>
        <item sd="0" x="563"/>
        <item sd="0" x="969"/>
        <item sd="0" x="390"/>
        <item sd="0" x="821"/>
        <item sd="0" x="447"/>
        <item sd="0" x="356"/>
        <item sd="0" x="274"/>
        <item sd="0" x="647"/>
        <item sd="0" x="227"/>
        <item sd="0" x="54"/>
        <item sd="0" x="51"/>
        <item sd="0" x="645"/>
        <item sd="0" x="316"/>
        <item sd="0" x="422"/>
        <item sd="0" x="726"/>
        <item sd="0" x="705"/>
        <item sd="0" x="959"/>
        <item sd="0" x="593"/>
        <item sd="0" x="952"/>
        <item sd="0" x="937"/>
        <item sd="0" x="991"/>
        <item sd="0" x="168"/>
        <item sd="0" x="707"/>
        <item sd="0" x="512"/>
        <item sd="0" x="564"/>
        <item sd="0" x="934"/>
        <item sd="0" x="533"/>
        <item sd="0" x="120"/>
        <item sd="0" x="799"/>
        <item sd="0" x="12"/>
        <item sd="0" x="544"/>
        <item sd="0" x="115"/>
        <item sd="0" x="472"/>
        <item sd="0" x="112"/>
        <item sd="0" x="142"/>
        <item sd="0" x="640"/>
        <item sd="0" x="816"/>
        <item sd="0" x="46"/>
        <item sd="0" x="903"/>
        <item sd="0" x="979"/>
        <item sd="0" x="140"/>
        <item sd="0" x="858"/>
        <item sd="0" x="349"/>
        <item sd="0" x="293"/>
        <item sd="0" x="737"/>
        <item sd="0" x="566"/>
        <item sd="0" x="933"/>
        <item sd="0" x="14"/>
        <item sd="0" x="210"/>
        <item sd="0" x="312"/>
        <item sd="0" x="189"/>
        <item sd="0" x="86"/>
        <item sd="0" x="432"/>
        <item sd="0" x="265"/>
        <item sd="0" x="829"/>
        <item sd="0" x="466"/>
        <item sd="0" x="402"/>
        <item sd="0" x="382"/>
        <item sd="0" x="83"/>
        <item sd="0" x="452"/>
        <item sd="0" x="404"/>
        <item sd="0" x="536"/>
        <item sd="0" x="202"/>
        <item sd="0" x="980"/>
        <item sd="0" x="405"/>
        <item sd="0" x="758"/>
        <item sd="0" x="915"/>
        <item sd="0" x="855"/>
        <item sd="0" x="813"/>
        <item sd="0" x="408"/>
        <item sd="0" x="287"/>
        <item sd="0" x="56"/>
        <item sd="0" x="759"/>
        <item sd="0" x="644"/>
        <item sd="0" x="949"/>
        <item sd="0" x="750"/>
        <item sd="0" x="989"/>
        <item sd="0" x="936"/>
        <item sd="0" x="637"/>
        <item sd="0" x="986"/>
        <item sd="0" x="310"/>
        <item sd="0" x="440"/>
        <item sd="0" x="62"/>
        <item sd="0" x="664"/>
        <item sd="0" x="481"/>
        <item sd="0" x="522"/>
        <item sd="0" x="885"/>
        <item sd="0" x="183"/>
        <item sd="0" x="896"/>
        <item sd="0" x="20"/>
        <item sd="0" x="891"/>
        <item sd="0" x="935"/>
        <item sd="0" x="557"/>
        <item sd="0" x="749"/>
        <item sd="0" x="511"/>
        <item sd="0" x="646"/>
        <item sd="0" x="156"/>
        <item sd="0" x="470"/>
        <item sd="0" x="107"/>
        <item sd="0" x="754"/>
        <item sd="0" x="221"/>
        <item sd="0" x="344"/>
        <item sd="0" x="827"/>
        <item sd="0" x="40"/>
        <item sd="0" x="771"/>
        <item sd="0" x="179"/>
        <item sd="0" x="184"/>
        <item sd="0" x="630"/>
        <item sd="0" x="775"/>
        <item sd="0" x="338"/>
        <item sd="0" x="346"/>
        <item sd="0" x="467"/>
        <item sd="0" x="70"/>
        <item sd="0" x="690"/>
        <item sd="0" x="702"/>
        <item sd="0" x="671"/>
        <item sd="0" x="559"/>
        <item sd="0" x="116"/>
        <item sd="0" x="950"/>
        <item sd="0" x="497"/>
        <item sd="0" x="169"/>
        <item sd="0" x="475"/>
        <item sd="0" x="377"/>
        <item sd="0" x="266"/>
        <item sd="0" x="803"/>
        <item sd="0" x="500"/>
        <item sd="0" x="489"/>
        <item sd="0" x="523"/>
        <item sd="0" x="942"/>
        <item sd="0" x="812"/>
        <item sd="0" x="882"/>
        <item sd="0" x="820"/>
        <item sd="0" x="611"/>
        <item sd="0" x="282"/>
        <item sd="0" x="412"/>
        <item sd="0" x="585"/>
        <item sd="0" x="117"/>
        <item sd="0" x="905"/>
        <item sd="0" x="727"/>
        <item sd="0" x="507"/>
        <item sd="0" x="430"/>
        <item sd="0" x="118"/>
        <item sd="0" x="587"/>
        <item sd="0" x="94"/>
        <item sd="0" x="832"/>
        <item sd="0" x="900"/>
        <item sd="0" x="556"/>
        <item sd="0" x="710"/>
        <item sd="0" x="280"/>
        <item sd="0" x="44"/>
        <item sd="0" x="423"/>
        <item sd="0" x="846"/>
        <item sd="0" x="627"/>
        <item sd="0" x="215"/>
        <item sd="0" x="860"/>
        <item sd="0" x="19"/>
        <item sd="0" x="147"/>
        <item sd="0" x="195"/>
        <item sd="0" x="862"/>
        <item sd="0" x="802"/>
        <item sd="0" x="137"/>
        <item sd="0" x="629"/>
        <item sd="0" x="631"/>
        <item sd="0" x="491"/>
        <item sd="0" x="59"/>
        <item sd="0" x="249"/>
        <item sd="0" x="565"/>
        <item sd="0" x="438"/>
        <item sd="0" x="639"/>
        <item sd="0" x="348"/>
        <item sd="0" x="124"/>
        <item sd="0" x="387"/>
        <item sd="0" x="864"/>
        <item sd="0" x="590"/>
        <item sd="0" x="289"/>
        <item sd="0" x="819"/>
        <item sd="0" x="669"/>
        <item sd="0" x="71"/>
        <item sd="0" x="317"/>
        <item sd="0" x="302"/>
        <item sd="0" x="889"/>
        <item sd="0" x="682"/>
        <item sd="0" x="518"/>
        <item sd="0" x="258"/>
        <item sd="0" x="626"/>
        <item sd="0" x="861"/>
        <item sd="0" x="362"/>
        <item sd="0" x="683"/>
        <item sd="0" x="105"/>
        <item sd="0" x="591"/>
        <item sd="0" x="708"/>
        <item sd="0" x="848"/>
        <item sd="0" x="286"/>
        <item sd="0" x="554"/>
        <item sd="0" x="787"/>
        <item sd="0" x="231"/>
        <item sd="0" x="234"/>
        <item sd="0" x="374"/>
        <item sd="0" x="681"/>
        <item sd="0" x="739"/>
        <item sd="0" x="583"/>
        <item sd="0" x="492"/>
        <item sd="0" x="306"/>
        <item sd="0" x="742"/>
        <item sd="0" x="504"/>
        <item sd="0" x="8"/>
        <item sd="0" x="251"/>
        <item sd="0" x="92"/>
        <item sd="0" x="547"/>
        <item sd="0" x="303"/>
        <item sd="0" x="67"/>
        <item sd="0" x="736"/>
        <item sd="0" x="457"/>
        <item sd="0" x="485"/>
        <item sd="0" x="429"/>
        <item sd="0" x="498"/>
        <item sd="0" x="735"/>
        <item sd="0" x="837"/>
        <item sd="0" x="380"/>
        <item sd="0" x="625"/>
        <item sd="0" x="676"/>
        <item sd="0" x="441"/>
        <item sd="0" x="167"/>
        <item sd="0" x="72"/>
        <item sd="0" x="948"/>
        <item sd="0" x="578"/>
        <item sd="0" x="359"/>
        <item sd="0" x="598"/>
        <item sd="0" x="531"/>
        <item sd="0" x="901"/>
        <item sd="0" x="279"/>
        <item sd="0" x="888"/>
        <item sd="0" x="649"/>
        <item sd="0" x="38"/>
        <item sd="0" x="223"/>
        <item sd="0" x="740"/>
        <item sd="0" x="970"/>
        <item sd="0" x="148"/>
        <item sd="0" x="77"/>
        <item sd="0" x="149"/>
        <item sd="0" x="532"/>
        <item sd="0" x="73"/>
        <item sd="0" x="800"/>
        <item sd="0" x="607"/>
        <item sd="0" x="352"/>
        <item sd="0" x="721"/>
        <item sd="0" x="828"/>
        <item sd="0" x="712"/>
        <item sd="0" x="990"/>
        <item sd="0" x="672"/>
        <item sd="0" x="174"/>
        <item sd="0" x="788"/>
        <item sd="0" x="425"/>
        <item sd="0" x="480"/>
        <item sd="0" x="218"/>
        <item sd="0" x="95"/>
        <item sd="0" x="668"/>
        <item sd="0" x="248"/>
        <item sd="0" x="111"/>
        <item sd="0" x="458"/>
        <item sd="0" x="99"/>
        <item sd="0" x="738"/>
        <item sd="0" x="528"/>
        <item sd="0" x="36"/>
        <item sd="0" x="386"/>
        <item sd="0" x="731"/>
        <item sd="0" x="399"/>
        <item sd="0" x="68"/>
        <item sd="0" x="439"/>
        <item sd="0" x="185"/>
        <item sd="0" x="918"/>
        <item sd="0" x="871"/>
        <item sd="0" x="580"/>
        <item sd="0" x="704"/>
        <item sd="0" x="276"/>
        <item sd="0" x="648"/>
        <item sd="0" x="877"/>
        <item sd="0" x="709"/>
        <item sd="0" x="700"/>
        <item sd="0" x="926"/>
        <item sd="0" x="486"/>
        <item sd="0" x="958"/>
        <item sd="0" x="385"/>
        <item sd="0" x="187"/>
        <item sd="0" x="977"/>
        <item sd="0" x="81"/>
        <item sd="0" x="468"/>
        <item sd="0" x="360"/>
        <item sd="0" x="725"/>
        <item sd="0" x="281"/>
        <item sd="0" x="510"/>
        <item sd="0" x="273"/>
        <item sd="0" x="606"/>
        <item sd="0" x="307"/>
        <item sd="0" x="701"/>
        <item sd="0" x="373"/>
        <item sd="0" x="643"/>
        <item sd="0" x="665"/>
        <item sd="0" x="974"/>
        <item sd="0" x="687"/>
        <item sd="0" x="947"/>
        <item sd="0" x="29"/>
        <item sd="0" x="136"/>
        <item sd="0" x="635"/>
        <item sd="0" x="146"/>
        <item sd="0" x="2"/>
        <item sd="0" x="193"/>
        <item sd="0" x="254"/>
        <item sd="0" x="104"/>
        <item sd="0" x="922"/>
        <item sd="0" x="641"/>
        <item sd="0" x="494"/>
        <item sd="0" x="244"/>
        <item sd="0" x="951"/>
        <item sd="0" x="670"/>
        <item sd="0" x="5"/>
        <item sd="0" x="620"/>
        <item sd="0" x="853"/>
        <item sd="0" x="824"/>
        <item sd="0" x="465"/>
        <item sd="0" x="614"/>
        <item sd="0" x="797"/>
        <item sd="0" x="994"/>
        <item sd="0" x="330"/>
        <item sd="0" x="367"/>
        <item sd="0" x="953"/>
        <item sd="0" x="658"/>
        <item sd="0" x="783"/>
        <item sd="0" x="259"/>
        <item sd="0" x="205"/>
        <item sd="0" x="325"/>
        <item sd="0" x="717"/>
        <item sd="0" x="101"/>
        <item sd="0" x="499"/>
        <item sd="0" x="514"/>
        <item sd="0" x="659"/>
        <item sd="0" x="220"/>
        <item sd="0" x="198"/>
        <item sd="0" x="225"/>
        <item sd="0" x="945"/>
        <item sd="0" x="278"/>
        <item sd="0" x="354"/>
        <item sd="0" x="773"/>
        <item sd="0" x="272"/>
        <item sd="0" x="372"/>
        <item sd="0" x="825"/>
        <item sd="0" x="553"/>
        <item sd="0" x="766"/>
        <item sd="0" x="127"/>
        <item sd="0" x="728"/>
        <item sd="0" x="389"/>
        <item sd="0" x="823"/>
        <item sd="0" x="734"/>
        <item sd="0" x="413"/>
        <item sd="0" x="476"/>
        <item sd="0" x="88"/>
        <item sd="0" x="328"/>
        <item sd="0" x="652"/>
        <item sd="0" x="103"/>
        <item sd="0" x="897"/>
        <item sd="0" x="993"/>
        <item sd="0" x="211"/>
        <item sd="0" x="595"/>
        <item sd="0" x="962"/>
        <item sd="0" x="988"/>
        <item sd="0" x="920"/>
        <item sd="0" x="314"/>
        <item sd="0" x="461"/>
        <item sd="0" x="850"/>
        <item sd="0" x="253"/>
        <item sd="0" x="396"/>
        <item sd="0" x="872"/>
        <item sd="0" x="401"/>
        <item sd="0" x="960"/>
        <item sd="0" x="150"/>
        <item sd="0" x="895"/>
        <item sd="0" x="277"/>
        <item sd="0" x="7"/>
        <item sd="0" x="22"/>
        <item sd="0" x="577"/>
        <item sd="0" x="941"/>
        <item sd="0" x="732"/>
        <item sd="0" x="677"/>
        <item sd="0" x="656"/>
        <item sd="0" x="538"/>
        <item sd="0" x="581"/>
        <item sd="0" x="173"/>
        <item sd="0" x="526"/>
        <item sd="0" x="501"/>
        <item sd="0" x="229"/>
        <item sd="0" x="673"/>
        <item sd="0" x="100"/>
        <item sd="0" x="534"/>
        <item sd="0" x="264"/>
        <item sd="0" x="733"/>
        <item sd="0" x="617"/>
        <item sd="0" x="493"/>
        <item sd="0" x="966"/>
        <item sd="0" x="535"/>
        <item sd="0" x="355"/>
        <item sd="0" x="209"/>
        <item sd="0" x="125"/>
        <item sd="0" x="230"/>
        <item sd="0" x="661"/>
        <item sd="0" x="886"/>
        <item sd="0" x="913"/>
        <item sd="0" x="689"/>
        <item sd="0" x="765"/>
        <item sd="0" x="570"/>
        <item sd="0" x="400"/>
        <item sd="0" x="745"/>
        <item sd="0" x="768"/>
        <item sd="0" x="893"/>
        <item sd="0" x="204"/>
        <item sd="0" x="685"/>
        <item sd="0" x="138"/>
        <item sd="0" x="129"/>
        <item sd="0" x="924"/>
        <item sd="0" x="69"/>
        <item sd="0" x="238"/>
        <item sd="0" x="419"/>
        <item sd="0" x="393"/>
        <item sd="0" x="490"/>
        <item sd="0" x="992"/>
        <item sd="0" x="638"/>
        <item sd="0" x="358"/>
        <item sd="0" x="767"/>
        <item sd="0" x="327"/>
        <item sd="0" x="616"/>
        <item sd="0" x="154"/>
        <item sd="0" x="757"/>
        <item sd="0" x="464"/>
        <item sd="0" x="660"/>
        <item sd="0" x="890"/>
        <item sd="0" x="110"/>
        <item sd="0" x="748"/>
        <item sd="0" x="975"/>
        <item sd="0" x="601"/>
        <item sd="0" x="319"/>
        <item sd="0" x="549"/>
        <item sd="0" x="572"/>
        <item sd="0" x="190"/>
        <item sd="0" x="569"/>
        <item sd="0" x="841"/>
        <item sd="0" x="106"/>
        <item sd="0" x="833"/>
        <item sd="0" x="411"/>
        <item sd="0" x="482"/>
        <item sd="0" x="123"/>
        <item sd="0" x="764"/>
        <item sd="0" x="285"/>
        <item sd="0" x="4"/>
        <item sd="0" x="781"/>
        <item sd="0" x="63"/>
        <item sd="0" x="460"/>
        <item sd="0" x="428"/>
        <item sd="0" x="170"/>
        <item sd="0" x="47"/>
        <item sd="0" x="451"/>
        <item sd="0" x="25"/>
        <item sd="0" x="186"/>
        <item sd="0" x="85"/>
        <item sd="0" x="255"/>
        <item sd="0" x="76"/>
        <item sd="0" x="178"/>
        <item sd="0" x="308"/>
        <item sd="0" x="444"/>
        <item sd="0" x="340"/>
        <item sd="0" x="780"/>
        <item sd="0" x="398"/>
        <item sd="0" x="376"/>
        <item sd="0" x="315"/>
        <item sd="0" x="453"/>
        <item sd="0" x="339"/>
        <item sd="0" x="216"/>
        <item sd="0" x="141"/>
        <item sd="0" x="406"/>
        <item sd="0" x="427"/>
        <item sd="0" x="881"/>
        <item sd="0" x="417"/>
        <item sd="0" x="653"/>
        <item sd="0" x="34"/>
        <item sd="0" x="692"/>
        <item sd="0" x="87"/>
        <item sd="0" x="15"/>
        <item sd="0" x="49"/>
        <item sd="0" x="483"/>
        <item sd="0" x="332"/>
        <item sd="0" x="66"/>
        <item sd="0" x="263"/>
        <item sd="0" x="166"/>
        <item sd="0" x="18"/>
        <item sd="0" x="473"/>
        <item sd="0" x="558"/>
        <item sd="0" x="655"/>
        <item sd="0" x="122"/>
        <item sd="0" x="313"/>
        <item sd="0" x="139"/>
        <item sd="0" x="326"/>
        <item sd="0" x="873"/>
        <item sd="0" x="519"/>
        <item sd="0" x="719"/>
        <item sd="0" x="305"/>
        <item sd="0" x="257"/>
        <item sd="0" x="769"/>
        <item sd="0" x="634"/>
        <item sd="0" x="80"/>
        <item sd="0" x="434"/>
        <item sd="0" x="790"/>
        <item sd="0" x="904"/>
        <item sd="0" x="584"/>
        <item sd="0" x="520"/>
        <item sd="0" x="418"/>
        <item sd="0" x="925"/>
        <item sd="0" x="163"/>
        <item sd="0" x="632"/>
        <item sd="0" x="495"/>
        <item sd="0" x="351"/>
        <item sd="0" x="41"/>
        <item sd="0" x="226"/>
        <item sd="0" x="693"/>
        <item sd="0" x="618"/>
        <item sd="0" x="295"/>
        <item sd="0" x="114"/>
        <item sd="0" x="573"/>
        <item sd="0" x="878"/>
        <item sd="0" x="290"/>
        <item sd="0" x="448"/>
        <item sd="0" x="84"/>
        <item sd="0" x="337"/>
        <item sd="0" x="741"/>
        <item sd="0" x="589"/>
        <item sd="0" x="275"/>
        <item sd="0" x="459"/>
        <item sd="0" x="679"/>
        <item sd="0" x="309"/>
        <item sd="0" x="770"/>
        <item sd="0" x="509"/>
        <item sd="0" x="883"/>
        <item sd="0" x="909"/>
        <item sd="0" x="236"/>
        <item sd="0" x="181"/>
        <item sd="0" x="657"/>
        <item sd="0" x="852"/>
        <item sd="0" x="342"/>
        <item sd="0" x="916"/>
        <item sd="0" x="720"/>
        <item sd="0" x="152"/>
        <item sd="0" x="822"/>
        <item sd="0" x="134"/>
        <item sd="0" x="854"/>
        <item sd="0" x="530"/>
        <item sd="0" x="153"/>
        <item sd="0" x="89"/>
        <item sd="0" x="477"/>
        <item sd="0" x="431"/>
        <item sd="0" x="868"/>
        <item sd="0" x="691"/>
        <item sd="0" x="463"/>
        <item sd="0" x="814"/>
        <item sd="0" x="284"/>
        <item sd="0" x="985"/>
        <item sd="0" x="30"/>
        <item sd="0" x="987"/>
        <item sd="0" x="336"/>
        <item sd="0" x="779"/>
        <item sd="0" x="919"/>
        <item sd="0" x="321"/>
        <item sd="0" x="109"/>
        <item sd="0" x="605"/>
        <item sd="0" x="375"/>
        <item sd="0" x="192"/>
        <item sd="0" x="298"/>
        <item sd="0" x="201"/>
        <item sd="0" x="75"/>
        <item sd="0" x="869"/>
        <item sd="0" x="529"/>
        <item sd="0" x="240"/>
        <item sd="0" x="786"/>
        <item sd="0" x="159"/>
        <item sd="0" x="552"/>
        <item sd="0" x="445"/>
        <item sd="0" x="269"/>
        <item sd="0" x="410"/>
        <item sd="0" x="929"/>
        <item sd="0" x="955"/>
        <item sd="0" x="954"/>
        <item sd="0" x="0"/>
        <item sd="0" x="113"/>
        <item sd="0" x="27"/>
        <item sd="0" x="108"/>
        <item sd="0" x="654"/>
        <item sd="0" x="811"/>
        <item sd="0" x="296"/>
        <item sd="0" x="550"/>
        <item sd="0" x="437"/>
        <item sd="0" x="364"/>
        <item sd="0" x="792"/>
        <item sd="0" x="744"/>
        <item sd="0" x="892"/>
        <item sd="0" x="592"/>
        <item sd="0" x="839"/>
        <item sd="0" x="571"/>
        <item sd="0" x="98"/>
        <item sd="0" x="301"/>
        <item sd="0" x="172"/>
        <item sd="0" x="426"/>
        <item sd="0" x="292"/>
        <item sd="0" x="608"/>
        <item sd="0" x="283"/>
        <item sd="0" x="304"/>
        <item sd="0" x="222"/>
        <item sd="0" x="119"/>
        <item sd="0" x="270"/>
        <item sd="0" x="808"/>
        <item sd="0" x="403"/>
        <item sd="0" x="866"/>
        <item sd="0" x="857"/>
        <item sd="0" x="540"/>
        <item sd="0" x="842"/>
        <item sd="0" x="378"/>
        <item sd="0" x="335"/>
        <item sd="0" x="876"/>
        <item sd="0" x="801"/>
        <item sd="0" x="9"/>
        <item sd="0" x="597"/>
        <item sd="0" x="311"/>
        <item sd="0" x="318"/>
        <item sd="0" x="353"/>
        <item sd="0" x="763"/>
        <item sd="0" x="91"/>
        <item sd="0" x="859"/>
        <item sd="0" x="55"/>
        <item sd="0" x="863"/>
        <item sd="0" x="619"/>
        <item sd="0" x="53"/>
        <item sd="0" x="424"/>
        <item sd="0" x="575"/>
        <item sd="0" x="239"/>
        <item sd="0" x="32"/>
        <item sd="0" x="963"/>
        <item sd="0" x="291"/>
        <item sd="0" x="235"/>
        <item sd="0" x="840"/>
        <item sd="0" x="555"/>
        <item sd="0" x="826"/>
        <item sd="0" x="58"/>
        <item sd="0" x="294"/>
        <item sd="0" x="887"/>
        <item sd="0" x="603"/>
        <item sd="0" x="456"/>
        <item sd="0" x="524"/>
        <item sd="0" x="777"/>
        <item sd="0" x="551"/>
        <item sd="0" x="194"/>
        <item sd="0" x="902"/>
        <item sd="0" x="967"/>
        <item sd="0" x="845"/>
        <item sd="0" x="82"/>
        <item sd="0" x="208"/>
        <item sd="0" x="145"/>
        <item sd="0" x="435"/>
        <item sd="0" x="135"/>
        <item sd="0" x="11"/>
        <item sd="0" x="586"/>
        <item sd="0" x="688"/>
        <item sd="0" x="78"/>
        <item sd="0" x="968"/>
        <item sd="0" x="366"/>
        <item sd="0" x="341"/>
        <item sd="0" x="151"/>
        <item sd="0" x="560"/>
        <item sd="0" x="932"/>
        <item sd="0" x="102"/>
        <item sd="0" x="1"/>
        <item sd="0" x="37"/>
        <item sd="0" x="789"/>
        <item sd="0" x="245"/>
        <item sd="0" x="6"/>
        <item sd="0" x="196"/>
        <item sd="0" x="694"/>
        <item sd="0" x="884"/>
        <item sd="0" x="633"/>
        <item sd="0" x="807"/>
        <item sd="0" x="64"/>
        <item sd="0" x="914"/>
        <item sd="0" x="711"/>
        <item sd="0" x="164"/>
        <item sd="0" x="454"/>
        <item sd="0" x="628"/>
        <item sd="0" x="562"/>
        <item sd="0" x="818"/>
        <item sd="0" x="496"/>
        <item sd="0" x="505"/>
        <item sd="0" x="944"/>
        <item sd="0" x="612"/>
        <item sd="0" x="718"/>
        <item sd="0" x="794"/>
        <item sd="0" x="93"/>
        <item sd="0" x="753"/>
        <item sd="0" x="695"/>
        <item sd="0" x="433"/>
        <item sd="0" x="381"/>
        <item sd="0" x="894"/>
        <item sd="0" x="160"/>
        <item sd="0" x="516"/>
        <item sd="0" x="870"/>
        <item sd="0" x="784"/>
        <item sd="0" x="756"/>
        <item sd="0" x="443"/>
        <item sd="0" x="322"/>
        <item sd="0" x="365"/>
        <item sd="0" x="331"/>
        <item sd="0" x="642"/>
        <item sd="0" x="508"/>
        <item sd="0" x="776"/>
        <item sd="0" x="971"/>
        <item sd="0" x="621"/>
        <item sd="0" x="10"/>
        <item sd="0" x="158"/>
        <item sd="0" x="956"/>
        <item sd="0" x="793"/>
        <item sd="0" x="21"/>
        <item sd="0" x="755"/>
        <item sd="0" x="834"/>
        <item sd="0" x="228"/>
        <item sd="0" x="175"/>
        <item sd="0" x="678"/>
        <item sd="0" x="752"/>
        <item sd="0" x="484"/>
        <item sd="0" x="698"/>
        <item t="default" sd="0"/>
      </items>
      <autoSortScope>
        <pivotArea dataOnly="0" outline="0" fieldPosition="0">
          <references count="1">
            <reference field="4294967294" count="1" selected="0">
              <x v="0"/>
            </reference>
          </references>
        </pivotArea>
      </autoSortScope>
    </pivotField>
    <pivotField showAll="0"/>
    <pivotField showAll="0"/>
    <pivotField showAll="0">
      <items count="20">
        <item x="17"/>
        <item x="11"/>
        <item x="3"/>
        <item x="2"/>
        <item x="1"/>
        <item x="7"/>
        <item x="9"/>
        <item x="15"/>
        <item x="0"/>
        <item x="5"/>
        <item x="10"/>
        <item x="13"/>
        <item x="6"/>
        <item x="16"/>
        <item x="14"/>
        <item x="4"/>
        <item x="8"/>
        <item x="12"/>
        <item x="18"/>
        <item t="default"/>
      </items>
    </pivotField>
    <pivotField showAll="0"/>
    <pivotField showAll="0"/>
    <pivotField showAll="0"/>
    <pivotField showAll="0"/>
    <pivotField dataField="1" showAll="0"/>
    <pivotField dataField="1" showAll="0"/>
    <pivotField showAll="0"/>
    <pivotField showAll="0"/>
    <pivotField showAll="0">
      <items count="15">
        <item x="0"/>
        <item x="1"/>
        <item x="2"/>
        <item x="3"/>
        <item x="4"/>
        <item x="5"/>
        <item x="6"/>
        <item x="7"/>
        <item x="8"/>
        <item x="9"/>
        <item x="10"/>
        <item x="11"/>
        <item x="12"/>
        <item x="13"/>
        <item t="default"/>
      </items>
    </pivotField>
    <pivotField axis="axisRow" showAll="0">
      <items count="20">
        <item x="17"/>
        <item x="11"/>
        <item x="3"/>
        <item x="2"/>
        <item x="1"/>
        <item x="7"/>
        <item x="9"/>
        <item x="15"/>
        <item x="0"/>
        <item x="5"/>
        <item x="10"/>
        <item x="13"/>
        <item x="6"/>
        <item x="16"/>
        <item x="14"/>
        <item x="4"/>
        <item x="8"/>
        <item x="12"/>
        <item x="18"/>
        <item t="default"/>
      </items>
    </pivotField>
    <pivotField axis="axisRow" showAll="0">
      <items count="52">
        <item x="36"/>
        <item x="44"/>
        <item x="8"/>
        <item x="30"/>
        <item x="48"/>
        <item x="18"/>
        <item x="7"/>
        <item x="6"/>
        <item x="9"/>
        <item x="41"/>
        <item x="17"/>
        <item x="11"/>
        <item x="45"/>
        <item x="43"/>
        <item x="12"/>
        <item x="49"/>
        <item x="33"/>
        <item x="32"/>
        <item x="0"/>
        <item x="22"/>
        <item x="42"/>
        <item x="28"/>
        <item x="31"/>
        <item x="2"/>
        <item x="26"/>
        <item x="25"/>
        <item x="37"/>
        <item x="40"/>
        <item x="10"/>
        <item x="46"/>
        <item x="27"/>
        <item x="14"/>
        <item x="47"/>
        <item x="15"/>
        <item x="13"/>
        <item x="3"/>
        <item x="50"/>
        <item x="21"/>
        <item x="29"/>
        <item x="4"/>
        <item x="19"/>
        <item x="34"/>
        <item x="38"/>
        <item x="16"/>
        <item x="23"/>
        <item x="35"/>
        <item x="20"/>
        <item x="5"/>
        <item x="1"/>
        <item x="24"/>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3">
    <field x="1"/>
    <field x="15"/>
    <field x="14"/>
  </rowFields>
  <rowItems count="11">
    <i>
      <x v="956"/>
    </i>
    <i>
      <x v="179"/>
    </i>
    <i>
      <x v="851"/>
    </i>
    <i>
      <x v="443"/>
    </i>
    <i>
      <x v="156"/>
    </i>
    <i>
      <x v="715"/>
    </i>
    <i>
      <x v="986"/>
    </i>
    <i>
      <x v="761"/>
    </i>
    <i>
      <x v="748"/>
    </i>
    <i>
      <x v="322"/>
    </i>
    <i t="grand">
      <x/>
    </i>
  </rowItems>
  <colFields count="1">
    <field x="-2"/>
  </colFields>
  <colItems count="2">
    <i>
      <x/>
    </i>
    <i i="1">
      <x v="1"/>
    </i>
  </colItems>
  <dataFields count="2">
    <dataField name="Highest Monthly Earnings" fld="9" subtotal="average" baseField="1" baseItem="51"/>
    <dataField name="Lowest Monthly Earnings" fld="10" subtotal="average" baseField="1" baseItem="51"/>
  </dataFields>
  <formats count="79">
    <format dxfId="107">
      <pivotArea type="all" dataOnly="0" outline="0" fieldPosition="0"/>
    </format>
    <format dxfId="106">
      <pivotArea outline="0" collapsedLevelsAreSubtotals="1" fieldPosition="0"/>
    </format>
    <format dxfId="105">
      <pivotArea field="15" type="button" dataOnly="0" labelOnly="1" outline="0" axis="axisRow" fieldPosition="1"/>
    </format>
    <format dxfId="104">
      <pivotArea dataOnly="0" labelOnly="1" fieldPosition="0">
        <references count="1">
          <reference field="15" count="0"/>
        </references>
      </pivotArea>
    </format>
    <format dxfId="103">
      <pivotArea dataOnly="0" labelOnly="1" grandRow="1" outline="0" fieldPosition="0"/>
    </format>
    <format dxfId="102">
      <pivotArea dataOnly="0" labelOnly="1" fieldPosition="0">
        <references count="2">
          <reference field="1" count="10">
            <x v="55"/>
            <x v="137"/>
            <x v="188"/>
            <x v="322"/>
            <x v="328"/>
            <x v="342"/>
            <x v="411"/>
            <x v="518"/>
            <x v="556"/>
            <x v="991"/>
          </reference>
          <reference field="15" count="0" selected="0"/>
        </references>
      </pivotArea>
    </format>
    <format dxfId="101">
      <pivotArea dataOnly="0" labelOnly="1" outline="0" axis="axisValues" fieldPosition="0"/>
    </format>
    <format dxfId="100">
      <pivotArea type="all" dataOnly="0" outline="0" fieldPosition="0"/>
    </format>
    <format dxfId="99">
      <pivotArea outline="0" collapsedLevelsAreSubtotals="1" fieldPosition="0"/>
    </format>
    <format dxfId="98">
      <pivotArea field="15" type="button" dataOnly="0" labelOnly="1" outline="0" axis="axisRow" fieldPosition="1"/>
    </format>
    <format dxfId="97">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6">
      <pivotArea dataOnly="0" labelOnly="1" fieldPosition="0">
        <references count="1">
          <reference field="15" count="1">
            <x v="50"/>
          </reference>
        </references>
      </pivotArea>
    </format>
    <format dxfId="95">
      <pivotArea dataOnly="0" labelOnly="1" grandRow="1" outline="0" fieldPosition="0"/>
    </format>
    <format dxfId="94">
      <pivotArea dataOnly="0" labelOnly="1" fieldPosition="0">
        <references count="2">
          <reference field="1" count="1">
            <x v="482"/>
          </reference>
          <reference field="15" count="1" selected="0">
            <x v="0"/>
          </reference>
        </references>
      </pivotArea>
    </format>
    <format dxfId="93">
      <pivotArea dataOnly="0" labelOnly="1" fieldPosition="0">
        <references count="2">
          <reference field="1" count="1">
            <x v="578"/>
          </reference>
          <reference field="15" count="1" selected="0">
            <x v="1"/>
          </reference>
        </references>
      </pivotArea>
    </format>
    <format dxfId="92">
      <pivotArea dataOnly="0" labelOnly="1" fieldPosition="0">
        <references count="2">
          <reference field="1" count="10">
            <x v="43"/>
            <x v="108"/>
            <x v="227"/>
            <x v="240"/>
            <x v="272"/>
            <x v="452"/>
            <x v="514"/>
            <x v="630"/>
            <x v="686"/>
            <x v="816"/>
          </reference>
          <reference field="15" count="1" selected="0">
            <x v="2"/>
          </reference>
        </references>
      </pivotArea>
    </format>
    <format dxfId="91">
      <pivotArea dataOnly="0" labelOnly="1" fieldPosition="0">
        <references count="2">
          <reference field="1" count="9">
            <x v="118"/>
            <x v="149"/>
            <x v="348"/>
            <x v="349"/>
            <x v="391"/>
            <x v="454"/>
            <x v="461"/>
            <x v="801"/>
            <x v="842"/>
          </reference>
          <reference field="15" count="1" selected="0">
            <x v="3"/>
          </reference>
        </references>
      </pivotArea>
    </format>
    <format dxfId="90">
      <pivotArea dataOnly="0" labelOnly="1" fieldPosition="0">
        <references count="2">
          <reference field="1" count="1">
            <x v="388"/>
          </reference>
          <reference field="15" count="1" selected="0">
            <x v="4"/>
          </reference>
        </references>
      </pivotArea>
    </format>
    <format dxfId="89">
      <pivotArea dataOnly="0" labelOnly="1" fieldPosition="0">
        <references count="2">
          <reference field="1" count="1">
            <x v="682"/>
          </reference>
          <reference field="15" count="1" selected="0">
            <x v="5"/>
          </reference>
        </references>
      </pivotArea>
    </format>
    <format dxfId="88">
      <pivotArea dataOnly="0" labelOnly="1" fieldPosition="0">
        <references count="2">
          <reference field="1" count="10">
            <x v="137"/>
            <x v="249"/>
            <x v="273"/>
            <x v="291"/>
            <x v="322"/>
            <x v="502"/>
            <x v="519"/>
            <x v="679"/>
            <x v="896"/>
            <x v="910"/>
          </reference>
          <reference field="15" count="1" selected="0">
            <x v="6"/>
          </reference>
        </references>
      </pivotArea>
    </format>
    <format dxfId="87">
      <pivotArea dataOnly="0" labelOnly="1" fieldPosition="0">
        <references count="2">
          <reference field="1" count="10">
            <x v="224"/>
            <x v="270"/>
            <x v="419"/>
            <x v="636"/>
            <x v="720"/>
            <x v="770"/>
            <x v="813"/>
            <x v="870"/>
            <x v="875"/>
            <x v="902"/>
          </reference>
          <reference field="15" count="1" selected="0">
            <x v="7"/>
          </reference>
        </references>
      </pivotArea>
    </format>
    <format dxfId="86">
      <pivotArea dataOnly="0" labelOnly="1" fieldPosition="0">
        <references count="2">
          <reference field="1" count="4">
            <x v="199"/>
            <x v="346"/>
            <x v="373"/>
            <x v="413"/>
          </reference>
          <reference field="15" count="1" selected="0">
            <x v="8"/>
          </reference>
        </references>
      </pivotArea>
    </format>
    <format dxfId="85">
      <pivotArea dataOnly="0" labelOnly="1" fieldPosition="0">
        <references count="2">
          <reference field="1" count="1">
            <x v="957"/>
          </reference>
          <reference field="15" count="1" selected="0">
            <x v="9"/>
          </reference>
        </references>
      </pivotArea>
    </format>
    <format dxfId="84">
      <pivotArea dataOnly="0" labelOnly="1" fieldPosition="0">
        <references count="2">
          <reference field="1" count="10">
            <x v="51"/>
            <x v="58"/>
            <x v="134"/>
            <x v="157"/>
            <x v="250"/>
            <x v="381"/>
            <x v="394"/>
            <x v="424"/>
            <x v="717"/>
            <x v="835"/>
          </reference>
          <reference field="15" count="1" selected="0">
            <x v="10"/>
          </reference>
        </references>
      </pivotArea>
    </format>
    <format dxfId="83">
      <pivotArea dataOnly="0" labelOnly="1" fieldPosition="0">
        <references count="2">
          <reference field="1" count="1">
            <x v="15"/>
          </reference>
          <reference field="15" count="1" selected="0">
            <x v="11"/>
          </reference>
        </references>
      </pivotArea>
    </format>
    <format dxfId="82">
      <pivotArea dataOnly="0" labelOnly="1" fieldPosition="0">
        <references count="2">
          <reference field="1" count="2">
            <x v="219"/>
            <x v="668"/>
          </reference>
          <reference field="15" count="1" selected="0">
            <x v="12"/>
          </reference>
        </references>
      </pivotArea>
    </format>
    <format dxfId="81">
      <pivotArea dataOnly="0" labelOnly="1" fieldPosition="0">
        <references count="2">
          <reference field="1" count="2">
            <x v="561"/>
            <x v="953"/>
          </reference>
          <reference field="15" count="1" selected="0">
            <x v="13"/>
          </reference>
        </references>
      </pivotArea>
    </format>
    <format dxfId="80">
      <pivotArea dataOnly="0" labelOnly="1" fieldPosition="0">
        <references count="2">
          <reference field="1" count="1">
            <x v="274"/>
          </reference>
          <reference field="15" count="1" selected="0">
            <x v="14"/>
          </reference>
        </references>
      </pivotArea>
    </format>
    <format dxfId="79">
      <pivotArea dataOnly="0" labelOnly="1" fieldPosition="0">
        <references count="2">
          <reference field="1" count="1">
            <x v="121"/>
          </reference>
          <reference field="15" count="1" selected="0">
            <x v="15"/>
          </reference>
        </references>
      </pivotArea>
    </format>
    <format dxfId="78">
      <pivotArea dataOnly="0" labelOnly="1" fieldPosition="0">
        <references count="2">
          <reference field="1" count="6">
            <x v="175"/>
            <x v="281"/>
            <x v="493"/>
            <x v="735"/>
            <x v="756"/>
            <x v="992"/>
          </reference>
          <reference field="15" count="1" selected="0">
            <x v="16"/>
          </reference>
        </references>
      </pivotArea>
    </format>
    <format dxfId="77">
      <pivotArea dataOnly="0" labelOnly="1" fieldPosition="0">
        <references count="2">
          <reference field="1" count="7">
            <x v="90"/>
            <x v="171"/>
            <x v="333"/>
            <x v="450"/>
            <x v="857"/>
            <x v="933"/>
            <x v="935"/>
          </reference>
          <reference field="15" count="1" selected="0">
            <x v="17"/>
          </reference>
        </references>
      </pivotArea>
    </format>
    <format dxfId="76">
      <pivotArea dataOnly="0" labelOnly="1" fieldPosition="0">
        <references count="2">
          <reference field="1" count="10">
            <x v="151"/>
            <x v="164"/>
            <x v="311"/>
            <x v="715"/>
            <x v="723"/>
            <x v="748"/>
            <x v="851"/>
            <x v="853"/>
            <x v="982"/>
            <x v="986"/>
          </reference>
          <reference field="15" count="1" selected="0">
            <x v="18"/>
          </reference>
        </references>
      </pivotArea>
    </format>
    <format dxfId="75">
      <pivotArea dataOnly="0" labelOnly="1" fieldPosition="0">
        <references count="2">
          <reference field="1" count="10">
            <x v="34"/>
            <x v="78"/>
            <x v="82"/>
            <x v="196"/>
            <x v="285"/>
            <x v="364"/>
            <x v="400"/>
            <x v="666"/>
            <x v="680"/>
            <x v="841"/>
          </reference>
          <reference field="15" count="1" selected="0">
            <x v="19"/>
          </reference>
        </references>
      </pivotArea>
    </format>
    <format dxfId="74">
      <pivotArea dataOnly="0" labelOnly="1" fieldPosition="0">
        <references count="2">
          <reference field="1" count="2">
            <x v="543"/>
            <x v="969"/>
          </reference>
          <reference field="15" count="1" selected="0">
            <x v="20"/>
          </reference>
        </references>
      </pivotArea>
    </format>
    <format dxfId="73">
      <pivotArea dataOnly="0" labelOnly="1" fieldPosition="0">
        <references count="2">
          <reference field="1" count="1">
            <x v="384"/>
          </reference>
          <reference field="15" count="1" selected="0">
            <x v="21"/>
          </reference>
        </references>
      </pivotArea>
    </format>
    <format dxfId="72">
      <pivotArea dataOnly="0" labelOnly="1" fieldPosition="0">
        <references count="2">
          <reference field="1" count="2">
            <x v="194"/>
            <x v="625"/>
          </reference>
          <reference field="15" count="1" selected="0">
            <x v="22"/>
          </reference>
        </references>
      </pivotArea>
    </format>
    <format dxfId="71">
      <pivotArea dataOnly="0" labelOnly="1" fieldPosition="0">
        <references count="2">
          <reference field="1" count="5">
            <x v="85"/>
            <x v="377"/>
            <x v="417"/>
            <x v="641"/>
            <x v="702"/>
          </reference>
          <reference field="15" count="1" selected="0">
            <x v="23"/>
          </reference>
        </references>
      </pivotArea>
    </format>
    <format dxfId="70">
      <pivotArea dataOnly="0" labelOnly="1" fieldPosition="0">
        <references count="2">
          <reference field="1" count="3">
            <x v="423"/>
            <x v="836"/>
            <x v="951"/>
          </reference>
          <reference field="15" count="1" selected="0">
            <x v="24"/>
          </reference>
        </references>
      </pivotArea>
    </format>
    <format dxfId="69">
      <pivotArea dataOnly="0" labelOnly="1" fieldPosition="0">
        <references count="2">
          <reference field="1" count="1">
            <x v="20"/>
          </reference>
          <reference field="15" count="1" selected="0">
            <x v="25"/>
          </reference>
        </references>
      </pivotArea>
    </format>
    <format dxfId="68">
      <pivotArea dataOnly="0" labelOnly="1" fieldPosition="0">
        <references count="2">
          <reference field="1" count="1">
            <x v="197"/>
          </reference>
          <reference field="15" count="1" selected="0">
            <x v="26"/>
          </reference>
        </references>
      </pivotArea>
    </format>
    <format dxfId="67">
      <pivotArea dataOnly="0" labelOnly="1" fieldPosition="0">
        <references count="2">
          <reference field="1" count="1">
            <x v="468"/>
          </reference>
          <reference field="15" count="1" selected="0">
            <x v="27"/>
          </reference>
        </references>
      </pivotArea>
    </format>
    <format dxfId="66">
      <pivotArea dataOnly="0" labelOnly="1" fieldPosition="0">
        <references count="2">
          <reference field="1" count="10">
            <x v="77"/>
            <x v="81"/>
            <x v="298"/>
            <x v="412"/>
            <x v="441"/>
            <x v="498"/>
            <x v="505"/>
            <x v="533"/>
            <x v="571"/>
            <x v="941"/>
          </reference>
          <reference field="15" count="1" selected="0">
            <x v="28"/>
          </reference>
        </references>
      </pivotArea>
    </format>
    <format dxfId="65">
      <pivotArea dataOnly="0" labelOnly="1" fieldPosition="0">
        <references count="2">
          <reference field="1" count="1">
            <x v="699"/>
          </reference>
          <reference field="15" count="1" selected="0">
            <x v="29"/>
          </reference>
        </references>
      </pivotArea>
    </format>
    <format dxfId="64">
      <pivotArea dataOnly="0" labelOnly="1" fieldPosition="0">
        <references count="2">
          <reference field="1" count="3">
            <x v="606"/>
            <x v="754"/>
            <x v="955"/>
          </reference>
          <reference field="15" count="1" selected="0">
            <x v="30"/>
          </reference>
        </references>
      </pivotArea>
    </format>
    <format dxfId="63">
      <pivotArea dataOnly="0" labelOnly="1" fieldPosition="0">
        <references count="2">
          <reference field="1" count="7">
            <x v="64"/>
            <x v="300"/>
            <x v="335"/>
            <x v="351"/>
            <x v="661"/>
            <x v="703"/>
            <x v="919"/>
          </reference>
          <reference field="15" count="1" selected="0">
            <x v="31"/>
          </reference>
        </references>
      </pivotArea>
    </format>
    <format dxfId="62">
      <pivotArea dataOnly="0" labelOnly="1" fieldPosition="0">
        <references count="2">
          <reference field="1" count="1">
            <x v="225"/>
          </reference>
          <reference field="15" count="1" selected="0">
            <x v="32"/>
          </reference>
        </references>
      </pivotArea>
    </format>
    <format dxfId="61">
      <pivotArea dataOnly="0" labelOnly="1" fieldPosition="0">
        <references count="2">
          <reference field="1" count="10">
            <x v="23"/>
            <x v="24"/>
            <x v="304"/>
            <x v="306"/>
            <x v="380"/>
            <x v="599"/>
            <x v="664"/>
            <x v="667"/>
            <x v="916"/>
            <x v="988"/>
          </reference>
          <reference field="15" count="1" selected="0">
            <x v="33"/>
          </reference>
        </references>
      </pivotArea>
    </format>
    <format dxfId="60">
      <pivotArea dataOnly="0" labelOnly="1" fieldPosition="0">
        <references count="2">
          <reference field="1" count="6">
            <x v="80"/>
            <x v="339"/>
            <x v="503"/>
            <x v="604"/>
            <x v="622"/>
            <x v="669"/>
          </reference>
          <reference field="15" count="1" selected="0">
            <x v="34"/>
          </reference>
        </references>
      </pivotArea>
    </format>
    <format dxfId="59">
      <pivotArea dataOnly="0" labelOnly="1" fieldPosition="0">
        <references count="2">
          <reference field="1" count="10">
            <x v="301"/>
            <x v="345"/>
            <x v="469"/>
            <x v="473"/>
            <x v="476"/>
            <x v="523"/>
            <x v="815"/>
            <x v="860"/>
            <x v="948"/>
            <x v="959"/>
          </reference>
          <reference field="15" count="1" selected="0">
            <x v="35"/>
          </reference>
        </references>
      </pivotArea>
    </format>
    <format dxfId="58">
      <pivotArea dataOnly="0" labelOnly="1" fieldPosition="0">
        <references count="2">
          <reference field="1" count="1">
            <x v="215"/>
          </reference>
          <reference field="15" count="1" selected="0">
            <x v="36"/>
          </reference>
        </references>
      </pivotArea>
    </format>
    <format dxfId="57">
      <pivotArea dataOnly="0" labelOnly="1" fieldPosition="0">
        <references count="2">
          <reference field="1" count="10">
            <x v="4"/>
            <x v="83"/>
            <x v="426"/>
            <x v="557"/>
            <x v="691"/>
            <x v="725"/>
            <x v="946"/>
            <x v="952"/>
            <x v="960"/>
            <x v="963"/>
          </reference>
          <reference field="15" count="1" selected="0">
            <x v="37"/>
          </reference>
        </references>
      </pivotArea>
    </format>
    <format dxfId="56">
      <pivotArea dataOnly="0" labelOnly="1" fieldPosition="0">
        <references count="2">
          <reference field="1" count="3">
            <x v="464"/>
            <x v="580"/>
            <x v="705"/>
          </reference>
          <reference field="15" count="1" selected="0">
            <x v="38"/>
          </reference>
        </references>
      </pivotArea>
    </format>
    <format dxfId="55">
      <pivotArea dataOnly="0" labelOnly="1" fieldPosition="0">
        <references count="2">
          <reference field="1" count="11">
            <x v="5"/>
            <x v="84"/>
            <x v="109"/>
            <x v="353"/>
            <x v="389"/>
            <x v="421"/>
            <x v="431"/>
            <x v="559"/>
            <x v="618"/>
            <x v="739"/>
            <x v="956"/>
          </reference>
          <reference field="15" count="1" selected="0">
            <x v="39"/>
          </reference>
        </references>
      </pivotArea>
    </format>
    <format dxfId="54">
      <pivotArea dataOnly="0" labelOnly="1" fieldPosition="0">
        <references count="2">
          <reference field="1" count="10">
            <x v="70"/>
            <x v="153"/>
            <x v="244"/>
            <x v="460"/>
            <x v="549"/>
            <x v="818"/>
            <x v="822"/>
            <x v="847"/>
            <x v="876"/>
            <x v="915"/>
          </reference>
          <reference field="15" count="1" selected="0">
            <x v="40"/>
          </reference>
        </references>
      </pivotArea>
    </format>
    <format dxfId="53">
      <pivotArea dataOnly="0" labelOnly="1" fieldPosition="0">
        <references count="2">
          <reference field="1" count="5">
            <x v="72"/>
            <x v="551"/>
            <x v="585"/>
            <x v="626"/>
            <x v="687"/>
          </reference>
          <reference field="15" count="1" selected="0">
            <x v="41"/>
          </reference>
        </references>
      </pivotArea>
    </format>
    <format dxfId="52">
      <pivotArea dataOnly="0" labelOnly="1" fieldPosition="0">
        <references count="2">
          <reference field="1" count="1">
            <x v="277"/>
          </reference>
          <reference field="15" count="1" selected="0">
            <x v="42"/>
          </reference>
        </references>
      </pivotArea>
    </format>
    <format dxfId="51">
      <pivotArea dataOnly="0" labelOnly="1" fieldPosition="0">
        <references count="2">
          <reference field="1" count="12">
            <x v="41"/>
            <x v="49"/>
            <x v="143"/>
            <x v="144"/>
            <x v="307"/>
            <x v="309"/>
            <x v="323"/>
            <x v="430"/>
            <x v="695"/>
            <x v="922"/>
            <x v="962"/>
            <x v="978"/>
          </reference>
          <reference field="15" count="1" selected="0">
            <x v="43"/>
          </reference>
        </references>
      </pivotArea>
    </format>
    <format dxfId="50">
      <pivotArea dataOnly="0" labelOnly="1" fieldPosition="0">
        <references count="2">
          <reference field="1" count="6">
            <x v="96"/>
            <x v="251"/>
            <x v="446"/>
            <x v="592"/>
            <x v="621"/>
            <x v="776"/>
          </reference>
          <reference field="15" count="1" selected="0">
            <x v="44"/>
          </reference>
        </references>
      </pivotArea>
    </format>
    <format dxfId="49">
      <pivotArea dataOnly="0" labelOnly="1" fieldPosition="0">
        <references count="2">
          <reference field="1" count="8">
            <x v="455"/>
            <x v="597"/>
            <x v="732"/>
            <x v="734"/>
            <x v="880"/>
            <x v="949"/>
            <x v="950"/>
            <x v="973"/>
          </reference>
          <reference field="15" count="1" selected="0">
            <x v="45"/>
          </reference>
        </references>
      </pivotArea>
    </format>
    <format dxfId="48">
      <pivotArea dataOnly="0" labelOnly="1" fieldPosition="0">
        <references count="2">
          <reference field="1" count="7">
            <x v="42"/>
            <x v="275"/>
            <x v="614"/>
            <x v="726"/>
            <x v="727"/>
            <x v="772"/>
            <x v="976"/>
          </reference>
          <reference field="15" count="1" selected="0">
            <x v="46"/>
          </reference>
        </references>
      </pivotArea>
    </format>
    <format dxfId="47">
      <pivotArea dataOnly="0" labelOnly="1" fieldPosition="0">
        <references count="2">
          <reference field="1" count="10">
            <x v="7"/>
            <x v="28"/>
            <x v="159"/>
            <x v="182"/>
            <x v="189"/>
            <x v="234"/>
            <x v="447"/>
            <x v="566"/>
            <x v="612"/>
            <x v="638"/>
          </reference>
          <reference field="15" count="1" selected="0">
            <x v="47"/>
          </reference>
        </references>
      </pivotArea>
    </format>
    <format dxfId="46">
      <pivotArea dataOnly="0" labelOnly="1" fieldPosition="0">
        <references count="2">
          <reference field="1" count="10">
            <x v="156"/>
            <x v="293"/>
            <x v="569"/>
            <x v="579"/>
            <x v="642"/>
            <x v="755"/>
            <x v="888"/>
            <x v="927"/>
            <x v="938"/>
            <x v="942"/>
          </reference>
          <reference field="15" count="1" selected="0">
            <x v="48"/>
          </reference>
        </references>
      </pivotArea>
    </format>
    <format dxfId="45">
      <pivotArea dataOnly="0" labelOnly="1" fieldPosition="0">
        <references count="2">
          <reference field="1" count="1">
            <x v="934"/>
          </reference>
          <reference field="15" count="1" selected="0">
            <x v="49"/>
          </reference>
        </references>
      </pivotArea>
    </format>
    <format dxfId="44">
      <pivotArea dataOnly="0" labelOnly="1" fieldPosition="0">
        <references count="2">
          <reference field="1" count="3">
            <x v="267"/>
            <x v="477"/>
            <x v="649"/>
          </reference>
          <reference field="15" count="1" selected="0">
            <x v="50"/>
          </reference>
        </references>
      </pivotArea>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15" type="button" dataOnly="0" labelOnly="1" outline="0" axis="axisRow" fieldPosition="1"/>
    </format>
    <format dxfId="39">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8">
      <pivotArea dataOnly="0" labelOnly="1" fieldPosition="0">
        <references count="1">
          <reference field="15" count="1">
            <x v="50"/>
          </reference>
        </references>
      </pivotArea>
    </format>
    <format dxfId="37">
      <pivotArea dataOnly="0" labelOnly="1" grandRow="1" outline="0"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15" type="button" dataOnly="0" labelOnly="1" outline="0" axis="axisRow" fieldPosition="1"/>
    </format>
    <format dxfId="32">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
      <pivotArea dataOnly="0" labelOnly="1" fieldPosition="0">
        <references count="1">
          <reference field="15" count="1">
            <x v="50"/>
          </reference>
        </references>
      </pivotArea>
    </format>
    <format dxfId="30">
      <pivotArea dataOnly="0" labelOnly="1" grandRow="1" outline="0" fieldPosition="0"/>
    </format>
    <format dxfId="29">
      <pivotArea dataOnly="0" labelOnly="1" outline="0" axis="axisValues" fieldPosition="0"/>
    </format>
  </formats>
  <chartFormats count="2">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C870FC-E848-4B73-9FD0-468B3BF6AA7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fieldListSortAscending="1">
  <location ref="A2:B13" firstHeaderRow="1" firstDataRow="1" firstDataCol="1"/>
  <pivotFields count="29">
    <pivotField showAll="0"/>
    <pivotField axis="axisRow" showAll="0" measureFilter="1" sortType="descending">
      <items count="996">
        <item sd="0" x="940"/>
        <item sd="0" x="791"/>
        <item sd="0" x="972"/>
        <item sd="0" x="817"/>
        <item sd="0" x="217"/>
        <item sd="0" x="250"/>
        <item sd="0" x="697"/>
        <item sd="0" x="16"/>
        <item sd="0" x="368"/>
        <item sd="0" x="624"/>
        <item sd="0" x="394"/>
        <item sd="0" x="713"/>
        <item sd="0" x="908"/>
        <item sd="0" x="395"/>
        <item sd="0" x="680"/>
        <item sd="0" x="50"/>
        <item sd="0" x="751"/>
        <item sd="0" x="33"/>
        <item sd="0" x="537"/>
        <item sd="0" x="715"/>
        <item sd="0" x="157"/>
        <item sd="0" x="96"/>
        <item sd="0" x="237"/>
        <item sd="0" x="60"/>
        <item sd="0" x="662"/>
        <item sd="0" x="831"/>
        <item sd="0" x="923"/>
        <item sd="0" x="806"/>
        <item sd="0" x="165"/>
        <item sd="0" x="663"/>
        <item sd="0" x="931"/>
        <item sd="0" x="182"/>
        <item sd="0" x="180"/>
        <item sd="0" x="588"/>
        <item sd="0" x="161"/>
        <item sd="0" x="815"/>
        <item sd="0" x="471"/>
        <item sd="0" x="921"/>
        <item sd="0" x="288"/>
        <item sd="0" x="299"/>
        <item sd="0" x="212"/>
        <item sd="0" x="61"/>
        <item sd="0" x="911"/>
        <item sd="0" x="261"/>
        <item sd="0" x="899"/>
        <item sd="0" x="810"/>
        <item sd="0" x="568"/>
        <item sd="0" x="450"/>
        <item sd="0" x="798"/>
        <item sd="0" x="515"/>
        <item sd="0" x="242"/>
        <item sd="0" x="384"/>
        <item sd="0" x="252"/>
        <item sd="0" x="843"/>
        <item sd="0" x="478"/>
        <item sd="0" x="527"/>
        <item sd="0" x="983"/>
        <item sd="0" x="602"/>
        <item sd="0" x="241"/>
        <item sd="0" x="517"/>
        <item sd="0" x="521"/>
        <item sd="0" x="42"/>
        <item sd="0" x="502"/>
        <item sd="0" x="615"/>
        <item sd="0" x="65"/>
        <item sd="0" x="416"/>
        <item sd="0" x="171"/>
        <item sd="0" x="849"/>
        <item sd="0" x="805"/>
        <item sd="0" x="730"/>
        <item sd="0" x="176"/>
        <item sd="0" x="392"/>
        <item sd="0" x="370"/>
        <item sd="0" x="982"/>
        <item sd="0" x="838"/>
        <item sd="0" x="343"/>
        <item sd="0" x="865"/>
        <item sd="0" x="300"/>
        <item sd="0" x="383"/>
        <item sd="0" x="130"/>
        <item sd="0" x="52"/>
        <item sd="0" x="48"/>
        <item sd="0" x="350"/>
        <item sd="0" x="867"/>
        <item sd="0" x="17"/>
        <item sd="0" x="699"/>
        <item sd="0" x="213"/>
        <item sd="0" x="836"/>
        <item sd="0" x="746"/>
        <item sd="0" x="561"/>
        <item sd="0" x="706"/>
        <item sd="0" x="206"/>
        <item sd="0" x="479"/>
        <item sd="0" x="965"/>
        <item sd="0" x="347"/>
        <item sd="0" x="323"/>
        <item sd="0" x="132"/>
        <item sd="0" x="219"/>
        <item sd="0" x="927"/>
        <item sd="0" x="973"/>
        <item sd="0" x="874"/>
        <item sd="0" x="917"/>
        <item sd="0" x="782"/>
        <item sd="0" x="675"/>
        <item sd="0" x="686"/>
        <item sd="0" x="45"/>
        <item sd="0" x="43"/>
        <item sd="0" x="542"/>
        <item sd="0" x="369"/>
        <item sd="0" x="13"/>
        <item sd="0" x="474"/>
        <item sd="0" x="636"/>
        <item sd="0" x="851"/>
        <item sd="0" x="930"/>
        <item sd="0" x="469"/>
        <item sd="0" x="579"/>
        <item sd="0" x="747"/>
        <item sd="0" x="162"/>
        <item sd="0" x="191"/>
        <item sd="0" x="576"/>
        <item sd="0" x="361"/>
        <item sd="0" x="879"/>
        <item sd="0" x="203"/>
        <item sd="0" x="57"/>
        <item sd="0" x="409"/>
        <item sd="0" x="97"/>
        <item sd="0" x="847"/>
        <item sd="0" x="442"/>
        <item sd="0" x="391"/>
        <item sd="0" x="623"/>
        <item sd="0" x="906"/>
        <item sd="0" x="436"/>
        <item sd="0" x="574"/>
        <item sd="0" x="724"/>
        <item sd="0" x="609"/>
        <item sd="0" x="363"/>
        <item sd="0" x="594"/>
        <item sd="0" x="23"/>
        <item sd="0" x="722"/>
        <item sd="0" x="446"/>
        <item sd="0" x="79"/>
        <item sd="0" x="943"/>
        <item sd="0" x="976"/>
        <item sd="0" x="126"/>
        <item sd="0" x="567"/>
        <item sd="0" x="723"/>
        <item sd="0" x="674"/>
        <item sd="0" x="320"/>
        <item sd="0" x="684"/>
        <item sd="0" x="246"/>
        <item sd="0" x="233"/>
        <item sd="0" x="24"/>
        <item sd="0" x="961"/>
        <item sd="0" x="449"/>
        <item sd="0" x="415"/>
        <item sd="0" x="651"/>
        <item sd="0" x="3"/>
        <item sd="0" x="856"/>
        <item sd="0" x="761"/>
        <item sd="0" x="232"/>
        <item sd="0" x="964"/>
        <item sd="0" x="714"/>
        <item sd="0" x="267"/>
        <item sd="0" x="716"/>
        <item sd="0" x="26"/>
        <item sd="0" x="844"/>
        <item sd="0" x="397"/>
        <item sd="0" x="880"/>
        <item sd="0" x="548"/>
        <item sd="0" x="407"/>
        <item sd="0" x="703"/>
        <item sd="0" x="772"/>
        <item sd="0" x="199"/>
        <item sd="0" x="796"/>
        <item sd="0" x="128"/>
        <item sd="0" x="762"/>
        <item sd="0" x="214"/>
        <item sd="0" x="90"/>
        <item sd="0" x="666"/>
        <item sd="0" x="414"/>
        <item sd="0" x="596"/>
        <item sd="0" x="835"/>
        <item sd="0" x="243"/>
        <item sd="0" x="345"/>
        <item sd="0" x="774"/>
        <item sd="0" x="260"/>
        <item sd="0" x="978"/>
        <item sd="0" x="539"/>
        <item sd="0" x="455"/>
        <item sd="0" x="197"/>
        <item sd="0" x="809"/>
        <item sd="0" x="650"/>
        <item sd="0" x="487"/>
        <item sd="0" x="224"/>
        <item sd="0" x="910"/>
        <item sd="0" x="613"/>
        <item sd="0" x="371"/>
        <item sd="0" x="388"/>
        <item sd="0" x="546"/>
        <item sd="0" x="506"/>
        <item sd="0" x="488"/>
        <item sd="0" x="804"/>
        <item sd="0" x="830"/>
        <item sd="0" x="121"/>
        <item sd="0" x="543"/>
        <item sd="0" x="981"/>
        <item sd="0" x="462"/>
        <item sd="0" x="256"/>
        <item sd="0" x="268"/>
        <item sd="0" x="155"/>
        <item sd="0" x="939"/>
        <item sd="0" x="600"/>
        <item sd="0" x="324"/>
        <item sd="0" x="984"/>
        <item sd="0" x="131"/>
        <item sd="0" x="898"/>
        <item sd="0" x="262"/>
        <item sd="0" x="421"/>
        <item sd="0" x="622"/>
        <item sd="0" x="729"/>
        <item sd="0" x="545"/>
        <item sd="0" x="143"/>
        <item sd="0" x="610"/>
        <item sd="0" x="357"/>
        <item sd="0" x="188"/>
        <item sd="0" x="760"/>
        <item sd="0" x="144"/>
        <item sd="0" x="297"/>
        <item sd="0" x="329"/>
        <item sd="0" x="28"/>
        <item sd="0" x="334"/>
        <item sd="0" x="928"/>
        <item sd="0" x="200"/>
        <item sd="0" x="599"/>
        <item sd="0" x="39"/>
        <item sd="0" x="667"/>
        <item sd="0" x="541"/>
        <item sd="0" x="875"/>
        <item sd="0" x="503"/>
        <item sd="0" x="525"/>
        <item sd="0" x="31"/>
        <item sd="0" x="957"/>
        <item sd="0" x="743"/>
        <item sd="0" x="946"/>
        <item sd="0" x="74"/>
        <item sd="0" x="778"/>
        <item sd="0" x="35"/>
        <item sd="0" x="247"/>
        <item sd="0" x="379"/>
        <item sd="0" x="177"/>
        <item sd="0" x="207"/>
        <item sd="0" x="604"/>
        <item sd="0" x="271"/>
        <item sd="0" x="912"/>
        <item sd="0" x="696"/>
        <item sd="0" x="133"/>
        <item sd="0" x="795"/>
        <item sd="0" x="420"/>
        <item sd="0" x="333"/>
        <item sd="0" x="907"/>
        <item sd="0" x="582"/>
        <item sd="0" x="785"/>
        <item sd="0" x="938"/>
        <item sd="0" x="513"/>
        <item sd="0" x="563"/>
        <item sd="0" x="969"/>
        <item sd="0" x="390"/>
        <item sd="0" x="821"/>
        <item sd="0" x="447"/>
        <item sd="0" x="356"/>
        <item sd="0" x="274"/>
        <item sd="0" x="647"/>
        <item sd="0" x="227"/>
        <item sd="0" x="54"/>
        <item sd="0" x="51"/>
        <item sd="0" x="645"/>
        <item sd="0" x="316"/>
        <item sd="0" x="422"/>
        <item sd="0" x="726"/>
        <item sd="0" x="705"/>
        <item sd="0" x="959"/>
        <item sd="0" x="593"/>
        <item sd="0" x="952"/>
        <item sd="0" x="937"/>
        <item sd="0" x="991"/>
        <item sd="0" x="168"/>
        <item sd="0" x="707"/>
        <item sd="0" x="512"/>
        <item sd="0" x="564"/>
        <item sd="0" x="934"/>
        <item sd="0" x="533"/>
        <item sd="0" x="120"/>
        <item sd="0" x="799"/>
        <item sd="0" x="12"/>
        <item sd="0" x="544"/>
        <item sd="0" x="115"/>
        <item sd="0" x="472"/>
        <item sd="0" x="112"/>
        <item sd="0" x="142"/>
        <item sd="0" x="640"/>
        <item sd="0" x="816"/>
        <item sd="0" x="46"/>
        <item sd="0" x="903"/>
        <item sd="0" x="979"/>
        <item sd="0" x="140"/>
        <item sd="0" x="858"/>
        <item sd="0" x="349"/>
        <item sd="0" x="293"/>
        <item sd="0" x="737"/>
        <item sd="0" x="566"/>
        <item sd="0" x="933"/>
        <item sd="0" x="14"/>
        <item sd="0" x="210"/>
        <item sd="0" x="312"/>
        <item sd="0" x="189"/>
        <item sd="0" x="86"/>
        <item sd="0" x="432"/>
        <item sd="0" x="265"/>
        <item sd="0" x="829"/>
        <item sd="0" x="466"/>
        <item sd="0" x="402"/>
        <item sd="0" x="382"/>
        <item sd="0" x="83"/>
        <item sd="0" x="452"/>
        <item sd="0" x="404"/>
        <item sd="0" x="536"/>
        <item sd="0" x="202"/>
        <item sd="0" x="980"/>
        <item sd="0" x="405"/>
        <item sd="0" x="758"/>
        <item sd="0" x="915"/>
        <item sd="0" x="855"/>
        <item sd="0" x="813"/>
        <item sd="0" x="408"/>
        <item sd="0" x="287"/>
        <item sd="0" x="56"/>
        <item sd="0" x="759"/>
        <item sd="0" x="644"/>
        <item sd="0" x="949"/>
        <item sd="0" x="750"/>
        <item sd="0" x="989"/>
        <item sd="0" x="936"/>
        <item sd="0" x="637"/>
        <item sd="0" x="986"/>
        <item sd="0" x="310"/>
        <item sd="0" x="440"/>
        <item sd="0" x="62"/>
        <item sd="0" x="664"/>
        <item sd="0" x="481"/>
        <item sd="0" x="522"/>
        <item sd="0" x="885"/>
        <item sd="0" x="183"/>
        <item sd="0" x="896"/>
        <item sd="0" x="20"/>
        <item sd="0" x="891"/>
        <item sd="0" x="935"/>
        <item sd="0" x="557"/>
        <item sd="0" x="749"/>
        <item sd="0" x="511"/>
        <item sd="0" x="646"/>
        <item sd="0" x="156"/>
        <item sd="0" x="470"/>
        <item sd="0" x="107"/>
        <item sd="0" x="754"/>
        <item sd="0" x="221"/>
        <item sd="0" x="344"/>
        <item sd="0" x="827"/>
        <item sd="0" x="40"/>
        <item sd="0" x="771"/>
        <item sd="0" x="179"/>
        <item sd="0" x="184"/>
        <item sd="0" x="630"/>
        <item sd="0" x="775"/>
        <item sd="0" x="338"/>
        <item sd="0" x="346"/>
        <item sd="0" x="467"/>
        <item sd="0" x="70"/>
        <item sd="0" x="690"/>
        <item sd="0" x="702"/>
        <item sd="0" x="671"/>
        <item sd="0" x="559"/>
        <item sd="0" x="116"/>
        <item sd="0" x="950"/>
        <item sd="0" x="497"/>
        <item sd="0" x="169"/>
        <item sd="0" x="475"/>
        <item sd="0" x="377"/>
        <item sd="0" x="266"/>
        <item sd="0" x="803"/>
        <item sd="0" x="500"/>
        <item sd="0" x="489"/>
        <item sd="0" x="523"/>
        <item sd="0" x="942"/>
        <item sd="0" x="812"/>
        <item sd="0" x="882"/>
        <item sd="0" x="820"/>
        <item sd="0" x="611"/>
        <item sd="0" x="282"/>
        <item sd="0" x="412"/>
        <item sd="0" x="585"/>
        <item sd="0" x="117"/>
        <item sd="0" x="905"/>
        <item sd="0" x="727"/>
        <item sd="0" x="507"/>
        <item sd="0" x="430"/>
        <item sd="0" x="118"/>
        <item sd="0" x="587"/>
        <item sd="0" x="94"/>
        <item sd="0" x="832"/>
        <item sd="0" x="900"/>
        <item sd="0" x="556"/>
        <item sd="0" x="710"/>
        <item sd="0" x="280"/>
        <item sd="0" x="44"/>
        <item sd="0" x="423"/>
        <item sd="0" x="846"/>
        <item sd="0" x="627"/>
        <item sd="0" x="215"/>
        <item sd="0" x="860"/>
        <item sd="0" x="19"/>
        <item sd="0" x="147"/>
        <item sd="0" x="195"/>
        <item sd="0" x="862"/>
        <item sd="0" x="802"/>
        <item sd="0" x="137"/>
        <item sd="0" x="629"/>
        <item sd="0" x="631"/>
        <item sd="0" x="491"/>
        <item sd="0" x="59"/>
        <item sd="0" x="249"/>
        <item sd="0" x="565"/>
        <item sd="0" x="438"/>
        <item sd="0" x="639"/>
        <item sd="0" x="348"/>
        <item sd="0" x="124"/>
        <item sd="0" x="387"/>
        <item sd="0" x="864"/>
        <item sd="0" x="590"/>
        <item sd="0" x="289"/>
        <item sd="0" x="819"/>
        <item sd="0" x="669"/>
        <item sd="0" x="71"/>
        <item sd="0" x="317"/>
        <item sd="0" x="302"/>
        <item sd="0" x="889"/>
        <item sd="0" x="682"/>
        <item sd="0" x="518"/>
        <item sd="0" x="258"/>
        <item sd="0" x="626"/>
        <item sd="0" x="861"/>
        <item sd="0" x="362"/>
        <item sd="0" x="683"/>
        <item sd="0" x="105"/>
        <item sd="0" x="591"/>
        <item sd="0" x="708"/>
        <item sd="0" x="848"/>
        <item sd="0" x="286"/>
        <item sd="0" x="554"/>
        <item sd="0" x="787"/>
        <item sd="0" x="231"/>
        <item sd="0" x="234"/>
        <item sd="0" x="374"/>
        <item sd="0" x="681"/>
        <item sd="0" x="739"/>
        <item sd="0" x="583"/>
        <item sd="0" x="492"/>
        <item sd="0" x="306"/>
        <item sd="0" x="742"/>
        <item sd="0" x="504"/>
        <item sd="0" x="8"/>
        <item sd="0" x="251"/>
        <item sd="0" x="92"/>
        <item sd="0" x="547"/>
        <item sd="0" x="303"/>
        <item sd="0" x="67"/>
        <item sd="0" x="736"/>
        <item sd="0" x="457"/>
        <item sd="0" x="485"/>
        <item sd="0" x="429"/>
        <item sd="0" x="498"/>
        <item sd="0" x="735"/>
        <item sd="0" x="837"/>
        <item sd="0" x="380"/>
        <item sd="0" x="625"/>
        <item sd="0" x="676"/>
        <item sd="0" x="441"/>
        <item sd="0" x="167"/>
        <item sd="0" x="72"/>
        <item sd="0" x="948"/>
        <item sd="0" x="578"/>
        <item sd="0" x="359"/>
        <item sd="0" x="598"/>
        <item sd="0" x="531"/>
        <item sd="0" x="901"/>
        <item sd="0" x="279"/>
        <item sd="0" x="888"/>
        <item sd="0" x="649"/>
        <item sd="0" x="38"/>
        <item sd="0" x="223"/>
        <item sd="0" x="740"/>
        <item sd="0" x="970"/>
        <item sd="0" x="148"/>
        <item sd="0" x="77"/>
        <item sd="0" x="149"/>
        <item sd="0" x="532"/>
        <item sd="0" x="73"/>
        <item sd="0" x="800"/>
        <item sd="0" x="607"/>
        <item sd="0" x="352"/>
        <item sd="0" x="721"/>
        <item sd="0" x="828"/>
        <item sd="0" x="712"/>
        <item sd="0" x="990"/>
        <item sd="0" x="672"/>
        <item sd="0" x="174"/>
        <item sd="0" x="788"/>
        <item sd="0" x="425"/>
        <item sd="0" x="480"/>
        <item sd="0" x="218"/>
        <item sd="0" x="95"/>
        <item sd="0" x="668"/>
        <item sd="0" x="248"/>
        <item sd="0" x="111"/>
        <item sd="0" x="458"/>
        <item sd="0" x="99"/>
        <item sd="0" x="738"/>
        <item sd="0" x="528"/>
        <item sd="0" x="36"/>
        <item sd="0" x="386"/>
        <item sd="0" x="731"/>
        <item sd="0" x="399"/>
        <item sd="0" x="68"/>
        <item sd="0" x="439"/>
        <item sd="0" x="185"/>
        <item sd="0" x="918"/>
        <item sd="0" x="871"/>
        <item sd="0" x="580"/>
        <item sd="0" x="704"/>
        <item sd="0" x="276"/>
        <item sd="0" x="648"/>
        <item sd="0" x="877"/>
        <item sd="0" x="709"/>
        <item sd="0" x="700"/>
        <item sd="0" x="926"/>
        <item sd="0" x="486"/>
        <item sd="0" x="958"/>
        <item sd="0" x="385"/>
        <item sd="0" x="187"/>
        <item sd="0" x="977"/>
        <item sd="0" x="81"/>
        <item sd="0" x="468"/>
        <item sd="0" x="360"/>
        <item sd="0" x="725"/>
        <item sd="0" x="281"/>
        <item sd="0" x="510"/>
        <item sd="0" x="273"/>
        <item sd="0" x="606"/>
        <item sd="0" x="307"/>
        <item sd="0" x="701"/>
        <item sd="0" x="373"/>
        <item sd="0" x="643"/>
        <item sd="0" x="665"/>
        <item sd="0" x="974"/>
        <item sd="0" x="687"/>
        <item sd="0" x="947"/>
        <item sd="0" x="29"/>
        <item sd="0" x="136"/>
        <item sd="0" x="635"/>
        <item sd="0" x="146"/>
        <item sd="0" x="2"/>
        <item sd="0" x="193"/>
        <item sd="0" x="254"/>
        <item sd="0" x="104"/>
        <item sd="0" x="922"/>
        <item sd="0" x="641"/>
        <item sd="0" x="494"/>
        <item sd="0" x="244"/>
        <item sd="0" x="951"/>
        <item sd="0" x="670"/>
        <item sd="0" x="5"/>
        <item sd="0" x="620"/>
        <item sd="0" x="853"/>
        <item sd="0" x="824"/>
        <item sd="0" x="465"/>
        <item sd="0" x="614"/>
        <item sd="0" x="797"/>
        <item sd="0" x="994"/>
        <item sd="0" x="330"/>
        <item sd="0" x="367"/>
        <item sd="0" x="953"/>
        <item sd="0" x="658"/>
        <item sd="0" x="783"/>
        <item sd="0" x="259"/>
        <item sd="0" x="205"/>
        <item sd="0" x="325"/>
        <item sd="0" x="717"/>
        <item sd="0" x="101"/>
        <item sd="0" x="499"/>
        <item sd="0" x="514"/>
        <item sd="0" x="659"/>
        <item sd="0" x="220"/>
        <item sd="0" x="198"/>
        <item sd="0" x="225"/>
        <item sd="0" x="945"/>
        <item sd="0" x="278"/>
        <item sd="0" x="354"/>
        <item sd="0" x="773"/>
        <item sd="0" x="272"/>
        <item sd="0" x="372"/>
        <item sd="0" x="825"/>
        <item sd="0" x="553"/>
        <item sd="0" x="766"/>
        <item sd="0" x="127"/>
        <item sd="0" x="728"/>
        <item sd="0" x="389"/>
        <item sd="0" x="823"/>
        <item sd="0" x="734"/>
        <item sd="0" x="413"/>
        <item sd="0" x="476"/>
        <item sd="0" x="88"/>
        <item sd="0" x="328"/>
        <item sd="0" x="652"/>
        <item sd="0" x="103"/>
        <item sd="0" x="897"/>
        <item sd="0" x="993"/>
        <item sd="0" x="211"/>
        <item sd="0" x="595"/>
        <item sd="0" x="962"/>
        <item sd="0" x="988"/>
        <item sd="0" x="920"/>
        <item sd="0" x="314"/>
        <item sd="0" x="461"/>
        <item sd="0" x="850"/>
        <item sd="0" x="253"/>
        <item sd="0" x="396"/>
        <item sd="0" x="872"/>
        <item sd="0" x="401"/>
        <item sd="0" x="960"/>
        <item sd="0" x="150"/>
        <item sd="0" x="895"/>
        <item sd="0" x="277"/>
        <item sd="0" x="7"/>
        <item sd="0" x="22"/>
        <item sd="0" x="577"/>
        <item sd="0" x="941"/>
        <item sd="0" x="732"/>
        <item sd="0" x="677"/>
        <item sd="0" x="656"/>
        <item sd="0" x="538"/>
        <item sd="0" x="581"/>
        <item sd="0" x="173"/>
        <item sd="0" x="526"/>
        <item sd="0" x="501"/>
        <item sd="0" x="229"/>
        <item sd="0" x="673"/>
        <item sd="0" x="100"/>
        <item sd="0" x="534"/>
        <item sd="0" x="264"/>
        <item sd="0" x="733"/>
        <item sd="0" x="617"/>
        <item sd="0" x="493"/>
        <item sd="0" x="966"/>
        <item sd="0" x="535"/>
        <item sd="0" x="355"/>
        <item sd="0" x="209"/>
        <item sd="0" x="125"/>
        <item sd="0" x="230"/>
        <item sd="0" x="661"/>
        <item sd="0" x="886"/>
        <item sd="0" x="913"/>
        <item sd="0" x="689"/>
        <item sd="0" x="765"/>
        <item sd="0" x="570"/>
        <item sd="0" x="400"/>
        <item sd="0" x="745"/>
        <item sd="0" x="768"/>
        <item sd="0" x="893"/>
        <item sd="0" x="204"/>
        <item sd="0" x="685"/>
        <item sd="0" x="138"/>
        <item sd="0" x="129"/>
        <item sd="0" x="924"/>
        <item sd="0" x="69"/>
        <item sd="0" x="238"/>
        <item sd="0" x="419"/>
        <item sd="0" x="393"/>
        <item sd="0" x="490"/>
        <item sd="0" x="992"/>
        <item sd="0" x="638"/>
        <item sd="0" x="358"/>
        <item sd="0" x="767"/>
        <item sd="0" x="327"/>
        <item sd="0" x="616"/>
        <item sd="0" x="154"/>
        <item sd="0" x="757"/>
        <item sd="0" x="464"/>
        <item sd="0" x="660"/>
        <item sd="0" x="890"/>
        <item sd="0" x="110"/>
        <item sd="0" x="748"/>
        <item sd="0" x="975"/>
        <item sd="0" x="601"/>
        <item sd="0" x="319"/>
        <item sd="0" x="549"/>
        <item sd="0" x="572"/>
        <item sd="0" x="190"/>
        <item sd="0" x="569"/>
        <item sd="0" x="841"/>
        <item sd="0" x="106"/>
        <item sd="0" x="833"/>
        <item sd="0" x="411"/>
        <item sd="0" x="482"/>
        <item sd="0" x="123"/>
        <item sd="0" x="764"/>
        <item sd="0" x="285"/>
        <item sd="0" x="4"/>
        <item sd="0" x="781"/>
        <item sd="0" x="63"/>
        <item sd="0" x="460"/>
        <item sd="0" x="428"/>
        <item sd="0" x="170"/>
        <item sd="0" x="47"/>
        <item sd="0" x="451"/>
        <item sd="0" x="25"/>
        <item sd="0" x="186"/>
        <item sd="0" x="85"/>
        <item sd="0" x="255"/>
        <item sd="0" x="76"/>
        <item sd="0" x="178"/>
        <item sd="0" x="308"/>
        <item sd="0" x="444"/>
        <item sd="0" x="340"/>
        <item sd="0" x="780"/>
        <item sd="0" x="398"/>
        <item sd="0" x="376"/>
        <item sd="0" x="315"/>
        <item sd="0" x="453"/>
        <item sd="0" x="339"/>
        <item sd="0" x="216"/>
        <item sd="0" x="141"/>
        <item sd="0" x="406"/>
        <item sd="0" x="427"/>
        <item sd="0" x="881"/>
        <item sd="0" x="417"/>
        <item sd="0" x="653"/>
        <item sd="0" x="34"/>
        <item sd="0" x="692"/>
        <item sd="0" x="87"/>
        <item sd="0" x="15"/>
        <item sd="0" x="49"/>
        <item sd="0" x="483"/>
        <item sd="0" x="332"/>
        <item sd="0" x="66"/>
        <item sd="0" x="263"/>
        <item sd="0" x="166"/>
        <item sd="0" x="18"/>
        <item sd="0" x="473"/>
        <item sd="0" x="558"/>
        <item sd="0" x="655"/>
        <item sd="0" x="122"/>
        <item sd="0" x="313"/>
        <item sd="0" x="139"/>
        <item sd="0" x="326"/>
        <item sd="0" x="873"/>
        <item sd="0" x="519"/>
        <item sd="0" x="719"/>
        <item sd="0" x="305"/>
        <item sd="0" x="257"/>
        <item sd="0" x="769"/>
        <item sd="0" x="634"/>
        <item sd="0" x="80"/>
        <item sd="0" x="434"/>
        <item sd="0" x="790"/>
        <item sd="0" x="904"/>
        <item sd="0" x="584"/>
        <item sd="0" x="520"/>
        <item sd="0" x="418"/>
        <item sd="0" x="925"/>
        <item sd="0" x="163"/>
        <item sd="0" x="632"/>
        <item sd="0" x="495"/>
        <item sd="0" x="351"/>
        <item sd="0" x="41"/>
        <item sd="0" x="226"/>
        <item sd="0" x="693"/>
        <item sd="0" x="618"/>
        <item sd="0" x="295"/>
        <item sd="0" x="114"/>
        <item sd="0" x="573"/>
        <item sd="0" x="878"/>
        <item sd="0" x="290"/>
        <item sd="0" x="448"/>
        <item sd="0" x="84"/>
        <item sd="0" x="337"/>
        <item sd="0" x="741"/>
        <item sd="0" x="589"/>
        <item sd="0" x="275"/>
        <item sd="0" x="459"/>
        <item sd="0" x="679"/>
        <item sd="0" x="309"/>
        <item sd="0" x="770"/>
        <item sd="0" x="509"/>
        <item sd="0" x="883"/>
        <item sd="0" x="909"/>
        <item sd="0" x="236"/>
        <item sd="0" x="181"/>
        <item sd="0" x="657"/>
        <item sd="0" x="852"/>
        <item sd="0" x="342"/>
        <item sd="0" x="916"/>
        <item sd="0" x="720"/>
        <item sd="0" x="152"/>
        <item sd="0" x="822"/>
        <item sd="0" x="134"/>
        <item sd="0" x="854"/>
        <item sd="0" x="530"/>
        <item sd="0" x="153"/>
        <item sd="0" x="89"/>
        <item sd="0" x="477"/>
        <item sd="0" x="431"/>
        <item sd="0" x="868"/>
        <item sd="0" x="691"/>
        <item sd="0" x="463"/>
        <item sd="0" x="814"/>
        <item sd="0" x="284"/>
        <item sd="0" x="985"/>
        <item sd="0" x="30"/>
        <item sd="0" x="987"/>
        <item sd="0" x="336"/>
        <item sd="0" x="779"/>
        <item sd="0" x="919"/>
        <item sd="0" x="321"/>
        <item sd="0" x="109"/>
        <item sd="0" x="605"/>
        <item sd="0" x="375"/>
        <item sd="0" x="192"/>
        <item sd="0" x="298"/>
        <item sd="0" x="201"/>
        <item sd="0" x="75"/>
        <item sd="0" x="869"/>
        <item sd="0" x="529"/>
        <item sd="0" x="240"/>
        <item sd="0" x="786"/>
        <item sd="0" x="159"/>
        <item sd="0" x="552"/>
        <item sd="0" x="445"/>
        <item sd="0" x="269"/>
        <item sd="0" x="410"/>
        <item sd="0" x="929"/>
        <item sd="0" x="955"/>
        <item sd="0" x="954"/>
        <item sd="0" x="0"/>
        <item sd="0" x="113"/>
        <item sd="0" x="27"/>
        <item sd="0" x="108"/>
        <item sd="0" x="654"/>
        <item sd="0" x="811"/>
        <item sd="0" x="296"/>
        <item sd="0" x="550"/>
        <item sd="0" x="437"/>
        <item sd="0" x="364"/>
        <item sd="0" x="792"/>
        <item sd="0" x="744"/>
        <item sd="0" x="892"/>
        <item sd="0" x="592"/>
        <item sd="0" x="839"/>
        <item sd="0" x="571"/>
        <item sd="0" x="98"/>
        <item sd="0" x="301"/>
        <item sd="0" x="172"/>
        <item sd="0" x="426"/>
        <item sd="0" x="292"/>
        <item sd="0" x="608"/>
        <item sd="0" x="283"/>
        <item sd="0" x="304"/>
        <item sd="0" x="222"/>
        <item sd="0" x="119"/>
        <item sd="0" x="270"/>
        <item sd="0" x="808"/>
        <item sd="0" x="403"/>
        <item sd="0" x="866"/>
        <item sd="0" x="857"/>
        <item sd="0" x="540"/>
        <item sd="0" x="842"/>
        <item sd="0" x="378"/>
        <item sd="0" x="335"/>
        <item sd="0" x="876"/>
        <item sd="0" x="801"/>
        <item sd="0" x="9"/>
        <item sd="0" x="597"/>
        <item sd="0" x="311"/>
        <item sd="0" x="318"/>
        <item sd="0" x="353"/>
        <item sd="0" x="763"/>
        <item sd="0" x="91"/>
        <item sd="0" x="859"/>
        <item sd="0" x="55"/>
        <item sd="0" x="863"/>
        <item sd="0" x="619"/>
        <item sd="0" x="53"/>
        <item sd="0" x="424"/>
        <item sd="0" x="575"/>
        <item sd="0" x="239"/>
        <item sd="0" x="32"/>
        <item sd="0" x="963"/>
        <item sd="0" x="291"/>
        <item sd="0" x="235"/>
        <item sd="0" x="840"/>
        <item sd="0" x="555"/>
        <item sd="0" x="826"/>
        <item sd="0" x="58"/>
        <item sd="0" x="294"/>
        <item sd="0" x="887"/>
        <item sd="0" x="603"/>
        <item sd="0" x="456"/>
        <item sd="0" x="524"/>
        <item sd="0" x="777"/>
        <item sd="0" x="551"/>
        <item sd="0" x="194"/>
        <item sd="0" x="902"/>
        <item sd="0" x="967"/>
        <item sd="0" x="845"/>
        <item sd="0" x="82"/>
        <item sd="0" x="208"/>
        <item sd="0" x="145"/>
        <item sd="0" x="435"/>
        <item sd="0" x="135"/>
        <item sd="0" x="11"/>
        <item sd="0" x="586"/>
        <item sd="0" x="688"/>
        <item sd="0" x="78"/>
        <item sd="0" x="968"/>
        <item sd="0" x="366"/>
        <item sd="0" x="341"/>
        <item sd="0" x="151"/>
        <item sd="0" x="560"/>
        <item sd="0" x="932"/>
        <item sd="0" x="102"/>
        <item sd="0" x="1"/>
        <item sd="0" x="37"/>
        <item sd="0" x="789"/>
        <item sd="0" x="245"/>
        <item sd="0" x="6"/>
        <item sd="0" x="196"/>
        <item sd="0" x="694"/>
        <item sd="0" x="884"/>
        <item sd="0" x="633"/>
        <item sd="0" x="807"/>
        <item sd="0" x="64"/>
        <item sd="0" x="914"/>
        <item sd="0" x="711"/>
        <item sd="0" x="164"/>
        <item sd="0" x="454"/>
        <item sd="0" x="628"/>
        <item sd="0" x="562"/>
        <item sd="0" x="818"/>
        <item sd="0" x="496"/>
        <item sd="0" x="505"/>
        <item sd="0" x="944"/>
        <item sd="0" x="612"/>
        <item sd="0" x="718"/>
        <item sd="0" x="794"/>
        <item sd="0" x="93"/>
        <item sd="0" x="753"/>
        <item sd="0" x="695"/>
        <item sd="0" x="433"/>
        <item sd="0" x="381"/>
        <item sd="0" x="894"/>
        <item sd="0" x="160"/>
        <item sd="0" x="516"/>
        <item sd="0" x="870"/>
        <item sd="0" x="784"/>
        <item sd="0" x="756"/>
        <item sd="0" x="443"/>
        <item sd="0" x="322"/>
        <item sd="0" x="365"/>
        <item sd="0" x="331"/>
        <item sd="0" x="642"/>
        <item sd="0" x="508"/>
        <item sd="0" x="776"/>
        <item sd="0" x="971"/>
        <item sd="0" x="621"/>
        <item sd="0" x="10"/>
        <item sd="0" x="158"/>
        <item sd="0" x="956"/>
        <item sd="0" x="793"/>
        <item sd="0" x="21"/>
        <item sd="0" x="755"/>
        <item sd="0" x="834"/>
        <item sd="0" x="228"/>
        <item sd="0" x="175"/>
        <item sd="0" x="678"/>
        <item sd="0" x="752"/>
        <item sd="0" x="484"/>
        <item sd="0" x="698"/>
        <item t="default" sd="0"/>
      </items>
      <autoSortScope>
        <pivotArea dataOnly="0" outline="0" fieldPosition="0">
          <references count="1">
            <reference field="4294967294" count="1" selected="0">
              <x v="0"/>
            </reference>
          </references>
        </pivotArea>
      </autoSortScope>
    </pivotField>
    <pivotField dataField="1" showAll="0"/>
    <pivotField showAll="0"/>
    <pivotField showAll="0">
      <items count="20">
        <item x="17"/>
        <item x="11"/>
        <item x="3"/>
        <item x="2"/>
        <item x="1"/>
        <item x="7"/>
        <item x="9"/>
        <item x="15"/>
        <item x="0"/>
        <item x="5"/>
        <item x="10"/>
        <item x="13"/>
        <item x="6"/>
        <item x="16"/>
        <item x="14"/>
        <item x="4"/>
        <item x="8"/>
        <item x="12"/>
        <item x="18"/>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axis="axisRow" showAll="0">
      <items count="20">
        <item x="17"/>
        <item x="11"/>
        <item x="3"/>
        <item x="2"/>
        <item x="1"/>
        <item x="7"/>
        <item x="9"/>
        <item x="15"/>
        <item x="0"/>
        <item x="5"/>
        <item x="10"/>
        <item x="13"/>
        <item x="6"/>
        <item x="16"/>
        <item x="14"/>
        <item x="4"/>
        <item x="8"/>
        <item x="12"/>
        <item x="18"/>
        <item t="default"/>
      </items>
    </pivotField>
    <pivotField axis="axisRow" showAll="0" sortType="descending">
      <items count="52">
        <item x="36"/>
        <item x="44"/>
        <item x="8"/>
        <item x="30"/>
        <item x="48"/>
        <item x="18"/>
        <item x="7"/>
        <item x="6"/>
        <item x="9"/>
        <item x="41"/>
        <item x="17"/>
        <item x="11"/>
        <item x="45"/>
        <item x="43"/>
        <item x="12"/>
        <item x="49"/>
        <item x="33"/>
        <item x="32"/>
        <item x="0"/>
        <item x="22"/>
        <item x="42"/>
        <item x="28"/>
        <item x="31"/>
        <item x="2"/>
        <item x="26"/>
        <item x="25"/>
        <item x="37"/>
        <item x="40"/>
        <item x="10"/>
        <item x="46"/>
        <item x="27"/>
        <item x="14"/>
        <item x="47"/>
        <item x="15"/>
        <item x="13"/>
        <item x="3"/>
        <item x="50"/>
        <item x="21"/>
        <item x="29"/>
        <item x="4"/>
        <item x="19"/>
        <item x="34"/>
        <item x="38"/>
        <item x="16"/>
        <item x="23"/>
        <item x="35"/>
        <item x="20"/>
        <item x="5"/>
        <item x="1"/>
        <item x="24"/>
        <item x="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3">
    <field x="1"/>
    <field x="15"/>
    <field x="14"/>
  </rowFields>
  <rowItems count="11">
    <i>
      <x v="851"/>
    </i>
    <i>
      <x v="938"/>
    </i>
    <i>
      <x v="569"/>
    </i>
    <i>
      <x v="156"/>
    </i>
    <i>
      <x v="715"/>
    </i>
    <i>
      <x v="579"/>
    </i>
    <i>
      <x v="942"/>
    </i>
    <i>
      <x v="641"/>
    </i>
    <i>
      <x v="469"/>
    </i>
    <i>
      <x v="888"/>
    </i>
    <i t="grand">
      <x/>
    </i>
  </rowItems>
  <colItems count="1">
    <i/>
  </colItems>
  <dataFields count="1">
    <dataField name="Number Subscribers" fld="2" baseField="0" baseItem="0" numFmtId="3"/>
  </dataFields>
  <formats count="79">
    <format dxfId="186">
      <pivotArea type="all" dataOnly="0" outline="0" fieldPosition="0"/>
    </format>
    <format dxfId="185">
      <pivotArea outline="0" collapsedLevelsAreSubtotals="1" fieldPosition="0"/>
    </format>
    <format dxfId="184">
      <pivotArea field="15" type="button" dataOnly="0" labelOnly="1" outline="0" axis="axisRow" fieldPosition="1"/>
    </format>
    <format dxfId="183">
      <pivotArea dataOnly="0" labelOnly="1" fieldPosition="0">
        <references count="1">
          <reference field="15" count="0"/>
        </references>
      </pivotArea>
    </format>
    <format dxfId="182">
      <pivotArea dataOnly="0" labelOnly="1" grandRow="1" outline="0" fieldPosition="0"/>
    </format>
    <format dxfId="181">
      <pivotArea dataOnly="0" labelOnly="1" fieldPosition="0">
        <references count="2">
          <reference field="1" count="10">
            <x v="55"/>
            <x v="137"/>
            <x v="188"/>
            <x v="322"/>
            <x v="328"/>
            <x v="342"/>
            <x v="411"/>
            <x v="518"/>
            <x v="556"/>
            <x v="991"/>
          </reference>
          <reference field="15" count="0" selected="0"/>
        </references>
      </pivotArea>
    </format>
    <format dxfId="180">
      <pivotArea dataOnly="0" labelOnly="1" outline="0" axis="axisValues" fieldPosition="0"/>
    </format>
    <format dxfId="179">
      <pivotArea type="all" dataOnly="0" outline="0" fieldPosition="0"/>
    </format>
    <format dxfId="178">
      <pivotArea outline="0" collapsedLevelsAreSubtotals="1" fieldPosition="0"/>
    </format>
    <format dxfId="177">
      <pivotArea field="15" type="button" dataOnly="0" labelOnly="1" outline="0" axis="axisRow" fieldPosition="1"/>
    </format>
    <format dxfId="176">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5">
      <pivotArea dataOnly="0" labelOnly="1" fieldPosition="0">
        <references count="1">
          <reference field="15" count="1">
            <x v="50"/>
          </reference>
        </references>
      </pivotArea>
    </format>
    <format dxfId="174">
      <pivotArea dataOnly="0" labelOnly="1" grandRow="1" outline="0" fieldPosition="0"/>
    </format>
    <format dxfId="173">
      <pivotArea dataOnly="0" labelOnly="1" fieldPosition="0">
        <references count="2">
          <reference field="1" count="1">
            <x v="482"/>
          </reference>
          <reference field="15" count="1" selected="0">
            <x v="0"/>
          </reference>
        </references>
      </pivotArea>
    </format>
    <format dxfId="172">
      <pivotArea dataOnly="0" labelOnly="1" fieldPosition="0">
        <references count="2">
          <reference field="1" count="1">
            <x v="578"/>
          </reference>
          <reference field="15" count="1" selected="0">
            <x v="1"/>
          </reference>
        </references>
      </pivotArea>
    </format>
    <format dxfId="171">
      <pivotArea dataOnly="0" labelOnly="1" fieldPosition="0">
        <references count="2">
          <reference field="1" count="10">
            <x v="43"/>
            <x v="108"/>
            <x v="227"/>
            <x v="240"/>
            <x v="272"/>
            <x v="452"/>
            <x v="514"/>
            <x v="630"/>
            <x v="686"/>
            <x v="816"/>
          </reference>
          <reference field="15" count="1" selected="0">
            <x v="2"/>
          </reference>
        </references>
      </pivotArea>
    </format>
    <format dxfId="170">
      <pivotArea dataOnly="0" labelOnly="1" fieldPosition="0">
        <references count="2">
          <reference field="1" count="9">
            <x v="118"/>
            <x v="149"/>
            <x v="348"/>
            <x v="349"/>
            <x v="391"/>
            <x v="454"/>
            <x v="461"/>
            <x v="801"/>
            <x v="842"/>
          </reference>
          <reference field="15" count="1" selected="0">
            <x v="3"/>
          </reference>
        </references>
      </pivotArea>
    </format>
    <format dxfId="169">
      <pivotArea dataOnly="0" labelOnly="1" fieldPosition="0">
        <references count="2">
          <reference field="1" count="1">
            <x v="388"/>
          </reference>
          <reference field="15" count="1" selected="0">
            <x v="4"/>
          </reference>
        </references>
      </pivotArea>
    </format>
    <format dxfId="168">
      <pivotArea dataOnly="0" labelOnly="1" fieldPosition="0">
        <references count="2">
          <reference field="1" count="1">
            <x v="682"/>
          </reference>
          <reference field="15" count="1" selected="0">
            <x v="5"/>
          </reference>
        </references>
      </pivotArea>
    </format>
    <format dxfId="167">
      <pivotArea dataOnly="0" labelOnly="1" fieldPosition="0">
        <references count="2">
          <reference field="1" count="10">
            <x v="137"/>
            <x v="249"/>
            <x v="273"/>
            <x v="291"/>
            <x v="322"/>
            <x v="502"/>
            <x v="519"/>
            <x v="679"/>
            <x v="896"/>
            <x v="910"/>
          </reference>
          <reference field="15" count="1" selected="0">
            <x v="6"/>
          </reference>
        </references>
      </pivotArea>
    </format>
    <format dxfId="166">
      <pivotArea dataOnly="0" labelOnly="1" fieldPosition="0">
        <references count="2">
          <reference field="1" count="10">
            <x v="224"/>
            <x v="270"/>
            <x v="419"/>
            <x v="636"/>
            <x v="720"/>
            <x v="770"/>
            <x v="813"/>
            <x v="870"/>
            <x v="875"/>
            <x v="902"/>
          </reference>
          <reference field="15" count="1" selected="0">
            <x v="7"/>
          </reference>
        </references>
      </pivotArea>
    </format>
    <format dxfId="165">
      <pivotArea dataOnly="0" labelOnly="1" fieldPosition="0">
        <references count="2">
          <reference field="1" count="4">
            <x v="199"/>
            <x v="346"/>
            <x v="373"/>
            <x v="413"/>
          </reference>
          <reference field="15" count="1" selected="0">
            <x v="8"/>
          </reference>
        </references>
      </pivotArea>
    </format>
    <format dxfId="164">
      <pivotArea dataOnly="0" labelOnly="1" fieldPosition="0">
        <references count="2">
          <reference field="1" count="1">
            <x v="957"/>
          </reference>
          <reference field="15" count="1" selected="0">
            <x v="9"/>
          </reference>
        </references>
      </pivotArea>
    </format>
    <format dxfId="163">
      <pivotArea dataOnly="0" labelOnly="1" fieldPosition="0">
        <references count="2">
          <reference field="1" count="10">
            <x v="51"/>
            <x v="58"/>
            <x v="134"/>
            <x v="157"/>
            <x v="250"/>
            <x v="381"/>
            <x v="394"/>
            <x v="424"/>
            <x v="717"/>
            <x v="835"/>
          </reference>
          <reference field="15" count="1" selected="0">
            <x v="10"/>
          </reference>
        </references>
      </pivotArea>
    </format>
    <format dxfId="162">
      <pivotArea dataOnly="0" labelOnly="1" fieldPosition="0">
        <references count="2">
          <reference field="1" count="1">
            <x v="15"/>
          </reference>
          <reference field="15" count="1" selected="0">
            <x v="11"/>
          </reference>
        </references>
      </pivotArea>
    </format>
    <format dxfId="161">
      <pivotArea dataOnly="0" labelOnly="1" fieldPosition="0">
        <references count="2">
          <reference field="1" count="2">
            <x v="219"/>
            <x v="668"/>
          </reference>
          <reference field="15" count="1" selected="0">
            <x v="12"/>
          </reference>
        </references>
      </pivotArea>
    </format>
    <format dxfId="160">
      <pivotArea dataOnly="0" labelOnly="1" fieldPosition="0">
        <references count="2">
          <reference field="1" count="2">
            <x v="561"/>
            <x v="953"/>
          </reference>
          <reference field="15" count="1" selected="0">
            <x v="13"/>
          </reference>
        </references>
      </pivotArea>
    </format>
    <format dxfId="159">
      <pivotArea dataOnly="0" labelOnly="1" fieldPosition="0">
        <references count="2">
          <reference field="1" count="1">
            <x v="274"/>
          </reference>
          <reference field="15" count="1" selected="0">
            <x v="14"/>
          </reference>
        </references>
      </pivotArea>
    </format>
    <format dxfId="158">
      <pivotArea dataOnly="0" labelOnly="1" fieldPosition="0">
        <references count="2">
          <reference field="1" count="1">
            <x v="121"/>
          </reference>
          <reference field="15" count="1" selected="0">
            <x v="15"/>
          </reference>
        </references>
      </pivotArea>
    </format>
    <format dxfId="157">
      <pivotArea dataOnly="0" labelOnly="1" fieldPosition="0">
        <references count="2">
          <reference field="1" count="6">
            <x v="175"/>
            <x v="281"/>
            <x v="493"/>
            <x v="735"/>
            <x v="756"/>
            <x v="992"/>
          </reference>
          <reference field="15" count="1" selected="0">
            <x v="16"/>
          </reference>
        </references>
      </pivotArea>
    </format>
    <format dxfId="156">
      <pivotArea dataOnly="0" labelOnly="1" fieldPosition="0">
        <references count="2">
          <reference field="1" count="7">
            <x v="90"/>
            <x v="171"/>
            <x v="333"/>
            <x v="450"/>
            <x v="857"/>
            <x v="933"/>
            <x v="935"/>
          </reference>
          <reference field="15" count="1" selected="0">
            <x v="17"/>
          </reference>
        </references>
      </pivotArea>
    </format>
    <format dxfId="155">
      <pivotArea dataOnly="0" labelOnly="1" fieldPosition="0">
        <references count="2">
          <reference field="1" count="10">
            <x v="151"/>
            <x v="164"/>
            <x v="311"/>
            <x v="715"/>
            <x v="723"/>
            <x v="748"/>
            <x v="851"/>
            <x v="853"/>
            <x v="982"/>
            <x v="986"/>
          </reference>
          <reference field="15" count="1" selected="0">
            <x v="18"/>
          </reference>
        </references>
      </pivotArea>
    </format>
    <format dxfId="154">
      <pivotArea dataOnly="0" labelOnly="1" fieldPosition="0">
        <references count="2">
          <reference field="1" count="10">
            <x v="34"/>
            <x v="78"/>
            <x v="82"/>
            <x v="196"/>
            <x v="285"/>
            <x v="364"/>
            <x v="400"/>
            <x v="666"/>
            <x v="680"/>
            <x v="841"/>
          </reference>
          <reference field="15" count="1" selected="0">
            <x v="19"/>
          </reference>
        </references>
      </pivotArea>
    </format>
    <format dxfId="153">
      <pivotArea dataOnly="0" labelOnly="1" fieldPosition="0">
        <references count="2">
          <reference field="1" count="2">
            <x v="543"/>
            <x v="969"/>
          </reference>
          <reference field="15" count="1" selected="0">
            <x v="20"/>
          </reference>
        </references>
      </pivotArea>
    </format>
    <format dxfId="152">
      <pivotArea dataOnly="0" labelOnly="1" fieldPosition="0">
        <references count="2">
          <reference field="1" count="1">
            <x v="384"/>
          </reference>
          <reference field="15" count="1" selected="0">
            <x v="21"/>
          </reference>
        </references>
      </pivotArea>
    </format>
    <format dxfId="151">
      <pivotArea dataOnly="0" labelOnly="1" fieldPosition="0">
        <references count="2">
          <reference field="1" count="2">
            <x v="194"/>
            <x v="625"/>
          </reference>
          <reference field="15" count="1" selected="0">
            <x v="22"/>
          </reference>
        </references>
      </pivotArea>
    </format>
    <format dxfId="150">
      <pivotArea dataOnly="0" labelOnly="1" fieldPosition="0">
        <references count="2">
          <reference field="1" count="5">
            <x v="85"/>
            <x v="377"/>
            <x v="417"/>
            <x v="641"/>
            <x v="702"/>
          </reference>
          <reference field="15" count="1" selected="0">
            <x v="23"/>
          </reference>
        </references>
      </pivotArea>
    </format>
    <format dxfId="149">
      <pivotArea dataOnly="0" labelOnly="1" fieldPosition="0">
        <references count="2">
          <reference field="1" count="3">
            <x v="423"/>
            <x v="836"/>
            <x v="951"/>
          </reference>
          <reference field="15" count="1" selected="0">
            <x v="24"/>
          </reference>
        </references>
      </pivotArea>
    </format>
    <format dxfId="148">
      <pivotArea dataOnly="0" labelOnly="1" fieldPosition="0">
        <references count="2">
          <reference field="1" count="1">
            <x v="20"/>
          </reference>
          <reference field="15" count="1" selected="0">
            <x v="25"/>
          </reference>
        </references>
      </pivotArea>
    </format>
    <format dxfId="147">
      <pivotArea dataOnly="0" labelOnly="1" fieldPosition="0">
        <references count="2">
          <reference field="1" count="1">
            <x v="197"/>
          </reference>
          <reference field="15" count="1" selected="0">
            <x v="26"/>
          </reference>
        </references>
      </pivotArea>
    </format>
    <format dxfId="146">
      <pivotArea dataOnly="0" labelOnly="1" fieldPosition="0">
        <references count="2">
          <reference field="1" count="1">
            <x v="468"/>
          </reference>
          <reference field="15" count="1" selected="0">
            <x v="27"/>
          </reference>
        </references>
      </pivotArea>
    </format>
    <format dxfId="145">
      <pivotArea dataOnly="0" labelOnly="1" fieldPosition="0">
        <references count="2">
          <reference field="1" count="10">
            <x v="77"/>
            <x v="81"/>
            <x v="298"/>
            <x v="412"/>
            <x v="441"/>
            <x v="498"/>
            <x v="505"/>
            <x v="533"/>
            <x v="571"/>
            <x v="941"/>
          </reference>
          <reference field="15" count="1" selected="0">
            <x v="28"/>
          </reference>
        </references>
      </pivotArea>
    </format>
    <format dxfId="144">
      <pivotArea dataOnly="0" labelOnly="1" fieldPosition="0">
        <references count="2">
          <reference field="1" count="1">
            <x v="699"/>
          </reference>
          <reference field="15" count="1" selected="0">
            <x v="29"/>
          </reference>
        </references>
      </pivotArea>
    </format>
    <format dxfId="143">
      <pivotArea dataOnly="0" labelOnly="1" fieldPosition="0">
        <references count="2">
          <reference field="1" count="3">
            <x v="606"/>
            <x v="754"/>
            <x v="955"/>
          </reference>
          <reference field="15" count="1" selected="0">
            <x v="30"/>
          </reference>
        </references>
      </pivotArea>
    </format>
    <format dxfId="142">
      <pivotArea dataOnly="0" labelOnly="1" fieldPosition="0">
        <references count="2">
          <reference field="1" count="7">
            <x v="64"/>
            <x v="300"/>
            <x v="335"/>
            <x v="351"/>
            <x v="661"/>
            <x v="703"/>
            <x v="919"/>
          </reference>
          <reference field="15" count="1" selected="0">
            <x v="31"/>
          </reference>
        </references>
      </pivotArea>
    </format>
    <format dxfId="141">
      <pivotArea dataOnly="0" labelOnly="1" fieldPosition="0">
        <references count="2">
          <reference field="1" count="1">
            <x v="225"/>
          </reference>
          <reference field="15" count="1" selected="0">
            <x v="32"/>
          </reference>
        </references>
      </pivotArea>
    </format>
    <format dxfId="140">
      <pivotArea dataOnly="0" labelOnly="1" fieldPosition="0">
        <references count="2">
          <reference field="1" count="10">
            <x v="23"/>
            <x v="24"/>
            <x v="304"/>
            <x v="306"/>
            <x v="380"/>
            <x v="599"/>
            <x v="664"/>
            <x v="667"/>
            <x v="916"/>
            <x v="988"/>
          </reference>
          <reference field="15" count="1" selected="0">
            <x v="33"/>
          </reference>
        </references>
      </pivotArea>
    </format>
    <format dxfId="139">
      <pivotArea dataOnly="0" labelOnly="1" fieldPosition="0">
        <references count="2">
          <reference field="1" count="6">
            <x v="80"/>
            <x v="339"/>
            <x v="503"/>
            <x v="604"/>
            <x v="622"/>
            <x v="669"/>
          </reference>
          <reference field="15" count="1" selected="0">
            <x v="34"/>
          </reference>
        </references>
      </pivotArea>
    </format>
    <format dxfId="138">
      <pivotArea dataOnly="0" labelOnly="1" fieldPosition="0">
        <references count="2">
          <reference field="1" count="10">
            <x v="301"/>
            <x v="345"/>
            <x v="469"/>
            <x v="473"/>
            <x v="476"/>
            <x v="523"/>
            <x v="815"/>
            <x v="860"/>
            <x v="948"/>
            <x v="959"/>
          </reference>
          <reference field="15" count="1" selected="0">
            <x v="35"/>
          </reference>
        </references>
      </pivotArea>
    </format>
    <format dxfId="137">
      <pivotArea dataOnly="0" labelOnly="1" fieldPosition="0">
        <references count="2">
          <reference field="1" count="1">
            <x v="215"/>
          </reference>
          <reference field="15" count="1" selected="0">
            <x v="36"/>
          </reference>
        </references>
      </pivotArea>
    </format>
    <format dxfId="136">
      <pivotArea dataOnly="0" labelOnly="1" fieldPosition="0">
        <references count="2">
          <reference field="1" count="10">
            <x v="4"/>
            <x v="83"/>
            <x v="426"/>
            <x v="557"/>
            <x v="691"/>
            <x v="725"/>
            <x v="946"/>
            <x v="952"/>
            <x v="960"/>
            <x v="963"/>
          </reference>
          <reference field="15" count="1" selected="0">
            <x v="37"/>
          </reference>
        </references>
      </pivotArea>
    </format>
    <format dxfId="135">
      <pivotArea dataOnly="0" labelOnly="1" fieldPosition="0">
        <references count="2">
          <reference field="1" count="3">
            <x v="464"/>
            <x v="580"/>
            <x v="705"/>
          </reference>
          <reference field="15" count="1" selected="0">
            <x v="38"/>
          </reference>
        </references>
      </pivotArea>
    </format>
    <format dxfId="134">
      <pivotArea dataOnly="0" labelOnly="1" fieldPosition="0">
        <references count="2">
          <reference field="1" count="11">
            <x v="5"/>
            <x v="84"/>
            <x v="109"/>
            <x v="353"/>
            <x v="389"/>
            <x v="421"/>
            <x v="431"/>
            <x v="559"/>
            <x v="618"/>
            <x v="739"/>
            <x v="956"/>
          </reference>
          <reference field="15" count="1" selected="0">
            <x v="39"/>
          </reference>
        </references>
      </pivotArea>
    </format>
    <format dxfId="133">
      <pivotArea dataOnly="0" labelOnly="1" fieldPosition="0">
        <references count="2">
          <reference field="1" count="10">
            <x v="70"/>
            <x v="153"/>
            <x v="244"/>
            <x v="460"/>
            <x v="549"/>
            <x v="818"/>
            <x v="822"/>
            <x v="847"/>
            <x v="876"/>
            <x v="915"/>
          </reference>
          <reference field="15" count="1" selected="0">
            <x v="40"/>
          </reference>
        </references>
      </pivotArea>
    </format>
    <format dxfId="132">
      <pivotArea dataOnly="0" labelOnly="1" fieldPosition="0">
        <references count="2">
          <reference field="1" count="5">
            <x v="72"/>
            <x v="551"/>
            <x v="585"/>
            <x v="626"/>
            <x v="687"/>
          </reference>
          <reference field="15" count="1" selected="0">
            <x v="41"/>
          </reference>
        </references>
      </pivotArea>
    </format>
    <format dxfId="131">
      <pivotArea dataOnly="0" labelOnly="1" fieldPosition="0">
        <references count="2">
          <reference field="1" count="1">
            <x v="277"/>
          </reference>
          <reference field="15" count="1" selected="0">
            <x v="42"/>
          </reference>
        </references>
      </pivotArea>
    </format>
    <format dxfId="130">
      <pivotArea dataOnly="0" labelOnly="1" fieldPosition="0">
        <references count="2">
          <reference field="1" count="12">
            <x v="41"/>
            <x v="49"/>
            <x v="143"/>
            <x v="144"/>
            <x v="307"/>
            <x v="309"/>
            <x v="323"/>
            <x v="430"/>
            <x v="695"/>
            <x v="922"/>
            <x v="962"/>
            <x v="978"/>
          </reference>
          <reference field="15" count="1" selected="0">
            <x v="43"/>
          </reference>
        </references>
      </pivotArea>
    </format>
    <format dxfId="129">
      <pivotArea dataOnly="0" labelOnly="1" fieldPosition="0">
        <references count="2">
          <reference field="1" count="6">
            <x v="96"/>
            <x v="251"/>
            <x v="446"/>
            <x v="592"/>
            <x v="621"/>
            <x v="776"/>
          </reference>
          <reference field="15" count="1" selected="0">
            <x v="44"/>
          </reference>
        </references>
      </pivotArea>
    </format>
    <format dxfId="128">
      <pivotArea dataOnly="0" labelOnly="1" fieldPosition="0">
        <references count="2">
          <reference field="1" count="8">
            <x v="455"/>
            <x v="597"/>
            <x v="732"/>
            <x v="734"/>
            <x v="880"/>
            <x v="949"/>
            <x v="950"/>
            <x v="973"/>
          </reference>
          <reference field="15" count="1" selected="0">
            <x v="45"/>
          </reference>
        </references>
      </pivotArea>
    </format>
    <format dxfId="127">
      <pivotArea dataOnly="0" labelOnly="1" fieldPosition="0">
        <references count="2">
          <reference field="1" count="7">
            <x v="42"/>
            <x v="275"/>
            <x v="614"/>
            <x v="726"/>
            <x v="727"/>
            <x v="772"/>
            <x v="976"/>
          </reference>
          <reference field="15" count="1" selected="0">
            <x v="46"/>
          </reference>
        </references>
      </pivotArea>
    </format>
    <format dxfId="126">
      <pivotArea dataOnly="0" labelOnly="1" fieldPosition="0">
        <references count="2">
          <reference field="1" count="10">
            <x v="7"/>
            <x v="28"/>
            <x v="159"/>
            <x v="182"/>
            <x v="189"/>
            <x v="234"/>
            <x v="447"/>
            <x v="566"/>
            <x v="612"/>
            <x v="638"/>
          </reference>
          <reference field="15" count="1" selected="0">
            <x v="47"/>
          </reference>
        </references>
      </pivotArea>
    </format>
    <format dxfId="125">
      <pivotArea dataOnly="0" labelOnly="1" fieldPosition="0">
        <references count="2">
          <reference field="1" count="10">
            <x v="156"/>
            <x v="293"/>
            <x v="569"/>
            <x v="579"/>
            <x v="642"/>
            <x v="755"/>
            <x v="888"/>
            <x v="927"/>
            <x v="938"/>
            <x v="942"/>
          </reference>
          <reference field="15" count="1" selected="0">
            <x v="48"/>
          </reference>
        </references>
      </pivotArea>
    </format>
    <format dxfId="124">
      <pivotArea dataOnly="0" labelOnly="1" fieldPosition="0">
        <references count="2">
          <reference field="1" count="1">
            <x v="934"/>
          </reference>
          <reference field="15" count="1" selected="0">
            <x v="49"/>
          </reference>
        </references>
      </pivotArea>
    </format>
    <format dxfId="123">
      <pivotArea dataOnly="0" labelOnly="1" fieldPosition="0">
        <references count="2">
          <reference field="1" count="3">
            <x v="267"/>
            <x v="477"/>
            <x v="649"/>
          </reference>
          <reference field="15" count="1" selected="0">
            <x v="50"/>
          </reference>
        </references>
      </pivotArea>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15" type="button" dataOnly="0" labelOnly="1" outline="0" axis="axisRow" fieldPosition="1"/>
    </format>
    <format dxfId="118">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7">
      <pivotArea dataOnly="0" labelOnly="1" fieldPosition="0">
        <references count="1">
          <reference field="15" count="1">
            <x v="50"/>
          </reference>
        </references>
      </pivotArea>
    </format>
    <format dxfId="116">
      <pivotArea dataOnly="0" labelOnly="1" grandRow="1" outline="0" fieldPosition="0"/>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15" type="button" dataOnly="0" labelOnly="1" outline="0" axis="axisRow" fieldPosition="1"/>
    </format>
    <format dxfId="111">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0">
      <pivotArea dataOnly="0" labelOnly="1" fieldPosition="0">
        <references count="1">
          <reference field="15" count="1">
            <x v="50"/>
          </reference>
        </references>
      </pivotArea>
    </format>
    <format dxfId="109">
      <pivotArea dataOnly="0" labelOnly="1" grandRow="1" outline="0" fieldPosition="0"/>
    </format>
    <format dxfId="108">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1" count="1" selected="0">
            <x v="240"/>
          </reference>
        </references>
      </pivotArea>
    </chartFormat>
  </chartFormats>
  <pivotTableStyleInfo name="PivotStyleMedium9"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5AE5F1-FAD0-4A1D-8E5E-85E51EE8D4A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fieldListSortAscending="1">
  <location ref="O34:BO55" firstHeaderRow="1" firstDataRow="3" firstDataCol="1"/>
  <pivotFields count="29">
    <pivotField showAll="0"/>
    <pivotField axis="axisCol" showAll="0" measureFilter="1" sortType="descending">
      <items count="996">
        <item x="940"/>
        <item x="791"/>
        <item x="972"/>
        <item x="817"/>
        <item x="217"/>
        <item x="250"/>
        <item x="697"/>
        <item x="16"/>
        <item x="368"/>
        <item x="624"/>
        <item x="394"/>
        <item x="713"/>
        <item x="908"/>
        <item x="395"/>
        <item x="680"/>
        <item x="50"/>
        <item x="751"/>
        <item x="33"/>
        <item x="537"/>
        <item x="715"/>
        <item x="157"/>
        <item x="96"/>
        <item x="237"/>
        <item x="60"/>
        <item x="662"/>
        <item x="831"/>
        <item x="923"/>
        <item x="806"/>
        <item x="165"/>
        <item x="663"/>
        <item x="931"/>
        <item x="182"/>
        <item x="180"/>
        <item x="588"/>
        <item x="161"/>
        <item x="815"/>
        <item x="471"/>
        <item x="921"/>
        <item x="288"/>
        <item x="299"/>
        <item x="212"/>
        <item x="61"/>
        <item x="911"/>
        <item x="261"/>
        <item x="899"/>
        <item x="810"/>
        <item x="568"/>
        <item x="450"/>
        <item x="798"/>
        <item x="515"/>
        <item x="242"/>
        <item x="384"/>
        <item x="252"/>
        <item x="843"/>
        <item x="478"/>
        <item x="527"/>
        <item x="983"/>
        <item x="602"/>
        <item x="241"/>
        <item x="517"/>
        <item x="521"/>
        <item x="42"/>
        <item x="502"/>
        <item x="615"/>
        <item x="65"/>
        <item x="416"/>
        <item x="171"/>
        <item x="849"/>
        <item x="805"/>
        <item x="730"/>
        <item x="176"/>
        <item x="392"/>
        <item x="370"/>
        <item x="982"/>
        <item x="838"/>
        <item x="343"/>
        <item x="865"/>
        <item x="300"/>
        <item x="383"/>
        <item x="130"/>
        <item x="52"/>
        <item x="48"/>
        <item x="350"/>
        <item x="867"/>
        <item x="17"/>
        <item x="699"/>
        <item x="213"/>
        <item x="836"/>
        <item x="746"/>
        <item x="561"/>
        <item x="706"/>
        <item x="206"/>
        <item x="479"/>
        <item x="965"/>
        <item x="347"/>
        <item x="323"/>
        <item x="132"/>
        <item x="219"/>
        <item x="927"/>
        <item x="973"/>
        <item x="874"/>
        <item x="917"/>
        <item x="782"/>
        <item x="675"/>
        <item x="686"/>
        <item x="45"/>
        <item x="43"/>
        <item x="542"/>
        <item x="369"/>
        <item x="13"/>
        <item x="474"/>
        <item x="636"/>
        <item x="851"/>
        <item x="930"/>
        <item x="469"/>
        <item x="579"/>
        <item x="747"/>
        <item x="162"/>
        <item x="191"/>
        <item x="576"/>
        <item x="361"/>
        <item x="879"/>
        <item x="203"/>
        <item x="57"/>
        <item x="409"/>
        <item x="97"/>
        <item x="847"/>
        <item x="442"/>
        <item x="391"/>
        <item x="623"/>
        <item x="906"/>
        <item x="436"/>
        <item x="574"/>
        <item x="724"/>
        <item x="609"/>
        <item x="363"/>
        <item x="594"/>
        <item x="23"/>
        <item x="722"/>
        <item x="446"/>
        <item x="79"/>
        <item x="943"/>
        <item x="976"/>
        <item x="126"/>
        <item x="567"/>
        <item x="723"/>
        <item x="674"/>
        <item x="320"/>
        <item x="684"/>
        <item x="246"/>
        <item x="233"/>
        <item x="24"/>
        <item x="961"/>
        <item x="449"/>
        <item x="415"/>
        <item x="651"/>
        <item x="3"/>
        <item x="856"/>
        <item x="761"/>
        <item x="232"/>
        <item x="964"/>
        <item x="714"/>
        <item x="267"/>
        <item x="716"/>
        <item x="26"/>
        <item x="844"/>
        <item x="397"/>
        <item x="880"/>
        <item x="548"/>
        <item x="407"/>
        <item x="703"/>
        <item x="772"/>
        <item x="199"/>
        <item x="796"/>
        <item x="128"/>
        <item x="762"/>
        <item x="214"/>
        <item x="90"/>
        <item x="666"/>
        <item x="414"/>
        <item x="596"/>
        <item x="835"/>
        <item x="243"/>
        <item x="345"/>
        <item x="774"/>
        <item x="260"/>
        <item x="978"/>
        <item x="539"/>
        <item x="455"/>
        <item x="197"/>
        <item x="809"/>
        <item x="650"/>
        <item x="487"/>
        <item x="224"/>
        <item x="910"/>
        <item x="613"/>
        <item x="371"/>
        <item x="388"/>
        <item x="546"/>
        <item x="506"/>
        <item x="488"/>
        <item x="804"/>
        <item x="830"/>
        <item x="121"/>
        <item x="543"/>
        <item x="981"/>
        <item x="462"/>
        <item x="256"/>
        <item x="268"/>
        <item x="155"/>
        <item x="939"/>
        <item x="600"/>
        <item x="324"/>
        <item x="984"/>
        <item x="131"/>
        <item x="898"/>
        <item x="262"/>
        <item x="421"/>
        <item x="622"/>
        <item x="729"/>
        <item x="545"/>
        <item x="143"/>
        <item x="610"/>
        <item x="357"/>
        <item x="188"/>
        <item x="760"/>
        <item x="144"/>
        <item x="297"/>
        <item x="329"/>
        <item x="28"/>
        <item x="334"/>
        <item x="928"/>
        <item x="200"/>
        <item x="599"/>
        <item x="39"/>
        <item x="667"/>
        <item x="541"/>
        <item x="875"/>
        <item x="503"/>
        <item x="525"/>
        <item x="31"/>
        <item x="957"/>
        <item x="743"/>
        <item x="946"/>
        <item x="74"/>
        <item x="778"/>
        <item x="35"/>
        <item x="247"/>
        <item x="379"/>
        <item x="177"/>
        <item x="207"/>
        <item x="604"/>
        <item x="271"/>
        <item x="912"/>
        <item x="696"/>
        <item x="133"/>
        <item x="795"/>
        <item x="420"/>
        <item x="333"/>
        <item x="907"/>
        <item x="582"/>
        <item x="785"/>
        <item x="938"/>
        <item x="513"/>
        <item x="563"/>
        <item x="969"/>
        <item x="390"/>
        <item x="821"/>
        <item x="447"/>
        <item x="356"/>
        <item x="274"/>
        <item x="647"/>
        <item x="227"/>
        <item x="54"/>
        <item x="51"/>
        <item x="645"/>
        <item x="316"/>
        <item x="422"/>
        <item x="726"/>
        <item x="705"/>
        <item x="959"/>
        <item x="593"/>
        <item x="952"/>
        <item x="937"/>
        <item x="991"/>
        <item x="168"/>
        <item x="707"/>
        <item x="512"/>
        <item x="564"/>
        <item x="934"/>
        <item x="533"/>
        <item x="120"/>
        <item x="799"/>
        <item x="12"/>
        <item x="544"/>
        <item x="115"/>
        <item x="472"/>
        <item x="112"/>
        <item x="142"/>
        <item x="640"/>
        <item x="816"/>
        <item x="46"/>
        <item x="903"/>
        <item x="979"/>
        <item x="140"/>
        <item x="858"/>
        <item x="349"/>
        <item x="293"/>
        <item x="737"/>
        <item x="566"/>
        <item x="933"/>
        <item x="14"/>
        <item x="210"/>
        <item x="312"/>
        <item x="189"/>
        <item x="86"/>
        <item x="432"/>
        <item x="265"/>
        <item x="829"/>
        <item x="466"/>
        <item x="402"/>
        <item x="382"/>
        <item x="83"/>
        <item x="452"/>
        <item x="404"/>
        <item x="536"/>
        <item x="202"/>
        <item x="980"/>
        <item x="405"/>
        <item x="758"/>
        <item x="915"/>
        <item x="855"/>
        <item x="813"/>
        <item x="408"/>
        <item x="287"/>
        <item x="56"/>
        <item x="759"/>
        <item x="644"/>
        <item x="949"/>
        <item x="750"/>
        <item x="989"/>
        <item x="936"/>
        <item x="637"/>
        <item x="986"/>
        <item x="310"/>
        <item x="440"/>
        <item x="62"/>
        <item x="664"/>
        <item x="481"/>
        <item x="522"/>
        <item x="885"/>
        <item x="183"/>
        <item x="896"/>
        <item x="20"/>
        <item x="891"/>
        <item x="935"/>
        <item x="557"/>
        <item x="749"/>
        <item x="511"/>
        <item x="646"/>
        <item x="156"/>
        <item x="470"/>
        <item x="107"/>
        <item x="754"/>
        <item x="221"/>
        <item x="344"/>
        <item x="827"/>
        <item x="40"/>
        <item x="771"/>
        <item x="179"/>
        <item x="184"/>
        <item x="630"/>
        <item x="775"/>
        <item x="338"/>
        <item x="346"/>
        <item x="467"/>
        <item x="70"/>
        <item x="690"/>
        <item x="702"/>
        <item x="671"/>
        <item x="559"/>
        <item x="116"/>
        <item x="950"/>
        <item x="497"/>
        <item x="169"/>
        <item x="475"/>
        <item x="377"/>
        <item x="266"/>
        <item x="803"/>
        <item x="500"/>
        <item x="489"/>
        <item x="523"/>
        <item x="942"/>
        <item x="812"/>
        <item x="882"/>
        <item x="820"/>
        <item x="611"/>
        <item x="282"/>
        <item x="412"/>
        <item x="585"/>
        <item x="117"/>
        <item x="905"/>
        <item x="727"/>
        <item x="507"/>
        <item x="430"/>
        <item x="118"/>
        <item x="587"/>
        <item x="94"/>
        <item x="832"/>
        <item x="900"/>
        <item x="556"/>
        <item x="710"/>
        <item x="280"/>
        <item x="44"/>
        <item x="423"/>
        <item x="846"/>
        <item x="627"/>
        <item x="215"/>
        <item x="860"/>
        <item x="19"/>
        <item x="147"/>
        <item x="195"/>
        <item x="862"/>
        <item x="802"/>
        <item x="137"/>
        <item x="629"/>
        <item x="631"/>
        <item x="491"/>
        <item x="59"/>
        <item x="249"/>
        <item x="565"/>
        <item x="438"/>
        <item x="639"/>
        <item x="348"/>
        <item x="124"/>
        <item x="387"/>
        <item x="864"/>
        <item x="590"/>
        <item x="289"/>
        <item x="819"/>
        <item x="669"/>
        <item x="71"/>
        <item x="317"/>
        <item x="302"/>
        <item x="889"/>
        <item x="682"/>
        <item x="518"/>
        <item x="258"/>
        <item x="626"/>
        <item x="861"/>
        <item x="362"/>
        <item x="683"/>
        <item x="105"/>
        <item x="591"/>
        <item x="708"/>
        <item x="848"/>
        <item x="286"/>
        <item x="554"/>
        <item x="787"/>
        <item x="231"/>
        <item x="234"/>
        <item x="374"/>
        <item x="681"/>
        <item x="739"/>
        <item x="583"/>
        <item x="492"/>
        <item x="306"/>
        <item x="742"/>
        <item x="504"/>
        <item x="8"/>
        <item x="251"/>
        <item x="92"/>
        <item x="547"/>
        <item x="303"/>
        <item x="67"/>
        <item x="736"/>
        <item x="457"/>
        <item x="485"/>
        <item x="429"/>
        <item x="498"/>
        <item x="735"/>
        <item x="837"/>
        <item x="380"/>
        <item x="625"/>
        <item x="676"/>
        <item x="441"/>
        <item x="167"/>
        <item x="72"/>
        <item x="948"/>
        <item x="578"/>
        <item x="359"/>
        <item x="598"/>
        <item x="531"/>
        <item x="901"/>
        <item x="279"/>
        <item x="888"/>
        <item x="649"/>
        <item x="38"/>
        <item x="223"/>
        <item x="740"/>
        <item x="970"/>
        <item x="148"/>
        <item x="77"/>
        <item x="149"/>
        <item x="532"/>
        <item x="73"/>
        <item x="800"/>
        <item x="607"/>
        <item x="352"/>
        <item x="721"/>
        <item x="828"/>
        <item x="712"/>
        <item x="990"/>
        <item x="672"/>
        <item x="174"/>
        <item x="788"/>
        <item x="425"/>
        <item x="480"/>
        <item x="218"/>
        <item x="95"/>
        <item x="668"/>
        <item x="248"/>
        <item x="111"/>
        <item x="458"/>
        <item x="99"/>
        <item x="738"/>
        <item x="528"/>
        <item x="36"/>
        <item x="386"/>
        <item x="731"/>
        <item x="399"/>
        <item x="68"/>
        <item x="439"/>
        <item x="185"/>
        <item x="918"/>
        <item x="871"/>
        <item x="580"/>
        <item x="704"/>
        <item x="276"/>
        <item x="648"/>
        <item x="877"/>
        <item x="709"/>
        <item x="700"/>
        <item x="926"/>
        <item x="486"/>
        <item x="958"/>
        <item x="385"/>
        <item x="187"/>
        <item x="977"/>
        <item x="81"/>
        <item x="468"/>
        <item x="360"/>
        <item x="725"/>
        <item x="281"/>
        <item x="510"/>
        <item x="273"/>
        <item x="606"/>
        <item x="307"/>
        <item x="701"/>
        <item x="373"/>
        <item x="643"/>
        <item x="665"/>
        <item x="974"/>
        <item x="687"/>
        <item x="947"/>
        <item x="29"/>
        <item x="136"/>
        <item x="635"/>
        <item x="146"/>
        <item x="2"/>
        <item x="193"/>
        <item x="254"/>
        <item x="104"/>
        <item x="922"/>
        <item x="641"/>
        <item x="494"/>
        <item x="244"/>
        <item x="951"/>
        <item x="670"/>
        <item x="5"/>
        <item x="620"/>
        <item x="853"/>
        <item x="824"/>
        <item x="465"/>
        <item x="614"/>
        <item x="797"/>
        <item x="994"/>
        <item x="330"/>
        <item x="367"/>
        <item x="953"/>
        <item x="658"/>
        <item x="783"/>
        <item x="259"/>
        <item x="205"/>
        <item x="325"/>
        <item x="717"/>
        <item x="101"/>
        <item x="499"/>
        <item x="514"/>
        <item x="659"/>
        <item x="220"/>
        <item x="198"/>
        <item x="225"/>
        <item x="945"/>
        <item x="278"/>
        <item x="354"/>
        <item x="773"/>
        <item x="272"/>
        <item x="372"/>
        <item x="825"/>
        <item x="553"/>
        <item x="766"/>
        <item x="127"/>
        <item x="728"/>
        <item x="389"/>
        <item x="823"/>
        <item x="734"/>
        <item x="413"/>
        <item x="476"/>
        <item x="88"/>
        <item x="328"/>
        <item x="652"/>
        <item x="103"/>
        <item x="897"/>
        <item x="993"/>
        <item x="211"/>
        <item x="595"/>
        <item x="962"/>
        <item x="988"/>
        <item x="920"/>
        <item x="314"/>
        <item x="461"/>
        <item x="850"/>
        <item x="253"/>
        <item x="396"/>
        <item x="872"/>
        <item x="401"/>
        <item x="960"/>
        <item x="150"/>
        <item x="895"/>
        <item x="277"/>
        <item x="7"/>
        <item x="22"/>
        <item x="577"/>
        <item x="941"/>
        <item x="732"/>
        <item x="677"/>
        <item x="656"/>
        <item x="538"/>
        <item x="581"/>
        <item x="173"/>
        <item x="526"/>
        <item x="501"/>
        <item x="229"/>
        <item x="673"/>
        <item x="100"/>
        <item x="534"/>
        <item x="264"/>
        <item x="733"/>
        <item x="617"/>
        <item x="493"/>
        <item x="966"/>
        <item x="535"/>
        <item x="355"/>
        <item x="209"/>
        <item x="125"/>
        <item x="230"/>
        <item x="661"/>
        <item x="886"/>
        <item x="913"/>
        <item x="689"/>
        <item x="765"/>
        <item x="570"/>
        <item x="400"/>
        <item x="745"/>
        <item x="768"/>
        <item x="893"/>
        <item x="204"/>
        <item x="685"/>
        <item x="138"/>
        <item x="129"/>
        <item x="924"/>
        <item x="69"/>
        <item x="238"/>
        <item x="419"/>
        <item x="393"/>
        <item x="490"/>
        <item x="992"/>
        <item x="638"/>
        <item x="358"/>
        <item x="767"/>
        <item x="327"/>
        <item x="616"/>
        <item x="154"/>
        <item x="757"/>
        <item x="464"/>
        <item x="660"/>
        <item x="890"/>
        <item x="110"/>
        <item x="748"/>
        <item x="975"/>
        <item x="601"/>
        <item x="319"/>
        <item x="549"/>
        <item x="572"/>
        <item x="190"/>
        <item x="569"/>
        <item x="841"/>
        <item x="106"/>
        <item x="833"/>
        <item x="411"/>
        <item x="482"/>
        <item x="123"/>
        <item x="764"/>
        <item x="285"/>
        <item x="4"/>
        <item x="781"/>
        <item x="63"/>
        <item x="460"/>
        <item x="428"/>
        <item x="170"/>
        <item x="47"/>
        <item x="451"/>
        <item x="25"/>
        <item x="186"/>
        <item x="85"/>
        <item x="255"/>
        <item x="76"/>
        <item x="178"/>
        <item x="308"/>
        <item x="444"/>
        <item x="340"/>
        <item x="780"/>
        <item x="398"/>
        <item x="376"/>
        <item x="315"/>
        <item x="453"/>
        <item x="339"/>
        <item x="216"/>
        <item x="141"/>
        <item x="406"/>
        <item x="427"/>
        <item x="881"/>
        <item x="417"/>
        <item x="653"/>
        <item x="34"/>
        <item x="692"/>
        <item x="87"/>
        <item x="15"/>
        <item x="49"/>
        <item x="483"/>
        <item x="332"/>
        <item x="66"/>
        <item x="263"/>
        <item x="166"/>
        <item x="18"/>
        <item x="473"/>
        <item x="558"/>
        <item x="655"/>
        <item x="122"/>
        <item x="313"/>
        <item x="139"/>
        <item x="326"/>
        <item x="873"/>
        <item x="519"/>
        <item x="719"/>
        <item x="305"/>
        <item x="257"/>
        <item x="769"/>
        <item x="634"/>
        <item x="80"/>
        <item x="434"/>
        <item x="790"/>
        <item x="904"/>
        <item x="584"/>
        <item x="520"/>
        <item x="418"/>
        <item x="925"/>
        <item x="163"/>
        <item x="632"/>
        <item x="495"/>
        <item x="351"/>
        <item x="41"/>
        <item x="226"/>
        <item x="693"/>
        <item x="618"/>
        <item x="295"/>
        <item x="114"/>
        <item x="573"/>
        <item x="878"/>
        <item x="290"/>
        <item x="448"/>
        <item x="84"/>
        <item x="337"/>
        <item x="741"/>
        <item x="589"/>
        <item x="275"/>
        <item x="459"/>
        <item x="679"/>
        <item x="309"/>
        <item x="770"/>
        <item x="509"/>
        <item x="883"/>
        <item x="909"/>
        <item x="236"/>
        <item x="181"/>
        <item x="657"/>
        <item x="852"/>
        <item x="342"/>
        <item x="916"/>
        <item x="720"/>
        <item x="152"/>
        <item x="822"/>
        <item x="134"/>
        <item x="854"/>
        <item x="530"/>
        <item x="153"/>
        <item x="89"/>
        <item x="477"/>
        <item x="431"/>
        <item x="868"/>
        <item x="691"/>
        <item x="463"/>
        <item x="814"/>
        <item x="284"/>
        <item x="985"/>
        <item x="30"/>
        <item x="987"/>
        <item x="336"/>
        <item x="779"/>
        <item x="919"/>
        <item x="321"/>
        <item x="109"/>
        <item x="605"/>
        <item x="375"/>
        <item x="192"/>
        <item x="298"/>
        <item x="201"/>
        <item x="75"/>
        <item x="869"/>
        <item x="529"/>
        <item x="240"/>
        <item x="786"/>
        <item x="159"/>
        <item x="552"/>
        <item x="445"/>
        <item x="269"/>
        <item x="410"/>
        <item x="929"/>
        <item x="955"/>
        <item x="954"/>
        <item x="0"/>
        <item x="113"/>
        <item x="27"/>
        <item x="108"/>
        <item x="654"/>
        <item x="811"/>
        <item x="296"/>
        <item x="550"/>
        <item x="437"/>
        <item x="364"/>
        <item x="792"/>
        <item x="744"/>
        <item x="892"/>
        <item x="592"/>
        <item x="839"/>
        <item x="571"/>
        <item x="98"/>
        <item x="301"/>
        <item x="172"/>
        <item x="426"/>
        <item x="292"/>
        <item x="608"/>
        <item x="283"/>
        <item x="304"/>
        <item x="222"/>
        <item x="119"/>
        <item x="270"/>
        <item x="808"/>
        <item x="403"/>
        <item x="866"/>
        <item x="857"/>
        <item x="540"/>
        <item x="842"/>
        <item x="378"/>
        <item x="335"/>
        <item x="876"/>
        <item x="801"/>
        <item x="9"/>
        <item x="597"/>
        <item x="311"/>
        <item x="318"/>
        <item x="353"/>
        <item x="763"/>
        <item x="91"/>
        <item x="859"/>
        <item x="55"/>
        <item x="863"/>
        <item x="619"/>
        <item x="53"/>
        <item x="424"/>
        <item x="575"/>
        <item x="239"/>
        <item x="32"/>
        <item x="963"/>
        <item x="291"/>
        <item x="235"/>
        <item x="840"/>
        <item x="555"/>
        <item x="826"/>
        <item x="58"/>
        <item x="294"/>
        <item x="887"/>
        <item x="603"/>
        <item x="456"/>
        <item x="524"/>
        <item x="777"/>
        <item x="551"/>
        <item x="194"/>
        <item x="902"/>
        <item x="967"/>
        <item x="845"/>
        <item x="82"/>
        <item x="208"/>
        <item x="145"/>
        <item x="435"/>
        <item x="135"/>
        <item x="11"/>
        <item x="586"/>
        <item x="688"/>
        <item x="78"/>
        <item x="968"/>
        <item x="366"/>
        <item x="341"/>
        <item x="151"/>
        <item x="560"/>
        <item x="932"/>
        <item x="102"/>
        <item x="1"/>
        <item x="37"/>
        <item x="789"/>
        <item x="245"/>
        <item x="6"/>
        <item x="196"/>
        <item x="694"/>
        <item x="884"/>
        <item x="633"/>
        <item x="807"/>
        <item x="64"/>
        <item x="914"/>
        <item x="711"/>
        <item x="164"/>
        <item x="454"/>
        <item x="628"/>
        <item x="562"/>
        <item x="818"/>
        <item x="496"/>
        <item x="505"/>
        <item x="944"/>
        <item x="612"/>
        <item x="718"/>
        <item x="794"/>
        <item x="93"/>
        <item x="753"/>
        <item x="695"/>
        <item x="433"/>
        <item x="381"/>
        <item x="894"/>
        <item x="160"/>
        <item x="516"/>
        <item x="870"/>
        <item x="784"/>
        <item x="756"/>
        <item x="443"/>
        <item x="322"/>
        <item x="365"/>
        <item x="331"/>
        <item x="642"/>
        <item x="508"/>
        <item x="776"/>
        <item x="971"/>
        <item x="621"/>
        <item x="10"/>
        <item x="158"/>
        <item x="956"/>
        <item x="793"/>
        <item x="21"/>
        <item x="755"/>
        <item x="834"/>
        <item x="228"/>
        <item x="175"/>
        <item x="678"/>
        <item x="752"/>
        <item x="484"/>
        <item x="698"/>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20">
        <item x="17"/>
        <item x="11"/>
        <item x="3"/>
        <item x="2"/>
        <item x="1"/>
        <item x="7"/>
        <item x="9"/>
        <item x="15"/>
        <item x="0"/>
        <item x="5"/>
        <item x="10"/>
        <item x="13"/>
        <item x="6"/>
        <item x="16"/>
        <item x="14"/>
        <item x="4"/>
        <item x="8"/>
        <item x="12"/>
        <item x="18"/>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0">
        <item x="17"/>
        <item x="11"/>
        <item x="3"/>
        <item x="2"/>
        <item x="1"/>
        <item x="7"/>
        <item x="9"/>
        <item x="15"/>
        <item x="0"/>
        <item x="5"/>
        <item x="10"/>
        <item x="13"/>
        <item x="6"/>
        <item x="16"/>
        <item x="14"/>
        <item x="4"/>
        <item x="8"/>
        <item x="12"/>
        <item x="18"/>
        <item t="default"/>
      </items>
    </pivotField>
    <pivotField axis="axisCol" showAll="0" sortType="descending">
      <items count="52">
        <item sd="0" x="36"/>
        <item sd="0" x="44"/>
        <item sd="0" x="8"/>
        <item sd="0" x="30"/>
        <item sd="0" x="48"/>
        <item sd="0" x="18"/>
        <item sd="0" x="7"/>
        <item sd="0" x="6"/>
        <item sd="0" x="9"/>
        <item sd="0" x="41"/>
        <item sd="0" x="17"/>
        <item sd="0" x="11"/>
        <item sd="0" x="45"/>
        <item sd="0" x="43"/>
        <item sd="0" x="12"/>
        <item sd="0" x="49"/>
        <item sd="0" x="33"/>
        <item sd="0" x="32"/>
        <item sd="0" x="0"/>
        <item sd="0" x="22"/>
        <item sd="0" x="42"/>
        <item sd="0" x="28"/>
        <item sd="0" x="31"/>
        <item sd="0" x="2"/>
        <item sd="0" x="26"/>
        <item sd="0" x="25"/>
        <item sd="0" x="37"/>
        <item sd="0" x="40"/>
        <item sd="0" x="10"/>
        <item sd="0" x="46"/>
        <item sd="0" x="27"/>
        <item sd="0" x="14"/>
        <item sd="0" x="47"/>
        <item sd="0" x="15"/>
        <item sd="0" x="13"/>
        <item sd="0" x="3"/>
        <item sd="0" x="50"/>
        <item sd="0" x="21"/>
        <item sd="0" x="29"/>
        <item sd="0" x="4"/>
        <item sd="0" x="19"/>
        <item sd="0" x="34"/>
        <item sd="0" x="38"/>
        <item sd="0" x="16"/>
        <item sd="0" x="23"/>
        <item sd="0" x="35"/>
        <item sd="0" x="20"/>
        <item sd="0" x="5"/>
        <item sd="0" x="1"/>
        <item sd="0" x="24"/>
        <item sd="0" x="39"/>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19">
        <item x="11"/>
        <item x="0"/>
        <item x="8"/>
        <item x="10"/>
        <item x="13"/>
        <item x="4"/>
        <item x="12"/>
        <item x="1"/>
        <item x="2"/>
        <item x="7"/>
        <item x="3"/>
        <item x="5"/>
        <item x="14"/>
        <item x="6"/>
        <item x="16"/>
        <item x="9"/>
        <item x="15"/>
        <item x="17"/>
        <item t="default"/>
      </items>
    </pivotField>
    <pivotField showAll="0"/>
    <pivotField showAll="0"/>
    <pivotField showAll="0">
      <items count="7">
        <item sd="0" x="0"/>
        <item sd="0" x="1"/>
        <item sd="0" x="2"/>
        <item sd="0" x="3"/>
        <item sd="0" x="4"/>
        <item sd="0" x="5"/>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s>
  <rowFields count="1">
    <field x="28"/>
  </rowFields>
  <rowItems count="19">
    <i>
      <x v="1"/>
    </i>
    <i>
      <x v="2"/>
    </i>
    <i>
      <x v="3"/>
    </i>
    <i>
      <x v="4"/>
    </i>
    <i>
      <x v="5"/>
    </i>
    <i>
      <x v="6"/>
    </i>
    <i>
      <x v="7"/>
    </i>
    <i>
      <x v="8"/>
    </i>
    <i>
      <x v="9"/>
    </i>
    <i>
      <x v="10"/>
    </i>
    <i>
      <x v="11"/>
    </i>
    <i>
      <x v="12"/>
    </i>
    <i>
      <x v="13"/>
    </i>
    <i>
      <x v="14"/>
    </i>
    <i>
      <x v="15"/>
    </i>
    <i>
      <x v="16"/>
    </i>
    <i>
      <x v="17"/>
    </i>
    <i>
      <x v="18"/>
    </i>
    <i t="grand">
      <x/>
    </i>
  </rowItems>
  <colFields count="2">
    <field x="15"/>
    <field x="1"/>
  </colFields>
  <colItems count="52">
    <i>
      <x v="48"/>
    </i>
    <i>
      <x v="18"/>
    </i>
    <i>
      <x v="39"/>
    </i>
    <i>
      <x v="6"/>
    </i>
    <i>
      <x v="47"/>
    </i>
    <i>
      <x v="35"/>
    </i>
    <i>
      <x v="7"/>
    </i>
    <i>
      <x v="28"/>
    </i>
    <i>
      <x v="43"/>
    </i>
    <i>
      <x v="2"/>
    </i>
    <i>
      <x v="19"/>
    </i>
    <i>
      <x v="40"/>
    </i>
    <i>
      <x v="10"/>
    </i>
    <i>
      <x v="33"/>
    </i>
    <i>
      <x v="37"/>
    </i>
    <i>
      <x v="23"/>
    </i>
    <i>
      <x v="31"/>
    </i>
    <i>
      <x v="3"/>
    </i>
    <i>
      <x v="34"/>
    </i>
    <i>
      <x v="46"/>
    </i>
    <i>
      <x v="8"/>
    </i>
    <i>
      <x v="17"/>
    </i>
    <i>
      <x v="45"/>
    </i>
    <i>
      <x v="44"/>
    </i>
    <i>
      <x v="16"/>
    </i>
    <i>
      <x v="41"/>
    </i>
    <i>
      <x v="24"/>
    </i>
    <i>
      <x v="38"/>
    </i>
    <i>
      <x v="30"/>
    </i>
    <i>
      <x v="50"/>
    </i>
    <i>
      <x v="11"/>
    </i>
    <i>
      <x v="14"/>
    </i>
    <i>
      <x v="5"/>
    </i>
    <i>
      <x v="22"/>
    </i>
    <i>
      <x v="49"/>
    </i>
    <i>
      <x v="13"/>
    </i>
    <i>
      <x v="25"/>
    </i>
    <i>
      <x v="20"/>
    </i>
    <i>
      <x v="21"/>
    </i>
    <i>
      <x v="12"/>
    </i>
    <i>
      <x/>
    </i>
    <i>
      <x v="26"/>
    </i>
    <i>
      <x v="42"/>
    </i>
    <i>
      <x v="27"/>
    </i>
    <i>
      <x v="9"/>
    </i>
    <i>
      <x v="1"/>
    </i>
    <i>
      <x v="29"/>
    </i>
    <i>
      <x v="32"/>
    </i>
    <i>
      <x v="4"/>
    </i>
    <i>
      <x v="15"/>
    </i>
    <i>
      <x v="36"/>
    </i>
    <i t="grand">
      <x/>
    </i>
  </colItems>
  <dataFields count="1">
    <dataField name="Number Subscribers" fld="2" baseField="0" baseItem="0" numFmtId="3"/>
  </dataFields>
  <formats count="27">
    <format dxfId="213">
      <pivotArea type="all" dataOnly="0" outline="0" fieldPosition="0"/>
    </format>
    <format dxfId="212">
      <pivotArea outline="0" collapsedLevelsAreSubtotals="1" fieldPosition="0"/>
    </format>
    <format dxfId="211">
      <pivotArea field="15" type="button" dataOnly="0" labelOnly="1" outline="0" axis="axisCol" fieldPosition="0"/>
    </format>
    <format dxfId="210">
      <pivotArea dataOnly="0" labelOnly="1" fieldPosition="0">
        <references count="1">
          <reference field="15" count="0"/>
        </references>
      </pivotArea>
    </format>
    <format dxfId="209">
      <pivotArea dataOnly="0" labelOnly="1" grandRow="1" outline="0" fieldPosition="0"/>
    </format>
    <format dxfId="208">
      <pivotArea dataOnly="0" labelOnly="1" outline="0" axis="axisValues" fieldPosition="0"/>
    </format>
    <format dxfId="207">
      <pivotArea type="all" dataOnly="0" outline="0" fieldPosition="0"/>
    </format>
    <format dxfId="206">
      <pivotArea outline="0" collapsedLevelsAreSubtotals="1" fieldPosition="0"/>
    </format>
    <format dxfId="205">
      <pivotArea field="15" type="button" dataOnly="0" labelOnly="1" outline="0" axis="axisCol" fieldPosition="0"/>
    </format>
    <format dxfId="204">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03">
      <pivotArea dataOnly="0" labelOnly="1" fieldPosition="0">
        <references count="1">
          <reference field="15" count="1">
            <x v="50"/>
          </reference>
        </references>
      </pivotArea>
    </format>
    <format dxfId="202">
      <pivotArea dataOnly="0" labelOnly="1" grandRow="1" outline="0" fieldPosition="0"/>
    </format>
    <format dxfId="201">
      <pivotArea dataOnly="0" labelOnly="1" outline="0" axis="axisValues" fieldPosition="0"/>
    </format>
    <format dxfId="200">
      <pivotArea type="all" dataOnly="0" outline="0" fieldPosition="0"/>
    </format>
    <format dxfId="199">
      <pivotArea outline="0" collapsedLevelsAreSubtotals="1" fieldPosition="0"/>
    </format>
    <format dxfId="198">
      <pivotArea field="15" type="button" dataOnly="0" labelOnly="1" outline="0" axis="axisCol" fieldPosition="0"/>
    </format>
    <format dxfId="197">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6">
      <pivotArea dataOnly="0" labelOnly="1" fieldPosition="0">
        <references count="1">
          <reference field="15" count="1">
            <x v="50"/>
          </reference>
        </references>
      </pivotArea>
    </format>
    <format dxfId="195">
      <pivotArea dataOnly="0" labelOnly="1" grandRow="1" outline="0" fieldPosition="0"/>
    </format>
    <format dxfId="194">
      <pivotArea dataOnly="0" labelOnly="1" outline="0" axis="axisValues" fieldPosition="0"/>
    </format>
    <format dxfId="193">
      <pivotArea type="all" dataOnly="0" outline="0" fieldPosition="0"/>
    </format>
    <format dxfId="192">
      <pivotArea outline="0" collapsedLevelsAreSubtotals="1" fieldPosition="0"/>
    </format>
    <format dxfId="191">
      <pivotArea field="15" type="button" dataOnly="0" labelOnly="1" outline="0" axis="axisCol" fieldPosition="0"/>
    </format>
    <format dxfId="190">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89">
      <pivotArea dataOnly="0" labelOnly="1" fieldPosition="0">
        <references count="1">
          <reference field="15" count="1">
            <x v="50"/>
          </reference>
        </references>
      </pivotArea>
    </format>
    <format dxfId="188">
      <pivotArea dataOnly="0" labelOnly="1" grandRow="1" outline="0" fieldPosition="0"/>
    </format>
    <format dxfId="187">
      <pivotArea dataOnly="0" labelOnly="1" outline="0" axis="axisValues" fieldPosition="0"/>
    </format>
  </formats>
  <chartFormats count="38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28" count="1" selected="0">
            <x v="2"/>
          </reference>
        </references>
      </pivotArea>
    </chartFormat>
    <chartFormat chart="17" format="4">
      <pivotArea type="data" outline="0" fieldPosition="0">
        <references count="2">
          <reference field="4294967294" count="1" selected="0">
            <x v="0"/>
          </reference>
          <reference field="28" count="1" selected="0">
            <x v="1"/>
          </reference>
        </references>
      </pivotArea>
    </chartFormat>
    <chartFormat chart="17" format="5">
      <pivotArea type="data" outline="0" fieldPosition="0">
        <references count="2">
          <reference field="4294967294" count="1" selected="0">
            <x v="0"/>
          </reference>
          <reference field="28" count="1" selected="0">
            <x v="6"/>
          </reference>
        </references>
      </pivotArea>
    </chartFormat>
    <chartFormat chart="17" format="6">
      <pivotArea type="data" outline="0" fieldPosition="0">
        <references count="2">
          <reference field="4294967294" count="1" selected="0">
            <x v="0"/>
          </reference>
          <reference field="28" count="1" selected="0">
            <x v="10"/>
          </reference>
        </references>
      </pivotArea>
    </chartFormat>
    <chartFormat chart="17" format="7">
      <pivotArea type="data" outline="0" fieldPosition="0">
        <references count="2">
          <reference field="4294967294" count="1" selected="0">
            <x v="0"/>
          </reference>
          <reference field="28" count="1" selected="0">
            <x v="13"/>
          </reference>
        </references>
      </pivotArea>
    </chartFormat>
    <chartFormat chart="17" format="8">
      <pivotArea type="data" outline="0" fieldPosition="0">
        <references count="2">
          <reference field="4294967294" count="1" selected="0">
            <x v="0"/>
          </reference>
          <reference field="28" count="1" selected="0">
            <x v="17"/>
          </reference>
        </references>
      </pivotArea>
    </chartFormat>
    <chartFormat chart="17" format="9" series="1">
      <pivotArea type="data" outline="0" fieldPosition="0">
        <references count="2">
          <reference field="4294967294" count="1" selected="0">
            <x v="0"/>
          </reference>
          <reference field="28" count="1" selected="0">
            <x v="2"/>
          </reference>
        </references>
      </pivotArea>
    </chartFormat>
    <chartFormat chart="17" format="10" series="1">
      <pivotArea type="data" outline="0" fieldPosition="0">
        <references count="2">
          <reference field="4294967294" count="1" selected="0">
            <x v="0"/>
          </reference>
          <reference field="28" count="1" selected="0">
            <x v="3"/>
          </reference>
        </references>
      </pivotArea>
    </chartFormat>
    <chartFormat chart="17" format="11" series="1">
      <pivotArea type="data" outline="0" fieldPosition="0">
        <references count="2">
          <reference field="4294967294" count="1" selected="0">
            <x v="0"/>
          </reference>
          <reference field="28" count="1" selected="0">
            <x v="4"/>
          </reference>
        </references>
      </pivotArea>
    </chartFormat>
    <chartFormat chart="17" format="12" series="1">
      <pivotArea type="data" outline="0" fieldPosition="0">
        <references count="2">
          <reference field="4294967294" count="1" selected="0">
            <x v="0"/>
          </reference>
          <reference field="28" count="1" selected="0">
            <x v="5"/>
          </reference>
        </references>
      </pivotArea>
    </chartFormat>
    <chartFormat chart="17" format="13" series="1">
      <pivotArea type="data" outline="0" fieldPosition="0">
        <references count="2">
          <reference field="4294967294" count="1" selected="0">
            <x v="0"/>
          </reference>
          <reference field="28" count="1" selected="0">
            <x v="6"/>
          </reference>
        </references>
      </pivotArea>
    </chartFormat>
    <chartFormat chart="17" format="14" series="1">
      <pivotArea type="data" outline="0" fieldPosition="0">
        <references count="2">
          <reference field="4294967294" count="1" selected="0">
            <x v="0"/>
          </reference>
          <reference field="28" count="1" selected="0">
            <x v="7"/>
          </reference>
        </references>
      </pivotArea>
    </chartFormat>
    <chartFormat chart="17" format="15" series="1">
      <pivotArea type="data" outline="0" fieldPosition="0">
        <references count="2">
          <reference field="4294967294" count="1" selected="0">
            <x v="0"/>
          </reference>
          <reference field="28" count="1" selected="0">
            <x v="8"/>
          </reference>
        </references>
      </pivotArea>
    </chartFormat>
    <chartFormat chart="17" format="16" series="1">
      <pivotArea type="data" outline="0" fieldPosition="0">
        <references count="2">
          <reference field="4294967294" count="1" selected="0">
            <x v="0"/>
          </reference>
          <reference field="28" count="1" selected="0">
            <x v="9"/>
          </reference>
        </references>
      </pivotArea>
    </chartFormat>
    <chartFormat chart="17" format="17" series="1">
      <pivotArea type="data" outline="0" fieldPosition="0">
        <references count="2">
          <reference field="4294967294" count="1" selected="0">
            <x v="0"/>
          </reference>
          <reference field="28" count="1" selected="0">
            <x v="10"/>
          </reference>
        </references>
      </pivotArea>
    </chartFormat>
    <chartFormat chart="17" format="18" series="1">
      <pivotArea type="data" outline="0" fieldPosition="0">
        <references count="2">
          <reference field="4294967294" count="1" selected="0">
            <x v="0"/>
          </reference>
          <reference field="28" count="1" selected="0">
            <x v="11"/>
          </reference>
        </references>
      </pivotArea>
    </chartFormat>
    <chartFormat chart="17" format="19" series="1">
      <pivotArea type="data" outline="0" fieldPosition="0">
        <references count="2">
          <reference field="4294967294" count="1" selected="0">
            <x v="0"/>
          </reference>
          <reference field="28" count="1" selected="0">
            <x v="12"/>
          </reference>
        </references>
      </pivotArea>
    </chartFormat>
    <chartFormat chart="17" format="20" series="1">
      <pivotArea type="data" outline="0" fieldPosition="0">
        <references count="2">
          <reference field="4294967294" count="1" selected="0">
            <x v="0"/>
          </reference>
          <reference field="28" count="1" selected="0">
            <x v="13"/>
          </reference>
        </references>
      </pivotArea>
    </chartFormat>
    <chartFormat chart="17" format="21" series="1">
      <pivotArea type="data" outline="0" fieldPosition="0">
        <references count="2">
          <reference field="4294967294" count="1" selected="0">
            <x v="0"/>
          </reference>
          <reference field="28" count="1" selected="0">
            <x v="14"/>
          </reference>
        </references>
      </pivotArea>
    </chartFormat>
    <chartFormat chart="17" format="22" series="1">
      <pivotArea type="data" outline="0" fieldPosition="0">
        <references count="2">
          <reference field="4294967294" count="1" selected="0">
            <x v="0"/>
          </reference>
          <reference field="28" count="1" selected="0">
            <x v="15"/>
          </reference>
        </references>
      </pivotArea>
    </chartFormat>
    <chartFormat chart="17" format="23" series="1">
      <pivotArea type="data" outline="0" fieldPosition="0">
        <references count="2">
          <reference field="4294967294" count="1" selected="0">
            <x v="0"/>
          </reference>
          <reference field="28" count="1" selected="0">
            <x v="16"/>
          </reference>
        </references>
      </pivotArea>
    </chartFormat>
    <chartFormat chart="17" format="24" series="1">
      <pivotArea type="data" outline="0" fieldPosition="0">
        <references count="2">
          <reference field="4294967294" count="1" selected="0">
            <x v="0"/>
          </reference>
          <reference field="28" count="1" selected="0">
            <x v="17"/>
          </reference>
        </references>
      </pivotArea>
    </chartFormat>
    <chartFormat chart="17" format="25" series="1">
      <pivotArea type="data" outline="0" fieldPosition="0">
        <references count="2">
          <reference field="4294967294" count="1" selected="0">
            <x v="0"/>
          </reference>
          <reference field="28" count="1" selected="0">
            <x v="18"/>
          </reference>
        </references>
      </pivotArea>
    </chartFormat>
    <chartFormat chart="17" format="26" series="1">
      <pivotArea type="data" outline="0" fieldPosition="0">
        <references count="2">
          <reference field="4294967294" count="1" selected="0">
            <x v="0"/>
          </reference>
          <reference field="15" count="1" selected="0">
            <x v="18"/>
          </reference>
        </references>
      </pivotArea>
    </chartFormat>
    <chartFormat chart="17" format="27" series="1">
      <pivotArea type="data" outline="0" fieldPosition="0">
        <references count="2">
          <reference field="4294967294" count="1" selected="0">
            <x v="0"/>
          </reference>
          <reference field="15" count="1" selected="0">
            <x v="39"/>
          </reference>
        </references>
      </pivotArea>
    </chartFormat>
    <chartFormat chart="17" format="28" series="1">
      <pivotArea type="data" outline="0" fieldPosition="0">
        <references count="2">
          <reference field="4294967294" count="1" selected="0">
            <x v="0"/>
          </reference>
          <reference field="15" count="1" selected="0">
            <x v="6"/>
          </reference>
        </references>
      </pivotArea>
    </chartFormat>
    <chartFormat chart="17" format="29" series="1">
      <pivotArea type="data" outline="0" fieldPosition="0">
        <references count="2">
          <reference field="4294967294" count="1" selected="0">
            <x v="0"/>
          </reference>
          <reference field="15" count="1" selected="0">
            <x v="47"/>
          </reference>
        </references>
      </pivotArea>
    </chartFormat>
    <chartFormat chart="17" format="30" series="1">
      <pivotArea type="data" outline="0" fieldPosition="0">
        <references count="2">
          <reference field="4294967294" count="1" selected="0">
            <x v="0"/>
          </reference>
          <reference field="15" count="1" selected="0">
            <x v="35"/>
          </reference>
        </references>
      </pivotArea>
    </chartFormat>
    <chartFormat chart="17" format="31" series="1">
      <pivotArea type="data" outline="0" fieldPosition="0">
        <references count="2">
          <reference field="4294967294" count="1" selected="0">
            <x v="0"/>
          </reference>
          <reference field="15" count="1" selected="0">
            <x v="7"/>
          </reference>
        </references>
      </pivotArea>
    </chartFormat>
    <chartFormat chart="17" format="32" series="1">
      <pivotArea type="data" outline="0" fieldPosition="0">
        <references count="2">
          <reference field="4294967294" count="1" selected="0">
            <x v="0"/>
          </reference>
          <reference field="15" count="1" selected="0">
            <x v="28"/>
          </reference>
        </references>
      </pivotArea>
    </chartFormat>
    <chartFormat chart="17" format="33" series="1">
      <pivotArea type="data" outline="0" fieldPosition="0">
        <references count="2">
          <reference field="4294967294" count="1" selected="0">
            <x v="0"/>
          </reference>
          <reference field="15" count="1" selected="0">
            <x v="43"/>
          </reference>
        </references>
      </pivotArea>
    </chartFormat>
    <chartFormat chart="17" format="34" series="1">
      <pivotArea type="data" outline="0" fieldPosition="0">
        <references count="2">
          <reference field="4294967294" count="1" selected="0">
            <x v="0"/>
          </reference>
          <reference field="15" count="1" selected="0">
            <x v="2"/>
          </reference>
        </references>
      </pivotArea>
    </chartFormat>
    <chartFormat chart="17" format="35" series="1">
      <pivotArea type="data" outline="0" fieldPosition="0">
        <references count="2">
          <reference field="4294967294" count="1" selected="0">
            <x v="0"/>
          </reference>
          <reference field="15" count="1" selected="0">
            <x v="19"/>
          </reference>
        </references>
      </pivotArea>
    </chartFormat>
    <chartFormat chart="17" format="36" series="1">
      <pivotArea type="data" outline="0" fieldPosition="0">
        <references count="2">
          <reference field="4294967294" count="1" selected="0">
            <x v="0"/>
          </reference>
          <reference field="15" count="1" selected="0">
            <x v="40"/>
          </reference>
        </references>
      </pivotArea>
    </chartFormat>
    <chartFormat chart="17" format="37" series="1">
      <pivotArea type="data" outline="0" fieldPosition="0">
        <references count="2">
          <reference field="4294967294" count="1" selected="0">
            <x v="0"/>
          </reference>
          <reference field="15" count="1" selected="0">
            <x v="10"/>
          </reference>
        </references>
      </pivotArea>
    </chartFormat>
    <chartFormat chart="17" format="38" series="1">
      <pivotArea type="data" outline="0" fieldPosition="0">
        <references count="2">
          <reference field="4294967294" count="1" selected="0">
            <x v="0"/>
          </reference>
          <reference field="15" count="1" selected="0">
            <x v="33"/>
          </reference>
        </references>
      </pivotArea>
    </chartFormat>
    <chartFormat chart="17" format="39" series="1">
      <pivotArea type="data" outline="0" fieldPosition="0">
        <references count="2">
          <reference field="4294967294" count="1" selected="0">
            <x v="0"/>
          </reference>
          <reference field="15" count="1" selected="0">
            <x v="37"/>
          </reference>
        </references>
      </pivotArea>
    </chartFormat>
    <chartFormat chart="17" format="40" series="1">
      <pivotArea type="data" outline="0" fieldPosition="0">
        <references count="2">
          <reference field="4294967294" count="1" selected="0">
            <x v="0"/>
          </reference>
          <reference field="15" count="1" selected="0">
            <x v="23"/>
          </reference>
        </references>
      </pivotArea>
    </chartFormat>
    <chartFormat chart="17" format="41" series="1">
      <pivotArea type="data" outline="0" fieldPosition="0">
        <references count="2">
          <reference field="4294967294" count="1" selected="0">
            <x v="0"/>
          </reference>
          <reference field="15" count="1" selected="0">
            <x v="31"/>
          </reference>
        </references>
      </pivotArea>
    </chartFormat>
    <chartFormat chart="17" format="42" series="1">
      <pivotArea type="data" outline="0" fieldPosition="0">
        <references count="2">
          <reference field="4294967294" count="1" selected="0">
            <x v="0"/>
          </reference>
          <reference field="15" count="1" selected="0">
            <x v="3"/>
          </reference>
        </references>
      </pivotArea>
    </chartFormat>
    <chartFormat chart="17" format="43" series="1">
      <pivotArea type="data" outline="0" fieldPosition="0">
        <references count="2">
          <reference field="4294967294" count="1" selected="0">
            <x v="0"/>
          </reference>
          <reference field="15" count="1" selected="0">
            <x v="34"/>
          </reference>
        </references>
      </pivotArea>
    </chartFormat>
    <chartFormat chart="17" format="44" series="1">
      <pivotArea type="data" outline="0" fieldPosition="0">
        <references count="2">
          <reference field="4294967294" count="1" selected="0">
            <x v="0"/>
          </reference>
          <reference field="15" count="1" selected="0">
            <x v="46"/>
          </reference>
        </references>
      </pivotArea>
    </chartFormat>
    <chartFormat chart="17" format="45" series="1">
      <pivotArea type="data" outline="0" fieldPosition="0">
        <references count="2">
          <reference field="4294967294" count="1" selected="0">
            <x v="0"/>
          </reference>
          <reference field="15" count="1" selected="0">
            <x v="8"/>
          </reference>
        </references>
      </pivotArea>
    </chartFormat>
    <chartFormat chart="17" format="46" series="1">
      <pivotArea type="data" outline="0" fieldPosition="0">
        <references count="2">
          <reference field="4294967294" count="1" selected="0">
            <x v="0"/>
          </reference>
          <reference field="15" count="1" selected="0">
            <x v="17"/>
          </reference>
        </references>
      </pivotArea>
    </chartFormat>
    <chartFormat chart="17" format="47" series="1">
      <pivotArea type="data" outline="0" fieldPosition="0">
        <references count="2">
          <reference field="4294967294" count="1" selected="0">
            <x v="0"/>
          </reference>
          <reference field="15" count="1" selected="0">
            <x v="45"/>
          </reference>
        </references>
      </pivotArea>
    </chartFormat>
    <chartFormat chart="17" format="48" series="1">
      <pivotArea type="data" outline="0" fieldPosition="0">
        <references count="2">
          <reference field="4294967294" count="1" selected="0">
            <x v="0"/>
          </reference>
          <reference field="15" count="1" selected="0">
            <x v="44"/>
          </reference>
        </references>
      </pivotArea>
    </chartFormat>
    <chartFormat chart="17" format="49" series="1">
      <pivotArea type="data" outline="0" fieldPosition="0">
        <references count="2">
          <reference field="4294967294" count="1" selected="0">
            <x v="0"/>
          </reference>
          <reference field="15" count="1" selected="0">
            <x v="16"/>
          </reference>
        </references>
      </pivotArea>
    </chartFormat>
    <chartFormat chart="17" format="50" series="1">
      <pivotArea type="data" outline="0" fieldPosition="0">
        <references count="2">
          <reference field="4294967294" count="1" selected="0">
            <x v="0"/>
          </reference>
          <reference field="15" count="1" selected="0">
            <x v="41"/>
          </reference>
        </references>
      </pivotArea>
    </chartFormat>
    <chartFormat chart="17" format="51" series="1">
      <pivotArea type="data" outline="0" fieldPosition="0">
        <references count="2">
          <reference field="4294967294" count="1" selected="0">
            <x v="0"/>
          </reference>
          <reference field="15" count="1" selected="0">
            <x v="24"/>
          </reference>
        </references>
      </pivotArea>
    </chartFormat>
    <chartFormat chart="17" format="52" series="1">
      <pivotArea type="data" outline="0" fieldPosition="0">
        <references count="2">
          <reference field="4294967294" count="1" selected="0">
            <x v="0"/>
          </reference>
          <reference field="15" count="1" selected="0">
            <x v="38"/>
          </reference>
        </references>
      </pivotArea>
    </chartFormat>
    <chartFormat chart="17" format="53" series="1">
      <pivotArea type="data" outline="0" fieldPosition="0">
        <references count="2">
          <reference field="4294967294" count="1" selected="0">
            <x v="0"/>
          </reference>
          <reference field="15" count="1" selected="0">
            <x v="30"/>
          </reference>
        </references>
      </pivotArea>
    </chartFormat>
    <chartFormat chart="17" format="54" series="1">
      <pivotArea type="data" outline="0" fieldPosition="0">
        <references count="2">
          <reference field="4294967294" count="1" selected="0">
            <x v="0"/>
          </reference>
          <reference field="15" count="1" selected="0">
            <x v="50"/>
          </reference>
        </references>
      </pivotArea>
    </chartFormat>
    <chartFormat chart="17" format="55" series="1">
      <pivotArea type="data" outline="0" fieldPosition="0">
        <references count="2">
          <reference field="4294967294" count="1" selected="0">
            <x v="0"/>
          </reference>
          <reference field="15" count="1" selected="0">
            <x v="11"/>
          </reference>
        </references>
      </pivotArea>
    </chartFormat>
    <chartFormat chart="17" format="56" series="1">
      <pivotArea type="data" outline="0" fieldPosition="0">
        <references count="2">
          <reference field="4294967294" count="1" selected="0">
            <x v="0"/>
          </reference>
          <reference field="15" count="1" selected="0">
            <x v="14"/>
          </reference>
        </references>
      </pivotArea>
    </chartFormat>
    <chartFormat chart="17" format="57" series="1">
      <pivotArea type="data" outline="0" fieldPosition="0">
        <references count="2">
          <reference field="4294967294" count="1" selected="0">
            <x v="0"/>
          </reference>
          <reference field="15" count="1" selected="0">
            <x v="5"/>
          </reference>
        </references>
      </pivotArea>
    </chartFormat>
    <chartFormat chart="17" format="58" series="1">
      <pivotArea type="data" outline="0" fieldPosition="0">
        <references count="2">
          <reference field="4294967294" count="1" selected="0">
            <x v="0"/>
          </reference>
          <reference field="15" count="1" selected="0">
            <x v="22"/>
          </reference>
        </references>
      </pivotArea>
    </chartFormat>
    <chartFormat chart="17" format="59" series="1">
      <pivotArea type="data" outline="0" fieldPosition="0">
        <references count="2">
          <reference field="4294967294" count="1" selected="0">
            <x v="0"/>
          </reference>
          <reference field="15" count="1" selected="0">
            <x v="49"/>
          </reference>
        </references>
      </pivotArea>
    </chartFormat>
    <chartFormat chart="17" format="60" series="1">
      <pivotArea type="data" outline="0" fieldPosition="0">
        <references count="2">
          <reference field="4294967294" count="1" selected="0">
            <x v="0"/>
          </reference>
          <reference field="15" count="1" selected="0">
            <x v="13"/>
          </reference>
        </references>
      </pivotArea>
    </chartFormat>
    <chartFormat chart="17" format="61" series="1">
      <pivotArea type="data" outline="0" fieldPosition="0">
        <references count="2">
          <reference field="4294967294" count="1" selected="0">
            <x v="0"/>
          </reference>
          <reference field="15" count="1" selected="0">
            <x v="25"/>
          </reference>
        </references>
      </pivotArea>
    </chartFormat>
    <chartFormat chart="17" format="62" series="1">
      <pivotArea type="data" outline="0" fieldPosition="0">
        <references count="2">
          <reference field="4294967294" count="1" selected="0">
            <x v="0"/>
          </reference>
          <reference field="15" count="1" selected="0">
            <x v="20"/>
          </reference>
        </references>
      </pivotArea>
    </chartFormat>
    <chartFormat chart="17" format="63" series="1">
      <pivotArea type="data" outline="0" fieldPosition="0">
        <references count="2">
          <reference field="4294967294" count="1" selected="0">
            <x v="0"/>
          </reference>
          <reference field="15" count="1" selected="0">
            <x v="21"/>
          </reference>
        </references>
      </pivotArea>
    </chartFormat>
    <chartFormat chart="17" format="64" series="1">
      <pivotArea type="data" outline="0" fieldPosition="0">
        <references count="2">
          <reference field="4294967294" count="1" selected="0">
            <x v="0"/>
          </reference>
          <reference field="15" count="1" selected="0">
            <x v="12"/>
          </reference>
        </references>
      </pivotArea>
    </chartFormat>
    <chartFormat chart="17" format="65" series="1">
      <pivotArea type="data" outline="0" fieldPosition="0">
        <references count="2">
          <reference field="4294967294" count="1" selected="0">
            <x v="0"/>
          </reference>
          <reference field="15" count="1" selected="0">
            <x v="0"/>
          </reference>
        </references>
      </pivotArea>
    </chartFormat>
    <chartFormat chart="17" format="66" series="1">
      <pivotArea type="data" outline="0" fieldPosition="0">
        <references count="2">
          <reference field="4294967294" count="1" selected="0">
            <x v="0"/>
          </reference>
          <reference field="15" count="1" selected="0">
            <x v="26"/>
          </reference>
        </references>
      </pivotArea>
    </chartFormat>
    <chartFormat chart="17" format="67" series="1">
      <pivotArea type="data" outline="0" fieldPosition="0">
        <references count="2">
          <reference field="4294967294" count="1" selected="0">
            <x v="0"/>
          </reference>
          <reference field="15" count="1" selected="0">
            <x v="42"/>
          </reference>
        </references>
      </pivotArea>
    </chartFormat>
    <chartFormat chart="17" format="68" series="1">
      <pivotArea type="data" outline="0" fieldPosition="0">
        <references count="2">
          <reference field="4294967294" count="1" selected="0">
            <x v="0"/>
          </reference>
          <reference field="15" count="1" selected="0">
            <x v="27"/>
          </reference>
        </references>
      </pivotArea>
    </chartFormat>
    <chartFormat chart="17" format="69" series="1">
      <pivotArea type="data" outline="0" fieldPosition="0">
        <references count="2">
          <reference field="4294967294" count="1" selected="0">
            <x v="0"/>
          </reference>
          <reference field="15" count="1" selected="0">
            <x v="9"/>
          </reference>
        </references>
      </pivotArea>
    </chartFormat>
    <chartFormat chart="17" format="70" series="1">
      <pivotArea type="data" outline="0" fieldPosition="0">
        <references count="2">
          <reference field="4294967294" count="1" selected="0">
            <x v="0"/>
          </reference>
          <reference field="15" count="1" selected="0">
            <x v="1"/>
          </reference>
        </references>
      </pivotArea>
    </chartFormat>
    <chartFormat chart="17" format="71" series="1">
      <pivotArea type="data" outline="0" fieldPosition="0">
        <references count="2">
          <reference field="4294967294" count="1" selected="0">
            <x v="0"/>
          </reference>
          <reference field="15" count="1" selected="0">
            <x v="29"/>
          </reference>
        </references>
      </pivotArea>
    </chartFormat>
    <chartFormat chart="17" format="72" series="1">
      <pivotArea type="data" outline="0" fieldPosition="0">
        <references count="2">
          <reference field="4294967294" count="1" selected="0">
            <x v="0"/>
          </reference>
          <reference field="15" count="1" selected="0">
            <x v="32"/>
          </reference>
        </references>
      </pivotArea>
    </chartFormat>
    <chartFormat chart="17" format="73" series="1">
      <pivotArea type="data" outline="0" fieldPosition="0">
        <references count="2">
          <reference field="4294967294" count="1" selected="0">
            <x v="0"/>
          </reference>
          <reference field="15" count="1" selected="0">
            <x v="4"/>
          </reference>
        </references>
      </pivotArea>
    </chartFormat>
    <chartFormat chart="17" format="74" series="1">
      <pivotArea type="data" outline="0" fieldPosition="0">
        <references count="2">
          <reference field="4294967294" count="1" selected="0">
            <x v="0"/>
          </reference>
          <reference field="15" count="1" selected="0">
            <x v="15"/>
          </reference>
        </references>
      </pivotArea>
    </chartFormat>
    <chartFormat chart="17" format="75" series="1">
      <pivotArea type="data" outline="0" fieldPosition="0">
        <references count="2">
          <reference field="4294967294" count="1" selected="0">
            <x v="0"/>
          </reference>
          <reference field="15" count="1" selected="0">
            <x v="36"/>
          </reference>
        </references>
      </pivotArea>
    </chartFormat>
    <chartFormat chart="17" format="76" series="1">
      <pivotArea type="data" outline="0" fieldPosition="0">
        <references count="2">
          <reference field="4294967294" count="1" selected="0">
            <x v="0"/>
          </reference>
          <reference field="15" count="1" selected="0">
            <x v="48"/>
          </reference>
        </references>
      </pivotArea>
    </chartFormat>
    <chartFormat chart="17" format="77">
      <pivotArea type="data" outline="0" fieldPosition="0">
        <references count="3">
          <reference field="4294967294" count="1" selected="0">
            <x v="0"/>
          </reference>
          <reference field="15" count="1" selected="0">
            <x v="48"/>
          </reference>
          <reference field="28" count="1" selected="0">
            <x v="1"/>
          </reference>
        </references>
      </pivotArea>
    </chartFormat>
    <chartFormat chart="17" format="78">
      <pivotArea type="data" outline="0" fieldPosition="0">
        <references count="3">
          <reference field="4294967294" count="1" selected="0">
            <x v="0"/>
          </reference>
          <reference field="15" count="1" selected="0">
            <x v="48"/>
          </reference>
          <reference field="28" count="1" selected="0">
            <x v="2"/>
          </reference>
        </references>
      </pivotArea>
    </chartFormat>
    <chartFormat chart="17" format="79">
      <pivotArea type="data" outline="0" fieldPosition="0">
        <references count="3">
          <reference field="4294967294" count="1" selected="0">
            <x v="0"/>
          </reference>
          <reference field="15" count="1" selected="0">
            <x v="48"/>
          </reference>
          <reference field="28" count="1" selected="0">
            <x v="6"/>
          </reference>
        </references>
      </pivotArea>
    </chartFormat>
    <chartFormat chart="17" format="80">
      <pivotArea type="data" outline="0" fieldPosition="0">
        <references count="3">
          <reference field="4294967294" count="1" selected="0">
            <x v="0"/>
          </reference>
          <reference field="15" count="1" selected="0">
            <x v="48"/>
          </reference>
          <reference field="28" count="1" selected="0">
            <x v="10"/>
          </reference>
        </references>
      </pivotArea>
    </chartFormat>
    <chartFormat chart="17" format="81">
      <pivotArea type="data" outline="0" fieldPosition="0">
        <references count="3">
          <reference field="4294967294" count="1" selected="0">
            <x v="0"/>
          </reference>
          <reference field="15" count="1" selected="0">
            <x v="48"/>
          </reference>
          <reference field="28" count="1" selected="0">
            <x v="13"/>
          </reference>
        </references>
      </pivotArea>
    </chartFormat>
    <chartFormat chart="17" format="82">
      <pivotArea type="data" outline="0" fieldPosition="0">
        <references count="3">
          <reference field="4294967294" count="1" selected="0">
            <x v="0"/>
          </reference>
          <reference field="15" count="1" selected="0">
            <x v="48"/>
          </reference>
          <reference field="28" count="1" selected="0">
            <x v="17"/>
          </reference>
        </references>
      </pivotArea>
    </chartFormat>
    <chartFormat chart="17" format="83">
      <pivotArea type="data" outline="0" fieldPosition="0">
        <references count="3">
          <reference field="4294967294" count="1" selected="0">
            <x v="0"/>
          </reference>
          <reference field="15" count="1" selected="0">
            <x v="18"/>
          </reference>
          <reference field="28" count="1" selected="0">
            <x v="1"/>
          </reference>
        </references>
      </pivotArea>
    </chartFormat>
    <chartFormat chart="17" format="84">
      <pivotArea type="data" outline="0" fieldPosition="0">
        <references count="3">
          <reference field="4294967294" count="1" selected="0">
            <x v="0"/>
          </reference>
          <reference field="15" count="1" selected="0">
            <x v="18"/>
          </reference>
          <reference field="28" count="1" selected="0">
            <x v="2"/>
          </reference>
        </references>
      </pivotArea>
    </chartFormat>
    <chartFormat chart="17" format="85">
      <pivotArea type="data" outline="0" fieldPosition="0">
        <references count="3">
          <reference field="4294967294" count="1" selected="0">
            <x v="0"/>
          </reference>
          <reference field="15" count="1" selected="0">
            <x v="18"/>
          </reference>
          <reference field="28" count="1" selected="0">
            <x v="6"/>
          </reference>
        </references>
      </pivotArea>
    </chartFormat>
    <chartFormat chart="17" format="86">
      <pivotArea type="data" outline="0" fieldPosition="0">
        <references count="3">
          <reference field="4294967294" count="1" selected="0">
            <x v="0"/>
          </reference>
          <reference field="15" count="1" selected="0">
            <x v="18"/>
          </reference>
          <reference field="28" count="1" selected="0">
            <x v="10"/>
          </reference>
        </references>
      </pivotArea>
    </chartFormat>
    <chartFormat chart="17" format="87">
      <pivotArea type="data" outline="0" fieldPosition="0">
        <references count="3">
          <reference field="4294967294" count="1" selected="0">
            <x v="0"/>
          </reference>
          <reference field="15" count="1" selected="0">
            <x v="18"/>
          </reference>
          <reference field="28" count="1" selected="0">
            <x v="13"/>
          </reference>
        </references>
      </pivotArea>
    </chartFormat>
    <chartFormat chart="17" format="88">
      <pivotArea type="data" outline="0" fieldPosition="0">
        <references count="3">
          <reference field="4294967294" count="1" selected="0">
            <x v="0"/>
          </reference>
          <reference field="15" count="1" selected="0">
            <x v="18"/>
          </reference>
          <reference field="28" count="1" selected="0">
            <x v="17"/>
          </reference>
        </references>
      </pivotArea>
    </chartFormat>
    <chartFormat chart="17" format="89">
      <pivotArea type="data" outline="0" fieldPosition="0">
        <references count="3">
          <reference field="4294967294" count="1" selected="0">
            <x v="0"/>
          </reference>
          <reference field="15" count="1" selected="0">
            <x v="39"/>
          </reference>
          <reference field="28" count="1" selected="0">
            <x v="1"/>
          </reference>
        </references>
      </pivotArea>
    </chartFormat>
    <chartFormat chart="17" format="90">
      <pivotArea type="data" outline="0" fieldPosition="0">
        <references count="3">
          <reference field="4294967294" count="1" selected="0">
            <x v="0"/>
          </reference>
          <reference field="15" count="1" selected="0">
            <x v="39"/>
          </reference>
          <reference field="28" count="1" selected="0">
            <x v="2"/>
          </reference>
        </references>
      </pivotArea>
    </chartFormat>
    <chartFormat chart="17" format="91">
      <pivotArea type="data" outline="0" fieldPosition="0">
        <references count="3">
          <reference field="4294967294" count="1" selected="0">
            <x v="0"/>
          </reference>
          <reference field="15" count="1" selected="0">
            <x v="39"/>
          </reference>
          <reference field="28" count="1" selected="0">
            <x v="6"/>
          </reference>
        </references>
      </pivotArea>
    </chartFormat>
    <chartFormat chart="17" format="92">
      <pivotArea type="data" outline="0" fieldPosition="0">
        <references count="3">
          <reference field="4294967294" count="1" selected="0">
            <x v="0"/>
          </reference>
          <reference field="15" count="1" selected="0">
            <x v="39"/>
          </reference>
          <reference field="28" count="1" selected="0">
            <x v="10"/>
          </reference>
        </references>
      </pivotArea>
    </chartFormat>
    <chartFormat chart="17" format="93">
      <pivotArea type="data" outline="0" fieldPosition="0">
        <references count="3">
          <reference field="4294967294" count="1" selected="0">
            <x v="0"/>
          </reference>
          <reference field="15" count="1" selected="0">
            <x v="39"/>
          </reference>
          <reference field="28" count="1" selected="0">
            <x v="13"/>
          </reference>
        </references>
      </pivotArea>
    </chartFormat>
    <chartFormat chart="17" format="94">
      <pivotArea type="data" outline="0" fieldPosition="0">
        <references count="3">
          <reference field="4294967294" count="1" selected="0">
            <x v="0"/>
          </reference>
          <reference field="15" count="1" selected="0">
            <x v="39"/>
          </reference>
          <reference field="28" count="1" selected="0">
            <x v="17"/>
          </reference>
        </references>
      </pivotArea>
    </chartFormat>
    <chartFormat chart="17" format="95">
      <pivotArea type="data" outline="0" fieldPosition="0">
        <references count="3">
          <reference field="4294967294" count="1" selected="0">
            <x v="0"/>
          </reference>
          <reference field="15" count="1" selected="0">
            <x v="6"/>
          </reference>
          <reference field="28" count="1" selected="0">
            <x v="1"/>
          </reference>
        </references>
      </pivotArea>
    </chartFormat>
    <chartFormat chart="17" format="96">
      <pivotArea type="data" outline="0" fieldPosition="0">
        <references count="3">
          <reference field="4294967294" count="1" selected="0">
            <x v="0"/>
          </reference>
          <reference field="15" count="1" selected="0">
            <x v="6"/>
          </reference>
          <reference field="28" count="1" selected="0">
            <x v="2"/>
          </reference>
        </references>
      </pivotArea>
    </chartFormat>
    <chartFormat chart="17" format="97">
      <pivotArea type="data" outline="0" fieldPosition="0">
        <references count="3">
          <reference field="4294967294" count="1" selected="0">
            <x v="0"/>
          </reference>
          <reference field="15" count="1" selected="0">
            <x v="6"/>
          </reference>
          <reference field="28" count="1" selected="0">
            <x v="6"/>
          </reference>
        </references>
      </pivotArea>
    </chartFormat>
    <chartFormat chart="17" format="98">
      <pivotArea type="data" outline="0" fieldPosition="0">
        <references count="3">
          <reference field="4294967294" count="1" selected="0">
            <x v="0"/>
          </reference>
          <reference field="15" count="1" selected="0">
            <x v="6"/>
          </reference>
          <reference field="28" count="1" selected="0">
            <x v="10"/>
          </reference>
        </references>
      </pivotArea>
    </chartFormat>
    <chartFormat chart="17" format="99">
      <pivotArea type="data" outline="0" fieldPosition="0">
        <references count="3">
          <reference field="4294967294" count="1" selected="0">
            <x v="0"/>
          </reference>
          <reference field="15" count="1" selected="0">
            <x v="6"/>
          </reference>
          <reference field="28" count="1" selected="0">
            <x v="13"/>
          </reference>
        </references>
      </pivotArea>
    </chartFormat>
    <chartFormat chart="17" format="100">
      <pivotArea type="data" outline="0" fieldPosition="0">
        <references count="3">
          <reference field="4294967294" count="1" selected="0">
            <x v="0"/>
          </reference>
          <reference field="15" count="1" selected="0">
            <x v="6"/>
          </reference>
          <reference field="28" count="1" selected="0">
            <x v="17"/>
          </reference>
        </references>
      </pivotArea>
    </chartFormat>
    <chartFormat chart="17" format="101">
      <pivotArea type="data" outline="0" fieldPosition="0">
        <references count="3">
          <reference field="4294967294" count="1" selected="0">
            <x v="0"/>
          </reference>
          <reference field="15" count="1" selected="0">
            <x v="47"/>
          </reference>
          <reference field="28" count="1" selected="0">
            <x v="1"/>
          </reference>
        </references>
      </pivotArea>
    </chartFormat>
    <chartFormat chart="17" format="102">
      <pivotArea type="data" outline="0" fieldPosition="0">
        <references count="3">
          <reference field="4294967294" count="1" selected="0">
            <x v="0"/>
          </reference>
          <reference field="15" count="1" selected="0">
            <x v="47"/>
          </reference>
          <reference field="28" count="1" selected="0">
            <x v="2"/>
          </reference>
        </references>
      </pivotArea>
    </chartFormat>
    <chartFormat chart="17" format="103">
      <pivotArea type="data" outline="0" fieldPosition="0">
        <references count="3">
          <reference field="4294967294" count="1" selected="0">
            <x v="0"/>
          </reference>
          <reference field="15" count="1" selected="0">
            <x v="47"/>
          </reference>
          <reference field="28" count="1" selected="0">
            <x v="6"/>
          </reference>
        </references>
      </pivotArea>
    </chartFormat>
    <chartFormat chart="17" format="104">
      <pivotArea type="data" outline="0" fieldPosition="0">
        <references count="3">
          <reference field="4294967294" count="1" selected="0">
            <x v="0"/>
          </reference>
          <reference field="15" count="1" selected="0">
            <x v="47"/>
          </reference>
          <reference field="28" count="1" selected="0">
            <x v="10"/>
          </reference>
        </references>
      </pivotArea>
    </chartFormat>
    <chartFormat chart="17" format="105">
      <pivotArea type="data" outline="0" fieldPosition="0">
        <references count="3">
          <reference field="4294967294" count="1" selected="0">
            <x v="0"/>
          </reference>
          <reference field="15" count="1" selected="0">
            <x v="47"/>
          </reference>
          <reference field="28" count="1" selected="0">
            <x v="13"/>
          </reference>
        </references>
      </pivotArea>
    </chartFormat>
    <chartFormat chart="17" format="106">
      <pivotArea type="data" outline="0" fieldPosition="0">
        <references count="3">
          <reference field="4294967294" count="1" selected="0">
            <x v="0"/>
          </reference>
          <reference field="15" count="1" selected="0">
            <x v="47"/>
          </reference>
          <reference field="28" count="1" selected="0">
            <x v="17"/>
          </reference>
        </references>
      </pivotArea>
    </chartFormat>
    <chartFormat chart="17" format="107">
      <pivotArea type="data" outline="0" fieldPosition="0">
        <references count="3">
          <reference field="4294967294" count="1" selected="0">
            <x v="0"/>
          </reference>
          <reference field="15" count="1" selected="0">
            <x v="35"/>
          </reference>
          <reference field="28" count="1" selected="0">
            <x v="1"/>
          </reference>
        </references>
      </pivotArea>
    </chartFormat>
    <chartFormat chart="17" format="108">
      <pivotArea type="data" outline="0" fieldPosition="0">
        <references count="3">
          <reference field="4294967294" count="1" selected="0">
            <x v="0"/>
          </reference>
          <reference field="15" count="1" selected="0">
            <x v="35"/>
          </reference>
          <reference field="28" count="1" selected="0">
            <x v="2"/>
          </reference>
        </references>
      </pivotArea>
    </chartFormat>
    <chartFormat chart="17" format="109">
      <pivotArea type="data" outline="0" fieldPosition="0">
        <references count="3">
          <reference field="4294967294" count="1" selected="0">
            <x v="0"/>
          </reference>
          <reference field="15" count="1" selected="0">
            <x v="35"/>
          </reference>
          <reference field="28" count="1" selected="0">
            <x v="6"/>
          </reference>
        </references>
      </pivotArea>
    </chartFormat>
    <chartFormat chart="17" format="110">
      <pivotArea type="data" outline="0" fieldPosition="0">
        <references count="3">
          <reference field="4294967294" count="1" selected="0">
            <x v="0"/>
          </reference>
          <reference field="15" count="1" selected="0">
            <x v="35"/>
          </reference>
          <reference field="28" count="1" selected="0">
            <x v="10"/>
          </reference>
        </references>
      </pivotArea>
    </chartFormat>
    <chartFormat chart="17" format="111">
      <pivotArea type="data" outline="0" fieldPosition="0">
        <references count="3">
          <reference field="4294967294" count="1" selected="0">
            <x v="0"/>
          </reference>
          <reference field="15" count="1" selected="0">
            <x v="35"/>
          </reference>
          <reference field="28" count="1" selected="0">
            <x v="13"/>
          </reference>
        </references>
      </pivotArea>
    </chartFormat>
    <chartFormat chart="17" format="112">
      <pivotArea type="data" outline="0" fieldPosition="0">
        <references count="3">
          <reference field="4294967294" count="1" selected="0">
            <x v="0"/>
          </reference>
          <reference field="15" count="1" selected="0">
            <x v="35"/>
          </reference>
          <reference field="28" count="1" selected="0">
            <x v="17"/>
          </reference>
        </references>
      </pivotArea>
    </chartFormat>
    <chartFormat chart="17" format="113">
      <pivotArea type="data" outline="0" fieldPosition="0">
        <references count="3">
          <reference field="4294967294" count="1" selected="0">
            <x v="0"/>
          </reference>
          <reference field="15" count="1" selected="0">
            <x v="7"/>
          </reference>
          <reference field="28" count="1" selected="0">
            <x v="1"/>
          </reference>
        </references>
      </pivotArea>
    </chartFormat>
    <chartFormat chart="17" format="114">
      <pivotArea type="data" outline="0" fieldPosition="0">
        <references count="3">
          <reference field="4294967294" count="1" selected="0">
            <x v="0"/>
          </reference>
          <reference field="15" count="1" selected="0">
            <x v="7"/>
          </reference>
          <reference field="28" count="1" selected="0">
            <x v="2"/>
          </reference>
        </references>
      </pivotArea>
    </chartFormat>
    <chartFormat chart="17" format="115">
      <pivotArea type="data" outline="0" fieldPosition="0">
        <references count="3">
          <reference field="4294967294" count="1" selected="0">
            <x v="0"/>
          </reference>
          <reference field="15" count="1" selected="0">
            <x v="7"/>
          </reference>
          <reference field="28" count="1" selected="0">
            <x v="6"/>
          </reference>
        </references>
      </pivotArea>
    </chartFormat>
    <chartFormat chart="17" format="116">
      <pivotArea type="data" outline="0" fieldPosition="0">
        <references count="3">
          <reference field="4294967294" count="1" selected="0">
            <x v="0"/>
          </reference>
          <reference field="15" count="1" selected="0">
            <x v="7"/>
          </reference>
          <reference field="28" count="1" selected="0">
            <x v="10"/>
          </reference>
        </references>
      </pivotArea>
    </chartFormat>
    <chartFormat chart="17" format="117">
      <pivotArea type="data" outline="0" fieldPosition="0">
        <references count="3">
          <reference field="4294967294" count="1" selected="0">
            <x v="0"/>
          </reference>
          <reference field="15" count="1" selected="0">
            <x v="7"/>
          </reference>
          <reference field="28" count="1" selected="0">
            <x v="13"/>
          </reference>
        </references>
      </pivotArea>
    </chartFormat>
    <chartFormat chart="17" format="118">
      <pivotArea type="data" outline="0" fieldPosition="0">
        <references count="3">
          <reference field="4294967294" count="1" selected="0">
            <x v="0"/>
          </reference>
          <reference field="15" count="1" selected="0">
            <x v="7"/>
          </reference>
          <reference field="28" count="1" selected="0">
            <x v="17"/>
          </reference>
        </references>
      </pivotArea>
    </chartFormat>
    <chartFormat chart="17" format="119">
      <pivotArea type="data" outline="0" fieldPosition="0">
        <references count="3">
          <reference field="4294967294" count="1" selected="0">
            <x v="0"/>
          </reference>
          <reference field="15" count="1" selected="0">
            <x v="28"/>
          </reference>
          <reference field="28" count="1" selected="0">
            <x v="1"/>
          </reference>
        </references>
      </pivotArea>
    </chartFormat>
    <chartFormat chart="17" format="120">
      <pivotArea type="data" outline="0" fieldPosition="0">
        <references count="3">
          <reference field="4294967294" count="1" selected="0">
            <x v="0"/>
          </reference>
          <reference field="15" count="1" selected="0">
            <x v="28"/>
          </reference>
          <reference field="28" count="1" selected="0">
            <x v="2"/>
          </reference>
        </references>
      </pivotArea>
    </chartFormat>
    <chartFormat chart="17" format="121">
      <pivotArea type="data" outline="0" fieldPosition="0">
        <references count="3">
          <reference field="4294967294" count="1" selected="0">
            <x v="0"/>
          </reference>
          <reference field="15" count="1" selected="0">
            <x v="28"/>
          </reference>
          <reference field="28" count="1" selected="0">
            <x v="6"/>
          </reference>
        </references>
      </pivotArea>
    </chartFormat>
    <chartFormat chart="17" format="122">
      <pivotArea type="data" outline="0" fieldPosition="0">
        <references count="3">
          <reference field="4294967294" count="1" selected="0">
            <x v="0"/>
          </reference>
          <reference field="15" count="1" selected="0">
            <x v="28"/>
          </reference>
          <reference field="28" count="1" selected="0">
            <x v="10"/>
          </reference>
        </references>
      </pivotArea>
    </chartFormat>
    <chartFormat chart="17" format="123">
      <pivotArea type="data" outline="0" fieldPosition="0">
        <references count="3">
          <reference field="4294967294" count="1" selected="0">
            <x v="0"/>
          </reference>
          <reference field="15" count="1" selected="0">
            <x v="28"/>
          </reference>
          <reference field="28" count="1" selected="0">
            <x v="13"/>
          </reference>
        </references>
      </pivotArea>
    </chartFormat>
    <chartFormat chart="17" format="124">
      <pivotArea type="data" outline="0" fieldPosition="0">
        <references count="3">
          <reference field="4294967294" count="1" selected="0">
            <x v="0"/>
          </reference>
          <reference field="15" count="1" selected="0">
            <x v="28"/>
          </reference>
          <reference field="28" count="1" selected="0">
            <x v="17"/>
          </reference>
        </references>
      </pivotArea>
    </chartFormat>
    <chartFormat chart="17" format="125">
      <pivotArea type="data" outline="0" fieldPosition="0">
        <references count="3">
          <reference field="4294967294" count="1" selected="0">
            <x v="0"/>
          </reference>
          <reference field="15" count="1" selected="0">
            <x v="43"/>
          </reference>
          <reference field="28" count="1" selected="0">
            <x v="1"/>
          </reference>
        </references>
      </pivotArea>
    </chartFormat>
    <chartFormat chart="17" format="126">
      <pivotArea type="data" outline="0" fieldPosition="0">
        <references count="3">
          <reference field="4294967294" count="1" selected="0">
            <x v="0"/>
          </reference>
          <reference field="15" count="1" selected="0">
            <x v="43"/>
          </reference>
          <reference field="28" count="1" selected="0">
            <x v="2"/>
          </reference>
        </references>
      </pivotArea>
    </chartFormat>
    <chartFormat chart="17" format="127">
      <pivotArea type="data" outline="0" fieldPosition="0">
        <references count="3">
          <reference field="4294967294" count="1" selected="0">
            <x v="0"/>
          </reference>
          <reference field="15" count="1" selected="0">
            <x v="43"/>
          </reference>
          <reference field="28" count="1" selected="0">
            <x v="6"/>
          </reference>
        </references>
      </pivotArea>
    </chartFormat>
    <chartFormat chart="17" format="128">
      <pivotArea type="data" outline="0" fieldPosition="0">
        <references count="3">
          <reference field="4294967294" count="1" selected="0">
            <x v="0"/>
          </reference>
          <reference field="15" count="1" selected="0">
            <x v="43"/>
          </reference>
          <reference field="28" count="1" selected="0">
            <x v="10"/>
          </reference>
        </references>
      </pivotArea>
    </chartFormat>
    <chartFormat chart="17" format="129">
      <pivotArea type="data" outline="0" fieldPosition="0">
        <references count="3">
          <reference field="4294967294" count="1" selected="0">
            <x v="0"/>
          </reference>
          <reference field="15" count="1" selected="0">
            <x v="43"/>
          </reference>
          <reference field="28" count="1" selected="0">
            <x v="13"/>
          </reference>
        </references>
      </pivotArea>
    </chartFormat>
    <chartFormat chart="17" format="130">
      <pivotArea type="data" outline="0" fieldPosition="0">
        <references count="3">
          <reference field="4294967294" count="1" selected="0">
            <x v="0"/>
          </reference>
          <reference field="15" count="1" selected="0">
            <x v="43"/>
          </reference>
          <reference field="28" count="1" selected="0">
            <x v="17"/>
          </reference>
        </references>
      </pivotArea>
    </chartFormat>
    <chartFormat chart="17" format="131">
      <pivotArea type="data" outline="0" fieldPosition="0">
        <references count="3">
          <reference field="4294967294" count="1" selected="0">
            <x v="0"/>
          </reference>
          <reference field="15" count="1" selected="0">
            <x v="2"/>
          </reference>
          <reference field="28" count="1" selected="0">
            <x v="1"/>
          </reference>
        </references>
      </pivotArea>
    </chartFormat>
    <chartFormat chart="17" format="132">
      <pivotArea type="data" outline="0" fieldPosition="0">
        <references count="3">
          <reference field="4294967294" count="1" selected="0">
            <x v="0"/>
          </reference>
          <reference field="15" count="1" selected="0">
            <x v="2"/>
          </reference>
          <reference field="28" count="1" selected="0">
            <x v="2"/>
          </reference>
        </references>
      </pivotArea>
    </chartFormat>
    <chartFormat chart="17" format="133">
      <pivotArea type="data" outline="0" fieldPosition="0">
        <references count="3">
          <reference field="4294967294" count="1" selected="0">
            <x v="0"/>
          </reference>
          <reference field="15" count="1" selected="0">
            <x v="2"/>
          </reference>
          <reference field="28" count="1" selected="0">
            <x v="6"/>
          </reference>
        </references>
      </pivotArea>
    </chartFormat>
    <chartFormat chart="17" format="134">
      <pivotArea type="data" outline="0" fieldPosition="0">
        <references count="3">
          <reference field="4294967294" count="1" selected="0">
            <x v="0"/>
          </reference>
          <reference field="15" count="1" selected="0">
            <x v="2"/>
          </reference>
          <reference field="28" count="1" selected="0">
            <x v="10"/>
          </reference>
        </references>
      </pivotArea>
    </chartFormat>
    <chartFormat chart="17" format="135">
      <pivotArea type="data" outline="0" fieldPosition="0">
        <references count="3">
          <reference field="4294967294" count="1" selected="0">
            <x v="0"/>
          </reference>
          <reference field="15" count="1" selected="0">
            <x v="2"/>
          </reference>
          <reference field="28" count="1" selected="0">
            <x v="13"/>
          </reference>
        </references>
      </pivotArea>
    </chartFormat>
    <chartFormat chart="17" format="136">
      <pivotArea type="data" outline="0" fieldPosition="0">
        <references count="3">
          <reference field="4294967294" count="1" selected="0">
            <x v="0"/>
          </reference>
          <reference field="15" count="1" selected="0">
            <x v="2"/>
          </reference>
          <reference field="28" count="1" selected="0">
            <x v="17"/>
          </reference>
        </references>
      </pivotArea>
    </chartFormat>
    <chartFormat chart="17" format="137">
      <pivotArea type="data" outline="0" fieldPosition="0">
        <references count="3">
          <reference field="4294967294" count="1" selected="0">
            <x v="0"/>
          </reference>
          <reference field="15" count="1" selected="0">
            <x v="19"/>
          </reference>
          <reference field="28" count="1" selected="0">
            <x v="1"/>
          </reference>
        </references>
      </pivotArea>
    </chartFormat>
    <chartFormat chart="17" format="138">
      <pivotArea type="data" outline="0" fieldPosition="0">
        <references count="3">
          <reference field="4294967294" count="1" selected="0">
            <x v="0"/>
          </reference>
          <reference field="15" count="1" selected="0">
            <x v="19"/>
          </reference>
          <reference field="28" count="1" selected="0">
            <x v="2"/>
          </reference>
        </references>
      </pivotArea>
    </chartFormat>
    <chartFormat chart="17" format="139">
      <pivotArea type="data" outline="0" fieldPosition="0">
        <references count="3">
          <reference field="4294967294" count="1" selected="0">
            <x v="0"/>
          </reference>
          <reference field="15" count="1" selected="0">
            <x v="19"/>
          </reference>
          <reference field="28" count="1" selected="0">
            <x v="6"/>
          </reference>
        </references>
      </pivotArea>
    </chartFormat>
    <chartFormat chart="17" format="140">
      <pivotArea type="data" outline="0" fieldPosition="0">
        <references count="3">
          <reference field="4294967294" count="1" selected="0">
            <x v="0"/>
          </reference>
          <reference field="15" count="1" selected="0">
            <x v="19"/>
          </reference>
          <reference field="28" count="1" selected="0">
            <x v="10"/>
          </reference>
        </references>
      </pivotArea>
    </chartFormat>
    <chartFormat chart="17" format="141">
      <pivotArea type="data" outline="0" fieldPosition="0">
        <references count="3">
          <reference field="4294967294" count="1" selected="0">
            <x v="0"/>
          </reference>
          <reference field="15" count="1" selected="0">
            <x v="19"/>
          </reference>
          <reference field="28" count="1" selected="0">
            <x v="13"/>
          </reference>
        </references>
      </pivotArea>
    </chartFormat>
    <chartFormat chart="17" format="142">
      <pivotArea type="data" outline="0" fieldPosition="0">
        <references count="3">
          <reference field="4294967294" count="1" selected="0">
            <x v="0"/>
          </reference>
          <reference field="15" count="1" selected="0">
            <x v="19"/>
          </reference>
          <reference field="28" count="1" selected="0">
            <x v="17"/>
          </reference>
        </references>
      </pivotArea>
    </chartFormat>
    <chartFormat chart="17" format="143">
      <pivotArea type="data" outline="0" fieldPosition="0">
        <references count="3">
          <reference field="4294967294" count="1" selected="0">
            <x v="0"/>
          </reference>
          <reference field="15" count="1" selected="0">
            <x v="40"/>
          </reference>
          <reference field="28" count="1" selected="0">
            <x v="1"/>
          </reference>
        </references>
      </pivotArea>
    </chartFormat>
    <chartFormat chart="17" format="144">
      <pivotArea type="data" outline="0" fieldPosition="0">
        <references count="3">
          <reference field="4294967294" count="1" selected="0">
            <x v="0"/>
          </reference>
          <reference field="15" count="1" selected="0">
            <x v="40"/>
          </reference>
          <reference field="28" count="1" selected="0">
            <x v="2"/>
          </reference>
        </references>
      </pivotArea>
    </chartFormat>
    <chartFormat chart="17" format="145">
      <pivotArea type="data" outline="0" fieldPosition="0">
        <references count="3">
          <reference field="4294967294" count="1" selected="0">
            <x v="0"/>
          </reference>
          <reference field="15" count="1" selected="0">
            <x v="40"/>
          </reference>
          <reference field="28" count="1" selected="0">
            <x v="6"/>
          </reference>
        </references>
      </pivotArea>
    </chartFormat>
    <chartFormat chart="17" format="146">
      <pivotArea type="data" outline="0" fieldPosition="0">
        <references count="3">
          <reference field="4294967294" count="1" selected="0">
            <x v="0"/>
          </reference>
          <reference field="15" count="1" selected="0">
            <x v="40"/>
          </reference>
          <reference field="28" count="1" selected="0">
            <x v="10"/>
          </reference>
        </references>
      </pivotArea>
    </chartFormat>
    <chartFormat chart="17" format="147">
      <pivotArea type="data" outline="0" fieldPosition="0">
        <references count="3">
          <reference field="4294967294" count="1" selected="0">
            <x v="0"/>
          </reference>
          <reference field="15" count="1" selected="0">
            <x v="40"/>
          </reference>
          <reference field="28" count="1" selected="0">
            <x v="13"/>
          </reference>
        </references>
      </pivotArea>
    </chartFormat>
    <chartFormat chart="17" format="148">
      <pivotArea type="data" outline="0" fieldPosition="0">
        <references count="3">
          <reference field="4294967294" count="1" selected="0">
            <x v="0"/>
          </reference>
          <reference field="15" count="1" selected="0">
            <x v="40"/>
          </reference>
          <reference field="28" count="1" selected="0">
            <x v="17"/>
          </reference>
        </references>
      </pivotArea>
    </chartFormat>
    <chartFormat chart="17" format="149">
      <pivotArea type="data" outline="0" fieldPosition="0">
        <references count="3">
          <reference field="4294967294" count="1" selected="0">
            <x v="0"/>
          </reference>
          <reference field="15" count="1" selected="0">
            <x v="10"/>
          </reference>
          <reference field="28" count="1" selected="0">
            <x v="1"/>
          </reference>
        </references>
      </pivotArea>
    </chartFormat>
    <chartFormat chart="17" format="150">
      <pivotArea type="data" outline="0" fieldPosition="0">
        <references count="3">
          <reference field="4294967294" count="1" selected="0">
            <x v="0"/>
          </reference>
          <reference field="15" count="1" selected="0">
            <x v="10"/>
          </reference>
          <reference field="28" count="1" selected="0">
            <x v="2"/>
          </reference>
        </references>
      </pivotArea>
    </chartFormat>
    <chartFormat chart="17" format="151">
      <pivotArea type="data" outline="0" fieldPosition="0">
        <references count="3">
          <reference field="4294967294" count="1" selected="0">
            <x v="0"/>
          </reference>
          <reference field="15" count="1" selected="0">
            <x v="10"/>
          </reference>
          <reference field="28" count="1" selected="0">
            <x v="6"/>
          </reference>
        </references>
      </pivotArea>
    </chartFormat>
    <chartFormat chart="17" format="152">
      <pivotArea type="data" outline="0" fieldPosition="0">
        <references count="3">
          <reference field="4294967294" count="1" selected="0">
            <x v="0"/>
          </reference>
          <reference field="15" count="1" selected="0">
            <x v="10"/>
          </reference>
          <reference field="28" count="1" selected="0">
            <x v="10"/>
          </reference>
        </references>
      </pivotArea>
    </chartFormat>
    <chartFormat chart="17" format="153">
      <pivotArea type="data" outline="0" fieldPosition="0">
        <references count="3">
          <reference field="4294967294" count="1" selected="0">
            <x v="0"/>
          </reference>
          <reference field="15" count="1" selected="0">
            <x v="10"/>
          </reference>
          <reference field="28" count="1" selected="0">
            <x v="13"/>
          </reference>
        </references>
      </pivotArea>
    </chartFormat>
    <chartFormat chart="17" format="154">
      <pivotArea type="data" outline="0" fieldPosition="0">
        <references count="3">
          <reference field="4294967294" count="1" selected="0">
            <x v="0"/>
          </reference>
          <reference field="15" count="1" selected="0">
            <x v="10"/>
          </reference>
          <reference field="28" count="1" selected="0">
            <x v="17"/>
          </reference>
        </references>
      </pivotArea>
    </chartFormat>
    <chartFormat chart="17" format="155">
      <pivotArea type="data" outline="0" fieldPosition="0">
        <references count="3">
          <reference field="4294967294" count="1" selected="0">
            <x v="0"/>
          </reference>
          <reference field="15" count="1" selected="0">
            <x v="33"/>
          </reference>
          <reference field="28" count="1" selected="0">
            <x v="1"/>
          </reference>
        </references>
      </pivotArea>
    </chartFormat>
    <chartFormat chart="17" format="156">
      <pivotArea type="data" outline="0" fieldPosition="0">
        <references count="3">
          <reference field="4294967294" count="1" selected="0">
            <x v="0"/>
          </reference>
          <reference field="15" count="1" selected="0">
            <x v="33"/>
          </reference>
          <reference field="28" count="1" selected="0">
            <x v="2"/>
          </reference>
        </references>
      </pivotArea>
    </chartFormat>
    <chartFormat chart="17" format="157">
      <pivotArea type="data" outline="0" fieldPosition="0">
        <references count="3">
          <reference field="4294967294" count="1" selected="0">
            <x v="0"/>
          </reference>
          <reference field="15" count="1" selected="0">
            <x v="33"/>
          </reference>
          <reference field="28" count="1" selected="0">
            <x v="6"/>
          </reference>
        </references>
      </pivotArea>
    </chartFormat>
    <chartFormat chart="17" format="158">
      <pivotArea type="data" outline="0" fieldPosition="0">
        <references count="3">
          <reference field="4294967294" count="1" selected="0">
            <x v="0"/>
          </reference>
          <reference field="15" count="1" selected="0">
            <x v="33"/>
          </reference>
          <reference field="28" count="1" selected="0">
            <x v="10"/>
          </reference>
        </references>
      </pivotArea>
    </chartFormat>
    <chartFormat chart="17" format="159">
      <pivotArea type="data" outline="0" fieldPosition="0">
        <references count="3">
          <reference field="4294967294" count="1" selected="0">
            <x v="0"/>
          </reference>
          <reference field="15" count="1" selected="0">
            <x v="33"/>
          </reference>
          <reference field="28" count="1" selected="0">
            <x v="13"/>
          </reference>
        </references>
      </pivotArea>
    </chartFormat>
    <chartFormat chart="17" format="160">
      <pivotArea type="data" outline="0" fieldPosition="0">
        <references count="3">
          <reference field="4294967294" count="1" selected="0">
            <x v="0"/>
          </reference>
          <reference field="15" count="1" selected="0">
            <x v="33"/>
          </reference>
          <reference field="28" count="1" selected="0">
            <x v="17"/>
          </reference>
        </references>
      </pivotArea>
    </chartFormat>
    <chartFormat chart="17" format="161">
      <pivotArea type="data" outline="0" fieldPosition="0">
        <references count="3">
          <reference field="4294967294" count="1" selected="0">
            <x v="0"/>
          </reference>
          <reference field="15" count="1" selected="0">
            <x v="37"/>
          </reference>
          <reference field="28" count="1" selected="0">
            <x v="1"/>
          </reference>
        </references>
      </pivotArea>
    </chartFormat>
    <chartFormat chart="17" format="162">
      <pivotArea type="data" outline="0" fieldPosition="0">
        <references count="3">
          <reference field="4294967294" count="1" selected="0">
            <x v="0"/>
          </reference>
          <reference field="15" count="1" selected="0">
            <x v="37"/>
          </reference>
          <reference field="28" count="1" selected="0">
            <x v="2"/>
          </reference>
        </references>
      </pivotArea>
    </chartFormat>
    <chartFormat chart="17" format="163">
      <pivotArea type="data" outline="0" fieldPosition="0">
        <references count="3">
          <reference field="4294967294" count="1" selected="0">
            <x v="0"/>
          </reference>
          <reference field="15" count="1" selected="0">
            <x v="37"/>
          </reference>
          <reference field="28" count="1" selected="0">
            <x v="6"/>
          </reference>
        </references>
      </pivotArea>
    </chartFormat>
    <chartFormat chart="17" format="164">
      <pivotArea type="data" outline="0" fieldPosition="0">
        <references count="3">
          <reference field="4294967294" count="1" selected="0">
            <x v="0"/>
          </reference>
          <reference field="15" count="1" selected="0">
            <x v="37"/>
          </reference>
          <reference field="28" count="1" selected="0">
            <x v="10"/>
          </reference>
        </references>
      </pivotArea>
    </chartFormat>
    <chartFormat chart="17" format="165">
      <pivotArea type="data" outline="0" fieldPosition="0">
        <references count="3">
          <reference field="4294967294" count="1" selected="0">
            <x v="0"/>
          </reference>
          <reference field="15" count="1" selected="0">
            <x v="37"/>
          </reference>
          <reference field="28" count="1" selected="0">
            <x v="13"/>
          </reference>
        </references>
      </pivotArea>
    </chartFormat>
    <chartFormat chart="17" format="166">
      <pivotArea type="data" outline="0" fieldPosition="0">
        <references count="3">
          <reference field="4294967294" count="1" selected="0">
            <x v="0"/>
          </reference>
          <reference field="15" count="1" selected="0">
            <x v="37"/>
          </reference>
          <reference field="28" count="1" selected="0">
            <x v="17"/>
          </reference>
        </references>
      </pivotArea>
    </chartFormat>
    <chartFormat chart="17" format="167">
      <pivotArea type="data" outline="0" fieldPosition="0">
        <references count="3">
          <reference field="4294967294" count="1" selected="0">
            <x v="0"/>
          </reference>
          <reference field="15" count="1" selected="0">
            <x v="23"/>
          </reference>
          <reference field="28" count="1" selected="0">
            <x v="1"/>
          </reference>
        </references>
      </pivotArea>
    </chartFormat>
    <chartFormat chart="17" format="168">
      <pivotArea type="data" outline="0" fieldPosition="0">
        <references count="3">
          <reference field="4294967294" count="1" selected="0">
            <x v="0"/>
          </reference>
          <reference field="15" count="1" selected="0">
            <x v="23"/>
          </reference>
          <reference field="28" count="1" selected="0">
            <x v="2"/>
          </reference>
        </references>
      </pivotArea>
    </chartFormat>
    <chartFormat chart="17" format="169">
      <pivotArea type="data" outline="0" fieldPosition="0">
        <references count="3">
          <reference field="4294967294" count="1" selected="0">
            <x v="0"/>
          </reference>
          <reference field="15" count="1" selected="0">
            <x v="23"/>
          </reference>
          <reference field="28" count="1" selected="0">
            <x v="6"/>
          </reference>
        </references>
      </pivotArea>
    </chartFormat>
    <chartFormat chart="17" format="170">
      <pivotArea type="data" outline="0" fieldPosition="0">
        <references count="3">
          <reference field="4294967294" count="1" selected="0">
            <x v="0"/>
          </reference>
          <reference field="15" count="1" selected="0">
            <x v="23"/>
          </reference>
          <reference field="28" count="1" selected="0">
            <x v="10"/>
          </reference>
        </references>
      </pivotArea>
    </chartFormat>
    <chartFormat chart="17" format="171">
      <pivotArea type="data" outline="0" fieldPosition="0">
        <references count="3">
          <reference field="4294967294" count="1" selected="0">
            <x v="0"/>
          </reference>
          <reference field="15" count="1" selected="0">
            <x v="23"/>
          </reference>
          <reference field="28" count="1" selected="0">
            <x v="13"/>
          </reference>
        </references>
      </pivotArea>
    </chartFormat>
    <chartFormat chart="17" format="172">
      <pivotArea type="data" outline="0" fieldPosition="0">
        <references count="3">
          <reference field="4294967294" count="1" selected="0">
            <x v="0"/>
          </reference>
          <reference field="15" count="1" selected="0">
            <x v="23"/>
          </reference>
          <reference field="28" count="1" selected="0">
            <x v="17"/>
          </reference>
        </references>
      </pivotArea>
    </chartFormat>
    <chartFormat chart="17" format="173">
      <pivotArea type="data" outline="0" fieldPosition="0">
        <references count="3">
          <reference field="4294967294" count="1" selected="0">
            <x v="0"/>
          </reference>
          <reference field="15" count="1" selected="0">
            <x v="31"/>
          </reference>
          <reference field="28" count="1" selected="0">
            <x v="1"/>
          </reference>
        </references>
      </pivotArea>
    </chartFormat>
    <chartFormat chart="17" format="174">
      <pivotArea type="data" outline="0" fieldPosition="0">
        <references count="3">
          <reference field="4294967294" count="1" selected="0">
            <x v="0"/>
          </reference>
          <reference field="15" count="1" selected="0">
            <x v="31"/>
          </reference>
          <reference field="28" count="1" selected="0">
            <x v="2"/>
          </reference>
        </references>
      </pivotArea>
    </chartFormat>
    <chartFormat chart="17" format="175">
      <pivotArea type="data" outline="0" fieldPosition="0">
        <references count="3">
          <reference field="4294967294" count="1" selected="0">
            <x v="0"/>
          </reference>
          <reference field="15" count="1" selected="0">
            <x v="31"/>
          </reference>
          <reference field="28" count="1" selected="0">
            <x v="6"/>
          </reference>
        </references>
      </pivotArea>
    </chartFormat>
    <chartFormat chart="17" format="176">
      <pivotArea type="data" outline="0" fieldPosition="0">
        <references count="3">
          <reference field="4294967294" count="1" selected="0">
            <x v="0"/>
          </reference>
          <reference field="15" count="1" selected="0">
            <x v="31"/>
          </reference>
          <reference field="28" count="1" selected="0">
            <x v="10"/>
          </reference>
        </references>
      </pivotArea>
    </chartFormat>
    <chartFormat chart="17" format="177">
      <pivotArea type="data" outline="0" fieldPosition="0">
        <references count="3">
          <reference field="4294967294" count="1" selected="0">
            <x v="0"/>
          </reference>
          <reference field="15" count="1" selected="0">
            <x v="31"/>
          </reference>
          <reference field="28" count="1" selected="0">
            <x v="13"/>
          </reference>
        </references>
      </pivotArea>
    </chartFormat>
    <chartFormat chart="17" format="178">
      <pivotArea type="data" outline="0" fieldPosition="0">
        <references count="3">
          <reference field="4294967294" count="1" selected="0">
            <x v="0"/>
          </reference>
          <reference field="15" count="1" selected="0">
            <x v="31"/>
          </reference>
          <reference field="28" count="1" selected="0">
            <x v="17"/>
          </reference>
        </references>
      </pivotArea>
    </chartFormat>
    <chartFormat chart="17" format="179">
      <pivotArea type="data" outline="0" fieldPosition="0">
        <references count="3">
          <reference field="4294967294" count="1" selected="0">
            <x v="0"/>
          </reference>
          <reference field="15" count="1" selected="0">
            <x v="3"/>
          </reference>
          <reference field="28" count="1" selected="0">
            <x v="1"/>
          </reference>
        </references>
      </pivotArea>
    </chartFormat>
    <chartFormat chart="17" format="180">
      <pivotArea type="data" outline="0" fieldPosition="0">
        <references count="3">
          <reference field="4294967294" count="1" selected="0">
            <x v="0"/>
          </reference>
          <reference field="15" count="1" selected="0">
            <x v="3"/>
          </reference>
          <reference field="28" count="1" selected="0">
            <x v="2"/>
          </reference>
        </references>
      </pivotArea>
    </chartFormat>
    <chartFormat chart="17" format="181">
      <pivotArea type="data" outline="0" fieldPosition="0">
        <references count="3">
          <reference field="4294967294" count="1" selected="0">
            <x v="0"/>
          </reference>
          <reference field="15" count="1" selected="0">
            <x v="3"/>
          </reference>
          <reference field="28" count="1" selected="0">
            <x v="6"/>
          </reference>
        </references>
      </pivotArea>
    </chartFormat>
    <chartFormat chart="17" format="182">
      <pivotArea type="data" outline="0" fieldPosition="0">
        <references count="3">
          <reference field="4294967294" count="1" selected="0">
            <x v="0"/>
          </reference>
          <reference field="15" count="1" selected="0">
            <x v="3"/>
          </reference>
          <reference field="28" count="1" selected="0">
            <x v="10"/>
          </reference>
        </references>
      </pivotArea>
    </chartFormat>
    <chartFormat chart="17" format="183">
      <pivotArea type="data" outline="0" fieldPosition="0">
        <references count="3">
          <reference field="4294967294" count="1" selected="0">
            <x v="0"/>
          </reference>
          <reference field="15" count="1" selected="0">
            <x v="3"/>
          </reference>
          <reference field="28" count="1" selected="0">
            <x v="13"/>
          </reference>
        </references>
      </pivotArea>
    </chartFormat>
    <chartFormat chart="17" format="184">
      <pivotArea type="data" outline="0" fieldPosition="0">
        <references count="3">
          <reference field="4294967294" count="1" selected="0">
            <x v="0"/>
          </reference>
          <reference field="15" count="1" selected="0">
            <x v="3"/>
          </reference>
          <reference field="28" count="1" selected="0">
            <x v="17"/>
          </reference>
        </references>
      </pivotArea>
    </chartFormat>
    <chartFormat chart="17" format="185">
      <pivotArea type="data" outline="0" fieldPosition="0">
        <references count="3">
          <reference field="4294967294" count="1" selected="0">
            <x v="0"/>
          </reference>
          <reference field="15" count="1" selected="0">
            <x v="34"/>
          </reference>
          <reference field="28" count="1" selected="0">
            <x v="1"/>
          </reference>
        </references>
      </pivotArea>
    </chartFormat>
    <chartFormat chart="17" format="186">
      <pivotArea type="data" outline="0" fieldPosition="0">
        <references count="3">
          <reference field="4294967294" count="1" selected="0">
            <x v="0"/>
          </reference>
          <reference field="15" count="1" selected="0">
            <x v="34"/>
          </reference>
          <reference field="28" count="1" selected="0">
            <x v="2"/>
          </reference>
        </references>
      </pivotArea>
    </chartFormat>
    <chartFormat chart="17" format="187">
      <pivotArea type="data" outline="0" fieldPosition="0">
        <references count="3">
          <reference field="4294967294" count="1" selected="0">
            <x v="0"/>
          </reference>
          <reference field="15" count="1" selected="0">
            <x v="34"/>
          </reference>
          <reference field="28" count="1" selected="0">
            <x v="6"/>
          </reference>
        </references>
      </pivotArea>
    </chartFormat>
    <chartFormat chart="17" format="188">
      <pivotArea type="data" outline="0" fieldPosition="0">
        <references count="3">
          <reference field="4294967294" count="1" selected="0">
            <x v="0"/>
          </reference>
          <reference field="15" count="1" selected="0">
            <x v="34"/>
          </reference>
          <reference field="28" count="1" selected="0">
            <x v="10"/>
          </reference>
        </references>
      </pivotArea>
    </chartFormat>
    <chartFormat chart="17" format="189">
      <pivotArea type="data" outline="0" fieldPosition="0">
        <references count="3">
          <reference field="4294967294" count="1" selected="0">
            <x v="0"/>
          </reference>
          <reference field="15" count="1" selected="0">
            <x v="34"/>
          </reference>
          <reference field="28" count="1" selected="0">
            <x v="13"/>
          </reference>
        </references>
      </pivotArea>
    </chartFormat>
    <chartFormat chart="17" format="190">
      <pivotArea type="data" outline="0" fieldPosition="0">
        <references count="3">
          <reference field="4294967294" count="1" selected="0">
            <x v="0"/>
          </reference>
          <reference field="15" count="1" selected="0">
            <x v="34"/>
          </reference>
          <reference field="28" count="1" selected="0">
            <x v="17"/>
          </reference>
        </references>
      </pivotArea>
    </chartFormat>
    <chartFormat chart="17" format="191">
      <pivotArea type="data" outline="0" fieldPosition="0">
        <references count="3">
          <reference field="4294967294" count="1" selected="0">
            <x v="0"/>
          </reference>
          <reference field="15" count="1" selected="0">
            <x v="46"/>
          </reference>
          <reference field="28" count="1" selected="0">
            <x v="1"/>
          </reference>
        </references>
      </pivotArea>
    </chartFormat>
    <chartFormat chart="17" format="192">
      <pivotArea type="data" outline="0" fieldPosition="0">
        <references count="3">
          <reference field="4294967294" count="1" selected="0">
            <x v="0"/>
          </reference>
          <reference field="15" count="1" selected="0">
            <x v="46"/>
          </reference>
          <reference field="28" count="1" selected="0">
            <x v="2"/>
          </reference>
        </references>
      </pivotArea>
    </chartFormat>
    <chartFormat chart="17" format="193">
      <pivotArea type="data" outline="0" fieldPosition="0">
        <references count="3">
          <reference field="4294967294" count="1" selected="0">
            <x v="0"/>
          </reference>
          <reference field="15" count="1" selected="0">
            <x v="46"/>
          </reference>
          <reference field="28" count="1" selected="0">
            <x v="6"/>
          </reference>
        </references>
      </pivotArea>
    </chartFormat>
    <chartFormat chart="17" format="194">
      <pivotArea type="data" outline="0" fieldPosition="0">
        <references count="3">
          <reference field="4294967294" count="1" selected="0">
            <x v="0"/>
          </reference>
          <reference field="15" count="1" selected="0">
            <x v="46"/>
          </reference>
          <reference field="28" count="1" selected="0">
            <x v="10"/>
          </reference>
        </references>
      </pivotArea>
    </chartFormat>
    <chartFormat chart="17" format="195">
      <pivotArea type="data" outline="0" fieldPosition="0">
        <references count="3">
          <reference field="4294967294" count="1" selected="0">
            <x v="0"/>
          </reference>
          <reference field="15" count="1" selected="0">
            <x v="46"/>
          </reference>
          <reference field="28" count="1" selected="0">
            <x v="13"/>
          </reference>
        </references>
      </pivotArea>
    </chartFormat>
    <chartFormat chart="17" format="196">
      <pivotArea type="data" outline="0" fieldPosition="0">
        <references count="3">
          <reference field="4294967294" count="1" selected="0">
            <x v="0"/>
          </reference>
          <reference field="15" count="1" selected="0">
            <x v="46"/>
          </reference>
          <reference field="28" count="1" selected="0">
            <x v="17"/>
          </reference>
        </references>
      </pivotArea>
    </chartFormat>
    <chartFormat chart="17" format="197">
      <pivotArea type="data" outline="0" fieldPosition="0">
        <references count="3">
          <reference field="4294967294" count="1" selected="0">
            <x v="0"/>
          </reference>
          <reference field="15" count="1" selected="0">
            <x v="8"/>
          </reference>
          <reference field="28" count="1" selected="0">
            <x v="1"/>
          </reference>
        </references>
      </pivotArea>
    </chartFormat>
    <chartFormat chart="17" format="198">
      <pivotArea type="data" outline="0" fieldPosition="0">
        <references count="3">
          <reference field="4294967294" count="1" selected="0">
            <x v="0"/>
          </reference>
          <reference field="15" count="1" selected="0">
            <x v="8"/>
          </reference>
          <reference field="28" count="1" selected="0">
            <x v="2"/>
          </reference>
        </references>
      </pivotArea>
    </chartFormat>
    <chartFormat chart="17" format="199">
      <pivotArea type="data" outline="0" fieldPosition="0">
        <references count="3">
          <reference field="4294967294" count="1" selected="0">
            <x v="0"/>
          </reference>
          <reference field="15" count="1" selected="0">
            <x v="8"/>
          </reference>
          <reference field="28" count="1" selected="0">
            <x v="6"/>
          </reference>
        </references>
      </pivotArea>
    </chartFormat>
    <chartFormat chart="17" format="200">
      <pivotArea type="data" outline="0" fieldPosition="0">
        <references count="3">
          <reference field="4294967294" count="1" selected="0">
            <x v="0"/>
          </reference>
          <reference field="15" count="1" selected="0">
            <x v="8"/>
          </reference>
          <reference field="28" count="1" selected="0">
            <x v="10"/>
          </reference>
        </references>
      </pivotArea>
    </chartFormat>
    <chartFormat chart="17" format="201">
      <pivotArea type="data" outline="0" fieldPosition="0">
        <references count="3">
          <reference field="4294967294" count="1" selected="0">
            <x v="0"/>
          </reference>
          <reference field="15" count="1" selected="0">
            <x v="8"/>
          </reference>
          <reference field="28" count="1" selected="0">
            <x v="13"/>
          </reference>
        </references>
      </pivotArea>
    </chartFormat>
    <chartFormat chart="17" format="202">
      <pivotArea type="data" outline="0" fieldPosition="0">
        <references count="3">
          <reference field="4294967294" count="1" selected="0">
            <x v="0"/>
          </reference>
          <reference field="15" count="1" selected="0">
            <x v="8"/>
          </reference>
          <reference field="28" count="1" selected="0">
            <x v="17"/>
          </reference>
        </references>
      </pivotArea>
    </chartFormat>
    <chartFormat chart="17" format="203">
      <pivotArea type="data" outline="0" fieldPosition="0">
        <references count="3">
          <reference field="4294967294" count="1" selected="0">
            <x v="0"/>
          </reference>
          <reference field="15" count="1" selected="0">
            <x v="17"/>
          </reference>
          <reference field="28" count="1" selected="0">
            <x v="1"/>
          </reference>
        </references>
      </pivotArea>
    </chartFormat>
    <chartFormat chart="17" format="204">
      <pivotArea type="data" outline="0" fieldPosition="0">
        <references count="3">
          <reference field="4294967294" count="1" selected="0">
            <x v="0"/>
          </reference>
          <reference field="15" count="1" selected="0">
            <x v="17"/>
          </reference>
          <reference field="28" count="1" selected="0">
            <x v="2"/>
          </reference>
        </references>
      </pivotArea>
    </chartFormat>
    <chartFormat chart="17" format="205">
      <pivotArea type="data" outline="0" fieldPosition="0">
        <references count="3">
          <reference field="4294967294" count="1" selected="0">
            <x v="0"/>
          </reference>
          <reference field="15" count="1" selected="0">
            <x v="17"/>
          </reference>
          <reference field="28" count="1" selected="0">
            <x v="6"/>
          </reference>
        </references>
      </pivotArea>
    </chartFormat>
    <chartFormat chart="17" format="206">
      <pivotArea type="data" outline="0" fieldPosition="0">
        <references count="3">
          <reference field="4294967294" count="1" selected="0">
            <x v="0"/>
          </reference>
          <reference field="15" count="1" selected="0">
            <x v="17"/>
          </reference>
          <reference field="28" count="1" selected="0">
            <x v="10"/>
          </reference>
        </references>
      </pivotArea>
    </chartFormat>
    <chartFormat chart="17" format="207">
      <pivotArea type="data" outline="0" fieldPosition="0">
        <references count="3">
          <reference field="4294967294" count="1" selected="0">
            <x v="0"/>
          </reference>
          <reference field="15" count="1" selected="0">
            <x v="17"/>
          </reference>
          <reference field="28" count="1" selected="0">
            <x v="13"/>
          </reference>
        </references>
      </pivotArea>
    </chartFormat>
    <chartFormat chart="17" format="208">
      <pivotArea type="data" outline="0" fieldPosition="0">
        <references count="3">
          <reference field="4294967294" count="1" selected="0">
            <x v="0"/>
          </reference>
          <reference field="15" count="1" selected="0">
            <x v="17"/>
          </reference>
          <reference field="28" count="1" selected="0">
            <x v="17"/>
          </reference>
        </references>
      </pivotArea>
    </chartFormat>
    <chartFormat chart="17" format="209">
      <pivotArea type="data" outline="0" fieldPosition="0">
        <references count="3">
          <reference field="4294967294" count="1" selected="0">
            <x v="0"/>
          </reference>
          <reference field="15" count="1" selected="0">
            <x v="45"/>
          </reference>
          <reference field="28" count="1" selected="0">
            <x v="1"/>
          </reference>
        </references>
      </pivotArea>
    </chartFormat>
    <chartFormat chart="17" format="210">
      <pivotArea type="data" outline="0" fieldPosition="0">
        <references count="3">
          <reference field="4294967294" count="1" selected="0">
            <x v="0"/>
          </reference>
          <reference field="15" count="1" selected="0">
            <x v="45"/>
          </reference>
          <reference field="28" count="1" selected="0">
            <x v="2"/>
          </reference>
        </references>
      </pivotArea>
    </chartFormat>
    <chartFormat chart="17" format="211">
      <pivotArea type="data" outline="0" fieldPosition="0">
        <references count="3">
          <reference field="4294967294" count="1" selected="0">
            <x v="0"/>
          </reference>
          <reference field="15" count="1" selected="0">
            <x v="45"/>
          </reference>
          <reference field="28" count="1" selected="0">
            <x v="6"/>
          </reference>
        </references>
      </pivotArea>
    </chartFormat>
    <chartFormat chart="17" format="212">
      <pivotArea type="data" outline="0" fieldPosition="0">
        <references count="3">
          <reference field="4294967294" count="1" selected="0">
            <x v="0"/>
          </reference>
          <reference field="15" count="1" selected="0">
            <x v="45"/>
          </reference>
          <reference field="28" count="1" selected="0">
            <x v="10"/>
          </reference>
        </references>
      </pivotArea>
    </chartFormat>
    <chartFormat chart="17" format="213">
      <pivotArea type="data" outline="0" fieldPosition="0">
        <references count="3">
          <reference field="4294967294" count="1" selected="0">
            <x v="0"/>
          </reference>
          <reference field="15" count="1" selected="0">
            <x v="45"/>
          </reference>
          <reference field="28" count="1" selected="0">
            <x v="13"/>
          </reference>
        </references>
      </pivotArea>
    </chartFormat>
    <chartFormat chart="17" format="214">
      <pivotArea type="data" outline="0" fieldPosition="0">
        <references count="3">
          <reference field="4294967294" count="1" selected="0">
            <x v="0"/>
          </reference>
          <reference field="15" count="1" selected="0">
            <x v="45"/>
          </reference>
          <reference field="28" count="1" selected="0">
            <x v="17"/>
          </reference>
        </references>
      </pivotArea>
    </chartFormat>
    <chartFormat chart="17" format="215">
      <pivotArea type="data" outline="0" fieldPosition="0">
        <references count="3">
          <reference field="4294967294" count="1" selected="0">
            <x v="0"/>
          </reference>
          <reference field="15" count="1" selected="0">
            <x v="44"/>
          </reference>
          <reference field="28" count="1" selected="0">
            <x v="1"/>
          </reference>
        </references>
      </pivotArea>
    </chartFormat>
    <chartFormat chart="17" format="216">
      <pivotArea type="data" outline="0" fieldPosition="0">
        <references count="3">
          <reference field="4294967294" count="1" selected="0">
            <x v="0"/>
          </reference>
          <reference field="15" count="1" selected="0">
            <x v="44"/>
          </reference>
          <reference field="28" count="1" selected="0">
            <x v="2"/>
          </reference>
        </references>
      </pivotArea>
    </chartFormat>
    <chartFormat chart="17" format="217">
      <pivotArea type="data" outline="0" fieldPosition="0">
        <references count="3">
          <reference field="4294967294" count="1" selected="0">
            <x v="0"/>
          </reference>
          <reference field="15" count="1" selected="0">
            <x v="44"/>
          </reference>
          <reference field="28" count="1" selected="0">
            <x v="6"/>
          </reference>
        </references>
      </pivotArea>
    </chartFormat>
    <chartFormat chart="17" format="218">
      <pivotArea type="data" outline="0" fieldPosition="0">
        <references count="3">
          <reference field="4294967294" count="1" selected="0">
            <x v="0"/>
          </reference>
          <reference field="15" count="1" selected="0">
            <x v="44"/>
          </reference>
          <reference field="28" count="1" selected="0">
            <x v="10"/>
          </reference>
        </references>
      </pivotArea>
    </chartFormat>
    <chartFormat chart="17" format="219">
      <pivotArea type="data" outline="0" fieldPosition="0">
        <references count="3">
          <reference field="4294967294" count="1" selected="0">
            <x v="0"/>
          </reference>
          <reference field="15" count="1" selected="0">
            <x v="44"/>
          </reference>
          <reference field="28" count="1" selected="0">
            <x v="13"/>
          </reference>
        </references>
      </pivotArea>
    </chartFormat>
    <chartFormat chart="17" format="220">
      <pivotArea type="data" outline="0" fieldPosition="0">
        <references count="3">
          <reference field="4294967294" count="1" selected="0">
            <x v="0"/>
          </reference>
          <reference field="15" count="1" selected="0">
            <x v="44"/>
          </reference>
          <reference field="28" count="1" selected="0">
            <x v="17"/>
          </reference>
        </references>
      </pivotArea>
    </chartFormat>
    <chartFormat chart="17" format="221">
      <pivotArea type="data" outline="0" fieldPosition="0">
        <references count="3">
          <reference field="4294967294" count="1" selected="0">
            <x v="0"/>
          </reference>
          <reference field="15" count="1" selected="0">
            <x v="16"/>
          </reference>
          <reference field="28" count="1" selected="0">
            <x v="1"/>
          </reference>
        </references>
      </pivotArea>
    </chartFormat>
    <chartFormat chart="17" format="222">
      <pivotArea type="data" outline="0" fieldPosition="0">
        <references count="3">
          <reference field="4294967294" count="1" selected="0">
            <x v="0"/>
          </reference>
          <reference field="15" count="1" selected="0">
            <x v="16"/>
          </reference>
          <reference field="28" count="1" selected="0">
            <x v="2"/>
          </reference>
        </references>
      </pivotArea>
    </chartFormat>
    <chartFormat chart="17" format="223">
      <pivotArea type="data" outline="0" fieldPosition="0">
        <references count="3">
          <reference field="4294967294" count="1" selected="0">
            <x v="0"/>
          </reference>
          <reference field="15" count="1" selected="0">
            <x v="16"/>
          </reference>
          <reference field="28" count="1" selected="0">
            <x v="6"/>
          </reference>
        </references>
      </pivotArea>
    </chartFormat>
    <chartFormat chart="17" format="224">
      <pivotArea type="data" outline="0" fieldPosition="0">
        <references count="3">
          <reference field="4294967294" count="1" selected="0">
            <x v="0"/>
          </reference>
          <reference field="15" count="1" selected="0">
            <x v="16"/>
          </reference>
          <reference field="28" count="1" selected="0">
            <x v="10"/>
          </reference>
        </references>
      </pivotArea>
    </chartFormat>
    <chartFormat chart="17" format="225">
      <pivotArea type="data" outline="0" fieldPosition="0">
        <references count="3">
          <reference field="4294967294" count="1" selected="0">
            <x v="0"/>
          </reference>
          <reference field="15" count="1" selected="0">
            <x v="16"/>
          </reference>
          <reference field="28" count="1" selected="0">
            <x v="13"/>
          </reference>
        </references>
      </pivotArea>
    </chartFormat>
    <chartFormat chart="17" format="226">
      <pivotArea type="data" outline="0" fieldPosition="0">
        <references count="3">
          <reference field="4294967294" count="1" selected="0">
            <x v="0"/>
          </reference>
          <reference field="15" count="1" selected="0">
            <x v="16"/>
          </reference>
          <reference field="28" count="1" selected="0">
            <x v="17"/>
          </reference>
        </references>
      </pivotArea>
    </chartFormat>
    <chartFormat chart="17" format="227">
      <pivotArea type="data" outline="0" fieldPosition="0">
        <references count="3">
          <reference field="4294967294" count="1" selected="0">
            <x v="0"/>
          </reference>
          <reference field="15" count="1" selected="0">
            <x v="41"/>
          </reference>
          <reference field="28" count="1" selected="0">
            <x v="1"/>
          </reference>
        </references>
      </pivotArea>
    </chartFormat>
    <chartFormat chart="17" format="228">
      <pivotArea type="data" outline="0" fieldPosition="0">
        <references count="3">
          <reference field="4294967294" count="1" selected="0">
            <x v="0"/>
          </reference>
          <reference field="15" count="1" selected="0">
            <x v="41"/>
          </reference>
          <reference field="28" count="1" selected="0">
            <x v="2"/>
          </reference>
        </references>
      </pivotArea>
    </chartFormat>
    <chartFormat chart="17" format="229">
      <pivotArea type="data" outline="0" fieldPosition="0">
        <references count="3">
          <reference field="4294967294" count="1" selected="0">
            <x v="0"/>
          </reference>
          <reference field="15" count="1" selected="0">
            <x v="41"/>
          </reference>
          <reference field="28" count="1" selected="0">
            <x v="6"/>
          </reference>
        </references>
      </pivotArea>
    </chartFormat>
    <chartFormat chart="17" format="230">
      <pivotArea type="data" outline="0" fieldPosition="0">
        <references count="3">
          <reference field="4294967294" count="1" selected="0">
            <x v="0"/>
          </reference>
          <reference field="15" count="1" selected="0">
            <x v="41"/>
          </reference>
          <reference field="28" count="1" selected="0">
            <x v="10"/>
          </reference>
        </references>
      </pivotArea>
    </chartFormat>
    <chartFormat chart="17" format="231">
      <pivotArea type="data" outline="0" fieldPosition="0">
        <references count="3">
          <reference field="4294967294" count="1" selected="0">
            <x v="0"/>
          </reference>
          <reference field="15" count="1" selected="0">
            <x v="41"/>
          </reference>
          <reference field="28" count="1" selected="0">
            <x v="13"/>
          </reference>
        </references>
      </pivotArea>
    </chartFormat>
    <chartFormat chart="17" format="232">
      <pivotArea type="data" outline="0" fieldPosition="0">
        <references count="3">
          <reference field="4294967294" count="1" selected="0">
            <x v="0"/>
          </reference>
          <reference field="15" count="1" selected="0">
            <x v="41"/>
          </reference>
          <reference field="28" count="1" selected="0">
            <x v="17"/>
          </reference>
        </references>
      </pivotArea>
    </chartFormat>
    <chartFormat chart="17" format="233">
      <pivotArea type="data" outline="0" fieldPosition="0">
        <references count="3">
          <reference field="4294967294" count="1" selected="0">
            <x v="0"/>
          </reference>
          <reference field="15" count="1" selected="0">
            <x v="24"/>
          </reference>
          <reference field="28" count="1" selected="0">
            <x v="1"/>
          </reference>
        </references>
      </pivotArea>
    </chartFormat>
    <chartFormat chart="17" format="234">
      <pivotArea type="data" outline="0" fieldPosition="0">
        <references count="3">
          <reference field="4294967294" count="1" selected="0">
            <x v="0"/>
          </reference>
          <reference field="15" count="1" selected="0">
            <x v="24"/>
          </reference>
          <reference field="28" count="1" selected="0">
            <x v="2"/>
          </reference>
        </references>
      </pivotArea>
    </chartFormat>
    <chartFormat chart="17" format="235">
      <pivotArea type="data" outline="0" fieldPosition="0">
        <references count="3">
          <reference field="4294967294" count="1" selected="0">
            <x v="0"/>
          </reference>
          <reference field="15" count="1" selected="0">
            <x v="24"/>
          </reference>
          <reference field="28" count="1" selected="0">
            <x v="6"/>
          </reference>
        </references>
      </pivotArea>
    </chartFormat>
    <chartFormat chart="17" format="236">
      <pivotArea type="data" outline="0" fieldPosition="0">
        <references count="3">
          <reference field="4294967294" count="1" selected="0">
            <x v="0"/>
          </reference>
          <reference field="15" count="1" selected="0">
            <x v="24"/>
          </reference>
          <reference field="28" count="1" selected="0">
            <x v="10"/>
          </reference>
        </references>
      </pivotArea>
    </chartFormat>
    <chartFormat chart="17" format="237">
      <pivotArea type="data" outline="0" fieldPosition="0">
        <references count="3">
          <reference field="4294967294" count="1" selected="0">
            <x v="0"/>
          </reference>
          <reference field="15" count="1" selected="0">
            <x v="24"/>
          </reference>
          <reference field="28" count="1" selected="0">
            <x v="13"/>
          </reference>
        </references>
      </pivotArea>
    </chartFormat>
    <chartFormat chart="17" format="238">
      <pivotArea type="data" outline="0" fieldPosition="0">
        <references count="3">
          <reference field="4294967294" count="1" selected="0">
            <x v="0"/>
          </reference>
          <reference field="15" count="1" selected="0">
            <x v="24"/>
          </reference>
          <reference field="28" count="1" selected="0">
            <x v="17"/>
          </reference>
        </references>
      </pivotArea>
    </chartFormat>
    <chartFormat chart="17" format="239">
      <pivotArea type="data" outline="0" fieldPosition="0">
        <references count="3">
          <reference field="4294967294" count="1" selected="0">
            <x v="0"/>
          </reference>
          <reference field="15" count="1" selected="0">
            <x v="38"/>
          </reference>
          <reference field="28" count="1" selected="0">
            <x v="1"/>
          </reference>
        </references>
      </pivotArea>
    </chartFormat>
    <chartFormat chart="17" format="240">
      <pivotArea type="data" outline="0" fieldPosition="0">
        <references count="3">
          <reference field="4294967294" count="1" selected="0">
            <x v="0"/>
          </reference>
          <reference field="15" count="1" selected="0">
            <x v="38"/>
          </reference>
          <reference field="28" count="1" selected="0">
            <x v="2"/>
          </reference>
        </references>
      </pivotArea>
    </chartFormat>
    <chartFormat chart="17" format="241">
      <pivotArea type="data" outline="0" fieldPosition="0">
        <references count="3">
          <reference field="4294967294" count="1" selected="0">
            <x v="0"/>
          </reference>
          <reference field="15" count="1" selected="0">
            <x v="38"/>
          </reference>
          <reference field="28" count="1" selected="0">
            <x v="6"/>
          </reference>
        </references>
      </pivotArea>
    </chartFormat>
    <chartFormat chart="17" format="242">
      <pivotArea type="data" outline="0" fieldPosition="0">
        <references count="3">
          <reference field="4294967294" count="1" selected="0">
            <x v="0"/>
          </reference>
          <reference field="15" count="1" selected="0">
            <x v="38"/>
          </reference>
          <reference field="28" count="1" selected="0">
            <x v="10"/>
          </reference>
        </references>
      </pivotArea>
    </chartFormat>
    <chartFormat chart="17" format="243">
      <pivotArea type="data" outline="0" fieldPosition="0">
        <references count="3">
          <reference field="4294967294" count="1" selected="0">
            <x v="0"/>
          </reference>
          <reference field="15" count="1" selected="0">
            <x v="38"/>
          </reference>
          <reference field="28" count="1" selected="0">
            <x v="13"/>
          </reference>
        </references>
      </pivotArea>
    </chartFormat>
    <chartFormat chart="17" format="244">
      <pivotArea type="data" outline="0" fieldPosition="0">
        <references count="3">
          <reference field="4294967294" count="1" selected="0">
            <x v="0"/>
          </reference>
          <reference field="15" count="1" selected="0">
            <x v="38"/>
          </reference>
          <reference field="28" count="1" selected="0">
            <x v="17"/>
          </reference>
        </references>
      </pivotArea>
    </chartFormat>
    <chartFormat chart="17" format="245">
      <pivotArea type="data" outline="0" fieldPosition="0">
        <references count="3">
          <reference field="4294967294" count="1" selected="0">
            <x v="0"/>
          </reference>
          <reference field="15" count="1" selected="0">
            <x v="30"/>
          </reference>
          <reference field="28" count="1" selected="0">
            <x v="1"/>
          </reference>
        </references>
      </pivotArea>
    </chartFormat>
    <chartFormat chart="17" format="246">
      <pivotArea type="data" outline="0" fieldPosition="0">
        <references count="3">
          <reference field="4294967294" count="1" selected="0">
            <x v="0"/>
          </reference>
          <reference field="15" count="1" selected="0">
            <x v="30"/>
          </reference>
          <reference field="28" count="1" selected="0">
            <x v="2"/>
          </reference>
        </references>
      </pivotArea>
    </chartFormat>
    <chartFormat chart="17" format="247">
      <pivotArea type="data" outline="0" fieldPosition="0">
        <references count="3">
          <reference field="4294967294" count="1" selected="0">
            <x v="0"/>
          </reference>
          <reference field="15" count="1" selected="0">
            <x v="30"/>
          </reference>
          <reference field="28" count="1" selected="0">
            <x v="6"/>
          </reference>
        </references>
      </pivotArea>
    </chartFormat>
    <chartFormat chart="17" format="248">
      <pivotArea type="data" outline="0" fieldPosition="0">
        <references count="3">
          <reference field="4294967294" count="1" selected="0">
            <x v="0"/>
          </reference>
          <reference field="15" count="1" selected="0">
            <x v="30"/>
          </reference>
          <reference field="28" count="1" selected="0">
            <x v="10"/>
          </reference>
        </references>
      </pivotArea>
    </chartFormat>
    <chartFormat chart="17" format="249">
      <pivotArea type="data" outline="0" fieldPosition="0">
        <references count="3">
          <reference field="4294967294" count="1" selected="0">
            <x v="0"/>
          </reference>
          <reference field="15" count="1" selected="0">
            <x v="30"/>
          </reference>
          <reference field="28" count="1" selected="0">
            <x v="13"/>
          </reference>
        </references>
      </pivotArea>
    </chartFormat>
    <chartFormat chart="17" format="250">
      <pivotArea type="data" outline="0" fieldPosition="0">
        <references count="3">
          <reference field="4294967294" count="1" selected="0">
            <x v="0"/>
          </reference>
          <reference field="15" count="1" selected="0">
            <x v="30"/>
          </reference>
          <reference field="28" count="1" selected="0">
            <x v="17"/>
          </reference>
        </references>
      </pivotArea>
    </chartFormat>
    <chartFormat chart="17" format="251">
      <pivotArea type="data" outline="0" fieldPosition="0">
        <references count="3">
          <reference field="4294967294" count="1" selected="0">
            <x v="0"/>
          </reference>
          <reference field="15" count="1" selected="0">
            <x v="50"/>
          </reference>
          <reference field="28" count="1" selected="0">
            <x v="1"/>
          </reference>
        </references>
      </pivotArea>
    </chartFormat>
    <chartFormat chart="17" format="252">
      <pivotArea type="data" outline="0" fieldPosition="0">
        <references count="3">
          <reference field="4294967294" count="1" selected="0">
            <x v="0"/>
          </reference>
          <reference field="15" count="1" selected="0">
            <x v="50"/>
          </reference>
          <reference field="28" count="1" selected="0">
            <x v="2"/>
          </reference>
        </references>
      </pivotArea>
    </chartFormat>
    <chartFormat chart="17" format="253">
      <pivotArea type="data" outline="0" fieldPosition="0">
        <references count="3">
          <reference field="4294967294" count="1" selected="0">
            <x v="0"/>
          </reference>
          <reference field="15" count="1" selected="0">
            <x v="50"/>
          </reference>
          <reference field="28" count="1" selected="0">
            <x v="6"/>
          </reference>
        </references>
      </pivotArea>
    </chartFormat>
    <chartFormat chart="17" format="254">
      <pivotArea type="data" outline="0" fieldPosition="0">
        <references count="3">
          <reference field="4294967294" count="1" selected="0">
            <x v="0"/>
          </reference>
          <reference field="15" count="1" selected="0">
            <x v="50"/>
          </reference>
          <reference field="28" count="1" selected="0">
            <x v="10"/>
          </reference>
        </references>
      </pivotArea>
    </chartFormat>
    <chartFormat chart="17" format="255">
      <pivotArea type="data" outline="0" fieldPosition="0">
        <references count="3">
          <reference field="4294967294" count="1" selected="0">
            <x v="0"/>
          </reference>
          <reference field="15" count="1" selected="0">
            <x v="50"/>
          </reference>
          <reference field="28" count="1" selected="0">
            <x v="13"/>
          </reference>
        </references>
      </pivotArea>
    </chartFormat>
    <chartFormat chart="17" format="256">
      <pivotArea type="data" outline="0" fieldPosition="0">
        <references count="3">
          <reference field="4294967294" count="1" selected="0">
            <x v="0"/>
          </reference>
          <reference field="15" count="1" selected="0">
            <x v="50"/>
          </reference>
          <reference field="28" count="1" selected="0">
            <x v="17"/>
          </reference>
        </references>
      </pivotArea>
    </chartFormat>
    <chartFormat chart="17" format="257">
      <pivotArea type="data" outline="0" fieldPosition="0">
        <references count="3">
          <reference field="4294967294" count="1" selected="0">
            <x v="0"/>
          </reference>
          <reference field="15" count="1" selected="0">
            <x v="11"/>
          </reference>
          <reference field="28" count="1" selected="0">
            <x v="1"/>
          </reference>
        </references>
      </pivotArea>
    </chartFormat>
    <chartFormat chart="17" format="258">
      <pivotArea type="data" outline="0" fieldPosition="0">
        <references count="3">
          <reference field="4294967294" count="1" selected="0">
            <x v="0"/>
          </reference>
          <reference field="15" count="1" selected="0">
            <x v="11"/>
          </reference>
          <reference field="28" count="1" selected="0">
            <x v="2"/>
          </reference>
        </references>
      </pivotArea>
    </chartFormat>
    <chartFormat chart="17" format="259">
      <pivotArea type="data" outline="0" fieldPosition="0">
        <references count="3">
          <reference field="4294967294" count="1" selected="0">
            <x v="0"/>
          </reference>
          <reference field="15" count="1" selected="0">
            <x v="11"/>
          </reference>
          <reference field="28" count="1" selected="0">
            <x v="6"/>
          </reference>
        </references>
      </pivotArea>
    </chartFormat>
    <chartFormat chart="17" format="260">
      <pivotArea type="data" outline="0" fieldPosition="0">
        <references count="3">
          <reference field="4294967294" count="1" selected="0">
            <x v="0"/>
          </reference>
          <reference field="15" count="1" selected="0">
            <x v="11"/>
          </reference>
          <reference field="28" count="1" selected="0">
            <x v="10"/>
          </reference>
        </references>
      </pivotArea>
    </chartFormat>
    <chartFormat chart="17" format="261">
      <pivotArea type="data" outline="0" fieldPosition="0">
        <references count="3">
          <reference field="4294967294" count="1" selected="0">
            <x v="0"/>
          </reference>
          <reference field="15" count="1" selected="0">
            <x v="11"/>
          </reference>
          <reference field="28" count="1" selected="0">
            <x v="13"/>
          </reference>
        </references>
      </pivotArea>
    </chartFormat>
    <chartFormat chart="17" format="262">
      <pivotArea type="data" outline="0" fieldPosition="0">
        <references count="3">
          <reference field="4294967294" count="1" selected="0">
            <x v="0"/>
          </reference>
          <reference field="15" count="1" selected="0">
            <x v="11"/>
          </reference>
          <reference field="28" count="1" selected="0">
            <x v="17"/>
          </reference>
        </references>
      </pivotArea>
    </chartFormat>
    <chartFormat chart="17" format="263">
      <pivotArea type="data" outline="0" fieldPosition="0">
        <references count="3">
          <reference field="4294967294" count="1" selected="0">
            <x v="0"/>
          </reference>
          <reference field="15" count="1" selected="0">
            <x v="14"/>
          </reference>
          <reference field="28" count="1" selected="0">
            <x v="1"/>
          </reference>
        </references>
      </pivotArea>
    </chartFormat>
    <chartFormat chart="17" format="264">
      <pivotArea type="data" outline="0" fieldPosition="0">
        <references count="3">
          <reference field="4294967294" count="1" selected="0">
            <x v="0"/>
          </reference>
          <reference field="15" count="1" selected="0">
            <x v="14"/>
          </reference>
          <reference field="28" count="1" selected="0">
            <x v="2"/>
          </reference>
        </references>
      </pivotArea>
    </chartFormat>
    <chartFormat chart="17" format="265">
      <pivotArea type="data" outline="0" fieldPosition="0">
        <references count="3">
          <reference field="4294967294" count="1" selected="0">
            <x v="0"/>
          </reference>
          <reference field="15" count="1" selected="0">
            <x v="14"/>
          </reference>
          <reference field="28" count="1" selected="0">
            <x v="6"/>
          </reference>
        </references>
      </pivotArea>
    </chartFormat>
    <chartFormat chart="17" format="266">
      <pivotArea type="data" outline="0" fieldPosition="0">
        <references count="3">
          <reference field="4294967294" count="1" selected="0">
            <x v="0"/>
          </reference>
          <reference field="15" count="1" selected="0">
            <x v="14"/>
          </reference>
          <reference field="28" count="1" selected="0">
            <x v="10"/>
          </reference>
        </references>
      </pivotArea>
    </chartFormat>
    <chartFormat chart="17" format="267">
      <pivotArea type="data" outline="0" fieldPosition="0">
        <references count="3">
          <reference field="4294967294" count="1" selected="0">
            <x v="0"/>
          </reference>
          <reference field="15" count="1" selected="0">
            <x v="14"/>
          </reference>
          <reference field="28" count="1" selected="0">
            <x v="13"/>
          </reference>
        </references>
      </pivotArea>
    </chartFormat>
    <chartFormat chart="17" format="268">
      <pivotArea type="data" outline="0" fieldPosition="0">
        <references count="3">
          <reference field="4294967294" count="1" selected="0">
            <x v="0"/>
          </reference>
          <reference field="15" count="1" selected="0">
            <x v="14"/>
          </reference>
          <reference field="28" count="1" selected="0">
            <x v="17"/>
          </reference>
        </references>
      </pivotArea>
    </chartFormat>
    <chartFormat chart="17" format="269">
      <pivotArea type="data" outline="0" fieldPosition="0">
        <references count="3">
          <reference field="4294967294" count="1" selected="0">
            <x v="0"/>
          </reference>
          <reference field="15" count="1" selected="0">
            <x v="5"/>
          </reference>
          <reference field="28" count="1" selected="0">
            <x v="1"/>
          </reference>
        </references>
      </pivotArea>
    </chartFormat>
    <chartFormat chart="17" format="270">
      <pivotArea type="data" outline="0" fieldPosition="0">
        <references count="3">
          <reference field="4294967294" count="1" selected="0">
            <x v="0"/>
          </reference>
          <reference field="15" count="1" selected="0">
            <x v="5"/>
          </reference>
          <reference field="28" count="1" selected="0">
            <x v="2"/>
          </reference>
        </references>
      </pivotArea>
    </chartFormat>
    <chartFormat chart="17" format="271">
      <pivotArea type="data" outline="0" fieldPosition="0">
        <references count="3">
          <reference field="4294967294" count="1" selected="0">
            <x v="0"/>
          </reference>
          <reference field="15" count="1" selected="0">
            <x v="5"/>
          </reference>
          <reference field="28" count="1" selected="0">
            <x v="6"/>
          </reference>
        </references>
      </pivotArea>
    </chartFormat>
    <chartFormat chart="17" format="272">
      <pivotArea type="data" outline="0" fieldPosition="0">
        <references count="3">
          <reference field="4294967294" count="1" selected="0">
            <x v="0"/>
          </reference>
          <reference field="15" count="1" selected="0">
            <x v="5"/>
          </reference>
          <reference field="28" count="1" selected="0">
            <x v="10"/>
          </reference>
        </references>
      </pivotArea>
    </chartFormat>
    <chartFormat chart="17" format="273">
      <pivotArea type="data" outline="0" fieldPosition="0">
        <references count="3">
          <reference field="4294967294" count="1" selected="0">
            <x v="0"/>
          </reference>
          <reference field="15" count="1" selected="0">
            <x v="5"/>
          </reference>
          <reference field="28" count="1" selected="0">
            <x v="13"/>
          </reference>
        </references>
      </pivotArea>
    </chartFormat>
    <chartFormat chart="17" format="274">
      <pivotArea type="data" outline="0" fieldPosition="0">
        <references count="3">
          <reference field="4294967294" count="1" selected="0">
            <x v="0"/>
          </reference>
          <reference field="15" count="1" selected="0">
            <x v="5"/>
          </reference>
          <reference field="28" count="1" selected="0">
            <x v="17"/>
          </reference>
        </references>
      </pivotArea>
    </chartFormat>
    <chartFormat chart="17" format="275">
      <pivotArea type="data" outline="0" fieldPosition="0">
        <references count="3">
          <reference field="4294967294" count="1" selected="0">
            <x v="0"/>
          </reference>
          <reference field="15" count="1" selected="0">
            <x v="22"/>
          </reference>
          <reference field="28" count="1" selected="0">
            <x v="1"/>
          </reference>
        </references>
      </pivotArea>
    </chartFormat>
    <chartFormat chart="17" format="276">
      <pivotArea type="data" outline="0" fieldPosition="0">
        <references count="3">
          <reference field="4294967294" count="1" selected="0">
            <x v="0"/>
          </reference>
          <reference field="15" count="1" selected="0">
            <x v="22"/>
          </reference>
          <reference field="28" count="1" selected="0">
            <x v="2"/>
          </reference>
        </references>
      </pivotArea>
    </chartFormat>
    <chartFormat chart="17" format="277">
      <pivotArea type="data" outline="0" fieldPosition="0">
        <references count="3">
          <reference field="4294967294" count="1" selected="0">
            <x v="0"/>
          </reference>
          <reference field="15" count="1" selected="0">
            <x v="22"/>
          </reference>
          <reference field="28" count="1" selected="0">
            <x v="6"/>
          </reference>
        </references>
      </pivotArea>
    </chartFormat>
    <chartFormat chart="17" format="278">
      <pivotArea type="data" outline="0" fieldPosition="0">
        <references count="3">
          <reference field="4294967294" count="1" selected="0">
            <x v="0"/>
          </reference>
          <reference field="15" count="1" selected="0">
            <x v="22"/>
          </reference>
          <reference field="28" count="1" selected="0">
            <x v="10"/>
          </reference>
        </references>
      </pivotArea>
    </chartFormat>
    <chartFormat chart="17" format="279">
      <pivotArea type="data" outline="0" fieldPosition="0">
        <references count="3">
          <reference field="4294967294" count="1" selected="0">
            <x v="0"/>
          </reference>
          <reference field="15" count="1" selected="0">
            <x v="22"/>
          </reference>
          <reference field="28" count="1" selected="0">
            <x v="13"/>
          </reference>
        </references>
      </pivotArea>
    </chartFormat>
    <chartFormat chart="17" format="280">
      <pivotArea type="data" outline="0" fieldPosition="0">
        <references count="3">
          <reference field="4294967294" count="1" selected="0">
            <x v="0"/>
          </reference>
          <reference field="15" count="1" selected="0">
            <x v="22"/>
          </reference>
          <reference field="28" count="1" selected="0">
            <x v="17"/>
          </reference>
        </references>
      </pivotArea>
    </chartFormat>
    <chartFormat chart="17" format="281">
      <pivotArea type="data" outline="0" fieldPosition="0">
        <references count="3">
          <reference field="4294967294" count="1" selected="0">
            <x v="0"/>
          </reference>
          <reference field="15" count="1" selected="0">
            <x v="49"/>
          </reference>
          <reference field="28" count="1" selected="0">
            <x v="1"/>
          </reference>
        </references>
      </pivotArea>
    </chartFormat>
    <chartFormat chart="17" format="282">
      <pivotArea type="data" outline="0" fieldPosition="0">
        <references count="3">
          <reference field="4294967294" count="1" selected="0">
            <x v="0"/>
          </reference>
          <reference field="15" count="1" selected="0">
            <x v="49"/>
          </reference>
          <reference field="28" count="1" selected="0">
            <x v="2"/>
          </reference>
        </references>
      </pivotArea>
    </chartFormat>
    <chartFormat chart="17" format="283">
      <pivotArea type="data" outline="0" fieldPosition="0">
        <references count="3">
          <reference field="4294967294" count="1" selected="0">
            <x v="0"/>
          </reference>
          <reference field="15" count="1" selected="0">
            <x v="49"/>
          </reference>
          <reference field="28" count="1" selected="0">
            <x v="6"/>
          </reference>
        </references>
      </pivotArea>
    </chartFormat>
    <chartFormat chart="17" format="284">
      <pivotArea type="data" outline="0" fieldPosition="0">
        <references count="3">
          <reference field="4294967294" count="1" selected="0">
            <x v="0"/>
          </reference>
          <reference field="15" count="1" selected="0">
            <x v="49"/>
          </reference>
          <reference field="28" count="1" selected="0">
            <x v="10"/>
          </reference>
        </references>
      </pivotArea>
    </chartFormat>
    <chartFormat chart="17" format="285">
      <pivotArea type="data" outline="0" fieldPosition="0">
        <references count="3">
          <reference field="4294967294" count="1" selected="0">
            <x v="0"/>
          </reference>
          <reference field="15" count="1" selected="0">
            <x v="49"/>
          </reference>
          <reference field="28" count="1" selected="0">
            <x v="13"/>
          </reference>
        </references>
      </pivotArea>
    </chartFormat>
    <chartFormat chart="17" format="286">
      <pivotArea type="data" outline="0" fieldPosition="0">
        <references count="3">
          <reference field="4294967294" count="1" selected="0">
            <x v="0"/>
          </reference>
          <reference field="15" count="1" selected="0">
            <x v="49"/>
          </reference>
          <reference field="28" count="1" selected="0">
            <x v="17"/>
          </reference>
        </references>
      </pivotArea>
    </chartFormat>
    <chartFormat chart="17" format="287">
      <pivotArea type="data" outline="0" fieldPosition="0">
        <references count="3">
          <reference field="4294967294" count="1" selected="0">
            <x v="0"/>
          </reference>
          <reference field="15" count="1" selected="0">
            <x v="13"/>
          </reference>
          <reference field="28" count="1" selected="0">
            <x v="1"/>
          </reference>
        </references>
      </pivotArea>
    </chartFormat>
    <chartFormat chart="17" format="288">
      <pivotArea type="data" outline="0" fieldPosition="0">
        <references count="3">
          <reference field="4294967294" count="1" selected="0">
            <x v="0"/>
          </reference>
          <reference field="15" count="1" selected="0">
            <x v="13"/>
          </reference>
          <reference field="28" count="1" selected="0">
            <x v="2"/>
          </reference>
        </references>
      </pivotArea>
    </chartFormat>
    <chartFormat chart="17" format="289">
      <pivotArea type="data" outline="0" fieldPosition="0">
        <references count="3">
          <reference field="4294967294" count="1" selected="0">
            <x v="0"/>
          </reference>
          <reference field="15" count="1" selected="0">
            <x v="13"/>
          </reference>
          <reference field="28" count="1" selected="0">
            <x v="6"/>
          </reference>
        </references>
      </pivotArea>
    </chartFormat>
    <chartFormat chart="17" format="290">
      <pivotArea type="data" outline="0" fieldPosition="0">
        <references count="3">
          <reference field="4294967294" count="1" selected="0">
            <x v="0"/>
          </reference>
          <reference field="15" count="1" selected="0">
            <x v="13"/>
          </reference>
          <reference field="28" count="1" selected="0">
            <x v="10"/>
          </reference>
        </references>
      </pivotArea>
    </chartFormat>
    <chartFormat chart="17" format="291">
      <pivotArea type="data" outline="0" fieldPosition="0">
        <references count="3">
          <reference field="4294967294" count="1" selected="0">
            <x v="0"/>
          </reference>
          <reference field="15" count="1" selected="0">
            <x v="13"/>
          </reference>
          <reference field="28" count="1" selected="0">
            <x v="13"/>
          </reference>
        </references>
      </pivotArea>
    </chartFormat>
    <chartFormat chart="17" format="292">
      <pivotArea type="data" outline="0" fieldPosition="0">
        <references count="3">
          <reference field="4294967294" count="1" selected="0">
            <x v="0"/>
          </reference>
          <reference field="15" count="1" selected="0">
            <x v="13"/>
          </reference>
          <reference field="28" count="1" selected="0">
            <x v="17"/>
          </reference>
        </references>
      </pivotArea>
    </chartFormat>
    <chartFormat chart="17" format="293">
      <pivotArea type="data" outline="0" fieldPosition="0">
        <references count="3">
          <reference field="4294967294" count="1" selected="0">
            <x v="0"/>
          </reference>
          <reference field="15" count="1" selected="0">
            <x v="25"/>
          </reference>
          <reference field="28" count="1" selected="0">
            <x v="1"/>
          </reference>
        </references>
      </pivotArea>
    </chartFormat>
    <chartFormat chart="17" format="294">
      <pivotArea type="data" outline="0" fieldPosition="0">
        <references count="3">
          <reference field="4294967294" count="1" selected="0">
            <x v="0"/>
          </reference>
          <reference field="15" count="1" selected="0">
            <x v="25"/>
          </reference>
          <reference field="28" count="1" selected="0">
            <x v="2"/>
          </reference>
        </references>
      </pivotArea>
    </chartFormat>
    <chartFormat chart="17" format="295">
      <pivotArea type="data" outline="0" fieldPosition="0">
        <references count="3">
          <reference field="4294967294" count="1" selected="0">
            <x v="0"/>
          </reference>
          <reference field="15" count="1" selected="0">
            <x v="25"/>
          </reference>
          <reference field="28" count="1" selected="0">
            <x v="6"/>
          </reference>
        </references>
      </pivotArea>
    </chartFormat>
    <chartFormat chart="17" format="296">
      <pivotArea type="data" outline="0" fieldPosition="0">
        <references count="3">
          <reference field="4294967294" count="1" selected="0">
            <x v="0"/>
          </reference>
          <reference field="15" count="1" selected="0">
            <x v="25"/>
          </reference>
          <reference field="28" count="1" selected="0">
            <x v="10"/>
          </reference>
        </references>
      </pivotArea>
    </chartFormat>
    <chartFormat chart="17" format="297">
      <pivotArea type="data" outline="0" fieldPosition="0">
        <references count="3">
          <reference field="4294967294" count="1" selected="0">
            <x v="0"/>
          </reference>
          <reference field="15" count="1" selected="0">
            <x v="25"/>
          </reference>
          <reference field="28" count="1" selected="0">
            <x v="13"/>
          </reference>
        </references>
      </pivotArea>
    </chartFormat>
    <chartFormat chart="17" format="298">
      <pivotArea type="data" outline="0" fieldPosition="0">
        <references count="3">
          <reference field="4294967294" count="1" selected="0">
            <x v="0"/>
          </reference>
          <reference field="15" count="1" selected="0">
            <x v="25"/>
          </reference>
          <reference field="28" count="1" selected="0">
            <x v="17"/>
          </reference>
        </references>
      </pivotArea>
    </chartFormat>
    <chartFormat chart="17" format="299">
      <pivotArea type="data" outline="0" fieldPosition="0">
        <references count="3">
          <reference field="4294967294" count="1" selected="0">
            <x v="0"/>
          </reference>
          <reference field="15" count="1" selected="0">
            <x v="20"/>
          </reference>
          <reference field="28" count="1" selected="0">
            <x v="1"/>
          </reference>
        </references>
      </pivotArea>
    </chartFormat>
    <chartFormat chart="17" format="300">
      <pivotArea type="data" outline="0" fieldPosition="0">
        <references count="3">
          <reference field="4294967294" count="1" selected="0">
            <x v="0"/>
          </reference>
          <reference field="15" count="1" selected="0">
            <x v="20"/>
          </reference>
          <reference field="28" count="1" selected="0">
            <x v="2"/>
          </reference>
        </references>
      </pivotArea>
    </chartFormat>
    <chartFormat chart="17" format="301">
      <pivotArea type="data" outline="0" fieldPosition="0">
        <references count="3">
          <reference field="4294967294" count="1" selected="0">
            <x v="0"/>
          </reference>
          <reference field="15" count="1" selected="0">
            <x v="20"/>
          </reference>
          <reference field="28" count="1" selected="0">
            <x v="6"/>
          </reference>
        </references>
      </pivotArea>
    </chartFormat>
    <chartFormat chart="17" format="302">
      <pivotArea type="data" outline="0" fieldPosition="0">
        <references count="3">
          <reference field="4294967294" count="1" selected="0">
            <x v="0"/>
          </reference>
          <reference field="15" count="1" selected="0">
            <x v="20"/>
          </reference>
          <reference field="28" count="1" selected="0">
            <x v="10"/>
          </reference>
        </references>
      </pivotArea>
    </chartFormat>
    <chartFormat chart="17" format="303">
      <pivotArea type="data" outline="0" fieldPosition="0">
        <references count="3">
          <reference field="4294967294" count="1" selected="0">
            <x v="0"/>
          </reference>
          <reference field="15" count="1" selected="0">
            <x v="20"/>
          </reference>
          <reference field="28" count="1" selected="0">
            <x v="13"/>
          </reference>
        </references>
      </pivotArea>
    </chartFormat>
    <chartFormat chart="17" format="304">
      <pivotArea type="data" outline="0" fieldPosition="0">
        <references count="3">
          <reference field="4294967294" count="1" selected="0">
            <x v="0"/>
          </reference>
          <reference field="15" count="1" selected="0">
            <x v="20"/>
          </reference>
          <reference field="28" count="1" selected="0">
            <x v="17"/>
          </reference>
        </references>
      </pivotArea>
    </chartFormat>
    <chartFormat chart="17" format="305">
      <pivotArea type="data" outline="0" fieldPosition="0">
        <references count="3">
          <reference field="4294967294" count="1" selected="0">
            <x v="0"/>
          </reference>
          <reference field="15" count="1" selected="0">
            <x v="21"/>
          </reference>
          <reference field="28" count="1" selected="0">
            <x v="1"/>
          </reference>
        </references>
      </pivotArea>
    </chartFormat>
    <chartFormat chart="17" format="306">
      <pivotArea type="data" outline="0" fieldPosition="0">
        <references count="3">
          <reference field="4294967294" count="1" selected="0">
            <x v="0"/>
          </reference>
          <reference field="15" count="1" selected="0">
            <x v="21"/>
          </reference>
          <reference field="28" count="1" selected="0">
            <x v="2"/>
          </reference>
        </references>
      </pivotArea>
    </chartFormat>
    <chartFormat chart="17" format="307">
      <pivotArea type="data" outline="0" fieldPosition="0">
        <references count="3">
          <reference field="4294967294" count="1" selected="0">
            <x v="0"/>
          </reference>
          <reference field="15" count="1" selected="0">
            <x v="21"/>
          </reference>
          <reference field="28" count="1" selected="0">
            <x v="6"/>
          </reference>
        </references>
      </pivotArea>
    </chartFormat>
    <chartFormat chart="17" format="308">
      <pivotArea type="data" outline="0" fieldPosition="0">
        <references count="3">
          <reference field="4294967294" count="1" selected="0">
            <x v="0"/>
          </reference>
          <reference field="15" count="1" selected="0">
            <x v="21"/>
          </reference>
          <reference field="28" count="1" selected="0">
            <x v="10"/>
          </reference>
        </references>
      </pivotArea>
    </chartFormat>
    <chartFormat chart="17" format="309">
      <pivotArea type="data" outline="0" fieldPosition="0">
        <references count="3">
          <reference field="4294967294" count="1" selected="0">
            <x v="0"/>
          </reference>
          <reference field="15" count="1" selected="0">
            <x v="21"/>
          </reference>
          <reference field="28" count="1" selected="0">
            <x v="13"/>
          </reference>
        </references>
      </pivotArea>
    </chartFormat>
    <chartFormat chart="17" format="310">
      <pivotArea type="data" outline="0" fieldPosition="0">
        <references count="3">
          <reference field="4294967294" count="1" selected="0">
            <x v="0"/>
          </reference>
          <reference field="15" count="1" selected="0">
            <x v="21"/>
          </reference>
          <reference field="28" count="1" selected="0">
            <x v="17"/>
          </reference>
        </references>
      </pivotArea>
    </chartFormat>
    <chartFormat chart="17" format="311">
      <pivotArea type="data" outline="0" fieldPosition="0">
        <references count="3">
          <reference field="4294967294" count="1" selected="0">
            <x v="0"/>
          </reference>
          <reference field="15" count="1" selected="0">
            <x v="12"/>
          </reference>
          <reference field="28" count="1" selected="0">
            <x v="1"/>
          </reference>
        </references>
      </pivotArea>
    </chartFormat>
    <chartFormat chart="17" format="312">
      <pivotArea type="data" outline="0" fieldPosition="0">
        <references count="3">
          <reference field="4294967294" count="1" selected="0">
            <x v="0"/>
          </reference>
          <reference field="15" count="1" selected="0">
            <x v="12"/>
          </reference>
          <reference field="28" count="1" selected="0">
            <x v="2"/>
          </reference>
        </references>
      </pivotArea>
    </chartFormat>
    <chartFormat chart="17" format="313">
      <pivotArea type="data" outline="0" fieldPosition="0">
        <references count="3">
          <reference field="4294967294" count="1" selected="0">
            <x v="0"/>
          </reference>
          <reference field="15" count="1" selected="0">
            <x v="12"/>
          </reference>
          <reference field="28" count="1" selected="0">
            <x v="6"/>
          </reference>
        </references>
      </pivotArea>
    </chartFormat>
    <chartFormat chart="17" format="314">
      <pivotArea type="data" outline="0" fieldPosition="0">
        <references count="3">
          <reference field="4294967294" count="1" selected="0">
            <x v="0"/>
          </reference>
          <reference field="15" count="1" selected="0">
            <x v="12"/>
          </reference>
          <reference field="28" count="1" selected="0">
            <x v="10"/>
          </reference>
        </references>
      </pivotArea>
    </chartFormat>
    <chartFormat chart="17" format="315">
      <pivotArea type="data" outline="0" fieldPosition="0">
        <references count="3">
          <reference field="4294967294" count="1" selected="0">
            <x v="0"/>
          </reference>
          <reference field="15" count="1" selected="0">
            <x v="12"/>
          </reference>
          <reference field="28" count="1" selected="0">
            <x v="13"/>
          </reference>
        </references>
      </pivotArea>
    </chartFormat>
    <chartFormat chart="17" format="316">
      <pivotArea type="data" outline="0" fieldPosition="0">
        <references count="3">
          <reference field="4294967294" count="1" selected="0">
            <x v="0"/>
          </reference>
          <reference field="15" count="1" selected="0">
            <x v="12"/>
          </reference>
          <reference field="28" count="1" selected="0">
            <x v="17"/>
          </reference>
        </references>
      </pivotArea>
    </chartFormat>
    <chartFormat chart="17" format="317">
      <pivotArea type="data" outline="0" fieldPosition="0">
        <references count="3">
          <reference field="4294967294" count="1" selected="0">
            <x v="0"/>
          </reference>
          <reference field="15" count="1" selected="0">
            <x v="0"/>
          </reference>
          <reference field="28" count="1" selected="0">
            <x v="1"/>
          </reference>
        </references>
      </pivotArea>
    </chartFormat>
    <chartFormat chart="17" format="318">
      <pivotArea type="data" outline="0" fieldPosition="0">
        <references count="3">
          <reference field="4294967294" count="1" selected="0">
            <x v="0"/>
          </reference>
          <reference field="15" count="1" selected="0">
            <x v="0"/>
          </reference>
          <reference field="28" count="1" selected="0">
            <x v="2"/>
          </reference>
        </references>
      </pivotArea>
    </chartFormat>
    <chartFormat chart="17" format="319">
      <pivotArea type="data" outline="0" fieldPosition="0">
        <references count="3">
          <reference field="4294967294" count="1" selected="0">
            <x v="0"/>
          </reference>
          <reference field="15" count="1" selected="0">
            <x v="0"/>
          </reference>
          <reference field="28" count="1" selected="0">
            <x v="6"/>
          </reference>
        </references>
      </pivotArea>
    </chartFormat>
    <chartFormat chart="17" format="320">
      <pivotArea type="data" outline="0" fieldPosition="0">
        <references count="3">
          <reference field="4294967294" count="1" selected="0">
            <x v="0"/>
          </reference>
          <reference field="15" count="1" selected="0">
            <x v="0"/>
          </reference>
          <reference field="28" count="1" selected="0">
            <x v="10"/>
          </reference>
        </references>
      </pivotArea>
    </chartFormat>
    <chartFormat chart="17" format="321">
      <pivotArea type="data" outline="0" fieldPosition="0">
        <references count="3">
          <reference field="4294967294" count="1" selected="0">
            <x v="0"/>
          </reference>
          <reference field="15" count="1" selected="0">
            <x v="0"/>
          </reference>
          <reference field="28" count="1" selected="0">
            <x v="13"/>
          </reference>
        </references>
      </pivotArea>
    </chartFormat>
    <chartFormat chart="17" format="322">
      <pivotArea type="data" outline="0" fieldPosition="0">
        <references count="3">
          <reference field="4294967294" count="1" selected="0">
            <x v="0"/>
          </reference>
          <reference field="15" count="1" selected="0">
            <x v="0"/>
          </reference>
          <reference field="28" count="1" selected="0">
            <x v="17"/>
          </reference>
        </references>
      </pivotArea>
    </chartFormat>
    <chartFormat chart="17" format="323">
      <pivotArea type="data" outline="0" fieldPosition="0">
        <references count="3">
          <reference field="4294967294" count="1" selected="0">
            <x v="0"/>
          </reference>
          <reference field="15" count="1" selected="0">
            <x v="26"/>
          </reference>
          <reference field="28" count="1" selected="0">
            <x v="1"/>
          </reference>
        </references>
      </pivotArea>
    </chartFormat>
    <chartFormat chart="17" format="324">
      <pivotArea type="data" outline="0" fieldPosition="0">
        <references count="3">
          <reference field="4294967294" count="1" selected="0">
            <x v="0"/>
          </reference>
          <reference field="15" count="1" selected="0">
            <x v="26"/>
          </reference>
          <reference field="28" count="1" selected="0">
            <x v="2"/>
          </reference>
        </references>
      </pivotArea>
    </chartFormat>
    <chartFormat chart="17" format="325">
      <pivotArea type="data" outline="0" fieldPosition="0">
        <references count="3">
          <reference field="4294967294" count="1" selected="0">
            <x v="0"/>
          </reference>
          <reference field="15" count="1" selected="0">
            <x v="26"/>
          </reference>
          <reference field="28" count="1" selected="0">
            <x v="6"/>
          </reference>
        </references>
      </pivotArea>
    </chartFormat>
    <chartFormat chart="17" format="326">
      <pivotArea type="data" outline="0" fieldPosition="0">
        <references count="3">
          <reference field="4294967294" count="1" selected="0">
            <x v="0"/>
          </reference>
          <reference field="15" count="1" selected="0">
            <x v="26"/>
          </reference>
          <reference field="28" count="1" selected="0">
            <x v="10"/>
          </reference>
        </references>
      </pivotArea>
    </chartFormat>
    <chartFormat chart="17" format="327">
      <pivotArea type="data" outline="0" fieldPosition="0">
        <references count="3">
          <reference field="4294967294" count="1" selected="0">
            <x v="0"/>
          </reference>
          <reference field="15" count="1" selected="0">
            <x v="26"/>
          </reference>
          <reference field="28" count="1" selected="0">
            <x v="13"/>
          </reference>
        </references>
      </pivotArea>
    </chartFormat>
    <chartFormat chart="17" format="328">
      <pivotArea type="data" outline="0" fieldPosition="0">
        <references count="3">
          <reference field="4294967294" count="1" selected="0">
            <x v="0"/>
          </reference>
          <reference field="15" count="1" selected="0">
            <x v="26"/>
          </reference>
          <reference field="28" count="1" selected="0">
            <x v="17"/>
          </reference>
        </references>
      </pivotArea>
    </chartFormat>
    <chartFormat chart="17" format="329">
      <pivotArea type="data" outline="0" fieldPosition="0">
        <references count="3">
          <reference field="4294967294" count="1" selected="0">
            <x v="0"/>
          </reference>
          <reference field="15" count="1" selected="0">
            <x v="42"/>
          </reference>
          <reference field="28" count="1" selected="0">
            <x v="1"/>
          </reference>
        </references>
      </pivotArea>
    </chartFormat>
    <chartFormat chart="17" format="330">
      <pivotArea type="data" outline="0" fieldPosition="0">
        <references count="3">
          <reference field="4294967294" count="1" selected="0">
            <x v="0"/>
          </reference>
          <reference field="15" count="1" selected="0">
            <x v="42"/>
          </reference>
          <reference field="28" count="1" selected="0">
            <x v="2"/>
          </reference>
        </references>
      </pivotArea>
    </chartFormat>
    <chartFormat chart="17" format="331">
      <pivotArea type="data" outline="0" fieldPosition="0">
        <references count="3">
          <reference field="4294967294" count="1" selected="0">
            <x v="0"/>
          </reference>
          <reference field="15" count="1" selected="0">
            <x v="42"/>
          </reference>
          <reference field="28" count="1" selected="0">
            <x v="6"/>
          </reference>
        </references>
      </pivotArea>
    </chartFormat>
    <chartFormat chart="17" format="332">
      <pivotArea type="data" outline="0" fieldPosition="0">
        <references count="3">
          <reference field="4294967294" count="1" selected="0">
            <x v="0"/>
          </reference>
          <reference field="15" count="1" selected="0">
            <x v="42"/>
          </reference>
          <reference field="28" count="1" selected="0">
            <x v="10"/>
          </reference>
        </references>
      </pivotArea>
    </chartFormat>
    <chartFormat chart="17" format="333">
      <pivotArea type="data" outline="0" fieldPosition="0">
        <references count="3">
          <reference field="4294967294" count="1" selected="0">
            <x v="0"/>
          </reference>
          <reference field="15" count="1" selected="0">
            <x v="42"/>
          </reference>
          <reference field="28" count="1" selected="0">
            <x v="13"/>
          </reference>
        </references>
      </pivotArea>
    </chartFormat>
    <chartFormat chart="17" format="334">
      <pivotArea type="data" outline="0" fieldPosition="0">
        <references count="3">
          <reference field="4294967294" count="1" selected="0">
            <x v="0"/>
          </reference>
          <reference field="15" count="1" selected="0">
            <x v="42"/>
          </reference>
          <reference field="28" count="1" selected="0">
            <x v="17"/>
          </reference>
        </references>
      </pivotArea>
    </chartFormat>
    <chartFormat chart="17" format="335">
      <pivotArea type="data" outline="0" fieldPosition="0">
        <references count="3">
          <reference field="4294967294" count="1" selected="0">
            <x v="0"/>
          </reference>
          <reference field="15" count="1" selected="0">
            <x v="27"/>
          </reference>
          <reference field="28" count="1" selected="0">
            <x v="1"/>
          </reference>
        </references>
      </pivotArea>
    </chartFormat>
    <chartFormat chart="17" format="336">
      <pivotArea type="data" outline="0" fieldPosition="0">
        <references count="3">
          <reference field="4294967294" count="1" selected="0">
            <x v="0"/>
          </reference>
          <reference field="15" count="1" selected="0">
            <x v="27"/>
          </reference>
          <reference field="28" count="1" selected="0">
            <x v="2"/>
          </reference>
        </references>
      </pivotArea>
    </chartFormat>
    <chartFormat chart="17" format="337">
      <pivotArea type="data" outline="0" fieldPosition="0">
        <references count="3">
          <reference field="4294967294" count="1" selected="0">
            <x v="0"/>
          </reference>
          <reference field="15" count="1" selected="0">
            <x v="27"/>
          </reference>
          <reference field="28" count="1" selected="0">
            <x v="6"/>
          </reference>
        </references>
      </pivotArea>
    </chartFormat>
    <chartFormat chart="17" format="338">
      <pivotArea type="data" outline="0" fieldPosition="0">
        <references count="3">
          <reference field="4294967294" count="1" selected="0">
            <x v="0"/>
          </reference>
          <reference field="15" count="1" selected="0">
            <x v="27"/>
          </reference>
          <reference field="28" count="1" selected="0">
            <x v="10"/>
          </reference>
        </references>
      </pivotArea>
    </chartFormat>
    <chartFormat chart="17" format="339">
      <pivotArea type="data" outline="0" fieldPosition="0">
        <references count="3">
          <reference field="4294967294" count="1" selected="0">
            <x v="0"/>
          </reference>
          <reference field="15" count="1" selected="0">
            <x v="27"/>
          </reference>
          <reference field="28" count="1" selected="0">
            <x v="13"/>
          </reference>
        </references>
      </pivotArea>
    </chartFormat>
    <chartFormat chart="17" format="340">
      <pivotArea type="data" outline="0" fieldPosition="0">
        <references count="3">
          <reference field="4294967294" count="1" selected="0">
            <x v="0"/>
          </reference>
          <reference field="15" count="1" selected="0">
            <x v="27"/>
          </reference>
          <reference field="28" count="1" selected="0">
            <x v="17"/>
          </reference>
        </references>
      </pivotArea>
    </chartFormat>
    <chartFormat chart="17" format="341">
      <pivotArea type="data" outline="0" fieldPosition="0">
        <references count="3">
          <reference field="4294967294" count="1" selected="0">
            <x v="0"/>
          </reference>
          <reference field="15" count="1" selected="0">
            <x v="9"/>
          </reference>
          <reference field="28" count="1" selected="0">
            <x v="1"/>
          </reference>
        </references>
      </pivotArea>
    </chartFormat>
    <chartFormat chart="17" format="342">
      <pivotArea type="data" outline="0" fieldPosition="0">
        <references count="3">
          <reference field="4294967294" count="1" selected="0">
            <x v="0"/>
          </reference>
          <reference field="15" count="1" selected="0">
            <x v="9"/>
          </reference>
          <reference field="28" count="1" selected="0">
            <x v="2"/>
          </reference>
        </references>
      </pivotArea>
    </chartFormat>
    <chartFormat chart="17" format="343">
      <pivotArea type="data" outline="0" fieldPosition="0">
        <references count="3">
          <reference field="4294967294" count="1" selected="0">
            <x v="0"/>
          </reference>
          <reference field="15" count="1" selected="0">
            <x v="9"/>
          </reference>
          <reference field="28" count="1" selected="0">
            <x v="6"/>
          </reference>
        </references>
      </pivotArea>
    </chartFormat>
    <chartFormat chart="17" format="344">
      <pivotArea type="data" outline="0" fieldPosition="0">
        <references count="3">
          <reference field="4294967294" count="1" selected="0">
            <x v="0"/>
          </reference>
          <reference field="15" count="1" selected="0">
            <x v="9"/>
          </reference>
          <reference field="28" count="1" selected="0">
            <x v="10"/>
          </reference>
        </references>
      </pivotArea>
    </chartFormat>
    <chartFormat chart="17" format="345">
      <pivotArea type="data" outline="0" fieldPosition="0">
        <references count="3">
          <reference field="4294967294" count="1" selected="0">
            <x v="0"/>
          </reference>
          <reference field="15" count="1" selected="0">
            <x v="9"/>
          </reference>
          <reference field="28" count="1" selected="0">
            <x v="13"/>
          </reference>
        </references>
      </pivotArea>
    </chartFormat>
    <chartFormat chart="17" format="346">
      <pivotArea type="data" outline="0" fieldPosition="0">
        <references count="3">
          <reference field="4294967294" count="1" selected="0">
            <x v="0"/>
          </reference>
          <reference field="15" count="1" selected="0">
            <x v="9"/>
          </reference>
          <reference field="28" count="1" selected="0">
            <x v="17"/>
          </reference>
        </references>
      </pivotArea>
    </chartFormat>
    <chartFormat chart="17" format="347">
      <pivotArea type="data" outline="0" fieldPosition="0">
        <references count="3">
          <reference field="4294967294" count="1" selected="0">
            <x v="0"/>
          </reference>
          <reference field="15" count="1" selected="0">
            <x v="1"/>
          </reference>
          <reference field="28" count="1" selected="0">
            <x v="1"/>
          </reference>
        </references>
      </pivotArea>
    </chartFormat>
    <chartFormat chart="17" format="348">
      <pivotArea type="data" outline="0" fieldPosition="0">
        <references count="3">
          <reference field="4294967294" count="1" selected="0">
            <x v="0"/>
          </reference>
          <reference field="15" count="1" selected="0">
            <x v="1"/>
          </reference>
          <reference field="28" count="1" selected="0">
            <x v="2"/>
          </reference>
        </references>
      </pivotArea>
    </chartFormat>
    <chartFormat chart="17" format="349">
      <pivotArea type="data" outline="0" fieldPosition="0">
        <references count="3">
          <reference field="4294967294" count="1" selected="0">
            <x v="0"/>
          </reference>
          <reference field="15" count="1" selected="0">
            <x v="1"/>
          </reference>
          <reference field="28" count="1" selected="0">
            <x v="6"/>
          </reference>
        </references>
      </pivotArea>
    </chartFormat>
    <chartFormat chart="17" format="350">
      <pivotArea type="data" outline="0" fieldPosition="0">
        <references count="3">
          <reference field="4294967294" count="1" selected="0">
            <x v="0"/>
          </reference>
          <reference field="15" count="1" selected="0">
            <x v="1"/>
          </reference>
          <reference field="28" count="1" selected="0">
            <x v="10"/>
          </reference>
        </references>
      </pivotArea>
    </chartFormat>
    <chartFormat chart="17" format="351">
      <pivotArea type="data" outline="0" fieldPosition="0">
        <references count="3">
          <reference field="4294967294" count="1" selected="0">
            <x v="0"/>
          </reference>
          <reference field="15" count="1" selected="0">
            <x v="1"/>
          </reference>
          <reference field="28" count="1" selected="0">
            <x v="13"/>
          </reference>
        </references>
      </pivotArea>
    </chartFormat>
    <chartFormat chart="17" format="352">
      <pivotArea type="data" outline="0" fieldPosition="0">
        <references count="3">
          <reference field="4294967294" count="1" selected="0">
            <x v="0"/>
          </reference>
          <reference field="15" count="1" selected="0">
            <x v="1"/>
          </reference>
          <reference field="28" count="1" selected="0">
            <x v="17"/>
          </reference>
        </references>
      </pivotArea>
    </chartFormat>
    <chartFormat chart="17" format="353">
      <pivotArea type="data" outline="0" fieldPosition="0">
        <references count="3">
          <reference field="4294967294" count="1" selected="0">
            <x v="0"/>
          </reference>
          <reference field="15" count="1" selected="0">
            <x v="29"/>
          </reference>
          <reference field="28" count="1" selected="0">
            <x v="1"/>
          </reference>
        </references>
      </pivotArea>
    </chartFormat>
    <chartFormat chart="17" format="354">
      <pivotArea type="data" outline="0" fieldPosition="0">
        <references count="3">
          <reference field="4294967294" count="1" selected="0">
            <x v="0"/>
          </reference>
          <reference field="15" count="1" selected="0">
            <x v="29"/>
          </reference>
          <reference field="28" count="1" selected="0">
            <x v="2"/>
          </reference>
        </references>
      </pivotArea>
    </chartFormat>
    <chartFormat chart="17" format="355">
      <pivotArea type="data" outline="0" fieldPosition="0">
        <references count="3">
          <reference field="4294967294" count="1" selected="0">
            <x v="0"/>
          </reference>
          <reference field="15" count="1" selected="0">
            <x v="29"/>
          </reference>
          <reference field="28" count="1" selected="0">
            <x v="6"/>
          </reference>
        </references>
      </pivotArea>
    </chartFormat>
    <chartFormat chart="17" format="356">
      <pivotArea type="data" outline="0" fieldPosition="0">
        <references count="3">
          <reference field="4294967294" count="1" selected="0">
            <x v="0"/>
          </reference>
          <reference field="15" count="1" selected="0">
            <x v="29"/>
          </reference>
          <reference field="28" count="1" selected="0">
            <x v="10"/>
          </reference>
        </references>
      </pivotArea>
    </chartFormat>
    <chartFormat chart="17" format="357">
      <pivotArea type="data" outline="0" fieldPosition="0">
        <references count="3">
          <reference field="4294967294" count="1" selected="0">
            <x v="0"/>
          </reference>
          <reference field="15" count="1" selected="0">
            <x v="29"/>
          </reference>
          <reference field="28" count="1" selected="0">
            <x v="13"/>
          </reference>
        </references>
      </pivotArea>
    </chartFormat>
    <chartFormat chart="17" format="358">
      <pivotArea type="data" outline="0" fieldPosition="0">
        <references count="3">
          <reference field="4294967294" count="1" selected="0">
            <x v="0"/>
          </reference>
          <reference field="15" count="1" selected="0">
            <x v="29"/>
          </reference>
          <reference field="28" count="1" selected="0">
            <x v="17"/>
          </reference>
        </references>
      </pivotArea>
    </chartFormat>
    <chartFormat chart="17" format="359">
      <pivotArea type="data" outline="0" fieldPosition="0">
        <references count="3">
          <reference field="4294967294" count="1" selected="0">
            <x v="0"/>
          </reference>
          <reference field="15" count="1" selected="0">
            <x v="32"/>
          </reference>
          <reference field="28" count="1" selected="0">
            <x v="1"/>
          </reference>
        </references>
      </pivotArea>
    </chartFormat>
    <chartFormat chart="17" format="360">
      <pivotArea type="data" outline="0" fieldPosition="0">
        <references count="3">
          <reference field="4294967294" count="1" selected="0">
            <x v="0"/>
          </reference>
          <reference field="15" count="1" selected="0">
            <x v="32"/>
          </reference>
          <reference field="28" count="1" selected="0">
            <x v="2"/>
          </reference>
        </references>
      </pivotArea>
    </chartFormat>
    <chartFormat chart="17" format="361">
      <pivotArea type="data" outline="0" fieldPosition="0">
        <references count="3">
          <reference field="4294967294" count="1" selected="0">
            <x v="0"/>
          </reference>
          <reference field="15" count="1" selected="0">
            <x v="32"/>
          </reference>
          <reference field="28" count="1" selected="0">
            <x v="6"/>
          </reference>
        </references>
      </pivotArea>
    </chartFormat>
    <chartFormat chart="17" format="362">
      <pivotArea type="data" outline="0" fieldPosition="0">
        <references count="3">
          <reference field="4294967294" count="1" selected="0">
            <x v="0"/>
          </reference>
          <reference field="15" count="1" selected="0">
            <x v="32"/>
          </reference>
          <reference field="28" count="1" selected="0">
            <x v="10"/>
          </reference>
        </references>
      </pivotArea>
    </chartFormat>
    <chartFormat chart="17" format="363">
      <pivotArea type="data" outline="0" fieldPosition="0">
        <references count="3">
          <reference field="4294967294" count="1" selected="0">
            <x v="0"/>
          </reference>
          <reference field="15" count="1" selected="0">
            <x v="32"/>
          </reference>
          <reference field="28" count="1" selected="0">
            <x v="13"/>
          </reference>
        </references>
      </pivotArea>
    </chartFormat>
    <chartFormat chart="17" format="364">
      <pivotArea type="data" outline="0" fieldPosition="0">
        <references count="3">
          <reference field="4294967294" count="1" selected="0">
            <x v="0"/>
          </reference>
          <reference field="15" count="1" selected="0">
            <x v="32"/>
          </reference>
          <reference field="28" count="1" selected="0">
            <x v="17"/>
          </reference>
        </references>
      </pivotArea>
    </chartFormat>
    <chartFormat chart="17" format="365">
      <pivotArea type="data" outline="0" fieldPosition="0">
        <references count="3">
          <reference field="4294967294" count="1" selected="0">
            <x v="0"/>
          </reference>
          <reference field="15" count="1" selected="0">
            <x v="4"/>
          </reference>
          <reference field="28" count="1" selected="0">
            <x v="1"/>
          </reference>
        </references>
      </pivotArea>
    </chartFormat>
    <chartFormat chart="17" format="366">
      <pivotArea type="data" outline="0" fieldPosition="0">
        <references count="3">
          <reference field="4294967294" count="1" selected="0">
            <x v="0"/>
          </reference>
          <reference field="15" count="1" selected="0">
            <x v="4"/>
          </reference>
          <reference field="28" count="1" selected="0">
            <x v="2"/>
          </reference>
        </references>
      </pivotArea>
    </chartFormat>
    <chartFormat chart="17" format="367">
      <pivotArea type="data" outline="0" fieldPosition="0">
        <references count="3">
          <reference field="4294967294" count="1" selected="0">
            <x v="0"/>
          </reference>
          <reference field="15" count="1" selected="0">
            <x v="4"/>
          </reference>
          <reference field="28" count="1" selected="0">
            <x v="6"/>
          </reference>
        </references>
      </pivotArea>
    </chartFormat>
    <chartFormat chart="17" format="368">
      <pivotArea type="data" outline="0" fieldPosition="0">
        <references count="3">
          <reference field="4294967294" count="1" selected="0">
            <x v="0"/>
          </reference>
          <reference field="15" count="1" selected="0">
            <x v="4"/>
          </reference>
          <reference field="28" count="1" selected="0">
            <x v="10"/>
          </reference>
        </references>
      </pivotArea>
    </chartFormat>
    <chartFormat chart="17" format="369">
      <pivotArea type="data" outline="0" fieldPosition="0">
        <references count="3">
          <reference field="4294967294" count="1" selected="0">
            <x v="0"/>
          </reference>
          <reference field="15" count="1" selected="0">
            <x v="4"/>
          </reference>
          <reference field="28" count="1" selected="0">
            <x v="13"/>
          </reference>
        </references>
      </pivotArea>
    </chartFormat>
    <chartFormat chart="17" format="370">
      <pivotArea type="data" outline="0" fieldPosition="0">
        <references count="3">
          <reference field="4294967294" count="1" selected="0">
            <x v="0"/>
          </reference>
          <reference field="15" count="1" selected="0">
            <x v="4"/>
          </reference>
          <reference field="28" count="1" selected="0">
            <x v="17"/>
          </reference>
        </references>
      </pivotArea>
    </chartFormat>
    <chartFormat chart="17" format="371">
      <pivotArea type="data" outline="0" fieldPosition="0">
        <references count="3">
          <reference field="4294967294" count="1" selected="0">
            <x v="0"/>
          </reference>
          <reference field="15" count="1" selected="0">
            <x v="15"/>
          </reference>
          <reference field="28" count="1" selected="0">
            <x v="1"/>
          </reference>
        </references>
      </pivotArea>
    </chartFormat>
    <chartFormat chart="17" format="372">
      <pivotArea type="data" outline="0" fieldPosition="0">
        <references count="3">
          <reference field="4294967294" count="1" selected="0">
            <x v="0"/>
          </reference>
          <reference field="15" count="1" selected="0">
            <x v="15"/>
          </reference>
          <reference field="28" count="1" selected="0">
            <x v="2"/>
          </reference>
        </references>
      </pivotArea>
    </chartFormat>
    <chartFormat chart="17" format="373">
      <pivotArea type="data" outline="0" fieldPosition="0">
        <references count="3">
          <reference field="4294967294" count="1" selected="0">
            <x v="0"/>
          </reference>
          <reference field="15" count="1" selected="0">
            <x v="15"/>
          </reference>
          <reference field="28" count="1" selected="0">
            <x v="6"/>
          </reference>
        </references>
      </pivotArea>
    </chartFormat>
    <chartFormat chart="17" format="374">
      <pivotArea type="data" outline="0" fieldPosition="0">
        <references count="3">
          <reference field="4294967294" count="1" selected="0">
            <x v="0"/>
          </reference>
          <reference field="15" count="1" selected="0">
            <x v="15"/>
          </reference>
          <reference field="28" count="1" selected="0">
            <x v="10"/>
          </reference>
        </references>
      </pivotArea>
    </chartFormat>
    <chartFormat chart="17" format="375">
      <pivotArea type="data" outline="0" fieldPosition="0">
        <references count="3">
          <reference field="4294967294" count="1" selected="0">
            <x v="0"/>
          </reference>
          <reference field="15" count="1" selected="0">
            <x v="15"/>
          </reference>
          <reference field="28" count="1" selected="0">
            <x v="13"/>
          </reference>
        </references>
      </pivotArea>
    </chartFormat>
    <chartFormat chart="17" format="376">
      <pivotArea type="data" outline="0" fieldPosition="0">
        <references count="3">
          <reference field="4294967294" count="1" selected="0">
            <x v="0"/>
          </reference>
          <reference field="15" count="1" selected="0">
            <x v="15"/>
          </reference>
          <reference field="28" count="1" selected="0">
            <x v="17"/>
          </reference>
        </references>
      </pivotArea>
    </chartFormat>
    <chartFormat chart="17" format="377">
      <pivotArea type="data" outline="0" fieldPosition="0">
        <references count="3">
          <reference field="4294967294" count="1" selected="0">
            <x v="0"/>
          </reference>
          <reference field="15" count="1" selected="0">
            <x v="36"/>
          </reference>
          <reference field="28" count="1" selected="0">
            <x v="1"/>
          </reference>
        </references>
      </pivotArea>
    </chartFormat>
    <chartFormat chart="17" format="378">
      <pivotArea type="data" outline="0" fieldPosition="0">
        <references count="3">
          <reference field="4294967294" count="1" selected="0">
            <x v="0"/>
          </reference>
          <reference field="15" count="1" selected="0">
            <x v="36"/>
          </reference>
          <reference field="28" count="1" selected="0">
            <x v="2"/>
          </reference>
        </references>
      </pivotArea>
    </chartFormat>
    <chartFormat chart="17" format="379">
      <pivotArea type="data" outline="0" fieldPosition="0">
        <references count="3">
          <reference field="4294967294" count="1" selected="0">
            <x v="0"/>
          </reference>
          <reference field="15" count="1" selected="0">
            <x v="36"/>
          </reference>
          <reference field="28" count="1" selected="0">
            <x v="6"/>
          </reference>
        </references>
      </pivotArea>
    </chartFormat>
    <chartFormat chart="17" format="380">
      <pivotArea type="data" outline="0" fieldPosition="0">
        <references count="3">
          <reference field="4294967294" count="1" selected="0">
            <x v="0"/>
          </reference>
          <reference field="15" count="1" selected="0">
            <x v="36"/>
          </reference>
          <reference field="28" count="1" selected="0">
            <x v="10"/>
          </reference>
        </references>
      </pivotArea>
    </chartFormat>
    <chartFormat chart="17" format="381">
      <pivotArea type="data" outline="0" fieldPosition="0">
        <references count="3">
          <reference field="4294967294" count="1" selected="0">
            <x v="0"/>
          </reference>
          <reference field="15" count="1" selected="0">
            <x v="36"/>
          </reference>
          <reference field="28" count="1" selected="0">
            <x v="13"/>
          </reference>
        </references>
      </pivotArea>
    </chartFormat>
    <chartFormat chart="17" format="382">
      <pivotArea type="data" outline="0" fieldPosition="0">
        <references count="3">
          <reference field="4294967294" count="1" selected="0">
            <x v="0"/>
          </reference>
          <reference field="15" count="1" selected="0">
            <x v="36"/>
          </reference>
          <reference field="28" count="1" selected="0">
            <x v="17"/>
          </reference>
        </references>
      </pivotArea>
    </chartFormat>
    <chartFormat chart="17" format="383">
      <pivotArea type="data" outline="0" fieldPosition="0">
        <references count="3">
          <reference field="4294967294" count="1" selected="0">
            <x v="0"/>
          </reference>
          <reference field="15" count="1" selected="0">
            <x v="3"/>
          </reference>
          <reference field="28" count="1" selected="0">
            <x v="5"/>
          </reference>
        </references>
      </pivotArea>
    </chartFormat>
    <chartFormat chart="17" format="387">
      <pivotArea type="data" outline="0" fieldPosition="0">
        <references count="3">
          <reference field="4294967294" count="1" selected="0">
            <x v="0"/>
          </reference>
          <reference field="15" count="1" selected="0">
            <x v="48"/>
          </reference>
          <reference field="28" count="1" selected="0">
            <x v="4"/>
          </reference>
        </references>
      </pivotArea>
    </chartFormat>
    <chartFormat chart="17" format="388">
      <pivotArea type="data" outline="0" fieldPosition="0">
        <references count="3">
          <reference field="4294967294" count="1" selected="0">
            <x v="0"/>
          </reference>
          <reference field="15" count="1" selected="0">
            <x v="48"/>
          </reference>
          <reference field="28" count="1" selected="0">
            <x v="7"/>
          </reference>
        </references>
      </pivotArea>
    </chartFormat>
    <chartFormat chart="17" format="389">
      <pivotArea type="data" outline="0" fieldPosition="0">
        <references count="3">
          <reference field="4294967294" count="1" selected="0">
            <x v="0"/>
          </reference>
          <reference field="15" count="1" selected="0">
            <x v="48"/>
          </reference>
          <reference field="28" count="1" selected="0">
            <x v="9"/>
          </reference>
        </references>
      </pivotArea>
    </chartFormat>
  </chartFormats>
  <pivotTableStyleInfo name="PivotStyleMedium9"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42F0EB-31F4-468A-85A2-B5D1B900212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fieldListSortAscending="1">
  <location ref="O2:AI22" firstHeaderRow="1" firstDataRow="2" firstDataCol="1"/>
  <pivotFields count="29">
    <pivotField showAll="0"/>
    <pivotField showAll="0" measureFilter="1" sortType="descending">
      <items count="996">
        <item x="940"/>
        <item x="791"/>
        <item x="972"/>
        <item x="817"/>
        <item x="217"/>
        <item x="250"/>
        <item x="697"/>
        <item x="16"/>
        <item x="368"/>
        <item x="624"/>
        <item x="394"/>
        <item x="713"/>
        <item x="908"/>
        <item x="395"/>
        <item x="680"/>
        <item x="50"/>
        <item x="751"/>
        <item x="33"/>
        <item x="537"/>
        <item x="715"/>
        <item x="157"/>
        <item x="96"/>
        <item x="237"/>
        <item x="60"/>
        <item x="662"/>
        <item x="831"/>
        <item x="923"/>
        <item x="806"/>
        <item x="165"/>
        <item x="663"/>
        <item x="931"/>
        <item x="182"/>
        <item x="180"/>
        <item x="588"/>
        <item x="161"/>
        <item x="815"/>
        <item x="471"/>
        <item x="921"/>
        <item x="288"/>
        <item x="299"/>
        <item x="212"/>
        <item x="61"/>
        <item x="911"/>
        <item x="261"/>
        <item x="899"/>
        <item x="810"/>
        <item x="568"/>
        <item x="450"/>
        <item x="798"/>
        <item x="515"/>
        <item x="242"/>
        <item x="384"/>
        <item x="252"/>
        <item x="843"/>
        <item x="478"/>
        <item x="527"/>
        <item x="983"/>
        <item x="602"/>
        <item x="241"/>
        <item x="517"/>
        <item x="521"/>
        <item x="42"/>
        <item x="502"/>
        <item x="615"/>
        <item x="65"/>
        <item x="416"/>
        <item x="171"/>
        <item x="849"/>
        <item x="805"/>
        <item x="730"/>
        <item x="176"/>
        <item x="392"/>
        <item x="370"/>
        <item x="982"/>
        <item x="838"/>
        <item x="343"/>
        <item x="865"/>
        <item x="300"/>
        <item x="383"/>
        <item x="130"/>
        <item x="52"/>
        <item x="48"/>
        <item x="350"/>
        <item x="867"/>
        <item x="17"/>
        <item x="699"/>
        <item x="213"/>
        <item x="836"/>
        <item x="746"/>
        <item x="561"/>
        <item x="706"/>
        <item x="206"/>
        <item x="479"/>
        <item x="965"/>
        <item x="347"/>
        <item x="323"/>
        <item x="132"/>
        <item x="219"/>
        <item x="927"/>
        <item x="973"/>
        <item x="874"/>
        <item x="917"/>
        <item x="782"/>
        <item x="675"/>
        <item x="686"/>
        <item x="45"/>
        <item x="43"/>
        <item x="542"/>
        <item x="369"/>
        <item x="13"/>
        <item x="474"/>
        <item x="636"/>
        <item x="851"/>
        <item x="930"/>
        <item x="469"/>
        <item x="579"/>
        <item x="747"/>
        <item x="162"/>
        <item x="191"/>
        <item x="576"/>
        <item x="361"/>
        <item x="879"/>
        <item x="203"/>
        <item x="57"/>
        <item x="409"/>
        <item x="97"/>
        <item x="847"/>
        <item x="442"/>
        <item x="391"/>
        <item x="623"/>
        <item x="906"/>
        <item x="436"/>
        <item x="574"/>
        <item x="724"/>
        <item x="609"/>
        <item x="363"/>
        <item x="594"/>
        <item x="23"/>
        <item x="722"/>
        <item x="446"/>
        <item x="79"/>
        <item x="943"/>
        <item x="976"/>
        <item x="126"/>
        <item x="567"/>
        <item x="723"/>
        <item x="674"/>
        <item x="320"/>
        <item x="684"/>
        <item x="246"/>
        <item x="233"/>
        <item x="24"/>
        <item x="961"/>
        <item x="449"/>
        <item x="415"/>
        <item x="651"/>
        <item x="3"/>
        <item x="856"/>
        <item x="761"/>
        <item x="232"/>
        <item x="964"/>
        <item x="714"/>
        <item x="267"/>
        <item x="716"/>
        <item x="26"/>
        <item x="844"/>
        <item x="397"/>
        <item x="880"/>
        <item x="548"/>
        <item x="407"/>
        <item x="703"/>
        <item x="772"/>
        <item x="199"/>
        <item x="796"/>
        <item x="128"/>
        <item x="762"/>
        <item x="214"/>
        <item x="90"/>
        <item x="666"/>
        <item x="414"/>
        <item x="596"/>
        <item x="835"/>
        <item x="243"/>
        <item x="345"/>
        <item x="774"/>
        <item x="260"/>
        <item x="978"/>
        <item x="539"/>
        <item x="455"/>
        <item x="197"/>
        <item x="809"/>
        <item x="650"/>
        <item x="487"/>
        <item x="224"/>
        <item x="910"/>
        <item x="613"/>
        <item x="371"/>
        <item x="388"/>
        <item x="546"/>
        <item x="506"/>
        <item x="488"/>
        <item x="804"/>
        <item x="830"/>
        <item x="121"/>
        <item x="543"/>
        <item x="981"/>
        <item x="462"/>
        <item x="256"/>
        <item x="268"/>
        <item x="155"/>
        <item x="939"/>
        <item x="600"/>
        <item x="324"/>
        <item x="984"/>
        <item x="131"/>
        <item x="898"/>
        <item x="262"/>
        <item x="421"/>
        <item x="622"/>
        <item x="729"/>
        <item x="545"/>
        <item x="143"/>
        <item x="610"/>
        <item x="357"/>
        <item x="188"/>
        <item x="760"/>
        <item x="144"/>
        <item x="297"/>
        <item x="329"/>
        <item x="28"/>
        <item x="334"/>
        <item x="928"/>
        <item x="200"/>
        <item x="599"/>
        <item x="39"/>
        <item x="667"/>
        <item x="541"/>
        <item x="875"/>
        <item x="503"/>
        <item x="525"/>
        <item x="31"/>
        <item x="957"/>
        <item x="743"/>
        <item x="946"/>
        <item x="74"/>
        <item x="778"/>
        <item x="35"/>
        <item x="247"/>
        <item x="379"/>
        <item x="177"/>
        <item x="207"/>
        <item x="604"/>
        <item x="271"/>
        <item x="912"/>
        <item x="696"/>
        <item x="133"/>
        <item x="795"/>
        <item x="420"/>
        <item x="333"/>
        <item x="907"/>
        <item x="582"/>
        <item x="785"/>
        <item x="938"/>
        <item x="513"/>
        <item x="563"/>
        <item x="969"/>
        <item x="390"/>
        <item x="821"/>
        <item x="447"/>
        <item x="356"/>
        <item x="274"/>
        <item x="647"/>
        <item x="227"/>
        <item x="54"/>
        <item x="51"/>
        <item x="645"/>
        <item x="316"/>
        <item x="422"/>
        <item x="726"/>
        <item x="705"/>
        <item x="959"/>
        <item x="593"/>
        <item x="952"/>
        <item x="937"/>
        <item x="991"/>
        <item x="168"/>
        <item x="707"/>
        <item x="512"/>
        <item x="564"/>
        <item x="934"/>
        <item x="533"/>
        <item x="120"/>
        <item x="799"/>
        <item x="12"/>
        <item x="544"/>
        <item x="115"/>
        <item x="472"/>
        <item x="112"/>
        <item x="142"/>
        <item x="640"/>
        <item x="816"/>
        <item x="46"/>
        <item x="903"/>
        <item x="979"/>
        <item x="140"/>
        <item x="858"/>
        <item x="349"/>
        <item x="293"/>
        <item x="737"/>
        <item x="566"/>
        <item x="933"/>
        <item x="14"/>
        <item x="210"/>
        <item x="312"/>
        <item x="189"/>
        <item x="86"/>
        <item x="432"/>
        <item x="265"/>
        <item x="829"/>
        <item x="466"/>
        <item x="402"/>
        <item x="382"/>
        <item x="83"/>
        <item x="452"/>
        <item x="404"/>
        <item x="536"/>
        <item x="202"/>
        <item x="980"/>
        <item x="405"/>
        <item x="758"/>
        <item x="915"/>
        <item x="855"/>
        <item x="813"/>
        <item x="408"/>
        <item x="287"/>
        <item x="56"/>
        <item x="759"/>
        <item x="644"/>
        <item x="949"/>
        <item x="750"/>
        <item x="989"/>
        <item x="936"/>
        <item x="637"/>
        <item x="986"/>
        <item x="310"/>
        <item x="440"/>
        <item x="62"/>
        <item x="664"/>
        <item x="481"/>
        <item x="522"/>
        <item x="885"/>
        <item x="183"/>
        <item x="896"/>
        <item x="20"/>
        <item x="891"/>
        <item x="935"/>
        <item x="557"/>
        <item x="749"/>
        <item x="511"/>
        <item x="646"/>
        <item x="156"/>
        <item x="470"/>
        <item x="107"/>
        <item x="754"/>
        <item x="221"/>
        <item x="344"/>
        <item x="827"/>
        <item x="40"/>
        <item x="771"/>
        <item x="179"/>
        <item x="184"/>
        <item x="630"/>
        <item x="775"/>
        <item x="338"/>
        <item x="346"/>
        <item x="467"/>
        <item x="70"/>
        <item x="690"/>
        <item x="702"/>
        <item x="671"/>
        <item x="559"/>
        <item x="116"/>
        <item x="950"/>
        <item x="497"/>
        <item x="169"/>
        <item x="475"/>
        <item x="377"/>
        <item x="266"/>
        <item x="803"/>
        <item x="500"/>
        <item x="489"/>
        <item x="523"/>
        <item x="942"/>
        <item x="812"/>
        <item x="882"/>
        <item x="820"/>
        <item x="611"/>
        <item x="282"/>
        <item x="412"/>
        <item x="585"/>
        <item x="117"/>
        <item x="905"/>
        <item x="727"/>
        <item x="507"/>
        <item x="430"/>
        <item x="118"/>
        <item x="587"/>
        <item x="94"/>
        <item x="832"/>
        <item x="900"/>
        <item x="556"/>
        <item x="710"/>
        <item x="280"/>
        <item x="44"/>
        <item x="423"/>
        <item x="846"/>
        <item x="627"/>
        <item x="215"/>
        <item x="860"/>
        <item x="19"/>
        <item x="147"/>
        <item x="195"/>
        <item x="862"/>
        <item x="802"/>
        <item x="137"/>
        <item x="629"/>
        <item x="631"/>
        <item x="491"/>
        <item x="59"/>
        <item x="249"/>
        <item x="565"/>
        <item x="438"/>
        <item x="639"/>
        <item x="348"/>
        <item x="124"/>
        <item x="387"/>
        <item x="864"/>
        <item x="590"/>
        <item x="289"/>
        <item x="819"/>
        <item x="669"/>
        <item x="71"/>
        <item x="317"/>
        <item x="302"/>
        <item x="889"/>
        <item x="682"/>
        <item x="518"/>
        <item x="258"/>
        <item x="626"/>
        <item x="861"/>
        <item x="362"/>
        <item x="683"/>
        <item x="105"/>
        <item x="591"/>
        <item x="708"/>
        <item x="848"/>
        <item x="286"/>
        <item x="554"/>
        <item x="787"/>
        <item x="231"/>
        <item x="234"/>
        <item x="374"/>
        <item x="681"/>
        <item x="739"/>
        <item x="583"/>
        <item x="492"/>
        <item x="306"/>
        <item x="742"/>
        <item x="504"/>
        <item x="8"/>
        <item x="251"/>
        <item x="92"/>
        <item x="547"/>
        <item x="303"/>
        <item x="67"/>
        <item x="736"/>
        <item x="457"/>
        <item x="485"/>
        <item x="429"/>
        <item x="498"/>
        <item x="735"/>
        <item x="837"/>
        <item x="380"/>
        <item x="625"/>
        <item x="676"/>
        <item x="441"/>
        <item x="167"/>
        <item x="72"/>
        <item x="948"/>
        <item x="578"/>
        <item x="359"/>
        <item x="598"/>
        <item x="531"/>
        <item x="901"/>
        <item x="279"/>
        <item x="888"/>
        <item x="649"/>
        <item x="38"/>
        <item x="223"/>
        <item x="740"/>
        <item x="970"/>
        <item x="148"/>
        <item x="77"/>
        <item x="149"/>
        <item x="532"/>
        <item x="73"/>
        <item x="800"/>
        <item x="607"/>
        <item x="352"/>
        <item x="721"/>
        <item x="828"/>
        <item x="712"/>
        <item x="990"/>
        <item x="672"/>
        <item x="174"/>
        <item x="788"/>
        <item x="425"/>
        <item x="480"/>
        <item x="218"/>
        <item x="95"/>
        <item x="668"/>
        <item x="248"/>
        <item x="111"/>
        <item x="458"/>
        <item x="99"/>
        <item x="738"/>
        <item x="528"/>
        <item x="36"/>
        <item x="386"/>
        <item x="731"/>
        <item x="399"/>
        <item x="68"/>
        <item x="439"/>
        <item x="185"/>
        <item x="918"/>
        <item x="871"/>
        <item x="580"/>
        <item x="704"/>
        <item x="276"/>
        <item x="648"/>
        <item x="877"/>
        <item x="709"/>
        <item x="700"/>
        <item x="926"/>
        <item x="486"/>
        <item x="958"/>
        <item x="385"/>
        <item x="187"/>
        <item x="977"/>
        <item x="81"/>
        <item x="468"/>
        <item x="360"/>
        <item x="725"/>
        <item x="281"/>
        <item x="510"/>
        <item x="273"/>
        <item x="606"/>
        <item x="307"/>
        <item x="701"/>
        <item x="373"/>
        <item x="643"/>
        <item x="665"/>
        <item x="974"/>
        <item x="687"/>
        <item x="947"/>
        <item x="29"/>
        <item x="136"/>
        <item x="635"/>
        <item x="146"/>
        <item x="2"/>
        <item x="193"/>
        <item x="254"/>
        <item x="104"/>
        <item x="922"/>
        <item x="641"/>
        <item x="494"/>
        <item x="244"/>
        <item x="951"/>
        <item x="670"/>
        <item x="5"/>
        <item x="620"/>
        <item x="853"/>
        <item x="824"/>
        <item x="465"/>
        <item x="614"/>
        <item x="797"/>
        <item x="994"/>
        <item x="330"/>
        <item x="367"/>
        <item x="953"/>
        <item x="658"/>
        <item x="783"/>
        <item x="259"/>
        <item x="205"/>
        <item x="325"/>
        <item x="717"/>
        <item x="101"/>
        <item x="499"/>
        <item x="514"/>
        <item x="659"/>
        <item x="220"/>
        <item x="198"/>
        <item x="225"/>
        <item x="945"/>
        <item x="278"/>
        <item x="354"/>
        <item x="773"/>
        <item x="272"/>
        <item x="372"/>
        <item x="825"/>
        <item x="553"/>
        <item x="766"/>
        <item x="127"/>
        <item x="728"/>
        <item x="389"/>
        <item x="823"/>
        <item x="734"/>
        <item x="413"/>
        <item x="476"/>
        <item x="88"/>
        <item x="328"/>
        <item x="652"/>
        <item x="103"/>
        <item x="897"/>
        <item x="993"/>
        <item x="211"/>
        <item x="595"/>
        <item x="962"/>
        <item x="988"/>
        <item x="920"/>
        <item x="314"/>
        <item x="461"/>
        <item x="850"/>
        <item x="253"/>
        <item x="396"/>
        <item x="872"/>
        <item x="401"/>
        <item x="960"/>
        <item x="150"/>
        <item x="895"/>
        <item x="277"/>
        <item x="7"/>
        <item x="22"/>
        <item x="577"/>
        <item x="941"/>
        <item x="732"/>
        <item x="677"/>
        <item x="656"/>
        <item x="538"/>
        <item x="581"/>
        <item x="173"/>
        <item x="526"/>
        <item x="501"/>
        <item x="229"/>
        <item x="673"/>
        <item x="100"/>
        <item x="534"/>
        <item x="264"/>
        <item x="733"/>
        <item x="617"/>
        <item x="493"/>
        <item x="966"/>
        <item x="535"/>
        <item x="355"/>
        <item x="209"/>
        <item x="125"/>
        <item x="230"/>
        <item x="661"/>
        <item x="886"/>
        <item x="913"/>
        <item x="689"/>
        <item x="765"/>
        <item x="570"/>
        <item x="400"/>
        <item x="745"/>
        <item x="768"/>
        <item x="893"/>
        <item x="204"/>
        <item x="685"/>
        <item x="138"/>
        <item x="129"/>
        <item x="924"/>
        <item x="69"/>
        <item x="238"/>
        <item x="419"/>
        <item x="393"/>
        <item x="490"/>
        <item x="992"/>
        <item x="638"/>
        <item x="358"/>
        <item x="767"/>
        <item x="327"/>
        <item x="616"/>
        <item x="154"/>
        <item x="757"/>
        <item x="464"/>
        <item x="660"/>
        <item x="890"/>
        <item x="110"/>
        <item x="748"/>
        <item x="975"/>
        <item x="601"/>
        <item x="319"/>
        <item x="549"/>
        <item x="572"/>
        <item x="190"/>
        <item x="569"/>
        <item x="841"/>
        <item x="106"/>
        <item x="833"/>
        <item x="411"/>
        <item x="482"/>
        <item x="123"/>
        <item x="764"/>
        <item x="285"/>
        <item x="4"/>
        <item x="781"/>
        <item x="63"/>
        <item x="460"/>
        <item x="428"/>
        <item x="170"/>
        <item x="47"/>
        <item x="451"/>
        <item x="25"/>
        <item x="186"/>
        <item x="85"/>
        <item x="255"/>
        <item x="76"/>
        <item x="178"/>
        <item x="308"/>
        <item x="444"/>
        <item x="340"/>
        <item x="780"/>
        <item x="398"/>
        <item x="376"/>
        <item x="315"/>
        <item x="453"/>
        <item x="339"/>
        <item x="216"/>
        <item x="141"/>
        <item x="406"/>
        <item x="427"/>
        <item x="881"/>
        <item x="417"/>
        <item x="653"/>
        <item x="34"/>
        <item x="692"/>
        <item x="87"/>
        <item x="15"/>
        <item x="49"/>
        <item x="483"/>
        <item x="332"/>
        <item x="66"/>
        <item x="263"/>
        <item x="166"/>
        <item x="18"/>
        <item x="473"/>
        <item x="558"/>
        <item x="655"/>
        <item x="122"/>
        <item x="313"/>
        <item x="139"/>
        <item x="326"/>
        <item x="873"/>
        <item x="519"/>
        <item x="719"/>
        <item x="305"/>
        <item x="257"/>
        <item x="769"/>
        <item x="634"/>
        <item x="80"/>
        <item x="434"/>
        <item x="790"/>
        <item x="904"/>
        <item x="584"/>
        <item x="520"/>
        <item x="418"/>
        <item x="925"/>
        <item x="163"/>
        <item x="632"/>
        <item x="495"/>
        <item x="351"/>
        <item x="41"/>
        <item x="226"/>
        <item x="693"/>
        <item x="618"/>
        <item x="295"/>
        <item x="114"/>
        <item x="573"/>
        <item x="878"/>
        <item x="290"/>
        <item x="448"/>
        <item x="84"/>
        <item x="337"/>
        <item x="741"/>
        <item x="589"/>
        <item x="275"/>
        <item x="459"/>
        <item x="679"/>
        <item x="309"/>
        <item x="770"/>
        <item x="509"/>
        <item x="883"/>
        <item x="909"/>
        <item x="236"/>
        <item x="181"/>
        <item x="657"/>
        <item x="852"/>
        <item x="342"/>
        <item x="916"/>
        <item x="720"/>
        <item x="152"/>
        <item x="822"/>
        <item x="134"/>
        <item x="854"/>
        <item x="530"/>
        <item x="153"/>
        <item x="89"/>
        <item x="477"/>
        <item x="431"/>
        <item x="868"/>
        <item x="691"/>
        <item x="463"/>
        <item x="814"/>
        <item x="284"/>
        <item x="985"/>
        <item x="30"/>
        <item x="987"/>
        <item x="336"/>
        <item x="779"/>
        <item x="919"/>
        <item x="321"/>
        <item x="109"/>
        <item x="605"/>
        <item x="375"/>
        <item x="192"/>
        <item x="298"/>
        <item x="201"/>
        <item x="75"/>
        <item x="869"/>
        <item x="529"/>
        <item x="240"/>
        <item x="786"/>
        <item x="159"/>
        <item x="552"/>
        <item x="445"/>
        <item x="269"/>
        <item x="410"/>
        <item x="929"/>
        <item x="955"/>
        <item x="954"/>
        <item x="0"/>
        <item x="113"/>
        <item x="27"/>
        <item x="108"/>
        <item x="654"/>
        <item x="811"/>
        <item x="296"/>
        <item x="550"/>
        <item x="437"/>
        <item x="364"/>
        <item x="792"/>
        <item x="744"/>
        <item x="892"/>
        <item x="592"/>
        <item x="839"/>
        <item x="571"/>
        <item x="98"/>
        <item x="301"/>
        <item x="172"/>
        <item x="426"/>
        <item x="292"/>
        <item x="608"/>
        <item x="283"/>
        <item x="304"/>
        <item x="222"/>
        <item x="119"/>
        <item x="270"/>
        <item x="808"/>
        <item x="403"/>
        <item x="866"/>
        <item x="857"/>
        <item x="540"/>
        <item x="842"/>
        <item x="378"/>
        <item x="335"/>
        <item x="876"/>
        <item x="801"/>
        <item x="9"/>
        <item x="597"/>
        <item x="311"/>
        <item x="318"/>
        <item x="353"/>
        <item x="763"/>
        <item x="91"/>
        <item x="859"/>
        <item x="55"/>
        <item x="863"/>
        <item x="619"/>
        <item x="53"/>
        <item x="424"/>
        <item x="575"/>
        <item x="239"/>
        <item x="32"/>
        <item x="963"/>
        <item x="291"/>
        <item x="235"/>
        <item x="840"/>
        <item x="555"/>
        <item x="826"/>
        <item x="58"/>
        <item x="294"/>
        <item x="887"/>
        <item x="603"/>
        <item x="456"/>
        <item x="524"/>
        <item x="777"/>
        <item x="551"/>
        <item x="194"/>
        <item x="902"/>
        <item x="967"/>
        <item x="845"/>
        <item x="82"/>
        <item x="208"/>
        <item x="145"/>
        <item x="435"/>
        <item x="135"/>
        <item x="11"/>
        <item x="586"/>
        <item x="688"/>
        <item x="78"/>
        <item x="968"/>
        <item x="366"/>
        <item x="341"/>
        <item x="151"/>
        <item x="560"/>
        <item x="932"/>
        <item x="102"/>
        <item x="1"/>
        <item x="37"/>
        <item x="789"/>
        <item x="245"/>
        <item x="6"/>
        <item x="196"/>
        <item x="694"/>
        <item x="884"/>
        <item x="633"/>
        <item x="807"/>
        <item x="64"/>
        <item x="914"/>
        <item x="711"/>
        <item x="164"/>
        <item x="454"/>
        <item x="628"/>
        <item x="562"/>
        <item x="818"/>
        <item x="496"/>
        <item x="505"/>
        <item x="944"/>
        <item x="612"/>
        <item x="718"/>
        <item x="794"/>
        <item x="93"/>
        <item x="753"/>
        <item x="695"/>
        <item x="433"/>
        <item x="381"/>
        <item x="894"/>
        <item x="160"/>
        <item x="516"/>
        <item x="870"/>
        <item x="784"/>
        <item x="756"/>
        <item x="443"/>
        <item x="322"/>
        <item x="365"/>
        <item x="331"/>
        <item x="642"/>
        <item x="508"/>
        <item x="776"/>
        <item x="971"/>
        <item x="621"/>
        <item x="10"/>
        <item x="158"/>
        <item x="956"/>
        <item x="793"/>
        <item x="21"/>
        <item x="755"/>
        <item x="834"/>
        <item x="228"/>
        <item x="175"/>
        <item x="678"/>
        <item x="752"/>
        <item x="484"/>
        <item x="698"/>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20">
        <item x="17"/>
        <item x="11"/>
        <item x="3"/>
        <item x="2"/>
        <item x="1"/>
        <item x="7"/>
        <item x="9"/>
        <item x="15"/>
        <item x="0"/>
        <item x="5"/>
        <item x="10"/>
        <item x="13"/>
        <item x="6"/>
        <item x="16"/>
        <item x="14"/>
        <item x="4"/>
        <item x="8"/>
        <item x="12"/>
        <item x="18"/>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axis="axisCol" showAll="0">
      <items count="20">
        <item x="17"/>
        <item x="11"/>
        <item x="3"/>
        <item x="2"/>
        <item x="1"/>
        <item x="7"/>
        <item x="9"/>
        <item x="15"/>
        <item x="0"/>
        <item x="5"/>
        <item x="10"/>
        <item x="13"/>
        <item x="6"/>
        <item x="16"/>
        <item x="14"/>
        <item x="4"/>
        <item x="8"/>
        <item x="12"/>
        <item x="18"/>
        <item t="default"/>
      </items>
    </pivotField>
    <pivotField showAll="0" sortType="descending">
      <items count="52">
        <item sd="0" x="36"/>
        <item sd="0" x="44"/>
        <item sd="0" x="8"/>
        <item sd="0" x="30"/>
        <item sd="0" x="48"/>
        <item sd="0" x="18"/>
        <item sd="0" x="7"/>
        <item sd="0" x="6"/>
        <item sd="0" x="9"/>
        <item sd="0" x="41"/>
        <item sd="0" x="17"/>
        <item sd="0" x="11"/>
        <item sd="0" x="45"/>
        <item sd="0" x="43"/>
        <item sd="0" x="12"/>
        <item sd="0" x="49"/>
        <item sd="0" x="33"/>
        <item sd="0" x="32"/>
        <item sd="0" x="0"/>
        <item sd="0" x="22"/>
        <item sd="0" x="42"/>
        <item sd="0" x="28"/>
        <item sd="0" x="31"/>
        <item sd="0" x="2"/>
        <item sd="0" x="26"/>
        <item sd="0" x="25"/>
        <item sd="0" x="37"/>
        <item sd="0" x="40"/>
        <item sd="0" x="10"/>
        <item sd="0" x="46"/>
        <item sd="0" x="27"/>
        <item sd="0" x="14"/>
        <item sd="0" x="47"/>
        <item sd="0" x="15"/>
        <item sd="0" x="13"/>
        <item sd="0" x="3"/>
        <item sd="0" x="50"/>
        <item sd="0" x="21"/>
        <item sd="0" x="29"/>
        <item sd="0" x="4"/>
        <item sd="0" x="19"/>
        <item sd="0" x="34"/>
        <item sd="0" x="38"/>
        <item sd="0" x="16"/>
        <item sd="0" x="23"/>
        <item sd="0" x="35"/>
        <item sd="0" x="20"/>
        <item sd="0" x="5"/>
        <item sd="0" x="1"/>
        <item sd="0" x="24"/>
        <item sd="0" x="39"/>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19">
        <item x="11"/>
        <item x="0"/>
        <item x="8"/>
        <item x="10"/>
        <item x="13"/>
        <item x="4"/>
        <item x="12"/>
        <item x="1"/>
        <item x="2"/>
        <item x="7"/>
        <item x="3"/>
        <item x="5"/>
        <item x="14"/>
        <item x="6"/>
        <item x="16"/>
        <item x="9"/>
        <item x="15"/>
        <item x="17"/>
        <item t="default"/>
      </items>
    </pivotField>
    <pivotField showAll="0"/>
    <pivotField showAll="0"/>
    <pivotField showAll="0">
      <items count="7">
        <item sd="0" x="0"/>
        <item sd="0" x="1"/>
        <item sd="0" x="2"/>
        <item sd="0" x="3"/>
        <item sd="0" x="4"/>
        <item sd="0" x="5"/>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s>
  <rowFields count="1">
    <field x="28"/>
  </rowFields>
  <rowItems count="19">
    <i>
      <x v="1"/>
    </i>
    <i>
      <x v="2"/>
    </i>
    <i>
      <x v="3"/>
    </i>
    <i>
      <x v="4"/>
    </i>
    <i>
      <x v="5"/>
    </i>
    <i>
      <x v="6"/>
    </i>
    <i>
      <x v="7"/>
    </i>
    <i>
      <x v="8"/>
    </i>
    <i>
      <x v="9"/>
    </i>
    <i>
      <x v="10"/>
    </i>
    <i>
      <x v="11"/>
    </i>
    <i>
      <x v="12"/>
    </i>
    <i>
      <x v="13"/>
    </i>
    <i>
      <x v="14"/>
    </i>
    <i>
      <x v="15"/>
    </i>
    <i>
      <x v="16"/>
    </i>
    <i>
      <x v="17"/>
    </i>
    <i>
      <x v="18"/>
    </i>
    <i t="grand">
      <x/>
    </i>
  </rowItems>
  <colFields count="1">
    <field x="14"/>
  </colFields>
  <colItems count="20">
    <i>
      <x/>
    </i>
    <i>
      <x v="1"/>
    </i>
    <i>
      <x v="2"/>
    </i>
    <i>
      <x v="3"/>
    </i>
    <i>
      <x v="4"/>
    </i>
    <i>
      <x v="5"/>
    </i>
    <i>
      <x v="6"/>
    </i>
    <i>
      <x v="7"/>
    </i>
    <i>
      <x v="8"/>
    </i>
    <i>
      <x v="9"/>
    </i>
    <i>
      <x v="10"/>
    </i>
    <i>
      <x v="11"/>
    </i>
    <i>
      <x v="12"/>
    </i>
    <i>
      <x v="13"/>
    </i>
    <i>
      <x v="14"/>
    </i>
    <i>
      <x v="15"/>
    </i>
    <i>
      <x v="16"/>
    </i>
    <i>
      <x v="17"/>
    </i>
    <i>
      <x v="18"/>
    </i>
    <i t="grand">
      <x/>
    </i>
  </colItems>
  <dataFields count="1">
    <dataField name="Number Subscribers" fld="2" baseField="0" baseItem="0" numFmtId="3"/>
  </dataFields>
  <formats count="20">
    <format dxfId="233">
      <pivotArea type="all" dataOnly="0" outline="0" fieldPosition="0"/>
    </format>
    <format dxfId="232">
      <pivotArea outline="0" collapsedLevelsAreSubtotals="1" fieldPosition="0"/>
    </format>
    <format dxfId="231">
      <pivotArea field="15" type="button" dataOnly="0" labelOnly="1" outline="0"/>
    </format>
    <format dxfId="230">
      <pivotArea dataOnly="0" labelOnly="1" grandRow="1" outline="0" fieldPosition="0"/>
    </format>
    <format dxfId="229">
      <pivotArea dataOnly="0" labelOnly="1" outline="0" axis="axisValues" fieldPosition="0"/>
    </format>
    <format dxfId="228">
      <pivotArea type="all" dataOnly="0" outline="0" fieldPosition="0"/>
    </format>
    <format dxfId="227">
      <pivotArea outline="0" collapsedLevelsAreSubtotals="1" fieldPosition="0"/>
    </format>
    <format dxfId="226">
      <pivotArea field="15" type="button" dataOnly="0" labelOnly="1" outline="0"/>
    </format>
    <format dxfId="225">
      <pivotArea dataOnly="0" labelOnly="1" grandRow="1" outline="0" fieldPosition="0"/>
    </format>
    <format dxfId="224">
      <pivotArea dataOnly="0" labelOnly="1" outline="0" axis="axisValues" fieldPosition="0"/>
    </format>
    <format dxfId="223">
      <pivotArea type="all" dataOnly="0" outline="0" fieldPosition="0"/>
    </format>
    <format dxfId="222">
      <pivotArea outline="0" collapsedLevelsAreSubtotals="1" fieldPosition="0"/>
    </format>
    <format dxfId="221">
      <pivotArea field="15" type="button" dataOnly="0" labelOnly="1" outline="0"/>
    </format>
    <format dxfId="220">
      <pivotArea dataOnly="0" labelOnly="1" grandRow="1" outline="0" fieldPosition="0"/>
    </format>
    <format dxfId="219">
      <pivotArea dataOnly="0" labelOnly="1" outline="0" axis="axisValues" fieldPosition="0"/>
    </format>
    <format dxfId="218">
      <pivotArea type="all" dataOnly="0" outline="0" fieldPosition="0"/>
    </format>
    <format dxfId="217">
      <pivotArea outline="0" collapsedLevelsAreSubtotals="1" fieldPosition="0"/>
    </format>
    <format dxfId="216">
      <pivotArea field="15" type="button" dataOnly="0" labelOnly="1" outline="0"/>
    </format>
    <format dxfId="215">
      <pivotArea dataOnly="0" labelOnly="1" grandRow="1" outline="0" fieldPosition="0"/>
    </format>
    <format dxfId="214">
      <pivotArea dataOnly="0" labelOnly="1" outline="0" axis="axisValues" fieldPosition="0"/>
    </format>
  </formats>
  <chartFormats count="10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28" count="1" selected="0">
            <x v="2"/>
          </reference>
        </references>
      </pivotArea>
    </chartFormat>
    <chartFormat chart="17" format="4">
      <pivotArea type="data" outline="0" fieldPosition="0">
        <references count="2">
          <reference field="4294967294" count="1" selected="0">
            <x v="0"/>
          </reference>
          <reference field="28" count="1" selected="0">
            <x v="1"/>
          </reference>
        </references>
      </pivotArea>
    </chartFormat>
    <chartFormat chart="17" format="5">
      <pivotArea type="data" outline="0" fieldPosition="0">
        <references count="2">
          <reference field="4294967294" count="1" selected="0">
            <x v="0"/>
          </reference>
          <reference field="28" count="1" selected="0">
            <x v="6"/>
          </reference>
        </references>
      </pivotArea>
    </chartFormat>
    <chartFormat chart="17" format="6">
      <pivotArea type="data" outline="0" fieldPosition="0">
        <references count="2">
          <reference field="4294967294" count="1" selected="0">
            <x v="0"/>
          </reference>
          <reference field="28" count="1" selected="0">
            <x v="10"/>
          </reference>
        </references>
      </pivotArea>
    </chartFormat>
    <chartFormat chart="17" format="7">
      <pivotArea type="data" outline="0" fieldPosition="0">
        <references count="2">
          <reference field="4294967294" count="1" selected="0">
            <x v="0"/>
          </reference>
          <reference field="28" count="1" selected="0">
            <x v="13"/>
          </reference>
        </references>
      </pivotArea>
    </chartFormat>
    <chartFormat chart="17" format="8">
      <pivotArea type="data" outline="0" fieldPosition="0">
        <references count="2">
          <reference field="4294967294" count="1" selected="0">
            <x v="0"/>
          </reference>
          <reference field="28" count="1" selected="0">
            <x v="17"/>
          </reference>
        </references>
      </pivotArea>
    </chartFormat>
    <chartFormat chart="17" format="9" series="1">
      <pivotArea type="data" outline="0" fieldPosition="0">
        <references count="2">
          <reference field="4294967294" count="1" selected="0">
            <x v="0"/>
          </reference>
          <reference field="28" count="1" selected="0">
            <x v="2"/>
          </reference>
        </references>
      </pivotArea>
    </chartFormat>
    <chartFormat chart="17" format="10" series="1">
      <pivotArea type="data" outline="0" fieldPosition="0">
        <references count="2">
          <reference field="4294967294" count="1" selected="0">
            <x v="0"/>
          </reference>
          <reference field="28" count="1" selected="0">
            <x v="3"/>
          </reference>
        </references>
      </pivotArea>
    </chartFormat>
    <chartFormat chart="17" format="11" series="1">
      <pivotArea type="data" outline="0" fieldPosition="0">
        <references count="2">
          <reference field="4294967294" count="1" selected="0">
            <x v="0"/>
          </reference>
          <reference field="28" count="1" selected="0">
            <x v="4"/>
          </reference>
        </references>
      </pivotArea>
    </chartFormat>
    <chartFormat chart="17" format="12" series="1">
      <pivotArea type="data" outline="0" fieldPosition="0">
        <references count="2">
          <reference field="4294967294" count="1" selected="0">
            <x v="0"/>
          </reference>
          <reference field="28" count="1" selected="0">
            <x v="5"/>
          </reference>
        </references>
      </pivotArea>
    </chartFormat>
    <chartFormat chart="17" format="13" series="1">
      <pivotArea type="data" outline="0" fieldPosition="0">
        <references count="2">
          <reference field="4294967294" count="1" selected="0">
            <x v="0"/>
          </reference>
          <reference field="28" count="1" selected="0">
            <x v="6"/>
          </reference>
        </references>
      </pivotArea>
    </chartFormat>
    <chartFormat chart="17" format="14" series="1">
      <pivotArea type="data" outline="0" fieldPosition="0">
        <references count="2">
          <reference field="4294967294" count="1" selected="0">
            <x v="0"/>
          </reference>
          <reference field="28" count="1" selected="0">
            <x v="7"/>
          </reference>
        </references>
      </pivotArea>
    </chartFormat>
    <chartFormat chart="17" format="15" series="1">
      <pivotArea type="data" outline="0" fieldPosition="0">
        <references count="2">
          <reference field="4294967294" count="1" selected="0">
            <x v="0"/>
          </reference>
          <reference field="28" count="1" selected="0">
            <x v="8"/>
          </reference>
        </references>
      </pivotArea>
    </chartFormat>
    <chartFormat chart="17" format="16" series="1">
      <pivotArea type="data" outline="0" fieldPosition="0">
        <references count="2">
          <reference field="4294967294" count="1" selected="0">
            <x v="0"/>
          </reference>
          <reference field="28" count="1" selected="0">
            <x v="9"/>
          </reference>
        </references>
      </pivotArea>
    </chartFormat>
    <chartFormat chart="17" format="17" series="1">
      <pivotArea type="data" outline="0" fieldPosition="0">
        <references count="2">
          <reference field="4294967294" count="1" selected="0">
            <x v="0"/>
          </reference>
          <reference field="28" count="1" selected="0">
            <x v="10"/>
          </reference>
        </references>
      </pivotArea>
    </chartFormat>
    <chartFormat chart="17" format="18" series="1">
      <pivotArea type="data" outline="0" fieldPosition="0">
        <references count="2">
          <reference field="4294967294" count="1" selected="0">
            <x v="0"/>
          </reference>
          <reference field="28" count="1" selected="0">
            <x v="11"/>
          </reference>
        </references>
      </pivotArea>
    </chartFormat>
    <chartFormat chart="17" format="19" series="1">
      <pivotArea type="data" outline="0" fieldPosition="0">
        <references count="2">
          <reference field="4294967294" count="1" selected="0">
            <x v="0"/>
          </reference>
          <reference field="28" count="1" selected="0">
            <x v="12"/>
          </reference>
        </references>
      </pivotArea>
    </chartFormat>
    <chartFormat chart="17" format="20" series="1">
      <pivotArea type="data" outline="0" fieldPosition="0">
        <references count="2">
          <reference field="4294967294" count="1" selected="0">
            <x v="0"/>
          </reference>
          <reference field="28" count="1" selected="0">
            <x v="13"/>
          </reference>
        </references>
      </pivotArea>
    </chartFormat>
    <chartFormat chart="17" format="21" series="1">
      <pivotArea type="data" outline="0" fieldPosition="0">
        <references count="2">
          <reference field="4294967294" count="1" selected="0">
            <x v="0"/>
          </reference>
          <reference field="28" count="1" selected="0">
            <x v="14"/>
          </reference>
        </references>
      </pivotArea>
    </chartFormat>
    <chartFormat chart="17" format="22" series="1">
      <pivotArea type="data" outline="0" fieldPosition="0">
        <references count="2">
          <reference field="4294967294" count="1" selected="0">
            <x v="0"/>
          </reference>
          <reference field="28" count="1" selected="0">
            <x v="15"/>
          </reference>
        </references>
      </pivotArea>
    </chartFormat>
    <chartFormat chart="17" format="23" series="1">
      <pivotArea type="data" outline="0" fieldPosition="0">
        <references count="2">
          <reference field="4294967294" count="1" selected="0">
            <x v="0"/>
          </reference>
          <reference field="28" count="1" selected="0">
            <x v="16"/>
          </reference>
        </references>
      </pivotArea>
    </chartFormat>
    <chartFormat chart="17" format="24" series="1">
      <pivotArea type="data" outline="0" fieldPosition="0">
        <references count="2">
          <reference field="4294967294" count="1" selected="0">
            <x v="0"/>
          </reference>
          <reference field="28" count="1" selected="0">
            <x v="17"/>
          </reference>
        </references>
      </pivotArea>
    </chartFormat>
    <chartFormat chart="17" format="25" series="1">
      <pivotArea type="data" outline="0" fieldPosition="0">
        <references count="2">
          <reference field="4294967294" count="1" selected="0">
            <x v="0"/>
          </reference>
          <reference field="28" count="1" selected="0">
            <x v="18"/>
          </reference>
        </references>
      </pivotArea>
    </chartFormat>
    <chartFormat chart="18" format="0" series="1">
      <pivotArea type="data" outline="0" fieldPosition="0">
        <references count="2">
          <reference field="4294967294" count="1" selected="0">
            <x v="0"/>
          </reference>
          <reference field="14" count="1" selected="0">
            <x v="1"/>
          </reference>
        </references>
      </pivotArea>
    </chartFormat>
    <chartFormat chart="18" format="1" series="1">
      <pivotArea type="data" outline="0" fieldPosition="0">
        <references count="2">
          <reference field="4294967294" count="1" selected="0">
            <x v="0"/>
          </reference>
          <reference field="14" count="1" selected="0">
            <x v="2"/>
          </reference>
        </references>
      </pivotArea>
    </chartFormat>
    <chartFormat chart="18" format="2" series="1">
      <pivotArea type="data" outline="0" fieldPosition="0">
        <references count="2">
          <reference field="4294967294" count="1" selected="0">
            <x v="0"/>
          </reference>
          <reference field="14" count="1" selected="0">
            <x v="3"/>
          </reference>
        </references>
      </pivotArea>
    </chartFormat>
    <chartFormat chart="18" format="3" series="1">
      <pivotArea type="data" outline="0" fieldPosition="0">
        <references count="2">
          <reference field="4294967294" count="1" selected="0">
            <x v="0"/>
          </reference>
          <reference field="14" count="1" selected="0">
            <x v="4"/>
          </reference>
        </references>
      </pivotArea>
    </chartFormat>
    <chartFormat chart="18" format="4" series="1">
      <pivotArea type="data" outline="0" fieldPosition="0">
        <references count="2">
          <reference field="4294967294" count="1" selected="0">
            <x v="0"/>
          </reference>
          <reference field="14" count="1" selected="0">
            <x v="5"/>
          </reference>
        </references>
      </pivotArea>
    </chartFormat>
    <chartFormat chart="18" format="5" series="1">
      <pivotArea type="data" outline="0" fieldPosition="0">
        <references count="2">
          <reference field="4294967294" count="1" selected="0">
            <x v="0"/>
          </reference>
          <reference field="14" count="1" selected="0">
            <x v="6"/>
          </reference>
        </references>
      </pivotArea>
    </chartFormat>
    <chartFormat chart="18" format="6" series="1">
      <pivotArea type="data" outline="0" fieldPosition="0">
        <references count="2">
          <reference field="4294967294" count="1" selected="0">
            <x v="0"/>
          </reference>
          <reference field="14" count="1" selected="0">
            <x v="8"/>
          </reference>
        </references>
      </pivotArea>
    </chartFormat>
    <chartFormat chart="19" format="0" series="1">
      <pivotArea type="data" outline="0" fieldPosition="0">
        <references count="2">
          <reference field="4294967294" count="1" selected="0">
            <x v="0"/>
          </reference>
          <reference field="14" count="1" selected="0">
            <x v="1"/>
          </reference>
        </references>
      </pivotArea>
    </chartFormat>
    <chartFormat chart="19" format="1" series="1">
      <pivotArea type="data" outline="0" fieldPosition="0">
        <references count="2">
          <reference field="4294967294" count="1" selected="0">
            <x v="0"/>
          </reference>
          <reference field="14" count="1" selected="0">
            <x v="2"/>
          </reference>
        </references>
      </pivotArea>
    </chartFormat>
    <chartFormat chart="19" format="2" series="1">
      <pivotArea type="data" outline="0" fieldPosition="0">
        <references count="2">
          <reference field="4294967294" count="1" selected="0">
            <x v="0"/>
          </reference>
          <reference field="14" count="1" selected="0">
            <x v="3"/>
          </reference>
        </references>
      </pivotArea>
    </chartFormat>
    <chartFormat chart="19" format="3" series="1">
      <pivotArea type="data" outline="0" fieldPosition="0">
        <references count="2">
          <reference field="4294967294" count="1" selected="0">
            <x v="0"/>
          </reference>
          <reference field="14" count="1" selected="0">
            <x v="4"/>
          </reference>
        </references>
      </pivotArea>
    </chartFormat>
    <chartFormat chart="19" format="4" series="1">
      <pivotArea type="data" outline="0" fieldPosition="0">
        <references count="2">
          <reference field="4294967294" count="1" selected="0">
            <x v="0"/>
          </reference>
          <reference field="14" count="1" selected="0">
            <x v="5"/>
          </reference>
        </references>
      </pivotArea>
    </chartFormat>
    <chartFormat chart="19" format="5" series="1">
      <pivotArea type="data" outline="0" fieldPosition="0">
        <references count="2">
          <reference field="4294967294" count="1" selected="0">
            <x v="0"/>
          </reference>
          <reference field="14" count="1" selected="0">
            <x v="6"/>
          </reference>
        </references>
      </pivotArea>
    </chartFormat>
    <chartFormat chart="19" format="6" series="1">
      <pivotArea type="data" outline="0" fieldPosition="0">
        <references count="2">
          <reference field="4294967294" count="1" selected="0">
            <x v="0"/>
          </reference>
          <reference field="14" count="1" selected="0">
            <x v="8"/>
          </reference>
        </references>
      </pivotArea>
    </chartFormat>
    <chartFormat chart="20" format="0" series="1">
      <pivotArea type="data" outline="0" fieldPosition="0">
        <references count="2">
          <reference field="4294967294" count="1" selected="0">
            <x v="0"/>
          </reference>
          <reference field="14" count="1" selected="0">
            <x v="1"/>
          </reference>
        </references>
      </pivotArea>
    </chartFormat>
    <chartFormat chart="20" format="1" series="1">
      <pivotArea type="data" outline="0" fieldPosition="0">
        <references count="2">
          <reference field="4294967294" count="1" selected="0">
            <x v="0"/>
          </reference>
          <reference field="14" count="1" selected="0">
            <x v="2"/>
          </reference>
        </references>
      </pivotArea>
    </chartFormat>
    <chartFormat chart="20" format="2" series="1">
      <pivotArea type="data" outline="0" fieldPosition="0">
        <references count="2">
          <reference field="4294967294" count="1" selected="0">
            <x v="0"/>
          </reference>
          <reference field="14" count="1" selected="0">
            <x v="3"/>
          </reference>
        </references>
      </pivotArea>
    </chartFormat>
    <chartFormat chart="20" format="3" series="1">
      <pivotArea type="data" outline="0" fieldPosition="0">
        <references count="2">
          <reference field="4294967294" count="1" selected="0">
            <x v="0"/>
          </reference>
          <reference field="14" count="1" selected="0">
            <x v="4"/>
          </reference>
        </references>
      </pivotArea>
    </chartFormat>
    <chartFormat chart="20" format="4" series="1">
      <pivotArea type="data" outline="0" fieldPosition="0">
        <references count="2">
          <reference field="4294967294" count="1" selected="0">
            <x v="0"/>
          </reference>
          <reference field="14" count="1" selected="0">
            <x v="5"/>
          </reference>
        </references>
      </pivotArea>
    </chartFormat>
    <chartFormat chart="20" format="5" series="1">
      <pivotArea type="data" outline="0" fieldPosition="0">
        <references count="2">
          <reference field="4294967294" count="1" selected="0">
            <x v="0"/>
          </reference>
          <reference field="14" count="1" selected="0">
            <x v="6"/>
          </reference>
        </references>
      </pivotArea>
    </chartFormat>
    <chartFormat chart="20" format="6" series="1">
      <pivotArea type="data" outline="0" fieldPosition="0">
        <references count="2">
          <reference field="4294967294" count="1" selected="0">
            <x v="0"/>
          </reference>
          <reference field="14" count="1" selected="0">
            <x v="8"/>
          </reference>
        </references>
      </pivotArea>
    </chartFormat>
    <chartFormat chart="22" format="14" series="1">
      <pivotArea type="data" outline="0" fieldPosition="0">
        <references count="2">
          <reference field="4294967294" count="1" selected="0">
            <x v="0"/>
          </reference>
          <reference field="14" count="1" selected="0">
            <x v="1"/>
          </reference>
        </references>
      </pivotArea>
    </chartFormat>
    <chartFormat chart="22" format="15" series="1">
      <pivotArea type="data" outline="0" fieldPosition="0">
        <references count="2">
          <reference field="4294967294" count="1" selected="0">
            <x v="0"/>
          </reference>
          <reference field="14" count="1" selected="0">
            <x v="2"/>
          </reference>
        </references>
      </pivotArea>
    </chartFormat>
    <chartFormat chart="22" format="16" series="1">
      <pivotArea type="data" outline="0" fieldPosition="0">
        <references count="2">
          <reference field="4294967294" count="1" selected="0">
            <x v="0"/>
          </reference>
          <reference field="14" count="1" selected="0">
            <x v="3"/>
          </reference>
        </references>
      </pivotArea>
    </chartFormat>
    <chartFormat chart="22" format="17" series="1">
      <pivotArea type="data" outline="0" fieldPosition="0">
        <references count="2">
          <reference field="4294967294" count="1" selected="0">
            <x v="0"/>
          </reference>
          <reference field="14" count="1" selected="0">
            <x v="4"/>
          </reference>
        </references>
      </pivotArea>
    </chartFormat>
    <chartFormat chart="22" format="18" series="1">
      <pivotArea type="data" outline="0" fieldPosition="0">
        <references count="2">
          <reference field="4294967294" count="1" selected="0">
            <x v="0"/>
          </reference>
          <reference field="14" count="1" selected="0">
            <x v="5"/>
          </reference>
        </references>
      </pivotArea>
    </chartFormat>
    <chartFormat chart="22" format="19" series="1">
      <pivotArea type="data" outline="0" fieldPosition="0">
        <references count="2">
          <reference field="4294967294" count="1" selected="0">
            <x v="0"/>
          </reference>
          <reference field="14" count="1" selected="0">
            <x v="6"/>
          </reference>
        </references>
      </pivotArea>
    </chartFormat>
    <chartFormat chart="22" format="20" series="1">
      <pivotArea type="data" outline="0" fieldPosition="0">
        <references count="2">
          <reference field="4294967294" count="1" selected="0">
            <x v="0"/>
          </reference>
          <reference field="14" count="1" selected="0">
            <x v="8"/>
          </reference>
        </references>
      </pivotArea>
    </chartFormat>
    <chartFormat chart="22" format="21" series="1">
      <pivotArea type="data" outline="0" fieldPosition="0">
        <references count="2">
          <reference field="4294967294" count="1" selected="0">
            <x v="0"/>
          </reference>
          <reference field="14" count="1" selected="0">
            <x v="7"/>
          </reference>
        </references>
      </pivotArea>
    </chartFormat>
    <chartFormat chart="22" format="22" series="1">
      <pivotArea type="data" outline="0" fieldPosition="0">
        <references count="2">
          <reference field="4294967294" count="1" selected="0">
            <x v="0"/>
          </reference>
          <reference field="14" count="1" selected="0">
            <x v="9"/>
          </reference>
        </references>
      </pivotArea>
    </chartFormat>
    <chartFormat chart="22" format="23" series="1">
      <pivotArea type="data" outline="0" fieldPosition="0">
        <references count="2">
          <reference field="4294967294" count="1" selected="0">
            <x v="0"/>
          </reference>
          <reference field="14" count="1" selected="0">
            <x v="10"/>
          </reference>
        </references>
      </pivotArea>
    </chartFormat>
    <chartFormat chart="22" format="24" series="1">
      <pivotArea type="data" outline="0" fieldPosition="0">
        <references count="2">
          <reference field="4294967294" count="1" selected="0">
            <x v="0"/>
          </reference>
          <reference field="14" count="1" selected="0">
            <x v="11"/>
          </reference>
        </references>
      </pivotArea>
    </chartFormat>
    <chartFormat chart="22" format="25" series="1">
      <pivotArea type="data" outline="0" fieldPosition="0">
        <references count="2">
          <reference field="4294967294" count="1" selected="0">
            <x v="0"/>
          </reference>
          <reference field="14" count="1" selected="0">
            <x v="12"/>
          </reference>
        </references>
      </pivotArea>
    </chartFormat>
    <chartFormat chart="22" format="26" series="1">
      <pivotArea type="data" outline="0" fieldPosition="0">
        <references count="2">
          <reference field="4294967294" count="1" selected="0">
            <x v="0"/>
          </reference>
          <reference field="14" count="1" selected="0">
            <x v="13"/>
          </reference>
        </references>
      </pivotArea>
    </chartFormat>
    <chartFormat chart="22" format="27" series="1">
      <pivotArea type="data" outline="0" fieldPosition="0">
        <references count="2">
          <reference field="4294967294" count="1" selected="0">
            <x v="0"/>
          </reference>
          <reference field="14" count="1" selected="0">
            <x v="14"/>
          </reference>
        </references>
      </pivotArea>
    </chartFormat>
    <chartFormat chart="22" format="28" series="1">
      <pivotArea type="data" outline="0" fieldPosition="0">
        <references count="2">
          <reference field="4294967294" count="1" selected="0">
            <x v="0"/>
          </reference>
          <reference field="14" count="1" selected="0">
            <x v="15"/>
          </reference>
        </references>
      </pivotArea>
    </chartFormat>
    <chartFormat chart="22" format="29" series="1">
      <pivotArea type="data" outline="0" fieldPosition="0">
        <references count="2">
          <reference field="4294967294" count="1" selected="0">
            <x v="0"/>
          </reference>
          <reference field="14" count="1" selected="0">
            <x v="16"/>
          </reference>
        </references>
      </pivotArea>
    </chartFormat>
    <chartFormat chart="22" format="30" series="1">
      <pivotArea type="data" outline="0" fieldPosition="0">
        <references count="2">
          <reference field="4294967294" count="1" selected="0">
            <x v="0"/>
          </reference>
          <reference field="14" count="1" selected="0">
            <x v="17"/>
          </reference>
        </references>
      </pivotArea>
    </chartFormat>
    <chartFormat chart="22" format="31" series="1">
      <pivotArea type="data" outline="0" fieldPosition="0">
        <references count="2">
          <reference field="4294967294" count="1" selected="0">
            <x v="0"/>
          </reference>
          <reference field="14" count="1" selected="0">
            <x v="18"/>
          </reference>
        </references>
      </pivotArea>
    </chartFormat>
    <chartFormat chart="22" format="32" series="1">
      <pivotArea type="data" outline="0" fieldPosition="0">
        <references count="2">
          <reference field="4294967294" count="1" selected="0">
            <x v="0"/>
          </reference>
          <reference field="14" count="1" selected="0">
            <x v="0"/>
          </reference>
        </references>
      </pivotArea>
    </chartFormat>
    <chartFormat chart="20" format="7" series="1">
      <pivotArea type="data" outline="0" fieldPosition="0">
        <references count="2">
          <reference field="4294967294" count="1" selected="0">
            <x v="0"/>
          </reference>
          <reference field="14" count="1" selected="0">
            <x v="7"/>
          </reference>
        </references>
      </pivotArea>
    </chartFormat>
    <chartFormat chart="20" format="8" series="1">
      <pivotArea type="data" outline="0" fieldPosition="0">
        <references count="2">
          <reference field="4294967294" count="1" selected="0">
            <x v="0"/>
          </reference>
          <reference field="14" count="1" selected="0">
            <x v="9"/>
          </reference>
        </references>
      </pivotArea>
    </chartFormat>
    <chartFormat chart="20" format="9" series="1">
      <pivotArea type="data" outline="0" fieldPosition="0">
        <references count="2">
          <reference field="4294967294" count="1" selected="0">
            <x v="0"/>
          </reference>
          <reference field="14" count="1" selected="0">
            <x v="10"/>
          </reference>
        </references>
      </pivotArea>
    </chartFormat>
    <chartFormat chart="20" format="10" series="1">
      <pivotArea type="data" outline="0" fieldPosition="0">
        <references count="2">
          <reference field="4294967294" count="1" selected="0">
            <x v="0"/>
          </reference>
          <reference field="14" count="1" selected="0">
            <x v="11"/>
          </reference>
        </references>
      </pivotArea>
    </chartFormat>
    <chartFormat chart="20" format="11" series="1">
      <pivotArea type="data" outline="0" fieldPosition="0">
        <references count="2">
          <reference field="4294967294" count="1" selected="0">
            <x v="0"/>
          </reference>
          <reference field="14" count="1" selected="0">
            <x v="12"/>
          </reference>
        </references>
      </pivotArea>
    </chartFormat>
    <chartFormat chart="20" format="12" series="1">
      <pivotArea type="data" outline="0" fieldPosition="0">
        <references count="2">
          <reference field="4294967294" count="1" selected="0">
            <x v="0"/>
          </reference>
          <reference field="14" count="1" selected="0">
            <x v="13"/>
          </reference>
        </references>
      </pivotArea>
    </chartFormat>
    <chartFormat chart="20" format="13" series="1">
      <pivotArea type="data" outline="0" fieldPosition="0">
        <references count="2">
          <reference field="4294967294" count="1" selected="0">
            <x v="0"/>
          </reference>
          <reference field="14" count="1" selected="0">
            <x v="14"/>
          </reference>
        </references>
      </pivotArea>
    </chartFormat>
    <chartFormat chart="20" format="14" series="1">
      <pivotArea type="data" outline="0" fieldPosition="0">
        <references count="2">
          <reference field="4294967294" count="1" selected="0">
            <x v="0"/>
          </reference>
          <reference field="14" count="1" selected="0">
            <x v="15"/>
          </reference>
        </references>
      </pivotArea>
    </chartFormat>
    <chartFormat chart="20" format="15" series="1">
      <pivotArea type="data" outline="0" fieldPosition="0">
        <references count="2">
          <reference field="4294967294" count="1" selected="0">
            <x v="0"/>
          </reference>
          <reference field="14" count="1" selected="0">
            <x v="16"/>
          </reference>
        </references>
      </pivotArea>
    </chartFormat>
    <chartFormat chart="20" format="16" series="1">
      <pivotArea type="data" outline="0" fieldPosition="0">
        <references count="2">
          <reference field="4294967294" count="1" selected="0">
            <x v="0"/>
          </reference>
          <reference field="14" count="1" selected="0">
            <x v="17"/>
          </reference>
        </references>
      </pivotArea>
    </chartFormat>
    <chartFormat chart="20" format="17" series="1">
      <pivotArea type="data" outline="0" fieldPosition="0">
        <references count="2">
          <reference field="4294967294" count="1" selected="0">
            <x v="0"/>
          </reference>
          <reference field="14" count="1" selected="0">
            <x v="18"/>
          </reference>
        </references>
      </pivotArea>
    </chartFormat>
    <chartFormat chart="20" format="18" series="1">
      <pivotArea type="data" outline="0" fieldPosition="0">
        <references count="2">
          <reference field="4294967294" count="1" selected="0">
            <x v="0"/>
          </reference>
          <reference field="14" count="1" selected="0">
            <x v="0"/>
          </reference>
        </references>
      </pivotArea>
    </chartFormat>
    <chartFormat chart="19" format="7" series="1">
      <pivotArea type="data" outline="0" fieldPosition="0">
        <references count="2">
          <reference field="4294967294" count="1" selected="0">
            <x v="0"/>
          </reference>
          <reference field="14" count="1" selected="0">
            <x v="7"/>
          </reference>
        </references>
      </pivotArea>
    </chartFormat>
    <chartFormat chart="19" format="8" series="1">
      <pivotArea type="data" outline="0" fieldPosition="0">
        <references count="2">
          <reference field="4294967294" count="1" selected="0">
            <x v="0"/>
          </reference>
          <reference field="14" count="1" selected="0">
            <x v="9"/>
          </reference>
        </references>
      </pivotArea>
    </chartFormat>
    <chartFormat chart="19" format="9" series="1">
      <pivotArea type="data" outline="0" fieldPosition="0">
        <references count="2">
          <reference field="4294967294" count="1" selected="0">
            <x v="0"/>
          </reference>
          <reference field="14" count="1" selected="0">
            <x v="10"/>
          </reference>
        </references>
      </pivotArea>
    </chartFormat>
    <chartFormat chart="19" format="10" series="1">
      <pivotArea type="data" outline="0" fieldPosition="0">
        <references count="2">
          <reference field="4294967294" count="1" selected="0">
            <x v="0"/>
          </reference>
          <reference field="14" count="1" selected="0">
            <x v="11"/>
          </reference>
        </references>
      </pivotArea>
    </chartFormat>
    <chartFormat chart="19" format="11" series="1">
      <pivotArea type="data" outline="0" fieldPosition="0">
        <references count="2">
          <reference field="4294967294" count="1" selected="0">
            <x v="0"/>
          </reference>
          <reference field="14" count="1" selected="0">
            <x v="12"/>
          </reference>
        </references>
      </pivotArea>
    </chartFormat>
    <chartFormat chart="19" format="12" series="1">
      <pivotArea type="data" outline="0" fieldPosition="0">
        <references count="2">
          <reference field="4294967294" count="1" selected="0">
            <x v="0"/>
          </reference>
          <reference field="14" count="1" selected="0">
            <x v="13"/>
          </reference>
        </references>
      </pivotArea>
    </chartFormat>
    <chartFormat chart="19" format="13" series="1">
      <pivotArea type="data" outline="0" fieldPosition="0">
        <references count="2">
          <reference field="4294967294" count="1" selected="0">
            <x v="0"/>
          </reference>
          <reference field="14" count="1" selected="0">
            <x v="14"/>
          </reference>
        </references>
      </pivotArea>
    </chartFormat>
    <chartFormat chart="19" format="14" series="1">
      <pivotArea type="data" outline="0" fieldPosition="0">
        <references count="2">
          <reference field="4294967294" count="1" selected="0">
            <x v="0"/>
          </reference>
          <reference field="14" count="1" selected="0">
            <x v="15"/>
          </reference>
        </references>
      </pivotArea>
    </chartFormat>
    <chartFormat chart="19" format="15" series="1">
      <pivotArea type="data" outline="0" fieldPosition="0">
        <references count="2">
          <reference field="4294967294" count="1" selected="0">
            <x v="0"/>
          </reference>
          <reference field="14" count="1" selected="0">
            <x v="16"/>
          </reference>
        </references>
      </pivotArea>
    </chartFormat>
    <chartFormat chart="19" format="16" series="1">
      <pivotArea type="data" outline="0" fieldPosition="0">
        <references count="2">
          <reference field="4294967294" count="1" selected="0">
            <x v="0"/>
          </reference>
          <reference field="14" count="1" selected="0">
            <x v="17"/>
          </reference>
        </references>
      </pivotArea>
    </chartFormat>
    <chartFormat chart="19" format="17" series="1">
      <pivotArea type="data" outline="0" fieldPosition="0">
        <references count="2">
          <reference field="4294967294" count="1" selected="0">
            <x v="0"/>
          </reference>
          <reference field="14" count="1" selected="0">
            <x v="18"/>
          </reference>
        </references>
      </pivotArea>
    </chartFormat>
    <chartFormat chart="19" format="18" series="1">
      <pivotArea type="data" outline="0" fieldPosition="0">
        <references count="2">
          <reference field="4294967294" count="1" selected="0">
            <x v="0"/>
          </reference>
          <reference field="14" count="1" selected="0">
            <x v="0"/>
          </reference>
        </references>
      </pivotArea>
    </chartFormat>
    <chartFormat chart="18" format="7" series="1">
      <pivotArea type="data" outline="0" fieldPosition="0">
        <references count="2">
          <reference field="4294967294" count="1" selected="0">
            <x v="0"/>
          </reference>
          <reference field="14" count="1" selected="0">
            <x v="7"/>
          </reference>
        </references>
      </pivotArea>
    </chartFormat>
    <chartFormat chart="18" format="8" series="1">
      <pivotArea type="data" outline="0" fieldPosition="0">
        <references count="2">
          <reference field="4294967294" count="1" selected="0">
            <x v="0"/>
          </reference>
          <reference field="14" count="1" selected="0">
            <x v="9"/>
          </reference>
        </references>
      </pivotArea>
    </chartFormat>
    <chartFormat chart="18" format="9" series="1">
      <pivotArea type="data" outline="0" fieldPosition="0">
        <references count="2">
          <reference field="4294967294" count="1" selected="0">
            <x v="0"/>
          </reference>
          <reference field="14" count="1" selected="0">
            <x v="10"/>
          </reference>
        </references>
      </pivotArea>
    </chartFormat>
    <chartFormat chart="18" format="10" series="1">
      <pivotArea type="data" outline="0" fieldPosition="0">
        <references count="2">
          <reference field="4294967294" count="1" selected="0">
            <x v="0"/>
          </reference>
          <reference field="14" count="1" selected="0">
            <x v="11"/>
          </reference>
        </references>
      </pivotArea>
    </chartFormat>
    <chartFormat chart="18" format="11" series="1">
      <pivotArea type="data" outline="0" fieldPosition="0">
        <references count="2">
          <reference field="4294967294" count="1" selected="0">
            <x v="0"/>
          </reference>
          <reference field="14" count="1" selected="0">
            <x v="12"/>
          </reference>
        </references>
      </pivotArea>
    </chartFormat>
    <chartFormat chart="18" format="12" series="1">
      <pivotArea type="data" outline="0" fieldPosition="0">
        <references count="2">
          <reference field="4294967294" count="1" selected="0">
            <x v="0"/>
          </reference>
          <reference field="14" count="1" selected="0">
            <x v="13"/>
          </reference>
        </references>
      </pivotArea>
    </chartFormat>
    <chartFormat chart="18" format="13" series="1">
      <pivotArea type="data" outline="0" fieldPosition="0">
        <references count="2">
          <reference field="4294967294" count="1" selected="0">
            <x v="0"/>
          </reference>
          <reference field="14" count="1" selected="0">
            <x v="14"/>
          </reference>
        </references>
      </pivotArea>
    </chartFormat>
    <chartFormat chart="18" format="14" series="1">
      <pivotArea type="data" outline="0" fieldPosition="0">
        <references count="2">
          <reference field="4294967294" count="1" selected="0">
            <x v="0"/>
          </reference>
          <reference field="14" count="1" selected="0">
            <x v="15"/>
          </reference>
        </references>
      </pivotArea>
    </chartFormat>
    <chartFormat chart="18" format="15" series="1">
      <pivotArea type="data" outline="0" fieldPosition="0">
        <references count="2">
          <reference field="4294967294" count="1" selected="0">
            <x v="0"/>
          </reference>
          <reference field="14" count="1" selected="0">
            <x v="16"/>
          </reference>
        </references>
      </pivotArea>
    </chartFormat>
    <chartFormat chart="18" format="16" series="1">
      <pivotArea type="data" outline="0" fieldPosition="0">
        <references count="2">
          <reference field="4294967294" count="1" selected="0">
            <x v="0"/>
          </reference>
          <reference field="14" count="1" selected="0">
            <x v="17"/>
          </reference>
        </references>
      </pivotArea>
    </chartFormat>
    <chartFormat chart="18" format="17" series="1">
      <pivotArea type="data" outline="0" fieldPosition="0">
        <references count="2">
          <reference field="4294967294" count="1" selected="0">
            <x v="0"/>
          </reference>
          <reference field="14" count="1" selected="0">
            <x v="18"/>
          </reference>
        </references>
      </pivotArea>
    </chartFormat>
    <chartFormat chart="18" format="18" series="1">
      <pivotArea type="data" outline="0" fieldPosition="0">
        <references count="2">
          <reference field="4294967294" count="1" selected="0">
            <x v="0"/>
          </reference>
          <reference field="14" count="1" selected="0">
            <x v="0"/>
          </reference>
        </references>
      </pivotArea>
    </chartFormat>
    <chartFormat chart="22" format="3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8D0CDD-8D49-46B4-8D2A-9992284F66B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fieldListSortAscending="1">
  <location ref="L2:M54" firstHeaderRow="1" firstDataRow="1" firstDataCol="1"/>
  <pivotFields count="29">
    <pivotField showAll="0"/>
    <pivotField axis="axisRow" showAll="0" measureFilter="1" sortType="descending">
      <items count="996">
        <item x="940"/>
        <item x="791"/>
        <item x="972"/>
        <item x="817"/>
        <item x="217"/>
        <item x="250"/>
        <item x="697"/>
        <item x="16"/>
        <item x="368"/>
        <item x="624"/>
        <item x="394"/>
        <item x="713"/>
        <item x="908"/>
        <item x="395"/>
        <item x="680"/>
        <item x="50"/>
        <item x="751"/>
        <item x="33"/>
        <item x="537"/>
        <item x="715"/>
        <item x="157"/>
        <item x="96"/>
        <item x="237"/>
        <item x="60"/>
        <item x="662"/>
        <item x="831"/>
        <item x="923"/>
        <item x="806"/>
        <item x="165"/>
        <item x="663"/>
        <item x="931"/>
        <item x="182"/>
        <item x="180"/>
        <item x="588"/>
        <item x="161"/>
        <item x="815"/>
        <item x="471"/>
        <item x="921"/>
        <item x="288"/>
        <item x="299"/>
        <item x="212"/>
        <item x="61"/>
        <item x="911"/>
        <item x="261"/>
        <item x="899"/>
        <item x="810"/>
        <item x="568"/>
        <item x="450"/>
        <item x="798"/>
        <item x="515"/>
        <item x="242"/>
        <item x="384"/>
        <item x="252"/>
        <item x="843"/>
        <item x="478"/>
        <item x="527"/>
        <item x="983"/>
        <item x="602"/>
        <item x="241"/>
        <item x="517"/>
        <item x="521"/>
        <item x="42"/>
        <item x="502"/>
        <item x="615"/>
        <item x="65"/>
        <item x="416"/>
        <item x="171"/>
        <item x="849"/>
        <item x="805"/>
        <item x="730"/>
        <item x="176"/>
        <item x="392"/>
        <item x="370"/>
        <item x="982"/>
        <item x="838"/>
        <item x="343"/>
        <item x="865"/>
        <item x="300"/>
        <item x="383"/>
        <item x="130"/>
        <item x="52"/>
        <item x="48"/>
        <item x="350"/>
        <item x="867"/>
        <item x="17"/>
        <item x="699"/>
        <item x="213"/>
        <item x="836"/>
        <item x="746"/>
        <item x="561"/>
        <item x="706"/>
        <item x="206"/>
        <item x="479"/>
        <item x="965"/>
        <item x="347"/>
        <item x="323"/>
        <item x="132"/>
        <item x="219"/>
        <item x="927"/>
        <item x="973"/>
        <item x="874"/>
        <item x="917"/>
        <item x="782"/>
        <item x="675"/>
        <item x="686"/>
        <item x="45"/>
        <item x="43"/>
        <item x="542"/>
        <item x="369"/>
        <item x="13"/>
        <item x="474"/>
        <item x="636"/>
        <item x="851"/>
        <item x="930"/>
        <item x="469"/>
        <item x="579"/>
        <item x="747"/>
        <item x="162"/>
        <item x="191"/>
        <item x="576"/>
        <item x="361"/>
        <item x="879"/>
        <item x="203"/>
        <item x="57"/>
        <item x="409"/>
        <item x="97"/>
        <item x="847"/>
        <item x="442"/>
        <item x="391"/>
        <item x="623"/>
        <item x="906"/>
        <item x="436"/>
        <item x="574"/>
        <item x="724"/>
        <item x="609"/>
        <item x="363"/>
        <item x="594"/>
        <item x="23"/>
        <item x="722"/>
        <item x="446"/>
        <item x="79"/>
        <item x="943"/>
        <item x="976"/>
        <item x="126"/>
        <item x="567"/>
        <item x="723"/>
        <item x="674"/>
        <item x="320"/>
        <item x="684"/>
        <item x="246"/>
        <item x="233"/>
        <item x="24"/>
        <item x="961"/>
        <item x="449"/>
        <item x="415"/>
        <item x="651"/>
        <item x="3"/>
        <item x="856"/>
        <item x="761"/>
        <item x="232"/>
        <item x="964"/>
        <item x="714"/>
        <item x="267"/>
        <item x="716"/>
        <item x="26"/>
        <item x="844"/>
        <item x="397"/>
        <item x="880"/>
        <item x="548"/>
        <item x="407"/>
        <item x="703"/>
        <item x="772"/>
        <item x="199"/>
        <item x="796"/>
        <item x="128"/>
        <item x="762"/>
        <item x="214"/>
        <item x="90"/>
        <item x="666"/>
        <item x="414"/>
        <item x="596"/>
        <item x="835"/>
        <item x="243"/>
        <item x="345"/>
        <item x="774"/>
        <item x="260"/>
        <item x="978"/>
        <item x="539"/>
        <item x="455"/>
        <item x="197"/>
        <item x="809"/>
        <item x="650"/>
        <item x="487"/>
        <item x="224"/>
        <item x="910"/>
        <item x="613"/>
        <item x="371"/>
        <item x="388"/>
        <item x="546"/>
        <item x="506"/>
        <item x="488"/>
        <item x="804"/>
        <item x="830"/>
        <item x="121"/>
        <item x="543"/>
        <item x="981"/>
        <item x="462"/>
        <item x="256"/>
        <item x="268"/>
        <item x="155"/>
        <item x="939"/>
        <item x="600"/>
        <item x="324"/>
        <item x="984"/>
        <item x="131"/>
        <item x="898"/>
        <item x="262"/>
        <item x="421"/>
        <item x="622"/>
        <item x="729"/>
        <item x="545"/>
        <item x="143"/>
        <item x="610"/>
        <item x="357"/>
        <item x="188"/>
        <item x="760"/>
        <item x="144"/>
        <item x="297"/>
        <item x="329"/>
        <item x="28"/>
        <item x="334"/>
        <item x="928"/>
        <item x="200"/>
        <item x="599"/>
        <item x="39"/>
        <item x="667"/>
        <item x="541"/>
        <item x="875"/>
        <item x="503"/>
        <item x="525"/>
        <item x="31"/>
        <item x="957"/>
        <item x="743"/>
        <item x="946"/>
        <item x="74"/>
        <item x="778"/>
        <item x="35"/>
        <item x="247"/>
        <item x="379"/>
        <item x="177"/>
        <item x="207"/>
        <item x="604"/>
        <item x="271"/>
        <item x="912"/>
        <item x="696"/>
        <item x="133"/>
        <item x="795"/>
        <item x="420"/>
        <item x="333"/>
        <item x="907"/>
        <item x="582"/>
        <item x="785"/>
        <item x="938"/>
        <item x="513"/>
        <item x="563"/>
        <item x="969"/>
        <item x="390"/>
        <item x="821"/>
        <item x="447"/>
        <item x="356"/>
        <item x="274"/>
        <item x="647"/>
        <item x="227"/>
        <item x="54"/>
        <item x="51"/>
        <item x="645"/>
        <item x="316"/>
        <item x="422"/>
        <item x="726"/>
        <item x="705"/>
        <item x="959"/>
        <item x="593"/>
        <item x="952"/>
        <item x="937"/>
        <item x="991"/>
        <item x="168"/>
        <item x="707"/>
        <item x="512"/>
        <item x="564"/>
        <item x="934"/>
        <item x="533"/>
        <item x="120"/>
        <item x="799"/>
        <item x="12"/>
        <item x="544"/>
        <item x="115"/>
        <item x="472"/>
        <item x="112"/>
        <item x="142"/>
        <item x="640"/>
        <item x="816"/>
        <item x="46"/>
        <item x="903"/>
        <item x="979"/>
        <item x="140"/>
        <item x="858"/>
        <item x="349"/>
        <item x="293"/>
        <item x="737"/>
        <item x="566"/>
        <item x="933"/>
        <item x="14"/>
        <item x="210"/>
        <item x="312"/>
        <item x="189"/>
        <item x="86"/>
        <item x="432"/>
        <item x="265"/>
        <item x="829"/>
        <item x="466"/>
        <item x="402"/>
        <item x="382"/>
        <item x="83"/>
        <item x="452"/>
        <item x="404"/>
        <item x="536"/>
        <item x="202"/>
        <item x="980"/>
        <item x="405"/>
        <item x="758"/>
        <item x="915"/>
        <item x="855"/>
        <item x="813"/>
        <item x="408"/>
        <item x="287"/>
        <item x="56"/>
        <item x="759"/>
        <item x="644"/>
        <item x="949"/>
        <item x="750"/>
        <item x="989"/>
        <item x="936"/>
        <item x="637"/>
        <item x="986"/>
        <item x="310"/>
        <item x="440"/>
        <item x="62"/>
        <item x="664"/>
        <item x="481"/>
        <item x="522"/>
        <item x="885"/>
        <item x="183"/>
        <item x="896"/>
        <item x="20"/>
        <item x="891"/>
        <item x="935"/>
        <item x="557"/>
        <item x="749"/>
        <item x="511"/>
        <item x="646"/>
        <item x="156"/>
        <item x="470"/>
        <item x="107"/>
        <item x="754"/>
        <item x="221"/>
        <item x="344"/>
        <item x="827"/>
        <item x="40"/>
        <item x="771"/>
        <item x="179"/>
        <item x="184"/>
        <item x="630"/>
        <item x="775"/>
        <item x="338"/>
        <item x="346"/>
        <item x="467"/>
        <item x="70"/>
        <item x="690"/>
        <item x="702"/>
        <item x="671"/>
        <item x="559"/>
        <item x="116"/>
        <item x="950"/>
        <item x="497"/>
        <item x="169"/>
        <item x="475"/>
        <item x="377"/>
        <item x="266"/>
        <item x="803"/>
        <item x="500"/>
        <item x="489"/>
        <item x="523"/>
        <item x="942"/>
        <item x="812"/>
        <item x="882"/>
        <item x="820"/>
        <item x="611"/>
        <item x="282"/>
        <item x="412"/>
        <item x="585"/>
        <item x="117"/>
        <item x="905"/>
        <item x="727"/>
        <item x="507"/>
        <item x="430"/>
        <item x="118"/>
        <item x="587"/>
        <item x="94"/>
        <item x="832"/>
        <item x="900"/>
        <item x="556"/>
        <item x="710"/>
        <item x="280"/>
        <item x="44"/>
        <item x="423"/>
        <item x="846"/>
        <item x="627"/>
        <item x="215"/>
        <item x="860"/>
        <item x="19"/>
        <item x="147"/>
        <item x="195"/>
        <item x="862"/>
        <item x="802"/>
        <item x="137"/>
        <item x="629"/>
        <item x="631"/>
        <item x="491"/>
        <item x="59"/>
        <item x="249"/>
        <item x="565"/>
        <item x="438"/>
        <item x="639"/>
        <item x="348"/>
        <item x="124"/>
        <item x="387"/>
        <item x="864"/>
        <item x="590"/>
        <item x="289"/>
        <item x="819"/>
        <item x="669"/>
        <item x="71"/>
        <item x="317"/>
        <item x="302"/>
        <item x="889"/>
        <item x="682"/>
        <item x="518"/>
        <item x="258"/>
        <item x="626"/>
        <item x="861"/>
        <item x="362"/>
        <item x="683"/>
        <item x="105"/>
        <item x="591"/>
        <item x="708"/>
        <item x="848"/>
        <item x="286"/>
        <item x="554"/>
        <item x="787"/>
        <item x="231"/>
        <item x="234"/>
        <item x="374"/>
        <item x="681"/>
        <item x="739"/>
        <item x="583"/>
        <item x="492"/>
        <item x="306"/>
        <item x="742"/>
        <item x="504"/>
        <item x="8"/>
        <item x="251"/>
        <item x="92"/>
        <item x="547"/>
        <item x="303"/>
        <item x="67"/>
        <item x="736"/>
        <item x="457"/>
        <item x="485"/>
        <item x="429"/>
        <item x="498"/>
        <item x="735"/>
        <item x="837"/>
        <item x="380"/>
        <item x="625"/>
        <item x="676"/>
        <item x="441"/>
        <item x="167"/>
        <item x="72"/>
        <item x="948"/>
        <item x="578"/>
        <item x="359"/>
        <item x="598"/>
        <item x="531"/>
        <item x="901"/>
        <item x="279"/>
        <item x="888"/>
        <item x="649"/>
        <item x="38"/>
        <item x="223"/>
        <item x="740"/>
        <item x="970"/>
        <item x="148"/>
        <item x="77"/>
        <item x="149"/>
        <item x="532"/>
        <item x="73"/>
        <item x="800"/>
        <item x="607"/>
        <item x="352"/>
        <item x="721"/>
        <item x="828"/>
        <item x="712"/>
        <item x="990"/>
        <item x="672"/>
        <item x="174"/>
        <item x="788"/>
        <item x="425"/>
        <item x="480"/>
        <item x="218"/>
        <item x="95"/>
        <item x="668"/>
        <item x="248"/>
        <item x="111"/>
        <item x="458"/>
        <item x="99"/>
        <item x="738"/>
        <item x="528"/>
        <item x="36"/>
        <item x="386"/>
        <item x="731"/>
        <item x="399"/>
        <item x="68"/>
        <item x="439"/>
        <item x="185"/>
        <item x="918"/>
        <item x="871"/>
        <item x="580"/>
        <item x="704"/>
        <item x="276"/>
        <item x="648"/>
        <item x="877"/>
        <item x="709"/>
        <item x="700"/>
        <item x="926"/>
        <item x="486"/>
        <item x="958"/>
        <item x="385"/>
        <item x="187"/>
        <item x="977"/>
        <item x="81"/>
        <item x="468"/>
        <item x="360"/>
        <item x="725"/>
        <item x="281"/>
        <item x="510"/>
        <item x="273"/>
        <item x="606"/>
        <item x="307"/>
        <item x="701"/>
        <item x="373"/>
        <item x="643"/>
        <item x="665"/>
        <item x="974"/>
        <item x="687"/>
        <item x="947"/>
        <item x="29"/>
        <item x="136"/>
        <item x="635"/>
        <item x="146"/>
        <item x="2"/>
        <item x="193"/>
        <item x="254"/>
        <item x="104"/>
        <item x="922"/>
        <item x="641"/>
        <item x="494"/>
        <item x="244"/>
        <item x="951"/>
        <item x="670"/>
        <item x="5"/>
        <item x="620"/>
        <item x="853"/>
        <item x="824"/>
        <item x="465"/>
        <item x="614"/>
        <item x="797"/>
        <item x="994"/>
        <item x="330"/>
        <item x="367"/>
        <item x="953"/>
        <item x="658"/>
        <item x="783"/>
        <item x="259"/>
        <item x="205"/>
        <item x="325"/>
        <item x="717"/>
        <item x="101"/>
        <item x="499"/>
        <item x="514"/>
        <item x="659"/>
        <item x="220"/>
        <item x="198"/>
        <item x="225"/>
        <item x="945"/>
        <item x="278"/>
        <item x="354"/>
        <item x="773"/>
        <item x="272"/>
        <item x="372"/>
        <item x="825"/>
        <item x="553"/>
        <item x="766"/>
        <item x="127"/>
        <item x="728"/>
        <item x="389"/>
        <item x="823"/>
        <item x="734"/>
        <item x="413"/>
        <item x="476"/>
        <item x="88"/>
        <item x="328"/>
        <item x="652"/>
        <item x="103"/>
        <item x="897"/>
        <item x="993"/>
        <item x="211"/>
        <item x="595"/>
        <item x="962"/>
        <item x="988"/>
        <item x="920"/>
        <item x="314"/>
        <item x="461"/>
        <item x="850"/>
        <item x="253"/>
        <item x="396"/>
        <item x="872"/>
        <item x="401"/>
        <item x="960"/>
        <item x="150"/>
        <item x="895"/>
        <item x="277"/>
        <item x="7"/>
        <item x="22"/>
        <item x="577"/>
        <item x="941"/>
        <item x="732"/>
        <item x="677"/>
        <item x="656"/>
        <item x="538"/>
        <item x="581"/>
        <item x="173"/>
        <item x="526"/>
        <item x="501"/>
        <item x="229"/>
        <item x="673"/>
        <item x="100"/>
        <item x="534"/>
        <item x="264"/>
        <item x="733"/>
        <item x="617"/>
        <item x="493"/>
        <item x="966"/>
        <item x="535"/>
        <item x="355"/>
        <item x="209"/>
        <item x="125"/>
        <item x="230"/>
        <item x="661"/>
        <item x="886"/>
        <item x="913"/>
        <item x="689"/>
        <item x="765"/>
        <item x="570"/>
        <item x="400"/>
        <item x="745"/>
        <item x="768"/>
        <item x="893"/>
        <item x="204"/>
        <item x="685"/>
        <item x="138"/>
        <item x="129"/>
        <item x="924"/>
        <item x="69"/>
        <item x="238"/>
        <item x="419"/>
        <item x="393"/>
        <item x="490"/>
        <item x="992"/>
        <item x="638"/>
        <item x="358"/>
        <item x="767"/>
        <item x="327"/>
        <item x="616"/>
        <item x="154"/>
        <item x="757"/>
        <item x="464"/>
        <item x="660"/>
        <item x="890"/>
        <item x="110"/>
        <item x="748"/>
        <item x="975"/>
        <item x="601"/>
        <item x="319"/>
        <item x="549"/>
        <item x="572"/>
        <item x="190"/>
        <item x="569"/>
        <item x="841"/>
        <item x="106"/>
        <item x="833"/>
        <item x="411"/>
        <item x="482"/>
        <item x="123"/>
        <item x="764"/>
        <item x="285"/>
        <item x="4"/>
        <item x="781"/>
        <item x="63"/>
        <item x="460"/>
        <item x="428"/>
        <item x="170"/>
        <item x="47"/>
        <item x="451"/>
        <item x="25"/>
        <item x="186"/>
        <item x="85"/>
        <item x="255"/>
        <item x="76"/>
        <item x="178"/>
        <item x="308"/>
        <item x="444"/>
        <item x="340"/>
        <item x="780"/>
        <item x="398"/>
        <item x="376"/>
        <item x="315"/>
        <item x="453"/>
        <item x="339"/>
        <item x="216"/>
        <item x="141"/>
        <item x="406"/>
        <item x="427"/>
        <item x="881"/>
        <item x="417"/>
        <item x="653"/>
        <item x="34"/>
        <item x="692"/>
        <item x="87"/>
        <item x="15"/>
        <item x="49"/>
        <item x="483"/>
        <item x="332"/>
        <item x="66"/>
        <item x="263"/>
        <item x="166"/>
        <item x="18"/>
        <item x="473"/>
        <item x="558"/>
        <item x="655"/>
        <item x="122"/>
        <item x="313"/>
        <item x="139"/>
        <item x="326"/>
        <item x="873"/>
        <item x="519"/>
        <item x="719"/>
        <item x="305"/>
        <item x="257"/>
        <item x="769"/>
        <item x="634"/>
        <item x="80"/>
        <item x="434"/>
        <item x="790"/>
        <item x="904"/>
        <item x="584"/>
        <item x="520"/>
        <item x="418"/>
        <item x="925"/>
        <item x="163"/>
        <item x="632"/>
        <item x="495"/>
        <item x="351"/>
        <item x="41"/>
        <item x="226"/>
        <item x="693"/>
        <item x="618"/>
        <item x="295"/>
        <item x="114"/>
        <item x="573"/>
        <item x="878"/>
        <item x="290"/>
        <item x="448"/>
        <item x="84"/>
        <item x="337"/>
        <item x="741"/>
        <item x="589"/>
        <item x="275"/>
        <item x="459"/>
        <item x="679"/>
        <item x="309"/>
        <item x="770"/>
        <item x="509"/>
        <item x="883"/>
        <item x="909"/>
        <item x="236"/>
        <item x="181"/>
        <item x="657"/>
        <item x="852"/>
        <item x="342"/>
        <item x="916"/>
        <item x="720"/>
        <item x="152"/>
        <item x="822"/>
        <item x="134"/>
        <item x="854"/>
        <item x="530"/>
        <item x="153"/>
        <item x="89"/>
        <item x="477"/>
        <item x="431"/>
        <item x="868"/>
        <item x="691"/>
        <item x="463"/>
        <item x="814"/>
        <item x="284"/>
        <item x="985"/>
        <item x="30"/>
        <item x="987"/>
        <item x="336"/>
        <item x="779"/>
        <item x="919"/>
        <item x="321"/>
        <item x="109"/>
        <item x="605"/>
        <item x="375"/>
        <item x="192"/>
        <item x="298"/>
        <item x="201"/>
        <item x="75"/>
        <item x="869"/>
        <item x="529"/>
        <item x="240"/>
        <item x="786"/>
        <item x="159"/>
        <item x="552"/>
        <item x="445"/>
        <item x="269"/>
        <item x="410"/>
        <item x="929"/>
        <item x="955"/>
        <item x="954"/>
        <item x="0"/>
        <item x="113"/>
        <item x="27"/>
        <item x="108"/>
        <item x="654"/>
        <item x="811"/>
        <item x="296"/>
        <item x="550"/>
        <item x="437"/>
        <item x="364"/>
        <item x="792"/>
        <item x="744"/>
        <item x="892"/>
        <item x="592"/>
        <item x="839"/>
        <item x="571"/>
        <item x="98"/>
        <item x="301"/>
        <item x="172"/>
        <item x="426"/>
        <item x="292"/>
        <item x="608"/>
        <item x="283"/>
        <item x="304"/>
        <item x="222"/>
        <item x="119"/>
        <item x="270"/>
        <item x="808"/>
        <item x="403"/>
        <item x="866"/>
        <item x="857"/>
        <item x="540"/>
        <item x="842"/>
        <item x="378"/>
        <item x="335"/>
        <item x="876"/>
        <item x="801"/>
        <item x="9"/>
        <item x="597"/>
        <item x="311"/>
        <item x="318"/>
        <item x="353"/>
        <item x="763"/>
        <item x="91"/>
        <item x="859"/>
        <item x="55"/>
        <item x="863"/>
        <item x="619"/>
        <item x="53"/>
        <item x="424"/>
        <item x="575"/>
        <item x="239"/>
        <item x="32"/>
        <item x="963"/>
        <item x="291"/>
        <item x="235"/>
        <item x="840"/>
        <item x="555"/>
        <item x="826"/>
        <item x="58"/>
        <item x="294"/>
        <item x="887"/>
        <item x="603"/>
        <item x="456"/>
        <item x="524"/>
        <item x="777"/>
        <item x="551"/>
        <item x="194"/>
        <item x="902"/>
        <item x="967"/>
        <item x="845"/>
        <item x="82"/>
        <item x="208"/>
        <item x="145"/>
        <item x="435"/>
        <item x="135"/>
        <item x="11"/>
        <item x="586"/>
        <item x="688"/>
        <item x="78"/>
        <item x="968"/>
        <item x="366"/>
        <item x="341"/>
        <item x="151"/>
        <item x="560"/>
        <item x="932"/>
        <item x="102"/>
        <item x="1"/>
        <item x="37"/>
        <item x="789"/>
        <item x="245"/>
        <item x="6"/>
        <item x="196"/>
        <item x="694"/>
        <item x="884"/>
        <item x="633"/>
        <item x="807"/>
        <item x="64"/>
        <item x="914"/>
        <item x="711"/>
        <item x="164"/>
        <item x="454"/>
        <item x="628"/>
        <item x="562"/>
        <item x="818"/>
        <item x="496"/>
        <item x="505"/>
        <item x="944"/>
        <item x="612"/>
        <item x="718"/>
        <item x="794"/>
        <item x="93"/>
        <item x="753"/>
        <item x="695"/>
        <item x="433"/>
        <item x="381"/>
        <item x="894"/>
        <item x="160"/>
        <item x="516"/>
        <item x="870"/>
        <item x="784"/>
        <item x="756"/>
        <item x="443"/>
        <item x="322"/>
        <item x="365"/>
        <item x="331"/>
        <item x="642"/>
        <item x="508"/>
        <item x="776"/>
        <item x="971"/>
        <item x="621"/>
        <item x="10"/>
        <item x="158"/>
        <item x="956"/>
        <item x="793"/>
        <item x="21"/>
        <item x="755"/>
        <item x="834"/>
        <item x="228"/>
        <item x="175"/>
        <item x="678"/>
        <item x="752"/>
        <item x="484"/>
        <item x="698"/>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20">
        <item x="17"/>
        <item x="11"/>
        <item x="3"/>
        <item x="2"/>
        <item x="1"/>
        <item x="7"/>
        <item x="9"/>
        <item x="15"/>
        <item x="0"/>
        <item x="5"/>
        <item x="10"/>
        <item x="13"/>
        <item x="6"/>
        <item x="16"/>
        <item x="14"/>
        <item x="4"/>
        <item x="8"/>
        <item x="12"/>
        <item x="18"/>
        <item t="default"/>
      </items>
    </pivotField>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20">
        <item x="17"/>
        <item x="11"/>
        <item x="3"/>
        <item x="2"/>
        <item x="1"/>
        <item x="7"/>
        <item x="9"/>
        <item x="15"/>
        <item x="0"/>
        <item x="5"/>
        <item x="10"/>
        <item x="13"/>
        <item x="6"/>
        <item x="16"/>
        <item x="14"/>
        <item x="4"/>
        <item x="8"/>
        <item x="12"/>
        <item x="18"/>
        <item t="default"/>
      </items>
    </pivotField>
    <pivotField axis="axisRow" showAll="0" sortType="descending">
      <items count="52">
        <item sd="0" x="36"/>
        <item sd="0" x="44"/>
        <item sd="0" x="8"/>
        <item sd="0" x="30"/>
        <item sd="0" x="48"/>
        <item sd="0" x="18"/>
        <item sd="0" x="7"/>
        <item sd="0" x="6"/>
        <item sd="0" x="9"/>
        <item sd="0" x="41"/>
        <item sd="0" x="17"/>
        <item sd="0" x="11"/>
        <item sd="0" x="45"/>
        <item sd="0" x="43"/>
        <item sd="0" x="12"/>
        <item sd="0" x="49"/>
        <item sd="0" x="33"/>
        <item sd="0" x="32"/>
        <item sd="0" x="0"/>
        <item sd="0" x="22"/>
        <item sd="0" x="42"/>
        <item sd="0" x="28"/>
        <item sd="0" x="31"/>
        <item sd="0" x="2"/>
        <item sd="0" x="26"/>
        <item sd="0" x="25"/>
        <item sd="0" x="37"/>
        <item sd="0" x="40"/>
        <item sd="0" x="10"/>
        <item sd="0" x="46"/>
        <item sd="0" x="27"/>
        <item sd="0" x="14"/>
        <item sd="0" x="47"/>
        <item sd="0" x="15"/>
        <item sd="0" x="13"/>
        <item sd="0" x="3"/>
        <item sd="0" x="50"/>
        <item sd="0" x="21"/>
        <item sd="0" x="29"/>
        <item sd="0" x="4"/>
        <item sd="0" x="19"/>
        <item sd="0" x="34"/>
        <item sd="0" x="38"/>
        <item sd="0" x="16"/>
        <item sd="0" x="23"/>
        <item sd="0" x="35"/>
        <item sd="0" x="20"/>
        <item sd="0" x="5"/>
        <item sd="0" x="1"/>
        <item sd="0" x="24"/>
        <item sd="0" x="39"/>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s>
  <rowFields count="3">
    <field x="15"/>
    <field x="13"/>
    <field x="1"/>
  </rowFields>
  <rowItems count="52">
    <i>
      <x v="48"/>
    </i>
    <i>
      <x v="18"/>
    </i>
    <i>
      <x v="6"/>
    </i>
    <i>
      <x v="47"/>
    </i>
    <i>
      <x v="28"/>
    </i>
    <i>
      <x v="19"/>
    </i>
    <i>
      <x v="39"/>
    </i>
    <i>
      <x v="40"/>
    </i>
    <i>
      <x v="35"/>
    </i>
    <i>
      <x v="7"/>
    </i>
    <i>
      <x v="43"/>
    </i>
    <i>
      <x v="2"/>
    </i>
    <i>
      <x v="10"/>
    </i>
    <i>
      <x v="33"/>
    </i>
    <i>
      <x v="37"/>
    </i>
    <i>
      <x v="23"/>
    </i>
    <i>
      <x v="31"/>
    </i>
    <i>
      <x v="3"/>
    </i>
    <i>
      <x v="34"/>
    </i>
    <i>
      <x v="46"/>
    </i>
    <i>
      <x v="8"/>
    </i>
    <i>
      <x v="17"/>
    </i>
    <i>
      <x v="45"/>
    </i>
    <i>
      <x v="44"/>
    </i>
    <i>
      <x v="16"/>
    </i>
    <i>
      <x v="41"/>
    </i>
    <i>
      <x v="24"/>
    </i>
    <i>
      <x v="38"/>
    </i>
    <i>
      <x v="30"/>
    </i>
    <i>
      <x v="50"/>
    </i>
    <i>
      <x v="11"/>
    </i>
    <i>
      <x v="14"/>
    </i>
    <i>
      <x v="5"/>
    </i>
    <i>
      <x v="22"/>
    </i>
    <i>
      <x v="49"/>
    </i>
    <i>
      <x v="13"/>
    </i>
    <i>
      <x v="25"/>
    </i>
    <i>
      <x v="20"/>
    </i>
    <i>
      <x v="21"/>
    </i>
    <i>
      <x v="12"/>
    </i>
    <i>
      <x/>
    </i>
    <i>
      <x v="26"/>
    </i>
    <i>
      <x v="42"/>
    </i>
    <i>
      <x v="27"/>
    </i>
    <i>
      <x v="9"/>
    </i>
    <i>
      <x v="1"/>
    </i>
    <i>
      <x v="29"/>
    </i>
    <i>
      <x v="32"/>
    </i>
    <i>
      <x v="4"/>
    </i>
    <i>
      <x v="15"/>
    </i>
    <i>
      <x v="36"/>
    </i>
    <i t="grand">
      <x/>
    </i>
  </rowItems>
  <colItems count="1">
    <i/>
  </colItems>
  <dataFields count="1">
    <dataField name="Number Subscribers" fld="2" baseField="0" baseItem="0" numFmtId="3"/>
  </dataFields>
  <formats count="79">
    <format dxfId="312">
      <pivotArea type="all" dataOnly="0" outline="0" fieldPosition="0"/>
    </format>
    <format dxfId="311">
      <pivotArea outline="0" collapsedLevelsAreSubtotals="1" fieldPosition="0"/>
    </format>
    <format dxfId="310">
      <pivotArea field="15" type="button" dataOnly="0" labelOnly="1" outline="0" axis="axisRow" fieldPosition="0"/>
    </format>
    <format dxfId="309">
      <pivotArea dataOnly="0" labelOnly="1" fieldPosition="0">
        <references count="1">
          <reference field="15" count="0"/>
        </references>
      </pivotArea>
    </format>
    <format dxfId="308">
      <pivotArea dataOnly="0" labelOnly="1" grandRow="1" outline="0" fieldPosition="0"/>
    </format>
    <format dxfId="307">
      <pivotArea dataOnly="0" labelOnly="1" fieldPosition="0">
        <references count="2">
          <reference field="1" count="10">
            <x v="55"/>
            <x v="137"/>
            <x v="188"/>
            <x v="322"/>
            <x v="328"/>
            <x v="342"/>
            <x v="411"/>
            <x v="518"/>
            <x v="556"/>
            <x v="991"/>
          </reference>
          <reference field="15" count="0" selected="0"/>
        </references>
      </pivotArea>
    </format>
    <format dxfId="306">
      <pivotArea dataOnly="0" labelOnly="1" outline="0" axis="axisValues" fieldPosition="0"/>
    </format>
    <format dxfId="305">
      <pivotArea type="all" dataOnly="0" outline="0" fieldPosition="0"/>
    </format>
    <format dxfId="304">
      <pivotArea outline="0" collapsedLevelsAreSubtotals="1" fieldPosition="0"/>
    </format>
    <format dxfId="303">
      <pivotArea field="15" type="button" dataOnly="0" labelOnly="1" outline="0" axis="axisRow" fieldPosition="0"/>
    </format>
    <format dxfId="302">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01">
      <pivotArea dataOnly="0" labelOnly="1" fieldPosition="0">
        <references count="1">
          <reference field="15" count="1">
            <x v="50"/>
          </reference>
        </references>
      </pivotArea>
    </format>
    <format dxfId="300">
      <pivotArea dataOnly="0" labelOnly="1" grandRow="1" outline="0" fieldPosition="0"/>
    </format>
    <format dxfId="299">
      <pivotArea dataOnly="0" labelOnly="1" fieldPosition="0">
        <references count="2">
          <reference field="1" count="1">
            <x v="482"/>
          </reference>
          <reference field="15" count="1" selected="0">
            <x v="0"/>
          </reference>
        </references>
      </pivotArea>
    </format>
    <format dxfId="298">
      <pivotArea dataOnly="0" labelOnly="1" fieldPosition="0">
        <references count="2">
          <reference field="1" count="1">
            <x v="578"/>
          </reference>
          <reference field="15" count="1" selected="0">
            <x v="1"/>
          </reference>
        </references>
      </pivotArea>
    </format>
    <format dxfId="297">
      <pivotArea dataOnly="0" labelOnly="1" fieldPosition="0">
        <references count="2">
          <reference field="1" count="10">
            <x v="43"/>
            <x v="108"/>
            <x v="227"/>
            <x v="240"/>
            <x v="272"/>
            <x v="452"/>
            <x v="514"/>
            <x v="630"/>
            <x v="686"/>
            <x v="816"/>
          </reference>
          <reference field="15" count="1" selected="0">
            <x v="2"/>
          </reference>
        </references>
      </pivotArea>
    </format>
    <format dxfId="296">
      <pivotArea dataOnly="0" labelOnly="1" fieldPosition="0">
        <references count="2">
          <reference field="1" count="9">
            <x v="118"/>
            <x v="149"/>
            <x v="348"/>
            <x v="349"/>
            <x v="391"/>
            <x v="454"/>
            <x v="461"/>
            <x v="801"/>
            <x v="842"/>
          </reference>
          <reference field="15" count="1" selected="0">
            <x v="3"/>
          </reference>
        </references>
      </pivotArea>
    </format>
    <format dxfId="295">
      <pivotArea dataOnly="0" labelOnly="1" fieldPosition="0">
        <references count="2">
          <reference field="1" count="1">
            <x v="388"/>
          </reference>
          <reference field="15" count="1" selected="0">
            <x v="4"/>
          </reference>
        </references>
      </pivotArea>
    </format>
    <format dxfId="294">
      <pivotArea dataOnly="0" labelOnly="1" fieldPosition="0">
        <references count="2">
          <reference field="1" count="1">
            <x v="682"/>
          </reference>
          <reference field="15" count="1" selected="0">
            <x v="5"/>
          </reference>
        </references>
      </pivotArea>
    </format>
    <format dxfId="293">
      <pivotArea dataOnly="0" labelOnly="1" fieldPosition="0">
        <references count="2">
          <reference field="1" count="10">
            <x v="137"/>
            <x v="249"/>
            <x v="273"/>
            <x v="291"/>
            <x v="322"/>
            <x v="502"/>
            <x v="519"/>
            <x v="679"/>
            <x v="896"/>
            <x v="910"/>
          </reference>
          <reference field="15" count="1" selected="0">
            <x v="6"/>
          </reference>
        </references>
      </pivotArea>
    </format>
    <format dxfId="292">
      <pivotArea dataOnly="0" labelOnly="1" fieldPosition="0">
        <references count="2">
          <reference field="1" count="10">
            <x v="224"/>
            <x v="270"/>
            <x v="419"/>
            <x v="636"/>
            <x v="720"/>
            <x v="770"/>
            <x v="813"/>
            <x v="870"/>
            <x v="875"/>
            <x v="902"/>
          </reference>
          <reference field="15" count="1" selected="0">
            <x v="7"/>
          </reference>
        </references>
      </pivotArea>
    </format>
    <format dxfId="291">
      <pivotArea dataOnly="0" labelOnly="1" fieldPosition="0">
        <references count="2">
          <reference field="1" count="4">
            <x v="199"/>
            <x v="346"/>
            <x v="373"/>
            <x v="413"/>
          </reference>
          <reference field="15" count="1" selected="0">
            <x v="8"/>
          </reference>
        </references>
      </pivotArea>
    </format>
    <format dxfId="290">
      <pivotArea dataOnly="0" labelOnly="1" fieldPosition="0">
        <references count="2">
          <reference field="1" count="1">
            <x v="957"/>
          </reference>
          <reference field="15" count="1" selected="0">
            <x v="9"/>
          </reference>
        </references>
      </pivotArea>
    </format>
    <format dxfId="289">
      <pivotArea dataOnly="0" labelOnly="1" fieldPosition="0">
        <references count="2">
          <reference field="1" count="10">
            <x v="51"/>
            <x v="58"/>
            <x v="134"/>
            <x v="157"/>
            <x v="250"/>
            <x v="381"/>
            <x v="394"/>
            <x v="424"/>
            <x v="717"/>
            <x v="835"/>
          </reference>
          <reference field="15" count="1" selected="0">
            <x v="10"/>
          </reference>
        </references>
      </pivotArea>
    </format>
    <format dxfId="288">
      <pivotArea dataOnly="0" labelOnly="1" fieldPosition="0">
        <references count="2">
          <reference field="1" count="1">
            <x v="15"/>
          </reference>
          <reference field="15" count="1" selected="0">
            <x v="11"/>
          </reference>
        </references>
      </pivotArea>
    </format>
    <format dxfId="287">
      <pivotArea dataOnly="0" labelOnly="1" fieldPosition="0">
        <references count="2">
          <reference field="1" count="2">
            <x v="219"/>
            <x v="668"/>
          </reference>
          <reference field="15" count="1" selected="0">
            <x v="12"/>
          </reference>
        </references>
      </pivotArea>
    </format>
    <format dxfId="286">
      <pivotArea dataOnly="0" labelOnly="1" fieldPosition="0">
        <references count="2">
          <reference field="1" count="2">
            <x v="561"/>
            <x v="953"/>
          </reference>
          <reference field="15" count="1" selected="0">
            <x v="13"/>
          </reference>
        </references>
      </pivotArea>
    </format>
    <format dxfId="285">
      <pivotArea dataOnly="0" labelOnly="1" fieldPosition="0">
        <references count="2">
          <reference field="1" count="1">
            <x v="274"/>
          </reference>
          <reference field="15" count="1" selected="0">
            <x v="14"/>
          </reference>
        </references>
      </pivotArea>
    </format>
    <format dxfId="284">
      <pivotArea dataOnly="0" labelOnly="1" fieldPosition="0">
        <references count="2">
          <reference field="1" count="1">
            <x v="121"/>
          </reference>
          <reference field="15" count="1" selected="0">
            <x v="15"/>
          </reference>
        </references>
      </pivotArea>
    </format>
    <format dxfId="283">
      <pivotArea dataOnly="0" labelOnly="1" fieldPosition="0">
        <references count="2">
          <reference field="1" count="6">
            <x v="175"/>
            <x v="281"/>
            <x v="493"/>
            <x v="735"/>
            <x v="756"/>
            <x v="992"/>
          </reference>
          <reference field="15" count="1" selected="0">
            <x v="16"/>
          </reference>
        </references>
      </pivotArea>
    </format>
    <format dxfId="282">
      <pivotArea dataOnly="0" labelOnly="1" fieldPosition="0">
        <references count="2">
          <reference field="1" count="7">
            <x v="90"/>
            <x v="171"/>
            <x v="333"/>
            <x v="450"/>
            <x v="857"/>
            <x v="933"/>
            <x v="935"/>
          </reference>
          <reference field="15" count="1" selected="0">
            <x v="17"/>
          </reference>
        </references>
      </pivotArea>
    </format>
    <format dxfId="281">
      <pivotArea dataOnly="0" labelOnly="1" fieldPosition="0">
        <references count="2">
          <reference field="1" count="10">
            <x v="151"/>
            <x v="164"/>
            <x v="311"/>
            <x v="715"/>
            <x v="723"/>
            <x v="748"/>
            <x v="851"/>
            <x v="853"/>
            <x v="982"/>
            <x v="986"/>
          </reference>
          <reference field="15" count="1" selected="0">
            <x v="18"/>
          </reference>
        </references>
      </pivotArea>
    </format>
    <format dxfId="280">
      <pivotArea dataOnly="0" labelOnly="1" fieldPosition="0">
        <references count="2">
          <reference field="1" count="10">
            <x v="34"/>
            <x v="78"/>
            <x v="82"/>
            <x v="196"/>
            <x v="285"/>
            <x v="364"/>
            <x v="400"/>
            <x v="666"/>
            <x v="680"/>
            <x v="841"/>
          </reference>
          <reference field="15" count="1" selected="0">
            <x v="19"/>
          </reference>
        </references>
      </pivotArea>
    </format>
    <format dxfId="279">
      <pivotArea dataOnly="0" labelOnly="1" fieldPosition="0">
        <references count="2">
          <reference field="1" count="2">
            <x v="543"/>
            <x v="969"/>
          </reference>
          <reference field="15" count="1" selected="0">
            <x v="20"/>
          </reference>
        </references>
      </pivotArea>
    </format>
    <format dxfId="278">
      <pivotArea dataOnly="0" labelOnly="1" fieldPosition="0">
        <references count="2">
          <reference field="1" count="1">
            <x v="384"/>
          </reference>
          <reference field="15" count="1" selected="0">
            <x v="21"/>
          </reference>
        </references>
      </pivotArea>
    </format>
    <format dxfId="277">
      <pivotArea dataOnly="0" labelOnly="1" fieldPosition="0">
        <references count="2">
          <reference field="1" count="2">
            <x v="194"/>
            <x v="625"/>
          </reference>
          <reference field="15" count="1" selected="0">
            <x v="22"/>
          </reference>
        </references>
      </pivotArea>
    </format>
    <format dxfId="276">
      <pivotArea dataOnly="0" labelOnly="1" fieldPosition="0">
        <references count="2">
          <reference field="1" count="5">
            <x v="85"/>
            <x v="377"/>
            <x v="417"/>
            <x v="641"/>
            <x v="702"/>
          </reference>
          <reference field="15" count="1" selected="0">
            <x v="23"/>
          </reference>
        </references>
      </pivotArea>
    </format>
    <format dxfId="275">
      <pivotArea dataOnly="0" labelOnly="1" fieldPosition="0">
        <references count="2">
          <reference field="1" count="3">
            <x v="423"/>
            <x v="836"/>
            <x v="951"/>
          </reference>
          <reference field="15" count="1" selected="0">
            <x v="24"/>
          </reference>
        </references>
      </pivotArea>
    </format>
    <format dxfId="274">
      <pivotArea dataOnly="0" labelOnly="1" fieldPosition="0">
        <references count="2">
          <reference field="1" count="1">
            <x v="20"/>
          </reference>
          <reference field="15" count="1" selected="0">
            <x v="25"/>
          </reference>
        </references>
      </pivotArea>
    </format>
    <format dxfId="273">
      <pivotArea dataOnly="0" labelOnly="1" fieldPosition="0">
        <references count="2">
          <reference field="1" count="1">
            <x v="197"/>
          </reference>
          <reference field="15" count="1" selected="0">
            <x v="26"/>
          </reference>
        </references>
      </pivotArea>
    </format>
    <format dxfId="272">
      <pivotArea dataOnly="0" labelOnly="1" fieldPosition="0">
        <references count="2">
          <reference field="1" count="1">
            <x v="468"/>
          </reference>
          <reference field="15" count="1" selected="0">
            <x v="27"/>
          </reference>
        </references>
      </pivotArea>
    </format>
    <format dxfId="271">
      <pivotArea dataOnly="0" labelOnly="1" fieldPosition="0">
        <references count="2">
          <reference field="1" count="10">
            <x v="77"/>
            <x v="81"/>
            <x v="298"/>
            <x v="412"/>
            <x v="441"/>
            <x v="498"/>
            <x v="505"/>
            <x v="533"/>
            <x v="571"/>
            <x v="941"/>
          </reference>
          <reference field="15" count="1" selected="0">
            <x v="28"/>
          </reference>
        </references>
      </pivotArea>
    </format>
    <format dxfId="270">
      <pivotArea dataOnly="0" labelOnly="1" fieldPosition="0">
        <references count="2">
          <reference field="1" count="1">
            <x v="699"/>
          </reference>
          <reference field="15" count="1" selected="0">
            <x v="29"/>
          </reference>
        </references>
      </pivotArea>
    </format>
    <format dxfId="269">
      <pivotArea dataOnly="0" labelOnly="1" fieldPosition="0">
        <references count="2">
          <reference field="1" count="3">
            <x v="606"/>
            <x v="754"/>
            <x v="955"/>
          </reference>
          <reference field="15" count="1" selected="0">
            <x v="30"/>
          </reference>
        </references>
      </pivotArea>
    </format>
    <format dxfId="268">
      <pivotArea dataOnly="0" labelOnly="1" fieldPosition="0">
        <references count="2">
          <reference field="1" count="7">
            <x v="64"/>
            <x v="300"/>
            <x v="335"/>
            <x v="351"/>
            <x v="661"/>
            <x v="703"/>
            <x v="919"/>
          </reference>
          <reference field="15" count="1" selected="0">
            <x v="31"/>
          </reference>
        </references>
      </pivotArea>
    </format>
    <format dxfId="267">
      <pivotArea dataOnly="0" labelOnly="1" fieldPosition="0">
        <references count="2">
          <reference field="1" count="1">
            <x v="225"/>
          </reference>
          <reference field="15" count="1" selected="0">
            <x v="32"/>
          </reference>
        </references>
      </pivotArea>
    </format>
    <format dxfId="266">
      <pivotArea dataOnly="0" labelOnly="1" fieldPosition="0">
        <references count="2">
          <reference field="1" count="10">
            <x v="23"/>
            <x v="24"/>
            <x v="304"/>
            <x v="306"/>
            <x v="380"/>
            <x v="599"/>
            <x v="664"/>
            <x v="667"/>
            <x v="916"/>
            <x v="988"/>
          </reference>
          <reference field="15" count="1" selected="0">
            <x v="33"/>
          </reference>
        </references>
      </pivotArea>
    </format>
    <format dxfId="265">
      <pivotArea dataOnly="0" labelOnly="1" fieldPosition="0">
        <references count="2">
          <reference field="1" count="6">
            <x v="80"/>
            <x v="339"/>
            <x v="503"/>
            <x v="604"/>
            <x v="622"/>
            <x v="669"/>
          </reference>
          <reference field="15" count="1" selected="0">
            <x v="34"/>
          </reference>
        </references>
      </pivotArea>
    </format>
    <format dxfId="264">
      <pivotArea dataOnly="0" labelOnly="1" fieldPosition="0">
        <references count="2">
          <reference field="1" count="10">
            <x v="301"/>
            <x v="345"/>
            <x v="469"/>
            <x v="473"/>
            <x v="476"/>
            <x v="523"/>
            <x v="815"/>
            <x v="860"/>
            <x v="948"/>
            <x v="959"/>
          </reference>
          <reference field="15" count="1" selected="0">
            <x v="35"/>
          </reference>
        </references>
      </pivotArea>
    </format>
    <format dxfId="263">
      <pivotArea dataOnly="0" labelOnly="1" fieldPosition="0">
        <references count="2">
          <reference field="1" count="1">
            <x v="215"/>
          </reference>
          <reference field="15" count="1" selected="0">
            <x v="36"/>
          </reference>
        </references>
      </pivotArea>
    </format>
    <format dxfId="262">
      <pivotArea dataOnly="0" labelOnly="1" fieldPosition="0">
        <references count="2">
          <reference field="1" count="10">
            <x v="4"/>
            <x v="83"/>
            <x v="426"/>
            <x v="557"/>
            <x v="691"/>
            <x v="725"/>
            <x v="946"/>
            <x v="952"/>
            <x v="960"/>
            <x v="963"/>
          </reference>
          <reference field="15" count="1" selected="0">
            <x v="37"/>
          </reference>
        </references>
      </pivotArea>
    </format>
    <format dxfId="261">
      <pivotArea dataOnly="0" labelOnly="1" fieldPosition="0">
        <references count="2">
          <reference field="1" count="3">
            <x v="464"/>
            <x v="580"/>
            <x v="705"/>
          </reference>
          <reference field="15" count="1" selected="0">
            <x v="38"/>
          </reference>
        </references>
      </pivotArea>
    </format>
    <format dxfId="260">
      <pivotArea dataOnly="0" labelOnly="1" fieldPosition="0">
        <references count="2">
          <reference field="1" count="11">
            <x v="5"/>
            <x v="84"/>
            <x v="109"/>
            <x v="353"/>
            <x v="389"/>
            <x v="421"/>
            <x v="431"/>
            <x v="559"/>
            <x v="618"/>
            <x v="739"/>
            <x v="956"/>
          </reference>
          <reference field="15" count="1" selected="0">
            <x v="39"/>
          </reference>
        </references>
      </pivotArea>
    </format>
    <format dxfId="259">
      <pivotArea dataOnly="0" labelOnly="1" fieldPosition="0">
        <references count="2">
          <reference field="1" count="10">
            <x v="70"/>
            <x v="153"/>
            <x v="244"/>
            <x v="460"/>
            <x v="549"/>
            <x v="818"/>
            <x v="822"/>
            <x v="847"/>
            <x v="876"/>
            <x v="915"/>
          </reference>
          <reference field="15" count="1" selected="0">
            <x v="40"/>
          </reference>
        </references>
      </pivotArea>
    </format>
    <format dxfId="258">
      <pivotArea dataOnly="0" labelOnly="1" fieldPosition="0">
        <references count="2">
          <reference field="1" count="5">
            <x v="72"/>
            <x v="551"/>
            <x v="585"/>
            <x v="626"/>
            <x v="687"/>
          </reference>
          <reference field="15" count="1" selected="0">
            <x v="41"/>
          </reference>
        </references>
      </pivotArea>
    </format>
    <format dxfId="257">
      <pivotArea dataOnly="0" labelOnly="1" fieldPosition="0">
        <references count="2">
          <reference field="1" count="1">
            <x v="277"/>
          </reference>
          <reference field="15" count="1" selected="0">
            <x v="42"/>
          </reference>
        </references>
      </pivotArea>
    </format>
    <format dxfId="256">
      <pivotArea dataOnly="0" labelOnly="1" fieldPosition="0">
        <references count="2">
          <reference field="1" count="12">
            <x v="41"/>
            <x v="49"/>
            <x v="143"/>
            <x v="144"/>
            <x v="307"/>
            <x v="309"/>
            <x v="323"/>
            <x v="430"/>
            <x v="695"/>
            <x v="922"/>
            <x v="962"/>
            <x v="978"/>
          </reference>
          <reference field="15" count="1" selected="0">
            <x v="43"/>
          </reference>
        </references>
      </pivotArea>
    </format>
    <format dxfId="255">
      <pivotArea dataOnly="0" labelOnly="1" fieldPosition="0">
        <references count="2">
          <reference field="1" count="6">
            <x v="96"/>
            <x v="251"/>
            <x v="446"/>
            <x v="592"/>
            <x v="621"/>
            <x v="776"/>
          </reference>
          <reference field="15" count="1" selected="0">
            <x v="44"/>
          </reference>
        </references>
      </pivotArea>
    </format>
    <format dxfId="254">
      <pivotArea dataOnly="0" labelOnly="1" fieldPosition="0">
        <references count="2">
          <reference field="1" count="8">
            <x v="455"/>
            <x v="597"/>
            <x v="732"/>
            <x v="734"/>
            <x v="880"/>
            <x v="949"/>
            <x v="950"/>
            <x v="973"/>
          </reference>
          <reference field="15" count="1" selected="0">
            <x v="45"/>
          </reference>
        </references>
      </pivotArea>
    </format>
    <format dxfId="253">
      <pivotArea dataOnly="0" labelOnly="1" fieldPosition="0">
        <references count="2">
          <reference field="1" count="7">
            <x v="42"/>
            <x v="275"/>
            <x v="614"/>
            <x v="726"/>
            <x v="727"/>
            <x v="772"/>
            <x v="976"/>
          </reference>
          <reference field="15" count="1" selected="0">
            <x v="46"/>
          </reference>
        </references>
      </pivotArea>
    </format>
    <format dxfId="252">
      <pivotArea dataOnly="0" labelOnly="1" fieldPosition="0">
        <references count="2">
          <reference field="1" count="10">
            <x v="7"/>
            <x v="28"/>
            <x v="159"/>
            <x v="182"/>
            <x v="189"/>
            <x v="234"/>
            <x v="447"/>
            <x v="566"/>
            <x v="612"/>
            <x v="638"/>
          </reference>
          <reference field="15" count="1" selected="0">
            <x v="47"/>
          </reference>
        </references>
      </pivotArea>
    </format>
    <format dxfId="251">
      <pivotArea dataOnly="0" labelOnly="1" fieldPosition="0">
        <references count="2">
          <reference field="1" count="10">
            <x v="156"/>
            <x v="293"/>
            <x v="569"/>
            <x v="579"/>
            <x v="642"/>
            <x v="755"/>
            <x v="888"/>
            <x v="927"/>
            <x v="938"/>
            <x v="942"/>
          </reference>
          <reference field="15" count="1" selected="0">
            <x v="48"/>
          </reference>
        </references>
      </pivotArea>
    </format>
    <format dxfId="250">
      <pivotArea dataOnly="0" labelOnly="1" fieldPosition="0">
        <references count="2">
          <reference field="1" count="1">
            <x v="934"/>
          </reference>
          <reference field="15" count="1" selected="0">
            <x v="49"/>
          </reference>
        </references>
      </pivotArea>
    </format>
    <format dxfId="249">
      <pivotArea dataOnly="0" labelOnly="1" fieldPosition="0">
        <references count="2">
          <reference field="1" count="3">
            <x v="267"/>
            <x v="477"/>
            <x v="649"/>
          </reference>
          <reference field="15" count="1" selected="0">
            <x v="50"/>
          </reference>
        </references>
      </pivotArea>
    </format>
    <format dxfId="248">
      <pivotArea dataOnly="0" labelOnly="1" outline="0" axis="axisValues" fieldPosition="0"/>
    </format>
    <format dxfId="247">
      <pivotArea type="all" dataOnly="0" outline="0" fieldPosition="0"/>
    </format>
    <format dxfId="246">
      <pivotArea outline="0" collapsedLevelsAreSubtotals="1" fieldPosition="0"/>
    </format>
    <format dxfId="245">
      <pivotArea field="15" type="button" dataOnly="0" labelOnly="1" outline="0" axis="axisRow" fieldPosition="0"/>
    </format>
    <format dxfId="244">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3">
      <pivotArea dataOnly="0" labelOnly="1" fieldPosition="0">
        <references count="1">
          <reference field="15" count="1">
            <x v="50"/>
          </reference>
        </references>
      </pivotArea>
    </format>
    <format dxfId="242">
      <pivotArea dataOnly="0" labelOnly="1" grandRow="1" outline="0" fieldPosition="0"/>
    </format>
    <format dxfId="241">
      <pivotArea dataOnly="0" labelOnly="1" outline="0" axis="axisValues" fieldPosition="0"/>
    </format>
    <format dxfId="240">
      <pivotArea type="all" dataOnly="0" outline="0" fieldPosition="0"/>
    </format>
    <format dxfId="239">
      <pivotArea outline="0" collapsedLevelsAreSubtotals="1" fieldPosition="0"/>
    </format>
    <format dxfId="238">
      <pivotArea field="15" type="button" dataOnly="0" labelOnly="1" outline="0" axis="axisRow" fieldPosition="0"/>
    </format>
    <format dxfId="237">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6">
      <pivotArea dataOnly="0" labelOnly="1" fieldPosition="0">
        <references count="1">
          <reference field="15" count="1">
            <x v="50"/>
          </reference>
        </references>
      </pivotArea>
    </format>
    <format dxfId="235">
      <pivotArea dataOnly="0" labelOnly="1" grandRow="1" outline="0" fieldPosition="0"/>
    </format>
    <format dxfId="23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B80755-5803-4E8F-AAF1-32368687935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fieldListSortAscending="1">
  <location ref="D2:F13" firstHeaderRow="0" firstDataRow="1" firstDataCol="1"/>
  <pivotFields count="29">
    <pivotField showAll="0"/>
    <pivotField axis="axisRow" showAll="0" measureFilter="1" sortType="descending">
      <items count="996">
        <item sd="0" x="940"/>
        <item sd="0" x="791"/>
        <item sd="0" x="972"/>
        <item sd="0" x="817"/>
        <item sd="0" x="217"/>
        <item sd="0" x="250"/>
        <item sd="0" x="697"/>
        <item sd="0" x="16"/>
        <item sd="0" x="368"/>
        <item sd="0" x="624"/>
        <item sd="0" x="394"/>
        <item sd="0" x="713"/>
        <item sd="0" x="908"/>
        <item sd="0" x="395"/>
        <item sd="0" x="680"/>
        <item sd="0" x="50"/>
        <item sd="0" x="751"/>
        <item sd="0" x="33"/>
        <item sd="0" x="537"/>
        <item sd="0" x="715"/>
        <item sd="0" x="157"/>
        <item sd="0" x="96"/>
        <item sd="0" x="237"/>
        <item sd="0" x="60"/>
        <item sd="0" x="662"/>
        <item sd="0" x="831"/>
        <item sd="0" x="923"/>
        <item sd="0" x="806"/>
        <item sd="0" x="165"/>
        <item sd="0" x="663"/>
        <item sd="0" x="931"/>
        <item sd="0" x="182"/>
        <item sd="0" x="180"/>
        <item sd="0" x="588"/>
        <item sd="0" x="161"/>
        <item sd="0" x="815"/>
        <item sd="0" x="471"/>
        <item sd="0" x="921"/>
        <item sd="0" x="288"/>
        <item sd="0" x="299"/>
        <item sd="0" x="212"/>
        <item sd="0" x="61"/>
        <item sd="0" x="911"/>
        <item sd="0" x="261"/>
        <item sd="0" x="899"/>
        <item sd="0" x="810"/>
        <item sd="0" x="568"/>
        <item sd="0" x="450"/>
        <item sd="0" x="798"/>
        <item sd="0" x="515"/>
        <item sd="0" x="242"/>
        <item sd="0" x="384"/>
        <item sd="0" x="252"/>
        <item sd="0" x="843"/>
        <item sd="0" x="478"/>
        <item sd="0" x="527"/>
        <item sd="0" x="983"/>
        <item sd="0" x="602"/>
        <item sd="0" x="241"/>
        <item sd="0" x="517"/>
        <item sd="0" x="521"/>
        <item sd="0" x="42"/>
        <item sd="0" x="502"/>
        <item sd="0" x="615"/>
        <item sd="0" x="65"/>
        <item sd="0" x="416"/>
        <item sd="0" x="171"/>
        <item sd="0" x="849"/>
        <item sd="0" x="805"/>
        <item sd="0" x="730"/>
        <item sd="0" x="176"/>
        <item sd="0" x="392"/>
        <item sd="0" x="370"/>
        <item sd="0" x="982"/>
        <item sd="0" x="838"/>
        <item sd="0" x="343"/>
        <item sd="0" x="865"/>
        <item sd="0" x="300"/>
        <item sd="0" x="383"/>
        <item sd="0" x="130"/>
        <item sd="0" x="52"/>
        <item sd="0" x="48"/>
        <item sd="0" x="350"/>
        <item sd="0" x="867"/>
        <item sd="0" x="17"/>
        <item sd="0" x="699"/>
        <item sd="0" x="213"/>
        <item sd="0" x="836"/>
        <item sd="0" x="746"/>
        <item sd="0" x="561"/>
        <item sd="0" x="706"/>
        <item sd="0" x="206"/>
        <item sd="0" x="479"/>
        <item sd="0" x="965"/>
        <item sd="0" x="347"/>
        <item sd="0" x="323"/>
        <item sd="0" x="132"/>
        <item sd="0" x="219"/>
        <item sd="0" x="927"/>
        <item sd="0" x="973"/>
        <item sd="0" x="874"/>
        <item sd="0" x="917"/>
        <item sd="0" x="782"/>
        <item sd="0" x="675"/>
        <item sd="0" x="686"/>
        <item sd="0" x="45"/>
        <item sd="0" x="43"/>
        <item sd="0" x="542"/>
        <item sd="0" x="369"/>
        <item sd="0" x="13"/>
        <item sd="0" x="474"/>
        <item sd="0" x="636"/>
        <item sd="0" x="851"/>
        <item sd="0" x="930"/>
        <item sd="0" x="469"/>
        <item sd="0" x="579"/>
        <item sd="0" x="747"/>
        <item sd="0" x="162"/>
        <item sd="0" x="191"/>
        <item sd="0" x="576"/>
        <item sd="0" x="361"/>
        <item sd="0" x="879"/>
        <item sd="0" x="203"/>
        <item sd="0" x="57"/>
        <item sd="0" x="409"/>
        <item sd="0" x="97"/>
        <item sd="0" x="847"/>
        <item sd="0" x="442"/>
        <item sd="0" x="391"/>
        <item sd="0" x="623"/>
        <item sd="0" x="906"/>
        <item sd="0" x="436"/>
        <item sd="0" x="574"/>
        <item sd="0" x="724"/>
        <item sd="0" x="609"/>
        <item sd="0" x="363"/>
        <item sd="0" x="594"/>
        <item sd="0" x="23"/>
        <item sd="0" x="722"/>
        <item sd="0" x="446"/>
        <item sd="0" x="79"/>
        <item sd="0" x="943"/>
        <item sd="0" x="976"/>
        <item sd="0" x="126"/>
        <item sd="0" x="567"/>
        <item sd="0" x="723"/>
        <item sd="0" x="674"/>
        <item sd="0" x="320"/>
        <item sd="0" x="684"/>
        <item sd="0" x="246"/>
        <item sd="0" x="233"/>
        <item sd="0" x="24"/>
        <item sd="0" x="961"/>
        <item sd="0" x="449"/>
        <item sd="0" x="415"/>
        <item sd="0" x="651"/>
        <item sd="0" x="3"/>
        <item sd="0" x="856"/>
        <item sd="0" x="761"/>
        <item sd="0" x="232"/>
        <item sd="0" x="964"/>
        <item sd="0" x="714"/>
        <item sd="0" x="267"/>
        <item sd="0" x="716"/>
        <item sd="0" x="26"/>
        <item sd="0" x="844"/>
        <item sd="0" x="397"/>
        <item sd="0" x="880"/>
        <item sd="0" x="548"/>
        <item sd="0" x="407"/>
        <item sd="0" x="703"/>
        <item sd="0" x="772"/>
        <item sd="0" x="199"/>
        <item sd="0" x="796"/>
        <item sd="0" x="128"/>
        <item sd="0" x="762"/>
        <item sd="0" x="214"/>
        <item sd="0" x="90"/>
        <item sd="0" x="666"/>
        <item sd="0" x="414"/>
        <item sd="0" x="596"/>
        <item sd="0" x="835"/>
        <item sd="0" x="243"/>
        <item sd="0" x="345"/>
        <item sd="0" x="774"/>
        <item sd="0" x="260"/>
        <item sd="0" x="978"/>
        <item sd="0" x="539"/>
        <item sd="0" x="455"/>
        <item sd="0" x="197"/>
        <item sd="0" x="809"/>
        <item sd="0" x="650"/>
        <item sd="0" x="487"/>
        <item sd="0" x="224"/>
        <item sd="0" x="910"/>
        <item sd="0" x="613"/>
        <item sd="0" x="371"/>
        <item sd="0" x="388"/>
        <item sd="0" x="546"/>
        <item sd="0" x="506"/>
        <item sd="0" x="488"/>
        <item sd="0" x="804"/>
        <item sd="0" x="830"/>
        <item sd="0" x="121"/>
        <item sd="0" x="543"/>
        <item sd="0" x="981"/>
        <item sd="0" x="462"/>
        <item sd="0" x="256"/>
        <item sd="0" x="268"/>
        <item sd="0" x="155"/>
        <item sd="0" x="939"/>
        <item sd="0" x="600"/>
        <item sd="0" x="324"/>
        <item sd="0" x="984"/>
        <item sd="0" x="131"/>
        <item sd="0" x="898"/>
        <item sd="0" x="262"/>
        <item sd="0" x="421"/>
        <item sd="0" x="622"/>
        <item sd="0" x="729"/>
        <item sd="0" x="545"/>
        <item sd="0" x="143"/>
        <item sd="0" x="610"/>
        <item sd="0" x="357"/>
        <item sd="0" x="188"/>
        <item sd="0" x="760"/>
        <item sd="0" x="144"/>
        <item sd="0" x="297"/>
        <item sd="0" x="329"/>
        <item sd="0" x="28"/>
        <item sd="0" x="334"/>
        <item sd="0" x="928"/>
        <item sd="0" x="200"/>
        <item sd="0" x="599"/>
        <item sd="0" x="39"/>
        <item sd="0" x="667"/>
        <item sd="0" x="541"/>
        <item sd="0" x="875"/>
        <item sd="0" x="503"/>
        <item sd="0" x="525"/>
        <item sd="0" x="31"/>
        <item sd="0" x="957"/>
        <item sd="0" x="743"/>
        <item sd="0" x="946"/>
        <item sd="0" x="74"/>
        <item sd="0" x="778"/>
        <item sd="0" x="35"/>
        <item sd="0" x="247"/>
        <item sd="0" x="379"/>
        <item sd="0" x="177"/>
        <item sd="0" x="207"/>
        <item sd="0" x="604"/>
        <item sd="0" x="271"/>
        <item sd="0" x="912"/>
        <item sd="0" x="696"/>
        <item sd="0" x="133"/>
        <item sd="0" x="795"/>
        <item sd="0" x="420"/>
        <item sd="0" x="333"/>
        <item sd="0" x="907"/>
        <item sd="0" x="582"/>
        <item sd="0" x="785"/>
        <item sd="0" x="938"/>
        <item sd="0" x="513"/>
        <item sd="0" x="563"/>
        <item sd="0" x="969"/>
        <item sd="0" x="390"/>
        <item sd="0" x="821"/>
        <item sd="0" x="447"/>
        <item sd="0" x="356"/>
        <item sd="0" x="274"/>
        <item sd="0" x="647"/>
        <item sd="0" x="227"/>
        <item sd="0" x="54"/>
        <item sd="0" x="51"/>
        <item sd="0" x="645"/>
        <item sd="0" x="316"/>
        <item sd="0" x="422"/>
        <item sd="0" x="726"/>
        <item sd="0" x="705"/>
        <item sd="0" x="959"/>
        <item sd="0" x="593"/>
        <item sd="0" x="952"/>
        <item sd="0" x="937"/>
        <item sd="0" x="991"/>
        <item sd="0" x="168"/>
        <item sd="0" x="707"/>
        <item sd="0" x="512"/>
        <item sd="0" x="564"/>
        <item sd="0" x="934"/>
        <item sd="0" x="533"/>
        <item sd="0" x="120"/>
        <item sd="0" x="799"/>
        <item sd="0" x="12"/>
        <item sd="0" x="544"/>
        <item sd="0" x="115"/>
        <item sd="0" x="472"/>
        <item sd="0" x="112"/>
        <item sd="0" x="142"/>
        <item sd="0" x="640"/>
        <item sd="0" x="816"/>
        <item sd="0" x="46"/>
        <item sd="0" x="903"/>
        <item sd="0" x="979"/>
        <item sd="0" x="140"/>
        <item sd="0" x="858"/>
        <item sd="0" x="349"/>
        <item sd="0" x="293"/>
        <item sd="0" x="737"/>
        <item sd="0" x="566"/>
        <item sd="0" x="933"/>
        <item sd="0" x="14"/>
        <item sd="0" x="210"/>
        <item sd="0" x="312"/>
        <item sd="0" x="189"/>
        <item sd="0" x="86"/>
        <item sd="0" x="432"/>
        <item sd="0" x="265"/>
        <item sd="0" x="829"/>
        <item sd="0" x="466"/>
        <item sd="0" x="402"/>
        <item sd="0" x="382"/>
        <item sd="0" x="83"/>
        <item sd="0" x="452"/>
        <item sd="0" x="404"/>
        <item sd="0" x="536"/>
        <item sd="0" x="202"/>
        <item sd="0" x="980"/>
        <item sd="0" x="405"/>
        <item sd="0" x="758"/>
        <item sd="0" x="915"/>
        <item sd="0" x="855"/>
        <item sd="0" x="813"/>
        <item sd="0" x="408"/>
        <item sd="0" x="287"/>
        <item sd="0" x="56"/>
        <item sd="0" x="759"/>
        <item sd="0" x="644"/>
        <item sd="0" x="949"/>
        <item sd="0" x="750"/>
        <item sd="0" x="989"/>
        <item sd="0" x="936"/>
        <item sd="0" x="637"/>
        <item sd="0" x="986"/>
        <item sd="0" x="310"/>
        <item sd="0" x="440"/>
        <item sd="0" x="62"/>
        <item sd="0" x="664"/>
        <item sd="0" x="481"/>
        <item sd="0" x="522"/>
        <item sd="0" x="885"/>
        <item sd="0" x="183"/>
        <item sd="0" x="896"/>
        <item sd="0" x="20"/>
        <item sd="0" x="891"/>
        <item sd="0" x="935"/>
        <item sd="0" x="557"/>
        <item sd="0" x="749"/>
        <item sd="0" x="511"/>
        <item sd="0" x="646"/>
        <item sd="0" x="156"/>
        <item sd="0" x="470"/>
        <item sd="0" x="107"/>
        <item sd="0" x="754"/>
        <item sd="0" x="221"/>
        <item sd="0" x="344"/>
        <item sd="0" x="827"/>
        <item sd="0" x="40"/>
        <item sd="0" x="771"/>
        <item sd="0" x="179"/>
        <item sd="0" x="184"/>
        <item sd="0" x="630"/>
        <item sd="0" x="775"/>
        <item sd="0" x="338"/>
        <item sd="0" x="346"/>
        <item sd="0" x="467"/>
        <item sd="0" x="70"/>
        <item sd="0" x="690"/>
        <item sd="0" x="702"/>
        <item sd="0" x="671"/>
        <item sd="0" x="559"/>
        <item sd="0" x="116"/>
        <item sd="0" x="950"/>
        <item sd="0" x="497"/>
        <item sd="0" x="169"/>
        <item sd="0" x="475"/>
        <item sd="0" x="377"/>
        <item sd="0" x="266"/>
        <item sd="0" x="803"/>
        <item sd="0" x="500"/>
        <item sd="0" x="489"/>
        <item sd="0" x="523"/>
        <item sd="0" x="942"/>
        <item sd="0" x="812"/>
        <item sd="0" x="882"/>
        <item sd="0" x="820"/>
        <item sd="0" x="611"/>
        <item sd="0" x="282"/>
        <item sd="0" x="412"/>
        <item sd="0" x="585"/>
        <item sd="0" x="117"/>
        <item sd="0" x="905"/>
        <item sd="0" x="727"/>
        <item sd="0" x="507"/>
        <item sd="0" x="430"/>
        <item sd="0" x="118"/>
        <item sd="0" x="587"/>
        <item sd="0" x="94"/>
        <item sd="0" x="832"/>
        <item sd="0" x="900"/>
        <item sd="0" x="556"/>
        <item sd="0" x="710"/>
        <item sd="0" x="280"/>
        <item sd="0" x="44"/>
        <item sd="0" x="423"/>
        <item sd="0" x="846"/>
        <item sd="0" x="627"/>
        <item sd="0" x="215"/>
        <item sd="0" x="860"/>
        <item sd="0" x="19"/>
        <item sd="0" x="147"/>
        <item sd="0" x="195"/>
        <item sd="0" x="862"/>
        <item sd="0" x="802"/>
        <item sd="0" x="137"/>
        <item sd="0" x="629"/>
        <item sd="0" x="631"/>
        <item sd="0" x="491"/>
        <item sd="0" x="59"/>
        <item sd="0" x="249"/>
        <item sd="0" x="565"/>
        <item sd="0" x="438"/>
        <item sd="0" x="639"/>
        <item sd="0" x="348"/>
        <item sd="0" x="124"/>
        <item sd="0" x="387"/>
        <item sd="0" x="864"/>
        <item sd="0" x="590"/>
        <item sd="0" x="289"/>
        <item sd="0" x="819"/>
        <item sd="0" x="669"/>
        <item sd="0" x="71"/>
        <item sd="0" x="317"/>
        <item sd="0" x="302"/>
        <item sd="0" x="889"/>
        <item sd="0" x="682"/>
        <item sd="0" x="518"/>
        <item sd="0" x="258"/>
        <item sd="0" x="626"/>
        <item sd="0" x="861"/>
        <item sd="0" x="362"/>
        <item sd="0" x="683"/>
        <item sd="0" x="105"/>
        <item sd="0" x="591"/>
        <item sd="0" x="708"/>
        <item sd="0" x="848"/>
        <item sd="0" x="286"/>
        <item sd="0" x="554"/>
        <item sd="0" x="787"/>
        <item sd="0" x="231"/>
        <item sd="0" x="234"/>
        <item sd="0" x="374"/>
        <item sd="0" x="681"/>
        <item sd="0" x="739"/>
        <item sd="0" x="583"/>
        <item sd="0" x="492"/>
        <item sd="0" x="306"/>
        <item sd="0" x="742"/>
        <item sd="0" x="504"/>
        <item sd="0" x="8"/>
        <item sd="0" x="251"/>
        <item sd="0" x="92"/>
        <item sd="0" x="547"/>
        <item sd="0" x="303"/>
        <item sd="0" x="67"/>
        <item sd="0" x="736"/>
        <item sd="0" x="457"/>
        <item sd="0" x="485"/>
        <item sd="0" x="429"/>
        <item sd="0" x="498"/>
        <item sd="0" x="735"/>
        <item sd="0" x="837"/>
        <item sd="0" x="380"/>
        <item sd="0" x="625"/>
        <item sd="0" x="676"/>
        <item sd="0" x="441"/>
        <item sd="0" x="167"/>
        <item sd="0" x="72"/>
        <item sd="0" x="948"/>
        <item sd="0" x="578"/>
        <item sd="0" x="359"/>
        <item sd="0" x="598"/>
        <item sd="0" x="531"/>
        <item sd="0" x="901"/>
        <item sd="0" x="279"/>
        <item sd="0" x="888"/>
        <item sd="0" x="649"/>
        <item sd="0" x="38"/>
        <item sd="0" x="223"/>
        <item sd="0" x="740"/>
        <item sd="0" x="970"/>
        <item sd="0" x="148"/>
        <item sd="0" x="77"/>
        <item sd="0" x="149"/>
        <item sd="0" x="532"/>
        <item sd="0" x="73"/>
        <item sd="0" x="800"/>
        <item sd="0" x="607"/>
        <item sd="0" x="352"/>
        <item sd="0" x="721"/>
        <item sd="0" x="828"/>
        <item sd="0" x="712"/>
        <item sd="0" x="990"/>
        <item sd="0" x="672"/>
        <item sd="0" x="174"/>
        <item sd="0" x="788"/>
        <item sd="0" x="425"/>
        <item sd="0" x="480"/>
        <item sd="0" x="218"/>
        <item sd="0" x="95"/>
        <item sd="0" x="668"/>
        <item sd="0" x="248"/>
        <item sd="0" x="111"/>
        <item sd="0" x="458"/>
        <item sd="0" x="99"/>
        <item sd="0" x="738"/>
        <item sd="0" x="528"/>
        <item sd="0" x="36"/>
        <item sd="0" x="386"/>
        <item sd="0" x="731"/>
        <item sd="0" x="399"/>
        <item sd="0" x="68"/>
        <item sd="0" x="439"/>
        <item sd="0" x="185"/>
        <item sd="0" x="918"/>
        <item sd="0" x="871"/>
        <item sd="0" x="580"/>
        <item sd="0" x="704"/>
        <item sd="0" x="276"/>
        <item sd="0" x="648"/>
        <item sd="0" x="877"/>
        <item sd="0" x="709"/>
        <item sd="0" x="700"/>
        <item sd="0" x="926"/>
        <item sd="0" x="486"/>
        <item sd="0" x="958"/>
        <item sd="0" x="385"/>
        <item sd="0" x="187"/>
        <item sd="0" x="977"/>
        <item sd="0" x="81"/>
        <item sd="0" x="468"/>
        <item sd="0" x="360"/>
        <item sd="0" x="725"/>
        <item sd="0" x="281"/>
        <item sd="0" x="510"/>
        <item sd="0" x="273"/>
        <item sd="0" x="606"/>
        <item sd="0" x="307"/>
        <item sd="0" x="701"/>
        <item sd="0" x="373"/>
        <item sd="0" x="643"/>
        <item sd="0" x="665"/>
        <item sd="0" x="974"/>
        <item sd="0" x="687"/>
        <item sd="0" x="947"/>
        <item sd="0" x="29"/>
        <item sd="0" x="136"/>
        <item sd="0" x="635"/>
        <item sd="0" x="146"/>
        <item sd="0" x="2"/>
        <item sd="0" x="193"/>
        <item sd="0" x="254"/>
        <item sd="0" x="104"/>
        <item sd="0" x="922"/>
        <item sd="0" x="641"/>
        <item sd="0" x="494"/>
        <item sd="0" x="244"/>
        <item sd="0" x="951"/>
        <item sd="0" x="670"/>
        <item sd="0" x="5"/>
        <item sd="0" x="620"/>
        <item sd="0" x="853"/>
        <item sd="0" x="824"/>
        <item sd="0" x="465"/>
        <item sd="0" x="614"/>
        <item sd="0" x="797"/>
        <item sd="0" x="994"/>
        <item sd="0" x="330"/>
        <item sd="0" x="367"/>
        <item sd="0" x="953"/>
        <item sd="0" x="658"/>
        <item sd="0" x="783"/>
        <item sd="0" x="259"/>
        <item sd="0" x="205"/>
        <item sd="0" x="325"/>
        <item sd="0" x="717"/>
        <item sd="0" x="101"/>
        <item sd="0" x="499"/>
        <item sd="0" x="514"/>
        <item sd="0" x="659"/>
        <item sd="0" x="220"/>
        <item sd="0" x="198"/>
        <item sd="0" x="225"/>
        <item sd="0" x="945"/>
        <item sd="0" x="278"/>
        <item sd="0" x="354"/>
        <item sd="0" x="773"/>
        <item sd="0" x="272"/>
        <item sd="0" x="372"/>
        <item sd="0" x="825"/>
        <item sd="0" x="553"/>
        <item sd="0" x="766"/>
        <item sd="0" x="127"/>
        <item sd="0" x="728"/>
        <item sd="0" x="389"/>
        <item sd="0" x="823"/>
        <item sd="0" x="734"/>
        <item sd="0" x="413"/>
        <item sd="0" x="476"/>
        <item sd="0" x="88"/>
        <item sd="0" x="328"/>
        <item sd="0" x="652"/>
        <item sd="0" x="103"/>
        <item sd="0" x="897"/>
        <item sd="0" x="993"/>
        <item sd="0" x="211"/>
        <item sd="0" x="595"/>
        <item sd="0" x="962"/>
        <item sd="0" x="988"/>
        <item sd="0" x="920"/>
        <item sd="0" x="314"/>
        <item sd="0" x="461"/>
        <item sd="0" x="850"/>
        <item sd="0" x="253"/>
        <item sd="0" x="396"/>
        <item sd="0" x="872"/>
        <item sd="0" x="401"/>
        <item sd="0" x="960"/>
        <item sd="0" x="150"/>
        <item sd="0" x="895"/>
        <item sd="0" x="277"/>
        <item sd="0" x="7"/>
        <item sd="0" x="22"/>
        <item sd="0" x="577"/>
        <item sd="0" x="941"/>
        <item sd="0" x="732"/>
        <item sd="0" x="677"/>
        <item sd="0" x="656"/>
        <item sd="0" x="538"/>
        <item sd="0" x="581"/>
        <item sd="0" x="173"/>
        <item sd="0" x="526"/>
        <item sd="0" x="501"/>
        <item sd="0" x="229"/>
        <item sd="0" x="673"/>
        <item sd="0" x="100"/>
        <item sd="0" x="534"/>
        <item sd="0" x="264"/>
        <item sd="0" x="733"/>
        <item sd="0" x="617"/>
        <item sd="0" x="493"/>
        <item sd="0" x="966"/>
        <item sd="0" x="535"/>
        <item sd="0" x="355"/>
        <item sd="0" x="209"/>
        <item sd="0" x="125"/>
        <item sd="0" x="230"/>
        <item sd="0" x="661"/>
        <item sd="0" x="886"/>
        <item sd="0" x="913"/>
        <item sd="0" x="689"/>
        <item sd="0" x="765"/>
        <item sd="0" x="570"/>
        <item sd="0" x="400"/>
        <item sd="0" x="745"/>
        <item sd="0" x="768"/>
        <item sd="0" x="893"/>
        <item sd="0" x="204"/>
        <item sd="0" x="685"/>
        <item sd="0" x="138"/>
        <item sd="0" x="129"/>
        <item sd="0" x="924"/>
        <item sd="0" x="69"/>
        <item sd="0" x="238"/>
        <item sd="0" x="419"/>
        <item sd="0" x="393"/>
        <item sd="0" x="490"/>
        <item sd="0" x="992"/>
        <item sd="0" x="638"/>
        <item sd="0" x="358"/>
        <item sd="0" x="767"/>
        <item sd="0" x="327"/>
        <item sd="0" x="616"/>
        <item sd="0" x="154"/>
        <item sd="0" x="757"/>
        <item sd="0" x="464"/>
        <item sd="0" x="660"/>
        <item sd="0" x="890"/>
        <item sd="0" x="110"/>
        <item sd="0" x="748"/>
        <item sd="0" x="975"/>
        <item sd="0" x="601"/>
        <item sd="0" x="319"/>
        <item sd="0" x="549"/>
        <item sd="0" x="572"/>
        <item sd="0" x="190"/>
        <item sd="0" x="569"/>
        <item sd="0" x="841"/>
        <item sd="0" x="106"/>
        <item sd="0" x="833"/>
        <item sd="0" x="411"/>
        <item sd="0" x="482"/>
        <item sd="0" x="123"/>
        <item sd="0" x="764"/>
        <item sd="0" x="285"/>
        <item sd="0" x="4"/>
        <item sd="0" x="781"/>
        <item sd="0" x="63"/>
        <item sd="0" x="460"/>
        <item sd="0" x="428"/>
        <item sd="0" x="170"/>
        <item sd="0" x="47"/>
        <item sd="0" x="451"/>
        <item sd="0" x="25"/>
        <item sd="0" x="186"/>
        <item sd="0" x="85"/>
        <item sd="0" x="255"/>
        <item sd="0" x="76"/>
        <item sd="0" x="178"/>
        <item sd="0" x="308"/>
        <item sd="0" x="444"/>
        <item sd="0" x="340"/>
        <item sd="0" x="780"/>
        <item sd="0" x="398"/>
        <item sd="0" x="376"/>
        <item sd="0" x="315"/>
        <item sd="0" x="453"/>
        <item sd="0" x="339"/>
        <item sd="0" x="216"/>
        <item sd="0" x="141"/>
        <item sd="0" x="406"/>
        <item sd="0" x="427"/>
        <item sd="0" x="881"/>
        <item sd="0" x="417"/>
        <item sd="0" x="653"/>
        <item sd="0" x="34"/>
        <item sd="0" x="692"/>
        <item sd="0" x="87"/>
        <item sd="0" x="15"/>
        <item sd="0" x="49"/>
        <item sd="0" x="483"/>
        <item sd="0" x="332"/>
        <item sd="0" x="66"/>
        <item sd="0" x="263"/>
        <item sd="0" x="166"/>
        <item sd="0" x="18"/>
        <item sd="0" x="473"/>
        <item sd="0" x="558"/>
        <item sd="0" x="655"/>
        <item sd="0" x="122"/>
        <item sd="0" x="313"/>
        <item sd="0" x="139"/>
        <item sd="0" x="326"/>
        <item sd="0" x="873"/>
        <item sd="0" x="519"/>
        <item sd="0" x="719"/>
        <item sd="0" x="305"/>
        <item sd="0" x="257"/>
        <item sd="0" x="769"/>
        <item sd="0" x="634"/>
        <item sd="0" x="80"/>
        <item sd="0" x="434"/>
        <item sd="0" x="790"/>
        <item sd="0" x="904"/>
        <item sd="0" x="584"/>
        <item sd="0" x="520"/>
        <item sd="0" x="418"/>
        <item sd="0" x="925"/>
        <item sd="0" x="163"/>
        <item sd="0" x="632"/>
        <item sd="0" x="495"/>
        <item sd="0" x="351"/>
        <item sd="0" x="41"/>
        <item sd="0" x="226"/>
        <item sd="0" x="693"/>
        <item sd="0" x="618"/>
        <item sd="0" x="295"/>
        <item sd="0" x="114"/>
        <item sd="0" x="573"/>
        <item sd="0" x="878"/>
        <item sd="0" x="290"/>
        <item sd="0" x="448"/>
        <item sd="0" x="84"/>
        <item sd="0" x="337"/>
        <item sd="0" x="741"/>
        <item sd="0" x="589"/>
        <item sd="0" x="275"/>
        <item sd="0" x="459"/>
        <item sd="0" x="679"/>
        <item sd="0" x="309"/>
        <item sd="0" x="770"/>
        <item sd="0" x="509"/>
        <item sd="0" x="883"/>
        <item sd="0" x="909"/>
        <item sd="0" x="236"/>
        <item sd="0" x="181"/>
        <item sd="0" x="657"/>
        <item sd="0" x="852"/>
        <item sd="0" x="342"/>
        <item sd="0" x="916"/>
        <item sd="0" x="720"/>
        <item sd="0" x="152"/>
        <item sd="0" x="822"/>
        <item sd="0" x="134"/>
        <item sd="0" x="854"/>
        <item sd="0" x="530"/>
        <item sd="0" x="153"/>
        <item sd="0" x="89"/>
        <item sd="0" x="477"/>
        <item sd="0" x="431"/>
        <item sd="0" x="868"/>
        <item sd="0" x="691"/>
        <item sd="0" x="463"/>
        <item sd="0" x="814"/>
        <item sd="0" x="284"/>
        <item sd="0" x="985"/>
        <item sd="0" x="30"/>
        <item sd="0" x="987"/>
        <item sd="0" x="336"/>
        <item sd="0" x="779"/>
        <item sd="0" x="919"/>
        <item sd="0" x="321"/>
        <item sd="0" x="109"/>
        <item sd="0" x="605"/>
        <item sd="0" x="375"/>
        <item sd="0" x="192"/>
        <item sd="0" x="298"/>
        <item sd="0" x="201"/>
        <item sd="0" x="75"/>
        <item sd="0" x="869"/>
        <item sd="0" x="529"/>
        <item sd="0" x="240"/>
        <item sd="0" x="786"/>
        <item sd="0" x="159"/>
        <item sd="0" x="552"/>
        <item sd="0" x="445"/>
        <item sd="0" x="269"/>
        <item sd="0" x="410"/>
        <item sd="0" x="929"/>
        <item sd="0" x="955"/>
        <item sd="0" x="954"/>
        <item sd="0" x="0"/>
        <item sd="0" x="113"/>
        <item sd="0" x="27"/>
        <item sd="0" x="108"/>
        <item sd="0" x="654"/>
        <item sd="0" x="811"/>
        <item sd="0" x="296"/>
        <item sd="0" x="550"/>
        <item sd="0" x="437"/>
        <item sd="0" x="364"/>
        <item sd="0" x="792"/>
        <item sd="0" x="744"/>
        <item sd="0" x="892"/>
        <item sd="0" x="592"/>
        <item sd="0" x="839"/>
        <item sd="0" x="571"/>
        <item sd="0" x="98"/>
        <item sd="0" x="301"/>
        <item sd="0" x="172"/>
        <item sd="0" x="426"/>
        <item sd="0" x="292"/>
        <item sd="0" x="608"/>
        <item sd="0" x="283"/>
        <item sd="0" x="304"/>
        <item sd="0" x="222"/>
        <item sd="0" x="119"/>
        <item sd="0" x="270"/>
        <item sd="0" x="808"/>
        <item sd="0" x="403"/>
        <item sd="0" x="866"/>
        <item sd="0" x="857"/>
        <item sd="0" x="540"/>
        <item sd="0" x="842"/>
        <item sd="0" x="378"/>
        <item sd="0" x="335"/>
        <item sd="0" x="876"/>
        <item sd="0" x="801"/>
        <item sd="0" x="9"/>
        <item sd="0" x="597"/>
        <item sd="0" x="311"/>
        <item sd="0" x="318"/>
        <item sd="0" x="353"/>
        <item sd="0" x="763"/>
        <item sd="0" x="91"/>
        <item sd="0" x="859"/>
        <item sd="0" x="55"/>
        <item sd="0" x="863"/>
        <item sd="0" x="619"/>
        <item sd="0" x="53"/>
        <item sd="0" x="424"/>
        <item sd="0" x="575"/>
        <item sd="0" x="239"/>
        <item sd="0" x="32"/>
        <item sd="0" x="963"/>
        <item sd="0" x="291"/>
        <item sd="0" x="235"/>
        <item sd="0" x="840"/>
        <item sd="0" x="555"/>
        <item sd="0" x="826"/>
        <item sd="0" x="58"/>
        <item sd="0" x="294"/>
        <item sd="0" x="887"/>
        <item sd="0" x="603"/>
        <item sd="0" x="456"/>
        <item sd="0" x="524"/>
        <item sd="0" x="777"/>
        <item sd="0" x="551"/>
        <item sd="0" x="194"/>
        <item sd="0" x="902"/>
        <item sd="0" x="967"/>
        <item sd="0" x="845"/>
        <item sd="0" x="82"/>
        <item sd="0" x="208"/>
        <item sd="0" x="145"/>
        <item sd="0" x="435"/>
        <item sd="0" x="135"/>
        <item sd="0" x="11"/>
        <item sd="0" x="586"/>
        <item sd="0" x="688"/>
        <item sd="0" x="78"/>
        <item sd="0" x="968"/>
        <item sd="0" x="366"/>
        <item sd="0" x="341"/>
        <item sd="0" x="151"/>
        <item sd="0" x="560"/>
        <item sd="0" x="932"/>
        <item sd="0" x="102"/>
        <item sd="0" x="1"/>
        <item sd="0" x="37"/>
        <item sd="0" x="789"/>
        <item sd="0" x="245"/>
        <item sd="0" x="6"/>
        <item sd="0" x="196"/>
        <item sd="0" x="694"/>
        <item sd="0" x="884"/>
        <item sd="0" x="633"/>
        <item sd="0" x="807"/>
        <item sd="0" x="64"/>
        <item sd="0" x="914"/>
        <item sd="0" x="711"/>
        <item sd="0" x="164"/>
        <item sd="0" x="454"/>
        <item sd="0" x="628"/>
        <item sd="0" x="562"/>
        <item sd="0" x="818"/>
        <item sd="0" x="496"/>
        <item sd="0" x="505"/>
        <item sd="0" x="944"/>
        <item sd="0" x="612"/>
        <item sd="0" x="718"/>
        <item sd="0" x="794"/>
        <item sd="0" x="93"/>
        <item sd="0" x="753"/>
        <item sd="0" x="695"/>
        <item sd="0" x="433"/>
        <item sd="0" x="381"/>
        <item sd="0" x="894"/>
        <item sd="0" x="160"/>
        <item sd="0" x="516"/>
        <item sd="0" x="870"/>
        <item sd="0" x="784"/>
        <item sd="0" x="756"/>
        <item sd="0" x="443"/>
        <item sd="0" x="322"/>
        <item sd="0" x="365"/>
        <item sd="0" x="331"/>
        <item sd="0" x="642"/>
        <item sd="0" x="508"/>
        <item sd="0" x="776"/>
        <item sd="0" x="971"/>
        <item sd="0" x="621"/>
        <item sd="0" x="10"/>
        <item sd="0" x="158"/>
        <item sd="0" x="956"/>
        <item sd="0" x="793"/>
        <item sd="0" x="21"/>
        <item sd="0" x="755"/>
        <item sd="0" x="834"/>
        <item sd="0" x="228"/>
        <item sd="0" x="175"/>
        <item sd="0" x="678"/>
        <item sd="0" x="752"/>
        <item sd="0" x="484"/>
        <item sd="0" x="698"/>
        <item t="default" sd="0"/>
      </items>
      <autoSortScope>
        <pivotArea dataOnly="0" outline="0" fieldPosition="0">
          <references count="1">
            <reference field="4294967294" count="1" selected="0">
              <x v="0"/>
            </reference>
          </references>
        </pivotArea>
      </autoSortScope>
    </pivotField>
    <pivotField showAll="0"/>
    <pivotField showAll="0"/>
    <pivotField showAll="0">
      <items count="20">
        <item x="17"/>
        <item x="11"/>
        <item x="3"/>
        <item x="2"/>
        <item x="1"/>
        <item x="7"/>
        <item x="9"/>
        <item x="15"/>
        <item x="0"/>
        <item x="5"/>
        <item x="10"/>
        <item x="13"/>
        <item x="6"/>
        <item x="16"/>
        <item x="14"/>
        <item x="4"/>
        <item x="8"/>
        <item x="12"/>
        <item x="18"/>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axis="axisRow" showAll="0">
      <items count="20">
        <item x="17"/>
        <item x="11"/>
        <item x="3"/>
        <item x="2"/>
        <item x="1"/>
        <item x="7"/>
        <item x="9"/>
        <item x="15"/>
        <item x="0"/>
        <item x="5"/>
        <item x="10"/>
        <item x="13"/>
        <item x="6"/>
        <item x="16"/>
        <item x="14"/>
        <item x="4"/>
        <item x="8"/>
        <item x="12"/>
        <item x="18"/>
        <item t="default"/>
      </items>
    </pivotField>
    <pivotField axis="axisRow" showAll="0">
      <items count="52">
        <item x="36"/>
        <item x="44"/>
        <item x="8"/>
        <item x="30"/>
        <item x="48"/>
        <item x="18"/>
        <item x="7"/>
        <item x="6"/>
        <item x="9"/>
        <item x="41"/>
        <item x="17"/>
        <item x="11"/>
        <item x="45"/>
        <item x="43"/>
        <item x="12"/>
        <item x="49"/>
        <item x="33"/>
        <item x="32"/>
        <item x="0"/>
        <item x="22"/>
        <item x="42"/>
        <item x="28"/>
        <item x="31"/>
        <item x="2"/>
        <item x="26"/>
        <item x="25"/>
        <item x="37"/>
        <item x="40"/>
        <item x="10"/>
        <item x="46"/>
        <item x="27"/>
        <item x="14"/>
        <item x="47"/>
        <item x="15"/>
        <item x="13"/>
        <item x="3"/>
        <item x="50"/>
        <item x="21"/>
        <item x="29"/>
        <item x="4"/>
        <item x="19"/>
        <item x="34"/>
        <item x="38"/>
        <item x="16"/>
        <item x="23"/>
        <item x="35"/>
        <item x="20"/>
        <item x="5"/>
        <item x="1"/>
        <item x="24"/>
        <item x="3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3">
    <field x="1"/>
    <field x="15"/>
    <field x="14"/>
  </rowFields>
  <rowItems count="11">
    <i>
      <x v="179"/>
    </i>
    <i>
      <x v="92"/>
    </i>
    <i>
      <x v="626"/>
    </i>
    <i>
      <x v="956"/>
    </i>
    <i>
      <x v="400"/>
    </i>
    <i>
      <x v="976"/>
    </i>
    <i>
      <x v="443"/>
    </i>
    <i>
      <x v="310"/>
    </i>
    <i>
      <x v="279"/>
    </i>
    <i>
      <x v="2"/>
    </i>
    <i t="grand">
      <x/>
    </i>
  </rowItems>
  <colFields count="1">
    <field x="-2"/>
  </colFields>
  <colItems count="2">
    <i>
      <x/>
    </i>
    <i i="1">
      <x v="1"/>
    </i>
  </colItems>
  <dataFields count="2">
    <dataField name="% Subscriber Increase Last 30 Days" fld="23" subtotal="average" baseField="1" baseItem="250" numFmtId="9"/>
    <dataField name="Subscribers Last 30 Days" fld="12" subtotal="average" baseField="1" baseItem="250"/>
  </dataFields>
  <formats count="80">
    <format dxfId="392">
      <pivotArea type="all" dataOnly="0" outline="0" fieldPosition="0"/>
    </format>
    <format dxfId="391">
      <pivotArea outline="0" collapsedLevelsAreSubtotals="1" fieldPosition="0"/>
    </format>
    <format dxfId="390">
      <pivotArea field="15" type="button" dataOnly="0" labelOnly="1" outline="0" axis="axisRow" fieldPosition="1"/>
    </format>
    <format dxfId="389">
      <pivotArea dataOnly="0" labelOnly="1" fieldPosition="0">
        <references count="1">
          <reference field="15" count="0"/>
        </references>
      </pivotArea>
    </format>
    <format dxfId="388">
      <pivotArea dataOnly="0" labelOnly="1" grandRow="1" outline="0" fieldPosition="0"/>
    </format>
    <format dxfId="387">
      <pivotArea dataOnly="0" labelOnly="1" fieldPosition="0">
        <references count="2">
          <reference field="1" count="10">
            <x v="55"/>
            <x v="137"/>
            <x v="188"/>
            <x v="322"/>
            <x v="328"/>
            <x v="342"/>
            <x v="411"/>
            <x v="518"/>
            <x v="556"/>
            <x v="991"/>
          </reference>
          <reference field="15" count="0" selected="0"/>
        </references>
      </pivotArea>
    </format>
    <format dxfId="386">
      <pivotArea dataOnly="0" labelOnly="1" outline="0" axis="axisValues" fieldPosition="0"/>
    </format>
    <format dxfId="385">
      <pivotArea type="all" dataOnly="0" outline="0" fieldPosition="0"/>
    </format>
    <format dxfId="384">
      <pivotArea outline="0" collapsedLevelsAreSubtotals="1" fieldPosition="0"/>
    </format>
    <format dxfId="383">
      <pivotArea field="15" type="button" dataOnly="0" labelOnly="1" outline="0" axis="axisRow" fieldPosition="1"/>
    </format>
    <format dxfId="382">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81">
      <pivotArea dataOnly="0" labelOnly="1" fieldPosition="0">
        <references count="1">
          <reference field="15" count="1">
            <x v="50"/>
          </reference>
        </references>
      </pivotArea>
    </format>
    <format dxfId="380">
      <pivotArea dataOnly="0" labelOnly="1" grandRow="1" outline="0" fieldPosition="0"/>
    </format>
    <format dxfId="379">
      <pivotArea dataOnly="0" labelOnly="1" fieldPosition="0">
        <references count="2">
          <reference field="1" count="1">
            <x v="482"/>
          </reference>
          <reference field="15" count="1" selected="0">
            <x v="0"/>
          </reference>
        </references>
      </pivotArea>
    </format>
    <format dxfId="378">
      <pivotArea dataOnly="0" labelOnly="1" fieldPosition="0">
        <references count="2">
          <reference field="1" count="1">
            <x v="578"/>
          </reference>
          <reference field="15" count="1" selected="0">
            <x v="1"/>
          </reference>
        </references>
      </pivotArea>
    </format>
    <format dxfId="377">
      <pivotArea dataOnly="0" labelOnly="1" fieldPosition="0">
        <references count="2">
          <reference field="1" count="10">
            <x v="43"/>
            <x v="108"/>
            <x v="227"/>
            <x v="240"/>
            <x v="272"/>
            <x v="452"/>
            <x v="514"/>
            <x v="630"/>
            <x v="686"/>
            <x v="816"/>
          </reference>
          <reference field="15" count="1" selected="0">
            <x v="2"/>
          </reference>
        </references>
      </pivotArea>
    </format>
    <format dxfId="376">
      <pivotArea dataOnly="0" labelOnly="1" fieldPosition="0">
        <references count="2">
          <reference field="1" count="9">
            <x v="118"/>
            <x v="149"/>
            <x v="348"/>
            <x v="349"/>
            <x v="391"/>
            <x v="454"/>
            <x v="461"/>
            <x v="801"/>
            <x v="842"/>
          </reference>
          <reference field="15" count="1" selected="0">
            <x v="3"/>
          </reference>
        </references>
      </pivotArea>
    </format>
    <format dxfId="375">
      <pivotArea dataOnly="0" labelOnly="1" fieldPosition="0">
        <references count="2">
          <reference field="1" count="1">
            <x v="388"/>
          </reference>
          <reference field="15" count="1" selected="0">
            <x v="4"/>
          </reference>
        </references>
      </pivotArea>
    </format>
    <format dxfId="374">
      <pivotArea dataOnly="0" labelOnly="1" fieldPosition="0">
        <references count="2">
          <reference field="1" count="1">
            <x v="682"/>
          </reference>
          <reference field="15" count="1" selected="0">
            <x v="5"/>
          </reference>
        </references>
      </pivotArea>
    </format>
    <format dxfId="373">
      <pivotArea dataOnly="0" labelOnly="1" fieldPosition="0">
        <references count="2">
          <reference field="1" count="10">
            <x v="137"/>
            <x v="249"/>
            <x v="273"/>
            <x v="291"/>
            <x v="322"/>
            <x v="502"/>
            <x v="519"/>
            <x v="679"/>
            <x v="896"/>
            <x v="910"/>
          </reference>
          <reference field="15" count="1" selected="0">
            <x v="6"/>
          </reference>
        </references>
      </pivotArea>
    </format>
    <format dxfId="372">
      <pivotArea dataOnly="0" labelOnly="1" fieldPosition="0">
        <references count="2">
          <reference field="1" count="10">
            <x v="224"/>
            <x v="270"/>
            <x v="419"/>
            <x v="636"/>
            <x v="720"/>
            <x v="770"/>
            <x v="813"/>
            <x v="870"/>
            <x v="875"/>
            <x v="902"/>
          </reference>
          <reference field="15" count="1" selected="0">
            <x v="7"/>
          </reference>
        </references>
      </pivotArea>
    </format>
    <format dxfId="371">
      <pivotArea dataOnly="0" labelOnly="1" fieldPosition="0">
        <references count="2">
          <reference field="1" count="4">
            <x v="199"/>
            <x v="346"/>
            <x v="373"/>
            <x v="413"/>
          </reference>
          <reference field="15" count="1" selected="0">
            <x v="8"/>
          </reference>
        </references>
      </pivotArea>
    </format>
    <format dxfId="370">
      <pivotArea dataOnly="0" labelOnly="1" fieldPosition="0">
        <references count="2">
          <reference field="1" count="1">
            <x v="957"/>
          </reference>
          <reference field="15" count="1" selected="0">
            <x v="9"/>
          </reference>
        </references>
      </pivotArea>
    </format>
    <format dxfId="369">
      <pivotArea dataOnly="0" labelOnly="1" fieldPosition="0">
        <references count="2">
          <reference field="1" count="10">
            <x v="51"/>
            <x v="58"/>
            <x v="134"/>
            <x v="157"/>
            <x v="250"/>
            <x v="381"/>
            <x v="394"/>
            <x v="424"/>
            <x v="717"/>
            <x v="835"/>
          </reference>
          <reference field="15" count="1" selected="0">
            <x v="10"/>
          </reference>
        </references>
      </pivotArea>
    </format>
    <format dxfId="368">
      <pivotArea dataOnly="0" labelOnly="1" fieldPosition="0">
        <references count="2">
          <reference field="1" count="1">
            <x v="15"/>
          </reference>
          <reference field="15" count="1" selected="0">
            <x v="11"/>
          </reference>
        </references>
      </pivotArea>
    </format>
    <format dxfId="367">
      <pivotArea dataOnly="0" labelOnly="1" fieldPosition="0">
        <references count="2">
          <reference field="1" count="2">
            <x v="219"/>
            <x v="668"/>
          </reference>
          <reference field="15" count="1" selected="0">
            <x v="12"/>
          </reference>
        </references>
      </pivotArea>
    </format>
    <format dxfId="366">
      <pivotArea dataOnly="0" labelOnly="1" fieldPosition="0">
        <references count="2">
          <reference field="1" count="2">
            <x v="561"/>
            <x v="953"/>
          </reference>
          <reference field="15" count="1" selected="0">
            <x v="13"/>
          </reference>
        </references>
      </pivotArea>
    </format>
    <format dxfId="365">
      <pivotArea dataOnly="0" labelOnly="1" fieldPosition="0">
        <references count="2">
          <reference field="1" count="1">
            <x v="274"/>
          </reference>
          <reference field="15" count="1" selected="0">
            <x v="14"/>
          </reference>
        </references>
      </pivotArea>
    </format>
    <format dxfId="364">
      <pivotArea dataOnly="0" labelOnly="1" fieldPosition="0">
        <references count="2">
          <reference field="1" count="1">
            <x v="121"/>
          </reference>
          <reference field="15" count="1" selected="0">
            <x v="15"/>
          </reference>
        </references>
      </pivotArea>
    </format>
    <format dxfId="363">
      <pivotArea dataOnly="0" labelOnly="1" fieldPosition="0">
        <references count="2">
          <reference field="1" count="6">
            <x v="175"/>
            <x v="281"/>
            <x v="493"/>
            <x v="735"/>
            <x v="756"/>
            <x v="992"/>
          </reference>
          <reference field="15" count="1" selected="0">
            <x v="16"/>
          </reference>
        </references>
      </pivotArea>
    </format>
    <format dxfId="362">
      <pivotArea dataOnly="0" labelOnly="1" fieldPosition="0">
        <references count="2">
          <reference field="1" count="7">
            <x v="90"/>
            <x v="171"/>
            <x v="333"/>
            <x v="450"/>
            <x v="857"/>
            <x v="933"/>
            <x v="935"/>
          </reference>
          <reference field="15" count="1" selected="0">
            <x v="17"/>
          </reference>
        </references>
      </pivotArea>
    </format>
    <format dxfId="361">
      <pivotArea dataOnly="0" labelOnly="1" fieldPosition="0">
        <references count="2">
          <reference field="1" count="10">
            <x v="151"/>
            <x v="164"/>
            <x v="311"/>
            <x v="715"/>
            <x v="723"/>
            <x v="748"/>
            <x v="851"/>
            <x v="853"/>
            <x v="982"/>
            <x v="986"/>
          </reference>
          <reference field="15" count="1" selected="0">
            <x v="18"/>
          </reference>
        </references>
      </pivotArea>
    </format>
    <format dxfId="360">
      <pivotArea dataOnly="0" labelOnly="1" fieldPosition="0">
        <references count="2">
          <reference field="1" count="10">
            <x v="34"/>
            <x v="78"/>
            <x v="82"/>
            <x v="196"/>
            <x v="285"/>
            <x v="364"/>
            <x v="400"/>
            <x v="666"/>
            <x v="680"/>
            <x v="841"/>
          </reference>
          <reference field="15" count="1" selected="0">
            <x v="19"/>
          </reference>
        </references>
      </pivotArea>
    </format>
    <format dxfId="359">
      <pivotArea dataOnly="0" labelOnly="1" fieldPosition="0">
        <references count="2">
          <reference field="1" count="2">
            <x v="543"/>
            <x v="969"/>
          </reference>
          <reference field="15" count="1" selected="0">
            <x v="20"/>
          </reference>
        </references>
      </pivotArea>
    </format>
    <format dxfId="358">
      <pivotArea dataOnly="0" labelOnly="1" fieldPosition="0">
        <references count="2">
          <reference field="1" count="1">
            <x v="384"/>
          </reference>
          <reference field="15" count="1" selected="0">
            <x v="21"/>
          </reference>
        </references>
      </pivotArea>
    </format>
    <format dxfId="357">
      <pivotArea dataOnly="0" labelOnly="1" fieldPosition="0">
        <references count="2">
          <reference field="1" count="2">
            <x v="194"/>
            <x v="625"/>
          </reference>
          <reference field="15" count="1" selected="0">
            <x v="22"/>
          </reference>
        </references>
      </pivotArea>
    </format>
    <format dxfId="356">
      <pivotArea dataOnly="0" labelOnly="1" fieldPosition="0">
        <references count="2">
          <reference field="1" count="5">
            <x v="85"/>
            <x v="377"/>
            <x v="417"/>
            <x v="641"/>
            <x v="702"/>
          </reference>
          <reference field="15" count="1" selected="0">
            <x v="23"/>
          </reference>
        </references>
      </pivotArea>
    </format>
    <format dxfId="355">
      <pivotArea dataOnly="0" labelOnly="1" fieldPosition="0">
        <references count="2">
          <reference field="1" count="3">
            <x v="423"/>
            <x v="836"/>
            <x v="951"/>
          </reference>
          <reference field="15" count="1" selected="0">
            <x v="24"/>
          </reference>
        </references>
      </pivotArea>
    </format>
    <format dxfId="354">
      <pivotArea dataOnly="0" labelOnly="1" fieldPosition="0">
        <references count="2">
          <reference field="1" count="1">
            <x v="20"/>
          </reference>
          <reference field="15" count="1" selected="0">
            <x v="25"/>
          </reference>
        </references>
      </pivotArea>
    </format>
    <format dxfId="353">
      <pivotArea dataOnly="0" labelOnly="1" fieldPosition="0">
        <references count="2">
          <reference field="1" count="1">
            <x v="197"/>
          </reference>
          <reference field="15" count="1" selected="0">
            <x v="26"/>
          </reference>
        </references>
      </pivotArea>
    </format>
    <format dxfId="352">
      <pivotArea dataOnly="0" labelOnly="1" fieldPosition="0">
        <references count="2">
          <reference field="1" count="1">
            <x v="468"/>
          </reference>
          <reference field="15" count="1" selected="0">
            <x v="27"/>
          </reference>
        </references>
      </pivotArea>
    </format>
    <format dxfId="351">
      <pivotArea dataOnly="0" labelOnly="1" fieldPosition="0">
        <references count="2">
          <reference field="1" count="10">
            <x v="77"/>
            <x v="81"/>
            <x v="298"/>
            <x v="412"/>
            <x v="441"/>
            <x v="498"/>
            <x v="505"/>
            <x v="533"/>
            <x v="571"/>
            <x v="941"/>
          </reference>
          <reference field="15" count="1" selected="0">
            <x v="28"/>
          </reference>
        </references>
      </pivotArea>
    </format>
    <format dxfId="350">
      <pivotArea dataOnly="0" labelOnly="1" fieldPosition="0">
        <references count="2">
          <reference field="1" count="1">
            <x v="699"/>
          </reference>
          <reference field="15" count="1" selected="0">
            <x v="29"/>
          </reference>
        </references>
      </pivotArea>
    </format>
    <format dxfId="349">
      <pivotArea dataOnly="0" labelOnly="1" fieldPosition="0">
        <references count="2">
          <reference field="1" count="3">
            <x v="606"/>
            <x v="754"/>
            <x v="955"/>
          </reference>
          <reference field="15" count="1" selected="0">
            <x v="30"/>
          </reference>
        </references>
      </pivotArea>
    </format>
    <format dxfId="348">
      <pivotArea dataOnly="0" labelOnly="1" fieldPosition="0">
        <references count="2">
          <reference field="1" count="7">
            <x v="64"/>
            <x v="300"/>
            <x v="335"/>
            <x v="351"/>
            <x v="661"/>
            <x v="703"/>
            <x v="919"/>
          </reference>
          <reference field="15" count="1" selected="0">
            <x v="31"/>
          </reference>
        </references>
      </pivotArea>
    </format>
    <format dxfId="347">
      <pivotArea dataOnly="0" labelOnly="1" fieldPosition="0">
        <references count="2">
          <reference field="1" count="1">
            <x v="225"/>
          </reference>
          <reference field="15" count="1" selected="0">
            <x v="32"/>
          </reference>
        </references>
      </pivotArea>
    </format>
    <format dxfId="346">
      <pivotArea dataOnly="0" labelOnly="1" fieldPosition="0">
        <references count="2">
          <reference field="1" count="10">
            <x v="23"/>
            <x v="24"/>
            <x v="304"/>
            <x v="306"/>
            <x v="380"/>
            <x v="599"/>
            <x v="664"/>
            <x v="667"/>
            <x v="916"/>
            <x v="988"/>
          </reference>
          <reference field="15" count="1" selected="0">
            <x v="33"/>
          </reference>
        </references>
      </pivotArea>
    </format>
    <format dxfId="345">
      <pivotArea dataOnly="0" labelOnly="1" fieldPosition="0">
        <references count="2">
          <reference field="1" count="6">
            <x v="80"/>
            <x v="339"/>
            <x v="503"/>
            <x v="604"/>
            <x v="622"/>
            <x v="669"/>
          </reference>
          <reference field="15" count="1" selected="0">
            <x v="34"/>
          </reference>
        </references>
      </pivotArea>
    </format>
    <format dxfId="344">
      <pivotArea dataOnly="0" labelOnly="1" fieldPosition="0">
        <references count="2">
          <reference field="1" count="10">
            <x v="301"/>
            <x v="345"/>
            <x v="469"/>
            <x v="473"/>
            <x v="476"/>
            <x v="523"/>
            <x v="815"/>
            <x v="860"/>
            <x v="948"/>
            <x v="959"/>
          </reference>
          <reference field="15" count="1" selected="0">
            <x v="35"/>
          </reference>
        </references>
      </pivotArea>
    </format>
    <format dxfId="343">
      <pivotArea dataOnly="0" labelOnly="1" fieldPosition="0">
        <references count="2">
          <reference field="1" count="1">
            <x v="215"/>
          </reference>
          <reference field="15" count="1" selected="0">
            <x v="36"/>
          </reference>
        </references>
      </pivotArea>
    </format>
    <format dxfId="342">
      <pivotArea dataOnly="0" labelOnly="1" fieldPosition="0">
        <references count="2">
          <reference field="1" count="10">
            <x v="4"/>
            <x v="83"/>
            <x v="426"/>
            <x v="557"/>
            <x v="691"/>
            <x v="725"/>
            <x v="946"/>
            <x v="952"/>
            <x v="960"/>
            <x v="963"/>
          </reference>
          <reference field="15" count="1" selected="0">
            <x v="37"/>
          </reference>
        </references>
      </pivotArea>
    </format>
    <format dxfId="341">
      <pivotArea dataOnly="0" labelOnly="1" fieldPosition="0">
        <references count="2">
          <reference field="1" count="3">
            <x v="464"/>
            <x v="580"/>
            <x v="705"/>
          </reference>
          <reference field="15" count="1" selected="0">
            <x v="38"/>
          </reference>
        </references>
      </pivotArea>
    </format>
    <format dxfId="340">
      <pivotArea dataOnly="0" labelOnly="1" fieldPosition="0">
        <references count="2">
          <reference field="1" count="11">
            <x v="5"/>
            <x v="84"/>
            <x v="109"/>
            <x v="353"/>
            <x v="389"/>
            <x v="421"/>
            <x v="431"/>
            <x v="559"/>
            <x v="618"/>
            <x v="739"/>
            <x v="956"/>
          </reference>
          <reference field="15" count="1" selected="0">
            <x v="39"/>
          </reference>
        </references>
      </pivotArea>
    </format>
    <format dxfId="339">
      <pivotArea dataOnly="0" labelOnly="1" fieldPosition="0">
        <references count="2">
          <reference field="1" count="10">
            <x v="70"/>
            <x v="153"/>
            <x v="244"/>
            <x v="460"/>
            <x v="549"/>
            <x v="818"/>
            <x v="822"/>
            <x v="847"/>
            <x v="876"/>
            <x v="915"/>
          </reference>
          <reference field="15" count="1" selected="0">
            <x v="40"/>
          </reference>
        </references>
      </pivotArea>
    </format>
    <format dxfId="338">
      <pivotArea dataOnly="0" labelOnly="1" fieldPosition="0">
        <references count="2">
          <reference field="1" count="5">
            <x v="72"/>
            <x v="551"/>
            <x v="585"/>
            <x v="626"/>
            <x v="687"/>
          </reference>
          <reference field="15" count="1" selected="0">
            <x v="41"/>
          </reference>
        </references>
      </pivotArea>
    </format>
    <format dxfId="337">
      <pivotArea dataOnly="0" labelOnly="1" fieldPosition="0">
        <references count="2">
          <reference field="1" count="1">
            <x v="277"/>
          </reference>
          <reference field="15" count="1" selected="0">
            <x v="42"/>
          </reference>
        </references>
      </pivotArea>
    </format>
    <format dxfId="336">
      <pivotArea dataOnly="0" labelOnly="1" fieldPosition="0">
        <references count="2">
          <reference field="1" count="12">
            <x v="41"/>
            <x v="49"/>
            <x v="143"/>
            <x v="144"/>
            <x v="307"/>
            <x v="309"/>
            <x v="323"/>
            <x v="430"/>
            <x v="695"/>
            <x v="922"/>
            <x v="962"/>
            <x v="978"/>
          </reference>
          <reference field="15" count="1" selected="0">
            <x v="43"/>
          </reference>
        </references>
      </pivotArea>
    </format>
    <format dxfId="335">
      <pivotArea dataOnly="0" labelOnly="1" fieldPosition="0">
        <references count="2">
          <reference field="1" count="6">
            <x v="96"/>
            <x v="251"/>
            <x v="446"/>
            <x v="592"/>
            <x v="621"/>
            <x v="776"/>
          </reference>
          <reference field="15" count="1" selected="0">
            <x v="44"/>
          </reference>
        </references>
      </pivotArea>
    </format>
    <format dxfId="334">
      <pivotArea dataOnly="0" labelOnly="1" fieldPosition="0">
        <references count="2">
          <reference field="1" count="8">
            <x v="455"/>
            <x v="597"/>
            <x v="732"/>
            <x v="734"/>
            <x v="880"/>
            <x v="949"/>
            <x v="950"/>
            <x v="973"/>
          </reference>
          <reference field="15" count="1" selected="0">
            <x v="45"/>
          </reference>
        </references>
      </pivotArea>
    </format>
    <format dxfId="333">
      <pivotArea dataOnly="0" labelOnly="1" fieldPosition="0">
        <references count="2">
          <reference field="1" count="7">
            <x v="42"/>
            <x v="275"/>
            <x v="614"/>
            <x v="726"/>
            <x v="727"/>
            <x v="772"/>
            <x v="976"/>
          </reference>
          <reference field="15" count="1" selected="0">
            <x v="46"/>
          </reference>
        </references>
      </pivotArea>
    </format>
    <format dxfId="332">
      <pivotArea dataOnly="0" labelOnly="1" fieldPosition="0">
        <references count="2">
          <reference field="1" count="10">
            <x v="7"/>
            <x v="28"/>
            <x v="159"/>
            <x v="182"/>
            <x v="189"/>
            <x v="234"/>
            <x v="447"/>
            <x v="566"/>
            <x v="612"/>
            <x v="638"/>
          </reference>
          <reference field="15" count="1" selected="0">
            <x v="47"/>
          </reference>
        </references>
      </pivotArea>
    </format>
    <format dxfId="331">
      <pivotArea dataOnly="0" labelOnly="1" fieldPosition="0">
        <references count="2">
          <reference field="1" count="10">
            <x v="156"/>
            <x v="293"/>
            <x v="569"/>
            <x v="579"/>
            <x v="642"/>
            <x v="755"/>
            <x v="888"/>
            <x v="927"/>
            <x v="938"/>
            <x v="942"/>
          </reference>
          <reference field="15" count="1" selected="0">
            <x v="48"/>
          </reference>
        </references>
      </pivotArea>
    </format>
    <format dxfId="330">
      <pivotArea dataOnly="0" labelOnly="1" fieldPosition="0">
        <references count="2">
          <reference field="1" count="1">
            <x v="934"/>
          </reference>
          <reference field="15" count="1" selected="0">
            <x v="49"/>
          </reference>
        </references>
      </pivotArea>
    </format>
    <format dxfId="329">
      <pivotArea dataOnly="0" labelOnly="1" fieldPosition="0">
        <references count="2">
          <reference field="1" count="3">
            <x v="267"/>
            <x v="477"/>
            <x v="649"/>
          </reference>
          <reference field="15" count="1" selected="0">
            <x v="50"/>
          </reference>
        </references>
      </pivotArea>
    </format>
    <format dxfId="328">
      <pivotArea dataOnly="0" labelOnly="1" outline="0" axis="axisValues" fieldPosition="0"/>
    </format>
    <format dxfId="327">
      <pivotArea type="all" dataOnly="0" outline="0" fieldPosition="0"/>
    </format>
    <format dxfId="326">
      <pivotArea outline="0" collapsedLevelsAreSubtotals="1" fieldPosition="0"/>
    </format>
    <format dxfId="325">
      <pivotArea field="15" type="button" dataOnly="0" labelOnly="1" outline="0" axis="axisRow" fieldPosition="1"/>
    </format>
    <format dxfId="324">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23">
      <pivotArea dataOnly="0" labelOnly="1" fieldPosition="0">
        <references count="1">
          <reference field="15" count="1">
            <x v="50"/>
          </reference>
        </references>
      </pivotArea>
    </format>
    <format dxfId="322">
      <pivotArea dataOnly="0" labelOnly="1" grandRow="1" outline="0" fieldPosition="0"/>
    </format>
    <format dxfId="321">
      <pivotArea dataOnly="0" labelOnly="1" outline="0" axis="axisValues" fieldPosition="0"/>
    </format>
    <format dxfId="320">
      <pivotArea type="all" dataOnly="0" outline="0" fieldPosition="0"/>
    </format>
    <format dxfId="319">
      <pivotArea outline="0" collapsedLevelsAreSubtotals="1" fieldPosition="0"/>
    </format>
    <format dxfId="318">
      <pivotArea field="15" type="button" dataOnly="0" labelOnly="1" outline="0" axis="axisRow" fieldPosition="1"/>
    </format>
    <format dxfId="317">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6">
      <pivotArea dataOnly="0" labelOnly="1" fieldPosition="0">
        <references count="1">
          <reference field="15" count="1">
            <x v="50"/>
          </reference>
        </references>
      </pivotArea>
    </format>
    <format dxfId="315">
      <pivotArea dataOnly="0" labelOnly="1" grandRow="1" outline="0" fieldPosition="0"/>
    </format>
    <format dxfId="314">
      <pivotArea dataOnly="0" labelOnly="1" outline="0" axis="axisValues" fieldPosition="0"/>
    </format>
    <format dxfId="313">
      <pivotArea outline="0" fieldPosition="0">
        <references count="1">
          <reference field="4294967294" count="1">
            <x v="0"/>
          </reference>
        </references>
      </pivotArea>
    </format>
  </formats>
  <chartFormats count="2">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_Country.Country" xr10:uid="{2C3FC111-12F5-4097-8518-A2084468077B}" sourceName="T_Country.Country">
  <pivotTables>
    <pivotTable tabId="17" name="PivotTable7"/>
    <pivotTable tabId="17" name="PivotTable6"/>
    <pivotTable tabId="17" name="PivotTable5"/>
  </pivotTables>
  <data>
    <tabular pivotCacheId="468805433">
      <items count="51">
        <i x="36" s="1"/>
        <i x="44" s="1"/>
        <i x="8" s="1"/>
        <i x="30" s="1"/>
        <i x="48" s="1"/>
        <i x="18" s="1"/>
        <i x="7" s="1"/>
        <i x="6" s="1"/>
        <i x="9" s="1"/>
        <i x="41" s="1"/>
        <i x="17" s="1"/>
        <i x="11" s="1"/>
        <i x="45" s="1"/>
        <i x="43" s="1"/>
        <i x="12" s="1"/>
        <i x="49" s="1"/>
        <i x="33" s="1"/>
        <i x="32" s="1"/>
        <i x="0" s="1"/>
        <i x="22" s="1"/>
        <i x="42" s="1"/>
        <i x="28" s="1"/>
        <i x="31" s="1"/>
        <i x="2" s="1"/>
        <i x="26" s="1"/>
        <i x="25" s="1"/>
        <i x="37" s="1"/>
        <i x="40" s="1"/>
        <i x="10" s="1"/>
        <i x="46" s="1"/>
        <i x="27" s="1"/>
        <i x="14" s="1"/>
        <i x="47" s="1"/>
        <i x="15" s="1"/>
        <i x="13" s="1"/>
        <i x="3" s="1"/>
        <i x="50" s="1"/>
        <i x="21" s="1"/>
        <i x="29" s="1"/>
        <i x="4" s="1"/>
        <i x="19" s="1"/>
        <i x="34" s="1"/>
        <i x="38" s="1"/>
        <i x="16" s="1"/>
        <i x="23" s="1"/>
        <i x="35" s="1"/>
        <i x="20" s="1"/>
        <i x="5" s="1"/>
        <i x="1" s="1"/>
        <i x="24" s="1"/>
        <i x="3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_Category.category" xr10:uid="{2A70C13D-7885-4A38-B323-CDBB97AE9BCD}" sourceName="T_Category.category">
  <pivotTables>
    <pivotTable tabId="17" name="PivotTable7"/>
    <pivotTable tabId="17" name="PivotTable6"/>
    <pivotTable tabId="17" name="PivotTable5"/>
  </pivotTables>
  <data>
    <tabular pivotCacheId="468805433">
      <items count="19">
        <i x="17" s="1"/>
        <i x="11" s="1"/>
        <i x="3" s="1"/>
        <i x="2" s="1"/>
        <i x="1" s="1"/>
        <i x="7" s="1"/>
        <i x="9" s="1"/>
        <i x="15" s="1"/>
        <i x="0" s="1"/>
        <i x="5" s="1"/>
        <i x="10" s="1"/>
        <i x="13" s="1"/>
        <i x="6" s="1"/>
        <i x="16" s="1"/>
        <i x="14" s="1"/>
        <i x="4" s="1"/>
        <i x="8" s="1"/>
        <i x="12" s="1"/>
        <i x="1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_Country.Country1" xr10:uid="{4D3F5C9E-4133-499D-A912-300EEC51AB72}" sourceName="T_Country.Country">
  <pivotTables>
    <pivotTable tabId="17" name="PivotTable9"/>
    <pivotTable tabId="17" name="PivotTable4"/>
  </pivotTables>
  <data>
    <tabular pivotCacheId="468805433">
      <items count="51">
        <i x="36" s="1"/>
        <i x="44" s="1"/>
        <i x="8" s="1"/>
        <i x="30" s="1"/>
        <i x="48" s="1"/>
        <i x="18" s="1"/>
        <i x="7" s="1"/>
        <i x="6" s="1"/>
        <i x="9" s="1"/>
        <i x="41" s="1"/>
        <i x="17" s="1"/>
        <i x="11" s="1"/>
        <i x="45" s="1"/>
        <i x="43" s="1"/>
        <i x="12" s="1"/>
        <i x="49" s="1"/>
        <i x="33" s="1"/>
        <i x="32" s="1"/>
        <i x="0" s="1"/>
        <i x="22" s="1"/>
        <i x="42" s="1"/>
        <i x="28" s="1"/>
        <i x="31" s="1"/>
        <i x="2" s="1"/>
        <i x="26" s="1"/>
        <i x="25" s="1"/>
        <i x="37" s="1"/>
        <i x="40" s="1"/>
        <i x="10" s="1"/>
        <i x="46" s="1"/>
        <i x="27" s="1"/>
        <i x="14" s="1"/>
        <i x="47" s="1"/>
        <i x="15" s="1"/>
        <i x="13" s="1"/>
        <i x="3" s="1"/>
        <i x="50" s="1"/>
        <i x="21" s="1"/>
        <i x="29" s="1"/>
        <i x="4" s="1"/>
        <i x="19" s="1"/>
        <i x="34" s="1"/>
        <i x="38" s="1"/>
        <i x="16" s="1"/>
        <i x="23" s="1"/>
        <i x="35" s="1"/>
        <i x="20" s="1"/>
        <i x="5" s="1"/>
        <i x="1" s="1"/>
        <i x="24" s="1"/>
        <i x="3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_Category.category1" xr10:uid="{AF30B88C-2DD0-45A0-8A58-D2ACF88E1245}" sourceName="T_Category.category">
  <pivotTables>
    <pivotTable tabId="17" name="PivotTable9"/>
  </pivotTables>
  <data>
    <tabular pivotCacheId="468805433">
      <items count="19">
        <i x="17" s="1"/>
        <i x="11" s="1"/>
        <i x="3" s="1"/>
        <i x="2" s="1"/>
        <i x="1" s="1"/>
        <i x="7" s="1"/>
        <i x="9" s="1"/>
        <i x="15" s="1"/>
        <i x="0" s="1"/>
        <i x="5" s="1"/>
        <i x="10" s="1"/>
        <i x="13" s="1"/>
        <i x="6" s="1"/>
        <i x="16" s="1"/>
        <i x="14" s="1"/>
        <i x="4" s="1"/>
        <i x="8" s="1"/>
        <i x="12" s="1"/>
        <i x="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_Country.Country 1" xr10:uid="{E143C3B8-6CC3-4E22-B99F-666047638CCB}" cache="Slicer_T_Country.Country" caption="Pick a Country:" startItem="9" columnCount="3" rowHeight="234950"/>
  <slicer name="T_Category.category" xr10:uid="{C3B46C7A-66CE-4A5D-9037-C6997687E1E0}" cache="Slicer_T_Category.category" caption="Pick a Category:" columnCount="3" rowHeight="234950"/>
  <slicer name="T_Country.Country" xr10:uid="{13F6439A-0B90-4147-82FC-AEF8B8F78E46}" cache="Slicer_T_Country.Country1" caption="Pick a Country:" columnCount="2" rowHeight="234950"/>
  <slicer name="T_Category.category 1" xr10:uid="{3A70B374-95BE-4F69-9BAC-83AA4FB298AF}" cache="Slicer_T_Category.category1" caption="T_Category.category"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E8C4BB-4BA6-489E-B576-D932BE2C0665}" name="Tableau1" displayName="Tableau1" ref="A1:AB996" totalsRowShown="0" headerRowDxfId="452" dataDxfId="451">
  <autoFilter ref="A1:AB996" xr:uid="{BFE8C4BB-4BA6-489E-B576-D932BE2C0665}"/>
  <tableColumns count="28">
    <tableColumn id="1" xr3:uid="{F2A0E47B-CEBE-40A2-A055-CD605F562DB5}" name="rank" dataDxfId="450"/>
    <tableColumn id="2" xr3:uid="{3247F023-98E3-42F8-959E-2E8729C92CE0}" name="Youtuber" dataDxfId="449"/>
    <tableColumn id="3" xr3:uid="{FE9FD062-2536-476C-98DB-790E2731F27F}" name="subscribers" dataDxfId="448"/>
    <tableColumn id="4" xr3:uid="{EAA194ED-BE6A-43E4-817F-A2EC5B790209}" name="video views" dataDxfId="447"/>
    <tableColumn id="5" xr3:uid="{F5B43429-E162-4511-9A33-154CC8378EEB}" name="category" dataDxfId="446"/>
    <tableColumn id="6" xr3:uid="{9899403C-5EF2-492D-A426-3A217C1BB593}" name="Title" dataDxfId="445"/>
    <tableColumn id="7" xr3:uid="{F5C48952-0119-454E-A24F-2B05319E6EA7}" name="uploads" dataDxfId="444"/>
    <tableColumn id="8" xr3:uid="{E6FDF49B-56B9-4B9E-9104-9243169813BD}" name="Country" dataDxfId="443"/>
    <tableColumn id="9" xr3:uid="{7A5D8732-BDE8-4C19-B7A8-66ACD0B4556F}" name="Abbreviation" dataDxfId="442"/>
    <tableColumn id="10" xr3:uid="{D31C24F2-3A94-4FF1-B423-E5BBAD31ADD0}" name="channel_type" dataDxfId="441"/>
    <tableColumn id="11" xr3:uid="{0A5233CD-D6D8-4552-A968-318D1324DC5A}" name="video_views_rank" dataDxfId="440"/>
    <tableColumn id="12" xr3:uid="{FE3F52F5-BECD-4E7A-9092-3740C027C392}" name="country_rank" dataDxfId="439"/>
    <tableColumn id="13" xr3:uid="{14BEF352-75C9-4CF2-9812-C531F11507A5}" name="channel_type_rank" dataDxfId="438"/>
    <tableColumn id="14" xr3:uid="{73E29006-9773-4E2B-BE7E-65909D68D89A}" name="video_views_for_the_last_30_days" dataDxfId="437"/>
    <tableColumn id="15" xr3:uid="{9A5054D0-FF54-46A9-903E-6FEDD9B384E3}" name="lowest_monthly_earnings" dataDxfId="436"/>
    <tableColumn id="16" xr3:uid="{BEEB8100-330A-4F2D-8829-BB5EEBB21037}" name="highest_monthly_earnings" dataDxfId="435"/>
    <tableColumn id="17" xr3:uid="{2FF62CE0-E180-4626-A209-1F04B40F60AB}" name="lowest_yearly_earnings" dataDxfId="434"/>
    <tableColumn id="18" xr3:uid="{D71103DE-0761-44B4-87AA-5E9400A4F0E0}" name="highest_yearly_earnings" dataDxfId="433"/>
    <tableColumn id="19" xr3:uid="{4705950D-7F84-4416-A5A4-F4BB779A3676}" name="subscribers_for_last_30_days" dataDxfId="432"/>
    <tableColumn id="20" xr3:uid="{5DB6E505-6FC0-4CBE-BA69-5674338F3B1F}" name="created_year" dataDxfId="431"/>
    <tableColumn id="21" xr3:uid="{01D6DD71-998E-4B02-B555-D101E3286E49}" name="created_month" dataDxfId="430"/>
    <tableColumn id="22" xr3:uid="{D0B69087-B13C-4663-9A62-7306218FD8A1}" name="created_date" dataDxfId="429"/>
    <tableColumn id="23" xr3:uid="{55DAEE79-586E-46AA-B5AE-109DD18D8C6F}" name="Gross tertiary education enrollment (%)" dataDxfId="428"/>
    <tableColumn id="24" xr3:uid="{575BD5F4-821C-481F-A800-69E01E9FD6A0}" name="Population" dataDxfId="427"/>
    <tableColumn id="25" xr3:uid="{55F1CA6D-83BA-4A8D-B88B-5761E54D55B0}" name="Unemployment rate" dataDxfId="426"/>
    <tableColumn id="26" xr3:uid="{4F5C1616-F0DC-4BF3-9A9F-BBB3BA5EF87E}" name="Urban_population" dataDxfId="425"/>
    <tableColumn id="27" xr3:uid="{351462AA-153B-4B2E-95B1-90C75F03282C}" name="Latitude" dataDxfId="424"/>
    <tableColumn id="28" xr3:uid="{5D16F2B5-B3D2-48F3-A441-C05B3CDC7B81}" name="Longitude" dataDxfId="42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0E9D8A-B715-4F9F-9B2F-E2F565B31233}" name="T_Youtuber" displayName="T_Youtuber" ref="A1:Q996" totalsRowShown="0" headerRowDxfId="422" dataDxfId="421">
  <autoFilter ref="A1:Q996" xr:uid="{AF0E9D8A-B715-4F9F-9B2F-E2F565B31233}"/>
  <sortState xmlns:xlrd2="http://schemas.microsoft.com/office/spreadsheetml/2017/richdata2" ref="A2:Q996">
    <sortCondition ref="B1:B996"/>
  </sortState>
  <tableColumns count="17">
    <tableColumn id="1" xr3:uid="{382911F0-ACCB-47C7-AEAE-30EE30DE1021}" name="YtID" dataDxfId="420"/>
    <tableColumn id="2" xr3:uid="{0F8D3BF8-2C19-4E9B-94E1-505647C60622}" name="Youtuber" dataDxfId="419"/>
    <tableColumn id="3" xr3:uid="{90515812-4316-4027-AFDD-C2F74AFBEB84}" name="subscribers" dataDxfId="418"/>
    <tableColumn id="4" xr3:uid="{5236F990-8E04-4A6F-BED9-DBC490CBBC1D}" name="video views" dataDxfId="417"/>
    <tableColumn id="33" xr3:uid="{DC48F152-C711-4802-BACF-12404D013FEE}" name="CatID" dataDxfId="416"/>
    <tableColumn id="7" xr3:uid="{45DA7175-AF2E-408D-B122-E06C9E70DC55}" name="uploads" dataDxfId="415"/>
    <tableColumn id="32" xr3:uid="{A9621E24-8DD0-4609-B2DB-CBABBE0AABCD}" name="CtrID" dataDxfId="414"/>
    <tableColumn id="11" xr3:uid="{23734292-0A77-4C71-A5D6-814E93C8F175}" name="video_views_rank" dataDxfId="413"/>
    <tableColumn id="12" xr3:uid="{8A5BBEA7-B7E3-4752-954E-1C2709630EE6}" name="country_rank" dataDxfId="412"/>
    <tableColumn id="13" xr3:uid="{F0C17628-83EA-4660-888C-E17DAD6E0CB9}" name="channel_type_rank" dataDxfId="411"/>
    <tableColumn id="14" xr3:uid="{E6C5DB1B-6390-4AAF-92DE-B83554E9163F}" name="video_views_for_the_last_30_days" dataDxfId="410"/>
    <tableColumn id="15" xr3:uid="{7FF65E1B-E54F-418A-821E-7CAD21AFBBB5}" name="lowest_monthly_earnings" dataDxfId="409"/>
    <tableColumn id="16" xr3:uid="{74CFC470-1D1F-43DE-A7F0-2501A7BFF6EC}" name="highest_monthly_earnings" dataDxfId="408"/>
    <tableColumn id="17" xr3:uid="{E226AD2F-FE98-4FC1-A49A-5EFC81339C14}" name="lowest_yearly_earnings" dataDxfId="407"/>
    <tableColumn id="18" xr3:uid="{DD02237D-D77D-49B1-8195-FFCD491AB1A4}" name="highest_yearly_earnings" dataDxfId="406"/>
    <tableColumn id="19" xr3:uid="{371BD51F-EDAE-4D3A-A0C6-8F8DCC59D0BD}" name="subscribers_for_last_30_days" dataDxfId="405"/>
    <tableColumn id="31" xr3:uid="{85C3B6EF-8B4E-46BB-8F0A-464D7AC4E10B}" name="Created_date" dataDxfId="40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E0A6931-F706-4A3A-864B-BAB9BC52B736}" name="T_Country" displayName="T_Country" ref="A1:I52" totalsRowShown="0" headerRowDxfId="403" dataDxfId="402">
  <autoFilter ref="A1:I52" xr:uid="{BE0A6931-F706-4A3A-864B-BAB9BC52B736}"/>
  <sortState xmlns:xlrd2="http://schemas.microsoft.com/office/spreadsheetml/2017/richdata2" ref="A2:I52">
    <sortCondition ref="B1:B977"/>
  </sortState>
  <tableColumns count="9">
    <tableColumn id="9" xr3:uid="{C5FD0976-B63D-42CF-BDA9-371AB1A7772E}" name="CtID" dataDxfId="401"/>
    <tableColumn id="1" xr3:uid="{094A04B1-EBBB-42A5-AAA0-D8F7DCEFAC90}" name="Country" dataDxfId="400"/>
    <tableColumn id="2" xr3:uid="{6C976856-46A4-40E1-B22A-E35EF7D7A80A}" name="Abbreviation" dataDxfId="399"/>
    <tableColumn id="3" xr3:uid="{A68B0DFE-267F-4F55-AA49-2459608CE229}" name="Gross tertiary education enrollment (%)" dataDxfId="398"/>
    <tableColumn id="4" xr3:uid="{C44FC08D-BB91-4339-8A0F-1A46252C560E}" name="Population" dataDxfId="397"/>
    <tableColumn id="5" xr3:uid="{9B2ED8D1-17F0-4C31-875A-FADEC0A0DE36}" name="Unemployment rate" dataDxfId="396"/>
    <tableColumn id="6" xr3:uid="{6B3D67E3-094C-4FF8-A20A-A11E858B02D2}" name="Urban_population" dataDxfId="395"/>
    <tableColumn id="7" xr3:uid="{420D2A9B-B64F-461E-B18A-3F254DD682D9}" name="Latitude" dataDxfId="394"/>
    <tableColumn id="8" xr3:uid="{F85B0173-8423-4896-986A-C6AA6682B34A}" name="Longitude" dataDxfId="3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385FF8-6704-41E2-BDA6-A2AA18DF394E}" name="T_Category" displayName="T_Category" ref="A1:B20" totalsRowShown="0">
  <autoFilter ref="A1:B20" xr:uid="{50385FF8-6704-41E2-BDA6-A2AA18DF394E}"/>
  <tableColumns count="2">
    <tableColumn id="1" xr3:uid="{41C1A7A3-AC45-4BC2-A1AE-2BFCE57D6545}" name="CatID"/>
    <tableColumn id="2" xr3:uid="{AA72CA1B-25AA-4B7E-B73C-69432C7D9187}" name="categor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D95968-82A2-4A15-9E99-10424FBC13C6}" name="T_Youtuber3" displayName="T_Youtuber3" ref="A1:Z996" totalsRowShown="0" headerRowDxfId="28" dataDxfId="27">
  <autoFilter ref="A1:Z996" xr:uid="{21D95968-82A2-4A15-9E99-10424FBC13C6}"/>
  <sortState xmlns:xlrd2="http://schemas.microsoft.com/office/spreadsheetml/2017/richdata2" ref="A2:Z996">
    <sortCondition ref="B1:B996"/>
  </sortState>
  <tableColumns count="26">
    <tableColumn id="1" xr3:uid="{BA86C5E8-042B-45C2-85C9-EED1E95E7789}" name="YtID" dataDxfId="26"/>
    <tableColumn id="2" xr3:uid="{2CE9991E-EF6C-497F-904C-D94C55CD3DCA}" name="Youtuber" dataDxfId="25"/>
    <tableColumn id="3" xr3:uid="{F35B0060-46FD-4990-AF27-C2DC0BD2E82B}" name="subscribers" dataDxfId="24"/>
    <tableColumn id="4" xr3:uid="{65AD74BA-5171-45F0-963E-56FE0C36D92D}" name="video views" dataDxfId="23"/>
    <tableColumn id="33" xr3:uid="{BBBDBA48-88FC-41B1-81E4-783B7323C71F}" name="CatID" dataDxfId="22"/>
    <tableColumn id="7" xr3:uid="{CC3121B4-5B18-47CB-9430-6A4EB64685E5}" name="uploads" dataDxfId="21"/>
    <tableColumn id="32" xr3:uid="{ED5AB36D-60E2-4265-89A8-D5E4D222A376}" name="CtrID" dataDxfId="20"/>
    <tableColumn id="11" xr3:uid="{65942127-CEB9-4E52-8828-FF33A5B1C4B6}" name="video_views_rank" dataDxfId="19"/>
    <tableColumn id="12" xr3:uid="{9455C248-C98C-4916-834B-94C00FB091FF}" name="country_rank" dataDxfId="18"/>
    <tableColumn id="13" xr3:uid="{306273B3-01A4-4C9F-B924-A328EE8EF360}" name="channel_type_rank" dataDxfId="17"/>
    <tableColumn id="14" xr3:uid="{84B5F564-EF23-4383-8AC6-70EBC4F1A01D}" name="video_views_for_the_last_30_days" dataDxfId="16"/>
    <tableColumn id="15" xr3:uid="{1B3EED11-7C25-4572-B365-EFDF88EC0B6B}" name="lowest_monthly_earnings" dataDxfId="15"/>
    <tableColumn id="16" xr3:uid="{9C6B4ECF-FD69-4539-A52A-8688B737228B}" name="highest_monthly_earnings" dataDxfId="14"/>
    <tableColumn id="17" xr3:uid="{A76B221C-3548-482D-8F64-E4B5A2FB73C4}" name="lowest_yearly_earnings" dataDxfId="13"/>
    <tableColumn id="18" xr3:uid="{69C7FDED-3C80-40D0-AE29-6FBFCA07637B}" name="highest_yearly_earnings" dataDxfId="12"/>
    <tableColumn id="19" xr3:uid="{32656DE8-C556-4224-86BB-3119DD9222FE}" name="subscribers_for_last_30_days" dataDxfId="11"/>
    <tableColumn id="31" xr3:uid="{75F444E5-008F-4D7B-BE9A-B6B5D508A8F3}" name="Created_date" dataDxfId="10"/>
    <tableColumn id="6" xr3:uid="{EF7352C8-5849-4129-9C53-D8240338EA6C}" name="Category (INDEX/MATCH1)" dataDxfId="9">
      <calculatedColumnFormula>INDEX(T_Category[category],MATCH(T_Youtuber3[[#This Row],[CatID]],T_Category[CatID],1))</calculatedColumnFormula>
    </tableColumn>
    <tableColumn id="8" xr3:uid="{FA6B5446-9301-41C6-805C-963910C3A40A}" name="Country (VLOOKUP1)" dataDxfId="8">
      <calculatedColumnFormula>VLOOKUP(T_Youtuber3[[#This Row],[CtrID]],T_Country[#Data],2,1)</calculatedColumnFormula>
    </tableColumn>
    <tableColumn id="9" xr3:uid="{D7B8D7BB-3198-4025-9C80-01A7AEEC8F04}" name="Abbreviation (VLOOKUP0)" dataDxfId="7">
      <calculatedColumnFormula>VLOOKUP(T_Youtuber3[[#This Row],[CtrID]],T_Country[#Data],3,0)</calculatedColumnFormula>
    </tableColumn>
    <tableColumn id="10" xr3:uid="{56E05A1D-1765-4E4E-AB93-96E838ADFD3D}" name="Gross tertiary education enrollment (%) (INDEX/MATCH0)" dataDxfId="6">
      <calculatedColumnFormula>INDEX(T_Country[Gross tertiary education enrollment (%)],MATCH(T_Youtuber3[[#This Row],[CtrID]],T_Country[CtID],0))</calculatedColumnFormula>
    </tableColumn>
    <tableColumn id="20" xr3:uid="{5176B921-F987-406E-9710-47EB7E797739}" name="Population (XLOOKUP)" dataDxfId="5">
      <calculatedColumnFormula>_xlfn.XLOOKUP(T_Youtuber3[[#This Row],[CtrID]],T_Country[CtID],T_Country[Population])</calculatedColumnFormula>
    </tableColumn>
    <tableColumn id="21" xr3:uid="{AB90E4A1-226B-456E-9B0B-DF6A6D26D0D4}" name="Unemployment rate (FILTER)" dataDxfId="4">
      <calculatedColumnFormula array="1">_xlfn._xlws.FILTER(T_Country[Unemployment rate],T_Country[CtID]=T_Youtuber3[[#This Row],[CtrID]])</calculatedColumnFormula>
    </tableColumn>
    <tableColumn id="26" xr3:uid="{47F6AF0C-83A4-4962-94B0-5FBB5FEDC3DD}" name="Urban population (XLOOKUP)" dataDxfId="3">
      <calculatedColumnFormula>_xlfn.XLOOKUP(T_Youtuber3[[#This Row],[CtrID]],T_Country[CtID],T_Country[Urban_population])</calculatedColumnFormula>
    </tableColumn>
    <tableColumn id="27" xr3:uid="{5DA12964-702C-4132-915D-CE6B041C2C12}" name="Latitude (XLOOKUP)" dataDxfId="2">
      <calculatedColumnFormula>_xlfn.XLOOKUP(T_Youtuber3[[#This Row],[CtrID]],T_Country[CtID],T_Country[Latitude])</calculatedColumnFormula>
    </tableColumn>
    <tableColumn id="28" xr3:uid="{E3DE5914-107E-4F28-AFD1-D870F03820F3}" name="Longitude (XLOOKUP)" dataDxfId="1">
      <calculatedColumnFormula>_xlfn.XLOOKUP(T_Youtuber3[[#This Row],[CtrID]],T_Country[CtID],T_Country[Longitude])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AC55F7-90D0-4770-AD6C-66D843351C7A}" name="Table7" displayName="Table7" ref="A1:B8" totalsRowShown="0">
  <autoFilter ref="A1:B8" xr:uid="{DEAC55F7-90D0-4770-AD6C-66D843351C7A}"/>
  <tableColumns count="2">
    <tableColumn id="1" xr3:uid="{3A447B72-B893-4F45-8C92-CF55D9769086}" name="Statistics"/>
    <tableColumn id="2" xr3:uid="{A0D6C78B-E01F-4E1C-A12B-3A6CD3914B9D}" name="Subscriber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aggle.com/datasets/nelgiriyewithana/global-youtube-statistics-202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EA6B5-76F6-4DC2-8A21-9EA7964E5CF4}">
  <sheetPr>
    <tabColor rgb="FF002060"/>
  </sheetPr>
  <dimension ref="A1:B96"/>
  <sheetViews>
    <sheetView showGridLines="0" tabSelected="1" topLeftCell="A2" workbookViewId="0">
      <selection activeCell="A10" sqref="A10"/>
    </sheetView>
  </sheetViews>
  <sheetFormatPr defaultRowHeight="13.8"/>
  <cols>
    <col min="1" max="1" width="90.6640625" style="40" customWidth="1"/>
    <col min="2" max="16384" width="8.88671875" style="40"/>
  </cols>
  <sheetData>
    <row r="1" spans="1:2">
      <c r="B1" s="41" t="s">
        <v>1364</v>
      </c>
    </row>
    <row r="2" spans="1:2">
      <c r="B2" s="41" t="s">
        <v>1365</v>
      </c>
    </row>
    <row r="3" spans="1:2">
      <c r="B3" s="41" t="s">
        <v>1366</v>
      </c>
    </row>
    <row r="4" spans="1:2" ht="22.8" customHeight="1">
      <c r="A4" s="42"/>
    </row>
    <row r="5" spans="1:2">
      <c r="A5" s="43" t="s">
        <v>1367</v>
      </c>
    </row>
    <row r="6" spans="1:2">
      <c r="A6" s="43"/>
    </row>
    <row r="7" spans="1:2">
      <c r="A7" s="44" t="s">
        <v>1368</v>
      </c>
    </row>
    <row r="8" spans="1:2">
      <c r="A8" s="44"/>
    </row>
    <row r="9" spans="1:2">
      <c r="A9" s="44" t="s">
        <v>1369</v>
      </c>
    </row>
    <row r="10" spans="1:2" ht="41.4">
      <c r="A10" s="45" t="s">
        <v>1370</v>
      </c>
    </row>
    <row r="11" spans="1:2">
      <c r="A11" s="45"/>
    </row>
    <row r="12" spans="1:2">
      <c r="A12" s="44" t="s">
        <v>1371</v>
      </c>
    </row>
    <row r="13" spans="1:2">
      <c r="A13" s="45" t="s">
        <v>1372</v>
      </c>
    </row>
    <row r="14" spans="1:2">
      <c r="A14" s="46" t="s">
        <v>1373</v>
      </c>
    </row>
    <row r="15" spans="1:2">
      <c r="A15" s="46"/>
    </row>
    <row r="16" spans="1:2">
      <c r="A16" s="44" t="s">
        <v>1446</v>
      </c>
    </row>
    <row r="17" spans="1:1">
      <c r="A17" s="44" t="s">
        <v>1374</v>
      </c>
    </row>
    <row r="18" spans="1:1">
      <c r="A18" s="44"/>
    </row>
    <row r="19" spans="1:1">
      <c r="A19" s="44" t="s">
        <v>1375</v>
      </c>
    </row>
    <row r="20" spans="1:1">
      <c r="A20" s="45" t="s">
        <v>1376</v>
      </c>
    </row>
    <row r="21" spans="1:1">
      <c r="A21" s="45" t="s">
        <v>1377</v>
      </c>
    </row>
    <row r="22" spans="1:1">
      <c r="A22" s="45" t="s">
        <v>1378</v>
      </c>
    </row>
    <row r="23" spans="1:1">
      <c r="A23" s="45" t="s">
        <v>1379</v>
      </c>
    </row>
    <row r="24" spans="1:1">
      <c r="A24" s="45" t="s">
        <v>1380</v>
      </c>
    </row>
    <row r="25" spans="1:1">
      <c r="A25" s="45" t="s">
        <v>1381</v>
      </c>
    </row>
    <row r="26" spans="1:1">
      <c r="A26" s="45"/>
    </row>
    <row r="27" spans="1:1">
      <c r="A27" s="44" t="s">
        <v>1382</v>
      </c>
    </row>
    <row r="28" spans="1:1">
      <c r="A28" s="45" t="s">
        <v>1383</v>
      </c>
    </row>
    <row r="29" spans="1:1">
      <c r="A29" s="45" t="s">
        <v>1384</v>
      </c>
    </row>
    <row r="30" spans="1:1">
      <c r="A30" s="45" t="s">
        <v>1385</v>
      </c>
    </row>
    <row r="31" spans="1:1">
      <c r="A31" s="45" t="s">
        <v>1386</v>
      </c>
    </row>
    <row r="32" spans="1:1">
      <c r="A32" s="45" t="s">
        <v>1387</v>
      </c>
    </row>
    <row r="33" spans="1:1">
      <c r="A33" s="45" t="s">
        <v>1388</v>
      </c>
    </row>
    <row r="34" spans="1:1">
      <c r="A34" s="45" t="s">
        <v>1389</v>
      </c>
    </row>
    <row r="35" spans="1:1">
      <c r="A35" s="45" t="s">
        <v>1390</v>
      </c>
    </row>
    <row r="36" spans="1:1">
      <c r="A36" s="45" t="s">
        <v>1391</v>
      </c>
    </row>
    <row r="37" spans="1:1">
      <c r="A37" s="45" t="s">
        <v>1392</v>
      </c>
    </row>
    <row r="38" spans="1:1">
      <c r="A38" s="45" t="s">
        <v>1393</v>
      </c>
    </row>
    <row r="39" spans="1:1">
      <c r="A39" s="45" t="s">
        <v>1394</v>
      </c>
    </row>
    <row r="40" spans="1:1">
      <c r="A40" s="45" t="s">
        <v>1395</v>
      </c>
    </row>
    <row r="41" spans="1:1">
      <c r="A41" s="45" t="s">
        <v>1396</v>
      </c>
    </row>
    <row r="42" spans="1:1">
      <c r="A42" s="45" t="s">
        <v>1397</v>
      </c>
    </row>
    <row r="43" spans="1:1" ht="27.6">
      <c r="A43" s="45" t="s">
        <v>1398</v>
      </c>
    </row>
    <row r="44" spans="1:1">
      <c r="A44" s="45" t="s">
        <v>1399</v>
      </c>
    </row>
    <row r="45" spans="1:1">
      <c r="A45" s="45" t="s">
        <v>1400</v>
      </c>
    </row>
    <row r="46" spans="1:1">
      <c r="A46" s="44"/>
    </row>
    <row r="47" spans="1:1">
      <c r="A47" s="44" t="s">
        <v>1445</v>
      </c>
    </row>
    <row r="48" spans="1:1">
      <c r="A48" s="45" t="s">
        <v>1401</v>
      </c>
    </row>
    <row r="49" spans="1:1">
      <c r="A49" s="45" t="s">
        <v>1402</v>
      </c>
    </row>
    <row r="50" spans="1:1">
      <c r="A50" s="45" t="s">
        <v>1403</v>
      </c>
    </row>
    <row r="51" spans="1:1">
      <c r="A51" s="45" t="s">
        <v>1404</v>
      </c>
    </row>
    <row r="52" spans="1:1" ht="27.6">
      <c r="A52" s="45" t="s">
        <v>1405</v>
      </c>
    </row>
    <row r="53" spans="1:1">
      <c r="A53" s="45" t="s">
        <v>1406</v>
      </c>
    </row>
    <row r="54" spans="1:1" ht="27.6">
      <c r="A54" s="45" t="s">
        <v>1407</v>
      </c>
    </row>
    <row r="55" spans="1:1">
      <c r="A55" s="45" t="s">
        <v>1408</v>
      </c>
    </row>
    <row r="56" spans="1:1" ht="41.4">
      <c r="A56" s="45" t="s">
        <v>1409</v>
      </c>
    </row>
    <row r="57" spans="1:1" ht="27.6">
      <c r="A57" s="45" t="s">
        <v>1410</v>
      </c>
    </row>
    <row r="58" spans="1:1">
      <c r="A58" s="45" t="s">
        <v>1411</v>
      </c>
    </row>
    <row r="59" spans="1:1" ht="27.6">
      <c r="A59" s="45" t="s">
        <v>1412</v>
      </c>
    </row>
    <row r="60" spans="1:1" ht="27.6">
      <c r="A60" s="45" t="s">
        <v>1413</v>
      </c>
    </row>
    <row r="61" spans="1:1">
      <c r="A61" s="45"/>
    </row>
    <row r="62" spans="1:1">
      <c r="A62" s="45" t="s">
        <v>1414</v>
      </c>
    </row>
    <row r="63" spans="1:1">
      <c r="A63" s="45" t="s">
        <v>1415</v>
      </c>
    </row>
    <row r="64" spans="1:1">
      <c r="A64" s="45" t="s">
        <v>1416</v>
      </c>
    </row>
    <row r="65" spans="1:1" ht="55.2">
      <c r="A65" s="45" t="s">
        <v>1417</v>
      </c>
    </row>
    <row r="66" spans="1:1">
      <c r="A66" s="45" t="s">
        <v>1418</v>
      </c>
    </row>
    <row r="67" spans="1:1">
      <c r="A67" s="45" t="s">
        <v>1419</v>
      </c>
    </row>
    <row r="68" spans="1:1" ht="27.6">
      <c r="A68" s="45" t="s">
        <v>1420</v>
      </c>
    </row>
    <row r="69" spans="1:1">
      <c r="A69" s="45" t="s">
        <v>1421</v>
      </c>
    </row>
    <row r="70" spans="1:1">
      <c r="A70" s="45" t="s">
        <v>1422</v>
      </c>
    </row>
    <row r="71" spans="1:1" ht="27.6">
      <c r="A71" s="45" t="s">
        <v>1423</v>
      </c>
    </row>
    <row r="72" spans="1:1" ht="27.6">
      <c r="A72" s="45" t="s">
        <v>1424</v>
      </c>
    </row>
    <row r="73" spans="1:1">
      <c r="A73" s="45" t="s">
        <v>1425</v>
      </c>
    </row>
    <row r="74" spans="1:1" ht="27.6">
      <c r="A74" s="45" t="s">
        <v>1426</v>
      </c>
    </row>
    <row r="75" spans="1:1">
      <c r="A75" s="45" t="e" cm="1">
        <f t="array" ref="A75">A96 Change the type of the above as percentagec</f>
        <v>#NAME?</v>
      </c>
    </row>
    <row r="76" spans="1:1">
      <c r="A76" s="45"/>
    </row>
    <row r="77" spans="1:1">
      <c r="A77" s="44" t="s">
        <v>1444</v>
      </c>
    </row>
    <row r="78" spans="1:1">
      <c r="A78" s="45" t="s">
        <v>1427</v>
      </c>
    </row>
    <row r="79" spans="1:1">
      <c r="A79" s="45" t="s">
        <v>1428</v>
      </c>
    </row>
    <row r="80" spans="1:1">
      <c r="A80" s="45" t="s">
        <v>1429</v>
      </c>
    </row>
    <row r="81" spans="1:1">
      <c r="A81" s="45" t="s">
        <v>1430</v>
      </c>
    </row>
    <row r="82" spans="1:1">
      <c r="A82" s="45" t="s">
        <v>1431</v>
      </c>
    </row>
    <row r="83" spans="1:1">
      <c r="A83" s="45" t="s">
        <v>1432</v>
      </c>
    </row>
    <row r="84" spans="1:1">
      <c r="A84" s="45" t="s">
        <v>1433</v>
      </c>
    </row>
    <row r="85" spans="1:1">
      <c r="A85" s="45" t="s">
        <v>1434</v>
      </c>
    </row>
    <row r="86" spans="1:1">
      <c r="A86" s="45" t="s">
        <v>1435</v>
      </c>
    </row>
    <row r="87" spans="1:1">
      <c r="A87" s="45" t="s">
        <v>1436</v>
      </c>
    </row>
    <row r="88" spans="1:1">
      <c r="A88" s="45" t="s">
        <v>1437</v>
      </c>
    </row>
    <row r="89" spans="1:1">
      <c r="A89" s="45" t="s">
        <v>1438</v>
      </c>
    </row>
    <row r="90" spans="1:1">
      <c r="A90" s="45" t="s">
        <v>1439</v>
      </c>
    </row>
    <row r="91" spans="1:1">
      <c r="A91" s="45" t="s">
        <v>1440</v>
      </c>
    </row>
    <row r="92" spans="1:1">
      <c r="A92" s="45" t="s">
        <v>1441</v>
      </c>
    </row>
    <row r="93" spans="1:1">
      <c r="A93" s="44"/>
    </row>
    <row r="94" spans="1:1">
      <c r="A94" s="44" t="s">
        <v>1443</v>
      </c>
    </row>
    <row r="95" spans="1:1">
      <c r="A95" s="44"/>
    </row>
    <row r="96" spans="1:1" ht="41.4">
      <c r="A96" s="45" t="s">
        <v>1442</v>
      </c>
    </row>
  </sheetData>
  <hyperlinks>
    <hyperlink ref="A14" r:id="rId1" display="https://www.kaggle.com/datasets/nelgiriyewithana/global-youtube-statistics-2023" xr:uid="{B01E5A6B-E85F-4CC5-BDA0-7FC5E8A37155}"/>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96"/>
  <sheetViews>
    <sheetView workbookViewId="0">
      <selection activeCell="B28" sqref="B28"/>
    </sheetView>
  </sheetViews>
  <sheetFormatPr defaultRowHeight="14.4"/>
  <cols>
    <col min="2" max="2" width="30.6640625" bestFit="1" customWidth="1"/>
    <col min="3" max="3" width="13.44140625" bestFit="1" customWidth="1"/>
    <col min="4" max="4" width="13.88671875" bestFit="1" customWidth="1"/>
    <col min="5" max="5" width="20.5546875" bestFit="1" customWidth="1"/>
    <col min="6" max="6" width="30.6640625" bestFit="1" customWidth="1"/>
    <col min="7" max="7" width="10.33203125" bestFit="1" customWidth="1"/>
    <col min="8" max="8" width="20.21875" bestFit="1" customWidth="1"/>
    <col min="9" max="9" width="14.88671875" bestFit="1" customWidth="1"/>
    <col min="10" max="10" width="15.5546875" bestFit="1" customWidth="1"/>
    <col min="11" max="11" width="19.88671875" bestFit="1" customWidth="1"/>
    <col min="12" max="12" width="15.5546875" bestFit="1" customWidth="1"/>
    <col min="13" max="13" width="20.88671875" bestFit="1" customWidth="1"/>
    <col min="14" max="14" width="30.6640625" bestFit="1" customWidth="1"/>
    <col min="15" max="15" width="27" bestFit="1" customWidth="1"/>
    <col min="16" max="16" width="27.5546875" bestFit="1" customWidth="1"/>
    <col min="17" max="17" width="25" bestFit="1" customWidth="1"/>
    <col min="18" max="18" width="25.5546875" bestFit="1" customWidth="1"/>
    <col min="19" max="19" width="30.21875" bestFit="1" customWidth="1"/>
    <col min="20" max="20" width="15.21875" bestFit="1" customWidth="1"/>
    <col min="21" max="21" width="17.21875" bestFit="1" customWidth="1"/>
    <col min="22" max="22" width="15.33203125" bestFit="1" customWidth="1"/>
    <col min="23" max="23" width="30.6640625" bestFit="1" customWidth="1"/>
    <col min="24" max="24" width="13.21875" bestFit="1" customWidth="1"/>
    <col min="25" max="25" width="21.6640625" bestFit="1" customWidth="1"/>
    <col min="26" max="26" width="29.88671875" customWidth="1"/>
    <col min="27" max="27" width="10.77734375" bestFit="1" customWidth="1"/>
    <col min="28" max="28" width="12.21875" bestFit="1"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s="1">
        <v>1</v>
      </c>
      <c r="B2" s="1" t="s">
        <v>28</v>
      </c>
      <c r="C2" s="2">
        <v>245000000</v>
      </c>
      <c r="D2" s="2">
        <v>228000000000</v>
      </c>
      <c r="E2" s="1" t="s">
        <v>29</v>
      </c>
      <c r="F2" s="1" t="s">
        <v>28</v>
      </c>
      <c r="G2" s="1">
        <v>20082</v>
      </c>
      <c r="H2" s="1" t="s">
        <v>30</v>
      </c>
      <c r="I2" s="1" t="s">
        <v>31</v>
      </c>
      <c r="J2" s="1" t="s">
        <v>29</v>
      </c>
      <c r="K2" s="1">
        <v>1</v>
      </c>
      <c r="L2" s="1">
        <v>1</v>
      </c>
      <c r="M2" s="1">
        <v>1</v>
      </c>
      <c r="N2" s="2">
        <v>2260000000</v>
      </c>
      <c r="O2" s="1">
        <v>564600</v>
      </c>
      <c r="P2" s="1">
        <v>9000000</v>
      </c>
      <c r="Q2" s="1">
        <v>6800000</v>
      </c>
      <c r="R2" s="2">
        <v>108000000</v>
      </c>
      <c r="S2" s="1">
        <v>2000000</v>
      </c>
      <c r="T2" s="1">
        <v>2006</v>
      </c>
      <c r="U2" s="1" t="s">
        <v>32</v>
      </c>
      <c r="V2" s="1">
        <v>13</v>
      </c>
      <c r="W2" s="1">
        <v>28.1</v>
      </c>
      <c r="X2" s="1">
        <v>1370000000</v>
      </c>
      <c r="Y2" s="1">
        <v>5.36</v>
      </c>
      <c r="Z2" s="1">
        <v>471000000</v>
      </c>
      <c r="AA2" s="1">
        <v>20.593679999999999</v>
      </c>
      <c r="AB2" s="1">
        <v>78.962879999999998</v>
      </c>
    </row>
    <row r="3" spans="1:28">
      <c r="A3" s="1">
        <v>2</v>
      </c>
      <c r="B3" s="1" t="s">
        <v>33</v>
      </c>
      <c r="C3" s="2">
        <v>170000000</v>
      </c>
      <c r="D3" s="1">
        <v>0</v>
      </c>
      <c r="E3" s="1" t="s">
        <v>34</v>
      </c>
      <c r="F3" s="1" t="s">
        <v>35</v>
      </c>
      <c r="G3" s="1">
        <v>1</v>
      </c>
      <c r="H3" s="1" t="s">
        <v>36</v>
      </c>
      <c r="I3" s="1" t="s">
        <v>37</v>
      </c>
      <c r="J3" s="1" t="s">
        <v>38</v>
      </c>
      <c r="K3" s="1">
        <v>4055159</v>
      </c>
      <c r="L3" s="1">
        <v>7670</v>
      </c>
      <c r="M3" s="1">
        <v>7423</v>
      </c>
      <c r="N3" s="1">
        <v>12</v>
      </c>
      <c r="O3" s="1">
        <v>0</v>
      </c>
      <c r="P3" s="1">
        <v>0.05</v>
      </c>
      <c r="Q3" s="1">
        <v>0.04</v>
      </c>
      <c r="R3" s="1">
        <v>0.57999999999999996</v>
      </c>
      <c r="S3" s="1" t="s">
        <v>39</v>
      </c>
      <c r="T3" s="1">
        <v>2006</v>
      </c>
      <c r="U3" s="1" t="s">
        <v>32</v>
      </c>
      <c r="V3" s="1">
        <v>5</v>
      </c>
      <c r="W3" s="1">
        <v>88.2</v>
      </c>
      <c r="X3" s="1">
        <v>328000000</v>
      </c>
      <c r="Y3" s="1">
        <v>14.7</v>
      </c>
      <c r="Z3" s="1">
        <v>271000000</v>
      </c>
      <c r="AA3" s="1">
        <v>37.090240000000001</v>
      </c>
      <c r="AB3" s="1">
        <v>-95.712900000000005</v>
      </c>
    </row>
    <row r="4" spans="1:28">
      <c r="A4" s="1">
        <v>3</v>
      </c>
      <c r="B4" s="1" t="s">
        <v>40</v>
      </c>
      <c r="C4" s="2">
        <v>166000000</v>
      </c>
      <c r="D4" s="2">
        <v>28400000000</v>
      </c>
      <c r="E4" s="1" t="s">
        <v>41</v>
      </c>
      <c r="F4" s="1" t="s">
        <v>40</v>
      </c>
      <c r="G4" s="1">
        <v>741</v>
      </c>
      <c r="H4" s="1" t="s">
        <v>36</v>
      </c>
      <c r="I4" s="1" t="s">
        <v>37</v>
      </c>
      <c r="J4" s="1" t="s">
        <v>41</v>
      </c>
      <c r="K4" s="1">
        <v>48</v>
      </c>
      <c r="L4" s="1">
        <v>1</v>
      </c>
      <c r="M4" s="1">
        <v>1</v>
      </c>
      <c r="N4" s="2">
        <v>1350000000</v>
      </c>
      <c r="O4" s="1">
        <v>337000</v>
      </c>
      <c r="P4" s="1">
        <v>5400000</v>
      </c>
      <c r="Q4" s="1">
        <v>4000000</v>
      </c>
      <c r="R4" s="1">
        <v>64700000</v>
      </c>
      <c r="S4" s="1">
        <v>8000000</v>
      </c>
      <c r="T4" s="1">
        <v>2012</v>
      </c>
      <c r="U4" s="1" t="s">
        <v>42</v>
      </c>
      <c r="V4" s="1">
        <v>20</v>
      </c>
      <c r="W4" s="1">
        <v>88.2</v>
      </c>
      <c r="X4" s="1">
        <v>328000000</v>
      </c>
      <c r="Y4" s="1">
        <v>14.7</v>
      </c>
      <c r="Z4" s="1">
        <v>271000000</v>
      </c>
      <c r="AA4" s="1">
        <v>37.090240000000001</v>
      </c>
      <c r="AB4" s="1">
        <v>-95.712900000000005</v>
      </c>
    </row>
    <row r="5" spans="1:28">
      <c r="A5" s="1">
        <v>4</v>
      </c>
      <c r="B5" s="1" t="s">
        <v>43</v>
      </c>
      <c r="C5" s="2">
        <v>162000000</v>
      </c>
      <c r="D5" s="2">
        <v>164000000000</v>
      </c>
      <c r="E5" s="1" t="s">
        <v>44</v>
      </c>
      <c r="F5" s="1" t="s">
        <v>43</v>
      </c>
      <c r="G5" s="1">
        <v>966</v>
      </c>
      <c r="H5" s="1" t="s">
        <v>36</v>
      </c>
      <c r="I5" s="1" t="s">
        <v>37</v>
      </c>
      <c r="J5" s="1" t="s">
        <v>44</v>
      </c>
      <c r="K5" s="1">
        <v>2</v>
      </c>
      <c r="L5" s="1">
        <v>2</v>
      </c>
      <c r="M5" s="1">
        <v>1</v>
      </c>
      <c r="N5" s="2">
        <v>1980000000</v>
      </c>
      <c r="O5" s="1">
        <v>493800</v>
      </c>
      <c r="P5" s="1">
        <v>7900000</v>
      </c>
      <c r="Q5" s="1">
        <v>5900000</v>
      </c>
      <c r="R5" s="1">
        <v>94800000</v>
      </c>
      <c r="S5" s="1">
        <v>1000000</v>
      </c>
      <c r="T5" s="1">
        <v>2006</v>
      </c>
      <c r="U5" s="1" t="s">
        <v>45</v>
      </c>
      <c r="V5" s="1">
        <v>1</v>
      </c>
      <c r="W5" s="1">
        <v>88.2</v>
      </c>
      <c r="X5" s="1">
        <v>328000000</v>
      </c>
      <c r="Y5" s="1">
        <v>14.7</v>
      </c>
      <c r="Z5" s="1">
        <v>271000000</v>
      </c>
      <c r="AA5" s="1">
        <v>37.090240000000001</v>
      </c>
      <c r="AB5" s="1">
        <v>-95.712900000000005</v>
      </c>
    </row>
    <row r="6" spans="1:28">
      <c r="A6" s="1">
        <v>5</v>
      </c>
      <c r="B6" s="1" t="s">
        <v>46</v>
      </c>
      <c r="C6" s="2">
        <v>159000000</v>
      </c>
      <c r="D6" s="2">
        <v>148000000000</v>
      </c>
      <c r="E6" s="1" t="s">
        <v>47</v>
      </c>
      <c r="F6" s="1" t="s">
        <v>46</v>
      </c>
      <c r="G6" s="1">
        <v>116536</v>
      </c>
      <c r="H6" s="1" t="s">
        <v>30</v>
      </c>
      <c r="I6" s="1" t="s">
        <v>31</v>
      </c>
      <c r="J6" s="1" t="s">
        <v>41</v>
      </c>
      <c r="K6" s="1">
        <v>3</v>
      </c>
      <c r="L6" s="1">
        <v>2</v>
      </c>
      <c r="M6" s="1">
        <v>2</v>
      </c>
      <c r="N6" s="2">
        <v>1820000000</v>
      </c>
      <c r="O6" s="1">
        <v>455900</v>
      </c>
      <c r="P6" s="1">
        <v>7300000</v>
      </c>
      <c r="Q6" s="1">
        <v>5500000</v>
      </c>
      <c r="R6" s="1">
        <v>87500000</v>
      </c>
      <c r="S6" s="1">
        <v>1000000</v>
      </c>
      <c r="T6" s="1">
        <v>2006</v>
      </c>
      <c r="U6" s="1" t="s">
        <v>45</v>
      </c>
      <c r="V6" s="1">
        <v>20</v>
      </c>
      <c r="W6" s="1">
        <v>28.1</v>
      </c>
      <c r="X6" s="1">
        <v>1370000000</v>
      </c>
      <c r="Y6" s="1">
        <v>5.36</v>
      </c>
      <c r="Z6" s="1">
        <v>471000000</v>
      </c>
      <c r="AA6" s="1">
        <v>20.593679999999999</v>
      </c>
      <c r="AB6" s="1">
        <v>78.962879999999998</v>
      </c>
    </row>
    <row r="7" spans="1:28">
      <c r="A7" s="1">
        <v>6</v>
      </c>
      <c r="B7" s="1" t="s">
        <v>29</v>
      </c>
      <c r="C7" s="2">
        <v>119000000</v>
      </c>
      <c r="D7" s="1">
        <v>0</v>
      </c>
      <c r="E7" s="1" t="s">
        <v>39</v>
      </c>
      <c r="F7" s="1" t="s">
        <v>29</v>
      </c>
      <c r="G7" s="1">
        <v>0</v>
      </c>
      <c r="H7" s="1" t="s">
        <v>36</v>
      </c>
      <c r="I7" s="1" t="s">
        <v>37</v>
      </c>
      <c r="J7" s="1" t="s">
        <v>29</v>
      </c>
      <c r="K7" s="1">
        <v>4057944</v>
      </c>
      <c r="L7" s="1" t="s">
        <v>39</v>
      </c>
      <c r="M7" s="1" t="s">
        <v>39</v>
      </c>
      <c r="N7" s="1" t="s">
        <v>39</v>
      </c>
      <c r="O7" s="1">
        <v>0</v>
      </c>
      <c r="P7" s="1">
        <v>0</v>
      </c>
      <c r="Q7" s="1">
        <v>0</v>
      </c>
      <c r="R7" s="1">
        <v>0</v>
      </c>
      <c r="S7" s="1" t="s">
        <v>39</v>
      </c>
      <c r="T7" s="1">
        <v>2013</v>
      </c>
      <c r="U7" s="1" t="s">
        <v>45</v>
      </c>
      <c r="V7" s="1">
        <v>24</v>
      </c>
      <c r="W7" s="1">
        <v>88.2</v>
      </c>
      <c r="X7" s="1">
        <v>328000000</v>
      </c>
      <c r="Y7" s="1">
        <v>14.7</v>
      </c>
      <c r="Z7" s="1">
        <v>271000000</v>
      </c>
      <c r="AA7" s="1">
        <v>37.090240000000001</v>
      </c>
      <c r="AB7" s="1">
        <v>-95.712900000000005</v>
      </c>
    </row>
    <row r="8" spans="1:28">
      <c r="A8" s="1">
        <v>7</v>
      </c>
      <c r="B8" s="1" t="s">
        <v>48</v>
      </c>
      <c r="C8" s="2">
        <v>112000000</v>
      </c>
      <c r="D8" s="2">
        <v>93200000000</v>
      </c>
      <c r="E8" s="1" t="s">
        <v>49</v>
      </c>
      <c r="F8" s="1" t="s">
        <v>48</v>
      </c>
      <c r="G8" s="1">
        <v>1111</v>
      </c>
      <c r="H8" s="1" t="s">
        <v>36</v>
      </c>
      <c r="I8" s="1" t="s">
        <v>37</v>
      </c>
      <c r="J8" s="1" t="s">
        <v>41</v>
      </c>
      <c r="K8" s="1">
        <v>5</v>
      </c>
      <c r="L8" s="1">
        <v>3</v>
      </c>
      <c r="M8" s="1">
        <v>3</v>
      </c>
      <c r="N8" s="2">
        <v>732000000</v>
      </c>
      <c r="O8" s="1">
        <v>182900</v>
      </c>
      <c r="P8" s="1">
        <v>2900000</v>
      </c>
      <c r="Q8" s="1">
        <v>2200000</v>
      </c>
      <c r="R8" s="1">
        <v>35100000</v>
      </c>
      <c r="S8" s="1" t="s">
        <v>39</v>
      </c>
      <c r="T8" s="1">
        <v>2015</v>
      </c>
      <c r="U8" s="1" t="s">
        <v>50</v>
      </c>
      <c r="V8" s="1">
        <v>12</v>
      </c>
      <c r="W8" s="1">
        <v>88.2</v>
      </c>
      <c r="X8" s="1">
        <v>328000000</v>
      </c>
      <c r="Y8" s="1">
        <v>14.7</v>
      </c>
      <c r="Z8" s="1">
        <v>271000000</v>
      </c>
      <c r="AA8" s="1">
        <v>37.090240000000001</v>
      </c>
      <c r="AB8" s="1">
        <v>-95.712900000000005</v>
      </c>
    </row>
    <row r="9" spans="1:28">
      <c r="A9" s="1">
        <v>8</v>
      </c>
      <c r="B9" s="1" t="s">
        <v>51</v>
      </c>
      <c r="C9" s="2">
        <v>111000000</v>
      </c>
      <c r="D9" s="2">
        <v>29100000000</v>
      </c>
      <c r="E9" s="1" t="s">
        <v>52</v>
      </c>
      <c r="F9" s="1" t="s">
        <v>51</v>
      </c>
      <c r="G9" s="1">
        <v>4716</v>
      </c>
      <c r="H9" s="1" t="s">
        <v>53</v>
      </c>
      <c r="I9" s="1" t="s">
        <v>54</v>
      </c>
      <c r="J9" s="1" t="s">
        <v>41</v>
      </c>
      <c r="K9" s="1">
        <v>44</v>
      </c>
      <c r="L9" s="1">
        <v>1</v>
      </c>
      <c r="M9" s="1">
        <v>4</v>
      </c>
      <c r="N9" s="1">
        <v>39184000</v>
      </c>
      <c r="O9" s="1">
        <v>9800</v>
      </c>
      <c r="P9" s="1">
        <v>156700</v>
      </c>
      <c r="Q9" s="1">
        <v>117600</v>
      </c>
      <c r="R9" s="1">
        <v>1900000</v>
      </c>
      <c r="S9" s="1" t="s">
        <v>39</v>
      </c>
      <c r="T9" s="1">
        <v>2010</v>
      </c>
      <c r="U9" s="1" t="s">
        <v>55</v>
      </c>
      <c r="V9" s="1">
        <v>29</v>
      </c>
      <c r="W9" s="1">
        <v>63.2</v>
      </c>
      <c r="X9" s="1">
        <v>126000000</v>
      </c>
      <c r="Y9" s="1">
        <v>2.29</v>
      </c>
      <c r="Z9" s="1">
        <v>116000000</v>
      </c>
      <c r="AA9" s="1">
        <v>36.204819999999998</v>
      </c>
      <c r="AB9" s="1">
        <v>138.25290000000001</v>
      </c>
    </row>
    <row r="10" spans="1:28">
      <c r="A10" s="1">
        <v>9</v>
      </c>
      <c r="B10" s="1" t="s">
        <v>56</v>
      </c>
      <c r="C10" s="2">
        <v>106000000</v>
      </c>
      <c r="D10" s="2">
        <v>90500000000</v>
      </c>
      <c r="E10" s="1" t="s">
        <v>49</v>
      </c>
      <c r="F10" s="1" t="s">
        <v>57</v>
      </c>
      <c r="G10" s="1">
        <v>493</v>
      </c>
      <c r="H10" s="1" t="s">
        <v>58</v>
      </c>
      <c r="I10" s="1" t="s">
        <v>59</v>
      </c>
      <c r="J10" s="1" t="s">
        <v>60</v>
      </c>
      <c r="K10" s="1">
        <v>630</v>
      </c>
      <c r="L10" s="1">
        <v>5</v>
      </c>
      <c r="M10" s="1">
        <v>25</v>
      </c>
      <c r="N10" s="1">
        <v>48947000</v>
      </c>
      <c r="O10" s="1">
        <v>12200</v>
      </c>
      <c r="P10" s="1">
        <v>195800</v>
      </c>
      <c r="Q10" s="1">
        <v>146800</v>
      </c>
      <c r="R10" s="1">
        <v>2300000</v>
      </c>
      <c r="S10" s="1">
        <v>100000</v>
      </c>
      <c r="T10" s="1">
        <v>2016</v>
      </c>
      <c r="U10" s="1" t="s">
        <v>61</v>
      </c>
      <c r="V10" s="1">
        <v>14</v>
      </c>
      <c r="W10" s="1">
        <v>81.900000000000006</v>
      </c>
      <c r="X10" s="1">
        <v>144000000</v>
      </c>
      <c r="Y10" s="1">
        <v>4.59</v>
      </c>
      <c r="Z10" s="1">
        <v>108000000</v>
      </c>
      <c r="AA10" s="1">
        <v>61.524009999999997</v>
      </c>
      <c r="AB10" s="1">
        <v>105.3188</v>
      </c>
    </row>
    <row r="11" spans="1:28">
      <c r="A11" s="1">
        <v>10</v>
      </c>
      <c r="B11" s="1" t="s">
        <v>62</v>
      </c>
      <c r="C11" s="1">
        <v>98900000</v>
      </c>
      <c r="D11" s="2">
        <v>77200000000</v>
      </c>
      <c r="E11" s="1" t="s">
        <v>41</v>
      </c>
      <c r="F11" s="1" t="s">
        <v>62</v>
      </c>
      <c r="G11" s="1">
        <v>574</v>
      </c>
      <c r="H11" s="1" t="s">
        <v>36</v>
      </c>
      <c r="I11" s="1" t="s">
        <v>37</v>
      </c>
      <c r="J11" s="1" t="s">
        <v>41</v>
      </c>
      <c r="K11" s="1">
        <v>8</v>
      </c>
      <c r="L11" s="1">
        <v>5</v>
      </c>
      <c r="M11" s="1">
        <v>6</v>
      </c>
      <c r="N11" s="2">
        <v>581000000</v>
      </c>
      <c r="O11" s="1">
        <v>145100</v>
      </c>
      <c r="P11" s="1">
        <v>2300000</v>
      </c>
      <c r="Q11" s="1">
        <v>1700000</v>
      </c>
      <c r="R11" s="1">
        <v>27900000</v>
      </c>
      <c r="S11" s="1">
        <v>600000</v>
      </c>
      <c r="T11" s="1">
        <v>2018</v>
      </c>
      <c r="U11" s="1" t="s">
        <v>55</v>
      </c>
      <c r="V11" s="1">
        <v>23</v>
      </c>
      <c r="W11" s="1">
        <v>88.2</v>
      </c>
      <c r="X11" s="1">
        <v>328000000</v>
      </c>
      <c r="Y11" s="1">
        <v>14.7</v>
      </c>
      <c r="Z11" s="1">
        <v>271000000</v>
      </c>
      <c r="AA11" s="1">
        <v>37.090240000000001</v>
      </c>
      <c r="AB11" s="1">
        <v>-95.712900000000005</v>
      </c>
    </row>
    <row r="12" spans="1:28">
      <c r="A12" s="1">
        <v>11</v>
      </c>
      <c r="B12" s="1" t="s">
        <v>63</v>
      </c>
      <c r="C12" s="1">
        <v>96700000</v>
      </c>
      <c r="D12" s="2">
        <v>57900000000</v>
      </c>
      <c r="E12" s="1" t="s">
        <v>29</v>
      </c>
      <c r="F12" s="1" t="s">
        <v>63</v>
      </c>
      <c r="G12" s="1">
        <v>8548</v>
      </c>
      <c r="H12" s="1" t="s">
        <v>30</v>
      </c>
      <c r="I12" s="1" t="s">
        <v>31</v>
      </c>
      <c r="J12" s="1" t="s">
        <v>29</v>
      </c>
      <c r="K12" s="1">
        <v>12</v>
      </c>
      <c r="L12" s="1">
        <v>3</v>
      </c>
      <c r="M12" s="1">
        <v>2</v>
      </c>
      <c r="N12" s="2">
        <v>804000000</v>
      </c>
      <c r="O12" s="1">
        <v>200900</v>
      </c>
      <c r="P12" s="1">
        <v>3200000</v>
      </c>
      <c r="Q12" s="1">
        <v>2400000</v>
      </c>
      <c r="R12" s="1">
        <v>38600000</v>
      </c>
      <c r="S12" s="1">
        <v>1100000</v>
      </c>
      <c r="T12" s="1">
        <v>2014</v>
      </c>
      <c r="U12" s="1" t="s">
        <v>32</v>
      </c>
      <c r="V12" s="1">
        <v>12</v>
      </c>
      <c r="W12" s="1">
        <v>28.1</v>
      </c>
      <c r="X12" s="1">
        <v>1370000000</v>
      </c>
      <c r="Y12" s="1">
        <v>5.36</v>
      </c>
      <c r="Z12" s="1">
        <v>471000000</v>
      </c>
      <c r="AA12" s="1">
        <v>20.593679999999999</v>
      </c>
      <c r="AB12" s="1">
        <v>78.962879999999998</v>
      </c>
    </row>
    <row r="13" spans="1:28">
      <c r="A13" s="1">
        <v>12</v>
      </c>
      <c r="B13" s="1" t="s">
        <v>64</v>
      </c>
      <c r="C13" s="1">
        <v>96000000</v>
      </c>
      <c r="D13" s="2">
        <v>77400000000</v>
      </c>
      <c r="E13" s="1" t="s">
        <v>65</v>
      </c>
      <c r="F13" s="1" t="s">
        <v>64</v>
      </c>
      <c r="G13" s="1">
        <v>70127</v>
      </c>
      <c r="H13" s="1" t="s">
        <v>36</v>
      </c>
      <c r="I13" s="1" t="s">
        <v>37</v>
      </c>
      <c r="J13" s="1" t="s">
        <v>65</v>
      </c>
      <c r="K13" s="1">
        <v>7</v>
      </c>
      <c r="L13" s="1">
        <v>6</v>
      </c>
      <c r="M13" s="1">
        <v>1</v>
      </c>
      <c r="N13" s="2">
        <v>715000000</v>
      </c>
      <c r="O13" s="1">
        <v>178700</v>
      </c>
      <c r="P13" s="1">
        <v>2900000</v>
      </c>
      <c r="Q13" s="1">
        <v>2100000</v>
      </c>
      <c r="R13" s="1">
        <v>34300000</v>
      </c>
      <c r="S13" s="1">
        <v>600000</v>
      </c>
      <c r="T13" s="1">
        <v>2007</v>
      </c>
      <c r="U13" s="1" t="s">
        <v>50</v>
      </c>
      <c r="V13" s="1">
        <v>11</v>
      </c>
      <c r="W13" s="1">
        <v>88.2</v>
      </c>
      <c r="X13" s="1">
        <v>328000000</v>
      </c>
      <c r="Y13" s="1">
        <v>14.7</v>
      </c>
      <c r="Z13" s="1">
        <v>271000000</v>
      </c>
      <c r="AA13" s="1">
        <v>37.090240000000001</v>
      </c>
      <c r="AB13" s="1">
        <v>-95.712900000000005</v>
      </c>
    </row>
    <row r="14" spans="1:28">
      <c r="A14" s="1">
        <v>13</v>
      </c>
      <c r="B14" s="1" t="s">
        <v>52</v>
      </c>
      <c r="C14" s="1">
        <v>93600000</v>
      </c>
      <c r="D14" s="1">
        <v>0</v>
      </c>
      <c r="E14" s="1" t="s">
        <v>39</v>
      </c>
      <c r="F14" s="1" t="s">
        <v>52</v>
      </c>
      <c r="G14" s="1">
        <v>0</v>
      </c>
      <c r="H14" s="1" t="s">
        <v>36</v>
      </c>
      <c r="I14" s="1" t="s">
        <v>37</v>
      </c>
      <c r="J14" s="1" t="s">
        <v>38</v>
      </c>
      <c r="K14" s="1">
        <v>4057944</v>
      </c>
      <c r="L14" s="1" t="s">
        <v>39</v>
      </c>
      <c r="M14" s="1">
        <v>1</v>
      </c>
      <c r="N14" s="1" t="s">
        <v>39</v>
      </c>
      <c r="O14" s="1">
        <v>0</v>
      </c>
      <c r="P14" s="1">
        <v>0</v>
      </c>
      <c r="Q14" s="1">
        <v>0</v>
      </c>
      <c r="R14" s="1">
        <v>0</v>
      </c>
      <c r="S14" s="1" t="s">
        <v>39</v>
      </c>
      <c r="T14" s="1">
        <v>2013</v>
      </c>
      <c r="U14" s="1" t="s">
        <v>66</v>
      </c>
      <c r="V14" s="1">
        <v>15</v>
      </c>
      <c r="W14" s="1">
        <v>88.2</v>
      </c>
      <c r="X14" s="1">
        <v>328000000</v>
      </c>
      <c r="Y14" s="1">
        <v>14.7</v>
      </c>
      <c r="Z14" s="1">
        <v>271000000</v>
      </c>
      <c r="AA14" s="1">
        <v>37.090240000000001</v>
      </c>
      <c r="AB14" s="1">
        <v>-95.712900000000005</v>
      </c>
    </row>
    <row r="15" spans="1:28">
      <c r="A15" s="1">
        <v>14</v>
      </c>
      <c r="B15" s="1" t="s">
        <v>67</v>
      </c>
      <c r="C15" s="1">
        <v>89800000</v>
      </c>
      <c r="D15" s="2">
        <v>32100000000</v>
      </c>
      <c r="E15" s="1" t="s">
        <v>49</v>
      </c>
      <c r="F15" s="1" t="s">
        <v>67</v>
      </c>
      <c r="G15" s="1">
        <v>543</v>
      </c>
      <c r="H15" s="1" t="s">
        <v>68</v>
      </c>
      <c r="I15" s="1" t="s">
        <v>69</v>
      </c>
      <c r="J15" s="1" t="s">
        <v>29</v>
      </c>
      <c r="K15" s="1">
        <v>32</v>
      </c>
      <c r="L15" s="1">
        <v>1</v>
      </c>
      <c r="M15" s="1">
        <v>3</v>
      </c>
      <c r="N15" s="2">
        <v>499000000</v>
      </c>
      <c r="O15" s="1">
        <v>124700</v>
      </c>
      <c r="P15" s="1">
        <v>2000000</v>
      </c>
      <c r="Q15" s="1">
        <v>1500000</v>
      </c>
      <c r="R15" s="1">
        <v>23900000</v>
      </c>
      <c r="S15" s="1">
        <v>700000</v>
      </c>
      <c r="T15" s="1">
        <v>2016</v>
      </c>
      <c r="U15" s="1" t="s">
        <v>70</v>
      </c>
      <c r="V15" s="1">
        <v>29</v>
      </c>
      <c r="W15" s="1">
        <v>94.3</v>
      </c>
      <c r="X15" s="1">
        <v>51709098</v>
      </c>
      <c r="Y15" s="1">
        <v>4.1500000000000004</v>
      </c>
      <c r="Z15" s="1">
        <v>42106719</v>
      </c>
      <c r="AA15" s="1">
        <v>35.907760000000003</v>
      </c>
      <c r="AB15" s="1">
        <v>127.76690000000001</v>
      </c>
    </row>
    <row r="16" spans="1:28">
      <c r="A16" s="1">
        <v>15</v>
      </c>
      <c r="B16" s="1" t="s">
        <v>71</v>
      </c>
      <c r="C16" s="1">
        <v>86900000</v>
      </c>
      <c r="D16" s="2">
        <v>24100000000</v>
      </c>
      <c r="E16" s="1" t="s">
        <v>34</v>
      </c>
      <c r="F16" s="1" t="s">
        <v>72</v>
      </c>
      <c r="G16" s="1">
        <v>1</v>
      </c>
      <c r="H16" s="1" t="s">
        <v>30</v>
      </c>
      <c r="I16" s="1" t="s">
        <v>31</v>
      </c>
      <c r="J16" s="1" t="s">
        <v>29</v>
      </c>
      <c r="K16" s="1">
        <v>4056562</v>
      </c>
      <c r="L16" s="1" t="s">
        <v>39</v>
      </c>
      <c r="M16" s="1">
        <v>5663</v>
      </c>
      <c r="N16" s="1">
        <v>18</v>
      </c>
      <c r="O16" s="1">
        <v>0</v>
      </c>
      <c r="P16" s="1">
        <v>7.0000000000000007E-2</v>
      </c>
      <c r="Q16" s="1">
        <v>0.05</v>
      </c>
      <c r="R16" s="1">
        <v>0.86</v>
      </c>
      <c r="S16" s="1" t="s">
        <v>39</v>
      </c>
      <c r="T16" s="1">
        <v>2006</v>
      </c>
      <c r="U16" s="1" t="s">
        <v>73</v>
      </c>
      <c r="V16" s="1">
        <v>15</v>
      </c>
      <c r="W16" s="1">
        <v>28.1</v>
      </c>
      <c r="X16" s="1">
        <v>1370000000</v>
      </c>
      <c r="Y16" s="1">
        <v>5.36</v>
      </c>
      <c r="Z16" s="1">
        <v>471000000</v>
      </c>
      <c r="AA16" s="1">
        <v>20.593679999999999</v>
      </c>
      <c r="AB16" s="1">
        <v>78.962879999999998</v>
      </c>
    </row>
    <row r="17" spans="1:28">
      <c r="A17" s="1">
        <v>16</v>
      </c>
      <c r="B17" s="1" t="s">
        <v>74</v>
      </c>
      <c r="C17" s="1">
        <v>83000000</v>
      </c>
      <c r="D17" s="2">
        <v>101000000000</v>
      </c>
      <c r="E17" s="1" t="s">
        <v>47</v>
      </c>
      <c r="F17" s="1" t="s">
        <v>74</v>
      </c>
      <c r="G17" s="1">
        <v>71270</v>
      </c>
      <c r="H17" s="1" t="s">
        <v>30</v>
      </c>
      <c r="I17" s="1" t="s">
        <v>31</v>
      </c>
      <c r="J17" s="1" t="s">
        <v>41</v>
      </c>
      <c r="K17" s="1">
        <v>4</v>
      </c>
      <c r="L17" s="1">
        <v>5</v>
      </c>
      <c r="M17" s="1">
        <v>7</v>
      </c>
      <c r="N17" s="2">
        <v>1660000000</v>
      </c>
      <c r="O17" s="1">
        <v>414300</v>
      </c>
      <c r="P17" s="1">
        <v>6600000</v>
      </c>
      <c r="Q17" s="1">
        <v>5000000</v>
      </c>
      <c r="R17" s="1">
        <v>79600000</v>
      </c>
      <c r="S17" s="1">
        <v>1100000</v>
      </c>
      <c r="T17" s="1">
        <v>2007</v>
      </c>
      <c r="U17" s="1" t="s">
        <v>73</v>
      </c>
      <c r="V17" s="1">
        <v>4</v>
      </c>
      <c r="W17" s="1">
        <v>28.1</v>
      </c>
      <c r="X17" s="1">
        <v>1370000000</v>
      </c>
      <c r="Y17" s="1">
        <v>5.36</v>
      </c>
      <c r="Z17" s="1">
        <v>471000000</v>
      </c>
      <c r="AA17" s="1">
        <v>20.593679999999999</v>
      </c>
      <c r="AB17" s="1">
        <v>78.962879999999998</v>
      </c>
    </row>
    <row r="18" spans="1:28">
      <c r="A18" s="1">
        <v>17</v>
      </c>
      <c r="B18" s="1" t="s">
        <v>75</v>
      </c>
      <c r="C18" s="1">
        <v>80100000</v>
      </c>
      <c r="D18" s="2">
        <v>26200000000</v>
      </c>
      <c r="E18" s="1" t="s">
        <v>76</v>
      </c>
      <c r="F18" s="1" t="s">
        <v>77</v>
      </c>
      <c r="G18" s="1">
        <v>1</v>
      </c>
      <c r="H18" s="1" t="s">
        <v>78</v>
      </c>
      <c r="I18" s="1" t="s">
        <v>79</v>
      </c>
      <c r="J18" s="1" t="s">
        <v>41</v>
      </c>
      <c r="K18" s="1">
        <v>4057901</v>
      </c>
      <c r="L18" s="1">
        <v>4797</v>
      </c>
      <c r="M18" s="1">
        <v>6781</v>
      </c>
      <c r="N18" s="1">
        <v>1</v>
      </c>
      <c r="O18" s="1">
        <v>0</v>
      </c>
      <c r="P18" s="1">
        <v>0</v>
      </c>
      <c r="Q18" s="1">
        <v>0</v>
      </c>
      <c r="R18" s="1">
        <v>0.05</v>
      </c>
      <c r="S18" s="1" t="s">
        <v>39</v>
      </c>
      <c r="T18" s="1">
        <v>2020</v>
      </c>
      <c r="U18" s="1" t="s">
        <v>80</v>
      </c>
      <c r="V18" s="1">
        <v>27</v>
      </c>
      <c r="W18" s="1">
        <v>60</v>
      </c>
      <c r="X18" s="1">
        <v>66834405</v>
      </c>
      <c r="Y18" s="1">
        <v>3.85</v>
      </c>
      <c r="Z18" s="1">
        <v>55908316</v>
      </c>
      <c r="AA18" s="1">
        <v>55.378050000000002</v>
      </c>
      <c r="AB18" s="1">
        <v>-3.4359700000000002</v>
      </c>
    </row>
    <row r="19" spans="1:28">
      <c r="A19" s="1">
        <v>18</v>
      </c>
      <c r="B19" s="1" t="s">
        <v>81</v>
      </c>
      <c r="C19" s="1">
        <v>75600000</v>
      </c>
      <c r="D19" s="2">
        <v>20800000000</v>
      </c>
      <c r="E19" s="1" t="s">
        <v>29</v>
      </c>
      <c r="F19" s="1" t="s">
        <v>81</v>
      </c>
      <c r="G19" s="1">
        <v>2281</v>
      </c>
      <c r="H19" s="1" t="s">
        <v>68</v>
      </c>
      <c r="I19" s="1" t="s">
        <v>69</v>
      </c>
      <c r="J19" s="1" t="s">
        <v>29</v>
      </c>
      <c r="K19" s="1">
        <v>112</v>
      </c>
      <c r="L19" s="1">
        <v>2</v>
      </c>
      <c r="M19" s="1">
        <v>4</v>
      </c>
      <c r="N19" s="2">
        <v>168000000</v>
      </c>
      <c r="O19" s="1">
        <v>42100</v>
      </c>
      <c r="P19" s="1">
        <v>673200</v>
      </c>
      <c r="Q19" s="1">
        <v>504900</v>
      </c>
      <c r="R19" s="1">
        <v>8100000</v>
      </c>
      <c r="S19" s="1">
        <v>400000</v>
      </c>
      <c r="T19" s="1">
        <v>2012</v>
      </c>
      <c r="U19" s="1" t="s">
        <v>66</v>
      </c>
      <c r="V19" s="1">
        <v>17</v>
      </c>
      <c r="W19" s="1">
        <v>94.3</v>
      </c>
      <c r="X19" s="1">
        <v>51709098</v>
      </c>
      <c r="Y19" s="1">
        <v>4.1500000000000004</v>
      </c>
      <c r="Z19" s="1">
        <v>42106719</v>
      </c>
      <c r="AA19" s="1">
        <v>35.907760000000003</v>
      </c>
      <c r="AB19" s="1">
        <v>127.76690000000001</v>
      </c>
    </row>
    <row r="20" spans="1:28">
      <c r="A20" s="1">
        <v>19</v>
      </c>
      <c r="B20" s="1" t="s">
        <v>65</v>
      </c>
      <c r="C20" s="1">
        <v>75000000</v>
      </c>
      <c r="D20" s="1">
        <v>0</v>
      </c>
      <c r="E20" s="1" t="s">
        <v>39</v>
      </c>
      <c r="F20" s="1" t="s">
        <v>82</v>
      </c>
      <c r="G20" s="1">
        <v>3</v>
      </c>
      <c r="H20" s="1" t="s">
        <v>36</v>
      </c>
      <c r="I20" s="1" t="s">
        <v>37</v>
      </c>
      <c r="J20" s="1" t="s">
        <v>41</v>
      </c>
      <c r="K20" s="1">
        <v>3898122</v>
      </c>
      <c r="L20" s="1">
        <v>6266</v>
      </c>
      <c r="M20" s="1">
        <v>5395</v>
      </c>
      <c r="N20" s="1">
        <v>16</v>
      </c>
      <c r="O20" s="1">
        <v>0</v>
      </c>
      <c r="P20" s="1">
        <v>0.06</v>
      </c>
      <c r="Q20" s="1">
        <v>0.05</v>
      </c>
      <c r="R20" s="1">
        <v>0.77</v>
      </c>
      <c r="S20" s="1" t="s">
        <v>39</v>
      </c>
      <c r="T20" s="1">
        <v>2006</v>
      </c>
      <c r="U20" s="1" t="s">
        <v>61</v>
      </c>
      <c r="V20" s="1">
        <v>30</v>
      </c>
      <c r="W20" s="1">
        <v>88.2</v>
      </c>
      <c r="X20" s="1">
        <v>328000000</v>
      </c>
      <c r="Y20" s="1">
        <v>14.7</v>
      </c>
      <c r="Z20" s="1">
        <v>271000000</v>
      </c>
      <c r="AA20" s="1">
        <v>37.090240000000001</v>
      </c>
      <c r="AB20" s="1">
        <v>-95.712900000000005</v>
      </c>
    </row>
    <row r="21" spans="1:28">
      <c r="A21" s="1">
        <v>20</v>
      </c>
      <c r="B21" s="1" t="s">
        <v>83</v>
      </c>
      <c r="C21" s="1">
        <v>71600000</v>
      </c>
      <c r="D21" s="2">
        <v>30600000000</v>
      </c>
      <c r="E21" s="1" t="s">
        <v>29</v>
      </c>
      <c r="F21" s="1" t="s">
        <v>83</v>
      </c>
      <c r="G21" s="1">
        <v>249</v>
      </c>
      <c r="H21" s="1" t="s">
        <v>84</v>
      </c>
      <c r="I21" s="1" t="s">
        <v>85</v>
      </c>
      <c r="J21" s="1" t="s">
        <v>29</v>
      </c>
      <c r="K21" s="1">
        <v>38</v>
      </c>
      <c r="L21" s="1">
        <v>1</v>
      </c>
      <c r="M21" s="1">
        <v>6</v>
      </c>
      <c r="N21" s="2">
        <v>176000000</v>
      </c>
      <c r="O21" s="1">
        <v>44100</v>
      </c>
      <c r="P21" s="1">
        <v>705300</v>
      </c>
      <c r="Q21" s="1">
        <v>529000</v>
      </c>
      <c r="R21" s="1">
        <v>8500000</v>
      </c>
      <c r="S21" s="1">
        <v>100000</v>
      </c>
      <c r="T21" s="1">
        <v>2007</v>
      </c>
      <c r="U21" s="1" t="s">
        <v>61</v>
      </c>
      <c r="V21" s="1">
        <v>15</v>
      </c>
      <c r="W21" s="1">
        <v>68.900000000000006</v>
      </c>
      <c r="X21" s="1">
        <v>36991981</v>
      </c>
      <c r="Y21" s="1">
        <v>5.56</v>
      </c>
      <c r="Z21" s="1">
        <v>30628482</v>
      </c>
      <c r="AA21" s="1">
        <v>56.130369999999999</v>
      </c>
      <c r="AB21" s="1">
        <v>-106.34699999999999</v>
      </c>
    </row>
    <row r="22" spans="1:28">
      <c r="A22" s="1">
        <v>21</v>
      </c>
      <c r="B22" s="1" t="s">
        <v>86</v>
      </c>
      <c r="C22" s="1">
        <v>71300000</v>
      </c>
      <c r="D22" s="2">
        <v>28600000000</v>
      </c>
      <c r="E22" s="1" t="s">
        <v>29</v>
      </c>
      <c r="F22" s="1" t="s">
        <v>86</v>
      </c>
      <c r="G22" s="1">
        <v>1337</v>
      </c>
      <c r="H22" s="1" t="s">
        <v>68</v>
      </c>
      <c r="I22" s="1" t="s">
        <v>69</v>
      </c>
      <c r="J22" s="1" t="s">
        <v>29</v>
      </c>
      <c r="K22" s="1">
        <v>46</v>
      </c>
      <c r="L22" s="1">
        <v>3</v>
      </c>
      <c r="M22" s="1">
        <v>5</v>
      </c>
      <c r="N22" s="2">
        <v>598000000</v>
      </c>
      <c r="O22" s="1">
        <v>149500</v>
      </c>
      <c r="P22" s="1">
        <v>2400000</v>
      </c>
      <c r="Q22" s="1">
        <v>1800000</v>
      </c>
      <c r="R22" s="1">
        <v>28700000</v>
      </c>
      <c r="S22" s="1">
        <v>900000</v>
      </c>
      <c r="T22" s="1">
        <v>2008</v>
      </c>
      <c r="U22" s="1" t="s">
        <v>70</v>
      </c>
      <c r="V22" s="1">
        <v>4</v>
      </c>
      <c r="W22" s="1">
        <v>94.3</v>
      </c>
      <c r="X22" s="1">
        <v>51709098</v>
      </c>
      <c r="Y22" s="1">
        <v>4.1500000000000004</v>
      </c>
      <c r="Z22" s="1">
        <v>42106719</v>
      </c>
      <c r="AA22" s="1">
        <v>35.907760000000003</v>
      </c>
      <c r="AB22" s="1">
        <v>127.76690000000001</v>
      </c>
    </row>
    <row r="23" spans="1:28">
      <c r="A23" s="1">
        <v>22</v>
      </c>
      <c r="B23" s="1" t="s">
        <v>87</v>
      </c>
      <c r="C23" s="1">
        <v>70500000</v>
      </c>
      <c r="D23" s="2">
        <v>73100000000</v>
      </c>
      <c r="E23" s="1" t="s">
        <v>41</v>
      </c>
      <c r="F23" s="1" t="s">
        <v>87</v>
      </c>
      <c r="G23" s="1">
        <v>129204</v>
      </c>
      <c r="H23" s="1" t="s">
        <v>30</v>
      </c>
      <c r="I23" s="1" t="s">
        <v>31</v>
      </c>
      <c r="J23" s="1" t="s">
        <v>41</v>
      </c>
      <c r="K23" s="1">
        <v>9</v>
      </c>
      <c r="L23" s="1">
        <v>6</v>
      </c>
      <c r="M23" s="1">
        <v>8</v>
      </c>
      <c r="N23" s="2">
        <v>1710000000</v>
      </c>
      <c r="O23" s="1">
        <v>426800</v>
      </c>
      <c r="P23" s="1">
        <v>6800000</v>
      </c>
      <c r="Q23" s="1">
        <v>5100000</v>
      </c>
      <c r="R23" s="1">
        <v>81900000</v>
      </c>
      <c r="S23" s="1">
        <v>900000</v>
      </c>
      <c r="T23" s="1">
        <v>2005</v>
      </c>
      <c r="U23" s="1" t="s">
        <v>66</v>
      </c>
      <c r="V23" s="1">
        <v>11</v>
      </c>
      <c r="W23" s="1">
        <v>28.1</v>
      </c>
      <c r="X23" s="1">
        <v>1370000000</v>
      </c>
      <c r="Y23" s="1">
        <v>5.36</v>
      </c>
      <c r="Z23" s="1">
        <v>471000000</v>
      </c>
      <c r="AA23" s="1">
        <v>20.593679999999999</v>
      </c>
      <c r="AB23" s="1">
        <v>78.962879999999998</v>
      </c>
    </row>
    <row r="24" spans="1:28">
      <c r="A24" s="1">
        <v>23</v>
      </c>
      <c r="B24" s="1" t="s">
        <v>88</v>
      </c>
      <c r="C24" s="1">
        <v>68200000</v>
      </c>
      <c r="D24" s="2">
        <v>38800000000</v>
      </c>
      <c r="E24" s="1" t="s">
        <v>44</v>
      </c>
      <c r="F24" s="1" t="s">
        <v>88</v>
      </c>
      <c r="G24" s="1">
        <v>2865</v>
      </c>
      <c r="H24" s="1" t="s">
        <v>36</v>
      </c>
      <c r="I24" s="1" t="s">
        <v>37</v>
      </c>
      <c r="J24" s="1" t="s">
        <v>44</v>
      </c>
      <c r="K24" s="1">
        <v>23</v>
      </c>
      <c r="L24" s="1">
        <v>8</v>
      </c>
      <c r="M24" s="1">
        <v>2</v>
      </c>
      <c r="N24" s="2">
        <v>473000000</v>
      </c>
      <c r="O24" s="1">
        <v>118300</v>
      </c>
      <c r="P24" s="1">
        <v>1900000</v>
      </c>
      <c r="Q24" s="1">
        <v>1400000</v>
      </c>
      <c r="R24" s="1">
        <v>22700000</v>
      </c>
      <c r="S24" s="1">
        <v>600000</v>
      </c>
      <c r="T24" s="1">
        <v>2011</v>
      </c>
      <c r="U24" s="1" t="s">
        <v>66</v>
      </c>
      <c r="V24" s="1">
        <v>14</v>
      </c>
      <c r="W24" s="1">
        <v>88.2</v>
      </c>
      <c r="X24" s="1">
        <v>328000000</v>
      </c>
      <c r="Y24" s="1">
        <v>14.7</v>
      </c>
      <c r="Z24" s="1">
        <v>271000000</v>
      </c>
      <c r="AA24" s="1">
        <v>37.090240000000001</v>
      </c>
      <c r="AB24" s="1">
        <v>-95.712900000000005</v>
      </c>
    </row>
    <row r="25" spans="1:28">
      <c r="A25" s="1">
        <v>24</v>
      </c>
      <c r="B25" s="1" t="s">
        <v>89</v>
      </c>
      <c r="C25" s="1">
        <v>66500000</v>
      </c>
      <c r="D25" s="2">
        <v>36800000000</v>
      </c>
      <c r="E25" s="1" t="s">
        <v>29</v>
      </c>
      <c r="F25" s="1" t="s">
        <v>89</v>
      </c>
      <c r="G25" s="1">
        <v>2572</v>
      </c>
      <c r="H25" s="1" t="s">
        <v>90</v>
      </c>
      <c r="I25" s="1" t="s">
        <v>91</v>
      </c>
      <c r="J25" s="1" t="s">
        <v>29</v>
      </c>
      <c r="K25" s="1">
        <v>25</v>
      </c>
      <c r="L25" s="1">
        <v>1</v>
      </c>
      <c r="M25" s="1">
        <v>7</v>
      </c>
      <c r="N25" s="2">
        <v>447000000</v>
      </c>
      <c r="O25" s="1">
        <v>0</v>
      </c>
      <c r="P25" s="1">
        <v>0</v>
      </c>
      <c r="Q25" s="1">
        <v>0</v>
      </c>
      <c r="R25" s="1">
        <v>0</v>
      </c>
      <c r="S25" s="1" t="s">
        <v>39</v>
      </c>
      <c r="T25" s="1">
        <v>2012</v>
      </c>
      <c r="U25" s="1" t="s">
        <v>32</v>
      </c>
      <c r="V25" s="1">
        <v>21</v>
      </c>
      <c r="W25" s="1">
        <v>51.3</v>
      </c>
      <c r="X25" s="1">
        <v>213000000</v>
      </c>
      <c r="Y25" s="1">
        <v>12.08</v>
      </c>
      <c r="Z25" s="1">
        <v>183000000</v>
      </c>
      <c r="AA25" s="1">
        <v>-14.234999999999999</v>
      </c>
      <c r="AB25" s="1">
        <v>-51.9253</v>
      </c>
    </row>
    <row r="26" spans="1:28">
      <c r="A26" s="1">
        <v>25</v>
      </c>
      <c r="B26" s="1" t="s">
        <v>92</v>
      </c>
      <c r="C26" s="1">
        <v>65900000</v>
      </c>
      <c r="D26" s="2">
        <v>45800000000</v>
      </c>
      <c r="E26" s="1" t="s">
        <v>44</v>
      </c>
      <c r="F26" s="1" t="s">
        <v>92</v>
      </c>
      <c r="G26" s="1">
        <v>633</v>
      </c>
      <c r="H26" s="1" t="s">
        <v>30</v>
      </c>
      <c r="I26" s="1" t="s">
        <v>31</v>
      </c>
      <c r="J26" s="1" t="s">
        <v>44</v>
      </c>
      <c r="K26" s="1">
        <v>18</v>
      </c>
      <c r="L26" s="1">
        <v>7</v>
      </c>
      <c r="M26" s="1">
        <v>3</v>
      </c>
      <c r="N26" s="2">
        <v>420000000</v>
      </c>
      <c r="O26" s="1">
        <v>105100</v>
      </c>
      <c r="P26" s="1">
        <v>1700000</v>
      </c>
      <c r="Q26" s="1">
        <v>1300000</v>
      </c>
      <c r="R26" s="1">
        <v>20200000</v>
      </c>
      <c r="S26" s="1">
        <v>500000</v>
      </c>
      <c r="T26" s="1">
        <v>2013</v>
      </c>
      <c r="U26" s="1" t="s">
        <v>42</v>
      </c>
      <c r="V26" s="1">
        <v>9</v>
      </c>
      <c r="W26" s="1">
        <v>28.1</v>
      </c>
      <c r="X26" s="1">
        <v>1370000000</v>
      </c>
      <c r="Y26" s="1">
        <v>5.36</v>
      </c>
      <c r="Z26" s="1">
        <v>471000000</v>
      </c>
      <c r="AA26" s="1">
        <v>20.593679999999999</v>
      </c>
      <c r="AB26" s="1">
        <v>78.962879999999998</v>
      </c>
    </row>
    <row r="27" spans="1:28">
      <c r="A27" s="1">
        <v>26</v>
      </c>
      <c r="B27" s="1" t="s">
        <v>93</v>
      </c>
      <c r="C27" s="1">
        <v>65600000</v>
      </c>
      <c r="D27" s="2">
        <v>28600000000</v>
      </c>
      <c r="E27" s="1" t="s">
        <v>29</v>
      </c>
      <c r="F27" s="1" t="s">
        <v>93</v>
      </c>
      <c r="G27" s="1">
        <v>8502</v>
      </c>
      <c r="H27" s="1" t="s">
        <v>30</v>
      </c>
      <c r="I27" s="1" t="s">
        <v>31</v>
      </c>
      <c r="J27" s="1" t="s">
        <v>29</v>
      </c>
      <c r="K27" s="1">
        <v>47</v>
      </c>
      <c r="L27" s="1">
        <v>8</v>
      </c>
      <c r="M27" s="1">
        <v>8</v>
      </c>
      <c r="N27" s="2">
        <v>255000000</v>
      </c>
      <c r="O27" s="1">
        <v>63700</v>
      </c>
      <c r="P27" s="1">
        <v>1000000</v>
      </c>
      <c r="Q27" s="1">
        <v>764900</v>
      </c>
      <c r="R27" s="1">
        <v>12200000</v>
      </c>
      <c r="S27" s="1">
        <v>400000</v>
      </c>
      <c r="T27" s="1">
        <v>2010</v>
      </c>
      <c r="U27" s="1" t="s">
        <v>70</v>
      </c>
      <c r="V27" s="1">
        <v>11</v>
      </c>
      <c r="W27" s="1">
        <v>28.1</v>
      </c>
      <c r="X27" s="1">
        <v>1370000000</v>
      </c>
      <c r="Y27" s="1">
        <v>5.36</v>
      </c>
      <c r="Z27" s="1">
        <v>471000000</v>
      </c>
      <c r="AA27" s="1">
        <v>20.593679999999999</v>
      </c>
      <c r="AB27" s="1">
        <v>78.962879999999998</v>
      </c>
    </row>
    <row r="28" spans="1:28">
      <c r="A28" s="1">
        <v>27</v>
      </c>
      <c r="B28" s="1" t="s">
        <v>94</v>
      </c>
      <c r="C28" s="1">
        <v>64600000</v>
      </c>
      <c r="D28" s="2">
        <v>61500000000</v>
      </c>
      <c r="E28" s="1" t="s">
        <v>47</v>
      </c>
      <c r="F28" s="1" t="s">
        <v>94</v>
      </c>
      <c r="G28" s="1">
        <v>112915</v>
      </c>
      <c r="H28" s="1" t="s">
        <v>30</v>
      </c>
      <c r="I28" s="1" t="s">
        <v>31</v>
      </c>
      <c r="J28" s="1" t="s">
        <v>41</v>
      </c>
      <c r="K28" s="1">
        <v>10</v>
      </c>
      <c r="L28" s="1">
        <v>9</v>
      </c>
      <c r="M28" s="1">
        <v>9</v>
      </c>
      <c r="N28" s="2">
        <v>1190000000</v>
      </c>
      <c r="O28" s="1">
        <v>296900</v>
      </c>
      <c r="P28" s="1">
        <v>4800000</v>
      </c>
      <c r="Q28" s="1">
        <v>3600000</v>
      </c>
      <c r="R28" s="1">
        <v>57000000</v>
      </c>
      <c r="S28" s="1">
        <v>1100000</v>
      </c>
      <c r="T28" s="1">
        <v>2008</v>
      </c>
      <c r="U28" s="1" t="s">
        <v>70</v>
      </c>
      <c r="V28" s="1">
        <v>13</v>
      </c>
      <c r="W28" s="1">
        <v>28.1</v>
      </c>
      <c r="X28" s="1">
        <v>1370000000</v>
      </c>
      <c r="Y28" s="1">
        <v>5.36</v>
      </c>
      <c r="Z28" s="1">
        <v>471000000</v>
      </c>
      <c r="AA28" s="1">
        <v>20.593679999999999</v>
      </c>
      <c r="AB28" s="1">
        <v>78.962879999999998</v>
      </c>
    </row>
    <row r="29" spans="1:28">
      <c r="A29" s="1">
        <v>28</v>
      </c>
      <c r="B29" s="1" t="s">
        <v>95</v>
      </c>
      <c r="C29" s="1">
        <v>61000000</v>
      </c>
      <c r="D29" s="2">
        <v>29500000000</v>
      </c>
      <c r="E29" s="1" t="s">
        <v>29</v>
      </c>
      <c r="F29" s="1" t="s">
        <v>96</v>
      </c>
      <c r="G29" s="1">
        <v>13</v>
      </c>
      <c r="H29" s="1" t="s">
        <v>30</v>
      </c>
      <c r="I29" s="1" t="s">
        <v>31</v>
      </c>
      <c r="J29" s="1" t="s">
        <v>29</v>
      </c>
      <c r="K29" s="1">
        <v>4053938</v>
      </c>
      <c r="L29" s="1">
        <v>5803</v>
      </c>
      <c r="M29" s="1">
        <v>5744</v>
      </c>
      <c r="N29" s="1">
        <v>10</v>
      </c>
      <c r="O29" s="1">
        <v>0</v>
      </c>
      <c r="P29" s="1">
        <v>0.04</v>
      </c>
      <c r="Q29" s="1">
        <v>0.03</v>
      </c>
      <c r="R29" s="1">
        <v>0.48</v>
      </c>
      <c r="S29" s="1" t="s">
        <v>39</v>
      </c>
      <c r="T29" s="1">
        <v>2018</v>
      </c>
      <c r="U29" s="1" t="s">
        <v>73</v>
      </c>
      <c r="V29" s="1">
        <v>3</v>
      </c>
      <c r="W29" s="1">
        <v>28.1</v>
      </c>
      <c r="X29" s="1">
        <v>1370000000</v>
      </c>
      <c r="Y29" s="1">
        <v>5.36</v>
      </c>
      <c r="Z29" s="1">
        <v>471000000</v>
      </c>
      <c r="AA29" s="1">
        <v>20.593679999999999</v>
      </c>
      <c r="AB29" s="1">
        <v>78.962879999999998</v>
      </c>
    </row>
    <row r="30" spans="1:28">
      <c r="A30" s="1">
        <v>29</v>
      </c>
      <c r="B30" s="1" t="s">
        <v>97</v>
      </c>
      <c r="C30" s="1">
        <v>59500000</v>
      </c>
      <c r="D30" s="2">
        <v>16200000000</v>
      </c>
      <c r="E30" s="1" t="s">
        <v>65</v>
      </c>
      <c r="F30" s="1" t="s">
        <v>97</v>
      </c>
      <c r="G30" s="1">
        <v>389</v>
      </c>
      <c r="H30" s="1" t="s">
        <v>36</v>
      </c>
      <c r="I30" s="1" t="s">
        <v>37</v>
      </c>
      <c r="J30" s="1" t="s">
        <v>65</v>
      </c>
      <c r="K30" s="1">
        <v>182</v>
      </c>
      <c r="L30" s="1">
        <v>9</v>
      </c>
      <c r="M30" s="1">
        <v>3</v>
      </c>
      <c r="N30" s="2">
        <v>141000000</v>
      </c>
      <c r="O30" s="1">
        <v>35300</v>
      </c>
      <c r="P30" s="1">
        <v>564800</v>
      </c>
      <c r="Q30" s="1">
        <v>423600</v>
      </c>
      <c r="R30" s="1">
        <v>6800000</v>
      </c>
      <c r="S30" s="1">
        <v>100000</v>
      </c>
      <c r="T30" s="1">
        <v>2009</v>
      </c>
      <c r="U30" s="1" t="s">
        <v>32</v>
      </c>
      <c r="V30" s="1">
        <v>17</v>
      </c>
      <c r="W30" s="1">
        <v>88.2</v>
      </c>
      <c r="X30" s="1">
        <v>328000000</v>
      </c>
      <c r="Y30" s="1">
        <v>14.7</v>
      </c>
      <c r="Z30" s="1">
        <v>271000000</v>
      </c>
      <c r="AA30" s="1">
        <v>37.090240000000001</v>
      </c>
      <c r="AB30" s="1">
        <v>-95.712900000000005</v>
      </c>
    </row>
    <row r="31" spans="1:28">
      <c r="A31" s="1">
        <v>30</v>
      </c>
      <c r="B31" s="1" t="s">
        <v>98</v>
      </c>
      <c r="C31" s="1">
        <v>59500000</v>
      </c>
      <c r="D31" s="2">
        <v>59300000000</v>
      </c>
      <c r="E31" s="1" t="s">
        <v>34</v>
      </c>
      <c r="F31" s="1" t="s">
        <v>98</v>
      </c>
      <c r="G31" s="1">
        <v>39113</v>
      </c>
      <c r="H31" s="1" t="s">
        <v>36</v>
      </c>
      <c r="I31" s="1" t="s">
        <v>37</v>
      </c>
      <c r="J31" s="1" t="s">
        <v>99</v>
      </c>
      <c r="K31" s="1">
        <v>11</v>
      </c>
      <c r="L31" s="1">
        <v>9</v>
      </c>
      <c r="M31" s="1">
        <v>3</v>
      </c>
      <c r="N31" s="2">
        <v>115000000</v>
      </c>
      <c r="O31" s="1">
        <v>28700</v>
      </c>
      <c r="P31" s="1">
        <v>458700</v>
      </c>
      <c r="Q31" s="1">
        <v>344000</v>
      </c>
      <c r="R31" s="1">
        <v>5500000</v>
      </c>
      <c r="S31" s="1">
        <v>100000</v>
      </c>
      <c r="T31" s="1">
        <v>2006</v>
      </c>
      <c r="U31" s="1" t="s">
        <v>55</v>
      </c>
      <c r="V31" s="1">
        <v>28</v>
      </c>
      <c r="W31" s="1">
        <v>88.2</v>
      </c>
      <c r="X31" s="1">
        <v>328000000</v>
      </c>
      <c r="Y31" s="1">
        <v>14.7</v>
      </c>
      <c r="Z31" s="1">
        <v>271000000</v>
      </c>
      <c r="AA31" s="1">
        <v>37.090240000000001</v>
      </c>
      <c r="AB31" s="1">
        <v>-95.712900000000005</v>
      </c>
    </row>
    <row r="32" spans="1:28">
      <c r="A32" s="1">
        <v>31</v>
      </c>
      <c r="B32" s="1" t="s">
        <v>100</v>
      </c>
      <c r="C32" s="1">
        <v>59300000</v>
      </c>
      <c r="D32" s="2">
        <v>33400000000</v>
      </c>
      <c r="E32" s="1" t="s">
        <v>29</v>
      </c>
      <c r="F32" s="1" t="s">
        <v>100</v>
      </c>
      <c r="G32" s="1">
        <v>4741</v>
      </c>
      <c r="H32" s="1" t="s">
        <v>30</v>
      </c>
      <c r="I32" s="1" t="s">
        <v>31</v>
      </c>
      <c r="J32" s="1" t="s">
        <v>29</v>
      </c>
      <c r="K32" s="1">
        <v>30</v>
      </c>
      <c r="L32" s="1">
        <v>11</v>
      </c>
      <c r="M32" s="1">
        <v>10</v>
      </c>
      <c r="N32" s="2">
        <v>423000000</v>
      </c>
      <c r="O32" s="1">
        <v>105700</v>
      </c>
      <c r="P32" s="1">
        <v>1700000</v>
      </c>
      <c r="Q32" s="1">
        <v>1300000</v>
      </c>
      <c r="R32" s="1">
        <v>20300000</v>
      </c>
      <c r="S32" s="1">
        <v>600000</v>
      </c>
      <c r="T32" s="1">
        <v>2007</v>
      </c>
      <c r="U32" s="1" t="s">
        <v>50</v>
      </c>
      <c r="V32" s="1">
        <v>22</v>
      </c>
      <c r="W32" s="1">
        <v>28.1</v>
      </c>
      <c r="X32" s="1">
        <v>1370000000</v>
      </c>
      <c r="Y32" s="1">
        <v>5.36</v>
      </c>
      <c r="Z32" s="1">
        <v>471000000</v>
      </c>
      <c r="AA32" s="1">
        <v>20.593679999999999</v>
      </c>
      <c r="AB32" s="1">
        <v>78.962879999999998</v>
      </c>
    </row>
    <row r="33" spans="1:28">
      <c r="A33" s="1">
        <v>32</v>
      </c>
      <c r="B33" s="1" t="s">
        <v>101</v>
      </c>
      <c r="C33" s="1">
        <v>58400000</v>
      </c>
      <c r="D33" s="2">
        <v>57300000000</v>
      </c>
      <c r="E33" s="1" t="s">
        <v>29</v>
      </c>
      <c r="F33" s="1" t="s">
        <v>101</v>
      </c>
      <c r="G33" s="1">
        <v>1510</v>
      </c>
      <c r="H33" s="1" t="s">
        <v>102</v>
      </c>
      <c r="I33" s="1" t="s">
        <v>103</v>
      </c>
      <c r="J33" s="1" t="s">
        <v>29</v>
      </c>
      <c r="K33" s="1">
        <v>13</v>
      </c>
      <c r="L33" s="1">
        <v>1</v>
      </c>
      <c r="M33" s="1">
        <v>11</v>
      </c>
      <c r="N33" s="2">
        <v>612000000</v>
      </c>
      <c r="O33" s="1">
        <v>153000</v>
      </c>
      <c r="P33" s="1">
        <v>2400000</v>
      </c>
      <c r="Q33" s="1">
        <v>1800000</v>
      </c>
      <c r="R33" s="1">
        <v>29400000</v>
      </c>
      <c r="S33" s="1">
        <v>600000</v>
      </c>
      <c r="T33" s="1">
        <v>2011</v>
      </c>
      <c r="U33" s="1" t="s">
        <v>70</v>
      </c>
      <c r="V33" s="1">
        <v>2</v>
      </c>
      <c r="W33" s="1">
        <v>90</v>
      </c>
      <c r="X33" s="1">
        <v>44938712</v>
      </c>
      <c r="Y33" s="1">
        <v>9.7899999999999991</v>
      </c>
      <c r="Z33" s="1">
        <v>41339571</v>
      </c>
      <c r="AA33" s="1">
        <v>-38.4161</v>
      </c>
      <c r="AB33" s="1">
        <v>-63.616700000000002</v>
      </c>
    </row>
    <row r="34" spans="1:28">
      <c r="A34" s="1">
        <v>33</v>
      </c>
      <c r="B34" s="1" t="s">
        <v>104</v>
      </c>
      <c r="C34" s="1">
        <v>58000000</v>
      </c>
      <c r="D34" s="2">
        <v>40600000000</v>
      </c>
      <c r="E34" s="1" t="s">
        <v>29</v>
      </c>
      <c r="F34" s="1" t="s">
        <v>104</v>
      </c>
      <c r="G34" s="1">
        <v>19487</v>
      </c>
      <c r="H34" s="1" t="s">
        <v>30</v>
      </c>
      <c r="I34" s="1" t="s">
        <v>31</v>
      </c>
      <c r="J34" s="1" t="s">
        <v>29</v>
      </c>
      <c r="K34" s="1">
        <v>21</v>
      </c>
      <c r="L34" s="1">
        <v>12</v>
      </c>
      <c r="M34" s="1">
        <v>12</v>
      </c>
      <c r="N34" s="2">
        <v>232000000</v>
      </c>
      <c r="O34" s="1">
        <v>58000</v>
      </c>
      <c r="P34" s="1">
        <v>928100</v>
      </c>
      <c r="Q34" s="1">
        <v>696100</v>
      </c>
      <c r="R34" s="1">
        <v>11100000</v>
      </c>
      <c r="S34" s="1">
        <v>500000</v>
      </c>
      <c r="T34" s="1">
        <v>2014</v>
      </c>
      <c r="U34" s="1" t="s">
        <v>105</v>
      </c>
      <c r="V34" s="1">
        <v>29</v>
      </c>
      <c r="W34" s="1">
        <v>28.1</v>
      </c>
      <c r="X34" s="1">
        <v>1370000000</v>
      </c>
      <c r="Y34" s="1">
        <v>5.36</v>
      </c>
      <c r="Z34" s="1">
        <v>471000000</v>
      </c>
      <c r="AA34" s="1">
        <v>20.593679999999999</v>
      </c>
      <c r="AB34" s="1">
        <v>78.962879999999998</v>
      </c>
    </row>
    <row r="35" spans="1:28">
      <c r="A35" s="1">
        <v>34</v>
      </c>
      <c r="B35" s="1" t="s">
        <v>106</v>
      </c>
      <c r="C35" s="1">
        <v>57600000</v>
      </c>
      <c r="D35" s="2">
        <v>25300000000</v>
      </c>
      <c r="E35" s="1" t="s">
        <v>107</v>
      </c>
      <c r="F35" s="1" t="s">
        <v>106</v>
      </c>
      <c r="G35" s="1">
        <v>283775</v>
      </c>
      <c r="H35" s="1" t="s">
        <v>30</v>
      </c>
      <c r="I35" s="1" t="s">
        <v>31</v>
      </c>
      <c r="J35" s="1" t="s">
        <v>108</v>
      </c>
      <c r="K35" s="1">
        <v>71</v>
      </c>
      <c r="L35" s="1">
        <v>13</v>
      </c>
      <c r="M35" s="1">
        <v>1</v>
      </c>
      <c r="N35" s="2">
        <v>461000000</v>
      </c>
      <c r="O35" s="1">
        <v>115300</v>
      </c>
      <c r="P35" s="1">
        <v>1800000</v>
      </c>
      <c r="Q35" s="1">
        <v>1400000</v>
      </c>
      <c r="R35" s="1">
        <v>22100000</v>
      </c>
      <c r="S35" s="1">
        <v>500000</v>
      </c>
      <c r="T35" s="1">
        <v>2009</v>
      </c>
      <c r="U35" s="1" t="s">
        <v>73</v>
      </c>
      <c r="V35" s="1">
        <v>27</v>
      </c>
      <c r="W35" s="1">
        <v>28.1</v>
      </c>
      <c r="X35" s="1">
        <v>1370000000</v>
      </c>
      <c r="Y35" s="1">
        <v>5.36</v>
      </c>
      <c r="Z35" s="1">
        <v>471000000</v>
      </c>
      <c r="AA35" s="1">
        <v>20.593679999999999</v>
      </c>
      <c r="AB35" s="1">
        <v>78.962879999999998</v>
      </c>
    </row>
    <row r="36" spans="1:28">
      <c r="A36" s="1">
        <v>35</v>
      </c>
      <c r="B36" s="1" t="s">
        <v>109</v>
      </c>
      <c r="C36" s="1">
        <v>57200000</v>
      </c>
      <c r="D36" s="2">
        <v>28800000000</v>
      </c>
      <c r="E36" s="1" t="s">
        <v>29</v>
      </c>
      <c r="F36" s="1" t="s">
        <v>109</v>
      </c>
      <c r="G36" s="1">
        <v>3882</v>
      </c>
      <c r="H36" s="1" t="s">
        <v>30</v>
      </c>
      <c r="I36" s="1" t="s">
        <v>31</v>
      </c>
      <c r="J36" s="1" t="s">
        <v>29</v>
      </c>
      <c r="K36" s="1">
        <v>45</v>
      </c>
      <c r="L36" s="1">
        <v>14</v>
      </c>
      <c r="M36" s="1">
        <v>13</v>
      </c>
      <c r="N36" s="2">
        <v>259000000</v>
      </c>
      <c r="O36" s="1">
        <v>64800</v>
      </c>
      <c r="P36" s="1">
        <v>1000000</v>
      </c>
      <c r="Q36" s="1">
        <v>777900</v>
      </c>
      <c r="R36" s="1">
        <v>12400000</v>
      </c>
      <c r="S36" s="1">
        <v>300000</v>
      </c>
      <c r="T36" s="1">
        <v>2009</v>
      </c>
      <c r="U36" s="1" t="s">
        <v>45</v>
      </c>
      <c r="V36" s="1">
        <v>2</v>
      </c>
      <c r="W36" s="1">
        <v>28.1</v>
      </c>
      <c r="X36" s="1">
        <v>1370000000</v>
      </c>
      <c r="Y36" s="1">
        <v>5.36</v>
      </c>
      <c r="Z36" s="1">
        <v>471000000</v>
      </c>
      <c r="AA36" s="1">
        <v>20.593679999999999</v>
      </c>
      <c r="AB36" s="1">
        <v>78.962879999999998</v>
      </c>
    </row>
    <row r="37" spans="1:28">
      <c r="A37" s="1">
        <v>36</v>
      </c>
      <c r="B37" s="1" t="s">
        <v>110</v>
      </c>
      <c r="C37" s="1">
        <v>56900000</v>
      </c>
      <c r="D37" s="2">
        <v>27100000000</v>
      </c>
      <c r="E37" s="1" t="s">
        <v>29</v>
      </c>
      <c r="F37" s="1" t="s">
        <v>110</v>
      </c>
      <c r="G37" s="1">
        <v>156</v>
      </c>
      <c r="H37" s="1" t="s">
        <v>36</v>
      </c>
      <c r="I37" s="1" t="s">
        <v>37</v>
      </c>
      <c r="J37" s="1" t="s">
        <v>29</v>
      </c>
      <c r="K37" s="1">
        <v>59</v>
      </c>
      <c r="L37" s="1">
        <v>10</v>
      </c>
      <c r="M37" s="1">
        <v>14</v>
      </c>
      <c r="N37" s="2">
        <v>260000000</v>
      </c>
      <c r="O37" s="1">
        <v>65000</v>
      </c>
      <c r="P37" s="1">
        <v>1000000</v>
      </c>
      <c r="Q37" s="1">
        <v>780600</v>
      </c>
      <c r="R37" s="1">
        <v>12500000</v>
      </c>
      <c r="S37" s="1">
        <v>300000</v>
      </c>
      <c r="T37" s="1">
        <v>2007</v>
      </c>
      <c r="U37" s="1" t="s">
        <v>42</v>
      </c>
      <c r="V37" s="1">
        <v>9</v>
      </c>
      <c r="W37" s="1">
        <v>88.2</v>
      </c>
      <c r="X37" s="1">
        <v>328000000</v>
      </c>
      <c r="Y37" s="1">
        <v>14.7</v>
      </c>
      <c r="Z37" s="1">
        <v>271000000</v>
      </c>
      <c r="AA37" s="1">
        <v>37.090240000000001</v>
      </c>
      <c r="AB37" s="1">
        <v>-95.712900000000005</v>
      </c>
    </row>
    <row r="38" spans="1:28">
      <c r="A38" s="1">
        <v>37</v>
      </c>
      <c r="B38" s="1" t="s">
        <v>111</v>
      </c>
      <c r="C38" s="1">
        <v>56400000</v>
      </c>
      <c r="D38" s="2">
        <v>14700000000</v>
      </c>
      <c r="E38" s="1" t="s">
        <v>41</v>
      </c>
      <c r="F38" s="1" t="s">
        <v>111</v>
      </c>
      <c r="G38" s="1">
        <v>436</v>
      </c>
      <c r="H38" s="1" t="s">
        <v>36</v>
      </c>
      <c r="I38" s="1" t="s">
        <v>37</v>
      </c>
      <c r="J38" s="1" t="s">
        <v>29</v>
      </c>
      <c r="K38" s="1">
        <v>233</v>
      </c>
      <c r="L38" s="1">
        <v>11</v>
      </c>
      <c r="M38" s="1">
        <v>15</v>
      </c>
      <c r="N38" s="2">
        <v>112000000</v>
      </c>
      <c r="O38" s="1">
        <v>28000</v>
      </c>
      <c r="P38" s="1">
        <v>448400</v>
      </c>
      <c r="Q38" s="1">
        <v>336300</v>
      </c>
      <c r="R38" s="1">
        <v>5400000</v>
      </c>
      <c r="S38" s="1">
        <v>100000</v>
      </c>
      <c r="T38" s="1">
        <v>2015</v>
      </c>
      <c r="U38" s="1" t="s">
        <v>55</v>
      </c>
      <c r="V38" s="1">
        <v>6</v>
      </c>
      <c r="W38" s="1">
        <v>88.2</v>
      </c>
      <c r="X38" s="1">
        <v>328000000</v>
      </c>
      <c r="Y38" s="1">
        <v>14.7</v>
      </c>
      <c r="Z38" s="1">
        <v>271000000</v>
      </c>
      <c r="AA38" s="1">
        <v>37.090240000000001</v>
      </c>
      <c r="AB38" s="1">
        <v>-95.712900000000005</v>
      </c>
    </row>
    <row r="39" spans="1:28">
      <c r="A39" s="1">
        <v>38</v>
      </c>
      <c r="B39" s="1" t="s">
        <v>112</v>
      </c>
      <c r="C39" s="1">
        <v>54600000</v>
      </c>
      <c r="D39" s="2">
        <v>35300000000</v>
      </c>
      <c r="E39" s="1" t="s">
        <v>34</v>
      </c>
      <c r="F39" s="1" t="s">
        <v>112</v>
      </c>
      <c r="G39" s="1">
        <v>3707</v>
      </c>
      <c r="H39" s="1" t="s">
        <v>30</v>
      </c>
      <c r="I39" s="1" t="s">
        <v>31</v>
      </c>
      <c r="J39" s="1" t="s">
        <v>29</v>
      </c>
      <c r="K39" s="1">
        <v>28</v>
      </c>
      <c r="L39" s="1">
        <v>15</v>
      </c>
      <c r="M39" s="1">
        <v>16</v>
      </c>
      <c r="N39" s="2">
        <v>512000000</v>
      </c>
      <c r="O39" s="1">
        <v>128000</v>
      </c>
      <c r="P39" s="1">
        <v>2000000</v>
      </c>
      <c r="Q39" s="1">
        <v>1500000</v>
      </c>
      <c r="R39" s="1">
        <v>24600000</v>
      </c>
      <c r="S39" s="1">
        <v>500000</v>
      </c>
      <c r="T39" s="1">
        <v>2006</v>
      </c>
      <c r="U39" s="1" t="s">
        <v>70</v>
      </c>
      <c r="V39" s="1">
        <v>7</v>
      </c>
      <c r="W39" s="1">
        <v>28.1</v>
      </c>
      <c r="X39" s="1">
        <v>1370000000</v>
      </c>
      <c r="Y39" s="1">
        <v>5.36</v>
      </c>
      <c r="Z39" s="1">
        <v>471000000</v>
      </c>
      <c r="AA39" s="1">
        <v>20.593679999999999</v>
      </c>
      <c r="AB39" s="1">
        <v>78.962879999999998</v>
      </c>
    </row>
    <row r="40" spans="1:28">
      <c r="A40" s="1">
        <v>39</v>
      </c>
      <c r="B40" s="1" t="s">
        <v>113</v>
      </c>
      <c r="C40" s="1">
        <v>54000000</v>
      </c>
      <c r="D40" s="2">
        <v>32300000000</v>
      </c>
      <c r="E40" s="1" t="s">
        <v>29</v>
      </c>
      <c r="F40" s="1" t="s">
        <v>114</v>
      </c>
      <c r="G40" s="1">
        <v>11</v>
      </c>
      <c r="H40" s="1" t="s">
        <v>36</v>
      </c>
      <c r="I40" s="1" t="s">
        <v>37</v>
      </c>
      <c r="J40" s="1" t="s">
        <v>39</v>
      </c>
      <c r="K40" s="1">
        <v>3800129</v>
      </c>
      <c r="L40" s="1" t="s">
        <v>39</v>
      </c>
      <c r="M40" s="1" t="s">
        <v>39</v>
      </c>
      <c r="N40" s="1">
        <v>159</v>
      </c>
      <c r="O40" s="1">
        <v>0.04</v>
      </c>
      <c r="P40" s="1">
        <v>0.64</v>
      </c>
      <c r="Q40" s="1">
        <v>0.48</v>
      </c>
      <c r="R40" s="1">
        <v>8</v>
      </c>
      <c r="S40" s="1" t="s">
        <v>39</v>
      </c>
      <c r="T40" s="1">
        <v>2016</v>
      </c>
      <c r="U40" s="1" t="s">
        <v>115</v>
      </c>
      <c r="V40" s="1">
        <v>29</v>
      </c>
      <c r="W40" s="1">
        <v>88.2</v>
      </c>
      <c r="X40" s="1">
        <v>328000000</v>
      </c>
      <c r="Y40" s="1">
        <v>14.7</v>
      </c>
      <c r="Z40" s="1">
        <v>271000000</v>
      </c>
      <c r="AA40" s="1">
        <v>37.090240000000001</v>
      </c>
      <c r="AB40" s="1">
        <v>-95.712900000000005</v>
      </c>
    </row>
    <row r="41" spans="1:28">
      <c r="A41" s="1">
        <v>40</v>
      </c>
      <c r="B41" s="1" t="s">
        <v>116</v>
      </c>
      <c r="C41" s="1">
        <v>53500000</v>
      </c>
      <c r="D41" s="2">
        <v>30400000000</v>
      </c>
      <c r="E41" s="1" t="s">
        <v>29</v>
      </c>
      <c r="F41" s="1" t="s">
        <v>116</v>
      </c>
      <c r="G41" s="1">
        <v>383</v>
      </c>
      <c r="H41" s="1" t="s">
        <v>78</v>
      </c>
      <c r="I41" s="1" t="s">
        <v>79</v>
      </c>
      <c r="J41" s="1" t="s">
        <v>29</v>
      </c>
      <c r="K41" s="1">
        <v>39</v>
      </c>
      <c r="L41" s="1">
        <v>1</v>
      </c>
      <c r="M41" s="1">
        <v>18</v>
      </c>
      <c r="N41" s="2">
        <v>203000000</v>
      </c>
      <c r="O41" s="1">
        <v>50700</v>
      </c>
      <c r="P41" s="1">
        <v>810900</v>
      </c>
      <c r="Q41" s="1">
        <v>608200</v>
      </c>
      <c r="R41" s="1">
        <v>9700000</v>
      </c>
      <c r="S41" s="1">
        <v>100000</v>
      </c>
      <c r="T41" s="1">
        <v>2006</v>
      </c>
      <c r="U41" s="1" t="s">
        <v>73</v>
      </c>
      <c r="V41" s="1">
        <v>8</v>
      </c>
      <c r="W41" s="1">
        <v>60</v>
      </c>
      <c r="X41" s="1">
        <v>66834405</v>
      </c>
      <c r="Y41" s="1">
        <v>3.85</v>
      </c>
      <c r="Z41" s="1">
        <v>55908316</v>
      </c>
      <c r="AA41" s="1">
        <v>55.378050000000002</v>
      </c>
      <c r="AB41" s="1">
        <v>-3.4359700000000002</v>
      </c>
    </row>
    <row r="42" spans="1:28">
      <c r="A42" s="1">
        <v>41</v>
      </c>
      <c r="B42" s="1" t="s">
        <v>117</v>
      </c>
      <c r="C42" s="1">
        <v>53300000</v>
      </c>
      <c r="D42" s="2">
        <v>30500000000</v>
      </c>
      <c r="E42" s="1" t="s">
        <v>44</v>
      </c>
      <c r="F42" s="1" t="s">
        <v>117</v>
      </c>
      <c r="G42" s="1">
        <v>577</v>
      </c>
      <c r="H42" s="1" t="s">
        <v>30</v>
      </c>
      <c r="I42" s="1" t="s">
        <v>31</v>
      </c>
      <c r="J42" s="1" t="s">
        <v>44</v>
      </c>
      <c r="K42" s="1">
        <v>37</v>
      </c>
      <c r="L42" s="1">
        <v>16</v>
      </c>
      <c r="M42" s="1">
        <v>4</v>
      </c>
      <c r="N42" s="2">
        <v>816000000</v>
      </c>
      <c r="O42" s="1">
        <v>204000</v>
      </c>
      <c r="P42" s="1">
        <v>3300000</v>
      </c>
      <c r="Q42" s="1">
        <v>2400000</v>
      </c>
      <c r="R42" s="1">
        <v>39200000</v>
      </c>
      <c r="S42" s="1">
        <v>1600000</v>
      </c>
      <c r="T42" s="1">
        <v>2014</v>
      </c>
      <c r="U42" s="1" t="s">
        <v>70</v>
      </c>
      <c r="V42" s="1">
        <v>6</v>
      </c>
      <c r="W42" s="1">
        <v>28.1</v>
      </c>
      <c r="X42" s="1">
        <v>1370000000</v>
      </c>
      <c r="Y42" s="1">
        <v>5.36</v>
      </c>
      <c r="Z42" s="1">
        <v>471000000</v>
      </c>
      <c r="AA42" s="1">
        <v>20.593679999999999</v>
      </c>
      <c r="AB42" s="1">
        <v>78.962879999999998</v>
      </c>
    </row>
    <row r="43" spans="1:28">
      <c r="A43" s="1">
        <v>42</v>
      </c>
      <c r="B43" s="1" t="s">
        <v>118</v>
      </c>
      <c r="C43" s="1">
        <v>52900000</v>
      </c>
      <c r="D43" s="2">
        <v>29900000000</v>
      </c>
      <c r="E43" s="1" t="s">
        <v>29</v>
      </c>
      <c r="F43" s="1" t="s">
        <v>118</v>
      </c>
      <c r="G43" s="1">
        <v>216</v>
      </c>
      <c r="H43" s="1" t="s">
        <v>36</v>
      </c>
      <c r="I43" s="1" t="s">
        <v>37</v>
      </c>
      <c r="J43" s="1" t="s">
        <v>29</v>
      </c>
      <c r="K43" s="1">
        <v>40</v>
      </c>
      <c r="L43" s="1">
        <v>13</v>
      </c>
      <c r="M43" s="1">
        <v>19</v>
      </c>
      <c r="N43" s="2">
        <v>528000000</v>
      </c>
      <c r="O43" s="1">
        <v>132100</v>
      </c>
      <c r="P43" s="1">
        <v>2100000</v>
      </c>
      <c r="Q43" s="1">
        <v>1600000</v>
      </c>
      <c r="R43" s="1">
        <v>25400000</v>
      </c>
      <c r="S43" s="1">
        <v>800000</v>
      </c>
      <c r="T43" s="1">
        <v>2006</v>
      </c>
      <c r="U43" s="1" t="s">
        <v>45</v>
      </c>
      <c r="V43" s="1">
        <v>20</v>
      </c>
      <c r="W43" s="1">
        <v>88.2</v>
      </c>
      <c r="X43" s="1">
        <v>328000000</v>
      </c>
      <c r="Y43" s="1">
        <v>14.7</v>
      </c>
      <c r="Z43" s="1">
        <v>271000000</v>
      </c>
      <c r="AA43" s="1">
        <v>37.090240000000001</v>
      </c>
      <c r="AB43" s="1">
        <v>-95.712900000000005</v>
      </c>
    </row>
    <row r="44" spans="1:28">
      <c r="A44" s="1">
        <v>43</v>
      </c>
      <c r="B44" s="1" t="s">
        <v>119</v>
      </c>
      <c r="C44" s="1">
        <v>52700000</v>
      </c>
      <c r="D44" s="2">
        <v>24000000000</v>
      </c>
      <c r="E44" s="1" t="s">
        <v>29</v>
      </c>
      <c r="F44" s="1" t="s">
        <v>119</v>
      </c>
      <c r="G44" s="1">
        <v>147</v>
      </c>
      <c r="H44" s="1" t="s">
        <v>36</v>
      </c>
      <c r="I44" s="1" t="s">
        <v>37</v>
      </c>
      <c r="J44" s="1" t="s">
        <v>29</v>
      </c>
      <c r="K44" s="1">
        <v>78</v>
      </c>
      <c r="L44" s="1">
        <v>14</v>
      </c>
      <c r="M44" s="1">
        <v>20</v>
      </c>
      <c r="N44" s="2">
        <v>160000000</v>
      </c>
      <c r="O44" s="1">
        <v>40100</v>
      </c>
      <c r="P44" s="1">
        <v>640900</v>
      </c>
      <c r="Q44" s="1">
        <v>480600</v>
      </c>
      <c r="R44" s="1">
        <v>7700000</v>
      </c>
      <c r="S44" s="1">
        <v>100000</v>
      </c>
      <c r="T44" s="1">
        <v>2007</v>
      </c>
      <c r="U44" s="1" t="s">
        <v>61</v>
      </c>
      <c r="V44" s="1">
        <v>22</v>
      </c>
      <c r="W44" s="1">
        <v>88.2</v>
      </c>
      <c r="X44" s="1">
        <v>328000000</v>
      </c>
      <c r="Y44" s="1">
        <v>14.7</v>
      </c>
      <c r="Z44" s="1">
        <v>271000000</v>
      </c>
      <c r="AA44" s="1">
        <v>37.090240000000001</v>
      </c>
      <c r="AB44" s="1">
        <v>-95.712900000000005</v>
      </c>
    </row>
    <row r="45" spans="1:28">
      <c r="A45" s="1">
        <v>44</v>
      </c>
      <c r="B45" s="1" t="s">
        <v>120</v>
      </c>
      <c r="C45" s="1">
        <v>52200000</v>
      </c>
      <c r="D45" s="2">
        <v>9880000000</v>
      </c>
      <c r="E45" s="1" t="s">
        <v>44</v>
      </c>
      <c r="F45" s="1" t="s">
        <v>121</v>
      </c>
      <c r="G45" s="1">
        <v>847</v>
      </c>
      <c r="H45" s="1" t="s">
        <v>36</v>
      </c>
      <c r="I45" s="1" t="s">
        <v>37</v>
      </c>
      <c r="J45" s="1" t="s">
        <v>44</v>
      </c>
      <c r="K45" s="1">
        <v>450</v>
      </c>
      <c r="L45" s="1">
        <v>15</v>
      </c>
      <c r="M45" s="1">
        <v>5</v>
      </c>
      <c r="N45" s="2">
        <v>267000000</v>
      </c>
      <c r="O45" s="1">
        <v>66700</v>
      </c>
      <c r="P45" s="1">
        <v>1100000</v>
      </c>
      <c r="Q45" s="1">
        <v>800200</v>
      </c>
      <c r="R45" s="1">
        <v>12800000</v>
      </c>
      <c r="S45" s="1">
        <v>600000</v>
      </c>
      <c r="T45" s="1">
        <v>2013</v>
      </c>
      <c r="U45" s="1" t="s">
        <v>105</v>
      </c>
      <c r="V45" s="1">
        <v>25</v>
      </c>
      <c r="W45" s="1">
        <v>88.2</v>
      </c>
      <c r="X45" s="1">
        <v>328000000</v>
      </c>
      <c r="Y45" s="1">
        <v>14.7</v>
      </c>
      <c r="Z45" s="1">
        <v>271000000</v>
      </c>
      <c r="AA45" s="1">
        <v>37.090240000000001</v>
      </c>
      <c r="AB45" s="1">
        <v>-95.712900000000005</v>
      </c>
    </row>
    <row r="46" spans="1:28">
      <c r="A46" s="1">
        <v>45</v>
      </c>
      <c r="B46" s="1" t="s">
        <v>122</v>
      </c>
      <c r="C46" s="1">
        <v>48100000</v>
      </c>
      <c r="D46" s="2">
        <v>14600000000</v>
      </c>
      <c r="E46" s="1" t="s">
        <v>52</v>
      </c>
      <c r="F46" s="1" t="s">
        <v>122</v>
      </c>
      <c r="G46" s="1">
        <v>2052</v>
      </c>
      <c r="H46" s="1" t="s">
        <v>123</v>
      </c>
      <c r="I46" s="1" t="s">
        <v>124</v>
      </c>
      <c r="J46" s="1" t="s">
        <v>38</v>
      </c>
      <c r="K46" s="1">
        <v>237</v>
      </c>
      <c r="L46" s="1">
        <v>1</v>
      </c>
      <c r="M46" s="1">
        <v>2</v>
      </c>
      <c r="N46" s="1">
        <v>66388000</v>
      </c>
      <c r="O46" s="1">
        <v>16600</v>
      </c>
      <c r="P46" s="1">
        <v>265600</v>
      </c>
      <c r="Q46" s="1">
        <v>199200</v>
      </c>
      <c r="R46" s="1">
        <v>3200000</v>
      </c>
      <c r="S46" s="1">
        <v>200000</v>
      </c>
      <c r="T46" s="1">
        <v>2013</v>
      </c>
      <c r="U46" s="1" t="s">
        <v>50</v>
      </c>
      <c r="V46" s="1">
        <v>19</v>
      </c>
      <c r="W46" s="1">
        <v>88.5</v>
      </c>
      <c r="X46" s="1">
        <v>18952038</v>
      </c>
      <c r="Y46" s="1">
        <v>7.09</v>
      </c>
      <c r="Z46" s="1">
        <v>16610135</v>
      </c>
      <c r="AA46" s="1">
        <v>-35.6751</v>
      </c>
      <c r="AB46" s="1">
        <v>-71.543000000000006</v>
      </c>
    </row>
    <row r="47" spans="1:28">
      <c r="A47" s="1">
        <v>46</v>
      </c>
      <c r="B47" s="1" t="s">
        <v>125</v>
      </c>
      <c r="C47" s="1">
        <v>47900000</v>
      </c>
      <c r="D47" s="2">
        <v>13600000000</v>
      </c>
      <c r="E47" s="1" t="s">
        <v>29</v>
      </c>
      <c r="F47" s="1" t="s">
        <v>125</v>
      </c>
      <c r="G47" s="1">
        <v>65</v>
      </c>
      <c r="H47" s="1" t="s">
        <v>36</v>
      </c>
      <c r="I47" s="1" t="s">
        <v>37</v>
      </c>
      <c r="J47" s="1" t="s">
        <v>29</v>
      </c>
      <c r="K47" s="1">
        <v>263</v>
      </c>
      <c r="L47" s="1">
        <v>16</v>
      </c>
      <c r="M47" s="1">
        <v>21</v>
      </c>
      <c r="N47" s="2">
        <v>147000000</v>
      </c>
      <c r="O47" s="1">
        <v>36700</v>
      </c>
      <c r="P47" s="1">
        <v>587400</v>
      </c>
      <c r="Q47" s="1">
        <v>440600</v>
      </c>
      <c r="R47" s="1">
        <v>7000000</v>
      </c>
      <c r="S47" s="1">
        <v>200000</v>
      </c>
      <c r="T47" s="1">
        <v>2013</v>
      </c>
      <c r="U47" s="1" t="s">
        <v>42</v>
      </c>
      <c r="V47" s="1">
        <v>6</v>
      </c>
      <c r="W47" s="1">
        <v>88.2</v>
      </c>
      <c r="X47" s="1">
        <v>328000000</v>
      </c>
      <c r="Y47" s="1">
        <v>14.7</v>
      </c>
      <c r="Z47" s="1">
        <v>271000000</v>
      </c>
      <c r="AA47" s="1">
        <v>37.090240000000001</v>
      </c>
      <c r="AB47" s="1">
        <v>-95.712900000000005</v>
      </c>
    </row>
    <row r="48" spans="1:28">
      <c r="A48" s="1">
        <v>47</v>
      </c>
      <c r="B48" s="1" t="s">
        <v>126</v>
      </c>
      <c r="C48" s="1">
        <v>47500000</v>
      </c>
      <c r="D48" s="2">
        <v>30800000000</v>
      </c>
      <c r="E48" s="1" t="s">
        <v>41</v>
      </c>
      <c r="F48" s="1" t="s">
        <v>126</v>
      </c>
      <c r="G48" s="1">
        <v>3322</v>
      </c>
      <c r="H48" s="1" t="s">
        <v>58</v>
      </c>
      <c r="I48" s="1" t="s">
        <v>59</v>
      </c>
      <c r="J48" s="1" t="s">
        <v>99</v>
      </c>
      <c r="K48" s="1">
        <v>35</v>
      </c>
      <c r="L48" s="1">
        <v>1</v>
      </c>
      <c r="M48" s="1">
        <v>4</v>
      </c>
      <c r="N48" s="2">
        <v>307000000</v>
      </c>
      <c r="O48" s="1">
        <v>76600</v>
      </c>
      <c r="P48" s="1">
        <v>1200000</v>
      </c>
      <c r="Q48" s="1">
        <v>919600</v>
      </c>
      <c r="R48" s="1">
        <v>14700000</v>
      </c>
      <c r="S48" s="1">
        <v>700000</v>
      </c>
      <c r="T48" s="1">
        <v>2006</v>
      </c>
      <c r="U48" s="1" t="s">
        <v>66</v>
      </c>
      <c r="V48" s="1">
        <v>16</v>
      </c>
      <c r="W48" s="1">
        <v>81.900000000000006</v>
      </c>
      <c r="X48" s="1">
        <v>144000000</v>
      </c>
      <c r="Y48" s="1">
        <v>4.59</v>
      </c>
      <c r="Z48" s="1">
        <v>108000000</v>
      </c>
      <c r="AA48" s="1">
        <v>61.524009999999997</v>
      </c>
      <c r="AB48" s="1">
        <v>105.3188</v>
      </c>
    </row>
    <row r="49" spans="1:28">
      <c r="A49" s="1">
        <v>48</v>
      </c>
      <c r="B49" s="1" t="s">
        <v>127</v>
      </c>
      <c r="C49" s="1">
        <v>47400000</v>
      </c>
      <c r="D49" s="2">
        <v>22500000000</v>
      </c>
      <c r="E49" s="1" t="s">
        <v>41</v>
      </c>
      <c r="F49" s="1" t="s">
        <v>127</v>
      </c>
      <c r="G49" s="1">
        <v>11451</v>
      </c>
      <c r="H49" s="1" t="s">
        <v>30</v>
      </c>
      <c r="I49" s="1" t="s">
        <v>31</v>
      </c>
      <c r="J49" s="1" t="s">
        <v>41</v>
      </c>
      <c r="K49" s="1">
        <v>97</v>
      </c>
      <c r="L49" s="1">
        <v>17</v>
      </c>
      <c r="M49" s="1">
        <v>10</v>
      </c>
      <c r="N49" s="2">
        <v>233000000</v>
      </c>
      <c r="O49" s="1">
        <v>58200</v>
      </c>
      <c r="P49" s="1">
        <v>931000</v>
      </c>
      <c r="Q49" s="1">
        <v>698200</v>
      </c>
      <c r="R49" s="1">
        <v>11200000</v>
      </c>
      <c r="S49" s="1">
        <v>500000</v>
      </c>
      <c r="T49" s="1">
        <v>2007</v>
      </c>
      <c r="U49" s="1" t="s">
        <v>45</v>
      </c>
      <c r="V49" s="1">
        <v>1</v>
      </c>
      <c r="W49" s="1">
        <v>28.1</v>
      </c>
      <c r="X49" s="1">
        <v>1370000000</v>
      </c>
      <c r="Y49" s="1">
        <v>5.36</v>
      </c>
      <c r="Z49" s="1">
        <v>471000000</v>
      </c>
      <c r="AA49" s="1">
        <v>20.593679999999999</v>
      </c>
      <c r="AB49" s="1">
        <v>78.962879999999998</v>
      </c>
    </row>
    <row r="50" spans="1:28">
      <c r="A50" s="1">
        <v>49</v>
      </c>
      <c r="B50" s="1" t="s">
        <v>128</v>
      </c>
      <c r="C50" s="1">
        <v>46800000</v>
      </c>
      <c r="D50" s="2">
        <v>19400000000</v>
      </c>
      <c r="E50" s="1" t="s">
        <v>41</v>
      </c>
      <c r="F50" s="1" t="s">
        <v>129</v>
      </c>
      <c r="G50" s="1">
        <v>1</v>
      </c>
      <c r="H50" s="1" t="s">
        <v>130</v>
      </c>
      <c r="I50" s="1" t="s">
        <v>131</v>
      </c>
      <c r="J50" s="1" t="s">
        <v>29</v>
      </c>
      <c r="K50" s="1">
        <v>4047729</v>
      </c>
      <c r="L50" s="1" t="s">
        <v>39</v>
      </c>
      <c r="M50" s="1">
        <v>5525</v>
      </c>
      <c r="N50" s="1">
        <v>440</v>
      </c>
      <c r="O50" s="1">
        <v>0.11</v>
      </c>
      <c r="P50" s="1">
        <v>2</v>
      </c>
      <c r="Q50" s="1">
        <v>1</v>
      </c>
      <c r="R50" s="1">
        <v>21</v>
      </c>
      <c r="S50" s="1">
        <v>75</v>
      </c>
      <c r="T50" s="1">
        <v>2007</v>
      </c>
      <c r="U50" s="1" t="s">
        <v>80</v>
      </c>
      <c r="V50" s="1">
        <v>21</v>
      </c>
      <c r="W50" s="1">
        <v>40.200000000000003</v>
      </c>
      <c r="X50" s="1">
        <v>126000000</v>
      </c>
      <c r="Y50" s="1">
        <v>3.42</v>
      </c>
      <c r="Z50" s="1">
        <v>103000000</v>
      </c>
      <c r="AA50" s="1">
        <v>23.634499999999999</v>
      </c>
      <c r="AB50" s="1">
        <v>-102.553</v>
      </c>
    </row>
    <row r="51" spans="1:28">
      <c r="A51" s="1">
        <v>50</v>
      </c>
      <c r="B51" s="1" t="s">
        <v>132</v>
      </c>
      <c r="C51" s="1">
        <v>46600000</v>
      </c>
      <c r="D51" s="2">
        <v>27300000000</v>
      </c>
      <c r="E51" s="1" t="s">
        <v>29</v>
      </c>
      <c r="F51" s="1" t="s">
        <v>132</v>
      </c>
      <c r="G51" s="1">
        <v>3444</v>
      </c>
      <c r="H51" s="1" t="s">
        <v>36</v>
      </c>
      <c r="I51" s="1" t="s">
        <v>37</v>
      </c>
      <c r="J51" s="1" t="s">
        <v>29</v>
      </c>
      <c r="K51" s="1">
        <v>55</v>
      </c>
      <c r="L51" s="1">
        <v>17</v>
      </c>
      <c r="M51" s="1">
        <v>22</v>
      </c>
      <c r="N51" s="2">
        <v>315000000</v>
      </c>
      <c r="O51" s="1">
        <v>78600</v>
      </c>
      <c r="P51" s="1">
        <v>1300000</v>
      </c>
      <c r="Q51" s="1">
        <v>943500</v>
      </c>
      <c r="R51" s="1">
        <v>15100000</v>
      </c>
      <c r="S51" s="1">
        <v>400000</v>
      </c>
      <c r="T51" s="1">
        <v>2009</v>
      </c>
      <c r="U51" s="1" t="s">
        <v>45</v>
      </c>
      <c r="V51" s="1">
        <v>2</v>
      </c>
      <c r="W51" s="1">
        <v>88.2</v>
      </c>
      <c r="X51" s="1">
        <v>328000000</v>
      </c>
      <c r="Y51" s="1">
        <v>14.7</v>
      </c>
      <c r="Z51" s="1">
        <v>271000000</v>
      </c>
      <c r="AA51" s="1">
        <v>37.090240000000001</v>
      </c>
      <c r="AB51" s="1">
        <v>-95.712900000000005</v>
      </c>
    </row>
    <row r="52" spans="1:28">
      <c r="A52" s="1">
        <v>51</v>
      </c>
      <c r="B52" s="1" t="s">
        <v>133</v>
      </c>
      <c r="C52" s="1">
        <v>46300000</v>
      </c>
      <c r="D52" s="2">
        <v>22900000000</v>
      </c>
      <c r="E52" s="1" t="s">
        <v>52</v>
      </c>
      <c r="F52" s="1" t="s">
        <v>134</v>
      </c>
      <c r="G52" s="1">
        <v>1</v>
      </c>
      <c r="H52" s="1" t="s">
        <v>135</v>
      </c>
      <c r="I52" s="1" t="s">
        <v>136</v>
      </c>
      <c r="J52" s="1" t="s">
        <v>60</v>
      </c>
      <c r="K52" s="1">
        <v>4053056</v>
      </c>
      <c r="L52" s="1">
        <v>99</v>
      </c>
      <c r="M52" s="1">
        <v>5359</v>
      </c>
      <c r="N52" s="1">
        <v>94</v>
      </c>
      <c r="O52" s="1">
        <v>0.02</v>
      </c>
      <c r="P52" s="1">
        <v>0.38</v>
      </c>
      <c r="Q52" s="1">
        <v>0.28000000000000003</v>
      </c>
      <c r="R52" s="1">
        <v>5</v>
      </c>
      <c r="S52" s="1">
        <v>10</v>
      </c>
      <c r="T52" s="1">
        <v>2006</v>
      </c>
      <c r="U52" s="1" t="s">
        <v>32</v>
      </c>
      <c r="V52" s="1">
        <v>11</v>
      </c>
      <c r="W52" s="1">
        <v>41.4</v>
      </c>
      <c r="X52" s="1">
        <v>11333483</v>
      </c>
      <c r="Y52" s="1">
        <v>1.64</v>
      </c>
      <c r="Z52" s="1">
        <v>8739135</v>
      </c>
      <c r="AA52" s="1">
        <v>21.52176</v>
      </c>
      <c r="AB52" s="1">
        <v>-77.781199999999998</v>
      </c>
    </row>
    <row r="53" spans="1:28">
      <c r="A53" s="1">
        <v>52</v>
      </c>
      <c r="B53" s="1" t="s">
        <v>137</v>
      </c>
      <c r="C53" s="1">
        <v>46100000</v>
      </c>
      <c r="D53" s="2">
        <v>30700000000</v>
      </c>
      <c r="E53" s="1" t="s">
        <v>29</v>
      </c>
      <c r="F53" s="1" t="s">
        <v>138</v>
      </c>
      <c r="G53" s="1">
        <v>1</v>
      </c>
      <c r="H53" s="1" t="s">
        <v>139</v>
      </c>
      <c r="I53" s="1" t="s">
        <v>140</v>
      </c>
      <c r="J53" s="1" t="s">
        <v>65</v>
      </c>
      <c r="K53" s="1">
        <v>4046070</v>
      </c>
      <c r="L53" s="1" t="s">
        <v>39</v>
      </c>
      <c r="M53" s="1">
        <v>4501</v>
      </c>
      <c r="N53" s="1">
        <v>1</v>
      </c>
      <c r="O53" s="1">
        <v>0</v>
      </c>
      <c r="P53" s="1">
        <v>0</v>
      </c>
      <c r="Q53" s="1">
        <v>0</v>
      </c>
      <c r="R53" s="1">
        <v>0.05</v>
      </c>
      <c r="S53" s="1" t="s">
        <v>39</v>
      </c>
      <c r="T53" s="1">
        <v>2005</v>
      </c>
      <c r="U53" s="1" t="s">
        <v>115</v>
      </c>
      <c r="V53" s="1">
        <v>15</v>
      </c>
      <c r="W53" s="1">
        <v>97</v>
      </c>
      <c r="X53" s="1">
        <v>3260314</v>
      </c>
      <c r="Y53" s="1">
        <v>6.2</v>
      </c>
      <c r="Z53" s="1">
        <v>3032092.02</v>
      </c>
      <c r="AA53" s="1">
        <v>18.200178000000001</v>
      </c>
      <c r="AB53" s="1">
        <v>-66.664512999999999</v>
      </c>
    </row>
    <row r="54" spans="1:28">
      <c r="A54" s="1">
        <v>53</v>
      </c>
      <c r="B54" s="1" t="s">
        <v>141</v>
      </c>
      <c r="C54" s="1">
        <v>46100000</v>
      </c>
      <c r="D54" s="2">
        <v>10300000000</v>
      </c>
      <c r="E54" s="1" t="s">
        <v>52</v>
      </c>
      <c r="F54" s="1" t="s">
        <v>141</v>
      </c>
      <c r="G54" s="1">
        <v>543</v>
      </c>
      <c r="H54" s="1" t="s">
        <v>142</v>
      </c>
      <c r="I54" s="1" t="s">
        <v>143</v>
      </c>
      <c r="J54" s="1" t="s">
        <v>38</v>
      </c>
      <c r="K54" s="1">
        <v>419</v>
      </c>
      <c r="L54" s="1">
        <v>1</v>
      </c>
      <c r="M54" s="1">
        <v>3</v>
      </c>
      <c r="N54" s="1">
        <v>33842000</v>
      </c>
      <c r="O54" s="1">
        <v>8500</v>
      </c>
      <c r="P54" s="1">
        <v>135400</v>
      </c>
      <c r="Q54" s="1">
        <v>101500</v>
      </c>
      <c r="R54" s="1">
        <v>1600000</v>
      </c>
      <c r="S54" s="1">
        <v>200000</v>
      </c>
      <c r="T54" s="1">
        <v>2011</v>
      </c>
      <c r="U54" s="1" t="s">
        <v>50</v>
      </c>
      <c r="V54" s="1">
        <v>2</v>
      </c>
      <c r="W54" s="1">
        <v>29.4</v>
      </c>
      <c r="X54" s="1">
        <v>6453553</v>
      </c>
      <c r="Y54" s="1">
        <v>4.1100000000000003</v>
      </c>
      <c r="Z54" s="1">
        <v>4694702</v>
      </c>
      <c r="AA54" s="1">
        <v>13.79419</v>
      </c>
      <c r="AB54" s="1">
        <v>-88.896500000000003</v>
      </c>
    </row>
    <row r="55" spans="1:28">
      <c r="A55" s="1">
        <v>54</v>
      </c>
      <c r="B55" s="1" t="s">
        <v>144</v>
      </c>
      <c r="C55" s="1">
        <v>45500000</v>
      </c>
      <c r="D55" s="2">
        <v>21400000000</v>
      </c>
      <c r="E55" s="1" t="s">
        <v>41</v>
      </c>
      <c r="F55" s="1" t="s">
        <v>144</v>
      </c>
      <c r="G55" s="1">
        <v>4660</v>
      </c>
      <c r="H55" s="1" t="s">
        <v>30</v>
      </c>
      <c r="I55" s="1" t="s">
        <v>31</v>
      </c>
      <c r="J55" s="1" t="s">
        <v>41</v>
      </c>
      <c r="K55" s="1">
        <v>105</v>
      </c>
      <c r="L55" s="1">
        <v>18</v>
      </c>
      <c r="M55" s="1">
        <v>13</v>
      </c>
      <c r="N55" s="2">
        <v>234000000</v>
      </c>
      <c r="O55" s="1">
        <v>58500</v>
      </c>
      <c r="P55" s="1">
        <v>936000</v>
      </c>
      <c r="Q55" s="1">
        <v>702000</v>
      </c>
      <c r="R55" s="1">
        <v>11200000</v>
      </c>
      <c r="S55" s="1">
        <v>400000</v>
      </c>
      <c r="T55" s="1">
        <v>2016</v>
      </c>
      <c r="U55" s="1" t="s">
        <v>115</v>
      </c>
      <c r="V55" s="1">
        <v>23</v>
      </c>
      <c r="W55" s="1">
        <v>28.1</v>
      </c>
      <c r="X55" s="1">
        <v>1370000000</v>
      </c>
      <c r="Y55" s="1">
        <v>5.36</v>
      </c>
      <c r="Z55" s="1">
        <v>471000000</v>
      </c>
      <c r="AA55" s="1">
        <v>20.593679999999999</v>
      </c>
      <c r="AB55" s="1">
        <v>78.962879999999998</v>
      </c>
    </row>
    <row r="56" spans="1:28">
      <c r="A56" s="1">
        <v>55</v>
      </c>
      <c r="B56" s="1" t="s">
        <v>145</v>
      </c>
      <c r="C56" s="1">
        <v>45200000</v>
      </c>
      <c r="D56" s="2">
        <v>16600000000</v>
      </c>
      <c r="E56" s="1" t="s">
        <v>41</v>
      </c>
      <c r="F56" s="1" t="s">
        <v>145</v>
      </c>
      <c r="G56" s="1">
        <v>4331</v>
      </c>
      <c r="H56" s="1" t="s">
        <v>90</v>
      </c>
      <c r="I56" s="1" t="s">
        <v>91</v>
      </c>
      <c r="J56" s="1" t="s">
        <v>41</v>
      </c>
      <c r="K56" s="1">
        <v>174</v>
      </c>
      <c r="L56" s="1">
        <v>2</v>
      </c>
      <c r="M56" s="1">
        <v>14</v>
      </c>
      <c r="N56" s="2">
        <v>130000000</v>
      </c>
      <c r="O56" s="1">
        <v>32600</v>
      </c>
      <c r="P56" s="1">
        <v>521400</v>
      </c>
      <c r="Q56" s="1">
        <v>391100</v>
      </c>
      <c r="R56" s="1">
        <v>6300000</v>
      </c>
      <c r="S56" s="1">
        <v>200000</v>
      </c>
      <c r="T56" s="1">
        <v>2006</v>
      </c>
      <c r="U56" s="1" t="s">
        <v>50</v>
      </c>
      <c r="V56" s="1">
        <v>16</v>
      </c>
      <c r="W56" s="1">
        <v>51.3</v>
      </c>
      <c r="X56" s="1">
        <v>213000000</v>
      </c>
      <c r="Y56" s="1">
        <v>12.08</v>
      </c>
      <c r="Z56" s="1">
        <v>183000000</v>
      </c>
      <c r="AA56" s="1">
        <v>-14.234999999999999</v>
      </c>
      <c r="AB56" s="1">
        <v>-51.9253</v>
      </c>
    </row>
    <row r="57" spans="1:28">
      <c r="A57" s="1">
        <v>56</v>
      </c>
      <c r="B57" s="1" t="s">
        <v>146</v>
      </c>
      <c r="C57" s="1">
        <v>44700000</v>
      </c>
      <c r="D57" s="2">
        <v>7830000000</v>
      </c>
      <c r="E57" s="1" t="s">
        <v>41</v>
      </c>
      <c r="F57" s="1" t="s">
        <v>146</v>
      </c>
      <c r="G57" s="1">
        <v>1558</v>
      </c>
      <c r="H57" s="1" t="s">
        <v>90</v>
      </c>
      <c r="I57" s="1" t="s">
        <v>91</v>
      </c>
      <c r="J57" s="1" t="s">
        <v>41</v>
      </c>
      <c r="K57" s="1">
        <v>681</v>
      </c>
      <c r="L57" s="1">
        <v>3</v>
      </c>
      <c r="M57" s="1">
        <v>15</v>
      </c>
      <c r="N57" s="1">
        <v>48032000</v>
      </c>
      <c r="O57" s="1">
        <v>12000</v>
      </c>
      <c r="P57" s="1">
        <v>192100</v>
      </c>
      <c r="Q57" s="1">
        <v>144100</v>
      </c>
      <c r="R57" s="1">
        <v>2300000</v>
      </c>
      <c r="S57" s="1">
        <v>100000</v>
      </c>
      <c r="T57" s="1">
        <v>2013</v>
      </c>
      <c r="U57" s="1" t="s">
        <v>45</v>
      </c>
      <c r="V57" s="1">
        <v>1</v>
      </c>
      <c r="W57" s="1">
        <v>51.3</v>
      </c>
      <c r="X57" s="1">
        <v>213000000</v>
      </c>
      <c r="Y57" s="1">
        <v>12.08</v>
      </c>
      <c r="Z57" s="1">
        <v>183000000</v>
      </c>
      <c r="AA57" s="1">
        <v>-14.234999999999999</v>
      </c>
      <c r="AB57" s="1">
        <v>-51.9253</v>
      </c>
    </row>
    <row r="58" spans="1:28">
      <c r="A58" s="1">
        <v>57</v>
      </c>
      <c r="B58" s="1" t="s">
        <v>147</v>
      </c>
      <c r="C58" s="1">
        <v>44600000</v>
      </c>
      <c r="D58" s="2">
        <v>41100000000</v>
      </c>
      <c r="E58" s="1" t="s">
        <v>41</v>
      </c>
      <c r="F58" s="1" t="s">
        <v>147</v>
      </c>
      <c r="G58" s="1">
        <v>100755</v>
      </c>
      <c r="H58" s="1" t="s">
        <v>148</v>
      </c>
      <c r="I58" s="1" t="s">
        <v>149</v>
      </c>
      <c r="J58" s="1" t="s">
        <v>41</v>
      </c>
      <c r="K58" s="1">
        <v>20</v>
      </c>
      <c r="L58" s="1">
        <v>1</v>
      </c>
      <c r="M58" s="1">
        <v>15</v>
      </c>
      <c r="N58" s="2">
        <v>1340000000</v>
      </c>
      <c r="O58" s="1">
        <v>334300</v>
      </c>
      <c r="P58" s="1">
        <v>5300000</v>
      </c>
      <c r="Q58" s="1">
        <v>4000000</v>
      </c>
      <c r="R58" s="1">
        <v>64200000</v>
      </c>
      <c r="S58" s="1">
        <v>1300000</v>
      </c>
      <c r="T58" s="1">
        <v>2008</v>
      </c>
      <c r="U58" s="1" t="s">
        <v>61</v>
      </c>
      <c r="V58" s="1">
        <v>2</v>
      </c>
      <c r="W58" s="1">
        <v>9</v>
      </c>
      <c r="X58" s="1">
        <v>217000000</v>
      </c>
      <c r="Y58" s="1">
        <v>4.45</v>
      </c>
      <c r="Z58" s="1">
        <v>79927762</v>
      </c>
      <c r="AA58" s="1">
        <v>30.375319999999999</v>
      </c>
      <c r="AB58" s="1">
        <v>69.345119999999994</v>
      </c>
    </row>
    <row r="59" spans="1:28">
      <c r="A59" s="1">
        <v>58</v>
      </c>
      <c r="B59" s="1" t="s">
        <v>150</v>
      </c>
      <c r="C59" s="1">
        <v>44500000</v>
      </c>
      <c r="D59" s="2">
        <v>10700000000</v>
      </c>
      <c r="E59" s="1" t="s">
        <v>76</v>
      </c>
      <c r="F59" s="1" t="s">
        <v>151</v>
      </c>
      <c r="G59" s="1">
        <v>0</v>
      </c>
      <c r="H59" s="1" t="s">
        <v>36</v>
      </c>
      <c r="I59" s="1" t="s">
        <v>37</v>
      </c>
      <c r="J59" s="1" t="s">
        <v>39</v>
      </c>
      <c r="K59" s="1">
        <v>4057944</v>
      </c>
      <c r="L59" s="1" t="s">
        <v>39</v>
      </c>
      <c r="M59" s="1" t="s">
        <v>39</v>
      </c>
      <c r="N59" s="1" t="s">
        <v>39</v>
      </c>
      <c r="O59" s="1">
        <v>0</v>
      </c>
      <c r="P59" s="1">
        <v>0</v>
      </c>
      <c r="Q59" s="1">
        <v>0</v>
      </c>
      <c r="R59" s="1">
        <v>0</v>
      </c>
      <c r="S59" s="1">
        <v>1</v>
      </c>
      <c r="T59" s="1">
        <v>2005</v>
      </c>
      <c r="U59" s="1" t="s">
        <v>115</v>
      </c>
      <c r="V59" s="1">
        <v>18</v>
      </c>
      <c r="W59" s="1">
        <v>88.2</v>
      </c>
      <c r="X59" s="1">
        <v>328000000</v>
      </c>
      <c r="Y59" s="1">
        <v>14.7</v>
      </c>
      <c r="Z59" s="1">
        <v>271000000</v>
      </c>
      <c r="AA59" s="1">
        <v>37.090240000000001</v>
      </c>
      <c r="AB59" s="1">
        <v>-95.712900000000005</v>
      </c>
    </row>
    <row r="60" spans="1:28">
      <c r="A60" s="1">
        <v>59</v>
      </c>
      <c r="B60" s="1" t="s">
        <v>152</v>
      </c>
      <c r="C60" s="1">
        <v>44200000</v>
      </c>
      <c r="D60" s="2">
        <v>25500000000</v>
      </c>
      <c r="E60" s="1" t="s">
        <v>29</v>
      </c>
      <c r="F60" s="1" t="s">
        <v>152</v>
      </c>
      <c r="G60" s="1">
        <v>128</v>
      </c>
      <c r="H60" s="1" t="s">
        <v>36</v>
      </c>
      <c r="I60" s="1" t="s">
        <v>37</v>
      </c>
      <c r="J60" s="1" t="s">
        <v>29</v>
      </c>
      <c r="K60" s="1">
        <v>70</v>
      </c>
      <c r="L60" s="1">
        <v>19</v>
      </c>
      <c r="M60" s="1">
        <v>24</v>
      </c>
      <c r="N60" s="2">
        <v>134000000</v>
      </c>
      <c r="O60" s="1">
        <v>33600</v>
      </c>
      <c r="P60" s="1">
        <v>537000</v>
      </c>
      <c r="Q60" s="1">
        <v>402700</v>
      </c>
      <c r="R60" s="1">
        <v>6400000</v>
      </c>
      <c r="S60" s="1">
        <v>100000</v>
      </c>
      <c r="T60" s="1">
        <v>2008</v>
      </c>
      <c r="U60" s="1" t="s">
        <v>70</v>
      </c>
      <c r="V60" s="1">
        <v>1</v>
      </c>
      <c r="W60" s="1">
        <v>88.2</v>
      </c>
      <c r="X60" s="1">
        <v>328000000</v>
      </c>
      <c r="Y60" s="1">
        <v>14.7</v>
      </c>
      <c r="Z60" s="1">
        <v>271000000</v>
      </c>
      <c r="AA60" s="1">
        <v>37.090240000000001</v>
      </c>
      <c r="AB60" s="1">
        <v>-95.712900000000005</v>
      </c>
    </row>
    <row r="61" spans="1:28">
      <c r="A61" s="1">
        <v>60</v>
      </c>
      <c r="B61" s="1" t="s">
        <v>153</v>
      </c>
      <c r="C61" s="1">
        <v>44200000</v>
      </c>
      <c r="D61" s="2">
        <v>4270000000</v>
      </c>
      <c r="E61" s="1" t="s">
        <v>154</v>
      </c>
      <c r="F61" s="1" t="s">
        <v>153</v>
      </c>
      <c r="G61" s="1">
        <v>558</v>
      </c>
      <c r="H61" s="1" t="s">
        <v>90</v>
      </c>
      <c r="I61" s="1" t="s">
        <v>91</v>
      </c>
      <c r="J61" s="1" t="s">
        <v>154</v>
      </c>
      <c r="K61" s="1">
        <v>1741</v>
      </c>
      <c r="L61" s="1">
        <v>4</v>
      </c>
      <c r="M61" s="1">
        <v>1</v>
      </c>
      <c r="N61" s="1">
        <v>26683000</v>
      </c>
      <c r="O61" s="1">
        <v>6700</v>
      </c>
      <c r="P61" s="1">
        <v>106700</v>
      </c>
      <c r="Q61" s="1">
        <v>80100</v>
      </c>
      <c r="R61" s="1">
        <v>1300000</v>
      </c>
      <c r="S61" s="1" t="s">
        <v>39</v>
      </c>
      <c r="T61" s="1">
        <v>2013</v>
      </c>
      <c r="U61" s="1" t="s">
        <v>61</v>
      </c>
      <c r="V61" s="1">
        <v>21</v>
      </c>
      <c r="W61" s="1">
        <v>51.3</v>
      </c>
      <c r="X61" s="1">
        <v>213000000</v>
      </c>
      <c r="Y61" s="1">
        <v>12.08</v>
      </c>
      <c r="Z61" s="1">
        <v>183000000</v>
      </c>
      <c r="AA61" s="1">
        <v>-14.234999999999999</v>
      </c>
      <c r="AB61" s="1">
        <v>-51.9253</v>
      </c>
    </row>
    <row r="62" spans="1:28">
      <c r="A62" s="1">
        <v>61</v>
      </c>
      <c r="B62" s="1" t="s">
        <v>155</v>
      </c>
      <c r="C62" s="1">
        <v>44200000</v>
      </c>
      <c r="D62" s="2">
        <v>50300000000</v>
      </c>
      <c r="E62" s="1" t="s">
        <v>49</v>
      </c>
      <c r="F62" s="1" t="s">
        <v>155</v>
      </c>
      <c r="G62" s="1">
        <v>193890</v>
      </c>
      <c r="H62" s="1" t="s">
        <v>156</v>
      </c>
      <c r="I62" s="1" t="s">
        <v>157</v>
      </c>
      <c r="J62" s="1" t="s">
        <v>41</v>
      </c>
      <c r="K62" s="1">
        <v>16</v>
      </c>
      <c r="L62" s="1">
        <v>1</v>
      </c>
      <c r="M62" s="1">
        <v>16</v>
      </c>
      <c r="N62" s="2">
        <v>177000000</v>
      </c>
      <c r="O62" s="1">
        <v>44200</v>
      </c>
      <c r="P62" s="1">
        <v>706500</v>
      </c>
      <c r="Q62" s="1">
        <v>529900</v>
      </c>
      <c r="R62" s="1">
        <v>8500000</v>
      </c>
      <c r="S62" s="1">
        <v>300000</v>
      </c>
      <c r="T62" s="1">
        <v>2008</v>
      </c>
      <c r="U62" s="1" t="s">
        <v>80</v>
      </c>
      <c r="V62" s="1">
        <v>16</v>
      </c>
      <c r="W62" s="1">
        <v>35.5</v>
      </c>
      <c r="X62" s="1">
        <v>108000000</v>
      </c>
      <c r="Y62" s="1">
        <v>2.15</v>
      </c>
      <c r="Z62" s="1">
        <v>50975903</v>
      </c>
      <c r="AA62" s="1">
        <v>12.879720000000001</v>
      </c>
      <c r="AB62" s="1">
        <v>121.774</v>
      </c>
    </row>
    <row r="63" spans="1:28">
      <c r="A63" s="1">
        <v>62</v>
      </c>
      <c r="B63" s="1" t="s">
        <v>158</v>
      </c>
      <c r="C63" s="1">
        <v>43700000</v>
      </c>
      <c r="D63" s="2">
        <v>12900000000</v>
      </c>
      <c r="E63" s="1" t="s">
        <v>29</v>
      </c>
      <c r="F63" s="1" t="s">
        <v>159</v>
      </c>
      <c r="G63" s="1">
        <v>8</v>
      </c>
      <c r="H63" s="1" t="s">
        <v>160</v>
      </c>
      <c r="I63" s="1" t="s">
        <v>161</v>
      </c>
      <c r="J63" s="1" t="s">
        <v>99</v>
      </c>
      <c r="K63" s="1">
        <v>4056116</v>
      </c>
      <c r="L63" s="1">
        <v>4026</v>
      </c>
      <c r="M63" s="1">
        <v>5270</v>
      </c>
      <c r="N63" s="1">
        <v>22</v>
      </c>
      <c r="O63" s="1">
        <v>0.01</v>
      </c>
      <c r="P63" s="1">
        <v>0.09</v>
      </c>
      <c r="Q63" s="1">
        <v>7.0000000000000007E-2</v>
      </c>
      <c r="R63" s="1">
        <v>1</v>
      </c>
      <c r="S63" s="1" t="s">
        <v>39</v>
      </c>
      <c r="T63" s="1">
        <v>2006</v>
      </c>
      <c r="U63" s="1" t="s">
        <v>50</v>
      </c>
      <c r="V63" s="1">
        <v>12</v>
      </c>
      <c r="W63" s="1">
        <v>49.3</v>
      </c>
      <c r="X63" s="1">
        <v>69625582</v>
      </c>
      <c r="Y63" s="1">
        <v>0.75</v>
      </c>
      <c r="Z63" s="1">
        <v>35294600</v>
      </c>
      <c r="AA63" s="1">
        <v>15.87003</v>
      </c>
      <c r="AB63" s="1">
        <v>100.99250000000001</v>
      </c>
    </row>
    <row r="64" spans="1:28">
      <c r="A64" s="1">
        <v>63</v>
      </c>
      <c r="B64" s="1" t="s">
        <v>162</v>
      </c>
      <c r="C64" s="1">
        <v>43600000</v>
      </c>
      <c r="D64" s="2">
        <v>4830000000</v>
      </c>
      <c r="E64" s="1" t="s">
        <v>41</v>
      </c>
      <c r="F64" s="1" t="s">
        <v>163</v>
      </c>
      <c r="G64" s="1">
        <v>6</v>
      </c>
      <c r="H64" s="1" t="s">
        <v>123</v>
      </c>
      <c r="I64" s="1" t="s">
        <v>124</v>
      </c>
      <c r="J64" s="1" t="s">
        <v>60</v>
      </c>
      <c r="K64" s="1">
        <v>4047806</v>
      </c>
      <c r="L64" s="1" t="s">
        <v>39</v>
      </c>
      <c r="M64" s="1">
        <v>7716</v>
      </c>
      <c r="N64" s="1">
        <v>4</v>
      </c>
      <c r="O64" s="1">
        <v>0</v>
      </c>
      <c r="P64" s="1">
        <v>0.02</v>
      </c>
      <c r="Q64" s="1">
        <v>0.01</v>
      </c>
      <c r="R64" s="1">
        <v>0.19</v>
      </c>
      <c r="S64" s="1" t="s">
        <v>39</v>
      </c>
      <c r="T64" s="1">
        <v>2016</v>
      </c>
      <c r="U64" s="1" t="s">
        <v>50</v>
      </c>
      <c r="V64" s="1">
        <v>27</v>
      </c>
      <c r="W64" s="1">
        <v>88.5</v>
      </c>
      <c r="X64" s="1">
        <v>18952038</v>
      </c>
      <c r="Y64" s="1">
        <v>7.09</v>
      </c>
      <c r="Z64" s="1">
        <v>16610135</v>
      </c>
      <c r="AA64" s="1">
        <v>-35.6751</v>
      </c>
      <c r="AB64" s="1">
        <v>-71.543000000000006</v>
      </c>
    </row>
    <row r="65" spans="1:28">
      <c r="A65" s="1">
        <v>64</v>
      </c>
      <c r="B65" s="1" t="s">
        <v>164</v>
      </c>
      <c r="C65" s="1">
        <v>43500000</v>
      </c>
      <c r="D65" s="2">
        <v>27600000000</v>
      </c>
      <c r="E65" s="1" t="s">
        <v>49</v>
      </c>
      <c r="F65" s="1" t="s">
        <v>164</v>
      </c>
      <c r="G65" s="1">
        <v>326</v>
      </c>
      <c r="H65" s="1" t="s">
        <v>165</v>
      </c>
      <c r="I65" s="1" t="s">
        <v>166</v>
      </c>
      <c r="J65" s="1" t="s">
        <v>167</v>
      </c>
      <c r="K65" s="1">
        <v>52</v>
      </c>
      <c r="L65" s="1">
        <v>1</v>
      </c>
      <c r="M65" s="1">
        <v>3</v>
      </c>
      <c r="N65" s="2">
        <v>353000000</v>
      </c>
      <c r="O65" s="1">
        <v>88400</v>
      </c>
      <c r="P65" s="1">
        <v>1400000</v>
      </c>
      <c r="Q65" s="1">
        <v>1100000</v>
      </c>
      <c r="R65" s="1">
        <v>17000000</v>
      </c>
      <c r="S65" s="1">
        <v>500000</v>
      </c>
      <c r="T65" s="1">
        <v>2005</v>
      </c>
      <c r="U65" s="1" t="s">
        <v>105</v>
      </c>
      <c r="V65" s="1">
        <v>16</v>
      </c>
      <c r="W65" s="1">
        <v>55.3</v>
      </c>
      <c r="X65" s="1">
        <v>50339443</v>
      </c>
      <c r="Y65" s="1">
        <v>9.7100000000000009</v>
      </c>
      <c r="Z65" s="1">
        <v>40827302</v>
      </c>
      <c r="AA65" s="1">
        <v>4.5708679999999999</v>
      </c>
      <c r="AB65" s="1">
        <v>-74.297300000000007</v>
      </c>
    </row>
    <row r="66" spans="1:28">
      <c r="A66" s="1">
        <v>65</v>
      </c>
      <c r="B66" s="1" t="s">
        <v>168</v>
      </c>
      <c r="C66" s="1">
        <v>43200000</v>
      </c>
      <c r="D66" s="2">
        <v>36500000000</v>
      </c>
      <c r="E66" s="1" t="s">
        <v>34</v>
      </c>
      <c r="F66" s="1" t="s">
        <v>168</v>
      </c>
      <c r="G66" s="1">
        <v>1478</v>
      </c>
      <c r="H66" s="1" t="s">
        <v>58</v>
      </c>
      <c r="I66" s="1" t="s">
        <v>59</v>
      </c>
      <c r="J66" s="1" t="s">
        <v>44</v>
      </c>
      <c r="K66" s="1">
        <v>26</v>
      </c>
      <c r="L66" s="1">
        <v>2</v>
      </c>
      <c r="M66" s="1">
        <v>6</v>
      </c>
      <c r="N66" s="2">
        <v>304000000</v>
      </c>
      <c r="O66" s="1">
        <v>75900</v>
      </c>
      <c r="P66" s="1">
        <v>1200000</v>
      </c>
      <c r="Q66" s="1">
        <v>911300</v>
      </c>
      <c r="R66" s="1">
        <v>14600000</v>
      </c>
      <c r="S66" s="1">
        <v>300000</v>
      </c>
      <c r="T66" s="1">
        <v>2011</v>
      </c>
      <c r="U66" s="1" t="s">
        <v>50</v>
      </c>
      <c r="V66" s="1">
        <v>31</v>
      </c>
      <c r="W66" s="1">
        <v>81.900000000000006</v>
      </c>
      <c r="X66" s="1">
        <v>144000000</v>
      </c>
      <c r="Y66" s="1">
        <v>4.59</v>
      </c>
      <c r="Z66" s="1">
        <v>108000000</v>
      </c>
      <c r="AA66" s="1">
        <v>61.524009999999997</v>
      </c>
      <c r="AB66" s="1">
        <v>105.3188</v>
      </c>
    </row>
    <row r="67" spans="1:28">
      <c r="A67" s="1">
        <v>66</v>
      </c>
      <c r="B67" s="1" t="s">
        <v>169</v>
      </c>
      <c r="C67" s="1">
        <v>43200000</v>
      </c>
      <c r="D67" s="2">
        <v>37900000000</v>
      </c>
      <c r="E67" s="1" t="s">
        <v>41</v>
      </c>
      <c r="F67" s="1" t="s">
        <v>169</v>
      </c>
      <c r="G67" s="1">
        <v>109871</v>
      </c>
      <c r="H67" s="1" t="s">
        <v>148</v>
      </c>
      <c r="I67" s="1" t="s">
        <v>149</v>
      </c>
      <c r="J67" s="1" t="s">
        <v>41</v>
      </c>
      <c r="K67" s="1">
        <v>24</v>
      </c>
      <c r="L67" s="1">
        <v>2</v>
      </c>
      <c r="M67" s="1">
        <v>18</v>
      </c>
      <c r="N67" s="2">
        <v>1150000000</v>
      </c>
      <c r="O67" s="1">
        <v>287300</v>
      </c>
      <c r="P67" s="1">
        <v>4600000</v>
      </c>
      <c r="Q67" s="1">
        <v>3400000</v>
      </c>
      <c r="R67" s="1">
        <v>55200000</v>
      </c>
      <c r="S67" s="1">
        <v>900000</v>
      </c>
      <c r="T67" s="1">
        <v>2016</v>
      </c>
      <c r="U67" s="1" t="s">
        <v>80</v>
      </c>
      <c r="V67" s="1">
        <v>11</v>
      </c>
      <c r="W67" s="1">
        <v>9</v>
      </c>
      <c r="X67" s="1">
        <v>217000000</v>
      </c>
      <c r="Y67" s="1">
        <v>4.45</v>
      </c>
      <c r="Z67" s="1">
        <v>79927762</v>
      </c>
      <c r="AA67" s="1">
        <v>30.375319999999999</v>
      </c>
      <c r="AB67" s="1">
        <v>69.345119999999994</v>
      </c>
    </row>
    <row r="68" spans="1:28">
      <c r="A68" s="1">
        <v>67</v>
      </c>
      <c r="B68" s="1" t="s">
        <v>170</v>
      </c>
      <c r="C68" s="1">
        <v>42500000</v>
      </c>
      <c r="D68" s="2">
        <v>26800000000</v>
      </c>
      <c r="E68" s="1" t="s">
        <v>29</v>
      </c>
      <c r="F68" s="1" t="s">
        <v>170</v>
      </c>
      <c r="G68" s="1">
        <v>10938</v>
      </c>
      <c r="H68" s="1" t="s">
        <v>30</v>
      </c>
      <c r="I68" s="1" t="s">
        <v>31</v>
      </c>
      <c r="J68" s="1" t="s">
        <v>29</v>
      </c>
      <c r="K68" s="1">
        <v>62</v>
      </c>
      <c r="L68" s="1">
        <v>19</v>
      </c>
      <c r="M68" s="1">
        <v>26</v>
      </c>
      <c r="N68" s="2">
        <v>160000000</v>
      </c>
      <c r="O68" s="1">
        <v>39900</v>
      </c>
      <c r="P68" s="1">
        <v>639000</v>
      </c>
      <c r="Q68" s="1">
        <v>479300</v>
      </c>
      <c r="R68" s="1">
        <v>7700000</v>
      </c>
      <c r="S68" s="1">
        <v>100000</v>
      </c>
      <c r="T68" s="1">
        <v>2012</v>
      </c>
      <c r="U68" s="1" t="s">
        <v>115</v>
      </c>
      <c r="V68" s="1">
        <v>22</v>
      </c>
      <c r="W68" s="1">
        <v>28.1</v>
      </c>
      <c r="X68" s="1">
        <v>1370000000</v>
      </c>
      <c r="Y68" s="1">
        <v>5.36</v>
      </c>
      <c r="Z68" s="1">
        <v>471000000</v>
      </c>
      <c r="AA68" s="1">
        <v>20.593679999999999</v>
      </c>
      <c r="AB68" s="1">
        <v>78.962879999999998</v>
      </c>
    </row>
    <row r="69" spans="1:28">
      <c r="A69" s="1">
        <v>68</v>
      </c>
      <c r="B69" s="1" t="s">
        <v>171</v>
      </c>
      <c r="C69" s="1">
        <v>42400000</v>
      </c>
      <c r="D69" s="2">
        <v>24500000000</v>
      </c>
      <c r="E69" s="1" t="s">
        <v>47</v>
      </c>
      <c r="F69" s="1" t="s">
        <v>171</v>
      </c>
      <c r="G69" s="1">
        <v>1218</v>
      </c>
      <c r="H69" s="1" t="s">
        <v>36</v>
      </c>
      <c r="I69" s="1" t="s">
        <v>37</v>
      </c>
      <c r="J69" s="1" t="s">
        <v>99</v>
      </c>
      <c r="K69" s="1">
        <v>74</v>
      </c>
      <c r="L69" s="1">
        <v>20</v>
      </c>
      <c r="M69" s="1">
        <v>5</v>
      </c>
      <c r="N69" s="2">
        <v>670000000</v>
      </c>
      <c r="O69" s="1">
        <v>167600</v>
      </c>
      <c r="P69" s="1">
        <v>2700000</v>
      </c>
      <c r="Q69" s="1">
        <v>2000000</v>
      </c>
      <c r="R69" s="1">
        <v>32200000</v>
      </c>
      <c r="S69" s="1">
        <v>1000000</v>
      </c>
      <c r="T69" s="1">
        <v>2014</v>
      </c>
      <c r="U69" s="1" t="s">
        <v>45</v>
      </c>
      <c r="V69" s="1">
        <v>17</v>
      </c>
      <c r="W69" s="1">
        <v>88.2</v>
      </c>
      <c r="X69" s="1">
        <v>328000000</v>
      </c>
      <c r="Y69" s="1">
        <v>14.7</v>
      </c>
      <c r="Z69" s="1">
        <v>271000000</v>
      </c>
      <c r="AA69" s="1">
        <v>37.090240000000001</v>
      </c>
      <c r="AB69" s="1">
        <v>-95.712900000000005</v>
      </c>
    </row>
    <row r="70" spans="1:28">
      <c r="A70" s="1">
        <v>69</v>
      </c>
      <c r="B70" s="1" t="s">
        <v>172</v>
      </c>
      <c r="C70" s="1">
        <v>42400000</v>
      </c>
      <c r="D70" s="2">
        <v>19500000000</v>
      </c>
      <c r="E70" s="1" t="s">
        <v>41</v>
      </c>
      <c r="F70" s="1" t="s">
        <v>172</v>
      </c>
      <c r="G70" s="1">
        <v>618</v>
      </c>
      <c r="H70" s="1" t="s">
        <v>36</v>
      </c>
      <c r="I70" s="1" t="s">
        <v>37</v>
      </c>
      <c r="J70" s="1" t="s">
        <v>41</v>
      </c>
      <c r="K70" s="1">
        <v>128</v>
      </c>
      <c r="L70" s="1">
        <v>21</v>
      </c>
      <c r="M70" s="1">
        <v>19</v>
      </c>
      <c r="N70" s="1">
        <v>53202000</v>
      </c>
      <c r="O70" s="1">
        <v>13300</v>
      </c>
      <c r="P70" s="1">
        <v>212800</v>
      </c>
      <c r="Q70" s="1">
        <v>159600</v>
      </c>
      <c r="R70" s="1">
        <v>2600000</v>
      </c>
      <c r="S70" s="1" t="s">
        <v>39</v>
      </c>
      <c r="T70" s="1">
        <v>2017</v>
      </c>
      <c r="U70" s="1" t="s">
        <v>115</v>
      </c>
      <c r="V70" s="1">
        <v>14</v>
      </c>
      <c r="W70" s="1">
        <v>88.2</v>
      </c>
      <c r="X70" s="1">
        <v>328000000</v>
      </c>
      <c r="Y70" s="1">
        <v>14.7</v>
      </c>
      <c r="Z70" s="1">
        <v>271000000</v>
      </c>
      <c r="AA70" s="1">
        <v>37.090240000000001</v>
      </c>
      <c r="AB70" s="1">
        <v>-95.712900000000005</v>
      </c>
    </row>
    <row r="71" spans="1:28">
      <c r="A71" s="1">
        <v>70</v>
      </c>
      <c r="B71" s="1" t="s">
        <v>173</v>
      </c>
      <c r="C71" s="1">
        <v>41900000</v>
      </c>
      <c r="D71" s="2">
        <v>22500000000</v>
      </c>
      <c r="E71" s="1" t="s">
        <v>41</v>
      </c>
      <c r="F71" s="1" t="s">
        <v>173</v>
      </c>
      <c r="G71" s="1">
        <v>84</v>
      </c>
      <c r="H71" s="1" t="s">
        <v>174</v>
      </c>
      <c r="I71" s="1" t="s">
        <v>175</v>
      </c>
      <c r="J71" s="1" t="s">
        <v>29</v>
      </c>
      <c r="K71" s="1">
        <v>98</v>
      </c>
      <c r="L71" s="1">
        <v>1</v>
      </c>
      <c r="M71" s="1">
        <v>27</v>
      </c>
      <c r="N71" s="2">
        <v>183000000</v>
      </c>
      <c r="O71" s="1">
        <v>45700</v>
      </c>
      <c r="P71" s="1">
        <v>731700</v>
      </c>
      <c r="Q71" s="1">
        <v>548800</v>
      </c>
      <c r="R71" s="1">
        <v>8800000</v>
      </c>
      <c r="S71" s="1">
        <v>100000</v>
      </c>
      <c r="T71" s="1">
        <v>2005</v>
      </c>
      <c r="U71" s="1" t="s">
        <v>115</v>
      </c>
      <c r="V71" s="1">
        <v>6</v>
      </c>
      <c r="W71" s="1">
        <v>65.400000000000006</v>
      </c>
      <c r="X71" s="1">
        <v>287025</v>
      </c>
      <c r="Y71" s="1">
        <v>10.33</v>
      </c>
      <c r="Z71" s="1">
        <v>89431</v>
      </c>
      <c r="AA71" s="1">
        <v>13.19389</v>
      </c>
      <c r="AB71" s="1">
        <v>-59.543199999999999</v>
      </c>
    </row>
    <row r="72" spans="1:28">
      <c r="A72" s="1">
        <v>71</v>
      </c>
      <c r="B72" s="1" t="s">
        <v>176</v>
      </c>
      <c r="C72" s="1">
        <v>41400000</v>
      </c>
      <c r="D72" s="2">
        <v>17600000000</v>
      </c>
      <c r="E72" s="1" t="s">
        <v>177</v>
      </c>
      <c r="F72" s="1" t="s">
        <v>176</v>
      </c>
      <c r="G72" s="1">
        <v>4510</v>
      </c>
      <c r="H72" s="1" t="s">
        <v>30</v>
      </c>
      <c r="I72" s="1" t="s">
        <v>31</v>
      </c>
      <c r="J72" s="1" t="s">
        <v>29</v>
      </c>
      <c r="K72" s="1">
        <v>155</v>
      </c>
      <c r="L72" s="1">
        <v>20</v>
      </c>
      <c r="M72" s="1">
        <v>28</v>
      </c>
      <c r="N72" s="2">
        <v>181000000</v>
      </c>
      <c r="O72" s="1">
        <v>45200</v>
      </c>
      <c r="P72" s="1">
        <v>723800</v>
      </c>
      <c r="Q72" s="1">
        <v>542800</v>
      </c>
      <c r="R72" s="1">
        <v>8700000</v>
      </c>
      <c r="S72" s="1">
        <v>400000</v>
      </c>
      <c r="T72" s="1">
        <v>2005</v>
      </c>
      <c r="U72" s="1" t="s">
        <v>45</v>
      </c>
      <c r="V72" s="1">
        <v>22</v>
      </c>
      <c r="W72" s="1">
        <v>28.1</v>
      </c>
      <c r="X72" s="1">
        <v>1370000000</v>
      </c>
      <c r="Y72" s="1">
        <v>5.36</v>
      </c>
      <c r="Z72" s="1">
        <v>471000000</v>
      </c>
      <c r="AA72" s="1">
        <v>20.593679999999999</v>
      </c>
      <c r="AB72" s="1">
        <v>78.962879999999998</v>
      </c>
    </row>
    <row r="73" spans="1:28">
      <c r="A73" s="1">
        <v>72</v>
      </c>
      <c r="B73" s="1" t="s">
        <v>178</v>
      </c>
      <c r="C73" s="1">
        <v>41300000</v>
      </c>
      <c r="D73" s="2">
        <v>5600000000</v>
      </c>
      <c r="E73" s="1" t="s">
        <v>49</v>
      </c>
      <c r="F73" s="1" t="s">
        <v>178</v>
      </c>
      <c r="G73" s="1">
        <v>291</v>
      </c>
      <c r="H73" s="1" t="s">
        <v>130</v>
      </c>
      <c r="I73" s="1" t="s">
        <v>131</v>
      </c>
      <c r="J73" s="1" t="s">
        <v>60</v>
      </c>
      <c r="K73" s="1">
        <v>1157</v>
      </c>
      <c r="L73" s="1">
        <v>2</v>
      </c>
      <c r="M73" s="1">
        <v>1</v>
      </c>
      <c r="N73" s="2">
        <v>137000000</v>
      </c>
      <c r="O73" s="1">
        <v>34200</v>
      </c>
      <c r="P73" s="1">
        <v>547000</v>
      </c>
      <c r="Q73" s="1">
        <v>410200</v>
      </c>
      <c r="R73" s="1">
        <v>6600000</v>
      </c>
      <c r="S73" s="1">
        <v>400000</v>
      </c>
      <c r="T73" s="1">
        <v>2016</v>
      </c>
      <c r="U73" s="1" t="s">
        <v>115</v>
      </c>
      <c r="V73" s="1">
        <v>16</v>
      </c>
      <c r="W73" s="1">
        <v>40.200000000000003</v>
      </c>
      <c r="X73" s="1">
        <v>126000000</v>
      </c>
      <c r="Y73" s="1">
        <v>3.42</v>
      </c>
      <c r="Z73" s="1">
        <v>103000000</v>
      </c>
      <c r="AA73" s="1">
        <v>23.634499999999999</v>
      </c>
      <c r="AB73" s="1">
        <v>-102.553</v>
      </c>
    </row>
    <row r="74" spans="1:28">
      <c r="A74" s="1">
        <v>73</v>
      </c>
      <c r="B74" s="1" t="s">
        <v>179</v>
      </c>
      <c r="C74" s="1">
        <v>40900000</v>
      </c>
      <c r="D74" s="2">
        <v>39500000000</v>
      </c>
      <c r="E74" s="1" t="s">
        <v>44</v>
      </c>
      <c r="F74" s="1" t="s">
        <v>179</v>
      </c>
      <c r="G74" s="1">
        <v>2423</v>
      </c>
      <c r="H74" s="1" t="s">
        <v>36</v>
      </c>
      <c r="I74" s="1" t="s">
        <v>37</v>
      </c>
      <c r="J74" s="1" t="s">
        <v>44</v>
      </c>
      <c r="K74" s="1">
        <v>22</v>
      </c>
      <c r="L74" s="1">
        <v>22</v>
      </c>
      <c r="M74" s="1">
        <v>7</v>
      </c>
      <c r="N74" s="1">
        <v>98775000</v>
      </c>
      <c r="O74" s="1">
        <v>24700</v>
      </c>
      <c r="P74" s="1">
        <v>395100</v>
      </c>
      <c r="Q74" s="1">
        <v>296300</v>
      </c>
      <c r="R74" s="1">
        <v>4700000</v>
      </c>
      <c r="S74" s="1">
        <v>100000</v>
      </c>
      <c r="T74" s="1">
        <v>2011</v>
      </c>
      <c r="U74" s="1" t="s">
        <v>70</v>
      </c>
      <c r="V74" s="1">
        <v>22</v>
      </c>
      <c r="W74" s="1">
        <v>88.2</v>
      </c>
      <c r="X74" s="1">
        <v>328000000</v>
      </c>
      <c r="Y74" s="1">
        <v>14.7</v>
      </c>
      <c r="Z74" s="1">
        <v>271000000</v>
      </c>
      <c r="AA74" s="1">
        <v>37.090240000000001</v>
      </c>
      <c r="AB74" s="1">
        <v>-95.712900000000005</v>
      </c>
    </row>
    <row r="75" spans="1:28">
      <c r="A75" s="1">
        <v>74</v>
      </c>
      <c r="B75" s="1" t="s">
        <v>180</v>
      </c>
      <c r="C75" s="1">
        <v>40600000</v>
      </c>
      <c r="D75" s="2">
        <v>8670000000</v>
      </c>
      <c r="E75" s="1" t="s">
        <v>154</v>
      </c>
      <c r="F75" s="1" t="s">
        <v>181</v>
      </c>
      <c r="G75" s="1">
        <v>0</v>
      </c>
      <c r="H75" s="1" t="s">
        <v>130</v>
      </c>
      <c r="I75" s="1" t="s">
        <v>131</v>
      </c>
      <c r="J75" s="1" t="s">
        <v>154</v>
      </c>
      <c r="K75" s="1">
        <v>3612215</v>
      </c>
      <c r="L75" s="1">
        <v>3021</v>
      </c>
      <c r="M75" s="1" t="s">
        <v>39</v>
      </c>
      <c r="N75" s="1" t="s">
        <v>39</v>
      </c>
      <c r="O75" s="1">
        <v>0</v>
      </c>
      <c r="P75" s="1">
        <v>0</v>
      </c>
      <c r="Q75" s="1">
        <v>0</v>
      </c>
      <c r="R75" s="1">
        <v>0</v>
      </c>
      <c r="S75" s="1" t="s">
        <v>39</v>
      </c>
      <c r="T75" s="1">
        <v>2010</v>
      </c>
      <c r="U75" s="1" t="s">
        <v>70</v>
      </c>
      <c r="V75" s="1">
        <v>18</v>
      </c>
      <c r="W75" s="1">
        <v>40.200000000000003</v>
      </c>
      <c r="X75" s="1">
        <v>126000000</v>
      </c>
      <c r="Y75" s="1">
        <v>3.42</v>
      </c>
      <c r="Z75" s="1">
        <v>103000000</v>
      </c>
      <c r="AA75" s="1">
        <v>23.634499999999999</v>
      </c>
      <c r="AB75" s="1">
        <v>-102.553</v>
      </c>
    </row>
    <row r="76" spans="1:28">
      <c r="A76" s="1">
        <v>75</v>
      </c>
      <c r="B76" s="1" t="s">
        <v>182</v>
      </c>
      <c r="C76" s="1">
        <v>40400000</v>
      </c>
      <c r="D76" s="2">
        <v>7410000000</v>
      </c>
      <c r="E76" s="1" t="s">
        <v>52</v>
      </c>
      <c r="F76" s="1" t="s">
        <v>182</v>
      </c>
      <c r="G76" s="1">
        <v>703</v>
      </c>
      <c r="H76" s="1" t="s">
        <v>183</v>
      </c>
      <c r="I76" s="1" t="s">
        <v>184</v>
      </c>
      <c r="J76" s="1" t="s">
        <v>41</v>
      </c>
      <c r="K76" s="1">
        <v>756</v>
      </c>
      <c r="L76" s="1" t="s">
        <v>39</v>
      </c>
      <c r="M76" s="1">
        <v>21</v>
      </c>
      <c r="N76" s="1">
        <v>5773000</v>
      </c>
      <c r="O76" s="1">
        <v>1400</v>
      </c>
      <c r="P76" s="1">
        <v>23100</v>
      </c>
      <c r="Q76" s="1">
        <v>17300</v>
      </c>
      <c r="R76" s="1">
        <v>277100</v>
      </c>
      <c r="S76" s="1" t="s">
        <v>39</v>
      </c>
      <c r="T76" s="1">
        <v>2011</v>
      </c>
      <c r="U76" s="1" t="s">
        <v>66</v>
      </c>
      <c r="V76" s="1">
        <v>20</v>
      </c>
      <c r="W76" s="1">
        <v>88.9</v>
      </c>
      <c r="X76" s="1">
        <v>47076781</v>
      </c>
      <c r="Y76" s="1">
        <v>13.96</v>
      </c>
      <c r="Z76" s="1">
        <v>37927409</v>
      </c>
      <c r="AA76" s="1">
        <v>40.46367</v>
      </c>
      <c r="AB76" s="1">
        <v>-3.7492200000000002</v>
      </c>
    </row>
    <row r="77" spans="1:28">
      <c r="A77" s="1">
        <v>76</v>
      </c>
      <c r="B77" s="1" t="s">
        <v>185</v>
      </c>
      <c r="C77" s="1">
        <v>40300000</v>
      </c>
      <c r="D77" s="2">
        <v>47000000000</v>
      </c>
      <c r="E77" s="1" t="s">
        <v>41</v>
      </c>
      <c r="F77" s="1" t="s">
        <v>186</v>
      </c>
      <c r="G77" s="1">
        <v>4</v>
      </c>
      <c r="H77" s="1" t="s">
        <v>36</v>
      </c>
      <c r="I77" s="1" t="s">
        <v>37</v>
      </c>
      <c r="J77" s="1" t="s">
        <v>60</v>
      </c>
      <c r="K77" s="1">
        <v>3989650</v>
      </c>
      <c r="L77" s="1" t="s">
        <v>39</v>
      </c>
      <c r="M77" s="1">
        <v>7330</v>
      </c>
      <c r="N77" s="1">
        <v>5</v>
      </c>
      <c r="O77" s="1">
        <v>0</v>
      </c>
      <c r="P77" s="1">
        <v>0.02</v>
      </c>
      <c r="Q77" s="1">
        <v>0.02</v>
      </c>
      <c r="R77" s="1">
        <v>0.24</v>
      </c>
      <c r="S77" s="1" t="s">
        <v>39</v>
      </c>
      <c r="T77" s="1">
        <v>2018</v>
      </c>
      <c r="U77" s="1" t="s">
        <v>70</v>
      </c>
      <c r="V77" s="1">
        <v>14</v>
      </c>
      <c r="W77" s="1">
        <v>88.2</v>
      </c>
      <c r="X77" s="1">
        <v>328000000</v>
      </c>
      <c r="Y77" s="1">
        <v>14.7</v>
      </c>
      <c r="Z77" s="1">
        <v>271000000</v>
      </c>
      <c r="AA77" s="1">
        <v>37.090240000000001</v>
      </c>
      <c r="AB77" s="1">
        <v>-95.712900000000005</v>
      </c>
    </row>
    <row r="78" spans="1:28">
      <c r="A78" s="1">
        <v>77</v>
      </c>
      <c r="B78" s="1" t="s">
        <v>187</v>
      </c>
      <c r="C78" s="1">
        <v>39700000</v>
      </c>
      <c r="D78" s="2">
        <v>23900000000</v>
      </c>
      <c r="E78" s="1" t="s">
        <v>49</v>
      </c>
      <c r="F78" s="1" t="s">
        <v>187</v>
      </c>
      <c r="G78" s="1">
        <v>1596</v>
      </c>
      <c r="H78" s="1" t="s">
        <v>188</v>
      </c>
      <c r="I78" s="1" t="s">
        <v>189</v>
      </c>
      <c r="J78" s="1" t="s">
        <v>60</v>
      </c>
      <c r="K78" s="1">
        <v>81</v>
      </c>
      <c r="L78" s="1">
        <v>1</v>
      </c>
      <c r="M78" s="1">
        <v>2</v>
      </c>
      <c r="N78" s="2">
        <v>248000000</v>
      </c>
      <c r="O78" s="1">
        <v>61900</v>
      </c>
      <c r="P78" s="1">
        <v>990900</v>
      </c>
      <c r="Q78" s="1">
        <v>743200</v>
      </c>
      <c r="R78" s="1">
        <v>11900000</v>
      </c>
      <c r="S78" s="1">
        <v>300000</v>
      </c>
      <c r="T78" s="1">
        <v>2017</v>
      </c>
      <c r="U78" s="1" t="s">
        <v>115</v>
      </c>
      <c r="V78" s="1">
        <v>6</v>
      </c>
      <c r="W78" s="1">
        <v>36.799999999999997</v>
      </c>
      <c r="X78" s="1">
        <v>9770529</v>
      </c>
      <c r="Y78" s="1">
        <v>2.35</v>
      </c>
      <c r="Z78" s="1">
        <v>8479744</v>
      </c>
      <c r="AA78" s="1">
        <v>23.42408</v>
      </c>
      <c r="AB78" s="1">
        <v>53.847819999999999</v>
      </c>
    </row>
    <row r="79" spans="1:28">
      <c r="A79" s="1">
        <v>78</v>
      </c>
      <c r="B79" s="1" t="s">
        <v>190</v>
      </c>
      <c r="C79" s="1">
        <v>39400000</v>
      </c>
      <c r="D79" s="2">
        <v>22300000000</v>
      </c>
      <c r="E79" s="1" t="s">
        <v>49</v>
      </c>
      <c r="F79" s="1" t="s">
        <v>191</v>
      </c>
      <c r="G79" s="1">
        <v>1</v>
      </c>
      <c r="H79" s="1" t="s">
        <v>90</v>
      </c>
      <c r="I79" s="1" t="s">
        <v>91</v>
      </c>
      <c r="J79" s="1" t="s">
        <v>38</v>
      </c>
      <c r="K79" s="1">
        <v>4057895</v>
      </c>
      <c r="L79" s="1" t="s">
        <v>39</v>
      </c>
      <c r="M79" s="1">
        <v>7498</v>
      </c>
      <c r="N79" s="1">
        <v>2</v>
      </c>
      <c r="O79" s="1">
        <v>0</v>
      </c>
      <c r="P79" s="1">
        <v>0.01</v>
      </c>
      <c r="Q79" s="1">
        <v>0.01</v>
      </c>
      <c r="R79" s="1">
        <v>0.1</v>
      </c>
      <c r="S79" s="1" t="s">
        <v>39</v>
      </c>
      <c r="T79" s="1">
        <v>2021</v>
      </c>
      <c r="U79" s="1" t="s">
        <v>32</v>
      </c>
      <c r="V79" s="1">
        <v>25</v>
      </c>
      <c r="W79" s="1">
        <v>51.3</v>
      </c>
      <c r="X79" s="1">
        <v>213000000</v>
      </c>
      <c r="Y79" s="1">
        <v>12.08</v>
      </c>
      <c r="Z79" s="1">
        <v>183000000</v>
      </c>
      <c r="AA79" s="1">
        <v>-14.234999999999999</v>
      </c>
      <c r="AB79" s="1">
        <v>-51.9253</v>
      </c>
    </row>
    <row r="80" spans="1:28">
      <c r="A80" s="1">
        <v>79</v>
      </c>
      <c r="B80" s="1" t="s">
        <v>192</v>
      </c>
      <c r="C80" s="1">
        <v>39200000</v>
      </c>
      <c r="D80" s="2">
        <v>3290000000</v>
      </c>
      <c r="E80" s="1" t="s">
        <v>154</v>
      </c>
      <c r="F80" s="1" t="s">
        <v>192</v>
      </c>
      <c r="G80" s="1">
        <v>186</v>
      </c>
      <c r="H80" s="1" t="s">
        <v>30</v>
      </c>
      <c r="I80" s="1" t="s">
        <v>31</v>
      </c>
      <c r="J80" s="1" t="s">
        <v>154</v>
      </c>
      <c r="K80" s="1">
        <v>2487</v>
      </c>
      <c r="L80" s="1">
        <v>21</v>
      </c>
      <c r="M80" s="1">
        <v>2</v>
      </c>
      <c r="N80" s="1">
        <v>78688000</v>
      </c>
      <c r="O80" s="1">
        <v>19700</v>
      </c>
      <c r="P80" s="1">
        <v>314800</v>
      </c>
      <c r="Q80" s="1">
        <v>236100</v>
      </c>
      <c r="R80" s="1">
        <v>3800000</v>
      </c>
      <c r="S80" s="1">
        <v>700000</v>
      </c>
      <c r="T80" s="1">
        <v>2014</v>
      </c>
      <c r="U80" s="1" t="s">
        <v>105</v>
      </c>
      <c r="V80" s="1">
        <v>30</v>
      </c>
      <c r="W80" s="1">
        <v>28.1</v>
      </c>
      <c r="X80" s="1">
        <v>1370000000</v>
      </c>
      <c r="Y80" s="1">
        <v>5.36</v>
      </c>
      <c r="Z80" s="1">
        <v>471000000</v>
      </c>
      <c r="AA80" s="1">
        <v>20.593679999999999</v>
      </c>
      <c r="AB80" s="1">
        <v>78.962879999999998</v>
      </c>
    </row>
    <row r="81" spans="1:28">
      <c r="A81" s="1">
        <v>80</v>
      </c>
      <c r="B81" s="1" t="s">
        <v>193</v>
      </c>
      <c r="C81" s="1">
        <v>39200000</v>
      </c>
      <c r="D81" s="2">
        <v>10500000000</v>
      </c>
      <c r="E81" s="1" t="s">
        <v>29</v>
      </c>
      <c r="F81" s="1" t="s">
        <v>193</v>
      </c>
      <c r="G81" s="1">
        <v>133</v>
      </c>
      <c r="H81" s="1" t="s">
        <v>36</v>
      </c>
      <c r="I81" s="1" t="s">
        <v>37</v>
      </c>
      <c r="J81" s="1" t="s">
        <v>29</v>
      </c>
      <c r="K81" s="1">
        <v>403</v>
      </c>
      <c r="L81" s="1">
        <v>24</v>
      </c>
      <c r="M81" s="1">
        <v>29</v>
      </c>
      <c r="N81" s="1">
        <v>58362000</v>
      </c>
      <c r="O81" s="1">
        <v>14600</v>
      </c>
      <c r="P81" s="1">
        <v>233400</v>
      </c>
      <c r="Q81" s="1">
        <v>175100</v>
      </c>
      <c r="R81" s="1">
        <v>2800000</v>
      </c>
      <c r="S81" s="1">
        <v>100000</v>
      </c>
      <c r="T81" s="1">
        <v>2015</v>
      </c>
      <c r="U81" s="1" t="s">
        <v>70</v>
      </c>
      <c r="V81" s="1">
        <v>23</v>
      </c>
      <c r="W81" s="1">
        <v>88.2</v>
      </c>
      <c r="X81" s="1">
        <v>328000000</v>
      </c>
      <c r="Y81" s="1">
        <v>14.7</v>
      </c>
      <c r="Z81" s="1">
        <v>271000000</v>
      </c>
      <c r="AA81" s="1">
        <v>37.090240000000001</v>
      </c>
      <c r="AB81" s="1">
        <v>-95.712900000000005</v>
      </c>
    </row>
    <row r="82" spans="1:28">
      <c r="A82" s="1">
        <v>81</v>
      </c>
      <c r="B82" s="1" t="s">
        <v>194</v>
      </c>
      <c r="C82" s="1">
        <v>39200000</v>
      </c>
      <c r="D82" s="2">
        <v>44900000000</v>
      </c>
      <c r="E82" s="1" t="s">
        <v>44</v>
      </c>
      <c r="F82" s="1" t="s">
        <v>194</v>
      </c>
      <c r="G82" s="1">
        <v>744</v>
      </c>
      <c r="H82" s="1" t="s">
        <v>84</v>
      </c>
      <c r="I82" s="1" t="s">
        <v>85</v>
      </c>
      <c r="J82" s="1" t="s">
        <v>44</v>
      </c>
      <c r="K82" s="1">
        <v>19</v>
      </c>
      <c r="L82" s="1">
        <v>2</v>
      </c>
      <c r="M82" s="1">
        <v>8</v>
      </c>
      <c r="N82" s="2">
        <v>561000000</v>
      </c>
      <c r="O82" s="1">
        <v>140200</v>
      </c>
      <c r="P82" s="1">
        <v>2200000</v>
      </c>
      <c r="Q82" s="1">
        <v>1700000</v>
      </c>
      <c r="R82" s="1">
        <v>26900000</v>
      </c>
      <c r="S82" s="1">
        <v>400000</v>
      </c>
      <c r="T82" s="1">
        <v>2006</v>
      </c>
      <c r="U82" s="1" t="s">
        <v>45</v>
      </c>
      <c r="V82" s="1">
        <v>8</v>
      </c>
      <c r="W82" s="1">
        <v>68.900000000000006</v>
      </c>
      <c r="X82" s="1">
        <v>36991981</v>
      </c>
      <c r="Y82" s="1">
        <v>5.56</v>
      </c>
      <c r="Z82" s="1">
        <v>30628482</v>
      </c>
      <c r="AA82" s="1">
        <v>56.130369999999999</v>
      </c>
      <c r="AB82" s="1">
        <v>-106.34699999999999</v>
      </c>
    </row>
    <row r="83" spans="1:28">
      <c r="A83" s="1">
        <v>82</v>
      </c>
      <c r="B83" s="1" t="s">
        <v>195</v>
      </c>
      <c r="C83" s="1">
        <v>39100000</v>
      </c>
      <c r="D83" s="2">
        <v>16100000000</v>
      </c>
      <c r="E83" s="1" t="s">
        <v>52</v>
      </c>
      <c r="F83" s="1" t="s">
        <v>195</v>
      </c>
      <c r="G83" s="1">
        <v>1876</v>
      </c>
      <c r="H83" s="1" t="s">
        <v>183</v>
      </c>
      <c r="I83" s="1" t="s">
        <v>184</v>
      </c>
      <c r="J83" s="1" t="s">
        <v>38</v>
      </c>
      <c r="K83" s="1">
        <v>188</v>
      </c>
      <c r="L83" s="1">
        <v>1</v>
      </c>
      <c r="M83" s="1">
        <v>4</v>
      </c>
      <c r="N83" s="2">
        <v>264000000</v>
      </c>
      <c r="O83" s="1">
        <v>66000</v>
      </c>
      <c r="P83" s="1">
        <v>1100000</v>
      </c>
      <c r="Q83" s="1">
        <v>792300</v>
      </c>
      <c r="R83" s="1">
        <v>12700000</v>
      </c>
      <c r="S83" s="1">
        <v>800000</v>
      </c>
      <c r="T83" s="1">
        <v>2015</v>
      </c>
      <c r="U83" s="1" t="s">
        <v>80</v>
      </c>
      <c r="V83" s="1">
        <v>13</v>
      </c>
      <c r="W83" s="1">
        <v>88.9</v>
      </c>
      <c r="X83" s="1">
        <v>47076781</v>
      </c>
      <c r="Y83" s="1">
        <v>13.96</v>
      </c>
      <c r="Z83" s="1">
        <v>37927409</v>
      </c>
      <c r="AA83" s="1">
        <v>40.46367</v>
      </c>
      <c r="AB83" s="1">
        <v>-3.7492200000000002</v>
      </c>
    </row>
    <row r="84" spans="1:28">
      <c r="A84" s="1">
        <v>83</v>
      </c>
      <c r="B84" s="1" t="s">
        <v>196</v>
      </c>
      <c r="C84" s="1">
        <v>39000000</v>
      </c>
      <c r="D84" s="2">
        <v>36100000000</v>
      </c>
      <c r="E84" s="1" t="s">
        <v>41</v>
      </c>
      <c r="F84" s="1" t="s">
        <v>196</v>
      </c>
      <c r="G84" s="1">
        <v>72580</v>
      </c>
      <c r="H84" s="1" t="s">
        <v>160</v>
      </c>
      <c r="I84" s="1" t="s">
        <v>161</v>
      </c>
      <c r="J84" s="1" t="s">
        <v>41</v>
      </c>
      <c r="K84" s="1">
        <v>27</v>
      </c>
      <c r="L84" s="1">
        <v>1</v>
      </c>
      <c r="M84" s="1">
        <v>24</v>
      </c>
      <c r="N84" s="2">
        <v>130000000</v>
      </c>
      <c r="O84" s="1">
        <v>32600</v>
      </c>
      <c r="P84" s="1">
        <v>521800</v>
      </c>
      <c r="Q84" s="1">
        <v>391400</v>
      </c>
      <c r="R84" s="1">
        <v>6300000</v>
      </c>
      <c r="S84" s="1">
        <v>200000</v>
      </c>
      <c r="T84" s="1">
        <v>2012</v>
      </c>
      <c r="U84" s="1" t="s">
        <v>115</v>
      </c>
      <c r="V84" s="1">
        <v>5</v>
      </c>
      <c r="W84" s="1">
        <v>49.3</v>
      </c>
      <c r="X84" s="1">
        <v>69625582</v>
      </c>
      <c r="Y84" s="1">
        <v>0.75</v>
      </c>
      <c r="Z84" s="1">
        <v>35294600</v>
      </c>
      <c r="AA84" s="1">
        <v>15.87003</v>
      </c>
      <c r="AB84" s="1">
        <v>100.99250000000001</v>
      </c>
    </row>
    <row r="85" spans="1:28">
      <c r="A85" s="1">
        <v>84</v>
      </c>
      <c r="B85" s="1" t="s">
        <v>197</v>
      </c>
      <c r="C85" s="1">
        <v>38900000</v>
      </c>
      <c r="D85" s="2">
        <v>25200000000</v>
      </c>
      <c r="E85" s="1" t="s">
        <v>29</v>
      </c>
      <c r="F85" s="1" t="s">
        <v>197</v>
      </c>
      <c r="G85" s="1">
        <v>3043</v>
      </c>
      <c r="H85" s="1" t="s">
        <v>90</v>
      </c>
      <c r="I85" s="1" t="s">
        <v>91</v>
      </c>
      <c r="J85" s="1" t="s">
        <v>29</v>
      </c>
      <c r="K85" s="1">
        <v>73</v>
      </c>
      <c r="L85" s="1">
        <v>6</v>
      </c>
      <c r="M85" s="1">
        <v>30</v>
      </c>
      <c r="N85" s="2">
        <v>1640000000</v>
      </c>
      <c r="O85" s="1">
        <v>408700</v>
      </c>
      <c r="P85" s="1">
        <v>6500000</v>
      </c>
      <c r="Q85" s="1">
        <v>4900000</v>
      </c>
      <c r="R85" s="1">
        <v>78500000</v>
      </c>
      <c r="S85" s="1">
        <v>100000</v>
      </c>
      <c r="T85" s="1">
        <v>2014</v>
      </c>
      <c r="U85" s="1" t="s">
        <v>73</v>
      </c>
      <c r="V85" s="1">
        <v>5</v>
      </c>
      <c r="W85" s="1">
        <v>51.3</v>
      </c>
      <c r="X85" s="1">
        <v>213000000</v>
      </c>
      <c r="Y85" s="1">
        <v>12.08</v>
      </c>
      <c r="Z85" s="1">
        <v>183000000</v>
      </c>
      <c r="AA85" s="1">
        <v>-14.234999999999999</v>
      </c>
      <c r="AB85" s="1">
        <v>-51.9253</v>
      </c>
    </row>
    <row r="86" spans="1:28">
      <c r="A86" s="1">
        <v>85</v>
      </c>
      <c r="B86" s="1" t="s">
        <v>198</v>
      </c>
      <c r="C86" s="1">
        <v>38600000</v>
      </c>
      <c r="D86" s="2">
        <v>7340000000</v>
      </c>
      <c r="E86" s="1" t="s">
        <v>199</v>
      </c>
      <c r="F86" s="1" t="s">
        <v>198</v>
      </c>
      <c r="G86" s="1">
        <v>200933</v>
      </c>
      <c r="H86" s="1" t="s">
        <v>36</v>
      </c>
      <c r="I86" s="1" t="s">
        <v>37</v>
      </c>
      <c r="J86" s="1" t="s">
        <v>200</v>
      </c>
      <c r="K86" s="1">
        <v>768</v>
      </c>
      <c r="L86" s="1">
        <v>25</v>
      </c>
      <c r="M86" s="1">
        <v>1</v>
      </c>
      <c r="N86" s="1">
        <v>45638000</v>
      </c>
      <c r="O86" s="1">
        <v>11400</v>
      </c>
      <c r="P86" s="1">
        <v>182600</v>
      </c>
      <c r="Q86" s="1">
        <v>136900</v>
      </c>
      <c r="R86" s="1">
        <v>2200000</v>
      </c>
      <c r="S86" s="1">
        <v>100000</v>
      </c>
      <c r="T86" s="1">
        <v>2009</v>
      </c>
      <c r="U86" s="1" t="s">
        <v>70</v>
      </c>
      <c r="V86" s="1">
        <v>23</v>
      </c>
      <c r="W86" s="1">
        <v>88.2</v>
      </c>
      <c r="X86" s="1">
        <v>328000000</v>
      </c>
      <c r="Y86" s="1">
        <v>14.7</v>
      </c>
      <c r="Z86" s="1">
        <v>271000000</v>
      </c>
      <c r="AA86" s="1">
        <v>37.090240000000001</v>
      </c>
      <c r="AB86" s="1">
        <v>-95.712900000000005</v>
      </c>
    </row>
    <row r="87" spans="1:28">
      <c r="A87" s="1">
        <v>86</v>
      </c>
      <c r="B87" s="1" t="s">
        <v>201</v>
      </c>
      <c r="C87" s="1">
        <v>38400000</v>
      </c>
      <c r="D87" s="2">
        <v>21500000000</v>
      </c>
      <c r="E87" s="1" t="s">
        <v>49</v>
      </c>
      <c r="F87" s="1" t="s">
        <v>202</v>
      </c>
      <c r="G87" s="1">
        <v>982</v>
      </c>
      <c r="H87" s="1" t="s">
        <v>203</v>
      </c>
      <c r="I87" s="1" t="s">
        <v>204</v>
      </c>
      <c r="J87" s="1" t="s">
        <v>38</v>
      </c>
      <c r="K87" s="1">
        <v>150882</v>
      </c>
      <c r="L87" s="1">
        <v>774</v>
      </c>
      <c r="M87" s="1">
        <v>1454</v>
      </c>
      <c r="N87" s="1">
        <v>1589000</v>
      </c>
      <c r="O87" s="1">
        <v>397</v>
      </c>
      <c r="P87" s="1">
        <v>6400</v>
      </c>
      <c r="Q87" s="1">
        <v>4800</v>
      </c>
      <c r="R87" s="1">
        <v>76300</v>
      </c>
      <c r="S87" s="1">
        <v>2000</v>
      </c>
      <c r="T87" s="1">
        <v>2018</v>
      </c>
      <c r="U87" s="1" t="s">
        <v>50</v>
      </c>
      <c r="V87" s="1">
        <v>24</v>
      </c>
      <c r="W87" s="1">
        <v>68</v>
      </c>
      <c r="X87" s="1">
        <v>34268528</v>
      </c>
      <c r="Y87" s="1">
        <v>5.93</v>
      </c>
      <c r="Z87" s="1">
        <v>28807838</v>
      </c>
      <c r="AA87" s="1">
        <v>23.885940000000002</v>
      </c>
      <c r="AB87" s="1">
        <v>45.079160000000002</v>
      </c>
    </row>
    <row r="88" spans="1:28">
      <c r="A88" s="1">
        <v>87</v>
      </c>
      <c r="B88" s="1" t="s">
        <v>205</v>
      </c>
      <c r="C88" s="1">
        <v>38300000</v>
      </c>
      <c r="D88" s="2">
        <v>16700000000</v>
      </c>
      <c r="E88" s="1" t="s">
        <v>29</v>
      </c>
      <c r="F88" s="1" t="s">
        <v>205</v>
      </c>
      <c r="G88" s="1">
        <v>3532</v>
      </c>
      <c r="H88" s="1" t="s">
        <v>30</v>
      </c>
      <c r="I88" s="1" t="s">
        <v>31</v>
      </c>
      <c r="J88" s="1" t="s">
        <v>29</v>
      </c>
      <c r="K88" s="1">
        <v>170</v>
      </c>
      <c r="L88" s="1">
        <v>22</v>
      </c>
      <c r="M88" s="1">
        <v>31</v>
      </c>
      <c r="N88" s="2">
        <v>815000000</v>
      </c>
      <c r="O88" s="1">
        <v>203700</v>
      </c>
      <c r="P88" s="1">
        <v>3300000</v>
      </c>
      <c r="Q88" s="1">
        <v>2400000</v>
      </c>
      <c r="R88" s="1">
        <v>39100000</v>
      </c>
      <c r="S88" s="1">
        <v>400000</v>
      </c>
      <c r="T88" s="1">
        <v>2015</v>
      </c>
      <c r="U88" s="1" t="s">
        <v>73</v>
      </c>
      <c r="V88" s="1">
        <v>24</v>
      </c>
      <c r="W88" s="1">
        <v>28.1</v>
      </c>
      <c r="X88" s="1">
        <v>1370000000</v>
      </c>
      <c r="Y88" s="1">
        <v>5.36</v>
      </c>
      <c r="Z88" s="1">
        <v>471000000</v>
      </c>
      <c r="AA88" s="1">
        <v>20.593679999999999</v>
      </c>
      <c r="AB88" s="1">
        <v>78.962879999999998</v>
      </c>
    </row>
    <row r="89" spans="1:28">
      <c r="A89" s="1">
        <v>88</v>
      </c>
      <c r="B89" s="1" t="s">
        <v>206</v>
      </c>
      <c r="C89" s="1">
        <v>38200000</v>
      </c>
      <c r="D89" s="2">
        <v>13600000000</v>
      </c>
      <c r="E89" s="1" t="s">
        <v>29</v>
      </c>
      <c r="F89" s="1" t="s">
        <v>207</v>
      </c>
      <c r="G89" s="1">
        <v>11</v>
      </c>
      <c r="H89" s="1" t="s">
        <v>36</v>
      </c>
      <c r="I89" s="1" t="s">
        <v>37</v>
      </c>
      <c r="J89" s="1" t="s">
        <v>29</v>
      </c>
      <c r="K89" s="1">
        <v>539848</v>
      </c>
      <c r="L89" s="1">
        <v>2904</v>
      </c>
      <c r="M89" s="1">
        <v>2594</v>
      </c>
      <c r="N89" s="1">
        <v>6348</v>
      </c>
      <c r="O89" s="1">
        <v>2</v>
      </c>
      <c r="P89" s="1">
        <v>25</v>
      </c>
      <c r="Q89" s="1">
        <v>19</v>
      </c>
      <c r="R89" s="1">
        <v>305</v>
      </c>
      <c r="S89" s="1">
        <v>100</v>
      </c>
      <c r="T89" s="1">
        <v>2016</v>
      </c>
      <c r="U89" s="1" t="s">
        <v>70</v>
      </c>
      <c r="V89" s="1">
        <v>26</v>
      </c>
      <c r="W89" s="1">
        <v>88.2</v>
      </c>
      <c r="X89" s="1">
        <v>328000000</v>
      </c>
      <c r="Y89" s="1">
        <v>14.7</v>
      </c>
      <c r="Z89" s="1">
        <v>271000000</v>
      </c>
      <c r="AA89" s="1">
        <v>37.090240000000001</v>
      </c>
      <c r="AB89" s="1">
        <v>-95.712900000000005</v>
      </c>
    </row>
    <row r="90" spans="1:28">
      <c r="A90" s="1">
        <v>89</v>
      </c>
      <c r="B90" s="1" t="s">
        <v>208</v>
      </c>
      <c r="C90" s="1">
        <v>38200000</v>
      </c>
      <c r="D90" s="2">
        <v>22800000000</v>
      </c>
      <c r="E90" s="1" t="s">
        <v>41</v>
      </c>
      <c r="F90" s="1" t="s">
        <v>208</v>
      </c>
      <c r="G90" s="1">
        <v>15672</v>
      </c>
      <c r="H90" s="1" t="s">
        <v>36</v>
      </c>
      <c r="I90" s="1" t="s">
        <v>37</v>
      </c>
      <c r="J90" s="1" t="s">
        <v>41</v>
      </c>
      <c r="K90" s="1">
        <v>93</v>
      </c>
      <c r="L90" s="1">
        <v>26</v>
      </c>
      <c r="M90" s="1">
        <v>26</v>
      </c>
      <c r="N90" s="1">
        <v>21804000</v>
      </c>
      <c r="O90" s="1">
        <v>5500</v>
      </c>
      <c r="P90" s="1">
        <v>87200</v>
      </c>
      <c r="Q90" s="1">
        <v>65400</v>
      </c>
      <c r="R90" s="1">
        <v>1000000</v>
      </c>
      <c r="S90" s="1" t="s">
        <v>39</v>
      </c>
      <c r="T90" s="1">
        <v>2006</v>
      </c>
      <c r="U90" s="1" t="s">
        <v>115</v>
      </c>
      <c r="V90" s="1">
        <v>21</v>
      </c>
      <c r="W90" s="1">
        <v>88.2</v>
      </c>
      <c r="X90" s="1">
        <v>328000000</v>
      </c>
      <c r="Y90" s="1">
        <v>14.7</v>
      </c>
      <c r="Z90" s="1">
        <v>271000000</v>
      </c>
      <c r="AA90" s="1">
        <v>37.090240000000001</v>
      </c>
      <c r="AB90" s="1">
        <v>-95.712900000000005</v>
      </c>
    </row>
    <row r="91" spans="1:28">
      <c r="A91" s="1">
        <v>90</v>
      </c>
      <c r="B91" s="1" t="s">
        <v>209</v>
      </c>
      <c r="C91" s="1">
        <v>38200000</v>
      </c>
      <c r="D91" s="2">
        <v>28500000000</v>
      </c>
      <c r="E91" s="1" t="s">
        <v>47</v>
      </c>
      <c r="F91" s="1" t="s">
        <v>209</v>
      </c>
      <c r="G91" s="1">
        <v>24089</v>
      </c>
      <c r="H91" s="1" t="s">
        <v>30</v>
      </c>
      <c r="I91" s="1" t="s">
        <v>31</v>
      </c>
      <c r="J91" s="1" t="s">
        <v>41</v>
      </c>
      <c r="K91" s="1">
        <v>49</v>
      </c>
      <c r="L91" s="1">
        <v>23</v>
      </c>
      <c r="M91" s="1">
        <v>25</v>
      </c>
      <c r="N91" s="2">
        <v>416000000</v>
      </c>
      <c r="O91" s="1">
        <v>104000</v>
      </c>
      <c r="P91" s="1">
        <v>1700000</v>
      </c>
      <c r="Q91" s="1">
        <v>1200000</v>
      </c>
      <c r="R91" s="1">
        <v>20000000</v>
      </c>
      <c r="S91" s="1">
        <v>500000</v>
      </c>
      <c r="T91" s="1">
        <v>2014</v>
      </c>
      <c r="U91" s="1" t="s">
        <v>50</v>
      </c>
      <c r="V91" s="1">
        <v>9</v>
      </c>
      <c r="W91" s="1">
        <v>28.1</v>
      </c>
      <c r="X91" s="1">
        <v>1370000000</v>
      </c>
      <c r="Y91" s="1">
        <v>5.36</v>
      </c>
      <c r="Z91" s="1">
        <v>471000000</v>
      </c>
      <c r="AA91" s="1">
        <v>20.593679999999999</v>
      </c>
      <c r="AB91" s="1">
        <v>78.962879999999998</v>
      </c>
    </row>
    <row r="92" spans="1:28">
      <c r="A92" s="1">
        <v>91</v>
      </c>
      <c r="B92" s="1" t="s">
        <v>210</v>
      </c>
      <c r="C92" s="1">
        <v>38000000</v>
      </c>
      <c r="D92" s="2">
        <v>22700000000</v>
      </c>
      <c r="E92" s="1" t="s">
        <v>29</v>
      </c>
      <c r="F92" s="1" t="s">
        <v>210</v>
      </c>
      <c r="G92" s="1">
        <v>505</v>
      </c>
      <c r="H92" s="1" t="s">
        <v>36</v>
      </c>
      <c r="I92" s="1" t="s">
        <v>37</v>
      </c>
      <c r="J92" s="1" t="s">
        <v>29</v>
      </c>
      <c r="K92" s="1">
        <v>92</v>
      </c>
      <c r="L92" s="1">
        <v>27</v>
      </c>
      <c r="M92" s="1">
        <v>33</v>
      </c>
      <c r="N92" s="2">
        <v>206000000</v>
      </c>
      <c r="O92" s="1">
        <v>51400</v>
      </c>
      <c r="P92" s="1">
        <v>822400</v>
      </c>
      <c r="Q92" s="1">
        <v>616800</v>
      </c>
      <c r="R92" s="1">
        <v>9900000</v>
      </c>
      <c r="S92" s="1">
        <v>100000</v>
      </c>
      <c r="T92" s="1">
        <v>2011</v>
      </c>
      <c r="U92" s="1" t="s">
        <v>50</v>
      </c>
      <c r="V92" s="1">
        <v>16</v>
      </c>
      <c r="W92" s="1">
        <v>88.2</v>
      </c>
      <c r="X92" s="1">
        <v>328000000</v>
      </c>
      <c r="Y92" s="1">
        <v>14.7</v>
      </c>
      <c r="Z92" s="1">
        <v>271000000</v>
      </c>
      <c r="AA92" s="1">
        <v>37.090240000000001</v>
      </c>
      <c r="AB92" s="1">
        <v>-95.712900000000005</v>
      </c>
    </row>
    <row r="93" spans="1:28">
      <c r="A93" s="1">
        <v>92</v>
      </c>
      <c r="B93" s="1" t="s">
        <v>211</v>
      </c>
      <c r="C93" s="1">
        <v>37900000</v>
      </c>
      <c r="D93" s="2">
        <v>23500000000</v>
      </c>
      <c r="E93" s="1" t="s">
        <v>39</v>
      </c>
      <c r="F93" s="1" t="s">
        <v>211</v>
      </c>
      <c r="G93" s="1">
        <v>515</v>
      </c>
      <c r="H93" s="1" t="s">
        <v>36</v>
      </c>
      <c r="I93" s="1" t="s">
        <v>37</v>
      </c>
      <c r="J93" s="1" t="s">
        <v>41</v>
      </c>
      <c r="K93" s="1">
        <v>84</v>
      </c>
      <c r="L93" s="1">
        <v>28</v>
      </c>
      <c r="M93" s="1">
        <v>27</v>
      </c>
      <c r="N93" s="2">
        <v>244000000</v>
      </c>
      <c r="O93" s="1">
        <v>61000</v>
      </c>
      <c r="P93" s="1">
        <v>976400</v>
      </c>
      <c r="Q93" s="1">
        <v>732300</v>
      </c>
      <c r="R93" s="1">
        <v>11700000</v>
      </c>
      <c r="S93" s="1">
        <v>200000</v>
      </c>
      <c r="T93" s="1">
        <v>2018</v>
      </c>
      <c r="U93" s="1" t="s">
        <v>80</v>
      </c>
      <c r="V93" s="1">
        <v>20</v>
      </c>
      <c r="W93" s="1">
        <v>88.2</v>
      </c>
      <c r="X93" s="1">
        <v>328000000</v>
      </c>
      <c r="Y93" s="1">
        <v>14.7</v>
      </c>
      <c r="Z93" s="1">
        <v>271000000</v>
      </c>
      <c r="AA93" s="1">
        <v>37.090240000000001</v>
      </c>
      <c r="AB93" s="1">
        <v>-95.712900000000005</v>
      </c>
    </row>
    <row r="94" spans="1:28">
      <c r="A94" s="1">
        <v>93</v>
      </c>
      <c r="B94" s="1" t="s">
        <v>212</v>
      </c>
      <c r="C94" s="1">
        <v>37600000</v>
      </c>
      <c r="D94" s="2">
        <v>18200000000</v>
      </c>
      <c r="E94" s="1" t="s">
        <v>41</v>
      </c>
      <c r="F94" s="1" t="s">
        <v>212</v>
      </c>
      <c r="G94" s="1">
        <v>743</v>
      </c>
      <c r="H94" s="1" t="s">
        <v>36</v>
      </c>
      <c r="I94" s="1" t="s">
        <v>37</v>
      </c>
      <c r="J94" s="1" t="s">
        <v>41</v>
      </c>
      <c r="K94" s="1">
        <v>145</v>
      </c>
      <c r="L94" s="1">
        <v>29</v>
      </c>
      <c r="M94" s="1">
        <v>28</v>
      </c>
      <c r="N94" s="2">
        <v>321000000</v>
      </c>
      <c r="O94" s="1">
        <v>80300</v>
      </c>
      <c r="P94" s="1">
        <v>1300000</v>
      </c>
      <c r="Q94" s="1">
        <v>963100</v>
      </c>
      <c r="R94" s="1">
        <v>15400000</v>
      </c>
      <c r="S94" s="1">
        <v>700000</v>
      </c>
      <c r="T94" s="1">
        <v>2017</v>
      </c>
      <c r="U94" s="1" t="s">
        <v>55</v>
      </c>
      <c r="V94" s="1">
        <v>22</v>
      </c>
      <c r="W94" s="1">
        <v>88.2</v>
      </c>
      <c r="X94" s="1">
        <v>328000000</v>
      </c>
      <c r="Y94" s="1">
        <v>14.7</v>
      </c>
      <c r="Z94" s="1">
        <v>271000000</v>
      </c>
      <c r="AA94" s="1">
        <v>37.090240000000001</v>
      </c>
      <c r="AB94" s="1">
        <v>-95.712900000000005</v>
      </c>
    </row>
    <row r="95" spans="1:28">
      <c r="A95" s="1">
        <v>94</v>
      </c>
      <c r="B95" s="1" t="s">
        <v>213</v>
      </c>
      <c r="C95" s="1">
        <v>37500000</v>
      </c>
      <c r="D95" s="2">
        <v>27300000000</v>
      </c>
      <c r="E95" s="1" t="s">
        <v>41</v>
      </c>
      <c r="F95" s="1" t="s">
        <v>213</v>
      </c>
      <c r="G95" s="1">
        <v>117152</v>
      </c>
      <c r="H95" s="1" t="s">
        <v>160</v>
      </c>
      <c r="I95" s="1" t="s">
        <v>161</v>
      </c>
      <c r="J95" s="1" t="s">
        <v>41</v>
      </c>
      <c r="K95" s="1">
        <v>56</v>
      </c>
      <c r="L95" s="1">
        <v>2</v>
      </c>
      <c r="M95" s="1">
        <v>29</v>
      </c>
      <c r="N95" s="2">
        <v>141000000</v>
      </c>
      <c r="O95" s="1">
        <v>35200</v>
      </c>
      <c r="P95" s="1">
        <v>563000</v>
      </c>
      <c r="Q95" s="1">
        <v>422300</v>
      </c>
      <c r="R95" s="1">
        <v>6800000</v>
      </c>
      <c r="S95" s="1">
        <v>300000</v>
      </c>
      <c r="T95" s="1">
        <v>2013</v>
      </c>
      <c r="U95" s="1" t="s">
        <v>61</v>
      </c>
      <c r="V95" s="1">
        <v>10</v>
      </c>
      <c r="W95" s="1">
        <v>49.3</v>
      </c>
      <c r="X95" s="1">
        <v>69625582</v>
      </c>
      <c r="Y95" s="1">
        <v>0.75</v>
      </c>
      <c r="Z95" s="1">
        <v>35294600</v>
      </c>
      <c r="AA95" s="1">
        <v>15.87003</v>
      </c>
      <c r="AB95" s="1">
        <v>100.99250000000001</v>
      </c>
    </row>
    <row r="96" spans="1:28">
      <c r="A96" s="1">
        <v>95</v>
      </c>
      <c r="B96" s="1" t="s">
        <v>214</v>
      </c>
      <c r="C96" s="1">
        <v>37200000</v>
      </c>
      <c r="D96" s="2">
        <v>16400000000</v>
      </c>
      <c r="E96" s="1" t="s">
        <v>154</v>
      </c>
      <c r="F96" s="1" t="s">
        <v>214</v>
      </c>
      <c r="G96" s="1">
        <v>220</v>
      </c>
      <c r="H96" s="1" t="s">
        <v>30</v>
      </c>
      <c r="I96" s="1" t="s">
        <v>31</v>
      </c>
      <c r="J96" s="1" t="s">
        <v>154</v>
      </c>
      <c r="K96" s="1">
        <v>178</v>
      </c>
      <c r="L96" s="1">
        <v>24</v>
      </c>
      <c r="M96" s="1">
        <v>3</v>
      </c>
      <c r="N96" s="1">
        <v>49861000</v>
      </c>
      <c r="O96" s="1">
        <v>12500</v>
      </c>
      <c r="P96" s="1">
        <v>199400</v>
      </c>
      <c r="Q96" s="1">
        <v>149600</v>
      </c>
      <c r="R96" s="1">
        <v>2400000</v>
      </c>
      <c r="S96" s="1">
        <v>100000</v>
      </c>
      <c r="T96" s="1">
        <v>2017</v>
      </c>
      <c r="U96" s="1" t="s">
        <v>32</v>
      </c>
      <c r="V96" s="1">
        <v>20</v>
      </c>
      <c r="W96" s="1">
        <v>28.1</v>
      </c>
      <c r="X96" s="1">
        <v>1370000000</v>
      </c>
      <c r="Y96" s="1">
        <v>5.36</v>
      </c>
      <c r="Z96" s="1">
        <v>471000000</v>
      </c>
      <c r="AA96" s="1">
        <v>20.593679999999999</v>
      </c>
      <c r="AB96" s="1">
        <v>78.962879999999998</v>
      </c>
    </row>
    <row r="97" spans="1:28">
      <c r="A97" s="1">
        <v>96</v>
      </c>
      <c r="B97" s="1" t="s">
        <v>215</v>
      </c>
      <c r="C97" s="1">
        <v>37000000</v>
      </c>
      <c r="D97" s="2">
        <v>13100000000</v>
      </c>
      <c r="E97" s="1" t="s">
        <v>49</v>
      </c>
      <c r="F97" s="1" t="s">
        <v>215</v>
      </c>
      <c r="G97" s="1">
        <v>301308</v>
      </c>
      <c r="H97" s="1" t="s">
        <v>30</v>
      </c>
      <c r="I97" s="1" t="s">
        <v>31</v>
      </c>
      <c r="J97" s="1" t="s">
        <v>108</v>
      </c>
      <c r="K97" s="1">
        <v>280</v>
      </c>
      <c r="L97" s="1">
        <v>25</v>
      </c>
      <c r="M97" s="1">
        <v>2</v>
      </c>
      <c r="N97" s="2">
        <v>267000000</v>
      </c>
      <c r="O97" s="1">
        <v>66800</v>
      </c>
      <c r="P97" s="1">
        <v>1100000</v>
      </c>
      <c r="Q97" s="1">
        <v>801200</v>
      </c>
      <c r="R97" s="1">
        <v>12800000</v>
      </c>
      <c r="S97" s="1">
        <v>400000</v>
      </c>
      <c r="T97" s="1">
        <v>2012</v>
      </c>
      <c r="U97" s="1" t="s">
        <v>70</v>
      </c>
      <c r="V97" s="1">
        <v>1</v>
      </c>
      <c r="W97" s="1">
        <v>28.1</v>
      </c>
      <c r="X97" s="1">
        <v>1370000000</v>
      </c>
      <c r="Y97" s="1">
        <v>5.36</v>
      </c>
      <c r="Z97" s="1">
        <v>471000000</v>
      </c>
      <c r="AA97" s="1">
        <v>20.593679999999999</v>
      </c>
      <c r="AB97" s="1">
        <v>78.962879999999998</v>
      </c>
    </row>
    <row r="98" spans="1:28">
      <c r="A98" s="1">
        <v>97</v>
      </c>
      <c r="B98" s="1" t="s">
        <v>216</v>
      </c>
      <c r="C98" s="1">
        <v>37000000</v>
      </c>
      <c r="D98" s="2">
        <v>24200000000</v>
      </c>
      <c r="E98" s="1" t="s">
        <v>49</v>
      </c>
      <c r="F98" s="1" t="s">
        <v>216</v>
      </c>
      <c r="G98" s="1">
        <v>744</v>
      </c>
      <c r="H98" s="1" t="s">
        <v>90</v>
      </c>
      <c r="I98" s="1" t="s">
        <v>91</v>
      </c>
      <c r="J98" s="1" t="s">
        <v>41</v>
      </c>
      <c r="K98" s="1">
        <v>75</v>
      </c>
      <c r="L98" s="1">
        <v>7</v>
      </c>
      <c r="M98" s="1">
        <v>30</v>
      </c>
      <c r="N98" s="2">
        <v>251000000</v>
      </c>
      <c r="O98" s="1">
        <v>62900</v>
      </c>
      <c r="P98" s="1">
        <v>1000000</v>
      </c>
      <c r="Q98" s="1">
        <v>754300</v>
      </c>
      <c r="R98" s="1">
        <v>12100000</v>
      </c>
      <c r="S98" s="1">
        <v>300000</v>
      </c>
      <c r="T98" s="1">
        <v>2015</v>
      </c>
      <c r="U98" s="1" t="s">
        <v>45</v>
      </c>
      <c r="V98" s="1">
        <v>6</v>
      </c>
      <c r="W98" s="1">
        <v>51.3</v>
      </c>
      <c r="X98" s="1">
        <v>213000000</v>
      </c>
      <c r="Y98" s="1">
        <v>12.08</v>
      </c>
      <c r="Z98" s="1">
        <v>183000000</v>
      </c>
      <c r="AA98" s="1">
        <v>-14.234999999999999</v>
      </c>
      <c r="AB98" s="1">
        <v>-51.9253</v>
      </c>
    </row>
    <row r="99" spans="1:28">
      <c r="A99" s="1">
        <v>98</v>
      </c>
      <c r="B99" s="1" t="s">
        <v>217</v>
      </c>
      <c r="C99" s="1">
        <v>36700000</v>
      </c>
      <c r="D99" s="2">
        <v>19400000000</v>
      </c>
      <c r="E99" s="1" t="s">
        <v>29</v>
      </c>
      <c r="F99" s="1" t="s">
        <v>217</v>
      </c>
      <c r="G99" s="1">
        <v>99</v>
      </c>
      <c r="H99" s="1" t="s">
        <v>36</v>
      </c>
      <c r="I99" s="1" t="s">
        <v>37</v>
      </c>
      <c r="J99" s="1" t="s">
        <v>29</v>
      </c>
      <c r="K99" s="1">
        <v>134</v>
      </c>
      <c r="L99" s="1">
        <v>30</v>
      </c>
      <c r="M99" s="1">
        <v>34</v>
      </c>
      <c r="N99" s="2">
        <v>175000000</v>
      </c>
      <c r="O99" s="1">
        <v>43800</v>
      </c>
      <c r="P99" s="1">
        <v>701000</v>
      </c>
      <c r="Q99" s="1">
        <v>525700</v>
      </c>
      <c r="R99" s="1">
        <v>8400000</v>
      </c>
      <c r="S99" s="1">
        <v>200000</v>
      </c>
      <c r="T99" s="1">
        <v>2006</v>
      </c>
      <c r="U99" s="1" t="s">
        <v>45</v>
      </c>
      <c r="V99" s="1">
        <v>19</v>
      </c>
      <c r="W99" s="1">
        <v>88.2</v>
      </c>
      <c r="X99" s="1">
        <v>328000000</v>
      </c>
      <c r="Y99" s="1">
        <v>14.7</v>
      </c>
      <c r="Z99" s="1">
        <v>271000000</v>
      </c>
      <c r="AA99" s="1">
        <v>37.090240000000001</v>
      </c>
      <c r="AB99" s="1">
        <v>-95.712900000000005</v>
      </c>
    </row>
    <row r="100" spans="1:28">
      <c r="A100" s="1">
        <v>99</v>
      </c>
      <c r="B100" s="1" t="s">
        <v>218</v>
      </c>
      <c r="C100" s="1">
        <v>36600000</v>
      </c>
      <c r="D100" s="2">
        <v>22600000000</v>
      </c>
      <c r="E100" s="1" t="s">
        <v>29</v>
      </c>
      <c r="F100" s="1" t="s">
        <v>218</v>
      </c>
      <c r="G100" s="1">
        <v>171</v>
      </c>
      <c r="H100" s="1" t="s">
        <v>36</v>
      </c>
      <c r="I100" s="1" t="s">
        <v>37</v>
      </c>
      <c r="J100" s="1" t="s">
        <v>29</v>
      </c>
      <c r="K100" s="1">
        <v>96</v>
      </c>
      <c r="L100" s="1">
        <v>31</v>
      </c>
      <c r="M100" s="1">
        <v>35</v>
      </c>
      <c r="N100" s="2">
        <v>153000000</v>
      </c>
      <c r="O100" s="1">
        <v>38200</v>
      </c>
      <c r="P100" s="1">
        <v>611300</v>
      </c>
      <c r="Q100" s="1">
        <v>458500</v>
      </c>
      <c r="R100" s="1">
        <v>7300000</v>
      </c>
      <c r="S100" s="1" t="s">
        <v>39</v>
      </c>
      <c r="T100" s="1">
        <v>2006</v>
      </c>
      <c r="U100" s="1" t="s">
        <v>32</v>
      </c>
      <c r="V100" s="1">
        <v>9</v>
      </c>
      <c r="W100" s="1">
        <v>88.2</v>
      </c>
      <c r="X100" s="1">
        <v>328000000</v>
      </c>
      <c r="Y100" s="1">
        <v>14.7</v>
      </c>
      <c r="Z100" s="1">
        <v>271000000</v>
      </c>
      <c r="AA100" s="1">
        <v>37.090240000000001</v>
      </c>
      <c r="AB100" s="1">
        <v>-95.712900000000005</v>
      </c>
    </row>
    <row r="101" spans="1:28">
      <c r="A101" s="1">
        <v>100</v>
      </c>
      <c r="B101" s="1" t="s">
        <v>219</v>
      </c>
      <c r="C101" s="1">
        <v>36600000</v>
      </c>
      <c r="D101" s="2">
        <v>15700000000</v>
      </c>
      <c r="E101" s="1" t="s">
        <v>177</v>
      </c>
      <c r="F101" s="1" t="s">
        <v>219</v>
      </c>
      <c r="G101" s="1">
        <v>9168</v>
      </c>
      <c r="H101" s="1" t="s">
        <v>30</v>
      </c>
      <c r="I101" s="1" t="s">
        <v>31</v>
      </c>
      <c r="J101" s="1" t="s">
        <v>41</v>
      </c>
      <c r="K101" s="1">
        <v>205</v>
      </c>
      <c r="L101" s="1">
        <v>26</v>
      </c>
      <c r="M101" s="1">
        <v>31</v>
      </c>
      <c r="N101" s="2">
        <v>131000000</v>
      </c>
      <c r="O101" s="1">
        <v>0</v>
      </c>
      <c r="P101" s="1">
        <v>0</v>
      </c>
      <c r="Q101" s="1">
        <v>0</v>
      </c>
      <c r="R101" s="1">
        <v>0</v>
      </c>
      <c r="S101" s="1">
        <v>200000</v>
      </c>
      <c r="T101" s="1">
        <v>2009</v>
      </c>
      <c r="U101" s="1" t="s">
        <v>105</v>
      </c>
      <c r="V101" s="1">
        <v>21</v>
      </c>
      <c r="W101" s="1">
        <v>28.1</v>
      </c>
      <c r="X101" s="1">
        <v>1370000000</v>
      </c>
      <c r="Y101" s="1">
        <v>5.36</v>
      </c>
      <c r="Z101" s="1">
        <v>471000000</v>
      </c>
      <c r="AA101" s="1">
        <v>20.593679999999999</v>
      </c>
      <c r="AB101" s="1">
        <v>78.962879999999998</v>
      </c>
    </row>
    <row r="102" spans="1:28">
      <c r="A102" s="1">
        <v>101</v>
      </c>
      <c r="B102" s="1" t="s">
        <v>220</v>
      </c>
      <c r="C102" s="1">
        <v>36500000</v>
      </c>
      <c r="D102" s="2">
        <v>19000000000</v>
      </c>
      <c r="E102" s="1" t="s">
        <v>34</v>
      </c>
      <c r="F102" s="1" t="s">
        <v>220</v>
      </c>
      <c r="G102" s="1">
        <v>5621</v>
      </c>
      <c r="H102" s="1" t="s">
        <v>30</v>
      </c>
      <c r="I102" s="1" t="s">
        <v>31</v>
      </c>
      <c r="J102" s="1" t="s">
        <v>99</v>
      </c>
      <c r="K102" s="1">
        <v>139</v>
      </c>
      <c r="L102" s="1">
        <v>1</v>
      </c>
      <c r="M102" s="1">
        <v>6</v>
      </c>
      <c r="N102" s="2">
        <v>319000000</v>
      </c>
      <c r="O102" s="1">
        <v>79700</v>
      </c>
      <c r="P102" s="1">
        <v>1300000</v>
      </c>
      <c r="Q102" s="1">
        <v>956100</v>
      </c>
      <c r="R102" s="1">
        <v>15300000</v>
      </c>
      <c r="S102" s="1">
        <v>600000</v>
      </c>
      <c r="T102" s="1">
        <v>2014</v>
      </c>
      <c r="U102" s="1" t="s">
        <v>73</v>
      </c>
      <c r="V102" s="1">
        <v>6</v>
      </c>
      <c r="W102" s="1">
        <v>28.1</v>
      </c>
      <c r="X102" s="1">
        <v>1370000000</v>
      </c>
      <c r="Y102" s="1">
        <v>5.36</v>
      </c>
      <c r="Z102" s="1">
        <v>471000000</v>
      </c>
      <c r="AA102" s="1">
        <v>20.593679999999999</v>
      </c>
      <c r="AB102" s="1">
        <v>78.962879999999998</v>
      </c>
    </row>
    <row r="103" spans="1:28">
      <c r="A103" s="1">
        <v>102</v>
      </c>
      <c r="B103" s="1" t="s">
        <v>221</v>
      </c>
      <c r="C103" s="1">
        <v>36300000</v>
      </c>
      <c r="D103" s="2">
        <v>3010000000</v>
      </c>
      <c r="E103" s="1" t="s">
        <v>107</v>
      </c>
      <c r="F103" s="1" t="s">
        <v>221</v>
      </c>
      <c r="G103" s="1">
        <v>744</v>
      </c>
      <c r="H103" s="1" t="s">
        <v>36</v>
      </c>
      <c r="I103" s="1" t="s">
        <v>37</v>
      </c>
      <c r="J103" s="1" t="s">
        <v>41</v>
      </c>
      <c r="K103" s="1">
        <v>2860</v>
      </c>
      <c r="L103" s="1">
        <v>32</v>
      </c>
      <c r="M103" s="1">
        <v>5</v>
      </c>
      <c r="N103" s="1">
        <v>21103000</v>
      </c>
      <c r="O103" s="1">
        <v>5300</v>
      </c>
      <c r="P103" s="1">
        <v>84400</v>
      </c>
      <c r="Q103" s="1">
        <v>63300</v>
      </c>
      <c r="R103" s="1">
        <v>1000000</v>
      </c>
      <c r="S103" s="1">
        <v>300000</v>
      </c>
      <c r="T103" s="1">
        <v>2005</v>
      </c>
      <c r="U103" s="1" t="s">
        <v>66</v>
      </c>
      <c r="V103" s="1">
        <v>15</v>
      </c>
      <c r="W103" s="1">
        <v>88.2</v>
      </c>
      <c r="X103" s="1">
        <v>328000000</v>
      </c>
      <c r="Y103" s="1">
        <v>14.7</v>
      </c>
      <c r="Z103" s="1">
        <v>271000000</v>
      </c>
      <c r="AA103" s="1">
        <v>37.090240000000001</v>
      </c>
      <c r="AB103" s="1">
        <v>-95.712900000000005</v>
      </c>
    </row>
    <row r="104" spans="1:28">
      <c r="A104" s="1">
        <v>103</v>
      </c>
      <c r="B104" s="1" t="s">
        <v>108</v>
      </c>
      <c r="C104" s="1">
        <v>36300000</v>
      </c>
      <c r="D104" s="1">
        <v>0</v>
      </c>
      <c r="E104" s="1" t="s">
        <v>39</v>
      </c>
      <c r="F104" s="1" t="s">
        <v>108</v>
      </c>
      <c r="G104" s="1">
        <v>0</v>
      </c>
      <c r="H104" s="1" t="s">
        <v>36</v>
      </c>
      <c r="I104" s="1" t="s">
        <v>37</v>
      </c>
      <c r="J104" s="1" t="s">
        <v>39</v>
      </c>
      <c r="K104" s="1">
        <v>4057944</v>
      </c>
      <c r="L104" s="1" t="s">
        <v>39</v>
      </c>
      <c r="M104" s="1" t="s">
        <v>39</v>
      </c>
      <c r="N104" s="1" t="s">
        <v>39</v>
      </c>
      <c r="O104" s="1">
        <v>0</v>
      </c>
      <c r="P104" s="1">
        <v>0</v>
      </c>
      <c r="Q104" s="1">
        <v>0</v>
      </c>
      <c r="R104" s="1">
        <v>0</v>
      </c>
      <c r="S104" s="1" t="s">
        <v>39</v>
      </c>
      <c r="T104" s="1">
        <v>2013</v>
      </c>
      <c r="U104" s="1" t="s">
        <v>45</v>
      </c>
      <c r="V104" s="1">
        <v>9</v>
      </c>
      <c r="W104" s="1">
        <v>88.2</v>
      </c>
      <c r="X104" s="1">
        <v>328000000</v>
      </c>
      <c r="Y104" s="1">
        <v>14.7</v>
      </c>
      <c r="Z104" s="1">
        <v>271000000</v>
      </c>
      <c r="AA104" s="1">
        <v>37.090240000000001</v>
      </c>
      <c r="AB104" s="1">
        <v>-95.712900000000005</v>
      </c>
    </row>
    <row r="105" spans="1:28">
      <c r="A105" s="1">
        <v>104</v>
      </c>
      <c r="B105" s="1" t="s">
        <v>222</v>
      </c>
      <c r="C105" s="1">
        <v>36200000</v>
      </c>
      <c r="D105" s="2">
        <v>23400000000</v>
      </c>
      <c r="E105" s="1" t="s">
        <v>29</v>
      </c>
      <c r="F105" s="1" t="s">
        <v>222</v>
      </c>
      <c r="G105" s="1">
        <v>196</v>
      </c>
      <c r="H105" s="1" t="s">
        <v>139</v>
      </c>
      <c r="I105" s="1" t="s">
        <v>140</v>
      </c>
      <c r="J105" s="1" t="s">
        <v>29</v>
      </c>
      <c r="K105" s="1">
        <v>87</v>
      </c>
      <c r="L105" s="1">
        <v>2</v>
      </c>
      <c r="M105" s="1">
        <v>36</v>
      </c>
      <c r="N105" s="2">
        <v>169000000</v>
      </c>
      <c r="O105" s="1">
        <v>42300</v>
      </c>
      <c r="P105" s="1">
        <v>677000</v>
      </c>
      <c r="Q105" s="1">
        <v>507700</v>
      </c>
      <c r="R105" s="1">
        <v>8100000</v>
      </c>
      <c r="S105" s="1">
        <v>100000</v>
      </c>
      <c r="T105" s="1">
        <v>2016</v>
      </c>
      <c r="U105" s="1" t="s">
        <v>32</v>
      </c>
      <c r="V105" s="1">
        <v>24</v>
      </c>
      <c r="W105" s="1">
        <v>97</v>
      </c>
      <c r="X105" s="1">
        <v>3260314</v>
      </c>
      <c r="Y105" s="1">
        <v>6.2</v>
      </c>
      <c r="Z105" s="1">
        <v>3032092.02</v>
      </c>
      <c r="AA105" s="1">
        <v>18.200178000000001</v>
      </c>
      <c r="AB105" s="1">
        <v>-66.664512999999999</v>
      </c>
    </row>
    <row r="106" spans="1:28">
      <c r="A106" s="1">
        <v>105</v>
      </c>
      <c r="B106" s="1" t="s">
        <v>223</v>
      </c>
      <c r="C106" s="1">
        <v>36100000</v>
      </c>
      <c r="D106" s="2">
        <v>6330000000</v>
      </c>
      <c r="E106" s="1" t="s">
        <v>52</v>
      </c>
      <c r="F106" s="1" t="s">
        <v>224</v>
      </c>
      <c r="G106" s="1">
        <v>5</v>
      </c>
      <c r="H106" s="1" t="s">
        <v>36</v>
      </c>
      <c r="I106" s="1" t="s">
        <v>37</v>
      </c>
      <c r="J106" s="1" t="s">
        <v>154</v>
      </c>
      <c r="K106" s="1">
        <v>4057305</v>
      </c>
      <c r="L106" s="1" t="s">
        <v>39</v>
      </c>
      <c r="M106" s="1">
        <v>4880</v>
      </c>
      <c r="N106" s="1">
        <v>32</v>
      </c>
      <c r="O106" s="1">
        <v>0.01</v>
      </c>
      <c r="P106" s="1">
        <v>0.13</v>
      </c>
      <c r="Q106" s="1">
        <v>0.1</v>
      </c>
      <c r="R106" s="1">
        <v>2</v>
      </c>
      <c r="S106" s="1">
        <v>1</v>
      </c>
      <c r="T106" s="1">
        <v>2011</v>
      </c>
      <c r="U106" s="1" t="s">
        <v>42</v>
      </c>
      <c r="V106" s="1">
        <v>26</v>
      </c>
      <c r="W106" s="1">
        <v>88.2</v>
      </c>
      <c r="X106" s="1">
        <v>328000000</v>
      </c>
      <c r="Y106" s="1">
        <v>14.7</v>
      </c>
      <c r="Z106" s="1">
        <v>271000000</v>
      </c>
      <c r="AA106" s="1">
        <v>37.090240000000001</v>
      </c>
      <c r="AB106" s="1">
        <v>-95.712900000000005</v>
      </c>
    </row>
    <row r="107" spans="1:28">
      <c r="A107" s="1">
        <v>106</v>
      </c>
      <c r="B107" s="1" t="s">
        <v>225</v>
      </c>
      <c r="C107" s="1">
        <v>35700000</v>
      </c>
      <c r="D107" s="2">
        <v>27100000000</v>
      </c>
      <c r="E107" s="1" t="s">
        <v>29</v>
      </c>
      <c r="F107" s="1" t="s">
        <v>225</v>
      </c>
      <c r="G107" s="1">
        <v>654</v>
      </c>
      <c r="H107" s="1" t="s">
        <v>102</v>
      </c>
      <c r="I107" s="1" t="s">
        <v>103</v>
      </c>
      <c r="J107" s="1" t="s">
        <v>29</v>
      </c>
      <c r="K107" s="1">
        <v>58</v>
      </c>
      <c r="L107" s="1">
        <v>2</v>
      </c>
      <c r="M107" s="1">
        <v>37</v>
      </c>
      <c r="N107" s="2">
        <v>302000000</v>
      </c>
      <c r="O107" s="1">
        <v>75500</v>
      </c>
      <c r="P107" s="1">
        <v>1200000</v>
      </c>
      <c r="Q107" s="1">
        <v>906200</v>
      </c>
      <c r="R107" s="1">
        <v>14500000</v>
      </c>
      <c r="S107" s="1">
        <v>400000</v>
      </c>
      <c r="T107" s="1">
        <v>2013</v>
      </c>
      <c r="U107" s="1" t="s">
        <v>70</v>
      </c>
      <c r="V107" s="1">
        <v>6</v>
      </c>
      <c r="W107" s="1">
        <v>90</v>
      </c>
      <c r="X107" s="1">
        <v>44938712</v>
      </c>
      <c r="Y107" s="1">
        <v>9.7899999999999991</v>
      </c>
      <c r="Z107" s="1">
        <v>41339571</v>
      </c>
      <c r="AA107" s="1">
        <v>-38.4161</v>
      </c>
      <c r="AB107" s="1">
        <v>-63.616700000000002</v>
      </c>
    </row>
    <row r="108" spans="1:28">
      <c r="A108" s="1">
        <v>107</v>
      </c>
      <c r="B108" s="1" t="s">
        <v>226</v>
      </c>
      <c r="C108" s="1">
        <v>35500000</v>
      </c>
      <c r="D108" s="2">
        <v>15700000000</v>
      </c>
      <c r="E108" s="1" t="s">
        <v>41</v>
      </c>
      <c r="F108" s="1" t="s">
        <v>226</v>
      </c>
      <c r="G108" s="1">
        <v>7566</v>
      </c>
      <c r="H108" s="1" t="s">
        <v>30</v>
      </c>
      <c r="I108" s="1" t="s">
        <v>31</v>
      </c>
      <c r="J108" s="1" t="s">
        <v>29</v>
      </c>
      <c r="K108" s="1">
        <v>199</v>
      </c>
      <c r="L108" s="1">
        <v>27</v>
      </c>
      <c r="M108" s="1">
        <v>38</v>
      </c>
      <c r="N108" s="2">
        <v>534000000</v>
      </c>
      <c r="O108" s="1">
        <v>133400</v>
      </c>
      <c r="P108" s="1">
        <v>2100000</v>
      </c>
      <c r="Q108" s="1">
        <v>1600000</v>
      </c>
      <c r="R108" s="1">
        <v>25600000</v>
      </c>
      <c r="S108" s="1">
        <v>900000</v>
      </c>
      <c r="T108" s="1">
        <v>2013</v>
      </c>
      <c r="U108" s="1" t="s">
        <v>61</v>
      </c>
      <c r="V108" s="1">
        <v>4</v>
      </c>
      <c r="W108" s="1">
        <v>28.1</v>
      </c>
      <c r="X108" s="1">
        <v>1370000000</v>
      </c>
      <c r="Y108" s="1">
        <v>5.36</v>
      </c>
      <c r="Z108" s="1">
        <v>471000000</v>
      </c>
      <c r="AA108" s="1">
        <v>20.593679999999999</v>
      </c>
      <c r="AB108" s="1">
        <v>78.962879999999998</v>
      </c>
    </row>
    <row r="109" spans="1:28">
      <c r="A109" s="1">
        <v>108</v>
      </c>
      <c r="B109" s="1" t="s">
        <v>227</v>
      </c>
      <c r="C109" s="1">
        <v>35500000</v>
      </c>
      <c r="D109" s="2">
        <v>16100000000</v>
      </c>
      <c r="E109" s="1" t="s">
        <v>107</v>
      </c>
      <c r="F109" s="1" t="s">
        <v>227</v>
      </c>
      <c r="G109" s="1">
        <v>273255</v>
      </c>
      <c r="H109" s="1" t="s">
        <v>30</v>
      </c>
      <c r="I109" s="1" t="s">
        <v>31</v>
      </c>
      <c r="J109" s="1" t="s">
        <v>108</v>
      </c>
      <c r="K109" s="1">
        <v>185</v>
      </c>
      <c r="L109" s="1">
        <v>27</v>
      </c>
      <c r="M109" s="1">
        <v>3</v>
      </c>
      <c r="N109" s="2">
        <v>291000000</v>
      </c>
      <c r="O109" s="1">
        <v>72700</v>
      </c>
      <c r="P109" s="1">
        <v>1200000</v>
      </c>
      <c r="Q109" s="1">
        <v>872500</v>
      </c>
      <c r="R109" s="1">
        <v>14000000</v>
      </c>
      <c r="S109" s="1">
        <v>600000</v>
      </c>
      <c r="T109" s="1">
        <v>2006</v>
      </c>
      <c r="U109" s="1" t="s">
        <v>73</v>
      </c>
      <c r="V109" s="1">
        <v>26</v>
      </c>
      <c r="W109" s="1">
        <v>28.1</v>
      </c>
      <c r="X109" s="1">
        <v>1370000000</v>
      </c>
      <c r="Y109" s="1">
        <v>5.36</v>
      </c>
      <c r="Z109" s="1">
        <v>471000000</v>
      </c>
      <c r="AA109" s="1">
        <v>20.593679999999999</v>
      </c>
      <c r="AB109" s="1">
        <v>78.962879999999998</v>
      </c>
    </row>
    <row r="110" spans="1:28">
      <c r="A110" s="1">
        <v>109</v>
      </c>
      <c r="B110" s="1" t="s">
        <v>228</v>
      </c>
      <c r="C110" s="1">
        <v>35400000</v>
      </c>
      <c r="D110" s="2">
        <v>22600000000</v>
      </c>
      <c r="E110" s="1" t="s">
        <v>29</v>
      </c>
      <c r="F110" s="1" t="s">
        <v>228</v>
      </c>
      <c r="G110" s="1">
        <v>2010</v>
      </c>
      <c r="H110" s="1" t="s">
        <v>30</v>
      </c>
      <c r="I110" s="1" t="s">
        <v>31</v>
      </c>
      <c r="J110" s="1" t="s">
        <v>29</v>
      </c>
      <c r="K110" s="1">
        <v>94</v>
      </c>
      <c r="L110" s="1">
        <v>28</v>
      </c>
      <c r="M110" s="1">
        <v>39</v>
      </c>
      <c r="N110" s="2">
        <v>331000000</v>
      </c>
      <c r="O110" s="1">
        <v>82900</v>
      </c>
      <c r="P110" s="1">
        <v>1300000</v>
      </c>
      <c r="Q110" s="1">
        <v>994400</v>
      </c>
      <c r="R110" s="1">
        <v>15900000</v>
      </c>
      <c r="S110" s="1">
        <v>500000</v>
      </c>
      <c r="T110" s="1">
        <v>2012</v>
      </c>
      <c r="U110" s="1" t="s">
        <v>55</v>
      </c>
      <c r="V110" s="1">
        <v>2</v>
      </c>
      <c r="W110" s="1">
        <v>28.1</v>
      </c>
      <c r="X110" s="1">
        <v>1370000000</v>
      </c>
      <c r="Y110" s="1">
        <v>5.36</v>
      </c>
      <c r="Z110" s="1">
        <v>471000000</v>
      </c>
      <c r="AA110" s="1">
        <v>20.593679999999999</v>
      </c>
      <c r="AB110" s="1">
        <v>78.962879999999998</v>
      </c>
    </row>
    <row r="111" spans="1:28">
      <c r="A111" s="1">
        <v>110</v>
      </c>
      <c r="B111" s="1" t="s">
        <v>229</v>
      </c>
      <c r="C111" s="1">
        <v>35400000</v>
      </c>
      <c r="D111" s="2">
        <v>5560000000</v>
      </c>
      <c r="E111" s="1" t="s">
        <v>52</v>
      </c>
      <c r="F111" s="1" t="s">
        <v>230</v>
      </c>
      <c r="G111" s="1">
        <v>1</v>
      </c>
      <c r="H111" s="1" t="s">
        <v>30</v>
      </c>
      <c r="I111" s="1" t="s">
        <v>31</v>
      </c>
      <c r="J111" s="1" t="s">
        <v>231</v>
      </c>
      <c r="K111" s="1">
        <v>4056447</v>
      </c>
      <c r="L111" s="1" t="s">
        <v>39</v>
      </c>
      <c r="M111" s="1">
        <v>3902</v>
      </c>
      <c r="N111" s="1">
        <v>53</v>
      </c>
      <c r="O111" s="1">
        <v>0.01</v>
      </c>
      <c r="P111" s="1">
        <v>0.21</v>
      </c>
      <c r="Q111" s="1">
        <v>0.16</v>
      </c>
      <c r="R111" s="1">
        <v>3</v>
      </c>
      <c r="S111" s="1">
        <v>2</v>
      </c>
      <c r="T111" s="1">
        <v>2006</v>
      </c>
      <c r="U111" s="1" t="s">
        <v>80</v>
      </c>
      <c r="V111" s="1">
        <v>15</v>
      </c>
      <c r="W111" s="1">
        <v>28.1</v>
      </c>
      <c r="X111" s="1">
        <v>1370000000</v>
      </c>
      <c r="Y111" s="1">
        <v>5.36</v>
      </c>
      <c r="Z111" s="1">
        <v>471000000</v>
      </c>
      <c r="AA111" s="1">
        <v>20.593679999999999</v>
      </c>
      <c r="AB111" s="1">
        <v>78.962879999999998</v>
      </c>
    </row>
    <row r="112" spans="1:28">
      <c r="A112" s="1">
        <v>111</v>
      </c>
      <c r="B112" s="1" t="s">
        <v>232</v>
      </c>
      <c r="C112" s="1">
        <v>35200000</v>
      </c>
      <c r="D112" s="2">
        <v>20300000000</v>
      </c>
      <c r="E112" s="1" t="s">
        <v>52</v>
      </c>
      <c r="F112" s="1" t="s">
        <v>232</v>
      </c>
      <c r="G112" s="1">
        <v>5490</v>
      </c>
      <c r="H112" s="1" t="s">
        <v>36</v>
      </c>
      <c r="I112" s="1" t="s">
        <v>37</v>
      </c>
      <c r="J112" s="1" t="s">
        <v>38</v>
      </c>
      <c r="K112" s="1">
        <v>119</v>
      </c>
      <c r="L112" s="1">
        <v>34</v>
      </c>
      <c r="M112" s="1">
        <v>8</v>
      </c>
      <c r="N112" s="2">
        <v>127000000</v>
      </c>
      <c r="O112" s="1">
        <v>31800</v>
      </c>
      <c r="P112" s="1">
        <v>509300</v>
      </c>
      <c r="Q112" s="1">
        <v>382000</v>
      </c>
      <c r="R112" s="1">
        <v>6100000</v>
      </c>
      <c r="S112" s="1">
        <v>100000</v>
      </c>
      <c r="T112" s="1">
        <v>2012</v>
      </c>
      <c r="U112" s="1" t="s">
        <v>50</v>
      </c>
      <c r="V112" s="1">
        <v>26</v>
      </c>
      <c r="W112" s="1">
        <v>88.2</v>
      </c>
      <c r="X112" s="1">
        <v>328000000</v>
      </c>
      <c r="Y112" s="1">
        <v>14.7</v>
      </c>
      <c r="Z112" s="1">
        <v>271000000</v>
      </c>
      <c r="AA112" s="1">
        <v>37.090240000000001</v>
      </c>
      <c r="AB112" s="1">
        <v>-95.712900000000005</v>
      </c>
    </row>
    <row r="113" spans="1:28">
      <c r="A113" s="1">
        <v>112</v>
      </c>
      <c r="B113" s="1" t="s">
        <v>233</v>
      </c>
      <c r="C113" s="1">
        <v>35200000</v>
      </c>
      <c r="D113" s="2">
        <v>55300000000</v>
      </c>
      <c r="E113" s="1" t="s">
        <v>41</v>
      </c>
      <c r="F113" s="1" t="s">
        <v>233</v>
      </c>
      <c r="G113" s="1">
        <v>2453</v>
      </c>
      <c r="H113" s="1" t="s">
        <v>36</v>
      </c>
      <c r="I113" s="1" t="s">
        <v>37</v>
      </c>
      <c r="J113" s="1" t="s">
        <v>41</v>
      </c>
      <c r="K113" s="1">
        <v>15</v>
      </c>
      <c r="L113" s="1">
        <v>35</v>
      </c>
      <c r="M113" s="1">
        <v>32</v>
      </c>
      <c r="N113" s="2">
        <v>239000000</v>
      </c>
      <c r="O113" s="1">
        <v>59700</v>
      </c>
      <c r="P113" s="1">
        <v>954500</v>
      </c>
      <c r="Q113" s="1">
        <v>715800</v>
      </c>
      <c r="R113" s="1">
        <v>11500000</v>
      </c>
      <c r="S113" s="1">
        <v>200000</v>
      </c>
      <c r="T113" s="1">
        <v>2015</v>
      </c>
      <c r="U113" s="1" t="s">
        <v>32</v>
      </c>
      <c r="V113" s="1">
        <v>17</v>
      </c>
      <c r="W113" s="1">
        <v>88.2</v>
      </c>
      <c r="X113" s="1">
        <v>328000000</v>
      </c>
      <c r="Y113" s="1">
        <v>14.7</v>
      </c>
      <c r="Z113" s="1">
        <v>271000000</v>
      </c>
      <c r="AA113" s="1">
        <v>37.090240000000001</v>
      </c>
      <c r="AB113" s="1">
        <v>-95.712900000000005</v>
      </c>
    </row>
    <row r="114" spans="1:28">
      <c r="A114" s="1">
        <v>113</v>
      </c>
      <c r="B114" s="1" t="s">
        <v>234</v>
      </c>
      <c r="C114" s="1">
        <v>34900000</v>
      </c>
      <c r="D114" s="2">
        <v>25600000000</v>
      </c>
      <c r="E114" s="1" t="s">
        <v>44</v>
      </c>
      <c r="F114" s="1" t="s">
        <v>235</v>
      </c>
      <c r="G114" s="1">
        <v>617</v>
      </c>
      <c r="H114" s="1" t="s">
        <v>36</v>
      </c>
      <c r="I114" s="1" t="s">
        <v>37</v>
      </c>
      <c r="J114" s="1" t="s">
        <v>99</v>
      </c>
      <c r="K114" s="1">
        <v>69</v>
      </c>
      <c r="L114" s="1">
        <v>36</v>
      </c>
      <c r="M114" s="1">
        <v>7</v>
      </c>
      <c r="N114" s="2">
        <v>335000000</v>
      </c>
      <c r="O114" s="1">
        <v>83800</v>
      </c>
      <c r="P114" s="1">
        <v>1300000</v>
      </c>
      <c r="Q114" s="1">
        <v>1000000</v>
      </c>
      <c r="R114" s="1">
        <v>16100000</v>
      </c>
      <c r="S114" s="1">
        <v>300000</v>
      </c>
      <c r="T114" s="1">
        <v>2016</v>
      </c>
      <c r="U114" s="1" t="s">
        <v>61</v>
      </c>
      <c r="V114" s="1">
        <v>6</v>
      </c>
      <c r="W114" s="1">
        <v>88.2</v>
      </c>
      <c r="X114" s="1">
        <v>328000000</v>
      </c>
      <c r="Y114" s="1">
        <v>14.7</v>
      </c>
      <c r="Z114" s="1">
        <v>271000000</v>
      </c>
      <c r="AA114" s="1">
        <v>37.090240000000001</v>
      </c>
      <c r="AB114" s="1">
        <v>-95.712900000000005</v>
      </c>
    </row>
    <row r="115" spans="1:28">
      <c r="A115" s="1">
        <v>114</v>
      </c>
      <c r="B115" s="1" t="s">
        <v>236</v>
      </c>
      <c r="C115" s="1">
        <v>34600000</v>
      </c>
      <c r="D115" s="2">
        <v>21300000000</v>
      </c>
      <c r="E115" s="1" t="s">
        <v>29</v>
      </c>
      <c r="F115" s="1" t="s">
        <v>237</v>
      </c>
      <c r="G115" s="1">
        <v>0</v>
      </c>
      <c r="H115" s="1" t="s">
        <v>30</v>
      </c>
      <c r="I115" s="1" t="s">
        <v>31</v>
      </c>
      <c r="J115" s="1" t="s">
        <v>108</v>
      </c>
      <c r="K115" s="1">
        <v>4057944</v>
      </c>
      <c r="L115" s="1" t="s">
        <v>39</v>
      </c>
      <c r="M115" s="1">
        <v>4653</v>
      </c>
      <c r="N115" s="1" t="s">
        <v>39</v>
      </c>
      <c r="O115" s="1">
        <v>0</v>
      </c>
      <c r="P115" s="1">
        <v>0</v>
      </c>
      <c r="Q115" s="1">
        <v>0</v>
      </c>
      <c r="R115" s="1">
        <v>0</v>
      </c>
      <c r="S115" s="1" t="s">
        <v>39</v>
      </c>
      <c r="T115" s="1">
        <v>2020</v>
      </c>
      <c r="U115" s="1" t="s">
        <v>80</v>
      </c>
      <c r="V115" s="1">
        <v>9</v>
      </c>
      <c r="W115" s="1">
        <v>28.1</v>
      </c>
      <c r="X115" s="1">
        <v>1370000000</v>
      </c>
      <c r="Y115" s="1">
        <v>5.36</v>
      </c>
      <c r="Z115" s="1">
        <v>471000000</v>
      </c>
      <c r="AA115" s="1">
        <v>20.593679999999999</v>
      </c>
      <c r="AB115" s="1">
        <v>78.962879999999998</v>
      </c>
    </row>
    <row r="116" spans="1:28">
      <c r="A116" s="1">
        <v>115</v>
      </c>
      <c r="B116" s="1" t="s">
        <v>238</v>
      </c>
      <c r="C116" s="1">
        <v>34400000</v>
      </c>
      <c r="D116" s="2">
        <v>9690000000</v>
      </c>
      <c r="E116" s="1" t="s">
        <v>52</v>
      </c>
      <c r="F116" s="1" t="s">
        <v>239</v>
      </c>
      <c r="G116" s="1">
        <v>1</v>
      </c>
      <c r="H116" s="1" t="s">
        <v>30</v>
      </c>
      <c r="I116" s="1" t="s">
        <v>31</v>
      </c>
      <c r="J116" s="1" t="s">
        <v>38</v>
      </c>
      <c r="K116" s="1">
        <v>4057311</v>
      </c>
      <c r="L116" s="1" t="s">
        <v>39</v>
      </c>
      <c r="M116" s="1">
        <v>7489</v>
      </c>
      <c r="N116" s="1">
        <v>86</v>
      </c>
      <c r="O116" s="1">
        <v>0.02</v>
      </c>
      <c r="P116" s="1">
        <v>0.34</v>
      </c>
      <c r="Q116" s="1">
        <v>0.26</v>
      </c>
      <c r="R116" s="1">
        <v>4</v>
      </c>
      <c r="S116" s="1">
        <v>3</v>
      </c>
      <c r="T116" s="1">
        <v>2010</v>
      </c>
      <c r="U116" s="1" t="s">
        <v>50</v>
      </c>
      <c r="V116" s="1">
        <v>19</v>
      </c>
      <c r="W116" s="1">
        <v>28.1</v>
      </c>
      <c r="X116" s="1">
        <v>1370000000</v>
      </c>
      <c r="Y116" s="1">
        <v>5.36</v>
      </c>
      <c r="Z116" s="1">
        <v>471000000</v>
      </c>
      <c r="AA116" s="1">
        <v>20.593679999999999</v>
      </c>
      <c r="AB116" s="1">
        <v>78.962879999999998</v>
      </c>
    </row>
    <row r="117" spans="1:28">
      <c r="A117" s="1">
        <v>116</v>
      </c>
      <c r="B117" s="1" t="s">
        <v>240</v>
      </c>
      <c r="C117" s="1">
        <v>34300000</v>
      </c>
      <c r="D117" s="2">
        <v>12700000000</v>
      </c>
      <c r="E117" s="1" t="s">
        <v>29</v>
      </c>
      <c r="F117" s="1" t="s">
        <v>240</v>
      </c>
      <c r="G117" s="1">
        <v>679</v>
      </c>
      <c r="H117" s="1" t="s">
        <v>30</v>
      </c>
      <c r="I117" s="1" t="s">
        <v>31</v>
      </c>
      <c r="J117" s="1" t="s">
        <v>29</v>
      </c>
      <c r="K117" s="1">
        <v>299</v>
      </c>
      <c r="L117" s="1">
        <v>31</v>
      </c>
      <c r="M117" s="1">
        <v>41</v>
      </c>
      <c r="N117" s="2">
        <v>101000000</v>
      </c>
      <c r="O117" s="1">
        <v>25300</v>
      </c>
      <c r="P117" s="1">
        <v>405400</v>
      </c>
      <c r="Q117" s="1">
        <v>304100</v>
      </c>
      <c r="R117" s="1">
        <v>4900000</v>
      </c>
      <c r="S117" s="1">
        <v>100000</v>
      </c>
      <c r="T117" s="1">
        <v>2016</v>
      </c>
      <c r="U117" s="1" t="s">
        <v>105</v>
      </c>
      <c r="V117" s="1">
        <v>22</v>
      </c>
      <c r="W117" s="1">
        <v>28.1</v>
      </c>
      <c r="X117" s="1">
        <v>1370000000</v>
      </c>
      <c r="Y117" s="1">
        <v>5.36</v>
      </c>
      <c r="Z117" s="1">
        <v>471000000</v>
      </c>
      <c r="AA117" s="1">
        <v>20.593679999999999</v>
      </c>
      <c r="AB117" s="1">
        <v>78.962879999999998</v>
      </c>
    </row>
    <row r="118" spans="1:28">
      <c r="A118" s="1">
        <v>117</v>
      </c>
      <c r="B118" s="1" t="s">
        <v>241</v>
      </c>
      <c r="C118" s="1">
        <v>34100000</v>
      </c>
      <c r="D118" s="2">
        <v>23000000000</v>
      </c>
      <c r="E118" s="1" t="s">
        <v>29</v>
      </c>
      <c r="F118" s="1" t="s">
        <v>241</v>
      </c>
      <c r="G118" s="1">
        <v>141</v>
      </c>
      <c r="H118" s="1" t="s">
        <v>165</v>
      </c>
      <c r="I118" s="1" t="s">
        <v>166</v>
      </c>
      <c r="J118" s="1" t="s">
        <v>29</v>
      </c>
      <c r="K118" s="1">
        <v>89</v>
      </c>
      <c r="L118" s="1">
        <v>2</v>
      </c>
      <c r="M118" s="1">
        <v>42</v>
      </c>
      <c r="N118" s="2">
        <v>129000000</v>
      </c>
      <c r="O118" s="1">
        <v>32200</v>
      </c>
      <c r="P118" s="1">
        <v>514800</v>
      </c>
      <c r="Q118" s="1">
        <v>386100</v>
      </c>
      <c r="R118" s="1">
        <v>6200000</v>
      </c>
      <c r="S118" s="1">
        <v>100000</v>
      </c>
      <c r="T118" s="1">
        <v>2011</v>
      </c>
      <c r="U118" s="1" t="s">
        <v>42</v>
      </c>
      <c r="V118" s="1">
        <v>18</v>
      </c>
      <c r="W118" s="1">
        <v>55.3</v>
      </c>
      <c r="X118" s="1">
        <v>50339443</v>
      </c>
      <c r="Y118" s="1">
        <v>9.7100000000000009</v>
      </c>
      <c r="Z118" s="1">
        <v>40827302</v>
      </c>
      <c r="AA118" s="1">
        <v>4.5708679999999999</v>
      </c>
      <c r="AB118" s="1">
        <v>-74.297300000000007</v>
      </c>
    </row>
    <row r="119" spans="1:28">
      <c r="A119" s="1">
        <v>118</v>
      </c>
      <c r="B119" s="1" t="s">
        <v>242</v>
      </c>
      <c r="C119" s="1">
        <v>34000000</v>
      </c>
      <c r="D119" s="2">
        <v>3960000000</v>
      </c>
      <c r="E119" s="1" t="s">
        <v>41</v>
      </c>
      <c r="F119" s="1" t="s">
        <v>242</v>
      </c>
      <c r="G119" s="1">
        <v>2284</v>
      </c>
      <c r="H119" s="1" t="s">
        <v>243</v>
      </c>
      <c r="I119" s="1" t="s">
        <v>244</v>
      </c>
      <c r="J119" s="1" t="s">
        <v>41</v>
      </c>
      <c r="K119" s="1">
        <v>1882</v>
      </c>
      <c r="L119" s="1">
        <v>1</v>
      </c>
      <c r="M119" s="1">
        <v>33</v>
      </c>
      <c r="N119" s="2">
        <v>547000000</v>
      </c>
      <c r="O119" s="1">
        <v>136800</v>
      </c>
      <c r="P119" s="1">
        <v>2200000</v>
      </c>
      <c r="Q119" s="1">
        <v>1600000</v>
      </c>
      <c r="R119" s="1">
        <v>26300000</v>
      </c>
      <c r="S119" s="1">
        <v>5500000</v>
      </c>
      <c r="T119" s="1">
        <v>2017</v>
      </c>
      <c r="U119" s="1" t="s">
        <v>45</v>
      </c>
      <c r="V119" s="1">
        <v>7</v>
      </c>
      <c r="W119" s="1">
        <v>36.299999999999997</v>
      </c>
      <c r="X119" s="1">
        <v>270000000</v>
      </c>
      <c r="Y119" s="1">
        <v>4.6900000000000004</v>
      </c>
      <c r="Z119" s="1">
        <v>152000000</v>
      </c>
      <c r="AA119" s="1">
        <v>-0.78927999999999998</v>
      </c>
      <c r="AB119" s="1">
        <v>113.9213</v>
      </c>
    </row>
    <row r="120" spans="1:28">
      <c r="A120" s="1">
        <v>119</v>
      </c>
      <c r="B120" s="1" t="s">
        <v>245</v>
      </c>
      <c r="C120" s="1">
        <v>34000000</v>
      </c>
      <c r="D120" s="2">
        <v>11400000000</v>
      </c>
      <c r="E120" s="1" t="s">
        <v>34</v>
      </c>
      <c r="F120" s="1" t="s">
        <v>245</v>
      </c>
      <c r="G120" s="1">
        <v>240</v>
      </c>
      <c r="H120" s="1" t="s">
        <v>30</v>
      </c>
      <c r="I120" s="1" t="s">
        <v>31</v>
      </c>
      <c r="J120" s="1" t="s">
        <v>99</v>
      </c>
      <c r="K120" s="1">
        <v>360</v>
      </c>
      <c r="L120" s="1">
        <v>32</v>
      </c>
      <c r="M120" s="1">
        <v>8</v>
      </c>
      <c r="N120" s="2">
        <v>180000000</v>
      </c>
      <c r="O120" s="1">
        <v>45000</v>
      </c>
      <c r="P120" s="1">
        <v>719600</v>
      </c>
      <c r="Q120" s="1">
        <v>539700</v>
      </c>
      <c r="R120" s="1">
        <v>8600000</v>
      </c>
      <c r="S120" s="1">
        <v>600000</v>
      </c>
      <c r="T120" s="1">
        <v>2013</v>
      </c>
      <c r="U120" s="1" t="s">
        <v>61</v>
      </c>
      <c r="V120" s="1">
        <v>24</v>
      </c>
      <c r="W120" s="1">
        <v>28.1</v>
      </c>
      <c r="X120" s="1">
        <v>1370000000</v>
      </c>
      <c r="Y120" s="1">
        <v>5.36</v>
      </c>
      <c r="Z120" s="1">
        <v>471000000</v>
      </c>
      <c r="AA120" s="1">
        <v>20.593679999999999</v>
      </c>
      <c r="AB120" s="1">
        <v>78.962879999999998</v>
      </c>
    </row>
    <row r="121" spans="1:28">
      <c r="A121" s="1">
        <v>120</v>
      </c>
      <c r="B121" s="1" t="s">
        <v>246</v>
      </c>
      <c r="C121" s="1">
        <v>33800000</v>
      </c>
      <c r="D121" s="2">
        <v>15400000000</v>
      </c>
      <c r="E121" s="1" t="s">
        <v>52</v>
      </c>
      <c r="F121" s="1" t="s">
        <v>246</v>
      </c>
      <c r="G121" s="1">
        <v>7606</v>
      </c>
      <c r="H121" s="1" t="s">
        <v>183</v>
      </c>
      <c r="I121" s="1" t="s">
        <v>184</v>
      </c>
      <c r="J121" s="1" t="s">
        <v>38</v>
      </c>
      <c r="K121" s="1">
        <v>211</v>
      </c>
      <c r="L121" s="1">
        <v>2</v>
      </c>
      <c r="M121" s="1">
        <v>10</v>
      </c>
      <c r="N121" s="1">
        <v>39094000</v>
      </c>
      <c r="O121" s="1">
        <v>9800</v>
      </c>
      <c r="P121" s="1">
        <v>156400</v>
      </c>
      <c r="Q121" s="1">
        <v>117300</v>
      </c>
      <c r="R121" s="1">
        <v>1900000</v>
      </c>
      <c r="S121" s="1" t="s">
        <v>39</v>
      </c>
      <c r="T121" s="1">
        <v>2008</v>
      </c>
      <c r="U121" s="1" t="s">
        <v>32</v>
      </c>
      <c r="V121" s="1">
        <v>2</v>
      </c>
      <c r="W121" s="1">
        <v>88.9</v>
      </c>
      <c r="X121" s="1">
        <v>47076781</v>
      </c>
      <c r="Y121" s="1">
        <v>13.96</v>
      </c>
      <c r="Z121" s="1">
        <v>37927409</v>
      </c>
      <c r="AA121" s="1">
        <v>40.46367</v>
      </c>
      <c r="AB121" s="1">
        <v>-3.7492200000000002</v>
      </c>
    </row>
    <row r="122" spans="1:28">
      <c r="A122" s="1">
        <v>121</v>
      </c>
      <c r="B122" s="1" t="s">
        <v>247</v>
      </c>
      <c r="C122" s="1">
        <v>33800000</v>
      </c>
      <c r="D122" s="2">
        <v>27300000000</v>
      </c>
      <c r="E122" s="1" t="s">
        <v>34</v>
      </c>
      <c r="F122" s="1" t="s">
        <v>247</v>
      </c>
      <c r="G122" s="1">
        <v>66</v>
      </c>
      <c r="H122" s="1" t="s">
        <v>90</v>
      </c>
      <c r="I122" s="1" t="s">
        <v>91</v>
      </c>
      <c r="J122" s="1" t="s">
        <v>99</v>
      </c>
      <c r="K122" s="1">
        <v>54</v>
      </c>
      <c r="L122" s="1">
        <v>8</v>
      </c>
      <c r="M122" s="1">
        <v>9</v>
      </c>
      <c r="N122" s="2">
        <v>404000000</v>
      </c>
      <c r="O122" s="1">
        <v>100900</v>
      </c>
      <c r="P122" s="1">
        <v>1600000</v>
      </c>
      <c r="Q122" s="1">
        <v>1200000</v>
      </c>
      <c r="R122" s="1">
        <v>19400000</v>
      </c>
      <c r="S122" s="1">
        <v>200000</v>
      </c>
      <c r="T122" s="1">
        <v>2006</v>
      </c>
      <c r="U122" s="1" t="s">
        <v>73</v>
      </c>
      <c r="V122" s="1">
        <v>30</v>
      </c>
      <c r="W122" s="1">
        <v>51.3</v>
      </c>
      <c r="X122" s="1">
        <v>213000000</v>
      </c>
      <c r="Y122" s="1">
        <v>12.08</v>
      </c>
      <c r="Z122" s="1">
        <v>183000000</v>
      </c>
      <c r="AA122" s="1">
        <v>-14.234999999999999</v>
      </c>
      <c r="AB122" s="1">
        <v>-51.9253</v>
      </c>
    </row>
    <row r="123" spans="1:28">
      <c r="A123" s="1">
        <v>122</v>
      </c>
      <c r="B123" s="1" t="s">
        <v>248</v>
      </c>
      <c r="C123" s="1">
        <v>33700000</v>
      </c>
      <c r="D123" s="2">
        <v>23500000000</v>
      </c>
      <c r="E123" s="1" t="s">
        <v>52</v>
      </c>
      <c r="F123" s="1" t="s">
        <v>248</v>
      </c>
      <c r="G123" s="1">
        <v>3366</v>
      </c>
      <c r="H123" s="1" t="s">
        <v>36</v>
      </c>
      <c r="I123" s="1" t="s">
        <v>37</v>
      </c>
      <c r="J123" s="1" t="s">
        <v>41</v>
      </c>
      <c r="K123" s="1">
        <v>83</v>
      </c>
      <c r="L123" s="1">
        <v>37</v>
      </c>
      <c r="M123" s="1">
        <v>35</v>
      </c>
      <c r="N123" s="2">
        <v>211000000</v>
      </c>
      <c r="O123" s="1">
        <v>52700</v>
      </c>
      <c r="P123" s="1">
        <v>843800</v>
      </c>
      <c r="Q123" s="1">
        <v>632900</v>
      </c>
      <c r="R123" s="1">
        <v>10100000</v>
      </c>
      <c r="S123" s="1">
        <v>200000</v>
      </c>
      <c r="T123" s="1">
        <v>2013</v>
      </c>
      <c r="U123" s="1" t="s">
        <v>61</v>
      </c>
      <c r="V123" s="1">
        <v>20</v>
      </c>
      <c r="W123" s="1">
        <v>88.2</v>
      </c>
      <c r="X123" s="1">
        <v>328000000</v>
      </c>
      <c r="Y123" s="1">
        <v>14.7</v>
      </c>
      <c r="Z123" s="1">
        <v>271000000</v>
      </c>
      <c r="AA123" s="1">
        <v>37.090240000000001</v>
      </c>
      <c r="AB123" s="1">
        <v>-95.712900000000005</v>
      </c>
    </row>
    <row r="124" spans="1:28">
      <c r="A124" s="1">
        <v>123</v>
      </c>
      <c r="B124" s="1" t="s">
        <v>249</v>
      </c>
      <c r="C124" s="1">
        <v>33700000</v>
      </c>
      <c r="D124" s="2">
        <v>10200000000</v>
      </c>
      <c r="E124" s="1" t="s">
        <v>29</v>
      </c>
      <c r="F124" s="1" t="s">
        <v>250</v>
      </c>
      <c r="G124" s="1">
        <v>2</v>
      </c>
      <c r="H124" s="1" t="s">
        <v>30</v>
      </c>
      <c r="I124" s="1" t="s">
        <v>31</v>
      </c>
      <c r="J124" s="1" t="s">
        <v>29</v>
      </c>
      <c r="K124" s="1">
        <v>4057699</v>
      </c>
      <c r="L124" s="1" t="s">
        <v>39</v>
      </c>
      <c r="M124" s="1">
        <v>5775</v>
      </c>
      <c r="N124" s="1" t="s">
        <v>39</v>
      </c>
      <c r="O124" s="1">
        <v>0</v>
      </c>
      <c r="P124" s="1">
        <v>0</v>
      </c>
      <c r="Q124" s="1">
        <v>0</v>
      </c>
      <c r="R124" s="1">
        <v>0</v>
      </c>
      <c r="S124" s="1" t="s">
        <v>39</v>
      </c>
      <c r="T124" s="1">
        <v>2018</v>
      </c>
      <c r="U124" s="1" t="s">
        <v>55</v>
      </c>
      <c r="V124" s="1">
        <v>10</v>
      </c>
      <c r="W124" s="1">
        <v>28.1</v>
      </c>
      <c r="X124" s="1">
        <v>1370000000</v>
      </c>
      <c r="Y124" s="1">
        <v>5.36</v>
      </c>
      <c r="Z124" s="1">
        <v>471000000</v>
      </c>
      <c r="AA124" s="1">
        <v>20.593679999999999</v>
      </c>
      <c r="AB124" s="1">
        <v>78.962879999999998</v>
      </c>
    </row>
    <row r="125" spans="1:28">
      <c r="A125" s="1">
        <v>124</v>
      </c>
      <c r="B125" s="1" t="s">
        <v>251</v>
      </c>
      <c r="C125" s="1">
        <v>33600000</v>
      </c>
      <c r="D125" s="2">
        <v>13000000000</v>
      </c>
      <c r="E125" s="1" t="s">
        <v>34</v>
      </c>
      <c r="F125" s="1" t="s">
        <v>251</v>
      </c>
      <c r="G125" s="1">
        <v>188</v>
      </c>
      <c r="H125" s="1" t="s">
        <v>36</v>
      </c>
      <c r="I125" s="1" t="s">
        <v>37</v>
      </c>
      <c r="J125" s="1" t="s">
        <v>29</v>
      </c>
      <c r="K125" s="1">
        <v>288</v>
      </c>
      <c r="L125" s="1">
        <v>38</v>
      </c>
      <c r="M125" s="1">
        <v>43</v>
      </c>
      <c r="N125" s="2">
        <v>116000000</v>
      </c>
      <c r="O125" s="1">
        <v>28900</v>
      </c>
      <c r="P125" s="1">
        <v>463200</v>
      </c>
      <c r="Q125" s="1">
        <v>347400</v>
      </c>
      <c r="R125" s="1">
        <v>5600000</v>
      </c>
      <c r="S125" s="1">
        <v>200000</v>
      </c>
      <c r="T125" s="1">
        <v>2008</v>
      </c>
      <c r="U125" s="1" t="s">
        <v>42</v>
      </c>
      <c r="V125" s="1">
        <v>8</v>
      </c>
      <c r="W125" s="1">
        <v>88.2</v>
      </c>
      <c r="X125" s="1">
        <v>328000000</v>
      </c>
      <c r="Y125" s="1">
        <v>14.7</v>
      </c>
      <c r="Z125" s="1">
        <v>271000000</v>
      </c>
      <c r="AA125" s="1">
        <v>37.090240000000001</v>
      </c>
      <c r="AB125" s="1">
        <v>-95.712900000000005</v>
      </c>
    </row>
    <row r="126" spans="1:28">
      <c r="A126" s="1">
        <v>125</v>
      </c>
      <c r="B126" s="1" t="s">
        <v>252</v>
      </c>
      <c r="C126" s="1">
        <v>33500000</v>
      </c>
      <c r="D126" s="2">
        <v>14900000000</v>
      </c>
      <c r="E126" s="1" t="s">
        <v>29</v>
      </c>
      <c r="F126" s="1" t="s">
        <v>252</v>
      </c>
      <c r="G126" s="1">
        <v>3741</v>
      </c>
      <c r="H126" s="1" t="s">
        <v>30</v>
      </c>
      <c r="I126" s="1" t="s">
        <v>31</v>
      </c>
      <c r="J126" s="1" t="s">
        <v>41</v>
      </c>
      <c r="K126" s="1">
        <v>222</v>
      </c>
      <c r="L126" s="1">
        <v>34</v>
      </c>
      <c r="M126" s="1">
        <v>36</v>
      </c>
      <c r="N126" s="2">
        <v>272000000</v>
      </c>
      <c r="O126" s="1">
        <v>68100</v>
      </c>
      <c r="P126" s="1">
        <v>1100000</v>
      </c>
      <c r="Q126" s="1">
        <v>816800</v>
      </c>
      <c r="R126" s="1">
        <v>13100000</v>
      </c>
      <c r="S126" s="1">
        <v>500000</v>
      </c>
      <c r="T126" s="1">
        <v>2006</v>
      </c>
      <c r="U126" s="1" t="s">
        <v>32</v>
      </c>
      <c r="V126" s="1">
        <v>24</v>
      </c>
      <c r="W126" s="1">
        <v>28.1</v>
      </c>
      <c r="X126" s="1">
        <v>1370000000</v>
      </c>
      <c r="Y126" s="1">
        <v>5.36</v>
      </c>
      <c r="Z126" s="1">
        <v>471000000</v>
      </c>
      <c r="AA126" s="1">
        <v>20.593679999999999</v>
      </c>
      <c r="AB126" s="1">
        <v>78.962879999999998</v>
      </c>
    </row>
    <row r="127" spans="1:28">
      <c r="A127" s="1">
        <v>126</v>
      </c>
      <c r="B127" s="1" t="s">
        <v>253</v>
      </c>
      <c r="C127" s="1">
        <v>33500000</v>
      </c>
      <c r="D127" s="2">
        <v>29600000000</v>
      </c>
      <c r="E127" s="1" t="s">
        <v>41</v>
      </c>
      <c r="F127" s="1" t="s">
        <v>253</v>
      </c>
      <c r="G127" s="1">
        <v>96214</v>
      </c>
      <c r="H127" s="1" t="s">
        <v>160</v>
      </c>
      <c r="I127" s="1" t="s">
        <v>161</v>
      </c>
      <c r="J127" s="1" t="s">
        <v>41</v>
      </c>
      <c r="K127" s="1">
        <v>41</v>
      </c>
      <c r="L127" s="1">
        <v>3</v>
      </c>
      <c r="M127" s="1">
        <v>37</v>
      </c>
      <c r="N127" s="1">
        <v>61307000</v>
      </c>
      <c r="O127" s="1">
        <v>0</v>
      </c>
      <c r="P127" s="1">
        <v>0</v>
      </c>
      <c r="Q127" s="1">
        <v>0</v>
      </c>
      <c r="R127" s="1">
        <v>0</v>
      </c>
      <c r="S127" s="1">
        <v>100000</v>
      </c>
      <c r="T127" s="1">
        <v>2014</v>
      </c>
      <c r="U127" s="1" t="s">
        <v>50</v>
      </c>
      <c r="V127" s="1">
        <v>29</v>
      </c>
      <c r="W127" s="1">
        <v>49.3</v>
      </c>
      <c r="X127" s="1">
        <v>69625582</v>
      </c>
      <c r="Y127" s="1">
        <v>0.75</v>
      </c>
      <c r="Z127" s="1">
        <v>35294600</v>
      </c>
      <c r="AA127" s="1">
        <v>15.87003</v>
      </c>
      <c r="AB127" s="1">
        <v>100.99250000000001</v>
      </c>
    </row>
    <row r="128" spans="1:28">
      <c r="A128" s="1">
        <v>127</v>
      </c>
      <c r="B128" s="1" t="s">
        <v>254</v>
      </c>
      <c r="C128" s="1">
        <v>33500000</v>
      </c>
      <c r="D128" s="2">
        <v>11400000000</v>
      </c>
      <c r="E128" s="1" t="s">
        <v>154</v>
      </c>
      <c r="F128" s="1" t="s">
        <v>254</v>
      </c>
      <c r="G128" s="1">
        <v>217</v>
      </c>
      <c r="H128" s="1" t="s">
        <v>30</v>
      </c>
      <c r="I128" s="1" t="s">
        <v>31</v>
      </c>
      <c r="J128" s="1" t="s">
        <v>154</v>
      </c>
      <c r="K128" s="1">
        <v>357</v>
      </c>
      <c r="L128" s="1">
        <v>35</v>
      </c>
      <c r="M128" s="1">
        <v>4</v>
      </c>
      <c r="N128" s="1">
        <v>24736000</v>
      </c>
      <c r="O128" s="1">
        <v>6200</v>
      </c>
      <c r="P128" s="1">
        <v>98900</v>
      </c>
      <c r="Q128" s="1">
        <v>74200</v>
      </c>
      <c r="R128" s="1">
        <v>1200000</v>
      </c>
      <c r="S128" s="1">
        <v>100000</v>
      </c>
      <c r="T128" s="1">
        <v>2013</v>
      </c>
      <c r="U128" s="1" t="s">
        <v>115</v>
      </c>
      <c r="V128" s="1">
        <v>11</v>
      </c>
      <c r="W128" s="1">
        <v>28.1</v>
      </c>
      <c r="X128" s="1">
        <v>1370000000</v>
      </c>
      <c r="Y128" s="1">
        <v>5.36</v>
      </c>
      <c r="Z128" s="1">
        <v>471000000</v>
      </c>
      <c r="AA128" s="1">
        <v>20.593679999999999</v>
      </c>
      <c r="AB128" s="1">
        <v>78.962879999999998</v>
      </c>
    </row>
    <row r="129" spans="1:28">
      <c r="A129" s="1">
        <v>128</v>
      </c>
      <c r="B129" s="1" t="s">
        <v>255</v>
      </c>
      <c r="C129" s="1">
        <v>33400000</v>
      </c>
      <c r="D129" s="2">
        <v>10500000000</v>
      </c>
      <c r="E129" s="1" t="s">
        <v>29</v>
      </c>
      <c r="F129" s="1" t="s">
        <v>255</v>
      </c>
      <c r="G129" s="1">
        <v>1331</v>
      </c>
      <c r="H129" s="1" t="s">
        <v>78</v>
      </c>
      <c r="I129" s="1" t="s">
        <v>79</v>
      </c>
      <c r="J129" s="1" t="s">
        <v>29</v>
      </c>
      <c r="K129" s="1">
        <v>402</v>
      </c>
      <c r="L129" s="1">
        <v>3</v>
      </c>
      <c r="M129" s="1">
        <v>44</v>
      </c>
      <c r="N129" s="1">
        <v>55654000</v>
      </c>
      <c r="O129" s="1">
        <v>13900</v>
      </c>
      <c r="P129" s="1">
        <v>222600</v>
      </c>
      <c r="Q129" s="1">
        <v>167000</v>
      </c>
      <c r="R129" s="1">
        <v>2700000</v>
      </c>
      <c r="S129" s="1" t="s">
        <v>39</v>
      </c>
      <c r="T129" s="1">
        <v>2011</v>
      </c>
      <c r="U129" s="1" t="s">
        <v>73</v>
      </c>
      <c r="V129" s="1">
        <v>14</v>
      </c>
      <c r="W129" s="1">
        <v>60</v>
      </c>
      <c r="X129" s="1">
        <v>66834405</v>
      </c>
      <c r="Y129" s="1">
        <v>3.85</v>
      </c>
      <c r="Z129" s="1">
        <v>55908316</v>
      </c>
      <c r="AA129" s="1">
        <v>55.378050000000002</v>
      </c>
      <c r="AB129" s="1">
        <v>-3.4359700000000002</v>
      </c>
    </row>
    <row r="130" spans="1:28">
      <c r="A130" s="1">
        <v>129</v>
      </c>
      <c r="B130" s="1" t="s">
        <v>256</v>
      </c>
      <c r="C130" s="1">
        <v>33400000</v>
      </c>
      <c r="D130" s="2">
        <v>20300000000</v>
      </c>
      <c r="E130" s="1" t="s">
        <v>44</v>
      </c>
      <c r="F130" s="1" t="s">
        <v>256</v>
      </c>
      <c r="G130" s="1">
        <v>338</v>
      </c>
      <c r="H130" s="1" t="s">
        <v>30</v>
      </c>
      <c r="I130" s="1" t="s">
        <v>31</v>
      </c>
      <c r="J130" s="1" t="s">
        <v>44</v>
      </c>
      <c r="K130" s="1">
        <v>120</v>
      </c>
      <c r="L130" s="1">
        <v>35</v>
      </c>
      <c r="M130" s="1">
        <v>9</v>
      </c>
      <c r="N130" s="2">
        <v>136000000</v>
      </c>
      <c r="O130" s="1">
        <v>34000</v>
      </c>
      <c r="P130" s="1">
        <v>544300</v>
      </c>
      <c r="Q130" s="1">
        <v>408300</v>
      </c>
      <c r="R130" s="1">
        <v>6500000</v>
      </c>
      <c r="S130" s="1">
        <v>200000</v>
      </c>
      <c r="T130" s="1">
        <v>2008</v>
      </c>
      <c r="U130" s="1" t="s">
        <v>73</v>
      </c>
      <c r="V130" s="1">
        <v>26</v>
      </c>
      <c r="W130" s="1">
        <v>28.1</v>
      </c>
      <c r="X130" s="1">
        <v>1370000000</v>
      </c>
      <c r="Y130" s="1">
        <v>5.36</v>
      </c>
      <c r="Z130" s="1">
        <v>471000000</v>
      </c>
      <c r="AA130" s="1">
        <v>20.593679999999999</v>
      </c>
      <c r="AB130" s="1">
        <v>78.962879999999998</v>
      </c>
    </row>
    <row r="131" spans="1:28">
      <c r="A131" s="1">
        <v>130</v>
      </c>
      <c r="B131" s="1" t="s">
        <v>257</v>
      </c>
      <c r="C131" s="1">
        <v>33300000</v>
      </c>
      <c r="D131" s="2">
        <v>5990000000</v>
      </c>
      <c r="E131" s="1" t="s">
        <v>49</v>
      </c>
      <c r="F131" s="1" t="s">
        <v>257</v>
      </c>
      <c r="G131" s="1">
        <v>2736</v>
      </c>
      <c r="H131" s="1" t="s">
        <v>243</v>
      </c>
      <c r="I131" s="1" t="s">
        <v>244</v>
      </c>
      <c r="J131" s="1" t="s">
        <v>41</v>
      </c>
      <c r="K131" s="1">
        <v>1043</v>
      </c>
      <c r="L131" s="1">
        <v>2</v>
      </c>
      <c r="M131" s="1">
        <v>34</v>
      </c>
      <c r="N131" s="2">
        <v>157000000</v>
      </c>
      <c r="O131" s="1">
        <v>39300</v>
      </c>
      <c r="P131" s="1">
        <v>628400</v>
      </c>
      <c r="Q131" s="1">
        <v>471300</v>
      </c>
      <c r="R131" s="1">
        <v>7500000</v>
      </c>
      <c r="S131" s="1">
        <v>1900000</v>
      </c>
      <c r="T131" s="1">
        <v>2016</v>
      </c>
      <c r="U131" s="1" t="s">
        <v>61</v>
      </c>
      <c r="V131" s="1">
        <v>15</v>
      </c>
      <c r="W131" s="1">
        <v>36.299999999999997</v>
      </c>
      <c r="X131" s="1">
        <v>270000000</v>
      </c>
      <c r="Y131" s="1">
        <v>4.6900000000000004</v>
      </c>
      <c r="Z131" s="1">
        <v>152000000</v>
      </c>
      <c r="AA131" s="1">
        <v>-0.78927999999999998</v>
      </c>
      <c r="AB131" s="1">
        <v>113.9213</v>
      </c>
    </row>
    <row r="132" spans="1:28">
      <c r="A132" s="1">
        <v>131</v>
      </c>
      <c r="B132" s="1" t="s">
        <v>258</v>
      </c>
      <c r="C132" s="1">
        <v>32800000</v>
      </c>
      <c r="D132" s="2">
        <v>26400000000</v>
      </c>
      <c r="E132" s="1" t="s">
        <v>44</v>
      </c>
      <c r="F132" s="1" t="s">
        <v>258</v>
      </c>
      <c r="G132" s="1">
        <v>2122</v>
      </c>
      <c r="H132" s="1" t="s">
        <v>36</v>
      </c>
      <c r="I132" s="1" t="s">
        <v>37</v>
      </c>
      <c r="J132" s="1" t="s">
        <v>44</v>
      </c>
      <c r="K132" s="1">
        <v>64</v>
      </c>
      <c r="L132" s="1">
        <v>39</v>
      </c>
      <c r="M132" s="1">
        <v>10</v>
      </c>
      <c r="N132" s="2">
        <v>127000000</v>
      </c>
      <c r="O132" s="1">
        <v>31900</v>
      </c>
      <c r="P132" s="1">
        <v>510000</v>
      </c>
      <c r="Q132" s="1">
        <v>382500</v>
      </c>
      <c r="R132" s="1">
        <v>6100000</v>
      </c>
      <c r="S132" s="1">
        <v>200000</v>
      </c>
      <c r="T132" s="1">
        <v>2016</v>
      </c>
      <c r="U132" s="1" t="s">
        <v>80</v>
      </c>
      <c r="V132" s="1">
        <v>15</v>
      </c>
      <c r="W132" s="1">
        <v>88.2</v>
      </c>
      <c r="X132" s="1">
        <v>328000000</v>
      </c>
      <c r="Y132" s="1">
        <v>14.7</v>
      </c>
      <c r="Z132" s="1">
        <v>271000000</v>
      </c>
      <c r="AA132" s="1">
        <v>37.090240000000001</v>
      </c>
      <c r="AB132" s="1">
        <v>-95.712900000000005</v>
      </c>
    </row>
    <row r="133" spans="1:28">
      <c r="A133" s="1">
        <v>132</v>
      </c>
      <c r="B133" s="1" t="s">
        <v>259</v>
      </c>
      <c r="C133" s="1">
        <v>32700000</v>
      </c>
      <c r="D133" s="2">
        <v>17900000000</v>
      </c>
      <c r="E133" s="1" t="s">
        <v>41</v>
      </c>
      <c r="F133" s="1" t="s">
        <v>260</v>
      </c>
      <c r="G133" s="1">
        <v>1521</v>
      </c>
      <c r="H133" s="1" t="s">
        <v>30</v>
      </c>
      <c r="I133" s="1" t="s">
        <v>31</v>
      </c>
      <c r="J133" s="1" t="s">
        <v>41</v>
      </c>
      <c r="K133" s="1">
        <v>8055</v>
      </c>
      <c r="L133" s="1">
        <v>730</v>
      </c>
      <c r="M133" s="1">
        <v>838</v>
      </c>
      <c r="N133" s="1">
        <v>20263000</v>
      </c>
      <c r="O133" s="1">
        <v>5100</v>
      </c>
      <c r="P133" s="1">
        <v>81100</v>
      </c>
      <c r="Q133" s="1">
        <v>60800</v>
      </c>
      <c r="R133" s="1">
        <v>972600</v>
      </c>
      <c r="S133" s="1">
        <v>40000</v>
      </c>
      <c r="T133" s="1">
        <v>2012</v>
      </c>
      <c r="U133" s="1" t="s">
        <v>32</v>
      </c>
      <c r="V133" s="1">
        <v>14</v>
      </c>
      <c r="W133" s="1">
        <v>28.1</v>
      </c>
      <c r="X133" s="1">
        <v>1370000000</v>
      </c>
      <c r="Y133" s="1">
        <v>5.36</v>
      </c>
      <c r="Z133" s="1">
        <v>471000000</v>
      </c>
      <c r="AA133" s="1">
        <v>20.593679999999999</v>
      </c>
      <c r="AB133" s="1">
        <v>78.962879999999998</v>
      </c>
    </row>
    <row r="134" spans="1:28">
      <c r="A134" s="1">
        <v>133</v>
      </c>
      <c r="B134" s="1" t="s">
        <v>261</v>
      </c>
      <c r="C134" s="1">
        <v>32700000</v>
      </c>
      <c r="D134" s="2">
        <v>19200000000</v>
      </c>
      <c r="E134" s="1" t="s">
        <v>39</v>
      </c>
      <c r="F134" s="1" t="s">
        <v>261</v>
      </c>
      <c r="G134" s="1">
        <v>2738</v>
      </c>
      <c r="H134" s="1" t="s">
        <v>262</v>
      </c>
      <c r="I134" s="1" t="s">
        <v>263</v>
      </c>
      <c r="J134" s="1" t="s">
        <v>38</v>
      </c>
      <c r="K134" s="1">
        <v>137</v>
      </c>
      <c r="L134" s="1">
        <v>1</v>
      </c>
      <c r="M134" s="1">
        <v>11</v>
      </c>
      <c r="N134" s="2">
        <v>1460000000</v>
      </c>
      <c r="O134" s="1">
        <v>365900</v>
      </c>
      <c r="P134" s="1">
        <v>5900000</v>
      </c>
      <c r="Q134" s="1">
        <v>4400000</v>
      </c>
      <c r="R134" s="1">
        <v>70200000</v>
      </c>
      <c r="S134" s="1">
        <v>2100000</v>
      </c>
      <c r="T134" s="1">
        <v>2012</v>
      </c>
      <c r="U134" s="1" t="s">
        <v>66</v>
      </c>
      <c r="V134" s="1">
        <v>12</v>
      </c>
      <c r="W134" s="1">
        <v>23.9</v>
      </c>
      <c r="X134" s="1">
        <v>83429615</v>
      </c>
      <c r="Y134" s="1">
        <v>13.49</v>
      </c>
      <c r="Z134" s="1">
        <v>63097818</v>
      </c>
      <c r="AA134" s="1">
        <v>38.963749999999997</v>
      </c>
      <c r="AB134" s="1">
        <v>35.243319999999997</v>
      </c>
    </row>
    <row r="135" spans="1:28">
      <c r="A135" s="1">
        <v>134</v>
      </c>
      <c r="B135" s="1" t="s">
        <v>264</v>
      </c>
      <c r="C135" s="1">
        <v>32700000</v>
      </c>
      <c r="D135" s="2">
        <v>28500000000</v>
      </c>
      <c r="E135" s="1" t="s">
        <v>29</v>
      </c>
      <c r="F135" s="1" t="s">
        <v>264</v>
      </c>
      <c r="G135" s="1">
        <v>2068</v>
      </c>
      <c r="H135" s="1" t="s">
        <v>36</v>
      </c>
      <c r="I135" s="1" t="s">
        <v>37</v>
      </c>
      <c r="J135" s="1" t="s">
        <v>29</v>
      </c>
      <c r="K135" s="1">
        <v>50</v>
      </c>
      <c r="L135" s="1">
        <v>40</v>
      </c>
      <c r="M135" s="1">
        <v>45</v>
      </c>
      <c r="N135" s="2">
        <v>330000000</v>
      </c>
      <c r="O135" s="1">
        <v>82500</v>
      </c>
      <c r="P135" s="1">
        <v>1300000</v>
      </c>
      <c r="Q135" s="1">
        <v>989600</v>
      </c>
      <c r="R135" s="1">
        <v>15800000</v>
      </c>
      <c r="S135" s="1">
        <v>300000</v>
      </c>
      <c r="T135" s="1">
        <v>2010</v>
      </c>
      <c r="U135" s="1" t="s">
        <v>50</v>
      </c>
      <c r="V135" s="1">
        <v>20</v>
      </c>
      <c r="W135" s="1">
        <v>88.2</v>
      </c>
      <c r="X135" s="1">
        <v>328000000</v>
      </c>
      <c r="Y135" s="1">
        <v>14.7</v>
      </c>
      <c r="Z135" s="1">
        <v>271000000</v>
      </c>
      <c r="AA135" s="1">
        <v>37.090240000000001</v>
      </c>
      <c r="AB135" s="1">
        <v>-95.712900000000005</v>
      </c>
    </row>
    <row r="136" spans="1:28">
      <c r="A136" s="1">
        <v>135</v>
      </c>
      <c r="B136" s="1" t="s">
        <v>265</v>
      </c>
      <c r="C136" s="1">
        <v>32600000</v>
      </c>
      <c r="D136" s="2">
        <v>23400000000</v>
      </c>
      <c r="E136" s="1" t="s">
        <v>29</v>
      </c>
      <c r="F136" s="1" t="s">
        <v>265</v>
      </c>
      <c r="G136" s="1">
        <v>169</v>
      </c>
      <c r="H136" s="1" t="s">
        <v>84</v>
      </c>
      <c r="I136" s="1" t="s">
        <v>85</v>
      </c>
      <c r="J136" s="1" t="s">
        <v>29</v>
      </c>
      <c r="K136" s="1">
        <v>85</v>
      </c>
      <c r="L136" s="1">
        <v>3</v>
      </c>
      <c r="M136" s="1">
        <v>45</v>
      </c>
      <c r="N136" s="2">
        <v>374000000</v>
      </c>
      <c r="O136" s="1">
        <v>93500</v>
      </c>
      <c r="P136" s="1">
        <v>1500000</v>
      </c>
      <c r="Q136" s="1">
        <v>1100000</v>
      </c>
      <c r="R136" s="1">
        <v>17900000</v>
      </c>
      <c r="S136" s="1">
        <v>200000</v>
      </c>
      <c r="T136" s="1">
        <v>2011</v>
      </c>
      <c r="U136" s="1" t="s">
        <v>42</v>
      </c>
      <c r="V136" s="1">
        <v>25</v>
      </c>
      <c r="W136" s="1">
        <v>68.900000000000006</v>
      </c>
      <c r="X136" s="1">
        <v>36991981</v>
      </c>
      <c r="Y136" s="1">
        <v>5.56</v>
      </c>
      <c r="Z136" s="1">
        <v>30628482</v>
      </c>
      <c r="AA136" s="1">
        <v>56.130369999999999</v>
      </c>
      <c r="AB136" s="1">
        <v>-106.34699999999999</v>
      </c>
    </row>
    <row r="137" spans="1:28">
      <c r="A137" s="1">
        <v>136</v>
      </c>
      <c r="B137" s="1" t="s">
        <v>266</v>
      </c>
      <c r="C137" s="1">
        <v>32200000</v>
      </c>
      <c r="D137" s="2">
        <v>16600000000</v>
      </c>
      <c r="E137" s="1" t="s">
        <v>34</v>
      </c>
      <c r="F137" s="1" t="s">
        <v>267</v>
      </c>
      <c r="G137" s="1">
        <v>2</v>
      </c>
      <c r="H137" s="1" t="s">
        <v>30</v>
      </c>
      <c r="I137" s="1" t="s">
        <v>31</v>
      </c>
      <c r="J137" s="1" t="s">
        <v>41</v>
      </c>
      <c r="K137" s="1">
        <v>4053139</v>
      </c>
      <c r="L137" s="1" t="s">
        <v>39</v>
      </c>
      <c r="M137" s="1">
        <v>6723</v>
      </c>
      <c r="N137" s="1">
        <v>1</v>
      </c>
      <c r="O137" s="1">
        <v>0</v>
      </c>
      <c r="P137" s="1">
        <v>0</v>
      </c>
      <c r="Q137" s="1">
        <v>0</v>
      </c>
      <c r="R137" s="1">
        <v>0.05</v>
      </c>
      <c r="S137" s="1" t="s">
        <v>39</v>
      </c>
      <c r="T137" s="1">
        <v>2006</v>
      </c>
      <c r="U137" s="1" t="s">
        <v>66</v>
      </c>
      <c r="V137" s="1">
        <v>16</v>
      </c>
      <c r="W137" s="1">
        <v>28.1</v>
      </c>
      <c r="X137" s="1">
        <v>1370000000</v>
      </c>
      <c r="Y137" s="1">
        <v>5.36</v>
      </c>
      <c r="Z137" s="1">
        <v>471000000</v>
      </c>
      <c r="AA137" s="1">
        <v>20.593679999999999</v>
      </c>
      <c r="AB137" s="1">
        <v>78.962879999999998</v>
      </c>
    </row>
    <row r="138" spans="1:28">
      <c r="A138" s="1">
        <v>137</v>
      </c>
      <c r="B138" s="1" t="s">
        <v>268</v>
      </c>
      <c r="C138" s="1">
        <v>32100000</v>
      </c>
      <c r="D138" s="2">
        <v>18700000000</v>
      </c>
      <c r="E138" s="1" t="s">
        <v>29</v>
      </c>
      <c r="F138" s="1" t="s">
        <v>268</v>
      </c>
      <c r="G138" s="1">
        <v>134</v>
      </c>
      <c r="H138" s="1" t="s">
        <v>165</v>
      </c>
      <c r="I138" s="1" t="s">
        <v>166</v>
      </c>
      <c r="J138" s="1" t="s">
        <v>29</v>
      </c>
      <c r="K138" s="1">
        <v>140</v>
      </c>
      <c r="L138" s="1">
        <v>3</v>
      </c>
      <c r="M138" s="1">
        <v>46</v>
      </c>
      <c r="N138" s="2">
        <v>466000000</v>
      </c>
      <c r="O138" s="1">
        <v>116400</v>
      </c>
      <c r="P138" s="1">
        <v>1900000</v>
      </c>
      <c r="Q138" s="1">
        <v>1400000</v>
      </c>
      <c r="R138" s="1">
        <v>22400000</v>
      </c>
      <c r="S138" s="1">
        <v>300000</v>
      </c>
      <c r="T138" s="1">
        <v>2013</v>
      </c>
      <c r="U138" s="1" t="s">
        <v>32</v>
      </c>
      <c r="V138" s="1">
        <v>14</v>
      </c>
      <c r="W138" s="1">
        <v>55.3</v>
      </c>
      <c r="X138" s="1">
        <v>50339443</v>
      </c>
      <c r="Y138" s="1">
        <v>9.7100000000000009</v>
      </c>
      <c r="Z138" s="1">
        <v>40827302</v>
      </c>
      <c r="AA138" s="1">
        <v>4.5708679999999999</v>
      </c>
      <c r="AB138" s="1">
        <v>-74.297300000000007</v>
      </c>
    </row>
    <row r="139" spans="1:28">
      <c r="A139" s="1">
        <v>138</v>
      </c>
      <c r="B139" s="1" t="s">
        <v>269</v>
      </c>
      <c r="C139" s="1">
        <v>32100000</v>
      </c>
      <c r="D139" s="2">
        <v>10600000000</v>
      </c>
      <c r="E139" s="1" t="s">
        <v>47</v>
      </c>
      <c r="F139" s="1" t="s">
        <v>269</v>
      </c>
      <c r="G139" s="1">
        <v>3091</v>
      </c>
      <c r="H139" s="1" t="s">
        <v>78</v>
      </c>
      <c r="I139" s="1" t="s">
        <v>79</v>
      </c>
      <c r="J139" s="1" t="s">
        <v>154</v>
      </c>
      <c r="K139" s="1">
        <v>400</v>
      </c>
      <c r="L139" s="1">
        <v>4</v>
      </c>
      <c r="M139" s="1">
        <v>5</v>
      </c>
      <c r="N139" s="1">
        <v>56534000</v>
      </c>
      <c r="O139" s="1">
        <v>14100</v>
      </c>
      <c r="P139" s="1">
        <v>226100</v>
      </c>
      <c r="Q139" s="1">
        <v>169600</v>
      </c>
      <c r="R139" s="1">
        <v>2700000</v>
      </c>
      <c r="S139" s="1">
        <v>100000</v>
      </c>
      <c r="T139" s="1">
        <v>2006</v>
      </c>
      <c r="U139" s="1" t="s">
        <v>61</v>
      </c>
      <c r="V139" s="1">
        <v>4</v>
      </c>
      <c r="W139" s="1">
        <v>60</v>
      </c>
      <c r="X139" s="1">
        <v>66834405</v>
      </c>
      <c r="Y139" s="1">
        <v>3.85</v>
      </c>
      <c r="Z139" s="1">
        <v>55908316</v>
      </c>
      <c r="AA139" s="1">
        <v>55.378050000000002</v>
      </c>
      <c r="AB139" s="1">
        <v>-3.4359700000000002</v>
      </c>
    </row>
    <row r="140" spans="1:28">
      <c r="A140" s="1">
        <v>139</v>
      </c>
      <c r="B140" s="1" t="s">
        <v>270</v>
      </c>
      <c r="C140" s="1">
        <v>32100000</v>
      </c>
      <c r="D140" s="2">
        <v>13100000000</v>
      </c>
      <c r="E140" s="1" t="s">
        <v>52</v>
      </c>
      <c r="F140" s="1" t="s">
        <v>270</v>
      </c>
      <c r="G140" s="1">
        <v>11882</v>
      </c>
      <c r="H140" s="1" t="s">
        <v>90</v>
      </c>
      <c r="I140" s="1" t="s">
        <v>91</v>
      </c>
      <c r="J140" s="1" t="s">
        <v>41</v>
      </c>
      <c r="K140" s="1">
        <v>287</v>
      </c>
      <c r="L140" s="1">
        <v>9</v>
      </c>
      <c r="M140" s="1">
        <v>40</v>
      </c>
      <c r="N140" s="1">
        <v>44505000</v>
      </c>
      <c r="O140" s="1">
        <v>11100</v>
      </c>
      <c r="P140" s="1">
        <v>178000</v>
      </c>
      <c r="Q140" s="1">
        <v>133500</v>
      </c>
      <c r="R140" s="1">
        <v>2100000</v>
      </c>
      <c r="S140" s="1" t="s">
        <v>39</v>
      </c>
      <c r="T140" s="1">
        <v>2012</v>
      </c>
      <c r="U140" s="1" t="s">
        <v>42</v>
      </c>
      <c r="V140" s="1">
        <v>12</v>
      </c>
      <c r="W140" s="1">
        <v>51.3</v>
      </c>
      <c r="X140" s="1">
        <v>213000000</v>
      </c>
      <c r="Y140" s="1">
        <v>12.08</v>
      </c>
      <c r="Z140" s="1">
        <v>183000000</v>
      </c>
      <c r="AA140" s="1">
        <v>-14.234999999999999</v>
      </c>
      <c r="AB140" s="1">
        <v>-51.9253</v>
      </c>
    </row>
    <row r="141" spans="1:28">
      <c r="A141" s="1">
        <v>140</v>
      </c>
      <c r="B141" s="1" t="s">
        <v>271</v>
      </c>
      <c r="C141" s="1">
        <v>32000000</v>
      </c>
      <c r="D141" s="2">
        <v>26800000000</v>
      </c>
      <c r="E141" s="1" t="s">
        <v>41</v>
      </c>
      <c r="F141" s="1" t="s">
        <v>271</v>
      </c>
      <c r="G141" s="1">
        <v>44892</v>
      </c>
      <c r="H141" s="1" t="s">
        <v>30</v>
      </c>
      <c r="I141" s="1" t="s">
        <v>31</v>
      </c>
      <c r="J141" s="1" t="s">
        <v>41</v>
      </c>
      <c r="K141" s="1">
        <v>60</v>
      </c>
      <c r="L141" s="1">
        <v>38</v>
      </c>
      <c r="M141" s="1">
        <v>40</v>
      </c>
      <c r="N141" s="2">
        <v>1670000000</v>
      </c>
      <c r="O141" s="1">
        <v>416800</v>
      </c>
      <c r="P141" s="1">
        <v>6700000</v>
      </c>
      <c r="Q141" s="1">
        <v>5000000</v>
      </c>
      <c r="R141" s="1">
        <v>80000000</v>
      </c>
      <c r="S141" s="1">
        <v>1200000</v>
      </c>
      <c r="T141" s="1">
        <v>2006</v>
      </c>
      <c r="U141" s="1" t="s">
        <v>50</v>
      </c>
      <c r="V141" s="1">
        <v>19</v>
      </c>
      <c r="W141" s="1">
        <v>28.1</v>
      </c>
      <c r="X141" s="1">
        <v>1370000000</v>
      </c>
      <c r="Y141" s="1">
        <v>5.36</v>
      </c>
      <c r="Z141" s="1">
        <v>471000000</v>
      </c>
      <c r="AA141" s="1">
        <v>20.593679999999999</v>
      </c>
      <c r="AB141" s="1">
        <v>78.962879999999998</v>
      </c>
    </row>
    <row r="142" spans="1:28">
      <c r="A142" s="1">
        <v>141</v>
      </c>
      <c r="B142" s="1" t="s">
        <v>272</v>
      </c>
      <c r="C142" s="1">
        <v>31900000</v>
      </c>
      <c r="D142" s="2">
        <v>27300000000</v>
      </c>
      <c r="E142" s="1" t="s">
        <v>29</v>
      </c>
      <c r="F142" s="1" t="s">
        <v>272</v>
      </c>
      <c r="G142" s="1">
        <v>4158</v>
      </c>
      <c r="H142" s="1" t="s">
        <v>68</v>
      </c>
      <c r="I142" s="1" t="s">
        <v>69</v>
      </c>
      <c r="J142" s="1" t="s">
        <v>29</v>
      </c>
      <c r="K142" s="1">
        <v>53</v>
      </c>
      <c r="L142" s="1" t="s">
        <v>39</v>
      </c>
      <c r="M142" s="1">
        <v>47</v>
      </c>
      <c r="N142" s="2">
        <v>233000000</v>
      </c>
      <c r="O142" s="1">
        <v>58400</v>
      </c>
      <c r="P142" s="1">
        <v>933600</v>
      </c>
      <c r="Q142" s="1">
        <v>700200</v>
      </c>
      <c r="R142" s="1">
        <v>11200000</v>
      </c>
      <c r="S142" s="1">
        <v>100000</v>
      </c>
      <c r="T142" s="1">
        <v>2006</v>
      </c>
      <c r="U142" s="1" t="s">
        <v>32</v>
      </c>
      <c r="V142" s="1">
        <v>18</v>
      </c>
      <c r="W142" s="1">
        <v>94.3</v>
      </c>
      <c r="X142" s="1">
        <v>51709098</v>
      </c>
      <c r="Y142" s="1">
        <v>4.1500000000000004</v>
      </c>
      <c r="Z142" s="1">
        <v>42106719</v>
      </c>
      <c r="AA142" s="1">
        <v>35.907760000000003</v>
      </c>
      <c r="AB142" s="1">
        <v>127.76690000000001</v>
      </c>
    </row>
    <row r="143" spans="1:28">
      <c r="A143" s="1">
        <v>142</v>
      </c>
      <c r="B143" s="1" t="s">
        <v>273</v>
      </c>
      <c r="C143" s="1">
        <v>31900000</v>
      </c>
      <c r="D143" s="2">
        <v>19400000000</v>
      </c>
      <c r="E143" s="1" t="s">
        <v>41</v>
      </c>
      <c r="F143" s="1" t="s">
        <v>273</v>
      </c>
      <c r="G143" s="1">
        <v>93311</v>
      </c>
      <c r="H143" s="1" t="s">
        <v>156</v>
      </c>
      <c r="I143" s="1" t="s">
        <v>157</v>
      </c>
      <c r="J143" s="1" t="s">
        <v>41</v>
      </c>
      <c r="K143" s="1">
        <v>129</v>
      </c>
      <c r="L143" s="1">
        <v>2</v>
      </c>
      <c r="M143" s="1">
        <v>41</v>
      </c>
      <c r="N143" s="2">
        <v>799000000</v>
      </c>
      <c r="O143" s="1">
        <v>199600</v>
      </c>
      <c r="P143" s="1">
        <v>3200000</v>
      </c>
      <c r="Q143" s="1">
        <v>2400000</v>
      </c>
      <c r="R143" s="1">
        <v>38300000</v>
      </c>
      <c r="S143" s="1">
        <v>500000</v>
      </c>
      <c r="T143" s="1">
        <v>2006</v>
      </c>
      <c r="U143" s="1" t="s">
        <v>115</v>
      </c>
      <c r="V143" s="1">
        <v>20</v>
      </c>
      <c r="W143" s="1">
        <v>35.5</v>
      </c>
      <c r="X143" s="1">
        <v>108000000</v>
      </c>
      <c r="Y143" s="1">
        <v>2.15</v>
      </c>
      <c r="Z143" s="1">
        <v>50975903</v>
      </c>
      <c r="AA143" s="1">
        <v>12.879720000000001</v>
      </c>
      <c r="AB143" s="1">
        <v>121.774</v>
      </c>
    </row>
    <row r="144" spans="1:28">
      <c r="A144" s="1">
        <v>143</v>
      </c>
      <c r="B144" s="1" t="s">
        <v>274</v>
      </c>
      <c r="C144" s="1">
        <v>31800000</v>
      </c>
      <c r="D144" s="2">
        <v>6760000000</v>
      </c>
      <c r="E144" s="1" t="s">
        <v>76</v>
      </c>
      <c r="F144" s="1" t="s">
        <v>274</v>
      </c>
      <c r="G144" s="1">
        <v>6734</v>
      </c>
      <c r="H144" s="1" t="s">
        <v>130</v>
      </c>
      <c r="I144" s="1" t="s">
        <v>131</v>
      </c>
      <c r="J144" s="1" t="s">
        <v>167</v>
      </c>
      <c r="K144" s="1">
        <v>884</v>
      </c>
      <c r="L144" s="1">
        <v>4</v>
      </c>
      <c r="M144" s="1">
        <v>4</v>
      </c>
      <c r="N144" s="1">
        <v>31455000</v>
      </c>
      <c r="O144" s="1">
        <v>7900</v>
      </c>
      <c r="P144" s="1">
        <v>125800</v>
      </c>
      <c r="Q144" s="1">
        <v>94400</v>
      </c>
      <c r="R144" s="1">
        <v>1500000</v>
      </c>
      <c r="S144" s="1" t="s">
        <v>39</v>
      </c>
      <c r="T144" s="1">
        <v>2017</v>
      </c>
      <c r="U144" s="1" t="s">
        <v>70</v>
      </c>
      <c r="V144" s="1">
        <v>1</v>
      </c>
      <c r="W144" s="1">
        <v>40.200000000000003</v>
      </c>
      <c r="X144" s="1">
        <v>126000000</v>
      </c>
      <c r="Y144" s="1">
        <v>3.42</v>
      </c>
      <c r="Z144" s="1">
        <v>103000000</v>
      </c>
      <c r="AA144" s="1">
        <v>23.634499999999999</v>
      </c>
      <c r="AB144" s="1">
        <v>-102.553</v>
      </c>
    </row>
    <row r="145" spans="1:28">
      <c r="A145" s="1">
        <v>144</v>
      </c>
      <c r="B145" s="1" t="s">
        <v>275</v>
      </c>
      <c r="C145" s="1">
        <v>31700000</v>
      </c>
      <c r="D145" s="2">
        <v>5710000000</v>
      </c>
      <c r="E145" s="1" t="s">
        <v>276</v>
      </c>
      <c r="F145" s="1" t="s">
        <v>275</v>
      </c>
      <c r="G145" s="1">
        <v>929</v>
      </c>
      <c r="H145" s="1" t="s">
        <v>30</v>
      </c>
      <c r="I145" s="1" t="s">
        <v>31</v>
      </c>
      <c r="J145" s="1" t="s">
        <v>277</v>
      </c>
      <c r="K145" s="1">
        <v>1132</v>
      </c>
      <c r="L145" s="1">
        <v>40</v>
      </c>
      <c r="M145" s="1">
        <v>1</v>
      </c>
      <c r="N145" s="2">
        <v>109000000</v>
      </c>
      <c r="O145" s="1">
        <v>27300</v>
      </c>
      <c r="P145" s="1">
        <v>436500</v>
      </c>
      <c r="Q145" s="1">
        <v>327400</v>
      </c>
      <c r="R145" s="1">
        <v>5200000</v>
      </c>
      <c r="S145" s="1">
        <v>500000</v>
      </c>
      <c r="T145" s="1">
        <v>2012</v>
      </c>
      <c r="U145" s="1" t="s">
        <v>70</v>
      </c>
      <c r="V145" s="1">
        <v>21</v>
      </c>
      <c r="W145" s="1">
        <v>28.1</v>
      </c>
      <c r="X145" s="1">
        <v>1370000000</v>
      </c>
      <c r="Y145" s="1">
        <v>5.36</v>
      </c>
      <c r="Z145" s="1">
        <v>471000000</v>
      </c>
      <c r="AA145" s="1">
        <v>20.593679999999999</v>
      </c>
      <c r="AB145" s="1">
        <v>78.962879999999998</v>
      </c>
    </row>
    <row r="146" spans="1:28">
      <c r="A146" s="1">
        <v>145</v>
      </c>
      <c r="B146" s="1" t="s">
        <v>278</v>
      </c>
      <c r="C146" s="1">
        <v>31700000</v>
      </c>
      <c r="D146" s="2">
        <v>16500000000</v>
      </c>
      <c r="E146" s="1" t="s">
        <v>29</v>
      </c>
      <c r="F146" s="1" t="s">
        <v>278</v>
      </c>
      <c r="G146" s="1">
        <v>6518</v>
      </c>
      <c r="H146" s="1" t="s">
        <v>30</v>
      </c>
      <c r="I146" s="1" t="s">
        <v>31</v>
      </c>
      <c r="J146" s="1" t="s">
        <v>29</v>
      </c>
      <c r="K146" s="1">
        <v>177</v>
      </c>
      <c r="L146" s="1">
        <v>39</v>
      </c>
      <c r="M146" s="1">
        <v>48</v>
      </c>
      <c r="N146" s="2">
        <v>113000000</v>
      </c>
      <c r="O146" s="1">
        <v>28200</v>
      </c>
      <c r="P146" s="1">
        <v>450600</v>
      </c>
      <c r="Q146" s="1">
        <v>337900</v>
      </c>
      <c r="R146" s="1">
        <v>5400000</v>
      </c>
      <c r="S146" s="1">
        <v>200000</v>
      </c>
      <c r="T146" s="1">
        <v>2012</v>
      </c>
      <c r="U146" s="1" t="s">
        <v>32</v>
      </c>
      <c r="V146" s="1">
        <v>15</v>
      </c>
      <c r="W146" s="1">
        <v>28.1</v>
      </c>
      <c r="X146" s="1">
        <v>1370000000</v>
      </c>
      <c r="Y146" s="1">
        <v>5.36</v>
      </c>
      <c r="Z146" s="1">
        <v>471000000</v>
      </c>
      <c r="AA146" s="1">
        <v>20.593679999999999</v>
      </c>
      <c r="AB146" s="1">
        <v>78.962879999999998</v>
      </c>
    </row>
    <row r="147" spans="1:28">
      <c r="A147" s="1">
        <v>146</v>
      </c>
      <c r="B147" s="1" t="s">
        <v>279</v>
      </c>
      <c r="C147" s="1">
        <v>31700000</v>
      </c>
      <c r="D147" s="2">
        <v>21000000000</v>
      </c>
      <c r="E147" s="1" t="s">
        <v>41</v>
      </c>
      <c r="F147" s="1" t="s">
        <v>279</v>
      </c>
      <c r="G147" s="1">
        <v>166</v>
      </c>
      <c r="H147" s="1" t="s">
        <v>36</v>
      </c>
      <c r="I147" s="1" t="s">
        <v>37</v>
      </c>
      <c r="J147" s="1" t="s">
        <v>41</v>
      </c>
      <c r="K147" s="1">
        <v>110</v>
      </c>
      <c r="L147" s="1">
        <v>41</v>
      </c>
      <c r="M147" s="1">
        <v>42</v>
      </c>
      <c r="N147" s="2">
        <v>153000000</v>
      </c>
      <c r="O147" s="1">
        <v>38300</v>
      </c>
      <c r="P147" s="1">
        <v>613100</v>
      </c>
      <c r="Q147" s="1">
        <v>459800</v>
      </c>
      <c r="R147" s="1">
        <v>7400000</v>
      </c>
      <c r="S147" s="1">
        <v>200000</v>
      </c>
      <c r="T147" s="1">
        <v>2018</v>
      </c>
      <c r="U147" s="1" t="s">
        <v>55</v>
      </c>
      <c r="V147" s="1">
        <v>5</v>
      </c>
      <c r="W147" s="1">
        <v>88.2</v>
      </c>
      <c r="X147" s="1">
        <v>328000000</v>
      </c>
      <c r="Y147" s="1">
        <v>14.7</v>
      </c>
      <c r="Z147" s="1">
        <v>271000000</v>
      </c>
      <c r="AA147" s="1">
        <v>37.090240000000001</v>
      </c>
      <c r="AB147" s="1">
        <v>-95.712900000000005</v>
      </c>
    </row>
    <row r="148" spans="1:28">
      <c r="A148" s="1">
        <v>147</v>
      </c>
      <c r="B148" s="1" t="s">
        <v>280</v>
      </c>
      <c r="C148" s="1">
        <v>31700000</v>
      </c>
      <c r="D148" s="2">
        <v>2930000000</v>
      </c>
      <c r="E148" s="1" t="s">
        <v>52</v>
      </c>
      <c r="F148" s="1" t="s">
        <v>280</v>
      </c>
      <c r="G148" s="1">
        <v>116</v>
      </c>
      <c r="H148" s="1" t="s">
        <v>36</v>
      </c>
      <c r="I148" s="1" t="s">
        <v>37</v>
      </c>
      <c r="J148" s="1" t="s">
        <v>38</v>
      </c>
      <c r="K148" s="1">
        <v>2986</v>
      </c>
      <c r="L148" s="1">
        <v>41</v>
      </c>
      <c r="M148" s="1">
        <v>12</v>
      </c>
      <c r="N148" s="1">
        <v>27022000</v>
      </c>
      <c r="O148" s="1">
        <v>6800</v>
      </c>
      <c r="P148" s="1">
        <v>108100</v>
      </c>
      <c r="Q148" s="1">
        <v>81100</v>
      </c>
      <c r="R148" s="1">
        <v>1300000</v>
      </c>
      <c r="S148" s="1">
        <v>200000</v>
      </c>
      <c r="T148" s="1">
        <v>2014</v>
      </c>
      <c r="U148" s="1" t="s">
        <v>42</v>
      </c>
      <c r="V148" s="1">
        <v>8</v>
      </c>
      <c r="W148" s="1">
        <v>88.2</v>
      </c>
      <c r="X148" s="1">
        <v>328000000</v>
      </c>
      <c r="Y148" s="1">
        <v>14.7</v>
      </c>
      <c r="Z148" s="1">
        <v>271000000</v>
      </c>
      <c r="AA148" s="1">
        <v>37.090240000000001</v>
      </c>
      <c r="AB148" s="1">
        <v>-95.712900000000005</v>
      </c>
    </row>
    <row r="149" spans="1:28">
      <c r="A149" s="1">
        <v>148</v>
      </c>
      <c r="B149" s="1" t="s">
        <v>281</v>
      </c>
      <c r="C149" s="1">
        <v>31600000</v>
      </c>
      <c r="D149" s="2">
        <v>11600000000</v>
      </c>
      <c r="E149" s="1" t="s">
        <v>41</v>
      </c>
      <c r="F149" s="1" t="s">
        <v>281</v>
      </c>
      <c r="G149" s="1">
        <v>1321</v>
      </c>
      <c r="H149" s="1" t="s">
        <v>36</v>
      </c>
      <c r="I149" s="1" t="s">
        <v>37</v>
      </c>
      <c r="J149" s="1" t="s">
        <v>41</v>
      </c>
      <c r="K149" s="1">
        <v>339</v>
      </c>
      <c r="L149" s="1">
        <v>42</v>
      </c>
      <c r="M149" s="1">
        <v>43</v>
      </c>
      <c r="N149" s="2">
        <v>312000000</v>
      </c>
      <c r="O149" s="1">
        <v>78000</v>
      </c>
      <c r="P149" s="1">
        <v>1200000</v>
      </c>
      <c r="Q149" s="1">
        <v>936300</v>
      </c>
      <c r="R149" s="1">
        <v>15000000</v>
      </c>
      <c r="S149" s="1">
        <v>400000</v>
      </c>
      <c r="T149" s="1">
        <v>2011</v>
      </c>
      <c r="U149" s="1" t="s">
        <v>61</v>
      </c>
      <c r="V149" s="1">
        <v>19</v>
      </c>
      <c r="W149" s="1">
        <v>88.2</v>
      </c>
      <c r="X149" s="1">
        <v>328000000</v>
      </c>
      <c r="Y149" s="1">
        <v>14.7</v>
      </c>
      <c r="Z149" s="1">
        <v>271000000</v>
      </c>
      <c r="AA149" s="1">
        <v>37.090240000000001</v>
      </c>
      <c r="AB149" s="1">
        <v>-95.712900000000005</v>
      </c>
    </row>
    <row r="150" spans="1:28">
      <c r="A150" s="1">
        <v>149</v>
      </c>
      <c r="B150" s="1" t="s">
        <v>282</v>
      </c>
      <c r="C150" s="1">
        <v>31600000</v>
      </c>
      <c r="D150" s="2">
        <v>26600000000</v>
      </c>
      <c r="E150" s="1" t="s">
        <v>29</v>
      </c>
      <c r="F150" s="1" t="s">
        <v>282</v>
      </c>
      <c r="G150" s="1">
        <v>204</v>
      </c>
      <c r="H150" s="1" t="s">
        <v>36</v>
      </c>
      <c r="I150" s="1" t="s">
        <v>37</v>
      </c>
      <c r="J150" s="1" t="s">
        <v>29</v>
      </c>
      <c r="K150" s="1">
        <v>63</v>
      </c>
      <c r="L150" s="1">
        <v>42</v>
      </c>
      <c r="M150" s="1">
        <v>49</v>
      </c>
      <c r="N150" s="2">
        <v>105000000</v>
      </c>
      <c r="O150" s="1">
        <v>26300</v>
      </c>
      <c r="P150" s="1">
        <v>420500</v>
      </c>
      <c r="Q150" s="1">
        <v>315400</v>
      </c>
      <c r="R150" s="1">
        <v>5000000</v>
      </c>
      <c r="S150" s="1" t="s">
        <v>39</v>
      </c>
      <c r="T150" s="1">
        <v>2009</v>
      </c>
      <c r="U150" s="1" t="s">
        <v>45</v>
      </c>
      <c r="V150" s="1">
        <v>26</v>
      </c>
      <c r="W150" s="1">
        <v>88.2</v>
      </c>
      <c r="X150" s="1">
        <v>328000000</v>
      </c>
      <c r="Y150" s="1">
        <v>14.7</v>
      </c>
      <c r="Z150" s="1">
        <v>271000000</v>
      </c>
      <c r="AA150" s="1">
        <v>37.090240000000001</v>
      </c>
      <c r="AB150" s="1">
        <v>-95.712900000000005</v>
      </c>
    </row>
    <row r="151" spans="1:28">
      <c r="A151" s="1">
        <v>150</v>
      </c>
      <c r="B151" s="1" t="s">
        <v>283</v>
      </c>
      <c r="C151" s="1">
        <v>31400000</v>
      </c>
      <c r="D151" s="2">
        <v>15200000000</v>
      </c>
      <c r="E151" s="1" t="s">
        <v>41</v>
      </c>
      <c r="F151" s="1" t="s">
        <v>284</v>
      </c>
      <c r="G151" s="1">
        <v>0</v>
      </c>
      <c r="H151" s="1" t="s">
        <v>139</v>
      </c>
      <c r="I151" s="1" t="s">
        <v>140</v>
      </c>
      <c r="J151" s="1" t="s">
        <v>39</v>
      </c>
      <c r="K151" s="1">
        <v>4057944</v>
      </c>
      <c r="L151" s="1" t="s">
        <v>39</v>
      </c>
      <c r="M151" s="1" t="s">
        <v>39</v>
      </c>
      <c r="N151" s="1" t="s">
        <v>39</v>
      </c>
      <c r="O151" s="1">
        <v>0</v>
      </c>
      <c r="P151" s="1">
        <v>0</v>
      </c>
      <c r="Q151" s="1">
        <v>0</v>
      </c>
      <c r="R151" s="1">
        <v>0</v>
      </c>
      <c r="S151" s="1" t="s">
        <v>39</v>
      </c>
      <c r="T151" s="1">
        <v>2006</v>
      </c>
      <c r="U151" s="1" t="s">
        <v>32</v>
      </c>
      <c r="V151" s="1">
        <v>31</v>
      </c>
      <c r="W151" s="1">
        <v>97</v>
      </c>
      <c r="X151" s="1">
        <v>3260314</v>
      </c>
      <c r="Y151" s="1">
        <v>6.2</v>
      </c>
      <c r="Z151" s="1">
        <v>3032092.02</v>
      </c>
      <c r="AA151" s="1">
        <v>18.200178000000001</v>
      </c>
      <c r="AB151" s="1">
        <v>-66.664512999999999</v>
      </c>
    </row>
    <row r="152" spans="1:28">
      <c r="A152" s="1">
        <v>151</v>
      </c>
      <c r="B152" s="1" t="s">
        <v>285</v>
      </c>
      <c r="C152" s="1">
        <v>31400000</v>
      </c>
      <c r="D152" s="2">
        <v>22900000000</v>
      </c>
      <c r="E152" s="1" t="s">
        <v>34</v>
      </c>
      <c r="F152" s="1" t="s">
        <v>285</v>
      </c>
      <c r="G152" s="1">
        <v>3589</v>
      </c>
      <c r="H152" s="1" t="s">
        <v>78</v>
      </c>
      <c r="I152" s="1" t="s">
        <v>79</v>
      </c>
      <c r="J152" s="1" t="s">
        <v>44</v>
      </c>
      <c r="K152" s="1">
        <v>91</v>
      </c>
      <c r="L152" s="1">
        <v>5</v>
      </c>
      <c r="M152" s="1">
        <v>11</v>
      </c>
      <c r="N152" s="2">
        <v>245000000</v>
      </c>
      <c r="O152" s="1">
        <v>61200</v>
      </c>
      <c r="P152" s="1">
        <v>979700</v>
      </c>
      <c r="Q152" s="1">
        <v>734800</v>
      </c>
      <c r="R152" s="1">
        <v>11800000</v>
      </c>
      <c r="S152" s="1">
        <v>300000</v>
      </c>
      <c r="T152" s="1">
        <v>2013</v>
      </c>
      <c r="U152" s="1" t="s">
        <v>105</v>
      </c>
      <c r="V152" s="1">
        <v>9</v>
      </c>
      <c r="W152" s="1">
        <v>60</v>
      </c>
      <c r="X152" s="1">
        <v>66834405</v>
      </c>
      <c r="Y152" s="1">
        <v>3.85</v>
      </c>
      <c r="Z152" s="1">
        <v>55908316</v>
      </c>
      <c r="AA152" s="1">
        <v>55.378050000000002</v>
      </c>
      <c r="AB152" s="1">
        <v>-3.4359700000000002</v>
      </c>
    </row>
    <row r="153" spans="1:28">
      <c r="A153" s="1">
        <v>152</v>
      </c>
      <c r="B153" s="1" t="s">
        <v>286</v>
      </c>
      <c r="C153" s="1">
        <v>31200000</v>
      </c>
      <c r="D153" s="2">
        <v>9670000000</v>
      </c>
      <c r="E153" s="1" t="s">
        <v>49</v>
      </c>
      <c r="F153" s="1" t="s">
        <v>286</v>
      </c>
      <c r="G153" s="1">
        <v>65</v>
      </c>
      <c r="H153" s="1" t="s">
        <v>287</v>
      </c>
      <c r="I153" s="1" t="s">
        <v>288</v>
      </c>
      <c r="J153" s="1" t="s">
        <v>154</v>
      </c>
      <c r="K153" s="1">
        <v>3361188</v>
      </c>
      <c r="L153" s="1">
        <v>522</v>
      </c>
      <c r="M153" s="1">
        <v>2270</v>
      </c>
      <c r="N153" s="1">
        <v>3589</v>
      </c>
      <c r="O153" s="1">
        <v>0.9</v>
      </c>
      <c r="P153" s="1">
        <v>14</v>
      </c>
      <c r="Q153" s="1">
        <v>11</v>
      </c>
      <c r="R153" s="1">
        <v>172</v>
      </c>
      <c r="S153" s="1">
        <v>100</v>
      </c>
      <c r="T153" s="1">
        <v>2018</v>
      </c>
      <c r="U153" s="1" t="s">
        <v>66</v>
      </c>
      <c r="V153" s="1">
        <v>16</v>
      </c>
      <c r="W153" s="1">
        <v>79.3</v>
      </c>
      <c r="X153" s="1">
        <v>28515829</v>
      </c>
      <c r="Y153" s="1">
        <v>8.8000000000000007</v>
      </c>
      <c r="Z153" s="1">
        <v>25162368</v>
      </c>
      <c r="AA153" s="1">
        <v>6.4237500000000001</v>
      </c>
      <c r="AB153" s="1">
        <v>-66.589699999999993</v>
      </c>
    </row>
    <row r="154" spans="1:28">
      <c r="A154" s="1">
        <v>153</v>
      </c>
      <c r="B154" s="1" t="s">
        <v>289</v>
      </c>
      <c r="C154" s="1">
        <v>31200000</v>
      </c>
      <c r="D154" s="2">
        <v>17100000000</v>
      </c>
      <c r="E154" s="1" t="s">
        <v>154</v>
      </c>
      <c r="F154" s="1" t="s">
        <v>289</v>
      </c>
      <c r="G154" s="1">
        <v>8976</v>
      </c>
      <c r="H154" s="1" t="s">
        <v>36</v>
      </c>
      <c r="I154" s="1" t="s">
        <v>37</v>
      </c>
      <c r="J154" s="1" t="s">
        <v>154</v>
      </c>
      <c r="K154" s="1">
        <v>166</v>
      </c>
      <c r="L154" s="1">
        <v>44</v>
      </c>
      <c r="M154" s="1">
        <v>6</v>
      </c>
      <c r="N154" s="1">
        <v>22511000</v>
      </c>
      <c r="O154" s="1">
        <v>0</v>
      </c>
      <c r="P154" s="1">
        <v>0</v>
      </c>
      <c r="Q154" s="1">
        <v>0</v>
      </c>
      <c r="R154" s="1">
        <v>0</v>
      </c>
      <c r="S154" s="1">
        <v>100000</v>
      </c>
      <c r="T154" s="1">
        <v>2006</v>
      </c>
      <c r="U154" s="1" t="s">
        <v>61</v>
      </c>
      <c r="V154" s="1">
        <v>8</v>
      </c>
      <c r="W154" s="1">
        <v>88.2</v>
      </c>
      <c r="X154" s="1">
        <v>328000000</v>
      </c>
      <c r="Y154" s="1">
        <v>14.7</v>
      </c>
      <c r="Z154" s="1">
        <v>271000000</v>
      </c>
      <c r="AA154" s="1">
        <v>37.090240000000001</v>
      </c>
      <c r="AB154" s="1">
        <v>-95.712900000000005</v>
      </c>
    </row>
    <row r="155" spans="1:28">
      <c r="A155" s="1">
        <v>154</v>
      </c>
      <c r="B155" s="1" t="s">
        <v>290</v>
      </c>
      <c r="C155" s="1">
        <v>31200000</v>
      </c>
      <c r="D155" s="2">
        <v>6190000000</v>
      </c>
      <c r="E155" s="1" t="s">
        <v>41</v>
      </c>
      <c r="F155" s="1" t="s">
        <v>290</v>
      </c>
      <c r="G155" s="1">
        <v>3027</v>
      </c>
      <c r="H155" s="1" t="s">
        <v>102</v>
      </c>
      <c r="I155" s="1" t="s">
        <v>103</v>
      </c>
      <c r="J155" s="1" t="s">
        <v>38</v>
      </c>
      <c r="K155" s="1">
        <v>997</v>
      </c>
      <c r="L155" s="1">
        <v>3</v>
      </c>
      <c r="M155" s="1">
        <v>12</v>
      </c>
      <c r="N155" s="2">
        <v>191000000</v>
      </c>
      <c r="O155" s="1">
        <v>47700</v>
      </c>
      <c r="P155" s="1">
        <v>762700</v>
      </c>
      <c r="Q155" s="1">
        <v>572000</v>
      </c>
      <c r="R155" s="1">
        <v>9200000</v>
      </c>
      <c r="S155" s="1">
        <v>1900000</v>
      </c>
      <c r="T155" s="1">
        <v>2015</v>
      </c>
      <c r="U155" s="1" t="s">
        <v>42</v>
      </c>
      <c r="V155" s="1">
        <v>17</v>
      </c>
      <c r="W155" s="1">
        <v>90</v>
      </c>
      <c r="X155" s="1">
        <v>44938712</v>
      </c>
      <c r="Y155" s="1">
        <v>9.7899999999999991</v>
      </c>
      <c r="Z155" s="1">
        <v>41339571</v>
      </c>
      <c r="AA155" s="1">
        <v>-38.4161</v>
      </c>
      <c r="AB155" s="1">
        <v>-63.616700000000002</v>
      </c>
    </row>
    <row r="156" spans="1:28">
      <c r="A156" s="1">
        <v>155</v>
      </c>
      <c r="B156" s="1" t="s">
        <v>291</v>
      </c>
      <c r="C156" s="1">
        <v>30700000</v>
      </c>
      <c r="D156" s="2">
        <v>16800000000</v>
      </c>
      <c r="E156" s="1" t="s">
        <v>29</v>
      </c>
      <c r="F156" s="1" t="s">
        <v>291</v>
      </c>
      <c r="G156" s="1">
        <v>92</v>
      </c>
      <c r="H156" s="1" t="s">
        <v>36</v>
      </c>
      <c r="I156" s="1" t="s">
        <v>37</v>
      </c>
      <c r="J156" s="1" t="s">
        <v>29</v>
      </c>
      <c r="K156" s="1">
        <v>169</v>
      </c>
      <c r="L156" s="1">
        <v>45</v>
      </c>
      <c r="M156" s="1">
        <v>50</v>
      </c>
      <c r="N156" s="2">
        <v>189000000</v>
      </c>
      <c r="O156" s="1">
        <v>47200</v>
      </c>
      <c r="P156" s="1">
        <v>755300</v>
      </c>
      <c r="Q156" s="1">
        <v>566500</v>
      </c>
      <c r="R156" s="1">
        <v>9100000</v>
      </c>
      <c r="S156" s="1">
        <v>100000</v>
      </c>
      <c r="T156" s="1">
        <v>2009</v>
      </c>
      <c r="U156" s="1" t="s">
        <v>73</v>
      </c>
      <c r="V156" s="1">
        <v>3</v>
      </c>
      <c r="W156" s="1">
        <v>88.2</v>
      </c>
      <c r="X156" s="1">
        <v>328000000</v>
      </c>
      <c r="Y156" s="1">
        <v>14.7</v>
      </c>
      <c r="Z156" s="1">
        <v>271000000</v>
      </c>
      <c r="AA156" s="1">
        <v>37.090240000000001</v>
      </c>
      <c r="AB156" s="1">
        <v>-95.712900000000005</v>
      </c>
    </row>
    <row r="157" spans="1:28">
      <c r="A157" s="1">
        <v>156</v>
      </c>
      <c r="B157" s="1" t="s">
        <v>292</v>
      </c>
      <c r="C157" s="1">
        <v>30700000</v>
      </c>
      <c r="D157" s="2">
        <v>12400000000</v>
      </c>
      <c r="E157" s="1" t="s">
        <v>39</v>
      </c>
      <c r="F157" s="1" t="s">
        <v>292</v>
      </c>
      <c r="G157" s="1">
        <v>578</v>
      </c>
      <c r="H157" s="1" t="s">
        <v>36</v>
      </c>
      <c r="I157" s="1" t="s">
        <v>37</v>
      </c>
      <c r="J157" s="1" t="s">
        <v>41</v>
      </c>
      <c r="K157" s="1">
        <v>313</v>
      </c>
      <c r="L157" s="1">
        <v>45</v>
      </c>
      <c r="M157" s="1">
        <v>45</v>
      </c>
      <c r="N157" s="2">
        <v>103000000</v>
      </c>
      <c r="O157" s="1">
        <v>25700</v>
      </c>
      <c r="P157" s="1">
        <v>412000</v>
      </c>
      <c r="Q157" s="1">
        <v>309000</v>
      </c>
      <c r="R157" s="1">
        <v>4900000</v>
      </c>
      <c r="S157" s="1">
        <v>200000</v>
      </c>
      <c r="T157" s="1">
        <v>2016</v>
      </c>
      <c r="U157" s="1" t="s">
        <v>115</v>
      </c>
      <c r="V157" s="1">
        <v>27</v>
      </c>
      <c r="W157" s="1">
        <v>88.2</v>
      </c>
      <c r="X157" s="1">
        <v>328000000</v>
      </c>
      <c r="Y157" s="1">
        <v>14.7</v>
      </c>
      <c r="Z157" s="1">
        <v>271000000</v>
      </c>
      <c r="AA157" s="1">
        <v>37.090240000000001</v>
      </c>
      <c r="AB157" s="1">
        <v>-95.712900000000005</v>
      </c>
    </row>
    <row r="158" spans="1:28">
      <c r="A158" s="1">
        <v>157</v>
      </c>
      <c r="B158" s="1" t="s">
        <v>293</v>
      </c>
      <c r="C158" s="1">
        <v>30700000</v>
      </c>
      <c r="D158" s="2">
        <v>3150000000</v>
      </c>
      <c r="E158" s="1" t="s">
        <v>154</v>
      </c>
      <c r="F158" s="1" t="s">
        <v>293</v>
      </c>
      <c r="G158" s="1">
        <v>67</v>
      </c>
      <c r="H158" s="1" t="s">
        <v>30</v>
      </c>
      <c r="I158" s="1" t="s">
        <v>31</v>
      </c>
      <c r="J158" s="1" t="s">
        <v>41</v>
      </c>
      <c r="K158" s="1">
        <v>2687</v>
      </c>
      <c r="L158" s="1">
        <v>41</v>
      </c>
      <c r="M158" s="1">
        <v>45</v>
      </c>
      <c r="N158" s="1">
        <v>31822000</v>
      </c>
      <c r="O158" s="1">
        <v>8000</v>
      </c>
      <c r="P158" s="1">
        <v>127300</v>
      </c>
      <c r="Q158" s="1">
        <v>95500</v>
      </c>
      <c r="R158" s="1">
        <v>1500000</v>
      </c>
      <c r="S158" s="1">
        <v>300000</v>
      </c>
      <c r="T158" s="1">
        <v>2016</v>
      </c>
      <c r="U158" s="1" t="s">
        <v>105</v>
      </c>
      <c r="V158" s="1">
        <v>20</v>
      </c>
      <c r="W158" s="1">
        <v>28.1</v>
      </c>
      <c r="X158" s="1">
        <v>1370000000</v>
      </c>
      <c r="Y158" s="1">
        <v>5.36</v>
      </c>
      <c r="Z158" s="1">
        <v>471000000</v>
      </c>
      <c r="AA158" s="1">
        <v>20.593679999999999</v>
      </c>
      <c r="AB158" s="1">
        <v>78.962879999999998</v>
      </c>
    </row>
    <row r="159" spans="1:28">
      <c r="A159" s="1">
        <v>158</v>
      </c>
      <c r="B159" s="1" t="s">
        <v>294</v>
      </c>
      <c r="C159" s="1">
        <v>30500000</v>
      </c>
      <c r="D159" s="2">
        <v>16700000000</v>
      </c>
      <c r="E159" s="1" t="s">
        <v>107</v>
      </c>
      <c r="F159" s="1" t="s">
        <v>294</v>
      </c>
      <c r="G159" s="1">
        <v>180092</v>
      </c>
      <c r="H159" s="1" t="s">
        <v>30</v>
      </c>
      <c r="I159" s="1" t="s">
        <v>31</v>
      </c>
      <c r="J159" s="1" t="s">
        <v>108</v>
      </c>
      <c r="K159" s="1">
        <v>168</v>
      </c>
      <c r="L159" s="1">
        <v>41</v>
      </c>
      <c r="M159" s="1">
        <v>4</v>
      </c>
      <c r="N159" s="2">
        <v>461000000</v>
      </c>
      <c r="O159" s="1">
        <v>115400</v>
      </c>
      <c r="P159" s="1">
        <v>1800000</v>
      </c>
      <c r="Q159" s="1">
        <v>1400000</v>
      </c>
      <c r="R159" s="1">
        <v>22200000</v>
      </c>
      <c r="S159" s="1">
        <v>600000</v>
      </c>
      <c r="T159" s="1">
        <v>2007</v>
      </c>
      <c r="U159" s="1" t="s">
        <v>70</v>
      </c>
      <c r="V159" s="1">
        <v>19</v>
      </c>
      <c r="W159" s="1">
        <v>28.1</v>
      </c>
      <c r="X159" s="1">
        <v>1370000000</v>
      </c>
      <c r="Y159" s="1">
        <v>5.36</v>
      </c>
      <c r="Z159" s="1">
        <v>471000000</v>
      </c>
      <c r="AA159" s="1">
        <v>20.593679999999999</v>
      </c>
      <c r="AB159" s="1">
        <v>78.962879999999998</v>
      </c>
    </row>
    <row r="160" spans="1:28">
      <c r="A160" s="1">
        <v>159</v>
      </c>
      <c r="B160" s="1" t="s">
        <v>295</v>
      </c>
      <c r="C160" s="1">
        <v>30500000</v>
      </c>
      <c r="D160" s="2">
        <v>4520000000</v>
      </c>
      <c r="E160" s="1" t="s">
        <v>52</v>
      </c>
      <c r="F160" s="1" t="s">
        <v>295</v>
      </c>
      <c r="G160" s="1">
        <v>641</v>
      </c>
      <c r="H160" s="1" t="s">
        <v>296</v>
      </c>
      <c r="I160" s="1" t="s">
        <v>297</v>
      </c>
      <c r="J160" s="1" t="s">
        <v>41</v>
      </c>
      <c r="K160" s="1">
        <v>1573</v>
      </c>
      <c r="L160" s="1">
        <v>1</v>
      </c>
      <c r="M160" s="1">
        <v>7</v>
      </c>
      <c r="N160" s="2">
        <v>158000000</v>
      </c>
      <c r="O160" s="1">
        <v>39500</v>
      </c>
      <c r="P160" s="1">
        <v>631600</v>
      </c>
      <c r="Q160" s="1">
        <v>473700</v>
      </c>
      <c r="R160" s="1">
        <v>7600000</v>
      </c>
      <c r="S160" s="1">
        <v>1300000</v>
      </c>
      <c r="T160" s="1">
        <v>2016</v>
      </c>
      <c r="U160" s="1" t="s">
        <v>80</v>
      </c>
      <c r="V160" s="1">
        <v>28</v>
      </c>
      <c r="W160" s="1">
        <v>54.4</v>
      </c>
      <c r="X160" s="1">
        <v>4207083</v>
      </c>
      <c r="Y160" s="1">
        <v>2.1800000000000002</v>
      </c>
      <c r="Z160" s="1">
        <v>4207083</v>
      </c>
      <c r="AA160" s="1">
        <v>29.31166</v>
      </c>
      <c r="AB160" s="1">
        <v>47.481769999999997</v>
      </c>
    </row>
    <row r="161" spans="1:28">
      <c r="A161" s="1">
        <v>160</v>
      </c>
      <c r="B161" s="1" t="s">
        <v>298</v>
      </c>
      <c r="C161" s="1">
        <v>30400000</v>
      </c>
      <c r="D161" s="2">
        <v>4330000000</v>
      </c>
      <c r="E161" s="1" t="s">
        <v>41</v>
      </c>
      <c r="F161" s="1" t="s">
        <v>298</v>
      </c>
      <c r="G161" s="1">
        <v>2197</v>
      </c>
      <c r="H161" s="1" t="s">
        <v>243</v>
      </c>
      <c r="I161" s="1" t="s">
        <v>244</v>
      </c>
      <c r="J161" s="1" t="s">
        <v>41</v>
      </c>
      <c r="K161" s="1">
        <v>1701</v>
      </c>
      <c r="L161" s="1">
        <v>4</v>
      </c>
      <c r="M161" s="1">
        <v>46</v>
      </c>
      <c r="N161" s="1">
        <v>21440000</v>
      </c>
      <c r="O161" s="1">
        <v>5400</v>
      </c>
      <c r="P161" s="1">
        <v>85800</v>
      </c>
      <c r="Q161" s="1">
        <v>64300</v>
      </c>
      <c r="R161" s="1">
        <v>1000000</v>
      </c>
      <c r="S161" s="1" t="s">
        <v>39</v>
      </c>
      <c r="T161" s="1">
        <v>2014</v>
      </c>
      <c r="U161" s="1" t="s">
        <v>61</v>
      </c>
      <c r="V161" s="1">
        <v>26</v>
      </c>
      <c r="W161" s="1">
        <v>36.299999999999997</v>
      </c>
      <c r="X161" s="1">
        <v>270000000</v>
      </c>
      <c r="Y161" s="1">
        <v>4.6900000000000004</v>
      </c>
      <c r="Z161" s="1">
        <v>152000000</v>
      </c>
      <c r="AA161" s="1">
        <v>-0.78927999999999998</v>
      </c>
      <c r="AB161" s="1">
        <v>113.9213</v>
      </c>
    </row>
    <row r="162" spans="1:28">
      <c r="A162" s="1">
        <v>161</v>
      </c>
      <c r="B162" s="1" t="s">
        <v>299</v>
      </c>
      <c r="C162" s="1">
        <v>30400000</v>
      </c>
      <c r="D162" s="2">
        <v>14000000000</v>
      </c>
      <c r="E162" s="1" t="s">
        <v>29</v>
      </c>
      <c r="F162" s="1" t="s">
        <v>299</v>
      </c>
      <c r="G162" s="1">
        <v>2725</v>
      </c>
      <c r="H162" s="1" t="s">
        <v>36</v>
      </c>
      <c r="I162" s="1" t="s">
        <v>37</v>
      </c>
      <c r="J162" s="1" t="s">
        <v>29</v>
      </c>
      <c r="K162" s="1">
        <v>255</v>
      </c>
      <c r="L162" s="1">
        <v>46</v>
      </c>
      <c r="M162" s="1">
        <v>51</v>
      </c>
      <c r="N162" s="1">
        <v>45822000</v>
      </c>
      <c r="O162" s="1">
        <v>11500</v>
      </c>
      <c r="P162" s="1">
        <v>183300</v>
      </c>
      <c r="Q162" s="1">
        <v>137500</v>
      </c>
      <c r="R162" s="1">
        <v>2200000</v>
      </c>
      <c r="S162" s="1" t="s">
        <v>39</v>
      </c>
      <c r="T162" s="1">
        <v>2012</v>
      </c>
      <c r="U162" s="1" t="s">
        <v>45</v>
      </c>
      <c r="V162" s="1">
        <v>23</v>
      </c>
      <c r="W162" s="1">
        <v>88.2</v>
      </c>
      <c r="X162" s="1">
        <v>328000000</v>
      </c>
      <c r="Y162" s="1">
        <v>14.7</v>
      </c>
      <c r="Z162" s="1">
        <v>271000000</v>
      </c>
      <c r="AA162" s="1">
        <v>37.090240000000001</v>
      </c>
      <c r="AB162" s="1">
        <v>-95.712900000000005</v>
      </c>
    </row>
    <row r="163" spans="1:28">
      <c r="A163" s="1">
        <v>162</v>
      </c>
      <c r="B163" s="1" t="s">
        <v>300</v>
      </c>
      <c r="C163" s="1">
        <v>30400000</v>
      </c>
      <c r="D163" s="2">
        <v>18000000000</v>
      </c>
      <c r="E163" s="1" t="s">
        <v>39</v>
      </c>
      <c r="F163" s="1" t="s">
        <v>300</v>
      </c>
      <c r="G163" s="1">
        <v>532</v>
      </c>
      <c r="H163" s="1" t="s">
        <v>36</v>
      </c>
      <c r="I163" s="1" t="s">
        <v>37</v>
      </c>
      <c r="J163" s="1" t="s">
        <v>41</v>
      </c>
      <c r="K163" s="1">
        <v>147</v>
      </c>
      <c r="L163" s="1">
        <v>46</v>
      </c>
      <c r="M163" s="1">
        <v>46</v>
      </c>
      <c r="N163" s="2">
        <v>123000000</v>
      </c>
      <c r="O163" s="1">
        <v>30700</v>
      </c>
      <c r="P163" s="1">
        <v>491700</v>
      </c>
      <c r="Q163" s="1">
        <v>368800</v>
      </c>
      <c r="R163" s="1">
        <v>5900000</v>
      </c>
      <c r="S163" s="1">
        <v>300000</v>
      </c>
      <c r="T163" s="1">
        <v>2018</v>
      </c>
      <c r="U163" s="1" t="s">
        <v>115</v>
      </c>
      <c r="V163" s="1">
        <v>3</v>
      </c>
      <c r="W163" s="1">
        <v>88.2</v>
      </c>
      <c r="X163" s="1">
        <v>328000000</v>
      </c>
      <c r="Y163" s="1">
        <v>14.7</v>
      </c>
      <c r="Z163" s="1">
        <v>271000000</v>
      </c>
      <c r="AA163" s="1">
        <v>37.090240000000001</v>
      </c>
      <c r="AB163" s="1">
        <v>-95.712900000000005</v>
      </c>
    </row>
    <row r="164" spans="1:28">
      <c r="A164" s="1">
        <v>163</v>
      </c>
      <c r="B164" s="1" t="s">
        <v>301</v>
      </c>
      <c r="C164" s="1">
        <v>30300000</v>
      </c>
      <c r="D164" s="2">
        <v>13500000000</v>
      </c>
      <c r="E164" s="1" t="s">
        <v>41</v>
      </c>
      <c r="F164" s="1" t="s">
        <v>301</v>
      </c>
      <c r="G164" s="1">
        <v>223</v>
      </c>
      <c r="H164" s="1" t="s">
        <v>36</v>
      </c>
      <c r="I164" s="1" t="s">
        <v>37</v>
      </c>
      <c r="J164" s="1" t="s">
        <v>41</v>
      </c>
      <c r="K164" s="1">
        <v>269</v>
      </c>
      <c r="L164" s="1">
        <v>47</v>
      </c>
      <c r="M164" s="1">
        <v>47</v>
      </c>
      <c r="N164" s="1">
        <v>22724000</v>
      </c>
      <c r="O164" s="1">
        <v>5700</v>
      </c>
      <c r="P164" s="1">
        <v>90900</v>
      </c>
      <c r="Q164" s="1">
        <v>68200</v>
      </c>
      <c r="R164" s="1">
        <v>1100000</v>
      </c>
      <c r="S164" s="1" t="s">
        <v>39</v>
      </c>
      <c r="T164" s="1">
        <v>2012</v>
      </c>
      <c r="U164" s="1" t="s">
        <v>42</v>
      </c>
      <c r="V164" s="1">
        <v>21</v>
      </c>
      <c r="W164" s="1">
        <v>88.2</v>
      </c>
      <c r="X164" s="1">
        <v>328000000</v>
      </c>
      <c r="Y164" s="1">
        <v>14.7</v>
      </c>
      <c r="Z164" s="1">
        <v>271000000</v>
      </c>
      <c r="AA164" s="1">
        <v>37.090240000000001</v>
      </c>
      <c r="AB164" s="1">
        <v>-95.712900000000005</v>
      </c>
    </row>
    <row r="165" spans="1:28">
      <c r="A165" s="1">
        <v>164</v>
      </c>
      <c r="B165" s="1" t="s">
        <v>302</v>
      </c>
      <c r="C165" s="1">
        <v>30200000</v>
      </c>
      <c r="D165" s="2">
        <v>14200000000</v>
      </c>
      <c r="E165" s="1" t="s">
        <v>29</v>
      </c>
      <c r="F165" s="1" t="s">
        <v>302</v>
      </c>
      <c r="G165" s="1">
        <v>15</v>
      </c>
      <c r="H165" s="1" t="s">
        <v>78</v>
      </c>
      <c r="I165" s="1" t="s">
        <v>79</v>
      </c>
      <c r="J165" s="1" t="s">
        <v>29</v>
      </c>
      <c r="K165" s="1">
        <v>248</v>
      </c>
      <c r="L165" s="1">
        <v>6</v>
      </c>
      <c r="M165" s="1">
        <v>53</v>
      </c>
      <c r="N165" s="2">
        <v>137000000</v>
      </c>
      <c r="O165" s="1">
        <v>34300</v>
      </c>
      <c r="P165" s="1">
        <v>548400</v>
      </c>
      <c r="Q165" s="1">
        <v>411300</v>
      </c>
      <c r="R165" s="1">
        <v>6600000</v>
      </c>
      <c r="S165" s="1">
        <v>100000</v>
      </c>
      <c r="T165" s="1">
        <v>2008</v>
      </c>
      <c r="U165" s="1" t="s">
        <v>55</v>
      </c>
      <c r="V165" s="1">
        <v>4</v>
      </c>
      <c r="W165" s="1">
        <v>60</v>
      </c>
      <c r="X165" s="1">
        <v>66834405</v>
      </c>
      <c r="Y165" s="1">
        <v>3.85</v>
      </c>
      <c r="Z165" s="1">
        <v>55908316</v>
      </c>
      <c r="AA165" s="1">
        <v>55.378050000000002</v>
      </c>
      <c r="AB165" s="1">
        <v>-3.4359700000000002</v>
      </c>
    </row>
    <row r="166" spans="1:28">
      <c r="A166" s="1">
        <v>165</v>
      </c>
      <c r="B166" s="1" t="s">
        <v>303</v>
      </c>
      <c r="C166" s="1">
        <v>30200000</v>
      </c>
      <c r="D166" s="2">
        <v>15200000000</v>
      </c>
      <c r="E166" s="1" t="s">
        <v>154</v>
      </c>
      <c r="F166" s="1" t="s">
        <v>304</v>
      </c>
      <c r="G166" s="1">
        <v>2</v>
      </c>
      <c r="H166" s="1" t="s">
        <v>36</v>
      </c>
      <c r="I166" s="1" t="s">
        <v>37</v>
      </c>
      <c r="J166" s="1" t="s">
        <v>41</v>
      </c>
      <c r="K166" s="1">
        <v>4057345</v>
      </c>
      <c r="L166" s="1">
        <v>7736</v>
      </c>
      <c r="M166" s="1">
        <v>6776</v>
      </c>
      <c r="N166" s="1" t="s">
        <v>39</v>
      </c>
      <c r="O166" s="1">
        <v>0</v>
      </c>
      <c r="P166" s="1">
        <v>0</v>
      </c>
      <c r="Q166" s="1">
        <v>0</v>
      </c>
      <c r="R166" s="1">
        <v>0</v>
      </c>
      <c r="S166" s="1" t="s">
        <v>39</v>
      </c>
      <c r="T166" s="1">
        <v>2008</v>
      </c>
      <c r="U166" s="1" t="s">
        <v>70</v>
      </c>
      <c r="V166" s="1">
        <v>27</v>
      </c>
      <c r="W166" s="1">
        <v>88.2</v>
      </c>
      <c r="X166" s="1">
        <v>328000000</v>
      </c>
      <c r="Y166" s="1">
        <v>14.7</v>
      </c>
      <c r="Z166" s="1">
        <v>271000000</v>
      </c>
      <c r="AA166" s="1">
        <v>37.090240000000001</v>
      </c>
      <c r="AB166" s="1">
        <v>-95.712900000000005</v>
      </c>
    </row>
    <row r="167" spans="1:28">
      <c r="A167" s="1">
        <v>166</v>
      </c>
      <c r="B167" s="1" t="s">
        <v>305</v>
      </c>
      <c r="C167" s="1">
        <v>30200000</v>
      </c>
      <c r="D167" s="2">
        <v>27700000000</v>
      </c>
      <c r="E167" s="1" t="s">
        <v>41</v>
      </c>
      <c r="F167" s="1" t="s">
        <v>305</v>
      </c>
      <c r="G167" s="1">
        <v>3254</v>
      </c>
      <c r="H167" s="1" t="s">
        <v>306</v>
      </c>
      <c r="I167" s="1" t="s">
        <v>307</v>
      </c>
      <c r="J167" s="1" t="s">
        <v>29</v>
      </c>
      <c r="K167" s="1">
        <v>51</v>
      </c>
      <c r="L167" s="1">
        <v>1</v>
      </c>
      <c r="M167" s="1">
        <v>52</v>
      </c>
      <c r="N167" s="2">
        <v>116000000</v>
      </c>
      <c r="O167" s="1">
        <v>29100</v>
      </c>
      <c r="P167" s="1">
        <v>465700</v>
      </c>
      <c r="Q167" s="1">
        <v>349300</v>
      </c>
      <c r="R167" s="1">
        <v>5600000</v>
      </c>
      <c r="S167" s="1">
        <v>100000</v>
      </c>
      <c r="T167" s="1">
        <v>2008</v>
      </c>
      <c r="U167" s="1" t="s">
        <v>115</v>
      </c>
      <c r="V167" s="1">
        <v>24</v>
      </c>
      <c r="W167" s="1">
        <v>34.4</v>
      </c>
      <c r="X167" s="1">
        <v>10101694</v>
      </c>
      <c r="Y167" s="1">
        <v>14.72</v>
      </c>
      <c r="Z167" s="1">
        <v>9213048</v>
      </c>
      <c r="AA167" s="1">
        <v>30.585159999999998</v>
      </c>
      <c r="AB167" s="1">
        <v>36.238410000000002</v>
      </c>
    </row>
    <row r="168" spans="1:28">
      <c r="A168" s="1">
        <v>167</v>
      </c>
      <c r="B168" s="1" t="s">
        <v>308</v>
      </c>
      <c r="C168" s="1">
        <v>30100000</v>
      </c>
      <c r="D168" s="2">
        <v>7280000000</v>
      </c>
      <c r="E168" s="1" t="s">
        <v>52</v>
      </c>
      <c r="F168" s="1" t="s">
        <v>309</v>
      </c>
      <c r="G168" s="1">
        <v>0</v>
      </c>
      <c r="H168" s="1" t="s">
        <v>243</v>
      </c>
      <c r="I168" s="1" t="s">
        <v>244</v>
      </c>
      <c r="J168" s="1" t="s">
        <v>39</v>
      </c>
      <c r="K168" s="1">
        <v>4057944</v>
      </c>
      <c r="L168" s="1" t="s">
        <v>39</v>
      </c>
      <c r="M168" s="1" t="s">
        <v>39</v>
      </c>
      <c r="N168" s="1" t="s">
        <v>39</v>
      </c>
      <c r="O168" s="1">
        <v>0</v>
      </c>
      <c r="P168" s="1">
        <v>0</v>
      </c>
      <c r="Q168" s="1">
        <v>0</v>
      </c>
      <c r="R168" s="1">
        <v>0</v>
      </c>
      <c r="S168" s="1">
        <v>6</v>
      </c>
      <c r="T168" s="1">
        <v>2006</v>
      </c>
      <c r="U168" s="1" t="s">
        <v>73</v>
      </c>
      <c r="V168" s="1">
        <v>10</v>
      </c>
      <c r="W168" s="1">
        <v>36.299999999999997</v>
      </c>
      <c r="X168" s="1">
        <v>270000000</v>
      </c>
      <c r="Y168" s="1">
        <v>4.6900000000000004</v>
      </c>
      <c r="Z168" s="1">
        <v>152000000</v>
      </c>
      <c r="AA168" s="1">
        <v>-0.78927999999999998</v>
      </c>
      <c r="AB168" s="1">
        <v>113.9213</v>
      </c>
    </row>
    <row r="169" spans="1:28">
      <c r="A169" s="1">
        <v>168</v>
      </c>
      <c r="B169" s="1" t="s">
        <v>310</v>
      </c>
      <c r="C169" s="1">
        <v>30100000</v>
      </c>
      <c r="D169" s="2">
        <v>19600000000</v>
      </c>
      <c r="E169" s="1" t="s">
        <v>29</v>
      </c>
      <c r="F169" s="1" t="s">
        <v>310</v>
      </c>
      <c r="G169" s="1">
        <v>11501</v>
      </c>
      <c r="H169" s="1" t="s">
        <v>311</v>
      </c>
      <c r="I169" s="1" t="s">
        <v>312</v>
      </c>
      <c r="J169" s="1" t="s">
        <v>29</v>
      </c>
      <c r="K169" s="1">
        <v>127</v>
      </c>
      <c r="L169" s="1">
        <v>1</v>
      </c>
      <c r="M169" s="1">
        <v>54</v>
      </c>
      <c r="N169" s="2">
        <v>100000000</v>
      </c>
      <c r="O169" s="1">
        <v>25000</v>
      </c>
      <c r="P169" s="1">
        <v>400200</v>
      </c>
      <c r="Q169" s="1">
        <v>300100</v>
      </c>
      <c r="R169" s="1">
        <v>4800000</v>
      </c>
      <c r="S169" s="1">
        <v>100000</v>
      </c>
      <c r="T169" s="1">
        <v>2007</v>
      </c>
      <c r="U169" s="1" t="s">
        <v>80</v>
      </c>
      <c r="V169" s="1">
        <v>12</v>
      </c>
      <c r="W169" s="1">
        <v>85</v>
      </c>
      <c r="X169" s="1">
        <v>17332850</v>
      </c>
      <c r="Y169" s="1">
        <v>3.2</v>
      </c>
      <c r="Z169" s="1">
        <v>15924729</v>
      </c>
      <c r="AA169" s="1">
        <v>52.132629999999999</v>
      </c>
      <c r="AB169" s="1">
        <v>5.2912660000000002</v>
      </c>
    </row>
    <row r="170" spans="1:28">
      <c r="A170" s="1">
        <v>169</v>
      </c>
      <c r="B170" s="1" t="s">
        <v>313</v>
      </c>
      <c r="C170" s="1">
        <v>30100000</v>
      </c>
      <c r="D170" s="2">
        <v>22600000000</v>
      </c>
      <c r="E170" s="1" t="s">
        <v>44</v>
      </c>
      <c r="F170" s="1" t="s">
        <v>313</v>
      </c>
      <c r="G170" s="1">
        <v>1349</v>
      </c>
      <c r="H170" s="1" t="s">
        <v>36</v>
      </c>
      <c r="I170" s="1" t="s">
        <v>37</v>
      </c>
      <c r="J170" s="1" t="s">
        <v>44</v>
      </c>
      <c r="K170" s="1">
        <v>95</v>
      </c>
      <c r="L170" s="1">
        <v>49</v>
      </c>
      <c r="M170" s="1">
        <v>12</v>
      </c>
      <c r="N170" s="2">
        <v>108000000</v>
      </c>
      <c r="O170" s="1">
        <v>26900</v>
      </c>
      <c r="P170" s="1">
        <v>430100</v>
      </c>
      <c r="Q170" s="1">
        <v>322600</v>
      </c>
      <c r="R170" s="1">
        <v>5200000</v>
      </c>
      <c r="S170" s="1" t="s">
        <v>39</v>
      </c>
      <c r="T170" s="1">
        <v>2015</v>
      </c>
      <c r="U170" s="1" t="s">
        <v>66</v>
      </c>
      <c r="V170" s="1">
        <v>14</v>
      </c>
      <c r="W170" s="1">
        <v>88.2</v>
      </c>
      <c r="X170" s="1">
        <v>328000000</v>
      </c>
      <c r="Y170" s="1">
        <v>14.7</v>
      </c>
      <c r="Z170" s="1">
        <v>271000000</v>
      </c>
      <c r="AA170" s="1">
        <v>37.090240000000001</v>
      </c>
      <c r="AB170" s="1">
        <v>-95.712900000000005</v>
      </c>
    </row>
    <row r="171" spans="1:28">
      <c r="A171" s="1">
        <v>170</v>
      </c>
      <c r="B171" s="1" t="s">
        <v>314</v>
      </c>
      <c r="C171" s="1">
        <v>30100000</v>
      </c>
      <c r="D171" s="2">
        <v>16200000000</v>
      </c>
      <c r="E171" s="1" t="s">
        <v>52</v>
      </c>
      <c r="F171" s="1" t="s">
        <v>314</v>
      </c>
      <c r="G171" s="1">
        <v>5114</v>
      </c>
      <c r="H171" s="1" t="s">
        <v>315</v>
      </c>
      <c r="I171" s="1" t="s">
        <v>316</v>
      </c>
      <c r="J171" s="1" t="s">
        <v>38</v>
      </c>
      <c r="K171" s="1">
        <v>183</v>
      </c>
      <c r="L171" s="1">
        <v>2</v>
      </c>
      <c r="M171" s="1">
        <v>14</v>
      </c>
      <c r="N171" s="1">
        <v>40425000</v>
      </c>
      <c r="O171" s="1">
        <v>10100</v>
      </c>
      <c r="P171" s="1">
        <v>161700</v>
      </c>
      <c r="Q171" s="1">
        <v>121300</v>
      </c>
      <c r="R171" s="1">
        <v>1900000</v>
      </c>
      <c r="S171" s="1">
        <v>100000</v>
      </c>
      <c r="T171" s="1">
        <v>2007</v>
      </c>
      <c r="U171" s="1" t="s">
        <v>42</v>
      </c>
      <c r="V171" s="1">
        <v>24</v>
      </c>
      <c r="W171" s="1">
        <v>74.680000000000007</v>
      </c>
      <c r="X171" s="1">
        <v>5056935</v>
      </c>
      <c r="Y171" s="1">
        <v>4.0999999999999996</v>
      </c>
      <c r="Z171" s="1">
        <v>3264982</v>
      </c>
      <c r="AA171" s="1">
        <v>53.350140000000003</v>
      </c>
      <c r="AB171" s="1">
        <v>-6.2661550000000004</v>
      </c>
    </row>
    <row r="172" spans="1:28">
      <c r="A172" s="1">
        <v>171</v>
      </c>
      <c r="B172" s="1" t="s">
        <v>317</v>
      </c>
      <c r="C172" s="1">
        <v>30000000</v>
      </c>
      <c r="D172" s="2">
        <v>12800000000</v>
      </c>
      <c r="E172" s="1" t="s">
        <v>29</v>
      </c>
      <c r="F172" s="1" t="s">
        <v>317</v>
      </c>
      <c r="G172" s="1">
        <v>133</v>
      </c>
      <c r="H172" s="1" t="s">
        <v>84</v>
      </c>
      <c r="I172" s="1" t="s">
        <v>85</v>
      </c>
      <c r="J172" s="1" t="s">
        <v>29</v>
      </c>
      <c r="K172" s="1">
        <v>295</v>
      </c>
      <c r="L172" s="1">
        <v>4</v>
      </c>
      <c r="M172" s="1">
        <v>55</v>
      </c>
      <c r="N172" s="1">
        <v>88749000</v>
      </c>
      <c r="O172" s="1">
        <v>22200</v>
      </c>
      <c r="P172" s="1">
        <v>355000</v>
      </c>
      <c r="Q172" s="1">
        <v>266200</v>
      </c>
      <c r="R172" s="1">
        <v>4300000</v>
      </c>
      <c r="S172" s="1" t="s">
        <v>39</v>
      </c>
      <c r="T172" s="1">
        <v>2011</v>
      </c>
      <c r="U172" s="1" t="s">
        <v>61</v>
      </c>
      <c r="V172" s="1">
        <v>19</v>
      </c>
      <c r="W172" s="1">
        <v>68.900000000000006</v>
      </c>
      <c r="X172" s="1">
        <v>36991981</v>
      </c>
      <c r="Y172" s="1">
        <v>5.56</v>
      </c>
      <c r="Z172" s="1">
        <v>30628482</v>
      </c>
      <c r="AA172" s="1">
        <v>56.130369999999999</v>
      </c>
      <c r="AB172" s="1">
        <v>-106.34699999999999</v>
      </c>
    </row>
    <row r="173" spans="1:28">
      <c r="A173" s="1">
        <v>172</v>
      </c>
      <c r="B173" s="1" t="s">
        <v>318</v>
      </c>
      <c r="C173" s="1">
        <v>29800000</v>
      </c>
      <c r="D173" s="2">
        <v>4460000000</v>
      </c>
      <c r="E173" s="1" t="s">
        <v>154</v>
      </c>
      <c r="F173" s="1" t="s">
        <v>318</v>
      </c>
      <c r="G173" s="1">
        <v>151</v>
      </c>
      <c r="H173" s="1" t="s">
        <v>30</v>
      </c>
      <c r="I173" s="1" t="s">
        <v>31</v>
      </c>
      <c r="J173" s="1" t="s">
        <v>154</v>
      </c>
      <c r="K173" s="1">
        <v>1622</v>
      </c>
      <c r="L173" s="1">
        <v>42</v>
      </c>
      <c r="M173" s="1">
        <v>8</v>
      </c>
      <c r="N173" s="1">
        <v>26171000</v>
      </c>
      <c r="O173" s="1">
        <v>6500</v>
      </c>
      <c r="P173" s="1">
        <v>104700</v>
      </c>
      <c r="Q173" s="1">
        <v>78500</v>
      </c>
      <c r="R173" s="1">
        <v>1300000</v>
      </c>
      <c r="S173" s="1">
        <v>100000</v>
      </c>
      <c r="T173" s="1">
        <v>2009</v>
      </c>
      <c r="U173" s="1" t="s">
        <v>80</v>
      </c>
      <c r="V173" s="1">
        <v>6</v>
      </c>
      <c r="W173" s="1">
        <v>28.1</v>
      </c>
      <c r="X173" s="1">
        <v>1370000000</v>
      </c>
      <c r="Y173" s="1">
        <v>5.36</v>
      </c>
      <c r="Z173" s="1">
        <v>471000000</v>
      </c>
      <c r="AA173" s="1">
        <v>20.593679999999999</v>
      </c>
      <c r="AB173" s="1">
        <v>78.962879999999998</v>
      </c>
    </row>
    <row r="174" spans="1:28">
      <c r="A174" s="1">
        <v>173</v>
      </c>
      <c r="B174" s="1" t="s">
        <v>319</v>
      </c>
      <c r="C174" s="1">
        <v>29600000</v>
      </c>
      <c r="D174" s="2">
        <v>17200000000</v>
      </c>
      <c r="E174" s="1" t="s">
        <v>29</v>
      </c>
      <c r="F174" s="1" t="s">
        <v>319</v>
      </c>
      <c r="G174" s="1">
        <v>4903</v>
      </c>
      <c r="H174" s="1" t="s">
        <v>36</v>
      </c>
      <c r="I174" s="1" t="s">
        <v>37</v>
      </c>
      <c r="J174" s="1" t="s">
        <v>29</v>
      </c>
      <c r="K174" s="1">
        <v>165</v>
      </c>
      <c r="L174" s="1">
        <v>50</v>
      </c>
      <c r="M174" s="1">
        <v>56</v>
      </c>
      <c r="N174" s="1">
        <v>81884000</v>
      </c>
      <c r="O174" s="1">
        <v>20500</v>
      </c>
      <c r="P174" s="1">
        <v>327500</v>
      </c>
      <c r="Q174" s="1">
        <v>245700</v>
      </c>
      <c r="R174" s="1">
        <v>3900000</v>
      </c>
      <c r="S174" s="1" t="s">
        <v>39</v>
      </c>
      <c r="T174" s="1">
        <v>2006</v>
      </c>
      <c r="U174" s="1" t="s">
        <v>105</v>
      </c>
      <c r="V174" s="1">
        <v>24</v>
      </c>
      <c r="W174" s="1">
        <v>88.2</v>
      </c>
      <c r="X174" s="1">
        <v>328000000</v>
      </c>
      <c r="Y174" s="1">
        <v>14.7</v>
      </c>
      <c r="Z174" s="1">
        <v>271000000</v>
      </c>
      <c r="AA174" s="1">
        <v>37.090240000000001</v>
      </c>
      <c r="AB174" s="1">
        <v>-95.712900000000005</v>
      </c>
    </row>
    <row r="175" spans="1:28">
      <c r="A175" s="1">
        <v>174</v>
      </c>
      <c r="B175" s="1" t="s">
        <v>320</v>
      </c>
      <c r="C175" s="1">
        <v>29300000</v>
      </c>
      <c r="D175" s="1">
        <v>0</v>
      </c>
      <c r="E175" s="1" t="s">
        <v>39</v>
      </c>
      <c r="F175" s="1" t="s">
        <v>321</v>
      </c>
      <c r="G175" s="1">
        <v>3</v>
      </c>
      <c r="H175" s="1" t="s">
        <v>36</v>
      </c>
      <c r="I175" s="1" t="s">
        <v>37</v>
      </c>
      <c r="J175" s="1" t="s">
        <v>44</v>
      </c>
      <c r="K175" s="1">
        <v>4019724</v>
      </c>
      <c r="L175" s="1" t="s">
        <v>39</v>
      </c>
      <c r="M175" s="1">
        <v>4847</v>
      </c>
      <c r="N175" s="1">
        <v>1</v>
      </c>
      <c r="O175" s="1">
        <v>0</v>
      </c>
      <c r="P175" s="1">
        <v>0</v>
      </c>
      <c r="Q175" s="1">
        <v>0</v>
      </c>
      <c r="R175" s="1">
        <v>0.05</v>
      </c>
      <c r="S175" s="1" t="s">
        <v>39</v>
      </c>
      <c r="T175" s="1">
        <v>2017</v>
      </c>
      <c r="U175" s="1" t="s">
        <v>73</v>
      </c>
      <c r="V175" s="1">
        <v>7</v>
      </c>
      <c r="W175" s="1">
        <v>88.2</v>
      </c>
      <c r="X175" s="1">
        <v>328000000</v>
      </c>
      <c r="Y175" s="1">
        <v>14.7</v>
      </c>
      <c r="Z175" s="1">
        <v>271000000</v>
      </c>
      <c r="AA175" s="1">
        <v>37.090240000000001</v>
      </c>
      <c r="AB175" s="1">
        <v>-95.712900000000005</v>
      </c>
    </row>
    <row r="176" spans="1:28">
      <c r="A176" s="1">
        <v>175</v>
      </c>
      <c r="B176" s="1" t="s">
        <v>322</v>
      </c>
      <c r="C176" s="1">
        <v>29300000</v>
      </c>
      <c r="D176" s="2">
        <v>21200000000</v>
      </c>
      <c r="E176" s="1" t="s">
        <v>29</v>
      </c>
      <c r="F176" s="1" t="s">
        <v>323</v>
      </c>
      <c r="G176" s="1">
        <v>14</v>
      </c>
      <c r="H176" s="1" t="s">
        <v>102</v>
      </c>
      <c r="I176" s="1" t="s">
        <v>103</v>
      </c>
      <c r="J176" s="1" t="s">
        <v>60</v>
      </c>
      <c r="K176" s="1">
        <v>4051498</v>
      </c>
      <c r="L176" s="1">
        <v>3624</v>
      </c>
      <c r="M176" s="1">
        <v>7658</v>
      </c>
      <c r="N176" s="1">
        <v>15</v>
      </c>
      <c r="O176" s="1">
        <v>0</v>
      </c>
      <c r="P176" s="1">
        <v>0.06</v>
      </c>
      <c r="Q176" s="1">
        <v>0.05</v>
      </c>
      <c r="R176" s="1">
        <v>0.72</v>
      </c>
      <c r="S176" s="1" t="s">
        <v>39</v>
      </c>
      <c r="T176" s="1">
        <v>2015</v>
      </c>
      <c r="U176" s="1" t="s">
        <v>105</v>
      </c>
      <c r="V176" s="1">
        <v>31</v>
      </c>
      <c r="W176" s="1">
        <v>90</v>
      </c>
      <c r="X176" s="1">
        <v>44938712</v>
      </c>
      <c r="Y176" s="1">
        <v>9.7899999999999991</v>
      </c>
      <c r="Z176" s="1">
        <v>41339571</v>
      </c>
      <c r="AA176" s="1">
        <v>-38.4161</v>
      </c>
      <c r="AB176" s="1">
        <v>-63.616700000000002</v>
      </c>
    </row>
    <row r="177" spans="1:28">
      <c r="A177" s="1">
        <v>176</v>
      </c>
      <c r="B177" s="1" t="s">
        <v>324</v>
      </c>
      <c r="C177" s="1">
        <v>29200000</v>
      </c>
      <c r="D177" s="2">
        <v>14700000000</v>
      </c>
      <c r="E177" s="1" t="s">
        <v>41</v>
      </c>
      <c r="F177" s="1" t="s">
        <v>324</v>
      </c>
      <c r="G177" s="1">
        <v>1513</v>
      </c>
      <c r="H177" s="1" t="s">
        <v>36</v>
      </c>
      <c r="I177" s="1" t="s">
        <v>37</v>
      </c>
      <c r="J177" s="1" t="s">
        <v>41</v>
      </c>
      <c r="K177" s="1">
        <v>230</v>
      </c>
      <c r="L177" s="1">
        <v>51</v>
      </c>
      <c r="M177" s="1">
        <v>48</v>
      </c>
      <c r="N177" s="2">
        <v>181000000</v>
      </c>
      <c r="O177" s="1">
        <v>0</v>
      </c>
      <c r="P177" s="1">
        <v>0</v>
      </c>
      <c r="Q177" s="1">
        <v>0</v>
      </c>
      <c r="R177" s="1">
        <v>0</v>
      </c>
      <c r="S177" s="1">
        <v>1000000</v>
      </c>
      <c r="T177" s="1">
        <v>2015</v>
      </c>
      <c r="U177" s="1" t="s">
        <v>61</v>
      </c>
      <c r="V177" s="1">
        <v>19</v>
      </c>
      <c r="W177" s="1">
        <v>88.2</v>
      </c>
      <c r="X177" s="1">
        <v>328000000</v>
      </c>
      <c r="Y177" s="1">
        <v>14.7</v>
      </c>
      <c r="Z177" s="1">
        <v>271000000</v>
      </c>
      <c r="AA177" s="1">
        <v>37.090240000000001</v>
      </c>
      <c r="AB177" s="1">
        <v>-95.712900000000005</v>
      </c>
    </row>
    <row r="178" spans="1:28">
      <c r="A178" s="1">
        <v>177</v>
      </c>
      <c r="B178" s="1" t="s">
        <v>325</v>
      </c>
      <c r="C178" s="1">
        <v>29200000</v>
      </c>
      <c r="D178" s="2">
        <v>11600000000</v>
      </c>
      <c r="E178" s="1" t="s">
        <v>154</v>
      </c>
      <c r="F178" s="1" t="s">
        <v>325</v>
      </c>
      <c r="G178" s="1">
        <v>3654</v>
      </c>
      <c r="H178" s="1" t="s">
        <v>90</v>
      </c>
      <c r="I178" s="1" t="s">
        <v>91</v>
      </c>
      <c r="J178" s="1" t="s">
        <v>38</v>
      </c>
      <c r="K178" s="1">
        <v>338</v>
      </c>
      <c r="L178" s="1">
        <v>10</v>
      </c>
      <c r="M178" s="1">
        <v>15</v>
      </c>
      <c r="N178" s="2">
        <v>303000000</v>
      </c>
      <c r="O178" s="1">
        <v>75800</v>
      </c>
      <c r="P178" s="1">
        <v>1200000</v>
      </c>
      <c r="Q178" s="1">
        <v>909300</v>
      </c>
      <c r="R178" s="1">
        <v>14500000</v>
      </c>
      <c r="S178" s="1">
        <v>1000000</v>
      </c>
      <c r="T178" s="1">
        <v>2012</v>
      </c>
      <c r="U178" s="1" t="s">
        <v>115</v>
      </c>
      <c r="V178" s="1">
        <v>7</v>
      </c>
      <c r="W178" s="1">
        <v>51.3</v>
      </c>
      <c r="X178" s="1">
        <v>213000000</v>
      </c>
      <c r="Y178" s="1">
        <v>12.08</v>
      </c>
      <c r="Z178" s="1">
        <v>183000000</v>
      </c>
      <c r="AA178" s="1">
        <v>-14.234999999999999</v>
      </c>
      <c r="AB178" s="1">
        <v>-51.9253</v>
      </c>
    </row>
    <row r="179" spans="1:28">
      <c r="A179" s="1">
        <v>178</v>
      </c>
      <c r="B179" s="1" t="s">
        <v>326</v>
      </c>
      <c r="C179" s="1">
        <v>29200000</v>
      </c>
      <c r="D179" s="2">
        <v>4080000000</v>
      </c>
      <c r="E179" s="1" t="s">
        <v>154</v>
      </c>
      <c r="F179" s="1" t="s">
        <v>326</v>
      </c>
      <c r="G179" s="1">
        <v>404</v>
      </c>
      <c r="H179" s="1" t="s">
        <v>183</v>
      </c>
      <c r="I179" s="1" t="s">
        <v>184</v>
      </c>
      <c r="J179" s="1" t="s">
        <v>154</v>
      </c>
      <c r="K179" s="1">
        <v>1852</v>
      </c>
      <c r="L179" s="1">
        <v>3</v>
      </c>
      <c r="M179" s="1">
        <v>9</v>
      </c>
      <c r="N179" s="1">
        <v>12143000</v>
      </c>
      <c r="O179" s="1">
        <v>3000</v>
      </c>
      <c r="P179" s="1">
        <v>48600</v>
      </c>
      <c r="Q179" s="1">
        <v>36400</v>
      </c>
      <c r="R179" s="1">
        <v>582900</v>
      </c>
      <c r="S179" s="1" t="s">
        <v>39</v>
      </c>
      <c r="T179" s="1">
        <v>2006</v>
      </c>
      <c r="U179" s="1" t="s">
        <v>42</v>
      </c>
      <c r="V179" s="1">
        <v>28</v>
      </c>
      <c r="W179" s="1">
        <v>88.9</v>
      </c>
      <c r="X179" s="1">
        <v>47076781</v>
      </c>
      <c r="Y179" s="1">
        <v>13.96</v>
      </c>
      <c r="Z179" s="1">
        <v>37927409</v>
      </c>
      <c r="AA179" s="1">
        <v>40.46367</v>
      </c>
      <c r="AB179" s="1">
        <v>-3.7492200000000002</v>
      </c>
    </row>
    <row r="180" spans="1:28">
      <c r="A180" s="1">
        <v>179</v>
      </c>
      <c r="B180" s="1" t="s">
        <v>327</v>
      </c>
      <c r="C180" s="1">
        <v>29000000</v>
      </c>
      <c r="D180" s="2">
        <v>19500000000</v>
      </c>
      <c r="E180" s="1" t="s">
        <v>154</v>
      </c>
      <c r="F180" s="1" t="s">
        <v>328</v>
      </c>
      <c r="G180" s="1">
        <v>42</v>
      </c>
      <c r="H180" s="1" t="s">
        <v>30</v>
      </c>
      <c r="I180" s="1" t="s">
        <v>31</v>
      </c>
      <c r="J180" s="1" t="s">
        <v>39</v>
      </c>
      <c r="K180" s="1">
        <v>3997024</v>
      </c>
      <c r="L180" s="1" t="s">
        <v>39</v>
      </c>
      <c r="M180" s="1" t="s">
        <v>39</v>
      </c>
      <c r="N180" s="1">
        <v>60805</v>
      </c>
      <c r="O180" s="1">
        <v>15</v>
      </c>
      <c r="P180" s="1">
        <v>243</v>
      </c>
      <c r="Q180" s="1">
        <v>182</v>
      </c>
      <c r="R180" s="1">
        <v>2900</v>
      </c>
      <c r="S180" s="1">
        <v>151</v>
      </c>
      <c r="T180" s="1">
        <v>2021</v>
      </c>
      <c r="U180" s="1" t="s">
        <v>61</v>
      </c>
      <c r="V180" s="1">
        <v>28</v>
      </c>
      <c r="W180" s="1">
        <v>28.1</v>
      </c>
      <c r="X180" s="1">
        <v>1370000000</v>
      </c>
      <c r="Y180" s="1">
        <v>5.36</v>
      </c>
      <c r="Z180" s="1">
        <v>471000000</v>
      </c>
      <c r="AA180" s="1">
        <v>20.593679999999999</v>
      </c>
      <c r="AB180" s="1">
        <v>78.962879999999998</v>
      </c>
    </row>
    <row r="181" spans="1:28">
      <c r="A181" s="1">
        <v>180</v>
      </c>
      <c r="B181" s="1" t="s">
        <v>329</v>
      </c>
      <c r="C181" s="1">
        <v>28900000</v>
      </c>
      <c r="D181" s="2">
        <v>17900000000</v>
      </c>
      <c r="E181" s="1" t="s">
        <v>44</v>
      </c>
      <c r="F181" s="1" t="s">
        <v>329</v>
      </c>
      <c r="G181" s="1">
        <v>555</v>
      </c>
      <c r="H181" s="1" t="s">
        <v>30</v>
      </c>
      <c r="I181" s="1" t="s">
        <v>31</v>
      </c>
      <c r="J181" s="1" t="s">
        <v>44</v>
      </c>
      <c r="K181" s="1">
        <v>149</v>
      </c>
      <c r="L181" s="1">
        <v>44</v>
      </c>
      <c r="M181" s="1">
        <v>13</v>
      </c>
      <c r="N181" s="2">
        <v>110000000</v>
      </c>
      <c r="O181" s="1">
        <v>27500</v>
      </c>
      <c r="P181" s="1">
        <v>439300</v>
      </c>
      <c r="Q181" s="1">
        <v>329500</v>
      </c>
      <c r="R181" s="1">
        <v>5300000</v>
      </c>
      <c r="S181" s="1">
        <v>200000</v>
      </c>
      <c r="T181" s="1">
        <v>2014</v>
      </c>
      <c r="U181" s="1" t="s">
        <v>32</v>
      </c>
      <c r="V181" s="1">
        <v>13</v>
      </c>
      <c r="W181" s="1">
        <v>28.1</v>
      </c>
      <c r="X181" s="1">
        <v>1370000000</v>
      </c>
      <c r="Y181" s="1">
        <v>5.36</v>
      </c>
      <c r="Z181" s="1">
        <v>471000000</v>
      </c>
      <c r="AA181" s="1">
        <v>20.593679999999999</v>
      </c>
      <c r="AB181" s="1">
        <v>78.962879999999998</v>
      </c>
    </row>
    <row r="182" spans="1:28">
      <c r="A182" s="1">
        <v>181</v>
      </c>
      <c r="B182" s="1" t="s">
        <v>330</v>
      </c>
      <c r="C182" s="1">
        <v>28500000</v>
      </c>
      <c r="D182" s="2">
        <v>25900000000</v>
      </c>
      <c r="E182" s="1" t="s">
        <v>29</v>
      </c>
      <c r="F182" s="1" t="s">
        <v>331</v>
      </c>
      <c r="G182" s="1">
        <v>0</v>
      </c>
      <c r="H182" s="1" t="s">
        <v>30</v>
      </c>
      <c r="I182" s="1" t="s">
        <v>31</v>
      </c>
      <c r="J182" s="1" t="s">
        <v>29</v>
      </c>
      <c r="K182" s="1">
        <v>4057944</v>
      </c>
      <c r="L182" s="1" t="s">
        <v>39</v>
      </c>
      <c r="M182" s="1">
        <v>4721</v>
      </c>
      <c r="N182" s="1" t="s">
        <v>39</v>
      </c>
      <c r="O182" s="1">
        <v>0</v>
      </c>
      <c r="P182" s="1">
        <v>0</v>
      </c>
      <c r="Q182" s="1">
        <v>0</v>
      </c>
      <c r="R182" s="1">
        <v>0</v>
      </c>
      <c r="S182" s="1" t="s">
        <v>39</v>
      </c>
      <c r="T182" s="1">
        <v>2010</v>
      </c>
      <c r="U182" s="1" t="s">
        <v>66</v>
      </c>
      <c r="V182" s="1">
        <v>16</v>
      </c>
      <c r="W182" s="1">
        <v>28.1</v>
      </c>
      <c r="X182" s="1">
        <v>1370000000</v>
      </c>
      <c r="Y182" s="1">
        <v>5.36</v>
      </c>
      <c r="Z182" s="1">
        <v>471000000</v>
      </c>
      <c r="AA182" s="1">
        <v>20.593679999999999</v>
      </c>
      <c r="AB182" s="1">
        <v>78.962879999999998</v>
      </c>
    </row>
    <row r="183" spans="1:28">
      <c r="A183" s="1">
        <v>182</v>
      </c>
      <c r="B183" s="1" t="s">
        <v>332</v>
      </c>
      <c r="C183" s="1">
        <v>28400000</v>
      </c>
      <c r="D183" s="2">
        <v>9960000000</v>
      </c>
      <c r="E183" s="1" t="s">
        <v>41</v>
      </c>
      <c r="F183" s="1" t="s">
        <v>332</v>
      </c>
      <c r="G183" s="1">
        <v>5809</v>
      </c>
      <c r="H183" s="1" t="s">
        <v>36</v>
      </c>
      <c r="I183" s="1" t="s">
        <v>37</v>
      </c>
      <c r="J183" s="1" t="s">
        <v>41</v>
      </c>
      <c r="K183" s="1">
        <v>445</v>
      </c>
      <c r="L183" s="1">
        <v>53</v>
      </c>
      <c r="M183" s="1">
        <v>49</v>
      </c>
      <c r="N183" s="1">
        <v>26435000</v>
      </c>
      <c r="O183" s="1">
        <v>6600</v>
      </c>
      <c r="P183" s="1">
        <v>105700</v>
      </c>
      <c r="Q183" s="1">
        <v>79300</v>
      </c>
      <c r="R183" s="1">
        <v>1300000</v>
      </c>
      <c r="S183" s="1" t="s">
        <v>39</v>
      </c>
      <c r="T183" s="1">
        <v>2006</v>
      </c>
      <c r="U183" s="1" t="s">
        <v>115</v>
      </c>
      <c r="V183" s="1">
        <v>21</v>
      </c>
      <c r="W183" s="1">
        <v>88.2</v>
      </c>
      <c r="X183" s="1">
        <v>328000000</v>
      </c>
      <c r="Y183" s="1">
        <v>14.7</v>
      </c>
      <c r="Z183" s="1">
        <v>271000000</v>
      </c>
      <c r="AA183" s="1">
        <v>37.090240000000001</v>
      </c>
      <c r="AB183" s="1">
        <v>-95.712900000000005</v>
      </c>
    </row>
    <row r="184" spans="1:28">
      <c r="A184" s="1">
        <v>183</v>
      </c>
      <c r="B184" s="1" t="s">
        <v>333</v>
      </c>
      <c r="C184" s="1">
        <v>28400000</v>
      </c>
      <c r="D184" s="2">
        <v>10100000000</v>
      </c>
      <c r="E184" s="1" t="s">
        <v>334</v>
      </c>
      <c r="F184" s="1" t="s">
        <v>333</v>
      </c>
      <c r="G184" s="1">
        <v>5436</v>
      </c>
      <c r="H184" s="1" t="s">
        <v>30</v>
      </c>
      <c r="I184" s="1" t="s">
        <v>31</v>
      </c>
      <c r="J184" s="1" t="s">
        <v>99</v>
      </c>
      <c r="K184" s="1">
        <v>432</v>
      </c>
      <c r="L184" s="1">
        <v>45</v>
      </c>
      <c r="M184" s="1">
        <v>11</v>
      </c>
      <c r="N184" s="2">
        <v>227000000</v>
      </c>
      <c r="O184" s="1">
        <v>56800</v>
      </c>
      <c r="P184" s="1">
        <v>909400</v>
      </c>
      <c r="Q184" s="1">
        <v>682100</v>
      </c>
      <c r="R184" s="1">
        <v>10900000</v>
      </c>
      <c r="S184" s="1">
        <v>500000</v>
      </c>
      <c r="T184" s="1">
        <v>2012</v>
      </c>
      <c r="U184" s="1" t="s">
        <v>42</v>
      </c>
      <c r="V184" s="1">
        <v>23</v>
      </c>
      <c r="W184" s="1">
        <v>28.1</v>
      </c>
      <c r="X184" s="1">
        <v>1370000000</v>
      </c>
      <c r="Y184" s="1">
        <v>5.36</v>
      </c>
      <c r="Z184" s="1">
        <v>471000000</v>
      </c>
      <c r="AA184" s="1">
        <v>20.593679999999999</v>
      </c>
      <c r="AB184" s="1">
        <v>78.962879999999998</v>
      </c>
    </row>
    <row r="185" spans="1:28">
      <c r="A185" s="1">
        <v>184</v>
      </c>
      <c r="B185" s="1" t="s">
        <v>335</v>
      </c>
      <c r="C185" s="1">
        <v>28300000</v>
      </c>
      <c r="D185" s="2">
        <v>13600000000</v>
      </c>
      <c r="E185" s="1" t="s">
        <v>34</v>
      </c>
      <c r="F185" s="1" t="s">
        <v>336</v>
      </c>
      <c r="G185" s="1">
        <v>6</v>
      </c>
      <c r="H185" s="1" t="s">
        <v>130</v>
      </c>
      <c r="I185" s="1" t="s">
        <v>131</v>
      </c>
      <c r="J185" s="1" t="s">
        <v>39</v>
      </c>
      <c r="K185" s="1">
        <v>4057907</v>
      </c>
      <c r="L185" s="1" t="s">
        <v>39</v>
      </c>
      <c r="M185" s="1" t="s">
        <v>39</v>
      </c>
      <c r="N185" s="1">
        <v>2</v>
      </c>
      <c r="O185" s="1">
        <v>0</v>
      </c>
      <c r="P185" s="1">
        <v>0.01</v>
      </c>
      <c r="Q185" s="1">
        <v>0.01</v>
      </c>
      <c r="R185" s="1">
        <v>0.1</v>
      </c>
      <c r="S185" s="1" t="s">
        <v>39</v>
      </c>
      <c r="T185" s="1">
        <v>2019</v>
      </c>
      <c r="U185" s="1" t="s">
        <v>80</v>
      </c>
      <c r="V185" s="1">
        <v>21</v>
      </c>
      <c r="W185" s="1">
        <v>40.200000000000003</v>
      </c>
      <c r="X185" s="1">
        <v>126000000</v>
      </c>
      <c r="Y185" s="1">
        <v>3.42</v>
      </c>
      <c r="Z185" s="1">
        <v>103000000</v>
      </c>
      <c r="AA185" s="1">
        <v>23.634499999999999</v>
      </c>
      <c r="AB185" s="1">
        <v>-102.553</v>
      </c>
    </row>
    <row r="186" spans="1:28">
      <c r="A186" s="1">
        <v>185</v>
      </c>
      <c r="B186" s="1" t="s">
        <v>337</v>
      </c>
      <c r="C186" s="1">
        <v>28300000</v>
      </c>
      <c r="D186" s="2">
        <v>14800000000</v>
      </c>
      <c r="E186" s="1" t="s">
        <v>44</v>
      </c>
      <c r="F186" s="1" t="s">
        <v>337</v>
      </c>
      <c r="G186" s="1">
        <v>505</v>
      </c>
      <c r="H186" s="1" t="s">
        <v>30</v>
      </c>
      <c r="I186" s="1" t="s">
        <v>31</v>
      </c>
      <c r="J186" s="1" t="s">
        <v>44</v>
      </c>
      <c r="K186" s="1">
        <v>223</v>
      </c>
      <c r="L186" s="1">
        <v>45</v>
      </c>
      <c r="M186" s="1">
        <v>14</v>
      </c>
      <c r="N186" s="2">
        <v>288000000</v>
      </c>
      <c r="O186" s="1">
        <v>72000</v>
      </c>
      <c r="P186" s="1">
        <v>1200000</v>
      </c>
      <c r="Q186" s="1">
        <v>864300</v>
      </c>
      <c r="R186" s="1">
        <v>13800000</v>
      </c>
      <c r="S186" s="1">
        <v>800000</v>
      </c>
      <c r="T186" s="1">
        <v>2014</v>
      </c>
      <c r="U186" s="1" t="s">
        <v>32</v>
      </c>
      <c r="V186" s="1">
        <v>13</v>
      </c>
      <c r="W186" s="1">
        <v>28.1</v>
      </c>
      <c r="X186" s="1">
        <v>1370000000</v>
      </c>
      <c r="Y186" s="1">
        <v>5.36</v>
      </c>
      <c r="Z186" s="1">
        <v>471000000</v>
      </c>
      <c r="AA186" s="1">
        <v>20.593679999999999</v>
      </c>
      <c r="AB186" s="1">
        <v>78.962879999999998</v>
      </c>
    </row>
    <row r="187" spans="1:28">
      <c r="A187" s="1">
        <v>186</v>
      </c>
      <c r="B187" s="1" t="s">
        <v>338</v>
      </c>
      <c r="C187" s="1">
        <v>28300000</v>
      </c>
      <c r="D187" s="2">
        <v>23800000000</v>
      </c>
      <c r="E187" s="1" t="s">
        <v>41</v>
      </c>
      <c r="F187" s="1" t="s">
        <v>338</v>
      </c>
      <c r="G187" s="1">
        <v>106983</v>
      </c>
      <c r="H187" s="1" t="s">
        <v>148</v>
      </c>
      <c r="I187" s="1" t="s">
        <v>149</v>
      </c>
      <c r="J187" s="1" t="s">
        <v>41</v>
      </c>
      <c r="K187" s="1">
        <v>80</v>
      </c>
      <c r="L187" s="1">
        <v>3</v>
      </c>
      <c r="M187" s="1">
        <v>49</v>
      </c>
      <c r="N187" s="2">
        <v>685000000</v>
      </c>
      <c r="O187" s="1">
        <v>171200</v>
      </c>
      <c r="P187" s="1">
        <v>2700000</v>
      </c>
      <c r="Q187" s="1">
        <v>2100000</v>
      </c>
      <c r="R187" s="1">
        <v>32900000</v>
      </c>
      <c r="S187" s="1">
        <v>700000</v>
      </c>
      <c r="T187" s="1">
        <v>2011</v>
      </c>
      <c r="U187" s="1" t="s">
        <v>50</v>
      </c>
      <c r="V187" s="1">
        <v>25</v>
      </c>
      <c r="W187" s="1">
        <v>9</v>
      </c>
      <c r="X187" s="1">
        <v>217000000</v>
      </c>
      <c r="Y187" s="1">
        <v>4.45</v>
      </c>
      <c r="Z187" s="1">
        <v>79927762</v>
      </c>
      <c r="AA187" s="1">
        <v>30.375319999999999</v>
      </c>
      <c r="AB187" s="1">
        <v>69.345119999999994</v>
      </c>
    </row>
    <row r="188" spans="1:28">
      <c r="A188" s="1">
        <v>187</v>
      </c>
      <c r="B188" s="1" t="s">
        <v>339</v>
      </c>
      <c r="C188" s="1">
        <v>28200000</v>
      </c>
      <c r="D188" s="2">
        <v>7600000000</v>
      </c>
      <c r="E188" s="1" t="s">
        <v>41</v>
      </c>
      <c r="F188" s="1" t="s">
        <v>339</v>
      </c>
      <c r="G188" s="1">
        <v>3009</v>
      </c>
      <c r="H188" s="1" t="s">
        <v>30</v>
      </c>
      <c r="I188" s="1" t="s">
        <v>31</v>
      </c>
      <c r="J188" s="1" t="s">
        <v>99</v>
      </c>
      <c r="K188" s="1">
        <v>721</v>
      </c>
      <c r="L188" s="1">
        <v>46</v>
      </c>
      <c r="M188" s="1">
        <v>13</v>
      </c>
      <c r="N188" s="2">
        <v>185000000</v>
      </c>
      <c r="O188" s="1">
        <v>46200</v>
      </c>
      <c r="P188" s="1">
        <v>739900</v>
      </c>
      <c r="Q188" s="1">
        <v>554900</v>
      </c>
      <c r="R188" s="1">
        <v>8900000</v>
      </c>
      <c r="S188" s="1">
        <v>500000</v>
      </c>
      <c r="T188" s="1">
        <v>2011</v>
      </c>
      <c r="U188" s="1" t="s">
        <v>32</v>
      </c>
      <c r="V188" s="1">
        <v>1</v>
      </c>
      <c r="W188" s="1">
        <v>28.1</v>
      </c>
      <c r="X188" s="1">
        <v>1370000000</v>
      </c>
      <c r="Y188" s="1">
        <v>5.36</v>
      </c>
      <c r="Z188" s="1">
        <v>471000000</v>
      </c>
      <c r="AA188" s="1">
        <v>20.593679999999999</v>
      </c>
      <c r="AB188" s="1">
        <v>78.962879999999998</v>
      </c>
    </row>
    <row r="189" spans="1:28">
      <c r="A189" s="1">
        <v>188</v>
      </c>
      <c r="B189" s="1" t="s">
        <v>340</v>
      </c>
      <c r="C189" s="1">
        <v>28200000</v>
      </c>
      <c r="D189" s="2">
        <v>14400000000</v>
      </c>
      <c r="E189" s="1" t="s">
        <v>29</v>
      </c>
      <c r="F189" s="1" t="s">
        <v>340</v>
      </c>
      <c r="G189" s="1">
        <v>15</v>
      </c>
      <c r="H189" s="1" t="s">
        <v>36</v>
      </c>
      <c r="I189" s="1" t="s">
        <v>37</v>
      </c>
      <c r="J189" s="1" t="s">
        <v>29</v>
      </c>
      <c r="K189" s="1">
        <v>242</v>
      </c>
      <c r="L189" s="1">
        <v>54</v>
      </c>
      <c r="M189" s="1">
        <v>59</v>
      </c>
      <c r="N189" s="2">
        <v>159000000</v>
      </c>
      <c r="O189" s="1">
        <v>39600</v>
      </c>
      <c r="P189" s="1">
        <v>634400</v>
      </c>
      <c r="Q189" s="1">
        <v>475800</v>
      </c>
      <c r="R189" s="1">
        <v>7600000</v>
      </c>
      <c r="S189" s="1">
        <v>200000</v>
      </c>
      <c r="T189" s="1">
        <v>2005</v>
      </c>
      <c r="U189" s="1" t="s">
        <v>70</v>
      </c>
      <c r="V189" s="1">
        <v>22</v>
      </c>
      <c r="W189" s="1">
        <v>88.2</v>
      </c>
      <c r="X189" s="1">
        <v>328000000</v>
      </c>
      <c r="Y189" s="1">
        <v>14.7</v>
      </c>
      <c r="Z189" s="1">
        <v>271000000</v>
      </c>
      <c r="AA189" s="1">
        <v>37.090240000000001</v>
      </c>
      <c r="AB189" s="1">
        <v>-95.712900000000005</v>
      </c>
    </row>
    <row r="190" spans="1:28">
      <c r="A190" s="1">
        <v>189</v>
      </c>
      <c r="B190" s="1" t="s">
        <v>341</v>
      </c>
      <c r="C190" s="1">
        <v>28100000</v>
      </c>
      <c r="D190" s="2">
        <v>15300000000</v>
      </c>
      <c r="E190" s="1" t="s">
        <v>29</v>
      </c>
      <c r="F190" s="1" t="s">
        <v>342</v>
      </c>
      <c r="G190" s="1">
        <v>3</v>
      </c>
      <c r="H190" s="1" t="s">
        <v>84</v>
      </c>
      <c r="I190" s="1" t="s">
        <v>85</v>
      </c>
      <c r="J190" s="1" t="s">
        <v>99</v>
      </c>
      <c r="K190" s="1">
        <v>4011030</v>
      </c>
      <c r="L190" s="1" t="s">
        <v>39</v>
      </c>
      <c r="M190" s="1">
        <v>4909</v>
      </c>
      <c r="N190" s="1">
        <v>31</v>
      </c>
      <c r="O190" s="1">
        <v>0.01</v>
      </c>
      <c r="P190" s="1">
        <v>0.12</v>
      </c>
      <c r="Q190" s="1">
        <v>0.09</v>
      </c>
      <c r="R190" s="1">
        <v>1</v>
      </c>
      <c r="S190" s="1">
        <v>1</v>
      </c>
      <c r="T190" s="1">
        <v>2005</v>
      </c>
      <c r="U190" s="1" t="s">
        <v>45</v>
      </c>
      <c r="V190" s="1">
        <v>23</v>
      </c>
      <c r="W190" s="1">
        <v>68.900000000000006</v>
      </c>
      <c r="X190" s="1">
        <v>36991981</v>
      </c>
      <c r="Y190" s="1">
        <v>5.56</v>
      </c>
      <c r="Z190" s="1">
        <v>30628482</v>
      </c>
      <c r="AA190" s="1">
        <v>56.130369999999999</v>
      </c>
      <c r="AB190" s="1">
        <v>-106.34699999999999</v>
      </c>
    </row>
    <row r="191" spans="1:28">
      <c r="A191" s="1">
        <v>190</v>
      </c>
      <c r="B191" s="1" t="s">
        <v>343</v>
      </c>
      <c r="C191" s="1">
        <v>28000000</v>
      </c>
      <c r="D191" s="2">
        <v>8600000000</v>
      </c>
      <c r="E191" s="1" t="s">
        <v>34</v>
      </c>
      <c r="F191" s="1" t="s">
        <v>343</v>
      </c>
      <c r="G191" s="1">
        <v>3878</v>
      </c>
      <c r="H191" s="1" t="s">
        <v>30</v>
      </c>
      <c r="I191" s="1" t="s">
        <v>31</v>
      </c>
      <c r="J191" s="1" t="s">
        <v>99</v>
      </c>
      <c r="K191" s="1">
        <v>587</v>
      </c>
      <c r="L191" s="1" t="s">
        <v>39</v>
      </c>
      <c r="M191" s="1">
        <v>14</v>
      </c>
      <c r="N191" s="2">
        <v>129000000</v>
      </c>
      <c r="O191" s="1">
        <v>32300</v>
      </c>
      <c r="P191" s="1">
        <v>516800</v>
      </c>
      <c r="Q191" s="1">
        <v>387600</v>
      </c>
      <c r="R191" s="1">
        <v>6200000</v>
      </c>
      <c r="S191" s="1">
        <v>400000</v>
      </c>
      <c r="T191" s="1">
        <v>2016</v>
      </c>
      <c r="U191" s="1" t="s">
        <v>115</v>
      </c>
      <c r="V191" s="1">
        <v>26</v>
      </c>
      <c r="W191" s="1">
        <v>28.1</v>
      </c>
      <c r="X191" s="1">
        <v>1370000000</v>
      </c>
      <c r="Y191" s="1">
        <v>5.36</v>
      </c>
      <c r="Z191" s="1">
        <v>471000000</v>
      </c>
      <c r="AA191" s="1">
        <v>20.593679999999999</v>
      </c>
      <c r="AB191" s="1">
        <v>78.962879999999998</v>
      </c>
    </row>
    <row r="192" spans="1:28">
      <c r="A192" s="1">
        <v>191</v>
      </c>
      <c r="B192" s="1" t="s">
        <v>344</v>
      </c>
      <c r="C192" s="1">
        <v>27800000</v>
      </c>
      <c r="D192" s="2">
        <v>2300000000</v>
      </c>
      <c r="E192" s="1" t="s">
        <v>49</v>
      </c>
      <c r="F192" s="1" t="s">
        <v>345</v>
      </c>
      <c r="G192" s="1">
        <v>0</v>
      </c>
      <c r="H192" s="1" t="s">
        <v>346</v>
      </c>
      <c r="I192" s="1" t="s">
        <v>347</v>
      </c>
      <c r="J192" s="1" t="s">
        <v>39</v>
      </c>
      <c r="K192" s="1">
        <v>4057944</v>
      </c>
      <c r="L192" s="1">
        <v>3017</v>
      </c>
      <c r="M192" s="1" t="s">
        <v>39</v>
      </c>
      <c r="N192" s="1" t="s">
        <v>39</v>
      </c>
      <c r="O192" s="1">
        <v>0</v>
      </c>
      <c r="P192" s="1">
        <v>0</v>
      </c>
      <c r="Q192" s="1">
        <v>0</v>
      </c>
      <c r="R192" s="1">
        <v>0</v>
      </c>
      <c r="S192" s="1">
        <v>1</v>
      </c>
      <c r="T192" s="1">
        <v>2008</v>
      </c>
      <c r="U192" s="1" t="s">
        <v>61</v>
      </c>
      <c r="V192" s="1">
        <v>2</v>
      </c>
      <c r="W192" s="1">
        <v>84.8</v>
      </c>
      <c r="X192" s="1">
        <v>5703569</v>
      </c>
      <c r="Y192" s="1">
        <v>4.1100000000000003</v>
      </c>
      <c r="Z192" s="1">
        <v>5703569</v>
      </c>
      <c r="AA192" s="1">
        <v>1.3520829999999999</v>
      </c>
      <c r="AB192" s="1">
        <v>103.8198</v>
      </c>
    </row>
    <row r="193" spans="1:28">
      <c r="A193" s="1">
        <v>192</v>
      </c>
      <c r="B193" s="1" t="s">
        <v>348</v>
      </c>
      <c r="C193" s="1">
        <v>27800000</v>
      </c>
      <c r="D193" s="2">
        <v>21000000000</v>
      </c>
      <c r="E193" s="1" t="s">
        <v>29</v>
      </c>
      <c r="F193" s="1" t="s">
        <v>348</v>
      </c>
      <c r="G193" s="1">
        <v>292</v>
      </c>
      <c r="H193" s="1" t="s">
        <v>349</v>
      </c>
      <c r="I193" s="1" t="s">
        <v>350</v>
      </c>
      <c r="J193" s="1" t="s">
        <v>29</v>
      </c>
      <c r="K193" s="1">
        <v>111</v>
      </c>
      <c r="L193" s="1">
        <v>1</v>
      </c>
      <c r="M193" s="1">
        <v>61</v>
      </c>
      <c r="N193" s="2">
        <v>127000000</v>
      </c>
      <c r="O193" s="1">
        <v>31900</v>
      </c>
      <c r="P193" s="1">
        <v>509800</v>
      </c>
      <c r="Q193" s="1">
        <v>382300</v>
      </c>
      <c r="R193" s="1">
        <v>6100000</v>
      </c>
      <c r="S193" s="1" t="s">
        <v>39</v>
      </c>
      <c r="T193" s="1">
        <v>2013</v>
      </c>
      <c r="U193" s="1" t="s">
        <v>61</v>
      </c>
      <c r="V193" s="1">
        <v>1</v>
      </c>
      <c r="W193" s="1">
        <v>113.1</v>
      </c>
      <c r="X193" s="1">
        <v>25766605</v>
      </c>
      <c r="Y193" s="1">
        <v>5.27</v>
      </c>
      <c r="Z193" s="1">
        <v>21844756</v>
      </c>
      <c r="AA193" s="1">
        <v>-25.2744</v>
      </c>
      <c r="AB193" s="1">
        <v>133.77510000000001</v>
      </c>
    </row>
    <row r="194" spans="1:28">
      <c r="A194" s="1">
        <v>193</v>
      </c>
      <c r="B194" s="1" t="s">
        <v>351</v>
      </c>
      <c r="C194" s="1">
        <v>27700000</v>
      </c>
      <c r="D194" s="2">
        <v>15800000000</v>
      </c>
      <c r="E194" s="1" t="s">
        <v>29</v>
      </c>
      <c r="F194" s="1" t="s">
        <v>351</v>
      </c>
      <c r="G194" s="1">
        <v>619</v>
      </c>
      <c r="H194" s="1" t="s">
        <v>165</v>
      </c>
      <c r="I194" s="1" t="s">
        <v>166</v>
      </c>
      <c r="J194" s="1" t="s">
        <v>29</v>
      </c>
      <c r="K194" s="1">
        <v>197</v>
      </c>
      <c r="L194" s="1">
        <v>4</v>
      </c>
      <c r="M194" s="1">
        <v>62</v>
      </c>
      <c r="N194" s="2">
        <v>174000000</v>
      </c>
      <c r="O194" s="1">
        <v>43500</v>
      </c>
      <c r="P194" s="1">
        <v>695300</v>
      </c>
      <c r="Q194" s="1">
        <v>521500</v>
      </c>
      <c r="R194" s="1">
        <v>8300000</v>
      </c>
      <c r="S194" s="1">
        <v>200000</v>
      </c>
      <c r="T194" s="1">
        <v>2009</v>
      </c>
      <c r="U194" s="1" t="s">
        <v>80</v>
      </c>
      <c r="V194" s="1">
        <v>7</v>
      </c>
      <c r="W194" s="1">
        <v>55.3</v>
      </c>
      <c r="X194" s="1">
        <v>50339443</v>
      </c>
      <c r="Y194" s="1">
        <v>9.7100000000000009</v>
      </c>
      <c r="Z194" s="1">
        <v>40827302</v>
      </c>
      <c r="AA194" s="1">
        <v>4.5708679999999999</v>
      </c>
      <c r="AB194" s="1">
        <v>-74.297300000000007</v>
      </c>
    </row>
    <row r="195" spans="1:28">
      <c r="A195" s="1">
        <v>194</v>
      </c>
      <c r="B195" s="1" t="s">
        <v>352</v>
      </c>
      <c r="C195" s="1">
        <v>27500000</v>
      </c>
      <c r="D195" s="2">
        <v>4550000000</v>
      </c>
      <c r="E195" s="1" t="s">
        <v>49</v>
      </c>
      <c r="F195" s="1" t="s">
        <v>353</v>
      </c>
      <c r="G195" s="1">
        <v>27</v>
      </c>
      <c r="H195" s="1" t="s">
        <v>36</v>
      </c>
      <c r="I195" s="1" t="s">
        <v>37</v>
      </c>
      <c r="J195" s="1" t="s">
        <v>29</v>
      </c>
      <c r="K195" s="1">
        <v>2161873</v>
      </c>
      <c r="L195" s="1">
        <v>5889</v>
      </c>
      <c r="M195" s="1">
        <v>4311</v>
      </c>
      <c r="N195" s="1">
        <v>649</v>
      </c>
      <c r="O195" s="1">
        <v>0</v>
      </c>
      <c r="P195" s="1">
        <v>0</v>
      </c>
      <c r="Q195" s="1">
        <v>0</v>
      </c>
      <c r="R195" s="1">
        <v>0</v>
      </c>
      <c r="S195" s="1" t="s">
        <v>39</v>
      </c>
      <c r="T195" s="1">
        <v>2011</v>
      </c>
      <c r="U195" s="1" t="s">
        <v>70</v>
      </c>
      <c r="V195" s="1">
        <v>23</v>
      </c>
      <c r="W195" s="1">
        <v>88.2</v>
      </c>
      <c r="X195" s="1">
        <v>328000000</v>
      </c>
      <c r="Y195" s="1">
        <v>14.7</v>
      </c>
      <c r="Z195" s="1">
        <v>271000000</v>
      </c>
      <c r="AA195" s="1">
        <v>37.090240000000001</v>
      </c>
      <c r="AB195" s="1">
        <v>-95.712900000000005</v>
      </c>
    </row>
    <row r="196" spans="1:28">
      <c r="A196" s="1">
        <v>195</v>
      </c>
      <c r="B196" s="1" t="s">
        <v>354</v>
      </c>
      <c r="C196" s="1">
        <v>27500000</v>
      </c>
      <c r="D196" s="2">
        <v>13400000000</v>
      </c>
      <c r="E196" s="1" t="s">
        <v>29</v>
      </c>
      <c r="F196" s="1" t="s">
        <v>354</v>
      </c>
      <c r="G196" s="1">
        <v>682</v>
      </c>
      <c r="H196" s="1" t="s">
        <v>36</v>
      </c>
      <c r="I196" s="1" t="s">
        <v>37</v>
      </c>
      <c r="J196" s="1" t="s">
        <v>29</v>
      </c>
      <c r="K196" s="1">
        <v>275</v>
      </c>
      <c r="L196" s="1">
        <v>57</v>
      </c>
      <c r="M196" s="1">
        <v>63</v>
      </c>
      <c r="N196" s="1">
        <v>90450000</v>
      </c>
      <c r="O196" s="1">
        <v>22600</v>
      </c>
      <c r="P196" s="1">
        <v>361800</v>
      </c>
      <c r="Q196" s="1">
        <v>271300</v>
      </c>
      <c r="R196" s="1">
        <v>4300000</v>
      </c>
      <c r="S196" s="1">
        <v>100000</v>
      </c>
      <c r="T196" s="1">
        <v>2008</v>
      </c>
      <c r="U196" s="1" t="s">
        <v>50</v>
      </c>
      <c r="V196" s="1">
        <v>9</v>
      </c>
      <c r="W196" s="1">
        <v>88.2</v>
      </c>
      <c r="X196" s="1">
        <v>328000000</v>
      </c>
      <c r="Y196" s="1">
        <v>14.7</v>
      </c>
      <c r="Z196" s="1">
        <v>271000000</v>
      </c>
      <c r="AA196" s="1">
        <v>37.090240000000001</v>
      </c>
      <c r="AB196" s="1">
        <v>-95.712900000000005</v>
      </c>
    </row>
    <row r="197" spans="1:28">
      <c r="A197" s="1">
        <v>196</v>
      </c>
      <c r="B197" s="1" t="s">
        <v>355</v>
      </c>
      <c r="C197" s="1">
        <v>27400000</v>
      </c>
      <c r="D197" s="2">
        <v>19900000000</v>
      </c>
      <c r="E197" s="1" t="s">
        <v>29</v>
      </c>
      <c r="F197" s="1" t="s">
        <v>355</v>
      </c>
      <c r="G197" s="1">
        <v>1753</v>
      </c>
      <c r="H197" s="1" t="s">
        <v>68</v>
      </c>
      <c r="I197" s="1" t="s">
        <v>69</v>
      </c>
      <c r="J197" s="1" t="s">
        <v>29</v>
      </c>
      <c r="K197" s="1">
        <v>124</v>
      </c>
      <c r="L197" s="1">
        <v>4</v>
      </c>
      <c r="M197" s="1">
        <v>64</v>
      </c>
      <c r="N197" s="2">
        <v>308000000</v>
      </c>
      <c r="O197" s="1">
        <v>76900</v>
      </c>
      <c r="P197" s="1">
        <v>1200000</v>
      </c>
      <c r="Q197" s="1">
        <v>922900</v>
      </c>
      <c r="R197" s="1">
        <v>14800000</v>
      </c>
      <c r="S197" s="1">
        <v>200000</v>
      </c>
      <c r="T197" s="1">
        <v>2008</v>
      </c>
      <c r="U197" s="1" t="s">
        <v>61</v>
      </c>
      <c r="V197" s="1">
        <v>25</v>
      </c>
      <c r="W197" s="1">
        <v>94.3</v>
      </c>
      <c r="X197" s="1">
        <v>51709098</v>
      </c>
      <c r="Y197" s="1">
        <v>4.1500000000000004</v>
      </c>
      <c r="Z197" s="1">
        <v>42106719</v>
      </c>
      <c r="AA197" s="1">
        <v>35.907760000000003</v>
      </c>
      <c r="AB197" s="1">
        <v>127.76690000000001</v>
      </c>
    </row>
    <row r="198" spans="1:28">
      <c r="A198" s="1">
        <v>197</v>
      </c>
      <c r="B198" s="1" t="s">
        <v>356</v>
      </c>
      <c r="C198" s="1">
        <v>27400000</v>
      </c>
      <c r="D198" s="2">
        <v>10300000000</v>
      </c>
      <c r="E198" s="1" t="s">
        <v>49</v>
      </c>
      <c r="F198" s="1" t="s">
        <v>356</v>
      </c>
      <c r="G198" s="1">
        <v>642</v>
      </c>
      <c r="H198" s="1" t="s">
        <v>36</v>
      </c>
      <c r="I198" s="1" t="s">
        <v>37</v>
      </c>
      <c r="J198" s="1" t="s">
        <v>41</v>
      </c>
      <c r="K198" s="1">
        <v>418</v>
      </c>
      <c r="L198" s="1">
        <v>58</v>
      </c>
      <c r="M198" s="1">
        <v>50</v>
      </c>
      <c r="N198" s="2">
        <v>176000000</v>
      </c>
      <c r="O198" s="1">
        <v>44000</v>
      </c>
      <c r="P198" s="1">
        <v>703400</v>
      </c>
      <c r="Q198" s="1">
        <v>527500</v>
      </c>
      <c r="R198" s="1">
        <v>8400000</v>
      </c>
      <c r="S198" s="1">
        <v>400000</v>
      </c>
      <c r="T198" s="1">
        <v>2015</v>
      </c>
      <c r="U198" s="1" t="s">
        <v>50</v>
      </c>
      <c r="V198" s="1">
        <v>12</v>
      </c>
      <c r="W198" s="1">
        <v>88.2</v>
      </c>
      <c r="X198" s="1">
        <v>328000000</v>
      </c>
      <c r="Y198" s="1">
        <v>14.7</v>
      </c>
      <c r="Z198" s="1">
        <v>271000000</v>
      </c>
      <c r="AA198" s="1">
        <v>37.090240000000001</v>
      </c>
      <c r="AB198" s="1">
        <v>-95.712900000000005</v>
      </c>
    </row>
    <row r="199" spans="1:28">
      <c r="A199" s="1">
        <v>198</v>
      </c>
      <c r="B199" s="1" t="s">
        <v>357</v>
      </c>
      <c r="C199" s="1">
        <v>27400000</v>
      </c>
      <c r="D199" s="2">
        <v>19400000000</v>
      </c>
      <c r="E199" s="1" t="s">
        <v>52</v>
      </c>
      <c r="F199" s="1" t="s">
        <v>357</v>
      </c>
      <c r="G199" s="1">
        <v>3664</v>
      </c>
      <c r="H199" s="1" t="s">
        <v>78</v>
      </c>
      <c r="I199" s="1" t="s">
        <v>79</v>
      </c>
      <c r="J199" s="1" t="s">
        <v>38</v>
      </c>
      <c r="K199" s="1">
        <v>132</v>
      </c>
      <c r="L199" s="1">
        <v>7</v>
      </c>
      <c r="M199" s="1">
        <v>16</v>
      </c>
      <c r="N199" s="1">
        <v>78668000</v>
      </c>
      <c r="O199" s="1">
        <v>19700</v>
      </c>
      <c r="P199" s="1">
        <v>314700</v>
      </c>
      <c r="Q199" s="1">
        <v>236000</v>
      </c>
      <c r="R199" s="1">
        <v>3800000</v>
      </c>
      <c r="S199" s="1">
        <v>500000</v>
      </c>
      <c r="T199" s="1">
        <v>2012</v>
      </c>
      <c r="U199" s="1" t="s">
        <v>80</v>
      </c>
      <c r="V199" s="1">
        <v>14</v>
      </c>
      <c r="W199" s="1">
        <v>60</v>
      </c>
      <c r="X199" s="1">
        <v>66834405</v>
      </c>
      <c r="Y199" s="1">
        <v>3.85</v>
      </c>
      <c r="Z199" s="1">
        <v>55908316</v>
      </c>
      <c r="AA199" s="1">
        <v>55.378050000000002</v>
      </c>
      <c r="AB199" s="1">
        <v>-3.4359700000000002</v>
      </c>
    </row>
    <row r="200" spans="1:28">
      <c r="A200" s="1">
        <v>199</v>
      </c>
      <c r="B200" s="1" t="s">
        <v>358</v>
      </c>
      <c r="C200" s="1">
        <v>27300000</v>
      </c>
      <c r="D200" s="2">
        <v>22400000000</v>
      </c>
      <c r="E200" s="1" t="s">
        <v>34</v>
      </c>
      <c r="F200" s="1" t="s">
        <v>358</v>
      </c>
      <c r="G200" s="1">
        <v>5438</v>
      </c>
      <c r="H200" s="1" t="s">
        <v>36</v>
      </c>
      <c r="I200" s="1" t="s">
        <v>37</v>
      </c>
      <c r="J200" s="1" t="s">
        <v>41</v>
      </c>
      <c r="K200" s="1">
        <v>100</v>
      </c>
      <c r="L200" s="1">
        <v>59</v>
      </c>
      <c r="M200" s="1">
        <v>51</v>
      </c>
      <c r="N200" s="1">
        <v>42546000</v>
      </c>
      <c r="O200" s="1">
        <v>10600</v>
      </c>
      <c r="P200" s="1">
        <v>170200</v>
      </c>
      <c r="Q200" s="1">
        <v>127600</v>
      </c>
      <c r="R200" s="1">
        <v>2000000</v>
      </c>
      <c r="S200" s="1">
        <v>200000</v>
      </c>
      <c r="T200" s="1">
        <v>2012</v>
      </c>
      <c r="U200" s="1" t="s">
        <v>45</v>
      </c>
      <c r="V200" s="1">
        <v>27</v>
      </c>
      <c r="W200" s="1">
        <v>88.2</v>
      </c>
      <c r="X200" s="1">
        <v>328000000</v>
      </c>
      <c r="Y200" s="1">
        <v>14.7</v>
      </c>
      <c r="Z200" s="1">
        <v>271000000</v>
      </c>
      <c r="AA200" s="1">
        <v>37.090240000000001</v>
      </c>
      <c r="AB200" s="1">
        <v>-95.712900000000005</v>
      </c>
    </row>
    <row r="201" spans="1:28">
      <c r="A201" s="1">
        <v>200</v>
      </c>
      <c r="B201" s="1" t="s">
        <v>359</v>
      </c>
      <c r="C201" s="1">
        <v>27300000</v>
      </c>
      <c r="D201" s="2">
        <v>7710000000</v>
      </c>
      <c r="E201" s="1" t="s">
        <v>41</v>
      </c>
      <c r="F201" s="1" t="s">
        <v>359</v>
      </c>
      <c r="G201" s="1">
        <v>1259</v>
      </c>
      <c r="H201" s="1" t="s">
        <v>30</v>
      </c>
      <c r="I201" s="1" t="s">
        <v>31</v>
      </c>
      <c r="J201" s="1" t="s">
        <v>277</v>
      </c>
      <c r="K201" s="1">
        <v>707</v>
      </c>
      <c r="L201" s="1">
        <v>48</v>
      </c>
      <c r="M201" s="1">
        <v>2</v>
      </c>
      <c r="N201" s="2">
        <v>102000000</v>
      </c>
      <c r="O201" s="1">
        <v>25600</v>
      </c>
      <c r="P201" s="1">
        <v>408900</v>
      </c>
      <c r="Q201" s="1">
        <v>306700</v>
      </c>
      <c r="R201" s="1">
        <v>4900000</v>
      </c>
      <c r="S201" s="1">
        <v>100000</v>
      </c>
      <c r="T201" s="1">
        <v>2017</v>
      </c>
      <c r="U201" s="1" t="s">
        <v>45</v>
      </c>
      <c r="V201" s="1">
        <v>10</v>
      </c>
      <c r="W201" s="1">
        <v>28.1</v>
      </c>
      <c r="X201" s="1">
        <v>1370000000</v>
      </c>
      <c r="Y201" s="1">
        <v>5.36</v>
      </c>
      <c r="Z201" s="1">
        <v>471000000</v>
      </c>
      <c r="AA201" s="1">
        <v>20.593679999999999</v>
      </c>
      <c r="AB201" s="1">
        <v>78.962879999999998</v>
      </c>
    </row>
    <row r="202" spans="1:28">
      <c r="A202" s="1">
        <v>201</v>
      </c>
      <c r="B202" s="1" t="s">
        <v>360</v>
      </c>
      <c r="C202" s="1">
        <v>27100000</v>
      </c>
      <c r="D202" s="2">
        <v>15900000000</v>
      </c>
      <c r="E202" s="1" t="s">
        <v>41</v>
      </c>
      <c r="F202" s="1" t="s">
        <v>361</v>
      </c>
      <c r="G202" s="1">
        <v>2</v>
      </c>
      <c r="H202" s="1" t="s">
        <v>36</v>
      </c>
      <c r="I202" s="1" t="s">
        <v>37</v>
      </c>
      <c r="J202" s="1" t="s">
        <v>60</v>
      </c>
      <c r="K202" s="1">
        <v>4052296</v>
      </c>
      <c r="L202" s="1" t="s">
        <v>39</v>
      </c>
      <c r="M202" s="1">
        <v>7692</v>
      </c>
      <c r="N202" s="1">
        <v>14</v>
      </c>
      <c r="O202" s="1">
        <v>0</v>
      </c>
      <c r="P202" s="1">
        <v>0.06</v>
      </c>
      <c r="Q202" s="1">
        <v>0.04</v>
      </c>
      <c r="R202" s="1">
        <v>0.67</v>
      </c>
      <c r="S202" s="1" t="s">
        <v>39</v>
      </c>
      <c r="T202" s="1">
        <v>2017</v>
      </c>
      <c r="U202" s="1" t="s">
        <v>70</v>
      </c>
      <c r="V202" s="1">
        <v>7</v>
      </c>
      <c r="W202" s="1">
        <v>88.2</v>
      </c>
      <c r="X202" s="1">
        <v>328000000</v>
      </c>
      <c r="Y202" s="1">
        <v>14.7</v>
      </c>
      <c r="Z202" s="1">
        <v>271000000</v>
      </c>
      <c r="AA202" s="1">
        <v>37.090240000000001</v>
      </c>
      <c r="AB202" s="1">
        <v>-95.712900000000005</v>
      </c>
    </row>
    <row r="203" spans="1:28">
      <c r="A203" s="1">
        <v>202</v>
      </c>
      <c r="B203" s="1" t="s">
        <v>362</v>
      </c>
      <c r="C203" s="1">
        <v>27100000</v>
      </c>
      <c r="D203" s="2">
        <v>17300000000</v>
      </c>
      <c r="E203" s="1" t="s">
        <v>41</v>
      </c>
      <c r="F203" s="1" t="s">
        <v>362</v>
      </c>
      <c r="G203" s="1">
        <v>889</v>
      </c>
      <c r="H203" s="1" t="s">
        <v>30</v>
      </c>
      <c r="I203" s="1" t="s">
        <v>31</v>
      </c>
      <c r="J203" s="1" t="s">
        <v>41</v>
      </c>
      <c r="K203" s="1">
        <v>159</v>
      </c>
      <c r="L203" s="1">
        <v>49</v>
      </c>
      <c r="M203" s="1">
        <v>52</v>
      </c>
      <c r="N203" s="2">
        <v>430000000</v>
      </c>
      <c r="O203" s="1">
        <v>107400</v>
      </c>
      <c r="P203" s="1">
        <v>1700000</v>
      </c>
      <c r="Q203" s="1">
        <v>1300000</v>
      </c>
      <c r="R203" s="1">
        <v>20600000</v>
      </c>
      <c r="S203" s="1">
        <v>700000</v>
      </c>
      <c r="T203" s="1">
        <v>2015</v>
      </c>
      <c r="U203" s="1" t="s">
        <v>45</v>
      </c>
      <c r="V203" s="1">
        <v>26</v>
      </c>
      <c r="W203" s="1">
        <v>28.1</v>
      </c>
      <c r="X203" s="1">
        <v>1370000000</v>
      </c>
      <c r="Y203" s="1">
        <v>5.36</v>
      </c>
      <c r="Z203" s="1">
        <v>471000000</v>
      </c>
      <c r="AA203" s="1">
        <v>20.593679999999999</v>
      </c>
      <c r="AB203" s="1">
        <v>78.962879999999998</v>
      </c>
    </row>
    <row r="204" spans="1:28">
      <c r="A204" s="1">
        <v>203</v>
      </c>
      <c r="B204" s="1" t="s">
        <v>363</v>
      </c>
      <c r="C204" s="1">
        <v>27100000</v>
      </c>
      <c r="D204" s="2">
        <v>12700000000</v>
      </c>
      <c r="E204" s="1" t="s">
        <v>76</v>
      </c>
      <c r="F204" s="1" t="s">
        <v>363</v>
      </c>
      <c r="G204" s="1">
        <v>545</v>
      </c>
      <c r="H204" s="1" t="s">
        <v>30</v>
      </c>
      <c r="I204" s="1" t="s">
        <v>31</v>
      </c>
      <c r="J204" s="1" t="s">
        <v>167</v>
      </c>
      <c r="K204" s="1">
        <v>296</v>
      </c>
      <c r="L204" s="1" t="s">
        <v>39</v>
      </c>
      <c r="M204" s="1">
        <v>5</v>
      </c>
      <c r="N204" s="2">
        <v>503000000</v>
      </c>
      <c r="O204" s="1">
        <v>125700</v>
      </c>
      <c r="P204" s="1">
        <v>2000000</v>
      </c>
      <c r="Q204" s="1">
        <v>1500000</v>
      </c>
      <c r="R204" s="1">
        <v>24100000</v>
      </c>
      <c r="S204" s="1">
        <v>1300000</v>
      </c>
      <c r="T204" s="1">
        <v>2018</v>
      </c>
      <c r="U204" s="1" t="s">
        <v>55</v>
      </c>
      <c r="V204" s="1">
        <v>9</v>
      </c>
      <c r="W204" s="1">
        <v>28.1</v>
      </c>
      <c r="X204" s="1">
        <v>1370000000</v>
      </c>
      <c r="Y204" s="1">
        <v>5.36</v>
      </c>
      <c r="Z204" s="1">
        <v>471000000</v>
      </c>
      <c r="AA204" s="1">
        <v>20.593679999999999</v>
      </c>
      <c r="AB204" s="1">
        <v>78.962879999999998</v>
      </c>
    </row>
    <row r="205" spans="1:28">
      <c r="A205" s="1">
        <v>204</v>
      </c>
      <c r="B205" s="1" t="s">
        <v>364</v>
      </c>
      <c r="C205" s="1">
        <v>27000000</v>
      </c>
      <c r="D205" s="2">
        <v>6570000000</v>
      </c>
      <c r="E205" s="1" t="s">
        <v>154</v>
      </c>
      <c r="F205" s="1" t="s">
        <v>364</v>
      </c>
      <c r="G205" s="1">
        <v>554</v>
      </c>
      <c r="H205" s="1" t="s">
        <v>36</v>
      </c>
      <c r="I205" s="1" t="s">
        <v>37</v>
      </c>
      <c r="J205" s="1" t="s">
        <v>41</v>
      </c>
      <c r="K205" s="1">
        <v>909</v>
      </c>
      <c r="L205" s="1">
        <v>60</v>
      </c>
      <c r="M205" s="1">
        <v>53</v>
      </c>
      <c r="N205" s="2">
        <v>144000000</v>
      </c>
      <c r="O205" s="1">
        <v>36100</v>
      </c>
      <c r="P205" s="1">
        <v>577800</v>
      </c>
      <c r="Q205" s="1">
        <v>433400</v>
      </c>
      <c r="R205" s="1">
        <v>6900000</v>
      </c>
      <c r="S205" s="1">
        <v>300000</v>
      </c>
      <c r="T205" s="1">
        <v>2009</v>
      </c>
      <c r="U205" s="1" t="s">
        <v>73</v>
      </c>
      <c r="V205" s="1">
        <v>1</v>
      </c>
      <c r="W205" s="1">
        <v>88.2</v>
      </c>
      <c r="X205" s="1">
        <v>328000000</v>
      </c>
      <c r="Y205" s="1">
        <v>14.7</v>
      </c>
      <c r="Z205" s="1">
        <v>271000000</v>
      </c>
      <c r="AA205" s="1">
        <v>37.090240000000001</v>
      </c>
      <c r="AB205" s="1">
        <v>-95.712900000000005</v>
      </c>
    </row>
    <row r="206" spans="1:28">
      <c r="A206" s="1">
        <v>205</v>
      </c>
      <c r="B206" s="1" t="s">
        <v>365</v>
      </c>
      <c r="C206" s="1">
        <v>26900000</v>
      </c>
      <c r="D206" s="2">
        <v>7940000000</v>
      </c>
      <c r="E206" s="1" t="s">
        <v>41</v>
      </c>
      <c r="F206" s="1" t="s">
        <v>365</v>
      </c>
      <c r="G206" s="1">
        <v>3956</v>
      </c>
      <c r="H206" s="1" t="s">
        <v>90</v>
      </c>
      <c r="I206" s="1" t="s">
        <v>91</v>
      </c>
      <c r="J206" s="1" t="s">
        <v>41</v>
      </c>
      <c r="K206" s="1">
        <v>664</v>
      </c>
      <c r="L206" s="1">
        <v>11</v>
      </c>
      <c r="M206" s="1">
        <v>54</v>
      </c>
      <c r="N206" s="1">
        <v>82912000</v>
      </c>
      <c r="O206" s="1">
        <v>20700</v>
      </c>
      <c r="P206" s="1">
        <v>331600</v>
      </c>
      <c r="Q206" s="1">
        <v>248700</v>
      </c>
      <c r="R206" s="1">
        <v>4000000</v>
      </c>
      <c r="S206" s="1">
        <v>200000</v>
      </c>
      <c r="T206" s="1">
        <v>2011</v>
      </c>
      <c r="U206" s="1" t="s">
        <v>45</v>
      </c>
      <c r="V206" s="1">
        <v>29</v>
      </c>
      <c r="W206" s="1">
        <v>51.3</v>
      </c>
      <c r="X206" s="1">
        <v>213000000</v>
      </c>
      <c r="Y206" s="1">
        <v>12.08</v>
      </c>
      <c r="Z206" s="1">
        <v>183000000</v>
      </c>
      <c r="AA206" s="1">
        <v>-14.234999999999999</v>
      </c>
      <c r="AB206" s="1">
        <v>-51.9253</v>
      </c>
    </row>
    <row r="207" spans="1:28">
      <c r="A207" s="1">
        <v>206</v>
      </c>
      <c r="B207" s="1" t="s">
        <v>366</v>
      </c>
      <c r="C207" s="1">
        <v>26700000</v>
      </c>
      <c r="D207" s="2">
        <v>4390000000</v>
      </c>
      <c r="E207" s="1" t="s">
        <v>49</v>
      </c>
      <c r="F207" s="1" t="s">
        <v>366</v>
      </c>
      <c r="G207" s="1">
        <v>241</v>
      </c>
      <c r="H207" s="1" t="s">
        <v>36</v>
      </c>
      <c r="I207" s="1" t="s">
        <v>37</v>
      </c>
      <c r="J207" s="1" t="s">
        <v>41</v>
      </c>
      <c r="K207" s="1">
        <v>1632</v>
      </c>
      <c r="L207" s="1">
        <v>61</v>
      </c>
      <c r="M207" s="1">
        <v>54</v>
      </c>
      <c r="N207" s="2">
        <v>276000000</v>
      </c>
      <c r="O207" s="1">
        <v>69000</v>
      </c>
      <c r="P207" s="1">
        <v>1100000</v>
      </c>
      <c r="Q207" s="1">
        <v>828600</v>
      </c>
      <c r="R207" s="1">
        <v>13300000</v>
      </c>
      <c r="S207" s="1">
        <v>1200000</v>
      </c>
      <c r="T207" s="1">
        <v>2016</v>
      </c>
      <c r="U207" s="1" t="s">
        <v>55</v>
      </c>
      <c r="V207" s="1">
        <v>24</v>
      </c>
      <c r="W207" s="1">
        <v>88.2</v>
      </c>
      <c r="X207" s="1">
        <v>328000000</v>
      </c>
      <c r="Y207" s="1">
        <v>14.7</v>
      </c>
      <c r="Z207" s="1">
        <v>271000000</v>
      </c>
      <c r="AA207" s="1">
        <v>37.090240000000001</v>
      </c>
      <c r="AB207" s="1">
        <v>-95.712900000000005</v>
      </c>
    </row>
    <row r="208" spans="1:28">
      <c r="A208" s="1">
        <v>207</v>
      </c>
      <c r="B208" s="1" t="s">
        <v>367</v>
      </c>
      <c r="C208" s="1">
        <v>26700000</v>
      </c>
      <c r="D208" s="2">
        <v>10300000000</v>
      </c>
      <c r="E208" s="1" t="s">
        <v>154</v>
      </c>
      <c r="F208" s="1" t="s">
        <v>367</v>
      </c>
      <c r="G208" s="1">
        <v>975</v>
      </c>
      <c r="H208" s="1" t="s">
        <v>165</v>
      </c>
      <c r="I208" s="1" t="s">
        <v>166</v>
      </c>
      <c r="J208" s="1" t="s">
        <v>154</v>
      </c>
      <c r="K208" s="1">
        <v>420</v>
      </c>
      <c r="L208" s="1">
        <v>5</v>
      </c>
      <c r="M208" s="1">
        <v>11</v>
      </c>
      <c r="N208" s="1">
        <v>24363000</v>
      </c>
      <c r="O208" s="1">
        <v>6100</v>
      </c>
      <c r="P208" s="1">
        <v>97500</v>
      </c>
      <c r="Q208" s="1">
        <v>73100</v>
      </c>
      <c r="R208" s="1">
        <v>1200000</v>
      </c>
      <c r="S208" s="1" t="s">
        <v>39</v>
      </c>
      <c r="T208" s="1">
        <v>2011</v>
      </c>
      <c r="U208" s="1" t="s">
        <v>115</v>
      </c>
      <c r="V208" s="1">
        <v>13</v>
      </c>
      <c r="W208" s="1">
        <v>55.3</v>
      </c>
      <c r="X208" s="1">
        <v>50339443</v>
      </c>
      <c r="Y208" s="1">
        <v>9.7100000000000009</v>
      </c>
      <c r="Z208" s="1">
        <v>40827302</v>
      </c>
      <c r="AA208" s="1">
        <v>4.5708679999999999</v>
      </c>
      <c r="AB208" s="1">
        <v>-74.297300000000007</v>
      </c>
    </row>
    <row r="209" spans="1:28">
      <c r="A209" s="1">
        <v>208</v>
      </c>
      <c r="B209" s="1" t="s">
        <v>368</v>
      </c>
      <c r="C209" s="1">
        <v>26700000</v>
      </c>
      <c r="D209" s="2">
        <v>7170000000</v>
      </c>
      <c r="E209" s="1" t="s">
        <v>41</v>
      </c>
      <c r="F209" s="1" t="s">
        <v>368</v>
      </c>
      <c r="G209" s="1">
        <v>6471</v>
      </c>
      <c r="H209" s="1" t="s">
        <v>36</v>
      </c>
      <c r="I209" s="1" t="s">
        <v>37</v>
      </c>
      <c r="J209" s="1" t="s">
        <v>41</v>
      </c>
      <c r="K209" s="1">
        <v>797</v>
      </c>
      <c r="L209" s="1">
        <v>62</v>
      </c>
      <c r="M209" s="1">
        <v>55</v>
      </c>
      <c r="N209" s="2">
        <v>118000000</v>
      </c>
      <c r="O209" s="1">
        <v>29600</v>
      </c>
      <c r="P209" s="1">
        <v>472900</v>
      </c>
      <c r="Q209" s="1">
        <v>354700</v>
      </c>
      <c r="R209" s="1">
        <v>5700000</v>
      </c>
      <c r="S209" s="1">
        <v>200000</v>
      </c>
      <c r="T209" s="1">
        <v>2012</v>
      </c>
      <c r="U209" s="1" t="s">
        <v>80</v>
      </c>
      <c r="V209" s="1">
        <v>17</v>
      </c>
      <c r="W209" s="1">
        <v>88.2</v>
      </c>
      <c r="X209" s="1">
        <v>328000000</v>
      </c>
      <c r="Y209" s="1">
        <v>14.7</v>
      </c>
      <c r="Z209" s="1">
        <v>271000000</v>
      </c>
      <c r="AA209" s="1">
        <v>37.090240000000001</v>
      </c>
      <c r="AB209" s="1">
        <v>-95.712900000000005</v>
      </c>
    </row>
    <row r="210" spans="1:28">
      <c r="A210" s="1">
        <v>209</v>
      </c>
      <c r="B210" s="1" t="s">
        <v>369</v>
      </c>
      <c r="C210" s="1">
        <v>26500000</v>
      </c>
      <c r="D210" s="2">
        <v>15100000000</v>
      </c>
      <c r="E210" s="1" t="s">
        <v>107</v>
      </c>
      <c r="F210" s="1" t="s">
        <v>369</v>
      </c>
      <c r="G210" s="1">
        <v>10022</v>
      </c>
      <c r="H210" s="1" t="s">
        <v>156</v>
      </c>
      <c r="I210" s="1" t="s">
        <v>157</v>
      </c>
      <c r="J210" s="1" t="s">
        <v>108</v>
      </c>
      <c r="K210" s="1">
        <v>219</v>
      </c>
      <c r="L210" s="1">
        <v>3</v>
      </c>
      <c r="M210" s="1">
        <v>5</v>
      </c>
      <c r="N210" s="2">
        <v>163000000</v>
      </c>
      <c r="O210" s="1">
        <v>40800</v>
      </c>
      <c r="P210" s="1">
        <v>652500</v>
      </c>
      <c r="Q210" s="1">
        <v>489400</v>
      </c>
      <c r="R210" s="1">
        <v>7800000</v>
      </c>
      <c r="S210" s="1">
        <v>300000</v>
      </c>
      <c r="T210" s="1">
        <v>2016</v>
      </c>
      <c r="U210" s="1" t="s">
        <v>55</v>
      </c>
      <c r="V210" s="1">
        <v>20</v>
      </c>
      <c r="W210" s="1">
        <v>35.5</v>
      </c>
      <c r="X210" s="1">
        <v>108000000</v>
      </c>
      <c r="Y210" s="1">
        <v>2.15</v>
      </c>
      <c r="Z210" s="1">
        <v>50975903</v>
      </c>
      <c r="AA210" s="1">
        <v>12.879720000000001</v>
      </c>
      <c r="AB210" s="1">
        <v>121.774</v>
      </c>
    </row>
    <row r="211" spans="1:28">
      <c r="A211" s="1">
        <v>210</v>
      </c>
      <c r="B211" s="1" t="s">
        <v>370</v>
      </c>
      <c r="C211" s="1">
        <v>26500000</v>
      </c>
      <c r="D211" s="2">
        <v>20400000000</v>
      </c>
      <c r="E211" s="1" t="s">
        <v>29</v>
      </c>
      <c r="F211" s="1" t="s">
        <v>370</v>
      </c>
      <c r="G211" s="1">
        <v>6873</v>
      </c>
      <c r="H211" s="1" t="s">
        <v>36</v>
      </c>
      <c r="I211" s="1" t="s">
        <v>37</v>
      </c>
      <c r="J211" s="1" t="s">
        <v>29</v>
      </c>
      <c r="K211" s="1">
        <v>117</v>
      </c>
      <c r="L211" s="1">
        <v>63</v>
      </c>
      <c r="M211" s="1">
        <v>65</v>
      </c>
      <c r="N211" s="1">
        <v>89098000</v>
      </c>
      <c r="O211" s="1">
        <v>22300</v>
      </c>
      <c r="P211" s="1">
        <v>356400</v>
      </c>
      <c r="Q211" s="1">
        <v>267300</v>
      </c>
      <c r="R211" s="1">
        <v>4300000</v>
      </c>
      <c r="S211" s="1" t="s">
        <v>39</v>
      </c>
      <c r="T211" s="1">
        <v>2008</v>
      </c>
      <c r="U211" s="1" t="s">
        <v>115</v>
      </c>
      <c r="V211" s="1">
        <v>8</v>
      </c>
      <c r="W211" s="1">
        <v>88.2</v>
      </c>
      <c r="X211" s="1">
        <v>328000000</v>
      </c>
      <c r="Y211" s="1">
        <v>14.7</v>
      </c>
      <c r="Z211" s="1">
        <v>271000000</v>
      </c>
      <c r="AA211" s="1">
        <v>37.090240000000001</v>
      </c>
      <c r="AB211" s="1">
        <v>-95.712900000000005</v>
      </c>
    </row>
    <row r="212" spans="1:28">
      <c r="A212" s="1">
        <v>211</v>
      </c>
      <c r="B212" s="1" t="s">
        <v>371</v>
      </c>
      <c r="C212" s="1">
        <v>26400000</v>
      </c>
      <c r="D212" s="2">
        <v>8600000000</v>
      </c>
      <c r="E212" s="1" t="s">
        <v>34</v>
      </c>
      <c r="F212" s="1" t="s">
        <v>371</v>
      </c>
      <c r="G212" s="1">
        <v>3622</v>
      </c>
      <c r="H212" s="1" t="s">
        <v>30</v>
      </c>
      <c r="I212" s="1" t="s">
        <v>31</v>
      </c>
      <c r="J212" s="1" t="s">
        <v>99</v>
      </c>
      <c r="K212" s="1">
        <v>588</v>
      </c>
      <c r="L212" s="1">
        <v>50</v>
      </c>
      <c r="M212" s="1">
        <v>15</v>
      </c>
      <c r="N212" s="1">
        <v>99677000</v>
      </c>
      <c r="O212" s="1">
        <v>24900</v>
      </c>
      <c r="P212" s="1">
        <v>398700</v>
      </c>
      <c r="Q212" s="1">
        <v>299000</v>
      </c>
      <c r="R212" s="1">
        <v>4800000</v>
      </c>
      <c r="S212" s="1">
        <v>400000</v>
      </c>
      <c r="T212" s="1">
        <v>2015</v>
      </c>
      <c r="U212" s="1" t="s">
        <v>80</v>
      </c>
      <c r="V212" s="1">
        <v>22</v>
      </c>
      <c r="W212" s="1">
        <v>28.1</v>
      </c>
      <c r="X212" s="1">
        <v>1370000000</v>
      </c>
      <c r="Y212" s="1">
        <v>5.36</v>
      </c>
      <c r="Z212" s="1">
        <v>471000000</v>
      </c>
      <c r="AA212" s="1">
        <v>20.593679999999999</v>
      </c>
      <c r="AB212" s="1">
        <v>78.962879999999998</v>
      </c>
    </row>
    <row r="213" spans="1:28">
      <c r="A213" s="1">
        <v>212</v>
      </c>
      <c r="B213" s="1" t="s">
        <v>372</v>
      </c>
      <c r="C213" s="1">
        <v>26400000</v>
      </c>
      <c r="D213" s="2">
        <v>27000000000</v>
      </c>
      <c r="E213" s="1" t="s">
        <v>154</v>
      </c>
      <c r="F213" s="1" t="s">
        <v>372</v>
      </c>
      <c r="G213" s="1">
        <v>865</v>
      </c>
      <c r="H213" s="1" t="s">
        <v>36</v>
      </c>
      <c r="I213" s="1" t="s">
        <v>37</v>
      </c>
      <c r="J213" s="1" t="s">
        <v>154</v>
      </c>
      <c r="K213" s="1">
        <v>61</v>
      </c>
      <c r="L213" s="1">
        <v>63</v>
      </c>
      <c r="M213" s="1">
        <v>12</v>
      </c>
      <c r="N213" s="2">
        <v>1050000000</v>
      </c>
      <c r="O213" s="1">
        <v>261500</v>
      </c>
      <c r="P213" s="1">
        <v>4200000</v>
      </c>
      <c r="Q213" s="1">
        <v>3100000</v>
      </c>
      <c r="R213" s="1">
        <v>50200000</v>
      </c>
      <c r="S213" s="1">
        <v>1300000</v>
      </c>
      <c r="T213" s="1">
        <v>2020</v>
      </c>
      <c r="U213" s="1" t="s">
        <v>42</v>
      </c>
      <c r="V213" s="1">
        <v>3</v>
      </c>
      <c r="W213" s="1">
        <v>88.2</v>
      </c>
      <c r="X213" s="1">
        <v>328000000</v>
      </c>
      <c r="Y213" s="1">
        <v>14.7</v>
      </c>
      <c r="Z213" s="1">
        <v>271000000</v>
      </c>
      <c r="AA213" s="1">
        <v>37.090240000000001</v>
      </c>
      <c r="AB213" s="1">
        <v>-95.712900000000005</v>
      </c>
    </row>
    <row r="214" spans="1:28">
      <c r="A214" s="1">
        <v>213</v>
      </c>
      <c r="B214" s="1" t="s">
        <v>373</v>
      </c>
      <c r="C214" s="1">
        <v>26400000</v>
      </c>
      <c r="D214" s="2">
        <v>17200000000</v>
      </c>
      <c r="E214" s="1" t="s">
        <v>41</v>
      </c>
      <c r="F214" s="1" t="s">
        <v>373</v>
      </c>
      <c r="G214" s="1">
        <v>967</v>
      </c>
      <c r="H214" s="1" t="s">
        <v>374</v>
      </c>
      <c r="I214" s="1" t="s">
        <v>375</v>
      </c>
      <c r="J214" s="1" t="s">
        <v>41</v>
      </c>
      <c r="K214" s="1">
        <v>158</v>
      </c>
      <c r="L214" s="1">
        <v>1</v>
      </c>
      <c r="M214" s="1">
        <v>55</v>
      </c>
      <c r="N214" s="2">
        <v>1230000000</v>
      </c>
      <c r="O214" s="1">
        <v>306400</v>
      </c>
      <c r="P214" s="1">
        <v>4900000</v>
      </c>
      <c r="Q214" s="1">
        <v>3700000</v>
      </c>
      <c r="R214" s="1">
        <v>58800000</v>
      </c>
      <c r="S214" s="1">
        <v>2000000</v>
      </c>
      <c r="T214" s="1">
        <v>2020</v>
      </c>
      <c r="U214" s="1" t="s">
        <v>66</v>
      </c>
      <c r="V214" s="1">
        <v>5</v>
      </c>
      <c r="W214" s="1">
        <v>61.9</v>
      </c>
      <c r="X214" s="1">
        <v>60297396</v>
      </c>
      <c r="Y214" s="1">
        <v>9.89</v>
      </c>
      <c r="Z214" s="1">
        <v>42651966</v>
      </c>
      <c r="AA214" s="1">
        <v>41.871940000000002</v>
      </c>
      <c r="AB214" s="1">
        <v>12.56738</v>
      </c>
    </row>
    <row r="215" spans="1:28">
      <c r="A215" s="1">
        <v>214</v>
      </c>
      <c r="B215" s="1" t="s">
        <v>376</v>
      </c>
      <c r="C215" s="1">
        <v>26300000</v>
      </c>
      <c r="D215" s="2">
        <v>4750000000</v>
      </c>
      <c r="E215" s="1" t="s">
        <v>41</v>
      </c>
      <c r="F215" s="1" t="s">
        <v>376</v>
      </c>
      <c r="G215" s="1">
        <v>190</v>
      </c>
      <c r="H215" s="1" t="s">
        <v>30</v>
      </c>
      <c r="I215" s="1" t="s">
        <v>31</v>
      </c>
      <c r="J215" s="1" t="s">
        <v>41</v>
      </c>
      <c r="K215" s="1">
        <v>1462</v>
      </c>
      <c r="L215" s="1">
        <v>51</v>
      </c>
      <c r="M215" s="1">
        <v>57</v>
      </c>
      <c r="N215" s="1">
        <v>17264000</v>
      </c>
      <c r="O215" s="1">
        <v>4300</v>
      </c>
      <c r="P215" s="1">
        <v>69100</v>
      </c>
      <c r="Q215" s="1">
        <v>51800</v>
      </c>
      <c r="R215" s="1">
        <v>828600</v>
      </c>
      <c r="S215" s="1" t="s">
        <v>39</v>
      </c>
      <c r="T215" s="1">
        <v>2015</v>
      </c>
      <c r="U215" s="1" t="s">
        <v>70</v>
      </c>
      <c r="V215" s="1">
        <v>20</v>
      </c>
      <c r="W215" s="1">
        <v>28.1</v>
      </c>
      <c r="X215" s="1">
        <v>1370000000</v>
      </c>
      <c r="Y215" s="1">
        <v>5.36</v>
      </c>
      <c r="Z215" s="1">
        <v>471000000</v>
      </c>
      <c r="AA215" s="1">
        <v>20.593679999999999</v>
      </c>
      <c r="AB215" s="1">
        <v>78.962879999999998</v>
      </c>
    </row>
    <row r="216" spans="1:28">
      <c r="A216" s="1">
        <v>215</v>
      </c>
      <c r="B216" s="1" t="s">
        <v>377</v>
      </c>
      <c r="C216" s="1">
        <v>26200000</v>
      </c>
      <c r="D216" s="2">
        <v>32000000000</v>
      </c>
      <c r="E216" s="1" t="s">
        <v>39</v>
      </c>
      <c r="F216" s="1" t="s">
        <v>377</v>
      </c>
      <c r="G216" s="1">
        <v>775</v>
      </c>
      <c r="H216" s="1" t="s">
        <v>36</v>
      </c>
      <c r="I216" s="1" t="s">
        <v>37</v>
      </c>
      <c r="J216" s="1" t="s">
        <v>41</v>
      </c>
      <c r="K216" s="1">
        <v>33</v>
      </c>
      <c r="L216" s="1">
        <v>64</v>
      </c>
      <c r="M216" s="1">
        <v>58</v>
      </c>
      <c r="N216" s="2">
        <v>487000000</v>
      </c>
      <c r="O216" s="1">
        <v>121800</v>
      </c>
      <c r="P216" s="1">
        <v>1900000</v>
      </c>
      <c r="Q216" s="1">
        <v>1500000</v>
      </c>
      <c r="R216" s="1">
        <v>23400000</v>
      </c>
      <c r="S216" s="1">
        <v>200000</v>
      </c>
      <c r="T216" s="1">
        <v>2019</v>
      </c>
      <c r="U216" s="1" t="s">
        <v>80</v>
      </c>
      <c r="V216" s="1">
        <v>27</v>
      </c>
      <c r="W216" s="1">
        <v>88.2</v>
      </c>
      <c r="X216" s="1">
        <v>328000000</v>
      </c>
      <c r="Y216" s="1">
        <v>14.7</v>
      </c>
      <c r="Z216" s="1">
        <v>271000000</v>
      </c>
      <c r="AA216" s="1">
        <v>37.090240000000001</v>
      </c>
      <c r="AB216" s="1">
        <v>-95.712900000000005</v>
      </c>
    </row>
    <row r="217" spans="1:28">
      <c r="A217" s="1">
        <v>216</v>
      </c>
      <c r="B217" s="1" t="s">
        <v>378</v>
      </c>
      <c r="C217" s="1">
        <v>26200000</v>
      </c>
      <c r="D217" s="2">
        <v>16100000000</v>
      </c>
      <c r="E217" s="1" t="s">
        <v>41</v>
      </c>
      <c r="F217" s="1" t="s">
        <v>378</v>
      </c>
      <c r="G217" s="1">
        <v>5985</v>
      </c>
      <c r="H217" s="1" t="s">
        <v>53</v>
      </c>
      <c r="I217" s="1" t="s">
        <v>54</v>
      </c>
      <c r="J217" s="1" t="s">
        <v>41</v>
      </c>
      <c r="K217" s="1">
        <v>184</v>
      </c>
      <c r="L217" s="1">
        <v>2</v>
      </c>
      <c r="M217" s="1">
        <v>56</v>
      </c>
      <c r="N217" s="2">
        <v>722000000</v>
      </c>
      <c r="O217" s="1">
        <v>180500</v>
      </c>
      <c r="P217" s="1">
        <v>2900000</v>
      </c>
      <c r="Q217" s="1">
        <v>2200000</v>
      </c>
      <c r="R217" s="1">
        <v>34600000</v>
      </c>
      <c r="S217" s="1">
        <v>1100000</v>
      </c>
      <c r="T217" s="1">
        <v>2020</v>
      </c>
      <c r="U217" s="1" t="s">
        <v>45</v>
      </c>
      <c r="V217" s="1">
        <v>14</v>
      </c>
      <c r="W217" s="1">
        <v>63.2</v>
      </c>
      <c r="X217" s="1">
        <v>126000000</v>
      </c>
      <c r="Y217" s="1">
        <v>2.29</v>
      </c>
      <c r="Z217" s="1">
        <v>116000000</v>
      </c>
      <c r="AA217" s="1">
        <v>36.204819999999998</v>
      </c>
      <c r="AB217" s="1">
        <v>138.25290000000001</v>
      </c>
    </row>
    <row r="218" spans="1:28">
      <c r="A218" s="1">
        <v>217</v>
      </c>
      <c r="B218" s="1" t="s">
        <v>379</v>
      </c>
      <c r="C218" s="1">
        <v>26100000</v>
      </c>
      <c r="D218" s="2">
        <v>10400000000</v>
      </c>
      <c r="E218" s="1" t="s">
        <v>154</v>
      </c>
      <c r="F218" s="1" t="s">
        <v>379</v>
      </c>
      <c r="G218" s="1">
        <v>1619</v>
      </c>
      <c r="H218" s="1" t="s">
        <v>36</v>
      </c>
      <c r="I218" s="1" t="s">
        <v>37</v>
      </c>
      <c r="J218" s="1" t="s">
        <v>154</v>
      </c>
      <c r="K218" s="1">
        <v>410</v>
      </c>
      <c r="L218" s="1">
        <v>65</v>
      </c>
      <c r="M218" s="1">
        <v>13</v>
      </c>
      <c r="N218" s="1">
        <v>68156000</v>
      </c>
      <c r="O218" s="1">
        <v>17000</v>
      </c>
      <c r="P218" s="1">
        <v>272600</v>
      </c>
      <c r="Q218" s="1">
        <v>204500</v>
      </c>
      <c r="R218" s="1">
        <v>3300000</v>
      </c>
      <c r="S218" s="1">
        <v>400000</v>
      </c>
      <c r="T218" s="1">
        <v>2005</v>
      </c>
      <c r="U218" s="1" t="s">
        <v>115</v>
      </c>
      <c r="V218" s="1">
        <v>19</v>
      </c>
      <c r="W218" s="1">
        <v>88.2</v>
      </c>
      <c r="X218" s="1">
        <v>328000000</v>
      </c>
      <c r="Y218" s="1">
        <v>14.7</v>
      </c>
      <c r="Z218" s="1">
        <v>271000000</v>
      </c>
      <c r="AA218" s="1">
        <v>37.090240000000001</v>
      </c>
      <c r="AB218" s="1">
        <v>-95.712900000000005</v>
      </c>
    </row>
    <row r="219" spans="1:28">
      <c r="A219" s="1">
        <v>218</v>
      </c>
      <c r="B219" s="1" t="s">
        <v>380</v>
      </c>
      <c r="C219" s="1">
        <v>26100000</v>
      </c>
      <c r="D219" s="2">
        <v>7890000000</v>
      </c>
      <c r="E219" s="1" t="s">
        <v>41</v>
      </c>
      <c r="F219" s="1" t="s">
        <v>380</v>
      </c>
      <c r="G219" s="1">
        <v>0</v>
      </c>
      <c r="H219" s="1" t="s">
        <v>203</v>
      </c>
      <c r="I219" s="1" t="s">
        <v>204</v>
      </c>
      <c r="J219" s="1" t="s">
        <v>29</v>
      </c>
      <c r="K219" s="1">
        <v>4057944</v>
      </c>
      <c r="L219" s="1">
        <v>3695</v>
      </c>
      <c r="M219" s="1">
        <v>5641</v>
      </c>
      <c r="N219" s="1" t="s">
        <v>39</v>
      </c>
      <c r="O219" s="1">
        <v>0</v>
      </c>
      <c r="P219" s="1">
        <v>0</v>
      </c>
      <c r="Q219" s="1">
        <v>0</v>
      </c>
      <c r="R219" s="1">
        <v>0</v>
      </c>
      <c r="S219" s="1" t="s">
        <v>39</v>
      </c>
      <c r="T219" s="1">
        <v>2019</v>
      </c>
      <c r="U219" s="1" t="s">
        <v>80</v>
      </c>
      <c r="V219" s="1">
        <v>13</v>
      </c>
      <c r="W219" s="1">
        <v>68</v>
      </c>
      <c r="X219" s="1">
        <v>34268528</v>
      </c>
      <c r="Y219" s="1">
        <v>5.93</v>
      </c>
      <c r="Z219" s="1">
        <v>28807838</v>
      </c>
      <c r="AA219" s="1">
        <v>23.885940000000002</v>
      </c>
      <c r="AB219" s="1">
        <v>45.079160000000002</v>
      </c>
    </row>
    <row r="220" spans="1:28">
      <c r="A220" s="1">
        <v>219</v>
      </c>
      <c r="B220" s="1" t="s">
        <v>381</v>
      </c>
      <c r="C220" s="1">
        <v>26000000</v>
      </c>
      <c r="D220" s="2">
        <v>14100000000</v>
      </c>
      <c r="E220" s="1" t="s">
        <v>49</v>
      </c>
      <c r="F220" s="1" t="s">
        <v>381</v>
      </c>
      <c r="G220" s="1">
        <v>868</v>
      </c>
      <c r="H220" s="1" t="s">
        <v>36</v>
      </c>
      <c r="I220" s="1" t="s">
        <v>37</v>
      </c>
      <c r="J220" s="1" t="s">
        <v>60</v>
      </c>
      <c r="K220" s="1">
        <v>249</v>
      </c>
      <c r="L220" s="1" t="s">
        <v>39</v>
      </c>
      <c r="M220" s="1">
        <v>6</v>
      </c>
      <c r="N220" s="2">
        <v>606000000</v>
      </c>
      <c r="O220" s="1">
        <v>151600</v>
      </c>
      <c r="P220" s="1">
        <v>2400000</v>
      </c>
      <c r="Q220" s="1">
        <v>1800000</v>
      </c>
      <c r="R220" s="1">
        <v>29100000</v>
      </c>
      <c r="S220" s="1">
        <v>1100000</v>
      </c>
      <c r="T220" s="1">
        <v>2018</v>
      </c>
      <c r="U220" s="1" t="s">
        <v>45</v>
      </c>
      <c r="V220" s="1">
        <v>25</v>
      </c>
      <c r="W220" s="1">
        <v>88.2</v>
      </c>
      <c r="X220" s="1">
        <v>328000000</v>
      </c>
      <c r="Y220" s="1">
        <v>14.7</v>
      </c>
      <c r="Z220" s="1">
        <v>271000000</v>
      </c>
      <c r="AA220" s="1">
        <v>37.090240000000001</v>
      </c>
      <c r="AB220" s="1">
        <v>-95.712900000000005</v>
      </c>
    </row>
    <row r="221" spans="1:28">
      <c r="A221" s="1">
        <v>220</v>
      </c>
      <c r="B221" s="1" t="s">
        <v>382</v>
      </c>
      <c r="C221" s="1">
        <v>26000000</v>
      </c>
      <c r="D221" s="2">
        <v>17300000000</v>
      </c>
      <c r="E221" s="1" t="s">
        <v>29</v>
      </c>
      <c r="F221" s="1" t="s">
        <v>382</v>
      </c>
      <c r="G221" s="1">
        <v>240</v>
      </c>
      <c r="H221" s="1" t="s">
        <v>36</v>
      </c>
      <c r="I221" s="1" t="s">
        <v>37</v>
      </c>
      <c r="J221" s="1" t="s">
        <v>29</v>
      </c>
      <c r="K221" s="1">
        <v>163</v>
      </c>
      <c r="L221" s="1">
        <v>66</v>
      </c>
      <c r="M221" s="1">
        <v>66</v>
      </c>
      <c r="N221" s="1">
        <v>55454000</v>
      </c>
      <c r="O221" s="1">
        <v>13900</v>
      </c>
      <c r="P221" s="1">
        <v>221800</v>
      </c>
      <c r="Q221" s="1">
        <v>166400</v>
      </c>
      <c r="R221" s="1">
        <v>2700000</v>
      </c>
      <c r="S221" s="1" t="s">
        <v>39</v>
      </c>
      <c r="T221" s="1">
        <v>2005</v>
      </c>
      <c r="U221" s="1" t="s">
        <v>115</v>
      </c>
      <c r="V221" s="1">
        <v>7</v>
      </c>
      <c r="W221" s="1">
        <v>88.2</v>
      </c>
      <c r="X221" s="1">
        <v>328000000</v>
      </c>
      <c r="Y221" s="1">
        <v>14.7</v>
      </c>
      <c r="Z221" s="1">
        <v>271000000</v>
      </c>
      <c r="AA221" s="1">
        <v>37.090240000000001</v>
      </c>
      <c r="AB221" s="1">
        <v>-95.712900000000005</v>
      </c>
    </row>
    <row r="222" spans="1:28">
      <c r="A222" s="1">
        <v>221</v>
      </c>
      <c r="B222" s="1" t="s">
        <v>383</v>
      </c>
      <c r="C222" s="1">
        <v>26000000</v>
      </c>
      <c r="D222" s="2">
        <v>18600000000</v>
      </c>
      <c r="E222" s="1" t="s">
        <v>29</v>
      </c>
      <c r="F222" s="1" t="s">
        <v>384</v>
      </c>
      <c r="G222" s="1">
        <v>1</v>
      </c>
      <c r="H222" s="1" t="s">
        <v>90</v>
      </c>
      <c r="I222" s="1" t="s">
        <v>91</v>
      </c>
      <c r="J222" s="1" t="s">
        <v>29</v>
      </c>
      <c r="K222" s="1">
        <v>4057142</v>
      </c>
      <c r="L222" s="1" t="s">
        <v>39</v>
      </c>
      <c r="M222" s="1">
        <v>4914</v>
      </c>
      <c r="N222" s="1">
        <v>3</v>
      </c>
      <c r="O222" s="1">
        <v>0</v>
      </c>
      <c r="P222" s="1">
        <v>0.01</v>
      </c>
      <c r="Q222" s="1">
        <v>0.01</v>
      </c>
      <c r="R222" s="1">
        <v>0.14000000000000001</v>
      </c>
      <c r="S222" s="1">
        <v>3</v>
      </c>
      <c r="T222" s="1">
        <v>2008</v>
      </c>
      <c r="U222" s="1" t="s">
        <v>70</v>
      </c>
      <c r="V222" s="1">
        <v>14</v>
      </c>
      <c r="W222" s="1">
        <v>51.3</v>
      </c>
      <c r="X222" s="1">
        <v>213000000</v>
      </c>
      <c r="Y222" s="1">
        <v>12.08</v>
      </c>
      <c r="Z222" s="1">
        <v>183000000</v>
      </c>
      <c r="AA222" s="1">
        <v>-14.234999999999999</v>
      </c>
      <c r="AB222" s="1">
        <v>-51.9253</v>
      </c>
    </row>
    <row r="223" spans="1:28">
      <c r="A223" s="1">
        <v>222</v>
      </c>
      <c r="B223" s="1" t="s">
        <v>385</v>
      </c>
      <c r="C223" s="1">
        <v>25900000</v>
      </c>
      <c r="D223" s="2">
        <v>11400000000</v>
      </c>
      <c r="E223" s="1" t="s">
        <v>29</v>
      </c>
      <c r="F223" s="1" t="s">
        <v>385</v>
      </c>
      <c r="G223" s="1">
        <v>65286</v>
      </c>
      <c r="H223" s="1" t="s">
        <v>243</v>
      </c>
      <c r="I223" s="1" t="s">
        <v>244</v>
      </c>
      <c r="J223" s="1" t="s">
        <v>41</v>
      </c>
      <c r="K223" s="1">
        <v>358</v>
      </c>
      <c r="L223" s="1">
        <v>5</v>
      </c>
      <c r="M223" s="1">
        <v>60</v>
      </c>
      <c r="N223" s="2">
        <v>230000000</v>
      </c>
      <c r="O223" s="1">
        <v>57500</v>
      </c>
      <c r="P223" s="1">
        <v>920700</v>
      </c>
      <c r="Q223" s="1">
        <v>690500</v>
      </c>
      <c r="R223" s="1">
        <v>11000000</v>
      </c>
      <c r="S223" s="1">
        <v>600000</v>
      </c>
      <c r="T223" s="1">
        <v>2013</v>
      </c>
      <c r="U223" s="1" t="s">
        <v>45</v>
      </c>
      <c r="V223" s="1">
        <v>23</v>
      </c>
      <c r="W223" s="1">
        <v>36.299999999999997</v>
      </c>
      <c r="X223" s="1">
        <v>270000000</v>
      </c>
      <c r="Y223" s="1">
        <v>4.6900000000000004</v>
      </c>
      <c r="Z223" s="1">
        <v>152000000</v>
      </c>
      <c r="AA223" s="1">
        <v>-0.78927999999999998</v>
      </c>
      <c r="AB223" s="1">
        <v>113.9213</v>
      </c>
    </row>
    <row r="224" spans="1:28">
      <c r="A224" s="1">
        <v>223</v>
      </c>
      <c r="B224" s="1" t="s">
        <v>386</v>
      </c>
      <c r="C224" s="1">
        <v>25800000</v>
      </c>
      <c r="D224" s="2">
        <v>15500000000</v>
      </c>
      <c r="E224" s="1" t="s">
        <v>52</v>
      </c>
      <c r="F224" s="1" t="s">
        <v>386</v>
      </c>
      <c r="G224" s="1">
        <v>1762</v>
      </c>
      <c r="H224" s="1" t="s">
        <v>84</v>
      </c>
      <c r="I224" s="1" t="s">
        <v>85</v>
      </c>
      <c r="J224" s="1" t="s">
        <v>38</v>
      </c>
      <c r="K224" s="1">
        <v>206</v>
      </c>
      <c r="L224" s="1">
        <v>5</v>
      </c>
      <c r="M224" s="1">
        <v>17</v>
      </c>
      <c r="N224" s="1">
        <v>54947000</v>
      </c>
      <c r="O224" s="1">
        <v>13700</v>
      </c>
      <c r="P224" s="1">
        <v>219800</v>
      </c>
      <c r="Q224" s="1">
        <v>164800</v>
      </c>
      <c r="R224" s="1">
        <v>2600000</v>
      </c>
      <c r="S224" s="1" t="s">
        <v>39</v>
      </c>
      <c r="T224" s="1">
        <v>2011</v>
      </c>
      <c r="U224" s="1" t="s">
        <v>45</v>
      </c>
      <c r="V224" s="1">
        <v>15</v>
      </c>
      <c r="W224" s="1">
        <v>68.900000000000006</v>
      </c>
      <c r="X224" s="1">
        <v>36991981</v>
      </c>
      <c r="Y224" s="1">
        <v>5.56</v>
      </c>
      <c r="Z224" s="1">
        <v>30628482</v>
      </c>
      <c r="AA224" s="1">
        <v>56.130369999999999</v>
      </c>
      <c r="AB224" s="1">
        <v>-106.34699999999999</v>
      </c>
    </row>
    <row r="225" spans="1:28">
      <c r="A225" s="1">
        <v>224</v>
      </c>
      <c r="B225" s="1" t="s">
        <v>387</v>
      </c>
      <c r="C225" s="1">
        <v>25700000</v>
      </c>
      <c r="D225" s="2">
        <v>17800000000</v>
      </c>
      <c r="E225" s="1" t="s">
        <v>29</v>
      </c>
      <c r="F225" s="1" t="s">
        <v>387</v>
      </c>
      <c r="G225" s="1">
        <v>749</v>
      </c>
      <c r="H225" s="1" t="s">
        <v>36</v>
      </c>
      <c r="I225" s="1" t="s">
        <v>37</v>
      </c>
      <c r="J225" s="1" t="s">
        <v>29</v>
      </c>
      <c r="K225" s="1">
        <v>153</v>
      </c>
      <c r="L225" s="1">
        <v>67</v>
      </c>
      <c r="M225" s="1">
        <v>67</v>
      </c>
      <c r="N225" s="2">
        <v>164000000</v>
      </c>
      <c r="O225" s="1">
        <v>41100</v>
      </c>
      <c r="P225" s="1">
        <v>656900</v>
      </c>
      <c r="Q225" s="1">
        <v>492600</v>
      </c>
      <c r="R225" s="1">
        <v>7900000</v>
      </c>
      <c r="S225" s="1">
        <v>100000</v>
      </c>
      <c r="T225" s="1">
        <v>2009</v>
      </c>
      <c r="U225" s="1" t="s">
        <v>66</v>
      </c>
      <c r="V225" s="1">
        <v>11</v>
      </c>
      <c r="W225" s="1">
        <v>88.2</v>
      </c>
      <c r="X225" s="1">
        <v>328000000</v>
      </c>
      <c r="Y225" s="1">
        <v>14.7</v>
      </c>
      <c r="Z225" s="1">
        <v>271000000</v>
      </c>
      <c r="AA225" s="1">
        <v>37.090240000000001</v>
      </c>
      <c r="AB225" s="1">
        <v>-95.712900000000005</v>
      </c>
    </row>
    <row r="226" spans="1:28">
      <c r="A226" s="1">
        <v>225</v>
      </c>
      <c r="B226" s="1" t="s">
        <v>388</v>
      </c>
      <c r="C226" s="1">
        <v>25700000</v>
      </c>
      <c r="D226" s="2">
        <v>7470000000</v>
      </c>
      <c r="E226" s="1" t="s">
        <v>49</v>
      </c>
      <c r="F226" s="1" t="s">
        <v>388</v>
      </c>
      <c r="G226" s="1">
        <v>982</v>
      </c>
      <c r="H226" s="1" t="s">
        <v>130</v>
      </c>
      <c r="I226" s="1" t="s">
        <v>131</v>
      </c>
      <c r="J226" s="1" t="s">
        <v>60</v>
      </c>
      <c r="K226" s="1">
        <v>746</v>
      </c>
      <c r="L226" s="1">
        <v>8</v>
      </c>
      <c r="M226" s="1">
        <v>7</v>
      </c>
      <c r="N226" s="1">
        <v>30501000</v>
      </c>
      <c r="O226" s="1">
        <v>7600</v>
      </c>
      <c r="P226" s="1">
        <v>122000</v>
      </c>
      <c r="Q226" s="1">
        <v>91500</v>
      </c>
      <c r="R226" s="1">
        <v>1500000</v>
      </c>
      <c r="S226" s="1" t="s">
        <v>39</v>
      </c>
      <c r="T226" s="1">
        <v>2012</v>
      </c>
      <c r="U226" s="1" t="s">
        <v>66</v>
      </c>
      <c r="V226" s="1">
        <v>16</v>
      </c>
      <c r="W226" s="1">
        <v>40.200000000000003</v>
      </c>
      <c r="X226" s="1">
        <v>126000000</v>
      </c>
      <c r="Y226" s="1">
        <v>3.42</v>
      </c>
      <c r="Z226" s="1">
        <v>103000000</v>
      </c>
      <c r="AA226" s="1">
        <v>23.634499999999999</v>
      </c>
      <c r="AB226" s="1">
        <v>-102.553</v>
      </c>
    </row>
    <row r="227" spans="1:28">
      <c r="A227" s="1">
        <v>226</v>
      </c>
      <c r="B227" s="1" t="s">
        <v>389</v>
      </c>
      <c r="C227" s="1">
        <v>25700000</v>
      </c>
      <c r="D227" s="2">
        <v>10200000000</v>
      </c>
      <c r="E227" s="1" t="s">
        <v>29</v>
      </c>
      <c r="F227" s="1" t="s">
        <v>389</v>
      </c>
      <c r="G227" s="1">
        <v>42</v>
      </c>
      <c r="H227" s="1" t="s">
        <v>36</v>
      </c>
      <c r="I227" s="1" t="s">
        <v>37</v>
      </c>
      <c r="J227" s="1" t="s">
        <v>29</v>
      </c>
      <c r="K227" s="1">
        <v>425</v>
      </c>
      <c r="L227" s="1">
        <v>67</v>
      </c>
      <c r="M227" s="1">
        <v>67</v>
      </c>
      <c r="N227" s="2">
        <v>104000000</v>
      </c>
      <c r="O227" s="1">
        <v>25900</v>
      </c>
      <c r="P227" s="1">
        <v>414500</v>
      </c>
      <c r="Q227" s="1">
        <v>310900</v>
      </c>
      <c r="R227" s="1">
        <v>5000000</v>
      </c>
      <c r="S227" s="1">
        <v>100000</v>
      </c>
      <c r="T227" s="1">
        <v>2013</v>
      </c>
      <c r="U227" s="1" t="s">
        <v>73</v>
      </c>
      <c r="V227" s="1">
        <v>28</v>
      </c>
      <c r="W227" s="1">
        <v>88.2</v>
      </c>
      <c r="X227" s="1">
        <v>328000000</v>
      </c>
      <c r="Y227" s="1">
        <v>14.7</v>
      </c>
      <c r="Z227" s="1">
        <v>271000000</v>
      </c>
      <c r="AA227" s="1">
        <v>37.090240000000001</v>
      </c>
      <c r="AB227" s="1">
        <v>-95.712900000000005</v>
      </c>
    </row>
    <row r="228" spans="1:28">
      <c r="A228" s="1">
        <v>227</v>
      </c>
      <c r="B228" s="1" t="s">
        <v>390</v>
      </c>
      <c r="C228" s="1">
        <v>25600000</v>
      </c>
      <c r="D228" s="2">
        <v>7960000000</v>
      </c>
      <c r="E228" s="1" t="s">
        <v>76</v>
      </c>
      <c r="F228" s="1" t="s">
        <v>390</v>
      </c>
      <c r="G228" s="1">
        <v>0</v>
      </c>
      <c r="H228" s="1" t="s">
        <v>102</v>
      </c>
      <c r="I228" s="1" t="s">
        <v>103</v>
      </c>
      <c r="J228" s="1" t="s">
        <v>39</v>
      </c>
      <c r="K228" s="1">
        <v>4057944</v>
      </c>
      <c r="L228" s="1" t="s">
        <v>39</v>
      </c>
      <c r="M228" s="1" t="s">
        <v>39</v>
      </c>
      <c r="N228" s="1" t="s">
        <v>39</v>
      </c>
      <c r="O228" s="1">
        <v>0</v>
      </c>
      <c r="P228" s="1">
        <v>0</v>
      </c>
      <c r="Q228" s="1">
        <v>0</v>
      </c>
      <c r="R228" s="1">
        <v>0</v>
      </c>
      <c r="S228" s="1">
        <v>2</v>
      </c>
      <c r="T228" s="1">
        <v>2019</v>
      </c>
      <c r="U228" s="1" t="s">
        <v>73</v>
      </c>
      <c r="V228" s="1">
        <v>1</v>
      </c>
      <c r="W228" s="1">
        <v>90</v>
      </c>
      <c r="X228" s="1">
        <v>44938712</v>
      </c>
      <c r="Y228" s="1">
        <v>9.7899999999999991</v>
      </c>
      <c r="Z228" s="1">
        <v>41339571</v>
      </c>
      <c r="AA228" s="1">
        <v>-38.4161</v>
      </c>
      <c r="AB228" s="1">
        <v>-63.616700000000002</v>
      </c>
    </row>
    <row r="229" spans="1:28">
      <c r="A229" s="1">
        <v>228</v>
      </c>
      <c r="B229" s="1" t="s">
        <v>391</v>
      </c>
      <c r="C229" s="1">
        <v>25600000</v>
      </c>
      <c r="D229" s="2">
        <v>25600000000</v>
      </c>
      <c r="E229" s="1" t="s">
        <v>29</v>
      </c>
      <c r="F229" s="1" t="s">
        <v>391</v>
      </c>
      <c r="G229" s="1">
        <v>287</v>
      </c>
      <c r="H229" s="1" t="s">
        <v>36</v>
      </c>
      <c r="I229" s="1" t="s">
        <v>37</v>
      </c>
      <c r="J229" s="1" t="s">
        <v>29</v>
      </c>
      <c r="K229" s="1">
        <v>67</v>
      </c>
      <c r="L229" s="1">
        <v>68</v>
      </c>
      <c r="M229" s="1">
        <v>68</v>
      </c>
      <c r="N229" s="2">
        <v>319000000</v>
      </c>
      <c r="O229" s="1">
        <v>79600</v>
      </c>
      <c r="P229" s="1">
        <v>1300000</v>
      </c>
      <c r="Q229" s="1">
        <v>955800</v>
      </c>
      <c r="R229" s="1">
        <v>15300000</v>
      </c>
      <c r="S229" s="1">
        <v>100000</v>
      </c>
      <c r="T229" s="1">
        <v>2009</v>
      </c>
      <c r="U229" s="1" t="s">
        <v>50</v>
      </c>
      <c r="V229" s="1">
        <v>12</v>
      </c>
      <c r="W229" s="1">
        <v>88.2</v>
      </c>
      <c r="X229" s="1">
        <v>328000000</v>
      </c>
      <c r="Y229" s="1">
        <v>14.7</v>
      </c>
      <c r="Z229" s="1">
        <v>271000000</v>
      </c>
      <c r="AA229" s="1">
        <v>37.090240000000001</v>
      </c>
      <c r="AB229" s="1">
        <v>-95.712900000000005</v>
      </c>
    </row>
    <row r="230" spans="1:28">
      <c r="A230" s="1">
        <v>229</v>
      </c>
      <c r="B230" s="1" t="s">
        <v>392</v>
      </c>
      <c r="C230" s="1">
        <v>25500000</v>
      </c>
      <c r="D230" s="2">
        <v>2730000000</v>
      </c>
      <c r="E230" s="1" t="s">
        <v>34</v>
      </c>
      <c r="F230" s="1" t="s">
        <v>393</v>
      </c>
      <c r="G230" s="1">
        <v>5</v>
      </c>
      <c r="H230" s="1" t="s">
        <v>36</v>
      </c>
      <c r="I230" s="1" t="s">
        <v>37</v>
      </c>
      <c r="J230" s="1" t="s">
        <v>41</v>
      </c>
      <c r="K230" s="1">
        <v>4042995</v>
      </c>
      <c r="L230" s="1" t="s">
        <v>39</v>
      </c>
      <c r="M230" s="1">
        <v>6739</v>
      </c>
      <c r="N230" s="1">
        <v>20</v>
      </c>
      <c r="O230" s="1">
        <v>0.01</v>
      </c>
      <c r="P230" s="1">
        <v>0.08</v>
      </c>
      <c r="Q230" s="1">
        <v>0.06</v>
      </c>
      <c r="R230" s="1">
        <v>0.96</v>
      </c>
      <c r="S230" s="1">
        <v>4</v>
      </c>
      <c r="T230" s="1">
        <v>2006</v>
      </c>
      <c r="U230" s="1" t="s">
        <v>61</v>
      </c>
      <c r="V230" s="1">
        <v>24</v>
      </c>
      <c r="W230" s="1">
        <v>88.2</v>
      </c>
      <c r="X230" s="1">
        <v>328000000</v>
      </c>
      <c r="Y230" s="1">
        <v>14.7</v>
      </c>
      <c r="Z230" s="1">
        <v>271000000</v>
      </c>
      <c r="AA230" s="1">
        <v>37.090240000000001</v>
      </c>
      <c r="AB230" s="1">
        <v>-95.712900000000005</v>
      </c>
    </row>
    <row r="231" spans="1:28">
      <c r="A231" s="1">
        <v>230</v>
      </c>
      <c r="B231" s="1" t="s">
        <v>394</v>
      </c>
      <c r="C231" s="1">
        <v>25500000</v>
      </c>
      <c r="D231" s="2">
        <v>14400000000</v>
      </c>
      <c r="E231" s="1" t="s">
        <v>29</v>
      </c>
      <c r="F231" s="1" t="s">
        <v>394</v>
      </c>
      <c r="G231" s="1">
        <v>78</v>
      </c>
      <c r="H231" s="1" t="s">
        <v>36</v>
      </c>
      <c r="I231" s="1" t="s">
        <v>37</v>
      </c>
      <c r="J231" s="1" t="s">
        <v>29</v>
      </c>
      <c r="K231" s="1">
        <v>243</v>
      </c>
      <c r="L231" s="1">
        <v>69</v>
      </c>
      <c r="M231" s="1">
        <v>69</v>
      </c>
      <c r="N231" s="2">
        <v>195000000</v>
      </c>
      <c r="O231" s="1">
        <v>48900</v>
      </c>
      <c r="P231" s="1">
        <v>782000</v>
      </c>
      <c r="Q231" s="1">
        <v>586500</v>
      </c>
      <c r="R231" s="1">
        <v>9400000</v>
      </c>
      <c r="S231" s="1">
        <v>100000</v>
      </c>
      <c r="T231" s="1">
        <v>2011</v>
      </c>
      <c r="U231" s="1" t="s">
        <v>66</v>
      </c>
      <c r="V231" s="1">
        <v>15</v>
      </c>
      <c r="W231" s="1">
        <v>88.2</v>
      </c>
      <c r="X231" s="1">
        <v>328000000</v>
      </c>
      <c r="Y231" s="1">
        <v>14.7</v>
      </c>
      <c r="Z231" s="1">
        <v>271000000</v>
      </c>
      <c r="AA231" s="1">
        <v>37.090240000000001</v>
      </c>
      <c r="AB231" s="1">
        <v>-95.712900000000005</v>
      </c>
    </row>
    <row r="232" spans="1:28">
      <c r="A232" s="1">
        <v>231</v>
      </c>
      <c r="B232" s="1" t="s">
        <v>395</v>
      </c>
      <c r="C232" s="1">
        <v>25400000</v>
      </c>
      <c r="D232" s="2">
        <v>6430000000</v>
      </c>
      <c r="E232" s="1" t="s">
        <v>49</v>
      </c>
      <c r="F232" s="1" t="s">
        <v>395</v>
      </c>
      <c r="G232" s="1">
        <v>3716</v>
      </c>
      <c r="H232" s="1" t="s">
        <v>243</v>
      </c>
      <c r="I232" s="1" t="s">
        <v>244</v>
      </c>
      <c r="J232" s="1" t="s">
        <v>41</v>
      </c>
      <c r="K232" s="1">
        <v>942</v>
      </c>
      <c r="L232" s="1">
        <v>6</v>
      </c>
      <c r="M232" s="1">
        <v>62</v>
      </c>
      <c r="N232" s="1">
        <v>58487000</v>
      </c>
      <c r="O232" s="1">
        <v>14600</v>
      </c>
      <c r="P232" s="1">
        <v>233900</v>
      </c>
      <c r="Q232" s="1">
        <v>175500</v>
      </c>
      <c r="R232" s="1">
        <v>2800000</v>
      </c>
      <c r="S232" s="1">
        <v>100000</v>
      </c>
      <c r="T232" s="1">
        <v>2015</v>
      </c>
      <c r="U232" s="1" t="s">
        <v>66</v>
      </c>
      <c r="V232" s="1">
        <v>27</v>
      </c>
      <c r="W232" s="1">
        <v>36.299999999999997</v>
      </c>
      <c r="X232" s="1">
        <v>270000000</v>
      </c>
      <c r="Y232" s="1">
        <v>4.6900000000000004</v>
      </c>
      <c r="Z232" s="1">
        <v>152000000</v>
      </c>
      <c r="AA232" s="1">
        <v>-0.78927999999999998</v>
      </c>
      <c r="AB232" s="1">
        <v>113.9213</v>
      </c>
    </row>
    <row r="233" spans="1:28">
      <c r="A233" s="1">
        <v>232</v>
      </c>
      <c r="B233" s="1" t="s">
        <v>396</v>
      </c>
      <c r="C233" s="1">
        <v>25400000</v>
      </c>
      <c r="D233" s="2">
        <v>34300000000</v>
      </c>
      <c r="E233" s="1" t="s">
        <v>154</v>
      </c>
      <c r="F233" s="1" t="s">
        <v>396</v>
      </c>
      <c r="G233" s="1">
        <v>8775</v>
      </c>
      <c r="H233" s="1" t="s">
        <v>36</v>
      </c>
      <c r="I233" s="1" t="s">
        <v>37</v>
      </c>
      <c r="J233" s="1" t="s">
        <v>38</v>
      </c>
      <c r="K233" s="1">
        <v>29</v>
      </c>
      <c r="L233" s="1">
        <v>69</v>
      </c>
      <c r="M233" s="1">
        <v>18</v>
      </c>
      <c r="N233" s="2">
        <v>815000000</v>
      </c>
      <c r="O233" s="1">
        <v>203800</v>
      </c>
      <c r="P233" s="1">
        <v>3300000</v>
      </c>
      <c r="Q233" s="1">
        <v>2400000</v>
      </c>
      <c r="R233" s="1">
        <v>39100000</v>
      </c>
      <c r="S233" s="1">
        <v>600000</v>
      </c>
      <c r="T233" s="1">
        <v>2016</v>
      </c>
      <c r="U233" s="1" t="s">
        <v>80</v>
      </c>
      <c r="V233" s="1">
        <v>30</v>
      </c>
      <c r="W233" s="1">
        <v>88.2</v>
      </c>
      <c r="X233" s="1">
        <v>328000000</v>
      </c>
      <c r="Y233" s="1">
        <v>14.7</v>
      </c>
      <c r="Z233" s="1">
        <v>271000000</v>
      </c>
      <c r="AA233" s="1">
        <v>37.090240000000001</v>
      </c>
      <c r="AB233" s="1">
        <v>-95.712900000000005</v>
      </c>
    </row>
    <row r="234" spans="1:28">
      <c r="A234" s="1">
        <v>233</v>
      </c>
      <c r="B234" s="1" t="s">
        <v>397</v>
      </c>
      <c r="C234" s="1">
        <v>25300000</v>
      </c>
      <c r="D234" s="2">
        <v>17300000000</v>
      </c>
      <c r="E234" s="1" t="s">
        <v>29</v>
      </c>
      <c r="F234" s="1" t="s">
        <v>397</v>
      </c>
      <c r="G234" s="1">
        <v>398</v>
      </c>
      <c r="H234" s="1" t="s">
        <v>78</v>
      </c>
      <c r="I234" s="1" t="s">
        <v>79</v>
      </c>
      <c r="J234" s="1" t="s">
        <v>29</v>
      </c>
      <c r="K234" s="1">
        <v>160</v>
      </c>
      <c r="L234" s="1">
        <v>8</v>
      </c>
      <c r="M234" s="1">
        <v>70</v>
      </c>
      <c r="N234" s="2">
        <v>199000000</v>
      </c>
      <c r="O234" s="1">
        <v>49700</v>
      </c>
      <c r="P234" s="1">
        <v>795500</v>
      </c>
      <c r="Q234" s="1">
        <v>596600</v>
      </c>
      <c r="R234" s="1">
        <v>9500000</v>
      </c>
      <c r="S234" s="1">
        <v>100000</v>
      </c>
      <c r="T234" s="1">
        <v>2010</v>
      </c>
      <c r="U234" s="1" t="s">
        <v>61</v>
      </c>
      <c r="V234" s="1">
        <v>3</v>
      </c>
      <c r="W234" s="1">
        <v>60</v>
      </c>
      <c r="X234" s="1">
        <v>66834405</v>
      </c>
      <c r="Y234" s="1">
        <v>3.85</v>
      </c>
      <c r="Z234" s="1">
        <v>55908316</v>
      </c>
      <c r="AA234" s="1">
        <v>55.378050000000002</v>
      </c>
      <c r="AB234" s="1">
        <v>-3.4359700000000002</v>
      </c>
    </row>
    <row r="235" spans="1:28">
      <c r="A235" s="1">
        <v>234</v>
      </c>
      <c r="B235" s="1" t="s">
        <v>398</v>
      </c>
      <c r="C235" s="1">
        <v>25200000</v>
      </c>
      <c r="D235" s="2">
        <v>9600000000</v>
      </c>
      <c r="E235" s="1" t="s">
        <v>49</v>
      </c>
      <c r="F235" s="1" t="s">
        <v>399</v>
      </c>
      <c r="G235" s="1">
        <v>4</v>
      </c>
      <c r="H235" s="1" t="s">
        <v>183</v>
      </c>
      <c r="I235" s="1" t="s">
        <v>184</v>
      </c>
      <c r="J235" s="1" t="s">
        <v>60</v>
      </c>
      <c r="K235" s="1">
        <v>4051936</v>
      </c>
      <c r="L235" s="1" t="s">
        <v>39</v>
      </c>
      <c r="M235" s="1">
        <v>7690</v>
      </c>
      <c r="N235" s="1">
        <v>11</v>
      </c>
      <c r="O235" s="1">
        <v>0</v>
      </c>
      <c r="P235" s="1">
        <v>0.04</v>
      </c>
      <c r="Q235" s="1">
        <v>0.03</v>
      </c>
      <c r="R235" s="1">
        <v>0.53</v>
      </c>
      <c r="S235" s="1" t="s">
        <v>39</v>
      </c>
      <c r="T235" s="1">
        <v>2019</v>
      </c>
      <c r="U235" s="1" t="s">
        <v>50</v>
      </c>
      <c r="V235" s="1">
        <v>31</v>
      </c>
      <c r="W235" s="1">
        <v>88.9</v>
      </c>
      <c r="X235" s="1">
        <v>47076781</v>
      </c>
      <c r="Y235" s="1">
        <v>13.96</v>
      </c>
      <c r="Z235" s="1">
        <v>37927409</v>
      </c>
      <c r="AA235" s="1">
        <v>40.46367</v>
      </c>
      <c r="AB235" s="1">
        <v>-3.7492200000000002</v>
      </c>
    </row>
    <row r="236" spans="1:28">
      <c r="A236" s="1">
        <v>235</v>
      </c>
      <c r="B236" s="1" t="s">
        <v>400</v>
      </c>
      <c r="C236" s="1">
        <v>25200000</v>
      </c>
      <c r="D236" s="2">
        <v>11100000000</v>
      </c>
      <c r="E236" s="1" t="s">
        <v>49</v>
      </c>
      <c r="F236" s="1" t="s">
        <v>400</v>
      </c>
      <c r="G236" s="1">
        <v>2025</v>
      </c>
      <c r="H236" s="1" t="s">
        <v>36</v>
      </c>
      <c r="I236" s="1" t="s">
        <v>37</v>
      </c>
      <c r="J236" s="1" t="s">
        <v>99</v>
      </c>
      <c r="K236" s="1">
        <v>375</v>
      </c>
      <c r="L236" s="1">
        <v>70</v>
      </c>
      <c r="M236" s="1">
        <v>16</v>
      </c>
      <c r="N236" s="2">
        <v>140000000</v>
      </c>
      <c r="O236" s="1">
        <v>35100</v>
      </c>
      <c r="P236" s="1">
        <v>561300</v>
      </c>
      <c r="Q236" s="1">
        <v>421000</v>
      </c>
      <c r="R236" s="1">
        <v>6700000</v>
      </c>
      <c r="S236" s="1">
        <v>300000</v>
      </c>
      <c r="T236" s="1">
        <v>2015</v>
      </c>
      <c r="U236" s="1" t="s">
        <v>32</v>
      </c>
      <c r="V236" s="1">
        <v>31</v>
      </c>
      <c r="W236" s="1">
        <v>88.2</v>
      </c>
      <c r="X236" s="1">
        <v>328000000</v>
      </c>
      <c r="Y236" s="1">
        <v>14.7</v>
      </c>
      <c r="Z236" s="1">
        <v>271000000</v>
      </c>
      <c r="AA236" s="1">
        <v>37.090240000000001</v>
      </c>
      <c r="AB236" s="1">
        <v>-95.712900000000005</v>
      </c>
    </row>
    <row r="237" spans="1:28">
      <c r="A237" s="1">
        <v>236</v>
      </c>
      <c r="B237" s="1" t="s">
        <v>401</v>
      </c>
      <c r="C237" s="1">
        <v>25200000</v>
      </c>
      <c r="D237" s="2">
        <v>7970000000</v>
      </c>
      <c r="E237" s="1" t="s">
        <v>49</v>
      </c>
      <c r="F237" s="1" t="s">
        <v>401</v>
      </c>
      <c r="G237" s="1">
        <v>12</v>
      </c>
      <c r="H237" s="1" t="s">
        <v>30</v>
      </c>
      <c r="I237" s="1" t="s">
        <v>31</v>
      </c>
      <c r="J237" s="1" t="s">
        <v>60</v>
      </c>
      <c r="K237" s="1">
        <v>4026389</v>
      </c>
      <c r="L237" s="1" t="s">
        <v>39</v>
      </c>
      <c r="M237" s="1">
        <v>7421</v>
      </c>
      <c r="N237" s="1">
        <v>2</v>
      </c>
      <c r="O237" s="1">
        <v>0</v>
      </c>
      <c r="P237" s="1">
        <v>0.01</v>
      </c>
      <c r="Q237" s="1">
        <v>0.01</v>
      </c>
      <c r="R237" s="1">
        <v>0.1</v>
      </c>
      <c r="S237" s="1" t="s">
        <v>39</v>
      </c>
      <c r="T237" s="1">
        <v>2014</v>
      </c>
      <c r="U237" s="1" t="s">
        <v>80</v>
      </c>
      <c r="V237" s="1">
        <v>26</v>
      </c>
      <c r="W237" s="1">
        <v>28.1</v>
      </c>
      <c r="X237" s="1">
        <v>1370000000</v>
      </c>
      <c r="Y237" s="1">
        <v>5.36</v>
      </c>
      <c r="Z237" s="1">
        <v>471000000</v>
      </c>
      <c r="AA237" s="1">
        <v>20.593679999999999</v>
      </c>
      <c r="AB237" s="1">
        <v>78.962879999999998</v>
      </c>
    </row>
    <row r="238" spans="1:28">
      <c r="A238" s="1">
        <v>237</v>
      </c>
      <c r="B238" s="1" t="s">
        <v>402</v>
      </c>
      <c r="C238" s="1">
        <v>25200000</v>
      </c>
      <c r="D238" s="2">
        <v>15500000000</v>
      </c>
      <c r="E238" s="1" t="s">
        <v>29</v>
      </c>
      <c r="F238" s="1" t="s">
        <v>403</v>
      </c>
      <c r="G238" s="1">
        <v>0</v>
      </c>
      <c r="H238" s="1" t="s">
        <v>36</v>
      </c>
      <c r="I238" s="1" t="s">
        <v>37</v>
      </c>
      <c r="J238" s="1" t="s">
        <v>39</v>
      </c>
      <c r="K238" s="1">
        <v>3612215</v>
      </c>
      <c r="L238" s="1" t="s">
        <v>39</v>
      </c>
      <c r="M238" s="1" t="s">
        <v>39</v>
      </c>
      <c r="N238" s="1" t="s">
        <v>39</v>
      </c>
      <c r="O238" s="1">
        <v>0</v>
      </c>
      <c r="P238" s="1">
        <v>0</v>
      </c>
      <c r="Q238" s="1">
        <v>0</v>
      </c>
      <c r="R238" s="1">
        <v>0</v>
      </c>
      <c r="S238" s="1" t="s">
        <v>39</v>
      </c>
      <c r="T238" s="1">
        <v>2006</v>
      </c>
      <c r="U238" s="1" t="s">
        <v>66</v>
      </c>
      <c r="V238" s="1">
        <v>20</v>
      </c>
      <c r="W238" s="1">
        <v>88.2</v>
      </c>
      <c r="X238" s="1">
        <v>328000000</v>
      </c>
      <c r="Y238" s="1">
        <v>14.7</v>
      </c>
      <c r="Z238" s="1">
        <v>271000000</v>
      </c>
      <c r="AA238" s="1">
        <v>37.090240000000001</v>
      </c>
      <c r="AB238" s="1">
        <v>-95.712900000000005</v>
      </c>
    </row>
    <row r="239" spans="1:28">
      <c r="A239" s="1">
        <v>238</v>
      </c>
      <c r="B239" s="1" t="s">
        <v>404</v>
      </c>
      <c r="C239" s="1">
        <v>25200000</v>
      </c>
      <c r="D239" s="2">
        <v>10400000000</v>
      </c>
      <c r="E239" s="1" t="s">
        <v>107</v>
      </c>
      <c r="F239" s="1" t="s">
        <v>404</v>
      </c>
      <c r="G239" s="1">
        <v>51129</v>
      </c>
      <c r="H239" s="1" t="s">
        <v>30</v>
      </c>
      <c r="I239" s="1" t="s">
        <v>31</v>
      </c>
      <c r="J239" s="1" t="s">
        <v>108</v>
      </c>
      <c r="K239" s="1">
        <v>408</v>
      </c>
      <c r="L239" s="1">
        <v>52</v>
      </c>
      <c r="M239" s="1">
        <v>6</v>
      </c>
      <c r="N239" s="2">
        <v>274000000</v>
      </c>
      <c r="O239" s="1">
        <v>68500</v>
      </c>
      <c r="P239" s="1">
        <v>1100000</v>
      </c>
      <c r="Q239" s="1">
        <v>821800</v>
      </c>
      <c r="R239" s="1">
        <v>13100000</v>
      </c>
      <c r="S239" s="1">
        <v>300000</v>
      </c>
      <c r="T239" s="1">
        <v>2015</v>
      </c>
      <c r="U239" s="1" t="s">
        <v>32</v>
      </c>
      <c r="V239" s="1">
        <v>23</v>
      </c>
      <c r="W239" s="1">
        <v>28.1</v>
      </c>
      <c r="X239" s="1">
        <v>1370000000</v>
      </c>
      <c r="Y239" s="1">
        <v>5.36</v>
      </c>
      <c r="Z239" s="1">
        <v>471000000</v>
      </c>
      <c r="AA239" s="1">
        <v>20.593679999999999</v>
      </c>
      <c r="AB239" s="1">
        <v>78.962879999999998</v>
      </c>
    </row>
    <row r="240" spans="1:28">
      <c r="A240" s="1">
        <v>239</v>
      </c>
      <c r="B240" s="1" t="s">
        <v>405</v>
      </c>
      <c r="C240" s="1">
        <v>25100000</v>
      </c>
      <c r="D240" s="2">
        <v>19500000000</v>
      </c>
      <c r="E240" s="1" t="s">
        <v>29</v>
      </c>
      <c r="F240" s="1" t="s">
        <v>405</v>
      </c>
      <c r="G240" s="1">
        <v>118</v>
      </c>
      <c r="H240" s="1" t="s">
        <v>36</v>
      </c>
      <c r="I240" s="1" t="s">
        <v>37</v>
      </c>
      <c r="J240" s="1" t="s">
        <v>29</v>
      </c>
      <c r="K240" s="1">
        <v>130</v>
      </c>
      <c r="L240" s="1">
        <v>71</v>
      </c>
      <c r="M240" s="1">
        <v>72</v>
      </c>
      <c r="N240" s="1">
        <v>94246000</v>
      </c>
      <c r="O240" s="1">
        <v>23600</v>
      </c>
      <c r="P240" s="1">
        <v>377000</v>
      </c>
      <c r="Q240" s="1">
        <v>282700</v>
      </c>
      <c r="R240" s="1">
        <v>4500000</v>
      </c>
      <c r="S240" s="1" t="s">
        <v>39</v>
      </c>
      <c r="T240" s="1">
        <v>2009</v>
      </c>
      <c r="U240" s="1" t="s">
        <v>50</v>
      </c>
      <c r="V240" s="1">
        <v>12</v>
      </c>
      <c r="W240" s="1">
        <v>88.2</v>
      </c>
      <c r="X240" s="1">
        <v>328000000</v>
      </c>
      <c r="Y240" s="1">
        <v>14.7</v>
      </c>
      <c r="Z240" s="1">
        <v>271000000</v>
      </c>
      <c r="AA240" s="1">
        <v>37.090240000000001</v>
      </c>
      <c r="AB240" s="1">
        <v>-95.712900000000005</v>
      </c>
    </row>
    <row r="241" spans="1:28">
      <c r="A241" s="1">
        <v>240</v>
      </c>
      <c r="B241" s="1" t="s">
        <v>406</v>
      </c>
      <c r="C241" s="1">
        <v>25100000</v>
      </c>
      <c r="D241" s="2">
        <v>16400000000</v>
      </c>
      <c r="E241" s="1" t="s">
        <v>29</v>
      </c>
      <c r="F241" s="1" t="s">
        <v>406</v>
      </c>
      <c r="G241" s="1">
        <v>24837</v>
      </c>
      <c r="H241" s="1" t="s">
        <v>84</v>
      </c>
      <c r="I241" s="1" t="s">
        <v>85</v>
      </c>
      <c r="J241" s="1" t="s">
        <v>41</v>
      </c>
      <c r="K241" s="1">
        <v>180</v>
      </c>
      <c r="L241" s="1">
        <v>6</v>
      </c>
      <c r="M241" s="1">
        <v>64</v>
      </c>
      <c r="N241" s="1">
        <v>49009000</v>
      </c>
      <c r="O241" s="1">
        <v>12300</v>
      </c>
      <c r="P241" s="1">
        <v>196000</v>
      </c>
      <c r="Q241" s="1">
        <v>147000</v>
      </c>
      <c r="R241" s="1">
        <v>2400000</v>
      </c>
      <c r="S241" s="1" t="s">
        <v>39</v>
      </c>
      <c r="T241" s="1">
        <v>2007</v>
      </c>
      <c r="U241" s="1" t="s">
        <v>61</v>
      </c>
      <c r="V241" s="1">
        <v>25</v>
      </c>
      <c r="W241" s="1">
        <v>68.900000000000006</v>
      </c>
      <c r="X241" s="1">
        <v>36991981</v>
      </c>
      <c r="Y241" s="1">
        <v>5.56</v>
      </c>
      <c r="Z241" s="1">
        <v>30628482</v>
      </c>
      <c r="AA241" s="1">
        <v>56.130369999999999</v>
      </c>
      <c r="AB241" s="1">
        <v>-106.34699999999999</v>
      </c>
    </row>
    <row r="242" spans="1:28">
      <c r="A242" s="1">
        <v>241</v>
      </c>
      <c r="B242" s="1" t="s">
        <v>407</v>
      </c>
      <c r="C242" s="1">
        <v>25000000</v>
      </c>
      <c r="D242" s="2">
        <v>14200000000</v>
      </c>
      <c r="E242" s="1" t="s">
        <v>41</v>
      </c>
      <c r="F242" s="1" t="s">
        <v>407</v>
      </c>
      <c r="G242" s="1">
        <v>89179</v>
      </c>
      <c r="H242" s="1" t="s">
        <v>243</v>
      </c>
      <c r="I242" s="1" t="s">
        <v>244</v>
      </c>
      <c r="J242" s="1" t="s">
        <v>41</v>
      </c>
      <c r="K242" s="1">
        <v>251</v>
      </c>
      <c r="L242" s="1">
        <v>7</v>
      </c>
      <c r="M242" s="1">
        <v>64</v>
      </c>
      <c r="N242" s="2">
        <v>123000000</v>
      </c>
      <c r="O242" s="1">
        <v>30800</v>
      </c>
      <c r="P242" s="1">
        <v>492800</v>
      </c>
      <c r="Q242" s="1">
        <v>369600</v>
      </c>
      <c r="R242" s="1">
        <v>5900000</v>
      </c>
      <c r="S242" s="1">
        <v>100000</v>
      </c>
      <c r="T242" s="1">
        <v>2014</v>
      </c>
      <c r="U242" s="1" t="s">
        <v>45</v>
      </c>
      <c r="V242" s="1">
        <v>4</v>
      </c>
      <c r="W242" s="1">
        <v>36.299999999999997</v>
      </c>
      <c r="X242" s="1">
        <v>270000000</v>
      </c>
      <c r="Y242" s="1">
        <v>4.6900000000000004</v>
      </c>
      <c r="Z242" s="1">
        <v>152000000</v>
      </c>
      <c r="AA242" s="1">
        <v>-0.78927999999999998</v>
      </c>
      <c r="AB242" s="1">
        <v>113.9213</v>
      </c>
    </row>
    <row r="243" spans="1:28">
      <c r="A243" s="1">
        <v>242</v>
      </c>
      <c r="B243" s="1" t="s">
        <v>408</v>
      </c>
      <c r="C243" s="1">
        <v>25000000</v>
      </c>
      <c r="D243" s="2">
        <v>14800000000</v>
      </c>
      <c r="E243" s="1" t="s">
        <v>29</v>
      </c>
      <c r="F243" s="1" t="s">
        <v>408</v>
      </c>
      <c r="G243" s="1">
        <v>147</v>
      </c>
      <c r="H243" s="1" t="s">
        <v>165</v>
      </c>
      <c r="I243" s="1" t="s">
        <v>166</v>
      </c>
      <c r="J243" s="1" t="s">
        <v>29</v>
      </c>
      <c r="K243" s="1">
        <v>225</v>
      </c>
      <c r="L243" s="1">
        <v>6</v>
      </c>
      <c r="M243" s="1">
        <v>73</v>
      </c>
      <c r="N243" s="2">
        <v>284000000</v>
      </c>
      <c r="O243" s="1">
        <v>71000</v>
      </c>
      <c r="P243" s="1">
        <v>1100000</v>
      </c>
      <c r="Q243" s="1">
        <v>852400</v>
      </c>
      <c r="R243" s="1">
        <v>13600000</v>
      </c>
      <c r="S243" s="1">
        <v>300000</v>
      </c>
      <c r="T243" s="1">
        <v>2016</v>
      </c>
      <c r="U243" s="1" t="s">
        <v>45</v>
      </c>
      <c r="V243" s="1">
        <v>8</v>
      </c>
      <c r="W243" s="1">
        <v>55.3</v>
      </c>
      <c r="X243" s="1">
        <v>50339443</v>
      </c>
      <c r="Y243" s="1">
        <v>9.7100000000000009</v>
      </c>
      <c r="Z243" s="1">
        <v>40827302</v>
      </c>
      <c r="AA243" s="1">
        <v>4.5708679999999999</v>
      </c>
      <c r="AB243" s="1">
        <v>-74.297300000000007</v>
      </c>
    </row>
    <row r="244" spans="1:28">
      <c r="A244" s="1">
        <v>243</v>
      </c>
      <c r="B244" s="1" t="s">
        <v>409</v>
      </c>
      <c r="C244" s="1">
        <v>24800000</v>
      </c>
      <c r="D244" s="2">
        <v>17400000000</v>
      </c>
      <c r="E244" s="1" t="s">
        <v>41</v>
      </c>
      <c r="F244" s="1" t="s">
        <v>409</v>
      </c>
      <c r="G244" s="1">
        <v>1644</v>
      </c>
      <c r="H244" s="1" t="s">
        <v>78</v>
      </c>
      <c r="I244" s="1" t="s">
        <v>79</v>
      </c>
      <c r="J244" s="1" t="s">
        <v>41</v>
      </c>
      <c r="K244" s="1">
        <v>157</v>
      </c>
      <c r="L244" s="1">
        <v>9</v>
      </c>
      <c r="M244" s="1">
        <v>66</v>
      </c>
      <c r="N244" s="2">
        <v>332000000</v>
      </c>
      <c r="O244" s="1">
        <v>83000</v>
      </c>
      <c r="P244" s="1">
        <v>1300000</v>
      </c>
      <c r="Q244" s="1">
        <v>995700</v>
      </c>
      <c r="R244" s="1">
        <v>15900000</v>
      </c>
      <c r="S244" s="1">
        <v>500000</v>
      </c>
      <c r="T244" s="1">
        <v>2015</v>
      </c>
      <c r="U244" s="1" t="s">
        <v>105</v>
      </c>
      <c r="V244" s="1">
        <v>30</v>
      </c>
      <c r="W244" s="1">
        <v>60</v>
      </c>
      <c r="X244" s="1">
        <v>66834405</v>
      </c>
      <c r="Y244" s="1">
        <v>3.85</v>
      </c>
      <c r="Z244" s="1">
        <v>55908316</v>
      </c>
      <c r="AA244" s="1">
        <v>55.378050000000002</v>
      </c>
      <c r="AB244" s="1">
        <v>-3.4359700000000002</v>
      </c>
    </row>
    <row r="245" spans="1:28">
      <c r="A245" s="1">
        <v>244</v>
      </c>
      <c r="B245" s="1" t="s">
        <v>410</v>
      </c>
      <c r="C245" s="1">
        <v>24800000</v>
      </c>
      <c r="D245" s="2">
        <v>2590000000</v>
      </c>
      <c r="E245" s="1" t="s">
        <v>76</v>
      </c>
      <c r="F245" s="1" t="s">
        <v>410</v>
      </c>
      <c r="G245" s="1">
        <v>672</v>
      </c>
      <c r="H245" s="1" t="s">
        <v>130</v>
      </c>
      <c r="I245" s="1" t="s">
        <v>131</v>
      </c>
      <c r="J245" s="1" t="s">
        <v>167</v>
      </c>
      <c r="K245" s="1">
        <v>3505</v>
      </c>
      <c r="L245" s="1">
        <v>9</v>
      </c>
      <c r="M245" s="1">
        <v>6</v>
      </c>
      <c r="N245" s="1">
        <v>336291</v>
      </c>
      <c r="O245" s="1">
        <v>84</v>
      </c>
      <c r="P245" s="1">
        <v>1300</v>
      </c>
      <c r="Q245" s="1">
        <v>1000</v>
      </c>
      <c r="R245" s="1">
        <v>16100</v>
      </c>
      <c r="S245" s="1" t="s">
        <v>39</v>
      </c>
      <c r="T245" s="1">
        <v>2009</v>
      </c>
      <c r="U245" s="1" t="s">
        <v>45</v>
      </c>
      <c r="V245" s="1">
        <v>20</v>
      </c>
      <c r="W245" s="1">
        <v>40.200000000000003</v>
      </c>
      <c r="X245" s="1">
        <v>126000000</v>
      </c>
      <c r="Y245" s="1">
        <v>3.42</v>
      </c>
      <c r="Z245" s="1">
        <v>103000000</v>
      </c>
      <c r="AA245" s="1">
        <v>23.634499999999999</v>
      </c>
      <c r="AB245" s="1">
        <v>-102.553</v>
      </c>
    </row>
    <row r="246" spans="1:28">
      <c r="A246" s="1">
        <v>245</v>
      </c>
      <c r="B246" s="1" t="s">
        <v>411</v>
      </c>
      <c r="C246" s="1">
        <v>24800000</v>
      </c>
      <c r="D246" s="2">
        <v>3700000000</v>
      </c>
      <c r="E246" s="1" t="s">
        <v>41</v>
      </c>
      <c r="F246" s="1" t="s">
        <v>411</v>
      </c>
      <c r="G246" s="1">
        <v>1894</v>
      </c>
      <c r="H246" s="1" t="s">
        <v>36</v>
      </c>
      <c r="I246" s="1" t="s">
        <v>37</v>
      </c>
      <c r="J246" s="1" t="s">
        <v>41</v>
      </c>
      <c r="K246" s="1">
        <v>2122</v>
      </c>
      <c r="L246" s="1">
        <v>72</v>
      </c>
      <c r="M246" s="1">
        <v>65</v>
      </c>
      <c r="N246" s="2">
        <v>134000000</v>
      </c>
      <c r="O246" s="1">
        <v>33600</v>
      </c>
      <c r="P246" s="1">
        <v>537600</v>
      </c>
      <c r="Q246" s="1">
        <v>403200</v>
      </c>
      <c r="R246" s="1">
        <v>6500000</v>
      </c>
      <c r="S246" s="1">
        <v>400000</v>
      </c>
      <c r="T246" s="1">
        <v>2006</v>
      </c>
      <c r="U246" s="1" t="s">
        <v>70</v>
      </c>
      <c r="V246" s="1">
        <v>29</v>
      </c>
      <c r="W246" s="1">
        <v>88.2</v>
      </c>
      <c r="X246" s="1">
        <v>328000000</v>
      </c>
      <c r="Y246" s="1">
        <v>14.7</v>
      </c>
      <c r="Z246" s="1">
        <v>271000000</v>
      </c>
      <c r="AA246" s="1">
        <v>37.090240000000001</v>
      </c>
      <c r="AB246" s="1">
        <v>-95.712900000000005</v>
      </c>
    </row>
    <row r="247" spans="1:28">
      <c r="A247" s="1">
        <v>246</v>
      </c>
      <c r="B247" s="1" t="s">
        <v>412</v>
      </c>
      <c r="C247" s="1">
        <v>24800000</v>
      </c>
      <c r="D247" s="2">
        <v>14700000000</v>
      </c>
      <c r="E247" s="1" t="s">
        <v>49</v>
      </c>
      <c r="F247" s="1" t="s">
        <v>412</v>
      </c>
      <c r="G247" s="1">
        <v>872</v>
      </c>
      <c r="H247" s="1" t="s">
        <v>30</v>
      </c>
      <c r="I247" s="1" t="s">
        <v>31</v>
      </c>
      <c r="J247" s="1" t="s">
        <v>60</v>
      </c>
      <c r="K247" s="1">
        <v>234</v>
      </c>
      <c r="L247" s="1" t="s">
        <v>39</v>
      </c>
      <c r="M247" s="1">
        <v>8</v>
      </c>
      <c r="N247" s="2">
        <v>400000000</v>
      </c>
      <c r="O247" s="1">
        <v>100100</v>
      </c>
      <c r="P247" s="1">
        <v>1600000</v>
      </c>
      <c r="Q247" s="1">
        <v>1200000</v>
      </c>
      <c r="R247" s="1">
        <v>19200000</v>
      </c>
      <c r="S247" s="1">
        <v>900000</v>
      </c>
      <c r="T247" s="1">
        <v>2020</v>
      </c>
      <c r="U247" s="1" t="s">
        <v>50</v>
      </c>
      <c r="V247" s="1">
        <v>18</v>
      </c>
      <c r="W247" s="1">
        <v>28.1</v>
      </c>
      <c r="X247" s="1">
        <v>1370000000</v>
      </c>
      <c r="Y247" s="1">
        <v>5.36</v>
      </c>
      <c r="Z247" s="1">
        <v>471000000</v>
      </c>
      <c r="AA247" s="1">
        <v>20.593679999999999</v>
      </c>
      <c r="AB247" s="1">
        <v>78.962879999999998</v>
      </c>
    </row>
    <row r="248" spans="1:28">
      <c r="A248" s="1">
        <v>247</v>
      </c>
      <c r="B248" s="1" t="s">
        <v>413</v>
      </c>
      <c r="C248" s="1">
        <v>24700000</v>
      </c>
      <c r="D248" s="2">
        <v>20500000000</v>
      </c>
      <c r="E248" s="1" t="s">
        <v>29</v>
      </c>
      <c r="F248" s="1" t="s">
        <v>413</v>
      </c>
      <c r="G248" s="1">
        <v>104</v>
      </c>
      <c r="H248" s="1" t="s">
        <v>36</v>
      </c>
      <c r="I248" s="1" t="s">
        <v>37</v>
      </c>
      <c r="J248" s="1" t="s">
        <v>29</v>
      </c>
      <c r="K248" s="1">
        <v>115</v>
      </c>
      <c r="L248" s="1">
        <v>73</v>
      </c>
      <c r="M248" s="1">
        <v>74</v>
      </c>
      <c r="N248" s="2">
        <v>139000000</v>
      </c>
      <c r="O248" s="1">
        <v>34900</v>
      </c>
      <c r="P248" s="1">
        <v>557800</v>
      </c>
      <c r="Q248" s="1">
        <v>418300</v>
      </c>
      <c r="R248" s="1">
        <v>6700000</v>
      </c>
      <c r="S248" s="1">
        <v>100000</v>
      </c>
      <c r="T248" s="1">
        <v>2009</v>
      </c>
      <c r="U248" s="1" t="s">
        <v>50</v>
      </c>
      <c r="V248" s="1">
        <v>12</v>
      </c>
      <c r="W248" s="1">
        <v>88.2</v>
      </c>
      <c r="X248" s="1">
        <v>328000000</v>
      </c>
      <c r="Y248" s="1">
        <v>14.7</v>
      </c>
      <c r="Z248" s="1">
        <v>271000000</v>
      </c>
      <c r="AA248" s="1">
        <v>37.090240000000001</v>
      </c>
      <c r="AB248" s="1">
        <v>-95.712900000000005</v>
      </c>
    </row>
    <row r="249" spans="1:28">
      <c r="A249" s="1">
        <v>248</v>
      </c>
      <c r="B249" s="1" t="s">
        <v>414</v>
      </c>
      <c r="C249" s="1">
        <v>24700000</v>
      </c>
      <c r="D249" s="2">
        <v>2990000000</v>
      </c>
      <c r="E249" s="1" t="s">
        <v>76</v>
      </c>
      <c r="F249" s="1" t="s">
        <v>414</v>
      </c>
      <c r="G249" s="1">
        <v>412</v>
      </c>
      <c r="H249" s="1" t="s">
        <v>349</v>
      </c>
      <c r="I249" s="1" t="s">
        <v>350</v>
      </c>
      <c r="J249" s="1" t="s">
        <v>167</v>
      </c>
      <c r="K249" s="1">
        <v>2897</v>
      </c>
      <c r="L249" s="1">
        <v>2</v>
      </c>
      <c r="M249" s="1">
        <v>7</v>
      </c>
      <c r="N249" s="1">
        <v>23263000</v>
      </c>
      <c r="O249" s="1">
        <v>5800</v>
      </c>
      <c r="P249" s="1">
        <v>93100</v>
      </c>
      <c r="Q249" s="1">
        <v>69800</v>
      </c>
      <c r="R249" s="1">
        <v>1100000</v>
      </c>
      <c r="S249" s="1" t="s">
        <v>39</v>
      </c>
      <c r="T249" s="1">
        <v>2011</v>
      </c>
      <c r="U249" s="1" t="s">
        <v>73</v>
      </c>
      <c r="V249" s="1">
        <v>17</v>
      </c>
      <c r="W249" s="1">
        <v>113.1</v>
      </c>
      <c r="X249" s="1">
        <v>25766605</v>
      </c>
      <c r="Y249" s="1">
        <v>5.27</v>
      </c>
      <c r="Z249" s="1">
        <v>21844756</v>
      </c>
      <c r="AA249" s="1">
        <v>-25.2744</v>
      </c>
      <c r="AB249" s="1">
        <v>133.77510000000001</v>
      </c>
    </row>
    <row r="250" spans="1:28">
      <c r="A250" s="1">
        <v>249</v>
      </c>
      <c r="B250" s="1" t="s">
        <v>415</v>
      </c>
      <c r="C250" s="1">
        <v>24600000</v>
      </c>
      <c r="D250" s="2">
        <v>23800000000</v>
      </c>
      <c r="E250" s="1" t="s">
        <v>29</v>
      </c>
      <c r="F250" s="1" t="s">
        <v>415</v>
      </c>
      <c r="G250" s="1">
        <v>175</v>
      </c>
      <c r="H250" s="1" t="s">
        <v>36</v>
      </c>
      <c r="I250" s="1" t="s">
        <v>37</v>
      </c>
      <c r="J250" s="1" t="s">
        <v>29</v>
      </c>
      <c r="K250" s="1">
        <v>82</v>
      </c>
      <c r="L250" s="1">
        <v>74</v>
      </c>
      <c r="M250" s="1">
        <v>75</v>
      </c>
      <c r="N250" s="1">
        <v>88940000</v>
      </c>
      <c r="O250" s="1">
        <v>22200</v>
      </c>
      <c r="P250" s="1">
        <v>355800</v>
      </c>
      <c r="Q250" s="1">
        <v>266800</v>
      </c>
      <c r="R250" s="1">
        <v>4300000</v>
      </c>
      <c r="S250" s="1">
        <v>100000</v>
      </c>
      <c r="T250" s="1">
        <v>2009</v>
      </c>
      <c r="U250" s="1" t="s">
        <v>66</v>
      </c>
      <c r="V250" s="1">
        <v>13</v>
      </c>
      <c r="W250" s="1">
        <v>88.2</v>
      </c>
      <c r="X250" s="1">
        <v>328000000</v>
      </c>
      <c r="Y250" s="1">
        <v>14.7</v>
      </c>
      <c r="Z250" s="1">
        <v>271000000</v>
      </c>
      <c r="AA250" s="1">
        <v>37.090240000000001</v>
      </c>
      <c r="AB250" s="1">
        <v>-95.712900000000005</v>
      </c>
    </row>
    <row r="251" spans="1:28">
      <c r="A251" s="1">
        <v>250</v>
      </c>
      <c r="B251" s="1" t="s">
        <v>416</v>
      </c>
      <c r="C251" s="1">
        <v>24600000</v>
      </c>
      <c r="D251" s="2">
        <v>3650000000</v>
      </c>
      <c r="E251" s="1" t="s">
        <v>276</v>
      </c>
      <c r="F251" s="1" t="s">
        <v>416</v>
      </c>
      <c r="G251" s="1">
        <v>120</v>
      </c>
      <c r="H251" s="1" t="s">
        <v>36</v>
      </c>
      <c r="I251" s="1" t="s">
        <v>37</v>
      </c>
      <c r="J251" s="1" t="s">
        <v>277</v>
      </c>
      <c r="K251" s="1">
        <v>2178</v>
      </c>
      <c r="L251" s="1">
        <v>74</v>
      </c>
      <c r="M251" s="1">
        <v>3</v>
      </c>
      <c r="N251" s="1">
        <v>88625000</v>
      </c>
      <c r="O251" s="1">
        <v>22200</v>
      </c>
      <c r="P251" s="1">
        <v>354500</v>
      </c>
      <c r="Q251" s="1">
        <v>265900</v>
      </c>
      <c r="R251" s="1">
        <v>4300000</v>
      </c>
      <c r="S251" s="1">
        <v>200000</v>
      </c>
      <c r="T251" s="1">
        <v>2011</v>
      </c>
      <c r="U251" s="1" t="s">
        <v>105</v>
      </c>
      <c r="V251" s="1">
        <v>20</v>
      </c>
      <c r="W251" s="1">
        <v>88.2</v>
      </c>
      <c r="X251" s="1">
        <v>328000000</v>
      </c>
      <c r="Y251" s="1">
        <v>14.7</v>
      </c>
      <c r="Z251" s="1">
        <v>271000000</v>
      </c>
      <c r="AA251" s="1">
        <v>37.090240000000001</v>
      </c>
      <c r="AB251" s="1">
        <v>-95.712900000000005</v>
      </c>
    </row>
    <row r="252" spans="1:28">
      <c r="A252" s="1">
        <v>251</v>
      </c>
      <c r="B252" s="1" t="s">
        <v>417</v>
      </c>
      <c r="C252" s="1">
        <v>24500000</v>
      </c>
      <c r="D252" s="2">
        <v>24000000000</v>
      </c>
      <c r="E252" s="1" t="s">
        <v>29</v>
      </c>
      <c r="F252" s="1" t="s">
        <v>417</v>
      </c>
      <c r="G252" s="1">
        <v>18950</v>
      </c>
      <c r="H252" s="1" t="s">
        <v>68</v>
      </c>
      <c r="I252" s="1" t="s">
        <v>69</v>
      </c>
      <c r="J252" s="1" t="s">
        <v>41</v>
      </c>
      <c r="K252" s="1">
        <v>79</v>
      </c>
      <c r="L252" s="1">
        <v>6</v>
      </c>
      <c r="M252" s="1">
        <v>67</v>
      </c>
      <c r="N252" s="2">
        <v>106000000</v>
      </c>
      <c r="O252" s="1">
        <v>26400</v>
      </c>
      <c r="P252" s="1">
        <v>422300</v>
      </c>
      <c r="Q252" s="1">
        <v>316700</v>
      </c>
      <c r="R252" s="1">
        <v>5100000</v>
      </c>
      <c r="S252" s="1" t="s">
        <v>39</v>
      </c>
      <c r="T252" s="1">
        <v>2011</v>
      </c>
      <c r="U252" s="1" t="s">
        <v>61</v>
      </c>
      <c r="V252" s="1">
        <v>31</v>
      </c>
      <c r="W252" s="1">
        <v>94.3</v>
      </c>
      <c r="X252" s="1">
        <v>51709098</v>
      </c>
      <c r="Y252" s="1">
        <v>4.1500000000000004</v>
      </c>
      <c r="Z252" s="1">
        <v>42106719</v>
      </c>
      <c r="AA252" s="1">
        <v>35.907760000000003</v>
      </c>
      <c r="AB252" s="1">
        <v>127.76690000000001</v>
      </c>
    </row>
    <row r="253" spans="1:28">
      <c r="A253" s="1">
        <v>252</v>
      </c>
      <c r="B253" s="1" t="s">
        <v>418</v>
      </c>
      <c r="C253" s="1">
        <v>24400000</v>
      </c>
      <c r="D253" s="2">
        <v>12400000000</v>
      </c>
      <c r="E253" s="1" t="s">
        <v>41</v>
      </c>
      <c r="F253" s="1" t="s">
        <v>418</v>
      </c>
      <c r="G253" s="1">
        <v>658</v>
      </c>
      <c r="H253" s="1" t="s">
        <v>36</v>
      </c>
      <c r="I253" s="1" t="s">
        <v>37</v>
      </c>
      <c r="J253" s="1" t="s">
        <v>41</v>
      </c>
      <c r="K253" s="1">
        <v>312</v>
      </c>
      <c r="L253" s="1">
        <v>75</v>
      </c>
      <c r="M253" s="1">
        <v>68</v>
      </c>
      <c r="N253" s="2">
        <v>170000000</v>
      </c>
      <c r="O253" s="1">
        <v>42500</v>
      </c>
      <c r="P253" s="1">
        <v>679500</v>
      </c>
      <c r="Q253" s="1">
        <v>509600</v>
      </c>
      <c r="R253" s="1">
        <v>8200000</v>
      </c>
      <c r="S253" s="1">
        <v>400000</v>
      </c>
      <c r="T253" s="1">
        <v>2018</v>
      </c>
      <c r="U253" s="1" t="s">
        <v>66</v>
      </c>
      <c r="V253" s="1">
        <v>19</v>
      </c>
      <c r="W253" s="1">
        <v>88.2</v>
      </c>
      <c r="X253" s="1">
        <v>328000000</v>
      </c>
      <c r="Y253" s="1">
        <v>14.7</v>
      </c>
      <c r="Z253" s="1">
        <v>271000000</v>
      </c>
      <c r="AA253" s="1">
        <v>37.090240000000001</v>
      </c>
      <c r="AB253" s="1">
        <v>-95.712900000000005</v>
      </c>
    </row>
    <row r="254" spans="1:28">
      <c r="A254" s="1">
        <v>253</v>
      </c>
      <c r="B254" s="1" t="s">
        <v>419</v>
      </c>
      <c r="C254" s="1">
        <v>24300000</v>
      </c>
      <c r="D254" s="2">
        <v>2380000000</v>
      </c>
      <c r="E254" s="1" t="s">
        <v>41</v>
      </c>
      <c r="F254" s="1" t="s">
        <v>419</v>
      </c>
      <c r="G254" s="1">
        <v>17</v>
      </c>
      <c r="H254" s="1" t="s">
        <v>30</v>
      </c>
      <c r="I254" s="1" t="s">
        <v>31</v>
      </c>
      <c r="J254" s="1" t="s">
        <v>60</v>
      </c>
      <c r="K254" s="1">
        <v>4054185</v>
      </c>
      <c r="L254" s="1" t="s">
        <v>39</v>
      </c>
      <c r="M254" s="1">
        <v>7710</v>
      </c>
      <c r="N254" s="1">
        <v>5</v>
      </c>
      <c r="O254" s="1">
        <v>0</v>
      </c>
      <c r="P254" s="1">
        <v>0.02</v>
      </c>
      <c r="Q254" s="1">
        <v>0.02</v>
      </c>
      <c r="R254" s="1">
        <v>0.24</v>
      </c>
      <c r="S254" s="1" t="s">
        <v>39</v>
      </c>
      <c r="T254" s="1">
        <v>2009</v>
      </c>
      <c r="U254" s="1" t="s">
        <v>66</v>
      </c>
      <c r="V254" s="1">
        <v>31</v>
      </c>
      <c r="W254" s="1">
        <v>28.1</v>
      </c>
      <c r="X254" s="1">
        <v>1370000000</v>
      </c>
      <c r="Y254" s="1">
        <v>5.36</v>
      </c>
      <c r="Z254" s="1">
        <v>471000000</v>
      </c>
      <c r="AA254" s="1">
        <v>20.593679999999999</v>
      </c>
      <c r="AB254" s="1">
        <v>78.962879999999998</v>
      </c>
    </row>
    <row r="255" spans="1:28">
      <c r="A255" s="1">
        <v>254</v>
      </c>
      <c r="B255" s="1" t="s">
        <v>420</v>
      </c>
      <c r="C255" s="1">
        <v>24300000</v>
      </c>
      <c r="D255" s="2">
        <v>6610000000</v>
      </c>
      <c r="E255" s="1" t="s">
        <v>34</v>
      </c>
      <c r="F255" s="1" t="s">
        <v>420</v>
      </c>
      <c r="G255" s="1">
        <v>1667</v>
      </c>
      <c r="H255" s="1" t="s">
        <v>30</v>
      </c>
      <c r="I255" s="1" t="s">
        <v>31</v>
      </c>
      <c r="J255" s="1" t="s">
        <v>99</v>
      </c>
      <c r="K255" s="1">
        <v>903</v>
      </c>
      <c r="L255" s="1">
        <v>53</v>
      </c>
      <c r="M255" s="1">
        <v>17</v>
      </c>
      <c r="N255" s="1">
        <v>94853000</v>
      </c>
      <c r="O255" s="1">
        <v>23700</v>
      </c>
      <c r="P255" s="1">
        <v>379400</v>
      </c>
      <c r="Q255" s="1">
        <v>284600</v>
      </c>
      <c r="R255" s="1">
        <v>4600000</v>
      </c>
      <c r="S255" s="1">
        <v>300000</v>
      </c>
      <c r="T255" s="1">
        <v>2014</v>
      </c>
      <c r="U255" s="1" t="s">
        <v>32</v>
      </c>
      <c r="V255" s="1">
        <v>25</v>
      </c>
      <c r="W255" s="1">
        <v>28.1</v>
      </c>
      <c r="X255" s="1">
        <v>1370000000</v>
      </c>
      <c r="Y255" s="1">
        <v>5.36</v>
      </c>
      <c r="Z255" s="1">
        <v>471000000</v>
      </c>
      <c r="AA255" s="1">
        <v>20.593679999999999</v>
      </c>
      <c r="AB255" s="1">
        <v>78.962879999999998</v>
      </c>
    </row>
    <row r="256" spans="1:28">
      <c r="A256" s="1">
        <v>255</v>
      </c>
      <c r="B256" s="1" t="s">
        <v>421</v>
      </c>
      <c r="C256" s="1">
        <v>24200000</v>
      </c>
      <c r="D256" s="2">
        <v>2700000000</v>
      </c>
      <c r="E256" s="1" t="s">
        <v>41</v>
      </c>
      <c r="F256" s="1" t="s">
        <v>421</v>
      </c>
      <c r="G256" s="1">
        <v>67</v>
      </c>
      <c r="H256" s="1" t="s">
        <v>130</v>
      </c>
      <c r="I256" s="1" t="s">
        <v>131</v>
      </c>
      <c r="J256" s="1" t="s">
        <v>41</v>
      </c>
      <c r="K256" s="1">
        <v>3309</v>
      </c>
      <c r="L256" s="1">
        <v>10</v>
      </c>
      <c r="M256" s="1">
        <v>70</v>
      </c>
      <c r="N256" s="1">
        <v>33590000</v>
      </c>
      <c r="O256" s="1">
        <v>8400</v>
      </c>
      <c r="P256" s="1">
        <v>134400</v>
      </c>
      <c r="Q256" s="1">
        <v>100800</v>
      </c>
      <c r="R256" s="1">
        <v>1600000</v>
      </c>
      <c r="S256" s="1">
        <v>100000</v>
      </c>
      <c r="T256" s="1">
        <v>2021</v>
      </c>
      <c r="U256" s="1" t="s">
        <v>80</v>
      </c>
      <c r="V256" s="1">
        <v>9</v>
      </c>
      <c r="W256" s="1">
        <v>40.200000000000003</v>
      </c>
      <c r="X256" s="1">
        <v>126000000</v>
      </c>
      <c r="Y256" s="1">
        <v>3.42</v>
      </c>
      <c r="Z256" s="1">
        <v>103000000</v>
      </c>
      <c r="AA256" s="1">
        <v>23.634499999999999</v>
      </c>
      <c r="AB256" s="1">
        <v>-102.553</v>
      </c>
    </row>
    <row r="257" spans="1:28">
      <c r="A257" s="1">
        <v>256</v>
      </c>
      <c r="B257" s="1" t="s">
        <v>422</v>
      </c>
      <c r="C257" s="1">
        <v>24200000</v>
      </c>
      <c r="D257" s="2">
        <v>15700000000</v>
      </c>
      <c r="E257" s="1" t="s">
        <v>39</v>
      </c>
      <c r="F257" s="1" t="s">
        <v>422</v>
      </c>
      <c r="G257" s="1">
        <v>469</v>
      </c>
      <c r="H257" s="1" t="s">
        <v>188</v>
      </c>
      <c r="I257" s="1" t="s">
        <v>189</v>
      </c>
      <c r="J257" s="1" t="s">
        <v>60</v>
      </c>
      <c r="K257" s="1">
        <v>203</v>
      </c>
      <c r="L257" s="1">
        <v>3</v>
      </c>
      <c r="M257" s="1">
        <v>9</v>
      </c>
      <c r="N257" s="2">
        <v>151000000</v>
      </c>
      <c r="O257" s="1">
        <v>37800</v>
      </c>
      <c r="P257" s="1">
        <v>604800</v>
      </c>
      <c r="Q257" s="1">
        <v>453600</v>
      </c>
      <c r="R257" s="1">
        <v>7300000</v>
      </c>
      <c r="S257" s="1">
        <v>200000</v>
      </c>
      <c r="T257" s="1">
        <v>2019</v>
      </c>
      <c r="U257" s="1" t="s">
        <v>55</v>
      </c>
      <c r="V257" s="1">
        <v>1</v>
      </c>
      <c r="W257" s="1">
        <v>36.799999999999997</v>
      </c>
      <c r="X257" s="1">
        <v>9770529</v>
      </c>
      <c r="Y257" s="1">
        <v>2.35</v>
      </c>
      <c r="Z257" s="1">
        <v>8479744</v>
      </c>
      <c r="AA257" s="1">
        <v>23.42408</v>
      </c>
      <c r="AB257" s="1">
        <v>53.847819999999999</v>
      </c>
    </row>
    <row r="258" spans="1:28">
      <c r="A258" s="1">
        <v>257</v>
      </c>
      <c r="B258" s="1" t="s">
        <v>423</v>
      </c>
      <c r="C258" s="1">
        <v>24100000</v>
      </c>
      <c r="D258" s="2">
        <v>330000000</v>
      </c>
      <c r="E258" s="1" t="s">
        <v>39</v>
      </c>
      <c r="F258" s="1" t="s">
        <v>423</v>
      </c>
      <c r="G258" s="1">
        <v>36</v>
      </c>
      <c r="H258" s="1" t="s">
        <v>36</v>
      </c>
      <c r="I258" s="1" t="s">
        <v>37</v>
      </c>
      <c r="J258" s="1" t="s">
        <v>44</v>
      </c>
      <c r="K258" s="1">
        <v>40117</v>
      </c>
      <c r="L258" s="1">
        <v>77</v>
      </c>
      <c r="M258" s="1">
        <v>15</v>
      </c>
      <c r="N258" s="2">
        <v>329000000</v>
      </c>
      <c r="O258" s="1">
        <v>82100</v>
      </c>
      <c r="P258" s="1">
        <v>1300000</v>
      </c>
      <c r="Q258" s="1">
        <v>985500</v>
      </c>
      <c r="R258" s="1">
        <v>15800000</v>
      </c>
      <c r="S258" s="1">
        <v>100000</v>
      </c>
      <c r="T258" s="1">
        <v>2019</v>
      </c>
      <c r="U258" s="1" t="s">
        <v>50</v>
      </c>
      <c r="V258" s="1">
        <v>31</v>
      </c>
      <c r="W258" s="1">
        <v>88.2</v>
      </c>
      <c r="X258" s="1">
        <v>328000000</v>
      </c>
      <c r="Y258" s="1">
        <v>14.7</v>
      </c>
      <c r="Z258" s="1">
        <v>271000000</v>
      </c>
      <c r="AA258" s="1">
        <v>37.090240000000001</v>
      </c>
      <c r="AB258" s="1">
        <v>-95.712900000000005</v>
      </c>
    </row>
    <row r="259" spans="1:28">
      <c r="A259" s="1">
        <v>258</v>
      </c>
      <c r="B259" s="1" t="s">
        <v>424</v>
      </c>
      <c r="C259" s="1">
        <v>24100000</v>
      </c>
      <c r="D259" s="2">
        <v>11000000000</v>
      </c>
      <c r="E259" s="1" t="s">
        <v>154</v>
      </c>
      <c r="F259" s="1" t="s">
        <v>424</v>
      </c>
      <c r="G259" s="1">
        <v>802</v>
      </c>
      <c r="H259" s="1" t="s">
        <v>102</v>
      </c>
      <c r="I259" s="1" t="s">
        <v>103</v>
      </c>
      <c r="J259" s="1" t="s">
        <v>41</v>
      </c>
      <c r="K259" s="1">
        <v>376</v>
      </c>
      <c r="L259" s="1">
        <v>4</v>
      </c>
      <c r="M259" s="1">
        <v>71</v>
      </c>
      <c r="N259" s="2">
        <v>402000000</v>
      </c>
      <c r="O259" s="1">
        <v>100400</v>
      </c>
      <c r="P259" s="1">
        <v>1600000</v>
      </c>
      <c r="Q259" s="1">
        <v>1200000</v>
      </c>
      <c r="R259" s="1">
        <v>19300000</v>
      </c>
      <c r="S259" s="1">
        <v>600000</v>
      </c>
      <c r="T259" s="1">
        <v>2014</v>
      </c>
      <c r="U259" s="1" t="s">
        <v>61</v>
      </c>
      <c r="V259" s="1">
        <v>17</v>
      </c>
      <c r="W259" s="1">
        <v>90</v>
      </c>
      <c r="X259" s="1">
        <v>44938712</v>
      </c>
      <c r="Y259" s="1">
        <v>9.7899999999999991</v>
      </c>
      <c r="Z259" s="1">
        <v>41339571</v>
      </c>
      <c r="AA259" s="1">
        <v>-38.4161</v>
      </c>
      <c r="AB259" s="1">
        <v>-63.616700000000002</v>
      </c>
    </row>
    <row r="260" spans="1:28">
      <c r="A260" s="1">
        <v>259</v>
      </c>
      <c r="B260" s="1" t="s">
        <v>425</v>
      </c>
      <c r="C260" s="1">
        <v>24100000</v>
      </c>
      <c r="D260" s="2">
        <v>12900000000</v>
      </c>
      <c r="E260" s="1" t="s">
        <v>154</v>
      </c>
      <c r="F260" s="1" t="s">
        <v>425</v>
      </c>
      <c r="G260" s="1">
        <v>287</v>
      </c>
      <c r="H260" s="1" t="s">
        <v>36</v>
      </c>
      <c r="I260" s="1" t="s">
        <v>37</v>
      </c>
      <c r="J260" s="1" t="s">
        <v>154</v>
      </c>
      <c r="K260" s="1">
        <v>290</v>
      </c>
      <c r="L260" s="1" t="s">
        <v>39</v>
      </c>
      <c r="M260" s="1">
        <v>14</v>
      </c>
      <c r="N260" s="2">
        <v>399000000</v>
      </c>
      <c r="O260" s="1">
        <v>99700</v>
      </c>
      <c r="P260" s="1">
        <v>1600000</v>
      </c>
      <c r="Q260" s="1">
        <v>1200000</v>
      </c>
      <c r="R260" s="1">
        <v>19100000</v>
      </c>
      <c r="S260" s="1">
        <v>700000</v>
      </c>
      <c r="T260" s="1">
        <v>2009</v>
      </c>
      <c r="U260" s="1" t="s">
        <v>32</v>
      </c>
      <c r="V260" s="1">
        <v>11</v>
      </c>
      <c r="W260" s="1">
        <v>88.2</v>
      </c>
      <c r="X260" s="1">
        <v>328000000</v>
      </c>
      <c r="Y260" s="1">
        <v>14.7</v>
      </c>
      <c r="Z260" s="1">
        <v>271000000</v>
      </c>
      <c r="AA260" s="1">
        <v>37.090240000000001</v>
      </c>
      <c r="AB260" s="1">
        <v>-95.712900000000005</v>
      </c>
    </row>
    <row r="261" spans="1:28">
      <c r="A261" s="1">
        <v>260</v>
      </c>
      <c r="B261" s="1" t="s">
        <v>426</v>
      </c>
      <c r="C261" s="1">
        <v>24100000</v>
      </c>
      <c r="D261" s="2">
        <v>56100000000</v>
      </c>
      <c r="E261" s="1" t="s">
        <v>29</v>
      </c>
      <c r="F261" s="1" t="s">
        <v>426</v>
      </c>
      <c r="G261" s="1">
        <v>23491</v>
      </c>
      <c r="H261" s="1" t="s">
        <v>262</v>
      </c>
      <c r="I261" s="1" t="s">
        <v>263</v>
      </c>
      <c r="J261" s="1" t="s">
        <v>29</v>
      </c>
      <c r="K261" s="1">
        <v>14</v>
      </c>
      <c r="L261" s="1">
        <v>2</v>
      </c>
      <c r="M261" s="1">
        <v>76</v>
      </c>
      <c r="N261" s="2">
        <v>425000000</v>
      </c>
      <c r="O261" s="1">
        <v>106200</v>
      </c>
      <c r="P261" s="1">
        <v>1700000</v>
      </c>
      <c r="Q261" s="1">
        <v>1300000</v>
      </c>
      <c r="R261" s="1">
        <v>20400000</v>
      </c>
      <c r="S261" s="1">
        <v>200000</v>
      </c>
      <c r="T261" s="1">
        <v>2014</v>
      </c>
      <c r="U261" s="1" t="s">
        <v>61</v>
      </c>
      <c r="V261" s="1">
        <v>23</v>
      </c>
      <c r="W261" s="1">
        <v>23.9</v>
      </c>
      <c r="X261" s="1">
        <v>83429615</v>
      </c>
      <c r="Y261" s="1">
        <v>13.49</v>
      </c>
      <c r="Z261" s="1">
        <v>63097818</v>
      </c>
      <c r="AA261" s="1">
        <v>38.963749999999997</v>
      </c>
      <c r="AB261" s="1">
        <v>35.243319999999997</v>
      </c>
    </row>
    <row r="262" spans="1:28">
      <c r="A262" s="1">
        <v>261</v>
      </c>
      <c r="B262" s="1" t="s">
        <v>427</v>
      </c>
      <c r="C262" s="1">
        <v>24100000</v>
      </c>
      <c r="D262" s="2">
        <v>8430000000</v>
      </c>
      <c r="E262" s="1" t="s">
        <v>29</v>
      </c>
      <c r="F262" s="1" t="s">
        <v>427</v>
      </c>
      <c r="G262" s="1">
        <v>252</v>
      </c>
      <c r="H262" s="1" t="s">
        <v>36</v>
      </c>
      <c r="I262" s="1" t="s">
        <v>37</v>
      </c>
      <c r="J262" s="1" t="s">
        <v>29</v>
      </c>
      <c r="K262" s="1">
        <v>602</v>
      </c>
      <c r="L262" s="1">
        <v>77</v>
      </c>
      <c r="M262" s="1">
        <v>76</v>
      </c>
      <c r="N262" s="1">
        <v>63293000</v>
      </c>
      <c r="O262" s="1">
        <v>15800</v>
      </c>
      <c r="P262" s="1">
        <v>253200</v>
      </c>
      <c r="Q262" s="1">
        <v>189900</v>
      </c>
      <c r="R262" s="1">
        <v>3000000</v>
      </c>
      <c r="S262" s="1" t="s">
        <v>39</v>
      </c>
      <c r="T262" s="1">
        <v>2008</v>
      </c>
      <c r="U262" s="1" t="s">
        <v>45</v>
      </c>
      <c r="V262" s="1">
        <v>24</v>
      </c>
      <c r="W262" s="1">
        <v>88.2</v>
      </c>
      <c r="X262" s="1">
        <v>328000000</v>
      </c>
      <c r="Y262" s="1">
        <v>14.7</v>
      </c>
      <c r="Z262" s="1">
        <v>271000000</v>
      </c>
      <c r="AA262" s="1">
        <v>37.090240000000001</v>
      </c>
      <c r="AB262" s="1">
        <v>-95.712900000000005</v>
      </c>
    </row>
    <row r="263" spans="1:28">
      <c r="A263" s="1">
        <v>262</v>
      </c>
      <c r="B263" s="1" t="s">
        <v>428</v>
      </c>
      <c r="C263" s="1">
        <v>24100000</v>
      </c>
      <c r="D263" s="2">
        <v>11000000000</v>
      </c>
      <c r="E263" s="1" t="s">
        <v>39</v>
      </c>
      <c r="F263" s="1" t="s">
        <v>428</v>
      </c>
      <c r="G263" s="1">
        <v>590</v>
      </c>
      <c r="H263" s="1" t="s">
        <v>36</v>
      </c>
      <c r="I263" s="1" t="s">
        <v>37</v>
      </c>
      <c r="J263" s="1" t="s">
        <v>41</v>
      </c>
      <c r="K263" s="1">
        <v>379</v>
      </c>
      <c r="L263" s="1">
        <v>76</v>
      </c>
      <c r="M263" s="1">
        <v>70</v>
      </c>
      <c r="N263" s="1">
        <v>66884000</v>
      </c>
      <c r="O263" s="1">
        <v>16700</v>
      </c>
      <c r="P263" s="1">
        <v>267500</v>
      </c>
      <c r="Q263" s="1">
        <v>200700</v>
      </c>
      <c r="R263" s="1">
        <v>3200000</v>
      </c>
      <c r="S263" s="1">
        <v>200000</v>
      </c>
      <c r="T263" s="1">
        <v>2019</v>
      </c>
      <c r="U263" s="1" t="s">
        <v>42</v>
      </c>
      <c r="V263" s="1">
        <v>1</v>
      </c>
      <c r="W263" s="1">
        <v>88.2</v>
      </c>
      <c r="X263" s="1">
        <v>328000000</v>
      </c>
      <c r="Y263" s="1">
        <v>14.7</v>
      </c>
      <c r="Z263" s="1">
        <v>271000000</v>
      </c>
      <c r="AA263" s="1">
        <v>37.090240000000001</v>
      </c>
      <c r="AB263" s="1">
        <v>-95.712900000000005</v>
      </c>
    </row>
    <row r="264" spans="1:28">
      <c r="A264" s="1">
        <v>263</v>
      </c>
      <c r="B264" s="1" t="s">
        <v>429</v>
      </c>
      <c r="C264" s="1">
        <v>24100000</v>
      </c>
      <c r="D264" s="2">
        <v>6000000000</v>
      </c>
      <c r="E264" s="1" t="s">
        <v>41</v>
      </c>
      <c r="F264" s="1" t="s">
        <v>429</v>
      </c>
      <c r="G264" s="1">
        <v>1252</v>
      </c>
      <c r="H264" s="1" t="s">
        <v>78</v>
      </c>
      <c r="I264" s="1" t="s">
        <v>79</v>
      </c>
      <c r="J264" s="1" t="s">
        <v>29</v>
      </c>
      <c r="K264" s="1">
        <v>1053</v>
      </c>
      <c r="L264" s="1">
        <v>10</v>
      </c>
      <c r="M264" s="1">
        <v>76</v>
      </c>
      <c r="N264" s="1">
        <v>5439000</v>
      </c>
      <c r="O264" s="1">
        <v>1400</v>
      </c>
      <c r="P264" s="1">
        <v>21800</v>
      </c>
      <c r="Q264" s="1">
        <v>16300</v>
      </c>
      <c r="R264" s="1">
        <v>261100</v>
      </c>
      <c r="S264" s="1" t="s">
        <v>39</v>
      </c>
      <c r="T264" s="1">
        <v>2009</v>
      </c>
      <c r="U264" s="1" t="s">
        <v>80</v>
      </c>
      <c r="V264" s="1">
        <v>25</v>
      </c>
      <c r="W264" s="1">
        <v>60</v>
      </c>
      <c r="X264" s="1">
        <v>66834405</v>
      </c>
      <c r="Y264" s="1">
        <v>3.85</v>
      </c>
      <c r="Z264" s="1">
        <v>55908316</v>
      </c>
      <c r="AA264" s="1">
        <v>55.378050000000002</v>
      </c>
      <c r="AB264" s="1">
        <v>-3.4359700000000002</v>
      </c>
    </row>
    <row r="265" spans="1:28">
      <c r="A265" s="1">
        <v>264</v>
      </c>
      <c r="B265" s="1" t="s">
        <v>430</v>
      </c>
      <c r="C265" s="1">
        <v>24000000</v>
      </c>
      <c r="D265" s="2">
        <v>13900000000</v>
      </c>
      <c r="E265" s="1" t="s">
        <v>154</v>
      </c>
      <c r="F265" s="1" t="s">
        <v>430</v>
      </c>
      <c r="G265" s="1">
        <v>901</v>
      </c>
      <c r="H265" s="1" t="s">
        <v>90</v>
      </c>
      <c r="I265" s="1" t="s">
        <v>91</v>
      </c>
      <c r="J265" s="1" t="s">
        <v>154</v>
      </c>
      <c r="K265" s="1">
        <v>252</v>
      </c>
      <c r="L265" s="1">
        <v>13</v>
      </c>
      <c r="M265" s="1">
        <v>14</v>
      </c>
      <c r="N265" s="2">
        <v>761000000</v>
      </c>
      <c r="O265" s="1">
        <v>190400</v>
      </c>
      <c r="P265" s="1">
        <v>3000000</v>
      </c>
      <c r="Q265" s="1">
        <v>2300000</v>
      </c>
      <c r="R265" s="1">
        <v>36500000</v>
      </c>
      <c r="S265" s="1">
        <v>1100000</v>
      </c>
      <c r="T265" s="1">
        <v>2020</v>
      </c>
      <c r="U265" s="1" t="s">
        <v>50</v>
      </c>
      <c r="V265" s="1">
        <v>18</v>
      </c>
      <c r="W265" s="1">
        <v>51.3</v>
      </c>
      <c r="X265" s="1">
        <v>213000000</v>
      </c>
      <c r="Y265" s="1">
        <v>12.08</v>
      </c>
      <c r="Z265" s="1">
        <v>183000000</v>
      </c>
      <c r="AA265" s="1">
        <v>-14.234999999999999</v>
      </c>
      <c r="AB265" s="1">
        <v>-51.9253</v>
      </c>
    </row>
    <row r="266" spans="1:28">
      <c r="A266" s="1">
        <v>265</v>
      </c>
      <c r="B266" s="1" t="s">
        <v>431</v>
      </c>
      <c r="C266" s="1">
        <v>24000000</v>
      </c>
      <c r="D266" s="2">
        <v>5650000000</v>
      </c>
      <c r="E266" s="1" t="s">
        <v>34</v>
      </c>
      <c r="F266" s="1" t="s">
        <v>432</v>
      </c>
      <c r="G266" s="1">
        <v>3</v>
      </c>
      <c r="H266" s="1" t="s">
        <v>30</v>
      </c>
      <c r="I266" s="1" t="s">
        <v>31</v>
      </c>
      <c r="J266" s="1" t="s">
        <v>60</v>
      </c>
      <c r="K266" s="1">
        <v>4057888</v>
      </c>
      <c r="L266" s="1" t="s">
        <v>39</v>
      </c>
      <c r="M266" s="1">
        <v>7725</v>
      </c>
      <c r="N266" s="1">
        <v>3</v>
      </c>
      <c r="O266" s="1">
        <v>0</v>
      </c>
      <c r="P266" s="1">
        <v>0.01</v>
      </c>
      <c r="Q266" s="1">
        <v>0.01</v>
      </c>
      <c r="R266" s="1">
        <v>0.14000000000000001</v>
      </c>
      <c r="S266" s="1" t="s">
        <v>39</v>
      </c>
      <c r="T266" s="1">
        <v>2018</v>
      </c>
      <c r="U266" s="1" t="s">
        <v>55</v>
      </c>
      <c r="V266" s="1">
        <v>30</v>
      </c>
      <c r="W266" s="1">
        <v>28.1</v>
      </c>
      <c r="X266" s="1">
        <v>1370000000</v>
      </c>
      <c r="Y266" s="1">
        <v>5.36</v>
      </c>
      <c r="Z266" s="1">
        <v>471000000</v>
      </c>
      <c r="AA266" s="1">
        <v>20.593679999999999</v>
      </c>
      <c r="AB266" s="1">
        <v>78.962879999999998</v>
      </c>
    </row>
    <row r="267" spans="1:28">
      <c r="A267" s="1">
        <v>266</v>
      </c>
      <c r="B267" s="1" t="s">
        <v>433</v>
      </c>
      <c r="C267" s="1">
        <v>24000000</v>
      </c>
      <c r="D267" s="2">
        <v>8280000000</v>
      </c>
      <c r="E267" s="1" t="s">
        <v>52</v>
      </c>
      <c r="F267" s="1" t="s">
        <v>433</v>
      </c>
      <c r="G267" s="1">
        <v>4009</v>
      </c>
      <c r="H267" s="1" t="s">
        <v>36</v>
      </c>
      <c r="I267" s="1" t="s">
        <v>37</v>
      </c>
      <c r="J267" s="1" t="s">
        <v>41</v>
      </c>
      <c r="K267" s="1">
        <v>621</v>
      </c>
      <c r="L267" s="1">
        <v>78</v>
      </c>
      <c r="M267" s="1">
        <v>72</v>
      </c>
      <c r="N267" s="2">
        <v>152000000</v>
      </c>
      <c r="O267" s="1">
        <v>37900</v>
      </c>
      <c r="P267" s="1">
        <v>606800</v>
      </c>
      <c r="Q267" s="1">
        <v>455100</v>
      </c>
      <c r="R267" s="1">
        <v>7300000</v>
      </c>
      <c r="S267" s="1">
        <v>200000</v>
      </c>
      <c r="T267" s="1">
        <v>2012</v>
      </c>
      <c r="U267" s="1" t="s">
        <v>80</v>
      </c>
      <c r="V267" s="1">
        <v>4</v>
      </c>
      <c r="W267" s="1">
        <v>88.2</v>
      </c>
      <c r="X267" s="1">
        <v>328000000</v>
      </c>
      <c r="Y267" s="1">
        <v>14.7</v>
      </c>
      <c r="Z267" s="1">
        <v>271000000</v>
      </c>
      <c r="AA267" s="1">
        <v>37.090240000000001</v>
      </c>
      <c r="AB267" s="1">
        <v>-95.712900000000005</v>
      </c>
    </row>
    <row r="268" spans="1:28">
      <c r="A268" s="1">
        <v>267</v>
      </c>
      <c r="B268" s="1" t="s">
        <v>434</v>
      </c>
      <c r="C268" s="1">
        <v>23900000</v>
      </c>
      <c r="D268" s="2">
        <v>4070000000</v>
      </c>
      <c r="E268" s="1" t="s">
        <v>41</v>
      </c>
      <c r="F268" s="1" t="s">
        <v>434</v>
      </c>
      <c r="G268" s="1">
        <v>505</v>
      </c>
      <c r="H268" s="1" t="s">
        <v>36</v>
      </c>
      <c r="I268" s="1" t="s">
        <v>37</v>
      </c>
      <c r="J268" s="1" t="s">
        <v>41</v>
      </c>
      <c r="K268" s="1">
        <v>1860</v>
      </c>
      <c r="L268" s="1">
        <v>79</v>
      </c>
      <c r="M268" s="1">
        <v>73</v>
      </c>
      <c r="N268" s="1">
        <v>58126000</v>
      </c>
      <c r="O268" s="1">
        <v>14500</v>
      </c>
      <c r="P268" s="1">
        <v>232500</v>
      </c>
      <c r="Q268" s="1">
        <v>174400</v>
      </c>
      <c r="R268" s="1">
        <v>2800000</v>
      </c>
      <c r="S268" s="1">
        <v>100000</v>
      </c>
      <c r="T268" s="1">
        <v>2015</v>
      </c>
      <c r="U268" s="1" t="s">
        <v>66</v>
      </c>
      <c r="V268" s="1">
        <v>1</v>
      </c>
      <c r="W268" s="1">
        <v>88.2</v>
      </c>
      <c r="X268" s="1">
        <v>328000000</v>
      </c>
      <c r="Y268" s="1">
        <v>14.7</v>
      </c>
      <c r="Z268" s="1">
        <v>271000000</v>
      </c>
      <c r="AA268" s="1">
        <v>37.090240000000001</v>
      </c>
      <c r="AB268" s="1">
        <v>-95.712900000000005</v>
      </c>
    </row>
    <row r="269" spans="1:28">
      <c r="A269" s="1">
        <v>268</v>
      </c>
      <c r="B269" s="1" t="s">
        <v>435</v>
      </c>
      <c r="C269" s="1">
        <v>23900000</v>
      </c>
      <c r="D269" s="2">
        <v>6580000000</v>
      </c>
      <c r="E269" s="1" t="s">
        <v>41</v>
      </c>
      <c r="F269" s="1" t="s">
        <v>435</v>
      </c>
      <c r="G269" s="1">
        <v>257</v>
      </c>
      <c r="H269" s="1" t="s">
        <v>36</v>
      </c>
      <c r="I269" s="1" t="s">
        <v>37</v>
      </c>
      <c r="J269" s="1" t="s">
        <v>41</v>
      </c>
      <c r="K269" s="1">
        <v>911</v>
      </c>
      <c r="L269" s="1">
        <v>79</v>
      </c>
      <c r="M269" s="1">
        <v>73</v>
      </c>
      <c r="N269" s="1">
        <v>10853000</v>
      </c>
      <c r="O269" s="1">
        <v>2700</v>
      </c>
      <c r="P269" s="1">
        <v>43400</v>
      </c>
      <c r="Q269" s="1">
        <v>32600</v>
      </c>
      <c r="R269" s="1">
        <v>520900</v>
      </c>
      <c r="S269" s="1" t="s">
        <v>39</v>
      </c>
      <c r="T269" s="1">
        <v>2011</v>
      </c>
      <c r="U269" s="1" t="s">
        <v>73</v>
      </c>
      <c r="V269" s="1">
        <v>9</v>
      </c>
      <c r="W269" s="1">
        <v>88.2</v>
      </c>
      <c r="X269" s="1">
        <v>328000000</v>
      </c>
      <c r="Y269" s="1">
        <v>14.7</v>
      </c>
      <c r="Z269" s="1">
        <v>271000000</v>
      </c>
      <c r="AA269" s="1">
        <v>37.090240000000001</v>
      </c>
      <c r="AB269" s="1">
        <v>-95.712900000000005</v>
      </c>
    </row>
    <row r="270" spans="1:28">
      <c r="A270" s="1">
        <v>269</v>
      </c>
      <c r="B270" s="1" t="s">
        <v>436</v>
      </c>
      <c r="C270" s="1">
        <v>23900000</v>
      </c>
      <c r="D270" s="2">
        <v>7210000000</v>
      </c>
      <c r="E270" s="1" t="s">
        <v>49</v>
      </c>
      <c r="F270" s="1" t="s">
        <v>436</v>
      </c>
      <c r="G270" s="1">
        <v>511</v>
      </c>
      <c r="H270" s="1" t="s">
        <v>36</v>
      </c>
      <c r="I270" s="1" t="s">
        <v>37</v>
      </c>
      <c r="J270" s="1" t="s">
        <v>41</v>
      </c>
      <c r="K270" s="1">
        <v>787</v>
      </c>
      <c r="L270" s="1">
        <v>79</v>
      </c>
      <c r="M270" s="1">
        <v>73</v>
      </c>
      <c r="N270" s="2">
        <v>178000000</v>
      </c>
      <c r="O270" s="1">
        <v>44400</v>
      </c>
      <c r="P270" s="1">
        <v>711100</v>
      </c>
      <c r="Q270" s="1">
        <v>533300</v>
      </c>
      <c r="R270" s="1">
        <v>8500000</v>
      </c>
      <c r="S270" s="1">
        <v>300000</v>
      </c>
      <c r="T270" s="1">
        <v>2011</v>
      </c>
      <c r="U270" s="1" t="s">
        <v>66</v>
      </c>
      <c r="V270" s="1">
        <v>22</v>
      </c>
      <c r="W270" s="1">
        <v>88.2</v>
      </c>
      <c r="X270" s="1">
        <v>328000000</v>
      </c>
      <c r="Y270" s="1">
        <v>14.7</v>
      </c>
      <c r="Z270" s="1">
        <v>271000000</v>
      </c>
      <c r="AA270" s="1">
        <v>37.090240000000001</v>
      </c>
      <c r="AB270" s="1">
        <v>-95.712900000000005</v>
      </c>
    </row>
    <row r="271" spans="1:28">
      <c r="A271" s="1">
        <v>270</v>
      </c>
      <c r="B271" s="1" t="s">
        <v>437</v>
      </c>
      <c r="C271" s="1">
        <v>23800000</v>
      </c>
      <c r="D271" s="2">
        <v>5660000000</v>
      </c>
      <c r="E271" s="1" t="s">
        <v>41</v>
      </c>
      <c r="F271" s="1" t="s">
        <v>437</v>
      </c>
      <c r="G271" s="1">
        <v>70</v>
      </c>
      <c r="H271" s="1" t="s">
        <v>30</v>
      </c>
      <c r="I271" s="1" t="s">
        <v>31</v>
      </c>
      <c r="J271" s="1" t="s">
        <v>41</v>
      </c>
      <c r="K271" s="1">
        <v>367929</v>
      </c>
      <c r="L271" s="1" t="s">
        <v>39</v>
      </c>
      <c r="M271" s="1">
        <v>2500</v>
      </c>
      <c r="N271" s="1">
        <v>31633</v>
      </c>
      <c r="O271" s="1">
        <v>8</v>
      </c>
      <c r="P271" s="1">
        <v>127</v>
      </c>
      <c r="Q271" s="1">
        <v>95</v>
      </c>
      <c r="R271" s="1">
        <v>1500</v>
      </c>
      <c r="S271" s="1" t="s">
        <v>39</v>
      </c>
      <c r="T271" s="1">
        <v>2016</v>
      </c>
      <c r="U271" s="1" t="s">
        <v>50</v>
      </c>
      <c r="V271" s="1">
        <v>17</v>
      </c>
      <c r="W271" s="1">
        <v>28.1</v>
      </c>
      <c r="X271" s="1">
        <v>1370000000</v>
      </c>
      <c r="Y271" s="1">
        <v>5.36</v>
      </c>
      <c r="Z271" s="1">
        <v>471000000</v>
      </c>
      <c r="AA271" s="1">
        <v>20.593679999999999</v>
      </c>
      <c r="AB271" s="1">
        <v>78.962879999999998</v>
      </c>
    </row>
    <row r="272" spans="1:28">
      <c r="A272" s="1">
        <v>271</v>
      </c>
      <c r="B272" s="1" t="s">
        <v>438</v>
      </c>
      <c r="C272" s="1">
        <v>23800000</v>
      </c>
      <c r="D272" s="2">
        <v>10400000000</v>
      </c>
      <c r="E272" s="1" t="s">
        <v>76</v>
      </c>
      <c r="F272" s="1" t="s">
        <v>438</v>
      </c>
      <c r="G272" s="1">
        <v>2425</v>
      </c>
      <c r="H272" s="1" t="s">
        <v>36</v>
      </c>
      <c r="I272" s="1" t="s">
        <v>37</v>
      </c>
      <c r="J272" s="1" t="s">
        <v>167</v>
      </c>
      <c r="K272" s="1">
        <v>412</v>
      </c>
      <c r="L272" s="1">
        <v>80</v>
      </c>
      <c r="M272" s="1">
        <v>8</v>
      </c>
      <c r="N272" s="1">
        <v>98052000</v>
      </c>
      <c r="O272" s="1">
        <v>24500</v>
      </c>
      <c r="P272" s="1">
        <v>392200</v>
      </c>
      <c r="Q272" s="1">
        <v>294200</v>
      </c>
      <c r="R272" s="1">
        <v>4700000</v>
      </c>
      <c r="S272" s="1">
        <v>100000</v>
      </c>
      <c r="T272" s="1">
        <v>2015</v>
      </c>
      <c r="U272" s="1" t="s">
        <v>45</v>
      </c>
      <c r="V272" s="1">
        <v>12</v>
      </c>
      <c r="W272" s="1">
        <v>88.2</v>
      </c>
      <c r="X272" s="1">
        <v>328000000</v>
      </c>
      <c r="Y272" s="1">
        <v>14.7</v>
      </c>
      <c r="Z272" s="1">
        <v>271000000</v>
      </c>
      <c r="AA272" s="1">
        <v>37.090240000000001</v>
      </c>
      <c r="AB272" s="1">
        <v>-95.712900000000005</v>
      </c>
    </row>
    <row r="273" spans="1:28">
      <c r="A273" s="1">
        <v>272</v>
      </c>
      <c r="B273" s="1" t="s">
        <v>439</v>
      </c>
      <c r="C273" s="1">
        <v>23800000</v>
      </c>
      <c r="D273" s="2">
        <v>17700000000</v>
      </c>
      <c r="E273" s="1" t="s">
        <v>29</v>
      </c>
      <c r="F273" s="1" t="s">
        <v>439</v>
      </c>
      <c r="G273" s="1">
        <v>443</v>
      </c>
      <c r="H273" s="1" t="s">
        <v>36</v>
      </c>
      <c r="I273" s="1" t="s">
        <v>37</v>
      </c>
      <c r="J273" s="1" t="s">
        <v>29</v>
      </c>
      <c r="K273" s="1">
        <v>154</v>
      </c>
      <c r="L273" s="1">
        <v>80</v>
      </c>
      <c r="M273" s="1">
        <v>77</v>
      </c>
      <c r="N273" s="2">
        <v>123000000</v>
      </c>
      <c r="O273" s="1">
        <v>30700</v>
      </c>
      <c r="P273" s="1">
        <v>491700</v>
      </c>
      <c r="Q273" s="1">
        <v>368700</v>
      </c>
      <c r="R273" s="1">
        <v>5900000</v>
      </c>
      <c r="S273" s="1">
        <v>100000</v>
      </c>
      <c r="T273" s="1">
        <v>2007</v>
      </c>
      <c r="U273" s="1" t="s">
        <v>55</v>
      </c>
      <c r="V273" s="1">
        <v>12</v>
      </c>
      <c r="W273" s="1">
        <v>88.2</v>
      </c>
      <c r="X273" s="1">
        <v>328000000</v>
      </c>
      <c r="Y273" s="1">
        <v>14.7</v>
      </c>
      <c r="Z273" s="1">
        <v>271000000</v>
      </c>
      <c r="AA273" s="1">
        <v>37.090240000000001</v>
      </c>
      <c r="AB273" s="1">
        <v>-95.712900000000005</v>
      </c>
    </row>
    <row r="274" spans="1:28">
      <c r="A274" s="1">
        <v>273</v>
      </c>
      <c r="B274" s="1" t="s">
        <v>440</v>
      </c>
      <c r="C274" s="1">
        <v>23700000</v>
      </c>
      <c r="D274" s="2">
        <v>2540000000</v>
      </c>
      <c r="E274" s="1" t="s">
        <v>52</v>
      </c>
      <c r="F274" s="1" t="s">
        <v>440</v>
      </c>
      <c r="G274" s="1">
        <v>1732</v>
      </c>
      <c r="H274" s="1" t="s">
        <v>36</v>
      </c>
      <c r="I274" s="1" t="s">
        <v>37</v>
      </c>
      <c r="J274" s="1" t="s">
        <v>38</v>
      </c>
      <c r="K274" s="1">
        <v>3590</v>
      </c>
      <c r="L274" s="1">
        <v>81</v>
      </c>
      <c r="M274" s="1">
        <v>19</v>
      </c>
      <c r="N274" s="1">
        <v>8368000</v>
      </c>
      <c r="O274" s="1">
        <v>2100</v>
      </c>
      <c r="P274" s="1">
        <v>33500</v>
      </c>
      <c r="Q274" s="1">
        <v>25100</v>
      </c>
      <c r="R274" s="1">
        <v>401700</v>
      </c>
      <c r="S274" s="1" t="s">
        <v>39</v>
      </c>
      <c r="T274" s="1">
        <v>2011</v>
      </c>
      <c r="U274" s="1" t="s">
        <v>115</v>
      </c>
      <c r="V274" s="1">
        <v>11</v>
      </c>
      <c r="W274" s="1">
        <v>88.2</v>
      </c>
      <c r="X274" s="1">
        <v>328000000</v>
      </c>
      <c r="Y274" s="1">
        <v>14.7</v>
      </c>
      <c r="Z274" s="1">
        <v>271000000</v>
      </c>
      <c r="AA274" s="1">
        <v>37.090240000000001</v>
      </c>
      <c r="AB274" s="1">
        <v>-95.712900000000005</v>
      </c>
    </row>
    <row r="275" spans="1:28">
      <c r="A275" s="1">
        <v>274</v>
      </c>
      <c r="B275" s="1" t="s">
        <v>441</v>
      </c>
      <c r="C275" s="1">
        <v>23700000</v>
      </c>
      <c r="D275" s="2">
        <v>7450000000</v>
      </c>
      <c r="E275" s="1" t="s">
        <v>52</v>
      </c>
      <c r="F275" s="1" t="s">
        <v>442</v>
      </c>
      <c r="G275" s="1">
        <v>0</v>
      </c>
      <c r="H275" s="1" t="s">
        <v>84</v>
      </c>
      <c r="I275" s="1" t="s">
        <v>85</v>
      </c>
      <c r="J275" s="1" t="s">
        <v>38</v>
      </c>
      <c r="K275" s="1">
        <v>4057944</v>
      </c>
      <c r="L275" s="1">
        <v>3885</v>
      </c>
      <c r="M275" s="1">
        <v>7268</v>
      </c>
      <c r="N275" s="1" t="s">
        <v>39</v>
      </c>
      <c r="O275" s="1">
        <v>0</v>
      </c>
      <c r="P275" s="1">
        <v>0</v>
      </c>
      <c r="Q275" s="1">
        <v>0</v>
      </c>
      <c r="R275" s="1">
        <v>0</v>
      </c>
      <c r="S275" s="1">
        <v>1</v>
      </c>
      <c r="T275" s="1">
        <v>2012</v>
      </c>
      <c r="U275" s="1" t="s">
        <v>115</v>
      </c>
      <c r="V275" s="1">
        <v>30</v>
      </c>
      <c r="W275" s="1">
        <v>68.900000000000006</v>
      </c>
      <c r="X275" s="1">
        <v>36991981</v>
      </c>
      <c r="Y275" s="1">
        <v>5.56</v>
      </c>
      <c r="Z275" s="1">
        <v>30628482</v>
      </c>
      <c r="AA275" s="1">
        <v>56.130369999999999</v>
      </c>
      <c r="AB275" s="1">
        <v>-106.34699999999999</v>
      </c>
    </row>
    <row r="276" spans="1:28">
      <c r="A276" s="1">
        <v>275</v>
      </c>
      <c r="B276" s="1" t="s">
        <v>443</v>
      </c>
      <c r="C276" s="1">
        <v>23700000</v>
      </c>
      <c r="D276" s="2">
        <v>15500000000</v>
      </c>
      <c r="E276" s="1" t="s">
        <v>49</v>
      </c>
      <c r="F276" s="1" t="s">
        <v>443</v>
      </c>
      <c r="G276" s="1">
        <v>1099</v>
      </c>
      <c r="H276" s="1" t="s">
        <v>78</v>
      </c>
      <c r="I276" s="1" t="s">
        <v>79</v>
      </c>
      <c r="J276" s="1" t="s">
        <v>41</v>
      </c>
      <c r="K276" s="1">
        <v>208</v>
      </c>
      <c r="L276" s="1">
        <v>11</v>
      </c>
      <c r="M276" s="1">
        <v>74</v>
      </c>
      <c r="N276" s="1">
        <v>32817000</v>
      </c>
      <c r="O276" s="1">
        <v>8200</v>
      </c>
      <c r="P276" s="1">
        <v>131300</v>
      </c>
      <c r="Q276" s="1">
        <v>98400</v>
      </c>
      <c r="R276" s="1">
        <v>1600000</v>
      </c>
      <c r="S276" s="1" t="s">
        <v>39</v>
      </c>
      <c r="T276" s="1">
        <v>2014</v>
      </c>
      <c r="U276" s="1" t="s">
        <v>45</v>
      </c>
      <c r="V276" s="1">
        <v>22</v>
      </c>
      <c r="W276" s="1">
        <v>60</v>
      </c>
      <c r="X276" s="1">
        <v>66834405</v>
      </c>
      <c r="Y276" s="1">
        <v>3.85</v>
      </c>
      <c r="Z276" s="1">
        <v>55908316</v>
      </c>
      <c r="AA276" s="1">
        <v>55.378050000000002</v>
      </c>
      <c r="AB276" s="1">
        <v>-3.4359700000000002</v>
      </c>
    </row>
    <row r="277" spans="1:28">
      <c r="A277" s="1">
        <v>276</v>
      </c>
      <c r="B277" s="1" t="s">
        <v>444</v>
      </c>
      <c r="C277" s="1">
        <v>23700000</v>
      </c>
      <c r="D277" s="2">
        <v>20300000000</v>
      </c>
      <c r="E277" s="1" t="s">
        <v>445</v>
      </c>
      <c r="F277" s="1" t="s">
        <v>444</v>
      </c>
      <c r="G277" s="1">
        <v>769</v>
      </c>
      <c r="H277" s="1" t="s">
        <v>36</v>
      </c>
      <c r="I277" s="1" t="s">
        <v>37</v>
      </c>
      <c r="J277" s="1" t="s">
        <v>446</v>
      </c>
      <c r="K277" s="1">
        <v>118</v>
      </c>
      <c r="L277" s="1">
        <v>81</v>
      </c>
      <c r="M277" s="1">
        <v>1</v>
      </c>
      <c r="N277" s="2">
        <v>755000000</v>
      </c>
      <c r="O277" s="1">
        <v>188800</v>
      </c>
      <c r="P277" s="1">
        <v>3000000</v>
      </c>
      <c r="Q277" s="1">
        <v>2300000</v>
      </c>
      <c r="R277" s="1">
        <v>36200000</v>
      </c>
      <c r="S277" s="1">
        <v>1100000</v>
      </c>
      <c r="T277" s="1">
        <v>2020</v>
      </c>
      <c r="U277" s="1" t="s">
        <v>73</v>
      </c>
      <c r="V277" s="1">
        <v>29</v>
      </c>
      <c r="W277" s="1">
        <v>88.2</v>
      </c>
      <c r="X277" s="1">
        <v>328000000</v>
      </c>
      <c r="Y277" s="1">
        <v>14.7</v>
      </c>
      <c r="Z277" s="1">
        <v>271000000</v>
      </c>
      <c r="AA277" s="1">
        <v>37.090240000000001</v>
      </c>
      <c r="AB277" s="1">
        <v>-95.712900000000005</v>
      </c>
    </row>
    <row r="278" spans="1:28">
      <c r="A278" s="1">
        <v>277</v>
      </c>
      <c r="B278" s="1" t="s">
        <v>447</v>
      </c>
      <c r="C278" s="1">
        <v>23600000</v>
      </c>
      <c r="D278" s="2">
        <v>15900000000</v>
      </c>
      <c r="E278" s="1" t="s">
        <v>29</v>
      </c>
      <c r="F278" s="1" t="s">
        <v>447</v>
      </c>
      <c r="G278" s="1">
        <v>392</v>
      </c>
      <c r="H278" s="1" t="s">
        <v>139</v>
      </c>
      <c r="I278" s="1" t="s">
        <v>140</v>
      </c>
      <c r="J278" s="1" t="s">
        <v>29</v>
      </c>
      <c r="K278" s="1">
        <v>193</v>
      </c>
      <c r="L278" s="1">
        <v>3</v>
      </c>
      <c r="M278" s="1">
        <v>78</v>
      </c>
      <c r="N278" s="1">
        <v>77927000</v>
      </c>
      <c r="O278" s="1">
        <v>19500</v>
      </c>
      <c r="P278" s="1">
        <v>311700</v>
      </c>
      <c r="Q278" s="1">
        <v>233800</v>
      </c>
      <c r="R278" s="1">
        <v>3700000</v>
      </c>
      <c r="S278" s="1">
        <v>100000</v>
      </c>
      <c r="T278" s="1">
        <v>2012</v>
      </c>
      <c r="U278" s="1" t="s">
        <v>61</v>
      </c>
      <c r="V278" s="1">
        <v>10</v>
      </c>
      <c r="W278" s="1">
        <v>97</v>
      </c>
      <c r="X278" s="1">
        <v>3260314</v>
      </c>
      <c r="Y278" s="1">
        <v>6.2</v>
      </c>
      <c r="Z278" s="1">
        <v>3032092.02</v>
      </c>
      <c r="AA278" s="1">
        <v>18.200178000000001</v>
      </c>
      <c r="AB278" s="1">
        <v>-66.664512999999999</v>
      </c>
    </row>
    <row r="279" spans="1:28">
      <c r="A279" s="1">
        <v>278</v>
      </c>
      <c r="B279" s="1" t="s">
        <v>448</v>
      </c>
      <c r="C279" s="1">
        <v>23600000</v>
      </c>
      <c r="D279" s="2">
        <v>2140000000</v>
      </c>
      <c r="E279" s="1" t="s">
        <v>41</v>
      </c>
      <c r="F279" s="1" t="s">
        <v>448</v>
      </c>
      <c r="G279" s="1">
        <v>226</v>
      </c>
      <c r="H279" s="1" t="s">
        <v>130</v>
      </c>
      <c r="I279" s="1" t="s">
        <v>131</v>
      </c>
      <c r="J279" s="1" t="s">
        <v>60</v>
      </c>
      <c r="K279" s="1">
        <v>4529</v>
      </c>
      <c r="L279" s="1">
        <v>11</v>
      </c>
      <c r="M279" s="1">
        <v>10</v>
      </c>
      <c r="N279" s="1">
        <v>46862000</v>
      </c>
      <c r="O279" s="1">
        <v>11700</v>
      </c>
      <c r="P279" s="1">
        <v>187400</v>
      </c>
      <c r="Q279" s="1">
        <v>140600</v>
      </c>
      <c r="R279" s="1">
        <v>2200000</v>
      </c>
      <c r="S279" s="1">
        <v>200000</v>
      </c>
      <c r="T279" s="1">
        <v>2014</v>
      </c>
      <c r="U279" s="1" t="s">
        <v>70</v>
      </c>
      <c r="V279" s="1">
        <v>9</v>
      </c>
      <c r="W279" s="1">
        <v>40.200000000000003</v>
      </c>
      <c r="X279" s="1">
        <v>126000000</v>
      </c>
      <c r="Y279" s="1">
        <v>3.42</v>
      </c>
      <c r="Z279" s="1">
        <v>103000000</v>
      </c>
      <c r="AA279" s="1">
        <v>23.634499999999999</v>
      </c>
      <c r="AB279" s="1">
        <v>-102.553</v>
      </c>
    </row>
    <row r="280" spans="1:28">
      <c r="A280" s="1">
        <v>279</v>
      </c>
      <c r="B280" s="1" t="s">
        <v>449</v>
      </c>
      <c r="C280" s="1">
        <v>23600000</v>
      </c>
      <c r="D280" s="2">
        <v>5990000000</v>
      </c>
      <c r="E280" s="1" t="s">
        <v>41</v>
      </c>
      <c r="F280" s="1" t="s">
        <v>449</v>
      </c>
      <c r="G280" s="1">
        <v>719</v>
      </c>
      <c r="H280" s="1" t="s">
        <v>36</v>
      </c>
      <c r="I280" s="1" t="s">
        <v>37</v>
      </c>
      <c r="J280" s="1" t="s">
        <v>41</v>
      </c>
      <c r="K280" s="1">
        <v>1057</v>
      </c>
      <c r="L280" s="1">
        <v>82</v>
      </c>
      <c r="M280" s="1">
        <v>75</v>
      </c>
      <c r="N280" s="1">
        <v>10803000</v>
      </c>
      <c r="O280" s="1">
        <v>2700</v>
      </c>
      <c r="P280" s="1">
        <v>43200</v>
      </c>
      <c r="Q280" s="1">
        <v>32400</v>
      </c>
      <c r="R280" s="1">
        <v>518600</v>
      </c>
      <c r="S280" s="1" t="s">
        <v>39</v>
      </c>
      <c r="T280" s="1">
        <v>2015</v>
      </c>
      <c r="U280" s="1" t="s">
        <v>73</v>
      </c>
      <c r="V280" s="1">
        <v>29</v>
      </c>
      <c r="W280" s="1">
        <v>88.2</v>
      </c>
      <c r="X280" s="1">
        <v>328000000</v>
      </c>
      <c r="Y280" s="1">
        <v>14.7</v>
      </c>
      <c r="Z280" s="1">
        <v>271000000</v>
      </c>
      <c r="AA280" s="1">
        <v>37.090240000000001</v>
      </c>
      <c r="AB280" s="1">
        <v>-95.712900000000005</v>
      </c>
    </row>
    <row r="281" spans="1:28">
      <c r="A281" s="1">
        <v>280</v>
      </c>
      <c r="B281" s="1" t="s">
        <v>450</v>
      </c>
      <c r="C281" s="1">
        <v>23600000</v>
      </c>
      <c r="D281" s="2">
        <v>6770000000</v>
      </c>
      <c r="E281" s="1" t="s">
        <v>41</v>
      </c>
      <c r="F281" s="1" t="s">
        <v>450</v>
      </c>
      <c r="G281" s="1">
        <v>552</v>
      </c>
      <c r="H281" s="1" t="s">
        <v>36</v>
      </c>
      <c r="I281" s="1" t="s">
        <v>37</v>
      </c>
      <c r="J281" s="1" t="s">
        <v>41</v>
      </c>
      <c r="K281" s="1">
        <v>883</v>
      </c>
      <c r="L281" s="1">
        <v>82</v>
      </c>
      <c r="M281" s="1">
        <v>75</v>
      </c>
      <c r="N281" s="1">
        <v>44542000</v>
      </c>
      <c r="O281" s="1">
        <v>11100</v>
      </c>
      <c r="P281" s="1">
        <v>178200</v>
      </c>
      <c r="Q281" s="1">
        <v>133600</v>
      </c>
      <c r="R281" s="1">
        <v>2100000</v>
      </c>
      <c r="S281" s="1">
        <v>400000</v>
      </c>
      <c r="T281" s="1">
        <v>2013</v>
      </c>
      <c r="U281" s="1" t="s">
        <v>73</v>
      </c>
      <c r="V281" s="1">
        <v>30</v>
      </c>
      <c r="W281" s="1">
        <v>88.2</v>
      </c>
      <c r="X281" s="1">
        <v>328000000</v>
      </c>
      <c r="Y281" s="1">
        <v>14.7</v>
      </c>
      <c r="Z281" s="1">
        <v>271000000</v>
      </c>
      <c r="AA281" s="1">
        <v>37.090240000000001</v>
      </c>
      <c r="AB281" s="1">
        <v>-95.712900000000005</v>
      </c>
    </row>
    <row r="282" spans="1:28">
      <c r="A282" s="1">
        <v>281</v>
      </c>
      <c r="B282" s="1" t="s">
        <v>451</v>
      </c>
      <c r="C282" s="1">
        <v>23600000</v>
      </c>
      <c r="D282" s="2">
        <v>7920000000</v>
      </c>
      <c r="E282" s="1" t="s">
        <v>34</v>
      </c>
      <c r="F282" s="1" t="s">
        <v>451</v>
      </c>
      <c r="G282" s="1">
        <v>1251</v>
      </c>
      <c r="H282" s="1" t="s">
        <v>78</v>
      </c>
      <c r="I282" s="1" t="s">
        <v>79</v>
      </c>
      <c r="J282" s="1" t="s">
        <v>99</v>
      </c>
      <c r="K282" s="1">
        <v>668</v>
      </c>
      <c r="L282" s="1">
        <v>12</v>
      </c>
      <c r="M282" s="1">
        <v>19</v>
      </c>
      <c r="N282" s="1">
        <v>53589000</v>
      </c>
      <c r="O282" s="1">
        <v>13400</v>
      </c>
      <c r="P282" s="1">
        <v>214400</v>
      </c>
      <c r="Q282" s="1">
        <v>160800</v>
      </c>
      <c r="R282" s="1">
        <v>2600000</v>
      </c>
      <c r="S282" s="1">
        <v>100000</v>
      </c>
      <c r="T282" s="1">
        <v>2014</v>
      </c>
      <c r="U282" s="1" t="s">
        <v>80</v>
      </c>
      <c r="V282" s="1">
        <v>28</v>
      </c>
      <c r="W282" s="1">
        <v>60</v>
      </c>
      <c r="X282" s="1">
        <v>66834405</v>
      </c>
      <c r="Y282" s="1">
        <v>3.85</v>
      </c>
      <c r="Z282" s="1">
        <v>55908316</v>
      </c>
      <c r="AA282" s="1">
        <v>55.378050000000002</v>
      </c>
      <c r="AB282" s="1">
        <v>-3.4359700000000002</v>
      </c>
    </row>
    <row r="283" spans="1:28">
      <c r="A283" s="1">
        <v>282</v>
      </c>
      <c r="B283" s="1" t="s">
        <v>452</v>
      </c>
      <c r="C283" s="1">
        <v>23500000</v>
      </c>
      <c r="D283" s="2">
        <v>14800000000</v>
      </c>
      <c r="E283" s="1" t="s">
        <v>52</v>
      </c>
      <c r="F283" s="1" t="s">
        <v>452</v>
      </c>
      <c r="G283" s="1">
        <v>6066</v>
      </c>
      <c r="H283" s="1" t="s">
        <v>78</v>
      </c>
      <c r="I283" s="1" t="s">
        <v>79</v>
      </c>
      <c r="J283" s="1" t="s">
        <v>38</v>
      </c>
      <c r="K283" s="1">
        <v>229</v>
      </c>
      <c r="L283" s="1">
        <v>13</v>
      </c>
      <c r="M283" s="1">
        <v>20</v>
      </c>
      <c r="N283" s="1">
        <v>41669000</v>
      </c>
      <c r="O283" s="1">
        <v>10400</v>
      </c>
      <c r="P283" s="1">
        <v>166700</v>
      </c>
      <c r="Q283" s="1">
        <v>125000</v>
      </c>
      <c r="R283" s="1">
        <v>2000000</v>
      </c>
      <c r="S283" s="1" t="s">
        <v>39</v>
      </c>
      <c r="T283" s="1">
        <v>2014</v>
      </c>
      <c r="U283" s="1" t="s">
        <v>50</v>
      </c>
      <c r="V283" s="1">
        <v>27</v>
      </c>
      <c r="W283" s="1">
        <v>60</v>
      </c>
      <c r="X283" s="1">
        <v>66834405</v>
      </c>
      <c r="Y283" s="1">
        <v>3.85</v>
      </c>
      <c r="Z283" s="1">
        <v>55908316</v>
      </c>
      <c r="AA283" s="1">
        <v>55.378050000000002</v>
      </c>
      <c r="AB283" s="1">
        <v>-3.4359700000000002</v>
      </c>
    </row>
    <row r="284" spans="1:28">
      <c r="A284" s="1">
        <v>283</v>
      </c>
      <c r="B284" s="1" t="s">
        <v>453</v>
      </c>
      <c r="C284" s="1">
        <v>23500000</v>
      </c>
      <c r="D284" s="2">
        <v>14700000000</v>
      </c>
      <c r="E284" s="1" t="s">
        <v>49</v>
      </c>
      <c r="F284" s="1" t="s">
        <v>453</v>
      </c>
      <c r="G284" s="1">
        <v>1044</v>
      </c>
      <c r="H284" s="1" t="s">
        <v>78</v>
      </c>
      <c r="I284" s="1" t="s">
        <v>79</v>
      </c>
      <c r="J284" s="1" t="s">
        <v>41</v>
      </c>
      <c r="K284" s="1">
        <v>235</v>
      </c>
      <c r="L284" s="1">
        <v>13</v>
      </c>
      <c r="M284" s="1">
        <v>76</v>
      </c>
      <c r="N284" s="1">
        <v>59629000</v>
      </c>
      <c r="O284" s="1">
        <v>14900</v>
      </c>
      <c r="P284" s="1">
        <v>238500</v>
      </c>
      <c r="Q284" s="1">
        <v>178900</v>
      </c>
      <c r="R284" s="1">
        <v>2900000</v>
      </c>
      <c r="S284" s="1" t="s">
        <v>39</v>
      </c>
      <c r="T284" s="1">
        <v>2014</v>
      </c>
      <c r="U284" s="1" t="s">
        <v>115</v>
      </c>
      <c r="V284" s="1">
        <v>17</v>
      </c>
      <c r="W284" s="1">
        <v>60</v>
      </c>
      <c r="X284" s="1">
        <v>66834405</v>
      </c>
      <c r="Y284" s="1">
        <v>3.85</v>
      </c>
      <c r="Z284" s="1">
        <v>55908316</v>
      </c>
      <c r="AA284" s="1">
        <v>55.378050000000002</v>
      </c>
      <c r="AB284" s="1">
        <v>-3.4359700000000002</v>
      </c>
    </row>
    <row r="285" spans="1:28">
      <c r="A285" s="1">
        <v>284</v>
      </c>
      <c r="B285" s="1" t="s">
        <v>454</v>
      </c>
      <c r="C285" s="1">
        <v>23400000</v>
      </c>
      <c r="D285" s="2">
        <v>9470000000</v>
      </c>
      <c r="E285" s="1" t="s">
        <v>34</v>
      </c>
      <c r="F285" s="1" t="s">
        <v>454</v>
      </c>
      <c r="G285" s="1">
        <v>6672</v>
      </c>
      <c r="H285" s="1" t="s">
        <v>30</v>
      </c>
      <c r="I285" s="1" t="s">
        <v>31</v>
      </c>
      <c r="J285" s="1" t="s">
        <v>99</v>
      </c>
      <c r="K285" s="1">
        <v>493</v>
      </c>
      <c r="L285" s="1">
        <v>56</v>
      </c>
      <c r="M285" s="1">
        <v>20</v>
      </c>
      <c r="N285" s="2">
        <v>367000000</v>
      </c>
      <c r="O285" s="1">
        <v>91800</v>
      </c>
      <c r="P285" s="1">
        <v>1500000</v>
      </c>
      <c r="Q285" s="1">
        <v>1100000</v>
      </c>
      <c r="R285" s="1">
        <v>17600000</v>
      </c>
      <c r="S285" s="1">
        <v>900000</v>
      </c>
      <c r="T285" s="1">
        <v>2020</v>
      </c>
      <c r="U285" s="1" t="s">
        <v>105</v>
      </c>
      <c r="V285" s="1">
        <v>10</v>
      </c>
      <c r="W285" s="1">
        <v>28.1</v>
      </c>
      <c r="X285" s="1">
        <v>1370000000</v>
      </c>
      <c r="Y285" s="1">
        <v>5.36</v>
      </c>
      <c r="Z285" s="1">
        <v>471000000</v>
      </c>
      <c r="AA285" s="1">
        <v>20.593679999999999</v>
      </c>
      <c r="AB285" s="1">
        <v>78.962879999999998</v>
      </c>
    </row>
    <row r="286" spans="1:28">
      <c r="A286" s="1">
        <v>285</v>
      </c>
      <c r="B286" s="1" t="s">
        <v>455</v>
      </c>
      <c r="C286" s="1">
        <v>23400000</v>
      </c>
      <c r="D286" s="2">
        <v>7930000000</v>
      </c>
      <c r="E286" s="1" t="s">
        <v>34</v>
      </c>
      <c r="F286" s="1" t="s">
        <v>455</v>
      </c>
      <c r="G286" s="1">
        <v>1291</v>
      </c>
      <c r="H286" s="1" t="s">
        <v>90</v>
      </c>
      <c r="I286" s="1" t="s">
        <v>91</v>
      </c>
      <c r="J286" s="1" t="s">
        <v>41</v>
      </c>
      <c r="K286" s="1">
        <v>667</v>
      </c>
      <c r="L286" s="1">
        <v>14</v>
      </c>
      <c r="M286" s="1">
        <v>77</v>
      </c>
      <c r="N286" s="1">
        <v>28285000</v>
      </c>
      <c r="O286" s="1">
        <v>7100</v>
      </c>
      <c r="P286" s="1">
        <v>113100</v>
      </c>
      <c r="Q286" s="1">
        <v>84900</v>
      </c>
      <c r="R286" s="1">
        <v>1400000</v>
      </c>
      <c r="S286" s="1" t="s">
        <v>39</v>
      </c>
      <c r="T286" s="1">
        <v>2014</v>
      </c>
      <c r="U286" s="1" t="s">
        <v>55</v>
      </c>
      <c r="V286" s="1">
        <v>14</v>
      </c>
      <c r="W286" s="1">
        <v>51.3</v>
      </c>
      <c r="X286" s="1">
        <v>213000000</v>
      </c>
      <c r="Y286" s="1">
        <v>12.08</v>
      </c>
      <c r="Z286" s="1">
        <v>183000000</v>
      </c>
      <c r="AA286" s="1">
        <v>-14.234999999999999</v>
      </c>
      <c r="AB286" s="1">
        <v>-51.9253</v>
      </c>
    </row>
    <row r="287" spans="1:28">
      <c r="A287" s="1">
        <v>286</v>
      </c>
      <c r="B287" s="1" t="s">
        <v>456</v>
      </c>
      <c r="C287" s="1">
        <v>23300000</v>
      </c>
      <c r="D287" s="2">
        <v>22500000000</v>
      </c>
      <c r="E287" s="1" t="s">
        <v>41</v>
      </c>
      <c r="F287" s="1" t="s">
        <v>456</v>
      </c>
      <c r="G287" s="1">
        <v>3657</v>
      </c>
      <c r="H287" s="1" t="s">
        <v>36</v>
      </c>
      <c r="I287" s="1" t="s">
        <v>37</v>
      </c>
      <c r="J287" s="1" t="s">
        <v>41</v>
      </c>
      <c r="K287" s="1">
        <v>99</v>
      </c>
      <c r="L287" s="1">
        <v>83</v>
      </c>
      <c r="M287" s="1">
        <v>78</v>
      </c>
      <c r="N287" s="2">
        <v>124000000</v>
      </c>
      <c r="O287" s="1">
        <v>31000</v>
      </c>
      <c r="P287" s="1">
        <v>496700</v>
      </c>
      <c r="Q287" s="1">
        <v>372600</v>
      </c>
      <c r="R287" s="1">
        <v>6000000</v>
      </c>
      <c r="S287" s="1">
        <v>100000</v>
      </c>
      <c r="T287" s="1">
        <v>2006</v>
      </c>
      <c r="U287" s="1" t="s">
        <v>61</v>
      </c>
      <c r="V287" s="1">
        <v>16</v>
      </c>
      <c r="W287" s="1">
        <v>88.2</v>
      </c>
      <c r="X287" s="1">
        <v>328000000</v>
      </c>
      <c r="Y287" s="1">
        <v>14.7</v>
      </c>
      <c r="Z287" s="1">
        <v>271000000</v>
      </c>
      <c r="AA287" s="1">
        <v>37.090240000000001</v>
      </c>
      <c r="AB287" s="1">
        <v>-95.712900000000005</v>
      </c>
    </row>
    <row r="288" spans="1:28">
      <c r="A288" s="1">
        <v>287</v>
      </c>
      <c r="B288" s="1" t="s">
        <v>457</v>
      </c>
      <c r="C288" s="1">
        <v>23200000</v>
      </c>
      <c r="D288" s="1">
        <v>2634</v>
      </c>
      <c r="E288" s="1" t="s">
        <v>276</v>
      </c>
      <c r="F288" s="1" t="s">
        <v>457</v>
      </c>
      <c r="G288" s="1">
        <v>1</v>
      </c>
      <c r="H288" s="1" t="s">
        <v>36</v>
      </c>
      <c r="I288" s="1" t="s">
        <v>37</v>
      </c>
      <c r="J288" s="1" t="s">
        <v>41</v>
      </c>
      <c r="K288" s="1">
        <v>4053372</v>
      </c>
      <c r="L288" s="1">
        <v>84</v>
      </c>
      <c r="M288" s="1">
        <v>79</v>
      </c>
      <c r="N288" s="2">
        <v>6590000000</v>
      </c>
      <c r="O288" s="1">
        <v>0</v>
      </c>
      <c r="P288" s="1">
        <v>0</v>
      </c>
      <c r="Q288" s="1">
        <v>0</v>
      </c>
      <c r="R288" s="1">
        <v>0</v>
      </c>
      <c r="S288" s="1">
        <v>100000</v>
      </c>
      <c r="T288" s="1">
        <v>2016</v>
      </c>
      <c r="U288" s="1" t="s">
        <v>32</v>
      </c>
      <c r="V288" s="1">
        <v>15</v>
      </c>
      <c r="W288" s="1">
        <v>88.2</v>
      </c>
      <c r="X288" s="1">
        <v>328000000</v>
      </c>
      <c r="Y288" s="1">
        <v>14.7</v>
      </c>
      <c r="Z288" s="1">
        <v>271000000</v>
      </c>
      <c r="AA288" s="1">
        <v>37.090240000000001</v>
      </c>
      <c r="AB288" s="1">
        <v>-95.712900000000005</v>
      </c>
    </row>
    <row r="289" spans="1:28">
      <c r="A289" s="1">
        <v>288</v>
      </c>
      <c r="B289" s="1" t="s">
        <v>458</v>
      </c>
      <c r="C289" s="1">
        <v>23200000</v>
      </c>
      <c r="D289" s="2">
        <v>15800000000</v>
      </c>
      <c r="E289" s="1" t="s">
        <v>49</v>
      </c>
      <c r="F289" s="1" t="s">
        <v>458</v>
      </c>
      <c r="G289" s="1">
        <v>172</v>
      </c>
      <c r="H289" s="1" t="s">
        <v>36</v>
      </c>
      <c r="I289" s="1" t="s">
        <v>37</v>
      </c>
      <c r="J289" s="1" t="s">
        <v>29</v>
      </c>
      <c r="K289" s="1">
        <v>198</v>
      </c>
      <c r="L289" s="1">
        <v>83</v>
      </c>
      <c r="M289" s="1">
        <v>79</v>
      </c>
      <c r="N289" s="2">
        <v>143000000</v>
      </c>
      <c r="O289" s="1">
        <v>35800</v>
      </c>
      <c r="P289" s="1">
        <v>572700</v>
      </c>
      <c r="Q289" s="1">
        <v>429500</v>
      </c>
      <c r="R289" s="1">
        <v>6900000</v>
      </c>
      <c r="S289" s="1">
        <v>100000</v>
      </c>
      <c r="T289" s="1">
        <v>2008</v>
      </c>
      <c r="U289" s="1" t="s">
        <v>50</v>
      </c>
      <c r="V289" s="1">
        <v>15</v>
      </c>
      <c r="W289" s="1">
        <v>88.2</v>
      </c>
      <c r="X289" s="1">
        <v>328000000</v>
      </c>
      <c r="Y289" s="1">
        <v>14.7</v>
      </c>
      <c r="Z289" s="1">
        <v>271000000</v>
      </c>
      <c r="AA289" s="1">
        <v>37.090240000000001</v>
      </c>
      <c r="AB289" s="1">
        <v>-95.712900000000005</v>
      </c>
    </row>
    <row r="290" spans="1:28">
      <c r="A290" s="1">
        <v>289</v>
      </c>
      <c r="B290" s="1" t="s">
        <v>459</v>
      </c>
      <c r="C290" s="1">
        <v>23200000</v>
      </c>
      <c r="D290" s="2">
        <v>7970000000</v>
      </c>
      <c r="E290" s="1" t="s">
        <v>41</v>
      </c>
      <c r="F290" s="1" t="s">
        <v>459</v>
      </c>
      <c r="G290" s="1">
        <v>595</v>
      </c>
      <c r="H290" s="1" t="s">
        <v>30</v>
      </c>
      <c r="I290" s="1" t="s">
        <v>31</v>
      </c>
      <c r="J290" s="1" t="s">
        <v>41</v>
      </c>
      <c r="K290" s="1">
        <v>660</v>
      </c>
      <c r="L290" s="1" t="s">
        <v>39</v>
      </c>
      <c r="M290" s="1">
        <v>79</v>
      </c>
      <c r="N290" s="2">
        <v>321000000</v>
      </c>
      <c r="O290" s="1">
        <v>80300</v>
      </c>
      <c r="P290" s="1">
        <v>1300000</v>
      </c>
      <c r="Q290" s="1">
        <v>963500</v>
      </c>
      <c r="R290" s="1">
        <v>15400000</v>
      </c>
      <c r="S290" s="1">
        <v>900000</v>
      </c>
      <c r="T290" s="1">
        <v>2017</v>
      </c>
      <c r="U290" s="1" t="s">
        <v>105</v>
      </c>
      <c r="V290" s="1">
        <v>25</v>
      </c>
      <c r="W290" s="1">
        <v>28.1</v>
      </c>
      <c r="X290" s="1">
        <v>1370000000</v>
      </c>
      <c r="Y290" s="1">
        <v>5.36</v>
      </c>
      <c r="Z290" s="1">
        <v>471000000</v>
      </c>
      <c r="AA290" s="1">
        <v>20.593679999999999</v>
      </c>
      <c r="AB290" s="1">
        <v>78.962879999999998</v>
      </c>
    </row>
    <row r="291" spans="1:28">
      <c r="A291" s="1">
        <v>290</v>
      </c>
      <c r="B291" s="1" t="s">
        <v>460</v>
      </c>
      <c r="C291" s="1">
        <v>23100000</v>
      </c>
      <c r="D291" s="2">
        <v>12900000000</v>
      </c>
      <c r="E291" s="1" t="s">
        <v>29</v>
      </c>
      <c r="F291" s="1" t="s">
        <v>460</v>
      </c>
      <c r="G291" s="1">
        <v>22578</v>
      </c>
      <c r="H291" s="1" t="s">
        <v>30</v>
      </c>
      <c r="I291" s="1" t="s">
        <v>31</v>
      </c>
      <c r="J291" s="1" t="s">
        <v>29</v>
      </c>
      <c r="K291" s="1">
        <v>293</v>
      </c>
      <c r="L291" s="1">
        <v>59</v>
      </c>
      <c r="M291" s="1">
        <v>81</v>
      </c>
      <c r="N291" s="1">
        <v>52678000</v>
      </c>
      <c r="O291" s="1">
        <v>13200</v>
      </c>
      <c r="P291" s="1">
        <v>210700</v>
      </c>
      <c r="Q291" s="1">
        <v>158000</v>
      </c>
      <c r="R291" s="1">
        <v>2500000</v>
      </c>
      <c r="S291" s="1">
        <v>100000</v>
      </c>
      <c r="T291" s="1">
        <v>2014</v>
      </c>
      <c r="U291" s="1" t="s">
        <v>73</v>
      </c>
      <c r="V291" s="1">
        <v>10</v>
      </c>
      <c r="W291" s="1">
        <v>28.1</v>
      </c>
      <c r="X291" s="1">
        <v>1370000000</v>
      </c>
      <c r="Y291" s="1">
        <v>5.36</v>
      </c>
      <c r="Z291" s="1">
        <v>471000000</v>
      </c>
      <c r="AA291" s="1">
        <v>20.593679999999999</v>
      </c>
      <c r="AB291" s="1">
        <v>78.962879999999998</v>
      </c>
    </row>
    <row r="292" spans="1:28">
      <c r="A292" s="1">
        <v>291</v>
      </c>
      <c r="B292" s="1" t="s">
        <v>461</v>
      </c>
      <c r="C292" s="1">
        <v>23100000</v>
      </c>
      <c r="D292" s="2">
        <v>25600000000</v>
      </c>
      <c r="E292" s="1" t="s">
        <v>29</v>
      </c>
      <c r="F292" s="1" t="s">
        <v>461</v>
      </c>
      <c r="G292" s="1">
        <v>15462</v>
      </c>
      <c r="H292" s="1" t="s">
        <v>160</v>
      </c>
      <c r="I292" s="1" t="s">
        <v>161</v>
      </c>
      <c r="J292" s="1" t="s">
        <v>29</v>
      </c>
      <c r="K292" s="1">
        <v>68</v>
      </c>
      <c r="L292" s="1">
        <v>4</v>
      </c>
      <c r="M292" s="1">
        <v>81</v>
      </c>
      <c r="N292" s="2">
        <v>130000000</v>
      </c>
      <c r="O292" s="1">
        <v>32600</v>
      </c>
      <c r="P292" s="1">
        <v>520900</v>
      </c>
      <c r="Q292" s="1">
        <v>390700</v>
      </c>
      <c r="R292" s="1">
        <v>6300000</v>
      </c>
      <c r="S292" s="1" t="s">
        <v>39</v>
      </c>
      <c r="T292" s="1">
        <v>2010</v>
      </c>
      <c r="U292" s="1" t="s">
        <v>115</v>
      </c>
      <c r="V292" s="1">
        <v>8</v>
      </c>
      <c r="W292" s="1">
        <v>49.3</v>
      </c>
      <c r="X292" s="1">
        <v>69625582</v>
      </c>
      <c r="Y292" s="1">
        <v>0.75</v>
      </c>
      <c r="Z292" s="1">
        <v>35294600</v>
      </c>
      <c r="AA292" s="1">
        <v>15.87003</v>
      </c>
      <c r="AB292" s="1">
        <v>100.99250000000001</v>
      </c>
    </row>
    <row r="293" spans="1:28">
      <c r="A293" s="1">
        <v>292</v>
      </c>
      <c r="B293" s="1" t="s">
        <v>462</v>
      </c>
      <c r="C293" s="1">
        <v>23100000</v>
      </c>
      <c r="D293" s="2">
        <v>2550000000</v>
      </c>
      <c r="E293" s="1" t="s">
        <v>49</v>
      </c>
      <c r="F293" s="1" t="s">
        <v>462</v>
      </c>
      <c r="G293" s="1">
        <v>4445</v>
      </c>
      <c r="H293" s="1" t="s">
        <v>36</v>
      </c>
      <c r="I293" s="1" t="s">
        <v>37</v>
      </c>
      <c r="J293" s="1" t="s">
        <v>277</v>
      </c>
      <c r="K293" s="1">
        <v>3568</v>
      </c>
      <c r="L293" s="1">
        <v>85</v>
      </c>
      <c r="M293" s="1">
        <v>4</v>
      </c>
      <c r="N293" s="1">
        <v>13246000</v>
      </c>
      <c r="O293" s="1">
        <v>3300</v>
      </c>
      <c r="P293" s="1">
        <v>53000</v>
      </c>
      <c r="Q293" s="1">
        <v>39700</v>
      </c>
      <c r="R293" s="1">
        <v>635800</v>
      </c>
      <c r="S293" s="1">
        <v>100000</v>
      </c>
      <c r="T293" s="1">
        <v>2006</v>
      </c>
      <c r="U293" s="1" t="s">
        <v>66</v>
      </c>
      <c r="V293" s="1">
        <v>6</v>
      </c>
      <c r="W293" s="1">
        <v>88.2</v>
      </c>
      <c r="X293" s="1">
        <v>328000000</v>
      </c>
      <c r="Y293" s="1">
        <v>14.7</v>
      </c>
      <c r="Z293" s="1">
        <v>271000000</v>
      </c>
      <c r="AA293" s="1">
        <v>37.090240000000001</v>
      </c>
      <c r="AB293" s="1">
        <v>-95.712900000000005</v>
      </c>
    </row>
    <row r="294" spans="1:28">
      <c r="A294" s="1">
        <v>293</v>
      </c>
      <c r="B294" s="1" t="s">
        <v>463</v>
      </c>
      <c r="C294" s="1">
        <v>23100000</v>
      </c>
      <c r="D294" s="2">
        <v>9300000000</v>
      </c>
      <c r="E294" s="1" t="s">
        <v>29</v>
      </c>
      <c r="F294" s="1" t="s">
        <v>463</v>
      </c>
      <c r="G294" s="1">
        <v>456</v>
      </c>
      <c r="H294" s="1" t="s">
        <v>30</v>
      </c>
      <c r="I294" s="1" t="s">
        <v>31</v>
      </c>
      <c r="J294" s="1" t="s">
        <v>29</v>
      </c>
      <c r="K294" s="1">
        <v>506</v>
      </c>
      <c r="L294" s="1">
        <v>58</v>
      </c>
      <c r="M294" s="1">
        <v>80</v>
      </c>
      <c r="N294" s="2">
        <v>304000000</v>
      </c>
      <c r="O294" s="1">
        <v>76000</v>
      </c>
      <c r="P294" s="1">
        <v>1200000</v>
      </c>
      <c r="Q294" s="1">
        <v>912100</v>
      </c>
      <c r="R294" s="1">
        <v>14600000</v>
      </c>
      <c r="S294" s="1">
        <v>700000</v>
      </c>
      <c r="T294" s="1">
        <v>2016</v>
      </c>
      <c r="U294" s="1" t="s">
        <v>45</v>
      </c>
      <c r="V294" s="1">
        <v>27</v>
      </c>
      <c r="W294" s="1">
        <v>28.1</v>
      </c>
      <c r="X294" s="1">
        <v>1370000000</v>
      </c>
      <c r="Y294" s="1">
        <v>5.36</v>
      </c>
      <c r="Z294" s="1">
        <v>471000000</v>
      </c>
      <c r="AA294" s="1">
        <v>20.593679999999999</v>
      </c>
      <c r="AB294" s="1">
        <v>78.962879999999998</v>
      </c>
    </row>
    <row r="295" spans="1:28">
      <c r="A295" s="1">
        <v>294</v>
      </c>
      <c r="B295" s="1" t="s">
        <v>464</v>
      </c>
      <c r="C295" s="1">
        <v>23100000</v>
      </c>
      <c r="D295" s="2">
        <v>13200000000</v>
      </c>
      <c r="E295" s="1" t="s">
        <v>47</v>
      </c>
      <c r="F295" s="1" t="s">
        <v>464</v>
      </c>
      <c r="G295" s="1">
        <v>3781</v>
      </c>
      <c r="H295" s="1" t="s">
        <v>36</v>
      </c>
      <c r="I295" s="1" t="s">
        <v>37</v>
      </c>
      <c r="J295" s="1" t="s">
        <v>29</v>
      </c>
      <c r="K295" s="1">
        <v>282</v>
      </c>
      <c r="L295" s="1">
        <v>85</v>
      </c>
      <c r="M295" s="1">
        <v>81</v>
      </c>
      <c r="N295" s="2">
        <v>128000000</v>
      </c>
      <c r="O295" s="1">
        <v>32100</v>
      </c>
      <c r="P295" s="1">
        <v>513800</v>
      </c>
      <c r="Q295" s="1">
        <v>385300</v>
      </c>
      <c r="R295" s="1">
        <v>6200000</v>
      </c>
      <c r="S295" s="1">
        <v>700000</v>
      </c>
      <c r="T295" s="1">
        <v>2013</v>
      </c>
      <c r="U295" s="1" t="s">
        <v>73</v>
      </c>
      <c r="V295" s="1">
        <v>30</v>
      </c>
      <c r="W295" s="1">
        <v>88.2</v>
      </c>
      <c r="X295" s="1">
        <v>328000000</v>
      </c>
      <c r="Y295" s="1">
        <v>14.7</v>
      </c>
      <c r="Z295" s="1">
        <v>271000000</v>
      </c>
      <c r="AA295" s="1">
        <v>37.090240000000001</v>
      </c>
      <c r="AB295" s="1">
        <v>-95.712900000000005</v>
      </c>
    </row>
    <row r="296" spans="1:28">
      <c r="A296" s="1">
        <v>295</v>
      </c>
      <c r="B296" s="1" t="s">
        <v>465</v>
      </c>
      <c r="C296" s="1">
        <v>23000000</v>
      </c>
      <c r="D296" s="2">
        <v>31500000000</v>
      </c>
      <c r="E296" s="1" t="s">
        <v>41</v>
      </c>
      <c r="F296" s="1" t="s">
        <v>465</v>
      </c>
      <c r="G296" s="1">
        <v>2905</v>
      </c>
      <c r="H296" s="1" t="s">
        <v>466</v>
      </c>
      <c r="I296" s="1" t="s">
        <v>467</v>
      </c>
      <c r="J296" s="1" t="s">
        <v>154</v>
      </c>
      <c r="K296" s="1">
        <v>34</v>
      </c>
      <c r="L296" s="1">
        <v>1</v>
      </c>
      <c r="M296" s="1">
        <v>15</v>
      </c>
      <c r="N296" s="2">
        <v>757000000</v>
      </c>
      <c r="O296" s="1">
        <v>189200</v>
      </c>
      <c r="P296" s="1">
        <v>3000000</v>
      </c>
      <c r="Q296" s="1">
        <v>2300000</v>
      </c>
      <c r="R296" s="1">
        <v>36300000</v>
      </c>
      <c r="S296" s="1">
        <v>800000</v>
      </c>
      <c r="T296" s="1">
        <v>2019</v>
      </c>
      <c r="U296" s="1" t="s">
        <v>80</v>
      </c>
      <c r="V296" s="1">
        <v>10</v>
      </c>
      <c r="W296" s="1">
        <v>70.2</v>
      </c>
      <c r="X296" s="1">
        <v>83132799</v>
      </c>
      <c r="Y296" s="1">
        <v>3.04</v>
      </c>
      <c r="Z296" s="1">
        <v>64324835</v>
      </c>
      <c r="AA296" s="1">
        <v>51.165689999999998</v>
      </c>
      <c r="AB296" s="1">
        <v>10.45153</v>
      </c>
    </row>
    <row r="297" spans="1:28">
      <c r="A297" s="1">
        <v>296</v>
      </c>
      <c r="B297" s="1" t="s">
        <v>468</v>
      </c>
      <c r="C297" s="1">
        <v>23000000</v>
      </c>
      <c r="D297" s="2">
        <v>3380000000</v>
      </c>
      <c r="E297" s="1" t="s">
        <v>276</v>
      </c>
      <c r="F297" s="1" t="s">
        <v>468</v>
      </c>
      <c r="G297" s="1">
        <v>5041</v>
      </c>
      <c r="H297" s="1" t="s">
        <v>30</v>
      </c>
      <c r="I297" s="1" t="s">
        <v>31</v>
      </c>
      <c r="J297" s="1" t="s">
        <v>277</v>
      </c>
      <c r="K297" s="1">
        <v>2420</v>
      </c>
      <c r="L297" s="1">
        <v>60</v>
      </c>
      <c r="M297" s="1">
        <v>5</v>
      </c>
      <c r="N297" s="1">
        <v>22262000</v>
      </c>
      <c r="O297" s="1">
        <v>5600</v>
      </c>
      <c r="P297" s="1">
        <v>89000</v>
      </c>
      <c r="Q297" s="1">
        <v>66800</v>
      </c>
      <c r="R297" s="1">
        <v>1100000</v>
      </c>
      <c r="S297" s="1" t="s">
        <v>39</v>
      </c>
      <c r="T297" s="1">
        <v>2015</v>
      </c>
      <c r="U297" s="1" t="s">
        <v>105</v>
      </c>
      <c r="V297" s="1">
        <v>19</v>
      </c>
      <c r="W297" s="1">
        <v>28.1</v>
      </c>
      <c r="X297" s="1">
        <v>1370000000</v>
      </c>
      <c r="Y297" s="1">
        <v>5.36</v>
      </c>
      <c r="Z297" s="1">
        <v>471000000</v>
      </c>
      <c r="AA297" s="1">
        <v>20.593679999999999</v>
      </c>
      <c r="AB297" s="1">
        <v>78.962879999999998</v>
      </c>
    </row>
    <row r="298" spans="1:28">
      <c r="A298" s="1">
        <v>297</v>
      </c>
      <c r="B298" s="1" t="s">
        <v>469</v>
      </c>
      <c r="C298" s="1">
        <v>23000000</v>
      </c>
      <c r="D298" s="2">
        <v>6040000000</v>
      </c>
      <c r="E298" s="1" t="s">
        <v>41</v>
      </c>
      <c r="F298" s="1" t="s">
        <v>469</v>
      </c>
      <c r="G298" s="1">
        <v>1598</v>
      </c>
      <c r="H298" s="1" t="s">
        <v>102</v>
      </c>
      <c r="I298" s="1" t="s">
        <v>103</v>
      </c>
      <c r="J298" s="1" t="s">
        <v>41</v>
      </c>
      <c r="K298" s="1">
        <v>1040</v>
      </c>
      <c r="L298" s="1">
        <v>5</v>
      </c>
      <c r="M298" s="1">
        <v>80</v>
      </c>
      <c r="N298" s="1">
        <v>35539000</v>
      </c>
      <c r="O298" s="1">
        <v>8900</v>
      </c>
      <c r="P298" s="1">
        <v>142200</v>
      </c>
      <c r="Q298" s="1">
        <v>106600</v>
      </c>
      <c r="R298" s="1">
        <v>1700000</v>
      </c>
      <c r="S298" s="1">
        <v>100000</v>
      </c>
      <c r="T298" s="1">
        <v>2006</v>
      </c>
      <c r="U298" s="1" t="s">
        <v>32</v>
      </c>
      <c r="V298" s="1">
        <v>9</v>
      </c>
      <c r="W298" s="1">
        <v>90</v>
      </c>
      <c r="X298" s="1">
        <v>44938712</v>
      </c>
      <c r="Y298" s="1">
        <v>9.7899999999999991</v>
      </c>
      <c r="Z298" s="1">
        <v>41339571</v>
      </c>
      <c r="AA298" s="1">
        <v>-38.4161</v>
      </c>
      <c r="AB298" s="1">
        <v>-63.616700000000002</v>
      </c>
    </row>
    <row r="299" spans="1:28">
      <c r="A299" s="1">
        <v>298</v>
      </c>
      <c r="B299" s="1" t="s">
        <v>470</v>
      </c>
      <c r="C299" s="1">
        <v>23000000</v>
      </c>
      <c r="D299" s="2">
        <v>10900000000</v>
      </c>
      <c r="E299" s="1" t="s">
        <v>41</v>
      </c>
      <c r="F299" s="1" t="s">
        <v>470</v>
      </c>
      <c r="G299" s="1">
        <v>5718</v>
      </c>
      <c r="H299" s="1" t="s">
        <v>30</v>
      </c>
      <c r="I299" s="1" t="s">
        <v>31</v>
      </c>
      <c r="J299" s="1" t="s">
        <v>29</v>
      </c>
      <c r="K299" s="1">
        <v>382</v>
      </c>
      <c r="L299" s="1">
        <v>60</v>
      </c>
      <c r="M299" s="1">
        <v>82</v>
      </c>
      <c r="N299" s="1">
        <v>93183000</v>
      </c>
      <c r="O299" s="1">
        <v>23300</v>
      </c>
      <c r="P299" s="1">
        <v>372700</v>
      </c>
      <c r="Q299" s="1">
        <v>279500</v>
      </c>
      <c r="R299" s="1">
        <v>4500000</v>
      </c>
      <c r="S299" s="1">
        <v>100000</v>
      </c>
      <c r="T299" s="1">
        <v>2014</v>
      </c>
      <c r="U299" s="1" t="s">
        <v>32</v>
      </c>
      <c r="V299" s="1">
        <v>23</v>
      </c>
      <c r="W299" s="1">
        <v>28.1</v>
      </c>
      <c r="X299" s="1">
        <v>1370000000</v>
      </c>
      <c r="Y299" s="1">
        <v>5.36</v>
      </c>
      <c r="Z299" s="1">
        <v>471000000</v>
      </c>
      <c r="AA299" s="1">
        <v>20.593679999999999</v>
      </c>
      <c r="AB299" s="1">
        <v>78.962879999999998</v>
      </c>
    </row>
    <row r="300" spans="1:28">
      <c r="A300" s="1">
        <v>299</v>
      </c>
      <c r="B300" s="1" t="s">
        <v>471</v>
      </c>
      <c r="C300" s="1">
        <v>22900000</v>
      </c>
      <c r="D300" s="2">
        <v>5320000000</v>
      </c>
      <c r="E300" s="1" t="s">
        <v>334</v>
      </c>
      <c r="F300" s="1" t="s">
        <v>471</v>
      </c>
      <c r="G300" s="1">
        <v>1670</v>
      </c>
      <c r="H300" s="1" t="s">
        <v>30</v>
      </c>
      <c r="I300" s="1" t="s">
        <v>31</v>
      </c>
      <c r="J300" s="1" t="s">
        <v>99</v>
      </c>
      <c r="K300" s="1">
        <v>1248</v>
      </c>
      <c r="L300" s="1">
        <v>61</v>
      </c>
      <c r="M300" s="1">
        <v>22</v>
      </c>
      <c r="N300" s="2">
        <v>119000000</v>
      </c>
      <c r="O300" s="1">
        <v>0</v>
      </c>
      <c r="P300" s="1">
        <v>0</v>
      </c>
      <c r="Q300" s="1">
        <v>0</v>
      </c>
      <c r="R300" s="1">
        <v>0</v>
      </c>
      <c r="S300" s="1">
        <v>300000</v>
      </c>
      <c r="T300" s="1">
        <v>2011</v>
      </c>
      <c r="U300" s="1" t="s">
        <v>50</v>
      </c>
      <c r="V300" s="1">
        <v>17</v>
      </c>
      <c r="W300" s="1">
        <v>28.1</v>
      </c>
      <c r="X300" s="1">
        <v>1370000000</v>
      </c>
      <c r="Y300" s="1">
        <v>5.36</v>
      </c>
      <c r="Z300" s="1">
        <v>471000000</v>
      </c>
      <c r="AA300" s="1">
        <v>20.593679999999999</v>
      </c>
      <c r="AB300" s="1">
        <v>78.962879999999998</v>
      </c>
    </row>
    <row r="301" spans="1:28">
      <c r="A301" s="1">
        <v>300</v>
      </c>
      <c r="B301" s="1" t="s">
        <v>472</v>
      </c>
      <c r="C301" s="1">
        <v>22900000</v>
      </c>
      <c r="D301" s="2">
        <v>5380000000</v>
      </c>
      <c r="E301" s="1" t="s">
        <v>34</v>
      </c>
      <c r="F301" s="1" t="s">
        <v>472</v>
      </c>
      <c r="G301" s="1">
        <v>0</v>
      </c>
      <c r="H301" s="1" t="s">
        <v>36</v>
      </c>
      <c r="I301" s="1" t="s">
        <v>37</v>
      </c>
      <c r="J301" s="1" t="s">
        <v>38</v>
      </c>
      <c r="K301" s="1">
        <v>4057944</v>
      </c>
      <c r="L301" s="1">
        <v>7700</v>
      </c>
      <c r="M301" s="1">
        <v>7453</v>
      </c>
      <c r="N301" s="1" t="s">
        <v>39</v>
      </c>
      <c r="O301" s="1">
        <v>0</v>
      </c>
      <c r="P301" s="1">
        <v>0</v>
      </c>
      <c r="Q301" s="1">
        <v>0</v>
      </c>
      <c r="R301" s="1">
        <v>0</v>
      </c>
      <c r="S301" s="1">
        <v>1</v>
      </c>
      <c r="T301" s="1">
        <v>2006</v>
      </c>
      <c r="U301" s="1" t="s">
        <v>32</v>
      </c>
      <c r="V301" s="1">
        <v>21</v>
      </c>
      <c r="W301" s="1">
        <v>88.2</v>
      </c>
      <c r="X301" s="1">
        <v>328000000</v>
      </c>
      <c r="Y301" s="1">
        <v>14.7</v>
      </c>
      <c r="Z301" s="1">
        <v>271000000</v>
      </c>
      <c r="AA301" s="1">
        <v>37.090240000000001</v>
      </c>
      <c r="AB301" s="1">
        <v>-95.712900000000005</v>
      </c>
    </row>
    <row r="302" spans="1:28">
      <c r="A302" s="1">
        <v>301</v>
      </c>
      <c r="B302" s="1" t="s">
        <v>473</v>
      </c>
      <c r="C302" s="1">
        <v>22900000</v>
      </c>
      <c r="D302" s="2">
        <v>16300000000</v>
      </c>
      <c r="E302" s="1" t="s">
        <v>29</v>
      </c>
      <c r="F302" s="1" t="s">
        <v>473</v>
      </c>
      <c r="G302" s="1">
        <v>1159</v>
      </c>
      <c r="H302" s="1" t="s">
        <v>306</v>
      </c>
      <c r="I302" s="1" t="s">
        <v>307</v>
      </c>
      <c r="J302" s="1" t="s">
        <v>29</v>
      </c>
      <c r="K302" s="1">
        <v>181</v>
      </c>
      <c r="L302" s="1">
        <v>2</v>
      </c>
      <c r="M302" s="1">
        <v>83</v>
      </c>
      <c r="N302" s="2">
        <v>169000000</v>
      </c>
      <c r="O302" s="1">
        <v>42300</v>
      </c>
      <c r="P302" s="1">
        <v>676200</v>
      </c>
      <c r="Q302" s="1">
        <v>507200</v>
      </c>
      <c r="R302" s="1">
        <v>8100000</v>
      </c>
      <c r="S302" s="1">
        <v>300000</v>
      </c>
      <c r="T302" s="1">
        <v>2012</v>
      </c>
      <c r="U302" s="1" t="s">
        <v>115</v>
      </c>
      <c r="V302" s="1">
        <v>1</v>
      </c>
      <c r="W302" s="1">
        <v>34.4</v>
      </c>
      <c r="X302" s="1">
        <v>10101694</v>
      </c>
      <c r="Y302" s="1">
        <v>14.72</v>
      </c>
      <c r="Z302" s="1">
        <v>9213048</v>
      </c>
      <c r="AA302" s="1">
        <v>30.585159999999998</v>
      </c>
      <c r="AB302" s="1">
        <v>36.238410000000002</v>
      </c>
    </row>
    <row r="303" spans="1:28">
      <c r="A303" s="1">
        <v>302</v>
      </c>
      <c r="B303" s="1" t="s">
        <v>474</v>
      </c>
      <c r="C303" s="1">
        <v>22900000</v>
      </c>
      <c r="D303" s="2">
        <v>13200000000</v>
      </c>
      <c r="E303" s="1" t="s">
        <v>44</v>
      </c>
      <c r="F303" s="1" t="s">
        <v>475</v>
      </c>
      <c r="G303" s="1">
        <v>1251</v>
      </c>
      <c r="H303" s="1" t="s">
        <v>130</v>
      </c>
      <c r="I303" s="1" t="s">
        <v>131</v>
      </c>
      <c r="J303" s="1" t="s">
        <v>44</v>
      </c>
      <c r="K303" s="1">
        <v>278</v>
      </c>
      <c r="L303" s="1">
        <v>12</v>
      </c>
      <c r="M303" s="1">
        <v>17</v>
      </c>
      <c r="N303" s="2">
        <v>137000000</v>
      </c>
      <c r="O303" s="1">
        <v>34200</v>
      </c>
      <c r="P303" s="1">
        <v>547300</v>
      </c>
      <c r="Q303" s="1">
        <v>410500</v>
      </c>
      <c r="R303" s="1">
        <v>6600000</v>
      </c>
      <c r="S303" s="1">
        <v>200000</v>
      </c>
      <c r="T303" s="1">
        <v>2018</v>
      </c>
      <c r="U303" s="1" t="s">
        <v>32</v>
      </c>
      <c r="V303" s="1">
        <v>19</v>
      </c>
      <c r="W303" s="1">
        <v>40.200000000000003</v>
      </c>
      <c r="X303" s="1">
        <v>126000000</v>
      </c>
      <c r="Y303" s="1">
        <v>3.42</v>
      </c>
      <c r="Z303" s="1">
        <v>103000000</v>
      </c>
      <c r="AA303" s="1">
        <v>23.634499999999999</v>
      </c>
      <c r="AB303" s="1">
        <v>-102.553</v>
      </c>
    </row>
    <row r="304" spans="1:28">
      <c r="A304" s="1">
        <v>303</v>
      </c>
      <c r="B304" s="1" t="s">
        <v>476</v>
      </c>
      <c r="C304" s="1">
        <v>22800000</v>
      </c>
      <c r="D304" s="2">
        <v>18000000000</v>
      </c>
      <c r="E304" s="1" t="s">
        <v>41</v>
      </c>
      <c r="F304" s="1" t="s">
        <v>476</v>
      </c>
      <c r="G304" s="1">
        <v>1841</v>
      </c>
      <c r="H304" s="1" t="s">
        <v>30</v>
      </c>
      <c r="I304" s="1" t="s">
        <v>31</v>
      </c>
      <c r="J304" s="1" t="s">
        <v>41</v>
      </c>
      <c r="K304" s="1">
        <v>143</v>
      </c>
      <c r="L304" s="1" t="s">
        <v>39</v>
      </c>
      <c r="M304" s="1">
        <v>79</v>
      </c>
      <c r="N304" s="2">
        <v>2030000000</v>
      </c>
      <c r="O304" s="1">
        <v>508100</v>
      </c>
      <c r="P304" s="1">
        <v>8100000</v>
      </c>
      <c r="Q304" s="1">
        <v>6100000</v>
      </c>
      <c r="R304" s="1">
        <v>97600000</v>
      </c>
      <c r="S304" s="1">
        <v>3200000</v>
      </c>
      <c r="T304" s="1">
        <v>2020</v>
      </c>
      <c r="U304" s="1" t="s">
        <v>80</v>
      </c>
      <c r="V304" s="1">
        <v>21</v>
      </c>
      <c r="W304" s="1">
        <v>28.1</v>
      </c>
      <c r="X304" s="1">
        <v>1370000000</v>
      </c>
      <c r="Y304" s="1">
        <v>5.36</v>
      </c>
      <c r="Z304" s="1">
        <v>471000000</v>
      </c>
      <c r="AA304" s="1">
        <v>20.593679999999999</v>
      </c>
      <c r="AB304" s="1">
        <v>78.962879999999998</v>
      </c>
    </row>
    <row r="305" spans="1:28">
      <c r="A305" s="1">
        <v>304</v>
      </c>
      <c r="B305" s="1" t="s">
        <v>477</v>
      </c>
      <c r="C305" s="1">
        <v>22700000</v>
      </c>
      <c r="D305" s="2">
        <v>10100000000</v>
      </c>
      <c r="E305" s="1" t="s">
        <v>49</v>
      </c>
      <c r="F305" s="1" t="s">
        <v>477</v>
      </c>
      <c r="G305" s="1">
        <v>985</v>
      </c>
      <c r="H305" s="1" t="s">
        <v>36</v>
      </c>
      <c r="I305" s="1" t="s">
        <v>37</v>
      </c>
      <c r="J305" s="1" t="s">
        <v>44</v>
      </c>
      <c r="K305" s="1">
        <v>438</v>
      </c>
      <c r="L305" s="1">
        <v>87</v>
      </c>
      <c r="M305" s="1">
        <v>18</v>
      </c>
      <c r="N305" s="2">
        <v>155000000</v>
      </c>
      <c r="O305" s="1">
        <v>38800</v>
      </c>
      <c r="P305" s="1">
        <v>620900</v>
      </c>
      <c r="Q305" s="1">
        <v>465600</v>
      </c>
      <c r="R305" s="1">
        <v>7500000</v>
      </c>
      <c r="S305" s="1">
        <v>300000</v>
      </c>
      <c r="T305" s="1">
        <v>2015</v>
      </c>
      <c r="U305" s="1" t="s">
        <v>45</v>
      </c>
      <c r="V305" s="1">
        <v>9</v>
      </c>
      <c r="W305" s="1">
        <v>88.2</v>
      </c>
      <c r="X305" s="1">
        <v>328000000</v>
      </c>
      <c r="Y305" s="1">
        <v>14.7</v>
      </c>
      <c r="Z305" s="1">
        <v>271000000</v>
      </c>
      <c r="AA305" s="1">
        <v>37.090240000000001</v>
      </c>
      <c r="AB305" s="1">
        <v>-95.712900000000005</v>
      </c>
    </row>
    <row r="306" spans="1:28">
      <c r="A306" s="1">
        <v>305</v>
      </c>
      <c r="B306" s="1" t="s">
        <v>478</v>
      </c>
      <c r="C306" s="1">
        <v>22700000</v>
      </c>
      <c r="D306" s="2">
        <v>11600000000</v>
      </c>
      <c r="E306" s="1" t="s">
        <v>41</v>
      </c>
      <c r="F306" s="1" t="s">
        <v>478</v>
      </c>
      <c r="G306" s="1">
        <v>654</v>
      </c>
      <c r="H306" s="1" t="s">
        <v>58</v>
      </c>
      <c r="I306" s="1" t="s">
        <v>59</v>
      </c>
      <c r="J306" s="1" t="s">
        <v>41</v>
      </c>
      <c r="K306" s="1">
        <v>344</v>
      </c>
      <c r="L306" s="1" t="s">
        <v>39</v>
      </c>
      <c r="M306" s="1">
        <v>82</v>
      </c>
      <c r="N306" s="1">
        <v>96613000</v>
      </c>
      <c r="O306" s="1">
        <v>24200</v>
      </c>
      <c r="P306" s="1">
        <v>386500</v>
      </c>
      <c r="Q306" s="1">
        <v>289800</v>
      </c>
      <c r="R306" s="1">
        <v>4600000</v>
      </c>
      <c r="S306" s="1">
        <v>100000</v>
      </c>
      <c r="T306" s="1">
        <v>2019</v>
      </c>
      <c r="U306" s="1" t="s">
        <v>55</v>
      </c>
      <c r="V306" s="1">
        <v>9</v>
      </c>
      <c r="W306" s="1">
        <v>81.900000000000006</v>
      </c>
      <c r="X306" s="1">
        <v>144000000</v>
      </c>
      <c r="Y306" s="1">
        <v>4.59</v>
      </c>
      <c r="Z306" s="1">
        <v>108000000</v>
      </c>
      <c r="AA306" s="1">
        <v>61.524009999999997</v>
      </c>
      <c r="AB306" s="1">
        <v>105.3188</v>
      </c>
    </row>
    <row r="307" spans="1:28">
      <c r="A307" s="1">
        <v>306</v>
      </c>
      <c r="B307" s="1" t="s">
        <v>479</v>
      </c>
      <c r="C307" s="1">
        <v>22600000</v>
      </c>
      <c r="D307" s="2">
        <v>20800000000</v>
      </c>
      <c r="E307" s="1" t="s">
        <v>49</v>
      </c>
      <c r="F307" s="1" t="s">
        <v>479</v>
      </c>
      <c r="G307" s="1">
        <v>60964</v>
      </c>
      <c r="H307" s="1" t="s">
        <v>30</v>
      </c>
      <c r="I307" s="1" t="s">
        <v>31</v>
      </c>
      <c r="J307" s="1" t="s">
        <v>41</v>
      </c>
      <c r="K307" s="1">
        <v>109</v>
      </c>
      <c r="L307" s="1">
        <v>63</v>
      </c>
      <c r="M307" s="1">
        <v>82</v>
      </c>
      <c r="N307" s="2">
        <v>982000000</v>
      </c>
      <c r="O307" s="1">
        <v>245600</v>
      </c>
      <c r="P307" s="1">
        <v>3900000</v>
      </c>
      <c r="Q307" s="1">
        <v>2900000</v>
      </c>
      <c r="R307" s="1">
        <v>47100000</v>
      </c>
      <c r="S307" s="1">
        <v>600000</v>
      </c>
      <c r="T307" s="1">
        <v>2016</v>
      </c>
      <c r="U307" s="1" t="s">
        <v>42</v>
      </c>
      <c r="V307" s="1">
        <v>26</v>
      </c>
      <c r="W307" s="1">
        <v>28.1</v>
      </c>
      <c r="X307" s="1">
        <v>1370000000</v>
      </c>
      <c r="Y307" s="1">
        <v>5.36</v>
      </c>
      <c r="Z307" s="1">
        <v>471000000</v>
      </c>
      <c r="AA307" s="1">
        <v>20.593679999999999</v>
      </c>
      <c r="AB307" s="1">
        <v>78.962879999999998</v>
      </c>
    </row>
    <row r="308" spans="1:28">
      <c r="A308" s="1">
        <v>307</v>
      </c>
      <c r="B308" s="1" t="s">
        <v>480</v>
      </c>
      <c r="C308" s="1">
        <v>22600000</v>
      </c>
      <c r="D308" s="2">
        <v>9220000000</v>
      </c>
      <c r="E308" s="1" t="s">
        <v>154</v>
      </c>
      <c r="F308" s="1" t="s">
        <v>480</v>
      </c>
      <c r="G308" s="1">
        <v>495</v>
      </c>
      <c r="H308" s="1" t="s">
        <v>30</v>
      </c>
      <c r="I308" s="1" t="s">
        <v>31</v>
      </c>
      <c r="J308" s="1" t="s">
        <v>41</v>
      </c>
      <c r="K308" s="1">
        <v>508</v>
      </c>
      <c r="L308" s="1">
        <v>62</v>
      </c>
      <c r="M308" s="1">
        <v>81</v>
      </c>
      <c r="N308" s="2">
        <v>399000000</v>
      </c>
      <c r="O308" s="1">
        <v>99800</v>
      </c>
      <c r="P308" s="1">
        <v>1600000</v>
      </c>
      <c r="Q308" s="1">
        <v>1200000</v>
      </c>
      <c r="R308" s="1">
        <v>19200000</v>
      </c>
      <c r="S308" s="1">
        <v>1400000</v>
      </c>
      <c r="T308" s="1">
        <v>2020</v>
      </c>
      <c r="U308" s="1" t="s">
        <v>70</v>
      </c>
      <c r="V308" s="1">
        <v>29</v>
      </c>
      <c r="W308" s="1">
        <v>28.1</v>
      </c>
      <c r="X308" s="1">
        <v>1370000000</v>
      </c>
      <c r="Y308" s="1">
        <v>5.36</v>
      </c>
      <c r="Z308" s="1">
        <v>471000000</v>
      </c>
      <c r="AA308" s="1">
        <v>20.593679999999999</v>
      </c>
      <c r="AB308" s="1">
        <v>78.962879999999998</v>
      </c>
    </row>
    <row r="309" spans="1:28">
      <c r="A309" s="1">
        <v>308</v>
      </c>
      <c r="B309" s="1" t="s">
        <v>481</v>
      </c>
      <c r="C309" s="1">
        <v>22600000</v>
      </c>
      <c r="D309" s="2">
        <v>14200000000</v>
      </c>
      <c r="E309" s="1" t="s">
        <v>29</v>
      </c>
      <c r="F309" s="1" t="s">
        <v>481</v>
      </c>
      <c r="G309" s="1">
        <v>180</v>
      </c>
      <c r="H309" s="1" t="s">
        <v>36</v>
      </c>
      <c r="I309" s="1" t="s">
        <v>37</v>
      </c>
      <c r="J309" s="1" t="s">
        <v>29</v>
      </c>
      <c r="K309" s="1">
        <v>246</v>
      </c>
      <c r="L309" s="1">
        <v>88</v>
      </c>
      <c r="M309" s="1">
        <v>84</v>
      </c>
      <c r="N309" s="1">
        <v>81660000</v>
      </c>
      <c r="O309" s="1">
        <v>20400</v>
      </c>
      <c r="P309" s="1">
        <v>326600</v>
      </c>
      <c r="Q309" s="1">
        <v>245000</v>
      </c>
      <c r="R309" s="1">
        <v>3900000</v>
      </c>
      <c r="S309" s="1">
        <v>100000</v>
      </c>
      <c r="T309" s="1">
        <v>2012</v>
      </c>
      <c r="U309" s="1" t="s">
        <v>45</v>
      </c>
      <c r="V309" s="1">
        <v>22</v>
      </c>
      <c r="W309" s="1">
        <v>88.2</v>
      </c>
      <c r="X309" s="1">
        <v>328000000</v>
      </c>
      <c r="Y309" s="1">
        <v>14.7</v>
      </c>
      <c r="Z309" s="1">
        <v>271000000</v>
      </c>
      <c r="AA309" s="1">
        <v>37.090240000000001</v>
      </c>
      <c r="AB309" s="1">
        <v>-95.712900000000005</v>
      </c>
    </row>
    <row r="310" spans="1:28">
      <c r="A310" s="1">
        <v>309</v>
      </c>
      <c r="B310" s="1" t="s">
        <v>482</v>
      </c>
      <c r="C310" s="1">
        <v>22600000</v>
      </c>
      <c r="D310" s="2">
        <v>17500000000</v>
      </c>
      <c r="E310" s="1" t="s">
        <v>49</v>
      </c>
      <c r="F310" s="1" t="s">
        <v>482</v>
      </c>
      <c r="G310" s="1">
        <v>1189</v>
      </c>
      <c r="H310" s="1" t="s">
        <v>203</v>
      </c>
      <c r="I310" s="1" t="s">
        <v>204</v>
      </c>
      <c r="J310" s="1" t="s">
        <v>41</v>
      </c>
      <c r="K310" s="1">
        <v>156</v>
      </c>
      <c r="L310" s="1">
        <v>1</v>
      </c>
      <c r="M310" s="1">
        <v>83</v>
      </c>
      <c r="N310" s="1">
        <v>73829000</v>
      </c>
      <c r="O310" s="1">
        <v>18500</v>
      </c>
      <c r="P310" s="1">
        <v>295300</v>
      </c>
      <c r="Q310" s="1">
        <v>221500</v>
      </c>
      <c r="R310" s="1">
        <v>3500000</v>
      </c>
      <c r="S310" s="1">
        <v>100000</v>
      </c>
      <c r="T310" s="1">
        <v>2010</v>
      </c>
      <c r="U310" s="1" t="s">
        <v>66</v>
      </c>
      <c r="V310" s="1">
        <v>11</v>
      </c>
      <c r="W310" s="1">
        <v>68</v>
      </c>
      <c r="X310" s="1">
        <v>34268528</v>
      </c>
      <c r="Y310" s="1">
        <v>5.93</v>
      </c>
      <c r="Z310" s="1">
        <v>28807838</v>
      </c>
      <c r="AA310" s="1">
        <v>23.885940000000002</v>
      </c>
      <c r="AB310" s="1">
        <v>45.079160000000002</v>
      </c>
    </row>
    <row r="311" spans="1:28">
      <c r="A311" s="1">
        <v>310</v>
      </c>
      <c r="B311" s="1" t="s">
        <v>483</v>
      </c>
      <c r="C311" s="1">
        <v>22600000</v>
      </c>
      <c r="D311" s="2">
        <v>13400000000</v>
      </c>
      <c r="E311" s="1" t="s">
        <v>29</v>
      </c>
      <c r="F311" s="1" t="s">
        <v>483</v>
      </c>
      <c r="G311" s="1">
        <v>171</v>
      </c>
      <c r="H311" s="1" t="s">
        <v>36</v>
      </c>
      <c r="I311" s="1" t="s">
        <v>37</v>
      </c>
      <c r="J311" s="1" t="s">
        <v>29</v>
      </c>
      <c r="K311" s="1">
        <v>273</v>
      </c>
      <c r="L311" s="1">
        <v>88</v>
      </c>
      <c r="M311" s="1">
        <v>84</v>
      </c>
      <c r="N311" s="1">
        <v>95253000</v>
      </c>
      <c r="O311" s="1">
        <v>23800</v>
      </c>
      <c r="P311" s="1">
        <v>381000</v>
      </c>
      <c r="Q311" s="1">
        <v>285800</v>
      </c>
      <c r="R311" s="1">
        <v>4600000</v>
      </c>
      <c r="S311" s="1" t="s">
        <v>39</v>
      </c>
      <c r="T311" s="1">
        <v>2007</v>
      </c>
      <c r="U311" s="1" t="s">
        <v>115</v>
      </c>
      <c r="V311" s="1">
        <v>19</v>
      </c>
      <c r="W311" s="1">
        <v>88.2</v>
      </c>
      <c r="X311" s="1">
        <v>328000000</v>
      </c>
      <c r="Y311" s="1">
        <v>14.7</v>
      </c>
      <c r="Z311" s="1">
        <v>271000000</v>
      </c>
      <c r="AA311" s="1">
        <v>37.090240000000001</v>
      </c>
      <c r="AB311" s="1">
        <v>-95.712900000000005</v>
      </c>
    </row>
    <row r="312" spans="1:28">
      <c r="A312" s="1">
        <v>311</v>
      </c>
      <c r="B312" s="1" t="s">
        <v>484</v>
      </c>
      <c r="C312" s="1">
        <v>22600000</v>
      </c>
      <c r="D312" s="2">
        <v>27100000000</v>
      </c>
      <c r="E312" s="1" t="s">
        <v>49</v>
      </c>
      <c r="F312" s="1" t="s">
        <v>484</v>
      </c>
      <c r="G312" s="1">
        <v>2321</v>
      </c>
      <c r="H312" s="1" t="s">
        <v>36</v>
      </c>
      <c r="I312" s="1" t="s">
        <v>37</v>
      </c>
      <c r="J312" s="1" t="s">
        <v>60</v>
      </c>
      <c r="K312" s="1">
        <v>57</v>
      </c>
      <c r="L312" s="1">
        <v>87</v>
      </c>
      <c r="M312" s="1">
        <v>11</v>
      </c>
      <c r="N312" s="2">
        <v>1170000000</v>
      </c>
      <c r="O312" s="1">
        <v>293500</v>
      </c>
      <c r="P312" s="1">
        <v>4700000</v>
      </c>
      <c r="Q312" s="1">
        <v>3500000</v>
      </c>
      <c r="R312" s="1">
        <v>56300000</v>
      </c>
      <c r="S312" s="1">
        <v>1300000</v>
      </c>
      <c r="T312" s="1">
        <v>2021</v>
      </c>
      <c r="U312" s="1" t="s">
        <v>45</v>
      </c>
      <c r="V312" s="1">
        <v>28</v>
      </c>
      <c r="W312" s="1">
        <v>88.2</v>
      </c>
      <c r="X312" s="1">
        <v>328000000</v>
      </c>
      <c r="Y312" s="1">
        <v>14.7</v>
      </c>
      <c r="Z312" s="1">
        <v>271000000</v>
      </c>
      <c r="AA312" s="1">
        <v>37.090240000000001</v>
      </c>
      <c r="AB312" s="1">
        <v>-95.712900000000005</v>
      </c>
    </row>
    <row r="313" spans="1:28">
      <c r="A313" s="1">
        <v>312</v>
      </c>
      <c r="B313" s="1" t="s">
        <v>485</v>
      </c>
      <c r="C313" s="1">
        <v>22500000</v>
      </c>
      <c r="D313" s="2">
        <v>2430000000</v>
      </c>
      <c r="E313" s="1" t="s">
        <v>34</v>
      </c>
      <c r="F313" s="1" t="s">
        <v>485</v>
      </c>
      <c r="G313" s="1">
        <v>3377</v>
      </c>
      <c r="H313" s="1" t="s">
        <v>30</v>
      </c>
      <c r="I313" s="1" t="s">
        <v>31</v>
      </c>
      <c r="J313" s="1" t="s">
        <v>99</v>
      </c>
      <c r="K313" s="1">
        <v>3793</v>
      </c>
      <c r="L313" s="1">
        <v>64</v>
      </c>
      <c r="M313" s="1">
        <v>23</v>
      </c>
      <c r="N313" s="1">
        <v>48740000</v>
      </c>
      <c r="O313" s="1">
        <v>12200</v>
      </c>
      <c r="P313" s="1">
        <v>195000</v>
      </c>
      <c r="Q313" s="1">
        <v>146200</v>
      </c>
      <c r="R313" s="1">
        <v>2300000</v>
      </c>
      <c r="S313" s="1">
        <v>200000</v>
      </c>
      <c r="T313" s="1">
        <v>2015</v>
      </c>
      <c r="U313" s="1" t="s">
        <v>45</v>
      </c>
      <c r="V313" s="1">
        <v>12</v>
      </c>
      <c r="W313" s="1">
        <v>28.1</v>
      </c>
      <c r="X313" s="1">
        <v>1370000000</v>
      </c>
      <c r="Y313" s="1">
        <v>5.36</v>
      </c>
      <c r="Z313" s="1">
        <v>471000000</v>
      </c>
      <c r="AA313" s="1">
        <v>20.593679999999999</v>
      </c>
      <c r="AB313" s="1">
        <v>78.962879999999998</v>
      </c>
    </row>
    <row r="314" spans="1:28">
      <c r="A314" s="1">
        <v>313</v>
      </c>
      <c r="B314" s="1" t="s">
        <v>486</v>
      </c>
      <c r="C314" s="1">
        <v>22500000</v>
      </c>
      <c r="D314" s="2">
        <v>10600000000</v>
      </c>
      <c r="E314" s="1" t="s">
        <v>39</v>
      </c>
      <c r="F314" s="1" t="s">
        <v>486</v>
      </c>
      <c r="G314" s="1">
        <v>526</v>
      </c>
      <c r="H314" s="1" t="s">
        <v>36</v>
      </c>
      <c r="I314" s="1" t="s">
        <v>37</v>
      </c>
      <c r="J314" s="1" t="s">
        <v>41</v>
      </c>
      <c r="K314" s="1">
        <v>399</v>
      </c>
      <c r="L314" s="1">
        <v>89</v>
      </c>
      <c r="M314" s="1">
        <v>84</v>
      </c>
      <c r="N314" s="1">
        <v>65066000</v>
      </c>
      <c r="O314" s="1">
        <v>16300</v>
      </c>
      <c r="P314" s="1">
        <v>260300</v>
      </c>
      <c r="Q314" s="1">
        <v>195200</v>
      </c>
      <c r="R314" s="1">
        <v>3100000</v>
      </c>
      <c r="S314" s="1">
        <v>100000</v>
      </c>
      <c r="T314" s="1">
        <v>2018</v>
      </c>
      <c r="U314" s="1" t="s">
        <v>115</v>
      </c>
      <c r="V314" s="1">
        <v>9</v>
      </c>
      <c r="W314" s="1">
        <v>88.2</v>
      </c>
      <c r="X314" s="1">
        <v>328000000</v>
      </c>
      <c r="Y314" s="1">
        <v>14.7</v>
      </c>
      <c r="Z314" s="1">
        <v>271000000</v>
      </c>
      <c r="AA314" s="1">
        <v>37.090240000000001</v>
      </c>
      <c r="AB314" s="1">
        <v>-95.712900000000005</v>
      </c>
    </row>
    <row r="315" spans="1:28">
      <c r="A315" s="1">
        <v>314</v>
      </c>
      <c r="B315" s="1" t="s">
        <v>487</v>
      </c>
      <c r="C315" s="1">
        <v>22500000</v>
      </c>
      <c r="D315" s="2">
        <v>13800000000</v>
      </c>
      <c r="E315" s="1" t="s">
        <v>52</v>
      </c>
      <c r="F315" s="1" t="s">
        <v>487</v>
      </c>
      <c r="G315" s="1">
        <v>3315</v>
      </c>
      <c r="H315" s="1" t="s">
        <v>36</v>
      </c>
      <c r="I315" s="1" t="s">
        <v>37</v>
      </c>
      <c r="J315" s="1" t="s">
        <v>38</v>
      </c>
      <c r="K315" s="1">
        <v>261</v>
      </c>
      <c r="L315" s="1">
        <v>90</v>
      </c>
      <c r="M315" s="1">
        <v>21</v>
      </c>
      <c r="N315" s="2">
        <v>175000000</v>
      </c>
      <c r="O315" s="1">
        <v>43800</v>
      </c>
      <c r="P315" s="1">
        <v>700400</v>
      </c>
      <c r="Q315" s="1">
        <v>525300</v>
      </c>
      <c r="R315" s="1">
        <v>8400000</v>
      </c>
      <c r="S315" s="1">
        <v>200000</v>
      </c>
      <c r="T315" s="1">
        <v>2009</v>
      </c>
      <c r="U315" s="1" t="s">
        <v>115</v>
      </c>
      <c r="V315" s="1">
        <v>28</v>
      </c>
      <c r="W315" s="1">
        <v>88.2</v>
      </c>
      <c r="X315" s="1">
        <v>328000000</v>
      </c>
      <c r="Y315" s="1">
        <v>14.7</v>
      </c>
      <c r="Z315" s="1">
        <v>271000000</v>
      </c>
      <c r="AA315" s="1">
        <v>37.090240000000001</v>
      </c>
      <c r="AB315" s="1">
        <v>-95.712900000000005</v>
      </c>
    </row>
    <row r="316" spans="1:28">
      <c r="A316" s="1">
        <v>315</v>
      </c>
      <c r="B316" s="1" t="s">
        <v>488</v>
      </c>
      <c r="C316" s="1">
        <v>22400000</v>
      </c>
      <c r="D316" s="2">
        <v>8040000000</v>
      </c>
      <c r="E316" s="1" t="s">
        <v>29</v>
      </c>
      <c r="F316" s="1" t="s">
        <v>488</v>
      </c>
      <c r="G316" s="1">
        <v>58</v>
      </c>
      <c r="H316" s="1" t="s">
        <v>102</v>
      </c>
      <c r="I316" s="1" t="s">
        <v>103</v>
      </c>
      <c r="J316" s="1" t="s">
        <v>29</v>
      </c>
      <c r="K316" s="1">
        <v>648</v>
      </c>
      <c r="L316" s="1">
        <v>6</v>
      </c>
      <c r="M316" s="1">
        <v>85</v>
      </c>
      <c r="N316" s="1">
        <v>72242000</v>
      </c>
      <c r="O316" s="1">
        <v>18100</v>
      </c>
      <c r="P316" s="1">
        <v>289000</v>
      </c>
      <c r="Q316" s="1">
        <v>216700</v>
      </c>
      <c r="R316" s="1">
        <v>3500000</v>
      </c>
      <c r="S316" s="1" t="s">
        <v>39</v>
      </c>
      <c r="T316" s="1">
        <v>2016</v>
      </c>
      <c r="U316" s="1" t="s">
        <v>73</v>
      </c>
      <c r="V316" s="1">
        <v>8</v>
      </c>
      <c r="W316" s="1">
        <v>90</v>
      </c>
      <c r="X316" s="1">
        <v>44938712</v>
      </c>
      <c r="Y316" s="1">
        <v>9.7899999999999991</v>
      </c>
      <c r="Z316" s="1">
        <v>41339571</v>
      </c>
      <c r="AA316" s="1">
        <v>-38.4161</v>
      </c>
      <c r="AB316" s="1">
        <v>-63.616700000000002</v>
      </c>
    </row>
    <row r="317" spans="1:28">
      <c r="A317" s="1">
        <v>316</v>
      </c>
      <c r="B317" s="1" t="s">
        <v>489</v>
      </c>
      <c r="C317" s="1">
        <v>22300000</v>
      </c>
      <c r="D317" s="2">
        <v>8660000000</v>
      </c>
      <c r="E317" s="1" t="s">
        <v>49</v>
      </c>
      <c r="F317" s="1" t="s">
        <v>490</v>
      </c>
      <c r="G317" s="1">
        <v>34</v>
      </c>
      <c r="H317" s="1" t="s">
        <v>491</v>
      </c>
      <c r="I317" s="1" t="s">
        <v>492</v>
      </c>
      <c r="J317" s="1" t="s">
        <v>29</v>
      </c>
      <c r="K317" s="1">
        <v>3805801</v>
      </c>
      <c r="L317" s="1">
        <v>3046</v>
      </c>
      <c r="M317" s="1">
        <v>4509</v>
      </c>
      <c r="N317" s="1">
        <v>735</v>
      </c>
      <c r="O317" s="1">
        <v>0.18</v>
      </c>
      <c r="P317" s="1">
        <v>3</v>
      </c>
      <c r="Q317" s="1">
        <v>2</v>
      </c>
      <c r="R317" s="1">
        <v>35</v>
      </c>
      <c r="S317" s="1">
        <v>10</v>
      </c>
      <c r="T317" s="1">
        <v>2019</v>
      </c>
      <c r="U317" s="1" t="s">
        <v>115</v>
      </c>
      <c r="V317" s="1">
        <v>3</v>
      </c>
      <c r="W317" s="1">
        <v>65.599999999999994</v>
      </c>
      <c r="X317" s="1">
        <v>67059887</v>
      </c>
      <c r="Y317" s="1">
        <v>8.43</v>
      </c>
      <c r="Z317" s="1">
        <v>54123364</v>
      </c>
      <c r="AA317" s="1">
        <v>46.227640000000001</v>
      </c>
      <c r="AB317" s="1">
        <v>2.213749</v>
      </c>
    </row>
    <row r="318" spans="1:28">
      <c r="A318" s="1">
        <v>317</v>
      </c>
      <c r="B318" s="1" t="s">
        <v>493</v>
      </c>
      <c r="C318" s="1">
        <v>22300000</v>
      </c>
      <c r="D318" s="2">
        <v>24100000000</v>
      </c>
      <c r="E318" s="1" t="s">
        <v>52</v>
      </c>
      <c r="F318" s="1" t="s">
        <v>493</v>
      </c>
      <c r="G318" s="1">
        <v>1724</v>
      </c>
      <c r="H318" s="1" t="s">
        <v>36</v>
      </c>
      <c r="I318" s="1" t="s">
        <v>37</v>
      </c>
      <c r="J318" s="1" t="s">
        <v>38</v>
      </c>
      <c r="K318" s="1">
        <v>77</v>
      </c>
      <c r="L318" s="1">
        <v>91</v>
      </c>
      <c r="M318" s="1">
        <v>22</v>
      </c>
      <c r="N318" s="2">
        <v>132000000</v>
      </c>
      <c r="O318" s="1">
        <v>33000</v>
      </c>
      <c r="P318" s="1">
        <v>528400</v>
      </c>
      <c r="Q318" s="1">
        <v>396300</v>
      </c>
      <c r="R318" s="1">
        <v>6300000</v>
      </c>
      <c r="S318" s="1">
        <v>100000</v>
      </c>
      <c r="T318" s="1">
        <v>2013</v>
      </c>
      <c r="U318" s="1" t="s">
        <v>50</v>
      </c>
      <c r="V318" s="1">
        <v>24</v>
      </c>
      <c r="W318" s="1">
        <v>88.2</v>
      </c>
      <c r="X318" s="1">
        <v>328000000</v>
      </c>
      <c r="Y318" s="1">
        <v>14.7</v>
      </c>
      <c r="Z318" s="1">
        <v>271000000</v>
      </c>
      <c r="AA318" s="1">
        <v>37.090240000000001</v>
      </c>
      <c r="AB318" s="1">
        <v>-95.712900000000005</v>
      </c>
    </row>
    <row r="319" spans="1:28">
      <c r="A319" s="1">
        <v>318</v>
      </c>
      <c r="B319" s="1" t="s">
        <v>494</v>
      </c>
      <c r="C319" s="1">
        <v>22200000</v>
      </c>
      <c r="D319" s="2">
        <v>11100000000</v>
      </c>
      <c r="E319" s="1" t="s">
        <v>41</v>
      </c>
      <c r="F319" s="1" t="s">
        <v>494</v>
      </c>
      <c r="G319" s="1">
        <v>999</v>
      </c>
      <c r="H319" s="1" t="s">
        <v>36</v>
      </c>
      <c r="I319" s="1" t="s">
        <v>37</v>
      </c>
      <c r="J319" s="1" t="s">
        <v>41</v>
      </c>
      <c r="K319" s="1">
        <v>370</v>
      </c>
      <c r="L319" s="1">
        <v>92</v>
      </c>
      <c r="M319" s="1">
        <v>86</v>
      </c>
      <c r="N319" s="2">
        <v>139000000</v>
      </c>
      <c r="O319" s="1">
        <v>34800</v>
      </c>
      <c r="P319" s="1">
        <v>557300</v>
      </c>
      <c r="Q319" s="1">
        <v>418000</v>
      </c>
      <c r="R319" s="1">
        <v>6700000</v>
      </c>
      <c r="S319" s="1">
        <v>200000</v>
      </c>
      <c r="T319" s="1">
        <v>2015</v>
      </c>
      <c r="U319" s="1" t="s">
        <v>45</v>
      </c>
      <c r="V319" s="1">
        <v>25</v>
      </c>
      <c r="W319" s="1">
        <v>88.2</v>
      </c>
      <c r="X319" s="1">
        <v>328000000</v>
      </c>
      <c r="Y319" s="1">
        <v>14.7</v>
      </c>
      <c r="Z319" s="1">
        <v>271000000</v>
      </c>
      <c r="AA319" s="1">
        <v>37.090240000000001</v>
      </c>
      <c r="AB319" s="1">
        <v>-95.712900000000005</v>
      </c>
    </row>
    <row r="320" spans="1:28">
      <c r="A320" s="1">
        <v>319</v>
      </c>
      <c r="B320" s="1" t="s">
        <v>495</v>
      </c>
      <c r="C320" s="1">
        <v>22000000</v>
      </c>
      <c r="D320" s="2">
        <v>9920000000</v>
      </c>
      <c r="E320" s="1" t="s">
        <v>29</v>
      </c>
      <c r="F320" s="1" t="s">
        <v>495</v>
      </c>
      <c r="G320" s="1">
        <v>157</v>
      </c>
      <c r="H320" s="1" t="s">
        <v>36</v>
      </c>
      <c r="I320" s="1" t="s">
        <v>37</v>
      </c>
      <c r="J320" s="1" t="s">
        <v>29</v>
      </c>
      <c r="K320" s="1">
        <v>449</v>
      </c>
      <c r="L320" s="1">
        <v>94</v>
      </c>
      <c r="M320" s="1">
        <v>86</v>
      </c>
      <c r="N320" s="2">
        <v>112000000</v>
      </c>
      <c r="O320" s="1">
        <v>27900</v>
      </c>
      <c r="P320" s="1">
        <v>446000</v>
      </c>
      <c r="Q320" s="1">
        <v>334500</v>
      </c>
      <c r="R320" s="1">
        <v>5400000</v>
      </c>
      <c r="S320" s="1">
        <v>100000</v>
      </c>
      <c r="T320" s="1">
        <v>2009</v>
      </c>
      <c r="U320" s="1" t="s">
        <v>45</v>
      </c>
      <c r="V320" s="1">
        <v>9</v>
      </c>
      <c r="W320" s="1">
        <v>88.2</v>
      </c>
      <c r="X320" s="1">
        <v>328000000</v>
      </c>
      <c r="Y320" s="1">
        <v>14.7</v>
      </c>
      <c r="Z320" s="1">
        <v>271000000</v>
      </c>
      <c r="AA320" s="1">
        <v>37.090240000000001</v>
      </c>
      <c r="AB320" s="1">
        <v>-95.712900000000005</v>
      </c>
    </row>
    <row r="321" spans="1:28">
      <c r="A321" s="1">
        <v>320</v>
      </c>
      <c r="B321" s="1" t="s">
        <v>496</v>
      </c>
      <c r="C321" s="1">
        <v>22000000</v>
      </c>
      <c r="D321" s="2">
        <v>8590000000</v>
      </c>
      <c r="E321" s="1" t="s">
        <v>39</v>
      </c>
      <c r="F321" s="1" t="s">
        <v>496</v>
      </c>
      <c r="G321" s="1">
        <v>515</v>
      </c>
      <c r="H321" s="1" t="s">
        <v>36</v>
      </c>
      <c r="I321" s="1" t="s">
        <v>37</v>
      </c>
      <c r="J321" s="1" t="s">
        <v>41</v>
      </c>
      <c r="K321" s="1">
        <v>591</v>
      </c>
      <c r="L321" s="1">
        <v>93</v>
      </c>
      <c r="M321" s="1">
        <v>87</v>
      </c>
      <c r="N321" s="2">
        <v>184000000</v>
      </c>
      <c r="O321" s="1">
        <v>46000</v>
      </c>
      <c r="P321" s="1">
        <v>735500</v>
      </c>
      <c r="Q321" s="1">
        <v>551600</v>
      </c>
      <c r="R321" s="1">
        <v>8800000</v>
      </c>
      <c r="S321" s="1">
        <v>200000</v>
      </c>
      <c r="T321" s="1">
        <v>2018</v>
      </c>
      <c r="U321" s="1" t="s">
        <v>105</v>
      </c>
      <c r="V321" s="1">
        <v>11</v>
      </c>
      <c r="W321" s="1">
        <v>88.2</v>
      </c>
      <c r="X321" s="1">
        <v>328000000</v>
      </c>
      <c r="Y321" s="1">
        <v>14.7</v>
      </c>
      <c r="Z321" s="1">
        <v>271000000</v>
      </c>
      <c r="AA321" s="1">
        <v>37.090240000000001</v>
      </c>
      <c r="AB321" s="1">
        <v>-95.712900000000005</v>
      </c>
    </row>
    <row r="322" spans="1:28">
      <c r="A322" s="1">
        <v>321</v>
      </c>
      <c r="B322" s="1" t="s">
        <v>497</v>
      </c>
      <c r="C322" s="1">
        <v>22000000</v>
      </c>
      <c r="D322" s="2">
        <v>18300000000</v>
      </c>
      <c r="E322" s="1" t="s">
        <v>41</v>
      </c>
      <c r="F322" s="1" t="s">
        <v>497</v>
      </c>
      <c r="G322" s="1">
        <v>6274</v>
      </c>
      <c r="H322" s="1" t="s">
        <v>53</v>
      </c>
      <c r="I322" s="1" t="s">
        <v>54</v>
      </c>
      <c r="J322" s="1" t="s">
        <v>41</v>
      </c>
      <c r="K322" s="1">
        <v>144</v>
      </c>
      <c r="L322" s="1">
        <v>3</v>
      </c>
      <c r="M322" s="1">
        <v>88</v>
      </c>
      <c r="N322" s="2">
        <v>711000000</v>
      </c>
      <c r="O322" s="1">
        <v>177800</v>
      </c>
      <c r="P322" s="1">
        <v>2800000</v>
      </c>
      <c r="Q322" s="1">
        <v>2100000</v>
      </c>
      <c r="R322" s="1">
        <v>34100000</v>
      </c>
      <c r="S322" s="1">
        <v>800000</v>
      </c>
      <c r="T322" s="1">
        <v>2021</v>
      </c>
      <c r="U322" s="1" t="s">
        <v>42</v>
      </c>
      <c r="V322" s="1">
        <v>13</v>
      </c>
      <c r="W322" s="1">
        <v>63.2</v>
      </c>
      <c r="X322" s="1">
        <v>126000000</v>
      </c>
      <c r="Y322" s="1">
        <v>2.29</v>
      </c>
      <c r="Z322" s="1">
        <v>116000000</v>
      </c>
      <c r="AA322" s="1">
        <v>36.204819999999998</v>
      </c>
      <c r="AB322" s="1">
        <v>138.25290000000001</v>
      </c>
    </row>
    <row r="323" spans="1:28">
      <c r="A323" s="1">
        <v>322</v>
      </c>
      <c r="B323" s="1" t="s">
        <v>498</v>
      </c>
      <c r="C323" s="1">
        <v>21900000</v>
      </c>
      <c r="D323" s="2">
        <v>4450000000</v>
      </c>
      <c r="E323" s="1" t="s">
        <v>34</v>
      </c>
      <c r="F323" s="1" t="s">
        <v>498</v>
      </c>
      <c r="G323" s="1">
        <v>301</v>
      </c>
      <c r="H323" s="1" t="s">
        <v>36</v>
      </c>
      <c r="I323" s="1" t="s">
        <v>37</v>
      </c>
      <c r="J323" s="1" t="s">
        <v>41</v>
      </c>
      <c r="K323" s="1">
        <v>1620</v>
      </c>
      <c r="L323" s="1">
        <v>94</v>
      </c>
      <c r="M323" s="1">
        <v>88</v>
      </c>
      <c r="N323" s="2">
        <v>185000000</v>
      </c>
      <c r="O323" s="1">
        <v>46200</v>
      </c>
      <c r="P323" s="1">
        <v>739800</v>
      </c>
      <c r="Q323" s="1">
        <v>554800</v>
      </c>
      <c r="R323" s="1">
        <v>8900000</v>
      </c>
      <c r="S323" s="1">
        <v>500000</v>
      </c>
      <c r="T323" s="1">
        <v>2014</v>
      </c>
      <c r="U323" s="1" t="s">
        <v>70</v>
      </c>
      <c r="V323" s="1">
        <v>5</v>
      </c>
      <c r="W323" s="1">
        <v>88.2</v>
      </c>
      <c r="X323" s="1">
        <v>328000000</v>
      </c>
      <c r="Y323" s="1">
        <v>14.7</v>
      </c>
      <c r="Z323" s="1">
        <v>271000000</v>
      </c>
      <c r="AA323" s="1">
        <v>37.090240000000001</v>
      </c>
      <c r="AB323" s="1">
        <v>-95.712900000000005</v>
      </c>
    </row>
    <row r="324" spans="1:28">
      <c r="A324" s="1">
        <v>323</v>
      </c>
      <c r="B324" s="1" t="s">
        <v>499</v>
      </c>
      <c r="C324" s="1">
        <v>21900000</v>
      </c>
      <c r="D324" s="2">
        <v>5920000000</v>
      </c>
      <c r="E324" s="1" t="s">
        <v>49</v>
      </c>
      <c r="F324" s="1" t="s">
        <v>499</v>
      </c>
      <c r="G324" s="1">
        <v>946</v>
      </c>
      <c r="H324" s="1" t="s">
        <v>36</v>
      </c>
      <c r="I324" s="1" t="s">
        <v>37</v>
      </c>
      <c r="J324" s="1" t="s">
        <v>60</v>
      </c>
      <c r="K324" s="1">
        <v>1069</v>
      </c>
      <c r="L324" s="1">
        <v>94</v>
      </c>
      <c r="M324" s="1">
        <v>12</v>
      </c>
      <c r="N324" s="2">
        <v>234000000</v>
      </c>
      <c r="O324" s="1">
        <v>58600</v>
      </c>
      <c r="P324" s="1">
        <v>936900</v>
      </c>
      <c r="Q324" s="1">
        <v>702700</v>
      </c>
      <c r="R324" s="1">
        <v>11200000</v>
      </c>
      <c r="S324" s="1">
        <v>400000</v>
      </c>
      <c r="T324" s="1">
        <v>2014</v>
      </c>
      <c r="U324" s="1" t="s">
        <v>80</v>
      </c>
      <c r="V324" s="1">
        <v>5</v>
      </c>
      <c r="W324" s="1">
        <v>88.2</v>
      </c>
      <c r="X324" s="1">
        <v>328000000</v>
      </c>
      <c r="Y324" s="1">
        <v>14.7</v>
      </c>
      <c r="Z324" s="1">
        <v>271000000</v>
      </c>
      <c r="AA324" s="1">
        <v>37.090240000000001</v>
      </c>
      <c r="AB324" s="1">
        <v>-95.712900000000005</v>
      </c>
    </row>
    <row r="325" spans="1:28">
      <c r="A325" s="1">
        <v>324</v>
      </c>
      <c r="B325" s="1" t="s">
        <v>500</v>
      </c>
      <c r="C325" s="1">
        <v>21900000</v>
      </c>
      <c r="D325" s="2">
        <v>15600000000</v>
      </c>
      <c r="E325" s="1" t="s">
        <v>154</v>
      </c>
      <c r="F325" s="1" t="s">
        <v>500</v>
      </c>
      <c r="G325" s="1">
        <v>816</v>
      </c>
      <c r="H325" s="1" t="s">
        <v>36</v>
      </c>
      <c r="I325" s="1" t="s">
        <v>37</v>
      </c>
      <c r="J325" s="1" t="s">
        <v>154</v>
      </c>
      <c r="K325" s="1">
        <v>204</v>
      </c>
      <c r="L325" s="1">
        <v>91</v>
      </c>
      <c r="M325" s="1">
        <v>16</v>
      </c>
      <c r="N325" s="2">
        <v>687000000</v>
      </c>
      <c r="O325" s="1">
        <v>171800</v>
      </c>
      <c r="P325" s="1">
        <v>2700000</v>
      </c>
      <c r="Q325" s="1">
        <v>2100000</v>
      </c>
      <c r="R325" s="1">
        <v>33000000</v>
      </c>
      <c r="S325" s="1">
        <v>1900000</v>
      </c>
      <c r="T325" s="1">
        <v>2014</v>
      </c>
      <c r="U325" s="1" t="s">
        <v>80</v>
      </c>
      <c r="V325" s="1">
        <v>9</v>
      </c>
      <c r="W325" s="1">
        <v>88.2</v>
      </c>
      <c r="X325" s="1">
        <v>328000000</v>
      </c>
      <c r="Y325" s="1">
        <v>14.7</v>
      </c>
      <c r="Z325" s="1">
        <v>271000000</v>
      </c>
      <c r="AA325" s="1">
        <v>37.090240000000001</v>
      </c>
      <c r="AB325" s="1">
        <v>-95.712900000000005</v>
      </c>
    </row>
    <row r="326" spans="1:28">
      <c r="A326" s="1">
        <v>325</v>
      </c>
      <c r="B326" s="1" t="s">
        <v>501</v>
      </c>
      <c r="C326" s="1">
        <v>21900000</v>
      </c>
      <c r="D326" s="2">
        <v>20700000000</v>
      </c>
      <c r="E326" s="1" t="s">
        <v>41</v>
      </c>
      <c r="F326" s="1" t="s">
        <v>502</v>
      </c>
      <c r="G326" s="1">
        <v>116</v>
      </c>
      <c r="H326" s="1" t="s">
        <v>130</v>
      </c>
      <c r="I326" s="1" t="s">
        <v>131</v>
      </c>
      <c r="J326" s="1" t="s">
        <v>29</v>
      </c>
      <c r="K326" s="1">
        <v>1277277</v>
      </c>
      <c r="L326" s="1">
        <v>2973</v>
      </c>
      <c r="M326" s="1">
        <v>4085</v>
      </c>
      <c r="N326" s="1">
        <v>4719</v>
      </c>
      <c r="O326" s="1">
        <v>1</v>
      </c>
      <c r="P326" s="1">
        <v>19</v>
      </c>
      <c r="Q326" s="1">
        <v>14</v>
      </c>
      <c r="R326" s="1">
        <v>227</v>
      </c>
      <c r="S326" s="1" t="s">
        <v>39</v>
      </c>
      <c r="T326" s="1">
        <v>2008</v>
      </c>
      <c r="U326" s="1" t="s">
        <v>55</v>
      </c>
      <c r="V326" s="1">
        <v>7</v>
      </c>
      <c r="W326" s="1">
        <v>40.200000000000003</v>
      </c>
      <c r="X326" s="1">
        <v>126000000</v>
      </c>
      <c r="Y326" s="1">
        <v>3.42</v>
      </c>
      <c r="Z326" s="1">
        <v>103000000</v>
      </c>
      <c r="AA326" s="1">
        <v>23.634499999999999</v>
      </c>
      <c r="AB326" s="1">
        <v>-102.553</v>
      </c>
    </row>
    <row r="327" spans="1:28">
      <c r="A327" s="1">
        <v>326</v>
      </c>
      <c r="B327" s="1" t="s">
        <v>503</v>
      </c>
      <c r="C327" s="1">
        <v>21800000</v>
      </c>
      <c r="D327" s="2">
        <v>4470000000</v>
      </c>
      <c r="E327" s="1" t="s">
        <v>49</v>
      </c>
      <c r="F327" s="1" t="s">
        <v>503</v>
      </c>
      <c r="G327" s="1">
        <v>257</v>
      </c>
      <c r="H327" s="1" t="s">
        <v>36</v>
      </c>
      <c r="I327" s="1" t="s">
        <v>37</v>
      </c>
      <c r="J327" s="1" t="s">
        <v>60</v>
      </c>
      <c r="K327" s="1">
        <v>1610</v>
      </c>
      <c r="L327" s="1">
        <v>95</v>
      </c>
      <c r="M327" s="1">
        <v>13</v>
      </c>
      <c r="N327" s="2">
        <v>198000000</v>
      </c>
      <c r="O327" s="1">
        <v>49500</v>
      </c>
      <c r="P327" s="1">
        <v>791800</v>
      </c>
      <c r="Q327" s="1">
        <v>593900</v>
      </c>
      <c r="R327" s="1">
        <v>9500000</v>
      </c>
      <c r="S327" s="1">
        <v>600000</v>
      </c>
      <c r="T327" s="1">
        <v>2008</v>
      </c>
      <c r="U327" s="1" t="s">
        <v>55</v>
      </c>
      <c r="V327" s="1">
        <v>11</v>
      </c>
      <c r="W327" s="1">
        <v>88.2</v>
      </c>
      <c r="X327" s="1">
        <v>328000000</v>
      </c>
      <c r="Y327" s="1">
        <v>14.7</v>
      </c>
      <c r="Z327" s="1">
        <v>271000000</v>
      </c>
      <c r="AA327" s="1">
        <v>37.090240000000001</v>
      </c>
      <c r="AB327" s="1">
        <v>-95.712900000000005</v>
      </c>
    </row>
    <row r="328" spans="1:28">
      <c r="A328" s="1">
        <v>327</v>
      </c>
      <c r="B328" s="1" t="s">
        <v>504</v>
      </c>
      <c r="C328" s="1">
        <v>21800000</v>
      </c>
      <c r="D328" s="2">
        <v>5610000000</v>
      </c>
      <c r="E328" s="1" t="s">
        <v>276</v>
      </c>
      <c r="F328" s="1" t="s">
        <v>504</v>
      </c>
      <c r="G328" s="1">
        <v>10162</v>
      </c>
      <c r="H328" s="1" t="s">
        <v>36</v>
      </c>
      <c r="I328" s="1" t="s">
        <v>37</v>
      </c>
      <c r="J328" s="1" t="s">
        <v>41</v>
      </c>
      <c r="K328" s="1">
        <v>1158</v>
      </c>
      <c r="L328" s="1">
        <v>95</v>
      </c>
      <c r="M328" s="1">
        <v>89</v>
      </c>
      <c r="N328" s="1">
        <v>45812000</v>
      </c>
      <c r="O328" s="1">
        <v>11500</v>
      </c>
      <c r="P328" s="1">
        <v>183200</v>
      </c>
      <c r="Q328" s="1">
        <v>137400</v>
      </c>
      <c r="R328" s="1">
        <v>2200000</v>
      </c>
      <c r="S328" s="1">
        <v>100000</v>
      </c>
      <c r="T328" s="1">
        <v>2006</v>
      </c>
      <c r="U328" s="1" t="s">
        <v>50</v>
      </c>
      <c r="V328" s="1">
        <v>7</v>
      </c>
      <c r="W328" s="1">
        <v>88.2</v>
      </c>
      <c r="X328" s="1">
        <v>328000000</v>
      </c>
      <c r="Y328" s="1">
        <v>14.7</v>
      </c>
      <c r="Z328" s="1">
        <v>271000000</v>
      </c>
      <c r="AA328" s="1">
        <v>37.090240000000001</v>
      </c>
      <c r="AB328" s="1">
        <v>-95.712900000000005</v>
      </c>
    </row>
    <row r="329" spans="1:28">
      <c r="A329" s="1">
        <v>328</v>
      </c>
      <c r="B329" s="1" t="s">
        <v>505</v>
      </c>
      <c r="C329" s="1">
        <v>21800000</v>
      </c>
      <c r="D329" s="2">
        <v>11300000000</v>
      </c>
      <c r="E329" s="1" t="s">
        <v>29</v>
      </c>
      <c r="F329" s="1" t="s">
        <v>505</v>
      </c>
      <c r="G329" s="1">
        <v>164</v>
      </c>
      <c r="H329" s="1" t="s">
        <v>78</v>
      </c>
      <c r="I329" s="1" t="s">
        <v>79</v>
      </c>
      <c r="J329" s="1" t="s">
        <v>29</v>
      </c>
      <c r="K329" s="1">
        <v>368</v>
      </c>
      <c r="L329" s="1">
        <v>14</v>
      </c>
      <c r="M329" s="1">
        <v>87</v>
      </c>
      <c r="N329" s="2">
        <v>128000000</v>
      </c>
      <c r="O329" s="1">
        <v>32000</v>
      </c>
      <c r="P329" s="1">
        <v>512200</v>
      </c>
      <c r="Q329" s="1">
        <v>384100</v>
      </c>
      <c r="R329" s="1">
        <v>6100000</v>
      </c>
      <c r="S329" s="1">
        <v>100000</v>
      </c>
      <c r="T329" s="1">
        <v>2011</v>
      </c>
      <c r="U329" s="1" t="s">
        <v>42</v>
      </c>
      <c r="V329" s="1">
        <v>5</v>
      </c>
      <c r="W329" s="1">
        <v>60</v>
      </c>
      <c r="X329" s="1">
        <v>66834405</v>
      </c>
      <c r="Y329" s="1">
        <v>3.85</v>
      </c>
      <c r="Z329" s="1">
        <v>55908316</v>
      </c>
      <c r="AA329" s="1">
        <v>55.378050000000002</v>
      </c>
      <c r="AB329" s="1">
        <v>-3.4359700000000002</v>
      </c>
    </row>
    <row r="330" spans="1:28">
      <c r="A330" s="1">
        <v>329</v>
      </c>
      <c r="B330" s="1" t="s">
        <v>506</v>
      </c>
      <c r="C330" s="1">
        <v>21800000</v>
      </c>
      <c r="D330" s="2">
        <v>12100000000</v>
      </c>
      <c r="E330" s="1" t="s">
        <v>29</v>
      </c>
      <c r="F330" s="1" t="s">
        <v>506</v>
      </c>
      <c r="G330" s="1">
        <v>266</v>
      </c>
      <c r="H330" s="1" t="s">
        <v>78</v>
      </c>
      <c r="I330" s="1" t="s">
        <v>79</v>
      </c>
      <c r="J330" s="1" t="s">
        <v>29</v>
      </c>
      <c r="K330" s="1">
        <v>322</v>
      </c>
      <c r="L330" s="1">
        <v>14</v>
      </c>
      <c r="M330" s="1">
        <v>87</v>
      </c>
      <c r="N330" s="1">
        <v>51134000</v>
      </c>
      <c r="O330" s="1">
        <v>12800</v>
      </c>
      <c r="P330" s="1">
        <v>204500</v>
      </c>
      <c r="Q330" s="1">
        <v>153400</v>
      </c>
      <c r="R330" s="1">
        <v>2500000</v>
      </c>
      <c r="S330" s="1" t="s">
        <v>39</v>
      </c>
      <c r="T330" s="1">
        <v>2010</v>
      </c>
      <c r="U330" s="1" t="s">
        <v>66</v>
      </c>
      <c r="V330" s="1">
        <v>4</v>
      </c>
      <c r="W330" s="1">
        <v>60</v>
      </c>
      <c r="X330" s="1">
        <v>66834405</v>
      </c>
      <c r="Y330" s="1">
        <v>3.85</v>
      </c>
      <c r="Z330" s="1">
        <v>55908316</v>
      </c>
      <c r="AA330" s="1">
        <v>55.378050000000002</v>
      </c>
      <c r="AB330" s="1">
        <v>-3.4359700000000002</v>
      </c>
    </row>
    <row r="331" spans="1:28">
      <c r="A331" s="1">
        <v>330</v>
      </c>
      <c r="B331" s="1" t="s">
        <v>507</v>
      </c>
      <c r="C331" s="1">
        <v>21800000</v>
      </c>
      <c r="D331" s="2">
        <v>19300000000</v>
      </c>
      <c r="E331" s="1" t="s">
        <v>29</v>
      </c>
      <c r="F331" s="1" t="s">
        <v>508</v>
      </c>
      <c r="G331" s="1">
        <v>135</v>
      </c>
      <c r="H331" s="1" t="s">
        <v>203</v>
      </c>
      <c r="I331" s="1" t="s">
        <v>204</v>
      </c>
      <c r="J331" s="1" t="s">
        <v>29</v>
      </c>
      <c r="K331" s="1">
        <v>926975</v>
      </c>
      <c r="L331" s="1" t="s">
        <v>39</v>
      </c>
      <c r="M331" s="1">
        <v>2709</v>
      </c>
      <c r="N331" s="1">
        <v>10571</v>
      </c>
      <c r="O331" s="1">
        <v>3</v>
      </c>
      <c r="P331" s="1">
        <v>42</v>
      </c>
      <c r="Q331" s="1">
        <v>32</v>
      </c>
      <c r="R331" s="1">
        <v>507</v>
      </c>
      <c r="S331" s="1">
        <v>100</v>
      </c>
      <c r="T331" s="1">
        <v>2011</v>
      </c>
      <c r="U331" s="1" t="s">
        <v>105</v>
      </c>
      <c r="V331" s="1">
        <v>27</v>
      </c>
      <c r="W331" s="1">
        <v>68</v>
      </c>
      <c r="X331" s="1">
        <v>34268528</v>
      </c>
      <c r="Y331" s="1">
        <v>5.93</v>
      </c>
      <c r="Z331" s="1">
        <v>28807838</v>
      </c>
      <c r="AA331" s="1">
        <v>23.885940000000002</v>
      </c>
      <c r="AB331" s="1">
        <v>45.079160000000002</v>
      </c>
    </row>
    <row r="332" spans="1:28">
      <c r="A332" s="1">
        <v>331</v>
      </c>
      <c r="B332" s="1" t="s">
        <v>509</v>
      </c>
      <c r="C332" s="1">
        <v>21800000</v>
      </c>
      <c r="D332" s="2">
        <v>7780000000</v>
      </c>
      <c r="E332" s="1" t="s">
        <v>49</v>
      </c>
      <c r="F332" s="1" t="s">
        <v>510</v>
      </c>
      <c r="G332" s="1">
        <v>1</v>
      </c>
      <c r="H332" s="1" t="s">
        <v>30</v>
      </c>
      <c r="I332" s="1" t="s">
        <v>31</v>
      </c>
      <c r="J332" s="1" t="s">
        <v>60</v>
      </c>
      <c r="K332" s="1">
        <v>4052308</v>
      </c>
      <c r="L332" s="1" t="s">
        <v>39</v>
      </c>
      <c r="M332" s="1">
        <v>7665</v>
      </c>
      <c r="N332" s="1">
        <v>408</v>
      </c>
      <c r="O332" s="1">
        <v>0</v>
      </c>
      <c r="P332" s="1">
        <v>0</v>
      </c>
      <c r="Q332" s="1">
        <v>0</v>
      </c>
      <c r="R332" s="1">
        <v>0</v>
      </c>
      <c r="S332" s="1" t="s">
        <v>39</v>
      </c>
      <c r="T332" s="1">
        <v>2017</v>
      </c>
      <c r="U332" s="1" t="s">
        <v>45</v>
      </c>
      <c r="V332" s="1">
        <v>24</v>
      </c>
      <c r="W332" s="1">
        <v>28.1</v>
      </c>
      <c r="X332" s="1">
        <v>1370000000</v>
      </c>
      <c r="Y332" s="1">
        <v>5.36</v>
      </c>
      <c r="Z332" s="1">
        <v>471000000</v>
      </c>
      <c r="AA332" s="1">
        <v>20.593679999999999</v>
      </c>
      <c r="AB332" s="1">
        <v>78.962879999999998</v>
      </c>
    </row>
    <row r="333" spans="1:28">
      <c r="A333" s="1">
        <v>332</v>
      </c>
      <c r="B333" s="1" t="s">
        <v>511</v>
      </c>
      <c r="C333" s="1">
        <v>21700000</v>
      </c>
      <c r="D333" s="2">
        <v>9390000000</v>
      </c>
      <c r="E333" s="1" t="s">
        <v>49</v>
      </c>
      <c r="F333" s="1" t="s">
        <v>511</v>
      </c>
      <c r="G333" s="1">
        <v>1390</v>
      </c>
      <c r="H333" s="1" t="s">
        <v>30</v>
      </c>
      <c r="I333" s="1" t="s">
        <v>31</v>
      </c>
      <c r="J333" s="1" t="s">
        <v>60</v>
      </c>
      <c r="K333" s="1">
        <v>498</v>
      </c>
      <c r="L333" s="1" t="s">
        <v>39</v>
      </c>
      <c r="M333" s="1">
        <v>13</v>
      </c>
      <c r="N333" s="2">
        <v>265000000</v>
      </c>
      <c r="O333" s="1">
        <v>66300</v>
      </c>
      <c r="P333" s="1">
        <v>1100000</v>
      </c>
      <c r="Q333" s="1">
        <v>796000</v>
      </c>
      <c r="R333" s="1">
        <v>12700000</v>
      </c>
      <c r="S333" s="1">
        <v>400000</v>
      </c>
      <c r="T333" s="1">
        <v>2019</v>
      </c>
      <c r="U333" s="1" t="s">
        <v>42</v>
      </c>
      <c r="V333" s="1">
        <v>19</v>
      </c>
      <c r="W333" s="1">
        <v>28.1</v>
      </c>
      <c r="X333" s="1">
        <v>1370000000</v>
      </c>
      <c r="Y333" s="1">
        <v>5.36</v>
      </c>
      <c r="Z333" s="1">
        <v>471000000</v>
      </c>
      <c r="AA333" s="1">
        <v>20.593679999999999</v>
      </c>
      <c r="AB333" s="1">
        <v>78.962879999999998</v>
      </c>
    </row>
    <row r="334" spans="1:28">
      <c r="A334" s="1">
        <v>333</v>
      </c>
      <c r="B334" s="1" t="s">
        <v>512</v>
      </c>
      <c r="C334" s="1">
        <v>21700000</v>
      </c>
      <c r="D334" s="2">
        <v>8510000000</v>
      </c>
      <c r="E334" s="1" t="s">
        <v>39</v>
      </c>
      <c r="F334" s="1" t="s">
        <v>512</v>
      </c>
      <c r="G334" s="1">
        <v>15126</v>
      </c>
      <c r="H334" s="1" t="s">
        <v>188</v>
      </c>
      <c r="I334" s="1" t="s">
        <v>189</v>
      </c>
      <c r="J334" s="1" t="s">
        <v>60</v>
      </c>
      <c r="K334" s="1">
        <v>608</v>
      </c>
      <c r="L334" s="1">
        <v>4</v>
      </c>
      <c r="M334" s="1">
        <v>14</v>
      </c>
      <c r="N334" s="2">
        <v>1600000000</v>
      </c>
      <c r="O334" s="1">
        <v>399600</v>
      </c>
      <c r="P334" s="1">
        <v>6400000</v>
      </c>
      <c r="Q334" s="1">
        <v>4800000</v>
      </c>
      <c r="R334" s="1">
        <v>76700000</v>
      </c>
      <c r="S334" s="1">
        <v>3400000</v>
      </c>
      <c r="T334" s="1">
        <v>2020</v>
      </c>
      <c r="U334" s="1" t="s">
        <v>66</v>
      </c>
      <c r="V334" s="1">
        <v>19</v>
      </c>
      <c r="W334" s="1">
        <v>36.799999999999997</v>
      </c>
      <c r="X334" s="1">
        <v>9770529</v>
      </c>
      <c r="Y334" s="1">
        <v>2.35</v>
      </c>
      <c r="Z334" s="1">
        <v>8479744</v>
      </c>
      <c r="AA334" s="1">
        <v>23.42408</v>
      </c>
      <c r="AB334" s="1">
        <v>53.847819999999999</v>
      </c>
    </row>
    <row r="335" spans="1:28">
      <c r="A335" s="1">
        <v>334</v>
      </c>
      <c r="B335" s="1" t="s">
        <v>513</v>
      </c>
      <c r="C335" s="1">
        <v>21600000</v>
      </c>
      <c r="D335" s="2">
        <v>9600000000</v>
      </c>
      <c r="E335" s="1" t="s">
        <v>514</v>
      </c>
      <c r="F335" s="1" t="s">
        <v>513</v>
      </c>
      <c r="G335" s="1">
        <v>2942</v>
      </c>
      <c r="H335" s="1" t="s">
        <v>90</v>
      </c>
      <c r="I335" s="1" t="s">
        <v>91</v>
      </c>
      <c r="J335" s="1" t="s">
        <v>41</v>
      </c>
      <c r="K335" s="1">
        <v>481</v>
      </c>
      <c r="L335" s="1">
        <v>15</v>
      </c>
      <c r="M335" s="1">
        <v>90</v>
      </c>
      <c r="N335" s="2">
        <v>193000000</v>
      </c>
      <c r="O335" s="1">
        <v>48300</v>
      </c>
      <c r="P335" s="1">
        <v>772700</v>
      </c>
      <c r="Q335" s="1">
        <v>579500</v>
      </c>
      <c r="R335" s="1">
        <v>9300000</v>
      </c>
      <c r="S335" s="1">
        <v>300000</v>
      </c>
      <c r="T335" s="1">
        <v>2013</v>
      </c>
      <c r="U335" s="1" t="s">
        <v>32</v>
      </c>
      <c r="V335" s="1">
        <v>2</v>
      </c>
      <c r="W335" s="1">
        <v>51.3</v>
      </c>
      <c r="X335" s="1">
        <v>213000000</v>
      </c>
      <c r="Y335" s="1">
        <v>12.08</v>
      </c>
      <c r="Z335" s="1">
        <v>183000000</v>
      </c>
      <c r="AA335" s="1">
        <v>-14.234999999999999</v>
      </c>
      <c r="AB335" s="1">
        <v>-51.9253</v>
      </c>
    </row>
    <row r="336" spans="1:28">
      <c r="A336" s="1">
        <v>335</v>
      </c>
      <c r="B336" s="1" t="s">
        <v>515</v>
      </c>
      <c r="C336" s="1">
        <v>21600000</v>
      </c>
      <c r="D336" s="2">
        <v>5860000000</v>
      </c>
      <c r="E336" s="1" t="s">
        <v>76</v>
      </c>
      <c r="F336" s="1" t="s">
        <v>515</v>
      </c>
      <c r="G336" s="1">
        <v>219</v>
      </c>
      <c r="H336" s="1" t="s">
        <v>30</v>
      </c>
      <c r="I336" s="1" t="s">
        <v>31</v>
      </c>
      <c r="J336" s="1" t="s">
        <v>167</v>
      </c>
      <c r="K336" s="1">
        <v>1082</v>
      </c>
      <c r="L336" s="1">
        <v>66</v>
      </c>
      <c r="M336" s="1">
        <v>9</v>
      </c>
      <c r="N336" s="2">
        <v>195000000</v>
      </c>
      <c r="O336" s="1">
        <v>48700</v>
      </c>
      <c r="P336" s="1">
        <v>778400</v>
      </c>
      <c r="Q336" s="1">
        <v>583800</v>
      </c>
      <c r="R336" s="1">
        <v>9300000</v>
      </c>
      <c r="S336" s="1">
        <v>400000</v>
      </c>
      <c r="T336" s="1">
        <v>2018</v>
      </c>
      <c r="U336" s="1" t="s">
        <v>55</v>
      </c>
      <c r="V336" s="1">
        <v>25</v>
      </c>
      <c r="W336" s="1">
        <v>28.1</v>
      </c>
      <c r="X336" s="1">
        <v>1370000000</v>
      </c>
      <c r="Y336" s="1">
        <v>5.36</v>
      </c>
      <c r="Z336" s="1">
        <v>471000000</v>
      </c>
      <c r="AA336" s="1">
        <v>20.593679999999999</v>
      </c>
      <c r="AB336" s="1">
        <v>78.962879999999998</v>
      </c>
    </row>
    <row r="337" spans="1:28">
      <c r="A337" s="1">
        <v>336</v>
      </c>
      <c r="B337" s="1" t="s">
        <v>516</v>
      </c>
      <c r="C337" s="1">
        <v>21600000</v>
      </c>
      <c r="D337" s="2">
        <v>9350000000</v>
      </c>
      <c r="E337" s="1" t="s">
        <v>41</v>
      </c>
      <c r="F337" s="1" t="s">
        <v>516</v>
      </c>
      <c r="G337" s="1">
        <v>228</v>
      </c>
      <c r="H337" s="1" t="s">
        <v>36</v>
      </c>
      <c r="I337" s="1" t="s">
        <v>37</v>
      </c>
      <c r="J337" s="1" t="s">
        <v>41</v>
      </c>
      <c r="K337" s="1">
        <v>507</v>
      </c>
      <c r="L337" s="1">
        <v>96</v>
      </c>
      <c r="M337" s="1">
        <v>90</v>
      </c>
      <c r="N337" s="1">
        <v>63919000</v>
      </c>
      <c r="O337" s="1">
        <v>16000</v>
      </c>
      <c r="P337" s="1">
        <v>255700</v>
      </c>
      <c r="Q337" s="1">
        <v>191800</v>
      </c>
      <c r="R337" s="1">
        <v>3100000</v>
      </c>
      <c r="S337" s="1" t="s">
        <v>39</v>
      </c>
      <c r="T337" s="1">
        <v>2019</v>
      </c>
      <c r="U337" s="1" t="s">
        <v>50</v>
      </c>
      <c r="V337" s="1">
        <v>7</v>
      </c>
      <c r="W337" s="1">
        <v>88.2</v>
      </c>
      <c r="X337" s="1">
        <v>328000000</v>
      </c>
      <c r="Y337" s="1">
        <v>14.7</v>
      </c>
      <c r="Z337" s="1">
        <v>271000000</v>
      </c>
      <c r="AA337" s="1">
        <v>37.090240000000001</v>
      </c>
      <c r="AB337" s="1">
        <v>-95.712900000000005</v>
      </c>
    </row>
    <row r="338" spans="1:28">
      <c r="A338" s="1">
        <v>337</v>
      </c>
      <c r="B338" s="1" t="s">
        <v>517</v>
      </c>
      <c r="C338" s="1">
        <v>21500000</v>
      </c>
      <c r="D338" s="2">
        <v>5890000000</v>
      </c>
      <c r="E338" s="1" t="s">
        <v>49</v>
      </c>
      <c r="F338" s="1" t="s">
        <v>517</v>
      </c>
      <c r="G338" s="1">
        <v>51</v>
      </c>
      <c r="H338" s="1" t="s">
        <v>36</v>
      </c>
      <c r="I338" s="1" t="s">
        <v>37</v>
      </c>
      <c r="J338" s="1" t="s">
        <v>29</v>
      </c>
      <c r="K338" s="1">
        <v>1081</v>
      </c>
      <c r="L338" s="1">
        <v>96</v>
      </c>
      <c r="M338" s="1">
        <v>88</v>
      </c>
      <c r="N338" s="2">
        <v>114000000</v>
      </c>
      <c r="O338" s="1">
        <v>28400</v>
      </c>
      <c r="P338" s="1">
        <v>454200</v>
      </c>
      <c r="Q338" s="1">
        <v>340600</v>
      </c>
      <c r="R338" s="1">
        <v>5400000</v>
      </c>
      <c r="S338" s="1">
        <v>200000</v>
      </c>
      <c r="T338" s="1">
        <v>2018</v>
      </c>
      <c r="U338" s="1" t="s">
        <v>55</v>
      </c>
      <c r="V338" s="1">
        <v>6</v>
      </c>
      <c r="W338" s="1">
        <v>88.2</v>
      </c>
      <c r="X338" s="1">
        <v>328000000</v>
      </c>
      <c r="Y338" s="1">
        <v>14.7</v>
      </c>
      <c r="Z338" s="1">
        <v>271000000</v>
      </c>
      <c r="AA338" s="1">
        <v>37.090240000000001</v>
      </c>
      <c r="AB338" s="1">
        <v>-95.712900000000005</v>
      </c>
    </row>
    <row r="339" spans="1:28">
      <c r="A339" s="1">
        <v>338</v>
      </c>
      <c r="B339" s="1" t="s">
        <v>518</v>
      </c>
      <c r="C339" s="1">
        <v>21500000</v>
      </c>
      <c r="D339" s="2">
        <v>15000000000</v>
      </c>
      <c r="E339" s="1" t="s">
        <v>107</v>
      </c>
      <c r="F339" s="1" t="s">
        <v>519</v>
      </c>
      <c r="G339" s="1">
        <v>158</v>
      </c>
      <c r="H339" s="1" t="s">
        <v>130</v>
      </c>
      <c r="I339" s="1" t="s">
        <v>131</v>
      </c>
      <c r="J339" s="1" t="s">
        <v>41</v>
      </c>
      <c r="K339" s="1">
        <v>1936958</v>
      </c>
      <c r="L339" s="1">
        <v>2063</v>
      </c>
      <c r="M339" s="1">
        <v>2940</v>
      </c>
      <c r="N339" s="1">
        <v>15459</v>
      </c>
      <c r="O339" s="1">
        <v>4</v>
      </c>
      <c r="P339" s="1">
        <v>62</v>
      </c>
      <c r="Q339" s="1">
        <v>46</v>
      </c>
      <c r="R339" s="1">
        <v>742</v>
      </c>
      <c r="S339" s="1" t="s">
        <v>39</v>
      </c>
      <c r="T339" s="1">
        <v>2014</v>
      </c>
      <c r="U339" s="1" t="s">
        <v>61</v>
      </c>
      <c r="V339" s="1">
        <v>2</v>
      </c>
      <c r="W339" s="1">
        <v>40.200000000000003</v>
      </c>
      <c r="X339" s="1">
        <v>126000000</v>
      </c>
      <c r="Y339" s="1">
        <v>3.42</v>
      </c>
      <c r="Z339" s="1">
        <v>103000000</v>
      </c>
      <c r="AA339" s="1">
        <v>23.634499999999999</v>
      </c>
      <c r="AB339" s="1">
        <v>-102.553</v>
      </c>
    </row>
    <row r="340" spans="1:28">
      <c r="A340" s="1">
        <v>339</v>
      </c>
      <c r="B340" s="1" t="s">
        <v>520</v>
      </c>
      <c r="C340" s="1">
        <v>21500000</v>
      </c>
      <c r="D340" s="2">
        <v>22100000000</v>
      </c>
      <c r="E340" s="1" t="s">
        <v>49</v>
      </c>
      <c r="F340" s="1" t="s">
        <v>521</v>
      </c>
      <c r="G340" s="1">
        <v>6</v>
      </c>
      <c r="H340" s="1" t="s">
        <v>36</v>
      </c>
      <c r="I340" s="1" t="s">
        <v>37</v>
      </c>
      <c r="J340" s="1" t="s">
        <v>29</v>
      </c>
      <c r="K340" s="1">
        <v>4057657</v>
      </c>
      <c r="L340" s="1" t="s">
        <v>39</v>
      </c>
      <c r="M340" s="1">
        <v>5782</v>
      </c>
      <c r="N340" s="1">
        <v>3</v>
      </c>
      <c r="O340" s="1">
        <v>0</v>
      </c>
      <c r="P340" s="1">
        <v>0.01</v>
      </c>
      <c r="Q340" s="1">
        <v>0.01</v>
      </c>
      <c r="R340" s="1">
        <v>0.14000000000000001</v>
      </c>
      <c r="S340" s="1" t="s">
        <v>39</v>
      </c>
      <c r="T340" s="1">
        <v>2006</v>
      </c>
      <c r="U340" s="1" t="s">
        <v>55</v>
      </c>
      <c r="V340" s="1">
        <v>2</v>
      </c>
      <c r="W340" s="1">
        <v>88.2</v>
      </c>
      <c r="X340" s="1">
        <v>328000000</v>
      </c>
      <c r="Y340" s="1">
        <v>14.7</v>
      </c>
      <c r="Z340" s="1">
        <v>271000000</v>
      </c>
      <c r="AA340" s="1">
        <v>37.090240000000001</v>
      </c>
      <c r="AB340" s="1">
        <v>-95.712900000000005</v>
      </c>
    </row>
    <row r="341" spans="1:28">
      <c r="A341" s="1">
        <v>340</v>
      </c>
      <c r="B341" s="1" t="s">
        <v>522</v>
      </c>
      <c r="C341" s="1">
        <v>21500000</v>
      </c>
      <c r="D341" s="2">
        <v>8410000000</v>
      </c>
      <c r="E341" s="1" t="s">
        <v>52</v>
      </c>
      <c r="F341" s="1" t="s">
        <v>523</v>
      </c>
      <c r="G341" s="1">
        <v>17</v>
      </c>
      <c r="H341" s="1" t="s">
        <v>123</v>
      </c>
      <c r="I341" s="1" t="s">
        <v>124</v>
      </c>
      <c r="J341" s="1" t="s">
        <v>60</v>
      </c>
      <c r="K341" s="1">
        <v>4038708</v>
      </c>
      <c r="L341" s="1">
        <v>2889</v>
      </c>
      <c r="M341" s="1">
        <v>7518</v>
      </c>
      <c r="N341" s="1">
        <v>49</v>
      </c>
      <c r="O341" s="1">
        <v>0.01</v>
      </c>
      <c r="P341" s="1">
        <v>0.2</v>
      </c>
      <c r="Q341" s="1">
        <v>0.15</v>
      </c>
      <c r="R341" s="1">
        <v>2</v>
      </c>
      <c r="S341" s="1">
        <v>4</v>
      </c>
      <c r="T341" s="1">
        <v>2016</v>
      </c>
      <c r="U341" s="1" t="s">
        <v>80</v>
      </c>
      <c r="V341" s="1">
        <v>26</v>
      </c>
      <c r="W341" s="1">
        <v>88.5</v>
      </c>
      <c r="X341" s="1">
        <v>18952038</v>
      </c>
      <c r="Y341" s="1">
        <v>7.09</v>
      </c>
      <c r="Z341" s="1">
        <v>16610135</v>
      </c>
      <c r="AA341" s="1">
        <v>-35.6751</v>
      </c>
      <c r="AB341" s="1">
        <v>-71.543000000000006</v>
      </c>
    </row>
    <row r="342" spans="1:28">
      <c r="A342" s="1">
        <v>341</v>
      </c>
      <c r="B342" s="1" t="s">
        <v>524</v>
      </c>
      <c r="C342" s="1">
        <v>21400000</v>
      </c>
      <c r="D342" s="2">
        <v>1570000000</v>
      </c>
      <c r="E342" s="1" t="s">
        <v>154</v>
      </c>
      <c r="F342" s="1" t="s">
        <v>524</v>
      </c>
      <c r="G342" s="1">
        <v>0</v>
      </c>
      <c r="H342" s="1" t="s">
        <v>466</v>
      </c>
      <c r="I342" s="1" t="s">
        <v>467</v>
      </c>
      <c r="J342" s="1" t="s">
        <v>39</v>
      </c>
      <c r="K342" s="1">
        <v>4057944</v>
      </c>
      <c r="L342" s="1">
        <v>3810</v>
      </c>
      <c r="M342" s="1" t="s">
        <v>39</v>
      </c>
      <c r="N342" s="1" t="s">
        <v>39</v>
      </c>
      <c r="O342" s="1">
        <v>0</v>
      </c>
      <c r="P342" s="1">
        <v>0</v>
      </c>
      <c r="Q342" s="1">
        <v>0</v>
      </c>
      <c r="R342" s="1">
        <v>0</v>
      </c>
      <c r="S342" s="1">
        <v>5</v>
      </c>
      <c r="T342" s="1">
        <v>2013</v>
      </c>
      <c r="U342" s="1" t="s">
        <v>70</v>
      </c>
      <c r="V342" s="1">
        <v>11</v>
      </c>
      <c r="W342" s="1">
        <v>70.2</v>
      </c>
      <c r="X342" s="1">
        <v>83132799</v>
      </c>
      <c r="Y342" s="1">
        <v>3.04</v>
      </c>
      <c r="Z342" s="1">
        <v>64324835</v>
      </c>
      <c r="AA342" s="1">
        <v>51.165689999999998</v>
      </c>
      <c r="AB342" s="1">
        <v>10.45153</v>
      </c>
    </row>
    <row r="343" spans="1:28">
      <c r="A343" s="1">
        <v>342</v>
      </c>
      <c r="B343" s="1" t="s">
        <v>525</v>
      </c>
      <c r="C343" s="1">
        <v>21400000</v>
      </c>
      <c r="D343" s="2">
        <v>6260000000</v>
      </c>
      <c r="E343" s="1" t="s">
        <v>29</v>
      </c>
      <c r="F343" s="1" t="s">
        <v>525</v>
      </c>
      <c r="G343" s="1">
        <v>114</v>
      </c>
      <c r="H343" s="1" t="s">
        <v>30</v>
      </c>
      <c r="I343" s="1" t="s">
        <v>31</v>
      </c>
      <c r="J343" s="1" t="s">
        <v>29</v>
      </c>
      <c r="K343" s="1">
        <v>987</v>
      </c>
      <c r="L343" s="1">
        <v>67</v>
      </c>
      <c r="M343" s="1">
        <v>89</v>
      </c>
      <c r="N343" s="2">
        <v>161000000</v>
      </c>
      <c r="O343" s="1">
        <v>40200</v>
      </c>
      <c r="P343" s="1">
        <v>642800</v>
      </c>
      <c r="Q343" s="1">
        <v>482100</v>
      </c>
      <c r="R343" s="1">
        <v>7700000</v>
      </c>
      <c r="S343" s="1">
        <v>500000</v>
      </c>
      <c r="T343" s="1">
        <v>2017</v>
      </c>
      <c r="U343" s="1" t="s">
        <v>105</v>
      </c>
      <c r="V343" s="1">
        <v>30</v>
      </c>
      <c r="W343" s="1">
        <v>28.1</v>
      </c>
      <c r="X343" s="1">
        <v>1370000000</v>
      </c>
      <c r="Y343" s="1">
        <v>5.36</v>
      </c>
      <c r="Z343" s="1">
        <v>471000000</v>
      </c>
      <c r="AA343" s="1">
        <v>20.593679999999999</v>
      </c>
      <c r="AB343" s="1">
        <v>78.962879999999998</v>
      </c>
    </row>
    <row r="344" spans="1:28">
      <c r="A344" s="1">
        <v>343</v>
      </c>
      <c r="B344" s="1" t="s">
        <v>526</v>
      </c>
      <c r="C344" s="1">
        <v>21300000</v>
      </c>
      <c r="D344" s="2">
        <v>6270000000</v>
      </c>
      <c r="E344" s="1" t="s">
        <v>49</v>
      </c>
      <c r="F344" s="1" t="s">
        <v>526</v>
      </c>
      <c r="G344" s="1">
        <v>733</v>
      </c>
      <c r="H344" s="1" t="s">
        <v>36</v>
      </c>
      <c r="I344" s="1" t="s">
        <v>37</v>
      </c>
      <c r="J344" s="1" t="s">
        <v>60</v>
      </c>
      <c r="K344" s="1">
        <v>982</v>
      </c>
      <c r="L344" s="1">
        <v>98</v>
      </c>
      <c r="M344" s="1">
        <v>15</v>
      </c>
      <c r="N344" s="2">
        <v>160000000</v>
      </c>
      <c r="O344" s="1">
        <v>40100</v>
      </c>
      <c r="P344" s="1">
        <v>640900</v>
      </c>
      <c r="Q344" s="1">
        <v>480700</v>
      </c>
      <c r="R344" s="1">
        <v>7700000</v>
      </c>
      <c r="S344" s="1">
        <v>200000</v>
      </c>
      <c r="T344" s="1">
        <v>2017</v>
      </c>
      <c r="U344" s="1" t="s">
        <v>55</v>
      </c>
      <c r="V344" s="1">
        <v>13</v>
      </c>
      <c r="W344" s="1">
        <v>88.2</v>
      </c>
      <c r="X344" s="1">
        <v>328000000</v>
      </c>
      <c r="Y344" s="1">
        <v>14.7</v>
      </c>
      <c r="Z344" s="1">
        <v>271000000</v>
      </c>
      <c r="AA344" s="1">
        <v>37.090240000000001</v>
      </c>
      <c r="AB344" s="1">
        <v>-95.712900000000005</v>
      </c>
    </row>
    <row r="345" spans="1:28">
      <c r="A345" s="1">
        <v>344</v>
      </c>
      <c r="B345" s="1" t="s">
        <v>527</v>
      </c>
      <c r="C345" s="1">
        <v>21300000</v>
      </c>
      <c r="D345" s="2">
        <v>10600000000</v>
      </c>
      <c r="E345" s="1" t="s">
        <v>29</v>
      </c>
      <c r="F345" s="1" t="s">
        <v>527</v>
      </c>
      <c r="G345" s="1">
        <v>78</v>
      </c>
      <c r="H345" s="1" t="s">
        <v>36</v>
      </c>
      <c r="I345" s="1" t="s">
        <v>37</v>
      </c>
      <c r="J345" s="1" t="s">
        <v>29</v>
      </c>
      <c r="K345" s="1">
        <v>396</v>
      </c>
      <c r="L345" s="1">
        <v>98</v>
      </c>
      <c r="M345" s="1">
        <v>90</v>
      </c>
      <c r="N345" s="2">
        <v>103000000</v>
      </c>
      <c r="O345" s="1">
        <v>25800</v>
      </c>
      <c r="P345" s="1">
        <v>412700</v>
      </c>
      <c r="Q345" s="1">
        <v>309500</v>
      </c>
      <c r="R345" s="1">
        <v>5000000</v>
      </c>
      <c r="S345" s="1">
        <v>100000</v>
      </c>
      <c r="T345" s="1">
        <v>2011</v>
      </c>
      <c r="U345" s="1" t="s">
        <v>45</v>
      </c>
      <c r="V345" s="1">
        <v>6</v>
      </c>
      <c r="W345" s="1">
        <v>88.2</v>
      </c>
      <c r="X345" s="1">
        <v>328000000</v>
      </c>
      <c r="Y345" s="1">
        <v>14.7</v>
      </c>
      <c r="Z345" s="1">
        <v>271000000</v>
      </c>
      <c r="AA345" s="1">
        <v>37.090240000000001</v>
      </c>
      <c r="AB345" s="1">
        <v>-95.712900000000005</v>
      </c>
    </row>
    <row r="346" spans="1:28">
      <c r="A346" s="1">
        <v>345</v>
      </c>
      <c r="B346" s="1" t="s">
        <v>528</v>
      </c>
      <c r="C346" s="1">
        <v>21300000</v>
      </c>
      <c r="D346" s="2">
        <v>12800000000</v>
      </c>
      <c r="E346" s="1" t="s">
        <v>49</v>
      </c>
      <c r="F346" s="1" t="s">
        <v>528</v>
      </c>
      <c r="G346" s="1">
        <v>951</v>
      </c>
      <c r="H346" s="1" t="s">
        <v>30</v>
      </c>
      <c r="I346" s="1" t="s">
        <v>31</v>
      </c>
      <c r="J346" s="1" t="s">
        <v>60</v>
      </c>
      <c r="K346" s="1">
        <v>301</v>
      </c>
      <c r="L346" s="1">
        <v>68</v>
      </c>
      <c r="M346" s="1">
        <v>16</v>
      </c>
      <c r="N346" s="2">
        <v>729000000</v>
      </c>
      <c r="O346" s="1">
        <v>182400</v>
      </c>
      <c r="P346" s="1">
        <v>2900000</v>
      </c>
      <c r="Q346" s="1">
        <v>2200000</v>
      </c>
      <c r="R346" s="1">
        <v>35000000</v>
      </c>
      <c r="S346" s="1">
        <v>1600000</v>
      </c>
      <c r="T346" s="1">
        <v>2016</v>
      </c>
      <c r="U346" s="1" t="s">
        <v>80</v>
      </c>
      <c r="V346" s="1">
        <v>27</v>
      </c>
      <c r="W346" s="1">
        <v>28.1</v>
      </c>
      <c r="X346" s="1">
        <v>1370000000</v>
      </c>
      <c r="Y346" s="1">
        <v>5.36</v>
      </c>
      <c r="Z346" s="1">
        <v>471000000</v>
      </c>
      <c r="AA346" s="1">
        <v>20.593679999999999</v>
      </c>
      <c r="AB346" s="1">
        <v>78.962879999999998</v>
      </c>
    </row>
    <row r="347" spans="1:28">
      <c r="A347" s="1">
        <v>346</v>
      </c>
      <c r="B347" s="1" t="s">
        <v>529</v>
      </c>
      <c r="C347" s="1">
        <v>21300000</v>
      </c>
      <c r="D347" s="2">
        <v>5140000000</v>
      </c>
      <c r="E347" s="1" t="s">
        <v>41</v>
      </c>
      <c r="F347" s="1" t="s">
        <v>529</v>
      </c>
      <c r="G347" s="1">
        <v>1608</v>
      </c>
      <c r="H347" s="1" t="s">
        <v>36</v>
      </c>
      <c r="I347" s="1" t="s">
        <v>37</v>
      </c>
      <c r="J347" s="1" t="s">
        <v>41</v>
      </c>
      <c r="K347" s="1">
        <v>1296</v>
      </c>
      <c r="L347" s="1">
        <v>98</v>
      </c>
      <c r="M347" s="1">
        <v>93</v>
      </c>
      <c r="N347" s="1">
        <v>68350000</v>
      </c>
      <c r="O347" s="1">
        <v>17100</v>
      </c>
      <c r="P347" s="1">
        <v>273400</v>
      </c>
      <c r="Q347" s="1">
        <v>205100</v>
      </c>
      <c r="R347" s="1">
        <v>3300000</v>
      </c>
      <c r="S347" s="1">
        <v>200000</v>
      </c>
      <c r="T347" s="1">
        <v>2014</v>
      </c>
      <c r="U347" s="1" t="s">
        <v>73</v>
      </c>
      <c r="V347" s="1">
        <v>21</v>
      </c>
      <c r="W347" s="1">
        <v>88.2</v>
      </c>
      <c r="X347" s="1">
        <v>328000000</v>
      </c>
      <c r="Y347" s="1">
        <v>14.7</v>
      </c>
      <c r="Z347" s="1">
        <v>271000000</v>
      </c>
      <c r="AA347" s="1">
        <v>37.090240000000001</v>
      </c>
      <c r="AB347" s="1">
        <v>-95.712900000000005</v>
      </c>
    </row>
    <row r="348" spans="1:28">
      <c r="A348" s="1">
        <v>347</v>
      </c>
      <c r="B348" s="1" t="s">
        <v>530</v>
      </c>
      <c r="C348" s="1">
        <v>21300000</v>
      </c>
      <c r="D348" s="2">
        <v>10000000000</v>
      </c>
      <c r="E348" s="1" t="s">
        <v>41</v>
      </c>
      <c r="F348" s="1" t="s">
        <v>530</v>
      </c>
      <c r="G348" s="1">
        <v>669</v>
      </c>
      <c r="H348" s="1" t="s">
        <v>30</v>
      </c>
      <c r="I348" s="1" t="s">
        <v>31</v>
      </c>
      <c r="J348" s="1" t="s">
        <v>41</v>
      </c>
      <c r="K348" s="1">
        <v>436</v>
      </c>
      <c r="L348" s="1">
        <v>67</v>
      </c>
      <c r="M348" s="1">
        <v>92</v>
      </c>
      <c r="N348" s="2">
        <v>236000000</v>
      </c>
      <c r="O348" s="1">
        <v>59100</v>
      </c>
      <c r="P348" s="1">
        <v>945200</v>
      </c>
      <c r="Q348" s="1">
        <v>708900</v>
      </c>
      <c r="R348" s="1">
        <v>11300000</v>
      </c>
      <c r="S348" s="1">
        <v>600000</v>
      </c>
      <c r="T348" s="1">
        <v>2021</v>
      </c>
      <c r="U348" s="1" t="s">
        <v>42</v>
      </c>
      <c r="V348" s="1">
        <v>2</v>
      </c>
      <c r="W348" s="1">
        <v>28.1</v>
      </c>
      <c r="X348" s="1">
        <v>1370000000</v>
      </c>
      <c r="Y348" s="1">
        <v>5.36</v>
      </c>
      <c r="Z348" s="1">
        <v>471000000</v>
      </c>
      <c r="AA348" s="1">
        <v>20.593679999999999</v>
      </c>
      <c r="AB348" s="1">
        <v>78.962879999999998</v>
      </c>
    </row>
    <row r="349" spans="1:28">
      <c r="A349" s="1">
        <v>348</v>
      </c>
      <c r="B349" s="1" t="s">
        <v>531</v>
      </c>
      <c r="C349" s="1">
        <v>21300000</v>
      </c>
      <c r="D349" s="2">
        <v>12900000000</v>
      </c>
      <c r="E349" s="1" t="s">
        <v>41</v>
      </c>
      <c r="F349" s="1" t="s">
        <v>531</v>
      </c>
      <c r="G349" s="1">
        <v>20225</v>
      </c>
      <c r="H349" s="1" t="s">
        <v>30</v>
      </c>
      <c r="I349" s="1" t="s">
        <v>31</v>
      </c>
      <c r="J349" s="1" t="s">
        <v>41</v>
      </c>
      <c r="K349" s="1">
        <v>291</v>
      </c>
      <c r="L349" s="1">
        <v>67</v>
      </c>
      <c r="M349" s="1">
        <v>92</v>
      </c>
      <c r="N349" s="2">
        <v>561000000</v>
      </c>
      <c r="O349" s="1">
        <v>140300</v>
      </c>
      <c r="P349" s="1">
        <v>2200000</v>
      </c>
      <c r="Q349" s="1">
        <v>1700000</v>
      </c>
      <c r="R349" s="1">
        <v>26900000</v>
      </c>
      <c r="S349" s="1">
        <v>700000</v>
      </c>
      <c r="T349" s="1">
        <v>2017</v>
      </c>
      <c r="U349" s="1" t="s">
        <v>73</v>
      </c>
      <c r="V349" s="1">
        <v>2</v>
      </c>
      <c r="W349" s="1">
        <v>28.1</v>
      </c>
      <c r="X349" s="1">
        <v>1370000000</v>
      </c>
      <c r="Y349" s="1">
        <v>5.36</v>
      </c>
      <c r="Z349" s="1">
        <v>471000000</v>
      </c>
      <c r="AA349" s="1">
        <v>20.593679999999999</v>
      </c>
      <c r="AB349" s="1">
        <v>78.962879999999998</v>
      </c>
    </row>
    <row r="350" spans="1:28">
      <c r="A350" s="1">
        <v>349</v>
      </c>
      <c r="B350" s="1" t="s">
        <v>532</v>
      </c>
      <c r="C350" s="1">
        <v>21200000</v>
      </c>
      <c r="D350" s="2">
        <v>2070000000</v>
      </c>
      <c r="E350" s="1" t="s">
        <v>44</v>
      </c>
      <c r="F350" s="1" t="s">
        <v>533</v>
      </c>
      <c r="G350" s="1">
        <v>1</v>
      </c>
      <c r="H350" s="1" t="s">
        <v>30</v>
      </c>
      <c r="I350" s="1" t="s">
        <v>31</v>
      </c>
      <c r="J350" s="1" t="s">
        <v>60</v>
      </c>
      <c r="K350" s="1">
        <v>4057930</v>
      </c>
      <c r="L350" s="1" t="s">
        <v>39</v>
      </c>
      <c r="M350" s="1">
        <v>7727</v>
      </c>
      <c r="N350" s="1" t="s">
        <v>39</v>
      </c>
      <c r="O350" s="1">
        <v>0</v>
      </c>
      <c r="P350" s="1">
        <v>0</v>
      </c>
      <c r="Q350" s="1">
        <v>0</v>
      </c>
      <c r="R350" s="1">
        <v>0</v>
      </c>
      <c r="S350" s="1" t="s">
        <v>39</v>
      </c>
      <c r="T350" s="1">
        <v>2017</v>
      </c>
      <c r="U350" s="1" t="s">
        <v>61</v>
      </c>
      <c r="V350" s="1">
        <v>5</v>
      </c>
      <c r="W350" s="1">
        <v>28.1</v>
      </c>
      <c r="X350" s="1">
        <v>1370000000</v>
      </c>
      <c r="Y350" s="1">
        <v>5.36</v>
      </c>
      <c r="Z350" s="1">
        <v>471000000</v>
      </c>
      <c r="AA350" s="1">
        <v>20.593679999999999</v>
      </c>
      <c r="AB350" s="1">
        <v>78.962879999999998</v>
      </c>
    </row>
    <row r="351" spans="1:28">
      <c r="A351" s="1">
        <v>350</v>
      </c>
      <c r="B351" s="1" t="s">
        <v>534</v>
      </c>
      <c r="C351" s="1">
        <v>21200000</v>
      </c>
      <c r="D351" s="2">
        <v>11400000000</v>
      </c>
      <c r="E351" s="1" t="s">
        <v>41</v>
      </c>
      <c r="F351" s="1" t="s">
        <v>534</v>
      </c>
      <c r="G351" s="1">
        <v>31989</v>
      </c>
      <c r="H351" s="1" t="s">
        <v>156</v>
      </c>
      <c r="I351" s="1" t="s">
        <v>157</v>
      </c>
      <c r="J351" s="1" t="s">
        <v>108</v>
      </c>
      <c r="K351" s="1">
        <v>359</v>
      </c>
      <c r="L351" s="1">
        <v>4</v>
      </c>
      <c r="M351" s="1">
        <v>7</v>
      </c>
      <c r="N351" s="2">
        <v>142000000</v>
      </c>
      <c r="O351" s="1">
        <v>35600</v>
      </c>
      <c r="P351" s="1">
        <v>569300</v>
      </c>
      <c r="Q351" s="1">
        <v>427000</v>
      </c>
      <c r="R351" s="1">
        <v>6800000</v>
      </c>
      <c r="S351" s="1">
        <v>200000</v>
      </c>
      <c r="T351" s="1">
        <v>2009</v>
      </c>
      <c r="U351" s="1" t="s">
        <v>73</v>
      </c>
      <c r="V351" s="1">
        <v>8</v>
      </c>
      <c r="W351" s="1">
        <v>35.5</v>
      </c>
      <c r="X351" s="1">
        <v>108000000</v>
      </c>
      <c r="Y351" s="1">
        <v>2.15</v>
      </c>
      <c r="Z351" s="1">
        <v>50975903</v>
      </c>
      <c r="AA351" s="1">
        <v>12.879720000000001</v>
      </c>
      <c r="AB351" s="1">
        <v>121.774</v>
      </c>
    </row>
    <row r="352" spans="1:28">
      <c r="A352" s="1">
        <v>351</v>
      </c>
      <c r="B352" s="1" t="s">
        <v>535</v>
      </c>
      <c r="C352" s="1">
        <v>21100000</v>
      </c>
      <c r="D352" s="2">
        <v>5780000000</v>
      </c>
      <c r="E352" s="1" t="s">
        <v>76</v>
      </c>
      <c r="F352" s="1" t="s">
        <v>535</v>
      </c>
      <c r="G352" s="1">
        <v>4728</v>
      </c>
      <c r="H352" s="1" t="s">
        <v>36</v>
      </c>
      <c r="I352" s="1" t="s">
        <v>37</v>
      </c>
      <c r="J352" s="1" t="s">
        <v>167</v>
      </c>
      <c r="K352" s="1">
        <v>1113</v>
      </c>
      <c r="L352" s="1">
        <v>99</v>
      </c>
      <c r="M352" s="1">
        <v>10</v>
      </c>
      <c r="N352" s="1">
        <v>24691000</v>
      </c>
      <c r="O352" s="1">
        <v>6200</v>
      </c>
      <c r="P352" s="1">
        <v>98800</v>
      </c>
      <c r="Q352" s="1">
        <v>74100</v>
      </c>
      <c r="R352" s="1">
        <v>1200000</v>
      </c>
      <c r="S352" s="1" t="s">
        <v>39</v>
      </c>
      <c r="T352" s="1">
        <v>2016</v>
      </c>
      <c r="U352" s="1" t="s">
        <v>61</v>
      </c>
      <c r="V352" s="1">
        <v>22</v>
      </c>
      <c r="W352" s="1">
        <v>88.2</v>
      </c>
      <c r="X352" s="1">
        <v>328000000</v>
      </c>
      <c r="Y352" s="1">
        <v>14.7</v>
      </c>
      <c r="Z352" s="1">
        <v>271000000</v>
      </c>
      <c r="AA352" s="1">
        <v>37.090240000000001</v>
      </c>
      <c r="AB352" s="1">
        <v>-95.712900000000005</v>
      </c>
    </row>
    <row r="353" spans="1:28">
      <c r="A353" s="1">
        <v>352</v>
      </c>
      <c r="B353" s="1" t="s">
        <v>536</v>
      </c>
      <c r="C353" s="1">
        <v>21100000</v>
      </c>
      <c r="D353" s="2">
        <v>4530000000</v>
      </c>
      <c r="E353" s="1" t="s">
        <v>49</v>
      </c>
      <c r="F353" s="1" t="s">
        <v>536</v>
      </c>
      <c r="G353" s="1">
        <v>2325</v>
      </c>
      <c r="H353" s="1" t="s">
        <v>243</v>
      </c>
      <c r="I353" s="1" t="s">
        <v>244</v>
      </c>
      <c r="J353" s="1" t="s">
        <v>41</v>
      </c>
      <c r="K353" s="1">
        <v>1583</v>
      </c>
      <c r="L353" s="1">
        <v>8</v>
      </c>
      <c r="M353" s="1">
        <v>94</v>
      </c>
      <c r="N353" s="1">
        <v>26974000</v>
      </c>
      <c r="O353" s="1">
        <v>6700</v>
      </c>
      <c r="P353" s="1">
        <v>107900</v>
      </c>
      <c r="Q353" s="1">
        <v>80900</v>
      </c>
      <c r="R353" s="1">
        <v>1300000</v>
      </c>
      <c r="S353" s="1">
        <v>100000</v>
      </c>
      <c r="T353" s="1">
        <v>2016</v>
      </c>
      <c r="U353" s="1" t="s">
        <v>70</v>
      </c>
      <c r="V353" s="1">
        <v>4</v>
      </c>
      <c r="W353" s="1">
        <v>36.299999999999997</v>
      </c>
      <c r="X353" s="1">
        <v>270000000</v>
      </c>
      <c r="Y353" s="1">
        <v>4.6900000000000004</v>
      </c>
      <c r="Z353" s="1">
        <v>152000000</v>
      </c>
      <c r="AA353" s="1">
        <v>-0.78927999999999998</v>
      </c>
      <c r="AB353" s="1">
        <v>113.9213</v>
      </c>
    </row>
    <row r="354" spans="1:28">
      <c r="A354" s="1">
        <v>353</v>
      </c>
      <c r="B354" s="1" t="s">
        <v>537</v>
      </c>
      <c r="C354" s="1">
        <v>21000000</v>
      </c>
      <c r="D354" s="2">
        <v>4380000000</v>
      </c>
      <c r="E354" s="1" t="s">
        <v>41</v>
      </c>
      <c r="F354" s="1" t="s">
        <v>537</v>
      </c>
      <c r="G354" s="1">
        <v>403</v>
      </c>
      <c r="H354" s="1" t="s">
        <v>36</v>
      </c>
      <c r="I354" s="1" t="s">
        <v>37</v>
      </c>
      <c r="J354" s="1" t="s">
        <v>41</v>
      </c>
      <c r="K354" s="1">
        <v>1671</v>
      </c>
      <c r="L354" s="1">
        <v>100</v>
      </c>
      <c r="M354" s="1">
        <v>95</v>
      </c>
      <c r="N354" s="1">
        <v>2476000</v>
      </c>
      <c r="O354" s="1">
        <v>619</v>
      </c>
      <c r="P354" s="1">
        <v>9900</v>
      </c>
      <c r="Q354" s="1">
        <v>7400</v>
      </c>
      <c r="R354" s="1">
        <v>118900</v>
      </c>
      <c r="S354" s="1" t="s">
        <v>39</v>
      </c>
      <c r="T354" s="1">
        <v>2006</v>
      </c>
      <c r="U354" s="1" t="s">
        <v>80</v>
      </c>
      <c r="V354" s="1">
        <v>21</v>
      </c>
      <c r="W354" s="1">
        <v>88.2</v>
      </c>
      <c r="X354" s="1">
        <v>328000000</v>
      </c>
      <c r="Y354" s="1">
        <v>14.7</v>
      </c>
      <c r="Z354" s="1">
        <v>271000000</v>
      </c>
      <c r="AA354" s="1">
        <v>37.090240000000001</v>
      </c>
      <c r="AB354" s="1">
        <v>-95.712900000000005</v>
      </c>
    </row>
    <row r="355" spans="1:28">
      <c r="A355" s="1">
        <v>354</v>
      </c>
      <c r="B355" s="1" t="s">
        <v>538</v>
      </c>
      <c r="C355" s="1">
        <v>21000000</v>
      </c>
      <c r="D355" s="2">
        <v>7760000000</v>
      </c>
      <c r="E355" s="1" t="s">
        <v>41</v>
      </c>
      <c r="F355" s="1" t="s">
        <v>538</v>
      </c>
      <c r="G355" s="1">
        <v>2883</v>
      </c>
      <c r="H355" s="1" t="s">
        <v>90</v>
      </c>
      <c r="I355" s="1" t="s">
        <v>91</v>
      </c>
      <c r="J355" s="1" t="s">
        <v>41</v>
      </c>
      <c r="K355" s="1">
        <v>695</v>
      </c>
      <c r="L355" s="1">
        <v>16</v>
      </c>
      <c r="M355" s="1">
        <v>94</v>
      </c>
      <c r="N355" s="2">
        <v>118000000</v>
      </c>
      <c r="O355" s="1">
        <v>29600</v>
      </c>
      <c r="P355" s="1">
        <v>473600</v>
      </c>
      <c r="Q355" s="1">
        <v>355200</v>
      </c>
      <c r="R355" s="1">
        <v>5700000</v>
      </c>
      <c r="S355" s="1">
        <v>400000</v>
      </c>
      <c r="T355" s="1">
        <v>2015</v>
      </c>
      <c r="U355" s="1" t="s">
        <v>73</v>
      </c>
      <c r="V355" s="1">
        <v>26</v>
      </c>
      <c r="W355" s="1">
        <v>51.3</v>
      </c>
      <c r="X355" s="1">
        <v>213000000</v>
      </c>
      <c r="Y355" s="1">
        <v>12.08</v>
      </c>
      <c r="Z355" s="1">
        <v>183000000</v>
      </c>
      <c r="AA355" s="1">
        <v>-14.234999999999999</v>
      </c>
      <c r="AB355" s="1">
        <v>-51.9253</v>
      </c>
    </row>
    <row r="356" spans="1:28">
      <c r="A356" s="1">
        <v>355</v>
      </c>
      <c r="B356" s="1" t="s">
        <v>539</v>
      </c>
      <c r="C356" s="1">
        <v>21000000</v>
      </c>
      <c r="D356" s="2">
        <v>10600000000</v>
      </c>
      <c r="E356" s="1" t="s">
        <v>41</v>
      </c>
      <c r="F356" s="1" t="s">
        <v>539</v>
      </c>
      <c r="G356" s="1">
        <v>420</v>
      </c>
      <c r="H356" s="1" t="s">
        <v>36</v>
      </c>
      <c r="I356" s="1" t="s">
        <v>37</v>
      </c>
      <c r="J356" s="1" t="s">
        <v>41</v>
      </c>
      <c r="K356" s="1">
        <v>398</v>
      </c>
      <c r="L356" s="1">
        <v>100</v>
      </c>
      <c r="M356" s="1">
        <v>95</v>
      </c>
      <c r="N356" s="1">
        <v>80062000</v>
      </c>
      <c r="O356" s="1">
        <v>20000</v>
      </c>
      <c r="P356" s="1">
        <v>320200</v>
      </c>
      <c r="Q356" s="1">
        <v>240200</v>
      </c>
      <c r="R356" s="1">
        <v>3800000</v>
      </c>
      <c r="S356" s="1">
        <v>100000</v>
      </c>
      <c r="T356" s="1">
        <v>2013</v>
      </c>
      <c r="U356" s="1" t="s">
        <v>32</v>
      </c>
      <c r="V356" s="1">
        <v>25</v>
      </c>
      <c r="W356" s="1">
        <v>88.2</v>
      </c>
      <c r="X356" s="1">
        <v>328000000</v>
      </c>
      <c r="Y356" s="1">
        <v>14.7</v>
      </c>
      <c r="Z356" s="1">
        <v>271000000</v>
      </c>
      <c r="AA356" s="1">
        <v>37.090240000000001</v>
      </c>
      <c r="AB356" s="1">
        <v>-95.712900000000005</v>
      </c>
    </row>
    <row r="357" spans="1:28">
      <c r="A357" s="1">
        <v>356</v>
      </c>
      <c r="B357" s="1" t="s">
        <v>540</v>
      </c>
      <c r="C357" s="1">
        <v>21000000</v>
      </c>
      <c r="D357" s="2">
        <v>9790000000</v>
      </c>
      <c r="E357" s="1" t="s">
        <v>39</v>
      </c>
      <c r="F357" s="1" t="s">
        <v>540</v>
      </c>
      <c r="G357" s="1">
        <v>498</v>
      </c>
      <c r="H357" s="1" t="s">
        <v>36</v>
      </c>
      <c r="I357" s="1" t="s">
        <v>37</v>
      </c>
      <c r="J357" s="1" t="s">
        <v>41</v>
      </c>
      <c r="K357" s="1">
        <v>464</v>
      </c>
      <c r="L357" s="1">
        <v>100</v>
      </c>
      <c r="M357" s="1">
        <v>95</v>
      </c>
      <c r="N357" s="2">
        <v>133000000</v>
      </c>
      <c r="O357" s="1">
        <v>33300</v>
      </c>
      <c r="P357" s="1">
        <v>533400</v>
      </c>
      <c r="Q357" s="1">
        <v>400100</v>
      </c>
      <c r="R357" s="1">
        <v>6400000</v>
      </c>
      <c r="S357" s="1">
        <v>300000</v>
      </c>
      <c r="T357" s="1">
        <v>2018</v>
      </c>
      <c r="U357" s="1" t="s">
        <v>115</v>
      </c>
      <c r="V357" s="1">
        <v>9</v>
      </c>
      <c r="W357" s="1">
        <v>88.2</v>
      </c>
      <c r="X357" s="1">
        <v>328000000</v>
      </c>
      <c r="Y357" s="1">
        <v>14.7</v>
      </c>
      <c r="Z357" s="1">
        <v>271000000</v>
      </c>
      <c r="AA357" s="1">
        <v>37.090240000000001</v>
      </c>
      <c r="AB357" s="1">
        <v>-95.712900000000005</v>
      </c>
    </row>
    <row r="358" spans="1:28">
      <c r="A358" s="1">
        <v>357</v>
      </c>
      <c r="B358" s="1" t="s">
        <v>541</v>
      </c>
      <c r="C358" s="1">
        <v>20900000</v>
      </c>
      <c r="D358" s="2">
        <v>1690000000</v>
      </c>
      <c r="E358" s="1" t="s">
        <v>44</v>
      </c>
      <c r="F358" s="1" t="s">
        <v>541</v>
      </c>
      <c r="G358" s="1">
        <v>896</v>
      </c>
      <c r="H358" s="1" t="s">
        <v>30</v>
      </c>
      <c r="I358" s="1" t="s">
        <v>31</v>
      </c>
      <c r="J358" s="1" t="s">
        <v>44</v>
      </c>
      <c r="K358" s="1">
        <v>6082</v>
      </c>
      <c r="L358" s="1">
        <v>69</v>
      </c>
      <c r="M358" s="1">
        <v>20</v>
      </c>
      <c r="N358" s="1">
        <v>28588000</v>
      </c>
      <c r="O358" s="1">
        <v>7100</v>
      </c>
      <c r="P358" s="1">
        <v>114400</v>
      </c>
      <c r="Q358" s="1">
        <v>85800</v>
      </c>
      <c r="R358" s="1">
        <v>1400000</v>
      </c>
      <c r="S358" s="1">
        <v>100000</v>
      </c>
      <c r="T358" s="1">
        <v>2013</v>
      </c>
      <c r="U358" s="1" t="s">
        <v>66</v>
      </c>
      <c r="V358" s="1">
        <v>6</v>
      </c>
      <c r="W358" s="1">
        <v>28.1</v>
      </c>
      <c r="X358" s="1">
        <v>1370000000</v>
      </c>
      <c r="Y358" s="1">
        <v>5.36</v>
      </c>
      <c r="Z358" s="1">
        <v>471000000</v>
      </c>
      <c r="AA358" s="1">
        <v>20.593679999999999</v>
      </c>
      <c r="AB358" s="1">
        <v>78.962879999999998</v>
      </c>
    </row>
    <row r="359" spans="1:28">
      <c r="A359" s="1">
        <v>358</v>
      </c>
      <c r="B359" s="1" t="s">
        <v>542</v>
      </c>
      <c r="C359" s="1">
        <v>20900000</v>
      </c>
      <c r="D359" s="2">
        <v>3830000000</v>
      </c>
      <c r="E359" s="1" t="s">
        <v>41</v>
      </c>
      <c r="F359" s="1" t="s">
        <v>542</v>
      </c>
      <c r="G359" s="1">
        <v>6262</v>
      </c>
      <c r="H359" s="1" t="s">
        <v>90</v>
      </c>
      <c r="I359" s="1" t="s">
        <v>91</v>
      </c>
      <c r="J359" s="1" t="s">
        <v>41</v>
      </c>
      <c r="K359" s="1">
        <v>2033</v>
      </c>
      <c r="L359" s="1">
        <v>17</v>
      </c>
      <c r="M359" s="1">
        <v>96</v>
      </c>
      <c r="N359" s="1">
        <v>52330000</v>
      </c>
      <c r="O359" s="1">
        <v>13100</v>
      </c>
      <c r="P359" s="1">
        <v>209300</v>
      </c>
      <c r="Q359" s="1">
        <v>157000</v>
      </c>
      <c r="R359" s="1">
        <v>2500000</v>
      </c>
      <c r="S359" s="1">
        <v>100000</v>
      </c>
      <c r="T359" s="1">
        <v>2013</v>
      </c>
      <c r="U359" s="1" t="s">
        <v>45</v>
      </c>
      <c r="V359" s="1">
        <v>26</v>
      </c>
      <c r="W359" s="1">
        <v>51.3</v>
      </c>
      <c r="X359" s="1">
        <v>213000000</v>
      </c>
      <c r="Y359" s="1">
        <v>12.08</v>
      </c>
      <c r="Z359" s="1">
        <v>183000000</v>
      </c>
      <c r="AA359" s="1">
        <v>-14.234999999999999</v>
      </c>
      <c r="AB359" s="1">
        <v>-51.9253</v>
      </c>
    </row>
    <row r="360" spans="1:28">
      <c r="A360" s="1">
        <v>359</v>
      </c>
      <c r="B360" s="1" t="s">
        <v>543</v>
      </c>
      <c r="C360" s="1">
        <v>20900000</v>
      </c>
      <c r="D360" s="2">
        <v>4930000000</v>
      </c>
      <c r="E360" s="1" t="s">
        <v>445</v>
      </c>
      <c r="F360" s="1" t="s">
        <v>543</v>
      </c>
      <c r="G360" s="1">
        <v>982</v>
      </c>
      <c r="H360" s="1" t="s">
        <v>36</v>
      </c>
      <c r="I360" s="1" t="s">
        <v>37</v>
      </c>
      <c r="J360" s="1" t="s">
        <v>446</v>
      </c>
      <c r="K360" s="1">
        <v>1396</v>
      </c>
      <c r="L360" s="1">
        <v>100</v>
      </c>
      <c r="M360" s="1">
        <v>2</v>
      </c>
      <c r="N360" s="1">
        <v>2989000</v>
      </c>
      <c r="O360" s="1">
        <v>0</v>
      </c>
      <c r="P360" s="1">
        <v>0</v>
      </c>
      <c r="Q360" s="1">
        <v>0</v>
      </c>
      <c r="R360" s="1">
        <v>0</v>
      </c>
      <c r="S360" s="1">
        <v>100000</v>
      </c>
      <c r="T360" s="1">
        <v>2014</v>
      </c>
      <c r="U360" s="1" t="s">
        <v>45</v>
      </c>
      <c r="V360" s="1">
        <v>8</v>
      </c>
      <c r="W360" s="1">
        <v>88.2</v>
      </c>
      <c r="X360" s="1">
        <v>328000000</v>
      </c>
      <c r="Y360" s="1">
        <v>14.7</v>
      </c>
      <c r="Z360" s="1">
        <v>271000000</v>
      </c>
      <c r="AA360" s="1">
        <v>37.090240000000001</v>
      </c>
      <c r="AB360" s="1">
        <v>-95.712900000000005</v>
      </c>
    </row>
    <row r="361" spans="1:28">
      <c r="A361" s="1">
        <v>360</v>
      </c>
      <c r="B361" s="1" t="s">
        <v>544</v>
      </c>
      <c r="C361" s="1">
        <v>20900000</v>
      </c>
      <c r="D361" s="2">
        <v>11100000000</v>
      </c>
      <c r="E361" s="1" t="s">
        <v>49</v>
      </c>
      <c r="F361" s="1" t="s">
        <v>544</v>
      </c>
      <c r="G361" s="1">
        <v>9850</v>
      </c>
      <c r="H361" s="1" t="s">
        <v>36</v>
      </c>
      <c r="I361" s="1" t="s">
        <v>37</v>
      </c>
      <c r="J361" s="1" t="s">
        <v>60</v>
      </c>
      <c r="K361" s="1">
        <v>372</v>
      </c>
      <c r="L361" s="1">
        <v>100</v>
      </c>
      <c r="M361" s="1">
        <v>17</v>
      </c>
      <c r="N361" s="2">
        <v>384000000</v>
      </c>
      <c r="O361" s="1">
        <v>95900</v>
      </c>
      <c r="P361" s="1">
        <v>1500000</v>
      </c>
      <c r="Q361" s="1">
        <v>1200000</v>
      </c>
      <c r="R361" s="1">
        <v>18400000</v>
      </c>
      <c r="S361" s="1">
        <v>600000</v>
      </c>
      <c r="T361" s="1">
        <v>2020</v>
      </c>
      <c r="U361" s="1" t="s">
        <v>73</v>
      </c>
      <c r="V361" s="1">
        <v>18</v>
      </c>
      <c r="W361" s="1">
        <v>88.2</v>
      </c>
      <c r="X361" s="1">
        <v>328000000</v>
      </c>
      <c r="Y361" s="1">
        <v>14.7</v>
      </c>
      <c r="Z361" s="1">
        <v>271000000</v>
      </c>
      <c r="AA361" s="1">
        <v>37.090240000000001</v>
      </c>
      <c r="AB361" s="1">
        <v>-95.712900000000005</v>
      </c>
    </row>
    <row r="362" spans="1:28">
      <c r="A362" s="1">
        <v>361</v>
      </c>
      <c r="B362" s="1" t="s">
        <v>545</v>
      </c>
      <c r="C362" s="1">
        <v>20900000</v>
      </c>
      <c r="D362" s="1">
        <v>0</v>
      </c>
      <c r="E362" s="1" t="s">
        <v>39</v>
      </c>
      <c r="F362" s="1" t="s">
        <v>545</v>
      </c>
      <c r="G362" s="1">
        <v>0</v>
      </c>
      <c r="H362" s="1" t="s">
        <v>546</v>
      </c>
      <c r="I362" s="1" t="s">
        <v>547</v>
      </c>
      <c r="J362" s="1" t="s">
        <v>38</v>
      </c>
      <c r="K362" s="1">
        <v>4057944</v>
      </c>
      <c r="L362" s="1" t="s">
        <v>39</v>
      </c>
      <c r="M362" s="1">
        <v>24</v>
      </c>
      <c r="N362" s="1" t="s">
        <v>39</v>
      </c>
      <c r="O362" s="1">
        <v>0</v>
      </c>
      <c r="P362" s="1">
        <v>0</v>
      </c>
      <c r="Q362" s="1">
        <v>0</v>
      </c>
      <c r="R362" s="1">
        <v>0</v>
      </c>
      <c r="S362" s="1">
        <v>300000</v>
      </c>
      <c r="T362" s="1">
        <v>2013</v>
      </c>
      <c r="U362" s="1" t="s">
        <v>66</v>
      </c>
      <c r="V362" s="1">
        <v>20</v>
      </c>
      <c r="W362" s="1">
        <v>67</v>
      </c>
      <c r="X362" s="1">
        <v>10285453</v>
      </c>
      <c r="Y362" s="1">
        <v>6.48</v>
      </c>
      <c r="Z362" s="1">
        <v>9021165</v>
      </c>
      <c r="AA362" s="1">
        <v>60.128160000000001</v>
      </c>
      <c r="AB362" s="1">
        <v>18.6435</v>
      </c>
    </row>
    <row r="363" spans="1:28">
      <c r="A363" s="1">
        <v>362</v>
      </c>
      <c r="B363" s="1" t="s">
        <v>548</v>
      </c>
      <c r="C363" s="1">
        <v>20900000</v>
      </c>
      <c r="D363" s="2">
        <v>17300000000</v>
      </c>
      <c r="E363" s="1" t="s">
        <v>29</v>
      </c>
      <c r="F363" s="1" t="s">
        <v>549</v>
      </c>
      <c r="G363" s="1">
        <v>6</v>
      </c>
      <c r="H363" s="1" t="s">
        <v>36</v>
      </c>
      <c r="I363" s="1" t="s">
        <v>37</v>
      </c>
      <c r="J363" s="1" t="s">
        <v>29</v>
      </c>
      <c r="K363" s="1">
        <v>2595710</v>
      </c>
      <c r="L363" s="1">
        <v>5417</v>
      </c>
      <c r="M363" s="1">
        <v>4067</v>
      </c>
      <c r="N363" s="1">
        <v>99</v>
      </c>
      <c r="O363" s="1">
        <v>0.02</v>
      </c>
      <c r="P363" s="1">
        <v>0.4</v>
      </c>
      <c r="Q363" s="1">
        <v>0.3</v>
      </c>
      <c r="R363" s="1">
        <v>5</v>
      </c>
      <c r="S363" s="1" t="s">
        <v>39</v>
      </c>
      <c r="T363" s="1">
        <v>2006</v>
      </c>
      <c r="U363" s="1" t="s">
        <v>80</v>
      </c>
      <c r="V363" s="1">
        <v>31</v>
      </c>
      <c r="W363" s="1">
        <v>88.2</v>
      </c>
      <c r="X363" s="1">
        <v>328000000</v>
      </c>
      <c r="Y363" s="1">
        <v>14.7</v>
      </c>
      <c r="Z363" s="1">
        <v>271000000</v>
      </c>
      <c r="AA363" s="1">
        <v>37.090240000000001</v>
      </c>
      <c r="AB363" s="1">
        <v>-95.712900000000005</v>
      </c>
    </row>
    <row r="364" spans="1:28">
      <c r="A364" s="1">
        <v>363</v>
      </c>
      <c r="B364" s="1" t="s">
        <v>550</v>
      </c>
      <c r="C364" s="1">
        <v>20800000</v>
      </c>
      <c r="D364" s="2">
        <v>1870000000</v>
      </c>
      <c r="E364" s="1" t="s">
        <v>154</v>
      </c>
      <c r="F364" s="1" t="s">
        <v>550</v>
      </c>
      <c r="G364" s="1">
        <v>288</v>
      </c>
      <c r="H364" s="1" t="s">
        <v>90</v>
      </c>
      <c r="I364" s="1" t="s">
        <v>91</v>
      </c>
      <c r="J364" s="1" t="s">
        <v>154</v>
      </c>
      <c r="K364" s="1">
        <v>5407</v>
      </c>
      <c r="L364" s="1">
        <v>18</v>
      </c>
      <c r="M364" s="1">
        <v>18</v>
      </c>
      <c r="N364" s="1">
        <v>23897000</v>
      </c>
      <c r="O364" s="1">
        <v>6000</v>
      </c>
      <c r="P364" s="1">
        <v>95600</v>
      </c>
      <c r="Q364" s="1">
        <v>71700</v>
      </c>
      <c r="R364" s="1">
        <v>1100000</v>
      </c>
      <c r="S364" s="1" t="s">
        <v>39</v>
      </c>
      <c r="T364" s="1">
        <v>2011</v>
      </c>
      <c r="U364" s="1" t="s">
        <v>55</v>
      </c>
      <c r="V364" s="1">
        <v>8</v>
      </c>
      <c r="W364" s="1">
        <v>51.3</v>
      </c>
      <c r="X364" s="1">
        <v>213000000</v>
      </c>
      <c r="Y364" s="1">
        <v>12.08</v>
      </c>
      <c r="Z364" s="1">
        <v>183000000</v>
      </c>
      <c r="AA364" s="1">
        <v>-14.234999999999999</v>
      </c>
      <c r="AB364" s="1">
        <v>-51.9253</v>
      </c>
    </row>
    <row r="365" spans="1:28">
      <c r="A365" s="1">
        <v>364</v>
      </c>
      <c r="B365" s="1" t="s">
        <v>551</v>
      </c>
      <c r="C365" s="1">
        <v>20800000</v>
      </c>
      <c r="D365" s="2">
        <v>2380000000</v>
      </c>
      <c r="E365" s="1" t="s">
        <v>44</v>
      </c>
      <c r="F365" s="1" t="s">
        <v>551</v>
      </c>
      <c r="G365" s="1">
        <v>193</v>
      </c>
      <c r="H365" s="1" t="s">
        <v>466</v>
      </c>
      <c r="I365" s="1" t="s">
        <v>467</v>
      </c>
      <c r="J365" s="1" t="s">
        <v>44</v>
      </c>
      <c r="K365" s="1">
        <v>3914</v>
      </c>
      <c r="L365" s="1">
        <v>2</v>
      </c>
      <c r="M365" s="1">
        <v>21</v>
      </c>
      <c r="N365" s="1">
        <v>29269000</v>
      </c>
      <c r="O365" s="1">
        <v>7300</v>
      </c>
      <c r="P365" s="1">
        <v>117100</v>
      </c>
      <c r="Q365" s="1">
        <v>87800</v>
      </c>
      <c r="R365" s="1">
        <v>1400000</v>
      </c>
      <c r="S365" s="1">
        <v>100000</v>
      </c>
      <c r="T365" s="1">
        <v>2013</v>
      </c>
      <c r="U365" s="1" t="s">
        <v>80</v>
      </c>
      <c r="V365" s="1">
        <v>9</v>
      </c>
      <c r="W365" s="1">
        <v>70.2</v>
      </c>
      <c r="X365" s="1">
        <v>83132799</v>
      </c>
      <c r="Y365" s="1">
        <v>3.04</v>
      </c>
      <c r="Z365" s="1">
        <v>64324835</v>
      </c>
      <c r="AA365" s="1">
        <v>51.165689999999998</v>
      </c>
      <c r="AB365" s="1">
        <v>10.45153</v>
      </c>
    </row>
    <row r="366" spans="1:28">
      <c r="A366" s="1">
        <v>365</v>
      </c>
      <c r="B366" s="1" t="s">
        <v>552</v>
      </c>
      <c r="C366" s="1">
        <v>20700000</v>
      </c>
      <c r="D366" s="2">
        <v>18000000000</v>
      </c>
      <c r="E366" s="1" t="s">
        <v>41</v>
      </c>
      <c r="F366" s="1" t="s">
        <v>552</v>
      </c>
      <c r="G366" s="1">
        <v>619</v>
      </c>
      <c r="H366" s="1" t="s">
        <v>36</v>
      </c>
      <c r="I366" s="1" t="s">
        <v>37</v>
      </c>
      <c r="J366" s="1" t="s">
        <v>41</v>
      </c>
      <c r="K366" s="1">
        <v>146</v>
      </c>
      <c r="L366" s="1">
        <v>101</v>
      </c>
      <c r="M366" s="1">
        <v>96</v>
      </c>
      <c r="N366" s="2">
        <v>875000000</v>
      </c>
      <c r="O366" s="1">
        <v>218700</v>
      </c>
      <c r="P366" s="1">
        <v>3500000</v>
      </c>
      <c r="Q366" s="1">
        <v>2600000</v>
      </c>
      <c r="R366" s="1">
        <v>42000000</v>
      </c>
      <c r="S366" s="1">
        <v>1000000</v>
      </c>
      <c r="T366" s="1">
        <v>2020</v>
      </c>
      <c r="U366" s="1" t="s">
        <v>45</v>
      </c>
      <c r="V366" s="1">
        <v>26</v>
      </c>
      <c r="W366" s="1">
        <v>88.2</v>
      </c>
      <c r="X366" s="1">
        <v>328000000</v>
      </c>
      <c r="Y366" s="1">
        <v>14.7</v>
      </c>
      <c r="Z366" s="1">
        <v>271000000</v>
      </c>
      <c r="AA366" s="1">
        <v>37.090240000000001</v>
      </c>
      <c r="AB366" s="1">
        <v>-95.712900000000005</v>
      </c>
    </row>
    <row r="367" spans="1:28">
      <c r="A367" s="1">
        <v>366</v>
      </c>
      <c r="B367" s="1" t="s">
        <v>553</v>
      </c>
      <c r="C367" s="1">
        <v>20700000</v>
      </c>
      <c r="D367" s="2">
        <v>5090000000</v>
      </c>
      <c r="E367" s="1" t="s">
        <v>76</v>
      </c>
      <c r="F367" s="1" t="s">
        <v>553</v>
      </c>
      <c r="G367" s="1">
        <v>5062</v>
      </c>
      <c r="H367" s="1" t="s">
        <v>36</v>
      </c>
      <c r="I367" s="1" t="s">
        <v>37</v>
      </c>
      <c r="J367" s="1" t="s">
        <v>167</v>
      </c>
      <c r="K367" s="1">
        <v>1334</v>
      </c>
      <c r="L367" s="1">
        <v>103</v>
      </c>
      <c r="M367" s="1">
        <v>11</v>
      </c>
      <c r="N367" s="1">
        <v>20012000</v>
      </c>
      <c r="O367" s="1">
        <v>5000</v>
      </c>
      <c r="P367" s="1">
        <v>80000</v>
      </c>
      <c r="Q367" s="1">
        <v>60000</v>
      </c>
      <c r="R367" s="1">
        <v>960600</v>
      </c>
      <c r="S367" s="1" t="s">
        <v>39</v>
      </c>
      <c r="T367" s="1">
        <v>2018</v>
      </c>
      <c r="U367" s="1" t="s">
        <v>61</v>
      </c>
      <c r="V367" s="1">
        <v>18</v>
      </c>
      <c r="W367" s="1">
        <v>88.2</v>
      </c>
      <c r="X367" s="1">
        <v>328000000</v>
      </c>
      <c r="Y367" s="1">
        <v>14.7</v>
      </c>
      <c r="Z367" s="1">
        <v>271000000</v>
      </c>
      <c r="AA367" s="1">
        <v>37.090240000000001</v>
      </c>
      <c r="AB367" s="1">
        <v>-95.712900000000005</v>
      </c>
    </row>
    <row r="368" spans="1:28">
      <c r="A368" s="1">
        <v>367</v>
      </c>
      <c r="B368" s="1" t="s">
        <v>554</v>
      </c>
      <c r="C368" s="1">
        <v>20700000</v>
      </c>
      <c r="D368" s="2">
        <v>5410000000</v>
      </c>
      <c r="E368" s="1" t="s">
        <v>41</v>
      </c>
      <c r="F368" s="1" t="s">
        <v>554</v>
      </c>
      <c r="G368" s="1">
        <v>6</v>
      </c>
      <c r="H368" s="1" t="s">
        <v>36</v>
      </c>
      <c r="I368" s="1" t="s">
        <v>37</v>
      </c>
      <c r="J368" s="1" t="s">
        <v>41</v>
      </c>
      <c r="K368" s="1">
        <v>3997461</v>
      </c>
      <c r="L368" s="1" t="s">
        <v>39</v>
      </c>
      <c r="M368" s="1">
        <v>4664</v>
      </c>
      <c r="N368" s="1">
        <v>125</v>
      </c>
      <c r="O368" s="1">
        <v>0.03</v>
      </c>
      <c r="P368" s="1">
        <v>0.5</v>
      </c>
      <c r="Q368" s="1">
        <v>0.38</v>
      </c>
      <c r="R368" s="1">
        <v>6</v>
      </c>
      <c r="S368" s="1">
        <v>10</v>
      </c>
      <c r="T368" s="1">
        <v>2013</v>
      </c>
      <c r="U368" s="1" t="s">
        <v>70</v>
      </c>
      <c r="V368" s="1">
        <v>5</v>
      </c>
      <c r="W368" s="1">
        <v>88.2</v>
      </c>
      <c r="X368" s="1">
        <v>328000000</v>
      </c>
      <c r="Y368" s="1">
        <v>14.7</v>
      </c>
      <c r="Z368" s="1">
        <v>271000000</v>
      </c>
      <c r="AA368" s="1">
        <v>37.090240000000001</v>
      </c>
      <c r="AB368" s="1">
        <v>-95.712900000000005</v>
      </c>
    </row>
    <row r="369" spans="1:28">
      <c r="A369" s="1">
        <v>368</v>
      </c>
      <c r="B369" s="1" t="s">
        <v>555</v>
      </c>
      <c r="C369" s="1">
        <v>20700000</v>
      </c>
      <c r="D369" s="2">
        <v>8660000000</v>
      </c>
      <c r="E369" s="1" t="s">
        <v>49</v>
      </c>
      <c r="F369" s="1" t="s">
        <v>555</v>
      </c>
      <c r="G369" s="1">
        <v>889</v>
      </c>
      <c r="H369" s="1" t="s">
        <v>58</v>
      </c>
      <c r="I369" s="1" t="s">
        <v>59</v>
      </c>
      <c r="J369" s="1" t="s">
        <v>60</v>
      </c>
      <c r="K369" s="1">
        <v>570</v>
      </c>
      <c r="L369" s="1">
        <v>3</v>
      </c>
      <c r="M369" s="1">
        <v>18</v>
      </c>
      <c r="N369" s="2">
        <v>552000000</v>
      </c>
      <c r="O369" s="1">
        <v>138100</v>
      </c>
      <c r="P369" s="1">
        <v>2200000</v>
      </c>
      <c r="Q369" s="1">
        <v>1700000</v>
      </c>
      <c r="R369" s="1">
        <v>26500000</v>
      </c>
      <c r="S369" s="1">
        <v>1600000</v>
      </c>
      <c r="T369" s="1">
        <v>2015</v>
      </c>
      <c r="U369" s="1" t="s">
        <v>105</v>
      </c>
      <c r="V369" s="1">
        <v>26</v>
      </c>
      <c r="W369" s="1">
        <v>81.900000000000006</v>
      </c>
      <c r="X369" s="1">
        <v>144000000</v>
      </c>
      <c r="Y369" s="1">
        <v>4.59</v>
      </c>
      <c r="Z369" s="1">
        <v>108000000</v>
      </c>
      <c r="AA369" s="1">
        <v>61.524009999999997</v>
      </c>
      <c r="AB369" s="1">
        <v>105.3188</v>
      </c>
    </row>
    <row r="370" spans="1:28">
      <c r="A370" s="1">
        <v>369</v>
      </c>
      <c r="B370" s="1" t="s">
        <v>556</v>
      </c>
      <c r="C370" s="1">
        <v>20700000</v>
      </c>
      <c r="D370" s="2">
        <v>12600000000</v>
      </c>
      <c r="E370" s="1" t="s">
        <v>65</v>
      </c>
      <c r="F370" s="1" t="s">
        <v>556</v>
      </c>
      <c r="G370" s="1">
        <v>47926</v>
      </c>
      <c r="H370" s="1" t="s">
        <v>36</v>
      </c>
      <c r="I370" s="1" t="s">
        <v>37</v>
      </c>
      <c r="J370" s="1" t="s">
        <v>65</v>
      </c>
      <c r="K370" s="1">
        <v>304</v>
      </c>
      <c r="L370" s="1">
        <v>103</v>
      </c>
      <c r="M370" s="1">
        <v>4</v>
      </c>
      <c r="N370" s="1">
        <v>73025000</v>
      </c>
      <c r="O370" s="1">
        <v>18300</v>
      </c>
      <c r="P370" s="1">
        <v>292100</v>
      </c>
      <c r="Q370" s="1">
        <v>219100</v>
      </c>
      <c r="R370" s="1">
        <v>3500000</v>
      </c>
      <c r="S370" s="1" t="s">
        <v>39</v>
      </c>
      <c r="T370" s="1">
        <v>2005</v>
      </c>
      <c r="U370" s="1" t="s">
        <v>115</v>
      </c>
      <c r="V370" s="1">
        <v>21</v>
      </c>
      <c r="W370" s="1">
        <v>88.2</v>
      </c>
      <c r="X370" s="1">
        <v>328000000</v>
      </c>
      <c r="Y370" s="1">
        <v>14.7</v>
      </c>
      <c r="Z370" s="1">
        <v>271000000</v>
      </c>
      <c r="AA370" s="1">
        <v>37.090240000000001</v>
      </c>
      <c r="AB370" s="1">
        <v>-95.712900000000005</v>
      </c>
    </row>
    <row r="371" spans="1:28">
      <c r="A371" s="1">
        <v>370</v>
      </c>
      <c r="B371" s="1" t="s">
        <v>557</v>
      </c>
      <c r="C371" s="1">
        <v>20600000</v>
      </c>
      <c r="D371" s="2">
        <v>4960000000</v>
      </c>
      <c r="E371" s="1" t="s">
        <v>41</v>
      </c>
      <c r="F371" s="1" t="s">
        <v>558</v>
      </c>
      <c r="G371" s="1">
        <v>15</v>
      </c>
      <c r="H371" s="1" t="s">
        <v>243</v>
      </c>
      <c r="I371" s="1" t="s">
        <v>244</v>
      </c>
      <c r="J371" s="1" t="s">
        <v>41</v>
      </c>
      <c r="K371" s="1">
        <v>3539124</v>
      </c>
      <c r="L371" s="1">
        <v>4044</v>
      </c>
      <c r="M371" s="1">
        <v>6217</v>
      </c>
      <c r="N371" s="1">
        <v>85</v>
      </c>
      <c r="O371" s="1">
        <v>0.02</v>
      </c>
      <c r="P371" s="1">
        <v>0.34</v>
      </c>
      <c r="Q371" s="1">
        <v>0.26</v>
      </c>
      <c r="R371" s="1">
        <v>4</v>
      </c>
      <c r="S371" s="1">
        <v>1</v>
      </c>
      <c r="T371" s="1">
        <v>2007</v>
      </c>
      <c r="U371" s="1" t="s">
        <v>80</v>
      </c>
      <c r="V371" s="1">
        <v>23</v>
      </c>
      <c r="W371" s="1">
        <v>36.299999999999997</v>
      </c>
      <c r="X371" s="1">
        <v>270000000</v>
      </c>
      <c r="Y371" s="1">
        <v>4.6900000000000004</v>
      </c>
      <c r="Z371" s="1">
        <v>152000000</v>
      </c>
      <c r="AA371" s="1">
        <v>-0.78927999999999998</v>
      </c>
      <c r="AB371" s="1">
        <v>113.9213</v>
      </c>
    </row>
    <row r="372" spans="1:28">
      <c r="A372" s="1">
        <v>371</v>
      </c>
      <c r="B372" s="1" t="s">
        <v>559</v>
      </c>
      <c r="C372" s="1">
        <v>20600000</v>
      </c>
      <c r="D372" s="2">
        <v>7660000000</v>
      </c>
      <c r="E372" s="1" t="s">
        <v>154</v>
      </c>
      <c r="F372" s="1" t="s">
        <v>559</v>
      </c>
      <c r="G372" s="1">
        <v>83</v>
      </c>
      <c r="H372" s="1" t="s">
        <v>102</v>
      </c>
      <c r="I372" s="1" t="s">
        <v>103</v>
      </c>
      <c r="J372" s="1" t="s">
        <v>41</v>
      </c>
      <c r="K372" s="1">
        <v>711</v>
      </c>
      <c r="L372" s="1">
        <v>8</v>
      </c>
      <c r="M372" s="1">
        <v>98</v>
      </c>
      <c r="N372" s="2">
        <v>193000000</v>
      </c>
      <c r="O372" s="1">
        <v>48300</v>
      </c>
      <c r="P372" s="1">
        <v>772700</v>
      </c>
      <c r="Q372" s="1">
        <v>579500</v>
      </c>
      <c r="R372" s="1">
        <v>9300000</v>
      </c>
      <c r="S372" s="1">
        <v>200000</v>
      </c>
      <c r="T372" s="1">
        <v>2017</v>
      </c>
      <c r="U372" s="1" t="s">
        <v>61</v>
      </c>
      <c r="V372" s="1">
        <v>15</v>
      </c>
      <c r="W372" s="1">
        <v>90</v>
      </c>
      <c r="X372" s="1">
        <v>44938712</v>
      </c>
      <c r="Y372" s="1">
        <v>9.7899999999999991</v>
      </c>
      <c r="Z372" s="1">
        <v>41339571</v>
      </c>
      <c r="AA372" s="1">
        <v>-38.4161</v>
      </c>
      <c r="AB372" s="1">
        <v>-63.616700000000002</v>
      </c>
    </row>
    <row r="373" spans="1:28">
      <c r="A373" s="1">
        <v>372</v>
      </c>
      <c r="B373" s="1" t="s">
        <v>560</v>
      </c>
      <c r="C373" s="1">
        <v>20600000</v>
      </c>
      <c r="D373" s="2">
        <v>10300000000</v>
      </c>
      <c r="E373" s="1" t="s">
        <v>29</v>
      </c>
      <c r="F373" s="1" t="s">
        <v>560</v>
      </c>
      <c r="G373" s="1">
        <v>156</v>
      </c>
      <c r="H373" s="1" t="s">
        <v>546</v>
      </c>
      <c r="I373" s="1" t="s">
        <v>547</v>
      </c>
      <c r="J373" s="1" t="s">
        <v>29</v>
      </c>
      <c r="K373" s="1">
        <v>421</v>
      </c>
      <c r="L373" s="1">
        <v>1</v>
      </c>
      <c r="M373" s="1">
        <v>92</v>
      </c>
      <c r="N373" s="1">
        <v>81236000</v>
      </c>
      <c r="O373" s="1">
        <v>20300</v>
      </c>
      <c r="P373" s="1">
        <v>324900</v>
      </c>
      <c r="Q373" s="1">
        <v>243700</v>
      </c>
      <c r="R373" s="1">
        <v>3900000</v>
      </c>
      <c r="S373" s="1" t="s">
        <v>39</v>
      </c>
      <c r="T373" s="1">
        <v>2009</v>
      </c>
      <c r="U373" s="1" t="s">
        <v>105</v>
      </c>
      <c r="V373" s="1">
        <v>28</v>
      </c>
      <c r="W373" s="1">
        <v>67</v>
      </c>
      <c r="X373" s="1">
        <v>10285453</v>
      </c>
      <c r="Y373" s="1">
        <v>6.48</v>
      </c>
      <c r="Z373" s="1">
        <v>9021165</v>
      </c>
      <c r="AA373" s="1">
        <v>60.128160000000001</v>
      </c>
      <c r="AB373" s="1">
        <v>18.6435</v>
      </c>
    </row>
    <row r="374" spans="1:28">
      <c r="A374" s="1">
        <v>373</v>
      </c>
      <c r="B374" s="1" t="s">
        <v>561</v>
      </c>
      <c r="C374" s="1">
        <v>20500000</v>
      </c>
      <c r="D374" s="2">
        <v>15000000000</v>
      </c>
      <c r="E374" s="1" t="s">
        <v>41</v>
      </c>
      <c r="F374" s="1" t="s">
        <v>561</v>
      </c>
      <c r="G374" s="1">
        <v>33229</v>
      </c>
      <c r="H374" s="1" t="s">
        <v>68</v>
      </c>
      <c r="I374" s="1" t="s">
        <v>69</v>
      </c>
      <c r="J374" s="1" t="s">
        <v>41</v>
      </c>
      <c r="K374" s="1">
        <v>220</v>
      </c>
      <c r="L374" s="1">
        <v>7</v>
      </c>
      <c r="M374" s="1">
        <v>99</v>
      </c>
      <c r="N374" s="2">
        <v>159000000</v>
      </c>
      <c r="O374" s="1">
        <v>39600</v>
      </c>
      <c r="P374" s="1">
        <v>634200</v>
      </c>
      <c r="Q374" s="1">
        <v>475600</v>
      </c>
      <c r="R374" s="1">
        <v>7600000</v>
      </c>
      <c r="S374" s="1">
        <v>100000</v>
      </c>
      <c r="T374" s="1">
        <v>2006</v>
      </c>
      <c r="U374" s="1" t="s">
        <v>32</v>
      </c>
      <c r="V374" s="1">
        <v>9</v>
      </c>
      <c r="W374" s="1">
        <v>94.3</v>
      </c>
      <c r="X374" s="1">
        <v>51709098</v>
      </c>
      <c r="Y374" s="1">
        <v>4.1500000000000004</v>
      </c>
      <c r="Z374" s="1">
        <v>42106719</v>
      </c>
      <c r="AA374" s="1">
        <v>35.907760000000003</v>
      </c>
      <c r="AB374" s="1">
        <v>127.76690000000001</v>
      </c>
    </row>
    <row r="375" spans="1:28">
      <c r="A375" s="1">
        <v>374</v>
      </c>
      <c r="B375" s="1" t="s">
        <v>562</v>
      </c>
      <c r="C375" s="1">
        <v>20500000</v>
      </c>
      <c r="D375" s="2">
        <v>8770000000</v>
      </c>
      <c r="E375" s="1" t="s">
        <v>52</v>
      </c>
      <c r="F375" s="1" t="s">
        <v>562</v>
      </c>
      <c r="G375" s="1">
        <v>1323</v>
      </c>
      <c r="H375" s="1" t="s">
        <v>349</v>
      </c>
      <c r="I375" s="1" t="s">
        <v>350</v>
      </c>
      <c r="J375" s="1" t="s">
        <v>38</v>
      </c>
      <c r="K375" s="1">
        <v>565</v>
      </c>
      <c r="L375" s="1">
        <v>3</v>
      </c>
      <c r="M375" s="1">
        <v>25</v>
      </c>
      <c r="N375" s="1">
        <v>26082000</v>
      </c>
      <c r="O375" s="1">
        <v>6500</v>
      </c>
      <c r="P375" s="1">
        <v>104300</v>
      </c>
      <c r="Q375" s="1">
        <v>78200</v>
      </c>
      <c r="R375" s="1">
        <v>1300000</v>
      </c>
      <c r="S375" s="1" t="s">
        <v>39</v>
      </c>
      <c r="T375" s="1">
        <v>2015</v>
      </c>
      <c r="U375" s="1" t="s">
        <v>61</v>
      </c>
      <c r="V375" s="1">
        <v>4</v>
      </c>
      <c r="W375" s="1">
        <v>113.1</v>
      </c>
      <c r="X375" s="1">
        <v>25766605</v>
      </c>
      <c r="Y375" s="1">
        <v>5.27</v>
      </c>
      <c r="Z375" s="1">
        <v>21844756</v>
      </c>
      <c r="AA375" s="1">
        <v>-25.2744</v>
      </c>
      <c r="AB375" s="1">
        <v>133.77510000000001</v>
      </c>
    </row>
    <row r="376" spans="1:28">
      <c r="A376" s="1">
        <v>375</v>
      </c>
      <c r="B376" s="1" t="s">
        <v>563</v>
      </c>
      <c r="C376" s="1">
        <v>20500000</v>
      </c>
      <c r="D376" s="2">
        <v>11000000000</v>
      </c>
      <c r="E376" s="1" t="s">
        <v>41</v>
      </c>
      <c r="F376" s="1" t="s">
        <v>563</v>
      </c>
      <c r="G376" s="1">
        <v>296</v>
      </c>
      <c r="H376" s="1" t="s">
        <v>36</v>
      </c>
      <c r="I376" s="1" t="s">
        <v>37</v>
      </c>
      <c r="J376" s="1" t="s">
        <v>41</v>
      </c>
      <c r="K376" s="1">
        <v>377</v>
      </c>
      <c r="L376" s="1">
        <v>104</v>
      </c>
      <c r="M376" s="1">
        <v>99</v>
      </c>
      <c r="N376" s="2">
        <v>195000000</v>
      </c>
      <c r="O376" s="1">
        <v>48800</v>
      </c>
      <c r="P376" s="1">
        <v>780800</v>
      </c>
      <c r="Q376" s="1">
        <v>585600</v>
      </c>
      <c r="R376" s="1">
        <v>9400000</v>
      </c>
      <c r="S376" s="1">
        <v>100000</v>
      </c>
      <c r="T376" s="1">
        <v>2017</v>
      </c>
      <c r="U376" s="1" t="s">
        <v>42</v>
      </c>
      <c r="V376" s="1">
        <v>9</v>
      </c>
      <c r="W376" s="1">
        <v>88.2</v>
      </c>
      <c r="X376" s="1">
        <v>328000000</v>
      </c>
      <c r="Y376" s="1">
        <v>14.7</v>
      </c>
      <c r="Z376" s="1">
        <v>271000000</v>
      </c>
      <c r="AA376" s="1">
        <v>37.090240000000001</v>
      </c>
      <c r="AB376" s="1">
        <v>-95.712900000000005</v>
      </c>
    </row>
    <row r="377" spans="1:28">
      <c r="A377" s="1">
        <v>376</v>
      </c>
      <c r="B377" s="1" t="s">
        <v>564</v>
      </c>
      <c r="C377" s="1">
        <v>20400000</v>
      </c>
      <c r="D377" s="2">
        <v>1800000000</v>
      </c>
      <c r="E377" s="1" t="s">
        <v>34</v>
      </c>
      <c r="F377" s="1" t="s">
        <v>564</v>
      </c>
      <c r="G377" s="1">
        <v>206</v>
      </c>
      <c r="H377" s="1" t="s">
        <v>90</v>
      </c>
      <c r="I377" s="1" t="s">
        <v>91</v>
      </c>
      <c r="J377" s="1" t="s">
        <v>99</v>
      </c>
      <c r="K377" s="1">
        <v>5673</v>
      </c>
      <c r="L377" s="1">
        <v>19</v>
      </c>
      <c r="M377" s="1">
        <v>24</v>
      </c>
      <c r="N377" s="1">
        <v>39495000</v>
      </c>
      <c r="O377" s="1">
        <v>9900</v>
      </c>
      <c r="P377" s="1">
        <v>158000</v>
      </c>
      <c r="Q377" s="1">
        <v>118500</v>
      </c>
      <c r="R377" s="1">
        <v>1900000</v>
      </c>
      <c r="S377" s="1">
        <v>100000</v>
      </c>
      <c r="T377" s="1">
        <v>2014</v>
      </c>
      <c r="U377" s="1" t="s">
        <v>66</v>
      </c>
      <c r="V377" s="1">
        <v>2</v>
      </c>
      <c r="W377" s="1">
        <v>51.3</v>
      </c>
      <c r="X377" s="1">
        <v>213000000</v>
      </c>
      <c r="Y377" s="1">
        <v>12.08</v>
      </c>
      <c r="Z377" s="1">
        <v>183000000</v>
      </c>
      <c r="AA377" s="1">
        <v>-14.234999999999999</v>
      </c>
      <c r="AB377" s="1">
        <v>-51.9253</v>
      </c>
    </row>
    <row r="378" spans="1:28">
      <c r="A378" s="1">
        <v>377</v>
      </c>
      <c r="B378" s="1" t="s">
        <v>565</v>
      </c>
      <c r="C378" s="1">
        <v>20400000</v>
      </c>
      <c r="D378" s="2">
        <v>7310000000</v>
      </c>
      <c r="E378" s="1" t="s">
        <v>49</v>
      </c>
      <c r="F378" s="1" t="s">
        <v>565</v>
      </c>
      <c r="G378" s="1">
        <v>1006</v>
      </c>
      <c r="H378" s="1" t="s">
        <v>36</v>
      </c>
      <c r="I378" s="1" t="s">
        <v>37</v>
      </c>
      <c r="J378" s="1" t="s">
        <v>60</v>
      </c>
      <c r="K378" s="1">
        <v>778</v>
      </c>
      <c r="L378" s="1">
        <v>105</v>
      </c>
      <c r="M378" s="1">
        <v>19</v>
      </c>
      <c r="N378" s="1">
        <v>14646000</v>
      </c>
      <c r="O378" s="1">
        <v>3700</v>
      </c>
      <c r="P378" s="1">
        <v>58600</v>
      </c>
      <c r="Q378" s="1">
        <v>43900</v>
      </c>
      <c r="R378" s="1">
        <v>703000</v>
      </c>
      <c r="S378" s="1">
        <v>100000</v>
      </c>
      <c r="T378" s="1">
        <v>2013</v>
      </c>
      <c r="U378" s="1" t="s">
        <v>45</v>
      </c>
      <c r="V378" s="1">
        <v>19</v>
      </c>
      <c r="W378" s="1">
        <v>88.2</v>
      </c>
      <c r="X378" s="1">
        <v>328000000</v>
      </c>
      <c r="Y378" s="1">
        <v>14.7</v>
      </c>
      <c r="Z378" s="1">
        <v>271000000</v>
      </c>
      <c r="AA378" s="1">
        <v>37.090240000000001</v>
      </c>
      <c r="AB378" s="1">
        <v>-95.712900000000005</v>
      </c>
    </row>
    <row r="379" spans="1:28">
      <c r="A379" s="1">
        <v>378</v>
      </c>
      <c r="B379" s="1" t="s">
        <v>566</v>
      </c>
      <c r="C379" s="1">
        <v>20400000</v>
      </c>
      <c r="D379" s="2">
        <v>13400000000</v>
      </c>
      <c r="E379" s="1" t="s">
        <v>29</v>
      </c>
      <c r="F379" s="1" t="s">
        <v>567</v>
      </c>
      <c r="G379" s="1">
        <v>0</v>
      </c>
      <c r="H379" s="1" t="s">
        <v>568</v>
      </c>
      <c r="I379" s="1" t="s">
        <v>569</v>
      </c>
      <c r="J379" s="1" t="s">
        <v>38</v>
      </c>
      <c r="K379" s="1">
        <v>4057944</v>
      </c>
      <c r="L379" s="1">
        <v>1385</v>
      </c>
      <c r="M379" s="1">
        <v>7136</v>
      </c>
      <c r="N379" s="1" t="s">
        <v>39</v>
      </c>
      <c r="O379" s="1">
        <v>0</v>
      </c>
      <c r="P379" s="1">
        <v>0</v>
      </c>
      <c r="Q379" s="1">
        <v>0</v>
      </c>
      <c r="R379" s="1">
        <v>0</v>
      </c>
      <c r="S379" s="1">
        <v>12</v>
      </c>
      <c r="T379" s="1">
        <v>2006</v>
      </c>
      <c r="U379" s="1" t="s">
        <v>115</v>
      </c>
      <c r="V379" s="1">
        <v>28</v>
      </c>
      <c r="W379" s="1">
        <v>9.6999999999999993</v>
      </c>
      <c r="X379" s="1">
        <v>38041754</v>
      </c>
      <c r="Y379" s="1">
        <v>11.12</v>
      </c>
      <c r="Z379" s="1">
        <v>9797273</v>
      </c>
      <c r="AA379" s="1">
        <v>33.939109999999999</v>
      </c>
      <c r="AB379" s="1">
        <v>67.709950000000006</v>
      </c>
    </row>
    <row r="380" spans="1:28">
      <c r="A380" s="1">
        <v>379</v>
      </c>
      <c r="B380" s="1" t="s">
        <v>570</v>
      </c>
      <c r="C380" s="1">
        <v>20400000</v>
      </c>
      <c r="D380" s="2">
        <v>29400000000</v>
      </c>
      <c r="E380" s="1" t="s">
        <v>41</v>
      </c>
      <c r="F380" s="1" t="s">
        <v>570</v>
      </c>
      <c r="G380" s="1">
        <v>51515</v>
      </c>
      <c r="H380" s="1" t="s">
        <v>30</v>
      </c>
      <c r="I380" s="1" t="s">
        <v>31</v>
      </c>
      <c r="J380" s="1" t="s">
        <v>41</v>
      </c>
      <c r="K380" s="1">
        <v>43</v>
      </c>
      <c r="L380" s="1">
        <v>70</v>
      </c>
      <c r="M380" s="1">
        <v>100</v>
      </c>
      <c r="N380" s="2">
        <v>908000000</v>
      </c>
      <c r="O380" s="1">
        <v>226900</v>
      </c>
      <c r="P380" s="1">
        <v>3600000</v>
      </c>
      <c r="Q380" s="1">
        <v>2700000</v>
      </c>
      <c r="R380" s="1">
        <v>43600000</v>
      </c>
      <c r="S380" s="1">
        <v>400000</v>
      </c>
      <c r="T380" s="1">
        <v>2007</v>
      </c>
      <c r="U380" s="1" t="s">
        <v>42</v>
      </c>
      <c r="V380" s="1">
        <v>1</v>
      </c>
      <c r="W380" s="1">
        <v>28.1</v>
      </c>
      <c r="X380" s="1">
        <v>1370000000</v>
      </c>
      <c r="Y380" s="1">
        <v>5.36</v>
      </c>
      <c r="Z380" s="1">
        <v>471000000</v>
      </c>
      <c r="AA380" s="1">
        <v>20.593679999999999</v>
      </c>
      <c r="AB380" s="1">
        <v>78.962879999999998</v>
      </c>
    </row>
    <row r="381" spans="1:28">
      <c r="A381" s="1">
        <v>380</v>
      </c>
      <c r="B381" s="1" t="s">
        <v>571</v>
      </c>
      <c r="C381" s="1">
        <v>20400000</v>
      </c>
      <c r="D381" s="2">
        <v>4710000000</v>
      </c>
      <c r="E381" s="1" t="s">
        <v>41</v>
      </c>
      <c r="F381" s="1" t="s">
        <v>571</v>
      </c>
      <c r="G381" s="1">
        <v>462</v>
      </c>
      <c r="H381" s="1" t="s">
        <v>572</v>
      </c>
      <c r="I381" s="1" t="s">
        <v>573</v>
      </c>
      <c r="J381" s="1" t="s">
        <v>41</v>
      </c>
      <c r="K381" s="1">
        <v>1489</v>
      </c>
      <c r="L381" s="1">
        <v>1</v>
      </c>
      <c r="M381" s="1">
        <v>100</v>
      </c>
      <c r="N381" s="1">
        <v>28990000</v>
      </c>
      <c r="O381" s="1">
        <v>7200</v>
      </c>
      <c r="P381" s="1">
        <v>116000</v>
      </c>
      <c r="Q381" s="1">
        <v>87000</v>
      </c>
      <c r="R381" s="1">
        <v>1400000</v>
      </c>
      <c r="S381" s="1" t="s">
        <v>39</v>
      </c>
      <c r="T381" s="1">
        <v>2012</v>
      </c>
      <c r="U381" s="1" t="s">
        <v>66</v>
      </c>
      <c r="V381" s="1">
        <v>11</v>
      </c>
      <c r="W381" s="1">
        <v>82.7</v>
      </c>
      <c r="X381" s="1">
        <v>44385155</v>
      </c>
      <c r="Y381" s="1">
        <v>8.8800000000000008</v>
      </c>
      <c r="Z381" s="1">
        <v>30835699</v>
      </c>
      <c r="AA381" s="1">
        <v>48.379429999999999</v>
      </c>
      <c r="AB381" s="1">
        <v>31.165579999999999</v>
      </c>
    </row>
    <row r="382" spans="1:28">
      <c r="A382" s="1">
        <v>381</v>
      </c>
      <c r="B382" s="1" t="s">
        <v>574</v>
      </c>
      <c r="C382" s="1">
        <v>20400000</v>
      </c>
      <c r="D382" s="2">
        <v>3580000000</v>
      </c>
      <c r="E382" s="1" t="s">
        <v>29</v>
      </c>
      <c r="F382" s="1" t="s">
        <v>574</v>
      </c>
      <c r="G382" s="1">
        <v>239</v>
      </c>
      <c r="H382" s="1" t="s">
        <v>30</v>
      </c>
      <c r="I382" s="1" t="s">
        <v>31</v>
      </c>
      <c r="J382" s="1" t="s">
        <v>29</v>
      </c>
      <c r="K382" s="1">
        <v>2236</v>
      </c>
      <c r="L382" s="1">
        <v>70</v>
      </c>
      <c r="M382" s="1">
        <v>94</v>
      </c>
      <c r="N382" s="1">
        <v>41289000</v>
      </c>
      <c r="O382" s="1">
        <v>10300</v>
      </c>
      <c r="P382" s="1">
        <v>165200</v>
      </c>
      <c r="Q382" s="1">
        <v>123900</v>
      </c>
      <c r="R382" s="1">
        <v>2000000</v>
      </c>
      <c r="S382" s="1">
        <v>100000</v>
      </c>
      <c r="T382" s="1">
        <v>2013</v>
      </c>
      <c r="U382" s="1" t="s">
        <v>50</v>
      </c>
      <c r="V382" s="1">
        <v>3</v>
      </c>
      <c r="W382" s="1">
        <v>28.1</v>
      </c>
      <c r="X382" s="1">
        <v>1370000000</v>
      </c>
      <c r="Y382" s="1">
        <v>5.36</v>
      </c>
      <c r="Z382" s="1">
        <v>471000000</v>
      </c>
      <c r="AA382" s="1">
        <v>20.593679999999999</v>
      </c>
      <c r="AB382" s="1">
        <v>78.962879999999998</v>
      </c>
    </row>
    <row r="383" spans="1:28">
      <c r="A383" s="1">
        <v>382</v>
      </c>
      <c r="B383" s="1" t="s">
        <v>575</v>
      </c>
      <c r="C383" s="1">
        <v>20300000</v>
      </c>
      <c r="D383" s="2">
        <v>2440000000</v>
      </c>
      <c r="E383" s="1" t="s">
        <v>41</v>
      </c>
      <c r="F383" s="1" t="s">
        <v>575</v>
      </c>
      <c r="G383" s="1">
        <v>1245</v>
      </c>
      <c r="H383" s="1" t="s">
        <v>78</v>
      </c>
      <c r="I383" s="1" t="s">
        <v>79</v>
      </c>
      <c r="J383" s="1" t="s">
        <v>41</v>
      </c>
      <c r="K383" s="1">
        <v>3750</v>
      </c>
      <c r="L383" s="1">
        <v>15</v>
      </c>
      <c r="M383" s="1">
        <v>101</v>
      </c>
      <c r="N383" s="1">
        <v>86457000</v>
      </c>
      <c r="O383" s="1">
        <v>21600</v>
      </c>
      <c r="P383" s="1">
        <v>345800</v>
      </c>
      <c r="Q383" s="1">
        <v>259400</v>
      </c>
      <c r="R383" s="1">
        <v>4100000</v>
      </c>
      <c r="S383" s="1">
        <v>100000</v>
      </c>
      <c r="T383" s="1">
        <v>2013</v>
      </c>
      <c r="U383" s="1" t="s">
        <v>61</v>
      </c>
      <c r="V383" s="1">
        <v>31</v>
      </c>
      <c r="W383" s="1">
        <v>60</v>
      </c>
      <c r="X383" s="1">
        <v>66834405</v>
      </c>
      <c r="Y383" s="1">
        <v>3.85</v>
      </c>
      <c r="Z383" s="1">
        <v>55908316</v>
      </c>
      <c r="AA383" s="1">
        <v>55.378050000000002</v>
      </c>
      <c r="AB383" s="1">
        <v>-3.4359700000000002</v>
      </c>
    </row>
    <row r="384" spans="1:28">
      <c r="A384" s="1">
        <v>383</v>
      </c>
      <c r="B384" s="1" t="s">
        <v>576</v>
      </c>
      <c r="C384" s="1">
        <v>20300000</v>
      </c>
      <c r="D384" s="2">
        <v>11000000000</v>
      </c>
      <c r="E384" s="1" t="s">
        <v>44</v>
      </c>
      <c r="F384" s="1" t="s">
        <v>576</v>
      </c>
      <c r="G384" s="1">
        <v>107</v>
      </c>
      <c r="H384" s="1" t="s">
        <v>30</v>
      </c>
      <c r="I384" s="1" t="s">
        <v>31</v>
      </c>
      <c r="J384" s="1" t="s">
        <v>44</v>
      </c>
      <c r="K384" s="1">
        <v>380</v>
      </c>
      <c r="L384" s="1" t="s">
        <v>39</v>
      </c>
      <c r="M384" s="1">
        <v>22</v>
      </c>
      <c r="N384" s="1">
        <v>71777000</v>
      </c>
      <c r="O384" s="1">
        <v>17900</v>
      </c>
      <c r="P384" s="1">
        <v>287100</v>
      </c>
      <c r="Q384" s="1">
        <v>215300</v>
      </c>
      <c r="R384" s="1">
        <v>3400000</v>
      </c>
      <c r="S384" s="1">
        <v>200000</v>
      </c>
      <c r="T384" s="1">
        <v>2018</v>
      </c>
      <c r="U384" s="1" t="s">
        <v>80</v>
      </c>
      <c r="V384" s="1">
        <v>22</v>
      </c>
      <c r="W384" s="1">
        <v>28.1</v>
      </c>
      <c r="X384" s="1">
        <v>1370000000</v>
      </c>
      <c r="Y384" s="1">
        <v>5.36</v>
      </c>
      <c r="Z384" s="1">
        <v>471000000</v>
      </c>
      <c r="AA384" s="1">
        <v>20.593679999999999</v>
      </c>
      <c r="AB384" s="1">
        <v>78.962879999999998</v>
      </c>
    </row>
    <row r="385" spans="1:28">
      <c r="A385" s="1">
        <v>384</v>
      </c>
      <c r="B385" s="1" t="s">
        <v>577</v>
      </c>
      <c r="C385" s="1">
        <v>20300000</v>
      </c>
      <c r="D385" s="2">
        <v>11800000000</v>
      </c>
      <c r="E385" s="1" t="s">
        <v>44</v>
      </c>
      <c r="F385" s="1" t="s">
        <v>577</v>
      </c>
      <c r="G385" s="1">
        <v>875</v>
      </c>
      <c r="H385" s="1" t="s">
        <v>243</v>
      </c>
      <c r="I385" s="1" t="s">
        <v>244</v>
      </c>
      <c r="J385" s="1" t="s">
        <v>44</v>
      </c>
      <c r="K385" s="1">
        <v>332</v>
      </c>
      <c r="L385" s="1">
        <v>10</v>
      </c>
      <c r="M385" s="1">
        <v>22</v>
      </c>
      <c r="N385" s="2">
        <v>113000000</v>
      </c>
      <c r="O385" s="1">
        <v>28200</v>
      </c>
      <c r="P385" s="1">
        <v>451100</v>
      </c>
      <c r="Q385" s="1">
        <v>338300</v>
      </c>
      <c r="R385" s="1">
        <v>5400000</v>
      </c>
      <c r="S385" s="1">
        <v>100000</v>
      </c>
      <c r="T385" s="1">
        <v>2019</v>
      </c>
      <c r="U385" s="1" t="s">
        <v>61</v>
      </c>
      <c r="V385" s="1">
        <v>14</v>
      </c>
      <c r="W385" s="1">
        <v>36.299999999999997</v>
      </c>
      <c r="X385" s="1">
        <v>270000000</v>
      </c>
      <c r="Y385" s="1">
        <v>4.6900000000000004</v>
      </c>
      <c r="Z385" s="1">
        <v>152000000</v>
      </c>
      <c r="AA385" s="1">
        <v>-0.78927999999999998</v>
      </c>
      <c r="AB385" s="1">
        <v>113.9213</v>
      </c>
    </row>
    <row r="386" spans="1:28">
      <c r="A386" s="1">
        <v>385</v>
      </c>
      <c r="B386" s="1" t="s">
        <v>578</v>
      </c>
      <c r="C386" s="1">
        <v>20200000</v>
      </c>
      <c r="D386" s="2">
        <v>2950000000</v>
      </c>
      <c r="E386" s="1" t="s">
        <v>41</v>
      </c>
      <c r="F386" s="1" t="s">
        <v>578</v>
      </c>
      <c r="G386" s="1">
        <v>460</v>
      </c>
      <c r="H386" s="1" t="s">
        <v>165</v>
      </c>
      <c r="I386" s="1" t="s">
        <v>166</v>
      </c>
      <c r="J386" s="1" t="s">
        <v>41</v>
      </c>
      <c r="K386" s="1">
        <v>2959</v>
      </c>
      <c r="L386" s="1">
        <v>7</v>
      </c>
      <c r="M386" s="1">
        <v>103</v>
      </c>
      <c r="N386" s="2">
        <v>264000000</v>
      </c>
      <c r="O386" s="1">
        <v>66000</v>
      </c>
      <c r="P386" s="1">
        <v>1100000</v>
      </c>
      <c r="Q386" s="1">
        <v>791600</v>
      </c>
      <c r="R386" s="1">
        <v>12700000</v>
      </c>
      <c r="S386" s="1">
        <v>1600000</v>
      </c>
      <c r="T386" s="1">
        <v>2009</v>
      </c>
      <c r="U386" s="1" t="s">
        <v>80</v>
      </c>
      <c r="V386" s="1">
        <v>20</v>
      </c>
      <c r="W386" s="1">
        <v>55.3</v>
      </c>
      <c r="X386" s="1">
        <v>50339443</v>
      </c>
      <c r="Y386" s="1">
        <v>9.7100000000000009</v>
      </c>
      <c r="Z386" s="1">
        <v>40827302</v>
      </c>
      <c r="AA386" s="1">
        <v>4.5708679999999999</v>
      </c>
      <c r="AB386" s="1">
        <v>-74.297300000000007</v>
      </c>
    </row>
    <row r="387" spans="1:28">
      <c r="A387" s="1">
        <v>386</v>
      </c>
      <c r="B387" s="1" t="s">
        <v>579</v>
      </c>
      <c r="C387" s="1">
        <v>20200000</v>
      </c>
      <c r="D387" s="2">
        <v>2760000000</v>
      </c>
      <c r="E387" s="1" t="s">
        <v>154</v>
      </c>
      <c r="F387" s="1" t="s">
        <v>579</v>
      </c>
      <c r="G387" s="1">
        <v>693</v>
      </c>
      <c r="H387" s="1" t="s">
        <v>188</v>
      </c>
      <c r="I387" s="1" t="s">
        <v>189</v>
      </c>
      <c r="J387" s="1" t="s">
        <v>41</v>
      </c>
      <c r="K387" s="1">
        <v>3238</v>
      </c>
      <c r="L387" s="1">
        <v>5</v>
      </c>
      <c r="M387" s="1">
        <v>102</v>
      </c>
      <c r="N387" s="1">
        <v>15556000</v>
      </c>
      <c r="O387" s="1">
        <v>3900</v>
      </c>
      <c r="P387" s="1">
        <v>62200</v>
      </c>
      <c r="Q387" s="1">
        <v>46700</v>
      </c>
      <c r="R387" s="1">
        <v>746700</v>
      </c>
      <c r="S387" s="1">
        <v>100000</v>
      </c>
      <c r="T387" s="1">
        <v>2014</v>
      </c>
      <c r="U387" s="1" t="s">
        <v>55</v>
      </c>
      <c r="V387" s="1">
        <v>24</v>
      </c>
      <c r="W387" s="1">
        <v>36.799999999999997</v>
      </c>
      <c r="X387" s="1">
        <v>9770529</v>
      </c>
      <c r="Y387" s="1">
        <v>2.35</v>
      </c>
      <c r="Z387" s="1">
        <v>8479744</v>
      </c>
      <c r="AA387" s="1">
        <v>23.42408</v>
      </c>
      <c r="AB387" s="1">
        <v>53.847819999999999</v>
      </c>
    </row>
    <row r="388" spans="1:28">
      <c r="A388" s="1">
        <v>387</v>
      </c>
      <c r="B388" s="1" t="s">
        <v>580</v>
      </c>
      <c r="C388" s="1">
        <v>20200000</v>
      </c>
      <c r="D388" s="2">
        <v>7070000000</v>
      </c>
      <c r="E388" s="1" t="s">
        <v>41</v>
      </c>
      <c r="F388" s="1" t="s">
        <v>581</v>
      </c>
      <c r="G388" s="1">
        <v>0</v>
      </c>
      <c r="H388" s="1" t="s">
        <v>36</v>
      </c>
      <c r="I388" s="1" t="s">
        <v>37</v>
      </c>
      <c r="J388" s="1" t="s">
        <v>38</v>
      </c>
      <c r="K388" s="1">
        <v>4057944</v>
      </c>
      <c r="L388" s="1" t="s">
        <v>39</v>
      </c>
      <c r="M388" s="1">
        <v>7492</v>
      </c>
      <c r="N388" s="1" t="s">
        <v>39</v>
      </c>
      <c r="O388" s="1">
        <v>0</v>
      </c>
      <c r="P388" s="1">
        <v>0</v>
      </c>
      <c r="Q388" s="1">
        <v>0</v>
      </c>
      <c r="R388" s="1">
        <v>0</v>
      </c>
      <c r="S388" s="1" t="s">
        <v>39</v>
      </c>
      <c r="T388" s="1">
        <v>2012</v>
      </c>
      <c r="U388" s="1" t="s">
        <v>66</v>
      </c>
      <c r="V388" s="1">
        <v>29</v>
      </c>
      <c r="W388" s="1">
        <v>88.2</v>
      </c>
      <c r="X388" s="1">
        <v>328000000</v>
      </c>
      <c r="Y388" s="1">
        <v>14.7</v>
      </c>
      <c r="Z388" s="1">
        <v>271000000</v>
      </c>
      <c r="AA388" s="1">
        <v>37.090240000000001</v>
      </c>
      <c r="AB388" s="1">
        <v>-95.712900000000005</v>
      </c>
    </row>
    <row r="389" spans="1:28">
      <c r="A389" s="1">
        <v>388</v>
      </c>
      <c r="B389" s="1" t="s">
        <v>582</v>
      </c>
      <c r="C389" s="1">
        <v>20200000</v>
      </c>
      <c r="D389" s="2">
        <v>7270000000</v>
      </c>
      <c r="E389" s="1" t="s">
        <v>44</v>
      </c>
      <c r="F389" s="1" t="s">
        <v>582</v>
      </c>
      <c r="G389" s="1">
        <v>226</v>
      </c>
      <c r="H389" s="1" t="s">
        <v>30</v>
      </c>
      <c r="I389" s="1" t="s">
        <v>31</v>
      </c>
      <c r="J389" s="1" t="s">
        <v>44</v>
      </c>
      <c r="K389" s="1">
        <v>780</v>
      </c>
      <c r="L389" s="1">
        <v>71</v>
      </c>
      <c r="M389" s="1">
        <v>23</v>
      </c>
      <c r="N389" s="2">
        <v>113000000</v>
      </c>
      <c r="O389" s="1">
        <v>28400</v>
      </c>
      <c r="P389" s="1">
        <v>453700</v>
      </c>
      <c r="Q389" s="1">
        <v>340300</v>
      </c>
      <c r="R389" s="1">
        <v>5400000</v>
      </c>
      <c r="S389" s="1">
        <v>300000</v>
      </c>
      <c r="T389" s="1">
        <v>2017</v>
      </c>
      <c r="U389" s="1" t="s">
        <v>50</v>
      </c>
      <c r="V389" s="1">
        <v>25</v>
      </c>
      <c r="W389" s="1">
        <v>28.1</v>
      </c>
      <c r="X389" s="1">
        <v>1370000000</v>
      </c>
      <c r="Y389" s="1">
        <v>5.36</v>
      </c>
      <c r="Z389" s="1">
        <v>471000000</v>
      </c>
      <c r="AA389" s="1">
        <v>20.593679999999999</v>
      </c>
      <c r="AB389" s="1">
        <v>78.962879999999998</v>
      </c>
    </row>
    <row r="390" spans="1:28">
      <c r="A390" s="1">
        <v>389</v>
      </c>
      <c r="B390" s="1" t="s">
        <v>583</v>
      </c>
      <c r="C390" s="1">
        <v>20200000</v>
      </c>
      <c r="D390" s="2">
        <v>20900000000</v>
      </c>
      <c r="E390" s="1" t="s">
        <v>154</v>
      </c>
      <c r="F390" s="1" t="s">
        <v>583</v>
      </c>
      <c r="G390" s="1">
        <v>1935</v>
      </c>
      <c r="H390" s="1" t="s">
        <v>584</v>
      </c>
      <c r="I390" s="1" t="s">
        <v>585</v>
      </c>
      <c r="J390" s="1" t="s">
        <v>154</v>
      </c>
      <c r="K390" s="1">
        <v>108</v>
      </c>
      <c r="L390" s="1">
        <v>1</v>
      </c>
      <c r="M390" s="1">
        <v>19</v>
      </c>
      <c r="N390" s="2">
        <v>1250000000</v>
      </c>
      <c r="O390" s="1">
        <v>311200</v>
      </c>
      <c r="P390" s="1">
        <v>5000000</v>
      </c>
      <c r="Q390" s="1">
        <v>3700000</v>
      </c>
      <c r="R390" s="1">
        <v>59800000</v>
      </c>
      <c r="S390" s="1">
        <v>1200000</v>
      </c>
      <c r="T390" s="1">
        <v>2020</v>
      </c>
      <c r="U390" s="1" t="s">
        <v>32</v>
      </c>
      <c r="V390" s="1">
        <v>20</v>
      </c>
      <c r="W390" s="1">
        <v>88.1</v>
      </c>
      <c r="X390" s="1">
        <v>1912789</v>
      </c>
      <c r="Y390" s="1">
        <v>6.52</v>
      </c>
      <c r="Z390" s="1">
        <v>1304943</v>
      </c>
      <c r="AA390" s="1">
        <v>56.879640000000002</v>
      </c>
      <c r="AB390" s="1">
        <v>24.603190000000001</v>
      </c>
    </row>
    <row r="391" spans="1:28">
      <c r="A391" s="1">
        <v>390</v>
      </c>
      <c r="B391" s="1" t="s">
        <v>586</v>
      </c>
      <c r="C391" s="1">
        <v>20200000</v>
      </c>
      <c r="D391" s="2">
        <v>19700000000</v>
      </c>
      <c r="E391" s="1" t="s">
        <v>154</v>
      </c>
      <c r="F391" s="1" t="s">
        <v>586</v>
      </c>
      <c r="G391" s="1">
        <v>761</v>
      </c>
      <c r="H391" s="1" t="s">
        <v>36</v>
      </c>
      <c r="I391" s="1" t="s">
        <v>37</v>
      </c>
      <c r="J391" s="1" t="s">
        <v>154</v>
      </c>
      <c r="K391" s="1">
        <v>126</v>
      </c>
      <c r="L391" s="1">
        <v>106</v>
      </c>
      <c r="M391" s="1">
        <v>20</v>
      </c>
      <c r="N391" s="2">
        <v>452000000</v>
      </c>
      <c r="O391" s="1">
        <v>113100</v>
      </c>
      <c r="P391" s="1">
        <v>1800000</v>
      </c>
      <c r="Q391" s="1">
        <v>1400000</v>
      </c>
      <c r="R391" s="1">
        <v>21700000</v>
      </c>
      <c r="S391" s="1">
        <v>600000</v>
      </c>
      <c r="T391" s="1">
        <v>2021</v>
      </c>
      <c r="U391" s="1" t="s">
        <v>70</v>
      </c>
      <c r="V391" s="1">
        <v>21</v>
      </c>
      <c r="W391" s="1">
        <v>88.2</v>
      </c>
      <c r="X391" s="1">
        <v>328000000</v>
      </c>
      <c r="Y391" s="1">
        <v>14.7</v>
      </c>
      <c r="Z391" s="1">
        <v>271000000</v>
      </c>
      <c r="AA391" s="1">
        <v>37.090240000000001</v>
      </c>
      <c r="AB391" s="1">
        <v>-95.712900000000005</v>
      </c>
    </row>
    <row r="392" spans="1:28">
      <c r="A392" s="1">
        <v>391</v>
      </c>
      <c r="B392" s="1" t="s">
        <v>587</v>
      </c>
      <c r="C392" s="1">
        <v>20200000</v>
      </c>
      <c r="D392" s="2">
        <v>6100000000</v>
      </c>
      <c r="E392" s="1" t="s">
        <v>52</v>
      </c>
      <c r="F392" s="1" t="s">
        <v>587</v>
      </c>
      <c r="G392" s="1">
        <v>3713</v>
      </c>
      <c r="H392" s="1" t="s">
        <v>243</v>
      </c>
      <c r="I392" s="1" t="s">
        <v>244</v>
      </c>
      <c r="J392" s="1" t="s">
        <v>38</v>
      </c>
      <c r="K392" s="1">
        <v>1023</v>
      </c>
      <c r="L392" s="1">
        <v>11</v>
      </c>
      <c r="M392" s="1">
        <v>27</v>
      </c>
      <c r="N392" s="1">
        <v>64489000</v>
      </c>
      <c r="O392" s="1">
        <v>16100</v>
      </c>
      <c r="P392" s="1">
        <v>258000</v>
      </c>
      <c r="Q392" s="1">
        <v>193500</v>
      </c>
      <c r="R392" s="1">
        <v>3100000</v>
      </c>
      <c r="S392" s="1">
        <v>200000</v>
      </c>
      <c r="T392" s="1">
        <v>2014</v>
      </c>
      <c r="U392" s="1" t="s">
        <v>32</v>
      </c>
      <c r="V392" s="1">
        <v>15</v>
      </c>
      <c r="W392" s="1">
        <v>36.299999999999997</v>
      </c>
      <c r="X392" s="1">
        <v>270000000</v>
      </c>
      <c r="Y392" s="1">
        <v>4.6900000000000004</v>
      </c>
      <c r="Z392" s="1">
        <v>152000000</v>
      </c>
      <c r="AA392" s="1">
        <v>-0.78927999999999998</v>
      </c>
      <c r="AB392" s="1">
        <v>113.9213</v>
      </c>
    </row>
    <row r="393" spans="1:28">
      <c r="A393" s="1">
        <v>392</v>
      </c>
      <c r="B393" s="1" t="s">
        <v>588</v>
      </c>
      <c r="C393" s="1">
        <v>20100000</v>
      </c>
      <c r="D393" s="2">
        <v>23400000000</v>
      </c>
      <c r="E393" s="1" t="s">
        <v>41</v>
      </c>
      <c r="F393" s="1" t="s">
        <v>588</v>
      </c>
      <c r="G393" s="1">
        <v>3774</v>
      </c>
      <c r="H393" s="1" t="s">
        <v>36</v>
      </c>
      <c r="I393" s="1" t="s">
        <v>37</v>
      </c>
      <c r="J393" s="1" t="s">
        <v>38</v>
      </c>
      <c r="K393" s="1">
        <v>86</v>
      </c>
      <c r="L393" s="1">
        <v>108</v>
      </c>
      <c r="M393" s="1">
        <v>28</v>
      </c>
      <c r="N393" s="2">
        <v>222000000</v>
      </c>
      <c r="O393" s="1">
        <v>55400</v>
      </c>
      <c r="P393" s="1">
        <v>886800</v>
      </c>
      <c r="Q393" s="1">
        <v>665100</v>
      </c>
      <c r="R393" s="1">
        <v>10600000</v>
      </c>
      <c r="S393" s="1">
        <v>200000</v>
      </c>
      <c r="T393" s="1">
        <v>2013</v>
      </c>
      <c r="U393" s="1" t="s">
        <v>115</v>
      </c>
      <c r="V393" s="1">
        <v>3</v>
      </c>
      <c r="W393" s="1">
        <v>88.2</v>
      </c>
      <c r="X393" s="1">
        <v>328000000</v>
      </c>
      <c r="Y393" s="1">
        <v>14.7</v>
      </c>
      <c r="Z393" s="1">
        <v>271000000</v>
      </c>
      <c r="AA393" s="1">
        <v>37.090240000000001</v>
      </c>
      <c r="AB393" s="1">
        <v>-95.712900000000005</v>
      </c>
    </row>
    <row r="394" spans="1:28">
      <c r="A394" s="1">
        <v>393</v>
      </c>
      <c r="B394" s="1" t="s">
        <v>589</v>
      </c>
      <c r="C394" s="1">
        <v>20100000</v>
      </c>
      <c r="D394" s="2">
        <v>6620000000</v>
      </c>
      <c r="E394" s="1" t="s">
        <v>29</v>
      </c>
      <c r="F394" s="1" t="s">
        <v>589</v>
      </c>
      <c r="G394" s="1">
        <v>241</v>
      </c>
      <c r="H394" s="1" t="s">
        <v>36</v>
      </c>
      <c r="I394" s="1" t="s">
        <v>37</v>
      </c>
      <c r="J394" s="1" t="s">
        <v>29</v>
      </c>
      <c r="K394" s="1">
        <v>905</v>
      </c>
      <c r="L394" s="1">
        <v>108</v>
      </c>
      <c r="M394" s="1">
        <v>95</v>
      </c>
      <c r="N394" s="1">
        <v>25263000</v>
      </c>
      <c r="O394" s="1">
        <v>6300</v>
      </c>
      <c r="P394" s="1">
        <v>101100</v>
      </c>
      <c r="Q394" s="1">
        <v>75800</v>
      </c>
      <c r="R394" s="1">
        <v>1200000</v>
      </c>
      <c r="S394" s="1" t="s">
        <v>39</v>
      </c>
      <c r="T394" s="1">
        <v>2010</v>
      </c>
      <c r="U394" s="1" t="s">
        <v>55</v>
      </c>
      <c r="V394" s="1">
        <v>6</v>
      </c>
      <c r="W394" s="1">
        <v>88.2</v>
      </c>
      <c r="X394" s="1">
        <v>328000000</v>
      </c>
      <c r="Y394" s="1">
        <v>14.7</v>
      </c>
      <c r="Z394" s="1">
        <v>271000000</v>
      </c>
      <c r="AA394" s="1">
        <v>37.090240000000001</v>
      </c>
      <c r="AB394" s="1">
        <v>-95.712900000000005</v>
      </c>
    </row>
    <row r="395" spans="1:28">
      <c r="A395" s="1">
        <v>394</v>
      </c>
      <c r="B395" s="1" t="s">
        <v>590</v>
      </c>
      <c r="C395" s="1">
        <v>20100000</v>
      </c>
      <c r="D395" s="2">
        <v>8920000000</v>
      </c>
      <c r="E395" s="1" t="s">
        <v>52</v>
      </c>
      <c r="F395" s="1" t="s">
        <v>590</v>
      </c>
      <c r="G395" s="1">
        <v>4974</v>
      </c>
      <c r="H395" s="1" t="s">
        <v>90</v>
      </c>
      <c r="I395" s="1" t="s">
        <v>91</v>
      </c>
      <c r="J395" s="1" t="s">
        <v>38</v>
      </c>
      <c r="K395" s="1">
        <v>549</v>
      </c>
      <c r="L395" s="1">
        <v>20</v>
      </c>
      <c r="M395" s="1">
        <v>28</v>
      </c>
      <c r="N395" s="1">
        <v>5420000</v>
      </c>
      <c r="O395" s="1">
        <v>1400</v>
      </c>
      <c r="P395" s="1">
        <v>21700</v>
      </c>
      <c r="Q395" s="1">
        <v>16300</v>
      </c>
      <c r="R395" s="1">
        <v>260200</v>
      </c>
      <c r="S395" s="1" t="s">
        <v>39</v>
      </c>
      <c r="T395" s="1">
        <v>2011</v>
      </c>
      <c r="U395" s="1" t="s">
        <v>105</v>
      </c>
      <c r="V395" s="1">
        <v>7</v>
      </c>
      <c r="W395" s="1">
        <v>51.3</v>
      </c>
      <c r="X395" s="1">
        <v>213000000</v>
      </c>
      <c r="Y395" s="1">
        <v>12.08</v>
      </c>
      <c r="Z395" s="1">
        <v>183000000</v>
      </c>
      <c r="AA395" s="1">
        <v>-14.234999999999999</v>
      </c>
      <c r="AB395" s="1">
        <v>-51.9253</v>
      </c>
    </row>
    <row r="396" spans="1:28">
      <c r="A396" s="1">
        <v>395</v>
      </c>
      <c r="B396" s="1" t="s">
        <v>591</v>
      </c>
      <c r="C396" s="1">
        <v>20100000</v>
      </c>
      <c r="D396" s="2">
        <v>10400000000</v>
      </c>
      <c r="E396" s="1" t="s">
        <v>41</v>
      </c>
      <c r="F396" s="1" t="s">
        <v>592</v>
      </c>
      <c r="G396" s="1">
        <v>0</v>
      </c>
      <c r="H396" s="1" t="s">
        <v>90</v>
      </c>
      <c r="I396" s="1" t="s">
        <v>91</v>
      </c>
      <c r="J396" s="1" t="s">
        <v>38</v>
      </c>
      <c r="K396" s="1">
        <v>4057944</v>
      </c>
      <c r="L396" s="1" t="s">
        <v>39</v>
      </c>
      <c r="M396" s="1">
        <v>7471</v>
      </c>
      <c r="N396" s="1" t="s">
        <v>39</v>
      </c>
      <c r="O396" s="1">
        <v>0</v>
      </c>
      <c r="P396" s="1">
        <v>0</v>
      </c>
      <c r="Q396" s="1">
        <v>0</v>
      </c>
      <c r="R396" s="1">
        <v>0</v>
      </c>
      <c r="S396" s="1" t="s">
        <v>39</v>
      </c>
      <c r="T396" s="1">
        <v>2013</v>
      </c>
      <c r="U396" s="1" t="s">
        <v>32</v>
      </c>
      <c r="V396" s="1">
        <v>16</v>
      </c>
      <c r="W396" s="1">
        <v>51.3</v>
      </c>
      <c r="X396" s="1">
        <v>213000000</v>
      </c>
      <c r="Y396" s="1">
        <v>12.08</v>
      </c>
      <c r="Z396" s="1">
        <v>183000000</v>
      </c>
      <c r="AA396" s="1">
        <v>-14.234999999999999</v>
      </c>
      <c r="AB396" s="1">
        <v>-51.9253</v>
      </c>
    </row>
    <row r="397" spans="1:28">
      <c r="A397" s="1">
        <v>396</v>
      </c>
      <c r="B397" s="1" t="s">
        <v>593</v>
      </c>
      <c r="C397" s="1">
        <v>20100000</v>
      </c>
      <c r="D397" s="2">
        <v>11300000000</v>
      </c>
      <c r="E397" s="1" t="s">
        <v>34</v>
      </c>
      <c r="F397" s="1" t="s">
        <v>593</v>
      </c>
      <c r="G397" s="1">
        <v>1481</v>
      </c>
      <c r="H397" s="1" t="s">
        <v>36</v>
      </c>
      <c r="I397" s="1" t="s">
        <v>37</v>
      </c>
      <c r="J397" s="1" t="s">
        <v>41</v>
      </c>
      <c r="K397" s="1">
        <v>366</v>
      </c>
      <c r="L397" s="1">
        <v>109</v>
      </c>
      <c r="M397" s="1">
        <v>104</v>
      </c>
      <c r="N397" s="1">
        <v>14862000</v>
      </c>
      <c r="O397" s="1">
        <v>3700</v>
      </c>
      <c r="P397" s="1">
        <v>59400</v>
      </c>
      <c r="Q397" s="1">
        <v>44600</v>
      </c>
      <c r="R397" s="1">
        <v>713400</v>
      </c>
      <c r="S397" s="1">
        <v>100000</v>
      </c>
      <c r="T397" s="1">
        <v>2007</v>
      </c>
      <c r="U397" s="1" t="s">
        <v>42</v>
      </c>
      <c r="V397" s="1">
        <v>1</v>
      </c>
      <c r="W397" s="1">
        <v>88.2</v>
      </c>
      <c r="X397" s="1">
        <v>328000000</v>
      </c>
      <c r="Y397" s="1">
        <v>14.7</v>
      </c>
      <c r="Z397" s="1">
        <v>271000000</v>
      </c>
      <c r="AA397" s="1">
        <v>37.090240000000001</v>
      </c>
      <c r="AB397" s="1">
        <v>-95.712900000000005</v>
      </c>
    </row>
    <row r="398" spans="1:28">
      <c r="A398" s="1">
        <v>397</v>
      </c>
      <c r="B398" s="1" t="s">
        <v>594</v>
      </c>
      <c r="C398" s="1">
        <v>20100000</v>
      </c>
      <c r="D398" s="2">
        <v>14800000000</v>
      </c>
      <c r="E398" s="1" t="s">
        <v>29</v>
      </c>
      <c r="F398" s="1" t="s">
        <v>594</v>
      </c>
      <c r="G398" s="1">
        <v>2384</v>
      </c>
      <c r="H398" s="1" t="s">
        <v>36</v>
      </c>
      <c r="I398" s="1" t="s">
        <v>37</v>
      </c>
      <c r="J398" s="1" t="s">
        <v>29</v>
      </c>
      <c r="K398" s="1">
        <v>227</v>
      </c>
      <c r="L398" s="1">
        <v>108</v>
      </c>
      <c r="M398" s="1">
        <v>95</v>
      </c>
      <c r="N398" s="2">
        <v>277000000</v>
      </c>
      <c r="O398" s="1">
        <v>69200</v>
      </c>
      <c r="P398" s="1">
        <v>1100000</v>
      </c>
      <c r="Q398" s="1">
        <v>830300</v>
      </c>
      <c r="R398" s="1">
        <v>13300000</v>
      </c>
      <c r="S398" s="1">
        <v>300000</v>
      </c>
      <c r="T398" s="1">
        <v>2013</v>
      </c>
      <c r="U398" s="1" t="s">
        <v>50</v>
      </c>
      <c r="V398" s="1">
        <v>25</v>
      </c>
      <c r="W398" s="1">
        <v>88.2</v>
      </c>
      <c r="X398" s="1">
        <v>328000000</v>
      </c>
      <c r="Y398" s="1">
        <v>14.7</v>
      </c>
      <c r="Z398" s="1">
        <v>271000000</v>
      </c>
      <c r="AA398" s="1">
        <v>37.090240000000001</v>
      </c>
      <c r="AB398" s="1">
        <v>-95.712900000000005</v>
      </c>
    </row>
    <row r="399" spans="1:28">
      <c r="A399" s="1">
        <v>398</v>
      </c>
      <c r="B399" s="1" t="s">
        <v>595</v>
      </c>
      <c r="C399" s="1">
        <v>20100000</v>
      </c>
      <c r="D399" s="2">
        <v>6120000000</v>
      </c>
      <c r="E399" s="1" t="s">
        <v>76</v>
      </c>
      <c r="F399" s="1" t="s">
        <v>595</v>
      </c>
      <c r="G399" s="1">
        <v>5491</v>
      </c>
      <c r="H399" s="1" t="s">
        <v>36</v>
      </c>
      <c r="I399" s="1" t="s">
        <v>37</v>
      </c>
      <c r="J399" s="1" t="s">
        <v>167</v>
      </c>
      <c r="K399" s="1">
        <v>1014</v>
      </c>
      <c r="L399" s="1">
        <v>108</v>
      </c>
      <c r="M399" s="1">
        <v>12</v>
      </c>
      <c r="N399" s="2">
        <v>106000000</v>
      </c>
      <c r="O399" s="1">
        <v>26400</v>
      </c>
      <c r="P399" s="1">
        <v>423100</v>
      </c>
      <c r="Q399" s="1">
        <v>317400</v>
      </c>
      <c r="R399" s="1">
        <v>5100000</v>
      </c>
      <c r="S399" s="1">
        <v>100000</v>
      </c>
      <c r="T399" s="1">
        <v>2017</v>
      </c>
      <c r="U399" s="1" t="s">
        <v>105</v>
      </c>
      <c r="V399" s="1">
        <v>30</v>
      </c>
      <c r="W399" s="1">
        <v>88.2</v>
      </c>
      <c r="X399" s="1">
        <v>328000000</v>
      </c>
      <c r="Y399" s="1">
        <v>14.7</v>
      </c>
      <c r="Z399" s="1">
        <v>271000000</v>
      </c>
      <c r="AA399" s="1">
        <v>37.090240000000001</v>
      </c>
      <c r="AB399" s="1">
        <v>-95.712900000000005</v>
      </c>
    </row>
    <row r="400" spans="1:28">
      <c r="A400" s="1">
        <v>399</v>
      </c>
      <c r="B400" s="1" t="s">
        <v>596</v>
      </c>
      <c r="C400" s="1">
        <v>20100000</v>
      </c>
      <c r="D400" s="2">
        <v>5630000000</v>
      </c>
      <c r="E400" s="1" t="s">
        <v>41</v>
      </c>
      <c r="F400" s="1" t="s">
        <v>597</v>
      </c>
      <c r="G400" s="1">
        <v>1</v>
      </c>
      <c r="H400" s="1" t="s">
        <v>36</v>
      </c>
      <c r="I400" s="1" t="s">
        <v>37</v>
      </c>
      <c r="J400" s="1" t="s">
        <v>99</v>
      </c>
      <c r="K400" s="1">
        <v>4054962</v>
      </c>
      <c r="L400" s="1">
        <v>6143</v>
      </c>
      <c r="M400" s="1">
        <v>4024</v>
      </c>
      <c r="N400" s="1">
        <v>63</v>
      </c>
      <c r="O400" s="1">
        <v>0.02</v>
      </c>
      <c r="P400" s="1">
        <v>0.25</v>
      </c>
      <c r="Q400" s="1">
        <v>0.19</v>
      </c>
      <c r="R400" s="1">
        <v>3</v>
      </c>
      <c r="S400" s="1">
        <v>30</v>
      </c>
      <c r="T400" s="1">
        <v>2011</v>
      </c>
      <c r="U400" s="1" t="s">
        <v>50</v>
      </c>
      <c r="V400" s="1">
        <v>10</v>
      </c>
      <c r="W400" s="1">
        <v>88.2</v>
      </c>
      <c r="X400" s="1">
        <v>328000000</v>
      </c>
      <c r="Y400" s="1">
        <v>14.7</v>
      </c>
      <c r="Z400" s="1">
        <v>271000000</v>
      </c>
      <c r="AA400" s="1">
        <v>37.090240000000001</v>
      </c>
      <c r="AB400" s="1">
        <v>-95.712900000000005</v>
      </c>
    </row>
    <row r="401" spans="1:28">
      <c r="A401" s="1">
        <v>400</v>
      </c>
      <c r="B401" s="1" t="s">
        <v>598</v>
      </c>
      <c r="C401" s="1">
        <v>20100000</v>
      </c>
      <c r="D401" s="2">
        <v>17900000000</v>
      </c>
      <c r="E401" s="1" t="s">
        <v>49</v>
      </c>
      <c r="F401" s="1" t="s">
        <v>598</v>
      </c>
      <c r="G401" s="1">
        <v>7737</v>
      </c>
      <c r="H401" s="1" t="s">
        <v>36</v>
      </c>
      <c r="I401" s="1" t="s">
        <v>37</v>
      </c>
      <c r="J401" s="1" t="s">
        <v>60</v>
      </c>
      <c r="K401" s="1">
        <v>150</v>
      </c>
      <c r="L401" s="1">
        <v>108</v>
      </c>
      <c r="M401" s="1">
        <v>20</v>
      </c>
      <c r="N401" s="1">
        <v>9112000</v>
      </c>
      <c r="O401" s="1">
        <v>2300</v>
      </c>
      <c r="P401" s="1">
        <v>36400</v>
      </c>
      <c r="Q401" s="1">
        <v>27300</v>
      </c>
      <c r="R401" s="1">
        <v>437400</v>
      </c>
      <c r="S401" s="1" t="s">
        <v>39</v>
      </c>
      <c r="T401" s="1">
        <v>2011</v>
      </c>
      <c r="U401" s="1" t="s">
        <v>73</v>
      </c>
      <c r="V401" s="1">
        <v>10</v>
      </c>
      <c r="W401" s="1">
        <v>88.2</v>
      </c>
      <c r="X401" s="1">
        <v>328000000</v>
      </c>
      <c r="Y401" s="1">
        <v>14.7</v>
      </c>
      <c r="Z401" s="1">
        <v>271000000</v>
      </c>
      <c r="AA401" s="1">
        <v>37.090240000000001</v>
      </c>
      <c r="AB401" s="1">
        <v>-95.712900000000005</v>
      </c>
    </row>
    <row r="402" spans="1:28">
      <c r="A402" s="1">
        <v>401</v>
      </c>
      <c r="B402" s="1" t="s">
        <v>599</v>
      </c>
      <c r="C402" s="1">
        <v>20000000</v>
      </c>
      <c r="D402" s="2">
        <v>13200000000</v>
      </c>
      <c r="E402" s="1" t="s">
        <v>41</v>
      </c>
      <c r="F402" s="1" t="s">
        <v>599</v>
      </c>
      <c r="G402" s="1">
        <v>4339</v>
      </c>
      <c r="H402" s="1" t="s">
        <v>36</v>
      </c>
      <c r="I402" s="1" t="s">
        <v>37</v>
      </c>
      <c r="J402" s="1" t="s">
        <v>41</v>
      </c>
      <c r="K402" s="1">
        <v>281</v>
      </c>
      <c r="L402" s="1">
        <v>109</v>
      </c>
      <c r="M402" s="1">
        <v>104</v>
      </c>
      <c r="N402" s="1">
        <v>23206000</v>
      </c>
      <c r="O402" s="1">
        <v>5800</v>
      </c>
      <c r="P402" s="1">
        <v>92800</v>
      </c>
      <c r="Q402" s="1">
        <v>69600</v>
      </c>
      <c r="R402" s="1">
        <v>1100000</v>
      </c>
      <c r="S402" s="1" t="s">
        <v>39</v>
      </c>
      <c r="T402" s="1">
        <v>2007</v>
      </c>
      <c r="U402" s="1" t="s">
        <v>70</v>
      </c>
      <c r="V402" s="1">
        <v>4</v>
      </c>
      <c r="W402" s="1">
        <v>88.2</v>
      </c>
      <c r="X402" s="1">
        <v>328000000</v>
      </c>
      <c r="Y402" s="1">
        <v>14.7</v>
      </c>
      <c r="Z402" s="1">
        <v>271000000</v>
      </c>
      <c r="AA402" s="1">
        <v>37.090240000000001</v>
      </c>
      <c r="AB402" s="1">
        <v>-95.712900000000005</v>
      </c>
    </row>
    <row r="403" spans="1:28">
      <c r="A403" s="1">
        <v>402</v>
      </c>
      <c r="B403" s="1" t="s">
        <v>600</v>
      </c>
      <c r="C403" s="1">
        <v>20000000</v>
      </c>
      <c r="D403" s="2">
        <v>560000000</v>
      </c>
      <c r="E403" s="1" t="s">
        <v>29</v>
      </c>
      <c r="F403" s="1" t="s">
        <v>600</v>
      </c>
      <c r="G403" s="1">
        <v>1527</v>
      </c>
      <c r="H403" s="1" t="s">
        <v>36</v>
      </c>
      <c r="I403" s="1" t="s">
        <v>37</v>
      </c>
      <c r="J403" s="1" t="s">
        <v>29</v>
      </c>
      <c r="K403" s="1">
        <v>22747</v>
      </c>
      <c r="L403" s="1">
        <v>109</v>
      </c>
      <c r="M403" s="1">
        <v>96</v>
      </c>
      <c r="N403" s="1">
        <v>1331000</v>
      </c>
      <c r="O403" s="1">
        <v>333</v>
      </c>
      <c r="P403" s="1">
        <v>5300</v>
      </c>
      <c r="Q403" s="1">
        <v>4000</v>
      </c>
      <c r="R403" s="1">
        <v>63900</v>
      </c>
      <c r="S403" s="1" t="s">
        <v>39</v>
      </c>
      <c r="T403" s="1">
        <v>2006</v>
      </c>
      <c r="U403" s="1" t="s">
        <v>55</v>
      </c>
      <c r="V403" s="1">
        <v>14</v>
      </c>
      <c r="W403" s="1">
        <v>88.2</v>
      </c>
      <c r="X403" s="1">
        <v>328000000</v>
      </c>
      <c r="Y403" s="1">
        <v>14.7</v>
      </c>
      <c r="Z403" s="1">
        <v>271000000</v>
      </c>
      <c r="AA403" s="1">
        <v>37.090240000000001</v>
      </c>
      <c r="AB403" s="1">
        <v>-95.712900000000005</v>
      </c>
    </row>
    <row r="404" spans="1:28">
      <c r="A404" s="1">
        <v>403</v>
      </c>
      <c r="B404" s="1" t="s">
        <v>601</v>
      </c>
      <c r="C404" s="1">
        <v>20000000</v>
      </c>
      <c r="D404" s="2">
        <v>3880000000</v>
      </c>
      <c r="E404" s="1" t="s">
        <v>41</v>
      </c>
      <c r="F404" s="1" t="s">
        <v>601</v>
      </c>
      <c r="G404" s="1">
        <v>1527</v>
      </c>
      <c r="H404" s="1" t="s">
        <v>78</v>
      </c>
      <c r="I404" s="1" t="s">
        <v>79</v>
      </c>
      <c r="J404" s="1" t="s">
        <v>41</v>
      </c>
      <c r="K404" s="1">
        <v>2001</v>
      </c>
      <c r="L404" s="1">
        <v>16</v>
      </c>
      <c r="M404" s="1">
        <v>104</v>
      </c>
      <c r="N404" s="1">
        <v>39228000</v>
      </c>
      <c r="O404" s="1">
        <v>9800</v>
      </c>
      <c r="P404" s="1">
        <v>156900</v>
      </c>
      <c r="Q404" s="1">
        <v>117700</v>
      </c>
      <c r="R404" s="1">
        <v>1900000</v>
      </c>
      <c r="S404" s="1">
        <v>200000</v>
      </c>
      <c r="T404" s="1">
        <v>2006</v>
      </c>
      <c r="U404" s="1" t="s">
        <v>55</v>
      </c>
      <c r="V404" s="1">
        <v>29</v>
      </c>
      <c r="W404" s="1">
        <v>60</v>
      </c>
      <c r="X404" s="1">
        <v>66834405</v>
      </c>
      <c r="Y404" s="1">
        <v>3.85</v>
      </c>
      <c r="Z404" s="1">
        <v>55908316</v>
      </c>
      <c r="AA404" s="1">
        <v>55.378050000000002</v>
      </c>
      <c r="AB404" s="1">
        <v>-3.4359700000000002</v>
      </c>
    </row>
    <row r="405" spans="1:28">
      <c r="A405" s="1">
        <v>404</v>
      </c>
      <c r="B405" s="1" t="s">
        <v>602</v>
      </c>
      <c r="C405" s="1">
        <v>20000000</v>
      </c>
      <c r="D405" s="2">
        <v>6030000000</v>
      </c>
      <c r="E405" s="1" t="s">
        <v>29</v>
      </c>
      <c r="F405" s="1" t="s">
        <v>603</v>
      </c>
      <c r="G405" s="1">
        <v>1</v>
      </c>
      <c r="H405" s="1" t="s">
        <v>84</v>
      </c>
      <c r="I405" s="1" t="s">
        <v>85</v>
      </c>
      <c r="J405" s="1" t="s">
        <v>41</v>
      </c>
      <c r="K405" s="1">
        <v>4051673</v>
      </c>
      <c r="L405" s="1">
        <v>4072</v>
      </c>
      <c r="M405" s="1">
        <v>6742</v>
      </c>
      <c r="N405" s="1" t="s">
        <v>39</v>
      </c>
      <c r="O405" s="1">
        <v>0</v>
      </c>
      <c r="P405" s="1">
        <v>0</v>
      </c>
      <c r="Q405" s="1">
        <v>0</v>
      </c>
      <c r="R405" s="1">
        <v>0</v>
      </c>
      <c r="S405" s="1" t="s">
        <v>39</v>
      </c>
      <c r="T405" s="1">
        <v>2006</v>
      </c>
      <c r="U405" s="1" t="s">
        <v>32</v>
      </c>
      <c r="V405" s="1">
        <v>9</v>
      </c>
      <c r="W405" s="1">
        <v>68.900000000000006</v>
      </c>
      <c r="X405" s="1">
        <v>36991981</v>
      </c>
      <c r="Y405" s="1">
        <v>5.56</v>
      </c>
      <c r="Z405" s="1">
        <v>30628482</v>
      </c>
      <c r="AA405" s="1">
        <v>56.130369999999999</v>
      </c>
      <c r="AB405" s="1">
        <v>-106.34699999999999</v>
      </c>
    </row>
    <row r="406" spans="1:28">
      <c r="A406" s="1">
        <v>405</v>
      </c>
      <c r="B406" s="1" t="s">
        <v>604</v>
      </c>
      <c r="C406" s="1">
        <v>20000000</v>
      </c>
      <c r="D406" s="2">
        <v>9720000000</v>
      </c>
      <c r="E406" s="1" t="s">
        <v>34</v>
      </c>
      <c r="F406" s="1" t="s">
        <v>604</v>
      </c>
      <c r="G406" s="1">
        <v>1476</v>
      </c>
      <c r="H406" s="1" t="s">
        <v>30</v>
      </c>
      <c r="I406" s="1" t="s">
        <v>31</v>
      </c>
      <c r="J406" s="1" t="s">
        <v>41</v>
      </c>
      <c r="K406" s="1">
        <v>473</v>
      </c>
      <c r="L406" s="1">
        <v>72</v>
      </c>
      <c r="M406" s="1">
        <v>104</v>
      </c>
      <c r="N406" s="1">
        <v>70278000</v>
      </c>
      <c r="O406" s="1">
        <v>0</v>
      </c>
      <c r="P406" s="1">
        <v>0</v>
      </c>
      <c r="Q406" s="1">
        <v>0</v>
      </c>
      <c r="R406" s="1">
        <v>0</v>
      </c>
      <c r="S406" s="1">
        <v>100000</v>
      </c>
      <c r="T406" s="1">
        <v>2011</v>
      </c>
      <c r="U406" s="1" t="s">
        <v>80</v>
      </c>
      <c r="V406" s="1">
        <v>1</v>
      </c>
      <c r="W406" s="1">
        <v>28.1</v>
      </c>
      <c r="X406" s="1">
        <v>1370000000</v>
      </c>
      <c r="Y406" s="1">
        <v>5.36</v>
      </c>
      <c r="Z406" s="1">
        <v>471000000</v>
      </c>
      <c r="AA406" s="1">
        <v>20.593679999999999</v>
      </c>
      <c r="AB406" s="1">
        <v>78.962879999999998</v>
      </c>
    </row>
    <row r="407" spans="1:28">
      <c r="A407" s="1">
        <v>406</v>
      </c>
      <c r="B407" s="1" t="s">
        <v>605</v>
      </c>
      <c r="C407" s="1">
        <v>19900000</v>
      </c>
      <c r="D407" s="2">
        <v>13900000000</v>
      </c>
      <c r="E407" s="1" t="s">
        <v>29</v>
      </c>
      <c r="F407" s="1" t="s">
        <v>605</v>
      </c>
      <c r="G407" s="1">
        <v>416</v>
      </c>
      <c r="H407" s="1" t="s">
        <v>90</v>
      </c>
      <c r="I407" s="1" t="s">
        <v>91</v>
      </c>
      <c r="J407" s="1" t="s">
        <v>29</v>
      </c>
      <c r="K407" s="1">
        <v>258</v>
      </c>
      <c r="L407" s="1">
        <v>21</v>
      </c>
      <c r="M407" s="1">
        <v>97</v>
      </c>
      <c r="N407" s="2">
        <v>215000000</v>
      </c>
      <c r="O407" s="1">
        <v>53700</v>
      </c>
      <c r="P407" s="1">
        <v>859200</v>
      </c>
      <c r="Q407" s="1">
        <v>644400</v>
      </c>
      <c r="R407" s="1">
        <v>10300000</v>
      </c>
      <c r="S407" s="1">
        <v>100000</v>
      </c>
      <c r="T407" s="1">
        <v>2010</v>
      </c>
      <c r="U407" s="1" t="s">
        <v>115</v>
      </c>
      <c r="V407" s="1">
        <v>9</v>
      </c>
      <c r="W407" s="1">
        <v>51.3</v>
      </c>
      <c r="X407" s="1">
        <v>213000000</v>
      </c>
      <c r="Y407" s="1">
        <v>12.08</v>
      </c>
      <c r="Z407" s="1">
        <v>183000000</v>
      </c>
      <c r="AA407" s="1">
        <v>-14.234999999999999</v>
      </c>
      <c r="AB407" s="1">
        <v>-51.9253</v>
      </c>
    </row>
    <row r="408" spans="1:28">
      <c r="A408" s="1">
        <v>407</v>
      </c>
      <c r="B408" s="1" t="s">
        <v>606</v>
      </c>
      <c r="C408" s="1">
        <v>19800000</v>
      </c>
      <c r="D408" s="2">
        <v>3230000000</v>
      </c>
      <c r="E408" s="1" t="s">
        <v>276</v>
      </c>
      <c r="F408" s="1" t="s">
        <v>606</v>
      </c>
      <c r="G408" s="1">
        <v>1411</v>
      </c>
      <c r="H408" s="1" t="s">
        <v>466</v>
      </c>
      <c r="I408" s="1" t="s">
        <v>467</v>
      </c>
      <c r="J408" s="1" t="s">
        <v>277</v>
      </c>
      <c r="K408" s="1">
        <v>2583</v>
      </c>
      <c r="L408" s="1">
        <v>3</v>
      </c>
      <c r="M408" s="1">
        <v>6</v>
      </c>
      <c r="N408" s="1">
        <v>5650000</v>
      </c>
      <c r="O408" s="1">
        <v>1400</v>
      </c>
      <c r="P408" s="1">
        <v>22600</v>
      </c>
      <c r="Q408" s="1">
        <v>17000</v>
      </c>
      <c r="R408" s="1">
        <v>271200</v>
      </c>
      <c r="S408" s="1" t="s">
        <v>39</v>
      </c>
      <c r="T408" s="1">
        <v>2011</v>
      </c>
      <c r="U408" s="1" t="s">
        <v>45</v>
      </c>
      <c r="V408" s="1">
        <v>6</v>
      </c>
      <c r="W408" s="1">
        <v>70.2</v>
      </c>
      <c r="X408" s="1">
        <v>83132799</v>
      </c>
      <c r="Y408" s="1">
        <v>3.04</v>
      </c>
      <c r="Z408" s="1">
        <v>64324835</v>
      </c>
      <c r="AA408" s="1">
        <v>51.165689999999998</v>
      </c>
      <c r="AB408" s="1">
        <v>10.45153</v>
      </c>
    </row>
    <row r="409" spans="1:28">
      <c r="A409" s="1">
        <v>408</v>
      </c>
      <c r="B409" s="1" t="s">
        <v>607</v>
      </c>
      <c r="C409" s="1">
        <v>19800000</v>
      </c>
      <c r="D409" s="2">
        <v>5760000000</v>
      </c>
      <c r="E409" s="1" t="s">
        <v>49</v>
      </c>
      <c r="F409" s="1" t="s">
        <v>607</v>
      </c>
      <c r="G409" s="1">
        <v>760</v>
      </c>
      <c r="H409" s="1" t="s">
        <v>36</v>
      </c>
      <c r="I409" s="1" t="s">
        <v>37</v>
      </c>
      <c r="J409" s="1" t="s">
        <v>41</v>
      </c>
      <c r="K409" s="1">
        <v>1120</v>
      </c>
      <c r="L409" s="1">
        <v>111</v>
      </c>
      <c r="M409" s="1">
        <v>105</v>
      </c>
      <c r="N409" s="1">
        <v>6137000</v>
      </c>
      <c r="O409" s="1">
        <v>1500</v>
      </c>
      <c r="P409" s="1">
        <v>24500</v>
      </c>
      <c r="Q409" s="1">
        <v>18400</v>
      </c>
      <c r="R409" s="1">
        <v>294600</v>
      </c>
      <c r="S409" s="1">
        <v>100000</v>
      </c>
      <c r="T409" s="1">
        <v>2017</v>
      </c>
      <c r="U409" s="1" t="s">
        <v>66</v>
      </c>
      <c r="V409" s="1">
        <v>3</v>
      </c>
      <c r="W409" s="1">
        <v>88.2</v>
      </c>
      <c r="X409" s="1">
        <v>328000000</v>
      </c>
      <c r="Y409" s="1">
        <v>14.7</v>
      </c>
      <c r="Z409" s="1">
        <v>271000000</v>
      </c>
      <c r="AA409" s="1">
        <v>37.090240000000001</v>
      </c>
      <c r="AB409" s="1">
        <v>-95.712900000000005</v>
      </c>
    </row>
    <row r="410" spans="1:28">
      <c r="A410" s="1">
        <v>409</v>
      </c>
      <c r="B410" s="1" t="s">
        <v>608</v>
      </c>
      <c r="C410" s="1">
        <v>19800000</v>
      </c>
      <c r="D410" s="2">
        <v>12300000000</v>
      </c>
      <c r="E410" s="1" t="s">
        <v>107</v>
      </c>
      <c r="F410" s="1" t="s">
        <v>609</v>
      </c>
      <c r="G410" s="1">
        <v>9930</v>
      </c>
      <c r="H410" s="1" t="s">
        <v>36</v>
      </c>
      <c r="I410" s="1" t="s">
        <v>37</v>
      </c>
      <c r="J410" s="1" t="s">
        <v>108</v>
      </c>
      <c r="K410" s="1">
        <v>1291541</v>
      </c>
      <c r="L410" s="1">
        <v>2251</v>
      </c>
      <c r="M410" s="1">
        <v>1555</v>
      </c>
      <c r="N410" s="1">
        <v>16229</v>
      </c>
      <c r="O410" s="1">
        <v>4</v>
      </c>
      <c r="P410" s="1">
        <v>65</v>
      </c>
      <c r="Q410" s="1">
        <v>49</v>
      </c>
      <c r="R410" s="1">
        <v>779</v>
      </c>
      <c r="S410" s="1" t="s">
        <v>39</v>
      </c>
      <c r="T410" s="1">
        <v>2013</v>
      </c>
      <c r="U410" s="1" t="s">
        <v>115</v>
      </c>
      <c r="V410" s="1">
        <v>16</v>
      </c>
      <c r="W410" s="1">
        <v>88.2</v>
      </c>
      <c r="X410" s="1">
        <v>328000000</v>
      </c>
      <c r="Y410" s="1">
        <v>14.7</v>
      </c>
      <c r="Z410" s="1">
        <v>271000000</v>
      </c>
      <c r="AA410" s="1">
        <v>37.090240000000001</v>
      </c>
      <c r="AB410" s="1">
        <v>-95.712900000000005</v>
      </c>
    </row>
    <row r="411" spans="1:28">
      <c r="A411" s="1">
        <v>410</v>
      </c>
      <c r="B411" s="1" t="s">
        <v>610</v>
      </c>
      <c r="C411" s="1">
        <v>19700000</v>
      </c>
      <c r="D411" s="2">
        <v>1800000000</v>
      </c>
      <c r="E411" s="1" t="s">
        <v>154</v>
      </c>
      <c r="F411" s="1" t="s">
        <v>610</v>
      </c>
      <c r="G411" s="1">
        <v>250</v>
      </c>
      <c r="H411" s="1" t="s">
        <v>36</v>
      </c>
      <c r="I411" s="1" t="s">
        <v>37</v>
      </c>
      <c r="J411" s="1" t="s">
        <v>154</v>
      </c>
      <c r="K411" s="1">
        <v>5665</v>
      </c>
      <c r="L411" s="1">
        <v>112</v>
      </c>
      <c r="M411" s="1">
        <v>21</v>
      </c>
      <c r="N411" s="1">
        <v>3769000</v>
      </c>
      <c r="O411" s="1">
        <v>942</v>
      </c>
      <c r="P411" s="1">
        <v>15100</v>
      </c>
      <c r="Q411" s="1">
        <v>11300</v>
      </c>
      <c r="R411" s="1">
        <v>180900</v>
      </c>
      <c r="S411" s="1" t="s">
        <v>39</v>
      </c>
      <c r="T411" s="1">
        <v>2010</v>
      </c>
      <c r="U411" s="1" t="s">
        <v>42</v>
      </c>
      <c r="V411" s="1">
        <v>16</v>
      </c>
      <c r="W411" s="1">
        <v>88.2</v>
      </c>
      <c r="X411" s="1">
        <v>328000000</v>
      </c>
      <c r="Y411" s="1">
        <v>14.7</v>
      </c>
      <c r="Z411" s="1">
        <v>271000000</v>
      </c>
      <c r="AA411" s="1">
        <v>37.090240000000001</v>
      </c>
      <c r="AB411" s="1">
        <v>-95.712900000000005</v>
      </c>
    </row>
    <row r="412" spans="1:28">
      <c r="A412" s="1">
        <v>411</v>
      </c>
      <c r="B412" s="1" t="s">
        <v>611</v>
      </c>
      <c r="C412" s="1">
        <v>19700000</v>
      </c>
      <c r="D412" s="2">
        <v>7450000000</v>
      </c>
      <c r="E412" s="1" t="s">
        <v>49</v>
      </c>
      <c r="F412" s="1" t="s">
        <v>611</v>
      </c>
      <c r="G412" s="1">
        <v>2912</v>
      </c>
      <c r="H412" s="1" t="s">
        <v>183</v>
      </c>
      <c r="I412" s="1" t="s">
        <v>184</v>
      </c>
      <c r="J412" s="1" t="s">
        <v>167</v>
      </c>
      <c r="K412" s="1">
        <v>747</v>
      </c>
      <c r="L412" s="1" t="s">
        <v>39</v>
      </c>
      <c r="M412" s="1">
        <v>13</v>
      </c>
      <c r="N412" s="1">
        <v>29387000</v>
      </c>
      <c r="O412" s="1">
        <v>7300</v>
      </c>
      <c r="P412" s="1">
        <v>117500</v>
      </c>
      <c r="Q412" s="1">
        <v>88200</v>
      </c>
      <c r="R412" s="1">
        <v>1400000</v>
      </c>
      <c r="S412" s="1">
        <v>100000</v>
      </c>
      <c r="T412" s="1">
        <v>2016</v>
      </c>
      <c r="U412" s="1" t="s">
        <v>42</v>
      </c>
      <c r="V412" s="1">
        <v>5</v>
      </c>
      <c r="W412" s="1">
        <v>88.9</v>
      </c>
      <c r="X412" s="1">
        <v>47076781</v>
      </c>
      <c r="Y412" s="1">
        <v>13.96</v>
      </c>
      <c r="Z412" s="1">
        <v>37927409</v>
      </c>
      <c r="AA412" s="1">
        <v>40.46367</v>
      </c>
      <c r="AB412" s="1">
        <v>-3.7492200000000002</v>
      </c>
    </row>
    <row r="413" spans="1:28">
      <c r="A413" s="1">
        <v>412</v>
      </c>
      <c r="B413" s="1" t="s">
        <v>612</v>
      </c>
      <c r="C413" s="1">
        <v>19700000</v>
      </c>
      <c r="D413" s="2">
        <v>11000000000</v>
      </c>
      <c r="E413" s="1" t="s">
        <v>34</v>
      </c>
      <c r="F413" s="1" t="s">
        <v>613</v>
      </c>
      <c r="G413" s="1">
        <v>1</v>
      </c>
      <c r="H413" s="1" t="s">
        <v>36</v>
      </c>
      <c r="I413" s="1" t="s">
        <v>37</v>
      </c>
      <c r="J413" s="1" t="s">
        <v>38</v>
      </c>
      <c r="K413" s="1">
        <v>4052414</v>
      </c>
      <c r="L413" s="1">
        <v>7741</v>
      </c>
      <c r="M413" s="1">
        <v>7494</v>
      </c>
      <c r="N413" s="1" t="s">
        <v>39</v>
      </c>
      <c r="O413" s="1">
        <v>0</v>
      </c>
      <c r="P413" s="1">
        <v>0</v>
      </c>
      <c r="Q413" s="1">
        <v>0</v>
      </c>
      <c r="R413" s="1">
        <v>0</v>
      </c>
      <c r="S413" s="1" t="s">
        <v>39</v>
      </c>
      <c r="T413" s="1">
        <v>2011</v>
      </c>
      <c r="U413" s="1" t="s">
        <v>105</v>
      </c>
      <c r="V413" s="1">
        <v>6</v>
      </c>
      <c r="W413" s="1">
        <v>88.2</v>
      </c>
      <c r="X413" s="1">
        <v>328000000</v>
      </c>
      <c r="Y413" s="1">
        <v>14.7</v>
      </c>
      <c r="Z413" s="1">
        <v>271000000</v>
      </c>
      <c r="AA413" s="1">
        <v>37.090240000000001</v>
      </c>
      <c r="AB413" s="1">
        <v>-95.712900000000005</v>
      </c>
    </row>
    <row r="414" spans="1:28">
      <c r="A414" s="1">
        <v>413</v>
      </c>
      <c r="B414" s="1" t="s">
        <v>614</v>
      </c>
      <c r="C414" s="1">
        <v>19700000</v>
      </c>
      <c r="D414" s="2">
        <v>11300000000</v>
      </c>
      <c r="E414" s="1" t="s">
        <v>41</v>
      </c>
      <c r="F414" s="1" t="s">
        <v>614</v>
      </c>
      <c r="G414" s="1">
        <v>4225</v>
      </c>
      <c r="H414" s="1" t="s">
        <v>78</v>
      </c>
      <c r="I414" s="1" t="s">
        <v>79</v>
      </c>
      <c r="J414" s="1" t="s">
        <v>41</v>
      </c>
      <c r="K414" s="1">
        <v>364</v>
      </c>
      <c r="L414" s="1">
        <v>17</v>
      </c>
      <c r="M414" s="1">
        <v>106</v>
      </c>
      <c r="N414" s="1">
        <v>54192000</v>
      </c>
      <c r="O414" s="1">
        <v>13500</v>
      </c>
      <c r="P414" s="1">
        <v>216800</v>
      </c>
      <c r="Q414" s="1">
        <v>162600</v>
      </c>
      <c r="R414" s="1">
        <v>2600000</v>
      </c>
      <c r="S414" s="1">
        <v>100000</v>
      </c>
      <c r="T414" s="1">
        <v>2008</v>
      </c>
      <c r="U414" s="1" t="s">
        <v>55</v>
      </c>
      <c r="V414" s="1">
        <v>12</v>
      </c>
      <c r="W414" s="1">
        <v>60</v>
      </c>
      <c r="X414" s="1">
        <v>66834405</v>
      </c>
      <c r="Y414" s="1">
        <v>3.85</v>
      </c>
      <c r="Z414" s="1">
        <v>55908316</v>
      </c>
      <c r="AA414" s="1">
        <v>55.378050000000002</v>
      </c>
      <c r="AB414" s="1">
        <v>-3.4359700000000002</v>
      </c>
    </row>
    <row r="415" spans="1:28">
      <c r="A415" s="1">
        <v>414</v>
      </c>
      <c r="B415" s="1" t="s">
        <v>615</v>
      </c>
      <c r="C415" s="1">
        <v>19700000</v>
      </c>
      <c r="D415" s="2">
        <v>9810000000</v>
      </c>
      <c r="E415" s="1" t="s">
        <v>41</v>
      </c>
      <c r="F415" s="1" t="s">
        <v>615</v>
      </c>
      <c r="G415" s="1">
        <v>267</v>
      </c>
      <c r="H415" s="1" t="s">
        <v>78</v>
      </c>
      <c r="I415" s="1" t="s">
        <v>79</v>
      </c>
      <c r="J415" s="1" t="s">
        <v>29</v>
      </c>
      <c r="K415" s="1">
        <v>2831648</v>
      </c>
      <c r="L415" s="1">
        <v>3695</v>
      </c>
      <c r="M415" s="1">
        <v>4668</v>
      </c>
      <c r="N415" s="1">
        <v>336</v>
      </c>
      <c r="O415" s="1">
        <v>0.08</v>
      </c>
      <c r="P415" s="1">
        <v>1</v>
      </c>
      <c r="Q415" s="1">
        <v>1</v>
      </c>
      <c r="R415" s="1">
        <v>16</v>
      </c>
      <c r="S415" s="1" t="s">
        <v>39</v>
      </c>
      <c r="T415" s="1">
        <v>2006</v>
      </c>
      <c r="U415" s="1" t="s">
        <v>32</v>
      </c>
      <c r="V415" s="1">
        <v>25</v>
      </c>
      <c r="W415" s="1">
        <v>60</v>
      </c>
      <c r="X415" s="1">
        <v>66834405</v>
      </c>
      <c r="Y415" s="1">
        <v>3.85</v>
      </c>
      <c r="Z415" s="1">
        <v>55908316</v>
      </c>
      <c r="AA415" s="1">
        <v>55.378050000000002</v>
      </c>
      <c r="AB415" s="1">
        <v>-3.4359700000000002</v>
      </c>
    </row>
    <row r="416" spans="1:28">
      <c r="A416" s="1">
        <v>415</v>
      </c>
      <c r="B416" s="1" t="s">
        <v>616</v>
      </c>
      <c r="C416" s="1">
        <v>19600000</v>
      </c>
      <c r="D416" s="2">
        <v>2850000000</v>
      </c>
      <c r="E416" s="1" t="s">
        <v>52</v>
      </c>
      <c r="F416" s="1" t="s">
        <v>617</v>
      </c>
      <c r="G416" s="1">
        <v>17</v>
      </c>
      <c r="H416" s="1" t="s">
        <v>36</v>
      </c>
      <c r="I416" s="1" t="s">
        <v>37</v>
      </c>
      <c r="J416" s="1" t="s">
        <v>38</v>
      </c>
      <c r="K416" s="1">
        <v>3857915</v>
      </c>
      <c r="L416" s="1">
        <v>7711</v>
      </c>
      <c r="M416" s="1">
        <v>7464</v>
      </c>
      <c r="N416" s="1">
        <v>23</v>
      </c>
      <c r="O416" s="1">
        <v>0.01</v>
      </c>
      <c r="P416" s="1">
        <v>0.09</v>
      </c>
      <c r="Q416" s="1">
        <v>7.0000000000000007E-2</v>
      </c>
      <c r="R416" s="1">
        <v>1</v>
      </c>
      <c r="S416" s="1" t="s">
        <v>39</v>
      </c>
      <c r="T416" s="1">
        <v>2009</v>
      </c>
      <c r="U416" s="1" t="s">
        <v>32</v>
      </c>
      <c r="V416" s="1">
        <v>5</v>
      </c>
      <c r="W416" s="1">
        <v>88.2</v>
      </c>
      <c r="X416" s="1">
        <v>328000000</v>
      </c>
      <c r="Y416" s="1">
        <v>14.7</v>
      </c>
      <c r="Z416" s="1">
        <v>271000000</v>
      </c>
      <c r="AA416" s="1">
        <v>37.090240000000001</v>
      </c>
      <c r="AB416" s="1">
        <v>-95.712900000000005</v>
      </c>
    </row>
    <row r="417" spans="1:28">
      <c r="A417" s="1">
        <v>416</v>
      </c>
      <c r="B417" s="1" t="s">
        <v>618</v>
      </c>
      <c r="C417" s="1">
        <v>19600000</v>
      </c>
      <c r="D417" s="2">
        <v>13900000000</v>
      </c>
      <c r="E417" s="1" t="s">
        <v>47</v>
      </c>
      <c r="F417" s="1" t="s">
        <v>618</v>
      </c>
      <c r="G417" s="1">
        <v>18661</v>
      </c>
      <c r="H417" s="1" t="s">
        <v>36</v>
      </c>
      <c r="I417" s="1" t="s">
        <v>37</v>
      </c>
      <c r="J417" s="1" t="s">
        <v>41</v>
      </c>
      <c r="K417" s="1">
        <v>257</v>
      </c>
      <c r="L417" s="1">
        <v>112</v>
      </c>
      <c r="M417" s="1">
        <v>106</v>
      </c>
      <c r="N417" s="2">
        <v>274000000</v>
      </c>
      <c r="O417" s="1">
        <v>68600</v>
      </c>
      <c r="P417" s="1">
        <v>1100000</v>
      </c>
      <c r="Q417" s="1">
        <v>822600</v>
      </c>
      <c r="R417" s="1">
        <v>13200000</v>
      </c>
      <c r="S417" s="1">
        <v>300000</v>
      </c>
      <c r="T417" s="1">
        <v>2013</v>
      </c>
      <c r="U417" s="1" t="s">
        <v>115</v>
      </c>
      <c r="V417" s="1">
        <v>13</v>
      </c>
      <c r="W417" s="1">
        <v>88.2</v>
      </c>
      <c r="X417" s="1">
        <v>328000000</v>
      </c>
      <c r="Y417" s="1">
        <v>14.7</v>
      </c>
      <c r="Z417" s="1">
        <v>271000000</v>
      </c>
      <c r="AA417" s="1">
        <v>37.090240000000001</v>
      </c>
      <c r="AB417" s="1">
        <v>-95.712900000000005</v>
      </c>
    </row>
    <row r="418" spans="1:28">
      <c r="A418" s="1">
        <v>417</v>
      </c>
      <c r="B418" s="1" t="s">
        <v>619</v>
      </c>
      <c r="C418" s="1">
        <v>19600000</v>
      </c>
      <c r="D418" s="2">
        <v>8780000000</v>
      </c>
      <c r="E418" s="1" t="s">
        <v>41</v>
      </c>
      <c r="F418" s="1" t="s">
        <v>619</v>
      </c>
      <c r="G418" s="1">
        <v>1306</v>
      </c>
      <c r="H418" s="1" t="s">
        <v>262</v>
      </c>
      <c r="I418" s="1" t="s">
        <v>263</v>
      </c>
      <c r="J418" s="1" t="s">
        <v>41</v>
      </c>
      <c r="K418" s="1">
        <v>562</v>
      </c>
      <c r="L418" s="1">
        <v>3</v>
      </c>
      <c r="M418" s="1">
        <v>107</v>
      </c>
      <c r="N418" s="2">
        <v>111000000</v>
      </c>
      <c r="O418" s="1">
        <v>27700</v>
      </c>
      <c r="P418" s="1">
        <v>443200</v>
      </c>
      <c r="Q418" s="1">
        <v>332400</v>
      </c>
      <c r="R418" s="1">
        <v>5300000</v>
      </c>
      <c r="S418" s="1">
        <v>100000</v>
      </c>
      <c r="T418" s="1">
        <v>2020</v>
      </c>
      <c r="U418" s="1" t="s">
        <v>55</v>
      </c>
      <c r="V418" s="1">
        <v>17</v>
      </c>
      <c r="W418" s="1">
        <v>23.9</v>
      </c>
      <c r="X418" s="1">
        <v>83429615</v>
      </c>
      <c r="Y418" s="1">
        <v>13.49</v>
      </c>
      <c r="Z418" s="1">
        <v>63097818</v>
      </c>
      <c r="AA418" s="1">
        <v>38.963749999999997</v>
      </c>
      <c r="AB418" s="1">
        <v>35.243319999999997</v>
      </c>
    </row>
    <row r="419" spans="1:28">
      <c r="A419" s="1">
        <v>418</v>
      </c>
      <c r="B419" s="1" t="s">
        <v>620</v>
      </c>
      <c r="C419" s="1">
        <v>19600000</v>
      </c>
      <c r="D419" s="2">
        <v>7910000000</v>
      </c>
      <c r="E419" s="1" t="s">
        <v>34</v>
      </c>
      <c r="F419" s="1" t="s">
        <v>620</v>
      </c>
      <c r="G419" s="1">
        <v>214</v>
      </c>
      <c r="H419" s="1" t="s">
        <v>36</v>
      </c>
      <c r="I419" s="1" t="s">
        <v>37</v>
      </c>
      <c r="J419" s="1" t="s">
        <v>41</v>
      </c>
      <c r="K419" s="1">
        <v>656</v>
      </c>
      <c r="L419" s="1">
        <v>112</v>
      </c>
      <c r="M419" s="1">
        <v>106</v>
      </c>
      <c r="N419" s="2">
        <v>2300000000</v>
      </c>
      <c r="O419" s="1">
        <v>576000</v>
      </c>
      <c r="P419" s="1">
        <v>9200000</v>
      </c>
      <c r="Q419" s="1">
        <v>6900000</v>
      </c>
      <c r="R419" s="2">
        <v>111000000</v>
      </c>
      <c r="S419" s="1">
        <v>6700000</v>
      </c>
      <c r="T419" s="1">
        <v>2016</v>
      </c>
      <c r="U419" s="1" t="s">
        <v>70</v>
      </c>
      <c r="V419" s="1">
        <v>6</v>
      </c>
      <c r="W419" s="1">
        <v>88.2</v>
      </c>
      <c r="X419" s="1">
        <v>328000000</v>
      </c>
      <c r="Y419" s="1">
        <v>14.7</v>
      </c>
      <c r="Z419" s="1">
        <v>271000000</v>
      </c>
      <c r="AA419" s="1">
        <v>37.090240000000001</v>
      </c>
      <c r="AB419" s="1">
        <v>-95.712900000000005</v>
      </c>
    </row>
    <row r="420" spans="1:28">
      <c r="A420" s="1">
        <v>419</v>
      </c>
      <c r="B420" s="1" t="s">
        <v>621</v>
      </c>
      <c r="C420" s="1">
        <v>19600000</v>
      </c>
      <c r="D420" s="2">
        <v>3960000000</v>
      </c>
      <c r="E420" s="1" t="s">
        <v>52</v>
      </c>
      <c r="F420" s="1" t="s">
        <v>621</v>
      </c>
      <c r="G420" s="1">
        <v>674</v>
      </c>
      <c r="H420" s="1" t="s">
        <v>36</v>
      </c>
      <c r="I420" s="1" t="s">
        <v>37</v>
      </c>
      <c r="J420" s="1" t="s">
        <v>38</v>
      </c>
      <c r="K420" s="1">
        <v>1934</v>
      </c>
      <c r="L420" s="1">
        <v>113</v>
      </c>
      <c r="M420" s="1">
        <v>30</v>
      </c>
      <c r="N420" s="1">
        <v>22292000</v>
      </c>
      <c r="O420" s="1">
        <v>5600</v>
      </c>
      <c r="P420" s="1">
        <v>89200</v>
      </c>
      <c r="Q420" s="1">
        <v>66900</v>
      </c>
      <c r="R420" s="1">
        <v>1100000</v>
      </c>
      <c r="S420" s="1" t="s">
        <v>39</v>
      </c>
      <c r="T420" s="1">
        <v>2013</v>
      </c>
      <c r="U420" s="1" t="s">
        <v>61</v>
      </c>
      <c r="V420" s="1">
        <v>31</v>
      </c>
      <c r="W420" s="1">
        <v>88.2</v>
      </c>
      <c r="X420" s="1">
        <v>328000000</v>
      </c>
      <c r="Y420" s="1">
        <v>14.7</v>
      </c>
      <c r="Z420" s="1">
        <v>271000000</v>
      </c>
      <c r="AA420" s="1">
        <v>37.090240000000001</v>
      </c>
      <c r="AB420" s="1">
        <v>-95.712900000000005</v>
      </c>
    </row>
    <row r="421" spans="1:28">
      <c r="A421" s="1">
        <v>420</v>
      </c>
      <c r="B421" s="1" t="s">
        <v>622</v>
      </c>
      <c r="C421" s="1">
        <v>19500000</v>
      </c>
      <c r="D421" s="2">
        <v>5230000000</v>
      </c>
      <c r="E421" s="1" t="s">
        <v>41</v>
      </c>
      <c r="F421" s="1" t="s">
        <v>622</v>
      </c>
      <c r="G421" s="1">
        <v>847</v>
      </c>
      <c r="H421" s="1" t="s">
        <v>30</v>
      </c>
      <c r="I421" s="1" t="s">
        <v>31</v>
      </c>
      <c r="J421" s="1" t="s">
        <v>41</v>
      </c>
      <c r="K421" s="1">
        <v>1265</v>
      </c>
      <c r="L421" s="1">
        <v>74</v>
      </c>
      <c r="M421" s="1">
        <v>108</v>
      </c>
      <c r="N421" s="1">
        <v>59841000</v>
      </c>
      <c r="O421" s="1">
        <v>0</v>
      </c>
      <c r="P421" s="1">
        <v>0</v>
      </c>
      <c r="Q421" s="1">
        <v>0</v>
      </c>
      <c r="R421" s="1">
        <v>0</v>
      </c>
      <c r="S421" s="1">
        <v>300000</v>
      </c>
      <c r="T421" s="1">
        <v>2014</v>
      </c>
      <c r="U421" s="1" t="s">
        <v>32</v>
      </c>
      <c r="V421" s="1">
        <v>14</v>
      </c>
      <c r="W421" s="1">
        <v>28.1</v>
      </c>
      <c r="X421" s="1">
        <v>1370000000</v>
      </c>
      <c r="Y421" s="1">
        <v>5.36</v>
      </c>
      <c r="Z421" s="1">
        <v>471000000</v>
      </c>
      <c r="AA421" s="1">
        <v>20.593679999999999</v>
      </c>
      <c r="AB421" s="1">
        <v>78.962879999999998</v>
      </c>
    </row>
    <row r="422" spans="1:28">
      <c r="A422" s="1">
        <v>421</v>
      </c>
      <c r="B422" s="1" t="s">
        <v>623</v>
      </c>
      <c r="C422" s="1">
        <v>19400000</v>
      </c>
      <c r="D422" s="2">
        <v>2260000000</v>
      </c>
      <c r="E422" s="1" t="s">
        <v>107</v>
      </c>
      <c r="F422" s="1" t="s">
        <v>623</v>
      </c>
      <c r="G422" s="1">
        <v>4750</v>
      </c>
      <c r="H422" s="1" t="s">
        <v>30</v>
      </c>
      <c r="I422" s="1" t="s">
        <v>31</v>
      </c>
      <c r="J422" s="1" t="s">
        <v>108</v>
      </c>
      <c r="K422" s="1">
        <v>4178</v>
      </c>
      <c r="L422" s="1">
        <v>74</v>
      </c>
      <c r="M422" s="1">
        <v>8</v>
      </c>
      <c r="N422" s="1">
        <v>32111000</v>
      </c>
      <c r="O422" s="1">
        <v>8000</v>
      </c>
      <c r="P422" s="1">
        <v>128400</v>
      </c>
      <c r="Q422" s="1">
        <v>96300</v>
      </c>
      <c r="R422" s="1">
        <v>1500000</v>
      </c>
      <c r="S422" s="1">
        <v>100000</v>
      </c>
      <c r="T422" s="1">
        <v>2017</v>
      </c>
      <c r="U422" s="1" t="s">
        <v>80</v>
      </c>
      <c r="V422" s="1">
        <v>5</v>
      </c>
      <c r="W422" s="1">
        <v>28.1</v>
      </c>
      <c r="X422" s="1">
        <v>1370000000</v>
      </c>
      <c r="Y422" s="1">
        <v>5.36</v>
      </c>
      <c r="Z422" s="1">
        <v>471000000</v>
      </c>
      <c r="AA422" s="1">
        <v>20.593679999999999</v>
      </c>
      <c r="AB422" s="1">
        <v>78.962879999999998</v>
      </c>
    </row>
    <row r="423" spans="1:28">
      <c r="A423" s="1">
        <v>422</v>
      </c>
      <c r="B423" s="1" t="s">
        <v>624</v>
      </c>
      <c r="C423" s="1">
        <v>19400000</v>
      </c>
      <c r="D423" s="2">
        <v>1580000000</v>
      </c>
      <c r="E423" s="1" t="s">
        <v>49</v>
      </c>
      <c r="F423" s="1" t="s">
        <v>624</v>
      </c>
      <c r="G423" s="1">
        <v>85</v>
      </c>
      <c r="H423" s="1" t="s">
        <v>130</v>
      </c>
      <c r="I423" s="1" t="s">
        <v>131</v>
      </c>
      <c r="J423" s="1" t="s">
        <v>60</v>
      </c>
      <c r="K423" s="1">
        <v>6674</v>
      </c>
      <c r="L423" s="1">
        <v>14</v>
      </c>
      <c r="M423" s="1">
        <v>22</v>
      </c>
      <c r="N423" s="1">
        <v>2382000</v>
      </c>
      <c r="O423" s="1">
        <v>595</v>
      </c>
      <c r="P423" s="1">
        <v>9500</v>
      </c>
      <c r="Q423" s="1">
        <v>7100</v>
      </c>
      <c r="R423" s="1">
        <v>114300</v>
      </c>
      <c r="S423" s="1">
        <v>100000</v>
      </c>
      <c r="T423" s="1">
        <v>2017</v>
      </c>
      <c r="U423" s="1" t="s">
        <v>45</v>
      </c>
      <c r="V423" s="1">
        <v>15</v>
      </c>
      <c r="W423" s="1">
        <v>40.200000000000003</v>
      </c>
      <c r="X423" s="1">
        <v>126000000</v>
      </c>
      <c r="Y423" s="1">
        <v>3.42</v>
      </c>
      <c r="Z423" s="1">
        <v>103000000</v>
      </c>
      <c r="AA423" s="1">
        <v>23.634499999999999</v>
      </c>
      <c r="AB423" s="1">
        <v>-102.553</v>
      </c>
    </row>
    <row r="424" spans="1:28">
      <c r="A424" s="1">
        <v>423</v>
      </c>
      <c r="B424" s="1" t="s">
        <v>625</v>
      </c>
      <c r="C424" s="1">
        <v>19400000</v>
      </c>
      <c r="D424" s="2">
        <v>23000000000</v>
      </c>
      <c r="E424" s="1" t="s">
        <v>41</v>
      </c>
      <c r="F424" s="1" t="s">
        <v>625</v>
      </c>
      <c r="G424" s="1">
        <v>125974</v>
      </c>
      <c r="H424" s="1" t="s">
        <v>30</v>
      </c>
      <c r="I424" s="1" t="s">
        <v>31</v>
      </c>
      <c r="J424" s="1" t="s">
        <v>41</v>
      </c>
      <c r="K424" s="1">
        <v>88</v>
      </c>
      <c r="L424" s="1">
        <v>75</v>
      </c>
      <c r="M424" s="1">
        <v>109</v>
      </c>
      <c r="N424" s="2">
        <v>273000000</v>
      </c>
      <c r="O424" s="1">
        <v>68200</v>
      </c>
      <c r="P424" s="1">
        <v>1100000</v>
      </c>
      <c r="Q424" s="1">
        <v>818800</v>
      </c>
      <c r="R424" s="1">
        <v>13100000</v>
      </c>
      <c r="S424" s="1">
        <v>200000</v>
      </c>
      <c r="T424" s="1">
        <v>2010</v>
      </c>
      <c r="U424" s="1" t="s">
        <v>32</v>
      </c>
      <c r="V424" s="1">
        <v>15</v>
      </c>
      <c r="W424" s="1">
        <v>28.1</v>
      </c>
      <c r="X424" s="1">
        <v>1370000000</v>
      </c>
      <c r="Y424" s="1">
        <v>5.36</v>
      </c>
      <c r="Z424" s="1">
        <v>471000000</v>
      </c>
      <c r="AA424" s="1">
        <v>20.593679999999999</v>
      </c>
      <c r="AB424" s="1">
        <v>78.962879999999998</v>
      </c>
    </row>
    <row r="425" spans="1:28">
      <c r="A425" s="1">
        <v>424</v>
      </c>
      <c r="B425" s="1" t="s">
        <v>626</v>
      </c>
      <c r="C425" s="1">
        <v>19400000</v>
      </c>
      <c r="D425" s="2">
        <v>5530000000</v>
      </c>
      <c r="E425" s="1" t="s">
        <v>65</v>
      </c>
      <c r="F425" s="1" t="s">
        <v>626</v>
      </c>
      <c r="G425" s="1">
        <v>10728</v>
      </c>
      <c r="H425" s="1" t="s">
        <v>627</v>
      </c>
      <c r="I425" s="1" t="s">
        <v>628</v>
      </c>
      <c r="J425" s="1" t="s">
        <v>65</v>
      </c>
      <c r="K425" s="1">
        <v>1186</v>
      </c>
      <c r="L425" s="1">
        <v>1</v>
      </c>
      <c r="M425" s="1">
        <v>5</v>
      </c>
      <c r="N425" s="1">
        <v>58863000</v>
      </c>
      <c r="O425" s="1">
        <v>14700</v>
      </c>
      <c r="P425" s="1">
        <v>235500</v>
      </c>
      <c r="Q425" s="1">
        <v>176600</v>
      </c>
      <c r="R425" s="1">
        <v>2800000</v>
      </c>
      <c r="S425" s="1">
        <v>100000</v>
      </c>
      <c r="T425" s="1">
        <v>2006</v>
      </c>
      <c r="U425" s="1" t="s">
        <v>45</v>
      </c>
      <c r="V425" s="1">
        <v>6</v>
      </c>
      <c r="W425" s="1">
        <v>59.6</v>
      </c>
      <c r="X425" s="1">
        <v>8574832</v>
      </c>
      <c r="Y425" s="1">
        <v>4.58</v>
      </c>
      <c r="Z425" s="1">
        <v>6332428</v>
      </c>
      <c r="AA425" s="1">
        <v>46.818190000000001</v>
      </c>
      <c r="AB425" s="1">
        <v>8.2275120000000008</v>
      </c>
    </row>
    <row r="426" spans="1:28">
      <c r="A426" s="1">
        <v>425</v>
      </c>
      <c r="B426" s="1" t="s">
        <v>629</v>
      </c>
      <c r="C426" s="1">
        <v>19300000</v>
      </c>
      <c r="D426" s="2">
        <v>264000000</v>
      </c>
      <c r="E426" s="1" t="s">
        <v>39</v>
      </c>
      <c r="F426" s="1" t="s">
        <v>629</v>
      </c>
      <c r="G426" s="1">
        <v>335</v>
      </c>
      <c r="H426" s="1" t="s">
        <v>30</v>
      </c>
      <c r="I426" s="1" t="s">
        <v>31</v>
      </c>
      <c r="J426" s="1" t="s">
        <v>167</v>
      </c>
      <c r="K426" s="1">
        <v>48846</v>
      </c>
      <c r="L426" s="1">
        <v>75</v>
      </c>
      <c r="M426" s="1">
        <v>14</v>
      </c>
      <c r="N426" s="1">
        <v>37167000</v>
      </c>
      <c r="O426" s="1">
        <v>9300</v>
      </c>
      <c r="P426" s="1">
        <v>148700</v>
      </c>
      <c r="Q426" s="1">
        <v>111500</v>
      </c>
      <c r="R426" s="1">
        <v>1800000</v>
      </c>
      <c r="S426" s="1">
        <v>300000</v>
      </c>
      <c r="T426" s="1">
        <v>2021</v>
      </c>
      <c r="U426" s="1" t="s">
        <v>32</v>
      </c>
      <c r="V426" s="1">
        <v>2</v>
      </c>
      <c r="W426" s="1">
        <v>28.1</v>
      </c>
      <c r="X426" s="1">
        <v>1370000000</v>
      </c>
      <c r="Y426" s="1">
        <v>5.36</v>
      </c>
      <c r="Z426" s="1">
        <v>471000000</v>
      </c>
      <c r="AA426" s="1">
        <v>20.593679999999999</v>
      </c>
      <c r="AB426" s="1">
        <v>78.962879999999998</v>
      </c>
    </row>
    <row r="427" spans="1:28">
      <c r="A427" s="1">
        <v>426</v>
      </c>
      <c r="B427" s="1" t="s">
        <v>630</v>
      </c>
      <c r="C427" s="1">
        <v>19300000</v>
      </c>
      <c r="D427" s="2">
        <v>2900000000</v>
      </c>
      <c r="E427" s="1" t="s">
        <v>276</v>
      </c>
      <c r="F427" s="1" t="s">
        <v>630</v>
      </c>
      <c r="G427" s="1">
        <v>462</v>
      </c>
      <c r="H427" s="1" t="s">
        <v>36</v>
      </c>
      <c r="I427" s="1" t="s">
        <v>37</v>
      </c>
      <c r="J427" s="1" t="s">
        <v>41</v>
      </c>
      <c r="K427" s="1">
        <v>3024</v>
      </c>
      <c r="L427" s="1" t="s">
        <v>39</v>
      </c>
      <c r="M427" s="1">
        <v>110</v>
      </c>
      <c r="N427" s="1">
        <v>69614000</v>
      </c>
      <c r="O427" s="1">
        <v>17400</v>
      </c>
      <c r="P427" s="1">
        <v>278500</v>
      </c>
      <c r="Q427" s="1">
        <v>208800</v>
      </c>
      <c r="R427" s="1">
        <v>3300000</v>
      </c>
      <c r="S427" s="1">
        <v>100000</v>
      </c>
      <c r="T427" s="1">
        <v>2007</v>
      </c>
      <c r="U427" s="1" t="s">
        <v>80</v>
      </c>
      <c r="V427" s="1">
        <v>30</v>
      </c>
      <c r="W427" s="1">
        <v>88.2</v>
      </c>
      <c r="X427" s="1">
        <v>328000000</v>
      </c>
      <c r="Y427" s="1">
        <v>14.7</v>
      </c>
      <c r="Z427" s="1">
        <v>271000000</v>
      </c>
      <c r="AA427" s="1">
        <v>37.090240000000001</v>
      </c>
      <c r="AB427" s="1">
        <v>-95.712900000000005</v>
      </c>
    </row>
    <row r="428" spans="1:28">
      <c r="A428" s="1">
        <v>427</v>
      </c>
      <c r="B428" s="1" t="s">
        <v>631</v>
      </c>
      <c r="C428" s="1">
        <v>19300000</v>
      </c>
      <c r="D428" s="2">
        <v>4510000000</v>
      </c>
      <c r="E428" s="1" t="s">
        <v>276</v>
      </c>
      <c r="F428" s="1" t="s">
        <v>631</v>
      </c>
      <c r="G428" s="1">
        <v>2175</v>
      </c>
      <c r="H428" s="1" t="s">
        <v>84</v>
      </c>
      <c r="I428" s="1" t="s">
        <v>85</v>
      </c>
      <c r="J428" s="1" t="s">
        <v>277</v>
      </c>
      <c r="K428" s="1">
        <v>1596</v>
      </c>
      <c r="L428" s="1" t="s">
        <v>39</v>
      </c>
      <c r="M428" s="1">
        <v>7</v>
      </c>
      <c r="N428" s="1">
        <v>16718000</v>
      </c>
      <c r="O428" s="1">
        <v>4200</v>
      </c>
      <c r="P428" s="1">
        <v>66900</v>
      </c>
      <c r="Q428" s="1">
        <v>50200</v>
      </c>
      <c r="R428" s="1">
        <v>802500</v>
      </c>
      <c r="S428" s="1">
        <v>1100000</v>
      </c>
      <c r="T428" s="1">
        <v>2010</v>
      </c>
      <c r="U428" s="1" t="s">
        <v>66</v>
      </c>
      <c r="V428" s="1">
        <v>21</v>
      </c>
      <c r="W428" s="1">
        <v>68.900000000000006</v>
      </c>
      <c r="X428" s="1">
        <v>36991981</v>
      </c>
      <c r="Y428" s="1">
        <v>5.56</v>
      </c>
      <c r="Z428" s="1">
        <v>30628482</v>
      </c>
      <c r="AA428" s="1">
        <v>56.130369999999999</v>
      </c>
      <c r="AB428" s="1">
        <v>-106.34699999999999</v>
      </c>
    </row>
    <row r="429" spans="1:28">
      <c r="A429" s="1">
        <v>428</v>
      </c>
      <c r="B429" s="1" t="s">
        <v>632</v>
      </c>
      <c r="C429" s="1">
        <v>19200000</v>
      </c>
      <c r="D429" s="2">
        <v>4330000000</v>
      </c>
      <c r="E429" s="1" t="s">
        <v>49</v>
      </c>
      <c r="F429" s="1" t="s">
        <v>632</v>
      </c>
      <c r="G429" s="1">
        <v>570</v>
      </c>
      <c r="H429" s="1" t="s">
        <v>36</v>
      </c>
      <c r="I429" s="1" t="s">
        <v>37</v>
      </c>
      <c r="J429" s="1" t="s">
        <v>154</v>
      </c>
      <c r="K429" s="1">
        <v>1705</v>
      </c>
      <c r="L429" s="1">
        <v>114</v>
      </c>
      <c r="M429" s="1">
        <v>22</v>
      </c>
      <c r="N429" s="1">
        <v>2730000</v>
      </c>
      <c r="O429" s="1">
        <v>683</v>
      </c>
      <c r="P429" s="1">
        <v>10900</v>
      </c>
      <c r="Q429" s="1">
        <v>8200</v>
      </c>
      <c r="R429" s="1">
        <v>131100</v>
      </c>
      <c r="S429" s="1" t="s">
        <v>39</v>
      </c>
      <c r="T429" s="1">
        <v>2005</v>
      </c>
      <c r="U429" s="1" t="s">
        <v>45</v>
      </c>
      <c r="V429" s="1">
        <v>22</v>
      </c>
      <c r="W429" s="1">
        <v>88.2</v>
      </c>
      <c r="X429" s="1">
        <v>328000000</v>
      </c>
      <c r="Y429" s="1">
        <v>14.7</v>
      </c>
      <c r="Z429" s="1">
        <v>271000000</v>
      </c>
      <c r="AA429" s="1">
        <v>37.090240000000001</v>
      </c>
      <c r="AB429" s="1">
        <v>-95.712900000000005</v>
      </c>
    </row>
    <row r="430" spans="1:28">
      <c r="A430" s="1">
        <v>429</v>
      </c>
      <c r="B430" s="1" t="s">
        <v>633</v>
      </c>
      <c r="C430" s="1">
        <v>19200000</v>
      </c>
      <c r="D430" s="2">
        <v>7590000000</v>
      </c>
      <c r="E430" s="1" t="s">
        <v>41</v>
      </c>
      <c r="F430" s="1" t="s">
        <v>633</v>
      </c>
      <c r="G430" s="1">
        <v>8285</v>
      </c>
      <c r="H430" s="1" t="s">
        <v>30</v>
      </c>
      <c r="I430" s="1" t="s">
        <v>31</v>
      </c>
      <c r="J430" s="1" t="s">
        <v>29</v>
      </c>
      <c r="K430" s="1">
        <v>724</v>
      </c>
      <c r="L430" s="1">
        <v>77</v>
      </c>
      <c r="M430" s="1">
        <v>98</v>
      </c>
      <c r="N430" s="1">
        <v>28678000</v>
      </c>
      <c r="O430" s="1">
        <v>7200</v>
      </c>
      <c r="P430" s="1">
        <v>114700</v>
      </c>
      <c r="Q430" s="1">
        <v>86000</v>
      </c>
      <c r="R430" s="1">
        <v>1400000</v>
      </c>
      <c r="S430" s="1">
        <v>100000</v>
      </c>
      <c r="T430" s="1">
        <v>2011</v>
      </c>
      <c r="U430" s="1" t="s">
        <v>61</v>
      </c>
      <c r="V430" s="1">
        <v>11</v>
      </c>
      <c r="W430" s="1">
        <v>28.1</v>
      </c>
      <c r="X430" s="1">
        <v>1370000000</v>
      </c>
      <c r="Y430" s="1">
        <v>5.36</v>
      </c>
      <c r="Z430" s="1">
        <v>471000000</v>
      </c>
      <c r="AA430" s="1">
        <v>20.593679999999999</v>
      </c>
      <c r="AB430" s="1">
        <v>78.962879999999998</v>
      </c>
    </row>
    <row r="431" spans="1:28">
      <c r="A431" s="1">
        <v>430</v>
      </c>
      <c r="B431" s="1" t="s">
        <v>634</v>
      </c>
      <c r="C431" s="1">
        <v>19100000</v>
      </c>
      <c r="D431" s="2">
        <v>13100000000</v>
      </c>
      <c r="E431" s="1" t="s">
        <v>41</v>
      </c>
      <c r="F431" s="1" t="s">
        <v>634</v>
      </c>
      <c r="G431" s="1">
        <v>6526</v>
      </c>
      <c r="H431" s="1" t="s">
        <v>36</v>
      </c>
      <c r="I431" s="1" t="s">
        <v>37</v>
      </c>
      <c r="J431" s="1" t="s">
        <v>154</v>
      </c>
      <c r="K431" s="1">
        <v>283</v>
      </c>
      <c r="L431" s="1">
        <v>115</v>
      </c>
      <c r="M431" s="1">
        <v>23</v>
      </c>
      <c r="N431" s="1">
        <v>17243000</v>
      </c>
      <c r="O431" s="1">
        <v>4300</v>
      </c>
      <c r="P431" s="1">
        <v>69000</v>
      </c>
      <c r="Q431" s="1">
        <v>51700</v>
      </c>
      <c r="R431" s="1">
        <v>827600</v>
      </c>
      <c r="S431" s="1" t="s">
        <v>39</v>
      </c>
      <c r="T431" s="1">
        <v>2006</v>
      </c>
      <c r="U431" s="1" t="s">
        <v>45</v>
      </c>
      <c r="V431" s="1">
        <v>20</v>
      </c>
      <c r="W431" s="1">
        <v>88.2</v>
      </c>
      <c r="X431" s="1">
        <v>328000000</v>
      </c>
      <c r="Y431" s="1">
        <v>14.7</v>
      </c>
      <c r="Z431" s="1">
        <v>271000000</v>
      </c>
      <c r="AA431" s="1">
        <v>37.090240000000001</v>
      </c>
      <c r="AB431" s="1">
        <v>-95.712900000000005</v>
      </c>
    </row>
    <row r="432" spans="1:28">
      <c r="A432" s="1">
        <v>431</v>
      </c>
      <c r="B432" s="1" t="s">
        <v>635</v>
      </c>
      <c r="C432" s="1">
        <v>19100000</v>
      </c>
      <c r="D432" s="2">
        <v>4570000000</v>
      </c>
      <c r="E432" s="1" t="s">
        <v>154</v>
      </c>
      <c r="F432" s="1" t="s">
        <v>635</v>
      </c>
      <c r="G432" s="1">
        <v>139</v>
      </c>
      <c r="H432" s="1" t="s">
        <v>36</v>
      </c>
      <c r="I432" s="1" t="s">
        <v>37</v>
      </c>
      <c r="J432" s="1" t="s">
        <v>154</v>
      </c>
      <c r="K432" s="1">
        <v>1568</v>
      </c>
      <c r="L432" s="1">
        <v>115</v>
      </c>
      <c r="M432" s="1">
        <v>23</v>
      </c>
      <c r="N432" s="1">
        <v>30986000</v>
      </c>
      <c r="O432" s="1">
        <v>7700</v>
      </c>
      <c r="P432" s="1">
        <v>123900</v>
      </c>
      <c r="Q432" s="1">
        <v>93000</v>
      </c>
      <c r="R432" s="1">
        <v>1500000</v>
      </c>
      <c r="S432" s="1" t="s">
        <v>39</v>
      </c>
      <c r="T432" s="1">
        <v>2014</v>
      </c>
      <c r="U432" s="1" t="s">
        <v>73</v>
      </c>
      <c r="V432" s="1">
        <v>30</v>
      </c>
      <c r="W432" s="1">
        <v>88.2</v>
      </c>
      <c r="X432" s="1">
        <v>328000000</v>
      </c>
      <c r="Y432" s="1">
        <v>14.7</v>
      </c>
      <c r="Z432" s="1">
        <v>271000000</v>
      </c>
      <c r="AA432" s="1">
        <v>37.090240000000001</v>
      </c>
      <c r="AB432" s="1">
        <v>-95.712900000000005</v>
      </c>
    </row>
    <row r="433" spans="1:28">
      <c r="A433" s="1">
        <v>432</v>
      </c>
      <c r="B433" s="1" t="s">
        <v>636</v>
      </c>
      <c r="C433" s="1">
        <v>19100000</v>
      </c>
      <c r="D433" s="2">
        <v>5190000000</v>
      </c>
      <c r="E433" s="1" t="s">
        <v>34</v>
      </c>
      <c r="F433" s="1" t="s">
        <v>636</v>
      </c>
      <c r="G433" s="1">
        <v>2948</v>
      </c>
      <c r="H433" s="1" t="s">
        <v>30</v>
      </c>
      <c r="I433" s="1" t="s">
        <v>31</v>
      </c>
      <c r="J433" s="1" t="s">
        <v>99</v>
      </c>
      <c r="K433" s="1">
        <v>1279</v>
      </c>
      <c r="L433" s="1" t="s">
        <v>39</v>
      </c>
      <c r="M433" s="1">
        <v>26</v>
      </c>
      <c r="N433" s="1">
        <v>65920000</v>
      </c>
      <c r="O433" s="1">
        <v>16500</v>
      </c>
      <c r="P433" s="1">
        <v>263700</v>
      </c>
      <c r="Q433" s="1">
        <v>197800</v>
      </c>
      <c r="R433" s="1">
        <v>3200000</v>
      </c>
      <c r="S433" s="1">
        <v>200000</v>
      </c>
      <c r="T433" s="1">
        <v>2016</v>
      </c>
      <c r="U433" s="1" t="s">
        <v>73</v>
      </c>
      <c r="V433" s="1">
        <v>29</v>
      </c>
      <c r="W433" s="1">
        <v>28.1</v>
      </c>
      <c r="X433" s="1">
        <v>1370000000</v>
      </c>
      <c r="Y433" s="1">
        <v>5.36</v>
      </c>
      <c r="Z433" s="1">
        <v>471000000</v>
      </c>
      <c r="AA433" s="1">
        <v>20.593679999999999</v>
      </c>
      <c r="AB433" s="1">
        <v>78.962879999999998</v>
      </c>
    </row>
    <row r="434" spans="1:28">
      <c r="A434" s="1">
        <v>433</v>
      </c>
      <c r="B434" s="1" t="s">
        <v>637</v>
      </c>
      <c r="C434" s="1">
        <v>19100000</v>
      </c>
      <c r="D434" s="2">
        <v>6340000000</v>
      </c>
      <c r="E434" s="1" t="s">
        <v>29</v>
      </c>
      <c r="F434" s="1" t="s">
        <v>637</v>
      </c>
      <c r="G434" s="1">
        <v>37</v>
      </c>
      <c r="H434" s="1" t="s">
        <v>36</v>
      </c>
      <c r="I434" s="1" t="s">
        <v>37</v>
      </c>
      <c r="J434" s="1" t="s">
        <v>29</v>
      </c>
      <c r="K434" s="1">
        <v>966</v>
      </c>
      <c r="L434" s="1" t="s">
        <v>39</v>
      </c>
      <c r="M434" s="1">
        <v>99</v>
      </c>
      <c r="N434" s="1">
        <v>46192000</v>
      </c>
      <c r="O434" s="1">
        <v>11500</v>
      </c>
      <c r="P434" s="1">
        <v>184800</v>
      </c>
      <c r="Q434" s="1">
        <v>138600</v>
      </c>
      <c r="R434" s="1">
        <v>2200000</v>
      </c>
      <c r="S434" s="1" t="s">
        <v>39</v>
      </c>
      <c r="T434" s="1">
        <v>2018</v>
      </c>
      <c r="U434" s="1" t="s">
        <v>50</v>
      </c>
      <c r="V434" s="1">
        <v>19</v>
      </c>
      <c r="W434" s="1">
        <v>88.2</v>
      </c>
      <c r="X434" s="1">
        <v>328000000</v>
      </c>
      <c r="Y434" s="1">
        <v>14.7</v>
      </c>
      <c r="Z434" s="1">
        <v>271000000</v>
      </c>
      <c r="AA434" s="1">
        <v>37.090240000000001</v>
      </c>
      <c r="AB434" s="1">
        <v>-95.712900000000005</v>
      </c>
    </row>
    <row r="435" spans="1:28">
      <c r="A435" s="1">
        <v>434</v>
      </c>
      <c r="B435" s="1" t="s">
        <v>638</v>
      </c>
      <c r="C435" s="1">
        <v>19000000</v>
      </c>
      <c r="D435" s="2">
        <v>4920000000</v>
      </c>
      <c r="E435" s="1" t="s">
        <v>44</v>
      </c>
      <c r="F435" s="1" t="s">
        <v>638</v>
      </c>
      <c r="G435" s="1">
        <v>60</v>
      </c>
      <c r="H435" s="1" t="s">
        <v>36</v>
      </c>
      <c r="I435" s="1" t="s">
        <v>37</v>
      </c>
      <c r="J435" s="1" t="s">
        <v>41</v>
      </c>
      <c r="K435" s="1">
        <v>1399</v>
      </c>
      <c r="L435" s="1">
        <v>116</v>
      </c>
      <c r="M435" s="1">
        <v>111</v>
      </c>
      <c r="N435" s="1">
        <v>21587000</v>
      </c>
      <c r="O435" s="1">
        <v>5400</v>
      </c>
      <c r="P435" s="1">
        <v>86300</v>
      </c>
      <c r="Q435" s="1">
        <v>64800</v>
      </c>
      <c r="R435" s="1">
        <v>1000000</v>
      </c>
      <c r="S435" s="1">
        <v>100000</v>
      </c>
      <c r="T435" s="1">
        <v>2018</v>
      </c>
      <c r="U435" s="1" t="s">
        <v>42</v>
      </c>
      <c r="V435" s="1">
        <v>20</v>
      </c>
      <c r="W435" s="1">
        <v>88.2</v>
      </c>
      <c r="X435" s="1">
        <v>328000000</v>
      </c>
      <c r="Y435" s="1">
        <v>14.7</v>
      </c>
      <c r="Z435" s="1">
        <v>271000000</v>
      </c>
      <c r="AA435" s="1">
        <v>37.090240000000001</v>
      </c>
      <c r="AB435" s="1">
        <v>-95.712900000000005</v>
      </c>
    </row>
    <row r="436" spans="1:28">
      <c r="A436" s="1">
        <v>435</v>
      </c>
      <c r="B436" s="1" t="s">
        <v>639</v>
      </c>
      <c r="C436" s="1">
        <v>19000000</v>
      </c>
      <c r="D436" s="2">
        <v>7230000000</v>
      </c>
      <c r="E436" s="1" t="s">
        <v>76</v>
      </c>
      <c r="F436" s="1" t="s">
        <v>639</v>
      </c>
      <c r="G436" s="1">
        <v>903</v>
      </c>
      <c r="H436" s="1" t="s">
        <v>130</v>
      </c>
      <c r="I436" s="1" t="s">
        <v>131</v>
      </c>
      <c r="J436" s="1" t="s">
        <v>167</v>
      </c>
      <c r="K436" s="1">
        <v>786</v>
      </c>
      <c r="L436" s="1">
        <v>15</v>
      </c>
      <c r="M436" s="1">
        <v>111</v>
      </c>
      <c r="N436" s="2">
        <v>123000000</v>
      </c>
      <c r="O436" s="1">
        <v>30800</v>
      </c>
      <c r="P436" s="1">
        <v>493400</v>
      </c>
      <c r="Q436" s="1">
        <v>370000</v>
      </c>
      <c r="R436" s="1">
        <v>5900000</v>
      </c>
      <c r="S436" s="1">
        <v>200000</v>
      </c>
      <c r="T436" s="1">
        <v>2018</v>
      </c>
      <c r="U436" s="1" t="s">
        <v>61</v>
      </c>
      <c r="V436" s="1">
        <v>23</v>
      </c>
      <c r="W436" s="1">
        <v>40.200000000000003</v>
      </c>
      <c r="X436" s="1">
        <v>126000000</v>
      </c>
      <c r="Y436" s="1">
        <v>3.42</v>
      </c>
      <c r="Z436" s="1">
        <v>103000000</v>
      </c>
      <c r="AA436" s="1">
        <v>23.634499999999999</v>
      </c>
      <c r="AB436" s="1">
        <v>-102.553</v>
      </c>
    </row>
    <row r="437" spans="1:28">
      <c r="A437" s="1">
        <v>436</v>
      </c>
      <c r="B437" s="1" t="s">
        <v>640</v>
      </c>
      <c r="C437" s="1">
        <v>19000000</v>
      </c>
      <c r="D437" s="2">
        <v>8280000000</v>
      </c>
      <c r="E437" s="1" t="s">
        <v>34</v>
      </c>
      <c r="F437" s="1" t="s">
        <v>640</v>
      </c>
      <c r="G437" s="1">
        <v>1525</v>
      </c>
      <c r="H437" s="1" t="s">
        <v>30</v>
      </c>
      <c r="I437" s="1" t="s">
        <v>31</v>
      </c>
      <c r="J437" s="1" t="s">
        <v>41</v>
      </c>
      <c r="K437" s="1">
        <v>618</v>
      </c>
      <c r="L437" s="1">
        <v>78</v>
      </c>
      <c r="M437" s="1">
        <v>111</v>
      </c>
      <c r="N437" s="2">
        <v>106000000</v>
      </c>
      <c r="O437" s="1">
        <v>26400</v>
      </c>
      <c r="P437" s="1">
        <v>422800</v>
      </c>
      <c r="Q437" s="1">
        <v>317100</v>
      </c>
      <c r="R437" s="1">
        <v>5100000</v>
      </c>
      <c r="S437" s="1">
        <v>200000</v>
      </c>
      <c r="T437" s="1">
        <v>2017</v>
      </c>
      <c r="U437" s="1" t="s">
        <v>115</v>
      </c>
      <c r="V437" s="1">
        <v>8</v>
      </c>
      <c r="W437" s="1">
        <v>28.1</v>
      </c>
      <c r="X437" s="1">
        <v>1370000000</v>
      </c>
      <c r="Y437" s="1">
        <v>5.36</v>
      </c>
      <c r="Z437" s="1">
        <v>471000000</v>
      </c>
      <c r="AA437" s="1">
        <v>20.593679999999999</v>
      </c>
      <c r="AB437" s="1">
        <v>78.962879999999998</v>
      </c>
    </row>
    <row r="438" spans="1:28">
      <c r="A438" s="1">
        <v>437</v>
      </c>
      <c r="B438" s="1" t="s">
        <v>641</v>
      </c>
      <c r="C438" s="1">
        <v>19000000</v>
      </c>
      <c r="D438" s="2">
        <v>13800000000</v>
      </c>
      <c r="E438" s="1" t="s">
        <v>34</v>
      </c>
      <c r="F438" s="1" t="s">
        <v>641</v>
      </c>
      <c r="G438" s="1">
        <v>1154</v>
      </c>
      <c r="H438" s="1" t="s">
        <v>90</v>
      </c>
      <c r="I438" s="1" t="s">
        <v>91</v>
      </c>
      <c r="J438" s="1" t="s">
        <v>99</v>
      </c>
      <c r="K438" s="1">
        <v>260</v>
      </c>
      <c r="L438" s="1">
        <v>22</v>
      </c>
      <c r="M438" s="1">
        <v>27</v>
      </c>
      <c r="N438" s="1">
        <v>76903000</v>
      </c>
      <c r="O438" s="1">
        <v>19200</v>
      </c>
      <c r="P438" s="1">
        <v>307600</v>
      </c>
      <c r="Q438" s="1">
        <v>230700</v>
      </c>
      <c r="R438" s="1">
        <v>3700000</v>
      </c>
      <c r="S438" s="1">
        <v>100000</v>
      </c>
      <c r="T438" s="1">
        <v>2012</v>
      </c>
      <c r="U438" s="1" t="s">
        <v>80</v>
      </c>
      <c r="V438" s="1">
        <v>30</v>
      </c>
      <c r="W438" s="1">
        <v>51.3</v>
      </c>
      <c r="X438" s="1">
        <v>213000000</v>
      </c>
      <c r="Y438" s="1">
        <v>12.08</v>
      </c>
      <c r="Z438" s="1">
        <v>183000000</v>
      </c>
      <c r="AA438" s="1">
        <v>-14.234999999999999</v>
      </c>
      <c r="AB438" s="1">
        <v>-51.9253</v>
      </c>
    </row>
    <row r="439" spans="1:28">
      <c r="A439" s="1">
        <v>438</v>
      </c>
      <c r="B439" s="1" t="s">
        <v>642</v>
      </c>
      <c r="C439" s="1">
        <v>19000000</v>
      </c>
      <c r="D439" s="2">
        <v>16000000000</v>
      </c>
      <c r="E439" s="1" t="s">
        <v>29</v>
      </c>
      <c r="F439" s="1" t="s">
        <v>642</v>
      </c>
      <c r="G439" s="1">
        <v>79</v>
      </c>
      <c r="H439" s="1" t="s">
        <v>78</v>
      </c>
      <c r="I439" s="1" t="s">
        <v>79</v>
      </c>
      <c r="J439" s="1" t="s">
        <v>29</v>
      </c>
      <c r="K439" s="1">
        <v>191</v>
      </c>
      <c r="L439" s="1">
        <v>18</v>
      </c>
      <c r="M439" s="1">
        <v>99</v>
      </c>
      <c r="N439" s="2">
        <v>102000000</v>
      </c>
      <c r="O439" s="1">
        <v>25600</v>
      </c>
      <c r="P439" s="1">
        <v>409600</v>
      </c>
      <c r="Q439" s="1">
        <v>307200</v>
      </c>
      <c r="R439" s="1">
        <v>4900000</v>
      </c>
      <c r="S439" s="1">
        <v>100000</v>
      </c>
      <c r="T439" s="1">
        <v>2007</v>
      </c>
      <c r="U439" s="1" t="s">
        <v>42</v>
      </c>
      <c r="V439" s="1">
        <v>11</v>
      </c>
      <c r="W439" s="1">
        <v>60</v>
      </c>
      <c r="X439" s="1">
        <v>66834405</v>
      </c>
      <c r="Y439" s="1">
        <v>3.85</v>
      </c>
      <c r="Z439" s="1">
        <v>55908316</v>
      </c>
      <c r="AA439" s="1">
        <v>55.378050000000002</v>
      </c>
      <c r="AB439" s="1">
        <v>-3.4359700000000002</v>
      </c>
    </row>
    <row r="440" spans="1:28">
      <c r="A440" s="1">
        <v>439</v>
      </c>
      <c r="B440" s="1" t="s">
        <v>643</v>
      </c>
      <c r="C440" s="1">
        <v>19000000</v>
      </c>
      <c r="D440" s="2">
        <v>15100000000</v>
      </c>
      <c r="E440" s="1" t="s">
        <v>41</v>
      </c>
      <c r="F440" s="1" t="s">
        <v>643</v>
      </c>
      <c r="G440" s="1">
        <v>64496</v>
      </c>
      <c r="H440" s="1" t="s">
        <v>68</v>
      </c>
      <c r="I440" s="1" t="s">
        <v>69</v>
      </c>
      <c r="J440" s="1" t="s">
        <v>41</v>
      </c>
      <c r="K440" s="1">
        <v>217</v>
      </c>
      <c r="L440" s="1">
        <v>8</v>
      </c>
      <c r="M440" s="1">
        <v>111</v>
      </c>
      <c r="N440" s="2">
        <v>108000000</v>
      </c>
      <c r="O440" s="1">
        <v>27000</v>
      </c>
      <c r="P440" s="1">
        <v>432000</v>
      </c>
      <c r="Q440" s="1">
        <v>324000</v>
      </c>
      <c r="R440" s="1">
        <v>5200000</v>
      </c>
      <c r="S440" s="1" t="s">
        <v>39</v>
      </c>
      <c r="T440" s="1">
        <v>2007</v>
      </c>
      <c r="U440" s="1" t="s">
        <v>61</v>
      </c>
      <c r="V440" s="1">
        <v>6</v>
      </c>
      <c r="W440" s="1">
        <v>94.3</v>
      </c>
      <c r="X440" s="1">
        <v>51709098</v>
      </c>
      <c r="Y440" s="1">
        <v>4.1500000000000004</v>
      </c>
      <c r="Z440" s="1">
        <v>42106719</v>
      </c>
      <c r="AA440" s="1">
        <v>35.907760000000003</v>
      </c>
      <c r="AB440" s="1">
        <v>127.76690000000001</v>
      </c>
    </row>
    <row r="441" spans="1:28">
      <c r="A441" s="1">
        <v>440</v>
      </c>
      <c r="B441" s="1" t="s">
        <v>644</v>
      </c>
      <c r="C441" s="1">
        <v>18900000</v>
      </c>
      <c r="D441" s="2">
        <v>2860000000</v>
      </c>
      <c r="E441" s="1" t="s">
        <v>49</v>
      </c>
      <c r="F441" s="1" t="s">
        <v>644</v>
      </c>
      <c r="G441" s="1">
        <v>375</v>
      </c>
      <c r="H441" s="1" t="s">
        <v>58</v>
      </c>
      <c r="I441" s="1" t="s">
        <v>59</v>
      </c>
      <c r="J441" s="1" t="s">
        <v>41</v>
      </c>
      <c r="K441" s="1">
        <v>3094</v>
      </c>
      <c r="L441" s="1">
        <v>4</v>
      </c>
      <c r="M441" s="1">
        <v>112</v>
      </c>
      <c r="N441" s="1">
        <v>24563000</v>
      </c>
      <c r="O441" s="1">
        <v>6100</v>
      </c>
      <c r="P441" s="1">
        <v>98300</v>
      </c>
      <c r="Q441" s="1">
        <v>73700</v>
      </c>
      <c r="R441" s="1">
        <v>1200000</v>
      </c>
      <c r="S441" s="1" t="s">
        <v>39</v>
      </c>
      <c r="T441" s="1">
        <v>2014</v>
      </c>
      <c r="U441" s="1" t="s">
        <v>105</v>
      </c>
      <c r="V441" s="1">
        <v>16</v>
      </c>
      <c r="W441" s="1">
        <v>81.900000000000006</v>
      </c>
      <c r="X441" s="1">
        <v>144000000</v>
      </c>
      <c r="Y441" s="1">
        <v>4.59</v>
      </c>
      <c r="Z441" s="1">
        <v>108000000</v>
      </c>
      <c r="AA441" s="1">
        <v>61.524009999999997</v>
      </c>
      <c r="AB441" s="1">
        <v>105.3188</v>
      </c>
    </row>
    <row r="442" spans="1:28">
      <c r="A442" s="1">
        <v>441</v>
      </c>
      <c r="B442" s="1" t="s">
        <v>645</v>
      </c>
      <c r="C442" s="1">
        <v>18900000</v>
      </c>
      <c r="D442" s="2">
        <v>8300000000</v>
      </c>
      <c r="E442" s="1" t="s">
        <v>47</v>
      </c>
      <c r="F442" s="1" t="s">
        <v>645</v>
      </c>
      <c r="G442" s="1">
        <v>0</v>
      </c>
      <c r="H442" s="1" t="s">
        <v>90</v>
      </c>
      <c r="I442" s="1" t="s">
        <v>91</v>
      </c>
      <c r="J442" s="1" t="s">
        <v>39</v>
      </c>
      <c r="K442" s="1">
        <v>4057944</v>
      </c>
      <c r="L442" s="1" t="s">
        <v>39</v>
      </c>
      <c r="M442" s="1" t="s">
        <v>39</v>
      </c>
      <c r="N442" s="1" t="s">
        <v>39</v>
      </c>
      <c r="O442" s="1">
        <v>0</v>
      </c>
      <c r="P442" s="1">
        <v>0</v>
      </c>
      <c r="Q442" s="1">
        <v>0</v>
      </c>
      <c r="R442" s="1">
        <v>0</v>
      </c>
      <c r="S442" s="1">
        <v>2</v>
      </c>
      <c r="T442" s="1">
        <v>2014</v>
      </c>
      <c r="U442" s="1" t="s">
        <v>42</v>
      </c>
      <c r="V442" s="1">
        <v>20</v>
      </c>
      <c r="W442" s="1">
        <v>51.3</v>
      </c>
      <c r="X442" s="1">
        <v>213000000</v>
      </c>
      <c r="Y442" s="1">
        <v>12.08</v>
      </c>
      <c r="Z442" s="1">
        <v>183000000</v>
      </c>
      <c r="AA442" s="1">
        <v>-14.234999999999999</v>
      </c>
      <c r="AB442" s="1">
        <v>-51.9253</v>
      </c>
    </row>
    <row r="443" spans="1:28">
      <c r="A443" s="1">
        <v>442</v>
      </c>
      <c r="B443" s="1" t="s">
        <v>646</v>
      </c>
      <c r="C443" s="1">
        <v>18900000</v>
      </c>
      <c r="D443" s="2">
        <v>9810000000</v>
      </c>
      <c r="E443" s="1" t="s">
        <v>44</v>
      </c>
      <c r="F443" s="1" t="s">
        <v>646</v>
      </c>
      <c r="G443" s="1">
        <v>719</v>
      </c>
      <c r="H443" s="1" t="s">
        <v>130</v>
      </c>
      <c r="I443" s="1" t="s">
        <v>131</v>
      </c>
      <c r="J443" s="1" t="s">
        <v>44</v>
      </c>
      <c r="K443" s="1">
        <v>459</v>
      </c>
      <c r="L443" s="1">
        <v>16</v>
      </c>
      <c r="M443" s="1">
        <v>24</v>
      </c>
      <c r="N443" s="2">
        <v>140000000</v>
      </c>
      <c r="O443" s="1">
        <v>35100</v>
      </c>
      <c r="P443" s="1">
        <v>561600</v>
      </c>
      <c r="Q443" s="1">
        <v>421200</v>
      </c>
      <c r="R443" s="1">
        <v>6700000</v>
      </c>
      <c r="S443" s="1" t="s">
        <v>39</v>
      </c>
      <c r="T443" s="1">
        <v>2018</v>
      </c>
      <c r="U443" s="1" t="s">
        <v>61</v>
      </c>
      <c r="V443" s="1">
        <v>26</v>
      </c>
      <c r="W443" s="1">
        <v>40.200000000000003</v>
      </c>
      <c r="X443" s="1">
        <v>126000000</v>
      </c>
      <c r="Y443" s="1">
        <v>3.42</v>
      </c>
      <c r="Z443" s="1">
        <v>103000000</v>
      </c>
      <c r="AA443" s="1">
        <v>23.634499999999999</v>
      </c>
      <c r="AB443" s="1">
        <v>-102.553</v>
      </c>
    </row>
    <row r="444" spans="1:28">
      <c r="A444" s="1">
        <v>443</v>
      </c>
      <c r="B444" s="1" t="s">
        <v>647</v>
      </c>
      <c r="C444" s="1">
        <v>18800000</v>
      </c>
      <c r="D444" s="2">
        <v>3650000000</v>
      </c>
      <c r="E444" s="1" t="s">
        <v>44</v>
      </c>
      <c r="F444" s="1" t="s">
        <v>647</v>
      </c>
      <c r="G444" s="1">
        <v>2072</v>
      </c>
      <c r="H444" s="1" t="s">
        <v>36</v>
      </c>
      <c r="I444" s="1" t="s">
        <v>37</v>
      </c>
      <c r="J444" s="1" t="s">
        <v>44</v>
      </c>
      <c r="K444" s="1">
        <v>2163</v>
      </c>
      <c r="L444" s="1">
        <v>117</v>
      </c>
      <c r="M444" s="1">
        <v>25</v>
      </c>
      <c r="N444" s="1">
        <v>29874000</v>
      </c>
      <c r="O444" s="1">
        <v>7500</v>
      </c>
      <c r="P444" s="1">
        <v>119500</v>
      </c>
      <c r="Q444" s="1">
        <v>89600</v>
      </c>
      <c r="R444" s="1">
        <v>1400000</v>
      </c>
      <c r="S444" s="1">
        <v>100000</v>
      </c>
      <c r="T444" s="1">
        <v>2011</v>
      </c>
      <c r="U444" s="1" t="s">
        <v>32</v>
      </c>
      <c r="V444" s="1">
        <v>1</v>
      </c>
      <c r="W444" s="1">
        <v>88.2</v>
      </c>
      <c r="X444" s="1">
        <v>328000000</v>
      </c>
      <c r="Y444" s="1">
        <v>14.7</v>
      </c>
      <c r="Z444" s="1">
        <v>271000000</v>
      </c>
      <c r="AA444" s="1">
        <v>37.090240000000001</v>
      </c>
      <c r="AB444" s="1">
        <v>-95.712900000000005</v>
      </c>
    </row>
    <row r="445" spans="1:28">
      <c r="A445" s="1">
        <v>444</v>
      </c>
      <c r="B445" s="1" t="s">
        <v>648</v>
      </c>
      <c r="C445" s="1">
        <v>18800000</v>
      </c>
      <c r="D445" s="2">
        <v>5260000000</v>
      </c>
      <c r="E445" s="1" t="s">
        <v>41</v>
      </c>
      <c r="F445" s="1" t="s">
        <v>648</v>
      </c>
      <c r="G445" s="1">
        <v>312</v>
      </c>
      <c r="H445" s="1" t="s">
        <v>78</v>
      </c>
      <c r="I445" s="1" t="s">
        <v>79</v>
      </c>
      <c r="J445" s="1" t="s">
        <v>41</v>
      </c>
      <c r="K445" s="1">
        <v>1263</v>
      </c>
      <c r="L445" s="1">
        <v>19</v>
      </c>
      <c r="M445" s="1">
        <v>113</v>
      </c>
      <c r="N445" s="1">
        <v>78158000</v>
      </c>
      <c r="O445" s="1">
        <v>19500</v>
      </c>
      <c r="P445" s="1">
        <v>312600</v>
      </c>
      <c r="Q445" s="1">
        <v>234500</v>
      </c>
      <c r="R445" s="1">
        <v>3800000</v>
      </c>
      <c r="S445" s="1">
        <v>100000</v>
      </c>
      <c r="T445" s="1">
        <v>2015</v>
      </c>
      <c r="U445" s="1" t="s">
        <v>70</v>
      </c>
      <c r="V445" s="1">
        <v>14</v>
      </c>
      <c r="W445" s="1">
        <v>60</v>
      </c>
      <c r="X445" s="1">
        <v>66834405</v>
      </c>
      <c r="Y445" s="1">
        <v>3.85</v>
      </c>
      <c r="Z445" s="1">
        <v>55908316</v>
      </c>
      <c r="AA445" s="1">
        <v>55.378050000000002</v>
      </c>
      <c r="AB445" s="1">
        <v>-3.4359700000000002</v>
      </c>
    </row>
    <row r="446" spans="1:28">
      <c r="A446" s="1">
        <v>445</v>
      </c>
      <c r="B446" s="1" t="s">
        <v>649</v>
      </c>
      <c r="C446" s="1">
        <v>18800000</v>
      </c>
      <c r="D446" s="2">
        <v>7630000000</v>
      </c>
      <c r="E446" s="1" t="s">
        <v>49</v>
      </c>
      <c r="F446" s="1" t="s">
        <v>649</v>
      </c>
      <c r="G446" s="1">
        <v>9</v>
      </c>
      <c r="H446" s="1" t="s">
        <v>36</v>
      </c>
      <c r="I446" s="1" t="s">
        <v>37</v>
      </c>
      <c r="J446" s="1" t="s">
        <v>39</v>
      </c>
      <c r="K446" s="1">
        <v>4054469</v>
      </c>
      <c r="L446" s="1" t="s">
        <v>39</v>
      </c>
      <c r="M446" s="1" t="s">
        <v>39</v>
      </c>
      <c r="N446" s="1">
        <v>7</v>
      </c>
      <c r="O446" s="1">
        <v>0</v>
      </c>
      <c r="P446" s="1">
        <v>0.03</v>
      </c>
      <c r="Q446" s="1">
        <v>0.02</v>
      </c>
      <c r="R446" s="1">
        <v>0.34</v>
      </c>
      <c r="S446" s="1" t="s">
        <v>39</v>
      </c>
      <c r="T446" s="1">
        <v>2017</v>
      </c>
      <c r="U446" s="1" t="s">
        <v>73</v>
      </c>
      <c r="V446" s="1">
        <v>15</v>
      </c>
      <c r="W446" s="1">
        <v>88.2</v>
      </c>
      <c r="X446" s="1">
        <v>328000000</v>
      </c>
      <c r="Y446" s="1">
        <v>14.7</v>
      </c>
      <c r="Z446" s="1">
        <v>271000000</v>
      </c>
      <c r="AA446" s="1">
        <v>37.090240000000001</v>
      </c>
      <c r="AB446" s="1">
        <v>-95.712900000000005</v>
      </c>
    </row>
    <row r="447" spans="1:28">
      <c r="A447" s="1">
        <v>446</v>
      </c>
      <c r="B447" s="1" t="s">
        <v>650</v>
      </c>
      <c r="C447" s="1">
        <v>18800000</v>
      </c>
      <c r="D447" s="2">
        <v>7760000000</v>
      </c>
      <c r="E447" s="1" t="s">
        <v>39</v>
      </c>
      <c r="F447" s="1" t="s">
        <v>651</v>
      </c>
      <c r="G447" s="1">
        <v>2</v>
      </c>
      <c r="H447" s="1" t="s">
        <v>30</v>
      </c>
      <c r="I447" s="1" t="s">
        <v>31</v>
      </c>
      <c r="J447" s="1" t="s">
        <v>39</v>
      </c>
      <c r="K447" s="1">
        <v>4057882</v>
      </c>
      <c r="L447" s="1" t="s">
        <v>39</v>
      </c>
      <c r="M447" s="1" t="s">
        <v>39</v>
      </c>
      <c r="N447" s="1" t="s">
        <v>39</v>
      </c>
      <c r="O447" s="1">
        <v>0</v>
      </c>
      <c r="P447" s="1">
        <v>0</v>
      </c>
      <c r="Q447" s="1">
        <v>0</v>
      </c>
      <c r="R447" s="1">
        <v>0</v>
      </c>
      <c r="S447" s="1" t="s">
        <v>39</v>
      </c>
      <c r="T447" s="1">
        <v>2021</v>
      </c>
      <c r="U447" s="1" t="s">
        <v>66</v>
      </c>
      <c r="V447" s="1">
        <v>21</v>
      </c>
      <c r="W447" s="1">
        <v>28.1</v>
      </c>
      <c r="X447" s="1">
        <v>1370000000</v>
      </c>
      <c r="Y447" s="1">
        <v>5.36</v>
      </c>
      <c r="Z447" s="1">
        <v>471000000</v>
      </c>
      <c r="AA447" s="1">
        <v>20.593679999999999</v>
      </c>
      <c r="AB447" s="1">
        <v>78.962879999999998</v>
      </c>
    </row>
    <row r="448" spans="1:28">
      <c r="A448" s="1">
        <v>447</v>
      </c>
      <c r="B448" s="1" t="s">
        <v>652</v>
      </c>
      <c r="C448" s="1">
        <v>18800000</v>
      </c>
      <c r="D448" s="2">
        <v>9570000000</v>
      </c>
      <c r="E448" s="1" t="s">
        <v>29</v>
      </c>
      <c r="F448" s="1" t="s">
        <v>652</v>
      </c>
      <c r="G448" s="1">
        <v>217</v>
      </c>
      <c r="H448" s="1" t="s">
        <v>36</v>
      </c>
      <c r="I448" s="1" t="s">
        <v>37</v>
      </c>
      <c r="J448" s="1" t="s">
        <v>29</v>
      </c>
      <c r="K448" s="1">
        <v>485</v>
      </c>
      <c r="L448" s="1">
        <v>117</v>
      </c>
      <c r="M448" s="1">
        <v>100</v>
      </c>
      <c r="N448" s="1">
        <v>97758000</v>
      </c>
      <c r="O448" s="1">
        <v>24400</v>
      </c>
      <c r="P448" s="1">
        <v>391000</v>
      </c>
      <c r="Q448" s="1">
        <v>293300</v>
      </c>
      <c r="R448" s="1">
        <v>4700000</v>
      </c>
      <c r="S448" s="1">
        <v>100000</v>
      </c>
      <c r="T448" s="1">
        <v>2009</v>
      </c>
      <c r="U448" s="1" t="s">
        <v>105</v>
      </c>
      <c r="V448" s="1">
        <v>30</v>
      </c>
      <c r="W448" s="1">
        <v>88.2</v>
      </c>
      <c r="X448" s="1">
        <v>328000000</v>
      </c>
      <c r="Y448" s="1">
        <v>14.7</v>
      </c>
      <c r="Z448" s="1">
        <v>271000000</v>
      </c>
      <c r="AA448" s="1">
        <v>37.090240000000001</v>
      </c>
      <c r="AB448" s="1">
        <v>-95.712900000000005</v>
      </c>
    </row>
    <row r="449" spans="1:28">
      <c r="A449" s="1">
        <v>448</v>
      </c>
      <c r="B449" s="1" t="s">
        <v>653</v>
      </c>
      <c r="C449" s="1">
        <v>18800000</v>
      </c>
      <c r="D449" s="2">
        <v>9590000000</v>
      </c>
      <c r="E449" s="1" t="s">
        <v>41</v>
      </c>
      <c r="F449" s="1" t="s">
        <v>653</v>
      </c>
      <c r="G449" s="1">
        <v>530</v>
      </c>
      <c r="H449" s="1" t="s">
        <v>572</v>
      </c>
      <c r="I449" s="1" t="s">
        <v>573</v>
      </c>
      <c r="J449" s="1" t="s">
        <v>41</v>
      </c>
      <c r="K449" s="1">
        <v>483</v>
      </c>
      <c r="L449" s="1">
        <v>2</v>
      </c>
      <c r="M449" s="1">
        <v>113</v>
      </c>
      <c r="N449" s="1">
        <v>68006000</v>
      </c>
      <c r="O449" s="1">
        <v>17000</v>
      </c>
      <c r="P449" s="1">
        <v>272000</v>
      </c>
      <c r="Q449" s="1">
        <v>204000</v>
      </c>
      <c r="R449" s="1">
        <v>3300000</v>
      </c>
      <c r="S449" s="1">
        <v>100000</v>
      </c>
      <c r="T449" s="1">
        <v>2014</v>
      </c>
      <c r="U449" s="1" t="s">
        <v>105</v>
      </c>
      <c r="V449" s="1">
        <v>20</v>
      </c>
      <c r="W449" s="1">
        <v>82.7</v>
      </c>
      <c r="X449" s="1">
        <v>44385155</v>
      </c>
      <c r="Y449" s="1">
        <v>8.8800000000000008</v>
      </c>
      <c r="Z449" s="1">
        <v>30835699</v>
      </c>
      <c r="AA449" s="1">
        <v>48.379429999999999</v>
      </c>
      <c r="AB449" s="1">
        <v>31.165579999999999</v>
      </c>
    </row>
    <row r="450" spans="1:28">
      <c r="A450" s="1">
        <v>449</v>
      </c>
      <c r="B450" s="1" t="s">
        <v>654</v>
      </c>
      <c r="C450" s="1">
        <v>18800000</v>
      </c>
      <c r="D450" s="2">
        <v>3280000000</v>
      </c>
      <c r="E450" s="1" t="s">
        <v>154</v>
      </c>
      <c r="F450" s="1" t="s">
        <v>654</v>
      </c>
      <c r="G450" s="1">
        <v>304</v>
      </c>
      <c r="H450" s="1" t="s">
        <v>30</v>
      </c>
      <c r="I450" s="1" t="s">
        <v>31</v>
      </c>
      <c r="J450" s="1" t="s">
        <v>60</v>
      </c>
      <c r="K450" s="1">
        <v>2508</v>
      </c>
      <c r="L450" s="1">
        <v>79</v>
      </c>
      <c r="M450" s="1">
        <v>24</v>
      </c>
      <c r="N450" s="2">
        <v>109000000</v>
      </c>
      <c r="O450" s="1">
        <v>27300</v>
      </c>
      <c r="P450" s="1">
        <v>436100</v>
      </c>
      <c r="Q450" s="1">
        <v>327100</v>
      </c>
      <c r="R450" s="1">
        <v>5200000</v>
      </c>
      <c r="S450" s="1">
        <v>700000</v>
      </c>
      <c r="T450" s="1">
        <v>2014</v>
      </c>
      <c r="U450" s="1" t="s">
        <v>80</v>
      </c>
      <c r="V450" s="1">
        <v>17</v>
      </c>
      <c r="W450" s="1">
        <v>28.1</v>
      </c>
      <c r="X450" s="1">
        <v>1370000000</v>
      </c>
      <c r="Y450" s="1">
        <v>5.36</v>
      </c>
      <c r="Z450" s="1">
        <v>471000000</v>
      </c>
      <c r="AA450" s="1">
        <v>20.593679999999999</v>
      </c>
      <c r="AB450" s="1">
        <v>78.962879999999998</v>
      </c>
    </row>
    <row r="451" spans="1:28">
      <c r="A451" s="1">
        <v>450</v>
      </c>
      <c r="B451" s="1" t="s">
        <v>655</v>
      </c>
      <c r="C451" s="1">
        <v>18700000</v>
      </c>
      <c r="D451" s="2">
        <v>12300000000</v>
      </c>
      <c r="E451" s="1" t="s">
        <v>41</v>
      </c>
      <c r="F451" s="1" t="s">
        <v>656</v>
      </c>
      <c r="G451" s="1">
        <v>16</v>
      </c>
      <c r="H451" s="1" t="s">
        <v>183</v>
      </c>
      <c r="I451" s="1" t="s">
        <v>184</v>
      </c>
      <c r="J451" s="1" t="s">
        <v>29</v>
      </c>
      <c r="K451" s="1">
        <v>3188353</v>
      </c>
      <c r="L451" s="1">
        <v>4093</v>
      </c>
      <c r="M451" s="1">
        <v>5631</v>
      </c>
      <c r="N451" s="1">
        <v>102</v>
      </c>
      <c r="O451" s="1">
        <v>0.03</v>
      </c>
      <c r="P451" s="1">
        <v>0.41</v>
      </c>
      <c r="Q451" s="1">
        <v>0.31</v>
      </c>
      <c r="R451" s="1">
        <v>5</v>
      </c>
      <c r="S451" s="1">
        <v>1</v>
      </c>
      <c r="T451" s="1">
        <v>2005</v>
      </c>
      <c r="U451" s="1" t="s">
        <v>45</v>
      </c>
      <c r="V451" s="1">
        <v>26</v>
      </c>
      <c r="W451" s="1">
        <v>88.9</v>
      </c>
      <c r="X451" s="1">
        <v>47076781</v>
      </c>
      <c r="Y451" s="1">
        <v>13.96</v>
      </c>
      <c r="Z451" s="1">
        <v>37927409</v>
      </c>
      <c r="AA451" s="1">
        <v>40.46367</v>
      </c>
      <c r="AB451" s="1">
        <v>-3.7492200000000002</v>
      </c>
    </row>
    <row r="452" spans="1:28">
      <c r="A452" s="1">
        <v>451</v>
      </c>
      <c r="B452" s="1" t="s">
        <v>657</v>
      </c>
      <c r="C452" s="1">
        <v>18700000</v>
      </c>
      <c r="D452" s="2">
        <v>6150000000</v>
      </c>
      <c r="E452" s="1" t="s">
        <v>52</v>
      </c>
      <c r="F452" s="1" t="s">
        <v>658</v>
      </c>
      <c r="G452" s="1">
        <v>2</v>
      </c>
      <c r="H452" s="1" t="s">
        <v>36</v>
      </c>
      <c r="I452" s="1" t="s">
        <v>37</v>
      </c>
      <c r="J452" s="1" t="s">
        <v>60</v>
      </c>
      <c r="K452" s="1">
        <v>4053443</v>
      </c>
      <c r="L452" s="1" t="s">
        <v>39</v>
      </c>
      <c r="M452" s="1">
        <v>7729</v>
      </c>
      <c r="N452" s="1">
        <v>1</v>
      </c>
      <c r="O452" s="1">
        <v>0</v>
      </c>
      <c r="P452" s="1">
        <v>0</v>
      </c>
      <c r="Q452" s="1">
        <v>0</v>
      </c>
      <c r="R452" s="1">
        <v>0.05</v>
      </c>
      <c r="S452" s="1" t="s">
        <v>39</v>
      </c>
      <c r="T452" s="1">
        <v>2016</v>
      </c>
      <c r="U452" s="1" t="s">
        <v>80</v>
      </c>
      <c r="V452" s="1">
        <v>7</v>
      </c>
      <c r="W452" s="1">
        <v>88.2</v>
      </c>
      <c r="X452" s="1">
        <v>328000000</v>
      </c>
      <c r="Y452" s="1">
        <v>14.7</v>
      </c>
      <c r="Z452" s="1">
        <v>271000000</v>
      </c>
      <c r="AA452" s="1">
        <v>37.090240000000001</v>
      </c>
      <c r="AB452" s="1">
        <v>-95.712900000000005</v>
      </c>
    </row>
    <row r="453" spans="1:28">
      <c r="A453" s="1">
        <v>452</v>
      </c>
      <c r="B453" s="1" t="s">
        <v>659</v>
      </c>
      <c r="C453" s="1">
        <v>18600000</v>
      </c>
      <c r="D453" s="2">
        <v>6050000000</v>
      </c>
      <c r="E453" s="1" t="s">
        <v>41</v>
      </c>
      <c r="F453" s="1" t="s">
        <v>659</v>
      </c>
      <c r="G453" s="1">
        <v>4487</v>
      </c>
      <c r="H453" s="1" t="s">
        <v>30</v>
      </c>
      <c r="I453" s="1" t="s">
        <v>31</v>
      </c>
      <c r="J453" s="1" t="s">
        <v>154</v>
      </c>
      <c r="K453" s="1">
        <v>1033</v>
      </c>
      <c r="L453" s="1">
        <v>81</v>
      </c>
      <c r="M453" s="1">
        <v>24</v>
      </c>
      <c r="N453" s="2">
        <v>102000000</v>
      </c>
      <c r="O453" s="1">
        <v>25600</v>
      </c>
      <c r="P453" s="1">
        <v>409700</v>
      </c>
      <c r="Q453" s="1">
        <v>307300</v>
      </c>
      <c r="R453" s="1">
        <v>4900000</v>
      </c>
      <c r="S453" s="1">
        <v>200000</v>
      </c>
      <c r="T453" s="1">
        <v>2007</v>
      </c>
      <c r="U453" s="1" t="s">
        <v>61</v>
      </c>
      <c r="V453" s="1">
        <v>31</v>
      </c>
      <c r="W453" s="1">
        <v>28.1</v>
      </c>
      <c r="X453" s="1">
        <v>1370000000</v>
      </c>
      <c r="Y453" s="1">
        <v>5.36</v>
      </c>
      <c r="Z453" s="1">
        <v>471000000</v>
      </c>
      <c r="AA453" s="1">
        <v>20.593679999999999</v>
      </c>
      <c r="AB453" s="1">
        <v>78.962879999999998</v>
      </c>
    </row>
    <row r="454" spans="1:28">
      <c r="A454" s="1">
        <v>453</v>
      </c>
      <c r="B454" s="1" t="s">
        <v>660</v>
      </c>
      <c r="C454" s="1">
        <v>18600000</v>
      </c>
      <c r="D454" s="2">
        <v>7010000000</v>
      </c>
      <c r="E454" s="1" t="s">
        <v>39</v>
      </c>
      <c r="F454" s="1" t="s">
        <v>660</v>
      </c>
      <c r="G454" s="1">
        <v>457</v>
      </c>
      <c r="H454" s="1" t="s">
        <v>36</v>
      </c>
      <c r="I454" s="1" t="s">
        <v>37</v>
      </c>
      <c r="J454" s="1" t="s">
        <v>41</v>
      </c>
      <c r="K454" s="1">
        <v>830</v>
      </c>
      <c r="L454" s="1">
        <v>118</v>
      </c>
      <c r="M454" s="1">
        <v>115</v>
      </c>
      <c r="N454" s="1">
        <v>43396000</v>
      </c>
      <c r="O454" s="1">
        <v>10800</v>
      </c>
      <c r="P454" s="1">
        <v>173600</v>
      </c>
      <c r="Q454" s="1">
        <v>130200</v>
      </c>
      <c r="R454" s="1">
        <v>2100000</v>
      </c>
      <c r="S454" s="1">
        <v>200000</v>
      </c>
      <c r="T454" s="1">
        <v>2019</v>
      </c>
      <c r="U454" s="1" t="s">
        <v>70</v>
      </c>
      <c r="V454" s="1">
        <v>19</v>
      </c>
      <c r="W454" s="1">
        <v>88.2</v>
      </c>
      <c r="X454" s="1">
        <v>328000000</v>
      </c>
      <c r="Y454" s="1">
        <v>14.7</v>
      </c>
      <c r="Z454" s="1">
        <v>271000000</v>
      </c>
      <c r="AA454" s="1">
        <v>37.090240000000001</v>
      </c>
      <c r="AB454" s="1">
        <v>-95.712900000000005</v>
      </c>
    </row>
    <row r="455" spans="1:28">
      <c r="A455" s="1">
        <v>454</v>
      </c>
      <c r="B455" s="1" t="s">
        <v>661</v>
      </c>
      <c r="C455" s="1">
        <v>18600000</v>
      </c>
      <c r="D455" s="2">
        <v>20200000000</v>
      </c>
      <c r="E455" s="1" t="s">
        <v>29</v>
      </c>
      <c r="F455" s="1" t="s">
        <v>661</v>
      </c>
      <c r="G455" s="1">
        <v>6287</v>
      </c>
      <c r="H455" s="1" t="s">
        <v>160</v>
      </c>
      <c r="I455" s="1" t="s">
        <v>161</v>
      </c>
      <c r="J455" s="1" t="s">
        <v>29</v>
      </c>
      <c r="K455" s="1">
        <v>121</v>
      </c>
      <c r="L455" s="1">
        <v>5</v>
      </c>
      <c r="M455" s="1">
        <v>101</v>
      </c>
      <c r="N455" s="2">
        <v>169000000</v>
      </c>
      <c r="O455" s="1">
        <v>42100</v>
      </c>
      <c r="P455" s="1">
        <v>674400</v>
      </c>
      <c r="Q455" s="1">
        <v>505800</v>
      </c>
      <c r="R455" s="1">
        <v>8100000</v>
      </c>
      <c r="S455" s="1">
        <v>100000</v>
      </c>
      <c r="T455" s="1">
        <v>2014</v>
      </c>
      <c r="U455" s="1" t="s">
        <v>61</v>
      </c>
      <c r="V455" s="1">
        <v>15</v>
      </c>
      <c r="W455" s="1">
        <v>49.3</v>
      </c>
      <c r="X455" s="1">
        <v>69625582</v>
      </c>
      <c r="Y455" s="1">
        <v>0.75</v>
      </c>
      <c r="Z455" s="1">
        <v>35294600</v>
      </c>
      <c r="AA455" s="1">
        <v>15.87003</v>
      </c>
      <c r="AB455" s="1">
        <v>100.99250000000001</v>
      </c>
    </row>
    <row r="456" spans="1:28">
      <c r="A456" s="1">
        <v>455</v>
      </c>
      <c r="B456" s="1" t="s">
        <v>662</v>
      </c>
      <c r="C456" s="1">
        <v>18600000</v>
      </c>
      <c r="D456" s="2">
        <v>8760000000</v>
      </c>
      <c r="E456" s="1" t="s">
        <v>52</v>
      </c>
      <c r="F456" s="1" t="s">
        <v>663</v>
      </c>
      <c r="G456" s="1">
        <v>6289</v>
      </c>
      <c r="H456" s="1" t="s">
        <v>203</v>
      </c>
      <c r="I456" s="1" t="s">
        <v>204</v>
      </c>
      <c r="J456" s="1" t="s">
        <v>38</v>
      </c>
      <c r="K456" s="1">
        <v>566</v>
      </c>
      <c r="L456" s="1">
        <v>3</v>
      </c>
      <c r="M456" s="1">
        <v>31</v>
      </c>
      <c r="N456" s="1">
        <v>43007000</v>
      </c>
      <c r="O456" s="1">
        <v>10800</v>
      </c>
      <c r="P456" s="1">
        <v>172000</v>
      </c>
      <c r="Q456" s="1">
        <v>129000</v>
      </c>
      <c r="R456" s="1">
        <v>2100000</v>
      </c>
      <c r="S456" s="1">
        <v>500000</v>
      </c>
      <c r="T456" s="1">
        <v>2013</v>
      </c>
      <c r="U456" s="1" t="s">
        <v>115</v>
      </c>
      <c r="V456" s="1">
        <v>29</v>
      </c>
      <c r="W456" s="1">
        <v>68</v>
      </c>
      <c r="X456" s="1">
        <v>34268528</v>
      </c>
      <c r="Y456" s="1">
        <v>5.93</v>
      </c>
      <c r="Z456" s="1">
        <v>28807838</v>
      </c>
      <c r="AA456" s="1">
        <v>23.885940000000002</v>
      </c>
      <c r="AB456" s="1">
        <v>45.079160000000002</v>
      </c>
    </row>
    <row r="457" spans="1:28">
      <c r="A457" s="1">
        <v>456</v>
      </c>
      <c r="B457" s="1" t="s">
        <v>664</v>
      </c>
      <c r="C457" s="1">
        <v>18500000</v>
      </c>
      <c r="D457" s="2">
        <v>2910000000</v>
      </c>
      <c r="E457" s="1" t="s">
        <v>29</v>
      </c>
      <c r="F457" s="1" t="s">
        <v>664</v>
      </c>
      <c r="G457" s="1">
        <v>1329</v>
      </c>
      <c r="H457" s="1" t="s">
        <v>90</v>
      </c>
      <c r="I457" s="1" t="s">
        <v>91</v>
      </c>
      <c r="J457" s="1" t="s">
        <v>29</v>
      </c>
      <c r="K457" s="1">
        <v>45213</v>
      </c>
      <c r="L457" s="1">
        <v>24</v>
      </c>
      <c r="M457" s="1">
        <v>102</v>
      </c>
      <c r="N457" s="2">
        <v>6150000000</v>
      </c>
      <c r="O457" s="1">
        <v>0</v>
      </c>
      <c r="P457" s="1">
        <v>0</v>
      </c>
      <c r="Q457" s="1">
        <v>0</v>
      </c>
      <c r="R457" s="1">
        <v>0</v>
      </c>
      <c r="S457" s="1">
        <v>100000</v>
      </c>
      <c r="T457" s="1">
        <v>2007</v>
      </c>
      <c r="U457" s="1" t="s">
        <v>45</v>
      </c>
      <c r="V457" s="1">
        <v>22</v>
      </c>
      <c r="W457" s="1">
        <v>51.3</v>
      </c>
      <c r="X457" s="1">
        <v>213000000</v>
      </c>
      <c r="Y457" s="1">
        <v>12.08</v>
      </c>
      <c r="Z457" s="1">
        <v>183000000</v>
      </c>
      <c r="AA457" s="1">
        <v>-14.234999999999999</v>
      </c>
      <c r="AB457" s="1">
        <v>-51.9253</v>
      </c>
    </row>
    <row r="458" spans="1:28">
      <c r="A458" s="1">
        <v>457</v>
      </c>
      <c r="B458" s="1" t="s">
        <v>665</v>
      </c>
      <c r="C458" s="1">
        <v>18500000</v>
      </c>
      <c r="D458" s="2">
        <v>3460000000</v>
      </c>
      <c r="E458" s="1" t="s">
        <v>52</v>
      </c>
      <c r="F458" s="1" t="s">
        <v>665</v>
      </c>
      <c r="G458" s="1">
        <v>374</v>
      </c>
      <c r="H458" s="1" t="s">
        <v>58</v>
      </c>
      <c r="I458" s="1" t="s">
        <v>59</v>
      </c>
      <c r="J458" s="1" t="s">
        <v>38</v>
      </c>
      <c r="K458" s="1">
        <v>2356</v>
      </c>
      <c r="L458" s="1">
        <v>5</v>
      </c>
      <c r="M458" s="1">
        <v>32</v>
      </c>
      <c r="N458" s="1">
        <v>38282000</v>
      </c>
      <c r="O458" s="1">
        <v>9600</v>
      </c>
      <c r="P458" s="1">
        <v>153100</v>
      </c>
      <c r="Q458" s="1">
        <v>114800</v>
      </c>
      <c r="R458" s="1">
        <v>1800000</v>
      </c>
      <c r="S458" s="1">
        <v>100000</v>
      </c>
      <c r="T458" s="1">
        <v>2008</v>
      </c>
      <c r="U458" s="1" t="s">
        <v>55</v>
      </c>
      <c r="V458" s="1">
        <v>27</v>
      </c>
      <c r="W458" s="1">
        <v>81.900000000000006</v>
      </c>
      <c r="X458" s="1">
        <v>144000000</v>
      </c>
      <c r="Y458" s="1">
        <v>4.59</v>
      </c>
      <c r="Z458" s="1">
        <v>108000000</v>
      </c>
      <c r="AA458" s="1">
        <v>61.524009999999997</v>
      </c>
      <c r="AB458" s="1">
        <v>105.3188</v>
      </c>
    </row>
    <row r="459" spans="1:28">
      <c r="A459" s="1">
        <v>458</v>
      </c>
      <c r="B459" s="1" t="s">
        <v>666</v>
      </c>
      <c r="C459" s="1">
        <v>18500000</v>
      </c>
      <c r="D459" s="2">
        <v>4560000000</v>
      </c>
      <c r="E459" s="1" t="s">
        <v>49</v>
      </c>
      <c r="F459" s="1" t="s">
        <v>666</v>
      </c>
      <c r="G459" s="1">
        <v>712</v>
      </c>
      <c r="H459" s="1" t="s">
        <v>36</v>
      </c>
      <c r="I459" s="1" t="s">
        <v>37</v>
      </c>
      <c r="J459" s="1" t="s">
        <v>60</v>
      </c>
      <c r="K459" s="1">
        <v>1572</v>
      </c>
      <c r="L459" s="1" t="s">
        <v>39</v>
      </c>
      <c r="M459" s="1">
        <v>25</v>
      </c>
      <c r="N459" s="1">
        <v>2835000</v>
      </c>
      <c r="O459" s="1">
        <v>709</v>
      </c>
      <c r="P459" s="1">
        <v>11300</v>
      </c>
      <c r="Q459" s="1">
        <v>8500</v>
      </c>
      <c r="R459" s="1">
        <v>136100</v>
      </c>
      <c r="S459" s="1" t="s">
        <v>39</v>
      </c>
      <c r="T459" s="1">
        <v>2016</v>
      </c>
      <c r="U459" s="1" t="s">
        <v>61</v>
      </c>
      <c r="V459" s="1">
        <v>10</v>
      </c>
      <c r="W459" s="1">
        <v>88.2</v>
      </c>
      <c r="X459" s="1">
        <v>328000000</v>
      </c>
      <c r="Y459" s="1">
        <v>14.7</v>
      </c>
      <c r="Z459" s="1">
        <v>271000000</v>
      </c>
      <c r="AA459" s="1">
        <v>37.090240000000001</v>
      </c>
      <c r="AB459" s="1">
        <v>-95.712900000000005</v>
      </c>
    </row>
    <row r="460" spans="1:28">
      <c r="A460" s="1">
        <v>459</v>
      </c>
      <c r="B460" s="1" t="s">
        <v>57</v>
      </c>
      <c r="C460" s="1">
        <v>18500000</v>
      </c>
      <c r="D460" s="2">
        <v>8150000000</v>
      </c>
      <c r="E460" s="1" t="s">
        <v>49</v>
      </c>
      <c r="F460" s="1" t="s">
        <v>57</v>
      </c>
      <c r="G460" s="1">
        <v>493</v>
      </c>
      <c r="H460" s="1" t="s">
        <v>58</v>
      </c>
      <c r="I460" s="1" t="s">
        <v>59</v>
      </c>
      <c r="J460" s="1" t="s">
        <v>60</v>
      </c>
      <c r="K460" s="1">
        <v>630</v>
      </c>
      <c r="L460" s="1">
        <v>5</v>
      </c>
      <c r="M460" s="1">
        <v>25</v>
      </c>
      <c r="N460" s="1">
        <v>48947000</v>
      </c>
      <c r="O460" s="1">
        <v>12200</v>
      </c>
      <c r="P460" s="1">
        <v>195800</v>
      </c>
      <c r="Q460" s="1">
        <v>146800</v>
      </c>
      <c r="R460" s="1">
        <v>2300000</v>
      </c>
      <c r="S460" s="1">
        <v>100000</v>
      </c>
      <c r="T460" s="1">
        <v>2016</v>
      </c>
      <c r="U460" s="1" t="s">
        <v>61</v>
      </c>
      <c r="V460" s="1">
        <v>14</v>
      </c>
      <c r="W460" s="1">
        <v>81.900000000000006</v>
      </c>
      <c r="X460" s="1">
        <v>144000000</v>
      </c>
      <c r="Y460" s="1">
        <v>4.59</v>
      </c>
      <c r="Z460" s="1">
        <v>108000000</v>
      </c>
      <c r="AA460" s="1">
        <v>61.524009999999997</v>
      </c>
      <c r="AB460" s="1">
        <v>105.3188</v>
      </c>
    </row>
    <row r="461" spans="1:28">
      <c r="A461" s="1">
        <v>460</v>
      </c>
      <c r="B461" s="1" t="s">
        <v>667</v>
      </c>
      <c r="C461" s="1">
        <v>18500000</v>
      </c>
      <c r="D461" s="2">
        <v>4050000000</v>
      </c>
      <c r="E461" s="1" t="s">
        <v>49</v>
      </c>
      <c r="F461" s="1" t="s">
        <v>667</v>
      </c>
      <c r="G461" s="1">
        <v>679</v>
      </c>
      <c r="H461" s="1" t="s">
        <v>243</v>
      </c>
      <c r="I461" s="1" t="s">
        <v>244</v>
      </c>
      <c r="J461" s="1" t="s">
        <v>60</v>
      </c>
      <c r="K461" s="1">
        <v>1868</v>
      </c>
      <c r="L461" s="1">
        <v>13</v>
      </c>
      <c r="M461" s="1">
        <v>25</v>
      </c>
      <c r="N461" s="2">
        <v>197000000</v>
      </c>
      <c r="O461" s="1">
        <v>49300</v>
      </c>
      <c r="P461" s="1">
        <v>789500</v>
      </c>
      <c r="Q461" s="1">
        <v>592100</v>
      </c>
      <c r="R461" s="1">
        <v>9500000</v>
      </c>
      <c r="S461" s="1">
        <v>1600000</v>
      </c>
      <c r="T461" s="1">
        <v>2014</v>
      </c>
      <c r="U461" s="1" t="s">
        <v>61</v>
      </c>
      <c r="V461" s="1">
        <v>6</v>
      </c>
      <c r="W461" s="1">
        <v>36.299999999999997</v>
      </c>
      <c r="X461" s="1">
        <v>270000000</v>
      </c>
      <c r="Y461" s="1">
        <v>4.6900000000000004</v>
      </c>
      <c r="Z461" s="1">
        <v>152000000</v>
      </c>
      <c r="AA461" s="1">
        <v>-0.78927999999999998</v>
      </c>
      <c r="AB461" s="1">
        <v>113.9213</v>
      </c>
    </row>
    <row r="462" spans="1:28">
      <c r="A462" s="1">
        <v>461</v>
      </c>
      <c r="B462" s="1" t="s">
        <v>668</v>
      </c>
      <c r="C462" s="1">
        <v>18400000</v>
      </c>
      <c r="D462" s="2">
        <v>4120000000</v>
      </c>
      <c r="E462" s="1" t="s">
        <v>41</v>
      </c>
      <c r="F462" s="1" t="s">
        <v>668</v>
      </c>
      <c r="G462" s="1">
        <v>111</v>
      </c>
      <c r="H462" s="1" t="s">
        <v>36</v>
      </c>
      <c r="I462" s="1" t="s">
        <v>37</v>
      </c>
      <c r="J462" s="1" t="s">
        <v>41</v>
      </c>
      <c r="K462" s="1">
        <v>1825</v>
      </c>
      <c r="L462" s="1">
        <v>120</v>
      </c>
      <c r="M462" s="1">
        <v>116</v>
      </c>
      <c r="N462" s="1">
        <v>14430000</v>
      </c>
      <c r="O462" s="1">
        <v>3600</v>
      </c>
      <c r="P462" s="1">
        <v>57700</v>
      </c>
      <c r="Q462" s="1">
        <v>43300</v>
      </c>
      <c r="R462" s="1">
        <v>692600</v>
      </c>
      <c r="S462" s="1" t="s">
        <v>39</v>
      </c>
      <c r="T462" s="1">
        <v>2009</v>
      </c>
      <c r="U462" s="1" t="s">
        <v>80</v>
      </c>
      <c r="V462" s="1">
        <v>21</v>
      </c>
      <c r="W462" s="1">
        <v>88.2</v>
      </c>
      <c r="X462" s="1">
        <v>328000000</v>
      </c>
      <c r="Y462" s="1">
        <v>14.7</v>
      </c>
      <c r="Z462" s="1">
        <v>271000000</v>
      </c>
      <c r="AA462" s="1">
        <v>37.090240000000001</v>
      </c>
      <c r="AB462" s="1">
        <v>-95.712900000000005</v>
      </c>
    </row>
    <row r="463" spans="1:28">
      <c r="A463" s="1">
        <v>462</v>
      </c>
      <c r="B463" s="1" t="s">
        <v>669</v>
      </c>
      <c r="C463" s="1">
        <v>18400000</v>
      </c>
      <c r="D463" s="2">
        <v>7040000000</v>
      </c>
      <c r="E463" s="1" t="s">
        <v>154</v>
      </c>
      <c r="F463" s="1" t="s">
        <v>669</v>
      </c>
      <c r="G463" s="1">
        <v>6943</v>
      </c>
      <c r="H463" s="1" t="s">
        <v>183</v>
      </c>
      <c r="I463" s="1" t="s">
        <v>184</v>
      </c>
      <c r="J463" s="1" t="s">
        <v>38</v>
      </c>
      <c r="K463" s="1">
        <v>825</v>
      </c>
      <c r="L463" s="1">
        <v>7</v>
      </c>
      <c r="M463" s="1">
        <v>33</v>
      </c>
      <c r="N463" s="1">
        <v>11004000</v>
      </c>
      <c r="O463" s="1">
        <v>2800</v>
      </c>
      <c r="P463" s="1">
        <v>44000</v>
      </c>
      <c r="Q463" s="1">
        <v>33000</v>
      </c>
      <c r="R463" s="1">
        <v>528200</v>
      </c>
      <c r="S463" s="1" t="s">
        <v>39</v>
      </c>
      <c r="T463" s="1">
        <v>2011</v>
      </c>
      <c r="U463" s="1" t="s">
        <v>61</v>
      </c>
      <c r="V463" s="1">
        <v>26</v>
      </c>
      <c r="W463" s="1">
        <v>88.9</v>
      </c>
      <c r="X463" s="1">
        <v>47076781</v>
      </c>
      <c r="Y463" s="1">
        <v>13.96</v>
      </c>
      <c r="Z463" s="1">
        <v>37927409</v>
      </c>
      <c r="AA463" s="1">
        <v>40.46367</v>
      </c>
      <c r="AB463" s="1">
        <v>-3.7492200000000002</v>
      </c>
    </row>
    <row r="464" spans="1:28">
      <c r="A464" s="1">
        <v>463</v>
      </c>
      <c r="B464" s="1" t="s">
        <v>670</v>
      </c>
      <c r="C464" s="1">
        <v>18400000</v>
      </c>
      <c r="D464" s="2">
        <v>11500000000</v>
      </c>
      <c r="E464" s="1" t="s">
        <v>29</v>
      </c>
      <c r="F464" s="1" t="s">
        <v>670</v>
      </c>
      <c r="G464" s="1">
        <v>3159</v>
      </c>
      <c r="H464" s="1" t="s">
        <v>160</v>
      </c>
      <c r="I464" s="1" t="s">
        <v>161</v>
      </c>
      <c r="J464" s="1" t="s">
        <v>29</v>
      </c>
      <c r="K464" s="1">
        <v>346</v>
      </c>
      <c r="L464" s="1">
        <v>6</v>
      </c>
      <c r="M464" s="1">
        <v>103</v>
      </c>
      <c r="N464" s="1">
        <v>54133000</v>
      </c>
      <c r="O464" s="1">
        <v>13500</v>
      </c>
      <c r="P464" s="1">
        <v>216500</v>
      </c>
      <c r="Q464" s="1">
        <v>162400</v>
      </c>
      <c r="R464" s="1">
        <v>2600000</v>
      </c>
      <c r="S464" s="1">
        <v>100000</v>
      </c>
      <c r="T464" s="1">
        <v>2011</v>
      </c>
      <c r="U464" s="1" t="s">
        <v>32</v>
      </c>
      <c r="V464" s="1">
        <v>8</v>
      </c>
      <c r="W464" s="1">
        <v>49.3</v>
      </c>
      <c r="X464" s="1">
        <v>69625582</v>
      </c>
      <c r="Y464" s="1">
        <v>0.75</v>
      </c>
      <c r="Z464" s="1">
        <v>35294600</v>
      </c>
      <c r="AA464" s="1">
        <v>15.87003</v>
      </c>
      <c r="AB464" s="1">
        <v>100.99250000000001</v>
      </c>
    </row>
    <row r="465" spans="1:28">
      <c r="A465" s="1">
        <v>464</v>
      </c>
      <c r="B465" s="1" t="s">
        <v>671</v>
      </c>
      <c r="C465" s="1">
        <v>18400000</v>
      </c>
      <c r="D465" s="2">
        <v>11300000000</v>
      </c>
      <c r="E465" s="1" t="s">
        <v>49</v>
      </c>
      <c r="F465" s="1" t="s">
        <v>672</v>
      </c>
      <c r="G465" s="1">
        <v>0</v>
      </c>
      <c r="H465" s="1" t="s">
        <v>36</v>
      </c>
      <c r="I465" s="1" t="s">
        <v>37</v>
      </c>
      <c r="J465" s="1" t="s">
        <v>39</v>
      </c>
      <c r="K465" s="1">
        <v>4057944</v>
      </c>
      <c r="L465" s="1" t="s">
        <v>39</v>
      </c>
      <c r="M465" s="1" t="s">
        <v>39</v>
      </c>
      <c r="N465" s="1" t="s">
        <v>39</v>
      </c>
      <c r="O465" s="1">
        <v>0</v>
      </c>
      <c r="P465" s="1">
        <v>0</v>
      </c>
      <c r="Q465" s="1">
        <v>0</v>
      </c>
      <c r="R465" s="1">
        <v>0</v>
      </c>
      <c r="S465" s="1">
        <v>2</v>
      </c>
      <c r="T465" s="1">
        <v>2007</v>
      </c>
      <c r="U465" s="1" t="s">
        <v>55</v>
      </c>
      <c r="V465" s="1">
        <v>25</v>
      </c>
      <c r="W465" s="1">
        <v>88.2</v>
      </c>
      <c r="X465" s="1">
        <v>328000000</v>
      </c>
      <c r="Y465" s="1">
        <v>14.7</v>
      </c>
      <c r="Z465" s="1">
        <v>271000000</v>
      </c>
      <c r="AA465" s="1">
        <v>37.090240000000001</v>
      </c>
      <c r="AB465" s="1">
        <v>-95.712900000000005</v>
      </c>
    </row>
    <row r="466" spans="1:28">
      <c r="A466" s="1">
        <v>465</v>
      </c>
      <c r="B466" s="1" t="s">
        <v>673</v>
      </c>
      <c r="C466" s="1">
        <v>18400000</v>
      </c>
      <c r="D466" s="2">
        <v>25400000000</v>
      </c>
      <c r="E466" s="1" t="s">
        <v>29</v>
      </c>
      <c r="F466" s="1" t="s">
        <v>673</v>
      </c>
      <c r="G466" s="1">
        <v>197</v>
      </c>
      <c r="H466" s="1" t="s">
        <v>36</v>
      </c>
      <c r="I466" s="1" t="s">
        <v>37</v>
      </c>
      <c r="J466" s="1" t="s">
        <v>29</v>
      </c>
      <c r="K466" s="1">
        <v>72</v>
      </c>
      <c r="L466" s="1">
        <v>120</v>
      </c>
      <c r="M466" s="1">
        <v>103</v>
      </c>
      <c r="N466" s="2">
        <v>267000000</v>
      </c>
      <c r="O466" s="1">
        <v>66800</v>
      </c>
      <c r="P466" s="1">
        <v>1100000</v>
      </c>
      <c r="Q466" s="1">
        <v>801400</v>
      </c>
      <c r="R466" s="1">
        <v>12800000</v>
      </c>
      <c r="S466" s="1" t="s">
        <v>39</v>
      </c>
      <c r="T466" s="1">
        <v>2009</v>
      </c>
      <c r="U466" s="1" t="s">
        <v>45</v>
      </c>
      <c r="V466" s="1">
        <v>2</v>
      </c>
      <c r="W466" s="1">
        <v>88.2</v>
      </c>
      <c r="X466" s="1">
        <v>328000000</v>
      </c>
      <c r="Y466" s="1">
        <v>14.7</v>
      </c>
      <c r="Z466" s="1">
        <v>271000000</v>
      </c>
      <c r="AA466" s="1">
        <v>37.090240000000001</v>
      </c>
      <c r="AB466" s="1">
        <v>-95.712900000000005</v>
      </c>
    </row>
    <row r="467" spans="1:28">
      <c r="A467" s="1">
        <v>466</v>
      </c>
      <c r="B467" s="1" t="s">
        <v>674</v>
      </c>
      <c r="C467" s="1">
        <v>18300000</v>
      </c>
      <c r="D467" s="2">
        <v>1610000000</v>
      </c>
      <c r="E467" s="1" t="s">
        <v>49</v>
      </c>
      <c r="F467" s="1" t="s">
        <v>674</v>
      </c>
      <c r="G467" s="1">
        <v>786</v>
      </c>
      <c r="H467" s="1" t="s">
        <v>243</v>
      </c>
      <c r="I467" s="1" t="s">
        <v>244</v>
      </c>
      <c r="J467" s="1" t="s">
        <v>41</v>
      </c>
      <c r="K467" s="1">
        <v>6502</v>
      </c>
      <c r="L467" s="1">
        <v>14</v>
      </c>
      <c r="M467" s="1">
        <v>117</v>
      </c>
      <c r="N467" s="1">
        <v>17063000</v>
      </c>
      <c r="O467" s="1">
        <v>4300</v>
      </c>
      <c r="P467" s="1">
        <v>68300</v>
      </c>
      <c r="Q467" s="1">
        <v>51200</v>
      </c>
      <c r="R467" s="1">
        <v>819000</v>
      </c>
      <c r="S467" s="1" t="s">
        <v>39</v>
      </c>
      <c r="T467" s="1">
        <v>2017</v>
      </c>
      <c r="U467" s="1" t="s">
        <v>80</v>
      </c>
      <c r="V467" s="1">
        <v>8</v>
      </c>
      <c r="W467" s="1">
        <v>36.299999999999997</v>
      </c>
      <c r="X467" s="1">
        <v>270000000</v>
      </c>
      <c r="Y467" s="1">
        <v>4.6900000000000004</v>
      </c>
      <c r="Z467" s="1">
        <v>152000000</v>
      </c>
      <c r="AA467" s="1">
        <v>-0.78927999999999998</v>
      </c>
      <c r="AB467" s="1">
        <v>113.9213</v>
      </c>
    </row>
    <row r="468" spans="1:28">
      <c r="A468" s="1">
        <v>467</v>
      </c>
      <c r="B468" s="1" t="s">
        <v>675</v>
      </c>
      <c r="C468" s="1">
        <v>18300000</v>
      </c>
      <c r="D468" s="2">
        <v>7760000000</v>
      </c>
      <c r="E468" s="1" t="s">
        <v>41</v>
      </c>
      <c r="F468" s="1" t="s">
        <v>675</v>
      </c>
      <c r="G468" s="1">
        <v>142</v>
      </c>
      <c r="H468" s="1" t="s">
        <v>36</v>
      </c>
      <c r="I468" s="1" t="s">
        <v>37</v>
      </c>
      <c r="J468" s="1" t="s">
        <v>41</v>
      </c>
      <c r="K468" s="1">
        <v>696</v>
      </c>
      <c r="L468" s="1">
        <v>121</v>
      </c>
      <c r="M468" s="1">
        <v>117</v>
      </c>
      <c r="N468" s="2">
        <v>128000000</v>
      </c>
      <c r="O468" s="1">
        <v>32000</v>
      </c>
      <c r="P468" s="1">
        <v>511900</v>
      </c>
      <c r="Q468" s="1">
        <v>383900</v>
      </c>
      <c r="R468" s="1">
        <v>6100000</v>
      </c>
      <c r="S468" s="1">
        <v>100000</v>
      </c>
      <c r="T468" s="1">
        <v>2009</v>
      </c>
      <c r="U468" s="1" t="s">
        <v>45</v>
      </c>
      <c r="V468" s="1">
        <v>15</v>
      </c>
      <c r="W468" s="1">
        <v>88.2</v>
      </c>
      <c r="X468" s="1">
        <v>328000000</v>
      </c>
      <c r="Y468" s="1">
        <v>14.7</v>
      </c>
      <c r="Z468" s="1">
        <v>271000000</v>
      </c>
      <c r="AA468" s="1">
        <v>37.090240000000001</v>
      </c>
      <c r="AB468" s="1">
        <v>-95.712900000000005</v>
      </c>
    </row>
    <row r="469" spans="1:28">
      <c r="A469" s="1">
        <v>468</v>
      </c>
      <c r="B469" s="1" t="s">
        <v>676</v>
      </c>
      <c r="C469" s="1">
        <v>18300000</v>
      </c>
      <c r="D469" s="2">
        <v>1560000000</v>
      </c>
      <c r="E469" s="1" t="s">
        <v>52</v>
      </c>
      <c r="F469" s="1" t="s">
        <v>676</v>
      </c>
      <c r="G469" s="1">
        <v>1324</v>
      </c>
      <c r="H469" s="1" t="s">
        <v>36</v>
      </c>
      <c r="I469" s="1" t="s">
        <v>37</v>
      </c>
      <c r="J469" s="1" t="s">
        <v>38</v>
      </c>
      <c r="K469" s="1">
        <v>6734</v>
      </c>
      <c r="L469" s="1">
        <v>120</v>
      </c>
      <c r="M469" s="1">
        <v>33</v>
      </c>
      <c r="N469" s="2">
        <v>140000000</v>
      </c>
      <c r="O469" s="1">
        <v>35100</v>
      </c>
      <c r="P469" s="1">
        <v>561000</v>
      </c>
      <c r="Q469" s="1">
        <v>420800</v>
      </c>
      <c r="R469" s="1">
        <v>6700000</v>
      </c>
      <c r="S469" s="1">
        <v>800000</v>
      </c>
      <c r="T469" s="1">
        <v>2016</v>
      </c>
      <c r="U469" s="1" t="s">
        <v>32</v>
      </c>
      <c r="V469" s="1">
        <v>21</v>
      </c>
      <c r="W469" s="1">
        <v>88.2</v>
      </c>
      <c r="X469" s="1">
        <v>328000000</v>
      </c>
      <c r="Y469" s="1">
        <v>14.7</v>
      </c>
      <c r="Z469" s="1">
        <v>271000000</v>
      </c>
      <c r="AA469" s="1">
        <v>37.090240000000001</v>
      </c>
      <c r="AB469" s="1">
        <v>-95.712900000000005</v>
      </c>
    </row>
    <row r="470" spans="1:28">
      <c r="A470" s="1">
        <v>469</v>
      </c>
      <c r="B470" s="1" t="s">
        <v>677</v>
      </c>
      <c r="C470" s="1">
        <v>18300000</v>
      </c>
      <c r="D470" s="2">
        <v>8800000000</v>
      </c>
      <c r="E470" s="1" t="s">
        <v>41</v>
      </c>
      <c r="F470" s="1" t="s">
        <v>678</v>
      </c>
      <c r="G470" s="1">
        <v>0</v>
      </c>
      <c r="H470" s="1" t="s">
        <v>36</v>
      </c>
      <c r="I470" s="1" t="s">
        <v>37</v>
      </c>
      <c r="J470" s="1" t="s">
        <v>39</v>
      </c>
      <c r="K470" s="1">
        <v>3612215</v>
      </c>
      <c r="L470" s="1">
        <v>3305</v>
      </c>
      <c r="M470" s="1" t="s">
        <v>39</v>
      </c>
      <c r="N470" s="1" t="s">
        <v>39</v>
      </c>
      <c r="O470" s="1">
        <v>0</v>
      </c>
      <c r="P470" s="1">
        <v>0</v>
      </c>
      <c r="Q470" s="1">
        <v>0</v>
      </c>
      <c r="R470" s="1">
        <v>0</v>
      </c>
      <c r="S470" s="1" t="s">
        <v>39</v>
      </c>
      <c r="T470" s="1">
        <v>2008</v>
      </c>
      <c r="U470" s="1" t="s">
        <v>45</v>
      </c>
      <c r="V470" s="1">
        <v>17</v>
      </c>
      <c r="W470" s="1">
        <v>88.2</v>
      </c>
      <c r="X470" s="1">
        <v>328000000</v>
      </c>
      <c r="Y470" s="1">
        <v>14.7</v>
      </c>
      <c r="Z470" s="1">
        <v>271000000</v>
      </c>
      <c r="AA470" s="1">
        <v>37.090240000000001</v>
      </c>
      <c r="AB470" s="1">
        <v>-95.712900000000005</v>
      </c>
    </row>
    <row r="471" spans="1:28">
      <c r="A471" s="1">
        <v>470</v>
      </c>
      <c r="B471" s="1" t="s">
        <v>679</v>
      </c>
      <c r="C471" s="1">
        <v>18200000</v>
      </c>
      <c r="D471" s="2">
        <v>9940000000</v>
      </c>
      <c r="E471" s="1" t="s">
        <v>49</v>
      </c>
      <c r="F471" s="1" t="s">
        <v>679</v>
      </c>
      <c r="G471" s="1">
        <v>442</v>
      </c>
      <c r="H471" s="1" t="s">
        <v>30</v>
      </c>
      <c r="I471" s="1" t="s">
        <v>31</v>
      </c>
      <c r="J471" s="1" t="s">
        <v>60</v>
      </c>
      <c r="K471" s="1">
        <v>452</v>
      </c>
      <c r="L471" s="1" t="s">
        <v>39</v>
      </c>
      <c r="M471" s="1">
        <v>27</v>
      </c>
      <c r="N471" s="2">
        <v>468000000</v>
      </c>
      <c r="O471" s="1">
        <v>117000</v>
      </c>
      <c r="P471" s="1">
        <v>1900000</v>
      </c>
      <c r="Q471" s="1">
        <v>1400000</v>
      </c>
      <c r="R471" s="1">
        <v>22500000</v>
      </c>
      <c r="S471" s="1">
        <v>1000000</v>
      </c>
      <c r="T471" s="1">
        <v>2019</v>
      </c>
      <c r="U471" s="1" t="s">
        <v>61</v>
      </c>
      <c r="V471" s="1">
        <v>25</v>
      </c>
      <c r="W471" s="1">
        <v>28.1</v>
      </c>
      <c r="X471" s="1">
        <v>1370000000</v>
      </c>
      <c r="Y471" s="1">
        <v>5.36</v>
      </c>
      <c r="Z471" s="1">
        <v>471000000</v>
      </c>
      <c r="AA471" s="1">
        <v>20.593679999999999</v>
      </c>
      <c r="AB471" s="1">
        <v>78.962879999999998</v>
      </c>
    </row>
    <row r="472" spans="1:28">
      <c r="A472" s="1">
        <v>471</v>
      </c>
      <c r="B472" s="1" t="s">
        <v>680</v>
      </c>
      <c r="C472" s="1">
        <v>18200000</v>
      </c>
      <c r="D472" s="2">
        <v>3210000000</v>
      </c>
      <c r="E472" s="1" t="s">
        <v>49</v>
      </c>
      <c r="F472" s="1" t="s">
        <v>680</v>
      </c>
      <c r="G472" s="1">
        <v>6903</v>
      </c>
      <c r="H472" s="1" t="s">
        <v>90</v>
      </c>
      <c r="I472" s="1" t="s">
        <v>91</v>
      </c>
      <c r="J472" s="1" t="s">
        <v>167</v>
      </c>
      <c r="K472" s="1">
        <v>2610</v>
      </c>
      <c r="L472" s="1">
        <v>25</v>
      </c>
      <c r="M472" s="1">
        <v>15</v>
      </c>
      <c r="N472" s="1">
        <v>18045000</v>
      </c>
      <c r="O472" s="1">
        <v>4500</v>
      </c>
      <c r="P472" s="1">
        <v>72200</v>
      </c>
      <c r="Q472" s="1">
        <v>54100</v>
      </c>
      <c r="R472" s="1">
        <v>866200</v>
      </c>
      <c r="S472" s="1" t="s">
        <v>39</v>
      </c>
      <c r="T472" s="1">
        <v>2017</v>
      </c>
      <c r="U472" s="1" t="s">
        <v>70</v>
      </c>
      <c r="V472" s="1">
        <v>20</v>
      </c>
      <c r="W472" s="1">
        <v>51.3</v>
      </c>
      <c r="X472" s="1">
        <v>213000000</v>
      </c>
      <c r="Y472" s="1">
        <v>12.08</v>
      </c>
      <c r="Z472" s="1">
        <v>183000000</v>
      </c>
      <c r="AA472" s="1">
        <v>-14.234999999999999</v>
      </c>
      <c r="AB472" s="1">
        <v>-51.9253</v>
      </c>
    </row>
    <row r="473" spans="1:28">
      <c r="A473" s="1">
        <v>472</v>
      </c>
      <c r="B473" s="1" t="s">
        <v>681</v>
      </c>
      <c r="C473" s="1">
        <v>18100000</v>
      </c>
      <c r="D473" s="2">
        <v>13400000000</v>
      </c>
      <c r="E473" s="1" t="s">
        <v>41</v>
      </c>
      <c r="F473" s="1" t="s">
        <v>681</v>
      </c>
      <c r="G473" s="1">
        <v>420</v>
      </c>
      <c r="H473" s="1" t="s">
        <v>36</v>
      </c>
      <c r="I473" s="1" t="s">
        <v>37</v>
      </c>
      <c r="J473" s="1" t="s">
        <v>41</v>
      </c>
      <c r="K473" s="1">
        <v>274</v>
      </c>
      <c r="L473" s="1">
        <v>122</v>
      </c>
      <c r="M473" s="1">
        <v>118</v>
      </c>
      <c r="N473" s="2">
        <v>497000000</v>
      </c>
      <c r="O473" s="1">
        <v>124300</v>
      </c>
      <c r="P473" s="1">
        <v>2000000</v>
      </c>
      <c r="Q473" s="1">
        <v>1500000</v>
      </c>
      <c r="R473" s="1">
        <v>23900000</v>
      </c>
      <c r="S473" s="1">
        <v>700000</v>
      </c>
      <c r="T473" s="1">
        <v>2012</v>
      </c>
      <c r="U473" s="1" t="s">
        <v>105</v>
      </c>
      <c r="V473" s="1">
        <v>13</v>
      </c>
      <c r="W473" s="1">
        <v>88.2</v>
      </c>
      <c r="X473" s="1">
        <v>328000000</v>
      </c>
      <c r="Y473" s="1">
        <v>14.7</v>
      </c>
      <c r="Z473" s="1">
        <v>271000000</v>
      </c>
      <c r="AA473" s="1">
        <v>37.090240000000001</v>
      </c>
      <c r="AB473" s="1">
        <v>-95.712900000000005</v>
      </c>
    </row>
    <row r="474" spans="1:28">
      <c r="A474" s="1">
        <v>473</v>
      </c>
      <c r="B474" s="1" t="s">
        <v>682</v>
      </c>
      <c r="C474" s="1">
        <v>18100000</v>
      </c>
      <c r="D474" s="2">
        <v>3310000000</v>
      </c>
      <c r="E474" s="1" t="s">
        <v>41</v>
      </c>
      <c r="F474" s="1" t="s">
        <v>682</v>
      </c>
      <c r="G474" s="1">
        <v>1037</v>
      </c>
      <c r="H474" s="1" t="s">
        <v>243</v>
      </c>
      <c r="I474" s="1" t="s">
        <v>244</v>
      </c>
      <c r="J474" s="1" t="s">
        <v>41</v>
      </c>
      <c r="K474" s="1">
        <v>2498</v>
      </c>
      <c r="L474" s="1">
        <v>15</v>
      </c>
      <c r="M474" s="1">
        <v>119</v>
      </c>
      <c r="N474" s="1">
        <v>27312000</v>
      </c>
      <c r="O474" s="1">
        <v>6800</v>
      </c>
      <c r="P474" s="1">
        <v>109200</v>
      </c>
      <c r="Q474" s="1">
        <v>81900</v>
      </c>
      <c r="R474" s="1">
        <v>1300000</v>
      </c>
      <c r="S474" s="1" t="s">
        <v>39</v>
      </c>
      <c r="T474" s="1">
        <v>2015</v>
      </c>
      <c r="U474" s="1" t="s">
        <v>32</v>
      </c>
      <c r="V474" s="1">
        <v>4</v>
      </c>
      <c r="W474" s="1">
        <v>36.299999999999997</v>
      </c>
      <c r="X474" s="1">
        <v>270000000</v>
      </c>
      <c r="Y474" s="1">
        <v>4.6900000000000004</v>
      </c>
      <c r="Z474" s="1">
        <v>152000000</v>
      </c>
      <c r="AA474" s="1">
        <v>-0.78927999999999998</v>
      </c>
      <c r="AB474" s="1">
        <v>113.9213</v>
      </c>
    </row>
    <row r="475" spans="1:28">
      <c r="A475" s="1">
        <v>474</v>
      </c>
      <c r="B475" s="1" t="s">
        <v>683</v>
      </c>
      <c r="C475" s="1">
        <v>18100000</v>
      </c>
      <c r="D475" s="2">
        <v>9980000000</v>
      </c>
      <c r="E475" s="1" t="s">
        <v>52</v>
      </c>
      <c r="F475" s="1" t="s">
        <v>683</v>
      </c>
      <c r="G475" s="1">
        <v>1521</v>
      </c>
      <c r="H475" s="1" t="s">
        <v>491</v>
      </c>
      <c r="I475" s="1" t="s">
        <v>492</v>
      </c>
      <c r="J475" s="1" t="s">
        <v>41</v>
      </c>
      <c r="K475" s="1">
        <v>443</v>
      </c>
      <c r="L475" s="1">
        <v>1</v>
      </c>
      <c r="M475" s="1">
        <v>119</v>
      </c>
      <c r="N475" s="1">
        <v>48099000</v>
      </c>
      <c r="O475" s="1">
        <v>12000</v>
      </c>
      <c r="P475" s="1">
        <v>192400</v>
      </c>
      <c r="Q475" s="1">
        <v>144300</v>
      </c>
      <c r="R475" s="1">
        <v>2300000</v>
      </c>
      <c r="S475" s="1">
        <v>100000</v>
      </c>
      <c r="T475" s="1">
        <v>2011</v>
      </c>
      <c r="U475" s="1" t="s">
        <v>61</v>
      </c>
      <c r="V475" s="1">
        <v>9</v>
      </c>
      <c r="W475" s="1">
        <v>65.599999999999994</v>
      </c>
      <c r="X475" s="1">
        <v>67059887</v>
      </c>
      <c r="Y475" s="1">
        <v>8.43</v>
      </c>
      <c r="Z475" s="1">
        <v>54123364</v>
      </c>
      <c r="AA475" s="1">
        <v>46.227640000000001</v>
      </c>
      <c r="AB475" s="1">
        <v>2.213749</v>
      </c>
    </row>
    <row r="476" spans="1:28">
      <c r="A476" s="1">
        <v>475</v>
      </c>
      <c r="B476" s="1" t="s">
        <v>684</v>
      </c>
      <c r="C476" s="1">
        <v>18100000</v>
      </c>
      <c r="D476" s="2">
        <v>14900000000</v>
      </c>
      <c r="E476" s="1" t="s">
        <v>44</v>
      </c>
      <c r="F476" s="1" t="s">
        <v>684</v>
      </c>
      <c r="G476" s="1">
        <v>707</v>
      </c>
      <c r="H476" s="1" t="s">
        <v>36</v>
      </c>
      <c r="I476" s="1" t="s">
        <v>37</v>
      </c>
      <c r="J476" s="1" t="s">
        <v>44</v>
      </c>
      <c r="K476" s="1">
        <v>224</v>
      </c>
      <c r="L476" s="1">
        <v>123</v>
      </c>
      <c r="M476" s="1">
        <v>26</v>
      </c>
      <c r="N476" s="2">
        <v>180000000</v>
      </c>
      <c r="O476" s="1">
        <v>45100</v>
      </c>
      <c r="P476" s="1">
        <v>721600</v>
      </c>
      <c r="Q476" s="1">
        <v>541200</v>
      </c>
      <c r="R476" s="1">
        <v>8700000</v>
      </c>
      <c r="S476" s="1">
        <v>300000</v>
      </c>
      <c r="T476" s="1">
        <v>2014</v>
      </c>
      <c r="U476" s="1" t="s">
        <v>61</v>
      </c>
      <c r="V476" s="1">
        <v>27</v>
      </c>
      <c r="W476" s="1">
        <v>88.2</v>
      </c>
      <c r="X476" s="1">
        <v>328000000</v>
      </c>
      <c r="Y476" s="1">
        <v>14.7</v>
      </c>
      <c r="Z476" s="1">
        <v>271000000</v>
      </c>
      <c r="AA476" s="1">
        <v>37.090240000000001</v>
      </c>
      <c r="AB476" s="1">
        <v>-95.712900000000005</v>
      </c>
    </row>
    <row r="477" spans="1:28">
      <c r="A477" s="1">
        <v>476</v>
      </c>
      <c r="B477" s="1" t="s">
        <v>685</v>
      </c>
      <c r="C477" s="1">
        <v>18100000</v>
      </c>
      <c r="D477" s="2">
        <v>10700000000</v>
      </c>
      <c r="E477" s="1" t="s">
        <v>29</v>
      </c>
      <c r="F477" s="1" t="s">
        <v>685</v>
      </c>
      <c r="G477" s="1">
        <v>131</v>
      </c>
      <c r="H477" s="1" t="s">
        <v>68</v>
      </c>
      <c r="I477" s="1" t="s">
        <v>69</v>
      </c>
      <c r="J477" s="1" t="s">
        <v>29</v>
      </c>
      <c r="K477" s="1">
        <v>393</v>
      </c>
      <c r="L477" s="1">
        <v>10</v>
      </c>
      <c r="M477" s="1">
        <v>104</v>
      </c>
      <c r="N477" s="1">
        <v>64989000</v>
      </c>
      <c r="O477" s="1">
        <v>16200</v>
      </c>
      <c r="P477" s="1">
        <v>260000</v>
      </c>
      <c r="Q477" s="1">
        <v>195000</v>
      </c>
      <c r="R477" s="1">
        <v>3100000</v>
      </c>
      <c r="S477" s="1" t="s">
        <v>39</v>
      </c>
      <c r="T477" s="1">
        <v>2010</v>
      </c>
      <c r="U477" s="1" t="s">
        <v>105</v>
      </c>
      <c r="V477" s="1">
        <v>4</v>
      </c>
      <c r="W477" s="1">
        <v>94.3</v>
      </c>
      <c r="X477" s="1">
        <v>51709098</v>
      </c>
      <c r="Y477" s="1">
        <v>4.1500000000000004</v>
      </c>
      <c r="Z477" s="1">
        <v>42106719</v>
      </c>
      <c r="AA477" s="1">
        <v>35.907760000000003</v>
      </c>
      <c r="AB477" s="1">
        <v>127.76690000000001</v>
      </c>
    </row>
    <row r="478" spans="1:28">
      <c r="A478" s="1">
        <v>477</v>
      </c>
      <c r="B478" s="1" t="s">
        <v>686</v>
      </c>
      <c r="C478" s="1">
        <v>18100000</v>
      </c>
      <c r="D478" s="2">
        <v>12200000000</v>
      </c>
      <c r="E478" s="1" t="s">
        <v>41</v>
      </c>
      <c r="F478" s="1" t="s">
        <v>686</v>
      </c>
      <c r="G478" s="1">
        <v>0</v>
      </c>
      <c r="H478" s="1" t="s">
        <v>30</v>
      </c>
      <c r="I478" s="1" t="s">
        <v>31</v>
      </c>
      <c r="J478" s="1" t="s">
        <v>39</v>
      </c>
      <c r="K478" s="1">
        <v>4057944</v>
      </c>
      <c r="L478" s="1" t="s">
        <v>39</v>
      </c>
      <c r="M478" s="1" t="s">
        <v>39</v>
      </c>
      <c r="N478" s="1" t="s">
        <v>39</v>
      </c>
      <c r="O478" s="1">
        <v>0</v>
      </c>
      <c r="P478" s="1">
        <v>0</v>
      </c>
      <c r="Q478" s="1">
        <v>0</v>
      </c>
      <c r="R478" s="1">
        <v>0</v>
      </c>
      <c r="S478" s="1">
        <v>1</v>
      </c>
      <c r="T478" s="1">
        <v>2009</v>
      </c>
      <c r="U478" s="1" t="s">
        <v>105</v>
      </c>
      <c r="V478" s="1">
        <v>24</v>
      </c>
      <c r="W478" s="1">
        <v>28.1</v>
      </c>
      <c r="X478" s="1">
        <v>1370000000</v>
      </c>
      <c r="Y478" s="1">
        <v>5.36</v>
      </c>
      <c r="Z478" s="1">
        <v>471000000</v>
      </c>
      <c r="AA478" s="1">
        <v>20.593679999999999</v>
      </c>
      <c r="AB478" s="1">
        <v>78.962879999999998</v>
      </c>
    </row>
    <row r="479" spans="1:28">
      <c r="A479" s="1">
        <v>478</v>
      </c>
      <c r="B479" s="1" t="s">
        <v>687</v>
      </c>
      <c r="C479" s="1">
        <v>18000000</v>
      </c>
      <c r="D479" s="2">
        <v>3980000000</v>
      </c>
      <c r="E479" s="1" t="s">
        <v>76</v>
      </c>
      <c r="F479" s="1" t="s">
        <v>687</v>
      </c>
      <c r="G479" s="1">
        <v>2470</v>
      </c>
      <c r="H479" s="1" t="s">
        <v>90</v>
      </c>
      <c r="I479" s="1" t="s">
        <v>91</v>
      </c>
      <c r="J479" s="1" t="s">
        <v>277</v>
      </c>
      <c r="K479" s="1">
        <v>1922</v>
      </c>
      <c r="L479" s="1">
        <v>26</v>
      </c>
      <c r="M479" s="1">
        <v>8</v>
      </c>
      <c r="N479" s="1">
        <v>54766000</v>
      </c>
      <c r="O479" s="1">
        <v>13700</v>
      </c>
      <c r="P479" s="1">
        <v>219100</v>
      </c>
      <c r="Q479" s="1">
        <v>164300</v>
      </c>
      <c r="R479" s="1">
        <v>2600000</v>
      </c>
      <c r="S479" s="1">
        <v>100000</v>
      </c>
      <c r="T479" s="1">
        <v>2006</v>
      </c>
      <c r="U479" s="1" t="s">
        <v>80</v>
      </c>
      <c r="V479" s="1">
        <v>24</v>
      </c>
      <c r="W479" s="1">
        <v>51.3</v>
      </c>
      <c r="X479" s="1">
        <v>213000000</v>
      </c>
      <c r="Y479" s="1">
        <v>12.08</v>
      </c>
      <c r="Z479" s="1">
        <v>183000000</v>
      </c>
      <c r="AA479" s="1">
        <v>-14.234999999999999</v>
      </c>
      <c r="AB479" s="1">
        <v>-51.9253</v>
      </c>
    </row>
    <row r="480" spans="1:28">
      <c r="A480" s="1">
        <v>479</v>
      </c>
      <c r="B480" s="1" t="s">
        <v>688</v>
      </c>
      <c r="C480" s="1">
        <v>18000000</v>
      </c>
      <c r="D480" s="2">
        <v>9600000000</v>
      </c>
      <c r="E480" s="1" t="s">
        <v>65</v>
      </c>
      <c r="F480" s="1" t="s">
        <v>688</v>
      </c>
      <c r="G480" s="1">
        <v>650</v>
      </c>
      <c r="H480" s="1" t="s">
        <v>349</v>
      </c>
      <c r="I480" s="1" t="s">
        <v>350</v>
      </c>
      <c r="J480" s="1" t="s">
        <v>65</v>
      </c>
      <c r="K480" s="1">
        <v>478</v>
      </c>
      <c r="L480" s="1">
        <v>5</v>
      </c>
      <c r="M480" s="1">
        <v>6</v>
      </c>
      <c r="N480" s="2">
        <v>391000000</v>
      </c>
      <c r="O480" s="1">
        <v>97800</v>
      </c>
      <c r="P480" s="1">
        <v>1600000</v>
      </c>
      <c r="Q480" s="1">
        <v>1200000</v>
      </c>
      <c r="R480" s="1">
        <v>18800000</v>
      </c>
      <c r="S480" s="1">
        <v>600000</v>
      </c>
      <c r="T480" s="1">
        <v>2009</v>
      </c>
      <c r="U480" s="1" t="s">
        <v>45</v>
      </c>
      <c r="V480" s="1">
        <v>9</v>
      </c>
      <c r="W480" s="1">
        <v>113.1</v>
      </c>
      <c r="X480" s="1">
        <v>25766605</v>
      </c>
      <c r="Y480" s="1">
        <v>5.27</v>
      </c>
      <c r="Z480" s="1">
        <v>21844756</v>
      </c>
      <c r="AA480" s="1">
        <v>-25.2744</v>
      </c>
      <c r="AB480" s="1">
        <v>133.77510000000001</v>
      </c>
    </row>
    <row r="481" spans="1:28">
      <c r="A481" s="1">
        <v>480</v>
      </c>
      <c r="B481" s="1" t="s">
        <v>689</v>
      </c>
      <c r="C481" s="1">
        <v>18000000</v>
      </c>
      <c r="D481" s="2">
        <v>15400000000</v>
      </c>
      <c r="E481" s="1" t="s">
        <v>41</v>
      </c>
      <c r="F481" s="1" t="s">
        <v>690</v>
      </c>
      <c r="G481" s="1">
        <v>45</v>
      </c>
      <c r="H481" s="1" t="s">
        <v>36</v>
      </c>
      <c r="I481" s="1" t="s">
        <v>37</v>
      </c>
      <c r="J481" s="1" t="s">
        <v>41</v>
      </c>
      <c r="K481" s="1">
        <v>4012108</v>
      </c>
      <c r="L481" s="1">
        <v>7627</v>
      </c>
      <c r="M481" s="1">
        <v>6667</v>
      </c>
      <c r="N481" s="1">
        <v>4</v>
      </c>
      <c r="O481" s="1">
        <v>0</v>
      </c>
      <c r="P481" s="1">
        <v>0.02</v>
      </c>
      <c r="Q481" s="1">
        <v>0.01</v>
      </c>
      <c r="R481" s="1">
        <v>0.19</v>
      </c>
      <c r="S481" s="1" t="s">
        <v>39</v>
      </c>
      <c r="T481" s="1">
        <v>2006</v>
      </c>
      <c r="U481" s="1" t="s">
        <v>73</v>
      </c>
      <c r="V481" s="1">
        <v>4</v>
      </c>
      <c r="W481" s="1">
        <v>88.2</v>
      </c>
      <c r="X481" s="1">
        <v>328000000</v>
      </c>
      <c r="Y481" s="1">
        <v>14.7</v>
      </c>
      <c r="Z481" s="1">
        <v>271000000</v>
      </c>
      <c r="AA481" s="1">
        <v>37.090240000000001</v>
      </c>
      <c r="AB481" s="1">
        <v>-95.712900000000005</v>
      </c>
    </row>
    <row r="482" spans="1:28">
      <c r="A482" s="1">
        <v>481</v>
      </c>
      <c r="B482" s="1" t="s">
        <v>691</v>
      </c>
      <c r="C482" s="1">
        <v>18000000</v>
      </c>
      <c r="D482" s="2">
        <v>10500000000</v>
      </c>
      <c r="E482" s="1" t="s">
        <v>107</v>
      </c>
      <c r="F482" s="1" t="s">
        <v>691</v>
      </c>
      <c r="G482" s="1">
        <v>237</v>
      </c>
      <c r="H482" s="1" t="s">
        <v>36</v>
      </c>
      <c r="I482" s="1" t="s">
        <v>37</v>
      </c>
      <c r="J482" s="1" t="s">
        <v>29</v>
      </c>
      <c r="K482" s="1">
        <v>406</v>
      </c>
      <c r="L482" s="1">
        <v>124</v>
      </c>
      <c r="M482" s="1">
        <v>105</v>
      </c>
      <c r="N482" s="2">
        <v>111000000</v>
      </c>
      <c r="O482" s="1">
        <v>27700</v>
      </c>
      <c r="P482" s="1">
        <v>443100</v>
      </c>
      <c r="Q482" s="1">
        <v>332300</v>
      </c>
      <c r="R482" s="1">
        <v>5300000</v>
      </c>
      <c r="S482" s="1" t="s">
        <v>39</v>
      </c>
      <c r="T482" s="1">
        <v>2013</v>
      </c>
      <c r="U482" s="1" t="s">
        <v>32</v>
      </c>
      <c r="V482" s="1">
        <v>30</v>
      </c>
      <c r="W482" s="1">
        <v>88.2</v>
      </c>
      <c r="X482" s="1">
        <v>328000000</v>
      </c>
      <c r="Y482" s="1">
        <v>14.7</v>
      </c>
      <c r="Z482" s="1">
        <v>271000000</v>
      </c>
      <c r="AA482" s="1">
        <v>37.090240000000001</v>
      </c>
      <c r="AB482" s="1">
        <v>-95.712900000000005</v>
      </c>
    </row>
    <row r="483" spans="1:28">
      <c r="A483" s="1">
        <v>482</v>
      </c>
      <c r="B483" s="1" t="s">
        <v>692</v>
      </c>
      <c r="C483" s="1">
        <v>18000000</v>
      </c>
      <c r="D483" s="2">
        <v>17900000000</v>
      </c>
      <c r="E483" s="1" t="s">
        <v>29</v>
      </c>
      <c r="F483" s="1" t="s">
        <v>692</v>
      </c>
      <c r="G483" s="1">
        <v>5692</v>
      </c>
      <c r="H483" s="1" t="s">
        <v>36</v>
      </c>
      <c r="I483" s="1" t="s">
        <v>37</v>
      </c>
      <c r="J483" s="1" t="s">
        <v>29</v>
      </c>
      <c r="K483" s="1">
        <v>148</v>
      </c>
      <c r="L483" s="1">
        <v>123</v>
      </c>
      <c r="M483" s="1">
        <v>104</v>
      </c>
      <c r="N483" s="2">
        <v>258000000</v>
      </c>
      <c r="O483" s="1">
        <v>64400</v>
      </c>
      <c r="P483" s="1">
        <v>1000000</v>
      </c>
      <c r="Q483" s="1">
        <v>772800</v>
      </c>
      <c r="R483" s="1">
        <v>12400000</v>
      </c>
      <c r="S483" s="1">
        <v>100000</v>
      </c>
      <c r="T483" s="1">
        <v>2014</v>
      </c>
      <c r="U483" s="1" t="s">
        <v>80</v>
      </c>
      <c r="V483" s="1">
        <v>14</v>
      </c>
      <c r="W483" s="1">
        <v>88.2</v>
      </c>
      <c r="X483" s="1">
        <v>328000000</v>
      </c>
      <c r="Y483" s="1">
        <v>14.7</v>
      </c>
      <c r="Z483" s="1">
        <v>271000000</v>
      </c>
      <c r="AA483" s="1">
        <v>37.090240000000001</v>
      </c>
      <c r="AB483" s="1">
        <v>-95.712900000000005</v>
      </c>
    </row>
    <row r="484" spans="1:28">
      <c r="A484" s="1">
        <v>483</v>
      </c>
      <c r="B484" s="1" t="s">
        <v>693</v>
      </c>
      <c r="C484" s="1">
        <v>18000000</v>
      </c>
      <c r="D484" s="2">
        <v>6400000000</v>
      </c>
      <c r="E484" s="1" t="s">
        <v>52</v>
      </c>
      <c r="F484" s="1" t="s">
        <v>693</v>
      </c>
      <c r="G484" s="1">
        <v>3566</v>
      </c>
      <c r="H484" s="1" t="s">
        <v>183</v>
      </c>
      <c r="I484" s="1" t="s">
        <v>184</v>
      </c>
      <c r="J484" s="1" t="s">
        <v>38</v>
      </c>
      <c r="K484" s="1">
        <v>950</v>
      </c>
      <c r="L484" s="1">
        <v>8</v>
      </c>
      <c r="M484" s="1">
        <v>34</v>
      </c>
      <c r="N484" s="1">
        <v>43830000</v>
      </c>
      <c r="O484" s="1">
        <v>11000</v>
      </c>
      <c r="P484" s="1">
        <v>175300</v>
      </c>
      <c r="Q484" s="1">
        <v>131500</v>
      </c>
      <c r="R484" s="1">
        <v>2100000</v>
      </c>
      <c r="S484" s="1" t="s">
        <v>39</v>
      </c>
      <c r="T484" s="1">
        <v>2012</v>
      </c>
      <c r="U484" s="1" t="s">
        <v>61</v>
      </c>
      <c r="V484" s="1">
        <v>30</v>
      </c>
      <c r="W484" s="1">
        <v>88.9</v>
      </c>
      <c r="X484" s="1">
        <v>47076781</v>
      </c>
      <c r="Y484" s="1">
        <v>13.96</v>
      </c>
      <c r="Z484" s="1">
        <v>37927409</v>
      </c>
      <c r="AA484" s="1">
        <v>40.46367</v>
      </c>
      <c r="AB484" s="1">
        <v>-3.7492200000000002</v>
      </c>
    </row>
    <row r="485" spans="1:28">
      <c r="A485" s="1">
        <v>484</v>
      </c>
      <c r="B485" s="1" t="s">
        <v>694</v>
      </c>
      <c r="C485" s="1">
        <v>18000000</v>
      </c>
      <c r="D485" s="2">
        <v>8720000000</v>
      </c>
      <c r="E485" s="1" t="s">
        <v>34</v>
      </c>
      <c r="F485" s="1" t="s">
        <v>694</v>
      </c>
      <c r="G485" s="1">
        <v>748</v>
      </c>
      <c r="H485" s="1" t="s">
        <v>36</v>
      </c>
      <c r="I485" s="1" t="s">
        <v>37</v>
      </c>
      <c r="J485" s="1" t="s">
        <v>41</v>
      </c>
      <c r="K485" s="1">
        <v>539</v>
      </c>
      <c r="L485" s="1" t="s">
        <v>39</v>
      </c>
      <c r="M485" s="1">
        <v>115</v>
      </c>
      <c r="N485" s="2">
        <v>1380000000</v>
      </c>
      <c r="O485" s="1">
        <v>343800</v>
      </c>
      <c r="P485" s="1">
        <v>5500000</v>
      </c>
      <c r="Q485" s="1">
        <v>4100000</v>
      </c>
      <c r="R485" s="1">
        <v>66000000</v>
      </c>
      <c r="S485" s="1">
        <v>3400000</v>
      </c>
      <c r="T485" s="1">
        <v>2011</v>
      </c>
      <c r="U485" s="1" t="s">
        <v>32</v>
      </c>
      <c r="V485" s="1">
        <v>12</v>
      </c>
      <c r="W485" s="1">
        <v>88.2</v>
      </c>
      <c r="X485" s="1">
        <v>328000000</v>
      </c>
      <c r="Y485" s="1">
        <v>14.7</v>
      </c>
      <c r="Z485" s="1">
        <v>271000000</v>
      </c>
      <c r="AA485" s="1">
        <v>37.090240000000001</v>
      </c>
      <c r="AB485" s="1">
        <v>-95.712900000000005</v>
      </c>
    </row>
    <row r="486" spans="1:28">
      <c r="A486" s="1">
        <v>485</v>
      </c>
      <c r="B486" s="1" t="s">
        <v>695</v>
      </c>
      <c r="C486" s="1">
        <v>17900000</v>
      </c>
      <c r="D486" s="2">
        <v>7180000000</v>
      </c>
      <c r="E486" s="1" t="s">
        <v>49</v>
      </c>
      <c r="F486" s="1" t="s">
        <v>695</v>
      </c>
      <c r="G486" s="1">
        <v>536</v>
      </c>
      <c r="H486" s="1" t="s">
        <v>36</v>
      </c>
      <c r="I486" s="1" t="s">
        <v>37</v>
      </c>
      <c r="J486" s="1" t="s">
        <v>60</v>
      </c>
      <c r="K486" s="1">
        <v>801</v>
      </c>
      <c r="L486" s="1">
        <v>125</v>
      </c>
      <c r="M486" s="1">
        <v>28</v>
      </c>
      <c r="N486" s="1">
        <v>8650000</v>
      </c>
      <c r="O486" s="1">
        <v>2200</v>
      </c>
      <c r="P486" s="1">
        <v>34600</v>
      </c>
      <c r="Q486" s="1">
        <v>26000</v>
      </c>
      <c r="R486" s="1">
        <v>415200</v>
      </c>
      <c r="S486" s="1">
        <v>100000</v>
      </c>
      <c r="T486" s="1">
        <v>2014</v>
      </c>
      <c r="U486" s="1" t="s">
        <v>66</v>
      </c>
      <c r="V486" s="1">
        <v>19</v>
      </c>
      <c r="W486" s="1">
        <v>88.2</v>
      </c>
      <c r="X486" s="1">
        <v>328000000</v>
      </c>
      <c r="Y486" s="1">
        <v>14.7</v>
      </c>
      <c r="Z486" s="1">
        <v>271000000</v>
      </c>
      <c r="AA486" s="1">
        <v>37.090240000000001</v>
      </c>
      <c r="AB486" s="1">
        <v>-95.712900000000005</v>
      </c>
    </row>
    <row r="487" spans="1:28">
      <c r="A487" s="1">
        <v>486</v>
      </c>
      <c r="B487" s="1" t="s">
        <v>696</v>
      </c>
      <c r="C487" s="1">
        <v>17900000</v>
      </c>
      <c r="D487" s="2">
        <v>3840000000</v>
      </c>
      <c r="E487" s="1" t="s">
        <v>49</v>
      </c>
      <c r="F487" s="1" t="s">
        <v>696</v>
      </c>
      <c r="G487" s="1">
        <v>982</v>
      </c>
      <c r="H487" s="1" t="s">
        <v>36</v>
      </c>
      <c r="I487" s="1" t="s">
        <v>37</v>
      </c>
      <c r="J487" s="1" t="s">
        <v>29</v>
      </c>
      <c r="K487" s="1">
        <v>2014</v>
      </c>
      <c r="L487" s="1">
        <v>125</v>
      </c>
      <c r="M487" s="1">
        <v>106</v>
      </c>
      <c r="N487" s="1">
        <v>51687000</v>
      </c>
      <c r="O487" s="1">
        <v>12900</v>
      </c>
      <c r="P487" s="1">
        <v>206700</v>
      </c>
      <c r="Q487" s="1">
        <v>155100</v>
      </c>
      <c r="R487" s="1">
        <v>2500000</v>
      </c>
      <c r="S487" s="1">
        <v>100000</v>
      </c>
      <c r="T487" s="1">
        <v>2015</v>
      </c>
      <c r="U487" s="1" t="s">
        <v>50</v>
      </c>
      <c r="V487" s="1">
        <v>19</v>
      </c>
      <c r="W487" s="1">
        <v>88.2</v>
      </c>
      <c r="X487" s="1">
        <v>328000000</v>
      </c>
      <c r="Y487" s="1">
        <v>14.7</v>
      </c>
      <c r="Z487" s="1">
        <v>271000000</v>
      </c>
      <c r="AA487" s="1">
        <v>37.090240000000001</v>
      </c>
      <c r="AB487" s="1">
        <v>-95.712900000000005</v>
      </c>
    </row>
    <row r="488" spans="1:28">
      <c r="A488" s="1">
        <v>487</v>
      </c>
      <c r="B488" s="1" t="s">
        <v>697</v>
      </c>
      <c r="C488" s="1">
        <v>17900000</v>
      </c>
      <c r="D488" s="2">
        <v>5170000000</v>
      </c>
      <c r="E488" s="1" t="s">
        <v>41</v>
      </c>
      <c r="F488" s="1" t="s">
        <v>697</v>
      </c>
      <c r="G488" s="1">
        <v>1344</v>
      </c>
      <c r="H488" s="1" t="s">
        <v>102</v>
      </c>
      <c r="I488" s="1" t="s">
        <v>103</v>
      </c>
      <c r="J488" s="1" t="s">
        <v>38</v>
      </c>
      <c r="K488" s="1">
        <v>1294</v>
      </c>
      <c r="L488" s="1">
        <v>9</v>
      </c>
      <c r="M488" s="1">
        <v>35</v>
      </c>
      <c r="N488" s="1">
        <v>27545000</v>
      </c>
      <c r="O488" s="1">
        <v>6900</v>
      </c>
      <c r="P488" s="1">
        <v>110200</v>
      </c>
      <c r="Q488" s="1">
        <v>82600</v>
      </c>
      <c r="R488" s="1">
        <v>1300000</v>
      </c>
      <c r="S488" s="1">
        <v>100000</v>
      </c>
      <c r="T488" s="1">
        <v>2013</v>
      </c>
      <c r="U488" s="1" t="s">
        <v>55</v>
      </c>
      <c r="V488" s="1">
        <v>15</v>
      </c>
      <c r="W488" s="1">
        <v>90</v>
      </c>
      <c r="X488" s="1">
        <v>44938712</v>
      </c>
      <c r="Y488" s="1">
        <v>9.7899999999999991</v>
      </c>
      <c r="Z488" s="1">
        <v>41339571</v>
      </c>
      <c r="AA488" s="1">
        <v>-38.4161</v>
      </c>
      <c r="AB488" s="1">
        <v>-63.616700000000002</v>
      </c>
    </row>
    <row r="489" spans="1:28">
      <c r="A489" s="1">
        <v>488</v>
      </c>
      <c r="B489" s="1" t="s">
        <v>698</v>
      </c>
      <c r="C489" s="1">
        <v>17900000</v>
      </c>
      <c r="D489" s="2">
        <v>5240000000</v>
      </c>
      <c r="E489" s="1" t="s">
        <v>154</v>
      </c>
      <c r="F489" s="1" t="s">
        <v>698</v>
      </c>
      <c r="G489" s="1">
        <v>185</v>
      </c>
      <c r="H489" s="1" t="s">
        <v>36</v>
      </c>
      <c r="I489" s="1" t="s">
        <v>37</v>
      </c>
      <c r="J489" s="1" t="s">
        <v>41</v>
      </c>
      <c r="K489" s="1">
        <v>1264</v>
      </c>
      <c r="L489" s="1">
        <v>125</v>
      </c>
      <c r="M489" s="1">
        <v>121</v>
      </c>
      <c r="N489" s="1">
        <v>18548000</v>
      </c>
      <c r="O489" s="1">
        <v>4600</v>
      </c>
      <c r="P489" s="1">
        <v>74200</v>
      </c>
      <c r="Q489" s="1">
        <v>55600</v>
      </c>
      <c r="R489" s="1">
        <v>890300</v>
      </c>
      <c r="S489" s="1" t="s">
        <v>39</v>
      </c>
      <c r="T489" s="1">
        <v>2015</v>
      </c>
      <c r="U489" s="1" t="s">
        <v>45</v>
      </c>
      <c r="V489" s="1">
        <v>19</v>
      </c>
      <c r="W489" s="1">
        <v>88.2</v>
      </c>
      <c r="X489" s="1">
        <v>328000000</v>
      </c>
      <c r="Y489" s="1">
        <v>14.7</v>
      </c>
      <c r="Z489" s="1">
        <v>271000000</v>
      </c>
      <c r="AA489" s="1">
        <v>37.090240000000001</v>
      </c>
      <c r="AB489" s="1">
        <v>-95.712900000000005</v>
      </c>
    </row>
    <row r="490" spans="1:28">
      <c r="A490" s="1">
        <v>489</v>
      </c>
      <c r="B490" s="1" t="s">
        <v>699</v>
      </c>
      <c r="C490" s="1">
        <v>17900000</v>
      </c>
      <c r="D490" s="2">
        <v>6890000000</v>
      </c>
      <c r="E490" s="1" t="s">
        <v>29</v>
      </c>
      <c r="F490" s="1" t="s">
        <v>699</v>
      </c>
      <c r="G490" s="1">
        <v>314</v>
      </c>
      <c r="H490" s="1" t="s">
        <v>36</v>
      </c>
      <c r="I490" s="1" t="s">
        <v>37</v>
      </c>
      <c r="J490" s="1" t="s">
        <v>29</v>
      </c>
      <c r="K490" s="1">
        <v>858</v>
      </c>
      <c r="L490" s="1">
        <v>125</v>
      </c>
      <c r="M490" s="1">
        <v>106</v>
      </c>
      <c r="N490" s="1">
        <v>29182000</v>
      </c>
      <c r="O490" s="1">
        <v>7300</v>
      </c>
      <c r="P490" s="1">
        <v>116700</v>
      </c>
      <c r="Q490" s="1">
        <v>87500</v>
      </c>
      <c r="R490" s="1">
        <v>1400000</v>
      </c>
      <c r="S490" s="1" t="s">
        <v>39</v>
      </c>
      <c r="T490" s="1">
        <v>2008</v>
      </c>
      <c r="U490" s="1" t="s">
        <v>61</v>
      </c>
      <c r="V490" s="1">
        <v>30</v>
      </c>
      <c r="W490" s="1">
        <v>88.2</v>
      </c>
      <c r="X490" s="1">
        <v>328000000</v>
      </c>
      <c r="Y490" s="1">
        <v>14.7</v>
      </c>
      <c r="Z490" s="1">
        <v>271000000</v>
      </c>
      <c r="AA490" s="1">
        <v>37.090240000000001</v>
      </c>
      <c r="AB490" s="1">
        <v>-95.712900000000005</v>
      </c>
    </row>
    <row r="491" spans="1:28">
      <c r="A491" s="1">
        <v>490</v>
      </c>
      <c r="B491" s="1" t="s">
        <v>700</v>
      </c>
      <c r="C491" s="1">
        <v>17900000</v>
      </c>
      <c r="D491" s="2">
        <v>9870000000</v>
      </c>
      <c r="E491" s="1" t="s">
        <v>41</v>
      </c>
      <c r="F491" s="1" t="s">
        <v>700</v>
      </c>
      <c r="G491" s="1">
        <v>602</v>
      </c>
      <c r="H491" s="1" t="s">
        <v>701</v>
      </c>
      <c r="I491" s="1" t="s">
        <v>702</v>
      </c>
      <c r="J491" s="1" t="s">
        <v>41</v>
      </c>
      <c r="K491" s="1">
        <v>455</v>
      </c>
      <c r="L491" s="1">
        <v>1</v>
      </c>
      <c r="M491" s="1">
        <v>121</v>
      </c>
      <c r="N491" s="1">
        <v>84467000</v>
      </c>
      <c r="O491" s="1">
        <v>21100</v>
      </c>
      <c r="P491" s="1">
        <v>337900</v>
      </c>
      <c r="Q491" s="1">
        <v>253400</v>
      </c>
      <c r="R491" s="1">
        <v>4100000</v>
      </c>
      <c r="S491" s="1">
        <v>100000</v>
      </c>
      <c r="T491" s="1">
        <v>2019</v>
      </c>
      <c r="U491" s="1" t="s">
        <v>115</v>
      </c>
      <c r="V491" s="1">
        <v>22</v>
      </c>
      <c r="W491" s="1">
        <v>28.5</v>
      </c>
      <c r="X491" s="1">
        <v>96462106</v>
      </c>
      <c r="Y491" s="1">
        <v>2.0099999999999998</v>
      </c>
      <c r="Z491" s="1">
        <v>35332140</v>
      </c>
      <c r="AA491" s="1">
        <v>14.05832</v>
      </c>
      <c r="AB491" s="1">
        <v>108.27719999999999</v>
      </c>
    </row>
    <row r="492" spans="1:28">
      <c r="A492" s="1">
        <v>491</v>
      </c>
      <c r="B492" s="1" t="s">
        <v>703</v>
      </c>
      <c r="C492" s="1">
        <v>17900000</v>
      </c>
      <c r="D492" s="2">
        <v>9890000000</v>
      </c>
      <c r="E492" s="1" t="s">
        <v>29</v>
      </c>
      <c r="F492" s="1" t="s">
        <v>703</v>
      </c>
      <c r="G492" s="1">
        <v>830</v>
      </c>
      <c r="H492" s="1" t="s">
        <v>36</v>
      </c>
      <c r="I492" s="1" t="s">
        <v>37</v>
      </c>
      <c r="J492" s="1" t="s">
        <v>29</v>
      </c>
      <c r="K492" s="1">
        <v>446</v>
      </c>
      <c r="L492" s="1">
        <v>124</v>
      </c>
      <c r="M492" s="1">
        <v>105</v>
      </c>
      <c r="N492" s="2">
        <v>448000000</v>
      </c>
      <c r="O492" s="1">
        <v>112000</v>
      </c>
      <c r="P492" s="1">
        <v>1800000</v>
      </c>
      <c r="Q492" s="1">
        <v>1300000</v>
      </c>
      <c r="R492" s="1">
        <v>21500000</v>
      </c>
      <c r="S492" s="1">
        <v>400000</v>
      </c>
      <c r="T492" s="1">
        <v>2008</v>
      </c>
      <c r="U492" s="1" t="s">
        <v>80</v>
      </c>
      <c r="V492" s="1">
        <v>21</v>
      </c>
      <c r="W492" s="1">
        <v>88.2</v>
      </c>
      <c r="X492" s="1">
        <v>328000000</v>
      </c>
      <c r="Y492" s="1">
        <v>14.7</v>
      </c>
      <c r="Z492" s="1">
        <v>271000000</v>
      </c>
      <c r="AA492" s="1">
        <v>37.090240000000001</v>
      </c>
      <c r="AB492" s="1">
        <v>-95.712900000000005</v>
      </c>
    </row>
    <row r="493" spans="1:28">
      <c r="A493" s="1">
        <v>492</v>
      </c>
      <c r="B493" s="1" t="s">
        <v>704</v>
      </c>
      <c r="C493" s="1">
        <v>17900000</v>
      </c>
      <c r="D493" s="2">
        <v>16200000000</v>
      </c>
      <c r="E493" s="1" t="s">
        <v>47</v>
      </c>
      <c r="F493" s="1" t="s">
        <v>704</v>
      </c>
      <c r="G493" s="1">
        <v>1426</v>
      </c>
      <c r="H493" s="1" t="s">
        <v>36</v>
      </c>
      <c r="I493" s="1" t="s">
        <v>37</v>
      </c>
      <c r="J493" s="1" t="s">
        <v>44</v>
      </c>
      <c r="K493" s="1">
        <v>187</v>
      </c>
      <c r="L493" s="1">
        <v>125</v>
      </c>
      <c r="M493" s="1">
        <v>27</v>
      </c>
      <c r="N493" s="2">
        <v>103000000</v>
      </c>
      <c r="O493" s="1">
        <v>25700</v>
      </c>
      <c r="P493" s="1">
        <v>410500</v>
      </c>
      <c r="Q493" s="1">
        <v>307900</v>
      </c>
      <c r="R493" s="1">
        <v>4900000</v>
      </c>
      <c r="S493" s="1">
        <v>100000</v>
      </c>
      <c r="T493" s="1">
        <v>2009</v>
      </c>
      <c r="U493" s="1" t="s">
        <v>42</v>
      </c>
      <c r="V493" s="1">
        <v>3</v>
      </c>
      <c r="W493" s="1">
        <v>88.2</v>
      </c>
      <c r="X493" s="1">
        <v>328000000</v>
      </c>
      <c r="Y493" s="1">
        <v>14.7</v>
      </c>
      <c r="Z493" s="1">
        <v>271000000</v>
      </c>
      <c r="AA493" s="1">
        <v>37.090240000000001</v>
      </c>
      <c r="AB493" s="1">
        <v>-95.712900000000005</v>
      </c>
    </row>
    <row r="494" spans="1:28">
      <c r="A494" s="1">
        <v>493</v>
      </c>
      <c r="B494" s="1" t="s">
        <v>705</v>
      </c>
      <c r="C494" s="1">
        <v>17900000</v>
      </c>
      <c r="D494" s="2">
        <v>6750000000</v>
      </c>
      <c r="E494" s="1" t="s">
        <v>49</v>
      </c>
      <c r="F494" s="1" t="s">
        <v>706</v>
      </c>
      <c r="G494" s="1">
        <v>2</v>
      </c>
      <c r="H494" s="1" t="s">
        <v>243</v>
      </c>
      <c r="I494" s="1" t="s">
        <v>244</v>
      </c>
      <c r="J494" s="1" t="s">
        <v>60</v>
      </c>
      <c r="K494" s="1">
        <v>4057766</v>
      </c>
      <c r="L494" s="1" t="s">
        <v>39</v>
      </c>
      <c r="M494" s="1">
        <v>7733</v>
      </c>
      <c r="N494" s="1">
        <v>4</v>
      </c>
      <c r="O494" s="1">
        <v>0</v>
      </c>
      <c r="P494" s="1">
        <v>0.02</v>
      </c>
      <c r="Q494" s="1">
        <v>0.01</v>
      </c>
      <c r="R494" s="1">
        <v>0.19</v>
      </c>
      <c r="S494" s="1" t="s">
        <v>39</v>
      </c>
      <c r="T494" s="1">
        <v>2020</v>
      </c>
      <c r="U494" s="1" t="s">
        <v>80</v>
      </c>
      <c r="V494" s="1">
        <v>15</v>
      </c>
      <c r="W494" s="1">
        <v>36.299999999999997</v>
      </c>
      <c r="X494" s="1">
        <v>270000000</v>
      </c>
      <c r="Y494" s="1">
        <v>4.6900000000000004</v>
      </c>
      <c r="Z494" s="1">
        <v>152000000</v>
      </c>
      <c r="AA494" s="1">
        <v>-0.78927999999999998</v>
      </c>
      <c r="AB494" s="1">
        <v>113.9213</v>
      </c>
    </row>
    <row r="495" spans="1:28">
      <c r="A495" s="1">
        <v>494</v>
      </c>
      <c r="B495" s="1" t="s">
        <v>707</v>
      </c>
      <c r="C495" s="1">
        <v>17800000</v>
      </c>
      <c r="D495" s="2">
        <v>11100000000</v>
      </c>
      <c r="E495" s="1" t="s">
        <v>49</v>
      </c>
      <c r="F495" s="1" t="s">
        <v>707</v>
      </c>
      <c r="G495" s="1">
        <v>772</v>
      </c>
      <c r="H495" s="1" t="s">
        <v>30</v>
      </c>
      <c r="I495" s="1" t="s">
        <v>31</v>
      </c>
      <c r="J495" s="1" t="s">
        <v>60</v>
      </c>
      <c r="K495" s="1">
        <v>378</v>
      </c>
      <c r="L495" s="1">
        <v>83</v>
      </c>
      <c r="M495" s="1">
        <v>29</v>
      </c>
      <c r="N495" s="2">
        <v>431000000</v>
      </c>
      <c r="O495" s="1">
        <v>107800</v>
      </c>
      <c r="P495" s="1">
        <v>1700000</v>
      </c>
      <c r="Q495" s="1">
        <v>1300000</v>
      </c>
      <c r="R495" s="1">
        <v>20700000</v>
      </c>
      <c r="S495" s="1">
        <v>900000</v>
      </c>
      <c r="T495" s="1">
        <v>2021</v>
      </c>
      <c r="U495" s="1" t="s">
        <v>55</v>
      </c>
      <c r="V495" s="1">
        <v>23</v>
      </c>
      <c r="W495" s="1">
        <v>28.1</v>
      </c>
      <c r="X495" s="1">
        <v>1370000000</v>
      </c>
      <c r="Y495" s="1">
        <v>5.36</v>
      </c>
      <c r="Z495" s="1">
        <v>471000000</v>
      </c>
      <c r="AA495" s="1">
        <v>20.593679999999999</v>
      </c>
      <c r="AB495" s="1">
        <v>78.962879999999998</v>
      </c>
    </row>
    <row r="496" spans="1:28">
      <c r="A496" s="1">
        <v>495</v>
      </c>
      <c r="B496" s="1" t="s">
        <v>708</v>
      </c>
      <c r="C496" s="1">
        <v>17800000</v>
      </c>
      <c r="D496" s="2">
        <v>8590000000</v>
      </c>
      <c r="E496" s="1" t="s">
        <v>34</v>
      </c>
      <c r="F496" s="1" t="s">
        <v>709</v>
      </c>
      <c r="G496" s="1">
        <v>26</v>
      </c>
      <c r="H496" s="1" t="s">
        <v>36</v>
      </c>
      <c r="I496" s="1" t="s">
        <v>37</v>
      </c>
      <c r="J496" s="1" t="s">
        <v>60</v>
      </c>
      <c r="K496" s="1">
        <v>3976090</v>
      </c>
      <c r="L496" s="1">
        <v>5208</v>
      </c>
      <c r="M496" s="1">
        <v>4978</v>
      </c>
      <c r="N496" s="1">
        <v>20708</v>
      </c>
      <c r="O496" s="1">
        <v>5</v>
      </c>
      <c r="P496" s="1">
        <v>83</v>
      </c>
      <c r="Q496" s="1">
        <v>62</v>
      </c>
      <c r="R496" s="1">
        <v>994</v>
      </c>
      <c r="S496" s="1">
        <v>2960</v>
      </c>
      <c r="T496" s="1">
        <v>2021</v>
      </c>
      <c r="U496" s="1" t="s">
        <v>115</v>
      </c>
      <c r="V496" s="1">
        <v>9</v>
      </c>
      <c r="W496" s="1">
        <v>88.2</v>
      </c>
      <c r="X496" s="1">
        <v>328000000</v>
      </c>
      <c r="Y496" s="1">
        <v>14.7</v>
      </c>
      <c r="Z496" s="1">
        <v>271000000</v>
      </c>
      <c r="AA496" s="1">
        <v>37.090240000000001</v>
      </c>
      <c r="AB496" s="1">
        <v>-95.712900000000005</v>
      </c>
    </row>
    <row r="497" spans="1:28">
      <c r="A497" s="1">
        <v>496</v>
      </c>
      <c r="B497" s="1" t="s">
        <v>710</v>
      </c>
      <c r="C497" s="1">
        <v>17700000</v>
      </c>
      <c r="D497" s="2">
        <v>19200000000</v>
      </c>
      <c r="E497" s="1" t="s">
        <v>39</v>
      </c>
      <c r="F497" s="1" t="s">
        <v>710</v>
      </c>
      <c r="G497" s="1">
        <v>1646</v>
      </c>
      <c r="H497" s="1" t="s">
        <v>68</v>
      </c>
      <c r="I497" s="1" t="s">
        <v>69</v>
      </c>
      <c r="J497" s="1" t="s">
        <v>60</v>
      </c>
      <c r="K497" s="1">
        <v>125</v>
      </c>
      <c r="L497" s="1">
        <v>9</v>
      </c>
      <c r="M497" s="1">
        <v>26</v>
      </c>
      <c r="N497" s="2">
        <v>3400000000</v>
      </c>
      <c r="O497" s="1">
        <v>850900</v>
      </c>
      <c r="P497" s="1">
        <v>13600000</v>
      </c>
      <c r="Q497" s="1">
        <v>10200000</v>
      </c>
      <c r="R497" s="2">
        <v>163000000</v>
      </c>
      <c r="S497" s="1">
        <v>3200000</v>
      </c>
      <c r="T497" s="1">
        <v>2017</v>
      </c>
      <c r="U497" s="1" t="s">
        <v>115</v>
      </c>
      <c r="V497" s="1">
        <v>11</v>
      </c>
      <c r="W497" s="1">
        <v>94.3</v>
      </c>
      <c r="X497" s="1">
        <v>51709098</v>
      </c>
      <c r="Y497" s="1">
        <v>4.1500000000000004</v>
      </c>
      <c r="Z497" s="1">
        <v>42106719</v>
      </c>
      <c r="AA497" s="1">
        <v>35.907760000000003</v>
      </c>
      <c r="AB497" s="1">
        <v>127.76690000000001</v>
      </c>
    </row>
    <row r="498" spans="1:28">
      <c r="A498" s="1">
        <v>497</v>
      </c>
      <c r="B498" s="1" t="s">
        <v>711</v>
      </c>
      <c r="C498" s="1">
        <v>17700000</v>
      </c>
      <c r="D498" s="2">
        <v>7390000000</v>
      </c>
      <c r="E498" s="1" t="s">
        <v>39</v>
      </c>
      <c r="F498" s="1" t="s">
        <v>711</v>
      </c>
      <c r="G498" s="1">
        <v>1888</v>
      </c>
      <c r="H498" s="1" t="s">
        <v>68</v>
      </c>
      <c r="I498" s="1" t="s">
        <v>69</v>
      </c>
      <c r="J498" s="1" t="s">
        <v>60</v>
      </c>
      <c r="K498" s="1">
        <v>762</v>
      </c>
      <c r="L498" s="1">
        <v>11</v>
      </c>
      <c r="M498" s="1">
        <v>30</v>
      </c>
      <c r="N498" s="2">
        <v>103000000</v>
      </c>
      <c r="O498" s="1">
        <v>0</v>
      </c>
      <c r="P498" s="1">
        <v>0</v>
      </c>
      <c r="Q498" s="1">
        <v>0</v>
      </c>
      <c r="R498" s="1">
        <v>0</v>
      </c>
      <c r="S498" s="1" t="s">
        <v>39</v>
      </c>
      <c r="T498" s="1">
        <v>2012</v>
      </c>
      <c r="U498" s="1" t="s">
        <v>115</v>
      </c>
      <c r="V498" s="1">
        <v>17</v>
      </c>
      <c r="W498" s="1">
        <v>94.3</v>
      </c>
      <c r="X498" s="1">
        <v>51709098</v>
      </c>
      <c r="Y498" s="1">
        <v>4.1500000000000004</v>
      </c>
      <c r="Z498" s="1">
        <v>42106719</v>
      </c>
      <c r="AA498" s="1">
        <v>35.907760000000003</v>
      </c>
      <c r="AB498" s="1">
        <v>127.76690000000001</v>
      </c>
    </row>
    <row r="499" spans="1:28">
      <c r="A499" s="1">
        <v>498</v>
      </c>
      <c r="B499" s="1" t="s">
        <v>712</v>
      </c>
      <c r="C499" s="1">
        <v>17700000</v>
      </c>
      <c r="D499" s="2">
        <v>20100000000</v>
      </c>
      <c r="E499" s="1" t="s">
        <v>29</v>
      </c>
      <c r="F499" s="1" t="s">
        <v>712</v>
      </c>
      <c r="G499" s="1">
        <v>178</v>
      </c>
      <c r="H499" s="1" t="s">
        <v>36</v>
      </c>
      <c r="I499" s="1" t="s">
        <v>37</v>
      </c>
      <c r="J499" s="1" t="s">
        <v>29</v>
      </c>
      <c r="K499" s="1">
        <v>122</v>
      </c>
      <c r="L499" s="1">
        <v>127</v>
      </c>
      <c r="M499" s="1">
        <v>108</v>
      </c>
      <c r="N499" s="1">
        <v>97422000</v>
      </c>
      <c r="O499" s="1">
        <v>24400</v>
      </c>
      <c r="P499" s="1">
        <v>389700</v>
      </c>
      <c r="Q499" s="1">
        <v>292300</v>
      </c>
      <c r="R499" s="1">
        <v>4700000</v>
      </c>
      <c r="S499" s="1" t="s">
        <v>39</v>
      </c>
      <c r="T499" s="1">
        <v>2010</v>
      </c>
      <c r="U499" s="1" t="s">
        <v>105</v>
      </c>
      <c r="V499" s="1">
        <v>21</v>
      </c>
      <c r="W499" s="1">
        <v>88.2</v>
      </c>
      <c r="X499" s="1">
        <v>328000000</v>
      </c>
      <c r="Y499" s="1">
        <v>14.7</v>
      </c>
      <c r="Z499" s="1">
        <v>271000000</v>
      </c>
      <c r="AA499" s="1">
        <v>37.090240000000001</v>
      </c>
      <c r="AB499" s="1">
        <v>-95.712900000000005</v>
      </c>
    </row>
    <row r="500" spans="1:28">
      <c r="A500" s="1">
        <v>499</v>
      </c>
      <c r="B500" s="1" t="s">
        <v>713</v>
      </c>
      <c r="C500" s="1">
        <v>17700000</v>
      </c>
      <c r="D500" s="2">
        <v>7910000000</v>
      </c>
      <c r="E500" s="1" t="s">
        <v>49</v>
      </c>
      <c r="F500" s="1" t="s">
        <v>713</v>
      </c>
      <c r="G500" s="1">
        <v>512</v>
      </c>
      <c r="H500" s="1" t="s">
        <v>30</v>
      </c>
      <c r="I500" s="1" t="s">
        <v>31</v>
      </c>
      <c r="J500" s="1" t="s">
        <v>60</v>
      </c>
      <c r="K500" s="1">
        <v>671</v>
      </c>
      <c r="L500" s="1">
        <v>84</v>
      </c>
      <c r="M500" s="1">
        <v>30</v>
      </c>
      <c r="N500" s="2">
        <v>347000000</v>
      </c>
      <c r="O500" s="1">
        <v>86700</v>
      </c>
      <c r="P500" s="1">
        <v>1400000</v>
      </c>
      <c r="Q500" s="1">
        <v>1000000</v>
      </c>
      <c r="R500" s="1">
        <v>16600000</v>
      </c>
      <c r="S500" s="1">
        <v>900000</v>
      </c>
      <c r="T500" s="1">
        <v>2018</v>
      </c>
      <c r="U500" s="1" t="s">
        <v>80</v>
      </c>
      <c r="V500" s="1">
        <v>18</v>
      </c>
      <c r="W500" s="1">
        <v>28.1</v>
      </c>
      <c r="X500" s="1">
        <v>1370000000</v>
      </c>
      <c r="Y500" s="1">
        <v>5.36</v>
      </c>
      <c r="Z500" s="1">
        <v>471000000</v>
      </c>
      <c r="AA500" s="1">
        <v>20.593679999999999</v>
      </c>
      <c r="AB500" s="1">
        <v>78.962879999999998</v>
      </c>
    </row>
    <row r="501" spans="1:28">
      <c r="A501" s="1">
        <v>500</v>
      </c>
      <c r="B501" s="1" t="s">
        <v>714</v>
      </c>
      <c r="C501" s="1">
        <v>17700000</v>
      </c>
      <c r="D501" s="2">
        <v>3650000000</v>
      </c>
      <c r="E501" s="1" t="s">
        <v>49</v>
      </c>
      <c r="F501" s="1" t="s">
        <v>714</v>
      </c>
      <c r="G501" s="1">
        <v>739</v>
      </c>
      <c r="H501" s="1" t="s">
        <v>243</v>
      </c>
      <c r="I501" s="1" t="s">
        <v>244</v>
      </c>
      <c r="J501" s="1" t="s">
        <v>41</v>
      </c>
      <c r="K501" s="1">
        <v>2169</v>
      </c>
      <c r="L501" s="1">
        <v>17</v>
      </c>
      <c r="M501" s="1">
        <v>122</v>
      </c>
      <c r="N501" s="1">
        <v>48174000</v>
      </c>
      <c r="O501" s="1">
        <v>12000</v>
      </c>
      <c r="P501" s="1">
        <v>192700</v>
      </c>
      <c r="Q501" s="1">
        <v>144500</v>
      </c>
      <c r="R501" s="1">
        <v>2300000</v>
      </c>
      <c r="S501" s="1">
        <v>100000</v>
      </c>
      <c r="T501" s="1">
        <v>2016</v>
      </c>
      <c r="U501" s="1" t="s">
        <v>105</v>
      </c>
      <c r="V501" s="1">
        <v>27</v>
      </c>
      <c r="W501" s="1">
        <v>36.299999999999997</v>
      </c>
      <c r="X501" s="1">
        <v>270000000</v>
      </c>
      <c r="Y501" s="1">
        <v>4.6900000000000004</v>
      </c>
      <c r="Z501" s="1">
        <v>152000000</v>
      </c>
      <c r="AA501" s="1">
        <v>-0.78927999999999998</v>
      </c>
      <c r="AB501" s="1">
        <v>113.9213</v>
      </c>
    </row>
    <row r="502" spans="1:28">
      <c r="A502" s="1">
        <v>501</v>
      </c>
      <c r="B502" s="1" t="s">
        <v>715</v>
      </c>
      <c r="C502" s="1">
        <v>17700000</v>
      </c>
      <c r="D502" s="2">
        <v>4200000000</v>
      </c>
      <c r="E502" s="1" t="s">
        <v>29</v>
      </c>
      <c r="F502" s="1" t="s">
        <v>715</v>
      </c>
      <c r="G502" s="1">
        <v>60</v>
      </c>
      <c r="H502" s="1" t="s">
        <v>36</v>
      </c>
      <c r="I502" s="1" t="s">
        <v>37</v>
      </c>
      <c r="J502" s="1" t="s">
        <v>29</v>
      </c>
      <c r="K502" s="1">
        <v>1785</v>
      </c>
      <c r="L502" s="1" t="s">
        <v>39</v>
      </c>
      <c r="M502" s="1">
        <v>108</v>
      </c>
      <c r="N502" s="1">
        <v>9243000</v>
      </c>
      <c r="O502" s="1">
        <v>0</v>
      </c>
      <c r="P502" s="1">
        <v>0</v>
      </c>
      <c r="Q502" s="1">
        <v>0</v>
      </c>
      <c r="R502" s="1">
        <v>0</v>
      </c>
      <c r="S502" s="1" t="s">
        <v>39</v>
      </c>
      <c r="T502" s="1">
        <v>2015</v>
      </c>
      <c r="U502" s="1" t="s">
        <v>105</v>
      </c>
      <c r="V502" s="1">
        <v>15</v>
      </c>
      <c r="W502" s="1">
        <v>88.2</v>
      </c>
      <c r="X502" s="1">
        <v>328000000</v>
      </c>
      <c r="Y502" s="1">
        <v>14.7</v>
      </c>
      <c r="Z502" s="1">
        <v>271000000</v>
      </c>
      <c r="AA502" s="1">
        <v>37.090240000000001</v>
      </c>
      <c r="AB502" s="1">
        <v>-95.712900000000005</v>
      </c>
    </row>
    <row r="503" spans="1:28">
      <c r="A503" s="1">
        <v>502</v>
      </c>
      <c r="B503" s="1" t="s">
        <v>716</v>
      </c>
      <c r="C503" s="1">
        <v>17700000</v>
      </c>
      <c r="D503" s="2">
        <v>7740000000</v>
      </c>
      <c r="E503" s="1" t="s">
        <v>41</v>
      </c>
      <c r="F503" s="1" t="s">
        <v>716</v>
      </c>
      <c r="G503" s="1">
        <v>2240</v>
      </c>
      <c r="H503" s="1" t="s">
        <v>90</v>
      </c>
      <c r="I503" s="1" t="s">
        <v>91</v>
      </c>
      <c r="J503" s="1" t="s">
        <v>41</v>
      </c>
      <c r="K503" s="1">
        <v>705</v>
      </c>
      <c r="L503" s="1">
        <v>27</v>
      </c>
      <c r="M503" s="1">
        <v>123</v>
      </c>
      <c r="N503" s="1">
        <v>35337000</v>
      </c>
      <c r="O503" s="1">
        <v>8800</v>
      </c>
      <c r="P503" s="1">
        <v>141300</v>
      </c>
      <c r="Q503" s="1">
        <v>106000</v>
      </c>
      <c r="R503" s="1">
        <v>1700000</v>
      </c>
      <c r="S503" s="1" t="s">
        <v>39</v>
      </c>
      <c r="T503" s="1">
        <v>2012</v>
      </c>
      <c r="U503" s="1" t="s">
        <v>32</v>
      </c>
      <c r="V503" s="1">
        <v>12</v>
      </c>
      <c r="W503" s="1">
        <v>51.3</v>
      </c>
      <c r="X503" s="1">
        <v>213000000</v>
      </c>
      <c r="Y503" s="1">
        <v>12.08</v>
      </c>
      <c r="Z503" s="1">
        <v>183000000</v>
      </c>
      <c r="AA503" s="1">
        <v>-14.234999999999999</v>
      </c>
      <c r="AB503" s="1">
        <v>-51.9253</v>
      </c>
    </row>
    <row r="504" spans="1:28">
      <c r="A504" s="1">
        <v>503</v>
      </c>
      <c r="B504" s="1" t="s">
        <v>717</v>
      </c>
      <c r="C504" s="1">
        <v>17700000</v>
      </c>
      <c r="D504" s="2">
        <v>8400000000</v>
      </c>
      <c r="E504" s="1" t="s">
        <v>107</v>
      </c>
      <c r="F504" s="1" t="s">
        <v>718</v>
      </c>
      <c r="G504" s="1">
        <v>211620</v>
      </c>
      <c r="H504" s="1" t="s">
        <v>572</v>
      </c>
      <c r="I504" s="1" t="s">
        <v>573</v>
      </c>
      <c r="J504" s="1" t="s">
        <v>108</v>
      </c>
      <c r="K504" s="1">
        <v>880</v>
      </c>
      <c r="L504" s="1">
        <v>24</v>
      </c>
      <c r="M504" s="1">
        <v>112</v>
      </c>
      <c r="N504" s="2">
        <v>371000000</v>
      </c>
      <c r="O504" s="1">
        <v>92700</v>
      </c>
      <c r="P504" s="1">
        <v>1500000</v>
      </c>
      <c r="Q504" s="1">
        <v>1100000</v>
      </c>
      <c r="R504" s="1">
        <v>17800000</v>
      </c>
      <c r="S504" s="1">
        <v>230000</v>
      </c>
      <c r="T504" s="1">
        <v>2006</v>
      </c>
      <c r="U504" s="1" t="s">
        <v>42</v>
      </c>
      <c r="V504" s="1">
        <v>5</v>
      </c>
      <c r="W504" s="1">
        <v>82.7</v>
      </c>
      <c r="X504" s="1">
        <v>44385155</v>
      </c>
      <c r="Y504" s="1">
        <v>8.8800000000000008</v>
      </c>
      <c r="Z504" s="1">
        <v>30835699</v>
      </c>
      <c r="AA504" s="1">
        <v>48.379429999999999</v>
      </c>
      <c r="AB504" s="1">
        <v>31.165579999999999</v>
      </c>
    </row>
    <row r="505" spans="1:28">
      <c r="A505" s="1">
        <v>504</v>
      </c>
      <c r="B505" s="1" t="s">
        <v>719</v>
      </c>
      <c r="C505" s="1">
        <v>17700000</v>
      </c>
      <c r="D505" s="2">
        <v>9060000000</v>
      </c>
      <c r="E505" s="1" t="s">
        <v>34</v>
      </c>
      <c r="F505" s="1" t="s">
        <v>719</v>
      </c>
      <c r="G505" s="1">
        <v>1716</v>
      </c>
      <c r="H505" s="1" t="s">
        <v>720</v>
      </c>
      <c r="I505" s="1" t="s">
        <v>721</v>
      </c>
      <c r="J505" s="1" t="s">
        <v>41</v>
      </c>
      <c r="K505" s="1">
        <v>531</v>
      </c>
      <c r="L505" s="1">
        <v>1</v>
      </c>
      <c r="M505" s="1">
        <v>123</v>
      </c>
      <c r="N505" s="2">
        <v>118000000</v>
      </c>
      <c r="O505" s="1">
        <v>29400</v>
      </c>
      <c r="P505" s="1">
        <v>470900</v>
      </c>
      <c r="Q505" s="1">
        <v>353200</v>
      </c>
      <c r="R505" s="1">
        <v>5700000</v>
      </c>
      <c r="S505" s="1">
        <v>200000</v>
      </c>
      <c r="T505" s="1">
        <v>2009</v>
      </c>
      <c r="U505" s="1" t="s">
        <v>115</v>
      </c>
      <c r="V505" s="1">
        <v>9</v>
      </c>
      <c r="W505" s="1">
        <v>45.1</v>
      </c>
      <c r="X505" s="1">
        <v>32447385</v>
      </c>
      <c r="Y505" s="1">
        <v>3.32</v>
      </c>
      <c r="Z505" s="1">
        <v>24475766</v>
      </c>
      <c r="AA505" s="1">
        <v>4.2104840000000001</v>
      </c>
      <c r="AB505" s="1">
        <v>101.97580000000001</v>
      </c>
    </row>
    <row r="506" spans="1:28">
      <c r="A506" s="1">
        <v>505</v>
      </c>
      <c r="B506" s="1" t="s">
        <v>722</v>
      </c>
      <c r="C506" s="1">
        <v>17700000</v>
      </c>
      <c r="D506" s="2">
        <v>17200000000</v>
      </c>
      <c r="E506" s="1" t="s">
        <v>34</v>
      </c>
      <c r="F506" s="1" t="s">
        <v>722</v>
      </c>
      <c r="G506" s="1">
        <v>1316</v>
      </c>
      <c r="H506" s="1" t="s">
        <v>102</v>
      </c>
      <c r="I506" s="1" t="s">
        <v>103</v>
      </c>
      <c r="J506" s="1" t="s">
        <v>29</v>
      </c>
      <c r="K506" s="1">
        <v>162</v>
      </c>
      <c r="L506" s="1">
        <v>10</v>
      </c>
      <c r="M506" s="1">
        <v>107</v>
      </c>
      <c r="N506" s="2">
        <v>640000000</v>
      </c>
      <c r="O506" s="1">
        <v>160000</v>
      </c>
      <c r="P506" s="1">
        <v>2600000</v>
      </c>
      <c r="Q506" s="1">
        <v>1900000</v>
      </c>
      <c r="R506" s="1">
        <v>30700000</v>
      </c>
      <c r="S506" s="1">
        <v>600000</v>
      </c>
      <c r="T506" s="1">
        <v>2013</v>
      </c>
      <c r="U506" s="1" t="s">
        <v>105</v>
      </c>
      <c r="V506" s="1">
        <v>18</v>
      </c>
      <c r="W506" s="1">
        <v>90</v>
      </c>
      <c r="X506" s="1">
        <v>44938712</v>
      </c>
      <c r="Y506" s="1">
        <v>9.7899999999999991</v>
      </c>
      <c r="Z506" s="1">
        <v>41339571</v>
      </c>
      <c r="AA506" s="1">
        <v>-38.4161</v>
      </c>
      <c r="AB506" s="1">
        <v>-63.616700000000002</v>
      </c>
    </row>
    <row r="507" spans="1:28">
      <c r="A507" s="1">
        <v>506</v>
      </c>
      <c r="B507" s="1" t="s">
        <v>723</v>
      </c>
      <c r="C507" s="1">
        <v>17600000</v>
      </c>
      <c r="D507" s="2">
        <v>9270000000</v>
      </c>
      <c r="E507" s="1" t="s">
        <v>52</v>
      </c>
      <c r="F507" s="1" t="s">
        <v>723</v>
      </c>
      <c r="G507" s="1">
        <v>3151</v>
      </c>
      <c r="H507" s="1" t="s">
        <v>160</v>
      </c>
      <c r="I507" s="1" t="s">
        <v>161</v>
      </c>
      <c r="J507" s="1" t="s">
        <v>38</v>
      </c>
      <c r="K507" s="1">
        <v>511</v>
      </c>
      <c r="L507" s="1">
        <v>7</v>
      </c>
      <c r="M507" s="1">
        <v>36</v>
      </c>
      <c r="N507" s="1">
        <v>55127000</v>
      </c>
      <c r="O507" s="1">
        <v>13800</v>
      </c>
      <c r="P507" s="1">
        <v>220500</v>
      </c>
      <c r="Q507" s="1">
        <v>165400</v>
      </c>
      <c r="R507" s="1">
        <v>2600000</v>
      </c>
      <c r="S507" s="1" t="s">
        <v>39</v>
      </c>
      <c r="T507" s="1">
        <v>2014</v>
      </c>
      <c r="U507" s="1" t="s">
        <v>32</v>
      </c>
      <c r="V507" s="1">
        <v>12</v>
      </c>
      <c r="W507" s="1">
        <v>49.3</v>
      </c>
      <c r="X507" s="1">
        <v>69625582</v>
      </c>
      <c r="Y507" s="1">
        <v>0.75</v>
      </c>
      <c r="Z507" s="1">
        <v>35294600</v>
      </c>
      <c r="AA507" s="1">
        <v>15.87003</v>
      </c>
      <c r="AB507" s="1">
        <v>100.99250000000001</v>
      </c>
    </row>
    <row r="508" spans="1:28">
      <c r="A508" s="1">
        <v>507</v>
      </c>
      <c r="B508" s="1" t="s">
        <v>724</v>
      </c>
      <c r="C508" s="1">
        <v>17600000</v>
      </c>
      <c r="D508" s="2">
        <v>2270000000</v>
      </c>
      <c r="E508" s="1" t="s">
        <v>154</v>
      </c>
      <c r="F508" s="1" t="s">
        <v>724</v>
      </c>
      <c r="G508" s="1">
        <v>233</v>
      </c>
      <c r="H508" s="1" t="s">
        <v>130</v>
      </c>
      <c r="I508" s="1" t="s">
        <v>131</v>
      </c>
      <c r="J508" s="1" t="s">
        <v>154</v>
      </c>
      <c r="K508" s="1">
        <v>4139</v>
      </c>
      <c r="L508" s="1">
        <v>17</v>
      </c>
      <c r="M508" s="1">
        <v>25</v>
      </c>
      <c r="N508" s="1">
        <v>27445000</v>
      </c>
      <c r="O508" s="1">
        <v>6900</v>
      </c>
      <c r="P508" s="1">
        <v>109800</v>
      </c>
      <c r="Q508" s="1">
        <v>82300</v>
      </c>
      <c r="R508" s="1">
        <v>1300000</v>
      </c>
      <c r="S508" s="1">
        <v>100000</v>
      </c>
      <c r="T508" s="1">
        <v>2011</v>
      </c>
      <c r="U508" s="1" t="s">
        <v>61</v>
      </c>
      <c r="V508" s="1">
        <v>5</v>
      </c>
      <c r="W508" s="1">
        <v>40.200000000000003</v>
      </c>
      <c r="X508" s="1">
        <v>126000000</v>
      </c>
      <c r="Y508" s="1">
        <v>3.42</v>
      </c>
      <c r="Z508" s="1">
        <v>103000000</v>
      </c>
      <c r="AA508" s="1">
        <v>23.634499999999999</v>
      </c>
      <c r="AB508" s="1">
        <v>-102.553</v>
      </c>
    </row>
    <row r="509" spans="1:28">
      <c r="A509" s="1">
        <v>508</v>
      </c>
      <c r="B509" s="1" t="s">
        <v>725</v>
      </c>
      <c r="C509" s="1">
        <v>17600000</v>
      </c>
      <c r="D509" s="2">
        <v>2980000000</v>
      </c>
      <c r="E509" s="1" t="s">
        <v>76</v>
      </c>
      <c r="F509" s="1" t="s">
        <v>725</v>
      </c>
      <c r="G509" s="1">
        <v>128</v>
      </c>
      <c r="H509" s="1" t="s">
        <v>726</v>
      </c>
      <c r="I509" s="1" t="s">
        <v>727</v>
      </c>
      <c r="J509" s="1" t="s">
        <v>167</v>
      </c>
      <c r="K509" s="1">
        <v>2917</v>
      </c>
      <c r="L509" s="1">
        <v>1</v>
      </c>
      <c r="M509" s="1">
        <v>16</v>
      </c>
      <c r="N509" s="1">
        <v>22354000</v>
      </c>
      <c r="O509" s="1">
        <v>5600</v>
      </c>
      <c r="P509" s="1">
        <v>89400</v>
      </c>
      <c r="Q509" s="1">
        <v>67100</v>
      </c>
      <c r="R509" s="1">
        <v>1100000</v>
      </c>
      <c r="S509" s="1">
        <v>100000</v>
      </c>
      <c r="T509" s="1">
        <v>2017</v>
      </c>
      <c r="U509" s="1" t="s">
        <v>73</v>
      </c>
      <c r="V509" s="1">
        <v>22</v>
      </c>
      <c r="W509" s="1">
        <v>50.6</v>
      </c>
      <c r="X509" s="1">
        <v>1400000000</v>
      </c>
      <c r="Y509" s="1">
        <v>4.32</v>
      </c>
      <c r="Z509" s="1">
        <v>843000000</v>
      </c>
      <c r="AA509" s="1">
        <v>35.861660000000001</v>
      </c>
      <c r="AB509" s="1">
        <v>104.19540000000001</v>
      </c>
    </row>
    <row r="510" spans="1:28">
      <c r="A510" s="1">
        <v>509</v>
      </c>
      <c r="B510" s="1" t="s">
        <v>728</v>
      </c>
      <c r="C510" s="1">
        <v>17600000</v>
      </c>
      <c r="D510" s="2">
        <v>3750000000</v>
      </c>
      <c r="E510" s="1" t="s">
        <v>52</v>
      </c>
      <c r="F510" s="1" t="s">
        <v>729</v>
      </c>
      <c r="G510" s="1">
        <v>0</v>
      </c>
      <c r="H510" s="1" t="s">
        <v>349</v>
      </c>
      <c r="I510" s="1" t="s">
        <v>350</v>
      </c>
      <c r="J510" s="1" t="s">
        <v>39</v>
      </c>
      <c r="K510" s="1">
        <v>3612215</v>
      </c>
      <c r="L510" s="1">
        <v>6095</v>
      </c>
      <c r="M510" s="1" t="s">
        <v>39</v>
      </c>
      <c r="N510" s="1" t="s">
        <v>39</v>
      </c>
      <c r="O510" s="1">
        <v>0</v>
      </c>
      <c r="P510" s="1">
        <v>0</v>
      </c>
      <c r="Q510" s="1">
        <v>0</v>
      </c>
      <c r="R510" s="1">
        <v>0</v>
      </c>
      <c r="S510" s="1" t="s">
        <v>39</v>
      </c>
      <c r="T510" s="1">
        <v>2009</v>
      </c>
      <c r="U510" s="1" t="s">
        <v>73</v>
      </c>
      <c r="V510" s="1">
        <v>22</v>
      </c>
      <c r="W510" s="1">
        <v>113.1</v>
      </c>
      <c r="X510" s="1">
        <v>25766605</v>
      </c>
      <c r="Y510" s="1">
        <v>5.27</v>
      </c>
      <c r="Z510" s="1">
        <v>21844756</v>
      </c>
      <c r="AA510" s="1">
        <v>-25.2744</v>
      </c>
      <c r="AB510" s="1">
        <v>133.77510000000001</v>
      </c>
    </row>
    <row r="511" spans="1:28">
      <c r="A511" s="1">
        <v>510</v>
      </c>
      <c r="B511" s="1" t="s">
        <v>730</v>
      </c>
      <c r="C511" s="1">
        <v>17600000</v>
      </c>
      <c r="D511" s="2">
        <v>6310000000</v>
      </c>
      <c r="E511" s="1" t="s">
        <v>52</v>
      </c>
      <c r="F511" s="1" t="s">
        <v>730</v>
      </c>
      <c r="G511" s="1">
        <v>4702</v>
      </c>
      <c r="H511" s="1" t="s">
        <v>123</v>
      </c>
      <c r="I511" s="1" t="s">
        <v>124</v>
      </c>
      <c r="J511" s="1" t="s">
        <v>38</v>
      </c>
      <c r="K511" s="1">
        <v>973</v>
      </c>
      <c r="L511" s="1">
        <v>3</v>
      </c>
      <c r="M511" s="1">
        <v>36</v>
      </c>
      <c r="N511" s="2">
        <v>100000000</v>
      </c>
      <c r="O511" s="1">
        <v>25100</v>
      </c>
      <c r="P511" s="1">
        <v>400900</v>
      </c>
      <c r="Q511" s="1">
        <v>300600</v>
      </c>
      <c r="R511" s="1">
        <v>4800000</v>
      </c>
      <c r="S511" s="1">
        <v>500000</v>
      </c>
      <c r="T511" s="1">
        <v>2014</v>
      </c>
      <c r="U511" s="1" t="s">
        <v>42</v>
      </c>
      <c r="V511" s="1">
        <v>1</v>
      </c>
      <c r="W511" s="1">
        <v>88.5</v>
      </c>
      <c r="X511" s="1">
        <v>18952038</v>
      </c>
      <c r="Y511" s="1">
        <v>7.09</v>
      </c>
      <c r="Z511" s="1">
        <v>16610135</v>
      </c>
      <c r="AA511" s="1">
        <v>-35.6751</v>
      </c>
      <c r="AB511" s="1">
        <v>-71.543000000000006</v>
      </c>
    </row>
    <row r="512" spans="1:28">
      <c r="A512" s="1">
        <v>511</v>
      </c>
      <c r="B512" s="1" t="s">
        <v>731</v>
      </c>
      <c r="C512" s="1">
        <v>17600000</v>
      </c>
      <c r="D512" s="2">
        <v>3800000000</v>
      </c>
      <c r="E512" s="1" t="s">
        <v>29</v>
      </c>
      <c r="F512" s="1" t="s">
        <v>731</v>
      </c>
      <c r="G512" s="1">
        <v>326</v>
      </c>
      <c r="H512" s="1" t="s">
        <v>68</v>
      </c>
      <c r="I512" s="1" t="s">
        <v>69</v>
      </c>
      <c r="J512" s="1" t="s">
        <v>29</v>
      </c>
      <c r="K512" s="1">
        <v>2056</v>
      </c>
      <c r="L512" s="1">
        <v>12</v>
      </c>
      <c r="M512" s="1">
        <v>109</v>
      </c>
      <c r="N512" s="1">
        <v>11099000</v>
      </c>
      <c r="O512" s="1">
        <v>2800</v>
      </c>
      <c r="P512" s="1">
        <v>44400</v>
      </c>
      <c r="Q512" s="1">
        <v>33300</v>
      </c>
      <c r="R512" s="1">
        <v>532700</v>
      </c>
      <c r="S512" s="1" t="s">
        <v>39</v>
      </c>
      <c r="T512" s="1">
        <v>2011</v>
      </c>
      <c r="U512" s="1" t="s">
        <v>73</v>
      </c>
      <c r="V512" s="1">
        <v>22</v>
      </c>
      <c r="W512" s="1">
        <v>94.3</v>
      </c>
      <c r="X512" s="1">
        <v>51709098</v>
      </c>
      <c r="Y512" s="1">
        <v>4.1500000000000004</v>
      </c>
      <c r="Z512" s="1">
        <v>42106719</v>
      </c>
      <c r="AA512" s="1">
        <v>35.907760000000003</v>
      </c>
      <c r="AB512" s="1">
        <v>127.76690000000001</v>
      </c>
    </row>
    <row r="513" spans="1:28">
      <c r="A513" s="1">
        <v>512</v>
      </c>
      <c r="B513" s="1" t="s">
        <v>732</v>
      </c>
      <c r="C513" s="1">
        <v>17500000</v>
      </c>
      <c r="D513" s="2">
        <v>2240000000</v>
      </c>
      <c r="E513" s="1" t="s">
        <v>41</v>
      </c>
      <c r="F513" s="1" t="s">
        <v>732</v>
      </c>
      <c r="G513" s="1">
        <v>709</v>
      </c>
      <c r="H513" s="1" t="s">
        <v>30</v>
      </c>
      <c r="I513" s="1" t="s">
        <v>31</v>
      </c>
      <c r="J513" s="1" t="s">
        <v>41</v>
      </c>
      <c r="K513" s="1">
        <v>4243</v>
      </c>
      <c r="L513" s="1">
        <v>86</v>
      </c>
      <c r="M513" s="1">
        <v>124</v>
      </c>
      <c r="N513" s="1">
        <v>21056000</v>
      </c>
      <c r="O513" s="1">
        <v>5300</v>
      </c>
      <c r="P513" s="1">
        <v>84200</v>
      </c>
      <c r="Q513" s="1">
        <v>63200</v>
      </c>
      <c r="R513" s="1">
        <v>1000000</v>
      </c>
      <c r="S513" s="1" t="s">
        <v>39</v>
      </c>
      <c r="T513" s="1">
        <v>2016</v>
      </c>
      <c r="U513" s="1" t="s">
        <v>80</v>
      </c>
      <c r="V513" s="1">
        <v>24</v>
      </c>
      <c r="W513" s="1">
        <v>28.1</v>
      </c>
      <c r="X513" s="1">
        <v>1370000000</v>
      </c>
      <c r="Y513" s="1">
        <v>5.36</v>
      </c>
      <c r="Z513" s="1">
        <v>471000000</v>
      </c>
      <c r="AA513" s="1">
        <v>20.593679999999999</v>
      </c>
      <c r="AB513" s="1">
        <v>78.962879999999998</v>
      </c>
    </row>
    <row r="514" spans="1:28">
      <c r="A514" s="1">
        <v>513</v>
      </c>
      <c r="B514" s="1" t="s">
        <v>733</v>
      </c>
      <c r="C514" s="1">
        <v>17500000</v>
      </c>
      <c r="D514" s="2">
        <v>7260000000</v>
      </c>
      <c r="E514" s="1" t="s">
        <v>107</v>
      </c>
      <c r="F514" s="1" t="s">
        <v>733</v>
      </c>
      <c r="G514" s="1">
        <v>182742</v>
      </c>
      <c r="H514" s="1" t="s">
        <v>30</v>
      </c>
      <c r="I514" s="1" t="s">
        <v>31</v>
      </c>
      <c r="J514" s="1" t="s">
        <v>108</v>
      </c>
      <c r="K514" s="1">
        <v>770</v>
      </c>
      <c r="L514" s="1">
        <v>85</v>
      </c>
      <c r="M514" s="1">
        <v>10</v>
      </c>
      <c r="N514" s="2">
        <v>394000000</v>
      </c>
      <c r="O514" s="1">
        <v>98500</v>
      </c>
      <c r="P514" s="1">
        <v>1600000</v>
      </c>
      <c r="Q514" s="1">
        <v>1200000</v>
      </c>
      <c r="R514" s="1">
        <v>18900000</v>
      </c>
      <c r="S514" s="1">
        <v>700000</v>
      </c>
      <c r="T514" s="1">
        <v>2007</v>
      </c>
      <c r="U514" s="1" t="s">
        <v>105</v>
      </c>
      <c r="V514" s="1">
        <v>25</v>
      </c>
      <c r="W514" s="1">
        <v>28.1</v>
      </c>
      <c r="X514" s="1">
        <v>1370000000</v>
      </c>
      <c r="Y514" s="1">
        <v>5.36</v>
      </c>
      <c r="Z514" s="1">
        <v>471000000</v>
      </c>
      <c r="AA514" s="1">
        <v>20.593679999999999</v>
      </c>
      <c r="AB514" s="1">
        <v>78.962879999999998</v>
      </c>
    </row>
    <row r="515" spans="1:28">
      <c r="A515" s="1">
        <v>514</v>
      </c>
      <c r="B515" s="1" t="s">
        <v>734</v>
      </c>
      <c r="C515" s="1">
        <v>17500000</v>
      </c>
      <c r="D515" s="2">
        <v>7610000000</v>
      </c>
      <c r="E515" s="1" t="s">
        <v>41</v>
      </c>
      <c r="F515" s="1" t="s">
        <v>734</v>
      </c>
      <c r="G515" s="1">
        <v>149</v>
      </c>
      <c r="H515" s="1" t="s">
        <v>30</v>
      </c>
      <c r="I515" s="1" t="s">
        <v>31</v>
      </c>
      <c r="J515" s="1" t="s">
        <v>41</v>
      </c>
      <c r="K515" s="1">
        <v>723</v>
      </c>
      <c r="L515" s="1">
        <v>86</v>
      </c>
      <c r="M515" s="1">
        <v>124</v>
      </c>
      <c r="N515" s="2">
        <v>110000000</v>
      </c>
      <c r="O515" s="1">
        <v>27500</v>
      </c>
      <c r="P515" s="1">
        <v>439400</v>
      </c>
      <c r="Q515" s="1">
        <v>329500</v>
      </c>
      <c r="R515" s="1">
        <v>5300000</v>
      </c>
      <c r="S515" s="1">
        <v>300000</v>
      </c>
      <c r="T515" s="1">
        <v>2017</v>
      </c>
      <c r="U515" s="1" t="s">
        <v>45</v>
      </c>
      <c r="V515" s="1">
        <v>27</v>
      </c>
      <c r="W515" s="1">
        <v>28.1</v>
      </c>
      <c r="X515" s="1">
        <v>1370000000</v>
      </c>
      <c r="Y515" s="1">
        <v>5.36</v>
      </c>
      <c r="Z515" s="1">
        <v>471000000</v>
      </c>
      <c r="AA515" s="1">
        <v>20.593679999999999</v>
      </c>
      <c r="AB515" s="1">
        <v>78.962879999999998</v>
      </c>
    </row>
    <row r="516" spans="1:28">
      <c r="A516" s="1">
        <v>515</v>
      </c>
      <c r="B516" s="1" t="s">
        <v>735</v>
      </c>
      <c r="C516" s="1">
        <v>17500000</v>
      </c>
      <c r="D516" s="2">
        <v>16100000000</v>
      </c>
      <c r="E516" s="1" t="s">
        <v>52</v>
      </c>
      <c r="F516" s="1" t="s">
        <v>735</v>
      </c>
      <c r="G516" s="1">
        <v>156215</v>
      </c>
      <c r="H516" s="1" t="s">
        <v>36</v>
      </c>
      <c r="I516" s="1" t="s">
        <v>37</v>
      </c>
      <c r="J516" s="1" t="s">
        <v>38</v>
      </c>
      <c r="K516" s="1">
        <v>189</v>
      </c>
      <c r="L516" s="1">
        <v>129</v>
      </c>
      <c r="M516" s="1">
        <v>37</v>
      </c>
      <c r="N516" s="1">
        <v>98342000</v>
      </c>
      <c r="O516" s="1">
        <v>24600</v>
      </c>
      <c r="P516" s="1">
        <v>393400</v>
      </c>
      <c r="Q516" s="1">
        <v>295000</v>
      </c>
      <c r="R516" s="1">
        <v>4700000</v>
      </c>
      <c r="S516" s="1" t="s">
        <v>39</v>
      </c>
      <c r="T516" s="1">
        <v>2006</v>
      </c>
      <c r="U516" s="1" t="s">
        <v>45</v>
      </c>
      <c r="V516" s="1">
        <v>19</v>
      </c>
      <c r="W516" s="1">
        <v>88.2</v>
      </c>
      <c r="X516" s="1">
        <v>328000000</v>
      </c>
      <c r="Y516" s="1">
        <v>14.7</v>
      </c>
      <c r="Z516" s="1">
        <v>271000000</v>
      </c>
      <c r="AA516" s="1">
        <v>37.090240000000001</v>
      </c>
      <c r="AB516" s="1">
        <v>-95.712900000000005</v>
      </c>
    </row>
    <row r="517" spans="1:28">
      <c r="A517" s="1">
        <v>516</v>
      </c>
      <c r="B517" s="1" t="s">
        <v>736</v>
      </c>
      <c r="C517" s="1">
        <v>17400000</v>
      </c>
      <c r="D517" s="2">
        <v>17800000000</v>
      </c>
      <c r="E517" s="1" t="s">
        <v>52</v>
      </c>
      <c r="F517" s="1" t="s">
        <v>736</v>
      </c>
      <c r="G517" s="1">
        <v>4411</v>
      </c>
      <c r="H517" s="1" t="s">
        <v>36</v>
      </c>
      <c r="I517" s="1" t="s">
        <v>37</v>
      </c>
      <c r="J517" s="1" t="s">
        <v>38</v>
      </c>
      <c r="K517" s="1">
        <v>152</v>
      </c>
      <c r="L517" s="1">
        <v>129</v>
      </c>
      <c r="M517" s="1">
        <v>37</v>
      </c>
      <c r="N517" s="2">
        <v>440000000</v>
      </c>
      <c r="O517" s="1">
        <v>110000</v>
      </c>
      <c r="P517" s="1">
        <v>1800000</v>
      </c>
      <c r="Q517" s="1">
        <v>1300000</v>
      </c>
      <c r="R517" s="1">
        <v>21100000</v>
      </c>
      <c r="S517" s="1">
        <v>400000</v>
      </c>
      <c r="T517" s="1">
        <v>2012</v>
      </c>
      <c r="U517" s="1" t="s">
        <v>73</v>
      </c>
      <c r="V517" s="1">
        <v>13</v>
      </c>
      <c r="W517" s="1">
        <v>88.2</v>
      </c>
      <c r="X517" s="1">
        <v>328000000</v>
      </c>
      <c r="Y517" s="1">
        <v>14.7</v>
      </c>
      <c r="Z517" s="1">
        <v>271000000</v>
      </c>
      <c r="AA517" s="1">
        <v>37.090240000000001</v>
      </c>
      <c r="AB517" s="1">
        <v>-95.712900000000005</v>
      </c>
    </row>
    <row r="518" spans="1:28">
      <c r="A518" s="1">
        <v>517</v>
      </c>
      <c r="B518" s="1" t="s">
        <v>737</v>
      </c>
      <c r="C518" s="1">
        <v>17400000</v>
      </c>
      <c r="D518" s="2">
        <v>13000000000</v>
      </c>
      <c r="E518" s="1" t="s">
        <v>41</v>
      </c>
      <c r="F518" s="1" t="s">
        <v>737</v>
      </c>
      <c r="G518" s="1">
        <v>118448</v>
      </c>
      <c r="H518" s="1" t="s">
        <v>160</v>
      </c>
      <c r="I518" s="1" t="s">
        <v>161</v>
      </c>
      <c r="J518" s="1" t="s">
        <v>108</v>
      </c>
      <c r="K518" s="1">
        <v>286</v>
      </c>
      <c r="L518" s="1">
        <v>8</v>
      </c>
      <c r="M518" s="1">
        <v>11</v>
      </c>
      <c r="N518" s="2">
        <v>236000000</v>
      </c>
      <c r="O518" s="1">
        <v>59000</v>
      </c>
      <c r="P518" s="1">
        <v>944000</v>
      </c>
      <c r="Q518" s="1">
        <v>708000</v>
      </c>
      <c r="R518" s="1">
        <v>11300000</v>
      </c>
      <c r="S518" s="1">
        <v>200000</v>
      </c>
      <c r="T518" s="1">
        <v>2014</v>
      </c>
      <c r="U518" s="1" t="s">
        <v>42</v>
      </c>
      <c r="V518" s="1">
        <v>5</v>
      </c>
      <c r="W518" s="1">
        <v>49.3</v>
      </c>
      <c r="X518" s="1">
        <v>69625582</v>
      </c>
      <c r="Y518" s="1">
        <v>0.75</v>
      </c>
      <c r="Z518" s="1">
        <v>35294600</v>
      </c>
      <c r="AA518" s="1">
        <v>15.87003</v>
      </c>
      <c r="AB518" s="1">
        <v>100.99250000000001</v>
      </c>
    </row>
    <row r="519" spans="1:28">
      <c r="A519" s="1">
        <v>518</v>
      </c>
      <c r="B519" s="1" t="s">
        <v>738</v>
      </c>
      <c r="C519" s="1">
        <v>17400000</v>
      </c>
      <c r="D519" s="2">
        <v>11100000000</v>
      </c>
      <c r="E519" s="1" t="s">
        <v>29</v>
      </c>
      <c r="F519" s="1" t="s">
        <v>738</v>
      </c>
      <c r="G519" s="1">
        <v>2133</v>
      </c>
      <c r="H519" s="1" t="s">
        <v>739</v>
      </c>
      <c r="I519" s="1" t="s">
        <v>740</v>
      </c>
      <c r="J519" s="1" t="s">
        <v>29</v>
      </c>
      <c r="K519" s="1">
        <v>371</v>
      </c>
      <c r="L519" s="1">
        <v>1</v>
      </c>
      <c r="M519" s="1">
        <v>110</v>
      </c>
      <c r="N519" s="2">
        <v>113000000</v>
      </c>
      <c r="O519" s="1">
        <v>28300</v>
      </c>
      <c r="P519" s="1">
        <v>452000</v>
      </c>
      <c r="Q519" s="1">
        <v>339000</v>
      </c>
      <c r="R519" s="1">
        <v>5400000</v>
      </c>
      <c r="S519" s="1" t="s">
        <v>39</v>
      </c>
      <c r="T519" s="1">
        <v>2013</v>
      </c>
      <c r="U519" s="1" t="s">
        <v>45</v>
      </c>
      <c r="V519" s="1">
        <v>27</v>
      </c>
      <c r="W519" s="1">
        <v>16.2</v>
      </c>
      <c r="X519" s="1">
        <v>39309783</v>
      </c>
      <c r="Y519" s="1">
        <v>12.82</v>
      </c>
      <c r="Z519" s="1">
        <v>27783368</v>
      </c>
      <c r="AA519" s="1">
        <v>33.223190000000002</v>
      </c>
      <c r="AB519" s="1">
        <v>43.679290000000002</v>
      </c>
    </row>
    <row r="520" spans="1:28">
      <c r="A520" s="1">
        <v>519</v>
      </c>
      <c r="B520" s="1" t="s">
        <v>741</v>
      </c>
      <c r="C520" s="1">
        <v>17400000</v>
      </c>
      <c r="D520" s="2">
        <v>16600000000</v>
      </c>
      <c r="E520" s="1" t="s">
        <v>49</v>
      </c>
      <c r="F520" s="1" t="s">
        <v>741</v>
      </c>
      <c r="G520" s="1">
        <v>2078</v>
      </c>
      <c r="H520" s="1" t="s">
        <v>262</v>
      </c>
      <c r="I520" s="1" t="s">
        <v>263</v>
      </c>
      <c r="J520" s="1" t="s">
        <v>60</v>
      </c>
      <c r="K520" s="1">
        <v>173</v>
      </c>
      <c r="L520" s="1" t="s">
        <v>39</v>
      </c>
      <c r="M520" s="1">
        <v>31</v>
      </c>
      <c r="N520" s="2">
        <v>426000000</v>
      </c>
      <c r="O520" s="1">
        <v>106600</v>
      </c>
      <c r="P520" s="1">
        <v>1700000</v>
      </c>
      <c r="Q520" s="1">
        <v>1300000</v>
      </c>
      <c r="R520" s="1">
        <v>20500000</v>
      </c>
      <c r="S520" s="1">
        <v>400000</v>
      </c>
      <c r="T520" s="1">
        <v>2016</v>
      </c>
      <c r="U520" s="1" t="s">
        <v>80</v>
      </c>
      <c r="V520" s="1">
        <v>8</v>
      </c>
      <c r="W520" s="1">
        <v>23.9</v>
      </c>
      <c r="X520" s="1">
        <v>83429615</v>
      </c>
      <c r="Y520" s="1">
        <v>13.49</v>
      </c>
      <c r="Z520" s="1">
        <v>63097818</v>
      </c>
      <c r="AA520" s="1">
        <v>38.963749999999997</v>
      </c>
      <c r="AB520" s="1">
        <v>35.243319999999997</v>
      </c>
    </row>
    <row r="521" spans="1:28">
      <c r="A521" s="1">
        <v>520</v>
      </c>
      <c r="B521" s="1" t="s">
        <v>742</v>
      </c>
      <c r="C521" s="1">
        <v>17300000</v>
      </c>
      <c r="D521" s="2">
        <v>1030000000</v>
      </c>
      <c r="E521" s="1" t="s">
        <v>276</v>
      </c>
      <c r="F521" s="1" t="s">
        <v>742</v>
      </c>
      <c r="G521" s="1">
        <v>180</v>
      </c>
      <c r="H521" s="1" t="s">
        <v>36</v>
      </c>
      <c r="I521" s="1" t="s">
        <v>37</v>
      </c>
      <c r="J521" s="1" t="s">
        <v>277</v>
      </c>
      <c r="K521" s="1">
        <v>11274</v>
      </c>
      <c r="L521" s="1">
        <v>130</v>
      </c>
      <c r="M521" s="1">
        <v>9</v>
      </c>
      <c r="N521" s="1">
        <v>46484000</v>
      </c>
      <c r="O521" s="1">
        <v>11600</v>
      </c>
      <c r="P521" s="1">
        <v>185900</v>
      </c>
      <c r="Q521" s="1">
        <v>139500</v>
      </c>
      <c r="R521" s="1">
        <v>2200000</v>
      </c>
      <c r="S521" s="1">
        <v>100000</v>
      </c>
      <c r="T521" s="1">
        <v>2005</v>
      </c>
      <c r="U521" s="1" t="s">
        <v>70</v>
      </c>
      <c r="V521" s="1">
        <v>22</v>
      </c>
      <c r="W521" s="1">
        <v>88.2</v>
      </c>
      <c r="X521" s="1">
        <v>328000000</v>
      </c>
      <c r="Y521" s="1">
        <v>14.7</v>
      </c>
      <c r="Z521" s="1">
        <v>271000000</v>
      </c>
      <c r="AA521" s="1">
        <v>37.090240000000001</v>
      </c>
      <c r="AB521" s="1">
        <v>-95.712900000000005</v>
      </c>
    </row>
    <row r="522" spans="1:28">
      <c r="A522" s="1">
        <v>521</v>
      </c>
      <c r="B522" s="1" t="s">
        <v>743</v>
      </c>
      <c r="C522" s="1">
        <v>17300000</v>
      </c>
      <c r="D522" s="2">
        <v>902000000</v>
      </c>
      <c r="E522" s="1" t="s">
        <v>34</v>
      </c>
      <c r="F522" s="1" t="s">
        <v>743</v>
      </c>
      <c r="G522" s="1">
        <v>287</v>
      </c>
      <c r="H522" s="1" t="s">
        <v>30</v>
      </c>
      <c r="I522" s="1" t="s">
        <v>31</v>
      </c>
      <c r="J522" s="1" t="s">
        <v>41</v>
      </c>
      <c r="K522" s="1">
        <v>13315</v>
      </c>
      <c r="L522" s="1">
        <v>87</v>
      </c>
      <c r="M522" s="1">
        <v>125</v>
      </c>
      <c r="N522" s="1">
        <v>837850</v>
      </c>
      <c r="O522" s="1">
        <v>209</v>
      </c>
      <c r="P522" s="1">
        <v>3400</v>
      </c>
      <c r="Q522" s="1">
        <v>2500</v>
      </c>
      <c r="R522" s="1">
        <v>40200</v>
      </c>
      <c r="S522" s="1" t="s">
        <v>39</v>
      </c>
      <c r="T522" s="1">
        <v>2016</v>
      </c>
      <c r="U522" s="1" t="s">
        <v>45</v>
      </c>
      <c r="V522" s="1">
        <v>5</v>
      </c>
      <c r="W522" s="1">
        <v>28.1</v>
      </c>
      <c r="X522" s="1">
        <v>1370000000</v>
      </c>
      <c r="Y522" s="1">
        <v>5.36</v>
      </c>
      <c r="Z522" s="1">
        <v>471000000</v>
      </c>
      <c r="AA522" s="1">
        <v>20.593679999999999</v>
      </c>
      <c r="AB522" s="1">
        <v>78.962879999999998</v>
      </c>
    </row>
    <row r="523" spans="1:28">
      <c r="A523" s="1">
        <v>522</v>
      </c>
      <c r="B523" s="1" t="s">
        <v>744</v>
      </c>
      <c r="C523" s="1">
        <v>17300000</v>
      </c>
      <c r="D523" s="2">
        <v>11400000000</v>
      </c>
      <c r="E523" s="1" t="s">
        <v>41</v>
      </c>
      <c r="F523" s="1" t="s">
        <v>744</v>
      </c>
      <c r="G523" s="1">
        <v>4778</v>
      </c>
      <c r="H523" s="1" t="s">
        <v>30</v>
      </c>
      <c r="I523" s="1" t="s">
        <v>31</v>
      </c>
      <c r="J523" s="1" t="s">
        <v>41</v>
      </c>
      <c r="K523" s="1">
        <v>356</v>
      </c>
      <c r="L523" s="1">
        <v>87</v>
      </c>
      <c r="M523" s="1">
        <v>125</v>
      </c>
      <c r="N523" s="2">
        <v>332000000</v>
      </c>
      <c r="O523" s="1">
        <v>83000</v>
      </c>
      <c r="P523" s="1">
        <v>1300000</v>
      </c>
      <c r="Q523" s="1">
        <v>995800</v>
      </c>
      <c r="R523" s="1">
        <v>15900000</v>
      </c>
      <c r="S523" s="1">
        <v>300000</v>
      </c>
      <c r="T523" s="1">
        <v>2014</v>
      </c>
      <c r="U523" s="1" t="s">
        <v>73</v>
      </c>
      <c r="V523" s="1">
        <v>4</v>
      </c>
      <c r="W523" s="1">
        <v>28.1</v>
      </c>
      <c r="X523" s="1">
        <v>1370000000</v>
      </c>
      <c r="Y523" s="1">
        <v>5.36</v>
      </c>
      <c r="Z523" s="1">
        <v>471000000</v>
      </c>
      <c r="AA523" s="1">
        <v>20.593679999999999</v>
      </c>
      <c r="AB523" s="1">
        <v>78.962879999999998</v>
      </c>
    </row>
    <row r="524" spans="1:28">
      <c r="A524" s="1">
        <v>523</v>
      </c>
      <c r="B524" s="1" t="s">
        <v>745</v>
      </c>
      <c r="C524" s="1">
        <v>17300000</v>
      </c>
      <c r="D524" s="2">
        <v>3680000000</v>
      </c>
      <c r="E524" s="1" t="s">
        <v>76</v>
      </c>
      <c r="F524" s="1" t="s">
        <v>745</v>
      </c>
      <c r="G524" s="1">
        <v>582</v>
      </c>
      <c r="H524" s="1" t="s">
        <v>349</v>
      </c>
      <c r="I524" s="1" t="s">
        <v>350</v>
      </c>
      <c r="J524" s="1" t="s">
        <v>167</v>
      </c>
      <c r="K524" s="1">
        <v>2146</v>
      </c>
      <c r="L524" s="1">
        <v>6</v>
      </c>
      <c r="M524" s="1">
        <v>17</v>
      </c>
      <c r="N524" s="1">
        <v>15525000</v>
      </c>
      <c r="O524" s="1">
        <v>3900</v>
      </c>
      <c r="P524" s="1">
        <v>62100</v>
      </c>
      <c r="Q524" s="1">
        <v>46600</v>
      </c>
      <c r="R524" s="1">
        <v>745200</v>
      </c>
      <c r="S524" s="1" t="s">
        <v>39</v>
      </c>
      <c r="T524" s="1">
        <v>2011</v>
      </c>
      <c r="U524" s="1" t="s">
        <v>66</v>
      </c>
      <c r="V524" s="1">
        <v>8</v>
      </c>
      <c r="W524" s="1">
        <v>113.1</v>
      </c>
      <c r="X524" s="1">
        <v>25766605</v>
      </c>
      <c r="Y524" s="1">
        <v>5.27</v>
      </c>
      <c r="Z524" s="1">
        <v>21844756</v>
      </c>
      <c r="AA524" s="1">
        <v>-25.2744</v>
      </c>
      <c r="AB524" s="1">
        <v>133.77510000000001</v>
      </c>
    </row>
    <row r="525" spans="1:28">
      <c r="A525" s="1">
        <v>524</v>
      </c>
      <c r="B525" s="1" t="s">
        <v>746</v>
      </c>
      <c r="C525" s="1">
        <v>17200000</v>
      </c>
      <c r="D525" s="2">
        <v>14600000000</v>
      </c>
      <c r="E525" s="1" t="s">
        <v>52</v>
      </c>
      <c r="F525" s="1" t="s">
        <v>746</v>
      </c>
      <c r="G525" s="1">
        <v>4685</v>
      </c>
      <c r="H525" s="1" t="s">
        <v>36</v>
      </c>
      <c r="I525" s="1" t="s">
        <v>37</v>
      </c>
      <c r="J525" s="1" t="s">
        <v>38</v>
      </c>
      <c r="K525" s="1">
        <v>240</v>
      </c>
      <c r="L525" s="1" t="s">
        <v>39</v>
      </c>
      <c r="M525" s="1">
        <v>38</v>
      </c>
      <c r="N525" s="1">
        <v>15296000</v>
      </c>
      <c r="O525" s="1">
        <v>3800</v>
      </c>
      <c r="P525" s="1">
        <v>61200</v>
      </c>
      <c r="Q525" s="1">
        <v>45900</v>
      </c>
      <c r="R525" s="1">
        <v>734200</v>
      </c>
      <c r="S525" s="1">
        <v>100000</v>
      </c>
      <c r="T525" s="1">
        <v>2012</v>
      </c>
      <c r="U525" s="1" t="s">
        <v>55</v>
      </c>
      <c r="V525" s="1">
        <v>17</v>
      </c>
      <c r="W525" s="1">
        <v>88.2</v>
      </c>
      <c r="X525" s="1">
        <v>328000000</v>
      </c>
      <c r="Y525" s="1">
        <v>14.7</v>
      </c>
      <c r="Z525" s="1">
        <v>271000000</v>
      </c>
      <c r="AA525" s="1">
        <v>37.090240000000001</v>
      </c>
      <c r="AB525" s="1">
        <v>-95.712900000000005</v>
      </c>
    </row>
    <row r="526" spans="1:28">
      <c r="A526" s="1">
        <v>525</v>
      </c>
      <c r="B526" s="1" t="s">
        <v>747</v>
      </c>
      <c r="C526" s="1">
        <v>17200000</v>
      </c>
      <c r="D526" s="2">
        <v>3610000000</v>
      </c>
      <c r="E526" s="1" t="s">
        <v>276</v>
      </c>
      <c r="F526" s="1" t="s">
        <v>747</v>
      </c>
      <c r="G526" s="1">
        <v>1567</v>
      </c>
      <c r="H526" s="1" t="s">
        <v>36</v>
      </c>
      <c r="I526" s="1" t="s">
        <v>37</v>
      </c>
      <c r="J526" s="1" t="s">
        <v>277</v>
      </c>
      <c r="K526" s="1">
        <v>2196</v>
      </c>
      <c r="L526" s="1">
        <v>131</v>
      </c>
      <c r="M526" s="1">
        <v>10</v>
      </c>
      <c r="N526" s="1">
        <v>52325000</v>
      </c>
      <c r="O526" s="1">
        <v>13100</v>
      </c>
      <c r="P526" s="1">
        <v>209300</v>
      </c>
      <c r="Q526" s="1">
        <v>157000</v>
      </c>
      <c r="R526" s="1">
        <v>2500000</v>
      </c>
      <c r="S526" s="1">
        <v>100000</v>
      </c>
      <c r="T526" s="1">
        <v>2008</v>
      </c>
      <c r="U526" s="1" t="s">
        <v>32</v>
      </c>
      <c r="V526" s="1">
        <v>21</v>
      </c>
      <c r="W526" s="1">
        <v>88.2</v>
      </c>
      <c r="X526" s="1">
        <v>328000000</v>
      </c>
      <c r="Y526" s="1">
        <v>14.7</v>
      </c>
      <c r="Z526" s="1">
        <v>271000000</v>
      </c>
      <c r="AA526" s="1">
        <v>37.090240000000001</v>
      </c>
      <c r="AB526" s="1">
        <v>-95.712900000000005</v>
      </c>
    </row>
    <row r="527" spans="1:28">
      <c r="A527" s="1">
        <v>526</v>
      </c>
      <c r="B527" s="1" t="s">
        <v>748</v>
      </c>
      <c r="C527" s="1">
        <v>17200000</v>
      </c>
      <c r="D527" s="2">
        <v>7340000000</v>
      </c>
      <c r="E527" s="1" t="s">
        <v>29</v>
      </c>
      <c r="F527" s="1" t="s">
        <v>748</v>
      </c>
      <c r="G527" s="1">
        <v>138</v>
      </c>
      <c r="H527" s="1" t="s">
        <v>90</v>
      </c>
      <c r="I527" s="1" t="s">
        <v>91</v>
      </c>
      <c r="J527" s="1" t="s">
        <v>29</v>
      </c>
      <c r="K527" s="1">
        <v>769</v>
      </c>
      <c r="L527" s="1">
        <v>28</v>
      </c>
      <c r="M527" s="1">
        <v>111</v>
      </c>
      <c r="N527" s="1">
        <v>72684000</v>
      </c>
      <c r="O527" s="1">
        <v>18200</v>
      </c>
      <c r="P527" s="1">
        <v>290700</v>
      </c>
      <c r="Q527" s="1">
        <v>218100</v>
      </c>
      <c r="R527" s="1">
        <v>3500000</v>
      </c>
      <c r="S527" s="1" t="s">
        <v>39</v>
      </c>
      <c r="T527" s="1">
        <v>2011</v>
      </c>
      <c r="U527" s="1" t="s">
        <v>115</v>
      </c>
      <c r="V527" s="1">
        <v>2</v>
      </c>
      <c r="W527" s="1">
        <v>51.3</v>
      </c>
      <c r="X527" s="1">
        <v>213000000</v>
      </c>
      <c r="Y527" s="1">
        <v>12.08</v>
      </c>
      <c r="Z527" s="1">
        <v>183000000</v>
      </c>
      <c r="AA527" s="1">
        <v>-14.234999999999999</v>
      </c>
      <c r="AB527" s="1">
        <v>-51.9253</v>
      </c>
    </row>
    <row r="528" spans="1:28">
      <c r="A528" s="1">
        <v>527</v>
      </c>
      <c r="B528" s="1" t="s">
        <v>749</v>
      </c>
      <c r="C528" s="1">
        <v>17200000</v>
      </c>
      <c r="D528" s="2">
        <v>8900000000</v>
      </c>
      <c r="E528" s="1" t="s">
        <v>44</v>
      </c>
      <c r="F528" s="1" t="s">
        <v>750</v>
      </c>
      <c r="G528" s="1">
        <v>83</v>
      </c>
      <c r="H528" s="1" t="s">
        <v>349</v>
      </c>
      <c r="I528" s="1" t="s">
        <v>350</v>
      </c>
      <c r="J528" s="1" t="s">
        <v>60</v>
      </c>
      <c r="K528" s="1">
        <v>4031958</v>
      </c>
      <c r="L528" s="1">
        <v>3450</v>
      </c>
      <c r="M528" s="1">
        <v>7408</v>
      </c>
      <c r="N528" s="1">
        <v>25</v>
      </c>
      <c r="O528" s="1">
        <v>0.01</v>
      </c>
      <c r="P528" s="1">
        <v>0.1</v>
      </c>
      <c r="Q528" s="1">
        <v>0.08</v>
      </c>
      <c r="R528" s="1">
        <v>1</v>
      </c>
      <c r="S528" s="1" t="s">
        <v>39</v>
      </c>
      <c r="T528" s="1">
        <v>2014</v>
      </c>
      <c r="U528" s="1" t="s">
        <v>45</v>
      </c>
      <c r="V528" s="1">
        <v>11</v>
      </c>
      <c r="W528" s="1">
        <v>113.1</v>
      </c>
      <c r="X528" s="1">
        <v>25766605</v>
      </c>
      <c r="Y528" s="1">
        <v>5.27</v>
      </c>
      <c r="Z528" s="1">
        <v>21844756</v>
      </c>
      <c r="AA528" s="1">
        <v>-25.2744</v>
      </c>
      <c r="AB528" s="1">
        <v>133.77510000000001</v>
      </c>
    </row>
    <row r="529" spans="1:28">
      <c r="A529" s="1">
        <v>528</v>
      </c>
      <c r="B529" s="1" t="s">
        <v>751</v>
      </c>
      <c r="C529" s="1">
        <v>17200000</v>
      </c>
      <c r="D529" s="2">
        <v>11400000000</v>
      </c>
      <c r="E529" s="1" t="s">
        <v>44</v>
      </c>
      <c r="F529" s="1" t="s">
        <v>751</v>
      </c>
      <c r="G529" s="1">
        <v>1007</v>
      </c>
      <c r="H529" s="1" t="s">
        <v>102</v>
      </c>
      <c r="I529" s="1" t="s">
        <v>103</v>
      </c>
      <c r="J529" s="1" t="s">
        <v>44</v>
      </c>
      <c r="K529" s="1">
        <v>353</v>
      </c>
      <c r="L529" s="1">
        <v>11</v>
      </c>
      <c r="M529" s="1">
        <v>28</v>
      </c>
      <c r="N529" s="1">
        <v>83709000</v>
      </c>
      <c r="O529" s="1">
        <v>20900</v>
      </c>
      <c r="P529" s="1">
        <v>334800</v>
      </c>
      <c r="Q529" s="1">
        <v>251100</v>
      </c>
      <c r="R529" s="1">
        <v>4000000</v>
      </c>
      <c r="S529" s="1">
        <v>100000</v>
      </c>
      <c r="T529" s="1">
        <v>2015</v>
      </c>
      <c r="U529" s="1" t="s">
        <v>32</v>
      </c>
      <c r="V529" s="1">
        <v>3</v>
      </c>
      <c r="W529" s="1">
        <v>90</v>
      </c>
      <c r="X529" s="1">
        <v>44938712</v>
      </c>
      <c r="Y529" s="1">
        <v>9.7899999999999991</v>
      </c>
      <c r="Z529" s="1">
        <v>41339571</v>
      </c>
      <c r="AA529" s="1">
        <v>-38.4161</v>
      </c>
      <c r="AB529" s="1">
        <v>-63.616700000000002</v>
      </c>
    </row>
    <row r="530" spans="1:28">
      <c r="A530" s="1">
        <v>529</v>
      </c>
      <c r="B530" s="1" t="s">
        <v>752</v>
      </c>
      <c r="C530" s="1">
        <v>17200000</v>
      </c>
      <c r="D530" s="2">
        <v>5020000000</v>
      </c>
      <c r="E530" s="1" t="s">
        <v>52</v>
      </c>
      <c r="F530" s="1" t="s">
        <v>752</v>
      </c>
      <c r="G530" s="1">
        <v>7550</v>
      </c>
      <c r="H530" s="1" t="s">
        <v>183</v>
      </c>
      <c r="I530" s="1" t="s">
        <v>184</v>
      </c>
      <c r="J530" s="1" t="s">
        <v>38</v>
      </c>
      <c r="K530" s="1">
        <v>1359</v>
      </c>
      <c r="L530" s="1">
        <v>9</v>
      </c>
      <c r="M530" s="1">
        <v>38</v>
      </c>
      <c r="N530" s="1">
        <v>15405000</v>
      </c>
      <c r="O530" s="1">
        <v>3900</v>
      </c>
      <c r="P530" s="1">
        <v>61600</v>
      </c>
      <c r="Q530" s="1">
        <v>46200</v>
      </c>
      <c r="R530" s="1">
        <v>739500</v>
      </c>
      <c r="S530" s="1" t="s">
        <v>39</v>
      </c>
      <c r="T530" s="1">
        <v>2009</v>
      </c>
      <c r="U530" s="1" t="s">
        <v>73</v>
      </c>
      <c r="V530" s="1">
        <v>9</v>
      </c>
      <c r="W530" s="1">
        <v>88.9</v>
      </c>
      <c r="X530" s="1">
        <v>47076781</v>
      </c>
      <c r="Y530" s="1">
        <v>13.96</v>
      </c>
      <c r="Z530" s="1">
        <v>37927409</v>
      </c>
      <c r="AA530" s="1">
        <v>40.46367</v>
      </c>
      <c r="AB530" s="1">
        <v>-3.7492200000000002</v>
      </c>
    </row>
    <row r="531" spans="1:28">
      <c r="A531" s="1">
        <v>530</v>
      </c>
      <c r="B531" s="1" t="s">
        <v>753</v>
      </c>
      <c r="C531" s="1">
        <v>17100000</v>
      </c>
      <c r="D531" s="2">
        <v>4450000000</v>
      </c>
      <c r="E531" s="1" t="s">
        <v>154</v>
      </c>
      <c r="F531" s="1" t="s">
        <v>753</v>
      </c>
      <c r="G531" s="1">
        <v>498</v>
      </c>
      <c r="H531" s="1" t="s">
        <v>58</v>
      </c>
      <c r="I531" s="1" t="s">
        <v>59</v>
      </c>
      <c r="J531" s="1" t="s">
        <v>41</v>
      </c>
      <c r="K531" s="1">
        <v>1624</v>
      </c>
      <c r="L531" s="1">
        <v>6</v>
      </c>
      <c r="M531" s="1">
        <v>126</v>
      </c>
      <c r="N531" s="1">
        <v>37164000</v>
      </c>
      <c r="O531" s="1">
        <v>9300</v>
      </c>
      <c r="P531" s="1">
        <v>148700</v>
      </c>
      <c r="Q531" s="1">
        <v>111500</v>
      </c>
      <c r="R531" s="1">
        <v>1800000</v>
      </c>
      <c r="S531" s="1">
        <v>100000</v>
      </c>
      <c r="T531" s="1">
        <v>2012</v>
      </c>
      <c r="U531" s="1" t="s">
        <v>70</v>
      </c>
      <c r="V531" s="1">
        <v>4</v>
      </c>
      <c r="W531" s="1">
        <v>81.900000000000006</v>
      </c>
      <c r="X531" s="1">
        <v>144000000</v>
      </c>
      <c r="Y531" s="1">
        <v>4.59</v>
      </c>
      <c r="Z531" s="1">
        <v>108000000</v>
      </c>
      <c r="AA531" s="1">
        <v>61.524009999999997</v>
      </c>
      <c r="AB531" s="1">
        <v>105.3188</v>
      </c>
    </row>
    <row r="532" spans="1:28">
      <c r="A532" s="1">
        <v>531</v>
      </c>
      <c r="B532" s="1" t="s">
        <v>754</v>
      </c>
      <c r="C532" s="1">
        <v>17100000</v>
      </c>
      <c r="D532" s="2">
        <v>9710000000</v>
      </c>
      <c r="E532" s="1" t="s">
        <v>41</v>
      </c>
      <c r="F532" s="1" t="s">
        <v>754</v>
      </c>
      <c r="G532" s="1">
        <v>148225</v>
      </c>
      <c r="H532" s="1" t="s">
        <v>243</v>
      </c>
      <c r="I532" s="1" t="s">
        <v>244</v>
      </c>
      <c r="J532" s="1" t="s">
        <v>41</v>
      </c>
      <c r="K532" s="1">
        <v>472</v>
      </c>
      <c r="L532" s="1">
        <v>18</v>
      </c>
      <c r="M532" s="1">
        <v>127</v>
      </c>
      <c r="N532" s="1">
        <v>45811000</v>
      </c>
      <c r="O532" s="1">
        <v>11500</v>
      </c>
      <c r="P532" s="1">
        <v>183200</v>
      </c>
      <c r="Q532" s="1">
        <v>137400</v>
      </c>
      <c r="R532" s="1">
        <v>2200000</v>
      </c>
      <c r="S532" s="1">
        <v>100000</v>
      </c>
      <c r="T532" s="1">
        <v>2014</v>
      </c>
      <c r="U532" s="1" t="s">
        <v>45</v>
      </c>
      <c r="V532" s="1">
        <v>2</v>
      </c>
      <c r="W532" s="1">
        <v>36.299999999999997</v>
      </c>
      <c r="X532" s="1">
        <v>270000000</v>
      </c>
      <c r="Y532" s="1">
        <v>4.6900000000000004</v>
      </c>
      <c r="Z532" s="1">
        <v>152000000</v>
      </c>
      <c r="AA532" s="1">
        <v>-0.78927999999999998</v>
      </c>
      <c r="AB532" s="1">
        <v>113.9213</v>
      </c>
    </row>
    <row r="533" spans="1:28">
      <c r="A533" s="1">
        <v>532</v>
      </c>
      <c r="B533" s="1" t="s">
        <v>755</v>
      </c>
      <c r="C533" s="1">
        <v>17100000</v>
      </c>
      <c r="D533" s="2">
        <v>2170000000</v>
      </c>
      <c r="E533" s="1" t="s">
        <v>154</v>
      </c>
      <c r="F533" s="1" t="s">
        <v>755</v>
      </c>
      <c r="G533" s="1">
        <v>142</v>
      </c>
      <c r="H533" s="1" t="s">
        <v>36</v>
      </c>
      <c r="I533" s="1" t="s">
        <v>37</v>
      </c>
      <c r="J533" s="1" t="s">
        <v>41</v>
      </c>
      <c r="K533" s="1">
        <v>4443</v>
      </c>
      <c r="L533" s="1">
        <v>132</v>
      </c>
      <c r="M533" s="1">
        <v>127</v>
      </c>
      <c r="N533" s="1">
        <v>1761000</v>
      </c>
      <c r="O533" s="1">
        <v>440</v>
      </c>
      <c r="P533" s="1">
        <v>7000</v>
      </c>
      <c r="Q533" s="1">
        <v>5300</v>
      </c>
      <c r="R533" s="1">
        <v>84500</v>
      </c>
      <c r="S533" s="1" t="s">
        <v>39</v>
      </c>
      <c r="T533" s="1">
        <v>2013</v>
      </c>
      <c r="U533" s="1" t="s">
        <v>45</v>
      </c>
      <c r="V533" s="1">
        <v>2</v>
      </c>
      <c r="W533" s="1">
        <v>88.2</v>
      </c>
      <c r="X533" s="1">
        <v>328000000</v>
      </c>
      <c r="Y533" s="1">
        <v>14.7</v>
      </c>
      <c r="Z533" s="1">
        <v>271000000</v>
      </c>
      <c r="AA533" s="1">
        <v>37.090240000000001</v>
      </c>
      <c r="AB533" s="1">
        <v>-95.712900000000005</v>
      </c>
    </row>
    <row r="534" spans="1:28">
      <c r="A534" s="1">
        <v>533</v>
      </c>
      <c r="B534" s="1" t="s">
        <v>756</v>
      </c>
      <c r="C534" s="1">
        <v>17000000</v>
      </c>
      <c r="D534" s="2">
        <v>10800000000</v>
      </c>
      <c r="E534" s="1" t="s">
        <v>29</v>
      </c>
      <c r="F534" s="1" t="s">
        <v>756</v>
      </c>
      <c r="G534" s="1">
        <v>1015</v>
      </c>
      <c r="H534" s="1" t="s">
        <v>78</v>
      </c>
      <c r="I534" s="1" t="s">
        <v>79</v>
      </c>
      <c r="J534" s="1" t="s">
        <v>29</v>
      </c>
      <c r="K534" s="1">
        <v>385</v>
      </c>
      <c r="L534" s="1">
        <v>21</v>
      </c>
      <c r="M534" s="1">
        <v>112</v>
      </c>
      <c r="N534" s="1">
        <v>93768000</v>
      </c>
      <c r="O534" s="1">
        <v>23400</v>
      </c>
      <c r="P534" s="1">
        <v>375100</v>
      </c>
      <c r="Q534" s="1">
        <v>281300</v>
      </c>
      <c r="R534" s="1">
        <v>4500000</v>
      </c>
      <c r="S534" s="1">
        <v>100000</v>
      </c>
      <c r="T534" s="1">
        <v>2008</v>
      </c>
      <c r="U534" s="1" t="s">
        <v>80</v>
      </c>
      <c r="V534" s="1">
        <v>7</v>
      </c>
      <c r="W534" s="1">
        <v>60</v>
      </c>
      <c r="X534" s="1">
        <v>66834405</v>
      </c>
      <c r="Y534" s="1">
        <v>3.85</v>
      </c>
      <c r="Z534" s="1">
        <v>55908316</v>
      </c>
      <c r="AA534" s="1">
        <v>55.378050000000002</v>
      </c>
      <c r="AB534" s="1">
        <v>-3.4359700000000002</v>
      </c>
    </row>
    <row r="535" spans="1:28">
      <c r="A535" s="1">
        <v>534</v>
      </c>
      <c r="B535" s="1" t="s">
        <v>757</v>
      </c>
      <c r="C535" s="1">
        <v>17000000</v>
      </c>
      <c r="D535" s="2">
        <v>1000000000</v>
      </c>
      <c r="E535" s="1" t="s">
        <v>154</v>
      </c>
      <c r="F535" s="1" t="s">
        <v>757</v>
      </c>
      <c r="G535" s="1">
        <v>1407</v>
      </c>
      <c r="H535" s="1" t="s">
        <v>30</v>
      </c>
      <c r="I535" s="1" t="s">
        <v>31</v>
      </c>
      <c r="J535" s="1" t="s">
        <v>41</v>
      </c>
      <c r="K535" s="1">
        <v>11662</v>
      </c>
      <c r="L535" s="1">
        <v>89</v>
      </c>
      <c r="M535" s="1">
        <v>128</v>
      </c>
      <c r="N535" s="1">
        <v>7626000</v>
      </c>
      <c r="O535" s="1">
        <v>1900</v>
      </c>
      <c r="P535" s="1">
        <v>30500</v>
      </c>
      <c r="Q535" s="1">
        <v>22900</v>
      </c>
      <c r="R535" s="1">
        <v>366100</v>
      </c>
      <c r="S535" s="1">
        <v>100000</v>
      </c>
      <c r="T535" s="1">
        <v>2013</v>
      </c>
      <c r="U535" s="1" t="s">
        <v>32</v>
      </c>
      <c r="V535" s="1">
        <v>14</v>
      </c>
      <c r="W535" s="1">
        <v>28.1</v>
      </c>
      <c r="X535" s="1">
        <v>1370000000</v>
      </c>
      <c r="Y535" s="1">
        <v>5.36</v>
      </c>
      <c r="Z535" s="1">
        <v>471000000</v>
      </c>
      <c r="AA535" s="1">
        <v>20.593679999999999</v>
      </c>
      <c r="AB535" s="1">
        <v>78.962879999999998</v>
      </c>
    </row>
    <row r="536" spans="1:28">
      <c r="A536" s="1">
        <v>535</v>
      </c>
      <c r="B536" s="1" t="s">
        <v>758</v>
      </c>
      <c r="C536" s="1">
        <v>17000000</v>
      </c>
      <c r="D536" s="2">
        <v>8230000000</v>
      </c>
      <c r="E536" s="1" t="s">
        <v>41</v>
      </c>
      <c r="F536" s="1" t="s">
        <v>759</v>
      </c>
      <c r="G536" s="1">
        <v>1</v>
      </c>
      <c r="H536" s="1" t="s">
        <v>78</v>
      </c>
      <c r="I536" s="1" t="s">
        <v>79</v>
      </c>
      <c r="J536" s="1" t="s">
        <v>60</v>
      </c>
      <c r="K536" s="1">
        <v>4057752</v>
      </c>
      <c r="L536" s="1" t="s">
        <v>39</v>
      </c>
      <c r="M536" s="1">
        <v>7732</v>
      </c>
      <c r="N536" s="1" t="s">
        <v>39</v>
      </c>
      <c r="O536" s="1">
        <v>0</v>
      </c>
      <c r="P536" s="1">
        <v>0</v>
      </c>
      <c r="Q536" s="1">
        <v>0</v>
      </c>
      <c r="R536" s="1">
        <v>0</v>
      </c>
      <c r="S536" s="1" t="s">
        <v>39</v>
      </c>
      <c r="T536" s="1">
        <v>2008</v>
      </c>
      <c r="U536" s="1" t="s">
        <v>73</v>
      </c>
      <c r="V536" s="1">
        <v>21</v>
      </c>
      <c r="W536" s="1">
        <v>60</v>
      </c>
      <c r="X536" s="1">
        <v>66834405</v>
      </c>
      <c r="Y536" s="1">
        <v>3.85</v>
      </c>
      <c r="Z536" s="1">
        <v>55908316</v>
      </c>
      <c r="AA536" s="1">
        <v>55.378050000000002</v>
      </c>
      <c r="AB536" s="1">
        <v>-3.4359700000000002</v>
      </c>
    </row>
    <row r="537" spans="1:28">
      <c r="A537" s="1">
        <v>536</v>
      </c>
      <c r="B537" s="1" t="s">
        <v>760</v>
      </c>
      <c r="C537" s="1">
        <v>17000000</v>
      </c>
      <c r="D537" s="2">
        <v>14500000000</v>
      </c>
      <c r="E537" s="1" t="s">
        <v>29</v>
      </c>
      <c r="F537" s="1" t="s">
        <v>760</v>
      </c>
      <c r="G537" s="1">
        <v>97</v>
      </c>
      <c r="H537" s="1" t="s">
        <v>36</v>
      </c>
      <c r="I537" s="1" t="s">
        <v>37</v>
      </c>
      <c r="J537" s="1" t="s">
        <v>29</v>
      </c>
      <c r="K537" s="1">
        <v>241</v>
      </c>
      <c r="L537" s="1">
        <v>133</v>
      </c>
      <c r="M537" s="1">
        <v>112</v>
      </c>
      <c r="N537" s="1">
        <v>49817000</v>
      </c>
      <c r="O537" s="1">
        <v>12500</v>
      </c>
      <c r="P537" s="1">
        <v>199300</v>
      </c>
      <c r="Q537" s="1">
        <v>149500</v>
      </c>
      <c r="R537" s="1">
        <v>2400000</v>
      </c>
      <c r="S537" s="1" t="s">
        <v>39</v>
      </c>
      <c r="T537" s="1">
        <v>2009</v>
      </c>
      <c r="U537" s="1" t="s">
        <v>50</v>
      </c>
      <c r="V537" s="1">
        <v>12</v>
      </c>
      <c r="W537" s="1">
        <v>88.2</v>
      </c>
      <c r="X537" s="1">
        <v>328000000</v>
      </c>
      <c r="Y537" s="1">
        <v>14.7</v>
      </c>
      <c r="Z537" s="1">
        <v>271000000</v>
      </c>
      <c r="AA537" s="1">
        <v>37.090240000000001</v>
      </c>
      <c r="AB537" s="1">
        <v>-95.712900000000005</v>
      </c>
    </row>
    <row r="538" spans="1:28">
      <c r="A538" s="1">
        <v>537</v>
      </c>
      <c r="B538" s="1" t="s">
        <v>761</v>
      </c>
      <c r="C538" s="1">
        <v>16900000</v>
      </c>
      <c r="D538" s="2">
        <v>8680000000</v>
      </c>
      <c r="E538" s="1" t="s">
        <v>29</v>
      </c>
      <c r="F538" s="1" t="s">
        <v>761</v>
      </c>
      <c r="G538" s="1">
        <v>2235</v>
      </c>
      <c r="H538" s="1" t="s">
        <v>30</v>
      </c>
      <c r="I538" s="1" t="s">
        <v>31</v>
      </c>
      <c r="J538" s="1" t="s">
        <v>29</v>
      </c>
      <c r="K538" s="1">
        <v>574</v>
      </c>
      <c r="L538" s="1">
        <v>90</v>
      </c>
      <c r="M538" s="1">
        <v>113</v>
      </c>
      <c r="N538" s="1">
        <v>72911000</v>
      </c>
      <c r="O538" s="1">
        <v>18200</v>
      </c>
      <c r="P538" s="1">
        <v>291600</v>
      </c>
      <c r="Q538" s="1">
        <v>218700</v>
      </c>
      <c r="R538" s="1">
        <v>3500000</v>
      </c>
      <c r="S538" s="1">
        <v>200000</v>
      </c>
      <c r="T538" s="1">
        <v>2011</v>
      </c>
      <c r="U538" s="1" t="s">
        <v>73</v>
      </c>
      <c r="V538" s="1">
        <v>26</v>
      </c>
      <c r="W538" s="1">
        <v>28.1</v>
      </c>
      <c r="X538" s="1">
        <v>1370000000</v>
      </c>
      <c r="Y538" s="1">
        <v>5.36</v>
      </c>
      <c r="Z538" s="1">
        <v>471000000</v>
      </c>
      <c r="AA538" s="1">
        <v>20.593679999999999</v>
      </c>
      <c r="AB538" s="1">
        <v>78.962879999999998</v>
      </c>
    </row>
    <row r="539" spans="1:28">
      <c r="A539" s="1">
        <v>538</v>
      </c>
      <c r="B539" s="1" t="s">
        <v>762</v>
      </c>
      <c r="C539" s="1">
        <v>16900000</v>
      </c>
      <c r="D539" s="2">
        <v>9110000000</v>
      </c>
      <c r="E539" s="1" t="s">
        <v>52</v>
      </c>
      <c r="F539" s="1" t="s">
        <v>762</v>
      </c>
      <c r="G539" s="1">
        <v>1910</v>
      </c>
      <c r="H539" s="1" t="s">
        <v>36</v>
      </c>
      <c r="I539" s="1" t="s">
        <v>37</v>
      </c>
      <c r="J539" s="1" t="s">
        <v>41</v>
      </c>
      <c r="K539" s="1">
        <v>527</v>
      </c>
      <c r="L539" s="1">
        <v>134</v>
      </c>
      <c r="M539" s="1">
        <v>129</v>
      </c>
      <c r="N539" s="1">
        <v>10889000</v>
      </c>
      <c r="O539" s="1">
        <v>2700</v>
      </c>
      <c r="P539" s="1">
        <v>43600</v>
      </c>
      <c r="Q539" s="1">
        <v>32700</v>
      </c>
      <c r="R539" s="1">
        <v>522600</v>
      </c>
      <c r="S539" s="1" t="s">
        <v>39</v>
      </c>
      <c r="T539" s="1">
        <v>2006</v>
      </c>
      <c r="U539" s="1" t="s">
        <v>80</v>
      </c>
      <c r="V539" s="1">
        <v>18</v>
      </c>
      <c r="W539" s="1">
        <v>88.2</v>
      </c>
      <c r="X539" s="1">
        <v>328000000</v>
      </c>
      <c r="Y539" s="1">
        <v>14.7</v>
      </c>
      <c r="Z539" s="1">
        <v>271000000</v>
      </c>
      <c r="AA539" s="1">
        <v>37.090240000000001</v>
      </c>
      <c r="AB539" s="1">
        <v>-95.712900000000005</v>
      </c>
    </row>
    <row r="540" spans="1:28">
      <c r="A540" s="1">
        <v>539</v>
      </c>
      <c r="B540" s="1" t="s">
        <v>763</v>
      </c>
      <c r="C540" s="1">
        <v>16900000</v>
      </c>
      <c r="D540" s="2">
        <v>3830000000</v>
      </c>
      <c r="E540" s="1" t="s">
        <v>41</v>
      </c>
      <c r="F540" s="1" t="s">
        <v>763</v>
      </c>
      <c r="G540" s="1">
        <v>366</v>
      </c>
      <c r="H540" s="1" t="s">
        <v>36</v>
      </c>
      <c r="I540" s="1" t="s">
        <v>37</v>
      </c>
      <c r="J540" s="1" t="s">
        <v>41</v>
      </c>
      <c r="K540" s="1">
        <v>2039</v>
      </c>
      <c r="L540" s="1">
        <v>134</v>
      </c>
      <c r="M540" s="1">
        <v>129</v>
      </c>
      <c r="N540" s="1">
        <v>1635000</v>
      </c>
      <c r="O540" s="1">
        <v>409</v>
      </c>
      <c r="P540" s="1">
        <v>6500</v>
      </c>
      <c r="Q540" s="1">
        <v>4900</v>
      </c>
      <c r="R540" s="1">
        <v>78500</v>
      </c>
      <c r="S540" s="1" t="s">
        <v>39</v>
      </c>
      <c r="T540" s="1">
        <v>2013</v>
      </c>
      <c r="U540" s="1" t="s">
        <v>32</v>
      </c>
      <c r="V540" s="1">
        <v>19</v>
      </c>
      <c r="W540" s="1">
        <v>88.2</v>
      </c>
      <c r="X540" s="1">
        <v>328000000</v>
      </c>
      <c r="Y540" s="1">
        <v>14.7</v>
      </c>
      <c r="Z540" s="1">
        <v>271000000</v>
      </c>
      <c r="AA540" s="1">
        <v>37.090240000000001</v>
      </c>
      <c r="AB540" s="1">
        <v>-95.712900000000005</v>
      </c>
    </row>
    <row r="541" spans="1:28">
      <c r="A541" s="1">
        <v>540</v>
      </c>
      <c r="B541" s="1" t="s">
        <v>764</v>
      </c>
      <c r="C541" s="1">
        <v>16900000</v>
      </c>
      <c r="D541" s="2">
        <v>4610000000</v>
      </c>
      <c r="E541" s="1" t="s">
        <v>41</v>
      </c>
      <c r="F541" s="1" t="s">
        <v>764</v>
      </c>
      <c r="G541" s="1">
        <v>3900</v>
      </c>
      <c r="H541" s="1" t="s">
        <v>36</v>
      </c>
      <c r="I541" s="1" t="s">
        <v>37</v>
      </c>
      <c r="J541" s="1" t="s">
        <v>41</v>
      </c>
      <c r="K541" s="1">
        <v>1543</v>
      </c>
      <c r="L541" s="1">
        <v>134</v>
      </c>
      <c r="M541" s="1">
        <v>129</v>
      </c>
      <c r="N541" s="1">
        <v>36357000</v>
      </c>
      <c r="O541" s="1">
        <v>9100</v>
      </c>
      <c r="P541" s="1">
        <v>145400</v>
      </c>
      <c r="Q541" s="1">
        <v>109100</v>
      </c>
      <c r="R541" s="1">
        <v>1700000</v>
      </c>
      <c r="S541" s="1">
        <v>100000</v>
      </c>
      <c r="T541" s="1">
        <v>2005</v>
      </c>
      <c r="U541" s="1" t="s">
        <v>66</v>
      </c>
      <c r="V541" s="1">
        <v>16</v>
      </c>
      <c r="W541" s="1">
        <v>88.2</v>
      </c>
      <c r="X541" s="1">
        <v>328000000</v>
      </c>
      <c r="Y541" s="1">
        <v>14.7</v>
      </c>
      <c r="Z541" s="1">
        <v>271000000</v>
      </c>
      <c r="AA541" s="1">
        <v>37.090240000000001</v>
      </c>
      <c r="AB541" s="1">
        <v>-95.712900000000005</v>
      </c>
    </row>
    <row r="542" spans="1:28">
      <c r="A542" s="1">
        <v>541</v>
      </c>
      <c r="B542" s="1" t="s">
        <v>765</v>
      </c>
      <c r="C542" s="1">
        <v>16900000</v>
      </c>
      <c r="D542" s="2">
        <v>9270000000</v>
      </c>
      <c r="E542" s="1" t="s">
        <v>154</v>
      </c>
      <c r="F542" s="1" t="s">
        <v>765</v>
      </c>
      <c r="G542" s="1">
        <v>441</v>
      </c>
      <c r="H542" s="1" t="s">
        <v>30</v>
      </c>
      <c r="I542" s="1" t="s">
        <v>31</v>
      </c>
      <c r="J542" s="1" t="s">
        <v>60</v>
      </c>
      <c r="K542" s="1">
        <v>510</v>
      </c>
      <c r="L542" s="1">
        <v>90</v>
      </c>
      <c r="M542" s="1">
        <v>34</v>
      </c>
      <c r="N542" s="1">
        <v>89782000</v>
      </c>
      <c r="O542" s="1">
        <v>22400</v>
      </c>
      <c r="P542" s="1">
        <v>359100</v>
      </c>
      <c r="Q542" s="1">
        <v>269300</v>
      </c>
      <c r="R542" s="1">
        <v>4300000</v>
      </c>
      <c r="S542" s="1" t="s">
        <v>39</v>
      </c>
      <c r="T542" s="1">
        <v>2017</v>
      </c>
      <c r="U542" s="1" t="s">
        <v>50</v>
      </c>
      <c r="V542" s="1">
        <v>8</v>
      </c>
      <c r="W542" s="1">
        <v>28.1</v>
      </c>
      <c r="X542" s="1">
        <v>1370000000</v>
      </c>
      <c r="Y542" s="1">
        <v>5.36</v>
      </c>
      <c r="Z542" s="1">
        <v>471000000</v>
      </c>
      <c r="AA542" s="1">
        <v>20.593679999999999</v>
      </c>
      <c r="AB542" s="1">
        <v>78.962879999999998</v>
      </c>
    </row>
    <row r="543" spans="1:28">
      <c r="A543" s="1">
        <v>542</v>
      </c>
      <c r="B543" s="1" t="s">
        <v>766</v>
      </c>
      <c r="C543" s="1">
        <v>16900000</v>
      </c>
      <c r="D543" s="2">
        <v>9540000000</v>
      </c>
      <c r="E543" s="1" t="s">
        <v>49</v>
      </c>
      <c r="F543" s="1" t="s">
        <v>766</v>
      </c>
      <c r="G543" s="1">
        <v>2337</v>
      </c>
      <c r="H543" s="1" t="s">
        <v>36</v>
      </c>
      <c r="I543" s="1" t="s">
        <v>37</v>
      </c>
      <c r="J543" s="1" t="s">
        <v>41</v>
      </c>
      <c r="K543" s="1">
        <v>488</v>
      </c>
      <c r="L543" s="1">
        <v>134</v>
      </c>
      <c r="M543" s="1">
        <v>129</v>
      </c>
      <c r="N543" s="2">
        <v>275000000</v>
      </c>
      <c r="O543" s="1">
        <v>68800</v>
      </c>
      <c r="P543" s="1">
        <v>1100000</v>
      </c>
      <c r="Q543" s="1">
        <v>825800</v>
      </c>
      <c r="R543" s="1">
        <v>13200000</v>
      </c>
      <c r="S543" s="1">
        <v>700000</v>
      </c>
      <c r="T543" s="1">
        <v>2016</v>
      </c>
      <c r="U543" s="1" t="s">
        <v>66</v>
      </c>
      <c r="V543" s="1">
        <v>31</v>
      </c>
      <c r="W543" s="1">
        <v>88.2</v>
      </c>
      <c r="X543" s="1">
        <v>328000000</v>
      </c>
      <c r="Y543" s="1">
        <v>14.7</v>
      </c>
      <c r="Z543" s="1">
        <v>271000000</v>
      </c>
      <c r="AA543" s="1">
        <v>37.090240000000001</v>
      </c>
      <c r="AB543" s="1">
        <v>-95.712900000000005</v>
      </c>
    </row>
    <row r="544" spans="1:28">
      <c r="A544" s="1">
        <v>543</v>
      </c>
      <c r="B544" s="1" t="s">
        <v>767</v>
      </c>
      <c r="C544" s="1">
        <v>16900000</v>
      </c>
      <c r="D544" s="2">
        <v>3520000000</v>
      </c>
      <c r="E544" s="1" t="s">
        <v>199</v>
      </c>
      <c r="F544" s="1" t="s">
        <v>767</v>
      </c>
      <c r="G544" s="1">
        <v>4891</v>
      </c>
      <c r="H544" s="1" t="s">
        <v>90</v>
      </c>
      <c r="I544" s="1" t="s">
        <v>91</v>
      </c>
      <c r="J544" s="1" t="s">
        <v>200</v>
      </c>
      <c r="K544" s="1">
        <v>2307</v>
      </c>
      <c r="L544" s="1">
        <v>29</v>
      </c>
      <c r="M544" s="1">
        <v>2</v>
      </c>
      <c r="N544" s="2">
        <v>150000000</v>
      </c>
      <c r="O544" s="1">
        <v>37400</v>
      </c>
      <c r="P544" s="1">
        <v>598200</v>
      </c>
      <c r="Q544" s="1">
        <v>448600</v>
      </c>
      <c r="R544" s="1">
        <v>7200000</v>
      </c>
      <c r="S544" s="1">
        <v>400000</v>
      </c>
      <c r="T544" s="1">
        <v>2016</v>
      </c>
      <c r="U544" s="1" t="s">
        <v>55</v>
      </c>
      <c r="V544" s="1">
        <v>10</v>
      </c>
      <c r="W544" s="1">
        <v>51.3</v>
      </c>
      <c r="X544" s="1">
        <v>213000000</v>
      </c>
      <c r="Y544" s="1">
        <v>12.08</v>
      </c>
      <c r="Z544" s="1">
        <v>183000000</v>
      </c>
      <c r="AA544" s="1">
        <v>-14.234999999999999</v>
      </c>
      <c r="AB544" s="1">
        <v>-51.9253</v>
      </c>
    </row>
    <row r="545" spans="1:28">
      <c r="A545" s="1">
        <v>544</v>
      </c>
      <c r="B545" s="1" t="s">
        <v>768</v>
      </c>
      <c r="C545" s="1">
        <v>16800000</v>
      </c>
      <c r="D545" s="2">
        <v>2320000000</v>
      </c>
      <c r="E545" s="1" t="s">
        <v>41</v>
      </c>
      <c r="F545" s="1" t="s">
        <v>769</v>
      </c>
      <c r="G545" s="1">
        <v>1</v>
      </c>
      <c r="H545" s="1" t="s">
        <v>130</v>
      </c>
      <c r="I545" s="1" t="s">
        <v>131</v>
      </c>
      <c r="J545" s="1" t="s">
        <v>29</v>
      </c>
      <c r="K545" s="1">
        <v>4056488</v>
      </c>
      <c r="L545" s="1" t="s">
        <v>39</v>
      </c>
      <c r="M545" s="1">
        <v>5767</v>
      </c>
      <c r="N545" s="1" t="s">
        <v>39</v>
      </c>
      <c r="O545" s="1">
        <v>0</v>
      </c>
      <c r="P545" s="1">
        <v>0</v>
      </c>
      <c r="Q545" s="1">
        <v>0</v>
      </c>
      <c r="R545" s="1">
        <v>0</v>
      </c>
      <c r="S545" s="1" t="s">
        <v>39</v>
      </c>
      <c r="T545" s="1">
        <v>2016</v>
      </c>
      <c r="U545" s="1" t="s">
        <v>55</v>
      </c>
      <c r="V545" s="1">
        <v>30</v>
      </c>
      <c r="W545" s="1">
        <v>40.200000000000003</v>
      </c>
      <c r="X545" s="1">
        <v>126000000</v>
      </c>
      <c r="Y545" s="1">
        <v>3.42</v>
      </c>
      <c r="Z545" s="1">
        <v>103000000</v>
      </c>
      <c r="AA545" s="1">
        <v>23.634499999999999</v>
      </c>
      <c r="AB545" s="1">
        <v>-102.553</v>
      </c>
    </row>
    <row r="546" spans="1:28">
      <c r="A546" s="1">
        <v>545</v>
      </c>
      <c r="B546" s="1" t="s">
        <v>770</v>
      </c>
      <c r="C546" s="1">
        <v>16800000</v>
      </c>
      <c r="D546" s="2">
        <v>6520000000</v>
      </c>
      <c r="E546" s="1" t="s">
        <v>41</v>
      </c>
      <c r="F546" s="1" t="s">
        <v>770</v>
      </c>
      <c r="G546" s="1">
        <v>0</v>
      </c>
      <c r="H546" s="1" t="s">
        <v>183</v>
      </c>
      <c r="I546" s="1" t="s">
        <v>184</v>
      </c>
      <c r="J546" s="1" t="s">
        <v>39</v>
      </c>
      <c r="K546" s="1">
        <v>4057944</v>
      </c>
      <c r="L546" s="1" t="s">
        <v>39</v>
      </c>
      <c r="M546" s="1" t="s">
        <v>39</v>
      </c>
      <c r="N546" s="1" t="s">
        <v>39</v>
      </c>
      <c r="O546" s="1">
        <v>0</v>
      </c>
      <c r="P546" s="1">
        <v>0</v>
      </c>
      <c r="Q546" s="1">
        <v>0</v>
      </c>
      <c r="R546" s="1">
        <v>0</v>
      </c>
      <c r="S546" s="1" t="s">
        <v>39</v>
      </c>
      <c r="T546" s="1">
        <v>2018</v>
      </c>
      <c r="U546" s="1" t="s">
        <v>115</v>
      </c>
      <c r="V546" s="1">
        <v>11</v>
      </c>
      <c r="W546" s="1">
        <v>88.9</v>
      </c>
      <c r="X546" s="1">
        <v>47076781</v>
      </c>
      <c r="Y546" s="1">
        <v>13.96</v>
      </c>
      <c r="Z546" s="1">
        <v>37927409</v>
      </c>
      <c r="AA546" s="1">
        <v>40.46367</v>
      </c>
      <c r="AB546" s="1">
        <v>-3.7492200000000002</v>
      </c>
    </row>
    <row r="547" spans="1:28">
      <c r="A547" s="1">
        <v>546</v>
      </c>
      <c r="B547" s="1" t="s">
        <v>771</v>
      </c>
      <c r="C547" s="1">
        <v>16800000</v>
      </c>
      <c r="D547" s="2">
        <v>7210000000</v>
      </c>
      <c r="E547" s="1" t="s">
        <v>49</v>
      </c>
      <c r="F547" s="1" t="s">
        <v>771</v>
      </c>
      <c r="G547" s="1">
        <v>41</v>
      </c>
      <c r="H547" s="1" t="s">
        <v>30</v>
      </c>
      <c r="I547" s="1" t="s">
        <v>31</v>
      </c>
      <c r="J547" s="1" t="s">
        <v>60</v>
      </c>
      <c r="K547" s="1">
        <v>4038822</v>
      </c>
      <c r="L547" s="1" t="s">
        <v>39</v>
      </c>
      <c r="M547" s="1">
        <v>7611</v>
      </c>
      <c r="N547" s="1">
        <v>1</v>
      </c>
      <c r="O547" s="1">
        <v>0</v>
      </c>
      <c r="P547" s="1">
        <v>0</v>
      </c>
      <c r="Q547" s="1">
        <v>0</v>
      </c>
      <c r="R547" s="1">
        <v>0.05</v>
      </c>
      <c r="S547" s="1">
        <v>1</v>
      </c>
      <c r="T547" s="1">
        <v>2021</v>
      </c>
      <c r="U547" s="1" t="s">
        <v>45</v>
      </c>
      <c r="V547" s="1">
        <v>24</v>
      </c>
      <c r="W547" s="1">
        <v>28.1</v>
      </c>
      <c r="X547" s="1">
        <v>1370000000</v>
      </c>
      <c r="Y547" s="1">
        <v>5.36</v>
      </c>
      <c r="Z547" s="1">
        <v>471000000</v>
      </c>
      <c r="AA547" s="1">
        <v>20.593679999999999</v>
      </c>
      <c r="AB547" s="1">
        <v>78.962879999999998</v>
      </c>
    </row>
    <row r="548" spans="1:28">
      <c r="A548" s="1">
        <v>547</v>
      </c>
      <c r="B548" s="1" t="s">
        <v>772</v>
      </c>
      <c r="C548" s="1">
        <v>16800000</v>
      </c>
      <c r="D548" s="2">
        <v>7200000000</v>
      </c>
      <c r="E548" s="1" t="s">
        <v>41</v>
      </c>
      <c r="F548" s="1" t="s">
        <v>772</v>
      </c>
      <c r="G548" s="1">
        <v>502</v>
      </c>
      <c r="H548" s="1" t="s">
        <v>243</v>
      </c>
      <c r="I548" s="1" t="s">
        <v>244</v>
      </c>
      <c r="J548" s="1" t="s">
        <v>41</v>
      </c>
      <c r="K548" s="1">
        <v>795</v>
      </c>
      <c r="L548" s="1">
        <v>19</v>
      </c>
      <c r="M548" s="1">
        <v>130</v>
      </c>
      <c r="N548" s="1">
        <v>42836000</v>
      </c>
      <c r="O548" s="1">
        <v>10700</v>
      </c>
      <c r="P548" s="1">
        <v>171300</v>
      </c>
      <c r="Q548" s="1">
        <v>128500</v>
      </c>
      <c r="R548" s="1">
        <v>2100000</v>
      </c>
      <c r="S548" s="1">
        <v>100000</v>
      </c>
      <c r="T548" s="1">
        <v>2019</v>
      </c>
      <c r="U548" s="1" t="s">
        <v>115</v>
      </c>
      <c r="V548" s="1">
        <v>22</v>
      </c>
      <c r="W548" s="1">
        <v>36.299999999999997</v>
      </c>
      <c r="X548" s="1">
        <v>270000000</v>
      </c>
      <c r="Y548" s="1">
        <v>4.6900000000000004</v>
      </c>
      <c r="Z548" s="1">
        <v>152000000</v>
      </c>
      <c r="AA548" s="1">
        <v>-0.78927999999999998</v>
      </c>
      <c r="AB548" s="1">
        <v>113.9213</v>
      </c>
    </row>
    <row r="549" spans="1:28">
      <c r="A549" s="1">
        <v>548</v>
      </c>
      <c r="B549" s="1" t="s">
        <v>773</v>
      </c>
      <c r="C549" s="1">
        <v>16800000</v>
      </c>
      <c r="D549" s="2">
        <v>3690000000</v>
      </c>
      <c r="E549" s="1" t="s">
        <v>34</v>
      </c>
      <c r="F549" s="1" t="s">
        <v>773</v>
      </c>
      <c r="G549" s="1">
        <v>1491</v>
      </c>
      <c r="H549" s="1" t="s">
        <v>90</v>
      </c>
      <c r="I549" s="1" t="s">
        <v>91</v>
      </c>
      <c r="J549" s="1" t="s">
        <v>41</v>
      </c>
      <c r="K549" s="1">
        <v>2129</v>
      </c>
      <c r="L549" s="1">
        <v>30</v>
      </c>
      <c r="M549" s="1">
        <v>130</v>
      </c>
      <c r="N549" s="1">
        <v>44121000</v>
      </c>
      <c r="O549" s="1">
        <v>11000</v>
      </c>
      <c r="P549" s="1">
        <v>176500</v>
      </c>
      <c r="Q549" s="1">
        <v>132400</v>
      </c>
      <c r="R549" s="1">
        <v>2100000</v>
      </c>
      <c r="S549" s="1">
        <v>100000</v>
      </c>
      <c r="T549" s="1">
        <v>2013</v>
      </c>
      <c r="U549" s="1" t="s">
        <v>55</v>
      </c>
      <c r="V549" s="1">
        <v>2</v>
      </c>
      <c r="W549" s="1">
        <v>51.3</v>
      </c>
      <c r="X549" s="1">
        <v>213000000</v>
      </c>
      <c r="Y549" s="1">
        <v>12.08</v>
      </c>
      <c r="Z549" s="1">
        <v>183000000</v>
      </c>
      <c r="AA549" s="1">
        <v>-14.234999999999999</v>
      </c>
      <c r="AB549" s="1">
        <v>-51.9253</v>
      </c>
    </row>
    <row r="550" spans="1:28">
      <c r="A550" s="1">
        <v>549</v>
      </c>
      <c r="B550" s="1" t="s">
        <v>774</v>
      </c>
      <c r="C550" s="1">
        <v>16700000</v>
      </c>
      <c r="D550" s="2">
        <v>10400000000</v>
      </c>
      <c r="E550" s="1" t="s">
        <v>41</v>
      </c>
      <c r="F550" s="1" t="s">
        <v>775</v>
      </c>
      <c r="G550" s="1">
        <v>3</v>
      </c>
      <c r="H550" s="1" t="s">
        <v>148</v>
      </c>
      <c r="I550" s="1" t="s">
        <v>149</v>
      </c>
      <c r="J550" s="1" t="s">
        <v>39</v>
      </c>
      <c r="K550" s="1">
        <v>4057674</v>
      </c>
      <c r="L550" s="1" t="s">
        <v>39</v>
      </c>
      <c r="M550" s="1" t="s">
        <v>39</v>
      </c>
      <c r="N550" s="1">
        <v>7</v>
      </c>
      <c r="O550" s="1">
        <v>0</v>
      </c>
      <c r="P550" s="1">
        <v>0.03</v>
      </c>
      <c r="Q550" s="1">
        <v>0.02</v>
      </c>
      <c r="R550" s="1">
        <v>0.34</v>
      </c>
      <c r="S550" s="1">
        <v>10</v>
      </c>
      <c r="T550" s="1">
        <v>2022</v>
      </c>
      <c r="U550" s="1" t="s">
        <v>50</v>
      </c>
      <c r="V550" s="1">
        <v>14</v>
      </c>
      <c r="W550" s="1">
        <v>9</v>
      </c>
      <c r="X550" s="1">
        <v>217000000</v>
      </c>
      <c r="Y550" s="1">
        <v>4.45</v>
      </c>
      <c r="Z550" s="1">
        <v>79927762</v>
      </c>
      <c r="AA550" s="1">
        <v>30.375319999999999</v>
      </c>
      <c r="AB550" s="1">
        <v>69.345119999999994</v>
      </c>
    </row>
    <row r="551" spans="1:28">
      <c r="A551" s="1">
        <v>550</v>
      </c>
      <c r="B551" s="1" t="s">
        <v>776</v>
      </c>
      <c r="C551" s="1">
        <v>16700000</v>
      </c>
      <c r="D551" s="2">
        <v>7100000000</v>
      </c>
      <c r="E551" s="1" t="s">
        <v>52</v>
      </c>
      <c r="F551" s="1" t="s">
        <v>776</v>
      </c>
      <c r="G551" s="1">
        <v>1693</v>
      </c>
      <c r="H551" s="1" t="s">
        <v>36</v>
      </c>
      <c r="I551" s="1" t="s">
        <v>37</v>
      </c>
      <c r="J551" s="1" t="s">
        <v>38</v>
      </c>
      <c r="K551" s="1">
        <v>814</v>
      </c>
      <c r="L551" s="1">
        <v>135</v>
      </c>
      <c r="M551" s="1">
        <v>39</v>
      </c>
      <c r="N551" s="2">
        <v>105000000</v>
      </c>
      <c r="O551" s="1">
        <v>26300</v>
      </c>
      <c r="P551" s="1">
        <v>420500</v>
      </c>
      <c r="Q551" s="1">
        <v>315300</v>
      </c>
      <c r="R551" s="1">
        <v>5000000</v>
      </c>
      <c r="S551" s="1">
        <v>200000</v>
      </c>
      <c r="T551" s="1">
        <v>2009</v>
      </c>
      <c r="U551" s="1" t="s">
        <v>55</v>
      </c>
      <c r="V551" s="1">
        <v>27</v>
      </c>
      <c r="W551" s="1">
        <v>88.2</v>
      </c>
      <c r="X551" s="1">
        <v>328000000</v>
      </c>
      <c r="Y551" s="1">
        <v>14.7</v>
      </c>
      <c r="Z551" s="1">
        <v>271000000</v>
      </c>
      <c r="AA551" s="1">
        <v>37.090240000000001</v>
      </c>
      <c r="AB551" s="1">
        <v>-95.712900000000005</v>
      </c>
    </row>
    <row r="552" spans="1:28">
      <c r="A552" s="1">
        <v>551</v>
      </c>
      <c r="B552" s="1" t="s">
        <v>777</v>
      </c>
      <c r="C552" s="1">
        <v>16700000</v>
      </c>
      <c r="D552" s="2">
        <v>8830000000</v>
      </c>
      <c r="E552" s="1" t="s">
        <v>41</v>
      </c>
      <c r="F552" s="1" t="s">
        <v>777</v>
      </c>
      <c r="G552" s="1">
        <v>920</v>
      </c>
      <c r="H552" s="1" t="s">
        <v>36</v>
      </c>
      <c r="I552" s="1" t="s">
        <v>37</v>
      </c>
      <c r="J552" s="1" t="s">
        <v>41</v>
      </c>
      <c r="K552" s="1">
        <v>559</v>
      </c>
      <c r="L552" s="1">
        <v>135</v>
      </c>
      <c r="M552" s="1">
        <v>130</v>
      </c>
      <c r="N552" s="1">
        <v>45698000</v>
      </c>
      <c r="O552" s="1">
        <v>11400</v>
      </c>
      <c r="P552" s="1">
        <v>182800</v>
      </c>
      <c r="Q552" s="1">
        <v>137100</v>
      </c>
      <c r="R552" s="1">
        <v>2200000</v>
      </c>
      <c r="S552" s="1">
        <v>100000</v>
      </c>
      <c r="T552" s="1">
        <v>2012</v>
      </c>
      <c r="U552" s="1" t="s">
        <v>80</v>
      </c>
      <c r="V552" s="1">
        <v>6</v>
      </c>
      <c r="W552" s="1">
        <v>88.2</v>
      </c>
      <c r="X552" s="1">
        <v>328000000</v>
      </c>
      <c r="Y552" s="1">
        <v>14.7</v>
      </c>
      <c r="Z552" s="1">
        <v>271000000</v>
      </c>
      <c r="AA552" s="1">
        <v>37.090240000000001</v>
      </c>
      <c r="AB552" s="1">
        <v>-95.712900000000005</v>
      </c>
    </row>
    <row r="553" spans="1:28">
      <c r="A553" s="1">
        <v>552</v>
      </c>
      <c r="B553" s="1" t="s">
        <v>778</v>
      </c>
      <c r="C553" s="1">
        <v>16700000</v>
      </c>
      <c r="D553" s="2">
        <v>7980000000</v>
      </c>
      <c r="E553" s="1" t="s">
        <v>29</v>
      </c>
      <c r="F553" s="1" t="s">
        <v>778</v>
      </c>
      <c r="G553" s="1">
        <v>13</v>
      </c>
      <c r="H553" s="1" t="s">
        <v>36</v>
      </c>
      <c r="I553" s="1" t="s">
        <v>37</v>
      </c>
      <c r="J553" s="1" t="s">
        <v>29</v>
      </c>
      <c r="K553" s="1">
        <v>564542</v>
      </c>
      <c r="L553" s="1">
        <v>1920</v>
      </c>
      <c r="M553" s="1">
        <v>1751</v>
      </c>
      <c r="N553" s="1">
        <v>37623</v>
      </c>
      <c r="O553" s="1">
        <v>9</v>
      </c>
      <c r="P553" s="1">
        <v>150</v>
      </c>
      <c r="Q553" s="1">
        <v>113</v>
      </c>
      <c r="R553" s="1">
        <v>1800</v>
      </c>
      <c r="S553" s="1" t="s">
        <v>39</v>
      </c>
      <c r="T553" s="1">
        <v>2010</v>
      </c>
      <c r="U553" s="1" t="s">
        <v>45</v>
      </c>
      <c r="V553" s="1">
        <v>1</v>
      </c>
      <c r="W553" s="1">
        <v>88.2</v>
      </c>
      <c r="X553" s="1">
        <v>328000000</v>
      </c>
      <c r="Y553" s="1">
        <v>14.7</v>
      </c>
      <c r="Z553" s="1">
        <v>271000000</v>
      </c>
      <c r="AA553" s="1">
        <v>37.090240000000001</v>
      </c>
      <c r="AB553" s="1">
        <v>-95.712900000000005</v>
      </c>
    </row>
    <row r="554" spans="1:28">
      <c r="A554" s="1">
        <v>553</v>
      </c>
      <c r="B554" s="1" t="s">
        <v>779</v>
      </c>
      <c r="C554" s="1">
        <v>16700000</v>
      </c>
      <c r="D554" s="2">
        <v>5090000000</v>
      </c>
      <c r="E554" s="1" t="s">
        <v>49</v>
      </c>
      <c r="F554" s="1" t="s">
        <v>779</v>
      </c>
      <c r="G554" s="1">
        <v>8741</v>
      </c>
      <c r="H554" s="1" t="s">
        <v>130</v>
      </c>
      <c r="I554" s="1" t="s">
        <v>131</v>
      </c>
      <c r="J554" s="1" t="s">
        <v>60</v>
      </c>
      <c r="K554" s="1">
        <v>1337</v>
      </c>
      <c r="L554" s="1">
        <v>19</v>
      </c>
      <c r="M554" s="1">
        <v>35</v>
      </c>
      <c r="N554" s="1">
        <v>16139000</v>
      </c>
      <c r="O554" s="1">
        <v>4000</v>
      </c>
      <c r="P554" s="1">
        <v>64600</v>
      </c>
      <c r="Q554" s="1">
        <v>48400</v>
      </c>
      <c r="R554" s="1">
        <v>774700</v>
      </c>
      <c r="S554" s="1" t="s">
        <v>39</v>
      </c>
      <c r="T554" s="1">
        <v>2014</v>
      </c>
      <c r="U554" s="1" t="s">
        <v>73</v>
      </c>
      <c r="V554" s="1">
        <v>28</v>
      </c>
      <c r="W554" s="1">
        <v>40.200000000000003</v>
      </c>
      <c r="X554" s="1">
        <v>126000000</v>
      </c>
      <c r="Y554" s="1">
        <v>3.42</v>
      </c>
      <c r="Z554" s="1">
        <v>103000000</v>
      </c>
      <c r="AA554" s="1">
        <v>23.634499999999999</v>
      </c>
      <c r="AB554" s="1">
        <v>-102.553</v>
      </c>
    </row>
    <row r="555" spans="1:28">
      <c r="A555" s="1">
        <v>554</v>
      </c>
      <c r="B555" s="1" t="s">
        <v>780</v>
      </c>
      <c r="C555" s="1">
        <v>16600000</v>
      </c>
      <c r="D555" s="2">
        <v>1320000000</v>
      </c>
      <c r="E555" s="1" t="s">
        <v>39</v>
      </c>
      <c r="F555" s="1" t="s">
        <v>780</v>
      </c>
      <c r="G555" s="1">
        <v>180</v>
      </c>
      <c r="H555" s="1" t="s">
        <v>156</v>
      </c>
      <c r="I555" s="1" t="s">
        <v>157</v>
      </c>
      <c r="J555" s="1" t="s">
        <v>60</v>
      </c>
      <c r="K555" s="1">
        <v>8338</v>
      </c>
      <c r="L555" s="1">
        <v>5</v>
      </c>
      <c r="M555" s="1">
        <v>36</v>
      </c>
      <c r="N555" s="1">
        <v>15079000</v>
      </c>
      <c r="O555" s="1">
        <v>3800</v>
      </c>
      <c r="P555" s="1">
        <v>60300</v>
      </c>
      <c r="Q555" s="1">
        <v>45200</v>
      </c>
      <c r="R555" s="1">
        <v>723800</v>
      </c>
      <c r="S555" s="1">
        <v>100000</v>
      </c>
      <c r="T555" s="1">
        <v>2018</v>
      </c>
      <c r="U555" s="1" t="s">
        <v>70</v>
      </c>
      <c r="V555" s="1">
        <v>1</v>
      </c>
      <c r="W555" s="1">
        <v>35.5</v>
      </c>
      <c r="X555" s="1">
        <v>108000000</v>
      </c>
      <c r="Y555" s="1">
        <v>2.15</v>
      </c>
      <c r="Z555" s="1">
        <v>50975903</v>
      </c>
      <c r="AA555" s="1">
        <v>12.879720000000001</v>
      </c>
      <c r="AB555" s="1">
        <v>121.774</v>
      </c>
    </row>
    <row r="556" spans="1:28">
      <c r="A556" s="1">
        <v>555</v>
      </c>
      <c r="B556" s="1" t="s">
        <v>781</v>
      </c>
      <c r="C556" s="1">
        <v>16600000</v>
      </c>
      <c r="D556" s="2">
        <v>2800000000</v>
      </c>
      <c r="E556" s="1" t="s">
        <v>41</v>
      </c>
      <c r="F556" s="1" t="s">
        <v>782</v>
      </c>
      <c r="G556" s="1">
        <v>0</v>
      </c>
      <c r="H556" s="1" t="s">
        <v>130</v>
      </c>
      <c r="I556" s="1" t="s">
        <v>131</v>
      </c>
      <c r="J556" s="1" t="s">
        <v>38</v>
      </c>
      <c r="K556" s="1">
        <v>4057944</v>
      </c>
      <c r="L556" s="1">
        <v>4248</v>
      </c>
      <c r="M556" s="1">
        <v>7462</v>
      </c>
      <c r="N556" s="1" t="s">
        <v>39</v>
      </c>
      <c r="O556" s="1">
        <v>0</v>
      </c>
      <c r="P556" s="1">
        <v>0</v>
      </c>
      <c r="Q556" s="1">
        <v>0</v>
      </c>
      <c r="R556" s="1">
        <v>0</v>
      </c>
      <c r="S556" s="1" t="s">
        <v>39</v>
      </c>
      <c r="T556" s="1">
        <v>2010</v>
      </c>
      <c r="U556" s="1" t="s">
        <v>66</v>
      </c>
      <c r="V556" s="1">
        <v>7</v>
      </c>
      <c r="W556" s="1">
        <v>40.200000000000003</v>
      </c>
      <c r="X556" s="1">
        <v>126000000</v>
      </c>
      <c r="Y556" s="1">
        <v>3.42</v>
      </c>
      <c r="Z556" s="1">
        <v>103000000</v>
      </c>
      <c r="AA556" s="1">
        <v>23.634499999999999</v>
      </c>
      <c r="AB556" s="1">
        <v>-102.553</v>
      </c>
    </row>
    <row r="557" spans="1:28">
      <c r="A557" s="1">
        <v>556</v>
      </c>
      <c r="B557" s="1" t="s">
        <v>783</v>
      </c>
      <c r="C557" s="1">
        <v>16600000</v>
      </c>
      <c r="D557" s="2">
        <v>3700000000</v>
      </c>
      <c r="E557" s="1" t="s">
        <v>76</v>
      </c>
      <c r="F557" s="1" t="s">
        <v>784</v>
      </c>
      <c r="G557" s="1">
        <v>216</v>
      </c>
      <c r="H557" s="1" t="s">
        <v>183</v>
      </c>
      <c r="I557" s="1" t="s">
        <v>184</v>
      </c>
      <c r="J557" s="1" t="s">
        <v>39</v>
      </c>
      <c r="K557" s="1">
        <v>3108857</v>
      </c>
      <c r="L557" s="1">
        <v>2753</v>
      </c>
      <c r="M557" s="1" t="s">
        <v>39</v>
      </c>
      <c r="N557" s="1">
        <v>65470</v>
      </c>
      <c r="O557" s="1">
        <v>16</v>
      </c>
      <c r="P557" s="1">
        <v>262</v>
      </c>
      <c r="Q557" s="1">
        <v>196</v>
      </c>
      <c r="R557" s="1">
        <v>3100</v>
      </c>
      <c r="S557" s="1" t="s">
        <v>39</v>
      </c>
      <c r="T557" s="1">
        <v>2017</v>
      </c>
      <c r="U557" s="1" t="s">
        <v>55</v>
      </c>
      <c r="V557" s="1">
        <v>2</v>
      </c>
      <c r="W557" s="1">
        <v>88.9</v>
      </c>
      <c r="X557" s="1">
        <v>47076781</v>
      </c>
      <c r="Y557" s="1">
        <v>13.96</v>
      </c>
      <c r="Z557" s="1">
        <v>37927409</v>
      </c>
      <c r="AA557" s="1">
        <v>40.46367</v>
      </c>
      <c r="AB557" s="1">
        <v>-3.7492200000000002</v>
      </c>
    </row>
    <row r="558" spans="1:28">
      <c r="A558" s="1">
        <v>557</v>
      </c>
      <c r="B558" s="1" t="s">
        <v>785</v>
      </c>
      <c r="C558" s="1">
        <v>16600000</v>
      </c>
      <c r="D558" s="2">
        <v>7440000000</v>
      </c>
      <c r="E558" s="1" t="s">
        <v>107</v>
      </c>
      <c r="F558" s="1" t="s">
        <v>785</v>
      </c>
      <c r="G558" s="1">
        <v>112261</v>
      </c>
      <c r="H558" s="1" t="s">
        <v>30</v>
      </c>
      <c r="I558" s="1" t="s">
        <v>31</v>
      </c>
      <c r="J558" s="1" t="s">
        <v>108</v>
      </c>
      <c r="K558" s="1">
        <v>749</v>
      </c>
      <c r="L558" s="1">
        <v>91</v>
      </c>
      <c r="M558" s="1">
        <v>12</v>
      </c>
      <c r="N558" s="1">
        <v>59201000</v>
      </c>
      <c r="O558" s="1">
        <v>14800</v>
      </c>
      <c r="P558" s="1">
        <v>236800</v>
      </c>
      <c r="Q558" s="1">
        <v>177600</v>
      </c>
      <c r="R558" s="1">
        <v>2800000</v>
      </c>
      <c r="S558" s="1">
        <v>100000</v>
      </c>
      <c r="T558" s="1">
        <v>2013</v>
      </c>
      <c r="U558" s="1" t="s">
        <v>105</v>
      </c>
      <c r="V558" s="1">
        <v>22</v>
      </c>
      <c r="W558" s="1">
        <v>28.1</v>
      </c>
      <c r="X558" s="1">
        <v>1370000000</v>
      </c>
      <c r="Y558" s="1">
        <v>5.36</v>
      </c>
      <c r="Z558" s="1">
        <v>471000000</v>
      </c>
      <c r="AA558" s="1">
        <v>20.593679999999999</v>
      </c>
      <c r="AB558" s="1">
        <v>78.962879999999998</v>
      </c>
    </row>
    <row r="559" spans="1:28">
      <c r="A559" s="1">
        <v>558</v>
      </c>
      <c r="B559" s="1" t="s">
        <v>786</v>
      </c>
      <c r="C559" s="1">
        <v>16600000</v>
      </c>
      <c r="D559" s="2">
        <v>9440000000</v>
      </c>
      <c r="E559" s="1" t="s">
        <v>41</v>
      </c>
      <c r="F559" s="1" t="s">
        <v>786</v>
      </c>
      <c r="G559" s="1">
        <v>20102</v>
      </c>
      <c r="H559" s="1" t="s">
        <v>30</v>
      </c>
      <c r="I559" s="1" t="s">
        <v>31</v>
      </c>
      <c r="J559" s="1" t="s">
        <v>41</v>
      </c>
      <c r="K559" s="1">
        <v>497</v>
      </c>
      <c r="L559" s="1">
        <v>91</v>
      </c>
      <c r="M559" s="1">
        <v>132</v>
      </c>
      <c r="N559" s="2">
        <v>154000000</v>
      </c>
      <c r="O559" s="1">
        <v>38500</v>
      </c>
      <c r="P559" s="1">
        <v>616200</v>
      </c>
      <c r="Q559" s="1">
        <v>462100</v>
      </c>
      <c r="R559" s="1">
        <v>7400000</v>
      </c>
      <c r="S559" s="1">
        <v>200000</v>
      </c>
      <c r="T559" s="1">
        <v>2011</v>
      </c>
      <c r="U559" s="1" t="s">
        <v>45</v>
      </c>
      <c r="V559" s="1">
        <v>29</v>
      </c>
      <c r="W559" s="1">
        <v>28.1</v>
      </c>
      <c r="X559" s="1">
        <v>1370000000</v>
      </c>
      <c r="Y559" s="1">
        <v>5.36</v>
      </c>
      <c r="Z559" s="1">
        <v>471000000</v>
      </c>
      <c r="AA559" s="1">
        <v>20.593679999999999</v>
      </c>
      <c r="AB559" s="1">
        <v>78.962879999999998</v>
      </c>
    </row>
    <row r="560" spans="1:28">
      <c r="A560" s="1">
        <v>559</v>
      </c>
      <c r="B560" s="1" t="s">
        <v>787</v>
      </c>
      <c r="C560" s="1">
        <v>16600000</v>
      </c>
      <c r="D560" s="2">
        <v>11900000000</v>
      </c>
      <c r="E560" s="1" t="s">
        <v>29</v>
      </c>
      <c r="F560" s="1" t="s">
        <v>787</v>
      </c>
      <c r="G560" s="1">
        <v>8976</v>
      </c>
      <c r="H560" s="1" t="s">
        <v>30</v>
      </c>
      <c r="I560" s="1" t="s">
        <v>31</v>
      </c>
      <c r="J560" s="1" t="s">
        <v>29</v>
      </c>
      <c r="K560" s="1">
        <v>326</v>
      </c>
      <c r="L560" s="1">
        <v>91</v>
      </c>
      <c r="M560" s="1">
        <v>115</v>
      </c>
      <c r="N560" s="1">
        <v>89012000</v>
      </c>
      <c r="O560" s="1">
        <v>22300</v>
      </c>
      <c r="P560" s="1">
        <v>356000</v>
      </c>
      <c r="Q560" s="1">
        <v>267000</v>
      </c>
      <c r="R560" s="1">
        <v>4300000</v>
      </c>
      <c r="S560" s="1">
        <v>100000</v>
      </c>
      <c r="T560" s="1">
        <v>2011</v>
      </c>
      <c r="U560" s="1" t="s">
        <v>115</v>
      </c>
      <c r="V560" s="1">
        <v>21</v>
      </c>
      <c r="W560" s="1">
        <v>28.1</v>
      </c>
      <c r="X560" s="1">
        <v>1370000000</v>
      </c>
      <c r="Y560" s="1">
        <v>5.36</v>
      </c>
      <c r="Z560" s="1">
        <v>471000000</v>
      </c>
      <c r="AA560" s="1">
        <v>20.593679999999999</v>
      </c>
      <c r="AB560" s="1">
        <v>78.962879999999998</v>
      </c>
    </row>
    <row r="561" spans="1:28">
      <c r="A561" s="1">
        <v>560</v>
      </c>
      <c r="B561" s="1" t="s">
        <v>788</v>
      </c>
      <c r="C561" s="1">
        <v>16600000</v>
      </c>
      <c r="D561" s="2">
        <v>15300000000</v>
      </c>
      <c r="E561" s="1" t="s">
        <v>41</v>
      </c>
      <c r="F561" s="1" t="s">
        <v>788</v>
      </c>
      <c r="G561" s="1">
        <v>2200</v>
      </c>
      <c r="H561" s="1" t="s">
        <v>466</v>
      </c>
      <c r="I561" s="1" t="s">
        <v>467</v>
      </c>
      <c r="J561" s="1" t="s">
        <v>41</v>
      </c>
      <c r="K561" s="1">
        <v>213</v>
      </c>
      <c r="L561" s="1">
        <v>4</v>
      </c>
      <c r="M561" s="1">
        <v>131</v>
      </c>
      <c r="N561" s="2">
        <v>617000000</v>
      </c>
      <c r="O561" s="1">
        <v>154300</v>
      </c>
      <c r="P561" s="1">
        <v>2500000</v>
      </c>
      <c r="Q561" s="1">
        <v>1900000</v>
      </c>
      <c r="R561" s="1">
        <v>29600000</v>
      </c>
      <c r="S561" s="1">
        <v>900000</v>
      </c>
      <c r="T561" s="1">
        <v>2021</v>
      </c>
      <c r="U561" s="1" t="s">
        <v>50</v>
      </c>
      <c r="V561" s="1">
        <v>6</v>
      </c>
      <c r="W561" s="1">
        <v>70.2</v>
      </c>
      <c r="X561" s="1">
        <v>83132799</v>
      </c>
      <c r="Y561" s="1">
        <v>3.04</v>
      </c>
      <c r="Z561" s="1">
        <v>64324835</v>
      </c>
      <c r="AA561" s="1">
        <v>51.165689999999998</v>
      </c>
      <c r="AB561" s="1">
        <v>10.45153</v>
      </c>
    </row>
    <row r="562" spans="1:28">
      <c r="A562" s="1">
        <v>561</v>
      </c>
      <c r="B562" s="1" t="s">
        <v>789</v>
      </c>
      <c r="C562" s="1">
        <v>16600000</v>
      </c>
      <c r="D562" s="2">
        <v>5820000000</v>
      </c>
      <c r="E562" s="1" t="s">
        <v>41</v>
      </c>
      <c r="F562" s="1" t="s">
        <v>789</v>
      </c>
      <c r="G562" s="1">
        <v>413</v>
      </c>
      <c r="H562" s="1" t="s">
        <v>36</v>
      </c>
      <c r="I562" s="1" t="s">
        <v>37</v>
      </c>
      <c r="J562" s="1" t="s">
        <v>41</v>
      </c>
      <c r="K562" s="1">
        <v>1088</v>
      </c>
      <c r="L562" s="1">
        <v>136</v>
      </c>
      <c r="M562" s="1">
        <v>132</v>
      </c>
      <c r="N562" s="2">
        <v>199000000</v>
      </c>
      <c r="O562" s="1">
        <v>49800</v>
      </c>
      <c r="P562" s="1">
        <v>796100</v>
      </c>
      <c r="Q562" s="1">
        <v>597100</v>
      </c>
      <c r="R562" s="1">
        <v>9600000</v>
      </c>
      <c r="S562" s="1">
        <v>300000</v>
      </c>
      <c r="T562" s="1">
        <v>2006</v>
      </c>
      <c r="U562" s="1" t="s">
        <v>66</v>
      </c>
      <c r="V562" s="1">
        <v>21</v>
      </c>
      <c r="W562" s="1">
        <v>88.2</v>
      </c>
      <c r="X562" s="1">
        <v>328000000</v>
      </c>
      <c r="Y562" s="1">
        <v>14.7</v>
      </c>
      <c r="Z562" s="1">
        <v>271000000</v>
      </c>
      <c r="AA562" s="1">
        <v>37.090240000000001</v>
      </c>
      <c r="AB562" s="1">
        <v>-95.712900000000005</v>
      </c>
    </row>
    <row r="563" spans="1:28">
      <c r="A563" s="1">
        <v>562</v>
      </c>
      <c r="B563" s="1" t="s">
        <v>790</v>
      </c>
      <c r="C563" s="1">
        <v>16500000</v>
      </c>
      <c r="D563" s="2">
        <v>2440000000</v>
      </c>
      <c r="E563" s="1" t="s">
        <v>41</v>
      </c>
      <c r="F563" s="1" t="s">
        <v>790</v>
      </c>
      <c r="G563" s="1">
        <v>421</v>
      </c>
      <c r="H563" s="1" t="s">
        <v>36</v>
      </c>
      <c r="I563" s="1" t="s">
        <v>37</v>
      </c>
      <c r="J563" s="1" t="s">
        <v>41</v>
      </c>
      <c r="K563" s="1">
        <v>3778</v>
      </c>
      <c r="L563" s="1">
        <v>137</v>
      </c>
      <c r="M563" s="1">
        <v>133</v>
      </c>
      <c r="N563" s="1">
        <v>21953000</v>
      </c>
      <c r="O563" s="1">
        <v>5500</v>
      </c>
      <c r="P563" s="1">
        <v>87800</v>
      </c>
      <c r="Q563" s="1">
        <v>65900</v>
      </c>
      <c r="R563" s="1">
        <v>1100000</v>
      </c>
      <c r="S563" s="1">
        <v>200000</v>
      </c>
      <c r="T563" s="1">
        <v>2014</v>
      </c>
      <c r="U563" s="1" t="s">
        <v>32</v>
      </c>
      <c r="V563" s="1">
        <v>9</v>
      </c>
      <c r="W563" s="1">
        <v>88.2</v>
      </c>
      <c r="X563" s="1">
        <v>328000000</v>
      </c>
      <c r="Y563" s="1">
        <v>14.7</v>
      </c>
      <c r="Z563" s="1">
        <v>271000000</v>
      </c>
      <c r="AA563" s="1">
        <v>37.090240000000001</v>
      </c>
      <c r="AB563" s="1">
        <v>-95.712900000000005</v>
      </c>
    </row>
    <row r="564" spans="1:28">
      <c r="A564" s="1">
        <v>563</v>
      </c>
      <c r="B564" s="1" t="s">
        <v>791</v>
      </c>
      <c r="C564" s="1">
        <v>16500000</v>
      </c>
      <c r="D564" s="2">
        <v>3040000000</v>
      </c>
      <c r="E564" s="1" t="s">
        <v>154</v>
      </c>
      <c r="F564" s="1" t="s">
        <v>791</v>
      </c>
      <c r="G564" s="1">
        <v>438</v>
      </c>
      <c r="H564" s="1" t="s">
        <v>36</v>
      </c>
      <c r="I564" s="1" t="s">
        <v>37</v>
      </c>
      <c r="J564" s="1" t="s">
        <v>41</v>
      </c>
      <c r="K564" s="1">
        <v>2766</v>
      </c>
      <c r="L564" s="1">
        <v>137</v>
      </c>
      <c r="M564" s="1">
        <v>133</v>
      </c>
      <c r="N564" s="2">
        <v>113000000</v>
      </c>
      <c r="O564" s="1">
        <v>28200</v>
      </c>
      <c r="P564" s="1">
        <v>451900</v>
      </c>
      <c r="Q564" s="1">
        <v>339000</v>
      </c>
      <c r="R564" s="1">
        <v>5400000</v>
      </c>
      <c r="S564" s="1">
        <v>100000</v>
      </c>
      <c r="T564" s="1">
        <v>2011</v>
      </c>
      <c r="U564" s="1" t="s">
        <v>80</v>
      </c>
      <c r="V564" s="1">
        <v>5</v>
      </c>
      <c r="W564" s="1">
        <v>88.2</v>
      </c>
      <c r="X564" s="1">
        <v>328000000</v>
      </c>
      <c r="Y564" s="1">
        <v>14.7</v>
      </c>
      <c r="Z564" s="1">
        <v>271000000</v>
      </c>
      <c r="AA564" s="1">
        <v>37.090240000000001</v>
      </c>
      <c r="AB564" s="1">
        <v>-95.712900000000005</v>
      </c>
    </row>
    <row r="565" spans="1:28">
      <c r="A565" s="1">
        <v>564</v>
      </c>
      <c r="B565" s="1" t="s">
        <v>792</v>
      </c>
      <c r="C565" s="1">
        <v>16500000</v>
      </c>
      <c r="D565" s="2">
        <v>7040000000</v>
      </c>
      <c r="E565" s="1" t="s">
        <v>107</v>
      </c>
      <c r="F565" s="1" t="s">
        <v>792</v>
      </c>
      <c r="G565" s="1">
        <v>21243</v>
      </c>
      <c r="H565" s="1" t="s">
        <v>30</v>
      </c>
      <c r="I565" s="1" t="s">
        <v>31</v>
      </c>
      <c r="J565" s="1" t="s">
        <v>108</v>
      </c>
      <c r="K565" s="1">
        <v>821</v>
      </c>
      <c r="L565" s="1">
        <v>92</v>
      </c>
      <c r="M565" s="1">
        <v>13</v>
      </c>
      <c r="N565" s="2">
        <v>131000000</v>
      </c>
      <c r="O565" s="1">
        <v>32800</v>
      </c>
      <c r="P565" s="1">
        <v>524800</v>
      </c>
      <c r="Q565" s="1">
        <v>393600</v>
      </c>
      <c r="R565" s="1">
        <v>6300000</v>
      </c>
      <c r="S565" s="1">
        <v>300000</v>
      </c>
      <c r="T565" s="1">
        <v>2009</v>
      </c>
      <c r="U565" s="1" t="s">
        <v>45</v>
      </c>
      <c r="V565" s="1">
        <v>22</v>
      </c>
      <c r="W565" s="1">
        <v>28.1</v>
      </c>
      <c r="X565" s="1">
        <v>1370000000</v>
      </c>
      <c r="Y565" s="1">
        <v>5.36</v>
      </c>
      <c r="Z565" s="1">
        <v>471000000</v>
      </c>
      <c r="AA565" s="1">
        <v>20.593679999999999</v>
      </c>
      <c r="AB565" s="1">
        <v>78.962879999999998</v>
      </c>
    </row>
    <row r="566" spans="1:28">
      <c r="A566" s="1">
        <v>565</v>
      </c>
      <c r="B566" s="1" t="s">
        <v>793</v>
      </c>
      <c r="C566" s="1">
        <v>16500000</v>
      </c>
      <c r="D566" s="2">
        <v>7410000000</v>
      </c>
      <c r="E566" s="1" t="s">
        <v>41</v>
      </c>
      <c r="F566" s="1" t="s">
        <v>793</v>
      </c>
      <c r="G566" s="1">
        <v>735</v>
      </c>
      <c r="H566" s="1" t="s">
        <v>36</v>
      </c>
      <c r="I566" s="1" t="s">
        <v>37</v>
      </c>
      <c r="J566" s="1" t="s">
        <v>41</v>
      </c>
      <c r="K566" s="1">
        <v>757</v>
      </c>
      <c r="L566" s="1">
        <v>137</v>
      </c>
      <c r="M566" s="1">
        <v>133</v>
      </c>
      <c r="N566" s="1">
        <v>24378000</v>
      </c>
      <c r="O566" s="1">
        <v>6100</v>
      </c>
      <c r="P566" s="1">
        <v>97500</v>
      </c>
      <c r="Q566" s="1">
        <v>73100</v>
      </c>
      <c r="R566" s="1">
        <v>1200000</v>
      </c>
      <c r="S566" s="1" t="s">
        <v>39</v>
      </c>
      <c r="T566" s="1">
        <v>2016</v>
      </c>
      <c r="U566" s="1" t="s">
        <v>50</v>
      </c>
      <c r="V566" s="1">
        <v>31</v>
      </c>
      <c r="W566" s="1">
        <v>88.2</v>
      </c>
      <c r="X566" s="1">
        <v>328000000</v>
      </c>
      <c r="Y566" s="1">
        <v>14.7</v>
      </c>
      <c r="Z566" s="1">
        <v>271000000</v>
      </c>
      <c r="AA566" s="1">
        <v>37.090240000000001</v>
      </c>
      <c r="AB566" s="1">
        <v>-95.712900000000005</v>
      </c>
    </row>
    <row r="567" spans="1:28">
      <c r="A567" s="1">
        <v>566</v>
      </c>
      <c r="B567" s="1" t="s">
        <v>794</v>
      </c>
      <c r="C567" s="1">
        <v>16400000</v>
      </c>
      <c r="D567" s="2">
        <v>3960000000</v>
      </c>
      <c r="E567" s="1" t="s">
        <v>76</v>
      </c>
      <c r="F567" s="1" t="s">
        <v>794</v>
      </c>
      <c r="G567" s="1">
        <v>1091</v>
      </c>
      <c r="H567" s="1" t="s">
        <v>36</v>
      </c>
      <c r="I567" s="1" t="s">
        <v>37</v>
      </c>
      <c r="J567" s="1" t="s">
        <v>41</v>
      </c>
      <c r="K567" s="1">
        <v>1938</v>
      </c>
      <c r="L567" s="1">
        <v>138</v>
      </c>
      <c r="M567" s="1">
        <v>134</v>
      </c>
      <c r="N567" s="1">
        <v>18028000</v>
      </c>
      <c r="O567" s="1">
        <v>4500</v>
      </c>
      <c r="P567" s="1">
        <v>72100</v>
      </c>
      <c r="Q567" s="1">
        <v>54100</v>
      </c>
      <c r="R567" s="1">
        <v>865300</v>
      </c>
      <c r="S567" s="1" t="s">
        <v>39</v>
      </c>
      <c r="T567" s="1">
        <v>2011</v>
      </c>
      <c r="U567" s="1" t="s">
        <v>45</v>
      </c>
      <c r="V567" s="1">
        <v>27</v>
      </c>
      <c r="W567" s="1">
        <v>88.2</v>
      </c>
      <c r="X567" s="1">
        <v>328000000</v>
      </c>
      <c r="Y567" s="1">
        <v>14.7</v>
      </c>
      <c r="Z567" s="1">
        <v>271000000</v>
      </c>
      <c r="AA567" s="1">
        <v>37.090240000000001</v>
      </c>
      <c r="AB567" s="1">
        <v>-95.712900000000005</v>
      </c>
    </row>
    <row r="568" spans="1:28">
      <c r="A568" s="1">
        <v>567</v>
      </c>
      <c r="B568" s="1" t="s">
        <v>795</v>
      </c>
      <c r="C568" s="1">
        <v>16400000</v>
      </c>
      <c r="D568" s="2">
        <v>4430000000</v>
      </c>
      <c r="E568" s="1" t="s">
        <v>154</v>
      </c>
      <c r="F568" s="1" t="s">
        <v>795</v>
      </c>
      <c r="G568" s="1">
        <v>428</v>
      </c>
      <c r="H568" s="1" t="s">
        <v>160</v>
      </c>
      <c r="I568" s="1" t="s">
        <v>161</v>
      </c>
      <c r="J568" s="1" t="s">
        <v>41</v>
      </c>
      <c r="K568" s="1">
        <v>1636</v>
      </c>
      <c r="L568" s="1">
        <v>9</v>
      </c>
      <c r="M568" s="1">
        <v>134</v>
      </c>
      <c r="N568" s="1">
        <v>9341000</v>
      </c>
      <c r="O568" s="1">
        <v>2300</v>
      </c>
      <c r="P568" s="1">
        <v>37400</v>
      </c>
      <c r="Q568" s="1">
        <v>28000</v>
      </c>
      <c r="R568" s="1">
        <v>448400</v>
      </c>
      <c r="S568" s="1" t="s">
        <v>39</v>
      </c>
      <c r="T568" s="1">
        <v>2011</v>
      </c>
      <c r="U568" s="1" t="s">
        <v>61</v>
      </c>
      <c r="V568" s="1">
        <v>24</v>
      </c>
      <c r="W568" s="1">
        <v>49.3</v>
      </c>
      <c r="X568" s="1">
        <v>69625582</v>
      </c>
      <c r="Y568" s="1">
        <v>0.75</v>
      </c>
      <c r="Z568" s="1">
        <v>35294600</v>
      </c>
      <c r="AA568" s="1">
        <v>15.87003</v>
      </c>
      <c r="AB568" s="1">
        <v>100.99250000000001</v>
      </c>
    </row>
    <row r="569" spans="1:28">
      <c r="A569" s="1">
        <v>568</v>
      </c>
      <c r="B569" s="1" t="s">
        <v>796</v>
      </c>
      <c r="C569" s="1">
        <v>16400000</v>
      </c>
      <c r="D569" s="2">
        <v>7140000000</v>
      </c>
      <c r="E569" s="1" t="s">
        <v>65</v>
      </c>
      <c r="F569" s="1" t="s">
        <v>796</v>
      </c>
      <c r="G569" s="1">
        <v>14662</v>
      </c>
      <c r="H569" s="1" t="s">
        <v>36</v>
      </c>
      <c r="I569" s="1" t="s">
        <v>37</v>
      </c>
      <c r="J569" s="1" t="s">
        <v>65</v>
      </c>
      <c r="K569" s="1">
        <v>806</v>
      </c>
      <c r="L569" s="1">
        <v>138</v>
      </c>
      <c r="M569" s="1">
        <v>7</v>
      </c>
      <c r="N569" s="2">
        <v>133000000</v>
      </c>
      <c r="O569" s="1">
        <v>33300</v>
      </c>
      <c r="P569" s="1">
        <v>532800</v>
      </c>
      <c r="Q569" s="1">
        <v>399600</v>
      </c>
      <c r="R569" s="1">
        <v>6400000</v>
      </c>
      <c r="S569" s="1">
        <v>100000</v>
      </c>
      <c r="T569" s="1">
        <v>2006</v>
      </c>
      <c r="U569" s="1" t="s">
        <v>32</v>
      </c>
      <c r="V569" s="1">
        <v>4</v>
      </c>
      <c r="W569" s="1">
        <v>88.2</v>
      </c>
      <c r="X569" s="1">
        <v>328000000</v>
      </c>
      <c r="Y569" s="1">
        <v>14.7</v>
      </c>
      <c r="Z569" s="1">
        <v>271000000</v>
      </c>
      <c r="AA569" s="1">
        <v>37.090240000000001</v>
      </c>
      <c r="AB569" s="1">
        <v>-95.712900000000005</v>
      </c>
    </row>
    <row r="570" spans="1:28">
      <c r="A570" s="1">
        <v>569</v>
      </c>
      <c r="B570" s="1" t="s">
        <v>797</v>
      </c>
      <c r="C570" s="1">
        <v>16400000</v>
      </c>
      <c r="D570" s="2">
        <v>9460000000</v>
      </c>
      <c r="E570" s="1" t="s">
        <v>41</v>
      </c>
      <c r="F570" s="1" t="s">
        <v>797</v>
      </c>
      <c r="G570" s="1">
        <v>56203</v>
      </c>
      <c r="H570" s="1" t="s">
        <v>160</v>
      </c>
      <c r="I570" s="1" t="s">
        <v>161</v>
      </c>
      <c r="J570" s="1" t="s">
        <v>41</v>
      </c>
      <c r="K570" s="1">
        <v>496</v>
      </c>
      <c r="L570" s="1">
        <v>9</v>
      </c>
      <c r="M570" s="1">
        <v>134</v>
      </c>
      <c r="N570" s="1">
        <v>87757000</v>
      </c>
      <c r="O570" s="1">
        <v>21900</v>
      </c>
      <c r="P570" s="1">
        <v>351000</v>
      </c>
      <c r="Q570" s="1">
        <v>263300</v>
      </c>
      <c r="R570" s="1">
        <v>4200000</v>
      </c>
      <c r="S570" s="1">
        <v>100000</v>
      </c>
      <c r="T570" s="1">
        <v>2010</v>
      </c>
      <c r="U570" s="1" t="s">
        <v>50</v>
      </c>
      <c r="V570" s="1">
        <v>17</v>
      </c>
      <c r="W570" s="1">
        <v>49.3</v>
      </c>
      <c r="X570" s="1">
        <v>69625582</v>
      </c>
      <c r="Y570" s="1">
        <v>0.75</v>
      </c>
      <c r="Z570" s="1">
        <v>35294600</v>
      </c>
      <c r="AA570" s="1">
        <v>15.87003</v>
      </c>
      <c r="AB570" s="1">
        <v>100.99250000000001</v>
      </c>
    </row>
    <row r="571" spans="1:28">
      <c r="A571" s="1">
        <v>570</v>
      </c>
      <c r="B571" s="1" t="s">
        <v>798</v>
      </c>
      <c r="C571" s="1">
        <v>16400000</v>
      </c>
      <c r="D571" s="2">
        <v>13500000000</v>
      </c>
      <c r="E571" s="1" t="s">
        <v>41</v>
      </c>
      <c r="F571" s="1" t="s">
        <v>798</v>
      </c>
      <c r="G571" s="1">
        <v>1</v>
      </c>
      <c r="H571" s="1" t="s">
        <v>243</v>
      </c>
      <c r="I571" s="1" t="s">
        <v>244</v>
      </c>
      <c r="J571" s="1" t="s">
        <v>60</v>
      </c>
      <c r="K571" s="1">
        <v>4057943</v>
      </c>
      <c r="L571" s="1" t="s">
        <v>39</v>
      </c>
      <c r="M571" s="1">
        <v>7724</v>
      </c>
      <c r="N571" s="1" t="s">
        <v>39</v>
      </c>
      <c r="O571" s="1">
        <v>0</v>
      </c>
      <c r="P571" s="1">
        <v>0</v>
      </c>
      <c r="Q571" s="1">
        <v>0</v>
      </c>
      <c r="R571" s="1">
        <v>0</v>
      </c>
      <c r="S571" s="1" t="s">
        <v>39</v>
      </c>
      <c r="T571" s="1">
        <v>2020</v>
      </c>
      <c r="U571" s="1" t="s">
        <v>105</v>
      </c>
      <c r="V571" s="1">
        <v>19</v>
      </c>
      <c r="W571" s="1">
        <v>36.299999999999997</v>
      </c>
      <c r="X571" s="1">
        <v>270000000</v>
      </c>
      <c r="Y571" s="1">
        <v>4.6900000000000004</v>
      </c>
      <c r="Z571" s="1">
        <v>152000000</v>
      </c>
      <c r="AA571" s="1">
        <v>-0.78927999999999998</v>
      </c>
      <c r="AB571" s="1">
        <v>113.9213</v>
      </c>
    </row>
    <row r="572" spans="1:28">
      <c r="A572" s="1">
        <v>571</v>
      </c>
      <c r="B572" s="1" t="s">
        <v>799</v>
      </c>
      <c r="C572" s="1">
        <v>16400000</v>
      </c>
      <c r="D572" s="2">
        <v>14400000000</v>
      </c>
      <c r="E572" s="1" t="s">
        <v>41</v>
      </c>
      <c r="F572" s="1" t="s">
        <v>799</v>
      </c>
      <c r="G572" s="1">
        <v>1</v>
      </c>
      <c r="H572" s="1" t="s">
        <v>36</v>
      </c>
      <c r="I572" s="1" t="s">
        <v>37</v>
      </c>
      <c r="J572" s="1" t="s">
        <v>41</v>
      </c>
      <c r="K572" s="1">
        <v>4057780</v>
      </c>
      <c r="L572" s="1" t="s">
        <v>39</v>
      </c>
      <c r="M572" s="1">
        <v>6788</v>
      </c>
      <c r="N572" s="1">
        <v>1</v>
      </c>
      <c r="O572" s="1">
        <v>0</v>
      </c>
      <c r="P572" s="1">
        <v>0</v>
      </c>
      <c r="Q572" s="1">
        <v>0</v>
      </c>
      <c r="R572" s="1">
        <v>0.05</v>
      </c>
      <c r="S572" s="1" t="s">
        <v>39</v>
      </c>
      <c r="T572" s="1">
        <v>2015</v>
      </c>
      <c r="U572" s="1" t="s">
        <v>115</v>
      </c>
      <c r="V572" s="1">
        <v>23</v>
      </c>
      <c r="W572" s="1">
        <v>88.2</v>
      </c>
      <c r="X572" s="1">
        <v>328000000</v>
      </c>
      <c r="Y572" s="1">
        <v>14.7</v>
      </c>
      <c r="Z572" s="1">
        <v>271000000</v>
      </c>
      <c r="AA572" s="1">
        <v>37.090240000000001</v>
      </c>
      <c r="AB572" s="1">
        <v>-95.712900000000005</v>
      </c>
    </row>
    <row r="573" spans="1:28">
      <c r="A573" s="1">
        <v>572</v>
      </c>
      <c r="B573" s="1" t="s">
        <v>800</v>
      </c>
      <c r="C573" s="1">
        <v>16400000</v>
      </c>
      <c r="D573" s="2">
        <v>12800000000</v>
      </c>
      <c r="E573" s="1" t="s">
        <v>41</v>
      </c>
      <c r="F573" s="1" t="s">
        <v>800</v>
      </c>
      <c r="G573" s="1">
        <v>23952</v>
      </c>
      <c r="H573" s="1" t="s">
        <v>160</v>
      </c>
      <c r="I573" s="1" t="s">
        <v>161</v>
      </c>
      <c r="J573" s="1" t="s">
        <v>41</v>
      </c>
      <c r="K573" s="1">
        <v>294</v>
      </c>
      <c r="L573" s="1">
        <v>9</v>
      </c>
      <c r="M573" s="1">
        <v>134</v>
      </c>
      <c r="N573" s="2">
        <v>181000000</v>
      </c>
      <c r="O573" s="1">
        <v>45300</v>
      </c>
      <c r="P573" s="1">
        <v>725500</v>
      </c>
      <c r="Q573" s="1">
        <v>544100</v>
      </c>
      <c r="R573" s="1">
        <v>8700000</v>
      </c>
      <c r="S573" s="1">
        <v>200000</v>
      </c>
      <c r="T573" s="1">
        <v>2010</v>
      </c>
      <c r="U573" s="1" t="s">
        <v>45</v>
      </c>
      <c r="V573" s="1">
        <v>13</v>
      </c>
      <c r="W573" s="1">
        <v>49.3</v>
      </c>
      <c r="X573" s="1">
        <v>69625582</v>
      </c>
      <c r="Y573" s="1">
        <v>0.75</v>
      </c>
      <c r="Z573" s="1">
        <v>35294600</v>
      </c>
      <c r="AA573" s="1">
        <v>15.87003</v>
      </c>
      <c r="AB573" s="1">
        <v>100.99250000000001</v>
      </c>
    </row>
    <row r="574" spans="1:28">
      <c r="A574" s="1">
        <v>573</v>
      </c>
      <c r="B574" s="1" t="s">
        <v>801</v>
      </c>
      <c r="C574" s="1">
        <v>16300000</v>
      </c>
      <c r="D574" s="2">
        <v>3530000000</v>
      </c>
      <c r="E574" s="1" t="s">
        <v>41</v>
      </c>
      <c r="F574" s="1" t="s">
        <v>802</v>
      </c>
      <c r="G574" s="1">
        <v>54</v>
      </c>
      <c r="H574" s="1" t="s">
        <v>36</v>
      </c>
      <c r="I574" s="1" t="s">
        <v>37</v>
      </c>
      <c r="J574" s="1" t="s">
        <v>41</v>
      </c>
      <c r="K574" s="1">
        <v>283499</v>
      </c>
      <c r="L574" s="1">
        <v>1874</v>
      </c>
      <c r="M574" s="1">
        <v>1836</v>
      </c>
      <c r="N574" s="1">
        <v>29735</v>
      </c>
      <c r="O574" s="1">
        <v>7</v>
      </c>
      <c r="P574" s="1">
        <v>119</v>
      </c>
      <c r="Q574" s="1">
        <v>89</v>
      </c>
      <c r="R574" s="1">
        <v>1400</v>
      </c>
      <c r="S574" s="1" t="s">
        <v>39</v>
      </c>
      <c r="T574" s="1">
        <v>2010</v>
      </c>
      <c r="U574" s="1" t="s">
        <v>70</v>
      </c>
      <c r="V574" s="1">
        <v>19</v>
      </c>
      <c r="W574" s="1">
        <v>88.2</v>
      </c>
      <c r="X574" s="1">
        <v>328000000</v>
      </c>
      <c r="Y574" s="1">
        <v>14.7</v>
      </c>
      <c r="Z574" s="1">
        <v>271000000</v>
      </c>
      <c r="AA574" s="1">
        <v>37.090240000000001</v>
      </c>
      <c r="AB574" s="1">
        <v>-95.712900000000005</v>
      </c>
    </row>
    <row r="575" spans="1:28">
      <c r="A575" s="1">
        <v>574</v>
      </c>
      <c r="B575" s="1" t="s">
        <v>803</v>
      </c>
      <c r="C575" s="1">
        <v>16300000</v>
      </c>
      <c r="D575" s="2">
        <v>6580000000</v>
      </c>
      <c r="E575" s="1" t="s">
        <v>29</v>
      </c>
      <c r="F575" s="1" t="s">
        <v>803</v>
      </c>
      <c r="G575" s="1">
        <v>490</v>
      </c>
      <c r="H575" s="1" t="s">
        <v>36</v>
      </c>
      <c r="I575" s="1" t="s">
        <v>37</v>
      </c>
      <c r="J575" s="1" t="s">
        <v>29</v>
      </c>
      <c r="K575" s="1">
        <v>913</v>
      </c>
      <c r="L575" s="1">
        <v>139</v>
      </c>
      <c r="M575" s="1">
        <v>117</v>
      </c>
      <c r="N575" s="1">
        <v>28787000</v>
      </c>
      <c r="O575" s="1">
        <v>7200</v>
      </c>
      <c r="P575" s="1">
        <v>115100</v>
      </c>
      <c r="Q575" s="1">
        <v>86400</v>
      </c>
      <c r="R575" s="1">
        <v>1400000</v>
      </c>
      <c r="S575" s="1" t="s">
        <v>39</v>
      </c>
      <c r="T575" s="1">
        <v>2007</v>
      </c>
      <c r="U575" s="1" t="s">
        <v>45</v>
      </c>
      <c r="V575" s="1">
        <v>2</v>
      </c>
      <c r="W575" s="1">
        <v>88.2</v>
      </c>
      <c r="X575" s="1">
        <v>328000000</v>
      </c>
      <c r="Y575" s="1">
        <v>14.7</v>
      </c>
      <c r="Z575" s="1">
        <v>271000000</v>
      </c>
      <c r="AA575" s="1">
        <v>37.090240000000001</v>
      </c>
      <c r="AB575" s="1">
        <v>-95.712900000000005</v>
      </c>
    </row>
    <row r="576" spans="1:28">
      <c r="A576" s="1">
        <v>575</v>
      </c>
      <c r="B576" s="1" t="s">
        <v>804</v>
      </c>
      <c r="C576" s="1">
        <v>16300000</v>
      </c>
      <c r="D576" s="2">
        <v>6610000000</v>
      </c>
      <c r="E576" s="1" t="s">
        <v>29</v>
      </c>
      <c r="F576" s="1" t="s">
        <v>804</v>
      </c>
      <c r="G576" s="1">
        <v>80</v>
      </c>
      <c r="H576" s="1" t="s">
        <v>36</v>
      </c>
      <c r="I576" s="1" t="s">
        <v>37</v>
      </c>
      <c r="J576" s="1" t="s">
        <v>29</v>
      </c>
      <c r="K576" s="1">
        <v>906</v>
      </c>
      <c r="L576" s="1">
        <v>139</v>
      </c>
      <c r="M576" s="1">
        <v>117</v>
      </c>
      <c r="N576" s="1">
        <v>42704000</v>
      </c>
      <c r="O576" s="1">
        <v>10700</v>
      </c>
      <c r="P576" s="1">
        <v>170800</v>
      </c>
      <c r="Q576" s="1">
        <v>128100</v>
      </c>
      <c r="R576" s="1">
        <v>2000000</v>
      </c>
      <c r="S576" s="1">
        <v>100000</v>
      </c>
      <c r="T576" s="1">
        <v>2015</v>
      </c>
      <c r="U576" s="1" t="s">
        <v>73</v>
      </c>
      <c r="V576" s="1">
        <v>11</v>
      </c>
      <c r="W576" s="1">
        <v>88.2</v>
      </c>
      <c r="X576" s="1">
        <v>328000000</v>
      </c>
      <c r="Y576" s="1">
        <v>14.7</v>
      </c>
      <c r="Z576" s="1">
        <v>271000000</v>
      </c>
      <c r="AA576" s="1">
        <v>37.090240000000001</v>
      </c>
      <c r="AB576" s="1">
        <v>-95.712900000000005</v>
      </c>
    </row>
    <row r="577" spans="1:28">
      <c r="A577" s="1">
        <v>576</v>
      </c>
      <c r="B577" s="1" t="s">
        <v>805</v>
      </c>
      <c r="C577" s="1">
        <v>16300000</v>
      </c>
      <c r="D577" s="2">
        <v>7520000000</v>
      </c>
      <c r="E577" s="1" t="s">
        <v>29</v>
      </c>
      <c r="F577" s="1" t="s">
        <v>805</v>
      </c>
      <c r="G577" s="1">
        <v>278</v>
      </c>
      <c r="H577" s="1" t="s">
        <v>78</v>
      </c>
      <c r="I577" s="1" t="s">
        <v>79</v>
      </c>
      <c r="J577" s="1" t="s">
        <v>29</v>
      </c>
      <c r="K577" s="1">
        <v>740</v>
      </c>
      <c r="L577" s="1">
        <v>22</v>
      </c>
      <c r="M577" s="1">
        <v>117</v>
      </c>
      <c r="N577" s="1">
        <v>38604000</v>
      </c>
      <c r="O577" s="1">
        <v>9700</v>
      </c>
      <c r="P577" s="1">
        <v>154400</v>
      </c>
      <c r="Q577" s="1">
        <v>115800</v>
      </c>
      <c r="R577" s="1">
        <v>1900000</v>
      </c>
      <c r="S577" s="1" t="s">
        <v>39</v>
      </c>
      <c r="T577" s="1">
        <v>2011</v>
      </c>
      <c r="U577" s="1" t="s">
        <v>115</v>
      </c>
      <c r="V577" s="1">
        <v>30</v>
      </c>
      <c r="W577" s="1">
        <v>60</v>
      </c>
      <c r="X577" s="1">
        <v>66834405</v>
      </c>
      <c r="Y577" s="1">
        <v>3.85</v>
      </c>
      <c r="Z577" s="1">
        <v>55908316</v>
      </c>
      <c r="AA577" s="1">
        <v>55.378050000000002</v>
      </c>
      <c r="AB577" s="1">
        <v>-3.4359700000000002</v>
      </c>
    </row>
    <row r="578" spans="1:28">
      <c r="A578" s="1">
        <v>577</v>
      </c>
      <c r="B578" s="1" t="s">
        <v>806</v>
      </c>
      <c r="C578" s="1">
        <v>16300000</v>
      </c>
      <c r="D578" s="2">
        <v>10200000000</v>
      </c>
      <c r="E578" s="1" t="s">
        <v>29</v>
      </c>
      <c r="F578" s="1" t="s">
        <v>806</v>
      </c>
      <c r="G578" s="1">
        <v>230</v>
      </c>
      <c r="H578" s="1" t="s">
        <v>78</v>
      </c>
      <c r="I578" s="1" t="s">
        <v>79</v>
      </c>
      <c r="J578" s="1" t="s">
        <v>41</v>
      </c>
      <c r="K578" s="1">
        <v>428</v>
      </c>
      <c r="L578" s="1">
        <v>22</v>
      </c>
      <c r="M578" s="1">
        <v>135</v>
      </c>
      <c r="N578" s="1">
        <v>85778000</v>
      </c>
      <c r="O578" s="1">
        <v>21400</v>
      </c>
      <c r="P578" s="1">
        <v>343100</v>
      </c>
      <c r="Q578" s="1">
        <v>257300</v>
      </c>
      <c r="R578" s="1">
        <v>4100000</v>
      </c>
      <c r="S578" s="1" t="s">
        <v>39</v>
      </c>
      <c r="T578" s="1">
        <v>2012</v>
      </c>
      <c r="U578" s="1" t="s">
        <v>45</v>
      </c>
      <c r="V578" s="1">
        <v>14</v>
      </c>
      <c r="W578" s="1">
        <v>60</v>
      </c>
      <c r="X578" s="1">
        <v>66834405</v>
      </c>
      <c r="Y578" s="1">
        <v>3.85</v>
      </c>
      <c r="Z578" s="1">
        <v>55908316</v>
      </c>
      <c r="AA578" s="1">
        <v>55.378050000000002</v>
      </c>
      <c r="AB578" s="1">
        <v>-3.4359700000000002</v>
      </c>
    </row>
    <row r="579" spans="1:28">
      <c r="A579" s="1">
        <v>578</v>
      </c>
      <c r="B579" s="1" t="s">
        <v>807</v>
      </c>
      <c r="C579" s="1">
        <v>16300000</v>
      </c>
      <c r="D579" s="2">
        <v>12500000000</v>
      </c>
      <c r="E579" s="1" t="s">
        <v>29</v>
      </c>
      <c r="F579" s="1" t="s">
        <v>807</v>
      </c>
      <c r="G579" s="1">
        <v>352</v>
      </c>
      <c r="H579" s="1" t="s">
        <v>36</v>
      </c>
      <c r="I579" s="1" t="s">
        <v>37</v>
      </c>
      <c r="J579" s="1" t="s">
        <v>29</v>
      </c>
      <c r="K579" s="1">
        <v>308</v>
      </c>
      <c r="L579" s="1">
        <v>139</v>
      </c>
      <c r="M579" s="1">
        <v>117</v>
      </c>
      <c r="N579" s="1">
        <v>88004000</v>
      </c>
      <c r="O579" s="1">
        <v>22000</v>
      </c>
      <c r="P579" s="1">
        <v>352000</v>
      </c>
      <c r="Q579" s="1">
        <v>264000</v>
      </c>
      <c r="R579" s="1">
        <v>4200000</v>
      </c>
      <c r="S579" s="1" t="s">
        <v>39</v>
      </c>
      <c r="T579" s="1">
        <v>2006</v>
      </c>
      <c r="U579" s="1" t="s">
        <v>80</v>
      </c>
      <c r="V579" s="1">
        <v>5</v>
      </c>
      <c r="W579" s="1">
        <v>88.2</v>
      </c>
      <c r="X579" s="1">
        <v>328000000</v>
      </c>
      <c r="Y579" s="1">
        <v>14.7</v>
      </c>
      <c r="Z579" s="1">
        <v>271000000</v>
      </c>
      <c r="AA579" s="1">
        <v>37.090240000000001</v>
      </c>
      <c r="AB579" s="1">
        <v>-95.712900000000005</v>
      </c>
    </row>
    <row r="580" spans="1:28">
      <c r="A580" s="1">
        <v>579</v>
      </c>
      <c r="B580" s="1" t="s">
        <v>808</v>
      </c>
      <c r="C580" s="1">
        <v>16300000</v>
      </c>
      <c r="D580" s="2">
        <v>7140000000</v>
      </c>
      <c r="E580" s="1" t="s">
        <v>41</v>
      </c>
      <c r="F580" s="1" t="s">
        <v>808</v>
      </c>
      <c r="G580" s="1">
        <v>1444</v>
      </c>
      <c r="H580" s="1" t="s">
        <v>30</v>
      </c>
      <c r="I580" s="1" t="s">
        <v>31</v>
      </c>
      <c r="J580" s="1" t="s">
        <v>29</v>
      </c>
      <c r="K580" s="1">
        <v>804</v>
      </c>
      <c r="L580" s="1">
        <v>93</v>
      </c>
      <c r="M580" s="1">
        <v>116</v>
      </c>
      <c r="N580" s="2">
        <v>151000000</v>
      </c>
      <c r="O580" s="1">
        <v>37900</v>
      </c>
      <c r="P580" s="1">
        <v>605900</v>
      </c>
      <c r="Q580" s="1">
        <v>454400</v>
      </c>
      <c r="R580" s="1">
        <v>7300000</v>
      </c>
      <c r="S580" s="1">
        <v>300000</v>
      </c>
      <c r="T580" s="1">
        <v>2011</v>
      </c>
      <c r="U580" s="1" t="s">
        <v>105</v>
      </c>
      <c r="V580" s="1">
        <v>13</v>
      </c>
      <c r="W580" s="1">
        <v>28.1</v>
      </c>
      <c r="X580" s="1">
        <v>1370000000</v>
      </c>
      <c r="Y580" s="1">
        <v>5.36</v>
      </c>
      <c r="Z580" s="1">
        <v>471000000</v>
      </c>
      <c r="AA580" s="1">
        <v>20.593679999999999</v>
      </c>
      <c r="AB580" s="1">
        <v>78.962879999999998</v>
      </c>
    </row>
    <row r="581" spans="1:28">
      <c r="A581" s="1">
        <v>580</v>
      </c>
      <c r="B581" s="1" t="s">
        <v>809</v>
      </c>
      <c r="C581" s="1">
        <v>16300000</v>
      </c>
      <c r="D581" s="2">
        <v>1660000000</v>
      </c>
      <c r="E581" s="1" t="s">
        <v>52</v>
      </c>
      <c r="F581" s="1" t="s">
        <v>809</v>
      </c>
      <c r="G581" s="1">
        <v>989</v>
      </c>
      <c r="H581" s="1" t="s">
        <v>36</v>
      </c>
      <c r="I581" s="1" t="s">
        <v>37</v>
      </c>
      <c r="J581" s="1" t="s">
        <v>38</v>
      </c>
      <c r="K581" s="1">
        <v>6274</v>
      </c>
      <c r="L581" s="1">
        <v>138</v>
      </c>
      <c r="M581" s="1">
        <v>40</v>
      </c>
      <c r="N581" s="1">
        <v>17944000</v>
      </c>
      <c r="O581" s="1">
        <v>4500</v>
      </c>
      <c r="P581" s="1">
        <v>71800</v>
      </c>
      <c r="Q581" s="1">
        <v>53800</v>
      </c>
      <c r="R581" s="1">
        <v>861300</v>
      </c>
      <c r="S581" s="1">
        <v>200000</v>
      </c>
      <c r="T581" s="1">
        <v>2013</v>
      </c>
      <c r="U581" s="1" t="s">
        <v>105</v>
      </c>
      <c r="V581" s="1">
        <v>28</v>
      </c>
      <c r="W581" s="1">
        <v>88.2</v>
      </c>
      <c r="X581" s="1">
        <v>328000000</v>
      </c>
      <c r="Y581" s="1">
        <v>14.7</v>
      </c>
      <c r="Z581" s="1">
        <v>271000000</v>
      </c>
      <c r="AA581" s="1">
        <v>37.090240000000001</v>
      </c>
      <c r="AB581" s="1">
        <v>-95.712900000000005</v>
      </c>
    </row>
    <row r="582" spans="1:28">
      <c r="A582" s="1">
        <v>581</v>
      </c>
      <c r="B582" s="1" t="s">
        <v>810</v>
      </c>
      <c r="C582" s="1">
        <v>16300000</v>
      </c>
      <c r="D582" s="2">
        <v>4770000000</v>
      </c>
      <c r="E582" s="1" t="s">
        <v>52</v>
      </c>
      <c r="F582" s="1" t="s">
        <v>810</v>
      </c>
      <c r="G582" s="1">
        <v>652</v>
      </c>
      <c r="H582" s="1" t="s">
        <v>78</v>
      </c>
      <c r="I582" s="1" t="s">
        <v>79</v>
      </c>
      <c r="J582" s="1" t="s">
        <v>41</v>
      </c>
      <c r="K582" s="1">
        <v>1455</v>
      </c>
      <c r="L582" s="1">
        <v>22</v>
      </c>
      <c r="M582" s="1">
        <v>135</v>
      </c>
      <c r="N582" s="1">
        <v>3079000</v>
      </c>
      <c r="O582" s="1">
        <v>770</v>
      </c>
      <c r="P582" s="1">
        <v>12300</v>
      </c>
      <c r="Q582" s="1">
        <v>9200</v>
      </c>
      <c r="R582" s="1">
        <v>147800</v>
      </c>
      <c r="S582" s="1" t="s">
        <v>39</v>
      </c>
      <c r="T582" s="1">
        <v>2012</v>
      </c>
      <c r="U582" s="1" t="s">
        <v>80</v>
      </c>
      <c r="V582" s="1">
        <v>26</v>
      </c>
      <c r="W582" s="1">
        <v>60</v>
      </c>
      <c r="X582" s="1">
        <v>66834405</v>
      </c>
      <c r="Y582" s="1">
        <v>3.85</v>
      </c>
      <c r="Z582" s="1">
        <v>55908316</v>
      </c>
      <c r="AA582" s="1">
        <v>55.378050000000002</v>
      </c>
      <c r="AB582" s="1">
        <v>-3.4359700000000002</v>
      </c>
    </row>
    <row r="583" spans="1:28">
      <c r="A583" s="1">
        <v>582</v>
      </c>
      <c r="B583" s="1" t="s">
        <v>811</v>
      </c>
      <c r="C583" s="1">
        <v>16200000</v>
      </c>
      <c r="D583" s="2">
        <v>10200000000</v>
      </c>
      <c r="E583" s="1" t="s">
        <v>29</v>
      </c>
      <c r="F583" s="1" t="s">
        <v>811</v>
      </c>
      <c r="G583" s="1">
        <v>258</v>
      </c>
      <c r="H583" s="1" t="s">
        <v>36</v>
      </c>
      <c r="I583" s="1" t="s">
        <v>37</v>
      </c>
      <c r="J583" s="1" t="s">
        <v>29</v>
      </c>
      <c r="K583" s="1">
        <v>426</v>
      </c>
      <c r="L583" s="1">
        <v>140</v>
      </c>
      <c r="M583" s="1">
        <v>118</v>
      </c>
      <c r="N583" s="1">
        <v>63441000</v>
      </c>
      <c r="O583" s="1">
        <v>15900</v>
      </c>
      <c r="P583" s="1">
        <v>253800</v>
      </c>
      <c r="Q583" s="1">
        <v>190300</v>
      </c>
      <c r="R583" s="1">
        <v>3000000</v>
      </c>
      <c r="S583" s="1" t="s">
        <v>39</v>
      </c>
      <c r="T583" s="1">
        <v>2005</v>
      </c>
      <c r="U583" s="1" t="s">
        <v>115</v>
      </c>
      <c r="V583" s="1">
        <v>18</v>
      </c>
      <c r="W583" s="1">
        <v>88.2</v>
      </c>
      <c r="X583" s="1">
        <v>328000000</v>
      </c>
      <c r="Y583" s="1">
        <v>14.7</v>
      </c>
      <c r="Z583" s="1">
        <v>271000000</v>
      </c>
      <c r="AA583" s="1">
        <v>37.090240000000001</v>
      </c>
      <c r="AB583" s="1">
        <v>-95.712900000000005</v>
      </c>
    </row>
    <row r="584" spans="1:28">
      <c r="A584" s="1">
        <v>583</v>
      </c>
      <c r="B584" s="1" t="s">
        <v>812</v>
      </c>
      <c r="C584" s="1">
        <v>16200000</v>
      </c>
      <c r="D584" s="2">
        <v>8090000000</v>
      </c>
      <c r="E584" s="1" t="s">
        <v>41</v>
      </c>
      <c r="F584" s="1" t="s">
        <v>812</v>
      </c>
      <c r="G584" s="1">
        <v>593</v>
      </c>
      <c r="H584" s="1" t="s">
        <v>36</v>
      </c>
      <c r="I584" s="1" t="s">
        <v>37</v>
      </c>
      <c r="J584" s="1" t="s">
        <v>41</v>
      </c>
      <c r="K584" s="1">
        <v>636</v>
      </c>
      <c r="L584" s="1">
        <v>140</v>
      </c>
      <c r="M584" s="1">
        <v>136</v>
      </c>
      <c r="N584" s="1">
        <v>25912000</v>
      </c>
      <c r="O584" s="1">
        <v>6500</v>
      </c>
      <c r="P584" s="1">
        <v>103600</v>
      </c>
      <c r="Q584" s="1">
        <v>77700</v>
      </c>
      <c r="R584" s="1">
        <v>1200000</v>
      </c>
      <c r="S584" s="1" t="s">
        <v>39</v>
      </c>
      <c r="T584" s="1">
        <v>2018</v>
      </c>
      <c r="U584" s="1" t="s">
        <v>50</v>
      </c>
      <c r="V584" s="1">
        <v>14</v>
      </c>
      <c r="W584" s="1">
        <v>88.2</v>
      </c>
      <c r="X584" s="1">
        <v>328000000</v>
      </c>
      <c r="Y584" s="1">
        <v>14.7</v>
      </c>
      <c r="Z584" s="1">
        <v>271000000</v>
      </c>
      <c r="AA584" s="1">
        <v>37.090240000000001</v>
      </c>
      <c r="AB584" s="1">
        <v>-95.712900000000005</v>
      </c>
    </row>
    <row r="585" spans="1:28">
      <c r="A585" s="1">
        <v>584</v>
      </c>
      <c r="B585" s="1" t="s">
        <v>813</v>
      </c>
      <c r="C585" s="1">
        <v>16200000</v>
      </c>
      <c r="D585" s="2">
        <v>2990000000</v>
      </c>
      <c r="E585" s="1" t="s">
        <v>154</v>
      </c>
      <c r="F585" s="1" t="s">
        <v>813</v>
      </c>
      <c r="G585" s="1">
        <v>1930</v>
      </c>
      <c r="H585" s="1" t="s">
        <v>90</v>
      </c>
      <c r="I585" s="1" t="s">
        <v>91</v>
      </c>
      <c r="J585" s="1" t="s">
        <v>60</v>
      </c>
      <c r="K585" s="1">
        <v>2898</v>
      </c>
      <c r="L585" s="1">
        <v>31</v>
      </c>
      <c r="M585" s="1">
        <v>38</v>
      </c>
      <c r="N585" s="1">
        <v>33015000</v>
      </c>
      <c r="O585" s="1">
        <v>8300</v>
      </c>
      <c r="P585" s="1">
        <v>132100</v>
      </c>
      <c r="Q585" s="1">
        <v>99000</v>
      </c>
      <c r="R585" s="1">
        <v>1600000</v>
      </c>
      <c r="S585" s="1">
        <v>100000</v>
      </c>
      <c r="T585" s="1">
        <v>2012</v>
      </c>
      <c r="U585" s="1" t="s">
        <v>61</v>
      </c>
      <c r="V585" s="1">
        <v>16</v>
      </c>
      <c r="W585" s="1">
        <v>51.3</v>
      </c>
      <c r="X585" s="1">
        <v>213000000</v>
      </c>
      <c r="Y585" s="1">
        <v>12.08</v>
      </c>
      <c r="Z585" s="1">
        <v>183000000</v>
      </c>
      <c r="AA585" s="1">
        <v>-14.234999999999999</v>
      </c>
      <c r="AB585" s="1">
        <v>-51.9253</v>
      </c>
    </row>
    <row r="586" spans="1:28">
      <c r="A586" s="1">
        <v>585</v>
      </c>
      <c r="B586" s="1" t="s">
        <v>814</v>
      </c>
      <c r="C586" s="1">
        <v>16200000</v>
      </c>
      <c r="D586" s="2">
        <v>4080000000</v>
      </c>
      <c r="E586" s="1" t="s">
        <v>52</v>
      </c>
      <c r="F586" s="1" t="s">
        <v>814</v>
      </c>
      <c r="G586" s="1">
        <v>1294</v>
      </c>
      <c r="H586" s="1" t="s">
        <v>78</v>
      </c>
      <c r="I586" s="1" t="s">
        <v>79</v>
      </c>
      <c r="J586" s="1" t="s">
        <v>41</v>
      </c>
      <c r="K586" s="1">
        <v>1856</v>
      </c>
      <c r="L586" s="1">
        <v>23</v>
      </c>
      <c r="M586" s="1">
        <v>136</v>
      </c>
      <c r="N586" s="1">
        <v>27808000</v>
      </c>
      <c r="O586" s="1">
        <v>7000</v>
      </c>
      <c r="P586" s="1">
        <v>111200</v>
      </c>
      <c r="Q586" s="1">
        <v>83400</v>
      </c>
      <c r="R586" s="1">
        <v>1300000</v>
      </c>
      <c r="S586" s="1">
        <v>100000</v>
      </c>
      <c r="T586" s="1">
        <v>2011</v>
      </c>
      <c r="U586" s="1" t="s">
        <v>61</v>
      </c>
      <c r="V586" s="1">
        <v>26</v>
      </c>
      <c r="W586" s="1">
        <v>60</v>
      </c>
      <c r="X586" s="1">
        <v>66834405</v>
      </c>
      <c r="Y586" s="1">
        <v>3.85</v>
      </c>
      <c r="Z586" s="1">
        <v>55908316</v>
      </c>
      <c r="AA586" s="1">
        <v>55.378050000000002</v>
      </c>
      <c r="AB586" s="1">
        <v>-3.4359700000000002</v>
      </c>
    </row>
    <row r="587" spans="1:28">
      <c r="A587" s="1">
        <v>586</v>
      </c>
      <c r="B587" s="1" t="s">
        <v>815</v>
      </c>
      <c r="C587" s="1">
        <v>16200000</v>
      </c>
      <c r="D587" s="2">
        <v>9760000000</v>
      </c>
      <c r="E587" s="1" t="s">
        <v>29</v>
      </c>
      <c r="F587" s="1" t="s">
        <v>815</v>
      </c>
      <c r="G587" s="1">
        <v>3943</v>
      </c>
      <c r="H587" s="1" t="s">
        <v>701</v>
      </c>
      <c r="I587" s="1" t="s">
        <v>702</v>
      </c>
      <c r="J587" s="1" t="s">
        <v>99</v>
      </c>
      <c r="K587" s="1">
        <v>462</v>
      </c>
      <c r="L587" s="1">
        <v>2</v>
      </c>
      <c r="M587" s="1">
        <v>30</v>
      </c>
      <c r="N587" s="2">
        <v>257000000</v>
      </c>
      <c r="O587" s="1">
        <v>64200</v>
      </c>
      <c r="P587" s="1">
        <v>1000000</v>
      </c>
      <c r="Q587" s="1">
        <v>770200</v>
      </c>
      <c r="R587" s="1">
        <v>12300000</v>
      </c>
      <c r="S587" s="1">
        <v>200000</v>
      </c>
      <c r="T587" s="1">
        <v>2014</v>
      </c>
      <c r="U587" s="1" t="s">
        <v>61</v>
      </c>
      <c r="V587" s="1">
        <v>14</v>
      </c>
      <c r="W587" s="1">
        <v>28.5</v>
      </c>
      <c r="X587" s="1">
        <v>96462106</v>
      </c>
      <c r="Y587" s="1">
        <v>2.0099999999999998</v>
      </c>
      <c r="Z587" s="1">
        <v>35332140</v>
      </c>
      <c r="AA587" s="1">
        <v>14.05832</v>
      </c>
      <c r="AB587" s="1">
        <v>108.27719999999999</v>
      </c>
    </row>
    <row r="588" spans="1:28">
      <c r="A588" s="1">
        <v>587</v>
      </c>
      <c r="B588" s="1" t="s">
        <v>816</v>
      </c>
      <c r="C588" s="1">
        <v>16200000</v>
      </c>
      <c r="D588" s="2">
        <v>14600000000</v>
      </c>
      <c r="E588" s="1" t="s">
        <v>107</v>
      </c>
      <c r="F588" s="1" t="s">
        <v>816</v>
      </c>
      <c r="G588" s="1">
        <v>244899</v>
      </c>
      <c r="H588" s="1" t="s">
        <v>160</v>
      </c>
      <c r="I588" s="1" t="s">
        <v>161</v>
      </c>
      <c r="J588" s="1" t="s">
        <v>108</v>
      </c>
      <c r="K588" s="1">
        <v>238</v>
      </c>
      <c r="L588" s="1">
        <v>10</v>
      </c>
      <c r="M588" s="1">
        <v>14</v>
      </c>
      <c r="N588" s="2">
        <v>225000000</v>
      </c>
      <c r="O588" s="1">
        <v>56200</v>
      </c>
      <c r="P588" s="1">
        <v>899000</v>
      </c>
      <c r="Q588" s="1">
        <v>674300</v>
      </c>
      <c r="R588" s="1">
        <v>10800000</v>
      </c>
      <c r="S588" s="1">
        <v>100000</v>
      </c>
      <c r="T588" s="1">
        <v>2010</v>
      </c>
      <c r="U588" s="1" t="s">
        <v>45</v>
      </c>
      <c r="V588" s="1">
        <v>27</v>
      </c>
      <c r="W588" s="1">
        <v>49.3</v>
      </c>
      <c r="X588" s="1">
        <v>69625582</v>
      </c>
      <c r="Y588" s="1">
        <v>0.75</v>
      </c>
      <c r="Z588" s="1">
        <v>35294600</v>
      </c>
      <c r="AA588" s="1">
        <v>15.87003</v>
      </c>
      <c r="AB588" s="1">
        <v>100.99250000000001</v>
      </c>
    </row>
    <row r="589" spans="1:28">
      <c r="A589" s="1">
        <v>588</v>
      </c>
      <c r="B589" s="1" t="s">
        <v>817</v>
      </c>
      <c r="C589" s="1">
        <v>16200000</v>
      </c>
      <c r="D589" s="2">
        <v>20500000000</v>
      </c>
      <c r="E589" s="1" t="s">
        <v>41</v>
      </c>
      <c r="F589" s="1" t="s">
        <v>817</v>
      </c>
      <c r="G589" s="1">
        <v>31889</v>
      </c>
      <c r="H589" s="1" t="s">
        <v>346</v>
      </c>
      <c r="I589" s="1" t="s">
        <v>347</v>
      </c>
      <c r="J589" s="1" t="s">
        <v>41</v>
      </c>
      <c r="K589" s="1">
        <v>116</v>
      </c>
      <c r="L589" s="1">
        <v>1</v>
      </c>
      <c r="M589" s="1">
        <v>136</v>
      </c>
      <c r="N589" s="2">
        <v>117000000</v>
      </c>
      <c r="O589" s="1">
        <v>29300</v>
      </c>
      <c r="P589" s="1">
        <v>468800</v>
      </c>
      <c r="Q589" s="1">
        <v>351600</v>
      </c>
      <c r="R589" s="1">
        <v>5600000</v>
      </c>
      <c r="S589" s="1">
        <v>200000</v>
      </c>
      <c r="T589" s="1">
        <v>2005</v>
      </c>
      <c r="U589" s="1" t="s">
        <v>105</v>
      </c>
      <c r="V589" s="1">
        <v>22</v>
      </c>
      <c r="W589" s="1">
        <v>84.8</v>
      </c>
      <c r="X589" s="1">
        <v>5703569</v>
      </c>
      <c r="Y589" s="1">
        <v>4.1100000000000003</v>
      </c>
      <c r="Z589" s="1">
        <v>5703569</v>
      </c>
      <c r="AA589" s="1">
        <v>1.3520829999999999</v>
      </c>
      <c r="AB589" s="1">
        <v>103.8198</v>
      </c>
    </row>
    <row r="590" spans="1:28">
      <c r="A590" s="1">
        <v>589</v>
      </c>
      <c r="B590" s="1" t="s">
        <v>818</v>
      </c>
      <c r="C590" s="1">
        <v>16200000</v>
      </c>
      <c r="D590" s="2">
        <v>14800000000</v>
      </c>
      <c r="E590" s="1" t="s">
        <v>49</v>
      </c>
      <c r="F590" s="1" t="s">
        <v>819</v>
      </c>
      <c r="G590" s="1">
        <v>189</v>
      </c>
      <c r="H590" s="1" t="s">
        <v>36</v>
      </c>
      <c r="I590" s="1" t="s">
        <v>37</v>
      </c>
      <c r="J590" s="1" t="s">
        <v>60</v>
      </c>
      <c r="K590" s="1">
        <v>153622</v>
      </c>
      <c r="L590" s="1">
        <v>1776</v>
      </c>
      <c r="M590" s="1">
        <v>1495</v>
      </c>
      <c r="N590" s="1">
        <v>37911</v>
      </c>
      <c r="O590" s="1">
        <v>9</v>
      </c>
      <c r="P590" s="1">
        <v>152</v>
      </c>
      <c r="Q590" s="1">
        <v>114</v>
      </c>
      <c r="R590" s="1">
        <v>1800</v>
      </c>
      <c r="S590" s="1">
        <v>1000</v>
      </c>
      <c r="T590" s="1">
        <v>2020</v>
      </c>
      <c r="U590" s="1" t="s">
        <v>45</v>
      </c>
      <c r="V590" s="1">
        <v>12</v>
      </c>
      <c r="W590" s="1">
        <v>88.2</v>
      </c>
      <c r="X590" s="1">
        <v>328000000</v>
      </c>
      <c r="Y590" s="1">
        <v>14.7</v>
      </c>
      <c r="Z590" s="1">
        <v>271000000</v>
      </c>
      <c r="AA590" s="1">
        <v>37.090240000000001</v>
      </c>
      <c r="AB590" s="1">
        <v>-95.712900000000005</v>
      </c>
    </row>
    <row r="591" spans="1:28">
      <c r="A591" s="1">
        <v>590</v>
      </c>
      <c r="B591" s="1" t="s">
        <v>820</v>
      </c>
      <c r="C591" s="1">
        <v>16200000</v>
      </c>
      <c r="D591" s="2">
        <v>4490000000</v>
      </c>
      <c r="E591" s="1" t="s">
        <v>41</v>
      </c>
      <c r="F591" s="1" t="s">
        <v>821</v>
      </c>
      <c r="G591" s="1">
        <v>10</v>
      </c>
      <c r="H591" s="1" t="s">
        <v>183</v>
      </c>
      <c r="I591" s="1" t="s">
        <v>184</v>
      </c>
      <c r="J591" s="1" t="s">
        <v>29</v>
      </c>
      <c r="K591" s="1">
        <v>4048675</v>
      </c>
      <c r="L591" s="1">
        <v>4228</v>
      </c>
      <c r="M591" s="1">
        <v>5766</v>
      </c>
      <c r="N591" s="1">
        <v>4</v>
      </c>
      <c r="O591" s="1">
        <v>0</v>
      </c>
      <c r="P591" s="1">
        <v>0.02</v>
      </c>
      <c r="Q591" s="1">
        <v>0.01</v>
      </c>
      <c r="R591" s="1">
        <v>0.19</v>
      </c>
      <c r="S591" s="1" t="s">
        <v>39</v>
      </c>
      <c r="T591" s="1">
        <v>2006</v>
      </c>
      <c r="U591" s="1" t="s">
        <v>50</v>
      </c>
      <c r="V591" s="1">
        <v>2</v>
      </c>
      <c r="W591" s="1">
        <v>88.9</v>
      </c>
      <c r="X591" s="1">
        <v>47076781</v>
      </c>
      <c r="Y591" s="1">
        <v>13.96</v>
      </c>
      <c r="Z591" s="1">
        <v>37927409</v>
      </c>
      <c r="AA591" s="1">
        <v>40.46367</v>
      </c>
      <c r="AB591" s="1">
        <v>-3.7492200000000002</v>
      </c>
    </row>
    <row r="592" spans="1:28">
      <c r="A592" s="1">
        <v>591</v>
      </c>
      <c r="B592" s="1" t="s">
        <v>822</v>
      </c>
      <c r="C592" s="1">
        <v>16200000</v>
      </c>
      <c r="D592" s="2">
        <v>4810000000</v>
      </c>
      <c r="E592" s="1" t="s">
        <v>49</v>
      </c>
      <c r="F592" s="1" t="s">
        <v>823</v>
      </c>
      <c r="G592" s="1">
        <v>2</v>
      </c>
      <c r="H592" s="1" t="s">
        <v>130</v>
      </c>
      <c r="I592" s="1" t="s">
        <v>131</v>
      </c>
      <c r="J592" s="1" t="s">
        <v>60</v>
      </c>
      <c r="K592" s="1">
        <v>3945744</v>
      </c>
      <c r="L592" s="1" t="s">
        <v>39</v>
      </c>
      <c r="M592" s="1">
        <v>7359</v>
      </c>
      <c r="N592" s="1">
        <v>510</v>
      </c>
      <c r="O592" s="1">
        <v>0.13</v>
      </c>
      <c r="P592" s="1">
        <v>2</v>
      </c>
      <c r="Q592" s="1">
        <v>2</v>
      </c>
      <c r="R592" s="1">
        <v>24</v>
      </c>
      <c r="S592" s="1">
        <v>1</v>
      </c>
      <c r="T592" s="1">
        <v>2015</v>
      </c>
      <c r="U592" s="1" t="s">
        <v>115</v>
      </c>
      <c r="V592" s="1">
        <v>21</v>
      </c>
      <c r="W592" s="1">
        <v>40.200000000000003</v>
      </c>
      <c r="X592" s="1">
        <v>126000000</v>
      </c>
      <c r="Y592" s="1">
        <v>3.42</v>
      </c>
      <c r="Z592" s="1">
        <v>103000000</v>
      </c>
      <c r="AA592" s="1">
        <v>23.634499999999999</v>
      </c>
      <c r="AB592" s="1">
        <v>-102.553</v>
      </c>
    </row>
    <row r="593" spans="1:28">
      <c r="A593" s="1">
        <v>592</v>
      </c>
      <c r="B593" s="1" t="s">
        <v>824</v>
      </c>
      <c r="C593" s="1">
        <v>16100000</v>
      </c>
      <c r="D593" s="2">
        <v>1520000000</v>
      </c>
      <c r="E593" s="1" t="s">
        <v>41</v>
      </c>
      <c r="F593" s="1" t="s">
        <v>824</v>
      </c>
      <c r="G593" s="1">
        <v>2805</v>
      </c>
      <c r="H593" s="1" t="s">
        <v>243</v>
      </c>
      <c r="I593" s="1" t="s">
        <v>244</v>
      </c>
      <c r="J593" s="1" t="s">
        <v>38</v>
      </c>
      <c r="K593" s="1">
        <v>6986</v>
      </c>
      <c r="L593" s="1">
        <v>21</v>
      </c>
      <c r="M593" s="1">
        <v>41</v>
      </c>
      <c r="N593" s="1">
        <v>9619000</v>
      </c>
      <c r="O593" s="1">
        <v>2400</v>
      </c>
      <c r="P593" s="1">
        <v>38500</v>
      </c>
      <c r="Q593" s="1">
        <v>28900</v>
      </c>
      <c r="R593" s="1">
        <v>461700</v>
      </c>
      <c r="S593" s="1" t="s">
        <v>39</v>
      </c>
      <c r="T593" s="1">
        <v>2015</v>
      </c>
      <c r="U593" s="1" t="s">
        <v>61</v>
      </c>
      <c r="V593" s="1">
        <v>28</v>
      </c>
      <c r="W593" s="1">
        <v>36.299999999999997</v>
      </c>
      <c r="X593" s="1">
        <v>270000000</v>
      </c>
      <c r="Y593" s="1">
        <v>4.6900000000000004</v>
      </c>
      <c r="Z593" s="1">
        <v>152000000</v>
      </c>
      <c r="AA593" s="1">
        <v>-0.78927999999999998</v>
      </c>
      <c r="AB593" s="1">
        <v>113.9213</v>
      </c>
    </row>
    <row r="594" spans="1:28">
      <c r="A594" s="1">
        <v>593</v>
      </c>
      <c r="B594" s="1" t="s">
        <v>825</v>
      </c>
      <c r="C594" s="1">
        <v>16100000</v>
      </c>
      <c r="D594" s="1">
        <v>0</v>
      </c>
      <c r="E594" s="1" t="s">
        <v>39</v>
      </c>
      <c r="F594" s="1" t="s">
        <v>825</v>
      </c>
      <c r="G594" s="1">
        <v>0</v>
      </c>
      <c r="H594" s="1" t="s">
        <v>36</v>
      </c>
      <c r="I594" s="1" t="s">
        <v>37</v>
      </c>
      <c r="J594" s="1" t="s">
        <v>39</v>
      </c>
      <c r="K594" s="1">
        <v>4057944</v>
      </c>
      <c r="L594" s="1" t="s">
        <v>39</v>
      </c>
      <c r="M594" s="1" t="s">
        <v>39</v>
      </c>
      <c r="N594" s="1" t="s">
        <v>39</v>
      </c>
      <c r="O594" s="1">
        <v>0</v>
      </c>
      <c r="P594" s="1">
        <v>0</v>
      </c>
      <c r="Q594" s="1">
        <v>0</v>
      </c>
      <c r="R594" s="1">
        <v>0</v>
      </c>
      <c r="S594" s="1" t="s">
        <v>39</v>
      </c>
      <c r="T594" s="1">
        <v>2015</v>
      </c>
      <c r="U594" s="1" t="s">
        <v>61</v>
      </c>
      <c r="V594" s="1">
        <v>13</v>
      </c>
      <c r="W594" s="1">
        <v>88.2</v>
      </c>
      <c r="X594" s="1">
        <v>328000000</v>
      </c>
      <c r="Y594" s="1">
        <v>14.7</v>
      </c>
      <c r="Z594" s="1">
        <v>271000000</v>
      </c>
      <c r="AA594" s="1">
        <v>37.090240000000001</v>
      </c>
      <c r="AB594" s="1">
        <v>-95.712900000000005</v>
      </c>
    </row>
    <row r="595" spans="1:28">
      <c r="A595" s="1">
        <v>594</v>
      </c>
      <c r="B595" s="1" t="s">
        <v>826</v>
      </c>
      <c r="C595" s="1">
        <v>16100000</v>
      </c>
      <c r="D595" s="2">
        <v>7400000000</v>
      </c>
      <c r="E595" s="1" t="s">
        <v>39</v>
      </c>
      <c r="F595" s="1" t="s">
        <v>826</v>
      </c>
      <c r="G595" s="1">
        <v>510</v>
      </c>
      <c r="H595" s="1" t="s">
        <v>36</v>
      </c>
      <c r="I595" s="1" t="s">
        <v>37</v>
      </c>
      <c r="J595" s="1" t="s">
        <v>41</v>
      </c>
      <c r="K595" s="1">
        <v>759</v>
      </c>
      <c r="L595" s="1">
        <v>141</v>
      </c>
      <c r="M595" s="1">
        <v>137</v>
      </c>
      <c r="N595" s="1">
        <v>32011000</v>
      </c>
      <c r="O595" s="1">
        <v>8000</v>
      </c>
      <c r="P595" s="1">
        <v>128000</v>
      </c>
      <c r="Q595" s="1">
        <v>96000</v>
      </c>
      <c r="R595" s="1">
        <v>1500000</v>
      </c>
      <c r="S595" s="1">
        <v>100000</v>
      </c>
      <c r="T595" s="1">
        <v>2019</v>
      </c>
      <c r="U595" s="1" t="s">
        <v>50</v>
      </c>
      <c r="V595" s="1">
        <v>24</v>
      </c>
      <c r="W595" s="1">
        <v>88.2</v>
      </c>
      <c r="X595" s="1">
        <v>328000000</v>
      </c>
      <c r="Y595" s="1">
        <v>14.7</v>
      </c>
      <c r="Z595" s="1">
        <v>271000000</v>
      </c>
      <c r="AA595" s="1">
        <v>37.090240000000001</v>
      </c>
      <c r="AB595" s="1">
        <v>-95.712900000000005</v>
      </c>
    </row>
    <row r="596" spans="1:28">
      <c r="A596" s="1">
        <v>595</v>
      </c>
      <c r="B596" s="1" t="s">
        <v>827</v>
      </c>
      <c r="C596" s="1">
        <v>16100000</v>
      </c>
      <c r="D596" s="2">
        <v>2690000000</v>
      </c>
      <c r="E596" s="1" t="s">
        <v>49</v>
      </c>
      <c r="F596" s="1" t="s">
        <v>827</v>
      </c>
      <c r="G596" s="1">
        <v>723</v>
      </c>
      <c r="H596" s="1" t="s">
        <v>90</v>
      </c>
      <c r="I596" s="1" t="s">
        <v>91</v>
      </c>
      <c r="J596" s="1" t="s">
        <v>41</v>
      </c>
      <c r="K596" s="1">
        <v>3338</v>
      </c>
      <c r="L596" s="1">
        <v>32</v>
      </c>
      <c r="M596" s="1">
        <v>137</v>
      </c>
      <c r="N596" s="1">
        <v>13802000</v>
      </c>
      <c r="O596" s="1">
        <v>3500</v>
      </c>
      <c r="P596" s="1">
        <v>55200</v>
      </c>
      <c r="Q596" s="1">
        <v>41400</v>
      </c>
      <c r="R596" s="1">
        <v>662500</v>
      </c>
      <c r="S596" s="1" t="s">
        <v>39</v>
      </c>
      <c r="T596" s="1">
        <v>2017</v>
      </c>
      <c r="U596" s="1" t="s">
        <v>80</v>
      </c>
      <c r="V596" s="1">
        <v>21</v>
      </c>
      <c r="W596" s="1">
        <v>51.3</v>
      </c>
      <c r="X596" s="1">
        <v>213000000</v>
      </c>
      <c r="Y596" s="1">
        <v>12.08</v>
      </c>
      <c r="Z596" s="1">
        <v>183000000</v>
      </c>
      <c r="AA596" s="1">
        <v>-14.234999999999999</v>
      </c>
      <c r="AB596" s="1">
        <v>-51.9253</v>
      </c>
    </row>
    <row r="597" spans="1:28">
      <c r="A597" s="1">
        <v>596</v>
      </c>
      <c r="B597" s="1" t="s">
        <v>828</v>
      </c>
      <c r="C597" s="1">
        <v>16100000</v>
      </c>
      <c r="D597" s="2">
        <v>5060000000</v>
      </c>
      <c r="E597" s="1" t="s">
        <v>29</v>
      </c>
      <c r="F597" s="1" t="s">
        <v>828</v>
      </c>
      <c r="G597" s="1">
        <v>1123</v>
      </c>
      <c r="H597" s="1" t="s">
        <v>68</v>
      </c>
      <c r="I597" s="1" t="s">
        <v>69</v>
      </c>
      <c r="J597" s="1" t="s">
        <v>29</v>
      </c>
      <c r="K597" s="1">
        <v>1343</v>
      </c>
      <c r="L597" s="1" t="s">
        <v>39</v>
      </c>
      <c r="M597" s="1">
        <v>119</v>
      </c>
      <c r="N597" s="1">
        <v>98720000</v>
      </c>
      <c r="O597" s="1">
        <v>24700</v>
      </c>
      <c r="P597" s="1">
        <v>394900</v>
      </c>
      <c r="Q597" s="1">
        <v>296200</v>
      </c>
      <c r="R597" s="1">
        <v>4700000</v>
      </c>
      <c r="S597" s="1">
        <v>100000</v>
      </c>
      <c r="T597" s="1">
        <v>2016</v>
      </c>
      <c r="U597" s="1" t="s">
        <v>32</v>
      </c>
      <c r="V597" s="1">
        <v>27</v>
      </c>
      <c r="W597" s="1">
        <v>94.3</v>
      </c>
      <c r="X597" s="1">
        <v>51709098</v>
      </c>
      <c r="Y597" s="1">
        <v>4.1500000000000004</v>
      </c>
      <c r="Z597" s="1">
        <v>42106719</v>
      </c>
      <c r="AA597" s="1">
        <v>35.907760000000003</v>
      </c>
      <c r="AB597" s="1">
        <v>127.76690000000001</v>
      </c>
    </row>
    <row r="598" spans="1:28">
      <c r="A598" s="1">
        <v>597</v>
      </c>
      <c r="B598" s="1" t="s">
        <v>829</v>
      </c>
      <c r="C598" s="1">
        <v>16100000</v>
      </c>
      <c r="D598" s="2">
        <v>6870000000</v>
      </c>
      <c r="E598" s="1" t="s">
        <v>41</v>
      </c>
      <c r="F598" s="1" t="s">
        <v>829</v>
      </c>
      <c r="G598" s="1">
        <v>671</v>
      </c>
      <c r="H598" s="1" t="s">
        <v>36</v>
      </c>
      <c r="I598" s="1" t="s">
        <v>37</v>
      </c>
      <c r="J598" s="1" t="s">
        <v>41</v>
      </c>
      <c r="K598" s="1">
        <v>851</v>
      </c>
      <c r="L598" s="1">
        <v>140</v>
      </c>
      <c r="M598" s="1">
        <v>136</v>
      </c>
      <c r="N598" s="2">
        <v>400000000</v>
      </c>
      <c r="O598" s="1">
        <v>100000</v>
      </c>
      <c r="P598" s="1">
        <v>1600000</v>
      </c>
      <c r="Q598" s="1">
        <v>1200000</v>
      </c>
      <c r="R598" s="1">
        <v>19200000</v>
      </c>
      <c r="S598" s="1">
        <v>300000</v>
      </c>
      <c r="T598" s="1">
        <v>2015</v>
      </c>
      <c r="U598" s="1" t="s">
        <v>80</v>
      </c>
      <c r="V598" s="1">
        <v>15</v>
      </c>
      <c r="W598" s="1">
        <v>88.2</v>
      </c>
      <c r="X598" s="1">
        <v>328000000</v>
      </c>
      <c r="Y598" s="1">
        <v>14.7</v>
      </c>
      <c r="Z598" s="1">
        <v>271000000</v>
      </c>
      <c r="AA598" s="1">
        <v>37.090240000000001</v>
      </c>
      <c r="AB598" s="1">
        <v>-95.712900000000005</v>
      </c>
    </row>
    <row r="599" spans="1:28">
      <c r="A599" s="1">
        <v>598</v>
      </c>
      <c r="B599" s="1" t="s">
        <v>830</v>
      </c>
      <c r="C599" s="1">
        <v>16100000</v>
      </c>
      <c r="D599" s="2">
        <v>7130000000</v>
      </c>
      <c r="E599" s="1" t="s">
        <v>29</v>
      </c>
      <c r="F599" s="1" t="s">
        <v>831</v>
      </c>
      <c r="G599" s="1">
        <v>41</v>
      </c>
      <c r="H599" s="1" t="s">
        <v>491</v>
      </c>
      <c r="I599" s="1" t="s">
        <v>492</v>
      </c>
      <c r="J599" s="1" t="s">
        <v>41</v>
      </c>
      <c r="K599" s="1">
        <v>4006012</v>
      </c>
      <c r="L599" s="1">
        <v>3726</v>
      </c>
      <c r="M599" s="1">
        <v>6335</v>
      </c>
      <c r="N599" s="1">
        <v>780</v>
      </c>
      <c r="O599" s="1">
        <v>0.2</v>
      </c>
      <c r="P599" s="1">
        <v>3</v>
      </c>
      <c r="Q599" s="1">
        <v>2</v>
      </c>
      <c r="R599" s="1">
        <v>37</v>
      </c>
      <c r="S599" s="1">
        <v>4</v>
      </c>
      <c r="T599" s="1">
        <v>2006</v>
      </c>
      <c r="U599" s="1" t="s">
        <v>115</v>
      </c>
      <c r="V599" s="1">
        <v>20</v>
      </c>
      <c r="W599" s="1">
        <v>65.599999999999994</v>
      </c>
      <c r="X599" s="1">
        <v>67059887</v>
      </c>
      <c r="Y599" s="1">
        <v>8.43</v>
      </c>
      <c r="Z599" s="1">
        <v>54123364</v>
      </c>
      <c r="AA599" s="1">
        <v>46.227640000000001</v>
      </c>
      <c r="AB599" s="1">
        <v>2.213749</v>
      </c>
    </row>
    <row r="600" spans="1:28">
      <c r="A600" s="1">
        <v>599</v>
      </c>
      <c r="B600" s="1" t="s">
        <v>832</v>
      </c>
      <c r="C600" s="1">
        <v>16100000</v>
      </c>
      <c r="D600" s="2">
        <v>7160000000</v>
      </c>
      <c r="E600" s="1" t="s">
        <v>39</v>
      </c>
      <c r="F600" s="1" t="s">
        <v>832</v>
      </c>
      <c r="G600" s="1">
        <v>667</v>
      </c>
      <c r="H600" s="1" t="s">
        <v>546</v>
      </c>
      <c r="I600" s="1" t="s">
        <v>547</v>
      </c>
      <c r="J600" s="1" t="s">
        <v>65</v>
      </c>
      <c r="K600" s="1">
        <v>792</v>
      </c>
      <c r="L600" s="1">
        <v>2</v>
      </c>
      <c r="M600" s="1">
        <v>8</v>
      </c>
      <c r="N600" s="2">
        <v>479000000</v>
      </c>
      <c r="O600" s="1">
        <v>119600</v>
      </c>
      <c r="P600" s="1">
        <v>1900000</v>
      </c>
      <c r="Q600" s="1">
        <v>1400000</v>
      </c>
      <c r="R600" s="1">
        <v>23000000</v>
      </c>
      <c r="S600" s="1">
        <v>3000000</v>
      </c>
      <c r="T600" s="1">
        <v>2020</v>
      </c>
      <c r="U600" s="1" t="s">
        <v>115</v>
      </c>
      <c r="V600" s="1">
        <v>21</v>
      </c>
      <c r="W600" s="1">
        <v>67</v>
      </c>
      <c r="X600" s="1">
        <v>10285453</v>
      </c>
      <c r="Y600" s="1">
        <v>6.48</v>
      </c>
      <c r="Z600" s="1">
        <v>9021165</v>
      </c>
      <c r="AA600" s="1">
        <v>60.128160000000001</v>
      </c>
      <c r="AB600" s="1">
        <v>18.6435</v>
      </c>
    </row>
    <row r="601" spans="1:28">
      <c r="A601" s="1">
        <v>600</v>
      </c>
      <c r="B601" s="1" t="s">
        <v>833</v>
      </c>
      <c r="C601" s="1">
        <v>16100000</v>
      </c>
      <c r="D601" s="2">
        <v>15800000000</v>
      </c>
      <c r="E601" s="1" t="s">
        <v>41</v>
      </c>
      <c r="F601" s="1" t="s">
        <v>833</v>
      </c>
      <c r="G601" s="1">
        <v>4045</v>
      </c>
      <c r="H601" s="1" t="s">
        <v>36</v>
      </c>
      <c r="I601" s="1" t="s">
        <v>37</v>
      </c>
      <c r="J601" s="1" t="s">
        <v>41</v>
      </c>
      <c r="K601" s="1">
        <v>196</v>
      </c>
      <c r="L601" s="1">
        <v>140</v>
      </c>
      <c r="M601" s="1">
        <v>136</v>
      </c>
      <c r="N601" s="2">
        <v>267000000</v>
      </c>
      <c r="O601" s="1">
        <v>66800</v>
      </c>
      <c r="P601" s="1">
        <v>1100000</v>
      </c>
      <c r="Q601" s="1">
        <v>801400</v>
      </c>
      <c r="R601" s="1">
        <v>12800000</v>
      </c>
      <c r="S601" s="1">
        <v>300000</v>
      </c>
      <c r="T601" s="1">
        <v>2008</v>
      </c>
      <c r="U601" s="1" t="s">
        <v>55</v>
      </c>
      <c r="V601" s="1">
        <v>22</v>
      </c>
      <c r="W601" s="1">
        <v>88.2</v>
      </c>
      <c r="X601" s="1">
        <v>328000000</v>
      </c>
      <c r="Y601" s="1">
        <v>14.7</v>
      </c>
      <c r="Z601" s="1">
        <v>271000000</v>
      </c>
      <c r="AA601" s="1">
        <v>37.090240000000001</v>
      </c>
      <c r="AB601" s="1">
        <v>-95.712900000000005</v>
      </c>
    </row>
    <row r="602" spans="1:28">
      <c r="A602" s="1">
        <v>601</v>
      </c>
      <c r="B602" s="1" t="s">
        <v>834</v>
      </c>
      <c r="C602" s="1">
        <v>16100000</v>
      </c>
      <c r="D602" s="2">
        <v>9640000000</v>
      </c>
      <c r="E602" s="1" t="s">
        <v>41</v>
      </c>
      <c r="F602" s="1" t="s">
        <v>835</v>
      </c>
      <c r="G602" s="1">
        <v>0</v>
      </c>
      <c r="H602" s="1" t="s">
        <v>130</v>
      </c>
      <c r="I602" s="1" t="s">
        <v>131</v>
      </c>
      <c r="J602" s="1" t="s">
        <v>38</v>
      </c>
      <c r="K602" s="1">
        <v>4057944</v>
      </c>
      <c r="L602" s="1">
        <v>4258</v>
      </c>
      <c r="M602" s="1">
        <v>7472</v>
      </c>
      <c r="N602" s="1" t="s">
        <v>39</v>
      </c>
      <c r="O602" s="1">
        <v>0</v>
      </c>
      <c r="P602" s="1">
        <v>0</v>
      </c>
      <c r="Q602" s="1">
        <v>0</v>
      </c>
      <c r="R602" s="1">
        <v>0</v>
      </c>
      <c r="S602" s="1" t="s">
        <v>39</v>
      </c>
      <c r="T602" s="1">
        <v>2008</v>
      </c>
      <c r="U602" s="1" t="s">
        <v>45</v>
      </c>
      <c r="V602" s="1">
        <v>3</v>
      </c>
      <c r="W602" s="1">
        <v>40.200000000000003</v>
      </c>
      <c r="X602" s="1">
        <v>126000000</v>
      </c>
      <c r="Y602" s="1">
        <v>3.42</v>
      </c>
      <c r="Z602" s="1">
        <v>103000000</v>
      </c>
      <c r="AA602" s="1">
        <v>23.634499999999999</v>
      </c>
      <c r="AB602" s="1">
        <v>-102.553</v>
      </c>
    </row>
    <row r="603" spans="1:28">
      <c r="A603" s="1">
        <v>602</v>
      </c>
      <c r="B603" s="1" t="s">
        <v>836</v>
      </c>
      <c r="C603" s="1">
        <v>16000000</v>
      </c>
      <c r="D603" s="2">
        <v>6540000000</v>
      </c>
      <c r="E603" s="1" t="s">
        <v>49</v>
      </c>
      <c r="F603" s="1" t="s">
        <v>836</v>
      </c>
      <c r="G603" s="1">
        <v>453</v>
      </c>
      <c r="H603" s="1" t="s">
        <v>30</v>
      </c>
      <c r="I603" s="1" t="s">
        <v>31</v>
      </c>
      <c r="J603" s="1" t="s">
        <v>60</v>
      </c>
      <c r="K603" s="1">
        <v>921</v>
      </c>
      <c r="L603" s="1" t="s">
        <v>39</v>
      </c>
      <c r="M603" s="1">
        <v>39</v>
      </c>
      <c r="N603" s="1">
        <v>74062000</v>
      </c>
      <c r="O603" s="1">
        <v>18500</v>
      </c>
      <c r="P603" s="1">
        <v>296200</v>
      </c>
      <c r="Q603" s="1">
        <v>222200</v>
      </c>
      <c r="R603" s="1">
        <v>3600000</v>
      </c>
      <c r="S603" s="1">
        <v>200000</v>
      </c>
      <c r="T603" s="1">
        <v>2017</v>
      </c>
      <c r="U603" s="1" t="s">
        <v>70</v>
      </c>
      <c r="V603" s="1">
        <v>30</v>
      </c>
      <c r="W603" s="1">
        <v>28.1</v>
      </c>
      <c r="X603" s="1">
        <v>1370000000</v>
      </c>
      <c r="Y603" s="1">
        <v>5.36</v>
      </c>
      <c r="Z603" s="1">
        <v>471000000</v>
      </c>
      <c r="AA603" s="1">
        <v>20.593679999999999</v>
      </c>
      <c r="AB603" s="1">
        <v>78.962879999999998</v>
      </c>
    </row>
    <row r="604" spans="1:28">
      <c r="A604" s="1">
        <v>603</v>
      </c>
      <c r="B604" s="1" t="s">
        <v>837</v>
      </c>
      <c r="C604" s="1">
        <v>16000000</v>
      </c>
      <c r="D604" s="2">
        <v>3020000000</v>
      </c>
      <c r="E604" s="1" t="s">
        <v>44</v>
      </c>
      <c r="F604" s="1" t="s">
        <v>838</v>
      </c>
      <c r="G604" s="1">
        <v>52144</v>
      </c>
      <c r="H604" s="1" t="s">
        <v>30</v>
      </c>
      <c r="I604" s="1" t="s">
        <v>31</v>
      </c>
      <c r="J604" s="1" t="s">
        <v>44</v>
      </c>
      <c r="K604" s="1">
        <v>2855</v>
      </c>
      <c r="L604" s="1">
        <v>94</v>
      </c>
      <c r="M604" s="1">
        <v>30</v>
      </c>
      <c r="N604" s="1">
        <v>14287000</v>
      </c>
      <c r="O604" s="1">
        <v>3600</v>
      </c>
      <c r="P604" s="1">
        <v>57100</v>
      </c>
      <c r="Q604" s="1">
        <v>42900</v>
      </c>
      <c r="R604" s="1">
        <v>685800</v>
      </c>
      <c r="S604" s="1" t="s">
        <v>39</v>
      </c>
      <c r="T604" s="1">
        <v>2014</v>
      </c>
      <c r="U604" s="1" t="s">
        <v>80</v>
      </c>
      <c r="V604" s="1">
        <v>26</v>
      </c>
      <c r="W604" s="1">
        <v>28.1</v>
      </c>
      <c r="X604" s="1">
        <v>1370000000</v>
      </c>
      <c r="Y604" s="1">
        <v>5.36</v>
      </c>
      <c r="Z604" s="1">
        <v>471000000</v>
      </c>
      <c r="AA604" s="1">
        <v>20.593679999999999</v>
      </c>
      <c r="AB604" s="1">
        <v>78.962879999999998</v>
      </c>
    </row>
    <row r="605" spans="1:28">
      <c r="A605" s="1">
        <v>604</v>
      </c>
      <c r="B605" s="1" t="s">
        <v>839</v>
      </c>
      <c r="C605" s="1">
        <v>16000000</v>
      </c>
      <c r="D605" s="2">
        <v>3030000000</v>
      </c>
      <c r="E605" s="1" t="s">
        <v>52</v>
      </c>
      <c r="F605" s="1" t="s">
        <v>839</v>
      </c>
      <c r="G605" s="1">
        <v>687</v>
      </c>
      <c r="H605" s="1" t="s">
        <v>130</v>
      </c>
      <c r="I605" s="1" t="s">
        <v>131</v>
      </c>
      <c r="J605" s="1" t="s">
        <v>38</v>
      </c>
      <c r="K605" s="1">
        <v>2844</v>
      </c>
      <c r="L605" s="1">
        <v>23</v>
      </c>
      <c r="M605" s="1">
        <v>42</v>
      </c>
      <c r="N605" s="1">
        <v>4698000</v>
      </c>
      <c r="O605" s="1">
        <v>1200</v>
      </c>
      <c r="P605" s="1">
        <v>18800</v>
      </c>
      <c r="Q605" s="1">
        <v>14100</v>
      </c>
      <c r="R605" s="1">
        <v>225500</v>
      </c>
      <c r="S605" s="1" t="s">
        <v>39</v>
      </c>
      <c r="T605" s="1">
        <v>2015</v>
      </c>
      <c r="U605" s="1" t="s">
        <v>50</v>
      </c>
      <c r="V605" s="1">
        <v>25</v>
      </c>
      <c r="W605" s="1">
        <v>40.200000000000003</v>
      </c>
      <c r="X605" s="1">
        <v>126000000</v>
      </c>
      <c r="Y605" s="1">
        <v>3.42</v>
      </c>
      <c r="Z605" s="1">
        <v>103000000</v>
      </c>
      <c r="AA605" s="1">
        <v>23.634499999999999</v>
      </c>
      <c r="AB605" s="1">
        <v>-102.553</v>
      </c>
    </row>
    <row r="606" spans="1:28">
      <c r="A606" s="1">
        <v>605</v>
      </c>
      <c r="B606" s="1" t="s">
        <v>840</v>
      </c>
      <c r="C606" s="1">
        <v>16000000</v>
      </c>
      <c r="D606" s="2">
        <v>9790000000</v>
      </c>
      <c r="E606" s="1" t="s">
        <v>52</v>
      </c>
      <c r="F606" s="1" t="s">
        <v>841</v>
      </c>
      <c r="G606" s="1">
        <v>0</v>
      </c>
      <c r="H606" s="1" t="s">
        <v>262</v>
      </c>
      <c r="I606" s="1" t="s">
        <v>263</v>
      </c>
      <c r="J606" s="1" t="s">
        <v>38</v>
      </c>
      <c r="K606" s="1">
        <v>4057944</v>
      </c>
      <c r="L606" s="1" t="s">
        <v>39</v>
      </c>
      <c r="M606" s="1">
        <v>7360</v>
      </c>
      <c r="N606" s="1" t="s">
        <v>39</v>
      </c>
      <c r="O606" s="1">
        <v>0</v>
      </c>
      <c r="P606" s="1">
        <v>0</v>
      </c>
      <c r="Q606" s="1">
        <v>0</v>
      </c>
      <c r="R606" s="1">
        <v>0</v>
      </c>
      <c r="S606" s="1">
        <v>11</v>
      </c>
      <c r="T606" s="1">
        <v>2007</v>
      </c>
      <c r="U606" s="1" t="s">
        <v>32</v>
      </c>
      <c r="V606" s="1">
        <v>4</v>
      </c>
      <c r="W606" s="1">
        <v>23.9</v>
      </c>
      <c r="X606" s="1">
        <v>83429615</v>
      </c>
      <c r="Y606" s="1">
        <v>13.49</v>
      </c>
      <c r="Z606" s="1">
        <v>63097818</v>
      </c>
      <c r="AA606" s="1">
        <v>38.963749999999997</v>
      </c>
      <c r="AB606" s="1">
        <v>35.243319999999997</v>
      </c>
    </row>
    <row r="607" spans="1:28">
      <c r="A607" s="1">
        <v>606</v>
      </c>
      <c r="B607" s="1" t="s">
        <v>842</v>
      </c>
      <c r="C607" s="1">
        <v>16000000</v>
      </c>
      <c r="D607" s="2">
        <v>6000000000</v>
      </c>
      <c r="E607" s="1" t="s">
        <v>34</v>
      </c>
      <c r="F607" s="1" t="s">
        <v>842</v>
      </c>
      <c r="G607" s="1">
        <v>344</v>
      </c>
      <c r="H607" s="1" t="s">
        <v>130</v>
      </c>
      <c r="I607" s="1" t="s">
        <v>131</v>
      </c>
      <c r="J607" s="1" t="s">
        <v>99</v>
      </c>
      <c r="K607" s="1">
        <v>1048</v>
      </c>
      <c r="L607" s="1">
        <v>23</v>
      </c>
      <c r="M607" s="1">
        <v>31</v>
      </c>
      <c r="N607" s="2">
        <v>112000000</v>
      </c>
      <c r="O607" s="1">
        <v>28100</v>
      </c>
      <c r="P607" s="1">
        <v>449600</v>
      </c>
      <c r="Q607" s="1">
        <v>337200</v>
      </c>
      <c r="R607" s="1">
        <v>5400000</v>
      </c>
      <c r="S607" s="1">
        <v>200000</v>
      </c>
      <c r="T607" s="1">
        <v>2017</v>
      </c>
      <c r="U607" s="1" t="s">
        <v>45</v>
      </c>
      <c r="V607" s="1">
        <v>7</v>
      </c>
      <c r="W607" s="1">
        <v>40.200000000000003</v>
      </c>
      <c r="X607" s="1">
        <v>126000000</v>
      </c>
      <c r="Y607" s="1">
        <v>3.42</v>
      </c>
      <c r="Z607" s="1">
        <v>103000000</v>
      </c>
      <c r="AA607" s="1">
        <v>23.634499999999999</v>
      </c>
      <c r="AB607" s="1">
        <v>-102.553</v>
      </c>
    </row>
    <row r="608" spans="1:28">
      <c r="A608" s="1">
        <v>607</v>
      </c>
      <c r="B608" s="1" t="s">
        <v>843</v>
      </c>
      <c r="C608" s="1">
        <v>15900000</v>
      </c>
      <c r="D608" s="2">
        <v>1850000000</v>
      </c>
      <c r="E608" s="1" t="s">
        <v>49</v>
      </c>
      <c r="F608" s="1" t="s">
        <v>844</v>
      </c>
      <c r="G608" s="1">
        <v>0</v>
      </c>
      <c r="H608" s="1" t="s">
        <v>58</v>
      </c>
      <c r="I608" s="1" t="s">
        <v>59</v>
      </c>
      <c r="J608" s="1" t="s">
        <v>38</v>
      </c>
      <c r="K608" s="1">
        <v>4057944</v>
      </c>
      <c r="L608" s="1">
        <v>3309</v>
      </c>
      <c r="M608" s="1">
        <v>5665</v>
      </c>
      <c r="N608" s="1" t="s">
        <v>39</v>
      </c>
      <c r="O608" s="1">
        <v>0</v>
      </c>
      <c r="P608" s="1">
        <v>0</v>
      </c>
      <c r="Q608" s="1">
        <v>0</v>
      </c>
      <c r="R608" s="1">
        <v>0</v>
      </c>
      <c r="S608" s="1">
        <v>10</v>
      </c>
      <c r="T608" s="1">
        <v>2017</v>
      </c>
      <c r="U608" s="1" t="s">
        <v>50</v>
      </c>
      <c r="V608" s="1">
        <v>27</v>
      </c>
      <c r="W608" s="1">
        <v>81.900000000000006</v>
      </c>
      <c r="X608" s="1">
        <v>144000000</v>
      </c>
      <c r="Y608" s="1">
        <v>4.59</v>
      </c>
      <c r="Z608" s="1">
        <v>108000000</v>
      </c>
      <c r="AA608" s="1">
        <v>61.524009999999997</v>
      </c>
      <c r="AB608" s="1">
        <v>105.3188</v>
      </c>
    </row>
    <row r="609" spans="1:28">
      <c r="A609" s="1">
        <v>608</v>
      </c>
      <c r="B609" s="1" t="s">
        <v>845</v>
      </c>
      <c r="C609" s="1">
        <v>15900000</v>
      </c>
      <c r="D609" s="2">
        <v>9960000000</v>
      </c>
      <c r="E609" s="1" t="s">
        <v>29</v>
      </c>
      <c r="F609" s="1" t="s">
        <v>845</v>
      </c>
      <c r="G609" s="1">
        <v>2035</v>
      </c>
      <c r="H609" s="1" t="s">
        <v>36</v>
      </c>
      <c r="I609" s="1" t="s">
        <v>37</v>
      </c>
      <c r="J609" s="1" t="s">
        <v>29</v>
      </c>
      <c r="K609" s="1">
        <v>444</v>
      </c>
      <c r="L609" s="1">
        <v>142</v>
      </c>
      <c r="M609" s="1">
        <v>120</v>
      </c>
      <c r="N609" s="1">
        <v>9915000</v>
      </c>
      <c r="O609" s="1">
        <v>2500</v>
      </c>
      <c r="P609" s="1">
        <v>39700</v>
      </c>
      <c r="Q609" s="1">
        <v>29700</v>
      </c>
      <c r="R609" s="1">
        <v>475900</v>
      </c>
      <c r="S609" s="1" t="s">
        <v>39</v>
      </c>
      <c r="T609" s="1">
        <v>2016</v>
      </c>
      <c r="U609" s="1" t="s">
        <v>70</v>
      </c>
      <c r="V609" s="1">
        <v>9</v>
      </c>
      <c r="W609" s="1">
        <v>88.2</v>
      </c>
      <c r="X609" s="1">
        <v>328000000</v>
      </c>
      <c r="Y609" s="1">
        <v>14.7</v>
      </c>
      <c r="Z609" s="1">
        <v>271000000</v>
      </c>
      <c r="AA609" s="1">
        <v>37.090240000000001</v>
      </c>
      <c r="AB609" s="1">
        <v>-95.712900000000005</v>
      </c>
    </row>
    <row r="610" spans="1:28">
      <c r="A610" s="1">
        <v>609</v>
      </c>
      <c r="B610" s="1" t="s">
        <v>846</v>
      </c>
      <c r="C610" s="1">
        <v>15900000</v>
      </c>
      <c r="D610" s="2">
        <v>2610000000</v>
      </c>
      <c r="E610" s="1" t="s">
        <v>76</v>
      </c>
      <c r="F610" s="1" t="s">
        <v>846</v>
      </c>
      <c r="G610" s="1">
        <v>433</v>
      </c>
      <c r="H610" s="1" t="s">
        <v>36</v>
      </c>
      <c r="I610" s="1" t="s">
        <v>37</v>
      </c>
      <c r="J610" s="1" t="s">
        <v>167</v>
      </c>
      <c r="K610" s="1">
        <v>3474</v>
      </c>
      <c r="L610" s="1">
        <v>142</v>
      </c>
      <c r="M610" s="1">
        <v>20</v>
      </c>
      <c r="N610" s="1">
        <v>2006000</v>
      </c>
      <c r="O610" s="1">
        <v>502</v>
      </c>
      <c r="P610" s="1">
        <v>8000</v>
      </c>
      <c r="Q610" s="1">
        <v>6000</v>
      </c>
      <c r="R610" s="1">
        <v>96300</v>
      </c>
      <c r="S610" s="1" t="s">
        <v>39</v>
      </c>
      <c r="T610" s="1">
        <v>2006</v>
      </c>
      <c r="U610" s="1" t="s">
        <v>42</v>
      </c>
      <c r="V610" s="1">
        <v>14</v>
      </c>
      <c r="W610" s="1">
        <v>88.2</v>
      </c>
      <c r="X610" s="1">
        <v>328000000</v>
      </c>
      <c r="Y610" s="1">
        <v>14.7</v>
      </c>
      <c r="Z610" s="1">
        <v>271000000</v>
      </c>
      <c r="AA610" s="1">
        <v>37.090240000000001</v>
      </c>
      <c r="AB610" s="1">
        <v>-95.712900000000005</v>
      </c>
    </row>
    <row r="611" spans="1:28">
      <c r="A611" s="1">
        <v>610</v>
      </c>
      <c r="B611" s="1" t="s">
        <v>847</v>
      </c>
      <c r="C611" s="1">
        <v>15900000</v>
      </c>
      <c r="D611" s="2">
        <v>6530000000</v>
      </c>
      <c r="E611" s="1" t="s">
        <v>52</v>
      </c>
      <c r="F611" s="1" t="s">
        <v>847</v>
      </c>
      <c r="G611" s="1">
        <v>4906</v>
      </c>
      <c r="H611" s="1" t="s">
        <v>102</v>
      </c>
      <c r="I611" s="1" t="s">
        <v>103</v>
      </c>
      <c r="J611" s="1" t="s">
        <v>38</v>
      </c>
      <c r="K611" s="1">
        <v>919</v>
      </c>
      <c r="L611" s="1">
        <v>12</v>
      </c>
      <c r="M611" s="1">
        <v>43</v>
      </c>
      <c r="N611" s="1">
        <v>64085000</v>
      </c>
      <c r="O611" s="1">
        <v>16000</v>
      </c>
      <c r="P611" s="1">
        <v>256300</v>
      </c>
      <c r="Q611" s="1">
        <v>192300</v>
      </c>
      <c r="R611" s="1">
        <v>3100000</v>
      </c>
      <c r="S611" s="1">
        <v>200000</v>
      </c>
      <c r="T611" s="1">
        <v>2014</v>
      </c>
      <c r="U611" s="1" t="s">
        <v>45</v>
      </c>
      <c r="V611" s="1">
        <v>8</v>
      </c>
      <c r="W611" s="1">
        <v>90</v>
      </c>
      <c r="X611" s="1">
        <v>44938712</v>
      </c>
      <c r="Y611" s="1">
        <v>9.7899999999999991</v>
      </c>
      <c r="Z611" s="1">
        <v>41339571</v>
      </c>
      <c r="AA611" s="1">
        <v>-38.4161</v>
      </c>
      <c r="AB611" s="1">
        <v>-63.616700000000002</v>
      </c>
    </row>
    <row r="612" spans="1:28">
      <c r="A612" s="1">
        <v>611</v>
      </c>
      <c r="B612" s="1" t="s">
        <v>848</v>
      </c>
      <c r="C612" s="1">
        <v>15900000</v>
      </c>
      <c r="D612" s="2">
        <v>9200000000</v>
      </c>
      <c r="E612" s="1" t="s">
        <v>29</v>
      </c>
      <c r="F612" s="1" t="s">
        <v>848</v>
      </c>
      <c r="G612" s="1">
        <v>5105</v>
      </c>
      <c r="H612" s="1" t="s">
        <v>90</v>
      </c>
      <c r="I612" s="1" t="s">
        <v>91</v>
      </c>
      <c r="J612" s="1" t="s">
        <v>29</v>
      </c>
      <c r="K612" s="1">
        <v>516</v>
      </c>
      <c r="L612" s="1">
        <v>33</v>
      </c>
      <c r="M612" s="1">
        <v>120</v>
      </c>
      <c r="N612" s="2">
        <v>136000000</v>
      </c>
      <c r="O612" s="1">
        <v>34100</v>
      </c>
      <c r="P612" s="1">
        <v>545600</v>
      </c>
      <c r="Q612" s="1">
        <v>409200</v>
      </c>
      <c r="R612" s="1">
        <v>6500000</v>
      </c>
      <c r="S612" s="1">
        <v>100000</v>
      </c>
      <c r="T612" s="1">
        <v>2010</v>
      </c>
      <c r="U612" s="1" t="s">
        <v>61</v>
      </c>
      <c r="V612" s="1">
        <v>18</v>
      </c>
      <c r="W612" s="1">
        <v>51.3</v>
      </c>
      <c r="X612" s="1">
        <v>213000000</v>
      </c>
      <c r="Y612" s="1">
        <v>12.08</v>
      </c>
      <c r="Z612" s="1">
        <v>183000000</v>
      </c>
      <c r="AA612" s="1">
        <v>-14.234999999999999</v>
      </c>
      <c r="AB612" s="1">
        <v>-51.9253</v>
      </c>
    </row>
    <row r="613" spans="1:28">
      <c r="A613" s="1">
        <v>612</v>
      </c>
      <c r="B613" s="1" t="s">
        <v>849</v>
      </c>
      <c r="C613" s="1">
        <v>15900000</v>
      </c>
      <c r="D613" s="2">
        <v>9050000000</v>
      </c>
      <c r="E613" s="1" t="s">
        <v>52</v>
      </c>
      <c r="F613" s="1" t="s">
        <v>849</v>
      </c>
      <c r="G613" s="1">
        <v>796</v>
      </c>
      <c r="H613" s="1" t="s">
        <v>36</v>
      </c>
      <c r="I613" s="1" t="s">
        <v>37</v>
      </c>
      <c r="J613" s="1" t="s">
        <v>60</v>
      </c>
      <c r="K613" s="1">
        <v>530</v>
      </c>
      <c r="L613" s="1">
        <v>142</v>
      </c>
      <c r="M613" s="1">
        <v>40</v>
      </c>
      <c r="N613" s="2">
        <v>165000000</v>
      </c>
      <c r="O613" s="1">
        <v>41200</v>
      </c>
      <c r="P613" s="1">
        <v>659600</v>
      </c>
      <c r="Q613" s="1">
        <v>494700</v>
      </c>
      <c r="R613" s="1">
        <v>7900000</v>
      </c>
      <c r="S613" s="1">
        <v>200000</v>
      </c>
      <c r="T613" s="1">
        <v>2016</v>
      </c>
      <c r="U613" s="1" t="s">
        <v>50</v>
      </c>
      <c r="V613" s="1">
        <v>1</v>
      </c>
      <c r="W613" s="1">
        <v>88.2</v>
      </c>
      <c r="X613" s="1">
        <v>328000000</v>
      </c>
      <c r="Y613" s="1">
        <v>14.7</v>
      </c>
      <c r="Z613" s="1">
        <v>271000000</v>
      </c>
      <c r="AA613" s="1">
        <v>37.090240000000001</v>
      </c>
      <c r="AB613" s="1">
        <v>-95.712900000000005</v>
      </c>
    </row>
    <row r="614" spans="1:28">
      <c r="A614" s="1">
        <v>613</v>
      </c>
      <c r="B614" s="1" t="s">
        <v>850</v>
      </c>
      <c r="C614" s="1">
        <v>15900000</v>
      </c>
      <c r="D614" s="2">
        <v>6800000000</v>
      </c>
      <c r="E614" s="1" t="s">
        <v>29</v>
      </c>
      <c r="F614" s="1" t="s">
        <v>850</v>
      </c>
      <c r="G614" s="1">
        <v>132</v>
      </c>
      <c r="H614" s="1" t="s">
        <v>165</v>
      </c>
      <c r="I614" s="1" t="s">
        <v>166</v>
      </c>
      <c r="J614" s="1" t="s">
        <v>29</v>
      </c>
      <c r="K614" s="1">
        <v>871</v>
      </c>
      <c r="L614" s="1">
        <v>8</v>
      </c>
      <c r="M614" s="1">
        <v>120</v>
      </c>
      <c r="N614" s="1">
        <v>59890000</v>
      </c>
      <c r="O614" s="1">
        <v>15000</v>
      </c>
      <c r="P614" s="1">
        <v>239600</v>
      </c>
      <c r="Q614" s="1">
        <v>179700</v>
      </c>
      <c r="R614" s="1">
        <v>2900000</v>
      </c>
      <c r="S614" s="1">
        <v>100000</v>
      </c>
      <c r="T614" s="1">
        <v>2010</v>
      </c>
      <c r="U614" s="1" t="s">
        <v>80</v>
      </c>
      <c r="V614" s="1">
        <v>29</v>
      </c>
      <c r="W614" s="1">
        <v>55.3</v>
      </c>
      <c r="X614" s="1">
        <v>50339443</v>
      </c>
      <c r="Y614" s="1">
        <v>9.7100000000000009</v>
      </c>
      <c r="Z614" s="1">
        <v>40827302</v>
      </c>
      <c r="AA614" s="1">
        <v>4.5708679999999999</v>
      </c>
      <c r="AB614" s="1">
        <v>-74.297300000000007</v>
      </c>
    </row>
    <row r="615" spans="1:28">
      <c r="A615" s="1">
        <v>614</v>
      </c>
      <c r="B615" s="1" t="s">
        <v>851</v>
      </c>
      <c r="C615" s="1">
        <v>15800000</v>
      </c>
      <c r="D615" s="2">
        <v>1350000000</v>
      </c>
      <c r="E615" s="1" t="s">
        <v>44</v>
      </c>
      <c r="F615" s="1" t="s">
        <v>851</v>
      </c>
      <c r="G615" s="1">
        <v>633</v>
      </c>
      <c r="H615" s="1" t="s">
        <v>30</v>
      </c>
      <c r="I615" s="1" t="s">
        <v>31</v>
      </c>
      <c r="J615" s="1" t="s">
        <v>44</v>
      </c>
      <c r="K615" s="1">
        <v>8066</v>
      </c>
      <c r="L615" s="1">
        <v>95</v>
      </c>
      <c r="M615" s="1">
        <v>31</v>
      </c>
      <c r="N615" s="1">
        <v>24056000</v>
      </c>
      <c r="O615" s="1">
        <v>6000</v>
      </c>
      <c r="P615" s="1">
        <v>96200</v>
      </c>
      <c r="Q615" s="1">
        <v>72200</v>
      </c>
      <c r="R615" s="1">
        <v>1200000</v>
      </c>
      <c r="S615" s="1">
        <v>200000</v>
      </c>
      <c r="T615" s="1">
        <v>2016</v>
      </c>
      <c r="U615" s="1" t="s">
        <v>66</v>
      </c>
      <c r="V615" s="1">
        <v>13</v>
      </c>
      <c r="W615" s="1">
        <v>28.1</v>
      </c>
      <c r="X615" s="1">
        <v>1370000000</v>
      </c>
      <c r="Y615" s="1">
        <v>5.36</v>
      </c>
      <c r="Z615" s="1">
        <v>471000000</v>
      </c>
      <c r="AA615" s="1">
        <v>20.593679999999999</v>
      </c>
      <c r="AB615" s="1">
        <v>78.962879999999998</v>
      </c>
    </row>
    <row r="616" spans="1:28">
      <c r="A616" s="1">
        <v>615</v>
      </c>
      <c r="B616" s="1" t="s">
        <v>852</v>
      </c>
      <c r="C616" s="1">
        <v>15800000</v>
      </c>
      <c r="D616" s="2">
        <v>3390000000</v>
      </c>
      <c r="E616" s="1" t="s">
        <v>107</v>
      </c>
      <c r="F616" s="1" t="s">
        <v>852</v>
      </c>
      <c r="G616" s="1">
        <v>20679</v>
      </c>
      <c r="H616" s="1" t="s">
        <v>30</v>
      </c>
      <c r="I616" s="1" t="s">
        <v>31</v>
      </c>
      <c r="J616" s="1" t="s">
        <v>108</v>
      </c>
      <c r="K616" s="1">
        <v>2406</v>
      </c>
      <c r="L616" s="1">
        <v>96</v>
      </c>
      <c r="M616" s="1">
        <v>15</v>
      </c>
      <c r="N616" s="2">
        <v>186000000</v>
      </c>
      <c r="O616" s="1">
        <v>46500</v>
      </c>
      <c r="P616" s="1">
        <v>743900</v>
      </c>
      <c r="Q616" s="1">
        <v>557900</v>
      </c>
      <c r="R616" s="1">
        <v>8900000</v>
      </c>
      <c r="S616" s="1">
        <v>700000</v>
      </c>
      <c r="T616" s="1">
        <v>2007</v>
      </c>
      <c r="U616" s="1" t="s">
        <v>105</v>
      </c>
      <c r="V616" s="1">
        <v>26</v>
      </c>
      <c r="W616" s="1">
        <v>28.1</v>
      </c>
      <c r="X616" s="1">
        <v>1370000000</v>
      </c>
      <c r="Y616" s="1">
        <v>5.36</v>
      </c>
      <c r="Z616" s="1">
        <v>471000000</v>
      </c>
      <c r="AA616" s="1">
        <v>20.593679999999999</v>
      </c>
      <c r="AB616" s="1">
        <v>78.962879999999998</v>
      </c>
    </row>
    <row r="617" spans="1:28">
      <c r="A617" s="1">
        <v>616</v>
      </c>
      <c r="B617" s="1" t="s">
        <v>853</v>
      </c>
      <c r="C617" s="1">
        <v>15800000</v>
      </c>
      <c r="D617" s="2">
        <v>4120000000</v>
      </c>
      <c r="E617" s="1" t="s">
        <v>49</v>
      </c>
      <c r="F617" s="1" t="s">
        <v>853</v>
      </c>
      <c r="G617" s="1">
        <v>542</v>
      </c>
      <c r="H617" s="1" t="s">
        <v>243</v>
      </c>
      <c r="I617" s="1" t="s">
        <v>244</v>
      </c>
      <c r="J617" s="1" t="s">
        <v>154</v>
      </c>
      <c r="K617" s="1">
        <v>1816</v>
      </c>
      <c r="L617" s="1">
        <v>22</v>
      </c>
      <c r="M617" s="1">
        <v>26</v>
      </c>
      <c r="N617" s="1">
        <v>71870000</v>
      </c>
      <c r="O617" s="1">
        <v>18000</v>
      </c>
      <c r="P617" s="1">
        <v>287500</v>
      </c>
      <c r="Q617" s="1">
        <v>215600</v>
      </c>
      <c r="R617" s="1">
        <v>3400000</v>
      </c>
      <c r="S617" s="1">
        <v>100000</v>
      </c>
      <c r="T617" s="1">
        <v>2017</v>
      </c>
      <c r="U617" s="1" t="s">
        <v>61</v>
      </c>
      <c r="V617" s="1">
        <v>18</v>
      </c>
      <c r="W617" s="1">
        <v>36.299999999999997</v>
      </c>
      <c r="X617" s="1">
        <v>270000000</v>
      </c>
      <c r="Y617" s="1">
        <v>4.6900000000000004</v>
      </c>
      <c r="Z617" s="1">
        <v>152000000</v>
      </c>
      <c r="AA617" s="1">
        <v>-0.78927999999999998</v>
      </c>
      <c r="AB617" s="1">
        <v>113.9213</v>
      </c>
    </row>
    <row r="618" spans="1:28">
      <c r="A618" s="1">
        <v>617</v>
      </c>
      <c r="B618" s="1" t="s">
        <v>854</v>
      </c>
      <c r="C618" s="1">
        <v>15800000</v>
      </c>
      <c r="D618" s="2">
        <v>13100000000</v>
      </c>
      <c r="E618" s="1" t="s">
        <v>34</v>
      </c>
      <c r="F618" s="1" t="s">
        <v>854</v>
      </c>
      <c r="G618" s="1">
        <v>10441</v>
      </c>
      <c r="H618" s="1" t="s">
        <v>36</v>
      </c>
      <c r="I618" s="1" t="s">
        <v>37</v>
      </c>
      <c r="J618" s="1" t="s">
        <v>99</v>
      </c>
      <c r="K618" s="1">
        <v>285</v>
      </c>
      <c r="L618" s="1">
        <v>143</v>
      </c>
      <c r="M618" s="1">
        <v>32</v>
      </c>
      <c r="N618" s="1">
        <v>25738000</v>
      </c>
      <c r="O618" s="1">
        <v>6400</v>
      </c>
      <c r="P618" s="1">
        <v>103000</v>
      </c>
      <c r="Q618" s="1">
        <v>77200</v>
      </c>
      <c r="R618" s="1">
        <v>1200000</v>
      </c>
      <c r="S618" s="1">
        <v>100000</v>
      </c>
      <c r="T618" s="1">
        <v>2011</v>
      </c>
      <c r="U618" s="1" t="s">
        <v>55</v>
      </c>
      <c r="V618" s="1">
        <v>1</v>
      </c>
      <c r="W618" s="1">
        <v>88.2</v>
      </c>
      <c r="X618" s="1">
        <v>328000000</v>
      </c>
      <c r="Y618" s="1">
        <v>14.7</v>
      </c>
      <c r="Z618" s="1">
        <v>271000000</v>
      </c>
      <c r="AA618" s="1">
        <v>37.090240000000001</v>
      </c>
      <c r="AB618" s="1">
        <v>-95.712900000000005</v>
      </c>
    </row>
    <row r="619" spans="1:28">
      <c r="A619" s="1">
        <v>618</v>
      </c>
      <c r="B619" s="1" t="s">
        <v>855</v>
      </c>
      <c r="C619" s="1">
        <v>15700000</v>
      </c>
      <c r="D619" s="2">
        <v>9790000000</v>
      </c>
      <c r="E619" s="1" t="s">
        <v>34</v>
      </c>
      <c r="F619" s="1" t="s">
        <v>855</v>
      </c>
      <c r="G619" s="1">
        <v>16874</v>
      </c>
      <c r="H619" s="1" t="s">
        <v>30</v>
      </c>
      <c r="I619" s="1" t="s">
        <v>31</v>
      </c>
      <c r="J619" s="1" t="s">
        <v>41</v>
      </c>
      <c r="K619" s="1">
        <v>463</v>
      </c>
      <c r="L619" s="1">
        <v>97</v>
      </c>
      <c r="M619" s="1">
        <v>139</v>
      </c>
      <c r="N619" s="1">
        <v>51315000</v>
      </c>
      <c r="O619" s="1">
        <v>12800</v>
      </c>
      <c r="P619" s="1">
        <v>205300</v>
      </c>
      <c r="Q619" s="1">
        <v>153900</v>
      </c>
      <c r="R619" s="1">
        <v>2500000</v>
      </c>
      <c r="S619" s="1" t="s">
        <v>39</v>
      </c>
      <c r="T619" s="1">
        <v>2012</v>
      </c>
      <c r="U619" s="1" t="s">
        <v>32</v>
      </c>
      <c r="V619" s="1">
        <v>23</v>
      </c>
      <c r="W619" s="1">
        <v>28.1</v>
      </c>
      <c r="X619" s="1">
        <v>1370000000</v>
      </c>
      <c r="Y619" s="1">
        <v>5.36</v>
      </c>
      <c r="Z619" s="1">
        <v>471000000</v>
      </c>
      <c r="AA619" s="1">
        <v>20.593679999999999</v>
      </c>
      <c r="AB619" s="1">
        <v>78.962879999999998</v>
      </c>
    </row>
    <row r="620" spans="1:28">
      <c r="A620" s="1">
        <v>619</v>
      </c>
      <c r="B620" s="1" t="s">
        <v>856</v>
      </c>
      <c r="C620" s="1">
        <v>15700000</v>
      </c>
      <c r="D620" s="2">
        <v>5910000000</v>
      </c>
      <c r="E620" s="1" t="s">
        <v>29</v>
      </c>
      <c r="F620" s="1" t="s">
        <v>856</v>
      </c>
      <c r="G620" s="1">
        <v>79</v>
      </c>
      <c r="H620" s="1" t="s">
        <v>30</v>
      </c>
      <c r="I620" s="1" t="s">
        <v>31</v>
      </c>
      <c r="J620" s="1" t="s">
        <v>29</v>
      </c>
      <c r="K620" s="1">
        <v>1071</v>
      </c>
      <c r="L620" s="1">
        <v>97</v>
      </c>
      <c r="M620" s="1">
        <v>121</v>
      </c>
      <c r="N620" s="2">
        <v>142000000</v>
      </c>
      <c r="O620" s="1">
        <v>35500</v>
      </c>
      <c r="P620" s="1">
        <v>567400</v>
      </c>
      <c r="Q620" s="1">
        <v>425500</v>
      </c>
      <c r="R620" s="1">
        <v>6800000</v>
      </c>
      <c r="S620" s="1">
        <v>300000</v>
      </c>
      <c r="T620" s="1">
        <v>2017</v>
      </c>
      <c r="U620" s="1" t="s">
        <v>80</v>
      </c>
      <c r="V620" s="1">
        <v>8</v>
      </c>
      <c r="W620" s="1">
        <v>28.1</v>
      </c>
      <c r="X620" s="1">
        <v>1370000000</v>
      </c>
      <c r="Y620" s="1">
        <v>5.36</v>
      </c>
      <c r="Z620" s="1">
        <v>471000000</v>
      </c>
      <c r="AA620" s="1">
        <v>20.593679999999999</v>
      </c>
      <c r="AB620" s="1">
        <v>78.962879999999998</v>
      </c>
    </row>
    <row r="621" spans="1:28">
      <c r="A621" s="1">
        <v>620</v>
      </c>
      <c r="B621" s="1" t="s">
        <v>857</v>
      </c>
      <c r="C621" s="1">
        <v>15700000</v>
      </c>
      <c r="D621" s="2">
        <v>6150000000</v>
      </c>
      <c r="E621" s="1" t="s">
        <v>39</v>
      </c>
      <c r="F621" s="1" t="s">
        <v>858</v>
      </c>
      <c r="G621" s="1">
        <v>150</v>
      </c>
      <c r="H621" s="1" t="s">
        <v>346</v>
      </c>
      <c r="I621" s="1" t="s">
        <v>347</v>
      </c>
      <c r="J621" s="1" t="s">
        <v>60</v>
      </c>
      <c r="K621" s="1">
        <v>731590</v>
      </c>
      <c r="L621" s="1">
        <v>1203</v>
      </c>
      <c r="M621" s="1">
        <v>3244</v>
      </c>
      <c r="N621" s="1">
        <v>939647</v>
      </c>
      <c r="O621" s="1">
        <v>235</v>
      </c>
      <c r="P621" s="1">
        <v>3800</v>
      </c>
      <c r="Q621" s="1">
        <v>2800</v>
      </c>
      <c r="R621" s="1">
        <v>45100</v>
      </c>
      <c r="S621" s="1">
        <v>800</v>
      </c>
      <c r="T621" s="1">
        <v>2019</v>
      </c>
      <c r="U621" s="1" t="s">
        <v>66</v>
      </c>
      <c r="V621" s="1">
        <v>3</v>
      </c>
      <c r="W621" s="1">
        <v>84.8</v>
      </c>
      <c r="X621" s="1">
        <v>5703569</v>
      </c>
      <c r="Y621" s="1">
        <v>4.1100000000000003</v>
      </c>
      <c r="Z621" s="1">
        <v>5703569</v>
      </c>
      <c r="AA621" s="1">
        <v>1.3520829999999999</v>
      </c>
      <c r="AB621" s="1">
        <v>103.8198</v>
      </c>
    </row>
    <row r="622" spans="1:28">
      <c r="A622" s="1">
        <v>621</v>
      </c>
      <c r="B622" s="1" t="s">
        <v>859</v>
      </c>
      <c r="C622" s="1">
        <v>15700000</v>
      </c>
      <c r="D622" s="2">
        <v>6630000000</v>
      </c>
      <c r="E622" s="1" t="s">
        <v>29</v>
      </c>
      <c r="F622" s="1" t="s">
        <v>859</v>
      </c>
      <c r="G622" s="1">
        <v>19703</v>
      </c>
      <c r="H622" s="1" t="s">
        <v>30</v>
      </c>
      <c r="I622" s="1" t="s">
        <v>31</v>
      </c>
      <c r="J622" s="1" t="s">
        <v>29</v>
      </c>
      <c r="K622" s="1">
        <v>902</v>
      </c>
      <c r="L622" s="1">
        <v>97</v>
      </c>
      <c r="M622" s="1">
        <v>121</v>
      </c>
      <c r="N622" s="1">
        <v>30744000</v>
      </c>
      <c r="O622" s="1">
        <v>7700</v>
      </c>
      <c r="P622" s="1">
        <v>123000</v>
      </c>
      <c r="Q622" s="1">
        <v>92200</v>
      </c>
      <c r="R622" s="1">
        <v>1500000</v>
      </c>
      <c r="S622" s="1" t="s">
        <v>39</v>
      </c>
      <c r="T622" s="1">
        <v>2014</v>
      </c>
      <c r="U622" s="1" t="s">
        <v>80</v>
      </c>
      <c r="V622" s="1">
        <v>18</v>
      </c>
      <c r="W622" s="1">
        <v>28.1</v>
      </c>
      <c r="X622" s="1">
        <v>1370000000</v>
      </c>
      <c r="Y622" s="1">
        <v>5.36</v>
      </c>
      <c r="Z622" s="1">
        <v>471000000</v>
      </c>
      <c r="AA622" s="1">
        <v>20.593679999999999</v>
      </c>
      <c r="AB622" s="1">
        <v>78.962879999999998</v>
      </c>
    </row>
    <row r="623" spans="1:28">
      <c r="A623" s="1">
        <v>622</v>
      </c>
      <c r="B623" s="1" t="s">
        <v>860</v>
      </c>
      <c r="C623" s="1">
        <v>15700000</v>
      </c>
      <c r="D623" s="2">
        <v>5560000000</v>
      </c>
      <c r="E623" s="1" t="s">
        <v>29</v>
      </c>
      <c r="F623" s="1" t="s">
        <v>860</v>
      </c>
      <c r="G623" s="1">
        <v>1640</v>
      </c>
      <c r="H623" s="1" t="s">
        <v>30</v>
      </c>
      <c r="I623" s="1" t="s">
        <v>31</v>
      </c>
      <c r="J623" s="1" t="s">
        <v>29</v>
      </c>
      <c r="K623" s="1">
        <v>1174</v>
      </c>
      <c r="L623" s="1">
        <v>97</v>
      </c>
      <c r="M623" s="1">
        <v>121</v>
      </c>
      <c r="N623" s="1">
        <v>86450000</v>
      </c>
      <c r="O623" s="1">
        <v>21600</v>
      </c>
      <c r="P623" s="1">
        <v>345800</v>
      </c>
      <c r="Q623" s="1">
        <v>259300</v>
      </c>
      <c r="R623" s="1">
        <v>4100000</v>
      </c>
      <c r="S623" s="1">
        <v>100000</v>
      </c>
      <c r="T623" s="1">
        <v>2014</v>
      </c>
      <c r="U623" s="1" t="s">
        <v>50</v>
      </c>
      <c r="V623" s="1">
        <v>20</v>
      </c>
      <c r="W623" s="1">
        <v>28.1</v>
      </c>
      <c r="X623" s="1">
        <v>1370000000</v>
      </c>
      <c r="Y623" s="1">
        <v>5.36</v>
      </c>
      <c r="Z623" s="1">
        <v>471000000</v>
      </c>
      <c r="AA623" s="1">
        <v>20.593679999999999</v>
      </c>
      <c r="AB623" s="1">
        <v>78.962879999999998</v>
      </c>
    </row>
    <row r="624" spans="1:28">
      <c r="A624" s="1">
        <v>623</v>
      </c>
      <c r="B624" s="1" t="s">
        <v>861</v>
      </c>
      <c r="C624" s="1">
        <v>15700000</v>
      </c>
      <c r="D624" s="2">
        <v>8700000000</v>
      </c>
      <c r="E624" s="1" t="s">
        <v>41</v>
      </c>
      <c r="F624" s="1" t="s">
        <v>861</v>
      </c>
      <c r="G624" s="1">
        <v>7090</v>
      </c>
      <c r="H624" s="1" t="s">
        <v>36</v>
      </c>
      <c r="I624" s="1" t="s">
        <v>37</v>
      </c>
      <c r="J624" s="1" t="s">
        <v>41</v>
      </c>
      <c r="K624" s="1">
        <v>569</v>
      </c>
      <c r="L624" s="1">
        <v>144</v>
      </c>
      <c r="M624" s="1">
        <v>139</v>
      </c>
      <c r="N624" s="2">
        <v>335000000</v>
      </c>
      <c r="O624" s="1">
        <v>83800</v>
      </c>
      <c r="P624" s="1">
        <v>1300000</v>
      </c>
      <c r="Q624" s="1">
        <v>1000000</v>
      </c>
      <c r="R624" s="1">
        <v>16100000</v>
      </c>
      <c r="S624" s="1">
        <v>1200000</v>
      </c>
      <c r="T624" s="1">
        <v>2016</v>
      </c>
      <c r="U624" s="1" t="s">
        <v>105</v>
      </c>
      <c r="V624" s="1">
        <v>3</v>
      </c>
      <c r="W624" s="1">
        <v>88.2</v>
      </c>
      <c r="X624" s="1">
        <v>328000000</v>
      </c>
      <c r="Y624" s="1">
        <v>14.7</v>
      </c>
      <c r="Z624" s="1">
        <v>271000000</v>
      </c>
      <c r="AA624" s="1">
        <v>37.090240000000001</v>
      </c>
      <c r="AB624" s="1">
        <v>-95.712900000000005</v>
      </c>
    </row>
    <row r="625" spans="1:28">
      <c r="A625" s="1">
        <v>624</v>
      </c>
      <c r="B625" s="1" t="s">
        <v>862</v>
      </c>
      <c r="C625" s="1">
        <v>15600000</v>
      </c>
      <c r="D625" s="2">
        <v>1510000000</v>
      </c>
      <c r="E625" s="1" t="s">
        <v>41</v>
      </c>
      <c r="F625" s="1" t="s">
        <v>862</v>
      </c>
      <c r="G625" s="1">
        <v>483</v>
      </c>
      <c r="H625" s="1" t="s">
        <v>130</v>
      </c>
      <c r="I625" s="1" t="s">
        <v>131</v>
      </c>
      <c r="J625" s="1" t="s">
        <v>41</v>
      </c>
      <c r="K625" s="1">
        <v>7440</v>
      </c>
      <c r="L625" s="1">
        <v>24</v>
      </c>
      <c r="M625" s="1">
        <v>140</v>
      </c>
      <c r="N625" s="1">
        <v>62551000</v>
      </c>
      <c r="O625" s="1">
        <v>0</v>
      </c>
      <c r="P625" s="1">
        <v>0</v>
      </c>
      <c r="Q625" s="1">
        <v>0</v>
      </c>
      <c r="R625" s="1">
        <v>0</v>
      </c>
      <c r="S625" s="1" t="s">
        <v>39</v>
      </c>
      <c r="T625" s="1">
        <v>2010</v>
      </c>
      <c r="U625" s="1" t="s">
        <v>45</v>
      </c>
      <c r="V625" s="1">
        <v>22</v>
      </c>
      <c r="W625" s="1">
        <v>40.200000000000003</v>
      </c>
      <c r="X625" s="1">
        <v>126000000</v>
      </c>
      <c r="Y625" s="1">
        <v>3.42</v>
      </c>
      <c r="Z625" s="1">
        <v>103000000</v>
      </c>
      <c r="AA625" s="1">
        <v>23.634499999999999</v>
      </c>
      <c r="AB625" s="1">
        <v>-102.553</v>
      </c>
    </row>
    <row r="626" spans="1:28">
      <c r="A626" s="1">
        <v>625</v>
      </c>
      <c r="B626" s="1" t="s">
        <v>863</v>
      </c>
      <c r="C626" s="1">
        <v>15600000</v>
      </c>
      <c r="D626" s="2">
        <v>6860000000</v>
      </c>
      <c r="E626" s="1" t="s">
        <v>52</v>
      </c>
      <c r="F626" s="1" t="s">
        <v>863</v>
      </c>
      <c r="G626" s="1">
        <v>6623</v>
      </c>
      <c r="H626" s="1" t="s">
        <v>58</v>
      </c>
      <c r="I626" s="1" t="s">
        <v>59</v>
      </c>
      <c r="J626" s="1" t="s">
        <v>38</v>
      </c>
      <c r="K626" s="1">
        <v>863</v>
      </c>
      <c r="L626" s="1" t="s">
        <v>39</v>
      </c>
      <c r="M626" s="1">
        <v>44</v>
      </c>
      <c r="N626" s="1">
        <v>98660000</v>
      </c>
      <c r="O626" s="1">
        <v>24700</v>
      </c>
      <c r="P626" s="1">
        <v>394600</v>
      </c>
      <c r="Q626" s="1">
        <v>296000</v>
      </c>
      <c r="R626" s="1">
        <v>4700000</v>
      </c>
      <c r="S626" s="1">
        <v>200000</v>
      </c>
      <c r="T626" s="1">
        <v>2012</v>
      </c>
      <c r="U626" s="1" t="s">
        <v>66</v>
      </c>
      <c r="V626" s="1">
        <v>23</v>
      </c>
      <c r="W626" s="1">
        <v>81.900000000000006</v>
      </c>
      <c r="X626" s="1">
        <v>144000000</v>
      </c>
      <c r="Y626" s="1">
        <v>4.59</v>
      </c>
      <c r="Z626" s="1">
        <v>108000000</v>
      </c>
      <c r="AA626" s="1">
        <v>61.524009999999997</v>
      </c>
      <c r="AB626" s="1">
        <v>105.3188</v>
      </c>
    </row>
    <row r="627" spans="1:28">
      <c r="A627" s="1">
        <v>626</v>
      </c>
      <c r="B627" s="1" t="s">
        <v>864</v>
      </c>
      <c r="C627" s="1">
        <v>15600000</v>
      </c>
      <c r="D627" s="2">
        <v>7170000000</v>
      </c>
      <c r="E627" s="1" t="s">
        <v>276</v>
      </c>
      <c r="F627" s="1" t="s">
        <v>864</v>
      </c>
      <c r="G627" s="1">
        <v>6542</v>
      </c>
      <c r="H627" s="1" t="s">
        <v>84</v>
      </c>
      <c r="I627" s="1" t="s">
        <v>85</v>
      </c>
      <c r="J627" s="1" t="s">
        <v>277</v>
      </c>
      <c r="K627" s="1">
        <v>802</v>
      </c>
      <c r="L627" s="1">
        <v>7</v>
      </c>
      <c r="M627" s="1">
        <v>11</v>
      </c>
      <c r="N627" s="1">
        <v>88224000</v>
      </c>
      <c r="O627" s="1">
        <v>22100</v>
      </c>
      <c r="P627" s="1">
        <v>352900</v>
      </c>
      <c r="Q627" s="1">
        <v>264700</v>
      </c>
      <c r="R627" s="1">
        <v>4200000</v>
      </c>
      <c r="S627" s="1">
        <v>100000</v>
      </c>
      <c r="T627" s="1">
        <v>2008</v>
      </c>
      <c r="U627" s="1" t="s">
        <v>115</v>
      </c>
      <c r="V627" s="1">
        <v>25</v>
      </c>
      <c r="W627" s="1">
        <v>68.900000000000006</v>
      </c>
      <c r="X627" s="1">
        <v>36991981</v>
      </c>
      <c r="Y627" s="1">
        <v>5.56</v>
      </c>
      <c r="Z627" s="1">
        <v>30628482</v>
      </c>
      <c r="AA627" s="1">
        <v>56.130369999999999</v>
      </c>
      <c r="AB627" s="1">
        <v>-106.34699999999999</v>
      </c>
    </row>
    <row r="628" spans="1:28">
      <c r="A628" s="1">
        <v>627</v>
      </c>
      <c r="B628" s="1" t="s">
        <v>865</v>
      </c>
      <c r="C628" s="1">
        <v>15600000</v>
      </c>
      <c r="D628" s="2">
        <v>3870000000</v>
      </c>
      <c r="E628" s="1" t="s">
        <v>41</v>
      </c>
      <c r="F628" s="1" t="s">
        <v>865</v>
      </c>
      <c r="G628" s="1">
        <v>2019</v>
      </c>
      <c r="H628" s="1" t="s">
        <v>90</v>
      </c>
      <c r="I628" s="1" t="s">
        <v>91</v>
      </c>
      <c r="J628" s="1" t="s">
        <v>41</v>
      </c>
      <c r="K628" s="1">
        <v>2002</v>
      </c>
      <c r="L628" s="1">
        <v>34</v>
      </c>
      <c r="M628" s="1">
        <v>140</v>
      </c>
      <c r="N628" s="1">
        <v>56218000</v>
      </c>
      <c r="O628" s="1">
        <v>14100</v>
      </c>
      <c r="P628" s="1">
        <v>224900</v>
      </c>
      <c r="Q628" s="1">
        <v>168700</v>
      </c>
      <c r="R628" s="1">
        <v>2700000</v>
      </c>
      <c r="S628" s="1">
        <v>100000</v>
      </c>
      <c r="T628" s="1">
        <v>2010</v>
      </c>
      <c r="U628" s="1" t="s">
        <v>50</v>
      </c>
      <c r="V628" s="1">
        <v>9</v>
      </c>
      <c r="W628" s="1">
        <v>51.3</v>
      </c>
      <c r="X628" s="1">
        <v>213000000</v>
      </c>
      <c r="Y628" s="1">
        <v>12.08</v>
      </c>
      <c r="Z628" s="1">
        <v>183000000</v>
      </c>
      <c r="AA628" s="1">
        <v>-14.234999999999999</v>
      </c>
      <c r="AB628" s="1">
        <v>-51.9253</v>
      </c>
    </row>
    <row r="629" spans="1:28">
      <c r="A629" s="1">
        <v>628</v>
      </c>
      <c r="B629" s="1" t="s">
        <v>866</v>
      </c>
      <c r="C629" s="1">
        <v>15600000</v>
      </c>
      <c r="D629" s="2">
        <v>6170000000</v>
      </c>
      <c r="E629" s="1" t="s">
        <v>49</v>
      </c>
      <c r="F629" s="1" t="s">
        <v>866</v>
      </c>
      <c r="G629" s="1">
        <v>4245</v>
      </c>
      <c r="H629" s="1" t="s">
        <v>36</v>
      </c>
      <c r="I629" s="1" t="s">
        <v>37</v>
      </c>
      <c r="J629" s="1" t="s">
        <v>167</v>
      </c>
      <c r="K629" s="1">
        <v>1005</v>
      </c>
      <c r="L629" s="1">
        <v>145</v>
      </c>
      <c r="M629" s="1">
        <v>21</v>
      </c>
      <c r="N629" s="1">
        <v>27382000</v>
      </c>
      <c r="O629" s="1">
        <v>6800</v>
      </c>
      <c r="P629" s="1">
        <v>109500</v>
      </c>
      <c r="Q629" s="1">
        <v>82100</v>
      </c>
      <c r="R629" s="1">
        <v>1300000</v>
      </c>
      <c r="S629" s="1" t="s">
        <v>39</v>
      </c>
      <c r="T629" s="1">
        <v>2018</v>
      </c>
      <c r="U629" s="1" t="s">
        <v>66</v>
      </c>
      <c r="V629" s="1">
        <v>13</v>
      </c>
      <c r="W629" s="1">
        <v>88.2</v>
      </c>
      <c r="X629" s="1">
        <v>328000000</v>
      </c>
      <c r="Y629" s="1">
        <v>14.7</v>
      </c>
      <c r="Z629" s="1">
        <v>271000000</v>
      </c>
      <c r="AA629" s="1">
        <v>37.090240000000001</v>
      </c>
      <c r="AB629" s="1">
        <v>-95.712900000000005</v>
      </c>
    </row>
    <row r="630" spans="1:28">
      <c r="A630" s="1">
        <v>629</v>
      </c>
      <c r="B630" s="1" t="s">
        <v>867</v>
      </c>
      <c r="C630" s="1">
        <v>15500000</v>
      </c>
      <c r="D630" s="2">
        <v>8980000000</v>
      </c>
      <c r="E630" s="1" t="s">
        <v>49</v>
      </c>
      <c r="F630" s="1" t="s">
        <v>867</v>
      </c>
      <c r="G630" s="1">
        <v>598</v>
      </c>
      <c r="H630" s="1" t="s">
        <v>130</v>
      </c>
      <c r="I630" s="1" t="s">
        <v>131</v>
      </c>
      <c r="J630" s="1" t="s">
        <v>44</v>
      </c>
      <c r="K630" s="1">
        <v>538</v>
      </c>
      <c r="L630" s="1">
        <v>24</v>
      </c>
      <c r="M630" s="1">
        <v>32</v>
      </c>
      <c r="N630" s="1">
        <v>90012000</v>
      </c>
      <c r="O630" s="1">
        <v>22500</v>
      </c>
      <c r="P630" s="1">
        <v>360000</v>
      </c>
      <c r="Q630" s="1">
        <v>270000</v>
      </c>
      <c r="R630" s="1">
        <v>4300000</v>
      </c>
      <c r="S630" s="1">
        <v>100000</v>
      </c>
      <c r="T630" s="1">
        <v>2017</v>
      </c>
      <c r="U630" s="1" t="s">
        <v>61</v>
      </c>
      <c r="V630" s="1">
        <v>13</v>
      </c>
      <c r="W630" s="1">
        <v>40.200000000000003</v>
      </c>
      <c r="X630" s="1">
        <v>126000000</v>
      </c>
      <c r="Y630" s="1">
        <v>3.42</v>
      </c>
      <c r="Z630" s="1">
        <v>103000000</v>
      </c>
      <c r="AA630" s="1">
        <v>23.634499999999999</v>
      </c>
      <c r="AB630" s="1">
        <v>-102.553</v>
      </c>
    </row>
    <row r="631" spans="1:28">
      <c r="A631" s="1">
        <v>630</v>
      </c>
      <c r="B631" s="1" t="s">
        <v>868</v>
      </c>
      <c r="C631" s="1">
        <v>15500000</v>
      </c>
      <c r="D631" s="2">
        <v>5070000000</v>
      </c>
      <c r="E631" s="1" t="s">
        <v>41</v>
      </c>
      <c r="F631" s="1" t="s">
        <v>868</v>
      </c>
      <c r="G631" s="1">
        <v>0</v>
      </c>
      <c r="H631" s="1" t="s">
        <v>36</v>
      </c>
      <c r="I631" s="1" t="s">
        <v>37</v>
      </c>
      <c r="J631" s="1" t="s">
        <v>39</v>
      </c>
      <c r="K631" s="1">
        <v>4057944</v>
      </c>
      <c r="L631" s="1" t="s">
        <v>39</v>
      </c>
      <c r="M631" s="1" t="s">
        <v>39</v>
      </c>
      <c r="N631" s="1" t="s">
        <v>39</v>
      </c>
      <c r="O631" s="1">
        <v>0</v>
      </c>
      <c r="P631" s="1">
        <v>0</v>
      </c>
      <c r="Q631" s="1">
        <v>0</v>
      </c>
      <c r="R631" s="1">
        <v>0</v>
      </c>
      <c r="S631" s="1" t="s">
        <v>39</v>
      </c>
      <c r="T631" s="1">
        <v>2017</v>
      </c>
      <c r="U631" s="1" t="s">
        <v>80</v>
      </c>
      <c r="V631" s="1">
        <v>27</v>
      </c>
      <c r="W631" s="1">
        <v>88.2</v>
      </c>
      <c r="X631" s="1">
        <v>328000000</v>
      </c>
      <c r="Y631" s="1">
        <v>14.7</v>
      </c>
      <c r="Z631" s="1">
        <v>271000000</v>
      </c>
      <c r="AA631" s="1">
        <v>37.090240000000001</v>
      </c>
      <c r="AB631" s="1">
        <v>-95.712900000000005</v>
      </c>
    </row>
    <row r="632" spans="1:28">
      <c r="A632" s="1">
        <v>631</v>
      </c>
      <c r="B632" s="1" t="s">
        <v>869</v>
      </c>
      <c r="C632" s="1">
        <v>15500000</v>
      </c>
      <c r="D632" s="2">
        <v>6390000000</v>
      </c>
      <c r="E632" s="1" t="s">
        <v>29</v>
      </c>
      <c r="F632" s="1" t="s">
        <v>869</v>
      </c>
      <c r="G632" s="1">
        <v>220</v>
      </c>
      <c r="H632" s="1" t="s">
        <v>203</v>
      </c>
      <c r="I632" s="1" t="s">
        <v>204</v>
      </c>
      <c r="J632" s="1" t="s">
        <v>29</v>
      </c>
      <c r="K632" s="1">
        <v>954</v>
      </c>
      <c r="L632" s="1">
        <v>4</v>
      </c>
      <c r="M632" s="1">
        <v>122</v>
      </c>
      <c r="N632" s="1">
        <v>90914000</v>
      </c>
      <c r="O632" s="1">
        <v>22700</v>
      </c>
      <c r="P632" s="1">
        <v>363700</v>
      </c>
      <c r="Q632" s="1">
        <v>272700</v>
      </c>
      <c r="R632" s="1">
        <v>4400000</v>
      </c>
      <c r="S632" s="1">
        <v>200000</v>
      </c>
      <c r="T632" s="1">
        <v>2010</v>
      </c>
      <c r="U632" s="1" t="s">
        <v>80</v>
      </c>
      <c r="V632" s="1">
        <v>26</v>
      </c>
      <c r="W632" s="1">
        <v>68</v>
      </c>
      <c r="X632" s="1">
        <v>34268528</v>
      </c>
      <c r="Y632" s="1">
        <v>5.93</v>
      </c>
      <c r="Z632" s="1">
        <v>28807838</v>
      </c>
      <c r="AA632" s="1">
        <v>23.885940000000002</v>
      </c>
      <c r="AB632" s="1">
        <v>45.079160000000002</v>
      </c>
    </row>
    <row r="633" spans="1:28">
      <c r="A633" s="1">
        <v>632</v>
      </c>
      <c r="B633" s="1" t="s">
        <v>870</v>
      </c>
      <c r="C633" s="1">
        <v>15500000</v>
      </c>
      <c r="D633" s="2">
        <v>7780000000</v>
      </c>
      <c r="E633" s="1" t="s">
        <v>44</v>
      </c>
      <c r="F633" s="1" t="s">
        <v>870</v>
      </c>
      <c r="G633" s="1">
        <v>359</v>
      </c>
      <c r="H633" s="1" t="s">
        <v>30</v>
      </c>
      <c r="I633" s="1" t="s">
        <v>31</v>
      </c>
      <c r="J633" s="1" t="s">
        <v>44</v>
      </c>
      <c r="K633" s="1">
        <v>687</v>
      </c>
      <c r="L633" s="1">
        <v>98</v>
      </c>
      <c r="M633" s="1">
        <v>32</v>
      </c>
      <c r="N633" s="2">
        <v>168000000</v>
      </c>
      <c r="O633" s="1">
        <v>42000</v>
      </c>
      <c r="P633" s="1">
        <v>671600</v>
      </c>
      <c r="Q633" s="1">
        <v>503700</v>
      </c>
      <c r="R633" s="1">
        <v>8100000</v>
      </c>
      <c r="S633" s="1">
        <v>300000</v>
      </c>
      <c r="T633" s="1">
        <v>2016</v>
      </c>
      <c r="U633" s="1" t="s">
        <v>70</v>
      </c>
      <c r="V633" s="1">
        <v>13</v>
      </c>
      <c r="W633" s="1">
        <v>28.1</v>
      </c>
      <c r="X633" s="1">
        <v>1370000000</v>
      </c>
      <c r="Y633" s="1">
        <v>5.36</v>
      </c>
      <c r="Z633" s="1">
        <v>471000000</v>
      </c>
      <c r="AA633" s="1">
        <v>20.593679999999999</v>
      </c>
      <c r="AB633" s="1">
        <v>78.962879999999998</v>
      </c>
    </row>
    <row r="634" spans="1:28">
      <c r="A634" s="1">
        <v>633</v>
      </c>
      <c r="B634" s="1" t="s">
        <v>871</v>
      </c>
      <c r="C634" s="1">
        <v>15500000</v>
      </c>
      <c r="D634" s="2">
        <v>8270000000</v>
      </c>
      <c r="E634" s="1" t="s">
        <v>47</v>
      </c>
      <c r="F634" s="1" t="s">
        <v>871</v>
      </c>
      <c r="G634" s="1">
        <v>1021</v>
      </c>
      <c r="H634" s="1" t="s">
        <v>203</v>
      </c>
      <c r="I634" s="1" t="s">
        <v>204</v>
      </c>
      <c r="J634" s="1" t="s">
        <v>99</v>
      </c>
      <c r="K634" s="1">
        <v>619</v>
      </c>
      <c r="L634" s="1">
        <v>4</v>
      </c>
      <c r="M634" s="1">
        <v>33</v>
      </c>
      <c r="N634" s="2">
        <v>135000000</v>
      </c>
      <c r="O634" s="1">
        <v>33800</v>
      </c>
      <c r="P634" s="1">
        <v>540100</v>
      </c>
      <c r="Q634" s="1">
        <v>405100</v>
      </c>
      <c r="R634" s="1">
        <v>6500000</v>
      </c>
      <c r="S634" s="1">
        <v>300000</v>
      </c>
      <c r="T634" s="1">
        <v>2017</v>
      </c>
      <c r="U634" s="1" t="s">
        <v>50</v>
      </c>
      <c r="V634" s="1">
        <v>16</v>
      </c>
      <c r="W634" s="1">
        <v>68</v>
      </c>
      <c r="X634" s="1">
        <v>34268528</v>
      </c>
      <c r="Y634" s="1">
        <v>5.93</v>
      </c>
      <c r="Z634" s="1">
        <v>28807838</v>
      </c>
      <c r="AA634" s="1">
        <v>23.885940000000002</v>
      </c>
      <c r="AB634" s="1">
        <v>45.079160000000002</v>
      </c>
    </row>
    <row r="635" spans="1:28">
      <c r="A635" s="1">
        <v>634</v>
      </c>
      <c r="B635" s="1" t="s">
        <v>872</v>
      </c>
      <c r="C635" s="1">
        <v>15500000</v>
      </c>
      <c r="D635" s="2">
        <v>14600000000</v>
      </c>
      <c r="E635" s="1" t="s">
        <v>29</v>
      </c>
      <c r="F635" s="1" t="s">
        <v>872</v>
      </c>
      <c r="G635" s="1">
        <v>325</v>
      </c>
      <c r="H635" s="1" t="s">
        <v>90</v>
      </c>
      <c r="I635" s="1" t="s">
        <v>91</v>
      </c>
      <c r="J635" s="1" t="s">
        <v>29</v>
      </c>
      <c r="K635" s="1">
        <v>236</v>
      </c>
      <c r="L635" s="1">
        <v>35</v>
      </c>
      <c r="M635" s="1">
        <v>123</v>
      </c>
      <c r="N635" s="2">
        <v>164000000</v>
      </c>
      <c r="O635" s="1">
        <v>40900</v>
      </c>
      <c r="P635" s="1">
        <v>654700</v>
      </c>
      <c r="Q635" s="1">
        <v>491000</v>
      </c>
      <c r="R635" s="1">
        <v>7900000</v>
      </c>
      <c r="S635" s="1" t="s">
        <v>39</v>
      </c>
      <c r="T635" s="1">
        <v>2009</v>
      </c>
      <c r="U635" s="1" t="s">
        <v>70</v>
      </c>
      <c r="V635" s="1">
        <v>27</v>
      </c>
      <c r="W635" s="1">
        <v>51.3</v>
      </c>
      <c r="X635" s="1">
        <v>213000000</v>
      </c>
      <c r="Y635" s="1">
        <v>12.08</v>
      </c>
      <c r="Z635" s="1">
        <v>183000000</v>
      </c>
      <c r="AA635" s="1">
        <v>-14.234999999999999</v>
      </c>
      <c r="AB635" s="1">
        <v>-51.9253</v>
      </c>
    </row>
    <row r="636" spans="1:28">
      <c r="A636" s="1">
        <v>635</v>
      </c>
      <c r="B636" s="1" t="s">
        <v>873</v>
      </c>
      <c r="C636" s="1">
        <v>15500000</v>
      </c>
      <c r="D636" s="2">
        <v>12900000000</v>
      </c>
      <c r="E636" s="1" t="s">
        <v>276</v>
      </c>
      <c r="F636" s="1" t="s">
        <v>874</v>
      </c>
      <c r="G636" s="1">
        <v>0</v>
      </c>
      <c r="H636" s="1" t="s">
        <v>36</v>
      </c>
      <c r="I636" s="1" t="s">
        <v>37</v>
      </c>
      <c r="J636" s="1" t="s">
        <v>41</v>
      </c>
      <c r="K636" s="1">
        <v>4057944</v>
      </c>
      <c r="L636" s="1">
        <v>5048</v>
      </c>
      <c r="M636" s="1">
        <v>4453</v>
      </c>
      <c r="N636" s="1" t="s">
        <v>39</v>
      </c>
      <c r="O636" s="1">
        <v>0</v>
      </c>
      <c r="P636" s="1">
        <v>0</v>
      </c>
      <c r="Q636" s="1">
        <v>0</v>
      </c>
      <c r="R636" s="1">
        <v>0</v>
      </c>
      <c r="S636" s="1">
        <v>10</v>
      </c>
      <c r="T636" s="1">
        <v>2016</v>
      </c>
      <c r="U636" s="1" t="s">
        <v>32</v>
      </c>
      <c r="V636" s="1">
        <v>2</v>
      </c>
      <c r="W636" s="1">
        <v>88.2</v>
      </c>
      <c r="X636" s="1">
        <v>328000000</v>
      </c>
      <c r="Y636" s="1">
        <v>14.7</v>
      </c>
      <c r="Z636" s="1">
        <v>271000000</v>
      </c>
      <c r="AA636" s="1">
        <v>37.090240000000001</v>
      </c>
      <c r="AB636" s="1">
        <v>-95.712900000000005</v>
      </c>
    </row>
    <row r="637" spans="1:28">
      <c r="A637" s="1">
        <v>636</v>
      </c>
      <c r="B637" s="1" t="s">
        <v>875</v>
      </c>
      <c r="C637" s="1">
        <v>15500000</v>
      </c>
      <c r="D637" s="2">
        <v>12700000000</v>
      </c>
      <c r="E637" s="1" t="s">
        <v>41</v>
      </c>
      <c r="F637" s="1" t="s">
        <v>875</v>
      </c>
      <c r="G637" s="1">
        <v>1525</v>
      </c>
      <c r="H637" s="1" t="s">
        <v>30</v>
      </c>
      <c r="I637" s="1" t="s">
        <v>31</v>
      </c>
      <c r="J637" s="1" t="s">
        <v>41</v>
      </c>
      <c r="K637" s="1">
        <v>300</v>
      </c>
      <c r="L637" s="1">
        <v>99</v>
      </c>
      <c r="M637" s="1">
        <v>141</v>
      </c>
      <c r="N637" s="2">
        <v>139000000</v>
      </c>
      <c r="O637" s="1">
        <v>34800</v>
      </c>
      <c r="P637" s="1">
        <v>556500</v>
      </c>
      <c r="Q637" s="1">
        <v>417400</v>
      </c>
      <c r="R637" s="1">
        <v>6700000</v>
      </c>
      <c r="S637" s="1">
        <v>200000</v>
      </c>
      <c r="T637" s="1">
        <v>2017</v>
      </c>
      <c r="U637" s="1" t="s">
        <v>55</v>
      </c>
      <c r="V637" s="1">
        <v>9</v>
      </c>
      <c r="W637" s="1">
        <v>28.1</v>
      </c>
      <c r="X637" s="1">
        <v>1370000000</v>
      </c>
      <c r="Y637" s="1">
        <v>5.36</v>
      </c>
      <c r="Z637" s="1">
        <v>471000000</v>
      </c>
      <c r="AA637" s="1">
        <v>20.593679999999999</v>
      </c>
      <c r="AB637" s="1">
        <v>78.962879999999998</v>
      </c>
    </row>
    <row r="638" spans="1:28">
      <c r="A638" s="1">
        <v>637</v>
      </c>
      <c r="B638" s="1" t="s">
        <v>876</v>
      </c>
      <c r="C638" s="1">
        <v>15500000</v>
      </c>
      <c r="D638" s="2">
        <v>6400000000</v>
      </c>
      <c r="E638" s="1" t="s">
        <v>41</v>
      </c>
      <c r="F638" s="1" t="s">
        <v>876</v>
      </c>
      <c r="G638" s="1">
        <v>417</v>
      </c>
      <c r="H638" s="1" t="s">
        <v>36</v>
      </c>
      <c r="I638" s="1" t="s">
        <v>37</v>
      </c>
      <c r="J638" s="1" t="s">
        <v>99</v>
      </c>
      <c r="K638" s="1">
        <v>956</v>
      </c>
      <c r="L638" s="1">
        <v>146</v>
      </c>
      <c r="M638" s="1">
        <v>34</v>
      </c>
      <c r="N638" s="1">
        <v>27375000</v>
      </c>
      <c r="O638" s="1">
        <v>6800</v>
      </c>
      <c r="P638" s="1">
        <v>109500</v>
      </c>
      <c r="Q638" s="1">
        <v>82100</v>
      </c>
      <c r="R638" s="1">
        <v>1300000</v>
      </c>
      <c r="S638" s="1" t="s">
        <v>39</v>
      </c>
      <c r="T638" s="1">
        <v>2010</v>
      </c>
      <c r="U638" s="1" t="s">
        <v>105</v>
      </c>
      <c r="V638" s="1">
        <v>14</v>
      </c>
      <c r="W638" s="1">
        <v>88.2</v>
      </c>
      <c r="X638" s="1">
        <v>328000000</v>
      </c>
      <c r="Y638" s="1">
        <v>14.7</v>
      </c>
      <c r="Z638" s="1">
        <v>271000000</v>
      </c>
      <c r="AA638" s="1">
        <v>37.090240000000001</v>
      </c>
      <c r="AB638" s="1">
        <v>-95.712900000000005</v>
      </c>
    </row>
    <row r="639" spans="1:28">
      <c r="A639" s="1">
        <v>638</v>
      </c>
      <c r="B639" s="1" t="s">
        <v>877</v>
      </c>
      <c r="C639" s="1">
        <v>15500000</v>
      </c>
      <c r="D639" s="2">
        <v>4500000000</v>
      </c>
      <c r="E639" s="1" t="s">
        <v>76</v>
      </c>
      <c r="F639" s="1" t="s">
        <v>877</v>
      </c>
      <c r="G639" s="1">
        <v>5183</v>
      </c>
      <c r="H639" s="1" t="s">
        <v>878</v>
      </c>
      <c r="I639" s="1" t="s">
        <v>879</v>
      </c>
      <c r="J639" s="1" t="s">
        <v>167</v>
      </c>
      <c r="K639" s="1">
        <v>1597</v>
      </c>
      <c r="L639" s="1">
        <v>1</v>
      </c>
      <c r="M639" s="1">
        <v>22</v>
      </c>
      <c r="N639" s="1">
        <v>32916000</v>
      </c>
      <c r="O639" s="1">
        <v>8200</v>
      </c>
      <c r="P639" s="1">
        <v>131700</v>
      </c>
      <c r="Q639" s="1">
        <v>98700</v>
      </c>
      <c r="R639" s="1">
        <v>1600000</v>
      </c>
      <c r="S639" s="1">
        <v>100000</v>
      </c>
      <c r="T639" s="1">
        <v>2017</v>
      </c>
      <c r="U639" s="1" t="s">
        <v>66</v>
      </c>
      <c r="V639" s="1">
        <v>8</v>
      </c>
      <c r="W639" s="1">
        <v>35.200000000000003</v>
      </c>
      <c r="X639" s="1">
        <v>100000000</v>
      </c>
      <c r="Y639" s="1">
        <v>10.76</v>
      </c>
      <c r="Z639" s="1">
        <v>42895824</v>
      </c>
      <c r="AA639" s="1">
        <v>26.820550000000001</v>
      </c>
      <c r="AB639" s="1">
        <v>30.802499999999998</v>
      </c>
    </row>
    <row r="640" spans="1:28">
      <c r="A640" s="1">
        <v>639</v>
      </c>
      <c r="B640" s="1" t="s">
        <v>880</v>
      </c>
      <c r="C640" s="1">
        <v>15400000</v>
      </c>
      <c r="D640" s="2">
        <v>1780000000</v>
      </c>
      <c r="E640" s="1" t="s">
        <v>154</v>
      </c>
      <c r="F640" s="1" t="s">
        <v>880</v>
      </c>
      <c r="G640" s="1">
        <v>165</v>
      </c>
      <c r="H640" s="1" t="s">
        <v>30</v>
      </c>
      <c r="I640" s="1" t="s">
        <v>31</v>
      </c>
      <c r="J640" s="1" t="s">
        <v>154</v>
      </c>
      <c r="K640" s="1">
        <v>5724</v>
      </c>
      <c r="L640" s="1">
        <v>100</v>
      </c>
      <c r="M640" s="1">
        <v>27</v>
      </c>
      <c r="N640" s="1">
        <v>27963000</v>
      </c>
      <c r="O640" s="1">
        <v>7000</v>
      </c>
      <c r="P640" s="1">
        <v>111900</v>
      </c>
      <c r="Q640" s="1">
        <v>83900</v>
      </c>
      <c r="R640" s="1">
        <v>1300000</v>
      </c>
      <c r="S640" s="1">
        <v>100000</v>
      </c>
      <c r="T640" s="1">
        <v>2015</v>
      </c>
      <c r="U640" s="1" t="s">
        <v>50</v>
      </c>
      <c r="V640" s="1">
        <v>6</v>
      </c>
      <c r="W640" s="1">
        <v>28.1</v>
      </c>
      <c r="X640" s="1">
        <v>1370000000</v>
      </c>
      <c r="Y640" s="1">
        <v>5.36</v>
      </c>
      <c r="Z640" s="1">
        <v>471000000</v>
      </c>
      <c r="AA640" s="1">
        <v>20.593679999999999</v>
      </c>
      <c r="AB640" s="1">
        <v>78.962879999999998</v>
      </c>
    </row>
    <row r="641" spans="1:28">
      <c r="A641" s="1">
        <v>640</v>
      </c>
      <c r="B641" s="1" t="s">
        <v>881</v>
      </c>
      <c r="C641" s="1">
        <v>15400000</v>
      </c>
      <c r="D641" s="2">
        <v>11500000000</v>
      </c>
      <c r="E641" s="1" t="s">
        <v>52</v>
      </c>
      <c r="F641" s="1" t="s">
        <v>881</v>
      </c>
      <c r="G641" s="1">
        <v>379</v>
      </c>
      <c r="H641" s="1" t="s">
        <v>188</v>
      </c>
      <c r="I641" s="1" t="s">
        <v>189</v>
      </c>
      <c r="J641" s="1" t="s">
        <v>41</v>
      </c>
      <c r="K641" s="1">
        <v>349</v>
      </c>
      <c r="L641" s="1">
        <v>6</v>
      </c>
      <c r="M641" s="1">
        <v>141</v>
      </c>
      <c r="N641" s="1">
        <v>80172000</v>
      </c>
      <c r="O641" s="1">
        <v>20000</v>
      </c>
      <c r="P641" s="1">
        <v>320700</v>
      </c>
      <c r="Q641" s="1">
        <v>240500</v>
      </c>
      <c r="R641" s="1">
        <v>3800000</v>
      </c>
      <c r="S641" s="1">
        <v>200000</v>
      </c>
      <c r="T641" s="1">
        <v>2018</v>
      </c>
      <c r="U641" s="1" t="s">
        <v>80</v>
      </c>
      <c r="V641" s="1">
        <v>18</v>
      </c>
      <c r="W641" s="1">
        <v>36.799999999999997</v>
      </c>
      <c r="X641" s="1">
        <v>9770529</v>
      </c>
      <c r="Y641" s="1">
        <v>2.35</v>
      </c>
      <c r="Z641" s="1">
        <v>8479744</v>
      </c>
      <c r="AA641" s="1">
        <v>23.42408</v>
      </c>
      <c r="AB641" s="1">
        <v>53.847819999999999</v>
      </c>
    </row>
    <row r="642" spans="1:28">
      <c r="A642" s="1">
        <v>641</v>
      </c>
      <c r="B642" s="1" t="s">
        <v>882</v>
      </c>
      <c r="C642" s="1">
        <v>15400000</v>
      </c>
      <c r="D642" s="2">
        <v>1540000000</v>
      </c>
      <c r="E642" s="1" t="s">
        <v>52</v>
      </c>
      <c r="F642" s="1" t="s">
        <v>882</v>
      </c>
      <c r="G642" s="1">
        <v>1647</v>
      </c>
      <c r="H642" s="1" t="s">
        <v>36</v>
      </c>
      <c r="I642" s="1" t="s">
        <v>37</v>
      </c>
      <c r="J642" s="1" t="s">
        <v>38</v>
      </c>
      <c r="K642" s="1">
        <v>6793</v>
      </c>
      <c r="L642" s="1">
        <v>147</v>
      </c>
      <c r="M642" s="1">
        <v>45</v>
      </c>
      <c r="N642" s="1">
        <v>55369000</v>
      </c>
      <c r="O642" s="1">
        <v>13800</v>
      </c>
      <c r="P642" s="1">
        <v>221500</v>
      </c>
      <c r="Q642" s="1">
        <v>166100</v>
      </c>
      <c r="R642" s="1">
        <v>2700000</v>
      </c>
      <c r="S642" s="1">
        <v>100000</v>
      </c>
      <c r="T642" s="1">
        <v>2016</v>
      </c>
      <c r="U642" s="1" t="s">
        <v>80</v>
      </c>
      <c r="V642" s="1">
        <v>14</v>
      </c>
      <c r="W642" s="1">
        <v>88.2</v>
      </c>
      <c r="X642" s="1">
        <v>328000000</v>
      </c>
      <c r="Y642" s="1">
        <v>14.7</v>
      </c>
      <c r="Z642" s="1">
        <v>271000000</v>
      </c>
      <c r="AA642" s="1">
        <v>37.090240000000001</v>
      </c>
      <c r="AB642" s="1">
        <v>-95.712900000000005</v>
      </c>
    </row>
    <row r="643" spans="1:28">
      <c r="A643" s="1">
        <v>642</v>
      </c>
      <c r="B643" s="1" t="s">
        <v>883</v>
      </c>
      <c r="C643" s="1">
        <v>15400000</v>
      </c>
      <c r="D643" s="2">
        <v>5470000000</v>
      </c>
      <c r="E643" s="1" t="s">
        <v>49</v>
      </c>
      <c r="F643" s="1" t="s">
        <v>883</v>
      </c>
      <c r="G643" s="1">
        <v>1756</v>
      </c>
      <c r="H643" s="1" t="s">
        <v>36</v>
      </c>
      <c r="I643" s="1" t="s">
        <v>37</v>
      </c>
      <c r="J643" s="1" t="s">
        <v>60</v>
      </c>
      <c r="K643" s="1">
        <v>1201</v>
      </c>
      <c r="L643" s="1">
        <v>147</v>
      </c>
      <c r="M643" s="1">
        <v>42</v>
      </c>
      <c r="N643" s="1">
        <v>1583000</v>
      </c>
      <c r="O643" s="1">
        <v>396</v>
      </c>
      <c r="P643" s="1">
        <v>6300</v>
      </c>
      <c r="Q643" s="1">
        <v>4700</v>
      </c>
      <c r="R643" s="1">
        <v>76000</v>
      </c>
      <c r="S643" s="1" t="s">
        <v>39</v>
      </c>
      <c r="T643" s="1">
        <v>2013</v>
      </c>
      <c r="U643" s="1" t="s">
        <v>73</v>
      </c>
      <c r="V643" s="1">
        <v>12</v>
      </c>
      <c r="W643" s="1">
        <v>88.2</v>
      </c>
      <c r="X643" s="1">
        <v>328000000</v>
      </c>
      <c r="Y643" s="1">
        <v>14.7</v>
      </c>
      <c r="Z643" s="1">
        <v>271000000</v>
      </c>
      <c r="AA643" s="1">
        <v>37.090240000000001</v>
      </c>
      <c r="AB643" s="1">
        <v>-95.712900000000005</v>
      </c>
    </row>
    <row r="644" spans="1:28">
      <c r="A644" s="1">
        <v>643</v>
      </c>
      <c r="B644" s="1" t="s">
        <v>884</v>
      </c>
      <c r="C644" s="1">
        <v>15400000</v>
      </c>
      <c r="D644" s="2">
        <v>3740000000</v>
      </c>
      <c r="E644" s="1" t="s">
        <v>276</v>
      </c>
      <c r="F644" s="1" t="s">
        <v>884</v>
      </c>
      <c r="G644" s="1">
        <v>1577</v>
      </c>
      <c r="H644" s="1" t="s">
        <v>78</v>
      </c>
      <c r="I644" s="1" t="s">
        <v>79</v>
      </c>
      <c r="J644" s="1" t="s">
        <v>277</v>
      </c>
      <c r="K644" s="1">
        <v>2083</v>
      </c>
      <c r="L644" s="1">
        <v>24</v>
      </c>
      <c r="M644" s="1">
        <v>12</v>
      </c>
      <c r="N644" s="2">
        <v>168000000</v>
      </c>
      <c r="O644" s="1">
        <v>41900</v>
      </c>
      <c r="P644" s="1">
        <v>670800</v>
      </c>
      <c r="Q644" s="1">
        <v>503100</v>
      </c>
      <c r="R644" s="1">
        <v>8000000</v>
      </c>
      <c r="S644" s="1">
        <v>400000</v>
      </c>
      <c r="T644" s="1">
        <v>2011</v>
      </c>
      <c r="U644" s="1" t="s">
        <v>55</v>
      </c>
      <c r="V644" s="1">
        <v>20</v>
      </c>
      <c r="W644" s="1">
        <v>60</v>
      </c>
      <c r="X644" s="1">
        <v>66834405</v>
      </c>
      <c r="Y644" s="1">
        <v>3.85</v>
      </c>
      <c r="Z644" s="1">
        <v>55908316</v>
      </c>
      <c r="AA644" s="1">
        <v>55.378050000000002</v>
      </c>
      <c r="AB644" s="1">
        <v>-3.4359700000000002</v>
      </c>
    </row>
    <row r="645" spans="1:28">
      <c r="A645" s="1">
        <v>644</v>
      </c>
      <c r="B645" s="1" t="s">
        <v>885</v>
      </c>
      <c r="C645" s="1">
        <v>15400000</v>
      </c>
      <c r="D645" s="2">
        <v>14600000000</v>
      </c>
      <c r="E645" s="1" t="s">
        <v>29</v>
      </c>
      <c r="F645" s="1" t="s">
        <v>885</v>
      </c>
      <c r="G645" s="1">
        <v>1725</v>
      </c>
      <c r="H645" s="1" t="s">
        <v>160</v>
      </c>
      <c r="I645" s="1" t="s">
        <v>161</v>
      </c>
      <c r="J645" s="1" t="s">
        <v>29</v>
      </c>
      <c r="K645" s="1">
        <v>239</v>
      </c>
      <c r="L645" s="1">
        <v>11</v>
      </c>
      <c r="M645" s="1">
        <v>124</v>
      </c>
      <c r="N645" s="1">
        <v>82798000</v>
      </c>
      <c r="O645" s="1">
        <v>20700</v>
      </c>
      <c r="P645" s="1">
        <v>331200</v>
      </c>
      <c r="Q645" s="1">
        <v>248400</v>
      </c>
      <c r="R645" s="1">
        <v>4000000</v>
      </c>
      <c r="S645" s="1">
        <v>100000</v>
      </c>
      <c r="T645" s="1">
        <v>2008</v>
      </c>
      <c r="U645" s="1" t="s">
        <v>32</v>
      </c>
      <c r="V645" s="1">
        <v>9</v>
      </c>
      <c r="W645" s="1">
        <v>49.3</v>
      </c>
      <c r="X645" s="1">
        <v>69625582</v>
      </c>
      <c r="Y645" s="1">
        <v>0.75</v>
      </c>
      <c r="Z645" s="1">
        <v>35294600</v>
      </c>
      <c r="AA645" s="1">
        <v>15.87003</v>
      </c>
      <c r="AB645" s="1">
        <v>100.99250000000001</v>
      </c>
    </row>
    <row r="646" spans="1:28">
      <c r="A646" s="1">
        <v>645</v>
      </c>
      <c r="B646" s="1" t="s">
        <v>886</v>
      </c>
      <c r="C646" s="1">
        <v>15400000</v>
      </c>
      <c r="D646" s="2">
        <v>4910000000</v>
      </c>
      <c r="E646" s="1" t="s">
        <v>29</v>
      </c>
      <c r="F646" s="1" t="s">
        <v>886</v>
      </c>
      <c r="G646" s="1">
        <v>21</v>
      </c>
      <c r="H646" s="1" t="s">
        <v>36</v>
      </c>
      <c r="I646" s="1" t="s">
        <v>37</v>
      </c>
      <c r="J646" s="1" t="s">
        <v>29</v>
      </c>
      <c r="K646" s="1">
        <v>1401</v>
      </c>
      <c r="L646" s="1">
        <v>147</v>
      </c>
      <c r="M646" s="1">
        <v>124</v>
      </c>
      <c r="N646" s="1">
        <v>36790000</v>
      </c>
      <c r="O646" s="1">
        <v>9200</v>
      </c>
      <c r="P646" s="1">
        <v>147200</v>
      </c>
      <c r="Q646" s="1">
        <v>110400</v>
      </c>
      <c r="R646" s="1">
        <v>1800000</v>
      </c>
      <c r="S646" s="1">
        <v>100000</v>
      </c>
      <c r="T646" s="1">
        <v>2016</v>
      </c>
      <c r="U646" s="1" t="s">
        <v>61</v>
      </c>
      <c r="V646" s="1">
        <v>26</v>
      </c>
      <c r="W646" s="1">
        <v>88.2</v>
      </c>
      <c r="X646" s="1">
        <v>328000000</v>
      </c>
      <c r="Y646" s="1">
        <v>14.7</v>
      </c>
      <c r="Z646" s="1">
        <v>271000000</v>
      </c>
      <c r="AA646" s="1">
        <v>37.090240000000001</v>
      </c>
      <c r="AB646" s="1">
        <v>-95.712900000000005</v>
      </c>
    </row>
    <row r="647" spans="1:28">
      <c r="A647" s="1">
        <v>646</v>
      </c>
      <c r="B647" s="1" t="s">
        <v>887</v>
      </c>
      <c r="C647" s="1">
        <v>15400000</v>
      </c>
      <c r="D647" s="2">
        <v>4750000000</v>
      </c>
      <c r="E647" s="1" t="s">
        <v>49</v>
      </c>
      <c r="F647" s="1" t="s">
        <v>887</v>
      </c>
      <c r="G647" s="1">
        <v>4186</v>
      </c>
      <c r="H647" s="1" t="s">
        <v>243</v>
      </c>
      <c r="I647" s="1" t="s">
        <v>244</v>
      </c>
      <c r="J647" s="1" t="s">
        <v>167</v>
      </c>
      <c r="K647" s="1">
        <v>1461</v>
      </c>
      <c r="L647" s="1">
        <v>23</v>
      </c>
      <c r="M647" s="1">
        <v>23</v>
      </c>
      <c r="N647" s="1">
        <v>19740000</v>
      </c>
      <c r="O647" s="1">
        <v>4900</v>
      </c>
      <c r="P647" s="1">
        <v>79000</v>
      </c>
      <c r="Q647" s="1">
        <v>59200</v>
      </c>
      <c r="R647" s="1">
        <v>947500</v>
      </c>
      <c r="S647" s="1" t="s">
        <v>39</v>
      </c>
      <c r="T647" s="1">
        <v>2018</v>
      </c>
      <c r="U647" s="1" t="s">
        <v>115</v>
      </c>
      <c r="V647" s="1">
        <v>21</v>
      </c>
      <c r="W647" s="1">
        <v>36.299999999999997</v>
      </c>
      <c r="X647" s="1">
        <v>270000000</v>
      </c>
      <c r="Y647" s="1">
        <v>4.6900000000000004</v>
      </c>
      <c r="Z647" s="1">
        <v>152000000</v>
      </c>
      <c r="AA647" s="1">
        <v>-0.78927999999999998</v>
      </c>
      <c r="AB647" s="1">
        <v>113.9213</v>
      </c>
    </row>
    <row r="648" spans="1:28">
      <c r="A648" s="1">
        <v>647</v>
      </c>
      <c r="B648" s="1" t="s">
        <v>888</v>
      </c>
      <c r="C648" s="1">
        <v>15300000</v>
      </c>
      <c r="D648" s="2">
        <v>2660000000</v>
      </c>
      <c r="E648" s="1" t="s">
        <v>65</v>
      </c>
      <c r="F648" s="1" t="s">
        <v>888</v>
      </c>
      <c r="G648" s="1">
        <v>10988</v>
      </c>
      <c r="H648" s="1" t="s">
        <v>183</v>
      </c>
      <c r="I648" s="1" t="s">
        <v>184</v>
      </c>
      <c r="J648" s="1" t="s">
        <v>65</v>
      </c>
      <c r="K648" s="1">
        <v>3356</v>
      </c>
      <c r="L648" s="1">
        <v>11</v>
      </c>
      <c r="M648" s="1">
        <v>9</v>
      </c>
      <c r="N648" s="1">
        <v>84867000</v>
      </c>
      <c r="O648" s="1">
        <v>21200</v>
      </c>
      <c r="P648" s="1">
        <v>339500</v>
      </c>
      <c r="Q648" s="1">
        <v>254600</v>
      </c>
      <c r="R648" s="1">
        <v>4100000</v>
      </c>
      <c r="S648" s="1">
        <v>200000</v>
      </c>
      <c r="T648" s="1">
        <v>2006</v>
      </c>
      <c r="U648" s="1" t="s">
        <v>42</v>
      </c>
      <c r="V648" s="1">
        <v>6</v>
      </c>
      <c r="W648" s="1">
        <v>88.9</v>
      </c>
      <c r="X648" s="1">
        <v>47076781</v>
      </c>
      <c r="Y648" s="1">
        <v>13.96</v>
      </c>
      <c r="Z648" s="1">
        <v>37927409</v>
      </c>
      <c r="AA648" s="1">
        <v>40.46367</v>
      </c>
      <c r="AB648" s="1">
        <v>-3.7492200000000002</v>
      </c>
    </row>
    <row r="649" spans="1:28">
      <c r="A649" s="1">
        <v>648</v>
      </c>
      <c r="B649" s="1" t="s">
        <v>889</v>
      </c>
      <c r="C649" s="1">
        <v>15300000</v>
      </c>
      <c r="D649" s="2">
        <v>10700000000</v>
      </c>
      <c r="E649" s="1" t="s">
        <v>44</v>
      </c>
      <c r="F649" s="1" t="s">
        <v>889</v>
      </c>
      <c r="G649" s="1">
        <v>851</v>
      </c>
      <c r="H649" s="1" t="s">
        <v>36</v>
      </c>
      <c r="I649" s="1" t="s">
        <v>37</v>
      </c>
      <c r="J649" s="1" t="s">
        <v>44</v>
      </c>
      <c r="K649" s="1">
        <v>390</v>
      </c>
      <c r="L649" s="1">
        <v>148</v>
      </c>
      <c r="M649" s="1">
        <v>33</v>
      </c>
      <c r="N649" s="1">
        <v>77053000</v>
      </c>
      <c r="O649" s="1">
        <v>19300</v>
      </c>
      <c r="P649" s="1">
        <v>308200</v>
      </c>
      <c r="Q649" s="1">
        <v>231200</v>
      </c>
      <c r="R649" s="1">
        <v>3700000</v>
      </c>
      <c r="S649" s="1" t="s">
        <v>39</v>
      </c>
      <c r="T649" s="1">
        <v>2014</v>
      </c>
      <c r="U649" s="1" t="s">
        <v>66</v>
      </c>
      <c r="V649" s="1">
        <v>4</v>
      </c>
      <c r="W649" s="1">
        <v>88.2</v>
      </c>
      <c r="X649" s="1">
        <v>328000000</v>
      </c>
      <c r="Y649" s="1">
        <v>14.7</v>
      </c>
      <c r="Z649" s="1">
        <v>271000000</v>
      </c>
      <c r="AA649" s="1">
        <v>37.090240000000001</v>
      </c>
      <c r="AB649" s="1">
        <v>-95.712900000000005</v>
      </c>
    </row>
    <row r="650" spans="1:28">
      <c r="A650" s="1">
        <v>649</v>
      </c>
      <c r="B650" s="1" t="s">
        <v>890</v>
      </c>
      <c r="C650" s="1">
        <v>15300000</v>
      </c>
      <c r="D650" s="2">
        <v>1640000000</v>
      </c>
      <c r="E650" s="1" t="s">
        <v>52</v>
      </c>
      <c r="F650" s="1" t="s">
        <v>890</v>
      </c>
      <c r="G650" s="1">
        <v>1397</v>
      </c>
      <c r="H650" s="1" t="s">
        <v>30</v>
      </c>
      <c r="I650" s="1" t="s">
        <v>31</v>
      </c>
      <c r="J650" s="1" t="s">
        <v>38</v>
      </c>
      <c r="K650" s="1">
        <v>6356</v>
      </c>
      <c r="L650" s="1">
        <v>101</v>
      </c>
      <c r="M650" s="1">
        <v>46</v>
      </c>
      <c r="N650" s="1">
        <v>5920000</v>
      </c>
      <c r="O650" s="1">
        <v>1500</v>
      </c>
      <c r="P650" s="1">
        <v>23700</v>
      </c>
      <c r="Q650" s="1">
        <v>17800</v>
      </c>
      <c r="R650" s="1">
        <v>284200</v>
      </c>
      <c r="S650" s="1" t="s">
        <v>39</v>
      </c>
      <c r="T650" s="1">
        <v>2017</v>
      </c>
      <c r="U650" s="1" t="s">
        <v>115</v>
      </c>
      <c r="V650" s="1">
        <v>16</v>
      </c>
      <c r="W650" s="1">
        <v>28.1</v>
      </c>
      <c r="X650" s="1">
        <v>1370000000</v>
      </c>
      <c r="Y650" s="1">
        <v>5.36</v>
      </c>
      <c r="Z650" s="1">
        <v>471000000</v>
      </c>
      <c r="AA650" s="1">
        <v>20.593679999999999</v>
      </c>
      <c r="AB650" s="1">
        <v>78.962879999999998</v>
      </c>
    </row>
    <row r="651" spans="1:28">
      <c r="A651" s="1">
        <v>650</v>
      </c>
      <c r="B651" s="1" t="s">
        <v>891</v>
      </c>
      <c r="C651" s="1">
        <v>15300000</v>
      </c>
      <c r="D651" s="2">
        <v>9940000000</v>
      </c>
      <c r="E651" s="1" t="s">
        <v>49</v>
      </c>
      <c r="F651" s="1" t="s">
        <v>891</v>
      </c>
      <c r="G651" s="1">
        <v>2175</v>
      </c>
      <c r="H651" s="1" t="s">
        <v>58</v>
      </c>
      <c r="I651" s="1" t="s">
        <v>59</v>
      </c>
      <c r="J651" s="1" t="s">
        <v>60</v>
      </c>
      <c r="K651" s="1">
        <v>441</v>
      </c>
      <c r="L651" s="1">
        <v>8</v>
      </c>
      <c r="M651" s="1">
        <v>42</v>
      </c>
      <c r="N651" s="2">
        <v>476000000</v>
      </c>
      <c r="O651" s="1">
        <v>118900</v>
      </c>
      <c r="P651" s="1">
        <v>1900000</v>
      </c>
      <c r="Q651" s="1">
        <v>1400000</v>
      </c>
      <c r="R651" s="1">
        <v>22800000</v>
      </c>
      <c r="S651" s="1">
        <v>800000</v>
      </c>
      <c r="T651" s="1">
        <v>2021</v>
      </c>
      <c r="U651" s="1" t="s">
        <v>55</v>
      </c>
      <c r="V651" s="1">
        <v>1</v>
      </c>
      <c r="W651" s="1">
        <v>81.900000000000006</v>
      </c>
      <c r="X651" s="1">
        <v>144000000</v>
      </c>
      <c r="Y651" s="1">
        <v>4.59</v>
      </c>
      <c r="Z651" s="1">
        <v>108000000</v>
      </c>
      <c r="AA651" s="1">
        <v>61.524009999999997</v>
      </c>
      <c r="AB651" s="1">
        <v>105.3188</v>
      </c>
    </row>
    <row r="652" spans="1:28">
      <c r="A652" s="1">
        <v>651</v>
      </c>
      <c r="B652" s="1" t="s">
        <v>892</v>
      </c>
      <c r="C652" s="1">
        <v>15300000</v>
      </c>
      <c r="D652" s="2">
        <v>16500000000</v>
      </c>
      <c r="E652" s="1" t="s">
        <v>41</v>
      </c>
      <c r="F652" s="1" t="s">
        <v>892</v>
      </c>
      <c r="G652" s="1">
        <v>87864</v>
      </c>
      <c r="H652" s="1" t="s">
        <v>30</v>
      </c>
      <c r="I652" s="1" t="s">
        <v>31</v>
      </c>
      <c r="J652" s="1" t="s">
        <v>41</v>
      </c>
      <c r="K652" s="1">
        <v>175</v>
      </c>
      <c r="L652" s="1">
        <v>100</v>
      </c>
      <c r="M652" s="1">
        <v>142</v>
      </c>
      <c r="N652" s="2">
        <v>361000000</v>
      </c>
      <c r="O652" s="1">
        <v>90400</v>
      </c>
      <c r="P652" s="1">
        <v>1400000</v>
      </c>
      <c r="Q652" s="1">
        <v>1100000</v>
      </c>
      <c r="R652" s="1">
        <v>17400000</v>
      </c>
      <c r="S652" s="1">
        <v>300000</v>
      </c>
      <c r="T652" s="1">
        <v>2011</v>
      </c>
      <c r="U652" s="1" t="s">
        <v>105</v>
      </c>
      <c r="V652" s="1">
        <v>31</v>
      </c>
      <c r="W652" s="1">
        <v>28.1</v>
      </c>
      <c r="X652" s="1">
        <v>1370000000</v>
      </c>
      <c r="Y652" s="1">
        <v>5.36</v>
      </c>
      <c r="Z652" s="1">
        <v>471000000</v>
      </c>
      <c r="AA652" s="1">
        <v>20.593679999999999</v>
      </c>
      <c r="AB652" s="1">
        <v>78.962879999999998</v>
      </c>
    </row>
    <row r="653" spans="1:28">
      <c r="A653" s="1">
        <v>652</v>
      </c>
      <c r="B653" s="1" t="s">
        <v>893</v>
      </c>
      <c r="C653" s="1">
        <v>15200000</v>
      </c>
      <c r="D653" s="2">
        <v>858000000</v>
      </c>
      <c r="E653" s="1" t="s">
        <v>49</v>
      </c>
      <c r="F653" s="1" t="s">
        <v>893</v>
      </c>
      <c r="G653" s="1">
        <v>194</v>
      </c>
      <c r="H653" s="1" t="s">
        <v>30</v>
      </c>
      <c r="I653" s="1" t="s">
        <v>31</v>
      </c>
      <c r="J653" s="1" t="s">
        <v>99</v>
      </c>
      <c r="K653" s="1">
        <v>13929</v>
      </c>
      <c r="L653" s="1">
        <v>100</v>
      </c>
      <c r="M653" s="1">
        <v>35</v>
      </c>
      <c r="N653" s="1">
        <v>65380000</v>
      </c>
      <c r="O653" s="1">
        <v>16300</v>
      </c>
      <c r="P653" s="1">
        <v>261500</v>
      </c>
      <c r="Q653" s="1">
        <v>196100</v>
      </c>
      <c r="R653" s="1">
        <v>3100000</v>
      </c>
      <c r="S653" s="1">
        <v>1300000</v>
      </c>
      <c r="T653" s="1">
        <v>2017</v>
      </c>
      <c r="U653" s="1" t="s">
        <v>105</v>
      </c>
      <c r="V653" s="1">
        <v>15</v>
      </c>
      <c r="W653" s="1">
        <v>28.1</v>
      </c>
      <c r="X653" s="1">
        <v>1370000000</v>
      </c>
      <c r="Y653" s="1">
        <v>5.36</v>
      </c>
      <c r="Z653" s="1">
        <v>471000000</v>
      </c>
      <c r="AA653" s="1">
        <v>20.593679999999999</v>
      </c>
      <c r="AB653" s="1">
        <v>78.962879999999998</v>
      </c>
    </row>
    <row r="654" spans="1:28">
      <c r="A654" s="1">
        <v>653</v>
      </c>
      <c r="B654" s="1" t="s">
        <v>894</v>
      </c>
      <c r="C654" s="1">
        <v>15200000</v>
      </c>
      <c r="D654" s="2">
        <v>4500000000</v>
      </c>
      <c r="E654" s="1" t="s">
        <v>154</v>
      </c>
      <c r="F654" s="1" t="s">
        <v>894</v>
      </c>
      <c r="G654" s="1">
        <v>106</v>
      </c>
      <c r="H654" s="1" t="s">
        <v>30</v>
      </c>
      <c r="I654" s="1" t="s">
        <v>31</v>
      </c>
      <c r="J654" s="1" t="s">
        <v>154</v>
      </c>
      <c r="K654" s="1">
        <v>1593</v>
      </c>
      <c r="L654" s="1">
        <v>102</v>
      </c>
      <c r="M654" s="1">
        <v>28</v>
      </c>
      <c r="N654" s="1">
        <v>98329000</v>
      </c>
      <c r="O654" s="1">
        <v>24600</v>
      </c>
      <c r="P654" s="1">
        <v>393300</v>
      </c>
      <c r="Q654" s="1">
        <v>295000</v>
      </c>
      <c r="R654" s="1">
        <v>4700000</v>
      </c>
      <c r="S654" s="1">
        <v>200000</v>
      </c>
      <c r="T654" s="1">
        <v>2015</v>
      </c>
      <c r="U654" s="1" t="s">
        <v>32</v>
      </c>
      <c r="V654" s="1">
        <v>14</v>
      </c>
      <c r="W654" s="1">
        <v>28.1</v>
      </c>
      <c r="X654" s="1">
        <v>1370000000</v>
      </c>
      <c r="Y654" s="1">
        <v>5.36</v>
      </c>
      <c r="Z654" s="1">
        <v>471000000</v>
      </c>
      <c r="AA654" s="1">
        <v>20.593679999999999</v>
      </c>
      <c r="AB654" s="1">
        <v>78.962879999999998</v>
      </c>
    </row>
    <row r="655" spans="1:28">
      <c r="A655" s="1">
        <v>654</v>
      </c>
      <c r="B655" s="1" t="s">
        <v>895</v>
      </c>
      <c r="C655" s="1">
        <v>15200000</v>
      </c>
      <c r="D655" s="2">
        <v>1490000000</v>
      </c>
      <c r="E655" s="1" t="s">
        <v>41</v>
      </c>
      <c r="F655" s="1" t="s">
        <v>895</v>
      </c>
      <c r="G655" s="1">
        <v>443</v>
      </c>
      <c r="H655" s="1" t="s">
        <v>156</v>
      </c>
      <c r="I655" s="1" t="s">
        <v>157</v>
      </c>
      <c r="J655" s="1" t="s">
        <v>41</v>
      </c>
      <c r="K655" s="1">
        <v>7153</v>
      </c>
      <c r="L655" s="1">
        <v>6</v>
      </c>
      <c r="M655" s="1">
        <v>144</v>
      </c>
      <c r="N655" s="1">
        <v>9980000</v>
      </c>
      <c r="O655" s="1">
        <v>2500</v>
      </c>
      <c r="P655" s="1">
        <v>39900</v>
      </c>
      <c r="Q655" s="1">
        <v>29900</v>
      </c>
      <c r="R655" s="1">
        <v>479000</v>
      </c>
      <c r="S655" s="1" t="s">
        <v>39</v>
      </c>
      <c r="T655" s="1">
        <v>2013</v>
      </c>
      <c r="U655" s="1" t="s">
        <v>55</v>
      </c>
      <c r="V655" s="1">
        <v>11</v>
      </c>
      <c r="W655" s="1">
        <v>35.5</v>
      </c>
      <c r="X655" s="1">
        <v>108000000</v>
      </c>
      <c r="Y655" s="1">
        <v>2.15</v>
      </c>
      <c r="Z655" s="1">
        <v>50975903</v>
      </c>
      <c r="AA655" s="1">
        <v>12.879720000000001</v>
      </c>
      <c r="AB655" s="1">
        <v>121.774</v>
      </c>
    </row>
    <row r="656" spans="1:28">
      <c r="A656" s="1">
        <v>655</v>
      </c>
      <c r="B656" s="1" t="s">
        <v>896</v>
      </c>
      <c r="C656" s="1">
        <v>15200000</v>
      </c>
      <c r="D656" s="2">
        <v>6390000000</v>
      </c>
      <c r="E656" s="1" t="s">
        <v>29</v>
      </c>
      <c r="F656" s="1" t="s">
        <v>896</v>
      </c>
      <c r="G656" s="1">
        <v>5056</v>
      </c>
      <c r="H656" s="1" t="s">
        <v>30</v>
      </c>
      <c r="I656" s="1" t="s">
        <v>31</v>
      </c>
      <c r="J656" s="1" t="s">
        <v>29</v>
      </c>
      <c r="K656" s="1">
        <v>955</v>
      </c>
      <c r="L656" s="1">
        <v>102</v>
      </c>
      <c r="M656" s="1">
        <v>126</v>
      </c>
      <c r="N656" s="1">
        <v>57809000</v>
      </c>
      <c r="O656" s="1">
        <v>14500</v>
      </c>
      <c r="P656" s="1">
        <v>231200</v>
      </c>
      <c r="Q656" s="1">
        <v>173400</v>
      </c>
      <c r="R656" s="1">
        <v>2800000</v>
      </c>
      <c r="S656" s="1">
        <v>200000</v>
      </c>
      <c r="T656" s="1">
        <v>2012</v>
      </c>
      <c r="U656" s="1" t="s">
        <v>32</v>
      </c>
      <c r="V656" s="1">
        <v>16</v>
      </c>
      <c r="W656" s="1">
        <v>28.1</v>
      </c>
      <c r="X656" s="1">
        <v>1370000000</v>
      </c>
      <c r="Y656" s="1">
        <v>5.36</v>
      </c>
      <c r="Z656" s="1">
        <v>471000000</v>
      </c>
      <c r="AA656" s="1">
        <v>20.593679999999999</v>
      </c>
      <c r="AB656" s="1">
        <v>78.962879999999998</v>
      </c>
    </row>
    <row r="657" spans="1:28">
      <c r="A657" s="1">
        <v>656</v>
      </c>
      <c r="B657" s="1" t="s">
        <v>897</v>
      </c>
      <c r="C657" s="1">
        <v>15200000</v>
      </c>
      <c r="D657" s="2">
        <v>7150000000</v>
      </c>
      <c r="E657" s="1" t="s">
        <v>41</v>
      </c>
      <c r="F657" s="1" t="s">
        <v>897</v>
      </c>
      <c r="G657" s="1">
        <v>11099</v>
      </c>
      <c r="H657" s="1" t="s">
        <v>30</v>
      </c>
      <c r="I657" s="1" t="s">
        <v>31</v>
      </c>
      <c r="J657" s="1" t="s">
        <v>41</v>
      </c>
      <c r="K657" s="1">
        <v>794</v>
      </c>
      <c r="L657" s="1">
        <v>102</v>
      </c>
      <c r="M657" s="1">
        <v>144</v>
      </c>
      <c r="N657" s="2">
        <v>211000000</v>
      </c>
      <c r="O657" s="1">
        <v>52700</v>
      </c>
      <c r="P657" s="1">
        <v>843600</v>
      </c>
      <c r="Q657" s="1">
        <v>632700</v>
      </c>
      <c r="R657" s="1">
        <v>10100000</v>
      </c>
      <c r="S657" s="1">
        <v>300000</v>
      </c>
      <c r="T657" s="1">
        <v>2014</v>
      </c>
      <c r="U657" s="1" t="s">
        <v>50</v>
      </c>
      <c r="V657" s="1">
        <v>2</v>
      </c>
      <c r="W657" s="1">
        <v>28.1</v>
      </c>
      <c r="X657" s="1">
        <v>1370000000</v>
      </c>
      <c r="Y657" s="1">
        <v>5.36</v>
      </c>
      <c r="Z657" s="1">
        <v>471000000</v>
      </c>
      <c r="AA657" s="1">
        <v>20.593679999999999</v>
      </c>
      <c r="AB657" s="1">
        <v>78.962879999999998</v>
      </c>
    </row>
    <row r="658" spans="1:28">
      <c r="A658" s="1">
        <v>657</v>
      </c>
      <c r="B658" s="1" t="s">
        <v>898</v>
      </c>
      <c r="C658" s="1">
        <v>15200000</v>
      </c>
      <c r="D658" s="2">
        <v>7560000000</v>
      </c>
      <c r="E658" s="1" t="s">
        <v>41</v>
      </c>
      <c r="F658" s="1" t="s">
        <v>898</v>
      </c>
      <c r="G658" s="1">
        <v>9862</v>
      </c>
      <c r="H658" s="1" t="s">
        <v>30</v>
      </c>
      <c r="I658" s="1" t="s">
        <v>31</v>
      </c>
      <c r="J658" s="1" t="s">
        <v>29</v>
      </c>
      <c r="K658" s="1">
        <v>728</v>
      </c>
      <c r="L658" s="1">
        <v>101</v>
      </c>
      <c r="M658" s="1">
        <v>125</v>
      </c>
      <c r="N658" s="2">
        <v>106000000</v>
      </c>
      <c r="O658" s="1">
        <v>26500</v>
      </c>
      <c r="P658" s="1">
        <v>423900</v>
      </c>
      <c r="Q658" s="1">
        <v>317900</v>
      </c>
      <c r="R658" s="1">
        <v>5100000</v>
      </c>
      <c r="S658" s="1">
        <v>200000</v>
      </c>
      <c r="T658" s="1">
        <v>2011</v>
      </c>
      <c r="U658" s="1" t="s">
        <v>115</v>
      </c>
      <c r="V658" s="1">
        <v>1</v>
      </c>
      <c r="W658" s="1">
        <v>28.1</v>
      </c>
      <c r="X658" s="1">
        <v>1370000000</v>
      </c>
      <c r="Y658" s="1">
        <v>5.36</v>
      </c>
      <c r="Z658" s="1">
        <v>471000000</v>
      </c>
      <c r="AA658" s="1">
        <v>20.593679999999999</v>
      </c>
      <c r="AB658" s="1">
        <v>78.962879999999998</v>
      </c>
    </row>
    <row r="659" spans="1:28">
      <c r="A659" s="1">
        <v>658</v>
      </c>
      <c r="B659" s="1" t="s">
        <v>899</v>
      </c>
      <c r="C659" s="1">
        <v>15200000</v>
      </c>
      <c r="D659" s="2">
        <v>8330000000</v>
      </c>
      <c r="E659" s="1" t="s">
        <v>41</v>
      </c>
      <c r="F659" s="1" t="s">
        <v>899</v>
      </c>
      <c r="G659" s="1">
        <v>654</v>
      </c>
      <c r="H659" s="1" t="s">
        <v>262</v>
      </c>
      <c r="I659" s="1" t="s">
        <v>263</v>
      </c>
      <c r="J659" s="1" t="s">
        <v>41</v>
      </c>
      <c r="K659" s="1">
        <v>615</v>
      </c>
      <c r="L659" s="1">
        <v>5</v>
      </c>
      <c r="M659" s="1">
        <v>144</v>
      </c>
      <c r="N659" s="1">
        <v>4427000</v>
      </c>
      <c r="O659" s="1">
        <v>1100</v>
      </c>
      <c r="P659" s="1">
        <v>17700</v>
      </c>
      <c r="Q659" s="1">
        <v>13300</v>
      </c>
      <c r="R659" s="1">
        <v>212500</v>
      </c>
      <c r="S659" s="1" t="s">
        <v>39</v>
      </c>
      <c r="T659" s="1">
        <v>2014</v>
      </c>
      <c r="U659" s="1" t="s">
        <v>66</v>
      </c>
      <c r="V659" s="1">
        <v>29</v>
      </c>
      <c r="W659" s="1">
        <v>23.9</v>
      </c>
      <c r="X659" s="1">
        <v>83429615</v>
      </c>
      <c r="Y659" s="1">
        <v>13.49</v>
      </c>
      <c r="Z659" s="1">
        <v>63097818</v>
      </c>
      <c r="AA659" s="1">
        <v>38.963749999999997</v>
      </c>
      <c r="AB659" s="1">
        <v>35.243319999999997</v>
      </c>
    </row>
    <row r="660" spans="1:28">
      <c r="A660" s="1">
        <v>659</v>
      </c>
      <c r="B660" s="1" t="s">
        <v>900</v>
      </c>
      <c r="C660" s="1">
        <v>15200000</v>
      </c>
      <c r="D660" s="2">
        <v>14200000000</v>
      </c>
      <c r="E660" s="1" t="s">
        <v>107</v>
      </c>
      <c r="F660" s="1" t="s">
        <v>900</v>
      </c>
      <c r="G660" s="1">
        <v>160405</v>
      </c>
      <c r="H660" s="1" t="s">
        <v>36</v>
      </c>
      <c r="I660" s="1" t="s">
        <v>37</v>
      </c>
      <c r="J660" s="1" t="s">
        <v>108</v>
      </c>
      <c r="K660" s="1">
        <v>247</v>
      </c>
      <c r="L660" s="1">
        <v>148</v>
      </c>
      <c r="M660" s="1">
        <v>16</v>
      </c>
      <c r="N660" s="2">
        <v>187000000</v>
      </c>
      <c r="O660" s="1">
        <v>46800</v>
      </c>
      <c r="P660" s="1">
        <v>748000</v>
      </c>
      <c r="Q660" s="1">
        <v>561000</v>
      </c>
      <c r="R660" s="1">
        <v>9000000</v>
      </c>
      <c r="S660" s="1">
        <v>100000</v>
      </c>
      <c r="T660" s="1">
        <v>2005</v>
      </c>
      <c r="U660" s="1" t="s">
        <v>105</v>
      </c>
      <c r="V660" s="1">
        <v>2</v>
      </c>
      <c r="W660" s="1">
        <v>88.2</v>
      </c>
      <c r="X660" s="1">
        <v>328000000</v>
      </c>
      <c r="Y660" s="1">
        <v>14.7</v>
      </c>
      <c r="Z660" s="1">
        <v>271000000</v>
      </c>
      <c r="AA660" s="1">
        <v>37.090240000000001</v>
      </c>
      <c r="AB660" s="1">
        <v>-95.712900000000005</v>
      </c>
    </row>
    <row r="661" spans="1:28">
      <c r="A661" s="1">
        <v>660</v>
      </c>
      <c r="B661" s="1" t="s">
        <v>901</v>
      </c>
      <c r="C661" s="1">
        <v>15200000</v>
      </c>
      <c r="D661" s="2">
        <v>6620000000</v>
      </c>
      <c r="E661" s="1" t="s">
        <v>107</v>
      </c>
      <c r="F661" s="1" t="s">
        <v>901</v>
      </c>
      <c r="G661" s="1">
        <v>91704</v>
      </c>
      <c r="H661" s="1" t="s">
        <v>30</v>
      </c>
      <c r="I661" s="1" t="s">
        <v>31</v>
      </c>
      <c r="J661" s="1" t="s">
        <v>108</v>
      </c>
      <c r="K661" s="1">
        <v>900</v>
      </c>
      <c r="L661" s="1">
        <v>101</v>
      </c>
      <c r="M661" s="1">
        <v>16</v>
      </c>
      <c r="N661" s="1">
        <v>49662000</v>
      </c>
      <c r="O661" s="1">
        <v>12400</v>
      </c>
      <c r="P661" s="1">
        <v>198600</v>
      </c>
      <c r="Q661" s="1">
        <v>149000</v>
      </c>
      <c r="R661" s="1">
        <v>2400000</v>
      </c>
      <c r="S661" s="1">
        <v>100000</v>
      </c>
      <c r="T661" s="1">
        <v>2008</v>
      </c>
      <c r="U661" s="1" t="s">
        <v>61</v>
      </c>
      <c r="V661" s="1">
        <v>19</v>
      </c>
      <c r="W661" s="1">
        <v>28.1</v>
      </c>
      <c r="X661" s="1">
        <v>1370000000</v>
      </c>
      <c r="Y661" s="1">
        <v>5.36</v>
      </c>
      <c r="Z661" s="1">
        <v>471000000</v>
      </c>
      <c r="AA661" s="1">
        <v>20.593679999999999</v>
      </c>
      <c r="AB661" s="1">
        <v>78.962879999999998</v>
      </c>
    </row>
    <row r="662" spans="1:28">
      <c r="A662" s="1">
        <v>661</v>
      </c>
      <c r="B662" s="1" t="s">
        <v>902</v>
      </c>
      <c r="C662" s="1">
        <v>15100000</v>
      </c>
      <c r="D662" s="2">
        <v>1780000000</v>
      </c>
      <c r="E662" s="1" t="s">
        <v>49</v>
      </c>
      <c r="F662" s="1" t="s">
        <v>902</v>
      </c>
      <c r="G662" s="1">
        <v>210</v>
      </c>
      <c r="H662" s="1" t="s">
        <v>36</v>
      </c>
      <c r="I662" s="1" t="s">
        <v>37</v>
      </c>
      <c r="J662" s="1" t="s">
        <v>60</v>
      </c>
      <c r="K662" s="1">
        <v>5778</v>
      </c>
      <c r="L662" s="1">
        <v>150</v>
      </c>
      <c r="M662" s="1">
        <v>44</v>
      </c>
      <c r="N662" s="1">
        <v>15984000</v>
      </c>
      <c r="O662" s="1">
        <v>4000</v>
      </c>
      <c r="P662" s="1">
        <v>63900</v>
      </c>
      <c r="Q662" s="1">
        <v>48000</v>
      </c>
      <c r="R662" s="1">
        <v>767200</v>
      </c>
      <c r="S662" s="1" t="s">
        <v>39</v>
      </c>
      <c r="T662" s="1">
        <v>2017</v>
      </c>
      <c r="U662" s="1" t="s">
        <v>42</v>
      </c>
      <c r="V662" s="1">
        <v>1</v>
      </c>
      <c r="W662" s="1">
        <v>88.2</v>
      </c>
      <c r="X662" s="1">
        <v>328000000</v>
      </c>
      <c r="Y662" s="1">
        <v>14.7</v>
      </c>
      <c r="Z662" s="1">
        <v>271000000</v>
      </c>
      <c r="AA662" s="1">
        <v>37.090240000000001</v>
      </c>
      <c r="AB662" s="1">
        <v>-95.712900000000005</v>
      </c>
    </row>
    <row r="663" spans="1:28">
      <c r="A663" s="1">
        <v>662</v>
      </c>
      <c r="B663" s="1" t="s">
        <v>903</v>
      </c>
      <c r="C663" s="1">
        <v>15100000</v>
      </c>
      <c r="D663" s="2">
        <v>1580000000</v>
      </c>
      <c r="E663" s="1" t="s">
        <v>29</v>
      </c>
      <c r="F663" s="1" t="s">
        <v>903</v>
      </c>
      <c r="G663" s="1">
        <v>18</v>
      </c>
      <c r="H663" s="1" t="s">
        <v>130</v>
      </c>
      <c r="I663" s="1" t="s">
        <v>131</v>
      </c>
      <c r="J663" s="1" t="s">
        <v>29</v>
      </c>
      <c r="K663" s="1">
        <v>6655</v>
      </c>
      <c r="L663" s="1" t="s">
        <v>39</v>
      </c>
      <c r="M663" s="1">
        <v>127</v>
      </c>
      <c r="N663" s="1">
        <v>26053000</v>
      </c>
      <c r="O663" s="1">
        <v>6500</v>
      </c>
      <c r="P663" s="1">
        <v>104200</v>
      </c>
      <c r="Q663" s="1">
        <v>78200</v>
      </c>
      <c r="R663" s="1">
        <v>1300000</v>
      </c>
      <c r="S663" s="1">
        <v>100000</v>
      </c>
      <c r="T663" s="1">
        <v>2019</v>
      </c>
      <c r="U663" s="1" t="s">
        <v>61</v>
      </c>
      <c r="V663" s="1">
        <v>18</v>
      </c>
      <c r="W663" s="1">
        <v>40.200000000000003</v>
      </c>
      <c r="X663" s="1">
        <v>126000000</v>
      </c>
      <c r="Y663" s="1">
        <v>3.42</v>
      </c>
      <c r="Z663" s="1">
        <v>103000000</v>
      </c>
      <c r="AA663" s="1">
        <v>23.634499999999999</v>
      </c>
      <c r="AB663" s="1">
        <v>-102.553</v>
      </c>
    </row>
    <row r="664" spans="1:28">
      <c r="A664" s="1">
        <v>663</v>
      </c>
      <c r="B664" s="1" t="s">
        <v>904</v>
      </c>
      <c r="C664" s="1">
        <v>15100000</v>
      </c>
      <c r="D664" s="2">
        <v>2140000000</v>
      </c>
      <c r="E664" s="1" t="s">
        <v>44</v>
      </c>
      <c r="F664" s="1" t="s">
        <v>904</v>
      </c>
      <c r="G664" s="1">
        <v>3810</v>
      </c>
      <c r="H664" s="1" t="s">
        <v>243</v>
      </c>
      <c r="I664" s="1" t="s">
        <v>244</v>
      </c>
      <c r="J664" s="1" t="s">
        <v>41</v>
      </c>
      <c r="K664" s="1">
        <v>4520</v>
      </c>
      <c r="L664" s="1">
        <v>24</v>
      </c>
      <c r="M664" s="1">
        <v>144</v>
      </c>
      <c r="N664" s="1">
        <v>17231000</v>
      </c>
      <c r="O664" s="1">
        <v>4300</v>
      </c>
      <c r="P664" s="1">
        <v>68900</v>
      </c>
      <c r="Q664" s="1">
        <v>51700</v>
      </c>
      <c r="R664" s="1">
        <v>827100</v>
      </c>
      <c r="S664" s="1">
        <v>100000</v>
      </c>
      <c r="T664" s="1">
        <v>2017</v>
      </c>
      <c r="U664" s="1" t="s">
        <v>61</v>
      </c>
      <c r="V664" s="1">
        <v>16</v>
      </c>
      <c r="W664" s="1">
        <v>36.299999999999997</v>
      </c>
      <c r="X664" s="1">
        <v>270000000</v>
      </c>
      <c r="Y664" s="1">
        <v>4.6900000000000004</v>
      </c>
      <c r="Z664" s="1">
        <v>152000000</v>
      </c>
      <c r="AA664" s="1">
        <v>-0.78927999999999998</v>
      </c>
      <c r="AB664" s="1">
        <v>113.9213</v>
      </c>
    </row>
    <row r="665" spans="1:28">
      <c r="A665" s="1">
        <v>664</v>
      </c>
      <c r="B665" s="1" t="s">
        <v>905</v>
      </c>
      <c r="C665" s="1">
        <v>15100000</v>
      </c>
      <c r="D665" s="2">
        <v>2400000000</v>
      </c>
      <c r="E665" s="1" t="s">
        <v>76</v>
      </c>
      <c r="F665" s="1" t="s">
        <v>906</v>
      </c>
      <c r="G665" s="1">
        <v>159</v>
      </c>
      <c r="H665" s="1" t="s">
        <v>907</v>
      </c>
      <c r="I665" s="1" t="s">
        <v>908</v>
      </c>
      <c r="J665" s="1" t="s">
        <v>60</v>
      </c>
      <c r="K665" s="1">
        <v>3889418</v>
      </c>
      <c r="L665" s="1">
        <v>504</v>
      </c>
      <c r="M665" s="1">
        <v>7615</v>
      </c>
      <c r="N665" s="1">
        <v>86</v>
      </c>
      <c r="O665" s="1">
        <v>0.02</v>
      </c>
      <c r="P665" s="1">
        <v>0.34</v>
      </c>
      <c r="Q665" s="1">
        <v>0.26</v>
      </c>
      <c r="R665" s="1">
        <v>4</v>
      </c>
      <c r="S665" s="1" t="s">
        <v>39</v>
      </c>
      <c r="T665" s="1">
        <v>2006</v>
      </c>
      <c r="U665" s="1" t="s">
        <v>32</v>
      </c>
      <c r="V665" s="1">
        <v>12</v>
      </c>
      <c r="W665" s="1">
        <v>47.35</v>
      </c>
      <c r="X665" s="1">
        <v>85708</v>
      </c>
      <c r="Y665" s="1">
        <v>2.1</v>
      </c>
      <c r="Z665" s="1">
        <v>75260.194799999997</v>
      </c>
      <c r="AA665" s="1">
        <v>42.567599999999999</v>
      </c>
      <c r="AB665" s="1">
        <v>1.5975600000000001</v>
      </c>
    </row>
    <row r="666" spans="1:28">
      <c r="A666" s="1">
        <v>665</v>
      </c>
      <c r="B666" s="1" t="s">
        <v>909</v>
      </c>
      <c r="C666" s="1">
        <v>15100000</v>
      </c>
      <c r="D666" s="2">
        <v>1760000000</v>
      </c>
      <c r="E666" s="1" t="s">
        <v>49</v>
      </c>
      <c r="F666" s="1" t="s">
        <v>909</v>
      </c>
      <c r="G666" s="1">
        <v>533</v>
      </c>
      <c r="H666" s="1" t="s">
        <v>156</v>
      </c>
      <c r="I666" s="1" t="s">
        <v>157</v>
      </c>
      <c r="J666" s="1" t="s">
        <v>41</v>
      </c>
      <c r="K666" s="1">
        <v>5849</v>
      </c>
      <c r="L666" s="1">
        <v>7</v>
      </c>
      <c r="M666" s="1">
        <v>145</v>
      </c>
      <c r="N666" s="1">
        <v>12376000</v>
      </c>
      <c r="O666" s="1">
        <v>3100</v>
      </c>
      <c r="P666" s="1">
        <v>49500</v>
      </c>
      <c r="Q666" s="1">
        <v>37100</v>
      </c>
      <c r="R666" s="1">
        <v>594000</v>
      </c>
      <c r="S666" s="1" t="s">
        <v>39</v>
      </c>
      <c r="T666" s="1">
        <v>2008</v>
      </c>
      <c r="U666" s="1" t="s">
        <v>55</v>
      </c>
      <c r="V666" s="1">
        <v>27</v>
      </c>
      <c r="W666" s="1">
        <v>35.5</v>
      </c>
      <c r="X666" s="1">
        <v>108000000</v>
      </c>
      <c r="Y666" s="1">
        <v>2.15</v>
      </c>
      <c r="Z666" s="1">
        <v>50975903</v>
      </c>
      <c r="AA666" s="1">
        <v>12.879720000000001</v>
      </c>
      <c r="AB666" s="1">
        <v>121.774</v>
      </c>
    </row>
    <row r="667" spans="1:28">
      <c r="A667" s="1">
        <v>666</v>
      </c>
      <c r="B667" s="1" t="s">
        <v>910</v>
      </c>
      <c r="C667" s="1">
        <v>15100000</v>
      </c>
      <c r="D667" s="2">
        <v>3060000000</v>
      </c>
      <c r="E667" s="1" t="s">
        <v>49</v>
      </c>
      <c r="F667" s="1" t="s">
        <v>910</v>
      </c>
      <c r="G667" s="1">
        <v>1037</v>
      </c>
      <c r="H667" s="1" t="s">
        <v>36</v>
      </c>
      <c r="I667" s="1" t="s">
        <v>37</v>
      </c>
      <c r="J667" s="1" t="s">
        <v>60</v>
      </c>
      <c r="K667" s="1">
        <v>2796</v>
      </c>
      <c r="L667" s="1">
        <v>149</v>
      </c>
      <c r="M667" s="1">
        <v>43</v>
      </c>
      <c r="N667" s="1">
        <v>43409000</v>
      </c>
      <c r="O667" s="1">
        <v>10900</v>
      </c>
      <c r="P667" s="1">
        <v>173600</v>
      </c>
      <c r="Q667" s="1">
        <v>130200</v>
      </c>
      <c r="R667" s="1">
        <v>2100000</v>
      </c>
      <c r="S667" s="1">
        <v>200000</v>
      </c>
      <c r="T667" s="1">
        <v>2013</v>
      </c>
      <c r="U667" s="1" t="s">
        <v>61</v>
      </c>
      <c r="V667" s="1">
        <v>12</v>
      </c>
      <c r="W667" s="1">
        <v>88.2</v>
      </c>
      <c r="X667" s="1">
        <v>328000000</v>
      </c>
      <c r="Y667" s="1">
        <v>14.7</v>
      </c>
      <c r="Z667" s="1">
        <v>271000000</v>
      </c>
      <c r="AA667" s="1">
        <v>37.090240000000001</v>
      </c>
      <c r="AB667" s="1">
        <v>-95.712900000000005</v>
      </c>
    </row>
    <row r="668" spans="1:28">
      <c r="A668" s="1">
        <v>667</v>
      </c>
      <c r="B668" s="1" t="s">
        <v>911</v>
      </c>
      <c r="C668" s="1">
        <v>15100000</v>
      </c>
      <c r="D668" s="2">
        <v>2760000000</v>
      </c>
      <c r="E668" s="1" t="s">
        <v>76</v>
      </c>
      <c r="F668" s="1" t="s">
        <v>911</v>
      </c>
      <c r="G668" s="1">
        <v>2618</v>
      </c>
      <c r="H668" s="1" t="s">
        <v>36</v>
      </c>
      <c r="I668" s="1" t="s">
        <v>37</v>
      </c>
      <c r="J668" s="1" t="s">
        <v>41</v>
      </c>
      <c r="K668" s="1">
        <v>3241</v>
      </c>
      <c r="L668" s="1">
        <v>150</v>
      </c>
      <c r="M668" s="1">
        <v>145</v>
      </c>
      <c r="N668" s="1">
        <v>11956000</v>
      </c>
      <c r="O668" s="1">
        <v>3000</v>
      </c>
      <c r="P668" s="1">
        <v>47800</v>
      </c>
      <c r="Q668" s="1">
        <v>35900</v>
      </c>
      <c r="R668" s="1">
        <v>573900</v>
      </c>
      <c r="S668" s="1" t="s">
        <v>39</v>
      </c>
      <c r="T668" s="1">
        <v>2010</v>
      </c>
      <c r="U668" s="1" t="s">
        <v>61</v>
      </c>
      <c r="V668" s="1">
        <v>6</v>
      </c>
      <c r="W668" s="1">
        <v>88.2</v>
      </c>
      <c r="X668" s="1">
        <v>328000000</v>
      </c>
      <c r="Y668" s="1">
        <v>14.7</v>
      </c>
      <c r="Z668" s="1">
        <v>271000000</v>
      </c>
      <c r="AA668" s="1">
        <v>37.090240000000001</v>
      </c>
      <c r="AB668" s="1">
        <v>-95.712900000000005</v>
      </c>
    </row>
    <row r="669" spans="1:28">
      <c r="A669" s="1">
        <v>668</v>
      </c>
      <c r="B669" s="1" t="s">
        <v>912</v>
      </c>
      <c r="C669" s="1">
        <v>15100000</v>
      </c>
      <c r="D669" s="2">
        <v>4240000000</v>
      </c>
      <c r="E669" s="1" t="s">
        <v>52</v>
      </c>
      <c r="F669" s="1" t="s">
        <v>912</v>
      </c>
      <c r="G669" s="1">
        <v>2997</v>
      </c>
      <c r="H669" s="1" t="s">
        <v>183</v>
      </c>
      <c r="I669" s="1" t="s">
        <v>184</v>
      </c>
      <c r="J669" s="1" t="s">
        <v>41</v>
      </c>
      <c r="K669" s="1">
        <v>1760</v>
      </c>
      <c r="L669" s="1">
        <v>12</v>
      </c>
      <c r="M669" s="1">
        <v>145</v>
      </c>
      <c r="N669" s="1">
        <v>5972000</v>
      </c>
      <c r="O669" s="1">
        <v>1500</v>
      </c>
      <c r="P669" s="1">
        <v>23900</v>
      </c>
      <c r="Q669" s="1">
        <v>17900</v>
      </c>
      <c r="R669" s="1">
        <v>286600</v>
      </c>
      <c r="S669" s="1" t="s">
        <v>39</v>
      </c>
      <c r="T669" s="1">
        <v>2013</v>
      </c>
      <c r="U669" s="1" t="s">
        <v>42</v>
      </c>
      <c r="V669" s="1">
        <v>12</v>
      </c>
      <c r="W669" s="1">
        <v>88.9</v>
      </c>
      <c r="X669" s="1">
        <v>47076781</v>
      </c>
      <c r="Y669" s="1">
        <v>13.96</v>
      </c>
      <c r="Z669" s="1">
        <v>37927409</v>
      </c>
      <c r="AA669" s="1">
        <v>40.46367</v>
      </c>
      <c r="AB669" s="1">
        <v>-3.7492200000000002</v>
      </c>
    </row>
    <row r="670" spans="1:28">
      <c r="A670" s="1">
        <v>669</v>
      </c>
      <c r="B670" s="1" t="s">
        <v>913</v>
      </c>
      <c r="C670" s="1">
        <v>15100000</v>
      </c>
      <c r="D670" s="2">
        <v>4970000000</v>
      </c>
      <c r="E670" s="1" t="s">
        <v>49</v>
      </c>
      <c r="F670" s="1" t="s">
        <v>914</v>
      </c>
      <c r="G670" s="1">
        <v>1</v>
      </c>
      <c r="H670" s="1" t="s">
        <v>68</v>
      </c>
      <c r="I670" s="1" t="s">
        <v>69</v>
      </c>
      <c r="J670" s="1" t="s">
        <v>60</v>
      </c>
      <c r="K670" s="1">
        <v>4057925</v>
      </c>
      <c r="L670" s="1" t="s">
        <v>39</v>
      </c>
      <c r="M670" s="1">
        <v>7694</v>
      </c>
      <c r="N670" s="1" t="s">
        <v>39</v>
      </c>
      <c r="O670" s="1">
        <v>0</v>
      </c>
      <c r="P670" s="1">
        <v>0</v>
      </c>
      <c r="Q670" s="1">
        <v>0</v>
      </c>
      <c r="R670" s="1">
        <v>0</v>
      </c>
      <c r="S670" s="1" t="s">
        <v>39</v>
      </c>
      <c r="T670" s="1">
        <v>2021</v>
      </c>
      <c r="U670" s="1" t="s">
        <v>32</v>
      </c>
      <c r="V670" s="1">
        <v>16</v>
      </c>
      <c r="W670" s="1">
        <v>94.3</v>
      </c>
      <c r="X670" s="1">
        <v>51709098</v>
      </c>
      <c r="Y670" s="1">
        <v>4.1500000000000004</v>
      </c>
      <c r="Z670" s="1">
        <v>42106719</v>
      </c>
      <c r="AA670" s="1">
        <v>35.907760000000003</v>
      </c>
      <c r="AB670" s="1">
        <v>127.76690000000001</v>
      </c>
    </row>
    <row r="671" spans="1:28">
      <c r="A671" s="1">
        <v>670</v>
      </c>
      <c r="B671" s="1" t="s">
        <v>915</v>
      </c>
      <c r="C671" s="1">
        <v>15100000</v>
      </c>
      <c r="D671" s="2">
        <v>5320000000</v>
      </c>
      <c r="E671" s="1" t="s">
        <v>49</v>
      </c>
      <c r="F671" s="1" t="s">
        <v>915</v>
      </c>
      <c r="G671" s="1">
        <v>753</v>
      </c>
      <c r="H671" s="1" t="s">
        <v>878</v>
      </c>
      <c r="I671" s="1" t="s">
        <v>879</v>
      </c>
      <c r="J671" s="1" t="s">
        <v>41</v>
      </c>
      <c r="K671" s="1">
        <v>1242</v>
      </c>
      <c r="L671" s="1">
        <v>2</v>
      </c>
      <c r="M671" s="1">
        <v>145</v>
      </c>
      <c r="N671" s="1">
        <v>46060000</v>
      </c>
      <c r="O671" s="1">
        <v>11500</v>
      </c>
      <c r="P671" s="1">
        <v>184200</v>
      </c>
      <c r="Q671" s="1">
        <v>138200</v>
      </c>
      <c r="R671" s="1">
        <v>2200000</v>
      </c>
      <c r="S671" s="1">
        <v>100000</v>
      </c>
      <c r="T671" s="1">
        <v>2014</v>
      </c>
      <c r="U671" s="1" t="s">
        <v>105</v>
      </c>
      <c r="V671" s="1">
        <v>31</v>
      </c>
      <c r="W671" s="1">
        <v>35.200000000000003</v>
      </c>
      <c r="X671" s="1">
        <v>100000000</v>
      </c>
      <c r="Y671" s="1">
        <v>10.76</v>
      </c>
      <c r="Z671" s="1">
        <v>42895824</v>
      </c>
      <c r="AA671" s="1">
        <v>26.820550000000001</v>
      </c>
      <c r="AB671" s="1">
        <v>30.802499999999998</v>
      </c>
    </row>
    <row r="672" spans="1:28">
      <c r="A672" s="1">
        <v>671</v>
      </c>
      <c r="B672" s="1" t="s">
        <v>916</v>
      </c>
      <c r="C672" s="1">
        <v>15100000</v>
      </c>
      <c r="D672" s="2">
        <v>6670000000</v>
      </c>
      <c r="E672" s="1" t="s">
        <v>52</v>
      </c>
      <c r="F672" s="1" t="s">
        <v>916</v>
      </c>
      <c r="G672" s="1">
        <v>3733</v>
      </c>
      <c r="H672" s="1" t="s">
        <v>58</v>
      </c>
      <c r="I672" s="1" t="s">
        <v>59</v>
      </c>
      <c r="J672" s="1" t="s">
        <v>38</v>
      </c>
      <c r="K672" s="1">
        <v>894</v>
      </c>
      <c r="L672" s="1">
        <v>10</v>
      </c>
      <c r="M672" s="1">
        <v>47</v>
      </c>
      <c r="N672" s="1">
        <v>95603000</v>
      </c>
      <c r="O672" s="1">
        <v>23900</v>
      </c>
      <c r="P672" s="1">
        <v>382400</v>
      </c>
      <c r="Q672" s="1">
        <v>286800</v>
      </c>
      <c r="R672" s="1">
        <v>4600000</v>
      </c>
      <c r="S672" s="1">
        <v>100000</v>
      </c>
      <c r="T672" s="1">
        <v>2013</v>
      </c>
      <c r="U672" s="1" t="s">
        <v>70</v>
      </c>
      <c r="V672" s="1">
        <v>24</v>
      </c>
      <c r="W672" s="1">
        <v>81.900000000000006</v>
      </c>
      <c r="X672" s="1">
        <v>144000000</v>
      </c>
      <c r="Y672" s="1">
        <v>4.59</v>
      </c>
      <c r="Z672" s="1">
        <v>108000000</v>
      </c>
      <c r="AA672" s="1">
        <v>61.524009999999997</v>
      </c>
      <c r="AB672" s="1">
        <v>105.3188</v>
      </c>
    </row>
    <row r="673" spans="1:28">
      <c r="A673" s="1">
        <v>672</v>
      </c>
      <c r="B673" s="1" t="s">
        <v>917</v>
      </c>
      <c r="C673" s="1">
        <v>15100000</v>
      </c>
      <c r="D673" s="2">
        <v>7860000000</v>
      </c>
      <c r="E673" s="1" t="s">
        <v>29</v>
      </c>
      <c r="F673" s="1" t="s">
        <v>917</v>
      </c>
      <c r="G673" s="1">
        <v>776</v>
      </c>
      <c r="H673" s="1" t="s">
        <v>68</v>
      </c>
      <c r="I673" s="1" t="s">
        <v>69</v>
      </c>
      <c r="J673" s="1" t="s">
        <v>29</v>
      </c>
      <c r="K673" s="1">
        <v>680</v>
      </c>
      <c r="L673" s="1">
        <v>13</v>
      </c>
      <c r="M673" s="1">
        <v>127</v>
      </c>
      <c r="N673" s="1">
        <v>40806000</v>
      </c>
      <c r="O673" s="1">
        <v>10200</v>
      </c>
      <c r="P673" s="1">
        <v>163200</v>
      </c>
      <c r="Q673" s="1">
        <v>122400</v>
      </c>
      <c r="R673" s="1">
        <v>2000000</v>
      </c>
      <c r="S673" s="1" t="s">
        <v>39</v>
      </c>
      <c r="T673" s="1">
        <v>2005</v>
      </c>
      <c r="U673" s="1" t="s">
        <v>105</v>
      </c>
      <c r="V673" s="1">
        <v>10</v>
      </c>
      <c r="W673" s="1">
        <v>94.3</v>
      </c>
      <c r="X673" s="1">
        <v>51709098</v>
      </c>
      <c r="Y673" s="1">
        <v>4.1500000000000004</v>
      </c>
      <c r="Z673" s="1">
        <v>42106719</v>
      </c>
      <c r="AA673" s="1">
        <v>35.907760000000003</v>
      </c>
      <c r="AB673" s="1">
        <v>127.76690000000001</v>
      </c>
    </row>
    <row r="674" spans="1:28">
      <c r="A674" s="1">
        <v>673</v>
      </c>
      <c r="B674" s="1" t="s">
        <v>918</v>
      </c>
      <c r="C674" s="1">
        <v>15100000</v>
      </c>
      <c r="D674" s="2">
        <v>9480000000</v>
      </c>
      <c r="E674" s="1" t="s">
        <v>154</v>
      </c>
      <c r="F674" s="1" t="s">
        <v>918</v>
      </c>
      <c r="G674" s="1">
        <v>921</v>
      </c>
      <c r="H674" s="1" t="s">
        <v>102</v>
      </c>
      <c r="I674" s="1" t="s">
        <v>103</v>
      </c>
      <c r="J674" s="1" t="s">
        <v>154</v>
      </c>
      <c r="K674" s="1">
        <v>491</v>
      </c>
      <c r="L674" s="1">
        <v>13</v>
      </c>
      <c r="M674" s="1">
        <v>28</v>
      </c>
      <c r="N674" s="2">
        <v>512000000</v>
      </c>
      <c r="O674" s="1">
        <v>128100</v>
      </c>
      <c r="P674" s="1">
        <v>2000000</v>
      </c>
      <c r="Q674" s="1">
        <v>1500000</v>
      </c>
      <c r="R674" s="1">
        <v>24600000</v>
      </c>
      <c r="S674" s="1">
        <v>700000</v>
      </c>
      <c r="T674" s="1">
        <v>2016</v>
      </c>
      <c r="U674" s="1" t="s">
        <v>73</v>
      </c>
      <c r="V674" s="1">
        <v>2</v>
      </c>
      <c r="W674" s="1">
        <v>90</v>
      </c>
      <c r="X674" s="1">
        <v>44938712</v>
      </c>
      <c r="Y674" s="1">
        <v>9.7899999999999991</v>
      </c>
      <c r="Z674" s="1">
        <v>41339571</v>
      </c>
      <c r="AA674" s="1">
        <v>-38.4161</v>
      </c>
      <c r="AB674" s="1">
        <v>-63.616700000000002</v>
      </c>
    </row>
    <row r="675" spans="1:28">
      <c r="A675" s="1">
        <v>674</v>
      </c>
      <c r="B675" s="1" t="s">
        <v>919</v>
      </c>
      <c r="C675" s="1">
        <v>15100000</v>
      </c>
      <c r="D675" s="2">
        <v>10500000000</v>
      </c>
      <c r="E675" s="1" t="s">
        <v>107</v>
      </c>
      <c r="F675" s="1" t="s">
        <v>919</v>
      </c>
      <c r="G675" s="1">
        <v>209520</v>
      </c>
      <c r="H675" s="1" t="s">
        <v>156</v>
      </c>
      <c r="I675" s="1" t="s">
        <v>157</v>
      </c>
      <c r="J675" s="1" t="s">
        <v>108</v>
      </c>
      <c r="K675" s="1">
        <v>404</v>
      </c>
      <c r="L675" s="1">
        <v>7</v>
      </c>
      <c r="M675" s="1">
        <v>17</v>
      </c>
      <c r="N675" s="2">
        <v>182000000</v>
      </c>
      <c r="O675" s="1">
        <v>45400</v>
      </c>
      <c r="P675" s="1">
        <v>726600</v>
      </c>
      <c r="Q675" s="1">
        <v>544900</v>
      </c>
      <c r="R675" s="1">
        <v>8700000</v>
      </c>
      <c r="S675" s="1">
        <v>100000</v>
      </c>
      <c r="T675" s="1">
        <v>2009</v>
      </c>
      <c r="U675" s="1" t="s">
        <v>105</v>
      </c>
      <c r="V675" s="1">
        <v>22</v>
      </c>
      <c r="W675" s="1">
        <v>35.5</v>
      </c>
      <c r="X675" s="1">
        <v>108000000</v>
      </c>
      <c r="Y675" s="1">
        <v>2.15</v>
      </c>
      <c r="Z675" s="1">
        <v>50975903</v>
      </c>
      <c r="AA675" s="1">
        <v>12.879720000000001</v>
      </c>
      <c r="AB675" s="1">
        <v>121.774</v>
      </c>
    </row>
    <row r="676" spans="1:28">
      <c r="A676" s="1">
        <v>675</v>
      </c>
      <c r="B676" s="1" t="s">
        <v>920</v>
      </c>
      <c r="C676" s="1">
        <v>15100000</v>
      </c>
      <c r="D676" s="2">
        <v>13900000000</v>
      </c>
      <c r="E676" s="1" t="s">
        <v>41</v>
      </c>
      <c r="F676" s="1" t="s">
        <v>920</v>
      </c>
      <c r="G676" s="1">
        <v>2717</v>
      </c>
      <c r="H676" s="1" t="s">
        <v>58</v>
      </c>
      <c r="I676" s="1" t="s">
        <v>59</v>
      </c>
      <c r="J676" s="1" t="s">
        <v>41</v>
      </c>
      <c r="K676" s="1">
        <v>256</v>
      </c>
      <c r="L676" s="1">
        <v>9</v>
      </c>
      <c r="M676" s="1">
        <v>143</v>
      </c>
      <c r="N676" s="2">
        <v>714000000</v>
      </c>
      <c r="O676" s="1">
        <v>178400</v>
      </c>
      <c r="P676" s="1">
        <v>2900000</v>
      </c>
      <c r="Q676" s="1">
        <v>2100000</v>
      </c>
      <c r="R676" s="1">
        <v>34200000</v>
      </c>
      <c r="S676" s="1">
        <v>700000</v>
      </c>
      <c r="T676" s="1">
        <v>2020</v>
      </c>
      <c r="U676" s="1" t="s">
        <v>61</v>
      </c>
      <c r="V676" s="1">
        <v>24</v>
      </c>
      <c r="W676" s="1">
        <v>81.900000000000006</v>
      </c>
      <c r="X676" s="1">
        <v>144000000</v>
      </c>
      <c r="Y676" s="1">
        <v>4.59</v>
      </c>
      <c r="Z676" s="1">
        <v>108000000</v>
      </c>
      <c r="AA676" s="1">
        <v>61.524009999999997</v>
      </c>
      <c r="AB676" s="1">
        <v>105.3188</v>
      </c>
    </row>
    <row r="677" spans="1:28">
      <c r="A677" s="1">
        <v>676</v>
      </c>
      <c r="B677" s="1" t="s">
        <v>921</v>
      </c>
      <c r="C677" s="1">
        <v>15100000</v>
      </c>
      <c r="D677" s="2">
        <v>12400000000</v>
      </c>
      <c r="E677" s="1" t="s">
        <v>29</v>
      </c>
      <c r="F677" s="1" t="s">
        <v>921</v>
      </c>
      <c r="G677" s="1">
        <v>52</v>
      </c>
      <c r="H677" s="1" t="s">
        <v>78</v>
      </c>
      <c r="I677" s="1" t="s">
        <v>79</v>
      </c>
      <c r="J677" s="1" t="s">
        <v>29</v>
      </c>
      <c r="K677" s="1">
        <v>309</v>
      </c>
      <c r="L677" s="1">
        <v>25</v>
      </c>
      <c r="M677" s="1">
        <v>127</v>
      </c>
      <c r="N677" s="1">
        <v>84750000</v>
      </c>
      <c r="O677" s="1">
        <v>21200</v>
      </c>
      <c r="P677" s="1">
        <v>339000</v>
      </c>
      <c r="Q677" s="1">
        <v>254300</v>
      </c>
      <c r="R677" s="1">
        <v>4100000</v>
      </c>
      <c r="S677" s="1">
        <v>100000</v>
      </c>
      <c r="T677" s="1">
        <v>2009</v>
      </c>
      <c r="U677" s="1" t="s">
        <v>105</v>
      </c>
      <c r="V677" s="1">
        <v>15</v>
      </c>
      <c r="W677" s="1">
        <v>60</v>
      </c>
      <c r="X677" s="1">
        <v>66834405</v>
      </c>
      <c r="Y677" s="1">
        <v>3.85</v>
      </c>
      <c r="Z677" s="1">
        <v>55908316</v>
      </c>
      <c r="AA677" s="1">
        <v>55.378050000000002</v>
      </c>
      <c r="AB677" s="1">
        <v>-3.4359700000000002</v>
      </c>
    </row>
    <row r="678" spans="1:28">
      <c r="A678" s="1">
        <v>677</v>
      </c>
      <c r="B678" s="1" t="s">
        <v>922</v>
      </c>
      <c r="C678" s="1">
        <v>15000000</v>
      </c>
      <c r="D678" s="2">
        <v>4350000000</v>
      </c>
      <c r="E678" s="1" t="s">
        <v>52</v>
      </c>
      <c r="F678" s="1" t="s">
        <v>922</v>
      </c>
      <c r="G678" s="1">
        <v>2324</v>
      </c>
      <c r="H678" s="1" t="s">
        <v>78</v>
      </c>
      <c r="I678" s="1" t="s">
        <v>79</v>
      </c>
      <c r="J678" s="1" t="s">
        <v>38</v>
      </c>
      <c r="K678" s="1">
        <v>1663</v>
      </c>
      <c r="L678" s="1">
        <v>25</v>
      </c>
      <c r="M678" s="1">
        <v>47</v>
      </c>
      <c r="N678" s="2">
        <v>251000000</v>
      </c>
      <c r="O678" s="1">
        <v>62700</v>
      </c>
      <c r="P678" s="1">
        <v>1000000</v>
      </c>
      <c r="Q678" s="1">
        <v>753000</v>
      </c>
      <c r="R678" s="1">
        <v>12000000</v>
      </c>
      <c r="S678" s="1">
        <v>600000</v>
      </c>
      <c r="T678" s="1">
        <v>2013</v>
      </c>
      <c r="U678" s="1" t="s">
        <v>50</v>
      </c>
      <c r="V678" s="1">
        <v>6</v>
      </c>
      <c r="W678" s="1">
        <v>60</v>
      </c>
      <c r="X678" s="1">
        <v>66834405</v>
      </c>
      <c r="Y678" s="1">
        <v>3.85</v>
      </c>
      <c r="Z678" s="1">
        <v>55908316</v>
      </c>
      <c r="AA678" s="1">
        <v>55.378050000000002</v>
      </c>
      <c r="AB678" s="1">
        <v>-3.4359700000000002</v>
      </c>
    </row>
    <row r="679" spans="1:28">
      <c r="A679" s="1">
        <v>678</v>
      </c>
      <c r="B679" s="1" t="s">
        <v>923</v>
      </c>
      <c r="C679" s="1">
        <v>15000000</v>
      </c>
      <c r="D679" s="2">
        <v>9920000000</v>
      </c>
      <c r="E679" s="1" t="s">
        <v>49</v>
      </c>
      <c r="F679" s="1" t="s">
        <v>923</v>
      </c>
      <c r="G679" s="1">
        <v>899</v>
      </c>
      <c r="H679" s="1" t="s">
        <v>30</v>
      </c>
      <c r="I679" s="1" t="s">
        <v>31</v>
      </c>
      <c r="J679" s="1" t="s">
        <v>60</v>
      </c>
      <c r="K679" s="1">
        <v>457</v>
      </c>
      <c r="L679" s="1">
        <v>104</v>
      </c>
      <c r="M679" s="1">
        <v>45</v>
      </c>
      <c r="N679" s="2">
        <v>114000000</v>
      </c>
      <c r="O679" s="1">
        <v>28400</v>
      </c>
      <c r="P679" s="1">
        <v>454300</v>
      </c>
      <c r="Q679" s="1">
        <v>340700</v>
      </c>
      <c r="R679" s="1">
        <v>5500000</v>
      </c>
      <c r="S679" s="1">
        <v>400000</v>
      </c>
      <c r="T679" s="1">
        <v>2014</v>
      </c>
      <c r="U679" s="1" t="s">
        <v>73</v>
      </c>
      <c r="V679" s="1">
        <v>17</v>
      </c>
      <c r="W679" s="1">
        <v>28.1</v>
      </c>
      <c r="X679" s="1">
        <v>1370000000</v>
      </c>
      <c r="Y679" s="1">
        <v>5.36</v>
      </c>
      <c r="Z679" s="1">
        <v>471000000</v>
      </c>
      <c r="AA679" s="1">
        <v>20.593679999999999</v>
      </c>
      <c r="AB679" s="1">
        <v>78.962879999999998</v>
      </c>
    </row>
    <row r="680" spans="1:28">
      <c r="A680" s="1">
        <v>679</v>
      </c>
      <c r="B680" s="1" t="s">
        <v>924</v>
      </c>
      <c r="C680" s="1">
        <v>15000000</v>
      </c>
      <c r="D680" s="2">
        <v>8900000000</v>
      </c>
      <c r="E680" s="1" t="s">
        <v>41</v>
      </c>
      <c r="F680" s="1" t="s">
        <v>925</v>
      </c>
      <c r="G680" s="1">
        <v>795</v>
      </c>
      <c r="H680" s="1" t="s">
        <v>90</v>
      </c>
      <c r="I680" s="1" t="s">
        <v>91</v>
      </c>
      <c r="J680" s="1" t="s">
        <v>44</v>
      </c>
      <c r="K680" s="1">
        <v>548</v>
      </c>
      <c r="L680" s="1">
        <v>36</v>
      </c>
      <c r="M680" s="1">
        <v>34</v>
      </c>
      <c r="N680" s="2">
        <v>145000000</v>
      </c>
      <c r="O680" s="1">
        <v>36400</v>
      </c>
      <c r="P680" s="1">
        <v>581900</v>
      </c>
      <c r="Q680" s="1">
        <v>436400</v>
      </c>
      <c r="R680" s="1">
        <v>7000000</v>
      </c>
      <c r="S680" s="1" t="s">
        <v>39</v>
      </c>
      <c r="T680" s="1">
        <v>2018</v>
      </c>
      <c r="U680" s="1" t="s">
        <v>61</v>
      </c>
      <c r="V680" s="1">
        <v>26</v>
      </c>
      <c r="W680" s="1">
        <v>51.3</v>
      </c>
      <c r="X680" s="1">
        <v>213000000</v>
      </c>
      <c r="Y680" s="1">
        <v>12.08</v>
      </c>
      <c r="Z680" s="1">
        <v>183000000</v>
      </c>
      <c r="AA680" s="1">
        <v>-14.234999999999999</v>
      </c>
      <c r="AB680" s="1">
        <v>-51.9253</v>
      </c>
    </row>
    <row r="681" spans="1:28">
      <c r="A681" s="1">
        <v>680</v>
      </c>
      <c r="B681" s="1" t="s">
        <v>926</v>
      </c>
      <c r="C681" s="1">
        <v>15000000</v>
      </c>
      <c r="D681" s="2">
        <v>7160000000</v>
      </c>
      <c r="E681" s="1" t="s">
        <v>52</v>
      </c>
      <c r="F681" s="1" t="s">
        <v>926</v>
      </c>
      <c r="G681" s="1">
        <v>1362</v>
      </c>
      <c r="H681" s="1" t="s">
        <v>36</v>
      </c>
      <c r="I681" s="1" t="s">
        <v>37</v>
      </c>
      <c r="J681" s="1" t="s">
        <v>38</v>
      </c>
      <c r="K681" s="1">
        <v>805</v>
      </c>
      <c r="L681" s="1">
        <v>151</v>
      </c>
      <c r="M681" s="1">
        <v>48</v>
      </c>
      <c r="N681" s="1">
        <v>43133000</v>
      </c>
      <c r="O681" s="1">
        <v>10800</v>
      </c>
      <c r="P681" s="1">
        <v>172500</v>
      </c>
      <c r="Q681" s="1">
        <v>129400</v>
      </c>
      <c r="R681" s="1">
        <v>2100000</v>
      </c>
      <c r="S681" s="1" t="s">
        <v>39</v>
      </c>
      <c r="T681" s="1">
        <v>2009</v>
      </c>
      <c r="U681" s="1" t="s">
        <v>42</v>
      </c>
      <c r="V681" s="1">
        <v>9</v>
      </c>
      <c r="W681" s="1">
        <v>88.2</v>
      </c>
      <c r="X681" s="1">
        <v>328000000</v>
      </c>
      <c r="Y681" s="1">
        <v>14.7</v>
      </c>
      <c r="Z681" s="1">
        <v>271000000</v>
      </c>
      <c r="AA681" s="1">
        <v>37.090240000000001</v>
      </c>
      <c r="AB681" s="1">
        <v>-95.712900000000005</v>
      </c>
    </row>
    <row r="682" spans="1:28">
      <c r="A682" s="1">
        <v>681</v>
      </c>
      <c r="B682" s="1" t="s">
        <v>927</v>
      </c>
      <c r="C682" s="1">
        <v>15000000</v>
      </c>
      <c r="D682" s="2">
        <v>2730000000</v>
      </c>
      <c r="E682" s="1" t="s">
        <v>44</v>
      </c>
      <c r="F682" s="1" t="s">
        <v>928</v>
      </c>
      <c r="G682" s="1">
        <v>0</v>
      </c>
      <c r="H682" s="1" t="s">
        <v>36</v>
      </c>
      <c r="I682" s="1" t="s">
        <v>37</v>
      </c>
      <c r="J682" s="1" t="s">
        <v>38</v>
      </c>
      <c r="K682" s="1">
        <v>4057944</v>
      </c>
      <c r="L682" s="1">
        <v>7692</v>
      </c>
      <c r="M682" s="1">
        <v>7445</v>
      </c>
      <c r="N682" s="1" t="s">
        <v>39</v>
      </c>
      <c r="O682" s="1">
        <v>0</v>
      </c>
      <c r="P682" s="1">
        <v>0</v>
      </c>
      <c r="Q682" s="1">
        <v>0</v>
      </c>
      <c r="R682" s="1">
        <v>0</v>
      </c>
      <c r="S682" s="1" t="s">
        <v>39</v>
      </c>
      <c r="T682" s="1">
        <v>2006</v>
      </c>
      <c r="U682" s="1" t="s">
        <v>50</v>
      </c>
      <c r="V682" s="1">
        <v>25</v>
      </c>
      <c r="W682" s="1">
        <v>88.2</v>
      </c>
      <c r="X682" s="1">
        <v>328000000</v>
      </c>
      <c r="Y682" s="1">
        <v>14.7</v>
      </c>
      <c r="Z682" s="1">
        <v>271000000</v>
      </c>
      <c r="AA682" s="1">
        <v>37.090240000000001</v>
      </c>
      <c r="AB682" s="1">
        <v>-95.712900000000005</v>
      </c>
    </row>
    <row r="683" spans="1:28">
      <c r="A683" s="1">
        <v>682</v>
      </c>
      <c r="B683" s="1" t="s">
        <v>929</v>
      </c>
      <c r="C683" s="1">
        <v>15000000</v>
      </c>
      <c r="D683" s="2">
        <v>4010000000</v>
      </c>
      <c r="E683" s="1" t="s">
        <v>41</v>
      </c>
      <c r="F683" s="1" t="s">
        <v>929</v>
      </c>
      <c r="G683" s="1">
        <v>724</v>
      </c>
      <c r="H683" s="1" t="s">
        <v>130</v>
      </c>
      <c r="I683" s="1" t="s">
        <v>131</v>
      </c>
      <c r="J683" s="1" t="s">
        <v>41</v>
      </c>
      <c r="K683" s="1">
        <v>1907</v>
      </c>
      <c r="L683" s="1">
        <v>26</v>
      </c>
      <c r="M683" s="1">
        <v>146</v>
      </c>
      <c r="N683" s="1">
        <v>33880000</v>
      </c>
      <c r="O683" s="1">
        <v>8500</v>
      </c>
      <c r="P683" s="1">
        <v>135500</v>
      </c>
      <c r="Q683" s="1">
        <v>101600</v>
      </c>
      <c r="R683" s="1">
        <v>1600000</v>
      </c>
      <c r="S683" s="1">
        <v>100000</v>
      </c>
      <c r="T683" s="1">
        <v>2014</v>
      </c>
      <c r="U683" s="1" t="s">
        <v>115</v>
      </c>
      <c r="V683" s="1">
        <v>17</v>
      </c>
      <c r="W683" s="1">
        <v>40.200000000000003</v>
      </c>
      <c r="X683" s="1">
        <v>126000000</v>
      </c>
      <c r="Y683" s="1">
        <v>3.42</v>
      </c>
      <c r="Z683" s="1">
        <v>103000000</v>
      </c>
      <c r="AA683" s="1">
        <v>23.634499999999999</v>
      </c>
      <c r="AB683" s="1">
        <v>-102.553</v>
      </c>
    </row>
    <row r="684" spans="1:28">
      <c r="A684" s="1">
        <v>683</v>
      </c>
      <c r="B684" s="1" t="s">
        <v>930</v>
      </c>
      <c r="C684" s="1">
        <v>15000000</v>
      </c>
      <c r="D684" s="2">
        <v>4740000000</v>
      </c>
      <c r="E684" s="1" t="s">
        <v>52</v>
      </c>
      <c r="F684" s="1" t="s">
        <v>930</v>
      </c>
      <c r="G684" s="1">
        <v>20292</v>
      </c>
      <c r="H684" s="1" t="s">
        <v>36</v>
      </c>
      <c r="I684" s="1" t="s">
        <v>37</v>
      </c>
      <c r="J684" s="1" t="s">
        <v>38</v>
      </c>
      <c r="K684" s="1">
        <v>1469</v>
      </c>
      <c r="L684" s="1">
        <v>151</v>
      </c>
      <c r="M684" s="1">
        <v>48</v>
      </c>
      <c r="N684" s="1">
        <v>41789000</v>
      </c>
      <c r="O684" s="1">
        <v>10400</v>
      </c>
      <c r="P684" s="1">
        <v>167200</v>
      </c>
      <c r="Q684" s="1">
        <v>125400</v>
      </c>
      <c r="R684" s="1">
        <v>2000000</v>
      </c>
      <c r="S684" s="1">
        <v>100000</v>
      </c>
      <c r="T684" s="1">
        <v>2005</v>
      </c>
      <c r="U684" s="1" t="s">
        <v>66</v>
      </c>
      <c r="V684" s="1">
        <v>16</v>
      </c>
      <c r="W684" s="1">
        <v>88.2</v>
      </c>
      <c r="X684" s="1">
        <v>328000000</v>
      </c>
      <c r="Y684" s="1">
        <v>14.7</v>
      </c>
      <c r="Z684" s="1">
        <v>271000000</v>
      </c>
      <c r="AA684" s="1">
        <v>37.090240000000001</v>
      </c>
      <c r="AB684" s="1">
        <v>-95.712900000000005</v>
      </c>
    </row>
    <row r="685" spans="1:28">
      <c r="A685" s="1">
        <v>684</v>
      </c>
      <c r="B685" s="1" t="s">
        <v>931</v>
      </c>
      <c r="C685" s="1">
        <v>15000000</v>
      </c>
      <c r="D685" s="2">
        <v>6890000000</v>
      </c>
      <c r="E685" s="1" t="s">
        <v>52</v>
      </c>
      <c r="F685" s="1" t="s">
        <v>931</v>
      </c>
      <c r="G685" s="1">
        <v>5198</v>
      </c>
      <c r="H685" s="1" t="s">
        <v>36</v>
      </c>
      <c r="I685" s="1" t="s">
        <v>37</v>
      </c>
      <c r="J685" s="1" t="s">
        <v>99</v>
      </c>
      <c r="K685" s="1">
        <v>857</v>
      </c>
      <c r="L685" s="1">
        <v>151</v>
      </c>
      <c r="M685" s="1">
        <v>37</v>
      </c>
      <c r="N685" s="1">
        <v>29724000</v>
      </c>
      <c r="O685" s="1">
        <v>7400</v>
      </c>
      <c r="P685" s="1">
        <v>118900</v>
      </c>
      <c r="Q685" s="1">
        <v>89200</v>
      </c>
      <c r="R685" s="1">
        <v>1400000</v>
      </c>
      <c r="S685" s="1">
        <v>100000</v>
      </c>
      <c r="T685" s="1">
        <v>2008</v>
      </c>
      <c r="U685" s="1" t="s">
        <v>55</v>
      </c>
      <c r="V685" s="1">
        <v>2</v>
      </c>
      <c r="W685" s="1">
        <v>88.2</v>
      </c>
      <c r="X685" s="1">
        <v>328000000</v>
      </c>
      <c r="Y685" s="1">
        <v>14.7</v>
      </c>
      <c r="Z685" s="1">
        <v>271000000</v>
      </c>
      <c r="AA685" s="1">
        <v>37.090240000000001</v>
      </c>
      <c r="AB685" s="1">
        <v>-95.712900000000005</v>
      </c>
    </row>
    <row r="686" spans="1:28">
      <c r="A686" s="1">
        <v>685</v>
      </c>
      <c r="B686" s="1" t="s">
        <v>932</v>
      </c>
      <c r="C686" s="1">
        <v>15000000</v>
      </c>
      <c r="D686" s="2">
        <v>7540000000</v>
      </c>
      <c r="E686" s="1" t="s">
        <v>107</v>
      </c>
      <c r="F686" s="1" t="s">
        <v>933</v>
      </c>
      <c r="G686" s="1">
        <v>206</v>
      </c>
      <c r="H686" s="1" t="s">
        <v>30</v>
      </c>
      <c r="I686" s="1" t="s">
        <v>31</v>
      </c>
      <c r="J686" s="1" t="s">
        <v>108</v>
      </c>
      <c r="K686" s="1">
        <v>1145576</v>
      </c>
      <c r="L686" s="1">
        <v>2573</v>
      </c>
      <c r="M686" s="1">
        <v>1992</v>
      </c>
      <c r="N686" s="1">
        <v>998</v>
      </c>
      <c r="O686" s="1">
        <v>0.25</v>
      </c>
      <c r="P686" s="1">
        <v>4</v>
      </c>
      <c r="Q686" s="1">
        <v>3</v>
      </c>
      <c r="R686" s="1">
        <v>48</v>
      </c>
      <c r="S686" s="1" t="s">
        <v>39</v>
      </c>
      <c r="T686" s="1">
        <v>2018</v>
      </c>
      <c r="U686" s="1" t="s">
        <v>73</v>
      </c>
      <c r="V686" s="1">
        <v>16</v>
      </c>
      <c r="W686" s="1">
        <v>28.1</v>
      </c>
      <c r="X686" s="1">
        <v>1370000000</v>
      </c>
      <c r="Y686" s="1">
        <v>5.36</v>
      </c>
      <c r="Z686" s="1">
        <v>471000000</v>
      </c>
      <c r="AA686" s="1">
        <v>20.593679999999999</v>
      </c>
      <c r="AB686" s="1">
        <v>78.962879999999998</v>
      </c>
    </row>
    <row r="687" spans="1:28">
      <c r="A687" s="1">
        <v>686</v>
      </c>
      <c r="B687" s="1" t="s">
        <v>934</v>
      </c>
      <c r="C687" s="1">
        <v>15000000</v>
      </c>
      <c r="D687" s="2">
        <v>8660000000</v>
      </c>
      <c r="E687" s="1" t="s">
        <v>41</v>
      </c>
      <c r="F687" s="1" t="s">
        <v>934</v>
      </c>
      <c r="G687" s="1">
        <v>965</v>
      </c>
      <c r="H687" s="1" t="s">
        <v>30</v>
      </c>
      <c r="I687" s="1" t="s">
        <v>31</v>
      </c>
      <c r="J687" s="1" t="s">
        <v>41</v>
      </c>
      <c r="K687" s="1">
        <v>577</v>
      </c>
      <c r="L687" s="1">
        <v>103</v>
      </c>
      <c r="M687" s="1">
        <v>145</v>
      </c>
      <c r="N687" s="2">
        <v>102000000</v>
      </c>
      <c r="O687" s="1">
        <v>25600</v>
      </c>
      <c r="P687" s="1">
        <v>409400</v>
      </c>
      <c r="Q687" s="1">
        <v>307100</v>
      </c>
      <c r="R687" s="1">
        <v>4900000</v>
      </c>
      <c r="S687" s="1">
        <v>200000</v>
      </c>
      <c r="T687" s="1">
        <v>2016</v>
      </c>
      <c r="U687" s="1" t="s">
        <v>105</v>
      </c>
      <c r="V687" s="1">
        <v>9</v>
      </c>
      <c r="W687" s="1">
        <v>28.1</v>
      </c>
      <c r="X687" s="1">
        <v>1370000000</v>
      </c>
      <c r="Y687" s="1">
        <v>5.36</v>
      </c>
      <c r="Z687" s="1">
        <v>471000000</v>
      </c>
      <c r="AA687" s="1">
        <v>20.593679999999999</v>
      </c>
      <c r="AB687" s="1">
        <v>78.962879999999998</v>
      </c>
    </row>
    <row r="688" spans="1:28">
      <c r="A688" s="1">
        <v>687</v>
      </c>
      <c r="B688" s="1" t="s">
        <v>935</v>
      </c>
      <c r="C688" s="1">
        <v>15000000</v>
      </c>
      <c r="D688" s="2">
        <v>9980000000</v>
      </c>
      <c r="E688" s="1" t="s">
        <v>29</v>
      </c>
      <c r="F688" s="1" t="s">
        <v>935</v>
      </c>
      <c r="G688" s="1">
        <v>2726</v>
      </c>
      <c r="H688" s="1" t="s">
        <v>30</v>
      </c>
      <c r="I688" s="1" t="s">
        <v>31</v>
      </c>
      <c r="J688" s="1" t="s">
        <v>29</v>
      </c>
      <c r="K688" s="1">
        <v>439</v>
      </c>
      <c r="L688" s="1">
        <v>103</v>
      </c>
      <c r="M688" s="1">
        <v>127</v>
      </c>
      <c r="N688" s="2">
        <v>242000000</v>
      </c>
      <c r="O688" s="1">
        <v>60500</v>
      </c>
      <c r="P688" s="1">
        <v>968700</v>
      </c>
      <c r="Q688" s="1">
        <v>726600</v>
      </c>
      <c r="R688" s="1">
        <v>11600000</v>
      </c>
      <c r="S688" s="1">
        <v>300000</v>
      </c>
      <c r="T688" s="1">
        <v>2014</v>
      </c>
      <c r="U688" s="1" t="s">
        <v>73</v>
      </c>
      <c r="V688" s="1">
        <v>6</v>
      </c>
      <c r="W688" s="1">
        <v>28.1</v>
      </c>
      <c r="X688" s="1">
        <v>1370000000</v>
      </c>
      <c r="Y688" s="1">
        <v>5.36</v>
      </c>
      <c r="Z688" s="1">
        <v>471000000</v>
      </c>
      <c r="AA688" s="1">
        <v>20.593679999999999</v>
      </c>
      <c r="AB688" s="1">
        <v>78.962879999999998</v>
      </c>
    </row>
    <row r="689" spans="1:28">
      <c r="A689" s="1">
        <v>688</v>
      </c>
      <c r="B689" s="1" t="s">
        <v>936</v>
      </c>
      <c r="C689" s="1">
        <v>15000000</v>
      </c>
      <c r="D689" s="2">
        <v>10000000000</v>
      </c>
      <c r="E689" s="1" t="s">
        <v>52</v>
      </c>
      <c r="F689" s="1" t="s">
        <v>937</v>
      </c>
      <c r="G689" s="1">
        <v>68</v>
      </c>
      <c r="H689" s="1" t="s">
        <v>36</v>
      </c>
      <c r="I689" s="1" t="s">
        <v>37</v>
      </c>
      <c r="J689" s="1" t="s">
        <v>99</v>
      </c>
      <c r="K689" s="1">
        <v>4056600</v>
      </c>
      <c r="L689" s="1" t="s">
        <v>39</v>
      </c>
      <c r="M689" s="1">
        <v>5289</v>
      </c>
      <c r="N689" s="1" t="s">
        <v>39</v>
      </c>
      <c r="O689" s="1">
        <v>0</v>
      </c>
      <c r="P689" s="1">
        <v>0</v>
      </c>
      <c r="Q689" s="1">
        <v>0</v>
      </c>
      <c r="R689" s="1">
        <v>0</v>
      </c>
      <c r="S689" s="1" t="s">
        <v>39</v>
      </c>
      <c r="T689" s="1">
        <v>2020</v>
      </c>
      <c r="U689" s="1" t="s">
        <v>66</v>
      </c>
      <c r="V689" s="1">
        <v>2</v>
      </c>
      <c r="W689" s="1">
        <v>88.2</v>
      </c>
      <c r="X689" s="1">
        <v>328000000</v>
      </c>
      <c r="Y689" s="1">
        <v>14.7</v>
      </c>
      <c r="Z689" s="1">
        <v>271000000</v>
      </c>
      <c r="AA689" s="1">
        <v>37.090240000000001</v>
      </c>
      <c r="AB689" s="1">
        <v>-95.712900000000005</v>
      </c>
    </row>
    <row r="690" spans="1:28">
      <c r="A690" s="1">
        <v>689</v>
      </c>
      <c r="B690" s="1" t="s">
        <v>938</v>
      </c>
      <c r="C690" s="1">
        <v>15000000</v>
      </c>
      <c r="D690" s="2">
        <v>10200000000</v>
      </c>
      <c r="E690" s="1" t="s">
        <v>41</v>
      </c>
      <c r="F690" s="1" t="s">
        <v>938</v>
      </c>
      <c r="G690" s="1">
        <v>1803</v>
      </c>
      <c r="H690" s="1" t="s">
        <v>36</v>
      </c>
      <c r="I690" s="1" t="s">
        <v>37</v>
      </c>
      <c r="J690" s="1" t="s">
        <v>154</v>
      </c>
      <c r="K690" s="1">
        <v>423</v>
      </c>
      <c r="L690" s="1">
        <v>151</v>
      </c>
      <c r="M690" s="1">
        <v>29</v>
      </c>
      <c r="N690" s="2">
        <v>313000000</v>
      </c>
      <c r="O690" s="1">
        <v>78200</v>
      </c>
      <c r="P690" s="1">
        <v>1300000</v>
      </c>
      <c r="Q690" s="1">
        <v>938600</v>
      </c>
      <c r="R690" s="1">
        <v>15000000</v>
      </c>
      <c r="S690" s="1">
        <v>200000</v>
      </c>
      <c r="T690" s="1">
        <v>2008</v>
      </c>
      <c r="U690" s="1" t="s">
        <v>50</v>
      </c>
      <c r="V690" s="1">
        <v>26</v>
      </c>
      <c r="W690" s="1">
        <v>88.2</v>
      </c>
      <c r="X690" s="1">
        <v>328000000</v>
      </c>
      <c r="Y690" s="1">
        <v>14.7</v>
      </c>
      <c r="Z690" s="1">
        <v>271000000</v>
      </c>
      <c r="AA690" s="1">
        <v>37.090240000000001</v>
      </c>
      <c r="AB690" s="1">
        <v>-95.712900000000005</v>
      </c>
    </row>
    <row r="691" spans="1:28">
      <c r="A691" s="1">
        <v>690</v>
      </c>
      <c r="B691" s="1" t="s">
        <v>939</v>
      </c>
      <c r="C691" s="1">
        <v>15000000</v>
      </c>
      <c r="D691" s="2">
        <v>11800000000</v>
      </c>
      <c r="E691" s="1" t="s">
        <v>107</v>
      </c>
      <c r="F691" s="1" t="s">
        <v>939</v>
      </c>
      <c r="G691" s="1">
        <v>269050</v>
      </c>
      <c r="H691" s="1" t="s">
        <v>243</v>
      </c>
      <c r="I691" s="1" t="s">
        <v>244</v>
      </c>
      <c r="J691" s="1" t="s">
        <v>108</v>
      </c>
      <c r="K691" s="1">
        <v>331</v>
      </c>
      <c r="L691" s="1">
        <v>25</v>
      </c>
      <c r="M691" s="1">
        <v>17</v>
      </c>
      <c r="N691" s="2">
        <v>113000000</v>
      </c>
      <c r="O691" s="1">
        <v>28300</v>
      </c>
      <c r="P691" s="1">
        <v>452300</v>
      </c>
      <c r="Q691" s="1">
        <v>339200</v>
      </c>
      <c r="R691" s="1">
        <v>5400000</v>
      </c>
      <c r="S691" s="1">
        <v>100000</v>
      </c>
      <c r="T691" s="1">
        <v>2013</v>
      </c>
      <c r="U691" s="1" t="s">
        <v>73</v>
      </c>
      <c r="V691" s="1">
        <v>23</v>
      </c>
      <c r="W691" s="1">
        <v>36.299999999999997</v>
      </c>
      <c r="X691" s="1">
        <v>270000000</v>
      </c>
      <c r="Y691" s="1">
        <v>4.6900000000000004</v>
      </c>
      <c r="Z691" s="1">
        <v>152000000</v>
      </c>
      <c r="AA691" s="1">
        <v>-0.78927999999999998</v>
      </c>
      <c r="AB691" s="1">
        <v>113.9213</v>
      </c>
    </row>
    <row r="692" spans="1:28">
      <c r="A692" s="1">
        <v>691</v>
      </c>
      <c r="B692" s="1" t="s">
        <v>940</v>
      </c>
      <c r="C692" s="1">
        <v>15000000</v>
      </c>
      <c r="D692" s="2">
        <v>13600000000</v>
      </c>
      <c r="E692" s="1" t="s">
        <v>154</v>
      </c>
      <c r="F692" s="1" t="s">
        <v>940</v>
      </c>
      <c r="G692" s="1">
        <v>1788</v>
      </c>
      <c r="H692" s="1" t="s">
        <v>53</v>
      </c>
      <c r="I692" s="1" t="s">
        <v>54</v>
      </c>
      <c r="J692" s="1" t="s">
        <v>154</v>
      </c>
      <c r="K692" s="1">
        <v>277</v>
      </c>
      <c r="L692" s="1">
        <v>5</v>
      </c>
      <c r="M692" s="1">
        <v>29</v>
      </c>
      <c r="N692" s="2">
        <v>282000000</v>
      </c>
      <c r="O692" s="1">
        <v>70600</v>
      </c>
      <c r="P692" s="1">
        <v>1100000</v>
      </c>
      <c r="Q692" s="1">
        <v>847100</v>
      </c>
      <c r="R692" s="1">
        <v>13600000</v>
      </c>
      <c r="S692" s="1">
        <v>900000</v>
      </c>
      <c r="T692" s="1">
        <v>2014</v>
      </c>
      <c r="U692" s="1" t="s">
        <v>80</v>
      </c>
      <c r="V692" s="1">
        <v>23</v>
      </c>
      <c r="W692" s="1">
        <v>63.2</v>
      </c>
      <c r="X692" s="1">
        <v>126000000</v>
      </c>
      <c r="Y692" s="1">
        <v>2.29</v>
      </c>
      <c r="Z692" s="1">
        <v>116000000</v>
      </c>
      <c r="AA692" s="1">
        <v>36.204819999999998</v>
      </c>
      <c r="AB692" s="1">
        <v>138.25290000000001</v>
      </c>
    </row>
    <row r="693" spans="1:28">
      <c r="A693" s="1">
        <v>692</v>
      </c>
      <c r="B693" s="1" t="s">
        <v>941</v>
      </c>
      <c r="C693" s="1">
        <v>15000000</v>
      </c>
      <c r="D693" s="2">
        <v>11500000000</v>
      </c>
      <c r="E693" s="1" t="s">
        <v>29</v>
      </c>
      <c r="F693" s="1" t="s">
        <v>941</v>
      </c>
      <c r="G693" s="1">
        <v>340</v>
      </c>
      <c r="H693" s="1" t="s">
        <v>90</v>
      </c>
      <c r="I693" s="1" t="s">
        <v>91</v>
      </c>
      <c r="J693" s="1" t="s">
        <v>29</v>
      </c>
      <c r="K693" s="1">
        <v>347</v>
      </c>
      <c r="L693" s="1">
        <v>36</v>
      </c>
      <c r="M693" s="1">
        <v>128</v>
      </c>
      <c r="N693" s="2">
        <v>183000000</v>
      </c>
      <c r="O693" s="1">
        <v>45700</v>
      </c>
      <c r="P693" s="1">
        <v>731500</v>
      </c>
      <c r="Q693" s="1">
        <v>548600</v>
      </c>
      <c r="R693" s="1">
        <v>8800000</v>
      </c>
      <c r="S693" s="1" t="s">
        <v>39</v>
      </c>
      <c r="T693" s="1">
        <v>2012</v>
      </c>
      <c r="U693" s="1" t="s">
        <v>55</v>
      </c>
      <c r="V693" s="1">
        <v>3</v>
      </c>
      <c r="W693" s="1">
        <v>51.3</v>
      </c>
      <c r="X693" s="1">
        <v>213000000</v>
      </c>
      <c r="Y693" s="1">
        <v>12.08</v>
      </c>
      <c r="Z693" s="1">
        <v>183000000</v>
      </c>
      <c r="AA693" s="1">
        <v>-14.234999999999999</v>
      </c>
      <c r="AB693" s="1">
        <v>-51.9253</v>
      </c>
    </row>
    <row r="694" spans="1:28">
      <c r="A694" s="1">
        <v>693</v>
      </c>
      <c r="B694" s="1" t="s">
        <v>942</v>
      </c>
      <c r="C694" s="1">
        <v>15000000</v>
      </c>
      <c r="D694" s="2">
        <v>8930000000</v>
      </c>
      <c r="E694" s="1" t="s">
        <v>41</v>
      </c>
      <c r="F694" s="1" t="s">
        <v>942</v>
      </c>
      <c r="G694" s="1">
        <v>3168</v>
      </c>
      <c r="H694" s="1" t="s">
        <v>30</v>
      </c>
      <c r="I694" s="1" t="s">
        <v>31</v>
      </c>
      <c r="J694" s="1" t="s">
        <v>41</v>
      </c>
      <c r="K694" s="1">
        <v>544</v>
      </c>
      <c r="L694" s="1">
        <v>104</v>
      </c>
      <c r="M694" s="1">
        <v>146</v>
      </c>
      <c r="N694" s="2">
        <v>131000000</v>
      </c>
      <c r="O694" s="1">
        <v>32700</v>
      </c>
      <c r="P694" s="1">
        <v>522900</v>
      </c>
      <c r="Q694" s="1">
        <v>392200</v>
      </c>
      <c r="R694" s="1">
        <v>6300000</v>
      </c>
      <c r="S694" s="1">
        <v>200000</v>
      </c>
      <c r="T694" s="1">
        <v>2017</v>
      </c>
      <c r="U694" s="1" t="s">
        <v>55</v>
      </c>
      <c r="V694" s="1">
        <v>7</v>
      </c>
      <c r="W694" s="1">
        <v>28.1</v>
      </c>
      <c r="X694" s="1">
        <v>1370000000</v>
      </c>
      <c r="Y694" s="1">
        <v>5.36</v>
      </c>
      <c r="Z694" s="1">
        <v>471000000</v>
      </c>
      <c r="AA694" s="1">
        <v>20.593679999999999</v>
      </c>
      <c r="AB694" s="1">
        <v>78.962879999999998</v>
      </c>
    </row>
    <row r="695" spans="1:28">
      <c r="A695" s="1">
        <v>694</v>
      </c>
      <c r="B695" s="1" t="s">
        <v>943</v>
      </c>
      <c r="C695" s="1">
        <v>14900000</v>
      </c>
      <c r="D695" s="2">
        <v>10100000000</v>
      </c>
      <c r="E695" s="1" t="s">
        <v>29</v>
      </c>
      <c r="F695" s="1" t="s">
        <v>943</v>
      </c>
      <c r="G695" s="1">
        <v>419</v>
      </c>
      <c r="H695" s="1" t="s">
        <v>36</v>
      </c>
      <c r="I695" s="1" t="s">
        <v>37</v>
      </c>
      <c r="J695" s="1" t="s">
        <v>29</v>
      </c>
      <c r="K695" s="1">
        <v>435</v>
      </c>
      <c r="L695" s="1">
        <v>152</v>
      </c>
      <c r="M695" s="1">
        <v>129</v>
      </c>
      <c r="N695" s="2">
        <v>120000000</v>
      </c>
      <c r="O695" s="1">
        <v>30000</v>
      </c>
      <c r="P695" s="1">
        <v>479200</v>
      </c>
      <c r="Q695" s="1">
        <v>359400</v>
      </c>
      <c r="R695" s="1">
        <v>5800000</v>
      </c>
      <c r="S695" s="1">
        <v>100000</v>
      </c>
      <c r="T695" s="1">
        <v>2007</v>
      </c>
      <c r="U695" s="1" t="s">
        <v>42</v>
      </c>
      <c r="V695" s="1">
        <v>8</v>
      </c>
      <c r="W695" s="1">
        <v>88.2</v>
      </c>
      <c r="X695" s="1">
        <v>328000000</v>
      </c>
      <c r="Y695" s="1">
        <v>14.7</v>
      </c>
      <c r="Z695" s="1">
        <v>271000000</v>
      </c>
      <c r="AA695" s="1">
        <v>37.090240000000001</v>
      </c>
      <c r="AB695" s="1">
        <v>-95.712900000000005</v>
      </c>
    </row>
    <row r="696" spans="1:28">
      <c r="A696" s="1">
        <v>695</v>
      </c>
      <c r="B696" s="1" t="s">
        <v>944</v>
      </c>
      <c r="C696" s="1">
        <v>14900000</v>
      </c>
      <c r="D696" s="2">
        <v>8070000000</v>
      </c>
      <c r="E696" s="1" t="s">
        <v>41</v>
      </c>
      <c r="F696" s="1" t="s">
        <v>944</v>
      </c>
      <c r="G696" s="1">
        <v>66362</v>
      </c>
      <c r="H696" s="1" t="s">
        <v>243</v>
      </c>
      <c r="I696" s="1" t="s">
        <v>244</v>
      </c>
      <c r="J696" s="1" t="s">
        <v>41</v>
      </c>
      <c r="K696" s="1">
        <v>639</v>
      </c>
      <c r="L696" s="1">
        <v>26</v>
      </c>
      <c r="M696" s="1">
        <v>146</v>
      </c>
      <c r="N696" s="1">
        <v>43581000</v>
      </c>
      <c r="O696" s="1">
        <v>10900</v>
      </c>
      <c r="P696" s="1">
        <v>174300</v>
      </c>
      <c r="Q696" s="1">
        <v>130700</v>
      </c>
      <c r="R696" s="1">
        <v>2100000</v>
      </c>
      <c r="S696" s="1">
        <v>100000</v>
      </c>
      <c r="T696" s="1">
        <v>2012</v>
      </c>
      <c r="U696" s="1" t="s">
        <v>115</v>
      </c>
      <c r="V696" s="1">
        <v>29</v>
      </c>
      <c r="W696" s="1">
        <v>36.299999999999997</v>
      </c>
      <c r="X696" s="1">
        <v>270000000</v>
      </c>
      <c r="Y696" s="1">
        <v>4.6900000000000004</v>
      </c>
      <c r="Z696" s="1">
        <v>152000000</v>
      </c>
      <c r="AA696" s="1">
        <v>-0.78927999999999998</v>
      </c>
      <c r="AB696" s="1">
        <v>113.9213</v>
      </c>
    </row>
    <row r="697" spans="1:28">
      <c r="A697" s="1">
        <v>696</v>
      </c>
      <c r="B697" s="1" t="s">
        <v>945</v>
      </c>
      <c r="C697" s="1">
        <v>14900000</v>
      </c>
      <c r="D697" s="2">
        <v>4030000000</v>
      </c>
      <c r="E697" s="1" t="s">
        <v>41</v>
      </c>
      <c r="F697" s="1" t="s">
        <v>945</v>
      </c>
      <c r="G697" s="1">
        <v>86</v>
      </c>
      <c r="H697" s="1" t="s">
        <v>36</v>
      </c>
      <c r="I697" s="1" t="s">
        <v>37</v>
      </c>
      <c r="J697" s="1" t="s">
        <v>41</v>
      </c>
      <c r="K697" s="1">
        <v>1886</v>
      </c>
      <c r="L697" s="1">
        <v>152</v>
      </c>
      <c r="M697" s="1">
        <v>147</v>
      </c>
      <c r="N697" s="1">
        <v>11043000</v>
      </c>
      <c r="O697" s="1">
        <v>2800</v>
      </c>
      <c r="P697" s="1">
        <v>44200</v>
      </c>
      <c r="Q697" s="1">
        <v>33100</v>
      </c>
      <c r="R697" s="1">
        <v>530100</v>
      </c>
      <c r="S697" s="1" t="s">
        <v>39</v>
      </c>
      <c r="T697" s="1">
        <v>2006</v>
      </c>
      <c r="U697" s="1" t="s">
        <v>42</v>
      </c>
      <c r="V697" s="1">
        <v>8</v>
      </c>
      <c r="W697" s="1">
        <v>88.2</v>
      </c>
      <c r="X697" s="1">
        <v>328000000</v>
      </c>
      <c r="Y697" s="1">
        <v>14.7</v>
      </c>
      <c r="Z697" s="1">
        <v>271000000</v>
      </c>
      <c r="AA697" s="1">
        <v>37.090240000000001</v>
      </c>
      <c r="AB697" s="1">
        <v>-95.712900000000005</v>
      </c>
    </row>
    <row r="698" spans="1:28">
      <c r="A698" s="1">
        <v>697</v>
      </c>
      <c r="B698" s="1" t="s">
        <v>946</v>
      </c>
      <c r="C698" s="1">
        <v>14900000</v>
      </c>
      <c r="D698" s="2">
        <v>4400000000</v>
      </c>
      <c r="E698" s="1" t="s">
        <v>29</v>
      </c>
      <c r="F698" s="1" t="s">
        <v>946</v>
      </c>
      <c r="G698" s="1">
        <v>127</v>
      </c>
      <c r="H698" s="1" t="s">
        <v>36</v>
      </c>
      <c r="I698" s="1" t="s">
        <v>37</v>
      </c>
      <c r="J698" s="1" t="s">
        <v>29</v>
      </c>
      <c r="K698" s="1">
        <v>1656</v>
      </c>
      <c r="L698" s="1">
        <v>152</v>
      </c>
      <c r="M698" s="1">
        <v>129</v>
      </c>
      <c r="N698" s="1">
        <v>56358000</v>
      </c>
      <c r="O698" s="1">
        <v>14100</v>
      </c>
      <c r="P698" s="1">
        <v>225400</v>
      </c>
      <c r="Q698" s="1">
        <v>169100</v>
      </c>
      <c r="R698" s="1">
        <v>2700000</v>
      </c>
      <c r="S698" s="1">
        <v>100000</v>
      </c>
      <c r="T698" s="1">
        <v>2007</v>
      </c>
      <c r="U698" s="1" t="s">
        <v>115</v>
      </c>
      <c r="V698" s="1">
        <v>3</v>
      </c>
      <c r="W698" s="1">
        <v>88.2</v>
      </c>
      <c r="X698" s="1">
        <v>328000000</v>
      </c>
      <c r="Y698" s="1">
        <v>14.7</v>
      </c>
      <c r="Z698" s="1">
        <v>271000000</v>
      </c>
      <c r="AA698" s="1">
        <v>37.090240000000001</v>
      </c>
      <c r="AB698" s="1">
        <v>-95.712900000000005</v>
      </c>
    </row>
    <row r="699" spans="1:28">
      <c r="A699" s="1">
        <v>698</v>
      </c>
      <c r="B699" s="1" t="s">
        <v>947</v>
      </c>
      <c r="C699" s="1">
        <v>14900000</v>
      </c>
      <c r="D699" s="2">
        <v>4980000000</v>
      </c>
      <c r="E699" s="1" t="s">
        <v>41</v>
      </c>
      <c r="F699" s="1" t="s">
        <v>947</v>
      </c>
      <c r="G699" s="1">
        <v>8420</v>
      </c>
      <c r="H699" s="1" t="s">
        <v>183</v>
      </c>
      <c r="I699" s="1" t="s">
        <v>184</v>
      </c>
      <c r="J699" s="1" t="s">
        <v>38</v>
      </c>
      <c r="K699" s="1">
        <v>1377</v>
      </c>
      <c r="L699" s="1">
        <v>13</v>
      </c>
      <c r="M699" s="1">
        <v>49</v>
      </c>
      <c r="N699" s="1">
        <v>13857000</v>
      </c>
      <c r="O699" s="1">
        <v>3500</v>
      </c>
      <c r="P699" s="1">
        <v>55400</v>
      </c>
      <c r="Q699" s="1">
        <v>41600</v>
      </c>
      <c r="R699" s="1">
        <v>665200</v>
      </c>
      <c r="S699" s="1">
        <v>100000</v>
      </c>
      <c r="T699" s="1">
        <v>2012</v>
      </c>
      <c r="U699" s="1" t="s">
        <v>42</v>
      </c>
      <c r="V699" s="1">
        <v>15</v>
      </c>
      <c r="W699" s="1">
        <v>88.9</v>
      </c>
      <c r="X699" s="1">
        <v>47076781</v>
      </c>
      <c r="Y699" s="1">
        <v>13.96</v>
      </c>
      <c r="Z699" s="1">
        <v>37927409</v>
      </c>
      <c r="AA699" s="1">
        <v>40.46367</v>
      </c>
      <c r="AB699" s="1">
        <v>-3.7492200000000002</v>
      </c>
    </row>
    <row r="700" spans="1:28">
      <c r="A700" s="1">
        <v>699</v>
      </c>
      <c r="B700" s="1" t="s">
        <v>948</v>
      </c>
      <c r="C700" s="1">
        <v>14900000</v>
      </c>
      <c r="D700" s="2">
        <v>5550000000</v>
      </c>
      <c r="E700" s="1" t="s">
        <v>41</v>
      </c>
      <c r="F700" s="1" t="s">
        <v>948</v>
      </c>
      <c r="G700" s="1">
        <v>27944</v>
      </c>
      <c r="H700" s="1" t="s">
        <v>160</v>
      </c>
      <c r="I700" s="1" t="s">
        <v>161</v>
      </c>
      <c r="J700" s="1" t="s">
        <v>41</v>
      </c>
      <c r="K700" s="1">
        <v>1181</v>
      </c>
      <c r="L700" s="1">
        <v>12</v>
      </c>
      <c r="M700" s="1">
        <v>147</v>
      </c>
      <c r="N700" s="1">
        <v>49556000</v>
      </c>
      <c r="O700" s="1">
        <v>12400</v>
      </c>
      <c r="P700" s="1">
        <v>198200</v>
      </c>
      <c r="Q700" s="1">
        <v>148700</v>
      </c>
      <c r="R700" s="1">
        <v>2400000</v>
      </c>
      <c r="S700" s="1">
        <v>100000</v>
      </c>
      <c r="T700" s="1">
        <v>2011</v>
      </c>
      <c r="U700" s="1" t="s">
        <v>105</v>
      </c>
      <c r="V700" s="1">
        <v>17</v>
      </c>
      <c r="W700" s="1">
        <v>49.3</v>
      </c>
      <c r="X700" s="1">
        <v>69625582</v>
      </c>
      <c r="Y700" s="1">
        <v>0.75</v>
      </c>
      <c r="Z700" s="1">
        <v>35294600</v>
      </c>
      <c r="AA700" s="1">
        <v>15.87003</v>
      </c>
      <c r="AB700" s="1">
        <v>100.99250000000001</v>
      </c>
    </row>
    <row r="701" spans="1:28">
      <c r="A701" s="1">
        <v>700</v>
      </c>
      <c r="B701" s="1" t="s">
        <v>949</v>
      </c>
      <c r="C701" s="1">
        <v>14900000</v>
      </c>
      <c r="D701" s="2">
        <v>15900000000</v>
      </c>
      <c r="E701" s="1" t="s">
        <v>49</v>
      </c>
      <c r="F701" s="1" t="s">
        <v>949</v>
      </c>
      <c r="G701" s="1">
        <v>1363</v>
      </c>
      <c r="H701" s="1" t="s">
        <v>36</v>
      </c>
      <c r="I701" s="1" t="s">
        <v>37</v>
      </c>
      <c r="J701" s="1" t="s">
        <v>60</v>
      </c>
      <c r="K701" s="1">
        <v>192</v>
      </c>
      <c r="L701" s="1" t="s">
        <v>39</v>
      </c>
      <c r="M701" s="1">
        <v>45</v>
      </c>
      <c r="N701" s="2">
        <v>347000000</v>
      </c>
      <c r="O701" s="1">
        <v>86700</v>
      </c>
      <c r="P701" s="1">
        <v>1400000</v>
      </c>
      <c r="Q701" s="1">
        <v>1000000</v>
      </c>
      <c r="R701" s="1">
        <v>16600000</v>
      </c>
      <c r="S701" s="1">
        <v>400000</v>
      </c>
      <c r="T701" s="1">
        <v>2021</v>
      </c>
      <c r="U701" s="1" t="s">
        <v>32</v>
      </c>
      <c r="V701" s="1">
        <v>5</v>
      </c>
      <c r="W701" s="1">
        <v>88.2</v>
      </c>
      <c r="X701" s="1">
        <v>328000000</v>
      </c>
      <c r="Y701" s="1">
        <v>14.7</v>
      </c>
      <c r="Z701" s="1">
        <v>271000000</v>
      </c>
      <c r="AA701" s="1">
        <v>37.090240000000001</v>
      </c>
      <c r="AB701" s="1">
        <v>-95.712900000000005</v>
      </c>
    </row>
    <row r="702" spans="1:28">
      <c r="A702" s="1">
        <v>701</v>
      </c>
      <c r="B702" s="1" t="s">
        <v>950</v>
      </c>
      <c r="C702" s="1">
        <v>14900000</v>
      </c>
      <c r="D702" s="1">
        <v>439098</v>
      </c>
      <c r="E702" s="1" t="s">
        <v>49</v>
      </c>
      <c r="F702" s="1" t="s">
        <v>950</v>
      </c>
      <c r="G702" s="1">
        <v>1</v>
      </c>
      <c r="H702" s="1" t="s">
        <v>58</v>
      </c>
      <c r="I702" s="1" t="s">
        <v>59</v>
      </c>
      <c r="J702" s="1" t="s">
        <v>108</v>
      </c>
      <c r="K702" s="1">
        <v>3609784</v>
      </c>
      <c r="L702" s="1">
        <v>10</v>
      </c>
      <c r="M702" s="1">
        <v>19</v>
      </c>
      <c r="N702" s="1">
        <v>7697</v>
      </c>
      <c r="O702" s="1">
        <v>2</v>
      </c>
      <c r="P702" s="1">
        <v>31</v>
      </c>
      <c r="Q702" s="1">
        <v>23</v>
      </c>
      <c r="R702" s="1">
        <v>369</v>
      </c>
      <c r="S702" s="1" t="s">
        <v>39</v>
      </c>
      <c r="T702" s="1">
        <v>2008</v>
      </c>
      <c r="U702" s="1" t="s">
        <v>73</v>
      </c>
      <c r="V702" s="1">
        <v>11</v>
      </c>
      <c r="W702" s="1">
        <v>81.900000000000006</v>
      </c>
      <c r="X702" s="1">
        <v>144000000</v>
      </c>
      <c r="Y702" s="1">
        <v>4.59</v>
      </c>
      <c r="Z702" s="1">
        <v>108000000</v>
      </c>
      <c r="AA702" s="1">
        <v>61.524009999999997</v>
      </c>
      <c r="AB702" s="1">
        <v>105.3188</v>
      </c>
    </row>
    <row r="703" spans="1:28">
      <c r="A703" s="1">
        <v>702</v>
      </c>
      <c r="B703" s="1" t="s">
        <v>951</v>
      </c>
      <c r="C703" s="1">
        <v>14900000</v>
      </c>
      <c r="D703" s="2">
        <v>5960000000</v>
      </c>
      <c r="E703" s="1" t="s">
        <v>52</v>
      </c>
      <c r="F703" s="1" t="s">
        <v>951</v>
      </c>
      <c r="G703" s="1">
        <v>4175</v>
      </c>
      <c r="H703" s="1" t="s">
        <v>90</v>
      </c>
      <c r="I703" s="1" t="s">
        <v>91</v>
      </c>
      <c r="J703" s="1" t="s">
        <v>38</v>
      </c>
      <c r="K703" s="1">
        <v>1066</v>
      </c>
      <c r="L703" s="1">
        <v>37</v>
      </c>
      <c r="M703" s="1">
        <v>49</v>
      </c>
      <c r="N703" s="1">
        <v>39775000</v>
      </c>
      <c r="O703" s="1">
        <v>9900</v>
      </c>
      <c r="P703" s="1">
        <v>159100</v>
      </c>
      <c r="Q703" s="1">
        <v>119300</v>
      </c>
      <c r="R703" s="1">
        <v>1900000</v>
      </c>
      <c r="S703" s="1">
        <v>100000</v>
      </c>
      <c r="T703" s="1">
        <v>2011</v>
      </c>
      <c r="U703" s="1" t="s">
        <v>80</v>
      </c>
      <c r="V703" s="1">
        <v>13</v>
      </c>
      <c r="W703" s="1">
        <v>51.3</v>
      </c>
      <c r="X703" s="1">
        <v>213000000</v>
      </c>
      <c r="Y703" s="1">
        <v>12.08</v>
      </c>
      <c r="Z703" s="1">
        <v>183000000</v>
      </c>
      <c r="AA703" s="1">
        <v>-14.234999999999999</v>
      </c>
      <c r="AB703" s="1">
        <v>-51.9253</v>
      </c>
    </row>
    <row r="704" spans="1:28">
      <c r="A704" s="1">
        <v>703</v>
      </c>
      <c r="B704" s="1" t="s">
        <v>952</v>
      </c>
      <c r="C704" s="1">
        <v>14900000</v>
      </c>
      <c r="D704" s="2">
        <v>8620000000</v>
      </c>
      <c r="E704" s="1" t="s">
        <v>41</v>
      </c>
      <c r="F704" s="1" t="s">
        <v>953</v>
      </c>
      <c r="G704" s="1">
        <v>93</v>
      </c>
      <c r="H704" s="1" t="s">
        <v>53</v>
      </c>
      <c r="I704" s="1" t="s">
        <v>54</v>
      </c>
      <c r="J704" s="1" t="s">
        <v>231</v>
      </c>
      <c r="K704" s="1">
        <v>3468229</v>
      </c>
      <c r="L704" s="1">
        <v>3508</v>
      </c>
      <c r="M704" s="1">
        <v>3271</v>
      </c>
      <c r="N704" s="1">
        <v>2477</v>
      </c>
      <c r="O704" s="1">
        <v>0.62</v>
      </c>
      <c r="P704" s="1">
        <v>10</v>
      </c>
      <c r="Q704" s="1">
        <v>7</v>
      </c>
      <c r="R704" s="1">
        <v>119</v>
      </c>
      <c r="S704" s="1">
        <v>9</v>
      </c>
      <c r="T704" s="1">
        <v>2012</v>
      </c>
      <c r="U704" s="1" t="s">
        <v>115</v>
      </c>
      <c r="V704" s="1">
        <v>19</v>
      </c>
      <c r="W704" s="1">
        <v>63.2</v>
      </c>
      <c r="X704" s="1">
        <v>126000000</v>
      </c>
      <c r="Y704" s="1">
        <v>2.29</v>
      </c>
      <c r="Z704" s="1">
        <v>116000000</v>
      </c>
      <c r="AA704" s="1">
        <v>36.204819999999998</v>
      </c>
      <c r="AB704" s="1">
        <v>138.25290000000001</v>
      </c>
    </row>
    <row r="705" spans="1:28">
      <c r="A705" s="1">
        <v>704</v>
      </c>
      <c r="B705" s="1" t="s">
        <v>954</v>
      </c>
      <c r="C705" s="1">
        <v>14800000</v>
      </c>
      <c r="D705" s="2">
        <v>13400000000</v>
      </c>
      <c r="E705" s="1" t="s">
        <v>29</v>
      </c>
      <c r="F705" s="1" t="s">
        <v>954</v>
      </c>
      <c r="G705" s="1">
        <v>1210</v>
      </c>
      <c r="H705" s="1" t="s">
        <v>36</v>
      </c>
      <c r="I705" s="1" t="s">
        <v>37</v>
      </c>
      <c r="J705" s="1" t="s">
        <v>41</v>
      </c>
      <c r="K705" s="1">
        <v>276</v>
      </c>
      <c r="L705" s="1">
        <v>153</v>
      </c>
      <c r="M705" s="1">
        <v>148</v>
      </c>
      <c r="N705" s="1">
        <v>61205000</v>
      </c>
      <c r="O705" s="1">
        <v>15300</v>
      </c>
      <c r="P705" s="1">
        <v>244800</v>
      </c>
      <c r="Q705" s="1">
        <v>183600</v>
      </c>
      <c r="R705" s="1">
        <v>2900000</v>
      </c>
      <c r="S705" s="1" t="s">
        <v>39</v>
      </c>
      <c r="T705" s="1">
        <v>2006</v>
      </c>
      <c r="U705" s="1" t="s">
        <v>70</v>
      </c>
      <c r="V705" s="1">
        <v>9</v>
      </c>
      <c r="W705" s="1">
        <v>88.2</v>
      </c>
      <c r="X705" s="1">
        <v>328000000</v>
      </c>
      <c r="Y705" s="1">
        <v>14.7</v>
      </c>
      <c r="Z705" s="1">
        <v>271000000</v>
      </c>
      <c r="AA705" s="1">
        <v>37.090240000000001</v>
      </c>
      <c r="AB705" s="1">
        <v>-95.712900000000005</v>
      </c>
    </row>
    <row r="706" spans="1:28">
      <c r="A706" s="1">
        <v>705</v>
      </c>
      <c r="B706" s="1" t="s">
        <v>955</v>
      </c>
      <c r="C706" s="1">
        <v>14800000</v>
      </c>
      <c r="D706" s="2">
        <v>1830000000</v>
      </c>
      <c r="E706" s="1" t="s">
        <v>44</v>
      </c>
      <c r="F706" s="1" t="s">
        <v>955</v>
      </c>
      <c r="G706" s="1">
        <v>1481</v>
      </c>
      <c r="H706" s="1" t="s">
        <v>36</v>
      </c>
      <c r="I706" s="1" t="s">
        <v>37</v>
      </c>
      <c r="J706" s="1" t="s">
        <v>44</v>
      </c>
      <c r="K706" s="1">
        <v>5533</v>
      </c>
      <c r="L706" s="1">
        <v>153</v>
      </c>
      <c r="M706" s="1">
        <v>35</v>
      </c>
      <c r="N706" s="1">
        <v>7177000</v>
      </c>
      <c r="O706" s="1">
        <v>1800</v>
      </c>
      <c r="P706" s="1">
        <v>28700</v>
      </c>
      <c r="Q706" s="1">
        <v>21500</v>
      </c>
      <c r="R706" s="1">
        <v>344500</v>
      </c>
      <c r="S706" s="1" t="s">
        <v>39</v>
      </c>
      <c r="T706" s="1">
        <v>2006</v>
      </c>
      <c r="U706" s="1" t="s">
        <v>50</v>
      </c>
      <c r="V706" s="1">
        <v>20</v>
      </c>
      <c r="W706" s="1">
        <v>88.2</v>
      </c>
      <c r="X706" s="1">
        <v>328000000</v>
      </c>
      <c r="Y706" s="1">
        <v>14.7</v>
      </c>
      <c r="Z706" s="1">
        <v>271000000</v>
      </c>
      <c r="AA706" s="1">
        <v>37.090240000000001</v>
      </c>
      <c r="AB706" s="1">
        <v>-95.712900000000005</v>
      </c>
    </row>
    <row r="707" spans="1:28">
      <c r="A707" s="1">
        <v>706</v>
      </c>
      <c r="B707" s="1" t="s">
        <v>956</v>
      </c>
      <c r="C707" s="1">
        <v>14800000</v>
      </c>
      <c r="D707" s="2">
        <v>3590000000</v>
      </c>
      <c r="E707" s="1" t="s">
        <v>29</v>
      </c>
      <c r="F707" s="1" t="s">
        <v>956</v>
      </c>
      <c r="G707" s="1">
        <v>195</v>
      </c>
      <c r="H707" s="1" t="s">
        <v>36</v>
      </c>
      <c r="I707" s="1" t="s">
        <v>37</v>
      </c>
      <c r="J707" s="1" t="s">
        <v>29</v>
      </c>
      <c r="K707" s="1">
        <v>2226</v>
      </c>
      <c r="L707" s="1">
        <v>153</v>
      </c>
      <c r="M707" s="1">
        <v>130</v>
      </c>
      <c r="N707" s="1">
        <v>22980000</v>
      </c>
      <c r="O707" s="1">
        <v>5700</v>
      </c>
      <c r="P707" s="1">
        <v>91900</v>
      </c>
      <c r="Q707" s="1">
        <v>68900</v>
      </c>
      <c r="R707" s="1">
        <v>1100000</v>
      </c>
      <c r="S707" s="1" t="s">
        <v>39</v>
      </c>
      <c r="T707" s="1">
        <v>2010</v>
      </c>
      <c r="U707" s="1" t="s">
        <v>50</v>
      </c>
      <c r="V707" s="1">
        <v>31</v>
      </c>
      <c r="W707" s="1">
        <v>88.2</v>
      </c>
      <c r="X707" s="1">
        <v>328000000</v>
      </c>
      <c r="Y707" s="1">
        <v>14.7</v>
      </c>
      <c r="Z707" s="1">
        <v>271000000</v>
      </c>
      <c r="AA707" s="1">
        <v>37.090240000000001</v>
      </c>
      <c r="AB707" s="1">
        <v>-95.712900000000005</v>
      </c>
    </row>
    <row r="708" spans="1:28">
      <c r="A708" s="1">
        <v>707</v>
      </c>
      <c r="B708" s="1" t="s">
        <v>957</v>
      </c>
      <c r="C708" s="1">
        <v>14800000</v>
      </c>
      <c r="D708" s="2">
        <v>5270000000</v>
      </c>
      <c r="E708" s="1" t="s">
        <v>52</v>
      </c>
      <c r="F708" s="1" t="s">
        <v>957</v>
      </c>
      <c r="G708" s="1">
        <v>3834</v>
      </c>
      <c r="H708" s="1" t="s">
        <v>349</v>
      </c>
      <c r="I708" s="1" t="s">
        <v>350</v>
      </c>
      <c r="J708" s="1" t="s">
        <v>38</v>
      </c>
      <c r="K708" s="1">
        <v>1253</v>
      </c>
      <c r="L708" s="1">
        <v>7</v>
      </c>
      <c r="M708" s="1">
        <v>50</v>
      </c>
      <c r="N708" s="1">
        <v>21072000</v>
      </c>
      <c r="O708" s="1">
        <v>5300</v>
      </c>
      <c r="P708" s="1">
        <v>84300</v>
      </c>
      <c r="Q708" s="1">
        <v>63200</v>
      </c>
      <c r="R708" s="1">
        <v>1000000</v>
      </c>
      <c r="S708" s="1" t="s">
        <v>39</v>
      </c>
      <c r="T708" s="1">
        <v>2013</v>
      </c>
      <c r="U708" s="1" t="s">
        <v>32</v>
      </c>
      <c r="V708" s="1">
        <v>19</v>
      </c>
      <c r="W708" s="1">
        <v>113.1</v>
      </c>
      <c r="X708" s="1">
        <v>25766605</v>
      </c>
      <c r="Y708" s="1">
        <v>5.27</v>
      </c>
      <c r="Z708" s="1">
        <v>21844756</v>
      </c>
      <c r="AA708" s="1">
        <v>-25.2744</v>
      </c>
      <c r="AB708" s="1">
        <v>133.77510000000001</v>
      </c>
    </row>
    <row r="709" spans="1:28">
      <c r="A709" s="1">
        <v>708</v>
      </c>
      <c r="B709" s="1" t="s">
        <v>958</v>
      </c>
      <c r="C709" s="1">
        <v>14800000</v>
      </c>
      <c r="D709" s="2">
        <v>7020000000</v>
      </c>
      <c r="E709" s="1" t="s">
        <v>76</v>
      </c>
      <c r="F709" s="1" t="s">
        <v>958</v>
      </c>
      <c r="G709" s="1">
        <v>2387</v>
      </c>
      <c r="H709" s="1" t="s">
        <v>572</v>
      </c>
      <c r="I709" s="1" t="s">
        <v>573</v>
      </c>
      <c r="J709" s="1" t="s">
        <v>167</v>
      </c>
      <c r="K709" s="1">
        <v>828</v>
      </c>
      <c r="L709" s="1">
        <v>3</v>
      </c>
      <c r="M709" s="1">
        <v>25</v>
      </c>
      <c r="N709" s="1">
        <v>47117000</v>
      </c>
      <c r="O709" s="1">
        <v>11800</v>
      </c>
      <c r="P709" s="1">
        <v>188500</v>
      </c>
      <c r="Q709" s="1">
        <v>141400</v>
      </c>
      <c r="R709" s="1">
        <v>2300000</v>
      </c>
      <c r="S709" s="1" t="s">
        <v>39</v>
      </c>
      <c r="T709" s="1">
        <v>2015</v>
      </c>
      <c r="U709" s="1" t="s">
        <v>105</v>
      </c>
      <c r="V709" s="1">
        <v>12</v>
      </c>
      <c r="W709" s="1">
        <v>82.7</v>
      </c>
      <c r="X709" s="1">
        <v>44385155</v>
      </c>
      <c r="Y709" s="1">
        <v>8.8800000000000008</v>
      </c>
      <c r="Z709" s="1">
        <v>30835699</v>
      </c>
      <c r="AA709" s="1">
        <v>48.379429999999999</v>
      </c>
      <c r="AB709" s="1">
        <v>31.165579999999999</v>
      </c>
    </row>
    <row r="710" spans="1:28">
      <c r="A710" s="1">
        <v>709</v>
      </c>
      <c r="B710" s="1" t="s">
        <v>959</v>
      </c>
      <c r="C710" s="1">
        <v>14800000</v>
      </c>
      <c r="D710" s="2">
        <v>8650000000</v>
      </c>
      <c r="E710" s="1" t="s">
        <v>49</v>
      </c>
      <c r="F710" s="1" t="s">
        <v>959</v>
      </c>
      <c r="G710" s="1">
        <v>233</v>
      </c>
      <c r="H710" s="1" t="s">
        <v>36</v>
      </c>
      <c r="I710" s="1" t="s">
        <v>37</v>
      </c>
      <c r="J710" s="1" t="s">
        <v>29</v>
      </c>
      <c r="K710" s="1">
        <v>580</v>
      </c>
      <c r="L710" s="1">
        <v>153</v>
      </c>
      <c r="M710" s="1">
        <v>130</v>
      </c>
      <c r="N710" s="1">
        <v>51645000</v>
      </c>
      <c r="O710" s="1">
        <v>12900</v>
      </c>
      <c r="P710" s="1">
        <v>206600</v>
      </c>
      <c r="Q710" s="1">
        <v>154900</v>
      </c>
      <c r="R710" s="1">
        <v>2500000</v>
      </c>
      <c r="S710" s="1" t="s">
        <v>39</v>
      </c>
      <c r="T710" s="1">
        <v>2008</v>
      </c>
      <c r="U710" s="1" t="s">
        <v>70</v>
      </c>
      <c r="V710" s="1">
        <v>4</v>
      </c>
      <c r="W710" s="1">
        <v>88.2</v>
      </c>
      <c r="X710" s="1">
        <v>328000000</v>
      </c>
      <c r="Y710" s="1">
        <v>14.7</v>
      </c>
      <c r="Z710" s="1">
        <v>271000000</v>
      </c>
      <c r="AA710" s="1">
        <v>37.090240000000001</v>
      </c>
      <c r="AB710" s="1">
        <v>-95.712900000000005</v>
      </c>
    </row>
    <row r="711" spans="1:28">
      <c r="A711" s="1">
        <v>710</v>
      </c>
      <c r="B711" s="1" t="s">
        <v>960</v>
      </c>
      <c r="C711" s="1">
        <v>14800000</v>
      </c>
      <c r="D711" s="2">
        <v>9080000000</v>
      </c>
      <c r="E711" s="1" t="s">
        <v>29</v>
      </c>
      <c r="F711" s="1" t="s">
        <v>960</v>
      </c>
      <c r="G711" s="1">
        <v>318</v>
      </c>
      <c r="H711" s="1" t="s">
        <v>90</v>
      </c>
      <c r="I711" s="1" t="s">
        <v>91</v>
      </c>
      <c r="J711" s="1" t="s">
        <v>29</v>
      </c>
      <c r="K711" s="1">
        <v>529</v>
      </c>
      <c r="L711" s="1">
        <v>38</v>
      </c>
      <c r="M711" s="1">
        <v>130</v>
      </c>
      <c r="N711" s="1">
        <v>88120000</v>
      </c>
      <c r="O711" s="1">
        <v>22000</v>
      </c>
      <c r="P711" s="1">
        <v>352500</v>
      </c>
      <c r="Q711" s="1">
        <v>264400</v>
      </c>
      <c r="R711" s="1">
        <v>4200000</v>
      </c>
      <c r="S711" s="1" t="s">
        <v>39</v>
      </c>
      <c r="T711" s="1">
        <v>2008</v>
      </c>
      <c r="U711" s="1" t="s">
        <v>80</v>
      </c>
      <c r="V711" s="1">
        <v>29</v>
      </c>
      <c r="W711" s="1">
        <v>51.3</v>
      </c>
      <c r="X711" s="1">
        <v>213000000</v>
      </c>
      <c r="Y711" s="1">
        <v>12.08</v>
      </c>
      <c r="Z711" s="1">
        <v>183000000</v>
      </c>
      <c r="AA711" s="1">
        <v>-14.234999999999999</v>
      </c>
      <c r="AB711" s="1">
        <v>-51.9253</v>
      </c>
    </row>
    <row r="712" spans="1:28">
      <c r="A712" s="1">
        <v>711</v>
      </c>
      <c r="B712" s="1" t="s">
        <v>961</v>
      </c>
      <c r="C712" s="1">
        <v>14800000</v>
      </c>
      <c r="D712" s="2">
        <v>9380000000</v>
      </c>
      <c r="E712" s="1" t="s">
        <v>29</v>
      </c>
      <c r="F712" s="1" t="s">
        <v>962</v>
      </c>
      <c r="G712" s="1">
        <v>0</v>
      </c>
      <c r="H712" s="1" t="s">
        <v>36</v>
      </c>
      <c r="I712" s="1" t="s">
        <v>37</v>
      </c>
      <c r="J712" s="1" t="s">
        <v>39</v>
      </c>
      <c r="K712" s="1">
        <v>4057944</v>
      </c>
      <c r="L712" s="1" t="s">
        <v>39</v>
      </c>
      <c r="M712" s="1" t="s">
        <v>39</v>
      </c>
      <c r="N712" s="1" t="s">
        <v>39</v>
      </c>
      <c r="O712" s="1">
        <v>0</v>
      </c>
      <c r="P712" s="1">
        <v>0</v>
      </c>
      <c r="Q712" s="1">
        <v>0</v>
      </c>
      <c r="R712" s="1">
        <v>0</v>
      </c>
      <c r="S712" s="1" t="s">
        <v>39</v>
      </c>
      <c r="T712" s="1">
        <v>2013</v>
      </c>
      <c r="U712" s="1" t="s">
        <v>70</v>
      </c>
      <c r="V712" s="1">
        <v>14</v>
      </c>
      <c r="W712" s="1">
        <v>88.2</v>
      </c>
      <c r="X712" s="1">
        <v>328000000</v>
      </c>
      <c r="Y712" s="1">
        <v>14.7</v>
      </c>
      <c r="Z712" s="1">
        <v>271000000</v>
      </c>
      <c r="AA712" s="1">
        <v>37.090240000000001</v>
      </c>
      <c r="AB712" s="1">
        <v>-95.712900000000005</v>
      </c>
    </row>
    <row r="713" spans="1:28">
      <c r="A713" s="1">
        <v>712</v>
      </c>
      <c r="B713" s="1" t="s">
        <v>963</v>
      </c>
      <c r="C713" s="1">
        <v>14800000</v>
      </c>
      <c r="D713" s="2">
        <v>273000000</v>
      </c>
      <c r="E713" s="1" t="s">
        <v>49</v>
      </c>
      <c r="F713" s="1" t="s">
        <v>963</v>
      </c>
      <c r="G713" s="1">
        <v>34</v>
      </c>
      <c r="H713" s="1" t="s">
        <v>466</v>
      </c>
      <c r="I713" s="1" t="s">
        <v>467</v>
      </c>
      <c r="J713" s="1" t="s">
        <v>38</v>
      </c>
      <c r="K713" s="1">
        <v>3968552</v>
      </c>
      <c r="L713" s="1">
        <v>2600</v>
      </c>
      <c r="M713" s="1">
        <v>4443</v>
      </c>
      <c r="N713" s="1">
        <v>37883</v>
      </c>
      <c r="O713" s="1">
        <v>9</v>
      </c>
      <c r="P713" s="1">
        <v>152</v>
      </c>
      <c r="Q713" s="1">
        <v>114</v>
      </c>
      <c r="R713" s="1">
        <v>1800</v>
      </c>
      <c r="S713" s="1">
        <v>3580</v>
      </c>
      <c r="T713" s="1">
        <v>2015</v>
      </c>
      <c r="U713" s="1" t="s">
        <v>61</v>
      </c>
      <c r="V713" s="1">
        <v>31</v>
      </c>
      <c r="W713" s="1">
        <v>70.2</v>
      </c>
      <c r="X713" s="1">
        <v>83132799</v>
      </c>
      <c r="Y713" s="1">
        <v>3.04</v>
      </c>
      <c r="Z713" s="1">
        <v>64324835</v>
      </c>
      <c r="AA713" s="1">
        <v>51.165689999999998</v>
      </c>
      <c r="AB713" s="1">
        <v>10.45153</v>
      </c>
    </row>
    <row r="714" spans="1:28">
      <c r="A714" s="1">
        <v>713</v>
      </c>
      <c r="B714" s="1" t="s">
        <v>964</v>
      </c>
      <c r="C714" s="1">
        <v>14800000</v>
      </c>
      <c r="D714" s="2">
        <v>15800000000</v>
      </c>
      <c r="E714" s="1" t="s">
        <v>39</v>
      </c>
      <c r="F714" s="1" t="s">
        <v>964</v>
      </c>
      <c r="G714" s="1">
        <v>2222</v>
      </c>
      <c r="H714" s="1" t="s">
        <v>36</v>
      </c>
      <c r="I714" s="1" t="s">
        <v>37</v>
      </c>
      <c r="J714" s="1" t="s">
        <v>60</v>
      </c>
      <c r="K714" s="1">
        <v>195</v>
      </c>
      <c r="L714" s="1">
        <v>152</v>
      </c>
      <c r="M714" s="1">
        <v>46</v>
      </c>
      <c r="N714" s="2">
        <v>1200000000</v>
      </c>
      <c r="O714" s="1">
        <v>300800</v>
      </c>
      <c r="P714" s="1">
        <v>4800000</v>
      </c>
      <c r="Q714" s="1">
        <v>3600000</v>
      </c>
      <c r="R714" s="1">
        <v>57800000</v>
      </c>
      <c r="S714" s="1">
        <v>1700000</v>
      </c>
      <c r="T714" s="1">
        <v>2021</v>
      </c>
      <c r="U714" s="1" t="s">
        <v>32</v>
      </c>
      <c r="V714" s="1">
        <v>24</v>
      </c>
      <c r="W714" s="1">
        <v>88.2</v>
      </c>
      <c r="X714" s="1">
        <v>328000000</v>
      </c>
      <c r="Y714" s="1">
        <v>14.7</v>
      </c>
      <c r="Z714" s="1">
        <v>271000000</v>
      </c>
      <c r="AA714" s="1">
        <v>37.090240000000001</v>
      </c>
      <c r="AB714" s="1">
        <v>-95.712900000000005</v>
      </c>
    </row>
    <row r="715" spans="1:28">
      <c r="A715" s="1">
        <v>714</v>
      </c>
      <c r="B715" s="1" t="s">
        <v>965</v>
      </c>
      <c r="C715" s="1">
        <v>14800000</v>
      </c>
      <c r="D715" s="2">
        <v>8870000000</v>
      </c>
      <c r="E715" s="1" t="s">
        <v>49</v>
      </c>
      <c r="F715" s="1" t="s">
        <v>965</v>
      </c>
      <c r="G715" s="1">
        <v>3867</v>
      </c>
      <c r="H715" s="1" t="s">
        <v>36</v>
      </c>
      <c r="I715" s="1" t="s">
        <v>37</v>
      </c>
      <c r="J715" s="1" t="s">
        <v>167</v>
      </c>
      <c r="K715" s="1">
        <v>554</v>
      </c>
      <c r="L715" s="1">
        <v>153</v>
      </c>
      <c r="M715" s="1">
        <v>25</v>
      </c>
      <c r="N715" s="1">
        <v>53181000</v>
      </c>
      <c r="O715" s="1">
        <v>13300</v>
      </c>
      <c r="P715" s="1">
        <v>212700</v>
      </c>
      <c r="Q715" s="1">
        <v>159500</v>
      </c>
      <c r="R715" s="1">
        <v>2600000</v>
      </c>
      <c r="S715" s="1" t="s">
        <v>39</v>
      </c>
      <c r="T715" s="1">
        <v>2019</v>
      </c>
      <c r="U715" s="1" t="s">
        <v>70</v>
      </c>
      <c r="V715" s="1">
        <v>7</v>
      </c>
      <c r="W715" s="1">
        <v>88.2</v>
      </c>
      <c r="X715" s="1">
        <v>328000000</v>
      </c>
      <c r="Y715" s="1">
        <v>14.7</v>
      </c>
      <c r="Z715" s="1">
        <v>271000000</v>
      </c>
      <c r="AA715" s="1">
        <v>37.090240000000001</v>
      </c>
      <c r="AB715" s="1">
        <v>-95.712900000000005</v>
      </c>
    </row>
    <row r="716" spans="1:28">
      <c r="A716" s="1">
        <v>715</v>
      </c>
      <c r="B716" s="1" t="s">
        <v>966</v>
      </c>
      <c r="C716" s="1">
        <v>14700000</v>
      </c>
      <c r="D716" s="2">
        <v>2230000000</v>
      </c>
      <c r="E716" s="1" t="s">
        <v>41</v>
      </c>
      <c r="F716" s="1" t="s">
        <v>966</v>
      </c>
      <c r="G716" s="1">
        <v>1385</v>
      </c>
      <c r="H716" s="1" t="s">
        <v>203</v>
      </c>
      <c r="I716" s="1" t="s">
        <v>204</v>
      </c>
      <c r="J716" s="1" t="s">
        <v>41</v>
      </c>
      <c r="K716" s="1">
        <v>4276</v>
      </c>
      <c r="L716" s="1">
        <v>5</v>
      </c>
      <c r="M716" s="1">
        <v>149</v>
      </c>
      <c r="N716" s="1">
        <v>2694000</v>
      </c>
      <c r="O716" s="1">
        <v>673</v>
      </c>
      <c r="P716" s="1">
        <v>10800</v>
      </c>
      <c r="Q716" s="1">
        <v>8100</v>
      </c>
      <c r="R716" s="1">
        <v>129300</v>
      </c>
      <c r="S716" s="1" t="s">
        <v>39</v>
      </c>
      <c r="T716" s="1">
        <v>2016</v>
      </c>
      <c r="U716" s="1" t="s">
        <v>50</v>
      </c>
      <c r="V716" s="1">
        <v>27</v>
      </c>
      <c r="W716" s="1">
        <v>68</v>
      </c>
      <c r="X716" s="1">
        <v>34268528</v>
      </c>
      <c r="Y716" s="1">
        <v>5.93</v>
      </c>
      <c r="Z716" s="1">
        <v>28807838</v>
      </c>
      <c r="AA716" s="1">
        <v>23.885940000000002</v>
      </c>
      <c r="AB716" s="1">
        <v>45.079160000000002</v>
      </c>
    </row>
    <row r="717" spans="1:28">
      <c r="A717" s="1">
        <v>716</v>
      </c>
      <c r="B717" s="1" t="s">
        <v>967</v>
      </c>
      <c r="C717" s="1">
        <v>14700000</v>
      </c>
      <c r="D717" s="2">
        <v>1320000000</v>
      </c>
      <c r="E717" s="1" t="s">
        <v>41</v>
      </c>
      <c r="F717" s="1" t="s">
        <v>967</v>
      </c>
      <c r="G717" s="1">
        <v>85</v>
      </c>
      <c r="H717" s="1" t="s">
        <v>36</v>
      </c>
      <c r="I717" s="1" t="s">
        <v>37</v>
      </c>
      <c r="J717" s="1" t="s">
        <v>41</v>
      </c>
      <c r="K717" s="1">
        <v>8317</v>
      </c>
      <c r="L717" s="1">
        <v>154</v>
      </c>
      <c r="M717" s="1">
        <v>149</v>
      </c>
      <c r="N717" s="1">
        <v>4781000</v>
      </c>
      <c r="O717" s="1">
        <v>1200</v>
      </c>
      <c r="P717" s="1">
        <v>19100</v>
      </c>
      <c r="Q717" s="1">
        <v>14300</v>
      </c>
      <c r="R717" s="1">
        <v>229500</v>
      </c>
      <c r="S717" s="1" t="s">
        <v>39</v>
      </c>
      <c r="T717" s="1">
        <v>2017</v>
      </c>
      <c r="U717" s="1" t="s">
        <v>45</v>
      </c>
      <c r="V717" s="1">
        <v>5</v>
      </c>
      <c r="W717" s="1">
        <v>88.2</v>
      </c>
      <c r="X717" s="1">
        <v>328000000</v>
      </c>
      <c r="Y717" s="1">
        <v>14.7</v>
      </c>
      <c r="Z717" s="1">
        <v>271000000</v>
      </c>
      <c r="AA717" s="1">
        <v>37.090240000000001</v>
      </c>
      <c r="AB717" s="1">
        <v>-95.712900000000005</v>
      </c>
    </row>
    <row r="718" spans="1:28">
      <c r="A718" s="1">
        <v>717</v>
      </c>
      <c r="B718" s="1" t="s">
        <v>968</v>
      </c>
      <c r="C718" s="1">
        <v>14700000</v>
      </c>
      <c r="D718" s="2">
        <v>1510000000</v>
      </c>
      <c r="E718" s="1" t="s">
        <v>41</v>
      </c>
      <c r="F718" s="1" t="s">
        <v>969</v>
      </c>
      <c r="G718" s="1">
        <v>554</v>
      </c>
      <c r="H718" s="1" t="s">
        <v>183</v>
      </c>
      <c r="I718" s="1" t="s">
        <v>184</v>
      </c>
      <c r="J718" s="1" t="s">
        <v>41</v>
      </c>
      <c r="K718" s="1">
        <v>325721</v>
      </c>
      <c r="L718" s="1">
        <v>1549</v>
      </c>
      <c r="M718" s="1">
        <v>2275</v>
      </c>
      <c r="N718" s="1">
        <v>226420</v>
      </c>
      <c r="O718" s="1">
        <v>57</v>
      </c>
      <c r="P718" s="1">
        <v>906</v>
      </c>
      <c r="Q718" s="1">
        <v>679</v>
      </c>
      <c r="R718" s="1">
        <v>10900</v>
      </c>
      <c r="S718" s="1">
        <v>600</v>
      </c>
      <c r="T718" s="1">
        <v>2010</v>
      </c>
      <c r="U718" s="1" t="s">
        <v>42</v>
      </c>
      <c r="V718" s="1">
        <v>19</v>
      </c>
      <c r="W718" s="1">
        <v>88.9</v>
      </c>
      <c r="X718" s="1">
        <v>47076781</v>
      </c>
      <c r="Y718" s="1">
        <v>13.96</v>
      </c>
      <c r="Z718" s="1">
        <v>37927409</v>
      </c>
      <c r="AA718" s="1">
        <v>40.46367</v>
      </c>
      <c r="AB718" s="1">
        <v>-3.7492200000000002</v>
      </c>
    </row>
    <row r="719" spans="1:28">
      <c r="A719" s="1">
        <v>718</v>
      </c>
      <c r="B719" s="1" t="s">
        <v>970</v>
      </c>
      <c r="C719" s="1">
        <v>14700000</v>
      </c>
      <c r="D719" s="2">
        <v>2470000000</v>
      </c>
      <c r="E719" s="1" t="s">
        <v>41</v>
      </c>
      <c r="F719" s="1" t="s">
        <v>970</v>
      </c>
      <c r="G719" s="1">
        <v>317</v>
      </c>
      <c r="H719" s="1" t="s">
        <v>36</v>
      </c>
      <c r="I719" s="1" t="s">
        <v>37</v>
      </c>
      <c r="J719" s="1" t="s">
        <v>44</v>
      </c>
      <c r="K719" s="1">
        <v>3746</v>
      </c>
      <c r="L719" s="1">
        <v>154</v>
      </c>
      <c r="M719" s="1">
        <v>36</v>
      </c>
      <c r="N719" s="1">
        <v>18978000</v>
      </c>
      <c r="O719" s="1">
        <v>4700</v>
      </c>
      <c r="P719" s="1">
        <v>75900</v>
      </c>
      <c r="Q719" s="1">
        <v>56900</v>
      </c>
      <c r="R719" s="1">
        <v>911000</v>
      </c>
      <c r="S719" s="1" t="s">
        <v>39</v>
      </c>
      <c r="T719" s="1">
        <v>2010</v>
      </c>
      <c r="U719" s="1" t="s">
        <v>73</v>
      </c>
      <c r="V719" s="1">
        <v>15</v>
      </c>
      <c r="W719" s="1">
        <v>88.2</v>
      </c>
      <c r="X719" s="1">
        <v>328000000</v>
      </c>
      <c r="Y719" s="1">
        <v>14.7</v>
      </c>
      <c r="Z719" s="1">
        <v>271000000</v>
      </c>
      <c r="AA719" s="1">
        <v>37.090240000000001</v>
      </c>
      <c r="AB719" s="1">
        <v>-95.712900000000005</v>
      </c>
    </row>
    <row r="720" spans="1:28">
      <c r="A720" s="1">
        <v>719</v>
      </c>
      <c r="B720" s="1" t="s">
        <v>971</v>
      </c>
      <c r="C720" s="1">
        <v>14700000</v>
      </c>
      <c r="D720" s="2">
        <v>4030000000</v>
      </c>
      <c r="E720" s="1" t="s">
        <v>44</v>
      </c>
      <c r="F720" s="1" t="s">
        <v>971</v>
      </c>
      <c r="G720" s="1">
        <v>43564</v>
      </c>
      <c r="H720" s="1" t="s">
        <v>30</v>
      </c>
      <c r="I720" s="1" t="s">
        <v>31</v>
      </c>
      <c r="J720" s="1" t="s">
        <v>44</v>
      </c>
      <c r="K720" s="1">
        <v>1879</v>
      </c>
      <c r="L720" s="1">
        <v>106</v>
      </c>
      <c r="M720" s="1">
        <v>36</v>
      </c>
      <c r="N720" s="1">
        <v>74483000</v>
      </c>
      <c r="O720" s="1">
        <v>18600</v>
      </c>
      <c r="P720" s="1">
        <v>297900</v>
      </c>
      <c r="Q720" s="1">
        <v>223400</v>
      </c>
      <c r="R720" s="1">
        <v>3600000</v>
      </c>
      <c r="S720" s="1">
        <v>200000</v>
      </c>
      <c r="T720" s="1">
        <v>2015</v>
      </c>
      <c r="U720" s="1" t="s">
        <v>70</v>
      </c>
      <c r="V720" s="1">
        <v>22</v>
      </c>
      <c r="W720" s="1">
        <v>28.1</v>
      </c>
      <c r="X720" s="1">
        <v>1370000000</v>
      </c>
      <c r="Y720" s="1">
        <v>5.36</v>
      </c>
      <c r="Z720" s="1">
        <v>471000000</v>
      </c>
      <c r="AA720" s="1">
        <v>20.593679999999999</v>
      </c>
      <c r="AB720" s="1">
        <v>78.962879999999998</v>
      </c>
    </row>
    <row r="721" spans="1:28">
      <c r="A721" s="1">
        <v>720</v>
      </c>
      <c r="B721" s="1" t="s">
        <v>972</v>
      </c>
      <c r="C721" s="1">
        <v>14700000</v>
      </c>
      <c r="D721" s="2">
        <v>6750000000</v>
      </c>
      <c r="E721" s="1" t="s">
        <v>154</v>
      </c>
      <c r="F721" s="1" t="s">
        <v>972</v>
      </c>
      <c r="G721" s="1">
        <v>698</v>
      </c>
      <c r="H721" s="1" t="s">
        <v>36</v>
      </c>
      <c r="I721" s="1" t="s">
        <v>37</v>
      </c>
      <c r="J721" s="1" t="s">
        <v>41</v>
      </c>
      <c r="K721" s="1">
        <v>885</v>
      </c>
      <c r="L721" s="1">
        <v>154</v>
      </c>
      <c r="M721" s="1">
        <v>149</v>
      </c>
      <c r="N721" s="1">
        <v>36338000</v>
      </c>
      <c r="O721" s="1">
        <v>9100</v>
      </c>
      <c r="P721" s="1">
        <v>145400</v>
      </c>
      <c r="Q721" s="1">
        <v>109000</v>
      </c>
      <c r="R721" s="1">
        <v>1700000</v>
      </c>
      <c r="S721" s="1">
        <v>100000</v>
      </c>
      <c r="T721" s="1">
        <v>2006</v>
      </c>
      <c r="U721" s="1" t="s">
        <v>32</v>
      </c>
      <c r="V721" s="1">
        <v>26</v>
      </c>
      <c r="W721" s="1">
        <v>88.2</v>
      </c>
      <c r="X721" s="1">
        <v>328000000</v>
      </c>
      <c r="Y721" s="1">
        <v>14.7</v>
      </c>
      <c r="Z721" s="1">
        <v>271000000</v>
      </c>
      <c r="AA721" s="1">
        <v>37.090240000000001</v>
      </c>
      <c r="AB721" s="1">
        <v>-95.712900000000005</v>
      </c>
    </row>
    <row r="722" spans="1:28">
      <c r="A722" s="1">
        <v>721</v>
      </c>
      <c r="B722" s="1" t="s">
        <v>973</v>
      </c>
      <c r="C722" s="1">
        <v>14700000</v>
      </c>
      <c r="D722" s="2">
        <v>7260000000</v>
      </c>
      <c r="E722" s="1" t="s">
        <v>154</v>
      </c>
      <c r="F722" s="1" t="s">
        <v>973</v>
      </c>
      <c r="G722" s="1">
        <v>4340</v>
      </c>
      <c r="H722" s="1" t="s">
        <v>36</v>
      </c>
      <c r="I722" s="1" t="s">
        <v>37</v>
      </c>
      <c r="J722" s="1" t="s">
        <v>154</v>
      </c>
      <c r="K722" s="1">
        <v>798</v>
      </c>
      <c r="L722" s="1">
        <v>154</v>
      </c>
      <c r="M722" s="1">
        <v>30</v>
      </c>
      <c r="N722" s="1">
        <v>55583000</v>
      </c>
      <c r="O722" s="1">
        <v>0</v>
      </c>
      <c r="P722" s="1">
        <v>0</v>
      </c>
      <c r="Q722" s="1">
        <v>0</v>
      </c>
      <c r="R722" s="1">
        <v>0</v>
      </c>
      <c r="S722" s="1" t="s">
        <v>39</v>
      </c>
      <c r="T722" s="1">
        <v>2006</v>
      </c>
      <c r="U722" s="1" t="s">
        <v>105</v>
      </c>
      <c r="V722" s="1">
        <v>9</v>
      </c>
      <c r="W722" s="1">
        <v>88.2</v>
      </c>
      <c r="X722" s="1">
        <v>328000000</v>
      </c>
      <c r="Y722" s="1">
        <v>14.7</v>
      </c>
      <c r="Z722" s="1">
        <v>271000000</v>
      </c>
      <c r="AA722" s="1">
        <v>37.090240000000001</v>
      </c>
      <c r="AB722" s="1">
        <v>-95.712900000000005</v>
      </c>
    </row>
    <row r="723" spans="1:28">
      <c r="A723" s="1">
        <v>722</v>
      </c>
      <c r="B723" s="1" t="s">
        <v>974</v>
      </c>
      <c r="C723" s="1">
        <v>14700000</v>
      </c>
      <c r="D723" s="2">
        <v>8880000000</v>
      </c>
      <c r="E723" s="1" t="s">
        <v>44</v>
      </c>
      <c r="F723" s="1" t="s">
        <v>974</v>
      </c>
      <c r="G723" s="1">
        <v>1996</v>
      </c>
      <c r="H723" s="1" t="s">
        <v>36</v>
      </c>
      <c r="I723" s="1" t="s">
        <v>37</v>
      </c>
      <c r="J723" s="1" t="s">
        <v>44</v>
      </c>
      <c r="K723" s="1">
        <v>552</v>
      </c>
      <c r="L723" s="1">
        <v>154</v>
      </c>
      <c r="M723" s="1">
        <v>36</v>
      </c>
      <c r="N723" s="1">
        <v>79402000</v>
      </c>
      <c r="O723" s="1">
        <v>19900</v>
      </c>
      <c r="P723" s="1">
        <v>317600</v>
      </c>
      <c r="Q723" s="1">
        <v>238200</v>
      </c>
      <c r="R723" s="1">
        <v>3800000</v>
      </c>
      <c r="S723" s="1">
        <v>100000</v>
      </c>
      <c r="T723" s="1">
        <v>2012</v>
      </c>
      <c r="U723" s="1" t="s">
        <v>61</v>
      </c>
      <c r="V723" s="1">
        <v>28</v>
      </c>
      <c r="W723" s="1">
        <v>88.2</v>
      </c>
      <c r="X723" s="1">
        <v>328000000</v>
      </c>
      <c r="Y723" s="1">
        <v>14.7</v>
      </c>
      <c r="Z723" s="1">
        <v>271000000</v>
      </c>
      <c r="AA723" s="1">
        <v>37.090240000000001</v>
      </c>
      <c r="AB723" s="1">
        <v>-95.712900000000005</v>
      </c>
    </row>
    <row r="724" spans="1:28">
      <c r="A724" s="1">
        <v>723</v>
      </c>
      <c r="B724" s="1" t="s">
        <v>975</v>
      </c>
      <c r="C724" s="1">
        <v>14700000</v>
      </c>
      <c r="D724" s="2">
        <v>12400000000</v>
      </c>
      <c r="E724" s="1" t="s">
        <v>41</v>
      </c>
      <c r="F724" s="1" t="s">
        <v>975</v>
      </c>
      <c r="G724" s="1">
        <v>23490</v>
      </c>
      <c r="H724" s="1" t="s">
        <v>30</v>
      </c>
      <c r="I724" s="1" t="s">
        <v>31</v>
      </c>
      <c r="J724" s="1" t="s">
        <v>41</v>
      </c>
      <c r="K724" s="1">
        <v>310</v>
      </c>
      <c r="L724" s="1">
        <v>105</v>
      </c>
      <c r="M724" s="1">
        <v>148</v>
      </c>
      <c r="N724" s="2">
        <v>348000000</v>
      </c>
      <c r="O724" s="1">
        <v>86900</v>
      </c>
      <c r="P724" s="1">
        <v>1400000</v>
      </c>
      <c r="Q724" s="1">
        <v>1000000</v>
      </c>
      <c r="R724" s="1">
        <v>16700000</v>
      </c>
      <c r="S724" s="1">
        <v>400000</v>
      </c>
      <c r="T724" s="1">
        <v>2013</v>
      </c>
      <c r="U724" s="1" t="s">
        <v>115</v>
      </c>
      <c r="V724" s="1">
        <v>28</v>
      </c>
      <c r="W724" s="1">
        <v>28.1</v>
      </c>
      <c r="X724" s="1">
        <v>1370000000</v>
      </c>
      <c r="Y724" s="1">
        <v>5.36</v>
      </c>
      <c r="Z724" s="1">
        <v>471000000</v>
      </c>
      <c r="AA724" s="1">
        <v>20.593679999999999</v>
      </c>
      <c r="AB724" s="1">
        <v>78.962879999999998</v>
      </c>
    </row>
    <row r="725" spans="1:28">
      <c r="A725" s="1">
        <v>724</v>
      </c>
      <c r="B725" s="1" t="s">
        <v>976</v>
      </c>
      <c r="C725" s="1">
        <v>14700000</v>
      </c>
      <c r="D725" s="2">
        <v>13000000000</v>
      </c>
      <c r="E725" s="1" t="s">
        <v>107</v>
      </c>
      <c r="F725" s="1" t="s">
        <v>976</v>
      </c>
      <c r="G725" s="1">
        <v>80830</v>
      </c>
      <c r="H725" s="1" t="s">
        <v>36</v>
      </c>
      <c r="I725" s="1" t="s">
        <v>37</v>
      </c>
      <c r="J725" s="1" t="s">
        <v>108</v>
      </c>
      <c r="K725" s="1">
        <v>289</v>
      </c>
      <c r="L725" s="1">
        <v>154</v>
      </c>
      <c r="M725" s="1">
        <v>18</v>
      </c>
      <c r="N725" s="2">
        <v>186000000</v>
      </c>
      <c r="O725" s="1">
        <v>46400</v>
      </c>
      <c r="P725" s="1">
        <v>742800</v>
      </c>
      <c r="Q725" s="1">
        <v>557100</v>
      </c>
      <c r="R725" s="1">
        <v>8900000</v>
      </c>
      <c r="S725" s="1">
        <v>100000</v>
      </c>
      <c r="T725" s="1">
        <v>2006</v>
      </c>
      <c r="U725" s="1" t="s">
        <v>73</v>
      </c>
      <c r="V725" s="1">
        <v>7</v>
      </c>
      <c r="W725" s="1">
        <v>88.2</v>
      </c>
      <c r="X725" s="1">
        <v>328000000</v>
      </c>
      <c r="Y725" s="1">
        <v>14.7</v>
      </c>
      <c r="Z725" s="1">
        <v>271000000</v>
      </c>
      <c r="AA725" s="1">
        <v>37.090240000000001</v>
      </c>
      <c r="AB725" s="1">
        <v>-95.712900000000005</v>
      </c>
    </row>
    <row r="726" spans="1:28">
      <c r="A726" s="1">
        <v>725</v>
      </c>
      <c r="B726" s="1" t="s">
        <v>977</v>
      </c>
      <c r="C726" s="1">
        <v>14700000</v>
      </c>
      <c r="D726" s="2">
        <v>4680000000</v>
      </c>
      <c r="E726" s="1" t="s">
        <v>29</v>
      </c>
      <c r="F726" s="1" t="s">
        <v>977</v>
      </c>
      <c r="G726" s="1">
        <v>3978</v>
      </c>
      <c r="H726" s="1" t="s">
        <v>90</v>
      </c>
      <c r="I726" s="1" t="s">
        <v>91</v>
      </c>
      <c r="J726" s="1" t="s">
        <v>41</v>
      </c>
      <c r="K726" s="1">
        <v>1501</v>
      </c>
      <c r="L726" s="1">
        <v>39</v>
      </c>
      <c r="M726" s="1">
        <v>149</v>
      </c>
      <c r="N726" s="1">
        <v>40975000</v>
      </c>
      <c r="O726" s="1">
        <v>10200</v>
      </c>
      <c r="P726" s="1">
        <v>163900</v>
      </c>
      <c r="Q726" s="1">
        <v>122900</v>
      </c>
      <c r="R726" s="1">
        <v>2000000</v>
      </c>
      <c r="S726" s="1">
        <v>100000</v>
      </c>
      <c r="T726" s="1">
        <v>2014</v>
      </c>
      <c r="U726" s="1" t="s">
        <v>50</v>
      </c>
      <c r="V726" s="1">
        <v>27</v>
      </c>
      <c r="W726" s="1">
        <v>51.3</v>
      </c>
      <c r="X726" s="1">
        <v>213000000</v>
      </c>
      <c r="Y726" s="1">
        <v>12.08</v>
      </c>
      <c r="Z726" s="1">
        <v>183000000</v>
      </c>
      <c r="AA726" s="1">
        <v>-14.234999999999999</v>
      </c>
      <c r="AB726" s="1">
        <v>-51.9253</v>
      </c>
    </row>
    <row r="727" spans="1:28">
      <c r="A727" s="1">
        <v>726</v>
      </c>
      <c r="B727" s="1" t="s">
        <v>978</v>
      </c>
      <c r="C727" s="1">
        <v>14600000</v>
      </c>
      <c r="D727" s="2">
        <v>2610000000</v>
      </c>
      <c r="E727" s="1" t="s">
        <v>41</v>
      </c>
      <c r="F727" s="1" t="s">
        <v>978</v>
      </c>
      <c r="G727" s="1">
        <v>490</v>
      </c>
      <c r="H727" s="1" t="s">
        <v>979</v>
      </c>
      <c r="I727" s="1" t="s">
        <v>980</v>
      </c>
      <c r="J727" s="1" t="s">
        <v>41</v>
      </c>
      <c r="K727" s="1">
        <v>3458</v>
      </c>
      <c r="L727" s="1">
        <v>1</v>
      </c>
      <c r="M727" s="1">
        <v>150</v>
      </c>
      <c r="N727" s="1">
        <v>16409000</v>
      </c>
      <c r="O727" s="1">
        <v>4100</v>
      </c>
      <c r="P727" s="1">
        <v>65600</v>
      </c>
      <c r="Q727" s="1">
        <v>49200</v>
      </c>
      <c r="R727" s="1">
        <v>787600</v>
      </c>
      <c r="S727" s="1">
        <v>100000</v>
      </c>
      <c r="T727" s="1">
        <v>2014</v>
      </c>
      <c r="U727" s="1" t="s">
        <v>66</v>
      </c>
      <c r="V727" s="1">
        <v>29</v>
      </c>
      <c r="W727" s="1">
        <v>44.9</v>
      </c>
      <c r="X727" s="1">
        <v>17373662</v>
      </c>
      <c r="Y727" s="1">
        <v>3.97</v>
      </c>
      <c r="Z727" s="1">
        <v>11116711</v>
      </c>
      <c r="AA727" s="1">
        <v>-1.83124</v>
      </c>
      <c r="AB727" s="1">
        <v>-78.183400000000006</v>
      </c>
    </row>
    <row r="728" spans="1:28">
      <c r="A728" s="1">
        <v>727</v>
      </c>
      <c r="B728" s="1" t="s">
        <v>981</v>
      </c>
      <c r="C728" s="1">
        <v>14600000</v>
      </c>
      <c r="D728" s="2">
        <v>3340000000</v>
      </c>
      <c r="E728" s="1" t="s">
        <v>49</v>
      </c>
      <c r="F728" s="1" t="s">
        <v>981</v>
      </c>
      <c r="G728" s="1">
        <v>961</v>
      </c>
      <c r="H728" s="1" t="s">
        <v>183</v>
      </c>
      <c r="I728" s="1" t="s">
        <v>184</v>
      </c>
      <c r="J728" s="1" t="s">
        <v>38</v>
      </c>
      <c r="K728" s="1">
        <v>2455</v>
      </c>
      <c r="L728" s="1">
        <v>14</v>
      </c>
      <c r="M728" s="1">
        <v>51</v>
      </c>
      <c r="N728" s="1">
        <v>60568000</v>
      </c>
      <c r="O728" s="1">
        <v>15100</v>
      </c>
      <c r="P728" s="1">
        <v>242300</v>
      </c>
      <c r="Q728" s="1">
        <v>181700</v>
      </c>
      <c r="R728" s="1">
        <v>2900000</v>
      </c>
      <c r="S728" s="1" t="s">
        <v>39</v>
      </c>
      <c r="T728" s="1">
        <v>2013</v>
      </c>
      <c r="U728" s="1" t="s">
        <v>66</v>
      </c>
      <c r="V728" s="1">
        <v>12</v>
      </c>
      <c r="W728" s="1">
        <v>88.9</v>
      </c>
      <c r="X728" s="1">
        <v>47076781</v>
      </c>
      <c r="Y728" s="1">
        <v>13.96</v>
      </c>
      <c r="Z728" s="1">
        <v>37927409</v>
      </c>
      <c r="AA728" s="1">
        <v>40.46367</v>
      </c>
      <c r="AB728" s="1">
        <v>-3.7492200000000002</v>
      </c>
    </row>
    <row r="729" spans="1:28">
      <c r="A729" s="1">
        <v>728</v>
      </c>
      <c r="B729" s="1" t="s">
        <v>982</v>
      </c>
      <c r="C729" s="1">
        <v>14600000</v>
      </c>
      <c r="D729" s="2">
        <v>3600000000</v>
      </c>
      <c r="E729" s="1" t="s">
        <v>52</v>
      </c>
      <c r="F729" s="1" t="s">
        <v>982</v>
      </c>
      <c r="G729" s="1">
        <v>1244</v>
      </c>
      <c r="H729" s="1" t="s">
        <v>36</v>
      </c>
      <c r="I729" s="1" t="s">
        <v>37</v>
      </c>
      <c r="J729" s="1" t="s">
        <v>41</v>
      </c>
      <c r="K729" s="1">
        <v>2223</v>
      </c>
      <c r="L729" s="1">
        <v>155</v>
      </c>
      <c r="M729" s="1">
        <v>150</v>
      </c>
      <c r="N729" s="1">
        <v>92594000</v>
      </c>
      <c r="O729" s="1">
        <v>23100</v>
      </c>
      <c r="P729" s="1">
        <v>370400</v>
      </c>
      <c r="Q729" s="1">
        <v>277800</v>
      </c>
      <c r="R729" s="1">
        <v>4400000</v>
      </c>
      <c r="S729" s="1">
        <v>400000</v>
      </c>
      <c r="T729" s="1">
        <v>2012</v>
      </c>
      <c r="U729" s="1" t="s">
        <v>80</v>
      </c>
      <c r="V729" s="1">
        <v>9</v>
      </c>
      <c r="W729" s="1">
        <v>88.2</v>
      </c>
      <c r="X729" s="1">
        <v>328000000</v>
      </c>
      <c r="Y729" s="1">
        <v>14.7</v>
      </c>
      <c r="Z729" s="1">
        <v>271000000</v>
      </c>
      <c r="AA729" s="1">
        <v>37.090240000000001</v>
      </c>
      <c r="AB729" s="1">
        <v>-95.712900000000005</v>
      </c>
    </row>
    <row r="730" spans="1:28">
      <c r="A730" s="1">
        <v>729</v>
      </c>
      <c r="B730" s="1" t="s">
        <v>983</v>
      </c>
      <c r="C730" s="1">
        <v>14600000</v>
      </c>
      <c r="D730" s="2">
        <v>4620000000</v>
      </c>
      <c r="E730" s="1" t="s">
        <v>49</v>
      </c>
      <c r="F730" s="1" t="s">
        <v>983</v>
      </c>
      <c r="G730" s="1">
        <v>951</v>
      </c>
      <c r="H730" s="1" t="s">
        <v>90</v>
      </c>
      <c r="I730" s="1" t="s">
        <v>91</v>
      </c>
      <c r="J730" s="1" t="s">
        <v>41</v>
      </c>
      <c r="K730" s="1">
        <v>1534</v>
      </c>
      <c r="L730" s="1">
        <v>40</v>
      </c>
      <c r="M730" s="1">
        <v>150</v>
      </c>
      <c r="N730" s="1">
        <v>10547000</v>
      </c>
      <c r="O730" s="1">
        <v>2600</v>
      </c>
      <c r="P730" s="1">
        <v>42200</v>
      </c>
      <c r="Q730" s="1">
        <v>31600</v>
      </c>
      <c r="R730" s="1">
        <v>506300</v>
      </c>
      <c r="S730" s="1" t="s">
        <v>39</v>
      </c>
      <c r="T730" s="1">
        <v>2015</v>
      </c>
      <c r="U730" s="1" t="s">
        <v>115</v>
      </c>
      <c r="V730" s="1">
        <v>21</v>
      </c>
      <c r="W730" s="1">
        <v>51.3</v>
      </c>
      <c r="X730" s="1">
        <v>213000000</v>
      </c>
      <c r="Y730" s="1">
        <v>12.08</v>
      </c>
      <c r="Z730" s="1">
        <v>183000000</v>
      </c>
      <c r="AA730" s="1">
        <v>-14.234999999999999</v>
      </c>
      <c r="AB730" s="1">
        <v>-51.9253</v>
      </c>
    </row>
    <row r="731" spans="1:28">
      <c r="A731" s="1">
        <v>730</v>
      </c>
      <c r="B731" s="1" t="s">
        <v>984</v>
      </c>
      <c r="C731" s="1">
        <v>14600000</v>
      </c>
      <c r="D731" s="2">
        <v>5770000000</v>
      </c>
      <c r="E731" s="1" t="s">
        <v>52</v>
      </c>
      <c r="F731" s="1" t="s">
        <v>433</v>
      </c>
      <c r="G731" s="1">
        <v>4009</v>
      </c>
      <c r="H731" s="1" t="s">
        <v>36</v>
      </c>
      <c r="I731" s="1" t="s">
        <v>37</v>
      </c>
      <c r="J731" s="1" t="s">
        <v>41</v>
      </c>
      <c r="K731" s="1">
        <v>621</v>
      </c>
      <c r="L731" s="1">
        <v>78</v>
      </c>
      <c r="M731" s="1">
        <v>72</v>
      </c>
      <c r="N731" s="2">
        <v>152000000</v>
      </c>
      <c r="O731" s="1">
        <v>37900</v>
      </c>
      <c r="P731" s="1">
        <v>606800</v>
      </c>
      <c r="Q731" s="1">
        <v>455100</v>
      </c>
      <c r="R731" s="1">
        <v>7300000</v>
      </c>
      <c r="S731" s="1">
        <v>200000</v>
      </c>
      <c r="T731" s="1">
        <v>2012</v>
      </c>
      <c r="U731" s="1" t="s">
        <v>80</v>
      </c>
      <c r="V731" s="1">
        <v>4</v>
      </c>
      <c r="W731" s="1">
        <v>88.2</v>
      </c>
      <c r="X731" s="1">
        <v>328000000</v>
      </c>
      <c r="Y731" s="1">
        <v>14.7</v>
      </c>
      <c r="Z731" s="1">
        <v>271000000</v>
      </c>
      <c r="AA731" s="1">
        <v>37.090240000000001</v>
      </c>
      <c r="AB731" s="1">
        <v>-95.712900000000005</v>
      </c>
    </row>
    <row r="732" spans="1:28">
      <c r="A732" s="1">
        <v>731</v>
      </c>
      <c r="B732" s="1" t="s">
        <v>985</v>
      </c>
      <c r="C732" s="1">
        <v>14600000</v>
      </c>
      <c r="D732" s="2">
        <v>6020000000</v>
      </c>
      <c r="E732" s="1" t="s">
        <v>29</v>
      </c>
      <c r="F732" s="1" t="s">
        <v>985</v>
      </c>
      <c r="G732" s="1">
        <v>365</v>
      </c>
      <c r="H732" s="1" t="s">
        <v>36</v>
      </c>
      <c r="I732" s="1" t="s">
        <v>37</v>
      </c>
      <c r="J732" s="1" t="s">
        <v>29</v>
      </c>
      <c r="K732" s="1">
        <v>1044</v>
      </c>
      <c r="L732" s="1">
        <v>155</v>
      </c>
      <c r="M732" s="1">
        <v>131</v>
      </c>
      <c r="N732" s="1">
        <v>35528000</v>
      </c>
      <c r="O732" s="1">
        <v>8900</v>
      </c>
      <c r="P732" s="1">
        <v>142100</v>
      </c>
      <c r="Q732" s="1">
        <v>106600</v>
      </c>
      <c r="R732" s="1">
        <v>1700000</v>
      </c>
      <c r="S732" s="1" t="s">
        <v>39</v>
      </c>
      <c r="T732" s="1">
        <v>2011</v>
      </c>
      <c r="U732" s="1" t="s">
        <v>61</v>
      </c>
      <c r="V732" s="1">
        <v>15</v>
      </c>
      <c r="W732" s="1">
        <v>88.2</v>
      </c>
      <c r="X732" s="1">
        <v>328000000</v>
      </c>
      <c r="Y732" s="1">
        <v>14.7</v>
      </c>
      <c r="Z732" s="1">
        <v>271000000</v>
      </c>
      <c r="AA732" s="1">
        <v>37.090240000000001</v>
      </c>
      <c r="AB732" s="1">
        <v>-95.712900000000005</v>
      </c>
    </row>
    <row r="733" spans="1:28">
      <c r="A733" s="1">
        <v>732</v>
      </c>
      <c r="B733" s="1" t="s">
        <v>986</v>
      </c>
      <c r="C733" s="1">
        <v>14600000</v>
      </c>
      <c r="D733" s="2">
        <v>11200000000</v>
      </c>
      <c r="E733" s="1" t="s">
        <v>29</v>
      </c>
      <c r="F733" s="1" t="s">
        <v>986</v>
      </c>
      <c r="G733" s="1">
        <v>1206</v>
      </c>
      <c r="H733" s="1" t="s">
        <v>90</v>
      </c>
      <c r="I733" s="1" t="s">
        <v>91</v>
      </c>
      <c r="J733" s="1" t="s">
        <v>29</v>
      </c>
      <c r="K733" s="1">
        <v>369</v>
      </c>
      <c r="L733" s="1">
        <v>40</v>
      </c>
      <c r="M733" s="1">
        <v>131</v>
      </c>
      <c r="N733" s="2">
        <v>110000000</v>
      </c>
      <c r="O733" s="1">
        <v>27500</v>
      </c>
      <c r="P733" s="1">
        <v>439500</v>
      </c>
      <c r="Q733" s="1">
        <v>329600</v>
      </c>
      <c r="R733" s="1">
        <v>5300000</v>
      </c>
      <c r="S733" s="1">
        <v>100000</v>
      </c>
      <c r="T733" s="1">
        <v>2014</v>
      </c>
      <c r="U733" s="1" t="s">
        <v>73</v>
      </c>
      <c r="V733" s="1">
        <v>19</v>
      </c>
      <c r="W733" s="1">
        <v>51.3</v>
      </c>
      <c r="X733" s="1">
        <v>213000000</v>
      </c>
      <c r="Y733" s="1">
        <v>12.08</v>
      </c>
      <c r="Z733" s="1">
        <v>183000000</v>
      </c>
      <c r="AA733" s="1">
        <v>-14.234999999999999</v>
      </c>
      <c r="AB733" s="1">
        <v>-51.9253</v>
      </c>
    </row>
    <row r="734" spans="1:28">
      <c r="A734" s="1">
        <v>733</v>
      </c>
      <c r="B734" s="1" t="s">
        <v>987</v>
      </c>
      <c r="C734" s="1">
        <v>14600000</v>
      </c>
      <c r="D734" s="2">
        <v>7950000000</v>
      </c>
      <c r="E734" s="1" t="s">
        <v>29</v>
      </c>
      <c r="F734" s="1" t="s">
        <v>987</v>
      </c>
      <c r="G734" s="1">
        <v>67</v>
      </c>
      <c r="H734" s="1" t="s">
        <v>36</v>
      </c>
      <c r="I734" s="1" t="s">
        <v>37</v>
      </c>
      <c r="J734" s="1" t="s">
        <v>29</v>
      </c>
      <c r="K734" s="1">
        <v>659</v>
      </c>
      <c r="L734" s="1">
        <v>155</v>
      </c>
      <c r="M734" s="1">
        <v>131</v>
      </c>
      <c r="N734" s="1">
        <v>37632000</v>
      </c>
      <c r="O734" s="1">
        <v>9400</v>
      </c>
      <c r="P734" s="1">
        <v>150500</v>
      </c>
      <c r="Q734" s="1">
        <v>112900</v>
      </c>
      <c r="R734" s="1">
        <v>1800000</v>
      </c>
      <c r="S734" s="1" t="s">
        <v>39</v>
      </c>
      <c r="T734" s="1">
        <v>2013</v>
      </c>
      <c r="U734" s="1" t="s">
        <v>42</v>
      </c>
      <c r="V734" s="1">
        <v>21</v>
      </c>
      <c r="W734" s="1">
        <v>88.2</v>
      </c>
      <c r="X734" s="1">
        <v>328000000</v>
      </c>
      <c r="Y734" s="1">
        <v>14.7</v>
      </c>
      <c r="Z734" s="1">
        <v>271000000</v>
      </c>
      <c r="AA734" s="1">
        <v>37.090240000000001</v>
      </c>
      <c r="AB734" s="1">
        <v>-95.712900000000005</v>
      </c>
    </row>
    <row r="735" spans="1:28">
      <c r="A735" s="1">
        <v>734</v>
      </c>
      <c r="B735" s="1" t="s">
        <v>988</v>
      </c>
      <c r="C735" s="1">
        <v>14600000</v>
      </c>
      <c r="D735" s="2">
        <v>2750000000</v>
      </c>
      <c r="E735" s="1" t="s">
        <v>76</v>
      </c>
      <c r="F735" s="1" t="s">
        <v>988</v>
      </c>
      <c r="G735" s="1">
        <v>603</v>
      </c>
      <c r="H735" s="1" t="s">
        <v>130</v>
      </c>
      <c r="I735" s="1" t="s">
        <v>131</v>
      </c>
      <c r="J735" s="1" t="s">
        <v>29</v>
      </c>
      <c r="K735" s="1">
        <v>3248</v>
      </c>
      <c r="L735" s="1">
        <v>27</v>
      </c>
      <c r="M735" s="1">
        <v>131</v>
      </c>
      <c r="N735" s="1">
        <v>50677000</v>
      </c>
      <c r="O735" s="1">
        <v>12700</v>
      </c>
      <c r="P735" s="1">
        <v>202700</v>
      </c>
      <c r="Q735" s="1">
        <v>152000</v>
      </c>
      <c r="R735" s="1">
        <v>2400000</v>
      </c>
      <c r="S735" s="1">
        <v>100000</v>
      </c>
      <c r="T735" s="1">
        <v>2014</v>
      </c>
      <c r="U735" s="1" t="s">
        <v>70</v>
      </c>
      <c r="V735" s="1">
        <v>24</v>
      </c>
      <c r="W735" s="1">
        <v>40.200000000000003</v>
      </c>
      <c r="X735" s="1">
        <v>126000000</v>
      </c>
      <c r="Y735" s="1">
        <v>3.42</v>
      </c>
      <c r="Z735" s="1">
        <v>103000000</v>
      </c>
      <c r="AA735" s="1">
        <v>23.634499999999999</v>
      </c>
      <c r="AB735" s="1">
        <v>-102.553</v>
      </c>
    </row>
    <row r="736" spans="1:28">
      <c r="A736" s="1">
        <v>735</v>
      </c>
      <c r="B736" s="1" t="s">
        <v>989</v>
      </c>
      <c r="C736" s="1">
        <v>14600000</v>
      </c>
      <c r="D736" s="2">
        <v>5530000000</v>
      </c>
      <c r="E736" s="1" t="s">
        <v>154</v>
      </c>
      <c r="F736" s="1" t="s">
        <v>989</v>
      </c>
      <c r="G736" s="1">
        <v>560</v>
      </c>
      <c r="H736" s="1" t="s">
        <v>30</v>
      </c>
      <c r="I736" s="1" t="s">
        <v>31</v>
      </c>
      <c r="J736" s="1" t="s">
        <v>99</v>
      </c>
      <c r="K736" s="1">
        <v>1185</v>
      </c>
      <c r="L736" s="1">
        <v>106</v>
      </c>
      <c r="M736" s="1">
        <v>38</v>
      </c>
      <c r="N736" s="2">
        <v>139000000</v>
      </c>
      <c r="O736" s="1">
        <v>34800</v>
      </c>
      <c r="P736" s="1">
        <v>556500</v>
      </c>
      <c r="Q736" s="1">
        <v>417300</v>
      </c>
      <c r="R736" s="1">
        <v>6700000</v>
      </c>
      <c r="S736" s="1">
        <v>500000</v>
      </c>
      <c r="T736" s="1">
        <v>2019</v>
      </c>
      <c r="U736" s="1" t="s">
        <v>105</v>
      </c>
      <c r="V736" s="1">
        <v>28</v>
      </c>
      <c r="W736" s="1">
        <v>28.1</v>
      </c>
      <c r="X736" s="1">
        <v>1370000000</v>
      </c>
      <c r="Y736" s="1">
        <v>5.36</v>
      </c>
      <c r="Z736" s="1">
        <v>471000000</v>
      </c>
      <c r="AA736" s="1">
        <v>20.593679999999999</v>
      </c>
      <c r="AB736" s="1">
        <v>78.962879999999998</v>
      </c>
    </row>
    <row r="737" spans="1:28">
      <c r="A737" s="1">
        <v>736</v>
      </c>
      <c r="B737" s="1" t="s">
        <v>990</v>
      </c>
      <c r="C737" s="1">
        <v>14500000</v>
      </c>
      <c r="D737" s="2">
        <v>2440000000</v>
      </c>
      <c r="E737" s="1" t="s">
        <v>29</v>
      </c>
      <c r="F737" s="1" t="s">
        <v>991</v>
      </c>
      <c r="G737" s="1">
        <v>0</v>
      </c>
      <c r="H737" s="1" t="s">
        <v>90</v>
      </c>
      <c r="I737" s="1" t="s">
        <v>91</v>
      </c>
      <c r="J737" s="1" t="s">
        <v>29</v>
      </c>
      <c r="K737" s="1"/>
      <c r="L737" s="1" t="s">
        <v>39</v>
      </c>
      <c r="M737" s="1" t="s">
        <v>39</v>
      </c>
      <c r="N737" s="1" t="s">
        <v>39</v>
      </c>
      <c r="O737" s="1">
        <v>0</v>
      </c>
      <c r="P737" s="1">
        <v>0</v>
      </c>
      <c r="Q737" s="1">
        <v>0</v>
      </c>
      <c r="R737" s="1">
        <v>0</v>
      </c>
      <c r="S737" s="1" t="s">
        <v>39</v>
      </c>
      <c r="T737" s="1">
        <v>2013</v>
      </c>
      <c r="U737" s="1" t="s">
        <v>50</v>
      </c>
      <c r="V737" s="1">
        <v>11</v>
      </c>
      <c r="W737" s="1">
        <v>51.3</v>
      </c>
      <c r="X737" s="1">
        <v>213000000</v>
      </c>
      <c r="Y737" s="1">
        <v>12.08</v>
      </c>
      <c r="Z737" s="1">
        <v>183000000</v>
      </c>
      <c r="AA737" s="1">
        <v>-14.234999999999999</v>
      </c>
      <c r="AB737" s="1">
        <v>-51.9253</v>
      </c>
    </row>
    <row r="738" spans="1:28">
      <c r="A738" s="1">
        <v>737</v>
      </c>
      <c r="B738" s="1" t="s">
        <v>992</v>
      </c>
      <c r="C738" s="1">
        <v>14500000</v>
      </c>
      <c r="D738" s="2">
        <v>6940000000</v>
      </c>
      <c r="E738" s="1" t="s">
        <v>41</v>
      </c>
      <c r="F738" s="1" t="s">
        <v>992</v>
      </c>
      <c r="G738" s="1">
        <v>479</v>
      </c>
      <c r="H738" s="1" t="s">
        <v>36</v>
      </c>
      <c r="I738" s="1" t="s">
        <v>37</v>
      </c>
      <c r="J738" s="1" t="s">
        <v>41</v>
      </c>
      <c r="K738" s="1">
        <v>848</v>
      </c>
      <c r="L738" s="1">
        <v>156</v>
      </c>
      <c r="M738" s="1">
        <v>151</v>
      </c>
      <c r="N738" s="1">
        <v>29941000</v>
      </c>
      <c r="O738" s="1">
        <v>7500</v>
      </c>
      <c r="P738" s="1">
        <v>119800</v>
      </c>
      <c r="Q738" s="1">
        <v>89800</v>
      </c>
      <c r="R738" s="1">
        <v>1400000</v>
      </c>
      <c r="S738" s="1" t="s">
        <v>39</v>
      </c>
      <c r="T738" s="1">
        <v>2019</v>
      </c>
      <c r="U738" s="1" t="s">
        <v>45</v>
      </c>
      <c r="V738" s="1">
        <v>9</v>
      </c>
      <c r="W738" s="1">
        <v>88.2</v>
      </c>
      <c r="X738" s="1">
        <v>328000000</v>
      </c>
      <c r="Y738" s="1">
        <v>14.7</v>
      </c>
      <c r="Z738" s="1">
        <v>271000000</v>
      </c>
      <c r="AA738" s="1">
        <v>37.090240000000001</v>
      </c>
      <c r="AB738" s="1">
        <v>-95.712900000000005</v>
      </c>
    </row>
    <row r="739" spans="1:28">
      <c r="A739" s="1">
        <v>738</v>
      </c>
      <c r="B739" s="1" t="s">
        <v>993</v>
      </c>
      <c r="C739" s="1">
        <v>14500000</v>
      </c>
      <c r="D739" s="2">
        <v>4580000000</v>
      </c>
      <c r="E739" s="1" t="s">
        <v>41</v>
      </c>
      <c r="F739" s="1" t="s">
        <v>993</v>
      </c>
      <c r="G739" s="1">
        <v>453</v>
      </c>
      <c r="H739" s="1" t="s">
        <v>36</v>
      </c>
      <c r="I739" s="1" t="s">
        <v>37</v>
      </c>
      <c r="J739" s="1" t="s">
        <v>99</v>
      </c>
      <c r="K739" s="1">
        <v>1565</v>
      </c>
      <c r="L739" s="1">
        <v>156</v>
      </c>
      <c r="M739" s="1">
        <v>39</v>
      </c>
      <c r="N739" s="1">
        <v>449576</v>
      </c>
      <c r="O739" s="1">
        <v>112</v>
      </c>
      <c r="P739" s="1">
        <v>1800</v>
      </c>
      <c r="Q739" s="1">
        <v>1300</v>
      </c>
      <c r="R739" s="1">
        <v>21600</v>
      </c>
      <c r="S739" s="1" t="s">
        <v>39</v>
      </c>
      <c r="T739" s="1">
        <v>2017</v>
      </c>
      <c r="U739" s="1" t="s">
        <v>42</v>
      </c>
      <c r="V739" s="1">
        <v>7</v>
      </c>
      <c r="W739" s="1">
        <v>88.2</v>
      </c>
      <c r="X739" s="1">
        <v>328000000</v>
      </c>
      <c r="Y739" s="1">
        <v>14.7</v>
      </c>
      <c r="Z739" s="1">
        <v>271000000</v>
      </c>
      <c r="AA739" s="1">
        <v>37.090240000000001</v>
      </c>
      <c r="AB739" s="1">
        <v>-95.712900000000005</v>
      </c>
    </row>
    <row r="740" spans="1:28">
      <c r="A740" s="1">
        <v>739</v>
      </c>
      <c r="B740" s="1" t="s">
        <v>994</v>
      </c>
      <c r="C740" s="1">
        <v>14500000</v>
      </c>
      <c r="D740" s="2">
        <v>1740000000</v>
      </c>
      <c r="E740" s="1" t="s">
        <v>39</v>
      </c>
      <c r="F740" s="1" t="s">
        <v>994</v>
      </c>
      <c r="G740" s="1">
        <v>514</v>
      </c>
      <c r="H740" s="1" t="s">
        <v>30</v>
      </c>
      <c r="I740" s="1" t="s">
        <v>31</v>
      </c>
      <c r="J740" s="1" t="s">
        <v>277</v>
      </c>
      <c r="K740" s="1">
        <v>5926</v>
      </c>
      <c r="L740" s="1">
        <v>107</v>
      </c>
      <c r="M740" s="1">
        <v>13</v>
      </c>
      <c r="N740" s="1">
        <v>23034000</v>
      </c>
      <c r="O740" s="1">
        <v>5800</v>
      </c>
      <c r="P740" s="1">
        <v>92100</v>
      </c>
      <c r="Q740" s="1">
        <v>69100</v>
      </c>
      <c r="R740" s="1">
        <v>1100000</v>
      </c>
      <c r="S740" s="1">
        <v>100000</v>
      </c>
      <c r="T740" s="1">
        <v>2021</v>
      </c>
      <c r="U740" s="1" t="s">
        <v>70</v>
      </c>
      <c r="V740" s="1">
        <v>1</v>
      </c>
      <c r="W740" s="1">
        <v>28.1</v>
      </c>
      <c r="X740" s="1">
        <v>1370000000</v>
      </c>
      <c r="Y740" s="1">
        <v>5.36</v>
      </c>
      <c r="Z740" s="1">
        <v>471000000</v>
      </c>
      <c r="AA740" s="1">
        <v>20.593679999999999</v>
      </c>
      <c r="AB740" s="1">
        <v>78.962879999999998</v>
      </c>
    </row>
    <row r="741" spans="1:28">
      <c r="A741" s="1">
        <v>740</v>
      </c>
      <c r="B741" s="1" t="s">
        <v>995</v>
      </c>
      <c r="C741" s="1">
        <v>14500000</v>
      </c>
      <c r="D741" s="2">
        <v>3550000000</v>
      </c>
      <c r="E741" s="1" t="s">
        <v>76</v>
      </c>
      <c r="F741" s="1" t="s">
        <v>995</v>
      </c>
      <c r="G741" s="1">
        <v>5430</v>
      </c>
      <c r="H741" s="1" t="s">
        <v>90</v>
      </c>
      <c r="I741" s="1" t="s">
        <v>91</v>
      </c>
      <c r="J741" s="1" t="s">
        <v>167</v>
      </c>
      <c r="K741" s="1">
        <v>2269</v>
      </c>
      <c r="L741" s="1">
        <v>41</v>
      </c>
      <c r="M741" s="1">
        <v>26</v>
      </c>
      <c r="N741" s="1">
        <v>2838000</v>
      </c>
      <c r="O741" s="1">
        <v>709</v>
      </c>
      <c r="P741" s="1">
        <v>11400</v>
      </c>
      <c r="Q741" s="1">
        <v>8500</v>
      </c>
      <c r="R741" s="1">
        <v>136200</v>
      </c>
      <c r="S741" s="1" t="s">
        <v>39</v>
      </c>
      <c r="T741" s="1">
        <v>2017</v>
      </c>
      <c r="U741" s="1" t="s">
        <v>105</v>
      </c>
      <c r="V741" s="1">
        <v>30</v>
      </c>
      <c r="W741" s="1">
        <v>51.3</v>
      </c>
      <c r="X741" s="1">
        <v>213000000</v>
      </c>
      <c r="Y741" s="1">
        <v>12.08</v>
      </c>
      <c r="Z741" s="1">
        <v>183000000</v>
      </c>
      <c r="AA741" s="1">
        <v>-14.234999999999999</v>
      </c>
      <c r="AB741" s="1">
        <v>-51.9253</v>
      </c>
    </row>
    <row r="742" spans="1:28">
      <c r="A742" s="1">
        <v>741</v>
      </c>
      <c r="B742" s="1" t="s">
        <v>996</v>
      </c>
      <c r="C742" s="1">
        <v>14500000</v>
      </c>
      <c r="D742" s="2">
        <v>4260000000</v>
      </c>
      <c r="E742" s="1" t="s">
        <v>41</v>
      </c>
      <c r="F742" s="1" t="s">
        <v>996</v>
      </c>
      <c r="G742" s="1">
        <v>1717</v>
      </c>
      <c r="H742" s="1" t="s">
        <v>36</v>
      </c>
      <c r="I742" s="1" t="s">
        <v>37</v>
      </c>
      <c r="J742" s="1" t="s">
        <v>41</v>
      </c>
      <c r="K742" s="1">
        <v>1747</v>
      </c>
      <c r="L742" s="1">
        <v>156</v>
      </c>
      <c r="M742" s="1">
        <v>151</v>
      </c>
      <c r="N742" s="1">
        <v>9910000</v>
      </c>
      <c r="O742" s="1">
        <v>2500</v>
      </c>
      <c r="P742" s="1">
        <v>39600</v>
      </c>
      <c r="Q742" s="1">
        <v>29700</v>
      </c>
      <c r="R742" s="1">
        <v>475700</v>
      </c>
      <c r="S742" s="1" t="s">
        <v>39</v>
      </c>
      <c r="T742" s="1">
        <v>2015</v>
      </c>
      <c r="U742" s="1" t="s">
        <v>55</v>
      </c>
      <c r="V742" s="1">
        <v>25</v>
      </c>
      <c r="W742" s="1">
        <v>88.2</v>
      </c>
      <c r="X742" s="1">
        <v>328000000</v>
      </c>
      <c r="Y742" s="1">
        <v>14.7</v>
      </c>
      <c r="Z742" s="1">
        <v>271000000</v>
      </c>
      <c r="AA742" s="1">
        <v>37.090240000000001</v>
      </c>
      <c r="AB742" s="1">
        <v>-95.712900000000005</v>
      </c>
    </row>
    <row r="743" spans="1:28">
      <c r="A743" s="1">
        <v>742</v>
      </c>
      <c r="B743" s="1" t="s">
        <v>997</v>
      </c>
      <c r="C743" s="1">
        <v>14500000</v>
      </c>
      <c r="D743" s="2">
        <v>4600000000</v>
      </c>
      <c r="E743" s="1" t="s">
        <v>107</v>
      </c>
      <c r="F743" s="1" t="s">
        <v>997</v>
      </c>
      <c r="G743" s="1">
        <v>18972</v>
      </c>
      <c r="H743" s="1" t="s">
        <v>78</v>
      </c>
      <c r="I743" s="1" t="s">
        <v>79</v>
      </c>
      <c r="J743" s="1" t="s">
        <v>108</v>
      </c>
      <c r="K743" s="1">
        <v>1548</v>
      </c>
      <c r="L743" s="1">
        <v>26</v>
      </c>
      <c r="M743" s="1">
        <v>19</v>
      </c>
      <c r="N743" s="1">
        <v>66273000</v>
      </c>
      <c r="O743" s="1">
        <v>16600</v>
      </c>
      <c r="P743" s="1">
        <v>265100</v>
      </c>
      <c r="Q743" s="1">
        <v>198800</v>
      </c>
      <c r="R743" s="1">
        <v>3200000</v>
      </c>
      <c r="S743" s="1">
        <v>100000</v>
      </c>
      <c r="T743" s="1">
        <v>2006</v>
      </c>
      <c r="U743" s="1" t="s">
        <v>55</v>
      </c>
      <c r="V743" s="1">
        <v>8</v>
      </c>
      <c r="W743" s="1">
        <v>60</v>
      </c>
      <c r="X743" s="1">
        <v>66834405</v>
      </c>
      <c r="Y743" s="1">
        <v>3.85</v>
      </c>
      <c r="Z743" s="1">
        <v>55908316</v>
      </c>
      <c r="AA743" s="1">
        <v>55.378050000000002</v>
      </c>
      <c r="AB743" s="1">
        <v>-3.4359700000000002</v>
      </c>
    </row>
    <row r="744" spans="1:28">
      <c r="A744" s="1">
        <v>743</v>
      </c>
      <c r="B744" s="1" t="s">
        <v>998</v>
      </c>
      <c r="C744" s="1">
        <v>14500000</v>
      </c>
      <c r="D744" s="2">
        <v>4820000000</v>
      </c>
      <c r="E744" s="1" t="s">
        <v>39</v>
      </c>
      <c r="F744" s="1" t="s">
        <v>998</v>
      </c>
      <c r="G744" s="1">
        <v>605</v>
      </c>
      <c r="H744" s="1" t="s">
        <v>36</v>
      </c>
      <c r="I744" s="1" t="s">
        <v>37</v>
      </c>
      <c r="J744" s="1" t="s">
        <v>29</v>
      </c>
      <c r="K744" s="1">
        <v>1423</v>
      </c>
      <c r="L744" s="1">
        <v>156</v>
      </c>
      <c r="M744" s="1">
        <v>132</v>
      </c>
      <c r="N744" s="2">
        <v>149000000</v>
      </c>
      <c r="O744" s="1">
        <v>37300</v>
      </c>
      <c r="P744" s="1">
        <v>597000</v>
      </c>
      <c r="Q744" s="1">
        <v>447700</v>
      </c>
      <c r="R744" s="1">
        <v>7200000</v>
      </c>
      <c r="S744" s="1">
        <v>400000</v>
      </c>
      <c r="T744" s="1">
        <v>2018</v>
      </c>
      <c r="U744" s="1" t="s">
        <v>61</v>
      </c>
      <c r="V744" s="1">
        <v>16</v>
      </c>
      <c r="W744" s="1">
        <v>88.2</v>
      </c>
      <c r="X744" s="1">
        <v>328000000</v>
      </c>
      <c r="Y744" s="1">
        <v>14.7</v>
      </c>
      <c r="Z744" s="1">
        <v>271000000</v>
      </c>
      <c r="AA744" s="1">
        <v>37.090240000000001</v>
      </c>
      <c r="AB744" s="1">
        <v>-95.712900000000005</v>
      </c>
    </row>
    <row r="745" spans="1:28">
      <c r="A745" s="1">
        <v>744</v>
      </c>
      <c r="B745" s="1" t="s">
        <v>999</v>
      </c>
      <c r="C745" s="1">
        <v>14500000</v>
      </c>
      <c r="D745" s="2">
        <v>5010000000</v>
      </c>
      <c r="E745" s="1" t="s">
        <v>49</v>
      </c>
      <c r="F745" s="1" t="s">
        <v>1000</v>
      </c>
      <c r="G745" s="1">
        <v>618</v>
      </c>
      <c r="H745" s="1" t="s">
        <v>68</v>
      </c>
      <c r="I745" s="1" t="s">
        <v>69</v>
      </c>
      <c r="J745" s="1" t="s">
        <v>60</v>
      </c>
      <c r="K745" s="1">
        <v>1364</v>
      </c>
      <c r="L745" s="1">
        <v>14</v>
      </c>
      <c r="M745" s="1">
        <v>47</v>
      </c>
      <c r="N745" s="1">
        <v>4960000</v>
      </c>
      <c r="O745" s="1">
        <v>1200</v>
      </c>
      <c r="P745" s="1">
        <v>19800</v>
      </c>
      <c r="Q745" s="1">
        <v>14900</v>
      </c>
      <c r="R745" s="1">
        <v>238100</v>
      </c>
      <c r="S745" s="1" t="s">
        <v>39</v>
      </c>
      <c r="T745" s="1">
        <v>2016</v>
      </c>
      <c r="U745" s="1" t="s">
        <v>50</v>
      </c>
      <c r="V745" s="1">
        <v>18</v>
      </c>
      <c r="W745" s="1">
        <v>94.3</v>
      </c>
      <c r="X745" s="1">
        <v>51709098</v>
      </c>
      <c r="Y745" s="1">
        <v>4.1500000000000004</v>
      </c>
      <c r="Z745" s="1">
        <v>42106719</v>
      </c>
      <c r="AA745" s="1">
        <v>35.907760000000003</v>
      </c>
      <c r="AB745" s="1">
        <v>127.76690000000001</v>
      </c>
    </row>
    <row r="746" spans="1:28">
      <c r="A746" s="1">
        <v>745</v>
      </c>
      <c r="B746" s="1" t="s">
        <v>1001</v>
      </c>
      <c r="C746" s="1">
        <v>14500000</v>
      </c>
      <c r="D746" s="2">
        <v>6290000000</v>
      </c>
      <c r="E746" s="1" t="s">
        <v>29</v>
      </c>
      <c r="F746" s="1" t="s">
        <v>1001</v>
      </c>
      <c r="G746" s="1">
        <v>4790</v>
      </c>
      <c r="H746" s="1" t="s">
        <v>30</v>
      </c>
      <c r="I746" s="1" t="s">
        <v>31</v>
      </c>
      <c r="J746" s="1" t="s">
        <v>29</v>
      </c>
      <c r="K746" s="1">
        <v>981</v>
      </c>
      <c r="L746" s="1">
        <v>107</v>
      </c>
      <c r="M746" s="1">
        <v>132</v>
      </c>
      <c r="N746" s="1">
        <v>48447000</v>
      </c>
      <c r="O746" s="1">
        <v>12100</v>
      </c>
      <c r="P746" s="1">
        <v>193800</v>
      </c>
      <c r="Q746" s="1">
        <v>145300</v>
      </c>
      <c r="R746" s="1">
        <v>2300000</v>
      </c>
      <c r="S746" s="1">
        <v>200000</v>
      </c>
      <c r="T746" s="1">
        <v>2016</v>
      </c>
      <c r="U746" s="1" t="s">
        <v>105</v>
      </c>
      <c r="V746" s="1">
        <v>28</v>
      </c>
      <c r="W746" s="1">
        <v>28.1</v>
      </c>
      <c r="X746" s="1">
        <v>1370000000</v>
      </c>
      <c r="Y746" s="1">
        <v>5.36</v>
      </c>
      <c r="Z746" s="1">
        <v>471000000</v>
      </c>
      <c r="AA746" s="1">
        <v>20.593679999999999</v>
      </c>
      <c r="AB746" s="1">
        <v>78.962879999999998</v>
      </c>
    </row>
    <row r="747" spans="1:28">
      <c r="A747" s="1">
        <v>746</v>
      </c>
      <c r="B747" s="1" t="s">
        <v>1002</v>
      </c>
      <c r="C747" s="1">
        <v>14500000</v>
      </c>
      <c r="D747" s="2">
        <v>8580000000</v>
      </c>
      <c r="E747" s="1" t="s">
        <v>41</v>
      </c>
      <c r="F747" s="1" t="s">
        <v>1002</v>
      </c>
      <c r="G747" s="1">
        <v>19201</v>
      </c>
      <c r="H747" s="1" t="s">
        <v>36</v>
      </c>
      <c r="I747" s="1" t="s">
        <v>37</v>
      </c>
      <c r="J747" s="1" t="s">
        <v>41</v>
      </c>
      <c r="K747" s="1">
        <v>592</v>
      </c>
      <c r="L747" s="1">
        <v>156</v>
      </c>
      <c r="M747" s="1">
        <v>151</v>
      </c>
      <c r="N747" s="1">
        <v>48285000</v>
      </c>
      <c r="O747" s="1">
        <v>12100</v>
      </c>
      <c r="P747" s="1">
        <v>193100</v>
      </c>
      <c r="Q747" s="1">
        <v>144900</v>
      </c>
      <c r="R747" s="1">
        <v>2300000</v>
      </c>
      <c r="S747" s="1" t="s">
        <v>39</v>
      </c>
      <c r="T747" s="1">
        <v>2007</v>
      </c>
      <c r="U747" s="1" t="s">
        <v>61</v>
      </c>
      <c r="V747" s="1">
        <v>3</v>
      </c>
      <c r="W747" s="1">
        <v>88.2</v>
      </c>
      <c r="X747" s="1">
        <v>328000000</v>
      </c>
      <c r="Y747" s="1">
        <v>14.7</v>
      </c>
      <c r="Z747" s="1">
        <v>271000000</v>
      </c>
      <c r="AA747" s="1">
        <v>37.090240000000001</v>
      </c>
      <c r="AB747" s="1">
        <v>-95.712900000000005</v>
      </c>
    </row>
    <row r="748" spans="1:28">
      <c r="A748" s="1">
        <v>747</v>
      </c>
      <c r="B748" s="1" t="s">
        <v>1003</v>
      </c>
      <c r="C748" s="1">
        <v>14500000</v>
      </c>
      <c r="D748" s="2">
        <v>9380000000</v>
      </c>
      <c r="E748" s="1" t="s">
        <v>41</v>
      </c>
      <c r="F748" s="1" t="s">
        <v>1003</v>
      </c>
      <c r="G748" s="1">
        <v>68606</v>
      </c>
      <c r="H748" s="1" t="s">
        <v>160</v>
      </c>
      <c r="I748" s="1" t="s">
        <v>161</v>
      </c>
      <c r="J748" s="1" t="s">
        <v>41</v>
      </c>
      <c r="K748" s="1">
        <v>502</v>
      </c>
      <c r="L748" s="1">
        <v>13</v>
      </c>
      <c r="M748" s="1">
        <v>151</v>
      </c>
      <c r="N748" s="1">
        <v>45622000</v>
      </c>
      <c r="O748" s="1">
        <v>11400</v>
      </c>
      <c r="P748" s="1">
        <v>182500</v>
      </c>
      <c r="Q748" s="1">
        <v>136900</v>
      </c>
      <c r="R748" s="1">
        <v>2200000</v>
      </c>
      <c r="S748" s="1">
        <v>100000</v>
      </c>
      <c r="T748" s="1">
        <v>2011</v>
      </c>
      <c r="U748" s="1" t="s">
        <v>70</v>
      </c>
      <c r="V748" s="1">
        <v>8</v>
      </c>
      <c r="W748" s="1">
        <v>49.3</v>
      </c>
      <c r="X748" s="1">
        <v>69625582</v>
      </c>
      <c r="Y748" s="1">
        <v>0.75</v>
      </c>
      <c r="Z748" s="1">
        <v>35294600</v>
      </c>
      <c r="AA748" s="1">
        <v>15.87003</v>
      </c>
      <c r="AB748" s="1">
        <v>100.99250000000001</v>
      </c>
    </row>
    <row r="749" spans="1:28">
      <c r="A749" s="1">
        <v>748</v>
      </c>
      <c r="B749" s="1" t="s">
        <v>1004</v>
      </c>
      <c r="C749" s="1">
        <v>14500000</v>
      </c>
      <c r="D749" s="2">
        <v>10300000000</v>
      </c>
      <c r="E749" s="1" t="s">
        <v>49</v>
      </c>
      <c r="F749" s="1" t="s">
        <v>1004</v>
      </c>
      <c r="G749" s="1">
        <v>293516</v>
      </c>
      <c r="H749" s="1" t="s">
        <v>30</v>
      </c>
      <c r="I749" s="1" t="s">
        <v>31</v>
      </c>
      <c r="J749" s="1" t="s">
        <v>108</v>
      </c>
      <c r="K749" s="1">
        <v>414</v>
      </c>
      <c r="L749" s="1">
        <v>106</v>
      </c>
      <c r="M749" s="1">
        <v>18</v>
      </c>
      <c r="N749" s="2">
        <v>418000000</v>
      </c>
      <c r="O749" s="1">
        <v>104600</v>
      </c>
      <c r="P749" s="1">
        <v>1700000</v>
      </c>
      <c r="Q749" s="1">
        <v>1300000</v>
      </c>
      <c r="R749" s="1">
        <v>20100000</v>
      </c>
      <c r="S749" s="1">
        <v>700000</v>
      </c>
      <c r="T749" s="1">
        <v>2018</v>
      </c>
      <c r="U749" s="1" t="s">
        <v>115</v>
      </c>
      <c r="V749" s="1">
        <v>19</v>
      </c>
      <c r="W749" s="1">
        <v>28.1</v>
      </c>
      <c r="X749" s="1">
        <v>1370000000</v>
      </c>
      <c r="Y749" s="1">
        <v>5.36</v>
      </c>
      <c r="Z749" s="1">
        <v>471000000</v>
      </c>
      <c r="AA749" s="1">
        <v>20.593679999999999</v>
      </c>
      <c r="AB749" s="1">
        <v>78.962879999999998</v>
      </c>
    </row>
    <row r="750" spans="1:28">
      <c r="A750" s="1">
        <v>749</v>
      </c>
      <c r="B750" s="1" t="s">
        <v>1005</v>
      </c>
      <c r="C750" s="1">
        <v>14500000</v>
      </c>
      <c r="D750" s="2">
        <v>20000000000</v>
      </c>
      <c r="E750" s="1" t="s">
        <v>29</v>
      </c>
      <c r="F750" s="1" t="s">
        <v>1005</v>
      </c>
      <c r="G750" s="1">
        <v>147</v>
      </c>
      <c r="H750" s="1" t="s">
        <v>36</v>
      </c>
      <c r="I750" s="1" t="s">
        <v>37</v>
      </c>
      <c r="J750" s="1" t="s">
        <v>29</v>
      </c>
      <c r="K750" s="1">
        <v>123</v>
      </c>
      <c r="L750" s="1">
        <v>156</v>
      </c>
      <c r="M750" s="1">
        <v>132</v>
      </c>
      <c r="N750" s="1">
        <v>98185000</v>
      </c>
      <c r="O750" s="1">
        <v>24500</v>
      </c>
      <c r="P750" s="1">
        <v>392700</v>
      </c>
      <c r="Q750" s="1">
        <v>294600</v>
      </c>
      <c r="R750" s="1">
        <v>4700000</v>
      </c>
      <c r="S750" s="1" t="s">
        <v>39</v>
      </c>
      <c r="T750" s="1">
        <v>2009</v>
      </c>
      <c r="U750" s="1" t="s">
        <v>50</v>
      </c>
      <c r="V750" s="1">
        <v>12</v>
      </c>
      <c r="W750" s="1">
        <v>88.2</v>
      </c>
      <c r="X750" s="1">
        <v>328000000</v>
      </c>
      <c r="Y750" s="1">
        <v>14.7</v>
      </c>
      <c r="Z750" s="1">
        <v>271000000</v>
      </c>
      <c r="AA750" s="1">
        <v>37.090240000000001</v>
      </c>
      <c r="AB750" s="1">
        <v>-95.712900000000005</v>
      </c>
    </row>
    <row r="751" spans="1:28">
      <c r="A751" s="1">
        <v>750</v>
      </c>
      <c r="B751" s="1" t="s">
        <v>1006</v>
      </c>
      <c r="C751" s="1">
        <v>14500000</v>
      </c>
      <c r="D751" s="2">
        <v>4320000000</v>
      </c>
      <c r="E751" s="1" t="s">
        <v>29</v>
      </c>
      <c r="F751" s="1" t="s">
        <v>1006</v>
      </c>
      <c r="G751" s="1">
        <v>176</v>
      </c>
      <c r="H751" s="1" t="s">
        <v>1007</v>
      </c>
      <c r="I751" s="1" t="s">
        <v>1008</v>
      </c>
      <c r="J751" s="1" t="s">
        <v>29</v>
      </c>
      <c r="K751" s="1">
        <v>1710</v>
      </c>
      <c r="L751" s="1">
        <v>1</v>
      </c>
      <c r="M751" s="1">
        <v>132</v>
      </c>
      <c r="N751" s="1">
        <v>37577000</v>
      </c>
      <c r="O751" s="1">
        <v>9400</v>
      </c>
      <c r="P751" s="1">
        <v>150300</v>
      </c>
      <c r="Q751" s="1">
        <v>112700</v>
      </c>
      <c r="R751" s="1">
        <v>1800000</v>
      </c>
      <c r="S751" s="1" t="s">
        <v>39</v>
      </c>
      <c r="T751" s="1">
        <v>2012</v>
      </c>
      <c r="U751" s="1" t="s">
        <v>66</v>
      </c>
      <c r="V751" s="1">
        <v>22</v>
      </c>
      <c r="W751" s="1">
        <v>35.9</v>
      </c>
      <c r="X751" s="1">
        <v>36910560</v>
      </c>
      <c r="Y751" s="1">
        <v>9.02</v>
      </c>
      <c r="Z751" s="1">
        <v>22975026</v>
      </c>
      <c r="AA751" s="1">
        <v>31.791699999999999</v>
      </c>
      <c r="AB751" s="1">
        <v>-7.0926200000000001</v>
      </c>
    </row>
    <row r="752" spans="1:28">
      <c r="A752" s="1">
        <v>751</v>
      </c>
      <c r="B752" s="1" t="s">
        <v>1009</v>
      </c>
      <c r="C752" s="1">
        <v>14500000</v>
      </c>
      <c r="D752" s="2">
        <v>9200000000</v>
      </c>
      <c r="E752" s="1" t="s">
        <v>29</v>
      </c>
      <c r="F752" s="1" t="s">
        <v>1009</v>
      </c>
      <c r="G752" s="1">
        <v>39</v>
      </c>
      <c r="H752" s="1" t="s">
        <v>139</v>
      </c>
      <c r="I752" s="1" t="s">
        <v>140</v>
      </c>
      <c r="J752" s="1" t="s">
        <v>29</v>
      </c>
      <c r="K752" s="1">
        <v>518</v>
      </c>
      <c r="L752" s="1">
        <v>4</v>
      </c>
      <c r="M752" s="1">
        <v>132</v>
      </c>
      <c r="N752" s="1">
        <v>48193000</v>
      </c>
      <c r="O752" s="1">
        <v>12000</v>
      </c>
      <c r="P752" s="1">
        <v>192800</v>
      </c>
      <c r="Q752" s="1">
        <v>144600</v>
      </c>
      <c r="R752" s="1">
        <v>2300000</v>
      </c>
      <c r="S752" s="1">
        <v>100000</v>
      </c>
      <c r="T752" s="1">
        <v>2016</v>
      </c>
      <c r="U752" s="1" t="s">
        <v>42</v>
      </c>
      <c r="V752" s="1">
        <v>13</v>
      </c>
      <c r="W752" s="1">
        <v>97</v>
      </c>
      <c r="X752" s="1">
        <v>3260314</v>
      </c>
      <c r="Y752" s="1">
        <v>6.2</v>
      </c>
      <c r="Z752" s="1">
        <v>3032092.02</v>
      </c>
      <c r="AA752" s="1">
        <v>18.200178000000001</v>
      </c>
      <c r="AB752" s="1">
        <v>-66.664512999999999</v>
      </c>
    </row>
    <row r="753" spans="1:28">
      <c r="A753" s="1">
        <v>752</v>
      </c>
      <c r="B753" s="1" t="s">
        <v>1010</v>
      </c>
      <c r="C753" s="1">
        <v>14500000</v>
      </c>
      <c r="D753" s="2">
        <v>3520000000</v>
      </c>
      <c r="E753" s="1" t="s">
        <v>154</v>
      </c>
      <c r="F753" s="1" t="s">
        <v>1010</v>
      </c>
      <c r="G753" s="1">
        <v>1064</v>
      </c>
      <c r="H753" s="1" t="s">
        <v>84</v>
      </c>
      <c r="I753" s="1" t="s">
        <v>85</v>
      </c>
      <c r="J753" s="1" t="s">
        <v>154</v>
      </c>
      <c r="K753" s="1">
        <v>2297</v>
      </c>
      <c r="L753" s="1">
        <v>8</v>
      </c>
      <c r="M753" s="1">
        <v>31</v>
      </c>
      <c r="N753" s="1">
        <v>5329000</v>
      </c>
      <c r="O753" s="1">
        <v>1300</v>
      </c>
      <c r="P753" s="1">
        <v>21300</v>
      </c>
      <c r="Q753" s="1">
        <v>16000</v>
      </c>
      <c r="R753" s="1">
        <v>255800</v>
      </c>
      <c r="S753" s="1" t="s">
        <v>39</v>
      </c>
      <c r="T753" s="1">
        <v>2010</v>
      </c>
      <c r="U753" s="1" t="s">
        <v>105</v>
      </c>
      <c r="V753" s="1">
        <v>29</v>
      </c>
      <c r="W753" s="1">
        <v>68.900000000000006</v>
      </c>
      <c r="X753" s="1">
        <v>36991981</v>
      </c>
      <c r="Y753" s="1">
        <v>5.56</v>
      </c>
      <c r="Z753" s="1">
        <v>30628482</v>
      </c>
      <c r="AA753" s="1">
        <v>56.130369999999999</v>
      </c>
      <c r="AB753" s="1">
        <v>-106.34699999999999</v>
      </c>
    </row>
    <row r="754" spans="1:28">
      <c r="A754" s="1">
        <v>753</v>
      </c>
      <c r="B754" s="1" t="s">
        <v>1011</v>
      </c>
      <c r="C754" s="1">
        <v>14400000</v>
      </c>
      <c r="D754" s="2">
        <v>600000000</v>
      </c>
      <c r="E754" s="1" t="s">
        <v>41</v>
      </c>
      <c r="F754" s="1" t="s">
        <v>1011</v>
      </c>
      <c r="G754" s="1">
        <v>364</v>
      </c>
      <c r="H754" s="1" t="s">
        <v>68</v>
      </c>
      <c r="I754" s="1" t="s">
        <v>69</v>
      </c>
      <c r="J754" s="1" t="s">
        <v>41</v>
      </c>
      <c r="K754" s="1">
        <v>21132</v>
      </c>
      <c r="L754" s="1">
        <v>14</v>
      </c>
      <c r="M754" s="1">
        <v>151</v>
      </c>
      <c r="N754" s="1">
        <v>1370000</v>
      </c>
      <c r="O754" s="1">
        <v>342</v>
      </c>
      <c r="P754" s="1">
        <v>5500</v>
      </c>
      <c r="Q754" s="1">
        <v>4100</v>
      </c>
      <c r="R754" s="1">
        <v>65700</v>
      </c>
      <c r="S754" s="1">
        <v>300000</v>
      </c>
      <c r="T754" s="1">
        <v>2017</v>
      </c>
      <c r="U754" s="1" t="s">
        <v>32</v>
      </c>
      <c r="V754" s="1">
        <v>8</v>
      </c>
      <c r="W754" s="1">
        <v>94.3</v>
      </c>
      <c r="X754" s="1">
        <v>51709098</v>
      </c>
      <c r="Y754" s="1">
        <v>4.1500000000000004</v>
      </c>
      <c r="Z754" s="1">
        <v>42106719</v>
      </c>
      <c r="AA754" s="1">
        <v>35.907760000000003</v>
      </c>
      <c r="AB754" s="1">
        <v>127.76690000000001</v>
      </c>
    </row>
    <row r="755" spans="1:28">
      <c r="A755" s="1">
        <v>754</v>
      </c>
      <c r="B755" s="1" t="s">
        <v>1012</v>
      </c>
      <c r="C755" s="1">
        <v>14400000</v>
      </c>
      <c r="D755" s="2">
        <v>2220000000</v>
      </c>
      <c r="E755" s="1" t="s">
        <v>52</v>
      </c>
      <c r="F755" s="1" t="s">
        <v>1012</v>
      </c>
      <c r="G755" s="1">
        <v>3086</v>
      </c>
      <c r="H755" s="1" t="s">
        <v>30</v>
      </c>
      <c r="I755" s="1" t="s">
        <v>31</v>
      </c>
      <c r="J755" s="1" t="s">
        <v>38</v>
      </c>
      <c r="K755" s="1">
        <v>4292</v>
      </c>
      <c r="L755" s="1">
        <v>107</v>
      </c>
      <c r="M755" s="1">
        <v>52</v>
      </c>
      <c r="N755" s="1">
        <v>13891000</v>
      </c>
      <c r="O755" s="1">
        <v>3500</v>
      </c>
      <c r="P755" s="1">
        <v>55600</v>
      </c>
      <c r="Q755" s="1">
        <v>41700</v>
      </c>
      <c r="R755" s="1">
        <v>666800</v>
      </c>
      <c r="S755" s="1">
        <v>100000</v>
      </c>
      <c r="T755" s="1">
        <v>2017</v>
      </c>
      <c r="U755" s="1" t="s">
        <v>45</v>
      </c>
      <c r="V755" s="1">
        <v>1</v>
      </c>
      <c r="W755" s="1">
        <v>28.1</v>
      </c>
      <c r="X755" s="1">
        <v>1370000000</v>
      </c>
      <c r="Y755" s="1">
        <v>5.36</v>
      </c>
      <c r="Z755" s="1">
        <v>471000000</v>
      </c>
      <c r="AA755" s="1">
        <v>20.593679999999999</v>
      </c>
      <c r="AB755" s="1">
        <v>78.962879999999998</v>
      </c>
    </row>
    <row r="756" spans="1:28">
      <c r="A756" s="1">
        <v>755</v>
      </c>
      <c r="B756" s="1" t="s">
        <v>1013</v>
      </c>
      <c r="C756" s="1">
        <v>14400000</v>
      </c>
      <c r="D756" s="2">
        <v>1630000000</v>
      </c>
      <c r="E756" s="1" t="s">
        <v>41</v>
      </c>
      <c r="F756" s="1" t="s">
        <v>1013</v>
      </c>
      <c r="G756" s="1">
        <v>399</v>
      </c>
      <c r="H756" s="1" t="s">
        <v>1014</v>
      </c>
      <c r="I756" s="1" t="s">
        <v>1015</v>
      </c>
      <c r="J756" s="1" t="s">
        <v>41</v>
      </c>
      <c r="K756" s="1">
        <v>6402</v>
      </c>
      <c r="L756" s="1">
        <v>1</v>
      </c>
      <c r="M756" s="1">
        <v>152</v>
      </c>
      <c r="N756" s="1">
        <v>1002000</v>
      </c>
      <c r="O756" s="1">
        <v>251</v>
      </c>
      <c r="P756" s="1">
        <v>4000</v>
      </c>
      <c r="Q756" s="1">
        <v>3000</v>
      </c>
      <c r="R756" s="1">
        <v>48100</v>
      </c>
      <c r="S756" s="1" t="s">
        <v>39</v>
      </c>
      <c r="T756" s="1">
        <v>2014</v>
      </c>
      <c r="U756" s="1" t="s">
        <v>50</v>
      </c>
      <c r="V756" s="1">
        <v>20</v>
      </c>
      <c r="W756" s="1">
        <v>70.7</v>
      </c>
      <c r="X756" s="1">
        <v>32510453</v>
      </c>
      <c r="Y756" s="1">
        <v>3.31</v>
      </c>
      <c r="Z756" s="1">
        <v>25390339</v>
      </c>
      <c r="AA756" s="1">
        <v>-9.1899700000000006</v>
      </c>
      <c r="AB756" s="1">
        <v>-75.015199999999993</v>
      </c>
    </row>
    <row r="757" spans="1:28">
      <c r="A757" s="1">
        <v>756</v>
      </c>
      <c r="B757" s="1" t="s">
        <v>1016</v>
      </c>
      <c r="C757" s="1">
        <v>14400000</v>
      </c>
      <c r="D757" s="2">
        <v>352000000</v>
      </c>
      <c r="E757" s="1" t="s">
        <v>52</v>
      </c>
      <c r="F757" s="1" t="s">
        <v>1017</v>
      </c>
      <c r="G757" s="1">
        <v>2</v>
      </c>
      <c r="H757" s="1" t="s">
        <v>90</v>
      </c>
      <c r="I757" s="1" t="s">
        <v>91</v>
      </c>
      <c r="J757" s="1" t="s">
        <v>60</v>
      </c>
      <c r="K757" s="1">
        <v>4057274</v>
      </c>
      <c r="L757" s="1" t="s">
        <v>39</v>
      </c>
      <c r="M757" s="1">
        <v>7596</v>
      </c>
      <c r="N757" s="1">
        <v>2</v>
      </c>
      <c r="O757" s="1">
        <v>0</v>
      </c>
      <c r="P757" s="1">
        <v>0.01</v>
      </c>
      <c r="Q757" s="1">
        <v>0.01</v>
      </c>
      <c r="R757" s="1">
        <v>0.1</v>
      </c>
      <c r="S757" s="1">
        <v>1</v>
      </c>
      <c r="T757" s="1">
        <v>2006</v>
      </c>
      <c r="U757" s="1" t="s">
        <v>42</v>
      </c>
      <c r="V757" s="1">
        <v>3</v>
      </c>
      <c r="W757" s="1">
        <v>51.3</v>
      </c>
      <c r="X757" s="1">
        <v>213000000</v>
      </c>
      <c r="Y757" s="1">
        <v>12.08</v>
      </c>
      <c r="Z757" s="1">
        <v>183000000</v>
      </c>
      <c r="AA757" s="1">
        <v>-14.234999999999999</v>
      </c>
      <c r="AB757" s="1">
        <v>-51.9253</v>
      </c>
    </row>
    <row r="758" spans="1:28">
      <c r="A758" s="1">
        <v>757</v>
      </c>
      <c r="B758" s="1" t="s">
        <v>1018</v>
      </c>
      <c r="C758" s="1">
        <v>14400000</v>
      </c>
      <c r="D758" s="2">
        <v>2970000000</v>
      </c>
      <c r="E758" s="1" t="s">
        <v>41</v>
      </c>
      <c r="F758" s="1" t="s">
        <v>1019</v>
      </c>
      <c r="G758" s="1">
        <v>381</v>
      </c>
      <c r="H758" s="1" t="s">
        <v>203</v>
      </c>
      <c r="I758" s="1" t="s">
        <v>204</v>
      </c>
      <c r="J758" s="1" t="s">
        <v>41</v>
      </c>
      <c r="K758" s="1">
        <v>2934</v>
      </c>
      <c r="L758" s="1">
        <v>6</v>
      </c>
      <c r="M758" s="1">
        <v>152</v>
      </c>
      <c r="N758" s="1">
        <v>4673000</v>
      </c>
      <c r="O758" s="1">
        <v>1200</v>
      </c>
      <c r="P758" s="1">
        <v>18700</v>
      </c>
      <c r="Q758" s="1">
        <v>14000</v>
      </c>
      <c r="R758" s="1">
        <v>224300</v>
      </c>
      <c r="S758" s="1" t="s">
        <v>39</v>
      </c>
      <c r="T758" s="1">
        <v>2017</v>
      </c>
      <c r="U758" s="1" t="s">
        <v>66</v>
      </c>
      <c r="V758" s="1">
        <v>1</v>
      </c>
      <c r="W758" s="1">
        <v>68</v>
      </c>
      <c r="X758" s="1">
        <v>34268528</v>
      </c>
      <c r="Y758" s="1">
        <v>5.93</v>
      </c>
      <c r="Z758" s="1">
        <v>28807838</v>
      </c>
      <c r="AA758" s="1">
        <v>23.885940000000002</v>
      </c>
      <c r="AB758" s="1">
        <v>45.079160000000002</v>
      </c>
    </row>
    <row r="759" spans="1:28">
      <c r="A759" s="1">
        <v>758</v>
      </c>
      <c r="B759" s="1" t="s">
        <v>1020</v>
      </c>
      <c r="C759" s="1">
        <v>14400000</v>
      </c>
      <c r="D759" s="2">
        <v>3090000000</v>
      </c>
      <c r="E759" s="1" t="s">
        <v>154</v>
      </c>
      <c r="F759" s="1" t="s">
        <v>1020</v>
      </c>
      <c r="G759" s="1">
        <v>222</v>
      </c>
      <c r="H759" s="1" t="s">
        <v>491</v>
      </c>
      <c r="I759" s="1" t="s">
        <v>492</v>
      </c>
      <c r="J759" s="1" t="s">
        <v>154</v>
      </c>
      <c r="K759" s="1">
        <v>2767</v>
      </c>
      <c r="L759" s="1">
        <v>2</v>
      </c>
      <c r="M759" s="1">
        <v>32</v>
      </c>
      <c r="N759" s="1">
        <v>11417000</v>
      </c>
      <c r="O759" s="1">
        <v>2900</v>
      </c>
      <c r="P759" s="1">
        <v>45700</v>
      </c>
      <c r="Q759" s="1">
        <v>34300</v>
      </c>
      <c r="R759" s="1">
        <v>548000</v>
      </c>
      <c r="S759" s="1" t="s">
        <v>39</v>
      </c>
      <c r="T759" s="1">
        <v>2007</v>
      </c>
      <c r="U759" s="1" t="s">
        <v>42</v>
      </c>
      <c r="V759" s="1">
        <v>25</v>
      </c>
      <c r="W759" s="1">
        <v>65.599999999999994</v>
      </c>
      <c r="X759" s="1">
        <v>67059887</v>
      </c>
      <c r="Y759" s="1">
        <v>8.43</v>
      </c>
      <c r="Z759" s="1">
        <v>54123364</v>
      </c>
      <c r="AA759" s="1">
        <v>46.227640000000001</v>
      </c>
      <c r="AB759" s="1">
        <v>2.213749</v>
      </c>
    </row>
    <row r="760" spans="1:28">
      <c r="A760" s="1">
        <v>759</v>
      </c>
      <c r="B760" s="1" t="s">
        <v>1021</v>
      </c>
      <c r="C760" s="1">
        <v>14400000</v>
      </c>
      <c r="D760" s="2">
        <v>3900000000</v>
      </c>
      <c r="E760" s="1" t="s">
        <v>154</v>
      </c>
      <c r="F760" s="1" t="s">
        <v>1021</v>
      </c>
      <c r="G760" s="1">
        <v>463</v>
      </c>
      <c r="H760" s="1" t="s">
        <v>36</v>
      </c>
      <c r="I760" s="1" t="s">
        <v>37</v>
      </c>
      <c r="J760" s="1" t="s">
        <v>41</v>
      </c>
      <c r="K760" s="1">
        <v>1986</v>
      </c>
      <c r="L760" s="1">
        <v>157</v>
      </c>
      <c r="M760" s="1">
        <v>152</v>
      </c>
      <c r="N760" s="1">
        <v>8636000</v>
      </c>
      <c r="O760" s="1">
        <v>2200</v>
      </c>
      <c r="P760" s="1">
        <v>34500</v>
      </c>
      <c r="Q760" s="1">
        <v>25900</v>
      </c>
      <c r="R760" s="1">
        <v>414500</v>
      </c>
      <c r="S760" s="1" t="s">
        <v>39</v>
      </c>
      <c r="T760" s="1">
        <v>2010</v>
      </c>
      <c r="U760" s="1" t="s">
        <v>66</v>
      </c>
      <c r="V760" s="1">
        <v>14</v>
      </c>
      <c r="W760" s="1">
        <v>88.2</v>
      </c>
      <c r="X760" s="1">
        <v>328000000</v>
      </c>
      <c r="Y760" s="1">
        <v>14.7</v>
      </c>
      <c r="Z760" s="1">
        <v>271000000</v>
      </c>
      <c r="AA760" s="1">
        <v>37.090240000000001</v>
      </c>
      <c r="AB760" s="1">
        <v>-95.712900000000005</v>
      </c>
    </row>
    <row r="761" spans="1:28">
      <c r="A761" s="1">
        <v>760</v>
      </c>
      <c r="B761" s="1" t="s">
        <v>1022</v>
      </c>
      <c r="C761" s="1">
        <v>14400000</v>
      </c>
      <c r="D761" s="2">
        <v>4040000000</v>
      </c>
      <c r="E761" s="1" t="s">
        <v>29</v>
      </c>
      <c r="F761" s="1" t="s">
        <v>1023</v>
      </c>
      <c r="G761" s="1">
        <v>450</v>
      </c>
      <c r="H761" s="1" t="s">
        <v>36</v>
      </c>
      <c r="I761" s="1" t="s">
        <v>37</v>
      </c>
      <c r="J761" s="1" t="s">
        <v>29</v>
      </c>
      <c r="K761" s="1">
        <v>23796</v>
      </c>
      <c r="L761" s="1">
        <v>962</v>
      </c>
      <c r="M761" s="1">
        <v>836</v>
      </c>
      <c r="N761" s="1">
        <v>3557000</v>
      </c>
      <c r="O761" s="1">
        <v>889</v>
      </c>
      <c r="P761" s="1">
        <v>14200</v>
      </c>
      <c r="Q761" s="1">
        <v>10700</v>
      </c>
      <c r="R761" s="1">
        <v>170700</v>
      </c>
      <c r="S761" s="1">
        <v>10000</v>
      </c>
      <c r="T761" s="1">
        <v>2008</v>
      </c>
      <c r="U761" s="1" t="s">
        <v>70</v>
      </c>
      <c r="V761" s="1">
        <v>4</v>
      </c>
      <c r="W761" s="1">
        <v>88.2</v>
      </c>
      <c r="X761" s="1">
        <v>328000000</v>
      </c>
      <c r="Y761" s="1">
        <v>14.7</v>
      </c>
      <c r="Z761" s="1">
        <v>271000000</v>
      </c>
      <c r="AA761" s="1">
        <v>37.090240000000001</v>
      </c>
      <c r="AB761" s="1">
        <v>-95.712900000000005</v>
      </c>
    </row>
    <row r="762" spans="1:28">
      <c r="A762" s="1">
        <v>761</v>
      </c>
      <c r="B762" s="1" t="s">
        <v>1024</v>
      </c>
      <c r="C762" s="1">
        <v>14400000</v>
      </c>
      <c r="D762" s="2">
        <v>4160000000</v>
      </c>
      <c r="E762" s="1" t="s">
        <v>49</v>
      </c>
      <c r="F762" s="1" t="s">
        <v>1024</v>
      </c>
      <c r="G762" s="1">
        <v>1838</v>
      </c>
      <c r="H762" s="1" t="s">
        <v>30</v>
      </c>
      <c r="I762" s="1" t="s">
        <v>31</v>
      </c>
      <c r="J762" s="1" t="s">
        <v>60</v>
      </c>
      <c r="K762" s="1">
        <v>1793</v>
      </c>
      <c r="L762" s="1">
        <v>107</v>
      </c>
      <c r="M762" s="1">
        <v>47</v>
      </c>
      <c r="N762" s="1">
        <v>70409000</v>
      </c>
      <c r="O762" s="1">
        <v>17600</v>
      </c>
      <c r="P762" s="1">
        <v>281600</v>
      </c>
      <c r="Q762" s="1">
        <v>211200</v>
      </c>
      <c r="R762" s="1">
        <v>3400000</v>
      </c>
      <c r="S762" s="1">
        <v>200000</v>
      </c>
      <c r="T762" s="1">
        <v>2014</v>
      </c>
      <c r="U762" s="1" t="s">
        <v>55</v>
      </c>
      <c r="V762" s="1">
        <v>19</v>
      </c>
      <c r="W762" s="1">
        <v>28.1</v>
      </c>
      <c r="X762" s="1">
        <v>1370000000</v>
      </c>
      <c r="Y762" s="1">
        <v>5.36</v>
      </c>
      <c r="Z762" s="1">
        <v>471000000</v>
      </c>
      <c r="AA762" s="1">
        <v>20.593679999999999</v>
      </c>
      <c r="AB762" s="1">
        <v>78.962879999999998</v>
      </c>
    </row>
    <row r="763" spans="1:28">
      <c r="A763" s="1">
        <v>762</v>
      </c>
      <c r="B763" s="1" t="s">
        <v>1025</v>
      </c>
      <c r="C763" s="1">
        <v>14400000</v>
      </c>
      <c r="D763" s="2">
        <v>4600000000</v>
      </c>
      <c r="E763" s="1" t="s">
        <v>76</v>
      </c>
      <c r="F763" s="1" t="s">
        <v>1025</v>
      </c>
      <c r="G763" s="1">
        <v>1248</v>
      </c>
      <c r="H763" s="1" t="s">
        <v>36</v>
      </c>
      <c r="I763" s="1" t="s">
        <v>37</v>
      </c>
      <c r="J763" s="1" t="s">
        <v>167</v>
      </c>
      <c r="K763" s="1">
        <v>1552</v>
      </c>
      <c r="L763" s="1">
        <v>157</v>
      </c>
      <c r="M763" s="1">
        <v>27</v>
      </c>
      <c r="N763" s="1">
        <v>26683000</v>
      </c>
      <c r="O763" s="1">
        <v>6700</v>
      </c>
      <c r="P763" s="1">
        <v>106700</v>
      </c>
      <c r="Q763" s="1">
        <v>80000</v>
      </c>
      <c r="R763" s="1">
        <v>1300000</v>
      </c>
      <c r="S763" s="1" t="s">
        <v>39</v>
      </c>
      <c r="T763" s="1">
        <v>2010</v>
      </c>
      <c r="U763" s="1" t="s">
        <v>55</v>
      </c>
      <c r="V763" s="1">
        <v>8</v>
      </c>
      <c r="W763" s="1">
        <v>88.2</v>
      </c>
      <c r="X763" s="1">
        <v>328000000</v>
      </c>
      <c r="Y763" s="1">
        <v>14.7</v>
      </c>
      <c r="Z763" s="1">
        <v>271000000</v>
      </c>
      <c r="AA763" s="1">
        <v>37.090240000000001</v>
      </c>
      <c r="AB763" s="1">
        <v>-95.712900000000005</v>
      </c>
    </row>
    <row r="764" spans="1:28">
      <c r="A764" s="1">
        <v>763</v>
      </c>
      <c r="B764" s="1" t="s">
        <v>1026</v>
      </c>
      <c r="C764" s="1">
        <v>14400000</v>
      </c>
      <c r="D764" s="2">
        <v>5690000000</v>
      </c>
      <c r="E764" s="1" t="s">
        <v>49</v>
      </c>
      <c r="F764" s="1" t="s">
        <v>1027</v>
      </c>
      <c r="G764" s="1">
        <v>0</v>
      </c>
      <c r="H764" s="1" t="s">
        <v>36</v>
      </c>
      <c r="I764" s="1" t="s">
        <v>37</v>
      </c>
      <c r="J764" s="1" t="s">
        <v>38</v>
      </c>
      <c r="K764" s="1">
        <v>4037956</v>
      </c>
      <c r="L764" s="1">
        <v>7574</v>
      </c>
      <c r="M764" s="1">
        <v>7340</v>
      </c>
      <c r="N764" s="1" t="s">
        <v>39</v>
      </c>
      <c r="O764" s="1">
        <v>0</v>
      </c>
      <c r="P764" s="1">
        <v>0</v>
      </c>
      <c r="Q764" s="1">
        <v>0</v>
      </c>
      <c r="R764" s="1">
        <v>0</v>
      </c>
      <c r="S764" s="1" t="s">
        <v>39</v>
      </c>
      <c r="T764" s="1">
        <v>2017</v>
      </c>
      <c r="U764" s="1" t="s">
        <v>32</v>
      </c>
      <c r="V764" s="1">
        <v>8</v>
      </c>
      <c r="W764" s="1">
        <v>88.2</v>
      </c>
      <c r="X764" s="1">
        <v>328000000</v>
      </c>
      <c r="Y764" s="1">
        <v>14.7</v>
      </c>
      <c r="Z764" s="1">
        <v>271000000</v>
      </c>
      <c r="AA764" s="1">
        <v>37.090240000000001</v>
      </c>
      <c r="AB764" s="1">
        <v>-95.712900000000005</v>
      </c>
    </row>
    <row r="765" spans="1:28">
      <c r="A765" s="1">
        <v>764</v>
      </c>
      <c r="B765" s="1" t="s">
        <v>1028</v>
      </c>
      <c r="C765" s="1">
        <v>14400000</v>
      </c>
      <c r="D765" s="2">
        <v>6540000000</v>
      </c>
      <c r="E765" s="1" t="s">
        <v>39</v>
      </c>
      <c r="F765" s="1" t="s">
        <v>1028</v>
      </c>
      <c r="G765" s="1">
        <v>516</v>
      </c>
      <c r="H765" s="1" t="s">
        <v>36</v>
      </c>
      <c r="I765" s="1" t="s">
        <v>37</v>
      </c>
      <c r="J765" s="1" t="s">
        <v>41</v>
      </c>
      <c r="K765" s="1">
        <v>918</v>
      </c>
      <c r="L765" s="1">
        <v>157</v>
      </c>
      <c r="M765" s="1">
        <v>152</v>
      </c>
      <c r="N765" s="1">
        <v>40089000</v>
      </c>
      <c r="O765" s="1">
        <v>10000</v>
      </c>
      <c r="P765" s="1">
        <v>160400</v>
      </c>
      <c r="Q765" s="1">
        <v>120300</v>
      </c>
      <c r="R765" s="1">
        <v>1900000</v>
      </c>
      <c r="S765" s="1" t="s">
        <v>39</v>
      </c>
      <c r="T765" s="1">
        <v>2018</v>
      </c>
      <c r="U765" s="1" t="s">
        <v>115</v>
      </c>
      <c r="V765" s="1">
        <v>3</v>
      </c>
      <c r="W765" s="1">
        <v>88.2</v>
      </c>
      <c r="X765" s="1">
        <v>328000000</v>
      </c>
      <c r="Y765" s="1">
        <v>14.7</v>
      </c>
      <c r="Z765" s="1">
        <v>271000000</v>
      </c>
      <c r="AA765" s="1">
        <v>37.090240000000001</v>
      </c>
      <c r="AB765" s="1">
        <v>-95.712900000000005</v>
      </c>
    </row>
    <row r="766" spans="1:28">
      <c r="A766" s="1">
        <v>765</v>
      </c>
      <c r="B766" s="1" t="s">
        <v>1029</v>
      </c>
      <c r="C766" s="1">
        <v>14400000</v>
      </c>
      <c r="D766" s="2">
        <v>8010000000</v>
      </c>
      <c r="E766" s="1" t="s">
        <v>41</v>
      </c>
      <c r="F766" s="1" t="s">
        <v>1029</v>
      </c>
      <c r="G766" s="1">
        <v>5628</v>
      </c>
      <c r="H766" s="1" t="s">
        <v>30</v>
      </c>
      <c r="I766" s="1" t="s">
        <v>31</v>
      </c>
      <c r="J766" s="1" t="s">
        <v>41</v>
      </c>
      <c r="K766" s="1">
        <v>647</v>
      </c>
      <c r="L766" s="1">
        <v>108</v>
      </c>
      <c r="M766" s="1">
        <v>152</v>
      </c>
      <c r="N766" s="2">
        <v>213000000</v>
      </c>
      <c r="O766" s="1">
        <v>53200</v>
      </c>
      <c r="P766" s="1">
        <v>850600</v>
      </c>
      <c r="Q766" s="1">
        <v>637900</v>
      </c>
      <c r="R766" s="1">
        <v>10200000</v>
      </c>
      <c r="S766" s="1">
        <v>200000</v>
      </c>
      <c r="T766" s="1">
        <v>2020</v>
      </c>
      <c r="U766" s="1" t="s">
        <v>105</v>
      </c>
      <c r="V766" s="1">
        <v>24</v>
      </c>
      <c r="W766" s="1">
        <v>28.1</v>
      </c>
      <c r="X766" s="1">
        <v>1370000000</v>
      </c>
      <c r="Y766" s="1">
        <v>5.36</v>
      </c>
      <c r="Z766" s="1">
        <v>471000000</v>
      </c>
      <c r="AA766" s="1">
        <v>20.593679999999999</v>
      </c>
      <c r="AB766" s="1">
        <v>78.962879999999998</v>
      </c>
    </row>
    <row r="767" spans="1:28">
      <c r="A767" s="1">
        <v>766</v>
      </c>
      <c r="B767" s="1" t="s">
        <v>1030</v>
      </c>
      <c r="C767" s="1">
        <v>14400000</v>
      </c>
      <c r="D767" s="2">
        <v>9020000000</v>
      </c>
      <c r="E767" s="1" t="s">
        <v>34</v>
      </c>
      <c r="F767" s="1" t="s">
        <v>1030</v>
      </c>
      <c r="G767" s="1">
        <v>978</v>
      </c>
      <c r="H767" s="1" t="s">
        <v>491</v>
      </c>
      <c r="I767" s="1" t="s">
        <v>492</v>
      </c>
      <c r="J767" s="1" t="s">
        <v>99</v>
      </c>
      <c r="K767" s="1">
        <v>534</v>
      </c>
      <c r="L767" s="1" t="s">
        <v>39</v>
      </c>
      <c r="M767" s="1">
        <v>39</v>
      </c>
      <c r="N767" s="1">
        <v>62689000</v>
      </c>
      <c r="O767" s="1">
        <v>15700</v>
      </c>
      <c r="P767" s="1">
        <v>250800</v>
      </c>
      <c r="Q767" s="1">
        <v>188100</v>
      </c>
      <c r="R767" s="1">
        <v>3000000</v>
      </c>
      <c r="S767" s="1">
        <v>100000</v>
      </c>
      <c r="T767" s="1">
        <v>2015</v>
      </c>
      <c r="U767" s="1" t="s">
        <v>50</v>
      </c>
      <c r="V767" s="1">
        <v>6</v>
      </c>
      <c r="W767" s="1">
        <v>65.599999999999994</v>
      </c>
      <c r="X767" s="1">
        <v>67059887</v>
      </c>
      <c r="Y767" s="1">
        <v>8.43</v>
      </c>
      <c r="Z767" s="1">
        <v>54123364</v>
      </c>
      <c r="AA767" s="1">
        <v>46.227640000000001</v>
      </c>
      <c r="AB767" s="1">
        <v>2.213749</v>
      </c>
    </row>
    <row r="768" spans="1:28">
      <c r="A768" s="1">
        <v>767</v>
      </c>
      <c r="B768" s="1" t="s">
        <v>1031</v>
      </c>
      <c r="C768" s="1">
        <v>14400000</v>
      </c>
      <c r="D768" s="2">
        <v>11400000000</v>
      </c>
      <c r="E768" s="1" t="s">
        <v>29</v>
      </c>
      <c r="F768" s="1" t="s">
        <v>1031</v>
      </c>
      <c r="G768" s="1">
        <v>186</v>
      </c>
      <c r="H768" s="1" t="s">
        <v>36</v>
      </c>
      <c r="I768" s="1" t="s">
        <v>37</v>
      </c>
      <c r="J768" s="1" t="s">
        <v>29</v>
      </c>
      <c r="K768" s="1">
        <v>354</v>
      </c>
      <c r="L768" s="1">
        <v>157</v>
      </c>
      <c r="M768" s="1">
        <v>133</v>
      </c>
      <c r="N768" s="1">
        <v>88657000</v>
      </c>
      <c r="O768" s="1">
        <v>22200</v>
      </c>
      <c r="P768" s="1">
        <v>354600</v>
      </c>
      <c r="Q768" s="1">
        <v>266000</v>
      </c>
      <c r="R768" s="1">
        <v>4300000</v>
      </c>
      <c r="S768" s="1" t="s">
        <v>39</v>
      </c>
      <c r="T768" s="1">
        <v>2009</v>
      </c>
      <c r="U768" s="1" t="s">
        <v>115</v>
      </c>
      <c r="V768" s="1">
        <v>24</v>
      </c>
      <c r="W768" s="1">
        <v>88.2</v>
      </c>
      <c r="X768" s="1">
        <v>328000000</v>
      </c>
      <c r="Y768" s="1">
        <v>14.7</v>
      </c>
      <c r="Z768" s="1">
        <v>271000000</v>
      </c>
      <c r="AA768" s="1">
        <v>37.090240000000001</v>
      </c>
      <c r="AB768" s="1">
        <v>-95.712900000000005</v>
      </c>
    </row>
    <row r="769" spans="1:28">
      <c r="A769" s="1">
        <v>768</v>
      </c>
      <c r="B769" s="1" t="s">
        <v>1032</v>
      </c>
      <c r="C769" s="1">
        <v>14400000</v>
      </c>
      <c r="D769" s="2">
        <v>18500000000</v>
      </c>
      <c r="E769" s="1" t="s">
        <v>41</v>
      </c>
      <c r="F769" s="1" t="s">
        <v>1032</v>
      </c>
      <c r="G769" s="1">
        <v>101401</v>
      </c>
      <c r="H769" s="1" t="s">
        <v>30</v>
      </c>
      <c r="I769" s="1" t="s">
        <v>31</v>
      </c>
      <c r="J769" s="1" t="s">
        <v>41</v>
      </c>
      <c r="K769" s="1">
        <v>142</v>
      </c>
      <c r="L769" s="1">
        <v>108</v>
      </c>
      <c r="M769" s="1">
        <v>152</v>
      </c>
      <c r="N769" s="2">
        <v>150000000</v>
      </c>
      <c r="O769" s="1">
        <v>37400</v>
      </c>
      <c r="P769" s="1">
        <v>599200</v>
      </c>
      <c r="Q769" s="1">
        <v>449400</v>
      </c>
      <c r="R769" s="1">
        <v>7200000</v>
      </c>
      <c r="S769" s="1">
        <v>100000</v>
      </c>
      <c r="T769" s="1">
        <v>2018</v>
      </c>
      <c r="U769" s="1" t="s">
        <v>42</v>
      </c>
      <c r="V769" s="1">
        <v>13</v>
      </c>
      <c r="W769" s="1">
        <v>28.1</v>
      </c>
      <c r="X769" s="1">
        <v>1370000000</v>
      </c>
      <c r="Y769" s="1">
        <v>5.36</v>
      </c>
      <c r="Z769" s="1">
        <v>471000000</v>
      </c>
      <c r="AA769" s="1">
        <v>20.593679999999999</v>
      </c>
      <c r="AB769" s="1">
        <v>78.962879999999998</v>
      </c>
    </row>
    <row r="770" spans="1:28">
      <c r="A770" s="1">
        <v>769</v>
      </c>
      <c r="B770" s="1" t="s">
        <v>1033</v>
      </c>
      <c r="C770" s="1">
        <v>14300000</v>
      </c>
      <c r="D770" s="2">
        <v>4780000000</v>
      </c>
      <c r="E770" s="1" t="s">
        <v>49</v>
      </c>
      <c r="F770" s="1" t="s">
        <v>1033</v>
      </c>
      <c r="G770" s="1">
        <v>576</v>
      </c>
      <c r="H770" s="1" t="s">
        <v>36</v>
      </c>
      <c r="I770" s="1" t="s">
        <v>37</v>
      </c>
      <c r="J770" s="1" t="s">
        <v>41</v>
      </c>
      <c r="K770" s="1">
        <v>1452</v>
      </c>
      <c r="L770" s="1">
        <v>158</v>
      </c>
      <c r="M770" s="1">
        <v>153</v>
      </c>
      <c r="N770" s="1">
        <v>413774</v>
      </c>
      <c r="O770" s="1">
        <v>103</v>
      </c>
      <c r="P770" s="1">
        <v>1700</v>
      </c>
      <c r="Q770" s="1">
        <v>1200</v>
      </c>
      <c r="R770" s="1">
        <v>19900</v>
      </c>
      <c r="S770" s="1">
        <v>100000</v>
      </c>
      <c r="T770" s="1">
        <v>2014</v>
      </c>
      <c r="U770" s="1" t="s">
        <v>80</v>
      </c>
      <c r="V770" s="1">
        <v>8</v>
      </c>
      <c r="W770" s="1">
        <v>88.2</v>
      </c>
      <c r="X770" s="1">
        <v>328000000</v>
      </c>
      <c r="Y770" s="1">
        <v>14.7</v>
      </c>
      <c r="Z770" s="1">
        <v>271000000</v>
      </c>
      <c r="AA770" s="1">
        <v>37.090240000000001</v>
      </c>
      <c r="AB770" s="1">
        <v>-95.712900000000005</v>
      </c>
    </row>
    <row r="771" spans="1:28">
      <c r="A771" s="1">
        <v>770</v>
      </c>
      <c r="B771" s="1" t="s">
        <v>1034</v>
      </c>
      <c r="C771" s="1">
        <v>14300000</v>
      </c>
      <c r="D771" s="2">
        <v>6390000000</v>
      </c>
      <c r="E771" s="1" t="s">
        <v>154</v>
      </c>
      <c r="F771" s="1" t="s">
        <v>1035</v>
      </c>
      <c r="G771" s="1">
        <v>1</v>
      </c>
      <c r="H771" s="1" t="s">
        <v>36</v>
      </c>
      <c r="I771" s="1" t="s">
        <v>37</v>
      </c>
      <c r="J771" s="1" t="s">
        <v>41</v>
      </c>
      <c r="K771" s="1">
        <v>4054606</v>
      </c>
      <c r="L771" s="1">
        <v>6342</v>
      </c>
      <c r="M771" s="1">
        <v>5464</v>
      </c>
      <c r="N771" s="1" t="s">
        <v>39</v>
      </c>
      <c r="O771" s="1">
        <v>0</v>
      </c>
      <c r="P771" s="1">
        <v>0</v>
      </c>
      <c r="Q771" s="1">
        <v>0</v>
      </c>
      <c r="R771" s="1">
        <v>0</v>
      </c>
      <c r="S771" s="1" t="s">
        <v>39</v>
      </c>
      <c r="T771" s="1">
        <v>2011</v>
      </c>
      <c r="U771" s="1" t="s">
        <v>73</v>
      </c>
      <c r="V771" s="1">
        <v>4</v>
      </c>
      <c r="W771" s="1">
        <v>88.2</v>
      </c>
      <c r="X771" s="1">
        <v>328000000</v>
      </c>
      <c r="Y771" s="1">
        <v>14.7</v>
      </c>
      <c r="Z771" s="1">
        <v>271000000</v>
      </c>
      <c r="AA771" s="1">
        <v>37.090240000000001</v>
      </c>
      <c r="AB771" s="1">
        <v>-95.712900000000005</v>
      </c>
    </row>
    <row r="772" spans="1:28">
      <c r="A772" s="1">
        <v>771</v>
      </c>
      <c r="B772" s="1" t="s">
        <v>1036</v>
      </c>
      <c r="C772" s="1">
        <v>14200000</v>
      </c>
      <c r="D772" s="2">
        <v>6050000000</v>
      </c>
      <c r="E772" s="1" t="s">
        <v>29</v>
      </c>
      <c r="F772" s="1" t="s">
        <v>1036</v>
      </c>
      <c r="G772" s="1">
        <v>1823</v>
      </c>
      <c r="H772" s="1" t="s">
        <v>156</v>
      </c>
      <c r="I772" s="1" t="s">
        <v>157</v>
      </c>
      <c r="J772" s="1" t="s">
        <v>29</v>
      </c>
      <c r="K772" s="1">
        <v>1036</v>
      </c>
      <c r="L772" s="1">
        <v>8</v>
      </c>
      <c r="M772" s="1">
        <v>134</v>
      </c>
      <c r="N772" s="1">
        <v>62658000</v>
      </c>
      <c r="O772" s="1">
        <v>15700</v>
      </c>
      <c r="P772" s="1">
        <v>250600</v>
      </c>
      <c r="Q772" s="1">
        <v>188000</v>
      </c>
      <c r="R772" s="1">
        <v>3000000</v>
      </c>
      <c r="S772" s="1" t="s">
        <v>39</v>
      </c>
      <c r="T772" s="1">
        <v>2014</v>
      </c>
      <c r="U772" s="1" t="s">
        <v>80</v>
      </c>
      <c r="V772" s="1">
        <v>13</v>
      </c>
      <c r="W772" s="1">
        <v>35.5</v>
      </c>
      <c r="X772" s="1">
        <v>108000000</v>
      </c>
      <c r="Y772" s="1">
        <v>2.15</v>
      </c>
      <c r="Z772" s="1">
        <v>50975903</v>
      </c>
      <c r="AA772" s="1">
        <v>12.879720000000001</v>
      </c>
      <c r="AB772" s="1">
        <v>121.774</v>
      </c>
    </row>
    <row r="773" spans="1:28">
      <c r="A773" s="1">
        <v>772</v>
      </c>
      <c r="B773" s="1" t="s">
        <v>1037</v>
      </c>
      <c r="C773" s="1">
        <v>14200000</v>
      </c>
      <c r="D773" s="2">
        <v>4040000000</v>
      </c>
      <c r="E773" s="1" t="s">
        <v>34</v>
      </c>
      <c r="F773" s="1" t="s">
        <v>1037</v>
      </c>
      <c r="G773" s="1">
        <v>1281</v>
      </c>
      <c r="H773" s="1" t="s">
        <v>90</v>
      </c>
      <c r="I773" s="1" t="s">
        <v>91</v>
      </c>
      <c r="J773" s="1" t="s">
        <v>41</v>
      </c>
      <c r="K773" s="1">
        <v>1877</v>
      </c>
      <c r="L773" s="1">
        <v>43</v>
      </c>
      <c r="M773" s="1">
        <v>154</v>
      </c>
      <c r="N773" s="1">
        <v>19029000</v>
      </c>
      <c r="O773" s="1">
        <v>4800</v>
      </c>
      <c r="P773" s="1">
        <v>76100</v>
      </c>
      <c r="Q773" s="1">
        <v>57100</v>
      </c>
      <c r="R773" s="1">
        <v>913400</v>
      </c>
      <c r="S773" s="1" t="s">
        <v>39</v>
      </c>
      <c r="T773" s="1">
        <v>2014</v>
      </c>
      <c r="U773" s="1" t="s">
        <v>105</v>
      </c>
      <c r="V773" s="1">
        <v>18</v>
      </c>
      <c r="W773" s="1">
        <v>51.3</v>
      </c>
      <c r="X773" s="1">
        <v>213000000</v>
      </c>
      <c r="Y773" s="1">
        <v>12.08</v>
      </c>
      <c r="Z773" s="1">
        <v>183000000</v>
      </c>
      <c r="AA773" s="1">
        <v>-14.234999999999999</v>
      </c>
      <c r="AB773" s="1">
        <v>-51.9253</v>
      </c>
    </row>
    <row r="774" spans="1:28">
      <c r="A774" s="1">
        <v>773</v>
      </c>
      <c r="B774" s="1" t="s">
        <v>1038</v>
      </c>
      <c r="C774" s="1">
        <v>14200000</v>
      </c>
      <c r="D774" s="2">
        <v>6970000000</v>
      </c>
      <c r="E774" s="1" t="s">
        <v>41</v>
      </c>
      <c r="F774" s="1" t="s">
        <v>1039</v>
      </c>
      <c r="G774" s="1">
        <v>60</v>
      </c>
      <c r="H774" s="1" t="s">
        <v>572</v>
      </c>
      <c r="I774" s="1" t="s">
        <v>573</v>
      </c>
      <c r="J774" s="1" t="s">
        <v>41</v>
      </c>
      <c r="K774" s="1">
        <v>3739171</v>
      </c>
      <c r="L774" s="1">
        <v>2460</v>
      </c>
      <c r="M774" s="1">
        <v>4686</v>
      </c>
      <c r="N774" s="1">
        <v>105</v>
      </c>
      <c r="O774" s="1">
        <v>0.03</v>
      </c>
      <c r="P774" s="1">
        <v>0.42</v>
      </c>
      <c r="Q774" s="1">
        <v>0.32</v>
      </c>
      <c r="R774" s="1">
        <v>5</v>
      </c>
      <c r="S774" s="1">
        <v>10</v>
      </c>
      <c r="T774" s="1">
        <v>2016</v>
      </c>
      <c r="U774" s="1" t="s">
        <v>73</v>
      </c>
      <c r="V774" s="1">
        <v>3</v>
      </c>
      <c r="W774" s="1">
        <v>82.7</v>
      </c>
      <c r="X774" s="1">
        <v>44385155</v>
      </c>
      <c r="Y774" s="1">
        <v>8.8800000000000008</v>
      </c>
      <c r="Z774" s="1">
        <v>30835699</v>
      </c>
      <c r="AA774" s="1">
        <v>48.379429999999999</v>
      </c>
      <c r="AB774" s="1">
        <v>31.165579999999999</v>
      </c>
    </row>
    <row r="775" spans="1:28">
      <c r="A775" s="1">
        <v>774</v>
      </c>
      <c r="B775" s="1" t="s">
        <v>1040</v>
      </c>
      <c r="C775" s="1">
        <v>14200000</v>
      </c>
      <c r="D775" s="2">
        <v>1780000000</v>
      </c>
      <c r="E775" s="1" t="s">
        <v>76</v>
      </c>
      <c r="F775" s="1" t="s">
        <v>1040</v>
      </c>
      <c r="G775" s="1">
        <v>876</v>
      </c>
      <c r="H775" s="1" t="s">
        <v>311</v>
      </c>
      <c r="I775" s="1" t="s">
        <v>312</v>
      </c>
      <c r="J775" s="1" t="s">
        <v>41</v>
      </c>
      <c r="K775" s="1">
        <v>5764</v>
      </c>
      <c r="L775" s="1">
        <v>2</v>
      </c>
      <c r="M775" s="1">
        <v>154</v>
      </c>
      <c r="N775" s="1">
        <v>35934000</v>
      </c>
      <c r="O775" s="1">
        <v>9000</v>
      </c>
      <c r="P775" s="1">
        <v>143700</v>
      </c>
      <c r="Q775" s="1">
        <v>107800</v>
      </c>
      <c r="R775" s="1">
        <v>1700000</v>
      </c>
      <c r="S775" s="1" t="s">
        <v>39</v>
      </c>
      <c r="T775" s="1">
        <v>2008</v>
      </c>
      <c r="U775" s="1" t="s">
        <v>70</v>
      </c>
      <c r="V775" s="1">
        <v>23</v>
      </c>
      <c r="W775" s="1">
        <v>85</v>
      </c>
      <c r="X775" s="1">
        <v>17332850</v>
      </c>
      <c r="Y775" s="1">
        <v>3.2</v>
      </c>
      <c r="Z775" s="1">
        <v>15924729</v>
      </c>
      <c r="AA775" s="1">
        <v>52.132629999999999</v>
      </c>
      <c r="AB775" s="1">
        <v>5.2912660000000002</v>
      </c>
    </row>
    <row r="776" spans="1:28">
      <c r="A776" s="1">
        <v>775</v>
      </c>
      <c r="B776" s="1" t="s">
        <v>1041</v>
      </c>
      <c r="C776" s="1">
        <v>14200000</v>
      </c>
      <c r="D776" s="2">
        <v>2080000000</v>
      </c>
      <c r="E776" s="1" t="s">
        <v>52</v>
      </c>
      <c r="F776" s="1" t="s">
        <v>1041</v>
      </c>
      <c r="G776" s="1">
        <v>342</v>
      </c>
      <c r="H776" s="1" t="s">
        <v>78</v>
      </c>
      <c r="I776" s="1" t="s">
        <v>79</v>
      </c>
      <c r="J776" s="1" t="s">
        <v>38</v>
      </c>
      <c r="K776" s="1">
        <v>4696</v>
      </c>
      <c r="L776" s="1">
        <v>27</v>
      </c>
      <c r="M776" s="1">
        <v>55</v>
      </c>
      <c r="N776" s="1">
        <v>54291000</v>
      </c>
      <c r="O776" s="1">
        <v>13600</v>
      </c>
      <c r="P776" s="1">
        <v>217200</v>
      </c>
      <c r="Q776" s="1">
        <v>162900</v>
      </c>
      <c r="R776" s="1">
        <v>2600000</v>
      </c>
      <c r="S776" s="1">
        <v>200000</v>
      </c>
      <c r="T776" s="1">
        <v>2015</v>
      </c>
      <c r="U776" s="1" t="s">
        <v>66</v>
      </c>
      <c r="V776" s="1">
        <v>24</v>
      </c>
      <c r="W776" s="1">
        <v>60</v>
      </c>
      <c r="X776" s="1">
        <v>66834405</v>
      </c>
      <c r="Y776" s="1">
        <v>3.85</v>
      </c>
      <c r="Z776" s="1">
        <v>55908316</v>
      </c>
      <c r="AA776" s="1">
        <v>55.378050000000002</v>
      </c>
      <c r="AB776" s="1">
        <v>-3.4359700000000002</v>
      </c>
    </row>
    <row r="777" spans="1:28">
      <c r="A777" s="1">
        <v>776</v>
      </c>
      <c r="B777" s="1" t="s">
        <v>1042</v>
      </c>
      <c r="C777" s="1">
        <v>14200000</v>
      </c>
      <c r="D777" s="2">
        <v>3920000000</v>
      </c>
      <c r="E777" s="1" t="s">
        <v>52</v>
      </c>
      <c r="F777" s="1" t="s">
        <v>1042</v>
      </c>
      <c r="G777" s="1">
        <v>1300</v>
      </c>
      <c r="H777" s="1" t="s">
        <v>130</v>
      </c>
      <c r="I777" s="1" t="s">
        <v>131</v>
      </c>
      <c r="J777" s="1" t="s">
        <v>38</v>
      </c>
      <c r="K777" s="1">
        <v>1971</v>
      </c>
      <c r="L777" s="1">
        <v>28</v>
      </c>
      <c r="M777" s="1">
        <v>54</v>
      </c>
      <c r="N777" s="1">
        <v>44575000</v>
      </c>
      <c r="O777" s="1">
        <v>11100</v>
      </c>
      <c r="P777" s="1">
        <v>178300</v>
      </c>
      <c r="Q777" s="1">
        <v>133700</v>
      </c>
      <c r="R777" s="1">
        <v>2100000</v>
      </c>
      <c r="S777" s="1">
        <v>200000</v>
      </c>
      <c r="T777" s="1">
        <v>2016</v>
      </c>
      <c r="U777" s="1" t="s">
        <v>61</v>
      </c>
      <c r="V777" s="1">
        <v>13</v>
      </c>
      <c r="W777" s="1">
        <v>40.200000000000003</v>
      </c>
      <c r="X777" s="1">
        <v>126000000</v>
      </c>
      <c r="Y777" s="1">
        <v>3.42</v>
      </c>
      <c r="Z777" s="1">
        <v>103000000</v>
      </c>
      <c r="AA777" s="1">
        <v>23.634499999999999</v>
      </c>
      <c r="AB777" s="1">
        <v>-102.553</v>
      </c>
    </row>
    <row r="778" spans="1:28">
      <c r="A778" s="1">
        <v>777</v>
      </c>
      <c r="B778" s="1" t="s">
        <v>1043</v>
      </c>
      <c r="C778" s="1">
        <v>14200000</v>
      </c>
      <c r="D778" s="2">
        <v>6550000000</v>
      </c>
      <c r="E778" s="1" t="s">
        <v>44</v>
      </c>
      <c r="F778" s="1" t="s">
        <v>1043</v>
      </c>
      <c r="G778" s="1">
        <v>433</v>
      </c>
      <c r="H778" s="1" t="s">
        <v>30</v>
      </c>
      <c r="I778" s="1" t="s">
        <v>31</v>
      </c>
      <c r="J778" s="1" t="s">
        <v>44</v>
      </c>
      <c r="K778" s="1">
        <v>912</v>
      </c>
      <c r="L778" s="1">
        <v>110</v>
      </c>
      <c r="M778" s="1">
        <v>37</v>
      </c>
      <c r="N778" s="2">
        <v>142000000</v>
      </c>
      <c r="O778" s="1">
        <v>35400</v>
      </c>
      <c r="P778" s="1">
        <v>566800</v>
      </c>
      <c r="Q778" s="1">
        <v>425100</v>
      </c>
      <c r="R778" s="1">
        <v>6800000</v>
      </c>
      <c r="S778" s="1">
        <v>300000</v>
      </c>
      <c r="T778" s="1">
        <v>2014</v>
      </c>
      <c r="U778" s="1" t="s">
        <v>32</v>
      </c>
      <c r="V778" s="1">
        <v>13</v>
      </c>
      <c r="W778" s="1">
        <v>28.1</v>
      </c>
      <c r="X778" s="1">
        <v>1370000000</v>
      </c>
      <c r="Y778" s="1">
        <v>5.36</v>
      </c>
      <c r="Z778" s="1">
        <v>471000000</v>
      </c>
      <c r="AA778" s="1">
        <v>20.593679999999999</v>
      </c>
      <c r="AB778" s="1">
        <v>78.962879999999998</v>
      </c>
    </row>
    <row r="779" spans="1:28">
      <c r="A779" s="1">
        <v>778</v>
      </c>
      <c r="B779" s="1" t="s">
        <v>1044</v>
      </c>
      <c r="C779" s="1">
        <v>14200000</v>
      </c>
      <c r="D779" s="2">
        <v>7950000000</v>
      </c>
      <c r="E779" s="1" t="s">
        <v>29</v>
      </c>
      <c r="F779" s="1" t="s">
        <v>1045</v>
      </c>
      <c r="G779" s="1">
        <v>0</v>
      </c>
      <c r="H779" s="1" t="s">
        <v>466</v>
      </c>
      <c r="I779" s="1" t="s">
        <v>467</v>
      </c>
      <c r="J779" s="1" t="s">
        <v>38</v>
      </c>
      <c r="K779" s="1">
        <v>4057944</v>
      </c>
      <c r="L779" s="1" t="s">
        <v>39</v>
      </c>
      <c r="M779" s="1">
        <v>7453</v>
      </c>
      <c r="N779" s="1" t="s">
        <v>39</v>
      </c>
      <c r="O779" s="1">
        <v>0</v>
      </c>
      <c r="P779" s="1">
        <v>0</v>
      </c>
      <c r="Q779" s="1">
        <v>0</v>
      </c>
      <c r="R779" s="1">
        <v>0</v>
      </c>
      <c r="S779" s="1" t="s">
        <v>39</v>
      </c>
      <c r="T779" s="1">
        <v>2005</v>
      </c>
      <c r="U779" s="1" t="s">
        <v>105</v>
      </c>
      <c r="V779" s="1">
        <v>2</v>
      </c>
      <c r="W779" s="1">
        <v>70.2</v>
      </c>
      <c r="X779" s="1">
        <v>83132799</v>
      </c>
      <c r="Y779" s="1">
        <v>3.04</v>
      </c>
      <c r="Z779" s="1">
        <v>64324835</v>
      </c>
      <c r="AA779" s="1">
        <v>51.165689999999998</v>
      </c>
      <c r="AB779" s="1">
        <v>10.45153</v>
      </c>
    </row>
    <row r="780" spans="1:28">
      <c r="A780" s="1">
        <v>779</v>
      </c>
      <c r="B780" s="1" t="s">
        <v>1046</v>
      </c>
      <c r="C780" s="1">
        <v>14200000</v>
      </c>
      <c r="D780" s="2">
        <v>9960000000</v>
      </c>
      <c r="E780" s="1" t="s">
        <v>445</v>
      </c>
      <c r="F780" s="1" t="s">
        <v>1047</v>
      </c>
      <c r="G780" s="1">
        <v>8</v>
      </c>
      <c r="H780" s="1" t="s">
        <v>36</v>
      </c>
      <c r="I780" s="1" t="s">
        <v>37</v>
      </c>
      <c r="J780" s="1" t="s">
        <v>39</v>
      </c>
      <c r="K780" s="1">
        <v>4050736</v>
      </c>
      <c r="L780" s="1" t="s">
        <v>39</v>
      </c>
      <c r="M780" s="1" t="s">
        <v>39</v>
      </c>
      <c r="N780" s="1">
        <v>7208</v>
      </c>
      <c r="O780" s="1">
        <v>2</v>
      </c>
      <c r="P780" s="1">
        <v>29</v>
      </c>
      <c r="Q780" s="1">
        <v>22</v>
      </c>
      <c r="R780" s="1">
        <v>346</v>
      </c>
      <c r="S780" s="1">
        <v>5</v>
      </c>
      <c r="T780" s="1">
        <v>2006</v>
      </c>
      <c r="U780" s="1" t="s">
        <v>70</v>
      </c>
      <c r="V780" s="1">
        <v>14</v>
      </c>
      <c r="W780" s="1">
        <v>88.2</v>
      </c>
      <c r="X780" s="1">
        <v>328000000</v>
      </c>
      <c r="Y780" s="1">
        <v>14.7</v>
      </c>
      <c r="Z780" s="1">
        <v>271000000</v>
      </c>
      <c r="AA780" s="1">
        <v>37.090240000000001</v>
      </c>
      <c r="AB780" s="1">
        <v>-95.712900000000005</v>
      </c>
    </row>
    <row r="781" spans="1:28">
      <c r="A781" s="1">
        <v>780</v>
      </c>
      <c r="B781" s="1" t="s">
        <v>1048</v>
      </c>
      <c r="C781" s="1">
        <v>14200000</v>
      </c>
      <c r="D781" s="2">
        <v>10200000000</v>
      </c>
      <c r="E781" s="1" t="s">
        <v>154</v>
      </c>
      <c r="F781" s="1" t="s">
        <v>1048</v>
      </c>
      <c r="G781" s="1">
        <v>872</v>
      </c>
      <c r="H781" s="1" t="s">
        <v>30</v>
      </c>
      <c r="I781" s="1" t="s">
        <v>31</v>
      </c>
      <c r="J781" s="1" t="s">
        <v>154</v>
      </c>
      <c r="K781" s="1">
        <v>422</v>
      </c>
      <c r="L781" s="1">
        <v>110</v>
      </c>
      <c r="M781" s="1">
        <v>33</v>
      </c>
      <c r="N781" s="2">
        <v>368000000</v>
      </c>
      <c r="O781" s="1">
        <v>92000</v>
      </c>
      <c r="P781" s="1">
        <v>1500000</v>
      </c>
      <c r="Q781" s="1">
        <v>1100000</v>
      </c>
      <c r="R781" s="1">
        <v>17700000</v>
      </c>
      <c r="S781" s="1">
        <v>400000</v>
      </c>
      <c r="T781" s="1">
        <v>2018</v>
      </c>
      <c r="U781" s="1" t="s">
        <v>70</v>
      </c>
      <c r="V781" s="1">
        <v>4</v>
      </c>
      <c r="W781" s="1">
        <v>28.1</v>
      </c>
      <c r="X781" s="1">
        <v>1370000000</v>
      </c>
      <c r="Y781" s="1">
        <v>5.36</v>
      </c>
      <c r="Z781" s="1">
        <v>471000000</v>
      </c>
      <c r="AA781" s="1">
        <v>20.593679999999999</v>
      </c>
      <c r="AB781" s="1">
        <v>78.962879999999998</v>
      </c>
    </row>
    <row r="782" spans="1:28">
      <c r="A782" s="1">
        <v>781</v>
      </c>
      <c r="B782" s="1" t="s">
        <v>1049</v>
      </c>
      <c r="C782" s="1">
        <v>14200000</v>
      </c>
      <c r="D782" s="2">
        <v>11400000000</v>
      </c>
      <c r="E782" s="1" t="s">
        <v>41</v>
      </c>
      <c r="F782" s="1" t="s">
        <v>1049</v>
      </c>
      <c r="G782" s="1">
        <v>132398</v>
      </c>
      <c r="H782" s="1" t="s">
        <v>30</v>
      </c>
      <c r="I782" s="1" t="s">
        <v>31</v>
      </c>
      <c r="J782" s="1" t="s">
        <v>41</v>
      </c>
      <c r="K782" s="1">
        <v>352</v>
      </c>
      <c r="L782" s="1">
        <v>109</v>
      </c>
      <c r="M782" s="1">
        <v>153</v>
      </c>
      <c r="N782" s="1">
        <v>59927000</v>
      </c>
      <c r="O782" s="1">
        <v>15000</v>
      </c>
      <c r="P782" s="1">
        <v>239700</v>
      </c>
      <c r="Q782" s="1">
        <v>179800</v>
      </c>
      <c r="R782" s="1">
        <v>2900000</v>
      </c>
      <c r="S782" s="1">
        <v>200000</v>
      </c>
      <c r="T782" s="1">
        <v>2008</v>
      </c>
      <c r="U782" s="1" t="s">
        <v>42</v>
      </c>
      <c r="V782" s="1">
        <v>26</v>
      </c>
      <c r="W782" s="1">
        <v>28.1</v>
      </c>
      <c r="X782" s="1">
        <v>1370000000</v>
      </c>
      <c r="Y782" s="1">
        <v>5.36</v>
      </c>
      <c r="Z782" s="1">
        <v>471000000</v>
      </c>
      <c r="AA782" s="1">
        <v>20.593679999999999</v>
      </c>
      <c r="AB782" s="1">
        <v>78.962879999999998</v>
      </c>
    </row>
    <row r="783" spans="1:28">
      <c r="A783" s="1">
        <v>782</v>
      </c>
      <c r="B783" s="1" t="s">
        <v>1050</v>
      </c>
      <c r="C783" s="1">
        <v>14200000</v>
      </c>
      <c r="D783" s="2">
        <v>3320000000</v>
      </c>
      <c r="E783" s="1" t="s">
        <v>41</v>
      </c>
      <c r="F783" s="1" t="s">
        <v>1050</v>
      </c>
      <c r="G783" s="1">
        <v>1724</v>
      </c>
      <c r="H783" s="1" t="s">
        <v>36</v>
      </c>
      <c r="I783" s="1" t="s">
        <v>37</v>
      </c>
      <c r="J783" s="1" t="s">
        <v>41</v>
      </c>
      <c r="K783" s="1">
        <v>2485</v>
      </c>
      <c r="L783" s="1">
        <v>159</v>
      </c>
      <c r="M783" s="1">
        <v>154</v>
      </c>
      <c r="N783" s="1">
        <v>12902000</v>
      </c>
      <c r="O783" s="1">
        <v>3200</v>
      </c>
      <c r="P783" s="1">
        <v>51600</v>
      </c>
      <c r="Q783" s="1">
        <v>38700</v>
      </c>
      <c r="R783" s="1">
        <v>619300</v>
      </c>
      <c r="S783" s="1" t="s">
        <v>39</v>
      </c>
      <c r="T783" s="1">
        <v>2011</v>
      </c>
      <c r="U783" s="1" t="s">
        <v>73</v>
      </c>
      <c r="V783" s="1">
        <v>18</v>
      </c>
      <c r="W783" s="1">
        <v>88.2</v>
      </c>
      <c r="X783" s="1">
        <v>328000000</v>
      </c>
      <c r="Y783" s="1">
        <v>14.7</v>
      </c>
      <c r="Z783" s="1">
        <v>271000000</v>
      </c>
      <c r="AA783" s="1">
        <v>37.090240000000001</v>
      </c>
      <c r="AB783" s="1">
        <v>-95.712900000000005</v>
      </c>
    </row>
    <row r="784" spans="1:28">
      <c r="A784" s="1">
        <v>783</v>
      </c>
      <c r="B784" s="1" t="s">
        <v>1051</v>
      </c>
      <c r="C784" s="1">
        <v>14100000</v>
      </c>
      <c r="D784" s="2">
        <v>2130000000</v>
      </c>
      <c r="E784" s="1" t="s">
        <v>29</v>
      </c>
      <c r="F784" s="1" t="s">
        <v>1051</v>
      </c>
      <c r="G784" s="1">
        <v>149</v>
      </c>
      <c r="H784" s="1" t="s">
        <v>30</v>
      </c>
      <c r="I784" s="1" t="s">
        <v>31</v>
      </c>
      <c r="J784" s="1" t="s">
        <v>29</v>
      </c>
      <c r="K784" s="1">
        <v>4624</v>
      </c>
      <c r="L784" s="1">
        <v>110</v>
      </c>
      <c r="M784" s="1">
        <v>134</v>
      </c>
      <c r="N784" s="1">
        <v>25605000</v>
      </c>
      <c r="O784" s="1">
        <v>6400</v>
      </c>
      <c r="P784" s="1">
        <v>102400</v>
      </c>
      <c r="Q784" s="1">
        <v>76800</v>
      </c>
      <c r="R784" s="1">
        <v>1200000</v>
      </c>
      <c r="S784" s="1">
        <v>100000</v>
      </c>
      <c r="T784" s="1">
        <v>2012</v>
      </c>
      <c r="U784" s="1" t="s">
        <v>105</v>
      </c>
      <c r="V784" s="1">
        <v>22</v>
      </c>
      <c r="W784" s="1">
        <v>28.1</v>
      </c>
      <c r="X784" s="1">
        <v>1370000000</v>
      </c>
      <c r="Y784" s="1">
        <v>5.36</v>
      </c>
      <c r="Z784" s="1">
        <v>471000000</v>
      </c>
      <c r="AA784" s="1">
        <v>20.593679999999999</v>
      </c>
      <c r="AB784" s="1">
        <v>78.962879999999998</v>
      </c>
    </row>
    <row r="785" spans="1:28">
      <c r="A785" s="1">
        <v>784</v>
      </c>
      <c r="B785" s="1" t="s">
        <v>1052</v>
      </c>
      <c r="C785" s="1">
        <v>14100000</v>
      </c>
      <c r="D785" s="2">
        <v>3590000000</v>
      </c>
      <c r="E785" s="1" t="s">
        <v>41</v>
      </c>
      <c r="F785" s="1" t="s">
        <v>1052</v>
      </c>
      <c r="G785" s="1">
        <v>846</v>
      </c>
      <c r="H785" s="1" t="s">
        <v>90</v>
      </c>
      <c r="I785" s="1" t="s">
        <v>91</v>
      </c>
      <c r="J785" s="1" t="s">
        <v>41</v>
      </c>
      <c r="K785" s="1">
        <v>2218</v>
      </c>
      <c r="L785" s="1" t="s">
        <v>39</v>
      </c>
      <c r="M785" s="1">
        <v>155</v>
      </c>
      <c r="N785" s="1">
        <v>6942000</v>
      </c>
      <c r="O785" s="1">
        <v>1700</v>
      </c>
      <c r="P785" s="1">
        <v>27800</v>
      </c>
      <c r="Q785" s="1">
        <v>20800</v>
      </c>
      <c r="R785" s="1">
        <v>333200</v>
      </c>
      <c r="S785" s="1" t="s">
        <v>39</v>
      </c>
      <c r="T785" s="1">
        <v>2013</v>
      </c>
      <c r="U785" s="1" t="s">
        <v>73</v>
      </c>
      <c r="V785" s="1">
        <v>10</v>
      </c>
      <c r="W785" s="1">
        <v>51.3</v>
      </c>
      <c r="X785" s="1">
        <v>213000000</v>
      </c>
      <c r="Y785" s="1">
        <v>12.08</v>
      </c>
      <c r="Z785" s="1">
        <v>183000000</v>
      </c>
      <c r="AA785" s="1">
        <v>-14.234999999999999</v>
      </c>
      <c r="AB785" s="1">
        <v>-51.9253</v>
      </c>
    </row>
    <row r="786" spans="1:28">
      <c r="A786" s="1">
        <v>785</v>
      </c>
      <c r="B786" s="1" t="s">
        <v>1053</v>
      </c>
      <c r="C786" s="1">
        <v>14100000</v>
      </c>
      <c r="D786" s="2">
        <v>3920000000</v>
      </c>
      <c r="E786" s="1" t="s">
        <v>41</v>
      </c>
      <c r="F786" s="1" t="s">
        <v>1053</v>
      </c>
      <c r="G786" s="1">
        <v>65</v>
      </c>
      <c r="H786" s="1" t="s">
        <v>30</v>
      </c>
      <c r="I786" s="1" t="s">
        <v>31</v>
      </c>
      <c r="J786" s="1" t="s">
        <v>39</v>
      </c>
      <c r="K786" s="1">
        <v>3999155</v>
      </c>
      <c r="L786" s="1" t="s">
        <v>39</v>
      </c>
      <c r="M786" s="1" t="s">
        <v>39</v>
      </c>
      <c r="N786" s="1">
        <v>20351</v>
      </c>
      <c r="O786" s="1">
        <v>5</v>
      </c>
      <c r="P786" s="1">
        <v>81</v>
      </c>
      <c r="Q786" s="1">
        <v>61</v>
      </c>
      <c r="R786" s="1">
        <v>977</v>
      </c>
      <c r="S786" s="1">
        <v>132</v>
      </c>
      <c r="T786" s="1">
        <v>2017</v>
      </c>
      <c r="U786" s="1" t="s">
        <v>73</v>
      </c>
      <c r="V786" s="1">
        <v>4</v>
      </c>
      <c r="W786" s="1">
        <v>28.1</v>
      </c>
      <c r="X786" s="1">
        <v>1370000000</v>
      </c>
      <c r="Y786" s="1">
        <v>5.36</v>
      </c>
      <c r="Z786" s="1">
        <v>471000000</v>
      </c>
      <c r="AA786" s="1">
        <v>20.593679999999999</v>
      </c>
      <c r="AB786" s="1">
        <v>78.962879999999998</v>
      </c>
    </row>
    <row r="787" spans="1:28">
      <c r="A787" s="1">
        <v>786</v>
      </c>
      <c r="B787" s="1" t="s">
        <v>1054</v>
      </c>
      <c r="C787" s="1">
        <v>14100000</v>
      </c>
      <c r="D787" s="2">
        <v>5130000000</v>
      </c>
      <c r="E787" s="1" t="s">
        <v>29</v>
      </c>
      <c r="F787" s="1" t="s">
        <v>1055</v>
      </c>
      <c r="G787" s="1">
        <v>3</v>
      </c>
      <c r="H787" s="1" t="s">
        <v>349</v>
      </c>
      <c r="I787" s="1" t="s">
        <v>350</v>
      </c>
      <c r="J787" s="1" t="s">
        <v>60</v>
      </c>
      <c r="K787" s="1">
        <v>4032620</v>
      </c>
      <c r="L787" s="1">
        <v>3671</v>
      </c>
      <c r="M787" s="1">
        <v>7629</v>
      </c>
      <c r="N787" s="1">
        <v>147</v>
      </c>
      <c r="O787" s="1">
        <v>0.04</v>
      </c>
      <c r="P787" s="1">
        <v>0.59</v>
      </c>
      <c r="Q787" s="1">
        <v>0.44</v>
      </c>
      <c r="R787" s="1">
        <v>7</v>
      </c>
      <c r="S787" s="1">
        <v>1</v>
      </c>
      <c r="T787" s="1">
        <v>2015</v>
      </c>
      <c r="U787" s="1" t="s">
        <v>115</v>
      </c>
      <c r="V787" s="1">
        <v>4</v>
      </c>
      <c r="W787" s="1">
        <v>113.1</v>
      </c>
      <c r="X787" s="1">
        <v>25766605</v>
      </c>
      <c r="Y787" s="1">
        <v>5.27</v>
      </c>
      <c r="Z787" s="1">
        <v>21844756</v>
      </c>
      <c r="AA787" s="1">
        <v>-25.2744</v>
      </c>
      <c r="AB787" s="1">
        <v>133.77510000000001</v>
      </c>
    </row>
    <row r="788" spans="1:28">
      <c r="A788" s="1">
        <v>787</v>
      </c>
      <c r="B788" s="1" t="s">
        <v>1056</v>
      </c>
      <c r="C788" s="1">
        <v>14100000</v>
      </c>
      <c r="D788" s="2">
        <v>5410000000</v>
      </c>
      <c r="E788" s="1" t="s">
        <v>514</v>
      </c>
      <c r="F788" s="1" t="s">
        <v>1056</v>
      </c>
      <c r="G788" s="1">
        <v>855</v>
      </c>
      <c r="H788" s="1" t="s">
        <v>188</v>
      </c>
      <c r="I788" s="1" t="s">
        <v>189</v>
      </c>
      <c r="J788" s="1" t="s">
        <v>231</v>
      </c>
      <c r="K788" s="1">
        <v>1202</v>
      </c>
      <c r="L788" s="1">
        <v>7</v>
      </c>
      <c r="M788" s="1">
        <v>1</v>
      </c>
      <c r="N788" s="2">
        <v>353000000</v>
      </c>
      <c r="O788" s="1">
        <v>88300</v>
      </c>
      <c r="P788" s="1">
        <v>1400000</v>
      </c>
      <c r="Q788" s="1">
        <v>1100000</v>
      </c>
      <c r="R788" s="1">
        <v>17000000</v>
      </c>
      <c r="S788" s="1">
        <v>500000</v>
      </c>
      <c r="T788" s="1">
        <v>2007</v>
      </c>
      <c r="U788" s="1" t="s">
        <v>45</v>
      </c>
      <c r="V788" s="1">
        <v>12</v>
      </c>
      <c r="W788" s="1">
        <v>36.799999999999997</v>
      </c>
      <c r="X788" s="1">
        <v>9770529</v>
      </c>
      <c r="Y788" s="1">
        <v>2.35</v>
      </c>
      <c r="Z788" s="1">
        <v>8479744</v>
      </c>
      <c r="AA788" s="1">
        <v>23.42408</v>
      </c>
      <c r="AB788" s="1">
        <v>53.847819999999999</v>
      </c>
    </row>
    <row r="789" spans="1:28">
      <c r="A789" s="1">
        <v>788</v>
      </c>
      <c r="B789" s="1" t="s">
        <v>1057</v>
      </c>
      <c r="C789" s="1">
        <v>14100000</v>
      </c>
      <c r="D789" s="2">
        <v>6040000000</v>
      </c>
      <c r="E789" s="1" t="s">
        <v>41</v>
      </c>
      <c r="F789" s="1" t="s">
        <v>1057</v>
      </c>
      <c r="G789" s="1">
        <v>2854</v>
      </c>
      <c r="H789" s="1" t="s">
        <v>243</v>
      </c>
      <c r="I789" s="1" t="s">
        <v>244</v>
      </c>
      <c r="J789" s="1" t="s">
        <v>41</v>
      </c>
      <c r="K789" s="1">
        <v>1029</v>
      </c>
      <c r="L789" s="1">
        <v>27</v>
      </c>
      <c r="M789" s="1">
        <v>154</v>
      </c>
      <c r="N789" s="2">
        <v>176000000</v>
      </c>
      <c r="O789" s="1">
        <v>44000</v>
      </c>
      <c r="P789" s="1">
        <v>704200</v>
      </c>
      <c r="Q789" s="1">
        <v>528200</v>
      </c>
      <c r="R789" s="1">
        <v>8500000</v>
      </c>
      <c r="S789" s="1">
        <v>400000</v>
      </c>
      <c r="T789" s="1">
        <v>2016</v>
      </c>
      <c r="U789" s="1" t="s">
        <v>61</v>
      </c>
      <c r="V789" s="1">
        <v>6</v>
      </c>
      <c r="W789" s="1">
        <v>36.299999999999997</v>
      </c>
      <c r="X789" s="1">
        <v>270000000</v>
      </c>
      <c r="Y789" s="1">
        <v>4.6900000000000004</v>
      </c>
      <c r="Z789" s="1">
        <v>152000000</v>
      </c>
      <c r="AA789" s="1">
        <v>-0.78927999999999998</v>
      </c>
      <c r="AB789" s="1">
        <v>113.9213</v>
      </c>
    </row>
    <row r="790" spans="1:28">
      <c r="A790" s="1">
        <v>789</v>
      </c>
      <c r="B790" s="1" t="s">
        <v>1058</v>
      </c>
      <c r="C790" s="1">
        <v>14100000</v>
      </c>
      <c r="D790" s="2">
        <v>6880000000</v>
      </c>
      <c r="E790" s="1" t="s">
        <v>29</v>
      </c>
      <c r="F790" s="1" t="s">
        <v>1058</v>
      </c>
      <c r="G790" s="1">
        <v>43</v>
      </c>
      <c r="H790" s="1" t="s">
        <v>36</v>
      </c>
      <c r="I790" s="1" t="s">
        <v>37</v>
      </c>
      <c r="J790" s="1" t="s">
        <v>29</v>
      </c>
      <c r="K790" s="1">
        <v>856</v>
      </c>
      <c r="L790" s="1">
        <v>160</v>
      </c>
      <c r="M790" s="1">
        <v>135</v>
      </c>
      <c r="N790" s="2">
        <v>136000000</v>
      </c>
      <c r="O790" s="1">
        <v>33900</v>
      </c>
      <c r="P790" s="1">
        <v>542300</v>
      </c>
      <c r="Q790" s="1">
        <v>406700</v>
      </c>
      <c r="R790" s="1">
        <v>6500000</v>
      </c>
      <c r="S790" s="1">
        <v>200000</v>
      </c>
      <c r="T790" s="1">
        <v>2011</v>
      </c>
      <c r="U790" s="1" t="s">
        <v>50</v>
      </c>
      <c r="V790" s="1">
        <v>5</v>
      </c>
      <c r="W790" s="1">
        <v>88.2</v>
      </c>
      <c r="X790" s="1">
        <v>328000000</v>
      </c>
      <c r="Y790" s="1">
        <v>14.7</v>
      </c>
      <c r="Z790" s="1">
        <v>271000000</v>
      </c>
      <c r="AA790" s="1">
        <v>37.090240000000001</v>
      </c>
      <c r="AB790" s="1">
        <v>-95.712900000000005</v>
      </c>
    </row>
    <row r="791" spans="1:28">
      <c r="A791" s="1">
        <v>790</v>
      </c>
      <c r="B791" s="1" t="s">
        <v>1059</v>
      </c>
      <c r="C791" s="1">
        <v>14100000</v>
      </c>
      <c r="D791" s="2">
        <v>19000000000</v>
      </c>
      <c r="E791" s="1" t="s">
        <v>29</v>
      </c>
      <c r="F791" s="1" t="s">
        <v>1059</v>
      </c>
      <c r="G791" s="1">
        <v>182</v>
      </c>
      <c r="H791" s="1" t="s">
        <v>36</v>
      </c>
      <c r="I791" s="1" t="s">
        <v>37</v>
      </c>
      <c r="J791" s="1" t="s">
        <v>29</v>
      </c>
      <c r="K791" s="1">
        <v>138</v>
      </c>
      <c r="L791" s="1">
        <v>160</v>
      </c>
      <c r="M791" s="1">
        <v>135</v>
      </c>
      <c r="N791" s="1">
        <v>98834000</v>
      </c>
      <c r="O791" s="1">
        <v>24700</v>
      </c>
      <c r="P791" s="1">
        <v>395300</v>
      </c>
      <c r="Q791" s="1">
        <v>296500</v>
      </c>
      <c r="R791" s="1">
        <v>4700000</v>
      </c>
      <c r="S791" s="1" t="s">
        <v>39</v>
      </c>
      <c r="T791" s="1">
        <v>2011</v>
      </c>
      <c r="U791" s="1" t="s">
        <v>70</v>
      </c>
      <c r="V791" s="1">
        <v>15</v>
      </c>
      <c r="W791" s="1">
        <v>88.2</v>
      </c>
      <c r="X791" s="1">
        <v>328000000</v>
      </c>
      <c r="Y791" s="1">
        <v>14.7</v>
      </c>
      <c r="Z791" s="1">
        <v>271000000</v>
      </c>
      <c r="AA791" s="1">
        <v>37.090240000000001</v>
      </c>
      <c r="AB791" s="1">
        <v>-95.712900000000005</v>
      </c>
    </row>
    <row r="792" spans="1:28">
      <c r="A792" s="1">
        <v>791</v>
      </c>
      <c r="B792" s="1" t="s">
        <v>1060</v>
      </c>
      <c r="C792" s="1">
        <v>14100000</v>
      </c>
      <c r="D792" s="2">
        <v>3280000000</v>
      </c>
      <c r="E792" s="1" t="s">
        <v>65</v>
      </c>
      <c r="F792" s="1" t="s">
        <v>1061</v>
      </c>
      <c r="G792" s="1">
        <v>777</v>
      </c>
      <c r="H792" s="1" t="s">
        <v>78</v>
      </c>
      <c r="I792" s="1" t="s">
        <v>79</v>
      </c>
      <c r="J792" s="1" t="s">
        <v>65</v>
      </c>
      <c r="K792" s="1">
        <v>2530</v>
      </c>
      <c r="L792" s="1">
        <v>28</v>
      </c>
      <c r="M792" s="1">
        <v>10</v>
      </c>
      <c r="N792" s="1">
        <v>10222000</v>
      </c>
      <c r="O792" s="1">
        <v>2600</v>
      </c>
      <c r="P792" s="1">
        <v>40900</v>
      </c>
      <c r="Q792" s="1">
        <v>30700</v>
      </c>
      <c r="R792" s="1">
        <v>490600</v>
      </c>
      <c r="S792" s="1" t="s">
        <v>39</v>
      </c>
      <c r="T792" s="1">
        <v>2011</v>
      </c>
      <c r="U792" s="1" t="s">
        <v>55</v>
      </c>
      <c r="V792" s="1">
        <v>9</v>
      </c>
      <c r="W792" s="1">
        <v>60</v>
      </c>
      <c r="X792" s="1">
        <v>66834405</v>
      </c>
      <c r="Y792" s="1">
        <v>3.85</v>
      </c>
      <c r="Z792" s="1">
        <v>55908316</v>
      </c>
      <c r="AA792" s="1">
        <v>55.378050000000002</v>
      </c>
      <c r="AB792" s="1">
        <v>-3.4359700000000002</v>
      </c>
    </row>
    <row r="793" spans="1:28">
      <c r="A793" s="1">
        <v>792</v>
      </c>
      <c r="B793" s="1" t="s">
        <v>1062</v>
      </c>
      <c r="C793" s="1">
        <v>14100000</v>
      </c>
      <c r="D793" s="2">
        <v>4630000000</v>
      </c>
      <c r="E793" s="1" t="s">
        <v>41</v>
      </c>
      <c r="F793" s="1" t="s">
        <v>1062</v>
      </c>
      <c r="G793" s="1">
        <v>1540</v>
      </c>
      <c r="H793" s="1" t="s">
        <v>160</v>
      </c>
      <c r="I793" s="1" t="s">
        <v>161</v>
      </c>
      <c r="J793" s="1" t="s">
        <v>41</v>
      </c>
      <c r="K793" s="1">
        <v>1531</v>
      </c>
      <c r="L793" s="1">
        <v>14</v>
      </c>
      <c r="M793" s="1">
        <v>155</v>
      </c>
      <c r="N793" s="1">
        <v>12502000</v>
      </c>
      <c r="O793" s="1">
        <v>3100</v>
      </c>
      <c r="P793" s="1">
        <v>50000</v>
      </c>
      <c r="Q793" s="1">
        <v>37500</v>
      </c>
      <c r="R793" s="1">
        <v>600100</v>
      </c>
      <c r="S793" s="1">
        <v>100000</v>
      </c>
      <c r="T793" s="1">
        <v>2006</v>
      </c>
      <c r="U793" s="1" t="s">
        <v>105</v>
      </c>
      <c r="V793" s="1">
        <v>3</v>
      </c>
      <c r="W793" s="1">
        <v>49.3</v>
      </c>
      <c r="X793" s="1">
        <v>69625582</v>
      </c>
      <c r="Y793" s="1">
        <v>0.75</v>
      </c>
      <c r="Z793" s="1">
        <v>35294600</v>
      </c>
      <c r="AA793" s="1">
        <v>15.87003</v>
      </c>
      <c r="AB793" s="1">
        <v>100.99250000000001</v>
      </c>
    </row>
    <row r="794" spans="1:28">
      <c r="A794" s="1">
        <v>793</v>
      </c>
      <c r="B794" s="1" t="s">
        <v>1063</v>
      </c>
      <c r="C794" s="1">
        <v>14000000</v>
      </c>
      <c r="D794" s="2">
        <v>4960000000</v>
      </c>
      <c r="E794" s="1" t="s">
        <v>52</v>
      </c>
      <c r="F794" s="1" t="s">
        <v>1063</v>
      </c>
      <c r="G794" s="1">
        <v>5757</v>
      </c>
      <c r="H794" s="1" t="s">
        <v>90</v>
      </c>
      <c r="I794" s="1" t="s">
        <v>91</v>
      </c>
      <c r="J794" s="1" t="s">
        <v>60</v>
      </c>
      <c r="K794" s="1">
        <v>1392</v>
      </c>
      <c r="L794" s="1">
        <v>45</v>
      </c>
      <c r="M794" s="1">
        <v>49</v>
      </c>
      <c r="N794" s="1">
        <v>10210000</v>
      </c>
      <c r="O794" s="1">
        <v>2600</v>
      </c>
      <c r="P794" s="1">
        <v>40800</v>
      </c>
      <c r="Q794" s="1">
        <v>30600</v>
      </c>
      <c r="R794" s="1">
        <v>490100</v>
      </c>
      <c r="S794" s="1" t="s">
        <v>39</v>
      </c>
      <c r="T794" s="1">
        <v>2012</v>
      </c>
      <c r="U794" s="1" t="s">
        <v>66</v>
      </c>
      <c r="V794" s="1">
        <v>15</v>
      </c>
      <c r="W794" s="1">
        <v>51.3</v>
      </c>
      <c r="X794" s="1">
        <v>213000000</v>
      </c>
      <c r="Y794" s="1">
        <v>12.08</v>
      </c>
      <c r="Z794" s="1">
        <v>183000000</v>
      </c>
      <c r="AA794" s="1">
        <v>-14.234999999999999</v>
      </c>
      <c r="AB794" s="1">
        <v>-51.9253</v>
      </c>
    </row>
    <row r="795" spans="1:28">
      <c r="A795" s="1">
        <v>794</v>
      </c>
      <c r="B795" s="1" t="s">
        <v>1064</v>
      </c>
      <c r="C795" s="1">
        <v>14000000</v>
      </c>
      <c r="D795" s="2">
        <v>2210000000</v>
      </c>
      <c r="E795" s="1" t="s">
        <v>76</v>
      </c>
      <c r="F795" s="1" t="s">
        <v>1064</v>
      </c>
      <c r="G795" s="1">
        <v>431</v>
      </c>
      <c r="H795" s="1" t="s">
        <v>546</v>
      </c>
      <c r="I795" s="1" t="s">
        <v>547</v>
      </c>
      <c r="J795" s="1" t="s">
        <v>41</v>
      </c>
      <c r="K795" s="1">
        <v>4325</v>
      </c>
      <c r="L795" s="1">
        <v>3</v>
      </c>
      <c r="M795" s="1">
        <v>156</v>
      </c>
      <c r="N795" s="1">
        <v>13709000</v>
      </c>
      <c r="O795" s="1">
        <v>3400</v>
      </c>
      <c r="P795" s="1">
        <v>54800</v>
      </c>
      <c r="Q795" s="1">
        <v>41100</v>
      </c>
      <c r="R795" s="1">
        <v>658000</v>
      </c>
      <c r="S795" s="1" t="s">
        <v>39</v>
      </c>
      <c r="T795" s="1">
        <v>2014</v>
      </c>
      <c r="U795" s="1" t="s">
        <v>45</v>
      </c>
      <c r="V795" s="1">
        <v>24</v>
      </c>
      <c r="W795" s="1">
        <v>67</v>
      </c>
      <c r="X795" s="1">
        <v>10285453</v>
      </c>
      <c r="Y795" s="1">
        <v>6.48</v>
      </c>
      <c r="Z795" s="1">
        <v>9021165</v>
      </c>
      <c r="AA795" s="1">
        <v>60.128160000000001</v>
      </c>
      <c r="AB795" s="1">
        <v>18.6435</v>
      </c>
    </row>
    <row r="796" spans="1:28">
      <c r="A796" s="1">
        <v>795</v>
      </c>
      <c r="B796" s="1" t="s">
        <v>1065</v>
      </c>
      <c r="C796" s="1">
        <v>14000000</v>
      </c>
      <c r="D796" s="2">
        <v>4670000000</v>
      </c>
      <c r="E796" s="1" t="s">
        <v>49</v>
      </c>
      <c r="F796" s="1" t="s">
        <v>1065</v>
      </c>
      <c r="G796" s="1">
        <v>651</v>
      </c>
      <c r="H796" s="1" t="s">
        <v>130</v>
      </c>
      <c r="I796" s="1" t="s">
        <v>131</v>
      </c>
      <c r="J796" s="1" t="s">
        <v>41</v>
      </c>
      <c r="K796" s="1">
        <v>1504</v>
      </c>
      <c r="L796" s="1">
        <v>29</v>
      </c>
      <c r="M796" s="1">
        <v>156</v>
      </c>
      <c r="N796" s="1">
        <v>26783000</v>
      </c>
      <c r="O796" s="1">
        <v>6700</v>
      </c>
      <c r="P796" s="1">
        <v>107100</v>
      </c>
      <c r="Q796" s="1">
        <v>80300</v>
      </c>
      <c r="R796" s="1">
        <v>1300000</v>
      </c>
      <c r="S796" s="1">
        <v>100000</v>
      </c>
      <c r="T796" s="1">
        <v>2014</v>
      </c>
      <c r="U796" s="1" t="s">
        <v>66</v>
      </c>
      <c r="V796" s="1">
        <v>30</v>
      </c>
      <c r="W796" s="1">
        <v>40.200000000000003</v>
      </c>
      <c r="X796" s="1">
        <v>126000000</v>
      </c>
      <c r="Y796" s="1">
        <v>3.42</v>
      </c>
      <c r="Z796" s="1">
        <v>103000000</v>
      </c>
      <c r="AA796" s="1">
        <v>23.634499999999999</v>
      </c>
      <c r="AB796" s="1">
        <v>-102.553</v>
      </c>
    </row>
    <row r="797" spans="1:28">
      <c r="A797" s="1">
        <v>796</v>
      </c>
      <c r="B797" s="1" t="s">
        <v>1066</v>
      </c>
      <c r="C797" s="1">
        <v>14000000</v>
      </c>
      <c r="D797" s="2">
        <v>7720000000</v>
      </c>
      <c r="E797" s="1" t="s">
        <v>52</v>
      </c>
      <c r="F797" s="1" t="s">
        <v>1066</v>
      </c>
      <c r="G797" s="1">
        <v>2210</v>
      </c>
      <c r="H797" s="1" t="s">
        <v>58</v>
      </c>
      <c r="I797" s="1" t="s">
        <v>59</v>
      </c>
      <c r="J797" s="1" t="s">
        <v>38</v>
      </c>
      <c r="K797" s="1">
        <v>703</v>
      </c>
      <c r="L797" s="1">
        <v>12</v>
      </c>
      <c r="M797" s="1">
        <v>56</v>
      </c>
      <c r="N797" s="2">
        <v>151000000</v>
      </c>
      <c r="O797" s="1">
        <v>37600</v>
      </c>
      <c r="P797" s="1">
        <v>602300</v>
      </c>
      <c r="Q797" s="1">
        <v>451700</v>
      </c>
      <c r="R797" s="1">
        <v>7200000</v>
      </c>
      <c r="S797" s="1">
        <v>200000</v>
      </c>
      <c r="T797" s="1">
        <v>2013</v>
      </c>
      <c r="U797" s="1" t="s">
        <v>105</v>
      </c>
      <c r="V797" s="1">
        <v>26</v>
      </c>
      <c r="W797" s="1">
        <v>81.900000000000006</v>
      </c>
      <c r="X797" s="1">
        <v>144000000</v>
      </c>
      <c r="Y797" s="1">
        <v>4.59</v>
      </c>
      <c r="Z797" s="1">
        <v>108000000</v>
      </c>
      <c r="AA797" s="1">
        <v>61.524009999999997</v>
      </c>
      <c r="AB797" s="1">
        <v>105.3188</v>
      </c>
    </row>
    <row r="798" spans="1:28">
      <c r="A798" s="1">
        <v>797</v>
      </c>
      <c r="B798" s="1" t="s">
        <v>1067</v>
      </c>
      <c r="C798" s="1">
        <v>14000000</v>
      </c>
      <c r="D798" s="2">
        <v>8620000000</v>
      </c>
      <c r="E798" s="1" t="s">
        <v>29</v>
      </c>
      <c r="F798" s="1" t="s">
        <v>1067</v>
      </c>
      <c r="G798" s="1">
        <v>294</v>
      </c>
      <c r="H798" s="1" t="s">
        <v>183</v>
      </c>
      <c r="I798" s="1" t="s">
        <v>184</v>
      </c>
      <c r="J798" s="1" t="s">
        <v>29</v>
      </c>
      <c r="K798" s="1">
        <v>579</v>
      </c>
      <c r="L798" s="1">
        <v>15</v>
      </c>
      <c r="M798" s="1">
        <v>136</v>
      </c>
      <c r="N798" s="2">
        <v>202000000</v>
      </c>
      <c r="O798" s="1">
        <v>50400</v>
      </c>
      <c r="P798" s="1">
        <v>806600</v>
      </c>
      <c r="Q798" s="1">
        <v>605000</v>
      </c>
      <c r="R798" s="1">
        <v>9700000</v>
      </c>
      <c r="S798" s="1">
        <v>100000</v>
      </c>
      <c r="T798" s="1">
        <v>2012</v>
      </c>
      <c r="U798" s="1" t="s">
        <v>66</v>
      </c>
      <c r="V798" s="1">
        <v>22</v>
      </c>
      <c r="W798" s="1">
        <v>88.9</v>
      </c>
      <c r="X798" s="1">
        <v>47076781</v>
      </c>
      <c r="Y798" s="1">
        <v>13.96</v>
      </c>
      <c r="Z798" s="1">
        <v>37927409</v>
      </c>
      <c r="AA798" s="1">
        <v>40.46367</v>
      </c>
      <c r="AB798" s="1">
        <v>-3.7492200000000002</v>
      </c>
    </row>
    <row r="799" spans="1:28">
      <c r="A799" s="1">
        <v>798</v>
      </c>
      <c r="B799" s="1" t="s">
        <v>1068</v>
      </c>
      <c r="C799" s="1">
        <v>14000000</v>
      </c>
      <c r="D799" s="2">
        <v>9660000000</v>
      </c>
      <c r="E799" s="1" t="s">
        <v>29</v>
      </c>
      <c r="F799" s="1" t="s">
        <v>1068</v>
      </c>
      <c r="G799" s="1">
        <v>62</v>
      </c>
      <c r="H799" s="1" t="s">
        <v>130</v>
      </c>
      <c r="I799" s="1" t="s">
        <v>131</v>
      </c>
      <c r="J799" s="1" t="s">
        <v>99</v>
      </c>
      <c r="K799" s="1">
        <v>477</v>
      </c>
      <c r="L799" s="1">
        <v>29</v>
      </c>
      <c r="M799" s="1">
        <v>40</v>
      </c>
      <c r="N799" s="1">
        <v>70626000</v>
      </c>
      <c r="O799" s="1">
        <v>17700</v>
      </c>
      <c r="P799" s="1">
        <v>282500</v>
      </c>
      <c r="Q799" s="1">
        <v>211900</v>
      </c>
      <c r="R799" s="1">
        <v>3400000</v>
      </c>
      <c r="S799" s="1" t="s">
        <v>39</v>
      </c>
      <c r="T799" s="1">
        <v>2011</v>
      </c>
      <c r="U799" s="1" t="s">
        <v>73</v>
      </c>
      <c r="V799" s="1">
        <v>2</v>
      </c>
      <c r="W799" s="1">
        <v>40.200000000000003</v>
      </c>
      <c r="X799" s="1">
        <v>126000000</v>
      </c>
      <c r="Y799" s="1">
        <v>3.42</v>
      </c>
      <c r="Z799" s="1">
        <v>103000000</v>
      </c>
      <c r="AA799" s="1">
        <v>23.634499999999999</v>
      </c>
      <c r="AB799" s="1">
        <v>-102.553</v>
      </c>
    </row>
    <row r="800" spans="1:28">
      <c r="A800" s="1">
        <v>799</v>
      </c>
      <c r="B800" s="1" t="s">
        <v>1069</v>
      </c>
      <c r="C800" s="1">
        <v>14000000</v>
      </c>
      <c r="D800" s="2">
        <v>18900000000</v>
      </c>
      <c r="E800" s="1" t="s">
        <v>49</v>
      </c>
      <c r="F800" s="1" t="s">
        <v>1069</v>
      </c>
      <c r="G800" s="1">
        <v>41117</v>
      </c>
      <c r="H800" s="1" t="s">
        <v>36</v>
      </c>
      <c r="I800" s="1" t="s">
        <v>37</v>
      </c>
      <c r="J800" s="1" t="s">
        <v>446</v>
      </c>
      <c r="K800" s="1">
        <v>136</v>
      </c>
      <c r="L800" s="1">
        <v>159</v>
      </c>
      <c r="M800" s="1">
        <v>3</v>
      </c>
      <c r="N800" s="2">
        <v>1360000000</v>
      </c>
      <c r="O800" s="1">
        <v>340900</v>
      </c>
      <c r="P800" s="1">
        <v>5500000</v>
      </c>
      <c r="Q800" s="1">
        <v>4100000</v>
      </c>
      <c r="R800" s="1">
        <v>65500000</v>
      </c>
      <c r="S800" s="1">
        <v>1100000</v>
      </c>
      <c r="T800" s="1">
        <v>2014</v>
      </c>
      <c r="U800" s="1" t="s">
        <v>73</v>
      </c>
      <c r="V800" s="1">
        <v>22</v>
      </c>
      <c r="W800" s="1">
        <v>88.2</v>
      </c>
      <c r="X800" s="1">
        <v>328000000</v>
      </c>
      <c r="Y800" s="1">
        <v>14.7</v>
      </c>
      <c r="Z800" s="1">
        <v>271000000</v>
      </c>
      <c r="AA800" s="1">
        <v>37.090240000000001</v>
      </c>
      <c r="AB800" s="1">
        <v>-95.712900000000005</v>
      </c>
    </row>
    <row r="801" spans="1:28">
      <c r="A801" s="1">
        <v>800</v>
      </c>
      <c r="B801" s="1" t="s">
        <v>1070</v>
      </c>
      <c r="C801" s="1">
        <v>14000000</v>
      </c>
      <c r="D801" s="2">
        <v>13500000000</v>
      </c>
      <c r="E801" s="1" t="s">
        <v>49</v>
      </c>
      <c r="F801" s="1" t="s">
        <v>1070</v>
      </c>
      <c r="G801" s="1">
        <v>9652</v>
      </c>
      <c r="H801" s="1" t="s">
        <v>30</v>
      </c>
      <c r="I801" s="1" t="s">
        <v>31</v>
      </c>
      <c r="J801" s="1" t="s">
        <v>154</v>
      </c>
      <c r="K801" s="1">
        <v>268</v>
      </c>
      <c r="L801" s="1">
        <v>111</v>
      </c>
      <c r="M801" s="1">
        <v>34</v>
      </c>
      <c r="N801" s="2">
        <v>134000000</v>
      </c>
      <c r="O801" s="1">
        <v>33400</v>
      </c>
      <c r="P801" s="1">
        <v>534300</v>
      </c>
      <c r="Q801" s="1">
        <v>400800</v>
      </c>
      <c r="R801" s="1">
        <v>6400000</v>
      </c>
      <c r="S801" s="1">
        <v>100000</v>
      </c>
      <c r="T801" s="1">
        <v>2015</v>
      </c>
      <c r="U801" s="1" t="s">
        <v>80</v>
      </c>
      <c r="V801" s="1">
        <v>14</v>
      </c>
      <c r="W801" s="1">
        <v>28.1</v>
      </c>
      <c r="X801" s="1">
        <v>1370000000</v>
      </c>
      <c r="Y801" s="1">
        <v>5.36</v>
      </c>
      <c r="Z801" s="1">
        <v>471000000</v>
      </c>
      <c r="AA801" s="1">
        <v>20.593679999999999</v>
      </c>
      <c r="AB801" s="1">
        <v>78.962879999999998</v>
      </c>
    </row>
    <row r="802" spans="1:28">
      <c r="A802" s="1">
        <v>801</v>
      </c>
      <c r="B802" s="1" t="s">
        <v>1071</v>
      </c>
      <c r="C802" s="1">
        <v>14000000</v>
      </c>
      <c r="D802" s="2">
        <v>12600000000</v>
      </c>
      <c r="E802" s="1" t="s">
        <v>41</v>
      </c>
      <c r="F802" s="1" t="s">
        <v>1072</v>
      </c>
      <c r="G802" s="1">
        <v>3</v>
      </c>
      <c r="H802" s="1" t="s">
        <v>30</v>
      </c>
      <c r="I802" s="1" t="s">
        <v>31</v>
      </c>
      <c r="J802" s="1" t="s">
        <v>29</v>
      </c>
      <c r="K802" s="1">
        <v>4039216</v>
      </c>
      <c r="L802" s="1">
        <v>4651</v>
      </c>
      <c r="M802" s="1">
        <v>4603</v>
      </c>
      <c r="N802" s="1">
        <v>7</v>
      </c>
      <c r="O802" s="1">
        <v>0</v>
      </c>
      <c r="P802" s="1">
        <v>0.03</v>
      </c>
      <c r="Q802" s="1">
        <v>0.02</v>
      </c>
      <c r="R802" s="1">
        <v>0.34</v>
      </c>
      <c r="S802" s="1" t="s">
        <v>39</v>
      </c>
      <c r="T802" s="1">
        <v>2007</v>
      </c>
      <c r="U802" s="1" t="s">
        <v>61</v>
      </c>
      <c r="V802" s="1">
        <v>31</v>
      </c>
      <c r="W802" s="1">
        <v>28.1</v>
      </c>
      <c r="X802" s="1">
        <v>1370000000</v>
      </c>
      <c r="Y802" s="1">
        <v>5.36</v>
      </c>
      <c r="Z802" s="1">
        <v>471000000</v>
      </c>
      <c r="AA802" s="1">
        <v>20.593679999999999</v>
      </c>
      <c r="AB802" s="1">
        <v>78.962879999999998</v>
      </c>
    </row>
    <row r="803" spans="1:28">
      <c r="A803" s="1">
        <v>802</v>
      </c>
      <c r="B803" s="1" t="s">
        <v>1073</v>
      </c>
      <c r="C803" s="1">
        <v>14000000</v>
      </c>
      <c r="D803" s="2">
        <v>5090000000</v>
      </c>
      <c r="E803" s="1" t="s">
        <v>41</v>
      </c>
      <c r="F803" s="1" t="s">
        <v>1073</v>
      </c>
      <c r="G803" s="1">
        <v>1307</v>
      </c>
      <c r="H803" s="1" t="s">
        <v>90</v>
      </c>
      <c r="I803" s="1" t="s">
        <v>91</v>
      </c>
      <c r="J803" s="1" t="s">
        <v>60</v>
      </c>
      <c r="K803" s="1">
        <v>1327</v>
      </c>
      <c r="L803" s="1">
        <v>44</v>
      </c>
      <c r="M803" s="1">
        <v>48</v>
      </c>
      <c r="N803" s="1">
        <v>68058000</v>
      </c>
      <c r="O803" s="1">
        <v>17000</v>
      </c>
      <c r="P803" s="1">
        <v>272200</v>
      </c>
      <c r="Q803" s="1">
        <v>204200</v>
      </c>
      <c r="R803" s="1">
        <v>3300000</v>
      </c>
      <c r="S803" s="1">
        <v>100000</v>
      </c>
      <c r="T803" s="1">
        <v>2015</v>
      </c>
      <c r="U803" s="1" t="s">
        <v>73</v>
      </c>
      <c r="V803" s="1">
        <v>30</v>
      </c>
      <c r="W803" s="1">
        <v>51.3</v>
      </c>
      <c r="X803" s="1">
        <v>213000000</v>
      </c>
      <c r="Y803" s="1">
        <v>12.08</v>
      </c>
      <c r="Z803" s="1">
        <v>183000000</v>
      </c>
      <c r="AA803" s="1">
        <v>-14.234999999999999</v>
      </c>
      <c r="AB803" s="1">
        <v>-51.9253</v>
      </c>
    </row>
    <row r="804" spans="1:28">
      <c r="A804" s="1">
        <v>803</v>
      </c>
      <c r="B804" s="1" t="s">
        <v>1074</v>
      </c>
      <c r="C804" s="1">
        <v>13900000</v>
      </c>
      <c r="D804" s="2">
        <v>5670000000</v>
      </c>
      <c r="E804" s="1" t="s">
        <v>52</v>
      </c>
      <c r="F804" s="1" t="s">
        <v>1074</v>
      </c>
      <c r="G804" s="1">
        <v>5494</v>
      </c>
      <c r="H804" s="1" t="s">
        <v>90</v>
      </c>
      <c r="I804" s="1" t="s">
        <v>91</v>
      </c>
      <c r="J804" s="1" t="s">
        <v>38</v>
      </c>
      <c r="K804" s="1">
        <v>1140</v>
      </c>
      <c r="L804" s="1">
        <v>46</v>
      </c>
      <c r="M804" s="1">
        <v>57</v>
      </c>
      <c r="N804" s="2">
        <v>107000000</v>
      </c>
      <c r="O804" s="1">
        <v>26700</v>
      </c>
      <c r="P804" s="1">
        <v>426900</v>
      </c>
      <c r="Q804" s="1">
        <v>320200</v>
      </c>
      <c r="R804" s="1">
        <v>5100000</v>
      </c>
      <c r="S804" s="1">
        <v>100000</v>
      </c>
      <c r="T804" s="1">
        <v>2012</v>
      </c>
      <c r="U804" s="1" t="s">
        <v>73</v>
      </c>
      <c r="V804" s="1">
        <v>30</v>
      </c>
      <c r="W804" s="1">
        <v>51.3</v>
      </c>
      <c r="X804" s="1">
        <v>213000000</v>
      </c>
      <c r="Y804" s="1">
        <v>12.08</v>
      </c>
      <c r="Z804" s="1">
        <v>183000000</v>
      </c>
      <c r="AA804" s="1">
        <v>-14.234999999999999</v>
      </c>
      <c r="AB804" s="1">
        <v>-51.9253</v>
      </c>
    </row>
    <row r="805" spans="1:28">
      <c r="A805" s="1">
        <v>804</v>
      </c>
      <c r="B805" s="1" t="s">
        <v>1075</v>
      </c>
      <c r="C805" s="1">
        <v>13900000</v>
      </c>
      <c r="D805" s="2">
        <v>9110000000</v>
      </c>
      <c r="E805" s="1" t="s">
        <v>41</v>
      </c>
      <c r="F805" s="1" t="s">
        <v>1075</v>
      </c>
      <c r="G805" s="1">
        <v>2254</v>
      </c>
      <c r="H805" s="1" t="s">
        <v>306</v>
      </c>
      <c r="I805" s="1" t="s">
        <v>307</v>
      </c>
      <c r="J805" s="1" t="s">
        <v>29</v>
      </c>
      <c r="K805" s="1">
        <v>526</v>
      </c>
      <c r="L805" s="1">
        <v>3</v>
      </c>
      <c r="M805" s="1">
        <v>137</v>
      </c>
      <c r="N805" s="1">
        <v>87639000</v>
      </c>
      <c r="O805" s="1">
        <v>21900</v>
      </c>
      <c r="P805" s="1">
        <v>350600</v>
      </c>
      <c r="Q805" s="1">
        <v>262900</v>
      </c>
      <c r="R805" s="1">
        <v>4200000</v>
      </c>
      <c r="S805" s="1">
        <v>100000</v>
      </c>
      <c r="T805" s="1">
        <v>2012</v>
      </c>
      <c r="U805" s="1" t="s">
        <v>61</v>
      </c>
      <c r="V805" s="1">
        <v>18</v>
      </c>
      <c r="W805" s="1">
        <v>34.4</v>
      </c>
      <c r="X805" s="1">
        <v>10101694</v>
      </c>
      <c r="Y805" s="1">
        <v>14.72</v>
      </c>
      <c r="Z805" s="1">
        <v>9213048</v>
      </c>
      <c r="AA805" s="1">
        <v>30.585159999999998</v>
      </c>
      <c r="AB805" s="1">
        <v>36.238410000000002</v>
      </c>
    </row>
    <row r="806" spans="1:28">
      <c r="A806" s="1">
        <v>805</v>
      </c>
      <c r="B806" s="1" t="s">
        <v>1076</v>
      </c>
      <c r="C806" s="1">
        <v>13900000</v>
      </c>
      <c r="D806" s="2">
        <v>2240000000</v>
      </c>
      <c r="E806" s="1" t="s">
        <v>34</v>
      </c>
      <c r="F806" s="1" t="s">
        <v>1076</v>
      </c>
      <c r="G806" s="1">
        <v>183</v>
      </c>
      <c r="H806" s="1" t="s">
        <v>36</v>
      </c>
      <c r="I806" s="1" t="s">
        <v>37</v>
      </c>
      <c r="J806" s="1" t="s">
        <v>154</v>
      </c>
      <c r="K806" s="1">
        <v>4234</v>
      </c>
      <c r="L806" s="1">
        <v>161</v>
      </c>
      <c r="M806" s="1">
        <v>35</v>
      </c>
      <c r="N806" s="1">
        <v>4598000</v>
      </c>
      <c r="O806" s="1">
        <v>1100</v>
      </c>
      <c r="P806" s="1">
        <v>18400</v>
      </c>
      <c r="Q806" s="1">
        <v>13800</v>
      </c>
      <c r="R806" s="1">
        <v>220700</v>
      </c>
      <c r="S806" s="1" t="s">
        <v>39</v>
      </c>
      <c r="T806" s="1">
        <v>2009</v>
      </c>
      <c r="U806" s="1" t="s">
        <v>42</v>
      </c>
      <c r="V806" s="1">
        <v>15</v>
      </c>
      <c r="W806" s="1">
        <v>88.2</v>
      </c>
      <c r="X806" s="1">
        <v>328000000</v>
      </c>
      <c r="Y806" s="1">
        <v>14.7</v>
      </c>
      <c r="Z806" s="1">
        <v>271000000</v>
      </c>
      <c r="AA806" s="1">
        <v>37.090240000000001</v>
      </c>
      <c r="AB806" s="1">
        <v>-95.712900000000005</v>
      </c>
    </row>
    <row r="807" spans="1:28">
      <c r="A807" s="1">
        <v>806</v>
      </c>
      <c r="B807" s="1" t="s">
        <v>1077</v>
      </c>
      <c r="C807" s="1">
        <v>13900000</v>
      </c>
      <c r="D807" s="2">
        <v>7450000000</v>
      </c>
      <c r="E807" s="1" t="s">
        <v>49</v>
      </c>
      <c r="F807" s="1" t="s">
        <v>1077</v>
      </c>
      <c r="G807" s="1">
        <v>324</v>
      </c>
      <c r="H807" s="1" t="s">
        <v>36</v>
      </c>
      <c r="I807" s="1" t="s">
        <v>37</v>
      </c>
      <c r="J807" s="1" t="s">
        <v>60</v>
      </c>
      <c r="K807" s="1">
        <v>745</v>
      </c>
      <c r="L807" s="1" t="s">
        <v>39</v>
      </c>
      <c r="M807" s="1">
        <v>50</v>
      </c>
      <c r="N807" s="2">
        <v>232000000</v>
      </c>
      <c r="O807" s="1">
        <v>57900</v>
      </c>
      <c r="P807" s="1">
        <v>926200</v>
      </c>
      <c r="Q807" s="1">
        <v>694700</v>
      </c>
      <c r="R807" s="1">
        <v>11100000</v>
      </c>
      <c r="S807" s="1">
        <v>300000</v>
      </c>
      <c r="T807" s="1">
        <v>2020</v>
      </c>
      <c r="U807" s="1" t="s">
        <v>73</v>
      </c>
      <c r="V807" s="1">
        <v>12</v>
      </c>
      <c r="W807" s="1">
        <v>88.2</v>
      </c>
      <c r="X807" s="1">
        <v>328000000</v>
      </c>
      <c r="Y807" s="1">
        <v>14.7</v>
      </c>
      <c r="Z807" s="1">
        <v>271000000</v>
      </c>
      <c r="AA807" s="1">
        <v>37.090240000000001</v>
      </c>
      <c r="AB807" s="1">
        <v>-95.712900000000005</v>
      </c>
    </row>
    <row r="808" spans="1:28">
      <c r="A808" s="1">
        <v>807</v>
      </c>
      <c r="B808" s="1" t="s">
        <v>1078</v>
      </c>
      <c r="C808" s="1">
        <v>13900000</v>
      </c>
      <c r="D808" s="2">
        <v>5220000000</v>
      </c>
      <c r="E808" s="1" t="s">
        <v>41</v>
      </c>
      <c r="F808" s="1" t="s">
        <v>1078</v>
      </c>
      <c r="G808" s="1">
        <v>15075</v>
      </c>
      <c r="H808" s="1" t="s">
        <v>30</v>
      </c>
      <c r="I808" s="1" t="s">
        <v>31</v>
      </c>
      <c r="J808" s="1" t="s">
        <v>29</v>
      </c>
      <c r="K808" s="1">
        <v>1275</v>
      </c>
      <c r="L808" s="1">
        <v>111</v>
      </c>
      <c r="M808" s="1">
        <v>136</v>
      </c>
      <c r="N808" s="1">
        <v>33484000</v>
      </c>
      <c r="O808" s="1">
        <v>8400</v>
      </c>
      <c r="P808" s="1">
        <v>133900</v>
      </c>
      <c r="Q808" s="1">
        <v>100500</v>
      </c>
      <c r="R808" s="1">
        <v>1600000</v>
      </c>
      <c r="S808" s="1">
        <v>100000</v>
      </c>
      <c r="T808" s="1">
        <v>2011</v>
      </c>
      <c r="U808" s="1" t="s">
        <v>42</v>
      </c>
      <c r="V808" s="1">
        <v>14</v>
      </c>
      <c r="W808" s="1">
        <v>28.1</v>
      </c>
      <c r="X808" s="1">
        <v>1370000000</v>
      </c>
      <c r="Y808" s="1">
        <v>5.36</v>
      </c>
      <c r="Z808" s="1">
        <v>471000000</v>
      </c>
      <c r="AA808" s="1">
        <v>20.593679999999999</v>
      </c>
      <c r="AB808" s="1">
        <v>78.962879999999998</v>
      </c>
    </row>
    <row r="809" spans="1:28">
      <c r="A809" s="1">
        <v>808</v>
      </c>
      <c r="B809" s="1" t="s">
        <v>1079</v>
      </c>
      <c r="C809" s="1">
        <v>13900000</v>
      </c>
      <c r="D809" s="2">
        <v>5470000000</v>
      </c>
      <c r="E809" s="1" t="s">
        <v>41</v>
      </c>
      <c r="F809" s="1" t="s">
        <v>1079</v>
      </c>
      <c r="G809" s="1">
        <v>503</v>
      </c>
      <c r="H809" s="1" t="s">
        <v>36</v>
      </c>
      <c r="I809" s="1" t="s">
        <v>37</v>
      </c>
      <c r="J809" s="1" t="s">
        <v>41</v>
      </c>
      <c r="K809" s="1">
        <v>1200</v>
      </c>
      <c r="L809" s="1">
        <v>161</v>
      </c>
      <c r="M809" s="1">
        <v>157</v>
      </c>
      <c r="N809" s="1">
        <v>26883000</v>
      </c>
      <c r="O809" s="1">
        <v>6700</v>
      </c>
      <c r="P809" s="1">
        <v>107500</v>
      </c>
      <c r="Q809" s="1">
        <v>80600</v>
      </c>
      <c r="R809" s="1">
        <v>1300000</v>
      </c>
      <c r="S809" s="1" t="s">
        <v>39</v>
      </c>
      <c r="T809" s="1">
        <v>2018</v>
      </c>
      <c r="U809" s="1" t="s">
        <v>32</v>
      </c>
      <c r="V809" s="1">
        <v>12</v>
      </c>
      <c r="W809" s="1">
        <v>88.2</v>
      </c>
      <c r="X809" s="1">
        <v>328000000</v>
      </c>
      <c r="Y809" s="1">
        <v>14.7</v>
      </c>
      <c r="Z809" s="1">
        <v>271000000</v>
      </c>
      <c r="AA809" s="1">
        <v>37.090240000000001</v>
      </c>
      <c r="AB809" s="1">
        <v>-95.712900000000005</v>
      </c>
    </row>
    <row r="810" spans="1:28">
      <c r="A810" s="1">
        <v>809</v>
      </c>
      <c r="B810" s="1" t="s">
        <v>1080</v>
      </c>
      <c r="C810" s="1">
        <v>13900000</v>
      </c>
      <c r="D810" s="2">
        <v>12100000000</v>
      </c>
      <c r="E810" s="1" t="s">
        <v>107</v>
      </c>
      <c r="F810" s="1" t="s">
        <v>1081</v>
      </c>
      <c r="G810" s="1">
        <v>6</v>
      </c>
      <c r="H810" s="1" t="s">
        <v>1082</v>
      </c>
      <c r="I810" s="1" t="s">
        <v>1083</v>
      </c>
      <c r="J810" s="1" t="s">
        <v>41</v>
      </c>
      <c r="K810" s="1">
        <v>4056658</v>
      </c>
      <c r="L810" s="1">
        <v>3776</v>
      </c>
      <c r="M810" s="1">
        <v>6756</v>
      </c>
      <c r="N810" s="1">
        <v>1</v>
      </c>
      <c r="O810" s="1">
        <v>0</v>
      </c>
      <c r="P810" s="1">
        <v>0</v>
      </c>
      <c r="Q810" s="1">
        <v>0</v>
      </c>
      <c r="R810" s="1">
        <v>0.05</v>
      </c>
      <c r="S810" s="1" t="s">
        <v>39</v>
      </c>
      <c r="T810" s="1">
        <v>2021</v>
      </c>
      <c r="U810" s="1" t="s">
        <v>42</v>
      </c>
      <c r="V810" s="1">
        <v>10</v>
      </c>
      <c r="W810" s="1">
        <v>20.6</v>
      </c>
      <c r="X810" s="1">
        <v>167000000</v>
      </c>
      <c r="Y810" s="1">
        <v>4.1900000000000004</v>
      </c>
      <c r="Z810" s="1">
        <v>60987417</v>
      </c>
      <c r="AA810" s="1">
        <v>23.684989999999999</v>
      </c>
      <c r="AB810" s="1">
        <v>90.35633</v>
      </c>
    </row>
    <row r="811" spans="1:28">
      <c r="A811" s="1">
        <v>810</v>
      </c>
      <c r="B811" s="1" t="s">
        <v>1084</v>
      </c>
      <c r="C811" s="1">
        <v>13900000</v>
      </c>
      <c r="D811" s="2">
        <v>12500000000</v>
      </c>
      <c r="E811" s="1" t="s">
        <v>29</v>
      </c>
      <c r="F811" s="1" t="s">
        <v>1084</v>
      </c>
      <c r="G811" s="1">
        <v>1660</v>
      </c>
      <c r="H811" s="1" t="s">
        <v>36</v>
      </c>
      <c r="I811" s="1" t="s">
        <v>37</v>
      </c>
      <c r="J811" s="1" t="s">
        <v>29</v>
      </c>
      <c r="K811" s="1">
        <v>307</v>
      </c>
      <c r="L811" s="1">
        <v>161</v>
      </c>
      <c r="M811" s="1">
        <v>137</v>
      </c>
      <c r="N811" s="1">
        <v>97284000</v>
      </c>
      <c r="O811" s="1">
        <v>24300</v>
      </c>
      <c r="P811" s="1">
        <v>389100</v>
      </c>
      <c r="Q811" s="1">
        <v>291900</v>
      </c>
      <c r="R811" s="1">
        <v>4700000</v>
      </c>
      <c r="S811" s="1">
        <v>100000</v>
      </c>
      <c r="T811" s="1">
        <v>2006</v>
      </c>
      <c r="U811" s="1" t="s">
        <v>66</v>
      </c>
      <c r="V811" s="1">
        <v>15</v>
      </c>
      <c r="W811" s="1">
        <v>88.2</v>
      </c>
      <c r="X811" s="1">
        <v>328000000</v>
      </c>
      <c r="Y811" s="1">
        <v>14.7</v>
      </c>
      <c r="Z811" s="1">
        <v>271000000</v>
      </c>
      <c r="AA811" s="1">
        <v>37.090240000000001</v>
      </c>
      <c r="AB811" s="1">
        <v>-95.712900000000005</v>
      </c>
    </row>
    <row r="812" spans="1:28">
      <c r="A812" s="1">
        <v>811</v>
      </c>
      <c r="B812" s="1" t="s">
        <v>1085</v>
      </c>
      <c r="C812" s="1">
        <v>13900000</v>
      </c>
      <c r="D812" s="2">
        <v>8450000000</v>
      </c>
      <c r="E812" s="1" t="s">
        <v>39</v>
      </c>
      <c r="F812" s="1" t="s">
        <v>1085</v>
      </c>
      <c r="G812" s="1">
        <v>504</v>
      </c>
      <c r="H812" s="1" t="s">
        <v>36</v>
      </c>
      <c r="I812" s="1" t="s">
        <v>37</v>
      </c>
      <c r="J812" s="1" t="s">
        <v>60</v>
      </c>
      <c r="K812" s="1">
        <v>600</v>
      </c>
      <c r="L812" s="1">
        <v>161</v>
      </c>
      <c r="M812" s="1">
        <v>50</v>
      </c>
      <c r="N812" s="2">
        <v>114000000</v>
      </c>
      <c r="O812" s="1">
        <v>28600</v>
      </c>
      <c r="P812" s="1">
        <v>457000</v>
      </c>
      <c r="Q812" s="1">
        <v>342800</v>
      </c>
      <c r="R812" s="1">
        <v>5500000</v>
      </c>
      <c r="S812" s="1">
        <v>200000</v>
      </c>
      <c r="T812" s="1">
        <v>2018</v>
      </c>
      <c r="U812" s="1" t="s">
        <v>105</v>
      </c>
      <c r="V812" s="1">
        <v>12</v>
      </c>
      <c r="W812" s="1">
        <v>88.2</v>
      </c>
      <c r="X812" s="1">
        <v>328000000</v>
      </c>
      <c r="Y812" s="1">
        <v>14.7</v>
      </c>
      <c r="Z812" s="1">
        <v>271000000</v>
      </c>
      <c r="AA812" s="1">
        <v>37.090240000000001</v>
      </c>
      <c r="AB812" s="1">
        <v>-95.712900000000005</v>
      </c>
    </row>
    <row r="813" spans="1:28">
      <c r="A813" s="1">
        <v>812</v>
      </c>
      <c r="B813" s="1" t="s">
        <v>1086</v>
      </c>
      <c r="C813" s="1">
        <v>13900000</v>
      </c>
      <c r="D813" s="2">
        <v>2170000000</v>
      </c>
      <c r="E813" s="1" t="s">
        <v>44</v>
      </c>
      <c r="F813" s="1" t="s">
        <v>1086</v>
      </c>
      <c r="G813" s="1">
        <v>369</v>
      </c>
      <c r="H813" s="1" t="s">
        <v>36</v>
      </c>
      <c r="I813" s="1" t="s">
        <v>37</v>
      </c>
      <c r="J813" s="1" t="s">
        <v>44</v>
      </c>
      <c r="K813" s="1">
        <v>4466</v>
      </c>
      <c r="L813" s="1">
        <v>161</v>
      </c>
      <c r="M813" s="1">
        <v>38</v>
      </c>
      <c r="N813" s="1">
        <v>44149000</v>
      </c>
      <c r="O813" s="1">
        <v>11000</v>
      </c>
      <c r="P813" s="1">
        <v>176600</v>
      </c>
      <c r="Q813" s="1">
        <v>132400</v>
      </c>
      <c r="R813" s="1">
        <v>2100000</v>
      </c>
      <c r="S813" s="1">
        <v>200000</v>
      </c>
      <c r="T813" s="1">
        <v>2010</v>
      </c>
      <c r="U813" s="1" t="s">
        <v>80</v>
      </c>
      <c r="V813" s="1">
        <v>21</v>
      </c>
      <c r="W813" s="1">
        <v>88.2</v>
      </c>
      <c r="X813" s="1">
        <v>328000000</v>
      </c>
      <c r="Y813" s="1">
        <v>14.7</v>
      </c>
      <c r="Z813" s="1">
        <v>271000000</v>
      </c>
      <c r="AA813" s="1">
        <v>37.090240000000001</v>
      </c>
      <c r="AB813" s="1">
        <v>-95.712900000000005</v>
      </c>
    </row>
    <row r="814" spans="1:28">
      <c r="A814" s="1">
        <v>813</v>
      </c>
      <c r="B814" s="1" t="s">
        <v>1087</v>
      </c>
      <c r="C814" s="1">
        <v>13900000</v>
      </c>
      <c r="D814" s="2">
        <v>3190000000</v>
      </c>
      <c r="E814" s="1" t="s">
        <v>76</v>
      </c>
      <c r="F814" s="1" t="s">
        <v>1087</v>
      </c>
      <c r="G814" s="1">
        <v>288</v>
      </c>
      <c r="H814" s="1" t="s">
        <v>36</v>
      </c>
      <c r="I814" s="1" t="s">
        <v>37</v>
      </c>
      <c r="J814" s="1" t="s">
        <v>41</v>
      </c>
      <c r="K814" s="1">
        <v>2613</v>
      </c>
      <c r="L814" s="1" t="s">
        <v>39</v>
      </c>
      <c r="M814" s="1">
        <v>157</v>
      </c>
      <c r="N814" s="2">
        <v>143000000</v>
      </c>
      <c r="O814" s="1">
        <v>35700</v>
      </c>
      <c r="P814" s="1">
        <v>571000</v>
      </c>
      <c r="Q814" s="1">
        <v>428300</v>
      </c>
      <c r="R814" s="1">
        <v>6900000</v>
      </c>
      <c r="S814" s="1">
        <v>300000</v>
      </c>
      <c r="T814" s="1">
        <v>2010</v>
      </c>
      <c r="U814" s="1" t="s">
        <v>73</v>
      </c>
      <c r="V814" s="1">
        <v>21</v>
      </c>
      <c r="W814" s="1">
        <v>88.2</v>
      </c>
      <c r="X814" s="1">
        <v>328000000</v>
      </c>
      <c r="Y814" s="1">
        <v>14.7</v>
      </c>
      <c r="Z814" s="1">
        <v>271000000</v>
      </c>
      <c r="AA814" s="1">
        <v>37.090240000000001</v>
      </c>
      <c r="AB814" s="1">
        <v>-95.712900000000005</v>
      </c>
    </row>
    <row r="815" spans="1:28">
      <c r="A815" s="1">
        <v>814</v>
      </c>
      <c r="B815" s="1" t="s">
        <v>1088</v>
      </c>
      <c r="C815" s="1">
        <v>13800000</v>
      </c>
      <c r="D815" s="2">
        <v>2220000000</v>
      </c>
      <c r="E815" s="1" t="s">
        <v>41</v>
      </c>
      <c r="F815" s="1" t="s">
        <v>1088</v>
      </c>
      <c r="G815" s="1">
        <v>173</v>
      </c>
      <c r="H815" s="1" t="s">
        <v>36</v>
      </c>
      <c r="I815" s="1" t="s">
        <v>37</v>
      </c>
      <c r="J815" s="1" t="s">
        <v>41</v>
      </c>
      <c r="K815" s="1">
        <v>4285</v>
      </c>
      <c r="L815" s="1">
        <v>161</v>
      </c>
      <c r="M815" s="1">
        <v>157</v>
      </c>
      <c r="N815" s="1">
        <v>99654000</v>
      </c>
      <c r="O815" s="1">
        <v>24900</v>
      </c>
      <c r="P815" s="1">
        <v>398600</v>
      </c>
      <c r="Q815" s="1">
        <v>299000</v>
      </c>
      <c r="R815" s="1">
        <v>4800000</v>
      </c>
      <c r="S815" s="1">
        <v>300000</v>
      </c>
      <c r="T815" s="1">
        <v>2015</v>
      </c>
      <c r="U815" s="1" t="s">
        <v>61</v>
      </c>
      <c r="V815" s="1">
        <v>3</v>
      </c>
      <c r="W815" s="1">
        <v>88.2</v>
      </c>
      <c r="X815" s="1">
        <v>328000000</v>
      </c>
      <c r="Y815" s="1">
        <v>14.7</v>
      </c>
      <c r="Z815" s="1">
        <v>271000000</v>
      </c>
      <c r="AA815" s="1">
        <v>37.090240000000001</v>
      </c>
      <c r="AB815" s="1">
        <v>-95.712900000000005</v>
      </c>
    </row>
    <row r="816" spans="1:28">
      <c r="A816" s="1">
        <v>815</v>
      </c>
      <c r="B816" s="1" t="s">
        <v>1089</v>
      </c>
      <c r="C816" s="1">
        <v>13800000</v>
      </c>
      <c r="D816" s="2">
        <v>1820000000</v>
      </c>
      <c r="E816" s="1" t="s">
        <v>276</v>
      </c>
      <c r="F816" s="1" t="s">
        <v>1089</v>
      </c>
      <c r="G816" s="1">
        <v>887</v>
      </c>
      <c r="H816" s="1" t="s">
        <v>84</v>
      </c>
      <c r="I816" s="1" t="s">
        <v>85</v>
      </c>
      <c r="J816" s="1" t="s">
        <v>277</v>
      </c>
      <c r="K816" s="1">
        <v>5524</v>
      </c>
      <c r="L816" s="1">
        <v>10</v>
      </c>
      <c r="M816" s="1">
        <v>14</v>
      </c>
      <c r="N816" s="1">
        <v>83943000</v>
      </c>
      <c r="O816" s="1">
        <v>21000</v>
      </c>
      <c r="P816" s="1">
        <v>335800</v>
      </c>
      <c r="Q816" s="1">
        <v>251800</v>
      </c>
      <c r="R816" s="1">
        <v>4000000</v>
      </c>
      <c r="S816" s="1">
        <v>100000</v>
      </c>
      <c r="T816" s="1">
        <v>2006</v>
      </c>
      <c r="U816" s="1" t="s">
        <v>55</v>
      </c>
      <c r="V816" s="1">
        <v>20</v>
      </c>
      <c r="W816" s="1">
        <v>68.900000000000006</v>
      </c>
      <c r="X816" s="1">
        <v>36991981</v>
      </c>
      <c r="Y816" s="1">
        <v>5.56</v>
      </c>
      <c r="Z816" s="1">
        <v>30628482</v>
      </c>
      <c r="AA816" s="1">
        <v>56.130369999999999</v>
      </c>
      <c r="AB816" s="1">
        <v>-106.34699999999999</v>
      </c>
    </row>
    <row r="817" spans="1:28">
      <c r="A817" s="1">
        <v>816</v>
      </c>
      <c r="B817" s="1" t="s">
        <v>1090</v>
      </c>
      <c r="C817" s="1">
        <v>13800000</v>
      </c>
      <c r="D817" s="2">
        <v>1490000000</v>
      </c>
      <c r="E817" s="1" t="s">
        <v>49</v>
      </c>
      <c r="F817" s="1" t="s">
        <v>1090</v>
      </c>
      <c r="G817" s="1">
        <v>16</v>
      </c>
      <c r="H817" s="1" t="s">
        <v>130</v>
      </c>
      <c r="I817" s="1" t="s">
        <v>131</v>
      </c>
      <c r="J817" s="1" t="s">
        <v>29</v>
      </c>
      <c r="K817" s="1">
        <v>7134</v>
      </c>
      <c r="L817" s="1" t="s">
        <v>39</v>
      </c>
      <c r="M817" s="1">
        <v>138</v>
      </c>
      <c r="N817" s="1">
        <v>13533000</v>
      </c>
      <c r="O817" s="1">
        <v>3400</v>
      </c>
      <c r="P817" s="1">
        <v>54100</v>
      </c>
      <c r="Q817" s="1">
        <v>40600</v>
      </c>
      <c r="R817" s="1">
        <v>649600</v>
      </c>
      <c r="S817" s="1">
        <v>100000</v>
      </c>
      <c r="T817" s="1">
        <v>2017</v>
      </c>
      <c r="U817" s="1" t="s">
        <v>70</v>
      </c>
      <c r="V817" s="1">
        <v>5</v>
      </c>
      <c r="W817" s="1">
        <v>40.200000000000003</v>
      </c>
      <c r="X817" s="1">
        <v>126000000</v>
      </c>
      <c r="Y817" s="1">
        <v>3.42</v>
      </c>
      <c r="Z817" s="1">
        <v>103000000</v>
      </c>
      <c r="AA817" s="1">
        <v>23.634499999999999</v>
      </c>
      <c r="AB817" s="1">
        <v>-102.553</v>
      </c>
    </row>
    <row r="818" spans="1:28">
      <c r="A818" s="1">
        <v>817</v>
      </c>
      <c r="B818" s="1" t="s">
        <v>1091</v>
      </c>
      <c r="C818" s="1">
        <v>13800000</v>
      </c>
      <c r="D818" s="2">
        <v>2480000000</v>
      </c>
      <c r="E818" s="1" t="s">
        <v>52</v>
      </c>
      <c r="F818" s="1" t="s">
        <v>1091</v>
      </c>
      <c r="G818" s="1">
        <v>1952</v>
      </c>
      <c r="H818" s="1" t="s">
        <v>311</v>
      </c>
      <c r="I818" s="1" t="s">
        <v>312</v>
      </c>
      <c r="J818" s="1" t="s">
        <v>38</v>
      </c>
      <c r="K818" s="1">
        <v>3690</v>
      </c>
      <c r="L818" s="1">
        <v>4</v>
      </c>
      <c r="M818" s="1">
        <v>58</v>
      </c>
      <c r="N818" s="1">
        <v>55122000</v>
      </c>
      <c r="O818" s="1">
        <v>13800</v>
      </c>
      <c r="P818" s="1">
        <v>220500</v>
      </c>
      <c r="Q818" s="1">
        <v>165400</v>
      </c>
      <c r="R818" s="1">
        <v>2600000</v>
      </c>
      <c r="S818" s="1">
        <v>200000</v>
      </c>
      <c r="T818" s="1">
        <v>2017</v>
      </c>
      <c r="U818" s="1" t="s">
        <v>80</v>
      </c>
      <c r="V818" s="1">
        <v>2</v>
      </c>
      <c r="W818" s="1">
        <v>85</v>
      </c>
      <c r="X818" s="1">
        <v>17332850</v>
      </c>
      <c r="Y818" s="1">
        <v>3.2</v>
      </c>
      <c r="Z818" s="1">
        <v>15924729</v>
      </c>
      <c r="AA818" s="1">
        <v>52.132629999999999</v>
      </c>
      <c r="AB818" s="1">
        <v>5.2912660000000002</v>
      </c>
    </row>
    <row r="819" spans="1:28">
      <c r="A819" s="1">
        <v>818</v>
      </c>
      <c r="B819" s="1" t="s">
        <v>1092</v>
      </c>
      <c r="C819" s="1">
        <v>13800000</v>
      </c>
      <c r="D819" s="2">
        <v>5020000000</v>
      </c>
      <c r="E819" s="1" t="s">
        <v>49</v>
      </c>
      <c r="F819" s="1" t="s">
        <v>1092</v>
      </c>
      <c r="G819" s="1">
        <v>520</v>
      </c>
      <c r="H819" s="1" t="s">
        <v>130</v>
      </c>
      <c r="I819" s="1" t="s">
        <v>131</v>
      </c>
      <c r="J819" s="1" t="s">
        <v>167</v>
      </c>
      <c r="K819" s="1">
        <v>1361</v>
      </c>
      <c r="L819" s="1">
        <v>30</v>
      </c>
      <c r="M819" s="1">
        <v>28</v>
      </c>
      <c r="N819" s="1">
        <v>26519000</v>
      </c>
      <c r="O819" s="1">
        <v>6600</v>
      </c>
      <c r="P819" s="1">
        <v>106100</v>
      </c>
      <c r="Q819" s="1">
        <v>79600</v>
      </c>
      <c r="R819" s="1">
        <v>1300000</v>
      </c>
      <c r="S819" s="1">
        <v>100000</v>
      </c>
      <c r="T819" s="1">
        <v>2019</v>
      </c>
      <c r="U819" s="1" t="s">
        <v>32</v>
      </c>
      <c r="V819" s="1">
        <v>13</v>
      </c>
      <c r="W819" s="1">
        <v>40.200000000000003</v>
      </c>
      <c r="X819" s="1">
        <v>126000000</v>
      </c>
      <c r="Y819" s="1">
        <v>3.42</v>
      </c>
      <c r="Z819" s="1">
        <v>103000000</v>
      </c>
      <c r="AA819" s="1">
        <v>23.634499999999999</v>
      </c>
      <c r="AB819" s="1">
        <v>-102.553</v>
      </c>
    </row>
    <row r="820" spans="1:28">
      <c r="A820" s="1">
        <v>819</v>
      </c>
      <c r="B820" s="1" t="s">
        <v>1093</v>
      </c>
      <c r="C820" s="1">
        <v>13800000</v>
      </c>
      <c r="D820" s="2">
        <v>5730000000</v>
      </c>
      <c r="E820" s="1" t="s">
        <v>107</v>
      </c>
      <c r="F820" s="1" t="s">
        <v>1093</v>
      </c>
      <c r="G820" s="1">
        <v>190093</v>
      </c>
      <c r="H820" s="1" t="s">
        <v>148</v>
      </c>
      <c r="I820" s="1" t="s">
        <v>149</v>
      </c>
      <c r="J820" s="1" t="s">
        <v>108</v>
      </c>
      <c r="K820" s="1">
        <v>1127</v>
      </c>
      <c r="L820" s="1">
        <v>6</v>
      </c>
      <c r="M820" s="1">
        <v>21</v>
      </c>
      <c r="N820" s="2">
        <v>100000000</v>
      </c>
      <c r="O820" s="1">
        <v>25000</v>
      </c>
      <c r="P820" s="1">
        <v>400200</v>
      </c>
      <c r="Q820" s="1">
        <v>300200</v>
      </c>
      <c r="R820" s="1">
        <v>4800000</v>
      </c>
      <c r="S820" s="1">
        <v>100000</v>
      </c>
      <c r="T820" s="1">
        <v>2007</v>
      </c>
      <c r="U820" s="1" t="s">
        <v>61</v>
      </c>
      <c r="V820" s="1">
        <v>10</v>
      </c>
      <c r="W820" s="1">
        <v>9</v>
      </c>
      <c r="X820" s="1">
        <v>217000000</v>
      </c>
      <c r="Y820" s="1">
        <v>4.45</v>
      </c>
      <c r="Z820" s="1">
        <v>79927762</v>
      </c>
      <c r="AA820" s="1">
        <v>30.375319999999999</v>
      </c>
      <c r="AB820" s="1">
        <v>69.345119999999994</v>
      </c>
    </row>
    <row r="821" spans="1:28">
      <c r="A821" s="1">
        <v>820</v>
      </c>
      <c r="B821" s="1" t="s">
        <v>1094</v>
      </c>
      <c r="C821" s="1">
        <v>13800000</v>
      </c>
      <c r="D821" s="2">
        <v>6650000000</v>
      </c>
      <c r="E821" s="1" t="s">
        <v>47</v>
      </c>
      <c r="F821" s="1" t="s">
        <v>1094</v>
      </c>
      <c r="G821" s="1">
        <v>1505</v>
      </c>
      <c r="H821" s="1" t="s">
        <v>30</v>
      </c>
      <c r="I821" s="1" t="s">
        <v>31</v>
      </c>
      <c r="J821" s="1" t="s">
        <v>44</v>
      </c>
      <c r="K821" s="1">
        <v>898</v>
      </c>
      <c r="L821" s="1">
        <v>112</v>
      </c>
      <c r="M821" s="1">
        <v>38</v>
      </c>
      <c r="N821" s="1">
        <v>78651000</v>
      </c>
      <c r="O821" s="1">
        <v>19700</v>
      </c>
      <c r="P821" s="1">
        <v>314600</v>
      </c>
      <c r="Q821" s="1">
        <v>236000</v>
      </c>
      <c r="R821" s="1">
        <v>3800000</v>
      </c>
      <c r="S821" s="1">
        <v>100000</v>
      </c>
      <c r="T821" s="1">
        <v>2014</v>
      </c>
      <c r="U821" s="1" t="s">
        <v>115</v>
      </c>
      <c r="V821" s="1">
        <v>17</v>
      </c>
      <c r="W821" s="1">
        <v>28.1</v>
      </c>
      <c r="X821" s="1">
        <v>1370000000</v>
      </c>
      <c r="Y821" s="1">
        <v>5.36</v>
      </c>
      <c r="Z821" s="1">
        <v>471000000</v>
      </c>
      <c r="AA821" s="1">
        <v>20.593679999999999</v>
      </c>
      <c r="AB821" s="1">
        <v>78.962879999999998</v>
      </c>
    </row>
    <row r="822" spans="1:28">
      <c r="A822" s="1">
        <v>821</v>
      </c>
      <c r="B822" s="1" t="s">
        <v>1095</v>
      </c>
      <c r="C822" s="1">
        <v>13800000</v>
      </c>
      <c r="D822" s="2">
        <v>11000000000</v>
      </c>
      <c r="E822" s="1" t="s">
        <v>29</v>
      </c>
      <c r="F822" s="1" t="s">
        <v>1095</v>
      </c>
      <c r="G822" s="1">
        <v>4978</v>
      </c>
      <c r="H822" s="1" t="s">
        <v>30</v>
      </c>
      <c r="I822" s="1" t="s">
        <v>31</v>
      </c>
      <c r="J822" s="1" t="s">
        <v>29</v>
      </c>
      <c r="K822" s="1">
        <v>374</v>
      </c>
      <c r="L822" s="1">
        <v>112</v>
      </c>
      <c r="M822" s="1">
        <v>137</v>
      </c>
      <c r="N822" s="2">
        <v>217000000</v>
      </c>
      <c r="O822" s="1">
        <v>54300</v>
      </c>
      <c r="P822" s="1">
        <v>868400</v>
      </c>
      <c r="Q822" s="1">
        <v>651300</v>
      </c>
      <c r="R822" s="1">
        <v>10400000</v>
      </c>
      <c r="S822" s="1">
        <v>200000</v>
      </c>
      <c r="T822" s="1">
        <v>2009</v>
      </c>
      <c r="U822" s="1" t="s">
        <v>73</v>
      </c>
      <c r="V822" s="1">
        <v>15</v>
      </c>
      <c r="W822" s="1">
        <v>28.1</v>
      </c>
      <c r="X822" s="1">
        <v>1370000000</v>
      </c>
      <c r="Y822" s="1">
        <v>5.36</v>
      </c>
      <c r="Z822" s="1">
        <v>471000000</v>
      </c>
      <c r="AA822" s="1">
        <v>20.593679999999999</v>
      </c>
      <c r="AB822" s="1">
        <v>78.962879999999998</v>
      </c>
    </row>
    <row r="823" spans="1:28">
      <c r="A823" s="1">
        <v>822</v>
      </c>
      <c r="B823" s="1" t="s">
        <v>1096</v>
      </c>
      <c r="C823" s="1">
        <v>13700000</v>
      </c>
      <c r="D823" s="2">
        <v>1970000000</v>
      </c>
      <c r="E823" s="1" t="s">
        <v>154</v>
      </c>
      <c r="F823" s="1" t="s">
        <v>1096</v>
      </c>
      <c r="G823" s="1">
        <v>696</v>
      </c>
      <c r="H823" s="1" t="s">
        <v>90</v>
      </c>
      <c r="I823" s="1" t="s">
        <v>91</v>
      </c>
      <c r="J823" s="1" t="s">
        <v>41</v>
      </c>
      <c r="K823" s="1">
        <v>5035</v>
      </c>
      <c r="L823" s="1">
        <v>47</v>
      </c>
      <c r="M823" s="1">
        <v>159</v>
      </c>
      <c r="N823" s="1">
        <v>87804000</v>
      </c>
      <c r="O823" s="1">
        <v>22000</v>
      </c>
      <c r="P823" s="1">
        <v>351200</v>
      </c>
      <c r="Q823" s="1">
        <v>263400</v>
      </c>
      <c r="R823" s="1">
        <v>4200000</v>
      </c>
      <c r="S823" s="1">
        <v>200000</v>
      </c>
      <c r="T823" s="1">
        <v>2015</v>
      </c>
      <c r="U823" s="1" t="s">
        <v>42</v>
      </c>
      <c r="V823" s="1">
        <v>6</v>
      </c>
      <c r="W823" s="1">
        <v>51.3</v>
      </c>
      <c r="X823" s="1">
        <v>213000000</v>
      </c>
      <c r="Y823" s="1">
        <v>12.08</v>
      </c>
      <c r="Z823" s="1">
        <v>183000000</v>
      </c>
      <c r="AA823" s="1">
        <v>-14.234999999999999</v>
      </c>
      <c r="AB823" s="1">
        <v>-51.9253</v>
      </c>
    </row>
    <row r="824" spans="1:28">
      <c r="A824" s="1">
        <v>823</v>
      </c>
      <c r="B824" s="1" t="s">
        <v>1097</v>
      </c>
      <c r="C824" s="1">
        <v>13700000</v>
      </c>
      <c r="D824" s="2">
        <v>1970000000</v>
      </c>
      <c r="E824" s="1" t="s">
        <v>41</v>
      </c>
      <c r="F824" s="1" t="s">
        <v>1097</v>
      </c>
      <c r="G824" s="1">
        <v>975</v>
      </c>
      <c r="H824" s="1" t="s">
        <v>30</v>
      </c>
      <c r="I824" s="1" t="s">
        <v>31</v>
      </c>
      <c r="J824" s="1" t="s">
        <v>99</v>
      </c>
      <c r="K824" s="1">
        <v>5047</v>
      </c>
      <c r="L824" s="1">
        <v>113</v>
      </c>
      <c r="M824" s="1">
        <v>41</v>
      </c>
      <c r="N824" s="1">
        <v>37648000</v>
      </c>
      <c r="O824" s="1">
        <v>9400</v>
      </c>
      <c r="P824" s="1">
        <v>150600</v>
      </c>
      <c r="Q824" s="1">
        <v>112900</v>
      </c>
      <c r="R824" s="1">
        <v>1800000</v>
      </c>
      <c r="S824" s="1">
        <v>100000</v>
      </c>
      <c r="T824" s="1">
        <v>2013</v>
      </c>
      <c r="U824" s="1" t="s">
        <v>105</v>
      </c>
      <c r="V824" s="1">
        <v>12</v>
      </c>
      <c r="W824" s="1">
        <v>28.1</v>
      </c>
      <c r="X824" s="1">
        <v>1370000000</v>
      </c>
      <c r="Y824" s="1">
        <v>5.36</v>
      </c>
      <c r="Z824" s="1">
        <v>471000000</v>
      </c>
      <c r="AA824" s="1">
        <v>20.593679999999999</v>
      </c>
      <c r="AB824" s="1">
        <v>78.962879999999998</v>
      </c>
    </row>
    <row r="825" spans="1:28">
      <c r="A825" s="1">
        <v>824</v>
      </c>
      <c r="B825" s="1" t="s">
        <v>1098</v>
      </c>
      <c r="C825" s="1">
        <v>13700000</v>
      </c>
      <c r="D825" s="2">
        <v>1950000000</v>
      </c>
      <c r="E825" s="1" t="s">
        <v>41</v>
      </c>
      <c r="F825" s="1" t="s">
        <v>1098</v>
      </c>
      <c r="G825" s="1">
        <v>3298</v>
      </c>
      <c r="H825" s="1" t="s">
        <v>90</v>
      </c>
      <c r="I825" s="1" t="s">
        <v>91</v>
      </c>
      <c r="J825" s="1" t="s">
        <v>41</v>
      </c>
      <c r="K825" s="1">
        <v>5135</v>
      </c>
      <c r="L825" s="1">
        <v>47</v>
      </c>
      <c r="M825" s="1">
        <v>159</v>
      </c>
      <c r="N825" s="1">
        <v>7438000</v>
      </c>
      <c r="O825" s="1">
        <v>1900</v>
      </c>
      <c r="P825" s="1">
        <v>29800</v>
      </c>
      <c r="Q825" s="1">
        <v>22300</v>
      </c>
      <c r="R825" s="1">
        <v>357000</v>
      </c>
      <c r="S825" s="1" t="s">
        <v>39</v>
      </c>
      <c r="T825" s="1">
        <v>2008</v>
      </c>
      <c r="U825" s="1" t="s">
        <v>61</v>
      </c>
      <c r="V825" s="1">
        <v>22</v>
      </c>
      <c r="W825" s="1">
        <v>51.3</v>
      </c>
      <c r="X825" s="1">
        <v>213000000</v>
      </c>
      <c r="Y825" s="1">
        <v>12.08</v>
      </c>
      <c r="Z825" s="1">
        <v>183000000</v>
      </c>
      <c r="AA825" s="1">
        <v>-14.234999999999999</v>
      </c>
      <c r="AB825" s="1">
        <v>-51.9253</v>
      </c>
    </row>
    <row r="826" spans="1:28">
      <c r="A826" s="1">
        <v>825</v>
      </c>
      <c r="B826" s="1" t="s">
        <v>1099</v>
      </c>
      <c r="C826" s="1">
        <v>13700000</v>
      </c>
      <c r="D826" s="2">
        <v>9600000000</v>
      </c>
      <c r="E826" s="1" t="s">
        <v>154</v>
      </c>
      <c r="F826" s="1" t="s">
        <v>1099</v>
      </c>
      <c r="G826" s="1">
        <v>1040</v>
      </c>
      <c r="H826" s="1" t="s">
        <v>30</v>
      </c>
      <c r="I826" s="1" t="s">
        <v>31</v>
      </c>
      <c r="J826" s="1" t="s">
        <v>154</v>
      </c>
      <c r="K826" s="1">
        <v>487</v>
      </c>
      <c r="L826" s="1">
        <v>113</v>
      </c>
      <c r="M826" s="1">
        <v>36</v>
      </c>
      <c r="N826" s="2">
        <v>379000000</v>
      </c>
      <c r="O826" s="1">
        <v>94800</v>
      </c>
      <c r="P826" s="1">
        <v>1500000</v>
      </c>
      <c r="Q826" s="1">
        <v>1100000</v>
      </c>
      <c r="R826" s="1">
        <v>18200000</v>
      </c>
      <c r="S826" s="1">
        <v>600000</v>
      </c>
      <c r="T826" s="1">
        <v>2021</v>
      </c>
      <c r="U826" s="1" t="s">
        <v>73</v>
      </c>
      <c r="V826" s="1">
        <v>15</v>
      </c>
      <c r="W826" s="1">
        <v>28.1</v>
      </c>
      <c r="X826" s="1">
        <v>1370000000</v>
      </c>
      <c r="Y826" s="1">
        <v>5.36</v>
      </c>
      <c r="Z826" s="1">
        <v>471000000</v>
      </c>
      <c r="AA826" s="1">
        <v>20.593679999999999</v>
      </c>
      <c r="AB826" s="1">
        <v>78.962879999999998</v>
      </c>
    </row>
    <row r="827" spans="1:28">
      <c r="A827" s="1">
        <v>826</v>
      </c>
      <c r="B827" s="1" t="s">
        <v>1100</v>
      </c>
      <c r="C827" s="1">
        <v>13700000</v>
      </c>
      <c r="D827" s="2">
        <v>2940000000</v>
      </c>
      <c r="E827" s="1" t="s">
        <v>76</v>
      </c>
      <c r="F827" s="1" t="s">
        <v>1100</v>
      </c>
      <c r="G827" s="1">
        <v>2158</v>
      </c>
      <c r="H827" s="1" t="s">
        <v>30</v>
      </c>
      <c r="I827" s="1" t="s">
        <v>31</v>
      </c>
      <c r="J827" s="1" t="s">
        <v>167</v>
      </c>
      <c r="K827" s="1">
        <v>2972</v>
      </c>
      <c r="L827" s="1">
        <v>113</v>
      </c>
      <c r="M827" s="1">
        <v>29</v>
      </c>
      <c r="N827" s="1">
        <v>22235000</v>
      </c>
      <c r="O827" s="1">
        <v>5600</v>
      </c>
      <c r="P827" s="1">
        <v>88900</v>
      </c>
      <c r="Q827" s="1">
        <v>66700</v>
      </c>
      <c r="R827" s="1">
        <v>1100000</v>
      </c>
      <c r="S827" s="1">
        <v>100000</v>
      </c>
      <c r="T827" s="1">
        <v>2009</v>
      </c>
      <c r="U827" s="1" t="s">
        <v>73</v>
      </c>
      <c r="V827" s="1">
        <v>2</v>
      </c>
      <c r="W827" s="1">
        <v>28.1</v>
      </c>
      <c r="X827" s="1">
        <v>1370000000</v>
      </c>
      <c r="Y827" s="1">
        <v>5.36</v>
      </c>
      <c r="Z827" s="1">
        <v>471000000</v>
      </c>
      <c r="AA827" s="1">
        <v>20.593679999999999</v>
      </c>
      <c r="AB827" s="1">
        <v>78.962879999999998</v>
      </c>
    </row>
    <row r="828" spans="1:28">
      <c r="A828" s="1">
        <v>827</v>
      </c>
      <c r="B828" s="1" t="s">
        <v>1101</v>
      </c>
      <c r="C828" s="1">
        <v>13700000</v>
      </c>
      <c r="D828" s="2">
        <v>4960000000</v>
      </c>
      <c r="E828" s="1" t="s">
        <v>49</v>
      </c>
      <c r="F828" s="1" t="s">
        <v>1101</v>
      </c>
      <c r="G828" s="1">
        <v>340</v>
      </c>
      <c r="H828" s="1" t="s">
        <v>30</v>
      </c>
      <c r="I828" s="1" t="s">
        <v>31</v>
      </c>
      <c r="J828" s="1" t="s">
        <v>41</v>
      </c>
      <c r="K828" s="1">
        <v>1387</v>
      </c>
      <c r="L828" s="1">
        <v>113</v>
      </c>
      <c r="M828" s="1">
        <v>159</v>
      </c>
      <c r="N828" s="1">
        <v>27882000</v>
      </c>
      <c r="O828" s="1">
        <v>7000</v>
      </c>
      <c r="P828" s="1">
        <v>111500</v>
      </c>
      <c r="Q828" s="1">
        <v>83600</v>
      </c>
      <c r="R828" s="1">
        <v>1300000</v>
      </c>
      <c r="S828" s="1" t="s">
        <v>39</v>
      </c>
      <c r="T828" s="1">
        <v>2014</v>
      </c>
      <c r="U828" s="1" t="s">
        <v>80</v>
      </c>
      <c r="V828" s="1">
        <v>22</v>
      </c>
      <c r="W828" s="1">
        <v>28.1</v>
      </c>
      <c r="X828" s="1">
        <v>1370000000</v>
      </c>
      <c r="Y828" s="1">
        <v>5.36</v>
      </c>
      <c r="Z828" s="1">
        <v>471000000</v>
      </c>
      <c r="AA828" s="1">
        <v>20.593679999999999</v>
      </c>
      <c r="AB828" s="1">
        <v>78.962879999999998</v>
      </c>
    </row>
    <row r="829" spans="1:28">
      <c r="A829" s="1">
        <v>828</v>
      </c>
      <c r="B829" s="1" t="s">
        <v>1102</v>
      </c>
      <c r="C829" s="1">
        <v>13700000</v>
      </c>
      <c r="D829" s="2">
        <v>5460000000</v>
      </c>
      <c r="E829" s="1" t="s">
        <v>154</v>
      </c>
      <c r="F829" s="1" t="s">
        <v>1102</v>
      </c>
      <c r="G829" s="1">
        <v>863</v>
      </c>
      <c r="H829" s="1" t="s">
        <v>701</v>
      </c>
      <c r="I829" s="1" t="s">
        <v>702</v>
      </c>
      <c r="J829" s="1" t="s">
        <v>154</v>
      </c>
      <c r="K829" s="1">
        <v>1205</v>
      </c>
      <c r="L829" s="1">
        <v>3</v>
      </c>
      <c r="M829" s="1">
        <v>36</v>
      </c>
      <c r="N829" s="1">
        <v>35124000</v>
      </c>
      <c r="O829" s="1">
        <v>8800</v>
      </c>
      <c r="P829" s="1">
        <v>140500</v>
      </c>
      <c r="Q829" s="1">
        <v>105400</v>
      </c>
      <c r="R829" s="1">
        <v>1700000</v>
      </c>
      <c r="S829" s="1" t="s">
        <v>39</v>
      </c>
      <c r="T829" s="1">
        <v>2014</v>
      </c>
      <c r="U829" s="1" t="s">
        <v>42</v>
      </c>
      <c r="V829" s="1">
        <v>26</v>
      </c>
      <c r="W829" s="1">
        <v>28.5</v>
      </c>
      <c r="X829" s="1">
        <v>96462106</v>
      </c>
      <c r="Y829" s="1">
        <v>2.0099999999999998</v>
      </c>
      <c r="Z829" s="1">
        <v>35332140</v>
      </c>
      <c r="AA829" s="1">
        <v>14.05832</v>
      </c>
      <c r="AB829" s="1">
        <v>108.27719999999999</v>
      </c>
    </row>
    <row r="830" spans="1:28">
      <c r="A830" s="1">
        <v>829</v>
      </c>
      <c r="B830" s="1" t="s">
        <v>1103</v>
      </c>
      <c r="C830" s="1">
        <v>13700000</v>
      </c>
      <c r="D830" s="2">
        <v>8130000000</v>
      </c>
      <c r="E830" s="1" t="s">
        <v>29</v>
      </c>
      <c r="F830" s="1" t="s">
        <v>1103</v>
      </c>
      <c r="G830" s="1">
        <v>438</v>
      </c>
      <c r="H830" s="1" t="s">
        <v>90</v>
      </c>
      <c r="I830" s="1" t="s">
        <v>91</v>
      </c>
      <c r="J830" s="1" t="s">
        <v>29</v>
      </c>
      <c r="K830" s="1">
        <v>631</v>
      </c>
      <c r="L830" s="1">
        <v>47</v>
      </c>
      <c r="M830" s="1">
        <v>139</v>
      </c>
      <c r="N830" s="1">
        <v>64059000</v>
      </c>
      <c r="O830" s="1">
        <v>16000</v>
      </c>
      <c r="P830" s="1">
        <v>256200</v>
      </c>
      <c r="Q830" s="1">
        <v>192200</v>
      </c>
      <c r="R830" s="1">
        <v>3100000</v>
      </c>
      <c r="S830" s="1" t="s">
        <v>39</v>
      </c>
      <c r="T830" s="1">
        <v>2009</v>
      </c>
      <c r="U830" s="1" t="s">
        <v>70</v>
      </c>
      <c r="V830" s="1">
        <v>21</v>
      </c>
      <c r="W830" s="1">
        <v>51.3</v>
      </c>
      <c r="X830" s="1">
        <v>213000000</v>
      </c>
      <c r="Y830" s="1">
        <v>12.08</v>
      </c>
      <c r="Z830" s="1">
        <v>183000000</v>
      </c>
      <c r="AA830" s="1">
        <v>-14.234999999999999</v>
      </c>
      <c r="AB830" s="1">
        <v>-51.9253</v>
      </c>
    </row>
    <row r="831" spans="1:28">
      <c r="A831" s="1">
        <v>830</v>
      </c>
      <c r="B831" s="1" t="s">
        <v>1104</v>
      </c>
      <c r="C831" s="1">
        <v>13700000</v>
      </c>
      <c r="D831" s="2">
        <v>5180000000</v>
      </c>
      <c r="E831" s="1" t="s">
        <v>44</v>
      </c>
      <c r="F831" s="1" t="s">
        <v>1104</v>
      </c>
      <c r="G831" s="1">
        <v>495</v>
      </c>
      <c r="H831" s="1" t="s">
        <v>30</v>
      </c>
      <c r="I831" s="1" t="s">
        <v>31</v>
      </c>
      <c r="J831" s="1" t="s">
        <v>44</v>
      </c>
      <c r="K831" s="1">
        <v>1289</v>
      </c>
      <c r="L831" s="1">
        <v>113</v>
      </c>
      <c r="M831" s="1">
        <v>39</v>
      </c>
      <c r="N831" s="1">
        <v>23893000</v>
      </c>
      <c r="O831" s="1">
        <v>6000</v>
      </c>
      <c r="P831" s="1">
        <v>95600</v>
      </c>
      <c r="Q831" s="1">
        <v>71700</v>
      </c>
      <c r="R831" s="1">
        <v>1100000</v>
      </c>
      <c r="S831" s="1">
        <v>100000</v>
      </c>
      <c r="T831" s="1">
        <v>2011</v>
      </c>
      <c r="U831" s="1" t="s">
        <v>105</v>
      </c>
      <c r="V831" s="1">
        <v>20</v>
      </c>
      <c r="W831" s="1">
        <v>28.1</v>
      </c>
      <c r="X831" s="1">
        <v>1370000000</v>
      </c>
      <c r="Y831" s="1">
        <v>5.36</v>
      </c>
      <c r="Z831" s="1">
        <v>471000000</v>
      </c>
      <c r="AA831" s="1">
        <v>20.593679999999999</v>
      </c>
      <c r="AB831" s="1">
        <v>78.962879999999998</v>
      </c>
    </row>
    <row r="832" spans="1:28">
      <c r="A832" s="1">
        <v>831</v>
      </c>
      <c r="B832" s="1" t="s">
        <v>1105</v>
      </c>
      <c r="C832" s="1">
        <v>13700000</v>
      </c>
      <c r="D832" s="2">
        <v>2140000000</v>
      </c>
      <c r="E832" s="1" t="s">
        <v>52</v>
      </c>
      <c r="F832" s="1" t="s">
        <v>1106</v>
      </c>
      <c r="G832" s="1">
        <v>1</v>
      </c>
      <c r="H832" s="1" t="s">
        <v>30</v>
      </c>
      <c r="I832" s="1" t="s">
        <v>31</v>
      </c>
      <c r="J832" s="1" t="s">
        <v>277</v>
      </c>
      <c r="K832" s="1">
        <v>4057849</v>
      </c>
      <c r="L832" s="1" t="s">
        <v>39</v>
      </c>
      <c r="M832" s="1">
        <v>4183</v>
      </c>
      <c r="N832" s="1">
        <v>5</v>
      </c>
      <c r="O832" s="1">
        <v>0</v>
      </c>
      <c r="P832" s="1">
        <v>0.02</v>
      </c>
      <c r="Q832" s="1">
        <v>0.02</v>
      </c>
      <c r="R832" s="1">
        <v>0.24</v>
      </c>
      <c r="S832" s="1" t="s">
        <v>39</v>
      </c>
      <c r="T832" s="1">
        <v>2020</v>
      </c>
      <c r="U832" s="1" t="s">
        <v>55</v>
      </c>
      <c r="V832" s="1">
        <v>14</v>
      </c>
      <c r="W832" s="1">
        <v>28.1</v>
      </c>
      <c r="X832" s="1">
        <v>1370000000</v>
      </c>
      <c r="Y832" s="1">
        <v>5.36</v>
      </c>
      <c r="Z832" s="1">
        <v>471000000</v>
      </c>
      <c r="AA832" s="1">
        <v>20.593679999999999</v>
      </c>
      <c r="AB832" s="1">
        <v>78.962879999999998</v>
      </c>
    </row>
    <row r="833" spans="1:28">
      <c r="A833" s="1">
        <v>832</v>
      </c>
      <c r="B833" s="1" t="s">
        <v>1107</v>
      </c>
      <c r="C833" s="1">
        <v>13600000</v>
      </c>
      <c r="D833" s="2">
        <v>2120000000</v>
      </c>
      <c r="E833" s="1" t="s">
        <v>52</v>
      </c>
      <c r="F833" s="1" t="s">
        <v>1107</v>
      </c>
      <c r="G833" s="1">
        <v>368</v>
      </c>
      <c r="H833" s="1" t="s">
        <v>183</v>
      </c>
      <c r="I833" s="1" t="s">
        <v>184</v>
      </c>
      <c r="J833" s="1" t="s">
        <v>38</v>
      </c>
      <c r="K833" s="1">
        <v>4572</v>
      </c>
      <c r="L833" s="1">
        <v>16</v>
      </c>
      <c r="M833" s="1">
        <v>60</v>
      </c>
      <c r="N833" s="1">
        <v>47436000</v>
      </c>
      <c r="O833" s="1">
        <v>11900</v>
      </c>
      <c r="P833" s="1">
        <v>189700</v>
      </c>
      <c r="Q833" s="1">
        <v>142300</v>
      </c>
      <c r="R833" s="1">
        <v>2300000</v>
      </c>
      <c r="S833" s="1">
        <v>200000</v>
      </c>
      <c r="T833" s="1">
        <v>2014</v>
      </c>
      <c r="U833" s="1" t="s">
        <v>61</v>
      </c>
      <c r="V833" s="1">
        <v>2</v>
      </c>
      <c r="W833" s="1">
        <v>88.9</v>
      </c>
      <c r="X833" s="1">
        <v>47076781</v>
      </c>
      <c r="Y833" s="1">
        <v>13.96</v>
      </c>
      <c r="Z833" s="1">
        <v>37927409</v>
      </c>
      <c r="AA833" s="1">
        <v>40.46367</v>
      </c>
      <c r="AB833" s="1">
        <v>-3.7492200000000002</v>
      </c>
    </row>
    <row r="834" spans="1:28">
      <c r="A834" s="1">
        <v>833</v>
      </c>
      <c r="B834" s="1" t="s">
        <v>1108</v>
      </c>
      <c r="C834" s="1">
        <v>13600000</v>
      </c>
      <c r="D834" s="2">
        <v>897000000</v>
      </c>
      <c r="E834" s="1" t="s">
        <v>39</v>
      </c>
      <c r="F834" s="1" t="s">
        <v>1108</v>
      </c>
      <c r="G834" s="1">
        <v>273</v>
      </c>
      <c r="H834" s="1" t="s">
        <v>156</v>
      </c>
      <c r="I834" s="1" t="s">
        <v>157</v>
      </c>
      <c r="J834" s="1" t="s">
        <v>60</v>
      </c>
      <c r="K834" s="1">
        <v>13437</v>
      </c>
      <c r="L834" s="1">
        <v>9</v>
      </c>
      <c r="M834" s="1">
        <v>51</v>
      </c>
      <c r="N834" s="1">
        <v>12088000</v>
      </c>
      <c r="O834" s="1">
        <v>3000</v>
      </c>
      <c r="P834" s="1">
        <v>48400</v>
      </c>
      <c r="Q834" s="1">
        <v>36300</v>
      </c>
      <c r="R834" s="1">
        <v>580200</v>
      </c>
      <c r="S834" s="1">
        <v>100000</v>
      </c>
      <c r="T834" s="1">
        <v>2017</v>
      </c>
      <c r="U834" s="1" t="s">
        <v>105</v>
      </c>
      <c r="V834" s="1">
        <v>19</v>
      </c>
      <c r="W834" s="1">
        <v>35.5</v>
      </c>
      <c r="X834" s="1">
        <v>108000000</v>
      </c>
      <c r="Y834" s="1">
        <v>2.15</v>
      </c>
      <c r="Z834" s="1">
        <v>50975903</v>
      </c>
      <c r="AA834" s="1">
        <v>12.879720000000001</v>
      </c>
      <c r="AB834" s="1">
        <v>121.774</v>
      </c>
    </row>
    <row r="835" spans="1:28">
      <c r="A835" s="1">
        <v>834</v>
      </c>
      <c r="B835" s="1" t="s">
        <v>1109</v>
      </c>
      <c r="C835" s="1">
        <v>13600000</v>
      </c>
      <c r="D835" s="2">
        <v>1950000000</v>
      </c>
      <c r="E835" s="1" t="s">
        <v>65</v>
      </c>
      <c r="F835" s="1" t="s">
        <v>1109</v>
      </c>
      <c r="G835" s="1">
        <v>412</v>
      </c>
      <c r="H835" s="1" t="s">
        <v>36</v>
      </c>
      <c r="I835" s="1" t="s">
        <v>37</v>
      </c>
      <c r="J835" s="1" t="s">
        <v>65</v>
      </c>
      <c r="K835" s="1">
        <v>5133</v>
      </c>
      <c r="L835" s="1">
        <v>164</v>
      </c>
      <c r="M835" s="1">
        <v>11</v>
      </c>
      <c r="N835" s="1">
        <v>30677000</v>
      </c>
      <c r="O835" s="1">
        <v>7700</v>
      </c>
      <c r="P835" s="1">
        <v>122700</v>
      </c>
      <c r="Q835" s="1">
        <v>92000</v>
      </c>
      <c r="R835" s="1">
        <v>1500000</v>
      </c>
      <c r="S835" s="1">
        <v>100000</v>
      </c>
      <c r="T835" s="1">
        <v>2011</v>
      </c>
      <c r="U835" s="1" t="s">
        <v>42</v>
      </c>
      <c r="V835" s="1">
        <v>1</v>
      </c>
      <c r="W835" s="1">
        <v>88.2</v>
      </c>
      <c r="X835" s="1">
        <v>328000000</v>
      </c>
      <c r="Y835" s="1">
        <v>14.7</v>
      </c>
      <c r="Z835" s="1">
        <v>271000000</v>
      </c>
      <c r="AA835" s="1">
        <v>37.090240000000001</v>
      </c>
      <c r="AB835" s="1">
        <v>-95.712900000000005</v>
      </c>
    </row>
    <row r="836" spans="1:28">
      <c r="A836" s="1">
        <v>835</v>
      </c>
      <c r="B836" s="1" t="s">
        <v>1110</v>
      </c>
      <c r="C836" s="1">
        <v>13600000</v>
      </c>
      <c r="D836" s="2">
        <v>3760000000</v>
      </c>
      <c r="E836" s="1" t="s">
        <v>29</v>
      </c>
      <c r="F836" s="1" t="s">
        <v>1110</v>
      </c>
      <c r="G836" s="1">
        <v>199</v>
      </c>
      <c r="H836" s="1" t="s">
        <v>36</v>
      </c>
      <c r="I836" s="1" t="s">
        <v>37</v>
      </c>
      <c r="J836" s="1" t="s">
        <v>29</v>
      </c>
      <c r="K836" s="1">
        <v>2084</v>
      </c>
      <c r="L836" s="1">
        <v>163</v>
      </c>
      <c r="M836" s="1">
        <v>139</v>
      </c>
      <c r="N836" s="1">
        <v>15277000</v>
      </c>
      <c r="O836" s="1">
        <v>3800</v>
      </c>
      <c r="P836" s="1">
        <v>61100</v>
      </c>
      <c r="Q836" s="1">
        <v>45800</v>
      </c>
      <c r="R836" s="1">
        <v>733300</v>
      </c>
      <c r="S836" s="1">
        <v>100000</v>
      </c>
      <c r="T836" s="1">
        <v>2007</v>
      </c>
      <c r="U836" s="1" t="s">
        <v>50</v>
      </c>
      <c r="V836" s="1">
        <v>20</v>
      </c>
      <c r="W836" s="1">
        <v>88.2</v>
      </c>
      <c r="X836" s="1">
        <v>328000000</v>
      </c>
      <c r="Y836" s="1">
        <v>14.7</v>
      </c>
      <c r="Z836" s="1">
        <v>271000000</v>
      </c>
      <c r="AA836" s="1">
        <v>37.090240000000001</v>
      </c>
      <c r="AB836" s="1">
        <v>-95.712900000000005</v>
      </c>
    </row>
    <row r="837" spans="1:28">
      <c r="A837" s="1">
        <v>836</v>
      </c>
      <c r="B837" s="1" t="s">
        <v>1111</v>
      </c>
      <c r="C837" s="1">
        <v>13600000</v>
      </c>
      <c r="D837" s="2">
        <v>5140000000</v>
      </c>
      <c r="E837" s="1" t="s">
        <v>44</v>
      </c>
      <c r="F837" s="1" t="s">
        <v>1111</v>
      </c>
      <c r="G837" s="1">
        <v>1097</v>
      </c>
      <c r="H837" s="1" t="s">
        <v>30</v>
      </c>
      <c r="I837" s="1" t="s">
        <v>31</v>
      </c>
      <c r="J837" s="1" t="s">
        <v>99</v>
      </c>
      <c r="K837" s="1">
        <v>1303</v>
      </c>
      <c r="L837" s="1">
        <v>114</v>
      </c>
      <c r="M837" s="1">
        <v>42</v>
      </c>
      <c r="N837" s="1">
        <v>10764000</v>
      </c>
      <c r="O837" s="1">
        <v>2700</v>
      </c>
      <c r="P837" s="1">
        <v>43100</v>
      </c>
      <c r="Q837" s="1">
        <v>32300</v>
      </c>
      <c r="R837" s="1">
        <v>516700</v>
      </c>
      <c r="S837" s="1">
        <v>100000</v>
      </c>
      <c r="T837" s="1">
        <v>2016</v>
      </c>
      <c r="U837" s="1" t="s">
        <v>66</v>
      </c>
      <c r="V837" s="1">
        <v>25</v>
      </c>
      <c r="W837" s="1">
        <v>28.1</v>
      </c>
      <c r="X837" s="1">
        <v>1370000000</v>
      </c>
      <c r="Y837" s="1">
        <v>5.36</v>
      </c>
      <c r="Z837" s="1">
        <v>471000000</v>
      </c>
      <c r="AA837" s="1">
        <v>20.593679999999999</v>
      </c>
      <c r="AB837" s="1">
        <v>78.962879999999998</v>
      </c>
    </row>
    <row r="838" spans="1:28">
      <c r="A838" s="1">
        <v>837</v>
      </c>
      <c r="B838" s="1" t="s">
        <v>1112</v>
      </c>
      <c r="C838" s="1">
        <v>13600000</v>
      </c>
      <c r="D838" s="2">
        <v>9690000000</v>
      </c>
      <c r="E838" s="1" t="s">
        <v>445</v>
      </c>
      <c r="F838" s="1" t="s">
        <v>1112</v>
      </c>
      <c r="G838" s="1">
        <v>16047</v>
      </c>
      <c r="H838" s="1" t="s">
        <v>78</v>
      </c>
      <c r="I838" s="1" t="s">
        <v>79</v>
      </c>
      <c r="J838" s="1" t="s">
        <v>41</v>
      </c>
      <c r="K838" s="1">
        <v>474</v>
      </c>
      <c r="L838" s="1">
        <v>29</v>
      </c>
      <c r="M838" s="1">
        <v>160</v>
      </c>
      <c r="N838" s="1">
        <v>44414000</v>
      </c>
      <c r="O838" s="1">
        <v>11100</v>
      </c>
      <c r="P838" s="1">
        <v>177700</v>
      </c>
      <c r="Q838" s="1">
        <v>133200</v>
      </c>
      <c r="R838" s="1">
        <v>2100000</v>
      </c>
      <c r="S838" s="1">
        <v>100000</v>
      </c>
      <c r="T838" s="1">
        <v>2005</v>
      </c>
      <c r="U838" s="1" t="s">
        <v>115</v>
      </c>
      <c r="V838" s="1">
        <v>12</v>
      </c>
      <c r="W838" s="1">
        <v>60</v>
      </c>
      <c r="X838" s="1">
        <v>66834405</v>
      </c>
      <c r="Y838" s="1">
        <v>3.85</v>
      </c>
      <c r="Z838" s="1">
        <v>55908316</v>
      </c>
      <c r="AA838" s="1">
        <v>55.378050000000002</v>
      </c>
      <c r="AB838" s="1">
        <v>-3.4359700000000002</v>
      </c>
    </row>
    <row r="839" spans="1:28">
      <c r="A839" s="1">
        <v>838</v>
      </c>
      <c r="B839" s="1" t="s">
        <v>1113</v>
      </c>
      <c r="C839" s="1">
        <v>13600000</v>
      </c>
      <c r="D839" s="2">
        <v>14700000000</v>
      </c>
      <c r="E839" s="1" t="s">
        <v>41</v>
      </c>
      <c r="F839" s="1" t="s">
        <v>1113</v>
      </c>
      <c r="G839" s="1">
        <v>8335</v>
      </c>
      <c r="H839" s="1" t="s">
        <v>36</v>
      </c>
      <c r="I839" s="1" t="s">
        <v>37</v>
      </c>
      <c r="J839" s="1" t="s">
        <v>154</v>
      </c>
      <c r="K839" s="1">
        <v>232</v>
      </c>
      <c r="L839" s="1">
        <v>164</v>
      </c>
      <c r="M839" s="1">
        <v>37</v>
      </c>
      <c r="N839" s="1">
        <v>56626000</v>
      </c>
      <c r="O839" s="1">
        <v>14200</v>
      </c>
      <c r="P839" s="1">
        <v>226500</v>
      </c>
      <c r="Q839" s="1">
        <v>169900</v>
      </c>
      <c r="R839" s="1">
        <v>2700000</v>
      </c>
      <c r="S839" s="1" t="s">
        <v>39</v>
      </c>
      <c r="T839" s="1">
        <v>2013</v>
      </c>
      <c r="U839" s="1" t="s">
        <v>80</v>
      </c>
      <c r="V839" s="1">
        <v>23</v>
      </c>
      <c r="W839" s="1">
        <v>88.2</v>
      </c>
      <c r="X839" s="1">
        <v>328000000</v>
      </c>
      <c r="Y839" s="1">
        <v>14.7</v>
      </c>
      <c r="Z839" s="1">
        <v>271000000</v>
      </c>
      <c r="AA839" s="1">
        <v>37.090240000000001</v>
      </c>
      <c r="AB839" s="1">
        <v>-95.712900000000005</v>
      </c>
    </row>
    <row r="840" spans="1:28">
      <c r="A840" s="1">
        <v>839</v>
      </c>
      <c r="B840" s="1" t="s">
        <v>1114</v>
      </c>
      <c r="C840" s="1">
        <v>13500000</v>
      </c>
      <c r="D840" s="2">
        <v>1180000000</v>
      </c>
      <c r="E840" s="1" t="s">
        <v>52</v>
      </c>
      <c r="F840" s="1" t="s">
        <v>1114</v>
      </c>
      <c r="G840" s="1">
        <v>319</v>
      </c>
      <c r="H840" s="1" t="s">
        <v>243</v>
      </c>
      <c r="I840" s="1" t="s">
        <v>244</v>
      </c>
      <c r="J840" s="1" t="s">
        <v>38</v>
      </c>
      <c r="K840" s="1">
        <v>9540</v>
      </c>
      <c r="L840" s="1">
        <v>29</v>
      </c>
      <c r="M840" s="1">
        <v>61</v>
      </c>
      <c r="N840" s="1">
        <v>13436000</v>
      </c>
      <c r="O840" s="1">
        <v>3400</v>
      </c>
      <c r="P840" s="1">
        <v>53700</v>
      </c>
      <c r="Q840" s="1">
        <v>40300</v>
      </c>
      <c r="R840" s="1">
        <v>644900</v>
      </c>
      <c r="S840" s="1" t="s">
        <v>39</v>
      </c>
      <c r="T840" s="1">
        <v>2019</v>
      </c>
      <c r="U840" s="1" t="s">
        <v>80</v>
      </c>
      <c r="V840" s="1">
        <v>19</v>
      </c>
      <c r="W840" s="1">
        <v>36.299999999999997</v>
      </c>
      <c r="X840" s="1">
        <v>270000000</v>
      </c>
      <c r="Y840" s="1">
        <v>4.6900000000000004</v>
      </c>
      <c r="Z840" s="1">
        <v>152000000</v>
      </c>
      <c r="AA840" s="1">
        <v>-0.78927999999999998</v>
      </c>
      <c r="AB840" s="1">
        <v>113.9213</v>
      </c>
    </row>
    <row r="841" spans="1:28">
      <c r="A841" s="1">
        <v>840</v>
      </c>
      <c r="B841" s="1" t="s">
        <v>1115</v>
      </c>
      <c r="C841" s="1">
        <v>13500000</v>
      </c>
      <c r="D841" s="2">
        <v>4300000000</v>
      </c>
      <c r="E841" s="1" t="s">
        <v>52</v>
      </c>
      <c r="F841" s="1" t="s">
        <v>1115</v>
      </c>
      <c r="G841" s="1">
        <v>4312</v>
      </c>
      <c r="H841" s="1" t="s">
        <v>84</v>
      </c>
      <c r="I841" s="1" t="s">
        <v>85</v>
      </c>
      <c r="J841" s="1" t="s">
        <v>38</v>
      </c>
      <c r="K841" s="1">
        <v>1716</v>
      </c>
      <c r="L841" s="1">
        <v>11</v>
      </c>
      <c r="M841" s="1">
        <v>61</v>
      </c>
      <c r="N841" s="1">
        <v>32557000</v>
      </c>
      <c r="O841" s="1">
        <v>8100</v>
      </c>
      <c r="P841" s="1">
        <v>130200</v>
      </c>
      <c r="Q841" s="1">
        <v>97700</v>
      </c>
      <c r="R841" s="1">
        <v>1600000</v>
      </c>
      <c r="S841" s="1" t="s">
        <v>39</v>
      </c>
      <c r="T841" s="1">
        <v>2008</v>
      </c>
      <c r="U841" s="1" t="s">
        <v>73</v>
      </c>
      <c r="V841" s="1">
        <v>24</v>
      </c>
      <c r="W841" s="1">
        <v>68.900000000000006</v>
      </c>
      <c r="X841" s="1">
        <v>36991981</v>
      </c>
      <c r="Y841" s="1">
        <v>5.56</v>
      </c>
      <c r="Z841" s="1">
        <v>30628482</v>
      </c>
      <c r="AA841" s="1">
        <v>56.130369999999999</v>
      </c>
      <c r="AB841" s="1">
        <v>-106.34699999999999</v>
      </c>
    </row>
    <row r="842" spans="1:28">
      <c r="A842" s="1">
        <v>841</v>
      </c>
      <c r="B842" s="1" t="s">
        <v>1116</v>
      </c>
      <c r="C842" s="1">
        <v>13500000</v>
      </c>
      <c r="D842" s="2">
        <v>3450000000</v>
      </c>
      <c r="E842" s="1" t="s">
        <v>76</v>
      </c>
      <c r="F842" s="1" t="s">
        <v>1116</v>
      </c>
      <c r="G842" s="1">
        <v>591</v>
      </c>
      <c r="H842" s="1" t="s">
        <v>30</v>
      </c>
      <c r="I842" s="1" t="s">
        <v>31</v>
      </c>
      <c r="J842" s="1" t="s">
        <v>167</v>
      </c>
      <c r="K842" s="1">
        <v>2364</v>
      </c>
      <c r="L842" s="1">
        <v>115</v>
      </c>
      <c r="M842" s="1">
        <v>30</v>
      </c>
      <c r="N842" s="1">
        <v>29706000</v>
      </c>
      <c r="O842" s="1">
        <v>7400</v>
      </c>
      <c r="P842" s="1">
        <v>118800</v>
      </c>
      <c r="Q842" s="1">
        <v>89100</v>
      </c>
      <c r="R842" s="1">
        <v>1400000</v>
      </c>
      <c r="S842" s="1" t="s">
        <v>39</v>
      </c>
      <c r="T842" s="1">
        <v>2012</v>
      </c>
      <c r="U842" s="1" t="s">
        <v>32</v>
      </c>
      <c r="V842" s="1">
        <v>10</v>
      </c>
      <c r="W842" s="1">
        <v>28.1</v>
      </c>
      <c r="X842" s="1">
        <v>1370000000</v>
      </c>
      <c r="Y842" s="1">
        <v>5.36</v>
      </c>
      <c r="Z842" s="1">
        <v>471000000</v>
      </c>
      <c r="AA842" s="1">
        <v>20.593679999999999</v>
      </c>
      <c r="AB842" s="1">
        <v>78.962879999999998</v>
      </c>
    </row>
    <row r="843" spans="1:28">
      <c r="A843" s="1">
        <v>842</v>
      </c>
      <c r="B843" s="1" t="s">
        <v>1117</v>
      </c>
      <c r="C843" s="1">
        <v>13500000</v>
      </c>
      <c r="D843" s="2">
        <v>5380000000</v>
      </c>
      <c r="E843" s="1" t="s">
        <v>41</v>
      </c>
      <c r="F843" s="1" t="s">
        <v>1118</v>
      </c>
      <c r="G843" s="1">
        <v>19</v>
      </c>
      <c r="H843" s="1" t="s">
        <v>78</v>
      </c>
      <c r="I843" s="1" t="s">
        <v>79</v>
      </c>
      <c r="J843" s="1" t="s">
        <v>29</v>
      </c>
      <c r="K843" s="1">
        <v>3767960</v>
      </c>
      <c r="L843" s="1">
        <v>2492</v>
      </c>
      <c r="M843" s="1">
        <v>3189</v>
      </c>
      <c r="N843" s="1">
        <v>1615</v>
      </c>
      <c r="O843" s="1">
        <v>0.4</v>
      </c>
      <c r="P843" s="1">
        <v>6</v>
      </c>
      <c r="Q843" s="1">
        <v>5</v>
      </c>
      <c r="R843" s="1">
        <v>78</v>
      </c>
      <c r="S843" s="1">
        <v>130</v>
      </c>
      <c r="T843" s="1">
        <v>2015</v>
      </c>
      <c r="U843" s="1" t="s">
        <v>32</v>
      </c>
      <c r="V843" s="1">
        <v>24</v>
      </c>
      <c r="W843" s="1">
        <v>60</v>
      </c>
      <c r="X843" s="1">
        <v>66834405</v>
      </c>
      <c r="Y843" s="1">
        <v>3.85</v>
      </c>
      <c r="Z843" s="1">
        <v>55908316</v>
      </c>
      <c r="AA843" s="1">
        <v>55.378050000000002</v>
      </c>
      <c r="AB843" s="1">
        <v>-3.4359700000000002</v>
      </c>
    </row>
    <row r="844" spans="1:28">
      <c r="A844" s="1">
        <v>843</v>
      </c>
      <c r="B844" s="1" t="s">
        <v>1119</v>
      </c>
      <c r="C844" s="1">
        <v>13500000</v>
      </c>
      <c r="D844" s="2">
        <v>5550000000</v>
      </c>
      <c r="E844" s="1" t="s">
        <v>29</v>
      </c>
      <c r="F844" s="1" t="s">
        <v>1119</v>
      </c>
      <c r="G844" s="1">
        <v>814</v>
      </c>
      <c r="H844" s="1" t="s">
        <v>78</v>
      </c>
      <c r="I844" s="1" t="s">
        <v>79</v>
      </c>
      <c r="J844" s="1" t="s">
        <v>29</v>
      </c>
      <c r="K844" s="1">
        <v>1183</v>
      </c>
      <c r="L844" s="1">
        <v>30</v>
      </c>
      <c r="M844" s="1">
        <v>140</v>
      </c>
      <c r="N844" s="1">
        <v>35309000</v>
      </c>
      <c r="O844" s="1">
        <v>8800</v>
      </c>
      <c r="P844" s="1">
        <v>141200</v>
      </c>
      <c r="Q844" s="1">
        <v>105900</v>
      </c>
      <c r="R844" s="1">
        <v>1700000</v>
      </c>
      <c r="S844" s="1">
        <v>100000</v>
      </c>
      <c r="T844" s="1">
        <v>2006</v>
      </c>
      <c r="U844" s="1" t="s">
        <v>66</v>
      </c>
      <c r="V844" s="1">
        <v>25</v>
      </c>
      <c r="W844" s="1">
        <v>60</v>
      </c>
      <c r="X844" s="1">
        <v>66834405</v>
      </c>
      <c r="Y844" s="1">
        <v>3.85</v>
      </c>
      <c r="Z844" s="1">
        <v>55908316</v>
      </c>
      <c r="AA844" s="1">
        <v>55.378050000000002</v>
      </c>
      <c r="AB844" s="1">
        <v>-3.4359700000000002</v>
      </c>
    </row>
    <row r="845" spans="1:28">
      <c r="A845" s="1">
        <v>844</v>
      </c>
      <c r="B845" s="1" t="s">
        <v>1120</v>
      </c>
      <c r="C845" s="1">
        <v>13500000</v>
      </c>
      <c r="D845" s="2">
        <v>8270000000</v>
      </c>
      <c r="E845" s="1" t="s">
        <v>41</v>
      </c>
      <c r="F845" s="1" t="s">
        <v>1120</v>
      </c>
      <c r="G845" s="1">
        <v>1403</v>
      </c>
      <c r="H845" s="1" t="s">
        <v>572</v>
      </c>
      <c r="I845" s="1" t="s">
        <v>573</v>
      </c>
      <c r="J845" s="1" t="s">
        <v>60</v>
      </c>
      <c r="K845" s="1">
        <v>620</v>
      </c>
      <c r="L845" s="1">
        <v>4</v>
      </c>
      <c r="M845" s="1">
        <v>52</v>
      </c>
      <c r="N845" s="1">
        <v>75162000</v>
      </c>
      <c r="O845" s="1">
        <v>18800</v>
      </c>
      <c r="P845" s="1">
        <v>300600</v>
      </c>
      <c r="Q845" s="1">
        <v>225500</v>
      </c>
      <c r="R845" s="1">
        <v>3600000</v>
      </c>
      <c r="S845" s="1">
        <v>100000</v>
      </c>
      <c r="T845" s="1">
        <v>2016</v>
      </c>
      <c r="U845" s="1" t="s">
        <v>32</v>
      </c>
      <c r="V845" s="1">
        <v>21</v>
      </c>
      <c r="W845" s="1">
        <v>82.7</v>
      </c>
      <c r="X845" s="1">
        <v>44385155</v>
      </c>
      <c r="Y845" s="1">
        <v>8.8800000000000008</v>
      </c>
      <c r="Z845" s="1">
        <v>30835699</v>
      </c>
      <c r="AA845" s="1">
        <v>48.379429999999999</v>
      </c>
      <c r="AB845" s="1">
        <v>31.165579999999999</v>
      </c>
    </row>
    <row r="846" spans="1:28">
      <c r="A846" s="1">
        <v>845</v>
      </c>
      <c r="B846" s="1" t="s">
        <v>1121</v>
      </c>
      <c r="C846" s="1">
        <v>13500000</v>
      </c>
      <c r="D846" s="2">
        <v>3910000000</v>
      </c>
      <c r="E846" s="1" t="s">
        <v>41</v>
      </c>
      <c r="F846" s="1" t="s">
        <v>1121</v>
      </c>
      <c r="G846" s="1">
        <v>1793</v>
      </c>
      <c r="H846" s="1" t="s">
        <v>30</v>
      </c>
      <c r="I846" s="1" t="s">
        <v>31</v>
      </c>
      <c r="J846" s="1" t="s">
        <v>38</v>
      </c>
      <c r="K846" s="1">
        <v>1954</v>
      </c>
      <c r="L846" s="1">
        <v>114</v>
      </c>
      <c r="M846" s="1">
        <v>60</v>
      </c>
      <c r="N846" s="2">
        <v>179000000</v>
      </c>
      <c r="O846" s="1">
        <v>44800</v>
      </c>
      <c r="P846" s="1">
        <v>716900</v>
      </c>
      <c r="Q846" s="1">
        <v>537700</v>
      </c>
      <c r="R846" s="1">
        <v>8600000</v>
      </c>
      <c r="S846" s="1">
        <v>400000</v>
      </c>
      <c r="T846" s="1">
        <v>2015</v>
      </c>
      <c r="U846" s="1" t="s">
        <v>55</v>
      </c>
      <c r="V846" s="1">
        <v>29</v>
      </c>
      <c r="W846" s="1">
        <v>28.1</v>
      </c>
      <c r="X846" s="1">
        <v>1370000000</v>
      </c>
      <c r="Y846" s="1">
        <v>5.36</v>
      </c>
      <c r="Z846" s="1">
        <v>471000000</v>
      </c>
      <c r="AA846" s="1">
        <v>20.593679999999999</v>
      </c>
      <c r="AB846" s="1">
        <v>78.962879999999998</v>
      </c>
    </row>
    <row r="847" spans="1:28">
      <c r="A847" s="1">
        <v>846</v>
      </c>
      <c r="B847" s="1" t="s">
        <v>1122</v>
      </c>
      <c r="C847" s="1">
        <v>13500000</v>
      </c>
      <c r="D847" s="2">
        <v>11700000000</v>
      </c>
      <c r="E847" s="1" t="s">
        <v>154</v>
      </c>
      <c r="F847" s="1" t="s">
        <v>1122</v>
      </c>
      <c r="G847" s="1">
        <v>975</v>
      </c>
      <c r="H847" s="1" t="s">
        <v>78</v>
      </c>
      <c r="I847" s="1" t="s">
        <v>79</v>
      </c>
      <c r="J847" s="1" t="s">
        <v>41</v>
      </c>
      <c r="K847" s="1">
        <v>333</v>
      </c>
      <c r="L847" s="1">
        <v>29</v>
      </c>
      <c r="M847" s="1">
        <v>160</v>
      </c>
      <c r="N847" s="2">
        <v>496000000</v>
      </c>
      <c r="O847" s="1">
        <v>123900</v>
      </c>
      <c r="P847" s="1">
        <v>2000000</v>
      </c>
      <c r="Q847" s="1">
        <v>1500000</v>
      </c>
      <c r="R847" s="1">
        <v>23800000</v>
      </c>
      <c r="S847" s="1">
        <v>400000</v>
      </c>
      <c r="T847" s="1">
        <v>2013</v>
      </c>
      <c r="U847" s="1" t="s">
        <v>32</v>
      </c>
      <c r="V847" s="1">
        <v>30</v>
      </c>
      <c r="W847" s="1">
        <v>60</v>
      </c>
      <c r="X847" s="1">
        <v>66834405</v>
      </c>
      <c r="Y847" s="1">
        <v>3.85</v>
      </c>
      <c r="Z847" s="1">
        <v>55908316</v>
      </c>
      <c r="AA847" s="1">
        <v>55.378050000000002</v>
      </c>
      <c r="AB847" s="1">
        <v>-3.4359700000000002</v>
      </c>
    </row>
    <row r="848" spans="1:28">
      <c r="A848" s="1">
        <v>847</v>
      </c>
      <c r="B848" s="1" t="s">
        <v>1123</v>
      </c>
      <c r="C848" s="1">
        <v>13500000</v>
      </c>
      <c r="D848" s="2">
        <v>7960000000</v>
      </c>
      <c r="E848" s="1" t="s">
        <v>41</v>
      </c>
      <c r="F848" s="1" t="s">
        <v>1123</v>
      </c>
      <c r="G848" s="1">
        <v>1357</v>
      </c>
      <c r="H848" s="1" t="s">
        <v>30</v>
      </c>
      <c r="I848" s="1" t="s">
        <v>31</v>
      </c>
      <c r="J848" s="1" t="s">
        <v>41</v>
      </c>
      <c r="K848" s="1">
        <v>663</v>
      </c>
      <c r="L848" s="1">
        <v>116</v>
      </c>
      <c r="M848" s="1">
        <v>162</v>
      </c>
      <c r="N848" s="2">
        <v>110000000</v>
      </c>
      <c r="O848" s="1">
        <v>27500</v>
      </c>
      <c r="P848" s="1">
        <v>439300</v>
      </c>
      <c r="Q848" s="1">
        <v>329400</v>
      </c>
      <c r="R848" s="1">
        <v>5300000</v>
      </c>
      <c r="S848" s="1">
        <v>300000</v>
      </c>
      <c r="T848" s="1">
        <v>2019</v>
      </c>
      <c r="U848" s="1" t="s">
        <v>32</v>
      </c>
      <c r="V848" s="1">
        <v>22</v>
      </c>
      <c r="W848" s="1">
        <v>28.1</v>
      </c>
      <c r="X848" s="1">
        <v>1370000000</v>
      </c>
      <c r="Y848" s="1">
        <v>5.36</v>
      </c>
      <c r="Z848" s="1">
        <v>471000000</v>
      </c>
      <c r="AA848" s="1">
        <v>20.593679999999999</v>
      </c>
      <c r="AB848" s="1">
        <v>78.962879999999998</v>
      </c>
    </row>
    <row r="849" spans="1:28">
      <c r="A849" s="1">
        <v>848</v>
      </c>
      <c r="B849" s="1" t="s">
        <v>1124</v>
      </c>
      <c r="C849" s="1">
        <v>13500000</v>
      </c>
      <c r="D849" s="2">
        <v>2750000000</v>
      </c>
      <c r="E849" s="1" t="s">
        <v>29</v>
      </c>
      <c r="F849" s="1" t="s">
        <v>1124</v>
      </c>
      <c r="G849" s="1">
        <v>321</v>
      </c>
      <c r="H849" s="1" t="s">
        <v>36</v>
      </c>
      <c r="I849" s="1" t="s">
        <v>37</v>
      </c>
      <c r="J849" s="1" t="s">
        <v>29</v>
      </c>
      <c r="K849" s="1">
        <v>3257</v>
      </c>
      <c r="L849" s="1">
        <v>165</v>
      </c>
      <c r="M849" s="1">
        <v>140</v>
      </c>
      <c r="N849" s="1">
        <v>10787000</v>
      </c>
      <c r="O849" s="1">
        <v>2700</v>
      </c>
      <c r="P849" s="1">
        <v>43100</v>
      </c>
      <c r="Q849" s="1">
        <v>32400</v>
      </c>
      <c r="R849" s="1">
        <v>517800</v>
      </c>
      <c r="S849" s="1" t="s">
        <v>39</v>
      </c>
      <c r="T849" s="1">
        <v>2006</v>
      </c>
      <c r="U849" s="1" t="s">
        <v>50</v>
      </c>
      <c r="V849" s="1">
        <v>19</v>
      </c>
      <c r="W849" s="1">
        <v>88.2</v>
      </c>
      <c r="X849" s="1">
        <v>328000000</v>
      </c>
      <c r="Y849" s="1">
        <v>14.7</v>
      </c>
      <c r="Z849" s="1">
        <v>271000000</v>
      </c>
      <c r="AA849" s="1">
        <v>37.090240000000001</v>
      </c>
      <c r="AB849" s="1">
        <v>-95.712900000000005</v>
      </c>
    </row>
    <row r="850" spans="1:28">
      <c r="A850" s="1">
        <v>849</v>
      </c>
      <c r="B850" s="1" t="s">
        <v>1125</v>
      </c>
      <c r="C850" s="1">
        <v>13500000</v>
      </c>
      <c r="D850" s="2">
        <v>1900000000</v>
      </c>
      <c r="E850" s="1" t="s">
        <v>76</v>
      </c>
      <c r="F850" s="1" t="s">
        <v>1125</v>
      </c>
      <c r="G850" s="1">
        <v>462</v>
      </c>
      <c r="H850" s="1" t="s">
        <v>36</v>
      </c>
      <c r="I850" s="1" t="s">
        <v>37</v>
      </c>
      <c r="J850" s="1" t="s">
        <v>167</v>
      </c>
      <c r="K850" s="1">
        <v>5297</v>
      </c>
      <c r="L850" s="1">
        <v>165</v>
      </c>
      <c r="M850" s="1">
        <v>30</v>
      </c>
      <c r="N850" s="1">
        <v>1335000</v>
      </c>
      <c r="O850" s="1">
        <v>334</v>
      </c>
      <c r="P850" s="1">
        <v>5300</v>
      </c>
      <c r="Q850" s="1">
        <v>4000</v>
      </c>
      <c r="R850" s="1">
        <v>64100</v>
      </c>
      <c r="S850" s="1">
        <v>100000</v>
      </c>
      <c r="T850" s="1">
        <v>2010</v>
      </c>
      <c r="U850" s="1" t="s">
        <v>45</v>
      </c>
      <c r="V850" s="1">
        <v>9</v>
      </c>
      <c r="W850" s="1">
        <v>88.2</v>
      </c>
      <c r="X850" s="1">
        <v>328000000</v>
      </c>
      <c r="Y850" s="1">
        <v>14.7</v>
      </c>
      <c r="Z850" s="1">
        <v>271000000</v>
      </c>
      <c r="AA850" s="1">
        <v>37.090240000000001</v>
      </c>
      <c r="AB850" s="1">
        <v>-95.712900000000005</v>
      </c>
    </row>
    <row r="851" spans="1:28">
      <c r="A851" s="1">
        <v>850</v>
      </c>
      <c r="B851" s="1" t="s">
        <v>1126</v>
      </c>
      <c r="C851" s="1">
        <v>13400000</v>
      </c>
      <c r="D851" s="2">
        <v>4620000000</v>
      </c>
      <c r="E851" s="1" t="s">
        <v>39</v>
      </c>
      <c r="F851" s="1" t="s">
        <v>1126</v>
      </c>
      <c r="G851" s="1">
        <v>477</v>
      </c>
      <c r="H851" s="1" t="s">
        <v>36</v>
      </c>
      <c r="I851" s="1" t="s">
        <v>37</v>
      </c>
      <c r="J851" s="1" t="s">
        <v>41</v>
      </c>
      <c r="K851" s="1">
        <v>1537</v>
      </c>
      <c r="L851" s="1">
        <v>166</v>
      </c>
      <c r="M851" s="1">
        <v>162</v>
      </c>
      <c r="N851" s="1">
        <v>92228000</v>
      </c>
      <c r="O851" s="1">
        <v>23100</v>
      </c>
      <c r="P851" s="1">
        <v>368900</v>
      </c>
      <c r="Q851" s="1">
        <v>276700</v>
      </c>
      <c r="R851" s="1">
        <v>4400000</v>
      </c>
      <c r="S851" s="1">
        <v>200000</v>
      </c>
      <c r="T851" s="1">
        <v>2018</v>
      </c>
      <c r="U851" s="1" t="s">
        <v>115</v>
      </c>
      <c r="V851" s="1">
        <v>8</v>
      </c>
      <c r="W851" s="1">
        <v>88.2</v>
      </c>
      <c r="X851" s="1">
        <v>328000000</v>
      </c>
      <c r="Y851" s="1">
        <v>14.7</v>
      </c>
      <c r="Z851" s="1">
        <v>271000000</v>
      </c>
      <c r="AA851" s="1">
        <v>37.090240000000001</v>
      </c>
      <c r="AB851" s="1">
        <v>-95.712900000000005</v>
      </c>
    </row>
    <row r="852" spans="1:28">
      <c r="A852" s="1">
        <v>851</v>
      </c>
      <c r="B852" s="1" t="s">
        <v>1127</v>
      </c>
      <c r="C852" s="1">
        <v>13400000</v>
      </c>
      <c r="D852" s="2">
        <v>11800000000</v>
      </c>
      <c r="E852" s="1" t="s">
        <v>29</v>
      </c>
      <c r="F852" s="1" t="s">
        <v>1127</v>
      </c>
      <c r="G852" s="1">
        <v>7356</v>
      </c>
      <c r="H852" s="1" t="s">
        <v>165</v>
      </c>
      <c r="I852" s="1" t="s">
        <v>166</v>
      </c>
      <c r="J852" s="1" t="s">
        <v>29</v>
      </c>
      <c r="K852" s="1">
        <v>330</v>
      </c>
      <c r="L852" s="1">
        <v>9</v>
      </c>
      <c r="M852" s="1">
        <v>140</v>
      </c>
      <c r="N852" s="2">
        <v>229000000</v>
      </c>
      <c r="O852" s="1">
        <v>57200</v>
      </c>
      <c r="P852" s="1">
        <v>915600</v>
      </c>
      <c r="Q852" s="1">
        <v>686700</v>
      </c>
      <c r="R852" s="1">
        <v>11000000</v>
      </c>
      <c r="S852" s="1">
        <v>100000</v>
      </c>
      <c r="T852" s="1">
        <v>2007</v>
      </c>
      <c r="U852" s="1" t="s">
        <v>42</v>
      </c>
      <c r="V852" s="1">
        <v>8</v>
      </c>
      <c r="W852" s="1">
        <v>55.3</v>
      </c>
      <c r="X852" s="1">
        <v>50339443</v>
      </c>
      <c r="Y852" s="1">
        <v>9.7100000000000009</v>
      </c>
      <c r="Z852" s="1">
        <v>40827302</v>
      </c>
      <c r="AA852" s="1">
        <v>4.5708679999999999</v>
      </c>
      <c r="AB852" s="1">
        <v>-74.297300000000007</v>
      </c>
    </row>
    <row r="853" spans="1:28">
      <c r="A853" s="1">
        <v>852</v>
      </c>
      <c r="B853" s="1" t="s">
        <v>1128</v>
      </c>
      <c r="C853" s="1">
        <v>13400000</v>
      </c>
      <c r="D853" s="2">
        <v>2140000000</v>
      </c>
      <c r="E853" s="1" t="s">
        <v>49</v>
      </c>
      <c r="F853" s="1" t="s">
        <v>1128</v>
      </c>
      <c r="G853" s="1">
        <v>1028</v>
      </c>
      <c r="H853" s="1" t="s">
        <v>30</v>
      </c>
      <c r="I853" s="1" t="s">
        <v>31</v>
      </c>
      <c r="J853" s="1" t="s">
        <v>60</v>
      </c>
      <c r="K853" s="1">
        <v>4540</v>
      </c>
      <c r="L853" s="1">
        <v>116</v>
      </c>
      <c r="M853" s="1">
        <v>53</v>
      </c>
      <c r="N853" s="1">
        <v>1043000</v>
      </c>
      <c r="O853" s="1">
        <v>261</v>
      </c>
      <c r="P853" s="1">
        <v>4200</v>
      </c>
      <c r="Q853" s="1">
        <v>3100</v>
      </c>
      <c r="R853" s="1">
        <v>50100</v>
      </c>
      <c r="S853" s="1" t="s">
        <v>39</v>
      </c>
      <c r="T853" s="1">
        <v>2016</v>
      </c>
      <c r="U853" s="1" t="s">
        <v>45</v>
      </c>
      <c r="V853" s="1">
        <v>9</v>
      </c>
      <c r="W853" s="1">
        <v>28.1</v>
      </c>
      <c r="X853" s="1">
        <v>1370000000</v>
      </c>
      <c r="Y853" s="1">
        <v>5.36</v>
      </c>
      <c r="Z853" s="1">
        <v>471000000</v>
      </c>
      <c r="AA853" s="1">
        <v>20.593679999999999</v>
      </c>
      <c r="AB853" s="1">
        <v>78.962879999999998</v>
      </c>
    </row>
    <row r="854" spans="1:28">
      <c r="A854" s="1">
        <v>853</v>
      </c>
      <c r="B854" s="1" t="s">
        <v>1129</v>
      </c>
      <c r="C854" s="1">
        <v>13400000</v>
      </c>
      <c r="D854" s="1">
        <v>20563378</v>
      </c>
      <c r="E854" s="1" t="s">
        <v>39</v>
      </c>
      <c r="F854" s="1" t="s">
        <v>1129</v>
      </c>
      <c r="G854" s="1">
        <v>256</v>
      </c>
      <c r="H854" s="1" t="s">
        <v>30</v>
      </c>
      <c r="I854" s="1" t="s">
        <v>31</v>
      </c>
      <c r="J854" s="1" t="s">
        <v>44</v>
      </c>
      <c r="K854" s="1">
        <v>342460</v>
      </c>
      <c r="L854" s="1">
        <v>114</v>
      </c>
      <c r="M854" s="1">
        <v>40</v>
      </c>
      <c r="N854" s="1">
        <v>20264000</v>
      </c>
      <c r="O854" s="1">
        <v>5100</v>
      </c>
      <c r="P854" s="1">
        <v>81100</v>
      </c>
      <c r="Q854" s="1">
        <v>60800</v>
      </c>
      <c r="R854" s="1">
        <v>972700</v>
      </c>
      <c r="S854" s="1">
        <v>300000</v>
      </c>
      <c r="T854" s="1">
        <v>2022</v>
      </c>
      <c r="U854" s="1" t="s">
        <v>70</v>
      </c>
      <c r="V854" s="1">
        <v>5</v>
      </c>
      <c r="W854" s="1">
        <v>28.1</v>
      </c>
      <c r="X854" s="1">
        <v>1370000000</v>
      </c>
      <c r="Y854" s="1">
        <v>5.36</v>
      </c>
      <c r="Z854" s="1">
        <v>471000000</v>
      </c>
      <c r="AA854" s="1">
        <v>20.593679999999999</v>
      </c>
      <c r="AB854" s="1">
        <v>78.962879999999998</v>
      </c>
    </row>
    <row r="855" spans="1:28">
      <c r="A855" s="1">
        <v>854</v>
      </c>
      <c r="B855" s="1" t="s">
        <v>1130</v>
      </c>
      <c r="C855" s="1">
        <v>13400000</v>
      </c>
      <c r="D855" s="2">
        <v>2650000000</v>
      </c>
      <c r="E855" s="1" t="s">
        <v>41</v>
      </c>
      <c r="F855" s="1" t="s">
        <v>1130</v>
      </c>
      <c r="G855" s="1">
        <v>0</v>
      </c>
      <c r="H855" s="1" t="s">
        <v>30</v>
      </c>
      <c r="I855" s="1" t="s">
        <v>31</v>
      </c>
      <c r="J855" s="1" t="s">
        <v>39</v>
      </c>
      <c r="K855" s="1">
        <v>4057944</v>
      </c>
      <c r="L855" s="1">
        <v>5589</v>
      </c>
      <c r="M855" s="1" t="s">
        <v>39</v>
      </c>
      <c r="N855" s="1" t="s">
        <v>39</v>
      </c>
      <c r="O855" s="1">
        <v>0</v>
      </c>
      <c r="P855" s="1">
        <v>0</v>
      </c>
      <c r="Q855" s="1">
        <v>0</v>
      </c>
      <c r="R855" s="1">
        <v>0</v>
      </c>
      <c r="S855" s="1" t="s">
        <v>39</v>
      </c>
      <c r="T855" s="1">
        <v>2017</v>
      </c>
      <c r="U855" s="1" t="s">
        <v>80</v>
      </c>
      <c r="V855" s="1">
        <v>4</v>
      </c>
      <c r="W855" s="1">
        <v>28.1</v>
      </c>
      <c r="X855" s="1">
        <v>1370000000</v>
      </c>
      <c r="Y855" s="1">
        <v>5.36</v>
      </c>
      <c r="Z855" s="1">
        <v>471000000</v>
      </c>
      <c r="AA855" s="1">
        <v>20.593679999999999</v>
      </c>
      <c r="AB855" s="1">
        <v>78.962879999999998</v>
      </c>
    </row>
    <row r="856" spans="1:28">
      <c r="A856" s="1">
        <v>855</v>
      </c>
      <c r="B856" s="1" t="s">
        <v>1131</v>
      </c>
      <c r="C856" s="1">
        <v>13400000</v>
      </c>
      <c r="D856" s="2">
        <v>2320000000</v>
      </c>
      <c r="E856" s="1" t="s">
        <v>76</v>
      </c>
      <c r="F856" s="1" t="s">
        <v>1131</v>
      </c>
      <c r="G856" s="1">
        <v>1349</v>
      </c>
      <c r="H856" s="1" t="s">
        <v>36</v>
      </c>
      <c r="I856" s="1" t="s">
        <v>37</v>
      </c>
      <c r="J856" s="1" t="s">
        <v>167</v>
      </c>
      <c r="K856" s="1">
        <v>4039</v>
      </c>
      <c r="L856" s="1">
        <v>166</v>
      </c>
      <c r="M856" s="1">
        <v>31</v>
      </c>
      <c r="N856" s="1">
        <v>14498000</v>
      </c>
      <c r="O856" s="1">
        <v>3600</v>
      </c>
      <c r="P856" s="1">
        <v>58000</v>
      </c>
      <c r="Q856" s="1">
        <v>43500</v>
      </c>
      <c r="R856" s="1">
        <v>695900</v>
      </c>
      <c r="S856" s="1" t="s">
        <v>39</v>
      </c>
      <c r="T856" s="1">
        <v>2006</v>
      </c>
      <c r="U856" s="1" t="s">
        <v>66</v>
      </c>
      <c r="V856" s="1">
        <v>16</v>
      </c>
      <c r="W856" s="1">
        <v>88.2</v>
      </c>
      <c r="X856" s="1">
        <v>328000000</v>
      </c>
      <c r="Y856" s="1">
        <v>14.7</v>
      </c>
      <c r="Z856" s="1">
        <v>271000000</v>
      </c>
      <c r="AA856" s="1">
        <v>37.090240000000001</v>
      </c>
      <c r="AB856" s="1">
        <v>-95.712900000000005</v>
      </c>
    </row>
    <row r="857" spans="1:28">
      <c r="A857" s="1">
        <v>856</v>
      </c>
      <c r="B857" s="1" t="s">
        <v>1132</v>
      </c>
      <c r="C857" s="1">
        <v>13400000</v>
      </c>
      <c r="D857" s="2">
        <v>3360000000</v>
      </c>
      <c r="E857" s="1" t="s">
        <v>154</v>
      </c>
      <c r="F857" s="1" t="s">
        <v>1132</v>
      </c>
      <c r="G857" s="1">
        <v>1195</v>
      </c>
      <c r="H857" s="1" t="s">
        <v>160</v>
      </c>
      <c r="I857" s="1" t="s">
        <v>161</v>
      </c>
      <c r="J857" s="1" t="s">
        <v>41</v>
      </c>
      <c r="K857" s="1">
        <v>2436</v>
      </c>
      <c r="L857" s="1">
        <v>15</v>
      </c>
      <c r="M857" s="1">
        <v>162</v>
      </c>
      <c r="N857" s="1">
        <v>41672000</v>
      </c>
      <c r="O857" s="1">
        <v>10400</v>
      </c>
      <c r="P857" s="1">
        <v>166700</v>
      </c>
      <c r="Q857" s="1">
        <v>125000</v>
      </c>
      <c r="R857" s="1">
        <v>2000000</v>
      </c>
      <c r="S857" s="1" t="s">
        <v>39</v>
      </c>
      <c r="T857" s="1">
        <v>2014</v>
      </c>
      <c r="U857" s="1" t="s">
        <v>66</v>
      </c>
      <c r="V857" s="1">
        <v>8</v>
      </c>
      <c r="W857" s="1">
        <v>49.3</v>
      </c>
      <c r="X857" s="1">
        <v>69625582</v>
      </c>
      <c r="Y857" s="1">
        <v>0.75</v>
      </c>
      <c r="Z857" s="1">
        <v>35294600</v>
      </c>
      <c r="AA857" s="1">
        <v>15.87003</v>
      </c>
      <c r="AB857" s="1">
        <v>100.99250000000001</v>
      </c>
    </row>
    <row r="858" spans="1:28">
      <c r="A858" s="1">
        <v>857</v>
      </c>
      <c r="B858" s="1" t="s">
        <v>1133</v>
      </c>
      <c r="C858" s="1">
        <v>13400000</v>
      </c>
      <c r="D858" s="2">
        <v>4360000000</v>
      </c>
      <c r="E858" s="1" t="s">
        <v>52</v>
      </c>
      <c r="F858" s="1" t="s">
        <v>1133</v>
      </c>
      <c r="G858" s="1">
        <v>3727</v>
      </c>
      <c r="H858" s="1" t="s">
        <v>36</v>
      </c>
      <c r="I858" s="1" t="s">
        <v>37</v>
      </c>
      <c r="J858" s="1" t="s">
        <v>38</v>
      </c>
      <c r="K858" s="1">
        <v>1683</v>
      </c>
      <c r="L858" s="1">
        <v>166</v>
      </c>
      <c r="M858" s="1">
        <v>62</v>
      </c>
      <c r="N858" s="1">
        <v>16785000</v>
      </c>
      <c r="O858" s="1">
        <v>4200</v>
      </c>
      <c r="P858" s="1">
        <v>67100</v>
      </c>
      <c r="Q858" s="1">
        <v>50400</v>
      </c>
      <c r="R858" s="1">
        <v>805700</v>
      </c>
      <c r="S858" s="1" t="s">
        <v>39</v>
      </c>
      <c r="T858" s="1">
        <v>2007</v>
      </c>
      <c r="U858" s="1" t="s">
        <v>50</v>
      </c>
      <c r="V858" s="1">
        <v>24</v>
      </c>
      <c r="W858" s="1">
        <v>88.2</v>
      </c>
      <c r="X858" s="1">
        <v>328000000</v>
      </c>
      <c r="Y858" s="1">
        <v>14.7</v>
      </c>
      <c r="Z858" s="1">
        <v>271000000</v>
      </c>
      <c r="AA858" s="1">
        <v>37.090240000000001</v>
      </c>
      <c r="AB858" s="1">
        <v>-95.712900000000005</v>
      </c>
    </row>
    <row r="859" spans="1:28">
      <c r="A859" s="1">
        <v>858</v>
      </c>
      <c r="B859" s="1" t="s">
        <v>1134</v>
      </c>
      <c r="C859" s="1">
        <v>13400000</v>
      </c>
      <c r="D859" s="2">
        <v>9570000000</v>
      </c>
      <c r="E859" s="1" t="s">
        <v>107</v>
      </c>
      <c r="F859" s="1" t="s">
        <v>1134</v>
      </c>
      <c r="G859" s="1">
        <v>296272</v>
      </c>
      <c r="H859" s="1" t="s">
        <v>156</v>
      </c>
      <c r="I859" s="1" t="s">
        <v>157</v>
      </c>
      <c r="J859" s="1" t="s">
        <v>108</v>
      </c>
      <c r="K859" s="1">
        <v>486</v>
      </c>
      <c r="L859" s="1">
        <v>10</v>
      </c>
      <c r="M859" s="1">
        <v>22</v>
      </c>
      <c r="N859" s="2">
        <v>115000000</v>
      </c>
      <c r="O859" s="1">
        <v>28900</v>
      </c>
      <c r="P859" s="1">
        <v>461800</v>
      </c>
      <c r="Q859" s="1">
        <v>346400</v>
      </c>
      <c r="R859" s="1">
        <v>5500000</v>
      </c>
      <c r="S859" s="1">
        <v>100000</v>
      </c>
      <c r="T859" s="1">
        <v>2007</v>
      </c>
      <c r="U859" s="1" t="s">
        <v>105</v>
      </c>
      <c r="V859" s="1">
        <v>29</v>
      </c>
      <c r="W859" s="1">
        <v>35.5</v>
      </c>
      <c r="X859" s="1">
        <v>108000000</v>
      </c>
      <c r="Y859" s="1">
        <v>2.15</v>
      </c>
      <c r="Z859" s="1">
        <v>50975903</v>
      </c>
      <c r="AA859" s="1">
        <v>12.879720000000001</v>
      </c>
      <c r="AB859" s="1">
        <v>121.774</v>
      </c>
    </row>
    <row r="860" spans="1:28">
      <c r="A860" s="1">
        <v>859</v>
      </c>
      <c r="B860" s="1" t="s">
        <v>1135</v>
      </c>
      <c r="C860" s="1">
        <v>13400000</v>
      </c>
      <c r="D860" s="2">
        <v>10000000000</v>
      </c>
      <c r="E860" s="1" t="s">
        <v>49</v>
      </c>
      <c r="F860" s="1" t="s">
        <v>1135</v>
      </c>
      <c r="G860" s="1">
        <v>319</v>
      </c>
      <c r="H860" s="1" t="s">
        <v>36</v>
      </c>
      <c r="I860" s="1" t="s">
        <v>37</v>
      </c>
      <c r="J860" s="1" t="s">
        <v>60</v>
      </c>
      <c r="K860" s="1">
        <v>433</v>
      </c>
      <c r="L860" s="1">
        <v>165</v>
      </c>
      <c r="M860" s="1">
        <v>52</v>
      </c>
      <c r="N860" s="2">
        <v>398000000</v>
      </c>
      <c r="O860" s="1">
        <v>99400</v>
      </c>
      <c r="P860" s="1">
        <v>1600000</v>
      </c>
      <c r="Q860" s="1">
        <v>1200000</v>
      </c>
      <c r="R860" s="1">
        <v>19100000</v>
      </c>
      <c r="S860" s="1">
        <v>500000</v>
      </c>
      <c r="T860" s="1">
        <v>2014</v>
      </c>
      <c r="U860" s="1" t="s">
        <v>70</v>
      </c>
      <c r="V860" s="1">
        <v>1</v>
      </c>
      <c r="W860" s="1">
        <v>88.2</v>
      </c>
      <c r="X860" s="1">
        <v>328000000</v>
      </c>
      <c r="Y860" s="1">
        <v>14.7</v>
      </c>
      <c r="Z860" s="1">
        <v>271000000</v>
      </c>
      <c r="AA860" s="1">
        <v>37.090240000000001</v>
      </c>
      <c r="AB860" s="1">
        <v>-95.712900000000005</v>
      </c>
    </row>
    <row r="861" spans="1:28">
      <c r="A861" s="1">
        <v>860</v>
      </c>
      <c r="B861" s="1" t="s">
        <v>1136</v>
      </c>
      <c r="C861" s="1">
        <v>13400000</v>
      </c>
      <c r="D861" s="2">
        <v>4310000000</v>
      </c>
      <c r="E861" s="1" t="s">
        <v>49</v>
      </c>
      <c r="F861" s="1" t="s">
        <v>1137</v>
      </c>
      <c r="G861" s="1">
        <v>96</v>
      </c>
      <c r="H861" s="1" t="s">
        <v>36</v>
      </c>
      <c r="I861" s="1" t="s">
        <v>37</v>
      </c>
      <c r="J861" s="1" t="s">
        <v>65</v>
      </c>
      <c r="K861" s="1">
        <v>3846885</v>
      </c>
      <c r="L861" s="1">
        <v>7615</v>
      </c>
      <c r="M861" s="1">
        <v>4466</v>
      </c>
      <c r="N861" s="1">
        <v>3</v>
      </c>
      <c r="O861" s="1">
        <v>0</v>
      </c>
      <c r="P861" s="1">
        <v>0.01</v>
      </c>
      <c r="Q861" s="1">
        <v>0.01</v>
      </c>
      <c r="R861" s="1">
        <v>0.14000000000000001</v>
      </c>
      <c r="S861" s="1">
        <v>1</v>
      </c>
      <c r="T861" s="1">
        <v>2006</v>
      </c>
      <c r="U861" s="1" t="s">
        <v>61</v>
      </c>
      <c r="V861" s="1">
        <v>17</v>
      </c>
      <c r="W861" s="1">
        <v>88.2</v>
      </c>
      <c r="X861" s="1">
        <v>328000000</v>
      </c>
      <c r="Y861" s="1">
        <v>14.7</v>
      </c>
      <c r="Z861" s="1">
        <v>271000000</v>
      </c>
      <c r="AA861" s="1">
        <v>37.090240000000001</v>
      </c>
      <c r="AB861" s="1">
        <v>-95.712900000000005</v>
      </c>
    </row>
    <row r="862" spans="1:28">
      <c r="A862" s="1">
        <v>861</v>
      </c>
      <c r="B862" s="1" t="s">
        <v>1138</v>
      </c>
      <c r="C862" s="1">
        <v>13300000</v>
      </c>
      <c r="D862" s="2">
        <v>2260000000</v>
      </c>
      <c r="E862" s="1" t="s">
        <v>276</v>
      </c>
      <c r="F862" s="1" t="s">
        <v>1138</v>
      </c>
      <c r="G862" s="1">
        <v>3640</v>
      </c>
      <c r="H862" s="1" t="s">
        <v>30</v>
      </c>
      <c r="I862" s="1" t="s">
        <v>31</v>
      </c>
      <c r="J862" s="1" t="s">
        <v>277</v>
      </c>
      <c r="K862" s="1">
        <v>4152</v>
      </c>
      <c r="L862" s="1">
        <v>116</v>
      </c>
      <c r="M862" s="1">
        <v>16</v>
      </c>
      <c r="N862" s="1">
        <v>43669000</v>
      </c>
      <c r="O862" s="1">
        <v>10900</v>
      </c>
      <c r="P862" s="1">
        <v>174700</v>
      </c>
      <c r="Q862" s="1">
        <v>131000</v>
      </c>
      <c r="R862" s="1">
        <v>2100000</v>
      </c>
      <c r="S862" s="1">
        <v>100000</v>
      </c>
      <c r="T862" s="1">
        <v>2011</v>
      </c>
      <c r="U862" s="1" t="s">
        <v>115</v>
      </c>
      <c r="V862" s="1">
        <v>2</v>
      </c>
      <c r="W862" s="1">
        <v>28.1</v>
      </c>
      <c r="X862" s="1">
        <v>1370000000</v>
      </c>
      <c r="Y862" s="1">
        <v>5.36</v>
      </c>
      <c r="Z862" s="1">
        <v>471000000</v>
      </c>
      <c r="AA862" s="1">
        <v>20.593679999999999</v>
      </c>
      <c r="AB862" s="1">
        <v>78.962879999999998</v>
      </c>
    </row>
    <row r="863" spans="1:28">
      <c r="A863" s="1">
        <v>862</v>
      </c>
      <c r="B863" s="1" t="s">
        <v>1139</v>
      </c>
      <c r="C863" s="1">
        <v>13300000</v>
      </c>
      <c r="D863" s="2">
        <v>6050000000</v>
      </c>
      <c r="E863" s="1" t="s">
        <v>52</v>
      </c>
      <c r="F863" s="1" t="s">
        <v>1139</v>
      </c>
      <c r="G863" s="1">
        <v>8195</v>
      </c>
      <c r="H863" s="1" t="s">
        <v>36</v>
      </c>
      <c r="I863" s="1" t="s">
        <v>37</v>
      </c>
      <c r="J863" s="1" t="s">
        <v>38</v>
      </c>
      <c r="K863" s="1">
        <v>1038</v>
      </c>
      <c r="L863" s="1">
        <v>167</v>
      </c>
      <c r="M863" s="1">
        <v>63</v>
      </c>
      <c r="N863" s="1">
        <v>15694000</v>
      </c>
      <c r="O863" s="1">
        <v>3900</v>
      </c>
      <c r="P863" s="1">
        <v>62800</v>
      </c>
      <c r="Q863" s="1">
        <v>47100</v>
      </c>
      <c r="R863" s="1">
        <v>753300</v>
      </c>
      <c r="S863" s="1" t="s">
        <v>39</v>
      </c>
      <c r="T863" s="1">
        <v>2006</v>
      </c>
      <c r="U863" s="1" t="s">
        <v>115</v>
      </c>
      <c r="V863" s="1">
        <v>27</v>
      </c>
      <c r="W863" s="1">
        <v>88.2</v>
      </c>
      <c r="X863" s="1">
        <v>328000000</v>
      </c>
      <c r="Y863" s="1">
        <v>14.7</v>
      </c>
      <c r="Z863" s="1">
        <v>271000000</v>
      </c>
      <c r="AA863" s="1">
        <v>37.090240000000001</v>
      </c>
      <c r="AB863" s="1">
        <v>-95.712900000000005</v>
      </c>
    </row>
    <row r="864" spans="1:28">
      <c r="A864" s="1">
        <v>863</v>
      </c>
      <c r="B864" s="1" t="s">
        <v>1140</v>
      </c>
      <c r="C864" s="1">
        <v>13300000</v>
      </c>
      <c r="D864" s="2">
        <v>3300000000</v>
      </c>
      <c r="E864" s="1" t="s">
        <v>41</v>
      </c>
      <c r="F864" s="1" t="s">
        <v>1140</v>
      </c>
      <c r="G864" s="1">
        <v>331</v>
      </c>
      <c r="H864" s="1" t="s">
        <v>36</v>
      </c>
      <c r="I864" s="1" t="s">
        <v>37</v>
      </c>
      <c r="J864" s="1" t="s">
        <v>41</v>
      </c>
      <c r="K864" s="1">
        <v>14275</v>
      </c>
      <c r="L864" s="1">
        <v>692</v>
      </c>
      <c r="M864" s="1">
        <v>694</v>
      </c>
      <c r="N864" s="1">
        <v>1929000</v>
      </c>
      <c r="O864" s="1">
        <v>482</v>
      </c>
      <c r="P864" s="1">
        <v>7700</v>
      </c>
      <c r="Q864" s="1">
        <v>5800</v>
      </c>
      <c r="R864" s="1">
        <v>92600</v>
      </c>
      <c r="S864" s="1" t="s">
        <v>39</v>
      </c>
      <c r="T864" s="1">
        <v>2007</v>
      </c>
      <c r="U864" s="1" t="s">
        <v>115</v>
      </c>
      <c r="V864" s="1">
        <v>28</v>
      </c>
      <c r="W864" s="1">
        <v>88.2</v>
      </c>
      <c r="X864" s="1">
        <v>328000000</v>
      </c>
      <c r="Y864" s="1">
        <v>14.7</v>
      </c>
      <c r="Z864" s="1">
        <v>271000000</v>
      </c>
      <c r="AA864" s="1">
        <v>37.090240000000001</v>
      </c>
      <c r="AB864" s="1">
        <v>-95.712900000000005</v>
      </c>
    </row>
    <row r="865" spans="1:28">
      <c r="A865" s="1">
        <v>864</v>
      </c>
      <c r="B865" s="1" t="s">
        <v>1141</v>
      </c>
      <c r="C865" s="1">
        <v>13300000</v>
      </c>
      <c r="D865" s="2">
        <v>3360000000</v>
      </c>
      <c r="E865" s="1" t="s">
        <v>49</v>
      </c>
      <c r="F865" s="1" t="s">
        <v>1142</v>
      </c>
      <c r="G865" s="1">
        <v>3</v>
      </c>
      <c r="H865" s="1" t="s">
        <v>68</v>
      </c>
      <c r="I865" s="1" t="s">
        <v>69</v>
      </c>
      <c r="J865" s="1" t="s">
        <v>154</v>
      </c>
      <c r="K865" s="1">
        <v>4057875</v>
      </c>
      <c r="L865" s="1" t="s">
        <v>39</v>
      </c>
      <c r="M865" s="1">
        <v>4896</v>
      </c>
      <c r="N865" s="1">
        <v>2</v>
      </c>
      <c r="O865" s="1">
        <v>0</v>
      </c>
      <c r="P865" s="1">
        <v>0.01</v>
      </c>
      <c r="Q865" s="1">
        <v>0.01</v>
      </c>
      <c r="R865" s="1">
        <v>0.1</v>
      </c>
      <c r="S865" s="1">
        <v>1</v>
      </c>
      <c r="T865" s="1">
        <v>2007</v>
      </c>
      <c r="U865" s="1" t="s">
        <v>32</v>
      </c>
      <c r="V865" s="1">
        <v>17</v>
      </c>
      <c r="W865" s="1">
        <v>94.3</v>
      </c>
      <c r="X865" s="1">
        <v>51709098</v>
      </c>
      <c r="Y865" s="1">
        <v>4.1500000000000004</v>
      </c>
      <c r="Z865" s="1">
        <v>42106719</v>
      </c>
      <c r="AA865" s="1">
        <v>35.907760000000003</v>
      </c>
      <c r="AB865" s="1">
        <v>127.76690000000001</v>
      </c>
    </row>
    <row r="866" spans="1:28">
      <c r="A866" s="1">
        <v>865</v>
      </c>
      <c r="B866" s="1" t="s">
        <v>1143</v>
      </c>
      <c r="C866" s="1">
        <v>13300000</v>
      </c>
      <c r="D866" s="2">
        <v>3730000000</v>
      </c>
      <c r="E866" s="1" t="s">
        <v>41</v>
      </c>
      <c r="F866" s="1" t="s">
        <v>1143</v>
      </c>
      <c r="G866" s="1">
        <v>698</v>
      </c>
      <c r="H866" s="1" t="s">
        <v>36</v>
      </c>
      <c r="I866" s="1" t="s">
        <v>37</v>
      </c>
      <c r="J866" s="1" t="s">
        <v>41</v>
      </c>
      <c r="K866" s="1">
        <v>2110</v>
      </c>
      <c r="L866" s="1">
        <v>167</v>
      </c>
      <c r="M866" s="1">
        <v>163</v>
      </c>
      <c r="N866" s="1">
        <v>4233000</v>
      </c>
      <c r="O866" s="1">
        <v>1100</v>
      </c>
      <c r="P866" s="1">
        <v>16900</v>
      </c>
      <c r="Q866" s="1">
        <v>12700</v>
      </c>
      <c r="R866" s="1">
        <v>203200</v>
      </c>
      <c r="S866" s="1" t="s">
        <v>39</v>
      </c>
      <c r="T866" s="1">
        <v>2007</v>
      </c>
      <c r="U866" s="1" t="s">
        <v>105</v>
      </c>
      <c r="V866" s="1">
        <v>16</v>
      </c>
      <c r="W866" s="1">
        <v>88.2</v>
      </c>
      <c r="X866" s="1">
        <v>328000000</v>
      </c>
      <c r="Y866" s="1">
        <v>14.7</v>
      </c>
      <c r="Z866" s="1">
        <v>271000000</v>
      </c>
      <c r="AA866" s="1">
        <v>37.090240000000001</v>
      </c>
      <c r="AB866" s="1">
        <v>-95.712900000000005</v>
      </c>
    </row>
    <row r="867" spans="1:28">
      <c r="A867" s="1">
        <v>866</v>
      </c>
      <c r="B867" s="1" t="s">
        <v>1144</v>
      </c>
      <c r="C867" s="1">
        <v>13300000</v>
      </c>
      <c r="D867" s="2">
        <v>4180000000</v>
      </c>
      <c r="E867" s="1" t="s">
        <v>41</v>
      </c>
      <c r="F867" s="1" t="s">
        <v>1144</v>
      </c>
      <c r="G867" s="1">
        <v>3166</v>
      </c>
      <c r="H867" s="1" t="s">
        <v>36</v>
      </c>
      <c r="I867" s="1" t="s">
        <v>37</v>
      </c>
      <c r="J867" s="1" t="s">
        <v>60</v>
      </c>
      <c r="K867" s="1">
        <v>1789</v>
      </c>
      <c r="L867" s="1">
        <v>167</v>
      </c>
      <c r="M867" s="1">
        <v>54</v>
      </c>
      <c r="N867" s="1">
        <v>45095000</v>
      </c>
      <c r="O867" s="1">
        <v>11300</v>
      </c>
      <c r="P867" s="1">
        <v>180400</v>
      </c>
      <c r="Q867" s="1">
        <v>135300</v>
      </c>
      <c r="R867" s="1">
        <v>2200000</v>
      </c>
      <c r="S867" s="1">
        <v>100000</v>
      </c>
      <c r="T867" s="1">
        <v>2008</v>
      </c>
      <c r="U867" s="1" t="s">
        <v>70</v>
      </c>
      <c r="V867" s="1">
        <v>29</v>
      </c>
      <c r="W867" s="1">
        <v>88.2</v>
      </c>
      <c r="X867" s="1">
        <v>328000000</v>
      </c>
      <c r="Y867" s="1">
        <v>14.7</v>
      </c>
      <c r="Z867" s="1">
        <v>271000000</v>
      </c>
      <c r="AA867" s="1">
        <v>37.090240000000001</v>
      </c>
      <c r="AB867" s="1">
        <v>-95.712900000000005</v>
      </c>
    </row>
    <row r="868" spans="1:28">
      <c r="A868" s="1">
        <v>867</v>
      </c>
      <c r="B868" s="1" t="s">
        <v>1145</v>
      </c>
      <c r="C868" s="1">
        <v>13300000</v>
      </c>
      <c r="D868" s="2">
        <v>6480000000</v>
      </c>
      <c r="E868" s="1" t="s">
        <v>49</v>
      </c>
      <c r="F868" s="1" t="s">
        <v>1145</v>
      </c>
      <c r="G868" s="1">
        <v>608</v>
      </c>
      <c r="H868" s="1" t="s">
        <v>58</v>
      </c>
      <c r="I868" s="1" t="s">
        <v>59</v>
      </c>
      <c r="J868" s="1" t="s">
        <v>41</v>
      </c>
      <c r="K868" s="1">
        <v>927</v>
      </c>
      <c r="L868" s="1">
        <v>13</v>
      </c>
      <c r="M868" s="1">
        <v>163</v>
      </c>
      <c r="N868" s="1">
        <v>90241000</v>
      </c>
      <c r="O868" s="1">
        <v>22600</v>
      </c>
      <c r="P868" s="1">
        <v>361000</v>
      </c>
      <c r="Q868" s="1">
        <v>270700</v>
      </c>
      <c r="R868" s="1">
        <v>4300000</v>
      </c>
      <c r="S868" s="1">
        <v>100000</v>
      </c>
      <c r="T868" s="1">
        <v>2015</v>
      </c>
      <c r="U868" s="1" t="s">
        <v>105</v>
      </c>
      <c r="V868" s="1">
        <v>4</v>
      </c>
      <c r="W868" s="1">
        <v>81.900000000000006</v>
      </c>
      <c r="X868" s="1">
        <v>144000000</v>
      </c>
      <c r="Y868" s="1">
        <v>4.59</v>
      </c>
      <c r="Z868" s="1">
        <v>108000000</v>
      </c>
      <c r="AA868" s="1">
        <v>61.524009999999997</v>
      </c>
      <c r="AB868" s="1">
        <v>105.3188</v>
      </c>
    </row>
    <row r="869" spans="1:28">
      <c r="A869" s="1">
        <v>868</v>
      </c>
      <c r="B869" s="1" t="s">
        <v>1146</v>
      </c>
      <c r="C869" s="1">
        <v>13300000</v>
      </c>
      <c r="D869" s="2">
        <v>9090000000</v>
      </c>
      <c r="E869" s="1" t="s">
        <v>49</v>
      </c>
      <c r="F869" s="1" t="s">
        <v>1146</v>
      </c>
      <c r="G869" s="1">
        <v>2742</v>
      </c>
      <c r="H869" s="1" t="s">
        <v>36</v>
      </c>
      <c r="I869" s="1" t="s">
        <v>37</v>
      </c>
      <c r="J869" s="1" t="s">
        <v>44</v>
      </c>
      <c r="K869" s="1">
        <v>524</v>
      </c>
      <c r="L869" s="1">
        <v>166</v>
      </c>
      <c r="M869" s="1">
        <v>41</v>
      </c>
      <c r="N869" s="2">
        <v>162000000</v>
      </c>
      <c r="O869" s="1">
        <v>40500</v>
      </c>
      <c r="P869" s="1">
        <v>647600</v>
      </c>
      <c r="Q869" s="1">
        <v>485700</v>
      </c>
      <c r="R869" s="1">
        <v>7800000</v>
      </c>
      <c r="S869" s="1">
        <v>100000</v>
      </c>
      <c r="T869" s="1">
        <v>2011</v>
      </c>
      <c r="U869" s="1" t="s">
        <v>115</v>
      </c>
      <c r="V869" s="1">
        <v>26</v>
      </c>
      <c r="W869" s="1">
        <v>88.2</v>
      </c>
      <c r="X869" s="1">
        <v>328000000</v>
      </c>
      <c r="Y869" s="1">
        <v>14.7</v>
      </c>
      <c r="Z869" s="1">
        <v>271000000</v>
      </c>
      <c r="AA869" s="1">
        <v>37.090240000000001</v>
      </c>
      <c r="AB869" s="1">
        <v>-95.712900000000005</v>
      </c>
    </row>
    <row r="870" spans="1:28">
      <c r="A870" s="1">
        <v>869</v>
      </c>
      <c r="B870" s="1" t="s">
        <v>1147</v>
      </c>
      <c r="C870" s="1">
        <v>13300000</v>
      </c>
      <c r="D870" s="2">
        <v>7920000000</v>
      </c>
      <c r="E870" s="1" t="s">
        <v>41</v>
      </c>
      <c r="F870" s="1" t="s">
        <v>1147</v>
      </c>
      <c r="G870" s="1">
        <v>2411</v>
      </c>
      <c r="H870" s="1" t="s">
        <v>572</v>
      </c>
      <c r="I870" s="1" t="s">
        <v>573</v>
      </c>
      <c r="J870" s="1" t="s">
        <v>41</v>
      </c>
      <c r="K870" s="1">
        <v>669</v>
      </c>
      <c r="L870" s="1">
        <v>5</v>
      </c>
      <c r="M870" s="1">
        <v>163</v>
      </c>
      <c r="N870" s="2">
        <v>379000000</v>
      </c>
      <c r="O870" s="1">
        <v>0</v>
      </c>
      <c r="P870" s="1">
        <v>0</v>
      </c>
      <c r="Q870" s="1">
        <v>0</v>
      </c>
      <c r="R870" s="1">
        <v>0</v>
      </c>
      <c r="S870" s="1" t="s">
        <v>39</v>
      </c>
      <c r="T870" s="1">
        <v>2014</v>
      </c>
      <c r="U870" s="1" t="s">
        <v>45</v>
      </c>
      <c r="V870" s="1">
        <v>8</v>
      </c>
      <c r="W870" s="1">
        <v>82.7</v>
      </c>
      <c r="X870" s="1">
        <v>44385155</v>
      </c>
      <c r="Y870" s="1">
        <v>8.8800000000000008</v>
      </c>
      <c r="Z870" s="1">
        <v>30835699</v>
      </c>
      <c r="AA870" s="1">
        <v>48.379429999999999</v>
      </c>
      <c r="AB870" s="1">
        <v>31.165579999999999</v>
      </c>
    </row>
    <row r="871" spans="1:28">
      <c r="A871" s="1">
        <v>870</v>
      </c>
      <c r="B871" s="1" t="s">
        <v>1148</v>
      </c>
      <c r="C871" s="1">
        <v>13300000</v>
      </c>
      <c r="D871" s="2">
        <v>7770000000</v>
      </c>
      <c r="E871" s="1" t="s">
        <v>52</v>
      </c>
      <c r="F871" s="1" t="s">
        <v>1148</v>
      </c>
      <c r="G871" s="1">
        <v>4613</v>
      </c>
      <c r="H871" s="1" t="s">
        <v>36</v>
      </c>
      <c r="I871" s="1" t="s">
        <v>37</v>
      </c>
      <c r="J871" s="1" t="s">
        <v>41</v>
      </c>
      <c r="K871" s="1">
        <v>689</v>
      </c>
      <c r="L871" s="1">
        <v>166</v>
      </c>
      <c r="M871" s="1">
        <v>162</v>
      </c>
      <c r="N871" s="2">
        <v>189000000</v>
      </c>
      <c r="O871" s="1">
        <v>47200</v>
      </c>
      <c r="P871" s="1">
        <v>755800</v>
      </c>
      <c r="Q871" s="1">
        <v>566800</v>
      </c>
      <c r="R871" s="1">
        <v>9100000</v>
      </c>
      <c r="S871" s="1">
        <v>200000</v>
      </c>
      <c r="T871" s="1">
        <v>2007</v>
      </c>
      <c r="U871" s="1" t="s">
        <v>50</v>
      </c>
      <c r="V871" s="1">
        <v>7</v>
      </c>
      <c r="W871" s="1">
        <v>88.2</v>
      </c>
      <c r="X871" s="1">
        <v>328000000</v>
      </c>
      <c r="Y871" s="1">
        <v>14.7</v>
      </c>
      <c r="Z871" s="1">
        <v>271000000</v>
      </c>
      <c r="AA871" s="1">
        <v>37.090240000000001</v>
      </c>
      <c r="AB871" s="1">
        <v>-95.712900000000005</v>
      </c>
    </row>
    <row r="872" spans="1:28">
      <c r="A872" s="1">
        <v>871</v>
      </c>
      <c r="B872" s="1" t="s">
        <v>1149</v>
      </c>
      <c r="C872" s="1">
        <v>13300000</v>
      </c>
      <c r="D872" s="2">
        <v>7410000000</v>
      </c>
      <c r="E872" s="1" t="s">
        <v>154</v>
      </c>
      <c r="F872" s="1" t="s">
        <v>1149</v>
      </c>
      <c r="G872" s="1">
        <v>6916</v>
      </c>
      <c r="H872" s="1" t="s">
        <v>36</v>
      </c>
      <c r="I872" s="1" t="s">
        <v>37</v>
      </c>
      <c r="J872" s="1" t="s">
        <v>154</v>
      </c>
      <c r="K872" s="1">
        <v>764</v>
      </c>
      <c r="L872" s="1">
        <v>167</v>
      </c>
      <c r="M872" s="1">
        <v>38</v>
      </c>
      <c r="N872" s="1">
        <v>17468000</v>
      </c>
      <c r="O872" s="1">
        <v>4400</v>
      </c>
      <c r="P872" s="1">
        <v>69900</v>
      </c>
      <c r="Q872" s="1">
        <v>52400</v>
      </c>
      <c r="R872" s="1">
        <v>838500</v>
      </c>
      <c r="S872" s="1">
        <v>100000</v>
      </c>
      <c r="T872" s="1">
        <v>2007</v>
      </c>
      <c r="U872" s="1" t="s">
        <v>61</v>
      </c>
      <c r="V872" s="1">
        <v>14</v>
      </c>
      <c r="W872" s="1">
        <v>88.2</v>
      </c>
      <c r="X872" s="1">
        <v>328000000</v>
      </c>
      <c r="Y872" s="1">
        <v>14.7</v>
      </c>
      <c r="Z872" s="1">
        <v>271000000</v>
      </c>
      <c r="AA872" s="1">
        <v>37.090240000000001</v>
      </c>
      <c r="AB872" s="1">
        <v>-95.712900000000005</v>
      </c>
    </row>
    <row r="873" spans="1:28">
      <c r="A873" s="1">
        <v>872</v>
      </c>
      <c r="B873" s="1" t="s">
        <v>1150</v>
      </c>
      <c r="C873" s="1">
        <v>13300000</v>
      </c>
      <c r="D873" s="2">
        <v>2830000000</v>
      </c>
      <c r="E873" s="1" t="s">
        <v>76</v>
      </c>
      <c r="F873" s="1" t="s">
        <v>1150</v>
      </c>
      <c r="G873" s="1">
        <v>1489</v>
      </c>
      <c r="H873" s="1" t="s">
        <v>30</v>
      </c>
      <c r="I873" s="1" t="s">
        <v>31</v>
      </c>
      <c r="J873" s="1" t="s">
        <v>167</v>
      </c>
      <c r="K873" s="1">
        <v>3123</v>
      </c>
      <c r="L873" s="1">
        <v>117</v>
      </c>
      <c r="M873" s="1">
        <v>32</v>
      </c>
      <c r="N873" s="1">
        <v>43118000</v>
      </c>
      <c r="O873" s="1">
        <v>10800</v>
      </c>
      <c r="P873" s="1">
        <v>172500</v>
      </c>
      <c r="Q873" s="1">
        <v>129400</v>
      </c>
      <c r="R873" s="1">
        <v>2100000</v>
      </c>
      <c r="S873" s="1" t="s">
        <v>39</v>
      </c>
      <c r="T873" s="1">
        <v>2014</v>
      </c>
      <c r="U873" s="1" t="s">
        <v>105</v>
      </c>
      <c r="V873" s="1">
        <v>7</v>
      </c>
      <c r="W873" s="1">
        <v>28.1</v>
      </c>
      <c r="X873" s="1">
        <v>1370000000</v>
      </c>
      <c r="Y873" s="1">
        <v>5.36</v>
      </c>
      <c r="Z873" s="1">
        <v>471000000</v>
      </c>
      <c r="AA873" s="1">
        <v>20.593679999999999</v>
      </c>
      <c r="AB873" s="1">
        <v>78.962879999999998</v>
      </c>
    </row>
    <row r="874" spans="1:28">
      <c r="A874" s="1">
        <v>873</v>
      </c>
      <c r="B874" s="1" t="s">
        <v>1151</v>
      </c>
      <c r="C874" s="1">
        <v>13300000</v>
      </c>
      <c r="D874" s="2">
        <v>4130000000</v>
      </c>
      <c r="E874" s="1" t="s">
        <v>52</v>
      </c>
      <c r="F874" s="1" t="s">
        <v>1151</v>
      </c>
      <c r="G874" s="1">
        <v>1640</v>
      </c>
      <c r="H874" s="1" t="s">
        <v>203</v>
      </c>
      <c r="I874" s="1" t="s">
        <v>204</v>
      </c>
      <c r="J874" s="1" t="s">
        <v>38</v>
      </c>
      <c r="K874" s="1">
        <v>1818</v>
      </c>
      <c r="L874" s="1">
        <v>7</v>
      </c>
      <c r="M874" s="1">
        <v>63</v>
      </c>
      <c r="N874" s="1">
        <v>70712000</v>
      </c>
      <c r="O874" s="1">
        <v>17700</v>
      </c>
      <c r="P874" s="1">
        <v>282800</v>
      </c>
      <c r="Q874" s="1">
        <v>212100</v>
      </c>
      <c r="R874" s="1">
        <v>3400000</v>
      </c>
      <c r="S874" s="1">
        <v>200000</v>
      </c>
      <c r="T874" s="1">
        <v>2013</v>
      </c>
      <c r="U874" s="1" t="s">
        <v>73</v>
      </c>
      <c r="V874" s="1">
        <v>20</v>
      </c>
      <c r="W874" s="1">
        <v>68</v>
      </c>
      <c r="X874" s="1">
        <v>34268528</v>
      </c>
      <c r="Y874" s="1">
        <v>5.93</v>
      </c>
      <c r="Z874" s="1">
        <v>28807838</v>
      </c>
      <c r="AA874" s="1">
        <v>23.885940000000002</v>
      </c>
      <c r="AB874" s="1">
        <v>45.079160000000002</v>
      </c>
    </row>
    <row r="875" spans="1:28">
      <c r="A875" s="1">
        <v>874</v>
      </c>
      <c r="B875" s="1" t="s">
        <v>1152</v>
      </c>
      <c r="C875" s="1">
        <v>13300000</v>
      </c>
      <c r="D875" s="2">
        <v>6410000000</v>
      </c>
      <c r="E875" s="1" t="s">
        <v>52</v>
      </c>
      <c r="F875" s="1" t="s">
        <v>1152</v>
      </c>
      <c r="G875" s="1">
        <v>1749</v>
      </c>
      <c r="H875" s="1" t="s">
        <v>84</v>
      </c>
      <c r="I875" s="1" t="s">
        <v>85</v>
      </c>
      <c r="J875" s="1" t="s">
        <v>41</v>
      </c>
      <c r="K875" s="1">
        <v>949</v>
      </c>
      <c r="L875" s="1">
        <v>12</v>
      </c>
      <c r="M875" s="1">
        <v>163</v>
      </c>
      <c r="N875" s="1">
        <v>5387000</v>
      </c>
      <c r="O875" s="1">
        <v>1300</v>
      </c>
      <c r="P875" s="1">
        <v>21500</v>
      </c>
      <c r="Q875" s="1">
        <v>16200</v>
      </c>
      <c r="R875" s="1">
        <v>258600</v>
      </c>
      <c r="S875" s="1">
        <v>100000</v>
      </c>
      <c r="T875" s="1">
        <v>2015</v>
      </c>
      <c r="U875" s="1" t="s">
        <v>50</v>
      </c>
      <c r="V875" s="1">
        <v>8</v>
      </c>
      <c r="W875" s="1">
        <v>68.900000000000006</v>
      </c>
      <c r="X875" s="1">
        <v>36991981</v>
      </c>
      <c r="Y875" s="1">
        <v>5.56</v>
      </c>
      <c r="Z875" s="1">
        <v>30628482</v>
      </c>
      <c r="AA875" s="1">
        <v>56.130369999999999</v>
      </c>
      <c r="AB875" s="1">
        <v>-106.34699999999999</v>
      </c>
    </row>
    <row r="876" spans="1:28">
      <c r="A876" s="1">
        <v>875</v>
      </c>
      <c r="B876" s="1" t="s">
        <v>1153</v>
      </c>
      <c r="C876" s="1">
        <v>13200000</v>
      </c>
      <c r="D876" s="2">
        <v>9880000000</v>
      </c>
      <c r="E876" s="1" t="s">
        <v>41</v>
      </c>
      <c r="F876" s="1" t="s">
        <v>1153</v>
      </c>
      <c r="G876" s="1">
        <v>538</v>
      </c>
      <c r="H876" s="1" t="s">
        <v>36</v>
      </c>
      <c r="I876" s="1" t="s">
        <v>37</v>
      </c>
      <c r="J876" s="1" t="s">
        <v>41</v>
      </c>
      <c r="K876" s="1">
        <v>454</v>
      </c>
      <c r="L876" s="1">
        <v>167</v>
      </c>
      <c r="M876" s="1">
        <v>163</v>
      </c>
      <c r="N876" s="2">
        <v>320000000</v>
      </c>
      <c r="O876" s="1">
        <v>79900</v>
      </c>
      <c r="P876" s="1">
        <v>1300000</v>
      </c>
      <c r="Q876" s="1">
        <v>958900</v>
      </c>
      <c r="R876" s="1">
        <v>15300000</v>
      </c>
      <c r="S876" s="1">
        <v>500000</v>
      </c>
      <c r="T876" s="1">
        <v>2021</v>
      </c>
      <c r="U876" s="1" t="s">
        <v>42</v>
      </c>
      <c r="V876" s="1">
        <v>20</v>
      </c>
      <c r="W876" s="1">
        <v>88.2</v>
      </c>
      <c r="X876" s="1">
        <v>328000000</v>
      </c>
      <c r="Y876" s="1">
        <v>14.7</v>
      </c>
      <c r="Z876" s="1">
        <v>271000000</v>
      </c>
      <c r="AA876" s="1">
        <v>37.090240000000001</v>
      </c>
      <c r="AB876" s="1">
        <v>-95.712900000000005</v>
      </c>
    </row>
    <row r="877" spans="1:28">
      <c r="A877" s="1">
        <v>876</v>
      </c>
      <c r="B877" s="1" t="s">
        <v>1154</v>
      </c>
      <c r="C877" s="1">
        <v>13200000</v>
      </c>
      <c r="D877" s="2">
        <v>1150000000</v>
      </c>
      <c r="E877" s="1" t="s">
        <v>41</v>
      </c>
      <c r="F877" s="1" t="s">
        <v>1154</v>
      </c>
      <c r="G877" s="1">
        <v>192</v>
      </c>
      <c r="H877" s="1" t="s">
        <v>58</v>
      </c>
      <c r="I877" s="1" t="s">
        <v>59</v>
      </c>
      <c r="J877" s="1" t="s">
        <v>41</v>
      </c>
      <c r="K877" s="1">
        <v>9855</v>
      </c>
      <c r="L877" s="1">
        <v>13</v>
      </c>
      <c r="M877" s="1">
        <v>163</v>
      </c>
      <c r="N877" s="1">
        <v>8769000</v>
      </c>
      <c r="O877" s="1">
        <v>2200</v>
      </c>
      <c r="P877" s="1">
        <v>35100</v>
      </c>
      <c r="Q877" s="1">
        <v>26300</v>
      </c>
      <c r="R877" s="1">
        <v>420900</v>
      </c>
      <c r="S877" s="1">
        <v>200000</v>
      </c>
      <c r="T877" s="1">
        <v>2019</v>
      </c>
      <c r="U877" s="1" t="s">
        <v>61</v>
      </c>
      <c r="V877" s="1">
        <v>10</v>
      </c>
      <c r="W877" s="1">
        <v>81.900000000000006</v>
      </c>
      <c r="X877" s="1">
        <v>144000000</v>
      </c>
      <c r="Y877" s="1">
        <v>4.59</v>
      </c>
      <c r="Z877" s="1">
        <v>108000000</v>
      </c>
      <c r="AA877" s="1">
        <v>61.524009999999997</v>
      </c>
      <c r="AB877" s="1">
        <v>105.3188</v>
      </c>
    </row>
    <row r="878" spans="1:28">
      <c r="A878" s="1">
        <v>877</v>
      </c>
      <c r="B878" s="1" t="s">
        <v>1155</v>
      </c>
      <c r="C878" s="1">
        <v>13200000</v>
      </c>
      <c r="D878" s="2">
        <v>2040000000</v>
      </c>
      <c r="E878" s="1" t="s">
        <v>52</v>
      </c>
      <c r="F878" s="1" t="s">
        <v>1155</v>
      </c>
      <c r="G878" s="1">
        <v>172</v>
      </c>
      <c r="H878" s="1" t="s">
        <v>1156</v>
      </c>
      <c r="I878" s="1" t="s">
        <v>1157</v>
      </c>
      <c r="J878" s="1" t="s">
        <v>38</v>
      </c>
      <c r="K878" s="1">
        <v>4846</v>
      </c>
      <c r="L878" s="1">
        <v>1</v>
      </c>
      <c r="M878" s="1">
        <v>64</v>
      </c>
      <c r="N878" s="1">
        <v>20369000</v>
      </c>
      <c r="O878" s="1">
        <v>5100</v>
      </c>
      <c r="P878" s="1">
        <v>81500</v>
      </c>
      <c r="Q878" s="1">
        <v>61100</v>
      </c>
      <c r="R878" s="1">
        <v>977700</v>
      </c>
      <c r="S878" s="1" t="s">
        <v>39</v>
      </c>
      <c r="T878" s="1">
        <v>2017</v>
      </c>
      <c r="U878" s="1" t="s">
        <v>55</v>
      </c>
      <c r="V878" s="1">
        <v>28</v>
      </c>
      <c r="W878" s="1">
        <v>88.2</v>
      </c>
      <c r="X878" s="1">
        <v>5520314</v>
      </c>
      <c r="Y878" s="1">
        <v>6.59</v>
      </c>
      <c r="Z878" s="1">
        <v>4716888</v>
      </c>
      <c r="AA878" s="1">
        <v>61.924109999999999</v>
      </c>
      <c r="AB878" s="1">
        <v>25.748149999999999</v>
      </c>
    </row>
    <row r="879" spans="1:28">
      <c r="A879" s="1">
        <v>878</v>
      </c>
      <c r="B879" s="1" t="s">
        <v>1158</v>
      </c>
      <c r="C879" s="1">
        <v>13200000</v>
      </c>
      <c r="D879" s="2">
        <v>3570000000</v>
      </c>
      <c r="E879" s="1" t="s">
        <v>41</v>
      </c>
      <c r="F879" s="1" t="s">
        <v>1159</v>
      </c>
      <c r="G879" s="1">
        <v>0</v>
      </c>
      <c r="H879" s="1" t="s">
        <v>90</v>
      </c>
      <c r="I879" s="1" t="s">
        <v>91</v>
      </c>
      <c r="J879" s="1" t="s">
        <v>38</v>
      </c>
      <c r="K879" s="1">
        <v>4057944</v>
      </c>
      <c r="L879" s="1" t="s">
        <v>39</v>
      </c>
      <c r="M879" s="1">
        <v>7399</v>
      </c>
      <c r="N879" s="1" t="s">
        <v>39</v>
      </c>
      <c r="O879" s="1">
        <v>0</v>
      </c>
      <c r="P879" s="1">
        <v>0</v>
      </c>
      <c r="Q879" s="1">
        <v>0</v>
      </c>
      <c r="R879" s="1">
        <v>0</v>
      </c>
      <c r="S879" s="1" t="s">
        <v>39</v>
      </c>
      <c r="T879" s="1">
        <v>2007</v>
      </c>
      <c r="U879" s="1" t="s">
        <v>115</v>
      </c>
      <c r="V879" s="1">
        <v>19</v>
      </c>
      <c r="W879" s="1">
        <v>51.3</v>
      </c>
      <c r="X879" s="1">
        <v>213000000</v>
      </c>
      <c r="Y879" s="1">
        <v>12.08</v>
      </c>
      <c r="Z879" s="1">
        <v>183000000</v>
      </c>
      <c r="AA879" s="1">
        <v>-14.234999999999999</v>
      </c>
      <c r="AB879" s="1">
        <v>-51.9253</v>
      </c>
    </row>
    <row r="880" spans="1:28">
      <c r="A880" s="1">
        <v>879</v>
      </c>
      <c r="B880" s="1" t="s">
        <v>1160</v>
      </c>
      <c r="C880" s="1">
        <v>13200000</v>
      </c>
      <c r="D880" s="2">
        <v>3790000000</v>
      </c>
      <c r="E880" s="1" t="s">
        <v>41</v>
      </c>
      <c r="F880" s="1" t="s">
        <v>1160</v>
      </c>
      <c r="G880" s="1">
        <v>8019</v>
      </c>
      <c r="H880" s="1" t="s">
        <v>30</v>
      </c>
      <c r="I880" s="1" t="s">
        <v>31</v>
      </c>
      <c r="J880" s="1" t="s">
        <v>29</v>
      </c>
      <c r="K880" s="1">
        <v>2063</v>
      </c>
      <c r="L880" s="1">
        <v>118</v>
      </c>
      <c r="M880" s="1">
        <v>142</v>
      </c>
      <c r="N880" s="1">
        <v>25321000</v>
      </c>
      <c r="O880" s="1">
        <v>6300</v>
      </c>
      <c r="P880" s="1">
        <v>101300</v>
      </c>
      <c r="Q880" s="1">
        <v>76000</v>
      </c>
      <c r="R880" s="1">
        <v>1200000</v>
      </c>
      <c r="S880" s="1" t="s">
        <v>39</v>
      </c>
      <c r="T880" s="1">
        <v>2010</v>
      </c>
      <c r="U880" s="1" t="s">
        <v>66</v>
      </c>
      <c r="V880" s="1">
        <v>27</v>
      </c>
      <c r="W880" s="1">
        <v>28.1</v>
      </c>
      <c r="X880" s="1">
        <v>1370000000</v>
      </c>
      <c r="Y880" s="1">
        <v>5.36</v>
      </c>
      <c r="Z880" s="1">
        <v>471000000</v>
      </c>
      <c r="AA880" s="1">
        <v>20.593679999999999</v>
      </c>
      <c r="AB880" s="1">
        <v>78.962879999999998</v>
      </c>
    </row>
    <row r="881" spans="1:28">
      <c r="A881" s="1">
        <v>880</v>
      </c>
      <c r="B881" s="1" t="s">
        <v>1161</v>
      </c>
      <c r="C881" s="1">
        <v>13200000</v>
      </c>
      <c r="D881" s="2">
        <v>4210000000</v>
      </c>
      <c r="E881" s="1" t="s">
        <v>39</v>
      </c>
      <c r="F881" s="1" t="s">
        <v>1161</v>
      </c>
      <c r="G881" s="1">
        <v>1324</v>
      </c>
      <c r="H881" s="1" t="s">
        <v>243</v>
      </c>
      <c r="I881" s="1" t="s">
        <v>244</v>
      </c>
      <c r="J881" s="1" t="s">
        <v>60</v>
      </c>
      <c r="K881" s="1">
        <v>1786</v>
      </c>
      <c r="L881" s="1">
        <v>30</v>
      </c>
      <c r="M881" s="1">
        <v>55</v>
      </c>
      <c r="N881" s="2">
        <v>264000000</v>
      </c>
      <c r="O881" s="1">
        <v>66100</v>
      </c>
      <c r="P881" s="1">
        <v>1100000</v>
      </c>
      <c r="Q881" s="1">
        <v>792900</v>
      </c>
      <c r="R881" s="1">
        <v>12700000</v>
      </c>
      <c r="S881" s="1">
        <v>800000</v>
      </c>
      <c r="T881" s="1">
        <v>2013</v>
      </c>
      <c r="U881" s="1" t="s">
        <v>45</v>
      </c>
      <c r="V881" s="1">
        <v>25</v>
      </c>
      <c r="W881" s="1">
        <v>36.299999999999997</v>
      </c>
      <c r="X881" s="1">
        <v>270000000</v>
      </c>
      <c r="Y881" s="1">
        <v>4.6900000000000004</v>
      </c>
      <c r="Z881" s="1">
        <v>152000000</v>
      </c>
      <c r="AA881" s="1">
        <v>-0.78927999999999998</v>
      </c>
      <c r="AB881" s="1">
        <v>113.9213</v>
      </c>
    </row>
    <row r="882" spans="1:28">
      <c r="A882" s="1">
        <v>881</v>
      </c>
      <c r="B882" s="1" t="s">
        <v>1162</v>
      </c>
      <c r="C882" s="1">
        <v>13200000</v>
      </c>
      <c r="D882" s="2">
        <v>5220000000</v>
      </c>
      <c r="E882" s="1" t="s">
        <v>41</v>
      </c>
      <c r="F882" s="1" t="s">
        <v>1162</v>
      </c>
      <c r="G882" s="1">
        <v>413</v>
      </c>
      <c r="H882" s="1" t="s">
        <v>90</v>
      </c>
      <c r="I882" s="1" t="s">
        <v>91</v>
      </c>
      <c r="J882" s="1" t="s">
        <v>41</v>
      </c>
      <c r="K882" s="1">
        <v>1269</v>
      </c>
      <c r="L882" s="1">
        <v>49</v>
      </c>
      <c r="M882" s="1">
        <v>164</v>
      </c>
      <c r="N882" s="1">
        <v>64517000</v>
      </c>
      <c r="O882" s="1">
        <v>16100</v>
      </c>
      <c r="P882" s="1">
        <v>258100</v>
      </c>
      <c r="Q882" s="1">
        <v>193600</v>
      </c>
      <c r="R882" s="1">
        <v>3100000</v>
      </c>
      <c r="S882" s="1">
        <v>100000</v>
      </c>
      <c r="T882" s="1">
        <v>2018</v>
      </c>
      <c r="U882" s="1" t="s">
        <v>61</v>
      </c>
      <c r="V882" s="1">
        <v>17</v>
      </c>
      <c r="W882" s="1">
        <v>51.3</v>
      </c>
      <c r="X882" s="1">
        <v>213000000</v>
      </c>
      <c r="Y882" s="1">
        <v>12.08</v>
      </c>
      <c r="Z882" s="1">
        <v>183000000</v>
      </c>
      <c r="AA882" s="1">
        <v>-14.234999999999999</v>
      </c>
      <c r="AB882" s="1">
        <v>-51.9253</v>
      </c>
    </row>
    <row r="883" spans="1:28">
      <c r="A883" s="1">
        <v>882</v>
      </c>
      <c r="B883" s="1" t="s">
        <v>1163</v>
      </c>
      <c r="C883" s="1">
        <v>13200000</v>
      </c>
      <c r="D883" s="2">
        <v>5260000000</v>
      </c>
      <c r="E883" s="1" t="s">
        <v>44</v>
      </c>
      <c r="F883" s="1" t="s">
        <v>1163</v>
      </c>
      <c r="G883" s="1">
        <v>4279</v>
      </c>
      <c r="H883" s="1" t="s">
        <v>36</v>
      </c>
      <c r="I883" s="1" t="s">
        <v>37</v>
      </c>
      <c r="J883" s="1" t="s">
        <v>44</v>
      </c>
      <c r="K883" s="1">
        <v>1252</v>
      </c>
      <c r="L883" s="1">
        <v>168</v>
      </c>
      <c r="M883" s="1">
        <v>42</v>
      </c>
      <c r="N883" s="1">
        <v>51820000</v>
      </c>
      <c r="O883" s="1">
        <v>13000</v>
      </c>
      <c r="P883" s="1">
        <v>207300</v>
      </c>
      <c r="Q883" s="1">
        <v>155500</v>
      </c>
      <c r="R883" s="1">
        <v>2500000</v>
      </c>
      <c r="S883" s="1">
        <v>100000</v>
      </c>
      <c r="T883" s="1">
        <v>2011</v>
      </c>
      <c r="U883" s="1" t="s">
        <v>42</v>
      </c>
      <c r="V883" s="1">
        <v>26</v>
      </c>
      <c r="W883" s="1">
        <v>88.2</v>
      </c>
      <c r="X883" s="1">
        <v>328000000</v>
      </c>
      <c r="Y883" s="1">
        <v>14.7</v>
      </c>
      <c r="Z883" s="1">
        <v>271000000</v>
      </c>
      <c r="AA883" s="1">
        <v>37.090240000000001</v>
      </c>
      <c r="AB883" s="1">
        <v>-95.712900000000005</v>
      </c>
    </row>
    <row r="884" spans="1:28">
      <c r="A884" s="1">
        <v>883</v>
      </c>
      <c r="B884" s="1" t="s">
        <v>1164</v>
      </c>
      <c r="C884" s="1">
        <v>13200000</v>
      </c>
      <c r="D884" s="2">
        <v>20700000000</v>
      </c>
      <c r="E884" s="1" t="s">
        <v>29</v>
      </c>
      <c r="F884" s="1" t="s">
        <v>1164</v>
      </c>
      <c r="G884" s="1">
        <v>237</v>
      </c>
      <c r="H884" s="1" t="s">
        <v>165</v>
      </c>
      <c r="I884" s="1" t="s">
        <v>166</v>
      </c>
      <c r="J884" s="1" t="s">
        <v>29</v>
      </c>
      <c r="K884" s="1">
        <v>113</v>
      </c>
      <c r="L884" s="1">
        <v>10</v>
      </c>
      <c r="M884" s="1">
        <v>142</v>
      </c>
      <c r="N884" s="1">
        <v>86270000</v>
      </c>
      <c r="O884" s="1">
        <v>21600</v>
      </c>
      <c r="P884" s="1">
        <v>345100</v>
      </c>
      <c r="Q884" s="1">
        <v>258800</v>
      </c>
      <c r="R884" s="1">
        <v>4100000</v>
      </c>
      <c r="S884" s="1" t="s">
        <v>39</v>
      </c>
      <c r="T884" s="1">
        <v>2010</v>
      </c>
      <c r="U884" s="1" t="s">
        <v>45</v>
      </c>
      <c r="V884" s="1">
        <v>30</v>
      </c>
      <c r="W884" s="1">
        <v>55.3</v>
      </c>
      <c r="X884" s="1">
        <v>50339443</v>
      </c>
      <c r="Y884" s="1">
        <v>9.7100000000000009</v>
      </c>
      <c r="Z884" s="1">
        <v>40827302</v>
      </c>
      <c r="AA884" s="1">
        <v>4.5708679999999999</v>
      </c>
      <c r="AB884" s="1">
        <v>-74.297300000000007</v>
      </c>
    </row>
    <row r="885" spans="1:28">
      <c r="A885" s="1">
        <v>884</v>
      </c>
      <c r="B885" s="1" t="s">
        <v>1165</v>
      </c>
      <c r="C885" s="1">
        <v>13200000</v>
      </c>
      <c r="D885" s="2">
        <v>9380000000</v>
      </c>
      <c r="E885" s="1" t="s">
        <v>49</v>
      </c>
      <c r="F885" s="1" t="s">
        <v>1165</v>
      </c>
      <c r="G885" s="1">
        <v>6888</v>
      </c>
      <c r="H885" s="1" t="s">
        <v>36</v>
      </c>
      <c r="I885" s="1" t="s">
        <v>37</v>
      </c>
      <c r="J885" s="1" t="s">
        <v>60</v>
      </c>
      <c r="K885" s="1">
        <v>503</v>
      </c>
      <c r="L885" s="1">
        <v>168</v>
      </c>
      <c r="M885" s="1">
        <v>55</v>
      </c>
      <c r="N885" s="2">
        <v>119000000</v>
      </c>
      <c r="O885" s="1">
        <v>29800</v>
      </c>
      <c r="P885" s="1">
        <v>477600</v>
      </c>
      <c r="Q885" s="1">
        <v>358200</v>
      </c>
      <c r="R885" s="1">
        <v>5700000</v>
      </c>
      <c r="S885" s="1">
        <v>300000</v>
      </c>
      <c r="T885" s="1">
        <v>2011</v>
      </c>
      <c r="U885" s="1" t="s">
        <v>50</v>
      </c>
      <c r="V885" s="1">
        <v>16</v>
      </c>
      <c r="W885" s="1">
        <v>88.2</v>
      </c>
      <c r="X885" s="1">
        <v>328000000</v>
      </c>
      <c r="Y885" s="1">
        <v>14.7</v>
      </c>
      <c r="Z885" s="1">
        <v>271000000</v>
      </c>
      <c r="AA885" s="1">
        <v>37.090240000000001</v>
      </c>
      <c r="AB885" s="1">
        <v>-95.712900000000005</v>
      </c>
    </row>
    <row r="886" spans="1:28">
      <c r="A886" s="1">
        <v>885</v>
      </c>
      <c r="B886" s="1" t="s">
        <v>1166</v>
      </c>
      <c r="C886" s="1">
        <v>13200000</v>
      </c>
      <c r="D886" s="2">
        <v>1140000000</v>
      </c>
      <c r="E886" s="1" t="s">
        <v>276</v>
      </c>
      <c r="F886" s="1" t="s">
        <v>1166</v>
      </c>
      <c r="G886" s="1">
        <v>1022</v>
      </c>
      <c r="H886" s="1" t="s">
        <v>30</v>
      </c>
      <c r="I886" s="1" t="s">
        <v>31</v>
      </c>
      <c r="J886" s="1" t="s">
        <v>277</v>
      </c>
      <c r="K886" s="1">
        <v>9955</v>
      </c>
      <c r="L886" s="1">
        <v>118</v>
      </c>
      <c r="M886" s="1">
        <v>17</v>
      </c>
      <c r="N886" s="1">
        <v>18518000</v>
      </c>
      <c r="O886" s="1">
        <v>4600</v>
      </c>
      <c r="P886" s="1">
        <v>74100</v>
      </c>
      <c r="Q886" s="1">
        <v>55600</v>
      </c>
      <c r="R886" s="1">
        <v>888900</v>
      </c>
      <c r="S886" s="1">
        <v>100000</v>
      </c>
      <c r="T886" s="1">
        <v>2015</v>
      </c>
      <c r="U886" s="1" t="s">
        <v>115</v>
      </c>
      <c r="V886" s="1">
        <v>17</v>
      </c>
      <c r="W886" s="1">
        <v>28.1</v>
      </c>
      <c r="X886" s="1">
        <v>1370000000</v>
      </c>
      <c r="Y886" s="1">
        <v>5.36</v>
      </c>
      <c r="Z886" s="1">
        <v>471000000</v>
      </c>
      <c r="AA886" s="1">
        <v>20.593679999999999</v>
      </c>
      <c r="AB886" s="1">
        <v>78.962879999999998</v>
      </c>
    </row>
    <row r="887" spans="1:28">
      <c r="A887" s="1">
        <v>886</v>
      </c>
      <c r="B887" s="1" t="s">
        <v>1167</v>
      </c>
      <c r="C887" s="1">
        <v>13200000</v>
      </c>
      <c r="D887" s="2">
        <v>1760000000</v>
      </c>
      <c r="E887" s="1" t="s">
        <v>49</v>
      </c>
      <c r="F887" s="1" t="s">
        <v>1167</v>
      </c>
      <c r="G887" s="1">
        <v>393</v>
      </c>
      <c r="H887" s="1" t="s">
        <v>30</v>
      </c>
      <c r="I887" s="1" t="s">
        <v>31</v>
      </c>
      <c r="J887" s="1" t="s">
        <v>167</v>
      </c>
      <c r="K887" s="1">
        <v>5855</v>
      </c>
      <c r="L887" s="1">
        <v>118</v>
      </c>
      <c r="M887" s="1">
        <v>33</v>
      </c>
      <c r="N887" s="1">
        <v>11490000</v>
      </c>
      <c r="O887" s="1">
        <v>2900</v>
      </c>
      <c r="P887" s="1">
        <v>46000</v>
      </c>
      <c r="Q887" s="1">
        <v>34500</v>
      </c>
      <c r="R887" s="1">
        <v>551500</v>
      </c>
      <c r="S887" s="1" t="s">
        <v>39</v>
      </c>
      <c r="T887" s="1">
        <v>2017</v>
      </c>
      <c r="U887" s="1" t="s">
        <v>55</v>
      </c>
      <c r="V887" s="1">
        <v>4</v>
      </c>
      <c r="W887" s="1">
        <v>28.1</v>
      </c>
      <c r="X887" s="1">
        <v>1370000000</v>
      </c>
      <c r="Y887" s="1">
        <v>5.36</v>
      </c>
      <c r="Z887" s="1">
        <v>471000000</v>
      </c>
      <c r="AA887" s="1">
        <v>20.593679999999999</v>
      </c>
      <c r="AB887" s="1">
        <v>78.962879999999998</v>
      </c>
    </row>
    <row r="888" spans="1:28">
      <c r="A888" s="1">
        <v>887</v>
      </c>
      <c r="B888" s="1" t="s">
        <v>1168</v>
      </c>
      <c r="C888" s="1">
        <v>13100000</v>
      </c>
      <c r="D888" s="2">
        <v>2180000000</v>
      </c>
      <c r="E888" s="1" t="s">
        <v>41</v>
      </c>
      <c r="F888" s="1" t="s">
        <v>1168</v>
      </c>
      <c r="G888" s="1">
        <v>33</v>
      </c>
      <c r="H888" s="1" t="s">
        <v>36</v>
      </c>
      <c r="I888" s="1" t="s">
        <v>37</v>
      </c>
      <c r="J888" s="1" t="s">
        <v>60</v>
      </c>
      <c r="K888" s="1">
        <v>4051001</v>
      </c>
      <c r="L888" s="1">
        <v>7683</v>
      </c>
      <c r="M888" s="1">
        <v>7670</v>
      </c>
      <c r="N888" s="1">
        <v>248</v>
      </c>
      <c r="O888" s="1">
        <v>0.06</v>
      </c>
      <c r="P888" s="1">
        <v>0.99</v>
      </c>
      <c r="Q888" s="1">
        <v>0.74</v>
      </c>
      <c r="R888" s="1">
        <v>12</v>
      </c>
      <c r="S888" s="1">
        <v>1</v>
      </c>
      <c r="T888" s="1">
        <v>2022</v>
      </c>
      <c r="U888" s="1" t="s">
        <v>70</v>
      </c>
      <c r="V888" s="1">
        <v>27</v>
      </c>
      <c r="W888" s="1">
        <v>88.2</v>
      </c>
      <c r="X888" s="1">
        <v>328000000</v>
      </c>
      <c r="Y888" s="1">
        <v>14.7</v>
      </c>
      <c r="Z888" s="1">
        <v>271000000</v>
      </c>
      <c r="AA888" s="1">
        <v>37.090240000000001</v>
      </c>
      <c r="AB888" s="1">
        <v>-95.712900000000005</v>
      </c>
    </row>
    <row r="889" spans="1:28">
      <c r="A889" s="1">
        <v>888</v>
      </c>
      <c r="B889" s="1" t="s">
        <v>1169</v>
      </c>
      <c r="C889" s="1">
        <v>13100000</v>
      </c>
      <c r="D889" s="2">
        <v>1400000000</v>
      </c>
      <c r="E889" s="1" t="s">
        <v>49</v>
      </c>
      <c r="F889" s="1" t="s">
        <v>1169</v>
      </c>
      <c r="G889" s="1">
        <v>287</v>
      </c>
      <c r="H889" s="1" t="s">
        <v>156</v>
      </c>
      <c r="I889" s="1" t="s">
        <v>157</v>
      </c>
      <c r="J889" s="1" t="s">
        <v>60</v>
      </c>
      <c r="K889" s="1">
        <v>7733</v>
      </c>
      <c r="L889" s="1">
        <v>11</v>
      </c>
      <c r="M889" s="1">
        <v>56</v>
      </c>
      <c r="N889" s="1">
        <v>10848000</v>
      </c>
      <c r="O889" s="1">
        <v>2700</v>
      </c>
      <c r="P889" s="1">
        <v>43400</v>
      </c>
      <c r="Q889" s="1">
        <v>32500</v>
      </c>
      <c r="R889" s="1">
        <v>520700</v>
      </c>
      <c r="S889" s="1" t="s">
        <v>39</v>
      </c>
      <c r="T889" s="1">
        <v>2017</v>
      </c>
      <c r="U889" s="1" t="s">
        <v>80</v>
      </c>
      <c r="V889" s="1">
        <v>18</v>
      </c>
      <c r="W889" s="1">
        <v>35.5</v>
      </c>
      <c r="X889" s="1">
        <v>108000000</v>
      </c>
      <c r="Y889" s="1">
        <v>2.15</v>
      </c>
      <c r="Z889" s="1">
        <v>50975903</v>
      </c>
      <c r="AA889" s="1">
        <v>12.879720000000001</v>
      </c>
      <c r="AB889" s="1">
        <v>121.774</v>
      </c>
    </row>
    <row r="890" spans="1:28">
      <c r="A890" s="1">
        <v>889</v>
      </c>
      <c r="B890" s="1" t="s">
        <v>1170</v>
      </c>
      <c r="C890" s="1">
        <v>13100000</v>
      </c>
      <c r="D890" s="2">
        <v>2730000000</v>
      </c>
      <c r="E890" s="1" t="s">
        <v>39</v>
      </c>
      <c r="F890" s="1" t="s">
        <v>1170</v>
      </c>
      <c r="G890" s="1">
        <v>289</v>
      </c>
      <c r="H890" s="1" t="s">
        <v>36</v>
      </c>
      <c r="I890" s="1" t="s">
        <v>37</v>
      </c>
      <c r="J890" s="1" t="s">
        <v>38</v>
      </c>
      <c r="K890" s="1">
        <v>3275</v>
      </c>
      <c r="L890" s="1">
        <v>169</v>
      </c>
      <c r="M890" s="1">
        <v>65</v>
      </c>
      <c r="N890" s="1">
        <v>56894000</v>
      </c>
      <c r="O890" s="1">
        <v>14200</v>
      </c>
      <c r="P890" s="1">
        <v>227600</v>
      </c>
      <c r="Q890" s="1">
        <v>170700</v>
      </c>
      <c r="R890" s="1">
        <v>2700000</v>
      </c>
      <c r="S890" s="1">
        <v>100000</v>
      </c>
      <c r="T890" s="1">
        <v>2016</v>
      </c>
      <c r="U890" s="1" t="s">
        <v>70</v>
      </c>
      <c r="V890" s="1">
        <v>12</v>
      </c>
      <c r="W890" s="1">
        <v>88.2</v>
      </c>
      <c r="X890" s="1">
        <v>328000000</v>
      </c>
      <c r="Y890" s="1">
        <v>14.7</v>
      </c>
      <c r="Z890" s="1">
        <v>271000000</v>
      </c>
      <c r="AA890" s="1">
        <v>37.090240000000001</v>
      </c>
      <c r="AB890" s="1">
        <v>-95.712900000000005</v>
      </c>
    </row>
    <row r="891" spans="1:28">
      <c r="A891" s="1">
        <v>890</v>
      </c>
      <c r="B891" s="1" t="s">
        <v>1171</v>
      </c>
      <c r="C891" s="1">
        <v>13100000</v>
      </c>
      <c r="D891" s="2">
        <v>9110000000</v>
      </c>
      <c r="E891" s="1" t="s">
        <v>41</v>
      </c>
      <c r="F891" s="1" t="s">
        <v>1171</v>
      </c>
      <c r="G891" s="1">
        <v>1327</v>
      </c>
      <c r="H891" s="1" t="s">
        <v>36</v>
      </c>
      <c r="I891" s="1" t="s">
        <v>37</v>
      </c>
      <c r="J891" s="1" t="s">
        <v>41</v>
      </c>
      <c r="K891" s="1">
        <v>520</v>
      </c>
      <c r="L891" s="1" t="s">
        <v>39</v>
      </c>
      <c r="M891" s="1">
        <v>163</v>
      </c>
      <c r="N891" s="2">
        <v>329000000</v>
      </c>
      <c r="O891" s="1">
        <v>82300</v>
      </c>
      <c r="P891" s="1">
        <v>1300000</v>
      </c>
      <c r="Q891" s="1">
        <v>987900</v>
      </c>
      <c r="R891" s="1">
        <v>15800000</v>
      </c>
      <c r="S891" s="1">
        <v>700000</v>
      </c>
      <c r="T891" s="1">
        <v>2010</v>
      </c>
      <c r="U891" s="1" t="s">
        <v>32</v>
      </c>
      <c r="V891" s="1">
        <v>25</v>
      </c>
      <c r="W891" s="1">
        <v>88.2</v>
      </c>
      <c r="X891" s="1">
        <v>328000000</v>
      </c>
      <c r="Y891" s="1">
        <v>14.7</v>
      </c>
      <c r="Z891" s="1">
        <v>271000000</v>
      </c>
      <c r="AA891" s="1">
        <v>37.090240000000001</v>
      </c>
      <c r="AB891" s="1">
        <v>-95.712900000000005</v>
      </c>
    </row>
    <row r="892" spans="1:28">
      <c r="A892" s="1">
        <v>891</v>
      </c>
      <c r="B892" s="1" t="s">
        <v>1172</v>
      </c>
      <c r="C892" s="1">
        <v>13100000</v>
      </c>
      <c r="D892" s="2">
        <v>4710000000</v>
      </c>
      <c r="E892" s="1" t="s">
        <v>29</v>
      </c>
      <c r="F892" s="1" t="s">
        <v>1172</v>
      </c>
      <c r="G892" s="1">
        <v>1262</v>
      </c>
      <c r="H892" s="1" t="s">
        <v>30</v>
      </c>
      <c r="I892" s="1" t="s">
        <v>31</v>
      </c>
      <c r="J892" s="1" t="s">
        <v>29</v>
      </c>
      <c r="K892" s="1">
        <v>1484</v>
      </c>
      <c r="L892" s="1">
        <v>119</v>
      </c>
      <c r="M892" s="1">
        <v>143</v>
      </c>
      <c r="N892" s="1">
        <v>34438000</v>
      </c>
      <c r="O892" s="1">
        <v>8600</v>
      </c>
      <c r="P892" s="1">
        <v>137800</v>
      </c>
      <c r="Q892" s="1">
        <v>103300</v>
      </c>
      <c r="R892" s="1">
        <v>1700000</v>
      </c>
      <c r="S892" s="1">
        <v>100000</v>
      </c>
      <c r="T892" s="1">
        <v>2010</v>
      </c>
      <c r="U892" s="1" t="s">
        <v>66</v>
      </c>
      <c r="V892" s="1">
        <v>27</v>
      </c>
      <c r="W892" s="1">
        <v>28.1</v>
      </c>
      <c r="X892" s="1">
        <v>1370000000</v>
      </c>
      <c r="Y892" s="1">
        <v>5.36</v>
      </c>
      <c r="Z892" s="1">
        <v>471000000</v>
      </c>
      <c r="AA892" s="1">
        <v>20.593679999999999</v>
      </c>
      <c r="AB892" s="1">
        <v>78.962879999999998</v>
      </c>
    </row>
    <row r="893" spans="1:28">
      <c r="A893" s="1">
        <v>892</v>
      </c>
      <c r="B893" s="1" t="s">
        <v>1173</v>
      </c>
      <c r="C893" s="1">
        <v>13100000</v>
      </c>
      <c r="D893" s="2">
        <v>1940000000</v>
      </c>
      <c r="E893" s="1" t="s">
        <v>49</v>
      </c>
      <c r="F893" s="1" t="s">
        <v>1173</v>
      </c>
      <c r="G893" s="1">
        <v>7</v>
      </c>
      <c r="H893" s="1" t="s">
        <v>30</v>
      </c>
      <c r="I893" s="1" t="s">
        <v>31</v>
      </c>
      <c r="J893" s="1" t="s">
        <v>60</v>
      </c>
      <c r="K893" s="1">
        <v>4054334</v>
      </c>
      <c r="L893" s="1" t="s">
        <v>39</v>
      </c>
      <c r="M893" s="1">
        <v>7714</v>
      </c>
      <c r="N893" s="1">
        <v>2</v>
      </c>
      <c r="O893" s="1">
        <v>0</v>
      </c>
      <c r="P893" s="1">
        <v>0.01</v>
      </c>
      <c r="Q893" s="1">
        <v>0.01</v>
      </c>
      <c r="R893" s="1">
        <v>0.1</v>
      </c>
      <c r="S893" s="1" t="s">
        <v>39</v>
      </c>
      <c r="T893" s="1">
        <v>2019</v>
      </c>
      <c r="U893" s="1" t="s">
        <v>115</v>
      </c>
      <c r="V893" s="1">
        <v>24</v>
      </c>
      <c r="W893" s="1">
        <v>28.1</v>
      </c>
      <c r="X893" s="1">
        <v>1370000000</v>
      </c>
      <c r="Y893" s="1">
        <v>5.36</v>
      </c>
      <c r="Z893" s="1">
        <v>471000000</v>
      </c>
      <c r="AA893" s="1">
        <v>20.593679999999999</v>
      </c>
      <c r="AB893" s="1">
        <v>78.962879999999998</v>
      </c>
    </row>
    <row r="894" spans="1:28">
      <c r="A894" s="1">
        <v>893</v>
      </c>
      <c r="B894" s="1" t="s">
        <v>1174</v>
      </c>
      <c r="C894" s="1">
        <v>13100000</v>
      </c>
      <c r="D894" s="2">
        <v>2560000000</v>
      </c>
      <c r="E894" s="1" t="s">
        <v>49</v>
      </c>
      <c r="F894" s="1" t="s">
        <v>1174</v>
      </c>
      <c r="G894" s="1">
        <v>1077</v>
      </c>
      <c r="H894" s="1" t="s">
        <v>90</v>
      </c>
      <c r="I894" s="1" t="s">
        <v>91</v>
      </c>
      <c r="J894" s="1" t="s">
        <v>60</v>
      </c>
      <c r="K894" s="1">
        <v>3545</v>
      </c>
      <c r="L894" s="1">
        <v>50</v>
      </c>
      <c r="M894" s="1">
        <v>56</v>
      </c>
      <c r="N894" s="1">
        <v>43990000</v>
      </c>
      <c r="O894" s="1">
        <v>11000</v>
      </c>
      <c r="P894" s="1">
        <v>176000</v>
      </c>
      <c r="Q894" s="1">
        <v>132000</v>
      </c>
      <c r="R894" s="1">
        <v>2100000</v>
      </c>
      <c r="S894" s="1">
        <v>100000</v>
      </c>
      <c r="T894" s="1">
        <v>2015</v>
      </c>
      <c r="U894" s="1" t="s">
        <v>115</v>
      </c>
      <c r="V894" s="1">
        <v>6</v>
      </c>
      <c r="W894" s="1">
        <v>51.3</v>
      </c>
      <c r="X894" s="1">
        <v>213000000</v>
      </c>
      <c r="Y894" s="1">
        <v>12.08</v>
      </c>
      <c r="Z894" s="1">
        <v>183000000</v>
      </c>
      <c r="AA894" s="1">
        <v>-14.234999999999999</v>
      </c>
      <c r="AB894" s="1">
        <v>-51.9253</v>
      </c>
    </row>
    <row r="895" spans="1:28">
      <c r="A895" s="1">
        <v>894</v>
      </c>
      <c r="B895" s="1" t="s">
        <v>1175</v>
      </c>
      <c r="C895" s="1">
        <v>13100000</v>
      </c>
      <c r="D895" s="2">
        <v>4210000000</v>
      </c>
      <c r="E895" s="1" t="s">
        <v>34</v>
      </c>
      <c r="F895" s="1" t="s">
        <v>1176</v>
      </c>
      <c r="G895" s="1">
        <v>1365</v>
      </c>
      <c r="H895" s="1" t="s">
        <v>90</v>
      </c>
      <c r="I895" s="1" t="s">
        <v>91</v>
      </c>
      <c r="J895" s="1" t="s">
        <v>99</v>
      </c>
      <c r="K895" s="1">
        <v>1770</v>
      </c>
      <c r="L895" s="1">
        <v>49</v>
      </c>
      <c r="M895" s="1">
        <v>43</v>
      </c>
      <c r="N895" s="1">
        <v>27340000</v>
      </c>
      <c r="O895" s="1">
        <v>6800</v>
      </c>
      <c r="P895" s="1">
        <v>109400</v>
      </c>
      <c r="Q895" s="1">
        <v>82000</v>
      </c>
      <c r="R895" s="1">
        <v>1300000</v>
      </c>
      <c r="S895" s="1">
        <v>100000</v>
      </c>
      <c r="T895" s="1">
        <v>2014</v>
      </c>
      <c r="U895" s="1" t="s">
        <v>50</v>
      </c>
      <c r="V895" s="1">
        <v>6</v>
      </c>
      <c r="W895" s="1">
        <v>51.3</v>
      </c>
      <c r="X895" s="1">
        <v>213000000</v>
      </c>
      <c r="Y895" s="1">
        <v>12.08</v>
      </c>
      <c r="Z895" s="1">
        <v>183000000</v>
      </c>
      <c r="AA895" s="1">
        <v>-14.234999999999999</v>
      </c>
      <c r="AB895" s="1">
        <v>-51.9253</v>
      </c>
    </row>
    <row r="896" spans="1:28">
      <c r="A896" s="1">
        <v>895</v>
      </c>
      <c r="B896" s="1" t="s">
        <v>1177</v>
      </c>
      <c r="C896" s="1">
        <v>13100000</v>
      </c>
      <c r="D896" s="2">
        <v>4400000000</v>
      </c>
      <c r="E896" s="1" t="s">
        <v>49</v>
      </c>
      <c r="F896" s="1" t="s">
        <v>1177</v>
      </c>
      <c r="G896" s="1">
        <v>435</v>
      </c>
      <c r="H896" s="1" t="s">
        <v>36</v>
      </c>
      <c r="I896" s="1" t="s">
        <v>37</v>
      </c>
      <c r="J896" s="1" t="s">
        <v>167</v>
      </c>
      <c r="K896" s="1">
        <v>1650</v>
      </c>
      <c r="L896" s="1">
        <v>169</v>
      </c>
      <c r="M896" s="1">
        <v>34</v>
      </c>
      <c r="N896" s="1">
        <v>60661000</v>
      </c>
      <c r="O896" s="1">
        <v>15200</v>
      </c>
      <c r="P896" s="1">
        <v>242600</v>
      </c>
      <c r="Q896" s="1">
        <v>182000</v>
      </c>
      <c r="R896" s="1">
        <v>2900000</v>
      </c>
      <c r="S896" s="1">
        <v>100000</v>
      </c>
      <c r="T896" s="1">
        <v>2017</v>
      </c>
      <c r="U896" s="1" t="s">
        <v>42</v>
      </c>
      <c r="V896" s="1">
        <v>15</v>
      </c>
      <c r="W896" s="1">
        <v>88.2</v>
      </c>
      <c r="X896" s="1">
        <v>328000000</v>
      </c>
      <c r="Y896" s="1">
        <v>14.7</v>
      </c>
      <c r="Z896" s="1">
        <v>271000000</v>
      </c>
      <c r="AA896" s="1">
        <v>37.090240000000001</v>
      </c>
      <c r="AB896" s="1">
        <v>-95.712900000000005</v>
      </c>
    </row>
    <row r="897" spans="1:28">
      <c r="A897" s="1">
        <v>896</v>
      </c>
      <c r="B897" s="1" t="s">
        <v>1178</v>
      </c>
      <c r="C897" s="1">
        <v>13100000</v>
      </c>
      <c r="D897" s="2">
        <v>4610000000</v>
      </c>
      <c r="E897" s="1" t="s">
        <v>29</v>
      </c>
      <c r="F897" s="1" t="s">
        <v>1178</v>
      </c>
      <c r="G897" s="1">
        <v>73</v>
      </c>
      <c r="H897" s="1" t="s">
        <v>90</v>
      </c>
      <c r="I897" s="1" t="s">
        <v>91</v>
      </c>
      <c r="J897" s="1" t="s">
        <v>29</v>
      </c>
      <c r="K897" s="1">
        <v>1541</v>
      </c>
      <c r="L897" s="1">
        <v>50</v>
      </c>
      <c r="M897" s="1">
        <v>143</v>
      </c>
      <c r="N897" s="1">
        <v>48223000</v>
      </c>
      <c r="O897" s="1">
        <v>12100</v>
      </c>
      <c r="P897" s="1">
        <v>192900</v>
      </c>
      <c r="Q897" s="1">
        <v>144700</v>
      </c>
      <c r="R897" s="1">
        <v>2300000</v>
      </c>
      <c r="S897" s="1" t="s">
        <v>39</v>
      </c>
      <c r="T897" s="1">
        <v>2013</v>
      </c>
      <c r="U897" s="1" t="s">
        <v>55</v>
      </c>
      <c r="V897" s="1">
        <v>13</v>
      </c>
      <c r="W897" s="1">
        <v>51.3</v>
      </c>
      <c r="X897" s="1">
        <v>213000000</v>
      </c>
      <c r="Y897" s="1">
        <v>12.08</v>
      </c>
      <c r="Z897" s="1">
        <v>183000000</v>
      </c>
      <c r="AA897" s="1">
        <v>-14.234999999999999</v>
      </c>
      <c r="AB897" s="1">
        <v>-51.9253</v>
      </c>
    </row>
    <row r="898" spans="1:28">
      <c r="A898" s="1">
        <v>897</v>
      </c>
      <c r="B898" s="1" t="s">
        <v>1179</v>
      </c>
      <c r="C898" s="1">
        <v>13100000</v>
      </c>
      <c r="D898" s="2">
        <v>2880000000</v>
      </c>
      <c r="E898" s="1" t="s">
        <v>49</v>
      </c>
      <c r="F898" s="1" t="s">
        <v>1179</v>
      </c>
      <c r="G898" s="1">
        <v>1444</v>
      </c>
      <c r="H898" s="1" t="s">
        <v>979</v>
      </c>
      <c r="I898" s="1" t="s">
        <v>980</v>
      </c>
      <c r="J898" s="1" t="s">
        <v>38</v>
      </c>
      <c r="K898" s="1">
        <v>3044</v>
      </c>
      <c r="L898" s="1">
        <v>2</v>
      </c>
      <c r="M898" s="1">
        <v>65</v>
      </c>
      <c r="N898" s="1">
        <v>62909000</v>
      </c>
      <c r="O898" s="1">
        <v>15700</v>
      </c>
      <c r="P898" s="1">
        <v>251600</v>
      </c>
      <c r="Q898" s="1">
        <v>188700</v>
      </c>
      <c r="R898" s="1">
        <v>3000000</v>
      </c>
      <c r="S898" s="1">
        <v>300000</v>
      </c>
      <c r="T898" s="1">
        <v>2016</v>
      </c>
      <c r="U898" s="1" t="s">
        <v>80</v>
      </c>
      <c r="V898" s="1">
        <v>16</v>
      </c>
      <c r="W898" s="1">
        <v>44.9</v>
      </c>
      <c r="X898" s="1">
        <v>17373662</v>
      </c>
      <c r="Y898" s="1">
        <v>3.97</v>
      </c>
      <c r="Z898" s="1">
        <v>11116711</v>
      </c>
      <c r="AA898" s="1">
        <v>-1.83124</v>
      </c>
      <c r="AB898" s="1">
        <v>-78.183400000000006</v>
      </c>
    </row>
    <row r="899" spans="1:28">
      <c r="A899" s="1">
        <v>898</v>
      </c>
      <c r="B899" s="1" t="s">
        <v>1180</v>
      </c>
      <c r="C899" s="1">
        <v>13100000</v>
      </c>
      <c r="D899" s="2">
        <v>5330000000</v>
      </c>
      <c r="E899" s="1" t="s">
        <v>41</v>
      </c>
      <c r="F899" s="1" t="s">
        <v>1180</v>
      </c>
      <c r="G899" s="1">
        <v>36760</v>
      </c>
      <c r="H899" s="1" t="s">
        <v>90</v>
      </c>
      <c r="I899" s="1" t="s">
        <v>91</v>
      </c>
      <c r="J899" s="1" t="s">
        <v>41</v>
      </c>
      <c r="K899" s="1">
        <v>1240</v>
      </c>
      <c r="L899" s="1">
        <v>50</v>
      </c>
      <c r="M899" s="1">
        <v>165</v>
      </c>
      <c r="N899" s="1">
        <v>17588000</v>
      </c>
      <c r="O899" s="1">
        <v>4400</v>
      </c>
      <c r="P899" s="1">
        <v>70400</v>
      </c>
      <c r="Q899" s="1">
        <v>52800</v>
      </c>
      <c r="R899" s="1">
        <v>844200</v>
      </c>
      <c r="S899" s="1" t="s">
        <v>39</v>
      </c>
      <c r="T899" s="1">
        <v>2011</v>
      </c>
      <c r="U899" s="1" t="s">
        <v>105</v>
      </c>
      <c r="V899" s="1">
        <v>18</v>
      </c>
      <c r="W899" s="1">
        <v>51.3</v>
      </c>
      <c r="X899" s="1">
        <v>213000000</v>
      </c>
      <c r="Y899" s="1">
        <v>12.08</v>
      </c>
      <c r="Z899" s="1">
        <v>183000000</v>
      </c>
      <c r="AA899" s="1">
        <v>-14.234999999999999</v>
      </c>
      <c r="AB899" s="1">
        <v>-51.9253</v>
      </c>
    </row>
    <row r="900" spans="1:28">
      <c r="A900" s="1">
        <v>899</v>
      </c>
      <c r="B900" s="1" t="s">
        <v>1181</v>
      </c>
      <c r="C900" s="1">
        <v>13100000</v>
      </c>
      <c r="D900" s="2">
        <v>5260000000</v>
      </c>
      <c r="E900" s="1" t="s">
        <v>29</v>
      </c>
      <c r="F900" s="1" t="s">
        <v>1181</v>
      </c>
      <c r="G900" s="1">
        <v>194</v>
      </c>
      <c r="H900" s="1" t="s">
        <v>36</v>
      </c>
      <c r="I900" s="1" t="s">
        <v>37</v>
      </c>
      <c r="J900" s="1" t="s">
        <v>29</v>
      </c>
      <c r="K900" s="1">
        <v>1255</v>
      </c>
      <c r="L900" s="1">
        <v>169</v>
      </c>
      <c r="M900" s="1">
        <v>143</v>
      </c>
      <c r="N900" s="1">
        <v>50922000</v>
      </c>
      <c r="O900" s="1">
        <v>12700</v>
      </c>
      <c r="P900" s="1">
        <v>203700</v>
      </c>
      <c r="Q900" s="1">
        <v>152800</v>
      </c>
      <c r="R900" s="1">
        <v>2400000</v>
      </c>
      <c r="S900" s="1" t="s">
        <v>39</v>
      </c>
      <c r="T900" s="1">
        <v>2009</v>
      </c>
      <c r="U900" s="1" t="s">
        <v>45</v>
      </c>
      <c r="V900" s="1">
        <v>5</v>
      </c>
      <c r="W900" s="1">
        <v>88.2</v>
      </c>
      <c r="X900" s="1">
        <v>328000000</v>
      </c>
      <c r="Y900" s="1">
        <v>14.7</v>
      </c>
      <c r="Z900" s="1">
        <v>271000000</v>
      </c>
      <c r="AA900" s="1">
        <v>37.090240000000001</v>
      </c>
      <c r="AB900" s="1">
        <v>-95.712900000000005</v>
      </c>
    </row>
    <row r="901" spans="1:28">
      <c r="A901" s="1">
        <v>900</v>
      </c>
      <c r="B901" s="1" t="s">
        <v>1182</v>
      </c>
      <c r="C901" s="1">
        <v>13100000</v>
      </c>
      <c r="D901" s="2">
        <v>6640000000</v>
      </c>
      <c r="E901" s="1" t="s">
        <v>29</v>
      </c>
      <c r="F901" s="1" t="s">
        <v>1183</v>
      </c>
      <c r="G901" s="1">
        <v>12</v>
      </c>
      <c r="H901" s="1" t="s">
        <v>1184</v>
      </c>
      <c r="I901" s="1" t="s">
        <v>1185</v>
      </c>
      <c r="J901" s="1" t="s">
        <v>29</v>
      </c>
      <c r="K901" s="1">
        <v>3967392</v>
      </c>
      <c r="L901" s="1">
        <v>81</v>
      </c>
      <c r="M901" s="1">
        <v>5659</v>
      </c>
      <c r="N901" s="1">
        <v>379</v>
      </c>
      <c r="O901" s="1">
        <v>0.09</v>
      </c>
      <c r="P901" s="1">
        <v>2</v>
      </c>
      <c r="Q901" s="1">
        <v>1</v>
      </c>
      <c r="R901" s="1">
        <v>18</v>
      </c>
      <c r="S901" s="1">
        <v>3</v>
      </c>
      <c r="T901" s="1">
        <v>2006</v>
      </c>
      <c r="U901" s="1" t="s">
        <v>50</v>
      </c>
      <c r="V901" s="1">
        <v>27</v>
      </c>
      <c r="W901" s="1">
        <v>7.6</v>
      </c>
      <c r="X901" s="1">
        <v>202506</v>
      </c>
      <c r="Y901" s="1">
        <v>8.36</v>
      </c>
      <c r="Z901" s="1">
        <v>35588</v>
      </c>
      <c r="AA901" s="1">
        <v>-13.759</v>
      </c>
      <c r="AB901" s="1">
        <v>-172.10499999999999</v>
      </c>
    </row>
    <row r="902" spans="1:28">
      <c r="A902" s="1">
        <v>901</v>
      </c>
      <c r="B902" s="1" t="s">
        <v>1186</v>
      </c>
      <c r="C902" s="1">
        <v>13000000</v>
      </c>
      <c r="D902" s="2">
        <v>2680000000</v>
      </c>
      <c r="E902" s="1" t="s">
        <v>41</v>
      </c>
      <c r="F902" s="1" t="s">
        <v>1186</v>
      </c>
      <c r="G902" s="1">
        <v>838</v>
      </c>
      <c r="H902" s="1" t="s">
        <v>374</v>
      </c>
      <c r="I902" s="1" t="s">
        <v>375</v>
      </c>
      <c r="J902" s="1" t="s">
        <v>41</v>
      </c>
      <c r="K902" s="1">
        <v>3340</v>
      </c>
      <c r="L902" s="1">
        <v>2</v>
      </c>
      <c r="M902" s="1">
        <v>166</v>
      </c>
      <c r="N902" s="1">
        <v>29870000</v>
      </c>
      <c r="O902" s="1">
        <v>7500</v>
      </c>
      <c r="P902" s="1">
        <v>119500</v>
      </c>
      <c r="Q902" s="1">
        <v>89600</v>
      </c>
      <c r="R902" s="1">
        <v>1400000</v>
      </c>
      <c r="S902" s="1">
        <v>100000</v>
      </c>
      <c r="T902" s="1">
        <v>2011</v>
      </c>
      <c r="U902" s="1" t="s">
        <v>50</v>
      </c>
      <c r="V902" s="1">
        <v>18</v>
      </c>
      <c r="W902" s="1">
        <v>61.9</v>
      </c>
      <c r="X902" s="1">
        <v>60297396</v>
      </c>
      <c r="Y902" s="1">
        <v>9.89</v>
      </c>
      <c r="Z902" s="1">
        <v>42651966</v>
      </c>
      <c r="AA902" s="1">
        <v>41.871940000000002</v>
      </c>
      <c r="AB902" s="1">
        <v>12.56738</v>
      </c>
    </row>
    <row r="903" spans="1:28">
      <c r="A903" s="1">
        <v>902</v>
      </c>
      <c r="B903" s="1" t="s">
        <v>1187</v>
      </c>
      <c r="C903" s="1">
        <v>13000000</v>
      </c>
      <c r="D903" s="2">
        <v>1020000000</v>
      </c>
      <c r="E903" s="1" t="s">
        <v>154</v>
      </c>
      <c r="F903" s="1" t="s">
        <v>1187</v>
      </c>
      <c r="G903" s="1">
        <v>625</v>
      </c>
      <c r="H903" s="1" t="s">
        <v>90</v>
      </c>
      <c r="I903" s="1" t="s">
        <v>91</v>
      </c>
      <c r="J903" s="1" t="s">
        <v>41</v>
      </c>
      <c r="K903" s="1">
        <v>11340</v>
      </c>
      <c r="L903" s="1">
        <v>51</v>
      </c>
      <c r="M903" s="1">
        <v>166</v>
      </c>
      <c r="N903" s="1">
        <v>3052000</v>
      </c>
      <c r="O903" s="1">
        <v>763</v>
      </c>
      <c r="P903" s="1">
        <v>12200</v>
      </c>
      <c r="Q903" s="1">
        <v>9200</v>
      </c>
      <c r="R903" s="1">
        <v>146500</v>
      </c>
      <c r="S903" s="1" t="s">
        <v>39</v>
      </c>
      <c r="T903" s="1">
        <v>2009</v>
      </c>
      <c r="U903" s="1" t="s">
        <v>32</v>
      </c>
      <c r="V903" s="1">
        <v>26</v>
      </c>
      <c r="W903" s="1">
        <v>51.3</v>
      </c>
      <c r="X903" s="1">
        <v>213000000</v>
      </c>
      <c r="Y903" s="1">
        <v>12.08</v>
      </c>
      <c r="Z903" s="1">
        <v>183000000</v>
      </c>
      <c r="AA903" s="1">
        <v>-14.234999999999999</v>
      </c>
      <c r="AB903" s="1">
        <v>-51.9253</v>
      </c>
    </row>
    <row r="904" spans="1:28">
      <c r="A904" s="1">
        <v>903</v>
      </c>
      <c r="B904" s="1" t="s">
        <v>1188</v>
      </c>
      <c r="C904" s="1">
        <v>13000000</v>
      </c>
      <c r="D904" s="1">
        <v>10664585</v>
      </c>
      <c r="E904" s="1" t="s">
        <v>41</v>
      </c>
      <c r="F904" s="1" t="s">
        <v>1188</v>
      </c>
      <c r="G904" s="1">
        <v>29</v>
      </c>
      <c r="H904" s="1" t="s">
        <v>243</v>
      </c>
      <c r="I904" s="1" t="s">
        <v>244</v>
      </c>
      <c r="J904" s="1" t="s">
        <v>41</v>
      </c>
      <c r="K904" s="1">
        <v>772571</v>
      </c>
      <c r="L904" s="1">
        <v>31</v>
      </c>
      <c r="M904" s="1">
        <v>166</v>
      </c>
      <c r="N904" s="2">
        <v>2290000000</v>
      </c>
      <c r="O904" s="1">
        <v>0</v>
      </c>
      <c r="P904" s="1">
        <v>0</v>
      </c>
      <c r="Q904" s="1">
        <v>0</v>
      </c>
      <c r="R904" s="1">
        <v>0</v>
      </c>
      <c r="S904" s="1">
        <v>300000</v>
      </c>
      <c r="T904" s="1">
        <v>2016</v>
      </c>
      <c r="U904" s="1" t="s">
        <v>61</v>
      </c>
      <c r="V904" s="1">
        <v>20</v>
      </c>
      <c r="W904" s="1">
        <v>36.299999999999997</v>
      </c>
      <c r="X904" s="1">
        <v>270000000</v>
      </c>
      <c r="Y904" s="1">
        <v>4.6900000000000004</v>
      </c>
      <c r="Z904" s="1">
        <v>152000000</v>
      </c>
      <c r="AA904" s="1">
        <v>-0.78927999999999998</v>
      </c>
      <c r="AB904" s="1">
        <v>113.9213</v>
      </c>
    </row>
    <row r="905" spans="1:28">
      <c r="A905" s="1">
        <v>904</v>
      </c>
      <c r="B905" s="1" t="s">
        <v>1189</v>
      </c>
      <c r="C905" s="1">
        <v>13000000</v>
      </c>
      <c r="D905" s="2">
        <v>1700000000</v>
      </c>
      <c r="E905" s="1" t="s">
        <v>29</v>
      </c>
      <c r="F905" s="1" t="s">
        <v>1189</v>
      </c>
      <c r="G905" s="1">
        <v>409</v>
      </c>
      <c r="H905" s="1" t="s">
        <v>491</v>
      </c>
      <c r="I905" s="1" t="s">
        <v>492</v>
      </c>
      <c r="J905" s="1" t="s">
        <v>29</v>
      </c>
      <c r="K905" s="1">
        <v>6059</v>
      </c>
      <c r="L905" s="1">
        <v>3</v>
      </c>
      <c r="M905" s="1">
        <v>143</v>
      </c>
      <c r="N905" s="1">
        <v>30471000</v>
      </c>
      <c r="O905" s="1">
        <v>7600</v>
      </c>
      <c r="P905" s="1">
        <v>121900</v>
      </c>
      <c r="Q905" s="1">
        <v>91400</v>
      </c>
      <c r="R905" s="1">
        <v>1500000</v>
      </c>
      <c r="S905" s="1">
        <v>100000</v>
      </c>
      <c r="T905" s="1">
        <v>2015</v>
      </c>
      <c r="U905" s="1" t="s">
        <v>32</v>
      </c>
      <c r="V905" s="1">
        <v>18</v>
      </c>
      <c r="W905" s="1">
        <v>65.599999999999994</v>
      </c>
      <c r="X905" s="1">
        <v>67059887</v>
      </c>
      <c r="Y905" s="1">
        <v>8.43</v>
      </c>
      <c r="Z905" s="1">
        <v>54123364</v>
      </c>
      <c r="AA905" s="1">
        <v>46.227640000000001</v>
      </c>
      <c r="AB905" s="1">
        <v>2.213749</v>
      </c>
    </row>
    <row r="906" spans="1:28">
      <c r="A906" s="1">
        <v>905</v>
      </c>
      <c r="B906" s="1" t="s">
        <v>1190</v>
      </c>
      <c r="C906" s="1">
        <v>13000000</v>
      </c>
      <c r="D906" s="2">
        <v>5060000000</v>
      </c>
      <c r="E906" s="1" t="s">
        <v>41</v>
      </c>
      <c r="F906" s="1" t="s">
        <v>1191</v>
      </c>
      <c r="G906" s="1">
        <v>8</v>
      </c>
      <c r="H906" s="1" t="s">
        <v>30</v>
      </c>
      <c r="I906" s="1" t="s">
        <v>31</v>
      </c>
      <c r="J906" s="1" t="s">
        <v>39</v>
      </c>
      <c r="K906" s="1">
        <v>3686280</v>
      </c>
      <c r="L906" s="1">
        <v>5227</v>
      </c>
      <c r="M906" s="1" t="s">
        <v>39</v>
      </c>
      <c r="N906" s="1">
        <v>2</v>
      </c>
      <c r="O906" s="1">
        <v>0</v>
      </c>
      <c r="P906" s="1">
        <v>0.01</v>
      </c>
      <c r="Q906" s="1">
        <v>0.01</v>
      </c>
      <c r="R906" s="1">
        <v>0.1</v>
      </c>
      <c r="S906" s="1" t="s">
        <v>39</v>
      </c>
      <c r="T906" s="1">
        <v>2021</v>
      </c>
      <c r="U906" s="1" t="s">
        <v>32</v>
      </c>
      <c r="V906" s="1">
        <v>18</v>
      </c>
      <c r="W906" s="1">
        <v>28.1</v>
      </c>
      <c r="X906" s="1">
        <v>1370000000</v>
      </c>
      <c r="Y906" s="1">
        <v>5.36</v>
      </c>
      <c r="Z906" s="1">
        <v>471000000</v>
      </c>
      <c r="AA906" s="1">
        <v>20.593679999999999</v>
      </c>
      <c r="AB906" s="1">
        <v>78.962879999999998</v>
      </c>
    </row>
    <row r="907" spans="1:28">
      <c r="A907" s="1">
        <v>906</v>
      </c>
      <c r="B907" s="1" t="s">
        <v>1192</v>
      </c>
      <c r="C907" s="1">
        <v>13000000</v>
      </c>
      <c r="D907" s="2">
        <v>8740000000</v>
      </c>
      <c r="E907" s="1" t="s">
        <v>52</v>
      </c>
      <c r="F907" s="1" t="s">
        <v>1192</v>
      </c>
      <c r="G907" s="1">
        <v>510</v>
      </c>
      <c r="H907" s="1" t="s">
        <v>68</v>
      </c>
      <c r="I907" s="1" t="s">
        <v>69</v>
      </c>
      <c r="J907" s="1" t="s">
        <v>38</v>
      </c>
      <c r="K907" s="1">
        <v>553</v>
      </c>
      <c r="L907" s="1">
        <v>15</v>
      </c>
      <c r="M907" s="1">
        <v>65</v>
      </c>
      <c r="N907" s="2">
        <v>1080000000</v>
      </c>
      <c r="O907" s="1">
        <v>270300</v>
      </c>
      <c r="P907" s="1">
        <v>4300000</v>
      </c>
      <c r="Q907" s="1">
        <v>3200000</v>
      </c>
      <c r="R907" s="1">
        <v>51900000</v>
      </c>
      <c r="S907" s="1">
        <v>1000000</v>
      </c>
      <c r="T907" s="1">
        <v>2020</v>
      </c>
      <c r="U907" s="1" t="s">
        <v>80</v>
      </c>
      <c r="V907" s="1">
        <v>7</v>
      </c>
      <c r="W907" s="1">
        <v>94.3</v>
      </c>
      <c r="X907" s="1">
        <v>51709098</v>
      </c>
      <c r="Y907" s="1">
        <v>4.1500000000000004</v>
      </c>
      <c r="Z907" s="1">
        <v>42106719</v>
      </c>
      <c r="AA907" s="1">
        <v>35.907760000000003</v>
      </c>
      <c r="AB907" s="1">
        <v>127.76690000000001</v>
      </c>
    </row>
    <row r="908" spans="1:28">
      <c r="A908" s="1">
        <v>907</v>
      </c>
      <c r="B908" s="1" t="s">
        <v>1193</v>
      </c>
      <c r="C908" s="1">
        <v>13000000</v>
      </c>
      <c r="D908" s="2">
        <v>10000000000</v>
      </c>
      <c r="E908" s="1" t="s">
        <v>41</v>
      </c>
      <c r="F908" s="1" t="s">
        <v>1193</v>
      </c>
      <c r="G908" s="1">
        <v>716</v>
      </c>
      <c r="H908" s="1" t="s">
        <v>36</v>
      </c>
      <c r="I908" s="1" t="s">
        <v>37</v>
      </c>
      <c r="J908" s="1" t="s">
        <v>41</v>
      </c>
      <c r="K908" s="1">
        <v>440</v>
      </c>
      <c r="L908" s="1">
        <v>170</v>
      </c>
      <c r="M908" s="1">
        <v>166</v>
      </c>
      <c r="N908" s="1">
        <v>41109000</v>
      </c>
      <c r="O908" s="1">
        <v>10300</v>
      </c>
      <c r="P908" s="1">
        <v>164400</v>
      </c>
      <c r="Q908" s="1">
        <v>123300</v>
      </c>
      <c r="R908" s="1">
        <v>2000000</v>
      </c>
      <c r="S908" s="1" t="s">
        <v>39</v>
      </c>
      <c r="T908" s="1">
        <v>2007</v>
      </c>
      <c r="U908" s="1" t="s">
        <v>55</v>
      </c>
      <c r="V908" s="1">
        <v>29</v>
      </c>
      <c r="W908" s="1">
        <v>88.2</v>
      </c>
      <c r="X908" s="1">
        <v>328000000</v>
      </c>
      <c r="Y908" s="1">
        <v>14.7</v>
      </c>
      <c r="Z908" s="1">
        <v>271000000</v>
      </c>
      <c r="AA908" s="1">
        <v>37.090240000000001</v>
      </c>
      <c r="AB908" s="1">
        <v>-95.712900000000005</v>
      </c>
    </row>
    <row r="909" spans="1:28">
      <c r="A909" s="1">
        <v>908</v>
      </c>
      <c r="B909" s="1" t="s">
        <v>1194</v>
      </c>
      <c r="C909" s="1">
        <v>13000000</v>
      </c>
      <c r="D909" s="2">
        <v>302000000</v>
      </c>
      <c r="E909" s="1" t="s">
        <v>39</v>
      </c>
      <c r="F909" s="1" t="s">
        <v>1194</v>
      </c>
      <c r="G909" s="1">
        <v>22</v>
      </c>
      <c r="H909" s="1" t="s">
        <v>148</v>
      </c>
      <c r="I909" s="1" t="s">
        <v>149</v>
      </c>
      <c r="J909" s="1" t="s">
        <v>60</v>
      </c>
      <c r="K909" s="1">
        <v>4035874</v>
      </c>
      <c r="L909" s="1">
        <v>3926</v>
      </c>
      <c r="M909" s="1">
        <v>7638</v>
      </c>
      <c r="N909" s="1">
        <v>590</v>
      </c>
      <c r="O909" s="1">
        <v>0.15</v>
      </c>
      <c r="P909" s="1">
        <v>2</v>
      </c>
      <c r="Q909" s="1">
        <v>2</v>
      </c>
      <c r="R909" s="1">
        <v>28</v>
      </c>
      <c r="S909" s="1">
        <v>8</v>
      </c>
      <c r="T909" s="1">
        <v>2021</v>
      </c>
      <c r="U909" s="1" t="s">
        <v>73</v>
      </c>
      <c r="V909" s="1">
        <v>11</v>
      </c>
      <c r="W909" s="1">
        <v>9</v>
      </c>
      <c r="X909" s="1">
        <v>217000000</v>
      </c>
      <c r="Y909" s="1">
        <v>4.45</v>
      </c>
      <c r="Z909" s="1">
        <v>79927762</v>
      </c>
      <c r="AA909" s="1">
        <v>30.375319999999999</v>
      </c>
      <c r="AB909" s="1">
        <v>69.345119999999994</v>
      </c>
    </row>
    <row r="910" spans="1:28">
      <c r="A910" s="1">
        <v>909</v>
      </c>
      <c r="B910" s="1" t="s">
        <v>1195</v>
      </c>
      <c r="C910" s="1">
        <v>13000000</v>
      </c>
      <c r="D910" s="2">
        <v>6270000000</v>
      </c>
      <c r="E910" s="1" t="s">
        <v>41</v>
      </c>
      <c r="F910" s="1" t="s">
        <v>1195</v>
      </c>
      <c r="G910" s="1">
        <v>1299</v>
      </c>
      <c r="H910" s="1" t="s">
        <v>130</v>
      </c>
      <c r="I910" s="1" t="s">
        <v>131</v>
      </c>
      <c r="J910" s="1" t="s">
        <v>41</v>
      </c>
      <c r="K910" s="1">
        <v>969</v>
      </c>
      <c r="L910" s="1">
        <v>31</v>
      </c>
      <c r="M910" s="1">
        <v>165</v>
      </c>
      <c r="N910" s="2">
        <v>368000000</v>
      </c>
      <c r="O910" s="1">
        <v>92100</v>
      </c>
      <c r="P910" s="1">
        <v>1500000</v>
      </c>
      <c r="Q910" s="1">
        <v>1100000</v>
      </c>
      <c r="R910" s="1">
        <v>17700000</v>
      </c>
      <c r="S910" s="1">
        <v>600000</v>
      </c>
      <c r="T910" s="1">
        <v>2017</v>
      </c>
      <c r="U910" s="1" t="s">
        <v>32</v>
      </c>
      <c r="V910" s="1">
        <v>18</v>
      </c>
      <c r="W910" s="1">
        <v>40.200000000000003</v>
      </c>
      <c r="X910" s="1">
        <v>126000000</v>
      </c>
      <c r="Y910" s="1">
        <v>3.42</v>
      </c>
      <c r="Z910" s="1">
        <v>103000000</v>
      </c>
      <c r="AA910" s="1">
        <v>23.634499999999999</v>
      </c>
      <c r="AB910" s="1">
        <v>-102.553</v>
      </c>
    </row>
    <row r="911" spans="1:28">
      <c r="A911" s="1">
        <v>910</v>
      </c>
      <c r="B911" s="1" t="s">
        <v>1196</v>
      </c>
      <c r="C911" s="1">
        <v>13000000</v>
      </c>
      <c r="D911" s="2">
        <v>4350000000</v>
      </c>
      <c r="E911" s="1" t="s">
        <v>29</v>
      </c>
      <c r="F911" s="1" t="s">
        <v>1196</v>
      </c>
      <c r="G911" s="1">
        <v>521</v>
      </c>
      <c r="H911" s="1" t="s">
        <v>90</v>
      </c>
      <c r="I911" s="1" t="s">
        <v>91</v>
      </c>
      <c r="J911" s="1" t="s">
        <v>29</v>
      </c>
      <c r="K911" s="1">
        <v>1692</v>
      </c>
      <c r="L911" s="1">
        <v>51</v>
      </c>
      <c r="M911" s="1">
        <v>144</v>
      </c>
      <c r="N911" s="1">
        <v>29526000</v>
      </c>
      <c r="O911" s="1">
        <v>7400</v>
      </c>
      <c r="P911" s="1">
        <v>118100</v>
      </c>
      <c r="Q911" s="1">
        <v>88600</v>
      </c>
      <c r="R911" s="1">
        <v>1400000</v>
      </c>
      <c r="S911" s="1" t="s">
        <v>39</v>
      </c>
      <c r="T911" s="1">
        <v>2012</v>
      </c>
      <c r="U911" s="1" t="s">
        <v>70</v>
      </c>
      <c r="V911" s="1">
        <v>4</v>
      </c>
      <c r="W911" s="1">
        <v>51.3</v>
      </c>
      <c r="X911" s="1">
        <v>213000000</v>
      </c>
      <c r="Y911" s="1">
        <v>12.08</v>
      </c>
      <c r="Z911" s="1">
        <v>183000000</v>
      </c>
      <c r="AA911" s="1">
        <v>-14.234999999999999</v>
      </c>
      <c r="AB911" s="1">
        <v>-51.9253</v>
      </c>
    </row>
    <row r="912" spans="1:28">
      <c r="A912" s="1">
        <v>911</v>
      </c>
      <c r="B912" s="1" t="s">
        <v>1197</v>
      </c>
      <c r="C912" s="1">
        <v>13000000</v>
      </c>
      <c r="D912" s="2">
        <v>4640000000</v>
      </c>
      <c r="E912" s="1" t="s">
        <v>154</v>
      </c>
      <c r="F912" s="1" t="s">
        <v>1197</v>
      </c>
      <c r="G912" s="1">
        <v>612</v>
      </c>
      <c r="H912" s="1" t="s">
        <v>36</v>
      </c>
      <c r="I912" s="1" t="s">
        <v>37</v>
      </c>
      <c r="J912" s="1" t="s">
        <v>60</v>
      </c>
      <c r="K912" s="1">
        <v>1557</v>
      </c>
      <c r="L912" s="1">
        <v>170</v>
      </c>
      <c r="M912" s="1">
        <v>57</v>
      </c>
      <c r="N912" s="1">
        <v>42412000</v>
      </c>
      <c r="O912" s="1">
        <v>0</v>
      </c>
      <c r="P912" s="1">
        <v>0</v>
      </c>
      <c r="Q912" s="1">
        <v>0</v>
      </c>
      <c r="R912" s="1">
        <v>0</v>
      </c>
      <c r="S912" s="1" t="s">
        <v>39</v>
      </c>
      <c r="T912" s="1">
        <v>2012</v>
      </c>
      <c r="U912" s="1" t="s">
        <v>73</v>
      </c>
      <c r="V912" s="1">
        <v>24</v>
      </c>
      <c r="W912" s="1">
        <v>88.2</v>
      </c>
      <c r="X912" s="1">
        <v>328000000</v>
      </c>
      <c r="Y912" s="1">
        <v>14.7</v>
      </c>
      <c r="Z912" s="1">
        <v>271000000</v>
      </c>
      <c r="AA912" s="1">
        <v>37.090240000000001</v>
      </c>
      <c r="AB912" s="1">
        <v>-95.712900000000005</v>
      </c>
    </row>
    <row r="913" spans="1:28">
      <c r="A913" s="1">
        <v>912</v>
      </c>
      <c r="B913" s="1" t="s">
        <v>1198</v>
      </c>
      <c r="C913" s="1">
        <v>12900000</v>
      </c>
      <c r="D913" s="2">
        <v>2110000000</v>
      </c>
      <c r="E913" s="1" t="s">
        <v>49</v>
      </c>
      <c r="F913" s="1" t="s">
        <v>1198</v>
      </c>
      <c r="G913" s="1">
        <v>4712</v>
      </c>
      <c r="H913" s="1" t="s">
        <v>90</v>
      </c>
      <c r="I913" s="1" t="s">
        <v>91</v>
      </c>
      <c r="J913" s="1" t="s">
        <v>60</v>
      </c>
      <c r="K913" s="1">
        <v>4602</v>
      </c>
      <c r="L913" s="1">
        <v>52</v>
      </c>
      <c r="M913" s="1">
        <v>58</v>
      </c>
      <c r="N913" s="1">
        <v>31796000</v>
      </c>
      <c r="O913" s="1">
        <v>7900</v>
      </c>
      <c r="P913" s="1">
        <v>127200</v>
      </c>
      <c r="Q913" s="1">
        <v>95400</v>
      </c>
      <c r="R913" s="1">
        <v>1500000</v>
      </c>
      <c r="S913" s="1">
        <v>100000</v>
      </c>
      <c r="T913" s="1">
        <v>2013</v>
      </c>
      <c r="U913" s="1" t="s">
        <v>61</v>
      </c>
      <c r="V913" s="1">
        <v>19</v>
      </c>
      <c r="W913" s="1">
        <v>51.3</v>
      </c>
      <c r="X913" s="1">
        <v>213000000</v>
      </c>
      <c r="Y913" s="1">
        <v>12.08</v>
      </c>
      <c r="Z913" s="1">
        <v>183000000</v>
      </c>
      <c r="AA913" s="1">
        <v>-14.234999999999999</v>
      </c>
      <c r="AB913" s="1">
        <v>-51.9253</v>
      </c>
    </row>
    <row r="914" spans="1:28">
      <c r="A914" s="1">
        <v>913</v>
      </c>
      <c r="B914" s="1" t="s">
        <v>1199</v>
      </c>
      <c r="C914" s="1">
        <v>12900000</v>
      </c>
      <c r="D914" s="2">
        <v>140000000</v>
      </c>
      <c r="E914" s="1" t="s">
        <v>41</v>
      </c>
      <c r="F914" s="1" t="s">
        <v>1199</v>
      </c>
      <c r="G914" s="1">
        <v>69</v>
      </c>
      <c r="H914" s="1" t="s">
        <v>90</v>
      </c>
      <c r="I914" s="1" t="s">
        <v>91</v>
      </c>
      <c r="J914" s="1" t="s">
        <v>41</v>
      </c>
      <c r="K914" s="1">
        <v>93531</v>
      </c>
      <c r="L914" s="1">
        <v>52</v>
      </c>
      <c r="M914" s="1">
        <v>167</v>
      </c>
      <c r="N914" s="1">
        <v>147626</v>
      </c>
      <c r="O914" s="1">
        <v>37</v>
      </c>
      <c r="P914" s="1">
        <v>591</v>
      </c>
      <c r="Q914" s="1">
        <v>443</v>
      </c>
      <c r="R914" s="1">
        <v>7100</v>
      </c>
      <c r="S914" s="1" t="s">
        <v>39</v>
      </c>
      <c r="T914" s="1">
        <v>2015</v>
      </c>
      <c r="U914" s="1" t="s">
        <v>61</v>
      </c>
      <c r="V914" s="1">
        <v>27</v>
      </c>
      <c r="W914" s="1">
        <v>51.3</v>
      </c>
      <c r="X914" s="1">
        <v>213000000</v>
      </c>
      <c r="Y914" s="1">
        <v>12.08</v>
      </c>
      <c r="Z914" s="1">
        <v>183000000</v>
      </c>
      <c r="AA914" s="1">
        <v>-14.234999999999999</v>
      </c>
      <c r="AB914" s="1">
        <v>-51.9253</v>
      </c>
    </row>
    <row r="915" spans="1:28">
      <c r="A915" s="1">
        <v>914</v>
      </c>
      <c r="B915" s="1" t="s">
        <v>1200</v>
      </c>
      <c r="C915" s="1">
        <v>12900000</v>
      </c>
      <c r="D915" s="2">
        <v>2510000000</v>
      </c>
      <c r="E915" s="1" t="s">
        <v>65</v>
      </c>
      <c r="F915" s="1" t="s">
        <v>1200</v>
      </c>
      <c r="G915" s="1">
        <v>1572</v>
      </c>
      <c r="H915" s="1" t="s">
        <v>183</v>
      </c>
      <c r="I915" s="1" t="s">
        <v>184</v>
      </c>
      <c r="J915" s="1" t="s">
        <v>65</v>
      </c>
      <c r="K915" s="1">
        <v>3645</v>
      </c>
      <c r="L915" s="1">
        <v>17</v>
      </c>
      <c r="M915" s="1">
        <v>12</v>
      </c>
      <c r="N915" s="1">
        <v>11993000</v>
      </c>
      <c r="O915" s="1">
        <v>3000</v>
      </c>
      <c r="P915" s="1">
        <v>48000</v>
      </c>
      <c r="Q915" s="1">
        <v>36000</v>
      </c>
      <c r="R915" s="1">
        <v>575700</v>
      </c>
      <c r="S915" s="1">
        <v>100000</v>
      </c>
      <c r="T915" s="1">
        <v>2010</v>
      </c>
      <c r="U915" s="1" t="s">
        <v>115</v>
      </c>
      <c r="V915" s="1">
        <v>1</v>
      </c>
      <c r="W915" s="1">
        <v>88.9</v>
      </c>
      <c r="X915" s="1">
        <v>47076781</v>
      </c>
      <c r="Y915" s="1">
        <v>13.96</v>
      </c>
      <c r="Z915" s="1">
        <v>37927409</v>
      </c>
      <c r="AA915" s="1">
        <v>40.46367</v>
      </c>
      <c r="AB915" s="1">
        <v>-3.7492200000000002</v>
      </c>
    </row>
    <row r="916" spans="1:28">
      <c r="A916" s="1">
        <v>915</v>
      </c>
      <c r="B916" s="1" t="s">
        <v>1201</v>
      </c>
      <c r="C916" s="1">
        <v>12900000</v>
      </c>
      <c r="D916" s="2">
        <v>3180000000</v>
      </c>
      <c r="E916" s="1" t="s">
        <v>41</v>
      </c>
      <c r="F916" s="1" t="s">
        <v>1201</v>
      </c>
      <c r="G916" s="1">
        <v>193</v>
      </c>
      <c r="H916" s="1" t="s">
        <v>68</v>
      </c>
      <c r="I916" s="1" t="s">
        <v>69</v>
      </c>
      <c r="J916" s="1" t="s">
        <v>41</v>
      </c>
      <c r="K916" s="1">
        <v>2649</v>
      </c>
      <c r="L916" s="1">
        <v>16</v>
      </c>
      <c r="M916" s="1">
        <v>167</v>
      </c>
      <c r="N916" s="1">
        <v>4001000</v>
      </c>
      <c r="O916" s="1">
        <v>1000</v>
      </c>
      <c r="P916" s="1">
        <v>16000</v>
      </c>
      <c r="Q916" s="1">
        <v>12000</v>
      </c>
      <c r="R916" s="1">
        <v>192100</v>
      </c>
      <c r="S916" s="1" t="s">
        <v>39</v>
      </c>
      <c r="T916" s="1">
        <v>2016</v>
      </c>
      <c r="U916" s="1" t="s">
        <v>73</v>
      </c>
      <c r="V916" s="1">
        <v>8</v>
      </c>
      <c r="W916" s="1">
        <v>94.3</v>
      </c>
      <c r="X916" s="1">
        <v>51709098</v>
      </c>
      <c r="Y916" s="1">
        <v>4.1500000000000004</v>
      </c>
      <c r="Z916" s="1">
        <v>42106719</v>
      </c>
      <c r="AA916" s="1">
        <v>35.907760000000003</v>
      </c>
      <c r="AB916" s="1">
        <v>127.76690000000001</v>
      </c>
    </row>
    <row r="917" spans="1:28">
      <c r="A917" s="1">
        <v>916</v>
      </c>
      <c r="B917" s="1" t="s">
        <v>1202</v>
      </c>
      <c r="C917" s="1">
        <v>12900000</v>
      </c>
      <c r="D917" s="2">
        <v>3640000000</v>
      </c>
      <c r="E917" s="1" t="s">
        <v>41</v>
      </c>
      <c r="F917" s="1" t="s">
        <v>1202</v>
      </c>
      <c r="G917" s="1">
        <v>1598</v>
      </c>
      <c r="H917" s="1" t="s">
        <v>36</v>
      </c>
      <c r="I917" s="1" t="s">
        <v>37</v>
      </c>
      <c r="J917" s="1" t="s">
        <v>41</v>
      </c>
      <c r="K917" s="1">
        <v>2177</v>
      </c>
      <c r="L917" s="1">
        <v>171</v>
      </c>
      <c r="M917" s="1">
        <v>167</v>
      </c>
      <c r="N917" s="1">
        <v>29379000</v>
      </c>
      <c r="O917" s="1">
        <v>7300</v>
      </c>
      <c r="P917" s="1">
        <v>117500</v>
      </c>
      <c r="Q917" s="1">
        <v>88100</v>
      </c>
      <c r="R917" s="1">
        <v>1400000</v>
      </c>
      <c r="S917" s="1">
        <v>100000</v>
      </c>
      <c r="T917" s="1">
        <v>2014</v>
      </c>
      <c r="U917" s="1" t="s">
        <v>61</v>
      </c>
      <c r="V917" s="1">
        <v>2</v>
      </c>
      <c r="W917" s="1">
        <v>88.2</v>
      </c>
      <c r="X917" s="1">
        <v>328000000</v>
      </c>
      <c r="Y917" s="1">
        <v>14.7</v>
      </c>
      <c r="Z917" s="1">
        <v>271000000</v>
      </c>
      <c r="AA917" s="1">
        <v>37.090240000000001</v>
      </c>
      <c r="AB917" s="1">
        <v>-95.712900000000005</v>
      </c>
    </row>
    <row r="918" spans="1:28">
      <c r="A918" s="1">
        <v>917</v>
      </c>
      <c r="B918" s="1" t="s">
        <v>1203</v>
      </c>
      <c r="C918" s="1">
        <v>12900000</v>
      </c>
      <c r="D918" s="2">
        <v>6300000000</v>
      </c>
      <c r="E918" s="1" t="s">
        <v>29</v>
      </c>
      <c r="F918" s="1" t="s">
        <v>1203</v>
      </c>
      <c r="G918" s="1">
        <v>39</v>
      </c>
      <c r="H918" s="1" t="s">
        <v>36</v>
      </c>
      <c r="I918" s="1" t="s">
        <v>37</v>
      </c>
      <c r="J918" s="1" t="s">
        <v>29</v>
      </c>
      <c r="K918" s="1">
        <v>976</v>
      </c>
      <c r="L918" s="1">
        <v>171</v>
      </c>
      <c r="M918" s="1">
        <v>145</v>
      </c>
      <c r="N918" s="1">
        <v>91240000</v>
      </c>
      <c r="O918" s="1">
        <v>22800</v>
      </c>
      <c r="P918" s="1">
        <v>365000</v>
      </c>
      <c r="Q918" s="1">
        <v>273700</v>
      </c>
      <c r="R918" s="1">
        <v>4400000</v>
      </c>
      <c r="S918" s="1">
        <v>100000</v>
      </c>
      <c r="T918" s="1">
        <v>2005</v>
      </c>
      <c r="U918" s="1" t="s">
        <v>115</v>
      </c>
      <c r="V918" s="1">
        <v>5</v>
      </c>
      <c r="W918" s="1">
        <v>88.2</v>
      </c>
      <c r="X918" s="1">
        <v>328000000</v>
      </c>
      <c r="Y918" s="1">
        <v>14.7</v>
      </c>
      <c r="Z918" s="1">
        <v>271000000</v>
      </c>
      <c r="AA918" s="1">
        <v>37.090240000000001</v>
      </c>
      <c r="AB918" s="1">
        <v>-95.712900000000005</v>
      </c>
    </row>
    <row r="919" spans="1:28">
      <c r="A919" s="1">
        <v>918</v>
      </c>
      <c r="B919" s="1" t="s">
        <v>1204</v>
      </c>
      <c r="C919" s="1">
        <v>12900000</v>
      </c>
      <c r="D919" s="2">
        <v>7520000000</v>
      </c>
      <c r="E919" s="1" t="s">
        <v>49</v>
      </c>
      <c r="F919" s="1" t="s">
        <v>1204</v>
      </c>
      <c r="G919" s="1">
        <v>169304</v>
      </c>
      <c r="H919" s="1" t="s">
        <v>188</v>
      </c>
      <c r="I919" s="1" t="s">
        <v>189</v>
      </c>
      <c r="J919" s="1" t="s">
        <v>108</v>
      </c>
      <c r="K919" s="1">
        <v>737</v>
      </c>
      <c r="L919" s="1">
        <v>8</v>
      </c>
      <c r="M919" s="1">
        <v>23</v>
      </c>
      <c r="N919" s="1">
        <v>80219000</v>
      </c>
      <c r="O919" s="1">
        <v>20100</v>
      </c>
      <c r="P919" s="1">
        <v>320900</v>
      </c>
      <c r="Q919" s="1">
        <v>240700</v>
      </c>
      <c r="R919" s="1">
        <v>3900000</v>
      </c>
      <c r="S919" s="1">
        <v>100000</v>
      </c>
      <c r="T919" s="1">
        <v>2006</v>
      </c>
      <c r="U919" s="1" t="s">
        <v>45</v>
      </c>
      <c r="V919" s="1">
        <v>19</v>
      </c>
      <c r="W919" s="1">
        <v>36.799999999999997</v>
      </c>
      <c r="X919" s="1">
        <v>9770529</v>
      </c>
      <c r="Y919" s="1">
        <v>2.35</v>
      </c>
      <c r="Z919" s="1">
        <v>8479744</v>
      </c>
      <c r="AA919" s="1">
        <v>23.42408</v>
      </c>
      <c r="AB919" s="1">
        <v>53.847819999999999</v>
      </c>
    </row>
    <row r="920" spans="1:28">
      <c r="A920" s="1">
        <v>919</v>
      </c>
      <c r="B920" s="1" t="s">
        <v>1205</v>
      </c>
      <c r="C920" s="1">
        <v>12900000</v>
      </c>
      <c r="D920" s="2">
        <v>11500000000</v>
      </c>
      <c r="E920" s="1" t="s">
        <v>29</v>
      </c>
      <c r="F920" s="1" t="s">
        <v>1205</v>
      </c>
      <c r="G920" s="1">
        <v>168</v>
      </c>
      <c r="H920" s="1" t="s">
        <v>139</v>
      </c>
      <c r="I920" s="1" t="s">
        <v>140</v>
      </c>
      <c r="J920" s="1" t="s">
        <v>29</v>
      </c>
      <c r="K920" s="1">
        <v>348</v>
      </c>
      <c r="L920" s="1">
        <v>5</v>
      </c>
      <c r="M920" s="1">
        <v>145</v>
      </c>
      <c r="N920" s="2">
        <v>206000000</v>
      </c>
      <c r="O920" s="1">
        <v>51400</v>
      </c>
      <c r="P920" s="1">
        <v>822200</v>
      </c>
      <c r="Q920" s="1">
        <v>616600</v>
      </c>
      <c r="R920" s="1">
        <v>9900000</v>
      </c>
      <c r="S920" s="1">
        <v>100000</v>
      </c>
      <c r="T920" s="1">
        <v>2014</v>
      </c>
      <c r="U920" s="1" t="s">
        <v>66</v>
      </c>
      <c r="V920" s="1">
        <v>11</v>
      </c>
      <c r="W920" s="1">
        <v>97</v>
      </c>
      <c r="X920" s="1">
        <v>3260314</v>
      </c>
      <c r="Y920" s="1">
        <v>6.2</v>
      </c>
      <c r="Z920" s="1">
        <v>3032092.02</v>
      </c>
      <c r="AA920" s="1">
        <v>18.200178000000001</v>
      </c>
      <c r="AB920" s="1">
        <v>-66.664512999999999</v>
      </c>
    </row>
    <row r="921" spans="1:28">
      <c r="A921" s="1">
        <v>920</v>
      </c>
      <c r="B921" s="1" t="s">
        <v>1206</v>
      </c>
      <c r="C921" s="1">
        <v>12900000</v>
      </c>
      <c r="D921" s="2">
        <v>15400000000</v>
      </c>
      <c r="E921" s="1" t="s">
        <v>29</v>
      </c>
      <c r="F921" s="1" t="s">
        <v>1206</v>
      </c>
      <c r="G921" s="1">
        <v>137</v>
      </c>
      <c r="H921" s="1" t="s">
        <v>36</v>
      </c>
      <c r="I921" s="1" t="s">
        <v>37</v>
      </c>
      <c r="J921" s="1" t="s">
        <v>29</v>
      </c>
      <c r="K921" s="1">
        <v>210</v>
      </c>
      <c r="L921" s="1">
        <v>171</v>
      </c>
      <c r="M921" s="1">
        <v>145</v>
      </c>
      <c r="N921" s="1">
        <v>75773000</v>
      </c>
      <c r="O921" s="1">
        <v>18900</v>
      </c>
      <c r="P921" s="1">
        <v>303100</v>
      </c>
      <c r="Q921" s="1">
        <v>227300</v>
      </c>
      <c r="R921" s="1">
        <v>3600000</v>
      </c>
      <c r="S921" s="1">
        <v>100000</v>
      </c>
      <c r="T921" s="1">
        <v>2009</v>
      </c>
      <c r="U921" s="1" t="s">
        <v>50</v>
      </c>
      <c r="V921" s="1">
        <v>12</v>
      </c>
      <c r="W921" s="1">
        <v>88.2</v>
      </c>
      <c r="X921" s="1">
        <v>328000000</v>
      </c>
      <c r="Y921" s="1">
        <v>14.7</v>
      </c>
      <c r="Z921" s="1">
        <v>271000000</v>
      </c>
      <c r="AA921" s="1">
        <v>37.090240000000001</v>
      </c>
      <c r="AB921" s="1">
        <v>-95.712900000000005</v>
      </c>
    </row>
    <row r="922" spans="1:28">
      <c r="A922" s="1">
        <v>921</v>
      </c>
      <c r="B922" s="1" t="s">
        <v>1207</v>
      </c>
      <c r="C922" s="1">
        <v>12900000</v>
      </c>
      <c r="D922" s="2">
        <v>5590000000</v>
      </c>
      <c r="E922" s="1" t="s">
        <v>47</v>
      </c>
      <c r="F922" s="1" t="s">
        <v>1207</v>
      </c>
      <c r="G922" s="1">
        <v>1255</v>
      </c>
      <c r="H922" s="1" t="s">
        <v>572</v>
      </c>
      <c r="I922" s="1" t="s">
        <v>573</v>
      </c>
      <c r="J922" s="1" t="s">
        <v>41</v>
      </c>
      <c r="K922" s="1">
        <v>1164</v>
      </c>
      <c r="L922" s="1">
        <v>6</v>
      </c>
      <c r="M922" s="1">
        <v>166</v>
      </c>
      <c r="N922" s="1">
        <v>71118000</v>
      </c>
      <c r="O922" s="1">
        <v>17800</v>
      </c>
      <c r="P922" s="1">
        <v>284500</v>
      </c>
      <c r="Q922" s="1">
        <v>213400</v>
      </c>
      <c r="R922" s="1">
        <v>3400000</v>
      </c>
      <c r="S922" s="1">
        <v>200000</v>
      </c>
      <c r="T922" s="1">
        <v>2014</v>
      </c>
      <c r="U922" s="1" t="s">
        <v>80</v>
      </c>
      <c r="V922" s="1">
        <v>17</v>
      </c>
      <c r="W922" s="1">
        <v>82.7</v>
      </c>
      <c r="X922" s="1">
        <v>44385155</v>
      </c>
      <c r="Y922" s="1">
        <v>8.8800000000000008</v>
      </c>
      <c r="Z922" s="1">
        <v>30835699</v>
      </c>
      <c r="AA922" s="1">
        <v>48.379429999999999</v>
      </c>
      <c r="AB922" s="1">
        <v>31.165579999999999</v>
      </c>
    </row>
    <row r="923" spans="1:28">
      <c r="A923" s="1">
        <v>922</v>
      </c>
      <c r="B923" s="1" t="s">
        <v>1208</v>
      </c>
      <c r="C923" s="1">
        <v>12900000</v>
      </c>
      <c r="D923" s="2">
        <v>2850000000</v>
      </c>
      <c r="E923" s="1" t="s">
        <v>44</v>
      </c>
      <c r="F923" s="1" t="s">
        <v>1208</v>
      </c>
      <c r="G923" s="1">
        <v>2337</v>
      </c>
      <c r="H923" s="1" t="s">
        <v>243</v>
      </c>
      <c r="I923" s="1" t="s">
        <v>244</v>
      </c>
      <c r="J923" s="1" t="s">
        <v>41</v>
      </c>
      <c r="K923" s="1">
        <v>3109</v>
      </c>
      <c r="L923" s="1">
        <v>32</v>
      </c>
      <c r="M923" s="1">
        <v>167</v>
      </c>
      <c r="N923" s="1">
        <v>837700</v>
      </c>
      <c r="O923" s="1">
        <v>209</v>
      </c>
      <c r="P923" s="1">
        <v>3400</v>
      </c>
      <c r="Q923" s="1">
        <v>2500</v>
      </c>
      <c r="R923" s="1">
        <v>40200</v>
      </c>
      <c r="S923" s="1" t="s">
        <v>39</v>
      </c>
      <c r="T923" s="1">
        <v>2016</v>
      </c>
      <c r="U923" s="1" t="s">
        <v>105</v>
      </c>
      <c r="V923" s="1">
        <v>26</v>
      </c>
      <c r="W923" s="1">
        <v>36.299999999999997</v>
      </c>
      <c r="X923" s="1">
        <v>270000000</v>
      </c>
      <c r="Y923" s="1">
        <v>4.6900000000000004</v>
      </c>
      <c r="Z923" s="1">
        <v>152000000</v>
      </c>
      <c r="AA923" s="1">
        <v>-0.78927999999999998</v>
      </c>
      <c r="AB923" s="1">
        <v>113.9213</v>
      </c>
    </row>
    <row r="924" spans="1:28">
      <c r="A924" s="1">
        <v>923</v>
      </c>
      <c r="B924" s="1" t="s">
        <v>1209</v>
      </c>
      <c r="C924" s="1">
        <v>12800000</v>
      </c>
      <c r="D924" s="2">
        <v>3630000000</v>
      </c>
      <c r="E924" s="1" t="s">
        <v>41</v>
      </c>
      <c r="F924" s="1" t="s">
        <v>1209</v>
      </c>
      <c r="G924" s="1">
        <v>233</v>
      </c>
      <c r="H924" s="1" t="s">
        <v>78</v>
      </c>
      <c r="I924" s="1" t="s">
        <v>79</v>
      </c>
      <c r="J924" s="1" t="s">
        <v>99</v>
      </c>
      <c r="K924" s="1">
        <v>2184</v>
      </c>
      <c r="L924" s="1">
        <v>31</v>
      </c>
      <c r="M924" s="1">
        <v>45</v>
      </c>
      <c r="N924" s="1">
        <v>27957000</v>
      </c>
      <c r="O924" s="1">
        <v>7000</v>
      </c>
      <c r="P924" s="1">
        <v>111800</v>
      </c>
      <c r="Q924" s="1">
        <v>83900</v>
      </c>
      <c r="R924" s="1">
        <v>1300000</v>
      </c>
      <c r="S924" s="1" t="s">
        <v>39</v>
      </c>
      <c r="T924" s="1">
        <v>2014</v>
      </c>
      <c r="U924" s="1" t="s">
        <v>45</v>
      </c>
      <c r="V924" s="1">
        <v>2</v>
      </c>
      <c r="W924" s="1">
        <v>60</v>
      </c>
      <c r="X924" s="1">
        <v>66834405</v>
      </c>
      <c r="Y924" s="1">
        <v>3.85</v>
      </c>
      <c r="Z924" s="1">
        <v>55908316</v>
      </c>
      <c r="AA924" s="1">
        <v>55.378050000000002</v>
      </c>
      <c r="AB924" s="1">
        <v>-3.4359700000000002</v>
      </c>
    </row>
    <row r="925" spans="1:28">
      <c r="A925" s="1">
        <v>924</v>
      </c>
      <c r="B925" s="1" t="s">
        <v>1210</v>
      </c>
      <c r="C925" s="1">
        <v>12800000</v>
      </c>
      <c r="D925" s="2">
        <v>5860000000</v>
      </c>
      <c r="E925" s="1" t="s">
        <v>154</v>
      </c>
      <c r="F925" s="1" t="s">
        <v>1211</v>
      </c>
      <c r="G925" s="1">
        <v>1727</v>
      </c>
      <c r="H925" s="1" t="s">
        <v>739</v>
      </c>
      <c r="I925" s="1" t="s">
        <v>740</v>
      </c>
      <c r="J925" s="1" t="s">
        <v>154</v>
      </c>
      <c r="K925" s="1">
        <v>1087</v>
      </c>
      <c r="L925" s="1">
        <v>2</v>
      </c>
      <c r="M925" s="1">
        <v>40</v>
      </c>
      <c r="N925" s="1">
        <v>35336000</v>
      </c>
      <c r="O925" s="1">
        <v>8800</v>
      </c>
      <c r="P925" s="1">
        <v>141300</v>
      </c>
      <c r="Q925" s="1">
        <v>106000</v>
      </c>
      <c r="R925" s="1">
        <v>1700000</v>
      </c>
      <c r="S925" s="1" t="s">
        <v>39</v>
      </c>
      <c r="T925" s="1">
        <v>2016</v>
      </c>
      <c r="U925" s="1" t="s">
        <v>61</v>
      </c>
      <c r="V925" s="1">
        <v>30</v>
      </c>
      <c r="W925" s="1">
        <v>16.2</v>
      </c>
      <c r="X925" s="1">
        <v>39309783</v>
      </c>
      <c r="Y925" s="1">
        <v>12.82</v>
      </c>
      <c r="Z925" s="1">
        <v>27783368</v>
      </c>
      <c r="AA925" s="1">
        <v>33.223190000000002</v>
      </c>
      <c r="AB925" s="1">
        <v>43.679290000000002</v>
      </c>
    </row>
    <row r="926" spans="1:28">
      <c r="A926" s="1">
        <v>925</v>
      </c>
      <c r="B926" s="1" t="s">
        <v>1212</v>
      </c>
      <c r="C926" s="1">
        <v>12800000</v>
      </c>
      <c r="D926" s="2">
        <v>6660000000</v>
      </c>
      <c r="E926" s="1" t="s">
        <v>29</v>
      </c>
      <c r="F926" s="1" t="s">
        <v>1212</v>
      </c>
      <c r="G926" s="1">
        <v>323</v>
      </c>
      <c r="H926" s="1" t="s">
        <v>183</v>
      </c>
      <c r="I926" s="1" t="s">
        <v>184</v>
      </c>
      <c r="J926" s="1" t="s">
        <v>44</v>
      </c>
      <c r="K926" s="1">
        <v>896</v>
      </c>
      <c r="L926" s="1">
        <v>17</v>
      </c>
      <c r="M926" s="1">
        <v>44</v>
      </c>
      <c r="N926" s="1">
        <v>53988000</v>
      </c>
      <c r="O926" s="1">
        <v>13500</v>
      </c>
      <c r="P926" s="1">
        <v>216000</v>
      </c>
      <c r="Q926" s="1">
        <v>162000</v>
      </c>
      <c r="R926" s="1">
        <v>2600000</v>
      </c>
      <c r="S926" s="1">
        <v>100000</v>
      </c>
      <c r="T926" s="1">
        <v>2013</v>
      </c>
      <c r="U926" s="1" t="s">
        <v>32</v>
      </c>
      <c r="V926" s="1">
        <v>26</v>
      </c>
      <c r="W926" s="1">
        <v>88.9</v>
      </c>
      <c r="X926" s="1">
        <v>47076781</v>
      </c>
      <c r="Y926" s="1">
        <v>13.96</v>
      </c>
      <c r="Z926" s="1">
        <v>37927409</v>
      </c>
      <c r="AA926" s="1">
        <v>40.46367</v>
      </c>
      <c r="AB926" s="1">
        <v>-3.7492200000000002</v>
      </c>
    </row>
    <row r="927" spans="1:28">
      <c r="A927" s="1">
        <v>926</v>
      </c>
      <c r="B927" s="1" t="s">
        <v>1213</v>
      </c>
      <c r="C927" s="1">
        <v>12800000</v>
      </c>
      <c r="D927" s="2">
        <v>6800000000</v>
      </c>
      <c r="E927" s="1" t="s">
        <v>76</v>
      </c>
      <c r="F927" s="1" t="s">
        <v>1213</v>
      </c>
      <c r="G927" s="1">
        <v>2385</v>
      </c>
      <c r="H927" s="1" t="s">
        <v>30</v>
      </c>
      <c r="I927" s="1" t="s">
        <v>31</v>
      </c>
      <c r="J927" s="1" t="s">
        <v>167</v>
      </c>
      <c r="K927" s="1">
        <v>873</v>
      </c>
      <c r="L927" s="1" t="s">
        <v>39</v>
      </c>
      <c r="M927" s="1">
        <v>35</v>
      </c>
      <c r="N927" s="1">
        <v>17270000</v>
      </c>
      <c r="O927" s="1">
        <v>4300</v>
      </c>
      <c r="P927" s="1">
        <v>69100</v>
      </c>
      <c r="Q927" s="1">
        <v>51800</v>
      </c>
      <c r="R927" s="1">
        <v>829000</v>
      </c>
      <c r="S927" s="1" t="s">
        <v>39</v>
      </c>
      <c r="T927" s="1">
        <v>2015</v>
      </c>
      <c r="U927" s="1" t="s">
        <v>55</v>
      </c>
      <c r="V927" s="1">
        <v>19</v>
      </c>
      <c r="W927" s="1">
        <v>28.1</v>
      </c>
      <c r="X927" s="1">
        <v>1370000000</v>
      </c>
      <c r="Y927" s="1">
        <v>5.36</v>
      </c>
      <c r="Z927" s="1">
        <v>471000000</v>
      </c>
      <c r="AA927" s="1">
        <v>20.593679999999999</v>
      </c>
      <c r="AB927" s="1">
        <v>78.962879999999998</v>
      </c>
    </row>
    <row r="928" spans="1:28">
      <c r="A928" s="1">
        <v>927</v>
      </c>
      <c r="B928" s="1" t="s">
        <v>1214</v>
      </c>
      <c r="C928" s="1">
        <v>12800000</v>
      </c>
      <c r="D928" s="2">
        <v>6970000000</v>
      </c>
      <c r="E928" s="1" t="s">
        <v>41</v>
      </c>
      <c r="F928" s="1" t="s">
        <v>1214</v>
      </c>
      <c r="G928" s="1">
        <v>3483</v>
      </c>
      <c r="H928" s="1" t="s">
        <v>84</v>
      </c>
      <c r="I928" s="1" t="s">
        <v>85</v>
      </c>
      <c r="J928" s="1" t="s">
        <v>41</v>
      </c>
      <c r="K928" s="1">
        <v>842</v>
      </c>
      <c r="L928" s="1">
        <v>13</v>
      </c>
      <c r="M928" s="1">
        <v>168</v>
      </c>
      <c r="N928" s="1">
        <v>18118000</v>
      </c>
      <c r="O928" s="1">
        <v>4500</v>
      </c>
      <c r="P928" s="1">
        <v>72500</v>
      </c>
      <c r="Q928" s="1">
        <v>54400</v>
      </c>
      <c r="R928" s="1">
        <v>869600</v>
      </c>
      <c r="S928" s="1" t="s">
        <v>39</v>
      </c>
      <c r="T928" s="1">
        <v>2010</v>
      </c>
      <c r="U928" s="1" t="s">
        <v>55</v>
      </c>
      <c r="V928" s="1">
        <v>9</v>
      </c>
      <c r="W928" s="1">
        <v>68.900000000000006</v>
      </c>
      <c r="X928" s="1">
        <v>36991981</v>
      </c>
      <c r="Y928" s="1">
        <v>5.56</v>
      </c>
      <c r="Z928" s="1">
        <v>30628482</v>
      </c>
      <c r="AA928" s="1">
        <v>56.130369999999999</v>
      </c>
      <c r="AB928" s="1">
        <v>-106.34699999999999</v>
      </c>
    </row>
    <row r="929" spans="1:28">
      <c r="A929" s="1">
        <v>928</v>
      </c>
      <c r="B929" s="1" t="s">
        <v>1215</v>
      </c>
      <c r="C929" s="1">
        <v>12800000</v>
      </c>
      <c r="D929" s="2">
        <v>9500000000</v>
      </c>
      <c r="E929" s="1" t="s">
        <v>154</v>
      </c>
      <c r="F929" s="1" t="s">
        <v>1215</v>
      </c>
      <c r="G929" s="1">
        <v>681</v>
      </c>
      <c r="H929" s="1" t="s">
        <v>36</v>
      </c>
      <c r="I929" s="1" t="s">
        <v>37</v>
      </c>
      <c r="J929" s="1" t="s">
        <v>154</v>
      </c>
      <c r="K929" s="1">
        <v>492</v>
      </c>
      <c r="L929" s="1">
        <v>171</v>
      </c>
      <c r="M929" s="1">
        <v>39</v>
      </c>
      <c r="N929" s="2">
        <v>229000000</v>
      </c>
      <c r="O929" s="1">
        <v>57200</v>
      </c>
      <c r="P929" s="1">
        <v>915800</v>
      </c>
      <c r="Q929" s="1">
        <v>686900</v>
      </c>
      <c r="R929" s="1">
        <v>11000000</v>
      </c>
      <c r="S929" s="1">
        <v>200000</v>
      </c>
      <c r="T929" s="1">
        <v>2015</v>
      </c>
      <c r="U929" s="1" t="s">
        <v>105</v>
      </c>
      <c r="V929" s="1">
        <v>4</v>
      </c>
      <c r="W929" s="1">
        <v>88.2</v>
      </c>
      <c r="X929" s="1">
        <v>328000000</v>
      </c>
      <c r="Y929" s="1">
        <v>14.7</v>
      </c>
      <c r="Z929" s="1">
        <v>271000000</v>
      </c>
      <c r="AA929" s="1">
        <v>37.090240000000001</v>
      </c>
      <c r="AB929" s="1">
        <v>-95.712900000000005</v>
      </c>
    </row>
    <row r="930" spans="1:28">
      <c r="A930" s="1">
        <v>929</v>
      </c>
      <c r="B930" s="1" t="s">
        <v>1216</v>
      </c>
      <c r="C930" s="1">
        <v>12800000</v>
      </c>
      <c r="D930" s="2">
        <v>7880000000</v>
      </c>
      <c r="E930" s="1" t="s">
        <v>44</v>
      </c>
      <c r="F930" s="1" t="s">
        <v>1216</v>
      </c>
      <c r="G930" s="1">
        <v>2044</v>
      </c>
      <c r="H930" s="1" t="s">
        <v>30</v>
      </c>
      <c r="I930" s="1" t="s">
        <v>31</v>
      </c>
      <c r="J930" s="1" t="s">
        <v>44</v>
      </c>
      <c r="K930" s="1">
        <v>670</v>
      </c>
      <c r="L930" s="1">
        <v>120</v>
      </c>
      <c r="M930" s="1">
        <v>45</v>
      </c>
      <c r="N930" s="2">
        <v>214000000</v>
      </c>
      <c r="O930" s="1">
        <v>53400</v>
      </c>
      <c r="P930" s="1">
        <v>855000</v>
      </c>
      <c r="Q930" s="1">
        <v>641200</v>
      </c>
      <c r="R930" s="1">
        <v>10300000</v>
      </c>
      <c r="S930" s="1">
        <v>300000</v>
      </c>
      <c r="T930" s="1">
        <v>2020</v>
      </c>
      <c r="U930" s="1" t="s">
        <v>55</v>
      </c>
      <c r="V930" s="1">
        <v>23</v>
      </c>
      <c r="W930" s="1">
        <v>28.1</v>
      </c>
      <c r="X930" s="1">
        <v>1370000000</v>
      </c>
      <c r="Y930" s="1">
        <v>5.36</v>
      </c>
      <c r="Z930" s="1">
        <v>471000000</v>
      </c>
      <c r="AA930" s="1">
        <v>20.593679999999999</v>
      </c>
      <c r="AB930" s="1">
        <v>78.962879999999998</v>
      </c>
    </row>
    <row r="931" spans="1:28">
      <c r="A931" s="1">
        <v>930</v>
      </c>
      <c r="B931" s="1" t="s">
        <v>1217</v>
      </c>
      <c r="C931" s="1">
        <v>12800000</v>
      </c>
      <c r="D931" s="2">
        <v>14200000000</v>
      </c>
      <c r="E931" s="1" t="s">
        <v>29</v>
      </c>
      <c r="F931" s="1" t="s">
        <v>1217</v>
      </c>
      <c r="G931" s="1">
        <v>168</v>
      </c>
      <c r="H931" s="1" t="s">
        <v>36</v>
      </c>
      <c r="I931" s="1" t="s">
        <v>37</v>
      </c>
      <c r="J931" s="1" t="s">
        <v>29</v>
      </c>
      <c r="K931" s="1">
        <v>250</v>
      </c>
      <c r="L931" s="1">
        <v>172</v>
      </c>
      <c r="M931" s="1">
        <v>146</v>
      </c>
      <c r="N931" s="1">
        <v>89566000</v>
      </c>
      <c r="O931" s="1">
        <v>22400</v>
      </c>
      <c r="P931" s="1">
        <v>358300</v>
      </c>
      <c r="Q931" s="1">
        <v>268700</v>
      </c>
      <c r="R931" s="1">
        <v>4300000</v>
      </c>
      <c r="S931" s="1" t="s">
        <v>39</v>
      </c>
      <c r="T931" s="1">
        <v>2009</v>
      </c>
      <c r="U931" s="1" t="s">
        <v>45</v>
      </c>
      <c r="V931" s="1">
        <v>2</v>
      </c>
      <c r="W931" s="1">
        <v>88.2</v>
      </c>
      <c r="X931" s="1">
        <v>328000000</v>
      </c>
      <c r="Y931" s="1">
        <v>14.7</v>
      </c>
      <c r="Z931" s="1">
        <v>271000000</v>
      </c>
      <c r="AA931" s="1">
        <v>37.090240000000001</v>
      </c>
      <c r="AB931" s="1">
        <v>-95.712900000000005</v>
      </c>
    </row>
    <row r="932" spans="1:28">
      <c r="A932" s="1">
        <v>931</v>
      </c>
      <c r="B932" s="1" t="s">
        <v>1218</v>
      </c>
      <c r="C932" s="1">
        <v>12700000</v>
      </c>
      <c r="D932" s="2">
        <v>1160000000</v>
      </c>
      <c r="E932" s="1" t="s">
        <v>39</v>
      </c>
      <c r="F932" s="1" t="s">
        <v>1218</v>
      </c>
      <c r="G932" s="1">
        <v>782</v>
      </c>
      <c r="H932" s="1" t="s">
        <v>30</v>
      </c>
      <c r="I932" s="1" t="s">
        <v>31</v>
      </c>
      <c r="J932" s="1" t="s">
        <v>38</v>
      </c>
      <c r="K932" s="1">
        <v>9683</v>
      </c>
      <c r="L932" s="1">
        <v>120</v>
      </c>
      <c r="M932" s="1">
        <v>66</v>
      </c>
      <c r="N932" s="1">
        <v>51291000</v>
      </c>
      <c r="O932" s="1">
        <v>12800</v>
      </c>
      <c r="P932" s="1">
        <v>205200</v>
      </c>
      <c r="Q932" s="1">
        <v>153900</v>
      </c>
      <c r="R932" s="1">
        <v>2500000</v>
      </c>
      <c r="S932" s="1">
        <v>500000</v>
      </c>
      <c r="T932" s="1">
        <v>2020</v>
      </c>
      <c r="U932" s="1" t="s">
        <v>80</v>
      </c>
      <c r="V932" s="1">
        <v>29</v>
      </c>
      <c r="W932" s="1">
        <v>28.1</v>
      </c>
      <c r="X932" s="1">
        <v>1370000000</v>
      </c>
      <c r="Y932" s="1">
        <v>5.36</v>
      </c>
      <c r="Z932" s="1">
        <v>471000000</v>
      </c>
      <c r="AA932" s="1">
        <v>20.593679999999999</v>
      </c>
      <c r="AB932" s="1">
        <v>78.962879999999998</v>
      </c>
    </row>
    <row r="933" spans="1:28">
      <c r="A933" s="1">
        <v>932</v>
      </c>
      <c r="B933" s="1" t="s">
        <v>1219</v>
      </c>
      <c r="C933" s="1">
        <v>12700000</v>
      </c>
      <c r="D933" s="2">
        <v>1450000000</v>
      </c>
      <c r="E933" s="1" t="s">
        <v>41</v>
      </c>
      <c r="F933" s="1" t="s">
        <v>1219</v>
      </c>
      <c r="G933" s="1">
        <v>50</v>
      </c>
      <c r="H933" s="1" t="s">
        <v>102</v>
      </c>
      <c r="I933" s="1" t="s">
        <v>103</v>
      </c>
      <c r="J933" s="1" t="s">
        <v>41</v>
      </c>
      <c r="K933" s="1">
        <v>4052208</v>
      </c>
      <c r="L933" s="1" t="s">
        <v>39</v>
      </c>
      <c r="M933" s="1">
        <v>6682</v>
      </c>
      <c r="N933" s="1">
        <v>48</v>
      </c>
      <c r="O933" s="1">
        <v>0</v>
      </c>
      <c r="P933" s="1">
        <v>0</v>
      </c>
      <c r="Q933" s="1">
        <v>0</v>
      </c>
      <c r="R933" s="1">
        <v>0</v>
      </c>
      <c r="S933" s="1">
        <v>8</v>
      </c>
      <c r="T933" s="1">
        <v>2016</v>
      </c>
      <c r="U933" s="1" t="s">
        <v>55</v>
      </c>
      <c r="V933" s="1">
        <v>16</v>
      </c>
      <c r="W933" s="1">
        <v>90</v>
      </c>
      <c r="X933" s="1">
        <v>44938712</v>
      </c>
      <c r="Y933" s="1">
        <v>9.7899999999999991</v>
      </c>
      <c r="Z933" s="1">
        <v>41339571</v>
      </c>
      <c r="AA933" s="1">
        <v>-38.4161</v>
      </c>
      <c r="AB933" s="1">
        <v>-63.616700000000002</v>
      </c>
    </row>
    <row r="934" spans="1:28">
      <c r="A934" s="1">
        <v>933</v>
      </c>
      <c r="B934" s="1" t="s">
        <v>1220</v>
      </c>
      <c r="C934" s="1">
        <v>12700000</v>
      </c>
      <c r="D934" s="2">
        <v>4270000000</v>
      </c>
      <c r="E934" s="1" t="s">
        <v>154</v>
      </c>
      <c r="F934" s="1" t="s">
        <v>1220</v>
      </c>
      <c r="G934" s="1">
        <v>2483</v>
      </c>
      <c r="H934" s="1" t="s">
        <v>130</v>
      </c>
      <c r="I934" s="1" t="s">
        <v>131</v>
      </c>
      <c r="J934" s="1" t="s">
        <v>154</v>
      </c>
      <c r="K934" s="1">
        <v>1740</v>
      </c>
      <c r="L934" s="1">
        <v>32</v>
      </c>
      <c r="M934" s="1">
        <v>41</v>
      </c>
      <c r="N934" s="1">
        <v>77482000</v>
      </c>
      <c r="O934" s="1">
        <v>19400</v>
      </c>
      <c r="P934" s="1">
        <v>309900</v>
      </c>
      <c r="Q934" s="1">
        <v>232400</v>
      </c>
      <c r="R934" s="1">
        <v>3700000</v>
      </c>
      <c r="S934" s="1">
        <v>100000</v>
      </c>
      <c r="T934" s="1">
        <v>2007</v>
      </c>
      <c r="U934" s="1" t="s">
        <v>105</v>
      </c>
      <c r="V934" s="1">
        <v>19</v>
      </c>
      <c r="W934" s="1">
        <v>40.200000000000003</v>
      </c>
      <c r="X934" s="1">
        <v>126000000</v>
      </c>
      <c r="Y934" s="1">
        <v>3.42</v>
      </c>
      <c r="Z934" s="1">
        <v>103000000</v>
      </c>
      <c r="AA934" s="1">
        <v>23.634499999999999</v>
      </c>
      <c r="AB934" s="1">
        <v>-102.553</v>
      </c>
    </row>
    <row r="935" spans="1:28">
      <c r="A935" s="1">
        <v>934</v>
      </c>
      <c r="B935" s="1" t="s">
        <v>1221</v>
      </c>
      <c r="C935" s="1">
        <v>12700000</v>
      </c>
      <c r="D935" s="2">
        <v>4580000000</v>
      </c>
      <c r="E935" s="1" t="s">
        <v>29</v>
      </c>
      <c r="F935" s="1" t="s">
        <v>1221</v>
      </c>
      <c r="G935" s="1">
        <v>594</v>
      </c>
      <c r="H935" s="1" t="s">
        <v>183</v>
      </c>
      <c r="I935" s="1" t="s">
        <v>184</v>
      </c>
      <c r="J935" s="1" t="s">
        <v>29</v>
      </c>
      <c r="K935" s="1">
        <v>1563</v>
      </c>
      <c r="L935" s="1">
        <v>18</v>
      </c>
      <c r="M935" s="1">
        <v>147</v>
      </c>
      <c r="N935" s="1">
        <v>10083000</v>
      </c>
      <c r="O935" s="1">
        <v>2500</v>
      </c>
      <c r="P935" s="1">
        <v>40300</v>
      </c>
      <c r="Q935" s="1">
        <v>30200</v>
      </c>
      <c r="R935" s="1">
        <v>484000</v>
      </c>
      <c r="S935" s="1" t="s">
        <v>39</v>
      </c>
      <c r="T935" s="1">
        <v>2013</v>
      </c>
      <c r="U935" s="1" t="s">
        <v>66</v>
      </c>
      <c r="V935" s="1">
        <v>22</v>
      </c>
      <c r="W935" s="1">
        <v>88.9</v>
      </c>
      <c r="X935" s="1">
        <v>47076781</v>
      </c>
      <c r="Y935" s="1">
        <v>13.96</v>
      </c>
      <c r="Z935" s="1">
        <v>37927409</v>
      </c>
      <c r="AA935" s="1">
        <v>40.46367</v>
      </c>
      <c r="AB935" s="1">
        <v>-3.7492200000000002</v>
      </c>
    </row>
    <row r="936" spans="1:28">
      <c r="A936" s="1">
        <v>935</v>
      </c>
      <c r="B936" s="1" t="s">
        <v>1222</v>
      </c>
      <c r="C936" s="1">
        <v>12700000</v>
      </c>
      <c r="D936" s="2">
        <v>5570000000</v>
      </c>
      <c r="E936" s="1" t="s">
        <v>39</v>
      </c>
      <c r="F936" s="1" t="s">
        <v>1222</v>
      </c>
      <c r="G936" s="1">
        <v>534</v>
      </c>
      <c r="H936" s="1" t="s">
        <v>36</v>
      </c>
      <c r="I936" s="1" t="s">
        <v>37</v>
      </c>
      <c r="J936" s="1" t="s">
        <v>41</v>
      </c>
      <c r="K936" s="1">
        <v>1173</v>
      </c>
      <c r="L936" s="1">
        <v>173</v>
      </c>
      <c r="M936" s="1">
        <v>169</v>
      </c>
      <c r="N936" s="1">
        <v>46602000</v>
      </c>
      <c r="O936" s="1">
        <v>11700</v>
      </c>
      <c r="P936" s="1">
        <v>186400</v>
      </c>
      <c r="Q936" s="1">
        <v>139800</v>
      </c>
      <c r="R936" s="1">
        <v>2200000</v>
      </c>
      <c r="S936" s="1">
        <v>100000</v>
      </c>
      <c r="T936" s="1">
        <v>2019</v>
      </c>
      <c r="U936" s="1" t="s">
        <v>115</v>
      </c>
      <c r="V936" s="1">
        <v>7</v>
      </c>
      <c r="W936" s="1">
        <v>88.2</v>
      </c>
      <c r="X936" s="1">
        <v>328000000</v>
      </c>
      <c r="Y936" s="1">
        <v>14.7</v>
      </c>
      <c r="Z936" s="1">
        <v>271000000</v>
      </c>
      <c r="AA936" s="1">
        <v>37.090240000000001</v>
      </c>
      <c r="AB936" s="1">
        <v>-95.712900000000005</v>
      </c>
    </row>
    <row r="937" spans="1:28">
      <c r="A937" s="1">
        <v>936</v>
      </c>
      <c r="B937" s="1" t="s">
        <v>1223</v>
      </c>
      <c r="C937" s="1">
        <v>12700000</v>
      </c>
      <c r="D937" s="2">
        <v>5960000000</v>
      </c>
      <c r="E937" s="1" t="s">
        <v>29</v>
      </c>
      <c r="F937" s="1" t="s">
        <v>1224</v>
      </c>
      <c r="G937" s="1">
        <v>1</v>
      </c>
      <c r="H937" s="1" t="s">
        <v>30</v>
      </c>
      <c r="I937" s="1" t="s">
        <v>31</v>
      </c>
      <c r="J937" s="1" t="s">
        <v>29</v>
      </c>
      <c r="K937" s="1">
        <v>4056853</v>
      </c>
      <c r="L937" s="1" t="s">
        <v>39</v>
      </c>
      <c r="M937" s="1">
        <v>5789</v>
      </c>
      <c r="N937" s="1">
        <v>1</v>
      </c>
      <c r="O937" s="1">
        <v>0</v>
      </c>
      <c r="P937" s="1">
        <v>0</v>
      </c>
      <c r="Q937" s="1">
        <v>0</v>
      </c>
      <c r="R937" s="1">
        <v>0.05</v>
      </c>
      <c r="S937" s="1" t="s">
        <v>39</v>
      </c>
      <c r="T937" s="1">
        <v>2012</v>
      </c>
      <c r="U937" s="1" t="s">
        <v>42</v>
      </c>
      <c r="V937" s="1">
        <v>10</v>
      </c>
      <c r="W937" s="1">
        <v>28.1</v>
      </c>
      <c r="X937" s="1">
        <v>1370000000</v>
      </c>
      <c r="Y937" s="1">
        <v>5.36</v>
      </c>
      <c r="Z937" s="1">
        <v>471000000</v>
      </c>
      <c r="AA937" s="1">
        <v>20.593679999999999</v>
      </c>
      <c r="AB937" s="1">
        <v>78.962879999999998</v>
      </c>
    </row>
    <row r="938" spans="1:28">
      <c r="A938" s="1">
        <v>937</v>
      </c>
      <c r="B938" s="1" t="s">
        <v>1225</v>
      </c>
      <c r="C938" s="1">
        <v>12700000</v>
      </c>
      <c r="D938" s="2">
        <v>9930000000</v>
      </c>
      <c r="E938" s="1" t="s">
        <v>29</v>
      </c>
      <c r="F938" s="1" t="s">
        <v>1226</v>
      </c>
      <c r="G938" s="1">
        <v>119</v>
      </c>
      <c r="H938" s="1" t="s">
        <v>36</v>
      </c>
      <c r="I938" s="1" t="s">
        <v>37</v>
      </c>
      <c r="J938" s="1" t="s">
        <v>99</v>
      </c>
      <c r="K938" s="1">
        <v>270216</v>
      </c>
      <c r="L938" s="1">
        <v>1944</v>
      </c>
      <c r="M938" s="1">
        <v>1473</v>
      </c>
      <c r="N938" s="1">
        <v>472367</v>
      </c>
      <c r="O938" s="1">
        <v>118</v>
      </c>
      <c r="P938" s="1">
        <v>1900</v>
      </c>
      <c r="Q938" s="1">
        <v>1400</v>
      </c>
      <c r="R938" s="1">
        <v>22700</v>
      </c>
      <c r="S938" s="1">
        <v>1000</v>
      </c>
      <c r="T938" s="1">
        <v>2020</v>
      </c>
      <c r="U938" s="1" t="s">
        <v>115</v>
      </c>
      <c r="V938" s="1">
        <v>7</v>
      </c>
      <c r="W938" s="1">
        <v>88.2</v>
      </c>
      <c r="X938" s="1">
        <v>328000000</v>
      </c>
      <c r="Y938" s="1">
        <v>14.7</v>
      </c>
      <c r="Z938" s="1">
        <v>271000000</v>
      </c>
      <c r="AA938" s="1">
        <v>37.090240000000001</v>
      </c>
      <c r="AB938" s="1">
        <v>-95.712900000000005</v>
      </c>
    </row>
    <row r="939" spans="1:28">
      <c r="A939" s="1">
        <v>938</v>
      </c>
      <c r="B939" s="1" t="s">
        <v>1227</v>
      </c>
      <c r="C939" s="1">
        <v>12700000</v>
      </c>
      <c r="D939" s="2">
        <v>13200000000</v>
      </c>
      <c r="E939" s="1" t="s">
        <v>41</v>
      </c>
      <c r="F939" s="1" t="s">
        <v>1227</v>
      </c>
      <c r="G939" s="1">
        <v>142</v>
      </c>
      <c r="H939" s="1" t="s">
        <v>36</v>
      </c>
      <c r="I939" s="1" t="s">
        <v>37</v>
      </c>
      <c r="J939" s="1" t="s">
        <v>29</v>
      </c>
      <c r="K939" s="1">
        <v>279</v>
      </c>
      <c r="L939" s="1">
        <v>173</v>
      </c>
      <c r="M939" s="1">
        <v>147</v>
      </c>
      <c r="N939" s="2">
        <v>170000000</v>
      </c>
      <c r="O939" s="1">
        <v>42500</v>
      </c>
      <c r="P939" s="1">
        <v>679900</v>
      </c>
      <c r="Q939" s="1">
        <v>509900</v>
      </c>
      <c r="R939" s="1">
        <v>8200000</v>
      </c>
      <c r="S939" s="1">
        <v>100000</v>
      </c>
      <c r="T939" s="1">
        <v>2015</v>
      </c>
      <c r="U939" s="1" t="s">
        <v>61</v>
      </c>
      <c r="V939" s="1">
        <v>4</v>
      </c>
      <c r="W939" s="1">
        <v>88.2</v>
      </c>
      <c r="X939" s="1">
        <v>328000000</v>
      </c>
      <c r="Y939" s="1">
        <v>14.7</v>
      </c>
      <c r="Z939" s="1">
        <v>271000000</v>
      </c>
      <c r="AA939" s="1">
        <v>37.090240000000001</v>
      </c>
      <c r="AB939" s="1">
        <v>-95.712900000000005</v>
      </c>
    </row>
    <row r="940" spans="1:28">
      <c r="A940" s="1">
        <v>939</v>
      </c>
      <c r="B940" s="1" t="s">
        <v>1228</v>
      </c>
      <c r="C940" s="1">
        <v>12700000</v>
      </c>
      <c r="D940" s="2">
        <v>4730000000</v>
      </c>
      <c r="E940" s="1" t="s">
        <v>76</v>
      </c>
      <c r="F940" s="1" t="s">
        <v>1228</v>
      </c>
      <c r="G940" s="1">
        <v>812</v>
      </c>
      <c r="H940" s="1" t="s">
        <v>36</v>
      </c>
      <c r="I940" s="1" t="s">
        <v>37</v>
      </c>
      <c r="J940" s="1" t="s">
        <v>167</v>
      </c>
      <c r="K940" s="1">
        <v>1472</v>
      </c>
      <c r="L940" s="1">
        <v>173</v>
      </c>
      <c r="M940" s="1">
        <v>36</v>
      </c>
      <c r="N940" s="1">
        <v>43868000</v>
      </c>
      <c r="O940" s="1">
        <v>11000</v>
      </c>
      <c r="P940" s="1">
        <v>175500</v>
      </c>
      <c r="Q940" s="1">
        <v>131600</v>
      </c>
      <c r="R940" s="1">
        <v>2100000</v>
      </c>
      <c r="S940" s="1">
        <v>100000</v>
      </c>
      <c r="T940" s="1">
        <v>2017</v>
      </c>
      <c r="U940" s="1" t="s">
        <v>70</v>
      </c>
      <c r="V940" s="1">
        <v>1</v>
      </c>
      <c r="W940" s="1">
        <v>88.2</v>
      </c>
      <c r="X940" s="1">
        <v>328000000</v>
      </c>
      <c r="Y940" s="1">
        <v>14.7</v>
      </c>
      <c r="Z940" s="1">
        <v>271000000</v>
      </c>
      <c r="AA940" s="1">
        <v>37.090240000000001</v>
      </c>
      <c r="AB940" s="1">
        <v>-95.712900000000005</v>
      </c>
    </row>
    <row r="941" spans="1:28">
      <c r="A941" s="1">
        <v>940</v>
      </c>
      <c r="B941" s="1" t="s">
        <v>1229</v>
      </c>
      <c r="C941" s="1">
        <v>12700000</v>
      </c>
      <c r="D941" s="2">
        <v>2710000000</v>
      </c>
      <c r="E941" s="1" t="s">
        <v>41</v>
      </c>
      <c r="F941" s="1" t="s">
        <v>1052</v>
      </c>
      <c r="G941" s="1">
        <v>846</v>
      </c>
      <c r="H941" s="1" t="s">
        <v>30</v>
      </c>
      <c r="I941" s="1" t="s">
        <v>31</v>
      </c>
      <c r="J941" s="1" t="s">
        <v>41</v>
      </c>
      <c r="K941" s="1">
        <v>2218</v>
      </c>
      <c r="L941" s="1" t="s">
        <v>39</v>
      </c>
      <c r="M941" s="1">
        <v>155</v>
      </c>
      <c r="N941" s="1">
        <v>6942000</v>
      </c>
      <c r="O941" s="1">
        <v>1700</v>
      </c>
      <c r="P941" s="1">
        <v>27800</v>
      </c>
      <c r="Q941" s="1">
        <v>20800</v>
      </c>
      <c r="R941" s="1">
        <v>333200</v>
      </c>
      <c r="S941" s="1" t="s">
        <v>39</v>
      </c>
      <c r="T941" s="1">
        <v>2013</v>
      </c>
      <c r="U941" s="1" t="s">
        <v>73</v>
      </c>
      <c r="V941" s="1">
        <v>10</v>
      </c>
      <c r="W941" s="1">
        <v>28.1</v>
      </c>
      <c r="X941" s="1">
        <v>1370000000</v>
      </c>
      <c r="Y941" s="1">
        <v>5.36</v>
      </c>
      <c r="Z941" s="1">
        <v>471000000</v>
      </c>
      <c r="AA941" s="1">
        <v>20.593679999999999</v>
      </c>
      <c r="AB941" s="1">
        <v>78.962879999999998</v>
      </c>
    </row>
    <row r="942" spans="1:28">
      <c r="A942" s="1">
        <v>941</v>
      </c>
      <c r="B942" s="1" t="s">
        <v>1230</v>
      </c>
      <c r="C942" s="1">
        <v>12700000</v>
      </c>
      <c r="D942" s="2">
        <v>1080000000</v>
      </c>
      <c r="E942" s="1" t="s">
        <v>52</v>
      </c>
      <c r="F942" s="1" t="s">
        <v>1230</v>
      </c>
      <c r="G942" s="1">
        <v>504</v>
      </c>
      <c r="H942" s="1" t="s">
        <v>90</v>
      </c>
      <c r="I942" s="1" t="s">
        <v>91</v>
      </c>
      <c r="J942" s="1" t="s">
        <v>38</v>
      </c>
      <c r="K942" s="1">
        <v>10642</v>
      </c>
      <c r="L942" s="1">
        <v>53</v>
      </c>
      <c r="M942" s="1">
        <v>67</v>
      </c>
      <c r="N942" s="1">
        <v>3619000</v>
      </c>
      <c r="O942" s="1">
        <v>905</v>
      </c>
      <c r="P942" s="1">
        <v>14500</v>
      </c>
      <c r="Q942" s="1">
        <v>10900</v>
      </c>
      <c r="R942" s="1">
        <v>173700</v>
      </c>
      <c r="S942" s="1" t="s">
        <v>39</v>
      </c>
      <c r="T942" s="1">
        <v>2015</v>
      </c>
      <c r="U942" s="1" t="s">
        <v>50</v>
      </c>
      <c r="V942" s="1">
        <v>13</v>
      </c>
      <c r="W942" s="1">
        <v>51.3</v>
      </c>
      <c r="X942" s="1">
        <v>213000000</v>
      </c>
      <c r="Y942" s="1">
        <v>12.08</v>
      </c>
      <c r="Z942" s="1">
        <v>183000000</v>
      </c>
      <c r="AA942" s="1">
        <v>-14.234999999999999</v>
      </c>
      <c r="AB942" s="1">
        <v>-51.9253</v>
      </c>
    </row>
    <row r="943" spans="1:28">
      <c r="A943" s="1">
        <v>942</v>
      </c>
      <c r="B943" s="1" t="s">
        <v>1231</v>
      </c>
      <c r="C943" s="1">
        <v>12700000</v>
      </c>
      <c r="D943" s="2">
        <v>6000000000</v>
      </c>
      <c r="E943" s="1" t="s">
        <v>39</v>
      </c>
      <c r="F943" s="1" t="s">
        <v>1231</v>
      </c>
      <c r="G943" s="1">
        <v>600</v>
      </c>
      <c r="H943" s="1" t="s">
        <v>36</v>
      </c>
      <c r="I943" s="1" t="s">
        <v>37</v>
      </c>
      <c r="J943" s="1" t="s">
        <v>60</v>
      </c>
      <c r="K943" s="1">
        <v>1052</v>
      </c>
      <c r="L943" s="1">
        <v>173</v>
      </c>
      <c r="M943" s="1">
        <v>60</v>
      </c>
      <c r="N943" s="1">
        <v>16117000</v>
      </c>
      <c r="O943" s="1">
        <v>4000</v>
      </c>
      <c r="P943" s="1">
        <v>64500</v>
      </c>
      <c r="Q943" s="1">
        <v>48400</v>
      </c>
      <c r="R943" s="1">
        <v>773600</v>
      </c>
      <c r="S943" s="1" t="s">
        <v>39</v>
      </c>
      <c r="T943" s="1">
        <v>2019</v>
      </c>
      <c r="U943" s="1" t="s">
        <v>66</v>
      </c>
      <c r="V943" s="1">
        <v>2</v>
      </c>
      <c r="W943" s="1">
        <v>88.2</v>
      </c>
      <c r="X943" s="1">
        <v>328000000</v>
      </c>
      <c r="Y943" s="1">
        <v>14.7</v>
      </c>
      <c r="Z943" s="1">
        <v>271000000</v>
      </c>
      <c r="AA943" s="1">
        <v>37.090240000000001</v>
      </c>
      <c r="AB943" s="1">
        <v>-95.712900000000005</v>
      </c>
    </row>
    <row r="944" spans="1:28">
      <c r="A944" s="1">
        <v>943</v>
      </c>
      <c r="B944" s="1" t="s">
        <v>1232</v>
      </c>
      <c r="C944" s="1">
        <v>12700000</v>
      </c>
      <c r="D944" s="2">
        <v>1710000000</v>
      </c>
      <c r="E944" s="1" t="s">
        <v>49</v>
      </c>
      <c r="F944" s="1" t="s">
        <v>1232</v>
      </c>
      <c r="G944" s="1">
        <v>252</v>
      </c>
      <c r="H944" s="1" t="s">
        <v>165</v>
      </c>
      <c r="I944" s="1" t="s">
        <v>166</v>
      </c>
      <c r="J944" s="1" t="s">
        <v>60</v>
      </c>
      <c r="K944" s="1">
        <v>5821</v>
      </c>
      <c r="L944" s="1">
        <v>11</v>
      </c>
      <c r="M944" s="1">
        <v>57</v>
      </c>
      <c r="N944" s="2">
        <v>328000000</v>
      </c>
      <c r="O944" s="1">
        <v>81900</v>
      </c>
      <c r="P944" s="1">
        <v>1300000</v>
      </c>
      <c r="Q944" s="1">
        <v>982800</v>
      </c>
      <c r="R944" s="1">
        <v>15700000</v>
      </c>
      <c r="S944" s="1">
        <v>1500000</v>
      </c>
      <c r="T944" s="1">
        <v>2015</v>
      </c>
      <c r="U944" s="1" t="s">
        <v>66</v>
      </c>
      <c r="V944" s="1">
        <v>3</v>
      </c>
      <c r="W944" s="1">
        <v>55.3</v>
      </c>
      <c r="X944" s="1">
        <v>50339443</v>
      </c>
      <c r="Y944" s="1">
        <v>9.7100000000000009</v>
      </c>
      <c r="Z944" s="1">
        <v>40827302</v>
      </c>
      <c r="AA944" s="1">
        <v>4.5708679999999999</v>
      </c>
      <c r="AB944" s="1">
        <v>-74.297300000000007</v>
      </c>
    </row>
    <row r="945" spans="1:28">
      <c r="A945" s="1">
        <v>944</v>
      </c>
      <c r="B945" s="1" t="s">
        <v>1233</v>
      </c>
      <c r="C945" s="1">
        <v>12600000</v>
      </c>
      <c r="D945" s="2">
        <v>3300000000</v>
      </c>
      <c r="E945" s="1" t="s">
        <v>52</v>
      </c>
      <c r="F945" s="1" t="s">
        <v>1233</v>
      </c>
      <c r="G945" s="1">
        <v>825</v>
      </c>
      <c r="H945" s="1" t="s">
        <v>78</v>
      </c>
      <c r="I945" s="1" t="s">
        <v>79</v>
      </c>
      <c r="J945" s="1" t="s">
        <v>41</v>
      </c>
      <c r="K945" s="1">
        <v>2491</v>
      </c>
      <c r="L945" s="1">
        <v>32</v>
      </c>
      <c r="M945" s="1">
        <v>170</v>
      </c>
      <c r="N945" s="1">
        <v>58838000</v>
      </c>
      <c r="O945" s="1">
        <v>14700</v>
      </c>
      <c r="P945" s="1">
        <v>235400</v>
      </c>
      <c r="Q945" s="1">
        <v>176500</v>
      </c>
      <c r="R945" s="1">
        <v>2800000</v>
      </c>
      <c r="S945" s="1">
        <v>100000</v>
      </c>
      <c r="T945" s="1">
        <v>2014</v>
      </c>
      <c r="U945" s="1" t="s">
        <v>70</v>
      </c>
      <c r="V945" s="1">
        <v>10</v>
      </c>
      <c r="W945" s="1">
        <v>60</v>
      </c>
      <c r="X945" s="1">
        <v>66834405</v>
      </c>
      <c r="Y945" s="1">
        <v>3.85</v>
      </c>
      <c r="Z945" s="1">
        <v>55908316</v>
      </c>
      <c r="AA945" s="1">
        <v>55.378050000000002</v>
      </c>
      <c r="AB945" s="1">
        <v>-3.4359700000000002</v>
      </c>
    </row>
    <row r="946" spans="1:28">
      <c r="A946" s="1">
        <v>945</v>
      </c>
      <c r="B946" s="1" t="s">
        <v>1234</v>
      </c>
      <c r="C946" s="1">
        <v>12600000</v>
      </c>
      <c r="D946" s="2">
        <v>3150000000</v>
      </c>
      <c r="E946" s="1" t="s">
        <v>49</v>
      </c>
      <c r="F946" s="1" t="s">
        <v>1234</v>
      </c>
      <c r="G946" s="1">
        <v>1101</v>
      </c>
      <c r="H946" s="1" t="s">
        <v>36</v>
      </c>
      <c r="I946" s="1" t="s">
        <v>37</v>
      </c>
      <c r="J946" s="1" t="s">
        <v>60</v>
      </c>
      <c r="K946" s="1">
        <v>2681</v>
      </c>
      <c r="L946" s="1">
        <v>174</v>
      </c>
      <c r="M946" s="1">
        <v>61</v>
      </c>
      <c r="N946" s="1">
        <v>5952000</v>
      </c>
      <c r="O946" s="1">
        <v>1500</v>
      </c>
      <c r="P946" s="1">
        <v>23800</v>
      </c>
      <c r="Q946" s="1">
        <v>17900</v>
      </c>
      <c r="R946" s="1">
        <v>285700</v>
      </c>
      <c r="S946" s="1">
        <v>100000</v>
      </c>
      <c r="T946" s="1">
        <v>2010</v>
      </c>
      <c r="U946" s="1" t="s">
        <v>42</v>
      </c>
      <c r="V946" s="1">
        <v>15</v>
      </c>
      <c r="W946" s="1">
        <v>88.2</v>
      </c>
      <c r="X946" s="1">
        <v>328000000</v>
      </c>
      <c r="Y946" s="1">
        <v>14.7</v>
      </c>
      <c r="Z946" s="1">
        <v>271000000</v>
      </c>
      <c r="AA946" s="1">
        <v>37.090240000000001</v>
      </c>
      <c r="AB946" s="1">
        <v>-95.712900000000005</v>
      </c>
    </row>
    <row r="947" spans="1:28">
      <c r="A947" s="1">
        <v>946</v>
      </c>
      <c r="B947" s="1" t="s">
        <v>1235</v>
      </c>
      <c r="C947" s="1">
        <v>12600000</v>
      </c>
      <c r="D947" s="2">
        <v>3490000000</v>
      </c>
      <c r="E947" s="1" t="s">
        <v>49</v>
      </c>
      <c r="F947" s="1" t="s">
        <v>1235</v>
      </c>
      <c r="G947" s="1">
        <v>683</v>
      </c>
      <c r="H947" s="1" t="s">
        <v>68</v>
      </c>
      <c r="I947" s="1" t="s">
        <v>69</v>
      </c>
      <c r="J947" s="1" t="s">
        <v>60</v>
      </c>
      <c r="K947" s="1">
        <v>2313</v>
      </c>
      <c r="L947" s="1">
        <v>17</v>
      </c>
      <c r="M947" s="1">
        <v>61</v>
      </c>
      <c r="N947" s="2">
        <v>113000000</v>
      </c>
      <c r="O947" s="1">
        <v>28300</v>
      </c>
      <c r="P947" s="1">
        <v>452500</v>
      </c>
      <c r="Q947" s="1">
        <v>339400</v>
      </c>
      <c r="R947" s="1">
        <v>5400000</v>
      </c>
      <c r="S947" s="1">
        <v>300000</v>
      </c>
      <c r="T947" s="1">
        <v>2012</v>
      </c>
      <c r="U947" s="1" t="s">
        <v>115</v>
      </c>
      <c r="V947" s="1">
        <v>5</v>
      </c>
      <c r="W947" s="1">
        <v>94.3</v>
      </c>
      <c r="X947" s="1">
        <v>51709098</v>
      </c>
      <c r="Y947" s="1">
        <v>4.1500000000000004</v>
      </c>
      <c r="Z947" s="1">
        <v>42106719</v>
      </c>
      <c r="AA947" s="1">
        <v>35.907760000000003</v>
      </c>
      <c r="AB947" s="1">
        <v>127.76690000000001</v>
      </c>
    </row>
    <row r="948" spans="1:28">
      <c r="A948" s="1">
        <v>947</v>
      </c>
      <c r="B948" s="1" t="s">
        <v>1236</v>
      </c>
      <c r="C948" s="1">
        <v>12600000</v>
      </c>
      <c r="D948" s="2">
        <v>8830000000</v>
      </c>
      <c r="E948" s="1" t="s">
        <v>29</v>
      </c>
      <c r="F948" s="1" t="s">
        <v>1236</v>
      </c>
      <c r="G948" s="1">
        <v>99</v>
      </c>
      <c r="H948" s="1" t="s">
        <v>36</v>
      </c>
      <c r="I948" s="1" t="s">
        <v>37</v>
      </c>
      <c r="J948" s="1" t="s">
        <v>29</v>
      </c>
      <c r="K948" s="1">
        <v>557</v>
      </c>
      <c r="L948" s="1">
        <v>174</v>
      </c>
      <c r="M948" s="1">
        <v>148</v>
      </c>
      <c r="N948" s="1">
        <v>35027000</v>
      </c>
      <c r="O948" s="1">
        <v>8800</v>
      </c>
      <c r="P948" s="1">
        <v>140100</v>
      </c>
      <c r="Q948" s="1">
        <v>105100</v>
      </c>
      <c r="R948" s="1">
        <v>1700000</v>
      </c>
      <c r="S948" s="1" t="s">
        <v>39</v>
      </c>
      <c r="T948" s="1">
        <v>2010</v>
      </c>
      <c r="U948" s="1" t="s">
        <v>55</v>
      </c>
      <c r="V948" s="1">
        <v>1</v>
      </c>
      <c r="W948" s="1">
        <v>88.2</v>
      </c>
      <c r="X948" s="1">
        <v>328000000</v>
      </c>
      <c r="Y948" s="1">
        <v>14.7</v>
      </c>
      <c r="Z948" s="1">
        <v>271000000</v>
      </c>
      <c r="AA948" s="1">
        <v>37.090240000000001</v>
      </c>
      <c r="AB948" s="1">
        <v>-95.712900000000005</v>
      </c>
    </row>
    <row r="949" spans="1:28">
      <c r="A949" s="1">
        <v>948</v>
      </c>
      <c r="B949" s="1" t="s">
        <v>1237</v>
      </c>
      <c r="C949" s="1">
        <v>12600000</v>
      </c>
      <c r="D949" s="2">
        <v>6970000000</v>
      </c>
      <c r="E949" s="1" t="s">
        <v>29</v>
      </c>
      <c r="F949" s="1" t="s">
        <v>1237</v>
      </c>
      <c r="G949" s="1">
        <v>218</v>
      </c>
      <c r="H949" s="1" t="s">
        <v>78</v>
      </c>
      <c r="I949" s="1" t="s">
        <v>79</v>
      </c>
      <c r="J949" s="1" t="s">
        <v>29</v>
      </c>
      <c r="K949" s="1">
        <v>841</v>
      </c>
      <c r="L949" s="1">
        <v>32</v>
      </c>
      <c r="M949" s="1">
        <v>148</v>
      </c>
      <c r="N949" s="1">
        <v>36681000</v>
      </c>
      <c r="O949" s="1">
        <v>9200</v>
      </c>
      <c r="P949" s="1">
        <v>146700</v>
      </c>
      <c r="Q949" s="1">
        <v>110000</v>
      </c>
      <c r="R949" s="1">
        <v>1800000</v>
      </c>
      <c r="S949" s="1" t="s">
        <v>39</v>
      </c>
      <c r="T949" s="1">
        <v>2007</v>
      </c>
      <c r="U949" s="1" t="s">
        <v>61</v>
      </c>
      <c r="V949" s="1">
        <v>29</v>
      </c>
      <c r="W949" s="1">
        <v>60</v>
      </c>
      <c r="X949" s="1">
        <v>66834405</v>
      </c>
      <c r="Y949" s="1">
        <v>3.85</v>
      </c>
      <c r="Z949" s="1">
        <v>55908316</v>
      </c>
      <c r="AA949" s="1">
        <v>55.378050000000002</v>
      </c>
      <c r="AB949" s="1">
        <v>-3.4359700000000002</v>
      </c>
    </row>
    <row r="950" spans="1:28">
      <c r="A950" s="1">
        <v>949</v>
      </c>
      <c r="B950" s="1" t="s">
        <v>1238</v>
      </c>
      <c r="C950" s="1">
        <v>12500000</v>
      </c>
      <c r="D950" s="2">
        <v>1610000000</v>
      </c>
      <c r="E950" s="1" t="s">
        <v>41</v>
      </c>
      <c r="F950" s="1" t="s">
        <v>1238</v>
      </c>
      <c r="G950" s="1">
        <v>385</v>
      </c>
      <c r="H950" s="1" t="s">
        <v>78</v>
      </c>
      <c r="I950" s="1" t="s">
        <v>79</v>
      </c>
      <c r="J950" s="1" t="s">
        <v>41</v>
      </c>
      <c r="K950" s="1">
        <v>6487</v>
      </c>
      <c r="L950" s="1">
        <v>33</v>
      </c>
      <c r="M950" s="1">
        <v>171</v>
      </c>
      <c r="N950" s="1">
        <v>8482000</v>
      </c>
      <c r="O950" s="1">
        <v>2100</v>
      </c>
      <c r="P950" s="1">
        <v>33900</v>
      </c>
      <c r="Q950" s="1">
        <v>25400</v>
      </c>
      <c r="R950" s="1">
        <v>407200</v>
      </c>
      <c r="S950" s="1" t="s">
        <v>39</v>
      </c>
      <c r="T950" s="1">
        <v>2006</v>
      </c>
      <c r="U950" s="1" t="s">
        <v>115</v>
      </c>
      <c r="V950" s="1">
        <v>15</v>
      </c>
      <c r="W950" s="1">
        <v>60</v>
      </c>
      <c r="X950" s="1">
        <v>66834405</v>
      </c>
      <c r="Y950" s="1">
        <v>3.85</v>
      </c>
      <c r="Z950" s="1">
        <v>55908316</v>
      </c>
      <c r="AA950" s="1">
        <v>55.378050000000002</v>
      </c>
      <c r="AB950" s="1">
        <v>-3.4359700000000002</v>
      </c>
    </row>
    <row r="951" spans="1:28">
      <c r="A951" s="1">
        <v>950</v>
      </c>
      <c r="B951" s="1" t="s">
        <v>1239</v>
      </c>
      <c r="C951" s="1">
        <v>12500000</v>
      </c>
      <c r="D951" s="2">
        <v>1140000000</v>
      </c>
      <c r="E951" s="1" t="s">
        <v>41</v>
      </c>
      <c r="F951" s="1" t="s">
        <v>1239</v>
      </c>
      <c r="G951" s="1">
        <v>601</v>
      </c>
      <c r="H951" s="1" t="s">
        <v>36</v>
      </c>
      <c r="I951" s="1" t="s">
        <v>37</v>
      </c>
      <c r="J951" s="1" t="s">
        <v>41</v>
      </c>
      <c r="K951" s="1">
        <v>9980</v>
      </c>
      <c r="L951" s="1">
        <v>175</v>
      </c>
      <c r="M951" s="1">
        <v>171</v>
      </c>
      <c r="N951" s="1">
        <v>15340000</v>
      </c>
      <c r="O951" s="1">
        <v>3800</v>
      </c>
      <c r="P951" s="1">
        <v>61400</v>
      </c>
      <c r="Q951" s="1">
        <v>46000</v>
      </c>
      <c r="R951" s="1">
        <v>736300</v>
      </c>
      <c r="S951" s="1" t="s">
        <v>39</v>
      </c>
      <c r="T951" s="1">
        <v>2013</v>
      </c>
      <c r="U951" s="1" t="s">
        <v>80</v>
      </c>
      <c r="V951" s="1">
        <v>30</v>
      </c>
      <c r="W951" s="1">
        <v>88.2</v>
      </c>
      <c r="X951" s="1">
        <v>328000000</v>
      </c>
      <c r="Y951" s="1">
        <v>14.7</v>
      </c>
      <c r="Z951" s="1">
        <v>271000000</v>
      </c>
      <c r="AA951" s="1">
        <v>37.090240000000001</v>
      </c>
      <c r="AB951" s="1">
        <v>-95.712900000000005</v>
      </c>
    </row>
    <row r="952" spans="1:28">
      <c r="A952" s="1">
        <v>951</v>
      </c>
      <c r="B952" s="1" t="s">
        <v>1240</v>
      </c>
      <c r="C952" s="1">
        <v>12500000</v>
      </c>
      <c r="D952" s="2">
        <v>161000000</v>
      </c>
      <c r="E952" s="1" t="s">
        <v>39</v>
      </c>
      <c r="F952" s="1" t="s">
        <v>1240</v>
      </c>
      <c r="G952" s="1">
        <v>61</v>
      </c>
      <c r="H952" s="1" t="s">
        <v>36</v>
      </c>
      <c r="I952" s="1" t="s">
        <v>37</v>
      </c>
      <c r="J952" s="1" t="s">
        <v>99</v>
      </c>
      <c r="K952" s="1">
        <v>81750</v>
      </c>
      <c r="L952" s="1">
        <v>175</v>
      </c>
      <c r="M952" s="1">
        <v>46</v>
      </c>
      <c r="N952" s="2">
        <v>758000000</v>
      </c>
      <c r="O952" s="1">
        <v>0</v>
      </c>
      <c r="P952" s="1">
        <v>0</v>
      </c>
      <c r="Q952" s="1">
        <v>0</v>
      </c>
      <c r="R952" s="1">
        <v>0</v>
      </c>
      <c r="S952" s="1" t="s">
        <v>39</v>
      </c>
      <c r="T952" s="1">
        <v>2019</v>
      </c>
      <c r="U952" s="1" t="s">
        <v>105</v>
      </c>
      <c r="V952" s="1">
        <v>21</v>
      </c>
      <c r="W952" s="1">
        <v>88.2</v>
      </c>
      <c r="X952" s="1">
        <v>328000000</v>
      </c>
      <c r="Y952" s="1">
        <v>14.7</v>
      </c>
      <c r="Z952" s="1">
        <v>271000000</v>
      </c>
      <c r="AA952" s="1">
        <v>37.090240000000001</v>
      </c>
      <c r="AB952" s="1">
        <v>-95.712900000000005</v>
      </c>
    </row>
    <row r="953" spans="1:28">
      <c r="A953" s="1">
        <v>952</v>
      </c>
      <c r="B953" s="1" t="s">
        <v>1241</v>
      </c>
      <c r="C953" s="1">
        <v>12500000</v>
      </c>
      <c r="D953" s="2">
        <v>1300000000</v>
      </c>
      <c r="E953" s="1" t="s">
        <v>49</v>
      </c>
      <c r="F953" s="1" t="s">
        <v>1242</v>
      </c>
      <c r="G953" s="1">
        <v>0</v>
      </c>
      <c r="H953" s="1" t="s">
        <v>156</v>
      </c>
      <c r="I953" s="1" t="s">
        <v>157</v>
      </c>
      <c r="J953" s="1" t="s">
        <v>39</v>
      </c>
      <c r="K953" s="1">
        <v>4048879</v>
      </c>
      <c r="L953" s="1" t="s">
        <v>39</v>
      </c>
      <c r="M953" s="1" t="s">
        <v>39</v>
      </c>
      <c r="N953" s="1" t="s">
        <v>39</v>
      </c>
      <c r="O953" s="1">
        <v>0</v>
      </c>
      <c r="P953" s="1">
        <v>0</v>
      </c>
      <c r="Q953" s="1">
        <v>0</v>
      </c>
      <c r="R953" s="1">
        <v>0</v>
      </c>
      <c r="S953" s="1" t="s">
        <v>39</v>
      </c>
      <c r="T953" s="1">
        <v>2006</v>
      </c>
      <c r="U953" s="1" t="s">
        <v>42</v>
      </c>
      <c r="V953" s="1">
        <v>22</v>
      </c>
      <c r="W953" s="1">
        <v>35.5</v>
      </c>
      <c r="X953" s="1">
        <v>108000000</v>
      </c>
      <c r="Y953" s="1">
        <v>2.15</v>
      </c>
      <c r="Z953" s="1">
        <v>50975903</v>
      </c>
      <c r="AA953" s="1">
        <v>12.879720000000001</v>
      </c>
      <c r="AB953" s="1">
        <v>121.774</v>
      </c>
    </row>
    <row r="954" spans="1:28">
      <c r="A954" s="1">
        <v>953</v>
      </c>
      <c r="B954" s="1" t="s">
        <v>1243</v>
      </c>
      <c r="C954" s="1">
        <v>12500000</v>
      </c>
      <c r="D954" s="2">
        <v>1000000000</v>
      </c>
      <c r="E954" s="1" t="s">
        <v>76</v>
      </c>
      <c r="F954" s="1" t="s">
        <v>1243</v>
      </c>
      <c r="G954" s="1">
        <v>1810</v>
      </c>
      <c r="H954" s="1" t="s">
        <v>30</v>
      </c>
      <c r="I954" s="1" t="s">
        <v>31</v>
      </c>
      <c r="J954" s="1" t="s">
        <v>60</v>
      </c>
      <c r="K954" s="1">
        <v>11667</v>
      </c>
      <c r="L954" s="1">
        <v>123</v>
      </c>
      <c r="M954" s="1">
        <v>62</v>
      </c>
      <c r="N954" s="1">
        <v>1395000</v>
      </c>
      <c r="O954" s="1">
        <v>349</v>
      </c>
      <c r="P954" s="1">
        <v>5600</v>
      </c>
      <c r="Q954" s="1">
        <v>4200</v>
      </c>
      <c r="R954" s="1">
        <v>66900</v>
      </c>
      <c r="S954" s="1" t="s">
        <v>39</v>
      </c>
      <c r="T954" s="1">
        <v>2016</v>
      </c>
      <c r="U954" s="1" t="s">
        <v>45</v>
      </c>
      <c r="V954" s="1">
        <v>25</v>
      </c>
      <c r="W954" s="1">
        <v>28.1</v>
      </c>
      <c r="X954" s="1">
        <v>1370000000</v>
      </c>
      <c r="Y954" s="1">
        <v>5.36</v>
      </c>
      <c r="Z954" s="1">
        <v>471000000</v>
      </c>
      <c r="AA954" s="1">
        <v>20.593679999999999</v>
      </c>
      <c r="AB954" s="1">
        <v>78.962879999999998</v>
      </c>
    </row>
    <row r="955" spans="1:28">
      <c r="A955" s="1">
        <v>954</v>
      </c>
      <c r="B955" s="1" t="s">
        <v>1244</v>
      </c>
      <c r="C955" s="1">
        <v>12500000</v>
      </c>
      <c r="D955" s="2">
        <v>1400000000</v>
      </c>
      <c r="E955" s="1" t="s">
        <v>52</v>
      </c>
      <c r="F955" s="1" t="s">
        <v>1244</v>
      </c>
      <c r="G955" s="1">
        <v>1109</v>
      </c>
      <c r="H955" s="1" t="s">
        <v>130</v>
      </c>
      <c r="I955" s="1" t="s">
        <v>131</v>
      </c>
      <c r="J955" s="1" t="s">
        <v>38</v>
      </c>
      <c r="K955" s="1">
        <v>7741</v>
      </c>
      <c r="L955" s="1">
        <v>33</v>
      </c>
      <c r="M955" s="1">
        <v>68</v>
      </c>
      <c r="N955" s="1">
        <v>8869000</v>
      </c>
      <c r="O955" s="1">
        <v>2200</v>
      </c>
      <c r="P955" s="1">
        <v>35500</v>
      </c>
      <c r="Q955" s="1">
        <v>26600</v>
      </c>
      <c r="R955" s="1">
        <v>425700</v>
      </c>
      <c r="S955" s="1" t="s">
        <v>39</v>
      </c>
      <c r="T955" s="1">
        <v>2014</v>
      </c>
      <c r="U955" s="1" t="s">
        <v>61</v>
      </c>
      <c r="V955" s="1">
        <v>22</v>
      </c>
      <c r="W955" s="1">
        <v>40.200000000000003</v>
      </c>
      <c r="X955" s="1">
        <v>126000000</v>
      </c>
      <c r="Y955" s="1">
        <v>3.42</v>
      </c>
      <c r="Z955" s="1">
        <v>103000000</v>
      </c>
      <c r="AA955" s="1">
        <v>23.634499999999999</v>
      </c>
      <c r="AB955" s="1">
        <v>-102.553</v>
      </c>
    </row>
    <row r="956" spans="1:28">
      <c r="A956" s="1">
        <v>955</v>
      </c>
      <c r="B956" s="1" t="s">
        <v>1245</v>
      </c>
      <c r="C956" s="1">
        <v>12500000</v>
      </c>
      <c r="D956" s="2">
        <v>6960000000</v>
      </c>
      <c r="E956" s="1" t="s">
        <v>44</v>
      </c>
      <c r="F956" s="1" t="s">
        <v>1245</v>
      </c>
      <c r="G956" s="1">
        <v>1459</v>
      </c>
      <c r="H956" s="1" t="s">
        <v>183</v>
      </c>
      <c r="I956" s="1" t="s">
        <v>184</v>
      </c>
      <c r="J956" s="1" t="s">
        <v>44</v>
      </c>
      <c r="K956" s="1">
        <v>843</v>
      </c>
      <c r="L956" s="1">
        <v>19</v>
      </c>
      <c r="M956" s="1">
        <v>46</v>
      </c>
      <c r="N956" s="1">
        <v>16319000</v>
      </c>
      <c r="O956" s="1">
        <v>4100</v>
      </c>
      <c r="P956" s="1">
        <v>65300</v>
      </c>
      <c r="Q956" s="1">
        <v>49000</v>
      </c>
      <c r="R956" s="1">
        <v>783300</v>
      </c>
      <c r="S956" s="1" t="s">
        <v>39</v>
      </c>
      <c r="T956" s="1">
        <v>2014</v>
      </c>
      <c r="U956" s="1" t="s">
        <v>70</v>
      </c>
      <c r="V956" s="1">
        <v>6</v>
      </c>
      <c r="W956" s="1">
        <v>88.9</v>
      </c>
      <c r="X956" s="1">
        <v>47076781</v>
      </c>
      <c r="Y956" s="1">
        <v>13.96</v>
      </c>
      <c r="Z956" s="1">
        <v>37927409</v>
      </c>
      <c r="AA956" s="1">
        <v>40.46367</v>
      </c>
      <c r="AB956" s="1">
        <v>-3.7492200000000002</v>
      </c>
    </row>
    <row r="957" spans="1:28">
      <c r="A957" s="1">
        <v>956</v>
      </c>
      <c r="B957" s="1" t="s">
        <v>1246</v>
      </c>
      <c r="C957" s="1">
        <v>12500000</v>
      </c>
      <c r="D957" s="2">
        <v>2980000000</v>
      </c>
      <c r="E957" s="1" t="s">
        <v>76</v>
      </c>
      <c r="F957" s="1" t="s">
        <v>1246</v>
      </c>
      <c r="G957" s="1">
        <v>1076</v>
      </c>
      <c r="H957" s="1" t="s">
        <v>36</v>
      </c>
      <c r="I957" s="1" t="s">
        <v>37</v>
      </c>
      <c r="J957" s="1" t="s">
        <v>41</v>
      </c>
      <c r="K957" s="1">
        <v>2892</v>
      </c>
      <c r="L957" s="1">
        <v>175</v>
      </c>
      <c r="M957" s="1">
        <v>171</v>
      </c>
      <c r="N957" s="2">
        <v>111000000</v>
      </c>
      <c r="O957" s="1">
        <v>27800</v>
      </c>
      <c r="P957" s="1">
        <v>445000</v>
      </c>
      <c r="Q957" s="1">
        <v>333800</v>
      </c>
      <c r="R957" s="1">
        <v>5300000</v>
      </c>
      <c r="S957" s="1">
        <v>200000</v>
      </c>
      <c r="T957" s="1">
        <v>2014</v>
      </c>
      <c r="U957" s="1" t="s">
        <v>42</v>
      </c>
      <c r="V957" s="1">
        <v>28</v>
      </c>
      <c r="W957" s="1">
        <v>88.2</v>
      </c>
      <c r="X957" s="1">
        <v>328000000</v>
      </c>
      <c r="Y957" s="1">
        <v>14.7</v>
      </c>
      <c r="Z957" s="1">
        <v>271000000</v>
      </c>
      <c r="AA957" s="1">
        <v>37.090240000000001</v>
      </c>
      <c r="AB957" s="1">
        <v>-95.712900000000005</v>
      </c>
    </row>
    <row r="958" spans="1:28">
      <c r="A958" s="1">
        <v>957</v>
      </c>
      <c r="B958" s="1" t="s">
        <v>1247</v>
      </c>
      <c r="C958" s="1">
        <v>12500000</v>
      </c>
      <c r="D958" s="2">
        <v>3140000000</v>
      </c>
      <c r="E958" s="1" t="s">
        <v>1248</v>
      </c>
      <c r="F958" s="1" t="s">
        <v>1247</v>
      </c>
      <c r="G958" s="1">
        <v>766</v>
      </c>
      <c r="H958" s="1" t="s">
        <v>130</v>
      </c>
      <c r="I958" s="1" t="s">
        <v>131</v>
      </c>
      <c r="J958" s="1" t="s">
        <v>41</v>
      </c>
      <c r="K958" s="1">
        <v>2691</v>
      </c>
      <c r="L958" s="1">
        <v>33</v>
      </c>
      <c r="M958" s="1">
        <v>171</v>
      </c>
      <c r="N958" s="1">
        <v>31007000</v>
      </c>
      <c r="O958" s="1">
        <v>7800</v>
      </c>
      <c r="P958" s="1">
        <v>124000</v>
      </c>
      <c r="Q958" s="1">
        <v>93000</v>
      </c>
      <c r="R958" s="1">
        <v>1500000</v>
      </c>
      <c r="S958" s="1" t="s">
        <v>39</v>
      </c>
      <c r="T958" s="1">
        <v>2015</v>
      </c>
      <c r="U958" s="1" t="s">
        <v>80</v>
      </c>
      <c r="V958" s="1">
        <v>6</v>
      </c>
      <c r="W958" s="1">
        <v>40.200000000000003</v>
      </c>
      <c r="X958" s="1">
        <v>126000000</v>
      </c>
      <c r="Y958" s="1">
        <v>3.42</v>
      </c>
      <c r="Z958" s="1">
        <v>103000000</v>
      </c>
      <c r="AA958" s="1">
        <v>23.634499999999999</v>
      </c>
      <c r="AB958" s="1">
        <v>-102.553</v>
      </c>
    </row>
    <row r="959" spans="1:28">
      <c r="A959" s="1">
        <v>958</v>
      </c>
      <c r="B959" s="1" t="s">
        <v>1249</v>
      </c>
      <c r="C959" s="1">
        <v>12500000</v>
      </c>
      <c r="D959" s="2">
        <v>4160000000</v>
      </c>
      <c r="E959" s="1" t="s">
        <v>39</v>
      </c>
      <c r="F959" s="1" t="s">
        <v>1249</v>
      </c>
      <c r="G959" s="1">
        <v>322</v>
      </c>
      <c r="H959" s="1" t="s">
        <v>36</v>
      </c>
      <c r="I959" s="1" t="s">
        <v>37</v>
      </c>
      <c r="J959" s="1" t="s">
        <v>41</v>
      </c>
      <c r="K959" s="1">
        <v>1794</v>
      </c>
      <c r="L959" s="1">
        <v>175</v>
      </c>
      <c r="M959" s="1">
        <v>171</v>
      </c>
      <c r="N959" s="2">
        <v>565000000</v>
      </c>
      <c r="O959" s="1">
        <v>0</v>
      </c>
      <c r="P959" s="1">
        <v>0</v>
      </c>
      <c r="Q959" s="1">
        <v>0</v>
      </c>
      <c r="R959" s="1">
        <v>0</v>
      </c>
      <c r="S959" s="1">
        <v>500000</v>
      </c>
      <c r="T959" s="1">
        <v>2022</v>
      </c>
      <c r="U959" s="1" t="s">
        <v>32</v>
      </c>
      <c r="V959" s="1">
        <v>30</v>
      </c>
      <c r="W959" s="1">
        <v>88.2</v>
      </c>
      <c r="X959" s="1">
        <v>328000000</v>
      </c>
      <c r="Y959" s="1">
        <v>14.7</v>
      </c>
      <c r="Z959" s="1">
        <v>271000000</v>
      </c>
      <c r="AA959" s="1">
        <v>37.090240000000001</v>
      </c>
      <c r="AB959" s="1">
        <v>-95.712900000000005</v>
      </c>
    </row>
    <row r="960" spans="1:28">
      <c r="A960" s="1">
        <v>959</v>
      </c>
      <c r="B960" s="1" t="s">
        <v>1250</v>
      </c>
      <c r="C960" s="1">
        <v>12500000</v>
      </c>
      <c r="D960" s="2">
        <v>4380000000</v>
      </c>
      <c r="E960" s="1" t="s">
        <v>76</v>
      </c>
      <c r="F960" s="1" t="s">
        <v>1250</v>
      </c>
      <c r="G960" s="1">
        <v>2738</v>
      </c>
      <c r="H960" s="1" t="s">
        <v>90</v>
      </c>
      <c r="I960" s="1" t="s">
        <v>91</v>
      </c>
      <c r="J960" s="1" t="s">
        <v>167</v>
      </c>
      <c r="K960" s="1">
        <v>1667</v>
      </c>
      <c r="L960" s="1" t="s">
        <v>39</v>
      </c>
      <c r="M960" s="1">
        <v>37</v>
      </c>
      <c r="N960" s="1">
        <v>13501000</v>
      </c>
      <c r="O960" s="1">
        <v>3400</v>
      </c>
      <c r="P960" s="1">
        <v>54000</v>
      </c>
      <c r="Q960" s="1">
        <v>40500</v>
      </c>
      <c r="R960" s="1">
        <v>648100</v>
      </c>
      <c r="S960" s="1" t="s">
        <v>39</v>
      </c>
      <c r="T960" s="1">
        <v>2015</v>
      </c>
      <c r="U960" s="1" t="s">
        <v>55</v>
      </c>
      <c r="V960" s="1">
        <v>19</v>
      </c>
      <c r="W960" s="1">
        <v>51.3</v>
      </c>
      <c r="X960" s="1">
        <v>213000000</v>
      </c>
      <c r="Y960" s="1">
        <v>12.08</v>
      </c>
      <c r="Z960" s="1">
        <v>183000000</v>
      </c>
      <c r="AA960" s="1">
        <v>-14.234999999999999</v>
      </c>
      <c r="AB960" s="1">
        <v>-51.9253</v>
      </c>
    </row>
    <row r="961" spans="1:28">
      <c r="A961" s="1">
        <v>960</v>
      </c>
      <c r="B961" s="1" t="s">
        <v>1251</v>
      </c>
      <c r="C961" s="1">
        <v>12500000</v>
      </c>
      <c r="D961" s="2">
        <v>4630000000</v>
      </c>
      <c r="E961" s="1" t="s">
        <v>41</v>
      </c>
      <c r="F961" s="1" t="s">
        <v>1251</v>
      </c>
      <c r="G961" s="1">
        <v>1888</v>
      </c>
      <c r="H961" s="1" t="s">
        <v>90</v>
      </c>
      <c r="I961" s="1" t="s">
        <v>91</v>
      </c>
      <c r="J961" s="1" t="s">
        <v>41</v>
      </c>
      <c r="K961" s="1">
        <v>1532</v>
      </c>
      <c r="L961" s="1">
        <v>54</v>
      </c>
      <c r="M961" s="1">
        <v>171</v>
      </c>
      <c r="N961" s="1">
        <v>7158000</v>
      </c>
      <c r="O961" s="1">
        <v>1800</v>
      </c>
      <c r="P961" s="1">
        <v>28600</v>
      </c>
      <c r="Q961" s="1">
        <v>21500</v>
      </c>
      <c r="R961" s="1">
        <v>343600</v>
      </c>
      <c r="S961" s="1" t="s">
        <v>39</v>
      </c>
      <c r="T961" s="1">
        <v>2011</v>
      </c>
      <c r="U961" s="1" t="s">
        <v>50</v>
      </c>
      <c r="V961" s="1">
        <v>13</v>
      </c>
      <c r="W961" s="1">
        <v>51.3</v>
      </c>
      <c r="X961" s="1">
        <v>213000000</v>
      </c>
      <c r="Y961" s="1">
        <v>12.08</v>
      </c>
      <c r="Z961" s="1">
        <v>183000000</v>
      </c>
      <c r="AA961" s="1">
        <v>-14.234999999999999</v>
      </c>
      <c r="AB961" s="1">
        <v>-51.9253</v>
      </c>
    </row>
    <row r="962" spans="1:28">
      <c r="A962" s="1">
        <v>961</v>
      </c>
      <c r="B962" s="1" t="s">
        <v>1252</v>
      </c>
      <c r="C962" s="1">
        <v>12500000</v>
      </c>
      <c r="D962" s="2">
        <v>4940000000</v>
      </c>
      <c r="E962" s="1" t="s">
        <v>41</v>
      </c>
      <c r="F962" s="1" t="s">
        <v>1252</v>
      </c>
      <c r="G962" s="1">
        <v>151136</v>
      </c>
      <c r="H962" s="1" t="s">
        <v>30</v>
      </c>
      <c r="I962" s="1" t="s">
        <v>31</v>
      </c>
      <c r="J962" s="1" t="s">
        <v>108</v>
      </c>
      <c r="K962" s="1">
        <v>1395</v>
      </c>
      <c r="L962" s="1">
        <v>123</v>
      </c>
      <c r="M962" s="1">
        <v>24</v>
      </c>
      <c r="N962" s="1">
        <v>58527000</v>
      </c>
      <c r="O962" s="1">
        <v>14600</v>
      </c>
      <c r="P962" s="1">
        <v>234100</v>
      </c>
      <c r="Q962" s="1">
        <v>175600</v>
      </c>
      <c r="R962" s="1">
        <v>2800000</v>
      </c>
      <c r="S962" s="1">
        <v>100000</v>
      </c>
      <c r="T962" s="1">
        <v>2006</v>
      </c>
      <c r="U962" s="1" t="s">
        <v>50</v>
      </c>
      <c r="V962" s="1">
        <v>8</v>
      </c>
      <c r="W962" s="1">
        <v>28.1</v>
      </c>
      <c r="X962" s="1">
        <v>1370000000</v>
      </c>
      <c r="Y962" s="1">
        <v>5.36</v>
      </c>
      <c r="Z962" s="1">
        <v>471000000</v>
      </c>
      <c r="AA962" s="1">
        <v>20.593679999999999</v>
      </c>
      <c r="AB962" s="1">
        <v>78.962879999999998</v>
      </c>
    </row>
    <row r="963" spans="1:28">
      <c r="A963" s="1">
        <v>962</v>
      </c>
      <c r="B963" s="1" t="s">
        <v>1253</v>
      </c>
      <c r="C963" s="1">
        <v>12500000</v>
      </c>
      <c r="D963" s="2">
        <v>7490000000</v>
      </c>
      <c r="E963" s="1" t="s">
        <v>29</v>
      </c>
      <c r="F963" s="1" t="s">
        <v>1253</v>
      </c>
      <c r="G963" s="1">
        <v>377</v>
      </c>
      <c r="H963" s="1" t="s">
        <v>130</v>
      </c>
      <c r="I963" s="1" t="s">
        <v>131</v>
      </c>
      <c r="J963" s="1" t="s">
        <v>41</v>
      </c>
      <c r="K963" s="1">
        <v>743</v>
      </c>
      <c r="L963" s="1">
        <v>33</v>
      </c>
      <c r="M963" s="1">
        <v>171</v>
      </c>
      <c r="N963" s="2">
        <v>116000000</v>
      </c>
      <c r="O963" s="1">
        <v>29000</v>
      </c>
      <c r="P963" s="1">
        <v>463500</v>
      </c>
      <c r="Q963" s="1">
        <v>347600</v>
      </c>
      <c r="R963" s="1">
        <v>5600000</v>
      </c>
      <c r="S963" s="1">
        <v>100000</v>
      </c>
      <c r="T963" s="1">
        <v>2008</v>
      </c>
      <c r="U963" s="1" t="s">
        <v>115</v>
      </c>
      <c r="V963" s="1">
        <v>27</v>
      </c>
      <c r="W963" s="1">
        <v>40.200000000000003</v>
      </c>
      <c r="X963" s="1">
        <v>126000000</v>
      </c>
      <c r="Y963" s="1">
        <v>3.42</v>
      </c>
      <c r="Z963" s="1">
        <v>103000000</v>
      </c>
      <c r="AA963" s="1">
        <v>23.634499999999999</v>
      </c>
      <c r="AB963" s="1">
        <v>-102.553</v>
      </c>
    </row>
    <row r="964" spans="1:28">
      <c r="A964" s="1">
        <v>963</v>
      </c>
      <c r="B964" s="1" t="s">
        <v>1254</v>
      </c>
      <c r="C964" s="1">
        <v>12500000</v>
      </c>
      <c r="D964" s="2">
        <v>10400000000</v>
      </c>
      <c r="E964" s="1" t="s">
        <v>41</v>
      </c>
      <c r="F964" s="1" t="s">
        <v>1254</v>
      </c>
      <c r="G964" s="1">
        <v>1699</v>
      </c>
      <c r="H964" s="1" t="s">
        <v>30</v>
      </c>
      <c r="I964" s="1" t="s">
        <v>31</v>
      </c>
      <c r="J964" s="1" t="s">
        <v>41</v>
      </c>
      <c r="K964" s="1">
        <v>413</v>
      </c>
      <c r="L964" s="1">
        <v>123</v>
      </c>
      <c r="M964" s="1">
        <v>171</v>
      </c>
      <c r="N964" s="2">
        <v>236000000</v>
      </c>
      <c r="O964" s="1">
        <v>58900</v>
      </c>
      <c r="P964" s="1">
        <v>942900</v>
      </c>
      <c r="Q964" s="1">
        <v>707100</v>
      </c>
      <c r="R964" s="1">
        <v>11300000</v>
      </c>
      <c r="S964" s="1">
        <v>400000</v>
      </c>
      <c r="T964" s="1">
        <v>2017</v>
      </c>
      <c r="U964" s="1" t="s">
        <v>61</v>
      </c>
      <c r="V964" s="1">
        <v>18</v>
      </c>
      <c r="W964" s="1">
        <v>28.1</v>
      </c>
      <c r="X964" s="1">
        <v>1370000000</v>
      </c>
      <c r="Y964" s="1">
        <v>5.36</v>
      </c>
      <c r="Z964" s="1">
        <v>471000000</v>
      </c>
      <c r="AA964" s="1">
        <v>20.593679999999999</v>
      </c>
      <c r="AB964" s="1">
        <v>78.962879999999998</v>
      </c>
    </row>
    <row r="965" spans="1:28">
      <c r="A965" s="1">
        <v>964</v>
      </c>
      <c r="B965" s="1" t="s">
        <v>1255</v>
      </c>
      <c r="C965" s="1">
        <v>12500000</v>
      </c>
      <c r="D965" s="2">
        <v>11600000000</v>
      </c>
      <c r="E965" s="1" t="s">
        <v>41</v>
      </c>
      <c r="F965" s="1" t="s">
        <v>1255</v>
      </c>
      <c r="G965" s="1">
        <v>102699</v>
      </c>
      <c r="H965" s="1" t="s">
        <v>30</v>
      </c>
      <c r="I965" s="1" t="s">
        <v>31</v>
      </c>
      <c r="J965" s="1" t="s">
        <v>41</v>
      </c>
      <c r="K965" s="1">
        <v>342</v>
      </c>
      <c r="L965" s="1">
        <v>123</v>
      </c>
      <c r="M965" s="1">
        <v>171</v>
      </c>
      <c r="N965" s="2">
        <v>350000000</v>
      </c>
      <c r="O965" s="1">
        <v>87500</v>
      </c>
      <c r="P965" s="1">
        <v>1400000</v>
      </c>
      <c r="Q965" s="1">
        <v>1000000</v>
      </c>
      <c r="R965" s="1">
        <v>16800000</v>
      </c>
      <c r="S965" s="1">
        <v>200000</v>
      </c>
      <c r="T965" s="1">
        <v>2008</v>
      </c>
      <c r="U965" s="1" t="s">
        <v>73</v>
      </c>
      <c r="V965" s="1">
        <v>26</v>
      </c>
      <c r="W965" s="1">
        <v>28.1</v>
      </c>
      <c r="X965" s="1">
        <v>1370000000</v>
      </c>
      <c r="Y965" s="1">
        <v>5.36</v>
      </c>
      <c r="Z965" s="1">
        <v>471000000</v>
      </c>
      <c r="AA965" s="1">
        <v>20.593679999999999</v>
      </c>
      <c r="AB965" s="1">
        <v>78.962879999999998</v>
      </c>
    </row>
    <row r="966" spans="1:28">
      <c r="A966" s="1">
        <v>965</v>
      </c>
      <c r="B966" s="1" t="s">
        <v>1256</v>
      </c>
      <c r="C966" s="1">
        <v>12500000</v>
      </c>
      <c r="D966" s="2">
        <v>11700000000</v>
      </c>
      <c r="E966" s="1" t="s">
        <v>41</v>
      </c>
      <c r="F966" s="1" t="s">
        <v>1256</v>
      </c>
      <c r="G966" s="1">
        <v>11907</v>
      </c>
      <c r="H966" s="1" t="s">
        <v>30</v>
      </c>
      <c r="I966" s="1" t="s">
        <v>31</v>
      </c>
      <c r="J966" s="1" t="s">
        <v>41</v>
      </c>
      <c r="K966" s="1">
        <v>337</v>
      </c>
      <c r="L966" s="1">
        <v>122</v>
      </c>
      <c r="M966" s="1">
        <v>170</v>
      </c>
      <c r="N966" s="2">
        <v>180000000</v>
      </c>
      <c r="O966" s="1">
        <v>45000</v>
      </c>
      <c r="P966" s="1">
        <v>720100</v>
      </c>
      <c r="Q966" s="1">
        <v>540100</v>
      </c>
      <c r="R966" s="1">
        <v>8600000</v>
      </c>
      <c r="S966" s="1">
        <v>100000</v>
      </c>
      <c r="T966" s="1">
        <v>2015</v>
      </c>
      <c r="U966" s="1" t="s">
        <v>73</v>
      </c>
      <c r="V966" s="1">
        <v>19</v>
      </c>
      <c r="W966" s="1">
        <v>28.1</v>
      </c>
      <c r="X966" s="1">
        <v>1370000000</v>
      </c>
      <c r="Y966" s="1">
        <v>5.36</v>
      </c>
      <c r="Z966" s="1">
        <v>471000000</v>
      </c>
      <c r="AA966" s="1">
        <v>20.593679999999999</v>
      </c>
      <c r="AB966" s="1">
        <v>78.962879999999998</v>
      </c>
    </row>
    <row r="967" spans="1:28">
      <c r="A967" s="1">
        <v>966</v>
      </c>
      <c r="B967" s="1" t="s">
        <v>1257</v>
      </c>
      <c r="C967" s="1">
        <v>12500000</v>
      </c>
      <c r="D967" s="2">
        <v>16700000000</v>
      </c>
      <c r="E967" s="1" t="s">
        <v>29</v>
      </c>
      <c r="F967" s="1" t="s">
        <v>1257</v>
      </c>
      <c r="G967" s="1">
        <v>253</v>
      </c>
      <c r="H967" s="1" t="s">
        <v>90</v>
      </c>
      <c r="I967" s="1" t="s">
        <v>91</v>
      </c>
      <c r="J967" s="1" t="s">
        <v>29</v>
      </c>
      <c r="K967" s="1">
        <v>171</v>
      </c>
      <c r="L967" s="1">
        <v>54</v>
      </c>
      <c r="M967" s="1">
        <v>149</v>
      </c>
      <c r="N967" s="2">
        <v>214000000</v>
      </c>
      <c r="O967" s="1">
        <v>53400</v>
      </c>
      <c r="P967" s="1">
        <v>854800</v>
      </c>
      <c r="Q967" s="1">
        <v>641100</v>
      </c>
      <c r="R967" s="1">
        <v>10300000</v>
      </c>
      <c r="S967" s="1">
        <v>100000</v>
      </c>
      <c r="T967" s="1">
        <v>2011</v>
      </c>
      <c r="U967" s="1" t="s">
        <v>45</v>
      </c>
      <c r="V967" s="1">
        <v>29</v>
      </c>
      <c r="W967" s="1">
        <v>51.3</v>
      </c>
      <c r="X967" s="1">
        <v>213000000</v>
      </c>
      <c r="Y967" s="1">
        <v>12.08</v>
      </c>
      <c r="Z967" s="1">
        <v>183000000</v>
      </c>
      <c r="AA967" s="1">
        <v>-14.234999999999999</v>
      </c>
      <c r="AB967" s="1">
        <v>-51.9253</v>
      </c>
    </row>
    <row r="968" spans="1:28">
      <c r="A968" s="1">
        <v>967</v>
      </c>
      <c r="B968" s="1" t="s">
        <v>1258</v>
      </c>
      <c r="C968" s="1">
        <v>12500000</v>
      </c>
      <c r="D968" s="2">
        <v>5150000000</v>
      </c>
      <c r="E968" s="1" t="s">
        <v>29</v>
      </c>
      <c r="F968" s="1" t="s">
        <v>1258</v>
      </c>
      <c r="G968" s="1">
        <v>19899</v>
      </c>
      <c r="H968" s="1" t="s">
        <v>30</v>
      </c>
      <c r="I968" s="1" t="s">
        <v>31</v>
      </c>
      <c r="J968" s="1" t="s">
        <v>29</v>
      </c>
      <c r="K968" s="1">
        <v>1299</v>
      </c>
      <c r="L968" s="1">
        <v>123</v>
      </c>
      <c r="M968" s="1">
        <v>149</v>
      </c>
      <c r="N968" s="1">
        <v>11079000</v>
      </c>
      <c r="O968" s="1">
        <v>2800</v>
      </c>
      <c r="P968" s="1">
        <v>44300</v>
      </c>
      <c r="Q968" s="1">
        <v>33200</v>
      </c>
      <c r="R968" s="1">
        <v>531800</v>
      </c>
      <c r="S968" s="1" t="s">
        <v>39</v>
      </c>
      <c r="T968" s="1">
        <v>2011</v>
      </c>
      <c r="U968" s="1" t="s">
        <v>55</v>
      </c>
      <c r="V968" s="1">
        <v>19</v>
      </c>
      <c r="W968" s="1">
        <v>28.1</v>
      </c>
      <c r="X968" s="1">
        <v>1370000000</v>
      </c>
      <c r="Y968" s="1">
        <v>5.36</v>
      </c>
      <c r="Z968" s="1">
        <v>471000000</v>
      </c>
      <c r="AA968" s="1">
        <v>20.593679999999999</v>
      </c>
      <c r="AB968" s="1">
        <v>78.962879999999998</v>
      </c>
    </row>
    <row r="969" spans="1:28">
      <c r="A969" s="1">
        <v>968</v>
      </c>
      <c r="B969" s="1" t="s">
        <v>1259</v>
      </c>
      <c r="C969" s="1">
        <v>12500000</v>
      </c>
      <c r="D969" s="2">
        <v>5380000000</v>
      </c>
      <c r="E969" s="1" t="s">
        <v>49</v>
      </c>
      <c r="F969" s="1" t="s">
        <v>1260</v>
      </c>
      <c r="G969" s="1">
        <v>8</v>
      </c>
      <c r="H969" s="1" t="s">
        <v>243</v>
      </c>
      <c r="I969" s="1" t="s">
        <v>244</v>
      </c>
      <c r="J969" s="1" t="s">
        <v>60</v>
      </c>
      <c r="K969" s="1">
        <v>4057418</v>
      </c>
      <c r="L969" s="1" t="s">
        <v>39</v>
      </c>
      <c r="M969" s="1">
        <v>7712</v>
      </c>
      <c r="N969" s="1">
        <v>1</v>
      </c>
      <c r="O969" s="1">
        <v>0</v>
      </c>
      <c r="P969" s="1">
        <v>0</v>
      </c>
      <c r="Q969" s="1">
        <v>0</v>
      </c>
      <c r="R969" s="1">
        <v>0.05</v>
      </c>
      <c r="S969" s="1" t="s">
        <v>39</v>
      </c>
      <c r="T969" s="1">
        <v>2020</v>
      </c>
      <c r="U969" s="1" t="s">
        <v>80</v>
      </c>
      <c r="V969" s="1">
        <v>29</v>
      </c>
      <c r="W969" s="1">
        <v>36.299999999999997</v>
      </c>
      <c r="X969" s="1">
        <v>270000000</v>
      </c>
      <c r="Y969" s="1">
        <v>4.6900000000000004</v>
      </c>
      <c r="Z969" s="1">
        <v>152000000</v>
      </c>
      <c r="AA969" s="1">
        <v>-0.78927999999999998</v>
      </c>
      <c r="AB969" s="1">
        <v>113.9213</v>
      </c>
    </row>
    <row r="970" spans="1:28">
      <c r="A970" s="1">
        <v>969</v>
      </c>
      <c r="B970" s="1" t="s">
        <v>1261</v>
      </c>
      <c r="C970" s="1">
        <v>12500000</v>
      </c>
      <c r="D970" s="2">
        <v>4470000000</v>
      </c>
      <c r="E970" s="1" t="s">
        <v>154</v>
      </c>
      <c r="F970" s="1" t="s">
        <v>1261</v>
      </c>
      <c r="G970" s="1">
        <v>117</v>
      </c>
      <c r="H970" s="1" t="s">
        <v>30</v>
      </c>
      <c r="I970" s="1" t="s">
        <v>31</v>
      </c>
      <c r="J970" s="1" t="s">
        <v>154</v>
      </c>
      <c r="K970" s="1">
        <v>1621</v>
      </c>
      <c r="L970" s="1">
        <v>123</v>
      </c>
      <c r="M970" s="1">
        <v>42</v>
      </c>
      <c r="N970" s="1">
        <v>13142000</v>
      </c>
      <c r="O970" s="1">
        <v>3300</v>
      </c>
      <c r="P970" s="1">
        <v>52600</v>
      </c>
      <c r="Q970" s="1">
        <v>39400</v>
      </c>
      <c r="R970" s="1">
        <v>630800</v>
      </c>
      <c r="S970" s="1" t="s">
        <v>39</v>
      </c>
      <c r="T970" s="1">
        <v>2018</v>
      </c>
      <c r="U970" s="1" t="s">
        <v>42</v>
      </c>
      <c r="V970" s="1">
        <v>20</v>
      </c>
      <c r="W970" s="1">
        <v>28.1</v>
      </c>
      <c r="X970" s="1">
        <v>1370000000</v>
      </c>
      <c r="Y970" s="1">
        <v>5.36</v>
      </c>
      <c r="Z970" s="1">
        <v>471000000</v>
      </c>
      <c r="AA970" s="1">
        <v>20.593679999999999</v>
      </c>
      <c r="AB970" s="1">
        <v>78.962879999999998</v>
      </c>
    </row>
    <row r="971" spans="1:28">
      <c r="A971" s="1">
        <v>970</v>
      </c>
      <c r="B971" s="1" t="s">
        <v>1262</v>
      </c>
      <c r="C971" s="1">
        <v>12500000</v>
      </c>
      <c r="D971" s="2">
        <v>4340000000</v>
      </c>
      <c r="E971" s="1" t="s">
        <v>276</v>
      </c>
      <c r="F971" s="1" t="s">
        <v>1263</v>
      </c>
      <c r="G971" s="1">
        <v>223</v>
      </c>
      <c r="H971" s="1" t="s">
        <v>148</v>
      </c>
      <c r="I971" s="1" t="s">
        <v>149</v>
      </c>
      <c r="J971" s="1" t="s">
        <v>39</v>
      </c>
      <c r="K971" s="1">
        <v>3956586</v>
      </c>
      <c r="L971" s="1">
        <v>3554</v>
      </c>
      <c r="M971" s="1" t="s">
        <v>39</v>
      </c>
      <c r="N971" s="1">
        <v>8721</v>
      </c>
      <c r="O971" s="1">
        <v>2</v>
      </c>
      <c r="P971" s="1">
        <v>35</v>
      </c>
      <c r="Q971" s="1">
        <v>26</v>
      </c>
      <c r="R971" s="1">
        <v>419</v>
      </c>
      <c r="S971" s="1">
        <v>32</v>
      </c>
      <c r="T971" s="1">
        <v>2022</v>
      </c>
      <c r="U971" s="1" t="s">
        <v>55</v>
      </c>
      <c r="V971" s="1">
        <v>23</v>
      </c>
      <c r="W971" s="1">
        <v>9</v>
      </c>
      <c r="X971" s="1">
        <v>217000000</v>
      </c>
      <c r="Y971" s="1">
        <v>4.45</v>
      </c>
      <c r="Z971" s="1">
        <v>79927762</v>
      </c>
      <c r="AA971" s="1">
        <v>30.375319999999999</v>
      </c>
      <c r="AB971" s="1">
        <v>69.345119999999994</v>
      </c>
    </row>
    <row r="972" spans="1:28">
      <c r="A972" s="1">
        <v>971</v>
      </c>
      <c r="B972" s="1" t="s">
        <v>1264</v>
      </c>
      <c r="C972" s="1">
        <v>12400000</v>
      </c>
      <c r="D972" s="2">
        <v>7600000000</v>
      </c>
      <c r="E972" s="1" t="s">
        <v>154</v>
      </c>
      <c r="F972" s="1" t="s">
        <v>1264</v>
      </c>
      <c r="G972" s="1">
        <v>398</v>
      </c>
      <c r="H972" s="1" t="s">
        <v>36</v>
      </c>
      <c r="I972" s="1" t="s">
        <v>37</v>
      </c>
      <c r="J972" s="1" t="s">
        <v>154</v>
      </c>
      <c r="K972" s="1">
        <v>720</v>
      </c>
      <c r="L972" s="1">
        <v>176</v>
      </c>
      <c r="M972" s="1">
        <v>43</v>
      </c>
      <c r="N972" s="2">
        <v>904000000</v>
      </c>
      <c r="O972" s="1">
        <v>225900</v>
      </c>
      <c r="P972" s="1">
        <v>3600000</v>
      </c>
      <c r="Q972" s="1">
        <v>2700000</v>
      </c>
      <c r="R972" s="1">
        <v>43400000</v>
      </c>
      <c r="S972" s="1">
        <v>1200000</v>
      </c>
      <c r="T972" s="1">
        <v>2019</v>
      </c>
      <c r="U972" s="1" t="s">
        <v>32</v>
      </c>
      <c r="V972" s="1">
        <v>24</v>
      </c>
      <c r="W972" s="1">
        <v>88.2</v>
      </c>
      <c r="X972" s="1">
        <v>328000000</v>
      </c>
      <c r="Y972" s="1">
        <v>14.7</v>
      </c>
      <c r="Z972" s="1">
        <v>271000000</v>
      </c>
      <c r="AA972" s="1">
        <v>37.090240000000001</v>
      </c>
      <c r="AB972" s="1">
        <v>-95.712900000000005</v>
      </c>
    </row>
    <row r="973" spans="1:28">
      <c r="A973" s="1">
        <v>972</v>
      </c>
      <c r="B973" s="1" t="s">
        <v>1265</v>
      </c>
      <c r="C973" s="1">
        <v>12400000</v>
      </c>
      <c r="D973" s="2">
        <v>1970000000</v>
      </c>
      <c r="E973" s="1" t="s">
        <v>39</v>
      </c>
      <c r="F973" s="1" t="s">
        <v>1265</v>
      </c>
      <c r="G973" s="1">
        <v>218</v>
      </c>
      <c r="H973" s="1" t="s">
        <v>30</v>
      </c>
      <c r="I973" s="1" t="s">
        <v>31</v>
      </c>
      <c r="J973" s="1" t="s">
        <v>44</v>
      </c>
      <c r="K973" s="1">
        <v>5034</v>
      </c>
      <c r="L973" s="1">
        <v>124</v>
      </c>
      <c r="M973" s="1">
        <v>47</v>
      </c>
      <c r="N973" s="2">
        <v>274000000</v>
      </c>
      <c r="O973" s="1">
        <v>68400</v>
      </c>
      <c r="P973" s="1">
        <v>1100000</v>
      </c>
      <c r="Q973" s="1">
        <v>821000</v>
      </c>
      <c r="R973" s="1">
        <v>13100000</v>
      </c>
      <c r="S973" s="1">
        <v>600000</v>
      </c>
      <c r="T973" s="1">
        <v>2012</v>
      </c>
      <c r="U973" s="1" t="s">
        <v>45</v>
      </c>
      <c r="V973" s="1">
        <v>29</v>
      </c>
      <c r="W973" s="1">
        <v>28.1</v>
      </c>
      <c r="X973" s="1">
        <v>1370000000</v>
      </c>
      <c r="Y973" s="1">
        <v>5.36</v>
      </c>
      <c r="Z973" s="1">
        <v>471000000</v>
      </c>
      <c r="AA973" s="1">
        <v>20.593679999999999</v>
      </c>
      <c r="AB973" s="1">
        <v>78.962879999999998</v>
      </c>
    </row>
    <row r="974" spans="1:28">
      <c r="A974" s="1">
        <v>973</v>
      </c>
      <c r="B974" s="1" t="s">
        <v>1266</v>
      </c>
      <c r="C974" s="1">
        <v>12400000</v>
      </c>
      <c r="D974" s="2">
        <v>1690000000</v>
      </c>
      <c r="E974" s="1" t="s">
        <v>49</v>
      </c>
      <c r="F974" s="1" t="s">
        <v>1266</v>
      </c>
      <c r="G974" s="1">
        <v>689</v>
      </c>
      <c r="H974" s="1" t="s">
        <v>30</v>
      </c>
      <c r="I974" s="1" t="s">
        <v>31</v>
      </c>
      <c r="J974" s="1" t="s">
        <v>60</v>
      </c>
      <c r="K974" s="1">
        <v>6116</v>
      </c>
      <c r="L974" s="1" t="s">
        <v>39</v>
      </c>
      <c r="M974" s="1">
        <v>63</v>
      </c>
      <c r="N974" s="1">
        <v>21837000</v>
      </c>
      <c r="O974" s="1">
        <v>5500</v>
      </c>
      <c r="P974" s="1">
        <v>87300</v>
      </c>
      <c r="Q974" s="1">
        <v>65500</v>
      </c>
      <c r="R974" s="1">
        <v>1000000</v>
      </c>
      <c r="S974" s="1" t="s">
        <v>39</v>
      </c>
      <c r="T974" s="1">
        <v>2017</v>
      </c>
      <c r="U974" s="1" t="s">
        <v>42</v>
      </c>
      <c r="V974" s="1">
        <v>22</v>
      </c>
      <c r="W974" s="1">
        <v>28.1</v>
      </c>
      <c r="X974" s="1">
        <v>1370000000</v>
      </c>
      <c r="Y974" s="1">
        <v>5.36</v>
      </c>
      <c r="Z974" s="1">
        <v>471000000</v>
      </c>
      <c r="AA974" s="1">
        <v>20.593679999999999</v>
      </c>
      <c r="AB974" s="1">
        <v>78.962879999999998</v>
      </c>
    </row>
    <row r="975" spans="1:28">
      <c r="A975" s="1">
        <v>974</v>
      </c>
      <c r="B975" s="1" t="s">
        <v>1267</v>
      </c>
      <c r="C975" s="1">
        <v>12400000</v>
      </c>
      <c r="D975" s="2">
        <v>2390000000</v>
      </c>
      <c r="E975" s="1" t="s">
        <v>52</v>
      </c>
      <c r="F975" s="1" t="s">
        <v>1268</v>
      </c>
      <c r="G975" s="1">
        <v>690</v>
      </c>
      <c r="H975" s="1" t="s">
        <v>36</v>
      </c>
      <c r="I975" s="1" t="s">
        <v>37</v>
      </c>
      <c r="J975" s="1" t="s">
        <v>41</v>
      </c>
      <c r="K975" s="1">
        <v>186431</v>
      </c>
      <c r="L975" s="1">
        <v>1795</v>
      </c>
      <c r="M975" s="1">
        <v>1759</v>
      </c>
      <c r="N975" s="1">
        <v>27596</v>
      </c>
      <c r="O975" s="1">
        <v>7</v>
      </c>
      <c r="P975" s="1">
        <v>110</v>
      </c>
      <c r="Q975" s="1">
        <v>83</v>
      </c>
      <c r="R975" s="1">
        <v>1300</v>
      </c>
      <c r="S975" s="1" t="s">
        <v>39</v>
      </c>
      <c r="T975" s="1">
        <v>2006</v>
      </c>
      <c r="U975" s="1" t="s">
        <v>61</v>
      </c>
      <c r="V975" s="1">
        <v>4</v>
      </c>
      <c r="W975" s="1">
        <v>88.2</v>
      </c>
      <c r="X975" s="1">
        <v>328000000</v>
      </c>
      <c r="Y975" s="1">
        <v>14.7</v>
      </c>
      <c r="Z975" s="1">
        <v>271000000</v>
      </c>
      <c r="AA975" s="1">
        <v>37.090240000000001</v>
      </c>
      <c r="AB975" s="1">
        <v>-95.712900000000005</v>
      </c>
    </row>
    <row r="976" spans="1:28">
      <c r="A976" s="1">
        <v>975</v>
      </c>
      <c r="B976" s="1" t="s">
        <v>1269</v>
      </c>
      <c r="C976" s="1">
        <v>12400000</v>
      </c>
      <c r="D976" s="2">
        <v>2860000000</v>
      </c>
      <c r="E976" s="1" t="s">
        <v>49</v>
      </c>
      <c r="F976" s="1" t="s">
        <v>1269</v>
      </c>
      <c r="G976" s="1">
        <v>226</v>
      </c>
      <c r="H976" s="1" t="s">
        <v>130</v>
      </c>
      <c r="I976" s="1" t="s">
        <v>131</v>
      </c>
      <c r="J976" s="1" t="s">
        <v>60</v>
      </c>
      <c r="K976" s="1">
        <v>3087</v>
      </c>
      <c r="L976" s="1">
        <v>34</v>
      </c>
      <c r="M976" s="1">
        <v>63</v>
      </c>
      <c r="N976" s="1">
        <v>10278000</v>
      </c>
      <c r="O976" s="1">
        <v>2600</v>
      </c>
      <c r="P976" s="1">
        <v>41100</v>
      </c>
      <c r="Q976" s="1">
        <v>30800</v>
      </c>
      <c r="R976" s="1">
        <v>493300</v>
      </c>
      <c r="S976" s="1" t="s">
        <v>39</v>
      </c>
      <c r="T976" s="1">
        <v>2014</v>
      </c>
      <c r="U976" s="1" t="s">
        <v>73</v>
      </c>
      <c r="V976" s="1">
        <v>30</v>
      </c>
      <c r="W976" s="1">
        <v>40.200000000000003</v>
      </c>
      <c r="X976" s="1">
        <v>126000000</v>
      </c>
      <c r="Y976" s="1">
        <v>3.42</v>
      </c>
      <c r="Z976" s="1">
        <v>103000000</v>
      </c>
      <c r="AA976" s="1">
        <v>23.634499999999999</v>
      </c>
      <c r="AB976" s="1">
        <v>-102.553</v>
      </c>
    </row>
    <row r="977" spans="1:28">
      <c r="A977" s="1">
        <v>976</v>
      </c>
      <c r="B977" s="1" t="s">
        <v>1270</v>
      </c>
      <c r="C977" s="1">
        <v>12400000</v>
      </c>
      <c r="D977" s="2">
        <v>2600000000</v>
      </c>
      <c r="E977" s="1" t="s">
        <v>154</v>
      </c>
      <c r="F977" s="1" t="s">
        <v>1271</v>
      </c>
      <c r="G977" s="1">
        <v>9</v>
      </c>
      <c r="H977" s="1" t="s">
        <v>90</v>
      </c>
      <c r="I977" s="1" t="s">
        <v>91</v>
      </c>
      <c r="J977" s="1" t="s">
        <v>154</v>
      </c>
      <c r="K977" s="1">
        <v>4050768</v>
      </c>
      <c r="L977" s="1">
        <v>5075</v>
      </c>
      <c r="M977" s="1">
        <v>4894</v>
      </c>
      <c r="N977" s="1" t="s">
        <v>39</v>
      </c>
      <c r="O977" s="1">
        <v>0</v>
      </c>
      <c r="P977" s="1">
        <v>0</v>
      </c>
      <c r="Q977" s="1">
        <v>0</v>
      </c>
      <c r="R977" s="1">
        <v>0</v>
      </c>
      <c r="S977" s="1" t="s">
        <v>39</v>
      </c>
      <c r="T977" s="1">
        <v>2010</v>
      </c>
      <c r="U977" s="1" t="s">
        <v>73</v>
      </c>
      <c r="V977" s="1">
        <v>24</v>
      </c>
      <c r="W977" s="1">
        <v>51.3</v>
      </c>
      <c r="X977" s="1">
        <v>213000000</v>
      </c>
      <c r="Y977" s="1">
        <v>12.08</v>
      </c>
      <c r="Z977" s="1">
        <v>183000000</v>
      </c>
      <c r="AA977" s="1">
        <v>-14.234999999999999</v>
      </c>
      <c r="AB977" s="1">
        <v>-51.9253</v>
      </c>
    </row>
    <row r="978" spans="1:28">
      <c r="A978" s="1">
        <v>977</v>
      </c>
      <c r="B978" s="1" t="s">
        <v>1272</v>
      </c>
      <c r="C978" s="1">
        <v>12400000</v>
      </c>
      <c r="D978" s="2">
        <v>1110000000</v>
      </c>
      <c r="E978" s="1" t="s">
        <v>41</v>
      </c>
      <c r="F978" s="1" t="s">
        <v>1272</v>
      </c>
      <c r="G978" s="1">
        <v>409</v>
      </c>
      <c r="H978" s="1" t="s">
        <v>243</v>
      </c>
      <c r="I978" s="1" t="s">
        <v>244</v>
      </c>
      <c r="J978" s="1" t="s">
        <v>41</v>
      </c>
      <c r="K978" s="1">
        <v>10271</v>
      </c>
      <c r="L978" s="1">
        <v>34</v>
      </c>
      <c r="M978" s="1">
        <v>172</v>
      </c>
      <c r="N978" s="1">
        <v>806075</v>
      </c>
      <c r="O978" s="1">
        <v>202</v>
      </c>
      <c r="P978" s="1">
        <v>3200</v>
      </c>
      <c r="Q978" s="1">
        <v>2400</v>
      </c>
      <c r="R978" s="1">
        <v>38700</v>
      </c>
      <c r="S978" s="1" t="s">
        <v>39</v>
      </c>
      <c r="T978" s="1">
        <v>2012</v>
      </c>
      <c r="U978" s="1" t="s">
        <v>55</v>
      </c>
      <c r="V978" s="1">
        <v>28</v>
      </c>
      <c r="W978" s="1">
        <v>36.299999999999997</v>
      </c>
      <c r="X978" s="1">
        <v>270000000</v>
      </c>
      <c r="Y978" s="1">
        <v>4.6900000000000004</v>
      </c>
      <c r="Z978" s="1">
        <v>152000000</v>
      </c>
      <c r="AA978" s="1">
        <v>-0.78927999999999998</v>
      </c>
      <c r="AB978" s="1">
        <v>113.9213</v>
      </c>
    </row>
    <row r="979" spans="1:28">
      <c r="A979" s="1">
        <v>978</v>
      </c>
      <c r="B979" s="1" t="s">
        <v>1273</v>
      </c>
      <c r="C979" s="1">
        <v>12400000</v>
      </c>
      <c r="D979" s="2">
        <v>2840000000</v>
      </c>
      <c r="E979" s="1" t="s">
        <v>52</v>
      </c>
      <c r="F979" s="1" t="s">
        <v>1273</v>
      </c>
      <c r="G979" s="1">
        <v>1024</v>
      </c>
      <c r="H979" s="1" t="s">
        <v>183</v>
      </c>
      <c r="I979" s="1" t="s">
        <v>184</v>
      </c>
      <c r="J979" s="1" t="s">
        <v>38</v>
      </c>
      <c r="K979" s="1">
        <v>3116</v>
      </c>
      <c r="L979" s="1">
        <v>19</v>
      </c>
      <c r="M979" s="1">
        <v>68</v>
      </c>
      <c r="N979" s="1">
        <v>24022000</v>
      </c>
      <c r="O979" s="1">
        <v>6000</v>
      </c>
      <c r="P979" s="1">
        <v>96100</v>
      </c>
      <c r="Q979" s="1">
        <v>72100</v>
      </c>
      <c r="R979" s="1">
        <v>1200000</v>
      </c>
      <c r="S979" s="1">
        <v>100000</v>
      </c>
      <c r="T979" s="1">
        <v>2012</v>
      </c>
      <c r="U979" s="1" t="s">
        <v>70</v>
      </c>
      <c r="V979" s="1">
        <v>16</v>
      </c>
      <c r="W979" s="1">
        <v>88.9</v>
      </c>
      <c r="X979" s="1">
        <v>47076781</v>
      </c>
      <c r="Y979" s="1">
        <v>13.96</v>
      </c>
      <c r="Z979" s="1">
        <v>37927409</v>
      </c>
      <c r="AA979" s="1">
        <v>40.46367</v>
      </c>
      <c r="AB979" s="1">
        <v>-3.7492200000000002</v>
      </c>
    </row>
    <row r="980" spans="1:28">
      <c r="A980" s="1">
        <v>979</v>
      </c>
      <c r="B980" s="1" t="s">
        <v>1274</v>
      </c>
      <c r="C980" s="1">
        <v>12400000</v>
      </c>
      <c r="D980" s="2">
        <v>4020000000</v>
      </c>
      <c r="E980" s="1" t="s">
        <v>41</v>
      </c>
      <c r="F980" s="1" t="s">
        <v>1274</v>
      </c>
      <c r="G980" s="1">
        <v>813</v>
      </c>
      <c r="H980" s="1" t="s">
        <v>84</v>
      </c>
      <c r="I980" s="1" t="s">
        <v>85</v>
      </c>
      <c r="J980" s="1" t="s">
        <v>41</v>
      </c>
      <c r="K980" s="1">
        <v>1900</v>
      </c>
      <c r="L980" s="1">
        <v>14</v>
      </c>
      <c r="M980" s="1">
        <v>172</v>
      </c>
      <c r="N980" s="1">
        <v>9595000</v>
      </c>
      <c r="O980" s="1">
        <v>2400</v>
      </c>
      <c r="P980" s="1">
        <v>38400</v>
      </c>
      <c r="Q980" s="1">
        <v>28800</v>
      </c>
      <c r="R980" s="1">
        <v>460600</v>
      </c>
      <c r="S980" s="1" t="s">
        <v>39</v>
      </c>
      <c r="T980" s="1">
        <v>2015</v>
      </c>
      <c r="U980" s="1" t="s">
        <v>115</v>
      </c>
      <c r="V980" s="1">
        <v>24</v>
      </c>
      <c r="W980" s="1">
        <v>68.900000000000006</v>
      </c>
      <c r="X980" s="1">
        <v>36991981</v>
      </c>
      <c r="Y980" s="1">
        <v>5.56</v>
      </c>
      <c r="Z980" s="1">
        <v>30628482</v>
      </c>
      <c r="AA980" s="1">
        <v>56.130369999999999</v>
      </c>
      <c r="AB980" s="1">
        <v>-106.34699999999999</v>
      </c>
    </row>
    <row r="981" spans="1:28">
      <c r="A981" s="1">
        <v>980</v>
      </c>
      <c r="B981" s="1" t="s">
        <v>1275</v>
      </c>
      <c r="C981" s="1">
        <v>12400000</v>
      </c>
      <c r="D981" s="2">
        <v>6930000000</v>
      </c>
      <c r="E981" s="1" t="s">
        <v>52</v>
      </c>
      <c r="F981" s="1" t="s">
        <v>1275</v>
      </c>
      <c r="G981" s="1">
        <v>12419</v>
      </c>
      <c r="H981" s="1" t="s">
        <v>183</v>
      </c>
      <c r="I981" s="1" t="s">
        <v>184</v>
      </c>
      <c r="J981" s="1" t="s">
        <v>38</v>
      </c>
      <c r="K981" s="1">
        <v>847</v>
      </c>
      <c r="L981" s="1">
        <v>19</v>
      </c>
      <c r="M981" s="1">
        <v>68</v>
      </c>
      <c r="N981" s="1">
        <v>82648000</v>
      </c>
      <c r="O981" s="1">
        <v>20700</v>
      </c>
      <c r="P981" s="1">
        <v>330600</v>
      </c>
      <c r="Q981" s="1">
        <v>247900</v>
      </c>
      <c r="R981" s="1">
        <v>4000000</v>
      </c>
      <c r="S981" s="1">
        <v>100000</v>
      </c>
      <c r="T981" s="1">
        <v>2012</v>
      </c>
      <c r="U981" s="1" t="s">
        <v>105</v>
      </c>
      <c r="V981" s="1">
        <v>29</v>
      </c>
      <c r="W981" s="1">
        <v>88.9</v>
      </c>
      <c r="X981" s="1">
        <v>47076781</v>
      </c>
      <c r="Y981" s="1">
        <v>13.96</v>
      </c>
      <c r="Z981" s="1">
        <v>37927409</v>
      </c>
      <c r="AA981" s="1">
        <v>40.46367</v>
      </c>
      <c r="AB981" s="1">
        <v>-3.7492200000000002</v>
      </c>
    </row>
    <row r="982" spans="1:28">
      <c r="A982" s="1">
        <v>981</v>
      </c>
      <c r="B982" s="1" t="s">
        <v>1276</v>
      </c>
      <c r="C982" s="1">
        <v>12400000</v>
      </c>
      <c r="D982" s="2">
        <v>7680000000</v>
      </c>
      <c r="E982" s="1" t="s">
        <v>34</v>
      </c>
      <c r="F982" s="1" t="s">
        <v>1276</v>
      </c>
      <c r="G982" s="1">
        <v>1212</v>
      </c>
      <c r="H982" s="1" t="s">
        <v>30</v>
      </c>
      <c r="I982" s="1" t="s">
        <v>31</v>
      </c>
      <c r="J982" s="1" t="s">
        <v>41</v>
      </c>
      <c r="K982" s="1">
        <v>709</v>
      </c>
      <c r="L982" s="1">
        <v>124</v>
      </c>
      <c r="M982" s="1">
        <v>172</v>
      </c>
      <c r="N982" s="1">
        <v>95163000</v>
      </c>
      <c r="O982" s="1">
        <v>23800</v>
      </c>
      <c r="P982" s="1">
        <v>380700</v>
      </c>
      <c r="Q982" s="1">
        <v>285500</v>
      </c>
      <c r="R982" s="1">
        <v>4600000</v>
      </c>
      <c r="S982" s="1">
        <v>100000</v>
      </c>
      <c r="T982" s="1">
        <v>2012</v>
      </c>
      <c r="U982" s="1" t="s">
        <v>80</v>
      </c>
      <c r="V982" s="1">
        <v>6</v>
      </c>
      <c r="W982" s="1">
        <v>28.1</v>
      </c>
      <c r="X982" s="1">
        <v>1370000000</v>
      </c>
      <c r="Y982" s="1">
        <v>5.36</v>
      </c>
      <c r="Z982" s="1">
        <v>471000000</v>
      </c>
      <c r="AA982" s="1">
        <v>20.593679999999999</v>
      </c>
      <c r="AB982" s="1">
        <v>78.962879999999998</v>
      </c>
    </row>
    <row r="983" spans="1:28">
      <c r="A983" s="1">
        <v>982</v>
      </c>
      <c r="B983" s="1" t="s">
        <v>1277</v>
      </c>
      <c r="C983" s="1">
        <v>12400000</v>
      </c>
      <c r="D983" s="2">
        <v>7740000000</v>
      </c>
      <c r="E983" s="1" t="s">
        <v>49</v>
      </c>
      <c r="F983" s="1" t="s">
        <v>1277</v>
      </c>
      <c r="G983" s="1">
        <v>459</v>
      </c>
      <c r="H983" s="1" t="s">
        <v>30</v>
      </c>
      <c r="I983" s="1" t="s">
        <v>31</v>
      </c>
      <c r="J983" s="1" t="s">
        <v>60</v>
      </c>
      <c r="K983" s="1">
        <v>702</v>
      </c>
      <c r="L983" s="1">
        <v>124</v>
      </c>
      <c r="M983" s="1">
        <v>63</v>
      </c>
      <c r="N983" s="1">
        <v>38165000</v>
      </c>
      <c r="O983" s="1">
        <v>9500</v>
      </c>
      <c r="P983" s="1">
        <v>152700</v>
      </c>
      <c r="Q983" s="1">
        <v>114500</v>
      </c>
      <c r="R983" s="1">
        <v>1800000</v>
      </c>
      <c r="S983" s="1" t="s">
        <v>39</v>
      </c>
      <c r="T983" s="1">
        <v>2018</v>
      </c>
      <c r="U983" s="1" t="s">
        <v>115</v>
      </c>
      <c r="V983" s="1">
        <v>26</v>
      </c>
      <c r="W983" s="1">
        <v>28.1</v>
      </c>
      <c r="X983" s="1">
        <v>1370000000</v>
      </c>
      <c r="Y983" s="1">
        <v>5.36</v>
      </c>
      <c r="Z983" s="1">
        <v>471000000</v>
      </c>
      <c r="AA983" s="1">
        <v>20.593679999999999</v>
      </c>
      <c r="AB983" s="1">
        <v>78.962879999999998</v>
      </c>
    </row>
    <row r="984" spans="1:28">
      <c r="A984" s="1">
        <v>983</v>
      </c>
      <c r="B984" s="1" t="s">
        <v>1278</v>
      </c>
      <c r="C984" s="1">
        <v>12400000</v>
      </c>
      <c r="D984" s="2">
        <v>12600000000</v>
      </c>
      <c r="E984" s="1" t="s">
        <v>29</v>
      </c>
      <c r="F984" s="1" t="s">
        <v>1278</v>
      </c>
      <c r="G984" s="1">
        <v>4422</v>
      </c>
      <c r="H984" s="1" t="s">
        <v>78</v>
      </c>
      <c r="I984" s="1" t="s">
        <v>79</v>
      </c>
      <c r="J984" s="1" t="s">
        <v>41</v>
      </c>
      <c r="K984" s="1">
        <v>306</v>
      </c>
      <c r="L984" s="1">
        <v>34</v>
      </c>
      <c r="M984" s="1">
        <v>172</v>
      </c>
      <c r="N984" s="1">
        <v>34758000</v>
      </c>
      <c r="O984" s="1">
        <v>8700</v>
      </c>
      <c r="P984" s="1">
        <v>139000</v>
      </c>
      <c r="Q984" s="1">
        <v>104300</v>
      </c>
      <c r="R984" s="1">
        <v>1700000</v>
      </c>
      <c r="S984" s="1" t="s">
        <v>39</v>
      </c>
      <c r="T984" s="1">
        <v>2007</v>
      </c>
      <c r="U984" s="1" t="s">
        <v>66</v>
      </c>
      <c r="V984" s="1">
        <v>6</v>
      </c>
      <c r="W984" s="1">
        <v>60</v>
      </c>
      <c r="X984" s="1">
        <v>66834405</v>
      </c>
      <c r="Y984" s="1">
        <v>3.85</v>
      </c>
      <c r="Z984" s="1">
        <v>55908316</v>
      </c>
      <c r="AA984" s="1">
        <v>55.378050000000002</v>
      </c>
      <c r="AB984" s="1">
        <v>-3.4359700000000002</v>
      </c>
    </row>
    <row r="985" spans="1:28">
      <c r="A985" s="1">
        <v>984</v>
      </c>
      <c r="B985" s="1" t="s">
        <v>1279</v>
      </c>
      <c r="C985" s="1">
        <v>12400000</v>
      </c>
      <c r="D985" s="2">
        <v>16100000000</v>
      </c>
      <c r="E985" s="1" t="s">
        <v>154</v>
      </c>
      <c r="F985" s="1" t="s">
        <v>1280</v>
      </c>
      <c r="G985" s="1">
        <v>0</v>
      </c>
      <c r="H985" s="1" t="s">
        <v>36</v>
      </c>
      <c r="I985" s="1" t="s">
        <v>37</v>
      </c>
      <c r="J985" s="1" t="s">
        <v>60</v>
      </c>
      <c r="K985" s="1">
        <v>4057944</v>
      </c>
      <c r="L985" s="1">
        <v>2774</v>
      </c>
      <c r="M985" s="1">
        <v>2499</v>
      </c>
      <c r="N985" s="1" t="s">
        <v>39</v>
      </c>
      <c r="O985" s="1">
        <v>0</v>
      </c>
      <c r="P985" s="1">
        <v>0</v>
      </c>
      <c r="Q985" s="1">
        <v>0</v>
      </c>
      <c r="R985" s="1">
        <v>0</v>
      </c>
      <c r="S985" s="1">
        <v>100</v>
      </c>
      <c r="T985" s="1">
        <v>2016</v>
      </c>
      <c r="U985" s="1" t="s">
        <v>50</v>
      </c>
      <c r="V985" s="1">
        <v>10</v>
      </c>
      <c r="W985" s="1">
        <v>88.2</v>
      </c>
      <c r="X985" s="1">
        <v>328000000</v>
      </c>
      <c r="Y985" s="1">
        <v>14.7</v>
      </c>
      <c r="Z985" s="1">
        <v>271000000</v>
      </c>
      <c r="AA985" s="1">
        <v>37.090240000000001</v>
      </c>
      <c r="AB985" s="1">
        <v>-95.712900000000005</v>
      </c>
    </row>
    <row r="986" spans="1:28">
      <c r="A986" s="1">
        <v>985</v>
      </c>
      <c r="B986" s="1" t="s">
        <v>1281</v>
      </c>
      <c r="C986" s="1">
        <v>12400000</v>
      </c>
      <c r="D986" s="2">
        <v>2320000000</v>
      </c>
      <c r="E986" s="1" t="s">
        <v>76</v>
      </c>
      <c r="F986" s="1" t="s">
        <v>1281</v>
      </c>
      <c r="G986" s="1">
        <v>729</v>
      </c>
      <c r="H986" s="1" t="s">
        <v>30</v>
      </c>
      <c r="I986" s="1" t="s">
        <v>31</v>
      </c>
      <c r="J986" s="1" t="s">
        <v>167</v>
      </c>
      <c r="K986" s="1">
        <v>4042</v>
      </c>
      <c r="L986" s="1">
        <v>124</v>
      </c>
      <c r="M986" s="1">
        <v>38</v>
      </c>
      <c r="N986" s="1">
        <v>30968000</v>
      </c>
      <c r="O986" s="1">
        <v>7700</v>
      </c>
      <c r="P986" s="1">
        <v>123900</v>
      </c>
      <c r="Q986" s="1">
        <v>92900</v>
      </c>
      <c r="R986" s="1">
        <v>1500000</v>
      </c>
      <c r="S986" s="1">
        <v>100000</v>
      </c>
      <c r="T986" s="1">
        <v>2016</v>
      </c>
      <c r="U986" s="1" t="s">
        <v>73</v>
      </c>
      <c r="V986" s="1">
        <v>10</v>
      </c>
      <c r="W986" s="1">
        <v>28.1</v>
      </c>
      <c r="X986" s="1">
        <v>1370000000</v>
      </c>
      <c r="Y986" s="1">
        <v>5.36</v>
      </c>
      <c r="Z986" s="1">
        <v>471000000</v>
      </c>
      <c r="AA986" s="1">
        <v>20.593679999999999</v>
      </c>
      <c r="AB986" s="1">
        <v>78.962879999999998</v>
      </c>
    </row>
    <row r="987" spans="1:28">
      <c r="A987" s="1">
        <v>986</v>
      </c>
      <c r="B987" s="1" t="s">
        <v>1282</v>
      </c>
      <c r="C987" s="1">
        <v>12400000</v>
      </c>
      <c r="D987" s="2">
        <v>3390000000</v>
      </c>
      <c r="E987" s="1" t="s">
        <v>44</v>
      </c>
      <c r="F987" s="1" t="s">
        <v>1283</v>
      </c>
      <c r="G987" s="1">
        <v>0</v>
      </c>
      <c r="H987" s="1" t="s">
        <v>36</v>
      </c>
      <c r="I987" s="1" t="s">
        <v>37</v>
      </c>
      <c r="J987" s="1" t="s">
        <v>60</v>
      </c>
      <c r="K987" s="1">
        <v>4057944</v>
      </c>
      <c r="L987" s="1" t="s">
        <v>39</v>
      </c>
      <c r="M987" s="1">
        <v>7741</v>
      </c>
      <c r="N987" s="1" t="s">
        <v>39</v>
      </c>
      <c r="O987" s="1">
        <v>0</v>
      </c>
      <c r="P987" s="1">
        <v>0</v>
      </c>
      <c r="Q987" s="1">
        <v>0</v>
      </c>
      <c r="R987" s="1">
        <v>0</v>
      </c>
      <c r="S987" s="1" t="s">
        <v>39</v>
      </c>
      <c r="T987" s="1">
        <v>2006</v>
      </c>
      <c r="U987" s="1" t="s">
        <v>73</v>
      </c>
      <c r="V987" s="1">
        <v>16</v>
      </c>
      <c r="W987" s="1">
        <v>88.2</v>
      </c>
      <c r="X987" s="1">
        <v>328000000</v>
      </c>
      <c r="Y987" s="1">
        <v>14.7</v>
      </c>
      <c r="Z987" s="1">
        <v>271000000</v>
      </c>
      <c r="AA987" s="1">
        <v>37.090240000000001</v>
      </c>
      <c r="AB987" s="1">
        <v>-95.712900000000005</v>
      </c>
    </row>
    <row r="988" spans="1:28">
      <c r="A988" s="1">
        <v>987</v>
      </c>
      <c r="B988" s="1" t="s">
        <v>1284</v>
      </c>
      <c r="C988" s="1">
        <v>12400000</v>
      </c>
      <c r="D988" s="2">
        <v>14000000000</v>
      </c>
      <c r="E988" s="1" t="s">
        <v>49</v>
      </c>
      <c r="F988" s="1" t="s">
        <v>1285</v>
      </c>
      <c r="G988" s="1">
        <v>1</v>
      </c>
      <c r="H988" s="1" t="s">
        <v>36</v>
      </c>
      <c r="I988" s="1" t="s">
        <v>37</v>
      </c>
      <c r="J988" s="1" t="s">
        <v>99</v>
      </c>
      <c r="K988" s="1">
        <v>4049634</v>
      </c>
      <c r="L988" s="1" t="s">
        <v>39</v>
      </c>
      <c r="M988" s="1">
        <v>5307</v>
      </c>
      <c r="N988" s="1">
        <v>2</v>
      </c>
      <c r="O988" s="1">
        <v>0</v>
      </c>
      <c r="P988" s="1">
        <v>0.01</v>
      </c>
      <c r="Q988" s="1">
        <v>0.01</v>
      </c>
      <c r="R988" s="1">
        <v>0.1</v>
      </c>
      <c r="S988" s="1" t="s">
        <v>39</v>
      </c>
      <c r="T988" s="1">
        <v>2006</v>
      </c>
      <c r="U988" s="1" t="s">
        <v>70</v>
      </c>
      <c r="V988" s="1">
        <v>18</v>
      </c>
      <c r="W988" s="1">
        <v>88.2</v>
      </c>
      <c r="X988" s="1">
        <v>328000000</v>
      </c>
      <c r="Y988" s="1">
        <v>14.7</v>
      </c>
      <c r="Z988" s="1">
        <v>271000000</v>
      </c>
      <c r="AA988" s="1">
        <v>37.090240000000001</v>
      </c>
      <c r="AB988" s="1">
        <v>-95.712900000000005</v>
      </c>
    </row>
    <row r="989" spans="1:28">
      <c r="A989" s="1">
        <v>988</v>
      </c>
      <c r="B989" s="1" t="s">
        <v>1286</v>
      </c>
      <c r="C989" s="1">
        <v>12400000</v>
      </c>
      <c r="D989" s="2">
        <v>6200000000</v>
      </c>
      <c r="E989" s="1" t="s">
        <v>29</v>
      </c>
      <c r="F989" s="1" t="s">
        <v>1286</v>
      </c>
      <c r="G989" s="1">
        <v>205</v>
      </c>
      <c r="H989" s="1" t="s">
        <v>36</v>
      </c>
      <c r="I989" s="1" t="s">
        <v>37</v>
      </c>
      <c r="J989" s="1" t="s">
        <v>29</v>
      </c>
      <c r="K989" s="1">
        <v>999</v>
      </c>
      <c r="L989" s="1">
        <v>176</v>
      </c>
      <c r="M989" s="1">
        <v>150</v>
      </c>
      <c r="N989" s="1">
        <v>50188000</v>
      </c>
      <c r="O989" s="1">
        <v>12500</v>
      </c>
      <c r="P989" s="1">
        <v>200800</v>
      </c>
      <c r="Q989" s="1">
        <v>150600</v>
      </c>
      <c r="R989" s="1">
        <v>2400000</v>
      </c>
      <c r="S989" s="1" t="s">
        <v>39</v>
      </c>
      <c r="T989" s="1">
        <v>2005</v>
      </c>
      <c r="U989" s="1" t="s">
        <v>105</v>
      </c>
      <c r="V989" s="1">
        <v>8</v>
      </c>
      <c r="W989" s="1">
        <v>88.2</v>
      </c>
      <c r="X989" s="1">
        <v>328000000</v>
      </c>
      <c r="Y989" s="1">
        <v>14.7</v>
      </c>
      <c r="Z989" s="1">
        <v>271000000</v>
      </c>
      <c r="AA989" s="1">
        <v>37.090240000000001</v>
      </c>
      <c r="AB989" s="1">
        <v>-95.712900000000005</v>
      </c>
    </row>
    <row r="990" spans="1:28">
      <c r="A990" s="1">
        <v>989</v>
      </c>
      <c r="B990" s="1" t="s">
        <v>1287</v>
      </c>
      <c r="C990" s="1">
        <v>12400000</v>
      </c>
      <c r="D990" s="2">
        <v>4780000000</v>
      </c>
      <c r="E990" s="1" t="s">
        <v>44</v>
      </c>
      <c r="F990" s="1" t="s">
        <v>1287</v>
      </c>
      <c r="G990" s="1">
        <v>1340</v>
      </c>
      <c r="H990" s="1" t="s">
        <v>36</v>
      </c>
      <c r="I990" s="1" t="s">
        <v>37</v>
      </c>
      <c r="J990" s="1" t="s">
        <v>38</v>
      </c>
      <c r="K990" s="1">
        <v>1442</v>
      </c>
      <c r="L990" s="1">
        <v>175</v>
      </c>
      <c r="M990" s="1">
        <v>68</v>
      </c>
      <c r="N990" s="2">
        <v>178000000</v>
      </c>
      <c r="O990" s="1">
        <v>44400</v>
      </c>
      <c r="P990" s="1">
        <v>710400</v>
      </c>
      <c r="Q990" s="1">
        <v>532800</v>
      </c>
      <c r="R990" s="1">
        <v>8500000</v>
      </c>
      <c r="S990" s="1">
        <v>400000</v>
      </c>
      <c r="T990" s="1">
        <v>2016</v>
      </c>
      <c r="U990" s="1" t="s">
        <v>55</v>
      </c>
      <c r="V990" s="1">
        <v>6</v>
      </c>
      <c r="W990" s="1">
        <v>88.2</v>
      </c>
      <c r="X990" s="1">
        <v>328000000</v>
      </c>
      <c r="Y990" s="1">
        <v>14.7</v>
      </c>
      <c r="Z990" s="1">
        <v>271000000</v>
      </c>
      <c r="AA990" s="1">
        <v>37.090240000000001</v>
      </c>
      <c r="AB990" s="1">
        <v>-95.712900000000005</v>
      </c>
    </row>
    <row r="991" spans="1:28">
      <c r="A991" s="1">
        <v>990</v>
      </c>
      <c r="B991" s="1" t="s">
        <v>1288</v>
      </c>
      <c r="C991" s="1">
        <v>12400000</v>
      </c>
      <c r="D991" s="2">
        <v>6990000000</v>
      </c>
      <c r="E991" s="1" t="s">
        <v>29</v>
      </c>
      <c r="F991" s="1" t="s">
        <v>1288</v>
      </c>
      <c r="G991" s="1">
        <v>99</v>
      </c>
      <c r="H991" s="1" t="s">
        <v>36</v>
      </c>
      <c r="I991" s="1" t="s">
        <v>37</v>
      </c>
      <c r="J991" s="1" t="s">
        <v>41</v>
      </c>
      <c r="K991" s="1">
        <v>833</v>
      </c>
      <c r="L991" s="1">
        <v>175</v>
      </c>
      <c r="M991" s="1">
        <v>171</v>
      </c>
      <c r="N991" s="1">
        <v>49412000</v>
      </c>
      <c r="O991" s="1">
        <v>12400</v>
      </c>
      <c r="P991" s="1">
        <v>197600</v>
      </c>
      <c r="Q991" s="1">
        <v>148200</v>
      </c>
      <c r="R991" s="1">
        <v>2400000</v>
      </c>
      <c r="S991" s="1">
        <v>100000</v>
      </c>
      <c r="T991" s="1">
        <v>2012</v>
      </c>
      <c r="U991" s="1" t="s">
        <v>61</v>
      </c>
      <c r="V991" s="1">
        <v>17</v>
      </c>
      <c r="W991" s="1">
        <v>88.2</v>
      </c>
      <c r="X991" s="1">
        <v>328000000</v>
      </c>
      <c r="Y991" s="1">
        <v>14.7</v>
      </c>
      <c r="Z991" s="1">
        <v>271000000</v>
      </c>
      <c r="AA991" s="1">
        <v>37.090240000000001</v>
      </c>
      <c r="AB991" s="1">
        <v>-95.712900000000005</v>
      </c>
    </row>
    <row r="992" spans="1:28">
      <c r="A992" s="1">
        <v>991</v>
      </c>
      <c r="B992" s="1" t="s">
        <v>1289</v>
      </c>
      <c r="C992" s="1">
        <v>12300000</v>
      </c>
      <c r="D992" s="2">
        <v>9030000000</v>
      </c>
      <c r="E992" s="1" t="s">
        <v>65</v>
      </c>
      <c r="F992" s="1" t="s">
        <v>1289</v>
      </c>
      <c r="G992" s="1">
        <v>1200</v>
      </c>
      <c r="H992" s="1" t="s">
        <v>90</v>
      </c>
      <c r="I992" s="1" t="s">
        <v>91</v>
      </c>
      <c r="J992" s="1" t="s">
        <v>41</v>
      </c>
      <c r="K992" s="1">
        <v>525</v>
      </c>
      <c r="L992" s="1">
        <v>55</v>
      </c>
      <c r="M992" s="1">
        <v>172</v>
      </c>
      <c r="N992" s="2">
        <v>553000000</v>
      </c>
      <c r="O992" s="1">
        <v>138100</v>
      </c>
      <c r="P992" s="1">
        <v>2200000</v>
      </c>
      <c r="Q992" s="1">
        <v>1700000</v>
      </c>
      <c r="R992" s="1">
        <v>26500000</v>
      </c>
      <c r="S992" s="1">
        <v>700000</v>
      </c>
      <c r="T992" s="1">
        <v>2017</v>
      </c>
      <c r="U992" s="1" t="s">
        <v>42</v>
      </c>
      <c r="V992" s="1">
        <v>12</v>
      </c>
      <c r="W992" s="1">
        <v>51.3</v>
      </c>
      <c r="X992" s="1">
        <v>213000000</v>
      </c>
      <c r="Y992" s="1">
        <v>12.08</v>
      </c>
      <c r="Z992" s="1">
        <v>183000000</v>
      </c>
      <c r="AA992" s="1">
        <v>-14.234999999999999</v>
      </c>
      <c r="AB992" s="1">
        <v>-51.9253</v>
      </c>
    </row>
    <row r="993" spans="1:28">
      <c r="A993" s="1">
        <v>992</v>
      </c>
      <c r="B993" s="1" t="s">
        <v>1290</v>
      </c>
      <c r="C993" s="1">
        <v>12300000</v>
      </c>
      <c r="D993" s="2">
        <v>1670000000</v>
      </c>
      <c r="E993" s="1" t="s">
        <v>49</v>
      </c>
      <c r="F993" s="1" t="s">
        <v>1290</v>
      </c>
      <c r="G993" s="1">
        <v>1500</v>
      </c>
      <c r="H993" s="1" t="s">
        <v>30</v>
      </c>
      <c r="I993" s="1" t="s">
        <v>31</v>
      </c>
      <c r="J993" s="1" t="s">
        <v>38</v>
      </c>
      <c r="K993" s="1">
        <v>6141</v>
      </c>
      <c r="L993" s="1">
        <v>125</v>
      </c>
      <c r="M993" s="1">
        <v>69</v>
      </c>
      <c r="N993" s="1">
        <v>64735000</v>
      </c>
      <c r="O993" s="1">
        <v>16200</v>
      </c>
      <c r="P993" s="1">
        <v>258900</v>
      </c>
      <c r="Q993" s="1">
        <v>194200</v>
      </c>
      <c r="R993" s="1">
        <v>3100000</v>
      </c>
      <c r="S993" s="1">
        <v>300000</v>
      </c>
      <c r="T993" s="1">
        <v>2018</v>
      </c>
      <c r="U993" s="1" t="s">
        <v>45</v>
      </c>
      <c r="V993" s="1">
        <v>14</v>
      </c>
      <c r="W993" s="1">
        <v>28.1</v>
      </c>
      <c r="X993" s="1">
        <v>1370000000</v>
      </c>
      <c r="Y993" s="1">
        <v>5.36</v>
      </c>
      <c r="Z993" s="1">
        <v>471000000</v>
      </c>
      <c r="AA993" s="1">
        <v>20.593679999999999</v>
      </c>
      <c r="AB993" s="1">
        <v>78.962879999999998</v>
      </c>
    </row>
    <row r="994" spans="1:28">
      <c r="A994" s="1">
        <v>993</v>
      </c>
      <c r="B994" s="1" t="s">
        <v>1291</v>
      </c>
      <c r="C994" s="1">
        <v>12300000</v>
      </c>
      <c r="D994" s="2">
        <v>2210000000</v>
      </c>
      <c r="E994" s="1" t="s">
        <v>39</v>
      </c>
      <c r="F994" s="1" t="s">
        <v>1292</v>
      </c>
      <c r="G994" s="1">
        <v>2452</v>
      </c>
      <c r="H994" s="1" t="s">
        <v>78</v>
      </c>
      <c r="I994" s="1" t="s">
        <v>79</v>
      </c>
      <c r="J994" s="1" t="s">
        <v>38</v>
      </c>
      <c r="K994" s="1">
        <v>129005</v>
      </c>
      <c r="L994" s="1">
        <v>867</v>
      </c>
      <c r="M994" s="1">
        <v>1202</v>
      </c>
      <c r="N994" s="1">
        <v>67035</v>
      </c>
      <c r="O994" s="1">
        <v>17</v>
      </c>
      <c r="P994" s="1">
        <v>268</v>
      </c>
      <c r="Q994" s="1">
        <v>201</v>
      </c>
      <c r="R994" s="1">
        <v>3200</v>
      </c>
      <c r="S994" s="1">
        <v>1000</v>
      </c>
      <c r="T994" s="1">
        <v>2006</v>
      </c>
      <c r="U994" s="1" t="s">
        <v>45</v>
      </c>
      <c r="V994" s="1">
        <v>11</v>
      </c>
      <c r="W994" s="1">
        <v>60</v>
      </c>
      <c r="X994" s="1">
        <v>66834405</v>
      </c>
      <c r="Y994" s="1">
        <v>3.85</v>
      </c>
      <c r="Z994" s="1">
        <v>55908316</v>
      </c>
      <c r="AA994" s="1">
        <v>55.378050000000002</v>
      </c>
      <c r="AB994" s="1">
        <v>-3.4359700000000002</v>
      </c>
    </row>
    <row r="995" spans="1:28">
      <c r="A995" s="1">
        <v>994</v>
      </c>
      <c r="B995" s="1" t="s">
        <v>1293</v>
      </c>
      <c r="C995" s="1">
        <v>12300000</v>
      </c>
      <c r="D995" s="2">
        <v>374000000</v>
      </c>
      <c r="E995" s="1" t="s">
        <v>52</v>
      </c>
      <c r="F995" s="1" t="s">
        <v>1293</v>
      </c>
      <c r="G995" s="1">
        <v>39</v>
      </c>
      <c r="H995" s="1" t="s">
        <v>546</v>
      </c>
      <c r="I995" s="1" t="s">
        <v>547</v>
      </c>
      <c r="J995" s="1" t="s">
        <v>38</v>
      </c>
      <c r="K995" s="1">
        <v>35112</v>
      </c>
      <c r="L995" s="1">
        <v>4</v>
      </c>
      <c r="M995" s="1">
        <v>69</v>
      </c>
      <c r="N995" s="1">
        <v>3871000</v>
      </c>
      <c r="O995" s="1">
        <v>968</v>
      </c>
      <c r="P995" s="1">
        <v>15500</v>
      </c>
      <c r="Q995" s="1">
        <v>11600</v>
      </c>
      <c r="R995" s="1">
        <v>185800</v>
      </c>
      <c r="S995" s="1">
        <v>100000</v>
      </c>
      <c r="T995" s="1">
        <v>2012</v>
      </c>
      <c r="U995" s="1" t="s">
        <v>50</v>
      </c>
      <c r="V995" s="1">
        <v>9</v>
      </c>
      <c r="W995" s="1">
        <v>67</v>
      </c>
      <c r="X995" s="1">
        <v>10285453</v>
      </c>
      <c r="Y995" s="1">
        <v>6.48</v>
      </c>
      <c r="Z995" s="1">
        <v>9021165</v>
      </c>
      <c r="AA995" s="1">
        <v>60.128160000000001</v>
      </c>
      <c r="AB995" s="1">
        <v>18.6435</v>
      </c>
    </row>
    <row r="996" spans="1:28">
      <c r="A996" s="1">
        <v>995</v>
      </c>
      <c r="B996" s="1" t="s">
        <v>1294</v>
      </c>
      <c r="C996" s="1">
        <v>12300000</v>
      </c>
      <c r="D996" s="2">
        <v>2130000000</v>
      </c>
      <c r="E996" s="1" t="s">
        <v>154</v>
      </c>
      <c r="F996" s="1" t="s">
        <v>1294</v>
      </c>
      <c r="G996" s="1">
        <v>62</v>
      </c>
      <c r="H996" s="1" t="s">
        <v>30</v>
      </c>
      <c r="I996" s="1" t="s">
        <v>31</v>
      </c>
      <c r="J996" s="1" t="s">
        <v>154</v>
      </c>
      <c r="K996" s="1">
        <v>4568</v>
      </c>
      <c r="L996" s="1">
        <v>125</v>
      </c>
      <c r="M996" s="1">
        <v>44</v>
      </c>
      <c r="N996" s="1">
        <v>24000000</v>
      </c>
      <c r="O996" s="1">
        <v>6000</v>
      </c>
      <c r="P996" s="1">
        <v>96000</v>
      </c>
      <c r="Q996" s="1">
        <v>72000</v>
      </c>
      <c r="R996" s="1">
        <v>1200000</v>
      </c>
      <c r="S996" s="1">
        <v>100000</v>
      </c>
      <c r="T996" s="1">
        <v>2017</v>
      </c>
      <c r="U996" s="1" t="s">
        <v>73</v>
      </c>
      <c r="V996" s="1">
        <v>1</v>
      </c>
      <c r="W996" s="1">
        <v>28.1</v>
      </c>
      <c r="X996" s="1">
        <v>1370000000</v>
      </c>
      <c r="Y996" s="1">
        <v>5.36</v>
      </c>
      <c r="Z996" s="1">
        <v>471000000</v>
      </c>
      <c r="AA996" s="1">
        <v>20.593679999999999</v>
      </c>
      <c r="AB996" s="1">
        <v>78.962879999999998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5B552-AFB6-43B4-9296-388914D359F6}">
  <dimension ref="A1:Q996"/>
  <sheetViews>
    <sheetView topLeftCell="M1" zoomScale="148" workbookViewId="0">
      <selection activeCell="K7" sqref="K7"/>
    </sheetView>
  </sheetViews>
  <sheetFormatPr defaultRowHeight="14.4"/>
  <cols>
    <col min="2" max="2" width="30.6640625" bestFit="1" customWidth="1"/>
    <col min="3" max="3" width="13.44140625" bestFit="1" customWidth="1"/>
    <col min="4" max="4" width="13.88671875" bestFit="1" customWidth="1"/>
    <col min="5" max="5" width="17.44140625" customWidth="1"/>
    <col min="6" max="6" width="10.33203125" bestFit="1" customWidth="1"/>
    <col min="7" max="7" width="20.21875" customWidth="1"/>
    <col min="8" max="8" width="19.88671875" bestFit="1" customWidth="1"/>
    <col min="9" max="9" width="15.5546875" bestFit="1" customWidth="1"/>
    <col min="10" max="10" width="20.88671875" bestFit="1" customWidth="1"/>
    <col min="11" max="11" width="30.6640625" bestFit="1" customWidth="1"/>
    <col min="12" max="12" width="27" bestFit="1" customWidth="1"/>
    <col min="13" max="13" width="27.5546875" bestFit="1" customWidth="1"/>
    <col min="14" max="14" width="25" bestFit="1" customWidth="1"/>
    <col min="15" max="15" width="25.5546875" bestFit="1" customWidth="1"/>
    <col min="16" max="16" width="30.21875" bestFit="1" customWidth="1"/>
    <col min="17" max="17" width="16" customWidth="1"/>
  </cols>
  <sheetData>
    <row r="1" spans="1:17">
      <c r="A1" s="1" t="s">
        <v>1295</v>
      </c>
      <c r="B1" s="1" t="s">
        <v>1</v>
      </c>
      <c r="C1" s="1" t="s">
        <v>2</v>
      </c>
      <c r="D1" s="1" t="s">
        <v>3</v>
      </c>
      <c r="E1" s="1" t="s">
        <v>1296</v>
      </c>
      <c r="F1" s="1" t="s">
        <v>6</v>
      </c>
      <c r="G1" s="1" t="s">
        <v>1297</v>
      </c>
      <c r="H1" s="1" t="s">
        <v>10</v>
      </c>
      <c r="I1" s="1" t="s">
        <v>11</v>
      </c>
      <c r="J1" s="1" t="s">
        <v>12</v>
      </c>
      <c r="K1" s="1" t="s">
        <v>13</v>
      </c>
      <c r="L1" s="1" t="s">
        <v>14</v>
      </c>
      <c r="M1" s="1" t="s">
        <v>15</v>
      </c>
      <c r="N1" s="1" t="s">
        <v>16</v>
      </c>
      <c r="O1" s="1" t="s">
        <v>17</v>
      </c>
      <c r="P1" s="1" t="s">
        <v>18</v>
      </c>
      <c r="Q1" s="1" t="s">
        <v>1298</v>
      </c>
    </row>
    <row r="2" spans="1:17">
      <c r="A2" s="1">
        <v>1</v>
      </c>
      <c r="B2" s="1" t="s">
        <v>1229</v>
      </c>
      <c r="C2" s="1">
        <v>12700000</v>
      </c>
      <c r="D2" s="2">
        <v>2710000000</v>
      </c>
      <c r="E2" s="6">
        <v>4</v>
      </c>
      <c r="F2" s="1">
        <v>846</v>
      </c>
      <c r="G2" s="1">
        <v>19</v>
      </c>
      <c r="H2" s="1">
        <v>2218</v>
      </c>
      <c r="I2" s="1" t="s">
        <v>39</v>
      </c>
      <c r="J2" s="1">
        <v>155</v>
      </c>
      <c r="K2" s="1">
        <v>6942000</v>
      </c>
      <c r="L2" s="1">
        <v>1700</v>
      </c>
      <c r="M2" s="1">
        <v>27800</v>
      </c>
      <c r="N2" s="1">
        <v>20800</v>
      </c>
      <c r="O2" s="1">
        <v>333200</v>
      </c>
      <c r="P2" s="1" t="s">
        <v>39</v>
      </c>
      <c r="Q2" s="5">
        <v>41496</v>
      </c>
    </row>
    <row r="3" spans="1:17">
      <c r="A3" s="1">
        <v>2</v>
      </c>
      <c r="B3" s="1" t="s">
        <v>1052</v>
      </c>
      <c r="C3" s="1">
        <v>14100000</v>
      </c>
      <c r="D3" s="2">
        <v>3590000000</v>
      </c>
      <c r="E3" s="6">
        <v>4</v>
      </c>
      <c r="F3" s="1">
        <v>846</v>
      </c>
      <c r="G3" s="1">
        <v>7</v>
      </c>
      <c r="H3" s="1">
        <v>2218</v>
      </c>
      <c r="I3" s="1" t="s">
        <v>39</v>
      </c>
      <c r="J3" s="1">
        <v>155</v>
      </c>
      <c r="K3" s="1">
        <v>6942000</v>
      </c>
      <c r="L3" s="1">
        <v>1700</v>
      </c>
      <c r="M3" s="1">
        <v>27800</v>
      </c>
      <c r="N3" s="1">
        <v>20800</v>
      </c>
      <c r="O3" s="1">
        <v>333200</v>
      </c>
      <c r="P3" s="1" t="s">
        <v>39</v>
      </c>
      <c r="Q3" s="5">
        <v>41496</v>
      </c>
    </row>
    <row r="4" spans="1:17">
      <c r="A4" s="1">
        <v>3</v>
      </c>
      <c r="B4" s="1" t="s">
        <v>1264</v>
      </c>
      <c r="C4" s="1">
        <v>12400000</v>
      </c>
      <c r="D4" s="2">
        <v>7600000000</v>
      </c>
      <c r="E4" s="6">
        <v>2</v>
      </c>
      <c r="F4" s="1">
        <v>398</v>
      </c>
      <c r="G4" s="1">
        <v>49</v>
      </c>
      <c r="H4" s="1">
        <v>720</v>
      </c>
      <c r="I4" s="1">
        <v>176</v>
      </c>
      <c r="J4" s="1">
        <v>43</v>
      </c>
      <c r="K4" s="2">
        <v>904000000</v>
      </c>
      <c r="L4" s="1">
        <v>225900</v>
      </c>
      <c r="M4" s="1">
        <v>3600000</v>
      </c>
      <c r="N4" s="1">
        <v>2700000</v>
      </c>
      <c r="O4" s="1">
        <v>43400000</v>
      </c>
      <c r="P4" s="1">
        <v>1200000</v>
      </c>
      <c r="Q4" s="5">
        <v>43548</v>
      </c>
    </row>
    <row r="5" spans="1:17">
      <c r="A5" s="1">
        <v>4</v>
      </c>
      <c r="B5" s="1" t="s">
        <v>1092</v>
      </c>
      <c r="C5" s="1">
        <v>13800000</v>
      </c>
      <c r="D5" s="2">
        <v>5020000000</v>
      </c>
      <c r="E5" s="6">
        <v>13</v>
      </c>
      <c r="F5" s="1">
        <v>520</v>
      </c>
      <c r="G5" s="1">
        <v>29</v>
      </c>
      <c r="H5" s="1">
        <v>1361</v>
      </c>
      <c r="I5" s="1">
        <v>30</v>
      </c>
      <c r="J5" s="1">
        <v>28</v>
      </c>
      <c r="K5" s="1">
        <v>26519000</v>
      </c>
      <c r="L5" s="1">
        <v>6600</v>
      </c>
      <c r="M5" s="1">
        <v>106100</v>
      </c>
      <c r="N5" s="1">
        <v>79600</v>
      </c>
      <c r="O5" s="1">
        <v>1300000</v>
      </c>
      <c r="P5" s="1">
        <v>100000</v>
      </c>
      <c r="Q5" s="5">
        <v>43537</v>
      </c>
    </row>
    <row r="6" spans="1:17">
      <c r="A6" s="1">
        <v>5</v>
      </c>
      <c r="B6" s="1" t="s">
        <v>380</v>
      </c>
      <c r="C6" s="1">
        <v>26100000</v>
      </c>
      <c r="D6" s="2">
        <v>7890000000</v>
      </c>
      <c r="E6" s="6">
        <v>4</v>
      </c>
      <c r="F6" s="1">
        <v>0</v>
      </c>
      <c r="G6" s="1">
        <v>38</v>
      </c>
      <c r="H6" s="1">
        <v>4057944</v>
      </c>
      <c r="I6" s="1">
        <v>3695</v>
      </c>
      <c r="J6" s="1">
        <v>5641</v>
      </c>
      <c r="K6" s="1" t="s">
        <v>39</v>
      </c>
      <c r="L6" s="1">
        <v>0</v>
      </c>
      <c r="M6" s="1">
        <v>0</v>
      </c>
      <c r="N6" s="1">
        <v>0</v>
      </c>
      <c r="O6" s="1">
        <v>0</v>
      </c>
      <c r="P6" s="1" t="s">
        <v>39</v>
      </c>
      <c r="Q6" s="5">
        <v>43659</v>
      </c>
    </row>
    <row r="7" spans="1:17">
      <c r="A7" s="1">
        <v>6</v>
      </c>
      <c r="B7" s="1" t="s">
        <v>417</v>
      </c>
      <c r="C7" s="1">
        <v>24500000</v>
      </c>
      <c r="D7" s="2">
        <v>24000000000</v>
      </c>
      <c r="E7" s="6">
        <v>9</v>
      </c>
      <c r="F7" s="1">
        <v>18950</v>
      </c>
      <c r="G7" s="1">
        <v>40</v>
      </c>
      <c r="H7" s="1">
        <v>79</v>
      </c>
      <c r="I7" s="1">
        <v>6</v>
      </c>
      <c r="J7" s="1">
        <v>67</v>
      </c>
      <c r="K7" s="2">
        <v>106000000</v>
      </c>
      <c r="L7" s="1">
        <v>26400</v>
      </c>
      <c r="M7" s="1">
        <v>422300</v>
      </c>
      <c r="N7" s="1">
        <v>316700</v>
      </c>
      <c r="O7" s="1">
        <v>5100000</v>
      </c>
      <c r="P7" s="1" t="s">
        <v>39</v>
      </c>
      <c r="Q7" s="5">
        <v>40574</v>
      </c>
    </row>
    <row r="8" spans="1:17">
      <c r="A8" s="1">
        <v>7</v>
      </c>
      <c r="B8" s="1" t="s">
        <v>943</v>
      </c>
      <c r="C8" s="1">
        <v>14900000</v>
      </c>
      <c r="D8" s="2">
        <v>10100000000</v>
      </c>
      <c r="E8" s="6">
        <v>9</v>
      </c>
      <c r="F8" s="1">
        <v>419</v>
      </c>
      <c r="G8" s="1">
        <v>49</v>
      </c>
      <c r="H8" s="1">
        <v>435</v>
      </c>
      <c r="I8" s="1">
        <v>152</v>
      </c>
      <c r="J8" s="1">
        <v>129</v>
      </c>
      <c r="K8" s="2">
        <v>120000000</v>
      </c>
      <c r="L8" s="1">
        <v>30000</v>
      </c>
      <c r="M8" s="1">
        <v>479200</v>
      </c>
      <c r="N8" s="1">
        <v>359400</v>
      </c>
      <c r="O8" s="1">
        <v>5800000</v>
      </c>
      <c r="P8" s="1">
        <v>100000</v>
      </c>
      <c r="Q8" s="5">
        <v>39121</v>
      </c>
    </row>
    <row r="9" spans="1:17">
      <c r="A9" s="1">
        <v>8</v>
      </c>
      <c r="B9" s="1" t="s">
        <v>75</v>
      </c>
      <c r="C9" s="1">
        <v>80100000</v>
      </c>
      <c r="D9" s="2">
        <v>26200000000</v>
      </c>
      <c r="E9" s="6">
        <v>7</v>
      </c>
      <c r="F9" s="1">
        <v>1</v>
      </c>
      <c r="G9" s="1">
        <v>48</v>
      </c>
      <c r="H9" s="1">
        <v>4057901</v>
      </c>
      <c r="I9" s="1">
        <v>4797</v>
      </c>
      <c r="J9" s="1">
        <v>6781</v>
      </c>
      <c r="K9" s="1">
        <v>1</v>
      </c>
      <c r="L9" s="1">
        <v>0</v>
      </c>
      <c r="M9" s="1">
        <v>0</v>
      </c>
      <c r="N9" s="1">
        <v>0</v>
      </c>
      <c r="O9" s="1">
        <v>0.05</v>
      </c>
      <c r="P9" s="1" t="s">
        <v>39</v>
      </c>
      <c r="Q9" s="5">
        <v>44039</v>
      </c>
    </row>
    <row r="10" spans="1:17">
      <c r="A10" s="1">
        <v>9</v>
      </c>
      <c r="B10" s="1" t="s">
        <v>553</v>
      </c>
      <c r="C10" s="1">
        <v>20700000</v>
      </c>
      <c r="D10" s="2">
        <v>5090000000</v>
      </c>
      <c r="E10" s="6">
        <v>7</v>
      </c>
      <c r="F10" s="1">
        <v>5062</v>
      </c>
      <c r="G10" s="1">
        <v>49</v>
      </c>
      <c r="H10" s="1">
        <v>1334</v>
      </c>
      <c r="I10" s="1">
        <v>103</v>
      </c>
      <c r="J10" s="1">
        <v>11</v>
      </c>
      <c r="K10" s="1">
        <v>20012000</v>
      </c>
      <c r="L10" s="1">
        <v>5000</v>
      </c>
      <c r="M10" s="1">
        <v>80000</v>
      </c>
      <c r="N10" s="1">
        <v>60000</v>
      </c>
      <c r="O10" s="1">
        <v>960600</v>
      </c>
      <c r="P10" s="1" t="s">
        <v>39</v>
      </c>
      <c r="Q10" s="5">
        <v>43118</v>
      </c>
    </row>
    <row r="11" spans="1:17">
      <c r="A11" s="1">
        <v>10</v>
      </c>
      <c r="B11" s="1" t="s">
        <v>866</v>
      </c>
      <c r="C11" s="1">
        <v>15600000</v>
      </c>
      <c r="D11" s="2">
        <v>6170000000</v>
      </c>
      <c r="E11" s="6">
        <v>13</v>
      </c>
      <c r="F11" s="1">
        <v>4245</v>
      </c>
      <c r="G11" s="1">
        <v>49</v>
      </c>
      <c r="H11" s="1">
        <v>1005</v>
      </c>
      <c r="I11" s="1">
        <v>145</v>
      </c>
      <c r="J11" s="1">
        <v>21</v>
      </c>
      <c r="K11" s="1">
        <v>27382000</v>
      </c>
      <c r="L11" s="1">
        <v>6800</v>
      </c>
      <c r="M11" s="1">
        <v>109500</v>
      </c>
      <c r="N11" s="1">
        <v>82100</v>
      </c>
      <c r="O11" s="1">
        <v>1300000</v>
      </c>
      <c r="P11" s="1" t="s">
        <v>39</v>
      </c>
      <c r="Q11" s="5">
        <v>43447</v>
      </c>
    </row>
    <row r="12" spans="1:17">
      <c r="A12" s="1">
        <v>11</v>
      </c>
      <c r="B12" s="1" t="s">
        <v>595</v>
      </c>
      <c r="C12" s="1">
        <v>20100000</v>
      </c>
      <c r="D12" s="2">
        <v>6120000000</v>
      </c>
      <c r="E12" s="6">
        <v>7</v>
      </c>
      <c r="F12" s="1">
        <v>5491</v>
      </c>
      <c r="G12" s="1">
        <v>49</v>
      </c>
      <c r="H12" s="1">
        <v>1014</v>
      </c>
      <c r="I12" s="1">
        <v>108</v>
      </c>
      <c r="J12" s="1">
        <v>12</v>
      </c>
      <c r="K12" s="2">
        <v>106000000</v>
      </c>
      <c r="L12" s="1">
        <v>26400</v>
      </c>
      <c r="M12" s="1">
        <v>423100</v>
      </c>
      <c r="N12" s="1">
        <v>317400</v>
      </c>
      <c r="O12" s="1">
        <v>5100000</v>
      </c>
      <c r="P12" s="1">
        <v>100000</v>
      </c>
      <c r="Q12" s="5">
        <v>43038</v>
      </c>
    </row>
    <row r="13" spans="1:17">
      <c r="A13" s="1">
        <v>12</v>
      </c>
      <c r="B13" s="1" t="s">
        <v>965</v>
      </c>
      <c r="C13" s="1">
        <v>14800000</v>
      </c>
      <c r="D13" s="2">
        <v>8870000000</v>
      </c>
      <c r="E13" s="6">
        <v>13</v>
      </c>
      <c r="F13" s="1">
        <v>3867</v>
      </c>
      <c r="G13" s="1">
        <v>49</v>
      </c>
      <c r="H13" s="1">
        <v>554</v>
      </c>
      <c r="I13" s="1">
        <v>153</v>
      </c>
      <c r="J13" s="1">
        <v>25</v>
      </c>
      <c r="K13" s="1">
        <v>53181000</v>
      </c>
      <c r="L13" s="1">
        <v>13300</v>
      </c>
      <c r="M13" s="1">
        <v>212700</v>
      </c>
      <c r="N13" s="1">
        <v>159500</v>
      </c>
      <c r="O13" s="1">
        <v>2600000</v>
      </c>
      <c r="P13" s="1" t="s">
        <v>39</v>
      </c>
      <c r="Q13" s="5">
        <v>43623</v>
      </c>
    </row>
    <row r="14" spans="1:17">
      <c r="A14" s="1">
        <v>13</v>
      </c>
      <c r="B14" s="1" t="s">
        <v>1196</v>
      </c>
      <c r="C14" s="1">
        <v>13000000</v>
      </c>
      <c r="D14" s="2">
        <v>4350000000</v>
      </c>
      <c r="E14" s="6">
        <v>9</v>
      </c>
      <c r="F14" s="1">
        <v>521</v>
      </c>
      <c r="G14" s="1">
        <v>7</v>
      </c>
      <c r="H14" s="1">
        <v>1692</v>
      </c>
      <c r="I14" s="1">
        <v>51</v>
      </c>
      <c r="J14" s="1">
        <v>144</v>
      </c>
      <c r="K14" s="1">
        <v>29526000</v>
      </c>
      <c r="L14" s="1">
        <v>7400</v>
      </c>
      <c r="M14" s="1">
        <v>118100</v>
      </c>
      <c r="N14" s="1">
        <v>88600</v>
      </c>
      <c r="O14" s="1">
        <v>1400000</v>
      </c>
      <c r="P14" s="1" t="s">
        <v>39</v>
      </c>
      <c r="Q14" s="5">
        <v>41064</v>
      </c>
    </row>
    <row r="15" spans="1:17">
      <c r="A15" s="1">
        <v>14</v>
      </c>
      <c r="B15" s="1" t="s">
        <v>594</v>
      </c>
      <c r="C15" s="1">
        <v>20100000</v>
      </c>
      <c r="D15" s="2">
        <v>14800000000</v>
      </c>
      <c r="E15" s="6">
        <v>9</v>
      </c>
      <c r="F15" s="1">
        <v>2384</v>
      </c>
      <c r="G15" s="1">
        <v>49</v>
      </c>
      <c r="H15" s="1">
        <v>227</v>
      </c>
      <c r="I15" s="1">
        <v>108</v>
      </c>
      <c r="J15" s="1">
        <v>95</v>
      </c>
      <c r="K15" s="2">
        <v>277000000</v>
      </c>
      <c r="L15" s="1">
        <v>69200</v>
      </c>
      <c r="M15" s="1">
        <v>1100000</v>
      </c>
      <c r="N15" s="1">
        <v>830300</v>
      </c>
      <c r="O15" s="1">
        <v>13300000</v>
      </c>
      <c r="P15" s="1">
        <v>300000</v>
      </c>
      <c r="Q15" s="5">
        <v>41419</v>
      </c>
    </row>
    <row r="16" spans="1:17">
      <c r="A16" s="1">
        <v>15</v>
      </c>
      <c r="B16" s="1" t="s">
        <v>942</v>
      </c>
      <c r="C16" s="1">
        <v>15000000</v>
      </c>
      <c r="D16" s="2">
        <v>8930000000</v>
      </c>
      <c r="E16" s="6">
        <v>4</v>
      </c>
      <c r="F16" s="1">
        <v>3168</v>
      </c>
      <c r="G16" s="1">
        <v>19</v>
      </c>
      <c r="H16" s="1">
        <v>544</v>
      </c>
      <c r="I16" s="1">
        <v>104</v>
      </c>
      <c r="J16" s="1">
        <v>146</v>
      </c>
      <c r="K16" s="2">
        <v>131000000</v>
      </c>
      <c r="L16" s="1">
        <v>32700</v>
      </c>
      <c r="M16" s="1">
        <v>522900</v>
      </c>
      <c r="N16" s="1">
        <v>392200</v>
      </c>
      <c r="O16" s="1">
        <v>6300000</v>
      </c>
      <c r="P16" s="1">
        <v>200000</v>
      </c>
      <c r="Q16" s="5">
        <v>42832</v>
      </c>
    </row>
    <row r="17" spans="1:17">
      <c r="A17" s="1">
        <v>16</v>
      </c>
      <c r="B17" s="1" t="s">
        <v>133</v>
      </c>
      <c r="C17" s="1">
        <v>46300000</v>
      </c>
      <c r="D17" s="2">
        <v>22900000000</v>
      </c>
      <c r="E17" s="6">
        <v>6</v>
      </c>
      <c r="F17" s="1">
        <v>1</v>
      </c>
      <c r="G17" s="1">
        <v>12</v>
      </c>
      <c r="H17" s="1">
        <v>4053056</v>
      </c>
      <c r="I17" s="1">
        <v>99</v>
      </c>
      <c r="J17" s="1">
        <v>5359</v>
      </c>
      <c r="K17" s="1">
        <v>94</v>
      </c>
      <c r="L17" s="1">
        <v>0.02</v>
      </c>
      <c r="M17" s="1">
        <v>0.38</v>
      </c>
      <c r="N17" s="1">
        <v>0.28000000000000003</v>
      </c>
      <c r="O17" s="1">
        <v>5</v>
      </c>
      <c r="P17" s="1">
        <v>10</v>
      </c>
      <c r="Q17" s="5">
        <v>38787</v>
      </c>
    </row>
    <row r="18" spans="1:17">
      <c r="A18" s="1">
        <v>17</v>
      </c>
      <c r="B18" s="1" t="s">
        <v>1001</v>
      </c>
      <c r="C18" s="1">
        <v>14500000</v>
      </c>
      <c r="D18" s="2">
        <v>6290000000</v>
      </c>
      <c r="E18" s="6">
        <v>9</v>
      </c>
      <c r="F18" s="1">
        <v>4790</v>
      </c>
      <c r="G18" s="1">
        <v>19</v>
      </c>
      <c r="H18" s="1">
        <v>981</v>
      </c>
      <c r="I18" s="1">
        <v>107</v>
      </c>
      <c r="J18" s="1">
        <v>132</v>
      </c>
      <c r="K18" s="1">
        <v>48447000</v>
      </c>
      <c r="L18" s="1">
        <v>12100</v>
      </c>
      <c r="M18" s="1">
        <v>193800</v>
      </c>
      <c r="N18" s="1">
        <v>145300</v>
      </c>
      <c r="O18" s="1">
        <v>2300000</v>
      </c>
      <c r="P18" s="1">
        <v>200000</v>
      </c>
      <c r="Q18" s="5">
        <v>42671</v>
      </c>
    </row>
    <row r="19" spans="1:17">
      <c r="A19" s="1">
        <v>18</v>
      </c>
      <c r="B19" s="1" t="s">
        <v>106</v>
      </c>
      <c r="C19" s="1">
        <v>57600000</v>
      </c>
      <c r="D19" s="2">
        <v>25300000000</v>
      </c>
      <c r="E19" s="6">
        <v>11</v>
      </c>
      <c r="F19" s="1">
        <v>283775</v>
      </c>
      <c r="G19" s="1">
        <v>19</v>
      </c>
      <c r="H19" s="1">
        <v>71</v>
      </c>
      <c r="I19" s="1">
        <v>13</v>
      </c>
      <c r="J19" s="1">
        <v>1</v>
      </c>
      <c r="K19" s="2">
        <v>461000000</v>
      </c>
      <c r="L19" s="1">
        <v>115300</v>
      </c>
      <c r="M19" s="1">
        <v>1800000</v>
      </c>
      <c r="N19" s="1">
        <v>1400000</v>
      </c>
      <c r="O19" s="1">
        <v>22100000</v>
      </c>
      <c r="P19" s="1">
        <v>500000</v>
      </c>
      <c r="Q19" s="5">
        <v>40052</v>
      </c>
    </row>
    <row r="20" spans="1:17">
      <c r="A20" s="1">
        <v>19</v>
      </c>
      <c r="B20" s="1" t="s">
        <v>765</v>
      </c>
      <c r="C20" s="1">
        <v>16900000</v>
      </c>
      <c r="D20" s="2">
        <v>9270000000</v>
      </c>
      <c r="E20" s="6">
        <v>2</v>
      </c>
      <c r="F20" s="1">
        <v>441</v>
      </c>
      <c r="G20" s="1">
        <v>19</v>
      </c>
      <c r="H20" s="1">
        <v>510</v>
      </c>
      <c r="I20" s="1">
        <v>90</v>
      </c>
      <c r="J20" s="1">
        <v>34</v>
      </c>
      <c r="K20" s="1">
        <v>89782000</v>
      </c>
      <c r="L20" s="1">
        <v>22400</v>
      </c>
      <c r="M20" s="1">
        <v>359100</v>
      </c>
      <c r="N20" s="1">
        <v>269300</v>
      </c>
      <c r="O20" s="1">
        <v>4300000</v>
      </c>
      <c r="P20" s="1" t="s">
        <v>39</v>
      </c>
      <c r="Q20" s="5">
        <v>42863</v>
      </c>
    </row>
    <row r="21" spans="1:17">
      <c r="A21" s="1">
        <v>20</v>
      </c>
      <c r="B21" s="1" t="s">
        <v>976</v>
      </c>
      <c r="C21" s="1">
        <v>14700000</v>
      </c>
      <c r="D21" s="2">
        <v>13000000000</v>
      </c>
      <c r="E21" s="6">
        <v>11</v>
      </c>
      <c r="F21" s="1">
        <v>80830</v>
      </c>
      <c r="G21" s="1">
        <v>49</v>
      </c>
      <c r="H21" s="1">
        <v>289</v>
      </c>
      <c r="I21" s="1">
        <v>154</v>
      </c>
      <c r="J21" s="1">
        <v>18</v>
      </c>
      <c r="K21" s="2">
        <v>186000000</v>
      </c>
      <c r="L21" s="1">
        <v>46400</v>
      </c>
      <c r="M21" s="1">
        <v>742800</v>
      </c>
      <c r="N21" s="1">
        <v>557100</v>
      </c>
      <c r="O21" s="1">
        <v>8900000</v>
      </c>
      <c r="P21" s="1">
        <v>100000</v>
      </c>
      <c r="Q21" s="5">
        <v>38936</v>
      </c>
    </row>
    <row r="22" spans="1:17">
      <c r="A22" s="1">
        <v>21</v>
      </c>
      <c r="B22" s="1" t="s">
        <v>295</v>
      </c>
      <c r="C22" s="1">
        <v>30500000</v>
      </c>
      <c r="D22" s="2">
        <v>4520000000</v>
      </c>
      <c r="E22" s="6">
        <v>6</v>
      </c>
      <c r="F22" s="1">
        <v>641</v>
      </c>
      <c r="G22" s="1">
        <v>26</v>
      </c>
      <c r="H22" s="1">
        <v>1573</v>
      </c>
      <c r="I22" s="1">
        <v>1</v>
      </c>
      <c r="J22" s="1">
        <v>7</v>
      </c>
      <c r="K22" s="2">
        <v>158000000</v>
      </c>
      <c r="L22" s="1">
        <v>39500</v>
      </c>
      <c r="M22" s="1">
        <v>631600</v>
      </c>
      <c r="N22" s="1">
        <v>473700</v>
      </c>
      <c r="O22" s="1">
        <v>7600000</v>
      </c>
      <c r="P22" s="1">
        <v>1300000</v>
      </c>
      <c r="Q22" s="5">
        <v>42579</v>
      </c>
    </row>
    <row r="23" spans="1:17">
      <c r="A23" s="1">
        <v>22</v>
      </c>
      <c r="B23" s="1" t="s">
        <v>215</v>
      </c>
      <c r="C23" s="1">
        <v>37000000</v>
      </c>
      <c r="D23" s="2">
        <v>13100000000</v>
      </c>
      <c r="E23" s="6">
        <v>13</v>
      </c>
      <c r="F23" s="1">
        <v>301308</v>
      </c>
      <c r="G23" s="1">
        <v>19</v>
      </c>
      <c r="H23" s="1">
        <v>280</v>
      </c>
      <c r="I23" s="1">
        <v>25</v>
      </c>
      <c r="J23" s="1">
        <v>2</v>
      </c>
      <c r="K23" s="2">
        <v>267000000</v>
      </c>
      <c r="L23" s="1">
        <v>66800</v>
      </c>
      <c r="M23" s="1">
        <v>1100000</v>
      </c>
      <c r="N23" s="1">
        <v>801200</v>
      </c>
      <c r="O23" s="1">
        <v>12800000</v>
      </c>
      <c r="P23" s="1">
        <v>400000</v>
      </c>
      <c r="Q23" s="5">
        <v>41061</v>
      </c>
    </row>
    <row r="24" spans="1:17">
      <c r="A24" s="1">
        <v>23</v>
      </c>
      <c r="B24" s="1" t="s">
        <v>401</v>
      </c>
      <c r="C24" s="1">
        <v>25200000</v>
      </c>
      <c r="D24" s="2">
        <v>7970000000</v>
      </c>
      <c r="E24" s="6">
        <v>13</v>
      </c>
      <c r="F24" s="1">
        <v>12</v>
      </c>
      <c r="G24" s="1">
        <v>19</v>
      </c>
      <c r="H24" s="1">
        <v>4026389</v>
      </c>
      <c r="I24" s="1" t="s">
        <v>39</v>
      </c>
      <c r="J24" s="1">
        <v>7421</v>
      </c>
      <c r="K24" s="1">
        <v>2</v>
      </c>
      <c r="L24" s="1">
        <v>0</v>
      </c>
      <c r="M24" s="1">
        <v>0.01</v>
      </c>
      <c r="N24" s="1">
        <v>0.01</v>
      </c>
      <c r="O24" s="1">
        <v>0.1</v>
      </c>
      <c r="P24" s="1" t="s">
        <v>39</v>
      </c>
      <c r="Q24" s="5">
        <v>41846</v>
      </c>
    </row>
    <row r="25" spans="1:17">
      <c r="A25" s="1">
        <v>24</v>
      </c>
      <c r="B25" s="1" t="s">
        <v>155</v>
      </c>
      <c r="C25" s="1">
        <v>44200000</v>
      </c>
      <c r="D25" s="2">
        <v>50300000000</v>
      </c>
      <c r="E25" s="6">
        <v>13</v>
      </c>
      <c r="F25" s="1">
        <v>193890</v>
      </c>
      <c r="G25" s="1">
        <v>34</v>
      </c>
      <c r="H25" s="1">
        <v>16</v>
      </c>
      <c r="I25" s="1">
        <v>1</v>
      </c>
      <c r="J25" s="1">
        <v>16</v>
      </c>
      <c r="K25" s="2">
        <v>177000000</v>
      </c>
      <c r="L25" s="1">
        <v>44200</v>
      </c>
      <c r="M25" s="1">
        <v>706500</v>
      </c>
      <c r="N25" s="1">
        <v>529900</v>
      </c>
      <c r="O25" s="1">
        <v>8500000</v>
      </c>
      <c r="P25" s="1">
        <v>300000</v>
      </c>
      <c r="Q25" s="5">
        <v>39645</v>
      </c>
    </row>
    <row r="26" spans="1:17">
      <c r="A26" s="1">
        <v>25</v>
      </c>
      <c r="B26" s="1" t="s">
        <v>919</v>
      </c>
      <c r="C26" s="1">
        <v>15100000</v>
      </c>
      <c r="D26" s="2">
        <v>10500000000</v>
      </c>
      <c r="E26" s="6">
        <v>11</v>
      </c>
      <c r="F26" s="1">
        <v>209520</v>
      </c>
      <c r="G26" s="1">
        <v>34</v>
      </c>
      <c r="H26" s="1">
        <v>404</v>
      </c>
      <c r="I26" s="1">
        <v>7</v>
      </c>
      <c r="J26" s="1">
        <v>17</v>
      </c>
      <c r="K26" s="2">
        <v>182000000</v>
      </c>
      <c r="L26" s="1">
        <v>45400</v>
      </c>
      <c r="M26" s="1">
        <v>726600</v>
      </c>
      <c r="N26" s="1">
        <v>544900</v>
      </c>
      <c r="O26" s="1">
        <v>8700000</v>
      </c>
      <c r="P26" s="1">
        <v>100000</v>
      </c>
      <c r="Q26" s="5">
        <v>40108</v>
      </c>
    </row>
    <row r="27" spans="1:17">
      <c r="A27" s="1">
        <v>26</v>
      </c>
      <c r="B27" s="1" t="s">
        <v>1107</v>
      </c>
      <c r="C27" s="1">
        <v>13600000</v>
      </c>
      <c r="D27" s="2">
        <v>2120000000</v>
      </c>
      <c r="E27" s="6">
        <v>6</v>
      </c>
      <c r="F27" s="1">
        <v>368</v>
      </c>
      <c r="G27" s="1">
        <v>41</v>
      </c>
      <c r="H27" s="1">
        <v>4572</v>
      </c>
      <c r="I27" s="1">
        <v>16</v>
      </c>
      <c r="J27" s="1">
        <v>60</v>
      </c>
      <c r="K27" s="1">
        <v>47436000</v>
      </c>
      <c r="L27" s="1">
        <v>11900</v>
      </c>
      <c r="M27" s="1">
        <v>189700</v>
      </c>
      <c r="N27" s="1">
        <v>142300</v>
      </c>
      <c r="O27" s="1">
        <v>2300000</v>
      </c>
      <c r="P27" s="1">
        <v>200000</v>
      </c>
      <c r="Q27" s="5">
        <v>41641</v>
      </c>
    </row>
    <row r="28" spans="1:17">
      <c r="A28" s="1">
        <v>27</v>
      </c>
      <c r="B28" s="1" t="s">
        <v>1215</v>
      </c>
      <c r="C28" s="1">
        <v>12800000</v>
      </c>
      <c r="D28" s="2">
        <v>9500000000</v>
      </c>
      <c r="E28" s="6">
        <v>2</v>
      </c>
      <c r="F28" s="1">
        <v>681</v>
      </c>
      <c r="G28" s="1">
        <v>49</v>
      </c>
      <c r="H28" s="1">
        <v>492</v>
      </c>
      <c r="I28" s="1">
        <v>171</v>
      </c>
      <c r="J28" s="1">
        <v>39</v>
      </c>
      <c r="K28" s="2">
        <v>229000000</v>
      </c>
      <c r="L28" s="1">
        <v>57200</v>
      </c>
      <c r="M28" s="1">
        <v>915800</v>
      </c>
      <c r="N28" s="1">
        <v>686900</v>
      </c>
      <c r="O28" s="1">
        <v>11000000</v>
      </c>
      <c r="P28" s="1">
        <v>200000</v>
      </c>
      <c r="Q28" s="5">
        <v>42281</v>
      </c>
    </row>
    <row r="29" spans="1:17">
      <c r="A29" s="1">
        <v>28</v>
      </c>
      <c r="B29" s="1" t="s">
        <v>1079</v>
      </c>
      <c r="C29" s="1">
        <v>13900000</v>
      </c>
      <c r="D29" s="2">
        <v>5470000000</v>
      </c>
      <c r="E29" s="6">
        <v>4</v>
      </c>
      <c r="F29" s="1">
        <v>503</v>
      </c>
      <c r="G29" s="1">
        <v>49</v>
      </c>
      <c r="H29" s="1">
        <v>1200</v>
      </c>
      <c r="I29" s="1">
        <v>161</v>
      </c>
      <c r="J29" s="1">
        <v>157</v>
      </c>
      <c r="K29" s="1">
        <v>26883000</v>
      </c>
      <c r="L29" s="1">
        <v>6700</v>
      </c>
      <c r="M29" s="1">
        <v>107500</v>
      </c>
      <c r="N29" s="1">
        <v>80600</v>
      </c>
      <c r="O29" s="1">
        <v>1300000</v>
      </c>
      <c r="P29" s="1" t="s">
        <v>39</v>
      </c>
      <c r="Q29" s="5">
        <v>43171</v>
      </c>
    </row>
    <row r="30" spans="1:17">
      <c r="A30" s="1">
        <v>29</v>
      </c>
      <c r="B30" s="1" t="s">
        <v>302</v>
      </c>
      <c r="C30" s="1">
        <v>30200000</v>
      </c>
      <c r="D30" s="2">
        <v>14200000000</v>
      </c>
      <c r="E30" s="6">
        <v>9</v>
      </c>
      <c r="F30" s="1">
        <v>15</v>
      </c>
      <c r="G30" s="1">
        <v>48</v>
      </c>
      <c r="H30" s="1">
        <v>248</v>
      </c>
      <c r="I30" s="1">
        <v>6</v>
      </c>
      <c r="J30" s="1">
        <v>53</v>
      </c>
      <c r="K30" s="2">
        <v>137000000</v>
      </c>
      <c r="L30" s="1">
        <v>34300</v>
      </c>
      <c r="M30" s="1">
        <v>548400</v>
      </c>
      <c r="N30" s="1">
        <v>411300</v>
      </c>
      <c r="O30" s="1">
        <v>6600000</v>
      </c>
      <c r="P30" s="1">
        <v>100000</v>
      </c>
      <c r="Q30" s="5">
        <v>39542</v>
      </c>
    </row>
    <row r="31" spans="1:17">
      <c r="A31" s="1">
        <v>30</v>
      </c>
      <c r="B31" s="1" t="s">
        <v>921</v>
      </c>
      <c r="C31" s="1">
        <v>15100000</v>
      </c>
      <c r="D31" s="2">
        <v>12400000000</v>
      </c>
      <c r="E31" s="6">
        <v>9</v>
      </c>
      <c r="F31" s="1">
        <v>52</v>
      </c>
      <c r="G31" s="1">
        <v>48</v>
      </c>
      <c r="H31" s="1">
        <v>309</v>
      </c>
      <c r="I31" s="1">
        <v>25</v>
      </c>
      <c r="J31" s="1">
        <v>127</v>
      </c>
      <c r="K31" s="1">
        <v>84750000</v>
      </c>
      <c r="L31" s="1">
        <v>21200</v>
      </c>
      <c r="M31" s="1">
        <v>339000</v>
      </c>
      <c r="N31" s="1">
        <v>254300</v>
      </c>
      <c r="O31" s="1">
        <v>4100000</v>
      </c>
      <c r="P31" s="1">
        <v>100000</v>
      </c>
      <c r="Q31" s="5">
        <v>40101</v>
      </c>
    </row>
    <row r="32" spans="1:17">
      <c r="A32" s="1">
        <v>31</v>
      </c>
      <c r="B32" s="1" t="s">
        <v>1221</v>
      </c>
      <c r="C32" s="1">
        <v>12700000</v>
      </c>
      <c r="D32" s="2">
        <v>4580000000</v>
      </c>
      <c r="E32" s="6">
        <v>9</v>
      </c>
      <c r="F32" s="1">
        <v>594</v>
      </c>
      <c r="G32" s="1">
        <v>41</v>
      </c>
      <c r="H32" s="1">
        <v>1563</v>
      </c>
      <c r="I32" s="1">
        <v>18</v>
      </c>
      <c r="J32" s="1">
        <v>147</v>
      </c>
      <c r="K32" s="1">
        <v>10083000</v>
      </c>
      <c r="L32" s="1">
        <v>2500</v>
      </c>
      <c r="M32" s="1">
        <v>40300</v>
      </c>
      <c r="N32" s="1">
        <v>30200</v>
      </c>
      <c r="O32" s="1">
        <v>484000</v>
      </c>
      <c r="P32" s="1" t="s">
        <v>39</v>
      </c>
      <c r="Q32" s="5">
        <v>41630</v>
      </c>
    </row>
    <row r="33" spans="1:17">
      <c r="A33" s="1">
        <v>32</v>
      </c>
      <c r="B33" s="1" t="s">
        <v>333</v>
      </c>
      <c r="C33" s="1">
        <v>28400000</v>
      </c>
      <c r="D33" s="2">
        <v>10100000000</v>
      </c>
      <c r="E33" s="6">
        <v>8</v>
      </c>
      <c r="F33" s="1">
        <v>5436</v>
      </c>
      <c r="G33" s="1">
        <v>19</v>
      </c>
      <c r="H33" s="1">
        <v>432</v>
      </c>
      <c r="I33" s="1">
        <v>45</v>
      </c>
      <c r="J33" s="1">
        <v>11</v>
      </c>
      <c r="K33" s="2">
        <v>227000000</v>
      </c>
      <c r="L33" s="1">
        <v>56800</v>
      </c>
      <c r="M33" s="1">
        <v>909400</v>
      </c>
      <c r="N33" s="1">
        <v>682100</v>
      </c>
      <c r="O33" s="1">
        <v>10900000</v>
      </c>
      <c r="P33" s="1">
        <v>500000</v>
      </c>
      <c r="Q33" s="5">
        <v>40962</v>
      </c>
    </row>
    <row r="34" spans="1:17">
      <c r="A34" s="1">
        <v>33</v>
      </c>
      <c r="B34" s="1" t="s">
        <v>330</v>
      </c>
      <c r="C34" s="1">
        <v>28500000</v>
      </c>
      <c r="D34" s="2">
        <v>25900000000</v>
      </c>
      <c r="E34" s="6">
        <v>9</v>
      </c>
      <c r="F34" s="1">
        <v>0</v>
      </c>
      <c r="G34" s="1">
        <v>19</v>
      </c>
      <c r="H34" s="1">
        <v>4057944</v>
      </c>
      <c r="I34" s="1" t="s">
        <v>39</v>
      </c>
      <c r="J34" s="1">
        <v>4721</v>
      </c>
      <c r="K34" s="1" t="s">
        <v>39</v>
      </c>
      <c r="L34" s="1">
        <v>0</v>
      </c>
      <c r="M34" s="1">
        <v>0</v>
      </c>
      <c r="N34" s="1">
        <v>0</v>
      </c>
      <c r="O34" s="1">
        <v>0</v>
      </c>
      <c r="P34" s="1" t="s">
        <v>39</v>
      </c>
      <c r="Q34" s="5">
        <v>40528</v>
      </c>
    </row>
    <row r="35" spans="1:17">
      <c r="A35" s="1">
        <v>34</v>
      </c>
      <c r="B35" s="1" t="s">
        <v>820</v>
      </c>
      <c r="C35" s="1">
        <v>16200000</v>
      </c>
      <c r="D35" s="2">
        <v>4490000000</v>
      </c>
      <c r="E35" s="6">
        <v>4</v>
      </c>
      <c r="F35" s="1">
        <v>10</v>
      </c>
      <c r="G35" s="1">
        <v>41</v>
      </c>
      <c r="H35" s="1">
        <v>4048675</v>
      </c>
      <c r="I35" s="1">
        <v>4228</v>
      </c>
      <c r="J35" s="1">
        <v>5766</v>
      </c>
      <c r="K35" s="1">
        <v>4</v>
      </c>
      <c r="L35" s="1">
        <v>0</v>
      </c>
      <c r="M35" s="1">
        <v>0.02</v>
      </c>
      <c r="N35" s="1">
        <v>0.01</v>
      </c>
      <c r="O35" s="1">
        <v>0.19</v>
      </c>
      <c r="P35" s="1" t="s">
        <v>39</v>
      </c>
      <c r="Q35" s="5">
        <v>38839</v>
      </c>
    </row>
    <row r="36" spans="1:17">
      <c r="A36" s="1">
        <v>35</v>
      </c>
      <c r="B36" s="1" t="s">
        <v>298</v>
      </c>
      <c r="C36" s="1">
        <v>30400000</v>
      </c>
      <c r="D36" s="2">
        <v>4330000000</v>
      </c>
      <c r="E36" s="6">
        <v>4</v>
      </c>
      <c r="F36" s="1">
        <v>2197</v>
      </c>
      <c r="G36" s="1">
        <v>20</v>
      </c>
      <c r="H36" s="1">
        <v>1701</v>
      </c>
      <c r="I36" s="1">
        <v>4</v>
      </c>
      <c r="J36" s="1">
        <v>46</v>
      </c>
      <c r="K36" s="1">
        <v>21440000</v>
      </c>
      <c r="L36" s="1">
        <v>5400</v>
      </c>
      <c r="M36" s="1">
        <v>85800</v>
      </c>
      <c r="N36" s="1">
        <v>64300</v>
      </c>
      <c r="O36" s="1">
        <v>1000000</v>
      </c>
      <c r="P36" s="1" t="s">
        <v>39</v>
      </c>
      <c r="Q36" s="5">
        <v>41665</v>
      </c>
    </row>
    <row r="37" spans="1:17">
      <c r="A37" s="1">
        <v>36</v>
      </c>
      <c r="B37" s="1" t="s">
        <v>1088</v>
      </c>
      <c r="C37" s="1">
        <v>13800000</v>
      </c>
      <c r="D37" s="2">
        <v>2220000000</v>
      </c>
      <c r="E37" s="6">
        <v>4</v>
      </c>
      <c r="F37" s="1">
        <v>173</v>
      </c>
      <c r="G37" s="1">
        <v>49</v>
      </c>
      <c r="H37" s="1">
        <v>4285</v>
      </c>
      <c r="I37" s="1">
        <v>161</v>
      </c>
      <c r="J37" s="1">
        <v>157</v>
      </c>
      <c r="K37" s="1">
        <v>99654000</v>
      </c>
      <c r="L37" s="1">
        <v>24900</v>
      </c>
      <c r="M37" s="1">
        <v>398600</v>
      </c>
      <c r="N37" s="1">
        <v>299000</v>
      </c>
      <c r="O37" s="1">
        <v>4800000</v>
      </c>
      <c r="P37" s="1">
        <v>300000</v>
      </c>
      <c r="Q37" s="5">
        <v>42007</v>
      </c>
    </row>
    <row r="38" spans="1:17">
      <c r="A38" s="1">
        <v>37</v>
      </c>
      <c r="B38" s="1" t="s">
        <v>686</v>
      </c>
      <c r="C38" s="1">
        <v>18100000</v>
      </c>
      <c r="D38" s="2">
        <v>12200000000</v>
      </c>
      <c r="E38" s="6">
        <v>4</v>
      </c>
      <c r="F38" s="1">
        <v>0</v>
      </c>
      <c r="G38" s="1">
        <v>19</v>
      </c>
      <c r="H38" s="1">
        <v>4057944</v>
      </c>
      <c r="I38" s="1" t="s">
        <v>39</v>
      </c>
      <c r="J38" s="1" t="s">
        <v>39</v>
      </c>
      <c r="K38" s="1" t="s">
        <v>39</v>
      </c>
      <c r="L38" s="1">
        <v>0</v>
      </c>
      <c r="M38" s="1">
        <v>0</v>
      </c>
      <c r="N38" s="1">
        <v>0</v>
      </c>
      <c r="O38" s="1">
        <v>0</v>
      </c>
      <c r="P38" s="1">
        <v>1</v>
      </c>
      <c r="Q38" s="5">
        <v>40110</v>
      </c>
    </row>
    <row r="39" spans="1:17">
      <c r="A39" s="1">
        <v>38</v>
      </c>
      <c r="B39" s="1" t="s">
        <v>1203</v>
      </c>
      <c r="C39" s="1">
        <v>12900000</v>
      </c>
      <c r="D39" s="2">
        <v>6300000000</v>
      </c>
      <c r="E39" s="6">
        <v>9</v>
      </c>
      <c r="F39" s="1">
        <v>39</v>
      </c>
      <c r="G39" s="1">
        <v>49</v>
      </c>
      <c r="H39" s="1">
        <v>976</v>
      </c>
      <c r="I39" s="1">
        <v>171</v>
      </c>
      <c r="J39" s="1">
        <v>145</v>
      </c>
      <c r="K39" s="1">
        <v>91240000</v>
      </c>
      <c r="L39" s="1">
        <v>22800</v>
      </c>
      <c r="M39" s="1">
        <v>365000</v>
      </c>
      <c r="N39" s="1">
        <v>273700</v>
      </c>
      <c r="O39" s="1">
        <v>4400000</v>
      </c>
      <c r="P39" s="1">
        <v>100000</v>
      </c>
      <c r="Q39" s="5">
        <v>38661</v>
      </c>
    </row>
    <row r="40" spans="1:17">
      <c r="A40" s="1">
        <v>39</v>
      </c>
      <c r="B40" s="1" t="s">
        <v>459</v>
      </c>
      <c r="C40" s="1">
        <v>23200000</v>
      </c>
      <c r="D40" s="2">
        <v>7970000000</v>
      </c>
      <c r="E40" s="6">
        <v>4</v>
      </c>
      <c r="F40" s="1">
        <v>595</v>
      </c>
      <c r="G40" s="1">
        <v>19</v>
      </c>
      <c r="H40" s="1">
        <v>660</v>
      </c>
      <c r="I40" s="1" t="s">
        <v>39</v>
      </c>
      <c r="J40" s="1">
        <v>79</v>
      </c>
      <c r="K40" s="2">
        <v>321000000</v>
      </c>
      <c r="L40" s="1">
        <v>80300</v>
      </c>
      <c r="M40" s="1">
        <v>1300000</v>
      </c>
      <c r="N40" s="1">
        <v>963500</v>
      </c>
      <c r="O40" s="1">
        <v>15400000</v>
      </c>
      <c r="P40" s="1">
        <v>900000</v>
      </c>
      <c r="Q40" s="5">
        <v>43033</v>
      </c>
    </row>
    <row r="41" spans="1:17">
      <c r="A41" s="1">
        <v>40</v>
      </c>
      <c r="B41" s="1" t="s">
        <v>472</v>
      </c>
      <c r="C41" s="1">
        <v>22900000</v>
      </c>
      <c r="D41" s="2">
        <v>5380000000</v>
      </c>
      <c r="E41" s="6">
        <v>5</v>
      </c>
      <c r="F41" s="1">
        <v>0</v>
      </c>
      <c r="G41" s="1">
        <v>49</v>
      </c>
      <c r="H41" s="1">
        <v>4057944</v>
      </c>
      <c r="I41" s="1">
        <v>7700</v>
      </c>
      <c r="J41" s="1">
        <v>7453</v>
      </c>
      <c r="K41" s="1" t="s">
        <v>39</v>
      </c>
      <c r="L41" s="1">
        <v>0</v>
      </c>
      <c r="M41" s="1">
        <v>0</v>
      </c>
      <c r="N41" s="1">
        <v>0</v>
      </c>
      <c r="O41" s="1">
        <v>0</v>
      </c>
      <c r="P41" s="1">
        <v>1</v>
      </c>
      <c r="Q41" s="5">
        <v>38797</v>
      </c>
    </row>
    <row r="42" spans="1:17">
      <c r="A42" s="1">
        <v>41</v>
      </c>
      <c r="B42" s="1" t="s">
        <v>372</v>
      </c>
      <c r="C42" s="1">
        <v>26400000</v>
      </c>
      <c r="D42" s="2">
        <v>27000000000</v>
      </c>
      <c r="E42" s="6">
        <v>2</v>
      </c>
      <c r="F42" s="1">
        <v>865</v>
      </c>
      <c r="G42" s="1">
        <v>49</v>
      </c>
      <c r="H42" s="1">
        <v>61</v>
      </c>
      <c r="I42" s="1">
        <v>63</v>
      </c>
      <c r="J42" s="1">
        <v>12</v>
      </c>
      <c r="K42" s="2">
        <v>1050000000</v>
      </c>
      <c r="L42" s="1">
        <v>261500</v>
      </c>
      <c r="M42" s="1">
        <v>4200000</v>
      </c>
      <c r="N42" s="1">
        <v>3100000</v>
      </c>
      <c r="O42" s="1">
        <v>50200000</v>
      </c>
      <c r="P42" s="1">
        <v>1300000</v>
      </c>
      <c r="Q42" s="5">
        <v>43864</v>
      </c>
    </row>
    <row r="43" spans="1:17">
      <c r="A43" s="1">
        <v>42</v>
      </c>
      <c r="B43" s="1" t="s">
        <v>158</v>
      </c>
      <c r="C43" s="1">
        <v>43700000</v>
      </c>
      <c r="D43" s="2">
        <v>12900000000</v>
      </c>
      <c r="E43" s="6">
        <v>9</v>
      </c>
      <c r="F43" s="1">
        <v>8</v>
      </c>
      <c r="G43" s="1">
        <v>44</v>
      </c>
      <c r="H43" s="1">
        <v>4056116</v>
      </c>
      <c r="I43" s="1">
        <v>4026</v>
      </c>
      <c r="J43" s="1">
        <v>5270</v>
      </c>
      <c r="K43" s="1">
        <v>22</v>
      </c>
      <c r="L43" s="1">
        <v>0.01</v>
      </c>
      <c r="M43" s="1">
        <v>0.09</v>
      </c>
      <c r="N43" s="1">
        <v>7.0000000000000007E-2</v>
      </c>
      <c r="O43" s="1">
        <v>1</v>
      </c>
      <c r="P43" s="1" t="s">
        <v>39</v>
      </c>
      <c r="Q43" s="5">
        <v>38849</v>
      </c>
    </row>
    <row r="44" spans="1:17">
      <c r="A44" s="1">
        <v>43</v>
      </c>
      <c r="B44" s="1" t="s">
        <v>1204</v>
      </c>
      <c r="C44" s="1">
        <v>12900000</v>
      </c>
      <c r="D44" s="2">
        <v>7520000000</v>
      </c>
      <c r="E44" s="6">
        <v>13</v>
      </c>
      <c r="F44" s="1">
        <v>169304</v>
      </c>
      <c r="G44" s="1">
        <v>47</v>
      </c>
      <c r="H44" s="1">
        <v>737</v>
      </c>
      <c r="I44" s="1">
        <v>8</v>
      </c>
      <c r="J44" s="1">
        <v>23</v>
      </c>
      <c r="K44" s="1">
        <v>80219000</v>
      </c>
      <c r="L44" s="1">
        <v>20100</v>
      </c>
      <c r="M44" s="1">
        <v>320900</v>
      </c>
      <c r="N44" s="1">
        <v>240700</v>
      </c>
      <c r="O44" s="1">
        <v>3900000</v>
      </c>
      <c r="P44" s="1">
        <v>100000</v>
      </c>
      <c r="Q44" s="5">
        <v>38979</v>
      </c>
    </row>
    <row r="45" spans="1:17">
      <c r="A45" s="1">
        <v>44</v>
      </c>
      <c r="B45" s="1" t="s">
        <v>424</v>
      </c>
      <c r="C45" s="1">
        <v>24100000</v>
      </c>
      <c r="D45" s="2">
        <v>11000000000</v>
      </c>
      <c r="E45" s="6">
        <v>2</v>
      </c>
      <c r="F45" s="1">
        <v>802</v>
      </c>
      <c r="G45" s="1">
        <v>3</v>
      </c>
      <c r="H45" s="1">
        <v>376</v>
      </c>
      <c r="I45" s="1">
        <v>4</v>
      </c>
      <c r="J45" s="1">
        <v>71</v>
      </c>
      <c r="K45" s="2">
        <v>402000000</v>
      </c>
      <c r="L45" s="1">
        <v>100400</v>
      </c>
      <c r="M45" s="1">
        <v>1600000</v>
      </c>
      <c r="N45" s="1">
        <v>1200000</v>
      </c>
      <c r="O45" s="1">
        <v>19300000</v>
      </c>
      <c r="P45" s="1">
        <v>600000</v>
      </c>
      <c r="Q45" s="5">
        <v>41656</v>
      </c>
    </row>
    <row r="46" spans="1:17">
      <c r="A46" s="1">
        <v>45</v>
      </c>
      <c r="B46" s="1" t="s">
        <v>1169</v>
      </c>
      <c r="C46" s="1">
        <v>13100000</v>
      </c>
      <c r="D46" s="2">
        <v>1400000000</v>
      </c>
      <c r="E46" s="6">
        <v>13</v>
      </c>
      <c r="F46" s="1">
        <v>287</v>
      </c>
      <c r="G46" s="1">
        <v>34</v>
      </c>
      <c r="H46" s="1">
        <v>7733</v>
      </c>
      <c r="I46" s="1">
        <v>11</v>
      </c>
      <c r="J46" s="1">
        <v>56</v>
      </c>
      <c r="K46" s="1">
        <v>10848000</v>
      </c>
      <c r="L46" s="1">
        <v>2700</v>
      </c>
      <c r="M46" s="1">
        <v>43400</v>
      </c>
      <c r="N46" s="1">
        <v>32500</v>
      </c>
      <c r="O46" s="1">
        <v>520700</v>
      </c>
      <c r="P46" s="1" t="s">
        <v>39</v>
      </c>
      <c r="Q46" s="5">
        <v>42934</v>
      </c>
    </row>
    <row r="47" spans="1:17">
      <c r="A47" s="1">
        <v>46</v>
      </c>
      <c r="B47" s="1" t="s">
        <v>1087</v>
      </c>
      <c r="C47" s="1">
        <v>13900000</v>
      </c>
      <c r="D47" s="2">
        <v>3190000000</v>
      </c>
      <c r="E47" s="6">
        <v>7</v>
      </c>
      <c r="F47" s="1">
        <v>288</v>
      </c>
      <c r="G47" s="1">
        <v>49</v>
      </c>
      <c r="H47" s="1">
        <v>2613</v>
      </c>
      <c r="I47" s="1" t="s">
        <v>39</v>
      </c>
      <c r="J47" s="1">
        <v>157</v>
      </c>
      <c r="K47" s="2">
        <v>143000000</v>
      </c>
      <c r="L47" s="1">
        <v>35700</v>
      </c>
      <c r="M47" s="1">
        <v>571000</v>
      </c>
      <c r="N47" s="1">
        <v>428300</v>
      </c>
      <c r="O47" s="1">
        <v>6900000</v>
      </c>
      <c r="P47" s="1">
        <v>300000</v>
      </c>
      <c r="Q47" s="5">
        <v>40411</v>
      </c>
    </row>
    <row r="48" spans="1:17">
      <c r="A48" s="1">
        <v>47</v>
      </c>
      <c r="B48" s="1" t="s">
        <v>799</v>
      </c>
      <c r="C48" s="1">
        <v>16400000</v>
      </c>
      <c r="D48" s="2">
        <v>14400000000</v>
      </c>
      <c r="E48" s="6">
        <v>4</v>
      </c>
      <c r="F48" s="1">
        <v>1</v>
      </c>
      <c r="G48" s="1">
        <v>49</v>
      </c>
      <c r="H48" s="1">
        <v>4057780</v>
      </c>
      <c r="I48" s="1" t="s">
        <v>39</v>
      </c>
      <c r="J48" s="1">
        <v>6788</v>
      </c>
      <c r="K48" s="1">
        <v>1</v>
      </c>
      <c r="L48" s="1">
        <v>0</v>
      </c>
      <c r="M48" s="1">
        <v>0</v>
      </c>
      <c r="N48" s="1">
        <v>0</v>
      </c>
      <c r="O48" s="1">
        <v>0.05</v>
      </c>
      <c r="P48" s="1" t="s">
        <v>39</v>
      </c>
      <c r="Q48" s="5">
        <v>42331</v>
      </c>
    </row>
    <row r="49" spans="1:17">
      <c r="A49" s="1">
        <v>48</v>
      </c>
      <c r="B49" s="1" t="s">
        <v>657</v>
      </c>
      <c r="C49" s="1">
        <v>18700000</v>
      </c>
      <c r="D49" s="2">
        <v>6150000000</v>
      </c>
      <c r="E49" s="6">
        <v>6</v>
      </c>
      <c r="F49" s="1">
        <v>2</v>
      </c>
      <c r="G49" s="1">
        <v>49</v>
      </c>
      <c r="H49" s="1">
        <v>4053443</v>
      </c>
      <c r="I49" s="1" t="s">
        <v>39</v>
      </c>
      <c r="J49" s="1">
        <v>7729</v>
      </c>
      <c r="K49" s="1">
        <v>1</v>
      </c>
      <c r="L49" s="1">
        <v>0</v>
      </c>
      <c r="M49" s="1">
        <v>0</v>
      </c>
      <c r="N49" s="1">
        <v>0</v>
      </c>
      <c r="O49" s="1">
        <v>0.05</v>
      </c>
      <c r="P49" s="1" t="s">
        <v>39</v>
      </c>
      <c r="Q49" s="5">
        <v>42558</v>
      </c>
    </row>
    <row r="50" spans="1:17">
      <c r="A50" s="1">
        <v>49</v>
      </c>
      <c r="B50" s="1" t="s">
        <v>1063</v>
      </c>
      <c r="C50" s="1">
        <v>14000000</v>
      </c>
      <c r="D50" s="2">
        <v>4960000000</v>
      </c>
      <c r="E50" s="6">
        <v>6</v>
      </c>
      <c r="F50" s="1">
        <v>5757</v>
      </c>
      <c r="G50" s="1">
        <v>7</v>
      </c>
      <c r="H50" s="1">
        <v>1392</v>
      </c>
      <c r="I50" s="1">
        <v>45</v>
      </c>
      <c r="J50" s="1">
        <v>49</v>
      </c>
      <c r="K50" s="1">
        <v>10210000</v>
      </c>
      <c r="L50" s="1">
        <v>2600</v>
      </c>
      <c r="M50" s="1">
        <v>40800</v>
      </c>
      <c r="N50" s="1">
        <v>30600</v>
      </c>
      <c r="O50" s="1">
        <v>490100</v>
      </c>
      <c r="P50" s="1" t="s">
        <v>39</v>
      </c>
      <c r="Q50" s="5">
        <v>41258</v>
      </c>
    </row>
    <row r="51" spans="1:17">
      <c r="A51" s="1">
        <v>50</v>
      </c>
      <c r="B51" s="1" t="s">
        <v>737</v>
      </c>
      <c r="C51" s="1">
        <v>17400000</v>
      </c>
      <c r="D51" s="2">
        <v>13000000000</v>
      </c>
      <c r="E51" s="6">
        <v>4</v>
      </c>
      <c r="F51" s="1">
        <v>118448</v>
      </c>
      <c r="G51" s="1">
        <v>44</v>
      </c>
      <c r="H51" s="1">
        <v>286</v>
      </c>
      <c r="I51" s="1">
        <v>8</v>
      </c>
      <c r="J51" s="1">
        <v>11</v>
      </c>
      <c r="K51" s="2">
        <v>236000000</v>
      </c>
      <c r="L51" s="1">
        <v>59000</v>
      </c>
      <c r="M51" s="1">
        <v>944000</v>
      </c>
      <c r="N51" s="1">
        <v>708000</v>
      </c>
      <c r="O51" s="1">
        <v>11300000</v>
      </c>
      <c r="P51" s="1">
        <v>200000</v>
      </c>
      <c r="Q51" s="5">
        <v>41675</v>
      </c>
    </row>
    <row r="52" spans="1:17">
      <c r="A52" s="1">
        <v>51</v>
      </c>
      <c r="B52" s="1" t="s">
        <v>411</v>
      </c>
      <c r="C52" s="1">
        <v>24800000</v>
      </c>
      <c r="D52" s="2">
        <v>3700000000</v>
      </c>
      <c r="E52" s="6">
        <v>4</v>
      </c>
      <c r="F52" s="1">
        <v>1894</v>
      </c>
      <c r="G52" s="1">
        <v>49</v>
      </c>
      <c r="H52" s="1">
        <v>2122</v>
      </c>
      <c r="I52" s="1">
        <v>72</v>
      </c>
      <c r="J52" s="1">
        <v>65</v>
      </c>
      <c r="K52" s="2">
        <v>134000000</v>
      </c>
      <c r="L52" s="1">
        <v>33600</v>
      </c>
      <c r="M52" s="1">
        <v>537600</v>
      </c>
      <c r="N52" s="1">
        <v>403200</v>
      </c>
      <c r="O52" s="1">
        <v>6500000</v>
      </c>
      <c r="P52" s="1">
        <v>400000</v>
      </c>
      <c r="Q52" s="5">
        <v>38897</v>
      </c>
    </row>
    <row r="53" spans="1:17">
      <c r="A53" s="1">
        <v>52</v>
      </c>
      <c r="B53" s="1" t="s">
        <v>578</v>
      </c>
      <c r="C53" s="1">
        <v>20200000</v>
      </c>
      <c r="D53" s="2">
        <v>2950000000</v>
      </c>
      <c r="E53" s="6">
        <v>4</v>
      </c>
      <c r="F53" s="1">
        <v>460</v>
      </c>
      <c r="G53" s="1">
        <v>11</v>
      </c>
      <c r="H53" s="1">
        <v>2959</v>
      </c>
      <c r="I53" s="1">
        <v>7</v>
      </c>
      <c r="J53" s="1">
        <v>103</v>
      </c>
      <c r="K53" s="2">
        <v>264000000</v>
      </c>
      <c r="L53" s="1">
        <v>66000</v>
      </c>
      <c r="M53" s="1">
        <v>1100000</v>
      </c>
      <c r="N53" s="1">
        <v>791600</v>
      </c>
      <c r="O53" s="1">
        <v>12700000</v>
      </c>
      <c r="P53" s="1">
        <v>1600000</v>
      </c>
      <c r="Q53" s="5">
        <v>40014</v>
      </c>
    </row>
    <row r="54" spans="1:17">
      <c r="A54" s="1">
        <v>53</v>
      </c>
      <c r="B54" s="1" t="s">
        <v>419</v>
      </c>
      <c r="C54" s="1">
        <v>24300000</v>
      </c>
      <c r="D54" s="2">
        <v>2380000000</v>
      </c>
      <c r="E54" s="6">
        <v>4</v>
      </c>
      <c r="F54" s="1">
        <v>17</v>
      </c>
      <c r="G54" s="1">
        <v>19</v>
      </c>
      <c r="H54" s="1">
        <v>4054185</v>
      </c>
      <c r="I54" s="1" t="s">
        <v>39</v>
      </c>
      <c r="J54" s="1">
        <v>7710</v>
      </c>
      <c r="K54" s="1">
        <v>5</v>
      </c>
      <c r="L54" s="1">
        <v>0</v>
      </c>
      <c r="M54" s="1">
        <v>0.02</v>
      </c>
      <c r="N54" s="1">
        <v>0.02</v>
      </c>
      <c r="O54" s="1">
        <v>0.24</v>
      </c>
      <c r="P54" s="1" t="s">
        <v>39</v>
      </c>
      <c r="Q54" s="5">
        <v>40178</v>
      </c>
    </row>
    <row r="55" spans="1:17">
      <c r="A55" s="1">
        <v>54</v>
      </c>
      <c r="B55" s="1" t="s">
        <v>1116</v>
      </c>
      <c r="C55" s="1">
        <v>13500000</v>
      </c>
      <c r="D55" s="2">
        <v>3450000000</v>
      </c>
      <c r="E55" s="6">
        <v>7</v>
      </c>
      <c r="F55" s="1">
        <v>591</v>
      </c>
      <c r="G55" s="1">
        <v>19</v>
      </c>
      <c r="H55" s="1">
        <v>2364</v>
      </c>
      <c r="I55" s="1">
        <v>115</v>
      </c>
      <c r="J55" s="1">
        <v>30</v>
      </c>
      <c r="K55" s="1">
        <v>29706000</v>
      </c>
      <c r="L55" s="1">
        <v>7400</v>
      </c>
      <c r="M55" s="1">
        <v>118800</v>
      </c>
      <c r="N55" s="1">
        <v>89100</v>
      </c>
      <c r="O55" s="1">
        <v>1400000</v>
      </c>
      <c r="P55" s="1" t="s">
        <v>39</v>
      </c>
      <c r="Q55" s="5">
        <v>40978</v>
      </c>
    </row>
    <row r="56" spans="1:17">
      <c r="A56" s="1">
        <v>55</v>
      </c>
      <c r="B56" s="1" t="s">
        <v>689</v>
      </c>
      <c r="C56" s="1">
        <v>18000000</v>
      </c>
      <c r="D56" s="2">
        <v>15400000000</v>
      </c>
      <c r="E56" s="6">
        <v>4</v>
      </c>
      <c r="F56" s="1">
        <v>45</v>
      </c>
      <c r="G56" s="1">
        <v>49</v>
      </c>
      <c r="H56" s="1">
        <v>4012108</v>
      </c>
      <c r="I56" s="1">
        <v>7627</v>
      </c>
      <c r="J56" s="1">
        <v>6667</v>
      </c>
      <c r="K56" s="1">
        <v>4</v>
      </c>
      <c r="L56" s="1">
        <v>0</v>
      </c>
      <c r="M56" s="1">
        <v>0.02</v>
      </c>
      <c r="N56" s="1">
        <v>0.01</v>
      </c>
      <c r="O56" s="1">
        <v>0.19</v>
      </c>
      <c r="P56" s="1" t="s">
        <v>39</v>
      </c>
      <c r="Q56" s="5">
        <v>38933</v>
      </c>
    </row>
    <row r="57" spans="1:17">
      <c r="A57" s="1">
        <v>56</v>
      </c>
      <c r="B57" s="1" t="s">
        <v>748</v>
      </c>
      <c r="C57" s="1">
        <v>17200000</v>
      </c>
      <c r="D57" s="2">
        <v>7340000000</v>
      </c>
      <c r="E57" s="6">
        <v>9</v>
      </c>
      <c r="F57" s="1">
        <v>138</v>
      </c>
      <c r="G57" s="1">
        <v>7</v>
      </c>
      <c r="H57" s="1">
        <v>769</v>
      </c>
      <c r="I57" s="1">
        <v>28</v>
      </c>
      <c r="J57" s="1">
        <v>111</v>
      </c>
      <c r="K57" s="1">
        <v>72684000</v>
      </c>
      <c r="L57" s="1">
        <v>18200</v>
      </c>
      <c r="M57" s="1">
        <v>290700</v>
      </c>
      <c r="N57" s="1">
        <v>218100</v>
      </c>
      <c r="O57" s="1">
        <v>3500000</v>
      </c>
      <c r="P57" s="1" t="s">
        <v>39</v>
      </c>
      <c r="Q57" s="5">
        <v>40849</v>
      </c>
    </row>
    <row r="58" spans="1:17">
      <c r="A58" s="1">
        <v>57</v>
      </c>
      <c r="B58" s="1" t="s">
        <v>1284</v>
      </c>
      <c r="C58" s="1">
        <v>12400000</v>
      </c>
      <c r="D58" s="2">
        <v>14000000000</v>
      </c>
      <c r="E58" s="6">
        <v>13</v>
      </c>
      <c r="F58" s="1">
        <v>1</v>
      </c>
      <c r="G58" s="1">
        <v>49</v>
      </c>
      <c r="H58" s="1">
        <v>4049634</v>
      </c>
      <c r="I58" s="1" t="s">
        <v>39</v>
      </c>
      <c r="J58" s="1">
        <v>5307</v>
      </c>
      <c r="K58" s="1">
        <v>2</v>
      </c>
      <c r="L58" s="1">
        <v>0</v>
      </c>
      <c r="M58" s="1">
        <v>0.01</v>
      </c>
      <c r="N58" s="1">
        <v>0.01</v>
      </c>
      <c r="O58" s="1">
        <v>0.1</v>
      </c>
      <c r="P58" s="1" t="s">
        <v>39</v>
      </c>
      <c r="Q58" s="5">
        <v>38886</v>
      </c>
    </row>
    <row r="59" spans="1:17">
      <c r="A59" s="1">
        <v>58</v>
      </c>
      <c r="B59" s="1" t="s">
        <v>839</v>
      </c>
      <c r="C59" s="1">
        <v>16000000</v>
      </c>
      <c r="D59" s="2">
        <v>3030000000</v>
      </c>
      <c r="E59" s="6">
        <v>6</v>
      </c>
      <c r="F59" s="1">
        <v>687</v>
      </c>
      <c r="G59" s="1">
        <v>29</v>
      </c>
      <c r="H59" s="1">
        <v>2844</v>
      </c>
      <c r="I59" s="1">
        <v>23</v>
      </c>
      <c r="J59" s="1">
        <v>42</v>
      </c>
      <c r="K59" s="1">
        <v>4698000</v>
      </c>
      <c r="L59" s="1">
        <v>1200</v>
      </c>
      <c r="M59" s="1">
        <v>18800</v>
      </c>
      <c r="N59" s="1">
        <v>14100</v>
      </c>
      <c r="O59" s="1">
        <v>225500</v>
      </c>
      <c r="P59" s="1" t="s">
        <v>39</v>
      </c>
      <c r="Q59" s="5">
        <v>42149</v>
      </c>
    </row>
    <row r="60" spans="1:17">
      <c r="A60" s="1">
        <v>59</v>
      </c>
      <c r="B60" s="1" t="s">
        <v>408</v>
      </c>
      <c r="C60" s="1">
        <v>25000000</v>
      </c>
      <c r="D60" s="2">
        <v>14800000000</v>
      </c>
      <c r="E60" s="6">
        <v>9</v>
      </c>
      <c r="F60" s="1">
        <v>147</v>
      </c>
      <c r="G60" s="1">
        <v>11</v>
      </c>
      <c r="H60" s="1">
        <v>225</v>
      </c>
      <c r="I60" s="1">
        <v>6</v>
      </c>
      <c r="J60" s="1">
        <v>73</v>
      </c>
      <c r="K60" s="2">
        <v>284000000</v>
      </c>
      <c r="L60" s="1">
        <v>71000</v>
      </c>
      <c r="M60" s="1">
        <v>1100000</v>
      </c>
      <c r="N60" s="1">
        <v>852400</v>
      </c>
      <c r="O60" s="1">
        <v>13600000</v>
      </c>
      <c r="P60" s="1">
        <v>300000</v>
      </c>
      <c r="Q60" s="5">
        <v>42621</v>
      </c>
    </row>
    <row r="61" spans="1:17">
      <c r="A61" s="1">
        <v>60</v>
      </c>
      <c r="B61" s="1" t="s">
        <v>736</v>
      </c>
      <c r="C61" s="1">
        <v>17400000</v>
      </c>
      <c r="D61" s="2">
        <v>17800000000</v>
      </c>
      <c r="E61" s="6">
        <v>6</v>
      </c>
      <c r="F61" s="1">
        <v>4411</v>
      </c>
      <c r="G61" s="1">
        <v>49</v>
      </c>
      <c r="H61" s="1">
        <v>152</v>
      </c>
      <c r="I61" s="1">
        <v>129</v>
      </c>
      <c r="J61" s="1">
        <v>37</v>
      </c>
      <c r="K61" s="2">
        <v>440000000</v>
      </c>
      <c r="L61" s="1">
        <v>110000</v>
      </c>
      <c r="M61" s="1">
        <v>1800000</v>
      </c>
      <c r="N61" s="1">
        <v>1300000</v>
      </c>
      <c r="O61" s="1">
        <v>21100000</v>
      </c>
      <c r="P61" s="1">
        <v>400000</v>
      </c>
      <c r="Q61" s="5">
        <v>41134</v>
      </c>
    </row>
    <row r="62" spans="1:17">
      <c r="A62" s="1">
        <v>61</v>
      </c>
      <c r="B62" s="1" t="s">
        <v>742</v>
      </c>
      <c r="C62" s="1">
        <v>17300000</v>
      </c>
      <c r="D62" s="2">
        <v>1030000000</v>
      </c>
      <c r="E62" s="6">
        <v>15</v>
      </c>
      <c r="F62" s="1">
        <v>180</v>
      </c>
      <c r="G62" s="1">
        <v>49</v>
      </c>
      <c r="H62" s="1">
        <v>11274</v>
      </c>
      <c r="I62" s="1">
        <v>130</v>
      </c>
      <c r="J62" s="1">
        <v>9</v>
      </c>
      <c r="K62" s="1">
        <v>46484000</v>
      </c>
      <c r="L62" s="1">
        <v>11600</v>
      </c>
      <c r="M62" s="1">
        <v>185900</v>
      </c>
      <c r="N62" s="1">
        <v>139500</v>
      </c>
      <c r="O62" s="1">
        <v>2200000</v>
      </c>
      <c r="P62" s="1">
        <v>100000</v>
      </c>
      <c r="Q62" s="5">
        <v>38525</v>
      </c>
    </row>
    <row r="63" spans="1:17">
      <c r="A63" s="1">
        <v>62</v>
      </c>
      <c r="B63" s="1" t="s">
        <v>119</v>
      </c>
      <c r="C63" s="1">
        <v>52700000</v>
      </c>
      <c r="D63" s="2">
        <v>24000000000</v>
      </c>
      <c r="E63" s="6">
        <v>9</v>
      </c>
      <c r="F63" s="1">
        <v>147</v>
      </c>
      <c r="G63" s="1">
        <v>49</v>
      </c>
      <c r="H63" s="1">
        <v>78</v>
      </c>
      <c r="I63" s="1">
        <v>14</v>
      </c>
      <c r="J63" s="1">
        <v>20</v>
      </c>
      <c r="K63" s="2">
        <v>160000000</v>
      </c>
      <c r="L63" s="1">
        <v>40100</v>
      </c>
      <c r="M63" s="1">
        <v>640900</v>
      </c>
      <c r="N63" s="1">
        <v>480600</v>
      </c>
      <c r="O63" s="1">
        <v>7700000</v>
      </c>
      <c r="P63" s="1">
        <v>100000</v>
      </c>
      <c r="Q63" s="5">
        <v>39104</v>
      </c>
    </row>
    <row r="64" spans="1:17">
      <c r="A64" s="1">
        <v>63</v>
      </c>
      <c r="B64" s="1" t="s">
        <v>712</v>
      </c>
      <c r="C64" s="1">
        <v>17700000</v>
      </c>
      <c r="D64" s="2">
        <v>20100000000</v>
      </c>
      <c r="E64" s="6">
        <v>9</v>
      </c>
      <c r="F64" s="1">
        <v>178</v>
      </c>
      <c r="G64" s="1">
        <v>49</v>
      </c>
      <c r="H64" s="1">
        <v>122</v>
      </c>
      <c r="I64" s="1">
        <v>127</v>
      </c>
      <c r="J64" s="1">
        <v>108</v>
      </c>
      <c r="K64" s="1">
        <v>97422000</v>
      </c>
      <c r="L64" s="1">
        <v>24400</v>
      </c>
      <c r="M64" s="1">
        <v>389700</v>
      </c>
      <c r="N64" s="1">
        <v>292300</v>
      </c>
      <c r="O64" s="1">
        <v>4700000</v>
      </c>
      <c r="P64" s="1" t="s">
        <v>39</v>
      </c>
      <c r="Q64" s="5">
        <v>40472</v>
      </c>
    </row>
    <row r="65" spans="1:17">
      <c r="A65" s="1">
        <v>64</v>
      </c>
      <c r="B65" s="1" t="s">
        <v>853</v>
      </c>
      <c r="C65" s="1">
        <v>15800000</v>
      </c>
      <c r="D65" s="2">
        <v>4120000000</v>
      </c>
      <c r="E65" s="6">
        <v>13</v>
      </c>
      <c r="F65" s="1">
        <v>542</v>
      </c>
      <c r="G65" s="1">
        <v>20</v>
      </c>
      <c r="H65" s="1">
        <v>1816</v>
      </c>
      <c r="I65" s="1">
        <v>22</v>
      </c>
      <c r="J65" s="1">
        <v>26</v>
      </c>
      <c r="K65" s="1">
        <v>71870000</v>
      </c>
      <c r="L65" s="1">
        <v>18000</v>
      </c>
      <c r="M65" s="1">
        <v>287500</v>
      </c>
      <c r="N65" s="1">
        <v>215600</v>
      </c>
      <c r="O65" s="1">
        <v>3400000</v>
      </c>
      <c r="P65" s="1">
        <v>100000</v>
      </c>
      <c r="Q65" s="5">
        <v>42753</v>
      </c>
    </row>
    <row r="66" spans="1:17">
      <c r="A66" s="1">
        <v>65</v>
      </c>
      <c r="B66" s="1" t="s">
        <v>169</v>
      </c>
      <c r="C66" s="1">
        <v>43200000</v>
      </c>
      <c r="D66" s="2">
        <v>37900000000</v>
      </c>
      <c r="E66" s="6">
        <v>4</v>
      </c>
      <c r="F66" s="1">
        <v>109871</v>
      </c>
      <c r="G66" s="1">
        <v>32</v>
      </c>
      <c r="H66" s="1">
        <v>24</v>
      </c>
      <c r="I66" s="1">
        <v>2</v>
      </c>
      <c r="J66" s="1">
        <v>18</v>
      </c>
      <c r="K66" s="2">
        <v>1150000000</v>
      </c>
      <c r="L66" s="1">
        <v>287300</v>
      </c>
      <c r="M66" s="1">
        <v>4600000</v>
      </c>
      <c r="N66" s="1">
        <v>3400000</v>
      </c>
      <c r="O66" s="1">
        <v>55200000</v>
      </c>
      <c r="P66" s="1">
        <v>900000</v>
      </c>
      <c r="Q66" s="5">
        <v>42562</v>
      </c>
    </row>
    <row r="67" spans="1:17">
      <c r="A67" s="1">
        <v>66</v>
      </c>
      <c r="B67" s="1" t="s">
        <v>616</v>
      </c>
      <c r="C67" s="1">
        <v>19600000</v>
      </c>
      <c r="D67" s="2">
        <v>2850000000</v>
      </c>
      <c r="E67" s="6">
        <v>6</v>
      </c>
      <c r="F67" s="1">
        <v>17</v>
      </c>
      <c r="G67" s="1">
        <v>49</v>
      </c>
      <c r="H67" s="1">
        <v>3857915</v>
      </c>
      <c r="I67" s="1">
        <v>7711</v>
      </c>
      <c r="J67" s="1">
        <v>7464</v>
      </c>
      <c r="K67" s="1">
        <v>23</v>
      </c>
      <c r="L67" s="1">
        <v>0.01</v>
      </c>
      <c r="M67" s="1">
        <v>0.09</v>
      </c>
      <c r="N67" s="1">
        <v>7.0000000000000007E-2</v>
      </c>
      <c r="O67" s="1">
        <v>1</v>
      </c>
      <c r="P67" s="1" t="s">
        <v>39</v>
      </c>
      <c r="Q67" s="5">
        <v>39877</v>
      </c>
    </row>
    <row r="68" spans="1:17">
      <c r="A68" s="1">
        <v>67</v>
      </c>
      <c r="B68" s="1" t="s">
        <v>318</v>
      </c>
      <c r="C68" s="1">
        <v>29800000</v>
      </c>
      <c r="D68" s="2">
        <v>4460000000</v>
      </c>
      <c r="E68" s="6">
        <v>2</v>
      </c>
      <c r="F68" s="1">
        <v>151</v>
      </c>
      <c r="G68" s="1">
        <v>19</v>
      </c>
      <c r="H68" s="1">
        <v>1622</v>
      </c>
      <c r="I68" s="1">
        <v>42</v>
      </c>
      <c r="J68" s="1">
        <v>8</v>
      </c>
      <c r="K68" s="1">
        <v>26171000</v>
      </c>
      <c r="L68" s="1">
        <v>6500</v>
      </c>
      <c r="M68" s="1">
        <v>104700</v>
      </c>
      <c r="N68" s="1">
        <v>78500</v>
      </c>
      <c r="O68" s="1">
        <v>1300000</v>
      </c>
      <c r="P68" s="1">
        <v>100000</v>
      </c>
      <c r="Q68" s="5">
        <v>40000</v>
      </c>
    </row>
    <row r="69" spans="1:17">
      <c r="A69" s="1">
        <v>68</v>
      </c>
      <c r="B69" s="1" t="s">
        <v>1131</v>
      </c>
      <c r="C69" s="1">
        <v>13400000</v>
      </c>
      <c r="D69" s="2">
        <v>2320000000</v>
      </c>
      <c r="E69" s="6">
        <v>7</v>
      </c>
      <c r="F69" s="1">
        <v>1349</v>
      </c>
      <c r="G69" s="1">
        <v>49</v>
      </c>
      <c r="H69" s="1">
        <v>4039</v>
      </c>
      <c r="I69" s="1">
        <v>166</v>
      </c>
      <c r="J69" s="1">
        <v>31</v>
      </c>
      <c r="K69" s="1">
        <v>14498000</v>
      </c>
      <c r="L69" s="1">
        <v>3600</v>
      </c>
      <c r="M69" s="1">
        <v>58000</v>
      </c>
      <c r="N69" s="1">
        <v>43500</v>
      </c>
      <c r="O69" s="1">
        <v>695900</v>
      </c>
      <c r="P69" s="1" t="s">
        <v>39</v>
      </c>
      <c r="Q69" s="5">
        <v>39067</v>
      </c>
    </row>
    <row r="70" spans="1:17">
      <c r="A70" s="1">
        <v>69</v>
      </c>
      <c r="B70" s="1" t="s">
        <v>1084</v>
      </c>
      <c r="C70" s="1">
        <v>13900000</v>
      </c>
      <c r="D70" s="2">
        <v>12500000000</v>
      </c>
      <c r="E70" s="6">
        <v>9</v>
      </c>
      <c r="F70" s="1">
        <v>1660</v>
      </c>
      <c r="G70" s="1">
        <v>49</v>
      </c>
      <c r="H70" s="1">
        <v>307</v>
      </c>
      <c r="I70" s="1">
        <v>161</v>
      </c>
      <c r="J70" s="1">
        <v>137</v>
      </c>
      <c r="K70" s="1">
        <v>97284000</v>
      </c>
      <c r="L70" s="1">
        <v>24300</v>
      </c>
      <c r="M70" s="1">
        <v>389100</v>
      </c>
      <c r="N70" s="1">
        <v>291900</v>
      </c>
      <c r="O70" s="1">
        <v>4700000</v>
      </c>
      <c r="P70" s="1">
        <v>100000</v>
      </c>
      <c r="Q70" s="5">
        <v>39066</v>
      </c>
    </row>
    <row r="71" spans="1:17">
      <c r="A71" s="1">
        <v>70</v>
      </c>
      <c r="B71" s="1" t="s">
        <v>981</v>
      </c>
      <c r="C71" s="1">
        <v>14600000</v>
      </c>
      <c r="D71" s="2">
        <v>3340000000</v>
      </c>
      <c r="E71" s="6">
        <v>13</v>
      </c>
      <c r="F71" s="1">
        <v>961</v>
      </c>
      <c r="G71" s="1">
        <v>41</v>
      </c>
      <c r="H71" s="1">
        <v>2455</v>
      </c>
      <c r="I71" s="1">
        <v>14</v>
      </c>
      <c r="J71" s="1">
        <v>51</v>
      </c>
      <c r="K71" s="1">
        <v>60568000</v>
      </c>
      <c r="L71" s="1">
        <v>15100</v>
      </c>
      <c r="M71" s="1">
        <v>242300</v>
      </c>
      <c r="N71" s="1">
        <v>181700</v>
      </c>
      <c r="O71" s="1">
        <v>2900000</v>
      </c>
      <c r="P71" s="1" t="s">
        <v>39</v>
      </c>
      <c r="Q71" s="5">
        <v>41620</v>
      </c>
    </row>
    <row r="72" spans="1:17">
      <c r="A72" s="1">
        <v>71</v>
      </c>
      <c r="B72" s="1" t="s">
        <v>326</v>
      </c>
      <c r="C72" s="1">
        <v>29200000</v>
      </c>
      <c r="D72" s="2">
        <v>4080000000</v>
      </c>
      <c r="E72" s="6">
        <v>2</v>
      </c>
      <c r="F72" s="1">
        <v>404</v>
      </c>
      <c r="G72" s="1">
        <v>41</v>
      </c>
      <c r="H72" s="1">
        <v>1852</v>
      </c>
      <c r="I72" s="1">
        <v>3</v>
      </c>
      <c r="J72" s="1">
        <v>9</v>
      </c>
      <c r="K72" s="1">
        <v>12143000</v>
      </c>
      <c r="L72" s="1">
        <v>3000</v>
      </c>
      <c r="M72" s="1">
        <v>48600</v>
      </c>
      <c r="N72" s="1">
        <v>36400</v>
      </c>
      <c r="O72" s="1">
        <v>582900</v>
      </c>
      <c r="P72" s="1" t="s">
        <v>39</v>
      </c>
      <c r="Q72" s="5">
        <v>38776</v>
      </c>
    </row>
    <row r="73" spans="1:17">
      <c r="A73" s="1">
        <v>72</v>
      </c>
      <c r="B73" s="1" t="s">
        <v>590</v>
      </c>
      <c r="C73" s="1">
        <v>20100000</v>
      </c>
      <c r="D73" s="2">
        <v>8920000000</v>
      </c>
      <c r="E73" s="6">
        <v>6</v>
      </c>
      <c r="F73" s="1">
        <v>4974</v>
      </c>
      <c r="G73" s="1">
        <v>7</v>
      </c>
      <c r="H73" s="1">
        <v>549</v>
      </c>
      <c r="I73" s="1">
        <v>20</v>
      </c>
      <c r="J73" s="1">
        <v>28</v>
      </c>
      <c r="K73" s="1">
        <v>5420000</v>
      </c>
      <c r="L73" s="1">
        <v>1400</v>
      </c>
      <c r="M73" s="1">
        <v>21700</v>
      </c>
      <c r="N73" s="1">
        <v>16300</v>
      </c>
      <c r="O73" s="1">
        <v>260200</v>
      </c>
      <c r="P73" s="1" t="s">
        <v>39</v>
      </c>
      <c r="Q73" s="5">
        <v>40823</v>
      </c>
    </row>
    <row r="74" spans="1:17">
      <c r="A74" s="1">
        <v>73</v>
      </c>
      <c r="B74" s="1" t="s">
        <v>560</v>
      </c>
      <c r="C74" s="1">
        <v>20600000</v>
      </c>
      <c r="D74" s="2">
        <v>10300000000</v>
      </c>
      <c r="E74" s="6">
        <v>9</v>
      </c>
      <c r="F74" s="1">
        <v>156</v>
      </c>
      <c r="G74" s="1">
        <v>42</v>
      </c>
      <c r="H74" s="1">
        <v>421</v>
      </c>
      <c r="I74" s="1">
        <v>1</v>
      </c>
      <c r="J74" s="1">
        <v>92</v>
      </c>
      <c r="K74" s="1">
        <v>81236000</v>
      </c>
      <c r="L74" s="1">
        <v>20300</v>
      </c>
      <c r="M74" s="1">
        <v>324900</v>
      </c>
      <c r="N74" s="1">
        <v>243700</v>
      </c>
      <c r="O74" s="1">
        <v>3900000</v>
      </c>
      <c r="P74" s="1" t="s">
        <v>39</v>
      </c>
      <c r="Q74" s="5">
        <v>40114</v>
      </c>
    </row>
    <row r="75" spans="1:17">
      <c r="A75" s="1">
        <v>74</v>
      </c>
      <c r="B75" s="1" t="s">
        <v>1286</v>
      </c>
      <c r="C75" s="1">
        <v>12400000</v>
      </c>
      <c r="D75" s="2">
        <v>6200000000</v>
      </c>
      <c r="E75" s="6">
        <v>9</v>
      </c>
      <c r="F75" s="1">
        <v>205</v>
      </c>
      <c r="G75" s="1">
        <v>49</v>
      </c>
      <c r="H75" s="1">
        <v>999</v>
      </c>
      <c r="I75" s="1">
        <v>176</v>
      </c>
      <c r="J75" s="1">
        <v>150</v>
      </c>
      <c r="K75" s="1">
        <v>50188000</v>
      </c>
      <c r="L75" s="1">
        <v>12500</v>
      </c>
      <c r="M75" s="1">
        <v>200800</v>
      </c>
      <c r="N75" s="1">
        <v>150600</v>
      </c>
      <c r="O75" s="1">
        <v>2400000</v>
      </c>
      <c r="P75" s="1" t="s">
        <v>39</v>
      </c>
      <c r="Q75" s="5">
        <v>38633</v>
      </c>
    </row>
    <row r="76" spans="1:17">
      <c r="A76" s="1">
        <v>75</v>
      </c>
      <c r="B76" s="1" t="s">
        <v>1119</v>
      </c>
      <c r="C76" s="1">
        <v>13500000</v>
      </c>
      <c r="D76" s="2">
        <v>5550000000</v>
      </c>
      <c r="E76" s="6">
        <v>9</v>
      </c>
      <c r="F76" s="1">
        <v>814</v>
      </c>
      <c r="G76" s="1">
        <v>48</v>
      </c>
      <c r="H76" s="1">
        <v>1183</v>
      </c>
      <c r="I76" s="1">
        <v>30</v>
      </c>
      <c r="J76" s="1">
        <v>140</v>
      </c>
      <c r="K76" s="1">
        <v>35309000</v>
      </c>
      <c r="L76" s="1">
        <v>8800</v>
      </c>
      <c r="M76" s="1">
        <v>141200</v>
      </c>
      <c r="N76" s="1">
        <v>105900</v>
      </c>
      <c r="O76" s="1">
        <v>1700000</v>
      </c>
      <c r="P76" s="1">
        <v>100000</v>
      </c>
      <c r="Q76" s="5">
        <v>39076</v>
      </c>
    </row>
    <row r="77" spans="1:17">
      <c r="A77" s="1">
        <v>76</v>
      </c>
      <c r="B77" s="1" t="s">
        <v>530</v>
      </c>
      <c r="C77" s="1">
        <v>21300000</v>
      </c>
      <c r="D77" s="2">
        <v>10000000000</v>
      </c>
      <c r="E77" s="6">
        <v>4</v>
      </c>
      <c r="F77" s="1">
        <v>669</v>
      </c>
      <c r="G77" s="1">
        <v>19</v>
      </c>
      <c r="H77" s="1">
        <v>436</v>
      </c>
      <c r="I77" s="1">
        <v>67</v>
      </c>
      <c r="J77" s="1">
        <v>92</v>
      </c>
      <c r="K77" s="2">
        <v>236000000</v>
      </c>
      <c r="L77" s="1">
        <v>59100</v>
      </c>
      <c r="M77" s="1">
        <v>945200</v>
      </c>
      <c r="N77" s="1">
        <v>708900</v>
      </c>
      <c r="O77" s="1">
        <v>11300000</v>
      </c>
      <c r="P77" s="1">
        <v>600000</v>
      </c>
      <c r="Q77" s="5">
        <v>44229</v>
      </c>
    </row>
    <row r="78" spans="1:17">
      <c r="A78" s="1">
        <v>77</v>
      </c>
      <c r="B78" s="1" t="s">
        <v>1152</v>
      </c>
      <c r="C78" s="1">
        <v>13300000</v>
      </c>
      <c r="D78" s="2">
        <v>6410000000</v>
      </c>
      <c r="E78" s="6">
        <v>6</v>
      </c>
      <c r="F78" s="1">
        <v>1749</v>
      </c>
      <c r="G78" s="1">
        <v>8</v>
      </c>
      <c r="H78" s="1">
        <v>949</v>
      </c>
      <c r="I78" s="1">
        <v>12</v>
      </c>
      <c r="J78" s="1">
        <v>163</v>
      </c>
      <c r="K78" s="1">
        <v>5387000</v>
      </c>
      <c r="L78" s="1">
        <v>1300</v>
      </c>
      <c r="M78" s="1">
        <v>21500</v>
      </c>
      <c r="N78" s="1">
        <v>16200</v>
      </c>
      <c r="O78" s="1">
        <v>258600</v>
      </c>
      <c r="P78" s="1">
        <v>100000</v>
      </c>
      <c r="Q78" s="5">
        <v>42132</v>
      </c>
    </row>
    <row r="79" spans="1:17">
      <c r="A79" s="1">
        <v>78</v>
      </c>
      <c r="B79" s="1" t="s">
        <v>474</v>
      </c>
      <c r="C79" s="1">
        <v>22900000</v>
      </c>
      <c r="D79" s="2">
        <v>13200000000</v>
      </c>
      <c r="E79" s="6">
        <v>3</v>
      </c>
      <c r="F79" s="1">
        <v>1251</v>
      </c>
      <c r="G79" s="1">
        <v>29</v>
      </c>
      <c r="H79" s="1">
        <v>278</v>
      </c>
      <c r="I79" s="1">
        <v>12</v>
      </c>
      <c r="J79" s="1">
        <v>17</v>
      </c>
      <c r="K79" s="2">
        <v>137000000</v>
      </c>
      <c r="L79" s="1">
        <v>34200</v>
      </c>
      <c r="M79" s="1">
        <v>547300</v>
      </c>
      <c r="N79" s="1">
        <v>410500</v>
      </c>
      <c r="O79" s="1">
        <v>6600000</v>
      </c>
      <c r="P79" s="1">
        <v>200000</v>
      </c>
      <c r="Q79" s="5">
        <v>43178</v>
      </c>
    </row>
    <row r="80" spans="1:17">
      <c r="A80" s="1">
        <v>79</v>
      </c>
      <c r="B80" s="1" t="s">
        <v>577</v>
      </c>
      <c r="C80" s="1">
        <v>20300000</v>
      </c>
      <c r="D80" s="2">
        <v>11800000000</v>
      </c>
      <c r="E80" s="6">
        <v>3</v>
      </c>
      <c r="F80" s="1">
        <v>875</v>
      </c>
      <c r="G80" s="1">
        <v>20</v>
      </c>
      <c r="H80" s="1">
        <v>332</v>
      </c>
      <c r="I80" s="1">
        <v>10</v>
      </c>
      <c r="J80" s="1">
        <v>22</v>
      </c>
      <c r="K80" s="2">
        <v>113000000</v>
      </c>
      <c r="L80" s="1">
        <v>28200</v>
      </c>
      <c r="M80" s="1">
        <v>451100</v>
      </c>
      <c r="N80" s="1">
        <v>338300</v>
      </c>
      <c r="O80" s="1">
        <v>5400000</v>
      </c>
      <c r="P80" s="1">
        <v>100000</v>
      </c>
      <c r="Q80" s="5">
        <v>43479</v>
      </c>
    </row>
    <row r="81" spans="1:17">
      <c r="A81" s="1">
        <v>80</v>
      </c>
      <c r="B81" s="1" t="s">
        <v>258</v>
      </c>
      <c r="C81" s="1">
        <v>32800000</v>
      </c>
      <c r="D81" s="2">
        <v>26400000000</v>
      </c>
      <c r="E81" s="6">
        <v>3</v>
      </c>
      <c r="F81" s="1">
        <v>2122</v>
      </c>
      <c r="G81" s="1">
        <v>49</v>
      </c>
      <c r="H81" s="1">
        <v>64</v>
      </c>
      <c r="I81" s="1">
        <v>39</v>
      </c>
      <c r="J81" s="1">
        <v>10</v>
      </c>
      <c r="K81" s="2">
        <v>127000000</v>
      </c>
      <c r="L81" s="1">
        <v>31900</v>
      </c>
      <c r="M81" s="1">
        <v>510000</v>
      </c>
      <c r="N81" s="1">
        <v>382500</v>
      </c>
      <c r="O81" s="1">
        <v>6100000</v>
      </c>
      <c r="P81" s="1">
        <v>200000</v>
      </c>
      <c r="Q81" s="5">
        <v>42566</v>
      </c>
    </row>
    <row r="82" spans="1:17">
      <c r="A82" s="1">
        <v>81</v>
      </c>
      <c r="B82" s="1" t="s">
        <v>137</v>
      </c>
      <c r="C82" s="1">
        <v>46100000</v>
      </c>
      <c r="D82" s="2">
        <v>30700000000</v>
      </c>
      <c r="E82" s="6">
        <v>9</v>
      </c>
      <c r="F82" s="1">
        <v>1</v>
      </c>
      <c r="G82" s="1">
        <v>35</v>
      </c>
      <c r="H82" s="1">
        <v>4046070</v>
      </c>
      <c r="I82" s="1" t="s">
        <v>39</v>
      </c>
      <c r="J82" s="1">
        <v>4501</v>
      </c>
      <c r="K82" s="1">
        <v>1</v>
      </c>
      <c r="L82" s="1">
        <v>0</v>
      </c>
      <c r="M82" s="1">
        <v>0</v>
      </c>
      <c r="N82" s="1">
        <v>0</v>
      </c>
      <c r="O82" s="1">
        <v>0.05</v>
      </c>
      <c r="P82" s="1" t="s">
        <v>39</v>
      </c>
      <c r="Q82" s="5">
        <v>38671</v>
      </c>
    </row>
    <row r="83" spans="1:17">
      <c r="A83" s="1">
        <v>82</v>
      </c>
      <c r="B83" s="1" t="s">
        <v>128</v>
      </c>
      <c r="C83" s="1">
        <v>46800000</v>
      </c>
      <c r="D83" s="2">
        <v>19400000000</v>
      </c>
      <c r="E83" s="6">
        <v>4</v>
      </c>
      <c r="F83" s="1">
        <v>1</v>
      </c>
      <c r="G83" s="1">
        <v>29</v>
      </c>
      <c r="H83" s="1">
        <v>4047729</v>
      </c>
      <c r="I83" s="1" t="s">
        <v>39</v>
      </c>
      <c r="J83" s="1">
        <v>5525</v>
      </c>
      <c r="K83" s="1">
        <v>440</v>
      </c>
      <c r="L83" s="1">
        <v>0.11</v>
      </c>
      <c r="M83" s="1">
        <v>2</v>
      </c>
      <c r="N83" s="1">
        <v>1</v>
      </c>
      <c r="O83" s="1">
        <v>21</v>
      </c>
      <c r="P83" s="1">
        <v>75</v>
      </c>
      <c r="Q83" s="5">
        <v>39284</v>
      </c>
    </row>
    <row r="84" spans="1:17">
      <c r="A84" s="1">
        <v>83</v>
      </c>
      <c r="B84" s="1" t="s">
        <v>536</v>
      </c>
      <c r="C84" s="1">
        <v>21100000</v>
      </c>
      <c r="D84" s="2">
        <v>4530000000</v>
      </c>
      <c r="E84" s="6">
        <v>13</v>
      </c>
      <c r="F84" s="1">
        <v>2325</v>
      </c>
      <c r="G84" s="1">
        <v>20</v>
      </c>
      <c r="H84" s="1">
        <v>1583</v>
      </c>
      <c r="I84" s="1">
        <v>8</v>
      </c>
      <c r="J84" s="1">
        <v>94</v>
      </c>
      <c r="K84" s="1">
        <v>26974000</v>
      </c>
      <c r="L84" s="1">
        <v>6700</v>
      </c>
      <c r="M84" s="1">
        <v>107900</v>
      </c>
      <c r="N84" s="1">
        <v>80900</v>
      </c>
      <c r="O84" s="1">
        <v>1300000</v>
      </c>
      <c r="P84" s="1">
        <v>100000</v>
      </c>
      <c r="Q84" s="5">
        <v>42525</v>
      </c>
    </row>
    <row r="85" spans="1:17">
      <c r="A85" s="1">
        <v>84</v>
      </c>
      <c r="B85" s="1" t="s">
        <v>1151</v>
      </c>
      <c r="C85" s="1">
        <v>13300000</v>
      </c>
      <c r="D85" s="2">
        <v>4130000000</v>
      </c>
      <c r="E85" s="6">
        <v>6</v>
      </c>
      <c r="F85" s="1">
        <v>1640</v>
      </c>
      <c r="G85" s="1">
        <v>38</v>
      </c>
      <c r="H85" s="1">
        <v>1818</v>
      </c>
      <c r="I85" s="1">
        <v>7</v>
      </c>
      <c r="J85" s="1">
        <v>63</v>
      </c>
      <c r="K85" s="1">
        <v>70712000</v>
      </c>
      <c r="L85" s="1">
        <v>17700</v>
      </c>
      <c r="M85" s="1">
        <v>282800</v>
      </c>
      <c r="N85" s="1">
        <v>212100</v>
      </c>
      <c r="O85" s="1">
        <v>3400000</v>
      </c>
      <c r="P85" s="1">
        <v>200000</v>
      </c>
      <c r="Q85" s="5">
        <v>41506</v>
      </c>
    </row>
    <row r="86" spans="1:17">
      <c r="A86" s="1">
        <v>85</v>
      </c>
      <c r="B86" s="1" t="s">
        <v>81</v>
      </c>
      <c r="C86" s="1">
        <v>75600000</v>
      </c>
      <c r="D86" s="2">
        <v>20800000000</v>
      </c>
      <c r="E86" s="6">
        <v>9</v>
      </c>
      <c r="F86" s="1">
        <v>2281</v>
      </c>
      <c r="G86" s="1">
        <v>40</v>
      </c>
      <c r="H86" s="1">
        <v>112</v>
      </c>
      <c r="I86" s="1">
        <v>2</v>
      </c>
      <c r="J86" s="1">
        <v>4</v>
      </c>
      <c r="K86" s="2">
        <v>168000000</v>
      </c>
      <c r="L86" s="1">
        <v>42100</v>
      </c>
      <c r="M86" s="1">
        <v>673200</v>
      </c>
      <c r="N86" s="1">
        <v>504900</v>
      </c>
      <c r="O86" s="1">
        <v>8100000</v>
      </c>
      <c r="P86" s="1">
        <v>400000</v>
      </c>
      <c r="Q86" s="5">
        <v>41260</v>
      </c>
    </row>
    <row r="87" spans="1:17">
      <c r="A87" s="1">
        <v>86</v>
      </c>
      <c r="B87" s="1" t="s">
        <v>952</v>
      </c>
      <c r="C87" s="1">
        <v>14900000</v>
      </c>
      <c r="D87" s="2">
        <v>8620000000</v>
      </c>
      <c r="E87" s="6">
        <v>4</v>
      </c>
      <c r="F87" s="1">
        <v>93</v>
      </c>
      <c r="G87" s="1">
        <v>24</v>
      </c>
      <c r="H87" s="1">
        <v>3468229</v>
      </c>
      <c r="I87" s="1">
        <v>3508</v>
      </c>
      <c r="J87" s="1">
        <v>3271</v>
      </c>
      <c r="K87" s="1">
        <v>2477</v>
      </c>
      <c r="L87" s="1">
        <v>0.62</v>
      </c>
      <c r="M87" s="1">
        <v>10</v>
      </c>
      <c r="N87" s="1">
        <v>7</v>
      </c>
      <c r="O87" s="1">
        <v>119</v>
      </c>
      <c r="P87" s="1">
        <v>9</v>
      </c>
      <c r="Q87" s="5">
        <v>41232</v>
      </c>
    </row>
    <row r="88" spans="1:17">
      <c r="A88" s="1">
        <v>87</v>
      </c>
      <c r="B88" s="1" t="s">
        <v>376</v>
      </c>
      <c r="C88" s="1">
        <v>26300000</v>
      </c>
      <c r="D88" s="2">
        <v>4750000000</v>
      </c>
      <c r="E88" s="6">
        <v>4</v>
      </c>
      <c r="F88" s="1">
        <v>190</v>
      </c>
      <c r="G88" s="1">
        <v>19</v>
      </c>
      <c r="H88" s="1">
        <v>1462</v>
      </c>
      <c r="I88" s="1">
        <v>51</v>
      </c>
      <c r="J88" s="1">
        <v>57</v>
      </c>
      <c r="K88" s="1">
        <v>17264000</v>
      </c>
      <c r="L88" s="1">
        <v>4300</v>
      </c>
      <c r="M88" s="1">
        <v>69100</v>
      </c>
      <c r="N88" s="1">
        <v>51800</v>
      </c>
      <c r="O88" s="1">
        <v>828600</v>
      </c>
      <c r="P88" s="1" t="s">
        <v>39</v>
      </c>
      <c r="Q88" s="5">
        <v>42175</v>
      </c>
    </row>
    <row r="89" spans="1:17">
      <c r="A89" s="1">
        <v>88</v>
      </c>
      <c r="B89" s="1" t="s">
        <v>1112</v>
      </c>
      <c r="C89" s="1">
        <v>13600000</v>
      </c>
      <c r="D89" s="2">
        <v>9690000000</v>
      </c>
      <c r="E89" s="6">
        <v>14</v>
      </c>
      <c r="F89" s="1">
        <v>16047</v>
      </c>
      <c r="G89" s="1">
        <v>48</v>
      </c>
      <c r="H89" s="1">
        <v>474</v>
      </c>
      <c r="I89" s="1">
        <v>29</v>
      </c>
      <c r="J89" s="1">
        <v>160</v>
      </c>
      <c r="K89" s="1">
        <v>44414000</v>
      </c>
      <c r="L89" s="1">
        <v>11100</v>
      </c>
      <c r="M89" s="1">
        <v>177700</v>
      </c>
      <c r="N89" s="1">
        <v>133200</v>
      </c>
      <c r="O89" s="1">
        <v>2100000</v>
      </c>
      <c r="P89" s="1">
        <v>100000</v>
      </c>
      <c r="Q89" s="5">
        <v>38668</v>
      </c>
    </row>
    <row r="90" spans="1:17">
      <c r="A90" s="1">
        <v>89</v>
      </c>
      <c r="B90" s="1" t="s">
        <v>997</v>
      </c>
      <c r="C90" s="1">
        <v>14500000</v>
      </c>
      <c r="D90" s="2">
        <v>4600000000</v>
      </c>
      <c r="E90" s="6">
        <v>11</v>
      </c>
      <c r="F90" s="1">
        <v>18972</v>
      </c>
      <c r="G90" s="1">
        <v>48</v>
      </c>
      <c r="H90" s="1">
        <v>1548</v>
      </c>
      <c r="I90" s="1">
        <v>26</v>
      </c>
      <c r="J90" s="1">
        <v>19</v>
      </c>
      <c r="K90" s="1">
        <v>66273000</v>
      </c>
      <c r="L90" s="1">
        <v>16600</v>
      </c>
      <c r="M90" s="1">
        <v>265100</v>
      </c>
      <c r="N90" s="1">
        <v>198800</v>
      </c>
      <c r="O90" s="1">
        <v>3200000</v>
      </c>
      <c r="P90" s="1">
        <v>100000</v>
      </c>
      <c r="Q90" s="5">
        <v>38815</v>
      </c>
    </row>
    <row r="91" spans="1:17">
      <c r="A91" s="1">
        <v>90</v>
      </c>
      <c r="B91" s="1" t="s">
        <v>792</v>
      </c>
      <c r="C91" s="1">
        <v>16500000</v>
      </c>
      <c r="D91" s="2">
        <v>7040000000</v>
      </c>
      <c r="E91" s="6">
        <v>11</v>
      </c>
      <c r="F91" s="1">
        <v>21243</v>
      </c>
      <c r="G91" s="1">
        <v>19</v>
      </c>
      <c r="H91" s="1">
        <v>821</v>
      </c>
      <c r="I91" s="1">
        <v>92</v>
      </c>
      <c r="J91" s="1">
        <v>13</v>
      </c>
      <c r="K91" s="2">
        <v>131000000</v>
      </c>
      <c r="L91" s="1">
        <v>32800</v>
      </c>
      <c r="M91" s="1">
        <v>524800</v>
      </c>
      <c r="N91" s="1">
        <v>393600</v>
      </c>
      <c r="O91" s="1">
        <v>6300000</v>
      </c>
      <c r="P91" s="1">
        <v>300000</v>
      </c>
      <c r="Q91" s="5">
        <v>40078</v>
      </c>
    </row>
    <row r="92" spans="1:17">
      <c r="A92" s="1">
        <v>91</v>
      </c>
      <c r="B92" s="1" t="s">
        <v>963</v>
      </c>
      <c r="C92" s="1">
        <v>14800000</v>
      </c>
      <c r="D92" s="2">
        <v>273000000</v>
      </c>
      <c r="E92" s="6">
        <v>13</v>
      </c>
      <c r="F92" s="1">
        <v>34</v>
      </c>
      <c r="G92" s="1">
        <v>18</v>
      </c>
      <c r="H92" s="1">
        <v>3968552</v>
      </c>
      <c r="I92" s="1">
        <v>2600</v>
      </c>
      <c r="J92" s="1">
        <v>4443</v>
      </c>
      <c r="K92" s="1">
        <v>37883</v>
      </c>
      <c r="L92" s="1">
        <v>9</v>
      </c>
      <c r="M92" s="1">
        <v>152</v>
      </c>
      <c r="N92" s="1">
        <v>114</v>
      </c>
      <c r="O92" s="1">
        <v>1800</v>
      </c>
      <c r="P92" s="1">
        <v>3580</v>
      </c>
      <c r="Q92" s="5">
        <v>42035</v>
      </c>
    </row>
    <row r="93" spans="1:17">
      <c r="A93" s="1">
        <v>92</v>
      </c>
      <c r="B93" s="1" t="s">
        <v>366</v>
      </c>
      <c r="C93" s="1">
        <v>26700000</v>
      </c>
      <c r="D93" s="2">
        <v>4390000000</v>
      </c>
      <c r="E93" s="6">
        <v>13</v>
      </c>
      <c r="F93" s="1">
        <v>241</v>
      </c>
      <c r="G93" s="1">
        <v>49</v>
      </c>
      <c r="H93" s="1">
        <v>1632</v>
      </c>
      <c r="I93" s="1">
        <v>61</v>
      </c>
      <c r="J93" s="1">
        <v>54</v>
      </c>
      <c r="K93" s="2">
        <v>276000000</v>
      </c>
      <c r="L93" s="1">
        <v>69000</v>
      </c>
      <c r="M93" s="1">
        <v>1100000</v>
      </c>
      <c r="N93" s="1">
        <v>828600</v>
      </c>
      <c r="O93" s="1">
        <v>13300000</v>
      </c>
      <c r="P93" s="1">
        <v>1200000</v>
      </c>
      <c r="Q93" s="5">
        <v>42484</v>
      </c>
    </row>
    <row r="94" spans="1:17">
      <c r="A94" s="1">
        <v>93</v>
      </c>
      <c r="B94" s="1" t="s">
        <v>694</v>
      </c>
      <c r="C94" s="1">
        <v>18000000</v>
      </c>
      <c r="D94" s="2">
        <v>8720000000</v>
      </c>
      <c r="E94" s="6">
        <v>5</v>
      </c>
      <c r="F94" s="1">
        <v>748</v>
      </c>
      <c r="G94" s="1">
        <v>49</v>
      </c>
      <c r="H94" s="1">
        <v>539</v>
      </c>
      <c r="I94" s="1" t="s">
        <v>39</v>
      </c>
      <c r="J94" s="1">
        <v>115</v>
      </c>
      <c r="K94" s="2">
        <v>1380000000</v>
      </c>
      <c r="L94" s="1">
        <v>343800</v>
      </c>
      <c r="M94" s="1">
        <v>5500000</v>
      </c>
      <c r="N94" s="1">
        <v>4100000</v>
      </c>
      <c r="O94" s="1">
        <v>66000000</v>
      </c>
      <c r="P94" s="1">
        <v>3400000</v>
      </c>
      <c r="Q94" s="5">
        <v>40614</v>
      </c>
    </row>
    <row r="95" spans="1:17">
      <c r="A95" s="1">
        <v>94</v>
      </c>
      <c r="B95" s="1" t="s">
        <v>1249</v>
      </c>
      <c r="C95" s="1">
        <v>12500000</v>
      </c>
      <c r="D95" s="2">
        <v>4160000000</v>
      </c>
      <c r="E95" s="6">
        <v>10</v>
      </c>
      <c r="F95" s="1">
        <v>322</v>
      </c>
      <c r="G95" s="1">
        <v>49</v>
      </c>
      <c r="H95" s="1">
        <v>1794</v>
      </c>
      <c r="I95" s="1">
        <v>175</v>
      </c>
      <c r="J95" s="1">
        <v>171</v>
      </c>
      <c r="K95" s="2">
        <v>565000000</v>
      </c>
      <c r="L95" s="1">
        <v>0</v>
      </c>
      <c r="M95" s="1">
        <v>0</v>
      </c>
      <c r="N95" s="1">
        <v>0</v>
      </c>
      <c r="O95" s="1">
        <v>0</v>
      </c>
      <c r="P95" s="1">
        <v>500000</v>
      </c>
      <c r="Q95" s="5">
        <v>44650</v>
      </c>
    </row>
    <row r="96" spans="1:17">
      <c r="A96" s="1">
        <v>95</v>
      </c>
      <c r="B96" s="1" t="s">
        <v>527</v>
      </c>
      <c r="C96" s="1">
        <v>21300000</v>
      </c>
      <c r="D96" s="2">
        <v>10600000000</v>
      </c>
      <c r="E96" s="6">
        <v>9</v>
      </c>
      <c r="F96" s="1">
        <v>78</v>
      </c>
      <c r="G96" s="1">
        <v>49</v>
      </c>
      <c r="H96" s="1">
        <v>396</v>
      </c>
      <c r="I96" s="1">
        <v>98</v>
      </c>
      <c r="J96" s="1">
        <v>90</v>
      </c>
      <c r="K96" s="2">
        <v>103000000</v>
      </c>
      <c r="L96" s="1">
        <v>25800</v>
      </c>
      <c r="M96" s="1">
        <v>412700</v>
      </c>
      <c r="N96" s="1">
        <v>309500</v>
      </c>
      <c r="O96" s="1">
        <v>5000000</v>
      </c>
      <c r="P96" s="1">
        <v>100000</v>
      </c>
      <c r="Q96" s="5">
        <v>40792</v>
      </c>
    </row>
    <row r="97" spans="1:17">
      <c r="A97" s="1">
        <v>96</v>
      </c>
      <c r="B97" s="1" t="s">
        <v>498</v>
      </c>
      <c r="C97" s="1">
        <v>21900000</v>
      </c>
      <c r="D97" s="2">
        <v>4450000000</v>
      </c>
      <c r="E97" s="6">
        <v>5</v>
      </c>
      <c r="F97" s="1">
        <v>301</v>
      </c>
      <c r="G97" s="1">
        <v>49</v>
      </c>
      <c r="H97" s="1">
        <v>1620</v>
      </c>
      <c r="I97" s="1">
        <v>94</v>
      </c>
      <c r="J97" s="1">
        <v>88</v>
      </c>
      <c r="K97" s="2">
        <v>185000000</v>
      </c>
      <c r="L97" s="1">
        <v>46200</v>
      </c>
      <c r="M97" s="1">
        <v>739800</v>
      </c>
      <c r="N97" s="1">
        <v>554800</v>
      </c>
      <c r="O97" s="1">
        <v>8900000</v>
      </c>
      <c r="P97" s="1">
        <v>500000</v>
      </c>
      <c r="Q97" s="5">
        <v>41795</v>
      </c>
    </row>
    <row r="98" spans="1:17">
      <c r="A98" s="1">
        <v>97</v>
      </c>
      <c r="B98" s="1" t="s">
        <v>261</v>
      </c>
      <c r="C98" s="1">
        <v>32700000</v>
      </c>
      <c r="D98" s="2">
        <v>19200000000</v>
      </c>
      <c r="E98" s="6">
        <v>10</v>
      </c>
      <c r="F98" s="1">
        <v>2738</v>
      </c>
      <c r="G98" s="1">
        <v>45</v>
      </c>
      <c r="H98" s="1">
        <v>137</v>
      </c>
      <c r="I98" s="1">
        <v>1</v>
      </c>
      <c r="J98" s="1">
        <v>11</v>
      </c>
      <c r="K98" s="2">
        <v>1460000000</v>
      </c>
      <c r="L98" s="1">
        <v>365900</v>
      </c>
      <c r="M98" s="1">
        <v>5900000</v>
      </c>
      <c r="N98" s="1">
        <v>4400000</v>
      </c>
      <c r="O98" s="1">
        <v>70200000</v>
      </c>
      <c r="P98" s="1">
        <v>2100000</v>
      </c>
      <c r="Q98" s="5">
        <v>41255</v>
      </c>
    </row>
    <row r="99" spans="1:17">
      <c r="A99" s="1">
        <v>98</v>
      </c>
      <c r="B99" s="1" t="s">
        <v>382</v>
      </c>
      <c r="C99" s="1">
        <v>26000000</v>
      </c>
      <c r="D99" s="2">
        <v>17300000000</v>
      </c>
      <c r="E99" s="6">
        <v>9</v>
      </c>
      <c r="F99" s="1">
        <v>240</v>
      </c>
      <c r="G99" s="1">
        <v>49</v>
      </c>
      <c r="H99" s="1">
        <v>163</v>
      </c>
      <c r="I99" s="1">
        <v>66</v>
      </c>
      <c r="J99" s="1">
        <v>66</v>
      </c>
      <c r="K99" s="1">
        <v>55454000</v>
      </c>
      <c r="L99" s="1">
        <v>13900</v>
      </c>
      <c r="M99" s="1">
        <v>221800</v>
      </c>
      <c r="N99" s="1">
        <v>166400</v>
      </c>
      <c r="O99" s="1">
        <v>2700000</v>
      </c>
      <c r="P99" s="1" t="s">
        <v>39</v>
      </c>
      <c r="Q99" s="5">
        <v>38663</v>
      </c>
    </row>
    <row r="100" spans="1:17">
      <c r="A100" s="1">
        <v>99</v>
      </c>
      <c r="B100" s="1" t="s">
        <v>1217</v>
      </c>
      <c r="C100" s="1">
        <v>12800000</v>
      </c>
      <c r="D100" s="2">
        <v>14200000000</v>
      </c>
      <c r="E100" s="6">
        <v>9</v>
      </c>
      <c r="F100" s="1">
        <v>168</v>
      </c>
      <c r="G100" s="1">
        <v>49</v>
      </c>
      <c r="H100" s="1">
        <v>250</v>
      </c>
      <c r="I100" s="1">
        <v>172</v>
      </c>
      <c r="J100" s="1">
        <v>146</v>
      </c>
      <c r="K100" s="1">
        <v>89566000</v>
      </c>
      <c r="L100" s="1">
        <v>22400</v>
      </c>
      <c r="M100" s="1">
        <v>358300</v>
      </c>
      <c r="N100" s="1">
        <v>268700</v>
      </c>
      <c r="O100" s="1">
        <v>4300000</v>
      </c>
      <c r="P100" s="1" t="s">
        <v>39</v>
      </c>
      <c r="Q100" s="5">
        <v>40058</v>
      </c>
    </row>
    <row r="101" spans="1:17">
      <c r="A101" s="1">
        <v>100</v>
      </c>
      <c r="B101" s="1" t="s">
        <v>1281</v>
      </c>
      <c r="C101" s="1">
        <v>12400000</v>
      </c>
      <c r="D101" s="2">
        <v>2320000000</v>
      </c>
      <c r="E101" s="6">
        <v>7</v>
      </c>
      <c r="F101" s="1">
        <v>729</v>
      </c>
      <c r="G101" s="1">
        <v>19</v>
      </c>
      <c r="H101" s="1">
        <v>4042</v>
      </c>
      <c r="I101" s="1">
        <v>124</v>
      </c>
      <c r="J101" s="1">
        <v>38</v>
      </c>
      <c r="K101" s="1">
        <v>30968000</v>
      </c>
      <c r="L101" s="1">
        <v>7700</v>
      </c>
      <c r="M101" s="1">
        <v>123900</v>
      </c>
      <c r="N101" s="1">
        <v>92900</v>
      </c>
      <c r="O101" s="1">
        <v>1500000</v>
      </c>
      <c r="P101" s="1">
        <v>100000</v>
      </c>
      <c r="Q101" s="5">
        <v>42592</v>
      </c>
    </row>
    <row r="102" spans="1:17">
      <c r="A102" s="1">
        <v>101</v>
      </c>
      <c r="B102" s="1" t="s">
        <v>1154</v>
      </c>
      <c r="C102" s="1">
        <v>13200000</v>
      </c>
      <c r="D102" s="2">
        <v>1150000000</v>
      </c>
      <c r="E102" s="6">
        <v>4</v>
      </c>
      <c r="F102" s="1">
        <v>192</v>
      </c>
      <c r="G102" s="1">
        <v>36</v>
      </c>
      <c r="H102" s="1">
        <v>9855</v>
      </c>
      <c r="I102" s="1">
        <v>13</v>
      </c>
      <c r="J102" s="1">
        <v>163</v>
      </c>
      <c r="K102" s="1">
        <v>8769000</v>
      </c>
      <c r="L102" s="1">
        <v>2200</v>
      </c>
      <c r="M102" s="1">
        <v>35100</v>
      </c>
      <c r="N102" s="1">
        <v>26300</v>
      </c>
      <c r="O102" s="1">
        <v>420900</v>
      </c>
      <c r="P102" s="1">
        <v>200000</v>
      </c>
      <c r="Q102" s="5">
        <v>43475</v>
      </c>
    </row>
    <row r="103" spans="1:17">
      <c r="A103" s="1">
        <v>102</v>
      </c>
      <c r="B103" s="1" t="s">
        <v>1201</v>
      </c>
      <c r="C103" s="1">
        <v>12900000</v>
      </c>
      <c r="D103" s="2">
        <v>3180000000</v>
      </c>
      <c r="E103" s="6">
        <v>4</v>
      </c>
      <c r="F103" s="1">
        <v>193</v>
      </c>
      <c r="G103" s="1">
        <v>40</v>
      </c>
      <c r="H103" s="1">
        <v>2649</v>
      </c>
      <c r="I103" s="1">
        <v>16</v>
      </c>
      <c r="J103" s="1">
        <v>167</v>
      </c>
      <c r="K103" s="1">
        <v>4001000</v>
      </c>
      <c r="L103" s="1">
        <v>1000</v>
      </c>
      <c r="M103" s="1">
        <v>16000</v>
      </c>
      <c r="N103" s="1">
        <v>12000</v>
      </c>
      <c r="O103" s="1">
        <v>192100</v>
      </c>
      <c r="P103" s="1" t="s">
        <v>39</v>
      </c>
      <c r="Q103" s="5">
        <v>42590</v>
      </c>
    </row>
    <row r="104" spans="1:17">
      <c r="A104" s="1">
        <v>103</v>
      </c>
      <c r="B104" s="1" t="s">
        <v>1062</v>
      </c>
      <c r="C104" s="1">
        <v>14100000</v>
      </c>
      <c r="D104" s="2">
        <v>4630000000</v>
      </c>
      <c r="E104" s="6">
        <v>4</v>
      </c>
      <c r="F104" s="1">
        <v>1540</v>
      </c>
      <c r="G104" s="1">
        <v>44</v>
      </c>
      <c r="H104" s="1">
        <v>1531</v>
      </c>
      <c r="I104" s="1">
        <v>14</v>
      </c>
      <c r="J104" s="1">
        <v>155</v>
      </c>
      <c r="K104" s="1">
        <v>12502000</v>
      </c>
      <c r="L104" s="1">
        <v>3100</v>
      </c>
      <c r="M104" s="1">
        <v>50000</v>
      </c>
      <c r="N104" s="1">
        <v>37500</v>
      </c>
      <c r="O104" s="1">
        <v>600100</v>
      </c>
      <c r="P104" s="1">
        <v>100000</v>
      </c>
      <c r="Q104" s="5">
        <v>38993</v>
      </c>
    </row>
    <row r="105" spans="1:17">
      <c r="A105" s="1">
        <v>104</v>
      </c>
      <c r="B105" s="1" t="s">
        <v>917</v>
      </c>
      <c r="C105" s="1">
        <v>15100000</v>
      </c>
      <c r="D105" s="2">
        <v>7860000000</v>
      </c>
      <c r="E105" s="6">
        <v>9</v>
      </c>
      <c r="F105" s="1">
        <v>776</v>
      </c>
      <c r="G105" s="1">
        <v>40</v>
      </c>
      <c r="H105" s="1">
        <v>680</v>
      </c>
      <c r="I105" s="1">
        <v>13</v>
      </c>
      <c r="J105" s="1">
        <v>127</v>
      </c>
      <c r="K105" s="1">
        <v>40806000</v>
      </c>
      <c r="L105" s="1">
        <v>10200</v>
      </c>
      <c r="M105" s="1">
        <v>163200</v>
      </c>
      <c r="N105" s="1">
        <v>122400</v>
      </c>
      <c r="O105" s="1">
        <v>2000000</v>
      </c>
      <c r="P105" s="1" t="s">
        <v>39</v>
      </c>
      <c r="Q105" s="5">
        <v>38635</v>
      </c>
    </row>
    <row r="106" spans="1:17">
      <c r="A106" s="1">
        <v>105</v>
      </c>
      <c r="B106" s="1" t="s">
        <v>936</v>
      </c>
      <c r="C106" s="1">
        <v>15000000</v>
      </c>
      <c r="D106" s="2">
        <v>10000000000</v>
      </c>
      <c r="E106" s="6">
        <v>6</v>
      </c>
      <c r="F106" s="1">
        <v>68</v>
      </c>
      <c r="G106" s="1">
        <v>49</v>
      </c>
      <c r="H106" s="1">
        <v>4056600</v>
      </c>
      <c r="I106" s="1" t="s">
        <v>39</v>
      </c>
      <c r="J106" s="1">
        <v>5289</v>
      </c>
      <c r="K106" s="1" t="s">
        <v>39</v>
      </c>
      <c r="L106" s="1">
        <v>0</v>
      </c>
      <c r="M106" s="1">
        <v>0</v>
      </c>
      <c r="N106" s="1">
        <v>0</v>
      </c>
      <c r="O106" s="1">
        <v>0</v>
      </c>
      <c r="P106" s="1" t="s">
        <v>39</v>
      </c>
      <c r="Q106" s="5">
        <v>44167</v>
      </c>
    </row>
    <row r="107" spans="1:17">
      <c r="A107" s="1">
        <v>106</v>
      </c>
      <c r="B107" s="1" t="s">
        <v>125</v>
      </c>
      <c r="C107" s="1">
        <v>47900000</v>
      </c>
      <c r="D107" s="2">
        <v>13600000000</v>
      </c>
      <c r="E107" s="6">
        <v>9</v>
      </c>
      <c r="F107" s="1">
        <v>65</v>
      </c>
      <c r="G107" s="1">
        <v>49</v>
      </c>
      <c r="H107" s="1">
        <v>263</v>
      </c>
      <c r="I107" s="1">
        <v>16</v>
      </c>
      <c r="J107" s="1">
        <v>21</v>
      </c>
      <c r="K107" s="2">
        <v>147000000</v>
      </c>
      <c r="L107" s="1">
        <v>36700</v>
      </c>
      <c r="M107" s="1">
        <v>587400</v>
      </c>
      <c r="N107" s="1">
        <v>440600</v>
      </c>
      <c r="O107" s="1">
        <v>7000000</v>
      </c>
      <c r="P107" s="1">
        <v>200000</v>
      </c>
      <c r="Q107" s="5">
        <v>41311</v>
      </c>
    </row>
    <row r="108" spans="1:17">
      <c r="A108" s="1">
        <v>107</v>
      </c>
      <c r="B108" s="1" t="s">
        <v>120</v>
      </c>
      <c r="C108" s="1">
        <v>52200000</v>
      </c>
      <c r="D108" s="2">
        <v>9880000000</v>
      </c>
      <c r="E108" s="6">
        <v>3</v>
      </c>
      <c r="F108" s="1">
        <v>847</v>
      </c>
      <c r="G108" s="1">
        <v>49</v>
      </c>
      <c r="H108" s="1">
        <v>450</v>
      </c>
      <c r="I108" s="1">
        <v>15</v>
      </c>
      <c r="J108" s="1">
        <v>5</v>
      </c>
      <c r="K108" s="2">
        <v>267000000</v>
      </c>
      <c r="L108" s="1">
        <v>66700</v>
      </c>
      <c r="M108" s="1">
        <v>1100000</v>
      </c>
      <c r="N108" s="1">
        <v>800200</v>
      </c>
      <c r="O108" s="1">
        <v>12800000</v>
      </c>
      <c r="P108" s="1">
        <v>600000</v>
      </c>
      <c r="Q108" s="5">
        <v>41572</v>
      </c>
    </row>
    <row r="109" spans="1:17">
      <c r="A109" s="1">
        <v>108</v>
      </c>
      <c r="B109" s="1" t="s">
        <v>767</v>
      </c>
      <c r="C109" s="1">
        <v>16900000</v>
      </c>
      <c r="D109" s="2">
        <v>3520000000</v>
      </c>
      <c r="E109" s="6">
        <v>12</v>
      </c>
      <c r="F109" s="1">
        <v>4891</v>
      </c>
      <c r="G109" s="1">
        <v>7</v>
      </c>
      <c r="H109" s="1">
        <v>2307</v>
      </c>
      <c r="I109" s="1">
        <v>29</v>
      </c>
      <c r="J109" s="1">
        <v>2</v>
      </c>
      <c r="K109" s="2">
        <v>150000000</v>
      </c>
      <c r="L109" s="1">
        <v>37400</v>
      </c>
      <c r="M109" s="1">
        <v>598200</v>
      </c>
      <c r="N109" s="1">
        <v>448600</v>
      </c>
      <c r="O109" s="1">
        <v>7200000</v>
      </c>
      <c r="P109" s="1">
        <v>400000</v>
      </c>
      <c r="Q109" s="5">
        <v>42470</v>
      </c>
    </row>
    <row r="110" spans="1:17">
      <c r="A110" s="1">
        <v>109</v>
      </c>
      <c r="B110" s="1" t="s">
        <v>559</v>
      </c>
      <c r="C110" s="1">
        <v>20600000</v>
      </c>
      <c r="D110" s="2">
        <v>7660000000</v>
      </c>
      <c r="E110" s="6">
        <v>2</v>
      </c>
      <c r="F110" s="1">
        <v>83</v>
      </c>
      <c r="G110" s="1">
        <v>3</v>
      </c>
      <c r="H110" s="1">
        <v>711</v>
      </c>
      <c r="I110" s="1">
        <v>8</v>
      </c>
      <c r="J110" s="1">
        <v>98</v>
      </c>
      <c r="K110" s="2">
        <v>193000000</v>
      </c>
      <c r="L110" s="1">
        <v>48300</v>
      </c>
      <c r="M110" s="1">
        <v>772700</v>
      </c>
      <c r="N110" s="1">
        <v>579500</v>
      </c>
      <c r="O110" s="1">
        <v>9300000</v>
      </c>
      <c r="P110" s="1">
        <v>200000</v>
      </c>
      <c r="Q110" s="5">
        <v>42750</v>
      </c>
    </row>
    <row r="111" spans="1:17">
      <c r="A111" s="1">
        <v>110</v>
      </c>
      <c r="B111" s="1" t="s">
        <v>67</v>
      </c>
      <c r="C111" s="1">
        <v>89800000</v>
      </c>
      <c r="D111" s="2">
        <v>32100000000</v>
      </c>
      <c r="E111" s="6">
        <v>13</v>
      </c>
      <c r="F111" s="1">
        <v>543</v>
      </c>
      <c r="G111" s="1">
        <v>40</v>
      </c>
      <c r="H111" s="1">
        <v>32</v>
      </c>
      <c r="I111" s="1">
        <v>1</v>
      </c>
      <c r="J111" s="1">
        <v>3</v>
      </c>
      <c r="K111" s="2">
        <v>499000000</v>
      </c>
      <c r="L111" s="1">
        <v>124700</v>
      </c>
      <c r="M111" s="1">
        <v>2000000</v>
      </c>
      <c r="N111" s="1">
        <v>1500000</v>
      </c>
      <c r="O111" s="1">
        <v>23900000</v>
      </c>
      <c r="P111" s="1">
        <v>700000</v>
      </c>
      <c r="Q111" s="5">
        <v>42550</v>
      </c>
    </row>
    <row r="112" spans="1:17">
      <c r="A112" s="1">
        <v>111</v>
      </c>
      <c r="B112" s="1" t="s">
        <v>684</v>
      </c>
      <c r="C112" s="1">
        <v>18100000</v>
      </c>
      <c r="D112" s="2">
        <v>14900000000</v>
      </c>
      <c r="E112" s="6">
        <v>3</v>
      </c>
      <c r="F112" s="1">
        <v>707</v>
      </c>
      <c r="G112" s="1">
        <v>49</v>
      </c>
      <c r="H112" s="1">
        <v>224</v>
      </c>
      <c r="I112" s="1">
        <v>123</v>
      </c>
      <c r="J112" s="1">
        <v>26</v>
      </c>
      <c r="K112" s="2">
        <v>180000000</v>
      </c>
      <c r="L112" s="1">
        <v>45100</v>
      </c>
      <c r="M112" s="1">
        <v>721600</v>
      </c>
      <c r="N112" s="1">
        <v>541200</v>
      </c>
      <c r="O112" s="1">
        <v>8700000</v>
      </c>
      <c r="P112" s="1">
        <v>300000</v>
      </c>
      <c r="Q112" s="5">
        <v>41666</v>
      </c>
    </row>
    <row r="113" spans="1:17">
      <c r="A113" s="1">
        <v>112</v>
      </c>
      <c r="B113" s="1" t="s">
        <v>867</v>
      </c>
      <c r="C113" s="1">
        <v>15500000</v>
      </c>
      <c r="D113" s="2">
        <v>8980000000</v>
      </c>
      <c r="E113" s="6">
        <v>13</v>
      </c>
      <c r="F113" s="1">
        <v>598</v>
      </c>
      <c r="G113" s="1">
        <v>29</v>
      </c>
      <c r="H113" s="1">
        <v>538</v>
      </c>
      <c r="I113" s="1">
        <v>24</v>
      </c>
      <c r="J113" s="1">
        <v>32</v>
      </c>
      <c r="K113" s="1">
        <v>90012000</v>
      </c>
      <c r="L113" s="1">
        <v>22500</v>
      </c>
      <c r="M113" s="1">
        <v>360000</v>
      </c>
      <c r="N113" s="1">
        <v>270000</v>
      </c>
      <c r="O113" s="1">
        <v>4300000</v>
      </c>
      <c r="P113" s="1">
        <v>100000</v>
      </c>
      <c r="Q113" s="5">
        <v>42748</v>
      </c>
    </row>
    <row r="114" spans="1:17">
      <c r="A114" s="1">
        <v>113</v>
      </c>
      <c r="B114" s="1" t="s">
        <v>1130</v>
      </c>
      <c r="C114" s="1">
        <v>13400000</v>
      </c>
      <c r="D114" s="2">
        <v>2650000000</v>
      </c>
      <c r="E114" s="6">
        <v>4</v>
      </c>
      <c r="F114" s="1">
        <v>0</v>
      </c>
      <c r="G114" s="1">
        <v>19</v>
      </c>
      <c r="H114" s="1">
        <v>4057944</v>
      </c>
      <c r="I114" s="1">
        <v>5589</v>
      </c>
      <c r="J114" s="1" t="s">
        <v>39</v>
      </c>
      <c r="K114" s="1" t="s">
        <v>39</v>
      </c>
      <c r="L114" s="1">
        <v>0</v>
      </c>
      <c r="M114" s="1">
        <v>0</v>
      </c>
      <c r="N114" s="1">
        <v>0</v>
      </c>
      <c r="O114" s="1">
        <v>0</v>
      </c>
      <c r="P114" s="1" t="s">
        <v>39</v>
      </c>
      <c r="Q114" s="5">
        <v>42920</v>
      </c>
    </row>
    <row r="115" spans="1:17">
      <c r="A115" s="1">
        <v>114</v>
      </c>
      <c r="B115" s="1" t="s">
        <v>1228</v>
      </c>
      <c r="C115" s="1">
        <v>12700000</v>
      </c>
      <c r="D115" s="2">
        <v>4730000000</v>
      </c>
      <c r="E115" s="6">
        <v>7</v>
      </c>
      <c r="F115" s="1">
        <v>812</v>
      </c>
      <c r="G115" s="1">
        <v>49</v>
      </c>
      <c r="H115" s="1">
        <v>1472</v>
      </c>
      <c r="I115" s="1">
        <v>173</v>
      </c>
      <c r="J115" s="1">
        <v>36</v>
      </c>
      <c r="K115" s="1">
        <v>43868000</v>
      </c>
      <c r="L115" s="1">
        <v>11000</v>
      </c>
      <c r="M115" s="1">
        <v>175500</v>
      </c>
      <c r="N115" s="1">
        <v>131600</v>
      </c>
      <c r="O115" s="1">
        <v>2100000</v>
      </c>
      <c r="P115" s="1">
        <v>100000</v>
      </c>
      <c r="Q115" s="5">
        <v>42887</v>
      </c>
    </row>
    <row r="116" spans="1:17">
      <c r="A116" s="1">
        <v>115</v>
      </c>
      <c r="B116" s="1" t="s">
        <v>679</v>
      </c>
      <c r="C116" s="1">
        <v>18200000</v>
      </c>
      <c r="D116" s="2">
        <v>9940000000</v>
      </c>
      <c r="E116" s="6">
        <v>13</v>
      </c>
      <c r="F116" s="1">
        <v>442</v>
      </c>
      <c r="G116" s="1">
        <v>19</v>
      </c>
      <c r="H116" s="1">
        <v>452</v>
      </c>
      <c r="I116" s="1" t="s">
        <v>39</v>
      </c>
      <c r="J116" s="1">
        <v>27</v>
      </c>
      <c r="K116" s="2">
        <v>468000000</v>
      </c>
      <c r="L116" s="1">
        <v>117000</v>
      </c>
      <c r="M116" s="1">
        <v>1900000</v>
      </c>
      <c r="N116" s="1">
        <v>1400000</v>
      </c>
      <c r="O116" s="1">
        <v>22500000</v>
      </c>
      <c r="P116" s="1">
        <v>1000000</v>
      </c>
      <c r="Q116" s="5">
        <v>43490</v>
      </c>
    </row>
    <row r="117" spans="1:17">
      <c r="A117" s="1">
        <v>116</v>
      </c>
      <c r="B117" s="1" t="s">
        <v>808</v>
      </c>
      <c r="C117" s="1">
        <v>16300000</v>
      </c>
      <c r="D117" s="2">
        <v>7140000000</v>
      </c>
      <c r="E117" s="6">
        <v>4</v>
      </c>
      <c r="F117" s="1">
        <v>1444</v>
      </c>
      <c r="G117" s="1">
        <v>19</v>
      </c>
      <c r="H117" s="1">
        <v>804</v>
      </c>
      <c r="I117" s="1">
        <v>93</v>
      </c>
      <c r="J117" s="1">
        <v>116</v>
      </c>
      <c r="K117" s="2">
        <v>151000000</v>
      </c>
      <c r="L117" s="1">
        <v>37900</v>
      </c>
      <c r="M117" s="1">
        <v>605900</v>
      </c>
      <c r="N117" s="1">
        <v>454400</v>
      </c>
      <c r="O117" s="1">
        <v>7300000</v>
      </c>
      <c r="P117" s="1">
        <v>300000</v>
      </c>
      <c r="Q117" s="5">
        <v>40829</v>
      </c>
    </row>
    <row r="118" spans="1:17">
      <c r="A118" s="1">
        <v>117</v>
      </c>
      <c r="B118" s="1" t="s">
        <v>999</v>
      </c>
      <c r="C118" s="1">
        <v>14500000</v>
      </c>
      <c r="D118" s="2">
        <v>5010000000</v>
      </c>
      <c r="E118" s="6">
        <v>13</v>
      </c>
      <c r="F118" s="1">
        <v>618</v>
      </c>
      <c r="G118" s="1">
        <v>40</v>
      </c>
      <c r="H118" s="1">
        <v>1364</v>
      </c>
      <c r="I118" s="1">
        <v>14</v>
      </c>
      <c r="J118" s="1">
        <v>47</v>
      </c>
      <c r="K118" s="1">
        <v>4960000</v>
      </c>
      <c r="L118" s="1">
        <v>1200</v>
      </c>
      <c r="M118" s="1">
        <v>19800</v>
      </c>
      <c r="N118" s="1">
        <v>14900</v>
      </c>
      <c r="O118" s="1">
        <v>238100</v>
      </c>
      <c r="P118" s="1" t="s">
        <v>39</v>
      </c>
      <c r="Q118" s="5">
        <v>42508</v>
      </c>
    </row>
    <row r="119" spans="1:17">
      <c r="A119" s="1">
        <v>118</v>
      </c>
      <c r="B119" s="1" t="s">
        <v>301</v>
      </c>
      <c r="C119" s="1">
        <v>30300000</v>
      </c>
      <c r="D119" s="2">
        <v>13500000000</v>
      </c>
      <c r="E119" s="6">
        <v>4</v>
      </c>
      <c r="F119" s="1">
        <v>223</v>
      </c>
      <c r="G119" s="1">
        <v>49</v>
      </c>
      <c r="H119" s="1">
        <v>269</v>
      </c>
      <c r="I119" s="1">
        <v>47</v>
      </c>
      <c r="J119" s="1">
        <v>47</v>
      </c>
      <c r="K119" s="1">
        <v>22724000</v>
      </c>
      <c r="L119" s="1">
        <v>5700</v>
      </c>
      <c r="M119" s="1">
        <v>90900</v>
      </c>
      <c r="N119" s="1">
        <v>68200</v>
      </c>
      <c r="O119" s="1">
        <v>1100000</v>
      </c>
      <c r="P119" s="1" t="s">
        <v>39</v>
      </c>
      <c r="Q119" s="5">
        <v>40960</v>
      </c>
    </row>
    <row r="120" spans="1:17">
      <c r="A120" s="1">
        <v>119</v>
      </c>
      <c r="B120" s="1" t="s">
        <v>348</v>
      </c>
      <c r="C120" s="1">
        <v>27800000</v>
      </c>
      <c r="D120" s="2">
        <v>21000000000</v>
      </c>
      <c r="E120" s="6">
        <v>9</v>
      </c>
      <c r="F120" s="1">
        <v>292</v>
      </c>
      <c r="G120" s="1">
        <v>4</v>
      </c>
      <c r="H120" s="1">
        <v>111</v>
      </c>
      <c r="I120" s="1">
        <v>1</v>
      </c>
      <c r="J120" s="1">
        <v>61</v>
      </c>
      <c r="K120" s="2">
        <v>127000000</v>
      </c>
      <c r="L120" s="1">
        <v>31900</v>
      </c>
      <c r="M120" s="1">
        <v>509800</v>
      </c>
      <c r="N120" s="1">
        <v>382300</v>
      </c>
      <c r="O120" s="1">
        <v>6100000</v>
      </c>
      <c r="P120" s="1" t="s">
        <v>39</v>
      </c>
      <c r="Q120" s="5">
        <v>41275</v>
      </c>
    </row>
    <row r="121" spans="1:17">
      <c r="A121" s="1">
        <v>120</v>
      </c>
      <c r="B121" s="1" t="s">
        <v>803</v>
      </c>
      <c r="C121" s="1">
        <v>16300000</v>
      </c>
      <c r="D121" s="2">
        <v>6580000000</v>
      </c>
      <c r="E121" s="6">
        <v>9</v>
      </c>
      <c r="F121" s="1">
        <v>490</v>
      </c>
      <c r="G121" s="1">
        <v>49</v>
      </c>
      <c r="H121" s="1">
        <v>913</v>
      </c>
      <c r="I121" s="1">
        <v>139</v>
      </c>
      <c r="J121" s="1">
        <v>117</v>
      </c>
      <c r="K121" s="1">
        <v>28787000</v>
      </c>
      <c r="L121" s="1">
        <v>7200</v>
      </c>
      <c r="M121" s="1">
        <v>115100</v>
      </c>
      <c r="N121" s="1">
        <v>86400</v>
      </c>
      <c r="O121" s="1">
        <v>1400000</v>
      </c>
      <c r="P121" s="1" t="s">
        <v>39</v>
      </c>
      <c r="Q121" s="5">
        <v>39327</v>
      </c>
    </row>
    <row r="122" spans="1:17">
      <c r="A122" s="1">
        <v>121</v>
      </c>
      <c r="B122" s="1" t="s">
        <v>543</v>
      </c>
      <c r="C122" s="1">
        <v>20900000</v>
      </c>
      <c r="D122" s="2">
        <v>4930000000</v>
      </c>
      <c r="E122" s="6">
        <v>14</v>
      </c>
      <c r="F122" s="1">
        <v>982</v>
      </c>
      <c r="G122" s="1">
        <v>49</v>
      </c>
      <c r="H122" s="1">
        <v>1396</v>
      </c>
      <c r="I122" s="1">
        <v>100</v>
      </c>
      <c r="J122" s="1">
        <v>2</v>
      </c>
      <c r="K122" s="1">
        <v>2989000</v>
      </c>
      <c r="L122" s="1">
        <v>0</v>
      </c>
      <c r="M122" s="1">
        <v>0</v>
      </c>
      <c r="N122" s="1">
        <v>0</v>
      </c>
      <c r="O122" s="1">
        <v>0</v>
      </c>
      <c r="P122" s="1">
        <v>100000</v>
      </c>
      <c r="Q122" s="5">
        <v>41890</v>
      </c>
    </row>
    <row r="123" spans="1:17">
      <c r="A123" s="1">
        <v>122</v>
      </c>
      <c r="B123" s="1" t="s">
        <v>1155</v>
      </c>
      <c r="C123" s="1">
        <v>13200000</v>
      </c>
      <c r="D123" s="2">
        <v>2040000000</v>
      </c>
      <c r="E123" s="6">
        <v>6</v>
      </c>
      <c r="F123" s="1">
        <v>172</v>
      </c>
      <c r="G123" s="1">
        <v>16</v>
      </c>
      <c r="H123" s="1">
        <v>4846</v>
      </c>
      <c r="I123" s="1">
        <v>1</v>
      </c>
      <c r="J123" s="1">
        <v>64</v>
      </c>
      <c r="K123" s="1">
        <v>20369000</v>
      </c>
      <c r="L123" s="1">
        <v>5100</v>
      </c>
      <c r="M123" s="1">
        <v>81500</v>
      </c>
      <c r="N123" s="1">
        <v>61100</v>
      </c>
      <c r="O123" s="1">
        <v>977700</v>
      </c>
      <c r="P123" s="1" t="s">
        <v>39</v>
      </c>
      <c r="Q123" s="5">
        <v>42853</v>
      </c>
    </row>
    <row r="124" spans="1:17">
      <c r="A124" s="1">
        <v>123</v>
      </c>
      <c r="B124" s="1" t="s">
        <v>364</v>
      </c>
      <c r="C124" s="1">
        <v>27000000</v>
      </c>
      <c r="D124" s="2">
        <v>6570000000</v>
      </c>
      <c r="E124" s="6">
        <v>2</v>
      </c>
      <c r="F124" s="1">
        <v>554</v>
      </c>
      <c r="G124" s="1">
        <v>49</v>
      </c>
      <c r="H124" s="1">
        <v>909</v>
      </c>
      <c r="I124" s="1">
        <v>60</v>
      </c>
      <c r="J124" s="1">
        <v>53</v>
      </c>
      <c r="K124" s="2">
        <v>144000000</v>
      </c>
      <c r="L124" s="1">
        <v>36100</v>
      </c>
      <c r="M124" s="1">
        <v>577800</v>
      </c>
      <c r="N124" s="1">
        <v>433400</v>
      </c>
      <c r="O124" s="1">
        <v>6900000</v>
      </c>
      <c r="P124" s="1">
        <v>300000</v>
      </c>
      <c r="Q124" s="5">
        <v>40026</v>
      </c>
    </row>
    <row r="125" spans="1:17">
      <c r="A125" s="1">
        <v>124</v>
      </c>
      <c r="B125" s="1" t="s">
        <v>150</v>
      </c>
      <c r="C125" s="1">
        <v>44500000</v>
      </c>
      <c r="D125" s="2">
        <v>10700000000</v>
      </c>
      <c r="E125" s="6">
        <v>7</v>
      </c>
      <c r="F125" s="1">
        <v>0</v>
      </c>
      <c r="G125" s="1">
        <v>49</v>
      </c>
      <c r="H125" s="1">
        <v>4057944</v>
      </c>
      <c r="I125" s="1" t="s">
        <v>39</v>
      </c>
      <c r="J125" s="1" t="s">
        <v>39</v>
      </c>
      <c r="K125" s="1" t="s">
        <v>39</v>
      </c>
      <c r="L125" s="1">
        <v>0</v>
      </c>
      <c r="M125" s="1">
        <v>0</v>
      </c>
      <c r="N125" s="1">
        <v>0</v>
      </c>
      <c r="O125" s="1">
        <v>0</v>
      </c>
      <c r="P125" s="1">
        <v>1</v>
      </c>
      <c r="Q125" s="5">
        <v>38674</v>
      </c>
    </row>
    <row r="126" spans="1:17">
      <c r="A126" s="1">
        <v>125</v>
      </c>
      <c r="B126" s="1" t="s">
        <v>614</v>
      </c>
      <c r="C126" s="1">
        <v>19700000</v>
      </c>
      <c r="D126" s="2">
        <v>11300000000</v>
      </c>
      <c r="E126" s="6">
        <v>4</v>
      </c>
      <c r="F126" s="1">
        <v>4225</v>
      </c>
      <c r="G126" s="1">
        <v>48</v>
      </c>
      <c r="H126" s="1">
        <v>364</v>
      </c>
      <c r="I126" s="1">
        <v>17</v>
      </c>
      <c r="J126" s="1">
        <v>106</v>
      </c>
      <c r="K126" s="1">
        <v>54192000</v>
      </c>
      <c r="L126" s="1">
        <v>13500</v>
      </c>
      <c r="M126" s="1">
        <v>216800</v>
      </c>
      <c r="N126" s="1">
        <v>162600</v>
      </c>
      <c r="O126" s="1">
        <v>2600000</v>
      </c>
      <c r="P126" s="1">
        <v>100000</v>
      </c>
      <c r="Q126" s="5">
        <v>39550</v>
      </c>
    </row>
    <row r="127" spans="1:17">
      <c r="A127" s="1">
        <v>126</v>
      </c>
      <c r="B127" s="1" t="s">
        <v>217</v>
      </c>
      <c r="C127" s="1">
        <v>36700000</v>
      </c>
      <c r="D127" s="2">
        <v>19400000000</v>
      </c>
      <c r="E127" s="6">
        <v>9</v>
      </c>
      <c r="F127" s="1">
        <v>99</v>
      </c>
      <c r="G127" s="1">
        <v>49</v>
      </c>
      <c r="H127" s="1">
        <v>134</v>
      </c>
      <c r="I127" s="1">
        <v>30</v>
      </c>
      <c r="J127" s="1">
        <v>34</v>
      </c>
      <c r="K127" s="2">
        <v>175000000</v>
      </c>
      <c r="L127" s="1">
        <v>43800</v>
      </c>
      <c r="M127" s="1">
        <v>701000</v>
      </c>
      <c r="N127" s="1">
        <v>525700</v>
      </c>
      <c r="O127" s="1">
        <v>8400000</v>
      </c>
      <c r="P127" s="1">
        <v>200000</v>
      </c>
      <c r="Q127" s="5">
        <v>38979</v>
      </c>
    </row>
    <row r="128" spans="1:17">
      <c r="A128" s="1">
        <v>127</v>
      </c>
      <c r="B128" s="1" t="s">
        <v>1114</v>
      </c>
      <c r="C128" s="1">
        <v>13500000</v>
      </c>
      <c r="D128" s="2">
        <v>1180000000</v>
      </c>
      <c r="E128" s="6">
        <v>6</v>
      </c>
      <c r="F128" s="1">
        <v>319</v>
      </c>
      <c r="G128" s="1">
        <v>20</v>
      </c>
      <c r="H128" s="1">
        <v>9540</v>
      </c>
      <c r="I128" s="1">
        <v>29</v>
      </c>
      <c r="J128" s="1">
        <v>61</v>
      </c>
      <c r="K128" s="1">
        <v>13436000</v>
      </c>
      <c r="L128" s="1">
        <v>3400</v>
      </c>
      <c r="M128" s="1">
        <v>53700</v>
      </c>
      <c r="N128" s="1">
        <v>40300</v>
      </c>
      <c r="O128" s="1">
        <v>644900</v>
      </c>
      <c r="P128" s="1" t="s">
        <v>39</v>
      </c>
      <c r="Q128" s="5">
        <v>43665</v>
      </c>
    </row>
    <row r="129" spans="1:17">
      <c r="A129" s="1">
        <v>128</v>
      </c>
      <c r="B129" s="1" t="s">
        <v>650</v>
      </c>
      <c r="C129" s="1">
        <v>18800000</v>
      </c>
      <c r="D129" s="2">
        <v>7760000000</v>
      </c>
      <c r="E129" s="6">
        <v>10</v>
      </c>
      <c r="F129" s="1">
        <v>2</v>
      </c>
      <c r="G129" s="1">
        <v>19</v>
      </c>
      <c r="H129" s="1">
        <v>4057882</v>
      </c>
      <c r="I129" s="1" t="s">
        <v>39</v>
      </c>
      <c r="J129" s="1" t="s">
        <v>39</v>
      </c>
      <c r="K129" s="1" t="s">
        <v>39</v>
      </c>
      <c r="L129" s="1">
        <v>0</v>
      </c>
      <c r="M129" s="1">
        <v>0</v>
      </c>
      <c r="N129" s="1">
        <v>0</v>
      </c>
      <c r="O129" s="1">
        <v>0</v>
      </c>
      <c r="P129" s="1" t="s">
        <v>39</v>
      </c>
      <c r="Q129" s="5">
        <v>44551</v>
      </c>
    </row>
    <row r="130" spans="1:17">
      <c r="A130" s="1">
        <v>129</v>
      </c>
      <c r="B130" s="1" t="s">
        <v>598</v>
      </c>
      <c r="C130" s="1">
        <v>20100000</v>
      </c>
      <c r="D130" s="2">
        <v>17900000000</v>
      </c>
      <c r="E130" s="6">
        <v>13</v>
      </c>
      <c r="F130" s="1">
        <v>7737</v>
      </c>
      <c r="G130" s="1">
        <v>49</v>
      </c>
      <c r="H130" s="1">
        <v>150</v>
      </c>
      <c r="I130" s="1">
        <v>108</v>
      </c>
      <c r="J130" s="1">
        <v>20</v>
      </c>
      <c r="K130" s="1">
        <v>9112000</v>
      </c>
      <c r="L130" s="1">
        <v>2300</v>
      </c>
      <c r="M130" s="1">
        <v>36400</v>
      </c>
      <c r="N130" s="1">
        <v>27300</v>
      </c>
      <c r="O130" s="1">
        <v>437400</v>
      </c>
      <c r="P130" s="1" t="s">
        <v>39</v>
      </c>
      <c r="Q130" s="5">
        <v>40765</v>
      </c>
    </row>
    <row r="131" spans="1:17">
      <c r="A131" s="1">
        <v>130</v>
      </c>
      <c r="B131" s="1" t="s">
        <v>862</v>
      </c>
      <c r="C131" s="1">
        <v>15600000</v>
      </c>
      <c r="D131" s="2">
        <v>1510000000</v>
      </c>
      <c r="E131" s="6">
        <v>4</v>
      </c>
      <c r="F131" s="1">
        <v>483</v>
      </c>
      <c r="G131" s="1">
        <v>29</v>
      </c>
      <c r="H131" s="1">
        <v>7440</v>
      </c>
      <c r="I131" s="1">
        <v>24</v>
      </c>
      <c r="J131" s="1">
        <v>140</v>
      </c>
      <c r="K131" s="1">
        <v>62551000</v>
      </c>
      <c r="L131" s="1">
        <v>0</v>
      </c>
      <c r="M131" s="1">
        <v>0</v>
      </c>
      <c r="N131" s="1">
        <v>0</v>
      </c>
      <c r="O131" s="1">
        <v>0</v>
      </c>
      <c r="P131" s="1" t="s">
        <v>39</v>
      </c>
      <c r="Q131" s="5">
        <v>40443</v>
      </c>
    </row>
    <row r="132" spans="1:17">
      <c r="A132" s="1">
        <v>131</v>
      </c>
      <c r="B132" s="1" t="s">
        <v>1188</v>
      </c>
      <c r="C132" s="1">
        <v>13000000</v>
      </c>
      <c r="D132" s="1">
        <v>10664585</v>
      </c>
      <c r="E132" s="6">
        <v>4</v>
      </c>
      <c r="F132" s="1">
        <v>29</v>
      </c>
      <c r="G132" s="1">
        <v>20</v>
      </c>
      <c r="H132" s="1">
        <v>772571</v>
      </c>
      <c r="I132" s="1">
        <v>31</v>
      </c>
      <c r="J132" s="1">
        <v>166</v>
      </c>
      <c r="K132" s="2">
        <v>2290000000</v>
      </c>
      <c r="L132" s="1">
        <v>0</v>
      </c>
      <c r="M132" s="1">
        <v>0</v>
      </c>
      <c r="N132" s="1">
        <v>0</v>
      </c>
      <c r="O132" s="1">
        <v>0</v>
      </c>
      <c r="P132" s="1">
        <v>300000</v>
      </c>
      <c r="Q132" s="5">
        <v>42389</v>
      </c>
    </row>
    <row r="133" spans="1:17">
      <c r="A133" s="1">
        <v>132</v>
      </c>
      <c r="B133" s="1" t="s">
        <v>642</v>
      </c>
      <c r="C133" s="1">
        <v>19000000</v>
      </c>
      <c r="D133" s="2">
        <v>16000000000</v>
      </c>
      <c r="E133" s="6">
        <v>9</v>
      </c>
      <c r="F133" s="1">
        <v>79</v>
      </c>
      <c r="G133" s="1">
        <v>48</v>
      </c>
      <c r="H133" s="1">
        <v>191</v>
      </c>
      <c r="I133" s="1">
        <v>18</v>
      </c>
      <c r="J133" s="1">
        <v>99</v>
      </c>
      <c r="K133" s="2">
        <v>102000000</v>
      </c>
      <c r="L133" s="1">
        <v>25600</v>
      </c>
      <c r="M133" s="1">
        <v>409600</v>
      </c>
      <c r="N133" s="1">
        <v>307200</v>
      </c>
      <c r="O133" s="1">
        <v>4900000</v>
      </c>
      <c r="P133" s="1">
        <v>100000</v>
      </c>
      <c r="Q133" s="5">
        <v>39124</v>
      </c>
    </row>
    <row r="134" spans="1:17">
      <c r="A134" s="1">
        <v>133</v>
      </c>
      <c r="B134" s="1" t="s">
        <v>804</v>
      </c>
      <c r="C134" s="1">
        <v>16300000</v>
      </c>
      <c r="D134" s="2">
        <v>6610000000</v>
      </c>
      <c r="E134" s="6">
        <v>9</v>
      </c>
      <c r="F134" s="1">
        <v>80</v>
      </c>
      <c r="G134" s="1">
        <v>49</v>
      </c>
      <c r="H134" s="1">
        <v>906</v>
      </c>
      <c r="I134" s="1">
        <v>139</v>
      </c>
      <c r="J134" s="1">
        <v>117</v>
      </c>
      <c r="K134" s="1">
        <v>42704000</v>
      </c>
      <c r="L134" s="1">
        <v>10700</v>
      </c>
      <c r="M134" s="1">
        <v>170800</v>
      </c>
      <c r="N134" s="1">
        <v>128100</v>
      </c>
      <c r="O134" s="1">
        <v>2000000</v>
      </c>
      <c r="P134" s="1">
        <v>100000</v>
      </c>
      <c r="Q134" s="5">
        <v>42227</v>
      </c>
    </row>
    <row r="135" spans="1:17">
      <c r="A135" s="1">
        <v>134</v>
      </c>
      <c r="B135" s="1" t="s">
        <v>977</v>
      </c>
      <c r="C135" s="1">
        <v>14700000</v>
      </c>
      <c r="D135" s="2">
        <v>4680000000</v>
      </c>
      <c r="E135" s="6">
        <v>9</v>
      </c>
      <c r="F135" s="1">
        <v>3978</v>
      </c>
      <c r="G135" s="1">
        <v>7</v>
      </c>
      <c r="H135" s="1">
        <v>1501</v>
      </c>
      <c r="I135" s="1">
        <v>39</v>
      </c>
      <c r="J135" s="1">
        <v>149</v>
      </c>
      <c r="K135" s="1">
        <v>40975000</v>
      </c>
      <c r="L135" s="1">
        <v>10200</v>
      </c>
      <c r="M135" s="1">
        <v>163900</v>
      </c>
      <c r="N135" s="1">
        <v>122900</v>
      </c>
      <c r="O135" s="1">
        <v>2000000</v>
      </c>
      <c r="P135" s="1">
        <v>100000</v>
      </c>
      <c r="Q135" s="5">
        <v>41786</v>
      </c>
    </row>
    <row r="136" spans="1:17">
      <c r="A136" s="1">
        <v>135</v>
      </c>
      <c r="B136" s="1" t="s">
        <v>850</v>
      </c>
      <c r="C136" s="1">
        <v>15900000</v>
      </c>
      <c r="D136" s="2">
        <v>6800000000</v>
      </c>
      <c r="E136" s="6">
        <v>9</v>
      </c>
      <c r="F136" s="1">
        <v>132</v>
      </c>
      <c r="G136" s="1">
        <v>11</v>
      </c>
      <c r="H136" s="1">
        <v>871</v>
      </c>
      <c r="I136" s="1">
        <v>8</v>
      </c>
      <c r="J136" s="1">
        <v>120</v>
      </c>
      <c r="K136" s="1">
        <v>59890000</v>
      </c>
      <c r="L136" s="1">
        <v>15000</v>
      </c>
      <c r="M136" s="1">
        <v>239600</v>
      </c>
      <c r="N136" s="1">
        <v>179700</v>
      </c>
      <c r="O136" s="1">
        <v>2900000</v>
      </c>
      <c r="P136" s="1">
        <v>100000</v>
      </c>
      <c r="Q136" s="5">
        <v>40388</v>
      </c>
    </row>
    <row r="137" spans="1:17">
      <c r="A137" s="1">
        <v>136</v>
      </c>
      <c r="B137" s="1" t="s">
        <v>550</v>
      </c>
      <c r="C137" s="1">
        <v>20800000</v>
      </c>
      <c r="D137" s="2">
        <v>1870000000</v>
      </c>
      <c r="E137" s="6">
        <v>2</v>
      </c>
      <c r="F137" s="1">
        <v>288</v>
      </c>
      <c r="G137" s="1">
        <v>7</v>
      </c>
      <c r="H137" s="1">
        <v>5407</v>
      </c>
      <c r="I137" s="1">
        <v>18</v>
      </c>
      <c r="J137" s="1">
        <v>18</v>
      </c>
      <c r="K137" s="1">
        <v>23897000</v>
      </c>
      <c r="L137" s="1">
        <v>6000</v>
      </c>
      <c r="M137" s="1">
        <v>95600</v>
      </c>
      <c r="N137" s="1">
        <v>71700</v>
      </c>
      <c r="O137" s="1">
        <v>1100000</v>
      </c>
      <c r="P137" s="1" t="s">
        <v>39</v>
      </c>
      <c r="Q137" s="5">
        <v>40641</v>
      </c>
    </row>
    <row r="138" spans="1:17">
      <c r="A138" s="1">
        <v>137</v>
      </c>
      <c r="B138" s="1" t="s">
        <v>827</v>
      </c>
      <c r="C138" s="1">
        <v>16100000</v>
      </c>
      <c r="D138" s="2">
        <v>2690000000</v>
      </c>
      <c r="E138" s="6">
        <v>13</v>
      </c>
      <c r="F138" s="1">
        <v>723</v>
      </c>
      <c r="G138" s="1">
        <v>7</v>
      </c>
      <c r="H138" s="1">
        <v>3338</v>
      </c>
      <c r="I138" s="1">
        <v>32</v>
      </c>
      <c r="J138" s="1">
        <v>137</v>
      </c>
      <c r="K138" s="1">
        <v>13802000</v>
      </c>
      <c r="L138" s="1">
        <v>3500</v>
      </c>
      <c r="M138" s="1">
        <v>55200</v>
      </c>
      <c r="N138" s="1">
        <v>41400</v>
      </c>
      <c r="O138" s="1">
        <v>662500</v>
      </c>
      <c r="P138" s="1" t="s">
        <v>39</v>
      </c>
      <c r="Q138" s="5">
        <v>42937</v>
      </c>
    </row>
    <row r="139" spans="1:17">
      <c r="A139" s="1">
        <v>138</v>
      </c>
      <c r="B139" s="1" t="s">
        <v>89</v>
      </c>
      <c r="C139" s="1">
        <v>66500000</v>
      </c>
      <c r="D139" s="2">
        <v>36800000000</v>
      </c>
      <c r="E139" s="6">
        <v>9</v>
      </c>
      <c r="F139" s="1">
        <v>2572</v>
      </c>
      <c r="G139" s="1">
        <v>7</v>
      </c>
      <c r="H139" s="1">
        <v>25</v>
      </c>
      <c r="I139" s="1">
        <v>1</v>
      </c>
      <c r="J139" s="1">
        <v>7</v>
      </c>
      <c r="K139" s="2">
        <v>447000000</v>
      </c>
      <c r="L139" s="1">
        <v>0</v>
      </c>
      <c r="M139" s="1">
        <v>0</v>
      </c>
      <c r="N139" s="1">
        <v>0</v>
      </c>
      <c r="O139" s="1">
        <v>0</v>
      </c>
      <c r="P139" s="1" t="s">
        <v>39</v>
      </c>
      <c r="Q139" s="5">
        <v>40989</v>
      </c>
    </row>
    <row r="140" spans="1:17">
      <c r="A140" s="1">
        <v>139</v>
      </c>
      <c r="B140" s="1" t="s">
        <v>968</v>
      </c>
      <c r="C140" s="1">
        <v>14700000</v>
      </c>
      <c r="D140" s="2">
        <v>1510000000</v>
      </c>
      <c r="E140" s="6">
        <v>4</v>
      </c>
      <c r="F140" s="1">
        <v>554</v>
      </c>
      <c r="G140" s="1">
        <v>41</v>
      </c>
      <c r="H140" s="1">
        <v>325721</v>
      </c>
      <c r="I140" s="1">
        <v>1549</v>
      </c>
      <c r="J140" s="1">
        <v>2275</v>
      </c>
      <c r="K140" s="1">
        <v>226420</v>
      </c>
      <c r="L140" s="1">
        <v>57</v>
      </c>
      <c r="M140" s="1">
        <v>906</v>
      </c>
      <c r="N140" s="1">
        <v>679</v>
      </c>
      <c r="O140" s="1">
        <v>10900</v>
      </c>
      <c r="P140" s="1">
        <v>600</v>
      </c>
      <c r="Q140" s="5">
        <v>40228</v>
      </c>
    </row>
    <row r="141" spans="1:17">
      <c r="A141" s="1">
        <v>140</v>
      </c>
      <c r="B141" s="1" t="s">
        <v>649</v>
      </c>
      <c r="C141" s="1">
        <v>18800000</v>
      </c>
      <c r="D141" s="2">
        <v>7630000000</v>
      </c>
      <c r="E141" s="6">
        <v>13</v>
      </c>
      <c r="F141" s="1">
        <v>9</v>
      </c>
      <c r="G141" s="1">
        <v>49</v>
      </c>
      <c r="H141" s="1">
        <v>4054469</v>
      </c>
      <c r="I141" s="1" t="s">
        <v>39</v>
      </c>
      <c r="J141" s="1" t="s">
        <v>39</v>
      </c>
      <c r="K141" s="1">
        <v>7</v>
      </c>
      <c r="L141" s="1">
        <v>0</v>
      </c>
      <c r="M141" s="1">
        <v>0.03</v>
      </c>
      <c r="N141" s="1">
        <v>0.02</v>
      </c>
      <c r="O141" s="1">
        <v>0.34</v>
      </c>
      <c r="P141" s="1" t="s">
        <v>39</v>
      </c>
      <c r="Q141" s="5">
        <v>42962</v>
      </c>
    </row>
    <row r="142" spans="1:17">
      <c r="A142" s="1">
        <v>141</v>
      </c>
      <c r="B142" s="1" t="s">
        <v>192</v>
      </c>
      <c r="C142" s="1">
        <v>39200000</v>
      </c>
      <c r="D142" s="2">
        <v>3290000000</v>
      </c>
      <c r="E142" s="6">
        <v>2</v>
      </c>
      <c r="F142" s="1">
        <v>186</v>
      </c>
      <c r="G142" s="1">
        <v>19</v>
      </c>
      <c r="H142" s="1">
        <v>2487</v>
      </c>
      <c r="I142" s="1">
        <v>21</v>
      </c>
      <c r="J142" s="1">
        <v>2</v>
      </c>
      <c r="K142" s="1">
        <v>78688000</v>
      </c>
      <c r="L142" s="1">
        <v>19700</v>
      </c>
      <c r="M142" s="1">
        <v>314800</v>
      </c>
      <c r="N142" s="1">
        <v>236100</v>
      </c>
      <c r="O142" s="1">
        <v>3800000</v>
      </c>
      <c r="P142" s="1">
        <v>700000</v>
      </c>
      <c r="Q142" s="5">
        <v>41942</v>
      </c>
    </row>
    <row r="143" spans="1:17">
      <c r="A143" s="1">
        <v>142</v>
      </c>
      <c r="B143" s="1" t="s">
        <v>1234</v>
      </c>
      <c r="C143" s="1">
        <v>12600000</v>
      </c>
      <c r="D143" s="2">
        <v>3150000000</v>
      </c>
      <c r="E143" s="6">
        <v>13</v>
      </c>
      <c r="F143" s="1">
        <v>1101</v>
      </c>
      <c r="G143" s="1">
        <v>49</v>
      </c>
      <c r="H143" s="1">
        <v>2681</v>
      </c>
      <c r="I143" s="1">
        <v>174</v>
      </c>
      <c r="J143" s="1">
        <v>61</v>
      </c>
      <c r="K143" s="1">
        <v>5952000</v>
      </c>
      <c r="L143" s="1">
        <v>1500</v>
      </c>
      <c r="M143" s="1">
        <v>23800</v>
      </c>
      <c r="N143" s="1">
        <v>17900</v>
      </c>
      <c r="O143" s="1">
        <v>285700</v>
      </c>
      <c r="P143" s="1">
        <v>100000</v>
      </c>
      <c r="Q143" s="5">
        <v>40224</v>
      </c>
    </row>
    <row r="144" spans="1:17">
      <c r="A144" s="1">
        <v>143</v>
      </c>
      <c r="B144" s="1" t="s">
        <v>1287</v>
      </c>
      <c r="C144" s="1">
        <v>12400000</v>
      </c>
      <c r="D144" s="2">
        <v>4780000000</v>
      </c>
      <c r="E144" s="6">
        <v>3</v>
      </c>
      <c r="F144" s="1">
        <v>1340</v>
      </c>
      <c r="G144" s="1">
        <v>49</v>
      </c>
      <c r="H144" s="1">
        <v>1442</v>
      </c>
      <c r="I144" s="1">
        <v>175</v>
      </c>
      <c r="J144" s="1">
        <v>68</v>
      </c>
      <c r="K144" s="2">
        <v>178000000</v>
      </c>
      <c r="L144" s="1">
        <v>44400</v>
      </c>
      <c r="M144" s="1">
        <v>710400</v>
      </c>
      <c r="N144" s="1">
        <v>532800</v>
      </c>
      <c r="O144" s="1">
        <v>8500000</v>
      </c>
      <c r="P144" s="1">
        <v>400000</v>
      </c>
      <c r="Q144" s="5">
        <v>42466</v>
      </c>
    </row>
    <row r="145" spans="1:17">
      <c r="A145" s="1">
        <v>144</v>
      </c>
      <c r="B145" s="1" t="s">
        <v>253</v>
      </c>
      <c r="C145" s="1">
        <v>33500000</v>
      </c>
      <c r="D145" s="2">
        <v>29600000000</v>
      </c>
      <c r="E145" s="6">
        <v>4</v>
      </c>
      <c r="F145" s="1">
        <v>96214</v>
      </c>
      <c r="G145" s="1">
        <v>44</v>
      </c>
      <c r="H145" s="1">
        <v>41</v>
      </c>
      <c r="I145" s="1">
        <v>3</v>
      </c>
      <c r="J145" s="1">
        <v>37</v>
      </c>
      <c r="K145" s="1">
        <v>61307000</v>
      </c>
      <c r="L145" s="1">
        <v>0</v>
      </c>
      <c r="M145" s="1">
        <v>0</v>
      </c>
      <c r="N145" s="1">
        <v>0</v>
      </c>
      <c r="O145" s="1">
        <v>0</v>
      </c>
      <c r="P145" s="1">
        <v>100000</v>
      </c>
      <c r="Q145" s="5">
        <v>41788</v>
      </c>
    </row>
    <row r="146" spans="1:17">
      <c r="A146" s="1">
        <v>145</v>
      </c>
      <c r="B146" s="1" t="s">
        <v>797</v>
      </c>
      <c r="C146" s="1">
        <v>16400000</v>
      </c>
      <c r="D146" s="2">
        <v>9460000000</v>
      </c>
      <c r="E146" s="6">
        <v>4</v>
      </c>
      <c r="F146" s="1">
        <v>56203</v>
      </c>
      <c r="G146" s="1">
        <v>44</v>
      </c>
      <c r="H146" s="1">
        <v>496</v>
      </c>
      <c r="I146" s="1">
        <v>9</v>
      </c>
      <c r="J146" s="1">
        <v>134</v>
      </c>
      <c r="K146" s="1">
        <v>87757000</v>
      </c>
      <c r="L146" s="1">
        <v>21900</v>
      </c>
      <c r="M146" s="1">
        <v>351000</v>
      </c>
      <c r="N146" s="1">
        <v>263300</v>
      </c>
      <c r="O146" s="1">
        <v>4200000</v>
      </c>
      <c r="P146" s="1">
        <v>100000</v>
      </c>
      <c r="Q146" s="5">
        <v>40315</v>
      </c>
    </row>
    <row r="147" spans="1:17">
      <c r="A147" s="1">
        <v>146</v>
      </c>
      <c r="B147" s="1" t="s">
        <v>972</v>
      </c>
      <c r="C147" s="1">
        <v>14700000</v>
      </c>
      <c r="D147" s="2">
        <v>6750000000</v>
      </c>
      <c r="E147" s="6">
        <v>2</v>
      </c>
      <c r="F147" s="1">
        <v>698</v>
      </c>
      <c r="G147" s="1">
        <v>49</v>
      </c>
      <c r="H147" s="1">
        <v>885</v>
      </c>
      <c r="I147" s="1">
        <v>154</v>
      </c>
      <c r="J147" s="1">
        <v>149</v>
      </c>
      <c r="K147" s="1">
        <v>36338000</v>
      </c>
      <c r="L147" s="1">
        <v>9100</v>
      </c>
      <c r="M147" s="1">
        <v>145400</v>
      </c>
      <c r="N147" s="1">
        <v>109000</v>
      </c>
      <c r="O147" s="1">
        <v>1700000</v>
      </c>
      <c r="P147" s="1">
        <v>100000</v>
      </c>
      <c r="Q147" s="5">
        <v>38802</v>
      </c>
    </row>
    <row r="148" spans="1:17">
      <c r="A148" s="1">
        <v>147</v>
      </c>
      <c r="B148" s="1" t="s">
        <v>920</v>
      </c>
      <c r="C148" s="1">
        <v>15100000</v>
      </c>
      <c r="D148" s="2">
        <v>13900000000</v>
      </c>
      <c r="E148" s="6">
        <v>4</v>
      </c>
      <c r="F148" s="1">
        <v>2717</v>
      </c>
      <c r="G148" s="1">
        <v>36</v>
      </c>
      <c r="H148" s="1">
        <v>256</v>
      </c>
      <c r="I148" s="1">
        <v>9</v>
      </c>
      <c r="J148" s="1">
        <v>143</v>
      </c>
      <c r="K148" s="2">
        <v>714000000</v>
      </c>
      <c r="L148" s="1">
        <v>178400</v>
      </c>
      <c r="M148" s="1">
        <v>2900000</v>
      </c>
      <c r="N148" s="1">
        <v>2100000</v>
      </c>
      <c r="O148" s="1">
        <v>34200000</v>
      </c>
      <c r="P148" s="1">
        <v>700000</v>
      </c>
      <c r="Q148" s="5">
        <v>43854</v>
      </c>
    </row>
    <row r="149" spans="1:17">
      <c r="A149" s="1">
        <v>148</v>
      </c>
      <c r="B149" s="1" t="s">
        <v>495</v>
      </c>
      <c r="C149" s="1">
        <v>22000000</v>
      </c>
      <c r="D149" s="2">
        <v>9920000000</v>
      </c>
      <c r="E149" s="6">
        <v>9</v>
      </c>
      <c r="F149" s="1">
        <v>157</v>
      </c>
      <c r="G149" s="1">
        <v>49</v>
      </c>
      <c r="H149" s="1">
        <v>449</v>
      </c>
      <c r="I149" s="1">
        <v>94</v>
      </c>
      <c r="J149" s="1">
        <v>86</v>
      </c>
      <c r="K149" s="2">
        <v>112000000</v>
      </c>
      <c r="L149" s="1">
        <v>27900</v>
      </c>
      <c r="M149" s="1">
        <v>446000</v>
      </c>
      <c r="N149" s="1">
        <v>334500</v>
      </c>
      <c r="O149" s="1">
        <v>5400000</v>
      </c>
      <c r="P149" s="1">
        <v>100000</v>
      </c>
      <c r="Q149" s="5">
        <v>40065</v>
      </c>
    </row>
    <row r="150" spans="1:17">
      <c r="A150" s="1">
        <v>149</v>
      </c>
      <c r="B150" s="1" t="s">
        <v>923</v>
      </c>
      <c r="C150" s="1">
        <v>15000000</v>
      </c>
      <c r="D150" s="2">
        <v>9920000000</v>
      </c>
      <c r="E150" s="6">
        <v>13</v>
      </c>
      <c r="F150" s="1">
        <v>899</v>
      </c>
      <c r="G150" s="1">
        <v>19</v>
      </c>
      <c r="H150" s="1">
        <v>457</v>
      </c>
      <c r="I150" s="1">
        <v>104</v>
      </c>
      <c r="J150" s="1">
        <v>45</v>
      </c>
      <c r="K150" s="2">
        <v>114000000</v>
      </c>
      <c r="L150" s="1">
        <v>28400</v>
      </c>
      <c r="M150" s="1">
        <v>454300</v>
      </c>
      <c r="N150" s="1">
        <v>340700</v>
      </c>
      <c r="O150" s="1">
        <v>5500000</v>
      </c>
      <c r="P150" s="1">
        <v>400000</v>
      </c>
      <c r="Q150" s="5">
        <v>41868</v>
      </c>
    </row>
    <row r="151" spans="1:17">
      <c r="A151" s="1">
        <v>150</v>
      </c>
      <c r="B151" s="1" t="s">
        <v>414</v>
      </c>
      <c r="C151" s="1">
        <v>24700000</v>
      </c>
      <c r="D151" s="2">
        <v>2990000000</v>
      </c>
      <c r="E151" s="6">
        <v>7</v>
      </c>
      <c r="F151" s="1">
        <v>412</v>
      </c>
      <c r="G151" s="1">
        <v>4</v>
      </c>
      <c r="H151" s="1">
        <v>2897</v>
      </c>
      <c r="I151" s="1">
        <v>2</v>
      </c>
      <c r="J151" s="1">
        <v>7</v>
      </c>
      <c r="K151" s="1">
        <v>23263000</v>
      </c>
      <c r="L151" s="1">
        <v>5800</v>
      </c>
      <c r="M151" s="1">
        <v>93100</v>
      </c>
      <c r="N151" s="1">
        <v>69800</v>
      </c>
      <c r="O151" s="1">
        <v>1100000</v>
      </c>
      <c r="P151" s="1" t="s">
        <v>39</v>
      </c>
      <c r="Q151" s="5">
        <v>40772</v>
      </c>
    </row>
    <row r="152" spans="1:17">
      <c r="A152" s="1">
        <v>151</v>
      </c>
      <c r="B152" s="1" t="s">
        <v>402</v>
      </c>
      <c r="C152" s="1">
        <v>25200000</v>
      </c>
      <c r="D152" s="2">
        <v>15500000000</v>
      </c>
      <c r="E152" s="6">
        <v>9</v>
      </c>
      <c r="F152" s="1">
        <v>0</v>
      </c>
      <c r="G152" s="1">
        <v>49</v>
      </c>
      <c r="H152" s="1">
        <v>3612215</v>
      </c>
      <c r="I152" s="1" t="s">
        <v>39</v>
      </c>
      <c r="J152" s="1" t="s">
        <v>39</v>
      </c>
      <c r="K152" s="1" t="s">
        <v>39</v>
      </c>
      <c r="L152" s="1">
        <v>0</v>
      </c>
      <c r="M152" s="1">
        <v>0</v>
      </c>
      <c r="N152" s="1">
        <v>0</v>
      </c>
      <c r="O152" s="1">
        <v>0</v>
      </c>
      <c r="P152" s="1" t="s">
        <v>39</v>
      </c>
      <c r="Q152" s="5">
        <v>39071</v>
      </c>
    </row>
    <row r="153" spans="1:17">
      <c r="A153" s="1">
        <v>152</v>
      </c>
      <c r="B153" s="1" t="s">
        <v>92</v>
      </c>
      <c r="C153" s="1">
        <v>65900000</v>
      </c>
      <c r="D153" s="2">
        <v>45800000000</v>
      </c>
      <c r="E153" s="6">
        <v>3</v>
      </c>
      <c r="F153" s="1">
        <v>633</v>
      </c>
      <c r="G153" s="1">
        <v>19</v>
      </c>
      <c r="H153" s="1">
        <v>18</v>
      </c>
      <c r="I153" s="1">
        <v>7</v>
      </c>
      <c r="J153" s="1">
        <v>3</v>
      </c>
      <c r="K153" s="2">
        <v>420000000</v>
      </c>
      <c r="L153" s="1">
        <v>105100</v>
      </c>
      <c r="M153" s="1">
        <v>1700000</v>
      </c>
      <c r="N153" s="1">
        <v>1300000</v>
      </c>
      <c r="O153" s="1">
        <v>20200000</v>
      </c>
      <c r="P153" s="1">
        <v>500000</v>
      </c>
      <c r="Q153" s="5">
        <v>41314</v>
      </c>
    </row>
    <row r="154" spans="1:17">
      <c r="A154" s="1">
        <v>153</v>
      </c>
      <c r="B154" s="1" t="s">
        <v>1261</v>
      </c>
      <c r="C154" s="1">
        <v>12500000</v>
      </c>
      <c r="D154" s="2">
        <v>4470000000</v>
      </c>
      <c r="E154" s="6">
        <v>2</v>
      </c>
      <c r="F154" s="1">
        <v>117</v>
      </c>
      <c r="G154" s="1">
        <v>19</v>
      </c>
      <c r="H154" s="1">
        <v>1621</v>
      </c>
      <c r="I154" s="1">
        <v>123</v>
      </c>
      <c r="J154" s="1">
        <v>42</v>
      </c>
      <c r="K154" s="1">
        <v>13142000</v>
      </c>
      <c r="L154" s="1">
        <v>3300</v>
      </c>
      <c r="M154" s="1">
        <v>52600</v>
      </c>
      <c r="N154" s="1">
        <v>39400</v>
      </c>
      <c r="O154" s="1">
        <v>630800</v>
      </c>
      <c r="P154" s="1" t="s">
        <v>39</v>
      </c>
      <c r="Q154" s="5">
        <v>43151</v>
      </c>
    </row>
    <row r="155" spans="1:17">
      <c r="A155" s="1">
        <v>154</v>
      </c>
      <c r="B155" s="1" t="s">
        <v>655</v>
      </c>
      <c r="C155" s="1">
        <v>18700000</v>
      </c>
      <c r="D155" s="2">
        <v>12300000000</v>
      </c>
      <c r="E155" s="6">
        <v>4</v>
      </c>
      <c r="F155" s="1">
        <v>16</v>
      </c>
      <c r="G155" s="1">
        <v>41</v>
      </c>
      <c r="H155" s="1">
        <v>3188353</v>
      </c>
      <c r="I155" s="1">
        <v>4093</v>
      </c>
      <c r="J155" s="1">
        <v>5631</v>
      </c>
      <c r="K155" s="1">
        <v>102</v>
      </c>
      <c r="L155" s="1">
        <v>0.03</v>
      </c>
      <c r="M155" s="1">
        <v>0.41</v>
      </c>
      <c r="N155" s="1">
        <v>0.31</v>
      </c>
      <c r="O155" s="1">
        <v>5</v>
      </c>
      <c r="P155" s="1">
        <v>1</v>
      </c>
      <c r="Q155" s="5">
        <v>38621</v>
      </c>
    </row>
    <row r="156" spans="1:17">
      <c r="A156" s="1">
        <v>155</v>
      </c>
      <c r="B156" s="1" t="s">
        <v>621</v>
      </c>
      <c r="C156" s="1">
        <v>19600000</v>
      </c>
      <c r="D156" s="2">
        <v>3960000000</v>
      </c>
      <c r="E156" s="6">
        <v>6</v>
      </c>
      <c r="F156" s="1">
        <v>674</v>
      </c>
      <c r="G156" s="1">
        <v>49</v>
      </c>
      <c r="H156" s="1">
        <v>1934</v>
      </c>
      <c r="I156" s="1">
        <v>113</v>
      </c>
      <c r="J156" s="1">
        <v>30</v>
      </c>
      <c r="K156" s="1">
        <v>22292000</v>
      </c>
      <c r="L156" s="1">
        <v>5600</v>
      </c>
      <c r="M156" s="1">
        <v>89200</v>
      </c>
      <c r="N156" s="1">
        <v>66900</v>
      </c>
      <c r="O156" s="1">
        <v>1100000</v>
      </c>
      <c r="P156" s="1" t="s">
        <v>39</v>
      </c>
      <c r="Q156" s="5">
        <v>41305</v>
      </c>
    </row>
    <row r="157" spans="1:17">
      <c r="A157" s="1">
        <v>156</v>
      </c>
      <c r="B157" s="1" t="s">
        <v>900</v>
      </c>
      <c r="C157" s="1">
        <v>15200000</v>
      </c>
      <c r="D157" s="2">
        <v>14200000000</v>
      </c>
      <c r="E157" s="6">
        <v>11</v>
      </c>
      <c r="F157" s="1">
        <v>160405</v>
      </c>
      <c r="G157" s="1">
        <v>49</v>
      </c>
      <c r="H157" s="1">
        <v>247</v>
      </c>
      <c r="I157" s="1">
        <v>148</v>
      </c>
      <c r="J157" s="1">
        <v>16</v>
      </c>
      <c r="K157" s="2">
        <v>187000000</v>
      </c>
      <c r="L157" s="1">
        <v>46800</v>
      </c>
      <c r="M157" s="1">
        <v>748000</v>
      </c>
      <c r="N157" s="1">
        <v>561000</v>
      </c>
      <c r="O157" s="1">
        <v>9000000</v>
      </c>
      <c r="P157" s="1">
        <v>100000</v>
      </c>
      <c r="Q157" s="5">
        <v>38627</v>
      </c>
    </row>
    <row r="158" spans="1:17">
      <c r="A158" s="1">
        <v>157</v>
      </c>
      <c r="B158" s="1" t="s">
        <v>43</v>
      </c>
      <c r="C158" s="2">
        <v>162000000</v>
      </c>
      <c r="D158" s="2">
        <v>164000000000</v>
      </c>
      <c r="E158" s="6">
        <v>3</v>
      </c>
      <c r="F158" s="1">
        <v>966</v>
      </c>
      <c r="G158" s="1">
        <v>49</v>
      </c>
      <c r="H158" s="1">
        <v>2</v>
      </c>
      <c r="I158" s="1">
        <v>2</v>
      </c>
      <c r="J158" s="1">
        <v>1</v>
      </c>
      <c r="K158" s="2">
        <v>1980000000</v>
      </c>
      <c r="L158" s="1">
        <v>493800</v>
      </c>
      <c r="M158" s="1">
        <v>7900000</v>
      </c>
      <c r="N158" s="1">
        <v>5900000</v>
      </c>
      <c r="O158" s="1">
        <v>94800000</v>
      </c>
      <c r="P158" s="1">
        <v>1000000</v>
      </c>
      <c r="Q158" s="5">
        <v>38961</v>
      </c>
    </row>
    <row r="159" spans="1:17">
      <c r="A159" s="1">
        <v>158</v>
      </c>
      <c r="B159" s="1" t="s">
        <v>1127</v>
      </c>
      <c r="C159" s="1">
        <v>13400000</v>
      </c>
      <c r="D159" s="2">
        <v>11800000000</v>
      </c>
      <c r="E159" s="6">
        <v>9</v>
      </c>
      <c r="F159" s="1">
        <v>7356</v>
      </c>
      <c r="G159" s="1">
        <v>11</v>
      </c>
      <c r="H159" s="1">
        <v>330</v>
      </c>
      <c r="I159" s="1">
        <v>9</v>
      </c>
      <c r="J159" s="1">
        <v>140</v>
      </c>
      <c r="K159" s="2">
        <v>229000000</v>
      </c>
      <c r="L159" s="1">
        <v>57200</v>
      </c>
      <c r="M159" s="1">
        <v>915600</v>
      </c>
      <c r="N159" s="1">
        <v>686700</v>
      </c>
      <c r="O159" s="1">
        <v>11000000</v>
      </c>
      <c r="P159" s="1">
        <v>100000</v>
      </c>
      <c r="Q159" s="5">
        <v>39121</v>
      </c>
    </row>
    <row r="160" spans="1:17">
      <c r="A160" s="1">
        <v>159</v>
      </c>
      <c r="B160" s="1" t="s">
        <v>1022</v>
      </c>
      <c r="C160" s="1">
        <v>14400000</v>
      </c>
      <c r="D160" s="2">
        <v>4040000000</v>
      </c>
      <c r="E160" s="6">
        <v>9</v>
      </c>
      <c r="F160" s="1">
        <v>450</v>
      </c>
      <c r="G160" s="1">
        <v>49</v>
      </c>
      <c r="H160" s="1">
        <v>23796</v>
      </c>
      <c r="I160" s="1">
        <v>962</v>
      </c>
      <c r="J160" s="1">
        <v>836</v>
      </c>
      <c r="K160" s="1">
        <v>3557000</v>
      </c>
      <c r="L160" s="1">
        <v>889</v>
      </c>
      <c r="M160" s="1">
        <v>14200</v>
      </c>
      <c r="N160" s="1">
        <v>10700</v>
      </c>
      <c r="O160" s="1">
        <v>170700</v>
      </c>
      <c r="P160" s="1">
        <v>10000</v>
      </c>
      <c r="Q160" s="5">
        <v>39603</v>
      </c>
    </row>
    <row r="161" spans="1:17">
      <c r="A161" s="1">
        <v>160</v>
      </c>
      <c r="B161" s="1" t="s">
        <v>397</v>
      </c>
      <c r="C161" s="1">
        <v>25300000</v>
      </c>
      <c r="D161" s="2">
        <v>17300000000</v>
      </c>
      <c r="E161" s="6">
        <v>9</v>
      </c>
      <c r="F161" s="1">
        <v>398</v>
      </c>
      <c r="G161" s="1">
        <v>48</v>
      </c>
      <c r="H161" s="1">
        <v>160</v>
      </c>
      <c r="I161" s="1">
        <v>8</v>
      </c>
      <c r="J161" s="1">
        <v>70</v>
      </c>
      <c r="K161" s="2">
        <v>199000000</v>
      </c>
      <c r="L161" s="1">
        <v>49700</v>
      </c>
      <c r="M161" s="1">
        <v>795500</v>
      </c>
      <c r="N161" s="1">
        <v>596600</v>
      </c>
      <c r="O161" s="1">
        <v>9500000</v>
      </c>
      <c r="P161" s="1">
        <v>100000</v>
      </c>
      <c r="Q161" s="5">
        <v>40181</v>
      </c>
    </row>
    <row r="162" spans="1:17">
      <c r="A162" s="1">
        <v>161</v>
      </c>
      <c r="B162" s="1" t="s">
        <v>1238</v>
      </c>
      <c r="C162" s="1">
        <v>12500000</v>
      </c>
      <c r="D162" s="2">
        <v>1610000000</v>
      </c>
      <c r="E162" s="6">
        <v>4</v>
      </c>
      <c r="F162" s="1">
        <v>385</v>
      </c>
      <c r="G162" s="1">
        <v>48</v>
      </c>
      <c r="H162" s="1">
        <v>6487</v>
      </c>
      <c r="I162" s="1">
        <v>33</v>
      </c>
      <c r="J162" s="1">
        <v>171</v>
      </c>
      <c r="K162" s="1">
        <v>8482000</v>
      </c>
      <c r="L162" s="1">
        <v>2100</v>
      </c>
      <c r="M162" s="1">
        <v>33900</v>
      </c>
      <c r="N162" s="1">
        <v>25400</v>
      </c>
      <c r="O162" s="1">
        <v>407200</v>
      </c>
      <c r="P162" s="1" t="s">
        <v>39</v>
      </c>
      <c r="Q162" s="5">
        <v>39036</v>
      </c>
    </row>
    <row r="163" spans="1:17">
      <c r="A163" s="1">
        <v>162</v>
      </c>
      <c r="B163" s="1" t="s">
        <v>973</v>
      </c>
      <c r="C163" s="1">
        <v>14700000</v>
      </c>
      <c r="D163" s="2">
        <v>7260000000</v>
      </c>
      <c r="E163" s="6">
        <v>2</v>
      </c>
      <c r="F163" s="1">
        <v>4340</v>
      </c>
      <c r="G163" s="1">
        <v>49</v>
      </c>
      <c r="H163" s="1">
        <v>798</v>
      </c>
      <c r="I163" s="1">
        <v>154</v>
      </c>
      <c r="J163" s="1">
        <v>30</v>
      </c>
      <c r="K163" s="1">
        <v>55583000</v>
      </c>
      <c r="L163" s="1">
        <v>0</v>
      </c>
      <c r="M163" s="1">
        <v>0</v>
      </c>
      <c r="N163" s="1">
        <v>0</v>
      </c>
      <c r="O163" s="1">
        <v>0</v>
      </c>
      <c r="P163" s="1" t="s">
        <v>39</v>
      </c>
      <c r="Q163" s="5">
        <v>38999</v>
      </c>
    </row>
    <row r="164" spans="1:17">
      <c r="A164" s="1">
        <v>163</v>
      </c>
      <c r="B164" s="1" t="s">
        <v>435</v>
      </c>
      <c r="C164" s="1">
        <v>23900000</v>
      </c>
      <c r="D164" s="2">
        <v>6580000000</v>
      </c>
      <c r="E164" s="6">
        <v>4</v>
      </c>
      <c r="F164" s="1">
        <v>257</v>
      </c>
      <c r="G164" s="1">
        <v>49</v>
      </c>
      <c r="H164" s="1">
        <v>911</v>
      </c>
      <c r="I164" s="1">
        <v>79</v>
      </c>
      <c r="J164" s="1">
        <v>73</v>
      </c>
      <c r="K164" s="1">
        <v>10853000</v>
      </c>
      <c r="L164" s="1">
        <v>2700</v>
      </c>
      <c r="M164" s="1">
        <v>43400</v>
      </c>
      <c r="N164" s="1">
        <v>32600</v>
      </c>
      <c r="O164" s="1">
        <v>520900</v>
      </c>
      <c r="P164" s="1" t="s">
        <v>39</v>
      </c>
      <c r="Q164" s="5">
        <v>40764</v>
      </c>
    </row>
    <row r="165" spans="1:17">
      <c r="A165" s="1">
        <v>164</v>
      </c>
      <c r="B165" s="1" t="s">
        <v>975</v>
      </c>
      <c r="C165" s="1">
        <v>14700000</v>
      </c>
      <c r="D165" s="2">
        <v>12400000000</v>
      </c>
      <c r="E165" s="6">
        <v>4</v>
      </c>
      <c r="F165" s="1">
        <v>23490</v>
      </c>
      <c r="G165" s="1">
        <v>19</v>
      </c>
      <c r="H165" s="1">
        <v>310</v>
      </c>
      <c r="I165" s="1">
        <v>105</v>
      </c>
      <c r="J165" s="1">
        <v>148</v>
      </c>
      <c r="K165" s="2">
        <v>348000000</v>
      </c>
      <c r="L165" s="1">
        <v>86900</v>
      </c>
      <c r="M165" s="1">
        <v>1400000</v>
      </c>
      <c r="N165" s="1">
        <v>1000000</v>
      </c>
      <c r="O165" s="1">
        <v>16700000</v>
      </c>
      <c r="P165" s="1">
        <v>400000</v>
      </c>
      <c r="Q165" s="5">
        <v>41606</v>
      </c>
    </row>
    <row r="166" spans="1:17">
      <c r="A166" s="1">
        <v>165</v>
      </c>
      <c r="B166" s="1" t="s">
        <v>94</v>
      </c>
      <c r="C166" s="1">
        <v>64600000</v>
      </c>
      <c r="D166" s="2">
        <v>61500000000</v>
      </c>
      <c r="E166" s="6">
        <v>16</v>
      </c>
      <c r="F166" s="1">
        <v>112915</v>
      </c>
      <c r="G166" s="1">
        <v>19</v>
      </c>
      <c r="H166" s="1">
        <v>10</v>
      </c>
      <c r="I166" s="1">
        <v>9</v>
      </c>
      <c r="J166" s="1">
        <v>9</v>
      </c>
      <c r="K166" s="2">
        <v>1190000000</v>
      </c>
      <c r="L166" s="1">
        <v>296900</v>
      </c>
      <c r="M166" s="1">
        <v>4800000</v>
      </c>
      <c r="N166" s="1">
        <v>3600000</v>
      </c>
      <c r="O166" s="1">
        <v>57000000</v>
      </c>
      <c r="P166" s="1">
        <v>1100000</v>
      </c>
      <c r="Q166" s="5">
        <v>39612</v>
      </c>
    </row>
    <row r="167" spans="1:17">
      <c r="A167" s="1">
        <v>166</v>
      </c>
      <c r="B167" s="1" t="s">
        <v>1124</v>
      </c>
      <c r="C167" s="1">
        <v>13500000</v>
      </c>
      <c r="D167" s="2">
        <v>2750000000</v>
      </c>
      <c r="E167" s="6">
        <v>9</v>
      </c>
      <c r="F167" s="1">
        <v>321</v>
      </c>
      <c r="G167" s="1">
        <v>49</v>
      </c>
      <c r="H167" s="1">
        <v>3257</v>
      </c>
      <c r="I167" s="1">
        <v>165</v>
      </c>
      <c r="J167" s="1">
        <v>140</v>
      </c>
      <c r="K167" s="1">
        <v>10787000</v>
      </c>
      <c r="L167" s="1">
        <v>2700</v>
      </c>
      <c r="M167" s="1">
        <v>43100</v>
      </c>
      <c r="N167" s="1">
        <v>32400</v>
      </c>
      <c r="O167" s="1">
        <v>517800</v>
      </c>
      <c r="P167" s="1" t="s">
        <v>39</v>
      </c>
      <c r="Q167" s="5">
        <v>38856</v>
      </c>
    </row>
    <row r="168" spans="1:17">
      <c r="A168" s="1">
        <v>167</v>
      </c>
      <c r="B168" s="1" t="s">
        <v>588</v>
      </c>
      <c r="C168" s="1">
        <v>20100000</v>
      </c>
      <c r="D168" s="2">
        <v>23400000000</v>
      </c>
      <c r="E168" s="6">
        <v>4</v>
      </c>
      <c r="F168" s="1">
        <v>3774</v>
      </c>
      <c r="G168" s="1">
        <v>49</v>
      </c>
      <c r="H168" s="1">
        <v>86</v>
      </c>
      <c r="I168" s="1">
        <v>108</v>
      </c>
      <c r="J168" s="1">
        <v>28</v>
      </c>
      <c r="K168" s="2">
        <v>222000000</v>
      </c>
      <c r="L168" s="1">
        <v>55400</v>
      </c>
      <c r="M168" s="1">
        <v>886800</v>
      </c>
      <c r="N168" s="1">
        <v>665100</v>
      </c>
      <c r="O168" s="1">
        <v>10600000</v>
      </c>
      <c r="P168" s="1">
        <v>200000</v>
      </c>
      <c r="Q168" s="5">
        <v>41581</v>
      </c>
    </row>
    <row r="169" spans="1:17">
      <c r="A169" s="1">
        <v>168</v>
      </c>
      <c r="B169" s="1" t="s">
        <v>1167</v>
      </c>
      <c r="C169" s="1">
        <v>13200000</v>
      </c>
      <c r="D169" s="2">
        <v>1760000000</v>
      </c>
      <c r="E169" s="6">
        <v>13</v>
      </c>
      <c r="F169" s="1">
        <v>393</v>
      </c>
      <c r="G169" s="1">
        <v>19</v>
      </c>
      <c r="H169" s="1">
        <v>5855</v>
      </c>
      <c r="I169" s="1">
        <v>118</v>
      </c>
      <c r="J169" s="1">
        <v>33</v>
      </c>
      <c r="K169" s="1">
        <v>11490000</v>
      </c>
      <c r="L169" s="1">
        <v>2900</v>
      </c>
      <c r="M169" s="1">
        <v>46000</v>
      </c>
      <c r="N169" s="1">
        <v>34500</v>
      </c>
      <c r="O169" s="1">
        <v>551500</v>
      </c>
      <c r="P169" s="1" t="s">
        <v>39</v>
      </c>
      <c r="Q169" s="5">
        <v>42829</v>
      </c>
    </row>
    <row r="170" spans="1:17">
      <c r="A170" s="1">
        <v>169</v>
      </c>
      <c r="B170" s="1" t="s">
        <v>776</v>
      </c>
      <c r="C170" s="1">
        <v>16700000</v>
      </c>
      <c r="D170" s="2">
        <v>7100000000</v>
      </c>
      <c r="E170" s="6">
        <v>6</v>
      </c>
      <c r="F170" s="1">
        <v>1693</v>
      </c>
      <c r="G170" s="1">
        <v>49</v>
      </c>
      <c r="H170" s="1">
        <v>814</v>
      </c>
      <c r="I170" s="1">
        <v>135</v>
      </c>
      <c r="J170" s="1">
        <v>39</v>
      </c>
      <c r="K170" s="2">
        <v>105000000</v>
      </c>
      <c r="L170" s="1">
        <v>26300</v>
      </c>
      <c r="M170" s="1">
        <v>420500</v>
      </c>
      <c r="N170" s="1">
        <v>315300</v>
      </c>
      <c r="O170" s="1">
        <v>5000000</v>
      </c>
      <c r="P170" s="1">
        <v>200000</v>
      </c>
      <c r="Q170" s="5">
        <v>39930</v>
      </c>
    </row>
    <row r="171" spans="1:17">
      <c r="A171" s="1">
        <v>170</v>
      </c>
      <c r="B171" s="1" t="s">
        <v>607</v>
      </c>
      <c r="C171" s="1">
        <v>19800000</v>
      </c>
      <c r="D171" s="2">
        <v>5760000000</v>
      </c>
      <c r="E171" s="6">
        <v>13</v>
      </c>
      <c r="F171" s="1">
        <v>760</v>
      </c>
      <c r="G171" s="1">
        <v>49</v>
      </c>
      <c r="H171" s="1">
        <v>1120</v>
      </c>
      <c r="I171" s="1">
        <v>111</v>
      </c>
      <c r="J171" s="1">
        <v>105</v>
      </c>
      <c r="K171" s="1">
        <v>6137000</v>
      </c>
      <c r="L171" s="1">
        <v>1500</v>
      </c>
      <c r="M171" s="1">
        <v>24500</v>
      </c>
      <c r="N171" s="1">
        <v>18400</v>
      </c>
      <c r="O171" s="1">
        <v>294600</v>
      </c>
      <c r="P171" s="1">
        <v>100000</v>
      </c>
      <c r="Q171" s="5">
        <v>43072</v>
      </c>
    </row>
    <row r="172" spans="1:17">
      <c r="A172" s="1">
        <v>171</v>
      </c>
      <c r="B172" s="1" t="s">
        <v>955</v>
      </c>
      <c r="C172" s="1">
        <v>14800000</v>
      </c>
      <c r="D172" s="2">
        <v>1830000000</v>
      </c>
      <c r="E172" s="6">
        <v>3</v>
      </c>
      <c r="F172" s="1">
        <v>1481</v>
      </c>
      <c r="G172" s="1">
        <v>49</v>
      </c>
      <c r="H172" s="1">
        <v>5533</v>
      </c>
      <c r="I172" s="1">
        <v>153</v>
      </c>
      <c r="J172" s="1">
        <v>35</v>
      </c>
      <c r="K172" s="1">
        <v>7177000</v>
      </c>
      <c r="L172" s="1">
        <v>1800</v>
      </c>
      <c r="M172" s="1">
        <v>28700</v>
      </c>
      <c r="N172" s="1">
        <v>21500</v>
      </c>
      <c r="O172" s="1">
        <v>344500</v>
      </c>
      <c r="P172" s="1" t="s">
        <v>39</v>
      </c>
      <c r="Q172" s="5">
        <v>38857</v>
      </c>
    </row>
    <row r="173" spans="1:17">
      <c r="A173" s="1">
        <v>172</v>
      </c>
      <c r="B173" s="1" t="s">
        <v>1044</v>
      </c>
      <c r="C173" s="1">
        <v>14200000</v>
      </c>
      <c r="D173" s="2">
        <v>7950000000</v>
      </c>
      <c r="E173" s="6">
        <v>9</v>
      </c>
      <c r="F173" s="1">
        <v>0</v>
      </c>
      <c r="G173" s="1">
        <v>18</v>
      </c>
      <c r="H173" s="1">
        <v>4057944</v>
      </c>
      <c r="I173" s="1" t="s">
        <v>39</v>
      </c>
      <c r="J173" s="1">
        <v>7453</v>
      </c>
      <c r="K173" s="1" t="s">
        <v>39</v>
      </c>
      <c r="L173" s="1">
        <v>0</v>
      </c>
      <c r="M173" s="1">
        <v>0</v>
      </c>
      <c r="N173" s="1">
        <v>0</v>
      </c>
      <c r="O173" s="1">
        <v>0</v>
      </c>
      <c r="P173" s="1" t="s">
        <v>39</v>
      </c>
      <c r="Q173" s="5">
        <v>38627</v>
      </c>
    </row>
    <row r="174" spans="1:17">
      <c r="A174" s="1">
        <v>173</v>
      </c>
      <c r="B174" s="1" t="s">
        <v>359</v>
      </c>
      <c r="C174" s="1">
        <v>27300000</v>
      </c>
      <c r="D174" s="2">
        <v>7710000000</v>
      </c>
      <c r="E174" s="6">
        <v>4</v>
      </c>
      <c r="F174" s="1">
        <v>1259</v>
      </c>
      <c r="G174" s="1">
        <v>19</v>
      </c>
      <c r="H174" s="1">
        <v>707</v>
      </c>
      <c r="I174" s="1">
        <v>48</v>
      </c>
      <c r="J174" s="1">
        <v>2</v>
      </c>
      <c r="K174" s="2">
        <v>102000000</v>
      </c>
      <c r="L174" s="1">
        <v>25600</v>
      </c>
      <c r="M174" s="1">
        <v>408900</v>
      </c>
      <c r="N174" s="1">
        <v>306700</v>
      </c>
      <c r="O174" s="1">
        <v>4900000</v>
      </c>
      <c r="P174" s="1">
        <v>100000</v>
      </c>
      <c r="Q174" s="5">
        <v>42988</v>
      </c>
    </row>
    <row r="175" spans="1:17">
      <c r="A175" s="1">
        <v>174</v>
      </c>
      <c r="B175" s="1" t="s">
        <v>1073</v>
      </c>
      <c r="C175" s="1">
        <v>14000000</v>
      </c>
      <c r="D175" s="2">
        <v>5090000000</v>
      </c>
      <c r="E175" s="6">
        <v>4</v>
      </c>
      <c r="F175" s="1">
        <v>1307</v>
      </c>
      <c r="G175" s="1">
        <v>7</v>
      </c>
      <c r="H175" s="1">
        <v>1327</v>
      </c>
      <c r="I175" s="1">
        <v>44</v>
      </c>
      <c r="J175" s="1">
        <v>48</v>
      </c>
      <c r="K175" s="1">
        <v>68058000</v>
      </c>
      <c r="L175" s="1">
        <v>17000</v>
      </c>
      <c r="M175" s="1">
        <v>272200</v>
      </c>
      <c r="N175" s="1">
        <v>204200</v>
      </c>
      <c r="O175" s="1">
        <v>3300000</v>
      </c>
      <c r="P175" s="1">
        <v>100000</v>
      </c>
      <c r="Q175" s="5">
        <v>42246</v>
      </c>
    </row>
    <row r="176" spans="1:17">
      <c r="A176" s="1">
        <v>175</v>
      </c>
      <c r="B176" s="1" t="s">
        <v>256</v>
      </c>
      <c r="C176" s="1">
        <v>33400000</v>
      </c>
      <c r="D176" s="2">
        <v>20300000000</v>
      </c>
      <c r="E176" s="6">
        <v>3</v>
      </c>
      <c r="F176" s="1">
        <v>338</v>
      </c>
      <c r="G176" s="1">
        <v>19</v>
      </c>
      <c r="H176" s="1">
        <v>120</v>
      </c>
      <c r="I176" s="1">
        <v>35</v>
      </c>
      <c r="J176" s="1">
        <v>9</v>
      </c>
      <c r="K176" s="2">
        <v>136000000</v>
      </c>
      <c r="L176" s="1">
        <v>34000</v>
      </c>
      <c r="M176" s="1">
        <v>544300</v>
      </c>
      <c r="N176" s="1">
        <v>408300</v>
      </c>
      <c r="O176" s="1">
        <v>6500000</v>
      </c>
      <c r="P176" s="1">
        <v>200000</v>
      </c>
      <c r="Q176" s="5">
        <v>39686</v>
      </c>
    </row>
    <row r="177" spans="1:17">
      <c r="A177" s="1">
        <v>176</v>
      </c>
      <c r="B177" s="1" t="s">
        <v>1020</v>
      </c>
      <c r="C177" s="1">
        <v>14400000</v>
      </c>
      <c r="D177" s="2">
        <v>3090000000</v>
      </c>
      <c r="E177" s="6">
        <v>2</v>
      </c>
      <c r="F177" s="1">
        <v>222</v>
      </c>
      <c r="G177" s="1">
        <v>17</v>
      </c>
      <c r="H177" s="1">
        <v>2767</v>
      </c>
      <c r="I177" s="1">
        <v>2</v>
      </c>
      <c r="J177" s="1">
        <v>32</v>
      </c>
      <c r="K177" s="1">
        <v>11417000</v>
      </c>
      <c r="L177" s="1">
        <v>2900</v>
      </c>
      <c r="M177" s="1">
        <v>45700</v>
      </c>
      <c r="N177" s="1">
        <v>34300</v>
      </c>
      <c r="O177" s="1">
        <v>548000</v>
      </c>
      <c r="P177" s="1" t="s">
        <v>39</v>
      </c>
      <c r="Q177" s="5">
        <v>39138</v>
      </c>
    </row>
    <row r="178" spans="1:17">
      <c r="A178" s="1">
        <v>177</v>
      </c>
      <c r="B178" s="1" t="s">
        <v>377</v>
      </c>
      <c r="C178" s="1">
        <v>26200000</v>
      </c>
      <c r="D178" s="2">
        <v>32000000000</v>
      </c>
      <c r="E178" s="6">
        <v>10</v>
      </c>
      <c r="F178" s="1">
        <v>775</v>
      </c>
      <c r="G178" s="1">
        <v>49</v>
      </c>
      <c r="H178" s="1">
        <v>33</v>
      </c>
      <c r="I178" s="1">
        <v>64</v>
      </c>
      <c r="J178" s="1">
        <v>58</v>
      </c>
      <c r="K178" s="2">
        <v>487000000</v>
      </c>
      <c r="L178" s="1">
        <v>121800</v>
      </c>
      <c r="M178" s="1">
        <v>1900000</v>
      </c>
      <c r="N178" s="1">
        <v>1500000</v>
      </c>
      <c r="O178" s="1">
        <v>23400000</v>
      </c>
      <c r="P178" s="1">
        <v>200000</v>
      </c>
      <c r="Q178" s="5">
        <v>43673</v>
      </c>
    </row>
    <row r="179" spans="1:17">
      <c r="A179" s="1">
        <v>178</v>
      </c>
      <c r="B179" s="1" t="s">
        <v>210</v>
      </c>
      <c r="C179" s="1">
        <v>38000000</v>
      </c>
      <c r="D179" s="2">
        <v>22700000000</v>
      </c>
      <c r="E179" s="6">
        <v>9</v>
      </c>
      <c r="F179" s="1">
        <v>505</v>
      </c>
      <c r="G179" s="1">
        <v>49</v>
      </c>
      <c r="H179" s="1">
        <v>92</v>
      </c>
      <c r="I179" s="1">
        <v>27</v>
      </c>
      <c r="J179" s="1">
        <v>33</v>
      </c>
      <c r="K179" s="2">
        <v>206000000</v>
      </c>
      <c r="L179" s="1">
        <v>51400</v>
      </c>
      <c r="M179" s="1">
        <v>822400</v>
      </c>
      <c r="N179" s="1">
        <v>616800</v>
      </c>
      <c r="O179" s="1">
        <v>9900000</v>
      </c>
      <c r="P179" s="1">
        <v>100000</v>
      </c>
      <c r="Q179" s="5">
        <v>40679</v>
      </c>
    </row>
    <row r="180" spans="1:17">
      <c r="A180" s="1">
        <v>179</v>
      </c>
      <c r="B180" s="1" t="s">
        <v>904</v>
      </c>
      <c r="C180" s="1">
        <v>15100000</v>
      </c>
      <c r="D180" s="2">
        <v>2140000000</v>
      </c>
      <c r="E180" s="6">
        <v>3</v>
      </c>
      <c r="F180" s="1">
        <v>3810</v>
      </c>
      <c r="G180" s="1">
        <v>20</v>
      </c>
      <c r="H180" s="1">
        <v>4520</v>
      </c>
      <c r="I180" s="1">
        <v>24</v>
      </c>
      <c r="J180" s="1">
        <v>144</v>
      </c>
      <c r="K180" s="1">
        <v>17231000</v>
      </c>
      <c r="L180" s="1">
        <v>4300</v>
      </c>
      <c r="M180" s="1">
        <v>68900</v>
      </c>
      <c r="N180" s="1">
        <v>51700</v>
      </c>
      <c r="O180" s="1">
        <v>827100</v>
      </c>
      <c r="P180" s="1">
        <v>100000</v>
      </c>
      <c r="Q180" s="5">
        <v>42751</v>
      </c>
    </row>
    <row r="181" spans="1:17">
      <c r="A181" s="1">
        <v>180</v>
      </c>
      <c r="B181" s="1" t="s">
        <v>620</v>
      </c>
      <c r="C181" s="1">
        <v>19600000</v>
      </c>
      <c r="D181" s="2">
        <v>7910000000</v>
      </c>
      <c r="E181" s="6">
        <v>5</v>
      </c>
      <c r="F181" s="1">
        <v>214</v>
      </c>
      <c r="G181" s="1">
        <v>49</v>
      </c>
      <c r="H181" s="1">
        <v>656</v>
      </c>
      <c r="I181" s="1">
        <v>112</v>
      </c>
      <c r="J181" s="1">
        <v>106</v>
      </c>
      <c r="K181" s="2">
        <v>2300000000</v>
      </c>
      <c r="L181" s="1">
        <v>576000</v>
      </c>
      <c r="M181" s="1">
        <v>9200000</v>
      </c>
      <c r="N181" s="1">
        <v>6900000</v>
      </c>
      <c r="O181" s="2">
        <v>111000000</v>
      </c>
      <c r="P181" s="1">
        <v>6700000</v>
      </c>
      <c r="Q181" s="5">
        <v>42527</v>
      </c>
    </row>
    <row r="182" spans="1:17">
      <c r="A182" s="1">
        <v>181</v>
      </c>
      <c r="B182" s="1" t="s">
        <v>829</v>
      </c>
      <c r="C182" s="1">
        <v>16100000</v>
      </c>
      <c r="D182" s="2">
        <v>6870000000</v>
      </c>
      <c r="E182" s="6">
        <v>4</v>
      </c>
      <c r="F182" s="1">
        <v>671</v>
      </c>
      <c r="G182" s="1">
        <v>49</v>
      </c>
      <c r="H182" s="1">
        <v>851</v>
      </c>
      <c r="I182" s="1">
        <v>140</v>
      </c>
      <c r="J182" s="1">
        <v>136</v>
      </c>
      <c r="K182" s="2">
        <v>400000000</v>
      </c>
      <c r="L182" s="1">
        <v>100000</v>
      </c>
      <c r="M182" s="1">
        <v>1600000</v>
      </c>
      <c r="N182" s="1">
        <v>1200000</v>
      </c>
      <c r="O182" s="1">
        <v>19200000</v>
      </c>
      <c r="P182" s="1">
        <v>300000</v>
      </c>
      <c r="Q182" s="5">
        <v>42200</v>
      </c>
    </row>
    <row r="183" spans="1:17">
      <c r="A183" s="1">
        <v>182</v>
      </c>
      <c r="B183" s="1" t="s">
        <v>1109</v>
      </c>
      <c r="C183" s="1">
        <v>13600000</v>
      </c>
      <c r="D183" s="2">
        <v>1950000000</v>
      </c>
      <c r="E183" s="6">
        <v>17</v>
      </c>
      <c r="F183" s="1">
        <v>412</v>
      </c>
      <c r="G183" s="1">
        <v>49</v>
      </c>
      <c r="H183" s="1">
        <v>5133</v>
      </c>
      <c r="I183" s="1">
        <v>164</v>
      </c>
      <c r="J183" s="1">
        <v>11</v>
      </c>
      <c r="K183" s="1">
        <v>30677000</v>
      </c>
      <c r="L183" s="1">
        <v>7700</v>
      </c>
      <c r="M183" s="1">
        <v>122700</v>
      </c>
      <c r="N183" s="1">
        <v>92000</v>
      </c>
      <c r="O183" s="1">
        <v>1500000</v>
      </c>
      <c r="P183" s="1">
        <v>100000</v>
      </c>
      <c r="Q183" s="5">
        <v>40575</v>
      </c>
    </row>
    <row r="184" spans="1:17">
      <c r="A184" s="1">
        <v>183</v>
      </c>
      <c r="B184" s="1" t="s">
        <v>409</v>
      </c>
      <c r="C184" s="1">
        <v>24800000</v>
      </c>
      <c r="D184" s="2">
        <v>17400000000</v>
      </c>
      <c r="E184" s="6">
        <v>4</v>
      </c>
      <c r="F184" s="1">
        <v>1644</v>
      </c>
      <c r="G184" s="1">
        <v>48</v>
      </c>
      <c r="H184" s="1">
        <v>157</v>
      </c>
      <c r="I184" s="1">
        <v>9</v>
      </c>
      <c r="J184" s="1">
        <v>66</v>
      </c>
      <c r="K184" s="2">
        <v>332000000</v>
      </c>
      <c r="L184" s="1">
        <v>83000</v>
      </c>
      <c r="M184" s="1">
        <v>1300000</v>
      </c>
      <c r="N184" s="1">
        <v>995700</v>
      </c>
      <c r="O184" s="1">
        <v>15900000</v>
      </c>
      <c r="P184" s="1">
        <v>500000</v>
      </c>
      <c r="Q184" s="5">
        <v>42307</v>
      </c>
    </row>
    <row r="185" spans="1:17">
      <c r="A185" s="1">
        <v>184</v>
      </c>
      <c r="B185" s="1" t="s">
        <v>531</v>
      </c>
      <c r="C185" s="1">
        <v>21300000</v>
      </c>
      <c r="D185" s="2">
        <v>12900000000</v>
      </c>
      <c r="E185" s="6">
        <v>4</v>
      </c>
      <c r="F185" s="1">
        <v>20225</v>
      </c>
      <c r="G185" s="1">
        <v>19</v>
      </c>
      <c r="H185" s="1">
        <v>291</v>
      </c>
      <c r="I185" s="1">
        <v>67</v>
      </c>
      <c r="J185" s="1">
        <v>92</v>
      </c>
      <c r="K185" s="2">
        <v>561000000</v>
      </c>
      <c r="L185" s="1">
        <v>140300</v>
      </c>
      <c r="M185" s="1">
        <v>2200000</v>
      </c>
      <c r="N185" s="1">
        <v>1700000</v>
      </c>
      <c r="O185" s="1">
        <v>26900000</v>
      </c>
      <c r="P185" s="1">
        <v>700000</v>
      </c>
      <c r="Q185" s="5">
        <v>42949</v>
      </c>
    </row>
    <row r="186" spans="1:17">
      <c r="A186" s="1">
        <v>185</v>
      </c>
      <c r="B186" s="1" t="s">
        <v>1050</v>
      </c>
      <c r="C186" s="1">
        <v>14200000</v>
      </c>
      <c r="D186" s="2">
        <v>3320000000</v>
      </c>
      <c r="E186" s="6">
        <v>4</v>
      </c>
      <c r="F186" s="1">
        <v>1724</v>
      </c>
      <c r="G186" s="1">
        <v>49</v>
      </c>
      <c r="H186" s="1">
        <v>2485</v>
      </c>
      <c r="I186" s="1">
        <v>159</v>
      </c>
      <c r="J186" s="1">
        <v>154</v>
      </c>
      <c r="K186" s="1">
        <v>12902000</v>
      </c>
      <c r="L186" s="1">
        <v>3200</v>
      </c>
      <c r="M186" s="1">
        <v>51600</v>
      </c>
      <c r="N186" s="1">
        <v>38700</v>
      </c>
      <c r="O186" s="1">
        <v>619300</v>
      </c>
      <c r="P186" s="1" t="s">
        <v>39</v>
      </c>
      <c r="Q186" s="5">
        <v>40773</v>
      </c>
    </row>
    <row r="187" spans="1:17">
      <c r="A187" s="1">
        <v>186</v>
      </c>
      <c r="B187" s="1" t="s">
        <v>425</v>
      </c>
      <c r="C187" s="1">
        <v>24100000</v>
      </c>
      <c r="D187" s="2">
        <v>12900000000</v>
      </c>
      <c r="E187" s="6">
        <v>2</v>
      </c>
      <c r="F187" s="1">
        <v>287</v>
      </c>
      <c r="G187" s="1">
        <v>49</v>
      </c>
      <c r="H187" s="1">
        <v>290</v>
      </c>
      <c r="I187" s="1" t="s">
        <v>39</v>
      </c>
      <c r="J187" s="1">
        <v>14</v>
      </c>
      <c r="K187" s="2">
        <v>399000000</v>
      </c>
      <c r="L187" s="1">
        <v>99700</v>
      </c>
      <c r="M187" s="1">
        <v>1600000</v>
      </c>
      <c r="N187" s="1">
        <v>1200000</v>
      </c>
      <c r="O187" s="1">
        <v>19100000</v>
      </c>
      <c r="P187" s="1">
        <v>700000</v>
      </c>
      <c r="Q187" s="5">
        <v>39883</v>
      </c>
    </row>
    <row r="188" spans="1:17">
      <c r="A188" s="1">
        <v>187</v>
      </c>
      <c r="B188" s="1" t="s">
        <v>1275</v>
      </c>
      <c r="C188" s="1">
        <v>12400000</v>
      </c>
      <c r="D188" s="2">
        <v>6930000000</v>
      </c>
      <c r="E188" s="6">
        <v>6</v>
      </c>
      <c r="F188" s="1">
        <v>12419</v>
      </c>
      <c r="G188" s="1">
        <v>41</v>
      </c>
      <c r="H188" s="1">
        <v>847</v>
      </c>
      <c r="I188" s="1">
        <v>19</v>
      </c>
      <c r="J188" s="1">
        <v>68</v>
      </c>
      <c r="K188" s="1">
        <v>82648000</v>
      </c>
      <c r="L188" s="1">
        <v>20700</v>
      </c>
      <c r="M188" s="1">
        <v>330600</v>
      </c>
      <c r="N188" s="1">
        <v>247900</v>
      </c>
      <c r="O188" s="1">
        <v>4000000</v>
      </c>
      <c r="P188" s="1">
        <v>100000</v>
      </c>
      <c r="Q188" s="5">
        <v>41211</v>
      </c>
    </row>
    <row r="189" spans="1:17">
      <c r="A189" s="1">
        <v>188</v>
      </c>
      <c r="B189" s="1" t="s">
        <v>766</v>
      </c>
      <c r="C189" s="1">
        <v>16900000</v>
      </c>
      <c r="D189" s="2">
        <v>9540000000</v>
      </c>
      <c r="E189" s="6">
        <v>13</v>
      </c>
      <c r="F189" s="1">
        <v>2337</v>
      </c>
      <c r="G189" s="1">
        <v>49</v>
      </c>
      <c r="H189" s="1">
        <v>488</v>
      </c>
      <c r="I189" s="1">
        <v>134</v>
      </c>
      <c r="J189" s="1">
        <v>129</v>
      </c>
      <c r="K189" s="2">
        <v>275000000</v>
      </c>
      <c r="L189" s="1">
        <v>68800</v>
      </c>
      <c r="M189" s="1">
        <v>1100000</v>
      </c>
      <c r="N189" s="1">
        <v>825800</v>
      </c>
      <c r="O189" s="1">
        <v>13200000</v>
      </c>
      <c r="P189" s="1">
        <v>700000</v>
      </c>
      <c r="Q189" s="5">
        <v>42735</v>
      </c>
    </row>
    <row r="190" spans="1:17">
      <c r="A190" s="1">
        <v>189</v>
      </c>
      <c r="B190" s="1" t="s">
        <v>664</v>
      </c>
      <c r="C190" s="1">
        <v>18500000</v>
      </c>
      <c r="D190" s="2">
        <v>2910000000</v>
      </c>
      <c r="E190" s="6">
        <v>9</v>
      </c>
      <c r="F190" s="1">
        <v>1329</v>
      </c>
      <c r="G190" s="1">
        <v>7</v>
      </c>
      <c r="H190" s="1">
        <v>45213</v>
      </c>
      <c r="I190" s="1">
        <v>24</v>
      </c>
      <c r="J190" s="1">
        <v>102</v>
      </c>
      <c r="K190" s="2">
        <v>6150000000</v>
      </c>
      <c r="L190" s="1">
        <v>0</v>
      </c>
      <c r="M190" s="1">
        <v>0</v>
      </c>
      <c r="N190" s="1">
        <v>0</v>
      </c>
      <c r="O190" s="1">
        <v>0</v>
      </c>
      <c r="P190" s="1">
        <v>100000</v>
      </c>
      <c r="Q190" s="5">
        <v>39347</v>
      </c>
    </row>
    <row r="191" spans="1:17">
      <c r="A191" s="1">
        <v>190</v>
      </c>
      <c r="B191" s="1" t="s">
        <v>357</v>
      </c>
      <c r="C191" s="1">
        <v>27400000</v>
      </c>
      <c r="D191" s="2">
        <v>19400000000</v>
      </c>
      <c r="E191" s="6">
        <v>6</v>
      </c>
      <c r="F191" s="1">
        <v>3664</v>
      </c>
      <c r="G191" s="1">
        <v>48</v>
      </c>
      <c r="H191" s="1">
        <v>132</v>
      </c>
      <c r="I191" s="1">
        <v>7</v>
      </c>
      <c r="J191" s="1">
        <v>16</v>
      </c>
      <c r="K191" s="1">
        <v>78668000</v>
      </c>
      <c r="L191" s="1">
        <v>19700</v>
      </c>
      <c r="M191" s="1">
        <v>314700</v>
      </c>
      <c r="N191" s="1">
        <v>236000</v>
      </c>
      <c r="O191" s="1">
        <v>3800000</v>
      </c>
      <c r="P191" s="1">
        <v>500000</v>
      </c>
      <c r="Q191" s="5">
        <v>41104</v>
      </c>
    </row>
    <row r="192" spans="1:17">
      <c r="A192" s="1">
        <v>191</v>
      </c>
      <c r="B192" s="1" t="s">
        <v>1076</v>
      </c>
      <c r="C192" s="1">
        <v>13900000</v>
      </c>
      <c r="D192" s="2">
        <v>2240000000</v>
      </c>
      <c r="E192" s="6">
        <v>5</v>
      </c>
      <c r="F192" s="1">
        <v>183</v>
      </c>
      <c r="G192" s="1">
        <v>49</v>
      </c>
      <c r="H192" s="1">
        <v>4234</v>
      </c>
      <c r="I192" s="1">
        <v>161</v>
      </c>
      <c r="J192" s="1">
        <v>35</v>
      </c>
      <c r="K192" s="1">
        <v>4598000</v>
      </c>
      <c r="L192" s="1">
        <v>1100</v>
      </c>
      <c r="M192" s="1">
        <v>18400</v>
      </c>
      <c r="N192" s="1">
        <v>13800</v>
      </c>
      <c r="O192" s="1">
        <v>220700</v>
      </c>
      <c r="P192" s="1" t="s">
        <v>39</v>
      </c>
      <c r="Q192" s="5">
        <v>39859</v>
      </c>
    </row>
    <row r="193" spans="1:17">
      <c r="A193" s="1">
        <v>192</v>
      </c>
      <c r="B193" s="1" t="s">
        <v>889</v>
      </c>
      <c r="C193" s="1">
        <v>15300000</v>
      </c>
      <c r="D193" s="2">
        <v>10700000000</v>
      </c>
      <c r="E193" s="6">
        <v>3</v>
      </c>
      <c r="F193" s="1">
        <v>851</v>
      </c>
      <c r="G193" s="1">
        <v>49</v>
      </c>
      <c r="H193" s="1">
        <v>390</v>
      </c>
      <c r="I193" s="1">
        <v>148</v>
      </c>
      <c r="J193" s="1">
        <v>33</v>
      </c>
      <c r="K193" s="1">
        <v>77053000</v>
      </c>
      <c r="L193" s="1">
        <v>19300</v>
      </c>
      <c r="M193" s="1">
        <v>308200</v>
      </c>
      <c r="N193" s="1">
        <v>231200</v>
      </c>
      <c r="O193" s="1">
        <v>3700000</v>
      </c>
      <c r="P193" s="1" t="s">
        <v>39</v>
      </c>
      <c r="Q193" s="5">
        <v>41977</v>
      </c>
    </row>
    <row r="194" spans="1:17">
      <c r="A194" s="1">
        <v>193</v>
      </c>
      <c r="B194" s="1" t="s">
        <v>695</v>
      </c>
      <c r="C194" s="1">
        <v>17900000</v>
      </c>
      <c r="D194" s="2">
        <v>7180000000</v>
      </c>
      <c r="E194" s="6">
        <v>13</v>
      </c>
      <c r="F194" s="1">
        <v>536</v>
      </c>
      <c r="G194" s="1">
        <v>49</v>
      </c>
      <c r="H194" s="1">
        <v>801</v>
      </c>
      <c r="I194" s="1">
        <v>125</v>
      </c>
      <c r="J194" s="1">
        <v>28</v>
      </c>
      <c r="K194" s="1">
        <v>8650000</v>
      </c>
      <c r="L194" s="1">
        <v>2200</v>
      </c>
      <c r="M194" s="1">
        <v>34600</v>
      </c>
      <c r="N194" s="1">
        <v>26000</v>
      </c>
      <c r="O194" s="1">
        <v>415200</v>
      </c>
      <c r="P194" s="1">
        <v>100000</v>
      </c>
      <c r="Q194" s="5">
        <v>41992</v>
      </c>
    </row>
    <row r="195" spans="1:17">
      <c r="A195" s="1">
        <v>194</v>
      </c>
      <c r="B195" s="1" t="s">
        <v>387</v>
      </c>
      <c r="C195" s="1">
        <v>25700000</v>
      </c>
      <c r="D195" s="2">
        <v>17800000000</v>
      </c>
      <c r="E195" s="6">
        <v>9</v>
      </c>
      <c r="F195" s="1">
        <v>749</v>
      </c>
      <c r="G195" s="1">
        <v>49</v>
      </c>
      <c r="H195" s="1">
        <v>153</v>
      </c>
      <c r="I195" s="1">
        <v>67</v>
      </c>
      <c r="J195" s="1">
        <v>67</v>
      </c>
      <c r="K195" s="2">
        <v>164000000</v>
      </c>
      <c r="L195" s="1">
        <v>41100</v>
      </c>
      <c r="M195" s="1">
        <v>656900</v>
      </c>
      <c r="N195" s="1">
        <v>492600</v>
      </c>
      <c r="O195" s="1">
        <v>7900000</v>
      </c>
      <c r="P195" s="1">
        <v>100000</v>
      </c>
      <c r="Q195" s="5">
        <v>40158</v>
      </c>
    </row>
    <row r="196" spans="1:17">
      <c r="A196" s="1">
        <v>195</v>
      </c>
      <c r="B196" s="1" t="s">
        <v>1186</v>
      </c>
      <c r="C196" s="1">
        <v>13000000</v>
      </c>
      <c r="D196" s="2">
        <v>2680000000</v>
      </c>
      <c r="E196" s="6">
        <v>4</v>
      </c>
      <c r="F196" s="1">
        <v>838</v>
      </c>
      <c r="G196" s="1">
        <v>23</v>
      </c>
      <c r="H196" s="1">
        <v>3340</v>
      </c>
      <c r="I196" s="1">
        <v>2</v>
      </c>
      <c r="J196" s="1">
        <v>166</v>
      </c>
      <c r="K196" s="1">
        <v>29870000</v>
      </c>
      <c r="L196" s="1">
        <v>7500</v>
      </c>
      <c r="M196" s="1">
        <v>119500</v>
      </c>
      <c r="N196" s="1">
        <v>89600</v>
      </c>
      <c r="O196" s="1">
        <v>1400000</v>
      </c>
      <c r="P196" s="1">
        <v>100000</v>
      </c>
      <c r="Q196" s="5">
        <v>40681</v>
      </c>
    </row>
    <row r="197" spans="1:17">
      <c r="A197" s="1">
        <v>196</v>
      </c>
      <c r="B197" s="1" t="s">
        <v>851</v>
      </c>
      <c r="C197" s="1">
        <v>15800000</v>
      </c>
      <c r="D197" s="2">
        <v>1350000000</v>
      </c>
      <c r="E197" s="6">
        <v>3</v>
      </c>
      <c r="F197" s="1">
        <v>633</v>
      </c>
      <c r="G197" s="1">
        <v>19</v>
      </c>
      <c r="H197" s="1">
        <v>8066</v>
      </c>
      <c r="I197" s="1">
        <v>95</v>
      </c>
      <c r="J197" s="1">
        <v>31</v>
      </c>
      <c r="K197" s="1">
        <v>24056000</v>
      </c>
      <c r="L197" s="1">
        <v>6000</v>
      </c>
      <c r="M197" s="1">
        <v>96200</v>
      </c>
      <c r="N197" s="1">
        <v>72200</v>
      </c>
      <c r="O197" s="1">
        <v>1200000</v>
      </c>
      <c r="P197" s="1">
        <v>200000</v>
      </c>
      <c r="Q197" s="5">
        <v>42717</v>
      </c>
    </row>
    <row r="198" spans="1:17">
      <c r="A198" s="1">
        <v>197</v>
      </c>
      <c r="B198" s="1" t="s">
        <v>557</v>
      </c>
      <c r="C198" s="1">
        <v>20600000</v>
      </c>
      <c r="D198" s="2">
        <v>4960000000</v>
      </c>
      <c r="E198" s="6">
        <v>4</v>
      </c>
      <c r="F198" s="1">
        <v>15</v>
      </c>
      <c r="G198" s="1">
        <v>20</v>
      </c>
      <c r="H198" s="1">
        <v>3539124</v>
      </c>
      <c r="I198" s="1">
        <v>4044</v>
      </c>
      <c r="J198" s="1">
        <v>6217</v>
      </c>
      <c r="K198" s="1">
        <v>85</v>
      </c>
      <c r="L198" s="1">
        <v>0.02</v>
      </c>
      <c r="M198" s="1">
        <v>0.34</v>
      </c>
      <c r="N198" s="1">
        <v>0.26</v>
      </c>
      <c r="O198" s="1">
        <v>4</v>
      </c>
      <c r="P198" s="1">
        <v>1</v>
      </c>
      <c r="Q198" s="5">
        <v>39286</v>
      </c>
    </row>
    <row r="199" spans="1:17">
      <c r="A199" s="1">
        <v>198</v>
      </c>
      <c r="B199" s="1" t="s">
        <v>583</v>
      </c>
      <c r="C199" s="1">
        <v>20200000</v>
      </c>
      <c r="D199" s="2">
        <v>20900000000</v>
      </c>
      <c r="E199" s="6">
        <v>2</v>
      </c>
      <c r="F199" s="1">
        <v>1935</v>
      </c>
      <c r="G199" s="1">
        <v>27</v>
      </c>
      <c r="H199" s="1">
        <v>108</v>
      </c>
      <c r="I199" s="1">
        <v>1</v>
      </c>
      <c r="J199" s="1">
        <v>19</v>
      </c>
      <c r="K199" s="2">
        <v>1250000000</v>
      </c>
      <c r="L199" s="1">
        <v>311200</v>
      </c>
      <c r="M199" s="1">
        <v>5000000</v>
      </c>
      <c r="N199" s="1">
        <v>3700000</v>
      </c>
      <c r="O199" s="1">
        <v>59800000</v>
      </c>
      <c r="P199" s="1">
        <v>1200000</v>
      </c>
      <c r="Q199" s="5">
        <v>43910</v>
      </c>
    </row>
    <row r="200" spans="1:17">
      <c r="A200" s="1">
        <v>199</v>
      </c>
      <c r="B200" s="1" t="s">
        <v>771</v>
      </c>
      <c r="C200" s="1">
        <v>16800000</v>
      </c>
      <c r="D200" s="2">
        <v>7210000000</v>
      </c>
      <c r="E200" s="6">
        <v>13</v>
      </c>
      <c r="F200" s="1">
        <v>41</v>
      </c>
      <c r="G200" s="1">
        <v>19</v>
      </c>
      <c r="H200" s="1">
        <v>4038822</v>
      </c>
      <c r="I200" s="1" t="s">
        <v>39</v>
      </c>
      <c r="J200" s="1">
        <v>7611</v>
      </c>
      <c r="K200" s="1">
        <v>1</v>
      </c>
      <c r="L200" s="1">
        <v>0</v>
      </c>
      <c r="M200" s="1">
        <v>0</v>
      </c>
      <c r="N200" s="1">
        <v>0</v>
      </c>
      <c r="O200" s="1">
        <v>0.05</v>
      </c>
      <c r="P200" s="1">
        <v>1</v>
      </c>
      <c r="Q200" s="5">
        <v>44463</v>
      </c>
    </row>
    <row r="201" spans="1:17">
      <c r="A201" s="1">
        <v>200</v>
      </c>
      <c r="B201" s="1" t="s">
        <v>730</v>
      </c>
      <c r="C201" s="1">
        <v>17600000</v>
      </c>
      <c r="D201" s="2">
        <v>6310000000</v>
      </c>
      <c r="E201" s="6">
        <v>6</v>
      </c>
      <c r="F201" s="1">
        <v>4702</v>
      </c>
      <c r="G201" s="1">
        <v>9</v>
      </c>
      <c r="H201" s="1">
        <v>973</v>
      </c>
      <c r="I201" s="1">
        <v>3</v>
      </c>
      <c r="J201" s="1">
        <v>36</v>
      </c>
      <c r="K201" s="2">
        <v>100000000</v>
      </c>
      <c r="L201" s="1">
        <v>25100</v>
      </c>
      <c r="M201" s="1">
        <v>400900</v>
      </c>
      <c r="N201" s="1">
        <v>300600</v>
      </c>
      <c r="O201" s="1">
        <v>4800000</v>
      </c>
      <c r="P201" s="1">
        <v>500000</v>
      </c>
      <c r="Q201" s="5">
        <v>41671</v>
      </c>
    </row>
    <row r="202" spans="1:17">
      <c r="A202" s="1">
        <v>201</v>
      </c>
      <c r="B202" s="1" t="s">
        <v>699</v>
      </c>
      <c r="C202" s="1">
        <v>17900000</v>
      </c>
      <c r="D202" s="2">
        <v>6890000000</v>
      </c>
      <c r="E202" s="6">
        <v>9</v>
      </c>
      <c r="F202" s="1">
        <v>314</v>
      </c>
      <c r="G202" s="1">
        <v>49</v>
      </c>
      <c r="H202" s="1">
        <v>858</v>
      </c>
      <c r="I202" s="1">
        <v>125</v>
      </c>
      <c r="J202" s="1">
        <v>106</v>
      </c>
      <c r="K202" s="1">
        <v>29182000</v>
      </c>
      <c r="L202" s="1">
        <v>7300</v>
      </c>
      <c r="M202" s="1">
        <v>116700</v>
      </c>
      <c r="N202" s="1">
        <v>87500</v>
      </c>
      <c r="O202" s="1">
        <v>1400000</v>
      </c>
      <c r="P202" s="1" t="s">
        <v>39</v>
      </c>
      <c r="Q202" s="5">
        <v>39477</v>
      </c>
    </row>
    <row r="203" spans="1:17">
      <c r="A203" s="1">
        <v>202</v>
      </c>
      <c r="B203" s="1" t="s">
        <v>1077</v>
      </c>
      <c r="C203" s="1">
        <v>13900000</v>
      </c>
      <c r="D203" s="2">
        <v>7450000000</v>
      </c>
      <c r="E203" s="6">
        <v>13</v>
      </c>
      <c r="F203" s="1">
        <v>324</v>
      </c>
      <c r="G203" s="1">
        <v>49</v>
      </c>
      <c r="H203" s="1">
        <v>745</v>
      </c>
      <c r="I203" s="1" t="s">
        <v>39</v>
      </c>
      <c r="J203" s="1">
        <v>50</v>
      </c>
      <c r="K203" s="2">
        <v>232000000</v>
      </c>
      <c r="L203" s="1">
        <v>57900</v>
      </c>
      <c r="M203" s="1">
        <v>926200</v>
      </c>
      <c r="N203" s="1">
        <v>694700</v>
      </c>
      <c r="O203" s="1">
        <v>11100000</v>
      </c>
      <c r="P203" s="1">
        <v>300000</v>
      </c>
      <c r="Q203" s="5">
        <v>44055</v>
      </c>
    </row>
    <row r="204" spans="1:17">
      <c r="A204" s="1">
        <v>203</v>
      </c>
      <c r="B204" s="1" t="s">
        <v>1105</v>
      </c>
      <c r="C204" s="1">
        <v>13700000</v>
      </c>
      <c r="D204" s="2">
        <v>2140000000</v>
      </c>
      <c r="E204" s="6">
        <v>6</v>
      </c>
      <c r="F204" s="1">
        <v>1</v>
      </c>
      <c r="G204" s="1">
        <v>19</v>
      </c>
      <c r="H204" s="1">
        <v>4057849</v>
      </c>
      <c r="I204" s="1" t="s">
        <v>39</v>
      </c>
      <c r="J204" s="1">
        <v>4183</v>
      </c>
      <c r="K204" s="1">
        <v>5</v>
      </c>
      <c r="L204" s="1">
        <v>0</v>
      </c>
      <c r="M204" s="1">
        <v>0.02</v>
      </c>
      <c r="N204" s="1">
        <v>0.02</v>
      </c>
      <c r="O204" s="1">
        <v>0.24</v>
      </c>
      <c r="P204" s="1" t="s">
        <v>39</v>
      </c>
      <c r="Q204" s="5">
        <v>43935</v>
      </c>
    </row>
    <row r="205" spans="1:17">
      <c r="A205" s="1">
        <v>204</v>
      </c>
      <c r="B205" s="1" t="s">
        <v>249</v>
      </c>
      <c r="C205" s="1">
        <v>33700000</v>
      </c>
      <c r="D205" s="2">
        <v>10200000000</v>
      </c>
      <c r="E205" s="6">
        <v>9</v>
      </c>
      <c r="F205" s="1">
        <v>2</v>
      </c>
      <c r="G205" s="1">
        <v>19</v>
      </c>
      <c r="H205" s="1">
        <v>4057699</v>
      </c>
      <c r="I205" s="1" t="s">
        <v>39</v>
      </c>
      <c r="J205" s="1">
        <v>5775</v>
      </c>
      <c r="K205" s="1" t="s">
        <v>39</v>
      </c>
      <c r="L205" s="1">
        <v>0</v>
      </c>
      <c r="M205" s="1">
        <v>0</v>
      </c>
      <c r="N205" s="1">
        <v>0</v>
      </c>
      <c r="O205" s="1">
        <v>0</v>
      </c>
      <c r="P205" s="1" t="s">
        <v>39</v>
      </c>
      <c r="Q205" s="5">
        <v>43200</v>
      </c>
    </row>
    <row r="206" spans="1:17">
      <c r="A206" s="1">
        <v>205</v>
      </c>
      <c r="B206" s="1" t="s">
        <v>768</v>
      </c>
      <c r="C206" s="1">
        <v>16800000</v>
      </c>
      <c r="D206" s="2">
        <v>2320000000</v>
      </c>
      <c r="E206" s="6">
        <v>4</v>
      </c>
      <c r="F206" s="1">
        <v>1</v>
      </c>
      <c r="G206" s="1">
        <v>29</v>
      </c>
      <c r="H206" s="1">
        <v>4056488</v>
      </c>
      <c r="I206" s="1" t="s">
        <v>39</v>
      </c>
      <c r="J206" s="1">
        <v>5767</v>
      </c>
      <c r="K206" s="1" t="s">
        <v>39</v>
      </c>
      <c r="L206" s="1">
        <v>0</v>
      </c>
      <c r="M206" s="1">
        <v>0</v>
      </c>
      <c r="N206" s="1">
        <v>0</v>
      </c>
      <c r="O206" s="1">
        <v>0</v>
      </c>
      <c r="P206" s="1" t="s">
        <v>39</v>
      </c>
      <c r="Q206" s="5">
        <v>42490</v>
      </c>
    </row>
    <row r="207" spans="1:17">
      <c r="A207" s="1">
        <v>206</v>
      </c>
      <c r="B207" s="1" t="s">
        <v>1265</v>
      </c>
      <c r="C207" s="1">
        <v>12400000</v>
      </c>
      <c r="D207" s="2">
        <v>1970000000</v>
      </c>
      <c r="E207" s="6">
        <v>10</v>
      </c>
      <c r="F207" s="1">
        <v>218</v>
      </c>
      <c r="G207" s="1">
        <v>19</v>
      </c>
      <c r="H207" s="1">
        <v>5034</v>
      </c>
      <c r="I207" s="1">
        <v>124</v>
      </c>
      <c r="J207" s="1">
        <v>47</v>
      </c>
      <c r="K207" s="2">
        <v>274000000</v>
      </c>
      <c r="L207" s="1">
        <v>68400</v>
      </c>
      <c r="M207" s="1">
        <v>1100000</v>
      </c>
      <c r="N207" s="1">
        <v>821000</v>
      </c>
      <c r="O207" s="1">
        <v>13100000</v>
      </c>
      <c r="P207" s="1">
        <v>600000</v>
      </c>
      <c r="Q207" s="5">
        <v>41181</v>
      </c>
    </row>
    <row r="208" spans="1:17">
      <c r="A208" s="1">
        <v>207</v>
      </c>
      <c r="B208" s="1" t="s">
        <v>671</v>
      </c>
      <c r="C208" s="1">
        <v>18400000</v>
      </c>
      <c r="D208" s="2">
        <v>11300000000</v>
      </c>
      <c r="E208" s="6">
        <v>13</v>
      </c>
      <c r="F208" s="1">
        <v>0</v>
      </c>
      <c r="G208" s="1">
        <v>49</v>
      </c>
      <c r="H208" s="1">
        <v>4057944</v>
      </c>
      <c r="I208" s="1" t="s">
        <v>39</v>
      </c>
      <c r="J208" s="1" t="s">
        <v>39</v>
      </c>
      <c r="K208" s="1" t="s">
        <v>39</v>
      </c>
      <c r="L208" s="1">
        <v>0</v>
      </c>
      <c r="M208" s="1">
        <v>0</v>
      </c>
      <c r="N208" s="1">
        <v>0</v>
      </c>
      <c r="O208" s="1">
        <v>0</v>
      </c>
      <c r="P208" s="1">
        <v>2</v>
      </c>
      <c r="Q208" s="5">
        <v>39197</v>
      </c>
    </row>
    <row r="209" spans="1:17">
      <c r="A209" s="1">
        <v>208</v>
      </c>
      <c r="B209" s="1" t="s">
        <v>428</v>
      </c>
      <c r="C209" s="1">
        <v>24100000</v>
      </c>
      <c r="D209" s="2">
        <v>11000000000</v>
      </c>
      <c r="E209" s="6">
        <v>10</v>
      </c>
      <c r="F209" s="1">
        <v>590</v>
      </c>
      <c r="G209" s="1">
        <v>49</v>
      </c>
      <c r="H209" s="1">
        <v>379</v>
      </c>
      <c r="I209" s="1">
        <v>76</v>
      </c>
      <c r="J209" s="1">
        <v>70</v>
      </c>
      <c r="K209" s="1">
        <v>66884000</v>
      </c>
      <c r="L209" s="1">
        <v>16700</v>
      </c>
      <c r="M209" s="1">
        <v>267500</v>
      </c>
      <c r="N209" s="1">
        <v>200700</v>
      </c>
      <c r="O209" s="1">
        <v>3200000</v>
      </c>
      <c r="P209" s="1">
        <v>200000</v>
      </c>
      <c r="Q209" s="5">
        <v>43497</v>
      </c>
    </row>
    <row r="210" spans="1:17">
      <c r="A210" s="1">
        <v>209</v>
      </c>
      <c r="B210" s="1" t="s">
        <v>436</v>
      </c>
      <c r="C210" s="1">
        <v>23900000</v>
      </c>
      <c r="D210" s="2">
        <v>7210000000</v>
      </c>
      <c r="E210" s="6">
        <v>13</v>
      </c>
      <c r="F210" s="1">
        <v>511</v>
      </c>
      <c r="G210" s="1">
        <v>49</v>
      </c>
      <c r="H210" s="1">
        <v>787</v>
      </c>
      <c r="I210" s="1">
        <v>79</v>
      </c>
      <c r="J210" s="1">
        <v>73</v>
      </c>
      <c r="K210" s="2">
        <v>178000000</v>
      </c>
      <c r="L210" s="1">
        <v>44400</v>
      </c>
      <c r="M210" s="1">
        <v>711100</v>
      </c>
      <c r="N210" s="1">
        <v>533300</v>
      </c>
      <c r="O210" s="1">
        <v>8500000</v>
      </c>
      <c r="P210" s="1">
        <v>300000</v>
      </c>
      <c r="Q210" s="5">
        <v>40899</v>
      </c>
    </row>
    <row r="211" spans="1:17">
      <c r="A211" s="1">
        <v>210</v>
      </c>
      <c r="B211" s="1" t="s">
        <v>292</v>
      </c>
      <c r="C211" s="1">
        <v>30700000</v>
      </c>
      <c r="D211" s="2">
        <v>12400000000</v>
      </c>
      <c r="E211" s="6">
        <v>10</v>
      </c>
      <c r="F211" s="1">
        <v>578</v>
      </c>
      <c r="G211" s="1">
        <v>49</v>
      </c>
      <c r="H211" s="1">
        <v>313</v>
      </c>
      <c r="I211" s="1">
        <v>45</v>
      </c>
      <c r="J211" s="1">
        <v>45</v>
      </c>
      <c r="K211" s="2">
        <v>103000000</v>
      </c>
      <c r="L211" s="1">
        <v>25700</v>
      </c>
      <c r="M211" s="1">
        <v>412000</v>
      </c>
      <c r="N211" s="1">
        <v>309000</v>
      </c>
      <c r="O211" s="1">
        <v>4900000</v>
      </c>
      <c r="P211" s="1">
        <v>200000</v>
      </c>
      <c r="Q211" s="5">
        <v>42701</v>
      </c>
    </row>
    <row r="212" spans="1:17">
      <c r="A212" s="1">
        <v>211</v>
      </c>
      <c r="B212" s="1" t="s">
        <v>1222</v>
      </c>
      <c r="C212" s="1">
        <v>12700000</v>
      </c>
      <c r="D212" s="2">
        <v>5570000000</v>
      </c>
      <c r="E212" s="6">
        <v>10</v>
      </c>
      <c r="F212" s="1">
        <v>534</v>
      </c>
      <c r="G212" s="1">
        <v>49</v>
      </c>
      <c r="H212" s="1">
        <v>1173</v>
      </c>
      <c r="I212" s="1">
        <v>173</v>
      </c>
      <c r="J212" s="1">
        <v>169</v>
      </c>
      <c r="K212" s="1">
        <v>46602000</v>
      </c>
      <c r="L212" s="1">
        <v>11700</v>
      </c>
      <c r="M212" s="1">
        <v>186400</v>
      </c>
      <c r="N212" s="1">
        <v>139800</v>
      </c>
      <c r="O212" s="1">
        <v>2200000</v>
      </c>
      <c r="P212" s="1">
        <v>100000</v>
      </c>
      <c r="Q212" s="5">
        <v>43776</v>
      </c>
    </row>
    <row r="213" spans="1:17">
      <c r="A213" s="1">
        <v>212</v>
      </c>
      <c r="B213" s="1" t="s">
        <v>833</v>
      </c>
      <c r="C213" s="1">
        <v>16100000</v>
      </c>
      <c r="D213" s="2">
        <v>15800000000</v>
      </c>
      <c r="E213" s="6">
        <v>4</v>
      </c>
      <c r="F213" s="1">
        <v>4045</v>
      </c>
      <c r="G213" s="1">
        <v>49</v>
      </c>
      <c r="H213" s="1">
        <v>196</v>
      </c>
      <c r="I213" s="1">
        <v>140</v>
      </c>
      <c r="J213" s="1">
        <v>136</v>
      </c>
      <c r="K213" s="2">
        <v>267000000</v>
      </c>
      <c r="L213" s="1">
        <v>66800</v>
      </c>
      <c r="M213" s="1">
        <v>1100000</v>
      </c>
      <c r="N213" s="1">
        <v>801400</v>
      </c>
      <c r="O213" s="1">
        <v>12800000</v>
      </c>
      <c r="P213" s="1">
        <v>300000</v>
      </c>
      <c r="Q213" s="5">
        <v>39560</v>
      </c>
    </row>
    <row r="214" spans="1:17">
      <c r="A214" s="1">
        <v>213</v>
      </c>
      <c r="B214" s="1" t="s">
        <v>501</v>
      </c>
      <c r="C214" s="1">
        <v>21900000</v>
      </c>
      <c r="D214" s="2">
        <v>20700000000</v>
      </c>
      <c r="E214" s="6">
        <v>4</v>
      </c>
      <c r="F214" s="1">
        <v>116</v>
      </c>
      <c r="G214" s="1">
        <v>29</v>
      </c>
      <c r="H214" s="1">
        <v>1277277</v>
      </c>
      <c r="I214" s="1">
        <v>2973</v>
      </c>
      <c r="J214" s="1">
        <v>4085</v>
      </c>
      <c r="K214" s="1">
        <v>4719</v>
      </c>
      <c r="L214" s="1">
        <v>1</v>
      </c>
      <c r="M214" s="1">
        <v>19</v>
      </c>
      <c r="N214" s="1">
        <v>14</v>
      </c>
      <c r="O214" s="1">
        <v>227</v>
      </c>
      <c r="P214" s="1" t="s">
        <v>39</v>
      </c>
      <c r="Q214" s="5">
        <v>39545</v>
      </c>
    </row>
    <row r="215" spans="1:17">
      <c r="A215" s="1">
        <v>214</v>
      </c>
      <c r="B215" s="1" t="s">
        <v>1278</v>
      </c>
      <c r="C215" s="1">
        <v>12400000</v>
      </c>
      <c r="D215" s="2">
        <v>12600000000</v>
      </c>
      <c r="E215" s="6">
        <v>9</v>
      </c>
      <c r="F215" s="1">
        <v>4422</v>
      </c>
      <c r="G215" s="1">
        <v>48</v>
      </c>
      <c r="H215" s="1">
        <v>306</v>
      </c>
      <c r="I215" s="1">
        <v>34</v>
      </c>
      <c r="J215" s="1">
        <v>172</v>
      </c>
      <c r="K215" s="1">
        <v>34758000</v>
      </c>
      <c r="L215" s="1">
        <v>8700</v>
      </c>
      <c r="M215" s="1">
        <v>139000</v>
      </c>
      <c r="N215" s="1">
        <v>104300</v>
      </c>
      <c r="O215" s="1">
        <v>1700000</v>
      </c>
      <c r="P215" s="1" t="s">
        <v>39</v>
      </c>
      <c r="Q215" s="5">
        <v>39422</v>
      </c>
    </row>
    <row r="216" spans="1:17">
      <c r="A216" s="1">
        <v>215</v>
      </c>
      <c r="B216" s="1" t="s">
        <v>264</v>
      </c>
      <c r="C216" s="1">
        <v>32700000</v>
      </c>
      <c r="D216" s="2">
        <v>28500000000</v>
      </c>
      <c r="E216" s="6">
        <v>9</v>
      </c>
      <c r="F216" s="1">
        <v>2068</v>
      </c>
      <c r="G216" s="1">
        <v>49</v>
      </c>
      <c r="H216" s="1">
        <v>50</v>
      </c>
      <c r="I216" s="1">
        <v>40</v>
      </c>
      <c r="J216" s="1">
        <v>45</v>
      </c>
      <c r="K216" s="2">
        <v>330000000</v>
      </c>
      <c r="L216" s="1">
        <v>82500</v>
      </c>
      <c r="M216" s="1">
        <v>1300000</v>
      </c>
      <c r="N216" s="1">
        <v>989600</v>
      </c>
      <c r="O216" s="1">
        <v>15800000</v>
      </c>
      <c r="P216" s="1">
        <v>300000</v>
      </c>
      <c r="Q216" s="5">
        <v>40318</v>
      </c>
    </row>
    <row r="217" spans="1:17">
      <c r="A217" s="1">
        <v>216</v>
      </c>
      <c r="B217" s="1" t="s">
        <v>1182</v>
      </c>
      <c r="C217" s="1">
        <v>13100000</v>
      </c>
      <c r="D217" s="2">
        <v>6640000000</v>
      </c>
      <c r="E217" s="6">
        <v>9</v>
      </c>
      <c r="F217" s="1">
        <v>12</v>
      </c>
      <c r="G217" s="1">
        <v>37</v>
      </c>
      <c r="H217" s="1">
        <v>3967392</v>
      </c>
      <c r="I217" s="1">
        <v>81</v>
      </c>
      <c r="J217" s="1">
        <v>5659</v>
      </c>
      <c r="K217" s="1">
        <v>379</v>
      </c>
      <c r="L217" s="1">
        <v>0.09</v>
      </c>
      <c r="M217" s="1">
        <v>2</v>
      </c>
      <c r="N217" s="1">
        <v>1</v>
      </c>
      <c r="O217" s="1">
        <v>18</v>
      </c>
      <c r="P217" s="1">
        <v>3</v>
      </c>
      <c r="Q217" s="5">
        <v>38864</v>
      </c>
    </row>
    <row r="218" spans="1:17">
      <c r="A218" s="1">
        <v>217</v>
      </c>
      <c r="B218" s="1" t="s">
        <v>427</v>
      </c>
      <c r="C218" s="1">
        <v>24100000</v>
      </c>
      <c r="D218" s="2">
        <v>8430000000</v>
      </c>
      <c r="E218" s="6">
        <v>9</v>
      </c>
      <c r="F218" s="1">
        <v>252</v>
      </c>
      <c r="G218" s="1">
        <v>49</v>
      </c>
      <c r="H218" s="1">
        <v>602</v>
      </c>
      <c r="I218" s="1">
        <v>77</v>
      </c>
      <c r="J218" s="1">
        <v>76</v>
      </c>
      <c r="K218" s="1">
        <v>63293000</v>
      </c>
      <c r="L218" s="1">
        <v>15800</v>
      </c>
      <c r="M218" s="1">
        <v>253200</v>
      </c>
      <c r="N218" s="1">
        <v>189900</v>
      </c>
      <c r="O218" s="1">
        <v>3000000</v>
      </c>
      <c r="P218" s="1" t="s">
        <v>39</v>
      </c>
      <c r="Q218" s="5">
        <v>39715</v>
      </c>
    </row>
    <row r="219" spans="1:17">
      <c r="A219" s="1">
        <v>218</v>
      </c>
      <c r="B219" s="1" t="s">
        <v>623</v>
      </c>
      <c r="C219" s="1">
        <v>19400000</v>
      </c>
      <c r="D219" s="2">
        <v>2260000000</v>
      </c>
      <c r="E219" s="6">
        <v>11</v>
      </c>
      <c r="F219" s="1">
        <v>4750</v>
      </c>
      <c r="G219" s="1">
        <v>19</v>
      </c>
      <c r="H219" s="1">
        <v>4178</v>
      </c>
      <c r="I219" s="1">
        <v>74</v>
      </c>
      <c r="J219" s="1">
        <v>8</v>
      </c>
      <c r="K219" s="1">
        <v>32111000</v>
      </c>
      <c r="L219" s="1">
        <v>8000</v>
      </c>
      <c r="M219" s="1">
        <v>128400</v>
      </c>
      <c r="N219" s="1">
        <v>96300</v>
      </c>
      <c r="O219" s="1">
        <v>1500000</v>
      </c>
      <c r="P219" s="1">
        <v>100000</v>
      </c>
      <c r="Q219" s="5">
        <v>42921</v>
      </c>
    </row>
    <row r="220" spans="1:17">
      <c r="A220" s="1">
        <v>219</v>
      </c>
      <c r="B220" s="1" t="s">
        <v>856</v>
      </c>
      <c r="C220" s="1">
        <v>15700000</v>
      </c>
      <c r="D220" s="2">
        <v>5910000000</v>
      </c>
      <c r="E220" s="6">
        <v>9</v>
      </c>
      <c r="F220" s="1">
        <v>79</v>
      </c>
      <c r="G220" s="1">
        <v>19</v>
      </c>
      <c r="H220" s="1">
        <v>1071</v>
      </c>
      <c r="I220" s="1">
        <v>97</v>
      </c>
      <c r="J220" s="1">
        <v>121</v>
      </c>
      <c r="K220" s="2">
        <v>142000000</v>
      </c>
      <c r="L220" s="1">
        <v>35500</v>
      </c>
      <c r="M220" s="1">
        <v>567400</v>
      </c>
      <c r="N220" s="1">
        <v>425500</v>
      </c>
      <c r="O220" s="1">
        <v>6800000</v>
      </c>
      <c r="P220" s="1">
        <v>300000</v>
      </c>
      <c r="Q220" s="5">
        <v>42924</v>
      </c>
    </row>
    <row r="221" spans="1:17">
      <c r="A221" s="1">
        <v>220</v>
      </c>
      <c r="B221" s="1" t="s">
        <v>978</v>
      </c>
      <c r="C221" s="1">
        <v>14600000</v>
      </c>
      <c r="D221" s="2">
        <v>2610000000</v>
      </c>
      <c r="E221" s="6">
        <v>4</v>
      </c>
      <c r="F221" s="1">
        <v>490</v>
      </c>
      <c r="G221" s="1">
        <v>13</v>
      </c>
      <c r="H221" s="1">
        <v>3458</v>
      </c>
      <c r="I221" s="1">
        <v>1</v>
      </c>
      <c r="J221" s="1">
        <v>150</v>
      </c>
      <c r="K221" s="1">
        <v>16409000</v>
      </c>
      <c r="L221" s="1">
        <v>4100</v>
      </c>
      <c r="M221" s="1">
        <v>65600</v>
      </c>
      <c r="N221" s="1">
        <v>49200</v>
      </c>
      <c r="O221" s="1">
        <v>787600</v>
      </c>
      <c r="P221" s="1">
        <v>100000</v>
      </c>
      <c r="Q221" s="5">
        <v>42002</v>
      </c>
    </row>
    <row r="222" spans="1:17">
      <c r="A222" s="1">
        <v>221</v>
      </c>
      <c r="B222" s="1" t="s">
        <v>770</v>
      </c>
      <c r="C222" s="1">
        <v>16800000</v>
      </c>
      <c r="D222" s="2">
        <v>6520000000</v>
      </c>
      <c r="E222" s="6">
        <v>4</v>
      </c>
      <c r="F222" s="1">
        <v>0</v>
      </c>
      <c r="G222" s="1">
        <v>41</v>
      </c>
      <c r="H222" s="1">
        <v>4057944</v>
      </c>
      <c r="I222" s="1" t="s">
        <v>39</v>
      </c>
      <c r="J222" s="1" t="s">
        <v>39</v>
      </c>
      <c r="K222" s="1" t="s">
        <v>39</v>
      </c>
      <c r="L222" s="1">
        <v>0</v>
      </c>
      <c r="M222" s="1">
        <v>0</v>
      </c>
      <c r="N222" s="1">
        <v>0</v>
      </c>
      <c r="O222" s="1">
        <v>0</v>
      </c>
      <c r="P222" s="1" t="s">
        <v>39</v>
      </c>
      <c r="Q222" s="5">
        <v>43415</v>
      </c>
    </row>
    <row r="223" spans="1:17">
      <c r="A223" s="1">
        <v>222</v>
      </c>
      <c r="B223" s="1" t="s">
        <v>279</v>
      </c>
      <c r="C223" s="1">
        <v>31700000</v>
      </c>
      <c r="D223" s="2">
        <v>21000000000</v>
      </c>
      <c r="E223" s="6">
        <v>4</v>
      </c>
      <c r="F223" s="1">
        <v>166</v>
      </c>
      <c r="G223" s="1">
        <v>49</v>
      </c>
      <c r="H223" s="1">
        <v>110</v>
      </c>
      <c r="I223" s="1">
        <v>41</v>
      </c>
      <c r="J223" s="1">
        <v>42</v>
      </c>
      <c r="K223" s="2">
        <v>153000000</v>
      </c>
      <c r="L223" s="1">
        <v>38300</v>
      </c>
      <c r="M223" s="1">
        <v>613100</v>
      </c>
      <c r="N223" s="1">
        <v>459800</v>
      </c>
      <c r="O223" s="1">
        <v>7400000</v>
      </c>
      <c r="P223" s="1">
        <v>200000</v>
      </c>
      <c r="Q223" s="5">
        <v>43195</v>
      </c>
    </row>
    <row r="224" spans="1:17">
      <c r="A224" s="1">
        <v>223</v>
      </c>
      <c r="B224" s="1" t="s">
        <v>845</v>
      </c>
      <c r="C224" s="1">
        <v>15900000</v>
      </c>
      <c r="D224" s="2">
        <v>9960000000</v>
      </c>
      <c r="E224" s="6">
        <v>9</v>
      </c>
      <c r="F224" s="1">
        <v>2035</v>
      </c>
      <c r="G224" s="1">
        <v>49</v>
      </c>
      <c r="H224" s="1">
        <v>444</v>
      </c>
      <c r="I224" s="1">
        <v>142</v>
      </c>
      <c r="J224" s="1">
        <v>120</v>
      </c>
      <c r="K224" s="1">
        <v>9915000</v>
      </c>
      <c r="L224" s="1">
        <v>2500</v>
      </c>
      <c r="M224" s="1">
        <v>39700</v>
      </c>
      <c r="N224" s="1">
        <v>29700</v>
      </c>
      <c r="O224" s="1">
        <v>475900</v>
      </c>
      <c r="P224" s="1" t="s">
        <v>39</v>
      </c>
      <c r="Q224" s="5">
        <v>42530</v>
      </c>
    </row>
    <row r="225" spans="1:17">
      <c r="A225" s="1">
        <v>224</v>
      </c>
      <c r="B225" s="1" t="s">
        <v>541</v>
      </c>
      <c r="C225" s="1">
        <v>20900000</v>
      </c>
      <c r="D225" s="2">
        <v>1690000000</v>
      </c>
      <c r="E225" s="6">
        <v>3</v>
      </c>
      <c r="F225" s="1">
        <v>896</v>
      </c>
      <c r="G225" s="1">
        <v>19</v>
      </c>
      <c r="H225" s="1">
        <v>6082</v>
      </c>
      <c r="I225" s="1">
        <v>69</v>
      </c>
      <c r="J225" s="1">
        <v>20</v>
      </c>
      <c r="K225" s="1">
        <v>28588000</v>
      </c>
      <c r="L225" s="1">
        <v>7100</v>
      </c>
      <c r="M225" s="1">
        <v>114400</v>
      </c>
      <c r="N225" s="1">
        <v>85800</v>
      </c>
      <c r="O225" s="1">
        <v>1400000</v>
      </c>
      <c r="P225" s="1">
        <v>100000</v>
      </c>
      <c r="Q225" s="5">
        <v>41614</v>
      </c>
    </row>
    <row r="226" spans="1:17">
      <c r="A226" s="1">
        <v>225</v>
      </c>
      <c r="B226" s="1" t="s">
        <v>341</v>
      </c>
      <c r="C226" s="1">
        <v>28100000</v>
      </c>
      <c r="D226" s="2">
        <v>15300000000</v>
      </c>
      <c r="E226" s="6">
        <v>9</v>
      </c>
      <c r="F226" s="1">
        <v>3</v>
      </c>
      <c r="G226" s="1">
        <v>8</v>
      </c>
      <c r="H226" s="1">
        <v>4011030</v>
      </c>
      <c r="I226" s="1" t="s">
        <v>39</v>
      </c>
      <c r="J226" s="1">
        <v>4909</v>
      </c>
      <c r="K226" s="1">
        <v>31</v>
      </c>
      <c r="L226" s="1">
        <v>0.01</v>
      </c>
      <c r="M226" s="1">
        <v>0.12</v>
      </c>
      <c r="N226" s="1">
        <v>0.09</v>
      </c>
      <c r="O226" s="1">
        <v>1</v>
      </c>
      <c r="P226" s="1">
        <v>1</v>
      </c>
      <c r="Q226" s="5">
        <v>38618</v>
      </c>
    </row>
    <row r="227" spans="1:17">
      <c r="A227" s="1">
        <v>226</v>
      </c>
      <c r="B227" s="1" t="s">
        <v>1013</v>
      </c>
      <c r="C227" s="1">
        <v>14400000</v>
      </c>
      <c r="D227" s="2">
        <v>1630000000</v>
      </c>
      <c r="E227" s="6">
        <v>4</v>
      </c>
      <c r="F227" s="1">
        <v>399</v>
      </c>
      <c r="G227" s="1">
        <v>33</v>
      </c>
      <c r="H227" s="1">
        <v>6402</v>
      </c>
      <c r="I227" s="1">
        <v>1</v>
      </c>
      <c r="J227" s="1">
        <v>152</v>
      </c>
      <c r="K227" s="1">
        <v>1002000</v>
      </c>
      <c r="L227" s="1">
        <v>251</v>
      </c>
      <c r="M227" s="1">
        <v>4000</v>
      </c>
      <c r="N227" s="1">
        <v>3000</v>
      </c>
      <c r="O227" s="1">
        <v>48100</v>
      </c>
      <c r="P227" s="1" t="s">
        <v>39</v>
      </c>
      <c r="Q227" s="5">
        <v>41779</v>
      </c>
    </row>
    <row r="228" spans="1:17">
      <c r="A228" s="1">
        <v>227</v>
      </c>
      <c r="B228" s="1" t="s">
        <v>280</v>
      </c>
      <c r="C228" s="1">
        <v>31700000</v>
      </c>
      <c r="D228" s="2">
        <v>2930000000</v>
      </c>
      <c r="E228" s="6">
        <v>6</v>
      </c>
      <c r="F228" s="1">
        <v>116</v>
      </c>
      <c r="G228" s="1">
        <v>49</v>
      </c>
      <c r="H228" s="1">
        <v>2986</v>
      </c>
      <c r="I228" s="1">
        <v>41</v>
      </c>
      <c r="J228" s="1">
        <v>12</v>
      </c>
      <c r="K228" s="1">
        <v>27022000</v>
      </c>
      <c r="L228" s="1">
        <v>6800</v>
      </c>
      <c r="M228" s="1">
        <v>108100</v>
      </c>
      <c r="N228" s="1">
        <v>81100</v>
      </c>
      <c r="O228" s="1">
        <v>1300000</v>
      </c>
      <c r="P228" s="1">
        <v>200000</v>
      </c>
      <c r="Q228" s="5">
        <v>41678</v>
      </c>
    </row>
    <row r="229" spans="1:17">
      <c r="A229" s="1">
        <v>228</v>
      </c>
      <c r="B229" s="1" t="s">
        <v>469</v>
      </c>
      <c r="C229" s="1">
        <v>23000000</v>
      </c>
      <c r="D229" s="2">
        <v>6040000000</v>
      </c>
      <c r="E229" s="6">
        <v>4</v>
      </c>
      <c r="F229" s="1">
        <v>1598</v>
      </c>
      <c r="G229" s="1">
        <v>3</v>
      </c>
      <c r="H229" s="1">
        <v>1040</v>
      </c>
      <c r="I229" s="1">
        <v>5</v>
      </c>
      <c r="J229" s="1">
        <v>80</v>
      </c>
      <c r="K229" s="1">
        <v>35539000</v>
      </c>
      <c r="L229" s="1">
        <v>8900</v>
      </c>
      <c r="M229" s="1">
        <v>142200</v>
      </c>
      <c r="N229" s="1">
        <v>106600</v>
      </c>
      <c r="O229" s="1">
        <v>1700000</v>
      </c>
      <c r="P229" s="1">
        <v>100000</v>
      </c>
      <c r="Q229" s="5">
        <v>38785</v>
      </c>
    </row>
    <row r="230" spans="1:17">
      <c r="A230" s="1">
        <v>229</v>
      </c>
      <c r="B230" s="1" t="s">
        <v>505</v>
      </c>
      <c r="C230" s="1">
        <v>21800000</v>
      </c>
      <c r="D230" s="2">
        <v>11300000000</v>
      </c>
      <c r="E230" s="6">
        <v>9</v>
      </c>
      <c r="F230" s="1">
        <v>164</v>
      </c>
      <c r="G230" s="1">
        <v>48</v>
      </c>
      <c r="H230" s="1">
        <v>368</v>
      </c>
      <c r="I230" s="1">
        <v>14</v>
      </c>
      <c r="J230" s="1">
        <v>87</v>
      </c>
      <c r="K230" s="2">
        <v>128000000</v>
      </c>
      <c r="L230" s="1">
        <v>32000</v>
      </c>
      <c r="M230" s="1">
        <v>512200</v>
      </c>
      <c r="N230" s="1">
        <v>384100</v>
      </c>
      <c r="O230" s="1">
        <v>6100000</v>
      </c>
      <c r="P230" s="1">
        <v>100000</v>
      </c>
      <c r="Q230" s="5">
        <v>40579</v>
      </c>
    </row>
    <row r="231" spans="1:17">
      <c r="A231" s="1">
        <v>230</v>
      </c>
      <c r="B231" s="1" t="s">
        <v>97</v>
      </c>
      <c r="C231" s="1">
        <v>59500000</v>
      </c>
      <c r="D231" s="2">
        <v>16200000000</v>
      </c>
      <c r="E231" s="6">
        <v>17</v>
      </c>
      <c r="F231" s="1">
        <v>389</v>
      </c>
      <c r="G231" s="1">
        <v>49</v>
      </c>
      <c r="H231" s="1">
        <v>182</v>
      </c>
      <c r="I231" s="1">
        <v>9</v>
      </c>
      <c r="J231" s="1">
        <v>3</v>
      </c>
      <c r="K231" s="2">
        <v>141000000</v>
      </c>
      <c r="L231" s="1">
        <v>35300</v>
      </c>
      <c r="M231" s="1">
        <v>564800</v>
      </c>
      <c r="N231" s="1">
        <v>423600</v>
      </c>
      <c r="O231" s="1">
        <v>6800000</v>
      </c>
      <c r="P231" s="1">
        <v>100000</v>
      </c>
      <c r="Q231" s="5">
        <v>39889</v>
      </c>
    </row>
    <row r="232" spans="1:17">
      <c r="A232" s="1">
        <v>231</v>
      </c>
      <c r="B232" s="1" t="s">
        <v>513</v>
      </c>
      <c r="C232" s="1">
        <v>21600000</v>
      </c>
      <c r="D232" s="2">
        <v>9600000000</v>
      </c>
      <c r="E232" s="6">
        <v>1</v>
      </c>
      <c r="F232" s="1">
        <v>2942</v>
      </c>
      <c r="G232" s="1">
        <v>7</v>
      </c>
      <c r="H232" s="1">
        <v>481</v>
      </c>
      <c r="I232" s="1">
        <v>15</v>
      </c>
      <c r="J232" s="1">
        <v>90</v>
      </c>
      <c r="K232" s="2">
        <v>193000000</v>
      </c>
      <c r="L232" s="1">
        <v>48300</v>
      </c>
      <c r="M232" s="1">
        <v>772700</v>
      </c>
      <c r="N232" s="1">
        <v>579500</v>
      </c>
      <c r="O232" s="1">
        <v>9300000</v>
      </c>
      <c r="P232" s="1">
        <v>300000</v>
      </c>
      <c r="Q232" s="5">
        <v>41335</v>
      </c>
    </row>
    <row r="233" spans="1:17">
      <c r="A233" s="1">
        <v>232</v>
      </c>
      <c r="B233" s="1" t="s">
        <v>1212</v>
      </c>
      <c r="C233" s="1">
        <v>12800000</v>
      </c>
      <c r="D233" s="2">
        <v>6660000000</v>
      </c>
      <c r="E233" s="6">
        <v>9</v>
      </c>
      <c r="F233" s="1">
        <v>323</v>
      </c>
      <c r="G233" s="1">
        <v>41</v>
      </c>
      <c r="H233" s="1">
        <v>896</v>
      </c>
      <c r="I233" s="1">
        <v>17</v>
      </c>
      <c r="J233" s="1">
        <v>44</v>
      </c>
      <c r="K233" s="1">
        <v>53988000</v>
      </c>
      <c r="L233" s="1">
        <v>13500</v>
      </c>
      <c r="M233" s="1">
        <v>216000</v>
      </c>
      <c r="N233" s="1">
        <v>162000</v>
      </c>
      <c r="O233" s="1">
        <v>2600000</v>
      </c>
      <c r="P233" s="1">
        <v>100000</v>
      </c>
      <c r="Q233" s="5">
        <v>41359</v>
      </c>
    </row>
    <row r="234" spans="1:17">
      <c r="A234" s="1">
        <v>233</v>
      </c>
      <c r="B234" s="1" t="s">
        <v>362</v>
      </c>
      <c r="C234" s="1">
        <v>27100000</v>
      </c>
      <c r="D234" s="2">
        <v>17300000000</v>
      </c>
      <c r="E234" s="6">
        <v>4</v>
      </c>
      <c r="F234" s="1">
        <v>889</v>
      </c>
      <c r="G234" s="1">
        <v>19</v>
      </c>
      <c r="H234" s="1">
        <v>159</v>
      </c>
      <c r="I234" s="1">
        <v>49</v>
      </c>
      <c r="J234" s="1">
        <v>52</v>
      </c>
      <c r="K234" s="2">
        <v>430000000</v>
      </c>
      <c r="L234" s="1">
        <v>107400</v>
      </c>
      <c r="M234" s="1">
        <v>1700000</v>
      </c>
      <c r="N234" s="1">
        <v>1300000</v>
      </c>
      <c r="O234" s="1">
        <v>20600000</v>
      </c>
      <c r="P234" s="1">
        <v>700000</v>
      </c>
      <c r="Q234" s="5">
        <v>42273</v>
      </c>
    </row>
    <row r="235" spans="1:17">
      <c r="A235" s="1">
        <v>234</v>
      </c>
      <c r="B235" s="1" t="s">
        <v>824</v>
      </c>
      <c r="C235" s="1">
        <v>16100000</v>
      </c>
      <c r="D235" s="2">
        <v>1520000000</v>
      </c>
      <c r="E235" s="6">
        <v>4</v>
      </c>
      <c r="F235" s="1">
        <v>2805</v>
      </c>
      <c r="G235" s="1">
        <v>20</v>
      </c>
      <c r="H235" s="1">
        <v>6986</v>
      </c>
      <c r="I235" s="1">
        <v>21</v>
      </c>
      <c r="J235" s="1">
        <v>41</v>
      </c>
      <c r="K235" s="1">
        <v>9619000</v>
      </c>
      <c r="L235" s="1">
        <v>2400</v>
      </c>
      <c r="M235" s="1">
        <v>38500</v>
      </c>
      <c r="N235" s="1">
        <v>28900</v>
      </c>
      <c r="O235" s="1">
        <v>461700</v>
      </c>
      <c r="P235" s="1" t="s">
        <v>39</v>
      </c>
      <c r="Q235" s="5">
        <v>42032</v>
      </c>
    </row>
    <row r="236" spans="1:17">
      <c r="A236" s="1">
        <v>235</v>
      </c>
      <c r="B236" s="1" t="s">
        <v>116</v>
      </c>
      <c r="C236" s="1">
        <v>53500000</v>
      </c>
      <c r="D236" s="2">
        <v>30400000000</v>
      </c>
      <c r="E236" s="6">
        <v>9</v>
      </c>
      <c r="F236" s="1">
        <v>383</v>
      </c>
      <c r="G236" s="1">
        <v>48</v>
      </c>
      <c r="H236" s="1">
        <v>39</v>
      </c>
      <c r="I236" s="1">
        <v>1</v>
      </c>
      <c r="J236" s="1">
        <v>18</v>
      </c>
      <c r="K236" s="2">
        <v>203000000</v>
      </c>
      <c r="L236" s="1">
        <v>50700</v>
      </c>
      <c r="M236" s="1">
        <v>810900</v>
      </c>
      <c r="N236" s="1">
        <v>608200</v>
      </c>
      <c r="O236" s="1">
        <v>9700000</v>
      </c>
      <c r="P236" s="1">
        <v>100000</v>
      </c>
      <c r="Q236" s="5">
        <v>38937</v>
      </c>
    </row>
    <row r="237" spans="1:17">
      <c r="A237" s="1">
        <v>236</v>
      </c>
      <c r="B237" s="1" t="s">
        <v>916</v>
      </c>
      <c r="C237" s="1">
        <v>15100000</v>
      </c>
      <c r="D237" s="2">
        <v>6670000000</v>
      </c>
      <c r="E237" s="6">
        <v>6</v>
      </c>
      <c r="F237" s="1">
        <v>3733</v>
      </c>
      <c r="G237" s="1">
        <v>36</v>
      </c>
      <c r="H237" s="1">
        <v>894</v>
      </c>
      <c r="I237" s="1">
        <v>10</v>
      </c>
      <c r="J237" s="1">
        <v>47</v>
      </c>
      <c r="K237" s="1">
        <v>95603000</v>
      </c>
      <c r="L237" s="1">
        <v>23900</v>
      </c>
      <c r="M237" s="1">
        <v>382400</v>
      </c>
      <c r="N237" s="1">
        <v>286800</v>
      </c>
      <c r="O237" s="1">
        <v>4600000</v>
      </c>
      <c r="P237" s="1">
        <v>100000</v>
      </c>
      <c r="Q237" s="5">
        <v>41449</v>
      </c>
    </row>
    <row r="238" spans="1:17">
      <c r="A238" s="1">
        <v>237</v>
      </c>
      <c r="B238" s="1" t="s">
        <v>763</v>
      </c>
      <c r="C238" s="1">
        <v>16900000</v>
      </c>
      <c r="D238" s="2">
        <v>3830000000</v>
      </c>
      <c r="E238" s="6">
        <v>4</v>
      </c>
      <c r="F238" s="1">
        <v>366</v>
      </c>
      <c r="G238" s="1">
        <v>49</v>
      </c>
      <c r="H238" s="1">
        <v>2039</v>
      </c>
      <c r="I238" s="1">
        <v>134</v>
      </c>
      <c r="J238" s="1">
        <v>129</v>
      </c>
      <c r="K238" s="1">
        <v>1635000</v>
      </c>
      <c r="L238" s="1">
        <v>409</v>
      </c>
      <c r="M238" s="1">
        <v>6500</v>
      </c>
      <c r="N238" s="1">
        <v>4900</v>
      </c>
      <c r="O238" s="1">
        <v>78500</v>
      </c>
      <c r="P238" s="1" t="s">
        <v>39</v>
      </c>
      <c r="Q238" s="5">
        <v>41352</v>
      </c>
    </row>
    <row r="239" spans="1:17">
      <c r="A239" s="1">
        <v>238</v>
      </c>
      <c r="B239" s="1" t="s">
        <v>1158</v>
      </c>
      <c r="C239" s="1">
        <v>13200000</v>
      </c>
      <c r="D239" s="2">
        <v>3570000000</v>
      </c>
      <c r="E239" s="6">
        <v>4</v>
      </c>
      <c r="F239" s="1">
        <v>0</v>
      </c>
      <c r="G239" s="1">
        <v>7</v>
      </c>
      <c r="H239" s="1">
        <v>4057944</v>
      </c>
      <c r="I239" s="1" t="s">
        <v>39</v>
      </c>
      <c r="J239" s="1">
        <v>7399</v>
      </c>
      <c r="K239" s="1" t="s">
        <v>39</v>
      </c>
      <c r="L239" s="1">
        <v>0</v>
      </c>
      <c r="M239" s="1">
        <v>0</v>
      </c>
      <c r="N239" s="1">
        <v>0</v>
      </c>
      <c r="O239" s="1">
        <v>0</v>
      </c>
      <c r="P239" s="1" t="s">
        <v>39</v>
      </c>
      <c r="Q239" s="5">
        <v>39405</v>
      </c>
    </row>
    <row r="240" spans="1:17">
      <c r="A240" s="1">
        <v>239</v>
      </c>
      <c r="B240" s="1" t="s">
        <v>722</v>
      </c>
      <c r="C240" s="1">
        <v>17700000</v>
      </c>
      <c r="D240" s="2">
        <v>17200000000</v>
      </c>
      <c r="E240" s="6">
        <v>5</v>
      </c>
      <c r="F240" s="1">
        <v>1316</v>
      </c>
      <c r="G240" s="1">
        <v>3</v>
      </c>
      <c r="H240" s="1">
        <v>162</v>
      </c>
      <c r="I240" s="1">
        <v>10</v>
      </c>
      <c r="J240" s="1">
        <v>107</v>
      </c>
      <c r="K240" s="2">
        <v>640000000</v>
      </c>
      <c r="L240" s="1">
        <v>160000</v>
      </c>
      <c r="M240" s="1">
        <v>2600000</v>
      </c>
      <c r="N240" s="1">
        <v>1900000</v>
      </c>
      <c r="O240" s="1">
        <v>30700000</v>
      </c>
      <c r="P240" s="1">
        <v>600000</v>
      </c>
      <c r="Q240" s="5">
        <v>41565</v>
      </c>
    </row>
    <row r="241" spans="1:17">
      <c r="A241" s="1">
        <v>240</v>
      </c>
      <c r="B241" s="1" t="s">
        <v>751</v>
      </c>
      <c r="C241" s="1">
        <v>17200000</v>
      </c>
      <c r="D241" s="2">
        <v>11400000000</v>
      </c>
      <c r="E241" s="6">
        <v>3</v>
      </c>
      <c r="F241" s="1">
        <v>1007</v>
      </c>
      <c r="G241" s="1">
        <v>3</v>
      </c>
      <c r="H241" s="1">
        <v>353</v>
      </c>
      <c r="I241" s="1">
        <v>11</v>
      </c>
      <c r="J241" s="1">
        <v>28</v>
      </c>
      <c r="K241" s="1">
        <v>83709000</v>
      </c>
      <c r="L241" s="1">
        <v>20900</v>
      </c>
      <c r="M241" s="1">
        <v>334800</v>
      </c>
      <c r="N241" s="1">
        <v>251100</v>
      </c>
      <c r="O241" s="1">
        <v>4000000</v>
      </c>
      <c r="P241" s="1">
        <v>100000</v>
      </c>
      <c r="Q241" s="5">
        <v>42066</v>
      </c>
    </row>
    <row r="242" spans="1:17">
      <c r="A242" s="1">
        <v>241</v>
      </c>
      <c r="B242" s="1" t="s">
        <v>101</v>
      </c>
      <c r="C242" s="1">
        <v>58400000</v>
      </c>
      <c r="D242" s="2">
        <v>57300000000</v>
      </c>
      <c r="E242" s="6">
        <v>9</v>
      </c>
      <c r="F242" s="1">
        <v>1510</v>
      </c>
      <c r="G242" s="1">
        <v>3</v>
      </c>
      <c r="H242" s="1">
        <v>13</v>
      </c>
      <c r="I242" s="1">
        <v>1</v>
      </c>
      <c r="J242" s="1">
        <v>11</v>
      </c>
      <c r="K242" s="2">
        <v>612000000</v>
      </c>
      <c r="L242" s="1">
        <v>153000</v>
      </c>
      <c r="M242" s="1">
        <v>2400000</v>
      </c>
      <c r="N242" s="1">
        <v>1800000</v>
      </c>
      <c r="O242" s="1">
        <v>29400000</v>
      </c>
      <c r="P242" s="1">
        <v>600000</v>
      </c>
      <c r="Q242" s="5">
        <v>40696</v>
      </c>
    </row>
    <row r="243" spans="1:17">
      <c r="A243" s="1">
        <v>242</v>
      </c>
      <c r="B243" s="1" t="s">
        <v>1253</v>
      </c>
      <c r="C243" s="1">
        <v>12500000</v>
      </c>
      <c r="D243" s="2">
        <v>7490000000</v>
      </c>
      <c r="E243" s="6">
        <v>9</v>
      </c>
      <c r="F243" s="1">
        <v>377</v>
      </c>
      <c r="G243" s="1">
        <v>29</v>
      </c>
      <c r="H243" s="1">
        <v>743</v>
      </c>
      <c r="I243" s="1">
        <v>33</v>
      </c>
      <c r="J243" s="1">
        <v>171</v>
      </c>
      <c r="K243" s="2">
        <v>116000000</v>
      </c>
      <c r="L243" s="1">
        <v>29000</v>
      </c>
      <c r="M243" s="1">
        <v>463500</v>
      </c>
      <c r="N243" s="1">
        <v>347600</v>
      </c>
      <c r="O243" s="1">
        <v>5600000</v>
      </c>
      <c r="P243" s="1">
        <v>100000</v>
      </c>
      <c r="Q243" s="5">
        <v>39779</v>
      </c>
    </row>
    <row r="244" spans="1:17">
      <c r="A244" s="1">
        <v>243</v>
      </c>
      <c r="B244" s="1" t="s">
        <v>998</v>
      </c>
      <c r="C244" s="1">
        <v>14500000</v>
      </c>
      <c r="D244" s="2">
        <v>4820000000</v>
      </c>
      <c r="E244" s="6">
        <v>10</v>
      </c>
      <c r="F244" s="1">
        <v>605</v>
      </c>
      <c r="G244" s="1">
        <v>49</v>
      </c>
      <c r="H244" s="1">
        <v>1423</v>
      </c>
      <c r="I244" s="1">
        <v>156</v>
      </c>
      <c r="J244" s="1">
        <v>132</v>
      </c>
      <c r="K244" s="2">
        <v>149000000</v>
      </c>
      <c r="L244" s="1">
        <v>37300</v>
      </c>
      <c r="M244" s="1">
        <v>597000</v>
      </c>
      <c r="N244" s="1">
        <v>447700</v>
      </c>
      <c r="O244" s="1">
        <v>7200000</v>
      </c>
      <c r="P244" s="1">
        <v>400000</v>
      </c>
      <c r="Q244" s="5">
        <v>43116</v>
      </c>
    </row>
    <row r="245" spans="1:17">
      <c r="A245" s="1">
        <v>244</v>
      </c>
      <c r="B245" s="1" t="s">
        <v>1237</v>
      </c>
      <c r="C245" s="1">
        <v>12600000</v>
      </c>
      <c r="D245" s="2">
        <v>6970000000</v>
      </c>
      <c r="E245" s="6">
        <v>9</v>
      </c>
      <c r="F245" s="1">
        <v>218</v>
      </c>
      <c r="G245" s="1">
        <v>48</v>
      </c>
      <c r="H245" s="1">
        <v>841</v>
      </c>
      <c r="I245" s="1">
        <v>32</v>
      </c>
      <c r="J245" s="1">
        <v>148</v>
      </c>
      <c r="K245" s="1">
        <v>36681000</v>
      </c>
      <c r="L245" s="1">
        <v>9200</v>
      </c>
      <c r="M245" s="1">
        <v>146700</v>
      </c>
      <c r="N245" s="1">
        <v>110000</v>
      </c>
      <c r="O245" s="1">
        <v>1800000</v>
      </c>
      <c r="P245" s="1" t="s">
        <v>39</v>
      </c>
      <c r="Q245" s="5">
        <v>39111</v>
      </c>
    </row>
    <row r="246" spans="1:17">
      <c r="A246" s="1">
        <v>245</v>
      </c>
      <c r="B246" s="1" t="s">
        <v>182</v>
      </c>
      <c r="C246" s="1">
        <v>40400000</v>
      </c>
      <c r="D246" s="2">
        <v>7410000000</v>
      </c>
      <c r="E246" s="6">
        <v>6</v>
      </c>
      <c r="F246" s="1">
        <v>703</v>
      </c>
      <c r="G246" s="1">
        <v>41</v>
      </c>
      <c r="H246" s="1">
        <v>756</v>
      </c>
      <c r="I246" s="1" t="s">
        <v>39</v>
      </c>
      <c r="J246" s="1">
        <v>21</v>
      </c>
      <c r="K246" s="1">
        <v>5773000</v>
      </c>
      <c r="L246" s="1">
        <v>1400</v>
      </c>
      <c r="M246" s="1">
        <v>23100</v>
      </c>
      <c r="N246" s="1">
        <v>17300</v>
      </c>
      <c r="O246" s="1">
        <v>277100</v>
      </c>
      <c r="P246" s="1" t="s">
        <v>39</v>
      </c>
      <c r="Q246" s="5">
        <v>40897</v>
      </c>
    </row>
    <row r="247" spans="1:17">
      <c r="A247" s="1">
        <v>246</v>
      </c>
      <c r="B247" s="1" t="s">
        <v>1042</v>
      </c>
      <c r="C247" s="1">
        <v>14200000</v>
      </c>
      <c r="D247" s="2">
        <v>3920000000</v>
      </c>
      <c r="E247" s="6">
        <v>6</v>
      </c>
      <c r="F247" s="1">
        <v>1300</v>
      </c>
      <c r="G247" s="1">
        <v>29</v>
      </c>
      <c r="H247" s="1">
        <v>1971</v>
      </c>
      <c r="I247" s="1">
        <v>28</v>
      </c>
      <c r="J247" s="1">
        <v>54</v>
      </c>
      <c r="K247" s="1">
        <v>44575000</v>
      </c>
      <c r="L247" s="1">
        <v>11100</v>
      </c>
      <c r="M247" s="1">
        <v>178300</v>
      </c>
      <c r="N247" s="1">
        <v>133700</v>
      </c>
      <c r="O247" s="1">
        <v>2100000</v>
      </c>
      <c r="P247" s="1">
        <v>200000</v>
      </c>
      <c r="Q247" s="5">
        <v>42382</v>
      </c>
    </row>
    <row r="248" spans="1:17">
      <c r="A248" s="1">
        <v>247</v>
      </c>
      <c r="B248" s="1" t="s">
        <v>110</v>
      </c>
      <c r="C248" s="1">
        <v>56900000</v>
      </c>
      <c r="D248" s="2">
        <v>27100000000</v>
      </c>
      <c r="E248" s="6">
        <v>9</v>
      </c>
      <c r="F248" s="1">
        <v>156</v>
      </c>
      <c r="G248" s="1">
        <v>49</v>
      </c>
      <c r="H248" s="1">
        <v>59</v>
      </c>
      <c r="I248" s="1">
        <v>10</v>
      </c>
      <c r="J248" s="1">
        <v>14</v>
      </c>
      <c r="K248" s="2">
        <v>260000000</v>
      </c>
      <c r="L248" s="1">
        <v>65000</v>
      </c>
      <c r="M248" s="1">
        <v>1000000</v>
      </c>
      <c r="N248" s="1">
        <v>780600</v>
      </c>
      <c r="O248" s="1">
        <v>12500000</v>
      </c>
      <c r="P248" s="1">
        <v>300000</v>
      </c>
      <c r="Q248" s="5">
        <v>39122</v>
      </c>
    </row>
    <row r="249" spans="1:17">
      <c r="A249" s="1">
        <v>248</v>
      </c>
      <c r="B249" s="1" t="s">
        <v>413</v>
      </c>
      <c r="C249" s="1">
        <v>24700000</v>
      </c>
      <c r="D249" s="2">
        <v>20500000000</v>
      </c>
      <c r="E249" s="6">
        <v>9</v>
      </c>
      <c r="F249" s="1">
        <v>104</v>
      </c>
      <c r="G249" s="1">
        <v>49</v>
      </c>
      <c r="H249" s="1">
        <v>115</v>
      </c>
      <c r="I249" s="1">
        <v>73</v>
      </c>
      <c r="J249" s="1">
        <v>74</v>
      </c>
      <c r="K249" s="2">
        <v>139000000</v>
      </c>
      <c r="L249" s="1">
        <v>34900</v>
      </c>
      <c r="M249" s="1">
        <v>557800</v>
      </c>
      <c r="N249" s="1">
        <v>418300</v>
      </c>
      <c r="O249" s="1">
        <v>6700000</v>
      </c>
      <c r="P249" s="1">
        <v>100000</v>
      </c>
      <c r="Q249" s="5">
        <v>39945</v>
      </c>
    </row>
    <row r="250" spans="1:17">
      <c r="A250" s="1">
        <v>249</v>
      </c>
      <c r="B250" s="1" t="s">
        <v>574</v>
      </c>
      <c r="C250" s="1">
        <v>20400000</v>
      </c>
      <c r="D250" s="2">
        <v>3580000000</v>
      </c>
      <c r="E250" s="6">
        <v>9</v>
      </c>
      <c r="F250" s="1">
        <v>239</v>
      </c>
      <c r="G250" s="1">
        <v>19</v>
      </c>
      <c r="H250" s="1">
        <v>2236</v>
      </c>
      <c r="I250" s="1">
        <v>70</v>
      </c>
      <c r="J250" s="1">
        <v>94</v>
      </c>
      <c r="K250" s="1">
        <v>41289000</v>
      </c>
      <c r="L250" s="1">
        <v>10300</v>
      </c>
      <c r="M250" s="1">
        <v>165200</v>
      </c>
      <c r="N250" s="1">
        <v>123900</v>
      </c>
      <c r="O250" s="1">
        <v>2000000</v>
      </c>
      <c r="P250" s="1">
        <v>100000</v>
      </c>
      <c r="Q250" s="5">
        <v>41397</v>
      </c>
    </row>
    <row r="251" spans="1:17">
      <c r="A251" s="1">
        <v>250</v>
      </c>
      <c r="B251" s="1" t="s">
        <v>325</v>
      </c>
      <c r="C251" s="1">
        <v>29200000</v>
      </c>
      <c r="D251" s="2">
        <v>11600000000</v>
      </c>
      <c r="E251" s="6">
        <v>2</v>
      </c>
      <c r="F251" s="1">
        <v>3654</v>
      </c>
      <c r="G251" s="1">
        <v>7</v>
      </c>
      <c r="H251" s="1">
        <v>338</v>
      </c>
      <c r="I251" s="1">
        <v>10</v>
      </c>
      <c r="J251" s="1">
        <v>15</v>
      </c>
      <c r="K251" s="2">
        <v>303000000</v>
      </c>
      <c r="L251" s="1">
        <v>75800</v>
      </c>
      <c r="M251" s="1">
        <v>1200000</v>
      </c>
      <c r="N251" s="1">
        <v>909300</v>
      </c>
      <c r="O251" s="1">
        <v>14500000</v>
      </c>
      <c r="P251" s="1">
        <v>1000000</v>
      </c>
      <c r="Q251" s="5">
        <v>41220</v>
      </c>
    </row>
    <row r="252" spans="1:17">
      <c r="A252" s="1">
        <v>251</v>
      </c>
      <c r="B252" s="1" t="s">
        <v>367</v>
      </c>
      <c r="C252" s="1">
        <v>26700000</v>
      </c>
      <c r="D252" s="2">
        <v>10300000000</v>
      </c>
      <c r="E252" s="6">
        <v>2</v>
      </c>
      <c r="F252" s="1">
        <v>975</v>
      </c>
      <c r="G252" s="1">
        <v>11</v>
      </c>
      <c r="H252" s="1">
        <v>420</v>
      </c>
      <c r="I252" s="1">
        <v>5</v>
      </c>
      <c r="J252" s="1">
        <v>11</v>
      </c>
      <c r="K252" s="1">
        <v>24363000</v>
      </c>
      <c r="L252" s="1">
        <v>6100</v>
      </c>
      <c r="M252" s="1">
        <v>97500</v>
      </c>
      <c r="N252" s="1">
        <v>73100</v>
      </c>
      <c r="O252" s="1">
        <v>1200000</v>
      </c>
      <c r="P252" s="1" t="s">
        <v>39</v>
      </c>
      <c r="Q252" s="5">
        <v>40860</v>
      </c>
    </row>
    <row r="253" spans="1:17">
      <c r="A253" s="1">
        <v>252</v>
      </c>
      <c r="B253" s="1" t="s">
        <v>840</v>
      </c>
      <c r="C253" s="1">
        <v>16000000</v>
      </c>
      <c r="D253" s="2">
        <v>9790000000</v>
      </c>
      <c r="E253" s="6">
        <v>6</v>
      </c>
      <c r="F253" s="1">
        <v>0</v>
      </c>
      <c r="G253" s="1">
        <v>45</v>
      </c>
      <c r="H253" s="1">
        <v>4057944</v>
      </c>
      <c r="I253" s="1" t="s">
        <v>39</v>
      </c>
      <c r="J253" s="1">
        <v>7360</v>
      </c>
      <c r="K253" s="1" t="s">
        <v>39</v>
      </c>
      <c r="L253" s="1">
        <v>0</v>
      </c>
      <c r="M253" s="1">
        <v>0</v>
      </c>
      <c r="N253" s="1">
        <v>0</v>
      </c>
      <c r="O253" s="1">
        <v>0</v>
      </c>
      <c r="P253" s="1">
        <v>11</v>
      </c>
      <c r="Q253" s="5">
        <v>39145</v>
      </c>
    </row>
    <row r="254" spans="1:17">
      <c r="A254" s="1">
        <v>253</v>
      </c>
      <c r="B254" s="1" t="s">
        <v>439</v>
      </c>
      <c r="C254" s="1">
        <v>23800000</v>
      </c>
      <c r="D254" s="2">
        <v>17700000000</v>
      </c>
      <c r="E254" s="6">
        <v>9</v>
      </c>
      <c r="F254" s="1">
        <v>443</v>
      </c>
      <c r="G254" s="1">
        <v>49</v>
      </c>
      <c r="H254" s="1">
        <v>154</v>
      </c>
      <c r="I254" s="1">
        <v>80</v>
      </c>
      <c r="J254" s="1">
        <v>77</v>
      </c>
      <c r="K254" s="2">
        <v>123000000</v>
      </c>
      <c r="L254" s="1">
        <v>30700</v>
      </c>
      <c r="M254" s="1">
        <v>491700</v>
      </c>
      <c r="N254" s="1">
        <v>368700</v>
      </c>
      <c r="O254" s="1">
        <v>5900000</v>
      </c>
      <c r="P254" s="1">
        <v>100000</v>
      </c>
      <c r="Q254" s="5">
        <v>39184</v>
      </c>
    </row>
    <row r="255" spans="1:17">
      <c r="A255" s="1">
        <v>254</v>
      </c>
      <c r="B255" s="1" t="s">
        <v>1206</v>
      </c>
      <c r="C255" s="1">
        <v>12900000</v>
      </c>
      <c r="D255" s="2">
        <v>15400000000</v>
      </c>
      <c r="E255" s="6">
        <v>9</v>
      </c>
      <c r="F255" s="1">
        <v>137</v>
      </c>
      <c r="G255" s="1">
        <v>49</v>
      </c>
      <c r="H255" s="1">
        <v>210</v>
      </c>
      <c r="I255" s="1">
        <v>171</v>
      </c>
      <c r="J255" s="1">
        <v>145</v>
      </c>
      <c r="K255" s="1">
        <v>75773000</v>
      </c>
      <c r="L255" s="1">
        <v>18900</v>
      </c>
      <c r="M255" s="1">
        <v>303100</v>
      </c>
      <c r="N255" s="1">
        <v>227300</v>
      </c>
      <c r="O255" s="1">
        <v>3600000</v>
      </c>
      <c r="P255" s="1">
        <v>100000</v>
      </c>
      <c r="Q255" s="5">
        <v>39945</v>
      </c>
    </row>
    <row r="256" spans="1:17">
      <c r="A256" s="1">
        <v>255</v>
      </c>
      <c r="B256" s="1" t="s">
        <v>945</v>
      </c>
      <c r="C256" s="1">
        <v>14900000</v>
      </c>
      <c r="D256" s="2">
        <v>4030000000</v>
      </c>
      <c r="E256" s="6">
        <v>4</v>
      </c>
      <c r="F256" s="1">
        <v>86</v>
      </c>
      <c r="G256" s="1">
        <v>49</v>
      </c>
      <c r="H256" s="1">
        <v>1886</v>
      </c>
      <c r="I256" s="1">
        <v>152</v>
      </c>
      <c r="J256" s="1">
        <v>147</v>
      </c>
      <c r="K256" s="1">
        <v>11043000</v>
      </c>
      <c r="L256" s="1">
        <v>2800</v>
      </c>
      <c r="M256" s="1">
        <v>44200</v>
      </c>
      <c r="N256" s="1">
        <v>33100</v>
      </c>
      <c r="O256" s="1">
        <v>530100</v>
      </c>
      <c r="P256" s="1" t="s">
        <v>39</v>
      </c>
      <c r="Q256" s="5">
        <v>38756</v>
      </c>
    </row>
    <row r="257" spans="1:17">
      <c r="A257" s="1">
        <v>256</v>
      </c>
      <c r="B257" s="1" t="s">
        <v>259</v>
      </c>
      <c r="C257" s="1">
        <v>32700000</v>
      </c>
      <c r="D257" s="2">
        <v>17900000000</v>
      </c>
      <c r="E257" s="6">
        <v>4</v>
      </c>
      <c r="F257" s="1">
        <v>1521</v>
      </c>
      <c r="G257" s="1">
        <v>19</v>
      </c>
      <c r="H257" s="1">
        <v>8055</v>
      </c>
      <c r="I257" s="1">
        <v>730</v>
      </c>
      <c r="J257" s="1">
        <v>838</v>
      </c>
      <c r="K257" s="1">
        <v>20263000</v>
      </c>
      <c r="L257" s="1">
        <v>5100</v>
      </c>
      <c r="M257" s="1">
        <v>81100</v>
      </c>
      <c r="N257" s="1">
        <v>60800</v>
      </c>
      <c r="O257" s="1">
        <v>972600</v>
      </c>
      <c r="P257" s="1">
        <v>40000</v>
      </c>
      <c r="Q257" s="5">
        <v>40982</v>
      </c>
    </row>
    <row r="258" spans="1:17">
      <c r="A258" s="1">
        <v>257</v>
      </c>
      <c r="B258" s="1" t="s">
        <v>1070</v>
      </c>
      <c r="C258" s="1">
        <v>14000000</v>
      </c>
      <c r="D258" s="2">
        <v>13500000000</v>
      </c>
      <c r="E258" s="6">
        <v>13</v>
      </c>
      <c r="F258" s="1">
        <v>9652</v>
      </c>
      <c r="G258" s="1">
        <v>19</v>
      </c>
      <c r="H258" s="1">
        <v>268</v>
      </c>
      <c r="I258" s="1">
        <v>111</v>
      </c>
      <c r="J258" s="1">
        <v>34</v>
      </c>
      <c r="K258" s="2">
        <v>134000000</v>
      </c>
      <c r="L258" s="1">
        <v>33400</v>
      </c>
      <c r="M258" s="1">
        <v>534300</v>
      </c>
      <c r="N258" s="1">
        <v>400800</v>
      </c>
      <c r="O258" s="1">
        <v>6400000</v>
      </c>
      <c r="P258" s="1">
        <v>100000</v>
      </c>
      <c r="Q258" s="5">
        <v>42199</v>
      </c>
    </row>
    <row r="259" spans="1:17">
      <c r="A259" s="1">
        <v>258</v>
      </c>
      <c r="B259" s="1" t="s">
        <v>625</v>
      </c>
      <c r="C259" s="1">
        <v>19400000</v>
      </c>
      <c r="D259" s="2">
        <v>23000000000</v>
      </c>
      <c r="E259" s="6">
        <v>4</v>
      </c>
      <c r="F259" s="1">
        <v>125974</v>
      </c>
      <c r="G259" s="1">
        <v>19</v>
      </c>
      <c r="H259" s="1">
        <v>88</v>
      </c>
      <c r="I259" s="1">
        <v>75</v>
      </c>
      <c r="J259" s="1">
        <v>109</v>
      </c>
      <c r="K259" s="2">
        <v>273000000</v>
      </c>
      <c r="L259" s="1">
        <v>68200</v>
      </c>
      <c r="M259" s="1">
        <v>1100000</v>
      </c>
      <c r="N259" s="1">
        <v>818800</v>
      </c>
      <c r="O259" s="1">
        <v>13100000</v>
      </c>
      <c r="P259" s="1">
        <v>200000</v>
      </c>
      <c r="Q259" s="5">
        <v>40252</v>
      </c>
    </row>
    <row r="260" spans="1:17">
      <c r="A260" s="1">
        <v>259</v>
      </c>
      <c r="B260" s="1" t="s">
        <v>516</v>
      </c>
      <c r="C260" s="1">
        <v>21600000</v>
      </c>
      <c r="D260" s="2">
        <v>9350000000</v>
      </c>
      <c r="E260" s="6">
        <v>4</v>
      </c>
      <c r="F260" s="1">
        <v>228</v>
      </c>
      <c r="G260" s="1">
        <v>49</v>
      </c>
      <c r="H260" s="1">
        <v>507</v>
      </c>
      <c r="I260" s="1">
        <v>96</v>
      </c>
      <c r="J260" s="1">
        <v>90</v>
      </c>
      <c r="K260" s="1">
        <v>63919000</v>
      </c>
      <c r="L260" s="1">
        <v>16000</v>
      </c>
      <c r="M260" s="1">
        <v>255700</v>
      </c>
      <c r="N260" s="1">
        <v>191800</v>
      </c>
      <c r="O260" s="1">
        <v>3100000</v>
      </c>
      <c r="P260" s="1" t="s">
        <v>39</v>
      </c>
      <c r="Q260" s="5">
        <v>43592</v>
      </c>
    </row>
    <row r="261" spans="1:17">
      <c r="A261" s="1">
        <v>260</v>
      </c>
      <c r="B261" s="1" t="s">
        <v>1187</v>
      </c>
      <c r="C261" s="1">
        <v>13000000</v>
      </c>
      <c r="D261" s="2">
        <v>1020000000</v>
      </c>
      <c r="E261" s="6">
        <v>2</v>
      </c>
      <c r="F261" s="1">
        <v>625</v>
      </c>
      <c r="G261" s="1">
        <v>7</v>
      </c>
      <c r="H261" s="1">
        <v>11340</v>
      </c>
      <c r="I261" s="1">
        <v>51</v>
      </c>
      <c r="J261" s="1">
        <v>166</v>
      </c>
      <c r="K261" s="1">
        <v>3052000</v>
      </c>
      <c r="L261" s="1">
        <v>763</v>
      </c>
      <c r="M261" s="1">
        <v>12200</v>
      </c>
      <c r="N261" s="1">
        <v>9200</v>
      </c>
      <c r="O261" s="1">
        <v>146500</v>
      </c>
      <c r="P261" s="1" t="s">
        <v>39</v>
      </c>
      <c r="Q261" s="5">
        <v>39898</v>
      </c>
    </row>
    <row r="262" spans="1:17">
      <c r="A262" s="1">
        <v>261</v>
      </c>
      <c r="B262" s="1" t="s">
        <v>822</v>
      </c>
      <c r="C262" s="1">
        <v>16200000</v>
      </c>
      <c r="D262" s="2">
        <v>4810000000</v>
      </c>
      <c r="E262" s="6">
        <v>13</v>
      </c>
      <c r="F262" s="1">
        <v>2</v>
      </c>
      <c r="G262" s="1">
        <v>29</v>
      </c>
      <c r="H262" s="1">
        <v>3945744</v>
      </c>
      <c r="I262" s="1" t="s">
        <v>39</v>
      </c>
      <c r="J262" s="1">
        <v>7359</v>
      </c>
      <c r="K262" s="1">
        <v>510</v>
      </c>
      <c r="L262" s="1">
        <v>0.13</v>
      </c>
      <c r="M262" s="1">
        <v>2</v>
      </c>
      <c r="N262" s="1">
        <v>2</v>
      </c>
      <c r="O262" s="1">
        <v>24</v>
      </c>
      <c r="P262" s="1">
        <v>1</v>
      </c>
      <c r="Q262" s="5">
        <v>42329</v>
      </c>
    </row>
    <row r="263" spans="1:17">
      <c r="A263" s="1">
        <v>262</v>
      </c>
      <c r="B263" s="1" t="s">
        <v>1060</v>
      </c>
      <c r="C263" s="1">
        <v>14100000</v>
      </c>
      <c r="D263" s="2">
        <v>3280000000</v>
      </c>
      <c r="E263" s="6">
        <v>17</v>
      </c>
      <c r="F263" s="1">
        <v>777</v>
      </c>
      <c r="G263" s="1">
        <v>48</v>
      </c>
      <c r="H263" s="1">
        <v>2530</v>
      </c>
      <c r="I263" s="1">
        <v>28</v>
      </c>
      <c r="J263" s="1">
        <v>10</v>
      </c>
      <c r="K263" s="1">
        <v>10222000</v>
      </c>
      <c r="L263" s="1">
        <v>2600</v>
      </c>
      <c r="M263" s="1">
        <v>40900</v>
      </c>
      <c r="N263" s="1">
        <v>30700</v>
      </c>
      <c r="O263" s="1">
        <v>490600</v>
      </c>
      <c r="P263" s="1" t="s">
        <v>39</v>
      </c>
      <c r="Q263" s="5">
        <v>40642</v>
      </c>
    </row>
    <row r="264" spans="1:17">
      <c r="A264" s="1">
        <v>263</v>
      </c>
      <c r="B264" s="1" t="s">
        <v>1218</v>
      </c>
      <c r="C264" s="1">
        <v>12700000</v>
      </c>
      <c r="D264" s="2">
        <v>1160000000</v>
      </c>
      <c r="E264" s="6">
        <v>10</v>
      </c>
      <c r="F264" s="1">
        <v>782</v>
      </c>
      <c r="G264" s="1">
        <v>19</v>
      </c>
      <c r="H264" s="1">
        <v>9683</v>
      </c>
      <c r="I264" s="1">
        <v>120</v>
      </c>
      <c r="J264" s="1">
        <v>66</v>
      </c>
      <c r="K264" s="1">
        <v>51291000</v>
      </c>
      <c r="L264" s="1">
        <v>12800</v>
      </c>
      <c r="M264" s="1">
        <v>205200</v>
      </c>
      <c r="N264" s="1">
        <v>153900</v>
      </c>
      <c r="O264" s="1">
        <v>2500000</v>
      </c>
      <c r="P264" s="1">
        <v>500000</v>
      </c>
      <c r="Q264" s="5">
        <v>44041</v>
      </c>
    </row>
    <row r="265" spans="1:17">
      <c r="A265" s="1">
        <v>264</v>
      </c>
      <c r="B265" s="1" t="s">
        <v>732</v>
      </c>
      <c r="C265" s="1">
        <v>17500000</v>
      </c>
      <c r="D265" s="2">
        <v>2240000000</v>
      </c>
      <c r="E265" s="6">
        <v>4</v>
      </c>
      <c r="F265" s="1">
        <v>709</v>
      </c>
      <c r="G265" s="1">
        <v>19</v>
      </c>
      <c r="H265" s="1">
        <v>4243</v>
      </c>
      <c r="I265" s="1">
        <v>86</v>
      </c>
      <c r="J265" s="1">
        <v>124</v>
      </c>
      <c r="K265" s="1">
        <v>21056000</v>
      </c>
      <c r="L265" s="1">
        <v>5300</v>
      </c>
      <c r="M265" s="1">
        <v>84200</v>
      </c>
      <c r="N265" s="1">
        <v>63200</v>
      </c>
      <c r="O265" s="1">
        <v>1000000</v>
      </c>
      <c r="P265" s="1" t="s">
        <v>39</v>
      </c>
      <c r="Q265" s="5">
        <v>42575</v>
      </c>
    </row>
    <row r="266" spans="1:17">
      <c r="A266" s="1">
        <v>265</v>
      </c>
      <c r="B266" s="1" t="s">
        <v>791</v>
      </c>
      <c r="C266" s="1">
        <v>16500000</v>
      </c>
      <c r="D266" s="2">
        <v>3040000000</v>
      </c>
      <c r="E266" s="6">
        <v>2</v>
      </c>
      <c r="F266" s="1">
        <v>438</v>
      </c>
      <c r="G266" s="1">
        <v>49</v>
      </c>
      <c r="H266" s="1">
        <v>2766</v>
      </c>
      <c r="I266" s="1">
        <v>137</v>
      </c>
      <c r="J266" s="1">
        <v>133</v>
      </c>
      <c r="K266" s="2">
        <v>113000000</v>
      </c>
      <c r="L266" s="1">
        <v>28200</v>
      </c>
      <c r="M266" s="1">
        <v>451900</v>
      </c>
      <c r="N266" s="1">
        <v>339000</v>
      </c>
      <c r="O266" s="1">
        <v>5400000</v>
      </c>
      <c r="P266" s="1">
        <v>100000</v>
      </c>
      <c r="Q266" s="5">
        <v>40729</v>
      </c>
    </row>
    <row r="267" spans="1:17">
      <c r="A267" s="1">
        <v>266</v>
      </c>
      <c r="B267" s="1" t="s">
        <v>1254</v>
      </c>
      <c r="C267" s="1">
        <v>12500000</v>
      </c>
      <c r="D267" s="2">
        <v>10400000000</v>
      </c>
      <c r="E267" s="6">
        <v>4</v>
      </c>
      <c r="F267" s="1">
        <v>1699</v>
      </c>
      <c r="G267" s="1">
        <v>19</v>
      </c>
      <c r="H267" s="1">
        <v>413</v>
      </c>
      <c r="I267" s="1">
        <v>123</v>
      </c>
      <c r="J267" s="1">
        <v>171</v>
      </c>
      <c r="K267" s="2">
        <v>236000000</v>
      </c>
      <c r="L267" s="1">
        <v>58900</v>
      </c>
      <c r="M267" s="1">
        <v>942900</v>
      </c>
      <c r="N267" s="1">
        <v>707100</v>
      </c>
      <c r="O267" s="1">
        <v>11300000</v>
      </c>
      <c r="P267" s="1">
        <v>400000</v>
      </c>
      <c r="Q267" s="5">
        <v>42753</v>
      </c>
    </row>
    <row r="268" spans="1:17">
      <c r="A268" s="1">
        <v>267</v>
      </c>
      <c r="B268" s="1" t="s">
        <v>580</v>
      </c>
      <c r="C268" s="1">
        <v>20200000</v>
      </c>
      <c r="D268" s="2">
        <v>7070000000</v>
      </c>
      <c r="E268" s="6">
        <v>4</v>
      </c>
      <c r="F268" s="1">
        <v>0</v>
      </c>
      <c r="G268" s="1">
        <v>49</v>
      </c>
      <c r="H268" s="1">
        <v>4057944</v>
      </c>
      <c r="I268" s="1" t="s">
        <v>39</v>
      </c>
      <c r="J268" s="1">
        <v>7492</v>
      </c>
      <c r="K268" s="1" t="s">
        <v>39</v>
      </c>
      <c r="L268" s="1">
        <v>0</v>
      </c>
      <c r="M268" s="1">
        <v>0</v>
      </c>
      <c r="N268" s="1">
        <v>0</v>
      </c>
      <c r="O268" s="1">
        <v>0</v>
      </c>
      <c r="P268" s="1" t="s">
        <v>39</v>
      </c>
      <c r="Q268" s="5">
        <v>41272</v>
      </c>
    </row>
    <row r="269" spans="1:17">
      <c r="A269" s="1">
        <v>268</v>
      </c>
      <c r="B269" s="1" t="s">
        <v>1102</v>
      </c>
      <c r="C269" s="1">
        <v>13700000</v>
      </c>
      <c r="D269" s="2">
        <v>5460000000</v>
      </c>
      <c r="E269" s="6">
        <v>2</v>
      </c>
      <c r="F269" s="1">
        <v>863</v>
      </c>
      <c r="G269" s="1">
        <v>51</v>
      </c>
      <c r="H269" s="1">
        <v>1205</v>
      </c>
      <c r="I269" s="1">
        <v>3</v>
      </c>
      <c r="J269" s="1">
        <v>36</v>
      </c>
      <c r="K269" s="1">
        <v>35124000</v>
      </c>
      <c r="L269" s="1">
        <v>8800</v>
      </c>
      <c r="M269" s="1">
        <v>140500</v>
      </c>
      <c r="N269" s="1">
        <v>105400</v>
      </c>
      <c r="O269" s="1">
        <v>1700000</v>
      </c>
      <c r="P269" s="1" t="s">
        <v>39</v>
      </c>
      <c r="Q269" s="5">
        <v>41696</v>
      </c>
    </row>
    <row r="270" spans="1:17">
      <c r="A270" s="1">
        <v>269</v>
      </c>
      <c r="B270" s="1" t="s">
        <v>652</v>
      </c>
      <c r="C270" s="1">
        <v>18800000</v>
      </c>
      <c r="D270" s="2">
        <v>9570000000</v>
      </c>
      <c r="E270" s="6">
        <v>9</v>
      </c>
      <c r="F270" s="1">
        <v>217</v>
      </c>
      <c r="G270" s="1">
        <v>49</v>
      </c>
      <c r="H270" s="1">
        <v>485</v>
      </c>
      <c r="I270" s="1">
        <v>117</v>
      </c>
      <c r="J270" s="1">
        <v>100</v>
      </c>
      <c r="K270" s="1">
        <v>97758000</v>
      </c>
      <c r="L270" s="1">
        <v>24400</v>
      </c>
      <c r="M270" s="1">
        <v>391000</v>
      </c>
      <c r="N270" s="1">
        <v>293300</v>
      </c>
      <c r="O270" s="1">
        <v>4700000</v>
      </c>
      <c r="P270" s="1">
        <v>100000</v>
      </c>
      <c r="Q270" s="5">
        <v>40116</v>
      </c>
    </row>
    <row r="271" spans="1:17">
      <c r="A271" s="1">
        <v>270</v>
      </c>
      <c r="B271" s="1" t="s">
        <v>542</v>
      </c>
      <c r="C271" s="1">
        <v>20900000</v>
      </c>
      <c r="D271" s="2">
        <v>3830000000</v>
      </c>
      <c r="E271" s="6">
        <v>4</v>
      </c>
      <c r="F271" s="1">
        <v>6262</v>
      </c>
      <c r="G271" s="1">
        <v>7</v>
      </c>
      <c r="H271" s="1">
        <v>2033</v>
      </c>
      <c r="I271" s="1">
        <v>17</v>
      </c>
      <c r="J271" s="1">
        <v>96</v>
      </c>
      <c r="K271" s="1">
        <v>52330000</v>
      </c>
      <c r="L271" s="1">
        <v>13100</v>
      </c>
      <c r="M271" s="1">
        <v>209300</v>
      </c>
      <c r="N271" s="1">
        <v>157000</v>
      </c>
      <c r="O271" s="1">
        <v>2500000</v>
      </c>
      <c r="P271" s="1">
        <v>100000</v>
      </c>
      <c r="Q271" s="5">
        <v>41543</v>
      </c>
    </row>
    <row r="272" spans="1:17">
      <c r="A272" s="1">
        <v>271</v>
      </c>
      <c r="B272" s="1" t="s">
        <v>441</v>
      </c>
      <c r="C272" s="1">
        <v>23700000</v>
      </c>
      <c r="D272" s="2">
        <v>7450000000</v>
      </c>
      <c r="E272" s="6">
        <v>6</v>
      </c>
      <c r="F272" s="1">
        <v>0</v>
      </c>
      <c r="G272" s="1">
        <v>8</v>
      </c>
      <c r="H272" s="1">
        <v>4057944</v>
      </c>
      <c r="I272" s="1">
        <v>3885</v>
      </c>
      <c r="J272" s="1">
        <v>7268</v>
      </c>
      <c r="K272" s="1" t="s">
        <v>39</v>
      </c>
      <c r="L272" s="1">
        <v>0</v>
      </c>
      <c r="M272" s="1">
        <v>0</v>
      </c>
      <c r="N272" s="1">
        <v>0</v>
      </c>
      <c r="O272" s="1">
        <v>0</v>
      </c>
      <c r="P272" s="1">
        <v>1</v>
      </c>
      <c r="Q272" s="5">
        <v>41243</v>
      </c>
    </row>
    <row r="273" spans="1:17">
      <c r="A273" s="1">
        <v>272</v>
      </c>
      <c r="B273" s="1" t="s">
        <v>888</v>
      </c>
      <c r="C273" s="1">
        <v>15300000</v>
      </c>
      <c r="D273" s="2">
        <v>2660000000</v>
      </c>
      <c r="E273" s="6">
        <v>17</v>
      </c>
      <c r="F273" s="1">
        <v>10988</v>
      </c>
      <c r="G273" s="1">
        <v>41</v>
      </c>
      <c r="H273" s="1">
        <v>3356</v>
      </c>
      <c r="I273" s="1">
        <v>11</v>
      </c>
      <c r="J273" s="1">
        <v>9</v>
      </c>
      <c r="K273" s="1">
        <v>84867000</v>
      </c>
      <c r="L273" s="1">
        <v>21200</v>
      </c>
      <c r="M273" s="1">
        <v>339500</v>
      </c>
      <c r="N273" s="1">
        <v>254600</v>
      </c>
      <c r="O273" s="1">
        <v>4100000</v>
      </c>
      <c r="P273" s="1">
        <v>200000</v>
      </c>
      <c r="Q273" s="5">
        <v>38754</v>
      </c>
    </row>
    <row r="274" spans="1:17">
      <c r="A274" s="1">
        <v>273</v>
      </c>
      <c r="B274" s="1" t="s">
        <v>390</v>
      </c>
      <c r="C274" s="1">
        <v>25600000</v>
      </c>
      <c r="D274" s="2">
        <v>7960000000</v>
      </c>
      <c r="E274" s="6">
        <v>7</v>
      </c>
      <c r="F274" s="1">
        <v>0</v>
      </c>
      <c r="G274" s="1">
        <v>3</v>
      </c>
      <c r="H274" s="1">
        <v>4057944</v>
      </c>
      <c r="I274" s="1" t="s">
        <v>39</v>
      </c>
      <c r="J274" s="1" t="s">
        <v>39</v>
      </c>
      <c r="K274" s="1" t="s">
        <v>39</v>
      </c>
      <c r="L274" s="1">
        <v>0</v>
      </c>
      <c r="M274" s="1">
        <v>0</v>
      </c>
      <c r="N274" s="1">
        <v>0</v>
      </c>
      <c r="O274" s="1">
        <v>0</v>
      </c>
      <c r="P274" s="1">
        <v>2</v>
      </c>
      <c r="Q274" s="5">
        <v>43678</v>
      </c>
    </row>
    <row r="275" spans="1:17">
      <c r="A275" s="1">
        <v>274</v>
      </c>
      <c r="B275" s="1" t="s">
        <v>145</v>
      </c>
      <c r="C275" s="1">
        <v>45200000</v>
      </c>
      <c r="D275" s="2">
        <v>16600000000</v>
      </c>
      <c r="E275" s="6">
        <v>4</v>
      </c>
      <c r="F275" s="1">
        <v>4331</v>
      </c>
      <c r="G275" s="1">
        <v>7</v>
      </c>
      <c r="H275" s="1">
        <v>174</v>
      </c>
      <c r="I275" s="1">
        <v>2</v>
      </c>
      <c r="J275" s="1">
        <v>14</v>
      </c>
      <c r="K275" s="2">
        <v>130000000</v>
      </c>
      <c r="L275" s="1">
        <v>32600</v>
      </c>
      <c r="M275" s="1">
        <v>521400</v>
      </c>
      <c r="N275" s="1">
        <v>391100</v>
      </c>
      <c r="O275" s="1">
        <v>6300000</v>
      </c>
      <c r="P275" s="1">
        <v>200000</v>
      </c>
      <c r="Q275" s="5">
        <v>38853</v>
      </c>
    </row>
    <row r="276" spans="1:17">
      <c r="A276" s="1">
        <v>275</v>
      </c>
      <c r="B276" s="1" t="s">
        <v>141</v>
      </c>
      <c r="C276" s="1">
        <v>46100000</v>
      </c>
      <c r="D276" s="2">
        <v>10300000000</v>
      </c>
      <c r="E276" s="6">
        <v>6</v>
      </c>
      <c r="F276" s="1">
        <v>543</v>
      </c>
      <c r="G276" s="1">
        <v>15</v>
      </c>
      <c r="H276" s="1">
        <v>419</v>
      </c>
      <c r="I276" s="1">
        <v>1</v>
      </c>
      <c r="J276" s="1">
        <v>3</v>
      </c>
      <c r="K276" s="1">
        <v>33842000</v>
      </c>
      <c r="L276" s="1">
        <v>8500</v>
      </c>
      <c r="M276" s="1">
        <v>135400</v>
      </c>
      <c r="N276" s="1">
        <v>101500</v>
      </c>
      <c r="O276" s="1">
        <v>1600000</v>
      </c>
      <c r="P276" s="1">
        <v>200000</v>
      </c>
      <c r="Q276" s="5">
        <v>40665</v>
      </c>
    </row>
    <row r="277" spans="1:17">
      <c r="A277" s="1">
        <v>276</v>
      </c>
      <c r="B277" s="1" t="s">
        <v>881</v>
      </c>
      <c r="C277" s="1">
        <v>15400000</v>
      </c>
      <c r="D277" s="2">
        <v>11500000000</v>
      </c>
      <c r="E277" s="6">
        <v>6</v>
      </c>
      <c r="F277" s="1">
        <v>379</v>
      </c>
      <c r="G277" s="1">
        <v>47</v>
      </c>
      <c r="H277" s="1">
        <v>349</v>
      </c>
      <c r="I277" s="1">
        <v>6</v>
      </c>
      <c r="J277" s="1">
        <v>141</v>
      </c>
      <c r="K277" s="1">
        <v>80172000</v>
      </c>
      <c r="L277" s="1">
        <v>20000</v>
      </c>
      <c r="M277" s="1">
        <v>320700</v>
      </c>
      <c r="N277" s="1">
        <v>240500</v>
      </c>
      <c r="O277" s="1">
        <v>3800000</v>
      </c>
      <c r="P277" s="1">
        <v>200000</v>
      </c>
      <c r="Q277" s="5">
        <v>43299</v>
      </c>
    </row>
    <row r="278" spans="1:17">
      <c r="A278" s="1">
        <v>277</v>
      </c>
      <c r="B278" s="1" t="s">
        <v>493</v>
      </c>
      <c r="C278" s="1">
        <v>22300000</v>
      </c>
      <c r="D278" s="2">
        <v>24100000000</v>
      </c>
      <c r="E278" s="6">
        <v>6</v>
      </c>
      <c r="F278" s="1">
        <v>1724</v>
      </c>
      <c r="G278" s="1">
        <v>49</v>
      </c>
      <c r="H278" s="1">
        <v>77</v>
      </c>
      <c r="I278" s="1">
        <v>91</v>
      </c>
      <c r="J278" s="1">
        <v>22</v>
      </c>
      <c r="K278" s="2">
        <v>132000000</v>
      </c>
      <c r="L278" s="1">
        <v>33000</v>
      </c>
      <c r="M278" s="1">
        <v>528400</v>
      </c>
      <c r="N278" s="1">
        <v>396300</v>
      </c>
      <c r="O278" s="1">
        <v>6300000</v>
      </c>
      <c r="P278" s="1">
        <v>100000</v>
      </c>
      <c r="Q278" s="5">
        <v>41418</v>
      </c>
    </row>
    <row r="279" spans="1:17">
      <c r="A279" s="1">
        <v>278</v>
      </c>
      <c r="B279" s="1" t="s">
        <v>626</v>
      </c>
      <c r="C279" s="1">
        <v>19400000</v>
      </c>
      <c r="D279" s="2">
        <v>5530000000</v>
      </c>
      <c r="E279" s="6">
        <v>17</v>
      </c>
      <c r="F279" s="1">
        <v>10728</v>
      </c>
      <c r="G279" s="1">
        <v>43</v>
      </c>
      <c r="H279" s="1">
        <v>1186</v>
      </c>
      <c r="I279" s="1">
        <v>1</v>
      </c>
      <c r="J279" s="1">
        <v>5</v>
      </c>
      <c r="K279" s="1">
        <v>58863000</v>
      </c>
      <c r="L279" s="1">
        <v>14700</v>
      </c>
      <c r="M279" s="1">
        <v>235500</v>
      </c>
      <c r="N279" s="1">
        <v>176600</v>
      </c>
      <c r="O279" s="1">
        <v>2800000</v>
      </c>
      <c r="P279" s="1">
        <v>100000</v>
      </c>
      <c r="Q279" s="5">
        <v>38966</v>
      </c>
    </row>
    <row r="280" spans="1:17">
      <c r="A280" s="1">
        <v>279</v>
      </c>
      <c r="B280" s="1" t="s">
        <v>987</v>
      </c>
      <c r="C280" s="1">
        <v>14600000</v>
      </c>
      <c r="D280" s="2">
        <v>7950000000</v>
      </c>
      <c r="E280" s="6">
        <v>9</v>
      </c>
      <c r="F280" s="1">
        <v>67</v>
      </c>
      <c r="G280" s="1">
        <v>49</v>
      </c>
      <c r="H280" s="1">
        <v>659</v>
      </c>
      <c r="I280" s="1">
        <v>155</v>
      </c>
      <c r="J280" s="1">
        <v>131</v>
      </c>
      <c r="K280" s="1">
        <v>37632000</v>
      </c>
      <c r="L280" s="1">
        <v>9400</v>
      </c>
      <c r="M280" s="1">
        <v>150500</v>
      </c>
      <c r="N280" s="1">
        <v>112900</v>
      </c>
      <c r="O280" s="1">
        <v>1800000</v>
      </c>
      <c r="P280" s="1" t="s">
        <v>39</v>
      </c>
      <c r="Q280" s="5">
        <v>41326</v>
      </c>
    </row>
    <row r="281" spans="1:17">
      <c r="A281" s="1">
        <v>280</v>
      </c>
      <c r="B281" s="1" t="s">
        <v>964</v>
      </c>
      <c r="C281" s="1">
        <v>14800000</v>
      </c>
      <c r="D281" s="2">
        <v>15800000000</v>
      </c>
      <c r="E281" s="6">
        <v>10</v>
      </c>
      <c r="F281" s="1">
        <v>2222</v>
      </c>
      <c r="G281" s="1">
        <v>49</v>
      </c>
      <c r="H281" s="1">
        <v>195</v>
      </c>
      <c r="I281" s="1">
        <v>152</v>
      </c>
      <c r="J281" s="1">
        <v>46</v>
      </c>
      <c r="K281" s="2">
        <v>1200000000</v>
      </c>
      <c r="L281" s="1">
        <v>300800</v>
      </c>
      <c r="M281" s="1">
        <v>4800000</v>
      </c>
      <c r="N281" s="1">
        <v>3600000</v>
      </c>
      <c r="O281" s="1">
        <v>57800000</v>
      </c>
      <c r="P281" s="1">
        <v>1700000</v>
      </c>
      <c r="Q281" s="5">
        <v>44279</v>
      </c>
    </row>
    <row r="282" spans="1:17">
      <c r="A282" s="1">
        <v>281</v>
      </c>
      <c r="B282" s="1" t="s">
        <v>1246</v>
      </c>
      <c r="C282" s="1">
        <v>12500000</v>
      </c>
      <c r="D282" s="2">
        <v>2980000000</v>
      </c>
      <c r="E282" s="6">
        <v>7</v>
      </c>
      <c r="F282" s="1">
        <v>1076</v>
      </c>
      <c r="G282" s="1">
        <v>49</v>
      </c>
      <c r="H282" s="1">
        <v>2892</v>
      </c>
      <c r="I282" s="1">
        <v>175</v>
      </c>
      <c r="J282" s="1">
        <v>171</v>
      </c>
      <c r="K282" s="2">
        <v>111000000</v>
      </c>
      <c r="L282" s="1">
        <v>27800</v>
      </c>
      <c r="M282" s="1">
        <v>445000</v>
      </c>
      <c r="N282" s="1">
        <v>333800</v>
      </c>
      <c r="O282" s="1">
        <v>5300000</v>
      </c>
      <c r="P282" s="1">
        <v>200000</v>
      </c>
      <c r="Q282" s="5">
        <v>41698</v>
      </c>
    </row>
    <row r="283" spans="1:17">
      <c r="A283" s="1">
        <v>282</v>
      </c>
      <c r="B283" s="1" t="s">
        <v>830</v>
      </c>
      <c r="C283" s="1">
        <v>16100000</v>
      </c>
      <c r="D283" s="2">
        <v>7130000000</v>
      </c>
      <c r="E283" s="6">
        <v>9</v>
      </c>
      <c r="F283" s="1">
        <v>41</v>
      </c>
      <c r="G283" s="1">
        <v>17</v>
      </c>
      <c r="H283" s="1">
        <v>4006012</v>
      </c>
      <c r="I283" s="1">
        <v>3726</v>
      </c>
      <c r="J283" s="1">
        <v>6335</v>
      </c>
      <c r="K283" s="1">
        <v>780</v>
      </c>
      <c r="L283" s="1">
        <v>0.2</v>
      </c>
      <c r="M283" s="1">
        <v>3</v>
      </c>
      <c r="N283" s="1">
        <v>2</v>
      </c>
      <c r="O283" s="1">
        <v>37</v>
      </c>
      <c r="P283" s="1">
        <v>4</v>
      </c>
      <c r="Q283" s="5">
        <v>39041</v>
      </c>
    </row>
    <row r="284" spans="1:17">
      <c r="A284" s="1">
        <v>283</v>
      </c>
      <c r="B284" s="1" t="s">
        <v>1256</v>
      </c>
      <c r="C284" s="1">
        <v>12500000</v>
      </c>
      <c r="D284" s="2">
        <v>11700000000</v>
      </c>
      <c r="E284" s="6">
        <v>4</v>
      </c>
      <c r="F284" s="1">
        <v>11907</v>
      </c>
      <c r="G284" s="1">
        <v>19</v>
      </c>
      <c r="H284" s="1">
        <v>337</v>
      </c>
      <c r="I284" s="1">
        <v>122</v>
      </c>
      <c r="J284" s="1">
        <v>170</v>
      </c>
      <c r="K284" s="2">
        <v>180000000</v>
      </c>
      <c r="L284" s="1">
        <v>45000</v>
      </c>
      <c r="M284" s="1">
        <v>720100</v>
      </c>
      <c r="N284" s="1">
        <v>540100</v>
      </c>
      <c r="O284" s="1">
        <v>8600000</v>
      </c>
      <c r="P284" s="1">
        <v>100000</v>
      </c>
      <c r="Q284" s="5">
        <v>42235</v>
      </c>
    </row>
    <row r="285" spans="1:17">
      <c r="A285" s="1">
        <v>284</v>
      </c>
      <c r="B285" s="1" t="s">
        <v>1220</v>
      </c>
      <c r="C285" s="1">
        <v>12700000</v>
      </c>
      <c r="D285" s="2">
        <v>4270000000</v>
      </c>
      <c r="E285" s="6">
        <v>2</v>
      </c>
      <c r="F285" s="1">
        <v>2483</v>
      </c>
      <c r="G285" s="1">
        <v>29</v>
      </c>
      <c r="H285" s="1">
        <v>1740</v>
      </c>
      <c r="I285" s="1">
        <v>32</v>
      </c>
      <c r="J285" s="1">
        <v>41</v>
      </c>
      <c r="K285" s="1">
        <v>77482000</v>
      </c>
      <c r="L285" s="1">
        <v>19400</v>
      </c>
      <c r="M285" s="1">
        <v>309900</v>
      </c>
      <c r="N285" s="1">
        <v>232400</v>
      </c>
      <c r="O285" s="1">
        <v>3700000</v>
      </c>
      <c r="P285" s="1">
        <v>100000</v>
      </c>
      <c r="Q285" s="5">
        <v>39374</v>
      </c>
    </row>
    <row r="286" spans="1:17">
      <c r="A286" s="1">
        <v>285</v>
      </c>
      <c r="B286" s="1" t="s">
        <v>1290</v>
      </c>
      <c r="C286" s="1">
        <v>12300000</v>
      </c>
      <c r="D286" s="2">
        <v>1670000000</v>
      </c>
      <c r="E286" s="6">
        <v>13</v>
      </c>
      <c r="F286" s="1">
        <v>1500</v>
      </c>
      <c r="G286" s="1">
        <v>19</v>
      </c>
      <c r="H286" s="1">
        <v>6141</v>
      </c>
      <c r="I286" s="1">
        <v>125</v>
      </c>
      <c r="J286" s="1">
        <v>69</v>
      </c>
      <c r="K286" s="1">
        <v>64735000</v>
      </c>
      <c r="L286" s="1">
        <v>16200</v>
      </c>
      <c r="M286" s="1">
        <v>258900</v>
      </c>
      <c r="N286" s="1">
        <v>194200</v>
      </c>
      <c r="O286" s="1">
        <v>3100000</v>
      </c>
      <c r="P286" s="1">
        <v>300000</v>
      </c>
      <c r="Q286" s="5">
        <v>43357</v>
      </c>
    </row>
    <row r="287" spans="1:17">
      <c r="A287" s="1">
        <v>286</v>
      </c>
      <c r="B287" s="1" t="s">
        <v>308</v>
      </c>
      <c r="C287" s="1">
        <v>30100000</v>
      </c>
      <c r="D287" s="2">
        <v>7280000000</v>
      </c>
      <c r="E287" s="6">
        <v>6</v>
      </c>
      <c r="F287" s="1">
        <v>0</v>
      </c>
      <c r="G287" s="1">
        <v>20</v>
      </c>
      <c r="H287" s="1">
        <v>4057944</v>
      </c>
      <c r="I287" s="1" t="s">
        <v>39</v>
      </c>
      <c r="J287" s="1" t="s">
        <v>39</v>
      </c>
      <c r="K287" s="1" t="s">
        <v>39</v>
      </c>
      <c r="L287" s="1">
        <v>0</v>
      </c>
      <c r="M287" s="1">
        <v>0</v>
      </c>
      <c r="N287" s="1">
        <v>0</v>
      </c>
      <c r="O287" s="1">
        <v>0</v>
      </c>
      <c r="P287" s="1">
        <v>6</v>
      </c>
      <c r="Q287" s="5">
        <v>38939</v>
      </c>
    </row>
    <row r="288" spans="1:17">
      <c r="A288" s="1">
        <v>287</v>
      </c>
      <c r="B288" s="1" t="s">
        <v>954</v>
      </c>
      <c r="C288" s="1">
        <v>14800000</v>
      </c>
      <c r="D288" s="2">
        <v>13400000000</v>
      </c>
      <c r="E288" s="6">
        <v>9</v>
      </c>
      <c r="F288" s="1">
        <v>1210</v>
      </c>
      <c r="G288" s="1">
        <v>49</v>
      </c>
      <c r="H288" s="1">
        <v>276</v>
      </c>
      <c r="I288" s="1">
        <v>153</v>
      </c>
      <c r="J288" s="1">
        <v>148</v>
      </c>
      <c r="K288" s="1">
        <v>61205000</v>
      </c>
      <c r="L288" s="1">
        <v>15300</v>
      </c>
      <c r="M288" s="1">
        <v>244800</v>
      </c>
      <c r="N288" s="1">
        <v>183600</v>
      </c>
      <c r="O288" s="1">
        <v>2900000</v>
      </c>
      <c r="P288" s="1" t="s">
        <v>39</v>
      </c>
      <c r="Q288" s="5">
        <v>38877</v>
      </c>
    </row>
    <row r="289" spans="1:17">
      <c r="A289" s="1">
        <v>288</v>
      </c>
      <c r="B289" s="1" t="s">
        <v>734</v>
      </c>
      <c r="C289" s="1">
        <v>17500000</v>
      </c>
      <c r="D289" s="2">
        <v>7610000000</v>
      </c>
      <c r="E289" s="6">
        <v>4</v>
      </c>
      <c r="F289" s="1">
        <v>149</v>
      </c>
      <c r="G289" s="1">
        <v>19</v>
      </c>
      <c r="H289" s="1">
        <v>723</v>
      </c>
      <c r="I289" s="1">
        <v>86</v>
      </c>
      <c r="J289" s="1">
        <v>124</v>
      </c>
      <c r="K289" s="2">
        <v>110000000</v>
      </c>
      <c r="L289" s="1">
        <v>27500</v>
      </c>
      <c r="M289" s="1">
        <v>439400</v>
      </c>
      <c r="N289" s="1">
        <v>329500</v>
      </c>
      <c r="O289" s="1">
        <v>5300000</v>
      </c>
      <c r="P289" s="1">
        <v>300000</v>
      </c>
      <c r="Q289" s="5">
        <v>43005</v>
      </c>
    </row>
    <row r="290" spans="1:17">
      <c r="A290" s="1">
        <v>289</v>
      </c>
      <c r="B290" s="1" t="s">
        <v>793</v>
      </c>
      <c r="C290" s="1">
        <v>16500000</v>
      </c>
      <c r="D290" s="2">
        <v>7410000000</v>
      </c>
      <c r="E290" s="6">
        <v>4</v>
      </c>
      <c r="F290" s="1">
        <v>735</v>
      </c>
      <c r="G290" s="1">
        <v>49</v>
      </c>
      <c r="H290" s="1">
        <v>757</v>
      </c>
      <c r="I290" s="1">
        <v>137</v>
      </c>
      <c r="J290" s="1">
        <v>133</v>
      </c>
      <c r="K290" s="1">
        <v>24378000</v>
      </c>
      <c r="L290" s="1">
        <v>6100</v>
      </c>
      <c r="M290" s="1">
        <v>97500</v>
      </c>
      <c r="N290" s="1">
        <v>73100</v>
      </c>
      <c r="O290" s="1">
        <v>1200000</v>
      </c>
      <c r="P290" s="1" t="s">
        <v>39</v>
      </c>
      <c r="Q290" s="5">
        <v>42521</v>
      </c>
    </row>
    <row r="291" spans="1:17">
      <c r="A291" s="1">
        <v>290</v>
      </c>
      <c r="B291" s="1" t="s">
        <v>1225</v>
      </c>
      <c r="C291" s="1">
        <v>12700000</v>
      </c>
      <c r="D291" s="2">
        <v>9930000000</v>
      </c>
      <c r="E291" s="6">
        <v>9</v>
      </c>
      <c r="F291" s="1">
        <v>119</v>
      </c>
      <c r="G291" s="1">
        <v>49</v>
      </c>
      <c r="H291" s="1">
        <v>270216</v>
      </c>
      <c r="I291" s="1">
        <v>1944</v>
      </c>
      <c r="J291" s="1">
        <v>1473</v>
      </c>
      <c r="K291" s="1">
        <v>472367</v>
      </c>
      <c r="L291" s="1">
        <v>118</v>
      </c>
      <c r="M291" s="1">
        <v>1900</v>
      </c>
      <c r="N291" s="1">
        <v>1400</v>
      </c>
      <c r="O291" s="1">
        <v>22700</v>
      </c>
      <c r="P291" s="1">
        <v>1000</v>
      </c>
      <c r="Q291" s="5">
        <v>44142</v>
      </c>
    </row>
    <row r="292" spans="1:17">
      <c r="A292" s="1">
        <v>291</v>
      </c>
      <c r="B292" s="1" t="s">
        <v>758</v>
      </c>
      <c r="C292" s="1">
        <v>17000000</v>
      </c>
      <c r="D292" s="2">
        <v>8230000000</v>
      </c>
      <c r="E292" s="6">
        <v>4</v>
      </c>
      <c r="F292" s="1">
        <v>1</v>
      </c>
      <c r="G292" s="1">
        <v>48</v>
      </c>
      <c r="H292" s="1">
        <v>4057752</v>
      </c>
      <c r="I292" s="1" t="s">
        <v>39</v>
      </c>
      <c r="J292" s="1">
        <v>7732</v>
      </c>
      <c r="K292" s="1" t="s">
        <v>39</v>
      </c>
      <c r="L292" s="1">
        <v>0</v>
      </c>
      <c r="M292" s="1">
        <v>0</v>
      </c>
      <c r="N292" s="1">
        <v>0</v>
      </c>
      <c r="O292" s="1">
        <v>0</v>
      </c>
      <c r="P292" s="1" t="s">
        <v>39</v>
      </c>
      <c r="Q292" s="5">
        <v>39681</v>
      </c>
    </row>
    <row r="293" spans="1:17">
      <c r="A293" s="1">
        <v>292</v>
      </c>
      <c r="B293" s="1" t="s">
        <v>247</v>
      </c>
      <c r="C293" s="1">
        <v>33800000</v>
      </c>
      <c r="D293" s="2">
        <v>27300000000</v>
      </c>
      <c r="E293" s="6">
        <v>5</v>
      </c>
      <c r="F293" s="1">
        <v>66</v>
      </c>
      <c r="G293" s="1">
        <v>7</v>
      </c>
      <c r="H293" s="1">
        <v>54</v>
      </c>
      <c r="I293" s="1">
        <v>8</v>
      </c>
      <c r="J293" s="1">
        <v>9</v>
      </c>
      <c r="K293" s="2">
        <v>404000000</v>
      </c>
      <c r="L293" s="1">
        <v>100900</v>
      </c>
      <c r="M293" s="1">
        <v>1600000</v>
      </c>
      <c r="N293" s="1">
        <v>1200000</v>
      </c>
      <c r="O293" s="1">
        <v>19400000</v>
      </c>
      <c r="P293" s="1">
        <v>200000</v>
      </c>
      <c r="Q293" s="5">
        <v>38959</v>
      </c>
    </row>
    <row r="294" spans="1:17">
      <c r="A294" s="1">
        <v>293</v>
      </c>
      <c r="B294" s="1" t="s">
        <v>1068</v>
      </c>
      <c r="C294" s="1">
        <v>14000000</v>
      </c>
      <c r="D294" s="2">
        <v>9660000000</v>
      </c>
      <c r="E294" s="6">
        <v>9</v>
      </c>
      <c r="F294" s="1">
        <v>62</v>
      </c>
      <c r="G294" s="1">
        <v>29</v>
      </c>
      <c r="H294" s="1">
        <v>477</v>
      </c>
      <c r="I294" s="1">
        <v>29</v>
      </c>
      <c r="J294" s="1">
        <v>40</v>
      </c>
      <c r="K294" s="1">
        <v>70626000</v>
      </c>
      <c r="L294" s="1">
        <v>17700</v>
      </c>
      <c r="M294" s="1">
        <v>282500</v>
      </c>
      <c r="N294" s="1">
        <v>211900</v>
      </c>
      <c r="O294" s="1">
        <v>3400000</v>
      </c>
      <c r="P294" s="1" t="s">
        <v>39</v>
      </c>
      <c r="Q294" s="5">
        <v>40757</v>
      </c>
    </row>
    <row r="295" spans="1:17">
      <c r="A295" s="1">
        <v>294</v>
      </c>
      <c r="B295" s="1" t="s">
        <v>52</v>
      </c>
      <c r="C295" s="1">
        <v>93600000</v>
      </c>
      <c r="D295" s="1">
        <v>0</v>
      </c>
      <c r="E295" s="6">
        <v>10</v>
      </c>
      <c r="F295" s="1">
        <v>0</v>
      </c>
      <c r="G295" s="1">
        <v>49</v>
      </c>
      <c r="H295" s="1">
        <v>4057944</v>
      </c>
      <c r="I295" s="1" t="s">
        <v>39</v>
      </c>
      <c r="J295" s="1">
        <v>1</v>
      </c>
      <c r="K295" s="1" t="s">
        <v>39</v>
      </c>
      <c r="L295" s="1">
        <v>0</v>
      </c>
      <c r="M295" s="1">
        <v>0</v>
      </c>
      <c r="N295" s="1">
        <v>0</v>
      </c>
      <c r="O295" s="1">
        <v>0</v>
      </c>
      <c r="P295" s="1" t="s">
        <v>39</v>
      </c>
      <c r="Q295" s="5">
        <v>41623</v>
      </c>
    </row>
    <row r="296" spans="1:17">
      <c r="A296" s="1">
        <v>295</v>
      </c>
      <c r="B296" s="1" t="s">
        <v>773</v>
      </c>
      <c r="C296" s="1">
        <v>16800000</v>
      </c>
      <c r="D296" s="2">
        <v>3690000000</v>
      </c>
      <c r="E296" s="6">
        <v>5</v>
      </c>
      <c r="F296" s="1">
        <v>1491</v>
      </c>
      <c r="G296" s="1">
        <v>7</v>
      </c>
      <c r="H296" s="1">
        <v>2129</v>
      </c>
      <c r="I296" s="1">
        <v>30</v>
      </c>
      <c r="J296" s="1">
        <v>130</v>
      </c>
      <c r="K296" s="1">
        <v>44121000</v>
      </c>
      <c r="L296" s="1">
        <v>11000</v>
      </c>
      <c r="M296" s="1">
        <v>176500</v>
      </c>
      <c r="N296" s="1">
        <v>132400</v>
      </c>
      <c r="O296" s="1">
        <v>2100000</v>
      </c>
      <c r="P296" s="1">
        <v>100000</v>
      </c>
      <c r="Q296" s="5">
        <v>41366</v>
      </c>
    </row>
    <row r="297" spans="1:17">
      <c r="A297" s="1">
        <v>296</v>
      </c>
      <c r="B297" s="1" t="s">
        <v>240</v>
      </c>
      <c r="C297" s="1">
        <v>34300000</v>
      </c>
      <c r="D297" s="2">
        <v>12700000000</v>
      </c>
      <c r="E297" s="6">
        <v>9</v>
      </c>
      <c r="F297" s="1">
        <v>679</v>
      </c>
      <c r="G297" s="1">
        <v>19</v>
      </c>
      <c r="H297" s="1">
        <v>299</v>
      </c>
      <c r="I297" s="1">
        <v>31</v>
      </c>
      <c r="J297" s="1">
        <v>41</v>
      </c>
      <c r="K297" s="2">
        <v>101000000</v>
      </c>
      <c r="L297" s="1">
        <v>25300</v>
      </c>
      <c r="M297" s="1">
        <v>405400</v>
      </c>
      <c r="N297" s="1">
        <v>304100</v>
      </c>
      <c r="O297" s="1">
        <v>4900000</v>
      </c>
      <c r="P297" s="1">
        <v>100000</v>
      </c>
      <c r="Q297" s="5">
        <v>42665</v>
      </c>
    </row>
    <row r="298" spans="1:17">
      <c r="A298" s="1">
        <v>297</v>
      </c>
      <c r="B298" s="1" t="s">
        <v>682</v>
      </c>
      <c r="C298" s="1">
        <v>18100000</v>
      </c>
      <c r="D298" s="2">
        <v>3310000000</v>
      </c>
      <c r="E298" s="6">
        <v>4</v>
      </c>
      <c r="F298" s="1">
        <v>1037</v>
      </c>
      <c r="G298" s="1">
        <v>20</v>
      </c>
      <c r="H298" s="1">
        <v>2498</v>
      </c>
      <c r="I298" s="1">
        <v>15</v>
      </c>
      <c r="J298" s="1">
        <v>119</v>
      </c>
      <c r="K298" s="1">
        <v>27312000</v>
      </c>
      <c r="L298" s="1">
        <v>6800</v>
      </c>
      <c r="M298" s="1">
        <v>109200</v>
      </c>
      <c r="N298" s="1">
        <v>81900</v>
      </c>
      <c r="O298" s="1">
        <v>1300000</v>
      </c>
      <c r="P298" s="1" t="s">
        <v>39</v>
      </c>
      <c r="Q298" s="5">
        <v>42067</v>
      </c>
    </row>
    <row r="299" spans="1:17">
      <c r="A299" s="1">
        <v>298</v>
      </c>
      <c r="B299" s="1" t="s">
        <v>234</v>
      </c>
      <c r="C299" s="1">
        <v>34900000</v>
      </c>
      <c r="D299" s="2">
        <v>25600000000</v>
      </c>
      <c r="E299" s="6">
        <v>3</v>
      </c>
      <c r="F299" s="1">
        <v>617</v>
      </c>
      <c r="G299" s="1">
        <v>49</v>
      </c>
      <c r="H299" s="1">
        <v>69</v>
      </c>
      <c r="I299" s="1">
        <v>36</v>
      </c>
      <c r="J299" s="1">
        <v>7</v>
      </c>
      <c r="K299" s="2">
        <v>335000000</v>
      </c>
      <c r="L299" s="1">
        <v>83800</v>
      </c>
      <c r="M299" s="1">
        <v>1300000</v>
      </c>
      <c r="N299" s="1">
        <v>1000000</v>
      </c>
      <c r="O299" s="1">
        <v>16100000</v>
      </c>
      <c r="P299" s="1">
        <v>300000</v>
      </c>
      <c r="Q299" s="5">
        <v>42375</v>
      </c>
    </row>
    <row r="300" spans="1:17">
      <c r="A300" s="1">
        <v>299</v>
      </c>
      <c r="B300" s="1" t="s">
        <v>274</v>
      </c>
      <c r="C300" s="1">
        <v>31800000</v>
      </c>
      <c r="D300" s="2">
        <v>6760000000</v>
      </c>
      <c r="E300" s="6">
        <v>7</v>
      </c>
      <c r="F300" s="1">
        <v>6734</v>
      </c>
      <c r="G300" s="1">
        <v>29</v>
      </c>
      <c r="H300" s="1">
        <v>884</v>
      </c>
      <c r="I300" s="1">
        <v>4</v>
      </c>
      <c r="J300" s="1">
        <v>4</v>
      </c>
      <c r="K300" s="1">
        <v>31455000</v>
      </c>
      <c r="L300" s="1">
        <v>7900</v>
      </c>
      <c r="M300" s="1">
        <v>125800</v>
      </c>
      <c r="N300" s="1">
        <v>94400</v>
      </c>
      <c r="O300" s="1">
        <v>1500000</v>
      </c>
      <c r="P300" s="1" t="s">
        <v>39</v>
      </c>
      <c r="Q300" s="5">
        <v>42887</v>
      </c>
    </row>
    <row r="301" spans="1:17">
      <c r="A301" s="1">
        <v>300</v>
      </c>
      <c r="B301" s="1" t="s">
        <v>885</v>
      </c>
      <c r="C301" s="1">
        <v>15400000</v>
      </c>
      <c r="D301" s="2">
        <v>14600000000</v>
      </c>
      <c r="E301" s="6">
        <v>9</v>
      </c>
      <c r="F301" s="1">
        <v>1725</v>
      </c>
      <c r="G301" s="1">
        <v>44</v>
      </c>
      <c r="H301" s="1">
        <v>239</v>
      </c>
      <c r="I301" s="1">
        <v>11</v>
      </c>
      <c r="J301" s="1">
        <v>124</v>
      </c>
      <c r="K301" s="1">
        <v>82798000</v>
      </c>
      <c r="L301" s="1">
        <v>20700</v>
      </c>
      <c r="M301" s="1">
        <v>331200</v>
      </c>
      <c r="N301" s="1">
        <v>248400</v>
      </c>
      <c r="O301" s="1">
        <v>4000000</v>
      </c>
      <c r="P301" s="1">
        <v>100000</v>
      </c>
      <c r="Q301" s="5">
        <v>39516</v>
      </c>
    </row>
    <row r="302" spans="1:17">
      <c r="A302" s="1">
        <v>301</v>
      </c>
      <c r="B302" s="1" t="s">
        <v>1093</v>
      </c>
      <c r="C302" s="1">
        <v>13800000</v>
      </c>
      <c r="D302" s="2">
        <v>5730000000</v>
      </c>
      <c r="E302" s="6">
        <v>11</v>
      </c>
      <c r="F302" s="1">
        <v>190093</v>
      </c>
      <c r="G302" s="1">
        <v>32</v>
      </c>
      <c r="H302" s="1">
        <v>1127</v>
      </c>
      <c r="I302" s="1">
        <v>6</v>
      </c>
      <c r="J302" s="1">
        <v>21</v>
      </c>
      <c r="K302" s="2">
        <v>100000000</v>
      </c>
      <c r="L302" s="1">
        <v>25000</v>
      </c>
      <c r="M302" s="1">
        <v>400200</v>
      </c>
      <c r="N302" s="1">
        <v>300200</v>
      </c>
      <c r="O302" s="1">
        <v>4800000</v>
      </c>
      <c r="P302" s="1">
        <v>100000</v>
      </c>
      <c r="Q302" s="5">
        <v>39092</v>
      </c>
    </row>
    <row r="303" spans="1:17">
      <c r="A303" s="1">
        <v>302</v>
      </c>
      <c r="B303" s="1" t="s">
        <v>126</v>
      </c>
      <c r="C303" s="1">
        <v>47500000</v>
      </c>
      <c r="D303" s="2">
        <v>30800000000</v>
      </c>
      <c r="E303" s="6">
        <v>4</v>
      </c>
      <c r="F303" s="1">
        <v>3322</v>
      </c>
      <c r="G303" s="1">
        <v>36</v>
      </c>
      <c r="H303" s="1">
        <v>35</v>
      </c>
      <c r="I303" s="1">
        <v>1</v>
      </c>
      <c r="J303" s="1">
        <v>4</v>
      </c>
      <c r="K303" s="2">
        <v>307000000</v>
      </c>
      <c r="L303" s="1">
        <v>76600</v>
      </c>
      <c r="M303" s="1">
        <v>1200000</v>
      </c>
      <c r="N303" s="1">
        <v>919600</v>
      </c>
      <c r="O303" s="1">
        <v>14700000</v>
      </c>
      <c r="P303" s="1">
        <v>700000</v>
      </c>
      <c r="Q303" s="5">
        <v>39067</v>
      </c>
    </row>
    <row r="304" spans="1:17">
      <c r="A304" s="1">
        <v>303</v>
      </c>
      <c r="B304" s="1" t="s">
        <v>1192</v>
      </c>
      <c r="C304" s="1">
        <v>13000000</v>
      </c>
      <c r="D304" s="2">
        <v>8740000000</v>
      </c>
      <c r="E304" s="6">
        <v>6</v>
      </c>
      <c r="F304" s="1">
        <v>510</v>
      </c>
      <c r="G304" s="1">
        <v>40</v>
      </c>
      <c r="H304" s="1">
        <v>553</v>
      </c>
      <c r="I304" s="1">
        <v>15</v>
      </c>
      <c r="J304" s="1">
        <v>65</v>
      </c>
      <c r="K304" s="2">
        <v>1080000000</v>
      </c>
      <c r="L304" s="1">
        <v>270300</v>
      </c>
      <c r="M304" s="1">
        <v>4300000</v>
      </c>
      <c r="N304" s="1">
        <v>3200000</v>
      </c>
      <c r="O304" s="1">
        <v>51900000</v>
      </c>
      <c r="P304" s="1">
        <v>1000000</v>
      </c>
      <c r="Q304" s="5">
        <v>44019</v>
      </c>
    </row>
    <row r="305" spans="1:17">
      <c r="A305" s="1">
        <v>304</v>
      </c>
      <c r="B305" s="1" t="s">
        <v>1269</v>
      </c>
      <c r="C305" s="1">
        <v>12400000</v>
      </c>
      <c r="D305" s="2">
        <v>2860000000</v>
      </c>
      <c r="E305" s="6">
        <v>13</v>
      </c>
      <c r="F305" s="1">
        <v>226</v>
      </c>
      <c r="G305" s="1">
        <v>29</v>
      </c>
      <c r="H305" s="1">
        <v>3087</v>
      </c>
      <c r="I305" s="1">
        <v>34</v>
      </c>
      <c r="J305" s="1">
        <v>63</v>
      </c>
      <c r="K305" s="1">
        <v>10278000</v>
      </c>
      <c r="L305" s="1">
        <v>2600</v>
      </c>
      <c r="M305" s="1">
        <v>41100</v>
      </c>
      <c r="N305" s="1">
        <v>30800</v>
      </c>
      <c r="O305" s="1">
        <v>493300</v>
      </c>
      <c r="P305" s="1" t="s">
        <v>39</v>
      </c>
      <c r="Q305" s="5">
        <v>41881</v>
      </c>
    </row>
    <row r="306" spans="1:17">
      <c r="A306" s="1">
        <v>305</v>
      </c>
      <c r="B306" s="1" t="s">
        <v>273</v>
      </c>
      <c r="C306" s="1">
        <v>31900000</v>
      </c>
      <c r="D306" s="2">
        <v>19400000000</v>
      </c>
      <c r="E306" s="6">
        <v>4</v>
      </c>
      <c r="F306" s="1">
        <v>93311</v>
      </c>
      <c r="G306" s="1">
        <v>34</v>
      </c>
      <c r="H306" s="1">
        <v>129</v>
      </c>
      <c r="I306" s="1">
        <v>2</v>
      </c>
      <c r="J306" s="1">
        <v>41</v>
      </c>
      <c r="K306" s="2">
        <v>799000000</v>
      </c>
      <c r="L306" s="1">
        <v>199600</v>
      </c>
      <c r="M306" s="1">
        <v>3200000</v>
      </c>
      <c r="N306" s="1">
        <v>2400000</v>
      </c>
      <c r="O306" s="1">
        <v>38300000</v>
      </c>
      <c r="P306" s="1">
        <v>500000</v>
      </c>
      <c r="Q306" s="5">
        <v>39041</v>
      </c>
    </row>
    <row r="307" spans="1:17">
      <c r="A307" s="1">
        <v>306</v>
      </c>
      <c r="B307" s="1" t="s">
        <v>1134</v>
      </c>
      <c r="C307" s="1">
        <v>13400000</v>
      </c>
      <c r="D307" s="2">
        <v>9570000000</v>
      </c>
      <c r="E307" s="6">
        <v>11</v>
      </c>
      <c r="F307" s="1">
        <v>296272</v>
      </c>
      <c r="G307" s="1">
        <v>34</v>
      </c>
      <c r="H307" s="1">
        <v>486</v>
      </c>
      <c r="I307" s="1">
        <v>10</v>
      </c>
      <c r="J307" s="1">
        <v>22</v>
      </c>
      <c r="K307" s="2">
        <v>115000000</v>
      </c>
      <c r="L307" s="1">
        <v>28900</v>
      </c>
      <c r="M307" s="1">
        <v>461800</v>
      </c>
      <c r="N307" s="1">
        <v>346400</v>
      </c>
      <c r="O307" s="1">
        <v>5500000</v>
      </c>
      <c r="P307" s="1">
        <v>100000</v>
      </c>
      <c r="Q307" s="5">
        <v>39384</v>
      </c>
    </row>
    <row r="308" spans="1:17">
      <c r="A308" s="1">
        <v>307</v>
      </c>
      <c r="B308" s="1" t="s">
        <v>534</v>
      </c>
      <c r="C308" s="1">
        <v>21200000</v>
      </c>
      <c r="D308" s="2">
        <v>11400000000</v>
      </c>
      <c r="E308" s="6">
        <v>4</v>
      </c>
      <c r="F308" s="1">
        <v>31989</v>
      </c>
      <c r="G308" s="1">
        <v>34</v>
      </c>
      <c r="H308" s="1">
        <v>359</v>
      </c>
      <c r="I308" s="1">
        <v>4</v>
      </c>
      <c r="J308" s="1">
        <v>7</v>
      </c>
      <c r="K308" s="2">
        <v>142000000</v>
      </c>
      <c r="L308" s="1">
        <v>35600</v>
      </c>
      <c r="M308" s="1">
        <v>569300</v>
      </c>
      <c r="N308" s="1">
        <v>427000</v>
      </c>
      <c r="O308" s="1">
        <v>6800000</v>
      </c>
      <c r="P308" s="1">
        <v>200000</v>
      </c>
      <c r="Q308" s="5">
        <v>40033</v>
      </c>
    </row>
    <row r="309" spans="1:17">
      <c r="A309" s="1">
        <v>308</v>
      </c>
      <c r="B309" s="1" t="s">
        <v>461</v>
      </c>
      <c r="C309" s="1">
        <v>23100000</v>
      </c>
      <c r="D309" s="2">
        <v>25600000000</v>
      </c>
      <c r="E309" s="6">
        <v>9</v>
      </c>
      <c r="F309" s="1">
        <v>15462</v>
      </c>
      <c r="G309" s="1">
        <v>44</v>
      </c>
      <c r="H309" s="1">
        <v>68</v>
      </c>
      <c r="I309" s="1">
        <v>4</v>
      </c>
      <c r="J309" s="1">
        <v>81</v>
      </c>
      <c r="K309" s="2">
        <v>130000000</v>
      </c>
      <c r="L309" s="1">
        <v>32600</v>
      </c>
      <c r="M309" s="1">
        <v>520900</v>
      </c>
      <c r="N309" s="1">
        <v>390700</v>
      </c>
      <c r="O309" s="1">
        <v>6300000</v>
      </c>
      <c r="P309" s="1" t="s">
        <v>39</v>
      </c>
      <c r="Q309" s="5">
        <v>40490</v>
      </c>
    </row>
    <row r="310" spans="1:17">
      <c r="A310" s="1">
        <v>309</v>
      </c>
      <c r="B310" s="1" t="s">
        <v>1003</v>
      </c>
      <c r="C310" s="1">
        <v>14500000</v>
      </c>
      <c r="D310" s="2">
        <v>9380000000</v>
      </c>
      <c r="E310" s="6">
        <v>4</v>
      </c>
      <c r="F310" s="1">
        <v>68606</v>
      </c>
      <c r="G310" s="1">
        <v>44</v>
      </c>
      <c r="H310" s="1">
        <v>502</v>
      </c>
      <c r="I310" s="1">
        <v>13</v>
      </c>
      <c r="J310" s="1">
        <v>151</v>
      </c>
      <c r="K310" s="1">
        <v>45622000</v>
      </c>
      <c r="L310" s="1">
        <v>11400</v>
      </c>
      <c r="M310" s="1">
        <v>182500</v>
      </c>
      <c r="N310" s="1">
        <v>136900</v>
      </c>
      <c r="O310" s="1">
        <v>2200000</v>
      </c>
      <c r="P310" s="1">
        <v>100000</v>
      </c>
      <c r="Q310" s="5">
        <v>40702</v>
      </c>
    </row>
    <row r="311" spans="1:17">
      <c r="A311" s="1">
        <v>310</v>
      </c>
      <c r="B311" s="1" t="s">
        <v>800</v>
      </c>
      <c r="C311" s="1">
        <v>16400000</v>
      </c>
      <c r="D311" s="2">
        <v>12800000000</v>
      </c>
      <c r="E311" s="6">
        <v>4</v>
      </c>
      <c r="F311" s="1">
        <v>23952</v>
      </c>
      <c r="G311" s="1">
        <v>44</v>
      </c>
      <c r="H311" s="1">
        <v>294</v>
      </c>
      <c r="I311" s="1">
        <v>9</v>
      </c>
      <c r="J311" s="1">
        <v>134</v>
      </c>
      <c r="K311" s="2">
        <v>181000000</v>
      </c>
      <c r="L311" s="1">
        <v>45300</v>
      </c>
      <c r="M311" s="1">
        <v>725500</v>
      </c>
      <c r="N311" s="1">
        <v>544100</v>
      </c>
      <c r="O311" s="1">
        <v>8700000</v>
      </c>
      <c r="P311" s="1">
        <v>200000</v>
      </c>
      <c r="Q311" s="5">
        <v>40434</v>
      </c>
    </row>
    <row r="312" spans="1:17">
      <c r="A312" s="1">
        <v>311</v>
      </c>
      <c r="B312" s="1" t="s">
        <v>1232</v>
      </c>
      <c r="C312" s="1">
        <v>12700000</v>
      </c>
      <c r="D312" s="2">
        <v>1710000000</v>
      </c>
      <c r="E312" s="6">
        <v>13</v>
      </c>
      <c r="F312" s="1">
        <v>252</v>
      </c>
      <c r="G312" s="1">
        <v>11</v>
      </c>
      <c r="H312" s="1">
        <v>5821</v>
      </c>
      <c r="I312" s="1">
        <v>11</v>
      </c>
      <c r="J312" s="1">
        <v>57</v>
      </c>
      <c r="K312" s="2">
        <v>328000000</v>
      </c>
      <c r="L312" s="1">
        <v>81900</v>
      </c>
      <c r="M312" s="1">
        <v>1300000</v>
      </c>
      <c r="N312" s="1">
        <v>982800</v>
      </c>
      <c r="O312" s="1">
        <v>15700000</v>
      </c>
      <c r="P312" s="1">
        <v>1500000</v>
      </c>
      <c r="Q312" s="5">
        <v>42341</v>
      </c>
    </row>
    <row r="313" spans="1:17">
      <c r="A313" s="1">
        <v>312</v>
      </c>
      <c r="B313" s="1" t="s">
        <v>71</v>
      </c>
      <c r="C313" s="1">
        <v>86900000</v>
      </c>
      <c r="D313" s="2">
        <v>24100000000</v>
      </c>
      <c r="E313" s="6">
        <v>5</v>
      </c>
      <c r="F313" s="1">
        <v>1</v>
      </c>
      <c r="G313" s="1">
        <v>19</v>
      </c>
      <c r="H313" s="1">
        <v>4056562</v>
      </c>
      <c r="I313" s="1" t="s">
        <v>39</v>
      </c>
      <c r="J313" s="1">
        <v>5663</v>
      </c>
      <c r="K313" s="1">
        <v>18</v>
      </c>
      <c r="L313" s="1">
        <v>0</v>
      </c>
      <c r="M313" s="1">
        <v>7.0000000000000007E-2</v>
      </c>
      <c r="N313" s="1">
        <v>0.05</v>
      </c>
      <c r="O313" s="1">
        <v>0.86</v>
      </c>
      <c r="P313" s="1" t="s">
        <v>39</v>
      </c>
      <c r="Q313" s="5">
        <v>38944</v>
      </c>
    </row>
    <row r="314" spans="1:17">
      <c r="A314" s="1">
        <v>313</v>
      </c>
      <c r="B314" s="1" t="s">
        <v>371</v>
      </c>
      <c r="C314" s="1">
        <v>26400000</v>
      </c>
      <c r="D314" s="2">
        <v>8600000000</v>
      </c>
      <c r="E314" s="6">
        <v>5</v>
      </c>
      <c r="F314" s="1">
        <v>3622</v>
      </c>
      <c r="G314" s="1">
        <v>19</v>
      </c>
      <c r="H314" s="1">
        <v>588</v>
      </c>
      <c r="I314" s="1">
        <v>50</v>
      </c>
      <c r="J314" s="1">
        <v>15</v>
      </c>
      <c r="K314" s="1">
        <v>99677000</v>
      </c>
      <c r="L314" s="1">
        <v>24900</v>
      </c>
      <c r="M314" s="1">
        <v>398700</v>
      </c>
      <c r="N314" s="1">
        <v>299000</v>
      </c>
      <c r="O314" s="1">
        <v>4800000</v>
      </c>
      <c r="P314" s="1">
        <v>400000</v>
      </c>
      <c r="Q314" s="5">
        <v>42207</v>
      </c>
    </row>
    <row r="315" spans="1:17">
      <c r="A315" s="1">
        <v>314</v>
      </c>
      <c r="B315" s="1" t="s">
        <v>485</v>
      </c>
      <c r="C315" s="1">
        <v>22500000</v>
      </c>
      <c r="D315" s="2">
        <v>2430000000</v>
      </c>
      <c r="E315" s="6">
        <v>5</v>
      </c>
      <c r="F315" s="1">
        <v>3377</v>
      </c>
      <c r="G315" s="1">
        <v>19</v>
      </c>
      <c r="H315" s="1">
        <v>3793</v>
      </c>
      <c r="I315" s="1">
        <v>64</v>
      </c>
      <c r="J315" s="1">
        <v>23</v>
      </c>
      <c r="K315" s="1">
        <v>48740000</v>
      </c>
      <c r="L315" s="1">
        <v>12200</v>
      </c>
      <c r="M315" s="1">
        <v>195000</v>
      </c>
      <c r="N315" s="1">
        <v>146200</v>
      </c>
      <c r="O315" s="1">
        <v>2300000</v>
      </c>
      <c r="P315" s="1">
        <v>200000</v>
      </c>
      <c r="Q315" s="5">
        <v>42259</v>
      </c>
    </row>
    <row r="316" spans="1:17">
      <c r="A316" s="1">
        <v>315</v>
      </c>
      <c r="B316" s="1" t="s">
        <v>343</v>
      </c>
      <c r="C316" s="1">
        <v>28000000</v>
      </c>
      <c r="D316" s="2">
        <v>8600000000</v>
      </c>
      <c r="E316" s="6">
        <v>5</v>
      </c>
      <c r="F316" s="1">
        <v>3878</v>
      </c>
      <c r="G316" s="1">
        <v>19</v>
      </c>
      <c r="H316" s="1">
        <v>587</v>
      </c>
      <c r="I316" s="1" t="s">
        <v>39</v>
      </c>
      <c r="J316" s="1">
        <v>14</v>
      </c>
      <c r="K316" s="2">
        <v>129000000</v>
      </c>
      <c r="L316" s="1">
        <v>32300</v>
      </c>
      <c r="M316" s="1">
        <v>516800</v>
      </c>
      <c r="N316" s="1">
        <v>387600</v>
      </c>
      <c r="O316" s="1">
        <v>6200000</v>
      </c>
      <c r="P316" s="1">
        <v>400000</v>
      </c>
      <c r="Q316" s="5">
        <v>42700</v>
      </c>
    </row>
    <row r="317" spans="1:17">
      <c r="A317" s="1">
        <v>316</v>
      </c>
      <c r="B317" s="1" t="s">
        <v>205</v>
      </c>
      <c r="C317" s="1">
        <v>38300000</v>
      </c>
      <c r="D317" s="2">
        <v>16700000000</v>
      </c>
      <c r="E317" s="6">
        <v>9</v>
      </c>
      <c r="F317" s="1">
        <v>3532</v>
      </c>
      <c r="G317" s="1">
        <v>19</v>
      </c>
      <c r="H317" s="1">
        <v>170</v>
      </c>
      <c r="I317" s="1">
        <v>22</v>
      </c>
      <c r="J317" s="1">
        <v>31</v>
      </c>
      <c r="K317" s="2">
        <v>815000000</v>
      </c>
      <c r="L317" s="1">
        <v>203700</v>
      </c>
      <c r="M317" s="1">
        <v>3300000</v>
      </c>
      <c r="N317" s="1">
        <v>2400000</v>
      </c>
      <c r="O317" s="1">
        <v>39100000</v>
      </c>
      <c r="P317" s="1">
        <v>400000</v>
      </c>
      <c r="Q317" s="5">
        <v>42240</v>
      </c>
    </row>
    <row r="318" spans="1:17">
      <c r="A318" s="1">
        <v>317</v>
      </c>
      <c r="B318" s="1" t="s">
        <v>636</v>
      </c>
      <c r="C318" s="1">
        <v>19100000</v>
      </c>
      <c r="D318" s="2">
        <v>5190000000</v>
      </c>
      <c r="E318" s="6">
        <v>5</v>
      </c>
      <c r="F318" s="1">
        <v>2948</v>
      </c>
      <c r="G318" s="1">
        <v>19</v>
      </c>
      <c r="H318" s="1">
        <v>1279</v>
      </c>
      <c r="I318" s="1" t="s">
        <v>39</v>
      </c>
      <c r="J318" s="1">
        <v>26</v>
      </c>
      <c r="K318" s="1">
        <v>65920000</v>
      </c>
      <c r="L318" s="1">
        <v>16500</v>
      </c>
      <c r="M318" s="1">
        <v>263700</v>
      </c>
      <c r="N318" s="1">
        <v>197800</v>
      </c>
      <c r="O318" s="1">
        <v>3200000</v>
      </c>
      <c r="P318" s="1">
        <v>200000</v>
      </c>
      <c r="Q318" s="5">
        <v>42611</v>
      </c>
    </row>
    <row r="319" spans="1:17">
      <c r="A319" s="1">
        <v>318</v>
      </c>
      <c r="B319" s="1" t="s">
        <v>431</v>
      </c>
      <c r="C319" s="1">
        <v>24000000</v>
      </c>
      <c r="D319" s="2">
        <v>5650000000</v>
      </c>
      <c r="E319" s="6">
        <v>5</v>
      </c>
      <c r="F319" s="1">
        <v>3</v>
      </c>
      <c r="G319" s="1">
        <v>19</v>
      </c>
      <c r="H319" s="1">
        <v>4057888</v>
      </c>
      <c r="I319" s="1" t="s">
        <v>39</v>
      </c>
      <c r="J319" s="1">
        <v>7725</v>
      </c>
      <c r="K319" s="1">
        <v>3</v>
      </c>
      <c r="L319" s="1">
        <v>0</v>
      </c>
      <c r="M319" s="1">
        <v>0.01</v>
      </c>
      <c r="N319" s="1">
        <v>0.01</v>
      </c>
      <c r="O319" s="1">
        <v>0.14000000000000001</v>
      </c>
      <c r="P319" s="1" t="s">
        <v>39</v>
      </c>
      <c r="Q319" s="5">
        <v>43220</v>
      </c>
    </row>
    <row r="320" spans="1:17">
      <c r="A320" s="1">
        <v>319</v>
      </c>
      <c r="B320" s="1" t="s">
        <v>1097</v>
      </c>
      <c r="C320" s="1">
        <v>13700000</v>
      </c>
      <c r="D320" s="2">
        <v>1970000000</v>
      </c>
      <c r="E320" s="6">
        <v>4</v>
      </c>
      <c r="F320" s="1">
        <v>975</v>
      </c>
      <c r="G320" s="1">
        <v>19</v>
      </c>
      <c r="H320" s="1">
        <v>5047</v>
      </c>
      <c r="I320" s="1">
        <v>113</v>
      </c>
      <c r="J320" s="1">
        <v>41</v>
      </c>
      <c r="K320" s="1">
        <v>37648000</v>
      </c>
      <c r="L320" s="1">
        <v>9400</v>
      </c>
      <c r="M320" s="1">
        <v>150600</v>
      </c>
      <c r="N320" s="1">
        <v>112900</v>
      </c>
      <c r="O320" s="1">
        <v>1800000</v>
      </c>
      <c r="P320" s="1">
        <v>100000</v>
      </c>
      <c r="Q320" s="5">
        <v>41559</v>
      </c>
    </row>
    <row r="321" spans="1:17">
      <c r="A321" s="1">
        <v>320</v>
      </c>
      <c r="B321" s="1" t="s">
        <v>677</v>
      </c>
      <c r="C321" s="1">
        <v>18300000</v>
      </c>
      <c r="D321" s="2">
        <v>8800000000</v>
      </c>
      <c r="E321" s="6">
        <v>4</v>
      </c>
      <c r="F321" s="1">
        <v>0</v>
      </c>
      <c r="G321" s="1">
        <v>49</v>
      </c>
      <c r="H321" s="1">
        <v>3612215</v>
      </c>
      <c r="I321" s="1">
        <v>3305</v>
      </c>
      <c r="J321" s="1" t="s">
        <v>39</v>
      </c>
      <c r="K321" s="1" t="s">
        <v>39</v>
      </c>
      <c r="L321" s="1">
        <v>0</v>
      </c>
      <c r="M321" s="1">
        <v>0</v>
      </c>
      <c r="N321" s="1">
        <v>0</v>
      </c>
      <c r="O321" s="1">
        <v>0</v>
      </c>
      <c r="P321" s="1" t="s">
        <v>39</v>
      </c>
      <c r="Q321" s="5">
        <v>39708</v>
      </c>
    </row>
    <row r="322" spans="1:17">
      <c r="A322" s="1">
        <v>321</v>
      </c>
      <c r="B322" s="1" t="s">
        <v>601</v>
      </c>
      <c r="C322" s="1">
        <v>20000000</v>
      </c>
      <c r="D322" s="2">
        <v>3880000000</v>
      </c>
      <c r="E322" s="6">
        <v>4</v>
      </c>
      <c r="F322" s="1">
        <v>1527</v>
      </c>
      <c r="G322" s="1">
        <v>48</v>
      </c>
      <c r="H322" s="1">
        <v>2001</v>
      </c>
      <c r="I322" s="1">
        <v>16</v>
      </c>
      <c r="J322" s="1">
        <v>104</v>
      </c>
      <c r="K322" s="1">
        <v>39228000</v>
      </c>
      <c r="L322" s="1">
        <v>9800</v>
      </c>
      <c r="M322" s="1">
        <v>156900</v>
      </c>
      <c r="N322" s="1">
        <v>117700</v>
      </c>
      <c r="O322" s="1">
        <v>1900000</v>
      </c>
      <c r="P322" s="1">
        <v>200000</v>
      </c>
      <c r="Q322" s="5">
        <v>38836</v>
      </c>
    </row>
    <row r="323" spans="1:17">
      <c r="A323" s="1">
        <v>322</v>
      </c>
      <c r="B323" s="1" t="s">
        <v>575</v>
      </c>
      <c r="C323" s="1">
        <v>20300000</v>
      </c>
      <c r="D323" s="2">
        <v>2440000000</v>
      </c>
      <c r="E323" s="6">
        <v>4</v>
      </c>
      <c r="F323" s="1">
        <v>1245</v>
      </c>
      <c r="G323" s="1">
        <v>48</v>
      </c>
      <c r="H323" s="1">
        <v>3750</v>
      </c>
      <c r="I323" s="1">
        <v>15</v>
      </c>
      <c r="J323" s="1">
        <v>101</v>
      </c>
      <c r="K323" s="1">
        <v>86457000</v>
      </c>
      <c r="L323" s="1">
        <v>21600</v>
      </c>
      <c r="M323" s="1">
        <v>345800</v>
      </c>
      <c r="N323" s="1">
        <v>259400</v>
      </c>
      <c r="O323" s="1">
        <v>4100000</v>
      </c>
      <c r="P323" s="1">
        <v>100000</v>
      </c>
      <c r="Q323" s="5">
        <v>41305</v>
      </c>
    </row>
    <row r="324" spans="1:17">
      <c r="A324" s="1">
        <v>323</v>
      </c>
      <c r="B324" s="1" t="s">
        <v>197</v>
      </c>
      <c r="C324" s="1">
        <v>38900000</v>
      </c>
      <c r="D324" s="2">
        <v>25200000000</v>
      </c>
      <c r="E324" s="6">
        <v>9</v>
      </c>
      <c r="F324" s="1">
        <v>3043</v>
      </c>
      <c r="G324" s="1">
        <v>7</v>
      </c>
      <c r="H324" s="1">
        <v>73</v>
      </c>
      <c r="I324" s="1">
        <v>6</v>
      </c>
      <c r="J324" s="1">
        <v>30</v>
      </c>
      <c r="K324" s="2">
        <v>1640000000</v>
      </c>
      <c r="L324" s="1">
        <v>408700</v>
      </c>
      <c r="M324" s="1">
        <v>6500000</v>
      </c>
      <c r="N324" s="1">
        <v>4900000</v>
      </c>
      <c r="O324" s="1">
        <v>78500000</v>
      </c>
      <c r="P324" s="1">
        <v>100000</v>
      </c>
      <c r="Q324" s="5">
        <v>41856</v>
      </c>
    </row>
    <row r="325" spans="1:17">
      <c r="A325" s="1">
        <v>324</v>
      </c>
      <c r="B325" s="1" t="s">
        <v>661</v>
      </c>
      <c r="C325" s="1">
        <v>18600000</v>
      </c>
      <c r="D325" s="2">
        <v>20200000000</v>
      </c>
      <c r="E325" s="6">
        <v>9</v>
      </c>
      <c r="F325" s="1">
        <v>6287</v>
      </c>
      <c r="G325" s="1">
        <v>44</v>
      </c>
      <c r="H325" s="1">
        <v>121</v>
      </c>
      <c r="I325" s="1">
        <v>5</v>
      </c>
      <c r="J325" s="1">
        <v>101</v>
      </c>
      <c r="K325" s="2">
        <v>169000000</v>
      </c>
      <c r="L325" s="1">
        <v>42100</v>
      </c>
      <c r="M325" s="1">
        <v>674400</v>
      </c>
      <c r="N325" s="1">
        <v>505800</v>
      </c>
      <c r="O325" s="1">
        <v>8100000</v>
      </c>
      <c r="P325" s="1">
        <v>100000</v>
      </c>
      <c r="Q325" s="5">
        <v>41654</v>
      </c>
    </row>
    <row r="326" spans="1:17">
      <c r="A326" s="1">
        <v>325</v>
      </c>
      <c r="B326" s="1" t="s">
        <v>604</v>
      </c>
      <c r="C326" s="1">
        <v>20000000</v>
      </c>
      <c r="D326" s="2">
        <v>9720000000</v>
      </c>
      <c r="E326" s="6">
        <v>5</v>
      </c>
      <c r="F326" s="1">
        <v>1476</v>
      </c>
      <c r="G326" s="1">
        <v>19</v>
      </c>
      <c r="H326" s="1">
        <v>473</v>
      </c>
      <c r="I326" s="1">
        <v>72</v>
      </c>
      <c r="J326" s="1">
        <v>104</v>
      </c>
      <c r="K326" s="1">
        <v>70278000</v>
      </c>
      <c r="L326" s="1">
        <v>0</v>
      </c>
      <c r="M326" s="1">
        <v>0</v>
      </c>
      <c r="N326" s="1">
        <v>0</v>
      </c>
      <c r="O326" s="1">
        <v>0</v>
      </c>
      <c r="P326" s="1">
        <v>100000</v>
      </c>
      <c r="Q326" s="5">
        <v>40725</v>
      </c>
    </row>
    <row r="327" spans="1:17">
      <c r="A327" s="1">
        <v>326</v>
      </c>
      <c r="B327" s="1" t="s">
        <v>762</v>
      </c>
      <c r="C327" s="1">
        <v>16900000</v>
      </c>
      <c r="D327" s="2">
        <v>9110000000</v>
      </c>
      <c r="E327" s="6">
        <v>6</v>
      </c>
      <c r="F327" s="1">
        <v>1910</v>
      </c>
      <c r="G327" s="1">
        <v>49</v>
      </c>
      <c r="H327" s="1">
        <v>527</v>
      </c>
      <c r="I327" s="1">
        <v>134</v>
      </c>
      <c r="J327" s="1">
        <v>129</v>
      </c>
      <c r="K327" s="1">
        <v>10889000</v>
      </c>
      <c r="L327" s="1">
        <v>2700</v>
      </c>
      <c r="M327" s="1">
        <v>43600</v>
      </c>
      <c r="N327" s="1">
        <v>32700</v>
      </c>
      <c r="O327" s="1">
        <v>522600</v>
      </c>
      <c r="P327" s="1" t="s">
        <v>39</v>
      </c>
      <c r="Q327" s="5">
        <v>38916</v>
      </c>
    </row>
    <row r="328" spans="1:17">
      <c r="A328" s="1">
        <v>327</v>
      </c>
      <c r="B328" s="1" t="s">
        <v>363</v>
      </c>
      <c r="C328" s="1">
        <v>27100000</v>
      </c>
      <c r="D328" s="2">
        <v>12700000000</v>
      </c>
      <c r="E328" s="6">
        <v>7</v>
      </c>
      <c r="F328" s="1">
        <v>545</v>
      </c>
      <c r="G328" s="1">
        <v>19</v>
      </c>
      <c r="H328" s="1">
        <v>296</v>
      </c>
      <c r="I328" s="1" t="s">
        <v>39</v>
      </c>
      <c r="J328" s="1">
        <v>5</v>
      </c>
      <c r="K328" s="2">
        <v>503000000</v>
      </c>
      <c r="L328" s="1">
        <v>125700</v>
      </c>
      <c r="M328" s="1">
        <v>2000000</v>
      </c>
      <c r="N328" s="1">
        <v>1500000</v>
      </c>
      <c r="O328" s="1">
        <v>24100000</v>
      </c>
      <c r="P328" s="1">
        <v>1300000</v>
      </c>
      <c r="Q328" s="5">
        <v>43199</v>
      </c>
    </row>
    <row r="329" spans="1:17">
      <c r="A329" s="1">
        <v>328</v>
      </c>
      <c r="B329" s="1" t="s">
        <v>1270</v>
      </c>
      <c r="C329" s="1">
        <v>12400000</v>
      </c>
      <c r="D329" s="2">
        <v>2600000000</v>
      </c>
      <c r="E329" s="6">
        <v>2</v>
      </c>
      <c r="F329" s="1">
        <v>9</v>
      </c>
      <c r="G329" s="1">
        <v>7</v>
      </c>
      <c r="H329" s="1">
        <v>4050768</v>
      </c>
      <c r="I329" s="1">
        <v>5075</v>
      </c>
      <c r="J329" s="1">
        <v>4894</v>
      </c>
      <c r="K329" s="1" t="s">
        <v>39</v>
      </c>
      <c r="L329" s="1">
        <v>0</v>
      </c>
      <c r="M329" s="1">
        <v>0</v>
      </c>
      <c r="N329" s="1">
        <v>0</v>
      </c>
      <c r="O329" s="1">
        <v>0</v>
      </c>
      <c r="P329" s="1" t="s">
        <v>39</v>
      </c>
      <c r="Q329" s="5">
        <v>40414</v>
      </c>
    </row>
    <row r="330" spans="1:17">
      <c r="A330" s="1">
        <v>329</v>
      </c>
      <c r="B330" s="1" t="s">
        <v>605</v>
      </c>
      <c r="C330" s="1">
        <v>19900000</v>
      </c>
      <c r="D330" s="2">
        <v>13900000000</v>
      </c>
      <c r="E330" s="6">
        <v>9</v>
      </c>
      <c r="F330" s="1">
        <v>416</v>
      </c>
      <c r="G330" s="1">
        <v>7</v>
      </c>
      <c r="H330" s="1">
        <v>258</v>
      </c>
      <c r="I330" s="1">
        <v>21</v>
      </c>
      <c r="J330" s="1">
        <v>97</v>
      </c>
      <c r="K330" s="2">
        <v>215000000</v>
      </c>
      <c r="L330" s="1">
        <v>53700</v>
      </c>
      <c r="M330" s="1">
        <v>859200</v>
      </c>
      <c r="N330" s="1">
        <v>644400</v>
      </c>
      <c r="O330" s="1">
        <v>10300000</v>
      </c>
      <c r="P330" s="1">
        <v>100000</v>
      </c>
      <c r="Q330" s="5">
        <v>40491</v>
      </c>
    </row>
    <row r="331" spans="1:17">
      <c r="A331" s="1">
        <v>330</v>
      </c>
      <c r="B331" s="1" t="s">
        <v>1012</v>
      </c>
      <c r="C331" s="1">
        <v>14400000</v>
      </c>
      <c r="D331" s="2">
        <v>2220000000</v>
      </c>
      <c r="E331" s="6">
        <v>6</v>
      </c>
      <c r="F331" s="1">
        <v>3086</v>
      </c>
      <c r="G331" s="1">
        <v>19</v>
      </c>
      <c r="H331" s="1">
        <v>4292</v>
      </c>
      <c r="I331" s="1">
        <v>107</v>
      </c>
      <c r="J331" s="1">
        <v>52</v>
      </c>
      <c r="K331" s="1">
        <v>13891000</v>
      </c>
      <c r="L331" s="1">
        <v>3500</v>
      </c>
      <c r="M331" s="1">
        <v>55600</v>
      </c>
      <c r="N331" s="1">
        <v>41700</v>
      </c>
      <c r="O331" s="1">
        <v>666800</v>
      </c>
      <c r="P331" s="1">
        <v>100000</v>
      </c>
      <c r="Q331" s="5">
        <v>42979</v>
      </c>
    </row>
    <row r="332" spans="1:17">
      <c r="A332" s="1">
        <v>331</v>
      </c>
      <c r="B332" s="1" t="s">
        <v>1200</v>
      </c>
      <c r="C332" s="1">
        <v>12900000</v>
      </c>
      <c r="D332" s="2">
        <v>2510000000</v>
      </c>
      <c r="E332" s="6">
        <v>17</v>
      </c>
      <c r="F332" s="1">
        <v>1572</v>
      </c>
      <c r="G332" s="1">
        <v>41</v>
      </c>
      <c r="H332" s="1">
        <v>3645</v>
      </c>
      <c r="I332" s="1">
        <v>17</v>
      </c>
      <c r="J332" s="1">
        <v>12</v>
      </c>
      <c r="K332" s="1">
        <v>11993000</v>
      </c>
      <c r="L332" s="1">
        <v>3000</v>
      </c>
      <c r="M332" s="1">
        <v>48000</v>
      </c>
      <c r="N332" s="1">
        <v>36000</v>
      </c>
      <c r="O332" s="1">
        <v>575700</v>
      </c>
      <c r="P332" s="1">
        <v>100000</v>
      </c>
      <c r="Q332" s="5">
        <v>40483</v>
      </c>
    </row>
    <row r="333" spans="1:17">
      <c r="A333" s="1">
        <v>332</v>
      </c>
      <c r="B333" s="1" t="s">
        <v>1133</v>
      </c>
      <c r="C333" s="1">
        <v>13400000</v>
      </c>
      <c r="D333" s="2">
        <v>4360000000</v>
      </c>
      <c r="E333" s="6">
        <v>6</v>
      </c>
      <c r="F333" s="1">
        <v>3727</v>
      </c>
      <c r="G333" s="1">
        <v>49</v>
      </c>
      <c r="H333" s="1">
        <v>1683</v>
      </c>
      <c r="I333" s="1">
        <v>166</v>
      </c>
      <c r="J333" s="1">
        <v>62</v>
      </c>
      <c r="K333" s="1">
        <v>16785000</v>
      </c>
      <c r="L333" s="1">
        <v>4200</v>
      </c>
      <c r="M333" s="1">
        <v>67100</v>
      </c>
      <c r="N333" s="1">
        <v>50400</v>
      </c>
      <c r="O333" s="1">
        <v>805700</v>
      </c>
      <c r="P333" s="1" t="s">
        <v>39</v>
      </c>
      <c r="Q333" s="5">
        <v>39226</v>
      </c>
    </row>
    <row r="334" spans="1:17">
      <c r="A334" s="1">
        <v>333</v>
      </c>
      <c r="B334" s="1" t="s">
        <v>1089</v>
      </c>
      <c r="C334" s="1">
        <v>13800000</v>
      </c>
      <c r="D334" s="2">
        <v>1820000000</v>
      </c>
      <c r="E334" s="6">
        <v>15</v>
      </c>
      <c r="F334" s="1">
        <v>887</v>
      </c>
      <c r="G334" s="1">
        <v>8</v>
      </c>
      <c r="H334" s="1">
        <v>5524</v>
      </c>
      <c r="I334" s="1">
        <v>10</v>
      </c>
      <c r="J334" s="1">
        <v>14</v>
      </c>
      <c r="K334" s="1">
        <v>83943000</v>
      </c>
      <c r="L334" s="1">
        <v>21000</v>
      </c>
      <c r="M334" s="1">
        <v>335800</v>
      </c>
      <c r="N334" s="1">
        <v>251800</v>
      </c>
      <c r="O334" s="1">
        <v>4000000</v>
      </c>
      <c r="P334" s="1">
        <v>100000</v>
      </c>
      <c r="Q334" s="5">
        <v>38827</v>
      </c>
    </row>
    <row r="335" spans="1:17">
      <c r="A335" s="1">
        <v>334</v>
      </c>
      <c r="B335" s="1" t="s">
        <v>606</v>
      </c>
      <c r="C335" s="1">
        <v>19800000</v>
      </c>
      <c r="D335" s="2">
        <v>3230000000</v>
      </c>
      <c r="E335" s="6">
        <v>15</v>
      </c>
      <c r="F335" s="1">
        <v>1411</v>
      </c>
      <c r="G335" s="1">
        <v>18</v>
      </c>
      <c r="H335" s="1">
        <v>2583</v>
      </c>
      <c r="I335" s="1">
        <v>3</v>
      </c>
      <c r="J335" s="1">
        <v>6</v>
      </c>
      <c r="K335" s="1">
        <v>5650000</v>
      </c>
      <c r="L335" s="1">
        <v>1400</v>
      </c>
      <c r="M335" s="1">
        <v>22600</v>
      </c>
      <c r="N335" s="1">
        <v>17000</v>
      </c>
      <c r="O335" s="1">
        <v>271200</v>
      </c>
      <c r="P335" s="1" t="s">
        <v>39</v>
      </c>
      <c r="Q335" s="5">
        <v>40792</v>
      </c>
    </row>
    <row r="336" spans="1:17">
      <c r="A336" s="1">
        <v>335</v>
      </c>
      <c r="B336" s="1" t="s">
        <v>457</v>
      </c>
      <c r="C336" s="1">
        <v>23200000</v>
      </c>
      <c r="D336" s="1">
        <v>2634</v>
      </c>
      <c r="E336" s="6">
        <v>15</v>
      </c>
      <c r="F336" s="1">
        <v>1</v>
      </c>
      <c r="G336" s="1">
        <v>49</v>
      </c>
      <c r="H336" s="1">
        <v>4053372</v>
      </c>
      <c r="I336" s="1">
        <v>84</v>
      </c>
      <c r="J336" s="1">
        <v>79</v>
      </c>
      <c r="K336" s="2">
        <v>6590000000</v>
      </c>
      <c r="L336" s="1">
        <v>0</v>
      </c>
      <c r="M336" s="1">
        <v>0</v>
      </c>
      <c r="N336" s="1">
        <v>0</v>
      </c>
      <c r="O336" s="1">
        <v>0</v>
      </c>
      <c r="P336" s="1">
        <v>100000</v>
      </c>
      <c r="Q336" s="5">
        <v>42444</v>
      </c>
    </row>
    <row r="337" spans="1:17">
      <c r="A337" s="1">
        <v>336</v>
      </c>
      <c r="B337" s="1" t="s">
        <v>147</v>
      </c>
      <c r="C337" s="1">
        <v>44600000</v>
      </c>
      <c r="D337" s="2">
        <v>41100000000</v>
      </c>
      <c r="E337" s="6">
        <v>4</v>
      </c>
      <c r="F337" s="1">
        <v>100755</v>
      </c>
      <c r="G337" s="1">
        <v>32</v>
      </c>
      <c r="H337" s="1">
        <v>20</v>
      </c>
      <c r="I337" s="1">
        <v>1</v>
      </c>
      <c r="J337" s="1">
        <v>15</v>
      </c>
      <c r="K337" s="2">
        <v>1340000000</v>
      </c>
      <c r="L337" s="1">
        <v>334300</v>
      </c>
      <c r="M337" s="1">
        <v>5300000</v>
      </c>
      <c r="N337" s="1">
        <v>4000000</v>
      </c>
      <c r="O337" s="1">
        <v>64200000</v>
      </c>
      <c r="P337" s="1">
        <v>1300000</v>
      </c>
      <c r="Q337" s="5">
        <v>39449</v>
      </c>
    </row>
    <row r="338" spans="1:17">
      <c r="A338" s="1">
        <v>337</v>
      </c>
      <c r="B338" s="1" t="s">
        <v>1026</v>
      </c>
      <c r="C338" s="1">
        <v>14400000</v>
      </c>
      <c r="D338" s="2">
        <v>5690000000</v>
      </c>
      <c r="E338" s="6">
        <v>13</v>
      </c>
      <c r="F338" s="1">
        <v>0</v>
      </c>
      <c r="G338" s="1">
        <v>49</v>
      </c>
      <c r="H338" s="1">
        <v>4037956</v>
      </c>
      <c r="I338" s="1">
        <v>7574</v>
      </c>
      <c r="J338" s="1">
        <v>7340</v>
      </c>
      <c r="K338" s="1" t="s">
        <v>39</v>
      </c>
      <c r="L338" s="1">
        <v>0</v>
      </c>
      <c r="M338" s="1">
        <v>0</v>
      </c>
      <c r="N338" s="1">
        <v>0</v>
      </c>
      <c r="O338" s="1">
        <v>0</v>
      </c>
      <c r="P338" s="1" t="s">
        <v>39</v>
      </c>
      <c r="Q338" s="5">
        <v>42802</v>
      </c>
    </row>
    <row r="339" spans="1:17">
      <c r="A339" s="1">
        <v>338</v>
      </c>
      <c r="B339" s="1" t="s">
        <v>880</v>
      </c>
      <c r="C339" s="1">
        <v>15400000</v>
      </c>
      <c r="D339" s="2">
        <v>1780000000</v>
      </c>
      <c r="E339" s="6">
        <v>2</v>
      </c>
      <c r="F339" s="1">
        <v>165</v>
      </c>
      <c r="G339" s="1">
        <v>19</v>
      </c>
      <c r="H339" s="1">
        <v>5724</v>
      </c>
      <c r="I339" s="1">
        <v>100</v>
      </c>
      <c r="J339" s="1">
        <v>27</v>
      </c>
      <c r="K339" s="1">
        <v>27963000</v>
      </c>
      <c r="L339" s="1">
        <v>7000</v>
      </c>
      <c r="M339" s="1">
        <v>111900</v>
      </c>
      <c r="N339" s="1">
        <v>83900</v>
      </c>
      <c r="O339" s="1">
        <v>1300000</v>
      </c>
      <c r="P339" s="1">
        <v>100000</v>
      </c>
      <c r="Q339" s="5">
        <v>42130</v>
      </c>
    </row>
    <row r="340" spans="1:17">
      <c r="A340" s="1">
        <v>339</v>
      </c>
      <c r="B340" s="1" t="s">
        <v>1243</v>
      </c>
      <c r="C340" s="1">
        <v>12500000</v>
      </c>
      <c r="D340" s="2">
        <v>1000000000</v>
      </c>
      <c r="E340" s="6">
        <v>7</v>
      </c>
      <c r="F340" s="1">
        <v>1810</v>
      </c>
      <c r="G340" s="1">
        <v>19</v>
      </c>
      <c r="H340" s="1">
        <v>11667</v>
      </c>
      <c r="I340" s="1">
        <v>123</v>
      </c>
      <c r="J340" s="1">
        <v>62</v>
      </c>
      <c r="K340" s="1">
        <v>1395000</v>
      </c>
      <c r="L340" s="1">
        <v>349</v>
      </c>
      <c r="M340" s="1">
        <v>5600</v>
      </c>
      <c r="N340" s="1">
        <v>4200</v>
      </c>
      <c r="O340" s="1">
        <v>66900</v>
      </c>
      <c r="P340" s="1" t="s">
        <v>39</v>
      </c>
      <c r="Q340" s="5">
        <v>42638</v>
      </c>
    </row>
    <row r="341" spans="1:17">
      <c r="A341" s="1">
        <v>340</v>
      </c>
      <c r="B341" s="1" t="s">
        <v>1009</v>
      </c>
      <c r="C341" s="1">
        <v>14500000</v>
      </c>
      <c r="D341" s="2">
        <v>9200000000</v>
      </c>
      <c r="E341" s="6">
        <v>9</v>
      </c>
      <c r="F341" s="1">
        <v>39</v>
      </c>
      <c r="G341" s="1">
        <v>35</v>
      </c>
      <c r="H341" s="1">
        <v>518</v>
      </c>
      <c r="I341" s="1">
        <v>4</v>
      </c>
      <c r="J341" s="1">
        <v>132</v>
      </c>
      <c r="K341" s="1">
        <v>48193000</v>
      </c>
      <c r="L341" s="1">
        <v>12000</v>
      </c>
      <c r="M341" s="1">
        <v>192800</v>
      </c>
      <c r="N341" s="1">
        <v>144600</v>
      </c>
      <c r="O341" s="1">
        <v>2300000</v>
      </c>
      <c r="P341" s="1">
        <v>100000</v>
      </c>
      <c r="Q341" s="5">
        <v>42413</v>
      </c>
    </row>
    <row r="342" spans="1:17">
      <c r="A342" s="1">
        <v>341</v>
      </c>
      <c r="B342" s="1" t="s">
        <v>1274</v>
      </c>
      <c r="C342" s="1">
        <v>12400000</v>
      </c>
      <c r="D342" s="2">
        <v>4020000000</v>
      </c>
      <c r="E342" s="6">
        <v>4</v>
      </c>
      <c r="F342" s="1">
        <v>813</v>
      </c>
      <c r="G342" s="1">
        <v>8</v>
      </c>
      <c r="H342" s="1">
        <v>1900</v>
      </c>
      <c r="I342" s="1">
        <v>14</v>
      </c>
      <c r="J342" s="1">
        <v>172</v>
      </c>
      <c r="K342" s="1">
        <v>9595000</v>
      </c>
      <c r="L342" s="1">
        <v>2400</v>
      </c>
      <c r="M342" s="1">
        <v>38400</v>
      </c>
      <c r="N342" s="1">
        <v>28800</v>
      </c>
      <c r="O342" s="1">
        <v>460600</v>
      </c>
      <c r="P342" s="1" t="s">
        <v>39</v>
      </c>
      <c r="Q342" s="5">
        <v>42332</v>
      </c>
    </row>
    <row r="343" spans="1:17">
      <c r="A343" s="1">
        <v>342</v>
      </c>
      <c r="B343" s="1" t="s">
        <v>1231</v>
      </c>
      <c r="C343" s="1">
        <v>12700000</v>
      </c>
      <c r="D343" s="2">
        <v>6000000000</v>
      </c>
      <c r="E343" s="6">
        <v>10</v>
      </c>
      <c r="F343" s="1">
        <v>600</v>
      </c>
      <c r="G343" s="1">
        <v>49</v>
      </c>
      <c r="H343" s="1">
        <v>1052</v>
      </c>
      <c r="I343" s="1">
        <v>173</v>
      </c>
      <c r="J343" s="1">
        <v>60</v>
      </c>
      <c r="K343" s="1">
        <v>16117000</v>
      </c>
      <c r="L343" s="1">
        <v>4000</v>
      </c>
      <c r="M343" s="1">
        <v>64500</v>
      </c>
      <c r="N343" s="1">
        <v>48400</v>
      </c>
      <c r="O343" s="1">
        <v>773600</v>
      </c>
      <c r="P343" s="1" t="s">
        <v>39</v>
      </c>
      <c r="Q343" s="5">
        <v>43801</v>
      </c>
    </row>
    <row r="344" spans="1:17">
      <c r="A344" s="1">
        <v>343</v>
      </c>
      <c r="B344" s="1" t="s">
        <v>872</v>
      </c>
      <c r="C344" s="1">
        <v>15500000</v>
      </c>
      <c r="D344" s="2">
        <v>14600000000</v>
      </c>
      <c r="E344" s="6">
        <v>9</v>
      </c>
      <c r="F344" s="1">
        <v>325</v>
      </c>
      <c r="G344" s="1">
        <v>7</v>
      </c>
      <c r="H344" s="1">
        <v>236</v>
      </c>
      <c r="I344" s="1">
        <v>35</v>
      </c>
      <c r="J344" s="1">
        <v>123</v>
      </c>
      <c r="K344" s="2">
        <v>164000000</v>
      </c>
      <c r="L344" s="1">
        <v>40900</v>
      </c>
      <c r="M344" s="1">
        <v>654700</v>
      </c>
      <c r="N344" s="1">
        <v>491000</v>
      </c>
      <c r="O344" s="1">
        <v>7900000</v>
      </c>
      <c r="P344" s="1" t="s">
        <v>39</v>
      </c>
      <c r="Q344" s="5">
        <v>39991</v>
      </c>
    </row>
    <row r="345" spans="1:17">
      <c r="A345" s="1">
        <v>344</v>
      </c>
      <c r="B345" s="1" t="s">
        <v>1266</v>
      </c>
      <c r="C345" s="1">
        <v>12400000</v>
      </c>
      <c r="D345" s="2">
        <v>1690000000</v>
      </c>
      <c r="E345" s="6">
        <v>13</v>
      </c>
      <c r="F345" s="1">
        <v>689</v>
      </c>
      <c r="G345" s="1">
        <v>19</v>
      </c>
      <c r="H345" s="1">
        <v>6116</v>
      </c>
      <c r="I345" s="1" t="s">
        <v>39</v>
      </c>
      <c r="J345" s="1">
        <v>63</v>
      </c>
      <c r="K345" s="1">
        <v>21837000</v>
      </c>
      <c r="L345" s="1">
        <v>5500</v>
      </c>
      <c r="M345" s="1">
        <v>87300</v>
      </c>
      <c r="N345" s="1">
        <v>65500</v>
      </c>
      <c r="O345" s="1">
        <v>1000000</v>
      </c>
      <c r="P345" s="1" t="s">
        <v>39</v>
      </c>
      <c r="Q345" s="5">
        <v>42788</v>
      </c>
    </row>
    <row r="346" spans="1:17">
      <c r="A346" s="1">
        <v>345</v>
      </c>
      <c r="B346" s="1" t="s">
        <v>480</v>
      </c>
      <c r="C346" s="1">
        <v>22600000</v>
      </c>
      <c r="D346" s="2">
        <v>9220000000</v>
      </c>
      <c r="E346" s="6">
        <v>2</v>
      </c>
      <c r="F346" s="1">
        <v>495</v>
      </c>
      <c r="G346" s="1">
        <v>19</v>
      </c>
      <c r="H346" s="1">
        <v>508</v>
      </c>
      <c r="I346" s="1">
        <v>62</v>
      </c>
      <c r="J346" s="1">
        <v>81</v>
      </c>
      <c r="K346" s="2">
        <v>399000000</v>
      </c>
      <c r="L346" s="1">
        <v>99800</v>
      </c>
      <c r="M346" s="1">
        <v>1600000</v>
      </c>
      <c r="N346" s="1">
        <v>1200000</v>
      </c>
      <c r="O346" s="1">
        <v>19200000</v>
      </c>
      <c r="P346" s="1">
        <v>1400000</v>
      </c>
      <c r="Q346" s="5">
        <v>44011</v>
      </c>
    </row>
    <row r="347" spans="1:17">
      <c r="A347" s="1">
        <v>346</v>
      </c>
      <c r="B347" s="1" t="s">
        <v>644</v>
      </c>
      <c r="C347" s="1">
        <v>18900000</v>
      </c>
      <c r="D347" s="2">
        <v>2860000000</v>
      </c>
      <c r="E347" s="6">
        <v>13</v>
      </c>
      <c r="F347" s="1">
        <v>375</v>
      </c>
      <c r="G347" s="1">
        <v>36</v>
      </c>
      <c r="H347" s="1">
        <v>3094</v>
      </c>
      <c r="I347" s="1">
        <v>4</v>
      </c>
      <c r="J347" s="1">
        <v>112</v>
      </c>
      <c r="K347" s="1">
        <v>24563000</v>
      </c>
      <c r="L347" s="1">
        <v>6100</v>
      </c>
      <c r="M347" s="1">
        <v>98300</v>
      </c>
      <c r="N347" s="1">
        <v>73700</v>
      </c>
      <c r="O347" s="1">
        <v>1200000</v>
      </c>
      <c r="P347" s="1" t="s">
        <v>39</v>
      </c>
      <c r="Q347" s="5">
        <v>41928</v>
      </c>
    </row>
    <row r="348" spans="1:17">
      <c r="A348" s="1">
        <v>347</v>
      </c>
      <c r="B348" s="1" t="s">
        <v>162</v>
      </c>
      <c r="C348" s="1">
        <v>43600000</v>
      </c>
      <c r="D348" s="2">
        <v>4830000000</v>
      </c>
      <c r="E348" s="6">
        <v>4</v>
      </c>
      <c r="F348" s="1">
        <v>6</v>
      </c>
      <c r="G348" s="1">
        <v>9</v>
      </c>
      <c r="H348" s="1">
        <v>4047806</v>
      </c>
      <c r="I348" s="1" t="s">
        <v>39</v>
      </c>
      <c r="J348" s="1">
        <v>7716</v>
      </c>
      <c r="K348" s="1">
        <v>4</v>
      </c>
      <c r="L348" s="1">
        <v>0</v>
      </c>
      <c r="M348" s="1">
        <v>0.02</v>
      </c>
      <c r="N348" s="1">
        <v>0.01</v>
      </c>
      <c r="O348" s="1">
        <v>0.19</v>
      </c>
      <c r="P348" s="1" t="s">
        <v>39</v>
      </c>
      <c r="Q348" s="5">
        <v>42517</v>
      </c>
    </row>
    <row r="349" spans="1:17">
      <c r="A349" s="1">
        <v>348</v>
      </c>
      <c r="B349" s="1" t="s">
        <v>913</v>
      </c>
      <c r="C349" s="1">
        <v>15100000</v>
      </c>
      <c r="D349" s="2">
        <v>4970000000</v>
      </c>
      <c r="E349" s="6">
        <v>13</v>
      </c>
      <c r="F349" s="1">
        <v>1</v>
      </c>
      <c r="G349" s="1">
        <v>40</v>
      </c>
      <c r="H349" s="1">
        <v>4057925</v>
      </c>
      <c r="I349" s="1" t="s">
        <v>39</v>
      </c>
      <c r="J349" s="1">
        <v>7694</v>
      </c>
      <c r="K349" s="1" t="s">
        <v>39</v>
      </c>
      <c r="L349" s="1">
        <v>0</v>
      </c>
      <c r="M349" s="1">
        <v>0</v>
      </c>
      <c r="N349" s="1">
        <v>0</v>
      </c>
      <c r="O349" s="1">
        <v>0</v>
      </c>
      <c r="P349" s="1" t="s">
        <v>39</v>
      </c>
      <c r="Q349" s="5">
        <v>44271</v>
      </c>
    </row>
    <row r="350" spans="1:17">
      <c r="A350" s="1">
        <v>349</v>
      </c>
      <c r="B350" s="1" t="s">
        <v>688</v>
      </c>
      <c r="C350" s="1">
        <v>18000000</v>
      </c>
      <c r="D350" s="2">
        <v>9600000000</v>
      </c>
      <c r="E350" s="6">
        <v>17</v>
      </c>
      <c r="F350" s="1">
        <v>650</v>
      </c>
      <c r="G350" s="1">
        <v>4</v>
      </c>
      <c r="H350" s="1">
        <v>478</v>
      </c>
      <c r="I350" s="1">
        <v>5</v>
      </c>
      <c r="J350" s="1">
        <v>6</v>
      </c>
      <c r="K350" s="2">
        <v>391000000</v>
      </c>
      <c r="L350" s="1">
        <v>97800</v>
      </c>
      <c r="M350" s="1">
        <v>1600000</v>
      </c>
      <c r="N350" s="1">
        <v>1200000</v>
      </c>
      <c r="O350" s="1">
        <v>18800000</v>
      </c>
      <c r="P350" s="1">
        <v>600000</v>
      </c>
      <c r="Q350" s="5">
        <v>40065</v>
      </c>
    </row>
    <row r="351" spans="1:17">
      <c r="A351" s="1">
        <v>350</v>
      </c>
      <c r="B351" s="1" t="s">
        <v>745</v>
      </c>
      <c r="C351" s="1">
        <v>17300000</v>
      </c>
      <c r="D351" s="2">
        <v>3680000000</v>
      </c>
      <c r="E351" s="6">
        <v>7</v>
      </c>
      <c r="F351" s="1">
        <v>582</v>
      </c>
      <c r="G351" s="1">
        <v>4</v>
      </c>
      <c r="H351" s="1">
        <v>2146</v>
      </c>
      <c r="I351" s="1">
        <v>6</v>
      </c>
      <c r="J351" s="1">
        <v>17</v>
      </c>
      <c r="K351" s="1">
        <v>15525000</v>
      </c>
      <c r="L351" s="1">
        <v>3900</v>
      </c>
      <c r="M351" s="1">
        <v>62100</v>
      </c>
      <c r="N351" s="1">
        <v>46600</v>
      </c>
      <c r="O351" s="1">
        <v>745200</v>
      </c>
      <c r="P351" s="1" t="s">
        <v>39</v>
      </c>
      <c r="Q351" s="5">
        <v>40885</v>
      </c>
    </row>
    <row r="352" spans="1:17">
      <c r="A352" s="1">
        <v>351</v>
      </c>
      <c r="B352" s="1" t="s">
        <v>1153</v>
      </c>
      <c r="C352" s="1">
        <v>13200000</v>
      </c>
      <c r="D352" s="2">
        <v>9880000000</v>
      </c>
      <c r="E352" s="6">
        <v>4</v>
      </c>
      <c r="F352" s="1">
        <v>538</v>
      </c>
      <c r="G352" s="1">
        <v>49</v>
      </c>
      <c r="H352" s="1">
        <v>454</v>
      </c>
      <c r="I352" s="1">
        <v>167</v>
      </c>
      <c r="J352" s="1">
        <v>163</v>
      </c>
      <c r="K352" s="2">
        <v>320000000</v>
      </c>
      <c r="L352" s="1">
        <v>79900</v>
      </c>
      <c r="M352" s="1">
        <v>1300000</v>
      </c>
      <c r="N352" s="1">
        <v>958900</v>
      </c>
      <c r="O352" s="1">
        <v>15300000</v>
      </c>
      <c r="P352" s="1">
        <v>500000</v>
      </c>
      <c r="Q352" s="5">
        <v>44247</v>
      </c>
    </row>
    <row r="353" spans="1:17">
      <c r="A353" s="1">
        <v>352</v>
      </c>
      <c r="B353" s="1" t="s">
        <v>338</v>
      </c>
      <c r="C353" s="1">
        <v>28300000</v>
      </c>
      <c r="D353" s="2">
        <v>23800000000</v>
      </c>
      <c r="E353" s="6">
        <v>4</v>
      </c>
      <c r="F353" s="1">
        <v>106983</v>
      </c>
      <c r="G353" s="1">
        <v>32</v>
      </c>
      <c r="H353" s="1">
        <v>80</v>
      </c>
      <c r="I353" s="1">
        <v>3</v>
      </c>
      <c r="J353" s="1">
        <v>49</v>
      </c>
      <c r="K353" s="2">
        <v>685000000</v>
      </c>
      <c r="L353" s="1">
        <v>171200</v>
      </c>
      <c r="M353" s="1">
        <v>2700000</v>
      </c>
      <c r="N353" s="1">
        <v>2100000</v>
      </c>
      <c r="O353" s="1">
        <v>32900000</v>
      </c>
      <c r="P353" s="1">
        <v>700000</v>
      </c>
      <c r="Q353" s="5">
        <v>40688</v>
      </c>
    </row>
    <row r="354" spans="1:17">
      <c r="A354" s="1">
        <v>353</v>
      </c>
      <c r="B354" s="1" t="s">
        <v>1178</v>
      </c>
      <c r="C354" s="1">
        <v>13100000</v>
      </c>
      <c r="D354" s="2">
        <v>4610000000</v>
      </c>
      <c r="E354" s="6">
        <v>9</v>
      </c>
      <c r="F354" s="1">
        <v>73</v>
      </c>
      <c r="G354" s="1">
        <v>7</v>
      </c>
      <c r="H354" s="1">
        <v>1541</v>
      </c>
      <c r="I354" s="1">
        <v>50</v>
      </c>
      <c r="J354" s="1">
        <v>143</v>
      </c>
      <c r="K354" s="1">
        <v>48223000</v>
      </c>
      <c r="L354" s="1">
        <v>12100</v>
      </c>
      <c r="M354" s="1">
        <v>192900</v>
      </c>
      <c r="N354" s="1">
        <v>144700</v>
      </c>
      <c r="O354" s="1">
        <v>2300000</v>
      </c>
      <c r="P354" s="1" t="s">
        <v>39</v>
      </c>
      <c r="Q354" s="5">
        <v>41377</v>
      </c>
    </row>
    <row r="355" spans="1:17">
      <c r="A355" s="1">
        <v>354</v>
      </c>
      <c r="B355" s="1" t="s">
        <v>86</v>
      </c>
      <c r="C355" s="1">
        <v>71300000</v>
      </c>
      <c r="D355" s="2">
        <v>28600000000</v>
      </c>
      <c r="E355" s="6">
        <v>9</v>
      </c>
      <c r="F355" s="1">
        <v>1337</v>
      </c>
      <c r="G355" s="1">
        <v>40</v>
      </c>
      <c r="H355" s="1">
        <v>46</v>
      </c>
      <c r="I355" s="1">
        <v>3</v>
      </c>
      <c r="J355" s="1">
        <v>5</v>
      </c>
      <c r="K355" s="2">
        <v>598000000</v>
      </c>
      <c r="L355" s="1">
        <v>149500</v>
      </c>
      <c r="M355" s="1">
        <v>2400000</v>
      </c>
      <c r="N355" s="1">
        <v>1800000</v>
      </c>
      <c r="O355" s="1">
        <v>28700000</v>
      </c>
      <c r="P355" s="1">
        <v>900000</v>
      </c>
      <c r="Q355" s="5">
        <v>39603</v>
      </c>
    </row>
    <row r="356" spans="1:17">
      <c r="A356" s="1">
        <v>355</v>
      </c>
      <c r="B356" s="1" t="s">
        <v>1171</v>
      </c>
      <c r="C356" s="1">
        <v>13100000</v>
      </c>
      <c r="D356" s="2">
        <v>9110000000</v>
      </c>
      <c r="E356" s="6">
        <v>4</v>
      </c>
      <c r="F356" s="1">
        <v>1327</v>
      </c>
      <c r="G356" s="1">
        <v>49</v>
      </c>
      <c r="H356" s="1">
        <v>520</v>
      </c>
      <c r="I356" s="1" t="s">
        <v>39</v>
      </c>
      <c r="J356" s="1">
        <v>163</v>
      </c>
      <c r="K356" s="2">
        <v>329000000</v>
      </c>
      <c r="L356" s="1">
        <v>82300</v>
      </c>
      <c r="M356" s="1">
        <v>1300000</v>
      </c>
      <c r="N356" s="1">
        <v>987900</v>
      </c>
      <c r="O356" s="1">
        <v>15800000</v>
      </c>
      <c r="P356" s="1">
        <v>700000</v>
      </c>
      <c r="Q356" s="5">
        <v>40262</v>
      </c>
    </row>
    <row r="357" spans="1:17">
      <c r="A357" s="1">
        <v>356</v>
      </c>
      <c r="B357" s="1" t="s">
        <v>1219</v>
      </c>
      <c r="C357" s="1">
        <v>12700000</v>
      </c>
      <c r="D357" s="2">
        <v>1450000000</v>
      </c>
      <c r="E357" s="6">
        <v>4</v>
      </c>
      <c r="F357" s="1">
        <v>50</v>
      </c>
      <c r="G357" s="1">
        <v>3</v>
      </c>
      <c r="H357" s="1">
        <v>4052208</v>
      </c>
      <c r="I357" s="1" t="s">
        <v>39</v>
      </c>
      <c r="J357" s="1">
        <v>6682</v>
      </c>
      <c r="K357" s="1">
        <v>48</v>
      </c>
      <c r="L357" s="1">
        <v>0</v>
      </c>
      <c r="M357" s="1">
        <v>0</v>
      </c>
      <c r="N357" s="1">
        <v>0</v>
      </c>
      <c r="O357" s="1">
        <v>0</v>
      </c>
      <c r="P357" s="1">
        <v>8</v>
      </c>
      <c r="Q357" s="5">
        <v>42476</v>
      </c>
    </row>
    <row r="358" spans="1:17">
      <c r="A358" s="1">
        <v>357</v>
      </c>
      <c r="B358" s="1" t="s">
        <v>783</v>
      </c>
      <c r="C358" s="1">
        <v>16600000</v>
      </c>
      <c r="D358" s="2">
        <v>3700000000</v>
      </c>
      <c r="E358" s="6">
        <v>7</v>
      </c>
      <c r="F358" s="1">
        <v>216</v>
      </c>
      <c r="G358" s="1">
        <v>41</v>
      </c>
      <c r="H358" s="1">
        <v>3108857</v>
      </c>
      <c r="I358" s="1">
        <v>2753</v>
      </c>
      <c r="J358" s="1" t="s">
        <v>39</v>
      </c>
      <c r="K358" s="1">
        <v>65470</v>
      </c>
      <c r="L358" s="1">
        <v>16</v>
      </c>
      <c r="M358" s="1">
        <v>262</v>
      </c>
      <c r="N358" s="1">
        <v>196</v>
      </c>
      <c r="O358" s="1">
        <v>3100</v>
      </c>
      <c r="P358" s="1" t="s">
        <v>39</v>
      </c>
      <c r="Q358" s="5">
        <v>42827</v>
      </c>
    </row>
    <row r="359" spans="1:17">
      <c r="A359" s="1">
        <v>358</v>
      </c>
      <c r="B359" s="1" t="s">
        <v>995</v>
      </c>
      <c r="C359" s="1">
        <v>14500000</v>
      </c>
      <c r="D359" s="2">
        <v>3550000000</v>
      </c>
      <c r="E359" s="6">
        <v>7</v>
      </c>
      <c r="F359" s="1">
        <v>5430</v>
      </c>
      <c r="G359" s="1">
        <v>7</v>
      </c>
      <c r="H359" s="1">
        <v>2269</v>
      </c>
      <c r="I359" s="1">
        <v>41</v>
      </c>
      <c r="J359" s="1">
        <v>26</v>
      </c>
      <c r="K359" s="1">
        <v>2838000</v>
      </c>
      <c r="L359" s="1">
        <v>709</v>
      </c>
      <c r="M359" s="1">
        <v>11400</v>
      </c>
      <c r="N359" s="1">
        <v>8500</v>
      </c>
      <c r="O359" s="1">
        <v>136200</v>
      </c>
      <c r="P359" s="1" t="s">
        <v>39</v>
      </c>
      <c r="Q359" s="5">
        <v>43038</v>
      </c>
    </row>
    <row r="360" spans="1:17">
      <c r="A360" s="1">
        <v>359</v>
      </c>
      <c r="B360" s="1" t="s">
        <v>735</v>
      </c>
      <c r="C360" s="1">
        <v>17500000</v>
      </c>
      <c r="D360" s="2">
        <v>16100000000</v>
      </c>
      <c r="E360" s="6">
        <v>6</v>
      </c>
      <c r="F360" s="1">
        <v>156215</v>
      </c>
      <c r="G360" s="1">
        <v>49</v>
      </c>
      <c r="H360" s="1">
        <v>189</v>
      </c>
      <c r="I360" s="1">
        <v>129</v>
      </c>
      <c r="J360" s="1">
        <v>37</v>
      </c>
      <c r="K360" s="1">
        <v>98342000</v>
      </c>
      <c r="L360" s="1">
        <v>24600</v>
      </c>
      <c r="M360" s="1">
        <v>393400</v>
      </c>
      <c r="N360" s="1">
        <v>295000</v>
      </c>
      <c r="O360" s="1">
        <v>4700000</v>
      </c>
      <c r="P360" s="1" t="s">
        <v>39</v>
      </c>
      <c r="Q360" s="5">
        <v>38979</v>
      </c>
    </row>
    <row r="361" spans="1:17">
      <c r="A361" s="1">
        <v>360</v>
      </c>
      <c r="B361" s="1" t="s">
        <v>891</v>
      </c>
      <c r="C361" s="1">
        <v>15300000</v>
      </c>
      <c r="D361" s="2">
        <v>9940000000</v>
      </c>
      <c r="E361" s="6">
        <v>13</v>
      </c>
      <c r="F361" s="1">
        <v>2175</v>
      </c>
      <c r="G361" s="1">
        <v>36</v>
      </c>
      <c r="H361" s="1">
        <v>441</v>
      </c>
      <c r="I361" s="1">
        <v>8</v>
      </c>
      <c r="J361" s="1">
        <v>42</v>
      </c>
      <c r="K361" s="2">
        <v>476000000</v>
      </c>
      <c r="L361" s="1">
        <v>118900</v>
      </c>
      <c r="M361" s="1">
        <v>1900000</v>
      </c>
      <c r="N361" s="1">
        <v>1400000</v>
      </c>
      <c r="O361" s="1">
        <v>22800000</v>
      </c>
      <c r="P361" s="1">
        <v>800000</v>
      </c>
      <c r="Q361" s="5">
        <v>44287</v>
      </c>
    </row>
    <row r="362" spans="1:17">
      <c r="A362" s="1">
        <v>361</v>
      </c>
      <c r="B362" s="1" t="s">
        <v>291</v>
      </c>
      <c r="C362" s="1">
        <v>30700000</v>
      </c>
      <c r="D362" s="2">
        <v>16800000000</v>
      </c>
      <c r="E362" s="6">
        <v>9</v>
      </c>
      <c r="F362" s="1">
        <v>92</v>
      </c>
      <c r="G362" s="1">
        <v>49</v>
      </c>
      <c r="H362" s="1">
        <v>169</v>
      </c>
      <c r="I362" s="1">
        <v>45</v>
      </c>
      <c r="J362" s="1">
        <v>50</v>
      </c>
      <c r="K362" s="2">
        <v>189000000</v>
      </c>
      <c r="L362" s="1">
        <v>47200</v>
      </c>
      <c r="M362" s="1">
        <v>755300</v>
      </c>
      <c r="N362" s="1">
        <v>566500</v>
      </c>
      <c r="O362" s="1">
        <v>9100000</v>
      </c>
      <c r="P362" s="1">
        <v>100000</v>
      </c>
      <c r="Q362" s="5">
        <v>40028</v>
      </c>
    </row>
    <row r="363" spans="1:17">
      <c r="A363" s="1">
        <v>362</v>
      </c>
      <c r="B363" s="1" t="s">
        <v>680</v>
      </c>
      <c r="C363" s="1">
        <v>18200000</v>
      </c>
      <c r="D363" s="2">
        <v>3210000000</v>
      </c>
      <c r="E363" s="6">
        <v>13</v>
      </c>
      <c r="F363" s="1">
        <v>6903</v>
      </c>
      <c r="G363" s="1">
        <v>7</v>
      </c>
      <c r="H363" s="1">
        <v>2610</v>
      </c>
      <c r="I363" s="1">
        <v>25</v>
      </c>
      <c r="J363" s="1">
        <v>15</v>
      </c>
      <c r="K363" s="1">
        <v>18045000</v>
      </c>
      <c r="L363" s="1">
        <v>4500</v>
      </c>
      <c r="M363" s="1">
        <v>72200</v>
      </c>
      <c r="N363" s="1">
        <v>54100</v>
      </c>
      <c r="O363" s="1">
        <v>866200</v>
      </c>
      <c r="P363" s="1" t="s">
        <v>39</v>
      </c>
      <c r="Q363" s="5">
        <v>42906</v>
      </c>
    </row>
    <row r="364" spans="1:17">
      <c r="A364" s="1">
        <v>363</v>
      </c>
      <c r="B364" s="1" t="s">
        <v>227</v>
      </c>
      <c r="C364" s="1">
        <v>35500000</v>
      </c>
      <c r="D364" s="2">
        <v>16100000000</v>
      </c>
      <c r="E364" s="6">
        <v>11</v>
      </c>
      <c r="F364" s="1">
        <v>273255</v>
      </c>
      <c r="G364" s="1">
        <v>19</v>
      </c>
      <c r="H364" s="1">
        <v>185</v>
      </c>
      <c r="I364" s="1">
        <v>27</v>
      </c>
      <c r="J364" s="1">
        <v>3</v>
      </c>
      <c r="K364" s="2">
        <v>291000000</v>
      </c>
      <c r="L364" s="1">
        <v>72700</v>
      </c>
      <c r="M364" s="1">
        <v>1200000</v>
      </c>
      <c r="N364" s="1">
        <v>872500</v>
      </c>
      <c r="O364" s="1">
        <v>14000000</v>
      </c>
      <c r="P364" s="1">
        <v>600000</v>
      </c>
      <c r="Q364" s="5">
        <v>38955</v>
      </c>
    </row>
    <row r="365" spans="1:17">
      <c r="A365" s="1">
        <v>364</v>
      </c>
      <c r="B365" s="1" t="s">
        <v>1024</v>
      </c>
      <c r="C365" s="1">
        <v>14400000</v>
      </c>
      <c r="D365" s="2">
        <v>4160000000</v>
      </c>
      <c r="E365" s="6">
        <v>13</v>
      </c>
      <c r="F365" s="1">
        <v>1838</v>
      </c>
      <c r="G365" s="1">
        <v>19</v>
      </c>
      <c r="H365" s="1">
        <v>1793</v>
      </c>
      <c r="I365" s="1">
        <v>107</v>
      </c>
      <c r="J365" s="1">
        <v>47</v>
      </c>
      <c r="K365" s="1">
        <v>70409000</v>
      </c>
      <c r="L365" s="1">
        <v>17600</v>
      </c>
      <c r="M365" s="1">
        <v>281600</v>
      </c>
      <c r="N365" s="1">
        <v>211200</v>
      </c>
      <c r="O365" s="1">
        <v>3400000</v>
      </c>
      <c r="P365" s="1">
        <v>200000</v>
      </c>
      <c r="Q365" s="5">
        <v>41748</v>
      </c>
    </row>
    <row r="366" spans="1:17">
      <c r="A366" s="1">
        <v>365</v>
      </c>
      <c r="B366" s="1" t="s">
        <v>385</v>
      </c>
      <c r="C366" s="1">
        <v>25900000</v>
      </c>
      <c r="D366" s="2">
        <v>11400000000</v>
      </c>
      <c r="E366" s="6">
        <v>9</v>
      </c>
      <c r="F366" s="1">
        <v>65286</v>
      </c>
      <c r="G366" s="1">
        <v>20</v>
      </c>
      <c r="H366" s="1">
        <v>358</v>
      </c>
      <c r="I366" s="1">
        <v>5</v>
      </c>
      <c r="J366" s="1">
        <v>60</v>
      </c>
      <c r="K366" s="2">
        <v>230000000</v>
      </c>
      <c r="L366" s="1">
        <v>57500</v>
      </c>
      <c r="M366" s="1">
        <v>920700</v>
      </c>
      <c r="N366" s="1">
        <v>690500</v>
      </c>
      <c r="O366" s="1">
        <v>11000000</v>
      </c>
      <c r="P366" s="1">
        <v>600000</v>
      </c>
      <c r="Q366" s="5">
        <v>41540</v>
      </c>
    </row>
    <row r="367" spans="1:17">
      <c r="A367" s="1">
        <v>366</v>
      </c>
      <c r="B367" s="1" t="s">
        <v>529</v>
      </c>
      <c r="C367" s="1">
        <v>21300000</v>
      </c>
      <c r="D367" s="2">
        <v>5140000000</v>
      </c>
      <c r="E367" s="6">
        <v>4</v>
      </c>
      <c r="F367" s="1">
        <v>1608</v>
      </c>
      <c r="G367" s="1">
        <v>49</v>
      </c>
      <c r="H367" s="1">
        <v>1296</v>
      </c>
      <c r="I367" s="1">
        <v>98</v>
      </c>
      <c r="J367" s="1">
        <v>93</v>
      </c>
      <c r="K367" s="1">
        <v>68350000</v>
      </c>
      <c r="L367" s="1">
        <v>17100</v>
      </c>
      <c r="M367" s="1">
        <v>273400</v>
      </c>
      <c r="N367" s="1">
        <v>205100</v>
      </c>
      <c r="O367" s="1">
        <v>3300000</v>
      </c>
      <c r="P367" s="1">
        <v>200000</v>
      </c>
      <c r="Q367" s="5">
        <v>41872</v>
      </c>
    </row>
    <row r="368" spans="1:17">
      <c r="A368" s="1">
        <v>367</v>
      </c>
      <c r="B368" s="1" t="s">
        <v>1104</v>
      </c>
      <c r="C368" s="1">
        <v>13700000</v>
      </c>
      <c r="D368" s="2">
        <v>5180000000</v>
      </c>
      <c r="E368" s="6">
        <v>3</v>
      </c>
      <c r="F368" s="1">
        <v>495</v>
      </c>
      <c r="G368" s="1">
        <v>19</v>
      </c>
      <c r="H368" s="1">
        <v>1289</v>
      </c>
      <c r="I368" s="1">
        <v>113</v>
      </c>
      <c r="J368" s="1">
        <v>39</v>
      </c>
      <c r="K368" s="1">
        <v>23893000</v>
      </c>
      <c r="L368" s="1">
        <v>6000</v>
      </c>
      <c r="M368" s="1">
        <v>95600</v>
      </c>
      <c r="N368" s="1">
        <v>71700</v>
      </c>
      <c r="O368" s="1">
        <v>1100000</v>
      </c>
      <c r="P368" s="1">
        <v>100000</v>
      </c>
      <c r="Q368" s="5">
        <v>40836</v>
      </c>
    </row>
    <row r="369" spans="1:17">
      <c r="A369" s="1">
        <v>368</v>
      </c>
      <c r="B369" s="1" t="s">
        <v>117</v>
      </c>
      <c r="C369" s="1">
        <v>53300000</v>
      </c>
      <c r="D369" s="2">
        <v>30500000000</v>
      </c>
      <c r="E369" s="6">
        <v>3</v>
      </c>
      <c r="F369" s="1">
        <v>577</v>
      </c>
      <c r="G369" s="1">
        <v>19</v>
      </c>
      <c r="H369" s="1">
        <v>37</v>
      </c>
      <c r="I369" s="1">
        <v>16</v>
      </c>
      <c r="J369" s="1">
        <v>4</v>
      </c>
      <c r="K369" s="2">
        <v>816000000</v>
      </c>
      <c r="L369" s="1">
        <v>204000</v>
      </c>
      <c r="M369" s="1">
        <v>3300000</v>
      </c>
      <c r="N369" s="1">
        <v>2400000</v>
      </c>
      <c r="O369" s="1">
        <v>39200000</v>
      </c>
      <c r="P369" s="1">
        <v>1600000</v>
      </c>
      <c r="Q369" s="5">
        <v>41796</v>
      </c>
    </row>
    <row r="370" spans="1:17">
      <c r="A370" s="1">
        <v>369</v>
      </c>
      <c r="B370" s="1" t="s">
        <v>1043</v>
      </c>
      <c r="C370" s="1">
        <v>14200000</v>
      </c>
      <c r="D370" s="2">
        <v>6550000000</v>
      </c>
      <c r="E370" s="6">
        <v>3</v>
      </c>
      <c r="F370" s="1">
        <v>433</v>
      </c>
      <c r="G370" s="1">
        <v>19</v>
      </c>
      <c r="H370" s="1">
        <v>912</v>
      </c>
      <c r="I370" s="1">
        <v>110</v>
      </c>
      <c r="J370" s="1">
        <v>37</v>
      </c>
      <c r="K370" s="2">
        <v>142000000</v>
      </c>
      <c r="L370" s="1">
        <v>35400</v>
      </c>
      <c r="M370" s="1">
        <v>566800</v>
      </c>
      <c r="N370" s="1">
        <v>425100</v>
      </c>
      <c r="O370" s="1">
        <v>6800000</v>
      </c>
      <c r="P370" s="1">
        <v>300000</v>
      </c>
      <c r="Q370" s="5">
        <v>41711</v>
      </c>
    </row>
    <row r="371" spans="1:17">
      <c r="A371" s="1">
        <v>370</v>
      </c>
      <c r="B371" s="1" t="s">
        <v>329</v>
      </c>
      <c r="C371" s="1">
        <v>28900000</v>
      </c>
      <c r="D371" s="2">
        <v>17900000000</v>
      </c>
      <c r="E371" s="6">
        <v>3</v>
      </c>
      <c r="F371" s="1">
        <v>555</v>
      </c>
      <c r="G371" s="1">
        <v>19</v>
      </c>
      <c r="H371" s="1">
        <v>149</v>
      </c>
      <c r="I371" s="1">
        <v>44</v>
      </c>
      <c r="J371" s="1">
        <v>13</v>
      </c>
      <c r="K371" s="2">
        <v>110000000</v>
      </c>
      <c r="L371" s="1">
        <v>27500</v>
      </c>
      <c r="M371" s="1">
        <v>439300</v>
      </c>
      <c r="N371" s="1">
        <v>329500</v>
      </c>
      <c r="O371" s="1">
        <v>5300000</v>
      </c>
      <c r="P371" s="1">
        <v>200000</v>
      </c>
      <c r="Q371" s="5">
        <v>41711</v>
      </c>
    </row>
    <row r="372" spans="1:17">
      <c r="A372" s="1">
        <v>371</v>
      </c>
      <c r="B372" s="1" t="s">
        <v>337</v>
      </c>
      <c r="C372" s="1">
        <v>28300000</v>
      </c>
      <c r="D372" s="2">
        <v>14800000000</v>
      </c>
      <c r="E372" s="6">
        <v>3</v>
      </c>
      <c r="F372" s="1">
        <v>505</v>
      </c>
      <c r="G372" s="1">
        <v>19</v>
      </c>
      <c r="H372" s="1">
        <v>223</v>
      </c>
      <c r="I372" s="1">
        <v>45</v>
      </c>
      <c r="J372" s="1">
        <v>14</v>
      </c>
      <c r="K372" s="2">
        <v>288000000</v>
      </c>
      <c r="L372" s="1">
        <v>72000</v>
      </c>
      <c r="M372" s="1">
        <v>1200000</v>
      </c>
      <c r="N372" s="1">
        <v>864300</v>
      </c>
      <c r="O372" s="1">
        <v>13800000</v>
      </c>
      <c r="P372" s="1">
        <v>800000</v>
      </c>
      <c r="Q372" s="5">
        <v>41711</v>
      </c>
    </row>
    <row r="373" spans="1:17">
      <c r="A373" s="1">
        <v>372</v>
      </c>
      <c r="B373" s="1" t="s">
        <v>870</v>
      </c>
      <c r="C373" s="1">
        <v>15500000</v>
      </c>
      <c r="D373" s="2">
        <v>7780000000</v>
      </c>
      <c r="E373" s="6">
        <v>3</v>
      </c>
      <c r="F373" s="1">
        <v>359</v>
      </c>
      <c r="G373" s="1">
        <v>19</v>
      </c>
      <c r="H373" s="1">
        <v>687</v>
      </c>
      <c r="I373" s="1">
        <v>98</v>
      </c>
      <c r="J373" s="1">
        <v>32</v>
      </c>
      <c r="K373" s="2">
        <v>168000000</v>
      </c>
      <c r="L373" s="1">
        <v>42000</v>
      </c>
      <c r="M373" s="1">
        <v>671600</v>
      </c>
      <c r="N373" s="1">
        <v>503700</v>
      </c>
      <c r="O373" s="1">
        <v>8100000</v>
      </c>
      <c r="P373" s="1">
        <v>300000</v>
      </c>
      <c r="Q373" s="5">
        <v>42534</v>
      </c>
    </row>
    <row r="374" spans="1:17">
      <c r="A374" s="1">
        <v>373</v>
      </c>
      <c r="B374" s="1" t="s">
        <v>1037</v>
      </c>
      <c r="C374" s="1">
        <v>14200000</v>
      </c>
      <c r="D374" s="2">
        <v>4040000000</v>
      </c>
      <c r="E374" s="6">
        <v>5</v>
      </c>
      <c r="F374" s="1">
        <v>1281</v>
      </c>
      <c r="G374" s="1">
        <v>7</v>
      </c>
      <c r="H374" s="1">
        <v>1877</v>
      </c>
      <c r="I374" s="1">
        <v>43</v>
      </c>
      <c r="J374" s="1">
        <v>154</v>
      </c>
      <c r="K374" s="1">
        <v>19029000</v>
      </c>
      <c r="L374" s="1">
        <v>4800</v>
      </c>
      <c r="M374" s="1">
        <v>76100</v>
      </c>
      <c r="N374" s="1">
        <v>57100</v>
      </c>
      <c r="O374" s="1">
        <v>913400</v>
      </c>
      <c r="P374" s="1" t="s">
        <v>39</v>
      </c>
      <c r="Q374" s="5">
        <v>41930</v>
      </c>
    </row>
    <row r="375" spans="1:17">
      <c r="A375" s="1">
        <v>374</v>
      </c>
      <c r="B375" s="1" t="s">
        <v>522</v>
      </c>
      <c r="C375" s="1">
        <v>21500000</v>
      </c>
      <c r="D375" s="2">
        <v>8410000000</v>
      </c>
      <c r="E375" s="6">
        <v>6</v>
      </c>
      <c r="F375" s="1">
        <v>17</v>
      </c>
      <c r="G375" s="1">
        <v>9</v>
      </c>
      <c r="H375" s="1">
        <v>4038708</v>
      </c>
      <c r="I375" s="1">
        <v>2889</v>
      </c>
      <c r="J375" s="1">
        <v>7518</v>
      </c>
      <c r="K375" s="1">
        <v>49</v>
      </c>
      <c r="L375" s="1">
        <v>0.01</v>
      </c>
      <c r="M375" s="1">
        <v>0.2</v>
      </c>
      <c r="N375" s="1">
        <v>0.15</v>
      </c>
      <c r="O375" s="1">
        <v>2</v>
      </c>
      <c r="P375" s="1">
        <v>4</v>
      </c>
      <c r="Q375" s="5">
        <v>42577</v>
      </c>
    </row>
    <row r="376" spans="1:17">
      <c r="A376" s="1">
        <v>375</v>
      </c>
      <c r="B376" s="1" t="s">
        <v>528</v>
      </c>
      <c r="C376" s="1">
        <v>21300000</v>
      </c>
      <c r="D376" s="2">
        <v>12800000000</v>
      </c>
      <c r="E376" s="6">
        <v>13</v>
      </c>
      <c r="F376" s="1">
        <v>951</v>
      </c>
      <c r="G376" s="1">
        <v>19</v>
      </c>
      <c r="H376" s="1">
        <v>301</v>
      </c>
      <c r="I376" s="1">
        <v>68</v>
      </c>
      <c r="J376" s="1">
        <v>16</v>
      </c>
      <c r="K376" s="2">
        <v>729000000</v>
      </c>
      <c r="L376" s="1">
        <v>182400</v>
      </c>
      <c r="M376" s="1">
        <v>2900000</v>
      </c>
      <c r="N376" s="1">
        <v>2200000</v>
      </c>
      <c r="O376" s="1">
        <v>35000000</v>
      </c>
      <c r="P376" s="1">
        <v>1600000</v>
      </c>
      <c r="Q376" s="5">
        <v>42578</v>
      </c>
    </row>
    <row r="377" spans="1:17">
      <c r="A377" s="1">
        <v>376</v>
      </c>
      <c r="B377" s="1" t="s">
        <v>676</v>
      </c>
      <c r="C377" s="1">
        <v>18300000</v>
      </c>
      <c r="D377" s="2">
        <v>1560000000</v>
      </c>
      <c r="E377" s="6">
        <v>6</v>
      </c>
      <c r="F377" s="1">
        <v>1324</v>
      </c>
      <c r="G377" s="1">
        <v>49</v>
      </c>
      <c r="H377" s="1">
        <v>6734</v>
      </c>
      <c r="I377" s="1">
        <v>120</v>
      </c>
      <c r="J377" s="1">
        <v>33</v>
      </c>
      <c r="K377" s="2">
        <v>140000000</v>
      </c>
      <c r="L377" s="1">
        <v>35100</v>
      </c>
      <c r="M377" s="1">
        <v>561000</v>
      </c>
      <c r="N377" s="1">
        <v>420800</v>
      </c>
      <c r="O377" s="1">
        <v>6700000</v>
      </c>
      <c r="P377" s="1">
        <v>800000</v>
      </c>
      <c r="Q377" s="5">
        <v>42450</v>
      </c>
    </row>
    <row r="378" spans="1:17">
      <c r="A378" s="1">
        <v>377</v>
      </c>
      <c r="B378" s="1" t="s">
        <v>176</v>
      </c>
      <c r="C378" s="1">
        <v>41400000</v>
      </c>
      <c r="D378" s="2">
        <v>17600000000</v>
      </c>
      <c r="E378" s="6">
        <v>18</v>
      </c>
      <c r="F378" s="1">
        <v>4510</v>
      </c>
      <c r="G378" s="1">
        <v>19</v>
      </c>
      <c r="H378" s="1">
        <v>155</v>
      </c>
      <c r="I378" s="1">
        <v>20</v>
      </c>
      <c r="J378" s="1">
        <v>28</v>
      </c>
      <c r="K378" s="2">
        <v>181000000</v>
      </c>
      <c r="L378" s="1">
        <v>45200</v>
      </c>
      <c r="M378" s="1">
        <v>723800</v>
      </c>
      <c r="N378" s="1">
        <v>542800</v>
      </c>
      <c r="O378" s="1">
        <v>8700000</v>
      </c>
      <c r="P378" s="1">
        <v>400000</v>
      </c>
      <c r="Q378" s="5">
        <v>38617</v>
      </c>
    </row>
    <row r="379" spans="1:17">
      <c r="A379" s="1">
        <v>378</v>
      </c>
      <c r="B379" s="1" t="s">
        <v>940</v>
      </c>
      <c r="C379" s="1">
        <v>15000000</v>
      </c>
      <c r="D379" s="2">
        <v>13600000000</v>
      </c>
      <c r="E379" s="6">
        <v>2</v>
      </c>
      <c r="F379" s="1">
        <v>1788</v>
      </c>
      <c r="G379" s="1">
        <v>24</v>
      </c>
      <c r="H379" s="1">
        <v>277</v>
      </c>
      <c r="I379" s="1">
        <v>5</v>
      </c>
      <c r="J379" s="1">
        <v>29</v>
      </c>
      <c r="K379" s="2">
        <v>282000000</v>
      </c>
      <c r="L379" s="1">
        <v>70600</v>
      </c>
      <c r="M379" s="1">
        <v>1100000</v>
      </c>
      <c r="N379" s="1">
        <v>847100</v>
      </c>
      <c r="O379" s="1">
        <v>13600000</v>
      </c>
      <c r="P379" s="1">
        <v>900000</v>
      </c>
      <c r="Q379" s="5">
        <v>41843</v>
      </c>
    </row>
    <row r="380" spans="1:17">
      <c r="A380" s="1">
        <v>379</v>
      </c>
      <c r="B380" s="1" t="s">
        <v>947</v>
      </c>
      <c r="C380" s="1">
        <v>14900000</v>
      </c>
      <c r="D380" s="2">
        <v>4980000000</v>
      </c>
      <c r="E380" s="6">
        <v>4</v>
      </c>
      <c r="F380" s="1">
        <v>8420</v>
      </c>
      <c r="G380" s="1">
        <v>41</v>
      </c>
      <c r="H380" s="1">
        <v>1377</v>
      </c>
      <c r="I380" s="1">
        <v>13</v>
      </c>
      <c r="J380" s="1">
        <v>49</v>
      </c>
      <c r="K380" s="1">
        <v>13857000</v>
      </c>
      <c r="L380" s="1">
        <v>3500</v>
      </c>
      <c r="M380" s="1">
        <v>55400</v>
      </c>
      <c r="N380" s="1">
        <v>41600</v>
      </c>
      <c r="O380" s="1">
        <v>665200</v>
      </c>
      <c r="P380" s="1">
        <v>100000</v>
      </c>
      <c r="Q380" s="5">
        <v>40954</v>
      </c>
    </row>
    <row r="381" spans="1:17">
      <c r="A381" s="1">
        <v>380</v>
      </c>
      <c r="B381" s="1" t="s">
        <v>902</v>
      </c>
      <c r="C381" s="1">
        <v>15100000</v>
      </c>
      <c r="D381" s="2">
        <v>1780000000</v>
      </c>
      <c r="E381" s="6">
        <v>13</v>
      </c>
      <c r="F381" s="1">
        <v>210</v>
      </c>
      <c r="G381" s="1">
        <v>49</v>
      </c>
      <c r="H381" s="1">
        <v>5778</v>
      </c>
      <c r="I381" s="1">
        <v>150</v>
      </c>
      <c r="J381" s="1">
        <v>44</v>
      </c>
      <c r="K381" s="1">
        <v>15984000</v>
      </c>
      <c r="L381" s="1">
        <v>4000</v>
      </c>
      <c r="M381" s="1">
        <v>63900</v>
      </c>
      <c r="N381" s="1">
        <v>48000</v>
      </c>
      <c r="O381" s="1">
        <v>767200</v>
      </c>
      <c r="P381" s="1" t="s">
        <v>39</v>
      </c>
      <c r="Q381" s="5">
        <v>42767</v>
      </c>
    </row>
    <row r="382" spans="1:17">
      <c r="A382" s="1">
        <v>381</v>
      </c>
      <c r="B382" s="1" t="s">
        <v>780</v>
      </c>
      <c r="C382" s="1">
        <v>16600000</v>
      </c>
      <c r="D382" s="2">
        <v>1320000000</v>
      </c>
      <c r="E382" s="6">
        <v>10</v>
      </c>
      <c r="F382" s="1">
        <v>180</v>
      </c>
      <c r="G382" s="1">
        <v>34</v>
      </c>
      <c r="H382" s="1">
        <v>8338</v>
      </c>
      <c r="I382" s="1">
        <v>5</v>
      </c>
      <c r="J382" s="1">
        <v>36</v>
      </c>
      <c r="K382" s="1">
        <v>15079000</v>
      </c>
      <c r="L382" s="1">
        <v>3800</v>
      </c>
      <c r="M382" s="1">
        <v>60300</v>
      </c>
      <c r="N382" s="1">
        <v>45200</v>
      </c>
      <c r="O382" s="1">
        <v>723800</v>
      </c>
      <c r="P382" s="1">
        <v>100000</v>
      </c>
      <c r="Q382" s="5">
        <v>43252</v>
      </c>
    </row>
    <row r="383" spans="1:17">
      <c r="A383" s="1">
        <v>382</v>
      </c>
      <c r="B383" s="1" t="s">
        <v>241</v>
      </c>
      <c r="C383" s="1">
        <v>34100000</v>
      </c>
      <c r="D383" s="2">
        <v>23000000000</v>
      </c>
      <c r="E383" s="6">
        <v>9</v>
      </c>
      <c r="F383" s="1">
        <v>141</v>
      </c>
      <c r="G383" s="1">
        <v>11</v>
      </c>
      <c r="H383" s="1">
        <v>89</v>
      </c>
      <c r="I383" s="1">
        <v>2</v>
      </c>
      <c r="J383" s="1">
        <v>42</v>
      </c>
      <c r="K383" s="2">
        <v>129000000</v>
      </c>
      <c r="L383" s="1">
        <v>32200</v>
      </c>
      <c r="M383" s="1">
        <v>514800</v>
      </c>
      <c r="N383" s="1">
        <v>386100</v>
      </c>
      <c r="O383" s="1">
        <v>6200000</v>
      </c>
      <c r="P383" s="1">
        <v>100000</v>
      </c>
      <c r="Q383" s="5">
        <v>40592</v>
      </c>
    </row>
    <row r="384" spans="1:17">
      <c r="A384" s="1">
        <v>383</v>
      </c>
      <c r="B384" s="1" t="s">
        <v>1241</v>
      </c>
      <c r="C384" s="1">
        <v>12500000</v>
      </c>
      <c r="D384" s="2">
        <v>1300000000</v>
      </c>
      <c r="E384" s="6">
        <v>13</v>
      </c>
      <c r="F384" s="1">
        <v>0</v>
      </c>
      <c r="G384" s="1">
        <v>34</v>
      </c>
      <c r="H384" s="1">
        <v>4048879</v>
      </c>
      <c r="I384" s="1" t="s">
        <v>39</v>
      </c>
      <c r="J384" s="1" t="s">
        <v>39</v>
      </c>
      <c r="K384" s="1" t="s">
        <v>39</v>
      </c>
      <c r="L384" s="1">
        <v>0</v>
      </c>
      <c r="M384" s="1">
        <v>0</v>
      </c>
      <c r="N384" s="1">
        <v>0</v>
      </c>
      <c r="O384" s="1">
        <v>0</v>
      </c>
      <c r="P384" s="1" t="s">
        <v>39</v>
      </c>
      <c r="Q384" s="5">
        <v>38770</v>
      </c>
    </row>
    <row r="385" spans="1:17">
      <c r="A385" s="1">
        <v>384</v>
      </c>
      <c r="B385" s="1" t="s">
        <v>713</v>
      </c>
      <c r="C385" s="1">
        <v>17700000</v>
      </c>
      <c r="D385" s="2">
        <v>7910000000</v>
      </c>
      <c r="E385" s="6">
        <v>13</v>
      </c>
      <c r="F385" s="1">
        <v>512</v>
      </c>
      <c r="G385" s="1">
        <v>19</v>
      </c>
      <c r="H385" s="1">
        <v>671</v>
      </c>
      <c r="I385" s="1">
        <v>84</v>
      </c>
      <c r="J385" s="1">
        <v>30</v>
      </c>
      <c r="K385" s="2">
        <v>347000000</v>
      </c>
      <c r="L385" s="1">
        <v>86700</v>
      </c>
      <c r="M385" s="1">
        <v>1400000</v>
      </c>
      <c r="N385" s="1">
        <v>1000000</v>
      </c>
      <c r="O385" s="1">
        <v>16600000</v>
      </c>
      <c r="P385" s="1">
        <v>900000</v>
      </c>
      <c r="Q385" s="5">
        <v>43299</v>
      </c>
    </row>
    <row r="386" spans="1:17">
      <c r="A386" s="1">
        <v>385</v>
      </c>
      <c r="B386" s="1" t="s">
        <v>314</v>
      </c>
      <c r="C386" s="1">
        <v>30100000</v>
      </c>
      <c r="D386" s="2">
        <v>16200000000</v>
      </c>
      <c r="E386" s="6">
        <v>6</v>
      </c>
      <c r="F386" s="1">
        <v>5114</v>
      </c>
      <c r="G386" s="1">
        <v>22</v>
      </c>
      <c r="H386" s="1">
        <v>183</v>
      </c>
      <c r="I386" s="1">
        <v>2</v>
      </c>
      <c r="J386" s="1">
        <v>14</v>
      </c>
      <c r="K386" s="1">
        <v>40425000</v>
      </c>
      <c r="L386" s="1">
        <v>10100</v>
      </c>
      <c r="M386" s="1">
        <v>161700</v>
      </c>
      <c r="N386" s="1">
        <v>121300</v>
      </c>
      <c r="O386" s="1">
        <v>1900000</v>
      </c>
      <c r="P386" s="1">
        <v>100000</v>
      </c>
      <c r="Q386" s="5">
        <v>39137</v>
      </c>
    </row>
    <row r="387" spans="1:17">
      <c r="A387" s="1">
        <v>386</v>
      </c>
      <c r="B387" s="1" t="s">
        <v>681</v>
      </c>
      <c r="C387" s="1">
        <v>18100000</v>
      </c>
      <c r="D387" s="2">
        <v>13400000000</v>
      </c>
      <c r="E387" s="6">
        <v>4</v>
      </c>
      <c r="F387" s="1">
        <v>420</v>
      </c>
      <c r="G387" s="1">
        <v>49</v>
      </c>
      <c r="H387" s="1">
        <v>274</v>
      </c>
      <c r="I387" s="1">
        <v>122</v>
      </c>
      <c r="J387" s="1">
        <v>118</v>
      </c>
      <c r="K387" s="2">
        <v>497000000</v>
      </c>
      <c r="L387" s="1">
        <v>124300</v>
      </c>
      <c r="M387" s="1">
        <v>2000000</v>
      </c>
      <c r="N387" s="1">
        <v>1500000</v>
      </c>
      <c r="O387" s="1">
        <v>23900000</v>
      </c>
      <c r="P387" s="1">
        <v>700000</v>
      </c>
      <c r="Q387" s="5">
        <v>41195</v>
      </c>
    </row>
    <row r="388" spans="1:17">
      <c r="A388" s="1">
        <v>387</v>
      </c>
      <c r="B388" s="1" t="s">
        <v>565</v>
      </c>
      <c r="C388" s="1">
        <v>20400000</v>
      </c>
      <c r="D388" s="2">
        <v>7310000000</v>
      </c>
      <c r="E388" s="6">
        <v>13</v>
      </c>
      <c r="F388" s="1">
        <v>1006</v>
      </c>
      <c r="G388" s="1">
        <v>49</v>
      </c>
      <c r="H388" s="1">
        <v>778</v>
      </c>
      <c r="I388" s="1">
        <v>105</v>
      </c>
      <c r="J388" s="1">
        <v>19</v>
      </c>
      <c r="K388" s="1">
        <v>14646000</v>
      </c>
      <c r="L388" s="1">
        <v>3700</v>
      </c>
      <c r="M388" s="1">
        <v>58600</v>
      </c>
      <c r="N388" s="1">
        <v>43900</v>
      </c>
      <c r="O388" s="1">
        <v>703000</v>
      </c>
      <c r="P388" s="1">
        <v>100000</v>
      </c>
      <c r="Q388" s="5">
        <v>41536</v>
      </c>
    </row>
    <row r="389" spans="1:17">
      <c r="A389" s="1">
        <v>388</v>
      </c>
      <c r="B389" s="1" t="s">
        <v>434</v>
      </c>
      <c r="C389" s="1">
        <v>23900000</v>
      </c>
      <c r="D389" s="2">
        <v>4070000000</v>
      </c>
      <c r="E389" s="6">
        <v>4</v>
      </c>
      <c r="F389" s="1">
        <v>505</v>
      </c>
      <c r="G389" s="1">
        <v>49</v>
      </c>
      <c r="H389" s="1">
        <v>1860</v>
      </c>
      <c r="I389" s="1">
        <v>79</v>
      </c>
      <c r="J389" s="1">
        <v>73</v>
      </c>
      <c r="K389" s="1">
        <v>58126000</v>
      </c>
      <c r="L389" s="1">
        <v>14500</v>
      </c>
      <c r="M389" s="1">
        <v>232500</v>
      </c>
      <c r="N389" s="1">
        <v>174400</v>
      </c>
      <c r="O389" s="1">
        <v>2800000</v>
      </c>
      <c r="P389" s="1">
        <v>100000</v>
      </c>
      <c r="Q389" s="5">
        <v>42339</v>
      </c>
    </row>
    <row r="390" spans="1:17">
      <c r="A390" s="1">
        <v>389</v>
      </c>
      <c r="B390" s="1" t="s">
        <v>1080</v>
      </c>
      <c r="C390" s="1">
        <v>13900000</v>
      </c>
      <c r="D390" s="2">
        <v>12100000000</v>
      </c>
      <c r="E390" s="6">
        <v>11</v>
      </c>
      <c r="F390" s="1">
        <v>6</v>
      </c>
      <c r="G390" s="1">
        <v>5</v>
      </c>
      <c r="H390" s="1">
        <v>4056658</v>
      </c>
      <c r="I390" s="1">
        <v>3776</v>
      </c>
      <c r="J390" s="1">
        <v>6756</v>
      </c>
      <c r="K390" s="1">
        <v>1</v>
      </c>
      <c r="L390" s="1">
        <v>0</v>
      </c>
      <c r="M390" s="1">
        <v>0</v>
      </c>
      <c r="N390" s="1">
        <v>0</v>
      </c>
      <c r="O390" s="1">
        <v>0.05</v>
      </c>
      <c r="P390" s="1" t="s">
        <v>39</v>
      </c>
      <c r="Q390" s="5">
        <v>44237</v>
      </c>
    </row>
    <row r="391" spans="1:17">
      <c r="A391" s="1">
        <v>390</v>
      </c>
      <c r="B391" s="1" t="s">
        <v>711</v>
      </c>
      <c r="C391" s="1">
        <v>17700000</v>
      </c>
      <c r="D391" s="2">
        <v>7390000000</v>
      </c>
      <c r="E391" s="6">
        <v>10</v>
      </c>
      <c r="F391" s="1">
        <v>1888</v>
      </c>
      <c r="G391" s="1">
        <v>40</v>
      </c>
      <c r="H391" s="1">
        <v>762</v>
      </c>
      <c r="I391" s="1">
        <v>11</v>
      </c>
      <c r="J391" s="1">
        <v>30</v>
      </c>
      <c r="K391" s="2">
        <v>103000000</v>
      </c>
      <c r="L391" s="1">
        <v>0</v>
      </c>
      <c r="M391" s="1">
        <v>0</v>
      </c>
      <c r="N391" s="1">
        <v>0</v>
      </c>
      <c r="O391" s="1">
        <v>0</v>
      </c>
      <c r="P391" s="1" t="s">
        <v>39</v>
      </c>
      <c r="Q391" s="5">
        <v>41230</v>
      </c>
    </row>
    <row r="392" spans="1:17">
      <c r="A392" s="1">
        <v>391</v>
      </c>
      <c r="B392" s="1" t="s">
        <v>703</v>
      </c>
      <c r="C392" s="1">
        <v>17900000</v>
      </c>
      <c r="D392" s="2">
        <v>9890000000</v>
      </c>
      <c r="E392" s="6">
        <v>9</v>
      </c>
      <c r="F392" s="1">
        <v>830</v>
      </c>
      <c r="G392" s="1">
        <v>49</v>
      </c>
      <c r="H392" s="1">
        <v>446</v>
      </c>
      <c r="I392" s="1">
        <v>124</v>
      </c>
      <c r="J392" s="1">
        <v>105</v>
      </c>
      <c r="K392" s="2">
        <v>448000000</v>
      </c>
      <c r="L392" s="1">
        <v>112000</v>
      </c>
      <c r="M392" s="1">
        <v>1800000</v>
      </c>
      <c r="N392" s="1">
        <v>1300000</v>
      </c>
      <c r="O392" s="1">
        <v>21500000</v>
      </c>
      <c r="P392" s="1">
        <v>400000</v>
      </c>
      <c r="Q392" s="5">
        <v>39650</v>
      </c>
    </row>
    <row r="393" spans="1:17">
      <c r="A393" s="1">
        <v>392</v>
      </c>
      <c r="B393" s="1" t="s">
        <v>749</v>
      </c>
      <c r="C393" s="1">
        <v>17200000</v>
      </c>
      <c r="D393" s="2">
        <v>8900000000</v>
      </c>
      <c r="E393" s="6">
        <v>3</v>
      </c>
      <c r="F393" s="1">
        <v>83</v>
      </c>
      <c r="G393" s="1">
        <v>4</v>
      </c>
      <c r="H393" s="1">
        <v>4031958</v>
      </c>
      <c r="I393" s="1">
        <v>3450</v>
      </c>
      <c r="J393" s="1">
        <v>7408</v>
      </c>
      <c r="K393" s="1">
        <v>25</v>
      </c>
      <c r="L393" s="1">
        <v>0.01</v>
      </c>
      <c r="M393" s="1">
        <v>0.1</v>
      </c>
      <c r="N393" s="1">
        <v>0.08</v>
      </c>
      <c r="O393" s="1">
        <v>1</v>
      </c>
      <c r="P393" s="1" t="s">
        <v>39</v>
      </c>
      <c r="Q393" s="5">
        <v>41893</v>
      </c>
    </row>
    <row r="394" spans="1:17">
      <c r="A394" s="1">
        <v>393</v>
      </c>
      <c r="B394" s="1" t="s">
        <v>1223</v>
      </c>
      <c r="C394" s="1">
        <v>12700000</v>
      </c>
      <c r="D394" s="2">
        <v>5960000000</v>
      </c>
      <c r="E394" s="6">
        <v>9</v>
      </c>
      <c r="F394" s="1">
        <v>1</v>
      </c>
      <c r="G394" s="1">
        <v>19</v>
      </c>
      <c r="H394" s="1">
        <v>4056853</v>
      </c>
      <c r="I394" s="1" t="s">
        <v>39</v>
      </c>
      <c r="J394" s="1">
        <v>5789</v>
      </c>
      <c r="K394" s="1">
        <v>1</v>
      </c>
      <c r="L394" s="1">
        <v>0</v>
      </c>
      <c r="M394" s="1">
        <v>0</v>
      </c>
      <c r="N394" s="1">
        <v>0</v>
      </c>
      <c r="O394" s="1">
        <v>0.05</v>
      </c>
      <c r="P394" s="1" t="s">
        <v>39</v>
      </c>
      <c r="Q394" s="5">
        <v>40949</v>
      </c>
    </row>
    <row r="395" spans="1:17">
      <c r="A395" s="1">
        <v>394</v>
      </c>
      <c r="B395" s="1" t="s">
        <v>1074</v>
      </c>
      <c r="C395" s="1">
        <v>13900000</v>
      </c>
      <c r="D395" s="2">
        <v>5670000000</v>
      </c>
      <c r="E395" s="6">
        <v>6</v>
      </c>
      <c r="F395" s="1">
        <v>5494</v>
      </c>
      <c r="G395" s="1">
        <v>7</v>
      </c>
      <c r="H395" s="1">
        <v>1140</v>
      </c>
      <c r="I395" s="1">
        <v>46</v>
      </c>
      <c r="J395" s="1">
        <v>57</v>
      </c>
      <c r="K395" s="2">
        <v>107000000</v>
      </c>
      <c r="L395" s="1">
        <v>26700</v>
      </c>
      <c r="M395" s="1">
        <v>426900</v>
      </c>
      <c r="N395" s="1">
        <v>320200</v>
      </c>
      <c r="O395" s="1">
        <v>5100000</v>
      </c>
      <c r="P395" s="1">
        <v>100000</v>
      </c>
      <c r="Q395" s="5">
        <v>41151</v>
      </c>
    </row>
    <row r="396" spans="1:17">
      <c r="A396" s="1">
        <v>395</v>
      </c>
      <c r="B396" s="1" t="s">
        <v>1164</v>
      </c>
      <c r="C396" s="1">
        <v>13200000</v>
      </c>
      <c r="D396" s="2">
        <v>20700000000</v>
      </c>
      <c r="E396" s="6">
        <v>9</v>
      </c>
      <c r="F396" s="1">
        <v>237</v>
      </c>
      <c r="G396" s="1">
        <v>11</v>
      </c>
      <c r="H396" s="1">
        <v>113</v>
      </c>
      <c r="I396" s="1">
        <v>10</v>
      </c>
      <c r="J396" s="1">
        <v>142</v>
      </c>
      <c r="K396" s="1">
        <v>86270000</v>
      </c>
      <c r="L396" s="1">
        <v>21600</v>
      </c>
      <c r="M396" s="1">
        <v>345100</v>
      </c>
      <c r="N396" s="1">
        <v>258800</v>
      </c>
      <c r="O396" s="1">
        <v>4100000</v>
      </c>
      <c r="P396" s="1" t="s">
        <v>39</v>
      </c>
      <c r="Q396" s="5">
        <v>40451</v>
      </c>
    </row>
    <row r="397" spans="1:17">
      <c r="A397" s="1">
        <v>396</v>
      </c>
      <c r="B397" s="1" t="s">
        <v>1090</v>
      </c>
      <c r="C397" s="1">
        <v>13800000</v>
      </c>
      <c r="D397" s="2">
        <v>1490000000</v>
      </c>
      <c r="E397" s="6">
        <v>13</v>
      </c>
      <c r="F397" s="1">
        <v>16</v>
      </c>
      <c r="G397" s="1">
        <v>29</v>
      </c>
      <c r="H397" s="1">
        <v>7134</v>
      </c>
      <c r="I397" s="1" t="s">
        <v>39</v>
      </c>
      <c r="J397" s="1">
        <v>138</v>
      </c>
      <c r="K397" s="1">
        <v>13533000</v>
      </c>
      <c r="L397" s="1">
        <v>3400</v>
      </c>
      <c r="M397" s="1">
        <v>54100</v>
      </c>
      <c r="N397" s="1">
        <v>40600</v>
      </c>
      <c r="O397" s="1">
        <v>649600</v>
      </c>
      <c r="P397" s="1">
        <v>100000</v>
      </c>
      <c r="Q397" s="5">
        <v>42891</v>
      </c>
    </row>
    <row r="398" spans="1:17">
      <c r="A398" s="1">
        <v>397</v>
      </c>
      <c r="B398" s="1" t="s">
        <v>846</v>
      </c>
      <c r="C398" s="1">
        <v>15900000</v>
      </c>
      <c r="D398" s="2">
        <v>2610000000</v>
      </c>
      <c r="E398" s="6">
        <v>7</v>
      </c>
      <c r="F398" s="1">
        <v>433</v>
      </c>
      <c r="G398" s="1">
        <v>49</v>
      </c>
      <c r="H398" s="1">
        <v>3474</v>
      </c>
      <c r="I398" s="1">
        <v>142</v>
      </c>
      <c r="J398" s="1">
        <v>20</v>
      </c>
      <c r="K398" s="1">
        <v>2006000</v>
      </c>
      <c r="L398" s="1">
        <v>502</v>
      </c>
      <c r="M398" s="1">
        <v>8000</v>
      </c>
      <c r="N398" s="1">
        <v>6000</v>
      </c>
      <c r="O398" s="1">
        <v>96300</v>
      </c>
      <c r="P398" s="1" t="s">
        <v>39</v>
      </c>
      <c r="Q398" s="5">
        <v>38762</v>
      </c>
    </row>
    <row r="399" spans="1:17">
      <c r="A399" s="1">
        <v>398</v>
      </c>
      <c r="B399" s="1" t="s">
        <v>452</v>
      </c>
      <c r="C399" s="1">
        <v>23500000</v>
      </c>
      <c r="D399" s="2">
        <v>14800000000</v>
      </c>
      <c r="E399" s="6">
        <v>6</v>
      </c>
      <c r="F399" s="1">
        <v>6066</v>
      </c>
      <c r="G399" s="1">
        <v>48</v>
      </c>
      <c r="H399" s="1">
        <v>229</v>
      </c>
      <c r="I399" s="1">
        <v>13</v>
      </c>
      <c r="J399" s="1">
        <v>20</v>
      </c>
      <c r="K399" s="1">
        <v>41669000</v>
      </c>
      <c r="L399" s="1">
        <v>10400</v>
      </c>
      <c r="M399" s="1">
        <v>166700</v>
      </c>
      <c r="N399" s="1">
        <v>125000</v>
      </c>
      <c r="O399" s="1">
        <v>2000000</v>
      </c>
      <c r="P399" s="1" t="s">
        <v>39</v>
      </c>
      <c r="Q399" s="5">
        <v>41786</v>
      </c>
    </row>
    <row r="400" spans="1:17">
      <c r="A400" s="1">
        <v>399</v>
      </c>
      <c r="B400" s="1" t="s">
        <v>610</v>
      </c>
      <c r="C400" s="1">
        <v>19700000</v>
      </c>
      <c r="D400" s="2">
        <v>1800000000</v>
      </c>
      <c r="E400" s="6">
        <v>2</v>
      </c>
      <c r="F400" s="1">
        <v>250</v>
      </c>
      <c r="G400" s="1">
        <v>49</v>
      </c>
      <c r="H400" s="1">
        <v>5665</v>
      </c>
      <c r="I400" s="1">
        <v>112</v>
      </c>
      <c r="J400" s="1">
        <v>21</v>
      </c>
      <c r="K400" s="1">
        <v>3769000</v>
      </c>
      <c r="L400" s="1">
        <v>942</v>
      </c>
      <c r="M400" s="1">
        <v>15100</v>
      </c>
      <c r="N400" s="1">
        <v>11300</v>
      </c>
      <c r="O400" s="1">
        <v>180900</v>
      </c>
      <c r="P400" s="1" t="s">
        <v>39</v>
      </c>
      <c r="Q400" s="5">
        <v>40225</v>
      </c>
    </row>
    <row r="401" spans="1:17">
      <c r="A401" s="1">
        <v>400</v>
      </c>
      <c r="B401" s="1" t="s">
        <v>811</v>
      </c>
      <c r="C401" s="1">
        <v>16200000</v>
      </c>
      <c r="D401" s="2">
        <v>10200000000</v>
      </c>
      <c r="E401" s="6">
        <v>9</v>
      </c>
      <c r="F401" s="1">
        <v>258</v>
      </c>
      <c r="G401" s="1">
        <v>49</v>
      </c>
      <c r="H401" s="1">
        <v>426</v>
      </c>
      <c r="I401" s="1">
        <v>140</v>
      </c>
      <c r="J401" s="1">
        <v>118</v>
      </c>
      <c r="K401" s="1">
        <v>63441000</v>
      </c>
      <c r="L401" s="1">
        <v>15900</v>
      </c>
      <c r="M401" s="1">
        <v>253800</v>
      </c>
      <c r="N401" s="1">
        <v>190300</v>
      </c>
      <c r="O401" s="1">
        <v>3000000</v>
      </c>
      <c r="P401" s="1" t="s">
        <v>39</v>
      </c>
      <c r="Q401" s="5">
        <v>38674</v>
      </c>
    </row>
    <row r="402" spans="1:17">
      <c r="A402" s="1">
        <v>401</v>
      </c>
      <c r="B402" s="1" t="s">
        <v>242</v>
      </c>
      <c r="C402" s="1">
        <v>34000000</v>
      </c>
      <c r="D402" s="2">
        <v>3960000000</v>
      </c>
      <c r="E402" s="6">
        <v>4</v>
      </c>
      <c r="F402" s="1">
        <v>2284</v>
      </c>
      <c r="G402" s="1">
        <v>20</v>
      </c>
      <c r="H402" s="1">
        <v>1882</v>
      </c>
      <c r="I402" s="1">
        <v>1</v>
      </c>
      <c r="J402" s="1">
        <v>33</v>
      </c>
      <c r="K402" s="2">
        <v>547000000</v>
      </c>
      <c r="L402" s="1">
        <v>136800</v>
      </c>
      <c r="M402" s="1">
        <v>2200000</v>
      </c>
      <c r="N402" s="1">
        <v>1600000</v>
      </c>
      <c r="O402" s="1">
        <v>26300000</v>
      </c>
      <c r="P402" s="1">
        <v>5500000</v>
      </c>
      <c r="Q402" s="5">
        <v>42985</v>
      </c>
    </row>
    <row r="403" spans="1:17">
      <c r="A403" s="1">
        <v>402</v>
      </c>
      <c r="B403" s="1" t="s">
        <v>1193</v>
      </c>
      <c r="C403" s="1">
        <v>13000000</v>
      </c>
      <c r="D403" s="2">
        <v>10000000000</v>
      </c>
      <c r="E403" s="6">
        <v>4</v>
      </c>
      <c r="F403" s="1">
        <v>716</v>
      </c>
      <c r="G403" s="1">
        <v>49</v>
      </c>
      <c r="H403" s="1">
        <v>440</v>
      </c>
      <c r="I403" s="1">
        <v>170</v>
      </c>
      <c r="J403" s="1">
        <v>166</v>
      </c>
      <c r="K403" s="1">
        <v>41109000</v>
      </c>
      <c r="L403" s="1">
        <v>10300</v>
      </c>
      <c r="M403" s="1">
        <v>164400</v>
      </c>
      <c r="N403" s="1">
        <v>123300</v>
      </c>
      <c r="O403" s="1">
        <v>2000000</v>
      </c>
      <c r="P403" s="1" t="s">
        <v>39</v>
      </c>
      <c r="Q403" s="5">
        <v>39201</v>
      </c>
    </row>
    <row r="404" spans="1:17">
      <c r="A404" s="1">
        <v>403</v>
      </c>
      <c r="B404" s="1" t="s">
        <v>982</v>
      </c>
      <c r="C404" s="1">
        <v>14600000</v>
      </c>
      <c r="D404" s="2">
        <v>3600000000</v>
      </c>
      <c r="E404" s="6">
        <v>6</v>
      </c>
      <c r="F404" s="1">
        <v>1244</v>
      </c>
      <c r="G404" s="1">
        <v>49</v>
      </c>
      <c r="H404" s="1">
        <v>2223</v>
      </c>
      <c r="I404" s="1">
        <v>155</v>
      </c>
      <c r="J404" s="1">
        <v>150</v>
      </c>
      <c r="K404" s="1">
        <v>92594000</v>
      </c>
      <c r="L404" s="1">
        <v>23100</v>
      </c>
      <c r="M404" s="1">
        <v>370400</v>
      </c>
      <c r="N404" s="1">
        <v>277800</v>
      </c>
      <c r="O404" s="1">
        <v>4400000</v>
      </c>
      <c r="P404" s="1">
        <v>400000</v>
      </c>
      <c r="Q404" s="5">
        <v>41099</v>
      </c>
    </row>
    <row r="405" spans="1:17">
      <c r="A405" s="1">
        <v>404</v>
      </c>
      <c r="B405" s="1" t="s">
        <v>731</v>
      </c>
      <c r="C405" s="1">
        <v>17600000</v>
      </c>
      <c r="D405" s="2">
        <v>3800000000</v>
      </c>
      <c r="E405" s="6">
        <v>9</v>
      </c>
      <c r="F405" s="1">
        <v>326</v>
      </c>
      <c r="G405" s="1">
        <v>40</v>
      </c>
      <c r="H405" s="1">
        <v>2056</v>
      </c>
      <c r="I405" s="1">
        <v>12</v>
      </c>
      <c r="J405" s="1">
        <v>109</v>
      </c>
      <c r="K405" s="1">
        <v>11099000</v>
      </c>
      <c r="L405" s="1">
        <v>2800</v>
      </c>
      <c r="M405" s="1">
        <v>44400</v>
      </c>
      <c r="N405" s="1">
        <v>33300</v>
      </c>
      <c r="O405" s="1">
        <v>532700</v>
      </c>
      <c r="P405" s="1" t="s">
        <v>39</v>
      </c>
      <c r="Q405" s="5">
        <v>40777</v>
      </c>
    </row>
    <row r="406" spans="1:17">
      <c r="A406" s="1">
        <v>405</v>
      </c>
      <c r="B406" s="1" t="s">
        <v>634</v>
      </c>
      <c r="C406" s="1">
        <v>19100000</v>
      </c>
      <c r="D406" s="2">
        <v>13100000000</v>
      </c>
      <c r="E406" s="6">
        <v>4</v>
      </c>
      <c r="F406" s="1">
        <v>6526</v>
      </c>
      <c r="G406" s="1">
        <v>49</v>
      </c>
      <c r="H406" s="1">
        <v>283</v>
      </c>
      <c r="I406" s="1">
        <v>115</v>
      </c>
      <c r="J406" s="1">
        <v>23</v>
      </c>
      <c r="K406" s="1">
        <v>17243000</v>
      </c>
      <c r="L406" s="1">
        <v>4300</v>
      </c>
      <c r="M406" s="1">
        <v>69000</v>
      </c>
      <c r="N406" s="1">
        <v>51700</v>
      </c>
      <c r="O406" s="1">
        <v>827600</v>
      </c>
      <c r="P406" s="1" t="s">
        <v>39</v>
      </c>
      <c r="Q406" s="5">
        <v>38980</v>
      </c>
    </row>
    <row r="407" spans="1:17">
      <c r="A407" s="1">
        <v>406</v>
      </c>
      <c r="B407" s="1" t="s">
        <v>245</v>
      </c>
      <c r="C407" s="1">
        <v>34000000</v>
      </c>
      <c r="D407" s="2">
        <v>11400000000</v>
      </c>
      <c r="E407" s="6">
        <v>5</v>
      </c>
      <c r="F407" s="1">
        <v>240</v>
      </c>
      <c r="G407" s="1">
        <v>19</v>
      </c>
      <c r="H407" s="1">
        <v>360</v>
      </c>
      <c r="I407" s="1">
        <v>32</v>
      </c>
      <c r="J407" s="1">
        <v>8</v>
      </c>
      <c r="K407" s="2">
        <v>180000000</v>
      </c>
      <c r="L407" s="1">
        <v>45000</v>
      </c>
      <c r="M407" s="1">
        <v>719600</v>
      </c>
      <c r="N407" s="1">
        <v>539700</v>
      </c>
      <c r="O407" s="1">
        <v>8600000</v>
      </c>
      <c r="P407" s="1">
        <v>600000</v>
      </c>
      <c r="Q407" s="5">
        <v>41298</v>
      </c>
    </row>
    <row r="408" spans="1:17">
      <c r="A408" s="1">
        <v>407</v>
      </c>
      <c r="B408" s="1" t="s">
        <v>814</v>
      </c>
      <c r="C408" s="1">
        <v>16200000</v>
      </c>
      <c r="D408" s="2">
        <v>4080000000</v>
      </c>
      <c r="E408" s="6">
        <v>6</v>
      </c>
      <c r="F408" s="1">
        <v>1294</v>
      </c>
      <c r="G408" s="1">
        <v>48</v>
      </c>
      <c r="H408" s="1">
        <v>1856</v>
      </c>
      <c r="I408" s="1">
        <v>23</v>
      </c>
      <c r="J408" s="1">
        <v>136</v>
      </c>
      <c r="K408" s="1">
        <v>27808000</v>
      </c>
      <c r="L408" s="1">
        <v>7000</v>
      </c>
      <c r="M408" s="1">
        <v>111200</v>
      </c>
      <c r="N408" s="1">
        <v>83400</v>
      </c>
      <c r="O408" s="1">
        <v>1300000</v>
      </c>
      <c r="P408" s="1">
        <v>100000</v>
      </c>
      <c r="Q408" s="5">
        <v>40569</v>
      </c>
    </row>
    <row r="409" spans="1:17">
      <c r="A409" s="1">
        <v>408</v>
      </c>
      <c r="B409" s="1" t="s">
        <v>214</v>
      </c>
      <c r="C409" s="1">
        <v>37200000</v>
      </c>
      <c r="D409" s="2">
        <v>16400000000</v>
      </c>
      <c r="E409" s="6">
        <v>2</v>
      </c>
      <c r="F409" s="1">
        <v>220</v>
      </c>
      <c r="G409" s="1">
        <v>19</v>
      </c>
      <c r="H409" s="1">
        <v>178</v>
      </c>
      <c r="I409" s="1">
        <v>24</v>
      </c>
      <c r="J409" s="1">
        <v>3</v>
      </c>
      <c r="K409" s="1">
        <v>49861000</v>
      </c>
      <c r="L409" s="1">
        <v>12500</v>
      </c>
      <c r="M409" s="1">
        <v>199400</v>
      </c>
      <c r="N409" s="1">
        <v>149600</v>
      </c>
      <c r="O409" s="1">
        <v>2400000</v>
      </c>
      <c r="P409" s="1">
        <v>100000</v>
      </c>
      <c r="Q409" s="5">
        <v>42814</v>
      </c>
    </row>
    <row r="410" spans="1:17">
      <c r="A410" s="1">
        <v>409</v>
      </c>
      <c r="B410" s="1" t="s">
        <v>1111</v>
      </c>
      <c r="C410" s="1">
        <v>13600000</v>
      </c>
      <c r="D410" s="2">
        <v>5140000000</v>
      </c>
      <c r="E410" s="6">
        <v>3</v>
      </c>
      <c r="F410" s="1">
        <v>1097</v>
      </c>
      <c r="G410" s="1">
        <v>19</v>
      </c>
      <c r="H410" s="1">
        <v>1303</v>
      </c>
      <c r="I410" s="1">
        <v>114</v>
      </c>
      <c r="J410" s="1">
        <v>42</v>
      </c>
      <c r="K410" s="1">
        <v>10764000</v>
      </c>
      <c r="L410" s="1">
        <v>2700</v>
      </c>
      <c r="M410" s="1">
        <v>43100</v>
      </c>
      <c r="N410" s="1">
        <v>32300</v>
      </c>
      <c r="O410" s="1">
        <v>516700</v>
      </c>
      <c r="P410" s="1">
        <v>100000</v>
      </c>
      <c r="Q410" s="5">
        <v>42729</v>
      </c>
    </row>
    <row r="411" spans="1:17">
      <c r="A411" s="1">
        <v>410</v>
      </c>
      <c r="B411" s="1" t="s">
        <v>1190</v>
      </c>
      <c r="C411" s="1">
        <v>13000000</v>
      </c>
      <c r="D411" s="2">
        <v>5060000000</v>
      </c>
      <c r="E411" s="6">
        <v>4</v>
      </c>
      <c r="F411" s="1">
        <v>8</v>
      </c>
      <c r="G411" s="1">
        <v>19</v>
      </c>
      <c r="H411" s="1">
        <v>3686280</v>
      </c>
      <c r="I411" s="1">
        <v>5227</v>
      </c>
      <c r="J411" s="1" t="s">
        <v>39</v>
      </c>
      <c r="K411" s="1">
        <v>2</v>
      </c>
      <c r="L411" s="1">
        <v>0</v>
      </c>
      <c r="M411" s="1">
        <v>0.01</v>
      </c>
      <c r="N411" s="1">
        <v>0.01</v>
      </c>
      <c r="O411" s="1">
        <v>0.1</v>
      </c>
      <c r="P411" s="1" t="s">
        <v>39</v>
      </c>
      <c r="Q411" s="5">
        <v>44273</v>
      </c>
    </row>
    <row r="412" spans="1:17">
      <c r="A412" s="1">
        <v>411</v>
      </c>
      <c r="B412" s="1" t="s">
        <v>789</v>
      </c>
      <c r="C412" s="1">
        <v>16600000</v>
      </c>
      <c r="D412" s="2">
        <v>5820000000</v>
      </c>
      <c r="E412" s="6">
        <v>4</v>
      </c>
      <c r="F412" s="1">
        <v>413</v>
      </c>
      <c r="G412" s="1">
        <v>49</v>
      </c>
      <c r="H412" s="1">
        <v>1088</v>
      </c>
      <c r="I412" s="1">
        <v>136</v>
      </c>
      <c r="J412" s="1">
        <v>132</v>
      </c>
      <c r="K412" s="2">
        <v>199000000</v>
      </c>
      <c r="L412" s="1">
        <v>49800</v>
      </c>
      <c r="M412" s="1">
        <v>796100</v>
      </c>
      <c r="N412" s="1">
        <v>597100</v>
      </c>
      <c r="O412" s="1">
        <v>9600000</v>
      </c>
      <c r="P412" s="1">
        <v>300000</v>
      </c>
      <c r="Q412" s="5">
        <v>39072</v>
      </c>
    </row>
    <row r="413" spans="1:17">
      <c r="A413" s="1">
        <v>412</v>
      </c>
      <c r="B413" s="1" t="s">
        <v>960</v>
      </c>
      <c r="C413" s="1">
        <v>14800000</v>
      </c>
      <c r="D413" s="2">
        <v>9080000000</v>
      </c>
      <c r="E413" s="6">
        <v>9</v>
      </c>
      <c r="F413" s="1">
        <v>318</v>
      </c>
      <c r="G413" s="1">
        <v>7</v>
      </c>
      <c r="H413" s="1">
        <v>529</v>
      </c>
      <c r="I413" s="1">
        <v>38</v>
      </c>
      <c r="J413" s="1">
        <v>130</v>
      </c>
      <c r="K413" s="1">
        <v>88120000</v>
      </c>
      <c r="L413" s="1">
        <v>22000</v>
      </c>
      <c r="M413" s="1">
        <v>352500</v>
      </c>
      <c r="N413" s="1">
        <v>264400</v>
      </c>
      <c r="O413" s="1">
        <v>4200000</v>
      </c>
      <c r="P413" s="1" t="s">
        <v>39</v>
      </c>
      <c r="Q413" s="5">
        <v>39658</v>
      </c>
    </row>
    <row r="414" spans="1:17">
      <c r="A414" s="1">
        <v>413</v>
      </c>
      <c r="B414" s="1" t="s">
        <v>448</v>
      </c>
      <c r="C414" s="1">
        <v>23600000</v>
      </c>
      <c r="D414" s="2">
        <v>2140000000</v>
      </c>
      <c r="E414" s="6">
        <v>4</v>
      </c>
      <c r="F414" s="1">
        <v>226</v>
      </c>
      <c r="G414" s="1">
        <v>29</v>
      </c>
      <c r="H414" s="1">
        <v>4529</v>
      </c>
      <c r="I414" s="1">
        <v>11</v>
      </c>
      <c r="J414" s="1">
        <v>10</v>
      </c>
      <c r="K414" s="1">
        <v>46862000</v>
      </c>
      <c r="L414" s="1">
        <v>11700</v>
      </c>
      <c r="M414" s="1">
        <v>187400</v>
      </c>
      <c r="N414" s="1">
        <v>140600</v>
      </c>
      <c r="O414" s="1">
        <v>2200000</v>
      </c>
      <c r="P414" s="1">
        <v>200000</v>
      </c>
      <c r="Q414" s="5">
        <v>41799</v>
      </c>
    </row>
    <row r="415" spans="1:17">
      <c r="A415" s="1">
        <v>414</v>
      </c>
      <c r="B415" s="1" t="s">
        <v>122</v>
      </c>
      <c r="C415" s="1">
        <v>48100000</v>
      </c>
      <c r="D415" s="2">
        <v>14600000000</v>
      </c>
      <c r="E415" s="6">
        <v>6</v>
      </c>
      <c r="F415" s="1">
        <v>2052</v>
      </c>
      <c r="G415" s="1">
        <v>9</v>
      </c>
      <c r="H415" s="1">
        <v>237</v>
      </c>
      <c r="I415" s="1">
        <v>1</v>
      </c>
      <c r="J415" s="1">
        <v>2</v>
      </c>
      <c r="K415" s="1">
        <v>66388000</v>
      </c>
      <c r="L415" s="1">
        <v>16600</v>
      </c>
      <c r="M415" s="1">
        <v>265600</v>
      </c>
      <c r="N415" s="1">
        <v>199200</v>
      </c>
      <c r="O415" s="1">
        <v>3200000</v>
      </c>
      <c r="P415" s="1">
        <v>200000</v>
      </c>
      <c r="Q415" s="5">
        <v>41413</v>
      </c>
    </row>
    <row r="416" spans="1:17">
      <c r="A416" s="1">
        <v>415</v>
      </c>
      <c r="B416" s="1" t="s">
        <v>624</v>
      </c>
      <c r="C416" s="1">
        <v>19400000</v>
      </c>
      <c r="D416" s="2">
        <v>1580000000</v>
      </c>
      <c r="E416" s="6">
        <v>13</v>
      </c>
      <c r="F416" s="1">
        <v>85</v>
      </c>
      <c r="G416" s="1">
        <v>29</v>
      </c>
      <c r="H416" s="1">
        <v>6674</v>
      </c>
      <c r="I416" s="1">
        <v>14</v>
      </c>
      <c r="J416" s="1">
        <v>22</v>
      </c>
      <c r="K416" s="1">
        <v>2382000</v>
      </c>
      <c r="L416" s="1">
        <v>595</v>
      </c>
      <c r="M416" s="1">
        <v>9500</v>
      </c>
      <c r="N416" s="1">
        <v>7100</v>
      </c>
      <c r="O416" s="1">
        <v>114300</v>
      </c>
      <c r="P416" s="1">
        <v>100000</v>
      </c>
      <c r="Q416" s="5">
        <v>42993</v>
      </c>
    </row>
    <row r="417" spans="1:17">
      <c r="A417" s="1">
        <v>416</v>
      </c>
      <c r="B417" s="1" t="s">
        <v>1117</v>
      </c>
      <c r="C417" s="1">
        <v>13500000</v>
      </c>
      <c r="D417" s="2">
        <v>5380000000</v>
      </c>
      <c r="E417" s="6">
        <v>4</v>
      </c>
      <c r="F417" s="1">
        <v>19</v>
      </c>
      <c r="G417" s="1">
        <v>48</v>
      </c>
      <c r="H417" s="1">
        <v>3767960</v>
      </c>
      <c r="I417" s="1">
        <v>2492</v>
      </c>
      <c r="J417" s="1">
        <v>3189</v>
      </c>
      <c r="K417" s="1">
        <v>1615</v>
      </c>
      <c r="L417" s="1">
        <v>0.4</v>
      </c>
      <c r="M417" s="1">
        <v>6</v>
      </c>
      <c r="N417" s="1">
        <v>5</v>
      </c>
      <c r="O417" s="1">
        <v>78</v>
      </c>
      <c r="P417" s="1">
        <v>130</v>
      </c>
      <c r="Q417" s="5">
        <v>42087</v>
      </c>
    </row>
    <row r="418" spans="1:17">
      <c r="A418" s="1">
        <v>417</v>
      </c>
      <c r="B418" s="1" t="s">
        <v>865</v>
      </c>
      <c r="C418" s="1">
        <v>15600000</v>
      </c>
      <c r="D418" s="2">
        <v>3870000000</v>
      </c>
      <c r="E418" s="6">
        <v>4</v>
      </c>
      <c r="F418" s="1">
        <v>2019</v>
      </c>
      <c r="G418" s="1">
        <v>7</v>
      </c>
      <c r="H418" s="1">
        <v>2002</v>
      </c>
      <c r="I418" s="1">
        <v>34</v>
      </c>
      <c r="J418" s="1">
        <v>140</v>
      </c>
      <c r="K418" s="1">
        <v>56218000</v>
      </c>
      <c r="L418" s="1">
        <v>14100</v>
      </c>
      <c r="M418" s="1">
        <v>224900</v>
      </c>
      <c r="N418" s="1">
        <v>168700</v>
      </c>
      <c r="O418" s="1">
        <v>2700000</v>
      </c>
      <c r="P418" s="1">
        <v>100000</v>
      </c>
      <c r="Q418" s="5">
        <v>40307</v>
      </c>
    </row>
    <row r="419" spans="1:17">
      <c r="A419" s="1">
        <v>418</v>
      </c>
      <c r="B419" s="1" t="s">
        <v>378</v>
      </c>
      <c r="C419" s="1">
        <v>26200000</v>
      </c>
      <c r="D419" s="2">
        <v>16100000000</v>
      </c>
      <c r="E419" s="6">
        <v>4</v>
      </c>
      <c r="F419" s="1">
        <v>5985</v>
      </c>
      <c r="G419" s="1">
        <v>24</v>
      </c>
      <c r="H419" s="1">
        <v>184</v>
      </c>
      <c r="I419" s="1">
        <v>2</v>
      </c>
      <c r="J419" s="1">
        <v>56</v>
      </c>
      <c r="K419" s="2">
        <v>722000000</v>
      </c>
      <c r="L419" s="1">
        <v>180500</v>
      </c>
      <c r="M419" s="1">
        <v>2900000</v>
      </c>
      <c r="N419" s="1">
        <v>2200000</v>
      </c>
      <c r="O419" s="1">
        <v>34600000</v>
      </c>
      <c r="P419" s="1">
        <v>1100000</v>
      </c>
      <c r="Q419" s="5">
        <v>44088</v>
      </c>
    </row>
    <row r="420" spans="1:17">
      <c r="A420" s="1">
        <v>419</v>
      </c>
      <c r="B420" s="1" t="s">
        <v>1149</v>
      </c>
      <c r="C420" s="1">
        <v>13300000</v>
      </c>
      <c r="D420" s="2">
        <v>7410000000</v>
      </c>
      <c r="E420" s="6">
        <v>2</v>
      </c>
      <c r="F420" s="1">
        <v>6916</v>
      </c>
      <c r="G420" s="1">
        <v>49</v>
      </c>
      <c r="H420" s="1">
        <v>764</v>
      </c>
      <c r="I420" s="1">
        <v>167</v>
      </c>
      <c r="J420" s="1">
        <v>38</v>
      </c>
      <c r="K420" s="1">
        <v>17468000</v>
      </c>
      <c r="L420" s="1">
        <v>4400</v>
      </c>
      <c r="M420" s="1">
        <v>69900</v>
      </c>
      <c r="N420" s="1">
        <v>52400</v>
      </c>
      <c r="O420" s="1">
        <v>838500</v>
      </c>
      <c r="P420" s="1">
        <v>100000</v>
      </c>
      <c r="Q420" s="5">
        <v>39096</v>
      </c>
    </row>
    <row r="421" spans="1:17">
      <c r="A421" s="1">
        <v>420</v>
      </c>
      <c r="B421" s="1" t="s">
        <v>83</v>
      </c>
      <c r="C421" s="1">
        <v>71600000</v>
      </c>
      <c r="D421" s="2">
        <v>30600000000</v>
      </c>
      <c r="E421" s="6">
        <v>9</v>
      </c>
      <c r="F421" s="1">
        <v>249</v>
      </c>
      <c r="G421" s="1">
        <v>8</v>
      </c>
      <c r="H421" s="1">
        <v>38</v>
      </c>
      <c r="I421" s="1">
        <v>1</v>
      </c>
      <c r="J421" s="1">
        <v>6</v>
      </c>
      <c r="K421" s="2">
        <v>176000000</v>
      </c>
      <c r="L421" s="1">
        <v>44100</v>
      </c>
      <c r="M421" s="1">
        <v>705300</v>
      </c>
      <c r="N421" s="1">
        <v>529000</v>
      </c>
      <c r="O421" s="1">
        <v>8500000</v>
      </c>
      <c r="P421" s="1">
        <v>100000</v>
      </c>
      <c r="Q421" s="5">
        <v>39097</v>
      </c>
    </row>
    <row r="422" spans="1:17">
      <c r="A422" s="1">
        <v>421</v>
      </c>
      <c r="B422" s="1" t="s">
        <v>282</v>
      </c>
      <c r="C422" s="1">
        <v>31600000</v>
      </c>
      <c r="D422" s="2">
        <v>26600000000</v>
      </c>
      <c r="E422" s="6">
        <v>9</v>
      </c>
      <c r="F422" s="1">
        <v>204</v>
      </c>
      <c r="G422" s="1">
        <v>49</v>
      </c>
      <c r="H422" s="1">
        <v>63</v>
      </c>
      <c r="I422" s="1">
        <v>42</v>
      </c>
      <c r="J422" s="1">
        <v>49</v>
      </c>
      <c r="K422" s="2">
        <v>105000000</v>
      </c>
      <c r="L422" s="1">
        <v>26300</v>
      </c>
      <c r="M422" s="1">
        <v>420500</v>
      </c>
      <c r="N422" s="1">
        <v>315400</v>
      </c>
      <c r="O422" s="1">
        <v>5000000</v>
      </c>
      <c r="P422" s="1" t="s">
        <v>39</v>
      </c>
      <c r="Q422" s="5">
        <v>40082</v>
      </c>
    </row>
    <row r="423" spans="1:17">
      <c r="A423" s="1">
        <v>422</v>
      </c>
      <c r="B423" s="1" t="s">
        <v>355</v>
      </c>
      <c r="C423" s="1">
        <v>27400000</v>
      </c>
      <c r="D423" s="2">
        <v>19900000000</v>
      </c>
      <c r="E423" s="6">
        <v>9</v>
      </c>
      <c r="F423" s="1">
        <v>1753</v>
      </c>
      <c r="G423" s="1">
        <v>40</v>
      </c>
      <c r="H423" s="1">
        <v>124</v>
      </c>
      <c r="I423" s="1">
        <v>4</v>
      </c>
      <c r="J423" s="1">
        <v>64</v>
      </c>
      <c r="K423" s="2">
        <v>308000000</v>
      </c>
      <c r="L423" s="1">
        <v>76900</v>
      </c>
      <c r="M423" s="1">
        <v>1200000</v>
      </c>
      <c r="N423" s="1">
        <v>922900</v>
      </c>
      <c r="O423" s="1">
        <v>14800000</v>
      </c>
      <c r="P423" s="1">
        <v>200000</v>
      </c>
      <c r="Q423" s="5">
        <v>39472</v>
      </c>
    </row>
    <row r="424" spans="1:17">
      <c r="A424" s="1">
        <v>423</v>
      </c>
      <c r="B424" s="1" t="s">
        <v>1150</v>
      </c>
      <c r="C424" s="1">
        <v>13300000</v>
      </c>
      <c r="D424" s="2">
        <v>2830000000</v>
      </c>
      <c r="E424" s="6">
        <v>7</v>
      </c>
      <c r="F424" s="1">
        <v>1489</v>
      </c>
      <c r="G424" s="1">
        <v>19</v>
      </c>
      <c r="H424" s="1">
        <v>3123</v>
      </c>
      <c r="I424" s="1">
        <v>117</v>
      </c>
      <c r="J424" s="1">
        <v>32</v>
      </c>
      <c r="K424" s="1">
        <v>43118000</v>
      </c>
      <c r="L424" s="1">
        <v>10800</v>
      </c>
      <c r="M424" s="1">
        <v>172500</v>
      </c>
      <c r="N424" s="1">
        <v>129400</v>
      </c>
      <c r="O424" s="1">
        <v>2100000</v>
      </c>
      <c r="P424" s="1" t="s">
        <v>39</v>
      </c>
      <c r="Q424" s="5">
        <v>41919</v>
      </c>
    </row>
    <row r="425" spans="1:17">
      <c r="A425" s="1">
        <v>424</v>
      </c>
      <c r="B425" s="1" t="s">
        <v>1075</v>
      </c>
      <c r="C425" s="1">
        <v>13900000</v>
      </c>
      <c r="D425" s="2">
        <v>9110000000</v>
      </c>
      <c r="E425" s="6">
        <v>4</v>
      </c>
      <c r="F425" s="1">
        <v>2254</v>
      </c>
      <c r="G425" s="1">
        <v>25</v>
      </c>
      <c r="H425" s="1">
        <v>526</v>
      </c>
      <c r="I425" s="1">
        <v>3</v>
      </c>
      <c r="J425" s="1">
        <v>137</v>
      </c>
      <c r="K425" s="1">
        <v>87639000</v>
      </c>
      <c r="L425" s="1">
        <v>21900</v>
      </c>
      <c r="M425" s="1">
        <v>350600</v>
      </c>
      <c r="N425" s="1">
        <v>262900</v>
      </c>
      <c r="O425" s="1">
        <v>4200000</v>
      </c>
      <c r="P425" s="1">
        <v>100000</v>
      </c>
      <c r="Q425" s="5">
        <v>40926</v>
      </c>
    </row>
    <row r="426" spans="1:17">
      <c r="A426" s="1">
        <v>425</v>
      </c>
      <c r="B426" s="1" t="s">
        <v>268</v>
      </c>
      <c r="C426" s="1">
        <v>32100000</v>
      </c>
      <c r="D426" s="2">
        <v>18700000000</v>
      </c>
      <c r="E426" s="6">
        <v>9</v>
      </c>
      <c r="F426" s="1">
        <v>134</v>
      </c>
      <c r="G426" s="1">
        <v>11</v>
      </c>
      <c r="H426" s="1">
        <v>140</v>
      </c>
      <c r="I426" s="1">
        <v>3</v>
      </c>
      <c r="J426" s="1">
        <v>46</v>
      </c>
      <c r="K426" s="2">
        <v>466000000</v>
      </c>
      <c r="L426" s="1">
        <v>116400</v>
      </c>
      <c r="M426" s="1">
        <v>1900000</v>
      </c>
      <c r="N426" s="1">
        <v>1400000</v>
      </c>
      <c r="O426" s="1">
        <v>22400000</v>
      </c>
      <c r="P426" s="1">
        <v>300000</v>
      </c>
      <c r="Q426" s="5">
        <v>41347</v>
      </c>
    </row>
    <row r="427" spans="1:17">
      <c r="A427" s="1">
        <v>426</v>
      </c>
      <c r="B427" s="1" t="s">
        <v>875</v>
      </c>
      <c r="C427" s="1">
        <v>15500000</v>
      </c>
      <c r="D427" s="2">
        <v>12700000000</v>
      </c>
      <c r="E427" s="6">
        <v>4</v>
      </c>
      <c r="F427" s="1">
        <v>1525</v>
      </c>
      <c r="G427" s="1">
        <v>19</v>
      </c>
      <c r="H427" s="1">
        <v>300</v>
      </c>
      <c r="I427" s="1">
        <v>99</v>
      </c>
      <c r="J427" s="1">
        <v>141</v>
      </c>
      <c r="K427" s="2">
        <v>139000000</v>
      </c>
      <c r="L427" s="1">
        <v>34800</v>
      </c>
      <c r="M427" s="1">
        <v>556500</v>
      </c>
      <c r="N427" s="1">
        <v>417400</v>
      </c>
      <c r="O427" s="1">
        <v>6700000</v>
      </c>
      <c r="P427" s="1">
        <v>200000</v>
      </c>
      <c r="Q427" s="5">
        <v>42834</v>
      </c>
    </row>
    <row r="428" spans="1:17">
      <c r="A428" s="1">
        <v>427</v>
      </c>
      <c r="B428" s="1" t="s">
        <v>869</v>
      </c>
      <c r="C428" s="1">
        <v>15500000</v>
      </c>
      <c r="D428" s="2">
        <v>6390000000</v>
      </c>
      <c r="E428" s="6">
        <v>9</v>
      </c>
      <c r="F428" s="1">
        <v>220</v>
      </c>
      <c r="G428" s="1">
        <v>38</v>
      </c>
      <c r="H428" s="1">
        <v>954</v>
      </c>
      <c r="I428" s="1">
        <v>4</v>
      </c>
      <c r="J428" s="1">
        <v>122</v>
      </c>
      <c r="K428" s="1">
        <v>90914000</v>
      </c>
      <c r="L428" s="1">
        <v>22700</v>
      </c>
      <c r="M428" s="1">
        <v>363700</v>
      </c>
      <c r="N428" s="1">
        <v>272700</v>
      </c>
      <c r="O428" s="1">
        <v>4400000</v>
      </c>
      <c r="P428" s="1">
        <v>200000</v>
      </c>
      <c r="Q428" s="5">
        <v>40385</v>
      </c>
    </row>
    <row r="429" spans="1:17">
      <c r="A429" s="1">
        <v>428</v>
      </c>
      <c r="B429" s="1" t="s">
        <v>696</v>
      </c>
      <c r="C429" s="1">
        <v>17900000</v>
      </c>
      <c r="D429" s="2">
        <v>3840000000</v>
      </c>
      <c r="E429" s="6">
        <v>13</v>
      </c>
      <c r="F429" s="1">
        <v>982</v>
      </c>
      <c r="G429" s="1">
        <v>49</v>
      </c>
      <c r="H429" s="1">
        <v>2014</v>
      </c>
      <c r="I429" s="1">
        <v>125</v>
      </c>
      <c r="J429" s="1">
        <v>106</v>
      </c>
      <c r="K429" s="1">
        <v>51687000</v>
      </c>
      <c r="L429" s="1">
        <v>12900</v>
      </c>
      <c r="M429" s="1">
        <v>206700</v>
      </c>
      <c r="N429" s="1">
        <v>155100</v>
      </c>
      <c r="O429" s="1">
        <v>2500000</v>
      </c>
      <c r="P429" s="1">
        <v>100000</v>
      </c>
      <c r="Q429" s="5">
        <v>42143</v>
      </c>
    </row>
    <row r="430" spans="1:17">
      <c r="A430" s="1">
        <v>429</v>
      </c>
      <c r="B430" s="1" t="s">
        <v>152</v>
      </c>
      <c r="C430" s="1">
        <v>44200000</v>
      </c>
      <c r="D430" s="2">
        <v>25500000000</v>
      </c>
      <c r="E430" s="6">
        <v>9</v>
      </c>
      <c r="F430" s="1">
        <v>128</v>
      </c>
      <c r="G430" s="1">
        <v>49</v>
      </c>
      <c r="H430" s="1">
        <v>70</v>
      </c>
      <c r="I430" s="1">
        <v>19</v>
      </c>
      <c r="J430" s="1">
        <v>24</v>
      </c>
      <c r="K430" s="2">
        <v>134000000</v>
      </c>
      <c r="L430" s="1">
        <v>33600</v>
      </c>
      <c r="M430" s="1">
        <v>537000</v>
      </c>
      <c r="N430" s="1">
        <v>402700</v>
      </c>
      <c r="O430" s="1">
        <v>6400000</v>
      </c>
      <c r="P430" s="1">
        <v>100000</v>
      </c>
      <c r="Q430" s="5">
        <v>39600</v>
      </c>
    </row>
    <row r="431" spans="1:17">
      <c r="A431" s="1">
        <v>430</v>
      </c>
      <c r="B431" s="1" t="s">
        <v>415</v>
      </c>
      <c r="C431" s="1">
        <v>24600000</v>
      </c>
      <c r="D431" s="2">
        <v>23800000000</v>
      </c>
      <c r="E431" s="6">
        <v>9</v>
      </c>
      <c r="F431" s="1">
        <v>175</v>
      </c>
      <c r="G431" s="1">
        <v>49</v>
      </c>
      <c r="H431" s="1">
        <v>82</v>
      </c>
      <c r="I431" s="1">
        <v>74</v>
      </c>
      <c r="J431" s="1">
        <v>75</v>
      </c>
      <c r="K431" s="1">
        <v>88940000</v>
      </c>
      <c r="L431" s="1">
        <v>22200</v>
      </c>
      <c r="M431" s="1">
        <v>355800</v>
      </c>
      <c r="N431" s="1">
        <v>266800</v>
      </c>
      <c r="O431" s="1">
        <v>4300000</v>
      </c>
      <c r="P431" s="1">
        <v>100000</v>
      </c>
      <c r="Q431" s="5">
        <v>40160</v>
      </c>
    </row>
    <row r="432" spans="1:17">
      <c r="A432" s="1">
        <v>431</v>
      </c>
      <c r="B432" s="1" t="s">
        <v>795</v>
      </c>
      <c r="C432" s="1">
        <v>16400000</v>
      </c>
      <c r="D432" s="2">
        <v>4430000000</v>
      </c>
      <c r="E432" s="6">
        <v>2</v>
      </c>
      <c r="F432" s="1">
        <v>428</v>
      </c>
      <c r="G432" s="1">
        <v>44</v>
      </c>
      <c r="H432" s="1">
        <v>1636</v>
      </c>
      <c r="I432" s="1">
        <v>9</v>
      </c>
      <c r="J432" s="1">
        <v>134</v>
      </c>
      <c r="K432" s="1">
        <v>9341000</v>
      </c>
      <c r="L432" s="1">
        <v>2300</v>
      </c>
      <c r="M432" s="1">
        <v>37400</v>
      </c>
      <c r="N432" s="1">
        <v>28000</v>
      </c>
      <c r="O432" s="1">
        <v>448400</v>
      </c>
      <c r="P432" s="1" t="s">
        <v>39</v>
      </c>
      <c r="Q432" s="5">
        <v>40567</v>
      </c>
    </row>
    <row r="433" spans="1:17">
      <c r="A433" s="1">
        <v>432</v>
      </c>
      <c r="B433" s="1" t="s">
        <v>643</v>
      </c>
      <c r="C433" s="1">
        <v>19000000</v>
      </c>
      <c r="D433" s="2">
        <v>15100000000</v>
      </c>
      <c r="E433" s="6">
        <v>4</v>
      </c>
      <c r="F433" s="1">
        <v>64496</v>
      </c>
      <c r="G433" s="1">
        <v>40</v>
      </c>
      <c r="H433" s="1">
        <v>217</v>
      </c>
      <c r="I433" s="1">
        <v>8</v>
      </c>
      <c r="J433" s="1">
        <v>111</v>
      </c>
      <c r="K433" s="2">
        <v>108000000</v>
      </c>
      <c r="L433" s="1">
        <v>27000</v>
      </c>
      <c r="M433" s="1">
        <v>432000</v>
      </c>
      <c r="N433" s="1">
        <v>324000</v>
      </c>
      <c r="O433" s="1">
        <v>5200000</v>
      </c>
      <c r="P433" s="1" t="s">
        <v>39</v>
      </c>
      <c r="Q433" s="5">
        <v>39088</v>
      </c>
    </row>
    <row r="434" spans="1:17">
      <c r="A434" s="1">
        <v>433</v>
      </c>
      <c r="B434" s="1" t="s">
        <v>887</v>
      </c>
      <c r="C434" s="1">
        <v>15400000</v>
      </c>
      <c r="D434" s="2">
        <v>4750000000</v>
      </c>
      <c r="E434" s="6">
        <v>13</v>
      </c>
      <c r="F434" s="1">
        <v>4186</v>
      </c>
      <c r="G434" s="1">
        <v>20</v>
      </c>
      <c r="H434" s="1">
        <v>1461</v>
      </c>
      <c r="I434" s="1">
        <v>23</v>
      </c>
      <c r="J434" s="1">
        <v>23</v>
      </c>
      <c r="K434" s="1">
        <v>19740000</v>
      </c>
      <c r="L434" s="1">
        <v>4900</v>
      </c>
      <c r="M434" s="1">
        <v>79000</v>
      </c>
      <c r="N434" s="1">
        <v>59200</v>
      </c>
      <c r="O434" s="1">
        <v>947500</v>
      </c>
      <c r="P434" s="1" t="s">
        <v>39</v>
      </c>
      <c r="Q434" s="5">
        <v>43425</v>
      </c>
    </row>
    <row r="435" spans="1:17">
      <c r="A435" s="1">
        <v>434</v>
      </c>
      <c r="B435" s="1" t="s">
        <v>532</v>
      </c>
      <c r="C435" s="1">
        <v>21200000</v>
      </c>
      <c r="D435" s="2">
        <v>2070000000</v>
      </c>
      <c r="E435" s="6">
        <v>3</v>
      </c>
      <c r="F435" s="1">
        <v>1</v>
      </c>
      <c r="G435" s="1">
        <v>19</v>
      </c>
      <c r="H435" s="1">
        <v>4057930</v>
      </c>
      <c r="I435" s="1" t="s">
        <v>39</v>
      </c>
      <c r="J435" s="1">
        <v>7727</v>
      </c>
      <c r="K435" s="1" t="s">
        <v>39</v>
      </c>
      <c r="L435" s="1">
        <v>0</v>
      </c>
      <c r="M435" s="1">
        <v>0</v>
      </c>
      <c r="N435" s="1">
        <v>0</v>
      </c>
      <c r="O435" s="1">
        <v>0</v>
      </c>
      <c r="P435" s="1" t="s">
        <v>39</v>
      </c>
      <c r="Q435" s="5">
        <v>42740</v>
      </c>
    </row>
    <row r="436" spans="1:17">
      <c r="A436" s="1">
        <v>435</v>
      </c>
      <c r="B436" s="1" t="s">
        <v>254</v>
      </c>
      <c r="C436" s="1">
        <v>33500000</v>
      </c>
      <c r="D436" s="2">
        <v>11400000000</v>
      </c>
      <c r="E436" s="6">
        <v>2</v>
      </c>
      <c r="F436" s="1">
        <v>217</v>
      </c>
      <c r="G436" s="1">
        <v>19</v>
      </c>
      <c r="H436" s="1">
        <v>357</v>
      </c>
      <c r="I436" s="1">
        <v>35</v>
      </c>
      <c r="J436" s="1">
        <v>4</v>
      </c>
      <c r="K436" s="1">
        <v>24736000</v>
      </c>
      <c r="L436" s="1">
        <v>6200</v>
      </c>
      <c r="M436" s="1">
        <v>98900</v>
      </c>
      <c r="N436" s="1">
        <v>74200</v>
      </c>
      <c r="O436" s="1">
        <v>1200000</v>
      </c>
      <c r="P436" s="1">
        <v>100000</v>
      </c>
      <c r="Q436" s="5">
        <v>41589</v>
      </c>
    </row>
    <row r="437" spans="1:17">
      <c r="A437" s="1">
        <v>436</v>
      </c>
      <c r="B437" s="1" t="s">
        <v>582</v>
      </c>
      <c r="C437" s="1">
        <v>20200000</v>
      </c>
      <c r="D437" s="2">
        <v>7270000000</v>
      </c>
      <c r="E437" s="6">
        <v>3</v>
      </c>
      <c r="F437" s="1">
        <v>226</v>
      </c>
      <c r="G437" s="1">
        <v>19</v>
      </c>
      <c r="H437" s="1">
        <v>780</v>
      </c>
      <c r="I437" s="1">
        <v>71</v>
      </c>
      <c r="J437" s="1">
        <v>23</v>
      </c>
      <c r="K437" s="2">
        <v>113000000</v>
      </c>
      <c r="L437" s="1">
        <v>28400</v>
      </c>
      <c r="M437" s="1">
        <v>453700</v>
      </c>
      <c r="N437" s="1">
        <v>340300</v>
      </c>
      <c r="O437" s="1">
        <v>5400000</v>
      </c>
      <c r="P437" s="1">
        <v>300000</v>
      </c>
      <c r="Q437" s="5">
        <v>42880</v>
      </c>
    </row>
    <row r="438" spans="1:17">
      <c r="A438" s="1">
        <v>437</v>
      </c>
      <c r="B438" s="1" t="s">
        <v>1146</v>
      </c>
      <c r="C438" s="1">
        <v>13300000</v>
      </c>
      <c r="D438" s="2">
        <v>9090000000</v>
      </c>
      <c r="E438" s="6">
        <v>13</v>
      </c>
      <c r="F438" s="1">
        <v>2742</v>
      </c>
      <c r="G438" s="1">
        <v>49</v>
      </c>
      <c r="H438" s="1">
        <v>524</v>
      </c>
      <c r="I438" s="1">
        <v>166</v>
      </c>
      <c r="J438" s="1">
        <v>41</v>
      </c>
      <c r="K438" s="2">
        <v>162000000</v>
      </c>
      <c r="L438" s="1">
        <v>40500</v>
      </c>
      <c r="M438" s="1">
        <v>647600</v>
      </c>
      <c r="N438" s="1">
        <v>485700</v>
      </c>
      <c r="O438" s="1">
        <v>7800000</v>
      </c>
      <c r="P438" s="1">
        <v>100000</v>
      </c>
      <c r="Q438" s="5">
        <v>40873</v>
      </c>
    </row>
    <row r="439" spans="1:17">
      <c r="A439" s="1">
        <v>438</v>
      </c>
      <c r="B439" s="1" t="s">
        <v>812</v>
      </c>
      <c r="C439" s="1">
        <v>16200000</v>
      </c>
      <c r="D439" s="2">
        <v>8090000000</v>
      </c>
      <c r="E439" s="6">
        <v>4</v>
      </c>
      <c r="F439" s="1">
        <v>593</v>
      </c>
      <c r="G439" s="1">
        <v>49</v>
      </c>
      <c r="H439" s="1">
        <v>636</v>
      </c>
      <c r="I439" s="1">
        <v>140</v>
      </c>
      <c r="J439" s="1">
        <v>136</v>
      </c>
      <c r="K439" s="1">
        <v>25912000</v>
      </c>
      <c r="L439" s="1">
        <v>6500</v>
      </c>
      <c r="M439" s="1">
        <v>103600</v>
      </c>
      <c r="N439" s="1">
        <v>77700</v>
      </c>
      <c r="O439" s="1">
        <v>1200000</v>
      </c>
      <c r="P439" s="1" t="s">
        <v>39</v>
      </c>
      <c r="Q439" s="5">
        <v>43234</v>
      </c>
    </row>
    <row r="440" spans="1:17">
      <c r="A440" s="1">
        <v>439</v>
      </c>
      <c r="B440" s="1" t="s">
        <v>464</v>
      </c>
      <c r="C440" s="1">
        <v>23100000</v>
      </c>
      <c r="D440" s="2">
        <v>13200000000</v>
      </c>
      <c r="E440" s="6">
        <v>16</v>
      </c>
      <c r="F440" s="1">
        <v>3781</v>
      </c>
      <c r="G440" s="1">
        <v>49</v>
      </c>
      <c r="H440" s="1">
        <v>282</v>
      </c>
      <c r="I440" s="1">
        <v>85</v>
      </c>
      <c r="J440" s="1">
        <v>81</v>
      </c>
      <c r="K440" s="2">
        <v>128000000</v>
      </c>
      <c r="L440" s="1">
        <v>32100</v>
      </c>
      <c r="M440" s="1">
        <v>513800</v>
      </c>
      <c r="N440" s="1">
        <v>385300</v>
      </c>
      <c r="O440" s="1">
        <v>6200000</v>
      </c>
      <c r="P440" s="1">
        <v>700000</v>
      </c>
      <c r="Q440" s="5">
        <v>41516</v>
      </c>
    </row>
    <row r="441" spans="1:17">
      <c r="A441" s="1">
        <v>440</v>
      </c>
      <c r="B441" s="1" t="s">
        <v>1094</v>
      </c>
      <c r="C441" s="1">
        <v>13800000</v>
      </c>
      <c r="D441" s="2">
        <v>6650000000</v>
      </c>
      <c r="E441" s="6">
        <v>16</v>
      </c>
      <c r="F441" s="1">
        <v>1505</v>
      </c>
      <c r="G441" s="1">
        <v>19</v>
      </c>
      <c r="H441" s="1">
        <v>898</v>
      </c>
      <c r="I441" s="1">
        <v>112</v>
      </c>
      <c r="J441" s="1">
        <v>38</v>
      </c>
      <c r="K441" s="1">
        <v>78651000</v>
      </c>
      <c r="L441" s="1">
        <v>19700</v>
      </c>
      <c r="M441" s="1">
        <v>314600</v>
      </c>
      <c r="N441" s="1">
        <v>236000</v>
      </c>
      <c r="O441" s="1">
        <v>3800000</v>
      </c>
      <c r="P441" s="1">
        <v>100000</v>
      </c>
      <c r="Q441" s="5">
        <v>41960</v>
      </c>
    </row>
    <row r="442" spans="1:17">
      <c r="A442" s="1">
        <v>441</v>
      </c>
      <c r="B442" s="1" t="s">
        <v>903</v>
      </c>
      <c r="C442" s="1">
        <v>15100000</v>
      </c>
      <c r="D442" s="2">
        <v>1580000000</v>
      </c>
      <c r="E442" s="6">
        <v>9</v>
      </c>
      <c r="F442" s="1">
        <v>18</v>
      </c>
      <c r="G442" s="1">
        <v>29</v>
      </c>
      <c r="H442" s="1">
        <v>6655</v>
      </c>
      <c r="I442" s="1" t="s">
        <v>39</v>
      </c>
      <c r="J442" s="1">
        <v>127</v>
      </c>
      <c r="K442" s="1">
        <v>26053000</v>
      </c>
      <c r="L442" s="1">
        <v>6500</v>
      </c>
      <c r="M442" s="1">
        <v>104200</v>
      </c>
      <c r="N442" s="1">
        <v>78200</v>
      </c>
      <c r="O442" s="1">
        <v>1300000</v>
      </c>
      <c r="P442" s="1">
        <v>100000</v>
      </c>
      <c r="Q442" s="5">
        <v>43483</v>
      </c>
    </row>
    <row r="443" spans="1:17">
      <c r="A443" s="1">
        <v>442</v>
      </c>
      <c r="B443" s="1" t="s">
        <v>178</v>
      </c>
      <c r="C443" s="1">
        <v>41300000</v>
      </c>
      <c r="D443" s="2">
        <v>5600000000</v>
      </c>
      <c r="E443" s="6">
        <v>13</v>
      </c>
      <c r="F443" s="1">
        <v>291</v>
      </c>
      <c r="G443" s="1">
        <v>29</v>
      </c>
      <c r="H443" s="1">
        <v>1157</v>
      </c>
      <c r="I443" s="1">
        <v>2</v>
      </c>
      <c r="J443" s="1">
        <v>1</v>
      </c>
      <c r="K443" s="2">
        <v>137000000</v>
      </c>
      <c r="L443" s="1">
        <v>34200</v>
      </c>
      <c r="M443" s="1">
        <v>547000</v>
      </c>
      <c r="N443" s="1">
        <v>410200</v>
      </c>
      <c r="O443" s="1">
        <v>6600000</v>
      </c>
      <c r="P443" s="1">
        <v>400000</v>
      </c>
      <c r="Q443" s="5">
        <v>42690</v>
      </c>
    </row>
    <row r="444" spans="1:17">
      <c r="A444" s="1">
        <v>443</v>
      </c>
      <c r="B444" s="1" t="s">
        <v>494</v>
      </c>
      <c r="C444" s="1">
        <v>22200000</v>
      </c>
      <c r="D444" s="2">
        <v>11100000000</v>
      </c>
      <c r="E444" s="6">
        <v>4</v>
      </c>
      <c r="F444" s="1">
        <v>999</v>
      </c>
      <c r="G444" s="1">
        <v>49</v>
      </c>
      <c r="H444" s="1">
        <v>370</v>
      </c>
      <c r="I444" s="1">
        <v>92</v>
      </c>
      <c r="J444" s="1">
        <v>86</v>
      </c>
      <c r="K444" s="2">
        <v>139000000</v>
      </c>
      <c r="L444" s="1">
        <v>34800</v>
      </c>
      <c r="M444" s="1">
        <v>557300</v>
      </c>
      <c r="N444" s="1">
        <v>418000</v>
      </c>
      <c r="O444" s="1">
        <v>6700000</v>
      </c>
      <c r="P444" s="1">
        <v>200000</v>
      </c>
      <c r="Q444" s="5">
        <v>42272</v>
      </c>
    </row>
    <row r="445" spans="1:17">
      <c r="A445" s="1">
        <v>444</v>
      </c>
      <c r="B445" s="1" t="s">
        <v>476</v>
      </c>
      <c r="C445" s="1">
        <v>22800000</v>
      </c>
      <c r="D445" s="2">
        <v>18000000000</v>
      </c>
      <c r="E445" s="6">
        <v>4</v>
      </c>
      <c r="F445" s="1">
        <v>1841</v>
      </c>
      <c r="G445" s="1">
        <v>19</v>
      </c>
      <c r="H445" s="1">
        <v>143</v>
      </c>
      <c r="I445" s="1" t="s">
        <v>39</v>
      </c>
      <c r="J445" s="1">
        <v>79</v>
      </c>
      <c r="K445" s="2">
        <v>2030000000</v>
      </c>
      <c r="L445" s="1">
        <v>508100</v>
      </c>
      <c r="M445" s="1">
        <v>8100000</v>
      </c>
      <c r="N445" s="1">
        <v>6100000</v>
      </c>
      <c r="O445" s="1">
        <v>97600000</v>
      </c>
      <c r="P445" s="1">
        <v>3200000</v>
      </c>
      <c r="Q445" s="5">
        <v>44033</v>
      </c>
    </row>
    <row r="446" spans="1:17">
      <c r="A446" s="1">
        <v>445</v>
      </c>
      <c r="B446" s="1" t="s">
        <v>1173</v>
      </c>
      <c r="C446" s="1">
        <v>13100000</v>
      </c>
      <c r="D446" s="2">
        <v>1940000000</v>
      </c>
      <c r="E446" s="6">
        <v>13</v>
      </c>
      <c r="F446" s="1">
        <v>7</v>
      </c>
      <c r="G446" s="1">
        <v>19</v>
      </c>
      <c r="H446" s="1">
        <v>4054334</v>
      </c>
      <c r="I446" s="1" t="s">
        <v>39</v>
      </c>
      <c r="J446" s="1">
        <v>7714</v>
      </c>
      <c r="K446" s="1">
        <v>2</v>
      </c>
      <c r="L446" s="1">
        <v>0</v>
      </c>
      <c r="M446" s="1">
        <v>0.01</v>
      </c>
      <c r="N446" s="1">
        <v>0.01</v>
      </c>
      <c r="O446" s="1">
        <v>0.1</v>
      </c>
      <c r="P446" s="1" t="s">
        <v>39</v>
      </c>
      <c r="Q446" s="5">
        <v>43793</v>
      </c>
    </row>
    <row r="447" spans="1:17">
      <c r="A447" s="1">
        <v>446</v>
      </c>
      <c r="B447" s="1" t="s">
        <v>939</v>
      </c>
      <c r="C447" s="1">
        <v>15000000</v>
      </c>
      <c r="D447" s="2">
        <v>11800000000</v>
      </c>
      <c r="E447" s="6">
        <v>11</v>
      </c>
      <c r="F447" s="1">
        <v>269050</v>
      </c>
      <c r="G447" s="1">
        <v>20</v>
      </c>
      <c r="H447" s="1">
        <v>331</v>
      </c>
      <c r="I447" s="1">
        <v>25</v>
      </c>
      <c r="J447" s="1">
        <v>17</v>
      </c>
      <c r="K447" s="2">
        <v>113000000</v>
      </c>
      <c r="L447" s="1">
        <v>28300</v>
      </c>
      <c r="M447" s="1">
        <v>452300</v>
      </c>
      <c r="N447" s="1">
        <v>339200</v>
      </c>
      <c r="O447" s="1">
        <v>5400000</v>
      </c>
      <c r="P447" s="1">
        <v>100000</v>
      </c>
      <c r="Q447" s="5">
        <v>41509</v>
      </c>
    </row>
    <row r="448" spans="1:17">
      <c r="A448" s="1">
        <v>447</v>
      </c>
      <c r="B448" s="1" t="s">
        <v>741</v>
      </c>
      <c r="C448" s="1">
        <v>17400000</v>
      </c>
      <c r="D448" s="2">
        <v>16600000000</v>
      </c>
      <c r="E448" s="6">
        <v>13</v>
      </c>
      <c r="F448" s="1">
        <v>2078</v>
      </c>
      <c r="G448" s="1">
        <v>45</v>
      </c>
      <c r="H448" s="1">
        <v>173</v>
      </c>
      <c r="I448" s="1" t="s">
        <v>39</v>
      </c>
      <c r="J448" s="1">
        <v>31</v>
      </c>
      <c r="K448" s="2">
        <v>426000000</v>
      </c>
      <c r="L448" s="1">
        <v>106600</v>
      </c>
      <c r="M448" s="1">
        <v>1700000</v>
      </c>
      <c r="N448" s="1">
        <v>1300000</v>
      </c>
      <c r="O448" s="1">
        <v>20500000</v>
      </c>
      <c r="P448" s="1">
        <v>400000</v>
      </c>
      <c r="Q448" s="5">
        <v>42559</v>
      </c>
    </row>
    <row r="449" spans="1:17">
      <c r="A449" s="1">
        <v>448</v>
      </c>
      <c r="B449" s="1" t="s">
        <v>429</v>
      </c>
      <c r="C449" s="1">
        <v>24100000</v>
      </c>
      <c r="D449" s="2">
        <v>6000000000</v>
      </c>
      <c r="E449" s="6">
        <v>4</v>
      </c>
      <c r="F449" s="1">
        <v>1252</v>
      </c>
      <c r="G449" s="1">
        <v>48</v>
      </c>
      <c r="H449" s="1">
        <v>1053</v>
      </c>
      <c r="I449" s="1">
        <v>10</v>
      </c>
      <c r="J449" s="1">
        <v>76</v>
      </c>
      <c r="K449" s="1">
        <v>5439000</v>
      </c>
      <c r="L449" s="1">
        <v>1400</v>
      </c>
      <c r="M449" s="1">
        <v>21800</v>
      </c>
      <c r="N449" s="1">
        <v>16300</v>
      </c>
      <c r="O449" s="1">
        <v>261100</v>
      </c>
      <c r="P449" s="1" t="s">
        <v>39</v>
      </c>
      <c r="Q449" s="5">
        <v>40019</v>
      </c>
    </row>
    <row r="450" spans="1:17">
      <c r="A450" s="1">
        <v>449</v>
      </c>
      <c r="B450" s="1" t="s">
        <v>863</v>
      </c>
      <c r="C450" s="1">
        <v>15600000</v>
      </c>
      <c r="D450" s="2">
        <v>6860000000</v>
      </c>
      <c r="E450" s="6">
        <v>6</v>
      </c>
      <c r="F450" s="1">
        <v>6623</v>
      </c>
      <c r="G450" s="1">
        <v>36</v>
      </c>
      <c r="H450" s="1">
        <v>863</v>
      </c>
      <c r="I450" s="1" t="s">
        <v>39</v>
      </c>
      <c r="J450" s="1">
        <v>44</v>
      </c>
      <c r="K450" s="1">
        <v>98660000</v>
      </c>
      <c r="L450" s="1">
        <v>24700</v>
      </c>
      <c r="M450" s="1">
        <v>394600</v>
      </c>
      <c r="N450" s="1">
        <v>296000</v>
      </c>
      <c r="O450" s="1">
        <v>4700000</v>
      </c>
      <c r="P450" s="1">
        <v>200000</v>
      </c>
      <c r="Q450" s="5">
        <v>41266</v>
      </c>
    </row>
    <row r="451" spans="1:17">
      <c r="A451" s="1">
        <v>450</v>
      </c>
      <c r="B451" s="1" t="s">
        <v>1143</v>
      </c>
      <c r="C451" s="1">
        <v>13300000</v>
      </c>
      <c r="D451" s="2">
        <v>3730000000</v>
      </c>
      <c r="E451" s="6">
        <v>4</v>
      </c>
      <c r="F451" s="1">
        <v>698</v>
      </c>
      <c r="G451" s="1">
        <v>49</v>
      </c>
      <c r="H451" s="1">
        <v>2110</v>
      </c>
      <c r="I451" s="1">
        <v>167</v>
      </c>
      <c r="J451" s="1">
        <v>163</v>
      </c>
      <c r="K451" s="1">
        <v>4233000</v>
      </c>
      <c r="L451" s="1">
        <v>1100</v>
      </c>
      <c r="M451" s="1">
        <v>16900</v>
      </c>
      <c r="N451" s="1">
        <v>12700</v>
      </c>
      <c r="O451" s="1">
        <v>203200</v>
      </c>
      <c r="P451" s="1" t="s">
        <v>39</v>
      </c>
      <c r="Q451" s="5">
        <v>39371</v>
      </c>
    </row>
    <row r="452" spans="1:17">
      <c r="A452" s="1">
        <v>451</v>
      </c>
      <c r="B452" s="1" t="s">
        <v>551</v>
      </c>
      <c r="C452" s="1">
        <v>20800000</v>
      </c>
      <c r="D452" s="2">
        <v>2380000000</v>
      </c>
      <c r="E452" s="6">
        <v>3</v>
      </c>
      <c r="F452" s="1">
        <v>193</v>
      </c>
      <c r="G452" s="1">
        <v>18</v>
      </c>
      <c r="H452" s="1">
        <v>3914</v>
      </c>
      <c r="I452" s="1">
        <v>2</v>
      </c>
      <c r="J452" s="1">
        <v>21</v>
      </c>
      <c r="K452" s="1">
        <v>29269000</v>
      </c>
      <c r="L452" s="1">
        <v>7300</v>
      </c>
      <c r="M452" s="1">
        <v>117100</v>
      </c>
      <c r="N452" s="1">
        <v>87800</v>
      </c>
      <c r="O452" s="1">
        <v>1400000</v>
      </c>
      <c r="P452" s="1">
        <v>100000</v>
      </c>
      <c r="Q452" s="5">
        <v>41464</v>
      </c>
    </row>
    <row r="453" spans="1:17">
      <c r="A453" s="1">
        <v>452</v>
      </c>
      <c r="B453" s="1" t="s">
        <v>931</v>
      </c>
      <c r="C453" s="1">
        <v>15000000</v>
      </c>
      <c r="D453" s="2">
        <v>6890000000</v>
      </c>
      <c r="E453" s="6">
        <v>6</v>
      </c>
      <c r="F453" s="1">
        <v>5198</v>
      </c>
      <c r="G453" s="1">
        <v>49</v>
      </c>
      <c r="H453" s="1">
        <v>857</v>
      </c>
      <c r="I453" s="1">
        <v>151</v>
      </c>
      <c r="J453" s="1">
        <v>37</v>
      </c>
      <c r="K453" s="1">
        <v>29724000</v>
      </c>
      <c r="L453" s="1">
        <v>7400</v>
      </c>
      <c r="M453" s="1">
        <v>118900</v>
      </c>
      <c r="N453" s="1">
        <v>89200</v>
      </c>
      <c r="O453" s="1">
        <v>1400000</v>
      </c>
      <c r="P453" s="1">
        <v>100000</v>
      </c>
      <c r="Q453" s="5">
        <v>39540</v>
      </c>
    </row>
    <row r="454" spans="1:17">
      <c r="A454" s="1">
        <v>453</v>
      </c>
      <c r="B454" s="1" t="s">
        <v>225</v>
      </c>
      <c r="C454" s="1">
        <v>35700000</v>
      </c>
      <c r="D454" s="2">
        <v>27100000000</v>
      </c>
      <c r="E454" s="6">
        <v>9</v>
      </c>
      <c r="F454" s="1">
        <v>654</v>
      </c>
      <c r="G454" s="1">
        <v>3</v>
      </c>
      <c r="H454" s="1">
        <v>58</v>
      </c>
      <c r="I454" s="1">
        <v>2</v>
      </c>
      <c r="J454" s="1">
        <v>37</v>
      </c>
      <c r="K454" s="2">
        <v>302000000</v>
      </c>
      <c r="L454" s="1">
        <v>75500</v>
      </c>
      <c r="M454" s="1">
        <v>1200000</v>
      </c>
      <c r="N454" s="1">
        <v>906200</v>
      </c>
      <c r="O454" s="1">
        <v>14500000</v>
      </c>
      <c r="P454" s="1">
        <v>400000</v>
      </c>
      <c r="Q454" s="5">
        <v>41431</v>
      </c>
    </row>
    <row r="455" spans="1:17">
      <c r="A455" s="1">
        <v>454</v>
      </c>
      <c r="B455" s="1" t="s">
        <v>834</v>
      </c>
      <c r="C455" s="1">
        <v>16100000</v>
      </c>
      <c r="D455" s="2">
        <v>9640000000</v>
      </c>
      <c r="E455" s="6">
        <v>4</v>
      </c>
      <c r="F455" s="1">
        <v>0</v>
      </c>
      <c r="G455" s="1">
        <v>29</v>
      </c>
      <c r="H455" s="1">
        <v>4057944</v>
      </c>
      <c r="I455" s="1">
        <v>4258</v>
      </c>
      <c r="J455" s="1">
        <v>7472</v>
      </c>
      <c r="K455" s="1" t="s">
        <v>39</v>
      </c>
      <c r="L455" s="1">
        <v>0</v>
      </c>
      <c r="M455" s="1">
        <v>0</v>
      </c>
      <c r="N455" s="1">
        <v>0</v>
      </c>
      <c r="O455" s="1">
        <v>0</v>
      </c>
      <c r="P455" s="1" t="s">
        <v>39</v>
      </c>
      <c r="Q455" s="5">
        <v>39694</v>
      </c>
    </row>
    <row r="456" spans="1:17">
      <c r="A456" s="1">
        <v>455</v>
      </c>
      <c r="B456" s="1" t="s">
        <v>957</v>
      </c>
      <c r="C456" s="1">
        <v>14800000</v>
      </c>
      <c r="D456" s="2">
        <v>5270000000</v>
      </c>
      <c r="E456" s="6">
        <v>6</v>
      </c>
      <c r="F456" s="1">
        <v>3834</v>
      </c>
      <c r="G456" s="1">
        <v>4</v>
      </c>
      <c r="H456" s="1">
        <v>1253</v>
      </c>
      <c r="I456" s="1">
        <v>7</v>
      </c>
      <c r="J456" s="1">
        <v>50</v>
      </c>
      <c r="K456" s="1">
        <v>21072000</v>
      </c>
      <c r="L456" s="1">
        <v>5300</v>
      </c>
      <c r="M456" s="1">
        <v>84300</v>
      </c>
      <c r="N456" s="1">
        <v>63200</v>
      </c>
      <c r="O456" s="1">
        <v>1000000</v>
      </c>
      <c r="P456" s="1" t="s">
        <v>39</v>
      </c>
      <c r="Q456" s="5">
        <v>41352</v>
      </c>
    </row>
    <row r="457" spans="1:17">
      <c r="A457" s="1">
        <v>456</v>
      </c>
      <c r="B457" s="1" t="s">
        <v>1120</v>
      </c>
      <c r="C457" s="1">
        <v>13500000</v>
      </c>
      <c r="D457" s="2">
        <v>8270000000</v>
      </c>
      <c r="E457" s="6">
        <v>4</v>
      </c>
      <c r="F457" s="1">
        <v>1403</v>
      </c>
      <c r="G457" s="1">
        <v>46</v>
      </c>
      <c r="H457" s="1">
        <v>620</v>
      </c>
      <c r="I457" s="1">
        <v>4</v>
      </c>
      <c r="J457" s="1">
        <v>52</v>
      </c>
      <c r="K457" s="1">
        <v>75162000</v>
      </c>
      <c r="L457" s="1">
        <v>18800</v>
      </c>
      <c r="M457" s="1">
        <v>300600</v>
      </c>
      <c r="N457" s="1">
        <v>225500</v>
      </c>
      <c r="O457" s="1">
        <v>3600000</v>
      </c>
      <c r="P457" s="1">
        <v>100000</v>
      </c>
      <c r="Q457" s="5">
        <v>42450</v>
      </c>
    </row>
    <row r="458" spans="1:17">
      <c r="A458" s="1">
        <v>457</v>
      </c>
      <c r="B458" s="1" t="s">
        <v>458</v>
      </c>
      <c r="C458" s="1">
        <v>23200000</v>
      </c>
      <c r="D458" s="2">
        <v>15800000000</v>
      </c>
      <c r="E458" s="6">
        <v>13</v>
      </c>
      <c r="F458" s="1">
        <v>172</v>
      </c>
      <c r="G458" s="1">
        <v>49</v>
      </c>
      <c r="H458" s="1">
        <v>198</v>
      </c>
      <c r="I458" s="1">
        <v>83</v>
      </c>
      <c r="J458" s="1">
        <v>79</v>
      </c>
      <c r="K458" s="2">
        <v>143000000</v>
      </c>
      <c r="L458" s="1">
        <v>35800</v>
      </c>
      <c r="M458" s="1">
        <v>572700</v>
      </c>
      <c r="N458" s="1">
        <v>429500</v>
      </c>
      <c r="O458" s="1">
        <v>6900000</v>
      </c>
      <c r="P458" s="1">
        <v>100000</v>
      </c>
      <c r="Q458" s="5">
        <v>39583</v>
      </c>
    </row>
    <row r="459" spans="1:17">
      <c r="A459" s="1">
        <v>458</v>
      </c>
      <c r="B459" s="1" t="s">
        <v>787</v>
      </c>
      <c r="C459" s="1">
        <v>16600000</v>
      </c>
      <c r="D459" s="2">
        <v>11900000000</v>
      </c>
      <c r="E459" s="6">
        <v>9</v>
      </c>
      <c r="F459" s="1">
        <v>8976</v>
      </c>
      <c r="G459" s="1">
        <v>19</v>
      </c>
      <c r="H459" s="1">
        <v>326</v>
      </c>
      <c r="I459" s="1">
        <v>91</v>
      </c>
      <c r="J459" s="1">
        <v>115</v>
      </c>
      <c r="K459" s="1">
        <v>89012000</v>
      </c>
      <c r="L459" s="1">
        <v>22300</v>
      </c>
      <c r="M459" s="1">
        <v>356000</v>
      </c>
      <c r="N459" s="1">
        <v>267000</v>
      </c>
      <c r="O459" s="1">
        <v>4300000</v>
      </c>
      <c r="P459" s="1">
        <v>100000</v>
      </c>
      <c r="Q459" s="5">
        <v>40868</v>
      </c>
    </row>
    <row r="460" spans="1:17">
      <c r="A460" s="1">
        <v>459</v>
      </c>
      <c r="B460" s="1" t="s">
        <v>1058</v>
      </c>
      <c r="C460" s="1">
        <v>14100000</v>
      </c>
      <c r="D460" s="2">
        <v>6880000000</v>
      </c>
      <c r="E460" s="6">
        <v>9</v>
      </c>
      <c r="F460" s="1">
        <v>43</v>
      </c>
      <c r="G460" s="1">
        <v>49</v>
      </c>
      <c r="H460" s="1">
        <v>856</v>
      </c>
      <c r="I460" s="1">
        <v>160</v>
      </c>
      <c r="J460" s="1">
        <v>135</v>
      </c>
      <c r="K460" s="2">
        <v>136000000</v>
      </c>
      <c r="L460" s="1">
        <v>33900</v>
      </c>
      <c r="M460" s="1">
        <v>542300</v>
      </c>
      <c r="N460" s="1">
        <v>406700</v>
      </c>
      <c r="O460" s="1">
        <v>6500000</v>
      </c>
      <c r="P460" s="1">
        <v>200000</v>
      </c>
      <c r="Q460" s="5">
        <v>40668</v>
      </c>
    </row>
    <row r="461" spans="1:17">
      <c r="A461" s="1">
        <v>460</v>
      </c>
      <c r="B461" s="1" t="s">
        <v>396</v>
      </c>
      <c r="C461" s="1">
        <v>25400000</v>
      </c>
      <c r="D461" s="2">
        <v>34300000000</v>
      </c>
      <c r="E461" s="6">
        <v>2</v>
      </c>
      <c r="F461" s="1">
        <v>8775</v>
      </c>
      <c r="G461" s="1">
        <v>49</v>
      </c>
      <c r="H461" s="1">
        <v>29</v>
      </c>
      <c r="I461" s="1">
        <v>69</v>
      </c>
      <c r="J461" s="1">
        <v>18</v>
      </c>
      <c r="K461" s="2">
        <v>815000000</v>
      </c>
      <c r="L461" s="1">
        <v>203800</v>
      </c>
      <c r="M461" s="1">
        <v>3300000</v>
      </c>
      <c r="N461" s="1">
        <v>2400000</v>
      </c>
      <c r="O461" s="1">
        <v>39100000</v>
      </c>
      <c r="P461" s="1">
        <v>600000</v>
      </c>
      <c r="Q461" s="5">
        <v>42581</v>
      </c>
    </row>
    <row r="462" spans="1:17">
      <c r="A462" s="1">
        <v>461</v>
      </c>
      <c r="B462" s="1" t="s">
        <v>398</v>
      </c>
      <c r="C462" s="1">
        <v>25200000</v>
      </c>
      <c r="D462" s="2">
        <v>9600000000</v>
      </c>
      <c r="E462" s="6">
        <v>13</v>
      </c>
      <c r="F462" s="1">
        <v>4</v>
      </c>
      <c r="G462" s="1">
        <v>41</v>
      </c>
      <c r="H462" s="1">
        <v>4051936</v>
      </c>
      <c r="I462" s="1" t="s">
        <v>39</v>
      </c>
      <c r="J462" s="1">
        <v>7690</v>
      </c>
      <c r="K462" s="1">
        <v>11</v>
      </c>
      <c r="L462" s="1">
        <v>0</v>
      </c>
      <c r="M462" s="1">
        <v>0.04</v>
      </c>
      <c r="N462" s="1">
        <v>0.03</v>
      </c>
      <c r="O462" s="1">
        <v>0.53</v>
      </c>
      <c r="P462" s="1" t="s">
        <v>39</v>
      </c>
      <c r="Q462" s="5">
        <v>43616</v>
      </c>
    </row>
    <row r="463" spans="1:17">
      <c r="A463" s="1">
        <v>462</v>
      </c>
      <c r="B463" s="1" t="s">
        <v>562</v>
      </c>
      <c r="C463" s="1">
        <v>20500000</v>
      </c>
      <c r="D463" s="2">
        <v>8770000000</v>
      </c>
      <c r="E463" s="6">
        <v>6</v>
      </c>
      <c r="F463" s="1">
        <v>1323</v>
      </c>
      <c r="G463" s="1">
        <v>4</v>
      </c>
      <c r="H463" s="1">
        <v>565</v>
      </c>
      <c r="I463" s="1">
        <v>3</v>
      </c>
      <c r="J463" s="1">
        <v>25</v>
      </c>
      <c r="K463" s="1">
        <v>26082000</v>
      </c>
      <c r="L463" s="1">
        <v>6500</v>
      </c>
      <c r="M463" s="1">
        <v>104300</v>
      </c>
      <c r="N463" s="1">
        <v>78200</v>
      </c>
      <c r="O463" s="1">
        <v>1300000</v>
      </c>
      <c r="P463" s="1" t="s">
        <v>39</v>
      </c>
      <c r="Q463" s="5">
        <v>42008</v>
      </c>
    </row>
    <row r="464" spans="1:17">
      <c r="A464" s="1">
        <v>463</v>
      </c>
      <c r="B464" s="1" t="s">
        <v>926</v>
      </c>
      <c r="C464" s="1">
        <v>15000000</v>
      </c>
      <c r="D464" s="2">
        <v>7160000000</v>
      </c>
      <c r="E464" s="6">
        <v>6</v>
      </c>
      <c r="F464" s="1">
        <v>1362</v>
      </c>
      <c r="G464" s="1">
        <v>49</v>
      </c>
      <c r="H464" s="1">
        <v>805</v>
      </c>
      <c r="I464" s="1">
        <v>151</v>
      </c>
      <c r="J464" s="1">
        <v>48</v>
      </c>
      <c r="K464" s="1">
        <v>43133000</v>
      </c>
      <c r="L464" s="1">
        <v>10800</v>
      </c>
      <c r="M464" s="1">
        <v>172500</v>
      </c>
      <c r="N464" s="1">
        <v>129400</v>
      </c>
      <c r="O464" s="1">
        <v>2100000</v>
      </c>
      <c r="P464" s="1" t="s">
        <v>39</v>
      </c>
      <c r="Q464" s="5">
        <v>39853</v>
      </c>
    </row>
    <row r="465" spans="1:17">
      <c r="A465" s="1">
        <v>464</v>
      </c>
      <c r="B465" s="1" t="s">
        <v>990</v>
      </c>
      <c r="C465" s="1">
        <v>14500000</v>
      </c>
      <c r="D465" s="2">
        <v>2440000000</v>
      </c>
      <c r="E465" s="6">
        <v>9</v>
      </c>
      <c r="F465" s="1">
        <v>0</v>
      </c>
      <c r="G465" s="1">
        <v>7</v>
      </c>
      <c r="H465" s="1"/>
      <c r="I465" s="1" t="s">
        <v>39</v>
      </c>
      <c r="J465" s="1" t="s">
        <v>39</v>
      </c>
      <c r="K465" s="1" t="s">
        <v>39</v>
      </c>
      <c r="L465" s="1">
        <v>0</v>
      </c>
      <c r="M465" s="1">
        <v>0</v>
      </c>
      <c r="N465" s="1">
        <v>0</v>
      </c>
      <c r="O465" s="1">
        <v>0</v>
      </c>
      <c r="P465" s="1" t="s">
        <v>39</v>
      </c>
      <c r="Q465" s="5">
        <v>41405</v>
      </c>
    </row>
    <row r="466" spans="1:17">
      <c r="A466" s="1">
        <v>465</v>
      </c>
      <c r="B466" s="1" t="s">
        <v>817</v>
      </c>
      <c r="C466" s="1">
        <v>16200000</v>
      </c>
      <c r="D466" s="2">
        <v>20500000000</v>
      </c>
      <c r="E466" s="6">
        <v>4</v>
      </c>
      <c r="F466" s="1">
        <v>31889</v>
      </c>
      <c r="G466" s="1">
        <v>39</v>
      </c>
      <c r="H466" s="1">
        <v>116</v>
      </c>
      <c r="I466" s="1">
        <v>1</v>
      </c>
      <c r="J466" s="1">
        <v>136</v>
      </c>
      <c r="K466" s="2">
        <v>117000000</v>
      </c>
      <c r="L466" s="1">
        <v>29300</v>
      </c>
      <c r="M466" s="1">
        <v>468800</v>
      </c>
      <c r="N466" s="1">
        <v>351600</v>
      </c>
      <c r="O466" s="1">
        <v>5600000</v>
      </c>
      <c r="P466" s="1">
        <v>200000</v>
      </c>
      <c r="Q466" s="5">
        <v>38647</v>
      </c>
    </row>
    <row r="467" spans="1:17">
      <c r="A467" s="1">
        <v>466</v>
      </c>
      <c r="B467" s="1" t="s">
        <v>698</v>
      </c>
      <c r="C467" s="1">
        <v>17900000</v>
      </c>
      <c r="D467" s="2">
        <v>5240000000</v>
      </c>
      <c r="E467" s="6">
        <v>2</v>
      </c>
      <c r="F467" s="1">
        <v>185</v>
      </c>
      <c r="G467" s="1">
        <v>49</v>
      </c>
      <c r="H467" s="1">
        <v>1264</v>
      </c>
      <c r="I467" s="1">
        <v>125</v>
      </c>
      <c r="J467" s="1">
        <v>121</v>
      </c>
      <c r="K467" s="1">
        <v>18548000</v>
      </c>
      <c r="L467" s="1">
        <v>4600</v>
      </c>
      <c r="M467" s="1">
        <v>74200</v>
      </c>
      <c r="N467" s="1">
        <v>55600</v>
      </c>
      <c r="O467" s="1">
        <v>890300</v>
      </c>
      <c r="P467" s="1" t="s">
        <v>39</v>
      </c>
      <c r="Q467" s="5">
        <v>42266</v>
      </c>
    </row>
    <row r="468" spans="1:17">
      <c r="A468" s="1">
        <v>467</v>
      </c>
      <c r="B468" s="1" t="s">
        <v>484</v>
      </c>
      <c r="C468" s="1">
        <v>22600000</v>
      </c>
      <c r="D468" s="2">
        <v>27100000000</v>
      </c>
      <c r="E468" s="6">
        <v>13</v>
      </c>
      <c r="F468" s="1">
        <v>2321</v>
      </c>
      <c r="G468" s="1">
        <v>49</v>
      </c>
      <c r="H468" s="1">
        <v>57</v>
      </c>
      <c r="I468" s="1">
        <v>87</v>
      </c>
      <c r="J468" s="1">
        <v>11</v>
      </c>
      <c r="K468" s="2">
        <v>1170000000</v>
      </c>
      <c r="L468" s="1">
        <v>293500</v>
      </c>
      <c r="M468" s="1">
        <v>4700000</v>
      </c>
      <c r="N468" s="1">
        <v>3500000</v>
      </c>
      <c r="O468" s="1">
        <v>56300000</v>
      </c>
      <c r="P468" s="1">
        <v>1300000</v>
      </c>
      <c r="Q468" s="5">
        <v>44467</v>
      </c>
    </row>
    <row r="469" spans="1:17">
      <c r="A469" s="1">
        <v>468</v>
      </c>
      <c r="B469" s="1" t="s">
        <v>993</v>
      </c>
      <c r="C469" s="1">
        <v>14500000</v>
      </c>
      <c r="D469" s="2">
        <v>4580000000</v>
      </c>
      <c r="E469" s="6">
        <v>4</v>
      </c>
      <c r="F469" s="1">
        <v>453</v>
      </c>
      <c r="G469" s="1">
        <v>49</v>
      </c>
      <c r="H469" s="1">
        <v>1565</v>
      </c>
      <c r="I469" s="1">
        <v>156</v>
      </c>
      <c r="J469" s="1">
        <v>39</v>
      </c>
      <c r="K469" s="1">
        <v>449576</v>
      </c>
      <c r="L469" s="1">
        <v>112</v>
      </c>
      <c r="M469" s="1">
        <v>1800</v>
      </c>
      <c r="N469" s="1">
        <v>1300</v>
      </c>
      <c r="O469" s="1">
        <v>21600</v>
      </c>
      <c r="P469" s="1" t="s">
        <v>39</v>
      </c>
      <c r="Q469" s="5">
        <v>42773</v>
      </c>
    </row>
    <row r="470" spans="1:17">
      <c r="A470" s="1">
        <v>469</v>
      </c>
      <c r="B470" s="1" t="s">
        <v>719</v>
      </c>
      <c r="C470" s="1">
        <v>17700000</v>
      </c>
      <c r="D470" s="2">
        <v>9060000000</v>
      </c>
      <c r="E470" s="6">
        <v>5</v>
      </c>
      <c r="F470" s="1">
        <v>1716</v>
      </c>
      <c r="G470" s="1">
        <v>28</v>
      </c>
      <c r="H470" s="1">
        <v>531</v>
      </c>
      <c r="I470" s="1">
        <v>1</v>
      </c>
      <c r="J470" s="1">
        <v>123</v>
      </c>
      <c r="K470" s="2">
        <v>118000000</v>
      </c>
      <c r="L470" s="1">
        <v>29400</v>
      </c>
      <c r="M470" s="1">
        <v>470900</v>
      </c>
      <c r="N470" s="1">
        <v>353200</v>
      </c>
      <c r="O470" s="1">
        <v>5700000</v>
      </c>
      <c r="P470" s="1">
        <v>200000</v>
      </c>
      <c r="Q470" s="5">
        <v>40126</v>
      </c>
    </row>
    <row r="471" spans="1:17">
      <c r="A471" s="1">
        <v>470</v>
      </c>
      <c r="B471" s="1" t="s">
        <v>56</v>
      </c>
      <c r="C471" s="2">
        <v>106000000</v>
      </c>
      <c r="D471" s="2">
        <v>90500000000</v>
      </c>
      <c r="E471" s="6">
        <v>13</v>
      </c>
      <c r="F471" s="1">
        <v>493</v>
      </c>
      <c r="G471" s="1">
        <v>36</v>
      </c>
      <c r="H471" s="1">
        <v>630</v>
      </c>
      <c r="I471" s="1">
        <v>5</v>
      </c>
      <c r="J471" s="1">
        <v>25</v>
      </c>
      <c r="K471" s="1">
        <v>48947000</v>
      </c>
      <c r="L471" s="1">
        <v>12200</v>
      </c>
      <c r="M471" s="1">
        <v>195800</v>
      </c>
      <c r="N471" s="1">
        <v>146800</v>
      </c>
      <c r="O471" s="1">
        <v>2300000</v>
      </c>
      <c r="P471" s="1">
        <v>100000</v>
      </c>
      <c r="Q471" s="5">
        <v>42383</v>
      </c>
    </row>
    <row r="472" spans="1:17">
      <c r="A472" s="1">
        <v>471</v>
      </c>
      <c r="B472" s="1" t="s">
        <v>418</v>
      </c>
      <c r="C472" s="1">
        <v>24400000</v>
      </c>
      <c r="D472" s="2">
        <v>12400000000</v>
      </c>
      <c r="E472" s="6">
        <v>4</v>
      </c>
      <c r="F472" s="1">
        <v>658</v>
      </c>
      <c r="G472" s="1">
        <v>49</v>
      </c>
      <c r="H472" s="1">
        <v>312</v>
      </c>
      <c r="I472" s="1">
        <v>75</v>
      </c>
      <c r="J472" s="1">
        <v>68</v>
      </c>
      <c r="K472" s="2">
        <v>170000000</v>
      </c>
      <c r="L472" s="1">
        <v>42500</v>
      </c>
      <c r="M472" s="1">
        <v>679500</v>
      </c>
      <c r="N472" s="1">
        <v>509600</v>
      </c>
      <c r="O472" s="1">
        <v>8200000</v>
      </c>
      <c r="P472" s="1">
        <v>400000</v>
      </c>
      <c r="Q472" s="5">
        <v>43453</v>
      </c>
    </row>
    <row r="473" spans="1:17">
      <c r="A473" s="1">
        <v>472</v>
      </c>
      <c r="B473" s="1" t="s">
        <v>212</v>
      </c>
      <c r="C473" s="1">
        <v>37600000</v>
      </c>
      <c r="D473" s="2">
        <v>18200000000</v>
      </c>
      <c r="E473" s="6">
        <v>4</v>
      </c>
      <c r="F473" s="1">
        <v>743</v>
      </c>
      <c r="G473" s="1">
        <v>49</v>
      </c>
      <c r="H473" s="1">
        <v>145</v>
      </c>
      <c r="I473" s="1">
        <v>29</v>
      </c>
      <c r="J473" s="1">
        <v>28</v>
      </c>
      <c r="K473" s="2">
        <v>321000000</v>
      </c>
      <c r="L473" s="1">
        <v>80300</v>
      </c>
      <c r="M473" s="1">
        <v>1300000</v>
      </c>
      <c r="N473" s="1">
        <v>963100</v>
      </c>
      <c r="O473" s="1">
        <v>15400000</v>
      </c>
      <c r="P473" s="1">
        <v>700000</v>
      </c>
      <c r="Q473" s="5">
        <v>42847</v>
      </c>
    </row>
    <row r="474" spans="1:17">
      <c r="A474" s="1">
        <v>473</v>
      </c>
      <c r="B474" s="1" t="s">
        <v>772</v>
      </c>
      <c r="C474" s="1">
        <v>16800000</v>
      </c>
      <c r="D474" s="2">
        <v>7200000000</v>
      </c>
      <c r="E474" s="6">
        <v>4</v>
      </c>
      <c r="F474" s="1">
        <v>502</v>
      </c>
      <c r="G474" s="1">
        <v>20</v>
      </c>
      <c r="H474" s="1">
        <v>795</v>
      </c>
      <c r="I474" s="1">
        <v>19</v>
      </c>
      <c r="J474" s="1">
        <v>130</v>
      </c>
      <c r="K474" s="1">
        <v>42836000</v>
      </c>
      <c r="L474" s="1">
        <v>10700</v>
      </c>
      <c r="M474" s="1">
        <v>171300</v>
      </c>
      <c r="N474" s="1">
        <v>128500</v>
      </c>
      <c r="O474" s="1">
        <v>2100000</v>
      </c>
      <c r="P474" s="1">
        <v>100000</v>
      </c>
      <c r="Q474" s="5">
        <v>43791</v>
      </c>
    </row>
    <row r="475" spans="1:17">
      <c r="A475" s="1">
        <v>474</v>
      </c>
      <c r="B475" s="1" t="s">
        <v>478</v>
      </c>
      <c r="C475" s="1">
        <v>22700000</v>
      </c>
      <c r="D475" s="2">
        <v>11600000000</v>
      </c>
      <c r="E475" s="6">
        <v>4</v>
      </c>
      <c r="F475" s="1">
        <v>654</v>
      </c>
      <c r="G475" s="1">
        <v>36</v>
      </c>
      <c r="H475" s="1">
        <v>344</v>
      </c>
      <c r="I475" s="1" t="s">
        <v>39</v>
      </c>
      <c r="J475" s="1">
        <v>82</v>
      </c>
      <c r="K475" s="1">
        <v>96613000</v>
      </c>
      <c r="L475" s="1">
        <v>24200</v>
      </c>
      <c r="M475" s="1">
        <v>386500</v>
      </c>
      <c r="N475" s="1">
        <v>289800</v>
      </c>
      <c r="O475" s="1">
        <v>4600000</v>
      </c>
      <c r="P475" s="1">
        <v>100000</v>
      </c>
      <c r="Q475" s="5">
        <v>43564</v>
      </c>
    </row>
    <row r="476" spans="1:17">
      <c r="A476" s="1">
        <v>475</v>
      </c>
      <c r="B476" s="1" t="s">
        <v>172</v>
      </c>
      <c r="C476" s="1">
        <v>42400000</v>
      </c>
      <c r="D476" s="2">
        <v>19500000000</v>
      </c>
      <c r="E476" s="6">
        <v>4</v>
      </c>
      <c r="F476" s="1">
        <v>618</v>
      </c>
      <c r="G476" s="1">
        <v>49</v>
      </c>
      <c r="H476" s="1">
        <v>128</v>
      </c>
      <c r="I476" s="1">
        <v>21</v>
      </c>
      <c r="J476" s="1">
        <v>19</v>
      </c>
      <c r="K476" s="1">
        <v>53202000</v>
      </c>
      <c r="L476" s="1">
        <v>13300</v>
      </c>
      <c r="M476" s="1">
        <v>212800</v>
      </c>
      <c r="N476" s="1">
        <v>159600</v>
      </c>
      <c r="O476" s="1">
        <v>2600000</v>
      </c>
      <c r="P476" s="1" t="s">
        <v>39</v>
      </c>
      <c r="Q476" s="5">
        <v>43053</v>
      </c>
    </row>
    <row r="477" spans="1:17">
      <c r="A477" s="1">
        <v>476</v>
      </c>
      <c r="B477" s="1" t="s">
        <v>992</v>
      </c>
      <c r="C477" s="1">
        <v>14500000</v>
      </c>
      <c r="D477" s="2">
        <v>6940000000</v>
      </c>
      <c r="E477" s="6">
        <v>4</v>
      </c>
      <c r="F477" s="1">
        <v>479</v>
      </c>
      <c r="G477" s="1">
        <v>49</v>
      </c>
      <c r="H477" s="1">
        <v>848</v>
      </c>
      <c r="I477" s="1">
        <v>156</v>
      </c>
      <c r="J477" s="1">
        <v>151</v>
      </c>
      <c r="K477" s="1">
        <v>29941000</v>
      </c>
      <c r="L477" s="1">
        <v>7500</v>
      </c>
      <c r="M477" s="1">
        <v>119800</v>
      </c>
      <c r="N477" s="1">
        <v>89800</v>
      </c>
      <c r="O477" s="1">
        <v>1400000</v>
      </c>
      <c r="P477" s="1" t="s">
        <v>39</v>
      </c>
      <c r="Q477" s="5">
        <v>43717</v>
      </c>
    </row>
    <row r="478" spans="1:17">
      <c r="A478" s="1">
        <v>477</v>
      </c>
      <c r="B478" s="1" t="s">
        <v>57</v>
      </c>
      <c r="C478" s="1">
        <v>18500000</v>
      </c>
      <c r="D478" s="2">
        <v>8150000000</v>
      </c>
      <c r="E478" s="6">
        <v>13</v>
      </c>
      <c r="F478" s="1">
        <v>493</v>
      </c>
      <c r="G478" s="1">
        <v>36</v>
      </c>
      <c r="H478" s="1">
        <v>630</v>
      </c>
      <c r="I478" s="1">
        <v>5</v>
      </c>
      <c r="J478" s="1">
        <v>25</v>
      </c>
      <c r="K478" s="1">
        <v>48947000</v>
      </c>
      <c r="L478" s="1">
        <v>12200</v>
      </c>
      <c r="M478" s="1">
        <v>195800</v>
      </c>
      <c r="N478" s="1">
        <v>146800</v>
      </c>
      <c r="O478" s="1">
        <v>2300000</v>
      </c>
      <c r="P478" s="1">
        <v>100000</v>
      </c>
      <c r="Q478" s="5">
        <v>42383</v>
      </c>
    </row>
    <row r="479" spans="1:17">
      <c r="A479" s="1">
        <v>478</v>
      </c>
      <c r="B479" s="1" t="s">
        <v>700</v>
      </c>
      <c r="C479" s="1">
        <v>17900000</v>
      </c>
      <c r="D479" s="2">
        <v>9870000000</v>
      </c>
      <c r="E479" s="6">
        <v>4</v>
      </c>
      <c r="F479" s="1">
        <v>602</v>
      </c>
      <c r="G479" s="1">
        <v>51</v>
      </c>
      <c r="H479" s="1">
        <v>455</v>
      </c>
      <c r="I479" s="1">
        <v>1</v>
      </c>
      <c r="J479" s="1">
        <v>121</v>
      </c>
      <c r="K479" s="1">
        <v>84467000</v>
      </c>
      <c r="L479" s="1">
        <v>21100</v>
      </c>
      <c r="M479" s="1">
        <v>337900</v>
      </c>
      <c r="N479" s="1">
        <v>253400</v>
      </c>
      <c r="O479" s="1">
        <v>4100000</v>
      </c>
      <c r="P479" s="1">
        <v>100000</v>
      </c>
      <c r="Q479" s="5">
        <v>43791</v>
      </c>
    </row>
    <row r="480" spans="1:17">
      <c r="A480" s="1">
        <v>479</v>
      </c>
      <c r="B480" s="1" t="s">
        <v>637</v>
      </c>
      <c r="C480" s="1">
        <v>19100000</v>
      </c>
      <c r="D480" s="2">
        <v>6340000000</v>
      </c>
      <c r="E480" s="6">
        <v>9</v>
      </c>
      <c r="F480" s="1">
        <v>37</v>
      </c>
      <c r="G480" s="1">
        <v>49</v>
      </c>
      <c r="H480" s="1">
        <v>966</v>
      </c>
      <c r="I480" s="1" t="s">
        <v>39</v>
      </c>
      <c r="J480" s="1">
        <v>99</v>
      </c>
      <c r="K480" s="1">
        <v>46192000</v>
      </c>
      <c r="L480" s="1">
        <v>11500</v>
      </c>
      <c r="M480" s="1">
        <v>184800</v>
      </c>
      <c r="N480" s="1">
        <v>138600</v>
      </c>
      <c r="O480" s="1">
        <v>2200000</v>
      </c>
      <c r="P480" s="1" t="s">
        <v>39</v>
      </c>
      <c r="Q480" s="5">
        <v>43239</v>
      </c>
    </row>
    <row r="481" spans="1:17">
      <c r="A481" s="1">
        <v>480</v>
      </c>
      <c r="B481" s="1" t="s">
        <v>715</v>
      </c>
      <c r="C481" s="1">
        <v>17700000</v>
      </c>
      <c r="D481" s="2">
        <v>4200000000</v>
      </c>
      <c r="E481" s="6">
        <v>9</v>
      </c>
      <c r="F481" s="1">
        <v>60</v>
      </c>
      <c r="G481" s="1">
        <v>49</v>
      </c>
      <c r="H481" s="1">
        <v>1785</v>
      </c>
      <c r="I481" s="1" t="s">
        <v>39</v>
      </c>
      <c r="J481" s="1">
        <v>108</v>
      </c>
      <c r="K481" s="1">
        <v>9243000</v>
      </c>
      <c r="L481" s="1">
        <v>0</v>
      </c>
      <c r="M481" s="1">
        <v>0</v>
      </c>
      <c r="N481" s="1">
        <v>0</v>
      </c>
      <c r="O481" s="1">
        <v>0</v>
      </c>
      <c r="P481" s="1" t="s">
        <v>39</v>
      </c>
      <c r="Q481" s="5">
        <v>42292</v>
      </c>
    </row>
    <row r="482" spans="1:17">
      <c r="A482" s="1">
        <v>481</v>
      </c>
      <c r="B482" s="1" t="s">
        <v>1010</v>
      </c>
      <c r="C482" s="1">
        <v>14500000</v>
      </c>
      <c r="D482" s="2">
        <v>3520000000</v>
      </c>
      <c r="E482" s="6">
        <v>2</v>
      </c>
      <c r="F482" s="1">
        <v>1064</v>
      </c>
      <c r="G482" s="1">
        <v>8</v>
      </c>
      <c r="H482" s="1">
        <v>2297</v>
      </c>
      <c r="I482" s="1">
        <v>8</v>
      </c>
      <c r="J482" s="1">
        <v>31</v>
      </c>
      <c r="K482" s="1">
        <v>5329000</v>
      </c>
      <c r="L482" s="1">
        <v>1300</v>
      </c>
      <c r="M482" s="1">
        <v>21300</v>
      </c>
      <c r="N482" s="1">
        <v>16000</v>
      </c>
      <c r="O482" s="1">
        <v>255800</v>
      </c>
      <c r="P482" s="1" t="s">
        <v>39</v>
      </c>
      <c r="Q482" s="5">
        <v>40480</v>
      </c>
    </row>
    <row r="483" spans="1:17">
      <c r="A483" s="1">
        <v>482</v>
      </c>
      <c r="B483" s="1" t="s">
        <v>1110</v>
      </c>
      <c r="C483" s="1">
        <v>13600000</v>
      </c>
      <c r="D483" s="2">
        <v>3760000000</v>
      </c>
      <c r="E483" s="6">
        <v>9</v>
      </c>
      <c r="F483" s="1">
        <v>199</v>
      </c>
      <c r="G483" s="1">
        <v>49</v>
      </c>
      <c r="H483" s="1">
        <v>2084</v>
      </c>
      <c r="I483" s="1">
        <v>163</v>
      </c>
      <c r="J483" s="1">
        <v>139</v>
      </c>
      <c r="K483" s="1">
        <v>15277000</v>
      </c>
      <c r="L483" s="1">
        <v>3800</v>
      </c>
      <c r="M483" s="1">
        <v>61100</v>
      </c>
      <c r="N483" s="1">
        <v>45800</v>
      </c>
      <c r="O483" s="1">
        <v>733300</v>
      </c>
      <c r="P483" s="1">
        <v>100000</v>
      </c>
      <c r="Q483" s="5">
        <v>39222</v>
      </c>
    </row>
    <row r="484" spans="1:17">
      <c r="A484" s="1">
        <v>483</v>
      </c>
      <c r="B484" s="1" t="s">
        <v>566</v>
      </c>
      <c r="C484" s="1">
        <v>20400000</v>
      </c>
      <c r="D484" s="2">
        <v>13400000000</v>
      </c>
      <c r="E484" s="6">
        <v>9</v>
      </c>
      <c r="F484" s="1">
        <v>0</v>
      </c>
      <c r="G484" s="1">
        <v>1</v>
      </c>
      <c r="H484" s="1">
        <v>4057944</v>
      </c>
      <c r="I484" s="1">
        <v>1385</v>
      </c>
      <c r="J484" s="1">
        <v>7136</v>
      </c>
      <c r="K484" s="1" t="s">
        <v>39</v>
      </c>
      <c r="L484" s="1">
        <v>0</v>
      </c>
      <c r="M484" s="1">
        <v>0</v>
      </c>
      <c r="N484" s="1">
        <v>0</v>
      </c>
      <c r="O484" s="1">
        <v>0</v>
      </c>
      <c r="P484" s="1">
        <v>12</v>
      </c>
      <c r="Q484" s="5">
        <v>39049</v>
      </c>
    </row>
    <row r="485" spans="1:17">
      <c r="A485" s="1">
        <v>484</v>
      </c>
      <c r="B485" s="1" t="s">
        <v>864</v>
      </c>
      <c r="C485" s="1">
        <v>15600000</v>
      </c>
      <c r="D485" s="2">
        <v>7170000000</v>
      </c>
      <c r="E485" s="6">
        <v>15</v>
      </c>
      <c r="F485" s="1">
        <v>6542</v>
      </c>
      <c r="G485" s="1">
        <v>8</v>
      </c>
      <c r="H485" s="1">
        <v>802</v>
      </c>
      <c r="I485" s="1">
        <v>7</v>
      </c>
      <c r="J485" s="1">
        <v>11</v>
      </c>
      <c r="K485" s="1">
        <v>88224000</v>
      </c>
      <c r="L485" s="1">
        <v>22100</v>
      </c>
      <c r="M485" s="1">
        <v>352900</v>
      </c>
      <c r="N485" s="1">
        <v>264700</v>
      </c>
      <c r="O485" s="1">
        <v>4200000</v>
      </c>
      <c r="P485" s="1">
        <v>100000</v>
      </c>
      <c r="Q485" s="5">
        <v>39777</v>
      </c>
    </row>
    <row r="486" spans="1:17">
      <c r="A486" s="1">
        <v>485</v>
      </c>
      <c r="B486" s="1" t="s">
        <v>924</v>
      </c>
      <c r="C486" s="1">
        <v>15000000</v>
      </c>
      <c r="D486" s="2">
        <v>8900000000</v>
      </c>
      <c r="E486" s="6">
        <v>4</v>
      </c>
      <c r="F486" s="1">
        <v>795</v>
      </c>
      <c r="G486" s="1">
        <v>7</v>
      </c>
      <c r="H486" s="1">
        <v>548</v>
      </c>
      <c r="I486" s="1">
        <v>36</v>
      </c>
      <c r="J486" s="1">
        <v>34</v>
      </c>
      <c r="K486" s="2">
        <v>145000000</v>
      </c>
      <c r="L486" s="1">
        <v>36400</v>
      </c>
      <c r="M486" s="1">
        <v>581900</v>
      </c>
      <c r="N486" s="1">
        <v>436400</v>
      </c>
      <c r="O486" s="1">
        <v>7000000</v>
      </c>
      <c r="P486" s="1" t="s">
        <v>39</v>
      </c>
      <c r="Q486" s="5">
        <v>43126</v>
      </c>
    </row>
    <row r="487" spans="1:17">
      <c r="A487" s="1">
        <v>486</v>
      </c>
      <c r="B487" s="1" t="s">
        <v>646</v>
      </c>
      <c r="C487" s="1">
        <v>18900000</v>
      </c>
      <c r="D487" s="2">
        <v>9810000000</v>
      </c>
      <c r="E487" s="6">
        <v>3</v>
      </c>
      <c r="F487" s="1">
        <v>719</v>
      </c>
      <c r="G487" s="1">
        <v>29</v>
      </c>
      <c r="H487" s="1">
        <v>459</v>
      </c>
      <c r="I487" s="1">
        <v>16</v>
      </c>
      <c r="J487" s="1">
        <v>24</v>
      </c>
      <c r="K487" s="2">
        <v>140000000</v>
      </c>
      <c r="L487" s="1">
        <v>35100</v>
      </c>
      <c r="M487" s="1">
        <v>561600</v>
      </c>
      <c r="N487" s="1">
        <v>421200</v>
      </c>
      <c r="O487" s="1">
        <v>6700000</v>
      </c>
      <c r="P487" s="1" t="s">
        <v>39</v>
      </c>
      <c r="Q487" s="5">
        <v>43126</v>
      </c>
    </row>
    <row r="488" spans="1:17">
      <c r="A488" s="1">
        <v>487</v>
      </c>
      <c r="B488" s="1" t="s">
        <v>313</v>
      </c>
      <c r="C488" s="1">
        <v>30100000</v>
      </c>
      <c r="D488" s="2">
        <v>22600000000</v>
      </c>
      <c r="E488" s="6">
        <v>3</v>
      </c>
      <c r="F488" s="1">
        <v>1349</v>
      </c>
      <c r="G488" s="1">
        <v>49</v>
      </c>
      <c r="H488" s="1">
        <v>95</v>
      </c>
      <c r="I488" s="1">
        <v>49</v>
      </c>
      <c r="J488" s="1">
        <v>12</v>
      </c>
      <c r="K488" s="2">
        <v>108000000</v>
      </c>
      <c r="L488" s="1">
        <v>26900</v>
      </c>
      <c r="M488" s="1">
        <v>430100</v>
      </c>
      <c r="N488" s="1">
        <v>322600</v>
      </c>
      <c r="O488" s="1">
        <v>5200000</v>
      </c>
      <c r="P488" s="1" t="s">
        <v>39</v>
      </c>
      <c r="Q488" s="5">
        <v>42352</v>
      </c>
    </row>
    <row r="489" spans="1:17">
      <c r="A489" s="1">
        <v>488</v>
      </c>
      <c r="B489" s="1" t="s">
        <v>179</v>
      </c>
      <c r="C489" s="1">
        <v>40900000</v>
      </c>
      <c r="D489" s="2">
        <v>39500000000</v>
      </c>
      <c r="E489" s="6">
        <v>3</v>
      </c>
      <c r="F489" s="1">
        <v>2423</v>
      </c>
      <c r="G489" s="1">
        <v>49</v>
      </c>
      <c r="H489" s="1">
        <v>22</v>
      </c>
      <c r="I489" s="1">
        <v>22</v>
      </c>
      <c r="J489" s="1">
        <v>7</v>
      </c>
      <c r="K489" s="1">
        <v>98775000</v>
      </c>
      <c r="L489" s="1">
        <v>24700</v>
      </c>
      <c r="M489" s="1">
        <v>395100</v>
      </c>
      <c r="N489" s="1">
        <v>296300</v>
      </c>
      <c r="O489" s="1">
        <v>4700000</v>
      </c>
      <c r="P489" s="1">
        <v>100000</v>
      </c>
      <c r="Q489" s="5">
        <v>40716</v>
      </c>
    </row>
    <row r="490" spans="1:17">
      <c r="A490" s="1">
        <v>489</v>
      </c>
      <c r="B490" s="1" t="s">
        <v>1245</v>
      </c>
      <c r="C490" s="1">
        <v>12500000</v>
      </c>
      <c r="D490" s="2">
        <v>6960000000</v>
      </c>
      <c r="E490" s="6">
        <v>3</v>
      </c>
      <c r="F490" s="1">
        <v>1459</v>
      </c>
      <c r="G490" s="1">
        <v>41</v>
      </c>
      <c r="H490" s="1">
        <v>843</v>
      </c>
      <c r="I490" s="1">
        <v>19</v>
      </c>
      <c r="J490" s="1">
        <v>46</v>
      </c>
      <c r="K490" s="1">
        <v>16319000</v>
      </c>
      <c r="L490" s="1">
        <v>4100</v>
      </c>
      <c r="M490" s="1">
        <v>65300</v>
      </c>
      <c r="N490" s="1">
        <v>49000</v>
      </c>
      <c r="O490" s="1">
        <v>783300</v>
      </c>
      <c r="P490" s="1" t="s">
        <v>39</v>
      </c>
      <c r="Q490" s="5">
        <v>41796</v>
      </c>
    </row>
    <row r="491" spans="1:17">
      <c r="A491" s="1">
        <v>490</v>
      </c>
      <c r="B491" s="1" t="s">
        <v>805</v>
      </c>
      <c r="C491" s="1">
        <v>16300000</v>
      </c>
      <c r="D491" s="2">
        <v>7520000000</v>
      </c>
      <c r="E491" s="6">
        <v>9</v>
      </c>
      <c r="F491" s="1">
        <v>278</v>
      </c>
      <c r="G491" s="1">
        <v>48</v>
      </c>
      <c r="H491" s="1">
        <v>740</v>
      </c>
      <c r="I491" s="1">
        <v>22</v>
      </c>
      <c r="J491" s="1">
        <v>117</v>
      </c>
      <c r="K491" s="1">
        <v>38604000</v>
      </c>
      <c r="L491" s="1">
        <v>9700</v>
      </c>
      <c r="M491" s="1">
        <v>154400</v>
      </c>
      <c r="N491" s="1">
        <v>115800</v>
      </c>
      <c r="O491" s="1">
        <v>1900000</v>
      </c>
      <c r="P491" s="1" t="s">
        <v>39</v>
      </c>
      <c r="Q491" s="5">
        <v>40877</v>
      </c>
    </row>
    <row r="492" spans="1:17">
      <c r="A492" s="1">
        <v>491</v>
      </c>
      <c r="B492" s="1" t="s">
        <v>544</v>
      </c>
      <c r="C492" s="1">
        <v>20900000</v>
      </c>
      <c r="D492" s="2">
        <v>11100000000</v>
      </c>
      <c r="E492" s="6">
        <v>13</v>
      </c>
      <c r="F492" s="1">
        <v>9850</v>
      </c>
      <c r="G492" s="1">
        <v>49</v>
      </c>
      <c r="H492" s="1">
        <v>372</v>
      </c>
      <c r="I492" s="1">
        <v>100</v>
      </c>
      <c r="J492" s="1">
        <v>17</v>
      </c>
      <c r="K492" s="2">
        <v>384000000</v>
      </c>
      <c r="L492" s="1">
        <v>95900</v>
      </c>
      <c r="M492" s="1">
        <v>1500000</v>
      </c>
      <c r="N492" s="1">
        <v>1200000</v>
      </c>
      <c r="O492" s="1">
        <v>18400000</v>
      </c>
      <c r="P492" s="1">
        <v>600000</v>
      </c>
      <c r="Q492" s="5">
        <v>44061</v>
      </c>
    </row>
    <row r="493" spans="1:17">
      <c r="A493" s="1">
        <v>492</v>
      </c>
      <c r="B493" s="1" t="s">
        <v>825</v>
      </c>
      <c r="C493" s="1">
        <v>16100000</v>
      </c>
      <c r="D493" s="1">
        <v>0</v>
      </c>
      <c r="E493" s="6">
        <v>10</v>
      </c>
      <c r="F493" s="1">
        <v>0</v>
      </c>
      <c r="G493" s="1">
        <v>49</v>
      </c>
      <c r="H493" s="1">
        <v>4057944</v>
      </c>
      <c r="I493" s="1" t="s">
        <v>39</v>
      </c>
      <c r="J493" s="1" t="s">
        <v>39</v>
      </c>
      <c r="K493" s="1" t="s">
        <v>39</v>
      </c>
      <c r="L493" s="1">
        <v>0</v>
      </c>
      <c r="M493" s="1">
        <v>0</v>
      </c>
      <c r="N493" s="1">
        <v>0</v>
      </c>
      <c r="O493" s="1">
        <v>0</v>
      </c>
      <c r="P493" s="1" t="s">
        <v>39</v>
      </c>
      <c r="Q493" s="5">
        <v>42017</v>
      </c>
    </row>
    <row r="494" spans="1:17">
      <c r="A494" s="1">
        <v>493</v>
      </c>
      <c r="B494" s="1" t="s">
        <v>755</v>
      </c>
      <c r="C494" s="1">
        <v>17100000</v>
      </c>
      <c r="D494" s="2">
        <v>2170000000</v>
      </c>
      <c r="E494" s="6">
        <v>2</v>
      </c>
      <c r="F494" s="1">
        <v>142</v>
      </c>
      <c r="G494" s="1">
        <v>49</v>
      </c>
      <c r="H494" s="1">
        <v>4443</v>
      </c>
      <c r="I494" s="1">
        <v>132</v>
      </c>
      <c r="J494" s="1">
        <v>127</v>
      </c>
      <c r="K494" s="1">
        <v>1761000</v>
      </c>
      <c r="L494" s="1">
        <v>440</v>
      </c>
      <c r="M494" s="1">
        <v>7000</v>
      </c>
      <c r="N494" s="1">
        <v>5300</v>
      </c>
      <c r="O494" s="1">
        <v>84500</v>
      </c>
      <c r="P494" s="1" t="s">
        <v>39</v>
      </c>
      <c r="Q494" s="5">
        <v>41519</v>
      </c>
    </row>
    <row r="495" spans="1:17">
      <c r="A495" s="1">
        <v>494</v>
      </c>
      <c r="B495" s="1" t="s">
        <v>1189</v>
      </c>
      <c r="C495" s="1">
        <v>13000000</v>
      </c>
      <c r="D495" s="2">
        <v>1700000000</v>
      </c>
      <c r="E495" s="6">
        <v>9</v>
      </c>
      <c r="F495" s="1">
        <v>409</v>
      </c>
      <c r="G495" s="1">
        <v>17</v>
      </c>
      <c r="H495" s="1">
        <v>6059</v>
      </c>
      <c r="I495" s="1">
        <v>3</v>
      </c>
      <c r="J495" s="1">
        <v>143</v>
      </c>
      <c r="K495" s="1">
        <v>30471000</v>
      </c>
      <c r="L495" s="1">
        <v>7600</v>
      </c>
      <c r="M495" s="1">
        <v>121900</v>
      </c>
      <c r="N495" s="1">
        <v>91400</v>
      </c>
      <c r="O495" s="1">
        <v>1500000</v>
      </c>
      <c r="P495" s="1">
        <v>100000</v>
      </c>
      <c r="Q495" s="5">
        <v>42081</v>
      </c>
    </row>
    <row r="496" spans="1:17">
      <c r="A496" s="1">
        <v>495</v>
      </c>
      <c r="B496" s="1" t="s">
        <v>449</v>
      </c>
      <c r="C496" s="1">
        <v>23600000</v>
      </c>
      <c r="D496" s="2">
        <v>5990000000</v>
      </c>
      <c r="E496" s="6">
        <v>4</v>
      </c>
      <c r="F496" s="1">
        <v>719</v>
      </c>
      <c r="G496" s="1">
        <v>49</v>
      </c>
      <c r="H496" s="1">
        <v>1057</v>
      </c>
      <c r="I496" s="1">
        <v>82</v>
      </c>
      <c r="J496" s="1">
        <v>75</v>
      </c>
      <c r="K496" s="1">
        <v>10803000</v>
      </c>
      <c r="L496" s="1">
        <v>2700</v>
      </c>
      <c r="M496" s="1">
        <v>43200</v>
      </c>
      <c r="N496" s="1">
        <v>32400</v>
      </c>
      <c r="O496" s="1">
        <v>518600</v>
      </c>
      <c r="P496" s="1" t="s">
        <v>39</v>
      </c>
      <c r="Q496" s="5">
        <v>42245</v>
      </c>
    </row>
    <row r="497" spans="1:17">
      <c r="A497" s="1">
        <v>496</v>
      </c>
      <c r="B497" s="1" t="s">
        <v>1172</v>
      </c>
      <c r="C497" s="1">
        <v>13100000</v>
      </c>
      <c r="D497" s="2">
        <v>4710000000</v>
      </c>
      <c r="E497" s="6">
        <v>9</v>
      </c>
      <c r="F497" s="1">
        <v>1262</v>
      </c>
      <c r="G497" s="1">
        <v>19</v>
      </c>
      <c r="H497" s="1">
        <v>1484</v>
      </c>
      <c r="I497" s="1">
        <v>119</v>
      </c>
      <c r="J497" s="1">
        <v>143</v>
      </c>
      <c r="K497" s="1">
        <v>34438000</v>
      </c>
      <c r="L497" s="1">
        <v>8600</v>
      </c>
      <c r="M497" s="1">
        <v>137800</v>
      </c>
      <c r="N497" s="1">
        <v>103300</v>
      </c>
      <c r="O497" s="1">
        <v>1700000</v>
      </c>
      <c r="P497" s="1">
        <v>100000</v>
      </c>
      <c r="Q497" s="5">
        <v>40539</v>
      </c>
    </row>
    <row r="498" spans="1:17">
      <c r="A498" s="1">
        <v>497</v>
      </c>
      <c r="B498" s="1" t="s">
        <v>890</v>
      </c>
      <c r="C498" s="1">
        <v>15300000</v>
      </c>
      <c r="D498" s="2">
        <v>1640000000</v>
      </c>
      <c r="E498" s="6">
        <v>6</v>
      </c>
      <c r="F498" s="1">
        <v>1397</v>
      </c>
      <c r="G498" s="1">
        <v>19</v>
      </c>
      <c r="H498" s="1">
        <v>6356</v>
      </c>
      <c r="I498" s="1">
        <v>101</v>
      </c>
      <c r="J498" s="1">
        <v>46</v>
      </c>
      <c r="K498" s="1">
        <v>5920000</v>
      </c>
      <c r="L498" s="1">
        <v>1500</v>
      </c>
      <c r="M498" s="1">
        <v>23700</v>
      </c>
      <c r="N498" s="1">
        <v>17800</v>
      </c>
      <c r="O498" s="1">
        <v>284200</v>
      </c>
      <c r="P498" s="1" t="s">
        <v>39</v>
      </c>
      <c r="Q498" s="5">
        <v>43055</v>
      </c>
    </row>
    <row r="499" spans="1:17">
      <c r="A499" s="1">
        <v>498</v>
      </c>
      <c r="B499" s="1" t="s">
        <v>113</v>
      </c>
      <c r="C499" s="1">
        <v>54000000</v>
      </c>
      <c r="D499" s="2">
        <v>32300000000</v>
      </c>
      <c r="E499" s="6">
        <v>9</v>
      </c>
      <c r="F499" s="1">
        <v>11</v>
      </c>
      <c r="G499" s="1">
        <v>49</v>
      </c>
      <c r="H499" s="1">
        <v>3800129</v>
      </c>
      <c r="I499" s="1" t="s">
        <v>39</v>
      </c>
      <c r="J499" s="1" t="s">
        <v>39</v>
      </c>
      <c r="K499" s="1">
        <v>159</v>
      </c>
      <c r="L499" s="1">
        <v>0.04</v>
      </c>
      <c r="M499" s="1">
        <v>0.64</v>
      </c>
      <c r="N499" s="1">
        <v>0.48</v>
      </c>
      <c r="O499" s="1">
        <v>8</v>
      </c>
      <c r="P499" s="1" t="s">
        <v>39</v>
      </c>
      <c r="Q499" s="5">
        <v>42703</v>
      </c>
    </row>
    <row r="500" spans="1:17">
      <c r="A500" s="1">
        <v>499</v>
      </c>
      <c r="B500" s="1" t="s">
        <v>388</v>
      </c>
      <c r="C500" s="1">
        <v>25700000</v>
      </c>
      <c r="D500" s="2">
        <v>7470000000</v>
      </c>
      <c r="E500" s="6">
        <v>13</v>
      </c>
      <c r="F500" s="1">
        <v>982</v>
      </c>
      <c r="G500" s="1">
        <v>29</v>
      </c>
      <c r="H500" s="1">
        <v>746</v>
      </c>
      <c r="I500" s="1">
        <v>8</v>
      </c>
      <c r="J500" s="1">
        <v>7</v>
      </c>
      <c r="K500" s="1">
        <v>30501000</v>
      </c>
      <c r="L500" s="1">
        <v>7600</v>
      </c>
      <c r="M500" s="1">
        <v>122000</v>
      </c>
      <c r="N500" s="1">
        <v>91500</v>
      </c>
      <c r="O500" s="1">
        <v>1500000</v>
      </c>
      <c r="P500" s="1" t="s">
        <v>39</v>
      </c>
      <c r="Q500" s="5">
        <v>41259</v>
      </c>
    </row>
    <row r="501" spans="1:17">
      <c r="A501" s="1">
        <v>500</v>
      </c>
      <c r="B501" s="1" t="s">
        <v>994</v>
      </c>
      <c r="C501" s="1">
        <v>14500000</v>
      </c>
      <c r="D501" s="2">
        <v>1740000000</v>
      </c>
      <c r="E501" s="6">
        <v>10</v>
      </c>
      <c r="F501" s="1">
        <v>514</v>
      </c>
      <c r="G501" s="1">
        <v>19</v>
      </c>
      <c r="H501" s="1">
        <v>5926</v>
      </c>
      <c r="I501" s="1">
        <v>107</v>
      </c>
      <c r="J501" s="1">
        <v>13</v>
      </c>
      <c r="K501" s="1">
        <v>23034000</v>
      </c>
      <c r="L501" s="1">
        <v>5800</v>
      </c>
      <c r="M501" s="1">
        <v>92100</v>
      </c>
      <c r="N501" s="1">
        <v>69100</v>
      </c>
      <c r="O501" s="1">
        <v>1100000</v>
      </c>
      <c r="P501" s="1">
        <v>100000</v>
      </c>
      <c r="Q501" s="5">
        <v>44348</v>
      </c>
    </row>
    <row r="502" spans="1:17">
      <c r="A502" s="1">
        <v>501</v>
      </c>
      <c r="B502" s="1" t="s">
        <v>1267</v>
      </c>
      <c r="C502" s="1">
        <v>12400000</v>
      </c>
      <c r="D502" s="2">
        <v>2390000000</v>
      </c>
      <c r="E502" s="6">
        <v>6</v>
      </c>
      <c r="F502" s="1">
        <v>690</v>
      </c>
      <c r="G502" s="1">
        <v>49</v>
      </c>
      <c r="H502" s="1">
        <v>186431</v>
      </c>
      <c r="I502" s="1">
        <v>1795</v>
      </c>
      <c r="J502" s="1">
        <v>1759</v>
      </c>
      <c r="K502" s="1">
        <v>27596</v>
      </c>
      <c r="L502" s="1">
        <v>7</v>
      </c>
      <c r="M502" s="1">
        <v>110</v>
      </c>
      <c r="N502" s="1">
        <v>83</v>
      </c>
      <c r="O502" s="1">
        <v>1300</v>
      </c>
      <c r="P502" s="1" t="s">
        <v>39</v>
      </c>
      <c r="Q502" s="5">
        <v>38721</v>
      </c>
    </row>
    <row r="503" spans="1:17">
      <c r="A503" s="1">
        <v>502</v>
      </c>
      <c r="B503" s="1" t="s">
        <v>281</v>
      </c>
      <c r="C503" s="1">
        <v>31600000</v>
      </c>
      <c r="D503" s="2">
        <v>11600000000</v>
      </c>
      <c r="E503" s="6">
        <v>4</v>
      </c>
      <c r="F503" s="1">
        <v>1321</v>
      </c>
      <c r="G503" s="1">
        <v>49</v>
      </c>
      <c r="H503" s="1">
        <v>339</v>
      </c>
      <c r="I503" s="1">
        <v>42</v>
      </c>
      <c r="J503" s="1">
        <v>43</v>
      </c>
      <c r="K503" s="2">
        <v>312000000</v>
      </c>
      <c r="L503" s="1">
        <v>78000</v>
      </c>
      <c r="M503" s="1">
        <v>1200000</v>
      </c>
      <c r="N503" s="1">
        <v>936300</v>
      </c>
      <c r="O503" s="1">
        <v>15000000</v>
      </c>
      <c r="P503" s="1">
        <v>400000</v>
      </c>
      <c r="Q503" s="5">
        <v>40562</v>
      </c>
    </row>
    <row r="504" spans="1:17">
      <c r="A504" s="1">
        <v>503</v>
      </c>
      <c r="B504" s="1" t="s">
        <v>190</v>
      </c>
      <c r="C504" s="1">
        <v>39400000</v>
      </c>
      <c r="D504" s="2">
        <v>22300000000</v>
      </c>
      <c r="E504" s="6">
        <v>13</v>
      </c>
      <c r="F504" s="1">
        <v>1</v>
      </c>
      <c r="G504" s="1">
        <v>7</v>
      </c>
      <c r="H504" s="1">
        <v>4057895</v>
      </c>
      <c r="I504" s="1" t="s">
        <v>39</v>
      </c>
      <c r="J504" s="1">
        <v>7498</v>
      </c>
      <c r="K504" s="1">
        <v>2</v>
      </c>
      <c r="L504" s="1">
        <v>0</v>
      </c>
      <c r="M504" s="1">
        <v>0.01</v>
      </c>
      <c r="N504" s="1">
        <v>0.01</v>
      </c>
      <c r="O504" s="1">
        <v>0.1</v>
      </c>
      <c r="P504" s="1" t="s">
        <v>39</v>
      </c>
      <c r="Q504" s="5">
        <v>44280</v>
      </c>
    </row>
    <row r="505" spans="1:17">
      <c r="A505" s="1">
        <v>504</v>
      </c>
      <c r="B505" s="1" t="s">
        <v>283</v>
      </c>
      <c r="C505" s="1">
        <v>31400000</v>
      </c>
      <c r="D505" s="2">
        <v>15200000000</v>
      </c>
      <c r="E505" s="6">
        <v>4</v>
      </c>
      <c r="F505" s="1">
        <v>0</v>
      </c>
      <c r="G505" s="1">
        <v>35</v>
      </c>
      <c r="H505" s="1">
        <v>4057944</v>
      </c>
      <c r="I505" s="1" t="s">
        <v>39</v>
      </c>
      <c r="J505" s="1" t="s">
        <v>39</v>
      </c>
      <c r="K505" s="1" t="s">
        <v>39</v>
      </c>
      <c r="L505" s="1">
        <v>0</v>
      </c>
      <c r="M505" s="1">
        <v>0</v>
      </c>
      <c r="N505" s="1">
        <v>0</v>
      </c>
      <c r="O505" s="1">
        <v>0</v>
      </c>
      <c r="P505" s="1" t="s">
        <v>39</v>
      </c>
      <c r="Q505" s="5">
        <v>38807</v>
      </c>
    </row>
    <row r="506" spans="1:17">
      <c r="A506" s="1">
        <v>505</v>
      </c>
      <c r="B506" s="1" t="s">
        <v>760</v>
      </c>
      <c r="C506" s="1">
        <v>17000000</v>
      </c>
      <c r="D506" s="2">
        <v>14500000000</v>
      </c>
      <c r="E506" s="6">
        <v>9</v>
      </c>
      <c r="F506" s="1">
        <v>97</v>
      </c>
      <c r="G506" s="1">
        <v>49</v>
      </c>
      <c r="H506" s="1">
        <v>241</v>
      </c>
      <c r="I506" s="1">
        <v>133</v>
      </c>
      <c r="J506" s="1">
        <v>112</v>
      </c>
      <c r="K506" s="1">
        <v>49817000</v>
      </c>
      <c r="L506" s="1">
        <v>12500</v>
      </c>
      <c r="M506" s="1">
        <v>199300</v>
      </c>
      <c r="N506" s="1">
        <v>149500</v>
      </c>
      <c r="O506" s="1">
        <v>2400000</v>
      </c>
      <c r="P506" s="1" t="s">
        <v>39</v>
      </c>
      <c r="Q506" s="5">
        <v>39945</v>
      </c>
    </row>
    <row r="507" spans="1:17">
      <c r="A507" s="1">
        <v>506</v>
      </c>
      <c r="B507" s="1" t="s">
        <v>180</v>
      </c>
      <c r="C507" s="1">
        <v>40600000</v>
      </c>
      <c r="D507" s="2">
        <v>8670000000</v>
      </c>
      <c r="E507" s="6">
        <v>2</v>
      </c>
      <c r="F507" s="1">
        <v>0</v>
      </c>
      <c r="G507" s="1">
        <v>29</v>
      </c>
      <c r="H507" s="1">
        <v>3612215</v>
      </c>
      <c r="I507" s="1">
        <v>3021</v>
      </c>
      <c r="J507" s="1" t="s">
        <v>39</v>
      </c>
      <c r="K507" s="1" t="s">
        <v>39</v>
      </c>
      <c r="L507" s="1">
        <v>0</v>
      </c>
      <c r="M507" s="1">
        <v>0</v>
      </c>
      <c r="N507" s="1">
        <v>0</v>
      </c>
      <c r="O507" s="1">
        <v>0</v>
      </c>
      <c r="P507" s="1" t="s">
        <v>39</v>
      </c>
      <c r="Q507" s="5">
        <v>40347</v>
      </c>
    </row>
    <row r="508" spans="1:17">
      <c r="A508" s="1">
        <v>507</v>
      </c>
      <c r="B508" s="1" t="s">
        <v>1067</v>
      </c>
      <c r="C508" s="1">
        <v>14000000</v>
      </c>
      <c r="D508" s="2">
        <v>8620000000</v>
      </c>
      <c r="E508" s="6">
        <v>9</v>
      </c>
      <c r="F508" s="1">
        <v>294</v>
      </c>
      <c r="G508" s="1">
        <v>41</v>
      </c>
      <c r="H508" s="1">
        <v>579</v>
      </c>
      <c r="I508" s="1">
        <v>15</v>
      </c>
      <c r="J508" s="1">
        <v>136</v>
      </c>
      <c r="K508" s="2">
        <v>202000000</v>
      </c>
      <c r="L508" s="1">
        <v>50400</v>
      </c>
      <c r="M508" s="1">
        <v>806600</v>
      </c>
      <c r="N508" s="1">
        <v>605000</v>
      </c>
      <c r="O508" s="1">
        <v>9700000</v>
      </c>
      <c r="P508" s="1">
        <v>100000</v>
      </c>
      <c r="Q508" s="5">
        <v>41265</v>
      </c>
    </row>
    <row r="509" spans="1:17">
      <c r="A509" s="1">
        <v>508</v>
      </c>
      <c r="B509" s="1" t="s">
        <v>847</v>
      </c>
      <c r="C509" s="1">
        <v>15900000</v>
      </c>
      <c r="D509" s="2">
        <v>6530000000</v>
      </c>
      <c r="E509" s="6">
        <v>6</v>
      </c>
      <c r="F509" s="1">
        <v>4906</v>
      </c>
      <c r="G509" s="1">
        <v>3</v>
      </c>
      <c r="H509" s="1">
        <v>919</v>
      </c>
      <c r="I509" s="1">
        <v>12</v>
      </c>
      <c r="J509" s="1">
        <v>43</v>
      </c>
      <c r="K509" s="1">
        <v>64085000</v>
      </c>
      <c r="L509" s="1">
        <v>16000</v>
      </c>
      <c r="M509" s="1">
        <v>256300</v>
      </c>
      <c r="N509" s="1">
        <v>192300</v>
      </c>
      <c r="O509" s="1">
        <v>3100000</v>
      </c>
      <c r="P509" s="1">
        <v>200000</v>
      </c>
      <c r="Q509" s="5">
        <v>41890</v>
      </c>
    </row>
    <row r="510" spans="1:17">
      <c r="A510" s="1">
        <v>509</v>
      </c>
      <c r="B510" s="1" t="s">
        <v>539</v>
      </c>
      <c r="C510" s="1">
        <v>21000000</v>
      </c>
      <c r="D510" s="2">
        <v>10600000000</v>
      </c>
      <c r="E510" s="6">
        <v>4</v>
      </c>
      <c r="F510" s="1">
        <v>420</v>
      </c>
      <c r="G510" s="1">
        <v>49</v>
      </c>
      <c r="H510" s="1">
        <v>398</v>
      </c>
      <c r="I510" s="1">
        <v>100</v>
      </c>
      <c r="J510" s="1">
        <v>95</v>
      </c>
      <c r="K510" s="1">
        <v>80062000</v>
      </c>
      <c r="L510" s="1">
        <v>20000</v>
      </c>
      <c r="M510" s="1">
        <v>320200</v>
      </c>
      <c r="N510" s="1">
        <v>240200</v>
      </c>
      <c r="O510" s="1">
        <v>3800000</v>
      </c>
      <c r="P510" s="1">
        <v>100000</v>
      </c>
      <c r="Q510" s="5">
        <v>41358</v>
      </c>
    </row>
    <row r="511" spans="1:17">
      <c r="A511" s="1">
        <v>510</v>
      </c>
      <c r="B511" s="1" t="s">
        <v>967</v>
      </c>
      <c r="C511" s="1">
        <v>14700000</v>
      </c>
      <c r="D511" s="2">
        <v>1320000000</v>
      </c>
      <c r="E511" s="6">
        <v>4</v>
      </c>
      <c r="F511" s="1">
        <v>85</v>
      </c>
      <c r="G511" s="1">
        <v>49</v>
      </c>
      <c r="H511" s="1">
        <v>8317</v>
      </c>
      <c r="I511" s="1">
        <v>154</v>
      </c>
      <c r="J511" s="1">
        <v>149</v>
      </c>
      <c r="K511" s="1">
        <v>4781000</v>
      </c>
      <c r="L511" s="1">
        <v>1200</v>
      </c>
      <c r="M511" s="1">
        <v>19100</v>
      </c>
      <c r="N511" s="1">
        <v>14300</v>
      </c>
      <c r="O511" s="1">
        <v>229500</v>
      </c>
      <c r="P511" s="1" t="s">
        <v>39</v>
      </c>
      <c r="Q511" s="5">
        <v>42983</v>
      </c>
    </row>
    <row r="512" spans="1:17">
      <c r="A512" s="1">
        <v>511</v>
      </c>
      <c r="B512" s="1" t="s">
        <v>1098</v>
      </c>
      <c r="C512" s="1">
        <v>13700000</v>
      </c>
      <c r="D512" s="2">
        <v>1950000000</v>
      </c>
      <c r="E512" s="6">
        <v>4</v>
      </c>
      <c r="F512" s="1">
        <v>3298</v>
      </c>
      <c r="G512" s="1">
        <v>7</v>
      </c>
      <c r="H512" s="1">
        <v>5135</v>
      </c>
      <c r="I512" s="1">
        <v>47</v>
      </c>
      <c r="J512" s="1">
        <v>159</v>
      </c>
      <c r="K512" s="1">
        <v>7438000</v>
      </c>
      <c r="L512" s="1">
        <v>1900</v>
      </c>
      <c r="M512" s="1">
        <v>29800</v>
      </c>
      <c r="N512" s="1">
        <v>22300</v>
      </c>
      <c r="O512" s="1">
        <v>357000</v>
      </c>
      <c r="P512" s="1" t="s">
        <v>39</v>
      </c>
      <c r="Q512" s="5">
        <v>39469</v>
      </c>
    </row>
    <row r="513" spans="1:17">
      <c r="A513" s="1">
        <v>512</v>
      </c>
      <c r="B513" s="1" t="s">
        <v>961</v>
      </c>
      <c r="C513" s="1">
        <v>14800000</v>
      </c>
      <c r="D513" s="2">
        <v>9380000000</v>
      </c>
      <c r="E513" s="6">
        <v>9</v>
      </c>
      <c r="F513" s="1">
        <v>0</v>
      </c>
      <c r="G513" s="1">
        <v>49</v>
      </c>
      <c r="H513" s="1">
        <v>4057944</v>
      </c>
      <c r="I513" s="1" t="s">
        <v>39</v>
      </c>
      <c r="J513" s="1" t="s">
        <v>39</v>
      </c>
      <c r="K513" s="1" t="s">
        <v>39</v>
      </c>
      <c r="L513" s="1">
        <v>0</v>
      </c>
      <c r="M513" s="1">
        <v>0</v>
      </c>
      <c r="N513" s="1">
        <v>0</v>
      </c>
      <c r="O513" s="1">
        <v>0</v>
      </c>
      <c r="P513" s="1" t="s">
        <v>39</v>
      </c>
      <c r="Q513" s="5">
        <v>41439</v>
      </c>
    </row>
    <row r="514" spans="1:17">
      <c r="A514" s="1">
        <v>513</v>
      </c>
      <c r="B514" s="1" t="s">
        <v>1294</v>
      </c>
      <c r="C514" s="1">
        <v>12300000</v>
      </c>
      <c r="D514" s="2">
        <v>2130000000</v>
      </c>
      <c r="E514" s="6">
        <v>2</v>
      </c>
      <c r="F514" s="1">
        <v>62</v>
      </c>
      <c r="G514" s="1">
        <v>19</v>
      </c>
      <c r="H514" s="1">
        <v>4568</v>
      </c>
      <c r="I514" s="1">
        <v>125</v>
      </c>
      <c r="J514" s="1">
        <v>44</v>
      </c>
      <c r="K514" s="1">
        <v>24000000</v>
      </c>
      <c r="L514" s="1">
        <v>6000</v>
      </c>
      <c r="M514" s="1">
        <v>96000</v>
      </c>
      <c r="N514" s="1">
        <v>72000</v>
      </c>
      <c r="O514" s="1">
        <v>1200000</v>
      </c>
      <c r="P514" s="1">
        <v>100000</v>
      </c>
      <c r="Q514" s="5">
        <v>42948</v>
      </c>
    </row>
    <row r="515" spans="1:17">
      <c r="A515" s="1">
        <v>514</v>
      </c>
      <c r="B515" s="1" t="s">
        <v>912</v>
      </c>
      <c r="C515" s="1">
        <v>15100000</v>
      </c>
      <c r="D515" s="2">
        <v>4240000000</v>
      </c>
      <c r="E515" s="6">
        <v>6</v>
      </c>
      <c r="F515" s="1">
        <v>2997</v>
      </c>
      <c r="G515" s="1">
        <v>41</v>
      </c>
      <c r="H515" s="1">
        <v>1760</v>
      </c>
      <c r="I515" s="1">
        <v>12</v>
      </c>
      <c r="J515" s="1">
        <v>145</v>
      </c>
      <c r="K515" s="1">
        <v>5972000</v>
      </c>
      <c r="L515" s="1">
        <v>1500</v>
      </c>
      <c r="M515" s="1">
        <v>23900</v>
      </c>
      <c r="N515" s="1">
        <v>17900</v>
      </c>
      <c r="O515" s="1">
        <v>286600</v>
      </c>
      <c r="P515" s="1" t="s">
        <v>39</v>
      </c>
      <c r="Q515" s="5">
        <v>41317</v>
      </c>
    </row>
    <row r="516" spans="1:17">
      <c r="A516" s="1">
        <v>515</v>
      </c>
      <c r="B516" s="1" t="s">
        <v>322</v>
      </c>
      <c r="C516" s="1">
        <v>29300000</v>
      </c>
      <c r="D516" s="2">
        <v>21200000000</v>
      </c>
      <c r="E516" s="6">
        <v>9</v>
      </c>
      <c r="F516" s="1">
        <v>14</v>
      </c>
      <c r="G516" s="1">
        <v>3</v>
      </c>
      <c r="H516" s="1">
        <v>4051498</v>
      </c>
      <c r="I516" s="1">
        <v>3624</v>
      </c>
      <c r="J516" s="1">
        <v>7658</v>
      </c>
      <c r="K516" s="1">
        <v>15</v>
      </c>
      <c r="L516" s="1">
        <v>0</v>
      </c>
      <c r="M516" s="1">
        <v>0.06</v>
      </c>
      <c r="N516" s="1">
        <v>0.05</v>
      </c>
      <c r="O516" s="1">
        <v>0.72</v>
      </c>
      <c r="P516" s="1" t="s">
        <v>39</v>
      </c>
      <c r="Q516" s="5">
        <v>42308</v>
      </c>
    </row>
    <row r="517" spans="1:17">
      <c r="A517" s="1">
        <v>516</v>
      </c>
      <c r="B517" s="1" t="s">
        <v>1059</v>
      </c>
      <c r="C517" s="1">
        <v>14100000</v>
      </c>
      <c r="D517" s="2">
        <v>19000000000</v>
      </c>
      <c r="E517" s="6">
        <v>9</v>
      </c>
      <c r="F517" s="1">
        <v>182</v>
      </c>
      <c r="G517" s="1">
        <v>49</v>
      </c>
      <c r="H517" s="1">
        <v>138</v>
      </c>
      <c r="I517" s="1">
        <v>160</v>
      </c>
      <c r="J517" s="1">
        <v>135</v>
      </c>
      <c r="K517" s="1">
        <v>98834000</v>
      </c>
      <c r="L517" s="1">
        <v>24700</v>
      </c>
      <c r="M517" s="1">
        <v>395300</v>
      </c>
      <c r="N517" s="1">
        <v>296500</v>
      </c>
      <c r="O517" s="1">
        <v>4700000</v>
      </c>
      <c r="P517" s="1" t="s">
        <v>39</v>
      </c>
      <c r="Q517" s="5">
        <v>40709</v>
      </c>
    </row>
    <row r="518" spans="1:17">
      <c r="A518" s="1">
        <v>517</v>
      </c>
      <c r="B518" s="1" t="s">
        <v>629</v>
      </c>
      <c r="C518" s="1">
        <v>19300000</v>
      </c>
      <c r="D518" s="2">
        <v>264000000</v>
      </c>
      <c r="E518" s="6">
        <v>10</v>
      </c>
      <c r="F518" s="1">
        <v>335</v>
      </c>
      <c r="G518" s="1">
        <v>19</v>
      </c>
      <c r="H518" s="1">
        <v>48846</v>
      </c>
      <c r="I518" s="1">
        <v>75</v>
      </c>
      <c r="J518" s="1">
        <v>14</v>
      </c>
      <c r="K518" s="1">
        <v>37167000</v>
      </c>
      <c r="L518" s="1">
        <v>9300</v>
      </c>
      <c r="M518" s="1">
        <v>148700</v>
      </c>
      <c r="N518" s="1">
        <v>111500</v>
      </c>
      <c r="O518" s="1">
        <v>1800000</v>
      </c>
      <c r="P518" s="1">
        <v>300000</v>
      </c>
      <c r="Q518" s="5">
        <v>44257</v>
      </c>
    </row>
    <row r="519" spans="1:17">
      <c r="A519" s="1">
        <v>518</v>
      </c>
      <c r="B519" s="1" t="s">
        <v>687</v>
      </c>
      <c r="C519" s="1">
        <v>18000000</v>
      </c>
      <c r="D519" s="2">
        <v>3980000000</v>
      </c>
      <c r="E519" s="6">
        <v>7</v>
      </c>
      <c r="F519" s="1">
        <v>2470</v>
      </c>
      <c r="G519" s="1">
        <v>7</v>
      </c>
      <c r="H519" s="1">
        <v>1922</v>
      </c>
      <c r="I519" s="1">
        <v>26</v>
      </c>
      <c r="J519" s="1">
        <v>8</v>
      </c>
      <c r="K519" s="1">
        <v>54766000</v>
      </c>
      <c r="L519" s="1">
        <v>13700</v>
      </c>
      <c r="M519" s="1">
        <v>219100</v>
      </c>
      <c r="N519" s="1">
        <v>164300</v>
      </c>
      <c r="O519" s="1">
        <v>2600000</v>
      </c>
      <c r="P519" s="1">
        <v>100000</v>
      </c>
      <c r="Q519" s="5">
        <v>38922</v>
      </c>
    </row>
    <row r="520" spans="1:17">
      <c r="A520" s="1">
        <v>519</v>
      </c>
      <c r="B520" s="1" t="s">
        <v>383</v>
      </c>
      <c r="C520" s="1">
        <v>26000000</v>
      </c>
      <c r="D520" s="2">
        <v>18600000000</v>
      </c>
      <c r="E520" s="6">
        <v>9</v>
      </c>
      <c r="F520" s="1">
        <v>1</v>
      </c>
      <c r="G520" s="1">
        <v>7</v>
      </c>
      <c r="H520" s="1">
        <v>4057142</v>
      </c>
      <c r="I520" s="1" t="s">
        <v>39</v>
      </c>
      <c r="J520" s="1">
        <v>4914</v>
      </c>
      <c r="K520" s="1">
        <v>3</v>
      </c>
      <c r="L520" s="1">
        <v>0</v>
      </c>
      <c r="M520" s="1">
        <v>0.01</v>
      </c>
      <c r="N520" s="1">
        <v>0.01</v>
      </c>
      <c r="O520" s="1">
        <v>0.14000000000000001</v>
      </c>
      <c r="P520" s="1">
        <v>3</v>
      </c>
      <c r="Q520" s="5">
        <v>39613</v>
      </c>
    </row>
    <row r="521" spans="1:17">
      <c r="A521" s="1">
        <v>520</v>
      </c>
      <c r="B521" s="1" t="s">
        <v>216</v>
      </c>
      <c r="C521" s="1">
        <v>37000000</v>
      </c>
      <c r="D521" s="2">
        <v>24200000000</v>
      </c>
      <c r="E521" s="6">
        <v>13</v>
      </c>
      <c r="F521" s="1">
        <v>744</v>
      </c>
      <c r="G521" s="1">
        <v>7</v>
      </c>
      <c r="H521" s="1">
        <v>75</v>
      </c>
      <c r="I521" s="1">
        <v>7</v>
      </c>
      <c r="J521" s="1">
        <v>30</v>
      </c>
      <c r="K521" s="2">
        <v>251000000</v>
      </c>
      <c r="L521" s="1">
        <v>62900</v>
      </c>
      <c r="M521" s="1">
        <v>1000000</v>
      </c>
      <c r="N521" s="1">
        <v>754300</v>
      </c>
      <c r="O521" s="1">
        <v>12100000</v>
      </c>
      <c r="P521" s="1">
        <v>300000</v>
      </c>
      <c r="Q521" s="5">
        <v>42253</v>
      </c>
    </row>
    <row r="522" spans="1:17">
      <c r="A522" s="1">
        <v>521</v>
      </c>
      <c r="B522" s="1" t="s">
        <v>911</v>
      </c>
      <c r="C522" s="1">
        <v>15100000</v>
      </c>
      <c r="D522" s="2">
        <v>2760000000</v>
      </c>
      <c r="E522" s="6">
        <v>7</v>
      </c>
      <c r="F522" s="1">
        <v>2618</v>
      </c>
      <c r="G522" s="1">
        <v>49</v>
      </c>
      <c r="H522" s="1">
        <v>3241</v>
      </c>
      <c r="I522" s="1">
        <v>150</v>
      </c>
      <c r="J522" s="1">
        <v>145</v>
      </c>
      <c r="K522" s="1">
        <v>11956000</v>
      </c>
      <c r="L522" s="1">
        <v>3000</v>
      </c>
      <c r="M522" s="1">
        <v>47800</v>
      </c>
      <c r="N522" s="1">
        <v>35900</v>
      </c>
      <c r="O522" s="1">
        <v>573900</v>
      </c>
      <c r="P522" s="1" t="s">
        <v>39</v>
      </c>
      <c r="Q522" s="5">
        <v>40184</v>
      </c>
    </row>
    <row r="523" spans="1:17">
      <c r="A523" s="1">
        <v>522</v>
      </c>
      <c r="B523" s="1" t="s">
        <v>416</v>
      </c>
      <c r="C523" s="1">
        <v>24600000</v>
      </c>
      <c r="D523" s="2">
        <v>3650000000</v>
      </c>
      <c r="E523" s="6">
        <v>15</v>
      </c>
      <c r="F523" s="1">
        <v>120</v>
      </c>
      <c r="G523" s="1">
        <v>49</v>
      </c>
      <c r="H523" s="1">
        <v>2178</v>
      </c>
      <c r="I523" s="1">
        <v>74</v>
      </c>
      <c r="J523" s="1">
        <v>3</v>
      </c>
      <c r="K523" s="1">
        <v>88625000</v>
      </c>
      <c r="L523" s="1">
        <v>22200</v>
      </c>
      <c r="M523" s="1">
        <v>354500</v>
      </c>
      <c r="N523" s="1">
        <v>265900</v>
      </c>
      <c r="O523" s="1">
        <v>4300000</v>
      </c>
      <c r="P523" s="1">
        <v>200000</v>
      </c>
      <c r="Q523" s="5">
        <v>40836</v>
      </c>
    </row>
    <row r="524" spans="1:17">
      <c r="A524" s="1">
        <v>523</v>
      </c>
      <c r="B524" s="1" t="s">
        <v>232</v>
      </c>
      <c r="C524" s="1">
        <v>35200000</v>
      </c>
      <c r="D524" s="2">
        <v>20300000000</v>
      </c>
      <c r="E524" s="6">
        <v>6</v>
      </c>
      <c r="F524" s="1">
        <v>5490</v>
      </c>
      <c r="G524" s="1">
        <v>49</v>
      </c>
      <c r="H524" s="1">
        <v>119</v>
      </c>
      <c r="I524" s="1">
        <v>34</v>
      </c>
      <c r="J524" s="1">
        <v>8</v>
      </c>
      <c r="K524" s="2">
        <v>127000000</v>
      </c>
      <c r="L524" s="1">
        <v>31800</v>
      </c>
      <c r="M524" s="1">
        <v>509300</v>
      </c>
      <c r="N524" s="1">
        <v>382000</v>
      </c>
      <c r="O524" s="1">
        <v>6100000</v>
      </c>
      <c r="P524" s="1">
        <v>100000</v>
      </c>
      <c r="Q524" s="5">
        <v>41055</v>
      </c>
    </row>
    <row r="525" spans="1:17">
      <c r="A525" s="1">
        <v>524</v>
      </c>
      <c r="B525" s="1" t="s">
        <v>665</v>
      </c>
      <c r="C525" s="1">
        <v>18500000</v>
      </c>
      <c r="D525" s="2">
        <v>3460000000</v>
      </c>
      <c r="E525" s="6">
        <v>6</v>
      </c>
      <c r="F525" s="1">
        <v>374</v>
      </c>
      <c r="G525" s="1">
        <v>36</v>
      </c>
      <c r="H525" s="1">
        <v>2356</v>
      </c>
      <c r="I525" s="1">
        <v>5</v>
      </c>
      <c r="J525" s="1">
        <v>32</v>
      </c>
      <c r="K525" s="1">
        <v>38282000</v>
      </c>
      <c r="L525" s="1">
        <v>9600</v>
      </c>
      <c r="M525" s="1">
        <v>153100</v>
      </c>
      <c r="N525" s="1">
        <v>114800</v>
      </c>
      <c r="O525" s="1">
        <v>1800000</v>
      </c>
      <c r="P525" s="1">
        <v>100000</v>
      </c>
      <c r="Q525" s="5">
        <v>39565</v>
      </c>
    </row>
    <row r="526" spans="1:17">
      <c r="A526" s="1">
        <v>525</v>
      </c>
      <c r="B526" s="1" t="s">
        <v>218</v>
      </c>
      <c r="C526" s="1">
        <v>36600000</v>
      </c>
      <c r="D526" s="2">
        <v>22600000000</v>
      </c>
      <c r="E526" s="6">
        <v>9</v>
      </c>
      <c r="F526" s="1">
        <v>171</v>
      </c>
      <c r="G526" s="1">
        <v>49</v>
      </c>
      <c r="H526" s="1">
        <v>96</v>
      </c>
      <c r="I526" s="1">
        <v>31</v>
      </c>
      <c r="J526" s="1">
        <v>35</v>
      </c>
      <c r="K526" s="2">
        <v>153000000</v>
      </c>
      <c r="L526" s="1">
        <v>38200</v>
      </c>
      <c r="M526" s="1">
        <v>611300</v>
      </c>
      <c r="N526" s="1">
        <v>458500</v>
      </c>
      <c r="O526" s="1">
        <v>7300000</v>
      </c>
      <c r="P526" s="1" t="s">
        <v>39</v>
      </c>
      <c r="Q526" s="5">
        <v>38785</v>
      </c>
    </row>
    <row r="527" spans="1:17">
      <c r="A527" s="1">
        <v>526</v>
      </c>
      <c r="B527" s="1" t="s">
        <v>1005</v>
      </c>
      <c r="C527" s="1">
        <v>14500000</v>
      </c>
      <c r="D527" s="2">
        <v>20000000000</v>
      </c>
      <c r="E527" s="6">
        <v>9</v>
      </c>
      <c r="F527" s="1">
        <v>147</v>
      </c>
      <c r="G527" s="1">
        <v>49</v>
      </c>
      <c r="H527" s="1">
        <v>123</v>
      </c>
      <c r="I527" s="1">
        <v>156</v>
      </c>
      <c r="J527" s="1">
        <v>132</v>
      </c>
      <c r="K527" s="1">
        <v>98185000</v>
      </c>
      <c r="L527" s="1">
        <v>24500</v>
      </c>
      <c r="M527" s="1">
        <v>392700</v>
      </c>
      <c r="N527" s="1">
        <v>294600</v>
      </c>
      <c r="O527" s="1">
        <v>4700000</v>
      </c>
      <c r="P527" s="1" t="s">
        <v>39</v>
      </c>
      <c r="Q527" s="5">
        <v>39945</v>
      </c>
    </row>
    <row r="528" spans="1:17">
      <c r="A528" s="1">
        <v>527</v>
      </c>
      <c r="B528" s="1" t="s">
        <v>747</v>
      </c>
      <c r="C528" s="1">
        <v>17200000</v>
      </c>
      <c r="D528" s="2">
        <v>3610000000</v>
      </c>
      <c r="E528" s="6">
        <v>15</v>
      </c>
      <c r="F528" s="1">
        <v>1567</v>
      </c>
      <c r="G528" s="1">
        <v>49</v>
      </c>
      <c r="H528" s="1">
        <v>2196</v>
      </c>
      <c r="I528" s="1">
        <v>131</v>
      </c>
      <c r="J528" s="1">
        <v>10</v>
      </c>
      <c r="K528" s="1">
        <v>52325000</v>
      </c>
      <c r="L528" s="1">
        <v>13100</v>
      </c>
      <c r="M528" s="1">
        <v>209300</v>
      </c>
      <c r="N528" s="1">
        <v>157000</v>
      </c>
      <c r="O528" s="1">
        <v>2500000</v>
      </c>
      <c r="P528" s="1">
        <v>100000</v>
      </c>
      <c r="Q528" s="5">
        <v>39528</v>
      </c>
    </row>
    <row r="529" spans="1:17">
      <c r="A529" s="1">
        <v>528</v>
      </c>
      <c r="B529" s="1" t="s">
        <v>111</v>
      </c>
      <c r="C529" s="1">
        <v>56400000</v>
      </c>
      <c r="D529" s="2">
        <v>14700000000</v>
      </c>
      <c r="E529" s="6">
        <v>4</v>
      </c>
      <c r="F529" s="1">
        <v>436</v>
      </c>
      <c r="G529" s="1">
        <v>49</v>
      </c>
      <c r="H529" s="1">
        <v>233</v>
      </c>
      <c r="I529" s="1">
        <v>11</v>
      </c>
      <c r="J529" s="1">
        <v>15</v>
      </c>
      <c r="K529" s="2">
        <v>112000000</v>
      </c>
      <c r="L529" s="1">
        <v>28000</v>
      </c>
      <c r="M529" s="1">
        <v>448400</v>
      </c>
      <c r="N529" s="1">
        <v>336300</v>
      </c>
      <c r="O529" s="1">
        <v>5400000</v>
      </c>
      <c r="P529" s="1">
        <v>100000</v>
      </c>
      <c r="Q529" s="5">
        <v>42100</v>
      </c>
    </row>
    <row r="530" spans="1:17">
      <c r="A530" s="1">
        <v>529</v>
      </c>
      <c r="B530" s="1" t="s">
        <v>586</v>
      </c>
      <c r="C530" s="1">
        <v>20200000</v>
      </c>
      <c r="D530" s="2">
        <v>19700000000</v>
      </c>
      <c r="E530" s="6">
        <v>2</v>
      </c>
      <c r="F530" s="1">
        <v>761</v>
      </c>
      <c r="G530" s="1">
        <v>49</v>
      </c>
      <c r="H530" s="1">
        <v>126</v>
      </c>
      <c r="I530" s="1">
        <v>106</v>
      </c>
      <c r="J530" s="1">
        <v>20</v>
      </c>
      <c r="K530" s="2">
        <v>452000000</v>
      </c>
      <c r="L530" s="1">
        <v>113100</v>
      </c>
      <c r="M530" s="1">
        <v>1800000</v>
      </c>
      <c r="N530" s="1">
        <v>1400000</v>
      </c>
      <c r="O530" s="1">
        <v>21700000</v>
      </c>
      <c r="P530" s="1">
        <v>600000</v>
      </c>
      <c r="Q530" s="5">
        <v>44368</v>
      </c>
    </row>
    <row r="531" spans="1:17">
      <c r="A531" s="1">
        <v>530</v>
      </c>
      <c r="B531" s="1" t="s">
        <v>985</v>
      </c>
      <c r="C531" s="1">
        <v>14600000</v>
      </c>
      <c r="D531" s="2">
        <v>6020000000</v>
      </c>
      <c r="E531" s="6">
        <v>9</v>
      </c>
      <c r="F531" s="1">
        <v>365</v>
      </c>
      <c r="G531" s="1">
        <v>49</v>
      </c>
      <c r="H531" s="1">
        <v>1044</v>
      </c>
      <c r="I531" s="1">
        <v>155</v>
      </c>
      <c r="J531" s="1">
        <v>131</v>
      </c>
      <c r="K531" s="1">
        <v>35528000</v>
      </c>
      <c r="L531" s="1">
        <v>8900</v>
      </c>
      <c r="M531" s="1">
        <v>142100</v>
      </c>
      <c r="N531" s="1">
        <v>106600</v>
      </c>
      <c r="O531" s="1">
        <v>1700000</v>
      </c>
      <c r="P531" s="1" t="s">
        <v>39</v>
      </c>
      <c r="Q531" s="5">
        <v>40558</v>
      </c>
    </row>
    <row r="532" spans="1:17">
      <c r="A532" s="1">
        <v>531</v>
      </c>
      <c r="B532" s="1" t="s">
        <v>596</v>
      </c>
      <c r="C532" s="1">
        <v>20100000</v>
      </c>
      <c r="D532" s="2">
        <v>5630000000</v>
      </c>
      <c r="E532" s="6">
        <v>4</v>
      </c>
      <c r="F532" s="1">
        <v>1</v>
      </c>
      <c r="G532" s="1">
        <v>49</v>
      </c>
      <c r="H532" s="1">
        <v>4054962</v>
      </c>
      <c r="I532" s="1">
        <v>6143</v>
      </c>
      <c r="J532" s="1">
        <v>4024</v>
      </c>
      <c r="K532" s="1">
        <v>63</v>
      </c>
      <c r="L532" s="1">
        <v>0.02</v>
      </c>
      <c r="M532" s="1">
        <v>0.25</v>
      </c>
      <c r="N532" s="1">
        <v>0.19</v>
      </c>
      <c r="O532" s="1">
        <v>3</v>
      </c>
      <c r="P532" s="1">
        <v>30</v>
      </c>
      <c r="Q532" s="5">
        <v>40673</v>
      </c>
    </row>
    <row r="533" spans="1:17">
      <c r="A533" s="1">
        <v>532</v>
      </c>
      <c r="B533" s="1" t="s">
        <v>171</v>
      </c>
      <c r="C533" s="1">
        <v>42400000</v>
      </c>
      <c r="D533" s="2">
        <v>24500000000</v>
      </c>
      <c r="E533" s="6">
        <v>16</v>
      </c>
      <c r="F533" s="1">
        <v>1218</v>
      </c>
      <c r="G533" s="1">
        <v>49</v>
      </c>
      <c r="H533" s="1">
        <v>74</v>
      </c>
      <c r="I533" s="1">
        <v>20</v>
      </c>
      <c r="J533" s="1">
        <v>5</v>
      </c>
      <c r="K533" s="2">
        <v>670000000</v>
      </c>
      <c r="L533" s="1">
        <v>167600</v>
      </c>
      <c r="M533" s="1">
        <v>2700000</v>
      </c>
      <c r="N533" s="1">
        <v>2000000</v>
      </c>
      <c r="O533" s="1">
        <v>32200000</v>
      </c>
      <c r="P533" s="1">
        <v>1000000</v>
      </c>
      <c r="Q533" s="5">
        <v>41899</v>
      </c>
    </row>
    <row r="534" spans="1:17">
      <c r="A534" s="1">
        <v>533</v>
      </c>
      <c r="B534" s="1" t="s">
        <v>645</v>
      </c>
      <c r="C534" s="1">
        <v>18900000</v>
      </c>
      <c r="D534" s="2">
        <v>8300000000</v>
      </c>
      <c r="E534" s="6">
        <v>16</v>
      </c>
      <c r="F534" s="1">
        <v>0</v>
      </c>
      <c r="G534" s="1">
        <v>7</v>
      </c>
      <c r="H534" s="1">
        <v>4057944</v>
      </c>
      <c r="I534" s="1" t="s">
        <v>39</v>
      </c>
      <c r="J534" s="1" t="s">
        <v>39</v>
      </c>
      <c r="K534" s="1" t="s">
        <v>39</v>
      </c>
      <c r="L534" s="1">
        <v>0</v>
      </c>
      <c r="M534" s="1">
        <v>0</v>
      </c>
      <c r="N534" s="1">
        <v>0</v>
      </c>
      <c r="O534" s="1">
        <v>0</v>
      </c>
      <c r="P534" s="1">
        <v>2</v>
      </c>
      <c r="Q534" s="5">
        <v>41690</v>
      </c>
    </row>
    <row r="535" spans="1:17">
      <c r="A535" s="1">
        <v>534</v>
      </c>
      <c r="B535" s="1" t="s">
        <v>335</v>
      </c>
      <c r="C535" s="1">
        <v>28300000</v>
      </c>
      <c r="D535" s="2">
        <v>13600000000</v>
      </c>
      <c r="E535" s="6">
        <v>5</v>
      </c>
      <c r="F535" s="1">
        <v>6</v>
      </c>
      <c r="G535" s="1">
        <v>29</v>
      </c>
      <c r="H535" s="1">
        <v>4057907</v>
      </c>
      <c r="I535" s="1" t="s">
        <v>39</v>
      </c>
      <c r="J535" s="1" t="s">
        <v>39</v>
      </c>
      <c r="K535" s="1">
        <v>2</v>
      </c>
      <c r="L535" s="1">
        <v>0</v>
      </c>
      <c r="M535" s="1">
        <v>0.01</v>
      </c>
      <c r="N535" s="1">
        <v>0.01</v>
      </c>
      <c r="O535" s="1">
        <v>0.1</v>
      </c>
      <c r="P535" s="1" t="s">
        <v>39</v>
      </c>
      <c r="Q535" s="5">
        <v>43667</v>
      </c>
    </row>
    <row r="536" spans="1:17">
      <c r="A536" s="1">
        <v>535</v>
      </c>
      <c r="B536" s="1" t="s">
        <v>1199</v>
      </c>
      <c r="C536" s="1">
        <v>12900000</v>
      </c>
      <c r="D536" s="2">
        <v>140000000</v>
      </c>
      <c r="E536" s="6">
        <v>4</v>
      </c>
      <c r="F536" s="1">
        <v>69</v>
      </c>
      <c r="G536" s="1">
        <v>7</v>
      </c>
      <c r="H536" s="1">
        <v>93531</v>
      </c>
      <c r="I536" s="1">
        <v>52</v>
      </c>
      <c r="J536" s="1">
        <v>167</v>
      </c>
      <c r="K536" s="1">
        <v>147626</v>
      </c>
      <c r="L536" s="1">
        <v>37</v>
      </c>
      <c r="M536" s="1">
        <v>591</v>
      </c>
      <c r="N536" s="1">
        <v>443</v>
      </c>
      <c r="O536" s="1">
        <v>7100</v>
      </c>
      <c r="P536" s="1" t="s">
        <v>39</v>
      </c>
      <c r="Q536" s="5">
        <v>42031</v>
      </c>
    </row>
    <row r="537" spans="1:17">
      <c r="A537" s="1">
        <v>536</v>
      </c>
      <c r="B537" s="1" t="s">
        <v>1140</v>
      </c>
      <c r="C537" s="1">
        <v>13300000</v>
      </c>
      <c r="D537" s="2">
        <v>3300000000</v>
      </c>
      <c r="E537" s="6">
        <v>4</v>
      </c>
      <c r="F537" s="1">
        <v>331</v>
      </c>
      <c r="G537" s="1">
        <v>49</v>
      </c>
      <c r="H537" s="1">
        <v>14275</v>
      </c>
      <c r="I537" s="1">
        <v>692</v>
      </c>
      <c r="J537" s="1">
        <v>694</v>
      </c>
      <c r="K537" s="1">
        <v>1929000</v>
      </c>
      <c r="L537" s="1">
        <v>482</v>
      </c>
      <c r="M537" s="1">
        <v>7700</v>
      </c>
      <c r="N537" s="1">
        <v>5800</v>
      </c>
      <c r="O537" s="1">
        <v>92600</v>
      </c>
      <c r="P537" s="1" t="s">
        <v>39</v>
      </c>
      <c r="Q537" s="5">
        <v>39414</v>
      </c>
    </row>
    <row r="538" spans="1:17">
      <c r="A538" s="1">
        <v>537</v>
      </c>
      <c r="B538" s="1" t="s">
        <v>801</v>
      </c>
      <c r="C538" s="1">
        <v>16300000</v>
      </c>
      <c r="D538" s="2">
        <v>3530000000</v>
      </c>
      <c r="E538" s="6">
        <v>4</v>
      </c>
      <c r="F538" s="1">
        <v>54</v>
      </c>
      <c r="G538" s="1">
        <v>49</v>
      </c>
      <c r="H538" s="1">
        <v>283499</v>
      </c>
      <c r="I538" s="1">
        <v>1874</v>
      </c>
      <c r="J538" s="1">
        <v>1836</v>
      </c>
      <c r="K538" s="1">
        <v>29735</v>
      </c>
      <c r="L538" s="1">
        <v>7</v>
      </c>
      <c r="M538" s="1">
        <v>119</v>
      </c>
      <c r="N538" s="1">
        <v>89</v>
      </c>
      <c r="O538" s="1">
        <v>1400</v>
      </c>
      <c r="P538" s="1" t="s">
        <v>39</v>
      </c>
      <c r="Q538" s="5">
        <v>40348</v>
      </c>
    </row>
    <row r="539" spans="1:17">
      <c r="A539" s="1">
        <v>538</v>
      </c>
      <c r="B539" s="1" t="s">
        <v>956</v>
      </c>
      <c r="C539" s="1">
        <v>14800000</v>
      </c>
      <c r="D539" s="2">
        <v>3590000000</v>
      </c>
      <c r="E539" s="6">
        <v>9</v>
      </c>
      <c r="F539" s="1">
        <v>195</v>
      </c>
      <c r="G539" s="1">
        <v>49</v>
      </c>
      <c r="H539" s="1">
        <v>2226</v>
      </c>
      <c r="I539" s="1">
        <v>153</v>
      </c>
      <c r="J539" s="1">
        <v>130</v>
      </c>
      <c r="K539" s="1">
        <v>22980000</v>
      </c>
      <c r="L539" s="1">
        <v>5700</v>
      </c>
      <c r="M539" s="1">
        <v>91900</v>
      </c>
      <c r="N539" s="1">
        <v>68900</v>
      </c>
      <c r="O539" s="1">
        <v>1100000</v>
      </c>
      <c r="P539" s="1" t="s">
        <v>39</v>
      </c>
      <c r="Q539" s="5">
        <v>40329</v>
      </c>
    </row>
    <row r="540" spans="1:17">
      <c r="A540" s="1">
        <v>539</v>
      </c>
      <c r="B540" s="1" t="s">
        <v>450</v>
      </c>
      <c r="C540" s="1">
        <v>23600000</v>
      </c>
      <c r="D540" s="2">
        <v>6770000000</v>
      </c>
      <c r="E540" s="6">
        <v>4</v>
      </c>
      <c r="F540" s="1">
        <v>552</v>
      </c>
      <c r="G540" s="1">
        <v>49</v>
      </c>
      <c r="H540" s="1">
        <v>883</v>
      </c>
      <c r="I540" s="1">
        <v>82</v>
      </c>
      <c r="J540" s="1">
        <v>75</v>
      </c>
      <c r="K540" s="1">
        <v>44542000</v>
      </c>
      <c r="L540" s="1">
        <v>11100</v>
      </c>
      <c r="M540" s="1">
        <v>178200</v>
      </c>
      <c r="N540" s="1">
        <v>133600</v>
      </c>
      <c r="O540" s="1">
        <v>2100000</v>
      </c>
      <c r="P540" s="1">
        <v>400000</v>
      </c>
      <c r="Q540" s="5">
        <v>41516</v>
      </c>
    </row>
    <row r="541" spans="1:17">
      <c r="A541" s="1">
        <v>540</v>
      </c>
      <c r="B541" s="1" t="s">
        <v>892</v>
      </c>
      <c r="C541" s="1">
        <v>15300000</v>
      </c>
      <c r="D541" s="2">
        <v>16500000000</v>
      </c>
      <c r="E541" s="6">
        <v>4</v>
      </c>
      <c r="F541" s="1">
        <v>87864</v>
      </c>
      <c r="G541" s="1">
        <v>19</v>
      </c>
      <c r="H541" s="1">
        <v>175</v>
      </c>
      <c r="I541" s="1">
        <v>100</v>
      </c>
      <c r="J541" s="1">
        <v>142</v>
      </c>
      <c r="K541" s="2">
        <v>361000000</v>
      </c>
      <c r="L541" s="1">
        <v>90400</v>
      </c>
      <c r="M541" s="1">
        <v>1400000</v>
      </c>
      <c r="N541" s="1">
        <v>1100000</v>
      </c>
      <c r="O541" s="1">
        <v>17400000</v>
      </c>
      <c r="P541" s="1">
        <v>300000</v>
      </c>
      <c r="Q541" s="5">
        <v>40847</v>
      </c>
    </row>
    <row r="542" spans="1:17">
      <c r="A542" s="1">
        <v>541</v>
      </c>
      <c r="B542" s="1" t="s">
        <v>1162</v>
      </c>
      <c r="C542" s="1">
        <v>13200000</v>
      </c>
      <c r="D542" s="2">
        <v>5220000000</v>
      </c>
      <c r="E542" s="6">
        <v>4</v>
      </c>
      <c r="F542" s="1">
        <v>413</v>
      </c>
      <c r="G542" s="1">
        <v>7</v>
      </c>
      <c r="H542" s="1">
        <v>1269</v>
      </c>
      <c r="I542" s="1">
        <v>49</v>
      </c>
      <c r="J542" s="1">
        <v>164</v>
      </c>
      <c r="K542" s="1">
        <v>64517000</v>
      </c>
      <c r="L542" s="1">
        <v>16100</v>
      </c>
      <c r="M542" s="1">
        <v>258100</v>
      </c>
      <c r="N542" s="1">
        <v>193600</v>
      </c>
      <c r="O542" s="1">
        <v>3100000</v>
      </c>
      <c r="P542" s="1">
        <v>100000</v>
      </c>
      <c r="Q542" s="5">
        <v>43117</v>
      </c>
    </row>
    <row r="543" spans="1:17">
      <c r="A543" s="1">
        <v>542</v>
      </c>
      <c r="B543" s="1" t="s">
        <v>959</v>
      </c>
      <c r="C543" s="1">
        <v>14800000</v>
      </c>
      <c r="D543" s="2">
        <v>8650000000</v>
      </c>
      <c r="E543" s="6">
        <v>13</v>
      </c>
      <c r="F543" s="1">
        <v>233</v>
      </c>
      <c r="G543" s="1">
        <v>49</v>
      </c>
      <c r="H543" s="1">
        <v>580</v>
      </c>
      <c r="I543" s="1">
        <v>153</v>
      </c>
      <c r="J543" s="1">
        <v>130</v>
      </c>
      <c r="K543" s="1">
        <v>51645000</v>
      </c>
      <c r="L543" s="1">
        <v>12900</v>
      </c>
      <c r="M543" s="1">
        <v>206600</v>
      </c>
      <c r="N543" s="1">
        <v>154900</v>
      </c>
      <c r="O543" s="1">
        <v>2500000</v>
      </c>
      <c r="P543" s="1" t="s">
        <v>39</v>
      </c>
      <c r="Q543" s="5">
        <v>39603</v>
      </c>
    </row>
    <row r="544" spans="1:17">
      <c r="A544" s="1">
        <v>543</v>
      </c>
      <c r="B544" s="1" t="s">
        <v>946</v>
      </c>
      <c r="C544" s="1">
        <v>14900000</v>
      </c>
      <c r="D544" s="2">
        <v>4400000000</v>
      </c>
      <c r="E544" s="6">
        <v>9</v>
      </c>
      <c r="F544" s="1">
        <v>127</v>
      </c>
      <c r="G544" s="1">
        <v>49</v>
      </c>
      <c r="H544" s="1">
        <v>1656</v>
      </c>
      <c r="I544" s="1">
        <v>152</v>
      </c>
      <c r="J544" s="1">
        <v>129</v>
      </c>
      <c r="K544" s="1">
        <v>56358000</v>
      </c>
      <c r="L544" s="1">
        <v>14100</v>
      </c>
      <c r="M544" s="1">
        <v>225400</v>
      </c>
      <c r="N544" s="1">
        <v>169100</v>
      </c>
      <c r="O544" s="1">
        <v>2700000</v>
      </c>
      <c r="P544" s="1">
        <v>100000</v>
      </c>
      <c r="Q544" s="5">
        <v>39389</v>
      </c>
    </row>
    <row r="545" spans="1:17">
      <c r="A545" s="1">
        <v>544</v>
      </c>
      <c r="B545" s="1" t="s">
        <v>1210</v>
      </c>
      <c r="C545" s="1">
        <v>12800000</v>
      </c>
      <c r="D545" s="2">
        <v>5860000000</v>
      </c>
      <c r="E545" s="6">
        <v>2</v>
      </c>
      <c r="F545" s="1">
        <v>1727</v>
      </c>
      <c r="G545" s="1">
        <v>21</v>
      </c>
      <c r="H545" s="1">
        <v>1087</v>
      </c>
      <c r="I545" s="1">
        <v>2</v>
      </c>
      <c r="J545" s="1">
        <v>40</v>
      </c>
      <c r="K545" s="1">
        <v>35336000</v>
      </c>
      <c r="L545" s="1">
        <v>8800</v>
      </c>
      <c r="M545" s="1">
        <v>141300</v>
      </c>
      <c r="N545" s="1">
        <v>106000</v>
      </c>
      <c r="O545" s="1">
        <v>1700000</v>
      </c>
      <c r="P545" s="1" t="s">
        <v>39</v>
      </c>
      <c r="Q545" s="5">
        <v>42399</v>
      </c>
    </row>
    <row r="546" spans="1:17">
      <c r="A546" s="1">
        <v>545</v>
      </c>
      <c r="B546" s="1" t="s">
        <v>704</v>
      </c>
      <c r="C546" s="1">
        <v>17900000</v>
      </c>
      <c r="D546" s="2">
        <v>16200000000</v>
      </c>
      <c r="E546" s="6">
        <v>16</v>
      </c>
      <c r="F546" s="1">
        <v>1426</v>
      </c>
      <c r="G546" s="1">
        <v>49</v>
      </c>
      <c r="H546" s="1">
        <v>187</v>
      </c>
      <c r="I546" s="1">
        <v>125</v>
      </c>
      <c r="J546" s="1">
        <v>27</v>
      </c>
      <c r="K546" s="2">
        <v>103000000</v>
      </c>
      <c r="L546" s="1">
        <v>25700</v>
      </c>
      <c r="M546" s="1">
        <v>410500</v>
      </c>
      <c r="N546" s="1">
        <v>307900</v>
      </c>
      <c r="O546" s="1">
        <v>4900000</v>
      </c>
      <c r="P546" s="1">
        <v>100000</v>
      </c>
      <c r="Q546" s="5">
        <v>39847</v>
      </c>
    </row>
    <row r="547" spans="1:17">
      <c r="A547" s="1">
        <v>546</v>
      </c>
      <c r="B547" s="1" t="s">
        <v>1247</v>
      </c>
      <c r="C547" s="1">
        <v>12500000</v>
      </c>
      <c r="D547" s="2">
        <v>3140000000</v>
      </c>
      <c r="E547" s="6">
        <v>19</v>
      </c>
      <c r="F547" s="1">
        <v>766</v>
      </c>
      <c r="G547" s="1">
        <v>29</v>
      </c>
      <c r="H547" s="1">
        <v>2691</v>
      </c>
      <c r="I547" s="1">
        <v>33</v>
      </c>
      <c r="J547" s="1">
        <v>171</v>
      </c>
      <c r="K547" s="1">
        <v>31007000</v>
      </c>
      <c r="L547" s="1">
        <v>7800</v>
      </c>
      <c r="M547" s="1">
        <v>124000</v>
      </c>
      <c r="N547" s="1">
        <v>93000</v>
      </c>
      <c r="O547" s="1">
        <v>1500000</v>
      </c>
      <c r="P547" s="1" t="s">
        <v>39</v>
      </c>
      <c r="Q547" s="5">
        <v>42191</v>
      </c>
    </row>
    <row r="548" spans="1:17">
      <c r="A548" s="1">
        <v>547</v>
      </c>
      <c r="B548" s="1" t="s">
        <v>587</v>
      </c>
      <c r="C548" s="1">
        <v>20200000</v>
      </c>
      <c r="D548" s="2">
        <v>6100000000</v>
      </c>
      <c r="E548" s="6">
        <v>6</v>
      </c>
      <c r="F548" s="1">
        <v>3713</v>
      </c>
      <c r="G548" s="1">
        <v>20</v>
      </c>
      <c r="H548" s="1">
        <v>1023</v>
      </c>
      <c r="I548" s="1">
        <v>11</v>
      </c>
      <c r="J548" s="1">
        <v>27</v>
      </c>
      <c r="K548" s="1">
        <v>64489000</v>
      </c>
      <c r="L548" s="1">
        <v>16100</v>
      </c>
      <c r="M548" s="1">
        <v>258000</v>
      </c>
      <c r="N548" s="1">
        <v>193500</v>
      </c>
      <c r="O548" s="1">
        <v>3100000</v>
      </c>
      <c r="P548" s="1">
        <v>200000</v>
      </c>
      <c r="Q548" s="5">
        <v>41713</v>
      </c>
    </row>
    <row r="549" spans="1:17">
      <c r="A549" s="1">
        <v>548</v>
      </c>
      <c r="B549" s="1" t="s">
        <v>340</v>
      </c>
      <c r="C549" s="1">
        <v>28200000</v>
      </c>
      <c r="D549" s="2">
        <v>14400000000</v>
      </c>
      <c r="E549" s="6">
        <v>9</v>
      </c>
      <c r="F549" s="1">
        <v>15</v>
      </c>
      <c r="G549" s="1">
        <v>49</v>
      </c>
      <c r="H549" s="1">
        <v>242</v>
      </c>
      <c r="I549" s="1">
        <v>54</v>
      </c>
      <c r="J549" s="1">
        <v>59</v>
      </c>
      <c r="K549" s="2">
        <v>159000000</v>
      </c>
      <c r="L549" s="1">
        <v>39600</v>
      </c>
      <c r="M549" s="1">
        <v>634400</v>
      </c>
      <c r="N549" s="1">
        <v>475800</v>
      </c>
      <c r="O549" s="1">
        <v>7600000</v>
      </c>
      <c r="P549" s="1">
        <v>200000</v>
      </c>
      <c r="Q549" s="5">
        <v>38525</v>
      </c>
    </row>
    <row r="550" spans="1:17">
      <c r="A550" s="1">
        <v>549</v>
      </c>
      <c r="B550" s="1" t="s">
        <v>1288</v>
      </c>
      <c r="C550" s="1">
        <v>12400000</v>
      </c>
      <c r="D550" s="2">
        <v>6990000000</v>
      </c>
      <c r="E550" s="6">
        <v>9</v>
      </c>
      <c r="F550" s="1">
        <v>99</v>
      </c>
      <c r="G550" s="1">
        <v>49</v>
      </c>
      <c r="H550" s="1">
        <v>833</v>
      </c>
      <c r="I550" s="1">
        <v>175</v>
      </c>
      <c r="J550" s="1">
        <v>171</v>
      </c>
      <c r="K550" s="1">
        <v>49412000</v>
      </c>
      <c r="L550" s="1">
        <v>12400</v>
      </c>
      <c r="M550" s="1">
        <v>197600</v>
      </c>
      <c r="N550" s="1">
        <v>148200</v>
      </c>
      <c r="O550" s="1">
        <v>2400000</v>
      </c>
      <c r="P550" s="1">
        <v>100000</v>
      </c>
      <c r="Q550" s="5">
        <v>40925</v>
      </c>
    </row>
    <row r="551" spans="1:17">
      <c r="A551" s="1">
        <v>550</v>
      </c>
      <c r="B551" s="1" t="s">
        <v>195</v>
      </c>
      <c r="C551" s="1">
        <v>39100000</v>
      </c>
      <c r="D551" s="2">
        <v>16100000000</v>
      </c>
      <c r="E551" s="6">
        <v>6</v>
      </c>
      <c r="F551" s="1">
        <v>1876</v>
      </c>
      <c r="G551" s="1">
        <v>41</v>
      </c>
      <c r="H551" s="1">
        <v>188</v>
      </c>
      <c r="I551" s="1">
        <v>1</v>
      </c>
      <c r="J551" s="1">
        <v>4</v>
      </c>
      <c r="K551" s="2">
        <v>264000000</v>
      </c>
      <c r="L551" s="1">
        <v>66000</v>
      </c>
      <c r="M551" s="1">
        <v>1100000</v>
      </c>
      <c r="N551" s="1">
        <v>792300</v>
      </c>
      <c r="O551" s="1">
        <v>12700000</v>
      </c>
      <c r="P551" s="1">
        <v>800000</v>
      </c>
      <c r="Q551" s="5">
        <v>42198</v>
      </c>
    </row>
    <row r="552" spans="1:17">
      <c r="A552" s="1">
        <v>551</v>
      </c>
      <c r="B552" s="1" t="s">
        <v>675</v>
      </c>
      <c r="C552" s="1">
        <v>18300000</v>
      </c>
      <c r="D552" s="2">
        <v>7760000000</v>
      </c>
      <c r="E552" s="6">
        <v>4</v>
      </c>
      <c r="F552" s="1">
        <v>142</v>
      </c>
      <c r="G552" s="1">
        <v>49</v>
      </c>
      <c r="H552" s="1">
        <v>696</v>
      </c>
      <c r="I552" s="1">
        <v>121</v>
      </c>
      <c r="J552" s="1">
        <v>117</v>
      </c>
      <c r="K552" s="2">
        <v>128000000</v>
      </c>
      <c r="L552" s="1">
        <v>32000</v>
      </c>
      <c r="M552" s="1">
        <v>511900</v>
      </c>
      <c r="N552" s="1">
        <v>383900</v>
      </c>
      <c r="O552" s="1">
        <v>6100000</v>
      </c>
      <c r="P552" s="1">
        <v>100000</v>
      </c>
      <c r="Q552" s="5">
        <v>40071</v>
      </c>
    </row>
    <row r="553" spans="1:17">
      <c r="A553" s="1">
        <v>552</v>
      </c>
      <c r="B553" s="1" t="s">
        <v>545</v>
      </c>
      <c r="C553" s="1">
        <v>20900000</v>
      </c>
      <c r="D553" s="1">
        <v>0</v>
      </c>
      <c r="E553" s="6">
        <v>10</v>
      </c>
      <c r="F553" s="1">
        <v>0</v>
      </c>
      <c r="G553" s="1">
        <v>42</v>
      </c>
      <c r="H553" s="1">
        <v>4057944</v>
      </c>
      <c r="I553" s="1" t="s">
        <v>39</v>
      </c>
      <c r="J553" s="1">
        <v>24</v>
      </c>
      <c r="K553" s="1" t="s">
        <v>39</v>
      </c>
      <c r="L553" s="1">
        <v>0</v>
      </c>
      <c r="M553" s="1">
        <v>0</v>
      </c>
      <c r="N553" s="1">
        <v>0</v>
      </c>
      <c r="O553" s="1">
        <v>0</v>
      </c>
      <c r="P553" s="1">
        <v>300000</v>
      </c>
      <c r="Q553" s="5">
        <v>41628</v>
      </c>
    </row>
    <row r="554" spans="1:17">
      <c r="A554" s="1">
        <v>553</v>
      </c>
      <c r="B554" s="1" t="s">
        <v>988</v>
      </c>
      <c r="C554" s="1">
        <v>14600000</v>
      </c>
      <c r="D554" s="2">
        <v>2750000000</v>
      </c>
      <c r="E554" s="6">
        <v>7</v>
      </c>
      <c r="F554" s="1">
        <v>603</v>
      </c>
      <c r="G554" s="1">
        <v>29</v>
      </c>
      <c r="H554" s="1">
        <v>3248</v>
      </c>
      <c r="I554" s="1">
        <v>27</v>
      </c>
      <c r="J554" s="1">
        <v>131</v>
      </c>
      <c r="K554" s="1">
        <v>50677000</v>
      </c>
      <c r="L554" s="1">
        <v>12700</v>
      </c>
      <c r="M554" s="1">
        <v>202700</v>
      </c>
      <c r="N554" s="1">
        <v>152000</v>
      </c>
      <c r="O554" s="1">
        <v>2400000</v>
      </c>
      <c r="P554" s="1">
        <v>100000</v>
      </c>
      <c r="Q554" s="5">
        <v>41814</v>
      </c>
    </row>
    <row r="555" spans="1:17">
      <c r="A555" s="1">
        <v>554</v>
      </c>
      <c r="B555" s="1" t="s">
        <v>453</v>
      </c>
      <c r="C555" s="1">
        <v>23500000</v>
      </c>
      <c r="D555" s="2">
        <v>14700000000</v>
      </c>
      <c r="E555" s="6">
        <v>13</v>
      </c>
      <c r="F555" s="1">
        <v>1044</v>
      </c>
      <c r="G555" s="1">
        <v>48</v>
      </c>
      <c r="H555" s="1">
        <v>235</v>
      </c>
      <c r="I555" s="1">
        <v>13</v>
      </c>
      <c r="J555" s="1">
        <v>76</v>
      </c>
      <c r="K555" s="1">
        <v>59629000</v>
      </c>
      <c r="L555" s="1">
        <v>14900</v>
      </c>
      <c r="M555" s="1">
        <v>238500</v>
      </c>
      <c r="N555" s="1">
        <v>178900</v>
      </c>
      <c r="O555" s="1">
        <v>2900000</v>
      </c>
      <c r="P555" s="1" t="s">
        <v>39</v>
      </c>
      <c r="Q555" s="5">
        <v>41960</v>
      </c>
    </row>
    <row r="556" spans="1:17">
      <c r="A556" s="1">
        <v>555</v>
      </c>
      <c r="B556" s="1" t="s">
        <v>724</v>
      </c>
      <c r="C556" s="1">
        <v>17600000</v>
      </c>
      <c r="D556" s="2">
        <v>2270000000</v>
      </c>
      <c r="E556" s="6">
        <v>2</v>
      </c>
      <c r="F556" s="1">
        <v>233</v>
      </c>
      <c r="G556" s="1">
        <v>29</v>
      </c>
      <c r="H556" s="1">
        <v>4139</v>
      </c>
      <c r="I556" s="1">
        <v>17</v>
      </c>
      <c r="J556" s="1">
        <v>25</v>
      </c>
      <c r="K556" s="1">
        <v>27445000</v>
      </c>
      <c r="L556" s="1">
        <v>6900</v>
      </c>
      <c r="M556" s="1">
        <v>109800</v>
      </c>
      <c r="N556" s="1">
        <v>82300</v>
      </c>
      <c r="O556" s="1">
        <v>1300000</v>
      </c>
      <c r="P556" s="1">
        <v>100000</v>
      </c>
      <c r="Q556" s="5">
        <v>40548</v>
      </c>
    </row>
    <row r="557" spans="1:17">
      <c r="A557" s="1">
        <v>556</v>
      </c>
      <c r="B557" s="1" t="s">
        <v>443</v>
      </c>
      <c r="C557" s="1">
        <v>23700000</v>
      </c>
      <c r="D557" s="2">
        <v>15500000000</v>
      </c>
      <c r="E557" s="6">
        <v>13</v>
      </c>
      <c r="F557" s="1">
        <v>1099</v>
      </c>
      <c r="G557" s="1">
        <v>48</v>
      </c>
      <c r="H557" s="1">
        <v>208</v>
      </c>
      <c r="I557" s="1">
        <v>11</v>
      </c>
      <c r="J557" s="1">
        <v>74</v>
      </c>
      <c r="K557" s="1">
        <v>32817000</v>
      </c>
      <c r="L557" s="1">
        <v>8200</v>
      </c>
      <c r="M557" s="1">
        <v>131300</v>
      </c>
      <c r="N557" s="1">
        <v>98400</v>
      </c>
      <c r="O557" s="1">
        <v>1600000</v>
      </c>
      <c r="P557" s="1" t="s">
        <v>39</v>
      </c>
      <c r="Q557" s="5">
        <v>41904</v>
      </c>
    </row>
    <row r="558" spans="1:17">
      <c r="A558" s="1">
        <v>557</v>
      </c>
      <c r="B558" s="1" t="s">
        <v>848</v>
      </c>
      <c r="C558" s="1">
        <v>15900000</v>
      </c>
      <c r="D558" s="2">
        <v>9200000000</v>
      </c>
      <c r="E558" s="6">
        <v>9</v>
      </c>
      <c r="F558" s="1">
        <v>5105</v>
      </c>
      <c r="G558" s="1">
        <v>7</v>
      </c>
      <c r="H558" s="1">
        <v>516</v>
      </c>
      <c r="I558" s="1">
        <v>33</v>
      </c>
      <c r="J558" s="1">
        <v>120</v>
      </c>
      <c r="K558" s="2">
        <v>136000000</v>
      </c>
      <c r="L558" s="1">
        <v>34100</v>
      </c>
      <c r="M558" s="1">
        <v>545600</v>
      </c>
      <c r="N558" s="1">
        <v>409200</v>
      </c>
      <c r="O558" s="1">
        <v>6500000</v>
      </c>
      <c r="P558" s="1">
        <v>100000</v>
      </c>
      <c r="Q558" s="5">
        <v>40196</v>
      </c>
    </row>
    <row r="559" spans="1:17">
      <c r="A559" s="1">
        <v>558</v>
      </c>
      <c r="B559" s="1" t="s">
        <v>482</v>
      </c>
      <c r="C559" s="1">
        <v>22600000</v>
      </c>
      <c r="D559" s="2">
        <v>17500000000</v>
      </c>
      <c r="E559" s="6">
        <v>13</v>
      </c>
      <c r="F559" s="1">
        <v>1189</v>
      </c>
      <c r="G559" s="1">
        <v>38</v>
      </c>
      <c r="H559" s="1">
        <v>156</v>
      </c>
      <c r="I559" s="1">
        <v>1</v>
      </c>
      <c r="J559" s="1">
        <v>83</v>
      </c>
      <c r="K559" s="1">
        <v>73829000</v>
      </c>
      <c r="L559" s="1">
        <v>18500</v>
      </c>
      <c r="M559" s="1">
        <v>295300</v>
      </c>
      <c r="N559" s="1">
        <v>221500</v>
      </c>
      <c r="O559" s="1">
        <v>3500000</v>
      </c>
      <c r="P559" s="1">
        <v>100000</v>
      </c>
      <c r="Q559" s="5">
        <v>40523</v>
      </c>
    </row>
    <row r="560" spans="1:17">
      <c r="A560" s="1">
        <v>559</v>
      </c>
      <c r="B560" s="1" t="s">
        <v>944</v>
      </c>
      <c r="C560" s="1">
        <v>14900000</v>
      </c>
      <c r="D560" s="2">
        <v>8070000000</v>
      </c>
      <c r="E560" s="6">
        <v>4</v>
      </c>
      <c r="F560" s="1">
        <v>66362</v>
      </c>
      <c r="G560" s="1">
        <v>20</v>
      </c>
      <c r="H560" s="1">
        <v>639</v>
      </c>
      <c r="I560" s="1">
        <v>26</v>
      </c>
      <c r="J560" s="1">
        <v>146</v>
      </c>
      <c r="K560" s="1">
        <v>43581000</v>
      </c>
      <c r="L560" s="1">
        <v>10900</v>
      </c>
      <c r="M560" s="1">
        <v>174300</v>
      </c>
      <c r="N560" s="1">
        <v>130700</v>
      </c>
      <c r="O560" s="1">
        <v>2100000</v>
      </c>
      <c r="P560" s="1">
        <v>100000</v>
      </c>
      <c r="Q560" s="5">
        <v>41242</v>
      </c>
    </row>
    <row r="561" spans="1:17">
      <c r="A561" s="1">
        <v>560</v>
      </c>
      <c r="B561" s="1" t="s">
        <v>561</v>
      </c>
      <c r="C561" s="1">
        <v>20500000</v>
      </c>
      <c r="D561" s="2">
        <v>15000000000</v>
      </c>
      <c r="E561" s="6">
        <v>4</v>
      </c>
      <c r="F561" s="1">
        <v>33229</v>
      </c>
      <c r="G561" s="1">
        <v>40</v>
      </c>
      <c r="H561" s="1">
        <v>220</v>
      </c>
      <c r="I561" s="1">
        <v>7</v>
      </c>
      <c r="J561" s="1">
        <v>99</v>
      </c>
      <c r="K561" s="2">
        <v>159000000</v>
      </c>
      <c r="L561" s="1">
        <v>39600</v>
      </c>
      <c r="M561" s="1">
        <v>634200</v>
      </c>
      <c r="N561" s="1">
        <v>475600</v>
      </c>
      <c r="O561" s="1">
        <v>7600000</v>
      </c>
      <c r="P561" s="1">
        <v>100000</v>
      </c>
      <c r="Q561" s="5">
        <v>38785</v>
      </c>
    </row>
    <row r="562" spans="1:17">
      <c r="A562" s="1">
        <v>561</v>
      </c>
      <c r="B562" s="1" t="s">
        <v>882</v>
      </c>
      <c r="C562" s="1">
        <v>15400000</v>
      </c>
      <c r="D562" s="2">
        <v>1540000000</v>
      </c>
      <c r="E562" s="6">
        <v>6</v>
      </c>
      <c r="F562" s="1">
        <v>1647</v>
      </c>
      <c r="G562" s="1">
        <v>49</v>
      </c>
      <c r="H562" s="1">
        <v>6793</v>
      </c>
      <c r="I562" s="1">
        <v>147</v>
      </c>
      <c r="J562" s="1">
        <v>45</v>
      </c>
      <c r="K562" s="1">
        <v>55369000</v>
      </c>
      <c r="L562" s="1">
        <v>13800</v>
      </c>
      <c r="M562" s="1">
        <v>221500</v>
      </c>
      <c r="N562" s="1">
        <v>166100</v>
      </c>
      <c r="O562" s="1">
        <v>2700000</v>
      </c>
      <c r="P562" s="1">
        <v>100000</v>
      </c>
      <c r="Q562" s="5">
        <v>42565</v>
      </c>
    </row>
    <row r="563" spans="1:17">
      <c r="A563" s="1">
        <v>562</v>
      </c>
      <c r="B563" s="1" t="s">
        <v>915</v>
      </c>
      <c r="C563" s="1">
        <v>15100000</v>
      </c>
      <c r="D563" s="2">
        <v>5320000000</v>
      </c>
      <c r="E563" s="6">
        <v>13</v>
      </c>
      <c r="F563" s="1">
        <v>753</v>
      </c>
      <c r="G563" s="1">
        <v>14</v>
      </c>
      <c r="H563" s="1">
        <v>1242</v>
      </c>
      <c r="I563" s="1">
        <v>2</v>
      </c>
      <c r="J563" s="1">
        <v>145</v>
      </c>
      <c r="K563" s="1">
        <v>46060000</v>
      </c>
      <c r="L563" s="1">
        <v>11500</v>
      </c>
      <c r="M563" s="1">
        <v>184200</v>
      </c>
      <c r="N563" s="1">
        <v>138200</v>
      </c>
      <c r="O563" s="1">
        <v>2200000</v>
      </c>
      <c r="P563" s="1">
        <v>100000</v>
      </c>
      <c r="Q563" s="5">
        <v>41943</v>
      </c>
    </row>
    <row r="564" spans="1:17">
      <c r="A564" s="1">
        <v>563</v>
      </c>
      <c r="B564" s="1" t="s">
        <v>1279</v>
      </c>
      <c r="C564" s="1">
        <v>12400000</v>
      </c>
      <c r="D564" s="2">
        <v>16100000000</v>
      </c>
      <c r="E564" s="6">
        <v>2</v>
      </c>
      <c r="F564" s="1">
        <v>0</v>
      </c>
      <c r="G564" s="1">
        <v>49</v>
      </c>
      <c r="H564" s="1">
        <v>4057944</v>
      </c>
      <c r="I564" s="1">
        <v>2774</v>
      </c>
      <c r="J564" s="1">
        <v>2499</v>
      </c>
      <c r="K564" s="1" t="s">
        <v>39</v>
      </c>
      <c r="L564" s="1">
        <v>0</v>
      </c>
      <c r="M564" s="1">
        <v>0</v>
      </c>
      <c r="N564" s="1">
        <v>0</v>
      </c>
      <c r="O564" s="1">
        <v>0</v>
      </c>
      <c r="P564" s="1">
        <v>100</v>
      </c>
      <c r="Q564" s="5">
        <v>42500</v>
      </c>
    </row>
    <row r="565" spans="1:17">
      <c r="A565" s="1">
        <v>564</v>
      </c>
      <c r="B565" s="1" t="s">
        <v>922</v>
      </c>
      <c r="C565" s="1">
        <v>15000000</v>
      </c>
      <c r="D565" s="2">
        <v>4350000000</v>
      </c>
      <c r="E565" s="6">
        <v>6</v>
      </c>
      <c r="F565" s="1">
        <v>2324</v>
      </c>
      <c r="G565" s="1">
        <v>48</v>
      </c>
      <c r="H565" s="1">
        <v>1663</v>
      </c>
      <c r="I565" s="1">
        <v>25</v>
      </c>
      <c r="J565" s="1">
        <v>47</v>
      </c>
      <c r="K565" s="2">
        <v>251000000</v>
      </c>
      <c r="L565" s="1">
        <v>62700</v>
      </c>
      <c r="M565" s="1">
        <v>1000000</v>
      </c>
      <c r="N565" s="1">
        <v>753000</v>
      </c>
      <c r="O565" s="1">
        <v>12000000</v>
      </c>
      <c r="P565" s="1">
        <v>600000</v>
      </c>
      <c r="Q565" s="5">
        <v>41400</v>
      </c>
    </row>
    <row r="566" spans="1:17">
      <c r="A566" s="1">
        <v>565</v>
      </c>
      <c r="B566" s="1" t="s">
        <v>1233</v>
      </c>
      <c r="C566" s="1">
        <v>12600000</v>
      </c>
      <c r="D566" s="2">
        <v>3300000000</v>
      </c>
      <c r="E566" s="6">
        <v>6</v>
      </c>
      <c r="F566" s="1">
        <v>825</v>
      </c>
      <c r="G566" s="1">
        <v>48</v>
      </c>
      <c r="H566" s="1">
        <v>2491</v>
      </c>
      <c r="I566" s="1">
        <v>32</v>
      </c>
      <c r="J566" s="1">
        <v>170</v>
      </c>
      <c r="K566" s="1">
        <v>58838000</v>
      </c>
      <c r="L566" s="1">
        <v>14700</v>
      </c>
      <c r="M566" s="1">
        <v>235400</v>
      </c>
      <c r="N566" s="1">
        <v>176500</v>
      </c>
      <c r="O566" s="1">
        <v>2800000</v>
      </c>
      <c r="P566" s="1">
        <v>100000</v>
      </c>
      <c r="Q566" s="5">
        <v>41800</v>
      </c>
    </row>
    <row r="567" spans="1:17">
      <c r="A567" s="1">
        <v>566</v>
      </c>
      <c r="B567" s="1" t="s">
        <v>98</v>
      </c>
      <c r="C567" s="1">
        <v>59500000</v>
      </c>
      <c r="D567" s="2">
        <v>59300000000</v>
      </c>
      <c r="E567" s="6">
        <v>5</v>
      </c>
      <c r="F567" s="1">
        <v>39113</v>
      </c>
      <c r="G567" s="1">
        <v>49</v>
      </c>
      <c r="H567" s="1">
        <v>11</v>
      </c>
      <c r="I567" s="1">
        <v>9</v>
      </c>
      <c r="J567" s="1">
        <v>3</v>
      </c>
      <c r="K567" s="2">
        <v>115000000</v>
      </c>
      <c r="L567" s="1">
        <v>28700</v>
      </c>
      <c r="M567" s="1">
        <v>458700</v>
      </c>
      <c r="N567" s="1">
        <v>344000</v>
      </c>
      <c r="O567" s="1">
        <v>5500000</v>
      </c>
      <c r="P567" s="1">
        <v>100000</v>
      </c>
      <c r="Q567" s="5">
        <v>38835</v>
      </c>
    </row>
    <row r="568" spans="1:17">
      <c r="A568" s="1">
        <v>567</v>
      </c>
      <c r="B568" s="1" t="s">
        <v>269</v>
      </c>
      <c r="C568" s="1">
        <v>32100000</v>
      </c>
      <c r="D568" s="2">
        <v>10600000000</v>
      </c>
      <c r="E568" s="6">
        <v>16</v>
      </c>
      <c r="F568" s="1">
        <v>3091</v>
      </c>
      <c r="G568" s="1">
        <v>48</v>
      </c>
      <c r="H568" s="1">
        <v>400</v>
      </c>
      <c r="I568" s="1">
        <v>4</v>
      </c>
      <c r="J568" s="1">
        <v>5</v>
      </c>
      <c r="K568" s="1">
        <v>56534000</v>
      </c>
      <c r="L568" s="1">
        <v>14100</v>
      </c>
      <c r="M568" s="1">
        <v>226100</v>
      </c>
      <c r="N568" s="1">
        <v>169600</v>
      </c>
      <c r="O568" s="1">
        <v>2700000</v>
      </c>
      <c r="P568" s="1">
        <v>100000</v>
      </c>
      <c r="Q568" s="5">
        <v>38721</v>
      </c>
    </row>
    <row r="569" spans="1:17">
      <c r="A569" s="1">
        <v>568</v>
      </c>
      <c r="B569" s="1" t="s">
        <v>873</v>
      </c>
      <c r="C569" s="1">
        <v>15500000</v>
      </c>
      <c r="D569" s="2">
        <v>12900000000</v>
      </c>
      <c r="E569" s="6">
        <v>15</v>
      </c>
      <c r="F569" s="1">
        <v>0</v>
      </c>
      <c r="G569" s="1">
        <v>49</v>
      </c>
      <c r="H569" s="1">
        <v>4057944</v>
      </c>
      <c r="I569" s="1">
        <v>5048</v>
      </c>
      <c r="J569" s="1">
        <v>4453</v>
      </c>
      <c r="K569" s="1" t="s">
        <v>39</v>
      </c>
      <c r="L569" s="1">
        <v>0</v>
      </c>
      <c r="M569" s="1">
        <v>0</v>
      </c>
      <c r="N569" s="1">
        <v>0</v>
      </c>
      <c r="O569" s="1">
        <v>0</v>
      </c>
      <c r="P569" s="1">
        <v>10</v>
      </c>
      <c r="Q569" s="5">
        <v>42431</v>
      </c>
    </row>
    <row r="570" spans="1:17">
      <c r="A570" s="1">
        <v>569</v>
      </c>
      <c r="B570" s="1" t="s">
        <v>275</v>
      </c>
      <c r="C570" s="1">
        <v>31700000</v>
      </c>
      <c r="D570" s="2">
        <v>5710000000</v>
      </c>
      <c r="E570" s="6">
        <v>15</v>
      </c>
      <c r="F570" s="1">
        <v>929</v>
      </c>
      <c r="G570" s="1">
        <v>19</v>
      </c>
      <c r="H570" s="1">
        <v>1132</v>
      </c>
      <c r="I570" s="1">
        <v>40</v>
      </c>
      <c r="J570" s="1">
        <v>1</v>
      </c>
      <c r="K570" s="2">
        <v>109000000</v>
      </c>
      <c r="L570" s="1">
        <v>27300</v>
      </c>
      <c r="M570" s="1">
        <v>436500</v>
      </c>
      <c r="N570" s="1">
        <v>327400</v>
      </c>
      <c r="O570" s="1">
        <v>5200000</v>
      </c>
      <c r="P570" s="1">
        <v>500000</v>
      </c>
      <c r="Q570" s="5">
        <v>41081</v>
      </c>
    </row>
    <row r="571" spans="1:17">
      <c r="A571" s="1">
        <v>570</v>
      </c>
      <c r="B571" s="1" t="s">
        <v>40</v>
      </c>
      <c r="C571" s="2">
        <v>166000000</v>
      </c>
      <c r="D571" s="2">
        <v>28400000000</v>
      </c>
      <c r="E571" s="6">
        <v>4</v>
      </c>
      <c r="F571" s="1">
        <v>741</v>
      </c>
      <c r="G571" s="1">
        <v>49</v>
      </c>
      <c r="H571" s="1">
        <v>48</v>
      </c>
      <c r="I571" s="1">
        <v>1</v>
      </c>
      <c r="J571" s="1">
        <v>1</v>
      </c>
      <c r="K571" s="2">
        <v>1350000000</v>
      </c>
      <c r="L571" s="1">
        <v>337000</v>
      </c>
      <c r="M571" s="1">
        <v>5400000</v>
      </c>
      <c r="N571" s="1">
        <v>4000000</v>
      </c>
      <c r="O571" s="1">
        <v>64700000</v>
      </c>
      <c r="P571" s="1">
        <v>8000000</v>
      </c>
      <c r="Q571" s="5">
        <v>40959</v>
      </c>
    </row>
    <row r="572" spans="1:17">
      <c r="A572" s="1">
        <v>571</v>
      </c>
      <c r="B572" s="1" t="s">
        <v>352</v>
      </c>
      <c r="C572" s="1">
        <v>27500000</v>
      </c>
      <c r="D572" s="2">
        <v>4550000000</v>
      </c>
      <c r="E572" s="6">
        <v>13</v>
      </c>
      <c r="F572" s="1">
        <v>27</v>
      </c>
      <c r="G572" s="1">
        <v>49</v>
      </c>
      <c r="H572" s="1">
        <v>2161873</v>
      </c>
      <c r="I572" s="1">
        <v>5889</v>
      </c>
      <c r="J572" s="1">
        <v>4311</v>
      </c>
      <c r="K572" s="1">
        <v>649</v>
      </c>
      <c r="L572" s="1">
        <v>0</v>
      </c>
      <c r="M572" s="1">
        <v>0</v>
      </c>
      <c r="N572" s="1">
        <v>0</v>
      </c>
      <c r="O572" s="1">
        <v>0</v>
      </c>
      <c r="P572" s="1" t="s">
        <v>39</v>
      </c>
      <c r="Q572" s="5">
        <v>40717</v>
      </c>
    </row>
    <row r="573" spans="1:17">
      <c r="A573" s="1">
        <v>572</v>
      </c>
      <c r="B573" s="1" t="s">
        <v>421</v>
      </c>
      <c r="C573" s="1">
        <v>24200000</v>
      </c>
      <c r="D573" s="2">
        <v>2700000000</v>
      </c>
      <c r="E573" s="6">
        <v>4</v>
      </c>
      <c r="F573" s="1">
        <v>67</v>
      </c>
      <c r="G573" s="1">
        <v>29</v>
      </c>
      <c r="H573" s="1">
        <v>3309</v>
      </c>
      <c r="I573" s="1">
        <v>10</v>
      </c>
      <c r="J573" s="1">
        <v>70</v>
      </c>
      <c r="K573" s="1">
        <v>33590000</v>
      </c>
      <c r="L573" s="1">
        <v>8400</v>
      </c>
      <c r="M573" s="1">
        <v>134400</v>
      </c>
      <c r="N573" s="1">
        <v>100800</v>
      </c>
      <c r="O573" s="1">
        <v>1600000</v>
      </c>
      <c r="P573" s="1">
        <v>100000</v>
      </c>
      <c r="Q573" s="5">
        <v>44386</v>
      </c>
    </row>
    <row r="574" spans="1:17">
      <c r="A574" s="1">
        <v>573</v>
      </c>
      <c r="B574" s="1" t="s">
        <v>223</v>
      </c>
      <c r="C574" s="1">
        <v>36100000</v>
      </c>
      <c r="D574" s="2">
        <v>6330000000</v>
      </c>
      <c r="E574" s="6">
        <v>6</v>
      </c>
      <c r="F574" s="1">
        <v>5</v>
      </c>
      <c r="G574" s="1">
        <v>49</v>
      </c>
      <c r="H574" s="1">
        <v>4057305</v>
      </c>
      <c r="I574" s="1" t="s">
        <v>39</v>
      </c>
      <c r="J574" s="1">
        <v>4880</v>
      </c>
      <c r="K574" s="1">
        <v>32</v>
      </c>
      <c r="L574" s="1">
        <v>0.01</v>
      </c>
      <c r="M574" s="1">
        <v>0.13</v>
      </c>
      <c r="N574" s="1">
        <v>0.1</v>
      </c>
      <c r="O574" s="1">
        <v>2</v>
      </c>
      <c r="P574" s="1">
        <v>1</v>
      </c>
      <c r="Q574" s="5">
        <v>40600</v>
      </c>
    </row>
    <row r="575" spans="1:17">
      <c r="A575" s="1">
        <v>574</v>
      </c>
      <c r="B575" s="1" t="s">
        <v>1214</v>
      </c>
      <c r="C575" s="1">
        <v>12800000</v>
      </c>
      <c r="D575" s="2">
        <v>6970000000</v>
      </c>
      <c r="E575" s="6">
        <v>4</v>
      </c>
      <c r="F575" s="1">
        <v>3483</v>
      </c>
      <c r="G575" s="1">
        <v>8</v>
      </c>
      <c r="H575" s="1">
        <v>842</v>
      </c>
      <c r="I575" s="1">
        <v>13</v>
      </c>
      <c r="J575" s="1">
        <v>168</v>
      </c>
      <c r="K575" s="1">
        <v>18118000</v>
      </c>
      <c r="L575" s="1">
        <v>4500</v>
      </c>
      <c r="M575" s="1">
        <v>72500</v>
      </c>
      <c r="N575" s="1">
        <v>54400</v>
      </c>
      <c r="O575" s="1">
        <v>869600</v>
      </c>
      <c r="P575" s="1" t="s">
        <v>39</v>
      </c>
      <c r="Q575" s="5">
        <v>40277</v>
      </c>
    </row>
    <row r="576" spans="1:17">
      <c r="A576" s="1">
        <v>575</v>
      </c>
      <c r="B576" s="1" t="s">
        <v>884</v>
      </c>
      <c r="C576" s="1">
        <v>15400000</v>
      </c>
      <c r="D576" s="2">
        <v>3740000000</v>
      </c>
      <c r="E576" s="6">
        <v>15</v>
      </c>
      <c r="F576" s="1">
        <v>1577</v>
      </c>
      <c r="G576" s="1">
        <v>48</v>
      </c>
      <c r="H576" s="1">
        <v>2083</v>
      </c>
      <c r="I576" s="1">
        <v>24</v>
      </c>
      <c r="J576" s="1">
        <v>12</v>
      </c>
      <c r="K576" s="2">
        <v>168000000</v>
      </c>
      <c r="L576" s="1">
        <v>41900</v>
      </c>
      <c r="M576" s="1">
        <v>670800</v>
      </c>
      <c r="N576" s="1">
        <v>503100</v>
      </c>
      <c r="O576" s="1">
        <v>8000000</v>
      </c>
      <c r="P576" s="1">
        <v>400000</v>
      </c>
      <c r="Q576" s="5">
        <v>40653</v>
      </c>
    </row>
    <row r="577" spans="1:17">
      <c r="A577" s="1">
        <v>576</v>
      </c>
      <c r="B577" s="1" t="s">
        <v>708</v>
      </c>
      <c r="C577" s="1">
        <v>17800000</v>
      </c>
      <c r="D577" s="2">
        <v>8590000000</v>
      </c>
      <c r="E577" s="6">
        <v>5</v>
      </c>
      <c r="F577" s="1">
        <v>26</v>
      </c>
      <c r="G577" s="1">
        <v>49</v>
      </c>
      <c r="H577" s="1">
        <v>3976090</v>
      </c>
      <c r="I577" s="1">
        <v>5208</v>
      </c>
      <c r="J577" s="1">
        <v>4978</v>
      </c>
      <c r="K577" s="1">
        <v>20708</v>
      </c>
      <c r="L577" s="1">
        <v>5</v>
      </c>
      <c r="M577" s="1">
        <v>83</v>
      </c>
      <c r="N577" s="1">
        <v>62</v>
      </c>
      <c r="O577" s="1">
        <v>994</v>
      </c>
      <c r="P577" s="1">
        <v>2960</v>
      </c>
      <c r="Q577" s="5">
        <v>44509</v>
      </c>
    </row>
    <row r="578" spans="1:17">
      <c r="A578" s="1">
        <v>577</v>
      </c>
      <c r="B578" s="1" t="s">
        <v>412</v>
      </c>
      <c r="C578" s="1">
        <v>24800000</v>
      </c>
      <c r="D578" s="2">
        <v>14700000000</v>
      </c>
      <c r="E578" s="6">
        <v>13</v>
      </c>
      <c r="F578" s="1">
        <v>872</v>
      </c>
      <c r="G578" s="1">
        <v>19</v>
      </c>
      <c r="H578" s="1">
        <v>234</v>
      </c>
      <c r="I578" s="1" t="s">
        <v>39</v>
      </c>
      <c r="J578" s="1">
        <v>8</v>
      </c>
      <c r="K578" s="2">
        <v>400000000</v>
      </c>
      <c r="L578" s="1">
        <v>100100</v>
      </c>
      <c r="M578" s="1">
        <v>1600000</v>
      </c>
      <c r="N578" s="1">
        <v>1200000</v>
      </c>
      <c r="O578" s="1">
        <v>19200000</v>
      </c>
      <c r="P578" s="1">
        <v>900000</v>
      </c>
      <c r="Q578" s="5">
        <v>43969</v>
      </c>
    </row>
    <row r="579" spans="1:17">
      <c r="A579" s="1">
        <v>578</v>
      </c>
      <c r="B579" s="1" t="s">
        <v>1257</v>
      </c>
      <c r="C579" s="1">
        <v>12500000</v>
      </c>
      <c r="D579" s="2">
        <v>16700000000</v>
      </c>
      <c r="E579" s="6">
        <v>9</v>
      </c>
      <c r="F579" s="1">
        <v>253</v>
      </c>
      <c r="G579" s="1">
        <v>7</v>
      </c>
      <c r="H579" s="1">
        <v>171</v>
      </c>
      <c r="I579" s="1">
        <v>54</v>
      </c>
      <c r="J579" s="1">
        <v>149</v>
      </c>
      <c r="K579" s="2">
        <v>214000000</v>
      </c>
      <c r="L579" s="1">
        <v>53400</v>
      </c>
      <c r="M579" s="1">
        <v>854800</v>
      </c>
      <c r="N579" s="1">
        <v>641100</v>
      </c>
      <c r="O579" s="1">
        <v>10300000</v>
      </c>
      <c r="P579" s="1">
        <v>100000</v>
      </c>
      <c r="Q579" s="5">
        <v>40815</v>
      </c>
    </row>
    <row r="580" spans="1:17">
      <c r="A580" s="1">
        <v>579</v>
      </c>
      <c r="B580" s="1" t="s">
        <v>905</v>
      </c>
      <c r="C580" s="1">
        <v>15100000</v>
      </c>
      <c r="D580" s="2">
        <v>2400000000</v>
      </c>
      <c r="E580" s="6">
        <v>7</v>
      </c>
      <c r="F580" s="1">
        <v>159</v>
      </c>
      <c r="G580" s="1">
        <v>2</v>
      </c>
      <c r="H580" s="1">
        <v>3889418</v>
      </c>
      <c r="I580" s="1">
        <v>504</v>
      </c>
      <c r="J580" s="1">
        <v>7615</v>
      </c>
      <c r="K580" s="1">
        <v>86</v>
      </c>
      <c r="L580" s="1">
        <v>0.02</v>
      </c>
      <c r="M580" s="1">
        <v>0.34</v>
      </c>
      <c r="N580" s="1">
        <v>0.26</v>
      </c>
      <c r="O580" s="1">
        <v>4</v>
      </c>
      <c r="P580" s="1" t="s">
        <v>39</v>
      </c>
      <c r="Q580" s="5">
        <v>38788</v>
      </c>
    </row>
    <row r="581" spans="1:17">
      <c r="A581" s="1">
        <v>580</v>
      </c>
      <c r="B581" s="1" t="s">
        <v>29</v>
      </c>
      <c r="C581" s="2">
        <v>119000000</v>
      </c>
      <c r="D581" s="1">
        <v>0</v>
      </c>
      <c r="E581" s="6">
        <v>10</v>
      </c>
      <c r="F581" s="1">
        <v>0</v>
      </c>
      <c r="G581" s="1">
        <v>49</v>
      </c>
      <c r="H581" s="1">
        <v>4057944</v>
      </c>
      <c r="I581" s="1" t="s">
        <v>39</v>
      </c>
      <c r="J581" s="1" t="s">
        <v>39</v>
      </c>
      <c r="K581" s="1" t="s">
        <v>39</v>
      </c>
      <c r="L581" s="1">
        <v>0</v>
      </c>
      <c r="M581" s="1">
        <v>0</v>
      </c>
      <c r="N581" s="1">
        <v>0</v>
      </c>
      <c r="O581" s="1">
        <v>0</v>
      </c>
      <c r="P581" s="1" t="s">
        <v>39</v>
      </c>
      <c r="Q581" s="5">
        <v>41541</v>
      </c>
    </row>
    <row r="582" spans="1:17">
      <c r="A582" s="1">
        <v>581</v>
      </c>
      <c r="B582" s="1" t="s">
        <v>857</v>
      </c>
      <c r="C582" s="1">
        <v>15700000</v>
      </c>
      <c r="D582" s="2">
        <v>6150000000</v>
      </c>
      <c r="E582" s="6">
        <v>10</v>
      </c>
      <c r="F582" s="1">
        <v>150</v>
      </c>
      <c r="G582" s="1">
        <v>39</v>
      </c>
      <c r="H582" s="1">
        <v>731590</v>
      </c>
      <c r="I582" s="1">
        <v>1203</v>
      </c>
      <c r="J582" s="1">
        <v>3244</v>
      </c>
      <c r="K582" s="1">
        <v>939647</v>
      </c>
      <c r="L582" s="1">
        <v>235</v>
      </c>
      <c r="M582" s="1">
        <v>3800</v>
      </c>
      <c r="N582" s="1">
        <v>2800</v>
      </c>
      <c r="O582" s="1">
        <v>45100</v>
      </c>
      <c r="P582" s="1">
        <v>800</v>
      </c>
      <c r="Q582" s="5">
        <v>43802</v>
      </c>
    </row>
    <row r="583" spans="1:17">
      <c r="A583" s="1">
        <v>582</v>
      </c>
      <c r="B583" s="1" t="s">
        <v>1132</v>
      </c>
      <c r="C583" s="1">
        <v>13400000</v>
      </c>
      <c r="D583" s="2">
        <v>3360000000</v>
      </c>
      <c r="E583" s="6">
        <v>2</v>
      </c>
      <c r="F583" s="1">
        <v>1195</v>
      </c>
      <c r="G583" s="1">
        <v>44</v>
      </c>
      <c r="H583" s="1">
        <v>2436</v>
      </c>
      <c r="I583" s="1">
        <v>15</v>
      </c>
      <c r="J583" s="1">
        <v>162</v>
      </c>
      <c r="K583" s="1">
        <v>41672000</v>
      </c>
      <c r="L583" s="1">
        <v>10400</v>
      </c>
      <c r="M583" s="1">
        <v>166700</v>
      </c>
      <c r="N583" s="1">
        <v>125000</v>
      </c>
      <c r="O583" s="1">
        <v>2000000</v>
      </c>
      <c r="P583" s="1" t="s">
        <v>39</v>
      </c>
      <c r="Q583" s="5">
        <v>41981</v>
      </c>
    </row>
    <row r="584" spans="1:17">
      <c r="A584" s="1">
        <v>583</v>
      </c>
      <c r="B584" s="1" t="s">
        <v>1101</v>
      </c>
      <c r="C584" s="1">
        <v>13700000</v>
      </c>
      <c r="D584" s="2">
        <v>4960000000</v>
      </c>
      <c r="E584" s="6">
        <v>13</v>
      </c>
      <c r="F584" s="1">
        <v>340</v>
      </c>
      <c r="G584" s="1">
        <v>19</v>
      </c>
      <c r="H584" s="1">
        <v>1387</v>
      </c>
      <c r="I584" s="1">
        <v>113</v>
      </c>
      <c r="J584" s="1">
        <v>159</v>
      </c>
      <c r="K584" s="1">
        <v>27882000</v>
      </c>
      <c r="L584" s="1">
        <v>7000</v>
      </c>
      <c r="M584" s="1">
        <v>111500</v>
      </c>
      <c r="N584" s="1">
        <v>83600</v>
      </c>
      <c r="O584" s="1">
        <v>1300000</v>
      </c>
      <c r="P584" s="1" t="s">
        <v>39</v>
      </c>
      <c r="Q584" s="5">
        <v>41842</v>
      </c>
    </row>
    <row r="585" spans="1:17">
      <c r="A585" s="1">
        <v>584</v>
      </c>
      <c r="B585" s="1" t="s">
        <v>674</v>
      </c>
      <c r="C585" s="1">
        <v>18300000</v>
      </c>
      <c r="D585" s="2">
        <v>1610000000</v>
      </c>
      <c r="E585" s="6">
        <v>13</v>
      </c>
      <c r="F585" s="1">
        <v>786</v>
      </c>
      <c r="G585" s="1">
        <v>20</v>
      </c>
      <c r="H585" s="1">
        <v>6502</v>
      </c>
      <c r="I585" s="1">
        <v>14</v>
      </c>
      <c r="J585" s="1">
        <v>117</v>
      </c>
      <c r="K585" s="1">
        <v>17063000</v>
      </c>
      <c r="L585" s="1">
        <v>4300</v>
      </c>
      <c r="M585" s="1">
        <v>68300</v>
      </c>
      <c r="N585" s="1">
        <v>51200</v>
      </c>
      <c r="O585" s="1">
        <v>819000</v>
      </c>
      <c r="P585" s="1" t="s">
        <v>39</v>
      </c>
      <c r="Q585" s="5">
        <v>42924</v>
      </c>
    </row>
    <row r="586" spans="1:17">
      <c r="A586" s="1">
        <v>585</v>
      </c>
      <c r="B586" s="1" t="s">
        <v>852</v>
      </c>
      <c r="C586" s="1">
        <v>15800000</v>
      </c>
      <c r="D586" s="2">
        <v>3390000000</v>
      </c>
      <c r="E586" s="6">
        <v>11</v>
      </c>
      <c r="F586" s="1">
        <v>20679</v>
      </c>
      <c r="G586" s="1">
        <v>19</v>
      </c>
      <c r="H586" s="1">
        <v>2406</v>
      </c>
      <c r="I586" s="1">
        <v>96</v>
      </c>
      <c r="J586" s="1">
        <v>15</v>
      </c>
      <c r="K586" s="2">
        <v>186000000</v>
      </c>
      <c r="L586" s="1">
        <v>46500</v>
      </c>
      <c r="M586" s="1">
        <v>743900</v>
      </c>
      <c r="N586" s="1">
        <v>557900</v>
      </c>
      <c r="O586" s="1">
        <v>8900000</v>
      </c>
      <c r="P586" s="1">
        <v>700000</v>
      </c>
      <c r="Q586" s="5">
        <v>39381</v>
      </c>
    </row>
    <row r="587" spans="1:17">
      <c r="A587" s="1">
        <v>586</v>
      </c>
      <c r="B587" s="1" t="s">
        <v>1064</v>
      </c>
      <c r="C587" s="1">
        <v>14000000</v>
      </c>
      <c r="D587" s="2">
        <v>2210000000</v>
      </c>
      <c r="E587" s="6">
        <v>7</v>
      </c>
      <c r="F587" s="1">
        <v>431</v>
      </c>
      <c r="G587" s="1">
        <v>42</v>
      </c>
      <c r="H587" s="1">
        <v>4325</v>
      </c>
      <c r="I587" s="1">
        <v>3</v>
      </c>
      <c r="J587" s="1">
        <v>156</v>
      </c>
      <c r="K587" s="1">
        <v>13709000</v>
      </c>
      <c r="L587" s="1">
        <v>3400</v>
      </c>
      <c r="M587" s="1">
        <v>54800</v>
      </c>
      <c r="N587" s="1">
        <v>41100</v>
      </c>
      <c r="O587" s="1">
        <v>658000</v>
      </c>
      <c r="P587" s="1" t="s">
        <v>39</v>
      </c>
      <c r="Q587" s="5">
        <v>41906</v>
      </c>
    </row>
    <row r="588" spans="1:17">
      <c r="A588" s="1">
        <v>587</v>
      </c>
      <c r="B588" s="1" t="s">
        <v>1289</v>
      </c>
      <c r="C588" s="1">
        <v>12300000</v>
      </c>
      <c r="D588" s="2">
        <v>9030000000</v>
      </c>
      <c r="E588" s="6">
        <v>17</v>
      </c>
      <c r="F588" s="1">
        <v>1200</v>
      </c>
      <c r="G588" s="1">
        <v>7</v>
      </c>
      <c r="H588" s="1">
        <v>525</v>
      </c>
      <c r="I588" s="1">
        <v>55</v>
      </c>
      <c r="J588" s="1">
        <v>172</v>
      </c>
      <c r="K588" s="2">
        <v>553000000</v>
      </c>
      <c r="L588" s="1">
        <v>138100</v>
      </c>
      <c r="M588" s="1">
        <v>2200000</v>
      </c>
      <c r="N588" s="1">
        <v>1700000</v>
      </c>
      <c r="O588" s="1">
        <v>26500000</v>
      </c>
      <c r="P588" s="1">
        <v>700000</v>
      </c>
      <c r="Q588" s="5">
        <v>42778</v>
      </c>
    </row>
    <row r="589" spans="1:17">
      <c r="A589" s="1">
        <v>588</v>
      </c>
      <c r="B589" s="1" t="s">
        <v>504</v>
      </c>
      <c r="C589" s="1">
        <v>21800000</v>
      </c>
      <c r="D589" s="2">
        <v>5610000000</v>
      </c>
      <c r="E589" s="6">
        <v>15</v>
      </c>
      <c r="F589" s="1">
        <v>10162</v>
      </c>
      <c r="G589" s="1">
        <v>49</v>
      </c>
      <c r="H589" s="1">
        <v>1158</v>
      </c>
      <c r="I589" s="1">
        <v>95</v>
      </c>
      <c r="J589" s="1">
        <v>89</v>
      </c>
      <c r="K589" s="1">
        <v>45812000</v>
      </c>
      <c r="L589" s="1">
        <v>11500</v>
      </c>
      <c r="M589" s="1">
        <v>183200</v>
      </c>
      <c r="N589" s="1">
        <v>137400</v>
      </c>
      <c r="O589" s="1">
        <v>2200000</v>
      </c>
      <c r="P589" s="1">
        <v>100000</v>
      </c>
      <c r="Q589" s="5">
        <v>38844</v>
      </c>
    </row>
    <row r="590" spans="1:17">
      <c r="A590" s="1">
        <v>589</v>
      </c>
      <c r="B590" s="1" t="s">
        <v>556</v>
      </c>
      <c r="C590" s="1">
        <v>20700000</v>
      </c>
      <c r="D590" s="2">
        <v>12600000000</v>
      </c>
      <c r="E590" s="6">
        <v>17</v>
      </c>
      <c r="F590" s="1">
        <v>47926</v>
      </c>
      <c r="G590" s="1">
        <v>49</v>
      </c>
      <c r="H590" s="1">
        <v>304</v>
      </c>
      <c r="I590" s="1">
        <v>103</v>
      </c>
      <c r="J590" s="1">
        <v>4</v>
      </c>
      <c r="K590" s="1">
        <v>73025000</v>
      </c>
      <c r="L590" s="1">
        <v>18300</v>
      </c>
      <c r="M590" s="1">
        <v>292100</v>
      </c>
      <c r="N590" s="1">
        <v>219100</v>
      </c>
      <c r="O590" s="1">
        <v>3500000</v>
      </c>
      <c r="P590" s="1" t="s">
        <v>39</v>
      </c>
      <c r="Q590" s="5">
        <v>38677</v>
      </c>
    </row>
    <row r="591" spans="1:17">
      <c r="A591" s="1">
        <v>590</v>
      </c>
      <c r="B591" s="1" t="s">
        <v>1252</v>
      </c>
      <c r="C591" s="1">
        <v>12500000</v>
      </c>
      <c r="D591" s="2">
        <v>4940000000</v>
      </c>
      <c r="E591" s="6">
        <v>4</v>
      </c>
      <c r="F591" s="1">
        <v>151136</v>
      </c>
      <c r="G591" s="1">
        <v>19</v>
      </c>
      <c r="H591" s="1">
        <v>1395</v>
      </c>
      <c r="I591" s="1">
        <v>123</v>
      </c>
      <c r="J591" s="1">
        <v>24</v>
      </c>
      <c r="K591" s="1">
        <v>58527000</v>
      </c>
      <c r="L591" s="1">
        <v>14600</v>
      </c>
      <c r="M591" s="1">
        <v>234100</v>
      </c>
      <c r="N591" s="1">
        <v>175600</v>
      </c>
      <c r="O591" s="1">
        <v>2800000</v>
      </c>
      <c r="P591" s="1">
        <v>100000</v>
      </c>
      <c r="Q591" s="5">
        <v>38845</v>
      </c>
    </row>
    <row r="592" spans="1:17">
      <c r="A592" s="1">
        <v>591</v>
      </c>
      <c r="B592" s="1" t="s">
        <v>901</v>
      </c>
      <c r="C592" s="1">
        <v>15200000</v>
      </c>
      <c r="D592" s="2">
        <v>6620000000</v>
      </c>
      <c r="E592" s="6">
        <v>11</v>
      </c>
      <c r="F592" s="1">
        <v>91704</v>
      </c>
      <c r="G592" s="1">
        <v>19</v>
      </c>
      <c r="H592" s="1">
        <v>900</v>
      </c>
      <c r="I592" s="1">
        <v>101</v>
      </c>
      <c r="J592" s="1">
        <v>16</v>
      </c>
      <c r="K592" s="1">
        <v>49662000</v>
      </c>
      <c r="L592" s="1">
        <v>12400</v>
      </c>
      <c r="M592" s="1">
        <v>198600</v>
      </c>
      <c r="N592" s="1">
        <v>149000</v>
      </c>
      <c r="O592" s="1">
        <v>2400000</v>
      </c>
      <c r="P592" s="1">
        <v>100000</v>
      </c>
      <c r="Q592" s="5">
        <v>39466</v>
      </c>
    </row>
    <row r="593" spans="1:17">
      <c r="A593" s="1">
        <v>592</v>
      </c>
      <c r="B593" s="1" t="s">
        <v>1051</v>
      </c>
      <c r="C593" s="1">
        <v>14100000</v>
      </c>
      <c r="D593" s="2">
        <v>2130000000</v>
      </c>
      <c r="E593" s="6">
        <v>9</v>
      </c>
      <c r="F593" s="1">
        <v>149</v>
      </c>
      <c r="G593" s="1">
        <v>19</v>
      </c>
      <c r="H593" s="1">
        <v>4624</v>
      </c>
      <c r="I593" s="1">
        <v>110</v>
      </c>
      <c r="J593" s="1">
        <v>134</v>
      </c>
      <c r="K593" s="1">
        <v>25605000</v>
      </c>
      <c r="L593" s="1">
        <v>6400</v>
      </c>
      <c r="M593" s="1">
        <v>102400</v>
      </c>
      <c r="N593" s="1">
        <v>76800</v>
      </c>
      <c r="O593" s="1">
        <v>1200000</v>
      </c>
      <c r="P593" s="1">
        <v>100000</v>
      </c>
      <c r="Q593" s="5">
        <v>41204</v>
      </c>
    </row>
    <row r="594" spans="1:17">
      <c r="A594" s="1">
        <v>593</v>
      </c>
      <c r="B594" s="1" t="s">
        <v>426</v>
      </c>
      <c r="C594" s="1">
        <v>24100000</v>
      </c>
      <c r="D594" s="2">
        <v>56100000000</v>
      </c>
      <c r="E594" s="6">
        <v>9</v>
      </c>
      <c r="F594" s="1">
        <v>23491</v>
      </c>
      <c r="G594" s="1">
        <v>45</v>
      </c>
      <c r="H594" s="1">
        <v>14</v>
      </c>
      <c r="I594" s="1">
        <v>2</v>
      </c>
      <c r="J594" s="1">
        <v>76</v>
      </c>
      <c r="K594" s="2">
        <v>425000000</v>
      </c>
      <c r="L594" s="1">
        <v>106200</v>
      </c>
      <c r="M594" s="1">
        <v>1700000</v>
      </c>
      <c r="N594" s="1">
        <v>1300000</v>
      </c>
      <c r="O594" s="1">
        <v>20400000</v>
      </c>
      <c r="P594" s="1">
        <v>200000</v>
      </c>
      <c r="Q594" s="5">
        <v>41662</v>
      </c>
    </row>
    <row r="595" spans="1:17">
      <c r="A595" s="1">
        <v>594</v>
      </c>
      <c r="B595" s="1" t="s">
        <v>368</v>
      </c>
      <c r="C595" s="1">
        <v>26700000</v>
      </c>
      <c r="D595" s="2">
        <v>7170000000</v>
      </c>
      <c r="E595" s="6">
        <v>4</v>
      </c>
      <c r="F595" s="1">
        <v>6471</v>
      </c>
      <c r="G595" s="1">
        <v>49</v>
      </c>
      <c r="H595" s="1">
        <v>797</v>
      </c>
      <c r="I595" s="1">
        <v>62</v>
      </c>
      <c r="J595" s="1">
        <v>55</v>
      </c>
      <c r="K595" s="2">
        <v>118000000</v>
      </c>
      <c r="L595" s="1">
        <v>29600</v>
      </c>
      <c r="M595" s="1">
        <v>472900</v>
      </c>
      <c r="N595" s="1">
        <v>354700</v>
      </c>
      <c r="O595" s="1">
        <v>5700000</v>
      </c>
      <c r="P595" s="1">
        <v>200000</v>
      </c>
      <c r="Q595" s="5">
        <v>41107</v>
      </c>
    </row>
    <row r="596" spans="1:17">
      <c r="A596" s="1">
        <v>595</v>
      </c>
      <c r="B596" s="1" t="s">
        <v>509</v>
      </c>
      <c r="C596" s="1">
        <v>21800000</v>
      </c>
      <c r="D596" s="2">
        <v>7780000000</v>
      </c>
      <c r="E596" s="6">
        <v>13</v>
      </c>
      <c r="F596" s="1">
        <v>1</v>
      </c>
      <c r="G596" s="1">
        <v>19</v>
      </c>
      <c r="H596" s="1">
        <v>4052308</v>
      </c>
      <c r="I596" s="1" t="s">
        <v>39</v>
      </c>
      <c r="J596" s="1">
        <v>7665</v>
      </c>
      <c r="K596" s="1">
        <v>408</v>
      </c>
      <c r="L596" s="1">
        <v>0</v>
      </c>
      <c r="M596" s="1">
        <v>0</v>
      </c>
      <c r="N596" s="1">
        <v>0</v>
      </c>
      <c r="O596" s="1">
        <v>0</v>
      </c>
      <c r="P596" s="1" t="s">
        <v>39</v>
      </c>
      <c r="Q596" s="5">
        <v>43002</v>
      </c>
    </row>
    <row r="597" spans="1:17">
      <c r="A597" s="1">
        <v>596</v>
      </c>
      <c r="B597" s="1" t="s">
        <v>974</v>
      </c>
      <c r="C597" s="1">
        <v>14700000</v>
      </c>
      <c r="D597" s="2">
        <v>8880000000</v>
      </c>
      <c r="E597" s="6">
        <v>3</v>
      </c>
      <c r="F597" s="1">
        <v>1996</v>
      </c>
      <c r="G597" s="1">
        <v>49</v>
      </c>
      <c r="H597" s="1">
        <v>552</v>
      </c>
      <c r="I597" s="1">
        <v>154</v>
      </c>
      <c r="J597" s="1">
        <v>36</v>
      </c>
      <c r="K597" s="1">
        <v>79402000</v>
      </c>
      <c r="L597" s="1">
        <v>19900</v>
      </c>
      <c r="M597" s="1">
        <v>317600</v>
      </c>
      <c r="N597" s="1">
        <v>238200</v>
      </c>
      <c r="O597" s="1">
        <v>3800000</v>
      </c>
      <c r="P597" s="1">
        <v>100000</v>
      </c>
      <c r="Q597" s="5">
        <v>40936</v>
      </c>
    </row>
    <row r="598" spans="1:17">
      <c r="A598" s="1">
        <v>597</v>
      </c>
      <c r="B598" s="1" t="s">
        <v>108</v>
      </c>
      <c r="C598" s="1">
        <v>36300000</v>
      </c>
      <c r="D598" s="1">
        <v>0</v>
      </c>
      <c r="E598" s="6">
        <v>10</v>
      </c>
      <c r="F598" s="1">
        <v>0</v>
      </c>
      <c r="G598" s="1">
        <v>49</v>
      </c>
      <c r="H598" s="1">
        <v>4057944</v>
      </c>
      <c r="I598" s="1" t="s">
        <v>39</v>
      </c>
      <c r="J598" s="1" t="s">
        <v>39</v>
      </c>
      <c r="K598" s="1" t="s">
        <v>39</v>
      </c>
      <c r="L598" s="1">
        <v>0</v>
      </c>
      <c r="M598" s="1">
        <v>0</v>
      </c>
      <c r="N598" s="1">
        <v>0</v>
      </c>
      <c r="O598" s="1">
        <v>0</v>
      </c>
      <c r="P598" s="1" t="s">
        <v>39</v>
      </c>
      <c r="Q598" s="5">
        <v>41526</v>
      </c>
    </row>
    <row r="599" spans="1:17">
      <c r="A599" s="1">
        <v>598</v>
      </c>
      <c r="B599" s="1" t="s">
        <v>717</v>
      </c>
      <c r="C599" s="1">
        <v>17700000</v>
      </c>
      <c r="D599" s="2">
        <v>8400000000</v>
      </c>
      <c r="E599" s="6">
        <v>11</v>
      </c>
      <c r="F599" s="1">
        <v>211620</v>
      </c>
      <c r="G599" s="1">
        <v>46</v>
      </c>
      <c r="H599" s="1">
        <v>880</v>
      </c>
      <c r="I599" s="1">
        <v>24</v>
      </c>
      <c r="J599" s="1">
        <v>112</v>
      </c>
      <c r="K599" s="2">
        <v>371000000</v>
      </c>
      <c r="L599" s="1">
        <v>92700</v>
      </c>
      <c r="M599" s="1">
        <v>1500000</v>
      </c>
      <c r="N599" s="1">
        <v>1100000</v>
      </c>
      <c r="O599" s="1">
        <v>17800000</v>
      </c>
      <c r="P599" s="1">
        <v>230000</v>
      </c>
      <c r="Q599" s="5">
        <v>38753</v>
      </c>
    </row>
    <row r="600" spans="1:17">
      <c r="A600" s="1">
        <v>599</v>
      </c>
      <c r="B600" s="1" t="s">
        <v>733</v>
      </c>
      <c r="C600" s="1">
        <v>17500000</v>
      </c>
      <c r="D600" s="2">
        <v>7260000000</v>
      </c>
      <c r="E600" s="6">
        <v>11</v>
      </c>
      <c r="F600" s="1">
        <v>182742</v>
      </c>
      <c r="G600" s="1">
        <v>19</v>
      </c>
      <c r="H600" s="1">
        <v>770</v>
      </c>
      <c r="I600" s="1">
        <v>85</v>
      </c>
      <c r="J600" s="1">
        <v>10</v>
      </c>
      <c r="K600" s="2">
        <v>394000000</v>
      </c>
      <c r="L600" s="1">
        <v>98500</v>
      </c>
      <c r="M600" s="1">
        <v>1600000</v>
      </c>
      <c r="N600" s="1">
        <v>1200000</v>
      </c>
      <c r="O600" s="1">
        <v>18900000</v>
      </c>
      <c r="P600" s="1">
        <v>700000</v>
      </c>
      <c r="Q600" s="5">
        <v>39380</v>
      </c>
    </row>
    <row r="601" spans="1:17">
      <c r="A601" s="1">
        <v>600</v>
      </c>
      <c r="B601" s="1" t="s">
        <v>895</v>
      </c>
      <c r="C601" s="1">
        <v>15200000</v>
      </c>
      <c r="D601" s="2">
        <v>1490000000</v>
      </c>
      <c r="E601" s="6">
        <v>4</v>
      </c>
      <c r="F601" s="1">
        <v>443</v>
      </c>
      <c r="G601" s="1">
        <v>34</v>
      </c>
      <c r="H601" s="1">
        <v>7153</v>
      </c>
      <c r="I601" s="1">
        <v>6</v>
      </c>
      <c r="J601" s="1">
        <v>144</v>
      </c>
      <c r="K601" s="1">
        <v>9980000</v>
      </c>
      <c r="L601" s="1">
        <v>2500</v>
      </c>
      <c r="M601" s="1">
        <v>39900</v>
      </c>
      <c r="N601" s="1">
        <v>29900</v>
      </c>
      <c r="O601" s="1">
        <v>479000</v>
      </c>
      <c r="P601" s="1" t="s">
        <v>39</v>
      </c>
      <c r="Q601" s="5">
        <v>41375</v>
      </c>
    </row>
    <row r="602" spans="1:17">
      <c r="A602" s="1">
        <v>601</v>
      </c>
      <c r="B602" s="1" t="s">
        <v>381</v>
      </c>
      <c r="C602" s="1">
        <v>26000000</v>
      </c>
      <c r="D602" s="2">
        <v>14100000000</v>
      </c>
      <c r="E602" s="6">
        <v>13</v>
      </c>
      <c r="F602" s="1">
        <v>868</v>
      </c>
      <c r="G602" s="1">
        <v>49</v>
      </c>
      <c r="H602" s="1">
        <v>249</v>
      </c>
      <c r="I602" s="1" t="s">
        <v>39</v>
      </c>
      <c r="J602" s="1">
        <v>6</v>
      </c>
      <c r="K602" s="2">
        <v>606000000</v>
      </c>
      <c r="L602" s="1">
        <v>151600</v>
      </c>
      <c r="M602" s="1">
        <v>2400000</v>
      </c>
      <c r="N602" s="1">
        <v>1800000</v>
      </c>
      <c r="O602" s="1">
        <v>29100000</v>
      </c>
      <c r="P602" s="1">
        <v>1100000</v>
      </c>
      <c r="Q602" s="5">
        <v>43368</v>
      </c>
    </row>
    <row r="603" spans="1:17">
      <c r="A603" s="1">
        <v>602</v>
      </c>
      <c r="B603" s="1" t="s">
        <v>358</v>
      </c>
      <c r="C603" s="1">
        <v>27300000</v>
      </c>
      <c r="D603" s="2">
        <v>22400000000</v>
      </c>
      <c r="E603" s="6">
        <v>5</v>
      </c>
      <c r="F603" s="1">
        <v>5438</v>
      </c>
      <c r="G603" s="1">
        <v>49</v>
      </c>
      <c r="H603" s="1">
        <v>100</v>
      </c>
      <c r="I603" s="1">
        <v>59</v>
      </c>
      <c r="J603" s="1">
        <v>51</v>
      </c>
      <c r="K603" s="1">
        <v>42546000</v>
      </c>
      <c r="L603" s="1">
        <v>10600</v>
      </c>
      <c r="M603" s="1">
        <v>170200</v>
      </c>
      <c r="N603" s="1">
        <v>127600</v>
      </c>
      <c r="O603" s="1">
        <v>2000000</v>
      </c>
      <c r="P603" s="1">
        <v>200000</v>
      </c>
      <c r="Q603" s="5">
        <v>41179</v>
      </c>
    </row>
    <row r="604" spans="1:17">
      <c r="A604" s="1">
        <v>603</v>
      </c>
      <c r="B604" s="1" t="s">
        <v>389</v>
      </c>
      <c r="C604" s="1">
        <v>25700000</v>
      </c>
      <c r="D604" s="2">
        <v>10200000000</v>
      </c>
      <c r="E604" s="6">
        <v>9</v>
      </c>
      <c r="F604" s="1">
        <v>42</v>
      </c>
      <c r="G604" s="1">
        <v>49</v>
      </c>
      <c r="H604" s="1">
        <v>425</v>
      </c>
      <c r="I604" s="1">
        <v>67</v>
      </c>
      <c r="J604" s="1">
        <v>67</v>
      </c>
      <c r="K604" s="2">
        <v>104000000</v>
      </c>
      <c r="L604" s="1">
        <v>25900</v>
      </c>
      <c r="M604" s="1">
        <v>414500</v>
      </c>
      <c r="N604" s="1">
        <v>310900</v>
      </c>
      <c r="O604" s="1">
        <v>5000000</v>
      </c>
      <c r="P604" s="1">
        <v>100000</v>
      </c>
      <c r="Q604" s="5">
        <v>41514</v>
      </c>
    </row>
    <row r="605" spans="1:17">
      <c r="A605" s="1">
        <v>604</v>
      </c>
      <c r="B605" s="1" t="s">
        <v>1236</v>
      </c>
      <c r="C605" s="1">
        <v>12600000</v>
      </c>
      <c r="D605" s="2">
        <v>8830000000</v>
      </c>
      <c r="E605" s="6">
        <v>9</v>
      </c>
      <c r="F605" s="1">
        <v>99</v>
      </c>
      <c r="G605" s="1">
        <v>49</v>
      </c>
      <c r="H605" s="1">
        <v>557</v>
      </c>
      <c r="I605" s="1">
        <v>174</v>
      </c>
      <c r="J605" s="1">
        <v>148</v>
      </c>
      <c r="K605" s="1">
        <v>35027000</v>
      </c>
      <c r="L605" s="1">
        <v>8800</v>
      </c>
      <c r="M605" s="1">
        <v>140100</v>
      </c>
      <c r="N605" s="1">
        <v>105100</v>
      </c>
      <c r="O605" s="1">
        <v>1700000</v>
      </c>
      <c r="P605" s="1" t="s">
        <v>39</v>
      </c>
      <c r="Q605" s="5">
        <v>40269</v>
      </c>
    </row>
    <row r="606" spans="1:17">
      <c r="A606" s="1">
        <v>605</v>
      </c>
      <c r="B606" s="1" t="s">
        <v>447</v>
      </c>
      <c r="C606" s="1">
        <v>23600000</v>
      </c>
      <c r="D606" s="2">
        <v>15900000000</v>
      </c>
      <c r="E606" s="6">
        <v>9</v>
      </c>
      <c r="F606" s="1">
        <v>392</v>
      </c>
      <c r="G606" s="1">
        <v>35</v>
      </c>
      <c r="H606" s="1">
        <v>193</v>
      </c>
      <c r="I606" s="1">
        <v>3</v>
      </c>
      <c r="J606" s="1">
        <v>78</v>
      </c>
      <c r="K606" s="1">
        <v>77927000</v>
      </c>
      <c r="L606" s="1">
        <v>19500</v>
      </c>
      <c r="M606" s="1">
        <v>311700</v>
      </c>
      <c r="N606" s="1">
        <v>233800</v>
      </c>
      <c r="O606" s="1">
        <v>3700000</v>
      </c>
      <c r="P606" s="1">
        <v>100000</v>
      </c>
      <c r="Q606" s="5">
        <v>40918</v>
      </c>
    </row>
    <row r="607" spans="1:17">
      <c r="A607" s="1">
        <v>606</v>
      </c>
      <c r="B607" s="1" t="s">
        <v>537</v>
      </c>
      <c r="C607" s="1">
        <v>21000000</v>
      </c>
      <c r="D607" s="2">
        <v>4380000000</v>
      </c>
      <c r="E607" s="6">
        <v>4</v>
      </c>
      <c r="F607" s="1">
        <v>403</v>
      </c>
      <c r="G607" s="1">
        <v>49</v>
      </c>
      <c r="H607" s="1">
        <v>1671</v>
      </c>
      <c r="I607" s="1">
        <v>100</v>
      </c>
      <c r="J607" s="1">
        <v>95</v>
      </c>
      <c r="K607" s="1">
        <v>2476000</v>
      </c>
      <c r="L607" s="1">
        <v>619</v>
      </c>
      <c r="M607" s="1">
        <v>9900</v>
      </c>
      <c r="N607" s="1">
        <v>7400</v>
      </c>
      <c r="O607" s="1">
        <v>118900</v>
      </c>
      <c r="P607" s="1" t="s">
        <v>39</v>
      </c>
      <c r="Q607" s="5">
        <v>38919</v>
      </c>
    </row>
    <row r="608" spans="1:17">
      <c r="A608" s="1">
        <v>607</v>
      </c>
      <c r="B608" s="1" t="s">
        <v>1040</v>
      </c>
      <c r="C608" s="1">
        <v>14200000</v>
      </c>
      <c r="D608" s="2">
        <v>1780000000</v>
      </c>
      <c r="E608" s="6">
        <v>7</v>
      </c>
      <c r="F608" s="1">
        <v>876</v>
      </c>
      <c r="G608" s="1">
        <v>31</v>
      </c>
      <c r="H608" s="1">
        <v>5764</v>
      </c>
      <c r="I608" s="1">
        <v>2</v>
      </c>
      <c r="J608" s="1">
        <v>154</v>
      </c>
      <c r="K608" s="1">
        <v>35934000</v>
      </c>
      <c r="L608" s="1">
        <v>9000</v>
      </c>
      <c r="M608" s="1">
        <v>143700</v>
      </c>
      <c r="N608" s="1">
        <v>107800</v>
      </c>
      <c r="O608" s="1">
        <v>1700000</v>
      </c>
      <c r="P608" s="1" t="s">
        <v>39</v>
      </c>
      <c r="Q608" s="5">
        <v>39622</v>
      </c>
    </row>
    <row r="609" spans="1:17">
      <c r="A609" s="1">
        <v>608</v>
      </c>
      <c r="B609" s="1" t="s">
        <v>440</v>
      </c>
      <c r="C609" s="1">
        <v>23700000</v>
      </c>
      <c r="D609" s="2">
        <v>2540000000</v>
      </c>
      <c r="E609" s="6">
        <v>6</v>
      </c>
      <c r="F609" s="1">
        <v>1732</v>
      </c>
      <c r="G609" s="1">
        <v>49</v>
      </c>
      <c r="H609" s="1">
        <v>3590</v>
      </c>
      <c r="I609" s="1">
        <v>81</v>
      </c>
      <c r="J609" s="1">
        <v>19</v>
      </c>
      <c r="K609" s="1">
        <v>8368000</v>
      </c>
      <c r="L609" s="1">
        <v>2100</v>
      </c>
      <c r="M609" s="1">
        <v>33500</v>
      </c>
      <c r="N609" s="1">
        <v>25100</v>
      </c>
      <c r="O609" s="1">
        <v>401700</v>
      </c>
      <c r="P609" s="1" t="s">
        <v>39</v>
      </c>
      <c r="Q609" s="5">
        <v>40858</v>
      </c>
    </row>
    <row r="610" spans="1:17">
      <c r="A610" s="1">
        <v>609</v>
      </c>
      <c r="B610" s="1" t="s">
        <v>563</v>
      </c>
      <c r="C610" s="1">
        <v>20500000</v>
      </c>
      <c r="D610" s="2">
        <v>11000000000</v>
      </c>
      <c r="E610" s="6">
        <v>4</v>
      </c>
      <c r="F610" s="1">
        <v>296</v>
      </c>
      <c r="G610" s="1">
        <v>49</v>
      </c>
      <c r="H610" s="1">
        <v>377</v>
      </c>
      <c r="I610" s="1">
        <v>104</v>
      </c>
      <c r="J610" s="1">
        <v>99</v>
      </c>
      <c r="K610" s="2">
        <v>195000000</v>
      </c>
      <c r="L610" s="1">
        <v>48800</v>
      </c>
      <c r="M610" s="1">
        <v>780800</v>
      </c>
      <c r="N610" s="1">
        <v>585600</v>
      </c>
      <c r="O610" s="1">
        <v>9400000</v>
      </c>
      <c r="P610" s="1">
        <v>100000</v>
      </c>
      <c r="Q610" s="5">
        <v>42775</v>
      </c>
    </row>
    <row r="611" spans="1:17">
      <c r="A611" s="1">
        <v>610</v>
      </c>
      <c r="B611" s="1" t="s">
        <v>1100</v>
      </c>
      <c r="C611" s="1">
        <v>13700000</v>
      </c>
      <c r="D611" s="2">
        <v>2940000000</v>
      </c>
      <c r="E611" s="6">
        <v>7</v>
      </c>
      <c r="F611" s="1">
        <v>2158</v>
      </c>
      <c r="G611" s="1">
        <v>19</v>
      </c>
      <c r="H611" s="1">
        <v>2972</v>
      </c>
      <c r="I611" s="1">
        <v>113</v>
      </c>
      <c r="J611" s="1">
        <v>29</v>
      </c>
      <c r="K611" s="1">
        <v>22235000</v>
      </c>
      <c r="L611" s="1">
        <v>5600</v>
      </c>
      <c r="M611" s="1">
        <v>88900</v>
      </c>
      <c r="N611" s="1">
        <v>66700</v>
      </c>
      <c r="O611" s="1">
        <v>1100000</v>
      </c>
      <c r="P611" s="1">
        <v>100000</v>
      </c>
      <c r="Q611" s="5">
        <v>40027</v>
      </c>
    </row>
    <row r="612" spans="1:17">
      <c r="A612" s="1">
        <v>611</v>
      </c>
      <c r="B612" s="1" t="s">
        <v>785</v>
      </c>
      <c r="C612" s="1">
        <v>16600000</v>
      </c>
      <c r="D612" s="2">
        <v>7440000000</v>
      </c>
      <c r="E612" s="6">
        <v>11</v>
      </c>
      <c r="F612" s="1">
        <v>112261</v>
      </c>
      <c r="G612" s="1">
        <v>19</v>
      </c>
      <c r="H612" s="1">
        <v>749</v>
      </c>
      <c r="I612" s="1">
        <v>91</v>
      </c>
      <c r="J612" s="1">
        <v>12</v>
      </c>
      <c r="K612" s="1">
        <v>59201000</v>
      </c>
      <c r="L612" s="1">
        <v>14800</v>
      </c>
      <c r="M612" s="1">
        <v>236800</v>
      </c>
      <c r="N612" s="1">
        <v>177600</v>
      </c>
      <c r="O612" s="1">
        <v>2800000</v>
      </c>
      <c r="P612" s="1">
        <v>100000</v>
      </c>
      <c r="Q612" s="5">
        <v>41569</v>
      </c>
    </row>
    <row r="613" spans="1:17">
      <c r="A613" s="1">
        <v>612</v>
      </c>
      <c r="B613" s="1" t="s">
        <v>1016</v>
      </c>
      <c r="C613" s="1">
        <v>14400000</v>
      </c>
      <c r="D613" s="2">
        <v>352000000</v>
      </c>
      <c r="E613" s="6">
        <v>6</v>
      </c>
      <c r="F613" s="1">
        <v>2</v>
      </c>
      <c r="G613" s="1">
        <v>7</v>
      </c>
      <c r="H613" s="1">
        <v>4057274</v>
      </c>
      <c r="I613" s="1" t="s">
        <v>39</v>
      </c>
      <c r="J613" s="1">
        <v>7596</v>
      </c>
      <c r="K613" s="1">
        <v>2</v>
      </c>
      <c r="L613" s="1">
        <v>0</v>
      </c>
      <c r="M613" s="1">
        <v>0.01</v>
      </c>
      <c r="N613" s="1">
        <v>0.01</v>
      </c>
      <c r="O613" s="1">
        <v>0.1</v>
      </c>
      <c r="P613" s="1">
        <v>1</v>
      </c>
      <c r="Q613" s="5">
        <v>38751</v>
      </c>
    </row>
    <row r="614" spans="1:17">
      <c r="A614" s="1">
        <v>613</v>
      </c>
      <c r="B614" s="1" t="s">
        <v>255</v>
      </c>
      <c r="C614" s="1">
        <v>33400000</v>
      </c>
      <c r="D614" s="2">
        <v>10500000000</v>
      </c>
      <c r="E614" s="6">
        <v>9</v>
      </c>
      <c r="F614" s="1">
        <v>1331</v>
      </c>
      <c r="G614" s="1">
        <v>48</v>
      </c>
      <c r="H614" s="1">
        <v>402</v>
      </c>
      <c r="I614" s="1">
        <v>3</v>
      </c>
      <c r="J614" s="1">
        <v>44</v>
      </c>
      <c r="K614" s="1">
        <v>55654000</v>
      </c>
      <c r="L614" s="1">
        <v>13900</v>
      </c>
      <c r="M614" s="1">
        <v>222600</v>
      </c>
      <c r="N614" s="1">
        <v>167000</v>
      </c>
      <c r="O614" s="1">
        <v>2700000</v>
      </c>
      <c r="P614" s="1" t="s">
        <v>39</v>
      </c>
      <c r="Q614" s="5">
        <v>40769</v>
      </c>
    </row>
    <row r="615" spans="1:17">
      <c r="A615" s="1">
        <v>614</v>
      </c>
      <c r="B615" s="1" t="s">
        <v>989</v>
      </c>
      <c r="C615" s="1">
        <v>14600000</v>
      </c>
      <c r="D615" s="2">
        <v>5530000000</v>
      </c>
      <c r="E615" s="6">
        <v>2</v>
      </c>
      <c r="F615" s="1">
        <v>560</v>
      </c>
      <c r="G615" s="1">
        <v>19</v>
      </c>
      <c r="H615" s="1">
        <v>1185</v>
      </c>
      <c r="I615" s="1">
        <v>106</v>
      </c>
      <c r="J615" s="1">
        <v>38</v>
      </c>
      <c r="K615" s="2">
        <v>139000000</v>
      </c>
      <c r="L615" s="1">
        <v>34800</v>
      </c>
      <c r="M615" s="1">
        <v>556500</v>
      </c>
      <c r="N615" s="1">
        <v>417300</v>
      </c>
      <c r="O615" s="1">
        <v>6700000</v>
      </c>
      <c r="P615" s="1">
        <v>500000</v>
      </c>
      <c r="Q615" s="5">
        <v>43766</v>
      </c>
    </row>
    <row r="616" spans="1:17">
      <c r="A616" s="1">
        <v>615</v>
      </c>
      <c r="B616" s="1" t="s">
        <v>579</v>
      </c>
      <c r="C616" s="1">
        <v>20200000</v>
      </c>
      <c r="D616" s="2">
        <v>2760000000</v>
      </c>
      <c r="E616" s="6">
        <v>2</v>
      </c>
      <c r="F616" s="1">
        <v>693</v>
      </c>
      <c r="G616" s="1">
        <v>47</v>
      </c>
      <c r="H616" s="1">
        <v>3238</v>
      </c>
      <c r="I616" s="1">
        <v>5</v>
      </c>
      <c r="J616" s="1">
        <v>102</v>
      </c>
      <c r="K616" s="1">
        <v>15556000</v>
      </c>
      <c r="L616" s="1">
        <v>3900</v>
      </c>
      <c r="M616" s="1">
        <v>62200</v>
      </c>
      <c r="N616" s="1">
        <v>46700</v>
      </c>
      <c r="O616" s="1">
        <v>746700</v>
      </c>
      <c r="P616" s="1">
        <v>100000</v>
      </c>
      <c r="Q616" s="5">
        <v>41753</v>
      </c>
    </row>
    <row r="617" spans="1:17">
      <c r="A617" s="1">
        <v>616</v>
      </c>
      <c r="B617" s="1" t="s">
        <v>1096</v>
      </c>
      <c r="C617" s="1">
        <v>13700000</v>
      </c>
      <c r="D617" s="2">
        <v>1970000000</v>
      </c>
      <c r="E617" s="6">
        <v>2</v>
      </c>
      <c r="F617" s="1">
        <v>696</v>
      </c>
      <c r="G617" s="1">
        <v>7</v>
      </c>
      <c r="H617" s="1">
        <v>5035</v>
      </c>
      <c r="I617" s="1">
        <v>47</v>
      </c>
      <c r="J617" s="1">
        <v>159</v>
      </c>
      <c r="K617" s="1">
        <v>87804000</v>
      </c>
      <c r="L617" s="1">
        <v>22000</v>
      </c>
      <c r="M617" s="1">
        <v>351200</v>
      </c>
      <c r="N617" s="1">
        <v>263400</v>
      </c>
      <c r="O617" s="1">
        <v>4200000</v>
      </c>
      <c r="P617" s="1">
        <v>200000</v>
      </c>
      <c r="Q617" s="5">
        <v>42041</v>
      </c>
    </row>
    <row r="618" spans="1:17">
      <c r="A618" s="1">
        <v>617</v>
      </c>
      <c r="B618" s="1" t="s">
        <v>986</v>
      </c>
      <c r="C618" s="1">
        <v>14600000</v>
      </c>
      <c r="D618" s="2">
        <v>11200000000</v>
      </c>
      <c r="E618" s="6">
        <v>9</v>
      </c>
      <c r="F618" s="1">
        <v>1206</v>
      </c>
      <c r="G618" s="1">
        <v>7</v>
      </c>
      <c r="H618" s="1">
        <v>369</v>
      </c>
      <c r="I618" s="1">
        <v>40</v>
      </c>
      <c r="J618" s="1">
        <v>131</v>
      </c>
      <c r="K618" s="2">
        <v>110000000</v>
      </c>
      <c r="L618" s="1">
        <v>27500</v>
      </c>
      <c r="M618" s="1">
        <v>439500</v>
      </c>
      <c r="N618" s="1">
        <v>329600</v>
      </c>
      <c r="O618" s="1">
        <v>5300000</v>
      </c>
      <c r="P618" s="1">
        <v>100000</v>
      </c>
      <c r="Q618" s="5">
        <v>41870</v>
      </c>
    </row>
    <row r="619" spans="1:17">
      <c r="A619" s="1">
        <v>618</v>
      </c>
      <c r="B619" s="1" t="s">
        <v>612</v>
      </c>
      <c r="C619" s="1">
        <v>19700000</v>
      </c>
      <c r="D619" s="2">
        <v>11000000000</v>
      </c>
      <c r="E619" s="6">
        <v>5</v>
      </c>
      <c r="F619" s="1">
        <v>1</v>
      </c>
      <c r="G619" s="1">
        <v>49</v>
      </c>
      <c r="H619" s="1">
        <v>4052414</v>
      </c>
      <c r="I619" s="1">
        <v>7741</v>
      </c>
      <c r="J619" s="1">
        <v>7494</v>
      </c>
      <c r="K619" s="1" t="s">
        <v>39</v>
      </c>
      <c r="L619" s="1">
        <v>0</v>
      </c>
      <c r="M619" s="1">
        <v>0</v>
      </c>
      <c r="N619" s="1">
        <v>0</v>
      </c>
      <c r="O619" s="1">
        <v>0</v>
      </c>
      <c r="P619" s="1" t="s">
        <v>39</v>
      </c>
      <c r="Q619" s="5">
        <v>40822</v>
      </c>
    </row>
    <row r="620" spans="1:17">
      <c r="A620" s="1">
        <v>619</v>
      </c>
      <c r="B620" s="1" t="s">
        <v>685</v>
      </c>
      <c r="C620" s="1">
        <v>18100000</v>
      </c>
      <c r="D620" s="2">
        <v>10700000000</v>
      </c>
      <c r="E620" s="6">
        <v>9</v>
      </c>
      <c r="F620" s="1">
        <v>131</v>
      </c>
      <c r="G620" s="1">
        <v>40</v>
      </c>
      <c r="H620" s="1">
        <v>393</v>
      </c>
      <c r="I620" s="1">
        <v>10</v>
      </c>
      <c r="J620" s="1">
        <v>104</v>
      </c>
      <c r="K620" s="1">
        <v>64989000</v>
      </c>
      <c r="L620" s="1">
        <v>16200</v>
      </c>
      <c r="M620" s="1">
        <v>260000</v>
      </c>
      <c r="N620" s="1">
        <v>195000</v>
      </c>
      <c r="O620" s="1">
        <v>3100000</v>
      </c>
      <c r="P620" s="1" t="s">
        <v>39</v>
      </c>
      <c r="Q620" s="5">
        <v>40455</v>
      </c>
    </row>
    <row r="621" spans="1:17">
      <c r="A621" s="1">
        <v>620</v>
      </c>
      <c r="B621" s="1" t="s">
        <v>206</v>
      </c>
      <c r="C621" s="1">
        <v>38200000</v>
      </c>
      <c r="D621" s="2">
        <v>13600000000</v>
      </c>
      <c r="E621" s="6">
        <v>9</v>
      </c>
      <c r="F621" s="1">
        <v>11</v>
      </c>
      <c r="G621" s="1">
        <v>49</v>
      </c>
      <c r="H621" s="1">
        <v>539848</v>
      </c>
      <c r="I621" s="1">
        <v>2904</v>
      </c>
      <c r="J621" s="1">
        <v>2594</v>
      </c>
      <c r="K621" s="1">
        <v>6348</v>
      </c>
      <c r="L621" s="1">
        <v>2</v>
      </c>
      <c r="M621" s="1">
        <v>25</v>
      </c>
      <c r="N621" s="1">
        <v>19</v>
      </c>
      <c r="O621" s="1">
        <v>305</v>
      </c>
      <c r="P621" s="1">
        <v>100</v>
      </c>
      <c r="Q621" s="5">
        <v>42547</v>
      </c>
    </row>
    <row r="622" spans="1:17">
      <c r="A622" s="1">
        <v>621</v>
      </c>
      <c r="B622" s="1" t="s">
        <v>506</v>
      </c>
      <c r="C622" s="1">
        <v>21800000</v>
      </c>
      <c r="D622" s="2">
        <v>12100000000</v>
      </c>
      <c r="E622" s="6">
        <v>9</v>
      </c>
      <c r="F622" s="1">
        <v>266</v>
      </c>
      <c r="G622" s="1">
        <v>48</v>
      </c>
      <c r="H622" s="1">
        <v>322</v>
      </c>
      <c r="I622" s="1">
        <v>14</v>
      </c>
      <c r="J622" s="1">
        <v>87</v>
      </c>
      <c r="K622" s="1">
        <v>51134000</v>
      </c>
      <c r="L622" s="1">
        <v>12800</v>
      </c>
      <c r="M622" s="1">
        <v>204500</v>
      </c>
      <c r="N622" s="1">
        <v>153400</v>
      </c>
      <c r="O622" s="1">
        <v>2500000</v>
      </c>
      <c r="P622" s="1" t="s">
        <v>39</v>
      </c>
      <c r="Q622" s="5">
        <v>40516</v>
      </c>
    </row>
    <row r="623" spans="1:17">
      <c r="A623" s="1">
        <v>622</v>
      </c>
      <c r="B623" s="1" t="s">
        <v>899</v>
      </c>
      <c r="C623" s="1">
        <v>15200000</v>
      </c>
      <c r="D623" s="2">
        <v>8330000000</v>
      </c>
      <c r="E623" s="6">
        <v>4</v>
      </c>
      <c r="F623" s="1">
        <v>654</v>
      </c>
      <c r="G623" s="1">
        <v>45</v>
      </c>
      <c r="H623" s="1">
        <v>615</v>
      </c>
      <c r="I623" s="1">
        <v>5</v>
      </c>
      <c r="J623" s="1">
        <v>144</v>
      </c>
      <c r="K623" s="1">
        <v>4427000</v>
      </c>
      <c r="L623" s="1">
        <v>1100</v>
      </c>
      <c r="M623" s="1">
        <v>17700</v>
      </c>
      <c r="N623" s="1">
        <v>13300</v>
      </c>
      <c r="O623" s="1">
        <v>212500</v>
      </c>
      <c r="P623" s="1" t="s">
        <v>39</v>
      </c>
      <c r="Q623" s="5">
        <v>42002</v>
      </c>
    </row>
    <row r="624" spans="1:17">
      <c r="A624" s="1">
        <v>623</v>
      </c>
      <c r="B624" s="1" t="s">
        <v>222</v>
      </c>
      <c r="C624" s="1">
        <v>36200000</v>
      </c>
      <c r="D624" s="2">
        <v>23400000000</v>
      </c>
      <c r="E624" s="6">
        <v>9</v>
      </c>
      <c r="F624" s="1">
        <v>196</v>
      </c>
      <c r="G624" s="1">
        <v>35</v>
      </c>
      <c r="H624" s="1">
        <v>87</v>
      </c>
      <c r="I624" s="1">
        <v>2</v>
      </c>
      <c r="J624" s="1">
        <v>36</v>
      </c>
      <c r="K624" s="2">
        <v>169000000</v>
      </c>
      <c r="L624" s="1">
        <v>42300</v>
      </c>
      <c r="M624" s="1">
        <v>677000</v>
      </c>
      <c r="N624" s="1">
        <v>507700</v>
      </c>
      <c r="O624" s="1">
        <v>8100000</v>
      </c>
      <c r="P624" s="1">
        <v>100000</v>
      </c>
      <c r="Q624" s="5">
        <v>42453</v>
      </c>
    </row>
    <row r="625" spans="1:17">
      <c r="A625" s="1">
        <v>624</v>
      </c>
      <c r="B625" s="1" t="s">
        <v>1174</v>
      </c>
      <c r="C625" s="1">
        <v>13100000</v>
      </c>
      <c r="D625" s="2">
        <v>2560000000</v>
      </c>
      <c r="E625" s="6">
        <v>13</v>
      </c>
      <c r="F625" s="1">
        <v>1077</v>
      </c>
      <c r="G625" s="1">
        <v>7</v>
      </c>
      <c r="H625" s="1">
        <v>3545</v>
      </c>
      <c r="I625" s="1">
        <v>50</v>
      </c>
      <c r="J625" s="1">
        <v>56</v>
      </c>
      <c r="K625" s="1">
        <v>43990000</v>
      </c>
      <c r="L625" s="1">
        <v>11000</v>
      </c>
      <c r="M625" s="1">
        <v>176000</v>
      </c>
      <c r="N625" s="1">
        <v>132000</v>
      </c>
      <c r="O625" s="1">
        <v>2100000</v>
      </c>
      <c r="P625" s="1">
        <v>100000</v>
      </c>
      <c r="Q625" s="5">
        <v>42314</v>
      </c>
    </row>
    <row r="626" spans="1:17">
      <c r="A626" s="1">
        <v>625</v>
      </c>
      <c r="B626" s="1" t="s">
        <v>1291</v>
      </c>
      <c r="C626" s="1">
        <v>12300000</v>
      </c>
      <c r="D626" s="2">
        <v>2210000000</v>
      </c>
      <c r="E626" s="6">
        <v>10</v>
      </c>
      <c r="F626" s="1">
        <v>2452</v>
      </c>
      <c r="G626" s="1">
        <v>48</v>
      </c>
      <c r="H626" s="1">
        <v>129005</v>
      </c>
      <c r="I626" s="1">
        <v>867</v>
      </c>
      <c r="J626" s="1">
        <v>1202</v>
      </c>
      <c r="K626" s="1">
        <v>67035</v>
      </c>
      <c r="L626" s="1">
        <v>17</v>
      </c>
      <c r="M626" s="1">
        <v>268</v>
      </c>
      <c r="N626" s="1">
        <v>201</v>
      </c>
      <c r="O626" s="1">
        <v>3200</v>
      </c>
      <c r="P626" s="1">
        <v>1000</v>
      </c>
      <c r="Q626" s="5">
        <v>38971</v>
      </c>
    </row>
    <row r="627" spans="1:17">
      <c r="A627" s="1">
        <v>626</v>
      </c>
      <c r="B627" s="1" t="s">
        <v>373</v>
      </c>
      <c r="C627" s="1">
        <v>26400000</v>
      </c>
      <c r="D627" s="2">
        <v>17200000000</v>
      </c>
      <c r="E627" s="6">
        <v>4</v>
      </c>
      <c r="F627" s="1">
        <v>967</v>
      </c>
      <c r="G627" s="1">
        <v>23</v>
      </c>
      <c r="H627" s="1">
        <v>158</v>
      </c>
      <c r="I627" s="1">
        <v>1</v>
      </c>
      <c r="J627" s="1">
        <v>55</v>
      </c>
      <c r="K627" s="2">
        <v>1230000000</v>
      </c>
      <c r="L627" s="1">
        <v>306400</v>
      </c>
      <c r="M627" s="1">
        <v>4900000</v>
      </c>
      <c r="N627" s="1">
        <v>3700000</v>
      </c>
      <c r="O627" s="1">
        <v>58800000</v>
      </c>
      <c r="P627" s="1">
        <v>2000000</v>
      </c>
      <c r="Q627" s="5">
        <v>44170</v>
      </c>
    </row>
    <row r="628" spans="1:17">
      <c r="A628" s="1">
        <v>627</v>
      </c>
      <c r="B628" s="1" t="s">
        <v>832</v>
      </c>
      <c r="C628" s="1">
        <v>16100000</v>
      </c>
      <c r="D628" s="2">
        <v>7160000000</v>
      </c>
      <c r="E628" s="6">
        <v>10</v>
      </c>
      <c r="F628" s="1">
        <v>667</v>
      </c>
      <c r="G628" s="1">
        <v>42</v>
      </c>
      <c r="H628" s="1">
        <v>792</v>
      </c>
      <c r="I628" s="1">
        <v>2</v>
      </c>
      <c r="J628" s="1">
        <v>8</v>
      </c>
      <c r="K628" s="2">
        <v>479000000</v>
      </c>
      <c r="L628" s="1">
        <v>119600</v>
      </c>
      <c r="M628" s="1">
        <v>1900000</v>
      </c>
      <c r="N628" s="1">
        <v>1400000</v>
      </c>
      <c r="O628" s="1">
        <v>23000000</v>
      </c>
      <c r="P628" s="1">
        <v>3000000</v>
      </c>
      <c r="Q628" s="5">
        <v>44156</v>
      </c>
    </row>
    <row r="629" spans="1:17">
      <c r="A629" s="1">
        <v>628</v>
      </c>
      <c r="B629" s="1" t="s">
        <v>1251</v>
      </c>
      <c r="C629" s="1">
        <v>12500000</v>
      </c>
      <c r="D629" s="2">
        <v>4630000000</v>
      </c>
      <c r="E629" s="6">
        <v>4</v>
      </c>
      <c r="F629" s="1">
        <v>1888</v>
      </c>
      <c r="G629" s="1">
        <v>7</v>
      </c>
      <c r="H629" s="1">
        <v>1532</v>
      </c>
      <c r="I629" s="1">
        <v>54</v>
      </c>
      <c r="J629" s="1">
        <v>171</v>
      </c>
      <c r="K629" s="1">
        <v>7158000</v>
      </c>
      <c r="L629" s="1">
        <v>1800</v>
      </c>
      <c r="M629" s="1">
        <v>28600</v>
      </c>
      <c r="N629" s="1">
        <v>21500</v>
      </c>
      <c r="O629" s="1">
        <v>343600</v>
      </c>
      <c r="P629" s="1" t="s">
        <v>39</v>
      </c>
      <c r="Q629" s="5">
        <v>40676</v>
      </c>
    </row>
    <row r="630" spans="1:17">
      <c r="A630" s="1">
        <v>629</v>
      </c>
      <c r="B630" s="1" t="s">
        <v>1277</v>
      </c>
      <c r="C630" s="1">
        <v>12400000</v>
      </c>
      <c r="D630" s="2">
        <v>7740000000</v>
      </c>
      <c r="E630" s="6">
        <v>13</v>
      </c>
      <c r="F630" s="1">
        <v>459</v>
      </c>
      <c r="G630" s="1">
        <v>19</v>
      </c>
      <c r="H630" s="1">
        <v>702</v>
      </c>
      <c r="I630" s="1">
        <v>124</v>
      </c>
      <c r="J630" s="1">
        <v>63</v>
      </c>
      <c r="K630" s="1">
        <v>38165000</v>
      </c>
      <c r="L630" s="1">
        <v>9500</v>
      </c>
      <c r="M630" s="1">
        <v>152700</v>
      </c>
      <c r="N630" s="1">
        <v>114500</v>
      </c>
      <c r="O630" s="1">
        <v>1800000</v>
      </c>
      <c r="P630" s="1" t="s">
        <v>39</v>
      </c>
      <c r="Q630" s="5">
        <v>43430</v>
      </c>
    </row>
    <row r="631" spans="1:17">
      <c r="A631" s="1">
        <v>630</v>
      </c>
      <c r="B631" s="1" t="s">
        <v>1198</v>
      </c>
      <c r="C631" s="1">
        <v>12900000</v>
      </c>
      <c r="D631" s="2">
        <v>2110000000</v>
      </c>
      <c r="E631" s="6">
        <v>13</v>
      </c>
      <c r="F631" s="1">
        <v>4712</v>
      </c>
      <c r="G631" s="1">
        <v>7</v>
      </c>
      <c r="H631" s="1">
        <v>4602</v>
      </c>
      <c r="I631" s="1">
        <v>52</v>
      </c>
      <c r="J631" s="1">
        <v>58</v>
      </c>
      <c r="K631" s="1">
        <v>31796000</v>
      </c>
      <c r="L631" s="1">
        <v>7900</v>
      </c>
      <c r="M631" s="1">
        <v>127200</v>
      </c>
      <c r="N631" s="1">
        <v>95400</v>
      </c>
      <c r="O631" s="1">
        <v>1500000</v>
      </c>
      <c r="P631" s="1">
        <v>100000</v>
      </c>
      <c r="Q631" s="5">
        <v>41293</v>
      </c>
    </row>
    <row r="632" spans="1:17">
      <c r="A632" s="1">
        <v>631</v>
      </c>
      <c r="B632" s="1" t="s">
        <v>488</v>
      </c>
      <c r="C632" s="1">
        <v>22400000</v>
      </c>
      <c r="D632" s="2">
        <v>8040000000</v>
      </c>
      <c r="E632" s="6">
        <v>9</v>
      </c>
      <c r="F632" s="1">
        <v>58</v>
      </c>
      <c r="G632" s="1">
        <v>3</v>
      </c>
      <c r="H632" s="1">
        <v>648</v>
      </c>
      <c r="I632" s="1">
        <v>6</v>
      </c>
      <c r="J632" s="1">
        <v>85</v>
      </c>
      <c r="K632" s="1">
        <v>72242000</v>
      </c>
      <c r="L632" s="1">
        <v>18100</v>
      </c>
      <c r="M632" s="1">
        <v>289000</v>
      </c>
      <c r="N632" s="1">
        <v>216700</v>
      </c>
      <c r="O632" s="1">
        <v>3500000</v>
      </c>
      <c r="P632" s="1" t="s">
        <v>39</v>
      </c>
      <c r="Q632" s="5">
        <v>42590</v>
      </c>
    </row>
    <row r="633" spans="1:17">
      <c r="A633" s="1">
        <v>632</v>
      </c>
      <c r="B633" s="1" t="s">
        <v>668</v>
      </c>
      <c r="C633" s="1">
        <v>18400000</v>
      </c>
      <c r="D633" s="2">
        <v>4120000000</v>
      </c>
      <c r="E633" s="6">
        <v>4</v>
      </c>
      <c r="F633" s="1">
        <v>111</v>
      </c>
      <c r="G633" s="1">
        <v>49</v>
      </c>
      <c r="H633" s="1">
        <v>1825</v>
      </c>
      <c r="I633" s="1">
        <v>120</v>
      </c>
      <c r="J633" s="1">
        <v>116</v>
      </c>
      <c r="K633" s="1">
        <v>14430000</v>
      </c>
      <c r="L633" s="1">
        <v>3600</v>
      </c>
      <c r="M633" s="1">
        <v>57700</v>
      </c>
      <c r="N633" s="1">
        <v>43300</v>
      </c>
      <c r="O633" s="1">
        <v>692600</v>
      </c>
      <c r="P633" s="1" t="s">
        <v>39</v>
      </c>
      <c r="Q633" s="5">
        <v>40015</v>
      </c>
    </row>
    <row r="634" spans="1:17">
      <c r="A634" s="1">
        <v>633</v>
      </c>
      <c r="B634" s="1" t="s">
        <v>1135</v>
      </c>
      <c r="C634" s="1">
        <v>13400000</v>
      </c>
      <c r="D634" s="2">
        <v>10000000000</v>
      </c>
      <c r="E634" s="6">
        <v>13</v>
      </c>
      <c r="F634" s="1">
        <v>319</v>
      </c>
      <c r="G634" s="1">
        <v>49</v>
      </c>
      <c r="H634" s="1">
        <v>433</v>
      </c>
      <c r="I634" s="1">
        <v>165</v>
      </c>
      <c r="J634" s="1">
        <v>52</v>
      </c>
      <c r="K634" s="2">
        <v>398000000</v>
      </c>
      <c r="L634" s="1">
        <v>99400</v>
      </c>
      <c r="M634" s="1">
        <v>1600000</v>
      </c>
      <c r="N634" s="1">
        <v>1200000</v>
      </c>
      <c r="O634" s="1">
        <v>19100000</v>
      </c>
      <c r="P634" s="1">
        <v>500000</v>
      </c>
      <c r="Q634" s="5">
        <v>41791</v>
      </c>
    </row>
    <row r="635" spans="1:17">
      <c r="A635" s="1">
        <v>634</v>
      </c>
      <c r="B635" s="1" t="s">
        <v>420</v>
      </c>
      <c r="C635" s="1">
        <v>24300000</v>
      </c>
      <c r="D635" s="2">
        <v>6610000000</v>
      </c>
      <c r="E635" s="6">
        <v>5</v>
      </c>
      <c r="F635" s="1">
        <v>1667</v>
      </c>
      <c r="G635" s="1">
        <v>19</v>
      </c>
      <c r="H635" s="1">
        <v>903</v>
      </c>
      <c r="I635" s="1">
        <v>53</v>
      </c>
      <c r="J635" s="1">
        <v>17</v>
      </c>
      <c r="K635" s="1">
        <v>94853000</v>
      </c>
      <c r="L635" s="1">
        <v>23700</v>
      </c>
      <c r="M635" s="1">
        <v>379400</v>
      </c>
      <c r="N635" s="1">
        <v>284600</v>
      </c>
      <c r="O635" s="1">
        <v>4600000</v>
      </c>
      <c r="P635" s="1">
        <v>300000</v>
      </c>
      <c r="Q635" s="5">
        <v>41723</v>
      </c>
    </row>
    <row r="636" spans="1:17">
      <c r="A636" s="1">
        <v>635</v>
      </c>
      <c r="B636" s="1" t="s">
        <v>593</v>
      </c>
      <c r="C636" s="1">
        <v>20100000</v>
      </c>
      <c r="D636" s="2">
        <v>11300000000</v>
      </c>
      <c r="E636" s="6">
        <v>5</v>
      </c>
      <c r="F636" s="1">
        <v>1481</v>
      </c>
      <c r="G636" s="1">
        <v>49</v>
      </c>
      <c r="H636" s="1">
        <v>366</v>
      </c>
      <c r="I636" s="1">
        <v>109</v>
      </c>
      <c r="J636" s="1">
        <v>104</v>
      </c>
      <c r="K636" s="1">
        <v>14862000</v>
      </c>
      <c r="L636" s="1">
        <v>3700</v>
      </c>
      <c r="M636" s="1">
        <v>59400</v>
      </c>
      <c r="N636" s="1">
        <v>44600</v>
      </c>
      <c r="O636" s="1">
        <v>713400</v>
      </c>
      <c r="P636" s="1">
        <v>100000</v>
      </c>
      <c r="Q636" s="5">
        <v>39114</v>
      </c>
    </row>
    <row r="637" spans="1:17">
      <c r="A637" s="1">
        <v>636</v>
      </c>
      <c r="B637" s="1" t="s">
        <v>1148</v>
      </c>
      <c r="C637" s="1">
        <v>13300000</v>
      </c>
      <c r="D637" s="2">
        <v>7770000000</v>
      </c>
      <c r="E637" s="6">
        <v>6</v>
      </c>
      <c r="F637" s="1">
        <v>4613</v>
      </c>
      <c r="G637" s="1">
        <v>49</v>
      </c>
      <c r="H637" s="1">
        <v>689</v>
      </c>
      <c r="I637" s="1">
        <v>166</v>
      </c>
      <c r="J637" s="1">
        <v>162</v>
      </c>
      <c r="K637" s="2">
        <v>189000000</v>
      </c>
      <c r="L637" s="1">
        <v>47200</v>
      </c>
      <c r="M637" s="1">
        <v>755800</v>
      </c>
      <c r="N637" s="1">
        <v>566800</v>
      </c>
      <c r="O637" s="1">
        <v>9100000</v>
      </c>
      <c r="P637" s="1">
        <v>200000</v>
      </c>
      <c r="Q637" s="5">
        <v>39209</v>
      </c>
    </row>
    <row r="638" spans="1:17">
      <c r="A638" s="1">
        <v>637</v>
      </c>
      <c r="B638" s="1" t="s">
        <v>602</v>
      </c>
      <c r="C638" s="1">
        <v>20000000</v>
      </c>
      <c r="D638" s="2">
        <v>6030000000</v>
      </c>
      <c r="E638" s="6">
        <v>9</v>
      </c>
      <c r="F638" s="1">
        <v>1</v>
      </c>
      <c r="G638" s="1">
        <v>8</v>
      </c>
      <c r="H638" s="1">
        <v>4051673</v>
      </c>
      <c r="I638" s="1">
        <v>4072</v>
      </c>
      <c r="J638" s="1">
        <v>6742</v>
      </c>
      <c r="K638" s="1" t="s">
        <v>39</v>
      </c>
      <c r="L638" s="1">
        <v>0</v>
      </c>
      <c r="M638" s="1">
        <v>0</v>
      </c>
      <c r="N638" s="1">
        <v>0</v>
      </c>
      <c r="O638" s="1">
        <v>0</v>
      </c>
      <c r="P638" s="1" t="s">
        <v>39</v>
      </c>
      <c r="Q638" s="5">
        <v>38785</v>
      </c>
    </row>
    <row r="639" spans="1:17">
      <c r="A639" s="1">
        <v>638</v>
      </c>
      <c r="B639" s="1" t="s">
        <v>1239</v>
      </c>
      <c r="C639" s="1">
        <v>12500000</v>
      </c>
      <c r="D639" s="2">
        <v>1140000000</v>
      </c>
      <c r="E639" s="6">
        <v>4</v>
      </c>
      <c r="F639" s="1">
        <v>601</v>
      </c>
      <c r="G639" s="1">
        <v>49</v>
      </c>
      <c r="H639" s="1">
        <v>9980</v>
      </c>
      <c r="I639" s="1">
        <v>175</v>
      </c>
      <c r="J639" s="1">
        <v>171</v>
      </c>
      <c r="K639" s="1">
        <v>15340000</v>
      </c>
      <c r="L639" s="1">
        <v>3800</v>
      </c>
      <c r="M639" s="1">
        <v>61400</v>
      </c>
      <c r="N639" s="1">
        <v>46000</v>
      </c>
      <c r="O639" s="1">
        <v>736300</v>
      </c>
      <c r="P639" s="1" t="s">
        <v>39</v>
      </c>
      <c r="Q639" s="5">
        <v>41485</v>
      </c>
    </row>
    <row r="640" spans="1:17">
      <c r="A640" s="1">
        <v>639</v>
      </c>
      <c r="B640" s="1" t="s">
        <v>285</v>
      </c>
      <c r="C640" s="1">
        <v>31400000</v>
      </c>
      <c r="D640" s="2">
        <v>22900000000</v>
      </c>
      <c r="E640" s="6">
        <v>5</v>
      </c>
      <c r="F640" s="1">
        <v>3589</v>
      </c>
      <c r="G640" s="1">
        <v>48</v>
      </c>
      <c r="H640" s="1">
        <v>91</v>
      </c>
      <c r="I640" s="1">
        <v>5</v>
      </c>
      <c r="J640" s="1">
        <v>11</v>
      </c>
      <c r="K640" s="2">
        <v>245000000</v>
      </c>
      <c r="L640" s="1">
        <v>61200</v>
      </c>
      <c r="M640" s="1">
        <v>979700</v>
      </c>
      <c r="N640" s="1">
        <v>734800</v>
      </c>
      <c r="O640" s="1">
        <v>11800000</v>
      </c>
      <c r="P640" s="1">
        <v>300000</v>
      </c>
      <c r="Q640" s="5">
        <v>41556</v>
      </c>
    </row>
    <row r="641" spans="1:17">
      <c r="A641" s="1">
        <v>640</v>
      </c>
      <c r="B641" s="1" t="s">
        <v>1175</v>
      </c>
      <c r="C641" s="1">
        <v>13100000</v>
      </c>
      <c r="D641" s="2">
        <v>4210000000</v>
      </c>
      <c r="E641" s="6">
        <v>5</v>
      </c>
      <c r="F641" s="1">
        <v>1365</v>
      </c>
      <c r="G641" s="1">
        <v>7</v>
      </c>
      <c r="H641" s="1">
        <v>1770</v>
      </c>
      <c r="I641" s="1">
        <v>49</v>
      </c>
      <c r="J641" s="1">
        <v>43</v>
      </c>
      <c r="K641" s="1">
        <v>27340000</v>
      </c>
      <c r="L641" s="1">
        <v>6800</v>
      </c>
      <c r="M641" s="1">
        <v>109400</v>
      </c>
      <c r="N641" s="1">
        <v>82000</v>
      </c>
      <c r="O641" s="1">
        <v>1300000</v>
      </c>
      <c r="P641" s="1">
        <v>100000</v>
      </c>
      <c r="Q641" s="5">
        <v>41765</v>
      </c>
    </row>
    <row r="642" spans="1:17">
      <c r="A642" s="1">
        <v>641</v>
      </c>
      <c r="B642" s="1" t="s">
        <v>451</v>
      </c>
      <c r="C642" s="1">
        <v>23600000</v>
      </c>
      <c r="D642" s="2">
        <v>7920000000</v>
      </c>
      <c r="E642" s="6">
        <v>5</v>
      </c>
      <c r="F642" s="1">
        <v>1251</v>
      </c>
      <c r="G642" s="1">
        <v>48</v>
      </c>
      <c r="H642" s="1">
        <v>668</v>
      </c>
      <c r="I642" s="1">
        <v>12</v>
      </c>
      <c r="J642" s="1">
        <v>19</v>
      </c>
      <c r="K642" s="1">
        <v>53589000</v>
      </c>
      <c r="L642" s="1">
        <v>13400</v>
      </c>
      <c r="M642" s="1">
        <v>214400</v>
      </c>
      <c r="N642" s="1">
        <v>160800</v>
      </c>
      <c r="O642" s="1">
        <v>2600000</v>
      </c>
      <c r="P642" s="1">
        <v>100000</v>
      </c>
      <c r="Q642" s="5">
        <v>41848</v>
      </c>
    </row>
    <row r="643" spans="1:17">
      <c r="A643" s="1">
        <v>642</v>
      </c>
      <c r="B643" s="1" t="s">
        <v>51</v>
      </c>
      <c r="C643" s="2">
        <v>111000000</v>
      </c>
      <c r="D643" s="2">
        <v>29100000000</v>
      </c>
      <c r="E643" s="6">
        <v>6</v>
      </c>
      <c r="F643" s="1">
        <v>4716</v>
      </c>
      <c r="G643" s="1">
        <v>24</v>
      </c>
      <c r="H643" s="1">
        <v>44</v>
      </c>
      <c r="I643" s="1">
        <v>1</v>
      </c>
      <c r="J643" s="1">
        <v>4</v>
      </c>
      <c r="K643" s="1">
        <v>39184000</v>
      </c>
      <c r="L643" s="1">
        <v>9800</v>
      </c>
      <c r="M643" s="1">
        <v>156700</v>
      </c>
      <c r="N643" s="1">
        <v>117600</v>
      </c>
      <c r="O643" s="1">
        <v>1900000</v>
      </c>
      <c r="P643" s="1" t="s">
        <v>39</v>
      </c>
      <c r="Q643" s="5">
        <v>40297</v>
      </c>
    </row>
    <row r="644" spans="1:17">
      <c r="A644" s="1">
        <v>643</v>
      </c>
      <c r="B644" s="1" t="s">
        <v>88</v>
      </c>
      <c r="C644" s="1">
        <v>68200000</v>
      </c>
      <c r="D644" s="2">
        <v>38800000000</v>
      </c>
      <c r="E644" s="6">
        <v>3</v>
      </c>
      <c r="F644" s="1">
        <v>2865</v>
      </c>
      <c r="G644" s="1">
        <v>49</v>
      </c>
      <c r="H644" s="1">
        <v>23</v>
      </c>
      <c r="I644" s="1">
        <v>8</v>
      </c>
      <c r="J644" s="1">
        <v>2</v>
      </c>
      <c r="K644" s="2">
        <v>473000000</v>
      </c>
      <c r="L644" s="1">
        <v>118300</v>
      </c>
      <c r="M644" s="1">
        <v>1900000</v>
      </c>
      <c r="N644" s="1">
        <v>1400000</v>
      </c>
      <c r="O644" s="1">
        <v>22700000</v>
      </c>
      <c r="P644" s="1">
        <v>600000</v>
      </c>
      <c r="Q644" s="5">
        <v>40891</v>
      </c>
    </row>
    <row r="645" spans="1:17">
      <c r="A645" s="1">
        <v>644</v>
      </c>
      <c r="B645" s="1" t="s">
        <v>807</v>
      </c>
      <c r="C645" s="1">
        <v>16300000</v>
      </c>
      <c r="D645" s="2">
        <v>12500000000</v>
      </c>
      <c r="E645" s="6">
        <v>9</v>
      </c>
      <c r="F645" s="1">
        <v>352</v>
      </c>
      <c r="G645" s="1">
        <v>49</v>
      </c>
      <c r="H645" s="1">
        <v>308</v>
      </c>
      <c r="I645" s="1">
        <v>139</v>
      </c>
      <c r="J645" s="1">
        <v>117</v>
      </c>
      <c r="K645" s="1">
        <v>88004000</v>
      </c>
      <c r="L645" s="1">
        <v>22000</v>
      </c>
      <c r="M645" s="1">
        <v>352000</v>
      </c>
      <c r="N645" s="1">
        <v>264000</v>
      </c>
      <c r="O645" s="1">
        <v>4200000</v>
      </c>
      <c r="P645" s="1" t="s">
        <v>39</v>
      </c>
      <c r="Q645" s="5">
        <v>38903</v>
      </c>
    </row>
    <row r="646" spans="1:17">
      <c r="A646" s="1">
        <v>645</v>
      </c>
      <c r="B646" s="1" t="s">
        <v>1230</v>
      </c>
      <c r="C646" s="1">
        <v>12700000</v>
      </c>
      <c r="D646" s="2">
        <v>1080000000</v>
      </c>
      <c r="E646" s="6">
        <v>6</v>
      </c>
      <c r="F646" s="1">
        <v>504</v>
      </c>
      <c r="G646" s="1">
        <v>7</v>
      </c>
      <c r="H646" s="1">
        <v>10642</v>
      </c>
      <c r="I646" s="1">
        <v>53</v>
      </c>
      <c r="J646" s="1">
        <v>67</v>
      </c>
      <c r="K646" s="1">
        <v>3619000</v>
      </c>
      <c r="L646" s="1">
        <v>905</v>
      </c>
      <c r="M646" s="1">
        <v>14500</v>
      </c>
      <c r="N646" s="1">
        <v>10900</v>
      </c>
      <c r="O646" s="1">
        <v>173700</v>
      </c>
      <c r="P646" s="1" t="s">
        <v>39</v>
      </c>
      <c r="Q646" s="5">
        <v>42137</v>
      </c>
    </row>
    <row r="647" spans="1:17">
      <c r="A647" s="1">
        <v>646</v>
      </c>
      <c r="B647" s="1" t="s">
        <v>983</v>
      </c>
      <c r="C647" s="1">
        <v>14600000</v>
      </c>
      <c r="D647" s="2">
        <v>4620000000</v>
      </c>
      <c r="E647" s="6">
        <v>13</v>
      </c>
      <c r="F647" s="1">
        <v>951</v>
      </c>
      <c r="G647" s="1">
        <v>7</v>
      </c>
      <c r="H647" s="1">
        <v>1534</v>
      </c>
      <c r="I647" s="1">
        <v>40</v>
      </c>
      <c r="J647" s="1">
        <v>150</v>
      </c>
      <c r="K647" s="1">
        <v>10547000</v>
      </c>
      <c r="L647" s="1">
        <v>2600</v>
      </c>
      <c r="M647" s="1">
        <v>42200</v>
      </c>
      <c r="N647" s="1">
        <v>31600</v>
      </c>
      <c r="O647" s="1">
        <v>506300</v>
      </c>
      <c r="P647" s="1" t="s">
        <v>39</v>
      </c>
      <c r="Q647" s="5">
        <v>42329</v>
      </c>
    </row>
    <row r="648" spans="1:17">
      <c r="A648" s="1">
        <v>647</v>
      </c>
      <c r="B648" s="1" t="s">
        <v>930</v>
      </c>
      <c r="C648" s="1">
        <v>15000000</v>
      </c>
      <c r="D648" s="2">
        <v>4740000000</v>
      </c>
      <c r="E648" s="6">
        <v>6</v>
      </c>
      <c r="F648" s="1">
        <v>20292</v>
      </c>
      <c r="G648" s="1">
        <v>49</v>
      </c>
      <c r="H648" s="1">
        <v>1469</v>
      </c>
      <c r="I648" s="1">
        <v>151</v>
      </c>
      <c r="J648" s="1">
        <v>48</v>
      </c>
      <c r="K648" s="1">
        <v>41789000</v>
      </c>
      <c r="L648" s="1">
        <v>10400</v>
      </c>
      <c r="M648" s="1">
        <v>167200</v>
      </c>
      <c r="N648" s="1">
        <v>125400</v>
      </c>
      <c r="O648" s="1">
        <v>2000000</v>
      </c>
      <c r="P648" s="1">
        <v>100000</v>
      </c>
      <c r="Q648" s="5">
        <v>38702</v>
      </c>
    </row>
    <row r="649" spans="1:17">
      <c r="A649" s="1">
        <v>648</v>
      </c>
      <c r="B649" s="1" t="s">
        <v>893</v>
      </c>
      <c r="C649" s="1">
        <v>15200000</v>
      </c>
      <c r="D649" s="2">
        <v>858000000</v>
      </c>
      <c r="E649" s="6">
        <v>13</v>
      </c>
      <c r="F649" s="1">
        <v>194</v>
      </c>
      <c r="G649" s="1">
        <v>19</v>
      </c>
      <c r="H649" s="1">
        <v>13929</v>
      </c>
      <c r="I649" s="1">
        <v>100</v>
      </c>
      <c r="J649" s="1">
        <v>35</v>
      </c>
      <c r="K649" s="1">
        <v>65380000</v>
      </c>
      <c r="L649" s="1">
        <v>16300</v>
      </c>
      <c r="M649" s="1">
        <v>261500</v>
      </c>
      <c r="N649" s="1">
        <v>196100</v>
      </c>
      <c r="O649" s="1">
        <v>3100000</v>
      </c>
      <c r="P649" s="1">
        <v>1300000</v>
      </c>
      <c r="Q649" s="5">
        <v>43023</v>
      </c>
    </row>
    <row r="650" spans="1:17">
      <c r="A650" s="1">
        <v>649</v>
      </c>
      <c r="B650" s="1" t="s">
        <v>761</v>
      </c>
      <c r="C650" s="1">
        <v>16900000</v>
      </c>
      <c r="D650" s="2">
        <v>8680000000</v>
      </c>
      <c r="E650" s="6">
        <v>9</v>
      </c>
      <c r="F650" s="1">
        <v>2235</v>
      </c>
      <c r="G650" s="1">
        <v>19</v>
      </c>
      <c r="H650" s="1">
        <v>574</v>
      </c>
      <c r="I650" s="1">
        <v>90</v>
      </c>
      <c r="J650" s="1">
        <v>113</v>
      </c>
      <c r="K650" s="1">
        <v>72911000</v>
      </c>
      <c r="L650" s="1">
        <v>18200</v>
      </c>
      <c r="M650" s="1">
        <v>291600</v>
      </c>
      <c r="N650" s="1">
        <v>218700</v>
      </c>
      <c r="O650" s="1">
        <v>3500000</v>
      </c>
      <c r="P650" s="1">
        <v>200000</v>
      </c>
      <c r="Q650" s="5">
        <v>40781</v>
      </c>
    </row>
    <row r="651" spans="1:17">
      <c r="A651" s="1">
        <v>650</v>
      </c>
      <c r="B651" s="1" t="s">
        <v>815</v>
      </c>
      <c r="C651" s="1">
        <v>16200000</v>
      </c>
      <c r="D651" s="2">
        <v>9760000000</v>
      </c>
      <c r="E651" s="6">
        <v>9</v>
      </c>
      <c r="F651" s="1">
        <v>3943</v>
      </c>
      <c r="G651" s="1">
        <v>51</v>
      </c>
      <c r="H651" s="1">
        <v>462</v>
      </c>
      <c r="I651" s="1">
        <v>2</v>
      </c>
      <c r="J651" s="1">
        <v>30</v>
      </c>
      <c r="K651" s="2">
        <v>257000000</v>
      </c>
      <c r="L651" s="1">
        <v>64200</v>
      </c>
      <c r="M651" s="1">
        <v>1000000</v>
      </c>
      <c r="N651" s="1">
        <v>770200</v>
      </c>
      <c r="O651" s="1">
        <v>12300000</v>
      </c>
      <c r="P651" s="1">
        <v>200000</v>
      </c>
      <c r="Q651" s="5">
        <v>41653</v>
      </c>
    </row>
    <row r="652" spans="1:17">
      <c r="A652" s="1">
        <v>651</v>
      </c>
      <c r="B652" s="1" t="s">
        <v>320</v>
      </c>
      <c r="C652" s="1">
        <v>29300000</v>
      </c>
      <c r="D652" s="1">
        <v>0</v>
      </c>
      <c r="E652" s="6">
        <v>10</v>
      </c>
      <c r="F652" s="1">
        <v>3</v>
      </c>
      <c r="G652" s="1">
        <v>49</v>
      </c>
      <c r="H652" s="1">
        <v>4019724</v>
      </c>
      <c r="I652" s="1" t="s">
        <v>39</v>
      </c>
      <c r="J652" s="1">
        <v>4847</v>
      </c>
      <c r="K652" s="1">
        <v>1</v>
      </c>
      <c r="L652" s="1">
        <v>0</v>
      </c>
      <c r="M652" s="1">
        <v>0</v>
      </c>
      <c r="N652" s="1">
        <v>0</v>
      </c>
      <c r="O652" s="1">
        <v>0.05</v>
      </c>
      <c r="P652" s="1" t="s">
        <v>39</v>
      </c>
      <c r="Q652" s="5">
        <v>42954</v>
      </c>
    </row>
    <row r="653" spans="1:17">
      <c r="A653" s="1">
        <v>652</v>
      </c>
      <c r="B653" s="1" t="s">
        <v>746</v>
      </c>
      <c r="C653" s="1">
        <v>17200000</v>
      </c>
      <c r="D653" s="2">
        <v>14600000000</v>
      </c>
      <c r="E653" s="6">
        <v>6</v>
      </c>
      <c r="F653" s="1">
        <v>4685</v>
      </c>
      <c r="G653" s="1">
        <v>49</v>
      </c>
      <c r="H653" s="1">
        <v>240</v>
      </c>
      <c r="I653" s="1" t="s">
        <v>39</v>
      </c>
      <c r="J653" s="1">
        <v>38</v>
      </c>
      <c r="K653" s="1">
        <v>15296000</v>
      </c>
      <c r="L653" s="1">
        <v>3800</v>
      </c>
      <c r="M653" s="1">
        <v>61200</v>
      </c>
      <c r="N653" s="1">
        <v>45900</v>
      </c>
      <c r="O653" s="1">
        <v>734200</v>
      </c>
      <c r="P653" s="1">
        <v>100000</v>
      </c>
      <c r="Q653" s="5">
        <v>41016</v>
      </c>
    </row>
    <row r="654" spans="1:17">
      <c r="A654" s="1">
        <v>653</v>
      </c>
      <c r="B654" s="1" t="s">
        <v>716</v>
      </c>
      <c r="C654" s="1">
        <v>17700000</v>
      </c>
      <c r="D654" s="2">
        <v>7740000000</v>
      </c>
      <c r="E654" s="6">
        <v>4</v>
      </c>
      <c r="F654" s="1">
        <v>2240</v>
      </c>
      <c r="G654" s="1">
        <v>7</v>
      </c>
      <c r="H654" s="1">
        <v>705</v>
      </c>
      <c r="I654" s="1">
        <v>27</v>
      </c>
      <c r="J654" s="1">
        <v>123</v>
      </c>
      <c r="K654" s="1">
        <v>35337000</v>
      </c>
      <c r="L654" s="1">
        <v>8800</v>
      </c>
      <c r="M654" s="1">
        <v>141300</v>
      </c>
      <c r="N654" s="1">
        <v>106000</v>
      </c>
      <c r="O654" s="1">
        <v>1700000</v>
      </c>
      <c r="P654" s="1" t="s">
        <v>39</v>
      </c>
      <c r="Q654" s="5">
        <v>40980</v>
      </c>
    </row>
    <row r="655" spans="1:17">
      <c r="A655" s="1">
        <v>654</v>
      </c>
      <c r="B655" s="1" t="s">
        <v>394</v>
      </c>
      <c r="C655" s="1">
        <v>25500000</v>
      </c>
      <c r="D655" s="2">
        <v>14400000000</v>
      </c>
      <c r="E655" s="6">
        <v>9</v>
      </c>
      <c r="F655" s="1">
        <v>78</v>
      </c>
      <c r="G655" s="1">
        <v>49</v>
      </c>
      <c r="H655" s="1">
        <v>243</v>
      </c>
      <c r="I655" s="1">
        <v>69</v>
      </c>
      <c r="J655" s="1">
        <v>69</v>
      </c>
      <c r="K655" s="2">
        <v>195000000</v>
      </c>
      <c r="L655" s="1">
        <v>48900</v>
      </c>
      <c r="M655" s="1">
        <v>782000</v>
      </c>
      <c r="N655" s="1">
        <v>586500</v>
      </c>
      <c r="O655" s="1">
        <v>9400000</v>
      </c>
      <c r="P655" s="1">
        <v>100000</v>
      </c>
      <c r="Q655" s="5">
        <v>40892</v>
      </c>
    </row>
    <row r="656" spans="1:17">
      <c r="A656" s="1">
        <v>655</v>
      </c>
      <c r="B656" s="1" t="s">
        <v>910</v>
      </c>
      <c r="C656" s="1">
        <v>15100000</v>
      </c>
      <c r="D656" s="2">
        <v>3060000000</v>
      </c>
      <c r="E656" s="6">
        <v>13</v>
      </c>
      <c r="F656" s="1">
        <v>1037</v>
      </c>
      <c r="G656" s="1">
        <v>49</v>
      </c>
      <c r="H656" s="1">
        <v>2796</v>
      </c>
      <c r="I656" s="1">
        <v>149</v>
      </c>
      <c r="J656" s="1">
        <v>43</v>
      </c>
      <c r="K656" s="1">
        <v>43409000</v>
      </c>
      <c r="L656" s="1">
        <v>10900</v>
      </c>
      <c r="M656" s="1">
        <v>173600</v>
      </c>
      <c r="N656" s="1">
        <v>130200</v>
      </c>
      <c r="O656" s="1">
        <v>2100000</v>
      </c>
      <c r="P656" s="1">
        <v>200000</v>
      </c>
      <c r="Q656" s="5">
        <v>41286</v>
      </c>
    </row>
    <row r="657" spans="1:17">
      <c r="A657" s="1">
        <v>656</v>
      </c>
      <c r="B657" s="1" t="s">
        <v>220</v>
      </c>
      <c r="C657" s="1">
        <v>36500000</v>
      </c>
      <c r="D657" s="2">
        <v>19000000000</v>
      </c>
      <c r="E657" s="6">
        <v>5</v>
      </c>
      <c r="F657" s="1">
        <v>5621</v>
      </c>
      <c r="G657" s="1">
        <v>19</v>
      </c>
      <c r="H657" s="1">
        <v>139</v>
      </c>
      <c r="I657" s="1">
        <v>1</v>
      </c>
      <c r="J657" s="1">
        <v>6</v>
      </c>
      <c r="K657" s="2">
        <v>319000000</v>
      </c>
      <c r="L657" s="1">
        <v>79700</v>
      </c>
      <c r="M657" s="1">
        <v>1300000</v>
      </c>
      <c r="N657" s="1">
        <v>956100</v>
      </c>
      <c r="O657" s="1">
        <v>15300000</v>
      </c>
      <c r="P657" s="1">
        <v>600000</v>
      </c>
      <c r="Q657" s="5">
        <v>41857</v>
      </c>
    </row>
    <row r="658" spans="1:17">
      <c r="A658" s="1">
        <v>657</v>
      </c>
      <c r="B658" s="1" t="s">
        <v>757</v>
      </c>
      <c r="C658" s="1">
        <v>17000000</v>
      </c>
      <c r="D658" s="2">
        <v>1000000000</v>
      </c>
      <c r="E658" s="6">
        <v>2</v>
      </c>
      <c r="F658" s="1">
        <v>1407</v>
      </c>
      <c r="G658" s="1">
        <v>19</v>
      </c>
      <c r="H658" s="1">
        <v>11662</v>
      </c>
      <c r="I658" s="1">
        <v>89</v>
      </c>
      <c r="J658" s="1">
        <v>128</v>
      </c>
      <c r="K658" s="1">
        <v>7626000</v>
      </c>
      <c r="L658" s="1">
        <v>1900</v>
      </c>
      <c r="M658" s="1">
        <v>30500</v>
      </c>
      <c r="N658" s="1">
        <v>22900</v>
      </c>
      <c r="O658" s="1">
        <v>366100</v>
      </c>
      <c r="P658" s="1">
        <v>100000</v>
      </c>
      <c r="Q658" s="5">
        <v>41347</v>
      </c>
    </row>
    <row r="659" spans="1:17">
      <c r="A659" s="1">
        <v>658</v>
      </c>
      <c r="B659" s="1" t="s">
        <v>433</v>
      </c>
      <c r="C659" s="1">
        <v>24000000</v>
      </c>
      <c r="D659" s="2">
        <v>8280000000</v>
      </c>
      <c r="E659" s="6">
        <v>6</v>
      </c>
      <c r="F659" s="1">
        <v>4009</v>
      </c>
      <c r="G659" s="1">
        <v>49</v>
      </c>
      <c r="H659" s="1">
        <v>621</v>
      </c>
      <c r="I659" s="1">
        <v>78</v>
      </c>
      <c r="J659" s="1">
        <v>72</v>
      </c>
      <c r="K659" s="2">
        <v>152000000</v>
      </c>
      <c r="L659" s="1">
        <v>37900</v>
      </c>
      <c r="M659" s="1">
        <v>606800</v>
      </c>
      <c r="N659" s="1">
        <v>455100</v>
      </c>
      <c r="O659" s="1">
        <v>7300000</v>
      </c>
      <c r="P659" s="1">
        <v>200000</v>
      </c>
      <c r="Q659" s="5">
        <v>41094</v>
      </c>
    </row>
    <row r="660" spans="1:17">
      <c r="A660" s="1">
        <v>659</v>
      </c>
      <c r="B660" s="1" t="s">
        <v>984</v>
      </c>
      <c r="C660" s="1">
        <v>14600000</v>
      </c>
      <c r="D660" s="2">
        <v>5770000000</v>
      </c>
      <c r="E660" s="6">
        <v>6</v>
      </c>
      <c r="F660" s="1">
        <v>4009</v>
      </c>
      <c r="G660" s="1">
        <v>49</v>
      </c>
      <c r="H660" s="1">
        <v>621</v>
      </c>
      <c r="I660" s="1">
        <v>78</v>
      </c>
      <c r="J660" s="1">
        <v>72</v>
      </c>
      <c r="K660" s="2">
        <v>152000000</v>
      </c>
      <c r="L660" s="1">
        <v>37900</v>
      </c>
      <c r="M660" s="1">
        <v>606800</v>
      </c>
      <c r="N660" s="1">
        <v>455100</v>
      </c>
      <c r="O660" s="1">
        <v>7300000</v>
      </c>
      <c r="P660" s="1">
        <v>200000</v>
      </c>
      <c r="Q660" s="5">
        <v>41094</v>
      </c>
    </row>
    <row r="661" spans="1:17">
      <c r="A661" s="1">
        <v>660</v>
      </c>
      <c r="B661" s="1" t="s">
        <v>861</v>
      </c>
      <c r="C661" s="1">
        <v>15700000</v>
      </c>
      <c r="D661" s="2">
        <v>8700000000</v>
      </c>
      <c r="E661" s="6">
        <v>4</v>
      </c>
      <c r="F661" s="1">
        <v>7090</v>
      </c>
      <c r="G661" s="1">
        <v>49</v>
      </c>
      <c r="H661" s="1">
        <v>569</v>
      </c>
      <c r="I661" s="1">
        <v>144</v>
      </c>
      <c r="J661" s="1">
        <v>139</v>
      </c>
      <c r="K661" s="2">
        <v>335000000</v>
      </c>
      <c r="L661" s="1">
        <v>83800</v>
      </c>
      <c r="M661" s="1">
        <v>1300000</v>
      </c>
      <c r="N661" s="1">
        <v>1000000</v>
      </c>
      <c r="O661" s="1">
        <v>16100000</v>
      </c>
      <c r="P661" s="1">
        <v>1200000</v>
      </c>
      <c r="Q661" s="5">
        <v>42646</v>
      </c>
    </row>
    <row r="662" spans="1:17">
      <c r="A662" s="1">
        <v>661</v>
      </c>
      <c r="B662" s="1" t="s">
        <v>707</v>
      </c>
      <c r="C662" s="1">
        <v>17800000</v>
      </c>
      <c r="D662" s="2">
        <v>11100000000</v>
      </c>
      <c r="E662" s="6">
        <v>13</v>
      </c>
      <c r="F662" s="1">
        <v>772</v>
      </c>
      <c r="G662" s="1">
        <v>19</v>
      </c>
      <c r="H662" s="1">
        <v>378</v>
      </c>
      <c r="I662" s="1">
        <v>83</v>
      </c>
      <c r="J662" s="1">
        <v>29</v>
      </c>
      <c r="K662" s="2">
        <v>431000000</v>
      </c>
      <c r="L662" s="1">
        <v>107800</v>
      </c>
      <c r="M662" s="1">
        <v>1700000</v>
      </c>
      <c r="N662" s="1">
        <v>1300000</v>
      </c>
      <c r="O662" s="1">
        <v>20700000</v>
      </c>
      <c r="P662" s="1">
        <v>900000</v>
      </c>
      <c r="Q662" s="5">
        <v>44309</v>
      </c>
    </row>
    <row r="663" spans="1:17">
      <c r="A663" s="1">
        <v>662</v>
      </c>
      <c r="B663" s="1" t="s">
        <v>1262</v>
      </c>
      <c r="C663" s="1">
        <v>12500000</v>
      </c>
      <c r="D663" s="2">
        <v>4340000000</v>
      </c>
      <c r="E663" s="6">
        <v>15</v>
      </c>
      <c r="F663" s="1">
        <v>223</v>
      </c>
      <c r="G663" s="1">
        <v>32</v>
      </c>
      <c r="H663" s="1">
        <v>3956586</v>
      </c>
      <c r="I663" s="1">
        <v>3554</v>
      </c>
      <c r="J663" s="1" t="s">
        <v>39</v>
      </c>
      <c r="K663" s="1">
        <v>8721</v>
      </c>
      <c r="L663" s="1">
        <v>2</v>
      </c>
      <c r="M663" s="1">
        <v>35</v>
      </c>
      <c r="N663" s="1">
        <v>26</v>
      </c>
      <c r="O663" s="1">
        <v>419</v>
      </c>
      <c r="P663" s="1">
        <v>32</v>
      </c>
      <c r="Q663" s="5">
        <v>44674</v>
      </c>
    </row>
    <row r="664" spans="1:17">
      <c r="A664" s="1">
        <v>663</v>
      </c>
      <c r="B664" s="1" t="s">
        <v>756</v>
      </c>
      <c r="C664" s="1">
        <v>17000000</v>
      </c>
      <c r="D664" s="2">
        <v>10800000000</v>
      </c>
      <c r="E664" s="6">
        <v>9</v>
      </c>
      <c r="F664" s="1">
        <v>1015</v>
      </c>
      <c r="G664" s="1">
        <v>48</v>
      </c>
      <c r="H664" s="1">
        <v>385</v>
      </c>
      <c r="I664" s="1">
        <v>21</v>
      </c>
      <c r="J664" s="1">
        <v>112</v>
      </c>
      <c r="K664" s="1">
        <v>93768000</v>
      </c>
      <c r="L664" s="1">
        <v>23400</v>
      </c>
      <c r="M664" s="1">
        <v>375100</v>
      </c>
      <c r="N664" s="1">
        <v>281300</v>
      </c>
      <c r="O664" s="1">
        <v>4500000</v>
      </c>
      <c r="P664" s="1">
        <v>100000</v>
      </c>
      <c r="Q664" s="5">
        <v>39636</v>
      </c>
    </row>
    <row r="665" spans="1:17">
      <c r="A665" s="1">
        <v>664</v>
      </c>
      <c r="B665" s="1" t="s">
        <v>538</v>
      </c>
      <c r="C665" s="1">
        <v>21000000</v>
      </c>
      <c r="D665" s="2">
        <v>7760000000</v>
      </c>
      <c r="E665" s="6">
        <v>4</v>
      </c>
      <c r="F665" s="1">
        <v>2883</v>
      </c>
      <c r="G665" s="1">
        <v>7</v>
      </c>
      <c r="H665" s="1">
        <v>695</v>
      </c>
      <c r="I665" s="1">
        <v>16</v>
      </c>
      <c r="J665" s="1">
        <v>94</v>
      </c>
      <c r="K665" s="2">
        <v>118000000</v>
      </c>
      <c r="L665" s="1">
        <v>29600</v>
      </c>
      <c r="M665" s="1">
        <v>473600</v>
      </c>
      <c r="N665" s="1">
        <v>355200</v>
      </c>
      <c r="O665" s="1">
        <v>5700000</v>
      </c>
      <c r="P665" s="1">
        <v>400000</v>
      </c>
      <c r="Q665" s="5">
        <v>42242</v>
      </c>
    </row>
    <row r="666" spans="1:17">
      <c r="A666" s="1">
        <v>665</v>
      </c>
      <c r="B666" s="1" t="s">
        <v>369</v>
      </c>
      <c r="C666" s="1">
        <v>26500000</v>
      </c>
      <c r="D666" s="2">
        <v>15100000000</v>
      </c>
      <c r="E666" s="6">
        <v>11</v>
      </c>
      <c r="F666" s="1">
        <v>10022</v>
      </c>
      <c r="G666" s="1">
        <v>34</v>
      </c>
      <c r="H666" s="1">
        <v>219</v>
      </c>
      <c r="I666" s="1">
        <v>3</v>
      </c>
      <c r="J666" s="1">
        <v>5</v>
      </c>
      <c r="K666" s="2">
        <v>163000000</v>
      </c>
      <c r="L666" s="1">
        <v>40800</v>
      </c>
      <c r="M666" s="1">
        <v>652500</v>
      </c>
      <c r="N666" s="1">
        <v>489400</v>
      </c>
      <c r="O666" s="1">
        <v>7800000</v>
      </c>
      <c r="P666" s="1">
        <v>300000</v>
      </c>
      <c r="Q666" s="5">
        <v>42480</v>
      </c>
    </row>
    <row r="667" spans="1:17">
      <c r="A667" s="1">
        <v>666</v>
      </c>
      <c r="B667" s="1" t="s">
        <v>252</v>
      </c>
      <c r="C667" s="1">
        <v>33500000</v>
      </c>
      <c r="D667" s="2">
        <v>14900000000</v>
      </c>
      <c r="E667" s="6">
        <v>9</v>
      </c>
      <c r="F667" s="1">
        <v>3741</v>
      </c>
      <c r="G667" s="1">
        <v>19</v>
      </c>
      <c r="H667" s="1">
        <v>222</v>
      </c>
      <c r="I667" s="1">
        <v>34</v>
      </c>
      <c r="J667" s="1">
        <v>36</v>
      </c>
      <c r="K667" s="2">
        <v>272000000</v>
      </c>
      <c r="L667" s="1">
        <v>68100</v>
      </c>
      <c r="M667" s="1">
        <v>1100000</v>
      </c>
      <c r="N667" s="1">
        <v>816800</v>
      </c>
      <c r="O667" s="1">
        <v>13100000</v>
      </c>
      <c r="P667" s="1">
        <v>500000</v>
      </c>
      <c r="Q667" s="5">
        <v>38800</v>
      </c>
    </row>
    <row r="668" spans="1:17">
      <c r="A668" s="1">
        <v>667</v>
      </c>
      <c r="B668" s="1" t="s">
        <v>395</v>
      </c>
      <c r="C668" s="1">
        <v>25400000</v>
      </c>
      <c r="D668" s="2">
        <v>6430000000</v>
      </c>
      <c r="E668" s="6">
        <v>13</v>
      </c>
      <c r="F668" s="1">
        <v>3716</v>
      </c>
      <c r="G668" s="1">
        <v>20</v>
      </c>
      <c r="H668" s="1">
        <v>942</v>
      </c>
      <c r="I668" s="1">
        <v>6</v>
      </c>
      <c r="J668" s="1">
        <v>62</v>
      </c>
      <c r="K668" s="1">
        <v>58487000</v>
      </c>
      <c r="L668" s="1">
        <v>14600</v>
      </c>
      <c r="M668" s="1">
        <v>233900</v>
      </c>
      <c r="N668" s="1">
        <v>175500</v>
      </c>
      <c r="O668" s="1">
        <v>2800000</v>
      </c>
      <c r="P668" s="1">
        <v>100000</v>
      </c>
      <c r="Q668" s="5">
        <v>42365</v>
      </c>
    </row>
    <row r="669" spans="1:17">
      <c r="A669" s="1">
        <v>668</v>
      </c>
      <c r="B669" s="1" t="s">
        <v>909</v>
      </c>
      <c r="C669" s="1">
        <v>15100000</v>
      </c>
      <c r="D669" s="2">
        <v>1760000000</v>
      </c>
      <c r="E669" s="6">
        <v>13</v>
      </c>
      <c r="F669" s="1">
        <v>533</v>
      </c>
      <c r="G669" s="1">
        <v>34</v>
      </c>
      <c r="H669" s="1">
        <v>5849</v>
      </c>
      <c r="I669" s="1">
        <v>7</v>
      </c>
      <c r="J669" s="1">
        <v>145</v>
      </c>
      <c r="K669" s="1">
        <v>12376000</v>
      </c>
      <c r="L669" s="1">
        <v>3100</v>
      </c>
      <c r="M669" s="1">
        <v>49500</v>
      </c>
      <c r="N669" s="1">
        <v>37100</v>
      </c>
      <c r="O669" s="1">
        <v>594000</v>
      </c>
      <c r="P669" s="1" t="s">
        <v>39</v>
      </c>
      <c r="Q669" s="5">
        <v>39565</v>
      </c>
    </row>
    <row r="670" spans="1:17">
      <c r="A670" s="1">
        <v>669</v>
      </c>
      <c r="B670" s="1" t="s">
        <v>1179</v>
      </c>
      <c r="C670" s="1">
        <v>13100000</v>
      </c>
      <c r="D670" s="2">
        <v>2880000000</v>
      </c>
      <c r="E670" s="6">
        <v>13</v>
      </c>
      <c r="F670" s="1">
        <v>1444</v>
      </c>
      <c r="G670" s="1">
        <v>13</v>
      </c>
      <c r="H670" s="1">
        <v>3044</v>
      </c>
      <c r="I670" s="1">
        <v>2</v>
      </c>
      <c r="J670" s="1">
        <v>65</v>
      </c>
      <c r="K670" s="1">
        <v>62909000</v>
      </c>
      <c r="L670" s="1">
        <v>15700</v>
      </c>
      <c r="M670" s="1">
        <v>251600</v>
      </c>
      <c r="N670" s="1">
        <v>188700</v>
      </c>
      <c r="O670" s="1">
        <v>3000000</v>
      </c>
      <c r="P670" s="1">
        <v>300000</v>
      </c>
      <c r="Q670" s="5">
        <v>42567</v>
      </c>
    </row>
    <row r="671" spans="1:17">
      <c r="A671" s="1">
        <v>670</v>
      </c>
      <c r="B671" s="1" t="s">
        <v>1205</v>
      </c>
      <c r="C671" s="1">
        <v>12900000</v>
      </c>
      <c r="D671" s="2">
        <v>11500000000</v>
      </c>
      <c r="E671" s="6">
        <v>9</v>
      </c>
      <c r="F671" s="1">
        <v>168</v>
      </c>
      <c r="G671" s="1">
        <v>35</v>
      </c>
      <c r="H671" s="1">
        <v>348</v>
      </c>
      <c r="I671" s="1">
        <v>5</v>
      </c>
      <c r="J671" s="1">
        <v>145</v>
      </c>
      <c r="K671" s="2">
        <v>206000000</v>
      </c>
      <c r="L671" s="1">
        <v>51400</v>
      </c>
      <c r="M671" s="1">
        <v>822200</v>
      </c>
      <c r="N671" s="1">
        <v>616600</v>
      </c>
      <c r="O671" s="1">
        <v>9900000</v>
      </c>
      <c r="P671" s="1">
        <v>100000</v>
      </c>
      <c r="Q671" s="5">
        <v>41984</v>
      </c>
    </row>
    <row r="672" spans="1:17">
      <c r="A672" s="1">
        <v>671</v>
      </c>
      <c r="B672" s="1" t="s">
        <v>938</v>
      </c>
      <c r="C672" s="1">
        <v>15000000</v>
      </c>
      <c r="D672" s="2">
        <v>10200000000</v>
      </c>
      <c r="E672" s="6">
        <v>4</v>
      </c>
      <c r="F672" s="1">
        <v>1803</v>
      </c>
      <c r="G672" s="1">
        <v>49</v>
      </c>
      <c r="H672" s="1">
        <v>423</v>
      </c>
      <c r="I672" s="1">
        <v>151</v>
      </c>
      <c r="J672" s="1">
        <v>29</v>
      </c>
      <c r="K672" s="2">
        <v>313000000</v>
      </c>
      <c r="L672" s="1">
        <v>78200</v>
      </c>
      <c r="M672" s="1">
        <v>1300000</v>
      </c>
      <c r="N672" s="1">
        <v>938600</v>
      </c>
      <c r="O672" s="1">
        <v>15000000</v>
      </c>
      <c r="P672" s="1">
        <v>200000</v>
      </c>
      <c r="Q672" s="5">
        <v>39594</v>
      </c>
    </row>
    <row r="673" spans="1:17">
      <c r="A673" s="1">
        <v>672</v>
      </c>
      <c r="B673" s="1" t="s">
        <v>1021</v>
      </c>
      <c r="C673" s="1">
        <v>14400000</v>
      </c>
      <c r="D673" s="2">
        <v>3900000000</v>
      </c>
      <c r="E673" s="6">
        <v>2</v>
      </c>
      <c r="F673" s="1">
        <v>463</v>
      </c>
      <c r="G673" s="1">
        <v>49</v>
      </c>
      <c r="H673" s="1">
        <v>1986</v>
      </c>
      <c r="I673" s="1">
        <v>157</v>
      </c>
      <c r="J673" s="1">
        <v>152</v>
      </c>
      <c r="K673" s="1">
        <v>8636000</v>
      </c>
      <c r="L673" s="1">
        <v>2200</v>
      </c>
      <c r="M673" s="1">
        <v>34500</v>
      </c>
      <c r="N673" s="1">
        <v>25900</v>
      </c>
      <c r="O673" s="1">
        <v>414500</v>
      </c>
      <c r="P673" s="1" t="s">
        <v>39</v>
      </c>
      <c r="Q673" s="5">
        <v>40526</v>
      </c>
    </row>
    <row r="674" spans="1:17">
      <c r="A674" s="1">
        <v>673</v>
      </c>
      <c r="B674" s="1" t="s">
        <v>798</v>
      </c>
      <c r="C674" s="1">
        <v>16400000</v>
      </c>
      <c r="D674" s="2">
        <v>13500000000</v>
      </c>
      <c r="E674" s="6">
        <v>4</v>
      </c>
      <c r="F674" s="1">
        <v>1</v>
      </c>
      <c r="G674" s="1">
        <v>20</v>
      </c>
      <c r="H674" s="1">
        <v>4057943</v>
      </c>
      <c r="I674" s="1" t="s">
        <v>39</v>
      </c>
      <c r="J674" s="1">
        <v>7724</v>
      </c>
      <c r="K674" s="1" t="s">
        <v>39</v>
      </c>
      <c r="L674" s="1">
        <v>0</v>
      </c>
      <c r="M674" s="1">
        <v>0</v>
      </c>
      <c r="N674" s="1">
        <v>0</v>
      </c>
      <c r="O674" s="1">
        <v>0</v>
      </c>
      <c r="P674" s="1" t="s">
        <v>39</v>
      </c>
      <c r="Q674" s="5">
        <v>44123</v>
      </c>
    </row>
    <row r="675" spans="1:17">
      <c r="A675" s="1">
        <v>674</v>
      </c>
      <c r="B675" s="1" t="s">
        <v>599</v>
      </c>
      <c r="C675" s="1">
        <v>20000000</v>
      </c>
      <c r="D675" s="2">
        <v>13200000000</v>
      </c>
      <c r="E675" s="6">
        <v>4</v>
      </c>
      <c r="F675" s="1">
        <v>4339</v>
      </c>
      <c r="G675" s="1">
        <v>49</v>
      </c>
      <c r="H675" s="1">
        <v>281</v>
      </c>
      <c r="I675" s="1">
        <v>109</v>
      </c>
      <c r="J675" s="1">
        <v>104</v>
      </c>
      <c r="K675" s="1">
        <v>23206000</v>
      </c>
      <c r="L675" s="1">
        <v>5800</v>
      </c>
      <c r="M675" s="1">
        <v>92800</v>
      </c>
      <c r="N675" s="1">
        <v>69600</v>
      </c>
      <c r="O675" s="1">
        <v>1100000</v>
      </c>
      <c r="P675" s="1" t="s">
        <v>39</v>
      </c>
      <c r="Q675" s="5">
        <v>39237</v>
      </c>
    </row>
    <row r="676" spans="1:17">
      <c r="A676" s="1">
        <v>675</v>
      </c>
      <c r="B676" s="1" t="s">
        <v>996</v>
      </c>
      <c r="C676" s="1">
        <v>14500000</v>
      </c>
      <c r="D676" s="2">
        <v>4260000000</v>
      </c>
      <c r="E676" s="6">
        <v>4</v>
      </c>
      <c r="F676" s="1">
        <v>1717</v>
      </c>
      <c r="G676" s="1">
        <v>49</v>
      </c>
      <c r="H676" s="1">
        <v>1747</v>
      </c>
      <c r="I676" s="1">
        <v>156</v>
      </c>
      <c r="J676" s="1">
        <v>151</v>
      </c>
      <c r="K676" s="1">
        <v>9910000</v>
      </c>
      <c r="L676" s="1">
        <v>2500</v>
      </c>
      <c r="M676" s="1">
        <v>39600</v>
      </c>
      <c r="N676" s="1">
        <v>29700</v>
      </c>
      <c r="O676" s="1">
        <v>475700</v>
      </c>
      <c r="P676" s="1" t="s">
        <v>39</v>
      </c>
      <c r="Q676" s="5">
        <v>42119</v>
      </c>
    </row>
    <row r="677" spans="1:17">
      <c r="A677" s="1">
        <v>676</v>
      </c>
      <c r="B677" s="1" t="s">
        <v>1034</v>
      </c>
      <c r="C677" s="1">
        <v>14300000</v>
      </c>
      <c r="D677" s="2">
        <v>6390000000</v>
      </c>
      <c r="E677" s="6">
        <v>2</v>
      </c>
      <c r="F677" s="1">
        <v>1</v>
      </c>
      <c r="G677" s="1">
        <v>49</v>
      </c>
      <c r="H677" s="1">
        <v>4054606</v>
      </c>
      <c r="I677" s="1">
        <v>6342</v>
      </c>
      <c r="J677" s="1">
        <v>5464</v>
      </c>
      <c r="K677" s="1" t="s">
        <v>39</v>
      </c>
      <c r="L677" s="1">
        <v>0</v>
      </c>
      <c r="M677" s="1">
        <v>0</v>
      </c>
      <c r="N677" s="1">
        <v>0</v>
      </c>
      <c r="O677" s="1">
        <v>0</v>
      </c>
      <c r="P677" s="1" t="s">
        <v>39</v>
      </c>
      <c r="Q677" s="5">
        <v>40759</v>
      </c>
    </row>
    <row r="678" spans="1:17">
      <c r="A678" s="1">
        <v>677</v>
      </c>
      <c r="B678" s="1" t="s">
        <v>1180</v>
      </c>
      <c r="C678" s="1">
        <v>13100000</v>
      </c>
      <c r="D678" s="2">
        <v>5330000000</v>
      </c>
      <c r="E678" s="6">
        <v>4</v>
      </c>
      <c r="F678" s="1">
        <v>36760</v>
      </c>
      <c r="G678" s="1">
        <v>7</v>
      </c>
      <c r="H678" s="1">
        <v>1240</v>
      </c>
      <c r="I678" s="1">
        <v>50</v>
      </c>
      <c r="J678" s="1">
        <v>165</v>
      </c>
      <c r="K678" s="1">
        <v>17588000</v>
      </c>
      <c r="L678" s="1">
        <v>4400</v>
      </c>
      <c r="M678" s="1">
        <v>70400</v>
      </c>
      <c r="N678" s="1">
        <v>52800</v>
      </c>
      <c r="O678" s="1">
        <v>844200</v>
      </c>
      <c r="P678" s="1" t="s">
        <v>39</v>
      </c>
      <c r="Q678" s="5">
        <v>40834</v>
      </c>
    </row>
    <row r="679" spans="1:17">
      <c r="A679" s="1">
        <v>678</v>
      </c>
      <c r="B679" s="1" t="s">
        <v>365</v>
      </c>
      <c r="C679" s="1">
        <v>26900000</v>
      </c>
      <c r="D679" s="2">
        <v>7940000000</v>
      </c>
      <c r="E679" s="6">
        <v>4</v>
      </c>
      <c r="F679" s="1">
        <v>3956</v>
      </c>
      <c r="G679" s="1">
        <v>7</v>
      </c>
      <c r="H679" s="1">
        <v>664</v>
      </c>
      <c r="I679" s="1">
        <v>11</v>
      </c>
      <c r="J679" s="1">
        <v>54</v>
      </c>
      <c r="K679" s="1">
        <v>82912000</v>
      </c>
      <c r="L679" s="1">
        <v>20700</v>
      </c>
      <c r="M679" s="1">
        <v>331600</v>
      </c>
      <c r="N679" s="1">
        <v>248700</v>
      </c>
      <c r="O679" s="1">
        <v>4000000</v>
      </c>
      <c r="P679" s="1">
        <v>200000</v>
      </c>
      <c r="Q679" s="5">
        <v>40815</v>
      </c>
    </row>
    <row r="680" spans="1:17">
      <c r="A680" s="1">
        <v>679</v>
      </c>
      <c r="B680" s="1" t="s">
        <v>932</v>
      </c>
      <c r="C680" s="1">
        <v>15000000</v>
      </c>
      <c r="D680" s="2">
        <v>7540000000</v>
      </c>
      <c r="E680" s="6">
        <v>11</v>
      </c>
      <c r="F680" s="1">
        <v>206</v>
      </c>
      <c r="G680" s="1">
        <v>19</v>
      </c>
      <c r="H680" s="1">
        <v>1145576</v>
      </c>
      <c r="I680" s="1">
        <v>2573</v>
      </c>
      <c r="J680" s="1">
        <v>1992</v>
      </c>
      <c r="K680" s="1">
        <v>998</v>
      </c>
      <c r="L680" s="1">
        <v>0.25</v>
      </c>
      <c r="M680" s="1">
        <v>4</v>
      </c>
      <c r="N680" s="1">
        <v>3</v>
      </c>
      <c r="O680" s="1">
        <v>48</v>
      </c>
      <c r="P680" s="1" t="s">
        <v>39</v>
      </c>
      <c r="Q680" s="5">
        <v>43328</v>
      </c>
    </row>
    <row r="681" spans="1:17">
      <c r="A681" s="1">
        <v>680</v>
      </c>
      <c r="B681" s="1" t="s">
        <v>270</v>
      </c>
      <c r="C681" s="1">
        <v>32100000</v>
      </c>
      <c r="D681" s="2">
        <v>13100000000</v>
      </c>
      <c r="E681" s="6">
        <v>6</v>
      </c>
      <c r="F681" s="1">
        <v>11882</v>
      </c>
      <c r="G681" s="1">
        <v>7</v>
      </c>
      <c r="H681" s="1">
        <v>287</v>
      </c>
      <c r="I681" s="1">
        <v>9</v>
      </c>
      <c r="J681" s="1">
        <v>40</v>
      </c>
      <c r="K681" s="1">
        <v>44505000</v>
      </c>
      <c r="L681" s="1">
        <v>11100</v>
      </c>
      <c r="M681" s="1">
        <v>178000</v>
      </c>
      <c r="N681" s="1">
        <v>133500</v>
      </c>
      <c r="O681" s="1">
        <v>2100000</v>
      </c>
      <c r="P681" s="1" t="s">
        <v>39</v>
      </c>
      <c r="Q681" s="5">
        <v>40951</v>
      </c>
    </row>
    <row r="682" spans="1:17">
      <c r="A682" s="1">
        <v>681</v>
      </c>
      <c r="B682" s="1" t="s">
        <v>257</v>
      </c>
      <c r="C682" s="1">
        <v>33300000</v>
      </c>
      <c r="D682" s="2">
        <v>5990000000</v>
      </c>
      <c r="E682" s="6">
        <v>13</v>
      </c>
      <c r="F682" s="1">
        <v>2736</v>
      </c>
      <c r="G682" s="1">
        <v>20</v>
      </c>
      <c r="H682" s="1">
        <v>1043</v>
      </c>
      <c r="I682" s="1">
        <v>2</v>
      </c>
      <c r="J682" s="1">
        <v>34</v>
      </c>
      <c r="K682" s="2">
        <v>157000000</v>
      </c>
      <c r="L682" s="1">
        <v>39300</v>
      </c>
      <c r="M682" s="1">
        <v>628400</v>
      </c>
      <c r="N682" s="1">
        <v>471300</v>
      </c>
      <c r="O682" s="1">
        <v>7500000</v>
      </c>
      <c r="P682" s="1">
        <v>1900000</v>
      </c>
      <c r="Q682" s="5">
        <v>42384</v>
      </c>
    </row>
    <row r="683" spans="1:17">
      <c r="A683" s="1">
        <v>682</v>
      </c>
      <c r="B683" s="1" t="s">
        <v>1216</v>
      </c>
      <c r="C683" s="1">
        <v>12800000</v>
      </c>
      <c r="D683" s="2">
        <v>7880000000</v>
      </c>
      <c r="E683" s="6">
        <v>3</v>
      </c>
      <c r="F683" s="1">
        <v>2044</v>
      </c>
      <c r="G683" s="1">
        <v>19</v>
      </c>
      <c r="H683" s="1">
        <v>670</v>
      </c>
      <c r="I683" s="1">
        <v>120</v>
      </c>
      <c r="J683" s="1">
        <v>45</v>
      </c>
      <c r="K683" s="2">
        <v>214000000</v>
      </c>
      <c r="L683" s="1">
        <v>53400</v>
      </c>
      <c r="M683" s="1">
        <v>855000</v>
      </c>
      <c r="N683" s="1">
        <v>641200</v>
      </c>
      <c r="O683" s="1">
        <v>10300000</v>
      </c>
      <c r="P683" s="1">
        <v>300000</v>
      </c>
      <c r="Q683" s="5">
        <v>43944</v>
      </c>
    </row>
    <row r="684" spans="1:17">
      <c r="A684" s="1">
        <v>683</v>
      </c>
      <c r="B684" s="1" t="s">
        <v>173</v>
      </c>
      <c r="C684" s="1">
        <v>41900000</v>
      </c>
      <c r="D684" s="2">
        <v>22500000000</v>
      </c>
      <c r="E684" s="6">
        <v>4</v>
      </c>
      <c r="F684" s="1">
        <v>84</v>
      </c>
      <c r="G684" s="1">
        <v>6</v>
      </c>
      <c r="H684" s="1">
        <v>98</v>
      </c>
      <c r="I684" s="1">
        <v>1</v>
      </c>
      <c r="J684" s="1">
        <v>27</v>
      </c>
      <c r="K684" s="2">
        <v>183000000</v>
      </c>
      <c r="L684" s="1">
        <v>45700</v>
      </c>
      <c r="M684" s="1">
        <v>731700</v>
      </c>
      <c r="N684" s="1">
        <v>548800</v>
      </c>
      <c r="O684" s="1">
        <v>8800000</v>
      </c>
      <c r="P684" s="1">
        <v>100000</v>
      </c>
      <c r="Q684" s="5">
        <v>38662</v>
      </c>
    </row>
    <row r="685" spans="1:17">
      <c r="A685" s="1">
        <v>684</v>
      </c>
      <c r="B685" s="1" t="s">
        <v>405</v>
      </c>
      <c r="C685" s="1">
        <v>25100000</v>
      </c>
      <c r="D685" s="2">
        <v>19500000000</v>
      </c>
      <c r="E685" s="6">
        <v>9</v>
      </c>
      <c r="F685" s="1">
        <v>118</v>
      </c>
      <c r="G685" s="1">
        <v>49</v>
      </c>
      <c r="H685" s="1">
        <v>130</v>
      </c>
      <c r="I685" s="1">
        <v>71</v>
      </c>
      <c r="J685" s="1">
        <v>72</v>
      </c>
      <c r="K685" s="1">
        <v>94246000</v>
      </c>
      <c r="L685" s="1">
        <v>23600</v>
      </c>
      <c r="M685" s="1">
        <v>377000</v>
      </c>
      <c r="N685" s="1">
        <v>282700</v>
      </c>
      <c r="O685" s="1">
        <v>4500000</v>
      </c>
      <c r="P685" s="1" t="s">
        <v>39</v>
      </c>
      <c r="Q685" s="5">
        <v>39945</v>
      </c>
    </row>
    <row r="686" spans="1:17">
      <c r="A686" s="1">
        <v>685</v>
      </c>
      <c r="B686" s="1" t="s">
        <v>622</v>
      </c>
      <c r="C686" s="1">
        <v>19500000</v>
      </c>
      <c r="D686" s="2">
        <v>5230000000</v>
      </c>
      <c r="E686" s="6">
        <v>4</v>
      </c>
      <c r="F686" s="1">
        <v>847</v>
      </c>
      <c r="G686" s="1">
        <v>19</v>
      </c>
      <c r="H686" s="1">
        <v>1265</v>
      </c>
      <c r="I686" s="1">
        <v>74</v>
      </c>
      <c r="J686" s="1">
        <v>108</v>
      </c>
      <c r="K686" s="1">
        <v>59841000</v>
      </c>
      <c r="L686" s="1">
        <v>0</v>
      </c>
      <c r="M686" s="1">
        <v>0</v>
      </c>
      <c r="N686" s="1">
        <v>0</v>
      </c>
      <c r="O686" s="1">
        <v>0</v>
      </c>
      <c r="P686" s="1">
        <v>300000</v>
      </c>
      <c r="Q686" s="5">
        <v>41712</v>
      </c>
    </row>
    <row r="687" spans="1:17">
      <c r="A687" s="1">
        <v>686</v>
      </c>
      <c r="B687" s="1" t="s">
        <v>591</v>
      </c>
      <c r="C687" s="1">
        <v>20100000</v>
      </c>
      <c r="D687" s="2">
        <v>10400000000</v>
      </c>
      <c r="E687" s="6">
        <v>4</v>
      </c>
      <c r="F687" s="1">
        <v>0</v>
      </c>
      <c r="G687" s="1">
        <v>7</v>
      </c>
      <c r="H687" s="1">
        <v>4057944</v>
      </c>
      <c r="I687" s="1" t="s">
        <v>39</v>
      </c>
      <c r="J687" s="1">
        <v>7471</v>
      </c>
      <c r="K687" s="1" t="s">
        <v>39</v>
      </c>
      <c r="L687" s="1">
        <v>0</v>
      </c>
      <c r="M687" s="1">
        <v>0</v>
      </c>
      <c r="N687" s="1">
        <v>0</v>
      </c>
      <c r="O687" s="1">
        <v>0</v>
      </c>
      <c r="P687" s="1" t="s">
        <v>39</v>
      </c>
      <c r="Q687" s="5">
        <v>41349</v>
      </c>
    </row>
    <row r="688" spans="1:17">
      <c r="A688" s="1">
        <v>687</v>
      </c>
      <c r="B688" s="1" t="s">
        <v>697</v>
      </c>
      <c r="C688" s="1">
        <v>17900000</v>
      </c>
      <c r="D688" s="2">
        <v>5170000000</v>
      </c>
      <c r="E688" s="6">
        <v>4</v>
      </c>
      <c r="F688" s="1">
        <v>1344</v>
      </c>
      <c r="G688" s="1">
        <v>3</v>
      </c>
      <c r="H688" s="1">
        <v>1294</v>
      </c>
      <c r="I688" s="1">
        <v>9</v>
      </c>
      <c r="J688" s="1">
        <v>35</v>
      </c>
      <c r="K688" s="1">
        <v>27545000</v>
      </c>
      <c r="L688" s="1">
        <v>6900</v>
      </c>
      <c r="M688" s="1">
        <v>110200</v>
      </c>
      <c r="N688" s="1">
        <v>82600</v>
      </c>
      <c r="O688" s="1">
        <v>1300000</v>
      </c>
      <c r="P688" s="1">
        <v>100000</v>
      </c>
      <c r="Q688" s="5">
        <v>41379</v>
      </c>
    </row>
    <row r="689" spans="1:17">
      <c r="A689" s="1">
        <v>688</v>
      </c>
      <c r="B689" s="1" t="s">
        <v>1293</v>
      </c>
      <c r="C689" s="1">
        <v>12300000</v>
      </c>
      <c r="D689" s="2">
        <v>374000000</v>
      </c>
      <c r="E689" s="6">
        <v>6</v>
      </c>
      <c r="F689" s="1">
        <v>39</v>
      </c>
      <c r="G689" s="1">
        <v>42</v>
      </c>
      <c r="H689" s="1">
        <v>35112</v>
      </c>
      <c r="I689" s="1">
        <v>4</v>
      </c>
      <c r="J689" s="1">
        <v>69</v>
      </c>
      <c r="K689" s="1">
        <v>3871000</v>
      </c>
      <c r="L689" s="1">
        <v>968</v>
      </c>
      <c r="M689" s="1">
        <v>15500</v>
      </c>
      <c r="N689" s="1">
        <v>11600</v>
      </c>
      <c r="O689" s="1">
        <v>185800</v>
      </c>
      <c r="P689" s="1">
        <v>100000</v>
      </c>
      <c r="Q689" s="5">
        <v>41038</v>
      </c>
    </row>
    <row r="690" spans="1:17">
      <c r="A690" s="1">
        <v>689</v>
      </c>
      <c r="B690" s="1" t="s">
        <v>883</v>
      </c>
      <c r="C690" s="1">
        <v>15400000</v>
      </c>
      <c r="D690" s="2">
        <v>5470000000</v>
      </c>
      <c r="E690" s="6">
        <v>13</v>
      </c>
      <c r="F690" s="1">
        <v>1756</v>
      </c>
      <c r="G690" s="1">
        <v>49</v>
      </c>
      <c r="H690" s="1">
        <v>1201</v>
      </c>
      <c r="I690" s="1">
        <v>147</v>
      </c>
      <c r="J690" s="1">
        <v>42</v>
      </c>
      <c r="K690" s="1">
        <v>1583000</v>
      </c>
      <c r="L690" s="1">
        <v>396</v>
      </c>
      <c r="M690" s="1">
        <v>6300</v>
      </c>
      <c r="N690" s="1">
        <v>4700</v>
      </c>
      <c r="O690" s="1">
        <v>76000</v>
      </c>
      <c r="P690" s="1" t="s">
        <v>39</v>
      </c>
      <c r="Q690" s="5">
        <v>41498</v>
      </c>
    </row>
    <row r="691" spans="1:17">
      <c r="A691" s="1">
        <v>690</v>
      </c>
      <c r="B691" s="1" t="s">
        <v>548</v>
      </c>
      <c r="C691" s="1">
        <v>20900000</v>
      </c>
      <c r="D691" s="2">
        <v>17300000000</v>
      </c>
      <c r="E691" s="6">
        <v>9</v>
      </c>
      <c r="F691" s="1">
        <v>6</v>
      </c>
      <c r="G691" s="1">
        <v>49</v>
      </c>
      <c r="H691" s="1">
        <v>2595710</v>
      </c>
      <c r="I691" s="1">
        <v>5417</v>
      </c>
      <c r="J691" s="1">
        <v>4067</v>
      </c>
      <c r="K691" s="1">
        <v>99</v>
      </c>
      <c r="L691" s="1">
        <v>0.02</v>
      </c>
      <c r="M691" s="1">
        <v>0.4</v>
      </c>
      <c r="N691" s="1">
        <v>0.3</v>
      </c>
      <c r="O691" s="1">
        <v>5</v>
      </c>
      <c r="P691" s="1" t="s">
        <v>39</v>
      </c>
      <c r="Q691" s="5">
        <v>38929</v>
      </c>
    </row>
    <row r="692" spans="1:17">
      <c r="A692" s="1">
        <v>691</v>
      </c>
      <c r="B692" s="1" t="s">
        <v>1025</v>
      </c>
      <c r="C692" s="1">
        <v>14400000</v>
      </c>
      <c r="D692" s="2">
        <v>4600000000</v>
      </c>
      <c r="E692" s="6">
        <v>7</v>
      </c>
      <c r="F692" s="1">
        <v>1248</v>
      </c>
      <c r="G692" s="1">
        <v>49</v>
      </c>
      <c r="H692" s="1">
        <v>1552</v>
      </c>
      <c r="I692" s="1">
        <v>157</v>
      </c>
      <c r="J692" s="1">
        <v>27</v>
      </c>
      <c r="K692" s="1">
        <v>26683000</v>
      </c>
      <c r="L692" s="1">
        <v>6700</v>
      </c>
      <c r="M692" s="1">
        <v>106700</v>
      </c>
      <c r="N692" s="1">
        <v>80000</v>
      </c>
      <c r="O692" s="1">
        <v>1300000</v>
      </c>
      <c r="P692" s="1" t="s">
        <v>39</v>
      </c>
      <c r="Q692" s="5">
        <v>40276</v>
      </c>
    </row>
    <row r="693" spans="1:17">
      <c r="A693" s="1">
        <v>692</v>
      </c>
      <c r="B693" s="1" t="s">
        <v>507</v>
      </c>
      <c r="C693" s="1">
        <v>21800000</v>
      </c>
      <c r="D693" s="2">
        <v>19300000000</v>
      </c>
      <c r="E693" s="6">
        <v>9</v>
      </c>
      <c r="F693" s="1">
        <v>135</v>
      </c>
      <c r="G693" s="1">
        <v>38</v>
      </c>
      <c r="H693" s="1">
        <v>926975</v>
      </c>
      <c r="I693" s="1" t="s">
        <v>39</v>
      </c>
      <c r="J693" s="1">
        <v>2709</v>
      </c>
      <c r="K693" s="1">
        <v>10571</v>
      </c>
      <c r="L693" s="1">
        <v>3</v>
      </c>
      <c r="M693" s="1">
        <v>42</v>
      </c>
      <c r="N693" s="1">
        <v>32</v>
      </c>
      <c r="O693" s="1">
        <v>507</v>
      </c>
      <c r="P693" s="1">
        <v>100</v>
      </c>
      <c r="Q693" s="5">
        <v>40843</v>
      </c>
    </row>
    <row r="694" spans="1:17">
      <c r="A694" s="1">
        <v>693</v>
      </c>
      <c r="B694" s="1" t="s">
        <v>854</v>
      </c>
      <c r="C694" s="1">
        <v>15800000</v>
      </c>
      <c r="D694" s="2">
        <v>13100000000</v>
      </c>
      <c r="E694" s="6">
        <v>5</v>
      </c>
      <c r="F694" s="1">
        <v>10441</v>
      </c>
      <c r="G694" s="1">
        <v>49</v>
      </c>
      <c r="H694" s="1">
        <v>285</v>
      </c>
      <c r="I694" s="1">
        <v>143</v>
      </c>
      <c r="J694" s="1">
        <v>32</v>
      </c>
      <c r="K694" s="1">
        <v>25738000</v>
      </c>
      <c r="L694" s="1">
        <v>6400</v>
      </c>
      <c r="M694" s="1">
        <v>103000</v>
      </c>
      <c r="N694" s="1">
        <v>77200</v>
      </c>
      <c r="O694" s="1">
        <v>1200000</v>
      </c>
      <c r="P694" s="1">
        <v>100000</v>
      </c>
      <c r="Q694" s="5">
        <v>40634</v>
      </c>
    </row>
    <row r="695" spans="1:17">
      <c r="A695" s="1">
        <v>694</v>
      </c>
      <c r="B695" s="1" t="s">
        <v>293</v>
      </c>
      <c r="C695" s="1">
        <v>30700000</v>
      </c>
      <c r="D695" s="2">
        <v>3150000000</v>
      </c>
      <c r="E695" s="6">
        <v>2</v>
      </c>
      <c r="F695" s="1">
        <v>67</v>
      </c>
      <c r="G695" s="1">
        <v>19</v>
      </c>
      <c r="H695" s="1">
        <v>2687</v>
      </c>
      <c r="I695" s="1">
        <v>41</v>
      </c>
      <c r="J695" s="1">
        <v>45</v>
      </c>
      <c r="K695" s="1">
        <v>31822000</v>
      </c>
      <c r="L695" s="1">
        <v>8000</v>
      </c>
      <c r="M695" s="1">
        <v>127300</v>
      </c>
      <c r="N695" s="1">
        <v>95500</v>
      </c>
      <c r="O695" s="1">
        <v>1500000</v>
      </c>
      <c r="P695" s="1">
        <v>300000</v>
      </c>
      <c r="Q695" s="5">
        <v>42663</v>
      </c>
    </row>
    <row r="696" spans="1:17">
      <c r="A696" s="1">
        <v>695</v>
      </c>
      <c r="B696" s="1" t="s">
        <v>1029</v>
      </c>
      <c r="C696" s="1">
        <v>14400000</v>
      </c>
      <c r="D696" s="2">
        <v>8010000000</v>
      </c>
      <c r="E696" s="6">
        <v>4</v>
      </c>
      <c r="F696" s="1">
        <v>5628</v>
      </c>
      <c r="G696" s="1">
        <v>19</v>
      </c>
      <c r="H696" s="1">
        <v>647</v>
      </c>
      <c r="I696" s="1">
        <v>108</v>
      </c>
      <c r="J696" s="1">
        <v>152</v>
      </c>
      <c r="K696" s="2">
        <v>213000000</v>
      </c>
      <c r="L696" s="1">
        <v>53200</v>
      </c>
      <c r="M696" s="1">
        <v>850600</v>
      </c>
      <c r="N696" s="1">
        <v>637900</v>
      </c>
      <c r="O696" s="1">
        <v>10200000</v>
      </c>
      <c r="P696" s="1">
        <v>200000</v>
      </c>
      <c r="Q696" s="5">
        <v>44128</v>
      </c>
    </row>
    <row r="697" spans="1:17">
      <c r="A697" s="1">
        <v>696</v>
      </c>
      <c r="B697" s="1" t="s">
        <v>670</v>
      </c>
      <c r="C697" s="1">
        <v>18400000</v>
      </c>
      <c r="D697" s="2">
        <v>11500000000</v>
      </c>
      <c r="E697" s="6">
        <v>9</v>
      </c>
      <c r="F697" s="1">
        <v>3159</v>
      </c>
      <c r="G697" s="1">
        <v>44</v>
      </c>
      <c r="H697" s="1">
        <v>346</v>
      </c>
      <c r="I697" s="1">
        <v>6</v>
      </c>
      <c r="J697" s="1">
        <v>103</v>
      </c>
      <c r="K697" s="1">
        <v>54133000</v>
      </c>
      <c r="L697" s="1">
        <v>13500</v>
      </c>
      <c r="M697" s="1">
        <v>216500</v>
      </c>
      <c r="N697" s="1">
        <v>162400</v>
      </c>
      <c r="O697" s="1">
        <v>2600000</v>
      </c>
      <c r="P697" s="1">
        <v>100000</v>
      </c>
      <c r="Q697" s="5">
        <v>40610</v>
      </c>
    </row>
    <row r="698" spans="1:17">
      <c r="A698" s="1">
        <v>697</v>
      </c>
      <c r="B698" s="1" t="s">
        <v>918</v>
      </c>
      <c r="C698" s="1">
        <v>15100000</v>
      </c>
      <c r="D698" s="2">
        <v>9480000000</v>
      </c>
      <c r="E698" s="6">
        <v>2</v>
      </c>
      <c r="F698" s="1">
        <v>921</v>
      </c>
      <c r="G698" s="1">
        <v>3</v>
      </c>
      <c r="H698" s="1">
        <v>491</v>
      </c>
      <c r="I698" s="1">
        <v>13</v>
      </c>
      <c r="J698" s="1">
        <v>28</v>
      </c>
      <c r="K698" s="2">
        <v>512000000</v>
      </c>
      <c r="L698" s="1">
        <v>128100</v>
      </c>
      <c r="M698" s="1">
        <v>2000000</v>
      </c>
      <c r="N698" s="1">
        <v>1500000</v>
      </c>
      <c r="O698" s="1">
        <v>24600000</v>
      </c>
      <c r="P698" s="1">
        <v>700000</v>
      </c>
      <c r="Q698" s="5">
        <v>42584</v>
      </c>
    </row>
    <row r="699" spans="1:17">
      <c r="A699" s="1">
        <v>698</v>
      </c>
      <c r="B699" s="1" t="s">
        <v>1168</v>
      </c>
      <c r="C699" s="1">
        <v>13100000</v>
      </c>
      <c r="D699" s="2">
        <v>2180000000</v>
      </c>
      <c r="E699" s="6">
        <v>4</v>
      </c>
      <c r="F699" s="1">
        <v>33</v>
      </c>
      <c r="G699" s="1">
        <v>49</v>
      </c>
      <c r="H699" s="1">
        <v>4051001</v>
      </c>
      <c r="I699" s="1">
        <v>7683</v>
      </c>
      <c r="J699" s="1">
        <v>7670</v>
      </c>
      <c r="K699" s="1">
        <v>248</v>
      </c>
      <c r="L699" s="1">
        <v>0.06</v>
      </c>
      <c r="M699" s="1">
        <v>0.99</v>
      </c>
      <c r="N699" s="1">
        <v>0.74</v>
      </c>
      <c r="O699" s="1">
        <v>12</v>
      </c>
      <c r="P699" s="1">
        <v>1</v>
      </c>
      <c r="Q699" s="5">
        <v>44739</v>
      </c>
    </row>
    <row r="700" spans="1:17">
      <c r="A700" s="1">
        <v>699</v>
      </c>
      <c r="B700" s="1" t="s">
        <v>233</v>
      </c>
      <c r="C700" s="1">
        <v>35200000</v>
      </c>
      <c r="D700" s="2">
        <v>55300000000</v>
      </c>
      <c r="E700" s="6">
        <v>4</v>
      </c>
      <c r="F700" s="1">
        <v>2453</v>
      </c>
      <c r="G700" s="1">
        <v>49</v>
      </c>
      <c r="H700" s="1">
        <v>15</v>
      </c>
      <c r="I700" s="1">
        <v>35</v>
      </c>
      <c r="J700" s="1">
        <v>32</v>
      </c>
      <c r="K700" s="2">
        <v>239000000</v>
      </c>
      <c r="L700" s="1">
        <v>59700</v>
      </c>
      <c r="M700" s="1">
        <v>954500</v>
      </c>
      <c r="N700" s="1">
        <v>715800</v>
      </c>
      <c r="O700" s="1">
        <v>11500000</v>
      </c>
      <c r="P700" s="1">
        <v>200000</v>
      </c>
      <c r="Q700" s="5">
        <v>42080</v>
      </c>
    </row>
    <row r="701" spans="1:17">
      <c r="A701" s="1">
        <v>700</v>
      </c>
      <c r="B701" s="1" t="s">
        <v>1006</v>
      </c>
      <c r="C701" s="1">
        <v>14500000</v>
      </c>
      <c r="D701" s="2">
        <v>4320000000</v>
      </c>
      <c r="E701" s="6">
        <v>9</v>
      </c>
      <c r="F701" s="1">
        <v>176</v>
      </c>
      <c r="G701" s="1">
        <v>30</v>
      </c>
      <c r="H701" s="1">
        <v>1710</v>
      </c>
      <c r="I701" s="1">
        <v>1</v>
      </c>
      <c r="J701" s="1">
        <v>132</v>
      </c>
      <c r="K701" s="1">
        <v>37577000</v>
      </c>
      <c r="L701" s="1">
        <v>9400</v>
      </c>
      <c r="M701" s="1">
        <v>150300</v>
      </c>
      <c r="N701" s="1">
        <v>112700</v>
      </c>
      <c r="O701" s="1">
        <v>1800000</v>
      </c>
      <c r="P701" s="1" t="s">
        <v>39</v>
      </c>
      <c r="Q701" s="5">
        <v>41265</v>
      </c>
    </row>
    <row r="702" spans="1:17">
      <c r="A702" s="1">
        <v>701</v>
      </c>
      <c r="B702" s="1" t="s">
        <v>1272</v>
      </c>
      <c r="C702" s="1">
        <v>12400000</v>
      </c>
      <c r="D702" s="2">
        <v>1110000000</v>
      </c>
      <c r="E702" s="6">
        <v>4</v>
      </c>
      <c r="F702" s="1">
        <v>409</v>
      </c>
      <c r="G702" s="1">
        <v>20</v>
      </c>
      <c r="H702" s="1">
        <v>10271</v>
      </c>
      <c r="I702" s="1">
        <v>34</v>
      </c>
      <c r="J702" s="1">
        <v>172</v>
      </c>
      <c r="K702" s="1">
        <v>806075</v>
      </c>
      <c r="L702" s="1">
        <v>202</v>
      </c>
      <c r="M702" s="1">
        <v>3200</v>
      </c>
      <c r="N702" s="1">
        <v>2400</v>
      </c>
      <c r="O702" s="1">
        <v>38700</v>
      </c>
      <c r="P702" s="1" t="s">
        <v>39</v>
      </c>
      <c r="Q702" s="5">
        <v>41027</v>
      </c>
    </row>
    <row r="703" spans="1:17">
      <c r="A703" s="1">
        <v>702</v>
      </c>
      <c r="B703" s="1" t="s">
        <v>836</v>
      </c>
      <c r="C703" s="1">
        <v>16000000</v>
      </c>
      <c r="D703" s="2">
        <v>6540000000</v>
      </c>
      <c r="E703" s="6">
        <v>13</v>
      </c>
      <c r="F703" s="1">
        <v>453</v>
      </c>
      <c r="G703" s="1">
        <v>19</v>
      </c>
      <c r="H703" s="1">
        <v>921</v>
      </c>
      <c r="I703" s="1" t="s">
        <v>39</v>
      </c>
      <c r="J703" s="1">
        <v>39</v>
      </c>
      <c r="K703" s="1">
        <v>74062000</v>
      </c>
      <c r="L703" s="1">
        <v>18500</v>
      </c>
      <c r="M703" s="1">
        <v>296200</v>
      </c>
      <c r="N703" s="1">
        <v>222200</v>
      </c>
      <c r="O703" s="1">
        <v>3600000</v>
      </c>
      <c r="P703" s="1">
        <v>200000</v>
      </c>
      <c r="Q703" s="5">
        <v>42916</v>
      </c>
    </row>
    <row r="704" spans="1:17">
      <c r="A704" s="1">
        <v>703</v>
      </c>
      <c r="B704" s="1" t="s">
        <v>497</v>
      </c>
      <c r="C704" s="1">
        <v>22000000</v>
      </c>
      <c r="D704" s="2">
        <v>18300000000</v>
      </c>
      <c r="E704" s="6">
        <v>4</v>
      </c>
      <c r="F704" s="1">
        <v>6274</v>
      </c>
      <c r="G704" s="1">
        <v>24</v>
      </c>
      <c r="H704" s="1">
        <v>144</v>
      </c>
      <c r="I704" s="1">
        <v>3</v>
      </c>
      <c r="J704" s="1">
        <v>88</v>
      </c>
      <c r="K704" s="2">
        <v>711000000</v>
      </c>
      <c r="L704" s="1">
        <v>177800</v>
      </c>
      <c r="M704" s="1">
        <v>2800000</v>
      </c>
      <c r="N704" s="1">
        <v>2100000</v>
      </c>
      <c r="O704" s="1">
        <v>34100000</v>
      </c>
      <c r="P704" s="1">
        <v>800000</v>
      </c>
      <c r="Q704" s="5">
        <v>44240</v>
      </c>
    </row>
    <row r="705" spans="1:17">
      <c r="A705" s="1">
        <v>704</v>
      </c>
      <c r="B705" s="1" t="s">
        <v>774</v>
      </c>
      <c r="C705" s="1">
        <v>16700000</v>
      </c>
      <c r="D705" s="2">
        <v>10400000000</v>
      </c>
      <c r="E705" s="6">
        <v>4</v>
      </c>
      <c r="F705" s="1">
        <v>3</v>
      </c>
      <c r="G705" s="1">
        <v>32</v>
      </c>
      <c r="H705" s="1">
        <v>4057674</v>
      </c>
      <c r="I705" s="1" t="s">
        <v>39</v>
      </c>
      <c r="J705" s="1" t="s">
        <v>39</v>
      </c>
      <c r="K705" s="1">
        <v>7</v>
      </c>
      <c r="L705" s="1">
        <v>0</v>
      </c>
      <c r="M705" s="1">
        <v>0.03</v>
      </c>
      <c r="N705" s="1">
        <v>0.02</v>
      </c>
      <c r="O705" s="1">
        <v>0.34</v>
      </c>
      <c r="P705" s="1">
        <v>10</v>
      </c>
      <c r="Q705" s="5">
        <v>44695</v>
      </c>
    </row>
    <row r="706" spans="1:17">
      <c r="A706" s="1">
        <v>705</v>
      </c>
      <c r="B706" s="1" t="s">
        <v>806</v>
      </c>
      <c r="C706" s="1">
        <v>16300000</v>
      </c>
      <c r="D706" s="2">
        <v>10200000000</v>
      </c>
      <c r="E706" s="6">
        <v>9</v>
      </c>
      <c r="F706" s="1">
        <v>230</v>
      </c>
      <c r="G706" s="1">
        <v>48</v>
      </c>
      <c r="H706" s="1">
        <v>428</v>
      </c>
      <c r="I706" s="1">
        <v>22</v>
      </c>
      <c r="J706" s="1">
        <v>135</v>
      </c>
      <c r="K706" s="1">
        <v>85778000</v>
      </c>
      <c r="L706" s="1">
        <v>21400</v>
      </c>
      <c r="M706" s="1">
        <v>343100</v>
      </c>
      <c r="N706" s="1">
        <v>257300</v>
      </c>
      <c r="O706" s="1">
        <v>4100000</v>
      </c>
      <c r="P706" s="1" t="s">
        <v>39</v>
      </c>
      <c r="Q706" s="5">
        <v>41166</v>
      </c>
    </row>
    <row r="707" spans="1:17">
      <c r="A707" s="1">
        <v>706</v>
      </c>
      <c r="B707" s="1" t="s">
        <v>344</v>
      </c>
      <c r="C707" s="1">
        <v>27800000</v>
      </c>
      <c r="D707" s="2">
        <v>2300000000</v>
      </c>
      <c r="E707" s="6">
        <v>13</v>
      </c>
      <c r="F707" s="1">
        <v>0</v>
      </c>
      <c r="G707" s="1">
        <v>39</v>
      </c>
      <c r="H707" s="1">
        <v>4057944</v>
      </c>
      <c r="I707" s="1">
        <v>3017</v>
      </c>
      <c r="J707" s="1" t="s">
        <v>39</v>
      </c>
      <c r="K707" s="1" t="s">
        <v>39</v>
      </c>
      <c r="L707" s="1">
        <v>0</v>
      </c>
      <c r="M707" s="1">
        <v>0</v>
      </c>
      <c r="N707" s="1">
        <v>0</v>
      </c>
      <c r="O707" s="1">
        <v>0</v>
      </c>
      <c r="P707" s="1">
        <v>1</v>
      </c>
      <c r="Q707" s="5">
        <v>39449</v>
      </c>
    </row>
    <row r="708" spans="1:17">
      <c r="A708" s="1">
        <v>707</v>
      </c>
      <c r="B708" s="1" t="s">
        <v>794</v>
      </c>
      <c r="C708" s="1">
        <v>16400000</v>
      </c>
      <c r="D708" s="2">
        <v>3960000000</v>
      </c>
      <c r="E708" s="6">
        <v>7</v>
      </c>
      <c r="F708" s="1">
        <v>1091</v>
      </c>
      <c r="G708" s="1">
        <v>49</v>
      </c>
      <c r="H708" s="1">
        <v>1938</v>
      </c>
      <c r="I708" s="1">
        <v>138</v>
      </c>
      <c r="J708" s="1">
        <v>134</v>
      </c>
      <c r="K708" s="1">
        <v>18028000</v>
      </c>
      <c r="L708" s="1">
        <v>4500</v>
      </c>
      <c r="M708" s="1">
        <v>72100</v>
      </c>
      <c r="N708" s="1">
        <v>54100</v>
      </c>
      <c r="O708" s="1">
        <v>865300</v>
      </c>
      <c r="P708" s="1" t="s">
        <v>39</v>
      </c>
      <c r="Q708" s="5">
        <v>40813</v>
      </c>
    </row>
    <row r="709" spans="1:17">
      <c r="A709" s="1">
        <v>708</v>
      </c>
      <c r="B709" s="1" t="s">
        <v>1121</v>
      </c>
      <c r="C709" s="1">
        <v>13500000</v>
      </c>
      <c r="D709" s="2">
        <v>3910000000</v>
      </c>
      <c r="E709" s="6">
        <v>4</v>
      </c>
      <c r="F709" s="1">
        <v>1793</v>
      </c>
      <c r="G709" s="1">
        <v>19</v>
      </c>
      <c r="H709" s="1">
        <v>1954</v>
      </c>
      <c r="I709" s="1">
        <v>114</v>
      </c>
      <c r="J709" s="1">
        <v>60</v>
      </c>
      <c r="K709" s="2">
        <v>179000000</v>
      </c>
      <c r="L709" s="1">
        <v>44800</v>
      </c>
      <c r="M709" s="1">
        <v>716900</v>
      </c>
      <c r="N709" s="1">
        <v>537700</v>
      </c>
      <c r="O709" s="1">
        <v>8600000</v>
      </c>
      <c r="P709" s="1">
        <v>400000</v>
      </c>
      <c r="Q709" s="5">
        <v>42123</v>
      </c>
    </row>
    <row r="710" spans="1:17">
      <c r="A710" s="1">
        <v>709</v>
      </c>
      <c r="B710" s="1" t="s">
        <v>226</v>
      </c>
      <c r="C710" s="1">
        <v>35500000</v>
      </c>
      <c r="D710" s="2">
        <v>15700000000</v>
      </c>
      <c r="E710" s="6">
        <v>4</v>
      </c>
      <c r="F710" s="1">
        <v>7566</v>
      </c>
      <c r="G710" s="1">
        <v>19</v>
      </c>
      <c r="H710" s="1">
        <v>199</v>
      </c>
      <c r="I710" s="1">
        <v>27</v>
      </c>
      <c r="J710" s="1">
        <v>38</v>
      </c>
      <c r="K710" s="2">
        <v>534000000</v>
      </c>
      <c r="L710" s="1">
        <v>133400</v>
      </c>
      <c r="M710" s="1">
        <v>2100000</v>
      </c>
      <c r="N710" s="1">
        <v>1600000</v>
      </c>
      <c r="O710" s="1">
        <v>25600000</v>
      </c>
      <c r="P710" s="1">
        <v>900000</v>
      </c>
      <c r="Q710" s="5">
        <v>41278</v>
      </c>
    </row>
    <row r="711" spans="1:17">
      <c r="A711" s="1">
        <v>710</v>
      </c>
      <c r="B711" s="1" t="s">
        <v>1113</v>
      </c>
      <c r="C711" s="1">
        <v>13600000</v>
      </c>
      <c r="D711" s="2">
        <v>14700000000</v>
      </c>
      <c r="E711" s="6">
        <v>4</v>
      </c>
      <c r="F711" s="1">
        <v>8335</v>
      </c>
      <c r="G711" s="1">
        <v>49</v>
      </c>
      <c r="H711" s="1">
        <v>232</v>
      </c>
      <c r="I711" s="1">
        <v>164</v>
      </c>
      <c r="J711" s="1">
        <v>37</v>
      </c>
      <c r="K711" s="1">
        <v>56626000</v>
      </c>
      <c r="L711" s="1">
        <v>14200</v>
      </c>
      <c r="M711" s="1">
        <v>226500</v>
      </c>
      <c r="N711" s="1">
        <v>169900</v>
      </c>
      <c r="O711" s="1">
        <v>2700000</v>
      </c>
      <c r="P711" s="1" t="s">
        <v>39</v>
      </c>
      <c r="Q711" s="5">
        <v>41478</v>
      </c>
    </row>
    <row r="712" spans="1:17">
      <c r="A712" s="1">
        <v>711</v>
      </c>
      <c r="B712" s="1" t="s">
        <v>615</v>
      </c>
      <c r="C712" s="1">
        <v>19700000</v>
      </c>
      <c r="D712" s="2">
        <v>9810000000</v>
      </c>
      <c r="E712" s="6">
        <v>4</v>
      </c>
      <c r="F712" s="1">
        <v>267</v>
      </c>
      <c r="G712" s="1">
        <v>48</v>
      </c>
      <c r="H712" s="1">
        <v>2831648</v>
      </c>
      <c r="I712" s="1">
        <v>3695</v>
      </c>
      <c r="J712" s="1">
        <v>4668</v>
      </c>
      <c r="K712" s="1">
        <v>336</v>
      </c>
      <c r="L712" s="1">
        <v>0.08</v>
      </c>
      <c r="M712" s="1">
        <v>1</v>
      </c>
      <c r="N712" s="1">
        <v>1</v>
      </c>
      <c r="O712" s="1">
        <v>16</v>
      </c>
      <c r="P712" s="1" t="s">
        <v>39</v>
      </c>
      <c r="Q712" s="5">
        <v>38801</v>
      </c>
    </row>
    <row r="713" spans="1:17">
      <c r="A713" s="1">
        <v>712</v>
      </c>
      <c r="B713" s="1" t="s">
        <v>691</v>
      </c>
      <c r="C713" s="1">
        <v>18000000</v>
      </c>
      <c r="D713" s="2">
        <v>10500000000</v>
      </c>
      <c r="E713" s="6">
        <v>11</v>
      </c>
      <c r="F713" s="1">
        <v>237</v>
      </c>
      <c r="G713" s="1">
        <v>49</v>
      </c>
      <c r="H713" s="1">
        <v>406</v>
      </c>
      <c r="I713" s="1">
        <v>124</v>
      </c>
      <c r="J713" s="1">
        <v>105</v>
      </c>
      <c r="K713" s="2">
        <v>111000000</v>
      </c>
      <c r="L713" s="1">
        <v>27700</v>
      </c>
      <c r="M713" s="1">
        <v>443100</v>
      </c>
      <c r="N713" s="1">
        <v>332300</v>
      </c>
      <c r="O713" s="1">
        <v>5300000</v>
      </c>
      <c r="P713" s="1" t="s">
        <v>39</v>
      </c>
      <c r="Q713" s="5">
        <v>41363</v>
      </c>
    </row>
    <row r="714" spans="1:17">
      <c r="A714" s="1">
        <v>713</v>
      </c>
      <c r="B714" s="1" t="s">
        <v>251</v>
      </c>
      <c r="C714" s="1">
        <v>33600000</v>
      </c>
      <c r="D714" s="2">
        <v>13000000000</v>
      </c>
      <c r="E714" s="6">
        <v>5</v>
      </c>
      <c r="F714" s="1">
        <v>188</v>
      </c>
      <c r="G714" s="1">
        <v>49</v>
      </c>
      <c r="H714" s="1">
        <v>288</v>
      </c>
      <c r="I714" s="1">
        <v>38</v>
      </c>
      <c r="J714" s="1">
        <v>43</v>
      </c>
      <c r="K714" s="2">
        <v>116000000</v>
      </c>
      <c r="L714" s="1">
        <v>28900</v>
      </c>
      <c r="M714" s="1">
        <v>463200</v>
      </c>
      <c r="N714" s="1">
        <v>347400</v>
      </c>
      <c r="O714" s="1">
        <v>5600000</v>
      </c>
      <c r="P714" s="1">
        <v>200000</v>
      </c>
      <c r="Q714" s="5">
        <v>39486</v>
      </c>
    </row>
    <row r="715" spans="1:17">
      <c r="A715" s="1">
        <v>714</v>
      </c>
      <c r="B715" s="1" t="s">
        <v>1031</v>
      </c>
      <c r="C715" s="1">
        <v>14400000</v>
      </c>
      <c r="D715" s="2">
        <v>11400000000</v>
      </c>
      <c r="E715" s="6">
        <v>9</v>
      </c>
      <c r="F715" s="1">
        <v>186</v>
      </c>
      <c r="G715" s="1">
        <v>49</v>
      </c>
      <c r="H715" s="1">
        <v>354</v>
      </c>
      <c r="I715" s="1">
        <v>157</v>
      </c>
      <c r="J715" s="1">
        <v>133</v>
      </c>
      <c r="K715" s="1">
        <v>88657000</v>
      </c>
      <c r="L715" s="1">
        <v>22200</v>
      </c>
      <c r="M715" s="1">
        <v>354600</v>
      </c>
      <c r="N715" s="1">
        <v>266000</v>
      </c>
      <c r="O715" s="1">
        <v>4300000</v>
      </c>
      <c r="P715" s="1" t="s">
        <v>39</v>
      </c>
      <c r="Q715" s="5">
        <v>40141</v>
      </c>
    </row>
    <row r="716" spans="1:17">
      <c r="A716" s="1">
        <v>715</v>
      </c>
      <c r="B716" s="1" t="s">
        <v>456</v>
      </c>
      <c r="C716" s="1">
        <v>23300000</v>
      </c>
      <c r="D716" s="2">
        <v>22500000000</v>
      </c>
      <c r="E716" s="6">
        <v>4</v>
      </c>
      <c r="F716" s="1">
        <v>3657</v>
      </c>
      <c r="G716" s="1">
        <v>49</v>
      </c>
      <c r="H716" s="1">
        <v>99</v>
      </c>
      <c r="I716" s="1">
        <v>83</v>
      </c>
      <c r="J716" s="1">
        <v>78</v>
      </c>
      <c r="K716" s="2">
        <v>124000000</v>
      </c>
      <c r="L716" s="1">
        <v>31000</v>
      </c>
      <c r="M716" s="1">
        <v>496700</v>
      </c>
      <c r="N716" s="1">
        <v>372600</v>
      </c>
      <c r="O716" s="1">
        <v>6000000</v>
      </c>
      <c r="P716" s="1">
        <v>100000</v>
      </c>
      <c r="Q716" s="5">
        <v>38733</v>
      </c>
    </row>
    <row r="717" spans="1:17">
      <c r="A717" s="1">
        <v>716</v>
      </c>
      <c r="B717" s="1" t="s">
        <v>46</v>
      </c>
      <c r="C717" s="2">
        <v>159000000</v>
      </c>
      <c r="D717" s="2">
        <v>148000000000</v>
      </c>
      <c r="E717" s="6">
        <v>16</v>
      </c>
      <c r="F717" s="1">
        <v>116536</v>
      </c>
      <c r="G717" s="1">
        <v>19</v>
      </c>
      <c r="H717" s="1">
        <v>3</v>
      </c>
      <c r="I717" s="1">
        <v>2</v>
      </c>
      <c r="J717" s="1">
        <v>2</v>
      </c>
      <c r="K717" s="2">
        <v>1820000000</v>
      </c>
      <c r="L717" s="1">
        <v>455900</v>
      </c>
      <c r="M717" s="1">
        <v>7300000</v>
      </c>
      <c r="N717" s="1">
        <v>5500000</v>
      </c>
      <c r="O717" s="1">
        <v>87500000</v>
      </c>
      <c r="P717" s="1">
        <v>1000000</v>
      </c>
      <c r="Q717" s="5">
        <v>38980</v>
      </c>
    </row>
    <row r="718" spans="1:17">
      <c r="A718" s="1">
        <v>717</v>
      </c>
      <c r="B718" s="1" t="s">
        <v>1048</v>
      </c>
      <c r="C718" s="1">
        <v>14200000</v>
      </c>
      <c r="D718" s="2">
        <v>10200000000</v>
      </c>
      <c r="E718" s="6">
        <v>2</v>
      </c>
      <c r="F718" s="1">
        <v>872</v>
      </c>
      <c r="G718" s="1">
        <v>19</v>
      </c>
      <c r="H718" s="1">
        <v>422</v>
      </c>
      <c r="I718" s="1">
        <v>110</v>
      </c>
      <c r="J718" s="1">
        <v>33</v>
      </c>
      <c r="K718" s="2">
        <v>368000000</v>
      </c>
      <c r="L718" s="1">
        <v>92000</v>
      </c>
      <c r="M718" s="1">
        <v>1500000</v>
      </c>
      <c r="N718" s="1">
        <v>1100000</v>
      </c>
      <c r="O718" s="1">
        <v>17700000</v>
      </c>
      <c r="P718" s="1">
        <v>400000</v>
      </c>
      <c r="Q718" s="5">
        <v>43255</v>
      </c>
    </row>
    <row r="719" spans="1:17">
      <c r="A719" s="1">
        <v>718</v>
      </c>
      <c r="B719" s="1" t="s">
        <v>164</v>
      </c>
      <c r="C719" s="1">
        <v>43500000</v>
      </c>
      <c r="D719" s="2">
        <v>27600000000</v>
      </c>
      <c r="E719" s="6">
        <v>13</v>
      </c>
      <c r="F719" s="1">
        <v>326</v>
      </c>
      <c r="G719" s="1">
        <v>11</v>
      </c>
      <c r="H719" s="1">
        <v>52</v>
      </c>
      <c r="I719" s="1">
        <v>1</v>
      </c>
      <c r="J719" s="1">
        <v>3</v>
      </c>
      <c r="K719" s="2">
        <v>353000000</v>
      </c>
      <c r="L719" s="1">
        <v>88400</v>
      </c>
      <c r="M719" s="1">
        <v>1400000</v>
      </c>
      <c r="N719" s="1">
        <v>1100000</v>
      </c>
      <c r="O719" s="1">
        <v>17000000</v>
      </c>
      <c r="P719" s="1">
        <v>500000</v>
      </c>
      <c r="Q719" s="5">
        <v>38641</v>
      </c>
    </row>
    <row r="720" spans="1:17">
      <c r="A720" s="1">
        <v>719</v>
      </c>
      <c r="B720" s="1" t="s">
        <v>673</v>
      </c>
      <c r="C720" s="1">
        <v>18400000</v>
      </c>
      <c r="D720" s="2">
        <v>25400000000</v>
      </c>
      <c r="E720" s="6">
        <v>9</v>
      </c>
      <c r="F720" s="1">
        <v>197</v>
      </c>
      <c r="G720" s="1">
        <v>49</v>
      </c>
      <c r="H720" s="1">
        <v>72</v>
      </c>
      <c r="I720" s="1">
        <v>120</v>
      </c>
      <c r="J720" s="1">
        <v>103</v>
      </c>
      <c r="K720" s="2">
        <v>267000000</v>
      </c>
      <c r="L720" s="1">
        <v>66800</v>
      </c>
      <c r="M720" s="1">
        <v>1100000</v>
      </c>
      <c r="N720" s="1">
        <v>801400</v>
      </c>
      <c r="O720" s="1">
        <v>12800000</v>
      </c>
      <c r="P720" s="1" t="s">
        <v>39</v>
      </c>
      <c r="Q720" s="5">
        <v>40058</v>
      </c>
    </row>
    <row r="721" spans="1:17">
      <c r="A721" s="1">
        <v>720</v>
      </c>
      <c r="B721" s="1" t="s">
        <v>632</v>
      </c>
      <c r="C721" s="1">
        <v>19200000</v>
      </c>
      <c r="D721" s="2">
        <v>4330000000</v>
      </c>
      <c r="E721" s="6">
        <v>13</v>
      </c>
      <c r="F721" s="1">
        <v>570</v>
      </c>
      <c r="G721" s="1">
        <v>49</v>
      </c>
      <c r="H721" s="1">
        <v>1705</v>
      </c>
      <c r="I721" s="1">
        <v>114</v>
      </c>
      <c r="J721" s="1">
        <v>22</v>
      </c>
      <c r="K721" s="1">
        <v>2730000</v>
      </c>
      <c r="L721" s="1">
        <v>683</v>
      </c>
      <c r="M721" s="1">
        <v>10900</v>
      </c>
      <c r="N721" s="1">
        <v>8200</v>
      </c>
      <c r="O721" s="1">
        <v>131100</v>
      </c>
      <c r="P721" s="1" t="s">
        <v>39</v>
      </c>
      <c r="Q721" s="5">
        <v>38617</v>
      </c>
    </row>
    <row r="722" spans="1:17">
      <c r="A722" s="1">
        <v>721</v>
      </c>
      <c r="B722" s="1" t="s">
        <v>317</v>
      </c>
      <c r="C722" s="1">
        <v>30000000</v>
      </c>
      <c r="D722" s="2">
        <v>12800000000</v>
      </c>
      <c r="E722" s="6">
        <v>9</v>
      </c>
      <c r="F722" s="1">
        <v>133</v>
      </c>
      <c r="G722" s="1">
        <v>8</v>
      </c>
      <c r="H722" s="1">
        <v>295</v>
      </c>
      <c r="I722" s="1">
        <v>4</v>
      </c>
      <c r="J722" s="1">
        <v>55</v>
      </c>
      <c r="K722" s="1">
        <v>88749000</v>
      </c>
      <c r="L722" s="1">
        <v>22200</v>
      </c>
      <c r="M722" s="1">
        <v>355000</v>
      </c>
      <c r="N722" s="1">
        <v>266200</v>
      </c>
      <c r="O722" s="1">
        <v>4300000</v>
      </c>
      <c r="P722" s="1" t="s">
        <v>39</v>
      </c>
      <c r="Q722" s="5">
        <v>40562</v>
      </c>
    </row>
    <row r="723" spans="1:17">
      <c r="A723" s="1">
        <v>722</v>
      </c>
      <c r="B723" s="1" t="s">
        <v>127</v>
      </c>
      <c r="C723" s="1">
        <v>47400000</v>
      </c>
      <c r="D723" s="2">
        <v>22500000000</v>
      </c>
      <c r="E723" s="6">
        <v>4</v>
      </c>
      <c r="F723" s="1">
        <v>11451</v>
      </c>
      <c r="G723" s="1">
        <v>19</v>
      </c>
      <c r="H723" s="1">
        <v>97</v>
      </c>
      <c r="I723" s="1">
        <v>17</v>
      </c>
      <c r="J723" s="1">
        <v>10</v>
      </c>
      <c r="K723" s="2">
        <v>233000000</v>
      </c>
      <c r="L723" s="1">
        <v>58200</v>
      </c>
      <c r="M723" s="1">
        <v>931000</v>
      </c>
      <c r="N723" s="1">
        <v>698200</v>
      </c>
      <c r="O723" s="1">
        <v>11200000</v>
      </c>
      <c r="P723" s="1">
        <v>500000</v>
      </c>
      <c r="Q723" s="5">
        <v>39326</v>
      </c>
    </row>
    <row r="724" spans="1:17">
      <c r="A724" s="1">
        <v>723</v>
      </c>
      <c r="B724" s="1" t="s">
        <v>659</v>
      </c>
      <c r="C724" s="1">
        <v>18600000</v>
      </c>
      <c r="D724" s="2">
        <v>6050000000</v>
      </c>
      <c r="E724" s="6">
        <v>4</v>
      </c>
      <c r="F724" s="1">
        <v>4487</v>
      </c>
      <c r="G724" s="1">
        <v>19</v>
      </c>
      <c r="H724" s="1">
        <v>1033</v>
      </c>
      <c r="I724" s="1">
        <v>81</v>
      </c>
      <c r="J724" s="1">
        <v>24</v>
      </c>
      <c r="K724" s="2">
        <v>102000000</v>
      </c>
      <c r="L724" s="1">
        <v>25600</v>
      </c>
      <c r="M724" s="1">
        <v>409700</v>
      </c>
      <c r="N724" s="1">
        <v>307300</v>
      </c>
      <c r="O724" s="1">
        <v>4900000</v>
      </c>
      <c r="P724" s="1">
        <v>200000</v>
      </c>
      <c r="Q724" s="5">
        <v>39113</v>
      </c>
    </row>
    <row r="725" spans="1:17">
      <c r="A725" s="1">
        <v>724</v>
      </c>
      <c r="B725" s="1" t="s">
        <v>93</v>
      </c>
      <c r="C725" s="1">
        <v>65600000</v>
      </c>
      <c r="D725" s="2">
        <v>28600000000</v>
      </c>
      <c r="E725" s="6">
        <v>9</v>
      </c>
      <c r="F725" s="1">
        <v>8502</v>
      </c>
      <c r="G725" s="1">
        <v>19</v>
      </c>
      <c r="H725" s="1">
        <v>47</v>
      </c>
      <c r="I725" s="1">
        <v>8</v>
      </c>
      <c r="J725" s="1">
        <v>8</v>
      </c>
      <c r="K725" s="2">
        <v>255000000</v>
      </c>
      <c r="L725" s="1">
        <v>63700</v>
      </c>
      <c r="M725" s="1">
        <v>1000000</v>
      </c>
      <c r="N725" s="1">
        <v>764900</v>
      </c>
      <c r="O725" s="1">
        <v>12200000</v>
      </c>
      <c r="P725" s="1">
        <v>400000</v>
      </c>
      <c r="Q725" s="5">
        <v>40340</v>
      </c>
    </row>
    <row r="726" spans="1:17">
      <c r="A726" s="1">
        <v>725</v>
      </c>
      <c r="B726" s="1" t="s">
        <v>339</v>
      </c>
      <c r="C726" s="1">
        <v>28200000</v>
      </c>
      <c r="D726" s="2">
        <v>7600000000</v>
      </c>
      <c r="E726" s="6">
        <v>4</v>
      </c>
      <c r="F726" s="1">
        <v>3009</v>
      </c>
      <c r="G726" s="1">
        <v>19</v>
      </c>
      <c r="H726" s="1">
        <v>721</v>
      </c>
      <c r="I726" s="1">
        <v>46</v>
      </c>
      <c r="J726" s="1">
        <v>13</v>
      </c>
      <c r="K726" s="2">
        <v>185000000</v>
      </c>
      <c r="L726" s="1">
        <v>46200</v>
      </c>
      <c r="M726" s="1">
        <v>739900</v>
      </c>
      <c r="N726" s="1">
        <v>554900</v>
      </c>
      <c r="O726" s="1">
        <v>8900000</v>
      </c>
      <c r="P726" s="1">
        <v>500000</v>
      </c>
      <c r="Q726" s="5">
        <v>40603</v>
      </c>
    </row>
    <row r="727" spans="1:17">
      <c r="A727" s="1">
        <v>726</v>
      </c>
      <c r="B727" s="1" t="s">
        <v>201</v>
      </c>
      <c r="C727" s="1">
        <v>38400000</v>
      </c>
      <c r="D727" s="2">
        <v>21500000000</v>
      </c>
      <c r="E727" s="6">
        <v>13</v>
      </c>
      <c r="F727" s="1">
        <v>982</v>
      </c>
      <c r="G727" s="1">
        <v>38</v>
      </c>
      <c r="H727" s="1">
        <v>150882</v>
      </c>
      <c r="I727" s="1">
        <v>774</v>
      </c>
      <c r="J727" s="1">
        <v>1454</v>
      </c>
      <c r="K727" s="1">
        <v>1589000</v>
      </c>
      <c r="L727" s="1">
        <v>397</v>
      </c>
      <c r="M727" s="1">
        <v>6400</v>
      </c>
      <c r="N727" s="1">
        <v>4800</v>
      </c>
      <c r="O727" s="1">
        <v>76300</v>
      </c>
      <c r="P727" s="1">
        <v>2000</v>
      </c>
      <c r="Q727" s="5">
        <v>43244</v>
      </c>
    </row>
    <row r="728" spans="1:17">
      <c r="A728" s="1">
        <v>727</v>
      </c>
      <c r="B728" s="1" t="s">
        <v>422</v>
      </c>
      <c r="C728" s="1">
        <v>24200000</v>
      </c>
      <c r="D728" s="2">
        <v>15700000000</v>
      </c>
      <c r="E728" s="6">
        <v>10</v>
      </c>
      <c r="F728" s="1">
        <v>469</v>
      </c>
      <c r="G728" s="1">
        <v>47</v>
      </c>
      <c r="H728" s="1">
        <v>203</v>
      </c>
      <c r="I728" s="1">
        <v>3</v>
      </c>
      <c r="J728" s="1">
        <v>9</v>
      </c>
      <c r="K728" s="2">
        <v>151000000</v>
      </c>
      <c r="L728" s="1">
        <v>37800</v>
      </c>
      <c r="M728" s="1">
        <v>604800</v>
      </c>
      <c r="N728" s="1">
        <v>453600</v>
      </c>
      <c r="O728" s="1">
        <v>7300000</v>
      </c>
      <c r="P728" s="1">
        <v>200000</v>
      </c>
      <c r="Q728" s="5">
        <v>43556</v>
      </c>
    </row>
    <row r="729" spans="1:17">
      <c r="A729" s="1">
        <v>728</v>
      </c>
      <c r="B729" s="1" t="s">
        <v>187</v>
      </c>
      <c r="C729" s="1">
        <v>39700000</v>
      </c>
      <c r="D729" s="2">
        <v>23900000000</v>
      </c>
      <c r="E729" s="6">
        <v>13</v>
      </c>
      <c r="F729" s="1">
        <v>1596</v>
      </c>
      <c r="G729" s="1">
        <v>47</v>
      </c>
      <c r="H729" s="1">
        <v>81</v>
      </c>
      <c r="I729" s="1">
        <v>1</v>
      </c>
      <c r="J729" s="1">
        <v>2</v>
      </c>
      <c r="K729" s="2">
        <v>248000000</v>
      </c>
      <c r="L729" s="1">
        <v>61900</v>
      </c>
      <c r="M729" s="1">
        <v>990900</v>
      </c>
      <c r="N729" s="1">
        <v>743200</v>
      </c>
      <c r="O729" s="1">
        <v>11900000</v>
      </c>
      <c r="P729" s="1">
        <v>300000</v>
      </c>
      <c r="Q729" s="5">
        <v>43045</v>
      </c>
    </row>
    <row r="730" spans="1:17">
      <c r="A730" s="1">
        <v>729</v>
      </c>
      <c r="B730" s="1" t="s">
        <v>327</v>
      </c>
      <c r="C730" s="1">
        <v>29000000</v>
      </c>
      <c r="D730" s="2">
        <v>19500000000</v>
      </c>
      <c r="E730" s="6">
        <v>2</v>
      </c>
      <c r="F730" s="1">
        <v>42</v>
      </c>
      <c r="G730" s="1">
        <v>19</v>
      </c>
      <c r="H730" s="1">
        <v>3997024</v>
      </c>
      <c r="I730" s="1" t="s">
        <v>39</v>
      </c>
      <c r="J730" s="1" t="s">
        <v>39</v>
      </c>
      <c r="K730" s="1">
        <v>60805</v>
      </c>
      <c r="L730" s="1">
        <v>15</v>
      </c>
      <c r="M730" s="1">
        <v>243</v>
      </c>
      <c r="N730" s="1">
        <v>182</v>
      </c>
      <c r="O730" s="1">
        <v>2900</v>
      </c>
      <c r="P730" s="1">
        <v>151</v>
      </c>
      <c r="Q730" s="5">
        <v>44224</v>
      </c>
    </row>
    <row r="731" spans="1:17">
      <c r="A731" s="1">
        <v>730</v>
      </c>
      <c r="B731" s="1" t="s">
        <v>483</v>
      </c>
      <c r="C731" s="1">
        <v>22600000</v>
      </c>
      <c r="D731" s="2">
        <v>13400000000</v>
      </c>
      <c r="E731" s="6">
        <v>9</v>
      </c>
      <c r="F731" s="1">
        <v>171</v>
      </c>
      <c r="G731" s="1">
        <v>49</v>
      </c>
      <c r="H731" s="1">
        <v>273</v>
      </c>
      <c r="I731" s="1">
        <v>88</v>
      </c>
      <c r="J731" s="1">
        <v>84</v>
      </c>
      <c r="K731" s="1">
        <v>95253000</v>
      </c>
      <c r="L731" s="1">
        <v>23800</v>
      </c>
      <c r="M731" s="1">
        <v>381000</v>
      </c>
      <c r="N731" s="1">
        <v>285800</v>
      </c>
      <c r="O731" s="1">
        <v>4600000</v>
      </c>
      <c r="P731" s="1" t="s">
        <v>39</v>
      </c>
      <c r="Q731" s="5">
        <v>39405</v>
      </c>
    </row>
    <row r="732" spans="1:17">
      <c r="A732" s="1">
        <v>731</v>
      </c>
      <c r="B732" s="1" t="s">
        <v>648</v>
      </c>
      <c r="C732" s="1">
        <v>18800000</v>
      </c>
      <c r="D732" s="2">
        <v>5260000000</v>
      </c>
      <c r="E732" s="6">
        <v>4</v>
      </c>
      <c r="F732" s="1">
        <v>312</v>
      </c>
      <c r="G732" s="1">
        <v>48</v>
      </c>
      <c r="H732" s="1">
        <v>1263</v>
      </c>
      <c r="I732" s="1">
        <v>19</v>
      </c>
      <c r="J732" s="1">
        <v>113</v>
      </c>
      <c r="K732" s="1">
        <v>78158000</v>
      </c>
      <c r="L732" s="1">
        <v>19500</v>
      </c>
      <c r="M732" s="1">
        <v>312600</v>
      </c>
      <c r="N732" s="1">
        <v>234500</v>
      </c>
      <c r="O732" s="1">
        <v>3800000</v>
      </c>
      <c r="P732" s="1">
        <v>100000</v>
      </c>
      <c r="Q732" s="5">
        <v>42169</v>
      </c>
    </row>
    <row r="733" spans="1:17">
      <c r="A733" s="1">
        <v>732</v>
      </c>
      <c r="B733" s="1" t="s">
        <v>525</v>
      </c>
      <c r="C733" s="1">
        <v>21400000</v>
      </c>
      <c r="D733" s="2">
        <v>6260000000</v>
      </c>
      <c r="E733" s="6">
        <v>9</v>
      </c>
      <c r="F733" s="1">
        <v>114</v>
      </c>
      <c r="G733" s="1">
        <v>19</v>
      </c>
      <c r="H733" s="1">
        <v>987</v>
      </c>
      <c r="I733" s="1">
        <v>67</v>
      </c>
      <c r="J733" s="1">
        <v>89</v>
      </c>
      <c r="K733" s="2">
        <v>161000000</v>
      </c>
      <c r="L733" s="1">
        <v>40200</v>
      </c>
      <c r="M733" s="1">
        <v>642800</v>
      </c>
      <c r="N733" s="1">
        <v>482100</v>
      </c>
      <c r="O733" s="1">
        <v>7700000</v>
      </c>
      <c r="P733" s="1">
        <v>500000</v>
      </c>
      <c r="Q733" s="5">
        <v>43038</v>
      </c>
    </row>
    <row r="734" spans="1:17">
      <c r="A734" s="1">
        <v>733</v>
      </c>
      <c r="B734" s="1" t="s">
        <v>1038</v>
      </c>
      <c r="C734" s="1">
        <v>14200000</v>
      </c>
      <c r="D734" s="2">
        <v>6970000000</v>
      </c>
      <c r="E734" s="6">
        <v>4</v>
      </c>
      <c r="F734" s="1">
        <v>60</v>
      </c>
      <c r="G734" s="1">
        <v>46</v>
      </c>
      <c r="H734" s="1">
        <v>3739171</v>
      </c>
      <c r="I734" s="1">
        <v>2460</v>
      </c>
      <c r="J734" s="1">
        <v>4686</v>
      </c>
      <c r="K734" s="1">
        <v>105</v>
      </c>
      <c r="L734" s="1">
        <v>0.03</v>
      </c>
      <c r="M734" s="1">
        <v>0.42</v>
      </c>
      <c r="N734" s="1">
        <v>0.32</v>
      </c>
      <c r="O734" s="1">
        <v>5</v>
      </c>
      <c r="P734" s="1">
        <v>10</v>
      </c>
      <c r="Q734" s="5">
        <v>42585</v>
      </c>
    </row>
    <row r="735" spans="1:17">
      <c r="A735" s="1">
        <v>734</v>
      </c>
      <c r="B735" s="1" t="s">
        <v>589</v>
      </c>
      <c r="C735" s="1">
        <v>20100000</v>
      </c>
      <c r="D735" s="2">
        <v>6620000000</v>
      </c>
      <c r="E735" s="6">
        <v>9</v>
      </c>
      <c r="F735" s="1">
        <v>241</v>
      </c>
      <c r="G735" s="1">
        <v>49</v>
      </c>
      <c r="H735" s="1">
        <v>905</v>
      </c>
      <c r="I735" s="1">
        <v>108</v>
      </c>
      <c r="J735" s="1">
        <v>95</v>
      </c>
      <c r="K735" s="1">
        <v>25263000</v>
      </c>
      <c r="L735" s="1">
        <v>6300</v>
      </c>
      <c r="M735" s="1">
        <v>101100</v>
      </c>
      <c r="N735" s="1">
        <v>75800</v>
      </c>
      <c r="O735" s="1">
        <v>1200000</v>
      </c>
      <c r="P735" s="1" t="s">
        <v>39</v>
      </c>
      <c r="Q735" s="5">
        <v>40274</v>
      </c>
    </row>
    <row r="736" spans="1:17">
      <c r="A736" s="1">
        <v>735</v>
      </c>
      <c r="B736" s="1" t="s">
        <v>571</v>
      </c>
      <c r="C736" s="1">
        <v>20400000</v>
      </c>
      <c r="D736" s="2">
        <v>4710000000</v>
      </c>
      <c r="E736" s="6">
        <v>4</v>
      </c>
      <c r="F736" s="1">
        <v>462</v>
      </c>
      <c r="G736" s="1">
        <v>46</v>
      </c>
      <c r="H736" s="1">
        <v>1489</v>
      </c>
      <c r="I736" s="1">
        <v>1</v>
      </c>
      <c r="J736" s="1">
        <v>100</v>
      </c>
      <c r="K736" s="1">
        <v>28990000</v>
      </c>
      <c r="L736" s="1">
        <v>7200</v>
      </c>
      <c r="M736" s="1">
        <v>116000</v>
      </c>
      <c r="N736" s="1">
        <v>87000</v>
      </c>
      <c r="O736" s="1">
        <v>1400000</v>
      </c>
      <c r="P736" s="1" t="s">
        <v>39</v>
      </c>
      <c r="Q736" s="5">
        <v>41254</v>
      </c>
    </row>
    <row r="737" spans="1:17">
      <c r="A737" s="1">
        <v>736</v>
      </c>
      <c r="B737" s="1" t="s">
        <v>489</v>
      </c>
      <c r="C737" s="1">
        <v>22300000</v>
      </c>
      <c r="D737" s="2">
        <v>8660000000</v>
      </c>
      <c r="E737" s="6">
        <v>13</v>
      </c>
      <c r="F737" s="1">
        <v>34</v>
      </c>
      <c r="G737" s="1">
        <v>17</v>
      </c>
      <c r="H737" s="1">
        <v>3805801</v>
      </c>
      <c r="I737" s="1">
        <v>3046</v>
      </c>
      <c r="J737" s="1">
        <v>4509</v>
      </c>
      <c r="K737" s="1">
        <v>735</v>
      </c>
      <c r="L737" s="1">
        <v>0.18</v>
      </c>
      <c r="M737" s="1">
        <v>3</v>
      </c>
      <c r="N737" s="1">
        <v>2</v>
      </c>
      <c r="O737" s="1">
        <v>35</v>
      </c>
      <c r="P737" s="1">
        <v>10</v>
      </c>
      <c r="Q737" s="5">
        <v>43772</v>
      </c>
    </row>
    <row r="738" spans="1:17">
      <c r="A738" s="1">
        <v>737</v>
      </c>
      <c r="B738" s="1" t="s">
        <v>660</v>
      </c>
      <c r="C738" s="1">
        <v>18600000</v>
      </c>
      <c r="D738" s="2">
        <v>7010000000</v>
      </c>
      <c r="E738" s="6">
        <v>10</v>
      </c>
      <c r="F738" s="1">
        <v>457</v>
      </c>
      <c r="G738" s="1">
        <v>49</v>
      </c>
      <c r="H738" s="1">
        <v>830</v>
      </c>
      <c r="I738" s="1">
        <v>118</v>
      </c>
      <c r="J738" s="1">
        <v>115</v>
      </c>
      <c r="K738" s="1">
        <v>43396000</v>
      </c>
      <c r="L738" s="1">
        <v>10800</v>
      </c>
      <c r="M738" s="1">
        <v>173600</v>
      </c>
      <c r="N738" s="1">
        <v>130200</v>
      </c>
      <c r="O738" s="1">
        <v>2100000</v>
      </c>
      <c r="P738" s="1">
        <v>200000</v>
      </c>
      <c r="Q738" s="5">
        <v>43635</v>
      </c>
    </row>
    <row r="739" spans="1:17">
      <c r="A739" s="1">
        <v>738</v>
      </c>
      <c r="B739" s="1" t="s">
        <v>520</v>
      </c>
      <c r="C739" s="1">
        <v>21500000</v>
      </c>
      <c r="D739" s="2">
        <v>22100000000</v>
      </c>
      <c r="E739" s="6">
        <v>13</v>
      </c>
      <c r="F739" s="1">
        <v>6</v>
      </c>
      <c r="G739" s="1">
        <v>49</v>
      </c>
      <c r="H739" s="1">
        <v>4057657</v>
      </c>
      <c r="I739" s="1" t="s">
        <v>39</v>
      </c>
      <c r="J739" s="1">
        <v>5782</v>
      </c>
      <c r="K739" s="1">
        <v>3</v>
      </c>
      <c r="L739" s="1">
        <v>0</v>
      </c>
      <c r="M739" s="1">
        <v>0.01</v>
      </c>
      <c r="N739" s="1">
        <v>0.01</v>
      </c>
      <c r="O739" s="1">
        <v>0.14000000000000001</v>
      </c>
      <c r="P739" s="1" t="s">
        <v>39</v>
      </c>
      <c r="Q739" s="5">
        <v>38809</v>
      </c>
    </row>
    <row r="740" spans="1:17">
      <c r="A740" s="1">
        <v>739</v>
      </c>
      <c r="B740" s="1" t="s">
        <v>379</v>
      </c>
      <c r="C740" s="1">
        <v>26100000</v>
      </c>
      <c r="D740" s="2">
        <v>10400000000</v>
      </c>
      <c r="E740" s="6">
        <v>2</v>
      </c>
      <c r="F740" s="1">
        <v>1619</v>
      </c>
      <c r="G740" s="1">
        <v>49</v>
      </c>
      <c r="H740" s="1">
        <v>410</v>
      </c>
      <c r="I740" s="1">
        <v>65</v>
      </c>
      <c r="J740" s="1">
        <v>13</v>
      </c>
      <c r="K740" s="1">
        <v>68156000</v>
      </c>
      <c r="L740" s="1">
        <v>17000</v>
      </c>
      <c r="M740" s="1">
        <v>272600</v>
      </c>
      <c r="N740" s="1">
        <v>204500</v>
      </c>
      <c r="O740" s="1">
        <v>3300000</v>
      </c>
      <c r="P740" s="1">
        <v>400000</v>
      </c>
      <c r="Q740" s="5">
        <v>38675</v>
      </c>
    </row>
    <row r="741" spans="1:17">
      <c r="A741" s="1">
        <v>740</v>
      </c>
      <c r="B741" s="1" t="s">
        <v>272</v>
      </c>
      <c r="C741" s="1">
        <v>31900000</v>
      </c>
      <c r="D741" s="2">
        <v>27300000000</v>
      </c>
      <c r="E741" s="6">
        <v>9</v>
      </c>
      <c r="F741" s="1">
        <v>4158</v>
      </c>
      <c r="G741" s="1">
        <v>40</v>
      </c>
      <c r="H741" s="1">
        <v>53</v>
      </c>
      <c r="I741" s="1" t="s">
        <v>39</v>
      </c>
      <c r="J741" s="1">
        <v>47</v>
      </c>
      <c r="K741" s="2">
        <v>233000000</v>
      </c>
      <c r="L741" s="1">
        <v>58400</v>
      </c>
      <c r="M741" s="1">
        <v>933600</v>
      </c>
      <c r="N741" s="1">
        <v>700200</v>
      </c>
      <c r="O741" s="1">
        <v>11200000</v>
      </c>
      <c r="P741" s="1">
        <v>100000</v>
      </c>
      <c r="Q741" s="5">
        <v>38794</v>
      </c>
    </row>
    <row r="742" spans="1:17">
      <c r="A742" s="1">
        <v>741</v>
      </c>
      <c r="B742" s="1" t="s">
        <v>608</v>
      </c>
      <c r="C742" s="1">
        <v>19800000</v>
      </c>
      <c r="D742" s="2">
        <v>12300000000</v>
      </c>
      <c r="E742" s="6">
        <v>11</v>
      </c>
      <c r="F742" s="1">
        <v>9930</v>
      </c>
      <c r="G742" s="1">
        <v>49</v>
      </c>
      <c r="H742" s="1">
        <v>1291541</v>
      </c>
      <c r="I742" s="1">
        <v>2251</v>
      </c>
      <c r="J742" s="1">
        <v>1555</v>
      </c>
      <c r="K742" s="1">
        <v>16229</v>
      </c>
      <c r="L742" s="1">
        <v>4</v>
      </c>
      <c r="M742" s="1">
        <v>65</v>
      </c>
      <c r="N742" s="1">
        <v>49</v>
      </c>
      <c r="O742" s="1">
        <v>779</v>
      </c>
      <c r="P742" s="1" t="s">
        <v>39</v>
      </c>
      <c r="Q742" s="5">
        <v>41594</v>
      </c>
    </row>
    <row r="743" spans="1:17">
      <c r="A743" s="1">
        <v>742</v>
      </c>
      <c r="B743" s="1" t="s">
        <v>633</v>
      </c>
      <c r="C743" s="1">
        <v>19200000</v>
      </c>
      <c r="D743" s="2">
        <v>7590000000</v>
      </c>
      <c r="E743" s="6">
        <v>4</v>
      </c>
      <c r="F743" s="1">
        <v>8285</v>
      </c>
      <c r="G743" s="1">
        <v>19</v>
      </c>
      <c r="H743" s="1">
        <v>724</v>
      </c>
      <c r="I743" s="1">
        <v>77</v>
      </c>
      <c r="J743" s="1">
        <v>98</v>
      </c>
      <c r="K743" s="1">
        <v>28678000</v>
      </c>
      <c r="L743" s="1">
        <v>7200</v>
      </c>
      <c r="M743" s="1">
        <v>114700</v>
      </c>
      <c r="N743" s="1">
        <v>86000</v>
      </c>
      <c r="O743" s="1">
        <v>1400000</v>
      </c>
      <c r="P743" s="1">
        <v>100000</v>
      </c>
      <c r="Q743" s="5">
        <v>40554</v>
      </c>
    </row>
    <row r="744" spans="1:17">
      <c r="A744" s="1">
        <v>743</v>
      </c>
      <c r="B744" s="1" t="s">
        <v>1160</v>
      </c>
      <c r="C744" s="1">
        <v>13200000</v>
      </c>
      <c r="D744" s="2">
        <v>3790000000</v>
      </c>
      <c r="E744" s="6">
        <v>4</v>
      </c>
      <c r="F744" s="1">
        <v>8019</v>
      </c>
      <c r="G744" s="1">
        <v>19</v>
      </c>
      <c r="H744" s="1">
        <v>2063</v>
      </c>
      <c r="I744" s="1">
        <v>118</v>
      </c>
      <c r="J744" s="1">
        <v>142</v>
      </c>
      <c r="K744" s="1">
        <v>25321000</v>
      </c>
      <c r="L744" s="1">
        <v>6300</v>
      </c>
      <c r="M744" s="1">
        <v>101300</v>
      </c>
      <c r="N744" s="1">
        <v>76000</v>
      </c>
      <c r="O744" s="1">
        <v>1200000</v>
      </c>
      <c r="P744" s="1" t="s">
        <v>39</v>
      </c>
      <c r="Q744" s="5">
        <v>40539</v>
      </c>
    </row>
    <row r="745" spans="1:17">
      <c r="A745" s="1">
        <v>744</v>
      </c>
      <c r="B745" s="1" t="s">
        <v>618</v>
      </c>
      <c r="C745" s="1">
        <v>19600000</v>
      </c>
      <c r="D745" s="2">
        <v>13900000000</v>
      </c>
      <c r="E745" s="6">
        <v>16</v>
      </c>
      <c r="F745" s="1">
        <v>18661</v>
      </c>
      <c r="G745" s="1">
        <v>49</v>
      </c>
      <c r="H745" s="1">
        <v>257</v>
      </c>
      <c r="I745" s="1">
        <v>112</v>
      </c>
      <c r="J745" s="1">
        <v>106</v>
      </c>
      <c r="K745" s="2">
        <v>274000000</v>
      </c>
      <c r="L745" s="1">
        <v>68600</v>
      </c>
      <c r="M745" s="1">
        <v>1100000</v>
      </c>
      <c r="N745" s="1">
        <v>822600</v>
      </c>
      <c r="O745" s="1">
        <v>13200000</v>
      </c>
      <c r="P745" s="1">
        <v>300000</v>
      </c>
      <c r="Q745" s="5">
        <v>41591</v>
      </c>
    </row>
    <row r="746" spans="1:17">
      <c r="A746" s="1">
        <v>745</v>
      </c>
      <c r="B746" s="1" t="s">
        <v>897</v>
      </c>
      <c r="C746" s="1">
        <v>15200000</v>
      </c>
      <c r="D746" s="2">
        <v>7150000000</v>
      </c>
      <c r="E746" s="6">
        <v>4</v>
      </c>
      <c r="F746" s="1">
        <v>11099</v>
      </c>
      <c r="G746" s="1">
        <v>19</v>
      </c>
      <c r="H746" s="1">
        <v>794</v>
      </c>
      <c r="I746" s="1">
        <v>102</v>
      </c>
      <c r="J746" s="1">
        <v>144</v>
      </c>
      <c r="K746" s="2">
        <v>211000000</v>
      </c>
      <c r="L746" s="1">
        <v>52700</v>
      </c>
      <c r="M746" s="1">
        <v>843600</v>
      </c>
      <c r="N746" s="1">
        <v>632700</v>
      </c>
      <c r="O746" s="1">
        <v>10100000</v>
      </c>
      <c r="P746" s="1">
        <v>300000</v>
      </c>
      <c r="Q746" s="5">
        <v>41761</v>
      </c>
    </row>
    <row r="747" spans="1:17">
      <c r="A747" s="1">
        <v>746</v>
      </c>
      <c r="B747" s="1" t="s">
        <v>109</v>
      </c>
      <c r="C747" s="1">
        <v>57200000</v>
      </c>
      <c r="D747" s="2">
        <v>28800000000</v>
      </c>
      <c r="E747" s="6">
        <v>9</v>
      </c>
      <c r="F747" s="1">
        <v>3882</v>
      </c>
      <c r="G747" s="1">
        <v>19</v>
      </c>
      <c r="H747" s="1">
        <v>45</v>
      </c>
      <c r="I747" s="1">
        <v>14</v>
      </c>
      <c r="J747" s="1">
        <v>13</v>
      </c>
      <c r="K747" s="2">
        <v>259000000</v>
      </c>
      <c r="L747" s="1">
        <v>64800</v>
      </c>
      <c r="M747" s="1">
        <v>1000000</v>
      </c>
      <c r="N747" s="1">
        <v>777900</v>
      </c>
      <c r="O747" s="1">
        <v>12400000</v>
      </c>
      <c r="P747" s="1">
        <v>300000</v>
      </c>
      <c r="Q747" s="5">
        <v>40058</v>
      </c>
    </row>
    <row r="748" spans="1:17">
      <c r="A748" s="1">
        <v>747</v>
      </c>
      <c r="B748" s="1" t="s">
        <v>935</v>
      </c>
      <c r="C748" s="1">
        <v>15000000</v>
      </c>
      <c r="D748" s="2">
        <v>9980000000</v>
      </c>
      <c r="E748" s="6">
        <v>9</v>
      </c>
      <c r="F748" s="1">
        <v>2726</v>
      </c>
      <c r="G748" s="1">
        <v>19</v>
      </c>
      <c r="H748" s="1">
        <v>439</v>
      </c>
      <c r="I748" s="1">
        <v>103</v>
      </c>
      <c r="J748" s="1">
        <v>127</v>
      </c>
      <c r="K748" s="2">
        <v>242000000</v>
      </c>
      <c r="L748" s="1">
        <v>60500</v>
      </c>
      <c r="M748" s="1">
        <v>968700</v>
      </c>
      <c r="N748" s="1">
        <v>726600</v>
      </c>
      <c r="O748" s="1">
        <v>11600000</v>
      </c>
      <c r="P748" s="1">
        <v>300000</v>
      </c>
      <c r="Q748" s="5">
        <v>41857</v>
      </c>
    </row>
    <row r="749" spans="1:17">
      <c r="A749" s="1">
        <v>748</v>
      </c>
      <c r="B749" s="1" t="s">
        <v>209</v>
      </c>
      <c r="C749" s="1">
        <v>38200000</v>
      </c>
      <c r="D749" s="2">
        <v>28500000000</v>
      </c>
      <c r="E749" s="6">
        <v>16</v>
      </c>
      <c r="F749" s="1">
        <v>24089</v>
      </c>
      <c r="G749" s="1">
        <v>19</v>
      </c>
      <c r="H749" s="1">
        <v>49</v>
      </c>
      <c r="I749" s="1">
        <v>23</v>
      </c>
      <c r="J749" s="1">
        <v>25</v>
      </c>
      <c r="K749" s="2">
        <v>416000000</v>
      </c>
      <c r="L749" s="1">
        <v>104000</v>
      </c>
      <c r="M749" s="1">
        <v>1700000</v>
      </c>
      <c r="N749" s="1">
        <v>1200000</v>
      </c>
      <c r="O749" s="1">
        <v>20000000</v>
      </c>
      <c r="P749" s="1">
        <v>500000</v>
      </c>
      <c r="Q749" s="5">
        <v>41768</v>
      </c>
    </row>
    <row r="750" spans="1:17">
      <c r="A750" s="1">
        <v>749</v>
      </c>
      <c r="B750" s="1" t="s">
        <v>74</v>
      </c>
      <c r="C750" s="1">
        <v>83000000</v>
      </c>
      <c r="D750" s="2">
        <v>101000000000</v>
      </c>
      <c r="E750" s="6">
        <v>16</v>
      </c>
      <c r="F750" s="1">
        <v>71270</v>
      </c>
      <c r="G750" s="1">
        <v>19</v>
      </c>
      <c r="H750" s="1">
        <v>4</v>
      </c>
      <c r="I750" s="1">
        <v>5</v>
      </c>
      <c r="J750" s="1">
        <v>7</v>
      </c>
      <c r="K750" s="2">
        <v>1660000000</v>
      </c>
      <c r="L750" s="1">
        <v>414300</v>
      </c>
      <c r="M750" s="1">
        <v>6600000</v>
      </c>
      <c r="N750" s="1">
        <v>5000000</v>
      </c>
      <c r="O750" s="1">
        <v>79600000</v>
      </c>
      <c r="P750" s="1">
        <v>1100000</v>
      </c>
      <c r="Q750" s="5">
        <v>39298</v>
      </c>
    </row>
    <row r="751" spans="1:17">
      <c r="A751" s="1">
        <v>750</v>
      </c>
      <c r="B751" s="1" t="s">
        <v>132</v>
      </c>
      <c r="C751" s="1">
        <v>46600000</v>
      </c>
      <c r="D751" s="2">
        <v>27300000000</v>
      </c>
      <c r="E751" s="6">
        <v>9</v>
      </c>
      <c r="F751" s="1">
        <v>3444</v>
      </c>
      <c r="G751" s="1">
        <v>49</v>
      </c>
      <c r="H751" s="1">
        <v>55</v>
      </c>
      <c r="I751" s="1">
        <v>17</v>
      </c>
      <c r="J751" s="1">
        <v>22</v>
      </c>
      <c r="K751" s="2">
        <v>315000000</v>
      </c>
      <c r="L751" s="1">
        <v>78600</v>
      </c>
      <c r="M751" s="1">
        <v>1300000</v>
      </c>
      <c r="N751" s="1">
        <v>943500</v>
      </c>
      <c r="O751" s="1">
        <v>15100000</v>
      </c>
      <c r="P751" s="1">
        <v>400000</v>
      </c>
      <c r="Q751" s="5">
        <v>40058</v>
      </c>
    </row>
    <row r="752" spans="1:17">
      <c r="A752" s="1">
        <v>751</v>
      </c>
      <c r="B752" s="1" t="s">
        <v>692</v>
      </c>
      <c r="C752" s="1">
        <v>18000000</v>
      </c>
      <c r="D752" s="2">
        <v>17900000000</v>
      </c>
      <c r="E752" s="6">
        <v>9</v>
      </c>
      <c r="F752" s="1">
        <v>5692</v>
      </c>
      <c r="G752" s="1">
        <v>49</v>
      </c>
      <c r="H752" s="1">
        <v>148</v>
      </c>
      <c r="I752" s="1">
        <v>123</v>
      </c>
      <c r="J752" s="1">
        <v>104</v>
      </c>
      <c r="K752" s="2">
        <v>258000000</v>
      </c>
      <c r="L752" s="1">
        <v>64400</v>
      </c>
      <c r="M752" s="1">
        <v>1000000</v>
      </c>
      <c r="N752" s="1">
        <v>772800</v>
      </c>
      <c r="O752" s="1">
        <v>12400000</v>
      </c>
      <c r="P752" s="1">
        <v>100000</v>
      </c>
      <c r="Q752" s="5">
        <v>41834</v>
      </c>
    </row>
    <row r="753" spans="1:17">
      <c r="A753" s="1">
        <v>752</v>
      </c>
      <c r="B753" s="1" t="s">
        <v>511</v>
      </c>
      <c r="C753" s="1">
        <v>21700000</v>
      </c>
      <c r="D753" s="2">
        <v>9390000000</v>
      </c>
      <c r="E753" s="6">
        <v>13</v>
      </c>
      <c r="F753" s="1">
        <v>1390</v>
      </c>
      <c r="G753" s="1">
        <v>19</v>
      </c>
      <c r="H753" s="1">
        <v>498</v>
      </c>
      <c r="I753" s="1" t="s">
        <v>39</v>
      </c>
      <c r="J753" s="1">
        <v>13</v>
      </c>
      <c r="K753" s="2">
        <v>265000000</v>
      </c>
      <c r="L753" s="1">
        <v>66300</v>
      </c>
      <c r="M753" s="1">
        <v>1100000</v>
      </c>
      <c r="N753" s="1">
        <v>796000</v>
      </c>
      <c r="O753" s="1">
        <v>12700000</v>
      </c>
      <c r="P753" s="1">
        <v>400000</v>
      </c>
      <c r="Q753" s="5">
        <v>43515</v>
      </c>
    </row>
    <row r="754" spans="1:17">
      <c r="A754" s="1">
        <v>753</v>
      </c>
      <c r="B754" s="1" t="s">
        <v>170</v>
      </c>
      <c r="C754" s="1">
        <v>42500000</v>
      </c>
      <c r="D754" s="2">
        <v>26800000000</v>
      </c>
      <c r="E754" s="6">
        <v>9</v>
      </c>
      <c r="F754" s="1">
        <v>10938</v>
      </c>
      <c r="G754" s="1">
        <v>19</v>
      </c>
      <c r="H754" s="1">
        <v>62</v>
      </c>
      <c r="I754" s="1">
        <v>19</v>
      </c>
      <c r="J754" s="1">
        <v>26</v>
      </c>
      <c r="K754" s="2">
        <v>160000000</v>
      </c>
      <c r="L754" s="1">
        <v>39900</v>
      </c>
      <c r="M754" s="1">
        <v>639000</v>
      </c>
      <c r="N754" s="1">
        <v>479300</v>
      </c>
      <c r="O754" s="1">
        <v>7700000</v>
      </c>
      <c r="P754" s="1">
        <v>100000</v>
      </c>
      <c r="Q754" s="5">
        <v>41235</v>
      </c>
    </row>
    <row r="755" spans="1:17">
      <c r="A755" s="1">
        <v>754</v>
      </c>
      <c r="B755" s="1" t="s">
        <v>430</v>
      </c>
      <c r="C755" s="1">
        <v>24000000</v>
      </c>
      <c r="D755" s="2">
        <v>13900000000</v>
      </c>
      <c r="E755" s="6">
        <v>2</v>
      </c>
      <c r="F755" s="1">
        <v>901</v>
      </c>
      <c r="G755" s="1">
        <v>7</v>
      </c>
      <c r="H755" s="1">
        <v>252</v>
      </c>
      <c r="I755" s="1">
        <v>13</v>
      </c>
      <c r="J755" s="1">
        <v>14</v>
      </c>
      <c r="K755" s="2">
        <v>761000000</v>
      </c>
      <c r="L755" s="1">
        <v>190400</v>
      </c>
      <c r="M755" s="1">
        <v>3000000</v>
      </c>
      <c r="N755" s="1">
        <v>2300000</v>
      </c>
      <c r="O755" s="1">
        <v>36500000</v>
      </c>
      <c r="P755" s="1">
        <v>1100000</v>
      </c>
      <c r="Q755" s="5">
        <v>43969</v>
      </c>
    </row>
    <row r="756" spans="1:17">
      <c r="A756" s="1">
        <v>755</v>
      </c>
      <c r="B756" s="1" t="s">
        <v>310</v>
      </c>
      <c r="C756" s="1">
        <v>30100000</v>
      </c>
      <c r="D756" s="2">
        <v>19600000000</v>
      </c>
      <c r="E756" s="6">
        <v>9</v>
      </c>
      <c r="F756" s="1">
        <v>11501</v>
      </c>
      <c r="G756" s="1">
        <v>31</v>
      </c>
      <c r="H756" s="1">
        <v>127</v>
      </c>
      <c r="I756" s="1">
        <v>1</v>
      </c>
      <c r="J756" s="1">
        <v>54</v>
      </c>
      <c r="K756" s="2">
        <v>100000000</v>
      </c>
      <c r="L756" s="1">
        <v>25000</v>
      </c>
      <c r="M756" s="1">
        <v>400200</v>
      </c>
      <c r="N756" s="1">
        <v>300100</v>
      </c>
      <c r="O756" s="1">
        <v>4800000</v>
      </c>
      <c r="P756" s="1">
        <v>100000</v>
      </c>
      <c r="Q756" s="5">
        <v>39275</v>
      </c>
    </row>
    <row r="757" spans="1:17">
      <c r="A757" s="1">
        <v>756</v>
      </c>
      <c r="B757" s="1" t="s">
        <v>65</v>
      </c>
      <c r="C757" s="1">
        <v>75000000</v>
      </c>
      <c r="D757" s="1">
        <v>0</v>
      </c>
      <c r="E757" s="6">
        <v>10</v>
      </c>
      <c r="F757" s="1">
        <v>3</v>
      </c>
      <c r="G757" s="1">
        <v>49</v>
      </c>
      <c r="H757" s="1">
        <v>3898122</v>
      </c>
      <c r="I757" s="1">
        <v>6266</v>
      </c>
      <c r="J757" s="1">
        <v>5395</v>
      </c>
      <c r="K757" s="1">
        <v>16</v>
      </c>
      <c r="L757" s="1">
        <v>0</v>
      </c>
      <c r="M757" s="1">
        <v>0.06</v>
      </c>
      <c r="N757" s="1">
        <v>0.05</v>
      </c>
      <c r="O757" s="1">
        <v>0.77</v>
      </c>
      <c r="P757" s="1" t="s">
        <v>39</v>
      </c>
      <c r="Q757" s="5">
        <v>38747</v>
      </c>
    </row>
    <row r="758" spans="1:17">
      <c r="A758" s="1">
        <v>757</v>
      </c>
      <c r="B758" s="1" t="s">
        <v>683</v>
      </c>
      <c r="C758" s="1">
        <v>18100000</v>
      </c>
      <c r="D758" s="2">
        <v>9980000000</v>
      </c>
      <c r="E758" s="6">
        <v>6</v>
      </c>
      <c r="F758" s="1">
        <v>1521</v>
      </c>
      <c r="G758" s="1">
        <v>17</v>
      </c>
      <c r="H758" s="1">
        <v>443</v>
      </c>
      <c r="I758" s="1">
        <v>1</v>
      </c>
      <c r="J758" s="1">
        <v>119</v>
      </c>
      <c r="K758" s="1">
        <v>48099000</v>
      </c>
      <c r="L758" s="1">
        <v>12000</v>
      </c>
      <c r="M758" s="1">
        <v>192400</v>
      </c>
      <c r="N758" s="1">
        <v>144300</v>
      </c>
      <c r="O758" s="1">
        <v>2300000</v>
      </c>
      <c r="P758" s="1">
        <v>100000</v>
      </c>
      <c r="Q758" s="5">
        <v>40552</v>
      </c>
    </row>
    <row r="759" spans="1:17">
      <c r="A759" s="1">
        <v>758</v>
      </c>
      <c r="B759" s="1" t="s">
        <v>786</v>
      </c>
      <c r="C759" s="1">
        <v>16600000</v>
      </c>
      <c r="D759" s="2">
        <v>9440000000</v>
      </c>
      <c r="E759" s="6">
        <v>4</v>
      </c>
      <c r="F759" s="1">
        <v>20102</v>
      </c>
      <c r="G759" s="1">
        <v>19</v>
      </c>
      <c r="H759" s="1">
        <v>497</v>
      </c>
      <c r="I759" s="1">
        <v>91</v>
      </c>
      <c r="J759" s="1">
        <v>132</v>
      </c>
      <c r="K759" s="2">
        <v>154000000</v>
      </c>
      <c r="L759" s="1">
        <v>38500</v>
      </c>
      <c r="M759" s="1">
        <v>616200</v>
      </c>
      <c r="N759" s="1">
        <v>462100</v>
      </c>
      <c r="O759" s="1">
        <v>7400000</v>
      </c>
      <c r="P759" s="1">
        <v>200000</v>
      </c>
      <c r="Q759" s="5">
        <v>40815</v>
      </c>
    </row>
    <row r="760" spans="1:17">
      <c r="A760" s="1">
        <v>759</v>
      </c>
      <c r="B760" s="1" t="s">
        <v>896</v>
      </c>
      <c r="C760" s="1">
        <v>15200000</v>
      </c>
      <c r="D760" s="2">
        <v>6390000000</v>
      </c>
      <c r="E760" s="6">
        <v>9</v>
      </c>
      <c r="F760" s="1">
        <v>5056</v>
      </c>
      <c r="G760" s="1">
        <v>19</v>
      </c>
      <c r="H760" s="1">
        <v>955</v>
      </c>
      <c r="I760" s="1">
        <v>102</v>
      </c>
      <c r="J760" s="1">
        <v>126</v>
      </c>
      <c r="K760" s="1">
        <v>57809000</v>
      </c>
      <c r="L760" s="1">
        <v>14500</v>
      </c>
      <c r="M760" s="1">
        <v>231200</v>
      </c>
      <c r="N760" s="1">
        <v>173400</v>
      </c>
      <c r="O760" s="1">
        <v>2800000</v>
      </c>
      <c r="P760" s="1">
        <v>200000</v>
      </c>
      <c r="Q760" s="5">
        <v>40984</v>
      </c>
    </row>
    <row r="761" spans="1:17">
      <c r="A761" s="1">
        <v>760</v>
      </c>
      <c r="B761" s="1" t="s">
        <v>248</v>
      </c>
      <c r="C761" s="1">
        <v>33700000</v>
      </c>
      <c r="D761" s="2">
        <v>23500000000</v>
      </c>
      <c r="E761" s="6">
        <v>6</v>
      </c>
      <c r="F761" s="1">
        <v>3366</v>
      </c>
      <c r="G761" s="1">
        <v>49</v>
      </c>
      <c r="H761" s="1">
        <v>83</v>
      </c>
      <c r="I761" s="1">
        <v>37</v>
      </c>
      <c r="J761" s="1">
        <v>35</v>
      </c>
      <c r="K761" s="2">
        <v>211000000</v>
      </c>
      <c r="L761" s="1">
        <v>52700</v>
      </c>
      <c r="M761" s="1">
        <v>843800</v>
      </c>
      <c r="N761" s="1">
        <v>632900</v>
      </c>
      <c r="O761" s="1">
        <v>10100000</v>
      </c>
      <c r="P761" s="1">
        <v>200000</v>
      </c>
      <c r="Q761" s="5">
        <v>41294</v>
      </c>
    </row>
    <row r="762" spans="1:17">
      <c r="A762" s="1">
        <v>761</v>
      </c>
      <c r="B762" s="1" t="s">
        <v>487</v>
      </c>
      <c r="C762" s="1">
        <v>22500000</v>
      </c>
      <c r="D762" s="2">
        <v>13800000000</v>
      </c>
      <c r="E762" s="6">
        <v>6</v>
      </c>
      <c r="F762" s="1">
        <v>3315</v>
      </c>
      <c r="G762" s="1">
        <v>49</v>
      </c>
      <c r="H762" s="1">
        <v>261</v>
      </c>
      <c r="I762" s="1">
        <v>90</v>
      </c>
      <c r="J762" s="1">
        <v>21</v>
      </c>
      <c r="K762" s="2">
        <v>175000000</v>
      </c>
      <c r="L762" s="1">
        <v>43800</v>
      </c>
      <c r="M762" s="1">
        <v>700400</v>
      </c>
      <c r="N762" s="1">
        <v>525300</v>
      </c>
      <c r="O762" s="1">
        <v>8400000</v>
      </c>
      <c r="P762" s="1">
        <v>200000</v>
      </c>
      <c r="Q762" s="5">
        <v>40145</v>
      </c>
    </row>
    <row r="763" spans="1:17">
      <c r="A763" s="1">
        <v>762</v>
      </c>
      <c r="B763" s="1" t="s">
        <v>271</v>
      </c>
      <c r="C763" s="1">
        <v>32000000</v>
      </c>
      <c r="D763" s="2">
        <v>26800000000</v>
      </c>
      <c r="E763" s="6">
        <v>4</v>
      </c>
      <c r="F763" s="1">
        <v>44892</v>
      </c>
      <c r="G763" s="1">
        <v>19</v>
      </c>
      <c r="H763" s="1">
        <v>60</v>
      </c>
      <c r="I763" s="1">
        <v>38</v>
      </c>
      <c r="J763" s="1">
        <v>40</v>
      </c>
      <c r="K763" s="2">
        <v>1670000000</v>
      </c>
      <c r="L763" s="1">
        <v>416800</v>
      </c>
      <c r="M763" s="1">
        <v>6700000</v>
      </c>
      <c r="N763" s="1">
        <v>5000000</v>
      </c>
      <c r="O763" s="1">
        <v>80000000</v>
      </c>
      <c r="P763" s="1">
        <v>1200000</v>
      </c>
      <c r="Q763" s="5">
        <v>38856</v>
      </c>
    </row>
    <row r="764" spans="1:17">
      <c r="A764" s="1">
        <v>763</v>
      </c>
      <c r="B764" s="1" t="s">
        <v>503</v>
      </c>
      <c r="C764" s="1">
        <v>21800000</v>
      </c>
      <c r="D764" s="2">
        <v>4470000000</v>
      </c>
      <c r="E764" s="6">
        <v>13</v>
      </c>
      <c r="F764" s="1">
        <v>257</v>
      </c>
      <c r="G764" s="1">
        <v>49</v>
      </c>
      <c r="H764" s="1">
        <v>1610</v>
      </c>
      <c r="I764" s="1">
        <v>95</v>
      </c>
      <c r="J764" s="1">
        <v>13</v>
      </c>
      <c r="K764" s="2">
        <v>198000000</v>
      </c>
      <c r="L764" s="1">
        <v>49500</v>
      </c>
      <c r="M764" s="1">
        <v>791800</v>
      </c>
      <c r="N764" s="1">
        <v>593900</v>
      </c>
      <c r="O764" s="1">
        <v>9500000</v>
      </c>
      <c r="P764" s="1">
        <v>600000</v>
      </c>
      <c r="Q764" s="5">
        <v>39549</v>
      </c>
    </row>
    <row r="765" spans="1:17">
      <c r="A765" s="1">
        <v>764</v>
      </c>
      <c r="B765" s="1" t="s">
        <v>1141</v>
      </c>
      <c r="C765" s="1">
        <v>13300000</v>
      </c>
      <c r="D765" s="2">
        <v>3360000000</v>
      </c>
      <c r="E765" s="6">
        <v>13</v>
      </c>
      <c r="F765" s="1">
        <v>3</v>
      </c>
      <c r="G765" s="1">
        <v>40</v>
      </c>
      <c r="H765" s="1">
        <v>4057875</v>
      </c>
      <c r="I765" s="1" t="s">
        <v>39</v>
      </c>
      <c r="J765" s="1">
        <v>4896</v>
      </c>
      <c r="K765" s="1">
        <v>2</v>
      </c>
      <c r="L765" s="1">
        <v>0</v>
      </c>
      <c r="M765" s="1">
        <v>0.01</v>
      </c>
      <c r="N765" s="1">
        <v>0.01</v>
      </c>
      <c r="O765" s="1">
        <v>0.1</v>
      </c>
      <c r="P765" s="1">
        <v>1</v>
      </c>
      <c r="Q765" s="5">
        <v>39158</v>
      </c>
    </row>
    <row r="766" spans="1:17">
      <c r="A766" s="1">
        <v>765</v>
      </c>
      <c r="B766" s="1" t="s">
        <v>743</v>
      </c>
      <c r="C766" s="1">
        <v>17300000</v>
      </c>
      <c r="D766" s="2">
        <v>902000000</v>
      </c>
      <c r="E766" s="6">
        <v>5</v>
      </c>
      <c r="F766" s="1">
        <v>287</v>
      </c>
      <c r="G766" s="1">
        <v>19</v>
      </c>
      <c r="H766" s="1">
        <v>13315</v>
      </c>
      <c r="I766" s="1">
        <v>87</v>
      </c>
      <c r="J766" s="1">
        <v>125</v>
      </c>
      <c r="K766" s="1">
        <v>837850</v>
      </c>
      <c r="L766" s="1">
        <v>209</v>
      </c>
      <c r="M766" s="1">
        <v>3400</v>
      </c>
      <c r="N766" s="1">
        <v>2500</v>
      </c>
      <c r="O766" s="1">
        <v>40200</v>
      </c>
      <c r="P766" s="1" t="s">
        <v>39</v>
      </c>
      <c r="Q766" s="5">
        <v>42618</v>
      </c>
    </row>
    <row r="767" spans="1:17">
      <c r="A767" s="1">
        <v>766</v>
      </c>
      <c r="B767" s="1" t="s">
        <v>971</v>
      </c>
      <c r="C767" s="1">
        <v>14700000</v>
      </c>
      <c r="D767" s="2">
        <v>4030000000</v>
      </c>
      <c r="E767" s="6">
        <v>3</v>
      </c>
      <c r="F767" s="1">
        <v>43564</v>
      </c>
      <c r="G767" s="1">
        <v>19</v>
      </c>
      <c r="H767" s="1">
        <v>1879</v>
      </c>
      <c r="I767" s="1">
        <v>106</v>
      </c>
      <c r="J767" s="1">
        <v>36</v>
      </c>
      <c r="K767" s="1">
        <v>74483000</v>
      </c>
      <c r="L767" s="1">
        <v>18600</v>
      </c>
      <c r="M767" s="1">
        <v>297900</v>
      </c>
      <c r="N767" s="1">
        <v>223400</v>
      </c>
      <c r="O767" s="1">
        <v>3600000</v>
      </c>
      <c r="P767" s="1">
        <v>200000</v>
      </c>
      <c r="Q767" s="5">
        <v>42177</v>
      </c>
    </row>
    <row r="768" spans="1:17">
      <c r="A768" s="1">
        <v>767</v>
      </c>
      <c r="B768" s="1" t="s">
        <v>479</v>
      </c>
      <c r="C768" s="1">
        <v>22600000</v>
      </c>
      <c r="D768" s="2">
        <v>20800000000</v>
      </c>
      <c r="E768" s="6">
        <v>13</v>
      </c>
      <c r="F768" s="1">
        <v>60964</v>
      </c>
      <c r="G768" s="1">
        <v>19</v>
      </c>
      <c r="H768" s="1">
        <v>109</v>
      </c>
      <c r="I768" s="1">
        <v>63</v>
      </c>
      <c r="J768" s="1">
        <v>82</v>
      </c>
      <c r="K768" s="2">
        <v>982000000</v>
      </c>
      <c r="L768" s="1">
        <v>245600</v>
      </c>
      <c r="M768" s="1">
        <v>3900000</v>
      </c>
      <c r="N768" s="1">
        <v>2900000</v>
      </c>
      <c r="O768" s="1">
        <v>47100000</v>
      </c>
      <c r="P768" s="1">
        <v>600000</v>
      </c>
      <c r="Q768" s="5">
        <v>42426</v>
      </c>
    </row>
    <row r="769" spans="1:17">
      <c r="A769" s="1">
        <v>768</v>
      </c>
      <c r="B769" s="1" t="s">
        <v>423</v>
      </c>
      <c r="C769" s="1">
        <v>24100000</v>
      </c>
      <c r="D769" s="2">
        <v>330000000</v>
      </c>
      <c r="E769" s="6">
        <v>10</v>
      </c>
      <c r="F769" s="1">
        <v>36</v>
      </c>
      <c r="G769" s="1">
        <v>49</v>
      </c>
      <c r="H769" s="1">
        <v>40117</v>
      </c>
      <c r="I769" s="1">
        <v>77</v>
      </c>
      <c r="J769" s="1">
        <v>15</v>
      </c>
      <c r="K769" s="2">
        <v>329000000</v>
      </c>
      <c r="L769" s="1">
        <v>82100</v>
      </c>
      <c r="M769" s="1">
        <v>1300000</v>
      </c>
      <c r="N769" s="1">
        <v>985500</v>
      </c>
      <c r="O769" s="1">
        <v>15800000</v>
      </c>
      <c r="P769" s="1">
        <v>100000</v>
      </c>
      <c r="Q769" s="5">
        <v>43616</v>
      </c>
    </row>
    <row r="770" spans="1:17">
      <c r="A770" s="1">
        <v>769</v>
      </c>
      <c r="B770" s="1" t="s">
        <v>1033</v>
      </c>
      <c r="C770" s="1">
        <v>14300000</v>
      </c>
      <c r="D770" s="2">
        <v>4780000000</v>
      </c>
      <c r="E770" s="6">
        <v>13</v>
      </c>
      <c r="F770" s="1">
        <v>576</v>
      </c>
      <c r="G770" s="1">
        <v>49</v>
      </c>
      <c r="H770" s="1">
        <v>1452</v>
      </c>
      <c r="I770" s="1">
        <v>158</v>
      </c>
      <c r="J770" s="1">
        <v>153</v>
      </c>
      <c r="K770" s="1">
        <v>413774</v>
      </c>
      <c r="L770" s="1">
        <v>103</v>
      </c>
      <c r="M770" s="1">
        <v>1700</v>
      </c>
      <c r="N770" s="1">
        <v>1200</v>
      </c>
      <c r="O770" s="1">
        <v>19900</v>
      </c>
      <c r="P770" s="1">
        <v>100000</v>
      </c>
      <c r="Q770" s="5">
        <v>41828</v>
      </c>
    </row>
    <row r="771" spans="1:17">
      <c r="A771" s="1">
        <v>770</v>
      </c>
      <c r="B771" s="1" t="s">
        <v>868</v>
      </c>
      <c r="C771" s="1">
        <v>15500000</v>
      </c>
      <c r="D771" s="2">
        <v>5070000000</v>
      </c>
      <c r="E771" s="6">
        <v>4</v>
      </c>
      <c r="F771" s="1">
        <v>0</v>
      </c>
      <c r="G771" s="1">
        <v>49</v>
      </c>
      <c r="H771" s="1">
        <v>4057944</v>
      </c>
      <c r="I771" s="1" t="s">
        <v>39</v>
      </c>
      <c r="J771" s="1" t="s">
        <v>39</v>
      </c>
      <c r="K771" s="1" t="s">
        <v>39</v>
      </c>
      <c r="L771" s="1">
        <v>0</v>
      </c>
      <c r="M771" s="1">
        <v>0</v>
      </c>
      <c r="N771" s="1">
        <v>0</v>
      </c>
      <c r="O771" s="1">
        <v>0</v>
      </c>
      <c r="P771" s="1" t="s">
        <v>39</v>
      </c>
      <c r="Q771" s="5">
        <v>42943</v>
      </c>
    </row>
    <row r="772" spans="1:17">
      <c r="A772" s="1">
        <v>771</v>
      </c>
      <c r="B772" s="1" t="s">
        <v>194</v>
      </c>
      <c r="C772" s="1">
        <v>39200000</v>
      </c>
      <c r="D772" s="2">
        <v>44900000000</v>
      </c>
      <c r="E772" s="6">
        <v>3</v>
      </c>
      <c r="F772" s="1">
        <v>744</v>
      </c>
      <c r="G772" s="1">
        <v>8</v>
      </c>
      <c r="H772" s="1">
        <v>19</v>
      </c>
      <c r="I772" s="1">
        <v>2</v>
      </c>
      <c r="J772" s="1">
        <v>8</v>
      </c>
      <c r="K772" s="2">
        <v>561000000</v>
      </c>
      <c r="L772" s="1">
        <v>140200</v>
      </c>
      <c r="M772" s="1">
        <v>2200000</v>
      </c>
      <c r="N772" s="1">
        <v>1700000</v>
      </c>
      <c r="O772" s="1">
        <v>26900000</v>
      </c>
      <c r="P772" s="1">
        <v>400000</v>
      </c>
      <c r="Q772" s="5">
        <v>38968</v>
      </c>
    </row>
    <row r="773" spans="1:17">
      <c r="A773" s="1">
        <v>772</v>
      </c>
      <c r="B773" s="1" t="s">
        <v>639</v>
      </c>
      <c r="C773" s="1">
        <v>19000000</v>
      </c>
      <c r="D773" s="2">
        <v>7230000000</v>
      </c>
      <c r="E773" s="6">
        <v>7</v>
      </c>
      <c r="F773" s="1">
        <v>903</v>
      </c>
      <c r="G773" s="1">
        <v>29</v>
      </c>
      <c r="H773" s="1">
        <v>786</v>
      </c>
      <c r="I773" s="1">
        <v>15</v>
      </c>
      <c r="J773" s="1">
        <v>111</v>
      </c>
      <c r="K773" s="2">
        <v>123000000</v>
      </c>
      <c r="L773" s="1">
        <v>30800</v>
      </c>
      <c r="M773" s="1">
        <v>493400</v>
      </c>
      <c r="N773" s="1">
        <v>370000</v>
      </c>
      <c r="O773" s="1">
        <v>5900000</v>
      </c>
      <c r="P773" s="1">
        <v>200000</v>
      </c>
      <c r="Q773" s="5">
        <v>43123</v>
      </c>
    </row>
    <row r="774" spans="1:17">
      <c r="A774" s="1">
        <v>773</v>
      </c>
      <c r="B774" s="1" t="s">
        <v>1056</v>
      </c>
      <c r="C774" s="1">
        <v>14100000</v>
      </c>
      <c r="D774" s="2">
        <v>5410000000</v>
      </c>
      <c r="E774" s="6">
        <v>1</v>
      </c>
      <c r="F774" s="1">
        <v>855</v>
      </c>
      <c r="G774" s="1">
        <v>47</v>
      </c>
      <c r="H774" s="1">
        <v>1202</v>
      </c>
      <c r="I774" s="1">
        <v>7</v>
      </c>
      <c r="J774" s="1">
        <v>1</v>
      </c>
      <c r="K774" s="2">
        <v>353000000</v>
      </c>
      <c r="L774" s="1">
        <v>88300</v>
      </c>
      <c r="M774" s="1">
        <v>1400000</v>
      </c>
      <c r="N774" s="1">
        <v>1100000</v>
      </c>
      <c r="O774" s="1">
        <v>17000000</v>
      </c>
      <c r="P774" s="1">
        <v>500000</v>
      </c>
      <c r="Q774" s="5">
        <v>39337</v>
      </c>
    </row>
    <row r="775" spans="1:17">
      <c r="A775" s="1">
        <v>774</v>
      </c>
      <c r="B775" s="1" t="s">
        <v>1195</v>
      </c>
      <c r="C775" s="1">
        <v>13000000</v>
      </c>
      <c r="D775" s="2">
        <v>6270000000</v>
      </c>
      <c r="E775" s="6">
        <v>4</v>
      </c>
      <c r="F775" s="1">
        <v>1299</v>
      </c>
      <c r="G775" s="1">
        <v>29</v>
      </c>
      <c r="H775" s="1">
        <v>969</v>
      </c>
      <c r="I775" s="1">
        <v>31</v>
      </c>
      <c r="J775" s="1">
        <v>165</v>
      </c>
      <c r="K775" s="2">
        <v>368000000</v>
      </c>
      <c r="L775" s="1">
        <v>92100</v>
      </c>
      <c r="M775" s="1">
        <v>1500000</v>
      </c>
      <c r="N775" s="1">
        <v>1100000</v>
      </c>
      <c r="O775" s="1">
        <v>17700000</v>
      </c>
      <c r="P775" s="1">
        <v>600000</v>
      </c>
      <c r="Q775" s="5">
        <v>42812</v>
      </c>
    </row>
    <row r="776" spans="1:17">
      <c r="A776" s="1">
        <v>775</v>
      </c>
      <c r="B776" s="1" t="s">
        <v>813</v>
      </c>
      <c r="C776" s="1">
        <v>16200000</v>
      </c>
      <c r="D776" s="2">
        <v>2990000000</v>
      </c>
      <c r="E776" s="6">
        <v>2</v>
      </c>
      <c r="F776" s="1">
        <v>1930</v>
      </c>
      <c r="G776" s="1">
        <v>7</v>
      </c>
      <c r="H776" s="1">
        <v>2898</v>
      </c>
      <c r="I776" s="1">
        <v>31</v>
      </c>
      <c r="J776" s="1">
        <v>38</v>
      </c>
      <c r="K776" s="1">
        <v>33015000</v>
      </c>
      <c r="L776" s="1">
        <v>8300</v>
      </c>
      <c r="M776" s="1">
        <v>132100</v>
      </c>
      <c r="N776" s="1">
        <v>99000</v>
      </c>
      <c r="O776" s="1">
        <v>1600000</v>
      </c>
      <c r="P776" s="1">
        <v>100000</v>
      </c>
      <c r="Q776" s="5">
        <v>40924</v>
      </c>
    </row>
    <row r="777" spans="1:17">
      <c r="A777" s="1">
        <v>776</v>
      </c>
      <c r="B777" s="1" t="s">
        <v>744</v>
      </c>
      <c r="C777" s="1">
        <v>17300000</v>
      </c>
      <c r="D777" s="2">
        <v>11400000000</v>
      </c>
      <c r="E777" s="6">
        <v>4</v>
      </c>
      <c r="F777" s="1">
        <v>4778</v>
      </c>
      <c r="G777" s="1">
        <v>19</v>
      </c>
      <c r="H777" s="1">
        <v>356</v>
      </c>
      <c r="I777" s="1">
        <v>87</v>
      </c>
      <c r="J777" s="1">
        <v>125</v>
      </c>
      <c r="K777" s="2">
        <v>332000000</v>
      </c>
      <c r="L777" s="1">
        <v>83000</v>
      </c>
      <c r="M777" s="1">
        <v>1300000</v>
      </c>
      <c r="N777" s="1">
        <v>995800</v>
      </c>
      <c r="O777" s="1">
        <v>15900000</v>
      </c>
      <c r="P777" s="1">
        <v>300000</v>
      </c>
      <c r="Q777" s="5">
        <v>41855</v>
      </c>
    </row>
    <row r="778" spans="1:17">
      <c r="A778" s="1">
        <v>777</v>
      </c>
      <c r="B778" s="1" t="s">
        <v>619</v>
      </c>
      <c r="C778" s="1">
        <v>19600000</v>
      </c>
      <c r="D778" s="2">
        <v>8780000000</v>
      </c>
      <c r="E778" s="6">
        <v>4</v>
      </c>
      <c r="F778" s="1">
        <v>1306</v>
      </c>
      <c r="G778" s="1">
        <v>45</v>
      </c>
      <c r="H778" s="1">
        <v>562</v>
      </c>
      <c r="I778" s="1">
        <v>3</v>
      </c>
      <c r="J778" s="1">
        <v>107</v>
      </c>
      <c r="K778" s="2">
        <v>111000000</v>
      </c>
      <c r="L778" s="1">
        <v>27700</v>
      </c>
      <c r="M778" s="1">
        <v>443200</v>
      </c>
      <c r="N778" s="1">
        <v>332400</v>
      </c>
      <c r="O778" s="1">
        <v>5300000</v>
      </c>
      <c r="P778" s="1">
        <v>100000</v>
      </c>
      <c r="Q778" s="5">
        <v>43938</v>
      </c>
    </row>
    <row r="779" spans="1:17">
      <c r="A779" s="1">
        <v>778</v>
      </c>
      <c r="B779" s="1" t="s">
        <v>1209</v>
      </c>
      <c r="C779" s="1">
        <v>12800000</v>
      </c>
      <c r="D779" s="2">
        <v>3630000000</v>
      </c>
      <c r="E779" s="6">
        <v>4</v>
      </c>
      <c r="F779" s="1">
        <v>233</v>
      </c>
      <c r="G779" s="1">
        <v>48</v>
      </c>
      <c r="H779" s="1">
        <v>2184</v>
      </c>
      <c r="I779" s="1">
        <v>31</v>
      </c>
      <c r="J779" s="1">
        <v>45</v>
      </c>
      <c r="K779" s="1">
        <v>27957000</v>
      </c>
      <c r="L779" s="1">
        <v>7000</v>
      </c>
      <c r="M779" s="1">
        <v>111800</v>
      </c>
      <c r="N779" s="1">
        <v>83900</v>
      </c>
      <c r="O779" s="1">
        <v>1300000</v>
      </c>
      <c r="P779" s="1" t="s">
        <v>39</v>
      </c>
      <c r="Q779" s="5">
        <v>41884</v>
      </c>
    </row>
    <row r="780" spans="1:17">
      <c r="A780" s="1">
        <v>779</v>
      </c>
      <c r="B780" s="1" t="s">
        <v>303</v>
      </c>
      <c r="C780" s="1">
        <v>30200000</v>
      </c>
      <c r="D780" s="2">
        <v>15200000000</v>
      </c>
      <c r="E780" s="6">
        <v>2</v>
      </c>
      <c r="F780" s="1">
        <v>2</v>
      </c>
      <c r="G780" s="1">
        <v>49</v>
      </c>
      <c r="H780" s="1">
        <v>4057345</v>
      </c>
      <c r="I780" s="1">
        <v>7736</v>
      </c>
      <c r="J780" s="1">
        <v>6776</v>
      </c>
      <c r="K780" s="1" t="s">
        <v>39</v>
      </c>
      <c r="L780" s="1">
        <v>0</v>
      </c>
      <c r="M780" s="1">
        <v>0</v>
      </c>
      <c r="N780" s="1">
        <v>0</v>
      </c>
      <c r="O780" s="1">
        <v>0</v>
      </c>
      <c r="P780" s="1" t="s">
        <v>39</v>
      </c>
      <c r="Q780" s="5">
        <v>39626</v>
      </c>
    </row>
    <row r="781" spans="1:17">
      <c r="A781" s="1">
        <v>780</v>
      </c>
      <c r="B781" s="1" t="s">
        <v>876</v>
      </c>
      <c r="C781" s="1">
        <v>15500000</v>
      </c>
      <c r="D781" s="2">
        <v>6400000000</v>
      </c>
      <c r="E781" s="6">
        <v>4</v>
      </c>
      <c r="F781" s="1">
        <v>417</v>
      </c>
      <c r="G781" s="1">
        <v>49</v>
      </c>
      <c r="H781" s="1">
        <v>956</v>
      </c>
      <c r="I781" s="1">
        <v>146</v>
      </c>
      <c r="J781" s="1">
        <v>34</v>
      </c>
      <c r="K781" s="1">
        <v>27375000</v>
      </c>
      <c r="L781" s="1">
        <v>6800</v>
      </c>
      <c r="M781" s="1">
        <v>109500</v>
      </c>
      <c r="N781" s="1">
        <v>82100</v>
      </c>
      <c r="O781" s="1">
        <v>1300000</v>
      </c>
      <c r="P781" s="1" t="s">
        <v>39</v>
      </c>
      <c r="Q781" s="5">
        <v>40465</v>
      </c>
    </row>
    <row r="782" spans="1:17">
      <c r="A782" s="1">
        <v>781</v>
      </c>
      <c r="B782" s="1" t="s">
        <v>714</v>
      </c>
      <c r="C782" s="1">
        <v>17700000</v>
      </c>
      <c r="D782" s="2">
        <v>3650000000</v>
      </c>
      <c r="E782" s="6">
        <v>13</v>
      </c>
      <c r="F782" s="1">
        <v>739</v>
      </c>
      <c r="G782" s="1">
        <v>20</v>
      </c>
      <c r="H782" s="1">
        <v>2169</v>
      </c>
      <c r="I782" s="1">
        <v>17</v>
      </c>
      <c r="J782" s="1">
        <v>122</v>
      </c>
      <c r="K782" s="1">
        <v>48174000</v>
      </c>
      <c r="L782" s="1">
        <v>12000</v>
      </c>
      <c r="M782" s="1">
        <v>192700</v>
      </c>
      <c r="N782" s="1">
        <v>144500</v>
      </c>
      <c r="O782" s="1">
        <v>2300000</v>
      </c>
      <c r="P782" s="1">
        <v>100000</v>
      </c>
      <c r="Q782" s="5">
        <v>42670</v>
      </c>
    </row>
    <row r="783" spans="1:17">
      <c r="A783" s="1">
        <v>782</v>
      </c>
      <c r="B783" s="1" t="s">
        <v>535</v>
      </c>
      <c r="C783" s="1">
        <v>21100000</v>
      </c>
      <c r="D783" s="2">
        <v>5780000000</v>
      </c>
      <c r="E783" s="6">
        <v>7</v>
      </c>
      <c r="F783" s="1">
        <v>4728</v>
      </c>
      <c r="G783" s="1">
        <v>49</v>
      </c>
      <c r="H783" s="1">
        <v>1113</v>
      </c>
      <c r="I783" s="1">
        <v>99</v>
      </c>
      <c r="J783" s="1">
        <v>10</v>
      </c>
      <c r="K783" s="1">
        <v>24691000</v>
      </c>
      <c r="L783" s="1">
        <v>6200</v>
      </c>
      <c r="M783" s="1">
        <v>98800</v>
      </c>
      <c r="N783" s="1">
        <v>74100</v>
      </c>
      <c r="O783" s="1">
        <v>1200000</v>
      </c>
      <c r="P783" s="1" t="s">
        <v>39</v>
      </c>
      <c r="Q783" s="5">
        <v>42391</v>
      </c>
    </row>
    <row r="784" spans="1:17">
      <c r="A784" s="1">
        <v>783</v>
      </c>
      <c r="B784" s="1" t="s">
        <v>118</v>
      </c>
      <c r="C784" s="1">
        <v>52900000</v>
      </c>
      <c r="D784" s="2">
        <v>29900000000</v>
      </c>
      <c r="E784" s="6">
        <v>9</v>
      </c>
      <c r="F784" s="1">
        <v>216</v>
      </c>
      <c r="G784" s="1">
        <v>49</v>
      </c>
      <c r="H784" s="1">
        <v>40</v>
      </c>
      <c r="I784" s="1">
        <v>13</v>
      </c>
      <c r="J784" s="1">
        <v>19</v>
      </c>
      <c r="K784" s="2">
        <v>528000000</v>
      </c>
      <c r="L784" s="1">
        <v>132100</v>
      </c>
      <c r="M784" s="1">
        <v>2100000</v>
      </c>
      <c r="N784" s="1">
        <v>1600000</v>
      </c>
      <c r="O784" s="1">
        <v>25400000</v>
      </c>
      <c r="P784" s="1">
        <v>800000</v>
      </c>
      <c r="Q784" s="5">
        <v>38980</v>
      </c>
    </row>
    <row r="785" spans="1:17">
      <c r="A785" s="1">
        <v>784</v>
      </c>
      <c r="B785" s="1" t="s">
        <v>391</v>
      </c>
      <c r="C785" s="1">
        <v>25600000</v>
      </c>
      <c r="D785" s="2">
        <v>25600000000</v>
      </c>
      <c r="E785" s="6">
        <v>9</v>
      </c>
      <c r="F785" s="1">
        <v>287</v>
      </c>
      <c r="G785" s="1">
        <v>49</v>
      </c>
      <c r="H785" s="1">
        <v>67</v>
      </c>
      <c r="I785" s="1">
        <v>68</v>
      </c>
      <c r="J785" s="1">
        <v>68</v>
      </c>
      <c r="K785" s="2">
        <v>319000000</v>
      </c>
      <c r="L785" s="1">
        <v>79600</v>
      </c>
      <c r="M785" s="1">
        <v>1300000</v>
      </c>
      <c r="N785" s="1">
        <v>955800</v>
      </c>
      <c r="O785" s="1">
        <v>15300000</v>
      </c>
      <c r="P785" s="1">
        <v>100000</v>
      </c>
      <c r="Q785" s="5">
        <v>39945</v>
      </c>
    </row>
    <row r="786" spans="1:17">
      <c r="A786" s="1">
        <v>785</v>
      </c>
      <c r="B786" s="1" t="s">
        <v>951</v>
      </c>
      <c r="C786" s="1">
        <v>14900000</v>
      </c>
      <c r="D786" s="2">
        <v>5960000000</v>
      </c>
      <c r="E786" s="6">
        <v>6</v>
      </c>
      <c r="F786" s="1">
        <v>4175</v>
      </c>
      <c r="G786" s="1">
        <v>7</v>
      </c>
      <c r="H786" s="1">
        <v>1066</v>
      </c>
      <c r="I786" s="1">
        <v>37</v>
      </c>
      <c r="J786" s="1">
        <v>49</v>
      </c>
      <c r="K786" s="1">
        <v>39775000</v>
      </c>
      <c r="L786" s="1">
        <v>9900</v>
      </c>
      <c r="M786" s="1">
        <v>159100</v>
      </c>
      <c r="N786" s="1">
        <v>119300</v>
      </c>
      <c r="O786" s="1">
        <v>1900000</v>
      </c>
      <c r="P786" s="1">
        <v>100000</v>
      </c>
      <c r="Q786" s="5">
        <v>40737</v>
      </c>
    </row>
    <row r="787" spans="1:17">
      <c r="A787" s="1">
        <v>786</v>
      </c>
      <c r="B787" s="1" t="s">
        <v>859</v>
      </c>
      <c r="C787" s="1">
        <v>15700000</v>
      </c>
      <c r="D787" s="2">
        <v>6630000000</v>
      </c>
      <c r="E787" s="6">
        <v>9</v>
      </c>
      <c r="F787" s="1">
        <v>19703</v>
      </c>
      <c r="G787" s="1">
        <v>19</v>
      </c>
      <c r="H787" s="1">
        <v>902</v>
      </c>
      <c r="I787" s="1">
        <v>97</v>
      </c>
      <c r="J787" s="1">
        <v>121</v>
      </c>
      <c r="K787" s="1">
        <v>30744000</v>
      </c>
      <c r="L787" s="1">
        <v>7700</v>
      </c>
      <c r="M787" s="1">
        <v>123000</v>
      </c>
      <c r="N787" s="1">
        <v>92200</v>
      </c>
      <c r="O787" s="1">
        <v>1500000</v>
      </c>
      <c r="P787" s="1" t="s">
        <v>39</v>
      </c>
      <c r="Q787" s="5">
        <v>41838</v>
      </c>
    </row>
    <row r="788" spans="1:17">
      <c r="A788" s="1">
        <v>787</v>
      </c>
      <c r="B788" s="1" t="s">
        <v>468</v>
      </c>
      <c r="C788" s="1">
        <v>23000000</v>
      </c>
      <c r="D788" s="2">
        <v>3380000000</v>
      </c>
      <c r="E788" s="6">
        <v>15</v>
      </c>
      <c r="F788" s="1">
        <v>5041</v>
      </c>
      <c r="G788" s="1">
        <v>19</v>
      </c>
      <c r="H788" s="1">
        <v>2420</v>
      </c>
      <c r="I788" s="1">
        <v>60</v>
      </c>
      <c r="J788" s="1">
        <v>5</v>
      </c>
      <c r="K788" s="1">
        <v>22262000</v>
      </c>
      <c r="L788" s="1">
        <v>5600</v>
      </c>
      <c r="M788" s="1">
        <v>89000</v>
      </c>
      <c r="N788" s="1">
        <v>66800</v>
      </c>
      <c r="O788" s="1">
        <v>1100000</v>
      </c>
      <c r="P788" s="1" t="s">
        <v>39</v>
      </c>
      <c r="Q788" s="5">
        <v>42296</v>
      </c>
    </row>
    <row r="789" spans="1:17">
      <c r="A789" s="1">
        <v>788</v>
      </c>
      <c r="B789" s="1" t="s">
        <v>238</v>
      </c>
      <c r="C789" s="1">
        <v>34400000</v>
      </c>
      <c r="D789" s="2">
        <v>9690000000</v>
      </c>
      <c r="E789" s="6">
        <v>6</v>
      </c>
      <c r="F789" s="1">
        <v>1</v>
      </c>
      <c r="G789" s="1">
        <v>19</v>
      </c>
      <c r="H789" s="1">
        <v>4057311</v>
      </c>
      <c r="I789" s="1" t="s">
        <v>39</v>
      </c>
      <c r="J789" s="1">
        <v>7489</v>
      </c>
      <c r="K789" s="1">
        <v>86</v>
      </c>
      <c r="L789" s="1">
        <v>0.02</v>
      </c>
      <c r="M789" s="1">
        <v>0.34</v>
      </c>
      <c r="N789" s="1">
        <v>0.26</v>
      </c>
      <c r="O789" s="1">
        <v>4</v>
      </c>
      <c r="P789" s="1">
        <v>3</v>
      </c>
      <c r="Q789" s="5">
        <v>40317</v>
      </c>
    </row>
    <row r="790" spans="1:17">
      <c r="A790" s="1">
        <v>789</v>
      </c>
      <c r="B790" s="1" t="s">
        <v>809</v>
      </c>
      <c r="C790" s="1">
        <v>16300000</v>
      </c>
      <c r="D790" s="2">
        <v>1660000000</v>
      </c>
      <c r="E790" s="6">
        <v>6</v>
      </c>
      <c r="F790" s="1">
        <v>989</v>
      </c>
      <c r="G790" s="1">
        <v>49</v>
      </c>
      <c r="H790" s="1">
        <v>6274</v>
      </c>
      <c r="I790" s="1">
        <v>138</v>
      </c>
      <c r="J790" s="1">
        <v>40</v>
      </c>
      <c r="K790" s="1">
        <v>17944000</v>
      </c>
      <c r="L790" s="1">
        <v>4500</v>
      </c>
      <c r="M790" s="1">
        <v>71800</v>
      </c>
      <c r="N790" s="1">
        <v>53800</v>
      </c>
      <c r="O790" s="1">
        <v>861300</v>
      </c>
      <c r="P790" s="1">
        <v>200000</v>
      </c>
      <c r="Q790" s="5">
        <v>41575</v>
      </c>
    </row>
    <row r="791" spans="1:17">
      <c r="A791" s="1">
        <v>790</v>
      </c>
      <c r="B791" s="1" t="s">
        <v>1166</v>
      </c>
      <c r="C791" s="1">
        <v>13200000</v>
      </c>
      <c r="D791" s="2">
        <v>1140000000</v>
      </c>
      <c r="E791" s="6">
        <v>15</v>
      </c>
      <c r="F791" s="1">
        <v>1022</v>
      </c>
      <c r="G791" s="1">
        <v>19</v>
      </c>
      <c r="H791" s="1">
        <v>9955</v>
      </c>
      <c r="I791" s="1">
        <v>118</v>
      </c>
      <c r="J791" s="1">
        <v>17</v>
      </c>
      <c r="K791" s="1">
        <v>18518000</v>
      </c>
      <c r="L791" s="1">
        <v>4600</v>
      </c>
      <c r="M791" s="1">
        <v>74100</v>
      </c>
      <c r="N791" s="1">
        <v>55600</v>
      </c>
      <c r="O791" s="1">
        <v>888900</v>
      </c>
      <c r="P791" s="1">
        <v>100000</v>
      </c>
      <c r="Q791" s="5">
        <v>42325</v>
      </c>
    </row>
    <row r="792" spans="1:17">
      <c r="A792" s="1">
        <v>791</v>
      </c>
      <c r="B792" s="1" t="s">
        <v>462</v>
      </c>
      <c r="C792" s="1">
        <v>23100000</v>
      </c>
      <c r="D792" s="2">
        <v>2550000000</v>
      </c>
      <c r="E792" s="6">
        <v>13</v>
      </c>
      <c r="F792" s="1">
        <v>4445</v>
      </c>
      <c r="G792" s="1">
        <v>49</v>
      </c>
      <c r="H792" s="1">
        <v>3568</v>
      </c>
      <c r="I792" s="1">
        <v>85</v>
      </c>
      <c r="J792" s="1">
        <v>4</v>
      </c>
      <c r="K792" s="1">
        <v>13246000</v>
      </c>
      <c r="L792" s="1">
        <v>3300</v>
      </c>
      <c r="M792" s="1">
        <v>53000</v>
      </c>
      <c r="N792" s="1">
        <v>39700</v>
      </c>
      <c r="O792" s="1">
        <v>635800</v>
      </c>
      <c r="P792" s="1">
        <v>100000</v>
      </c>
      <c r="Q792" s="5">
        <v>39057</v>
      </c>
    </row>
    <row r="793" spans="1:17">
      <c r="A793" s="1">
        <v>792</v>
      </c>
      <c r="B793" s="1" t="s">
        <v>647</v>
      </c>
      <c r="C793" s="1">
        <v>18800000</v>
      </c>
      <c r="D793" s="2">
        <v>3650000000</v>
      </c>
      <c r="E793" s="6">
        <v>3</v>
      </c>
      <c r="F793" s="1">
        <v>2072</v>
      </c>
      <c r="G793" s="1">
        <v>49</v>
      </c>
      <c r="H793" s="1">
        <v>2163</v>
      </c>
      <c r="I793" s="1">
        <v>117</v>
      </c>
      <c r="J793" s="1">
        <v>25</v>
      </c>
      <c r="K793" s="1">
        <v>29874000</v>
      </c>
      <c r="L793" s="1">
        <v>7500</v>
      </c>
      <c r="M793" s="1">
        <v>119500</v>
      </c>
      <c r="N793" s="1">
        <v>89600</v>
      </c>
      <c r="O793" s="1">
        <v>1400000</v>
      </c>
      <c r="P793" s="1">
        <v>100000</v>
      </c>
      <c r="Q793" s="5">
        <v>40603</v>
      </c>
    </row>
    <row r="794" spans="1:17">
      <c r="A794" s="1">
        <v>793</v>
      </c>
      <c r="B794" s="1" t="s">
        <v>198</v>
      </c>
      <c r="C794" s="1">
        <v>38600000</v>
      </c>
      <c r="D794" s="2">
        <v>7340000000</v>
      </c>
      <c r="E794" s="6">
        <v>12</v>
      </c>
      <c r="F794" s="1">
        <v>200933</v>
      </c>
      <c r="G794" s="1">
        <v>49</v>
      </c>
      <c r="H794" s="1">
        <v>768</v>
      </c>
      <c r="I794" s="1">
        <v>25</v>
      </c>
      <c r="J794" s="1">
        <v>1</v>
      </c>
      <c r="K794" s="1">
        <v>45638000</v>
      </c>
      <c r="L794" s="1">
        <v>11400</v>
      </c>
      <c r="M794" s="1">
        <v>182600</v>
      </c>
      <c r="N794" s="1">
        <v>136900</v>
      </c>
      <c r="O794" s="1">
        <v>2200000</v>
      </c>
      <c r="P794" s="1">
        <v>100000</v>
      </c>
      <c r="Q794" s="5">
        <v>39987</v>
      </c>
    </row>
    <row r="795" spans="1:17">
      <c r="A795" s="1">
        <v>794</v>
      </c>
      <c r="B795" s="1" t="s">
        <v>517</v>
      </c>
      <c r="C795" s="1">
        <v>21500000</v>
      </c>
      <c r="D795" s="2">
        <v>5890000000</v>
      </c>
      <c r="E795" s="6">
        <v>13</v>
      </c>
      <c r="F795" s="1">
        <v>51</v>
      </c>
      <c r="G795" s="1">
        <v>49</v>
      </c>
      <c r="H795" s="1">
        <v>1081</v>
      </c>
      <c r="I795" s="1">
        <v>96</v>
      </c>
      <c r="J795" s="1">
        <v>88</v>
      </c>
      <c r="K795" s="2">
        <v>114000000</v>
      </c>
      <c r="L795" s="1">
        <v>28400</v>
      </c>
      <c r="M795" s="1">
        <v>454200</v>
      </c>
      <c r="N795" s="1">
        <v>340600</v>
      </c>
      <c r="O795" s="1">
        <v>5400000</v>
      </c>
      <c r="P795" s="1">
        <v>200000</v>
      </c>
      <c r="Q795" s="5">
        <v>43196</v>
      </c>
    </row>
    <row r="796" spans="1:17">
      <c r="A796" s="1">
        <v>795</v>
      </c>
      <c r="B796" s="1" t="s">
        <v>1002</v>
      </c>
      <c r="C796" s="1">
        <v>14500000</v>
      </c>
      <c r="D796" s="2">
        <v>8580000000</v>
      </c>
      <c r="E796" s="6">
        <v>4</v>
      </c>
      <c r="F796" s="1">
        <v>19201</v>
      </c>
      <c r="G796" s="1">
        <v>49</v>
      </c>
      <c r="H796" s="1">
        <v>592</v>
      </c>
      <c r="I796" s="1">
        <v>156</v>
      </c>
      <c r="J796" s="1">
        <v>151</v>
      </c>
      <c r="K796" s="1">
        <v>48285000</v>
      </c>
      <c r="L796" s="1">
        <v>12100</v>
      </c>
      <c r="M796" s="1">
        <v>193100</v>
      </c>
      <c r="N796" s="1">
        <v>144900</v>
      </c>
      <c r="O796" s="1">
        <v>2300000</v>
      </c>
      <c r="P796" s="1" t="s">
        <v>39</v>
      </c>
      <c r="Q796" s="5">
        <v>39085</v>
      </c>
    </row>
    <row r="797" spans="1:17">
      <c r="A797" s="1">
        <v>796</v>
      </c>
      <c r="B797" s="1" t="s">
        <v>816</v>
      </c>
      <c r="C797" s="1">
        <v>16200000</v>
      </c>
      <c r="D797" s="2">
        <v>14600000000</v>
      </c>
      <c r="E797" s="6">
        <v>11</v>
      </c>
      <c r="F797" s="1">
        <v>244899</v>
      </c>
      <c r="G797" s="1">
        <v>44</v>
      </c>
      <c r="H797" s="1">
        <v>238</v>
      </c>
      <c r="I797" s="1">
        <v>10</v>
      </c>
      <c r="J797" s="1">
        <v>14</v>
      </c>
      <c r="K797" s="2">
        <v>225000000</v>
      </c>
      <c r="L797" s="1">
        <v>56200</v>
      </c>
      <c r="M797" s="1">
        <v>899000</v>
      </c>
      <c r="N797" s="1">
        <v>674300</v>
      </c>
      <c r="O797" s="1">
        <v>10800000</v>
      </c>
      <c r="P797" s="1">
        <v>100000</v>
      </c>
      <c r="Q797" s="5">
        <v>40448</v>
      </c>
    </row>
    <row r="798" spans="1:17">
      <c r="A798" s="1">
        <v>797</v>
      </c>
      <c r="B798" s="1" t="s">
        <v>444</v>
      </c>
      <c r="C798" s="1">
        <v>23700000</v>
      </c>
      <c r="D798" s="2">
        <v>20300000000</v>
      </c>
      <c r="E798" s="6">
        <v>14</v>
      </c>
      <c r="F798" s="1">
        <v>769</v>
      </c>
      <c r="G798" s="1">
        <v>49</v>
      </c>
      <c r="H798" s="1">
        <v>118</v>
      </c>
      <c r="I798" s="1">
        <v>81</v>
      </c>
      <c r="J798" s="1">
        <v>1</v>
      </c>
      <c r="K798" s="2">
        <v>755000000</v>
      </c>
      <c r="L798" s="1">
        <v>188800</v>
      </c>
      <c r="M798" s="1">
        <v>3000000</v>
      </c>
      <c r="N798" s="1">
        <v>2300000</v>
      </c>
      <c r="O798" s="1">
        <v>36200000</v>
      </c>
      <c r="P798" s="1">
        <v>1100000</v>
      </c>
      <c r="Q798" s="5">
        <v>44072</v>
      </c>
    </row>
    <row r="799" spans="1:17">
      <c r="A799" s="1">
        <v>798</v>
      </c>
      <c r="B799" s="1" t="s">
        <v>666</v>
      </c>
      <c r="C799" s="1">
        <v>18500000</v>
      </c>
      <c r="D799" s="2">
        <v>4560000000</v>
      </c>
      <c r="E799" s="6">
        <v>13</v>
      </c>
      <c r="F799" s="1">
        <v>712</v>
      </c>
      <c r="G799" s="1">
        <v>49</v>
      </c>
      <c r="H799" s="1">
        <v>1572</v>
      </c>
      <c r="I799" s="1" t="s">
        <v>39</v>
      </c>
      <c r="J799" s="1">
        <v>25</v>
      </c>
      <c r="K799" s="1">
        <v>2835000</v>
      </c>
      <c r="L799" s="1">
        <v>709</v>
      </c>
      <c r="M799" s="1">
        <v>11300</v>
      </c>
      <c r="N799" s="1">
        <v>8500</v>
      </c>
      <c r="O799" s="1">
        <v>136100</v>
      </c>
      <c r="P799" s="1" t="s">
        <v>39</v>
      </c>
      <c r="Q799" s="5">
        <v>42379</v>
      </c>
    </row>
    <row r="800" spans="1:17">
      <c r="A800" s="1">
        <v>799</v>
      </c>
      <c r="B800" s="1" t="s">
        <v>934</v>
      </c>
      <c r="C800" s="1">
        <v>15000000</v>
      </c>
      <c r="D800" s="2">
        <v>8660000000</v>
      </c>
      <c r="E800" s="6">
        <v>4</v>
      </c>
      <c r="F800" s="1">
        <v>965</v>
      </c>
      <c r="G800" s="1">
        <v>19</v>
      </c>
      <c r="H800" s="1">
        <v>577</v>
      </c>
      <c r="I800" s="1">
        <v>103</v>
      </c>
      <c r="J800" s="1">
        <v>145</v>
      </c>
      <c r="K800" s="2">
        <v>102000000</v>
      </c>
      <c r="L800" s="1">
        <v>25600</v>
      </c>
      <c r="M800" s="1">
        <v>409400</v>
      </c>
      <c r="N800" s="1">
        <v>307100</v>
      </c>
      <c r="O800" s="1">
        <v>4900000</v>
      </c>
      <c r="P800" s="1">
        <v>200000</v>
      </c>
      <c r="Q800" s="5">
        <v>42652</v>
      </c>
    </row>
    <row r="801" spans="1:17">
      <c r="A801" s="1">
        <v>800</v>
      </c>
      <c r="B801" s="1" t="s">
        <v>481</v>
      </c>
      <c r="C801" s="1">
        <v>22600000</v>
      </c>
      <c r="D801" s="2">
        <v>14200000000</v>
      </c>
      <c r="E801" s="6">
        <v>9</v>
      </c>
      <c r="F801" s="1">
        <v>180</v>
      </c>
      <c r="G801" s="1">
        <v>49</v>
      </c>
      <c r="H801" s="1">
        <v>246</v>
      </c>
      <c r="I801" s="1">
        <v>88</v>
      </c>
      <c r="J801" s="1">
        <v>84</v>
      </c>
      <c r="K801" s="1">
        <v>81660000</v>
      </c>
      <c r="L801" s="1">
        <v>20400</v>
      </c>
      <c r="M801" s="1">
        <v>326600</v>
      </c>
      <c r="N801" s="1">
        <v>245000</v>
      </c>
      <c r="O801" s="1">
        <v>3900000</v>
      </c>
      <c r="P801" s="1">
        <v>100000</v>
      </c>
      <c r="Q801" s="5">
        <v>41174</v>
      </c>
    </row>
    <row r="802" spans="1:17">
      <c r="A802" s="1">
        <v>801</v>
      </c>
      <c r="B802" s="1" t="s">
        <v>1046</v>
      </c>
      <c r="C802" s="1">
        <v>14200000</v>
      </c>
      <c r="D802" s="2">
        <v>9960000000</v>
      </c>
      <c r="E802" s="6">
        <v>14</v>
      </c>
      <c r="F802" s="1">
        <v>8</v>
      </c>
      <c r="G802" s="1">
        <v>49</v>
      </c>
      <c r="H802" s="1">
        <v>4050736</v>
      </c>
      <c r="I802" s="1" t="s">
        <v>39</v>
      </c>
      <c r="J802" s="1" t="s">
        <v>39</v>
      </c>
      <c r="K802" s="1">
        <v>7208</v>
      </c>
      <c r="L802" s="1">
        <v>2</v>
      </c>
      <c r="M802" s="1">
        <v>29</v>
      </c>
      <c r="N802" s="1">
        <v>22</v>
      </c>
      <c r="O802" s="1">
        <v>346</v>
      </c>
      <c r="P802" s="1">
        <v>5</v>
      </c>
      <c r="Q802" s="5">
        <v>38882</v>
      </c>
    </row>
    <row r="803" spans="1:17">
      <c r="A803" s="1">
        <v>802</v>
      </c>
      <c r="B803" s="1" t="s">
        <v>728</v>
      </c>
      <c r="C803" s="1">
        <v>17600000</v>
      </c>
      <c r="D803" s="2">
        <v>3750000000</v>
      </c>
      <c r="E803" s="6">
        <v>6</v>
      </c>
      <c r="F803" s="1">
        <v>0</v>
      </c>
      <c r="G803" s="1">
        <v>4</v>
      </c>
      <c r="H803" s="1">
        <v>3612215</v>
      </c>
      <c r="I803" s="1">
        <v>6095</v>
      </c>
      <c r="J803" s="1" t="s">
        <v>39</v>
      </c>
      <c r="K803" s="1" t="s">
        <v>39</v>
      </c>
      <c r="L803" s="1">
        <v>0</v>
      </c>
      <c r="M803" s="1">
        <v>0</v>
      </c>
      <c r="N803" s="1">
        <v>0</v>
      </c>
      <c r="O803" s="1">
        <v>0</v>
      </c>
      <c r="P803" s="1" t="s">
        <v>39</v>
      </c>
      <c r="Q803" s="5">
        <v>40047</v>
      </c>
    </row>
    <row r="804" spans="1:17">
      <c r="A804" s="1">
        <v>803</v>
      </c>
      <c r="B804" s="1" t="s">
        <v>1163</v>
      </c>
      <c r="C804" s="1">
        <v>13200000</v>
      </c>
      <c r="D804" s="2">
        <v>5260000000</v>
      </c>
      <c r="E804" s="6">
        <v>3</v>
      </c>
      <c r="F804" s="1">
        <v>4279</v>
      </c>
      <c r="G804" s="1">
        <v>49</v>
      </c>
      <c r="H804" s="1">
        <v>1252</v>
      </c>
      <c r="I804" s="1">
        <v>168</v>
      </c>
      <c r="J804" s="1">
        <v>42</v>
      </c>
      <c r="K804" s="1">
        <v>51820000</v>
      </c>
      <c r="L804" s="1">
        <v>13000</v>
      </c>
      <c r="M804" s="1">
        <v>207300</v>
      </c>
      <c r="N804" s="1">
        <v>155500</v>
      </c>
      <c r="O804" s="1">
        <v>2500000</v>
      </c>
      <c r="P804" s="1">
        <v>100000</v>
      </c>
      <c r="Q804" s="5">
        <v>40600</v>
      </c>
    </row>
    <row r="805" spans="1:17">
      <c r="A805" s="1">
        <v>804</v>
      </c>
      <c r="B805" s="1" t="s">
        <v>1197</v>
      </c>
      <c r="C805" s="1">
        <v>13000000</v>
      </c>
      <c r="D805" s="2">
        <v>4640000000</v>
      </c>
      <c r="E805" s="6">
        <v>2</v>
      </c>
      <c r="F805" s="1">
        <v>612</v>
      </c>
      <c r="G805" s="1">
        <v>49</v>
      </c>
      <c r="H805" s="1">
        <v>1557</v>
      </c>
      <c r="I805" s="1">
        <v>170</v>
      </c>
      <c r="J805" s="1">
        <v>57</v>
      </c>
      <c r="K805" s="1">
        <v>42412000</v>
      </c>
      <c r="L805" s="1">
        <v>0</v>
      </c>
      <c r="M805" s="1">
        <v>0</v>
      </c>
      <c r="N805" s="1">
        <v>0</v>
      </c>
      <c r="O805" s="1">
        <v>0</v>
      </c>
      <c r="P805" s="1" t="s">
        <v>39</v>
      </c>
      <c r="Q805" s="5">
        <v>41145</v>
      </c>
    </row>
    <row r="806" spans="1:17">
      <c r="A806" s="1">
        <v>805</v>
      </c>
      <c r="B806" s="1" t="s">
        <v>404</v>
      </c>
      <c r="C806" s="1">
        <v>25200000</v>
      </c>
      <c r="D806" s="2">
        <v>10400000000</v>
      </c>
      <c r="E806" s="6">
        <v>11</v>
      </c>
      <c r="F806" s="1">
        <v>51129</v>
      </c>
      <c r="G806" s="1">
        <v>19</v>
      </c>
      <c r="H806" s="1">
        <v>408</v>
      </c>
      <c r="I806" s="1">
        <v>52</v>
      </c>
      <c r="J806" s="1">
        <v>6</v>
      </c>
      <c r="K806" s="2">
        <v>274000000</v>
      </c>
      <c r="L806" s="1">
        <v>68500</v>
      </c>
      <c r="M806" s="1">
        <v>1100000</v>
      </c>
      <c r="N806" s="1">
        <v>821800</v>
      </c>
      <c r="O806" s="1">
        <v>13100000</v>
      </c>
      <c r="P806" s="1">
        <v>300000</v>
      </c>
      <c r="Q806" s="5">
        <v>42086</v>
      </c>
    </row>
    <row r="807" spans="1:17">
      <c r="A807" s="1">
        <v>806</v>
      </c>
      <c r="B807" s="1" t="s">
        <v>332</v>
      </c>
      <c r="C807" s="1">
        <v>28400000</v>
      </c>
      <c r="D807" s="2">
        <v>9960000000</v>
      </c>
      <c r="E807" s="6">
        <v>4</v>
      </c>
      <c r="F807" s="1">
        <v>5809</v>
      </c>
      <c r="G807" s="1">
        <v>49</v>
      </c>
      <c r="H807" s="1">
        <v>445</v>
      </c>
      <c r="I807" s="1">
        <v>53</v>
      </c>
      <c r="J807" s="1">
        <v>49</v>
      </c>
      <c r="K807" s="1">
        <v>26435000</v>
      </c>
      <c r="L807" s="1">
        <v>6600</v>
      </c>
      <c r="M807" s="1">
        <v>105700</v>
      </c>
      <c r="N807" s="1">
        <v>79300</v>
      </c>
      <c r="O807" s="1">
        <v>1300000</v>
      </c>
      <c r="P807" s="1" t="s">
        <v>39</v>
      </c>
      <c r="Q807" s="5">
        <v>39042</v>
      </c>
    </row>
    <row r="808" spans="1:17">
      <c r="A808" s="1">
        <v>807</v>
      </c>
      <c r="B808" s="1" t="s">
        <v>894</v>
      </c>
      <c r="C808" s="1">
        <v>15200000</v>
      </c>
      <c r="D808" s="2">
        <v>4500000000</v>
      </c>
      <c r="E808" s="6">
        <v>2</v>
      </c>
      <c r="F808" s="1">
        <v>106</v>
      </c>
      <c r="G808" s="1">
        <v>19</v>
      </c>
      <c r="H808" s="1">
        <v>1593</v>
      </c>
      <c r="I808" s="1">
        <v>102</v>
      </c>
      <c r="J808" s="1">
        <v>28</v>
      </c>
      <c r="K808" s="1">
        <v>98329000</v>
      </c>
      <c r="L808" s="1">
        <v>24600</v>
      </c>
      <c r="M808" s="1">
        <v>393300</v>
      </c>
      <c r="N808" s="1">
        <v>295000</v>
      </c>
      <c r="O808" s="1">
        <v>4700000</v>
      </c>
      <c r="P808" s="1">
        <v>200000</v>
      </c>
      <c r="Q808" s="5">
        <v>42077</v>
      </c>
    </row>
    <row r="809" spans="1:17">
      <c r="A809" s="1">
        <v>808</v>
      </c>
      <c r="B809" s="1" t="s">
        <v>1136</v>
      </c>
      <c r="C809" s="1">
        <v>13400000</v>
      </c>
      <c r="D809" s="2">
        <v>4310000000</v>
      </c>
      <c r="E809" s="6">
        <v>13</v>
      </c>
      <c r="F809" s="1">
        <v>96</v>
      </c>
      <c r="G809" s="1">
        <v>49</v>
      </c>
      <c r="H809" s="1">
        <v>3846885</v>
      </c>
      <c r="I809" s="1">
        <v>7615</v>
      </c>
      <c r="J809" s="1">
        <v>4466</v>
      </c>
      <c r="K809" s="1">
        <v>3</v>
      </c>
      <c r="L809" s="1">
        <v>0</v>
      </c>
      <c r="M809" s="1">
        <v>0.01</v>
      </c>
      <c r="N809" s="1">
        <v>0.01</v>
      </c>
      <c r="O809" s="1">
        <v>0.14000000000000001</v>
      </c>
      <c r="P809" s="1">
        <v>1</v>
      </c>
      <c r="Q809" s="5">
        <v>38734</v>
      </c>
    </row>
    <row r="810" spans="1:17">
      <c r="A810" s="1">
        <v>809</v>
      </c>
      <c r="B810" s="1" t="s">
        <v>526</v>
      </c>
      <c r="C810" s="1">
        <v>21300000</v>
      </c>
      <c r="D810" s="2">
        <v>6270000000</v>
      </c>
      <c r="E810" s="6">
        <v>13</v>
      </c>
      <c r="F810" s="1">
        <v>733</v>
      </c>
      <c r="G810" s="1">
        <v>49</v>
      </c>
      <c r="H810" s="1">
        <v>982</v>
      </c>
      <c r="I810" s="1">
        <v>98</v>
      </c>
      <c r="J810" s="1">
        <v>15</v>
      </c>
      <c r="K810" s="2">
        <v>160000000</v>
      </c>
      <c r="L810" s="1">
        <v>40100</v>
      </c>
      <c r="M810" s="1">
        <v>640900</v>
      </c>
      <c r="N810" s="1">
        <v>480700</v>
      </c>
      <c r="O810" s="1">
        <v>7700000</v>
      </c>
      <c r="P810" s="1">
        <v>200000</v>
      </c>
      <c r="Q810" s="5">
        <v>42838</v>
      </c>
    </row>
    <row r="811" spans="1:17">
      <c r="A811" s="1">
        <v>810</v>
      </c>
      <c r="B811" s="1" t="s">
        <v>1208</v>
      </c>
      <c r="C811" s="1">
        <v>12900000</v>
      </c>
      <c r="D811" s="2">
        <v>2850000000</v>
      </c>
      <c r="E811" s="6">
        <v>3</v>
      </c>
      <c r="F811" s="1">
        <v>2337</v>
      </c>
      <c r="G811" s="1">
        <v>20</v>
      </c>
      <c r="H811" s="1">
        <v>3109</v>
      </c>
      <c r="I811" s="1">
        <v>32</v>
      </c>
      <c r="J811" s="1">
        <v>167</v>
      </c>
      <c r="K811" s="1">
        <v>837700</v>
      </c>
      <c r="L811" s="1">
        <v>209</v>
      </c>
      <c r="M811" s="1">
        <v>3400</v>
      </c>
      <c r="N811" s="1">
        <v>2500</v>
      </c>
      <c r="O811" s="1">
        <v>40200</v>
      </c>
      <c r="P811" s="1" t="s">
        <v>39</v>
      </c>
      <c r="Q811" s="5">
        <v>42669</v>
      </c>
    </row>
    <row r="812" spans="1:17">
      <c r="A812" s="1">
        <v>811</v>
      </c>
      <c r="B812" s="1" t="s">
        <v>970</v>
      </c>
      <c r="C812" s="1">
        <v>14700000</v>
      </c>
      <c r="D812" s="2">
        <v>2470000000</v>
      </c>
      <c r="E812" s="6">
        <v>4</v>
      </c>
      <c r="F812" s="1">
        <v>317</v>
      </c>
      <c r="G812" s="1">
        <v>49</v>
      </c>
      <c r="H812" s="1">
        <v>3746</v>
      </c>
      <c r="I812" s="1">
        <v>154</v>
      </c>
      <c r="J812" s="1">
        <v>36</v>
      </c>
      <c r="K812" s="1">
        <v>18978000</v>
      </c>
      <c r="L812" s="1">
        <v>4700</v>
      </c>
      <c r="M812" s="1">
        <v>75900</v>
      </c>
      <c r="N812" s="1">
        <v>56900</v>
      </c>
      <c r="O812" s="1">
        <v>911000</v>
      </c>
      <c r="P812" s="1" t="s">
        <v>39</v>
      </c>
      <c r="Q812" s="5">
        <v>40405</v>
      </c>
    </row>
    <row r="813" spans="1:17">
      <c r="A813" s="1">
        <v>812</v>
      </c>
      <c r="B813" s="1" t="s">
        <v>289</v>
      </c>
      <c r="C813" s="1">
        <v>31200000</v>
      </c>
      <c r="D813" s="2">
        <v>17100000000</v>
      </c>
      <c r="E813" s="6">
        <v>2</v>
      </c>
      <c r="F813" s="1">
        <v>8976</v>
      </c>
      <c r="G813" s="1">
        <v>49</v>
      </c>
      <c r="H813" s="1">
        <v>166</v>
      </c>
      <c r="I813" s="1">
        <v>44</v>
      </c>
      <c r="J813" s="1">
        <v>6</v>
      </c>
      <c r="K813" s="1">
        <v>22511000</v>
      </c>
      <c r="L813" s="1">
        <v>0</v>
      </c>
      <c r="M813" s="1">
        <v>0</v>
      </c>
      <c r="N813" s="1">
        <v>0</v>
      </c>
      <c r="O813" s="1">
        <v>0</v>
      </c>
      <c r="P813" s="1">
        <v>100000</v>
      </c>
      <c r="Q813" s="5">
        <v>38725</v>
      </c>
    </row>
    <row r="814" spans="1:17">
      <c r="A814" s="1">
        <v>813</v>
      </c>
      <c r="B814" s="1" t="s">
        <v>1099</v>
      </c>
      <c r="C814" s="1">
        <v>13700000</v>
      </c>
      <c r="D814" s="2">
        <v>9600000000</v>
      </c>
      <c r="E814" s="6">
        <v>2</v>
      </c>
      <c r="F814" s="1">
        <v>1040</v>
      </c>
      <c r="G814" s="1">
        <v>19</v>
      </c>
      <c r="H814" s="1">
        <v>487</v>
      </c>
      <c r="I814" s="1">
        <v>113</v>
      </c>
      <c r="J814" s="1">
        <v>36</v>
      </c>
      <c r="K814" s="2">
        <v>379000000</v>
      </c>
      <c r="L814" s="1">
        <v>94800</v>
      </c>
      <c r="M814" s="1">
        <v>1500000</v>
      </c>
      <c r="N814" s="1">
        <v>1100000</v>
      </c>
      <c r="O814" s="1">
        <v>18200000</v>
      </c>
      <c r="P814" s="1">
        <v>600000</v>
      </c>
      <c r="Q814" s="5">
        <v>44423</v>
      </c>
    </row>
    <row r="815" spans="1:17">
      <c r="A815" s="1">
        <v>814</v>
      </c>
      <c r="B815" s="1" t="s">
        <v>265</v>
      </c>
      <c r="C815" s="1">
        <v>32600000</v>
      </c>
      <c r="D815" s="2">
        <v>23400000000</v>
      </c>
      <c r="E815" s="6">
        <v>9</v>
      </c>
      <c r="F815" s="1">
        <v>169</v>
      </c>
      <c r="G815" s="1">
        <v>8</v>
      </c>
      <c r="H815" s="1">
        <v>85</v>
      </c>
      <c r="I815" s="1">
        <v>3</v>
      </c>
      <c r="J815" s="1">
        <v>45</v>
      </c>
      <c r="K815" s="2">
        <v>374000000</v>
      </c>
      <c r="L815" s="1">
        <v>93500</v>
      </c>
      <c r="M815" s="1">
        <v>1500000</v>
      </c>
      <c r="N815" s="1">
        <v>1100000</v>
      </c>
      <c r="O815" s="1">
        <v>17900000</v>
      </c>
      <c r="P815" s="1">
        <v>200000</v>
      </c>
      <c r="Q815" s="5">
        <v>40599</v>
      </c>
    </row>
    <row r="816" spans="1:17">
      <c r="A816" s="1">
        <v>815</v>
      </c>
      <c r="B816" s="1" t="s">
        <v>1128</v>
      </c>
      <c r="C816" s="1">
        <v>13400000</v>
      </c>
      <c r="D816" s="2">
        <v>2140000000</v>
      </c>
      <c r="E816" s="6">
        <v>13</v>
      </c>
      <c r="F816" s="1">
        <v>1028</v>
      </c>
      <c r="G816" s="1">
        <v>19</v>
      </c>
      <c r="H816" s="1">
        <v>4540</v>
      </c>
      <c r="I816" s="1">
        <v>116</v>
      </c>
      <c r="J816" s="1">
        <v>53</v>
      </c>
      <c r="K816" s="1">
        <v>1043000</v>
      </c>
      <c r="L816" s="1">
        <v>261</v>
      </c>
      <c r="M816" s="1">
        <v>4200</v>
      </c>
      <c r="N816" s="1">
        <v>3100</v>
      </c>
      <c r="O816" s="1">
        <v>50100</v>
      </c>
      <c r="P816" s="1" t="s">
        <v>39</v>
      </c>
      <c r="Q816" s="5">
        <v>42622</v>
      </c>
    </row>
    <row r="817" spans="1:17">
      <c r="A817" s="1">
        <v>816</v>
      </c>
      <c r="B817" s="1" t="s">
        <v>753</v>
      </c>
      <c r="C817" s="1">
        <v>17100000</v>
      </c>
      <c r="D817" s="2">
        <v>4450000000</v>
      </c>
      <c r="E817" s="6">
        <v>2</v>
      </c>
      <c r="F817" s="1">
        <v>498</v>
      </c>
      <c r="G817" s="1">
        <v>36</v>
      </c>
      <c r="H817" s="1">
        <v>1624</v>
      </c>
      <c r="I817" s="1">
        <v>6</v>
      </c>
      <c r="J817" s="1">
        <v>126</v>
      </c>
      <c r="K817" s="1">
        <v>37164000</v>
      </c>
      <c r="L817" s="1">
        <v>9300</v>
      </c>
      <c r="M817" s="1">
        <v>148700</v>
      </c>
      <c r="N817" s="1">
        <v>111500</v>
      </c>
      <c r="O817" s="1">
        <v>1800000</v>
      </c>
      <c r="P817" s="1">
        <v>100000</v>
      </c>
      <c r="Q817" s="5">
        <v>41064</v>
      </c>
    </row>
    <row r="818" spans="1:17">
      <c r="A818" s="1">
        <v>817</v>
      </c>
      <c r="B818" s="1" t="s">
        <v>290</v>
      </c>
      <c r="C818" s="1">
        <v>31200000</v>
      </c>
      <c r="D818" s="2">
        <v>6190000000</v>
      </c>
      <c r="E818" s="6">
        <v>4</v>
      </c>
      <c r="F818" s="1">
        <v>3027</v>
      </c>
      <c r="G818" s="1">
        <v>3</v>
      </c>
      <c r="H818" s="1">
        <v>997</v>
      </c>
      <c r="I818" s="1">
        <v>3</v>
      </c>
      <c r="J818" s="1">
        <v>12</v>
      </c>
      <c r="K818" s="2">
        <v>191000000</v>
      </c>
      <c r="L818" s="1">
        <v>47700</v>
      </c>
      <c r="M818" s="1">
        <v>762700</v>
      </c>
      <c r="N818" s="1">
        <v>572000</v>
      </c>
      <c r="O818" s="1">
        <v>9200000</v>
      </c>
      <c r="P818" s="1">
        <v>1900000</v>
      </c>
      <c r="Q818" s="5">
        <v>42052</v>
      </c>
    </row>
    <row r="819" spans="1:17">
      <c r="A819" s="1">
        <v>818</v>
      </c>
      <c r="B819" s="1" t="s">
        <v>208</v>
      </c>
      <c r="C819" s="1">
        <v>38200000</v>
      </c>
      <c r="D819" s="2">
        <v>22800000000</v>
      </c>
      <c r="E819" s="6">
        <v>4</v>
      </c>
      <c r="F819" s="1">
        <v>15672</v>
      </c>
      <c r="G819" s="1">
        <v>49</v>
      </c>
      <c r="H819" s="1">
        <v>93</v>
      </c>
      <c r="I819" s="1">
        <v>26</v>
      </c>
      <c r="J819" s="1">
        <v>26</v>
      </c>
      <c r="K819" s="1">
        <v>21804000</v>
      </c>
      <c r="L819" s="1">
        <v>5500</v>
      </c>
      <c r="M819" s="1">
        <v>87200</v>
      </c>
      <c r="N819" s="1">
        <v>65400</v>
      </c>
      <c r="O819" s="1">
        <v>1000000</v>
      </c>
      <c r="P819" s="1" t="s">
        <v>39</v>
      </c>
      <c r="Q819" s="5">
        <v>39042</v>
      </c>
    </row>
    <row r="820" spans="1:17">
      <c r="A820" s="1">
        <v>819</v>
      </c>
      <c r="B820" s="1" t="s">
        <v>693</v>
      </c>
      <c r="C820" s="1">
        <v>18000000</v>
      </c>
      <c r="D820" s="2">
        <v>6400000000</v>
      </c>
      <c r="E820" s="6">
        <v>6</v>
      </c>
      <c r="F820" s="1">
        <v>3566</v>
      </c>
      <c r="G820" s="1">
        <v>41</v>
      </c>
      <c r="H820" s="1">
        <v>950</v>
      </c>
      <c r="I820" s="1">
        <v>8</v>
      </c>
      <c r="J820" s="1">
        <v>34</v>
      </c>
      <c r="K820" s="1">
        <v>43830000</v>
      </c>
      <c r="L820" s="1">
        <v>11000</v>
      </c>
      <c r="M820" s="1">
        <v>175300</v>
      </c>
      <c r="N820" s="1">
        <v>131500</v>
      </c>
      <c r="O820" s="1">
        <v>2100000</v>
      </c>
      <c r="P820" s="1" t="s">
        <v>39</v>
      </c>
      <c r="Q820" s="5">
        <v>40938</v>
      </c>
    </row>
    <row r="821" spans="1:17">
      <c r="A821" s="1">
        <v>820</v>
      </c>
      <c r="B821" s="1" t="s">
        <v>635</v>
      </c>
      <c r="C821" s="1">
        <v>19100000</v>
      </c>
      <c r="D821" s="2">
        <v>4570000000</v>
      </c>
      <c r="E821" s="6">
        <v>2</v>
      </c>
      <c r="F821" s="1">
        <v>139</v>
      </c>
      <c r="G821" s="1">
        <v>49</v>
      </c>
      <c r="H821" s="1">
        <v>1568</v>
      </c>
      <c r="I821" s="1">
        <v>115</v>
      </c>
      <c r="J821" s="1">
        <v>23</v>
      </c>
      <c r="K821" s="1">
        <v>30986000</v>
      </c>
      <c r="L821" s="1">
        <v>7700</v>
      </c>
      <c r="M821" s="1">
        <v>123900</v>
      </c>
      <c r="N821" s="1">
        <v>93000</v>
      </c>
      <c r="O821" s="1">
        <v>1500000</v>
      </c>
      <c r="P821" s="1" t="s">
        <v>39</v>
      </c>
      <c r="Q821" s="5">
        <v>41881</v>
      </c>
    </row>
    <row r="822" spans="1:17">
      <c r="A822" s="1">
        <v>821</v>
      </c>
      <c r="B822" s="1" t="s">
        <v>1139</v>
      </c>
      <c r="C822" s="1">
        <v>13300000</v>
      </c>
      <c r="D822" s="2">
        <v>6050000000</v>
      </c>
      <c r="E822" s="6">
        <v>6</v>
      </c>
      <c r="F822" s="1">
        <v>8195</v>
      </c>
      <c r="G822" s="1">
        <v>49</v>
      </c>
      <c r="H822" s="1">
        <v>1038</v>
      </c>
      <c r="I822" s="1">
        <v>167</v>
      </c>
      <c r="J822" s="1">
        <v>63</v>
      </c>
      <c r="K822" s="1">
        <v>15694000</v>
      </c>
      <c r="L822" s="1">
        <v>3900</v>
      </c>
      <c r="M822" s="1">
        <v>62800</v>
      </c>
      <c r="N822" s="1">
        <v>47100</v>
      </c>
      <c r="O822" s="1">
        <v>753300</v>
      </c>
      <c r="P822" s="1" t="s">
        <v>39</v>
      </c>
      <c r="Q822" s="5">
        <v>39048</v>
      </c>
    </row>
    <row r="823" spans="1:17">
      <c r="A823" s="1">
        <v>822</v>
      </c>
      <c r="B823" s="1" t="s">
        <v>927</v>
      </c>
      <c r="C823" s="1">
        <v>15000000</v>
      </c>
      <c r="D823" s="2">
        <v>2730000000</v>
      </c>
      <c r="E823" s="6">
        <v>3</v>
      </c>
      <c r="F823" s="1">
        <v>0</v>
      </c>
      <c r="G823" s="1">
        <v>49</v>
      </c>
      <c r="H823" s="1">
        <v>4057944</v>
      </c>
      <c r="I823" s="1">
        <v>7692</v>
      </c>
      <c r="J823" s="1">
        <v>7445</v>
      </c>
      <c r="K823" s="1" t="s">
        <v>39</v>
      </c>
      <c r="L823" s="1">
        <v>0</v>
      </c>
      <c r="M823" s="1">
        <v>0</v>
      </c>
      <c r="N823" s="1">
        <v>0</v>
      </c>
      <c r="O823" s="1">
        <v>0</v>
      </c>
      <c r="P823" s="1" t="s">
        <v>39</v>
      </c>
      <c r="Q823" s="5">
        <v>38862</v>
      </c>
    </row>
    <row r="824" spans="1:17">
      <c r="A824" s="1">
        <v>823</v>
      </c>
      <c r="B824" s="1" t="s">
        <v>669</v>
      </c>
      <c r="C824" s="1">
        <v>18400000</v>
      </c>
      <c r="D824" s="2">
        <v>7040000000</v>
      </c>
      <c r="E824" s="6">
        <v>2</v>
      </c>
      <c r="F824" s="1">
        <v>6943</v>
      </c>
      <c r="G824" s="1">
        <v>41</v>
      </c>
      <c r="H824" s="1">
        <v>825</v>
      </c>
      <c r="I824" s="1">
        <v>7</v>
      </c>
      <c r="J824" s="1">
        <v>33</v>
      </c>
      <c r="K824" s="1">
        <v>11004000</v>
      </c>
      <c r="L824" s="1">
        <v>2800</v>
      </c>
      <c r="M824" s="1">
        <v>44000</v>
      </c>
      <c r="N824" s="1">
        <v>33000</v>
      </c>
      <c r="O824" s="1">
        <v>528200</v>
      </c>
      <c r="P824" s="1" t="s">
        <v>39</v>
      </c>
      <c r="Q824" s="5">
        <v>40569</v>
      </c>
    </row>
    <row r="825" spans="1:17">
      <c r="A825" s="1">
        <v>824</v>
      </c>
      <c r="B825" s="1" t="s">
        <v>1095</v>
      </c>
      <c r="C825" s="1">
        <v>13800000</v>
      </c>
      <c r="D825" s="2">
        <v>11000000000</v>
      </c>
      <c r="E825" s="6">
        <v>9</v>
      </c>
      <c r="F825" s="1">
        <v>4978</v>
      </c>
      <c r="G825" s="1">
        <v>19</v>
      </c>
      <c r="H825" s="1">
        <v>374</v>
      </c>
      <c r="I825" s="1">
        <v>112</v>
      </c>
      <c r="J825" s="1">
        <v>137</v>
      </c>
      <c r="K825" s="2">
        <v>217000000</v>
      </c>
      <c r="L825" s="1">
        <v>54300</v>
      </c>
      <c r="M825" s="1">
        <v>868400</v>
      </c>
      <c r="N825" s="1">
        <v>651300</v>
      </c>
      <c r="O825" s="1">
        <v>10400000</v>
      </c>
      <c r="P825" s="1">
        <v>200000</v>
      </c>
      <c r="Q825" s="5">
        <v>40040</v>
      </c>
    </row>
    <row r="826" spans="1:17">
      <c r="A826" s="1">
        <v>825</v>
      </c>
      <c r="B826" s="1" t="s">
        <v>454</v>
      </c>
      <c r="C826" s="1">
        <v>23400000</v>
      </c>
      <c r="D826" s="2">
        <v>9470000000</v>
      </c>
      <c r="E826" s="6">
        <v>5</v>
      </c>
      <c r="F826" s="1">
        <v>6672</v>
      </c>
      <c r="G826" s="1">
        <v>19</v>
      </c>
      <c r="H826" s="1">
        <v>493</v>
      </c>
      <c r="I826" s="1">
        <v>56</v>
      </c>
      <c r="J826" s="1">
        <v>20</v>
      </c>
      <c r="K826" s="2">
        <v>367000000</v>
      </c>
      <c r="L826" s="1">
        <v>91800</v>
      </c>
      <c r="M826" s="1">
        <v>1500000</v>
      </c>
      <c r="N826" s="1">
        <v>1100000</v>
      </c>
      <c r="O826" s="1">
        <v>17600000</v>
      </c>
      <c r="P826" s="1">
        <v>900000</v>
      </c>
      <c r="Q826" s="5">
        <v>44114</v>
      </c>
    </row>
    <row r="827" spans="1:17">
      <c r="A827" s="1">
        <v>826</v>
      </c>
      <c r="B827" s="1" t="s">
        <v>1273</v>
      </c>
      <c r="C827" s="1">
        <v>12400000</v>
      </c>
      <c r="D827" s="2">
        <v>2840000000</v>
      </c>
      <c r="E827" s="6">
        <v>6</v>
      </c>
      <c r="F827" s="1">
        <v>1024</v>
      </c>
      <c r="G827" s="1">
        <v>41</v>
      </c>
      <c r="H827" s="1">
        <v>3116</v>
      </c>
      <c r="I827" s="1">
        <v>19</v>
      </c>
      <c r="J827" s="1">
        <v>68</v>
      </c>
      <c r="K827" s="1">
        <v>24022000</v>
      </c>
      <c r="L827" s="1">
        <v>6000</v>
      </c>
      <c r="M827" s="1">
        <v>96100</v>
      </c>
      <c r="N827" s="1">
        <v>72100</v>
      </c>
      <c r="O827" s="1">
        <v>1200000</v>
      </c>
      <c r="P827" s="1">
        <v>100000</v>
      </c>
      <c r="Q827" s="5">
        <v>41076</v>
      </c>
    </row>
    <row r="828" spans="1:17">
      <c r="A828" s="1">
        <v>827</v>
      </c>
      <c r="B828" s="1" t="s">
        <v>100</v>
      </c>
      <c r="C828" s="1">
        <v>59300000</v>
      </c>
      <c r="D828" s="2">
        <v>33400000000</v>
      </c>
      <c r="E828" s="6">
        <v>9</v>
      </c>
      <c r="F828" s="1">
        <v>4741</v>
      </c>
      <c r="G828" s="1">
        <v>19</v>
      </c>
      <c r="H828" s="1">
        <v>30</v>
      </c>
      <c r="I828" s="1">
        <v>11</v>
      </c>
      <c r="J828" s="1">
        <v>10</v>
      </c>
      <c r="K828" s="2">
        <v>423000000</v>
      </c>
      <c r="L828" s="1">
        <v>105700</v>
      </c>
      <c r="M828" s="1">
        <v>1700000</v>
      </c>
      <c r="N828" s="1">
        <v>1300000</v>
      </c>
      <c r="O828" s="1">
        <v>20300000</v>
      </c>
      <c r="P828" s="1">
        <v>600000</v>
      </c>
      <c r="Q828" s="5">
        <v>39224</v>
      </c>
    </row>
    <row r="829" spans="1:17">
      <c r="A829" s="1">
        <v>828</v>
      </c>
      <c r="B829" s="1" t="s">
        <v>1282</v>
      </c>
      <c r="C829" s="1">
        <v>12400000</v>
      </c>
      <c r="D829" s="2">
        <v>3390000000</v>
      </c>
      <c r="E829" s="6">
        <v>3</v>
      </c>
      <c r="F829" s="1">
        <v>0</v>
      </c>
      <c r="G829" s="1">
        <v>49</v>
      </c>
      <c r="H829" s="1">
        <v>4057944</v>
      </c>
      <c r="I829" s="1" t="s">
        <v>39</v>
      </c>
      <c r="J829" s="1">
        <v>7741</v>
      </c>
      <c r="K829" s="1" t="s">
        <v>39</v>
      </c>
      <c r="L829" s="1">
        <v>0</v>
      </c>
      <c r="M829" s="1">
        <v>0</v>
      </c>
      <c r="N829" s="1">
        <v>0</v>
      </c>
      <c r="O829" s="1">
        <v>0</v>
      </c>
      <c r="P829" s="1" t="s">
        <v>39</v>
      </c>
      <c r="Q829" s="5">
        <v>38945</v>
      </c>
    </row>
    <row r="830" spans="1:17">
      <c r="A830" s="1">
        <v>829</v>
      </c>
      <c r="B830" s="1" t="s">
        <v>518</v>
      </c>
      <c r="C830" s="1">
        <v>21500000</v>
      </c>
      <c r="D830" s="2">
        <v>15000000000</v>
      </c>
      <c r="E830" s="6">
        <v>11</v>
      </c>
      <c r="F830" s="1">
        <v>158</v>
      </c>
      <c r="G830" s="1">
        <v>29</v>
      </c>
      <c r="H830" s="1">
        <v>1936958</v>
      </c>
      <c r="I830" s="1">
        <v>2063</v>
      </c>
      <c r="J830" s="1">
        <v>2940</v>
      </c>
      <c r="K830" s="1">
        <v>15459</v>
      </c>
      <c r="L830" s="1">
        <v>4</v>
      </c>
      <c r="M830" s="1">
        <v>62</v>
      </c>
      <c r="N830" s="1">
        <v>46</v>
      </c>
      <c r="O830" s="1">
        <v>742</v>
      </c>
      <c r="P830" s="1" t="s">
        <v>39</v>
      </c>
      <c r="Q830" s="5">
        <v>41641</v>
      </c>
    </row>
    <row r="831" spans="1:17">
      <c r="A831" s="1">
        <v>830</v>
      </c>
      <c r="B831" s="1" t="s">
        <v>1041</v>
      </c>
      <c r="C831" s="1">
        <v>14200000</v>
      </c>
      <c r="D831" s="2">
        <v>2080000000</v>
      </c>
      <c r="E831" s="6">
        <v>6</v>
      </c>
      <c r="F831" s="1">
        <v>342</v>
      </c>
      <c r="G831" s="1">
        <v>48</v>
      </c>
      <c r="H831" s="1">
        <v>4696</v>
      </c>
      <c r="I831" s="1">
        <v>27</v>
      </c>
      <c r="J831" s="1">
        <v>55</v>
      </c>
      <c r="K831" s="1">
        <v>54291000</v>
      </c>
      <c r="L831" s="1">
        <v>13600</v>
      </c>
      <c r="M831" s="1">
        <v>217200</v>
      </c>
      <c r="N831" s="1">
        <v>162900</v>
      </c>
      <c r="O831" s="1">
        <v>2600000</v>
      </c>
      <c r="P831" s="1">
        <v>200000</v>
      </c>
      <c r="Q831" s="5">
        <v>42362</v>
      </c>
    </row>
    <row r="832" spans="1:17">
      <c r="A832" s="1">
        <v>831</v>
      </c>
      <c r="B832" s="1" t="s">
        <v>1202</v>
      </c>
      <c r="C832" s="1">
        <v>12900000</v>
      </c>
      <c r="D832" s="2">
        <v>3640000000</v>
      </c>
      <c r="E832" s="6">
        <v>4</v>
      </c>
      <c r="F832" s="1">
        <v>1598</v>
      </c>
      <c r="G832" s="1">
        <v>49</v>
      </c>
      <c r="H832" s="1">
        <v>2177</v>
      </c>
      <c r="I832" s="1">
        <v>171</v>
      </c>
      <c r="J832" s="1">
        <v>167</v>
      </c>
      <c r="K832" s="1">
        <v>29379000</v>
      </c>
      <c r="L832" s="1">
        <v>7300</v>
      </c>
      <c r="M832" s="1">
        <v>117500</v>
      </c>
      <c r="N832" s="1">
        <v>88100</v>
      </c>
      <c r="O832" s="1">
        <v>1400000</v>
      </c>
      <c r="P832" s="1">
        <v>100000</v>
      </c>
      <c r="Q832" s="5">
        <v>41641</v>
      </c>
    </row>
    <row r="833" spans="1:17">
      <c r="A833" s="1">
        <v>832</v>
      </c>
      <c r="B833" s="1" t="s">
        <v>500</v>
      </c>
      <c r="C833" s="1">
        <v>21900000</v>
      </c>
      <c r="D833" s="2">
        <v>15600000000</v>
      </c>
      <c r="E833" s="6">
        <v>2</v>
      </c>
      <c r="F833" s="1">
        <v>816</v>
      </c>
      <c r="G833" s="1">
        <v>49</v>
      </c>
      <c r="H833" s="1">
        <v>204</v>
      </c>
      <c r="I833" s="1">
        <v>91</v>
      </c>
      <c r="J833" s="1">
        <v>16</v>
      </c>
      <c r="K833" s="2">
        <v>687000000</v>
      </c>
      <c r="L833" s="1">
        <v>171800</v>
      </c>
      <c r="M833" s="1">
        <v>2700000</v>
      </c>
      <c r="N833" s="1">
        <v>2100000</v>
      </c>
      <c r="O833" s="1">
        <v>33000000</v>
      </c>
      <c r="P833" s="1">
        <v>1900000</v>
      </c>
      <c r="Q833" s="5">
        <v>41829</v>
      </c>
    </row>
    <row r="834" spans="1:17">
      <c r="A834" s="1">
        <v>833</v>
      </c>
      <c r="B834" s="1" t="s">
        <v>229</v>
      </c>
      <c r="C834" s="1">
        <v>35400000</v>
      </c>
      <c r="D834" s="2">
        <v>5560000000</v>
      </c>
      <c r="E834" s="6">
        <v>6</v>
      </c>
      <c r="F834" s="1">
        <v>1</v>
      </c>
      <c r="G834" s="1">
        <v>19</v>
      </c>
      <c r="H834" s="1">
        <v>4056447</v>
      </c>
      <c r="I834" s="1" t="s">
        <v>39</v>
      </c>
      <c r="J834" s="1">
        <v>3902</v>
      </c>
      <c r="K834" s="1">
        <v>53</v>
      </c>
      <c r="L834" s="1">
        <v>0.01</v>
      </c>
      <c r="M834" s="1">
        <v>0.21</v>
      </c>
      <c r="N834" s="1">
        <v>0.16</v>
      </c>
      <c r="O834" s="1">
        <v>3</v>
      </c>
      <c r="P834" s="1">
        <v>2</v>
      </c>
      <c r="Q834" s="5">
        <v>38913</v>
      </c>
    </row>
    <row r="835" spans="1:17">
      <c r="A835" s="1">
        <v>834</v>
      </c>
      <c r="B835" s="1" t="s">
        <v>842</v>
      </c>
      <c r="C835" s="1">
        <v>16000000</v>
      </c>
      <c r="D835" s="2">
        <v>6000000000</v>
      </c>
      <c r="E835" s="6">
        <v>5</v>
      </c>
      <c r="F835" s="1">
        <v>344</v>
      </c>
      <c r="G835" s="1">
        <v>29</v>
      </c>
      <c r="H835" s="1">
        <v>1048</v>
      </c>
      <c r="I835" s="1">
        <v>23</v>
      </c>
      <c r="J835" s="1">
        <v>31</v>
      </c>
      <c r="K835" s="2">
        <v>112000000</v>
      </c>
      <c r="L835" s="1">
        <v>28100</v>
      </c>
      <c r="M835" s="1">
        <v>449600</v>
      </c>
      <c r="N835" s="1">
        <v>337200</v>
      </c>
      <c r="O835" s="1">
        <v>5400000</v>
      </c>
      <c r="P835" s="1">
        <v>200000</v>
      </c>
      <c r="Q835" s="5">
        <v>42985</v>
      </c>
    </row>
    <row r="836" spans="1:17">
      <c r="A836" s="1">
        <v>835</v>
      </c>
      <c r="B836" s="1" t="s">
        <v>564</v>
      </c>
      <c r="C836" s="1">
        <v>20400000</v>
      </c>
      <c r="D836" s="2">
        <v>1800000000</v>
      </c>
      <c r="E836" s="6">
        <v>5</v>
      </c>
      <c r="F836" s="1">
        <v>206</v>
      </c>
      <c r="G836" s="1">
        <v>7</v>
      </c>
      <c r="H836" s="1">
        <v>5673</v>
      </c>
      <c r="I836" s="1">
        <v>19</v>
      </c>
      <c r="J836" s="1">
        <v>24</v>
      </c>
      <c r="K836" s="1">
        <v>39495000</v>
      </c>
      <c r="L836" s="1">
        <v>9900</v>
      </c>
      <c r="M836" s="1">
        <v>158000</v>
      </c>
      <c r="N836" s="1">
        <v>118500</v>
      </c>
      <c r="O836" s="1">
        <v>1900000</v>
      </c>
      <c r="P836" s="1">
        <v>100000</v>
      </c>
      <c r="Q836" s="5">
        <v>41975</v>
      </c>
    </row>
    <row r="837" spans="1:17">
      <c r="A837" s="1">
        <v>836</v>
      </c>
      <c r="B837" s="1" t="s">
        <v>351</v>
      </c>
      <c r="C837" s="1">
        <v>27700000</v>
      </c>
      <c r="D837" s="2">
        <v>15800000000</v>
      </c>
      <c r="E837" s="6">
        <v>9</v>
      </c>
      <c r="F837" s="1">
        <v>619</v>
      </c>
      <c r="G837" s="1">
        <v>11</v>
      </c>
      <c r="H837" s="1">
        <v>197</v>
      </c>
      <c r="I837" s="1">
        <v>4</v>
      </c>
      <c r="J837" s="1">
        <v>62</v>
      </c>
      <c r="K837" s="2">
        <v>174000000</v>
      </c>
      <c r="L837" s="1">
        <v>43500</v>
      </c>
      <c r="M837" s="1">
        <v>695300</v>
      </c>
      <c r="N837" s="1">
        <v>521500</v>
      </c>
      <c r="O837" s="1">
        <v>8300000</v>
      </c>
      <c r="P837" s="1">
        <v>200000</v>
      </c>
      <c r="Q837" s="5">
        <v>40001</v>
      </c>
    </row>
    <row r="838" spans="1:17">
      <c r="A838" s="1">
        <v>837</v>
      </c>
      <c r="B838" s="1" t="s">
        <v>473</v>
      </c>
      <c r="C838" s="1">
        <v>22900000</v>
      </c>
      <c r="D838" s="2">
        <v>16300000000</v>
      </c>
      <c r="E838" s="6">
        <v>9</v>
      </c>
      <c r="F838" s="1">
        <v>1159</v>
      </c>
      <c r="G838" s="1">
        <v>25</v>
      </c>
      <c r="H838" s="1">
        <v>181</v>
      </c>
      <c r="I838" s="1">
        <v>2</v>
      </c>
      <c r="J838" s="1">
        <v>83</v>
      </c>
      <c r="K838" s="2">
        <v>169000000</v>
      </c>
      <c r="L838" s="1">
        <v>42300</v>
      </c>
      <c r="M838" s="1">
        <v>676200</v>
      </c>
      <c r="N838" s="1">
        <v>507200</v>
      </c>
      <c r="O838" s="1">
        <v>8100000</v>
      </c>
      <c r="P838" s="1">
        <v>300000</v>
      </c>
      <c r="Q838" s="5">
        <v>41214</v>
      </c>
    </row>
    <row r="839" spans="1:17">
      <c r="A839" s="1">
        <v>838</v>
      </c>
      <c r="B839" s="1" t="s">
        <v>360</v>
      </c>
      <c r="C839" s="1">
        <v>27100000</v>
      </c>
      <c r="D839" s="2">
        <v>15900000000</v>
      </c>
      <c r="E839" s="6">
        <v>4</v>
      </c>
      <c r="F839" s="1">
        <v>2</v>
      </c>
      <c r="G839" s="1">
        <v>49</v>
      </c>
      <c r="H839" s="1">
        <v>4052296</v>
      </c>
      <c r="I839" s="1" t="s">
        <v>39</v>
      </c>
      <c r="J839" s="1">
        <v>7692</v>
      </c>
      <c r="K839" s="1">
        <v>14</v>
      </c>
      <c r="L839" s="1">
        <v>0</v>
      </c>
      <c r="M839" s="1">
        <v>0.06</v>
      </c>
      <c r="N839" s="1">
        <v>0.04</v>
      </c>
      <c r="O839" s="1">
        <v>0.67</v>
      </c>
      <c r="P839" s="1" t="s">
        <v>39</v>
      </c>
      <c r="Q839" s="5">
        <v>42893</v>
      </c>
    </row>
    <row r="840" spans="1:17">
      <c r="A840" s="1">
        <v>839</v>
      </c>
      <c r="B840" s="1" t="s">
        <v>185</v>
      </c>
      <c r="C840" s="1">
        <v>40300000</v>
      </c>
      <c r="D840" s="2">
        <v>47000000000</v>
      </c>
      <c r="E840" s="6">
        <v>4</v>
      </c>
      <c r="F840" s="1">
        <v>4</v>
      </c>
      <c r="G840" s="1">
        <v>49</v>
      </c>
      <c r="H840" s="1">
        <v>3989650</v>
      </c>
      <c r="I840" s="1" t="s">
        <v>39</v>
      </c>
      <c r="J840" s="1">
        <v>7330</v>
      </c>
      <c r="K840" s="1">
        <v>5</v>
      </c>
      <c r="L840" s="1">
        <v>0</v>
      </c>
      <c r="M840" s="1">
        <v>0.02</v>
      </c>
      <c r="N840" s="1">
        <v>0.02</v>
      </c>
      <c r="O840" s="1">
        <v>0.24</v>
      </c>
      <c r="P840" s="1" t="s">
        <v>39</v>
      </c>
      <c r="Q840" s="5">
        <v>43265</v>
      </c>
    </row>
    <row r="841" spans="1:17">
      <c r="A841" s="1">
        <v>840</v>
      </c>
      <c r="B841" s="1" t="s">
        <v>1138</v>
      </c>
      <c r="C841" s="1">
        <v>13300000</v>
      </c>
      <c r="D841" s="2">
        <v>2260000000</v>
      </c>
      <c r="E841" s="6">
        <v>15</v>
      </c>
      <c r="F841" s="1">
        <v>3640</v>
      </c>
      <c r="G841" s="1">
        <v>19</v>
      </c>
      <c r="H841" s="1">
        <v>4152</v>
      </c>
      <c r="I841" s="1">
        <v>116</v>
      </c>
      <c r="J841" s="1">
        <v>16</v>
      </c>
      <c r="K841" s="1">
        <v>43669000</v>
      </c>
      <c r="L841" s="1">
        <v>10900</v>
      </c>
      <c r="M841" s="1">
        <v>174700</v>
      </c>
      <c r="N841" s="1">
        <v>131000</v>
      </c>
      <c r="O841" s="1">
        <v>2100000</v>
      </c>
      <c r="P841" s="1">
        <v>100000</v>
      </c>
      <c r="Q841" s="5">
        <v>40849</v>
      </c>
    </row>
    <row r="842" spans="1:17">
      <c r="A842" s="1">
        <v>841</v>
      </c>
      <c r="B842" s="1" t="s">
        <v>754</v>
      </c>
      <c r="C842" s="1">
        <v>17100000</v>
      </c>
      <c r="D842" s="2">
        <v>9710000000</v>
      </c>
      <c r="E842" s="6">
        <v>4</v>
      </c>
      <c r="F842" s="1">
        <v>148225</v>
      </c>
      <c r="G842" s="1">
        <v>20</v>
      </c>
      <c r="H842" s="1">
        <v>472</v>
      </c>
      <c r="I842" s="1">
        <v>18</v>
      </c>
      <c r="J842" s="1">
        <v>127</v>
      </c>
      <c r="K842" s="1">
        <v>45811000</v>
      </c>
      <c r="L842" s="1">
        <v>11500</v>
      </c>
      <c r="M842" s="1">
        <v>183200</v>
      </c>
      <c r="N842" s="1">
        <v>137400</v>
      </c>
      <c r="O842" s="1">
        <v>2200000</v>
      </c>
      <c r="P842" s="1">
        <v>100000</v>
      </c>
      <c r="Q842" s="5">
        <v>41884</v>
      </c>
    </row>
    <row r="843" spans="1:17">
      <c r="A843" s="1">
        <v>842</v>
      </c>
      <c r="B843" s="1" t="s">
        <v>407</v>
      </c>
      <c r="C843" s="1">
        <v>25000000</v>
      </c>
      <c r="D843" s="2">
        <v>14200000000</v>
      </c>
      <c r="E843" s="6">
        <v>4</v>
      </c>
      <c r="F843" s="1">
        <v>89179</v>
      </c>
      <c r="G843" s="1">
        <v>20</v>
      </c>
      <c r="H843" s="1">
        <v>251</v>
      </c>
      <c r="I843" s="1">
        <v>7</v>
      </c>
      <c r="J843" s="1">
        <v>64</v>
      </c>
      <c r="K843" s="2">
        <v>123000000</v>
      </c>
      <c r="L843" s="1">
        <v>30800</v>
      </c>
      <c r="M843" s="1">
        <v>492800</v>
      </c>
      <c r="N843" s="1">
        <v>369600</v>
      </c>
      <c r="O843" s="1">
        <v>5900000</v>
      </c>
      <c r="P843" s="1">
        <v>100000</v>
      </c>
      <c r="Q843" s="5">
        <v>41886</v>
      </c>
    </row>
    <row r="844" spans="1:17">
      <c r="A844" s="1">
        <v>843</v>
      </c>
      <c r="B844" s="1" t="s">
        <v>1054</v>
      </c>
      <c r="C844" s="1">
        <v>14100000</v>
      </c>
      <c r="D844" s="2">
        <v>5130000000</v>
      </c>
      <c r="E844" s="6">
        <v>9</v>
      </c>
      <c r="F844" s="1">
        <v>3</v>
      </c>
      <c r="G844" s="1">
        <v>4</v>
      </c>
      <c r="H844" s="1">
        <v>4032620</v>
      </c>
      <c r="I844" s="1">
        <v>3671</v>
      </c>
      <c r="J844" s="1">
        <v>7629</v>
      </c>
      <c r="K844" s="1">
        <v>147</v>
      </c>
      <c r="L844" s="1">
        <v>0.04</v>
      </c>
      <c r="M844" s="1">
        <v>0.59</v>
      </c>
      <c r="N844" s="1">
        <v>0.44</v>
      </c>
      <c r="O844" s="1">
        <v>7</v>
      </c>
      <c r="P844" s="1">
        <v>1</v>
      </c>
      <c r="Q844" s="5">
        <v>42312</v>
      </c>
    </row>
    <row r="845" spans="1:17">
      <c r="A845" s="1">
        <v>844</v>
      </c>
      <c r="B845" s="1" t="s">
        <v>299</v>
      </c>
      <c r="C845" s="1">
        <v>30400000</v>
      </c>
      <c r="D845" s="2">
        <v>14000000000</v>
      </c>
      <c r="E845" s="6">
        <v>9</v>
      </c>
      <c r="F845" s="1">
        <v>2725</v>
      </c>
      <c r="G845" s="1">
        <v>49</v>
      </c>
      <c r="H845" s="1">
        <v>255</v>
      </c>
      <c r="I845" s="1">
        <v>46</v>
      </c>
      <c r="J845" s="1">
        <v>51</v>
      </c>
      <c r="K845" s="1">
        <v>45822000</v>
      </c>
      <c r="L845" s="1">
        <v>11500</v>
      </c>
      <c r="M845" s="1">
        <v>183300</v>
      </c>
      <c r="N845" s="1">
        <v>137500</v>
      </c>
      <c r="O845" s="1">
        <v>2200000</v>
      </c>
      <c r="P845" s="1" t="s">
        <v>39</v>
      </c>
      <c r="Q845" s="5">
        <v>41175</v>
      </c>
    </row>
    <row r="846" spans="1:17">
      <c r="A846" s="1">
        <v>845</v>
      </c>
      <c r="B846" s="1" t="s">
        <v>778</v>
      </c>
      <c r="C846" s="1">
        <v>16700000</v>
      </c>
      <c r="D846" s="2">
        <v>7980000000</v>
      </c>
      <c r="E846" s="6">
        <v>9</v>
      </c>
      <c r="F846" s="1">
        <v>13</v>
      </c>
      <c r="G846" s="1">
        <v>49</v>
      </c>
      <c r="H846" s="1">
        <v>564542</v>
      </c>
      <c r="I846" s="1">
        <v>1920</v>
      </c>
      <c r="J846" s="1">
        <v>1751</v>
      </c>
      <c r="K846" s="1">
        <v>37623</v>
      </c>
      <c r="L846" s="1">
        <v>9</v>
      </c>
      <c r="M846" s="1">
        <v>150</v>
      </c>
      <c r="N846" s="1">
        <v>113</v>
      </c>
      <c r="O846" s="1">
        <v>1800</v>
      </c>
      <c r="P846" s="1" t="s">
        <v>39</v>
      </c>
      <c r="Q846" s="5">
        <v>40422</v>
      </c>
    </row>
    <row r="847" spans="1:17">
      <c r="A847" s="1">
        <v>846</v>
      </c>
      <c r="B847" s="1" t="s">
        <v>654</v>
      </c>
      <c r="C847" s="1">
        <v>18800000</v>
      </c>
      <c r="D847" s="2">
        <v>3280000000</v>
      </c>
      <c r="E847" s="6">
        <v>2</v>
      </c>
      <c r="F847" s="1">
        <v>304</v>
      </c>
      <c r="G847" s="1">
        <v>19</v>
      </c>
      <c r="H847" s="1">
        <v>2508</v>
      </c>
      <c r="I847" s="1">
        <v>79</v>
      </c>
      <c r="J847" s="1">
        <v>24</v>
      </c>
      <c r="K847" s="2">
        <v>109000000</v>
      </c>
      <c r="L847" s="1">
        <v>27300</v>
      </c>
      <c r="M847" s="1">
        <v>436100</v>
      </c>
      <c r="N847" s="1">
        <v>327100</v>
      </c>
      <c r="O847" s="1">
        <v>5200000</v>
      </c>
      <c r="P847" s="1">
        <v>700000</v>
      </c>
      <c r="Q847" s="5">
        <v>41837</v>
      </c>
    </row>
    <row r="848" spans="1:17">
      <c r="A848" s="1">
        <v>847</v>
      </c>
      <c r="B848" s="1" t="s">
        <v>438</v>
      </c>
      <c r="C848" s="1">
        <v>23800000</v>
      </c>
      <c r="D848" s="2">
        <v>10400000000</v>
      </c>
      <c r="E848" s="6">
        <v>7</v>
      </c>
      <c r="F848" s="1">
        <v>2425</v>
      </c>
      <c r="G848" s="1">
        <v>49</v>
      </c>
      <c r="H848" s="1">
        <v>412</v>
      </c>
      <c r="I848" s="1">
        <v>80</v>
      </c>
      <c r="J848" s="1">
        <v>8</v>
      </c>
      <c r="K848" s="1">
        <v>98052000</v>
      </c>
      <c r="L848" s="1">
        <v>24500</v>
      </c>
      <c r="M848" s="1">
        <v>392200</v>
      </c>
      <c r="N848" s="1">
        <v>294200</v>
      </c>
      <c r="O848" s="1">
        <v>4700000</v>
      </c>
      <c r="P848" s="1">
        <v>100000</v>
      </c>
      <c r="Q848" s="5">
        <v>42259</v>
      </c>
    </row>
    <row r="849" spans="1:17">
      <c r="A849" s="1">
        <v>848</v>
      </c>
      <c r="B849" s="1" t="s">
        <v>611</v>
      </c>
      <c r="C849" s="1">
        <v>19700000</v>
      </c>
      <c r="D849" s="2">
        <v>7450000000</v>
      </c>
      <c r="E849" s="6">
        <v>13</v>
      </c>
      <c r="F849" s="1">
        <v>2912</v>
      </c>
      <c r="G849" s="1">
        <v>41</v>
      </c>
      <c r="H849" s="1">
        <v>747</v>
      </c>
      <c r="I849" s="1" t="s">
        <v>39</v>
      </c>
      <c r="J849" s="1">
        <v>13</v>
      </c>
      <c r="K849" s="1">
        <v>29387000</v>
      </c>
      <c r="L849" s="1">
        <v>7300</v>
      </c>
      <c r="M849" s="1">
        <v>117500</v>
      </c>
      <c r="N849" s="1">
        <v>88200</v>
      </c>
      <c r="O849" s="1">
        <v>1400000</v>
      </c>
      <c r="P849" s="1">
        <v>100000</v>
      </c>
      <c r="Q849" s="5">
        <v>42405</v>
      </c>
    </row>
    <row r="850" spans="1:17">
      <c r="A850" s="1">
        <v>849</v>
      </c>
      <c r="B850" s="1" t="s">
        <v>1213</v>
      </c>
      <c r="C850" s="1">
        <v>12800000</v>
      </c>
      <c r="D850" s="2">
        <v>6800000000</v>
      </c>
      <c r="E850" s="6">
        <v>7</v>
      </c>
      <c r="F850" s="1">
        <v>2385</v>
      </c>
      <c r="G850" s="1">
        <v>19</v>
      </c>
      <c r="H850" s="1">
        <v>873</v>
      </c>
      <c r="I850" s="1" t="s">
        <v>39</v>
      </c>
      <c r="J850" s="1">
        <v>35</v>
      </c>
      <c r="K850" s="1">
        <v>17270000</v>
      </c>
      <c r="L850" s="1">
        <v>4300</v>
      </c>
      <c r="M850" s="1">
        <v>69100</v>
      </c>
      <c r="N850" s="1">
        <v>51800</v>
      </c>
      <c r="O850" s="1">
        <v>829000</v>
      </c>
      <c r="P850" s="1" t="s">
        <v>39</v>
      </c>
      <c r="Q850" s="5">
        <v>42113</v>
      </c>
    </row>
    <row r="851" spans="1:17">
      <c r="A851" s="1">
        <v>850</v>
      </c>
      <c r="B851" s="1" t="s">
        <v>1259</v>
      </c>
      <c r="C851" s="1">
        <v>12500000</v>
      </c>
      <c r="D851" s="2">
        <v>5380000000</v>
      </c>
      <c r="E851" s="6">
        <v>13</v>
      </c>
      <c r="F851" s="1">
        <v>8</v>
      </c>
      <c r="G851" s="1">
        <v>20</v>
      </c>
      <c r="H851" s="1">
        <v>4057418</v>
      </c>
      <c r="I851" s="1" t="s">
        <v>39</v>
      </c>
      <c r="J851" s="1">
        <v>7712</v>
      </c>
      <c r="K851" s="1">
        <v>1</v>
      </c>
      <c r="L851" s="1">
        <v>0</v>
      </c>
      <c r="M851" s="1">
        <v>0</v>
      </c>
      <c r="N851" s="1">
        <v>0</v>
      </c>
      <c r="O851" s="1">
        <v>0.05</v>
      </c>
      <c r="P851" s="1" t="s">
        <v>39</v>
      </c>
      <c r="Q851" s="5">
        <v>44041</v>
      </c>
    </row>
    <row r="852" spans="1:17">
      <c r="A852" s="1">
        <v>851</v>
      </c>
      <c r="B852" s="1" t="s">
        <v>1250</v>
      </c>
      <c r="C852" s="1">
        <v>12500000</v>
      </c>
      <c r="D852" s="2">
        <v>4380000000</v>
      </c>
      <c r="E852" s="6">
        <v>7</v>
      </c>
      <c r="F852" s="1">
        <v>2738</v>
      </c>
      <c r="G852" s="1">
        <v>7</v>
      </c>
      <c r="H852" s="1">
        <v>1667</v>
      </c>
      <c r="I852" s="1" t="s">
        <v>39</v>
      </c>
      <c r="J852" s="1">
        <v>37</v>
      </c>
      <c r="K852" s="1">
        <v>13501000</v>
      </c>
      <c r="L852" s="1">
        <v>3400</v>
      </c>
      <c r="M852" s="1">
        <v>54000</v>
      </c>
      <c r="N852" s="1">
        <v>40500</v>
      </c>
      <c r="O852" s="1">
        <v>648100</v>
      </c>
      <c r="P852" s="1" t="s">
        <v>39</v>
      </c>
      <c r="Q852" s="5">
        <v>42113</v>
      </c>
    </row>
    <row r="853" spans="1:17">
      <c r="A853" s="1">
        <v>852</v>
      </c>
      <c r="B853" s="1" t="s">
        <v>28</v>
      </c>
      <c r="C853" s="2">
        <v>245000000</v>
      </c>
      <c r="D853" s="2">
        <v>228000000000</v>
      </c>
      <c r="E853" s="6">
        <v>9</v>
      </c>
      <c r="F853" s="1">
        <v>20082</v>
      </c>
      <c r="G853" s="1">
        <v>19</v>
      </c>
      <c r="H853" s="1">
        <v>1</v>
      </c>
      <c r="I853" s="1">
        <v>1</v>
      </c>
      <c r="J853" s="1">
        <v>1</v>
      </c>
      <c r="K853" s="2">
        <v>2260000000</v>
      </c>
      <c r="L853" s="1">
        <v>564600</v>
      </c>
      <c r="M853" s="1">
        <v>9000000</v>
      </c>
      <c r="N853" s="1">
        <v>6800000</v>
      </c>
      <c r="O853" s="2">
        <v>108000000</v>
      </c>
      <c r="P853" s="1">
        <v>2000000</v>
      </c>
      <c r="Q853" s="5">
        <v>38789</v>
      </c>
    </row>
    <row r="854" spans="1:17">
      <c r="A854" s="1">
        <v>853</v>
      </c>
      <c r="B854" s="1" t="s">
        <v>236</v>
      </c>
      <c r="C854" s="1">
        <v>34600000</v>
      </c>
      <c r="D854" s="2">
        <v>21300000000</v>
      </c>
      <c r="E854" s="6">
        <v>9</v>
      </c>
      <c r="F854" s="1">
        <v>0</v>
      </c>
      <c r="G854" s="1">
        <v>19</v>
      </c>
      <c r="H854" s="1">
        <v>4057944</v>
      </c>
      <c r="I854" s="1" t="s">
        <v>39</v>
      </c>
      <c r="J854" s="1">
        <v>4653</v>
      </c>
      <c r="K854" s="1" t="s">
        <v>39</v>
      </c>
      <c r="L854" s="1">
        <v>0</v>
      </c>
      <c r="M854" s="1">
        <v>0</v>
      </c>
      <c r="N854" s="1">
        <v>0</v>
      </c>
      <c r="O854" s="1">
        <v>0</v>
      </c>
      <c r="P854" s="1" t="s">
        <v>39</v>
      </c>
      <c r="Q854" s="5">
        <v>44021</v>
      </c>
    </row>
    <row r="855" spans="1:17">
      <c r="A855" s="1">
        <v>854</v>
      </c>
      <c r="B855" s="1" t="s">
        <v>95</v>
      </c>
      <c r="C855" s="1">
        <v>61000000</v>
      </c>
      <c r="D855" s="2">
        <v>29500000000</v>
      </c>
      <c r="E855" s="6">
        <v>9</v>
      </c>
      <c r="F855" s="1">
        <v>13</v>
      </c>
      <c r="G855" s="1">
        <v>19</v>
      </c>
      <c r="H855" s="1">
        <v>4053938</v>
      </c>
      <c r="I855" s="1">
        <v>5803</v>
      </c>
      <c r="J855" s="1">
        <v>5744</v>
      </c>
      <c r="K855" s="1">
        <v>10</v>
      </c>
      <c r="L855" s="1">
        <v>0</v>
      </c>
      <c r="M855" s="1">
        <v>0.04</v>
      </c>
      <c r="N855" s="1">
        <v>0.03</v>
      </c>
      <c r="O855" s="1">
        <v>0.48</v>
      </c>
      <c r="P855" s="1" t="s">
        <v>39</v>
      </c>
      <c r="Q855" s="5">
        <v>43315</v>
      </c>
    </row>
    <row r="856" spans="1:17">
      <c r="A856" s="1">
        <v>855</v>
      </c>
      <c r="B856" s="1" t="s">
        <v>228</v>
      </c>
      <c r="C856" s="1">
        <v>35400000</v>
      </c>
      <c r="D856" s="2">
        <v>22600000000</v>
      </c>
      <c r="E856" s="6">
        <v>9</v>
      </c>
      <c r="F856" s="1">
        <v>2010</v>
      </c>
      <c r="G856" s="1">
        <v>19</v>
      </c>
      <c r="H856" s="1">
        <v>94</v>
      </c>
      <c r="I856" s="1">
        <v>28</v>
      </c>
      <c r="J856" s="1">
        <v>39</v>
      </c>
      <c r="K856" s="2">
        <v>331000000</v>
      </c>
      <c r="L856" s="1">
        <v>82900</v>
      </c>
      <c r="M856" s="1">
        <v>1300000</v>
      </c>
      <c r="N856" s="1">
        <v>994400</v>
      </c>
      <c r="O856" s="1">
        <v>15900000</v>
      </c>
      <c r="P856" s="1">
        <v>500000</v>
      </c>
      <c r="Q856" s="5">
        <v>41001</v>
      </c>
    </row>
    <row r="857" spans="1:17">
      <c r="A857" s="1">
        <v>856</v>
      </c>
      <c r="B857" s="1" t="s">
        <v>898</v>
      </c>
      <c r="C857" s="1">
        <v>15200000</v>
      </c>
      <c r="D857" s="2">
        <v>7560000000</v>
      </c>
      <c r="E857" s="6">
        <v>4</v>
      </c>
      <c r="F857" s="1">
        <v>9862</v>
      </c>
      <c r="G857" s="1">
        <v>19</v>
      </c>
      <c r="H857" s="1">
        <v>728</v>
      </c>
      <c r="I857" s="1">
        <v>101</v>
      </c>
      <c r="J857" s="1">
        <v>125</v>
      </c>
      <c r="K857" s="2">
        <v>106000000</v>
      </c>
      <c r="L857" s="1">
        <v>26500</v>
      </c>
      <c r="M857" s="1">
        <v>423900</v>
      </c>
      <c r="N857" s="1">
        <v>317900</v>
      </c>
      <c r="O857" s="1">
        <v>5100000</v>
      </c>
      <c r="P857" s="1">
        <v>200000</v>
      </c>
      <c r="Q857" s="5">
        <v>40848</v>
      </c>
    </row>
    <row r="858" spans="1:17">
      <c r="A858" s="1">
        <v>857</v>
      </c>
      <c r="B858" s="1" t="s">
        <v>1078</v>
      </c>
      <c r="C858" s="1">
        <v>13900000</v>
      </c>
      <c r="D858" s="2">
        <v>5220000000</v>
      </c>
      <c r="E858" s="6">
        <v>4</v>
      </c>
      <c r="F858" s="1">
        <v>15075</v>
      </c>
      <c r="G858" s="1">
        <v>19</v>
      </c>
      <c r="H858" s="1">
        <v>1275</v>
      </c>
      <c r="I858" s="1">
        <v>111</v>
      </c>
      <c r="J858" s="1">
        <v>136</v>
      </c>
      <c r="K858" s="1">
        <v>33484000</v>
      </c>
      <c r="L858" s="1">
        <v>8400</v>
      </c>
      <c r="M858" s="1">
        <v>133900</v>
      </c>
      <c r="N858" s="1">
        <v>100500</v>
      </c>
      <c r="O858" s="1">
        <v>1600000</v>
      </c>
      <c r="P858" s="1">
        <v>100000</v>
      </c>
      <c r="Q858" s="5">
        <v>40588</v>
      </c>
    </row>
    <row r="859" spans="1:17">
      <c r="A859" s="1">
        <v>858</v>
      </c>
      <c r="B859" s="1" t="s">
        <v>465</v>
      </c>
      <c r="C859" s="1">
        <v>23000000</v>
      </c>
      <c r="D859" s="2">
        <v>31500000000</v>
      </c>
      <c r="E859" s="6">
        <v>4</v>
      </c>
      <c r="F859" s="1">
        <v>2905</v>
      </c>
      <c r="G859" s="1">
        <v>18</v>
      </c>
      <c r="H859" s="1">
        <v>34</v>
      </c>
      <c r="I859" s="1">
        <v>1</v>
      </c>
      <c r="J859" s="1">
        <v>15</v>
      </c>
      <c r="K859" s="2">
        <v>757000000</v>
      </c>
      <c r="L859" s="1">
        <v>189200</v>
      </c>
      <c r="M859" s="1">
        <v>3000000</v>
      </c>
      <c r="N859" s="1">
        <v>2300000</v>
      </c>
      <c r="O859" s="1">
        <v>36300000</v>
      </c>
      <c r="P859" s="1">
        <v>800000</v>
      </c>
      <c r="Q859" s="5">
        <v>43656</v>
      </c>
    </row>
    <row r="860" spans="1:17">
      <c r="A860" s="1">
        <v>859</v>
      </c>
      <c r="B860" s="1" t="s">
        <v>779</v>
      </c>
      <c r="C860" s="1">
        <v>16700000</v>
      </c>
      <c r="D860" s="2">
        <v>5090000000</v>
      </c>
      <c r="E860" s="6">
        <v>13</v>
      </c>
      <c r="F860" s="1">
        <v>8741</v>
      </c>
      <c r="G860" s="1">
        <v>29</v>
      </c>
      <c r="H860" s="1">
        <v>1337</v>
      </c>
      <c r="I860" s="1">
        <v>19</v>
      </c>
      <c r="J860" s="1">
        <v>35</v>
      </c>
      <c r="K860" s="1">
        <v>16139000</v>
      </c>
      <c r="L860" s="1">
        <v>4000</v>
      </c>
      <c r="M860" s="1">
        <v>64600</v>
      </c>
      <c r="N860" s="1">
        <v>48400</v>
      </c>
      <c r="O860" s="1">
        <v>774700</v>
      </c>
      <c r="P860" s="1" t="s">
        <v>39</v>
      </c>
      <c r="Q860" s="5">
        <v>41879</v>
      </c>
    </row>
    <row r="861" spans="1:17">
      <c r="A861" s="1">
        <v>860</v>
      </c>
      <c r="B861" s="1" t="s">
        <v>641</v>
      </c>
      <c r="C861" s="1">
        <v>19000000</v>
      </c>
      <c r="D861" s="2">
        <v>13800000000</v>
      </c>
      <c r="E861" s="6">
        <v>5</v>
      </c>
      <c r="F861" s="1">
        <v>1154</v>
      </c>
      <c r="G861" s="1">
        <v>7</v>
      </c>
      <c r="H861" s="1">
        <v>260</v>
      </c>
      <c r="I861" s="1">
        <v>22</v>
      </c>
      <c r="J861" s="1">
        <v>27</v>
      </c>
      <c r="K861" s="1">
        <v>76903000</v>
      </c>
      <c r="L861" s="1">
        <v>19200</v>
      </c>
      <c r="M861" s="1">
        <v>307600</v>
      </c>
      <c r="N861" s="1">
        <v>230700</v>
      </c>
      <c r="O861" s="1">
        <v>3700000</v>
      </c>
      <c r="P861" s="1">
        <v>100000</v>
      </c>
      <c r="Q861" s="5">
        <v>41120</v>
      </c>
    </row>
    <row r="862" spans="1:17">
      <c r="A862" s="1">
        <v>861</v>
      </c>
      <c r="B862" s="1" t="s">
        <v>555</v>
      </c>
      <c r="C862" s="1">
        <v>20700000</v>
      </c>
      <c r="D862" s="2">
        <v>8660000000</v>
      </c>
      <c r="E862" s="6">
        <v>13</v>
      </c>
      <c r="F862" s="1">
        <v>889</v>
      </c>
      <c r="G862" s="1">
        <v>36</v>
      </c>
      <c r="H862" s="1">
        <v>570</v>
      </c>
      <c r="I862" s="1">
        <v>3</v>
      </c>
      <c r="J862" s="1">
        <v>18</v>
      </c>
      <c r="K862" s="2">
        <v>552000000</v>
      </c>
      <c r="L862" s="1">
        <v>138100</v>
      </c>
      <c r="M862" s="1">
        <v>2200000</v>
      </c>
      <c r="N862" s="1">
        <v>1700000</v>
      </c>
      <c r="O862" s="1">
        <v>26500000</v>
      </c>
      <c r="P862" s="1">
        <v>1600000</v>
      </c>
      <c r="Q862" s="5">
        <v>42303</v>
      </c>
    </row>
    <row r="863" spans="1:17">
      <c r="A863" s="1">
        <v>862</v>
      </c>
      <c r="B863" s="1" t="s">
        <v>1065</v>
      </c>
      <c r="C863" s="1">
        <v>14000000</v>
      </c>
      <c r="D863" s="2">
        <v>4670000000</v>
      </c>
      <c r="E863" s="6">
        <v>13</v>
      </c>
      <c r="F863" s="1">
        <v>651</v>
      </c>
      <c r="G863" s="1">
        <v>29</v>
      </c>
      <c r="H863" s="1">
        <v>1504</v>
      </c>
      <c r="I863" s="1">
        <v>29</v>
      </c>
      <c r="J863" s="1">
        <v>156</v>
      </c>
      <c r="K863" s="1">
        <v>26783000</v>
      </c>
      <c r="L863" s="1">
        <v>6700</v>
      </c>
      <c r="M863" s="1">
        <v>107100</v>
      </c>
      <c r="N863" s="1">
        <v>80300</v>
      </c>
      <c r="O863" s="1">
        <v>1300000</v>
      </c>
      <c r="P863" s="1">
        <v>100000</v>
      </c>
      <c r="Q863" s="5">
        <v>42003</v>
      </c>
    </row>
    <row r="864" spans="1:17">
      <c r="A864" s="1">
        <v>863</v>
      </c>
      <c r="B864" s="1" t="s">
        <v>1004</v>
      </c>
      <c r="C864" s="1">
        <v>14500000</v>
      </c>
      <c r="D864" s="2">
        <v>10300000000</v>
      </c>
      <c r="E864" s="6">
        <v>13</v>
      </c>
      <c r="F864" s="1">
        <v>293516</v>
      </c>
      <c r="G864" s="1">
        <v>19</v>
      </c>
      <c r="H864" s="1">
        <v>414</v>
      </c>
      <c r="I864" s="1">
        <v>106</v>
      </c>
      <c r="J864" s="1">
        <v>18</v>
      </c>
      <c r="K864" s="2">
        <v>418000000</v>
      </c>
      <c r="L864" s="1">
        <v>104600</v>
      </c>
      <c r="M864" s="1">
        <v>1700000</v>
      </c>
      <c r="N864" s="1">
        <v>1300000</v>
      </c>
      <c r="O864" s="1">
        <v>20100000</v>
      </c>
      <c r="P864" s="1">
        <v>700000</v>
      </c>
      <c r="Q864" s="5">
        <v>43423</v>
      </c>
    </row>
    <row r="865" spans="1:17">
      <c r="A865" s="1">
        <v>864</v>
      </c>
      <c r="B865" s="1" t="s">
        <v>1181</v>
      </c>
      <c r="C865" s="1">
        <v>13100000</v>
      </c>
      <c r="D865" s="2">
        <v>5260000000</v>
      </c>
      <c r="E865" s="6">
        <v>9</v>
      </c>
      <c r="F865" s="1">
        <v>194</v>
      </c>
      <c r="G865" s="1">
        <v>49</v>
      </c>
      <c r="H865" s="1">
        <v>1255</v>
      </c>
      <c r="I865" s="1">
        <v>169</v>
      </c>
      <c r="J865" s="1">
        <v>143</v>
      </c>
      <c r="K865" s="1">
        <v>50922000</v>
      </c>
      <c r="L865" s="1">
        <v>12700</v>
      </c>
      <c r="M865" s="1">
        <v>203700</v>
      </c>
      <c r="N865" s="1">
        <v>152800</v>
      </c>
      <c r="O865" s="1">
        <v>2400000</v>
      </c>
      <c r="P865" s="1" t="s">
        <v>39</v>
      </c>
      <c r="Q865" s="5">
        <v>40061</v>
      </c>
    </row>
    <row r="866" spans="1:17">
      <c r="A866" s="1">
        <v>865</v>
      </c>
      <c r="B866" s="1" t="s">
        <v>828</v>
      </c>
      <c r="C866" s="1">
        <v>16100000</v>
      </c>
      <c r="D866" s="2">
        <v>5060000000</v>
      </c>
      <c r="E866" s="6">
        <v>9</v>
      </c>
      <c r="F866" s="1">
        <v>1123</v>
      </c>
      <c r="G866" s="1">
        <v>40</v>
      </c>
      <c r="H866" s="1">
        <v>1343</v>
      </c>
      <c r="I866" s="1" t="s">
        <v>39</v>
      </c>
      <c r="J866" s="1">
        <v>119</v>
      </c>
      <c r="K866" s="1">
        <v>98720000</v>
      </c>
      <c r="L866" s="1">
        <v>24700</v>
      </c>
      <c r="M866" s="1">
        <v>394900</v>
      </c>
      <c r="N866" s="1">
        <v>296200</v>
      </c>
      <c r="O866" s="1">
        <v>4700000</v>
      </c>
      <c r="P866" s="1">
        <v>100000</v>
      </c>
      <c r="Q866" s="5">
        <v>42456</v>
      </c>
    </row>
    <row r="867" spans="1:17">
      <c r="A867" s="1">
        <v>866</v>
      </c>
      <c r="B867" s="1" t="s">
        <v>1115</v>
      </c>
      <c r="C867" s="1">
        <v>13500000</v>
      </c>
      <c r="D867" s="2">
        <v>4300000000</v>
      </c>
      <c r="E867" s="6">
        <v>6</v>
      </c>
      <c r="F867" s="1">
        <v>4312</v>
      </c>
      <c r="G867" s="1">
        <v>8</v>
      </c>
      <c r="H867" s="1">
        <v>1716</v>
      </c>
      <c r="I867" s="1">
        <v>11</v>
      </c>
      <c r="J867" s="1">
        <v>61</v>
      </c>
      <c r="K867" s="1">
        <v>32557000</v>
      </c>
      <c r="L867" s="1">
        <v>8100</v>
      </c>
      <c r="M867" s="1">
        <v>130200</v>
      </c>
      <c r="N867" s="1">
        <v>97700</v>
      </c>
      <c r="O867" s="1">
        <v>1600000</v>
      </c>
      <c r="P867" s="1" t="s">
        <v>39</v>
      </c>
      <c r="Q867" s="5">
        <v>39684</v>
      </c>
    </row>
    <row r="868" spans="1:17">
      <c r="A868" s="1">
        <v>867</v>
      </c>
      <c r="B868" s="1" t="s">
        <v>796</v>
      </c>
      <c r="C868" s="1">
        <v>16400000</v>
      </c>
      <c r="D868" s="2">
        <v>7140000000</v>
      </c>
      <c r="E868" s="6">
        <v>17</v>
      </c>
      <c r="F868" s="1">
        <v>14662</v>
      </c>
      <c r="G868" s="1">
        <v>49</v>
      </c>
      <c r="H868" s="1">
        <v>806</v>
      </c>
      <c r="I868" s="1">
        <v>138</v>
      </c>
      <c r="J868" s="1">
        <v>7</v>
      </c>
      <c r="K868" s="2">
        <v>133000000</v>
      </c>
      <c r="L868" s="1">
        <v>33300</v>
      </c>
      <c r="M868" s="1">
        <v>532800</v>
      </c>
      <c r="N868" s="1">
        <v>399600</v>
      </c>
      <c r="O868" s="1">
        <v>6400000</v>
      </c>
      <c r="P868" s="1">
        <v>100000</v>
      </c>
      <c r="Q868" s="5">
        <v>38780</v>
      </c>
    </row>
    <row r="869" spans="1:17">
      <c r="A869" s="1">
        <v>868</v>
      </c>
      <c r="B869" s="1" t="s">
        <v>219</v>
      </c>
      <c r="C869" s="1">
        <v>36600000</v>
      </c>
      <c r="D869" s="2">
        <v>15700000000</v>
      </c>
      <c r="E869" s="6">
        <v>18</v>
      </c>
      <c r="F869" s="1">
        <v>9168</v>
      </c>
      <c r="G869" s="1">
        <v>19</v>
      </c>
      <c r="H869" s="1">
        <v>205</v>
      </c>
      <c r="I869" s="1">
        <v>26</v>
      </c>
      <c r="J869" s="1">
        <v>31</v>
      </c>
      <c r="K869" s="2">
        <v>131000000</v>
      </c>
      <c r="L869" s="1">
        <v>0</v>
      </c>
      <c r="M869" s="1">
        <v>0</v>
      </c>
      <c r="N869" s="1">
        <v>0</v>
      </c>
      <c r="O869" s="1">
        <v>0</v>
      </c>
      <c r="P869" s="1">
        <v>200000</v>
      </c>
      <c r="Q869" s="5">
        <v>40107</v>
      </c>
    </row>
    <row r="870" spans="1:17">
      <c r="A870" s="1">
        <v>869</v>
      </c>
      <c r="B870" s="1" t="s">
        <v>471</v>
      </c>
      <c r="C870" s="1">
        <v>22900000</v>
      </c>
      <c r="D870" s="2">
        <v>5320000000</v>
      </c>
      <c r="E870" s="6">
        <v>8</v>
      </c>
      <c r="F870" s="1">
        <v>1670</v>
      </c>
      <c r="G870" s="1">
        <v>19</v>
      </c>
      <c r="H870" s="1">
        <v>1248</v>
      </c>
      <c r="I870" s="1">
        <v>61</v>
      </c>
      <c r="J870" s="1">
        <v>22</v>
      </c>
      <c r="K870" s="2">
        <v>119000000</v>
      </c>
      <c r="L870" s="1">
        <v>0</v>
      </c>
      <c r="M870" s="1">
        <v>0</v>
      </c>
      <c r="N870" s="1">
        <v>0</v>
      </c>
      <c r="O870" s="1">
        <v>0</v>
      </c>
      <c r="P870" s="1">
        <v>300000</v>
      </c>
      <c r="Q870" s="5">
        <v>40680</v>
      </c>
    </row>
    <row r="871" spans="1:17">
      <c r="A871" s="1">
        <v>870</v>
      </c>
      <c r="B871" s="1" t="s">
        <v>319</v>
      </c>
      <c r="C871" s="1">
        <v>29600000</v>
      </c>
      <c r="D871" s="2">
        <v>17200000000</v>
      </c>
      <c r="E871" s="6">
        <v>9</v>
      </c>
      <c r="F871" s="1">
        <v>4903</v>
      </c>
      <c r="G871" s="1">
        <v>49</v>
      </c>
      <c r="H871" s="1">
        <v>165</v>
      </c>
      <c r="I871" s="1">
        <v>50</v>
      </c>
      <c r="J871" s="1">
        <v>56</v>
      </c>
      <c r="K871" s="1">
        <v>81884000</v>
      </c>
      <c r="L871" s="1">
        <v>20500</v>
      </c>
      <c r="M871" s="1">
        <v>327500</v>
      </c>
      <c r="N871" s="1">
        <v>245700</v>
      </c>
      <c r="O871" s="1">
        <v>3900000</v>
      </c>
      <c r="P871" s="1" t="s">
        <v>39</v>
      </c>
      <c r="Q871" s="5">
        <v>39014</v>
      </c>
    </row>
    <row r="872" spans="1:17">
      <c r="A872" s="1">
        <v>871</v>
      </c>
      <c r="B872" s="1" t="s">
        <v>631</v>
      </c>
      <c r="C872" s="1">
        <v>19300000</v>
      </c>
      <c r="D872" s="2">
        <v>4510000000</v>
      </c>
      <c r="E872" s="6">
        <v>15</v>
      </c>
      <c r="F872" s="1">
        <v>2175</v>
      </c>
      <c r="G872" s="1">
        <v>8</v>
      </c>
      <c r="H872" s="1">
        <v>1596</v>
      </c>
      <c r="I872" s="1" t="s">
        <v>39</v>
      </c>
      <c r="J872" s="1">
        <v>7</v>
      </c>
      <c r="K872" s="1">
        <v>16718000</v>
      </c>
      <c r="L872" s="1">
        <v>4200</v>
      </c>
      <c r="M872" s="1">
        <v>66900</v>
      </c>
      <c r="N872" s="1">
        <v>50200</v>
      </c>
      <c r="O872" s="1">
        <v>802500</v>
      </c>
      <c r="P872" s="1">
        <v>1100000</v>
      </c>
      <c r="Q872" s="5">
        <v>40533</v>
      </c>
    </row>
    <row r="873" spans="1:17">
      <c r="A873" s="1">
        <v>872</v>
      </c>
      <c r="B873" s="1" t="s">
        <v>463</v>
      </c>
      <c r="C873" s="1">
        <v>23100000</v>
      </c>
      <c r="D873" s="2">
        <v>9300000000</v>
      </c>
      <c r="E873" s="6">
        <v>9</v>
      </c>
      <c r="F873" s="1">
        <v>456</v>
      </c>
      <c r="G873" s="1">
        <v>19</v>
      </c>
      <c r="H873" s="1">
        <v>506</v>
      </c>
      <c r="I873" s="1">
        <v>58</v>
      </c>
      <c r="J873" s="1">
        <v>80</v>
      </c>
      <c r="K873" s="2">
        <v>304000000</v>
      </c>
      <c r="L873" s="1">
        <v>76000</v>
      </c>
      <c r="M873" s="1">
        <v>1200000</v>
      </c>
      <c r="N873" s="1">
        <v>912100</v>
      </c>
      <c r="O873" s="1">
        <v>14600000</v>
      </c>
      <c r="P873" s="1">
        <v>700000</v>
      </c>
      <c r="Q873" s="5">
        <v>42640</v>
      </c>
    </row>
    <row r="874" spans="1:17">
      <c r="A874" s="1">
        <v>873</v>
      </c>
      <c r="B874" s="1" t="s">
        <v>849</v>
      </c>
      <c r="C874" s="1">
        <v>15900000</v>
      </c>
      <c r="D874" s="2">
        <v>9050000000</v>
      </c>
      <c r="E874" s="6">
        <v>6</v>
      </c>
      <c r="F874" s="1">
        <v>796</v>
      </c>
      <c r="G874" s="1">
        <v>49</v>
      </c>
      <c r="H874" s="1">
        <v>530</v>
      </c>
      <c r="I874" s="1">
        <v>142</v>
      </c>
      <c r="J874" s="1">
        <v>40</v>
      </c>
      <c r="K874" s="2">
        <v>165000000</v>
      </c>
      <c r="L874" s="1">
        <v>41200</v>
      </c>
      <c r="M874" s="1">
        <v>659600</v>
      </c>
      <c r="N874" s="1">
        <v>494700</v>
      </c>
      <c r="O874" s="1">
        <v>7900000</v>
      </c>
      <c r="P874" s="1">
        <v>200000</v>
      </c>
      <c r="Q874" s="5">
        <v>42491</v>
      </c>
    </row>
    <row r="875" spans="1:17">
      <c r="A875" s="1">
        <v>874</v>
      </c>
      <c r="B875" s="1" t="s">
        <v>455</v>
      </c>
      <c r="C875" s="1">
        <v>23400000</v>
      </c>
      <c r="D875" s="2">
        <v>7930000000</v>
      </c>
      <c r="E875" s="6">
        <v>5</v>
      </c>
      <c r="F875" s="1">
        <v>1291</v>
      </c>
      <c r="G875" s="1">
        <v>7</v>
      </c>
      <c r="H875" s="1">
        <v>667</v>
      </c>
      <c r="I875" s="1">
        <v>14</v>
      </c>
      <c r="J875" s="1">
        <v>77</v>
      </c>
      <c r="K875" s="1">
        <v>28285000</v>
      </c>
      <c r="L875" s="1">
        <v>7100</v>
      </c>
      <c r="M875" s="1">
        <v>113100</v>
      </c>
      <c r="N875" s="1">
        <v>84900</v>
      </c>
      <c r="O875" s="1">
        <v>1400000</v>
      </c>
      <c r="P875" s="1" t="s">
        <v>39</v>
      </c>
      <c r="Q875" s="5">
        <v>41743</v>
      </c>
    </row>
    <row r="876" spans="1:17">
      <c r="A876" s="1">
        <v>875</v>
      </c>
      <c r="B876" s="1" t="s">
        <v>477</v>
      </c>
      <c r="C876" s="1">
        <v>22700000</v>
      </c>
      <c r="D876" s="2">
        <v>10100000000</v>
      </c>
      <c r="E876" s="6">
        <v>13</v>
      </c>
      <c r="F876" s="1">
        <v>985</v>
      </c>
      <c r="G876" s="1">
        <v>49</v>
      </c>
      <c r="H876" s="1">
        <v>438</v>
      </c>
      <c r="I876" s="1">
        <v>87</v>
      </c>
      <c r="J876" s="1">
        <v>18</v>
      </c>
      <c r="K876" s="2">
        <v>155000000</v>
      </c>
      <c r="L876" s="1">
        <v>38800</v>
      </c>
      <c r="M876" s="1">
        <v>620900</v>
      </c>
      <c r="N876" s="1">
        <v>465600</v>
      </c>
      <c r="O876" s="1">
        <v>7500000</v>
      </c>
      <c r="P876" s="1">
        <v>300000</v>
      </c>
      <c r="Q876" s="5">
        <v>42256</v>
      </c>
    </row>
    <row r="877" spans="1:17">
      <c r="A877" s="1">
        <v>876</v>
      </c>
      <c r="B877" s="1" t="s">
        <v>386</v>
      </c>
      <c r="C877" s="1">
        <v>25800000</v>
      </c>
      <c r="D877" s="2">
        <v>15500000000</v>
      </c>
      <c r="E877" s="6">
        <v>6</v>
      </c>
      <c r="F877" s="1">
        <v>1762</v>
      </c>
      <c r="G877" s="1">
        <v>8</v>
      </c>
      <c r="H877" s="1">
        <v>206</v>
      </c>
      <c r="I877" s="1">
        <v>5</v>
      </c>
      <c r="J877" s="1">
        <v>17</v>
      </c>
      <c r="K877" s="1">
        <v>54947000</v>
      </c>
      <c r="L877" s="1">
        <v>13700</v>
      </c>
      <c r="M877" s="1">
        <v>219800</v>
      </c>
      <c r="N877" s="1">
        <v>164800</v>
      </c>
      <c r="O877" s="1">
        <v>2600000</v>
      </c>
      <c r="P877" s="1" t="s">
        <v>39</v>
      </c>
      <c r="Q877" s="5">
        <v>40801</v>
      </c>
    </row>
    <row r="878" spans="1:17">
      <c r="A878" s="1">
        <v>877</v>
      </c>
      <c r="B878" s="1" t="s">
        <v>246</v>
      </c>
      <c r="C878" s="1">
        <v>33800000</v>
      </c>
      <c r="D878" s="2">
        <v>15400000000</v>
      </c>
      <c r="E878" s="6">
        <v>6</v>
      </c>
      <c r="F878" s="1">
        <v>7606</v>
      </c>
      <c r="G878" s="1">
        <v>41</v>
      </c>
      <c r="H878" s="1">
        <v>211</v>
      </c>
      <c r="I878" s="1">
        <v>2</v>
      </c>
      <c r="J878" s="1">
        <v>10</v>
      </c>
      <c r="K878" s="1">
        <v>39094000</v>
      </c>
      <c r="L878" s="1">
        <v>9800</v>
      </c>
      <c r="M878" s="1">
        <v>156400</v>
      </c>
      <c r="N878" s="1">
        <v>117300</v>
      </c>
      <c r="O878" s="1">
        <v>1900000</v>
      </c>
      <c r="P878" s="1" t="s">
        <v>39</v>
      </c>
      <c r="Q878" s="5">
        <v>39509</v>
      </c>
    </row>
    <row r="879" spans="1:17">
      <c r="A879" s="1">
        <v>878</v>
      </c>
      <c r="B879" s="1" t="s">
        <v>437</v>
      </c>
      <c r="C879" s="1">
        <v>23800000</v>
      </c>
      <c r="D879" s="2">
        <v>5660000000</v>
      </c>
      <c r="E879" s="6">
        <v>4</v>
      </c>
      <c r="F879" s="1">
        <v>70</v>
      </c>
      <c r="G879" s="1">
        <v>19</v>
      </c>
      <c r="H879" s="1">
        <v>367929</v>
      </c>
      <c r="I879" s="1" t="s">
        <v>39</v>
      </c>
      <c r="J879" s="1">
        <v>2500</v>
      </c>
      <c r="K879" s="1">
        <v>31633</v>
      </c>
      <c r="L879" s="1">
        <v>8</v>
      </c>
      <c r="M879" s="1">
        <v>127</v>
      </c>
      <c r="N879" s="1">
        <v>95</v>
      </c>
      <c r="O879" s="1">
        <v>1500</v>
      </c>
      <c r="P879" s="1" t="s">
        <v>39</v>
      </c>
      <c r="Q879" s="5">
        <v>42507</v>
      </c>
    </row>
    <row r="880" spans="1:17">
      <c r="A880" s="1">
        <v>879</v>
      </c>
      <c r="B880" s="1" t="s">
        <v>1086</v>
      </c>
      <c r="C880" s="1">
        <v>13900000</v>
      </c>
      <c r="D880" s="2">
        <v>2170000000</v>
      </c>
      <c r="E880" s="6">
        <v>3</v>
      </c>
      <c r="F880" s="1">
        <v>369</v>
      </c>
      <c r="G880" s="1">
        <v>49</v>
      </c>
      <c r="H880" s="1">
        <v>4466</v>
      </c>
      <c r="I880" s="1">
        <v>161</v>
      </c>
      <c r="J880" s="1">
        <v>38</v>
      </c>
      <c r="K880" s="1">
        <v>44149000</v>
      </c>
      <c r="L880" s="1">
        <v>11000</v>
      </c>
      <c r="M880" s="1">
        <v>176600</v>
      </c>
      <c r="N880" s="1">
        <v>132400</v>
      </c>
      <c r="O880" s="1">
        <v>2100000</v>
      </c>
      <c r="P880" s="1">
        <v>200000</v>
      </c>
      <c r="Q880" s="5">
        <v>40380</v>
      </c>
    </row>
    <row r="881" spans="1:17">
      <c r="A881" s="1">
        <v>880</v>
      </c>
      <c r="B881" s="1" t="s">
        <v>600</v>
      </c>
      <c r="C881" s="1">
        <v>20000000</v>
      </c>
      <c r="D881" s="2">
        <v>560000000</v>
      </c>
      <c r="E881" s="6">
        <v>9</v>
      </c>
      <c r="F881" s="1">
        <v>1527</v>
      </c>
      <c r="G881" s="1">
        <v>49</v>
      </c>
      <c r="H881" s="1">
        <v>22747</v>
      </c>
      <c r="I881" s="1">
        <v>109</v>
      </c>
      <c r="J881" s="1">
        <v>96</v>
      </c>
      <c r="K881" s="1">
        <v>1331000</v>
      </c>
      <c r="L881" s="1">
        <v>333</v>
      </c>
      <c r="M881" s="1">
        <v>5300</v>
      </c>
      <c r="N881" s="1">
        <v>4000</v>
      </c>
      <c r="O881" s="1">
        <v>63900</v>
      </c>
      <c r="P881" s="1" t="s">
        <v>39</v>
      </c>
      <c r="Q881" s="5">
        <v>38821</v>
      </c>
    </row>
    <row r="882" spans="1:17">
      <c r="A882" s="1">
        <v>881</v>
      </c>
      <c r="B882" s="1" t="s">
        <v>1147</v>
      </c>
      <c r="C882" s="1">
        <v>13300000</v>
      </c>
      <c r="D882" s="2">
        <v>7920000000</v>
      </c>
      <c r="E882" s="6">
        <v>4</v>
      </c>
      <c r="F882" s="1">
        <v>2411</v>
      </c>
      <c r="G882" s="1">
        <v>46</v>
      </c>
      <c r="H882" s="1">
        <v>669</v>
      </c>
      <c r="I882" s="1">
        <v>5</v>
      </c>
      <c r="J882" s="1">
        <v>163</v>
      </c>
      <c r="K882" s="2">
        <v>379000000</v>
      </c>
      <c r="L882" s="1">
        <v>0</v>
      </c>
      <c r="M882" s="1">
        <v>0</v>
      </c>
      <c r="N882" s="1">
        <v>0</v>
      </c>
      <c r="O882" s="1">
        <v>0</v>
      </c>
      <c r="P882" s="1" t="s">
        <v>39</v>
      </c>
      <c r="Q882" s="5">
        <v>41890</v>
      </c>
    </row>
    <row r="883" spans="1:17">
      <c r="A883" s="1">
        <v>882</v>
      </c>
      <c r="B883" s="1" t="s">
        <v>1129</v>
      </c>
      <c r="C883" s="1">
        <v>13400000</v>
      </c>
      <c r="D883" s="1">
        <v>20563378</v>
      </c>
      <c r="E883" s="6">
        <v>10</v>
      </c>
      <c r="F883" s="1">
        <v>256</v>
      </c>
      <c r="G883" s="1">
        <v>19</v>
      </c>
      <c r="H883" s="1">
        <v>342460</v>
      </c>
      <c r="I883" s="1">
        <v>114</v>
      </c>
      <c r="J883" s="1">
        <v>40</v>
      </c>
      <c r="K883" s="1">
        <v>20264000</v>
      </c>
      <c r="L883" s="1">
        <v>5100</v>
      </c>
      <c r="M883" s="1">
        <v>81100</v>
      </c>
      <c r="N883" s="1">
        <v>60800</v>
      </c>
      <c r="O883" s="1">
        <v>972700</v>
      </c>
      <c r="P883" s="1">
        <v>300000</v>
      </c>
      <c r="Q883" s="5">
        <v>44717</v>
      </c>
    </row>
    <row r="884" spans="1:17">
      <c r="A884" s="1">
        <v>883</v>
      </c>
      <c r="B884" s="1" t="s">
        <v>764</v>
      </c>
      <c r="C884" s="1">
        <v>16900000</v>
      </c>
      <c r="D884" s="2">
        <v>4610000000</v>
      </c>
      <c r="E884" s="6">
        <v>4</v>
      </c>
      <c r="F884" s="1">
        <v>3900</v>
      </c>
      <c r="G884" s="1">
        <v>49</v>
      </c>
      <c r="H884" s="1">
        <v>1543</v>
      </c>
      <c r="I884" s="1">
        <v>134</v>
      </c>
      <c r="J884" s="1">
        <v>129</v>
      </c>
      <c r="K884" s="1">
        <v>36357000</v>
      </c>
      <c r="L884" s="1">
        <v>9100</v>
      </c>
      <c r="M884" s="1">
        <v>145400</v>
      </c>
      <c r="N884" s="1">
        <v>109100</v>
      </c>
      <c r="O884" s="1">
        <v>1700000</v>
      </c>
      <c r="P884" s="1">
        <v>100000</v>
      </c>
      <c r="Q884" s="5">
        <v>38702</v>
      </c>
    </row>
    <row r="885" spans="1:17">
      <c r="A885" s="1">
        <v>884</v>
      </c>
      <c r="B885" s="1" t="s">
        <v>1123</v>
      </c>
      <c r="C885" s="1">
        <v>13500000</v>
      </c>
      <c r="D885" s="2">
        <v>7960000000</v>
      </c>
      <c r="E885" s="6">
        <v>4</v>
      </c>
      <c r="F885" s="1">
        <v>1357</v>
      </c>
      <c r="G885" s="1">
        <v>19</v>
      </c>
      <c r="H885" s="1">
        <v>663</v>
      </c>
      <c r="I885" s="1">
        <v>116</v>
      </c>
      <c r="J885" s="1">
        <v>162</v>
      </c>
      <c r="K885" s="2">
        <v>110000000</v>
      </c>
      <c r="L885" s="1">
        <v>27500</v>
      </c>
      <c r="M885" s="1">
        <v>439300</v>
      </c>
      <c r="N885" s="1">
        <v>329400</v>
      </c>
      <c r="O885" s="1">
        <v>5300000</v>
      </c>
      <c r="P885" s="1">
        <v>300000</v>
      </c>
      <c r="Q885" s="5">
        <v>43546</v>
      </c>
    </row>
    <row r="886" spans="1:17">
      <c r="A886" s="1">
        <v>885</v>
      </c>
      <c r="B886" s="1" t="s">
        <v>570</v>
      </c>
      <c r="C886" s="1">
        <v>20400000</v>
      </c>
      <c r="D886" s="2">
        <v>29400000000</v>
      </c>
      <c r="E886" s="6">
        <v>4</v>
      </c>
      <c r="F886" s="1">
        <v>51515</v>
      </c>
      <c r="G886" s="1">
        <v>19</v>
      </c>
      <c r="H886" s="1">
        <v>43</v>
      </c>
      <c r="I886" s="1">
        <v>70</v>
      </c>
      <c r="J886" s="1">
        <v>100</v>
      </c>
      <c r="K886" s="2">
        <v>908000000</v>
      </c>
      <c r="L886" s="1">
        <v>226900</v>
      </c>
      <c r="M886" s="1">
        <v>3600000</v>
      </c>
      <c r="N886" s="1">
        <v>2700000</v>
      </c>
      <c r="O886" s="1">
        <v>43600000</v>
      </c>
      <c r="P886" s="1">
        <v>400000</v>
      </c>
      <c r="Q886" s="5">
        <v>39114</v>
      </c>
    </row>
    <row r="887" spans="1:17">
      <c r="A887" s="1">
        <v>886</v>
      </c>
      <c r="B887" s="1" t="s">
        <v>515</v>
      </c>
      <c r="C887" s="1">
        <v>21600000</v>
      </c>
      <c r="D887" s="2">
        <v>5860000000</v>
      </c>
      <c r="E887" s="6">
        <v>7</v>
      </c>
      <c r="F887" s="1">
        <v>219</v>
      </c>
      <c r="G887" s="1">
        <v>19</v>
      </c>
      <c r="H887" s="1">
        <v>1082</v>
      </c>
      <c r="I887" s="1">
        <v>66</v>
      </c>
      <c r="J887" s="1">
        <v>9</v>
      </c>
      <c r="K887" s="2">
        <v>195000000</v>
      </c>
      <c r="L887" s="1">
        <v>48700</v>
      </c>
      <c r="M887" s="1">
        <v>778400</v>
      </c>
      <c r="N887" s="1">
        <v>583800</v>
      </c>
      <c r="O887" s="1">
        <v>9300000</v>
      </c>
      <c r="P887" s="1">
        <v>400000</v>
      </c>
      <c r="Q887" s="5">
        <v>43215</v>
      </c>
    </row>
    <row r="888" spans="1:17">
      <c r="A888" s="1">
        <v>887</v>
      </c>
      <c r="B888" s="1" t="s">
        <v>1161</v>
      </c>
      <c r="C888" s="1">
        <v>13200000</v>
      </c>
      <c r="D888" s="2">
        <v>4210000000</v>
      </c>
      <c r="E888" s="6">
        <v>10</v>
      </c>
      <c r="F888" s="1">
        <v>1324</v>
      </c>
      <c r="G888" s="1">
        <v>20</v>
      </c>
      <c r="H888" s="1">
        <v>1786</v>
      </c>
      <c r="I888" s="1">
        <v>30</v>
      </c>
      <c r="J888" s="1">
        <v>55</v>
      </c>
      <c r="K888" s="2">
        <v>264000000</v>
      </c>
      <c r="L888" s="1">
        <v>66100</v>
      </c>
      <c r="M888" s="1">
        <v>1100000</v>
      </c>
      <c r="N888" s="1">
        <v>792900</v>
      </c>
      <c r="O888" s="1">
        <v>12700000</v>
      </c>
      <c r="P888" s="1">
        <v>800000</v>
      </c>
      <c r="Q888" s="5">
        <v>41542</v>
      </c>
    </row>
    <row r="889" spans="1:17">
      <c r="A889" s="1">
        <v>888</v>
      </c>
      <c r="B889" s="1" t="s">
        <v>1069</v>
      </c>
      <c r="C889" s="1">
        <v>14000000</v>
      </c>
      <c r="D889" s="2">
        <v>18900000000</v>
      </c>
      <c r="E889" s="6">
        <v>13</v>
      </c>
      <c r="F889" s="1">
        <v>41117</v>
      </c>
      <c r="G889" s="1">
        <v>49</v>
      </c>
      <c r="H889" s="1">
        <v>136</v>
      </c>
      <c r="I889" s="1">
        <v>159</v>
      </c>
      <c r="J889" s="1">
        <v>3</v>
      </c>
      <c r="K889" s="2">
        <v>1360000000</v>
      </c>
      <c r="L889" s="1">
        <v>340900</v>
      </c>
      <c r="M889" s="1">
        <v>5500000</v>
      </c>
      <c r="N889" s="1">
        <v>4100000</v>
      </c>
      <c r="O889" s="1">
        <v>65500000</v>
      </c>
      <c r="P889" s="1">
        <v>1100000</v>
      </c>
      <c r="Q889" s="5">
        <v>41873</v>
      </c>
    </row>
    <row r="890" spans="1:17">
      <c r="A890" s="1">
        <v>889</v>
      </c>
      <c r="B890" s="1" t="s">
        <v>62</v>
      </c>
      <c r="C890" s="1">
        <v>98900000</v>
      </c>
      <c r="D890" s="2">
        <v>77200000000</v>
      </c>
      <c r="E890" s="6">
        <v>4</v>
      </c>
      <c r="F890" s="1">
        <v>574</v>
      </c>
      <c r="G890" s="1">
        <v>49</v>
      </c>
      <c r="H890" s="1">
        <v>8</v>
      </c>
      <c r="I890" s="1">
        <v>5</v>
      </c>
      <c r="J890" s="1">
        <v>6</v>
      </c>
      <c r="K890" s="2">
        <v>581000000</v>
      </c>
      <c r="L890" s="1">
        <v>145100</v>
      </c>
      <c r="M890" s="1">
        <v>2300000</v>
      </c>
      <c r="N890" s="1">
        <v>1700000</v>
      </c>
      <c r="O890" s="1">
        <v>27900000</v>
      </c>
      <c r="P890" s="1">
        <v>600000</v>
      </c>
      <c r="Q890" s="5">
        <v>43213</v>
      </c>
    </row>
    <row r="891" spans="1:17">
      <c r="A891" s="1">
        <v>890</v>
      </c>
      <c r="B891" s="1" t="s">
        <v>826</v>
      </c>
      <c r="C891" s="1">
        <v>16100000</v>
      </c>
      <c r="D891" s="2">
        <v>7400000000</v>
      </c>
      <c r="E891" s="6">
        <v>10</v>
      </c>
      <c r="F891" s="1">
        <v>510</v>
      </c>
      <c r="G891" s="1">
        <v>49</v>
      </c>
      <c r="H891" s="1">
        <v>759</v>
      </c>
      <c r="I891" s="1">
        <v>141</v>
      </c>
      <c r="J891" s="1">
        <v>137</v>
      </c>
      <c r="K891" s="1">
        <v>32011000</v>
      </c>
      <c r="L891" s="1">
        <v>8000</v>
      </c>
      <c r="M891" s="1">
        <v>128000</v>
      </c>
      <c r="N891" s="1">
        <v>96000</v>
      </c>
      <c r="O891" s="1">
        <v>1500000</v>
      </c>
      <c r="P891" s="1">
        <v>100000</v>
      </c>
      <c r="Q891" s="5">
        <v>43609</v>
      </c>
    </row>
    <row r="892" spans="1:17">
      <c r="A892" s="1">
        <v>891</v>
      </c>
      <c r="B892" s="1" t="s">
        <v>486</v>
      </c>
      <c r="C892" s="1">
        <v>22500000</v>
      </c>
      <c r="D892" s="2">
        <v>10600000000</v>
      </c>
      <c r="E892" s="6">
        <v>10</v>
      </c>
      <c r="F892" s="1">
        <v>526</v>
      </c>
      <c r="G892" s="1">
        <v>49</v>
      </c>
      <c r="H892" s="1">
        <v>399</v>
      </c>
      <c r="I892" s="1">
        <v>89</v>
      </c>
      <c r="J892" s="1">
        <v>84</v>
      </c>
      <c r="K892" s="1">
        <v>65066000</v>
      </c>
      <c r="L892" s="1">
        <v>16300</v>
      </c>
      <c r="M892" s="1">
        <v>260300</v>
      </c>
      <c r="N892" s="1">
        <v>195200</v>
      </c>
      <c r="O892" s="1">
        <v>3100000</v>
      </c>
      <c r="P892" s="1">
        <v>100000</v>
      </c>
      <c r="Q892" s="5">
        <v>43413</v>
      </c>
    </row>
    <row r="893" spans="1:17">
      <c r="A893" s="1">
        <v>892</v>
      </c>
      <c r="B893" s="1" t="s">
        <v>496</v>
      </c>
      <c r="C893" s="1">
        <v>22000000</v>
      </c>
      <c r="D893" s="2">
        <v>8590000000</v>
      </c>
      <c r="E893" s="6">
        <v>10</v>
      </c>
      <c r="F893" s="1">
        <v>515</v>
      </c>
      <c r="G893" s="1">
        <v>49</v>
      </c>
      <c r="H893" s="1">
        <v>591</v>
      </c>
      <c r="I893" s="1">
        <v>93</v>
      </c>
      <c r="J893" s="1">
        <v>87</v>
      </c>
      <c r="K893" s="2">
        <v>184000000</v>
      </c>
      <c r="L893" s="1">
        <v>46000</v>
      </c>
      <c r="M893" s="1">
        <v>735500</v>
      </c>
      <c r="N893" s="1">
        <v>551600</v>
      </c>
      <c r="O893" s="1">
        <v>8800000</v>
      </c>
      <c r="P893" s="1">
        <v>200000</v>
      </c>
      <c r="Q893" s="5">
        <v>43384</v>
      </c>
    </row>
    <row r="894" spans="1:17">
      <c r="A894" s="1">
        <v>893</v>
      </c>
      <c r="B894" s="1" t="s">
        <v>540</v>
      </c>
      <c r="C894" s="1">
        <v>21000000</v>
      </c>
      <c r="D894" s="2">
        <v>9790000000</v>
      </c>
      <c r="E894" s="6">
        <v>10</v>
      </c>
      <c r="F894" s="1">
        <v>498</v>
      </c>
      <c r="G894" s="1">
        <v>49</v>
      </c>
      <c r="H894" s="1">
        <v>464</v>
      </c>
      <c r="I894" s="1">
        <v>100</v>
      </c>
      <c r="J894" s="1">
        <v>95</v>
      </c>
      <c r="K894" s="2">
        <v>133000000</v>
      </c>
      <c r="L894" s="1">
        <v>33300</v>
      </c>
      <c r="M894" s="1">
        <v>533400</v>
      </c>
      <c r="N894" s="1">
        <v>400100</v>
      </c>
      <c r="O894" s="1">
        <v>6400000</v>
      </c>
      <c r="P894" s="1">
        <v>300000</v>
      </c>
      <c r="Q894" s="5">
        <v>43413</v>
      </c>
    </row>
    <row r="895" spans="1:17">
      <c r="A895" s="1">
        <v>894</v>
      </c>
      <c r="B895" s="1" t="s">
        <v>1028</v>
      </c>
      <c r="C895" s="1">
        <v>14400000</v>
      </c>
      <c r="D895" s="2">
        <v>6540000000</v>
      </c>
      <c r="E895" s="6">
        <v>10</v>
      </c>
      <c r="F895" s="1">
        <v>516</v>
      </c>
      <c r="G895" s="1">
        <v>49</v>
      </c>
      <c r="H895" s="1">
        <v>918</v>
      </c>
      <c r="I895" s="1">
        <v>157</v>
      </c>
      <c r="J895" s="1">
        <v>152</v>
      </c>
      <c r="K895" s="1">
        <v>40089000</v>
      </c>
      <c r="L895" s="1">
        <v>10000</v>
      </c>
      <c r="M895" s="1">
        <v>160400</v>
      </c>
      <c r="N895" s="1">
        <v>120300</v>
      </c>
      <c r="O895" s="1">
        <v>1900000</v>
      </c>
      <c r="P895" s="1" t="s">
        <v>39</v>
      </c>
      <c r="Q895" s="5">
        <v>43407</v>
      </c>
    </row>
    <row r="896" spans="1:17">
      <c r="A896" s="1">
        <v>895</v>
      </c>
      <c r="B896" s="1" t="s">
        <v>211</v>
      </c>
      <c r="C896" s="1">
        <v>37900000</v>
      </c>
      <c r="D896" s="2">
        <v>23500000000</v>
      </c>
      <c r="E896" s="6">
        <v>10</v>
      </c>
      <c r="F896" s="1">
        <v>515</v>
      </c>
      <c r="G896" s="1">
        <v>49</v>
      </c>
      <c r="H896" s="1">
        <v>84</v>
      </c>
      <c r="I896" s="1">
        <v>28</v>
      </c>
      <c r="J896" s="1">
        <v>27</v>
      </c>
      <c r="K896" s="2">
        <v>244000000</v>
      </c>
      <c r="L896" s="1">
        <v>61000</v>
      </c>
      <c r="M896" s="1">
        <v>976400</v>
      </c>
      <c r="N896" s="1">
        <v>732300</v>
      </c>
      <c r="O896" s="1">
        <v>11700000</v>
      </c>
      <c r="P896" s="1">
        <v>200000</v>
      </c>
      <c r="Q896" s="5">
        <v>43301</v>
      </c>
    </row>
    <row r="897" spans="1:17">
      <c r="A897" s="1">
        <v>896</v>
      </c>
      <c r="B897" s="1" t="s">
        <v>1126</v>
      </c>
      <c r="C897" s="1">
        <v>13400000</v>
      </c>
      <c r="D897" s="2">
        <v>4620000000</v>
      </c>
      <c r="E897" s="6">
        <v>10</v>
      </c>
      <c r="F897" s="1">
        <v>477</v>
      </c>
      <c r="G897" s="1">
        <v>49</v>
      </c>
      <c r="H897" s="1">
        <v>1537</v>
      </c>
      <c r="I897" s="1">
        <v>166</v>
      </c>
      <c r="J897" s="1">
        <v>162</v>
      </c>
      <c r="K897" s="1">
        <v>92228000</v>
      </c>
      <c r="L897" s="1">
        <v>23100</v>
      </c>
      <c r="M897" s="1">
        <v>368900</v>
      </c>
      <c r="N897" s="1">
        <v>276700</v>
      </c>
      <c r="O897" s="1">
        <v>4400000</v>
      </c>
      <c r="P897" s="1">
        <v>200000</v>
      </c>
      <c r="Q897" s="5">
        <v>43412</v>
      </c>
    </row>
    <row r="898" spans="1:17">
      <c r="A898" s="1">
        <v>897</v>
      </c>
      <c r="B898" s="1" t="s">
        <v>146</v>
      </c>
      <c r="C898" s="1">
        <v>44700000</v>
      </c>
      <c r="D898" s="2">
        <v>7830000000</v>
      </c>
      <c r="E898" s="6">
        <v>4</v>
      </c>
      <c r="F898" s="1">
        <v>1558</v>
      </c>
      <c r="G898" s="1">
        <v>7</v>
      </c>
      <c r="H898" s="1">
        <v>681</v>
      </c>
      <c r="I898" s="1">
        <v>3</v>
      </c>
      <c r="J898" s="1">
        <v>15</v>
      </c>
      <c r="K898" s="1">
        <v>48032000</v>
      </c>
      <c r="L898" s="1">
        <v>12000</v>
      </c>
      <c r="M898" s="1">
        <v>192100</v>
      </c>
      <c r="N898" s="1">
        <v>144100</v>
      </c>
      <c r="O898" s="1">
        <v>2300000</v>
      </c>
      <c r="P898" s="1">
        <v>100000</v>
      </c>
      <c r="Q898" s="5">
        <v>41518</v>
      </c>
    </row>
    <row r="899" spans="1:17">
      <c r="A899" s="1">
        <v>898</v>
      </c>
      <c r="B899" s="1" t="s">
        <v>1144</v>
      </c>
      <c r="C899" s="1">
        <v>13300000</v>
      </c>
      <c r="D899" s="2">
        <v>4180000000</v>
      </c>
      <c r="E899" s="6">
        <v>4</v>
      </c>
      <c r="F899" s="1">
        <v>3166</v>
      </c>
      <c r="G899" s="1">
        <v>49</v>
      </c>
      <c r="H899" s="1">
        <v>1789</v>
      </c>
      <c r="I899" s="1">
        <v>167</v>
      </c>
      <c r="J899" s="1">
        <v>54</v>
      </c>
      <c r="K899" s="1">
        <v>45095000</v>
      </c>
      <c r="L899" s="1">
        <v>11300</v>
      </c>
      <c r="M899" s="1">
        <v>180400</v>
      </c>
      <c r="N899" s="1">
        <v>135300</v>
      </c>
      <c r="O899" s="1">
        <v>2200000</v>
      </c>
      <c r="P899" s="1">
        <v>100000</v>
      </c>
      <c r="Q899" s="5">
        <v>39628</v>
      </c>
    </row>
    <row r="900" spans="1:17">
      <c r="A900" s="1">
        <v>899</v>
      </c>
      <c r="B900" s="1" t="s">
        <v>855</v>
      </c>
      <c r="C900" s="1">
        <v>15700000</v>
      </c>
      <c r="D900" s="2">
        <v>9790000000</v>
      </c>
      <c r="E900" s="6">
        <v>5</v>
      </c>
      <c r="F900" s="1">
        <v>16874</v>
      </c>
      <c r="G900" s="1">
        <v>19</v>
      </c>
      <c r="H900" s="1">
        <v>463</v>
      </c>
      <c r="I900" s="1">
        <v>97</v>
      </c>
      <c r="J900" s="1">
        <v>139</v>
      </c>
      <c r="K900" s="1">
        <v>51315000</v>
      </c>
      <c r="L900" s="1">
        <v>12800</v>
      </c>
      <c r="M900" s="1">
        <v>205300</v>
      </c>
      <c r="N900" s="1">
        <v>153900</v>
      </c>
      <c r="O900" s="1">
        <v>2500000</v>
      </c>
      <c r="P900" s="1" t="s">
        <v>39</v>
      </c>
      <c r="Q900" s="5">
        <v>40991</v>
      </c>
    </row>
    <row r="901" spans="1:17">
      <c r="A901" s="1">
        <v>900</v>
      </c>
      <c r="B901" s="1" t="s">
        <v>144</v>
      </c>
      <c r="C901" s="1">
        <v>45500000</v>
      </c>
      <c r="D901" s="2">
        <v>21400000000</v>
      </c>
      <c r="E901" s="6">
        <v>4</v>
      </c>
      <c r="F901" s="1">
        <v>4660</v>
      </c>
      <c r="G901" s="1">
        <v>19</v>
      </c>
      <c r="H901" s="1">
        <v>105</v>
      </c>
      <c r="I901" s="1">
        <v>18</v>
      </c>
      <c r="J901" s="1">
        <v>13</v>
      </c>
      <c r="K901" s="2">
        <v>234000000</v>
      </c>
      <c r="L901" s="1">
        <v>58500</v>
      </c>
      <c r="M901" s="1">
        <v>936000</v>
      </c>
      <c r="N901" s="1">
        <v>702000</v>
      </c>
      <c r="O901" s="1">
        <v>11200000</v>
      </c>
      <c r="P901" s="1">
        <v>400000</v>
      </c>
      <c r="Q901" s="5">
        <v>42697</v>
      </c>
    </row>
    <row r="902" spans="1:17">
      <c r="A902" s="1">
        <v>901</v>
      </c>
      <c r="B902" s="1" t="s">
        <v>630</v>
      </c>
      <c r="C902" s="1">
        <v>19300000</v>
      </c>
      <c r="D902" s="2">
        <v>2900000000</v>
      </c>
      <c r="E902" s="6">
        <v>15</v>
      </c>
      <c r="F902" s="1">
        <v>462</v>
      </c>
      <c r="G902" s="1">
        <v>49</v>
      </c>
      <c r="H902" s="1">
        <v>3024</v>
      </c>
      <c r="I902" s="1" t="s">
        <v>39</v>
      </c>
      <c r="J902" s="1">
        <v>110</v>
      </c>
      <c r="K902" s="1">
        <v>69614000</v>
      </c>
      <c r="L902" s="1">
        <v>17400</v>
      </c>
      <c r="M902" s="1">
        <v>278500</v>
      </c>
      <c r="N902" s="1">
        <v>208800</v>
      </c>
      <c r="O902" s="1">
        <v>3300000</v>
      </c>
      <c r="P902" s="1">
        <v>100000</v>
      </c>
      <c r="Q902" s="5">
        <v>39293</v>
      </c>
    </row>
    <row r="903" spans="1:17">
      <c r="A903" s="1">
        <v>902</v>
      </c>
      <c r="B903" s="1" t="s">
        <v>810</v>
      </c>
      <c r="C903" s="1">
        <v>16300000</v>
      </c>
      <c r="D903" s="2">
        <v>4770000000</v>
      </c>
      <c r="E903" s="6">
        <v>6</v>
      </c>
      <c r="F903" s="1">
        <v>652</v>
      </c>
      <c r="G903" s="1">
        <v>48</v>
      </c>
      <c r="H903" s="1">
        <v>1455</v>
      </c>
      <c r="I903" s="1">
        <v>22</v>
      </c>
      <c r="J903" s="1">
        <v>135</v>
      </c>
      <c r="K903" s="1">
        <v>3079000</v>
      </c>
      <c r="L903" s="1">
        <v>770</v>
      </c>
      <c r="M903" s="1">
        <v>12300</v>
      </c>
      <c r="N903" s="1">
        <v>9200</v>
      </c>
      <c r="O903" s="1">
        <v>147800</v>
      </c>
      <c r="P903" s="1" t="s">
        <v>39</v>
      </c>
      <c r="Q903" s="5">
        <v>41116</v>
      </c>
    </row>
    <row r="904" spans="1:17">
      <c r="A904" s="1">
        <v>903</v>
      </c>
      <c r="B904" s="1" t="s">
        <v>406</v>
      </c>
      <c r="C904" s="1">
        <v>25100000</v>
      </c>
      <c r="D904" s="2">
        <v>16400000000</v>
      </c>
      <c r="E904" s="6">
        <v>9</v>
      </c>
      <c r="F904" s="1">
        <v>24837</v>
      </c>
      <c r="G904" s="1">
        <v>8</v>
      </c>
      <c r="H904" s="1">
        <v>180</v>
      </c>
      <c r="I904" s="1">
        <v>6</v>
      </c>
      <c r="J904" s="1">
        <v>64</v>
      </c>
      <c r="K904" s="1">
        <v>49009000</v>
      </c>
      <c r="L904" s="1">
        <v>12300</v>
      </c>
      <c r="M904" s="1">
        <v>196000</v>
      </c>
      <c r="N904" s="1">
        <v>147000</v>
      </c>
      <c r="O904" s="1">
        <v>2400000</v>
      </c>
      <c r="P904" s="1" t="s">
        <v>39</v>
      </c>
      <c r="Q904" s="5">
        <v>39107</v>
      </c>
    </row>
    <row r="905" spans="1:17">
      <c r="A905" s="1">
        <v>904</v>
      </c>
      <c r="B905" s="1" t="s">
        <v>104</v>
      </c>
      <c r="C905" s="1">
        <v>58000000</v>
      </c>
      <c r="D905" s="2">
        <v>40600000000</v>
      </c>
      <c r="E905" s="6">
        <v>9</v>
      </c>
      <c r="F905" s="1">
        <v>19487</v>
      </c>
      <c r="G905" s="1">
        <v>19</v>
      </c>
      <c r="H905" s="1">
        <v>21</v>
      </c>
      <c r="I905" s="1">
        <v>12</v>
      </c>
      <c r="J905" s="1">
        <v>12</v>
      </c>
      <c r="K905" s="2">
        <v>232000000</v>
      </c>
      <c r="L905" s="1">
        <v>58000</v>
      </c>
      <c r="M905" s="1">
        <v>928100</v>
      </c>
      <c r="N905" s="1">
        <v>696100</v>
      </c>
      <c r="O905" s="1">
        <v>11100000</v>
      </c>
      <c r="P905" s="1">
        <v>500000</v>
      </c>
      <c r="Q905" s="5">
        <v>41941</v>
      </c>
    </row>
    <row r="906" spans="1:17">
      <c r="A906" s="1">
        <v>905</v>
      </c>
      <c r="B906" s="1" t="s">
        <v>1258</v>
      </c>
      <c r="C906" s="1">
        <v>12500000</v>
      </c>
      <c r="D906" s="2">
        <v>5150000000</v>
      </c>
      <c r="E906" s="6">
        <v>9</v>
      </c>
      <c r="F906" s="1">
        <v>19899</v>
      </c>
      <c r="G906" s="1">
        <v>19</v>
      </c>
      <c r="H906" s="1">
        <v>1299</v>
      </c>
      <c r="I906" s="1">
        <v>123</v>
      </c>
      <c r="J906" s="1">
        <v>149</v>
      </c>
      <c r="K906" s="1">
        <v>11079000</v>
      </c>
      <c r="L906" s="1">
        <v>2800</v>
      </c>
      <c r="M906" s="1">
        <v>44300</v>
      </c>
      <c r="N906" s="1">
        <v>33200</v>
      </c>
      <c r="O906" s="1">
        <v>531800</v>
      </c>
      <c r="P906" s="1" t="s">
        <v>39</v>
      </c>
      <c r="Q906" s="5">
        <v>40652</v>
      </c>
    </row>
    <row r="907" spans="1:17">
      <c r="A907" s="1">
        <v>906</v>
      </c>
      <c r="B907" s="1" t="s">
        <v>460</v>
      </c>
      <c r="C907" s="1">
        <v>23100000</v>
      </c>
      <c r="D907" s="2">
        <v>12900000000</v>
      </c>
      <c r="E907" s="6">
        <v>9</v>
      </c>
      <c r="F907" s="1">
        <v>22578</v>
      </c>
      <c r="G907" s="1">
        <v>19</v>
      </c>
      <c r="H907" s="1">
        <v>293</v>
      </c>
      <c r="I907" s="1">
        <v>59</v>
      </c>
      <c r="J907" s="1">
        <v>81</v>
      </c>
      <c r="K907" s="1">
        <v>52678000</v>
      </c>
      <c r="L907" s="1">
        <v>13200</v>
      </c>
      <c r="M907" s="1">
        <v>210700</v>
      </c>
      <c r="N907" s="1">
        <v>158000</v>
      </c>
      <c r="O907" s="1">
        <v>2500000</v>
      </c>
      <c r="P907" s="1">
        <v>100000</v>
      </c>
      <c r="Q907" s="5">
        <v>41861</v>
      </c>
    </row>
    <row r="908" spans="1:17">
      <c r="A908" s="1">
        <v>907</v>
      </c>
      <c r="B908" s="1" t="s">
        <v>400</v>
      </c>
      <c r="C908" s="1">
        <v>25200000</v>
      </c>
      <c r="D908" s="2">
        <v>11100000000</v>
      </c>
      <c r="E908" s="6">
        <v>13</v>
      </c>
      <c r="F908" s="1">
        <v>2025</v>
      </c>
      <c r="G908" s="1">
        <v>49</v>
      </c>
      <c r="H908" s="1">
        <v>375</v>
      </c>
      <c r="I908" s="1">
        <v>70</v>
      </c>
      <c r="J908" s="1">
        <v>16</v>
      </c>
      <c r="K908" s="2">
        <v>140000000</v>
      </c>
      <c r="L908" s="1">
        <v>35100</v>
      </c>
      <c r="M908" s="1">
        <v>561300</v>
      </c>
      <c r="N908" s="1">
        <v>421000</v>
      </c>
      <c r="O908" s="1">
        <v>6700000</v>
      </c>
      <c r="P908" s="1">
        <v>300000</v>
      </c>
      <c r="Q908" s="5">
        <v>42094</v>
      </c>
    </row>
    <row r="909" spans="1:17">
      <c r="A909" s="1">
        <v>908</v>
      </c>
      <c r="B909" s="1" t="s">
        <v>1125</v>
      </c>
      <c r="C909" s="1">
        <v>13500000</v>
      </c>
      <c r="D909" s="2">
        <v>1900000000</v>
      </c>
      <c r="E909" s="6">
        <v>7</v>
      </c>
      <c r="F909" s="1">
        <v>462</v>
      </c>
      <c r="G909" s="1">
        <v>49</v>
      </c>
      <c r="H909" s="1">
        <v>5297</v>
      </c>
      <c r="I909" s="1">
        <v>165</v>
      </c>
      <c r="J909" s="1">
        <v>30</v>
      </c>
      <c r="K909" s="1">
        <v>1335000</v>
      </c>
      <c r="L909" s="1">
        <v>334</v>
      </c>
      <c r="M909" s="1">
        <v>5300</v>
      </c>
      <c r="N909" s="1">
        <v>4000</v>
      </c>
      <c r="O909" s="1">
        <v>64100</v>
      </c>
      <c r="P909" s="1">
        <v>100000</v>
      </c>
      <c r="Q909" s="5">
        <v>40430</v>
      </c>
    </row>
    <row r="910" spans="1:17">
      <c r="A910" s="1">
        <v>909</v>
      </c>
      <c r="B910" s="1" t="s">
        <v>781</v>
      </c>
      <c r="C910" s="1">
        <v>16600000</v>
      </c>
      <c r="D910" s="2">
        <v>2800000000</v>
      </c>
      <c r="E910" s="6">
        <v>4</v>
      </c>
      <c r="F910" s="1">
        <v>0</v>
      </c>
      <c r="G910" s="1">
        <v>29</v>
      </c>
      <c r="H910" s="1">
        <v>4057944</v>
      </c>
      <c r="I910" s="1">
        <v>4248</v>
      </c>
      <c r="J910" s="1">
        <v>7462</v>
      </c>
      <c r="K910" s="1" t="s">
        <v>39</v>
      </c>
      <c r="L910" s="1">
        <v>0</v>
      </c>
      <c r="M910" s="1">
        <v>0</v>
      </c>
      <c r="N910" s="1">
        <v>0</v>
      </c>
      <c r="O910" s="1">
        <v>0</v>
      </c>
      <c r="P910" s="1" t="s">
        <v>39</v>
      </c>
      <c r="Q910" s="5">
        <v>40519</v>
      </c>
    </row>
    <row r="911" spans="1:17">
      <c r="A911" s="1">
        <v>910</v>
      </c>
      <c r="B911" s="1" t="s">
        <v>1103</v>
      </c>
      <c r="C911" s="1">
        <v>13700000</v>
      </c>
      <c r="D911" s="2">
        <v>8130000000</v>
      </c>
      <c r="E911" s="6">
        <v>9</v>
      </c>
      <c r="F911" s="1">
        <v>438</v>
      </c>
      <c r="G911" s="1">
        <v>7</v>
      </c>
      <c r="H911" s="1">
        <v>631</v>
      </c>
      <c r="I911" s="1">
        <v>47</v>
      </c>
      <c r="J911" s="1">
        <v>139</v>
      </c>
      <c r="K911" s="1">
        <v>64059000</v>
      </c>
      <c r="L911" s="1">
        <v>16000</v>
      </c>
      <c r="M911" s="1">
        <v>256200</v>
      </c>
      <c r="N911" s="1">
        <v>192200</v>
      </c>
      <c r="O911" s="1">
        <v>3100000</v>
      </c>
      <c r="P911" s="1" t="s">
        <v>39</v>
      </c>
      <c r="Q911" s="5">
        <v>39985</v>
      </c>
    </row>
    <row r="912" spans="1:17">
      <c r="A912" s="1">
        <v>911</v>
      </c>
      <c r="B912" s="1" t="s">
        <v>153</v>
      </c>
      <c r="C912" s="1">
        <v>44200000</v>
      </c>
      <c r="D912" s="2">
        <v>4270000000</v>
      </c>
      <c r="E912" s="6">
        <v>2</v>
      </c>
      <c r="F912" s="1">
        <v>558</v>
      </c>
      <c r="G912" s="1">
        <v>7</v>
      </c>
      <c r="H912" s="1">
        <v>1741</v>
      </c>
      <c r="I912" s="1">
        <v>4</v>
      </c>
      <c r="J912" s="1">
        <v>1</v>
      </c>
      <c r="K912" s="1">
        <v>26683000</v>
      </c>
      <c r="L912" s="1">
        <v>6700</v>
      </c>
      <c r="M912" s="1">
        <v>106700</v>
      </c>
      <c r="N912" s="1">
        <v>80100</v>
      </c>
      <c r="O912" s="1">
        <v>1300000</v>
      </c>
      <c r="P912" s="1" t="s">
        <v>39</v>
      </c>
      <c r="Q912" s="5">
        <v>41295</v>
      </c>
    </row>
    <row r="913" spans="1:17">
      <c r="A913" s="1">
        <v>912</v>
      </c>
      <c r="B913" s="1" t="s">
        <v>470</v>
      </c>
      <c r="C913" s="1">
        <v>23000000</v>
      </c>
      <c r="D913" s="2">
        <v>10900000000</v>
      </c>
      <c r="E913" s="6">
        <v>4</v>
      </c>
      <c r="F913" s="1">
        <v>5718</v>
      </c>
      <c r="G913" s="1">
        <v>19</v>
      </c>
      <c r="H913" s="1">
        <v>382</v>
      </c>
      <c r="I913" s="1">
        <v>60</v>
      </c>
      <c r="J913" s="1">
        <v>82</v>
      </c>
      <c r="K913" s="1">
        <v>93183000</v>
      </c>
      <c r="L913" s="1">
        <v>23300</v>
      </c>
      <c r="M913" s="1">
        <v>372700</v>
      </c>
      <c r="N913" s="1">
        <v>279500</v>
      </c>
      <c r="O913" s="1">
        <v>4500000</v>
      </c>
      <c r="P913" s="1">
        <v>100000</v>
      </c>
      <c r="Q913" s="5">
        <v>41721</v>
      </c>
    </row>
    <row r="914" spans="1:17">
      <c r="A914" s="1">
        <v>913</v>
      </c>
      <c r="B914" s="1" t="s">
        <v>1170</v>
      </c>
      <c r="C914" s="1">
        <v>13100000</v>
      </c>
      <c r="D914" s="2">
        <v>2730000000</v>
      </c>
      <c r="E914" s="6">
        <v>10</v>
      </c>
      <c r="F914" s="1">
        <v>289</v>
      </c>
      <c r="G914" s="1">
        <v>49</v>
      </c>
      <c r="H914" s="1">
        <v>3275</v>
      </c>
      <c r="I914" s="1">
        <v>169</v>
      </c>
      <c r="J914" s="1">
        <v>65</v>
      </c>
      <c r="K914" s="1">
        <v>56894000</v>
      </c>
      <c r="L914" s="1">
        <v>14200</v>
      </c>
      <c r="M914" s="1">
        <v>227600</v>
      </c>
      <c r="N914" s="1">
        <v>170700</v>
      </c>
      <c r="O914" s="1">
        <v>2700000</v>
      </c>
      <c r="P914" s="1">
        <v>100000</v>
      </c>
      <c r="Q914" s="5">
        <v>42533</v>
      </c>
    </row>
    <row r="915" spans="1:17">
      <c r="A915" s="1">
        <v>914</v>
      </c>
      <c r="B915" s="1" t="s">
        <v>837</v>
      </c>
      <c r="C915" s="1">
        <v>16000000</v>
      </c>
      <c r="D915" s="2">
        <v>3020000000</v>
      </c>
      <c r="E915" s="6">
        <v>3</v>
      </c>
      <c r="F915" s="1">
        <v>52144</v>
      </c>
      <c r="G915" s="1">
        <v>19</v>
      </c>
      <c r="H915" s="1">
        <v>2855</v>
      </c>
      <c r="I915" s="1">
        <v>94</v>
      </c>
      <c r="J915" s="1">
        <v>30</v>
      </c>
      <c r="K915" s="1">
        <v>14287000</v>
      </c>
      <c r="L915" s="1">
        <v>3600</v>
      </c>
      <c r="M915" s="1">
        <v>57100</v>
      </c>
      <c r="N915" s="1">
        <v>42900</v>
      </c>
      <c r="O915" s="1">
        <v>685800</v>
      </c>
      <c r="P915" s="1" t="s">
        <v>39</v>
      </c>
      <c r="Q915" s="5">
        <v>41846</v>
      </c>
    </row>
    <row r="916" spans="1:17">
      <c r="A916" s="1">
        <v>915</v>
      </c>
      <c r="B916" s="1" t="s">
        <v>667</v>
      </c>
      <c r="C916" s="1">
        <v>18500000</v>
      </c>
      <c r="D916" s="2">
        <v>4050000000</v>
      </c>
      <c r="E916" s="6">
        <v>13</v>
      </c>
      <c r="F916" s="1">
        <v>679</v>
      </c>
      <c r="G916" s="1">
        <v>20</v>
      </c>
      <c r="H916" s="1">
        <v>1868</v>
      </c>
      <c r="I916" s="1">
        <v>13</v>
      </c>
      <c r="J916" s="1">
        <v>25</v>
      </c>
      <c r="K916" s="2">
        <v>197000000</v>
      </c>
      <c r="L916" s="1">
        <v>49300</v>
      </c>
      <c r="M916" s="1">
        <v>789500</v>
      </c>
      <c r="N916" s="1">
        <v>592100</v>
      </c>
      <c r="O916" s="1">
        <v>9500000</v>
      </c>
      <c r="P916" s="1">
        <v>1600000</v>
      </c>
      <c r="Q916" s="5">
        <v>41645</v>
      </c>
    </row>
    <row r="917" spans="1:17">
      <c r="A917" s="1">
        <v>916</v>
      </c>
      <c r="B917" s="1" t="s">
        <v>752</v>
      </c>
      <c r="C917" s="1">
        <v>17200000</v>
      </c>
      <c r="D917" s="2">
        <v>5020000000</v>
      </c>
      <c r="E917" s="6">
        <v>6</v>
      </c>
      <c r="F917" s="1">
        <v>7550</v>
      </c>
      <c r="G917" s="1">
        <v>41</v>
      </c>
      <c r="H917" s="1">
        <v>1359</v>
      </c>
      <c r="I917" s="1">
        <v>9</v>
      </c>
      <c r="J917" s="1">
        <v>38</v>
      </c>
      <c r="K917" s="1">
        <v>15405000</v>
      </c>
      <c r="L917" s="1">
        <v>3900</v>
      </c>
      <c r="M917" s="1">
        <v>61600</v>
      </c>
      <c r="N917" s="1">
        <v>46200</v>
      </c>
      <c r="O917" s="1">
        <v>739500</v>
      </c>
      <c r="P917" s="1" t="s">
        <v>39</v>
      </c>
      <c r="Q917" s="5">
        <v>40034</v>
      </c>
    </row>
    <row r="918" spans="1:17">
      <c r="A918" s="1">
        <v>917</v>
      </c>
      <c r="B918" s="1" t="s">
        <v>1036</v>
      </c>
      <c r="C918" s="1">
        <v>14200000</v>
      </c>
      <c r="D918" s="2">
        <v>6050000000</v>
      </c>
      <c r="E918" s="6">
        <v>9</v>
      </c>
      <c r="F918" s="1">
        <v>1823</v>
      </c>
      <c r="G918" s="1">
        <v>34</v>
      </c>
      <c r="H918" s="1">
        <v>1036</v>
      </c>
      <c r="I918" s="1">
        <v>8</v>
      </c>
      <c r="J918" s="1">
        <v>134</v>
      </c>
      <c r="K918" s="1">
        <v>62658000</v>
      </c>
      <c r="L918" s="1">
        <v>15700</v>
      </c>
      <c r="M918" s="1">
        <v>250600</v>
      </c>
      <c r="N918" s="1">
        <v>188000</v>
      </c>
      <c r="O918" s="1">
        <v>3000000</v>
      </c>
      <c r="P918" s="1" t="s">
        <v>39</v>
      </c>
      <c r="Q918" s="5">
        <v>41833</v>
      </c>
    </row>
    <row r="919" spans="1:17">
      <c r="A919" s="1">
        <v>918</v>
      </c>
      <c r="B919" s="1" t="s">
        <v>777</v>
      </c>
      <c r="C919" s="1">
        <v>16700000</v>
      </c>
      <c r="D919" s="2">
        <v>8830000000</v>
      </c>
      <c r="E919" s="6">
        <v>4</v>
      </c>
      <c r="F919" s="1">
        <v>920</v>
      </c>
      <c r="G919" s="1">
        <v>49</v>
      </c>
      <c r="H919" s="1">
        <v>559</v>
      </c>
      <c r="I919" s="1">
        <v>135</v>
      </c>
      <c r="J919" s="1">
        <v>130</v>
      </c>
      <c r="K919" s="1">
        <v>45698000</v>
      </c>
      <c r="L919" s="1">
        <v>11400</v>
      </c>
      <c r="M919" s="1">
        <v>182800</v>
      </c>
      <c r="N919" s="1">
        <v>137100</v>
      </c>
      <c r="O919" s="1">
        <v>2200000</v>
      </c>
      <c r="P919" s="1">
        <v>100000</v>
      </c>
      <c r="Q919" s="5">
        <v>41096</v>
      </c>
    </row>
    <row r="920" spans="1:17">
      <c r="A920" s="1">
        <v>919</v>
      </c>
      <c r="B920" s="1" t="s">
        <v>354</v>
      </c>
      <c r="C920" s="1">
        <v>27500000</v>
      </c>
      <c r="D920" s="2">
        <v>13400000000</v>
      </c>
      <c r="E920" s="6">
        <v>9</v>
      </c>
      <c r="F920" s="1">
        <v>682</v>
      </c>
      <c r="G920" s="1">
        <v>49</v>
      </c>
      <c r="H920" s="1">
        <v>275</v>
      </c>
      <c r="I920" s="1">
        <v>57</v>
      </c>
      <c r="J920" s="1">
        <v>63</v>
      </c>
      <c r="K920" s="1">
        <v>90450000</v>
      </c>
      <c r="L920" s="1">
        <v>22600</v>
      </c>
      <c r="M920" s="1">
        <v>361800</v>
      </c>
      <c r="N920" s="1">
        <v>271300</v>
      </c>
      <c r="O920" s="1">
        <v>4300000</v>
      </c>
      <c r="P920" s="1">
        <v>100000</v>
      </c>
      <c r="Q920" s="5">
        <v>39577</v>
      </c>
    </row>
    <row r="921" spans="1:17">
      <c r="A921" s="1">
        <v>920</v>
      </c>
      <c r="B921" s="1" t="s">
        <v>1194</v>
      </c>
      <c r="C921" s="1">
        <v>13000000</v>
      </c>
      <c r="D921" s="2">
        <v>302000000</v>
      </c>
      <c r="E921" s="6">
        <v>10</v>
      </c>
      <c r="F921" s="1">
        <v>22</v>
      </c>
      <c r="G921" s="1">
        <v>32</v>
      </c>
      <c r="H921" s="1">
        <v>4035874</v>
      </c>
      <c r="I921" s="1">
        <v>3926</v>
      </c>
      <c r="J921" s="1">
        <v>7638</v>
      </c>
      <c r="K921" s="1">
        <v>590</v>
      </c>
      <c r="L921" s="1">
        <v>0.15</v>
      </c>
      <c r="M921" s="1">
        <v>2</v>
      </c>
      <c r="N921" s="1">
        <v>2</v>
      </c>
      <c r="O921" s="1">
        <v>28</v>
      </c>
      <c r="P921" s="1">
        <v>8</v>
      </c>
      <c r="Q921" s="5">
        <v>44419</v>
      </c>
    </row>
    <row r="922" spans="1:17">
      <c r="A922" s="1">
        <v>921</v>
      </c>
      <c r="B922" s="1" t="s">
        <v>1240</v>
      </c>
      <c r="C922" s="1">
        <v>12500000</v>
      </c>
      <c r="D922" s="2">
        <v>161000000</v>
      </c>
      <c r="E922" s="6">
        <v>10</v>
      </c>
      <c r="F922" s="1">
        <v>61</v>
      </c>
      <c r="G922" s="1">
        <v>49</v>
      </c>
      <c r="H922" s="1">
        <v>81750</v>
      </c>
      <c r="I922" s="1">
        <v>175</v>
      </c>
      <c r="J922" s="1">
        <v>46</v>
      </c>
      <c r="K922" s="2">
        <v>758000000</v>
      </c>
      <c r="L922" s="1">
        <v>0</v>
      </c>
      <c r="M922" s="1">
        <v>0</v>
      </c>
      <c r="N922" s="1">
        <v>0</v>
      </c>
      <c r="O922" s="1">
        <v>0</v>
      </c>
      <c r="P922" s="1" t="s">
        <v>39</v>
      </c>
      <c r="Q922" s="5">
        <v>43759</v>
      </c>
    </row>
    <row r="923" spans="1:17">
      <c r="A923" s="1">
        <v>922</v>
      </c>
      <c r="B923" s="1" t="s">
        <v>1122</v>
      </c>
      <c r="C923" s="1">
        <v>13500000</v>
      </c>
      <c r="D923" s="2">
        <v>11700000000</v>
      </c>
      <c r="E923" s="6">
        <v>2</v>
      </c>
      <c r="F923" s="1">
        <v>975</v>
      </c>
      <c r="G923" s="1">
        <v>48</v>
      </c>
      <c r="H923" s="1">
        <v>333</v>
      </c>
      <c r="I923" s="1">
        <v>29</v>
      </c>
      <c r="J923" s="1">
        <v>160</v>
      </c>
      <c r="K923" s="2">
        <v>496000000</v>
      </c>
      <c r="L923" s="1">
        <v>123900</v>
      </c>
      <c r="M923" s="1">
        <v>2000000</v>
      </c>
      <c r="N923" s="1">
        <v>1500000</v>
      </c>
      <c r="O923" s="1">
        <v>23800000</v>
      </c>
      <c r="P923" s="1">
        <v>400000</v>
      </c>
      <c r="Q923" s="5">
        <v>41363</v>
      </c>
    </row>
    <row r="924" spans="1:17">
      <c r="A924" s="1">
        <v>923</v>
      </c>
      <c r="B924" s="1" t="s">
        <v>196</v>
      </c>
      <c r="C924" s="1">
        <v>39000000</v>
      </c>
      <c r="D924" s="2">
        <v>36100000000</v>
      </c>
      <c r="E924" s="6">
        <v>4</v>
      </c>
      <c r="F924" s="1">
        <v>72580</v>
      </c>
      <c r="G924" s="1">
        <v>44</v>
      </c>
      <c r="H924" s="1">
        <v>27</v>
      </c>
      <c r="I924" s="1">
        <v>1</v>
      </c>
      <c r="J924" s="1">
        <v>24</v>
      </c>
      <c r="K924" s="2">
        <v>130000000</v>
      </c>
      <c r="L924" s="1">
        <v>32600</v>
      </c>
      <c r="M924" s="1">
        <v>521800</v>
      </c>
      <c r="N924" s="1">
        <v>391400</v>
      </c>
      <c r="O924" s="1">
        <v>6300000</v>
      </c>
      <c r="P924" s="1">
        <v>200000</v>
      </c>
      <c r="Q924" s="5">
        <v>41218</v>
      </c>
    </row>
    <row r="925" spans="1:17">
      <c r="A925" s="1">
        <v>924</v>
      </c>
      <c r="B925" s="1" t="s">
        <v>370</v>
      </c>
      <c r="C925" s="1">
        <v>26500000</v>
      </c>
      <c r="D925" s="2">
        <v>20400000000</v>
      </c>
      <c r="E925" s="6">
        <v>9</v>
      </c>
      <c r="F925" s="1">
        <v>6873</v>
      </c>
      <c r="G925" s="1">
        <v>49</v>
      </c>
      <c r="H925" s="1">
        <v>117</v>
      </c>
      <c r="I925" s="1">
        <v>63</v>
      </c>
      <c r="J925" s="1">
        <v>65</v>
      </c>
      <c r="K925" s="1">
        <v>89098000</v>
      </c>
      <c r="L925" s="1">
        <v>22300</v>
      </c>
      <c r="M925" s="1">
        <v>356400</v>
      </c>
      <c r="N925" s="1">
        <v>267300</v>
      </c>
      <c r="O925" s="1">
        <v>4300000</v>
      </c>
      <c r="P925" s="1" t="s">
        <v>39</v>
      </c>
      <c r="Q925" s="5">
        <v>39760</v>
      </c>
    </row>
    <row r="926" spans="1:17">
      <c r="A926" s="1">
        <v>925</v>
      </c>
      <c r="B926" s="1" t="s">
        <v>278</v>
      </c>
      <c r="C926" s="1">
        <v>31700000</v>
      </c>
      <c r="D926" s="2">
        <v>16500000000</v>
      </c>
      <c r="E926" s="6">
        <v>9</v>
      </c>
      <c r="F926" s="1">
        <v>6518</v>
      </c>
      <c r="G926" s="1">
        <v>19</v>
      </c>
      <c r="H926" s="1">
        <v>177</v>
      </c>
      <c r="I926" s="1">
        <v>39</v>
      </c>
      <c r="J926" s="1">
        <v>48</v>
      </c>
      <c r="K926" s="2">
        <v>113000000</v>
      </c>
      <c r="L926" s="1">
        <v>28200</v>
      </c>
      <c r="M926" s="1">
        <v>450600</v>
      </c>
      <c r="N926" s="1">
        <v>337900</v>
      </c>
      <c r="O926" s="1">
        <v>5400000</v>
      </c>
      <c r="P926" s="1">
        <v>200000</v>
      </c>
      <c r="Q926" s="5">
        <v>40983</v>
      </c>
    </row>
    <row r="927" spans="1:17">
      <c r="A927" s="1">
        <v>926</v>
      </c>
      <c r="B927" s="1" t="s">
        <v>640</v>
      </c>
      <c r="C927" s="1">
        <v>19000000</v>
      </c>
      <c r="D927" s="2">
        <v>8280000000</v>
      </c>
      <c r="E927" s="6">
        <v>5</v>
      </c>
      <c r="F927" s="1">
        <v>1525</v>
      </c>
      <c r="G927" s="1">
        <v>19</v>
      </c>
      <c r="H927" s="1">
        <v>618</v>
      </c>
      <c r="I927" s="1">
        <v>78</v>
      </c>
      <c r="J927" s="1">
        <v>111</v>
      </c>
      <c r="K927" s="2">
        <v>106000000</v>
      </c>
      <c r="L927" s="1">
        <v>26400</v>
      </c>
      <c r="M927" s="1">
        <v>422800</v>
      </c>
      <c r="N927" s="1">
        <v>317100</v>
      </c>
      <c r="O927" s="1">
        <v>5100000</v>
      </c>
      <c r="P927" s="1">
        <v>200000</v>
      </c>
      <c r="Q927" s="5">
        <v>43047</v>
      </c>
    </row>
    <row r="928" spans="1:17">
      <c r="A928" s="1">
        <v>927</v>
      </c>
      <c r="B928" s="1" t="s">
        <v>266</v>
      </c>
      <c r="C928" s="1">
        <v>32200000</v>
      </c>
      <c r="D928" s="2">
        <v>16600000000</v>
      </c>
      <c r="E928" s="6">
        <v>5</v>
      </c>
      <c r="F928" s="1">
        <v>2</v>
      </c>
      <c r="G928" s="1">
        <v>19</v>
      </c>
      <c r="H928" s="1">
        <v>4053139</v>
      </c>
      <c r="I928" s="1" t="s">
        <v>39</v>
      </c>
      <c r="J928" s="1">
        <v>6723</v>
      </c>
      <c r="K928" s="1">
        <v>1</v>
      </c>
      <c r="L928" s="1">
        <v>0</v>
      </c>
      <c r="M928" s="1">
        <v>0</v>
      </c>
      <c r="N928" s="1">
        <v>0</v>
      </c>
      <c r="O928" s="1">
        <v>0.05</v>
      </c>
      <c r="P928" s="1" t="s">
        <v>39</v>
      </c>
      <c r="Q928" s="5">
        <v>39067</v>
      </c>
    </row>
    <row r="929" spans="1:17">
      <c r="A929" s="1">
        <v>928</v>
      </c>
      <c r="B929" s="1" t="s">
        <v>64</v>
      </c>
      <c r="C929" s="1">
        <v>96000000</v>
      </c>
      <c r="D929" s="2">
        <v>77400000000</v>
      </c>
      <c r="E929" s="6">
        <v>17</v>
      </c>
      <c r="F929" s="1">
        <v>70127</v>
      </c>
      <c r="G929" s="1">
        <v>49</v>
      </c>
      <c r="H929" s="1">
        <v>7</v>
      </c>
      <c r="I929" s="1">
        <v>6</v>
      </c>
      <c r="J929" s="1">
        <v>1</v>
      </c>
      <c r="K929" s="2">
        <v>715000000</v>
      </c>
      <c r="L929" s="1">
        <v>178700</v>
      </c>
      <c r="M929" s="1">
        <v>2900000</v>
      </c>
      <c r="N929" s="1">
        <v>2100000</v>
      </c>
      <c r="O929" s="1">
        <v>34300000</v>
      </c>
      <c r="P929" s="1">
        <v>600000</v>
      </c>
      <c r="Q929" s="5">
        <v>39213</v>
      </c>
    </row>
    <row r="930" spans="1:17">
      <c r="A930" s="1">
        <v>929</v>
      </c>
      <c r="B930" s="1" t="s">
        <v>818</v>
      </c>
      <c r="C930" s="1">
        <v>16200000</v>
      </c>
      <c r="D930" s="2">
        <v>14800000000</v>
      </c>
      <c r="E930" s="6">
        <v>13</v>
      </c>
      <c r="F930" s="1">
        <v>189</v>
      </c>
      <c r="G930" s="1">
        <v>49</v>
      </c>
      <c r="H930" s="1">
        <v>153622</v>
      </c>
      <c r="I930" s="1">
        <v>1776</v>
      </c>
      <c r="J930" s="1">
        <v>1495</v>
      </c>
      <c r="K930" s="1">
        <v>37911</v>
      </c>
      <c r="L930" s="1">
        <v>9</v>
      </c>
      <c r="M930" s="1">
        <v>152</v>
      </c>
      <c r="N930" s="1">
        <v>114</v>
      </c>
      <c r="O930" s="1">
        <v>1800</v>
      </c>
      <c r="P930" s="1">
        <v>1000</v>
      </c>
      <c r="Q930" s="5">
        <v>44086</v>
      </c>
    </row>
    <row r="931" spans="1:17">
      <c r="A931" s="1">
        <v>930</v>
      </c>
      <c r="B931" s="1" t="s">
        <v>929</v>
      </c>
      <c r="C931" s="1">
        <v>15000000</v>
      </c>
      <c r="D931" s="2">
        <v>4010000000</v>
      </c>
      <c r="E931" s="6">
        <v>4</v>
      </c>
      <c r="F931" s="1">
        <v>724</v>
      </c>
      <c r="G931" s="1">
        <v>29</v>
      </c>
      <c r="H931" s="1">
        <v>1907</v>
      </c>
      <c r="I931" s="1">
        <v>26</v>
      </c>
      <c r="J931" s="1">
        <v>146</v>
      </c>
      <c r="K931" s="1">
        <v>33880000</v>
      </c>
      <c r="L931" s="1">
        <v>8500</v>
      </c>
      <c r="M931" s="1">
        <v>135500</v>
      </c>
      <c r="N931" s="1">
        <v>101600</v>
      </c>
      <c r="O931" s="1">
        <v>1600000</v>
      </c>
      <c r="P931" s="1">
        <v>100000</v>
      </c>
      <c r="Q931" s="5">
        <v>41960</v>
      </c>
    </row>
    <row r="932" spans="1:17">
      <c r="A932" s="1">
        <v>931</v>
      </c>
      <c r="B932" s="1" t="s">
        <v>193</v>
      </c>
      <c r="C932" s="1">
        <v>39200000</v>
      </c>
      <c r="D932" s="2">
        <v>10500000000</v>
      </c>
      <c r="E932" s="6">
        <v>9</v>
      </c>
      <c r="F932" s="1">
        <v>133</v>
      </c>
      <c r="G932" s="1">
        <v>49</v>
      </c>
      <c r="H932" s="1">
        <v>403</v>
      </c>
      <c r="I932" s="1">
        <v>24</v>
      </c>
      <c r="J932" s="1">
        <v>29</v>
      </c>
      <c r="K932" s="1">
        <v>58362000</v>
      </c>
      <c r="L932" s="1">
        <v>14600</v>
      </c>
      <c r="M932" s="1">
        <v>233400</v>
      </c>
      <c r="N932" s="1">
        <v>175100</v>
      </c>
      <c r="O932" s="1">
        <v>2800000</v>
      </c>
      <c r="P932" s="1">
        <v>100000</v>
      </c>
      <c r="Q932" s="5">
        <v>42178</v>
      </c>
    </row>
    <row r="933" spans="1:17">
      <c r="A933" s="1">
        <v>932</v>
      </c>
      <c r="B933" s="1" t="s">
        <v>1244</v>
      </c>
      <c r="C933" s="1">
        <v>12500000</v>
      </c>
      <c r="D933" s="2">
        <v>1400000000</v>
      </c>
      <c r="E933" s="6">
        <v>6</v>
      </c>
      <c r="F933" s="1">
        <v>1109</v>
      </c>
      <c r="G933" s="1">
        <v>29</v>
      </c>
      <c r="H933" s="1">
        <v>7741</v>
      </c>
      <c r="I933" s="1">
        <v>33</v>
      </c>
      <c r="J933" s="1">
        <v>68</v>
      </c>
      <c r="K933" s="1">
        <v>8869000</v>
      </c>
      <c r="L933" s="1">
        <v>2200</v>
      </c>
      <c r="M933" s="1">
        <v>35500</v>
      </c>
      <c r="N933" s="1">
        <v>26600</v>
      </c>
      <c r="O933" s="1">
        <v>425700</v>
      </c>
      <c r="P933" s="1" t="s">
        <v>39</v>
      </c>
      <c r="Q933" s="5">
        <v>41661</v>
      </c>
    </row>
    <row r="934" spans="1:17">
      <c r="A934" s="1">
        <v>933</v>
      </c>
      <c r="B934" s="1" t="s">
        <v>552</v>
      </c>
      <c r="C934" s="1">
        <v>20700000</v>
      </c>
      <c r="D934" s="2">
        <v>18000000000</v>
      </c>
      <c r="E934" s="6">
        <v>4</v>
      </c>
      <c r="F934" s="1">
        <v>619</v>
      </c>
      <c r="G934" s="1">
        <v>49</v>
      </c>
      <c r="H934" s="1">
        <v>146</v>
      </c>
      <c r="I934" s="1">
        <v>101</v>
      </c>
      <c r="J934" s="1">
        <v>96</v>
      </c>
      <c r="K934" s="2">
        <v>875000000</v>
      </c>
      <c r="L934" s="1">
        <v>218700</v>
      </c>
      <c r="M934" s="1">
        <v>3500000</v>
      </c>
      <c r="N934" s="1">
        <v>2600000</v>
      </c>
      <c r="O934" s="1">
        <v>42000000</v>
      </c>
      <c r="P934" s="1">
        <v>1000000</v>
      </c>
      <c r="Q934" s="5">
        <v>44100</v>
      </c>
    </row>
    <row r="935" spans="1:17">
      <c r="A935" s="1">
        <v>934</v>
      </c>
      <c r="B935" s="1" t="s">
        <v>524</v>
      </c>
      <c r="C935" s="1">
        <v>21400000</v>
      </c>
      <c r="D935" s="2">
        <v>1570000000</v>
      </c>
      <c r="E935" s="6">
        <v>2</v>
      </c>
      <c r="F935" s="1">
        <v>0</v>
      </c>
      <c r="G935" s="1">
        <v>18</v>
      </c>
      <c r="H935" s="1">
        <v>4057944</v>
      </c>
      <c r="I935" s="1">
        <v>3810</v>
      </c>
      <c r="J935" s="1" t="s">
        <v>39</v>
      </c>
      <c r="K935" s="1" t="s">
        <v>39</v>
      </c>
      <c r="L935" s="1">
        <v>0</v>
      </c>
      <c r="M935" s="1">
        <v>0</v>
      </c>
      <c r="N935" s="1">
        <v>0</v>
      </c>
      <c r="O935" s="1">
        <v>0</v>
      </c>
      <c r="P935" s="1">
        <v>5</v>
      </c>
      <c r="Q935" s="5">
        <v>41436</v>
      </c>
    </row>
    <row r="936" spans="1:17">
      <c r="A936" s="1">
        <v>935</v>
      </c>
      <c r="B936" s="1" t="s">
        <v>286</v>
      </c>
      <c r="C936" s="1">
        <v>31200000</v>
      </c>
      <c r="D936" s="2">
        <v>9670000000</v>
      </c>
      <c r="E936" s="6">
        <v>13</v>
      </c>
      <c r="F936" s="1">
        <v>65</v>
      </c>
      <c r="G936" s="1">
        <v>50</v>
      </c>
      <c r="H936" s="1">
        <v>3361188</v>
      </c>
      <c r="I936" s="1">
        <v>522</v>
      </c>
      <c r="J936" s="1">
        <v>2270</v>
      </c>
      <c r="K936" s="1">
        <v>3589</v>
      </c>
      <c r="L936" s="1">
        <v>0.9</v>
      </c>
      <c r="M936" s="1">
        <v>14</v>
      </c>
      <c r="N936" s="1">
        <v>11</v>
      </c>
      <c r="O936" s="1">
        <v>172</v>
      </c>
      <c r="P936" s="1">
        <v>100</v>
      </c>
      <c r="Q936" s="5">
        <v>43450</v>
      </c>
    </row>
    <row r="937" spans="1:17">
      <c r="A937" s="1">
        <v>936</v>
      </c>
      <c r="B937" s="1" t="s">
        <v>788</v>
      </c>
      <c r="C937" s="1">
        <v>16600000</v>
      </c>
      <c r="D937" s="2">
        <v>15300000000</v>
      </c>
      <c r="E937" s="6">
        <v>4</v>
      </c>
      <c r="F937" s="1">
        <v>2200</v>
      </c>
      <c r="G937" s="1">
        <v>18</v>
      </c>
      <c r="H937" s="1">
        <v>213</v>
      </c>
      <c r="I937" s="1">
        <v>4</v>
      </c>
      <c r="J937" s="1">
        <v>131</v>
      </c>
      <c r="K937" s="2">
        <v>617000000</v>
      </c>
      <c r="L937" s="1">
        <v>154300</v>
      </c>
      <c r="M937" s="1">
        <v>2500000</v>
      </c>
      <c r="N937" s="1">
        <v>1900000</v>
      </c>
      <c r="O937" s="1">
        <v>29600000</v>
      </c>
      <c r="P937" s="1">
        <v>900000</v>
      </c>
      <c r="Q937" s="5">
        <v>44322</v>
      </c>
    </row>
    <row r="938" spans="1:17">
      <c r="A938" s="1">
        <v>937</v>
      </c>
      <c r="B938" s="1" t="s">
        <v>1227</v>
      </c>
      <c r="C938" s="1">
        <v>12700000</v>
      </c>
      <c r="D938" s="2">
        <v>13200000000</v>
      </c>
      <c r="E938" s="6">
        <v>4</v>
      </c>
      <c r="F938" s="1">
        <v>142</v>
      </c>
      <c r="G938" s="1">
        <v>49</v>
      </c>
      <c r="H938" s="1">
        <v>279</v>
      </c>
      <c r="I938" s="1">
        <v>173</v>
      </c>
      <c r="J938" s="1">
        <v>147</v>
      </c>
      <c r="K938" s="2">
        <v>170000000</v>
      </c>
      <c r="L938" s="1">
        <v>42500</v>
      </c>
      <c r="M938" s="1">
        <v>679900</v>
      </c>
      <c r="N938" s="1">
        <v>509900</v>
      </c>
      <c r="O938" s="1">
        <v>8200000</v>
      </c>
      <c r="P938" s="1">
        <v>100000</v>
      </c>
      <c r="Q938" s="5">
        <v>42008</v>
      </c>
    </row>
    <row r="939" spans="1:17">
      <c r="A939" s="1">
        <v>938</v>
      </c>
      <c r="B939" s="1" t="s">
        <v>221</v>
      </c>
      <c r="C939" s="1">
        <v>36300000</v>
      </c>
      <c r="D939" s="2">
        <v>3010000000</v>
      </c>
      <c r="E939" s="6">
        <v>11</v>
      </c>
      <c r="F939" s="1">
        <v>744</v>
      </c>
      <c r="G939" s="1">
        <v>49</v>
      </c>
      <c r="H939" s="1">
        <v>2860</v>
      </c>
      <c r="I939" s="1">
        <v>32</v>
      </c>
      <c r="J939" s="1">
        <v>5</v>
      </c>
      <c r="K939" s="1">
        <v>21103000</v>
      </c>
      <c r="L939" s="1">
        <v>5300</v>
      </c>
      <c r="M939" s="1">
        <v>84400</v>
      </c>
      <c r="N939" s="1">
        <v>63300</v>
      </c>
      <c r="O939" s="1">
        <v>1000000</v>
      </c>
      <c r="P939" s="1">
        <v>300000</v>
      </c>
      <c r="Q939" s="5">
        <v>38701</v>
      </c>
    </row>
    <row r="940" spans="1:17">
      <c r="A940" s="1">
        <v>939</v>
      </c>
      <c r="B940" s="1" t="s">
        <v>33</v>
      </c>
      <c r="C940" s="2">
        <v>170000000</v>
      </c>
      <c r="D940" s="1">
        <v>0</v>
      </c>
      <c r="E940" s="6">
        <v>5</v>
      </c>
      <c r="F940" s="1">
        <v>1</v>
      </c>
      <c r="G940" s="1">
        <v>49</v>
      </c>
      <c r="H940" s="1">
        <v>4055159</v>
      </c>
      <c r="I940" s="1">
        <v>7670</v>
      </c>
      <c r="J940" s="1">
        <v>7423</v>
      </c>
      <c r="K940" s="1">
        <v>12</v>
      </c>
      <c r="L940" s="1">
        <v>0</v>
      </c>
      <c r="M940" s="1">
        <v>0.05</v>
      </c>
      <c r="N940" s="1">
        <v>0.04</v>
      </c>
      <c r="O940" s="1">
        <v>0.57999999999999996</v>
      </c>
      <c r="P940" s="1" t="s">
        <v>39</v>
      </c>
      <c r="Q940" s="5">
        <v>38781</v>
      </c>
    </row>
    <row r="941" spans="1:17">
      <c r="A941" s="1">
        <v>940</v>
      </c>
      <c r="B941" s="1" t="s">
        <v>112</v>
      </c>
      <c r="C941" s="1">
        <v>54600000</v>
      </c>
      <c r="D941" s="2">
        <v>35300000000</v>
      </c>
      <c r="E941" s="6">
        <v>5</v>
      </c>
      <c r="F941" s="1">
        <v>3707</v>
      </c>
      <c r="G941" s="1">
        <v>19</v>
      </c>
      <c r="H941" s="1">
        <v>28</v>
      </c>
      <c r="I941" s="1">
        <v>15</v>
      </c>
      <c r="J941" s="1">
        <v>16</v>
      </c>
      <c r="K941" s="2">
        <v>512000000</v>
      </c>
      <c r="L941" s="1">
        <v>128000</v>
      </c>
      <c r="M941" s="1">
        <v>2000000</v>
      </c>
      <c r="N941" s="1">
        <v>1500000</v>
      </c>
      <c r="O941" s="1">
        <v>24600000</v>
      </c>
      <c r="P941" s="1">
        <v>500000</v>
      </c>
      <c r="Q941" s="5">
        <v>38875</v>
      </c>
    </row>
    <row r="942" spans="1:17">
      <c r="A942" s="1">
        <v>941</v>
      </c>
      <c r="B942" s="1" t="s">
        <v>1057</v>
      </c>
      <c r="C942" s="1">
        <v>14100000</v>
      </c>
      <c r="D942" s="2">
        <v>6040000000</v>
      </c>
      <c r="E942" s="6">
        <v>4</v>
      </c>
      <c r="F942" s="1">
        <v>2854</v>
      </c>
      <c r="G942" s="1">
        <v>20</v>
      </c>
      <c r="H942" s="1">
        <v>1029</v>
      </c>
      <c r="I942" s="1">
        <v>27</v>
      </c>
      <c r="J942" s="1">
        <v>154</v>
      </c>
      <c r="K942" s="2">
        <v>176000000</v>
      </c>
      <c r="L942" s="1">
        <v>44000</v>
      </c>
      <c r="M942" s="1">
        <v>704200</v>
      </c>
      <c r="N942" s="1">
        <v>528200</v>
      </c>
      <c r="O942" s="1">
        <v>8500000</v>
      </c>
      <c r="P942" s="1">
        <v>400000</v>
      </c>
      <c r="Q942" s="5">
        <v>42375</v>
      </c>
    </row>
    <row r="943" spans="1:17">
      <c r="A943" s="1">
        <v>942</v>
      </c>
      <c r="B943" s="1" t="s">
        <v>410</v>
      </c>
      <c r="C943" s="1">
        <v>24800000</v>
      </c>
      <c r="D943" s="2">
        <v>2590000000</v>
      </c>
      <c r="E943" s="6">
        <v>7</v>
      </c>
      <c r="F943" s="1">
        <v>672</v>
      </c>
      <c r="G943" s="1">
        <v>29</v>
      </c>
      <c r="H943" s="1">
        <v>3505</v>
      </c>
      <c r="I943" s="1">
        <v>9</v>
      </c>
      <c r="J943" s="1">
        <v>6</v>
      </c>
      <c r="K943" s="1">
        <v>336291</v>
      </c>
      <c r="L943" s="1">
        <v>84</v>
      </c>
      <c r="M943" s="1">
        <v>1300</v>
      </c>
      <c r="N943" s="1">
        <v>1000</v>
      </c>
      <c r="O943" s="1">
        <v>16100</v>
      </c>
      <c r="P943" s="1" t="s">
        <v>39</v>
      </c>
      <c r="Q943" s="5">
        <v>40076</v>
      </c>
    </row>
    <row r="944" spans="1:17">
      <c r="A944" s="1">
        <v>943</v>
      </c>
      <c r="B944" s="1" t="s">
        <v>48</v>
      </c>
      <c r="C944" s="2">
        <v>112000000</v>
      </c>
      <c r="D944" s="2">
        <v>93200000000</v>
      </c>
      <c r="E944" s="6">
        <v>13</v>
      </c>
      <c r="F944" s="1">
        <v>1111</v>
      </c>
      <c r="G944" s="1">
        <v>49</v>
      </c>
      <c r="H944" s="1">
        <v>5</v>
      </c>
      <c r="I944" s="1">
        <v>3</v>
      </c>
      <c r="J944" s="1">
        <v>3</v>
      </c>
      <c r="K944" s="2">
        <v>732000000</v>
      </c>
      <c r="L944" s="1">
        <v>182900</v>
      </c>
      <c r="M944" s="1">
        <v>2900000</v>
      </c>
      <c r="N944" s="1">
        <v>2200000</v>
      </c>
      <c r="O944" s="1">
        <v>35100000</v>
      </c>
      <c r="P944" s="1" t="s">
        <v>39</v>
      </c>
      <c r="Q944" s="5">
        <v>42136</v>
      </c>
    </row>
    <row r="945" spans="1:17">
      <c r="A945" s="1">
        <v>944</v>
      </c>
      <c r="B945" s="1" t="s">
        <v>356</v>
      </c>
      <c r="C945" s="1">
        <v>27400000</v>
      </c>
      <c r="D945" s="2">
        <v>10300000000</v>
      </c>
      <c r="E945" s="6">
        <v>13</v>
      </c>
      <c r="F945" s="1">
        <v>642</v>
      </c>
      <c r="G945" s="1">
        <v>49</v>
      </c>
      <c r="H945" s="1">
        <v>418</v>
      </c>
      <c r="I945" s="1">
        <v>58</v>
      </c>
      <c r="J945" s="1">
        <v>50</v>
      </c>
      <c r="K945" s="2">
        <v>176000000</v>
      </c>
      <c r="L945" s="1">
        <v>44000</v>
      </c>
      <c r="M945" s="1">
        <v>703400</v>
      </c>
      <c r="N945" s="1">
        <v>527500</v>
      </c>
      <c r="O945" s="1">
        <v>8400000</v>
      </c>
      <c r="P945" s="1">
        <v>400000</v>
      </c>
      <c r="Q945" s="5">
        <v>42136</v>
      </c>
    </row>
    <row r="946" spans="1:17">
      <c r="A946" s="1">
        <v>945</v>
      </c>
      <c r="B946" s="1" t="s">
        <v>950</v>
      </c>
      <c r="C946" s="1">
        <v>14900000</v>
      </c>
      <c r="D946" s="1">
        <v>439098</v>
      </c>
      <c r="E946" s="6">
        <v>13</v>
      </c>
      <c r="F946" s="1">
        <v>1</v>
      </c>
      <c r="G946" s="1">
        <v>36</v>
      </c>
      <c r="H946" s="1">
        <v>3609784</v>
      </c>
      <c r="I946" s="1">
        <v>10</v>
      </c>
      <c r="J946" s="1">
        <v>19</v>
      </c>
      <c r="K946" s="1">
        <v>7697</v>
      </c>
      <c r="L946" s="1">
        <v>2</v>
      </c>
      <c r="M946" s="1">
        <v>31</v>
      </c>
      <c r="N946" s="1">
        <v>23</v>
      </c>
      <c r="O946" s="1">
        <v>369</v>
      </c>
      <c r="P946" s="1" t="s">
        <v>39</v>
      </c>
      <c r="Q946" s="5">
        <v>39671</v>
      </c>
    </row>
    <row r="947" spans="1:17">
      <c r="A947" s="1">
        <v>946</v>
      </c>
      <c r="B947" s="1" t="s">
        <v>1165</v>
      </c>
      <c r="C947" s="1">
        <v>13200000</v>
      </c>
      <c r="D947" s="2">
        <v>9380000000</v>
      </c>
      <c r="E947" s="6">
        <v>13</v>
      </c>
      <c r="F947" s="1">
        <v>6888</v>
      </c>
      <c r="G947" s="1">
        <v>49</v>
      </c>
      <c r="H947" s="1">
        <v>503</v>
      </c>
      <c r="I947" s="1">
        <v>168</v>
      </c>
      <c r="J947" s="1">
        <v>55</v>
      </c>
      <c r="K947" s="2">
        <v>119000000</v>
      </c>
      <c r="L947" s="1">
        <v>29800</v>
      </c>
      <c r="M947" s="1">
        <v>477600</v>
      </c>
      <c r="N947" s="1">
        <v>358200</v>
      </c>
      <c r="O947" s="1">
        <v>5700000</v>
      </c>
      <c r="P947" s="1">
        <v>300000</v>
      </c>
      <c r="Q947" s="5">
        <v>40679</v>
      </c>
    </row>
    <row r="948" spans="1:17">
      <c r="A948" s="1">
        <v>947</v>
      </c>
      <c r="B948" s="1" t="s">
        <v>871</v>
      </c>
      <c r="C948" s="1">
        <v>15500000</v>
      </c>
      <c r="D948" s="2">
        <v>8270000000</v>
      </c>
      <c r="E948" s="6">
        <v>16</v>
      </c>
      <c r="F948" s="1">
        <v>1021</v>
      </c>
      <c r="G948" s="1">
        <v>38</v>
      </c>
      <c r="H948" s="1">
        <v>619</v>
      </c>
      <c r="I948" s="1">
        <v>4</v>
      </c>
      <c r="J948" s="1">
        <v>33</v>
      </c>
      <c r="K948" s="2">
        <v>135000000</v>
      </c>
      <c r="L948" s="1">
        <v>33800</v>
      </c>
      <c r="M948" s="1">
        <v>540100</v>
      </c>
      <c r="N948" s="1">
        <v>405100</v>
      </c>
      <c r="O948" s="1">
        <v>6500000</v>
      </c>
      <c r="P948" s="1">
        <v>300000</v>
      </c>
      <c r="Q948" s="5">
        <v>42871</v>
      </c>
    </row>
    <row r="949" spans="1:17">
      <c r="A949" s="1">
        <v>948</v>
      </c>
      <c r="B949" s="1" t="s">
        <v>1085</v>
      </c>
      <c r="C949" s="1">
        <v>13900000</v>
      </c>
      <c r="D949" s="2">
        <v>8450000000</v>
      </c>
      <c r="E949" s="6">
        <v>10</v>
      </c>
      <c r="F949" s="1">
        <v>504</v>
      </c>
      <c r="G949" s="1">
        <v>49</v>
      </c>
      <c r="H949" s="1">
        <v>600</v>
      </c>
      <c r="I949" s="1">
        <v>161</v>
      </c>
      <c r="J949" s="1">
        <v>50</v>
      </c>
      <c r="K949" s="2">
        <v>114000000</v>
      </c>
      <c r="L949" s="1">
        <v>28600</v>
      </c>
      <c r="M949" s="1">
        <v>457000</v>
      </c>
      <c r="N949" s="1">
        <v>342800</v>
      </c>
      <c r="O949" s="1">
        <v>5500000</v>
      </c>
      <c r="P949" s="1">
        <v>200000</v>
      </c>
      <c r="Q949" s="5">
        <v>43385</v>
      </c>
    </row>
    <row r="950" spans="1:17">
      <c r="A950" s="1">
        <v>949</v>
      </c>
      <c r="B950" s="1" t="s">
        <v>168</v>
      </c>
      <c r="C950" s="1">
        <v>43200000</v>
      </c>
      <c r="D950" s="2">
        <v>36500000000</v>
      </c>
      <c r="E950" s="6">
        <v>5</v>
      </c>
      <c r="F950" s="1">
        <v>1478</v>
      </c>
      <c r="G950" s="1">
        <v>36</v>
      </c>
      <c r="H950" s="1">
        <v>26</v>
      </c>
      <c r="I950" s="1">
        <v>2</v>
      </c>
      <c r="J950" s="1">
        <v>6</v>
      </c>
      <c r="K950" s="2">
        <v>304000000</v>
      </c>
      <c r="L950" s="1">
        <v>75900</v>
      </c>
      <c r="M950" s="1">
        <v>1200000</v>
      </c>
      <c r="N950" s="1">
        <v>911300</v>
      </c>
      <c r="O950" s="1">
        <v>14600000</v>
      </c>
      <c r="P950" s="1">
        <v>300000</v>
      </c>
      <c r="Q950" s="5">
        <v>40694</v>
      </c>
    </row>
    <row r="951" spans="1:17">
      <c r="A951" s="1">
        <v>950</v>
      </c>
      <c r="B951" s="1" t="s">
        <v>1207</v>
      </c>
      <c r="C951" s="1">
        <v>12900000</v>
      </c>
      <c r="D951" s="2">
        <v>5590000000</v>
      </c>
      <c r="E951" s="6">
        <v>16</v>
      </c>
      <c r="F951" s="1">
        <v>1255</v>
      </c>
      <c r="G951" s="1">
        <v>46</v>
      </c>
      <c r="H951" s="1">
        <v>1164</v>
      </c>
      <c r="I951" s="1">
        <v>6</v>
      </c>
      <c r="J951" s="1">
        <v>166</v>
      </c>
      <c r="K951" s="1">
        <v>71118000</v>
      </c>
      <c r="L951" s="1">
        <v>17800</v>
      </c>
      <c r="M951" s="1">
        <v>284500</v>
      </c>
      <c r="N951" s="1">
        <v>213400</v>
      </c>
      <c r="O951" s="1">
        <v>3400000</v>
      </c>
      <c r="P951" s="1">
        <v>200000</v>
      </c>
      <c r="Q951" s="5">
        <v>41837</v>
      </c>
    </row>
    <row r="952" spans="1:17">
      <c r="A952" s="1">
        <v>951</v>
      </c>
      <c r="B952" s="1" t="s">
        <v>958</v>
      </c>
      <c r="C952" s="1">
        <v>14800000</v>
      </c>
      <c r="D952" s="2">
        <v>7020000000</v>
      </c>
      <c r="E952" s="6">
        <v>7</v>
      </c>
      <c r="F952" s="1">
        <v>2387</v>
      </c>
      <c r="G952" s="1">
        <v>46</v>
      </c>
      <c r="H952" s="1">
        <v>828</v>
      </c>
      <c r="I952" s="1">
        <v>3</v>
      </c>
      <c r="J952" s="1">
        <v>25</v>
      </c>
      <c r="K952" s="1">
        <v>47117000</v>
      </c>
      <c r="L952" s="1">
        <v>11800</v>
      </c>
      <c r="M952" s="1">
        <v>188500</v>
      </c>
      <c r="N952" s="1">
        <v>141400</v>
      </c>
      <c r="O952" s="1">
        <v>2300000</v>
      </c>
      <c r="P952" s="1" t="s">
        <v>39</v>
      </c>
      <c r="Q952" s="5">
        <v>42289</v>
      </c>
    </row>
    <row r="953" spans="1:17">
      <c r="A953" s="1">
        <v>952</v>
      </c>
      <c r="B953" s="1" t="s">
        <v>305</v>
      </c>
      <c r="C953" s="1">
        <v>30200000</v>
      </c>
      <c r="D953" s="2">
        <v>27700000000</v>
      </c>
      <c r="E953" s="6">
        <v>4</v>
      </c>
      <c r="F953" s="1">
        <v>3254</v>
      </c>
      <c r="G953" s="1">
        <v>25</v>
      </c>
      <c r="H953" s="1">
        <v>51</v>
      </c>
      <c r="I953" s="1">
        <v>1</v>
      </c>
      <c r="J953" s="1">
        <v>52</v>
      </c>
      <c r="K953" s="2">
        <v>116000000</v>
      </c>
      <c r="L953" s="1">
        <v>29100</v>
      </c>
      <c r="M953" s="1">
        <v>465700</v>
      </c>
      <c r="N953" s="1">
        <v>349300</v>
      </c>
      <c r="O953" s="1">
        <v>5600000</v>
      </c>
      <c r="P953" s="1">
        <v>100000</v>
      </c>
      <c r="Q953" s="5">
        <v>39776</v>
      </c>
    </row>
    <row r="954" spans="1:17">
      <c r="A954" s="1">
        <v>953</v>
      </c>
      <c r="B954" s="1" t="s">
        <v>662</v>
      </c>
      <c r="C954" s="1">
        <v>18600000</v>
      </c>
      <c r="D954" s="2">
        <v>8760000000</v>
      </c>
      <c r="E954" s="6">
        <v>6</v>
      </c>
      <c r="F954" s="1">
        <v>6289</v>
      </c>
      <c r="G954" s="1">
        <v>38</v>
      </c>
      <c r="H954" s="1">
        <v>566</v>
      </c>
      <c r="I954" s="1">
        <v>3</v>
      </c>
      <c r="J954" s="1">
        <v>31</v>
      </c>
      <c r="K954" s="1">
        <v>43007000</v>
      </c>
      <c r="L954" s="1">
        <v>10800</v>
      </c>
      <c r="M954" s="1">
        <v>172000</v>
      </c>
      <c r="N954" s="1">
        <v>129000</v>
      </c>
      <c r="O954" s="1">
        <v>2100000</v>
      </c>
      <c r="P954" s="1">
        <v>500000</v>
      </c>
      <c r="Q954" s="5">
        <v>41607</v>
      </c>
    </row>
    <row r="955" spans="1:17">
      <c r="A955" s="1">
        <v>954</v>
      </c>
      <c r="B955" s="1" t="s">
        <v>877</v>
      </c>
      <c r="C955" s="1">
        <v>15500000</v>
      </c>
      <c r="D955" s="2">
        <v>4500000000</v>
      </c>
      <c r="E955" s="6">
        <v>7</v>
      </c>
      <c r="F955" s="1">
        <v>5183</v>
      </c>
      <c r="G955" s="1">
        <v>14</v>
      </c>
      <c r="H955" s="1">
        <v>1597</v>
      </c>
      <c r="I955" s="1">
        <v>1</v>
      </c>
      <c r="J955" s="1">
        <v>22</v>
      </c>
      <c r="K955" s="1">
        <v>32916000</v>
      </c>
      <c r="L955" s="1">
        <v>8200</v>
      </c>
      <c r="M955" s="1">
        <v>131700</v>
      </c>
      <c r="N955" s="1">
        <v>98700</v>
      </c>
      <c r="O955" s="1">
        <v>1600000</v>
      </c>
      <c r="P955" s="1">
        <v>100000</v>
      </c>
      <c r="Q955" s="5">
        <v>43077</v>
      </c>
    </row>
    <row r="956" spans="1:17">
      <c r="A956" s="1">
        <v>955</v>
      </c>
      <c r="B956" s="1" t="s">
        <v>790</v>
      </c>
      <c r="C956" s="1">
        <v>16500000</v>
      </c>
      <c r="D956" s="2">
        <v>2440000000</v>
      </c>
      <c r="E956" s="6">
        <v>4</v>
      </c>
      <c r="F956" s="1">
        <v>421</v>
      </c>
      <c r="G956" s="1">
        <v>49</v>
      </c>
      <c r="H956" s="1">
        <v>3778</v>
      </c>
      <c r="I956" s="1">
        <v>137</v>
      </c>
      <c r="J956" s="1">
        <v>133</v>
      </c>
      <c r="K956" s="1">
        <v>21953000</v>
      </c>
      <c r="L956" s="1">
        <v>5500</v>
      </c>
      <c r="M956" s="1">
        <v>87800</v>
      </c>
      <c r="N956" s="1">
        <v>65900</v>
      </c>
      <c r="O956" s="1">
        <v>1100000</v>
      </c>
      <c r="P956" s="1">
        <v>200000</v>
      </c>
      <c r="Q956" s="5">
        <v>41707</v>
      </c>
    </row>
    <row r="957" spans="1:17">
      <c r="A957" s="1">
        <v>956</v>
      </c>
      <c r="B957" s="1" t="s">
        <v>1091</v>
      </c>
      <c r="C957" s="1">
        <v>13800000</v>
      </c>
      <c r="D957" s="2">
        <v>2480000000</v>
      </c>
      <c r="E957" s="6">
        <v>6</v>
      </c>
      <c r="F957" s="1">
        <v>1952</v>
      </c>
      <c r="G957" s="1">
        <v>31</v>
      </c>
      <c r="H957" s="1">
        <v>3690</v>
      </c>
      <c r="I957" s="1">
        <v>4</v>
      </c>
      <c r="J957" s="1">
        <v>58</v>
      </c>
      <c r="K957" s="1">
        <v>55122000</v>
      </c>
      <c r="L957" s="1">
        <v>13800</v>
      </c>
      <c r="M957" s="1">
        <v>220500</v>
      </c>
      <c r="N957" s="1">
        <v>165400</v>
      </c>
      <c r="O957" s="1">
        <v>2600000</v>
      </c>
      <c r="P957" s="1">
        <v>200000</v>
      </c>
      <c r="Q957" s="5">
        <v>42918</v>
      </c>
    </row>
    <row r="958" spans="1:17">
      <c r="A958" s="1">
        <v>957</v>
      </c>
      <c r="B958" s="1" t="s">
        <v>710</v>
      </c>
      <c r="C958" s="1">
        <v>17700000</v>
      </c>
      <c r="D958" s="2">
        <v>19200000000</v>
      </c>
      <c r="E958" s="6">
        <v>10</v>
      </c>
      <c r="F958" s="1">
        <v>1646</v>
      </c>
      <c r="G958" s="1">
        <v>40</v>
      </c>
      <c r="H958" s="1">
        <v>125</v>
      </c>
      <c r="I958" s="1">
        <v>9</v>
      </c>
      <c r="J958" s="1">
        <v>26</v>
      </c>
      <c r="K958" s="2">
        <v>3400000000</v>
      </c>
      <c r="L958" s="1">
        <v>850900</v>
      </c>
      <c r="M958" s="1">
        <v>13600000</v>
      </c>
      <c r="N958" s="1">
        <v>10200000</v>
      </c>
      <c r="O958" s="2">
        <v>163000000</v>
      </c>
      <c r="P958" s="1">
        <v>3200000</v>
      </c>
      <c r="Q958" s="5">
        <v>43050</v>
      </c>
    </row>
    <row r="959" spans="1:17">
      <c r="A959" s="1">
        <v>958</v>
      </c>
      <c r="B959" s="1" t="s">
        <v>725</v>
      </c>
      <c r="C959" s="1">
        <v>17600000</v>
      </c>
      <c r="D959" s="2">
        <v>2980000000</v>
      </c>
      <c r="E959" s="6">
        <v>7</v>
      </c>
      <c r="F959" s="1">
        <v>128</v>
      </c>
      <c r="G959" s="1">
        <v>10</v>
      </c>
      <c r="H959" s="1">
        <v>2917</v>
      </c>
      <c r="I959" s="1">
        <v>1</v>
      </c>
      <c r="J959" s="1">
        <v>16</v>
      </c>
      <c r="K959" s="1">
        <v>22354000</v>
      </c>
      <c r="L959" s="1">
        <v>5600</v>
      </c>
      <c r="M959" s="1">
        <v>89400</v>
      </c>
      <c r="N959" s="1">
        <v>67100</v>
      </c>
      <c r="O959" s="1">
        <v>1100000</v>
      </c>
      <c r="P959" s="1">
        <v>100000</v>
      </c>
      <c r="Q959" s="5">
        <v>42969</v>
      </c>
    </row>
    <row r="960" spans="1:17">
      <c r="A960" s="1">
        <v>959</v>
      </c>
      <c r="B960" s="1" t="s">
        <v>1235</v>
      </c>
      <c r="C960" s="1">
        <v>12600000</v>
      </c>
      <c r="D960" s="2">
        <v>3490000000</v>
      </c>
      <c r="E960" s="6">
        <v>13</v>
      </c>
      <c r="F960" s="1">
        <v>683</v>
      </c>
      <c r="G960" s="1">
        <v>40</v>
      </c>
      <c r="H960" s="1">
        <v>2313</v>
      </c>
      <c r="I960" s="1">
        <v>17</v>
      </c>
      <c r="J960" s="1">
        <v>61</v>
      </c>
      <c r="K960" s="2">
        <v>113000000</v>
      </c>
      <c r="L960" s="1">
        <v>28300</v>
      </c>
      <c r="M960" s="1">
        <v>452500</v>
      </c>
      <c r="N960" s="1">
        <v>339400</v>
      </c>
      <c r="O960" s="1">
        <v>5400000</v>
      </c>
      <c r="P960" s="1">
        <v>300000</v>
      </c>
      <c r="Q960" s="5">
        <v>41218</v>
      </c>
    </row>
    <row r="961" spans="1:17">
      <c r="A961" s="1">
        <v>960</v>
      </c>
      <c r="B961" s="1" t="s">
        <v>843</v>
      </c>
      <c r="C961" s="1">
        <v>15900000</v>
      </c>
      <c r="D961" s="2">
        <v>1850000000</v>
      </c>
      <c r="E961" s="6">
        <v>13</v>
      </c>
      <c r="F961" s="1">
        <v>0</v>
      </c>
      <c r="G961" s="1">
        <v>36</v>
      </c>
      <c r="H961" s="1">
        <v>4057944</v>
      </c>
      <c r="I961" s="1">
        <v>3309</v>
      </c>
      <c r="J961" s="1">
        <v>5665</v>
      </c>
      <c r="K961" s="1" t="s">
        <v>39</v>
      </c>
      <c r="L961" s="1">
        <v>0</v>
      </c>
      <c r="M961" s="1">
        <v>0</v>
      </c>
      <c r="N961" s="1">
        <v>0</v>
      </c>
      <c r="O961" s="1">
        <v>0</v>
      </c>
      <c r="P961" s="1">
        <v>10</v>
      </c>
      <c r="Q961" s="5">
        <v>42882</v>
      </c>
    </row>
    <row r="962" spans="1:17">
      <c r="A962" s="1">
        <v>961</v>
      </c>
      <c r="B962" s="1" t="s">
        <v>966</v>
      </c>
      <c r="C962" s="1">
        <v>14700000</v>
      </c>
      <c r="D962" s="2">
        <v>2230000000</v>
      </c>
      <c r="E962" s="6">
        <v>4</v>
      </c>
      <c r="F962" s="1">
        <v>1385</v>
      </c>
      <c r="G962" s="1">
        <v>38</v>
      </c>
      <c r="H962" s="1">
        <v>4276</v>
      </c>
      <c r="I962" s="1">
        <v>5</v>
      </c>
      <c r="J962" s="1">
        <v>149</v>
      </c>
      <c r="K962" s="1">
        <v>2694000</v>
      </c>
      <c r="L962" s="1">
        <v>673</v>
      </c>
      <c r="M962" s="1">
        <v>10800</v>
      </c>
      <c r="N962" s="1">
        <v>8100</v>
      </c>
      <c r="O962" s="1">
        <v>129300</v>
      </c>
      <c r="P962" s="1" t="s">
        <v>39</v>
      </c>
      <c r="Q962" s="5">
        <v>42517</v>
      </c>
    </row>
    <row r="963" spans="1:17">
      <c r="A963" s="1">
        <v>962</v>
      </c>
      <c r="B963" s="1" t="s">
        <v>1066</v>
      </c>
      <c r="C963" s="1">
        <v>14000000</v>
      </c>
      <c r="D963" s="2">
        <v>7720000000</v>
      </c>
      <c r="E963" s="6">
        <v>6</v>
      </c>
      <c r="F963" s="1">
        <v>2210</v>
      </c>
      <c r="G963" s="1">
        <v>36</v>
      </c>
      <c r="H963" s="1">
        <v>703</v>
      </c>
      <c r="I963" s="1">
        <v>12</v>
      </c>
      <c r="J963" s="1">
        <v>56</v>
      </c>
      <c r="K963" s="2">
        <v>151000000</v>
      </c>
      <c r="L963" s="1">
        <v>37600</v>
      </c>
      <c r="M963" s="1">
        <v>602300</v>
      </c>
      <c r="N963" s="1">
        <v>451700</v>
      </c>
      <c r="O963" s="1">
        <v>7200000</v>
      </c>
      <c r="P963" s="1">
        <v>200000</v>
      </c>
      <c r="Q963" s="5">
        <v>41573</v>
      </c>
    </row>
    <row r="964" spans="1:17">
      <c r="A964" s="1">
        <v>963</v>
      </c>
      <c r="B964" s="1" t="s">
        <v>213</v>
      </c>
      <c r="C964" s="1">
        <v>37500000</v>
      </c>
      <c r="D964" s="2">
        <v>27300000000</v>
      </c>
      <c r="E964" s="6">
        <v>4</v>
      </c>
      <c r="F964" s="1">
        <v>117152</v>
      </c>
      <c r="G964" s="1">
        <v>44</v>
      </c>
      <c r="H964" s="1">
        <v>56</v>
      </c>
      <c r="I964" s="1">
        <v>2</v>
      </c>
      <c r="J964" s="1">
        <v>29</v>
      </c>
      <c r="K964" s="2">
        <v>141000000</v>
      </c>
      <c r="L964" s="1">
        <v>35200</v>
      </c>
      <c r="M964" s="1">
        <v>563000</v>
      </c>
      <c r="N964" s="1">
        <v>422300</v>
      </c>
      <c r="O964" s="1">
        <v>6800000</v>
      </c>
      <c r="P964" s="1">
        <v>300000</v>
      </c>
      <c r="Q964" s="5">
        <v>41284</v>
      </c>
    </row>
    <row r="965" spans="1:17">
      <c r="A965" s="1">
        <v>964</v>
      </c>
      <c r="B965" s="1" t="s">
        <v>1018</v>
      </c>
      <c r="C965" s="1">
        <v>14400000</v>
      </c>
      <c r="D965" s="2">
        <v>2970000000</v>
      </c>
      <c r="E965" s="6">
        <v>4</v>
      </c>
      <c r="F965" s="1">
        <v>381</v>
      </c>
      <c r="G965" s="1">
        <v>38</v>
      </c>
      <c r="H965" s="1">
        <v>2934</v>
      </c>
      <c r="I965" s="1">
        <v>6</v>
      </c>
      <c r="J965" s="1">
        <v>152</v>
      </c>
      <c r="K965" s="1">
        <v>4673000</v>
      </c>
      <c r="L965" s="1">
        <v>1200</v>
      </c>
      <c r="M965" s="1">
        <v>18700</v>
      </c>
      <c r="N965" s="1">
        <v>14000</v>
      </c>
      <c r="O965" s="1">
        <v>224300</v>
      </c>
      <c r="P965" s="1" t="s">
        <v>39</v>
      </c>
      <c r="Q965" s="5">
        <v>43070</v>
      </c>
    </row>
    <row r="966" spans="1:17">
      <c r="A966" s="1">
        <v>965</v>
      </c>
      <c r="B966" s="1" t="s">
        <v>948</v>
      </c>
      <c r="C966" s="1">
        <v>14900000</v>
      </c>
      <c r="D966" s="2">
        <v>5550000000</v>
      </c>
      <c r="E966" s="6">
        <v>4</v>
      </c>
      <c r="F966" s="1">
        <v>27944</v>
      </c>
      <c r="G966" s="1">
        <v>44</v>
      </c>
      <c r="H966" s="1">
        <v>1181</v>
      </c>
      <c r="I966" s="1">
        <v>12</v>
      </c>
      <c r="J966" s="1">
        <v>147</v>
      </c>
      <c r="K966" s="1">
        <v>49556000</v>
      </c>
      <c r="L966" s="1">
        <v>12400</v>
      </c>
      <c r="M966" s="1">
        <v>198200</v>
      </c>
      <c r="N966" s="1">
        <v>148700</v>
      </c>
      <c r="O966" s="1">
        <v>2400000</v>
      </c>
      <c r="P966" s="1">
        <v>100000</v>
      </c>
      <c r="Q966" s="5">
        <v>40833</v>
      </c>
    </row>
    <row r="967" spans="1:17">
      <c r="A967" s="1">
        <v>966</v>
      </c>
      <c r="B967" s="1" t="s">
        <v>638</v>
      </c>
      <c r="C967" s="1">
        <v>19000000</v>
      </c>
      <c r="D967" s="2">
        <v>4920000000</v>
      </c>
      <c r="E967" s="6">
        <v>3</v>
      </c>
      <c r="F967" s="1">
        <v>60</v>
      </c>
      <c r="G967" s="1">
        <v>49</v>
      </c>
      <c r="H967" s="1">
        <v>1399</v>
      </c>
      <c r="I967" s="1">
        <v>116</v>
      </c>
      <c r="J967" s="1">
        <v>111</v>
      </c>
      <c r="K967" s="1">
        <v>21587000</v>
      </c>
      <c r="L967" s="1">
        <v>5400</v>
      </c>
      <c r="M967" s="1">
        <v>86300</v>
      </c>
      <c r="N967" s="1">
        <v>64800</v>
      </c>
      <c r="O967" s="1">
        <v>1000000</v>
      </c>
      <c r="P967" s="1">
        <v>100000</v>
      </c>
      <c r="Q967" s="5">
        <v>43151</v>
      </c>
    </row>
    <row r="968" spans="1:17">
      <c r="A968" s="1">
        <v>967</v>
      </c>
      <c r="B968" s="1" t="s">
        <v>576</v>
      </c>
      <c r="C968" s="1">
        <v>20300000</v>
      </c>
      <c r="D968" s="2">
        <v>11000000000</v>
      </c>
      <c r="E968" s="6">
        <v>3</v>
      </c>
      <c r="F968" s="1">
        <v>107</v>
      </c>
      <c r="G968" s="1">
        <v>19</v>
      </c>
      <c r="H968" s="1">
        <v>380</v>
      </c>
      <c r="I968" s="1" t="s">
        <v>39</v>
      </c>
      <c r="J968" s="1">
        <v>22</v>
      </c>
      <c r="K968" s="1">
        <v>71777000</v>
      </c>
      <c r="L968" s="1">
        <v>17900</v>
      </c>
      <c r="M968" s="1">
        <v>287100</v>
      </c>
      <c r="N968" s="1">
        <v>215300</v>
      </c>
      <c r="O968" s="1">
        <v>3400000</v>
      </c>
      <c r="P968" s="1">
        <v>200000</v>
      </c>
      <c r="Q968" s="5">
        <v>43303</v>
      </c>
    </row>
    <row r="969" spans="1:17">
      <c r="A969" s="1">
        <v>968</v>
      </c>
      <c r="B969" s="1" t="s">
        <v>1177</v>
      </c>
      <c r="C969" s="1">
        <v>13100000</v>
      </c>
      <c r="D969" s="2">
        <v>4400000000</v>
      </c>
      <c r="E969" s="6">
        <v>13</v>
      </c>
      <c r="F969" s="1">
        <v>435</v>
      </c>
      <c r="G969" s="1">
        <v>49</v>
      </c>
      <c r="H969" s="1">
        <v>1650</v>
      </c>
      <c r="I969" s="1">
        <v>169</v>
      </c>
      <c r="J969" s="1">
        <v>34</v>
      </c>
      <c r="K969" s="1">
        <v>60661000</v>
      </c>
      <c r="L969" s="1">
        <v>15200</v>
      </c>
      <c r="M969" s="1">
        <v>242600</v>
      </c>
      <c r="N969" s="1">
        <v>182000</v>
      </c>
      <c r="O969" s="1">
        <v>2900000</v>
      </c>
      <c r="P969" s="1">
        <v>100000</v>
      </c>
      <c r="Q969" s="5">
        <v>42781</v>
      </c>
    </row>
    <row r="970" spans="1:17">
      <c r="A970" s="1">
        <v>969</v>
      </c>
      <c r="B970" s="1" t="s">
        <v>300</v>
      </c>
      <c r="C970" s="1">
        <v>30400000</v>
      </c>
      <c r="D970" s="2">
        <v>18000000000</v>
      </c>
      <c r="E970" s="6">
        <v>10</v>
      </c>
      <c r="F970" s="1">
        <v>532</v>
      </c>
      <c r="G970" s="1">
        <v>49</v>
      </c>
      <c r="H970" s="1">
        <v>147</v>
      </c>
      <c r="I970" s="1">
        <v>46</v>
      </c>
      <c r="J970" s="1">
        <v>46</v>
      </c>
      <c r="K970" s="2">
        <v>123000000</v>
      </c>
      <c r="L970" s="1">
        <v>30700</v>
      </c>
      <c r="M970" s="1">
        <v>491700</v>
      </c>
      <c r="N970" s="1">
        <v>368800</v>
      </c>
      <c r="O970" s="1">
        <v>5900000</v>
      </c>
      <c r="P970" s="1">
        <v>300000</v>
      </c>
      <c r="Q970" s="5">
        <v>43407</v>
      </c>
    </row>
    <row r="971" spans="1:17">
      <c r="A971" s="1">
        <v>970</v>
      </c>
      <c r="B971" s="1" t="s">
        <v>738</v>
      </c>
      <c r="C971" s="1">
        <v>17400000</v>
      </c>
      <c r="D971" s="2">
        <v>11100000000</v>
      </c>
      <c r="E971" s="6">
        <v>9</v>
      </c>
      <c r="F971" s="1">
        <v>2133</v>
      </c>
      <c r="G971" s="1">
        <v>21</v>
      </c>
      <c r="H971" s="1">
        <v>371</v>
      </c>
      <c r="I971" s="1">
        <v>1</v>
      </c>
      <c r="J971" s="1">
        <v>110</v>
      </c>
      <c r="K971" s="2">
        <v>113000000</v>
      </c>
      <c r="L971" s="1">
        <v>28300</v>
      </c>
      <c r="M971" s="1">
        <v>452000</v>
      </c>
      <c r="N971" s="1">
        <v>339000</v>
      </c>
      <c r="O971" s="1">
        <v>5400000</v>
      </c>
      <c r="P971" s="1" t="s">
        <v>39</v>
      </c>
      <c r="Q971" s="5">
        <v>41544</v>
      </c>
    </row>
    <row r="972" spans="1:17">
      <c r="A972" s="1">
        <v>971</v>
      </c>
      <c r="B972" s="1" t="s">
        <v>1145</v>
      </c>
      <c r="C972" s="1">
        <v>13300000</v>
      </c>
      <c r="D972" s="2">
        <v>6480000000</v>
      </c>
      <c r="E972" s="6">
        <v>13</v>
      </c>
      <c r="F972" s="1">
        <v>608</v>
      </c>
      <c r="G972" s="1">
        <v>36</v>
      </c>
      <c r="H972" s="1">
        <v>927</v>
      </c>
      <c r="I972" s="1">
        <v>13</v>
      </c>
      <c r="J972" s="1">
        <v>163</v>
      </c>
      <c r="K972" s="1">
        <v>90241000</v>
      </c>
      <c r="L972" s="1">
        <v>22600</v>
      </c>
      <c r="M972" s="1">
        <v>361000</v>
      </c>
      <c r="N972" s="1">
        <v>270700</v>
      </c>
      <c r="O972" s="1">
        <v>4300000</v>
      </c>
      <c r="P972" s="1">
        <v>100000</v>
      </c>
      <c r="Q972" s="5">
        <v>42281</v>
      </c>
    </row>
    <row r="973" spans="1:17">
      <c r="A973" s="1">
        <v>972</v>
      </c>
      <c r="B973" s="1" t="s">
        <v>1053</v>
      </c>
      <c r="C973" s="1">
        <v>14100000</v>
      </c>
      <c r="D973" s="2">
        <v>3920000000</v>
      </c>
      <c r="E973" s="6">
        <v>4</v>
      </c>
      <c r="F973" s="1">
        <v>65</v>
      </c>
      <c r="G973" s="1">
        <v>19</v>
      </c>
      <c r="H973" s="1">
        <v>3999155</v>
      </c>
      <c r="I973" s="1" t="s">
        <v>39</v>
      </c>
      <c r="J973" s="1" t="s">
        <v>39</v>
      </c>
      <c r="K973" s="1">
        <v>20351</v>
      </c>
      <c r="L973" s="1">
        <v>5</v>
      </c>
      <c r="M973" s="1">
        <v>81</v>
      </c>
      <c r="N973" s="1">
        <v>61</v>
      </c>
      <c r="O973" s="1">
        <v>977</v>
      </c>
      <c r="P973" s="1">
        <v>132</v>
      </c>
      <c r="Q973" s="5">
        <v>42951</v>
      </c>
    </row>
    <row r="974" spans="1:17">
      <c r="A974" s="1">
        <v>973</v>
      </c>
      <c r="B974" s="1" t="s">
        <v>1011</v>
      </c>
      <c r="C974" s="1">
        <v>14400000</v>
      </c>
      <c r="D974" s="2">
        <v>600000000</v>
      </c>
      <c r="E974" s="6">
        <v>4</v>
      </c>
      <c r="F974" s="1">
        <v>364</v>
      </c>
      <c r="G974" s="1">
        <v>40</v>
      </c>
      <c r="H974" s="1">
        <v>21132</v>
      </c>
      <c r="I974" s="1">
        <v>14</v>
      </c>
      <c r="J974" s="1">
        <v>151</v>
      </c>
      <c r="K974" s="1">
        <v>1370000</v>
      </c>
      <c r="L974" s="1">
        <v>342</v>
      </c>
      <c r="M974" s="1">
        <v>5500</v>
      </c>
      <c r="N974" s="1">
        <v>4100</v>
      </c>
      <c r="O974" s="1">
        <v>65700</v>
      </c>
      <c r="P974" s="1">
        <v>300000</v>
      </c>
      <c r="Q974" s="5">
        <v>42802</v>
      </c>
    </row>
    <row r="975" spans="1:17">
      <c r="A975" s="1">
        <v>974</v>
      </c>
      <c r="B975" s="1" t="s">
        <v>653</v>
      </c>
      <c r="C975" s="1">
        <v>18800000</v>
      </c>
      <c r="D975" s="2">
        <v>9590000000</v>
      </c>
      <c r="E975" s="6">
        <v>4</v>
      </c>
      <c r="F975" s="1">
        <v>530</v>
      </c>
      <c r="G975" s="1">
        <v>46</v>
      </c>
      <c r="H975" s="1">
        <v>483</v>
      </c>
      <c r="I975" s="1">
        <v>2</v>
      </c>
      <c r="J975" s="1">
        <v>113</v>
      </c>
      <c r="K975" s="1">
        <v>68006000</v>
      </c>
      <c r="L975" s="1">
        <v>17000</v>
      </c>
      <c r="M975" s="1">
        <v>272000</v>
      </c>
      <c r="N975" s="1">
        <v>204000</v>
      </c>
      <c r="O975" s="1">
        <v>3300000</v>
      </c>
      <c r="P975" s="1">
        <v>100000</v>
      </c>
      <c r="Q975" s="5">
        <v>41932</v>
      </c>
    </row>
    <row r="976" spans="1:17">
      <c r="A976" s="1">
        <v>975</v>
      </c>
      <c r="B976" s="1" t="s">
        <v>499</v>
      </c>
      <c r="C976" s="1">
        <v>21900000</v>
      </c>
      <c r="D976" s="2">
        <v>5920000000</v>
      </c>
      <c r="E976" s="6">
        <v>13</v>
      </c>
      <c r="F976" s="1">
        <v>946</v>
      </c>
      <c r="G976" s="1">
        <v>49</v>
      </c>
      <c r="H976" s="1">
        <v>1069</v>
      </c>
      <c r="I976" s="1">
        <v>94</v>
      </c>
      <c r="J976" s="1">
        <v>12</v>
      </c>
      <c r="K976" s="2">
        <v>234000000</v>
      </c>
      <c r="L976" s="1">
        <v>58600</v>
      </c>
      <c r="M976" s="1">
        <v>936900</v>
      </c>
      <c r="N976" s="1">
        <v>702700</v>
      </c>
      <c r="O976" s="1">
        <v>11200000</v>
      </c>
      <c r="P976" s="1">
        <v>400000</v>
      </c>
      <c r="Q976" s="5">
        <v>41825</v>
      </c>
    </row>
    <row r="977" spans="1:17">
      <c r="A977" s="1">
        <v>976</v>
      </c>
      <c r="B977" s="1" t="s">
        <v>554</v>
      </c>
      <c r="C977" s="1">
        <v>20700000</v>
      </c>
      <c r="D977" s="2">
        <v>5410000000</v>
      </c>
      <c r="E977" s="6">
        <v>4</v>
      </c>
      <c r="F977" s="1">
        <v>6</v>
      </c>
      <c r="G977" s="1">
        <v>49</v>
      </c>
      <c r="H977" s="1">
        <v>3997461</v>
      </c>
      <c r="I977" s="1" t="s">
        <v>39</v>
      </c>
      <c r="J977" s="1">
        <v>4664</v>
      </c>
      <c r="K977" s="1">
        <v>125</v>
      </c>
      <c r="L977" s="1">
        <v>0.03</v>
      </c>
      <c r="M977" s="1">
        <v>0.5</v>
      </c>
      <c r="N977" s="1">
        <v>0.38</v>
      </c>
      <c r="O977" s="1">
        <v>6</v>
      </c>
      <c r="P977" s="1">
        <v>10</v>
      </c>
      <c r="Q977" s="5">
        <v>41430</v>
      </c>
    </row>
    <row r="978" spans="1:17">
      <c r="A978" s="1">
        <v>977</v>
      </c>
      <c r="B978" s="1" t="s">
        <v>512</v>
      </c>
      <c r="C978" s="1">
        <v>21700000</v>
      </c>
      <c r="D978" s="2">
        <v>8510000000</v>
      </c>
      <c r="E978" s="6">
        <v>10</v>
      </c>
      <c r="F978" s="1">
        <v>15126</v>
      </c>
      <c r="G978" s="1">
        <v>47</v>
      </c>
      <c r="H978" s="1">
        <v>608</v>
      </c>
      <c r="I978" s="1">
        <v>4</v>
      </c>
      <c r="J978" s="1">
        <v>14</v>
      </c>
      <c r="K978" s="2">
        <v>1600000000</v>
      </c>
      <c r="L978" s="1">
        <v>399600</v>
      </c>
      <c r="M978" s="1">
        <v>6400000</v>
      </c>
      <c r="N978" s="1">
        <v>4800000</v>
      </c>
      <c r="O978" s="1">
        <v>76700000</v>
      </c>
      <c r="P978" s="1">
        <v>3400000</v>
      </c>
      <c r="Q978" s="5">
        <v>44184</v>
      </c>
    </row>
    <row r="979" spans="1:17">
      <c r="A979" s="1">
        <v>978</v>
      </c>
      <c r="B979" s="1" t="s">
        <v>886</v>
      </c>
      <c r="C979" s="1">
        <v>15400000</v>
      </c>
      <c r="D979" s="2">
        <v>4910000000</v>
      </c>
      <c r="E979" s="6">
        <v>9</v>
      </c>
      <c r="F979" s="1">
        <v>21</v>
      </c>
      <c r="G979" s="1">
        <v>49</v>
      </c>
      <c r="H979" s="1">
        <v>1401</v>
      </c>
      <c r="I979" s="1">
        <v>147</v>
      </c>
      <c r="J979" s="1">
        <v>124</v>
      </c>
      <c r="K979" s="1">
        <v>36790000</v>
      </c>
      <c r="L979" s="1">
        <v>9200</v>
      </c>
      <c r="M979" s="1">
        <v>147200</v>
      </c>
      <c r="N979" s="1">
        <v>110400</v>
      </c>
      <c r="O979" s="1">
        <v>1800000</v>
      </c>
      <c r="P979" s="1">
        <v>100000</v>
      </c>
      <c r="Q979" s="5">
        <v>42395</v>
      </c>
    </row>
    <row r="980" spans="1:17">
      <c r="A980" s="1">
        <v>979</v>
      </c>
      <c r="B980" s="1" t="s">
        <v>723</v>
      </c>
      <c r="C980" s="1">
        <v>17600000</v>
      </c>
      <c r="D980" s="2">
        <v>9270000000</v>
      </c>
      <c r="E980" s="6">
        <v>6</v>
      </c>
      <c r="F980" s="1">
        <v>3151</v>
      </c>
      <c r="G980" s="1">
        <v>44</v>
      </c>
      <c r="H980" s="1">
        <v>511</v>
      </c>
      <c r="I980" s="1">
        <v>7</v>
      </c>
      <c r="J980" s="1">
        <v>36</v>
      </c>
      <c r="K980" s="1">
        <v>55127000</v>
      </c>
      <c r="L980" s="1">
        <v>13800</v>
      </c>
      <c r="M980" s="1">
        <v>220500</v>
      </c>
      <c r="N980" s="1">
        <v>165400</v>
      </c>
      <c r="O980" s="1">
        <v>2600000</v>
      </c>
      <c r="P980" s="1" t="s">
        <v>39</v>
      </c>
      <c r="Q980" s="5">
        <v>41710</v>
      </c>
    </row>
    <row r="981" spans="1:17">
      <c r="A981" s="1">
        <v>980</v>
      </c>
      <c r="B981" s="1" t="s">
        <v>1049</v>
      </c>
      <c r="C981" s="1">
        <v>14200000</v>
      </c>
      <c r="D981" s="2">
        <v>11400000000</v>
      </c>
      <c r="E981" s="6">
        <v>4</v>
      </c>
      <c r="F981" s="1">
        <v>132398</v>
      </c>
      <c r="G981" s="1">
        <v>19</v>
      </c>
      <c r="H981" s="1">
        <v>352</v>
      </c>
      <c r="I981" s="1">
        <v>109</v>
      </c>
      <c r="J981" s="1">
        <v>153</v>
      </c>
      <c r="K981" s="1">
        <v>59927000</v>
      </c>
      <c r="L981" s="1">
        <v>15000</v>
      </c>
      <c r="M981" s="1">
        <v>239700</v>
      </c>
      <c r="N981" s="1">
        <v>179800</v>
      </c>
      <c r="O981" s="1">
        <v>2900000</v>
      </c>
      <c r="P981" s="1">
        <v>200000</v>
      </c>
      <c r="Q981" s="5">
        <v>39504</v>
      </c>
    </row>
    <row r="982" spans="1:17">
      <c r="A982" s="1">
        <v>981</v>
      </c>
      <c r="B982" s="1" t="s">
        <v>1276</v>
      </c>
      <c r="C982" s="1">
        <v>12400000</v>
      </c>
      <c r="D982" s="2">
        <v>7680000000</v>
      </c>
      <c r="E982" s="6">
        <v>5</v>
      </c>
      <c r="F982" s="1">
        <v>1212</v>
      </c>
      <c r="G982" s="1">
        <v>19</v>
      </c>
      <c r="H982" s="1">
        <v>709</v>
      </c>
      <c r="I982" s="1">
        <v>124</v>
      </c>
      <c r="J982" s="1">
        <v>172</v>
      </c>
      <c r="K982" s="1">
        <v>95163000</v>
      </c>
      <c r="L982" s="1">
        <v>23800</v>
      </c>
      <c r="M982" s="1">
        <v>380700</v>
      </c>
      <c r="N982" s="1">
        <v>285500</v>
      </c>
      <c r="O982" s="1">
        <v>4600000</v>
      </c>
      <c r="P982" s="1">
        <v>100000</v>
      </c>
      <c r="Q982" s="5">
        <v>41096</v>
      </c>
    </row>
    <row r="983" spans="1:17">
      <c r="A983" s="1">
        <v>982</v>
      </c>
      <c r="B983" s="1" t="s">
        <v>860</v>
      </c>
      <c r="C983" s="1">
        <v>15700000</v>
      </c>
      <c r="D983" s="2">
        <v>5560000000</v>
      </c>
      <c r="E983" s="6">
        <v>9</v>
      </c>
      <c r="F983" s="1">
        <v>1640</v>
      </c>
      <c r="G983" s="1">
        <v>19</v>
      </c>
      <c r="H983" s="1">
        <v>1174</v>
      </c>
      <c r="I983" s="1">
        <v>97</v>
      </c>
      <c r="J983" s="1">
        <v>121</v>
      </c>
      <c r="K983" s="1">
        <v>86450000</v>
      </c>
      <c r="L983" s="1">
        <v>21600</v>
      </c>
      <c r="M983" s="1">
        <v>345800</v>
      </c>
      <c r="N983" s="1">
        <v>259300</v>
      </c>
      <c r="O983" s="1">
        <v>4100000</v>
      </c>
      <c r="P983" s="1">
        <v>100000</v>
      </c>
      <c r="Q983" s="5">
        <v>41779</v>
      </c>
    </row>
    <row r="984" spans="1:17">
      <c r="A984" s="1">
        <v>983</v>
      </c>
      <c r="B984" s="1" t="s">
        <v>63</v>
      </c>
      <c r="C984" s="1">
        <v>96700000</v>
      </c>
      <c r="D984" s="2">
        <v>57900000000</v>
      </c>
      <c r="E984" s="6">
        <v>9</v>
      </c>
      <c r="F984" s="1">
        <v>8548</v>
      </c>
      <c r="G984" s="1">
        <v>19</v>
      </c>
      <c r="H984" s="1">
        <v>12</v>
      </c>
      <c r="I984" s="1">
        <v>3</v>
      </c>
      <c r="J984" s="1">
        <v>2</v>
      </c>
      <c r="K984" s="2">
        <v>804000000</v>
      </c>
      <c r="L984" s="1">
        <v>200900</v>
      </c>
      <c r="M984" s="1">
        <v>3200000</v>
      </c>
      <c r="N984" s="1">
        <v>2400000</v>
      </c>
      <c r="O984" s="1">
        <v>38600000</v>
      </c>
      <c r="P984" s="1">
        <v>1100000</v>
      </c>
      <c r="Q984" s="5">
        <v>41710</v>
      </c>
    </row>
    <row r="985" spans="1:17">
      <c r="A985" s="1">
        <v>984</v>
      </c>
      <c r="B985" s="1" t="s">
        <v>294</v>
      </c>
      <c r="C985" s="1">
        <v>30500000</v>
      </c>
      <c r="D985" s="2">
        <v>16700000000</v>
      </c>
      <c r="E985" s="6">
        <v>11</v>
      </c>
      <c r="F985" s="1">
        <v>180092</v>
      </c>
      <c r="G985" s="1">
        <v>19</v>
      </c>
      <c r="H985" s="1">
        <v>168</v>
      </c>
      <c r="I985" s="1">
        <v>41</v>
      </c>
      <c r="J985" s="1">
        <v>4</v>
      </c>
      <c r="K985" s="2">
        <v>461000000</v>
      </c>
      <c r="L985" s="1">
        <v>115400</v>
      </c>
      <c r="M985" s="1">
        <v>1800000</v>
      </c>
      <c r="N985" s="1">
        <v>1400000</v>
      </c>
      <c r="O985" s="1">
        <v>22200000</v>
      </c>
      <c r="P985" s="1">
        <v>600000</v>
      </c>
      <c r="Q985" s="5">
        <v>39252</v>
      </c>
    </row>
    <row r="986" spans="1:17">
      <c r="A986" s="1">
        <v>985</v>
      </c>
      <c r="B986" s="1" t="s">
        <v>1255</v>
      </c>
      <c r="C986" s="1">
        <v>12500000</v>
      </c>
      <c r="D986" s="2">
        <v>11600000000</v>
      </c>
      <c r="E986" s="6">
        <v>4</v>
      </c>
      <c r="F986" s="1">
        <v>102699</v>
      </c>
      <c r="G986" s="1">
        <v>19</v>
      </c>
      <c r="H986" s="1">
        <v>342</v>
      </c>
      <c r="I986" s="1">
        <v>123</v>
      </c>
      <c r="J986" s="1">
        <v>171</v>
      </c>
      <c r="K986" s="2">
        <v>350000000</v>
      </c>
      <c r="L986" s="1">
        <v>87500</v>
      </c>
      <c r="M986" s="1">
        <v>1400000</v>
      </c>
      <c r="N986" s="1">
        <v>1000000</v>
      </c>
      <c r="O986" s="1">
        <v>16800000</v>
      </c>
      <c r="P986" s="1">
        <v>200000</v>
      </c>
      <c r="Q986" s="5">
        <v>39686</v>
      </c>
    </row>
    <row r="987" spans="1:17">
      <c r="A987" s="1">
        <v>986</v>
      </c>
      <c r="B987" s="1" t="s">
        <v>1071</v>
      </c>
      <c r="C987" s="1">
        <v>14000000</v>
      </c>
      <c r="D987" s="2">
        <v>12600000000</v>
      </c>
      <c r="E987" s="6">
        <v>4</v>
      </c>
      <c r="F987" s="1">
        <v>3</v>
      </c>
      <c r="G987" s="1">
        <v>19</v>
      </c>
      <c r="H987" s="1">
        <v>4039216</v>
      </c>
      <c r="I987" s="1">
        <v>4651</v>
      </c>
      <c r="J987" s="1">
        <v>4603</v>
      </c>
      <c r="K987" s="1">
        <v>7</v>
      </c>
      <c r="L987" s="1">
        <v>0</v>
      </c>
      <c r="M987" s="1">
        <v>0.03</v>
      </c>
      <c r="N987" s="1">
        <v>0.02</v>
      </c>
      <c r="O987" s="1">
        <v>0.34</v>
      </c>
      <c r="P987" s="1" t="s">
        <v>39</v>
      </c>
      <c r="Q987" s="5">
        <v>39113</v>
      </c>
    </row>
    <row r="988" spans="1:17">
      <c r="A988" s="1">
        <v>987</v>
      </c>
      <c r="B988" s="1" t="s">
        <v>87</v>
      </c>
      <c r="C988" s="1">
        <v>70500000</v>
      </c>
      <c r="D988" s="2">
        <v>73100000000</v>
      </c>
      <c r="E988" s="6">
        <v>4</v>
      </c>
      <c r="F988" s="1">
        <v>129204</v>
      </c>
      <c r="G988" s="1">
        <v>19</v>
      </c>
      <c r="H988" s="1">
        <v>9</v>
      </c>
      <c r="I988" s="1">
        <v>6</v>
      </c>
      <c r="J988" s="1">
        <v>8</v>
      </c>
      <c r="K988" s="2">
        <v>1710000000</v>
      </c>
      <c r="L988" s="1">
        <v>426800</v>
      </c>
      <c r="M988" s="1">
        <v>6800000</v>
      </c>
      <c r="N988" s="1">
        <v>5100000</v>
      </c>
      <c r="O988" s="1">
        <v>81900000</v>
      </c>
      <c r="P988" s="1">
        <v>900000</v>
      </c>
      <c r="Q988" s="5">
        <v>38697</v>
      </c>
    </row>
    <row r="989" spans="1:17">
      <c r="A989" s="1">
        <v>988</v>
      </c>
      <c r="B989" s="1" t="s">
        <v>1032</v>
      </c>
      <c r="C989" s="1">
        <v>14400000</v>
      </c>
      <c r="D989" s="2">
        <v>18500000000</v>
      </c>
      <c r="E989" s="6">
        <v>4</v>
      </c>
      <c r="F989" s="1">
        <v>101401</v>
      </c>
      <c r="G989" s="1">
        <v>19</v>
      </c>
      <c r="H989" s="1">
        <v>142</v>
      </c>
      <c r="I989" s="1">
        <v>108</v>
      </c>
      <c r="J989" s="1">
        <v>152</v>
      </c>
      <c r="K989" s="2">
        <v>150000000</v>
      </c>
      <c r="L989" s="1">
        <v>37400</v>
      </c>
      <c r="M989" s="1">
        <v>599200</v>
      </c>
      <c r="N989" s="1">
        <v>449400</v>
      </c>
      <c r="O989" s="1">
        <v>7200000</v>
      </c>
      <c r="P989" s="1">
        <v>100000</v>
      </c>
      <c r="Q989" s="5">
        <v>43144</v>
      </c>
    </row>
    <row r="990" spans="1:17">
      <c r="A990" s="1">
        <v>989</v>
      </c>
      <c r="B990" s="1" t="s">
        <v>1108</v>
      </c>
      <c r="C990" s="1">
        <v>13600000</v>
      </c>
      <c r="D990" s="2">
        <v>897000000</v>
      </c>
      <c r="E990" s="6">
        <v>10</v>
      </c>
      <c r="F990" s="1">
        <v>273</v>
      </c>
      <c r="G990" s="1">
        <v>34</v>
      </c>
      <c r="H990" s="1">
        <v>13437</v>
      </c>
      <c r="I990" s="1">
        <v>9</v>
      </c>
      <c r="J990" s="1">
        <v>51</v>
      </c>
      <c r="K990" s="1">
        <v>12088000</v>
      </c>
      <c r="L990" s="1">
        <v>3000</v>
      </c>
      <c r="M990" s="1">
        <v>48400</v>
      </c>
      <c r="N990" s="1">
        <v>36300</v>
      </c>
      <c r="O990" s="1">
        <v>580200</v>
      </c>
      <c r="P990" s="1">
        <v>100000</v>
      </c>
      <c r="Q990" s="5">
        <v>43027</v>
      </c>
    </row>
    <row r="991" spans="1:17">
      <c r="A991" s="1">
        <v>990</v>
      </c>
      <c r="B991" s="1" t="s">
        <v>392</v>
      </c>
      <c r="C991" s="1">
        <v>25500000</v>
      </c>
      <c r="D991" s="2">
        <v>2730000000</v>
      </c>
      <c r="E991" s="6">
        <v>5</v>
      </c>
      <c r="F991" s="1">
        <v>5</v>
      </c>
      <c r="G991" s="1">
        <v>49</v>
      </c>
      <c r="H991" s="1">
        <v>4042995</v>
      </c>
      <c r="I991" s="1" t="s">
        <v>39</v>
      </c>
      <c r="J991" s="1">
        <v>6739</v>
      </c>
      <c r="K991" s="1">
        <v>20</v>
      </c>
      <c r="L991" s="1">
        <v>0.01</v>
      </c>
      <c r="M991" s="1">
        <v>0.08</v>
      </c>
      <c r="N991" s="1">
        <v>0.06</v>
      </c>
      <c r="O991" s="1">
        <v>0.96</v>
      </c>
      <c r="P991" s="1">
        <v>4</v>
      </c>
      <c r="Q991" s="5">
        <v>38741</v>
      </c>
    </row>
    <row r="992" spans="1:17">
      <c r="A992" s="1">
        <v>991</v>
      </c>
      <c r="B992" s="1" t="s">
        <v>324</v>
      </c>
      <c r="C992" s="1">
        <v>29200000</v>
      </c>
      <c r="D992" s="2">
        <v>14700000000</v>
      </c>
      <c r="E992" s="6">
        <v>4</v>
      </c>
      <c r="F992" s="1">
        <v>1513</v>
      </c>
      <c r="G992" s="1">
        <v>49</v>
      </c>
      <c r="H992" s="1">
        <v>230</v>
      </c>
      <c r="I992" s="1">
        <v>51</v>
      </c>
      <c r="J992" s="1">
        <v>48</v>
      </c>
      <c r="K992" s="2">
        <v>181000000</v>
      </c>
      <c r="L992" s="1">
        <v>0</v>
      </c>
      <c r="M992" s="1">
        <v>0</v>
      </c>
      <c r="N992" s="1">
        <v>0</v>
      </c>
      <c r="O992" s="1">
        <v>0</v>
      </c>
      <c r="P992" s="1">
        <v>1000000</v>
      </c>
      <c r="Q992" s="5">
        <v>42023</v>
      </c>
    </row>
    <row r="993" spans="1:17">
      <c r="A993" s="1">
        <v>992</v>
      </c>
      <c r="B993" s="1" t="s">
        <v>941</v>
      </c>
      <c r="C993" s="1">
        <v>15000000</v>
      </c>
      <c r="D993" s="2">
        <v>11500000000</v>
      </c>
      <c r="E993" s="6">
        <v>9</v>
      </c>
      <c r="F993" s="1">
        <v>340</v>
      </c>
      <c r="G993" s="1">
        <v>7</v>
      </c>
      <c r="H993" s="1">
        <v>347</v>
      </c>
      <c r="I993" s="1">
        <v>36</v>
      </c>
      <c r="J993" s="1">
        <v>128</v>
      </c>
      <c r="K993" s="2">
        <v>183000000</v>
      </c>
      <c r="L993" s="1">
        <v>45700</v>
      </c>
      <c r="M993" s="1">
        <v>731500</v>
      </c>
      <c r="N993" s="1">
        <v>548600</v>
      </c>
      <c r="O993" s="1">
        <v>8800000</v>
      </c>
      <c r="P993" s="1" t="s">
        <v>39</v>
      </c>
      <c r="Q993" s="5">
        <v>41002</v>
      </c>
    </row>
    <row r="994" spans="1:17">
      <c r="A994" s="1">
        <v>993</v>
      </c>
      <c r="B994" s="1" t="s">
        <v>1030</v>
      </c>
      <c r="C994" s="1">
        <v>14400000</v>
      </c>
      <c r="D994" s="2">
        <v>9020000000</v>
      </c>
      <c r="E994" s="6">
        <v>5</v>
      </c>
      <c r="F994" s="1">
        <v>978</v>
      </c>
      <c r="G994" s="1">
        <v>17</v>
      </c>
      <c r="H994" s="1">
        <v>534</v>
      </c>
      <c r="I994" s="1" t="s">
        <v>39</v>
      </c>
      <c r="J994" s="1">
        <v>39</v>
      </c>
      <c r="K994" s="1">
        <v>62689000</v>
      </c>
      <c r="L994" s="1">
        <v>15700</v>
      </c>
      <c r="M994" s="1">
        <v>250800</v>
      </c>
      <c r="N994" s="1">
        <v>188100</v>
      </c>
      <c r="O994" s="1">
        <v>3000000</v>
      </c>
      <c r="P994" s="1">
        <v>100000</v>
      </c>
      <c r="Q994" s="5">
        <v>42130</v>
      </c>
    </row>
    <row r="995" spans="1:17">
      <c r="A995" s="1">
        <v>994</v>
      </c>
      <c r="B995" s="1" t="s">
        <v>705</v>
      </c>
      <c r="C995" s="1">
        <v>17900000</v>
      </c>
      <c r="D995" s="2">
        <v>6750000000</v>
      </c>
      <c r="E995" s="6">
        <v>13</v>
      </c>
      <c r="F995" s="1">
        <v>2</v>
      </c>
      <c r="G995" s="1">
        <v>20</v>
      </c>
      <c r="H995" s="1">
        <v>4057766</v>
      </c>
      <c r="I995" s="1" t="s">
        <v>39</v>
      </c>
      <c r="J995" s="1">
        <v>7733</v>
      </c>
      <c r="K995" s="1">
        <v>4</v>
      </c>
      <c r="L995" s="1">
        <v>0</v>
      </c>
      <c r="M995" s="1">
        <v>0.02</v>
      </c>
      <c r="N995" s="1">
        <v>0.01</v>
      </c>
      <c r="O995" s="1">
        <v>0.19</v>
      </c>
      <c r="P995" s="1" t="s">
        <v>39</v>
      </c>
      <c r="Q995" s="5">
        <v>44027</v>
      </c>
    </row>
    <row r="996" spans="1:17">
      <c r="A996" s="1">
        <v>995</v>
      </c>
      <c r="B996" s="1" t="s">
        <v>949</v>
      </c>
      <c r="C996" s="1">
        <v>14900000</v>
      </c>
      <c r="D996" s="2">
        <v>15900000000</v>
      </c>
      <c r="E996" s="6">
        <v>13</v>
      </c>
      <c r="F996" s="1">
        <v>1363</v>
      </c>
      <c r="G996" s="1">
        <v>49</v>
      </c>
      <c r="H996" s="1">
        <v>192</v>
      </c>
      <c r="I996" s="1" t="s">
        <v>39</v>
      </c>
      <c r="J996" s="1">
        <v>45</v>
      </c>
      <c r="K996" s="2">
        <v>347000000</v>
      </c>
      <c r="L996" s="1">
        <v>86700</v>
      </c>
      <c r="M996" s="1">
        <v>1400000</v>
      </c>
      <c r="N996" s="1">
        <v>1000000</v>
      </c>
      <c r="O996" s="1">
        <v>16600000</v>
      </c>
      <c r="P996" s="1">
        <v>400000</v>
      </c>
      <c r="Q996" s="5">
        <v>44260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B8D76-7FCF-4EE8-AADB-53D7332B043A}">
  <dimension ref="A1:I52"/>
  <sheetViews>
    <sheetView workbookViewId="0">
      <selection activeCell="D5" sqref="D5"/>
    </sheetView>
  </sheetViews>
  <sheetFormatPr defaultRowHeight="14.4"/>
  <cols>
    <col min="1" max="1" width="17.77734375" customWidth="1"/>
    <col min="2" max="2" width="20.21875" bestFit="1" customWidth="1"/>
    <col min="3" max="3" width="14.88671875" bestFit="1" customWidth="1"/>
    <col min="4" max="4" width="30.6640625" bestFit="1" customWidth="1"/>
    <col min="5" max="5" width="13.21875" bestFit="1" customWidth="1"/>
    <col min="6" max="6" width="21.6640625" bestFit="1" customWidth="1"/>
    <col min="7" max="7" width="20" bestFit="1" customWidth="1"/>
    <col min="8" max="8" width="10.77734375" bestFit="1" customWidth="1"/>
    <col min="9" max="9" width="12.21875" bestFit="1" customWidth="1"/>
  </cols>
  <sheetData>
    <row r="1" spans="1:9">
      <c r="A1" s="1" t="s">
        <v>1299</v>
      </c>
      <c r="B1" s="1" t="s">
        <v>7</v>
      </c>
      <c r="C1" s="1" t="s">
        <v>8</v>
      </c>
      <c r="D1" s="1" t="s">
        <v>22</v>
      </c>
      <c r="E1" s="1" t="s">
        <v>23</v>
      </c>
      <c r="F1" s="1" t="s">
        <v>24</v>
      </c>
      <c r="G1" s="1" t="s">
        <v>25</v>
      </c>
      <c r="H1" s="1" t="s">
        <v>26</v>
      </c>
      <c r="I1" s="1" t="s">
        <v>27</v>
      </c>
    </row>
    <row r="2" spans="1:9">
      <c r="A2" s="1">
        <v>1</v>
      </c>
      <c r="B2" s="1" t="s">
        <v>568</v>
      </c>
      <c r="C2" s="1" t="s">
        <v>569</v>
      </c>
      <c r="D2" s="1">
        <v>9.6999999999999993</v>
      </c>
      <c r="E2" s="1">
        <v>38041754</v>
      </c>
      <c r="F2" s="1">
        <v>11.12</v>
      </c>
      <c r="G2" s="1">
        <v>9797273</v>
      </c>
      <c r="H2" s="1">
        <v>33.939109999999999</v>
      </c>
      <c r="I2" s="1">
        <v>67.709950000000006</v>
      </c>
    </row>
    <row r="3" spans="1:9">
      <c r="A3" s="1">
        <v>2</v>
      </c>
      <c r="B3" s="1" t="s">
        <v>907</v>
      </c>
      <c r="C3" s="1" t="s">
        <v>908</v>
      </c>
      <c r="D3" s="1">
        <v>47.35</v>
      </c>
      <c r="E3" s="1">
        <v>85708</v>
      </c>
      <c r="F3" s="1">
        <v>2.1</v>
      </c>
      <c r="G3" s="1">
        <v>75260.194799999997</v>
      </c>
      <c r="H3" s="1">
        <v>42.567599999999999</v>
      </c>
      <c r="I3" s="3">
        <v>1.5975600000000001</v>
      </c>
    </row>
    <row r="4" spans="1:9">
      <c r="A4" s="1">
        <v>3</v>
      </c>
      <c r="B4" s="1" t="s">
        <v>102</v>
      </c>
      <c r="C4" s="1" t="s">
        <v>103</v>
      </c>
      <c r="D4" s="1">
        <v>90</v>
      </c>
      <c r="E4" s="1">
        <v>44938712</v>
      </c>
      <c r="F4" s="1">
        <v>9.7899999999999991</v>
      </c>
      <c r="G4" s="1">
        <v>41339571</v>
      </c>
      <c r="H4" s="1">
        <v>-38.4161</v>
      </c>
      <c r="I4" s="1">
        <v>-63.616700000000002</v>
      </c>
    </row>
    <row r="5" spans="1:9">
      <c r="A5" s="1">
        <v>4</v>
      </c>
      <c r="B5" s="1" t="s">
        <v>349</v>
      </c>
      <c r="C5" s="1" t="s">
        <v>350</v>
      </c>
      <c r="D5" s="1">
        <v>113.1</v>
      </c>
      <c r="E5" s="1">
        <v>25766605</v>
      </c>
      <c r="F5" s="1">
        <v>5.27</v>
      </c>
      <c r="G5" s="1">
        <v>21844756</v>
      </c>
      <c r="H5" s="1">
        <v>-25.2744</v>
      </c>
      <c r="I5" s="1">
        <v>133.77510000000001</v>
      </c>
    </row>
    <row r="6" spans="1:9">
      <c r="A6" s="1">
        <v>5</v>
      </c>
      <c r="B6" s="1" t="s">
        <v>1082</v>
      </c>
      <c r="C6" s="1" t="s">
        <v>1083</v>
      </c>
      <c r="D6" s="1">
        <v>20.6</v>
      </c>
      <c r="E6" s="2">
        <v>167000000</v>
      </c>
      <c r="F6" s="1">
        <v>4.1900000000000004</v>
      </c>
      <c r="G6" s="1">
        <v>60987417</v>
      </c>
      <c r="H6" s="1">
        <v>23.684989999999999</v>
      </c>
      <c r="I6" s="1">
        <v>90.35633</v>
      </c>
    </row>
    <row r="7" spans="1:9">
      <c r="A7" s="1">
        <v>6</v>
      </c>
      <c r="B7" s="1" t="s">
        <v>174</v>
      </c>
      <c r="C7" s="1" t="s">
        <v>175</v>
      </c>
      <c r="D7" s="1">
        <v>65.400000000000006</v>
      </c>
      <c r="E7" s="1">
        <v>287025</v>
      </c>
      <c r="F7" s="1">
        <v>10.33</v>
      </c>
      <c r="G7" s="1">
        <v>89431</v>
      </c>
      <c r="H7" s="1">
        <v>13.19389</v>
      </c>
      <c r="I7" s="1">
        <v>-59.543199999999999</v>
      </c>
    </row>
    <row r="8" spans="1:9">
      <c r="A8" s="1">
        <v>7</v>
      </c>
      <c r="B8" s="1" t="s">
        <v>90</v>
      </c>
      <c r="C8" s="1" t="s">
        <v>91</v>
      </c>
      <c r="D8" s="1">
        <v>51.3</v>
      </c>
      <c r="E8" s="2">
        <v>213000000</v>
      </c>
      <c r="F8" s="1">
        <v>12.08</v>
      </c>
      <c r="G8" s="2">
        <v>183000000</v>
      </c>
      <c r="H8" s="1">
        <v>-14.234999999999999</v>
      </c>
      <c r="I8" s="1">
        <v>-51.9253</v>
      </c>
    </row>
    <row r="9" spans="1:9">
      <c r="A9" s="1">
        <v>8</v>
      </c>
      <c r="B9" s="1" t="s">
        <v>84</v>
      </c>
      <c r="C9" s="1" t="s">
        <v>85</v>
      </c>
      <c r="D9" s="1">
        <v>68.900000000000006</v>
      </c>
      <c r="E9" s="1">
        <v>36991981</v>
      </c>
      <c r="F9" s="1">
        <v>5.56</v>
      </c>
      <c r="G9" s="1">
        <v>30628482</v>
      </c>
      <c r="H9" s="1">
        <v>56.130369999999999</v>
      </c>
      <c r="I9" s="1">
        <v>-106.34699999999999</v>
      </c>
    </row>
    <row r="10" spans="1:9">
      <c r="A10" s="1">
        <v>9</v>
      </c>
      <c r="B10" s="1" t="s">
        <v>123</v>
      </c>
      <c r="C10" s="1" t="s">
        <v>124</v>
      </c>
      <c r="D10" s="1">
        <v>88.5</v>
      </c>
      <c r="E10" s="1">
        <v>18952038</v>
      </c>
      <c r="F10" s="1">
        <v>7.09</v>
      </c>
      <c r="G10" s="1">
        <v>16610135</v>
      </c>
      <c r="H10" s="1">
        <v>-35.6751</v>
      </c>
      <c r="I10" s="1">
        <v>-71.543000000000006</v>
      </c>
    </row>
    <row r="11" spans="1:9">
      <c r="A11" s="1">
        <v>10</v>
      </c>
      <c r="B11" s="1" t="s">
        <v>726</v>
      </c>
      <c r="C11" s="1" t="s">
        <v>727</v>
      </c>
      <c r="D11" s="1">
        <v>50.6</v>
      </c>
      <c r="E11" s="2">
        <v>1400000000</v>
      </c>
      <c r="F11" s="1">
        <v>4.32</v>
      </c>
      <c r="G11" s="2">
        <v>843000000</v>
      </c>
      <c r="H11" s="1">
        <v>35.861660000000001</v>
      </c>
      <c r="I11" s="1">
        <v>104.19540000000001</v>
      </c>
    </row>
    <row r="12" spans="1:9">
      <c r="A12" s="1">
        <v>11</v>
      </c>
      <c r="B12" s="1" t="s">
        <v>165</v>
      </c>
      <c r="C12" s="1" t="s">
        <v>166</v>
      </c>
      <c r="D12" s="1">
        <v>55.3</v>
      </c>
      <c r="E12" s="1">
        <v>50339443</v>
      </c>
      <c r="F12" s="1">
        <v>9.7100000000000009</v>
      </c>
      <c r="G12" s="1">
        <v>40827302</v>
      </c>
      <c r="H12" s="1">
        <v>4.5708679999999999</v>
      </c>
      <c r="I12" s="1">
        <v>-74.297300000000007</v>
      </c>
    </row>
    <row r="13" spans="1:9">
      <c r="A13" s="1">
        <v>12</v>
      </c>
      <c r="B13" s="1" t="s">
        <v>135</v>
      </c>
      <c r="C13" s="1" t="s">
        <v>136</v>
      </c>
      <c r="D13" s="1">
        <v>41.4</v>
      </c>
      <c r="E13" s="1">
        <v>11333483</v>
      </c>
      <c r="F13" s="1">
        <v>1.64</v>
      </c>
      <c r="G13" s="1">
        <v>8739135</v>
      </c>
      <c r="H13" s="1">
        <v>21.52176</v>
      </c>
      <c r="I13" s="1">
        <v>-77.781199999999998</v>
      </c>
    </row>
    <row r="14" spans="1:9">
      <c r="A14" s="1">
        <v>13</v>
      </c>
      <c r="B14" s="1" t="s">
        <v>979</v>
      </c>
      <c r="C14" s="1" t="s">
        <v>980</v>
      </c>
      <c r="D14" s="1">
        <v>44.9</v>
      </c>
      <c r="E14" s="1">
        <v>17373662</v>
      </c>
      <c r="F14" s="1">
        <v>3.97</v>
      </c>
      <c r="G14" s="1">
        <v>11116711</v>
      </c>
      <c r="H14" s="1">
        <v>-1.83124</v>
      </c>
      <c r="I14" s="1">
        <v>-78.183400000000006</v>
      </c>
    </row>
    <row r="15" spans="1:9">
      <c r="A15" s="1">
        <v>14</v>
      </c>
      <c r="B15" s="1" t="s">
        <v>878</v>
      </c>
      <c r="C15" s="1" t="s">
        <v>879</v>
      </c>
      <c r="D15" s="1">
        <v>35.200000000000003</v>
      </c>
      <c r="E15" s="2">
        <v>100000000</v>
      </c>
      <c r="F15" s="1">
        <v>10.76</v>
      </c>
      <c r="G15" s="1">
        <v>42895824</v>
      </c>
      <c r="H15" s="1">
        <v>26.820550000000001</v>
      </c>
      <c r="I15" s="1">
        <v>30.802499999999998</v>
      </c>
    </row>
    <row r="16" spans="1:9">
      <c r="A16" s="1">
        <v>15</v>
      </c>
      <c r="B16" s="1" t="s">
        <v>142</v>
      </c>
      <c r="C16" s="1" t="s">
        <v>143</v>
      </c>
      <c r="D16" s="1">
        <v>29.4</v>
      </c>
      <c r="E16" s="1">
        <v>6453553</v>
      </c>
      <c r="F16" s="1">
        <v>4.1100000000000003</v>
      </c>
      <c r="G16" s="1">
        <v>4694702</v>
      </c>
      <c r="H16" s="1">
        <v>13.79419</v>
      </c>
      <c r="I16" s="1">
        <v>-88.896500000000003</v>
      </c>
    </row>
    <row r="17" spans="1:9">
      <c r="A17" s="1">
        <v>16</v>
      </c>
      <c r="B17" s="1" t="s">
        <v>1156</v>
      </c>
      <c r="C17" s="1" t="s">
        <v>1157</v>
      </c>
      <c r="D17" s="1">
        <v>88.2</v>
      </c>
      <c r="E17" s="1">
        <v>5520314</v>
      </c>
      <c r="F17" s="1">
        <v>6.59</v>
      </c>
      <c r="G17" s="1">
        <v>4716888</v>
      </c>
      <c r="H17" s="1">
        <v>61.924109999999999</v>
      </c>
      <c r="I17" s="1">
        <v>25.748149999999999</v>
      </c>
    </row>
    <row r="18" spans="1:9">
      <c r="A18" s="1">
        <v>17</v>
      </c>
      <c r="B18" s="1" t="s">
        <v>491</v>
      </c>
      <c r="C18" s="1" t="s">
        <v>492</v>
      </c>
      <c r="D18" s="1">
        <v>65.599999999999994</v>
      </c>
      <c r="E18" s="1">
        <v>67059887</v>
      </c>
      <c r="F18" s="1">
        <v>8.43</v>
      </c>
      <c r="G18" s="1">
        <v>54123364</v>
      </c>
      <c r="H18" s="1">
        <v>46.227640000000001</v>
      </c>
      <c r="I18" s="1">
        <v>2.213749</v>
      </c>
    </row>
    <row r="19" spans="1:9">
      <c r="A19" s="1">
        <v>18</v>
      </c>
      <c r="B19" s="1" t="s">
        <v>466</v>
      </c>
      <c r="C19" s="1" t="s">
        <v>467</v>
      </c>
      <c r="D19" s="1">
        <v>70.2</v>
      </c>
      <c r="E19" s="1">
        <v>83132799</v>
      </c>
      <c r="F19" s="1">
        <v>3.04</v>
      </c>
      <c r="G19" s="1">
        <v>64324835</v>
      </c>
      <c r="H19" s="1">
        <v>51.165689999999998</v>
      </c>
      <c r="I19" s="1">
        <v>10.45153</v>
      </c>
    </row>
    <row r="20" spans="1:9">
      <c r="A20" s="1">
        <v>19</v>
      </c>
      <c r="B20" s="1" t="s">
        <v>30</v>
      </c>
      <c r="C20" s="1" t="s">
        <v>31</v>
      </c>
      <c r="D20" s="1">
        <v>28.1</v>
      </c>
      <c r="E20" s="2">
        <v>1370000000</v>
      </c>
      <c r="F20" s="1">
        <v>5.36</v>
      </c>
      <c r="G20" s="2">
        <v>471000000</v>
      </c>
      <c r="H20" s="1">
        <v>20.593679999999999</v>
      </c>
      <c r="I20" s="1">
        <v>78.962879999999998</v>
      </c>
    </row>
    <row r="21" spans="1:9">
      <c r="A21" s="1">
        <v>20</v>
      </c>
      <c r="B21" s="1" t="s">
        <v>243</v>
      </c>
      <c r="C21" s="1" t="s">
        <v>244</v>
      </c>
      <c r="D21" s="1">
        <v>36.299999999999997</v>
      </c>
      <c r="E21" s="2">
        <v>270000000</v>
      </c>
      <c r="F21" s="1">
        <v>4.6900000000000004</v>
      </c>
      <c r="G21" s="2">
        <v>152000000</v>
      </c>
      <c r="H21" s="1">
        <v>-0.78927999999999998</v>
      </c>
      <c r="I21" s="1">
        <v>113.9213</v>
      </c>
    </row>
    <row r="22" spans="1:9">
      <c r="A22" s="1">
        <v>21</v>
      </c>
      <c r="B22" s="1" t="s">
        <v>739</v>
      </c>
      <c r="C22" s="1" t="s">
        <v>740</v>
      </c>
      <c r="D22" s="1">
        <v>16.2</v>
      </c>
      <c r="E22" s="1">
        <v>39309783</v>
      </c>
      <c r="F22" s="1">
        <v>12.82</v>
      </c>
      <c r="G22" s="1">
        <v>27783368</v>
      </c>
      <c r="H22" s="1">
        <v>33.223190000000002</v>
      </c>
      <c r="I22" s="1">
        <v>43.679290000000002</v>
      </c>
    </row>
    <row r="23" spans="1:9">
      <c r="A23" s="1">
        <v>22</v>
      </c>
      <c r="B23" s="1" t="s">
        <v>315</v>
      </c>
      <c r="C23" s="1" t="s">
        <v>316</v>
      </c>
      <c r="D23" s="1">
        <v>74.680000000000007</v>
      </c>
      <c r="E23" s="1">
        <v>5056935</v>
      </c>
      <c r="F23" s="1">
        <v>4.0999999999999996</v>
      </c>
      <c r="G23" s="1">
        <v>3264982</v>
      </c>
      <c r="H23" s="1">
        <v>53.350140000000003</v>
      </c>
      <c r="I23" s="1">
        <v>-6.2661550000000004</v>
      </c>
    </row>
    <row r="24" spans="1:9">
      <c r="A24" s="1">
        <v>23</v>
      </c>
      <c r="B24" s="1" t="s">
        <v>374</v>
      </c>
      <c r="C24" s="1" t="s">
        <v>375</v>
      </c>
      <c r="D24" s="1">
        <v>61.9</v>
      </c>
      <c r="E24" s="1">
        <v>60297396</v>
      </c>
      <c r="F24" s="1">
        <v>9.89</v>
      </c>
      <c r="G24" s="1">
        <v>42651966</v>
      </c>
      <c r="H24" s="1">
        <v>41.871940000000002</v>
      </c>
      <c r="I24" s="1">
        <v>12.56738</v>
      </c>
    </row>
    <row r="25" spans="1:9">
      <c r="A25" s="1">
        <v>24</v>
      </c>
      <c r="B25" s="1" t="s">
        <v>53</v>
      </c>
      <c r="C25" s="1" t="s">
        <v>54</v>
      </c>
      <c r="D25" s="1">
        <v>63.2</v>
      </c>
      <c r="E25" s="2">
        <v>126000000</v>
      </c>
      <c r="F25" s="1">
        <v>2.29</v>
      </c>
      <c r="G25" s="2">
        <v>116000000</v>
      </c>
      <c r="H25" s="1">
        <v>36.204819999999998</v>
      </c>
      <c r="I25" s="1">
        <v>138.25290000000001</v>
      </c>
    </row>
    <row r="26" spans="1:9">
      <c r="A26" s="1">
        <v>25</v>
      </c>
      <c r="B26" s="1" t="s">
        <v>306</v>
      </c>
      <c r="C26" s="1" t="s">
        <v>307</v>
      </c>
      <c r="D26" s="1">
        <v>34.4</v>
      </c>
      <c r="E26" s="1">
        <v>10101694</v>
      </c>
      <c r="F26" s="1">
        <v>14.72</v>
      </c>
      <c r="G26" s="1">
        <v>9213048</v>
      </c>
      <c r="H26" s="1">
        <v>30.585159999999998</v>
      </c>
      <c r="I26" s="1">
        <v>36.238410000000002</v>
      </c>
    </row>
    <row r="27" spans="1:9">
      <c r="A27" s="1">
        <v>26</v>
      </c>
      <c r="B27" s="1" t="s">
        <v>296</v>
      </c>
      <c r="C27" s="1" t="s">
        <v>297</v>
      </c>
      <c r="D27" s="1">
        <v>54.4</v>
      </c>
      <c r="E27" s="1">
        <v>4207083</v>
      </c>
      <c r="F27" s="1">
        <v>2.1800000000000002</v>
      </c>
      <c r="G27" s="1">
        <v>4207083</v>
      </c>
      <c r="H27" s="1">
        <v>29.31166</v>
      </c>
      <c r="I27" s="1">
        <v>47.481769999999997</v>
      </c>
    </row>
    <row r="28" spans="1:9">
      <c r="A28" s="1">
        <v>27</v>
      </c>
      <c r="B28" s="1" t="s">
        <v>584</v>
      </c>
      <c r="C28" s="1" t="s">
        <v>585</v>
      </c>
      <c r="D28" s="1">
        <v>88.1</v>
      </c>
      <c r="E28" s="1">
        <v>1912789</v>
      </c>
      <c r="F28" s="1">
        <v>6.52</v>
      </c>
      <c r="G28" s="1">
        <v>1304943</v>
      </c>
      <c r="H28" s="1">
        <v>56.879640000000002</v>
      </c>
      <c r="I28" s="1">
        <v>24.603190000000001</v>
      </c>
    </row>
    <row r="29" spans="1:9">
      <c r="A29" s="1">
        <v>28</v>
      </c>
      <c r="B29" s="1" t="s">
        <v>720</v>
      </c>
      <c r="C29" s="1" t="s">
        <v>721</v>
      </c>
      <c r="D29" s="1">
        <v>45.1</v>
      </c>
      <c r="E29" s="1">
        <v>32447385</v>
      </c>
      <c r="F29" s="1">
        <v>3.32</v>
      </c>
      <c r="G29" s="1">
        <v>24475766</v>
      </c>
      <c r="H29" s="1">
        <v>4.2104840000000001</v>
      </c>
      <c r="I29" s="1">
        <v>101.97580000000001</v>
      </c>
    </row>
    <row r="30" spans="1:9">
      <c r="A30" s="1">
        <v>29</v>
      </c>
      <c r="B30" s="1" t="s">
        <v>130</v>
      </c>
      <c r="C30" s="1" t="s">
        <v>131</v>
      </c>
      <c r="D30" s="1">
        <v>40.200000000000003</v>
      </c>
      <c r="E30" s="2">
        <v>126000000</v>
      </c>
      <c r="F30" s="1">
        <v>3.42</v>
      </c>
      <c r="G30" s="2">
        <v>103000000</v>
      </c>
      <c r="H30" s="1">
        <v>23.634499999999999</v>
      </c>
      <c r="I30" s="1">
        <v>-102.553</v>
      </c>
    </row>
    <row r="31" spans="1:9">
      <c r="A31" s="1">
        <v>30</v>
      </c>
      <c r="B31" s="1" t="s">
        <v>1007</v>
      </c>
      <c r="C31" s="1" t="s">
        <v>1008</v>
      </c>
      <c r="D31" s="1">
        <v>35.9</v>
      </c>
      <c r="E31" s="1">
        <v>36910560</v>
      </c>
      <c r="F31" s="1">
        <v>9.02</v>
      </c>
      <c r="G31" s="1">
        <v>22975026</v>
      </c>
      <c r="H31" s="1">
        <v>31.791699999999999</v>
      </c>
      <c r="I31" s="1">
        <v>-7.0926200000000001</v>
      </c>
    </row>
    <row r="32" spans="1:9">
      <c r="A32" s="1">
        <v>31</v>
      </c>
      <c r="B32" s="1" t="s">
        <v>311</v>
      </c>
      <c r="C32" s="1" t="s">
        <v>312</v>
      </c>
      <c r="D32" s="1">
        <v>85</v>
      </c>
      <c r="E32" s="1">
        <v>17332850</v>
      </c>
      <c r="F32" s="1">
        <v>3.2</v>
      </c>
      <c r="G32" s="1">
        <v>15924729</v>
      </c>
      <c r="H32" s="1">
        <v>52.132629999999999</v>
      </c>
      <c r="I32" s="1">
        <v>5.2912660000000002</v>
      </c>
    </row>
    <row r="33" spans="1:9">
      <c r="A33" s="1">
        <v>32</v>
      </c>
      <c r="B33" s="1" t="s">
        <v>148</v>
      </c>
      <c r="C33" s="1" t="s">
        <v>149</v>
      </c>
      <c r="D33" s="1">
        <v>9</v>
      </c>
      <c r="E33" s="2">
        <v>217000000</v>
      </c>
      <c r="F33" s="1">
        <v>4.45</v>
      </c>
      <c r="G33" s="1">
        <v>79927762</v>
      </c>
      <c r="H33" s="1">
        <v>30.375319999999999</v>
      </c>
      <c r="I33" s="1">
        <v>69.345119999999994</v>
      </c>
    </row>
    <row r="34" spans="1:9">
      <c r="A34" s="1">
        <v>33</v>
      </c>
      <c r="B34" s="1" t="s">
        <v>1014</v>
      </c>
      <c r="C34" s="1" t="s">
        <v>1015</v>
      </c>
      <c r="D34" s="1">
        <v>70.7</v>
      </c>
      <c r="E34" s="1">
        <v>32510453</v>
      </c>
      <c r="F34" s="1">
        <v>3.31</v>
      </c>
      <c r="G34" s="1">
        <v>25390339</v>
      </c>
      <c r="H34" s="1">
        <v>-9.1899700000000006</v>
      </c>
      <c r="I34" s="1">
        <v>-75.015199999999993</v>
      </c>
    </row>
    <row r="35" spans="1:9">
      <c r="A35" s="1">
        <v>34</v>
      </c>
      <c r="B35" s="1" t="s">
        <v>156</v>
      </c>
      <c r="C35" s="1" t="s">
        <v>157</v>
      </c>
      <c r="D35" s="1">
        <v>35.5</v>
      </c>
      <c r="E35" s="2">
        <v>108000000</v>
      </c>
      <c r="F35" s="1">
        <v>2.15</v>
      </c>
      <c r="G35" s="1">
        <v>50975903</v>
      </c>
      <c r="H35" s="1">
        <v>12.879720000000001</v>
      </c>
      <c r="I35" s="1">
        <v>121.774</v>
      </c>
    </row>
    <row r="36" spans="1:9">
      <c r="A36" s="1">
        <v>35</v>
      </c>
      <c r="B36" s="1" t="s">
        <v>139</v>
      </c>
      <c r="C36" s="1" t="s">
        <v>140</v>
      </c>
      <c r="D36" s="1">
        <v>97</v>
      </c>
      <c r="E36" s="4">
        <v>3260314</v>
      </c>
      <c r="F36" s="1">
        <v>6.2</v>
      </c>
      <c r="G36" s="1">
        <v>3032092.02</v>
      </c>
      <c r="H36" s="1">
        <v>18.200178000000001</v>
      </c>
      <c r="I36" s="1">
        <v>-66.664512999999999</v>
      </c>
    </row>
    <row r="37" spans="1:9">
      <c r="A37" s="1">
        <v>36</v>
      </c>
      <c r="B37" s="1" t="s">
        <v>58</v>
      </c>
      <c r="C37" s="1" t="s">
        <v>59</v>
      </c>
      <c r="D37" s="1">
        <v>81.900000000000006</v>
      </c>
      <c r="E37" s="2">
        <v>144000000</v>
      </c>
      <c r="F37" s="1">
        <v>4.59</v>
      </c>
      <c r="G37" s="2">
        <v>108000000</v>
      </c>
      <c r="H37" s="1">
        <v>61.524009999999997</v>
      </c>
      <c r="I37" s="1">
        <v>105.3188</v>
      </c>
    </row>
    <row r="38" spans="1:9">
      <c r="A38" s="1">
        <v>37</v>
      </c>
      <c r="B38" s="1" t="s">
        <v>1184</v>
      </c>
      <c r="C38" s="1" t="s">
        <v>1185</v>
      </c>
      <c r="D38" s="1">
        <v>7.6</v>
      </c>
      <c r="E38" s="1">
        <v>202506</v>
      </c>
      <c r="F38" s="1">
        <v>8.36</v>
      </c>
      <c r="G38" s="1">
        <v>35588</v>
      </c>
      <c r="H38" s="1">
        <v>-13.759</v>
      </c>
      <c r="I38" s="1">
        <v>-172.10499999999999</v>
      </c>
    </row>
    <row r="39" spans="1:9">
      <c r="A39" s="1">
        <v>38</v>
      </c>
      <c r="B39" s="1" t="s">
        <v>203</v>
      </c>
      <c r="C39" s="1" t="s">
        <v>204</v>
      </c>
      <c r="D39" s="1">
        <v>68</v>
      </c>
      <c r="E39" s="1">
        <v>34268528</v>
      </c>
      <c r="F39" s="1">
        <v>5.93</v>
      </c>
      <c r="G39" s="1">
        <v>28807838</v>
      </c>
      <c r="H39" s="1">
        <v>23.885940000000002</v>
      </c>
      <c r="I39" s="1">
        <v>45.079160000000002</v>
      </c>
    </row>
    <row r="40" spans="1:9">
      <c r="A40" s="1">
        <v>39</v>
      </c>
      <c r="B40" s="1" t="s">
        <v>346</v>
      </c>
      <c r="C40" s="1" t="s">
        <v>347</v>
      </c>
      <c r="D40" s="1">
        <v>84.8</v>
      </c>
      <c r="E40" s="1">
        <v>5703569</v>
      </c>
      <c r="F40" s="1">
        <v>4.1100000000000003</v>
      </c>
      <c r="G40" s="1">
        <v>5703569</v>
      </c>
      <c r="H40" s="1">
        <v>1.3520829999999999</v>
      </c>
      <c r="I40" s="1">
        <v>103.8198</v>
      </c>
    </row>
    <row r="41" spans="1:9">
      <c r="A41" s="1">
        <v>40</v>
      </c>
      <c r="B41" s="1" t="s">
        <v>68</v>
      </c>
      <c r="C41" s="1" t="s">
        <v>69</v>
      </c>
      <c r="D41" s="1">
        <v>94.3</v>
      </c>
      <c r="E41" s="1">
        <v>51709098</v>
      </c>
      <c r="F41" s="1">
        <v>4.1500000000000004</v>
      </c>
      <c r="G41" s="1">
        <v>42106719</v>
      </c>
      <c r="H41" s="1">
        <v>35.907760000000003</v>
      </c>
      <c r="I41" s="1">
        <v>127.76690000000001</v>
      </c>
    </row>
    <row r="42" spans="1:9">
      <c r="A42" s="1">
        <v>41</v>
      </c>
      <c r="B42" s="1" t="s">
        <v>183</v>
      </c>
      <c r="C42" s="1" t="s">
        <v>184</v>
      </c>
      <c r="D42" s="1">
        <v>88.9</v>
      </c>
      <c r="E42" s="1">
        <v>47076781</v>
      </c>
      <c r="F42" s="1">
        <v>13.96</v>
      </c>
      <c r="G42" s="1">
        <v>37927409</v>
      </c>
      <c r="H42" s="1">
        <v>40.46367</v>
      </c>
      <c r="I42" s="1">
        <v>-3.7492200000000002</v>
      </c>
    </row>
    <row r="43" spans="1:9">
      <c r="A43" s="1">
        <v>42</v>
      </c>
      <c r="B43" s="1" t="s">
        <v>546</v>
      </c>
      <c r="C43" s="1" t="s">
        <v>547</v>
      </c>
      <c r="D43" s="1">
        <v>67</v>
      </c>
      <c r="E43" s="1">
        <v>10285453</v>
      </c>
      <c r="F43" s="1">
        <v>6.48</v>
      </c>
      <c r="G43" s="1">
        <v>9021165</v>
      </c>
      <c r="H43" s="1">
        <v>60.128160000000001</v>
      </c>
      <c r="I43" s="1">
        <v>18.6435</v>
      </c>
    </row>
    <row r="44" spans="1:9">
      <c r="A44" s="1">
        <v>43</v>
      </c>
      <c r="B44" s="1" t="s">
        <v>627</v>
      </c>
      <c r="C44" s="1" t="s">
        <v>628</v>
      </c>
      <c r="D44" s="1">
        <v>59.6</v>
      </c>
      <c r="E44" s="1">
        <v>8574832</v>
      </c>
      <c r="F44" s="1">
        <v>4.58</v>
      </c>
      <c r="G44" s="1">
        <v>6332428</v>
      </c>
      <c r="H44" s="1">
        <v>46.818190000000001</v>
      </c>
      <c r="I44" s="1">
        <v>8.2275120000000008</v>
      </c>
    </row>
    <row r="45" spans="1:9">
      <c r="A45" s="1">
        <v>44</v>
      </c>
      <c r="B45" s="1" t="s">
        <v>160</v>
      </c>
      <c r="C45" s="1" t="s">
        <v>161</v>
      </c>
      <c r="D45" s="1">
        <v>49.3</v>
      </c>
      <c r="E45" s="1">
        <v>69625582</v>
      </c>
      <c r="F45" s="1">
        <v>0.75</v>
      </c>
      <c r="G45" s="1">
        <v>35294600</v>
      </c>
      <c r="H45" s="1">
        <v>15.87003</v>
      </c>
      <c r="I45" s="1">
        <v>100.99250000000001</v>
      </c>
    </row>
    <row r="46" spans="1:9">
      <c r="A46" s="1">
        <v>45</v>
      </c>
      <c r="B46" s="1" t="s">
        <v>262</v>
      </c>
      <c r="C46" s="1" t="s">
        <v>263</v>
      </c>
      <c r="D46" s="1">
        <v>23.9</v>
      </c>
      <c r="E46" s="1">
        <v>83429615</v>
      </c>
      <c r="F46" s="1">
        <v>13.49</v>
      </c>
      <c r="G46" s="1">
        <v>63097818</v>
      </c>
      <c r="H46" s="1">
        <v>38.963749999999997</v>
      </c>
      <c r="I46" s="1">
        <v>35.243319999999997</v>
      </c>
    </row>
    <row r="47" spans="1:9">
      <c r="A47" s="1">
        <v>46</v>
      </c>
      <c r="B47" s="1" t="s">
        <v>572</v>
      </c>
      <c r="C47" s="1" t="s">
        <v>573</v>
      </c>
      <c r="D47" s="1">
        <v>82.7</v>
      </c>
      <c r="E47" s="1">
        <v>44385155</v>
      </c>
      <c r="F47" s="1">
        <v>8.8800000000000008</v>
      </c>
      <c r="G47" s="1">
        <v>30835699</v>
      </c>
      <c r="H47" s="1">
        <v>48.379429999999999</v>
      </c>
      <c r="I47" s="1">
        <v>31.165579999999999</v>
      </c>
    </row>
    <row r="48" spans="1:9">
      <c r="A48" s="1">
        <v>47</v>
      </c>
      <c r="B48" s="1" t="s">
        <v>188</v>
      </c>
      <c r="C48" s="1" t="s">
        <v>189</v>
      </c>
      <c r="D48" s="1">
        <v>36.799999999999997</v>
      </c>
      <c r="E48" s="1">
        <v>9770529</v>
      </c>
      <c r="F48" s="1">
        <v>2.35</v>
      </c>
      <c r="G48" s="1">
        <v>8479744</v>
      </c>
      <c r="H48" s="1">
        <v>23.42408</v>
      </c>
      <c r="I48" s="1">
        <v>53.847819999999999</v>
      </c>
    </row>
    <row r="49" spans="1:9">
      <c r="A49" s="1">
        <v>48</v>
      </c>
      <c r="B49" s="1" t="s">
        <v>78</v>
      </c>
      <c r="C49" s="1" t="s">
        <v>79</v>
      </c>
      <c r="D49" s="1">
        <v>60</v>
      </c>
      <c r="E49" s="1">
        <v>66834405</v>
      </c>
      <c r="F49" s="1">
        <v>3.85</v>
      </c>
      <c r="G49" s="1">
        <v>55908316</v>
      </c>
      <c r="H49" s="1">
        <v>55.378050000000002</v>
      </c>
      <c r="I49" s="1">
        <v>-3.4359700000000002</v>
      </c>
    </row>
    <row r="50" spans="1:9">
      <c r="A50" s="1">
        <v>49</v>
      </c>
      <c r="B50" s="1" t="s">
        <v>36</v>
      </c>
      <c r="C50" s="1" t="s">
        <v>37</v>
      </c>
      <c r="D50" s="1">
        <v>88.2</v>
      </c>
      <c r="E50" s="2">
        <v>328000000</v>
      </c>
      <c r="F50" s="1">
        <v>14.7</v>
      </c>
      <c r="G50" s="2">
        <v>271000000</v>
      </c>
      <c r="H50" s="1">
        <v>37.090240000000001</v>
      </c>
      <c r="I50" s="1">
        <v>-95.712900000000005</v>
      </c>
    </row>
    <row r="51" spans="1:9">
      <c r="A51" s="1">
        <v>50</v>
      </c>
      <c r="B51" s="1" t="s">
        <v>287</v>
      </c>
      <c r="C51" s="1" t="s">
        <v>288</v>
      </c>
      <c r="D51" s="1">
        <v>79.3</v>
      </c>
      <c r="E51" s="1">
        <v>28515829</v>
      </c>
      <c r="F51" s="1">
        <v>8.8000000000000007</v>
      </c>
      <c r="G51" s="1">
        <v>25162368</v>
      </c>
      <c r="H51" s="1">
        <v>6.4237500000000001</v>
      </c>
      <c r="I51" s="1">
        <v>-66.589699999999993</v>
      </c>
    </row>
    <row r="52" spans="1:9">
      <c r="A52" s="1">
        <v>51</v>
      </c>
      <c r="B52" s="1" t="s">
        <v>701</v>
      </c>
      <c r="C52" s="1" t="s">
        <v>702</v>
      </c>
      <c r="D52" s="1">
        <v>28.5</v>
      </c>
      <c r="E52" s="1">
        <v>96462106</v>
      </c>
      <c r="F52" s="1">
        <v>2.0099999999999998</v>
      </c>
      <c r="G52" s="1">
        <v>35332140</v>
      </c>
      <c r="H52" s="1">
        <v>14.05832</v>
      </c>
      <c r="I52" s="1">
        <v>108.27719999999999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9B043-82FB-4AE1-87F7-4B8B7742E57D}">
  <dimension ref="A1:B20"/>
  <sheetViews>
    <sheetView topLeftCell="B1" workbookViewId="0">
      <selection activeCell="B3" sqref="B3"/>
    </sheetView>
  </sheetViews>
  <sheetFormatPr defaultRowHeight="14.4"/>
  <cols>
    <col min="2" max="2" width="20.5546875" bestFit="1" customWidth="1"/>
    <col min="4" max="4" width="10.33203125" customWidth="1"/>
  </cols>
  <sheetData>
    <row r="1" spans="1:2">
      <c r="A1" t="s">
        <v>1296</v>
      </c>
      <c r="B1" t="s">
        <v>4</v>
      </c>
    </row>
    <row r="2" spans="1:2">
      <c r="A2">
        <v>1</v>
      </c>
      <c r="B2" t="s">
        <v>514</v>
      </c>
    </row>
    <row r="3" spans="1:2">
      <c r="A3">
        <v>2</v>
      </c>
      <c r="B3" t="s">
        <v>154</v>
      </c>
    </row>
    <row r="4" spans="1:2">
      <c r="A4">
        <v>3</v>
      </c>
      <c r="B4" t="s">
        <v>44</v>
      </c>
    </row>
    <row r="5" spans="1:2">
      <c r="A5">
        <v>4</v>
      </c>
      <c r="B5" t="s">
        <v>41</v>
      </c>
    </row>
    <row r="6" spans="1:2">
      <c r="A6">
        <v>5</v>
      </c>
      <c r="B6" t="s">
        <v>34</v>
      </c>
    </row>
    <row r="7" spans="1:2">
      <c r="A7">
        <v>6</v>
      </c>
      <c r="B7" t="s">
        <v>52</v>
      </c>
    </row>
    <row r="8" spans="1:2">
      <c r="A8">
        <v>7</v>
      </c>
      <c r="B8" t="s">
        <v>76</v>
      </c>
    </row>
    <row r="9" spans="1:2">
      <c r="A9">
        <v>8</v>
      </c>
      <c r="B9" t="s">
        <v>334</v>
      </c>
    </row>
    <row r="10" spans="1:2">
      <c r="A10">
        <v>9</v>
      </c>
      <c r="B10" t="s">
        <v>29</v>
      </c>
    </row>
    <row r="11" spans="1:2">
      <c r="A11">
        <v>10</v>
      </c>
      <c r="B11" t="s">
        <v>39</v>
      </c>
    </row>
    <row r="12" spans="1:2">
      <c r="A12">
        <v>11</v>
      </c>
      <c r="B12" t="s">
        <v>107</v>
      </c>
    </row>
    <row r="13" spans="1:2">
      <c r="A13">
        <v>12</v>
      </c>
      <c r="B13" t="s">
        <v>199</v>
      </c>
    </row>
    <row r="14" spans="1:2">
      <c r="A14">
        <v>13</v>
      </c>
      <c r="B14" t="s">
        <v>49</v>
      </c>
    </row>
    <row r="15" spans="1:2">
      <c r="A15">
        <v>14</v>
      </c>
      <c r="B15" t="s">
        <v>445</v>
      </c>
    </row>
    <row r="16" spans="1:2">
      <c r="A16">
        <v>15</v>
      </c>
      <c r="B16" t="s">
        <v>276</v>
      </c>
    </row>
    <row r="17" spans="1:2">
      <c r="A17">
        <v>16</v>
      </c>
      <c r="B17" t="s">
        <v>47</v>
      </c>
    </row>
    <row r="18" spans="1:2">
      <c r="A18">
        <v>17</v>
      </c>
      <c r="B18" t="s">
        <v>65</v>
      </c>
    </row>
    <row r="19" spans="1:2">
      <c r="A19">
        <v>18</v>
      </c>
      <c r="B19" t="s">
        <v>177</v>
      </c>
    </row>
    <row r="20" spans="1:2">
      <c r="A20">
        <v>19</v>
      </c>
      <c r="B20" t="s">
        <v>1248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E88D8-355D-48E2-9A43-8A96E398BE36}">
  <sheetPr>
    <tabColor rgb="FFBD5F6F"/>
  </sheetPr>
  <dimension ref="A1:C320"/>
  <sheetViews>
    <sheetView showGridLines="0" zoomScale="52" zoomScaleNormal="115" workbookViewId="0">
      <selection activeCell="AA6" sqref="AA6"/>
    </sheetView>
  </sheetViews>
  <sheetFormatPr defaultColWidth="8.88671875" defaultRowHeight="14.4"/>
  <cols>
    <col min="1" max="1" width="21.21875" style="13" customWidth="1"/>
    <col min="2" max="2" width="19.109375" style="13" bestFit="1" customWidth="1"/>
    <col min="3" max="3" width="48.33203125" style="13" bestFit="1" customWidth="1"/>
    <col min="4" max="4" width="37.44140625" style="7" bestFit="1" customWidth="1"/>
    <col min="5" max="16384" width="8.88671875" style="7"/>
  </cols>
  <sheetData>
    <row r="1" spans="1:3" s="12" customFormat="1" ht="49.95" customHeight="1">
      <c r="A1" s="11"/>
      <c r="B1" s="11"/>
      <c r="C1" s="11"/>
    </row>
    <row r="3" spans="1:3" ht="37.950000000000003" customHeight="1"/>
    <row r="4" spans="1:3" ht="37.950000000000003" customHeight="1"/>
    <row r="5" spans="1:3" ht="37.950000000000003" customHeight="1"/>
    <row r="6" spans="1:3" ht="147.6" customHeight="1"/>
    <row r="7" spans="1:3" ht="105.6" customHeight="1"/>
    <row r="8" spans="1:3" ht="16.2" customHeight="1"/>
    <row r="15" spans="1:3" s="25" customFormat="1" ht="20.399999999999999" customHeight="1">
      <c r="A15" s="24"/>
      <c r="B15" s="24"/>
      <c r="C15" s="24"/>
    </row>
    <row r="20" spans="1:1">
      <c r="A20" s="13" t="s">
        <v>1300</v>
      </c>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row r="77" spans="1:2">
      <c r="A77" s="7"/>
      <c r="B77" s="7"/>
    </row>
    <row r="78" spans="1:2">
      <c r="A78" s="7"/>
      <c r="B78" s="7"/>
    </row>
    <row r="79" spans="1:2">
      <c r="A79" s="7"/>
      <c r="B79" s="7"/>
    </row>
    <row r="80" spans="1:2">
      <c r="A80" s="7"/>
      <c r="B80" s="7"/>
    </row>
    <row r="81" spans="1:2">
      <c r="A81" s="7"/>
      <c r="B81" s="7"/>
    </row>
    <row r="82" spans="1:2">
      <c r="A82" s="7"/>
      <c r="B82" s="7"/>
    </row>
    <row r="83" spans="1:2">
      <c r="A83" s="7"/>
      <c r="B83" s="7"/>
    </row>
    <row r="84" spans="1:2">
      <c r="A84" s="7"/>
      <c r="B84" s="7"/>
    </row>
    <row r="85" spans="1:2">
      <c r="A85" s="7"/>
      <c r="B85" s="7"/>
    </row>
    <row r="86" spans="1:2">
      <c r="A86" s="7"/>
      <c r="B86" s="7"/>
    </row>
    <row r="87" spans="1:2">
      <c r="A87" s="7"/>
      <c r="B87" s="7"/>
    </row>
    <row r="88" spans="1:2">
      <c r="A88" s="7"/>
      <c r="B88" s="7"/>
    </row>
    <row r="89" spans="1:2">
      <c r="A89" s="7"/>
      <c r="B89" s="7"/>
    </row>
    <row r="90" spans="1:2">
      <c r="A90" s="7"/>
      <c r="B90" s="7"/>
    </row>
    <row r="91" spans="1:2">
      <c r="A91" s="7"/>
      <c r="B91" s="7"/>
    </row>
    <row r="92" spans="1:2">
      <c r="A92" s="7"/>
      <c r="B92" s="7"/>
    </row>
    <row r="93" spans="1:2">
      <c r="A93" s="7"/>
      <c r="B93" s="7"/>
    </row>
    <row r="94" spans="1:2">
      <c r="A94" s="7"/>
      <c r="B94" s="7"/>
    </row>
    <row r="95" spans="1:2">
      <c r="A95" s="7"/>
      <c r="B95" s="7"/>
    </row>
    <row r="96" spans="1:2">
      <c r="A96" s="7"/>
      <c r="B96" s="7"/>
    </row>
    <row r="97" spans="1:2">
      <c r="A97" s="7"/>
      <c r="B97" s="7"/>
    </row>
    <row r="98" spans="1:2">
      <c r="A98" s="7"/>
      <c r="B98" s="7"/>
    </row>
    <row r="99" spans="1:2">
      <c r="A99" s="7"/>
      <c r="B99" s="7"/>
    </row>
    <row r="100" spans="1:2">
      <c r="A100" s="7"/>
      <c r="B100" s="7"/>
    </row>
    <row r="101" spans="1:2">
      <c r="A101" s="7"/>
      <c r="B101" s="7"/>
    </row>
    <row r="102" spans="1:2">
      <c r="A102" s="7"/>
      <c r="B102" s="7"/>
    </row>
    <row r="103" spans="1:2">
      <c r="A103" s="7"/>
      <c r="B103" s="7"/>
    </row>
    <row r="104" spans="1:2">
      <c r="A104" s="7"/>
      <c r="B104" s="7"/>
    </row>
    <row r="105" spans="1:2">
      <c r="A105" s="7"/>
      <c r="B105" s="7"/>
    </row>
    <row r="106" spans="1:2">
      <c r="A106" s="7"/>
      <c r="B106" s="7"/>
    </row>
    <row r="107" spans="1:2">
      <c r="A107" s="7"/>
      <c r="B107" s="7"/>
    </row>
    <row r="108" spans="1:2">
      <c r="A108" s="7"/>
      <c r="B108" s="7"/>
    </row>
    <row r="109" spans="1:2">
      <c r="A109" s="7"/>
      <c r="B109" s="7"/>
    </row>
    <row r="110" spans="1:2">
      <c r="A110" s="7"/>
      <c r="B110" s="7"/>
    </row>
    <row r="111" spans="1:2">
      <c r="A111" s="7"/>
      <c r="B111" s="7"/>
    </row>
    <row r="112" spans="1:2">
      <c r="A112" s="7"/>
      <c r="B112" s="7"/>
    </row>
    <row r="113" spans="1:2">
      <c r="A113" s="7"/>
      <c r="B113" s="7"/>
    </row>
    <row r="114" spans="1:2">
      <c r="A114" s="7"/>
      <c r="B114" s="7"/>
    </row>
    <row r="115" spans="1:2">
      <c r="A115" s="7"/>
      <c r="B115" s="7"/>
    </row>
    <row r="116" spans="1:2">
      <c r="A116" s="7"/>
      <c r="B116" s="7"/>
    </row>
    <row r="117" spans="1:2">
      <c r="A117" s="7"/>
      <c r="B117" s="7"/>
    </row>
    <row r="118" spans="1:2">
      <c r="A118" s="7"/>
      <c r="B118" s="7"/>
    </row>
    <row r="119" spans="1:2">
      <c r="A119" s="7"/>
      <c r="B119" s="7"/>
    </row>
    <row r="120" spans="1:2">
      <c r="A120" s="7"/>
      <c r="B120" s="7"/>
    </row>
    <row r="121" spans="1:2">
      <c r="A121" s="7"/>
      <c r="B121" s="7"/>
    </row>
    <row r="122" spans="1:2">
      <c r="A122" s="7"/>
      <c r="B122" s="7"/>
    </row>
    <row r="123" spans="1:2">
      <c r="A123" s="7"/>
      <c r="B123" s="7"/>
    </row>
    <row r="124" spans="1:2">
      <c r="A124" s="7"/>
      <c r="B124" s="7"/>
    </row>
    <row r="125" spans="1:2">
      <c r="A125" s="7"/>
      <c r="B125" s="7"/>
    </row>
    <row r="126" spans="1:2">
      <c r="A126" s="7"/>
      <c r="B126" s="7"/>
    </row>
    <row r="127" spans="1:2">
      <c r="A127" s="7"/>
      <c r="B127" s="7"/>
    </row>
    <row r="128" spans="1:2">
      <c r="A128" s="7"/>
      <c r="B128" s="7"/>
    </row>
    <row r="129" spans="1:2">
      <c r="A129" s="7"/>
      <c r="B129" s="7"/>
    </row>
    <row r="130" spans="1:2">
      <c r="A130" s="7"/>
      <c r="B130" s="7"/>
    </row>
    <row r="131" spans="1:2">
      <c r="A131" s="7"/>
      <c r="B131" s="7"/>
    </row>
    <row r="132" spans="1:2">
      <c r="A132" s="7"/>
      <c r="B132" s="7"/>
    </row>
    <row r="133" spans="1:2">
      <c r="A133" s="7"/>
      <c r="B133" s="7"/>
    </row>
    <row r="134" spans="1:2">
      <c r="A134" s="7"/>
      <c r="B134" s="7"/>
    </row>
    <row r="135" spans="1:2">
      <c r="A135" s="7"/>
      <c r="B135" s="7"/>
    </row>
    <row r="136" spans="1:2">
      <c r="A136" s="7"/>
      <c r="B136" s="7"/>
    </row>
    <row r="137" spans="1:2">
      <c r="A137" s="7"/>
      <c r="B137" s="7"/>
    </row>
    <row r="138" spans="1:2">
      <c r="A138" s="7"/>
      <c r="B138" s="7"/>
    </row>
    <row r="139" spans="1:2">
      <c r="A139" s="7"/>
      <c r="B139" s="7"/>
    </row>
    <row r="140" spans="1:2">
      <c r="A140" s="7"/>
      <c r="B140" s="7"/>
    </row>
    <row r="141" spans="1:2">
      <c r="A141" s="7"/>
      <c r="B141" s="7"/>
    </row>
    <row r="142" spans="1:2">
      <c r="A142" s="7"/>
      <c r="B142" s="7"/>
    </row>
    <row r="143" spans="1:2">
      <c r="A143" s="7"/>
      <c r="B143" s="7"/>
    </row>
    <row r="144" spans="1:2">
      <c r="A144" s="7"/>
      <c r="B144" s="7"/>
    </row>
    <row r="145" spans="1:2">
      <c r="A145" s="7"/>
      <c r="B145" s="7"/>
    </row>
    <row r="146" spans="1:2">
      <c r="A146" s="7"/>
      <c r="B146" s="7"/>
    </row>
    <row r="147" spans="1:2">
      <c r="A147" s="7"/>
      <c r="B147" s="7"/>
    </row>
    <row r="148" spans="1:2">
      <c r="A148" s="7"/>
      <c r="B148" s="7"/>
    </row>
    <row r="149" spans="1:2">
      <c r="A149" s="7"/>
      <c r="B149" s="7"/>
    </row>
    <row r="150" spans="1:2">
      <c r="A150" s="7"/>
      <c r="B150" s="7"/>
    </row>
    <row r="151" spans="1:2">
      <c r="A151" s="7"/>
      <c r="B151" s="7"/>
    </row>
    <row r="152" spans="1:2">
      <c r="A152" s="7"/>
      <c r="B152" s="7"/>
    </row>
    <row r="153" spans="1:2">
      <c r="A153" s="7"/>
      <c r="B153" s="7"/>
    </row>
    <row r="154" spans="1:2">
      <c r="A154" s="7"/>
      <c r="B154" s="7"/>
    </row>
    <row r="155" spans="1:2">
      <c r="A155" s="7"/>
      <c r="B155" s="7"/>
    </row>
    <row r="156" spans="1:2">
      <c r="A156" s="7"/>
      <c r="B156" s="7"/>
    </row>
    <row r="157" spans="1:2">
      <c r="A157" s="7"/>
      <c r="B157" s="7"/>
    </row>
    <row r="158" spans="1:2">
      <c r="A158" s="7"/>
      <c r="B158" s="7"/>
    </row>
    <row r="159" spans="1:2">
      <c r="A159" s="7"/>
      <c r="B159" s="7"/>
    </row>
    <row r="160" spans="1:2">
      <c r="A160" s="7"/>
      <c r="B160" s="7"/>
    </row>
    <row r="161" spans="1:2">
      <c r="A161" s="7"/>
      <c r="B161" s="7"/>
    </row>
    <row r="162" spans="1:2">
      <c r="A162" s="7"/>
      <c r="B162" s="7"/>
    </row>
    <row r="163" spans="1:2">
      <c r="A163" s="7"/>
      <c r="B163" s="7"/>
    </row>
    <row r="164" spans="1:2">
      <c r="A164" s="7"/>
      <c r="B164" s="7"/>
    </row>
    <row r="165" spans="1:2">
      <c r="A165" s="7"/>
      <c r="B165" s="7"/>
    </row>
    <row r="166" spans="1:2">
      <c r="A166" s="7"/>
      <c r="B166" s="7"/>
    </row>
    <row r="167" spans="1:2">
      <c r="A167" s="7"/>
      <c r="B167" s="7"/>
    </row>
    <row r="168" spans="1:2">
      <c r="A168" s="7"/>
      <c r="B168" s="7"/>
    </row>
    <row r="169" spans="1:2">
      <c r="A169" s="7"/>
      <c r="B169" s="7"/>
    </row>
    <row r="170" spans="1:2">
      <c r="A170" s="7"/>
      <c r="B170" s="7"/>
    </row>
    <row r="171" spans="1:2">
      <c r="A171" s="7"/>
      <c r="B171" s="7"/>
    </row>
    <row r="172" spans="1:2">
      <c r="A172" s="7"/>
      <c r="B172" s="7"/>
    </row>
    <row r="173" spans="1:2">
      <c r="A173" s="7"/>
      <c r="B173" s="7"/>
    </row>
    <row r="174" spans="1:2">
      <c r="A174" s="7"/>
      <c r="B174" s="7"/>
    </row>
    <row r="175" spans="1:2">
      <c r="A175" s="7"/>
      <c r="B175" s="7"/>
    </row>
    <row r="176" spans="1:2">
      <c r="A176" s="7"/>
      <c r="B176" s="7"/>
    </row>
    <row r="177" spans="1:2">
      <c r="A177" s="7"/>
      <c r="B177" s="7"/>
    </row>
    <row r="178" spans="1:2">
      <c r="A178" s="7"/>
      <c r="B178" s="7"/>
    </row>
    <row r="179" spans="1:2">
      <c r="A179" s="7"/>
      <c r="B179" s="7"/>
    </row>
    <row r="180" spans="1:2">
      <c r="A180" s="7"/>
      <c r="B180" s="7"/>
    </row>
    <row r="181" spans="1:2">
      <c r="A181" s="7"/>
      <c r="B181" s="7"/>
    </row>
    <row r="182" spans="1:2">
      <c r="A182" s="7"/>
      <c r="B182" s="7"/>
    </row>
    <row r="183" spans="1:2">
      <c r="A183" s="7"/>
      <c r="B183" s="7"/>
    </row>
    <row r="184" spans="1:2">
      <c r="A184" s="7"/>
      <c r="B184" s="7"/>
    </row>
    <row r="185" spans="1:2">
      <c r="A185" s="7"/>
      <c r="B185" s="7"/>
    </row>
    <row r="186" spans="1:2">
      <c r="A186" s="7"/>
      <c r="B186" s="7"/>
    </row>
    <row r="187" spans="1:2">
      <c r="A187" s="7"/>
      <c r="B187" s="7"/>
    </row>
    <row r="188" spans="1:2">
      <c r="A188" s="7"/>
      <c r="B188" s="7"/>
    </row>
    <row r="189" spans="1:2">
      <c r="A189" s="7"/>
      <c r="B189" s="7"/>
    </row>
    <row r="190" spans="1:2">
      <c r="A190" s="7"/>
      <c r="B190" s="7"/>
    </row>
    <row r="191" spans="1:2">
      <c r="A191" s="7"/>
      <c r="B191" s="7"/>
    </row>
    <row r="192" spans="1:2">
      <c r="A192" s="7"/>
      <c r="B192" s="7"/>
    </row>
    <row r="193" spans="1:2">
      <c r="A193" s="7"/>
      <c r="B193" s="7"/>
    </row>
    <row r="194" spans="1:2">
      <c r="A194" s="7"/>
      <c r="B194" s="7"/>
    </row>
    <row r="195" spans="1:2">
      <c r="A195" s="7"/>
      <c r="B195" s="7"/>
    </row>
    <row r="196" spans="1:2">
      <c r="A196" s="7"/>
      <c r="B196" s="7"/>
    </row>
    <row r="197" spans="1:2">
      <c r="A197" s="7"/>
      <c r="B197" s="7"/>
    </row>
    <row r="198" spans="1:2">
      <c r="A198" s="7"/>
      <c r="B198" s="7"/>
    </row>
    <row r="199" spans="1:2">
      <c r="A199" s="7"/>
      <c r="B199" s="7"/>
    </row>
    <row r="200" spans="1:2">
      <c r="A200" s="7"/>
      <c r="B200" s="7"/>
    </row>
    <row r="201" spans="1:2">
      <c r="A201" s="7"/>
      <c r="B201" s="7"/>
    </row>
    <row r="202" spans="1:2">
      <c r="A202" s="7"/>
      <c r="B202" s="7"/>
    </row>
    <row r="203" spans="1:2">
      <c r="A203" s="7"/>
      <c r="B203" s="7"/>
    </row>
    <row r="204" spans="1:2">
      <c r="A204" s="7"/>
      <c r="B204" s="7"/>
    </row>
    <row r="205" spans="1:2">
      <c r="A205" s="7"/>
      <c r="B205" s="7"/>
    </row>
    <row r="206" spans="1:2">
      <c r="A206" s="7"/>
      <c r="B206" s="7"/>
    </row>
    <row r="207" spans="1:2">
      <c r="A207" s="7"/>
      <c r="B207" s="7"/>
    </row>
    <row r="208" spans="1:2">
      <c r="A208" s="7"/>
      <c r="B208" s="7"/>
    </row>
    <row r="209" spans="1:2">
      <c r="A209" s="7"/>
      <c r="B209" s="7"/>
    </row>
    <row r="210" spans="1:2">
      <c r="A210" s="7"/>
      <c r="B210" s="7"/>
    </row>
    <row r="211" spans="1:2">
      <c r="A211" s="7"/>
      <c r="B211" s="7"/>
    </row>
    <row r="212" spans="1:2">
      <c r="A212" s="7"/>
      <c r="B212" s="7"/>
    </row>
    <row r="213" spans="1:2">
      <c r="A213" s="7"/>
      <c r="B213" s="7"/>
    </row>
    <row r="214" spans="1:2">
      <c r="A214" s="7"/>
      <c r="B214" s="7"/>
    </row>
    <row r="215" spans="1:2">
      <c r="A215" s="7"/>
      <c r="B215" s="7"/>
    </row>
    <row r="216" spans="1:2">
      <c r="A216" s="7"/>
      <c r="B216" s="7"/>
    </row>
    <row r="217" spans="1:2">
      <c r="A217" s="7"/>
      <c r="B217" s="7"/>
    </row>
    <row r="218" spans="1:2">
      <c r="A218" s="7"/>
      <c r="B218" s="7"/>
    </row>
    <row r="219" spans="1:2">
      <c r="A219" s="7"/>
      <c r="B219" s="7"/>
    </row>
    <row r="220" spans="1:2">
      <c r="A220" s="7"/>
      <c r="B220" s="7"/>
    </row>
    <row r="221" spans="1:2">
      <c r="A221" s="7"/>
      <c r="B221" s="7"/>
    </row>
    <row r="222" spans="1:2">
      <c r="A222" s="7"/>
      <c r="B222" s="7"/>
    </row>
    <row r="223" spans="1:2">
      <c r="A223" s="7"/>
      <c r="B223" s="7"/>
    </row>
    <row r="224" spans="1:2">
      <c r="A224" s="7"/>
      <c r="B224" s="7"/>
    </row>
    <row r="225" spans="1:2">
      <c r="A225" s="7"/>
      <c r="B225" s="7"/>
    </row>
    <row r="226" spans="1:2">
      <c r="A226" s="7"/>
      <c r="B226" s="7"/>
    </row>
    <row r="227" spans="1:2">
      <c r="A227" s="7"/>
      <c r="B227" s="7"/>
    </row>
    <row r="228" spans="1:2">
      <c r="A228" s="7"/>
      <c r="B228" s="7"/>
    </row>
    <row r="229" spans="1:2">
      <c r="A229" s="7"/>
      <c r="B229" s="7"/>
    </row>
    <row r="230" spans="1:2">
      <c r="A230" s="7"/>
      <c r="B230" s="7"/>
    </row>
    <row r="231" spans="1:2">
      <c r="A231" s="7"/>
      <c r="B231" s="7"/>
    </row>
    <row r="232" spans="1:2">
      <c r="A232" s="7"/>
      <c r="B232" s="7"/>
    </row>
    <row r="233" spans="1:2">
      <c r="A233" s="7"/>
      <c r="B233" s="7"/>
    </row>
    <row r="234" spans="1:2">
      <c r="A234" s="7"/>
      <c r="B234" s="7"/>
    </row>
    <row r="235" spans="1:2">
      <c r="A235" s="7"/>
      <c r="B235" s="7"/>
    </row>
    <row r="236" spans="1:2">
      <c r="A236" s="7"/>
      <c r="B236" s="7"/>
    </row>
    <row r="237" spans="1:2">
      <c r="A237" s="7"/>
      <c r="B237" s="7"/>
    </row>
    <row r="238" spans="1:2">
      <c r="A238" s="7"/>
      <c r="B238" s="7"/>
    </row>
    <row r="239" spans="1:2">
      <c r="A239" s="7"/>
      <c r="B239" s="7"/>
    </row>
    <row r="240" spans="1:2">
      <c r="A240" s="7"/>
      <c r="B240" s="7"/>
    </row>
    <row r="241" spans="1:2">
      <c r="A241" s="7"/>
      <c r="B241" s="7"/>
    </row>
    <row r="242" spans="1:2">
      <c r="A242" s="7"/>
      <c r="B242" s="7"/>
    </row>
    <row r="243" spans="1:2">
      <c r="A243" s="7"/>
      <c r="B243" s="7"/>
    </row>
    <row r="244" spans="1:2">
      <c r="A244" s="7"/>
      <c r="B244" s="7"/>
    </row>
    <row r="245" spans="1:2">
      <c r="A245" s="7"/>
      <c r="B245" s="7"/>
    </row>
    <row r="246" spans="1:2">
      <c r="A246" s="7"/>
      <c r="B246" s="7"/>
    </row>
    <row r="247" spans="1:2">
      <c r="A247" s="7"/>
      <c r="B247" s="7"/>
    </row>
    <row r="248" spans="1:2">
      <c r="A248" s="7"/>
      <c r="B248" s="7"/>
    </row>
    <row r="249" spans="1:2">
      <c r="A249" s="7"/>
      <c r="B249" s="7"/>
    </row>
    <row r="250" spans="1:2">
      <c r="A250" s="7"/>
      <c r="B250" s="7"/>
    </row>
    <row r="251" spans="1:2">
      <c r="A251" s="7"/>
      <c r="B251" s="7"/>
    </row>
    <row r="252" spans="1:2">
      <c r="A252" s="7"/>
      <c r="B252" s="7"/>
    </row>
    <row r="253" spans="1:2">
      <c r="A253" s="7"/>
      <c r="B253" s="7"/>
    </row>
    <row r="254" spans="1:2">
      <c r="A254" s="7"/>
      <c r="B254" s="7"/>
    </row>
    <row r="255" spans="1:2">
      <c r="A255" s="7"/>
      <c r="B255" s="7"/>
    </row>
    <row r="256" spans="1:2">
      <c r="A256" s="7"/>
      <c r="B256" s="7"/>
    </row>
    <row r="257" spans="1:2">
      <c r="A257" s="7"/>
      <c r="B257" s="7"/>
    </row>
    <row r="258" spans="1:2">
      <c r="A258" s="7"/>
      <c r="B258" s="7"/>
    </row>
    <row r="259" spans="1:2">
      <c r="A259" s="7"/>
      <c r="B259" s="7"/>
    </row>
    <row r="260" spans="1:2">
      <c r="A260" s="7"/>
      <c r="B260" s="7"/>
    </row>
    <row r="261" spans="1:2">
      <c r="A261" s="7"/>
      <c r="B261" s="7"/>
    </row>
    <row r="262" spans="1:2">
      <c r="A262" s="7"/>
      <c r="B262" s="7"/>
    </row>
    <row r="263" spans="1:2">
      <c r="A263" s="7"/>
      <c r="B263" s="7"/>
    </row>
    <row r="264" spans="1:2">
      <c r="A264" s="7"/>
      <c r="B264" s="7"/>
    </row>
    <row r="265" spans="1:2">
      <c r="A265" s="7"/>
      <c r="B265" s="7"/>
    </row>
    <row r="266" spans="1:2">
      <c r="A266" s="7"/>
      <c r="B266" s="7"/>
    </row>
    <row r="267" spans="1:2">
      <c r="A267" s="7"/>
      <c r="B267" s="7"/>
    </row>
    <row r="268" spans="1:2">
      <c r="A268" s="7"/>
      <c r="B268" s="7"/>
    </row>
    <row r="269" spans="1:2">
      <c r="A269" s="7"/>
      <c r="B269" s="7"/>
    </row>
    <row r="270" spans="1:2">
      <c r="A270" s="7"/>
      <c r="B270" s="7"/>
    </row>
    <row r="271" spans="1:2">
      <c r="A271" s="7"/>
      <c r="B271" s="7"/>
    </row>
    <row r="272" spans="1:2">
      <c r="A272" s="7"/>
      <c r="B272" s="7"/>
    </row>
    <row r="273" spans="1:2">
      <c r="A273" s="7"/>
      <c r="B273" s="7"/>
    </row>
    <row r="274" spans="1:2">
      <c r="A274" s="7"/>
      <c r="B274" s="7"/>
    </row>
    <row r="275" spans="1:2">
      <c r="A275" s="7"/>
      <c r="B275" s="7"/>
    </row>
    <row r="276" spans="1:2">
      <c r="A276" s="7"/>
      <c r="B276" s="7"/>
    </row>
    <row r="277" spans="1:2">
      <c r="A277" s="7"/>
      <c r="B277" s="7"/>
    </row>
    <row r="278" spans="1:2">
      <c r="A278" s="7"/>
      <c r="B278" s="7"/>
    </row>
    <row r="279" spans="1:2">
      <c r="A279" s="7"/>
      <c r="B279" s="7"/>
    </row>
    <row r="280" spans="1:2">
      <c r="A280" s="7"/>
      <c r="B280" s="7"/>
    </row>
    <row r="281" spans="1:2">
      <c r="A281" s="7"/>
      <c r="B281" s="7"/>
    </row>
    <row r="282" spans="1:2">
      <c r="A282" s="7"/>
      <c r="B282" s="7"/>
    </row>
    <row r="283" spans="1:2">
      <c r="A283" s="7"/>
      <c r="B283" s="7"/>
    </row>
    <row r="284" spans="1:2">
      <c r="A284" s="7"/>
      <c r="B284" s="7"/>
    </row>
    <row r="285" spans="1:2">
      <c r="A285" s="7"/>
      <c r="B285" s="7"/>
    </row>
    <row r="286" spans="1:2">
      <c r="A286" s="7"/>
      <c r="B286" s="7"/>
    </row>
    <row r="287" spans="1:2">
      <c r="A287" s="7"/>
      <c r="B287" s="7"/>
    </row>
    <row r="288" spans="1:2">
      <c r="A288" s="7"/>
      <c r="B288" s="7"/>
    </row>
    <row r="289" spans="1:2">
      <c r="A289" s="7"/>
      <c r="B289" s="7"/>
    </row>
    <row r="290" spans="1:2">
      <c r="A290" s="7"/>
      <c r="B290" s="7"/>
    </row>
    <row r="291" spans="1:2">
      <c r="A291" s="7"/>
      <c r="B291" s="7"/>
    </row>
    <row r="292" spans="1:2">
      <c r="A292" s="7"/>
      <c r="B292" s="7"/>
    </row>
    <row r="293" spans="1:2">
      <c r="A293" s="7"/>
      <c r="B293" s="7"/>
    </row>
    <row r="294" spans="1:2">
      <c r="A294" s="7"/>
      <c r="B294" s="7"/>
    </row>
    <row r="295" spans="1:2">
      <c r="A295" s="7"/>
      <c r="B295" s="7"/>
    </row>
    <row r="296" spans="1:2">
      <c r="A296" s="7"/>
      <c r="B296" s="7"/>
    </row>
    <row r="297" spans="1:2">
      <c r="A297" s="7"/>
      <c r="B297" s="7"/>
    </row>
    <row r="298" spans="1:2">
      <c r="A298" s="7"/>
      <c r="B298" s="7"/>
    </row>
    <row r="299" spans="1:2">
      <c r="A299" s="7"/>
      <c r="B299" s="7"/>
    </row>
    <row r="300" spans="1:2">
      <c r="A300" s="7"/>
      <c r="B300" s="7"/>
    </row>
    <row r="301" spans="1:2">
      <c r="A301" s="7"/>
      <c r="B301" s="7"/>
    </row>
    <row r="302" spans="1:2">
      <c r="A302" s="7"/>
      <c r="B302" s="7"/>
    </row>
    <row r="303" spans="1:2">
      <c r="A303" s="7"/>
      <c r="B303" s="7"/>
    </row>
    <row r="304" spans="1:2">
      <c r="A304" s="7"/>
      <c r="B304" s="7"/>
    </row>
    <row r="305" spans="1:2">
      <c r="A305" s="7"/>
      <c r="B305" s="7"/>
    </row>
    <row r="306" spans="1:2">
      <c r="A306" s="7"/>
      <c r="B306" s="7"/>
    </row>
    <row r="307" spans="1:2">
      <c r="A307" s="7"/>
      <c r="B307" s="7"/>
    </row>
    <row r="308" spans="1:2">
      <c r="A308" s="7"/>
      <c r="B308" s="7"/>
    </row>
    <row r="309" spans="1:2">
      <c r="A309" s="7"/>
      <c r="B309" s="7"/>
    </row>
    <row r="310" spans="1:2">
      <c r="A310" s="7"/>
      <c r="B310" s="7"/>
    </row>
    <row r="311" spans="1:2">
      <c r="A311" s="7"/>
      <c r="B311" s="7"/>
    </row>
    <row r="312" spans="1:2">
      <c r="A312" s="7"/>
      <c r="B312" s="7"/>
    </row>
    <row r="313" spans="1:2">
      <c r="A313" s="7"/>
      <c r="B313" s="7"/>
    </row>
    <row r="314" spans="1:2">
      <c r="A314" s="7"/>
      <c r="B314" s="7"/>
    </row>
    <row r="315" spans="1:2">
      <c r="A315" s="7"/>
      <c r="B315" s="7"/>
    </row>
    <row r="316" spans="1:2">
      <c r="A316" s="7"/>
      <c r="B316" s="7"/>
    </row>
    <row r="317" spans="1:2">
      <c r="A317" s="7"/>
      <c r="B317" s="7"/>
    </row>
    <row r="318" spans="1:2">
      <c r="A318" s="7"/>
      <c r="B318" s="7"/>
    </row>
    <row r="319" spans="1:2">
      <c r="A319" s="7"/>
      <c r="B319" s="7"/>
    </row>
    <row r="320" spans="1:2">
      <c r="A320" s="7"/>
      <c r="B320" s="7"/>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D5C7-ECD1-40B1-B727-0097EF2F3BE7}">
  <sheetPr>
    <tabColor rgb="FFBD5F6F"/>
  </sheetPr>
  <dimension ref="A1:BO55"/>
  <sheetViews>
    <sheetView workbookViewId="0">
      <selection activeCell="E4" sqref="E4"/>
    </sheetView>
  </sheetViews>
  <sheetFormatPr defaultRowHeight="14.4"/>
  <cols>
    <col min="1" max="1" width="28.21875" bestFit="1" customWidth="1"/>
    <col min="2" max="2" width="21.33203125" customWidth="1"/>
    <col min="4" max="4" width="31.5546875" bestFit="1" customWidth="1"/>
    <col min="5" max="5" width="30.33203125" bestFit="1" customWidth="1"/>
    <col min="6" max="6" width="21.5546875" bestFit="1" customWidth="1"/>
    <col min="8" max="8" width="28.21875" bestFit="1" customWidth="1"/>
    <col min="9" max="9" width="22.77734375" bestFit="1" customWidth="1"/>
    <col min="10" max="10" width="22.44140625" bestFit="1" customWidth="1"/>
    <col min="12" max="12" width="21" bestFit="1" customWidth="1"/>
    <col min="13" max="13" width="18.109375" bestFit="1" customWidth="1"/>
    <col min="15" max="15" width="18.109375" bestFit="1" customWidth="1"/>
    <col min="16" max="16" width="15.5546875" bestFit="1" customWidth="1"/>
    <col min="17" max="17" width="12.6640625" bestFit="1" customWidth="1"/>
    <col min="18" max="18" width="13.33203125" bestFit="1" customWidth="1"/>
    <col min="19" max="19" width="13.21875" bestFit="1" customWidth="1"/>
    <col min="20" max="20" width="16.77734375" bestFit="1" customWidth="1"/>
    <col min="21" max="21" width="12.6640625" bestFit="1" customWidth="1"/>
    <col min="22" max="23" width="11.109375" bestFit="1" customWidth="1"/>
    <col min="24" max="25" width="12.6640625" bestFit="1" customWidth="1"/>
    <col min="26" max="26" width="11.21875" bestFit="1" customWidth="1"/>
    <col min="27" max="27" width="11.109375" bestFit="1" customWidth="1"/>
    <col min="28" max="28" width="13.6640625" bestFit="1" customWidth="1"/>
    <col min="29" max="29" width="12.109375" bestFit="1" customWidth="1"/>
    <col min="30" max="30" width="13.5546875" bestFit="1" customWidth="1"/>
    <col min="31" max="33" width="11.109375" bestFit="1" customWidth="1"/>
    <col min="34" max="34" width="12.6640625" bestFit="1" customWidth="1"/>
    <col min="35" max="35" width="21" bestFit="1" customWidth="1"/>
    <col min="36" max="39" width="11.109375" bestFit="1" customWidth="1"/>
    <col min="40" max="42" width="10.109375" bestFit="1" customWidth="1"/>
    <col min="43" max="43" width="11.44140625" bestFit="1" customWidth="1"/>
    <col min="44" max="44" width="13.21875" bestFit="1" customWidth="1"/>
    <col min="45" max="46" width="10.109375" bestFit="1" customWidth="1"/>
    <col min="47" max="47" width="12.21875" bestFit="1" customWidth="1"/>
    <col min="48" max="48" width="10.88671875" bestFit="1" customWidth="1"/>
    <col min="49" max="49" width="10.109375" bestFit="1" customWidth="1"/>
    <col min="50" max="50" width="11.6640625" bestFit="1" customWidth="1"/>
    <col min="51" max="55" width="10.109375" bestFit="1" customWidth="1"/>
    <col min="56" max="56" width="13.109375" bestFit="1" customWidth="1"/>
    <col min="57" max="57" width="10.109375" bestFit="1" customWidth="1"/>
    <col min="58" max="58" width="12.6640625" bestFit="1" customWidth="1"/>
    <col min="59" max="59" width="10.44140625" bestFit="1" customWidth="1"/>
    <col min="60" max="61" width="10.109375" bestFit="1" customWidth="1"/>
    <col min="62" max="62" width="10.5546875" bestFit="1" customWidth="1"/>
    <col min="63" max="63" width="10.109375" bestFit="1" customWidth="1"/>
    <col min="64" max="64" width="12.6640625" bestFit="1" customWidth="1"/>
    <col min="65" max="66" width="10.109375" bestFit="1" customWidth="1"/>
    <col min="67" max="67" width="12.6640625" bestFit="1" customWidth="1"/>
  </cols>
  <sheetData>
    <row r="1" spans="1:35">
      <c r="A1" s="48" t="s">
        <v>1331</v>
      </c>
      <c r="B1" s="48"/>
      <c r="D1" s="48" t="s">
        <v>1332</v>
      </c>
      <c r="E1" s="48"/>
      <c r="F1" s="48"/>
      <c r="H1" s="48" t="s">
        <v>1333</v>
      </c>
      <c r="I1" s="48"/>
      <c r="J1" s="48"/>
      <c r="L1" s="48" t="s">
        <v>1334</v>
      </c>
      <c r="M1" s="48"/>
      <c r="O1" s="26" t="s">
        <v>1336</v>
      </c>
    </row>
    <row r="2" spans="1:35">
      <c r="A2" s="8" t="s">
        <v>1301</v>
      </c>
      <c r="B2" s="8" t="s">
        <v>1302</v>
      </c>
      <c r="D2" s="8" t="s">
        <v>1301</v>
      </c>
      <c r="E2" s="8" t="s">
        <v>1310</v>
      </c>
      <c r="F2" s="8" t="s">
        <v>1311</v>
      </c>
      <c r="H2" s="8" t="s">
        <v>1301</v>
      </c>
      <c r="I2" s="8" t="s">
        <v>1312</v>
      </c>
      <c r="J2" s="8" t="s">
        <v>1313</v>
      </c>
      <c r="L2" s="8" t="s">
        <v>1301</v>
      </c>
      <c r="M2" s="8" t="s">
        <v>1302</v>
      </c>
      <c r="O2" s="8" t="s">
        <v>1302</v>
      </c>
      <c r="P2" s="8" t="s">
        <v>1304</v>
      </c>
      <c r="Q2" s="8"/>
      <c r="R2" s="8"/>
      <c r="S2" s="8"/>
      <c r="T2" s="8"/>
      <c r="U2" s="8"/>
      <c r="V2" s="8"/>
      <c r="W2" s="8"/>
      <c r="X2" s="8"/>
      <c r="Y2" s="8"/>
      <c r="Z2" s="8"/>
      <c r="AA2" s="8"/>
      <c r="AB2" s="8"/>
      <c r="AC2" s="8"/>
      <c r="AD2" s="8"/>
      <c r="AE2" s="8"/>
      <c r="AF2" s="8"/>
      <c r="AG2" s="8"/>
      <c r="AH2" s="8"/>
      <c r="AI2" s="8"/>
    </row>
    <row r="3" spans="1:35">
      <c r="A3" s="9" t="s">
        <v>28</v>
      </c>
      <c r="B3" s="10">
        <v>245000000</v>
      </c>
      <c r="D3" s="9" t="s">
        <v>620</v>
      </c>
      <c r="E3" s="14">
        <v>0.34183673469387799</v>
      </c>
      <c r="F3" s="8">
        <v>6700000</v>
      </c>
      <c r="H3" s="9" t="s">
        <v>710</v>
      </c>
      <c r="I3" s="8">
        <v>13600000</v>
      </c>
      <c r="J3" s="8">
        <v>10200000</v>
      </c>
      <c r="L3" s="9" t="s">
        <v>36</v>
      </c>
      <c r="M3" s="10">
        <v>4551900000</v>
      </c>
      <c r="O3" s="8" t="s">
        <v>1301</v>
      </c>
      <c r="P3" s="8" t="s">
        <v>514</v>
      </c>
      <c r="Q3" s="8" t="s">
        <v>154</v>
      </c>
      <c r="R3" s="8" t="s">
        <v>44</v>
      </c>
      <c r="S3" s="8" t="s">
        <v>41</v>
      </c>
      <c r="T3" s="8" t="s">
        <v>34</v>
      </c>
      <c r="U3" s="8" t="s">
        <v>52</v>
      </c>
      <c r="V3" s="8" t="s">
        <v>76</v>
      </c>
      <c r="W3" s="8" t="s">
        <v>334</v>
      </c>
      <c r="X3" s="8" t="s">
        <v>29</v>
      </c>
      <c r="Y3" s="8" t="s">
        <v>39</v>
      </c>
      <c r="Z3" s="8" t="s">
        <v>107</v>
      </c>
      <c r="AA3" s="8" t="s">
        <v>199</v>
      </c>
      <c r="AB3" s="8" t="s">
        <v>49</v>
      </c>
      <c r="AC3" s="8" t="s">
        <v>445</v>
      </c>
      <c r="AD3" s="8" t="s">
        <v>276</v>
      </c>
      <c r="AE3" s="8" t="s">
        <v>47</v>
      </c>
      <c r="AF3" s="8" t="s">
        <v>65</v>
      </c>
      <c r="AG3" s="8" t="s">
        <v>177</v>
      </c>
      <c r="AH3" s="8" t="s">
        <v>1248</v>
      </c>
      <c r="AI3" s="8" t="s">
        <v>1303</v>
      </c>
    </row>
    <row r="4" spans="1:35">
      <c r="A4" s="9" t="s">
        <v>33</v>
      </c>
      <c r="B4" s="10">
        <v>170000000</v>
      </c>
      <c r="D4" s="9" t="s">
        <v>694</v>
      </c>
      <c r="E4" s="14">
        <v>0.18888888888888899</v>
      </c>
      <c r="F4" s="8">
        <v>3400000</v>
      </c>
      <c r="H4" s="9" t="s">
        <v>620</v>
      </c>
      <c r="I4" s="8">
        <v>9200000</v>
      </c>
      <c r="J4" s="8">
        <v>6900000</v>
      </c>
      <c r="L4" s="9" t="s">
        <v>30</v>
      </c>
      <c r="M4" s="10">
        <v>3933300000</v>
      </c>
      <c r="O4" s="9" t="s">
        <v>1337</v>
      </c>
      <c r="P4" s="10"/>
      <c r="Q4" s="10">
        <v>26100000</v>
      </c>
      <c r="R4" s="10"/>
      <c r="S4" s="10">
        <v>164200000</v>
      </c>
      <c r="T4" s="10"/>
      <c r="U4" s="10">
        <v>15000000</v>
      </c>
      <c r="V4" s="10">
        <v>44500000</v>
      </c>
      <c r="W4" s="10"/>
      <c r="X4" s="10">
        <v>199200000</v>
      </c>
      <c r="Y4" s="10"/>
      <c r="Z4" s="10">
        <v>51500000</v>
      </c>
      <c r="AA4" s="10"/>
      <c r="AB4" s="10">
        <v>62700000</v>
      </c>
      <c r="AC4" s="10">
        <v>13600000</v>
      </c>
      <c r="AD4" s="10">
        <v>17300000</v>
      </c>
      <c r="AE4" s="10"/>
      <c r="AF4" s="10">
        <v>20700000</v>
      </c>
      <c r="AG4" s="10">
        <v>41400000</v>
      </c>
      <c r="AH4" s="10"/>
      <c r="AI4" s="10">
        <v>656200000</v>
      </c>
    </row>
    <row r="5" spans="1:35">
      <c r="A5" s="9" t="s">
        <v>40</v>
      </c>
      <c r="B5" s="10">
        <v>166000000</v>
      </c>
      <c r="D5" s="9" t="s">
        <v>832</v>
      </c>
      <c r="E5" s="14">
        <v>0.18633540372670801</v>
      </c>
      <c r="F5" s="8">
        <v>3000000</v>
      </c>
      <c r="H5" s="9" t="s">
        <v>28</v>
      </c>
      <c r="I5" s="8">
        <v>9000000</v>
      </c>
      <c r="J5" s="8">
        <v>6800000</v>
      </c>
      <c r="L5" s="9" t="s">
        <v>90</v>
      </c>
      <c r="M5" s="10">
        <v>1380400000</v>
      </c>
      <c r="O5" s="9" t="s">
        <v>1338</v>
      </c>
      <c r="P5" s="10"/>
      <c r="Q5" s="10">
        <v>89800000</v>
      </c>
      <c r="R5" s="10">
        <v>243400000</v>
      </c>
      <c r="S5" s="10">
        <v>530800000</v>
      </c>
      <c r="T5" s="10">
        <v>485400000</v>
      </c>
      <c r="U5" s="10">
        <v>186300000</v>
      </c>
      <c r="V5" s="10">
        <v>62400000</v>
      </c>
      <c r="W5" s="10"/>
      <c r="X5" s="10">
        <v>771100000</v>
      </c>
      <c r="Y5" s="10">
        <v>87300000</v>
      </c>
      <c r="Z5" s="10">
        <v>82400000</v>
      </c>
      <c r="AA5" s="10"/>
      <c r="AB5" s="10">
        <v>95800000</v>
      </c>
      <c r="AC5" s="10">
        <v>14200000</v>
      </c>
      <c r="AD5" s="10">
        <v>35600000</v>
      </c>
      <c r="AE5" s="10">
        <v>191100000</v>
      </c>
      <c r="AF5" s="10">
        <v>51100000</v>
      </c>
      <c r="AG5" s="10"/>
      <c r="AH5" s="10"/>
      <c r="AI5" s="10">
        <v>2926700000</v>
      </c>
    </row>
    <row r="6" spans="1:35">
      <c r="A6" s="9" t="s">
        <v>43</v>
      </c>
      <c r="B6" s="10">
        <v>162000000</v>
      </c>
      <c r="D6" s="9" t="s">
        <v>710</v>
      </c>
      <c r="E6" s="14">
        <v>0.18079096045197701</v>
      </c>
      <c r="F6" s="8">
        <v>3200000</v>
      </c>
      <c r="H6" s="9" t="s">
        <v>476</v>
      </c>
      <c r="I6" s="8">
        <v>8100000</v>
      </c>
      <c r="J6" s="8">
        <v>6100000</v>
      </c>
      <c r="L6" s="9" t="s">
        <v>78</v>
      </c>
      <c r="M6" s="10">
        <v>934400000</v>
      </c>
      <c r="O6" s="9" t="s">
        <v>1339</v>
      </c>
      <c r="P6" s="10">
        <v>14100000</v>
      </c>
      <c r="Q6" s="10">
        <v>40400000</v>
      </c>
      <c r="R6" s="10"/>
      <c r="S6" s="10">
        <v>274100000</v>
      </c>
      <c r="T6" s="10">
        <v>20100000</v>
      </c>
      <c r="U6" s="10">
        <v>72800000</v>
      </c>
      <c r="V6" s="10"/>
      <c r="W6" s="10"/>
      <c r="X6" s="10">
        <v>477700000</v>
      </c>
      <c r="Y6" s="10"/>
      <c r="Z6" s="10">
        <v>91000000</v>
      </c>
      <c r="AA6" s="10"/>
      <c r="AB6" s="10">
        <v>31700000</v>
      </c>
      <c r="AC6" s="10"/>
      <c r="AD6" s="10">
        <v>19300000</v>
      </c>
      <c r="AE6" s="10">
        <v>83000000</v>
      </c>
      <c r="AF6" s="10">
        <v>96000000</v>
      </c>
      <c r="AG6" s="10"/>
      <c r="AH6" s="10"/>
      <c r="AI6" s="10">
        <v>1220200000</v>
      </c>
    </row>
    <row r="7" spans="1:35">
      <c r="A7" s="9" t="s">
        <v>46</v>
      </c>
      <c r="B7" s="10">
        <v>159000000</v>
      </c>
      <c r="D7" s="9" t="s">
        <v>242</v>
      </c>
      <c r="E7" s="14">
        <v>0.161764705882353</v>
      </c>
      <c r="F7" s="8">
        <v>5500000</v>
      </c>
      <c r="H7" s="9" t="s">
        <v>43</v>
      </c>
      <c r="I7" s="8">
        <v>7900000</v>
      </c>
      <c r="J7" s="8">
        <v>5900000</v>
      </c>
      <c r="L7" s="9" t="s">
        <v>130</v>
      </c>
      <c r="M7" s="10">
        <v>763900000</v>
      </c>
      <c r="O7" s="9" t="s">
        <v>1340</v>
      </c>
      <c r="P7" s="10"/>
      <c r="Q7" s="10">
        <v>30200000</v>
      </c>
      <c r="R7" s="10">
        <v>33400000</v>
      </c>
      <c r="S7" s="10">
        <v>252600000</v>
      </c>
      <c r="T7" s="10">
        <v>33600000</v>
      </c>
      <c r="U7" s="10">
        <v>80800000</v>
      </c>
      <c r="V7" s="10">
        <v>14200000</v>
      </c>
      <c r="W7" s="10"/>
      <c r="X7" s="10">
        <v>387100000</v>
      </c>
      <c r="Y7" s="10"/>
      <c r="Z7" s="10">
        <v>15200000</v>
      </c>
      <c r="AA7" s="10"/>
      <c r="AB7" s="10">
        <v>161800000</v>
      </c>
      <c r="AC7" s="10"/>
      <c r="AD7" s="10">
        <v>32800000</v>
      </c>
      <c r="AE7" s="10">
        <v>64600000</v>
      </c>
      <c r="AF7" s="10"/>
      <c r="AG7" s="10"/>
      <c r="AH7" s="10"/>
      <c r="AI7" s="10">
        <v>1106300000</v>
      </c>
    </row>
    <row r="8" spans="1:35">
      <c r="A8" s="9" t="s">
        <v>29</v>
      </c>
      <c r="B8" s="10">
        <v>119000000</v>
      </c>
      <c r="D8" s="9" t="s">
        <v>512</v>
      </c>
      <c r="E8" s="14">
        <v>0.15668202764976999</v>
      </c>
      <c r="F8" s="8">
        <v>3400000</v>
      </c>
      <c r="H8" s="9" t="s">
        <v>46</v>
      </c>
      <c r="I8" s="8">
        <v>7300000</v>
      </c>
      <c r="J8" s="8">
        <v>5500000</v>
      </c>
      <c r="L8" s="9" t="s">
        <v>243</v>
      </c>
      <c r="M8" s="10">
        <v>611000000</v>
      </c>
      <c r="O8" s="9" t="s">
        <v>1305</v>
      </c>
      <c r="P8" s="10"/>
      <c r="Q8" s="10">
        <v>93900000</v>
      </c>
      <c r="R8" s="10"/>
      <c r="S8" s="10">
        <v>144600000</v>
      </c>
      <c r="T8" s="10">
        <v>31600000</v>
      </c>
      <c r="U8" s="10">
        <v>108600000</v>
      </c>
      <c r="V8" s="10">
        <v>38500000</v>
      </c>
      <c r="W8" s="10"/>
      <c r="X8" s="10">
        <v>542100000</v>
      </c>
      <c r="Y8" s="10"/>
      <c r="Z8" s="10">
        <v>89200000</v>
      </c>
      <c r="AA8" s="10">
        <v>38600000</v>
      </c>
      <c r="AB8" s="10"/>
      <c r="AC8" s="10"/>
      <c r="AD8" s="10"/>
      <c r="AE8" s="10">
        <v>17900000</v>
      </c>
      <c r="AF8" s="10">
        <v>77500000</v>
      </c>
      <c r="AG8" s="10">
        <v>36600000</v>
      </c>
      <c r="AH8" s="10"/>
      <c r="AI8" s="10">
        <v>1219100000</v>
      </c>
    </row>
    <row r="9" spans="1:35">
      <c r="A9" s="9" t="s">
        <v>48</v>
      </c>
      <c r="B9" s="10">
        <v>112000000</v>
      </c>
      <c r="D9" s="9" t="s">
        <v>476</v>
      </c>
      <c r="E9" s="14">
        <v>0.140350877192982</v>
      </c>
      <c r="F9" s="8">
        <v>3200000</v>
      </c>
      <c r="H9" s="9" t="s">
        <v>87</v>
      </c>
      <c r="I9" s="8">
        <v>6800000</v>
      </c>
      <c r="J9" s="8">
        <v>5100000</v>
      </c>
      <c r="L9" s="9" t="s">
        <v>68</v>
      </c>
      <c r="M9" s="10">
        <v>558100000</v>
      </c>
      <c r="O9" s="9" t="s">
        <v>1341</v>
      </c>
      <c r="P9" s="10"/>
      <c r="Q9" s="10">
        <v>101600000</v>
      </c>
      <c r="R9" s="10">
        <v>13900000</v>
      </c>
      <c r="S9" s="10">
        <v>200300000</v>
      </c>
      <c r="T9" s="10"/>
      <c r="U9" s="10">
        <v>145400000</v>
      </c>
      <c r="V9" s="10">
        <v>56900000</v>
      </c>
      <c r="W9" s="10"/>
      <c r="X9" s="10">
        <v>390500000</v>
      </c>
      <c r="Y9" s="10"/>
      <c r="Z9" s="10">
        <v>16200000</v>
      </c>
      <c r="AA9" s="10"/>
      <c r="AB9" s="10">
        <v>35200000</v>
      </c>
      <c r="AC9" s="10"/>
      <c r="AD9" s="10">
        <v>19300000</v>
      </c>
      <c r="AE9" s="10"/>
      <c r="AF9" s="10">
        <v>12900000</v>
      </c>
      <c r="AG9" s="10"/>
      <c r="AH9" s="10"/>
      <c r="AI9" s="10">
        <v>992200000</v>
      </c>
    </row>
    <row r="10" spans="1:35">
      <c r="A10" s="9" t="s">
        <v>51</v>
      </c>
      <c r="B10" s="10">
        <v>111000000</v>
      </c>
      <c r="D10" s="9" t="s">
        <v>1232</v>
      </c>
      <c r="E10" s="14">
        <v>0.118110236220472</v>
      </c>
      <c r="F10" s="8">
        <v>1500000</v>
      </c>
      <c r="H10" s="9" t="s">
        <v>271</v>
      </c>
      <c r="I10" s="8">
        <v>6700000</v>
      </c>
      <c r="J10" s="8">
        <v>5000000</v>
      </c>
      <c r="L10" s="9" t="s">
        <v>183</v>
      </c>
      <c r="M10" s="10">
        <v>487200000</v>
      </c>
      <c r="O10" s="9" t="s">
        <v>1306</v>
      </c>
      <c r="P10" s="10"/>
      <c r="Q10" s="10">
        <v>130700000</v>
      </c>
      <c r="R10" s="10">
        <v>154800000</v>
      </c>
      <c r="S10" s="10">
        <v>337700000</v>
      </c>
      <c r="T10" s="10">
        <v>116700000</v>
      </c>
      <c r="U10" s="10">
        <v>241400000</v>
      </c>
      <c r="V10" s="10">
        <v>58400000</v>
      </c>
      <c r="W10" s="10">
        <v>22900000</v>
      </c>
      <c r="X10" s="10">
        <v>526200000</v>
      </c>
      <c r="Y10" s="10"/>
      <c r="Z10" s="10"/>
      <c r="AA10" s="10"/>
      <c r="AB10" s="10">
        <v>98000000</v>
      </c>
      <c r="AC10" s="10"/>
      <c r="AD10" s="10">
        <v>73100000</v>
      </c>
      <c r="AE10" s="10"/>
      <c r="AF10" s="10">
        <v>27700000</v>
      </c>
      <c r="AG10" s="10"/>
      <c r="AH10" s="10"/>
      <c r="AI10" s="10">
        <v>1787600000</v>
      </c>
    </row>
    <row r="11" spans="1:35">
      <c r="A11" s="9" t="s">
        <v>56</v>
      </c>
      <c r="B11" s="10">
        <v>106000000</v>
      </c>
      <c r="D11" s="9" t="s">
        <v>964</v>
      </c>
      <c r="E11" s="14">
        <v>0.114864864864865</v>
      </c>
      <c r="F11" s="8">
        <v>1700000</v>
      </c>
      <c r="H11" s="9" t="s">
        <v>74</v>
      </c>
      <c r="I11" s="8">
        <v>6600000</v>
      </c>
      <c r="J11" s="8">
        <v>5000000</v>
      </c>
      <c r="L11" s="9" t="s">
        <v>58</v>
      </c>
      <c r="M11" s="10">
        <v>445500000</v>
      </c>
      <c r="O11" s="9" t="s">
        <v>1342</v>
      </c>
      <c r="P11" s="10"/>
      <c r="Q11" s="10">
        <v>75500000</v>
      </c>
      <c r="R11" s="10">
        <v>14700000</v>
      </c>
      <c r="S11" s="10">
        <v>458800000</v>
      </c>
      <c r="T11" s="10">
        <v>74400000</v>
      </c>
      <c r="U11" s="10">
        <v>321100000</v>
      </c>
      <c r="V11" s="10">
        <v>13500000</v>
      </c>
      <c r="W11" s="10">
        <v>28400000</v>
      </c>
      <c r="X11" s="10">
        <v>478400000</v>
      </c>
      <c r="Y11" s="10">
        <v>62800000</v>
      </c>
      <c r="Z11" s="10"/>
      <c r="AA11" s="10"/>
      <c r="AB11" s="10">
        <v>75300000</v>
      </c>
      <c r="AC11" s="10"/>
      <c r="AD11" s="10">
        <v>31700000</v>
      </c>
      <c r="AE11" s="10"/>
      <c r="AF11" s="10"/>
      <c r="AG11" s="10"/>
      <c r="AH11" s="10"/>
      <c r="AI11" s="10">
        <v>1634600000</v>
      </c>
    </row>
    <row r="12" spans="1:35">
      <c r="A12" s="9" t="s">
        <v>62</v>
      </c>
      <c r="B12" s="10">
        <v>98900000</v>
      </c>
      <c r="D12" s="9" t="s">
        <v>1264</v>
      </c>
      <c r="E12" s="14">
        <v>9.6774193548387094E-2</v>
      </c>
      <c r="F12" s="8">
        <v>1200000</v>
      </c>
      <c r="H12" s="9" t="s">
        <v>197</v>
      </c>
      <c r="I12" s="8">
        <v>6500000</v>
      </c>
      <c r="J12" s="8">
        <v>4900000</v>
      </c>
      <c r="L12" s="9" t="s">
        <v>84</v>
      </c>
      <c r="M12" s="10">
        <v>411300000</v>
      </c>
      <c r="O12" s="9" t="s">
        <v>1307</v>
      </c>
      <c r="P12" s="10">
        <v>21600000</v>
      </c>
      <c r="Q12" s="10">
        <v>146700000</v>
      </c>
      <c r="R12" s="10">
        <v>159800000</v>
      </c>
      <c r="S12" s="10">
        <v>395700000</v>
      </c>
      <c r="T12" s="10">
        <v>99900000</v>
      </c>
      <c r="U12" s="10">
        <v>245900000</v>
      </c>
      <c r="V12" s="10"/>
      <c r="W12" s="10"/>
      <c r="X12" s="10">
        <v>335500000</v>
      </c>
      <c r="Y12" s="10">
        <v>283000000</v>
      </c>
      <c r="Z12" s="10">
        <v>69400000</v>
      </c>
      <c r="AA12" s="10"/>
      <c r="AB12" s="10">
        <v>78400000</v>
      </c>
      <c r="AC12" s="10"/>
      <c r="AD12" s="10"/>
      <c r="AE12" s="10">
        <v>42700000</v>
      </c>
      <c r="AF12" s="10"/>
      <c r="AG12" s="10"/>
      <c r="AH12" s="10"/>
      <c r="AI12" s="10">
        <v>1878600000</v>
      </c>
    </row>
    <row r="13" spans="1:35">
      <c r="A13" s="9" t="s">
        <v>1303</v>
      </c>
      <c r="B13" s="10">
        <v>1448900000</v>
      </c>
      <c r="D13" s="9" t="s">
        <v>1303</v>
      </c>
      <c r="E13" s="14">
        <v>0.16863988931202811</v>
      </c>
      <c r="F13" s="8">
        <v>3280000</v>
      </c>
      <c r="H13" s="9" t="s">
        <v>1303</v>
      </c>
      <c r="I13" s="8">
        <v>8170000</v>
      </c>
      <c r="J13" s="8">
        <v>6140000</v>
      </c>
      <c r="L13" s="9" t="s">
        <v>160</v>
      </c>
      <c r="M13" s="10">
        <v>386500000</v>
      </c>
      <c r="O13" s="9" t="s">
        <v>1308</v>
      </c>
      <c r="P13" s="10"/>
      <c r="Q13" s="10">
        <v>185400000</v>
      </c>
      <c r="R13" s="10">
        <v>203800000</v>
      </c>
      <c r="S13" s="10">
        <v>376800000</v>
      </c>
      <c r="T13" s="10">
        <v>177400000</v>
      </c>
      <c r="U13" s="10">
        <v>165200000</v>
      </c>
      <c r="V13" s="10">
        <v>54400000</v>
      </c>
      <c r="W13" s="10"/>
      <c r="X13" s="10">
        <v>396400000</v>
      </c>
      <c r="Y13" s="10"/>
      <c r="Z13" s="10">
        <v>21500000</v>
      </c>
      <c r="AA13" s="10"/>
      <c r="AB13" s="10">
        <v>292600000</v>
      </c>
      <c r="AC13" s="10">
        <v>20900000</v>
      </c>
      <c r="AD13" s="10"/>
      <c r="AE13" s="10">
        <v>126200000</v>
      </c>
      <c r="AF13" s="10"/>
      <c r="AG13" s="10"/>
      <c r="AH13" s="10"/>
      <c r="AI13" s="10">
        <v>2020600000</v>
      </c>
    </row>
    <row r="14" spans="1:35">
      <c r="L14" s="9" t="s">
        <v>102</v>
      </c>
      <c r="M14" s="10">
        <v>366800000</v>
      </c>
      <c r="O14" s="9" t="s">
        <v>1309</v>
      </c>
      <c r="P14" s="10"/>
      <c r="Q14" s="10">
        <v>75000000</v>
      </c>
      <c r="R14" s="10">
        <v>62000000</v>
      </c>
      <c r="S14" s="10">
        <v>526200000</v>
      </c>
      <c r="T14" s="10">
        <v>63300000</v>
      </c>
      <c r="U14" s="10">
        <v>115800000</v>
      </c>
      <c r="V14" s="10">
        <v>63900000</v>
      </c>
      <c r="W14" s="10"/>
      <c r="X14" s="10">
        <v>167900000</v>
      </c>
      <c r="Y14" s="10">
        <v>16100000</v>
      </c>
      <c r="Z14" s="10">
        <v>25200000</v>
      </c>
      <c r="AA14" s="10"/>
      <c r="AB14" s="10">
        <v>387000000</v>
      </c>
      <c r="AC14" s="10"/>
      <c r="AD14" s="10">
        <v>36200000</v>
      </c>
      <c r="AE14" s="10"/>
      <c r="AF14" s="10"/>
      <c r="AG14" s="10"/>
      <c r="AH14" s="10">
        <v>12500000</v>
      </c>
      <c r="AI14" s="10">
        <v>1551100000</v>
      </c>
    </row>
    <row r="15" spans="1:35">
      <c r="L15" s="9" t="s">
        <v>165</v>
      </c>
      <c r="M15" s="10">
        <v>264500000</v>
      </c>
      <c r="O15" s="9" t="s">
        <v>1343</v>
      </c>
      <c r="P15" s="10"/>
      <c r="Q15" s="10">
        <v>96400000</v>
      </c>
      <c r="R15" s="10">
        <v>137900000</v>
      </c>
      <c r="S15" s="10">
        <v>332700000</v>
      </c>
      <c r="T15" s="10">
        <v>84000000</v>
      </c>
      <c r="U15" s="10">
        <v>134500000</v>
      </c>
      <c r="V15" s="10">
        <v>46000000</v>
      </c>
      <c r="W15" s="10"/>
      <c r="X15" s="10">
        <v>309600000</v>
      </c>
      <c r="Y15" s="10">
        <v>43800000</v>
      </c>
      <c r="Z15" s="10">
        <v>26500000</v>
      </c>
      <c r="AA15" s="10">
        <v>16900000</v>
      </c>
      <c r="AB15" s="10">
        <v>511800000</v>
      </c>
      <c r="AC15" s="10"/>
      <c r="AD15" s="10">
        <v>38700000</v>
      </c>
      <c r="AE15" s="10"/>
      <c r="AF15" s="10"/>
      <c r="AG15" s="10"/>
      <c r="AH15" s="10"/>
      <c r="AI15" s="10">
        <v>1778800000</v>
      </c>
    </row>
    <row r="16" spans="1:35">
      <c r="L16" s="9" t="s">
        <v>156</v>
      </c>
      <c r="M16" s="10">
        <v>252600000</v>
      </c>
      <c r="O16" s="9" t="s">
        <v>1344</v>
      </c>
      <c r="P16" s="10"/>
      <c r="Q16" s="10">
        <v>87000000</v>
      </c>
      <c r="R16" s="10">
        <v>56500000</v>
      </c>
      <c r="S16" s="10">
        <v>407900000</v>
      </c>
      <c r="T16" s="10">
        <v>35000000</v>
      </c>
      <c r="U16" s="10">
        <v>56700000</v>
      </c>
      <c r="V16" s="10">
        <v>128800000</v>
      </c>
      <c r="W16" s="10"/>
      <c r="X16" s="10">
        <v>37100000</v>
      </c>
      <c r="Y16" s="10">
        <v>60600000</v>
      </c>
      <c r="Z16" s="10">
        <v>19400000</v>
      </c>
      <c r="AA16" s="10"/>
      <c r="AB16" s="10">
        <v>366900000</v>
      </c>
      <c r="AC16" s="10"/>
      <c r="AD16" s="10"/>
      <c r="AE16" s="10">
        <v>15500000</v>
      </c>
      <c r="AF16" s="10">
        <v>12300000</v>
      </c>
      <c r="AG16" s="10"/>
      <c r="AH16" s="10"/>
      <c r="AI16" s="10">
        <v>1283700000</v>
      </c>
    </row>
    <row r="17" spans="12:35">
      <c r="L17" s="9" t="s">
        <v>203</v>
      </c>
      <c r="M17" s="10">
        <v>200900000</v>
      </c>
      <c r="O17" s="9" t="s">
        <v>1345</v>
      </c>
      <c r="P17" s="10"/>
      <c r="Q17" s="10">
        <v>26700000</v>
      </c>
      <c r="R17" s="10">
        <v>81100000</v>
      </c>
      <c r="S17" s="10">
        <v>284800000</v>
      </c>
      <c r="T17" s="10">
        <v>24000000</v>
      </c>
      <c r="U17" s="10">
        <v>15400000</v>
      </c>
      <c r="V17" s="10">
        <v>88400000</v>
      </c>
      <c r="W17" s="10"/>
      <c r="X17" s="10">
        <v>113800000</v>
      </c>
      <c r="Y17" s="10">
        <v>206600000</v>
      </c>
      <c r="Z17" s="10">
        <v>15000000</v>
      </c>
      <c r="AA17" s="10"/>
      <c r="AB17" s="10">
        <v>205000000</v>
      </c>
      <c r="AC17" s="10"/>
      <c r="AD17" s="10"/>
      <c r="AE17" s="10"/>
      <c r="AF17" s="10"/>
      <c r="AG17" s="10"/>
      <c r="AH17" s="10"/>
      <c r="AI17" s="10">
        <v>1060800000</v>
      </c>
    </row>
    <row r="18" spans="12:35">
      <c r="L18" s="9" t="s">
        <v>53</v>
      </c>
      <c r="M18" s="10">
        <v>189100000</v>
      </c>
      <c r="O18" s="9" t="s">
        <v>1346</v>
      </c>
      <c r="P18" s="10"/>
      <c r="Q18" s="10">
        <v>27000000</v>
      </c>
      <c r="R18" s="10">
        <v>20300000</v>
      </c>
      <c r="S18" s="10">
        <v>169300000</v>
      </c>
      <c r="T18" s="10">
        <v>28300000</v>
      </c>
      <c r="U18" s="10">
        <v>13500000</v>
      </c>
      <c r="V18" s="10">
        <v>25600000</v>
      </c>
      <c r="W18" s="10"/>
      <c r="X18" s="10">
        <v>15100000</v>
      </c>
      <c r="Y18" s="10">
        <v>186900000</v>
      </c>
      <c r="Z18" s="10"/>
      <c r="AA18" s="10"/>
      <c r="AB18" s="10">
        <v>129100000</v>
      </c>
      <c r="AC18" s="10"/>
      <c r="AD18" s="10"/>
      <c r="AE18" s="10"/>
      <c r="AF18" s="10"/>
      <c r="AG18" s="10"/>
      <c r="AH18" s="10"/>
      <c r="AI18" s="10">
        <v>615100000</v>
      </c>
    </row>
    <row r="19" spans="12:35">
      <c r="L19" s="9" t="s">
        <v>148</v>
      </c>
      <c r="M19" s="10">
        <v>172100000</v>
      </c>
      <c r="O19" s="9" t="s">
        <v>1347</v>
      </c>
      <c r="P19" s="10"/>
      <c r="Q19" s="10">
        <v>93200000</v>
      </c>
      <c r="R19" s="10">
        <v>12800000</v>
      </c>
      <c r="S19" s="10">
        <v>161600000</v>
      </c>
      <c r="T19" s="10">
        <v>23400000</v>
      </c>
      <c r="U19" s="10">
        <v>41700000</v>
      </c>
      <c r="V19" s="10">
        <v>80100000</v>
      </c>
      <c r="W19" s="10"/>
      <c r="X19" s="10">
        <v>47300000</v>
      </c>
      <c r="Y19" s="10">
        <v>50500000</v>
      </c>
      <c r="Z19" s="10"/>
      <c r="AA19" s="10"/>
      <c r="AB19" s="10">
        <v>106200000</v>
      </c>
      <c r="AC19" s="10">
        <v>23700000</v>
      </c>
      <c r="AD19" s="10"/>
      <c r="AE19" s="10"/>
      <c r="AF19" s="10"/>
      <c r="AG19" s="10"/>
      <c r="AH19" s="10"/>
      <c r="AI19" s="10">
        <v>640500000</v>
      </c>
    </row>
    <row r="20" spans="12:35">
      <c r="L20" s="9" t="s">
        <v>349</v>
      </c>
      <c r="M20" s="10">
        <v>172000000</v>
      </c>
      <c r="O20" s="9" t="s">
        <v>1348</v>
      </c>
      <c r="P20" s="10"/>
      <c r="Q20" s="10">
        <v>62900000</v>
      </c>
      <c r="R20" s="10"/>
      <c r="S20" s="10">
        <v>110300000</v>
      </c>
      <c r="T20" s="10">
        <v>17800000</v>
      </c>
      <c r="U20" s="10"/>
      <c r="V20" s="10"/>
      <c r="W20" s="10"/>
      <c r="X20" s="10"/>
      <c r="Y20" s="10">
        <v>80400000</v>
      </c>
      <c r="Z20" s="10">
        <v>13900000</v>
      </c>
      <c r="AA20" s="10"/>
      <c r="AB20" s="10">
        <v>141900000</v>
      </c>
      <c r="AC20" s="10"/>
      <c r="AD20" s="10"/>
      <c r="AE20" s="10"/>
      <c r="AF20" s="10"/>
      <c r="AG20" s="10"/>
      <c r="AH20" s="10"/>
      <c r="AI20" s="10">
        <v>427200000</v>
      </c>
    </row>
    <row r="21" spans="12:35">
      <c r="L21" s="9" t="s">
        <v>139</v>
      </c>
      <c r="M21" s="10">
        <v>164700000</v>
      </c>
      <c r="O21" s="9" t="s">
        <v>1349</v>
      </c>
      <c r="P21" s="10"/>
      <c r="Q21" s="10"/>
      <c r="R21" s="10"/>
      <c r="S21" s="10">
        <v>29800000</v>
      </c>
      <c r="T21" s="10"/>
      <c r="U21" s="10"/>
      <c r="V21" s="10"/>
      <c r="W21" s="10"/>
      <c r="X21" s="10"/>
      <c r="Y21" s="10">
        <v>25900000</v>
      </c>
      <c r="Z21" s="10"/>
      <c r="AA21" s="10"/>
      <c r="AB21" s="10"/>
      <c r="AC21" s="10"/>
      <c r="AD21" s="10">
        <v>12500000</v>
      </c>
      <c r="AE21" s="10"/>
      <c r="AF21" s="10"/>
      <c r="AG21" s="10"/>
      <c r="AH21" s="10"/>
      <c r="AI21" s="10">
        <v>68200000</v>
      </c>
    </row>
    <row r="22" spans="12:35">
      <c r="L22" s="9" t="s">
        <v>188</v>
      </c>
      <c r="M22" s="10">
        <v>148200000</v>
      </c>
      <c r="O22" s="9" t="s">
        <v>1303</v>
      </c>
      <c r="P22" s="10">
        <v>35700000</v>
      </c>
      <c r="Q22" s="10">
        <v>1388500000</v>
      </c>
      <c r="R22" s="10">
        <v>1194400000</v>
      </c>
      <c r="S22" s="10">
        <v>5158200000</v>
      </c>
      <c r="T22" s="10">
        <v>1314900000</v>
      </c>
      <c r="U22" s="10">
        <v>1960100000</v>
      </c>
      <c r="V22" s="10">
        <v>775600000</v>
      </c>
      <c r="W22" s="10">
        <v>51300000</v>
      </c>
      <c r="X22" s="10">
        <v>5195000000</v>
      </c>
      <c r="Y22" s="10">
        <v>1103900000</v>
      </c>
      <c r="Z22" s="10">
        <v>536400000</v>
      </c>
      <c r="AA22" s="10">
        <v>55500000</v>
      </c>
      <c r="AB22" s="10">
        <v>2779400000</v>
      </c>
      <c r="AC22" s="10">
        <v>72400000</v>
      </c>
      <c r="AD22" s="10">
        <v>316500000</v>
      </c>
      <c r="AE22" s="10">
        <v>541000000</v>
      </c>
      <c r="AF22" s="10">
        <v>298200000</v>
      </c>
      <c r="AG22" s="10">
        <v>78000000</v>
      </c>
      <c r="AH22" s="10">
        <v>12500000</v>
      </c>
      <c r="AI22" s="10">
        <v>22867500000</v>
      </c>
    </row>
    <row r="23" spans="12:35">
      <c r="L23" s="9" t="s">
        <v>123</v>
      </c>
      <c r="M23" s="10">
        <v>130800000</v>
      </c>
    </row>
    <row r="24" spans="12:35">
      <c r="L24" s="9" t="s">
        <v>466</v>
      </c>
      <c r="M24" s="10">
        <v>130600000</v>
      </c>
    </row>
    <row r="25" spans="12:35">
      <c r="L25" s="9" t="s">
        <v>572</v>
      </c>
      <c r="M25" s="10">
        <v>125600000</v>
      </c>
    </row>
    <row r="26" spans="12:35">
      <c r="L26" s="9" t="s">
        <v>262</v>
      </c>
      <c r="M26" s="10">
        <v>125000000</v>
      </c>
    </row>
    <row r="27" spans="12:35">
      <c r="L27" s="9" t="s">
        <v>491</v>
      </c>
      <c r="M27" s="10">
        <v>98300000</v>
      </c>
    </row>
    <row r="28" spans="12:35">
      <c r="L28" s="9" t="s">
        <v>546</v>
      </c>
      <c r="M28" s="10">
        <v>83900000</v>
      </c>
    </row>
    <row r="29" spans="12:35">
      <c r="L29" s="9" t="s">
        <v>306</v>
      </c>
      <c r="M29" s="10">
        <v>67000000</v>
      </c>
    </row>
    <row r="30" spans="12:35">
      <c r="L30" s="9" t="s">
        <v>346</v>
      </c>
      <c r="M30" s="10">
        <v>59700000</v>
      </c>
    </row>
    <row r="31" spans="12:35">
      <c r="L31" s="9" t="s">
        <v>311</v>
      </c>
      <c r="M31" s="10">
        <v>58100000</v>
      </c>
    </row>
    <row r="32" spans="12:35">
      <c r="L32" s="9" t="s">
        <v>701</v>
      </c>
      <c r="M32" s="10">
        <v>47800000</v>
      </c>
    </row>
    <row r="33" spans="12:67">
      <c r="L33" s="9" t="s">
        <v>135</v>
      </c>
      <c r="M33" s="10">
        <v>46300000</v>
      </c>
      <c r="O33" s="26" t="s">
        <v>1335</v>
      </c>
    </row>
    <row r="34" spans="12:67">
      <c r="L34" s="9" t="s">
        <v>142</v>
      </c>
      <c r="M34" s="10">
        <v>46100000</v>
      </c>
      <c r="O34" s="8" t="s">
        <v>1302</v>
      </c>
      <c r="P34" s="8" t="s">
        <v>1304</v>
      </c>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row>
    <row r="35" spans="12:67">
      <c r="L35" s="9" t="s">
        <v>174</v>
      </c>
      <c r="M35" s="10">
        <v>41900000</v>
      </c>
      <c r="O35" s="8"/>
      <c r="P35" s="8" t="s">
        <v>36</v>
      </c>
      <c r="Q35" s="8" t="s">
        <v>30</v>
      </c>
      <c r="R35" s="8" t="s">
        <v>68</v>
      </c>
      <c r="S35" s="8" t="s">
        <v>90</v>
      </c>
      <c r="T35" s="8" t="s">
        <v>78</v>
      </c>
      <c r="U35" s="8" t="s">
        <v>58</v>
      </c>
      <c r="V35" s="8" t="s">
        <v>84</v>
      </c>
      <c r="W35" s="8" t="s">
        <v>130</v>
      </c>
      <c r="X35" s="8" t="s">
        <v>160</v>
      </c>
      <c r="Y35" s="8" t="s">
        <v>102</v>
      </c>
      <c r="Z35" s="8" t="s">
        <v>243</v>
      </c>
      <c r="AA35" s="8" t="s">
        <v>183</v>
      </c>
      <c r="AB35" s="8" t="s">
        <v>165</v>
      </c>
      <c r="AC35" s="8" t="s">
        <v>156</v>
      </c>
      <c r="AD35" s="8" t="s">
        <v>203</v>
      </c>
      <c r="AE35" s="8" t="s">
        <v>53</v>
      </c>
      <c r="AF35" s="8" t="s">
        <v>148</v>
      </c>
      <c r="AG35" s="8" t="s">
        <v>349</v>
      </c>
      <c r="AH35" s="8" t="s">
        <v>139</v>
      </c>
      <c r="AI35" s="8" t="s">
        <v>188</v>
      </c>
      <c r="AJ35" s="8" t="s">
        <v>123</v>
      </c>
      <c r="AK35" s="8" t="s">
        <v>466</v>
      </c>
      <c r="AL35" s="8" t="s">
        <v>572</v>
      </c>
      <c r="AM35" s="8" t="s">
        <v>262</v>
      </c>
      <c r="AN35" s="8" t="s">
        <v>491</v>
      </c>
      <c r="AO35" s="8" t="s">
        <v>546</v>
      </c>
      <c r="AP35" s="8" t="s">
        <v>306</v>
      </c>
      <c r="AQ35" s="8" t="s">
        <v>346</v>
      </c>
      <c r="AR35" s="8" t="s">
        <v>311</v>
      </c>
      <c r="AS35" s="8" t="s">
        <v>701</v>
      </c>
      <c r="AT35" s="8" t="s">
        <v>135</v>
      </c>
      <c r="AU35" s="8" t="s">
        <v>142</v>
      </c>
      <c r="AV35" s="8" t="s">
        <v>174</v>
      </c>
      <c r="AW35" s="8" t="s">
        <v>374</v>
      </c>
      <c r="AX35" s="8" t="s">
        <v>287</v>
      </c>
      <c r="AY35" s="8" t="s">
        <v>878</v>
      </c>
      <c r="AZ35" s="8" t="s">
        <v>296</v>
      </c>
      <c r="BA35" s="8" t="s">
        <v>739</v>
      </c>
      <c r="BB35" s="8" t="s">
        <v>315</v>
      </c>
      <c r="BC35" s="8" t="s">
        <v>979</v>
      </c>
      <c r="BD35" s="8" t="s">
        <v>568</v>
      </c>
      <c r="BE35" s="8" t="s">
        <v>584</v>
      </c>
      <c r="BF35" s="8" t="s">
        <v>627</v>
      </c>
      <c r="BG35" s="8" t="s">
        <v>720</v>
      </c>
      <c r="BH35" s="8" t="s">
        <v>726</v>
      </c>
      <c r="BI35" s="8" t="s">
        <v>907</v>
      </c>
      <c r="BJ35" s="8" t="s">
        <v>1007</v>
      </c>
      <c r="BK35" s="8" t="s">
        <v>1014</v>
      </c>
      <c r="BL35" s="8" t="s">
        <v>1082</v>
      </c>
      <c r="BM35" s="8" t="s">
        <v>1156</v>
      </c>
      <c r="BN35" s="8" t="s">
        <v>1184</v>
      </c>
      <c r="BO35" s="8" t="s">
        <v>1303</v>
      </c>
    </row>
    <row r="36" spans="12:67">
      <c r="L36" s="9" t="s">
        <v>374</v>
      </c>
      <c r="M36" s="10">
        <v>39400000</v>
      </c>
      <c r="O36" s="8" t="s">
        <v>1301</v>
      </c>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row>
    <row r="37" spans="12:67">
      <c r="L37" s="9" t="s">
        <v>287</v>
      </c>
      <c r="M37" s="10">
        <v>31200000</v>
      </c>
      <c r="O37" s="9" t="s">
        <v>1337</v>
      </c>
      <c r="P37" s="10"/>
      <c r="Q37" s="10">
        <v>70500000</v>
      </c>
      <c r="R37" s="10"/>
      <c r="S37" s="10"/>
      <c r="T37" s="10"/>
      <c r="U37" s="10"/>
      <c r="V37" s="10">
        <v>28100000</v>
      </c>
      <c r="W37" s="10"/>
      <c r="X37" s="10"/>
      <c r="Y37" s="10"/>
      <c r="Z37" s="10"/>
      <c r="AA37" s="10">
        <v>18700000</v>
      </c>
      <c r="AB37" s="10">
        <v>43500000</v>
      </c>
      <c r="AC37" s="10"/>
      <c r="AD37" s="10"/>
      <c r="AE37" s="10"/>
      <c r="AF37" s="10"/>
      <c r="AG37" s="10"/>
      <c r="AH37" s="10">
        <v>46100000</v>
      </c>
      <c r="AI37" s="10"/>
      <c r="AJ37" s="10"/>
      <c r="AK37" s="10">
        <v>14200000</v>
      </c>
      <c r="AL37" s="10"/>
      <c r="AM37" s="10"/>
      <c r="AN37" s="10"/>
      <c r="AO37" s="10"/>
      <c r="AP37" s="10"/>
      <c r="AQ37" s="10">
        <v>16200000</v>
      </c>
      <c r="AR37" s="10"/>
      <c r="AS37" s="10"/>
      <c r="AT37" s="10"/>
      <c r="AU37" s="10"/>
      <c r="AV37" s="10">
        <v>41900000</v>
      </c>
      <c r="AW37" s="10"/>
      <c r="AX37" s="10"/>
      <c r="AY37" s="10"/>
      <c r="AZ37" s="10"/>
      <c r="BA37" s="10"/>
      <c r="BB37" s="10"/>
      <c r="BC37" s="10"/>
      <c r="BD37" s="10"/>
      <c r="BE37" s="10"/>
      <c r="BF37" s="10"/>
      <c r="BG37" s="10"/>
      <c r="BH37" s="10"/>
      <c r="BI37" s="10"/>
      <c r="BJ37" s="10"/>
      <c r="BK37" s="10"/>
      <c r="BL37" s="10"/>
      <c r="BM37" s="10"/>
      <c r="BN37" s="10"/>
      <c r="BO37" s="10">
        <v>279200000</v>
      </c>
    </row>
    <row r="38" spans="12:67">
      <c r="L38" s="9" t="s">
        <v>878</v>
      </c>
      <c r="M38" s="10">
        <v>30600000</v>
      </c>
      <c r="O38" s="9" t="s">
        <v>1338</v>
      </c>
      <c r="P38" s="10">
        <v>407000000</v>
      </c>
      <c r="Q38" s="10">
        <v>490900000</v>
      </c>
      <c r="R38" s="10">
        <v>52400000</v>
      </c>
      <c r="S38" s="10">
        <v>79000000</v>
      </c>
      <c r="T38" s="10">
        <v>85600000</v>
      </c>
      <c r="U38" s="10">
        <v>47500000</v>
      </c>
      <c r="V38" s="10">
        <v>59200000</v>
      </c>
      <c r="W38" s="10"/>
      <c r="X38" s="10">
        <v>43700000</v>
      </c>
      <c r="Y38" s="10">
        <v>23000000</v>
      </c>
      <c r="Z38" s="10">
        <v>30100000</v>
      </c>
      <c r="AA38" s="10">
        <v>29200000</v>
      </c>
      <c r="AB38" s="10"/>
      <c r="AC38" s="10">
        <v>31900000</v>
      </c>
      <c r="AD38" s="10"/>
      <c r="AE38" s="10"/>
      <c r="AF38" s="10"/>
      <c r="AG38" s="10"/>
      <c r="AH38" s="10">
        <v>31400000</v>
      </c>
      <c r="AI38" s="10">
        <v>12900000</v>
      </c>
      <c r="AJ38" s="10"/>
      <c r="AK38" s="10"/>
      <c r="AL38" s="10">
        <v>17700000</v>
      </c>
      <c r="AM38" s="10"/>
      <c r="AN38" s="10">
        <v>16100000</v>
      </c>
      <c r="AO38" s="10"/>
      <c r="AP38" s="10"/>
      <c r="AQ38" s="10"/>
      <c r="AR38" s="10"/>
      <c r="AS38" s="10"/>
      <c r="AT38" s="10">
        <v>46300000</v>
      </c>
      <c r="AU38" s="10"/>
      <c r="AV38" s="10"/>
      <c r="AW38" s="10"/>
      <c r="AX38" s="10"/>
      <c r="AY38" s="10"/>
      <c r="AZ38" s="10"/>
      <c r="BA38" s="10"/>
      <c r="BB38" s="10"/>
      <c r="BC38" s="10"/>
      <c r="BD38" s="10">
        <v>20400000</v>
      </c>
      <c r="BE38" s="10"/>
      <c r="BF38" s="10">
        <v>19400000</v>
      </c>
      <c r="BG38" s="10"/>
      <c r="BH38" s="10"/>
      <c r="BI38" s="10">
        <v>15100000</v>
      </c>
      <c r="BJ38" s="10"/>
      <c r="BK38" s="10"/>
      <c r="BL38" s="10"/>
      <c r="BM38" s="10"/>
      <c r="BN38" s="10">
        <v>13100000</v>
      </c>
      <c r="BO38" s="10">
        <v>1571900000</v>
      </c>
    </row>
    <row r="39" spans="12:67">
      <c r="L39" s="9" t="s">
        <v>296</v>
      </c>
      <c r="M39" s="10">
        <v>30500000</v>
      </c>
      <c r="O39" s="9" t="s">
        <v>1339</v>
      </c>
      <c r="P39" s="10">
        <v>96000000</v>
      </c>
      <c r="Q39" s="10">
        <v>83000000</v>
      </c>
      <c r="R39" s="10">
        <v>19000000</v>
      </c>
      <c r="S39" s="10"/>
      <c r="T39" s="10"/>
      <c r="U39" s="10"/>
      <c r="V39" s="10">
        <v>96700000</v>
      </c>
      <c r="W39" s="10">
        <v>46800000</v>
      </c>
      <c r="X39" s="10"/>
      <c r="Y39" s="10"/>
      <c r="Z39" s="10">
        <v>20600000</v>
      </c>
      <c r="AA39" s="10"/>
      <c r="AB39" s="10">
        <v>13400000</v>
      </c>
      <c r="AC39" s="10"/>
      <c r="AD39" s="10"/>
      <c r="AE39" s="10"/>
      <c r="AF39" s="10">
        <v>13800000</v>
      </c>
      <c r="AG39" s="10"/>
      <c r="AH39" s="10"/>
      <c r="AI39" s="10">
        <v>14100000</v>
      </c>
      <c r="AJ39" s="10"/>
      <c r="AK39" s="10"/>
      <c r="AL39" s="10"/>
      <c r="AM39" s="10">
        <v>16000000</v>
      </c>
      <c r="AN39" s="10">
        <v>14400000</v>
      </c>
      <c r="AO39" s="10"/>
      <c r="AP39" s="10"/>
      <c r="AQ39" s="10"/>
      <c r="AR39" s="10">
        <v>30100000</v>
      </c>
      <c r="AS39" s="10"/>
      <c r="AT39" s="10"/>
      <c r="AU39" s="10"/>
      <c r="AV39" s="10"/>
      <c r="AW39" s="10"/>
      <c r="AX39" s="10"/>
      <c r="AY39" s="10"/>
      <c r="AZ39" s="10"/>
      <c r="BA39" s="10"/>
      <c r="BB39" s="10">
        <v>30100000</v>
      </c>
      <c r="BC39" s="10"/>
      <c r="BD39" s="10"/>
      <c r="BE39" s="10"/>
      <c r="BF39" s="10"/>
      <c r="BG39" s="10"/>
      <c r="BH39" s="10"/>
      <c r="BI39" s="10"/>
      <c r="BJ39" s="10"/>
      <c r="BK39" s="10"/>
      <c r="BL39" s="10"/>
      <c r="BM39" s="10"/>
      <c r="BN39" s="10"/>
      <c r="BO39" s="10">
        <v>494000000</v>
      </c>
    </row>
    <row r="40" spans="12:67">
      <c r="L40" s="9" t="s">
        <v>739</v>
      </c>
      <c r="M40" s="10">
        <v>30200000</v>
      </c>
      <c r="O40" s="9" t="s">
        <v>1340</v>
      </c>
      <c r="P40" s="10"/>
      <c r="Q40" s="10">
        <v>64600000</v>
      </c>
      <c r="R40" s="10">
        <v>98700000</v>
      </c>
      <c r="S40" s="10"/>
      <c r="T40" s="10">
        <v>30200000</v>
      </c>
      <c r="U40" s="10">
        <v>18500000</v>
      </c>
      <c r="V40" s="10"/>
      <c r="W40" s="10"/>
      <c r="X40" s="10"/>
      <c r="Y40" s="10"/>
      <c r="Z40" s="10"/>
      <c r="AA40" s="10">
        <v>33800000</v>
      </c>
      <c r="AB40" s="10"/>
      <c r="AC40" s="10">
        <v>59300000</v>
      </c>
      <c r="AD40" s="10"/>
      <c r="AE40" s="10"/>
      <c r="AF40" s="10">
        <v>44600000</v>
      </c>
      <c r="AG40" s="10"/>
      <c r="AH40" s="10"/>
      <c r="AI40" s="10"/>
      <c r="AJ40" s="10"/>
      <c r="AK40" s="10"/>
      <c r="AL40" s="10"/>
      <c r="AM40" s="10"/>
      <c r="AN40" s="10"/>
      <c r="AO40" s="10"/>
      <c r="AP40" s="10">
        <v>30200000</v>
      </c>
      <c r="AQ40" s="10">
        <v>27800000</v>
      </c>
      <c r="AR40" s="10">
        <v>14200000</v>
      </c>
      <c r="AS40" s="10"/>
      <c r="AT40" s="10"/>
      <c r="AU40" s="10"/>
      <c r="AV40" s="10"/>
      <c r="AW40" s="10"/>
      <c r="AX40" s="10"/>
      <c r="AY40" s="10"/>
      <c r="AZ40" s="10"/>
      <c r="BA40" s="10"/>
      <c r="BB40" s="10"/>
      <c r="BC40" s="10"/>
      <c r="BD40" s="10"/>
      <c r="BE40" s="10"/>
      <c r="BF40" s="10"/>
      <c r="BG40" s="10"/>
      <c r="BH40" s="10"/>
      <c r="BI40" s="10"/>
      <c r="BJ40" s="10"/>
      <c r="BK40" s="10"/>
      <c r="BL40" s="10"/>
      <c r="BM40" s="10"/>
      <c r="BN40" s="10"/>
      <c r="BO40" s="10">
        <v>421900000</v>
      </c>
    </row>
    <row r="41" spans="12:67">
      <c r="L41" s="9" t="s">
        <v>315</v>
      </c>
      <c r="M41" s="10">
        <v>30100000</v>
      </c>
      <c r="O41" s="9" t="s">
        <v>1305</v>
      </c>
      <c r="P41" s="10"/>
      <c r="Q41" s="10"/>
      <c r="R41" s="10"/>
      <c r="S41" s="10"/>
      <c r="T41" s="10">
        <v>24100000</v>
      </c>
      <c r="U41" s="10"/>
      <c r="V41" s="10"/>
      <c r="W41" s="10">
        <v>24800000</v>
      </c>
      <c r="X41" s="10"/>
      <c r="Y41" s="10"/>
      <c r="Z41" s="10"/>
      <c r="AA41" s="10">
        <v>17200000</v>
      </c>
      <c r="AB41" s="10">
        <v>47900000</v>
      </c>
      <c r="AC41" s="10">
        <v>36300000</v>
      </c>
      <c r="AD41" s="10"/>
      <c r="AE41" s="10"/>
      <c r="AF41" s="10"/>
      <c r="AG41" s="10">
        <v>35600000</v>
      </c>
      <c r="AH41" s="10"/>
      <c r="AI41" s="10"/>
      <c r="AJ41" s="10"/>
      <c r="AK41" s="10"/>
      <c r="AL41" s="10"/>
      <c r="AM41" s="10"/>
      <c r="AN41" s="10"/>
      <c r="AO41" s="10">
        <v>20600000</v>
      </c>
      <c r="AP41" s="10"/>
      <c r="AQ41" s="10"/>
      <c r="AR41" s="10"/>
      <c r="AS41" s="10"/>
      <c r="AT41" s="10"/>
      <c r="AU41" s="10"/>
      <c r="AV41" s="10"/>
      <c r="AW41" s="10"/>
      <c r="AX41" s="10"/>
      <c r="AY41" s="10"/>
      <c r="AZ41" s="10"/>
      <c r="BA41" s="10"/>
      <c r="BB41" s="10"/>
      <c r="BC41" s="10"/>
      <c r="BD41" s="10"/>
      <c r="BE41" s="10"/>
      <c r="BF41" s="10"/>
      <c r="BG41" s="10">
        <v>17700000</v>
      </c>
      <c r="BH41" s="10"/>
      <c r="BI41" s="10"/>
      <c r="BJ41" s="10"/>
      <c r="BK41" s="10"/>
      <c r="BL41" s="10"/>
      <c r="BM41" s="10"/>
      <c r="BN41" s="10"/>
      <c r="BO41" s="10">
        <v>224200000</v>
      </c>
    </row>
    <row r="42" spans="12:67">
      <c r="L42" s="9" t="s">
        <v>979</v>
      </c>
      <c r="M42" s="10">
        <v>27700000</v>
      </c>
      <c r="O42" s="9" t="s">
        <v>1341</v>
      </c>
      <c r="P42" s="10"/>
      <c r="Q42" s="10">
        <v>65600000</v>
      </c>
      <c r="R42" s="10">
        <v>18100000</v>
      </c>
      <c r="S42" s="10"/>
      <c r="T42" s="10">
        <v>25300000</v>
      </c>
      <c r="U42" s="10"/>
      <c r="V42" s="10">
        <v>19300000</v>
      </c>
      <c r="W42" s="10">
        <v>40600000</v>
      </c>
      <c r="X42" s="10">
        <v>55900000</v>
      </c>
      <c r="Y42" s="10"/>
      <c r="Z42" s="10"/>
      <c r="AA42" s="10"/>
      <c r="AB42" s="10">
        <v>29100000</v>
      </c>
      <c r="AC42" s="10"/>
      <c r="AD42" s="10">
        <v>38100000</v>
      </c>
      <c r="AE42" s="10">
        <v>111000000</v>
      </c>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v>403000000</v>
      </c>
    </row>
    <row r="43" spans="12:67">
      <c r="L43" s="9" t="s">
        <v>568</v>
      </c>
      <c r="M43" s="10">
        <v>20400000</v>
      </c>
      <c r="O43" s="9" t="s">
        <v>1306</v>
      </c>
      <c r="P43" s="10">
        <v>68200000</v>
      </c>
      <c r="Q43" s="10"/>
      <c r="R43" s="10">
        <v>24500000</v>
      </c>
      <c r="S43" s="10"/>
      <c r="T43" s="10">
        <v>33400000</v>
      </c>
      <c r="U43" s="10">
        <v>43200000</v>
      </c>
      <c r="V43" s="10">
        <v>88400000</v>
      </c>
      <c r="W43" s="10"/>
      <c r="X43" s="10">
        <v>34800000</v>
      </c>
      <c r="Y43" s="10">
        <v>58400000</v>
      </c>
      <c r="Z43" s="10"/>
      <c r="AA43" s="10">
        <v>58800000</v>
      </c>
      <c r="AB43" s="10">
        <v>60800000</v>
      </c>
      <c r="AC43" s="10"/>
      <c r="AD43" s="10">
        <v>21800000</v>
      </c>
      <c r="AE43" s="10"/>
      <c r="AF43" s="10">
        <v>28300000</v>
      </c>
      <c r="AG43" s="10">
        <v>42000000</v>
      </c>
      <c r="AH43" s="10"/>
      <c r="AI43" s="10"/>
      <c r="AJ43" s="10"/>
      <c r="AK43" s="10">
        <v>19800000</v>
      </c>
      <c r="AL43" s="10"/>
      <c r="AM43" s="10"/>
      <c r="AN43" s="10">
        <v>18100000</v>
      </c>
      <c r="AO43" s="10"/>
      <c r="AP43" s="10"/>
      <c r="AQ43" s="10"/>
      <c r="AR43" s="10"/>
      <c r="AS43" s="10"/>
      <c r="AT43" s="10"/>
      <c r="AU43" s="10">
        <v>46100000</v>
      </c>
      <c r="AV43" s="10"/>
      <c r="AW43" s="10">
        <v>13000000</v>
      </c>
      <c r="AX43" s="10"/>
      <c r="AY43" s="10"/>
      <c r="AZ43" s="10"/>
      <c r="BA43" s="10"/>
      <c r="BB43" s="10"/>
      <c r="BC43" s="10"/>
      <c r="BD43" s="10"/>
      <c r="BE43" s="10"/>
      <c r="BF43" s="10"/>
      <c r="BG43" s="10"/>
      <c r="BH43" s="10"/>
      <c r="BI43" s="10"/>
      <c r="BJ43" s="10"/>
      <c r="BK43" s="10"/>
      <c r="BL43" s="10"/>
      <c r="BM43" s="10"/>
      <c r="BN43" s="10"/>
      <c r="BO43" s="10">
        <v>659600000</v>
      </c>
    </row>
    <row r="44" spans="12:67">
      <c r="L44" s="9" t="s">
        <v>584</v>
      </c>
      <c r="M44" s="10">
        <v>20200000</v>
      </c>
      <c r="O44" s="9" t="s">
        <v>1342</v>
      </c>
      <c r="P44" s="10">
        <v>166000000</v>
      </c>
      <c r="Q44" s="10"/>
      <c r="R44" s="10">
        <v>93300000</v>
      </c>
      <c r="S44" s="10">
        <v>127800000</v>
      </c>
      <c r="T44" s="10">
        <v>27400000</v>
      </c>
      <c r="U44" s="10">
        <v>17100000</v>
      </c>
      <c r="V44" s="10">
        <v>23700000</v>
      </c>
      <c r="W44" s="10">
        <v>25700000</v>
      </c>
      <c r="X44" s="10">
        <v>39000000</v>
      </c>
      <c r="Y44" s="10"/>
      <c r="Z44" s="10"/>
      <c r="AA44" s="10">
        <v>18000000</v>
      </c>
      <c r="AB44" s="10"/>
      <c r="AC44" s="10"/>
      <c r="AD44" s="10"/>
      <c r="AE44" s="10">
        <v>14900000</v>
      </c>
      <c r="AF44" s="10"/>
      <c r="AG44" s="10"/>
      <c r="AH44" s="10">
        <v>23600000</v>
      </c>
      <c r="AI44" s="10"/>
      <c r="AJ44" s="10"/>
      <c r="AK44" s="10"/>
      <c r="AL44" s="10">
        <v>20400000</v>
      </c>
      <c r="AM44" s="10">
        <v>32700000</v>
      </c>
      <c r="AN44" s="10"/>
      <c r="AO44" s="10">
        <v>12300000</v>
      </c>
      <c r="AP44" s="10">
        <v>36800000</v>
      </c>
      <c r="AQ44" s="10"/>
      <c r="AR44" s="10"/>
      <c r="AS44" s="10"/>
      <c r="AT44" s="10"/>
      <c r="AU44" s="10"/>
      <c r="AV44" s="10"/>
      <c r="AW44" s="10"/>
      <c r="AX44" s="10"/>
      <c r="AY44" s="10"/>
      <c r="AZ44" s="10"/>
      <c r="BA44" s="10"/>
      <c r="BB44" s="10"/>
      <c r="BC44" s="10"/>
      <c r="BD44" s="10"/>
      <c r="BE44" s="10"/>
      <c r="BF44" s="10"/>
      <c r="BG44" s="10"/>
      <c r="BH44" s="10"/>
      <c r="BI44" s="10"/>
      <c r="BJ44" s="10">
        <v>14500000</v>
      </c>
      <c r="BK44" s="10"/>
      <c r="BL44" s="10"/>
      <c r="BM44" s="10"/>
      <c r="BN44" s="10"/>
      <c r="BO44" s="10">
        <v>693200000</v>
      </c>
    </row>
    <row r="45" spans="12:67">
      <c r="L45" s="9" t="s">
        <v>627</v>
      </c>
      <c r="M45" s="10">
        <v>19400000</v>
      </c>
      <c r="O45" s="9" t="s">
        <v>1307</v>
      </c>
      <c r="P45" s="10">
        <v>212600000</v>
      </c>
      <c r="Q45" s="10">
        <v>65900000</v>
      </c>
      <c r="R45" s="10"/>
      <c r="S45" s="10">
        <v>88900000</v>
      </c>
      <c r="T45" s="10">
        <v>31400000</v>
      </c>
      <c r="U45" s="10"/>
      <c r="V45" s="10"/>
      <c r="W45" s="10"/>
      <c r="X45" s="10">
        <v>37500000</v>
      </c>
      <c r="Y45" s="10">
        <v>53600000</v>
      </c>
      <c r="Z45" s="10">
        <v>25900000</v>
      </c>
      <c r="AA45" s="10"/>
      <c r="AB45" s="10">
        <v>32100000</v>
      </c>
      <c r="AC45" s="10">
        <v>15200000</v>
      </c>
      <c r="AD45" s="10">
        <v>31900000</v>
      </c>
      <c r="AE45" s="10"/>
      <c r="AF45" s="10"/>
      <c r="AG45" s="10">
        <v>42600000</v>
      </c>
      <c r="AH45" s="10"/>
      <c r="AI45" s="10"/>
      <c r="AJ45" s="10">
        <v>48100000</v>
      </c>
      <c r="AK45" s="10">
        <v>42200000</v>
      </c>
      <c r="AL45" s="10"/>
      <c r="AM45" s="10"/>
      <c r="AN45" s="10"/>
      <c r="AO45" s="10">
        <v>20900000</v>
      </c>
      <c r="AP45" s="10"/>
      <c r="AQ45" s="10"/>
      <c r="AR45" s="10"/>
      <c r="AS45" s="10"/>
      <c r="AT45" s="10"/>
      <c r="AU45" s="10"/>
      <c r="AV45" s="10"/>
      <c r="AW45" s="10"/>
      <c r="AX45" s="10"/>
      <c r="AY45" s="10"/>
      <c r="AZ45" s="10"/>
      <c r="BA45" s="10">
        <v>17400000</v>
      </c>
      <c r="BB45" s="10"/>
      <c r="BC45" s="10"/>
      <c r="BD45" s="10"/>
      <c r="BE45" s="10"/>
      <c r="BF45" s="10"/>
      <c r="BG45" s="10"/>
      <c r="BH45" s="10"/>
      <c r="BI45" s="10"/>
      <c r="BJ45" s="10"/>
      <c r="BK45" s="10"/>
      <c r="BL45" s="10"/>
      <c r="BM45" s="10"/>
      <c r="BN45" s="10"/>
      <c r="BO45" s="10">
        <v>766200000</v>
      </c>
    </row>
    <row r="46" spans="12:67">
      <c r="L46" s="9" t="s">
        <v>720</v>
      </c>
      <c r="M46" s="10">
        <v>17700000</v>
      </c>
      <c r="O46" s="9" t="s">
        <v>1308</v>
      </c>
      <c r="P46" s="10"/>
      <c r="Q46" s="10">
        <v>96700000</v>
      </c>
      <c r="R46" s="10"/>
      <c r="S46" s="10">
        <v>38900000</v>
      </c>
      <c r="T46" s="10"/>
      <c r="U46" s="10">
        <v>18900000</v>
      </c>
      <c r="V46" s="10"/>
      <c r="W46" s="10">
        <v>23600000</v>
      </c>
      <c r="X46" s="10">
        <v>87100000</v>
      </c>
      <c r="Y46" s="10">
        <v>24100000</v>
      </c>
      <c r="Z46" s="10">
        <v>55400000</v>
      </c>
      <c r="AA46" s="10"/>
      <c r="AB46" s="10"/>
      <c r="AC46" s="10">
        <v>14200000</v>
      </c>
      <c r="AD46" s="10"/>
      <c r="AE46" s="10">
        <v>15000000</v>
      </c>
      <c r="AF46" s="10"/>
      <c r="AG46" s="10">
        <v>17200000</v>
      </c>
      <c r="AH46" s="10">
        <v>12900000</v>
      </c>
      <c r="AI46" s="10">
        <v>20200000</v>
      </c>
      <c r="AJ46" s="10">
        <v>17600000</v>
      </c>
      <c r="AK46" s="10"/>
      <c r="AL46" s="10">
        <v>45000000</v>
      </c>
      <c r="AM46" s="10">
        <v>39300000</v>
      </c>
      <c r="AN46" s="10"/>
      <c r="AO46" s="10">
        <v>14000000</v>
      </c>
      <c r="AP46" s="10"/>
      <c r="AQ46" s="10"/>
      <c r="AR46" s="10"/>
      <c r="AS46" s="10">
        <v>29900000</v>
      </c>
      <c r="AT46" s="10"/>
      <c r="AU46" s="10"/>
      <c r="AV46" s="10"/>
      <c r="AW46" s="10"/>
      <c r="AX46" s="10"/>
      <c r="AY46" s="10">
        <v>15100000</v>
      </c>
      <c r="AZ46" s="10"/>
      <c r="BA46" s="10"/>
      <c r="BB46" s="10"/>
      <c r="BC46" s="10">
        <v>14600000</v>
      </c>
      <c r="BD46" s="10"/>
      <c r="BE46" s="10"/>
      <c r="BF46" s="10"/>
      <c r="BG46" s="10"/>
      <c r="BH46" s="10"/>
      <c r="BI46" s="10"/>
      <c r="BJ46" s="10"/>
      <c r="BK46" s="10">
        <v>14400000</v>
      </c>
      <c r="BL46" s="10"/>
      <c r="BM46" s="10"/>
      <c r="BN46" s="10"/>
      <c r="BO46" s="10">
        <v>614100000</v>
      </c>
    </row>
    <row r="47" spans="12:67">
      <c r="L47" s="9" t="s">
        <v>726</v>
      </c>
      <c r="M47" s="10">
        <v>17600000</v>
      </c>
      <c r="O47" s="9" t="s">
        <v>1309</v>
      </c>
      <c r="P47" s="10">
        <v>112000000</v>
      </c>
      <c r="Q47" s="10"/>
      <c r="R47" s="10"/>
      <c r="S47" s="10">
        <v>37000000</v>
      </c>
      <c r="T47" s="10">
        <v>24800000</v>
      </c>
      <c r="U47" s="10">
        <v>20700000</v>
      </c>
      <c r="V47" s="10"/>
      <c r="W47" s="10"/>
      <c r="X47" s="10"/>
      <c r="Y47" s="10">
        <v>60500000</v>
      </c>
      <c r="Z47" s="10">
        <v>25400000</v>
      </c>
      <c r="AA47" s="10">
        <v>39100000</v>
      </c>
      <c r="AB47" s="10"/>
      <c r="AC47" s="10"/>
      <c r="AD47" s="10"/>
      <c r="AE47" s="10"/>
      <c r="AF47" s="10"/>
      <c r="AG47" s="10">
        <v>34600000</v>
      </c>
      <c r="AH47" s="10"/>
      <c r="AI47" s="10"/>
      <c r="AJ47" s="10"/>
      <c r="AK47" s="10">
        <v>14800000</v>
      </c>
      <c r="AL47" s="10">
        <v>14800000</v>
      </c>
      <c r="AM47" s="10"/>
      <c r="AN47" s="10">
        <v>27400000</v>
      </c>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v>411100000</v>
      </c>
    </row>
    <row r="48" spans="12:67">
      <c r="L48" s="9" t="s">
        <v>907</v>
      </c>
      <c r="M48" s="10">
        <v>15100000</v>
      </c>
      <c r="O48" s="9" t="s">
        <v>1343</v>
      </c>
      <c r="P48" s="10"/>
      <c r="Q48" s="10"/>
      <c r="R48" s="10">
        <v>89800000</v>
      </c>
      <c r="S48" s="10"/>
      <c r="T48" s="10"/>
      <c r="U48" s="10">
        <v>124500000</v>
      </c>
      <c r="V48" s="10"/>
      <c r="W48" s="10">
        <v>41300000</v>
      </c>
      <c r="X48" s="10"/>
      <c r="Y48" s="10">
        <v>22400000</v>
      </c>
      <c r="Z48" s="10">
        <v>54400000</v>
      </c>
      <c r="AA48" s="10">
        <v>19700000</v>
      </c>
      <c r="AB48" s="10">
        <v>25000000</v>
      </c>
      <c r="AC48" s="10">
        <v>26500000</v>
      </c>
      <c r="AD48" s="10">
        <v>14700000</v>
      </c>
      <c r="AE48" s="10"/>
      <c r="AF48" s="10">
        <v>43200000</v>
      </c>
      <c r="AG48" s="10"/>
      <c r="AH48" s="10">
        <v>50700000</v>
      </c>
      <c r="AI48" s="10"/>
      <c r="AJ48" s="10">
        <v>65100000</v>
      </c>
      <c r="AK48" s="10"/>
      <c r="AL48" s="10">
        <v>27700000</v>
      </c>
      <c r="AM48" s="10">
        <v>17400000</v>
      </c>
      <c r="AN48" s="10"/>
      <c r="AO48" s="10"/>
      <c r="AP48" s="10"/>
      <c r="AQ48" s="10"/>
      <c r="AR48" s="10"/>
      <c r="AS48" s="10"/>
      <c r="AT48" s="10"/>
      <c r="AU48" s="10"/>
      <c r="AV48" s="10"/>
      <c r="AW48" s="10"/>
      <c r="AX48" s="10"/>
      <c r="AY48" s="10"/>
      <c r="AZ48" s="10">
        <v>30500000</v>
      </c>
      <c r="BA48" s="10">
        <v>12800000</v>
      </c>
      <c r="BB48" s="10"/>
      <c r="BC48" s="10">
        <v>13100000</v>
      </c>
      <c r="BD48" s="10"/>
      <c r="BE48" s="10"/>
      <c r="BF48" s="10"/>
      <c r="BG48" s="10"/>
      <c r="BH48" s="10"/>
      <c r="BI48" s="10"/>
      <c r="BJ48" s="10"/>
      <c r="BK48" s="10"/>
      <c r="BL48" s="10"/>
      <c r="BM48" s="10"/>
      <c r="BN48" s="10"/>
      <c r="BO48" s="10">
        <v>678800000</v>
      </c>
    </row>
    <row r="49" spans="12:67">
      <c r="L49" s="9" t="s">
        <v>1007</v>
      </c>
      <c r="M49" s="10">
        <v>14500000</v>
      </c>
      <c r="O49" s="9" t="s">
        <v>1344</v>
      </c>
      <c r="P49" s="10"/>
      <c r="Q49" s="10"/>
      <c r="R49" s="10">
        <v>17700000</v>
      </c>
      <c r="S49" s="10"/>
      <c r="T49" s="10"/>
      <c r="U49" s="10">
        <v>15900000</v>
      </c>
      <c r="V49" s="10"/>
      <c r="W49" s="10">
        <v>31800000</v>
      </c>
      <c r="X49" s="10"/>
      <c r="Y49" s="10">
        <v>20600000</v>
      </c>
      <c r="Z49" s="10">
        <v>34000000</v>
      </c>
      <c r="AA49" s="10"/>
      <c r="AB49" s="10"/>
      <c r="AC49" s="10">
        <v>13600000</v>
      </c>
      <c r="AD49" s="10">
        <v>29900000</v>
      </c>
      <c r="AE49" s="10"/>
      <c r="AF49" s="10"/>
      <c r="AG49" s="10"/>
      <c r="AH49" s="10"/>
      <c r="AI49" s="10">
        <v>39700000</v>
      </c>
      <c r="AJ49" s="10"/>
      <c r="AK49" s="10"/>
      <c r="AL49" s="10"/>
      <c r="AM49" s="10"/>
      <c r="AN49" s="10"/>
      <c r="AO49" s="10"/>
      <c r="AP49" s="10"/>
      <c r="AQ49" s="10"/>
      <c r="AR49" s="10">
        <v>13800000</v>
      </c>
      <c r="AS49" s="10"/>
      <c r="AT49" s="10"/>
      <c r="AU49" s="10"/>
      <c r="AV49" s="10"/>
      <c r="AW49" s="10"/>
      <c r="AX49" s="10"/>
      <c r="AY49" s="10">
        <v>15500000</v>
      </c>
      <c r="AZ49" s="10"/>
      <c r="BA49" s="10"/>
      <c r="BB49" s="10"/>
      <c r="BC49" s="10"/>
      <c r="BD49" s="10"/>
      <c r="BE49" s="10"/>
      <c r="BF49" s="10"/>
      <c r="BG49" s="10"/>
      <c r="BH49" s="10">
        <v>17600000</v>
      </c>
      <c r="BI49" s="10"/>
      <c r="BJ49" s="10"/>
      <c r="BK49" s="10"/>
      <c r="BL49" s="10"/>
      <c r="BM49" s="10">
        <v>13200000</v>
      </c>
      <c r="BN49" s="10"/>
      <c r="BO49" s="10">
        <v>263300000</v>
      </c>
    </row>
    <row r="50" spans="12:67">
      <c r="L50" s="9" t="s">
        <v>1014</v>
      </c>
      <c r="M50" s="10">
        <v>14400000</v>
      </c>
      <c r="O50" s="9" t="s">
        <v>1345</v>
      </c>
      <c r="P50" s="10">
        <v>98900000</v>
      </c>
      <c r="Q50" s="10">
        <v>61000000</v>
      </c>
      <c r="R50" s="10"/>
      <c r="S50" s="10"/>
      <c r="T50" s="10"/>
      <c r="U50" s="10"/>
      <c r="V50" s="10"/>
      <c r="W50" s="10">
        <v>22900000</v>
      </c>
      <c r="X50" s="10"/>
      <c r="Y50" s="10"/>
      <c r="Z50" s="10"/>
      <c r="AA50" s="10"/>
      <c r="AB50" s="10"/>
      <c r="AC50" s="10">
        <v>16600000</v>
      </c>
      <c r="AD50" s="10">
        <v>38400000</v>
      </c>
      <c r="AE50" s="10"/>
      <c r="AF50" s="10"/>
      <c r="AG50" s="10"/>
      <c r="AH50" s="10"/>
      <c r="AI50" s="10">
        <v>15400000</v>
      </c>
      <c r="AJ50" s="10"/>
      <c r="AK50" s="10"/>
      <c r="AL50" s="10"/>
      <c r="AM50" s="10"/>
      <c r="AN50" s="10"/>
      <c r="AO50" s="10"/>
      <c r="AP50" s="10"/>
      <c r="AQ50" s="10"/>
      <c r="AR50" s="10"/>
      <c r="AS50" s="10"/>
      <c r="AT50" s="10"/>
      <c r="AU50" s="10"/>
      <c r="AV50" s="10"/>
      <c r="AW50" s="10"/>
      <c r="AX50" s="10">
        <v>31200000</v>
      </c>
      <c r="AY50" s="10"/>
      <c r="AZ50" s="10"/>
      <c r="BA50" s="10"/>
      <c r="BB50" s="10"/>
      <c r="BC50" s="10"/>
      <c r="BD50" s="10"/>
      <c r="BE50" s="10"/>
      <c r="BF50" s="10"/>
      <c r="BG50" s="10"/>
      <c r="BH50" s="10"/>
      <c r="BI50" s="10"/>
      <c r="BJ50" s="10"/>
      <c r="BK50" s="10"/>
      <c r="BL50" s="10"/>
      <c r="BM50" s="10"/>
      <c r="BN50" s="10"/>
      <c r="BO50" s="10">
        <v>284400000</v>
      </c>
    </row>
    <row r="51" spans="12:67">
      <c r="L51" s="9" t="s">
        <v>1082</v>
      </c>
      <c r="M51" s="10">
        <v>13900000</v>
      </c>
      <c r="O51" s="9" t="s">
        <v>1346</v>
      </c>
      <c r="P51" s="10"/>
      <c r="Q51" s="10"/>
      <c r="R51" s="10"/>
      <c r="S51" s="10"/>
      <c r="T51" s="10"/>
      <c r="U51" s="10">
        <v>22700000</v>
      </c>
      <c r="V51" s="10"/>
      <c r="W51" s="10">
        <v>28300000</v>
      </c>
      <c r="X51" s="10"/>
      <c r="Y51" s="10">
        <v>25600000</v>
      </c>
      <c r="Z51" s="10">
        <v>20300000</v>
      </c>
      <c r="AA51" s="10">
        <v>25200000</v>
      </c>
      <c r="AB51" s="10"/>
      <c r="AC51" s="10"/>
      <c r="AD51" s="10">
        <v>26100000</v>
      </c>
      <c r="AE51" s="10"/>
      <c r="AF51" s="10"/>
      <c r="AG51" s="10"/>
      <c r="AH51" s="10"/>
      <c r="AI51" s="10">
        <v>24200000</v>
      </c>
      <c r="AJ51" s="10"/>
      <c r="AK51" s="10">
        <v>23000000</v>
      </c>
      <c r="AL51" s="10"/>
      <c r="AM51" s="10"/>
      <c r="AN51" s="10">
        <v>22300000</v>
      </c>
      <c r="AO51" s="10"/>
      <c r="AP51" s="10"/>
      <c r="AQ51" s="10">
        <v>15700000</v>
      </c>
      <c r="AR51" s="10"/>
      <c r="AS51" s="10">
        <v>17900000</v>
      </c>
      <c r="AT51" s="10"/>
      <c r="AU51" s="10"/>
      <c r="AV51" s="10"/>
      <c r="AW51" s="10"/>
      <c r="AX51" s="10"/>
      <c r="AY51" s="10"/>
      <c r="AZ51" s="10"/>
      <c r="BA51" s="10"/>
      <c r="BB51" s="10"/>
      <c r="BC51" s="10"/>
      <c r="BD51" s="10"/>
      <c r="BE51" s="10"/>
      <c r="BF51" s="10"/>
      <c r="BG51" s="10"/>
      <c r="BH51" s="10"/>
      <c r="BI51" s="10"/>
      <c r="BJ51" s="10"/>
      <c r="BK51" s="10"/>
      <c r="BL51" s="10"/>
      <c r="BM51" s="10"/>
      <c r="BN51" s="10"/>
      <c r="BO51" s="10">
        <v>251300000</v>
      </c>
    </row>
    <row r="52" spans="12:67">
      <c r="L52" s="9" t="s">
        <v>1156</v>
      </c>
      <c r="M52" s="10">
        <v>13200000</v>
      </c>
      <c r="O52" s="9" t="s">
        <v>1347</v>
      </c>
      <c r="P52" s="10"/>
      <c r="Q52" s="10"/>
      <c r="R52" s="10"/>
      <c r="S52" s="10"/>
      <c r="T52" s="10">
        <v>80100000</v>
      </c>
      <c r="U52" s="10"/>
      <c r="V52" s="10"/>
      <c r="W52" s="10"/>
      <c r="X52" s="10"/>
      <c r="Y52" s="10"/>
      <c r="Z52" s="10"/>
      <c r="AA52" s="10"/>
      <c r="AB52" s="10"/>
      <c r="AC52" s="10"/>
      <c r="AD52" s="10"/>
      <c r="AE52" s="10">
        <v>26200000</v>
      </c>
      <c r="AF52" s="10"/>
      <c r="AG52" s="10"/>
      <c r="AH52" s="10"/>
      <c r="AI52" s="10">
        <v>21700000</v>
      </c>
      <c r="AJ52" s="10"/>
      <c r="AK52" s="10"/>
      <c r="AL52" s="10"/>
      <c r="AM52" s="10">
        <v>19600000</v>
      </c>
      <c r="AN52" s="10"/>
      <c r="AO52" s="10">
        <v>16100000</v>
      </c>
      <c r="AP52" s="10"/>
      <c r="AQ52" s="10"/>
      <c r="AR52" s="10"/>
      <c r="AS52" s="10"/>
      <c r="AT52" s="10"/>
      <c r="AU52" s="10"/>
      <c r="AV52" s="10"/>
      <c r="AW52" s="10">
        <v>26400000</v>
      </c>
      <c r="AX52" s="10"/>
      <c r="AY52" s="10"/>
      <c r="AZ52" s="10"/>
      <c r="BA52" s="10"/>
      <c r="BB52" s="10"/>
      <c r="BC52" s="10"/>
      <c r="BD52" s="10"/>
      <c r="BE52" s="10">
        <v>20200000</v>
      </c>
      <c r="BF52" s="10"/>
      <c r="BG52" s="10"/>
      <c r="BH52" s="10"/>
      <c r="BI52" s="10"/>
      <c r="BJ52" s="10"/>
      <c r="BK52" s="10"/>
      <c r="BL52" s="10"/>
      <c r="BM52" s="10"/>
      <c r="BN52" s="10"/>
      <c r="BO52" s="10">
        <v>210300000</v>
      </c>
    </row>
    <row r="53" spans="12:67">
      <c r="L53" s="9" t="s">
        <v>1184</v>
      </c>
      <c r="M53" s="10">
        <v>13100000</v>
      </c>
      <c r="O53" s="9" t="s">
        <v>1348</v>
      </c>
      <c r="P53" s="10"/>
      <c r="Q53" s="10"/>
      <c r="R53" s="10"/>
      <c r="S53" s="10">
        <v>39400000</v>
      </c>
      <c r="T53" s="10"/>
      <c r="U53" s="10"/>
      <c r="V53" s="10"/>
      <c r="W53" s="10">
        <v>24200000</v>
      </c>
      <c r="X53" s="10"/>
      <c r="Y53" s="10"/>
      <c r="Z53" s="10"/>
      <c r="AA53" s="10"/>
      <c r="AB53" s="10"/>
      <c r="AC53" s="10"/>
      <c r="AD53" s="10"/>
      <c r="AE53" s="10">
        <v>22000000</v>
      </c>
      <c r="AF53" s="10">
        <v>13000000</v>
      </c>
      <c r="AG53" s="10"/>
      <c r="AH53" s="10"/>
      <c r="AI53" s="10"/>
      <c r="AJ53" s="10"/>
      <c r="AK53" s="10">
        <v>16600000</v>
      </c>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v>13900000</v>
      </c>
      <c r="BM53" s="10"/>
      <c r="BN53" s="10"/>
      <c r="BO53" s="10">
        <v>129100000</v>
      </c>
    </row>
    <row r="54" spans="12:67">
      <c r="L54" s="9" t="s">
        <v>1303</v>
      </c>
      <c r="M54" s="10">
        <v>17854700000</v>
      </c>
      <c r="O54" s="9" t="s">
        <v>1349</v>
      </c>
      <c r="P54" s="10"/>
      <c r="Q54" s="10"/>
      <c r="R54" s="10"/>
      <c r="S54" s="10"/>
      <c r="T54" s="10"/>
      <c r="U54" s="10"/>
      <c r="V54" s="10"/>
      <c r="W54" s="10"/>
      <c r="X54" s="10"/>
      <c r="Y54" s="10"/>
      <c r="Z54" s="10"/>
      <c r="AA54" s="10"/>
      <c r="AB54" s="10"/>
      <c r="AC54" s="10"/>
      <c r="AD54" s="10"/>
      <c r="AE54" s="10"/>
      <c r="AF54" s="10">
        <v>29200000</v>
      </c>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v>29200000</v>
      </c>
    </row>
    <row r="55" spans="12:67">
      <c r="O55" s="9" t="s">
        <v>1303</v>
      </c>
      <c r="P55" s="10">
        <v>1160700000</v>
      </c>
      <c r="Q55" s="10">
        <v>998200000</v>
      </c>
      <c r="R55" s="10">
        <v>413500000</v>
      </c>
      <c r="S55" s="10">
        <v>411000000</v>
      </c>
      <c r="T55" s="10">
        <v>362300000</v>
      </c>
      <c r="U55" s="10">
        <v>329000000</v>
      </c>
      <c r="V55" s="10">
        <v>315400000</v>
      </c>
      <c r="W55" s="10">
        <v>310000000</v>
      </c>
      <c r="X55" s="10">
        <v>298000000</v>
      </c>
      <c r="Y55" s="10">
        <v>288200000</v>
      </c>
      <c r="Z55" s="10">
        <v>266100000</v>
      </c>
      <c r="AA55" s="10">
        <v>259700000</v>
      </c>
      <c r="AB55" s="10">
        <v>251800000</v>
      </c>
      <c r="AC55" s="10">
        <v>213600000</v>
      </c>
      <c r="AD55" s="10">
        <v>200900000</v>
      </c>
      <c r="AE55" s="10">
        <v>189100000</v>
      </c>
      <c r="AF55" s="10">
        <v>172100000</v>
      </c>
      <c r="AG55" s="10">
        <v>172000000</v>
      </c>
      <c r="AH55" s="10">
        <v>164700000</v>
      </c>
      <c r="AI55" s="10">
        <v>148200000</v>
      </c>
      <c r="AJ55" s="10">
        <v>130800000</v>
      </c>
      <c r="AK55" s="10">
        <v>130600000</v>
      </c>
      <c r="AL55" s="10">
        <v>125600000</v>
      </c>
      <c r="AM55" s="10">
        <v>125000000</v>
      </c>
      <c r="AN55" s="10">
        <v>98300000</v>
      </c>
      <c r="AO55" s="10">
        <v>83900000</v>
      </c>
      <c r="AP55" s="10">
        <v>67000000</v>
      </c>
      <c r="AQ55" s="10">
        <v>59700000</v>
      </c>
      <c r="AR55" s="10">
        <v>58100000</v>
      </c>
      <c r="AS55" s="10">
        <v>47800000</v>
      </c>
      <c r="AT55" s="10">
        <v>46300000</v>
      </c>
      <c r="AU55" s="10">
        <v>46100000</v>
      </c>
      <c r="AV55" s="10">
        <v>41900000</v>
      </c>
      <c r="AW55" s="10">
        <v>39400000</v>
      </c>
      <c r="AX55" s="10">
        <v>31200000</v>
      </c>
      <c r="AY55" s="10">
        <v>30600000</v>
      </c>
      <c r="AZ55" s="10">
        <v>30500000</v>
      </c>
      <c r="BA55" s="10">
        <v>30200000</v>
      </c>
      <c r="BB55" s="10">
        <v>30100000</v>
      </c>
      <c r="BC55" s="10">
        <v>27700000</v>
      </c>
      <c r="BD55" s="10">
        <v>20400000</v>
      </c>
      <c r="BE55" s="10">
        <v>20200000</v>
      </c>
      <c r="BF55" s="10">
        <v>19400000</v>
      </c>
      <c r="BG55" s="10">
        <v>17700000</v>
      </c>
      <c r="BH55" s="10">
        <v>17600000</v>
      </c>
      <c r="BI55" s="10">
        <v>15100000</v>
      </c>
      <c r="BJ55" s="10">
        <v>14500000</v>
      </c>
      <c r="BK55" s="10">
        <v>14400000</v>
      </c>
      <c r="BL55" s="10">
        <v>13900000</v>
      </c>
      <c r="BM55" s="10">
        <v>13200000</v>
      </c>
      <c r="BN55" s="10">
        <v>13100000</v>
      </c>
      <c r="BO55" s="10">
        <v>8384800000</v>
      </c>
    </row>
  </sheetData>
  <mergeCells count="4">
    <mergeCell ref="A1:B1"/>
    <mergeCell ref="D1:F1"/>
    <mergeCell ref="H1:J1"/>
    <mergeCell ref="L1:M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25EFA-ADBE-4A5A-8319-143F5697AB78}">
  <sheetPr>
    <tabColor theme="8" tint="0.39997558519241921"/>
  </sheetPr>
  <dimension ref="A1:Z996"/>
  <sheetViews>
    <sheetView topLeftCell="Q1" workbookViewId="0">
      <selection sqref="A1:Z1"/>
    </sheetView>
  </sheetViews>
  <sheetFormatPr defaultRowHeight="14.4"/>
  <cols>
    <col min="2" max="2" width="30.6640625" bestFit="1" customWidth="1"/>
    <col min="3" max="3" width="13.44140625" bestFit="1" customWidth="1"/>
    <col min="4" max="4" width="13.88671875" bestFit="1" customWidth="1"/>
    <col min="5" max="5" width="17.44140625" customWidth="1"/>
    <col min="6" max="6" width="10.33203125" bestFit="1" customWidth="1"/>
    <col min="7" max="7" width="20.21875" customWidth="1"/>
    <col min="8" max="8" width="19.88671875" bestFit="1" customWidth="1"/>
    <col min="9" max="9" width="15.5546875" bestFit="1" customWidth="1"/>
    <col min="10" max="10" width="20.88671875" bestFit="1" customWidth="1"/>
    <col min="11" max="11" width="30.6640625" bestFit="1" customWidth="1"/>
    <col min="12" max="12" width="27" bestFit="1" customWidth="1"/>
    <col min="13" max="13" width="27.5546875" bestFit="1" customWidth="1"/>
    <col min="14" max="14" width="25" bestFit="1" customWidth="1"/>
    <col min="15" max="15" width="25.5546875" bestFit="1" customWidth="1"/>
    <col min="16" max="16" width="30.21875" bestFit="1" customWidth="1"/>
    <col min="17" max="17" width="16" customWidth="1"/>
    <col min="18" max="18" width="25.33203125" bestFit="1" customWidth="1"/>
    <col min="19" max="19" width="21.21875" bestFit="1" customWidth="1"/>
    <col min="20" max="20" width="25.5546875" bestFit="1" customWidth="1"/>
    <col min="21" max="21" width="52.44140625" bestFit="1" customWidth="1"/>
    <col min="22" max="22" width="22.77734375" bestFit="1" customWidth="1"/>
    <col min="23" max="23" width="27.88671875" bestFit="1" customWidth="1"/>
    <col min="24" max="24" width="28.5546875" bestFit="1" customWidth="1"/>
    <col min="25" max="25" width="20.33203125" bestFit="1" customWidth="1"/>
    <col min="26" max="26" width="21.77734375" bestFit="1" customWidth="1"/>
  </cols>
  <sheetData>
    <row r="1" spans="1:26">
      <c r="A1" s="15" t="s">
        <v>1295</v>
      </c>
      <c r="B1" s="15" t="s">
        <v>1</v>
      </c>
      <c r="C1" s="15" t="s">
        <v>2</v>
      </c>
      <c r="D1" s="15" t="s">
        <v>3</v>
      </c>
      <c r="E1" s="15" t="s">
        <v>1296</v>
      </c>
      <c r="F1" s="15" t="s">
        <v>6</v>
      </c>
      <c r="G1" s="15" t="s">
        <v>1297</v>
      </c>
      <c r="H1" s="15" t="s">
        <v>10</v>
      </c>
      <c r="I1" s="15" t="s">
        <v>11</v>
      </c>
      <c r="J1" s="15" t="s">
        <v>12</v>
      </c>
      <c r="K1" s="15" t="s">
        <v>13</v>
      </c>
      <c r="L1" s="15" t="s">
        <v>14</v>
      </c>
      <c r="M1" s="15" t="s">
        <v>15</v>
      </c>
      <c r="N1" s="15" t="s">
        <v>16</v>
      </c>
      <c r="O1" s="15" t="s">
        <v>17</v>
      </c>
      <c r="P1" s="15" t="s">
        <v>18</v>
      </c>
      <c r="Q1" s="15" t="s">
        <v>1298</v>
      </c>
      <c r="R1" s="15" t="s">
        <v>1314</v>
      </c>
      <c r="S1" s="15" t="s">
        <v>1315</v>
      </c>
      <c r="T1" s="15" t="s">
        <v>1316</v>
      </c>
      <c r="U1" s="15" t="s">
        <v>1317</v>
      </c>
      <c r="V1" s="15" t="s">
        <v>1318</v>
      </c>
      <c r="W1" s="15" t="s">
        <v>1319</v>
      </c>
      <c r="X1" s="15" t="s">
        <v>1320</v>
      </c>
      <c r="Y1" s="15" t="s">
        <v>1321</v>
      </c>
      <c r="Z1" s="15" t="s">
        <v>1322</v>
      </c>
    </row>
    <row r="2" spans="1:26">
      <c r="A2" s="15">
        <v>1</v>
      </c>
      <c r="B2" s="15" t="s">
        <v>1229</v>
      </c>
      <c r="C2" s="15">
        <v>12700000</v>
      </c>
      <c r="D2" s="16">
        <v>2710000000</v>
      </c>
      <c r="E2" s="17">
        <v>4</v>
      </c>
      <c r="F2" s="15">
        <v>846</v>
      </c>
      <c r="G2" s="15">
        <v>19</v>
      </c>
      <c r="H2" s="15">
        <v>2218</v>
      </c>
      <c r="I2" s="15" t="s">
        <v>39</v>
      </c>
      <c r="J2" s="15">
        <v>155</v>
      </c>
      <c r="K2" s="15">
        <v>6942000</v>
      </c>
      <c r="L2" s="15">
        <v>1700</v>
      </c>
      <c r="M2" s="15">
        <v>27800</v>
      </c>
      <c r="N2" s="15">
        <v>20800</v>
      </c>
      <c r="O2" s="15">
        <v>333200</v>
      </c>
      <c r="P2" s="15" t="s">
        <v>39</v>
      </c>
      <c r="Q2" s="18">
        <v>41496</v>
      </c>
      <c r="R2" s="15" t="str">
        <f>INDEX(T_Category[category],MATCH(T_Youtuber3[[#This Row],[CatID]],T_Category[CatID],1))</f>
        <v>Entertainment</v>
      </c>
      <c r="S2" s="15" t="str">
        <f>VLOOKUP(T_Youtuber3[[#This Row],[CtrID]],T_Country[#Data],2,1)</f>
        <v>India</v>
      </c>
      <c r="T2" s="15" t="str">
        <f>VLOOKUP(T_Youtuber3[[#This Row],[CtrID]],T_Country[#Data],3,0)</f>
        <v>IN</v>
      </c>
      <c r="U2" s="15">
        <f>INDEX(T_Country[Gross tertiary education enrollment (%)],MATCH(T_Youtuber3[[#This Row],[CtrID]],T_Country[CtID],0))</f>
        <v>28.1</v>
      </c>
      <c r="V2" s="19">
        <f>_xlfn.XLOOKUP(T_Youtuber3[[#This Row],[CtrID]],T_Country[CtID],T_Country[Population])</f>
        <v>1370000000</v>
      </c>
      <c r="W2" s="15" cm="1">
        <f t="array" ref="W2">_xlfn._xlws.FILTER(T_Country[Unemployment rate],T_Country[CtID]=T_Youtuber3[[#This Row],[CtrID]])</f>
        <v>5.36</v>
      </c>
      <c r="X2" s="15">
        <f>_xlfn.XLOOKUP(T_Youtuber3[[#This Row],[CtrID]],T_Country[CtID],T_Country[Urban_population])</f>
        <v>471000000</v>
      </c>
      <c r="Y2" s="15">
        <f>_xlfn.XLOOKUP(T_Youtuber3[[#This Row],[CtrID]],T_Country[CtID],T_Country[Latitude])</f>
        <v>20.593679999999999</v>
      </c>
      <c r="Z2" s="15">
        <f>_xlfn.XLOOKUP(T_Youtuber3[[#This Row],[CtrID]],T_Country[CtID],T_Country[Longitude])</f>
        <v>78.962879999999998</v>
      </c>
    </row>
    <row r="3" spans="1:26">
      <c r="A3" s="15">
        <v>2</v>
      </c>
      <c r="B3" s="15" t="s">
        <v>1052</v>
      </c>
      <c r="C3" s="15">
        <v>14100000</v>
      </c>
      <c r="D3" s="16">
        <v>3590000000</v>
      </c>
      <c r="E3" s="17">
        <v>4</v>
      </c>
      <c r="F3" s="15">
        <v>846</v>
      </c>
      <c r="G3" s="15">
        <v>7</v>
      </c>
      <c r="H3" s="15">
        <v>2218</v>
      </c>
      <c r="I3" s="15" t="s">
        <v>39</v>
      </c>
      <c r="J3" s="15">
        <v>155</v>
      </c>
      <c r="K3" s="15">
        <v>6942000</v>
      </c>
      <c r="L3" s="15">
        <v>1700</v>
      </c>
      <c r="M3" s="15">
        <v>27800</v>
      </c>
      <c r="N3" s="15">
        <v>20800</v>
      </c>
      <c r="O3" s="15">
        <v>333200</v>
      </c>
      <c r="P3" s="15" t="s">
        <v>39</v>
      </c>
      <c r="Q3" s="18">
        <v>41496</v>
      </c>
      <c r="R3" s="15" t="str">
        <f>INDEX(T_Category[category],MATCH(T_Youtuber3[[#This Row],[CatID]],T_Category[CatID],1))</f>
        <v>Entertainment</v>
      </c>
      <c r="S3" s="15" t="str">
        <f>VLOOKUP(T_Youtuber3[[#This Row],[CtrID]],T_Country[#Data],2,1)</f>
        <v>Brazil</v>
      </c>
      <c r="T3" s="15" t="str">
        <f>VLOOKUP(T_Youtuber3[[#This Row],[CtrID]],T_Country[#Data],3,0)</f>
        <v>BR</v>
      </c>
      <c r="U3" s="15">
        <f>INDEX(T_Country[Gross tertiary education enrollment (%)],MATCH(T_Youtuber3[[#This Row],[CtrID]],T_Country[CtID],0))</f>
        <v>51.3</v>
      </c>
      <c r="V3" s="19">
        <f>_xlfn.XLOOKUP(T_Youtuber3[[#This Row],[CtrID]],T_Country[CtID],T_Country[Population])</f>
        <v>213000000</v>
      </c>
      <c r="W3" s="15" cm="1">
        <f t="array" ref="W3">_xlfn._xlws.FILTER(T_Country[Unemployment rate],T_Country[CtID]=T_Youtuber3[[#This Row],[CtrID]])</f>
        <v>12.08</v>
      </c>
      <c r="X3" s="15">
        <f>_xlfn.XLOOKUP(T_Youtuber3[[#This Row],[CtrID]],T_Country[CtID],T_Country[Urban_population])</f>
        <v>183000000</v>
      </c>
      <c r="Y3" s="15">
        <f>_xlfn.XLOOKUP(T_Youtuber3[[#This Row],[CtrID]],T_Country[CtID],T_Country[Latitude])</f>
        <v>-14.234999999999999</v>
      </c>
      <c r="Z3" s="15">
        <f>_xlfn.XLOOKUP(T_Youtuber3[[#This Row],[CtrID]],T_Country[CtID],T_Country[Longitude])</f>
        <v>-51.9253</v>
      </c>
    </row>
    <row r="4" spans="1:26">
      <c r="A4" s="15">
        <v>3</v>
      </c>
      <c r="B4" s="15" t="s">
        <v>1264</v>
      </c>
      <c r="C4" s="15">
        <v>12400000</v>
      </c>
      <c r="D4" s="16">
        <v>7600000000</v>
      </c>
      <c r="E4" s="17">
        <v>2</v>
      </c>
      <c r="F4" s="15">
        <v>398</v>
      </c>
      <c r="G4" s="15">
        <v>49</v>
      </c>
      <c r="H4" s="15">
        <v>720</v>
      </c>
      <c r="I4" s="15">
        <v>176</v>
      </c>
      <c r="J4" s="15">
        <v>43</v>
      </c>
      <c r="K4" s="16">
        <v>904000000</v>
      </c>
      <c r="L4" s="15">
        <v>225900</v>
      </c>
      <c r="M4" s="15">
        <v>3600000</v>
      </c>
      <c r="N4" s="15">
        <v>2700000</v>
      </c>
      <c r="O4" s="15">
        <v>43400000</v>
      </c>
      <c r="P4" s="15">
        <v>1200000</v>
      </c>
      <c r="Q4" s="18">
        <v>43548</v>
      </c>
      <c r="R4" s="15" t="str">
        <f>INDEX(T_Category[category],MATCH(T_Youtuber3[[#This Row],[CatID]],T_Category[CatID],1))</f>
        <v>Comedy</v>
      </c>
      <c r="S4" s="15" t="str">
        <f>VLOOKUP(T_Youtuber3[[#This Row],[CtrID]],T_Country[#Data],2,1)</f>
        <v>United States</v>
      </c>
      <c r="T4" s="15" t="str">
        <f>VLOOKUP(T_Youtuber3[[#This Row],[CtrID]],T_Country[#Data],3,0)</f>
        <v>US</v>
      </c>
      <c r="U4" s="15">
        <f>INDEX(T_Country[Gross tertiary education enrollment (%)],MATCH(T_Youtuber3[[#This Row],[CtrID]],T_Country[CtID],0))</f>
        <v>88.2</v>
      </c>
      <c r="V4" s="19">
        <f>_xlfn.XLOOKUP(T_Youtuber3[[#This Row],[CtrID]],T_Country[CtID],T_Country[Population])</f>
        <v>328000000</v>
      </c>
      <c r="W4" s="15" cm="1">
        <f t="array" ref="W4">_xlfn._xlws.FILTER(T_Country[Unemployment rate],T_Country[CtID]=T_Youtuber3[[#This Row],[CtrID]])</f>
        <v>14.7</v>
      </c>
      <c r="X4" s="15">
        <f>_xlfn.XLOOKUP(T_Youtuber3[[#This Row],[CtrID]],T_Country[CtID],T_Country[Urban_population])</f>
        <v>271000000</v>
      </c>
      <c r="Y4" s="15">
        <f>_xlfn.XLOOKUP(T_Youtuber3[[#This Row],[CtrID]],T_Country[CtID],T_Country[Latitude])</f>
        <v>37.090240000000001</v>
      </c>
      <c r="Z4" s="15">
        <f>_xlfn.XLOOKUP(T_Youtuber3[[#This Row],[CtrID]],T_Country[CtID],T_Country[Longitude])</f>
        <v>-95.712900000000005</v>
      </c>
    </row>
    <row r="5" spans="1:26">
      <c r="A5" s="15">
        <v>4</v>
      </c>
      <c r="B5" s="15" t="s">
        <v>1092</v>
      </c>
      <c r="C5" s="15">
        <v>13800000</v>
      </c>
      <c r="D5" s="16">
        <v>5020000000</v>
      </c>
      <c r="E5" s="17">
        <v>13</v>
      </c>
      <c r="F5" s="15">
        <v>520</v>
      </c>
      <c r="G5" s="15">
        <v>29</v>
      </c>
      <c r="H5" s="15">
        <v>1361</v>
      </c>
      <c r="I5" s="15">
        <v>30</v>
      </c>
      <c r="J5" s="15">
        <v>28</v>
      </c>
      <c r="K5" s="15">
        <v>26519000</v>
      </c>
      <c r="L5" s="15">
        <v>6600</v>
      </c>
      <c r="M5" s="15">
        <v>106100</v>
      </c>
      <c r="N5" s="15">
        <v>79600</v>
      </c>
      <c r="O5" s="15">
        <v>1300000</v>
      </c>
      <c r="P5" s="15">
        <v>100000</v>
      </c>
      <c r="Q5" s="18">
        <v>43537</v>
      </c>
      <c r="R5" s="15" t="str">
        <f>INDEX(T_Category[category],MATCH(T_Youtuber3[[#This Row],[CatID]],T_Category[CatID],1))</f>
        <v>People &amp; Blogs</v>
      </c>
      <c r="S5" s="15" t="str">
        <f>VLOOKUP(T_Youtuber3[[#This Row],[CtrID]],T_Country[#Data],2,1)</f>
        <v>Mexico</v>
      </c>
      <c r="T5" s="15" t="str">
        <f>VLOOKUP(T_Youtuber3[[#This Row],[CtrID]],T_Country[#Data],3,0)</f>
        <v>MX</v>
      </c>
      <c r="U5" s="15">
        <f>INDEX(T_Country[Gross tertiary education enrollment (%)],MATCH(T_Youtuber3[[#This Row],[CtrID]],T_Country[CtID],0))</f>
        <v>40.200000000000003</v>
      </c>
      <c r="V5" s="19">
        <f>_xlfn.XLOOKUP(T_Youtuber3[[#This Row],[CtrID]],T_Country[CtID],T_Country[Population])</f>
        <v>126000000</v>
      </c>
      <c r="W5" s="15" cm="1">
        <f t="array" ref="W5">_xlfn._xlws.FILTER(T_Country[Unemployment rate],T_Country[CtID]=T_Youtuber3[[#This Row],[CtrID]])</f>
        <v>3.42</v>
      </c>
      <c r="X5" s="15">
        <f>_xlfn.XLOOKUP(T_Youtuber3[[#This Row],[CtrID]],T_Country[CtID],T_Country[Urban_population])</f>
        <v>103000000</v>
      </c>
      <c r="Y5" s="15">
        <f>_xlfn.XLOOKUP(T_Youtuber3[[#This Row],[CtrID]],T_Country[CtID],T_Country[Latitude])</f>
        <v>23.634499999999999</v>
      </c>
      <c r="Z5" s="15">
        <f>_xlfn.XLOOKUP(T_Youtuber3[[#This Row],[CtrID]],T_Country[CtID],T_Country[Longitude])</f>
        <v>-102.553</v>
      </c>
    </row>
    <row r="6" spans="1:26">
      <c r="A6" s="15">
        <v>5</v>
      </c>
      <c r="B6" s="15" t="s">
        <v>380</v>
      </c>
      <c r="C6" s="15">
        <v>26100000</v>
      </c>
      <c r="D6" s="16">
        <v>7890000000</v>
      </c>
      <c r="E6" s="17">
        <v>4</v>
      </c>
      <c r="F6" s="15">
        <v>0</v>
      </c>
      <c r="G6" s="15">
        <v>38</v>
      </c>
      <c r="H6" s="15">
        <v>4057944</v>
      </c>
      <c r="I6" s="15">
        <v>3695</v>
      </c>
      <c r="J6" s="15">
        <v>5641</v>
      </c>
      <c r="K6" s="15" t="s">
        <v>39</v>
      </c>
      <c r="L6" s="15">
        <v>0</v>
      </c>
      <c r="M6" s="15">
        <v>0</v>
      </c>
      <c r="N6" s="15">
        <v>0</v>
      </c>
      <c r="O6" s="15">
        <v>0</v>
      </c>
      <c r="P6" s="15" t="s">
        <v>39</v>
      </c>
      <c r="Q6" s="18">
        <v>43659</v>
      </c>
      <c r="R6" s="15" t="str">
        <f>INDEX(T_Category[category],MATCH(T_Youtuber3[[#This Row],[CatID]],T_Category[CatID],1))</f>
        <v>Entertainment</v>
      </c>
      <c r="S6" s="15" t="str">
        <f>VLOOKUP(T_Youtuber3[[#This Row],[CtrID]],T_Country[#Data],2,1)</f>
        <v>Saudi Arabia</v>
      </c>
      <c r="T6" s="15" t="str">
        <f>VLOOKUP(T_Youtuber3[[#This Row],[CtrID]],T_Country[#Data],3,0)</f>
        <v>SA</v>
      </c>
      <c r="U6" s="15">
        <f>INDEX(T_Country[Gross tertiary education enrollment (%)],MATCH(T_Youtuber3[[#This Row],[CtrID]],T_Country[CtID],0))</f>
        <v>68</v>
      </c>
      <c r="V6" s="19">
        <f>_xlfn.XLOOKUP(T_Youtuber3[[#This Row],[CtrID]],T_Country[CtID],T_Country[Population])</f>
        <v>34268528</v>
      </c>
      <c r="W6" s="15" cm="1">
        <f t="array" ref="W6">_xlfn._xlws.FILTER(T_Country[Unemployment rate],T_Country[CtID]=T_Youtuber3[[#This Row],[CtrID]])</f>
        <v>5.93</v>
      </c>
      <c r="X6" s="15">
        <f>_xlfn.XLOOKUP(T_Youtuber3[[#This Row],[CtrID]],T_Country[CtID],T_Country[Urban_population])</f>
        <v>28807838</v>
      </c>
      <c r="Y6" s="15">
        <f>_xlfn.XLOOKUP(T_Youtuber3[[#This Row],[CtrID]],T_Country[CtID],T_Country[Latitude])</f>
        <v>23.885940000000002</v>
      </c>
      <c r="Z6" s="15">
        <f>_xlfn.XLOOKUP(T_Youtuber3[[#This Row],[CtrID]],T_Country[CtID],T_Country[Longitude])</f>
        <v>45.079160000000002</v>
      </c>
    </row>
    <row r="7" spans="1:26">
      <c r="A7" s="15">
        <v>6</v>
      </c>
      <c r="B7" s="15" t="s">
        <v>417</v>
      </c>
      <c r="C7" s="15">
        <v>24500000</v>
      </c>
      <c r="D7" s="16">
        <v>24000000000</v>
      </c>
      <c r="E7" s="17">
        <v>9</v>
      </c>
      <c r="F7" s="15">
        <v>18950</v>
      </c>
      <c r="G7" s="15">
        <v>40</v>
      </c>
      <c r="H7" s="15">
        <v>79</v>
      </c>
      <c r="I7" s="15">
        <v>6</v>
      </c>
      <c r="J7" s="15">
        <v>67</v>
      </c>
      <c r="K7" s="16">
        <v>106000000</v>
      </c>
      <c r="L7" s="15">
        <v>26400</v>
      </c>
      <c r="M7" s="15">
        <v>422300</v>
      </c>
      <c r="N7" s="15">
        <v>316700</v>
      </c>
      <c r="O7" s="15">
        <v>5100000</v>
      </c>
      <c r="P7" s="15" t="s">
        <v>39</v>
      </c>
      <c r="Q7" s="18">
        <v>40574</v>
      </c>
      <c r="R7" s="15" t="str">
        <f>INDEX(T_Category[category],MATCH(T_Youtuber3[[#This Row],[CatID]],T_Category[CatID],1))</f>
        <v>Music</v>
      </c>
      <c r="S7" s="15" t="str">
        <f>VLOOKUP(T_Youtuber3[[#This Row],[CtrID]],T_Country[#Data],2,1)</f>
        <v>South Korea</v>
      </c>
      <c r="T7" s="15" t="str">
        <f>VLOOKUP(T_Youtuber3[[#This Row],[CtrID]],T_Country[#Data],3,0)</f>
        <v>KR</v>
      </c>
      <c r="U7" s="15">
        <f>INDEX(T_Country[Gross tertiary education enrollment (%)],MATCH(T_Youtuber3[[#This Row],[CtrID]],T_Country[CtID],0))</f>
        <v>94.3</v>
      </c>
      <c r="V7" s="19">
        <f>_xlfn.XLOOKUP(T_Youtuber3[[#This Row],[CtrID]],T_Country[CtID],T_Country[Population])</f>
        <v>51709098</v>
      </c>
      <c r="W7" s="15" cm="1">
        <f t="array" ref="W7">_xlfn._xlws.FILTER(T_Country[Unemployment rate],T_Country[CtID]=T_Youtuber3[[#This Row],[CtrID]])</f>
        <v>4.1500000000000004</v>
      </c>
      <c r="X7" s="15">
        <f>_xlfn.XLOOKUP(T_Youtuber3[[#This Row],[CtrID]],T_Country[CtID],T_Country[Urban_population])</f>
        <v>42106719</v>
      </c>
      <c r="Y7" s="15">
        <f>_xlfn.XLOOKUP(T_Youtuber3[[#This Row],[CtrID]],T_Country[CtID],T_Country[Latitude])</f>
        <v>35.907760000000003</v>
      </c>
      <c r="Z7" s="15">
        <f>_xlfn.XLOOKUP(T_Youtuber3[[#This Row],[CtrID]],T_Country[CtID],T_Country[Longitude])</f>
        <v>127.76690000000001</v>
      </c>
    </row>
    <row r="8" spans="1:26">
      <c r="A8" s="15">
        <v>7</v>
      </c>
      <c r="B8" s="15" t="s">
        <v>943</v>
      </c>
      <c r="C8" s="15">
        <v>14900000</v>
      </c>
      <c r="D8" s="16">
        <v>10100000000</v>
      </c>
      <c r="E8" s="17">
        <v>9</v>
      </c>
      <c r="F8" s="15">
        <v>419</v>
      </c>
      <c r="G8" s="15">
        <v>49</v>
      </c>
      <c r="H8" s="15">
        <v>435</v>
      </c>
      <c r="I8" s="15">
        <v>152</v>
      </c>
      <c r="J8" s="15">
        <v>129</v>
      </c>
      <c r="K8" s="16">
        <v>120000000</v>
      </c>
      <c r="L8" s="15">
        <v>30000</v>
      </c>
      <c r="M8" s="15">
        <v>479200</v>
      </c>
      <c r="N8" s="15">
        <v>359400</v>
      </c>
      <c r="O8" s="15">
        <v>5800000</v>
      </c>
      <c r="P8" s="15">
        <v>100000</v>
      </c>
      <c r="Q8" s="18">
        <v>39121</v>
      </c>
      <c r="R8" s="15" t="str">
        <f>INDEX(T_Category[category],MATCH(T_Youtuber3[[#This Row],[CatID]],T_Category[CatID],1))</f>
        <v>Music</v>
      </c>
      <c r="S8" s="15" t="str">
        <f>VLOOKUP(T_Youtuber3[[#This Row],[CtrID]],T_Country[#Data],2,1)</f>
        <v>United States</v>
      </c>
      <c r="T8" s="15" t="str">
        <f>VLOOKUP(T_Youtuber3[[#This Row],[CtrID]],T_Country[#Data],3,0)</f>
        <v>US</v>
      </c>
      <c r="U8" s="15">
        <f>INDEX(T_Country[Gross tertiary education enrollment (%)],MATCH(T_Youtuber3[[#This Row],[CtrID]],T_Country[CtID],0))</f>
        <v>88.2</v>
      </c>
      <c r="V8" s="19">
        <f>_xlfn.XLOOKUP(T_Youtuber3[[#This Row],[CtrID]],T_Country[CtID],T_Country[Population])</f>
        <v>328000000</v>
      </c>
      <c r="W8" s="15" cm="1">
        <f t="array" ref="W8">_xlfn._xlws.FILTER(T_Country[Unemployment rate],T_Country[CtID]=T_Youtuber3[[#This Row],[CtrID]])</f>
        <v>14.7</v>
      </c>
      <c r="X8" s="15">
        <f>_xlfn.XLOOKUP(T_Youtuber3[[#This Row],[CtrID]],T_Country[CtID],T_Country[Urban_population])</f>
        <v>271000000</v>
      </c>
      <c r="Y8" s="15">
        <f>_xlfn.XLOOKUP(T_Youtuber3[[#This Row],[CtrID]],T_Country[CtID],T_Country[Latitude])</f>
        <v>37.090240000000001</v>
      </c>
      <c r="Z8" s="15">
        <f>_xlfn.XLOOKUP(T_Youtuber3[[#This Row],[CtrID]],T_Country[CtID],T_Country[Longitude])</f>
        <v>-95.712900000000005</v>
      </c>
    </row>
    <row r="9" spans="1:26">
      <c r="A9" s="15">
        <v>8</v>
      </c>
      <c r="B9" s="15" t="s">
        <v>75</v>
      </c>
      <c r="C9" s="15">
        <v>80100000</v>
      </c>
      <c r="D9" s="16">
        <v>26200000000</v>
      </c>
      <c r="E9" s="17">
        <v>7</v>
      </c>
      <c r="F9" s="15">
        <v>1</v>
      </c>
      <c r="G9" s="15">
        <v>48</v>
      </c>
      <c r="H9" s="15">
        <v>4057901</v>
      </c>
      <c r="I9" s="15">
        <v>4797</v>
      </c>
      <c r="J9" s="15">
        <v>6781</v>
      </c>
      <c r="K9" s="15">
        <v>1</v>
      </c>
      <c r="L9" s="15">
        <v>0</v>
      </c>
      <c r="M9" s="15">
        <v>0</v>
      </c>
      <c r="N9" s="15">
        <v>0</v>
      </c>
      <c r="O9" s="15">
        <v>0.05</v>
      </c>
      <c r="P9" s="15" t="s">
        <v>39</v>
      </c>
      <c r="Q9" s="18">
        <v>44039</v>
      </c>
      <c r="R9" s="15" t="str">
        <f>INDEX(T_Category[category],MATCH(T_Youtuber3[[#This Row],[CatID]],T_Category[CatID],1))</f>
        <v>Howto &amp; Style</v>
      </c>
      <c r="S9" s="15" t="str">
        <f>VLOOKUP(T_Youtuber3[[#This Row],[CtrID]],T_Country[#Data],2,1)</f>
        <v>United Kingdom</v>
      </c>
      <c r="T9" s="15" t="str">
        <f>VLOOKUP(T_Youtuber3[[#This Row],[CtrID]],T_Country[#Data],3,0)</f>
        <v>GB</v>
      </c>
      <c r="U9" s="15">
        <f>INDEX(T_Country[Gross tertiary education enrollment (%)],MATCH(T_Youtuber3[[#This Row],[CtrID]],T_Country[CtID],0))</f>
        <v>60</v>
      </c>
      <c r="V9" s="19">
        <f>_xlfn.XLOOKUP(T_Youtuber3[[#This Row],[CtrID]],T_Country[CtID],T_Country[Population])</f>
        <v>66834405</v>
      </c>
      <c r="W9" s="15" cm="1">
        <f t="array" ref="W9">_xlfn._xlws.FILTER(T_Country[Unemployment rate],T_Country[CtID]=T_Youtuber3[[#This Row],[CtrID]])</f>
        <v>3.85</v>
      </c>
      <c r="X9" s="15">
        <f>_xlfn.XLOOKUP(T_Youtuber3[[#This Row],[CtrID]],T_Country[CtID],T_Country[Urban_population])</f>
        <v>55908316</v>
      </c>
      <c r="Y9" s="15">
        <f>_xlfn.XLOOKUP(T_Youtuber3[[#This Row],[CtrID]],T_Country[CtID],T_Country[Latitude])</f>
        <v>55.378050000000002</v>
      </c>
      <c r="Z9" s="15">
        <f>_xlfn.XLOOKUP(T_Youtuber3[[#This Row],[CtrID]],T_Country[CtID],T_Country[Longitude])</f>
        <v>-3.4359700000000002</v>
      </c>
    </row>
    <row r="10" spans="1:26">
      <c r="A10" s="15">
        <v>9</v>
      </c>
      <c r="B10" s="15" t="s">
        <v>553</v>
      </c>
      <c r="C10" s="15">
        <v>20700000</v>
      </c>
      <c r="D10" s="16">
        <v>5090000000</v>
      </c>
      <c r="E10" s="17">
        <v>7</v>
      </c>
      <c r="F10" s="15">
        <v>5062</v>
      </c>
      <c r="G10" s="15">
        <v>49</v>
      </c>
      <c r="H10" s="15">
        <v>1334</v>
      </c>
      <c r="I10" s="15">
        <v>103</v>
      </c>
      <c r="J10" s="15">
        <v>11</v>
      </c>
      <c r="K10" s="15">
        <v>20012000</v>
      </c>
      <c r="L10" s="15">
        <v>5000</v>
      </c>
      <c r="M10" s="15">
        <v>80000</v>
      </c>
      <c r="N10" s="15">
        <v>60000</v>
      </c>
      <c r="O10" s="15">
        <v>960600</v>
      </c>
      <c r="P10" s="15" t="s">
        <v>39</v>
      </c>
      <c r="Q10" s="18">
        <v>43118</v>
      </c>
      <c r="R10" s="15" t="str">
        <f>INDEX(T_Category[category],MATCH(T_Youtuber3[[#This Row],[CatID]],T_Category[CatID],1))</f>
        <v>Howto &amp; Style</v>
      </c>
      <c r="S10" s="15" t="str">
        <f>VLOOKUP(T_Youtuber3[[#This Row],[CtrID]],T_Country[#Data],2,1)</f>
        <v>United States</v>
      </c>
      <c r="T10" s="15" t="str">
        <f>VLOOKUP(T_Youtuber3[[#This Row],[CtrID]],T_Country[#Data],3,0)</f>
        <v>US</v>
      </c>
      <c r="U10" s="15">
        <f>INDEX(T_Country[Gross tertiary education enrollment (%)],MATCH(T_Youtuber3[[#This Row],[CtrID]],T_Country[CtID],0))</f>
        <v>88.2</v>
      </c>
      <c r="V10" s="19">
        <f>_xlfn.XLOOKUP(T_Youtuber3[[#This Row],[CtrID]],T_Country[CtID],T_Country[Population])</f>
        <v>328000000</v>
      </c>
      <c r="W10" s="15" cm="1">
        <f t="array" ref="W10">_xlfn._xlws.FILTER(T_Country[Unemployment rate],T_Country[CtID]=T_Youtuber3[[#This Row],[CtrID]])</f>
        <v>14.7</v>
      </c>
      <c r="X10" s="15">
        <f>_xlfn.XLOOKUP(T_Youtuber3[[#This Row],[CtrID]],T_Country[CtID],T_Country[Urban_population])</f>
        <v>271000000</v>
      </c>
      <c r="Y10" s="15">
        <f>_xlfn.XLOOKUP(T_Youtuber3[[#This Row],[CtrID]],T_Country[CtID],T_Country[Latitude])</f>
        <v>37.090240000000001</v>
      </c>
      <c r="Z10" s="15">
        <f>_xlfn.XLOOKUP(T_Youtuber3[[#This Row],[CtrID]],T_Country[CtID],T_Country[Longitude])</f>
        <v>-95.712900000000005</v>
      </c>
    </row>
    <row r="11" spans="1:26">
      <c r="A11" s="15">
        <v>10</v>
      </c>
      <c r="B11" s="15" t="s">
        <v>866</v>
      </c>
      <c r="C11" s="15">
        <v>15600000</v>
      </c>
      <c r="D11" s="16">
        <v>6170000000</v>
      </c>
      <c r="E11" s="17">
        <v>13</v>
      </c>
      <c r="F11" s="15">
        <v>4245</v>
      </c>
      <c r="G11" s="15">
        <v>49</v>
      </c>
      <c r="H11" s="15">
        <v>1005</v>
      </c>
      <c r="I11" s="15">
        <v>145</v>
      </c>
      <c r="J11" s="15">
        <v>21</v>
      </c>
      <c r="K11" s="15">
        <v>27382000</v>
      </c>
      <c r="L11" s="15">
        <v>6800</v>
      </c>
      <c r="M11" s="15">
        <v>109500</v>
      </c>
      <c r="N11" s="15">
        <v>82100</v>
      </c>
      <c r="O11" s="15">
        <v>1300000</v>
      </c>
      <c r="P11" s="15" t="s">
        <v>39</v>
      </c>
      <c r="Q11" s="18">
        <v>43447</v>
      </c>
      <c r="R11" s="15" t="str">
        <f>INDEX(T_Category[category],MATCH(T_Youtuber3[[#This Row],[CatID]],T_Category[CatID],1))</f>
        <v>People &amp; Blogs</v>
      </c>
      <c r="S11" s="15" t="str">
        <f>VLOOKUP(T_Youtuber3[[#This Row],[CtrID]],T_Country[#Data],2,1)</f>
        <v>United States</v>
      </c>
      <c r="T11" s="15" t="str">
        <f>VLOOKUP(T_Youtuber3[[#This Row],[CtrID]],T_Country[#Data],3,0)</f>
        <v>US</v>
      </c>
      <c r="U11" s="15">
        <f>INDEX(T_Country[Gross tertiary education enrollment (%)],MATCH(T_Youtuber3[[#This Row],[CtrID]],T_Country[CtID],0))</f>
        <v>88.2</v>
      </c>
      <c r="V11" s="19">
        <f>_xlfn.XLOOKUP(T_Youtuber3[[#This Row],[CtrID]],T_Country[CtID],T_Country[Population])</f>
        <v>328000000</v>
      </c>
      <c r="W11" s="15" cm="1">
        <f t="array" ref="W11">_xlfn._xlws.FILTER(T_Country[Unemployment rate],T_Country[CtID]=T_Youtuber3[[#This Row],[CtrID]])</f>
        <v>14.7</v>
      </c>
      <c r="X11" s="15">
        <f>_xlfn.XLOOKUP(T_Youtuber3[[#This Row],[CtrID]],T_Country[CtID],T_Country[Urban_population])</f>
        <v>271000000</v>
      </c>
      <c r="Y11" s="15">
        <f>_xlfn.XLOOKUP(T_Youtuber3[[#This Row],[CtrID]],T_Country[CtID],T_Country[Latitude])</f>
        <v>37.090240000000001</v>
      </c>
      <c r="Z11" s="15">
        <f>_xlfn.XLOOKUP(T_Youtuber3[[#This Row],[CtrID]],T_Country[CtID],T_Country[Longitude])</f>
        <v>-95.712900000000005</v>
      </c>
    </row>
    <row r="12" spans="1:26">
      <c r="A12" s="15">
        <v>11</v>
      </c>
      <c r="B12" s="15" t="s">
        <v>595</v>
      </c>
      <c r="C12" s="15">
        <v>20100000</v>
      </c>
      <c r="D12" s="16">
        <v>6120000000</v>
      </c>
      <c r="E12" s="17">
        <v>7</v>
      </c>
      <c r="F12" s="15">
        <v>5491</v>
      </c>
      <c r="G12" s="15">
        <v>49</v>
      </c>
      <c r="H12" s="15">
        <v>1014</v>
      </c>
      <c r="I12" s="15">
        <v>108</v>
      </c>
      <c r="J12" s="15">
        <v>12</v>
      </c>
      <c r="K12" s="16">
        <v>106000000</v>
      </c>
      <c r="L12" s="15">
        <v>26400</v>
      </c>
      <c r="M12" s="15">
        <v>423100</v>
      </c>
      <c r="N12" s="15">
        <v>317400</v>
      </c>
      <c r="O12" s="15">
        <v>5100000</v>
      </c>
      <c r="P12" s="15">
        <v>100000</v>
      </c>
      <c r="Q12" s="18">
        <v>43038</v>
      </c>
      <c r="R12" s="15" t="str">
        <f>INDEX(T_Category[category],MATCH(T_Youtuber3[[#This Row],[CatID]],T_Category[CatID],1))</f>
        <v>Howto &amp; Style</v>
      </c>
      <c r="S12" s="15" t="str">
        <f>VLOOKUP(T_Youtuber3[[#This Row],[CtrID]],T_Country[#Data],2,1)</f>
        <v>United States</v>
      </c>
      <c r="T12" s="15" t="str">
        <f>VLOOKUP(T_Youtuber3[[#This Row],[CtrID]],T_Country[#Data],3,0)</f>
        <v>US</v>
      </c>
      <c r="U12" s="15">
        <f>INDEX(T_Country[Gross tertiary education enrollment (%)],MATCH(T_Youtuber3[[#This Row],[CtrID]],T_Country[CtID],0))</f>
        <v>88.2</v>
      </c>
      <c r="V12" s="19">
        <f>_xlfn.XLOOKUP(T_Youtuber3[[#This Row],[CtrID]],T_Country[CtID],T_Country[Population])</f>
        <v>328000000</v>
      </c>
      <c r="W12" s="15" cm="1">
        <f t="array" ref="W12">_xlfn._xlws.FILTER(T_Country[Unemployment rate],T_Country[CtID]=T_Youtuber3[[#This Row],[CtrID]])</f>
        <v>14.7</v>
      </c>
      <c r="X12" s="15">
        <f>_xlfn.XLOOKUP(T_Youtuber3[[#This Row],[CtrID]],T_Country[CtID],T_Country[Urban_population])</f>
        <v>271000000</v>
      </c>
      <c r="Y12" s="15">
        <f>_xlfn.XLOOKUP(T_Youtuber3[[#This Row],[CtrID]],T_Country[CtID],T_Country[Latitude])</f>
        <v>37.090240000000001</v>
      </c>
      <c r="Z12" s="15">
        <f>_xlfn.XLOOKUP(T_Youtuber3[[#This Row],[CtrID]],T_Country[CtID],T_Country[Longitude])</f>
        <v>-95.712900000000005</v>
      </c>
    </row>
    <row r="13" spans="1:26">
      <c r="A13" s="15">
        <v>12</v>
      </c>
      <c r="B13" s="15" t="s">
        <v>965</v>
      </c>
      <c r="C13" s="15">
        <v>14800000</v>
      </c>
      <c r="D13" s="16">
        <v>8870000000</v>
      </c>
      <c r="E13" s="17">
        <v>13</v>
      </c>
      <c r="F13" s="15">
        <v>3867</v>
      </c>
      <c r="G13" s="15">
        <v>49</v>
      </c>
      <c r="H13" s="15">
        <v>554</v>
      </c>
      <c r="I13" s="15">
        <v>153</v>
      </c>
      <c r="J13" s="15">
        <v>25</v>
      </c>
      <c r="K13" s="15">
        <v>53181000</v>
      </c>
      <c r="L13" s="15">
        <v>13300</v>
      </c>
      <c r="M13" s="15">
        <v>212700</v>
      </c>
      <c r="N13" s="15">
        <v>159500</v>
      </c>
      <c r="O13" s="15">
        <v>2600000</v>
      </c>
      <c r="P13" s="15" t="s">
        <v>39</v>
      </c>
      <c r="Q13" s="18">
        <v>43623</v>
      </c>
      <c r="R13" s="15" t="str">
        <f>INDEX(T_Category[category],MATCH(T_Youtuber3[[#This Row],[CatID]],T_Category[CatID],1))</f>
        <v>People &amp; Blogs</v>
      </c>
      <c r="S13" s="15" t="str">
        <f>VLOOKUP(T_Youtuber3[[#This Row],[CtrID]],T_Country[#Data],2,1)</f>
        <v>United States</v>
      </c>
      <c r="T13" s="15" t="str">
        <f>VLOOKUP(T_Youtuber3[[#This Row],[CtrID]],T_Country[#Data],3,0)</f>
        <v>US</v>
      </c>
      <c r="U13" s="15">
        <f>INDEX(T_Country[Gross tertiary education enrollment (%)],MATCH(T_Youtuber3[[#This Row],[CtrID]],T_Country[CtID],0))</f>
        <v>88.2</v>
      </c>
      <c r="V13" s="19">
        <f>_xlfn.XLOOKUP(T_Youtuber3[[#This Row],[CtrID]],T_Country[CtID],T_Country[Population])</f>
        <v>328000000</v>
      </c>
      <c r="W13" s="15" cm="1">
        <f t="array" ref="W13">_xlfn._xlws.FILTER(T_Country[Unemployment rate],T_Country[CtID]=T_Youtuber3[[#This Row],[CtrID]])</f>
        <v>14.7</v>
      </c>
      <c r="X13" s="15">
        <f>_xlfn.XLOOKUP(T_Youtuber3[[#This Row],[CtrID]],T_Country[CtID],T_Country[Urban_population])</f>
        <v>271000000</v>
      </c>
      <c r="Y13" s="15">
        <f>_xlfn.XLOOKUP(T_Youtuber3[[#This Row],[CtrID]],T_Country[CtID],T_Country[Latitude])</f>
        <v>37.090240000000001</v>
      </c>
      <c r="Z13" s="15">
        <f>_xlfn.XLOOKUP(T_Youtuber3[[#This Row],[CtrID]],T_Country[CtID],T_Country[Longitude])</f>
        <v>-95.712900000000005</v>
      </c>
    </row>
    <row r="14" spans="1:26">
      <c r="A14" s="15">
        <v>13</v>
      </c>
      <c r="B14" s="15" t="s">
        <v>1196</v>
      </c>
      <c r="C14" s="15">
        <v>13000000</v>
      </c>
      <c r="D14" s="16">
        <v>4350000000</v>
      </c>
      <c r="E14" s="17">
        <v>9</v>
      </c>
      <c r="F14" s="15">
        <v>521</v>
      </c>
      <c r="G14" s="15">
        <v>7</v>
      </c>
      <c r="H14" s="15">
        <v>1692</v>
      </c>
      <c r="I14" s="15">
        <v>51</v>
      </c>
      <c r="J14" s="15">
        <v>144</v>
      </c>
      <c r="K14" s="15">
        <v>29526000</v>
      </c>
      <c r="L14" s="15">
        <v>7400</v>
      </c>
      <c r="M14" s="15">
        <v>118100</v>
      </c>
      <c r="N14" s="15">
        <v>88600</v>
      </c>
      <c r="O14" s="15">
        <v>1400000</v>
      </c>
      <c r="P14" s="15" t="s">
        <v>39</v>
      </c>
      <c r="Q14" s="18">
        <v>41064</v>
      </c>
      <c r="R14" s="15" t="str">
        <f>INDEX(T_Category[category],MATCH(T_Youtuber3[[#This Row],[CatID]],T_Category[CatID],1))</f>
        <v>Music</v>
      </c>
      <c r="S14" s="15" t="str">
        <f>VLOOKUP(T_Youtuber3[[#This Row],[CtrID]],T_Country[#Data],2,1)</f>
        <v>Brazil</v>
      </c>
      <c r="T14" s="15" t="str">
        <f>VLOOKUP(T_Youtuber3[[#This Row],[CtrID]],T_Country[#Data],3,0)</f>
        <v>BR</v>
      </c>
      <c r="U14" s="15">
        <f>INDEX(T_Country[Gross tertiary education enrollment (%)],MATCH(T_Youtuber3[[#This Row],[CtrID]],T_Country[CtID],0))</f>
        <v>51.3</v>
      </c>
      <c r="V14" s="19">
        <f>_xlfn.XLOOKUP(T_Youtuber3[[#This Row],[CtrID]],T_Country[CtID],T_Country[Population])</f>
        <v>213000000</v>
      </c>
      <c r="W14" s="15" cm="1">
        <f t="array" ref="W14">_xlfn._xlws.FILTER(T_Country[Unemployment rate],T_Country[CtID]=T_Youtuber3[[#This Row],[CtrID]])</f>
        <v>12.08</v>
      </c>
      <c r="X14" s="15">
        <f>_xlfn.XLOOKUP(T_Youtuber3[[#This Row],[CtrID]],T_Country[CtID],T_Country[Urban_population])</f>
        <v>183000000</v>
      </c>
      <c r="Y14" s="15">
        <f>_xlfn.XLOOKUP(T_Youtuber3[[#This Row],[CtrID]],T_Country[CtID],T_Country[Latitude])</f>
        <v>-14.234999999999999</v>
      </c>
      <c r="Z14" s="15">
        <f>_xlfn.XLOOKUP(T_Youtuber3[[#This Row],[CtrID]],T_Country[CtID],T_Country[Longitude])</f>
        <v>-51.9253</v>
      </c>
    </row>
    <row r="15" spans="1:26">
      <c r="A15" s="15">
        <v>14</v>
      </c>
      <c r="B15" s="15" t="s">
        <v>594</v>
      </c>
      <c r="C15" s="15">
        <v>20100000</v>
      </c>
      <c r="D15" s="16">
        <v>14800000000</v>
      </c>
      <c r="E15" s="17">
        <v>9</v>
      </c>
      <c r="F15" s="15">
        <v>2384</v>
      </c>
      <c r="G15" s="15">
        <v>49</v>
      </c>
      <c r="H15" s="15">
        <v>227</v>
      </c>
      <c r="I15" s="15">
        <v>108</v>
      </c>
      <c r="J15" s="15">
        <v>95</v>
      </c>
      <c r="K15" s="16">
        <v>277000000</v>
      </c>
      <c r="L15" s="15">
        <v>69200</v>
      </c>
      <c r="M15" s="15">
        <v>1100000</v>
      </c>
      <c r="N15" s="15">
        <v>830300</v>
      </c>
      <c r="O15" s="15">
        <v>13300000</v>
      </c>
      <c r="P15" s="15">
        <v>300000</v>
      </c>
      <c r="Q15" s="18">
        <v>41419</v>
      </c>
      <c r="R15" s="15" t="str">
        <f>INDEX(T_Category[category],MATCH(T_Youtuber3[[#This Row],[CatID]],T_Category[CatID],1))</f>
        <v>Music</v>
      </c>
      <c r="S15" s="15" t="str">
        <f>VLOOKUP(T_Youtuber3[[#This Row],[CtrID]],T_Country[#Data],2,1)</f>
        <v>United States</v>
      </c>
      <c r="T15" s="15" t="str">
        <f>VLOOKUP(T_Youtuber3[[#This Row],[CtrID]],T_Country[#Data],3,0)</f>
        <v>US</v>
      </c>
      <c r="U15" s="15">
        <f>INDEX(T_Country[Gross tertiary education enrollment (%)],MATCH(T_Youtuber3[[#This Row],[CtrID]],T_Country[CtID],0))</f>
        <v>88.2</v>
      </c>
      <c r="V15" s="19">
        <f>_xlfn.XLOOKUP(T_Youtuber3[[#This Row],[CtrID]],T_Country[CtID],T_Country[Population])</f>
        <v>328000000</v>
      </c>
      <c r="W15" s="15" cm="1">
        <f t="array" ref="W15">_xlfn._xlws.FILTER(T_Country[Unemployment rate],T_Country[CtID]=T_Youtuber3[[#This Row],[CtrID]])</f>
        <v>14.7</v>
      </c>
      <c r="X15" s="15">
        <f>_xlfn.XLOOKUP(T_Youtuber3[[#This Row],[CtrID]],T_Country[CtID],T_Country[Urban_population])</f>
        <v>271000000</v>
      </c>
      <c r="Y15" s="15">
        <f>_xlfn.XLOOKUP(T_Youtuber3[[#This Row],[CtrID]],T_Country[CtID],T_Country[Latitude])</f>
        <v>37.090240000000001</v>
      </c>
      <c r="Z15" s="15">
        <f>_xlfn.XLOOKUP(T_Youtuber3[[#This Row],[CtrID]],T_Country[CtID],T_Country[Longitude])</f>
        <v>-95.712900000000005</v>
      </c>
    </row>
    <row r="16" spans="1:26">
      <c r="A16" s="15">
        <v>15</v>
      </c>
      <c r="B16" s="15" t="s">
        <v>942</v>
      </c>
      <c r="C16" s="15">
        <v>15000000</v>
      </c>
      <c r="D16" s="16">
        <v>8930000000</v>
      </c>
      <c r="E16" s="17">
        <v>4</v>
      </c>
      <c r="F16" s="15">
        <v>3168</v>
      </c>
      <c r="G16" s="15">
        <v>19</v>
      </c>
      <c r="H16" s="15">
        <v>544</v>
      </c>
      <c r="I16" s="15">
        <v>104</v>
      </c>
      <c r="J16" s="15">
        <v>146</v>
      </c>
      <c r="K16" s="16">
        <v>131000000</v>
      </c>
      <c r="L16" s="15">
        <v>32700</v>
      </c>
      <c r="M16" s="15">
        <v>522900</v>
      </c>
      <c r="N16" s="15">
        <v>392200</v>
      </c>
      <c r="O16" s="15">
        <v>6300000</v>
      </c>
      <c r="P16" s="15">
        <v>200000</v>
      </c>
      <c r="Q16" s="18">
        <v>42832</v>
      </c>
      <c r="R16" s="15" t="str">
        <f>INDEX(T_Category[category],MATCH(T_Youtuber3[[#This Row],[CatID]],T_Category[CatID],1))</f>
        <v>Entertainment</v>
      </c>
      <c r="S16" s="15" t="str">
        <f>VLOOKUP(T_Youtuber3[[#This Row],[CtrID]],T_Country[#Data],2,1)</f>
        <v>India</v>
      </c>
      <c r="T16" s="15" t="str">
        <f>VLOOKUP(T_Youtuber3[[#This Row],[CtrID]],T_Country[#Data],3,0)</f>
        <v>IN</v>
      </c>
      <c r="U16" s="15">
        <f>INDEX(T_Country[Gross tertiary education enrollment (%)],MATCH(T_Youtuber3[[#This Row],[CtrID]],T_Country[CtID],0))</f>
        <v>28.1</v>
      </c>
      <c r="V16" s="19">
        <f>_xlfn.XLOOKUP(T_Youtuber3[[#This Row],[CtrID]],T_Country[CtID],T_Country[Population])</f>
        <v>1370000000</v>
      </c>
      <c r="W16" s="15" cm="1">
        <f t="array" ref="W16">_xlfn._xlws.FILTER(T_Country[Unemployment rate],T_Country[CtID]=T_Youtuber3[[#This Row],[CtrID]])</f>
        <v>5.36</v>
      </c>
      <c r="X16" s="15">
        <f>_xlfn.XLOOKUP(T_Youtuber3[[#This Row],[CtrID]],T_Country[CtID],T_Country[Urban_population])</f>
        <v>471000000</v>
      </c>
      <c r="Y16" s="15">
        <f>_xlfn.XLOOKUP(T_Youtuber3[[#This Row],[CtrID]],T_Country[CtID],T_Country[Latitude])</f>
        <v>20.593679999999999</v>
      </c>
      <c r="Z16" s="15">
        <f>_xlfn.XLOOKUP(T_Youtuber3[[#This Row],[CtrID]],T_Country[CtID],T_Country[Longitude])</f>
        <v>78.962879999999998</v>
      </c>
    </row>
    <row r="17" spans="1:26">
      <c r="A17" s="15">
        <v>16</v>
      </c>
      <c r="B17" s="15" t="s">
        <v>133</v>
      </c>
      <c r="C17" s="15">
        <v>46300000</v>
      </c>
      <c r="D17" s="16">
        <v>22900000000</v>
      </c>
      <c r="E17" s="17">
        <v>6</v>
      </c>
      <c r="F17" s="15">
        <v>1</v>
      </c>
      <c r="G17" s="15">
        <v>12</v>
      </c>
      <c r="H17" s="15">
        <v>4053056</v>
      </c>
      <c r="I17" s="15">
        <v>99</v>
      </c>
      <c r="J17" s="15">
        <v>5359</v>
      </c>
      <c r="K17" s="15">
        <v>94</v>
      </c>
      <c r="L17" s="15">
        <v>0.02</v>
      </c>
      <c r="M17" s="15">
        <v>0.38</v>
      </c>
      <c r="N17" s="15">
        <v>0.28000000000000003</v>
      </c>
      <c r="O17" s="15">
        <v>5</v>
      </c>
      <c r="P17" s="15">
        <v>10</v>
      </c>
      <c r="Q17" s="18">
        <v>38787</v>
      </c>
      <c r="R17" s="15" t="str">
        <f>INDEX(T_Category[category],MATCH(T_Youtuber3[[#This Row],[CatID]],T_Category[CatID],1))</f>
        <v>Gaming</v>
      </c>
      <c r="S17" s="15" t="str">
        <f>VLOOKUP(T_Youtuber3[[#This Row],[CtrID]],T_Country[#Data],2,1)</f>
        <v>Cuba</v>
      </c>
      <c r="T17" s="15" t="str">
        <f>VLOOKUP(T_Youtuber3[[#This Row],[CtrID]],T_Country[#Data],3,0)</f>
        <v>CU</v>
      </c>
      <c r="U17" s="15">
        <f>INDEX(T_Country[Gross tertiary education enrollment (%)],MATCH(T_Youtuber3[[#This Row],[CtrID]],T_Country[CtID],0))</f>
        <v>41.4</v>
      </c>
      <c r="V17" s="19">
        <f>_xlfn.XLOOKUP(T_Youtuber3[[#This Row],[CtrID]],T_Country[CtID],T_Country[Population])</f>
        <v>11333483</v>
      </c>
      <c r="W17" s="15" cm="1">
        <f t="array" ref="W17">_xlfn._xlws.FILTER(T_Country[Unemployment rate],T_Country[CtID]=T_Youtuber3[[#This Row],[CtrID]])</f>
        <v>1.64</v>
      </c>
      <c r="X17" s="15">
        <f>_xlfn.XLOOKUP(T_Youtuber3[[#This Row],[CtrID]],T_Country[CtID],T_Country[Urban_population])</f>
        <v>8739135</v>
      </c>
      <c r="Y17" s="15">
        <f>_xlfn.XLOOKUP(T_Youtuber3[[#This Row],[CtrID]],T_Country[CtID],T_Country[Latitude])</f>
        <v>21.52176</v>
      </c>
      <c r="Z17" s="15">
        <f>_xlfn.XLOOKUP(T_Youtuber3[[#This Row],[CtrID]],T_Country[CtID],T_Country[Longitude])</f>
        <v>-77.781199999999998</v>
      </c>
    </row>
    <row r="18" spans="1:26">
      <c r="A18" s="15">
        <v>17</v>
      </c>
      <c r="B18" s="15" t="s">
        <v>1001</v>
      </c>
      <c r="C18" s="15">
        <v>14500000</v>
      </c>
      <c r="D18" s="16">
        <v>6290000000</v>
      </c>
      <c r="E18" s="17">
        <v>9</v>
      </c>
      <c r="F18" s="15">
        <v>4790</v>
      </c>
      <c r="G18" s="15">
        <v>19</v>
      </c>
      <c r="H18" s="15">
        <v>981</v>
      </c>
      <c r="I18" s="15">
        <v>107</v>
      </c>
      <c r="J18" s="15">
        <v>132</v>
      </c>
      <c r="K18" s="15">
        <v>48447000</v>
      </c>
      <c r="L18" s="15">
        <v>12100</v>
      </c>
      <c r="M18" s="15">
        <v>193800</v>
      </c>
      <c r="N18" s="15">
        <v>145300</v>
      </c>
      <c r="O18" s="15">
        <v>2300000</v>
      </c>
      <c r="P18" s="15">
        <v>200000</v>
      </c>
      <c r="Q18" s="18">
        <v>42671</v>
      </c>
      <c r="R18" s="15" t="str">
        <f>INDEX(T_Category[category],MATCH(T_Youtuber3[[#This Row],[CatID]],T_Category[CatID],1))</f>
        <v>Music</v>
      </c>
      <c r="S18" s="15" t="str">
        <f>VLOOKUP(T_Youtuber3[[#This Row],[CtrID]],T_Country[#Data],2,1)</f>
        <v>India</v>
      </c>
      <c r="T18" s="15" t="str">
        <f>VLOOKUP(T_Youtuber3[[#This Row],[CtrID]],T_Country[#Data],3,0)</f>
        <v>IN</v>
      </c>
      <c r="U18" s="15">
        <f>INDEX(T_Country[Gross tertiary education enrollment (%)],MATCH(T_Youtuber3[[#This Row],[CtrID]],T_Country[CtID],0))</f>
        <v>28.1</v>
      </c>
      <c r="V18" s="19">
        <f>_xlfn.XLOOKUP(T_Youtuber3[[#This Row],[CtrID]],T_Country[CtID],T_Country[Population])</f>
        <v>1370000000</v>
      </c>
      <c r="W18" s="15" cm="1">
        <f t="array" ref="W18">_xlfn._xlws.FILTER(T_Country[Unemployment rate],T_Country[CtID]=T_Youtuber3[[#This Row],[CtrID]])</f>
        <v>5.36</v>
      </c>
      <c r="X18" s="15">
        <f>_xlfn.XLOOKUP(T_Youtuber3[[#This Row],[CtrID]],T_Country[CtID],T_Country[Urban_population])</f>
        <v>471000000</v>
      </c>
      <c r="Y18" s="15">
        <f>_xlfn.XLOOKUP(T_Youtuber3[[#This Row],[CtrID]],T_Country[CtID],T_Country[Latitude])</f>
        <v>20.593679999999999</v>
      </c>
      <c r="Z18" s="15">
        <f>_xlfn.XLOOKUP(T_Youtuber3[[#This Row],[CtrID]],T_Country[CtID],T_Country[Longitude])</f>
        <v>78.962879999999998</v>
      </c>
    </row>
    <row r="19" spans="1:26">
      <c r="A19" s="15">
        <v>18</v>
      </c>
      <c r="B19" s="15" t="s">
        <v>106</v>
      </c>
      <c r="C19" s="15">
        <v>57600000</v>
      </c>
      <c r="D19" s="16">
        <v>25300000000</v>
      </c>
      <c r="E19" s="17">
        <v>11</v>
      </c>
      <c r="F19" s="15">
        <v>283775</v>
      </c>
      <c r="G19" s="15">
        <v>19</v>
      </c>
      <c r="H19" s="15">
        <v>71</v>
      </c>
      <c r="I19" s="15">
        <v>13</v>
      </c>
      <c r="J19" s="15">
        <v>1</v>
      </c>
      <c r="K19" s="16">
        <v>461000000</v>
      </c>
      <c r="L19" s="15">
        <v>115300</v>
      </c>
      <c r="M19" s="15">
        <v>1800000</v>
      </c>
      <c r="N19" s="15">
        <v>1400000</v>
      </c>
      <c r="O19" s="15">
        <v>22100000</v>
      </c>
      <c r="P19" s="15">
        <v>500000</v>
      </c>
      <c r="Q19" s="18">
        <v>40052</v>
      </c>
      <c r="R19" s="15" t="str">
        <f>INDEX(T_Category[category],MATCH(T_Youtuber3[[#This Row],[CatID]],T_Category[CatID],1))</f>
        <v>News &amp; Politics</v>
      </c>
      <c r="S19" s="15" t="str">
        <f>VLOOKUP(T_Youtuber3[[#This Row],[CtrID]],T_Country[#Data],2,1)</f>
        <v>India</v>
      </c>
      <c r="T19" s="15" t="str">
        <f>VLOOKUP(T_Youtuber3[[#This Row],[CtrID]],T_Country[#Data],3,0)</f>
        <v>IN</v>
      </c>
      <c r="U19" s="15">
        <f>INDEX(T_Country[Gross tertiary education enrollment (%)],MATCH(T_Youtuber3[[#This Row],[CtrID]],T_Country[CtID],0))</f>
        <v>28.1</v>
      </c>
      <c r="V19" s="19">
        <f>_xlfn.XLOOKUP(T_Youtuber3[[#This Row],[CtrID]],T_Country[CtID],T_Country[Population])</f>
        <v>1370000000</v>
      </c>
      <c r="W19" s="15" cm="1">
        <f t="array" ref="W19">_xlfn._xlws.FILTER(T_Country[Unemployment rate],T_Country[CtID]=T_Youtuber3[[#This Row],[CtrID]])</f>
        <v>5.36</v>
      </c>
      <c r="X19" s="15">
        <f>_xlfn.XLOOKUP(T_Youtuber3[[#This Row],[CtrID]],T_Country[CtID],T_Country[Urban_population])</f>
        <v>471000000</v>
      </c>
      <c r="Y19" s="15">
        <f>_xlfn.XLOOKUP(T_Youtuber3[[#This Row],[CtrID]],T_Country[CtID],T_Country[Latitude])</f>
        <v>20.593679999999999</v>
      </c>
      <c r="Z19" s="15">
        <f>_xlfn.XLOOKUP(T_Youtuber3[[#This Row],[CtrID]],T_Country[CtID],T_Country[Longitude])</f>
        <v>78.962879999999998</v>
      </c>
    </row>
    <row r="20" spans="1:26">
      <c r="A20" s="15">
        <v>19</v>
      </c>
      <c r="B20" s="15" t="s">
        <v>765</v>
      </c>
      <c r="C20" s="15">
        <v>16900000</v>
      </c>
      <c r="D20" s="16">
        <v>9270000000</v>
      </c>
      <c r="E20" s="17">
        <v>2</v>
      </c>
      <c r="F20" s="15">
        <v>441</v>
      </c>
      <c r="G20" s="15">
        <v>19</v>
      </c>
      <c r="H20" s="15">
        <v>510</v>
      </c>
      <c r="I20" s="15">
        <v>90</v>
      </c>
      <c r="J20" s="15">
        <v>34</v>
      </c>
      <c r="K20" s="15">
        <v>89782000</v>
      </c>
      <c r="L20" s="15">
        <v>22400</v>
      </c>
      <c r="M20" s="15">
        <v>359100</v>
      </c>
      <c r="N20" s="15">
        <v>269300</v>
      </c>
      <c r="O20" s="15">
        <v>4300000</v>
      </c>
      <c r="P20" s="15" t="s">
        <v>39</v>
      </c>
      <c r="Q20" s="18">
        <v>42863</v>
      </c>
      <c r="R20" s="15" t="str">
        <f>INDEX(T_Category[category],MATCH(T_Youtuber3[[#This Row],[CatID]],T_Category[CatID],1))</f>
        <v>Comedy</v>
      </c>
      <c r="S20" s="15" t="str">
        <f>VLOOKUP(T_Youtuber3[[#This Row],[CtrID]],T_Country[#Data],2,1)</f>
        <v>India</v>
      </c>
      <c r="T20" s="15" t="str">
        <f>VLOOKUP(T_Youtuber3[[#This Row],[CtrID]],T_Country[#Data],3,0)</f>
        <v>IN</v>
      </c>
      <c r="U20" s="15">
        <f>INDEX(T_Country[Gross tertiary education enrollment (%)],MATCH(T_Youtuber3[[#This Row],[CtrID]],T_Country[CtID],0))</f>
        <v>28.1</v>
      </c>
      <c r="V20" s="19">
        <f>_xlfn.XLOOKUP(T_Youtuber3[[#This Row],[CtrID]],T_Country[CtID],T_Country[Population])</f>
        <v>1370000000</v>
      </c>
      <c r="W20" s="15" cm="1">
        <f t="array" ref="W20">_xlfn._xlws.FILTER(T_Country[Unemployment rate],T_Country[CtID]=T_Youtuber3[[#This Row],[CtrID]])</f>
        <v>5.36</v>
      </c>
      <c r="X20" s="15">
        <f>_xlfn.XLOOKUP(T_Youtuber3[[#This Row],[CtrID]],T_Country[CtID],T_Country[Urban_population])</f>
        <v>471000000</v>
      </c>
      <c r="Y20" s="15">
        <f>_xlfn.XLOOKUP(T_Youtuber3[[#This Row],[CtrID]],T_Country[CtID],T_Country[Latitude])</f>
        <v>20.593679999999999</v>
      </c>
      <c r="Z20" s="15">
        <f>_xlfn.XLOOKUP(T_Youtuber3[[#This Row],[CtrID]],T_Country[CtID],T_Country[Longitude])</f>
        <v>78.962879999999998</v>
      </c>
    </row>
    <row r="21" spans="1:26">
      <c r="A21" s="15">
        <v>20</v>
      </c>
      <c r="B21" s="15" t="s">
        <v>976</v>
      </c>
      <c r="C21" s="15">
        <v>14700000</v>
      </c>
      <c r="D21" s="16">
        <v>13000000000</v>
      </c>
      <c r="E21" s="17">
        <v>11</v>
      </c>
      <c r="F21" s="15">
        <v>80830</v>
      </c>
      <c r="G21" s="15">
        <v>49</v>
      </c>
      <c r="H21" s="15">
        <v>289</v>
      </c>
      <c r="I21" s="15">
        <v>154</v>
      </c>
      <c r="J21" s="15">
        <v>18</v>
      </c>
      <c r="K21" s="16">
        <v>186000000</v>
      </c>
      <c r="L21" s="15">
        <v>46400</v>
      </c>
      <c r="M21" s="15">
        <v>742800</v>
      </c>
      <c r="N21" s="15">
        <v>557100</v>
      </c>
      <c r="O21" s="15">
        <v>8900000</v>
      </c>
      <c r="P21" s="15">
        <v>100000</v>
      </c>
      <c r="Q21" s="18">
        <v>38936</v>
      </c>
      <c r="R21" s="15" t="str">
        <f>INDEX(T_Category[category],MATCH(T_Youtuber3[[#This Row],[CatID]],T_Category[CatID],1))</f>
        <v>News &amp; Politics</v>
      </c>
      <c r="S21" s="15" t="str">
        <f>VLOOKUP(T_Youtuber3[[#This Row],[CtrID]],T_Country[#Data],2,1)</f>
        <v>United States</v>
      </c>
      <c r="T21" s="15" t="str">
        <f>VLOOKUP(T_Youtuber3[[#This Row],[CtrID]],T_Country[#Data],3,0)</f>
        <v>US</v>
      </c>
      <c r="U21" s="15">
        <f>INDEX(T_Country[Gross tertiary education enrollment (%)],MATCH(T_Youtuber3[[#This Row],[CtrID]],T_Country[CtID],0))</f>
        <v>88.2</v>
      </c>
      <c r="V21" s="19">
        <f>_xlfn.XLOOKUP(T_Youtuber3[[#This Row],[CtrID]],T_Country[CtID],T_Country[Population])</f>
        <v>328000000</v>
      </c>
      <c r="W21" s="15" cm="1">
        <f t="array" ref="W21">_xlfn._xlws.FILTER(T_Country[Unemployment rate],T_Country[CtID]=T_Youtuber3[[#This Row],[CtrID]])</f>
        <v>14.7</v>
      </c>
      <c r="X21" s="15">
        <f>_xlfn.XLOOKUP(T_Youtuber3[[#This Row],[CtrID]],T_Country[CtID],T_Country[Urban_population])</f>
        <v>271000000</v>
      </c>
      <c r="Y21" s="15">
        <f>_xlfn.XLOOKUP(T_Youtuber3[[#This Row],[CtrID]],T_Country[CtID],T_Country[Latitude])</f>
        <v>37.090240000000001</v>
      </c>
      <c r="Z21" s="15">
        <f>_xlfn.XLOOKUP(T_Youtuber3[[#This Row],[CtrID]],T_Country[CtID],T_Country[Longitude])</f>
        <v>-95.712900000000005</v>
      </c>
    </row>
    <row r="22" spans="1:26">
      <c r="A22" s="15">
        <v>21</v>
      </c>
      <c r="B22" s="15" t="s">
        <v>295</v>
      </c>
      <c r="C22" s="15">
        <v>30500000</v>
      </c>
      <c r="D22" s="16">
        <v>4520000000</v>
      </c>
      <c r="E22" s="17">
        <v>6</v>
      </c>
      <c r="F22" s="15">
        <v>641</v>
      </c>
      <c r="G22" s="15">
        <v>26</v>
      </c>
      <c r="H22" s="15">
        <v>1573</v>
      </c>
      <c r="I22" s="15">
        <v>1</v>
      </c>
      <c r="J22" s="15">
        <v>7</v>
      </c>
      <c r="K22" s="16">
        <v>158000000</v>
      </c>
      <c r="L22" s="15">
        <v>39500</v>
      </c>
      <c r="M22" s="15">
        <v>631600</v>
      </c>
      <c r="N22" s="15">
        <v>473700</v>
      </c>
      <c r="O22" s="15">
        <v>7600000</v>
      </c>
      <c r="P22" s="15">
        <v>1300000</v>
      </c>
      <c r="Q22" s="18">
        <v>42579</v>
      </c>
      <c r="R22" s="15" t="str">
        <f>INDEX(T_Category[category],MATCH(T_Youtuber3[[#This Row],[CatID]],T_Category[CatID],1))</f>
        <v>Gaming</v>
      </c>
      <c r="S22" s="15" t="str">
        <f>VLOOKUP(T_Youtuber3[[#This Row],[CtrID]],T_Country[#Data],2,1)</f>
        <v>Kuwait</v>
      </c>
      <c r="T22" s="15" t="str">
        <f>VLOOKUP(T_Youtuber3[[#This Row],[CtrID]],T_Country[#Data],3,0)</f>
        <v>KW</v>
      </c>
      <c r="U22" s="15">
        <f>INDEX(T_Country[Gross tertiary education enrollment (%)],MATCH(T_Youtuber3[[#This Row],[CtrID]],T_Country[CtID],0))</f>
        <v>54.4</v>
      </c>
      <c r="V22" s="19">
        <f>_xlfn.XLOOKUP(T_Youtuber3[[#This Row],[CtrID]],T_Country[CtID],T_Country[Population])</f>
        <v>4207083</v>
      </c>
      <c r="W22" s="15" cm="1">
        <f t="array" ref="W22">_xlfn._xlws.FILTER(T_Country[Unemployment rate],T_Country[CtID]=T_Youtuber3[[#This Row],[CtrID]])</f>
        <v>2.1800000000000002</v>
      </c>
      <c r="X22" s="15">
        <f>_xlfn.XLOOKUP(T_Youtuber3[[#This Row],[CtrID]],T_Country[CtID],T_Country[Urban_population])</f>
        <v>4207083</v>
      </c>
      <c r="Y22" s="15">
        <f>_xlfn.XLOOKUP(T_Youtuber3[[#This Row],[CtrID]],T_Country[CtID],T_Country[Latitude])</f>
        <v>29.31166</v>
      </c>
      <c r="Z22" s="15">
        <f>_xlfn.XLOOKUP(T_Youtuber3[[#This Row],[CtrID]],T_Country[CtID],T_Country[Longitude])</f>
        <v>47.481769999999997</v>
      </c>
    </row>
    <row r="23" spans="1:26">
      <c r="A23" s="15">
        <v>22</v>
      </c>
      <c r="B23" s="15" t="s">
        <v>215</v>
      </c>
      <c r="C23" s="15">
        <v>37000000</v>
      </c>
      <c r="D23" s="16">
        <v>13100000000</v>
      </c>
      <c r="E23" s="17">
        <v>13</v>
      </c>
      <c r="F23" s="15">
        <v>301308</v>
      </c>
      <c r="G23" s="15">
        <v>19</v>
      </c>
      <c r="H23" s="15">
        <v>280</v>
      </c>
      <c r="I23" s="15">
        <v>25</v>
      </c>
      <c r="J23" s="15">
        <v>2</v>
      </c>
      <c r="K23" s="16">
        <v>267000000</v>
      </c>
      <c r="L23" s="15">
        <v>66800</v>
      </c>
      <c r="M23" s="15">
        <v>1100000</v>
      </c>
      <c r="N23" s="15">
        <v>801200</v>
      </c>
      <c r="O23" s="15">
        <v>12800000</v>
      </c>
      <c r="P23" s="15">
        <v>400000</v>
      </c>
      <c r="Q23" s="18">
        <v>41061</v>
      </c>
      <c r="R23" s="15" t="str">
        <f>INDEX(T_Category[category],MATCH(T_Youtuber3[[#This Row],[CatID]],T_Category[CatID],1))</f>
        <v>People &amp; Blogs</v>
      </c>
      <c r="S23" s="15" t="str">
        <f>VLOOKUP(T_Youtuber3[[#This Row],[CtrID]],T_Country[#Data],2,1)</f>
        <v>India</v>
      </c>
      <c r="T23" s="15" t="str">
        <f>VLOOKUP(T_Youtuber3[[#This Row],[CtrID]],T_Country[#Data],3,0)</f>
        <v>IN</v>
      </c>
      <c r="U23" s="15">
        <f>INDEX(T_Country[Gross tertiary education enrollment (%)],MATCH(T_Youtuber3[[#This Row],[CtrID]],T_Country[CtID],0))</f>
        <v>28.1</v>
      </c>
      <c r="V23" s="19">
        <f>_xlfn.XLOOKUP(T_Youtuber3[[#This Row],[CtrID]],T_Country[CtID],T_Country[Population])</f>
        <v>1370000000</v>
      </c>
      <c r="W23" s="15" cm="1">
        <f t="array" ref="W23">_xlfn._xlws.FILTER(T_Country[Unemployment rate],T_Country[CtID]=T_Youtuber3[[#This Row],[CtrID]])</f>
        <v>5.36</v>
      </c>
      <c r="X23" s="15">
        <f>_xlfn.XLOOKUP(T_Youtuber3[[#This Row],[CtrID]],T_Country[CtID],T_Country[Urban_population])</f>
        <v>471000000</v>
      </c>
      <c r="Y23" s="15">
        <f>_xlfn.XLOOKUP(T_Youtuber3[[#This Row],[CtrID]],T_Country[CtID],T_Country[Latitude])</f>
        <v>20.593679999999999</v>
      </c>
      <c r="Z23" s="15">
        <f>_xlfn.XLOOKUP(T_Youtuber3[[#This Row],[CtrID]],T_Country[CtID],T_Country[Longitude])</f>
        <v>78.962879999999998</v>
      </c>
    </row>
    <row r="24" spans="1:26">
      <c r="A24" s="15">
        <v>23</v>
      </c>
      <c r="B24" s="15" t="s">
        <v>401</v>
      </c>
      <c r="C24" s="15">
        <v>25200000</v>
      </c>
      <c r="D24" s="16">
        <v>7970000000</v>
      </c>
      <c r="E24" s="17">
        <v>13</v>
      </c>
      <c r="F24" s="15">
        <v>12</v>
      </c>
      <c r="G24" s="15">
        <v>19</v>
      </c>
      <c r="H24" s="15">
        <v>4026389</v>
      </c>
      <c r="I24" s="15" t="s">
        <v>39</v>
      </c>
      <c r="J24" s="15">
        <v>7421</v>
      </c>
      <c r="K24" s="15">
        <v>2</v>
      </c>
      <c r="L24" s="15">
        <v>0</v>
      </c>
      <c r="M24" s="15">
        <v>0.01</v>
      </c>
      <c r="N24" s="15">
        <v>0.01</v>
      </c>
      <c r="O24" s="15">
        <v>0.1</v>
      </c>
      <c r="P24" s="15" t="s">
        <v>39</v>
      </c>
      <c r="Q24" s="18">
        <v>41846</v>
      </c>
      <c r="R24" s="15" t="str">
        <f>INDEX(T_Category[category],MATCH(T_Youtuber3[[#This Row],[CatID]],T_Category[CatID],1))</f>
        <v>People &amp; Blogs</v>
      </c>
      <c r="S24" s="15" t="str">
        <f>VLOOKUP(T_Youtuber3[[#This Row],[CtrID]],T_Country[#Data],2,1)</f>
        <v>India</v>
      </c>
      <c r="T24" s="15" t="str">
        <f>VLOOKUP(T_Youtuber3[[#This Row],[CtrID]],T_Country[#Data],3,0)</f>
        <v>IN</v>
      </c>
      <c r="U24" s="15">
        <f>INDEX(T_Country[Gross tertiary education enrollment (%)],MATCH(T_Youtuber3[[#This Row],[CtrID]],T_Country[CtID],0))</f>
        <v>28.1</v>
      </c>
      <c r="V24" s="19">
        <f>_xlfn.XLOOKUP(T_Youtuber3[[#This Row],[CtrID]],T_Country[CtID],T_Country[Population])</f>
        <v>1370000000</v>
      </c>
      <c r="W24" s="15" cm="1">
        <f t="array" ref="W24">_xlfn._xlws.FILTER(T_Country[Unemployment rate],T_Country[CtID]=T_Youtuber3[[#This Row],[CtrID]])</f>
        <v>5.36</v>
      </c>
      <c r="X24" s="15">
        <f>_xlfn.XLOOKUP(T_Youtuber3[[#This Row],[CtrID]],T_Country[CtID],T_Country[Urban_population])</f>
        <v>471000000</v>
      </c>
      <c r="Y24" s="15">
        <f>_xlfn.XLOOKUP(T_Youtuber3[[#This Row],[CtrID]],T_Country[CtID],T_Country[Latitude])</f>
        <v>20.593679999999999</v>
      </c>
      <c r="Z24" s="15">
        <f>_xlfn.XLOOKUP(T_Youtuber3[[#This Row],[CtrID]],T_Country[CtID],T_Country[Longitude])</f>
        <v>78.962879999999998</v>
      </c>
    </row>
    <row r="25" spans="1:26">
      <c r="A25" s="15">
        <v>24</v>
      </c>
      <c r="B25" s="15" t="s">
        <v>155</v>
      </c>
      <c r="C25" s="15">
        <v>44200000</v>
      </c>
      <c r="D25" s="16">
        <v>50300000000</v>
      </c>
      <c r="E25" s="17">
        <v>13</v>
      </c>
      <c r="F25" s="15">
        <v>193890</v>
      </c>
      <c r="G25" s="15">
        <v>34</v>
      </c>
      <c r="H25" s="15">
        <v>16</v>
      </c>
      <c r="I25" s="15">
        <v>1</v>
      </c>
      <c r="J25" s="15">
        <v>16</v>
      </c>
      <c r="K25" s="16">
        <v>177000000</v>
      </c>
      <c r="L25" s="15">
        <v>44200</v>
      </c>
      <c r="M25" s="15">
        <v>706500</v>
      </c>
      <c r="N25" s="15">
        <v>529900</v>
      </c>
      <c r="O25" s="15">
        <v>8500000</v>
      </c>
      <c r="P25" s="15">
        <v>300000</v>
      </c>
      <c r="Q25" s="18">
        <v>39645</v>
      </c>
      <c r="R25" s="15" t="str">
        <f>INDEX(T_Category[category],MATCH(T_Youtuber3[[#This Row],[CatID]],T_Category[CatID],1))</f>
        <v>People &amp; Blogs</v>
      </c>
      <c r="S25" s="15" t="str">
        <f>VLOOKUP(T_Youtuber3[[#This Row],[CtrID]],T_Country[#Data],2,1)</f>
        <v>Philippines</v>
      </c>
      <c r="T25" s="15" t="str">
        <f>VLOOKUP(T_Youtuber3[[#This Row],[CtrID]],T_Country[#Data],3,0)</f>
        <v>PH</v>
      </c>
      <c r="U25" s="15">
        <f>INDEX(T_Country[Gross tertiary education enrollment (%)],MATCH(T_Youtuber3[[#This Row],[CtrID]],T_Country[CtID],0))</f>
        <v>35.5</v>
      </c>
      <c r="V25" s="19">
        <f>_xlfn.XLOOKUP(T_Youtuber3[[#This Row],[CtrID]],T_Country[CtID],T_Country[Population])</f>
        <v>108000000</v>
      </c>
      <c r="W25" s="15" cm="1">
        <f t="array" ref="W25">_xlfn._xlws.FILTER(T_Country[Unemployment rate],T_Country[CtID]=T_Youtuber3[[#This Row],[CtrID]])</f>
        <v>2.15</v>
      </c>
      <c r="X25" s="15">
        <f>_xlfn.XLOOKUP(T_Youtuber3[[#This Row],[CtrID]],T_Country[CtID],T_Country[Urban_population])</f>
        <v>50975903</v>
      </c>
      <c r="Y25" s="15">
        <f>_xlfn.XLOOKUP(T_Youtuber3[[#This Row],[CtrID]],T_Country[CtID],T_Country[Latitude])</f>
        <v>12.879720000000001</v>
      </c>
      <c r="Z25" s="15">
        <f>_xlfn.XLOOKUP(T_Youtuber3[[#This Row],[CtrID]],T_Country[CtID],T_Country[Longitude])</f>
        <v>121.774</v>
      </c>
    </row>
    <row r="26" spans="1:26">
      <c r="A26" s="15">
        <v>25</v>
      </c>
      <c r="B26" s="15" t="s">
        <v>919</v>
      </c>
      <c r="C26" s="15">
        <v>15100000</v>
      </c>
      <c r="D26" s="16">
        <v>10500000000</v>
      </c>
      <c r="E26" s="17">
        <v>11</v>
      </c>
      <c r="F26" s="15">
        <v>209520</v>
      </c>
      <c r="G26" s="15">
        <v>34</v>
      </c>
      <c r="H26" s="15">
        <v>404</v>
      </c>
      <c r="I26" s="15">
        <v>7</v>
      </c>
      <c r="J26" s="15">
        <v>17</v>
      </c>
      <c r="K26" s="16">
        <v>182000000</v>
      </c>
      <c r="L26" s="15">
        <v>45400</v>
      </c>
      <c r="M26" s="15">
        <v>726600</v>
      </c>
      <c r="N26" s="15">
        <v>544900</v>
      </c>
      <c r="O26" s="15">
        <v>8700000</v>
      </c>
      <c r="P26" s="15">
        <v>100000</v>
      </c>
      <c r="Q26" s="18">
        <v>40108</v>
      </c>
      <c r="R26" s="15" t="str">
        <f>INDEX(T_Category[category],MATCH(T_Youtuber3[[#This Row],[CatID]],T_Category[CatID],1))</f>
        <v>News &amp; Politics</v>
      </c>
      <c r="S26" s="15" t="str">
        <f>VLOOKUP(T_Youtuber3[[#This Row],[CtrID]],T_Country[#Data],2,1)</f>
        <v>Philippines</v>
      </c>
      <c r="T26" s="15" t="str">
        <f>VLOOKUP(T_Youtuber3[[#This Row],[CtrID]],T_Country[#Data],3,0)</f>
        <v>PH</v>
      </c>
      <c r="U26" s="15">
        <f>INDEX(T_Country[Gross tertiary education enrollment (%)],MATCH(T_Youtuber3[[#This Row],[CtrID]],T_Country[CtID],0))</f>
        <v>35.5</v>
      </c>
      <c r="V26" s="19">
        <f>_xlfn.XLOOKUP(T_Youtuber3[[#This Row],[CtrID]],T_Country[CtID],T_Country[Population])</f>
        <v>108000000</v>
      </c>
      <c r="W26" s="15" cm="1">
        <f t="array" ref="W26">_xlfn._xlws.FILTER(T_Country[Unemployment rate],T_Country[CtID]=T_Youtuber3[[#This Row],[CtrID]])</f>
        <v>2.15</v>
      </c>
      <c r="X26" s="15">
        <f>_xlfn.XLOOKUP(T_Youtuber3[[#This Row],[CtrID]],T_Country[CtID],T_Country[Urban_population])</f>
        <v>50975903</v>
      </c>
      <c r="Y26" s="15">
        <f>_xlfn.XLOOKUP(T_Youtuber3[[#This Row],[CtrID]],T_Country[CtID],T_Country[Latitude])</f>
        <v>12.879720000000001</v>
      </c>
      <c r="Z26" s="15">
        <f>_xlfn.XLOOKUP(T_Youtuber3[[#This Row],[CtrID]],T_Country[CtID],T_Country[Longitude])</f>
        <v>121.774</v>
      </c>
    </row>
    <row r="27" spans="1:26">
      <c r="A27" s="15">
        <v>26</v>
      </c>
      <c r="B27" s="15" t="s">
        <v>1107</v>
      </c>
      <c r="C27" s="15">
        <v>13600000</v>
      </c>
      <c r="D27" s="16">
        <v>2120000000</v>
      </c>
      <c r="E27" s="17">
        <v>6</v>
      </c>
      <c r="F27" s="15">
        <v>368</v>
      </c>
      <c r="G27" s="15">
        <v>41</v>
      </c>
      <c r="H27" s="15">
        <v>4572</v>
      </c>
      <c r="I27" s="15">
        <v>16</v>
      </c>
      <c r="J27" s="15">
        <v>60</v>
      </c>
      <c r="K27" s="15">
        <v>47436000</v>
      </c>
      <c r="L27" s="15">
        <v>11900</v>
      </c>
      <c r="M27" s="15">
        <v>189700</v>
      </c>
      <c r="N27" s="15">
        <v>142300</v>
      </c>
      <c r="O27" s="15">
        <v>2300000</v>
      </c>
      <c r="P27" s="15">
        <v>200000</v>
      </c>
      <c r="Q27" s="18">
        <v>41641</v>
      </c>
      <c r="R27" s="15" t="str">
        <f>INDEX(T_Category[category],MATCH(T_Youtuber3[[#This Row],[CatID]],T_Category[CatID],1))</f>
        <v>Gaming</v>
      </c>
      <c r="S27" s="15" t="str">
        <f>VLOOKUP(T_Youtuber3[[#This Row],[CtrID]],T_Country[#Data],2,1)</f>
        <v>Spain</v>
      </c>
      <c r="T27" s="15" t="str">
        <f>VLOOKUP(T_Youtuber3[[#This Row],[CtrID]],T_Country[#Data],3,0)</f>
        <v>ES</v>
      </c>
      <c r="U27" s="15">
        <f>INDEX(T_Country[Gross tertiary education enrollment (%)],MATCH(T_Youtuber3[[#This Row],[CtrID]],T_Country[CtID],0))</f>
        <v>88.9</v>
      </c>
      <c r="V27" s="19">
        <f>_xlfn.XLOOKUP(T_Youtuber3[[#This Row],[CtrID]],T_Country[CtID],T_Country[Population])</f>
        <v>47076781</v>
      </c>
      <c r="W27" s="15" cm="1">
        <f t="array" ref="W27">_xlfn._xlws.FILTER(T_Country[Unemployment rate],T_Country[CtID]=T_Youtuber3[[#This Row],[CtrID]])</f>
        <v>13.96</v>
      </c>
      <c r="X27" s="15">
        <f>_xlfn.XLOOKUP(T_Youtuber3[[#This Row],[CtrID]],T_Country[CtID],T_Country[Urban_population])</f>
        <v>37927409</v>
      </c>
      <c r="Y27" s="15">
        <f>_xlfn.XLOOKUP(T_Youtuber3[[#This Row],[CtrID]],T_Country[CtID],T_Country[Latitude])</f>
        <v>40.46367</v>
      </c>
      <c r="Z27" s="15">
        <f>_xlfn.XLOOKUP(T_Youtuber3[[#This Row],[CtrID]],T_Country[CtID],T_Country[Longitude])</f>
        <v>-3.7492200000000002</v>
      </c>
    </row>
    <row r="28" spans="1:26">
      <c r="A28" s="15">
        <v>27</v>
      </c>
      <c r="B28" s="15" t="s">
        <v>1215</v>
      </c>
      <c r="C28" s="15">
        <v>12800000</v>
      </c>
      <c r="D28" s="16">
        <v>9500000000</v>
      </c>
      <c r="E28" s="17">
        <v>2</v>
      </c>
      <c r="F28" s="15">
        <v>681</v>
      </c>
      <c r="G28" s="15">
        <v>49</v>
      </c>
      <c r="H28" s="15">
        <v>492</v>
      </c>
      <c r="I28" s="15">
        <v>171</v>
      </c>
      <c r="J28" s="15">
        <v>39</v>
      </c>
      <c r="K28" s="16">
        <v>229000000</v>
      </c>
      <c r="L28" s="15">
        <v>57200</v>
      </c>
      <c r="M28" s="15">
        <v>915800</v>
      </c>
      <c r="N28" s="15">
        <v>686900</v>
      </c>
      <c r="O28" s="15">
        <v>11000000</v>
      </c>
      <c r="P28" s="15">
        <v>200000</v>
      </c>
      <c r="Q28" s="18">
        <v>42281</v>
      </c>
      <c r="R28" s="15" t="str">
        <f>INDEX(T_Category[category],MATCH(T_Youtuber3[[#This Row],[CatID]],T_Category[CatID],1))</f>
        <v>Comedy</v>
      </c>
      <c r="S28" s="15" t="str">
        <f>VLOOKUP(T_Youtuber3[[#This Row],[CtrID]],T_Country[#Data],2,1)</f>
        <v>United States</v>
      </c>
      <c r="T28" s="15" t="str">
        <f>VLOOKUP(T_Youtuber3[[#This Row],[CtrID]],T_Country[#Data],3,0)</f>
        <v>US</v>
      </c>
      <c r="U28" s="15">
        <f>INDEX(T_Country[Gross tertiary education enrollment (%)],MATCH(T_Youtuber3[[#This Row],[CtrID]],T_Country[CtID],0))</f>
        <v>88.2</v>
      </c>
      <c r="V28" s="19">
        <f>_xlfn.XLOOKUP(T_Youtuber3[[#This Row],[CtrID]],T_Country[CtID],T_Country[Population])</f>
        <v>328000000</v>
      </c>
      <c r="W28" s="15" cm="1">
        <f t="array" ref="W28">_xlfn._xlws.FILTER(T_Country[Unemployment rate],T_Country[CtID]=T_Youtuber3[[#This Row],[CtrID]])</f>
        <v>14.7</v>
      </c>
      <c r="X28" s="15">
        <f>_xlfn.XLOOKUP(T_Youtuber3[[#This Row],[CtrID]],T_Country[CtID],T_Country[Urban_population])</f>
        <v>271000000</v>
      </c>
      <c r="Y28" s="15">
        <f>_xlfn.XLOOKUP(T_Youtuber3[[#This Row],[CtrID]],T_Country[CtID],T_Country[Latitude])</f>
        <v>37.090240000000001</v>
      </c>
      <c r="Z28" s="15">
        <f>_xlfn.XLOOKUP(T_Youtuber3[[#This Row],[CtrID]],T_Country[CtID],T_Country[Longitude])</f>
        <v>-95.712900000000005</v>
      </c>
    </row>
    <row r="29" spans="1:26">
      <c r="A29" s="15">
        <v>28</v>
      </c>
      <c r="B29" s="15" t="s">
        <v>1079</v>
      </c>
      <c r="C29" s="15">
        <v>13900000</v>
      </c>
      <c r="D29" s="16">
        <v>5470000000</v>
      </c>
      <c r="E29" s="17">
        <v>4</v>
      </c>
      <c r="F29" s="15">
        <v>503</v>
      </c>
      <c r="G29" s="15">
        <v>49</v>
      </c>
      <c r="H29" s="15">
        <v>1200</v>
      </c>
      <c r="I29" s="15">
        <v>161</v>
      </c>
      <c r="J29" s="15">
        <v>157</v>
      </c>
      <c r="K29" s="15">
        <v>26883000</v>
      </c>
      <c r="L29" s="15">
        <v>6700</v>
      </c>
      <c r="M29" s="15">
        <v>107500</v>
      </c>
      <c r="N29" s="15">
        <v>80600</v>
      </c>
      <c r="O29" s="15">
        <v>1300000</v>
      </c>
      <c r="P29" s="15" t="s">
        <v>39</v>
      </c>
      <c r="Q29" s="18">
        <v>43171</v>
      </c>
      <c r="R29" s="15" t="str">
        <f>INDEX(T_Category[category],MATCH(T_Youtuber3[[#This Row],[CatID]],T_Category[CatID],1))</f>
        <v>Entertainment</v>
      </c>
      <c r="S29" s="15" t="str">
        <f>VLOOKUP(T_Youtuber3[[#This Row],[CtrID]],T_Country[#Data],2,1)</f>
        <v>United States</v>
      </c>
      <c r="T29" s="15" t="str">
        <f>VLOOKUP(T_Youtuber3[[#This Row],[CtrID]],T_Country[#Data],3,0)</f>
        <v>US</v>
      </c>
      <c r="U29" s="15">
        <f>INDEX(T_Country[Gross tertiary education enrollment (%)],MATCH(T_Youtuber3[[#This Row],[CtrID]],T_Country[CtID],0))</f>
        <v>88.2</v>
      </c>
      <c r="V29" s="19">
        <f>_xlfn.XLOOKUP(T_Youtuber3[[#This Row],[CtrID]],T_Country[CtID],T_Country[Population])</f>
        <v>328000000</v>
      </c>
      <c r="W29" s="15" cm="1">
        <f t="array" ref="W29">_xlfn._xlws.FILTER(T_Country[Unemployment rate],T_Country[CtID]=T_Youtuber3[[#This Row],[CtrID]])</f>
        <v>14.7</v>
      </c>
      <c r="X29" s="15">
        <f>_xlfn.XLOOKUP(T_Youtuber3[[#This Row],[CtrID]],T_Country[CtID],T_Country[Urban_population])</f>
        <v>271000000</v>
      </c>
      <c r="Y29" s="15">
        <f>_xlfn.XLOOKUP(T_Youtuber3[[#This Row],[CtrID]],T_Country[CtID],T_Country[Latitude])</f>
        <v>37.090240000000001</v>
      </c>
      <c r="Z29" s="15">
        <f>_xlfn.XLOOKUP(T_Youtuber3[[#This Row],[CtrID]],T_Country[CtID],T_Country[Longitude])</f>
        <v>-95.712900000000005</v>
      </c>
    </row>
    <row r="30" spans="1:26">
      <c r="A30" s="15">
        <v>29</v>
      </c>
      <c r="B30" s="15" t="s">
        <v>302</v>
      </c>
      <c r="C30" s="15">
        <v>30200000</v>
      </c>
      <c r="D30" s="16">
        <v>14200000000</v>
      </c>
      <c r="E30" s="17">
        <v>9</v>
      </c>
      <c r="F30" s="15">
        <v>15</v>
      </c>
      <c r="G30" s="15">
        <v>48</v>
      </c>
      <c r="H30" s="15">
        <v>248</v>
      </c>
      <c r="I30" s="15">
        <v>6</v>
      </c>
      <c r="J30" s="15">
        <v>53</v>
      </c>
      <c r="K30" s="16">
        <v>137000000</v>
      </c>
      <c r="L30" s="15">
        <v>34300</v>
      </c>
      <c r="M30" s="15">
        <v>548400</v>
      </c>
      <c r="N30" s="15">
        <v>411300</v>
      </c>
      <c r="O30" s="15">
        <v>6600000</v>
      </c>
      <c r="P30" s="15">
        <v>100000</v>
      </c>
      <c r="Q30" s="18">
        <v>39542</v>
      </c>
      <c r="R30" s="15" t="str">
        <f>INDEX(T_Category[category],MATCH(T_Youtuber3[[#This Row],[CatID]],T_Category[CatID],1))</f>
        <v>Music</v>
      </c>
      <c r="S30" s="15" t="str">
        <f>VLOOKUP(T_Youtuber3[[#This Row],[CtrID]],T_Country[#Data],2,1)</f>
        <v>United Kingdom</v>
      </c>
      <c r="T30" s="15" t="str">
        <f>VLOOKUP(T_Youtuber3[[#This Row],[CtrID]],T_Country[#Data],3,0)</f>
        <v>GB</v>
      </c>
      <c r="U30" s="15">
        <f>INDEX(T_Country[Gross tertiary education enrollment (%)],MATCH(T_Youtuber3[[#This Row],[CtrID]],T_Country[CtID],0))</f>
        <v>60</v>
      </c>
      <c r="V30" s="19">
        <f>_xlfn.XLOOKUP(T_Youtuber3[[#This Row],[CtrID]],T_Country[CtID],T_Country[Population])</f>
        <v>66834405</v>
      </c>
      <c r="W30" s="15" cm="1">
        <f t="array" ref="W30">_xlfn._xlws.FILTER(T_Country[Unemployment rate],T_Country[CtID]=T_Youtuber3[[#This Row],[CtrID]])</f>
        <v>3.85</v>
      </c>
      <c r="X30" s="15">
        <f>_xlfn.XLOOKUP(T_Youtuber3[[#This Row],[CtrID]],T_Country[CtID],T_Country[Urban_population])</f>
        <v>55908316</v>
      </c>
      <c r="Y30" s="15">
        <f>_xlfn.XLOOKUP(T_Youtuber3[[#This Row],[CtrID]],T_Country[CtID],T_Country[Latitude])</f>
        <v>55.378050000000002</v>
      </c>
      <c r="Z30" s="15">
        <f>_xlfn.XLOOKUP(T_Youtuber3[[#This Row],[CtrID]],T_Country[CtID],T_Country[Longitude])</f>
        <v>-3.4359700000000002</v>
      </c>
    </row>
    <row r="31" spans="1:26">
      <c r="A31" s="15">
        <v>30</v>
      </c>
      <c r="B31" s="15" t="s">
        <v>921</v>
      </c>
      <c r="C31" s="15">
        <v>15100000</v>
      </c>
      <c r="D31" s="16">
        <v>12400000000</v>
      </c>
      <c r="E31" s="17">
        <v>9</v>
      </c>
      <c r="F31" s="15">
        <v>52</v>
      </c>
      <c r="G31" s="15">
        <v>48</v>
      </c>
      <c r="H31" s="15">
        <v>309</v>
      </c>
      <c r="I31" s="15">
        <v>25</v>
      </c>
      <c r="J31" s="15">
        <v>127</v>
      </c>
      <c r="K31" s="15">
        <v>84750000</v>
      </c>
      <c r="L31" s="15">
        <v>21200</v>
      </c>
      <c r="M31" s="15">
        <v>339000</v>
      </c>
      <c r="N31" s="15">
        <v>254300</v>
      </c>
      <c r="O31" s="15">
        <v>4100000</v>
      </c>
      <c r="P31" s="15">
        <v>100000</v>
      </c>
      <c r="Q31" s="18">
        <v>40101</v>
      </c>
      <c r="R31" s="15" t="str">
        <f>INDEX(T_Category[category],MATCH(T_Youtuber3[[#This Row],[CatID]],T_Category[CatID],1))</f>
        <v>Music</v>
      </c>
      <c r="S31" s="15" t="str">
        <f>VLOOKUP(T_Youtuber3[[#This Row],[CtrID]],T_Country[#Data],2,1)</f>
        <v>United Kingdom</v>
      </c>
      <c r="T31" s="15" t="str">
        <f>VLOOKUP(T_Youtuber3[[#This Row],[CtrID]],T_Country[#Data],3,0)</f>
        <v>GB</v>
      </c>
      <c r="U31" s="15">
        <f>INDEX(T_Country[Gross tertiary education enrollment (%)],MATCH(T_Youtuber3[[#This Row],[CtrID]],T_Country[CtID],0))</f>
        <v>60</v>
      </c>
      <c r="V31" s="19">
        <f>_xlfn.XLOOKUP(T_Youtuber3[[#This Row],[CtrID]],T_Country[CtID],T_Country[Population])</f>
        <v>66834405</v>
      </c>
      <c r="W31" s="15" cm="1">
        <f t="array" ref="W31">_xlfn._xlws.FILTER(T_Country[Unemployment rate],T_Country[CtID]=T_Youtuber3[[#This Row],[CtrID]])</f>
        <v>3.85</v>
      </c>
      <c r="X31" s="15">
        <f>_xlfn.XLOOKUP(T_Youtuber3[[#This Row],[CtrID]],T_Country[CtID],T_Country[Urban_population])</f>
        <v>55908316</v>
      </c>
      <c r="Y31" s="15">
        <f>_xlfn.XLOOKUP(T_Youtuber3[[#This Row],[CtrID]],T_Country[CtID],T_Country[Latitude])</f>
        <v>55.378050000000002</v>
      </c>
      <c r="Z31" s="15">
        <f>_xlfn.XLOOKUP(T_Youtuber3[[#This Row],[CtrID]],T_Country[CtID],T_Country[Longitude])</f>
        <v>-3.4359700000000002</v>
      </c>
    </row>
    <row r="32" spans="1:26">
      <c r="A32" s="15">
        <v>31</v>
      </c>
      <c r="B32" s="15" t="s">
        <v>1221</v>
      </c>
      <c r="C32" s="15">
        <v>12700000</v>
      </c>
      <c r="D32" s="16">
        <v>4580000000</v>
      </c>
      <c r="E32" s="17">
        <v>9</v>
      </c>
      <c r="F32" s="15">
        <v>594</v>
      </c>
      <c r="G32" s="15">
        <v>41</v>
      </c>
      <c r="H32" s="15">
        <v>1563</v>
      </c>
      <c r="I32" s="15">
        <v>18</v>
      </c>
      <c r="J32" s="15">
        <v>147</v>
      </c>
      <c r="K32" s="15">
        <v>10083000</v>
      </c>
      <c r="L32" s="15">
        <v>2500</v>
      </c>
      <c r="M32" s="15">
        <v>40300</v>
      </c>
      <c r="N32" s="15">
        <v>30200</v>
      </c>
      <c r="O32" s="15">
        <v>484000</v>
      </c>
      <c r="P32" s="15" t="s">
        <v>39</v>
      </c>
      <c r="Q32" s="18">
        <v>41630</v>
      </c>
      <c r="R32" s="15" t="str">
        <f>INDEX(T_Category[category],MATCH(T_Youtuber3[[#This Row],[CatID]],T_Category[CatID],1))</f>
        <v>Music</v>
      </c>
      <c r="S32" s="15" t="str">
        <f>VLOOKUP(T_Youtuber3[[#This Row],[CtrID]],T_Country[#Data],2,1)</f>
        <v>Spain</v>
      </c>
      <c r="T32" s="15" t="str">
        <f>VLOOKUP(T_Youtuber3[[#This Row],[CtrID]],T_Country[#Data],3,0)</f>
        <v>ES</v>
      </c>
      <c r="U32" s="15">
        <f>INDEX(T_Country[Gross tertiary education enrollment (%)],MATCH(T_Youtuber3[[#This Row],[CtrID]],T_Country[CtID],0))</f>
        <v>88.9</v>
      </c>
      <c r="V32" s="19">
        <f>_xlfn.XLOOKUP(T_Youtuber3[[#This Row],[CtrID]],T_Country[CtID],T_Country[Population])</f>
        <v>47076781</v>
      </c>
      <c r="W32" s="15" cm="1">
        <f t="array" ref="W32">_xlfn._xlws.FILTER(T_Country[Unemployment rate],T_Country[CtID]=T_Youtuber3[[#This Row],[CtrID]])</f>
        <v>13.96</v>
      </c>
      <c r="X32" s="15">
        <f>_xlfn.XLOOKUP(T_Youtuber3[[#This Row],[CtrID]],T_Country[CtID],T_Country[Urban_population])</f>
        <v>37927409</v>
      </c>
      <c r="Y32" s="15">
        <f>_xlfn.XLOOKUP(T_Youtuber3[[#This Row],[CtrID]],T_Country[CtID],T_Country[Latitude])</f>
        <v>40.46367</v>
      </c>
      <c r="Z32" s="15">
        <f>_xlfn.XLOOKUP(T_Youtuber3[[#This Row],[CtrID]],T_Country[CtID],T_Country[Longitude])</f>
        <v>-3.7492200000000002</v>
      </c>
    </row>
    <row r="33" spans="1:26">
      <c r="A33" s="15">
        <v>32</v>
      </c>
      <c r="B33" s="15" t="s">
        <v>333</v>
      </c>
      <c r="C33" s="15">
        <v>28400000</v>
      </c>
      <c r="D33" s="16">
        <v>10100000000</v>
      </c>
      <c r="E33" s="17">
        <v>8</v>
      </c>
      <c r="F33" s="15">
        <v>5436</v>
      </c>
      <c r="G33" s="15">
        <v>19</v>
      </c>
      <c r="H33" s="15">
        <v>432</v>
      </c>
      <c r="I33" s="15">
        <v>45</v>
      </c>
      <c r="J33" s="15">
        <v>11</v>
      </c>
      <c r="K33" s="16">
        <v>227000000</v>
      </c>
      <c r="L33" s="15">
        <v>56800</v>
      </c>
      <c r="M33" s="15">
        <v>909400</v>
      </c>
      <c r="N33" s="15">
        <v>682100</v>
      </c>
      <c r="O33" s="15">
        <v>10900000</v>
      </c>
      <c r="P33" s="15">
        <v>500000</v>
      </c>
      <c r="Q33" s="18">
        <v>40962</v>
      </c>
      <c r="R33" s="15" t="str">
        <f>INDEX(T_Category[category],MATCH(T_Youtuber3[[#This Row],[CatID]],T_Category[CatID],1))</f>
        <v>Movies</v>
      </c>
      <c r="S33" s="15" t="str">
        <f>VLOOKUP(T_Youtuber3[[#This Row],[CtrID]],T_Country[#Data],2,1)</f>
        <v>India</v>
      </c>
      <c r="T33" s="15" t="str">
        <f>VLOOKUP(T_Youtuber3[[#This Row],[CtrID]],T_Country[#Data],3,0)</f>
        <v>IN</v>
      </c>
      <c r="U33" s="15">
        <f>INDEX(T_Country[Gross tertiary education enrollment (%)],MATCH(T_Youtuber3[[#This Row],[CtrID]],T_Country[CtID],0))</f>
        <v>28.1</v>
      </c>
      <c r="V33" s="19">
        <f>_xlfn.XLOOKUP(T_Youtuber3[[#This Row],[CtrID]],T_Country[CtID],T_Country[Population])</f>
        <v>1370000000</v>
      </c>
      <c r="W33" s="15" cm="1">
        <f t="array" ref="W33">_xlfn._xlws.FILTER(T_Country[Unemployment rate],T_Country[CtID]=T_Youtuber3[[#This Row],[CtrID]])</f>
        <v>5.36</v>
      </c>
      <c r="X33" s="15">
        <f>_xlfn.XLOOKUP(T_Youtuber3[[#This Row],[CtrID]],T_Country[CtID],T_Country[Urban_population])</f>
        <v>471000000</v>
      </c>
      <c r="Y33" s="15">
        <f>_xlfn.XLOOKUP(T_Youtuber3[[#This Row],[CtrID]],T_Country[CtID],T_Country[Latitude])</f>
        <v>20.593679999999999</v>
      </c>
      <c r="Z33" s="15">
        <f>_xlfn.XLOOKUP(T_Youtuber3[[#This Row],[CtrID]],T_Country[CtID],T_Country[Longitude])</f>
        <v>78.962879999999998</v>
      </c>
    </row>
    <row r="34" spans="1:26">
      <c r="A34" s="15">
        <v>33</v>
      </c>
      <c r="B34" s="15" t="s">
        <v>330</v>
      </c>
      <c r="C34" s="15">
        <v>28500000</v>
      </c>
      <c r="D34" s="16">
        <v>25900000000</v>
      </c>
      <c r="E34" s="17">
        <v>9</v>
      </c>
      <c r="F34" s="15">
        <v>0</v>
      </c>
      <c r="G34" s="15">
        <v>19</v>
      </c>
      <c r="H34" s="15">
        <v>4057944</v>
      </c>
      <c r="I34" s="15" t="s">
        <v>39</v>
      </c>
      <c r="J34" s="15">
        <v>4721</v>
      </c>
      <c r="K34" s="15" t="s">
        <v>39</v>
      </c>
      <c r="L34" s="15">
        <v>0</v>
      </c>
      <c r="M34" s="15">
        <v>0</v>
      </c>
      <c r="N34" s="15">
        <v>0</v>
      </c>
      <c r="O34" s="15">
        <v>0</v>
      </c>
      <c r="P34" s="15" t="s">
        <v>39</v>
      </c>
      <c r="Q34" s="18">
        <v>40528</v>
      </c>
      <c r="R34" s="15" t="str">
        <f>INDEX(T_Category[category],MATCH(T_Youtuber3[[#This Row],[CatID]],T_Category[CatID],1))</f>
        <v>Music</v>
      </c>
      <c r="S34" s="15" t="str">
        <f>VLOOKUP(T_Youtuber3[[#This Row],[CtrID]],T_Country[#Data],2,1)</f>
        <v>India</v>
      </c>
      <c r="T34" s="15" t="str">
        <f>VLOOKUP(T_Youtuber3[[#This Row],[CtrID]],T_Country[#Data],3,0)</f>
        <v>IN</v>
      </c>
      <c r="U34" s="15">
        <f>INDEX(T_Country[Gross tertiary education enrollment (%)],MATCH(T_Youtuber3[[#This Row],[CtrID]],T_Country[CtID],0))</f>
        <v>28.1</v>
      </c>
      <c r="V34" s="19">
        <f>_xlfn.XLOOKUP(T_Youtuber3[[#This Row],[CtrID]],T_Country[CtID],T_Country[Population])</f>
        <v>1370000000</v>
      </c>
      <c r="W34" s="15" cm="1">
        <f t="array" ref="W34">_xlfn._xlws.FILTER(T_Country[Unemployment rate],T_Country[CtID]=T_Youtuber3[[#This Row],[CtrID]])</f>
        <v>5.36</v>
      </c>
      <c r="X34" s="15">
        <f>_xlfn.XLOOKUP(T_Youtuber3[[#This Row],[CtrID]],T_Country[CtID],T_Country[Urban_population])</f>
        <v>471000000</v>
      </c>
      <c r="Y34" s="15">
        <f>_xlfn.XLOOKUP(T_Youtuber3[[#This Row],[CtrID]],T_Country[CtID],T_Country[Latitude])</f>
        <v>20.593679999999999</v>
      </c>
      <c r="Z34" s="15">
        <f>_xlfn.XLOOKUP(T_Youtuber3[[#This Row],[CtrID]],T_Country[CtID],T_Country[Longitude])</f>
        <v>78.962879999999998</v>
      </c>
    </row>
    <row r="35" spans="1:26">
      <c r="A35" s="15">
        <v>34</v>
      </c>
      <c r="B35" s="15" t="s">
        <v>820</v>
      </c>
      <c r="C35" s="15">
        <v>16200000</v>
      </c>
      <c r="D35" s="16">
        <v>4490000000</v>
      </c>
      <c r="E35" s="17">
        <v>4</v>
      </c>
      <c r="F35" s="15">
        <v>10</v>
      </c>
      <c r="G35" s="15">
        <v>41</v>
      </c>
      <c r="H35" s="15">
        <v>4048675</v>
      </c>
      <c r="I35" s="15">
        <v>4228</v>
      </c>
      <c r="J35" s="15">
        <v>5766</v>
      </c>
      <c r="K35" s="15">
        <v>4</v>
      </c>
      <c r="L35" s="15">
        <v>0</v>
      </c>
      <c r="M35" s="15">
        <v>0.02</v>
      </c>
      <c r="N35" s="15">
        <v>0.01</v>
      </c>
      <c r="O35" s="15">
        <v>0.19</v>
      </c>
      <c r="P35" s="15" t="s">
        <v>39</v>
      </c>
      <c r="Q35" s="18">
        <v>38839</v>
      </c>
      <c r="R35" s="15" t="str">
        <f>INDEX(T_Category[category],MATCH(T_Youtuber3[[#This Row],[CatID]],T_Category[CatID],1))</f>
        <v>Entertainment</v>
      </c>
      <c r="S35" s="15" t="str">
        <f>VLOOKUP(T_Youtuber3[[#This Row],[CtrID]],T_Country[#Data],2,1)</f>
        <v>Spain</v>
      </c>
      <c r="T35" s="15" t="str">
        <f>VLOOKUP(T_Youtuber3[[#This Row],[CtrID]],T_Country[#Data],3,0)</f>
        <v>ES</v>
      </c>
      <c r="U35" s="15">
        <f>INDEX(T_Country[Gross tertiary education enrollment (%)],MATCH(T_Youtuber3[[#This Row],[CtrID]],T_Country[CtID],0))</f>
        <v>88.9</v>
      </c>
      <c r="V35" s="19">
        <f>_xlfn.XLOOKUP(T_Youtuber3[[#This Row],[CtrID]],T_Country[CtID],T_Country[Population])</f>
        <v>47076781</v>
      </c>
      <c r="W35" s="15" cm="1">
        <f t="array" ref="W35">_xlfn._xlws.FILTER(T_Country[Unemployment rate],T_Country[CtID]=T_Youtuber3[[#This Row],[CtrID]])</f>
        <v>13.96</v>
      </c>
      <c r="X35" s="15">
        <f>_xlfn.XLOOKUP(T_Youtuber3[[#This Row],[CtrID]],T_Country[CtID],T_Country[Urban_population])</f>
        <v>37927409</v>
      </c>
      <c r="Y35" s="15">
        <f>_xlfn.XLOOKUP(T_Youtuber3[[#This Row],[CtrID]],T_Country[CtID],T_Country[Latitude])</f>
        <v>40.46367</v>
      </c>
      <c r="Z35" s="15">
        <f>_xlfn.XLOOKUP(T_Youtuber3[[#This Row],[CtrID]],T_Country[CtID],T_Country[Longitude])</f>
        <v>-3.7492200000000002</v>
      </c>
    </row>
    <row r="36" spans="1:26">
      <c r="A36" s="15">
        <v>35</v>
      </c>
      <c r="B36" s="15" t="s">
        <v>298</v>
      </c>
      <c r="C36" s="15">
        <v>30400000</v>
      </c>
      <c r="D36" s="16">
        <v>4330000000</v>
      </c>
      <c r="E36" s="17">
        <v>4</v>
      </c>
      <c r="F36" s="15">
        <v>2197</v>
      </c>
      <c r="G36" s="15">
        <v>20</v>
      </c>
      <c r="H36" s="15">
        <v>1701</v>
      </c>
      <c r="I36" s="15">
        <v>4</v>
      </c>
      <c r="J36" s="15">
        <v>46</v>
      </c>
      <c r="K36" s="15">
        <v>21440000</v>
      </c>
      <c r="L36" s="15">
        <v>5400</v>
      </c>
      <c r="M36" s="15">
        <v>85800</v>
      </c>
      <c r="N36" s="15">
        <v>64300</v>
      </c>
      <c r="O36" s="15">
        <v>1000000</v>
      </c>
      <c r="P36" s="15" t="s">
        <v>39</v>
      </c>
      <c r="Q36" s="18">
        <v>41665</v>
      </c>
      <c r="R36" s="15" t="str">
        <f>INDEX(T_Category[category],MATCH(T_Youtuber3[[#This Row],[CatID]],T_Category[CatID],1))</f>
        <v>Entertainment</v>
      </c>
      <c r="S36" s="15" t="str">
        <f>VLOOKUP(T_Youtuber3[[#This Row],[CtrID]],T_Country[#Data],2,1)</f>
        <v>Indonesia</v>
      </c>
      <c r="T36" s="15" t="str">
        <f>VLOOKUP(T_Youtuber3[[#This Row],[CtrID]],T_Country[#Data],3,0)</f>
        <v>ID</v>
      </c>
      <c r="U36" s="15">
        <f>INDEX(T_Country[Gross tertiary education enrollment (%)],MATCH(T_Youtuber3[[#This Row],[CtrID]],T_Country[CtID],0))</f>
        <v>36.299999999999997</v>
      </c>
      <c r="V36" s="19">
        <f>_xlfn.XLOOKUP(T_Youtuber3[[#This Row],[CtrID]],T_Country[CtID],T_Country[Population])</f>
        <v>270000000</v>
      </c>
      <c r="W36" s="15" cm="1">
        <f t="array" ref="W36">_xlfn._xlws.FILTER(T_Country[Unemployment rate],T_Country[CtID]=T_Youtuber3[[#This Row],[CtrID]])</f>
        <v>4.6900000000000004</v>
      </c>
      <c r="X36" s="15">
        <f>_xlfn.XLOOKUP(T_Youtuber3[[#This Row],[CtrID]],T_Country[CtID],T_Country[Urban_population])</f>
        <v>152000000</v>
      </c>
      <c r="Y36" s="15">
        <f>_xlfn.XLOOKUP(T_Youtuber3[[#This Row],[CtrID]],T_Country[CtID],T_Country[Latitude])</f>
        <v>-0.78927999999999998</v>
      </c>
      <c r="Z36" s="15">
        <f>_xlfn.XLOOKUP(T_Youtuber3[[#This Row],[CtrID]],T_Country[CtID],T_Country[Longitude])</f>
        <v>113.9213</v>
      </c>
    </row>
    <row r="37" spans="1:26">
      <c r="A37" s="15">
        <v>36</v>
      </c>
      <c r="B37" s="15" t="s">
        <v>1088</v>
      </c>
      <c r="C37" s="15">
        <v>13800000</v>
      </c>
      <c r="D37" s="16">
        <v>2220000000</v>
      </c>
      <c r="E37" s="17">
        <v>4</v>
      </c>
      <c r="F37" s="15">
        <v>173</v>
      </c>
      <c r="G37" s="15">
        <v>49</v>
      </c>
      <c r="H37" s="15">
        <v>4285</v>
      </c>
      <c r="I37" s="15">
        <v>161</v>
      </c>
      <c r="J37" s="15">
        <v>157</v>
      </c>
      <c r="K37" s="15">
        <v>99654000</v>
      </c>
      <c r="L37" s="15">
        <v>24900</v>
      </c>
      <c r="M37" s="15">
        <v>398600</v>
      </c>
      <c r="N37" s="15">
        <v>299000</v>
      </c>
      <c r="O37" s="15">
        <v>4800000</v>
      </c>
      <c r="P37" s="15">
        <v>300000</v>
      </c>
      <c r="Q37" s="18">
        <v>42007</v>
      </c>
      <c r="R37" s="15" t="str">
        <f>INDEX(T_Category[category],MATCH(T_Youtuber3[[#This Row],[CatID]],T_Category[CatID],1))</f>
        <v>Entertainment</v>
      </c>
      <c r="S37" s="15" t="str">
        <f>VLOOKUP(T_Youtuber3[[#This Row],[CtrID]],T_Country[#Data],2,1)</f>
        <v>United States</v>
      </c>
      <c r="T37" s="15" t="str">
        <f>VLOOKUP(T_Youtuber3[[#This Row],[CtrID]],T_Country[#Data],3,0)</f>
        <v>US</v>
      </c>
      <c r="U37" s="15">
        <f>INDEX(T_Country[Gross tertiary education enrollment (%)],MATCH(T_Youtuber3[[#This Row],[CtrID]],T_Country[CtID],0))</f>
        <v>88.2</v>
      </c>
      <c r="V37" s="19">
        <f>_xlfn.XLOOKUP(T_Youtuber3[[#This Row],[CtrID]],T_Country[CtID],T_Country[Population])</f>
        <v>328000000</v>
      </c>
      <c r="W37" s="15" cm="1">
        <f t="array" ref="W37">_xlfn._xlws.FILTER(T_Country[Unemployment rate],T_Country[CtID]=T_Youtuber3[[#This Row],[CtrID]])</f>
        <v>14.7</v>
      </c>
      <c r="X37" s="15">
        <f>_xlfn.XLOOKUP(T_Youtuber3[[#This Row],[CtrID]],T_Country[CtID],T_Country[Urban_population])</f>
        <v>271000000</v>
      </c>
      <c r="Y37" s="15">
        <f>_xlfn.XLOOKUP(T_Youtuber3[[#This Row],[CtrID]],T_Country[CtID],T_Country[Latitude])</f>
        <v>37.090240000000001</v>
      </c>
      <c r="Z37" s="15">
        <f>_xlfn.XLOOKUP(T_Youtuber3[[#This Row],[CtrID]],T_Country[CtID],T_Country[Longitude])</f>
        <v>-95.712900000000005</v>
      </c>
    </row>
    <row r="38" spans="1:26">
      <c r="A38" s="15">
        <v>37</v>
      </c>
      <c r="B38" s="15" t="s">
        <v>686</v>
      </c>
      <c r="C38" s="15">
        <v>18100000</v>
      </c>
      <c r="D38" s="16">
        <v>12200000000</v>
      </c>
      <c r="E38" s="17">
        <v>4</v>
      </c>
      <c r="F38" s="15">
        <v>0</v>
      </c>
      <c r="G38" s="15">
        <v>19</v>
      </c>
      <c r="H38" s="15">
        <v>4057944</v>
      </c>
      <c r="I38" s="15" t="s">
        <v>39</v>
      </c>
      <c r="J38" s="15" t="s">
        <v>39</v>
      </c>
      <c r="K38" s="15" t="s">
        <v>39</v>
      </c>
      <c r="L38" s="15">
        <v>0</v>
      </c>
      <c r="M38" s="15">
        <v>0</v>
      </c>
      <c r="N38" s="15">
        <v>0</v>
      </c>
      <c r="O38" s="15">
        <v>0</v>
      </c>
      <c r="P38" s="15">
        <v>1</v>
      </c>
      <c r="Q38" s="18">
        <v>40110</v>
      </c>
      <c r="R38" s="15" t="str">
        <f>INDEX(T_Category[category],MATCH(T_Youtuber3[[#This Row],[CatID]],T_Category[CatID],1))</f>
        <v>Entertainment</v>
      </c>
      <c r="S38" s="15" t="str">
        <f>VLOOKUP(T_Youtuber3[[#This Row],[CtrID]],T_Country[#Data],2,1)</f>
        <v>India</v>
      </c>
      <c r="T38" s="15" t="str">
        <f>VLOOKUP(T_Youtuber3[[#This Row],[CtrID]],T_Country[#Data],3,0)</f>
        <v>IN</v>
      </c>
      <c r="U38" s="15">
        <f>INDEX(T_Country[Gross tertiary education enrollment (%)],MATCH(T_Youtuber3[[#This Row],[CtrID]],T_Country[CtID],0))</f>
        <v>28.1</v>
      </c>
      <c r="V38" s="19">
        <f>_xlfn.XLOOKUP(T_Youtuber3[[#This Row],[CtrID]],T_Country[CtID],T_Country[Population])</f>
        <v>1370000000</v>
      </c>
      <c r="W38" s="15" cm="1">
        <f t="array" ref="W38">_xlfn._xlws.FILTER(T_Country[Unemployment rate],T_Country[CtID]=T_Youtuber3[[#This Row],[CtrID]])</f>
        <v>5.36</v>
      </c>
      <c r="X38" s="15">
        <f>_xlfn.XLOOKUP(T_Youtuber3[[#This Row],[CtrID]],T_Country[CtID],T_Country[Urban_population])</f>
        <v>471000000</v>
      </c>
      <c r="Y38" s="15">
        <f>_xlfn.XLOOKUP(T_Youtuber3[[#This Row],[CtrID]],T_Country[CtID],T_Country[Latitude])</f>
        <v>20.593679999999999</v>
      </c>
      <c r="Z38" s="15">
        <f>_xlfn.XLOOKUP(T_Youtuber3[[#This Row],[CtrID]],T_Country[CtID],T_Country[Longitude])</f>
        <v>78.962879999999998</v>
      </c>
    </row>
    <row r="39" spans="1:26">
      <c r="A39" s="15">
        <v>38</v>
      </c>
      <c r="B39" s="15" t="s">
        <v>1203</v>
      </c>
      <c r="C39" s="15">
        <v>12900000</v>
      </c>
      <c r="D39" s="16">
        <v>6300000000</v>
      </c>
      <c r="E39" s="17">
        <v>9</v>
      </c>
      <c r="F39" s="15">
        <v>39</v>
      </c>
      <c r="G39" s="15">
        <v>49</v>
      </c>
      <c r="H39" s="15">
        <v>976</v>
      </c>
      <c r="I39" s="15">
        <v>171</v>
      </c>
      <c r="J39" s="15">
        <v>145</v>
      </c>
      <c r="K39" s="15">
        <v>91240000</v>
      </c>
      <c r="L39" s="15">
        <v>22800</v>
      </c>
      <c r="M39" s="15">
        <v>365000</v>
      </c>
      <c r="N39" s="15">
        <v>273700</v>
      </c>
      <c r="O39" s="15">
        <v>4400000</v>
      </c>
      <c r="P39" s="15">
        <v>100000</v>
      </c>
      <c r="Q39" s="18">
        <v>38661</v>
      </c>
      <c r="R39" s="15" t="str">
        <f>INDEX(T_Category[category],MATCH(T_Youtuber3[[#This Row],[CatID]],T_Category[CatID],1))</f>
        <v>Music</v>
      </c>
      <c r="S39" s="15" t="str">
        <f>VLOOKUP(T_Youtuber3[[#This Row],[CtrID]],T_Country[#Data],2,1)</f>
        <v>United States</v>
      </c>
      <c r="T39" s="15" t="str">
        <f>VLOOKUP(T_Youtuber3[[#This Row],[CtrID]],T_Country[#Data],3,0)</f>
        <v>US</v>
      </c>
      <c r="U39" s="15">
        <f>INDEX(T_Country[Gross tertiary education enrollment (%)],MATCH(T_Youtuber3[[#This Row],[CtrID]],T_Country[CtID],0))</f>
        <v>88.2</v>
      </c>
      <c r="V39" s="19">
        <f>_xlfn.XLOOKUP(T_Youtuber3[[#This Row],[CtrID]],T_Country[CtID],T_Country[Population])</f>
        <v>328000000</v>
      </c>
      <c r="W39" s="15" cm="1">
        <f t="array" ref="W39">_xlfn._xlws.FILTER(T_Country[Unemployment rate],T_Country[CtID]=T_Youtuber3[[#This Row],[CtrID]])</f>
        <v>14.7</v>
      </c>
      <c r="X39" s="15">
        <f>_xlfn.XLOOKUP(T_Youtuber3[[#This Row],[CtrID]],T_Country[CtID],T_Country[Urban_population])</f>
        <v>271000000</v>
      </c>
      <c r="Y39" s="15">
        <f>_xlfn.XLOOKUP(T_Youtuber3[[#This Row],[CtrID]],T_Country[CtID],T_Country[Latitude])</f>
        <v>37.090240000000001</v>
      </c>
      <c r="Z39" s="15">
        <f>_xlfn.XLOOKUP(T_Youtuber3[[#This Row],[CtrID]],T_Country[CtID],T_Country[Longitude])</f>
        <v>-95.712900000000005</v>
      </c>
    </row>
    <row r="40" spans="1:26">
      <c r="A40" s="15">
        <v>39</v>
      </c>
      <c r="B40" s="15" t="s">
        <v>459</v>
      </c>
      <c r="C40" s="15">
        <v>23200000</v>
      </c>
      <c r="D40" s="16">
        <v>7970000000</v>
      </c>
      <c r="E40" s="17">
        <v>4</v>
      </c>
      <c r="F40" s="15">
        <v>595</v>
      </c>
      <c r="G40" s="15">
        <v>19</v>
      </c>
      <c r="H40" s="15">
        <v>660</v>
      </c>
      <c r="I40" s="15" t="s">
        <v>39</v>
      </c>
      <c r="J40" s="15">
        <v>79</v>
      </c>
      <c r="K40" s="16">
        <v>321000000</v>
      </c>
      <c r="L40" s="15">
        <v>80300</v>
      </c>
      <c r="M40" s="15">
        <v>1300000</v>
      </c>
      <c r="N40" s="15">
        <v>963500</v>
      </c>
      <c r="O40" s="15">
        <v>15400000</v>
      </c>
      <c r="P40" s="15">
        <v>900000</v>
      </c>
      <c r="Q40" s="18">
        <v>43033</v>
      </c>
      <c r="R40" s="15" t="str">
        <f>INDEX(T_Category[category],MATCH(T_Youtuber3[[#This Row],[CatID]],T_Category[CatID],1))</f>
        <v>Entertainment</v>
      </c>
      <c r="S40" s="15" t="str">
        <f>VLOOKUP(T_Youtuber3[[#This Row],[CtrID]],T_Country[#Data],2,1)</f>
        <v>India</v>
      </c>
      <c r="T40" s="15" t="str">
        <f>VLOOKUP(T_Youtuber3[[#This Row],[CtrID]],T_Country[#Data],3,0)</f>
        <v>IN</v>
      </c>
      <c r="U40" s="15">
        <f>INDEX(T_Country[Gross tertiary education enrollment (%)],MATCH(T_Youtuber3[[#This Row],[CtrID]],T_Country[CtID],0))</f>
        <v>28.1</v>
      </c>
      <c r="V40" s="19">
        <f>_xlfn.XLOOKUP(T_Youtuber3[[#This Row],[CtrID]],T_Country[CtID],T_Country[Population])</f>
        <v>1370000000</v>
      </c>
      <c r="W40" s="15" cm="1">
        <f t="array" ref="W40">_xlfn._xlws.FILTER(T_Country[Unemployment rate],T_Country[CtID]=T_Youtuber3[[#This Row],[CtrID]])</f>
        <v>5.36</v>
      </c>
      <c r="X40" s="15">
        <f>_xlfn.XLOOKUP(T_Youtuber3[[#This Row],[CtrID]],T_Country[CtID],T_Country[Urban_population])</f>
        <v>471000000</v>
      </c>
      <c r="Y40" s="15">
        <f>_xlfn.XLOOKUP(T_Youtuber3[[#This Row],[CtrID]],T_Country[CtID],T_Country[Latitude])</f>
        <v>20.593679999999999</v>
      </c>
      <c r="Z40" s="15">
        <f>_xlfn.XLOOKUP(T_Youtuber3[[#This Row],[CtrID]],T_Country[CtID],T_Country[Longitude])</f>
        <v>78.962879999999998</v>
      </c>
    </row>
    <row r="41" spans="1:26">
      <c r="A41" s="15">
        <v>40</v>
      </c>
      <c r="B41" s="15" t="s">
        <v>472</v>
      </c>
      <c r="C41" s="15">
        <v>22900000</v>
      </c>
      <c r="D41" s="16">
        <v>5380000000</v>
      </c>
      <c r="E41" s="17">
        <v>5</v>
      </c>
      <c r="F41" s="15">
        <v>0</v>
      </c>
      <c r="G41" s="15">
        <v>49</v>
      </c>
      <c r="H41" s="15">
        <v>4057944</v>
      </c>
      <c r="I41" s="15">
        <v>7700</v>
      </c>
      <c r="J41" s="15">
        <v>7453</v>
      </c>
      <c r="K41" s="15" t="s">
        <v>39</v>
      </c>
      <c r="L41" s="15">
        <v>0</v>
      </c>
      <c r="M41" s="15">
        <v>0</v>
      </c>
      <c r="N41" s="15">
        <v>0</v>
      </c>
      <c r="O41" s="15">
        <v>0</v>
      </c>
      <c r="P41" s="15">
        <v>1</v>
      </c>
      <c r="Q41" s="18">
        <v>38797</v>
      </c>
      <c r="R41" s="15" t="str">
        <f>INDEX(T_Category[category],MATCH(T_Youtuber3[[#This Row],[CatID]],T_Category[CatID],1))</f>
        <v>Film &amp; Animation</v>
      </c>
      <c r="S41" s="15" t="str">
        <f>VLOOKUP(T_Youtuber3[[#This Row],[CtrID]],T_Country[#Data],2,1)</f>
        <v>United States</v>
      </c>
      <c r="T41" s="15" t="str">
        <f>VLOOKUP(T_Youtuber3[[#This Row],[CtrID]],T_Country[#Data],3,0)</f>
        <v>US</v>
      </c>
      <c r="U41" s="15">
        <f>INDEX(T_Country[Gross tertiary education enrollment (%)],MATCH(T_Youtuber3[[#This Row],[CtrID]],T_Country[CtID],0))</f>
        <v>88.2</v>
      </c>
      <c r="V41" s="19">
        <f>_xlfn.XLOOKUP(T_Youtuber3[[#This Row],[CtrID]],T_Country[CtID],T_Country[Population])</f>
        <v>328000000</v>
      </c>
      <c r="W41" s="15" cm="1">
        <f t="array" ref="W41">_xlfn._xlws.FILTER(T_Country[Unemployment rate],T_Country[CtID]=T_Youtuber3[[#This Row],[CtrID]])</f>
        <v>14.7</v>
      </c>
      <c r="X41" s="15">
        <f>_xlfn.XLOOKUP(T_Youtuber3[[#This Row],[CtrID]],T_Country[CtID],T_Country[Urban_population])</f>
        <v>271000000</v>
      </c>
      <c r="Y41" s="15">
        <f>_xlfn.XLOOKUP(T_Youtuber3[[#This Row],[CtrID]],T_Country[CtID],T_Country[Latitude])</f>
        <v>37.090240000000001</v>
      </c>
      <c r="Z41" s="15">
        <f>_xlfn.XLOOKUP(T_Youtuber3[[#This Row],[CtrID]],T_Country[CtID],T_Country[Longitude])</f>
        <v>-95.712900000000005</v>
      </c>
    </row>
    <row r="42" spans="1:26">
      <c r="A42" s="15">
        <v>41</v>
      </c>
      <c r="B42" s="15" t="s">
        <v>372</v>
      </c>
      <c r="C42" s="15">
        <v>26400000</v>
      </c>
      <c r="D42" s="16">
        <v>27000000000</v>
      </c>
      <c r="E42" s="17">
        <v>2</v>
      </c>
      <c r="F42" s="15">
        <v>865</v>
      </c>
      <c r="G42" s="15">
        <v>49</v>
      </c>
      <c r="H42" s="15">
        <v>61</v>
      </c>
      <c r="I42" s="15">
        <v>63</v>
      </c>
      <c r="J42" s="15">
        <v>12</v>
      </c>
      <c r="K42" s="16">
        <v>1050000000</v>
      </c>
      <c r="L42" s="15">
        <v>261500</v>
      </c>
      <c r="M42" s="15">
        <v>4200000</v>
      </c>
      <c r="N42" s="15">
        <v>3100000</v>
      </c>
      <c r="O42" s="15">
        <v>50200000</v>
      </c>
      <c r="P42" s="15">
        <v>1300000</v>
      </c>
      <c r="Q42" s="18">
        <v>43864</v>
      </c>
      <c r="R42" s="15" t="str">
        <f>INDEX(T_Category[category],MATCH(T_Youtuber3[[#This Row],[CatID]],T_Category[CatID],1))</f>
        <v>Comedy</v>
      </c>
      <c r="S42" s="15" t="str">
        <f>VLOOKUP(T_Youtuber3[[#This Row],[CtrID]],T_Country[#Data],2,1)</f>
        <v>United States</v>
      </c>
      <c r="T42" s="15" t="str">
        <f>VLOOKUP(T_Youtuber3[[#This Row],[CtrID]],T_Country[#Data],3,0)</f>
        <v>US</v>
      </c>
      <c r="U42" s="15">
        <f>INDEX(T_Country[Gross tertiary education enrollment (%)],MATCH(T_Youtuber3[[#This Row],[CtrID]],T_Country[CtID],0))</f>
        <v>88.2</v>
      </c>
      <c r="V42" s="19">
        <f>_xlfn.XLOOKUP(T_Youtuber3[[#This Row],[CtrID]],T_Country[CtID],T_Country[Population])</f>
        <v>328000000</v>
      </c>
      <c r="W42" s="15" cm="1">
        <f t="array" ref="W42">_xlfn._xlws.FILTER(T_Country[Unemployment rate],T_Country[CtID]=T_Youtuber3[[#This Row],[CtrID]])</f>
        <v>14.7</v>
      </c>
      <c r="X42" s="15">
        <f>_xlfn.XLOOKUP(T_Youtuber3[[#This Row],[CtrID]],T_Country[CtID],T_Country[Urban_population])</f>
        <v>271000000</v>
      </c>
      <c r="Y42" s="15">
        <f>_xlfn.XLOOKUP(T_Youtuber3[[#This Row],[CtrID]],T_Country[CtID],T_Country[Latitude])</f>
        <v>37.090240000000001</v>
      </c>
      <c r="Z42" s="15">
        <f>_xlfn.XLOOKUP(T_Youtuber3[[#This Row],[CtrID]],T_Country[CtID],T_Country[Longitude])</f>
        <v>-95.712900000000005</v>
      </c>
    </row>
    <row r="43" spans="1:26">
      <c r="A43" s="15">
        <v>42</v>
      </c>
      <c r="B43" s="15" t="s">
        <v>158</v>
      </c>
      <c r="C43" s="15">
        <v>43700000</v>
      </c>
      <c r="D43" s="16">
        <v>12900000000</v>
      </c>
      <c r="E43" s="17">
        <v>9</v>
      </c>
      <c r="F43" s="15">
        <v>8</v>
      </c>
      <c r="G43" s="15">
        <v>44</v>
      </c>
      <c r="H43" s="15">
        <v>4056116</v>
      </c>
      <c r="I43" s="15">
        <v>4026</v>
      </c>
      <c r="J43" s="15">
        <v>5270</v>
      </c>
      <c r="K43" s="15">
        <v>22</v>
      </c>
      <c r="L43" s="15">
        <v>0.01</v>
      </c>
      <c r="M43" s="15">
        <v>0.09</v>
      </c>
      <c r="N43" s="15">
        <v>7.0000000000000007E-2</v>
      </c>
      <c r="O43" s="15">
        <v>1</v>
      </c>
      <c r="P43" s="15" t="s">
        <v>39</v>
      </c>
      <c r="Q43" s="18">
        <v>38849</v>
      </c>
      <c r="R43" s="15" t="str">
        <f>INDEX(T_Category[category],MATCH(T_Youtuber3[[#This Row],[CatID]],T_Category[CatID],1))</f>
        <v>Music</v>
      </c>
      <c r="S43" s="15" t="str">
        <f>VLOOKUP(T_Youtuber3[[#This Row],[CtrID]],T_Country[#Data],2,1)</f>
        <v>Thailand</v>
      </c>
      <c r="T43" s="15" t="str">
        <f>VLOOKUP(T_Youtuber3[[#This Row],[CtrID]],T_Country[#Data],3,0)</f>
        <v>TH</v>
      </c>
      <c r="U43" s="15">
        <f>INDEX(T_Country[Gross tertiary education enrollment (%)],MATCH(T_Youtuber3[[#This Row],[CtrID]],T_Country[CtID],0))</f>
        <v>49.3</v>
      </c>
      <c r="V43" s="19">
        <f>_xlfn.XLOOKUP(T_Youtuber3[[#This Row],[CtrID]],T_Country[CtID],T_Country[Population])</f>
        <v>69625582</v>
      </c>
      <c r="W43" s="15" cm="1">
        <f t="array" ref="W43">_xlfn._xlws.FILTER(T_Country[Unemployment rate],T_Country[CtID]=T_Youtuber3[[#This Row],[CtrID]])</f>
        <v>0.75</v>
      </c>
      <c r="X43" s="15">
        <f>_xlfn.XLOOKUP(T_Youtuber3[[#This Row],[CtrID]],T_Country[CtID],T_Country[Urban_population])</f>
        <v>35294600</v>
      </c>
      <c r="Y43" s="15">
        <f>_xlfn.XLOOKUP(T_Youtuber3[[#This Row],[CtrID]],T_Country[CtID],T_Country[Latitude])</f>
        <v>15.87003</v>
      </c>
      <c r="Z43" s="15">
        <f>_xlfn.XLOOKUP(T_Youtuber3[[#This Row],[CtrID]],T_Country[CtID],T_Country[Longitude])</f>
        <v>100.99250000000001</v>
      </c>
    </row>
    <row r="44" spans="1:26">
      <c r="A44" s="15">
        <v>43</v>
      </c>
      <c r="B44" s="15" t="s">
        <v>1204</v>
      </c>
      <c r="C44" s="15">
        <v>12900000</v>
      </c>
      <c r="D44" s="16">
        <v>7520000000</v>
      </c>
      <c r="E44" s="17">
        <v>13</v>
      </c>
      <c r="F44" s="15">
        <v>169304</v>
      </c>
      <c r="G44" s="15">
        <v>47</v>
      </c>
      <c r="H44" s="15">
        <v>737</v>
      </c>
      <c r="I44" s="15">
        <v>8</v>
      </c>
      <c r="J44" s="15">
        <v>23</v>
      </c>
      <c r="K44" s="15">
        <v>80219000</v>
      </c>
      <c r="L44" s="15">
        <v>20100</v>
      </c>
      <c r="M44" s="15">
        <v>320900</v>
      </c>
      <c r="N44" s="15">
        <v>240700</v>
      </c>
      <c r="O44" s="15">
        <v>3900000</v>
      </c>
      <c r="P44" s="15">
        <v>100000</v>
      </c>
      <c r="Q44" s="18">
        <v>38979</v>
      </c>
      <c r="R44" s="15" t="str">
        <f>INDEX(T_Category[category],MATCH(T_Youtuber3[[#This Row],[CatID]],T_Category[CatID],1))</f>
        <v>People &amp; Blogs</v>
      </c>
      <c r="S44" s="15" t="str">
        <f>VLOOKUP(T_Youtuber3[[#This Row],[CtrID]],T_Country[#Data],2,1)</f>
        <v>United Arab Emirates</v>
      </c>
      <c r="T44" s="15" t="str">
        <f>VLOOKUP(T_Youtuber3[[#This Row],[CtrID]],T_Country[#Data],3,0)</f>
        <v>AE</v>
      </c>
      <c r="U44" s="15">
        <f>INDEX(T_Country[Gross tertiary education enrollment (%)],MATCH(T_Youtuber3[[#This Row],[CtrID]],T_Country[CtID],0))</f>
        <v>36.799999999999997</v>
      </c>
      <c r="V44" s="19">
        <f>_xlfn.XLOOKUP(T_Youtuber3[[#This Row],[CtrID]],T_Country[CtID],T_Country[Population])</f>
        <v>9770529</v>
      </c>
      <c r="W44" s="15" cm="1">
        <f t="array" ref="W44">_xlfn._xlws.FILTER(T_Country[Unemployment rate],T_Country[CtID]=T_Youtuber3[[#This Row],[CtrID]])</f>
        <v>2.35</v>
      </c>
      <c r="X44" s="15">
        <f>_xlfn.XLOOKUP(T_Youtuber3[[#This Row],[CtrID]],T_Country[CtID],T_Country[Urban_population])</f>
        <v>8479744</v>
      </c>
      <c r="Y44" s="15">
        <f>_xlfn.XLOOKUP(T_Youtuber3[[#This Row],[CtrID]],T_Country[CtID],T_Country[Latitude])</f>
        <v>23.42408</v>
      </c>
      <c r="Z44" s="15">
        <f>_xlfn.XLOOKUP(T_Youtuber3[[#This Row],[CtrID]],T_Country[CtID],T_Country[Longitude])</f>
        <v>53.847819999999999</v>
      </c>
    </row>
    <row r="45" spans="1:26">
      <c r="A45" s="15">
        <v>44</v>
      </c>
      <c r="B45" s="15" t="s">
        <v>424</v>
      </c>
      <c r="C45" s="15">
        <v>24100000</v>
      </c>
      <c r="D45" s="16">
        <v>11000000000</v>
      </c>
      <c r="E45" s="17">
        <v>2</v>
      </c>
      <c r="F45" s="15">
        <v>802</v>
      </c>
      <c r="G45" s="15">
        <v>3</v>
      </c>
      <c r="H45" s="15">
        <v>376</v>
      </c>
      <c r="I45" s="15">
        <v>4</v>
      </c>
      <c r="J45" s="15">
        <v>71</v>
      </c>
      <c r="K45" s="16">
        <v>402000000</v>
      </c>
      <c r="L45" s="15">
        <v>100400</v>
      </c>
      <c r="M45" s="15">
        <v>1600000</v>
      </c>
      <c r="N45" s="15">
        <v>1200000</v>
      </c>
      <c r="O45" s="15">
        <v>19300000</v>
      </c>
      <c r="P45" s="15">
        <v>600000</v>
      </c>
      <c r="Q45" s="18">
        <v>41656</v>
      </c>
      <c r="R45" s="15" t="str">
        <f>INDEX(T_Category[category],MATCH(T_Youtuber3[[#This Row],[CatID]],T_Category[CatID],1))</f>
        <v>Comedy</v>
      </c>
      <c r="S45" s="15" t="str">
        <f>VLOOKUP(T_Youtuber3[[#This Row],[CtrID]],T_Country[#Data],2,1)</f>
        <v>Argentina</v>
      </c>
      <c r="T45" s="15" t="str">
        <f>VLOOKUP(T_Youtuber3[[#This Row],[CtrID]],T_Country[#Data],3,0)</f>
        <v>AR</v>
      </c>
      <c r="U45" s="15">
        <f>INDEX(T_Country[Gross tertiary education enrollment (%)],MATCH(T_Youtuber3[[#This Row],[CtrID]],T_Country[CtID],0))</f>
        <v>90</v>
      </c>
      <c r="V45" s="19">
        <f>_xlfn.XLOOKUP(T_Youtuber3[[#This Row],[CtrID]],T_Country[CtID],T_Country[Population])</f>
        <v>44938712</v>
      </c>
      <c r="W45" s="15" cm="1">
        <f t="array" ref="W45">_xlfn._xlws.FILTER(T_Country[Unemployment rate],T_Country[CtID]=T_Youtuber3[[#This Row],[CtrID]])</f>
        <v>9.7899999999999991</v>
      </c>
      <c r="X45" s="15">
        <f>_xlfn.XLOOKUP(T_Youtuber3[[#This Row],[CtrID]],T_Country[CtID],T_Country[Urban_population])</f>
        <v>41339571</v>
      </c>
      <c r="Y45" s="15">
        <f>_xlfn.XLOOKUP(T_Youtuber3[[#This Row],[CtrID]],T_Country[CtID],T_Country[Latitude])</f>
        <v>-38.4161</v>
      </c>
      <c r="Z45" s="15">
        <f>_xlfn.XLOOKUP(T_Youtuber3[[#This Row],[CtrID]],T_Country[CtID],T_Country[Longitude])</f>
        <v>-63.616700000000002</v>
      </c>
    </row>
    <row r="46" spans="1:26">
      <c r="A46" s="15">
        <v>45</v>
      </c>
      <c r="B46" s="15" t="s">
        <v>1169</v>
      </c>
      <c r="C46" s="15">
        <v>13100000</v>
      </c>
      <c r="D46" s="16">
        <v>1400000000</v>
      </c>
      <c r="E46" s="17">
        <v>13</v>
      </c>
      <c r="F46" s="15">
        <v>287</v>
      </c>
      <c r="G46" s="15">
        <v>34</v>
      </c>
      <c r="H46" s="15">
        <v>7733</v>
      </c>
      <c r="I46" s="15">
        <v>11</v>
      </c>
      <c r="J46" s="15">
        <v>56</v>
      </c>
      <c r="K46" s="15">
        <v>10848000</v>
      </c>
      <c r="L46" s="15">
        <v>2700</v>
      </c>
      <c r="M46" s="15">
        <v>43400</v>
      </c>
      <c r="N46" s="15">
        <v>32500</v>
      </c>
      <c r="O46" s="15">
        <v>520700</v>
      </c>
      <c r="P46" s="15" t="s">
        <v>39</v>
      </c>
      <c r="Q46" s="18">
        <v>42934</v>
      </c>
      <c r="R46" s="15" t="str">
        <f>INDEX(T_Category[category],MATCH(T_Youtuber3[[#This Row],[CatID]],T_Category[CatID],1))</f>
        <v>People &amp; Blogs</v>
      </c>
      <c r="S46" s="15" t="str">
        <f>VLOOKUP(T_Youtuber3[[#This Row],[CtrID]],T_Country[#Data],2,1)</f>
        <v>Philippines</v>
      </c>
      <c r="T46" s="15" t="str">
        <f>VLOOKUP(T_Youtuber3[[#This Row],[CtrID]],T_Country[#Data],3,0)</f>
        <v>PH</v>
      </c>
      <c r="U46" s="15">
        <f>INDEX(T_Country[Gross tertiary education enrollment (%)],MATCH(T_Youtuber3[[#This Row],[CtrID]],T_Country[CtID],0))</f>
        <v>35.5</v>
      </c>
      <c r="V46" s="19">
        <f>_xlfn.XLOOKUP(T_Youtuber3[[#This Row],[CtrID]],T_Country[CtID],T_Country[Population])</f>
        <v>108000000</v>
      </c>
      <c r="W46" s="15" cm="1">
        <f t="array" ref="W46">_xlfn._xlws.FILTER(T_Country[Unemployment rate],T_Country[CtID]=T_Youtuber3[[#This Row],[CtrID]])</f>
        <v>2.15</v>
      </c>
      <c r="X46" s="15">
        <f>_xlfn.XLOOKUP(T_Youtuber3[[#This Row],[CtrID]],T_Country[CtID],T_Country[Urban_population])</f>
        <v>50975903</v>
      </c>
      <c r="Y46" s="15">
        <f>_xlfn.XLOOKUP(T_Youtuber3[[#This Row],[CtrID]],T_Country[CtID],T_Country[Latitude])</f>
        <v>12.879720000000001</v>
      </c>
      <c r="Z46" s="15">
        <f>_xlfn.XLOOKUP(T_Youtuber3[[#This Row],[CtrID]],T_Country[CtID],T_Country[Longitude])</f>
        <v>121.774</v>
      </c>
    </row>
    <row r="47" spans="1:26">
      <c r="A47" s="15">
        <v>46</v>
      </c>
      <c r="B47" s="15" t="s">
        <v>1087</v>
      </c>
      <c r="C47" s="15">
        <v>13900000</v>
      </c>
      <c r="D47" s="16">
        <v>3190000000</v>
      </c>
      <c r="E47" s="17">
        <v>7</v>
      </c>
      <c r="F47" s="15">
        <v>288</v>
      </c>
      <c r="G47" s="15">
        <v>49</v>
      </c>
      <c r="H47" s="15">
        <v>2613</v>
      </c>
      <c r="I47" s="15" t="s">
        <v>39</v>
      </c>
      <c r="J47" s="15">
        <v>157</v>
      </c>
      <c r="K47" s="16">
        <v>143000000</v>
      </c>
      <c r="L47" s="15">
        <v>35700</v>
      </c>
      <c r="M47" s="15">
        <v>571000</v>
      </c>
      <c r="N47" s="15">
        <v>428300</v>
      </c>
      <c r="O47" s="15">
        <v>6900000</v>
      </c>
      <c r="P47" s="15">
        <v>300000</v>
      </c>
      <c r="Q47" s="18">
        <v>40411</v>
      </c>
      <c r="R47" s="15" t="str">
        <f>INDEX(T_Category[category],MATCH(T_Youtuber3[[#This Row],[CatID]],T_Category[CatID],1))</f>
        <v>Howto &amp; Style</v>
      </c>
      <c r="S47" s="15" t="str">
        <f>VLOOKUP(T_Youtuber3[[#This Row],[CtrID]],T_Country[#Data],2,1)</f>
        <v>United States</v>
      </c>
      <c r="T47" s="15" t="str">
        <f>VLOOKUP(T_Youtuber3[[#This Row],[CtrID]],T_Country[#Data],3,0)</f>
        <v>US</v>
      </c>
      <c r="U47" s="15">
        <f>INDEX(T_Country[Gross tertiary education enrollment (%)],MATCH(T_Youtuber3[[#This Row],[CtrID]],T_Country[CtID],0))</f>
        <v>88.2</v>
      </c>
      <c r="V47" s="19">
        <f>_xlfn.XLOOKUP(T_Youtuber3[[#This Row],[CtrID]],T_Country[CtID],T_Country[Population])</f>
        <v>328000000</v>
      </c>
      <c r="W47" s="15" cm="1">
        <f t="array" ref="W47">_xlfn._xlws.FILTER(T_Country[Unemployment rate],T_Country[CtID]=T_Youtuber3[[#This Row],[CtrID]])</f>
        <v>14.7</v>
      </c>
      <c r="X47" s="15">
        <f>_xlfn.XLOOKUP(T_Youtuber3[[#This Row],[CtrID]],T_Country[CtID],T_Country[Urban_population])</f>
        <v>271000000</v>
      </c>
      <c r="Y47" s="15">
        <f>_xlfn.XLOOKUP(T_Youtuber3[[#This Row],[CtrID]],T_Country[CtID],T_Country[Latitude])</f>
        <v>37.090240000000001</v>
      </c>
      <c r="Z47" s="15">
        <f>_xlfn.XLOOKUP(T_Youtuber3[[#This Row],[CtrID]],T_Country[CtID],T_Country[Longitude])</f>
        <v>-95.712900000000005</v>
      </c>
    </row>
    <row r="48" spans="1:26">
      <c r="A48" s="15">
        <v>47</v>
      </c>
      <c r="B48" s="15" t="s">
        <v>799</v>
      </c>
      <c r="C48" s="15">
        <v>16400000</v>
      </c>
      <c r="D48" s="16">
        <v>14400000000</v>
      </c>
      <c r="E48" s="17">
        <v>4</v>
      </c>
      <c r="F48" s="15">
        <v>1</v>
      </c>
      <c r="G48" s="15">
        <v>49</v>
      </c>
      <c r="H48" s="15">
        <v>4057780</v>
      </c>
      <c r="I48" s="15" t="s">
        <v>39</v>
      </c>
      <c r="J48" s="15">
        <v>6788</v>
      </c>
      <c r="K48" s="15">
        <v>1</v>
      </c>
      <c r="L48" s="15">
        <v>0</v>
      </c>
      <c r="M48" s="15">
        <v>0</v>
      </c>
      <c r="N48" s="15">
        <v>0</v>
      </c>
      <c r="O48" s="15">
        <v>0.05</v>
      </c>
      <c r="P48" s="15" t="s">
        <v>39</v>
      </c>
      <c r="Q48" s="18">
        <v>42331</v>
      </c>
      <c r="R48" s="15" t="str">
        <f>INDEX(T_Category[category],MATCH(T_Youtuber3[[#This Row],[CatID]],T_Category[CatID],1))</f>
        <v>Entertainment</v>
      </c>
      <c r="S48" s="15" t="str">
        <f>VLOOKUP(T_Youtuber3[[#This Row],[CtrID]],T_Country[#Data],2,1)</f>
        <v>United States</v>
      </c>
      <c r="T48" s="15" t="str">
        <f>VLOOKUP(T_Youtuber3[[#This Row],[CtrID]],T_Country[#Data],3,0)</f>
        <v>US</v>
      </c>
      <c r="U48" s="15">
        <f>INDEX(T_Country[Gross tertiary education enrollment (%)],MATCH(T_Youtuber3[[#This Row],[CtrID]],T_Country[CtID],0))</f>
        <v>88.2</v>
      </c>
      <c r="V48" s="19">
        <f>_xlfn.XLOOKUP(T_Youtuber3[[#This Row],[CtrID]],T_Country[CtID],T_Country[Population])</f>
        <v>328000000</v>
      </c>
      <c r="W48" s="15" cm="1">
        <f t="array" ref="W48">_xlfn._xlws.FILTER(T_Country[Unemployment rate],T_Country[CtID]=T_Youtuber3[[#This Row],[CtrID]])</f>
        <v>14.7</v>
      </c>
      <c r="X48" s="15">
        <f>_xlfn.XLOOKUP(T_Youtuber3[[#This Row],[CtrID]],T_Country[CtID],T_Country[Urban_population])</f>
        <v>271000000</v>
      </c>
      <c r="Y48" s="15">
        <f>_xlfn.XLOOKUP(T_Youtuber3[[#This Row],[CtrID]],T_Country[CtID],T_Country[Latitude])</f>
        <v>37.090240000000001</v>
      </c>
      <c r="Z48" s="15">
        <f>_xlfn.XLOOKUP(T_Youtuber3[[#This Row],[CtrID]],T_Country[CtID],T_Country[Longitude])</f>
        <v>-95.712900000000005</v>
      </c>
    </row>
    <row r="49" spans="1:26">
      <c r="A49" s="15">
        <v>48</v>
      </c>
      <c r="B49" s="15" t="s">
        <v>657</v>
      </c>
      <c r="C49" s="15">
        <v>18700000</v>
      </c>
      <c r="D49" s="16">
        <v>6150000000</v>
      </c>
      <c r="E49" s="17">
        <v>6</v>
      </c>
      <c r="F49" s="15">
        <v>2</v>
      </c>
      <c r="G49" s="15">
        <v>49</v>
      </c>
      <c r="H49" s="15">
        <v>4053443</v>
      </c>
      <c r="I49" s="15" t="s">
        <v>39</v>
      </c>
      <c r="J49" s="15">
        <v>7729</v>
      </c>
      <c r="K49" s="15">
        <v>1</v>
      </c>
      <c r="L49" s="15">
        <v>0</v>
      </c>
      <c r="M49" s="15">
        <v>0</v>
      </c>
      <c r="N49" s="15">
        <v>0</v>
      </c>
      <c r="O49" s="15">
        <v>0.05</v>
      </c>
      <c r="P49" s="15" t="s">
        <v>39</v>
      </c>
      <c r="Q49" s="18">
        <v>42558</v>
      </c>
      <c r="R49" s="15" t="str">
        <f>INDEX(T_Category[category],MATCH(T_Youtuber3[[#This Row],[CatID]],T_Category[CatID],1))</f>
        <v>Gaming</v>
      </c>
      <c r="S49" s="15" t="str">
        <f>VLOOKUP(T_Youtuber3[[#This Row],[CtrID]],T_Country[#Data],2,1)</f>
        <v>United States</v>
      </c>
      <c r="T49" s="15" t="str">
        <f>VLOOKUP(T_Youtuber3[[#This Row],[CtrID]],T_Country[#Data],3,0)</f>
        <v>US</v>
      </c>
      <c r="U49" s="15">
        <f>INDEX(T_Country[Gross tertiary education enrollment (%)],MATCH(T_Youtuber3[[#This Row],[CtrID]],T_Country[CtID],0))</f>
        <v>88.2</v>
      </c>
      <c r="V49" s="19">
        <f>_xlfn.XLOOKUP(T_Youtuber3[[#This Row],[CtrID]],T_Country[CtID],T_Country[Population])</f>
        <v>328000000</v>
      </c>
      <c r="W49" s="15" cm="1">
        <f t="array" ref="W49">_xlfn._xlws.FILTER(T_Country[Unemployment rate],T_Country[CtID]=T_Youtuber3[[#This Row],[CtrID]])</f>
        <v>14.7</v>
      </c>
      <c r="X49" s="15">
        <f>_xlfn.XLOOKUP(T_Youtuber3[[#This Row],[CtrID]],T_Country[CtID],T_Country[Urban_population])</f>
        <v>271000000</v>
      </c>
      <c r="Y49" s="15">
        <f>_xlfn.XLOOKUP(T_Youtuber3[[#This Row],[CtrID]],T_Country[CtID],T_Country[Latitude])</f>
        <v>37.090240000000001</v>
      </c>
      <c r="Z49" s="15">
        <f>_xlfn.XLOOKUP(T_Youtuber3[[#This Row],[CtrID]],T_Country[CtID],T_Country[Longitude])</f>
        <v>-95.712900000000005</v>
      </c>
    </row>
    <row r="50" spans="1:26">
      <c r="A50" s="15">
        <v>49</v>
      </c>
      <c r="B50" s="15" t="s">
        <v>1063</v>
      </c>
      <c r="C50" s="15">
        <v>14000000</v>
      </c>
      <c r="D50" s="16">
        <v>4960000000</v>
      </c>
      <c r="E50" s="17">
        <v>6</v>
      </c>
      <c r="F50" s="15">
        <v>5757</v>
      </c>
      <c r="G50" s="15">
        <v>7</v>
      </c>
      <c r="H50" s="15">
        <v>1392</v>
      </c>
      <c r="I50" s="15">
        <v>45</v>
      </c>
      <c r="J50" s="15">
        <v>49</v>
      </c>
      <c r="K50" s="15">
        <v>10210000</v>
      </c>
      <c r="L50" s="15">
        <v>2600</v>
      </c>
      <c r="M50" s="15">
        <v>40800</v>
      </c>
      <c r="N50" s="15">
        <v>30600</v>
      </c>
      <c r="O50" s="15">
        <v>490100</v>
      </c>
      <c r="P50" s="15" t="s">
        <v>39</v>
      </c>
      <c r="Q50" s="18">
        <v>41258</v>
      </c>
      <c r="R50" s="15" t="str">
        <f>INDEX(T_Category[category],MATCH(T_Youtuber3[[#This Row],[CatID]],T_Category[CatID],1))</f>
        <v>Gaming</v>
      </c>
      <c r="S50" s="15" t="str">
        <f>VLOOKUP(T_Youtuber3[[#This Row],[CtrID]],T_Country[#Data],2,1)</f>
        <v>Brazil</v>
      </c>
      <c r="T50" s="15" t="str">
        <f>VLOOKUP(T_Youtuber3[[#This Row],[CtrID]],T_Country[#Data],3,0)</f>
        <v>BR</v>
      </c>
      <c r="U50" s="15">
        <f>INDEX(T_Country[Gross tertiary education enrollment (%)],MATCH(T_Youtuber3[[#This Row],[CtrID]],T_Country[CtID],0))</f>
        <v>51.3</v>
      </c>
      <c r="V50" s="19">
        <f>_xlfn.XLOOKUP(T_Youtuber3[[#This Row],[CtrID]],T_Country[CtID],T_Country[Population])</f>
        <v>213000000</v>
      </c>
      <c r="W50" s="15" cm="1">
        <f t="array" ref="W50">_xlfn._xlws.FILTER(T_Country[Unemployment rate],T_Country[CtID]=T_Youtuber3[[#This Row],[CtrID]])</f>
        <v>12.08</v>
      </c>
      <c r="X50" s="15">
        <f>_xlfn.XLOOKUP(T_Youtuber3[[#This Row],[CtrID]],T_Country[CtID],T_Country[Urban_population])</f>
        <v>183000000</v>
      </c>
      <c r="Y50" s="15">
        <f>_xlfn.XLOOKUP(T_Youtuber3[[#This Row],[CtrID]],T_Country[CtID],T_Country[Latitude])</f>
        <v>-14.234999999999999</v>
      </c>
      <c r="Z50" s="15">
        <f>_xlfn.XLOOKUP(T_Youtuber3[[#This Row],[CtrID]],T_Country[CtID],T_Country[Longitude])</f>
        <v>-51.9253</v>
      </c>
    </row>
    <row r="51" spans="1:26">
      <c r="A51" s="15">
        <v>50</v>
      </c>
      <c r="B51" s="15" t="s">
        <v>737</v>
      </c>
      <c r="C51" s="15">
        <v>17400000</v>
      </c>
      <c r="D51" s="16">
        <v>13000000000</v>
      </c>
      <c r="E51" s="17">
        <v>4</v>
      </c>
      <c r="F51" s="15">
        <v>118448</v>
      </c>
      <c r="G51" s="15">
        <v>44</v>
      </c>
      <c r="H51" s="15">
        <v>286</v>
      </c>
      <c r="I51" s="15">
        <v>8</v>
      </c>
      <c r="J51" s="15">
        <v>11</v>
      </c>
      <c r="K51" s="16">
        <v>236000000</v>
      </c>
      <c r="L51" s="15">
        <v>59000</v>
      </c>
      <c r="M51" s="15">
        <v>944000</v>
      </c>
      <c r="N51" s="15">
        <v>708000</v>
      </c>
      <c r="O51" s="15">
        <v>11300000</v>
      </c>
      <c r="P51" s="15">
        <v>200000</v>
      </c>
      <c r="Q51" s="18">
        <v>41675</v>
      </c>
      <c r="R51" s="15" t="str">
        <f>INDEX(T_Category[category],MATCH(T_Youtuber3[[#This Row],[CatID]],T_Category[CatID],1))</f>
        <v>Entertainment</v>
      </c>
      <c r="S51" s="15" t="str">
        <f>VLOOKUP(T_Youtuber3[[#This Row],[CtrID]],T_Country[#Data],2,1)</f>
        <v>Thailand</v>
      </c>
      <c r="T51" s="15" t="str">
        <f>VLOOKUP(T_Youtuber3[[#This Row],[CtrID]],T_Country[#Data],3,0)</f>
        <v>TH</v>
      </c>
      <c r="U51" s="15">
        <f>INDEX(T_Country[Gross tertiary education enrollment (%)],MATCH(T_Youtuber3[[#This Row],[CtrID]],T_Country[CtID],0))</f>
        <v>49.3</v>
      </c>
      <c r="V51" s="19">
        <f>_xlfn.XLOOKUP(T_Youtuber3[[#This Row],[CtrID]],T_Country[CtID],T_Country[Population])</f>
        <v>69625582</v>
      </c>
      <c r="W51" s="15" cm="1">
        <f t="array" ref="W51">_xlfn._xlws.FILTER(T_Country[Unemployment rate],T_Country[CtID]=T_Youtuber3[[#This Row],[CtrID]])</f>
        <v>0.75</v>
      </c>
      <c r="X51" s="15">
        <f>_xlfn.XLOOKUP(T_Youtuber3[[#This Row],[CtrID]],T_Country[CtID],T_Country[Urban_population])</f>
        <v>35294600</v>
      </c>
      <c r="Y51" s="15">
        <f>_xlfn.XLOOKUP(T_Youtuber3[[#This Row],[CtrID]],T_Country[CtID],T_Country[Latitude])</f>
        <v>15.87003</v>
      </c>
      <c r="Z51" s="15">
        <f>_xlfn.XLOOKUP(T_Youtuber3[[#This Row],[CtrID]],T_Country[CtID],T_Country[Longitude])</f>
        <v>100.99250000000001</v>
      </c>
    </row>
    <row r="52" spans="1:26">
      <c r="A52" s="15">
        <v>51</v>
      </c>
      <c r="B52" s="15" t="s">
        <v>411</v>
      </c>
      <c r="C52" s="15">
        <v>24800000</v>
      </c>
      <c r="D52" s="16">
        <v>3700000000</v>
      </c>
      <c r="E52" s="17">
        <v>4</v>
      </c>
      <c r="F52" s="15">
        <v>1894</v>
      </c>
      <c r="G52" s="15">
        <v>49</v>
      </c>
      <c r="H52" s="15">
        <v>2122</v>
      </c>
      <c r="I52" s="15">
        <v>72</v>
      </c>
      <c r="J52" s="15">
        <v>65</v>
      </c>
      <c r="K52" s="16">
        <v>134000000</v>
      </c>
      <c r="L52" s="15">
        <v>33600</v>
      </c>
      <c r="M52" s="15">
        <v>537600</v>
      </c>
      <c r="N52" s="15">
        <v>403200</v>
      </c>
      <c r="O52" s="15">
        <v>6500000</v>
      </c>
      <c r="P52" s="15">
        <v>400000</v>
      </c>
      <c r="Q52" s="18">
        <v>38897</v>
      </c>
      <c r="R52" s="15" t="str">
        <f>INDEX(T_Category[category],MATCH(T_Youtuber3[[#This Row],[CatID]],T_Category[CatID],1))</f>
        <v>Entertainment</v>
      </c>
      <c r="S52" s="15" t="str">
        <f>VLOOKUP(T_Youtuber3[[#This Row],[CtrID]],T_Country[#Data],2,1)</f>
        <v>United States</v>
      </c>
      <c r="T52" s="15" t="str">
        <f>VLOOKUP(T_Youtuber3[[#This Row],[CtrID]],T_Country[#Data],3,0)</f>
        <v>US</v>
      </c>
      <c r="U52" s="15">
        <f>INDEX(T_Country[Gross tertiary education enrollment (%)],MATCH(T_Youtuber3[[#This Row],[CtrID]],T_Country[CtID],0))</f>
        <v>88.2</v>
      </c>
      <c r="V52" s="19">
        <f>_xlfn.XLOOKUP(T_Youtuber3[[#This Row],[CtrID]],T_Country[CtID],T_Country[Population])</f>
        <v>328000000</v>
      </c>
      <c r="W52" s="15" cm="1">
        <f t="array" ref="W52">_xlfn._xlws.FILTER(T_Country[Unemployment rate],T_Country[CtID]=T_Youtuber3[[#This Row],[CtrID]])</f>
        <v>14.7</v>
      </c>
      <c r="X52" s="15">
        <f>_xlfn.XLOOKUP(T_Youtuber3[[#This Row],[CtrID]],T_Country[CtID],T_Country[Urban_population])</f>
        <v>271000000</v>
      </c>
      <c r="Y52" s="15">
        <f>_xlfn.XLOOKUP(T_Youtuber3[[#This Row],[CtrID]],T_Country[CtID],T_Country[Latitude])</f>
        <v>37.090240000000001</v>
      </c>
      <c r="Z52" s="15">
        <f>_xlfn.XLOOKUP(T_Youtuber3[[#This Row],[CtrID]],T_Country[CtID],T_Country[Longitude])</f>
        <v>-95.712900000000005</v>
      </c>
    </row>
    <row r="53" spans="1:26">
      <c r="A53" s="15">
        <v>52</v>
      </c>
      <c r="B53" s="15" t="s">
        <v>578</v>
      </c>
      <c r="C53" s="15">
        <v>20200000</v>
      </c>
      <c r="D53" s="16">
        <v>2950000000</v>
      </c>
      <c r="E53" s="17">
        <v>4</v>
      </c>
      <c r="F53" s="15">
        <v>460</v>
      </c>
      <c r="G53" s="15">
        <v>11</v>
      </c>
      <c r="H53" s="15">
        <v>2959</v>
      </c>
      <c r="I53" s="15">
        <v>7</v>
      </c>
      <c r="J53" s="15">
        <v>103</v>
      </c>
      <c r="K53" s="16">
        <v>264000000</v>
      </c>
      <c r="L53" s="15">
        <v>66000</v>
      </c>
      <c r="M53" s="15">
        <v>1100000</v>
      </c>
      <c r="N53" s="15">
        <v>791600</v>
      </c>
      <c r="O53" s="15">
        <v>12700000</v>
      </c>
      <c r="P53" s="15">
        <v>1600000</v>
      </c>
      <c r="Q53" s="18">
        <v>40014</v>
      </c>
      <c r="R53" s="15" t="str">
        <f>INDEX(T_Category[category],MATCH(T_Youtuber3[[#This Row],[CatID]],T_Category[CatID],1))</f>
        <v>Entertainment</v>
      </c>
      <c r="S53" s="15" t="str">
        <f>VLOOKUP(T_Youtuber3[[#This Row],[CtrID]],T_Country[#Data],2,1)</f>
        <v>Colombia</v>
      </c>
      <c r="T53" s="15" t="str">
        <f>VLOOKUP(T_Youtuber3[[#This Row],[CtrID]],T_Country[#Data],3,0)</f>
        <v>CO</v>
      </c>
      <c r="U53" s="15">
        <f>INDEX(T_Country[Gross tertiary education enrollment (%)],MATCH(T_Youtuber3[[#This Row],[CtrID]],T_Country[CtID],0))</f>
        <v>55.3</v>
      </c>
      <c r="V53" s="19">
        <f>_xlfn.XLOOKUP(T_Youtuber3[[#This Row],[CtrID]],T_Country[CtID],T_Country[Population])</f>
        <v>50339443</v>
      </c>
      <c r="W53" s="15" cm="1">
        <f t="array" ref="W53">_xlfn._xlws.FILTER(T_Country[Unemployment rate],T_Country[CtID]=T_Youtuber3[[#This Row],[CtrID]])</f>
        <v>9.7100000000000009</v>
      </c>
      <c r="X53" s="15">
        <f>_xlfn.XLOOKUP(T_Youtuber3[[#This Row],[CtrID]],T_Country[CtID],T_Country[Urban_population])</f>
        <v>40827302</v>
      </c>
      <c r="Y53" s="15">
        <f>_xlfn.XLOOKUP(T_Youtuber3[[#This Row],[CtrID]],T_Country[CtID],T_Country[Latitude])</f>
        <v>4.5708679999999999</v>
      </c>
      <c r="Z53" s="15">
        <f>_xlfn.XLOOKUP(T_Youtuber3[[#This Row],[CtrID]],T_Country[CtID],T_Country[Longitude])</f>
        <v>-74.297300000000007</v>
      </c>
    </row>
    <row r="54" spans="1:26">
      <c r="A54" s="15">
        <v>53</v>
      </c>
      <c r="B54" s="15" t="s">
        <v>419</v>
      </c>
      <c r="C54" s="15">
        <v>24300000</v>
      </c>
      <c r="D54" s="16">
        <v>2380000000</v>
      </c>
      <c r="E54" s="17">
        <v>4</v>
      </c>
      <c r="F54" s="15">
        <v>17</v>
      </c>
      <c r="G54" s="15">
        <v>19</v>
      </c>
      <c r="H54" s="15">
        <v>4054185</v>
      </c>
      <c r="I54" s="15" t="s">
        <v>39</v>
      </c>
      <c r="J54" s="15">
        <v>7710</v>
      </c>
      <c r="K54" s="15">
        <v>5</v>
      </c>
      <c r="L54" s="15">
        <v>0</v>
      </c>
      <c r="M54" s="15">
        <v>0.02</v>
      </c>
      <c r="N54" s="15">
        <v>0.02</v>
      </c>
      <c r="O54" s="15">
        <v>0.24</v>
      </c>
      <c r="P54" s="15" t="s">
        <v>39</v>
      </c>
      <c r="Q54" s="18">
        <v>40178</v>
      </c>
      <c r="R54" s="15" t="str">
        <f>INDEX(T_Category[category],MATCH(T_Youtuber3[[#This Row],[CatID]],T_Category[CatID],1))</f>
        <v>Entertainment</v>
      </c>
      <c r="S54" s="15" t="str">
        <f>VLOOKUP(T_Youtuber3[[#This Row],[CtrID]],T_Country[#Data],2,1)</f>
        <v>India</v>
      </c>
      <c r="T54" s="15" t="str">
        <f>VLOOKUP(T_Youtuber3[[#This Row],[CtrID]],T_Country[#Data],3,0)</f>
        <v>IN</v>
      </c>
      <c r="U54" s="15">
        <f>INDEX(T_Country[Gross tertiary education enrollment (%)],MATCH(T_Youtuber3[[#This Row],[CtrID]],T_Country[CtID],0))</f>
        <v>28.1</v>
      </c>
      <c r="V54" s="19">
        <f>_xlfn.XLOOKUP(T_Youtuber3[[#This Row],[CtrID]],T_Country[CtID],T_Country[Population])</f>
        <v>1370000000</v>
      </c>
      <c r="W54" s="15" cm="1">
        <f t="array" ref="W54">_xlfn._xlws.FILTER(T_Country[Unemployment rate],T_Country[CtID]=T_Youtuber3[[#This Row],[CtrID]])</f>
        <v>5.36</v>
      </c>
      <c r="X54" s="15">
        <f>_xlfn.XLOOKUP(T_Youtuber3[[#This Row],[CtrID]],T_Country[CtID],T_Country[Urban_population])</f>
        <v>471000000</v>
      </c>
      <c r="Y54" s="15">
        <f>_xlfn.XLOOKUP(T_Youtuber3[[#This Row],[CtrID]],T_Country[CtID],T_Country[Latitude])</f>
        <v>20.593679999999999</v>
      </c>
      <c r="Z54" s="15">
        <f>_xlfn.XLOOKUP(T_Youtuber3[[#This Row],[CtrID]],T_Country[CtID],T_Country[Longitude])</f>
        <v>78.962879999999998</v>
      </c>
    </row>
    <row r="55" spans="1:26">
      <c r="A55" s="15">
        <v>54</v>
      </c>
      <c r="B55" s="15" t="s">
        <v>1116</v>
      </c>
      <c r="C55" s="15">
        <v>13500000</v>
      </c>
      <c r="D55" s="16">
        <v>3450000000</v>
      </c>
      <c r="E55" s="17">
        <v>7</v>
      </c>
      <c r="F55" s="15">
        <v>591</v>
      </c>
      <c r="G55" s="15">
        <v>19</v>
      </c>
      <c r="H55" s="15">
        <v>2364</v>
      </c>
      <c r="I55" s="15">
        <v>115</v>
      </c>
      <c r="J55" s="15">
        <v>30</v>
      </c>
      <c r="K55" s="15">
        <v>29706000</v>
      </c>
      <c r="L55" s="15">
        <v>7400</v>
      </c>
      <c r="M55" s="15">
        <v>118800</v>
      </c>
      <c r="N55" s="15">
        <v>89100</v>
      </c>
      <c r="O55" s="15">
        <v>1400000</v>
      </c>
      <c r="P55" s="15" t="s">
        <v>39</v>
      </c>
      <c r="Q55" s="18">
        <v>40978</v>
      </c>
      <c r="R55" s="15" t="str">
        <f>INDEX(T_Category[category],MATCH(T_Youtuber3[[#This Row],[CatID]],T_Category[CatID],1))</f>
        <v>Howto &amp; Style</v>
      </c>
      <c r="S55" s="15" t="str">
        <f>VLOOKUP(T_Youtuber3[[#This Row],[CtrID]],T_Country[#Data],2,1)</f>
        <v>India</v>
      </c>
      <c r="T55" s="15" t="str">
        <f>VLOOKUP(T_Youtuber3[[#This Row],[CtrID]],T_Country[#Data],3,0)</f>
        <v>IN</v>
      </c>
      <c r="U55" s="15">
        <f>INDEX(T_Country[Gross tertiary education enrollment (%)],MATCH(T_Youtuber3[[#This Row],[CtrID]],T_Country[CtID],0))</f>
        <v>28.1</v>
      </c>
      <c r="V55" s="19">
        <f>_xlfn.XLOOKUP(T_Youtuber3[[#This Row],[CtrID]],T_Country[CtID],T_Country[Population])</f>
        <v>1370000000</v>
      </c>
      <c r="W55" s="15" cm="1">
        <f t="array" ref="W55">_xlfn._xlws.FILTER(T_Country[Unemployment rate],T_Country[CtID]=T_Youtuber3[[#This Row],[CtrID]])</f>
        <v>5.36</v>
      </c>
      <c r="X55" s="15">
        <f>_xlfn.XLOOKUP(T_Youtuber3[[#This Row],[CtrID]],T_Country[CtID],T_Country[Urban_population])</f>
        <v>471000000</v>
      </c>
      <c r="Y55" s="15">
        <f>_xlfn.XLOOKUP(T_Youtuber3[[#This Row],[CtrID]],T_Country[CtID],T_Country[Latitude])</f>
        <v>20.593679999999999</v>
      </c>
      <c r="Z55" s="15">
        <f>_xlfn.XLOOKUP(T_Youtuber3[[#This Row],[CtrID]],T_Country[CtID],T_Country[Longitude])</f>
        <v>78.962879999999998</v>
      </c>
    </row>
    <row r="56" spans="1:26">
      <c r="A56" s="15">
        <v>55</v>
      </c>
      <c r="B56" s="15" t="s">
        <v>689</v>
      </c>
      <c r="C56" s="15">
        <v>18000000</v>
      </c>
      <c r="D56" s="16">
        <v>15400000000</v>
      </c>
      <c r="E56" s="17">
        <v>4</v>
      </c>
      <c r="F56" s="15">
        <v>45</v>
      </c>
      <c r="G56" s="15">
        <v>49</v>
      </c>
      <c r="H56" s="15">
        <v>4012108</v>
      </c>
      <c r="I56" s="15">
        <v>7627</v>
      </c>
      <c r="J56" s="15">
        <v>6667</v>
      </c>
      <c r="K56" s="15">
        <v>4</v>
      </c>
      <c r="L56" s="15">
        <v>0</v>
      </c>
      <c r="M56" s="15">
        <v>0.02</v>
      </c>
      <c r="N56" s="15">
        <v>0.01</v>
      </c>
      <c r="O56" s="15">
        <v>0.19</v>
      </c>
      <c r="P56" s="15" t="s">
        <v>39</v>
      </c>
      <c r="Q56" s="18">
        <v>38933</v>
      </c>
      <c r="R56" s="15" t="str">
        <f>INDEX(T_Category[category],MATCH(T_Youtuber3[[#This Row],[CatID]],T_Category[CatID],1))</f>
        <v>Entertainment</v>
      </c>
      <c r="S56" s="15" t="str">
        <f>VLOOKUP(T_Youtuber3[[#This Row],[CtrID]],T_Country[#Data],2,1)</f>
        <v>United States</v>
      </c>
      <c r="T56" s="15" t="str">
        <f>VLOOKUP(T_Youtuber3[[#This Row],[CtrID]],T_Country[#Data],3,0)</f>
        <v>US</v>
      </c>
      <c r="U56" s="15">
        <f>INDEX(T_Country[Gross tertiary education enrollment (%)],MATCH(T_Youtuber3[[#This Row],[CtrID]],T_Country[CtID],0))</f>
        <v>88.2</v>
      </c>
      <c r="V56" s="19">
        <f>_xlfn.XLOOKUP(T_Youtuber3[[#This Row],[CtrID]],T_Country[CtID],T_Country[Population])</f>
        <v>328000000</v>
      </c>
      <c r="W56" s="15" cm="1">
        <f t="array" ref="W56">_xlfn._xlws.FILTER(T_Country[Unemployment rate],T_Country[CtID]=T_Youtuber3[[#This Row],[CtrID]])</f>
        <v>14.7</v>
      </c>
      <c r="X56" s="15">
        <f>_xlfn.XLOOKUP(T_Youtuber3[[#This Row],[CtrID]],T_Country[CtID],T_Country[Urban_population])</f>
        <v>271000000</v>
      </c>
      <c r="Y56" s="15">
        <f>_xlfn.XLOOKUP(T_Youtuber3[[#This Row],[CtrID]],T_Country[CtID],T_Country[Latitude])</f>
        <v>37.090240000000001</v>
      </c>
      <c r="Z56" s="15">
        <f>_xlfn.XLOOKUP(T_Youtuber3[[#This Row],[CtrID]],T_Country[CtID],T_Country[Longitude])</f>
        <v>-95.712900000000005</v>
      </c>
    </row>
    <row r="57" spans="1:26">
      <c r="A57" s="15">
        <v>56</v>
      </c>
      <c r="B57" s="15" t="s">
        <v>748</v>
      </c>
      <c r="C57" s="15">
        <v>17200000</v>
      </c>
      <c r="D57" s="16">
        <v>7340000000</v>
      </c>
      <c r="E57" s="17">
        <v>9</v>
      </c>
      <c r="F57" s="15">
        <v>138</v>
      </c>
      <c r="G57" s="15">
        <v>7</v>
      </c>
      <c r="H57" s="15">
        <v>769</v>
      </c>
      <c r="I57" s="15">
        <v>28</v>
      </c>
      <c r="J57" s="15">
        <v>111</v>
      </c>
      <c r="K57" s="15">
        <v>72684000</v>
      </c>
      <c r="L57" s="15">
        <v>18200</v>
      </c>
      <c r="M57" s="15">
        <v>290700</v>
      </c>
      <c r="N57" s="15">
        <v>218100</v>
      </c>
      <c r="O57" s="15">
        <v>3500000</v>
      </c>
      <c r="P57" s="15" t="s">
        <v>39</v>
      </c>
      <c r="Q57" s="18">
        <v>40849</v>
      </c>
      <c r="R57" s="15" t="str">
        <f>INDEX(T_Category[category],MATCH(T_Youtuber3[[#This Row],[CatID]],T_Category[CatID],1))</f>
        <v>Music</v>
      </c>
      <c r="S57" s="15" t="str">
        <f>VLOOKUP(T_Youtuber3[[#This Row],[CtrID]],T_Country[#Data],2,1)</f>
        <v>Brazil</v>
      </c>
      <c r="T57" s="15" t="str">
        <f>VLOOKUP(T_Youtuber3[[#This Row],[CtrID]],T_Country[#Data],3,0)</f>
        <v>BR</v>
      </c>
      <c r="U57" s="15">
        <f>INDEX(T_Country[Gross tertiary education enrollment (%)],MATCH(T_Youtuber3[[#This Row],[CtrID]],T_Country[CtID],0))</f>
        <v>51.3</v>
      </c>
      <c r="V57" s="19">
        <f>_xlfn.XLOOKUP(T_Youtuber3[[#This Row],[CtrID]],T_Country[CtID],T_Country[Population])</f>
        <v>213000000</v>
      </c>
      <c r="W57" s="15" cm="1">
        <f t="array" ref="W57">_xlfn._xlws.FILTER(T_Country[Unemployment rate],T_Country[CtID]=T_Youtuber3[[#This Row],[CtrID]])</f>
        <v>12.08</v>
      </c>
      <c r="X57" s="15">
        <f>_xlfn.XLOOKUP(T_Youtuber3[[#This Row],[CtrID]],T_Country[CtID],T_Country[Urban_population])</f>
        <v>183000000</v>
      </c>
      <c r="Y57" s="15">
        <f>_xlfn.XLOOKUP(T_Youtuber3[[#This Row],[CtrID]],T_Country[CtID],T_Country[Latitude])</f>
        <v>-14.234999999999999</v>
      </c>
      <c r="Z57" s="15">
        <f>_xlfn.XLOOKUP(T_Youtuber3[[#This Row],[CtrID]],T_Country[CtID],T_Country[Longitude])</f>
        <v>-51.9253</v>
      </c>
    </row>
    <row r="58" spans="1:26">
      <c r="A58" s="15">
        <v>57</v>
      </c>
      <c r="B58" s="15" t="s">
        <v>1284</v>
      </c>
      <c r="C58" s="15">
        <v>12400000</v>
      </c>
      <c r="D58" s="16">
        <v>14000000000</v>
      </c>
      <c r="E58" s="17">
        <v>13</v>
      </c>
      <c r="F58" s="15">
        <v>1</v>
      </c>
      <c r="G58" s="15">
        <v>49</v>
      </c>
      <c r="H58" s="15">
        <v>4049634</v>
      </c>
      <c r="I58" s="15" t="s">
        <v>39</v>
      </c>
      <c r="J58" s="15">
        <v>5307</v>
      </c>
      <c r="K58" s="15">
        <v>2</v>
      </c>
      <c r="L58" s="15">
        <v>0</v>
      </c>
      <c r="M58" s="15">
        <v>0.01</v>
      </c>
      <c r="N58" s="15">
        <v>0.01</v>
      </c>
      <c r="O58" s="15">
        <v>0.1</v>
      </c>
      <c r="P58" s="15" t="s">
        <v>39</v>
      </c>
      <c r="Q58" s="18">
        <v>38886</v>
      </c>
      <c r="R58" s="15" t="str">
        <f>INDEX(T_Category[category],MATCH(T_Youtuber3[[#This Row],[CatID]],T_Category[CatID],1))</f>
        <v>People &amp; Blogs</v>
      </c>
      <c r="S58" s="15" t="str">
        <f>VLOOKUP(T_Youtuber3[[#This Row],[CtrID]],T_Country[#Data],2,1)</f>
        <v>United States</v>
      </c>
      <c r="T58" s="15" t="str">
        <f>VLOOKUP(T_Youtuber3[[#This Row],[CtrID]],T_Country[#Data],3,0)</f>
        <v>US</v>
      </c>
      <c r="U58" s="15">
        <f>INDEX(T_Country[Gross tertiary education enrollment (%)],MATCH(T_Youtuber3[[#This Row],[CtrID]],T_Country[CtID],0))</f>
        <v>88.2</v>
      </c>
      <c r="V58" s="19">
        <f>_xlfn.XLOOKUP(T_Youtuber3[[#This Row],[CtrID]],T_Country[CtID],T_Country[Population])</f>
        <v>328000000</v>
      </c>
      <c r="W58" s="15" cm="1">
        <f t="array" ref="W58">_xlfn._xlws.FILTER(T_Country[Unemployment rate],T_Country[CtID]=T_Youtuber3[[#This Row],[CtrID]])</f>
        <v>14.7</v>
      </c>
      <c r="X58" s="15">
        <f>_xlfn.XLOOKUP(T_Youtuber3[[#This Row],[CtrID]],T_Country[CtID],T_Country[Urban_population])</f>
        <v>271000000</v>
      </c>
      <c r="Y58" s="15">
        <f>_xlfn.XLOOKUP(T_Youtuber3[[#This Row],[CtrID]],T_Country[CtID],T_Country[Latitude])</f>
        <v>37.090240000000001</v>
      </c>
      <c r="Z58" s="15">
        <f>_xlfn.XLOOKUP(T_Youtuber3[[#This Row],[CtrID]],T_Country[CtID],T_Country[Longitude])</f>
        <v>-95.712900000000005</v>
      </c>
    </row>
    <row r="59" spans="1:26">
      <c r="A59" s="15">
        <v>58</v>
      </c>
      <c r="B59" s="15" t="s">
        <v>839</v>
      </c>
      <c r="C59" s="15">
        <v>16000000</v>
      </c>
      <c r="D59" s="16">
        <v>3030000000</v>
      </c>
      <c r="E59" s="17">
        <v>6</v>
      </c>
      <c r="F59" s="15">
        <v>687</v>
      </c>
      <c r="G59" s="15">
        <v>29</v>
      </c>
      <c r="H59" s="15">
        <v>2844</v>
      </c>
      <c r="I59" s="15">
        <v>23</v>
      </c>
      <c r="J59" s="15">
        <v>42</v>
      </c>
      <c r="K59" s="15">
        <v>4698000</v>
      </c>
      <c r="L59" s="15">
        <v>1200</v>
      </c>
      <c r="M59" s="15">
        <v>18800</v>
      </c>
      <c r="N59" s="15">
        <v>14100</v>
      </c>
      <c r="O59" s="15">
        <v>225500</v>
      </c>
      <c r="P59" s="15" t="s">
        <v>39</v>
      </c>
      <c r="Q59" s="18">
        <v>42149</v>
      </c>
      <c r="R59" s="15" t="str">
        <f>INDEX(T_Category[category],MATCH(T_Youtuber3[[#This Row],[CatID]],T_Category[CatID],1))</f>
        <v>Gaming</v>
      </c>
      <c r="S59" s="15" t="str">
        <f>VLOOKUP(T_Youtuber3[[#This Row],[CtrID]],T_Country[#Data],2,1)</f>
        <v>Mexico</v>
      </c>
      <c r="T59" s="15" t="str">
        <f>VLOOKUP(T_Youtuber3[[#This Row],[CtrID]],T_Country[#Data],3,0)</f>
        <v>MX</v>
      </c>
      <c r="U59" s="15">
        <f>INDEX(T_Country[Gross tertiary education enrollment (%)],MATCH(T_Youtuber3[[#This Row],[CtrID]],T_Country[CtID],0))</f>
        <v>40.200000000000003</v>
      </c>
      <c r="V59" s="19">
        <f>_xlfn.XLOOKUP(T_Youtuber3[[#This Row],[CtrID]],T_Country[CtID],T_Country[Population])</f>
        <v>126000000</v>
      </c>
      <c r="W59" s="15" cm="1">
        <f t="array" ref="W59">_xlfn._xlws.FILTER(T_Country[Unemployment rate],T_Country[CtID]=T_Youtuber3[[#This Row],[CtrID]])</f>
        <v>3.42</v>
      </c>
      <c r="X59" s="15">
        <f>_xlfn.XLOOKUP(T_Youtuber3[[#This Row],[CtrID]],T_Country[CtID],T_Country[Urban_population])</f>
        <v>103000000</v>
      </c>
      <c r="Y59" s="15">
        <f>_xlfn.XLOOKUP(T_Youtuber3[[#This Row],[CtrID]],T_Country[CtID],T_Country[Latitude])</f>
        <v>23.634499999999999</v>
      </c>
      <c r="Z59" s="15">
        <f>_xlfn.XLOOKUP(T_Youtuber3[[#This Row],[CtrID]],T_Country[CtID],T_Country[Longitude])</f>
        <v>-102.553</v>
      </c>
    </row>
    <row r="60" spans="1:26">
      <c r="A60" s="15">
        <v>59</v>
      </c>
      <c r="B60" s="15" t="s">
        <v>408</v>
      </c>
      <c r="C60" s="15">
        <v>25000000</v>
      </c>
      <c r="D60" s="16">
        <v>14800000000</v>
      </c>
      <c r="E60" s="17">
        <v>9</v>
      </c>
      <c r="F60" s="15">
        <v>147</v>
      </c>
      <c r="G60" s="15">
        <v>11</v>
      </c>
      <c r="H60" s="15">
        <v>225</v>
      </c>
      <c r="I60" s="15">
        <v>6</v>
      </c>
      <c r="J60" s="15">
        <v>73</v>
      </c>
      <c r="K60" s="16">
        <v>284000000</v>
      </c>
      <c r="L60" s="15">
        <v>71000</v>
      </c>
      <c r="M60" s="15">
        <v>1100000</v>
      </c>
      <c r="N60" s="15">
        <v>852400</v>
      </c>
      <c r="O60" s="15">
        <v>13600000</v>
      </c>
      <c r="P60" s="15">
        <v>300000</v>
      </c>
      <c r="Q60" s="18">
        <v>42621</v>
      </c>
      <c r="R60" s="15" t="str">
        <f>INDEX(T_Category[category],MATCH(T_Youtuber3[[#This Row],[CatID]],T_Category[CatID],1))</f>
        <v>Music</v>
      </c>
      <c r="S60" s="15" t="str">
        <f>VLOOKUP(T_Youtuber3[[#This Row],[CtrID]],T_Country[#Data],2,1)</f>
        <v>Colombia</v>
      </c>
      <c r="T60" s="15" t="str">
        <f>VLOOKUP(T_Youtuber3[[#This Row],[CtrID]],T_Country[#Data],3,0)</f>
        <v>CO</v>
      </c>
      <c r="U60" s="15">
        <f>INDEX(T_Country[Gross tertiary education enrollment (%)],MATCH(T_Youtuber3[[#This Row],[CtrID]],T_Country[CtID],0))</f>
        <v>55.3</v>
      </c>
      <c r="V60" s="19">
        <f>_xlfn.XLOOKUP(T_Youtuber3[[#This Row],[CtrID]],T_Country[CtID],T_Country[Population])</f>
        <v>50339443</v>
      </c>
      <c r="W60" s="15" cm="1">
        <f t="array" ref="W60">_xlfn._xlws.FILTER(T_Country[Unemployment rate],T_Country[CtID]=T_Youtuber3[[#This Row],[CtrID]])</f>
        <v>9.7100000000000009</v>
      </c>
      <c r="X60" s="15">
        <f>_xlfn.XLOOKUP(T_Youtuber3[[#This Row],[CtrID]],T_Country[CtID],T_Country[Urban_population])</f>
        <v>40827302</v>
      </c>
      <c r="Y60" s="15">
        <f>_xlfn.XLOOKUP(T_Youtuber3[[#This Row],[CtrID]],T_Country[CtID],T_Country[Latitude])</f>
        <v>4.5708679999999999</v>
      </c>
      <c r="Z60" s="15">
        <f>_xlfn.XLOOKUP(T_Youtuber3[[#This Row],[CtrID]],T_Country[CtID],T_Country[Longitude])</f>
        <v>-74.297300000000007</v>
      </c>
    </row>
    <row r="61" spans="1:26">
      <c r="A61" s="15">
        <v>60</v>
      </c>
      <c r="B61" s="15" t="s">
        <v>736</v>
      </c>
      <c r="C61" s="15">
        <v>17400000</v>
      </c>
      <c r="D61" s="16">
        <v>17800000000</v>
      </c>
      <c r="E61" s="17">
        <v>6</v>
      </c>
      <c r="F61" s="15">
        <v>4411</v>
      </c>
      <c r="G61" s="15">
        <v>49</v>
      </c>
      <c r="H61" s="15">
        <v>152</v>
      </c>
      <c r="I61" s="15">
        <v>129</v>
      </c>
      <c r="J61" s="15">
        <v>37</v>
      </c>
      <c r="K61" s="16">
        <v>440000000</v>
      </c>
      <c r="L61" s="15">
        <v>110000</v>
      </c>
      <c r="M61" s="15">
        <v>1800000</v>
      </c>
      <c r="N61" s="15">
        <v>1300000</v>
      </c>
      <c r="O61" s="15">
        <v>21100000</v>
      </c>
      <c r="P61" s="15">
        <v>400000</v>
      </c>
      <c r="Q61" s="18">
        <v>41134</v>
      </c>
      <c r="R61" s="15" t="str">
        <f>INDEX(T_Category[category],MATCH(T_Youtuber3[[#This Row],[CatID]],T_Category[CatID],1))</f>
        <v>Gaming</v>
      </c>
      <c r="S61" s="15" t="str">
        <f>VLOOKUP(T_Youtuber3[[#This Row],[CtrID]],T_Country[#Data],2,1)</f>
        <v>United States</v>
      </c>
      <c r="T61" s="15" t="str">
        <f>VLOOKUP(T_Youtuber3[[#This Row],[CtrID]],T_Country[#Data],3,0)</f>
        <v>US</v>
      </c>
      <c r="U61" s="15">
        <f>INDEX(T_Country[Gross tertiary education enrollment (%)],MATCH(T_Youtuber3[[#This Row],[CtrID]],T_Country[CtID],0))</f>
        <v>88.2</v>
      </c>
      <c r="V61" s="19">
        <f>_xlfn.XLOOKUP(T_Youtuber3[[#This Row],[CtrID]],T_Country[CtID],T_Country[Population])</f>
        <v>328000000</v>
      </c>
      <c r="W61" s="15" cm="1">
        <f t="array" ref="W61">_xlfn._xlws.FILTER(T_Country[Unemployment rate],T_Country[CtID]=T_Youtuber3[[#This Row],[CtrID]])</f>
        <v>14.7</v>
      </c>
      <c r="X61" s="15">
        <f>_xlfn.XLOOKUP(T_Youtuber3[[#This Row],[CtrID]],T_Country[CtID],T_Country[Urban_population])</f>
        <v>271000000</v>
      </c>
      <c r="Y61" s="15">
        <f>_xlfn.XLOOKUP(T_Youtuber3[[#This Row],[CtrID]],T_Country[CtID],T_Country[Latitude])</f>
        <v>37.090240000000001</v>
      </c>
      <c r="Z61" s="15">
        <f>_xlfn.XLOOKUP(T_Youtuber3[[#This Row],[CtrID]],T_Country[CtID],T_Country[Longitude])</f>
        <v>-95.712900000000005</v>
      </c>
    </row>
    <row r="62" spans="1:26">
      <c r="A62" s="15">
        <v>61</v>
      </c>
      <c r="B62" s="15" t="s">
        <v>742</v>
      </c>
      <c r="C62" s="15">
        <v>17300000</v>
      </c>
      <c r="D62" s="16">
        <v>1030000000</v>
      </c>
      <c r="E62" s="17">
        <v>15</v>
      </c>
      <c r="F62" s="15">
        <v>180</v>
      </c>
      <c r="G62" s="15">
        <v>49</v>
      </c>
      <c r="H62" s="15">
        <v>11274</v>
      </c>
      <c r="I62" s="15">
        <v>130</v>
      </c>
      <c r="J62" s="15">
        <v>9</v>
      </c>
      <c r="K62" s="15">
        <v>46484000</v>
      </c>
      <c r="L62" s="15">
        <v>11600</v>
      </c>
      <c r="M62" s="15">
        <v>185900</v>
      </c>
      <c r="N62" s="15">
        <v>139500</v>
      </c>
      <c r="O62" s="15">
        <v>2200000</v>
      </c>
      <c r="P62" s="15">
        <v>100000</v>
      </c>
      <c r="Q62" s="18">
        <v>38525</v>
      </c>
      <c r="R62" s="15" t="str">
        <f>INDEX(T_Category[category],MATCH(T_Youtuber3[[#This Row],[CatID]],T_Category[CatID],1))</f>
        <v>Science &amp; Technology</v>
      </c>
      <c r="S62" s="15" t="str">
        <f>VLOOKUP(T_Youtuber3[[#This Row],[CtrID]],T_Country[#Data],2,1)</f>
        <v>United States</v>
      </c>
      <c r="T62" s="15" t="str">
        <f>VLOOKUP(T_Youtuber3[[#This Row],[CtrID]],T_Country[#Data],3,0)</f>
        <v>US</v>
      </c>
      <c r="U62" s="15">
        <f>INDEX(T_Country[Gross tertiary education enrollment (%)],MATCH(T_Youtuber3[[#This Row],[CtrID]],T_Country[CtID],0))</f>
        <v>88.2</v>
      </c>
      <c r="V62" s="19">
        <f>_xlfn.XLOOKUP(T_Youtuber3[[#This Row],[CtrID]],T_Country[CtID],T_Country[Population])</f>
        <v>328000000</v>
      </c>
      <c r="W62" s="15" cm="1">
        <f t="array" ref="W62">_xlfn._xlws.FILTER(T_Country[Unemployment rate],T_Country[CtID]=T_Youtuber3[[#This Row],[CtrID]])</f>
        <v>14.7</v>
      </c>
      <c r="X62" s="15">
        <f>_xlfn.XLOOKUP(T_Youtuber3[[#This Row],[CtrID]],T_Country[CtID],T_Country[Urban_population])</f>
        <v>271000000</v>
      </c>
      <c r="Y62" s="15">
        <f>_xlfn.XLOOKUP(T_Youtuber3[[#This Row],[CtrID]],T_Country[CtID],T_Country[Latitude])</f>
        <v>37.090240000000001</v>
      </c>
      <c r="Z62" s="15">
        <f>_xlfn.XLOOKUP(T_Youtuber3[[#This Row],[CtrID]],T_Country[CtID],T_Country[Longitude])</f>
        <v>-95.712900000000005</v>
      </c>
    </row>
    <row r="63" spans="1:26">
      <c r="A63" s="15">
        <v>62</v>
      </c>
      <c r="B63" s="15" t="s">
        <v>119</v>
      </c>
      <c r="C63" s="15">
        <v>52700000</v>
      </c>
      <c r="D63" s="16">
        <v>24000000000</v>
      </c>
      <c r="E63" s="17">
        <v>9</v>
      </c>
      <c r="F63" s="15">
        <v>147</v>
      </c>
      <c r="G63" s="15">
        <v>49</v>
      </c>
      <c r="H63" s="15">
        <v>78</v>
      </c>
      <c r="I63" s="15">
        <v>14</v>
      </c>
      <c r="J63" s="15">
        <v>20</v>
      </c>
      <c r="K63" s="16">
        <v>160000000</v>
      </c>
      <c r="L63" s="15">
        <v>40100</v>
      </c>
      <c r="M63" s="15">
        <v>640900</v>
      </c>
      <c r="N63" s="15">
        <v>480600</v>
      </c>
      <c r="O63" s="15">
        <v>7700000</v>
      </c>
      <c r="P63" s="15">
        <v>100000</v>
      </c>
      <c r="Q63" s="18">
        <v>39104</v>
      </c>
      <c r="R63" s="15" t="str">
        <f>INDEX(T_Category[category],MATCH(T_Youtuber3[[#This Row],[CatID]],T_Category[CatID],1))</f>
        <v>Music</v>
      </c>
      <c r="S63" s="15" t="str">
        <f>VLOOKUP(T_Youtuber3[[#This Row],[CtrID]],T_Country[#Data],2,1)</f>
        <v>United States</v>
      </c>
      <c r="T63" s="15" t="str">
        <f>VLOOKUP(T_Youtuber3[[#This Row],[CtrID]],T_Country[#Data],3,0)</f>
        <v>US</v>
      </c>
      <c r="U63" s="15">
        <f>INDEX(T_Country[Gross tertiary education enrollment (%)],MATCH(T_Youtuber3[[#This Row],[CtrID]],T_Country[CtID],0))</f>
        <v>88.2</v>
      </c>
      <c r="V63" s="19">
        <f>_xlfn.XLOOKUP(T_Youtuber3[[#This Row],[CtrID]],T_Country[CtID],T_Country[Population])</f>
        <v>328000000</v>
      </c>
      <c r="W63" s="15" cm="1">
        <f t="array" ref="W63">_xlfn._xlws.FILTER(T_Country[Unemployment rate],T_Country[CtID]=T_Youtuber3[[#This Row],[CtrID]])</f>
        <v>14.7</v>
      </c>
      <c r="X63" s="15">
        <f>_xlfn.XLOOKUP(T_Youtuber3[[#This Row],[CtrID]],T_Country[CtID],T_Country[Urban_population])</f>
        <v>271000000</v>
      </c>
      <c r="Y63" s="15">
        <f>_xlfn.XLOOKUP(T_Youtuber3[[#This Row],[CtrID]],T_Country[CtID],T_Country[Latitude])</f>
        <v>37.090240000000001</v>
      </c>
      <c r="Z63" s="15">
        <f>_xlfn.XLOOKUP(T_Youtuber3[[#This Row],[CtrID]],T_Country[CtID],T_Country[Longitude])</f>
        <v>-95.712900000000005</v>
      </c>
    </row>
    <row r="64" spans="1:26">
      <c r="A64" s="15">
        <v>63</v>
      </c>
      <c r="B64" s="15" t="s">
        <v>712</v>
      </c>
      <c r="C64" s="15">
        <v>17700000</v>
      </c>
      <c r="D64" s="16">
        <v>20100000000</v>
      </c>
      <c r="E64" s="17">
        <v>9</v>
      </c>
      <c r="F64" s="15">
        <v>178</v>
      </c>
      <c r="G64" s="15">
        <v>49</v>
      </c>
      <c r="H64" s="15">
        <v>122</v>
      </c>
      <c r="I64" s="15">
        <v>127</v>
      </c>
      <c r="J64" s="15">
        <v>108</v>
      </c>
      <c r="K64" s="15">
        <v>97422000</v>
      </c>
      <c r="L64" s="15">
        <v>24400</v>
      </c>
      <c r="M64" s="15">
        <v>389700</v>
      </c>
      <c r="N64" s="15">
        <v>292300</v>
      </c>
      <c r="O64" s="15">
        <v>4700000</v>
      </c>
      <c r="P64" s="15" t="s">
        <v>39</v>
      </c>
      <c r="Q64" s="18">
        <v>40472</v>
      </c>
      <c r="R64" s="15" t="str">
        <f>INDEX(T_Category[category],MATCH(T_Youtuber3[[#This Row],[CatID]],T_Category[CatID],1))</f>
        <v>Music</v>
      </c>
      <c r="S64" s="15" t="str">
        <f>VLOOKUP(T_Youtuber3[[#This Row],[CtrID]],T_Country[#Data],2,1)</f>
        <v>United States</v>
      </c>
      <c r="T64" s="15" t="str">
        <f>VLOOKUP(T_Youtuber3[[#This Row],[CtrID]],T_Country[#Data],3,0)</f>
        <v>US</v>
      </c>
      <c r="U64" s="15">
        <f>INDEX(T_Country[Gross tertiary education enrollment (%)],MATCH(T_Youtuber3[[#This Row],[CtrID]],T_Country[CtID],0))</f>
        <v>88.2</v>
      </c>
      <c r="V64" s="19">
        <f>_xlfn.XLOOKUP(T_Youtuber3[[#This Row],[CtrID]],T_Country[CtID],T_Country[Population])</f>
        <v>328000000</v>
      </c>
      <c r="W64" s="15" cm="1">
        <f t="array" ref="W64">_xlfn._xlws.FILTER(T_Country[Unemployment rate],T_Country[CtID]=T_Youtuber3[[#This Row],[CtrID]])</f>
        <v>14.7</v>
      </c>
      <c r="X64" s="15">
        <f>_xlfn.XLOOKUP(T_Youtuber3[[#This Row],[CtrID]],T_Country[CtID],T_Country[Urban_population])</f>
        <v>271000000</v>
      </c>
      <c r="Y64" s="15">
        <f>_xlfn.XLOOKUP(T_Youtuber3[[#This Row],[CtrID]],T_Country[CtID],T_Country[Latitude])</f>
        <v>37.090240000000001</v>
      </c>
      <c r="Z64" s="15">
        <f>_xlfn.XLOOKUP(T_Youtuber3[[#This Row],[CtrID]],T_Country[CtID],T_Country[Longitude])</f>
        <v>-95.712900000000005</v>
      </c>
    </row>
    <row r="65" spans="1:26">
      <c r="A65" s="15">
        <v>64</v>
      </c>
      <c r="B65" s="15" t="s">
        <v>853</v>
      </c>
      <c r="C65" s="15">
        <v>15800000</v>
      </c>
      <c r="D65" s="16">
        <v>4120000000</v>
      </c>
      <c r="E65" s="17">
        <v>13</v>
      </c>
      <c r="F65" s="15">
        <v>542</v>
      </c>
      <c r="G65" s="15">
        <v>20</v>
      </c>
      <c r="H65" s="15">
        <v>1816</v>
      </c>
      <c r="I65" s="15">
        <v>22</v>
      </c>
      <c r="J65" s="15">
        <v>26</v>
      </c>
      <c r="K65" s="15">
        <v>71870000</v>
      </c>
      <c r="L65" s="15">
        <v>18000</v>
      </c>
      <c r="M65" s="15">
        <v>287500</v>
      </c>
      <c r="N65" s="15">
        <v>215600</v>
      </c>
      <c r="O65" s="15">
        <v>3400000</v>
      </c>
      <c r="P65" s="15">
        <v>100000</v>
      </c>
      <c r="Q65" s="18">
        <v>42753</v>
      </c>
      <c r="R65" s="15" t="str">
        <f>INDEX(T_Category[category],MATCH(T_Youtuber3[[#This Row],[CatID]],T_Category[CatID],1))</f>
        <v>People &amp; Blogs</v>
      </c>
      <c r="S65" s="15" t="str">
        <f>VLOOKUP(T_Youtuber3[[#This Row],[CtrID]],T_Country[#Data],2,1)</f>
        <v>Indonesia</v>
      </c>
      <c r="T65" s="15" t="str">
        <f>VLOOKUP(T_Youtuber3[[#This Row],[CtrID]],T_Country[#Data],3,0)</f>
        <v>ID</v>
      </c>
      <c r="U65" s="15">
        <f>INDEX(T_Country[Gross tertiary education enrollment (%)],MATCH(T_Youtuber3[[#This Row],[CtrID]],T_Country[CtID],0))</f>
        <v>36.299999999999997</v>
      </c>
      <c r="V65" s="19">
        <f>_xlfn.XLOOKUP(T_Youtuber3[[#This Row],[CtrID]],T_Country[CtID],T_Country[Population])</f>
        <v>270000000</v>
      </c>
      <c r="W65" s="15" cm="1">
        <f t="array" ref="W65">_xlfn._xlws.FILTER(T_Country[Unemployment rate],T_Country[CtID]=T_Youtuber3[[#This Row],[CtrID]])</f>
        <v>4.6900000000000004</v>
      </c>
      <c r="X65" s="15">
        <f>_xlfn.XLOOKUP(T_Youtuber3[[#This Row],[CtrID]],T_Country[CtID],T_Country[Urban_population])</f>
        <v>152000000</v>
      </c>
      <c r="Y65" s="15">
        <f>_xlfn.XLOOKUP(T_Youtuber3[[#This Row],[CtrID]],T_Country[CtID],T_Country[Latitude])</f>
        <v>-0.78927999999999998</v>
      </c>
      <c r="Z65" s="15">
        <f>_xlfn.XLOOKUP(T_Youtuber3[[#This Row],[CtrID]],T_Country[CtID],T_Country[Longitude])</f>
        <v>113.9213</v>
      </c>
    </row>
    <row r="66" spans="1:26">
      <c r="A66" s="15">
        <v>65</v>
      </c>
      <c r="B66" s="15" t="s">
        <v>169</v>
      </c>
      <c r="C66" s="15">
        <v>43200000</v>
      </c>
      <c r="D66" s="16">
        <v>37900000000</v>
      </c>
      <c r="E66" s="17">
        <v>4</v>
      </c>
      <c r="F66" s="15">
        <v>109871</v>
      </c>
      <c r="G66" s="15">
        <v>32</v>
      </c>
      <c r="H66" s="15">
        <v>24</v>
      </c>
      <c r="I66" s="15">
        <v>2</v>
      </c>
      <c r="J66" s="15">
        <v>18</v>
      </c>
      <c r="K66" s="16">
        <v>1150000000</v>
      </c>
      <c r="L66" s="15">
        <v>287300</v>
      </c>
      <c r="M66" s="15">
        <v>4600000</v>
      </c>
      <c r="N66" s="15">
        <v>3400000</v>
      </c>
      <c r="O66" s="15">
        <v>55200000</v>
      </c>
      <c r="P66" s="15">
        <v>900000</v>
      </c>
      <c r="Q66" s="18">
        <v>42562</v>
      </c>
      <c r="R66" s="15" t="str">
        <f>INDEX(T_Category[category],MATCH(T_Youtuber3[[#This Row],[CatID]],T_Category[CatID],1))</f>
        <v>Entertainment</v>
      </c>
      <c r="S66" s="15" t="str">
        <f>VLOOKUP(T_Youtuber3[[#This Row],[CtrID]],T_Country[#Data],2,1)</f>
        <v>Pakistan</v>
      </c>
      <c r="T66" s="15" t="str">
        <f>VLOOKUP(T_Youtuber3[[#This Row],[CtrID]],T_Country[#Data],3,0)</f>
        <v>PK</v>
      </c>
      <c r="U66" s="15">
        <f>INDEX(T_Country[Gross tertiary education enrollment (%)],MATCH(T_Youtuber3[[#This Row],[CtrID]],T_Country[CtID],0))</f>
        <v>9</v>
      </c>
      <c r="V66" s="19">
        <f>_xlfn.XLOOKUP(T_Youtuber3[[#This Row],[CtrID]],T_Country[CtID],T_Country[Population])</f>
        <v>217000000</v>
      </c>
      <c r="W66" s="15" cm="1">
        <f t="array" ref="W66">_xlfn._xlws.FILTER(T_Country[Unemployment rate],T_Country[CtID]=T_Youtuber3[[#This Row],[CtrID]])</f>
        <v>4.45</v>
      </c>
      <c r="X66" s="15">
        <f>_xlfn.XLOOKUP(T_Youtuber3[[#This Row],[CtrID]],T_Country[CtID],T_Country[Urban_population])</f>
        <v>79927762</v>
      </c>
      <c r="Y66" s="15">
        <f>_xlfn.XLOOKUP(T_Youtuber3[[#This Row],[CtrID]],T_Country[CtID],T_Country[Latitude])</f>
        <v>30.375319999999999</v>
      </c>
      <c r="Z66" s="15">
        <f>_xlfn.XLOOKUP(T_Youtuber3[[#This Row],[CtrID]],T_Country[CtID],T_Country[Longitude])</f>
        <v>69.345119999999994</v>
      </c>
    </row>
    <row r="67" spans="1:26">
      <c r="A67" s="15">
        <v>66</v>
      </c>
      <c r="B67" s="15" t="s">
        <v>616</v>
      </c>
      <c r="C67" s="15">
        <v>19600000</v>
      </c>
      <c r="D67" s="16">
        <v>2850000000</v>
      </c>
      <c r="E67" s="17">
        <v>6</v>
      </c>
      <c r="F67" s="15">
        <v>17</v>
      </c>
      <c r="G67" s="15">
        <v>49</v>
      </c>
      <c r="H67" s="15">
        <v>3857915</v>
      </c>
      <c r="I67" s="15">
        <v>7711</v>
      </c>
      <c r="J67" s="15">
        <v>7464</v>
      </c>
      <c r="K67" s="15">
        <v>23</v>
      </c>
      <c r="L67" s="15">
        <v>0.01</v>
      </c>
      <c r="M67" s="15">
        <v>0.09</v>
      </c>
      <c r="N67" s="15">
        <v>7.0000000000000007E-2</v>
      </c>
      <c r="O67" s="15">
        <v>1</v>
      </c>
      <c r="P67" s="15" t="s">
        <v>39</v>
      </c>
      <c r="Q67" s="18">
        <v>39877</v>
      </c>
      <c r="R67" s="15" t="str">
        <f>INDEX(T_Category[category],MATCH(T_Youtuber3[[#This Row],[CatID]],T_Category[CatID],1))</f>
        <v>Gaming</v>
      </c>
      <c r="S67" s="15" t="str">
        <f>VLOOKUP(T_Youtuber3[[#This Row],[CtrID]],T_Country[#Data],2,1)</f>
        <v>United States</v>
      </c>
      <c r="T67" s="15" t="str">
        <f>VLOOKUP(T_Youtuber3[[#This Row],[CtrID]],T_Country[#Data],3,0)</f>
        <v>US</v>
      </c>
      <c r="U67" s="15">
        <f>INDEX(T_Country[Gross tertiary education enrollment (%)],MATCH(T_Youtuber3[[#This Row],[CtrID]],T_Country[CtID],0))</f>
        <v>88.2</v>
      </c>
      <c r="V67" s="19">
        <f>_xlfn.XLOOKUP(T_Youtuber3[[#This Row],[CtrID]],T_Country[CtID],T_Country[Population])</f>
        <v>328000000</v>
      </c>
      <c r="W67" s="15" cm="1">
        <f t="array" ref="W67">_xlfn._xlws.FILTER(T_Country[Unemployment rate],T_Country[CtID]=T_Youtuber3[[#This Row],[CtrID]])</f>
        <v>14.7</v>
      </c>
      <c r="X67" s="15">
        <f>_xlfn.XLOOKUP(T_Youtuber3[[#This Row],[CtrID]],T_Country[CtID],T_Country[Urban_population])</f>
        <v>271000000</v>
      </c>
      <c r="Y67" s="15">
        <f>_xlfn.XLOOKUP(T_Youtuber3[[#This Row],[CtrID]],T_Country[CtID],T_Country[Latitude])</f>
        <v>37.090240000000001</v>
      </c>
      <c r="Z67" s="15">
        <f>_xlfn.XLOOKUP(T_Youtuber3[[#This Row],[CtrID]],T_Country[CtID],T_Country[Longitude])</f>
        <v>-95.712900000000005</v>
      </c>
    </row>
    <row r="68" spans="1:26">
      <c r="A68" s="15">
        <v>67</v>
      </c>
      <c r="B68" s="15" t="s">
        <v>318</v>
      </c>
      <c r="C68" s="15">
        <v>29800000</v>
      </c>
      <c r="D68" s="16">
        <v>4460000000</v>
      </c>
      <c r="E68" s="17">
        <v>2</v>
      </c>
      <c r="F68" s="15">
        <v>151</v>
      </c>
      <c r="G68" s="15">
        <v>19</v>
      </c>
      <c r="H68" s="15">
        <v>1622</v>
      </c>
      <c r="I68" s="15">
        <v>42</v>
      </c>
      <c r="J68" s="15">
        <v>8</v>
      </c>
      <c r="K68" s="15">
        <v>26171000</v>
      </c>
      <c r="L68" s="15">
        <v>6500</v>
      </c>
      <c r="M68" s="15">
        <v>104700</v>
      </c>
      <c r="N68" s="15">
        <v>78500</v>
      </c>
      <c r="O68" s="15">
        <v>1300000</v>
      </c>
      <c r="P68" s="15">
        <v>100000</v>
      </c>
      <c r="Q68" s="18">
        <v>40000</v>
      </c>
      <c r="R68" s="15" t="str">
        <f>INDEX(T_Category[category],MATCH(T_Youtuber3[[#This Row],[CatID]],T_Category[CatID],1))</f>
        <v>Comedy</v>
      </c>
      <c r="S68" s="15" t="str">
        <f>VLOOKUP(T_Youtuber3[[#This Row],[CtrID]],T_Country[#Data],2,1)</f>
        <v>India</v>
      </c>
      <c r="T68" s="15" t="str">
        <f>VLOOKUP(T_Youtuber3[[#This Row],[CtrID]],T_Country[#Data],3,0)</f>
        <v>IN</v>
      </c>
      <c r="U68" s="15">
        <f>INDEX(T_Country[Gross tertiary education enrollment (%)],MATCH(T_Youtuber3[[#This Row],[CtrID]],T_Country[CtID],0))</f>
        <v>28.1</v>
      </c>
      <c r="V68" s="19">
        <f>_xlfn.XLOOKUP(T_Youtuber3[[#This Row],[CtrID]],T_Country[CtID],T_Country[Population])</f>
        <v>1370000000</v>
      </c>
      <c r="W68" s="15" cm="1">
        <f t="array" ref="W68">_xlfn._xlws.FILTER(T_Country[Unemployment rate],T_Country[CtID]=T_Youtuber3[[#This Row],[CtrID]])</f>
        <v>5.36</v>
      </c>
      <c r="X68" s="15">
        <f>_xlfn.XLOOKUP(T_Youtuber3[[#This Row],[CtrID]],T_Country[CtID],T_Country[Urban_population])</f>
        <v>471000000</v>
      </c>
      <c r="Y68" s="15">
        <f>_xlfn.XLOOKUP(T_Youtuber3[[#This Row],[CtrID]],T_Country[CtID],T_Country[Latitude])</f>
        <v>20.593679999999999</v>
      </c>
      <c r="Z68" s="15">
        <f>_xlfn.XLOOKUP(T_Youtuber3[[#This Row],[CtrID]],T_Country[CtID],T_Country[Longitude])</f>
        <v>78.962879999999998</v>
      </c>
    </row>
    <row r="69" spans="1:26">
      <c r="A69" s="15">
        <v>68</v>
      </c>
      <c r="B69" s="15" t="s">
        <v>1131</v>
      </c>
      <c r="C69" s="15">
        <v>13400000</v>
      </c>
      <c r="D69" s="16">
        <v>2320000000</v>
      </c>
      <c r="E69" s="17">
        <v>7</v>
      </c>
      <c r="F69" s="15">
        <v>1349</v>
      </c>
      <c r="G69" s="15">
        <v>49</v>
      </c>
      <c r="H69" s="15">
        <v>4039</v>
      </c>
      <c r="I69" s="15">
        <v>166</v>
      </c>
      <c r="J69" s="15">
        <v>31</v>
      </c>
      <c r="K69" s="15">
        <v>14498000</v>
      </c>
      <c r="L69" s="15">
        <v>3600</v>
      </c>
      <c r="M69" s="15">
        <v>58000</v>
      </c>
      <c r="N69" s="15">
        <v>43500</v>
      </c>
      <c r="O69" s="15">
        <v>695900</v>
      </c>
      <c r="P69" s="15" t="s">
        <v>39</v>
      </c>
      <c r="Q69" s="18">
        <v>39067</v>
      </c>
      <c r="R69" s="15" t="str">
        <f>INDEX(T_Category[category],MATCH(T_Youtuber3[[#This Row],[CatID]],T_Category[CatID],1))</f>
        <v>Howto &amp; Style</v>
      </c>
      <c r="S69" s="15" t="str">
        <f>VLOOKUP(T_Youtuber3[[#This Row],[CtrID]],T_Country[#Data],2,1)</f>
        <v>United States</v>
      </c>
      <c r="T69" s="15" t="str">
        <f>VLOOKUP(T_Youtuber3[[#This Row],[CtrID]],T_Country[#Data],3,0)</f>
        <v>US</v>
      </c>
      <c r="U69" s="15">
        <f>INDEX(T_Country[Gross tertiary education enrollment (%)],MATCH(T_Youtuber3[[#This Row],[CtrID]],T_Country[CtID],0))</f>
        <v>88.2</v>
      </c>
      <c r="V69" s="19">
        <f>_xlfn.XLOOKUP(T_Youtuber3[[#This Row],[CtrID]],T_Country[CtID],T_Country[Population])</f>
        <v>328000000</v>
      </c>
      <c r="W69" s="15" cm="1">
        <f t="array" ref="W69">_xlfn._xlws.FILTER(T_Country[Unemployment rate],T_Country[CtID]=T_Youtuber3[[#This Row],[CtrID]])</f>
        <v>14.7</v>
      </c>
      <c r="X69" s="15">
        <f>_xlfn.XLOOKUP(T_Youtuber3[[#This Row],[CtrID]],T_Country[CtID],T_Country[Urban_population])</f>
        <v>271000000</v>
      </c>
      <c r="Y69" s="15">
        <f>_xlfn.XLOOKUP(T_Youtuber3[[#This Row],[CtrID]],T_Country[CtID],T_Country[Latitude])</f>
        <v>37.090240000000001</v>
      </c>
      <c r="Z69" s="15">
        <f>_xlfn.XLOOKUP(T_Youtuber3[[#This Row],[CtrID]],T_Country[CtID],T_Country[Longitude])</f>
        <v>-95.712900000000005</v>
      </c>
    </row>
    <row r="70" spans="1:26">
      <c r="A70" s="15">
        <v>69</v>
      </c>
      <c r="B70" s="15" t="s">
        <v>1084</v>
      </c>
      <c r="C70" s="15">
        <v>13900000</v>
      </c>
      <c r="D70" s="16">
        <v>12500000000</v>
      </c>
      <c r="E70" s="17">
        <v>9</v>
      </c>
      <c r="F70" s="15">
        <v>1660</v>
      </c>
      <c r="G70" s="15">
        <v>49</v>
      </c>
      <c r="H70" s="15">
        <v>307</v>
      </c>
      <c r="I70" s="15">
        <v>161</v>
      </c>
      <c r="J70" s="15">
        <v>137</v>
      </c>
      <c r="K70" s="15">
        <v>97284000</v>
      </c>
      <c r="L70" s="15">
        <v>24300</v>
      </c>
      <c r="M70" s="15">
        <v>389100</v>
      </c>
      <c r="N70" s="15">
        <v>291900</v>
      </c>
      <c r="O70" s="15">
        <v>4700000</v>
      </c>
      <c r="P70" s="15">
        <v>100000</v>
      </c>
      <c r="Q70" s="18">
        <v>39066</v>
      </c>
      <c r="R70" s="15" t="str">
        <f>INDEX(T_Category[category],MATCH(T_Youtuber3[[#This Row],[CatID]],T_Category[CatID],1))</f>
        <v>Music</v>
      </c>
      <c r="S70" s="15" t="str">
        <f>VLOOKUP(T_Youtuber3[[#This Row],[CtrID]],T_Country[#Data],2,1)</f>
        <v>United States</v>
      </c>
      <c r="T70" s="15" t="str">
        <f>VLOOKUP(T_Youtuber3[[#This Row],[CtrID]],T_Country[#Data],3,0)</f>
        <v>US</v>
      </c>
      <c r="U70" s="15">
        <f>INDEX(T_Country[Gross tertiary education enrollment (%)],MATCH(T_Youtuber3[[#This Row],[CtrID]],T_Country[CtID],0))</f>
        <v>88.2</v>
      </c>
      <c r="V70" s="19">
        <f>_xlfn.XLOOKUP(T_Youtuber3[[#This Row],[CtrID]],T_Country[CtID],T_Country[Population])</f>
        <v>328000000</v>
      </c>
      <c r="W70" s="15" cm="1">
        <f t="array" ref="W70">_xlfn._xlws.FILTER(T_Country[Unemployment rate],T_Country[CtID]=T_Youtuber3[[#This Row],[CtrID]])</f>
        <v>14.7</v>
      </c>
      <c r="X70" s="15">
        <f>_xlfn.XLOOKUP(T_Youtuber3[[#This Row],[CtrID]],T_Country[CtID],T_Country[Urban_population])</f>
        <v>271000000</v>
      </c>
      <c r="Y70" s="15">
        <f>_xlfn.XLOOKUP(T_Youtuber3[[#This Row],[CtrID]],T_Country[CtID],T_Country[Latitude])</f>
        <v>37.090240000000001</v>
      </c>
      <c r="Z70" s="15">
        <f>_xlfn.XLOOKUP(T_Youtuber3[[#This Row],[CtrID]],T_Country[CtID],T_Country[Longitude])</f>
        <v>-95.712900000000005</v>
      </c>
    </row>
    <row r="71" spans="1:26">
      <c r="A71" s="15">
        <v>70</v>
      </c>
      <c r="B71" s="15" t="s">
        <v>981</v>
      </c>
      <c r="C71" s="15">
        <v>14600000</v>
      </c>
      <c r="D71" s="16">
        <v>3340000000</v>
      </c>
      <c r="E71" s="17">
        <v>13</v>
      </c>
      <c r="F71" s="15">
        <v>961</v>
      </c>
      <c r="G71" s="15">
        <v>41</v>
      </c>
      <c r="H71" s="15">
        <v>2455</v>
      </c>
      <c r="I71" s="15">
        <v>14</v>
      </c>
      <c r="J71" s="15">
        <v>51</v>
      </c>
      <c r="K71" s="15">
        <v>60568000</v>
      </c>
      <c r="L71" s="15">
        <v>15100</v>
      </c>
      <c r="M71" s="15">
        <v>242300</v>
      </c>
      <c r="N71" s="15">
        <v>181700</v>
      </c>
      <c r="O71" s="15">
        <v>2900000</v>
      </c>
      <c r="P71" s="15" t="s">
        <v>39</v>
      </c>
      <c r="Q71" s="18">
        <v>41620</v>
      </c>
      <c r="R71" s="15" t="str">
        <f>INDEX(T_Category[category],MATCH(T_Youtuber3[[#This Row],[CatID]],T_Category[CatID],1))</f>
        <v>People &amp; Blogs</v>
      </c>
      <c r="S71" s="15" t="str">
        <f>VLOOKUP(T_Youtuber3[[#This Row],[CtrID]],T_Country[#Data],2,1)</f>
        <v>Spain</v>
      </c>
      <c r="T71" s="15" t="str">
        <f>VLOOKUP(T_Youtuber3[[#This Row],[CtrID]],T_Country[#Data],3,0)</f>
        <v>ES</v>
      </c>
      <c r="U71" s="15">
        <f>INDEX(T_Country[Gross tertiary education enrollment (%)],MATCH(T_Youtuber3[[#This Row],[CtrID]],T_Country[CtID],0))</f>
        <v>88.9</v>
      </c>
      <c r="V71" s="19">
        <f>_xlfn.XLOOKUP(T_Youtuber3[[#This Row],[CtrID]],T_Country[CtID],T_Country[Population])</f>
        <v>47076781</v>
      </c>
      <c r="W71" s="15" cm="1">
        <f t="array" ref="W71">_xlfn._xlws.FILTER(T_Country[Unemployment rate],T_Country[CtID]=T_Youtuber3[[#This Row],[CtrID]])</f>
        <v>13.96</v>
      </c>
      <c r="X71" s="15">
        <f>_xlfn.XLOOKUP(T_Youtuber3[[#This Row],[CtrID]],T_Country[CtID],T_Country[Urban_population])</f>
        <v>37927409</v>
      </c>
      <c r="Y71" s="15">
        <f>_xlfn.XLOOKUP(T_Youtuber3[[#This Row],[CtrID]],T_Country[CtID],T_Country[Latitude])</f>
        <v>40.46367</v>
      </c>
      <c r="Z71" s="15">
        <f>_xlfn.XLOOKUP(T_Youtuber3[[#This Row],[CtrID]],T_Country[CtID],T_Country[Longitude])</f>
        <v>-3.7492200000000002</v>
      </c>
    </row>
    <row r="72" spans="1:26">
      <c r="A72" s="15">
        <v>71</v>
      </c>
      <c r="B72" s="15" t="s">
        <v>326</v>
      </c>
      <c r="C72" s="15">
        <v>29200000</v>
      </c>
      <c r="D72" s="16">
        <v>4080000000</v>
      </c>
      <c r="E72" s="17">
        <v>2</v>
      </c>
      <c r="F72" s="15">
        <v>404</v>
      </c>
      <c r="G72" s="15">
        <v>41</v>
      </c>
      <c r="H72" s="15">
        <v>1852</v>
      </c>
      <c r="I72" s="15">
        <v>3</v>
      </c>
      <c r="J72" s="15">
        <v>9</v>
      </c>
      <c r="K72" s="15">
        <v>12143000</v>
      </c>
      <c r="L72" s="15">
        <v>3000</v>
      </c>
      <c r="M72" s="15">
        <v>48600</v>
      </c>
      <c r="N72" s="15">
        <v>36400</v>
      </c>
      <c r="O72" s="15">
        <v>582900</v>
      </c>
      <c r="P72" s="15" t="s">
        <v>39</v>
      </c>
      <c r="Q72" s="18">
        <v>38776</v>
      </c>
      <c r="R72" s="15" t="str">
        <f>INDEX(T_Category[category],MATCH(T_Youtuber3[[#This Row],[CatID]],T_Category[CatID],1))</f>
        <v>Comedy</v>
      </c>
      <c r="S72" s="15" t="str">
        <f>VLOOKUP(T_Youtuber3[[#This Row],[CtrID]],T_Country[#Data],2,1)</f>
        <v>Spain</v>
      </c>
      <c r="T72" s="15" t="str">
        <f>VLOOKUP(T_Youtuber3[[#This Row],[CtrID]],T_Country[#Data],3,0)</f>
        <v>ES</v>
      </c>
      <c r="U72" s="15">
        <f>INDEX(T_Country[Gross tertiary education enrollment (%)],MATCH(T_Youtuber3[[#This Row],[CtrID]],T_Country[CtID],0))</f>
        <v>88.9</v>
      </c>
      <c r="V72" s="19">
        <f>_xlfn.XLOOKUP(T_Youtuber3[[#This Row],[CtrID]],T_Country[CtID],T_Country[Population])</f>
        <v>47076781</v>
      </c>
      <c r="W72" s="15" cm="1">
        <f t="array" ref="W72">_xlfn._xlws.FILTER(T_Country[Unemployment rate],T_Country[CtID]=T_Youtuber3[[#This Row],[CtrID]])</f>
        <v>13.96</v>
      </c>
      <c r="X72" s="15">
        <f>_xlfn.XLOOKUP(T_Youtuber3[[#This Row],[CtrID]],T_Country[CtID],T_Country[Urban_population])</f>
        <v>37927409</v>
      </c>
      <c r="Y72" s="15">
        <f>_xlfn.XLOOKUP(T_Youtuber3[[#This Row],[CtrID]],T_Country[CtID],T_Country[Latitude])</f>
        <v>40.46367</v>
      </c>
      <c r="Z72" s="15">
        <f>_xlfn.XLOOKUP(T_Youtuber3[[#This Row],[CtrID]],T_Country[CtID],T_Country[Longitude])</f>
        <v>-3.7492200000000002</v>
      </c>
    </row>
    <row r="73" spans="1:26">
      <c r="A73" s="15">
        <v>72</v>
      </c>
      <c r="B73" s="15" t="s">
        <v>590</v>
      </c>
      <c r="C73" s="15">
        <v>20100000</v>
      </c>
      <c r="D73" s="16">
        <v>8920000000</v>
      </c>
      <c r="E73" s="17">
        <v>6</v>
      </c>
      <c r="F73" s="15">
        <v>4974</v>
      </c>
      <c r="G73" s="15">
        <v>7</v>
      </c>
      <c r="H73" s="15">
        <v>549</v>
      </c>
      <c r="I73" s="15">
        <v>20</v>
      </c>
      <c r="J73" s="15">
        <v>28</v>
      </c>
      <c r="K73" s="15">
        <v>5420000</v>
      </c>
      <c r="L73" s="15">
        <v>1400</v>
      </c>
      <c r="M73" s="15">
        <v>21700</v>
      </c>
      <c r="N73" s="15">
        <v>16300</v>
      </c>
      <c r="O73" s="15">
        <v>260200</v>
      </c>
      <c r="P73" s="15" t="s">
        <v>39</v>
      </c>
      <c r="Q73" s="18">
        <v>40823</v>
      </c>
      <c r="R73" s="15" t="str">
        <f>INDEX(T_Category[category],MATCH(T_Youtuber3[[#This Row],[CatID]],T_Category[CatID],1))</f>
        <v>Gaming</v>
      </c>
      <c r="S73" s="15" t="str">
        <f>VLOOKUP(T_Youtuber3[[#This Row],[CtrID]],T_Country[#Data],2,1)</f>
        <v>Brazil</v>
      </c>
      <c r="T73" s="15" t="str">
        <f>VLOOKUP(T_Youtuber3[[#This Row],[CtrID]],T_Country[#Data],3,0)</f>
        <v>BR</v>
      </c>
      <c r="U73" s="15">
        <f>INDEX(T_Country[Gross tertiary education enrollment (%)],MATCH(T_Youtuber3[[#This Row],[CtrID]],T_Country[CtID],0))</f>
        <v>51.3</v>
      </c>
      <c r="V73" s="19">
        <f>_xlfn.XLOOKUP(T_Youtuber3[[#This Row],[CtrID]],T_Country[CtID],T_Country[Population])</f>
        <v>213000000</v>
      </c>
      <c r="W73" s="15" cm="1">
        <f t="array" ref="W73">_xlfn._xlws.FILTER(T_Country[Unemployment rate],T_Country[CtID]=T_Youtuber3[[#This Row],[CtrID]])</f>
        <v>12.08</v>
      </c>
      <c r="X73" s="15">
        <f>_xlfn.XLOOKUP(T_Youtuber3[[#This Row],[CtrID]],T_Country[CtID],T_Country[Urban_population])</f>
        <v>183000000</v>
      </c>
      <c r="Y73" s="15">
        <f>_xlfn.XLOOKUP(T_Youtuber3[[#This Row],[CtrID]],T_Country[CtID],T_Country[Latitude])</f>
        <v>-14.234999999999999</v>
      </c>
      <c r="Z73" s="15">
        <f>_xlfn.XLOOKUP(T_Youtuber3[[#This Row],[CtrID]],T_Country[CtID],T_Country[Longitude])</f>
        <v>-51.9253</v>
      </c>
    </row>
    <row r="74" spans="1:26">
      <c r="A74" s="15">
        <v>73</v>
      </c>
      <c r="B74" s="15" t="s">
        <v>560</v>
      </c>
      <c r="C74" s="15">
        <v>20600000</v>
      </c>
      <c r="D74" s="16">
        <v>10300000000</v>
      </c>
      <c r="E74" s="17">
        <v>9</v>
      </c>
      <c r="F74" s="15">
        <v>156</v>
      </c>
      <c r="G74" s="15">
        <v>42</v>
      </c>
      <c r="H74" s="15">
        <v>421</v>
      </c>
      <c r="I74" s="15">
        <v>1</v>
      </c>
      <c r="J74" s="15">
        <v>92</v>
      </c>
      <c r="K74" s="15">
        <v>81236000</v>
      </c>
      <c r="L74" s="15">
        <v>20300</v>
      </c>
      <c r="M74" s="15">
        <v>324900</v>
      </c>
      <c r="N74" s="15">
        <v>243700</v>
      </c>
      <c r="O74" s="15">
        <v>3900000</v>
      </c>
      <c r="P74" s="15" t="s">
        <v>39</v>
      </c>
      <c r="Q74" s="18">
        <v>40114</v>
      </c>
      <c r="R74" s="15" t="str">
        <f>INDEX(T_Category[category],MATCH(T_Youtuber3[[#This Row],[CatID]],T_Category[CatID],1))</f>
        <v>Music</v>
      </c>
      <c r="S74" s="15" t="str">
        <f>VLOOKUP(T_Youtuber3[[#This Row],[CtrID]],T_Country[#Data],2,1)</f>
        <v>Sweden</v>
      </c>
      <c r="T74" s="15" t="str">
        <f>VLOOKUP(T_Youtuber3[[#This Row],[CtrID]],T_Country[#Data],3,0)</f>
        <v>SE</v>
      </c>
      <c r="U74" s="15">
        <f>INDEX(T_Country[Gross tertiary education enrollment (%)],MATCH(T_Youtuber3[[#This Row],[CtrID]],T_Country[CtID],0))</f>
        <v>67</v>
      </c>
      <c r="V74" s="19">
        <f>_xlfn.XLOOKUP(T_Youtuber3[[#This Row],[CtrID]],T_Country[CtID],T_Country[Population])</f>
        <v>10285453</v>
      </c>
      <c r="W74" s="15" cm="1">
        <f t="array" ref="W74">_xlfn._xlws.FILTER(T_Country[Unemployment rate],T_Country[CtID]=T_Youtuber3[[#This Row],[CtrID]])</f>
        <v>6.48</v>
      </c>
      <c r="X74" s="15">
        <f>_xlfn.XLOOKUP(T_Youtuber3[[#This Row],[CtrID]],T_Country[CtID],T_Country[Urban_population])</f>
        <v>9021165</v>
      </c>
      <c r="Y74" s="15">
        <f>_xlfn.XLOOKUP(T_Youtuber3[[#This Row],[CtrID]],T_Country[CtID],T_Country[Latitude])</f>
        <v>60.128160000000001</v>
      </c>
      <c r="Z74" s="15">
        <f>_xlfn.XLOOKUP(T_Youtuber3[[#This Row],[CtrID]],T_Country[CtID],T_Country[Longitude])</f>
        <v>18.6435</v>
      </c>
    </row>
    <row r="75" spans="1:26">
      <c r="A75" s="15">
        <v>74</v>
      </c>
      <c r="B75" s="15" t="s">
        <v>1286</v>
      </c>
      <c r="C75" s="15">
        <v>12400000</v>
      </c>
      <c r="D75" s="16">
        <v>6200000000</v>
      </c>
      <c r="E75" s="17">
        <v>9</v>
      </c>
      <c r="F75" s="15">
        <v>205</v>
      </c>
      <c r="G75" s="15">
        <v>49</v>
      </c>
      <c r="H75" s="15">
        <v>999</v>
      </c>
      <c r="I75" s="15">
        <v>176</v>
      </c>
      <c r="J75" s="15">
        <v>150</v>
      </c>
      <c r="K75" s="15">
        <v>50188000</v>
      </c>
      <c r="L75" s="15">
        <v>12500</v>
      </c>
      <c r="M75" s="15">
        <v>200800</v>
      </c>
      <c r="N75" s="15">
        <v>150600</v>
      </c>
      <c r="O75" s="15">
        <v>2400000</v>
      </c>
      <c r="P75" s="15" t="s">
        <v>39</v>
      </c>
      <c r="Q75" s="18">
        <v>38633</v>
      </c>
      <c r="R75" s="15" t="str">
        <f>INDEX(T_Category[category],MATCH(T_Youtuber3[[#This Row],[CatID]],T_Category[CatID],1))</f>
        <v>Music</v>
      </c>
      <c r="S75" s="15" t="str">
        <f>VLOOKUP(T_Youtuber3[[#This Row],[CtrID]],T_Country[#Data],2,1)</f>
        <v>United States</v>
      </c>
      <c r="T75" s="15" t="str">
        <f>VLOOKUP(T_Youtuber3[[#This Row],[CtrID]],T_Country[#Data],3,0)</f>
        <v>US</v>
      </c>
      <c r="U75" s="15">
        <f>INDEX(T_Country[Gross tertiary education enrollment (%)],MATCH(T_Youtuber3[[#This Row],[CtrID]],T_Country[CtID],0))</f>
        <v>88.2</v>
      </c>
      <c r="V75" s="19">
        <f>_xlfn.XLOOKUP(T_Youtuber3[[#This Row],[CtrID]],T_Country[CtID],T_Country[Population])</f>
        <v>328000000</v>
      </c>
      <c r="W75" s="15" cm="1">
        <f t="array" ref="W75">_xlfn._xlws.FILTER(T_Country[Unemployment rate],T_Country[CtID]=T_Youtuber3[[#This Row],[CtrID]])</f>
        <v>14.7</v>
      </c>
      <c r="X75" s="15">
        <f>_xlfn.XLOOKUP(T_Youtuber3[[#This Row],[CtrID]],T_Country[CtID],T_Country[Urban_population])</f>
        <v>271000000</v>
      </c>
      <c r="Y75" s="15">
        <f>_xlfn.XLOOKUP(T_Youtuber3[[#This Row],[CtrID]],T_Country[CtID],T_Country[Latitude])</f>
        <v>37.090240000000001</v>
      </c>
      <c r="Z75" s="15">
        <f>_xlfn.XLOOKUP(T_Youtuber3[[#This Row],[CtrID]],T_Country[CtID],T_Country[Longitude])</f>
        <v>-95.712900000000005</v>
      </c>
    </row>
    <row r="76" spans="1:26">
      <c r="A76" s="15">
        <v>75</v>
      </c>
      <c r="B76" s="15" t="s">
        <v>1119</v>
      </c>
      <c r="C76" s="15">
        <v>13500000</v>
      </c>
      <c r="D76" s="16">
        <v>5550000000</v>
      </c>
      <c r="E76" s="17">
        <v>9</v>
      </c>
      <c r="F76" s="15">
        <v>814</v>
      </c>
      <c r="G76" s="15">
        <v>48</v>
      </c>
      <c r="H76" s="15">
        <v>1183</v>
      </c>
      <c r="I76" s="15">
        <v>30</v>
      </c>
      <c r="J76" s="15">
        <v>140</v>
      </c>
      <c r="K76" s="15">
        <v>35309000</v>
      </c>
      <c r="L76" s="15">
        <v>8800</v>
      </c>
      <c r="M76" s="15">
        <v>141200</v>
      </c>
      <c r="N76" s="15">
        <v>105900</v>
      </c>
      <c r="O76" s="15">
        <v>1700000</v>
      </c>
      <c r="P76" s="15">
        <v>100000</v>
      </c>
      <c r="Q76" s="18">
        <v>39076</v>
      </c>
      <c r="R76" s="15" t="str">
        <f>INDEX(T_Category[category],MATCH(T_Youtuber3[[#This Row],[CatID]],T_Category[CatID],1))</f>
        <v>Music</v>
      </c>
      <c r="S76" s="15" t="str">
        <f>VLOOKUP(T_Youtuber3[[#This Row],[CtrID]],T_Country[#Data],2,1)</f>
        <v>United Kingdom</v>
      </c>
      <c r="T76" s="15" t="str">
        <f>VLOOKUP(T_Youtuber3[[#This Row],[CtrID]],T_Country[#Data],3,0)</f>
        <v>GB</v>
      </c>
      <c r="U76" s="15">
        <f>INDEX(T_Country[Gross tertiary education enrollment (%)],MATCH(T_Youtuber3[[#This Row],[CtrID]],T_Country[CtID],0))</f>
        <v>60</v>
      </c>
      <c r="V76" s="19">
        <f>_xlfn.XLOOKUP(T_Youtuber3[[#This Row],[CtrID]],T_Country[CtID],T_Country[Population])</f>
        <v>66834405</v>
      </c>
      <c r="W76" s="15" cm="1">
        <f t="array" ref="W76">_xlfn._xlws.FILTER(T_Country[Unemployment rate],T_Country[CtID]=T_Youtuber3[[#This Row],[CtrID]])</f>
        <v>3.85</v>
      </c>
      <c r="X76" s="15">
        <f>_xlfn.XLOOKUP(T_Youtuber3[[#This Row],[CtrID]],T_Country[CtID],T_Country[Urban_population])</f>
        <v>55908316</v>
      </c>
      <c r="Y76" s="15">
        <f>_xlfn.XLOOKUP(T_Youtuber3[[#This Row],[CtrID]],T_Country[CtID],T_Country[Latitude])</f>
        <v>55.378050000000002</v>
      </c>
      <c r="Z76" s="15">
        <f>_xlfn.XLOOKUP(T_Youtuber3[[#This Row],[CtrID]],T_Country[CtID],T_Country[Longitude])</f>
        <v>-3.4359700000000002</v>
      </c>
    </row>
    <row r="77" spans="1:26">
      <c r="A77" s="15">
        <v>76</v>
      </c>
      <c r="B77" s="15" t="s">
        <v>530</v>
      </c>
      <c r="C77" s="15">
        <v>21300000</v>
      </c>
      <c r="D77" s="16">
        <v>10000000000</v>
      </c>
      <c r="E77" s="17">
        <v>4</v>
      </c>
      <c r="F77" s="15">
        <v>669</v>
      </c>
      <c r="G77" s="15">
        <v>19</v>
      </c>
      <c r="H77" s="15">
        <v>436</v>
      </c>
      <c r="I77" s="15">
        <v>67</v>
      </c>
      <c r="J77" s="15">
        <v>92</v>
      </c>
      <c r="K77" s="16">
        <v>236000000</v>
      </c>
      <c r="L77" s="15">
        <v>59100</v>
      </c>
      <c r="M77" s="15">
        <v>945200</v>
      </c>
      <c r="N77" s="15">
        <v>708900</v>
      </c>
      <c r="O77" s="15">
        <v>11300000</v>
      </c>
      <c r="P77" s="15">
        <v>600000</v>
      </c>
      <c r="Q77" s="18">
        <v>44229</v>
      </c>
      <c r="R77" s="15" t="str">
        <f>INDEX(T_Category[category],MATCH(T_Youtuber3[[#This Row],[CatID]],T_Category[CatID],1))</f>
        <v>Entertainment</v>
      </c>
      <c r="S77" s="15" t="str">
        <f>VLOOKUP(T_Youtuber3[[#This Row],[CtrID]],T_Country[#Data],2,1)</f>
        <v>India</v>
      </c>
      <c r="T77" s="15" t="str">
        <f>VLOOKUP(T_Youtuber3[[#This Row],[CtrID]],T_Country[#Data],3,0)</f>
        <v>IN</v>
      </c>
      <c r="U77" s="15">
        <f>INDEX(T_Country[Gross tertiary education enrollment (%)],MATCH(T_Youtuber3[[#This Row],[CtrID]],T_Country[CtID],0))</f>
        <v>28.1</v>
      </c>
      <c r="V77" s="19">
        <f>_xlfn.XLOOKUP(T_Youtuber3[[#This Row],[CtrID]],T_Country[CtID],T_Country[Population])</f>
        <v>1370000000</v>
      </c>
      <c r="W77" s="15" cm="1">
        <f t="array" ref="W77">_xlfn._xlws.FILTER(T_Country[Unemployment rate],T_Country[CtID]=T_Youtuber3[[#This Row],[CtrID]])</f>
        <v>5.36</v>
      </c>
      <c r="X77" s="15">
        <f>_xlfn.XLOOKUP(T_Youtuber3[[#This Row],[CtrID]],T_Country[CtID],T_Country[Urban_population])</f>
        <v>471000000</v>
      </c>
      <c r="Y77" s="15">
        <f>_xlfn.XLOOKUP(T_Youtuber3[[#This Row],[CtrID]],T_Country[CtID],T_Country[Latitude])</f>
        <v>20.593679999999999</v>
      </c>
      <c r="Z77" s="15">
        <f>_xlfn.XLOOKUP(T_Youtuber3[[#This Row],[CtrID]],T_Country[CtID],T_Country[Longitude])</f>
        <v>78.962879999999998</v>
      </c>
    </row>
    <row r="78" spans="1:26">
      <c r="A78" s="15">
        <v>77</v>
      </c>
      <c r="B78" s="15" t="s">
        <v>1152</v>
      </c>
      <c r="C78" s="15">
        <v>13300000</v>
      </c>
      <c r="D78" s="16">
        <v>6410000000</v>
      </c>
      <c r="E78" s="17">
        <v>6</v>
      </c>
      <c r="F78" s="15">
        <v>1749</v>
      </c>
      <c r="G78" s="15">
        <v>8</v>
      </c>
      <c r="H78" s="15">
        <v>949</v>
      </c>
      <c r="I78" s="15">
        <v>12</v>
      </c>
      <c r="J78" s="15">
        <v>163</v>
      </c>
      <c r="K78" s="15">
        <v>5387000</v>
      </c>
      <c r="L78" s="15">
        <v>1300</v>
      </c>
      <c r="M78" s="15">
        <v>21500</v>
      </c>
      <c r="N78" s="15">
        <v>16200</v>
      </c>
      <c r="O78" s="15">
        <v>258600</v>
      </c>
      <c r="P78" s="15">
        <v>100000</v>
      </c>
      <c r="Q78" s="18">
        <v>42132</v>
      </c>
      <c r="R78" s="15" t="str">
        <f>INDEX(T_Category[category],MATCH(T_Youtuber3[[#This Row],[CatID]],T_Category[CatID],1))</f>
        <v>Gaming</v>
      </c>
      <c r="S78" s="15" t="str">
        <f>VLOOKUP(T_Youtuber3[[#This Row],[CtrID]],T_Country[#Data],2,1)</f>
        <v>Canada</v>
      </c>
      <c r="T78" s="15" t="str">
        <f>VLOOKUP(T_Youtuber3[[#This Row],[CtrID]],T_Country[#Data],3,0)</f>
        <v>CA</v>
      </c>
      <c r="U78" s="15">
        <f>INDEX(T_Country[Gross tertiary education enrollment (%)],MATCH(T_Youtuber3[[#This Row],[CtrID]],T_Country[CtID],0))</f>
        <v>68.900000000000006</v>
      </c>
      <c r="V78" s="19">
        <f>_xlfn.XLOOKUP(T_Youtuber3[[#This Row],[CtrID]],T_Country[CtID],T_Country[Population])</f>
        <v>36991981</v>
      </c>
      <c r="W78" s="15" cm="1">
        <f t="array" ref="W78">_xlfn._xlws.FILTER(T_Country[Unemployment rate],T_Country[CtID]=T_Youtuber3[[#This Row],[CtrID]])</f>
        <v>5.56</v>
      </c>
      <c r="X78" s="15">
        <f>_xlfn.XLOOKUP(T_Youtuber3[[#This Row],[CtrID]],T_Country[CtID],T_Country[Urban_population])</f>
        <v>30628482</v>
      </c>
      <c r="Y78" s="15">
        <f>_xlfn.XLOOKUP(T_Youtuber3[[#This Row],[CtrID]],T_Country[CtID],T_Country[Latitude])</f>
        <v>56.130369999999999</v>
      </c>
      <c r="Z78" s="15">
        <f>_xlfn.XLOOKUP(T_Youtuber3[[#This Row],[CtrID]],T_Country[CtID],T_Country[Longitude])</f>
        <v>-106.34699999999999</v>
      </c>
    </row>
    <row r="79" spans="1:26">
      <c r="A79" s="15">
        <v>78</v>
      </c>
      <c r="B79" s="15" t="s">
        <v>474</v>
      </c>
      <c r="C79" s="15">
        <v>22900000</v>
      </c>
      <c r="D79" s="16">
        <v>13200000000</v>
      </c>
      <c r="E79" s="17">
        <v>3</v>
      </c>
      <c r="F79" s="15">
        <v>1251</v>
      </c>
      <c r="G79" s="15">
        <v>29</v>
      </c>
      <c r="H79" s="15">
        <v>278</v>
      </c>
      <c r="I79" s="15">
        <v>12</v>
      </c>
      <c r="J79" s="15">
        <v>17</v>
      </c>
      <c r="K79" s="16">
        <v>137000000</v>
      </c>
      <c r="L79" s="15">
        <v>34200</v>
      </c>
      <c r="M79" s="15">
        <v>547300</v>
      </c>
      <c r="N79" s="15">
        <v>410500</v>
      </c>
      <c r="O79" s="15">
        <v>6600000</v>
      </c>
      <c r="P79" s="15">
        <v>200000</v>
      </c>
      <c r="Q79" s="18">
        <v>43178</v>
      </c>
      <c r="R79" s="15" t="str">
        <f>INDEX(T_Category[category],MATCH(T_Youtuber3[[#This Row],[CatID]],T_Category[CatID],1))</f>
        <v>Education</v>
      </c>
      <c r="S79" s="15" t="str">
        <f>VLOOKUP(T_Youtuber3[[#This Row],[CtrID]],T_Country[#Data],2,1)</f>
        <v>Mexico</v>
      </c>
      <c r="T79" s="15" t="str">
        <f>VLOOKUP(T_Youtuber3[[#This Row],[CtrID]],T_Country[#Data],3,0)</f>
        <v>MX</v>
      </c>
      <c r="U79" s="15">
        <f>INDEX(T_Country[Gross tertiary education enrollment (%)],MATCH(T_Youtuber3[[#This Row],[CtrID]],T_Country[CtID],0))</f>
        <v>40.200000000000003</v>
      </c>
      <c r="V79" s="19">
        <f>_xlfn.XLOOKUP(T_Youtuber3[[#This Row],[CtrID]],T_Country[CtID],T_Country[Population])</f>
        <v>126000000</v>
      </c>
      <c r="W79" s="15" cm="1">
        <f t="array" ref="W79">_xlfn._xlws.FILTER(T_Country[Unemployment rate],T_Country[CtID]=T_Youtuber3[[#This Row],[CtrID]])</f>
        <v>3.42</v>
      </c>
      <c r="X79" s="15">
        <f>_xlfn.XLOOKUP(T_Youtuber3[[#This Row],[CtrID]],T_Country[CtID],T_Country[Urban_population])</f>
        <v>103000000</v>
      </c>
      <c r="Y79" s="15">
        <f>_xlfn.XLOOKUP(T_Youtuber3[[#This Row],[CtrID]],T_Country[CtID],T_Country[Latitude])</f>
        <v>23.634499999999999</v>
      </c>
      <c r="Z79" s="15">
        <f>_xlfn.XLOOKUP(T_Youtuber3[[#This Row],[CtrID]],T_Country[CtID],T_Country[Longitude])</f>
        <v>-102.553</v>
      </c>
    </row>
    <row r="80" spans="1:26">
      <c r="A80" s="15">
        <v>79</v>
      </c>
      <c r="B80" s="15" t="s">
        <v>577</v>
      </c>
      <c r="C80" s="15">
        <v>20300000</v>
      </c>
      <c r="D80" s="16">
        <v>11800000000</v>
      </c>
      <c r="E80" s="17">
        <v>3</v>
      </c>
      <c r="F80" s="15">
        <v>875</v>
      </c>
      <c r="G80" s="15">
        <v>20</v>
      </c>
      <c r="H80" s="15">
        <v>332</v>
      </c>
      <c r="I80" s="15">
        <v>10</v>
      </c>
      <c r="J80" s="15">
        <v>22</v>
      </c>
      <c r="K80" s="16">
        <v>113000000</v>
      </c>
      <c r="L80" s="15">
        <v>28200</v>
      </c>
      <c r="M80" s="15">
        <v>451100</v>
      </c>
      <c r="N80" s="15">
        <v>338300</v>
      </c>
      <c r="O80" s="15">
        <v>5400000</v>
      </c>
      <c r="P80" s="15">
        <v>100000</v>
      </c>
      <c r="Q80" s="18">
        <v>43479</v>
      </c>
      <c r="R80" s="15" t="str">
        <f>INDEX(T_Category[category],MATCH(T_Youtuber3[[#This Row],[CatID]],T_Category[CatID],1))</f>
        <v>Education</v>
      </c>
      <c r="S80" s="15" t="str">
        <f>VLOOKUP(T_Youtuber3[[#This Row],[CtrID]],T_Country[#Data],2,1)</f>
        <v>Indonesia</v>
      </c>
      <c r="T80" s="15" t="str">
        <f>VLOOKUP(T_Youtuber3[[#This Row],[CtrID]],T_Country[#Data],3,0)</f>
        <v>ID</v>
      </c>
      <c r="U80" s="15">
        <f>INDEX(T_Country[Gross tertiary education enrollment (%)],MATCH(T_Youtuber3[[#This Row],[CtrID]],T_Country[CtID],0))</f>
        <v>36.299999999999997</v>
      </c>
      <c r="V80" s="19">
        <f>_xlfn.XLOOKUP(T_Youtuber3[[#This Row],[CtrID]],T_Country[CtID],T_Country[Population])</f>
        <v>270000000</v>
      </c>
      <c r="W80" s="15" cm="1">
        <f t="array" ref="W80">_xlfn._xlws.FILTER(T_Country[Unemployment rate],T_Country[CtID]=T_Youtuber3[[#This Row],[CtrID]])</f>
        <v>4.6900000000000004</v>
      </c>
      <c r="X80" s="15">
        <f>_xlfn.XLOOKUP(T_Youtuber3[[#This Row],[CtrID]],T_Country[CtID],T_Country[Urban_population])</f>
        <v>152000000</v>
      </c>
      <c r="Y80" s="15">
        <f>_xlfn.XLOOKUP(T_Youtuber3[[#This Row],[CtrID]],T_Country[CtID],T_Country[Latitude])</f>
        <v>-0.78927999999999998</v>
      </c>
      <c r="Z80" s="15">
        <f>_xlfn.XLOOKUP(T_Youtuber3[[#This Row],[CtrID]],T_Country[CtID],T_Country[Longitude])</f>
        <v>113.9213</v>
      </c>
    </row>
    <row r="81" spans="1:26">
      <c r="A81" s="15">
        <v>80</v>
      </c>
      <c r="B81" s="15" t="s">
        <v>258</v>
      </c>
      <c r="C81" s="15">
        <v>32800000</v>
      </c>
      <c r="D81" s="16">
        <v>26400000000</v>
      </c>
      <c r="E81" s="17">
        <v>3</v>
      </c>
      <c r="F81" s="15">
        <v>2122</v>
      </c>
      <c r="G81" s="15">
        <v>49</v>
      </c>
      <c r="H81" s="15">
        <v>64</v>
      </c>
      <c r="I81" s="15">
        <v>39</v>
      </c>
      <c r="J81" s="15">
        <v>10</v>
      </c>
      <c r="K81" s="16">
        <v>127000000</v>
      </c>
      <c r="L81" s="15">
        <v>31900</v>
      </c>
      <c r="M81" s="15">
        <v>510000</v>
      </c>
      <c r="N81" s="15">
        <v>382500</v>
      </c>
      <c r="O81" s="15">
        <v>6100000</v>
      </c>
      <c r="P81" s="15">
        <v>200000</v>
      </c>
      <c r="Q81" s="18">
        <v>42566</v>
      </c>
      <c r="R81" s="15" t="str">
        <f>INDEX(T_Category[category],MATCH(T_Youtuber3[[#This Row],[CatID]],T_Category[CatID],1))</f>
        <v>Education</v>
      </c>
      <c r="S81" s="15" t="str">
        <f>VLOOKUP(T_Youtuber3[[#This Row],[CtrID]],T_Country[#Data],2,1)</f>
        <v>United States</v>
      </c>
      <c r="T81" s="15" t="str">
        <f>VLOOKUP(T_Youtuber3[[#This Row],[CtrID]],T_Country[#Data],3,0)</f>
        <v>US</v>
      </c>
      <c r="U81" s="15">
        <f>INDEX(T_Country[Gross tertiary education enrollment (%)],MATCH(T_Youtuber3[[#This Row],[CtrID]],T_Country[CtID],0))</f>
        <v>88.2</v>
      </c>
      <c r="V81" s="19">
        <f>_xlfn.XLOOKUP(T_Youtuber3[[#This Row],[CtrID]],T_Country[CtID],T_Country[Population])</f>
        <v>328000000</v>
      </c>
      <c r="W81" s="15" cm="1">
        <f t="array" ref="W81">_xlfn._xlws.FILTER(T_Country[Unemployment rate],T_Country[CtID]=T_Youtuber3[[#This Row],[CtrID]])</f>
        <v>14.7</v>
      </c>
      <c r="X81" s="15">
        <f>_xlfn.XLOOKUP(T_Youtuber3[[#This Row],[CtrID]],T_Country[CtID],T_Country[Urban_population])</f>
        <v>271000000</v>
      </c>
      <c r="Y81" s="15">
        <f>_xlfn.XLOOKUP(T_Youtuber3[[#This Row],[CtrID]],T_Country[CtID],T_Country[Latitude])</f>
        <v>37.090240000000001</v>
      </c>
      <c r="Z81" s="15">
        <f>_xlfn.XLOOKUP(T_Youtuber3[[#This Row],[CtrID]],T_Country[CtID],T_Country[Longitude])</f>
        <v>-95.712900000000005</v>
      </c>
    </row>
    <row r="82" spans="1:26">
      <c r="A82" s="15">
        <v>81</v>
      </c>
      <c r="B82" s="15" t="s">
        <v>137</v>
      </c>
      <c r="C82" s="15">
        <v>46100000</v>
      </c>
      <c r="D82" s="16">
        <v>30700000000</v>
      </c>
      <c r="E82" s="17">
        <v>9</v>
      </c>
      <c r="F82" s="15">
        <v>1</v>
      </c>
      <c r="G82" s="15">
        <v>35</v>
      </c>
      <c r="H82" s="15">
        <v>4046070</v>
      </c>
      <c r="I82" s="15" t="s">
        <v>39</v>
      </c>
      <c r="J82" s="15">
        <v>4501</v>
      </c>
      <c r="K82" s="15">
        <v>1</v>
      </c>
      <c r="L82" s="15">
        <v>0</v>
      </c>
      <c r="M82" s="15">
        <v>0</v>
      </c>
      <c r="N82" s="15">
        <v>0</v>
      </c>
      <c r="O82" s="15">
        <v>0.05</v>
      </c>
      <c r="P82" s="15" t="s">
        <v>39</v>
      </c>
      <c r="Q82" s="18">
        <v>38671</v>
      </c>
      <c r="R82" s="15" t="str">
        <f>INDEX(T_Category[category],MATCH(T_Youtuber3[[#This Row],[CatID]],T_Category[CatID],1))</f>
        <v>Music</v>
      </c>
      <c r="S82" s="15" t="str">
        <f>VLOOKUP(T_Youtuber3[[#This Row],[CtrID]],T_Country[#Data],2,1)</f>
        <v>Puerto Rico</v>
      </c>
      <c r="T82" s="15" t="str">
        <f>VLOOKUP(T_Youtuber3[[#This Row],[CtrID]],T_Country[#Data],3,0)</f>
        <v>PR</v>
      </c>
      <c r="U82" s="15">
        <f>INDEX(T_Country[Gross tertiary education enrollment (%)],MATCH(T_Youtuber3[[#This Row],[CtrID]],T_Country[CtID],0))</f>
        <v>97</v>
      </c>
      <c r="V82" s="19">
        <f>_xlfn.XLOOKUP(T_Youtuber3[[#This Row],[CtrID]],T_Country[CtID],T_Country[Population])</f>
        <v>3260314</v>
      </c>
      <c r="W82" s="15" cm="1">
        <f t="array" ref="W82">_xlfn._xlws.FILTER(T_Country[Unemployment rate],T_Country[CtID]=T_Youtuber3[[#This Row],[CtrID]])</f>
        <v>6.2</v>
      </c>
      <c r="X82" s="15">
        <f>_xlfn.XLOOKUP(T_Youtuber3[[#This Row],[CtrID]],T_Country[CtID],T_Country[Urban_population])</f>
        <v>3032092.02</v>
      </c>
      <c r="Y82" s="15">
        <f>_xlfn.XLOOKUP(T_Youtuber3[[#This Row],[CtrID]],T_Country[CtID],T_Country[Latitude])</f>
        <v>18.200178000000001</v>
      </c>
      <c r="Z82" s="15">
        <f>_xlfn.XLOOKUP(T_Youtuber3[[#This Row],[CtrID]],T_Country[CtID],T_Country[Longitude])</f>
        <v>-66.664512999999999</v>
      </c>
    </row>
    <row r="83" spans="1:26">
      <c r="A83" s="15">
        <v>82</v>
      </c>
      <c r="B83" s="15" t="s">
        <v>128</v>
      </c>
      <c r="C83" s="15">
        <v>46800000</v>
      </c>
      <c r="D83" s="16">
        <v>19400000000</v>
      </c>
      <c r="E83" s="17">
        <v>4</v>
      </c>
      <c r="F83" s="15">
        <v>1</v>
      </c>
      <c r="G83" s="15">
        <v>29</v>
      </c>
      <c r="H83" s="15">
        <v>4047729</v>
      </c>
      <c r="I83" s="15" t="s">
        <v>39</v>
      </c>
      <c r="J83" s="15">
        <v>5525</v>
      </c>
      <c r="K83" s="15">
        <v>440</v>
      </c>
      <c r="L83" s="15">
        <v>0.11</v>
      </c>
      <c r="M83" s="15">
        <v>2</v>
      </c>
      <c r="N83" s="15">
        <v>1</v>
      </c>
      <c r="O83" s="15">
        <v>21</v>
      </c>
      <c r="P83" s="15">
        <v>75</v>
      </c>
      <c r="Q83" s="18">
        <v>39284</v>
      </c>
      <c r="R83" s="15" t="str">
        <f>INDEX(T_Category[category],MATCH(T_Youtuber3[[#This Row],[CatID]],T_Category[CatID],1))</f>
        <v>Entertainment</v>
      </c>
      <c r="S83" s="15" t="str">
        <f>VLOOKUP(T_Youtuber3[[#This Row],[CtrID]],T_Country[#Data],2,1)</f>
        <v>Mexico</v>
      </c>
      <c r="T83" s="15" t="str">
        <f>VLOOKUP(T_Youtuber3[[#This Row],[CtrID]],T_Country[#Data],3,0)</f>
        <v>MX</v>
      </c>
      <c r="U83" s="15">
        <f>INDEX(T_Country[Gross tertiary education enrollment (%)],MATCH(T_Youtuber3[[#This Row],[CtrID]],T_Country[CtID],0))</f>
        <v>40.200000000000003</v>
      </c>
      <c r="V83" s="19">
        <f>_xlfn.XLOOKUP(T_Youtuber3[[#This Row],[CtrID]],T_Country[CtID],T_Country[Population])</f>
        <v>126000000</v>
      </c>
      <c r="W83" s="15" cm="1">
        <f t="array" ref="W83">_xlfn._xlws.FILTER(T_Country[Unemployment rate],T_Country[CtID]=T_Youtuber3[[#This Row],[CtrID]])</f>
        <v>3.42</v>
      </c>
      <c r="X83" s="15">
        <f>_xlfn.XLOOKUP(T_Youtuber3[[#This Row],[CtrID]],T_Country[CtID],T_Country[Urban_population])</f>
        <v>103000000</v>
      </c>
      <c r="Y83" s="15">
        <f>_xlfn.XLOOKUP(T_Youtuber3[[#This Row],[CtrID]],T_Country[CtID],T_Country[Latitude])</f>
        <v>23.634499999999999</v>
      </c>
      <c r="Z83" s="15">
        <f>_xlfn.XLOOKUP(T_Youtuber3[[#This Row],[CtrID]],T_Country[CtID],T_Country[Longitude])</f>
        <v>-102.553</v>
      </c>
    </row>
    <row r="84" spans="1:26">
      <c r="A84" s="15">
        <v>83</v>
      </c>
      <c r="B84" s="15" t="s">
        <v>536</v>
      </c>
      <c r="C84" s="15">
        <v>21100000</v>
      </c>
      <c r="D84" s="16">
        <v>4530000000</v>
      </c>
      <c r="E84" s="17">
        <v>13</v>
      </c>
      <c r="F84" s="15">
        <v>2325</v>
      </c>
      <c r="G84" s="15">
        <v>20</v>
      </c>
      <c r="H84" s="15">
        <v>1583</v>
      </c>
      <c r="I84" s="15">
        <v>8</v>
      </c>
      <c r="J84" s="15">
        <v>94</v>
      </c>
      <c r="K84" s="15">
        <v>26974000</v>
      </c>
      <c r="L84" s="15">
        <v>6700</v>
      </c>
      <c r="M84" s="15">
        <v>107900</v>
      </c>
      <c r="N84" s="15">
        <v>80900</v>
      </c>
      <c r="O84" s="15">
        <v>1300000</v>
      </c>
      <c r="P84" s="15">
        <v>100000</v>
      </c>
      <c r="Q84" s="18">
        <v>42525</v>
      </c>
      <c r="R84" s="15" t="str">
        <f>INDEX(T_Category[category],MATCH(T_Youtuber3[[#This Row],[CatID]],T_Category[CatID],1))</f>
        <v>People &amp; Blogs</v>
      </c>
      <c r="S84" s="15" t="str">
        <f>VLOOKUP(T_Youtuber3[[#This Row],[CtrID]],T_Country[#Data],2,1)</f>
        <v>Indonesia</v>
      </c>
      <c r="T84" s="15" t="str">
        <f>VLOOKUP(T_Youtuber3[[#This Row],[CtrID]],T_Country[#Data],3,0)</f>
        <v>ID</v>
      </c>
      <c r="U84" s="15">
        <f>INDEX(T_Country[Gross tertiary education enrollment (%)],MATCH(T_Youtuber3[[#This Row],[CtrID]],T_Country[CtID],0))</f>
        <v>36.299999999999997</v>
      </c>
      <c r="V84" s="19">
        <f>_xlfn.XLOOKUP(T_Youtuber3[[#This Row],[CtrID]],T_Country[CtID],T_Country[Population])</f>
        <v>270000000</v>
      </c>
      <c r="W84" s="15" cm="1">
        <f t="array" ref="W84">_xlfn._xlws.FILTER(T_Country[Unemployment rate],T_Country[CtID]=T_Youtuber3[[#This Row],[CtrID]])</f>
        <v>4.6900000000000004</v>
      </c>
      <c r="X84" s="15">
        <f>_xlfn.XLOOKUP(T_Youtuber3[[#This Row],[CtrID]],T_Country[CtID],T_Country[Urban_population])</f>
        <v>152000000</v>
      </c>
      <c r="Y84" s="15">
        <f>_xlfn.XLOOKUP(T_Youtuber3[[#This Row],[CtrID]],T_Country[CtID],T_Country[Latitude])</f>
        <v>-0.78927999999999998</v>
      </c>
      <c r="Z84" s="15">
        <f>_xlfn.XLOOKUP(T_Youtuber3[[#This Row],[CtrID]],T_Country[CtID],T_Country[Longitude])</f>
        <v>113.9213</v>
      </c>
    </row>
    <row r="85" spans="1:26">
      <c r="A85" s="15">
        <v>84</v>
      </c>
      <c r="B85" s="15" t="s">
        <v>1151</v>
      </c>
      <c r="C85" s="15">
        <v>13300000</v>
      </c>
      <c r="D85" s="16">
        <v>4130000000</v>
      </c>
      <c r="E85" s="17">
        <v>6</v>
      </c>
      <c r="F85" s="15">
        <v>1640</v>
      </c>
      <c r="G85" s="15">
        <v>38</v>
      </c>
      <c r="H85" s="15">
        <v>1818</v>
      </c>
      <c r="I85" s="15">
        <v>7</v>
      </c>
      <c r="J85" s="15">
        <v>63</v>
      </c>
      <c r="K85" s="15">
        <v>70712000</v>
      </c>
      <c r="L85" s="15">
        <v>17700</v>
      </c>
      <c r="M85" s="15">
        <v>282800</v>
      </c>
      <c r="N85" s="15">
        <v>212100</v>
      </c>
      <c r="O85" s="15">
        <v>3400000</v>
      </c>
      <c r="P85" s="15">
        <v>200000</v>
      </c>
      <c r="Q85" s="18">
        <v>41506</v>
      </c>
      <c r="R85" s="15" t="str">
        <f>INDEX(T_Category[category],MATCH(T_Youtuber3[[#This Row],[CatID]],T_Category[CatID],1))</f>
        <v>Gaming</v>
      </c>
      <c r="S85" s="15" t="str">
        <f>VLOOKUP(T_Youtuber3[[#This Row],[CtrID]],T_Country[#Data],2,1)</f>
        <v>Saudi Arabia</v>
      </c>
      <c r="T85" s="15" t="str">
        <f>VLOOKUP(T_Youtuber3[[#This Row],[CtrID]],T_Country[#Data],3,0)</f>
        <v>SA</v>
      </c>
      <c r="U85" s="15">
        <f>INDEX(T_Country[Gross tertiary education enrollment (%)],MATCH(T_Youtuber3[[#This Row],[CtrID]],T_Country[CtID],0))</f>
        <v>68</v>
      </c>
      <c r="V85" s="19">
        <f>_xlfn.XLOOKUP(T_Youtuber3[[#This Row],[CtrID]],T_Country[CtID],T_Country[Population])</f>
        <v>34268528</v>
      </c>
      <c r="W85" s="15" cm="1">
        <f t="array" ref="W85">_xlfn._xlws.FILTER(T_Country[Unemployment rate],T_Country[CtID]=T_Youtuber3[[#This Row],[CtrID]])</f>
        <v>5.93</v>
      </c>
      <c r="X85" s="15">
        <f>_xlfn.XLOOKUP(T_Youtuber3[[#This Row],[CtrID]],T_Country[CtID],T_Country[Urban_population])</f>
        <v>28807838</v>
      </c>
      <c r="Y85" s="15">
        <f>_xlfn.XLOOKUP(T_Youtuber3[[#This Row],[CtrID]],T_Country[CtID],T_Country[Latitude])</f>
        <v>23.885940000000002</v>
      </c>
      <c r="Z85" s="15">
        <f>_xlfn.XLOOKUP(T_Youtuber3[[#This Row],[CtrID]],T_Country[CtID],T_Country[Longitude])</f>
        <v>45.079160000000002</v>
      </c>
    </row>
    <row r="86" spans="1:26">
      <c r="A86" s="15">
        <v>85</v>
      </c>
      <c r="B86" s="15" t="s">
        <v>81</v>
      </c>
      <c r="C86" s="15">
        <v>75600000</v>
      </c>
      <c r="D86" s="16">
        <v>20800000000</v>
      </c>
      <c r="E86" s="17">
        <v>9</v>
      </c>
      <c r="F86" s="15">
        <v>2281</v>
      </c>
      <c r="G86" s="15">
        <v>40</v>
      </c>
      <c r="H86" s="15">
        <v>112</v>
      </c>
      <c r="I86" s="15">
        <v>2</v>
      </c>
      <c r="J86" s="15">
        <v>4</v>
      </c>
      <c r="K86" s="16">
        <v>168000000</v>
      </c>
      <c r="L86" s="15">
        <v>42100</v>
      </c>
      <c r="M86" s="15">
        <v>673200</v>
      </c>
      <c r="N86" s="15">
        <v>504900</v>
      </c>
      <c r="O86" s="15">
        <v>8100000</v>
      </c>
      <c r="P86" s="15">
        <v>400000</v>
      </c>
      <c r="Q86" s="18">
        <v>41260</v>
      </c>
      <c r="R86" s="15" t="str">
        <f>INDEX(T_Category[category],MATCH(T_Youtuber3[[#This Row],[CatID]],T_Category[CatID],1))</f>
        <v>Music</v>
      </c>
      <c r="S86" s="15" t="str">
        <f>VLOOKUP(T_Youtuber3[[#This Row],[CtrID]],T_Country[#Data],2,1)</f>
        <v>South Korea</v>
      </c>
      <c r="T86" s="15" t="str">
        <f>VLOOKUP(T_Youtuber3[[#This Row],[CtrID]],T_Country[#Data],3,0)</f>
        <v>KR</v>
      </c>
      <c r="U86" s="15">
        <f>INDEX(T_Country[Gross tertiary education enrollment (%)],MATCH(T_Youtuber3[[#This Row],[CtrID]],T_Country[CtID],0))</f>
        <v>94.3</v>
      </c>
      <c r="V86" s="19">
        <f>_xlfn.XLOOKUP(T_Youtuber3[[#This Row],[CtrID]],T_Country[CtID],T_Country[Population])</f>
        <v>51709098</v>
      </c>
      <c r="W86" s="15" cm="1">
        <f t="array" ref="W86">_xlfn._xlws.FILTER(T_Country[Unemployment rate],T_Country[CtID]=T_Youtuber3[[#This Row],[CtrID]])</f>
        <v>4.1500000000000004</v>
      </c>
      <c r="X86" s="15">
        <f>_xlfn.XLOOKUP(T_Youtuber3[[#This Row],[CtrID]],T_Country[CtID],T_Country[Urban_population])</f>
        <v>42106719</v>
      </c>
      <c r="Y86" s="15">
        <f>_xlfn.XLOOKUP(T_Youtuber3[[#This Row],[CtrID]],T_Country[CtID],T_Country[Latitude])</f>
        <v>35.907760000000003</v>
      </c>
      <c r="Z86" s="15">
        <f>_xlfn.XLOOKUP(T_Youtuber3[[#This Row],[CtrID]],T_Country[CtID],T_Country[Longitude])</f>
        <v>127.76690000000001</v>
      </c>
    </row>
    <row r="87" spans="1:26">
      <c r="A87" s="15">
        <v>86</v>
      </c>
      <c r="B87" s="15" t="s">
        <v>952</v>
      </c>
      <c r="C87" s="15">
        <v>14900000</v>
      </c>
      <c r="D87" s="16">
        <v>8620000000</v>
      </c>
      <c r="E87" s="17">
        <v>4</v>
      </c>
      <c r="F87" s="15">
        <v>93</v>
      </c>
      <c r="G87" s="15">
        <v>24</v>
      </c>
      <c r="H87" s="15">
        <v>3468229</v>
      </c>
      <c r="I87" s="15">
        <v>3508</v>
      </c>
      <c r="J87" s="15">
        <v>3271</v>
      </c>
      <c r="K87" s="15">
        <v>2477</v>
      </c>
      <c r="L87" s="15">
        <v>0.62</v>
      </c>
      <c r="M87" s="15">
        <v>10</v>
      </c>
      <c r="N87" s="15">
        <v>7</v>
      </c>
      <c r="O87" s="15">
        <v>119</v>
      </c>
      <c r="P87" s="15">
        <v>9</v>
      </c>
      <c r="Q87" s="18">
        <v>41232</v>
      </c>
      <c r="R87" s="15" t="str">
        <f>INDEX(T_Category[category],MATCH(T_Youtuber3[[#This Row],[CatID]],T_Category[CatID],1))</f>
        <v>Entertainment</v>
      </c>
      <c r="S87" s="15" t="str">
        <f>VLOOKUP(T_Youtuber3[[#This Row],[CtrID]],T_Country[#Data],2,1)</f>
        <v>Japan</v>
      </c>
      <c r="T87" s="15" t="str">
        <f>VLOOKUP(T_Youtuber3[[#This Row],[CtrID]],T_Country[#Data],3,0)</f>
        <v>JP</v>
      </c>
      <c r="U87" s="15">
        <f>INDEX(T_Country[Gross tertiary education enrollment (%)],MATCH(T_Youtuber3[[#This Row],[CtrID]],T_Country[CtID],0))</f>
        <v>63.2</v>
      </c>
      <c r="V87" s="19">
        <f>_xlfn.XLOOKUP(T_Youtuber3[[#This Row],[CtrID]],T_Country[CtID],T_Country[Population])</f>
        <v>126000000</v>
      </c>
      <c r="W87" s="15" cm="1">
        <f t="array" ref="W87">_xlfn._xlws.FILTER(T_Country[Unemployment rate],T_Country[CtID]=T_Youtuber3[[#This Row],[CtrID]])</f>
        <v>2.29</v>
      </c>
      <c r="X87" s="15">
        <f>_xlfn.XLOOKUP(T_Youtuber3[[#This Row],[CtrID]],T_Country[CtID],T_Country[Urban_population])</f>
        <v>116000000</v>
      </c>
      <c r="Y87" s="15">
        <f>_xlfn.XLOOKUP(T_Youtuber3[[#This Row],[CtrID]],T_Country[CtID],T_Country[Latitude])</f>
        <v>36.204819999999998</v>
      </c>
      <c r="Z87" s="15">
        <f>_xlfn.XLOOKUP(T_Youtuber3[[#This Row],[CtrID]],T_Country[CtID],T_Country[Longitude])</f>
        <v>138.25290000000001</v>
      </c>
    </row>
    <row r="88" spans="1:26">
      <c r="A88" s="15">
        <v>87</v>
      </c>
      <c r="B88" s="15" t="s">
        <v>376</v>
      </c>
      <c r="C88" s="15">
        <v>26300000</v>
      </c>
      <c r="D88" s="16">
        <v>4750000000</v>
      </c>
      <c r="E88" s="17">
        <v>4</v>
      </c>
      <c r="F88" s="15">
        <v>190</v>
      </c>
      <c r="G88" s="15">
        <v>19</v>
      </c>
      <c r="H88" s="15">
        <v>1462</v>
      </c>
      <c r="I88" s="15">
        <v>51</v>
      </c>
      <c r="J88" s="15">
        <v>57</v>
      </c>
      <c r="K88" s="15">
        <v>17264000</v>
      </c>
      <c r="L88" s="15">
        <v>4300</v>
      </c>
      <c r="M88" s="15">
        <v>69100</v>
      </c>
      <c r="N88" s="15">
        <v>51800</v>
      </c>
      <c r="O88" s="15">
        <v>828600</v>
      </c>
      <c r="P88" s="15" t="s">
        <v>39</v>
      </c>
      <c r="Q88" s="18">
        <v>42175</v>
      </c>
      <c r="R88" s="15" t="str">
        <f>INDEX(T_Category[category],MATCH(T_Youtuber3[[#This Row],[CatID]],T_Category[CatID],1))</f>
        <v>Entertainment</v>
      </c>
      <c r="S88" s="15" t="str">
        <f>VLOOKUP(T_Youtuber3[[#This Row],[CtrID]],T_Country[#Data],2,1)</f>
        <v>India</v>
      </c>
      <c r="T88" s="15" t="str">
        <f>VLOOKUP(T_Youtuber3[[#This Row],[CtrID]],T_Country[#Data],3,0)</f>
        <v>IN</v>
      </c>
      <c r="U88" s="15">
        <f>INDEX(T_Country[Gross tertiary education enrollment (%)],MATCH(T_Youtuber3[[#This Row],[CtrID]],T_Country[CtID],0))</f>
        <v>28.1</v>
      </c>
      <c r="V88" s="19">
        <f>_xlfn.XLOOKUP(T_Youtuber3[[#This Row],[CtrID]],T_Country[CtID],T_Country[Population])</f>
        <v>1370000000</v>
      </c>
      <c r="W88" s="15" cm="1">
        <f t="array" ref="W88">_xlfn._xlws.FILTER(T_Country[Unemployment rate],T_Country[CtID]=T_Youtuber3[[#This Row],[CtrID]])</f>
        <v>5.36</v>
      </c>
      <c r="X88" s="15">
        <f>_xlfn.XLOOKUP(T_Youtuber3[[#This Row],[CtrID]],T_Country[CtID],T_Country[Urban_population])</f>
        <v>471000000</v>
      </c>
      <c r="Y88" s="15">
        <f>_xlfn.XLOOKUP(T_Youtuber3[[#This Row],[CtrID]],T_Country[CtID],T_Country[Latitude])</f>
        <v>20.593679999999999</v>
      </c>
      <c r="Z88" s="15">
        <f>_xlfn.XLOOKUP(T_Youtuber3[[#This Row],[CtrID]],T_Country[CtID],T_Country[Longitude])</f>
        <v>78.962879999999998</v>
      </c>
    </row>
    <row r="89" spans="1:26">
      <c r="A89" s="15">
        <v>88</v>
      </c>
      <c r="B89" s="15" t="s">
        <v>1112</v>
      </c>
      <c r="C89" s="15">
        <v>13600000</v>
      </c>
      <c r="D89" s="16">
        <v>9690000000</v>
      </c>
      <c r="E89" s="17">
        <v>14</v>
      </c>
      <c r="F89" s="15">
        <v>16047</v>
      </c>
      <c r="G89" s="15">
        <v>48</v>
      </c>
      <c r="H89" s="15">
        <v>474</v>
      </c>
      <c r="I89" s="15">
        <v>29</v>
      </c>
      <c r="J89" s="15">
        <v>160</v>
      </c>
      <c r="K89" s="15">
        <v>44414000</v>
      </c>
      <c r="L89" s="15">
        <v>11100</v>
      </c>
      <c r="M89" s="15">
        <v>177700</v>
      </c>
      <c r="N89" s="15">
        <v>133200</v>
      </c>
      <c r="O89" s="15">
        <v>2100000</v>
      </c>
      <c r="P89" s="15">
        <v>100000</v>
      </c>
      <c r="Q89" s="18">
        <v>38668</v>
      </c>
      <c r="R89" s="15" t="str">
        <f>INDEX(T_Category[category],MATCH(T_Youtuber3[[#This Row],[CatID]],T_Category[CatID],1))</f>
        <v>Pets &amp; Animals</v>
      </c>
      <c r="S89" s="15" t="str">
        <f>VLOOKUP(T_Youtuber3[[#This Row],[CtrID]],T_Country[#Data],2,1)</f>
        <v>United Kingdom</v>
      </c>
      <c r="T89" s="15" t="str">
        <f>VLOOKUP(T_Youtuber3[[#This Row],[CtrID]],T_Country[#Data],3,0)</f>
        <v>GB</v>
      </c>
      <c r="U89" s="15">
        <f>INDEX(T_Country[Gross tertiary education enrollment (%)],MATCH(T_Youtuber3[[#This Row],[CtrID]],T_Country[CtID],0))</f>
        <v>60</v>
      </c>
      <c r="V89" s="19">
        <f>_xlfn.XLOOKUP(T_Youtuber3[[#This Row],[CtrID]],T_Country[CtID],T_Country[Population])</f>
        <v>66834405</v>
      </c>
      <c r="W89" s="15" cm="1">
        <f t="array" ref="W89">_xlfn._xlws.FILTER(T_Country[Unemployment rate],T_Country[CtID]=T_Youtuber3[[#This Row],[CtrID]])</f>
        <v>3.85</v>
      </c>
      <c r="X89" s="15">
        <f>_xlfn.XLOOKUP(T_Youtuber3[[#This Row],[CtrID]],T_Country[CtID],T_Country[Urban_population])</f>
        <v>55908316</v>
      </c>
      <c r="Y89" s="15">
        <f>_xlfn.XLOOKUP(T_Youtuber3[[#This Row],[CtrID]],T_Country[CtID],T_Country[Latitude])</f>
        <v>55.378050000000002</v>
      </c>
      <c r="Z89" s="15">
        <f>_xlfn.XLOOKUP(T_Youtuber3[[#This Row],[CtrID]],T_Country[CtID],T_Country[Longitude])</f>
        <v>-3.4359700000000002</v>
      </c>
    </row>
    <row r="90" spans="1:26">
      <c r="A90" s="15">
        <v>89</v>
      </c>
      <c r="B90" s="15" t="s">
        <v>997</v>
      </c>
      <c r="C90" s="15">
        <v>14500000</v>
      </c>
      <c r="D90" s="16">
        <v>4600000000</v>
      </c>
      <c r="E90" s="17">
        <v>11</v>
      </c>
      <c r="F90" s="15">
        <v>18972</v>
      </c>
      <c r="G90" s="15">
        <v>48</v>
      </c>
      <c r="H90" s="15">
        <v>1548</v>
      </c>
      <c r="I90" s="15">
        <v>26</v>
      </c>
      <c r="J90" s="15">
        <v>19</v>
      </c>
      <c r="K90" s="15">
        <v>66273000</v>
      </c>
      <c r="L90" s="15">
        <v>16600</v>
      </c>
      <c r="M90" s="15">
        <v>265100</v>
      </c>
      <c r="N90" s="15">
        <v>198800</v>
      </c>
      <c r="O90" s="15">
        <v>3200000</v>
      </c>
      <c r="P90" s="15">
        <v>100000</v>
      </c>
      <c r="Q90" s="18">
        <v>38815</v>
      </c>
      <c r="R90" s="15" t="str">
        <f>INDEX(T_Category[category],MATCH(T_Youtuber3[[#This Row],[CatID]],T_Category[CatID],1))</f>
        <v>News &amp; Politics</v>
      </c>
      <c r="S90" s="15" t="str">
        <f>VLOOKUP(T_Youtuber3[[#This Row],[CtrID]],T_Country[#Data],2,1)</f>
        <v>United Kingdom</v>
      </c>
      <c r="T90" s="15" t="str">
        <f>VLOOKUP(T_Youtuber3[[#This Row],[CtrID]],T_Country[#Data],3,0)</f>
        <v>GB</v>
      </c>
      <c r="U90" s="15">
        <f>INDEX(T_Country[Gross tertiary education enrollment (%)],MATCH(T_Youtuber3[[#This Row],[CtrID]],T_Country[CtID],0))</f>
        <v>60</v>
      </c>
      <c r="V90" s="19">
        <f>_xlfn.XLOOKUP(T_Youtuber3[[#This Row],[CtrID]],T_Country[CtID],T_Country[Population])</f>
        <v>66834405</v>
      </c>
      <c r="W90" s="15" cm="1">
        <f t="array" ref="W90">_xlfn._xlws.FILTER(T_Country[Unemployment rate],T_Country[CtID]=T_Youtuber3[[#This Row],[CtrID]])</f>
        <v>3.85</v>
      </c>
      <c r="X90" s="15">
        <f>_xlfn.XLOOKUP(T_Youtuber3[[#This Row],[CtrID]],T_Country[CtID],T_Country[Urban_population])</f>
        <v>55908316</v>
      </c>
      <c r="Y90" s="15">
        <f>_xlfn.XLOOKUP(T_Youtuber3[[#This Row],[CtrID]],T_Country[CtID],T_Country[Latitude])</f>
        <v>55.378050000000002</v>
      </c>
      <c r="Z90" s="15">
        <f>_xlfn.XLOOKUP(T_Youtuber3[[#This Row],[CtrID]],T_Country[CtID],T_Country[Longitude])</f>
        <v>-3.4359700000000002</v>
      </c>
    </row>
    <row r="91" spans="1:26">
      <c r="A91" s="15">
        <v>90</v>
      </c>
      <c r="B91" s="15" t="s">
        <v>792</v>
      </c>
      <c r="C91" s="15">
        <v>16500000</v>
      </c>
      <c r="D91" s="16">
        <v>7040000000</v>
      </c>
      <c r="E91" s="17">
        <v>11</v>
      </c>
      <c r="F91" s="15">
        <v>21243</v>
      </c>
      <c r="G91" s="15">
        <v>19</v>
      </c>
      <c r="H91" s="15">
        <v>821</v>
      </c>
      <c r="I91" s="15">
        <v>92</v>
      </c>
      <c r="J91" s="15">
        <v>13</v>
      </c>
      <c r="K91" s="16">
        <v>131000000</v>
      </c>
      <c r="L91" s="15">
        <v>32800</v>
      </c>
      <c r="M91" s="15">
        <v>524800</v>
      </c>
      <c r="N91" s="15">
        <v>393600</v>
      </c>
      <c r="O91" s="15">
        <v>6300000</v>
      </c>
      <c r="P91" s="15">
        <v>300000</v>
      </c>
      <c r="Q91" s="18">
        <v>40078</v>
      </c>
      <c r="R91" s="15" t="str">
        <f>INDEX(T_Category[category],MATCH(T_Youtuber3[[#This Row],[CatID]],T_Category[CatID],1))</f>
        <v>News &amp; Politics</v>
      </c>
      <c r="S91" s="15" t="str">
        <f>VLOOKUP(T_Youtuber3[[#This Row],[CtrID]],T_Country[#Data],2,1)</f>
        <v>India</v>
      </c>
      <c r="T91" s="15" t="str">
        <f>VLOOKUP(T_Youtuber3[[#This Row],[CtrID]],T_Country[#Data],3,0)</f>
        <v>IN</v>
      </c>
      <c r="U91" s="15">
        <f>INDEX(T_Country[Gross tertiary education enrollment (%)],MATCH(T_Youtuber3[[#This Row],[CtrID]],T_Country[CtID],0))</f>
        <v>28.1</v>
      </c>
      <c r="V91" s="19">
        <f>_xlfn.XLOOKUP(T_Youtuber3[[#This Row],[CtrID]],T_Country[CtID],T_Country[Population])</f>
        <v>1370000000</v>
      </c>
      <c r="W91" s="15" cm="1">
        <f t="array" ref="W91">_xlfn._xlws.FILTER(T_Country[Unemployment rate],T_Country[CtID]=T_Youtuber3[[#This Row],[CtrID]])</f>
        <v>5.36</v>
      </c>
      <c r="X91" s="15">
        <f>_xlfn.XLOOKUP(T_Youtuber3[[#This Row],[CtrID]],T_Country[CtID],T_Country[Urban_population])</f>
        <v>471000000</v>
      </c>
      <c r="Y91" s="15">
        <f>_xlfn.XLOOKUP(T_Youtuber3[[#This Row],[CtrID]],T_Country[CtID],T_Country[Latitude])</f>
        <v>20.593679999999999</v>
      </c>
      <c r="Z91" s="15">
        <f>_xlfn.XLOOKUP(T_Youtuber3[[#This Row],[CtrID]],T_Country[CtID],T_Country[Longitude])</f>
        <v>78.962879999999998</v>
      </c>
    </row>
    <row r="92" spans="1:26">
      <c r="A92" s="15">
        <v>91</v>
      </c>
      <c r="B92" s="15" t="s">
        <v>963</v>
      </c>
      <c r="C92" s="15">
        <v>14800000</v>
      </c>
      <c r="D92" s="16">
        <v>273000000</v>
      </c>
      <c r="E92" s="17">
        <v>13</v>
      </c>
      <c r="F92" s="15">
        <v>34</v>
      </c>
      <c r="G92" s="15">
        <v>18</v>
      </c>
      <c r="H92" s="15">
        <v>3968552</v>
      </c>
      <c r="I92" s="15">
        <v>2600</v>
      </c>
      <c r="J92" s="15">
        <v>4443</v>
      </c>
      <c r="K92" s="15">
        <v>37883</v>
      </c>
      <c r="L92" s="15">
        <v>9</v>
      </c>
      <c r="M92" s="15">
        <v>152</v>
      </c>
      <c r="N92" s="15">
        <v>114</v>
      </c>
      <c r="O92" s="15">
        <v>1800</v>
      </c>
      <c r="P92" s="15">
        <v>3580</v>
      </c>
      <c r="Q92" s="18">
        <v>42035</v>
      </c>
      <c r="R92" s="15" t="str">
        <f>INDEX(T_Category[category],MATCH(T_Youtuber3[[#This Row],[CatID]],T_Category[CatID],1))</f>
        <v>People &amp; Blogs</v>
      </c>
      <c r="S92" s="15" t="str">
        <f>VLOOKUP(T_Youtuber3[[#This Row],[CtrID]],T_Country[#Data],2,1)</f>
        <v>Germany</v>
      </c>
      <c r="T92" s="15" t="str">
        <f>VLOOKUP(T_Youtuber3[[#This Row],[CtrID]],T_Country[#Data],3,0)</f>
        <v>DE</v>
      </c>
      <c r="U92" s="15">
        <f>INDEX(T_Country[Gross tertiary education enrollment (%)],MATCH(T_Youtuber3[[#This Row],[CtrID]],T_Country[CtID],0))</f>
        <v>70.2</v>
      </c>
      <c r="V92" s="19">
        <f>_xlfn.XLOOKUP(T_Youtuber3[[#This Row],[CtrID]],T_Country[CtID],T_Country[Population])</f>
        <v>83132799</v>
      </c>
      <c r="W92" s="15" cm="1">
        <f t="array" ref="W92">_xlfn._xlws.FILTER(T_Country[Unemployment rate],T_Country[CtID]=T_Youtuber3[[#This Row],[CtrID]])</f>
        <v>3.04</v>
      </c>
      <c r="X92" s="15">
        <f>_xlfn.XLOOKUP(T_Youtuber3[[#This Row],[CtrID]],T_Country[CtID],T_Country[Urban_population])</f>
        <v>64324835</v>
      </c>
      <c r="Y92" s="15">
        <f>_xlfn.XLOOKUP(T_Youtuber3[[#This Row],[CtrID]],T_Country[CtID],T_Country[Latitude])</f>
        <v>51.165689999999998</v>
      </c>
      <c r="Z92" s="15">
        <f>_xlfn.XLOOKUP(T_Youtuber3[[#This Row],[CtrID]],T_Country[CtID],T_Country[Longitude])</f>
        <v>10.45153</v>
      </c>
    </row>
    <row r="93" spans="1:26">
      <c r="A93" s="15">
        <v>92</v>
      </c>
      <c r="B93" s="15" t="s">
        <v>366</v>
      </c>
      <c r="C93" s="15">
        <v>26700000</v>
      </c>
      <c r="D93" s="16">
        <v>4390000000</v>
      </c>
      <c r="E93" s="17">
        <v>13</v>
      </c>
      <c r="F93" s="15">
        <v>241</v>
      </c>
      <c r="G93" s="15">
        <v>49</v>
      </c>
      <c r="H93" s="15">
        <v>1632</v>
      </c>
      <c r="I93" s="15">
        <v>61</v>
      </c>
      <c r="J93" s="15">
        <v>54</v>
      </c>
      <c r="K93" s="16">
        <v>276000000</v>
      </c>
      <c r="L93" s="15">
        <v>69000</v>
      </c>
      <c r="M93" s="15">
        <v>1100000</v>
      </c>
      <c r="N93" s="15">
        <v>828600</v>
      </c>
      <c r="O93" s="15">
        <v>13300000</v>
      </c>
      <c r="P93" s="15">
        <v>1200000</v>
      </c>
      <c r="Q93" s="18">
        <v>42484</v>
      </c>
      <c r="R93" s="15" t="str">
        <f>INDEX(T_Category[category],MATCH(T_Youtuber3[[#This Row],[CatID]],T_Category[CatID],1))</f>
        <v>People &amp; Blogs</v>
      </c>
      <c r="S93" s="15" t="str">
        <f>VLOOKUP(T_Youtuber3[[#This Row],[CtrID]],T_Country[#Data],2,1)</f>
        <v>United States</v>
      </c>
      <c r="T93" s="15" t="str">
        <f>VLOOKUP(T_Youtuber3[[#This Row],[CtrID]],T_Country[#Data],3,0)</f>
        <v>US</v>
      </c>
      <c r="U93" s="15">
        <f>INDEX(T_Country[Gross tertiary education enrollment (%)],MATCH(T_Youtuber3[[#This Row],[CtrID]],T_Country[CtID],0))</f>
        <v>88.2</v>
      </c>
      <c r="V93" s="19">
        <f>_xlfn.XLOOKUP(T_Youtuber3[[#This Row],[CtrID]],T_Country[CtID],T_Country[Population])</f>
        <v>328000000</v>
      </c>
      <c r="W93" s="15" cm="1">
        <f t="array" ref="W93">_xlfn._xlws.FILTER(T_Country[Unemployment rate],T_Country[CtID]=T_Youtuber3[[#This Row],[CtrID]])</f>
        <v>14.7</v>
      </c>
      <c r="X93" s="15">
        <f>_xlfn.XLOOKUP(T_Youtuber3[[#This Row],[CtrID]],T_Country[CtID],T_Country[Urban_population])</f>
        <v>271000000</v>
      </c>
      <c r="Y93" s="15">
        <f>_xlfn.XLOOKUP(T_Youtuber3[[#This Row],[CtrID]],T_Country[CtID],T_Country[Latitude])</f>
        <v>37.090240000000001</v>
      </c>
      <c r="Z93" s="15">
        <f>_xlfn.XLOOKUP(T_Youtuber3[[#This Row],[CtrID]],T_Country[CtID],T_Country[Longitude])</f>
        <v>-95.712900000000005</v>
      </c>
    </row>
    <row r="94" spans="1:26">
      <c r="A94" s="15">
        <v>93</v>
      </c>
      <c r="B94" s="15" t="s">
        <v>694</v>
      </c>
      <c r="C94" s="15">
        <v>18000000</v>
      </c>
      <c r="D94" s="16">
        <v>8720000000</v>
      </c>
      <c r="E94" s="17">
        <v>5</v>
      </c>
      <c r="F94" s="15">
        <v>748</v>
      </c>
      <c r="G94" s="15">
        <v>49</v>
      </c>
      <c r="H94" s="15">
        <v>539</v>
      </c>
      <c r="I94" s="15" t="s">
        <v>39</v>
      </c>
      <c r="J94" s="15">
        <v>115</v>
      </c>
      <c r="K94" s="16">
        <v>1380000000</v>
      </c>
      <c r="L94" s="15">
        <v>343800</v>
      </c>
      <c r="M94" s="15">
        <v>5500000</v>
      </c>
      <c r="N94" s="15">
        <v>4100000</v>
      </c>
      <c r="O94" s="15">
        <v>66000000</v>
      </c>
      <c r="P94" s="15">
        <v>3400000</v>
      </c>
      <c r="Q94" s="18">
        <v>40614</v>
      </c>
      <c r="R94" s="15" t="str">
        <f>INDEX(T_Category[category],MATCH(T_Youtuber3[[#This Row],[CatID]],T_Category[CatID],1))</f>
        <v>Film &amp; Animation</v>
      </c>
      <c r="S94" s="15" t="str">
        <f>VLOOKUP(T_Youtuber3[[#This Row],[CtrID]],T_Country[#Data],2,1)</f>
        <v>United States</v>
      </c>
      <c r="T94" s="15" t="str">
        <f>VLOOKUP(T_Youtuber3[[#This Row],[CtrID]],T_Country[#Data],3,0)</f>
        <v>US</v>
      </c>
      <c r="U94" s="15">
        <f>INDEX(T_Country[Gross tertiary education enrollment (%)],MATCH(T_Youtuber3[[#This Row],[CtrID]],T_Country[CtID],0))</f>
        <v>88.2</v>
      </c>
      <c r="V94" s="19">
        <f>_xlfn.XLOOKUP(T_Youtuber3[[#This Row],[CtrID]],T_Country[CtID],T_Country[Population])</f>
        <v>328000000</v>
      </c>
      <c r="W94" s="15" cm="1">
        <f t="array" ref="W94">_xlfn._xlws.FILTER(T_Country[Unemployment rate],T_Country[CtID]=T_Youtuber3[[#This Row],[CtrID]])</f>
        <v>14.7</v>
      </c>
      <c r="X94" s="15">
        <f>_xlfn.XLOOKUP(T_Youtuber3[[#This Row],[CtrID]],T_Country[CtID],T_Country[Urban_population])</f>
        <v>271000000</v>
      </c>
      <c r="Y94" s="15">
        <f>_xlfn.XLOOKUP(T_Youtuber3[[#This Row],[CtrID]],T_Country[CtID],T_Country[Latitude])</f>
        <v>37.090240000000001</v>
      </c>
      <c r="Z94" s="15">
        <f>_xlfn.XLOOKUP(T_Youtuber3[[#This Row],[CtrID]],T_Country[CtID],T_Country[Longitude])</f>
        <v>-95.712900000000005</v>
      </c>
    </row>
    <row r="95" spans="1:26">
      <c r="A95" s="15">
        <v>94</v>
      </c>
      <c r="B95" s="15" t="s">
        <v>1249</v>
      </c>
      <c r="C95" s="15">
        <v>12500000</v>
      </c>
      <c r="D95" s="16">
        <v>4160000000</v>
      </c>
      <c r="E95" s="17">
        <v>10</v>
      </c>
      <c r="F95" s="15">
        <v>322</v>
      </c>
      <c r="G95" s="15">
        <v>49</v>
      </c>
      <c r="H95" s="15">
        <v>1794</v>
      </c>
      <c r="I95" s="15">
        <v>175</v>
      </c>
      <c r="J95" s="15">
        <v>171</v>
      </c>
      <c r="K95" s="16">
        <v>565000000</v>
      </c>
      <c r="L95" s="15">
        <v>0</v>
      </c>
      <c r="M95" s="15">
        <v>0</v>
      </c>
      <c r="N95" s="15">
        <v>0</v>
      </c>
      <c r="O95" s="15">
        <v>0</v>
      </c>
      <c r="P95" s="15">
        <v>500000</v>
      </c>
      <c r="Q95" s="18">
        <v>44650</v>
      </c>
      <c r="R95" s="15" t="str">
        <f>INDEX(T_Category[category],MATCH(T_Youtuber3[[#This Row],[CatID]],T_Category[CatID],1))</f>
        <v>nan</v>
      </c>
      <c r="S95" s="15" t="str">
        <f>VLOOKUP(T_Youtuber3[[#This Row],[CtrID]],T_Country[#Data],2,1)</f>
        <v>United States</v>
      </c>
      <c r="T95" s="15" t="str">
        <f>VLOOKUP(T_Youtuber3[[#This Row],[CtrID]],T_Country[#Data],3,0)</f>
        <v>US</v>
      </c>
      <c r="U95" s="15">
        <f>INDEX(T_Country[Gross tertiary education enrollment (%)],MATCH(T_Youtuber3[[#This Row],[CtrID]],T_Country[CtID],0))</f>
        <v>88.2</v>
      </c>
      <c r="V95" s="19">
        <f>_xlfn.XLOOKUP(T_Youtuber3[[#This Row],[CtrID]],T_Country[CtID],T_Country[Population])</f>
        <v>328000000</v>
      </c>
      <c r="W95" s="15" cm="1">
        <f t="array" ref="W95">_xlfn._xlws.FILTER(T_Country[Unemployment rate],T_Country[CtID]=T_Youtuber3[[#This Row],[CtrID]])</f>
        <v>14.7</v>
      </c>
      <c r="X95" s="15">
        <f>_xlfn.XLOOKUP(T_Youtuber3[[#This Row],[CtrID]],T_Country[CtID],T_Country[Urban_population])</f>
        <v>271000000</v>
      </c>
      <c r="Y95" s="15">
        <f>_xlfn.XLOOKUP(T_Youtuber3[[#This Row],[CtrID]],T_Country[CtID],T_Country[Latitude])</f>
        <v>37.090240000000001</v>
      </c>
      <c r="Z95" s="15">
        <f>_xlfn.XLOOKUP(T_Youtuber3[[#This Row],[CtrID]],T_Country[CtID],T_Country[Longitude])</f>
        <v>-95.712900000000005</v>
      </c>
    </row>
    <row r="96" spans="1:26">
      <c r="A96" s="15">
        <v>95</v>
      </c>
      <c r="B96" s="15" t="s">
        <v>527</v>
      </c>
      <c r="C96" s="15">
        <v>21300000</v>
      </c>
      <c r="D96" s="16">
        <v>10600000000</v>
      </c>
      <c r="E96" s="17">
        <v>9</v>
      </c>
      <c r="F96" s="15">
        <v>78</v>
      </c>
      <c r="G96" s="15">
        <v>49</v>
      </c>
      <c r="H96" s="15">
        <v>396</v>
      </c>
      <c r="I96" s="15">
        <v>98</v>
      </c>
      <c r="J96" s="15">
        <v>90</v>
      </c>
      <c r="K96" s="16">
        <v>103000000</v>
      </c>
      <c r="L96" s="15">
        <v>25800</v>
      </c>
      <c r="M96" s="15">
        <v>412700</v>
      </c>
      <c r="N96" s="15">
        <v>309500</v>
      </c>
      <c r="O96" s="15">
        <v>5000000</v>
      </c>
      <c r="P96" s="15">
        <v>100000</v>
      </c>
      <c r="Q96" s="18">
        <v>40792</v>
      </c>
      <c r="R96" s="15" t="str">
        <f>INDEX(T_Category[category],MATCH(T_Youtuber3[[#This Row],[CatID]],T_Category[CatID],1))</f>
        <v>Music</v>
      </c>
      <c r="S96" s="15" t="str">
        <f>VLOOKUP(T_Youtuber3[[#This Row],[CtrID]],T_Country[#Data],2,1)</f>
        <v>United States</v>
      </c>
      <c r="T96" s="15" t="str">
        <f>VLOOKUP(T_Youtuber3[[#This Row],[CtrID]],T_Country[#Data],3,0)</f>
        <v>US</v>
      </c>
      <c r="U96" s="15">
        <f>INDEX(T_Country[Gross tertiary education enrollment (%)],MATCH(T_Youtuber3[[#This Row],[CtrID]],T_Country[CtID],0))</f>
        <v>88.2</v>
      </c>
      <c r="V96" s="19">
        <f>_xlfn.XLOOKUP(T_Youtuber3[[#This Row],[CtrID]],T_Country[CtID],T_Country[Population])</f>
        <v>328000000</v>
      </c>
      <c r="W96" s="15" cm="1">
        <f t="array" ref="W96">_xlfn._xlws.FILTER(T_Country[Unemployment rate],T_Country[CtID]=T_Youtuber3[[#This Row],[CtrID]])</f>
        <v>14.7</v>
      </c>
      <c r="X96" s="15">
        <f>_xlfn.XLOOKUP(T_Youtuber3[[#This Row],[CtrID]],T_Country[CtID],T_Country[Urban_population])</f>
        <v>271000000</v>
      </c>
      <c r="Y96" s="15">
        <f>_xlfn.XLOOKUP(T_Youtuber3[[#This Row],[CtrID]],T_Country[CtID],T_Country[Latitude])</f>
        <v>37.090240000000001</v>
      </c>
      <c r="Z96" s="15">
        <f>_xlfn.XLOOKUP(T_Youtuber3[[#This Row],[CtrID]],T_Country[CtID],T_Country[Longitude])</f>
        <v>-95.712900000000005</v>
      </c>
    </row>
    <row r="97" spans="1:26">
      <c r="A97" s="15">
        <v>96</v>
      </c>
      <c r="B97" s="15" t="s">
        <v>498</v>
      </c>
      <c r="C97" s="15">
        <v>21900000</v>
      </c>
      <c r="D97" s="16">
        <v>4450000000</v>
      </c>
      <c r="E97" s="17">
        <v>5</v>
      </c>
      <c r="F97" s="15">
        <v>301</v>
      </c>
      <c r="G97" s="15">
        <v>49</v>
      </c>
      <c r="H97" s="15">
        <v>1620</v>
      </c>
      <c r="I97" s="15">
        <v>94</v>
      </c>
      <c r="J97" s="15">
        <v>88</v>
      </c>
      <c r="K97" s="16">
        <v>185000000</v>
      </c>
      <c r="L97" s="15">
        <v>46200</v>
      </c>
      <c r="M97" s="15">
        <v>739800</v>
      </c>
      <c r="N97" s="15">
        <v>554800</v>
      </c>
      <c r="O97" s="15">
        <v>8900000</v>
      </c>
      <c r="P97" s="15">
        <v>500000</v>
      </c>
      <c r="Q97" s="18">
        <v>41795</v>
      </c>
      <c r="R97" s="15" t="str">
        <f>INDEX(T_Category[category],MATCH(T_Youtuber3[[#This Row],[CatID]],T_Category[CatID],1))</f>
        <v>Film &amp; Animation</v>
      </c>
      <c r="S97" s="15" t="str">
        <f>VLOOKUP(T_Youtuber3[[#This Row],[CtrID]],T_Country[#Data],2,1)</f>
        <v>United States</v>
      </c>
      <c r="T97" s="15" t="str">
        <f>VLOOKUP(T_Youtuber3[[#This Row],[CtrID]],T_Country[#Data],3,0)</f>
        <v>US</v>
      </c>
      <c r="U97" s="15">
        <f>INDEX(T_Country[Gross tertiary education enrollment (%)],MATCH(T_Youtuber3[[#This Row],[CtrID]],T_Country[CtID],0))</f>
        <v>88.2</v>
      </c>
      <c r="V97" s="19">
        <f>_xlfn.XLOOKUP(T_Youtuber3[[#This Row],[CtrID]],T_Country[CtID],T_Country[Population])</f>
        <v>328000000</v>
      </c>
      <c r="W97" s="15" cm="1">
        <f t="array" ref="W97">_xlfn._xlws.FILTER(T_Country[Unemployment rate],T_Country[CtID]=T_Youtuber3[[#This Row],[CtrID]])</f>
        <v>14.7</v>
      </c>
      <c r="X97" s="15">
        <f>_xlfn.XLOOKUP(T_Youtuber3[[#This Row],[CtrID]],T_Country[CtID],T_Country[Urban_population])</f>
        <v>271000000</v>
      </c>
      <c r="Y97" s="15">
        <f>_xlfn.XLOOKUP(T_Youtuber3[[#This Row],[CtrID]],T_Country[CtID],T_Country[Latitude])</f>
        <v>37.090240000000001</v>
      </c>
      <c r="Z97" s="15">
        <f>_xlfn.XLOOKUP(T_Youtuber3[[#This Row],[CtrID]],T_Country[CtID],T_Country[Longitude])</f>
        <v>-95.712900000000005</v>
      </c>
    </row>
    <row r="98" spans="1:26">
      <c r="A98" s="15">
        <v>97</v>
      </c>
      <c r="B98" s="15" t="s">
        <v>261</v>
      </c>
      <c r="C98" s="15">
        <v>32700000</v>
      </c>
      <c r="D98" s="16">
        <v>19200000000</v>
      </c>
      <c r="E98" s="17">
        <v>10</v>
      </c>
      <c r="F98" s="15">
        <v>2738</v>
      </c>
      <c r="G98" s="15">
        <v>45</v>
      </c>
      <c r="H98" s="15">
        <v>137</v>
      </c>
      <c r="I98" s="15">
        <v>1</v>
      </c>
      <c r="J98" s="15">
        <v>11</v>
      </c>
      <c r="K98" s="16">
        <v>1460000000</v>
      </c>
      <c r="L98" s="15">
        <v>365900</v>
      </c>
      <c r="M98" s="15">
        <v>5900000</v>
      </c>
      <c r="N98" s="15">
        <v>4400000</v>
      </c>
      <c r="O98" s="15">
        <v>70200000</v>
      </c>
      <c r="P98" s="15">
        <v>2100000</v>
      </c>
      <c r="Q98" s="18">
        <v>41255</v>
      </c>
      <c r="R98" s="15" t="str">
        <f>INDEX(T_Category[category],MATCH(T_Youtuber3[[#This Row],[CatID]],T_Category[CatID],1))</f>
        <v>nan</v>
      </c>
      <c r="S98" s="15" t="str">
        <f>VLOOKUP(T_Youtuber3[[#This Row],[CtrID]],T_Country[#Data],2,1)</f>
        <v>Turkey</v>
      </c>
      <c r="T98" s="15" t="str">
        <f>VLOOKUP(T_Youtuber3[[#This Row],[CtrID]],T_Country[#Data],3,0)</f>
        <v>TR</v>
      </c>
      <c r="U98" s="15">
        <f>INDEX(T_Country[Gross tertiary education enrollment (%)],MATCH(T_Youtuber3[[#This Row],[CtrID]],T_Country[CtID],0))</f>
        <v>23.9</v>
      </c>
      <c r="V98" s="19">
        <f>_xlfn.XLOOKUP(T_Youtuber3[[#This Row],[CtrID]],T_Country[CtID],T_Country[Population])</f>
        <v>83429615</v>
      </c>
      <c r="W98" s="15" cm="1">
        <f t="array" ref="W98">_xlfn._xlws.FILTER(T_Country[Unemployment rate],T_Country[CtID]=T_Youtuber3[[#This Row],[CtrID]])</f>
        <v>13.49</v>
      </c>
      <c r="X98" s="15">
        <f>_xlfn.XLOOKUP(T_Youtuber3[[#This Row],[CtrID]],T_Country[CtID],T_Country[Urban_population])</f>
        <v>63097818</v>
      </c>
      <c r="Y98" s="15">
        <f>_xlfn.XLOOKUP(T_Youtuber3[[#This Row],[CtrID]],T_Country[CtID],T_Country[Latitude])</f>
        <v>38.963749999999997</v>
      </c>
      <c r="Z98" s="15">
        <f>_xlfn.XLOOKUP(T_Youtuber3[[#This Row],[CtrID]],T_Country[CtID],T_Country[Longitude])</f>
        <v>35.243319999999997</v>
      </c>
    </row>
    <row r="99" spans="1:26">
      <c r="A99" s="15">
        <v>98</v>
      </c>
      <c r="B99" s="15" t="s">
        <v>382</v>
      </c>
      <c r="C99" s="15">
        <v>26000000</v>
      </c>
      <c r="D99" s="16">
        <v>17300000000</v>
      </c>
      <c r="E99" s="17">
        <v>9</v>
      </c>
      <c r="F99" s="15">
        <v>240</v>
      </c>
      <c r="G99" s="15">
        <v>49</v>
      </c>
      <c r="H99" s="15">
        <v>163</v>
      </c>
      <c r="I99" s="15">
        <v>66</v>
      </c>
      <c r="J99" s="15">
        <v>66</v>
      </c>
      <c r="K99" s="15">
        <v>55454000</v>
      </c>
      <c r="L99" s="15">
        <v>13900</v>
      </c>
      <c r="M99" s="15">
        <v>221800</v>
      </c>
      <c r="N99" s="15">
        <v>166400</v>
      </c>
      <c r="O99" s="15">
        <v>2700000</v>
      </c>
      <c r="P99" s="15" t="s">
        <v>39</v>
      </c>
      <c r="Q99" s="18">
        <v>38663</v>
      </c>
      <c r="R99" s="15" t="str">
        <f>INDEX(T_Category[category],MATCH(T_Youtuber3[[#This Row],[CatID]],T_Category[CatID],1))</f>
        <v>Music</v>
      </c>
      <c r="S99" s="15" t="str">
        <f>VLOOKUP(T_Youtuber3[[#This Row],[CtrID]],T_Country[#Data],2,1)</f>
        <v>United States</v>
      </c>
      <c r="T99" s="15" t="str">
        <f>VLOOKUP(T_Youtuber3[[#This Row],[CtrID]],T_Country[#Data],3,0)</f>
        <v>US</v>
      </c>
      <c r="U99" s="15">
        <f>INDEX(T_Country[Gross tertiary education enrollment (%)],MATCH(T_Youtuber3[[#This Row],[CtrID]],T_Country[CtID],0))</f>
        <v>88.2</v>
      </c>
      <c r="V99" s="19">
        <f>_xlfn.XLOOKUP(T_Youtuber3[[#This Row],[CtrID]],T_Country[CtID],T_Country[Population])</f>
        <v>328000000</v>
      </c>
      <c r="W99" s="15" cm="1">
        <f t="array" ref="W99">_xlfn._xlws.FILTER(T_Country[Unemployment rate],T_Country[CtID]=T_Youtuber3[[#This Row],[CtrID]])</f>
        <v>14.7</v>
      </c>
      <c r="X99" s="15">
        <f>_xlfn.XLOOKUP(T_Youtuber3[[#This Row],[CtrID]],T_Country[CtID],T_Country[Urban_population])</f>
        <v>271000000</v>
      </c>
      <c r="Y99" s="15">
        <f>_xlfn.XLOOKUP(T_Youtuber3[[#This Row],[CtrID]],T_Country[CtID],T_Country[Latitude])</f>
        <v>37.090240000000001</v>
      </c>
      <c r="Z99" s="15">
        <f>_xlfn.XLOOKUP(T_Youtuber3[[#This Row],[CtrID]],T_Country[CtID],T_Country[Longitude])</f>
        <v>-95.712900000000005</v>
      </c>
    </row>
    <row r="100" spans="1:26">
      <c r="A100" s="15">
        <v>99</v>
      </c>
      <c r="B100" s="15" t="s">
        <v>1217</v>
      </c>
      <c r="C100" s="15">
        <v>12800000</v>
      </c>
      <c r="D100" s="16">
        <v>14200000000</v>
      </c>
      <c r="E100" s="17">
        <v>9</v>
      </c>
      <c r="F100" s="15">
        <v>168</v>
      </c>
      <c r="G100" s="15">
        <v>49</v>
      </c>
      <c r="H100" s="15">
        <v>250</v>
      </c>
      <c r="I100" s="15">
        <v>172</v>
      </c>
      <c r="J100" s="15">
        <v>146</v>
      </c>
      <c r="K100" s="15">
        <v>89566000</v>
      </c>
      <c r="L100" s="15">
        <v>22400</v>
      </c>
      <c r="M100" s="15">
        <v>358300</v>
      </c>
      <c r="N100" s="15">
        <v>268700</v>
      </c>
      <c r="O100" s="15">
        <v>4300000</v>
      </c>
      <c r="P100" s="15" t="s">
        <v>39</v>
      </c>
      <c r="Q100" s="18">
        <v>40058</v>
      </c>
      <c r="R100" s="15" t="str">
        <f>INDEX(T_Category[category],MATCH(T_Youtuber3[[#This Row],[CatID]],T_Category[CatID],1))</f>
        <v>Music</v>
      </c>
      <c r="S100" s="15" t="str">
        <f>VLOOKUP(T_Youtuber3[[#This Row],[CtrID]],T_Country[#Data],2,1)</f>
        <v>United States</v>
      </c>
      <c r="T100" s="15" t="str">
        <f>VLOOKUP(T_Youtuber3[[#This Row],[CtrID]],T_Country[#Data],3,0)</f>
        <v>US</v>
      </c>
      <c r="U100" s="15">
        <f>INDEX(T_Country[Gross tertiary education enrollment (%)],MATCH(T_Youtuber3[[#This Row],[CtrID]],T_Country[CtID],0))</f>
        <v>88.2</v>
      </c>
      <c r="V100" s="19">
        <f>_xlfn.XLOOKUP(T_Youtuber3[[#This Row],[CtrID]],T_Country[CtID],T_Country[Population])</f>
        <v>328000000</v>
      </c>
      <c r="W100" s="15" cm="1">
        <f t="array" ref="W100">_xlfn._xlws.FILTER(T_Country[Unemployment rate],T_Country[CtID]=T_Youtuber3[[#This Row],[CtrID]])</f>
        <v>14.7</v>
      </c>
      <c r="X100" s="15">
        <f>_xlfn.XLOOKUP(T_Youtuber3[[#This Row],[CtrID]],T_Country[CtID],T_Country[Urban_population])</f>
        <v>271000000</v>
      </c>
      <c r="Y100" s="15">
        <f>_xlfn.XLOOKUP(T_Youtuber3[[#This Row],[CtrID]],T_Country[CtID],T_Country[Latitude])</f>
        <v>37.090240000000001</v>
      </c>
      <c r="Z100" s="15">
        <f>_xlfn.XLOOKUP(T_Youtuber3[[#This Row],[CtrID]],T_Country[CtID],T_Country[Longitude])</f>
        <v>-95.712900000000005</v>
      </c>
    </row>
    <row r="101" spans="1:26">
      <c r="A101" s="15">
        <v>100</v>
      </c>
      <c r="B101" s="15" t="s">
        <v>1281</v>
      </c>
      <c r="C101" s="15">
        <v>12400000</v>
      </c>
      <c r="D101" s="16">
        <v>2320000000</v>
      </c>
      <c r="E101" s="17">
        <v>7</v>
      </c>
      <c r="F101" s="15">
        <v>729</v>
      </c>
      <c r="G101" s="15">
        <v>19</v>
      </c>
      <c r="H101" s="15">
        <v>4042</v>
      </c>
      <c r="I101" s="15">
        <v>124</v>
      </c>
      <c r="J101" s="15">
        <v>38</v>
      </c>
      <c r="K101" s="15">
        <v>30968000</v>
      </c>
      <c r="L101" s="15">
        <v>7700</v>
      </c>
      <c r="M101" s="15">
        <v>123900</v>
      </c>
      <c r="N101" s="15">
        <v>92900</v>
      </c>
      <c r="O101" s="15">
        <v>1500000</v>
      </c>
      <c r="P101" s="15">
        <v>100000</v>
      </c>
      <c r="Q101" s="18">
        <v>42592</v>
      </c>
      <c r="R101" s="15" t="str">
        <f>INDEX(T_Category[category],MATCH(T_Youtuber3[[#This Row],[CatID]],T_Category[CatID],1))</f>
        <v>Howto &amp; Style</v>
      </c>
      <c r="S101" s="15" t="str">
        <f>VLOOKUP(T_Youtuber3[[#This Row],[CtrID]],T_Country[#Data],2,1)</f>
        <v>India</v>
      </c>
      <c r="T101" s="15" t="str">
        <f>VLOOKUP(T_Youtuber3[[#This Row],[CtrID]],T_Country[#Data],3,0)</f>
        <v>IN</v>
      </c>
      <c r="U101" s="15">
        <f>INDEX(T_Country[Gross tertiary education enrollment (%)],MATCH(T_Youtuber3[[#This Row],[CtrID]],T_Country[CtID],0))</f>
        <v>28.1</v>
      </c>
      <c r="V101" s="19">
        <f>_xlfn.XLOOKUP(T_Youtuber3[[#This Row],[CtrID]],T_Country[CtID],T_Country[Population])</f>
        <v>1370000000</v>
      </c>
      <c r="W101" s="15" cm="1">
        <f t="array" ref="W101">_xlfn._xlws.FILTER(T_Country[Unemployment rate],T_Country[CtID]=T_Youtuber3[[#This Row],[CtrID]])</f>
        <v>5.36</v>
      </c>
      <c r="X101" s="15">
        <f>_xlfn.XLOOKUP(T_Youtuber3[[#This Row],[CtrID]],T_Country[CtID],T_Country[Urban_population])</f>
        <v>471000000</v>
      </c>
      <c r="Y101" s="15">
        <f>_xlfn.XLOOKUP(T_Youtuber3[[#This Row],[CtrID]],T_Country[CtID],T_Country[Latitude])</f>
        <v>20.593679999999999</v>
      </c>
      <c r="Z101" s="15">
        <f>_xlfn.XLOOKUP(T_Youtuber3[[#This Row],[CtrID]],T_Country[CtID],T_Country[Longitude])</f>
        <v>78.962879999999998</v>
      </c>
    </row>
    <row r="102" spans="1:26">
      <c r="A102" s="15">
        <v>101</v>
      </c>
      <c r="B102" s="15" t="s">
        <v>1154</v>
      </c>
      <c r="C102" s="15">
        <v>13200000</v>
      </c>
      <c r="D102" s="16">
        <v>1150000000</v>
      </c>
      <c r="E102" s="17">
        <v>4</v>
      </c>
      <c r="F102" s="15">
        <v>192</v>
      </c>
      <c r="G102" s="15">
        <v>36</v>
      </c>
      <c r="H102" s="15">
        <v>9855</v>
      </c>
      <c r="I102" s="15">
        <v>13</v>
      </c>
      <c r="J102" s="15">
        <v>163</v>
      </c>
      <c r="K102" s="15">
        <v>8769000</v>
      </c>
      <c r="L102" s="15">
        <v>2200</v>
      </c>
      <c r="M102" s="15">
        <v>35100</v>
      </c>
      <c r="N102" s="15">
        <v>26300</v>
      </c>
      <c r="O102" s="15">
        <v>420900</v>
      </c>
      <c r="P102" s="15">
        <v>200000</v>
      </c>
      <c r="Q102" s="18">
        <v>43475</v>
      </c>
      <c r="R102" s="15" t="str">
        <f>INDEX(T_Category[category],MATCH(T_Youtuber3[[#This Row],[CatID]],T_Category[CatID],1))</f>
        <v>Entertainment</v>
      </c>
      <c r="S102" s="15" t="str">
        <f>VLOOKUP(T_Youtuber3[[#This Row],[CtrID]],T_Country[#Data],2,1)</f>
        <v>Russia</v>
      </c>
      <c r="T102" s="15" t="str">
        <f>VLOOKUP(T_Youtuber3[[#This Row],[CtrID]],T_Country[#Data],3,0)</f>
        <v>RU</v>
      </c>
      <c r="U102" s="15">
        <f>INDEX(T_Country[Gross tertiary education enrollment (%)],MATCH(T_Youtuber3[[#This Row],[CtrID]],T_Country[CtID],0))</f>
        <v>81.900000000000006</v>
      </c>
      <c r="V102" s="19">
        <f>_xlfn.XLOOKUP(T_Youtuber3[[#This Row],[CtrID]],T_Country[CtID],T_Country[Population])</f>
        <v>144000000</v>
      </c>
      <c r="W102" s="15" cm="1">
        <f t="array" ref="W102">_xlfn._xlws.FILTER(T_Country[Unemployment rate],T_Country[CtID]=T_Youtuber3[[#This Row],[CtrID]])</f>
        <v>4.59</v>
      </c>
      <c r="X102" s="15">
        <f>_xlfn.XLOOKUP(T_Youtuber3[[#This Row],[CtrID]],T_Country[CtID],T_Country[Urban_population])</f>
        <v>108000000</v>
      </c>
      <c r="Y102" s="15">
        <f>_xlfn.XLOOKUP(T_Youtuber3[[#This Row],[CtrID]],T_Country[CtID],T_Country[Latitude])</f>
        <v>61.524009999999997</v>
      </c>
      <c r="Z102" s="15">
        <f>_xlfn.XLOOKUP(T_Youtuber3[[#This Row],[CtrID]],T_Country[CtID],T_Country[Longitude])</f>
        <v>105.3188</v>
      </c>
    </row>
    <row r="103" spans="1:26">
      <c r="A103" s="15">
        <v>102</v>
      </c>
      <c r="B103" s="15" t="s">
        <v>1201</v>
      </c>
      <c r="C103" s="15">
        <v>12900000</v>
      </c>
      <c r="D103" s="16">
        <v>3180000000</v>
      </c>
      <c r="E103" s="17">
        <v>4</v>
      </c>
      <c r="F103" s="15">
        <v>193</v>
      </c>
      <c r="G103" s="15">
        <v>40</v>
      </c>
      <c r="H103" s="15">
        <v>2649</v>
      </c>
      <c r="I103" s="15">
        <v>16</v>
      </c>
      <c r="J103" s="15">
        <v>167</v>
      </c>
      <c r="K103" s="15">
        <v>4001000</v>
      </c>
      <c r="L103" s="15">
        <v>1000</v>
      </c>
      <c r="M103" s="15">
        <v>16000</v>
      </c>
      <c r="N103" s="15">
        <v>12000</v>
      </c>
      <c r="O103" s="15">
        <v>192100</v>
      </c>
      <c r="P103" s="15" t="s">
        <v>39</v>
      </c>
      <c r="Q103" s="18">
        <v>42590</v>
      </c>
      <c r="R103" s="15" t="str">
        <f>INDEX(T_Category[category],MATCH(T_Youtuber3[[#This Row],[CatID]],T_Category[CatID],1))</f>
        <v>Entertainment</v>
      </c>
      <c r="S103" s="15" t="str">
        <f>VLOOKUP(T_Youtuber3[[#This Row],[CtrID]],T_Country[#Data],2,1)</f>
        <v>South Korea</v>
      </c>
      <c r="T103" s="15" t="str">
        <f>VLOOKUP(T_Youtuber3[[#This Row],[CtrID]],T_Country[#Data],3,0)</f>
        <v>KR</v>
      </c>
      <c r="U103" s="15">
        <f>INDEX(T_Country[Gross tertiary education enrollment (%)],MATCH(T_Youtuber3[[#This Row],[CtrID]],T_Country[CtID],0))</f>
        <v>94.3</v>
      </c>
      <c r="V103" s="19">
        <f>_xlfn.XLOOKUP(T_Youtuber3[[#This Row],[CtrID]],T_Country[CtID],T_Country[Population])</f>
        <v>51709098</v>
      </c>
      <c r="W103" s="15" cm="1">
        <f t="array" ref="W103">_xlfn._xlws.FILTER(T_Country[Unemployment rate],T_Country[CtID]=T_Youtuber3[[#This Row],[CtrID]])</f>
        <v>4.1500000000000004</v>
      </c>
      <c r="X103" s="15">
        <f>_xlfn.XLOOKUP(T_Youtuber3[[#This Row],[CtrID]],T_Country[CtID],T_Country[Urban_population])</f>
        <v>42106719</v>
      </c>
      <c r="Y103" s="15">
        <f>_xlfn.XLOOKUP(T_Youtuber3[[#This Row],[CtrID]],T_Country[CtID],T_Country[Latitude])</f>
        <v>35.907760000000003</v>
      </c>
      <c r="Z103" s="15">
        <f>_xlfn.XLOOKUP(T_Youtuber3[[#This Row],[CtrID]],T_Country[CtID],T_Country[Longitude])</f>
        <v>127.76690000000001</v>
      </c>
    </row>
    <row r="104" spans="1:26">
      <c r="A104" s="15">
        <v>103</v>
      </c>
      <c r="B104" s="15" t="s">
        <v>1062</v>
      </c>
      <c r="C104" s="15">
        <v>14100000</v>
      </c>
      <c r="D104" s="16">
        <v>4630000000</v>
      </c>
      <c r="E104" s="17">
        <v>4</v>
      </c>
      <c r="F104" s="15">
        <v>1540</v>
      </c>
      <c r="G104" s="15">
        <v>44</v>
      </c>
      <c r="H104" s="15">
        <v>1531</v>
      </c>
      <c r="I104" s="15">
        <v>14</v>
      </c>
      <c r="J104" s="15">
        <v>155</v>
      </c>
      <c r="K104" s="15">
        <v>12502000</v>
      </c>
      <c r="L104" s="15">
        <v>3100</v>
      </c>
      <c r="M104" s="15">
        <v>50000</v>
      </c>
      <c r="N104" s="15">
        <v>37500</v>
      </c>
      <c r="O104" s="15">
        <v>600100</v>
      </c>
      <c r="P104" s="15">
        <v>100000</v>
      </c>
      <c r="Q104" s="18">
        <v>38993</v>
      </c>
      <c r="R104" s="15" t="str">
        <f>INDEX(T_Category[category],MATCH(T_Youtuber3[[#This Row],[CatID]],T_Category[CatID],1))</f>
        <v>Entertainment</v>
      </c>
      <c r="S104" s="15" t="str">
        <f>VLOOKUP(T_Youtuber3[[#This Row],[CtrID]],T_Country[#Data],2,1)</f>
        <v>Thailand</v>
      </c>
      <c r="T104" s="15" t="str">
        <f>VLOOKUP(T_Youtuber3[[#This Row],[CtrID]],T_Country[#Data],3,0)</f>
        <v>TH</v>
      </c>
      <c r="U104" s="15">
        <f>INDEX(T_Country[Gross tertiary education enrollment (%)],MATCH(T_Youtuber3[[#This Row],[CtrID]],T_Country[CtID],0))</f>
        <v>49.3</v>
      </c>
      <c r="V104" s="19">
        <f>_xlfn.XLOOKUP(T_Youtuber3[[#This Row],[CtrID]],T_Country[CtID],T_Country[Population])</f>
        <v>69625582</v>
      </c>
      <c r="W104" s="15" cm="1">
        <f t="array" ref="W104">_xlfn._xlws.FILTER(T_Country[Unemployment rate],T_Country[CtID]=T_Youtuber3[[#This Row],[CtrID]])</f>
        <v>0.75</v>
      </c>
      <c r="X104" s="15">
        <f>_xlfn.XLOOKUP(T_Youtuber3[[#This Row],[CtrID]],T_Country[CtID],T_Country[Urban_population])</f>
        <v>35294600</v>
      </c>
      <c r="Y104" s="15">
        <f>_xlfn.XLOOKUP(T_Youtuber3[[#This Row],[CtrID]],T_Country[CtID],T_Country[Latitude])</f>
        <v>15.87003</v>
      </c>
      <c r="Z104" s="15">
        <f>_xlfn.XLOOKUP(T_Youtuber3[[#This Row],[CtrID]],T_Country[CtID],T_Country[Longitude])</f>
        <v>100.99250000000001</v>
      </c>
    </row>
    <row r="105" spans="1:26">
      <c r="A105" s="15">
        <v>104</v>
      </c>
      <c r="B105" s="15" t="s">
        <v>917</v>
      </c>
      <c r="C105" s="15">
        <v>15100000</v>
      </c>
      <c r="D105" s="16">
        <v>7860000000</v>
      </c>
      <c r="E105" s="17">
        <v>9</v>
      </c>
      <c r="F105" s="15">
        <v>776</v>
      </c>
      <c r="G105" s="15">
        <v>40</v>
      </c>
      <c r="H105" s="15">
        <v>680</v>
      </c>
      <c r="I105" s="15">
        <v>13</v>
      </c>
      <c r="J105" s="15">
        <v>127</v>
      </c>
      <c r="K105" s="15">
        <v>40806000</v>
      </c>
      <c r="L105" s="15">
        <v>10200</v>
      </c>
      <c r="M105" s="15">
        <v>163200</v>
      </c>
      <c r="N105" s="15">
        <v>122400</v>
      </c>
      <c r="O105" s="15">
        <v>2000000</v>
      </c>
      <c r="P105" s="15" t="s">
        <v>39</v>
      </c>
      <c r="Q105" s="18">
        <v>38635</v>
      </c>
      <c r="R105" s="15" t="str">
        <f>INDEX(T_Category[category],MATCH(T_Youtuber3[[#This Row],[CatID]],T_Category[CatID],1))</f>
        <v>Music</v>
      </c>
      <c r="S105" s="15" t="str">
        <f>VLOOKUP(T_Youtuber3[[#This Row],[CtrID]],T_Country[#Data],2,1)</f>
        <v>South Korea</v>
      </c>
      <c r="T105" s="15" t="str">
        <f>VLOOKUP(T_Youtuber3[[#This Row],[CtrID]],T_Country[#Data],3,0)</f>
        <v>KR</v>
      </c>
      <c r="U105" s="15">
        <f>INDEX(T_Country[Gross tertiary education enrollment (%)],MATCH(T_Youtuber3[[#This Row],[CtrID]],T_Country[CtID],0))</f>
        <v>94.3</v>
      </c>
      <c r="V105" s="19">
        <f>_xlfn.XLOOKUP(T_Youtuber3[[#This Row],[CtrID]],T_Country[CtID],T_Country[Population])</f>
        <v>51709098</v>
      </c>
      <c r="W105" s="15" cm="1">
        <f t="array" ref="W105">_xlfn._xlws.FILTER(T_Country[Unemployment rate],T_Country[CtID]=T_Youtuber3[[#This Row],[CtrID]])</f>
        <v>4.1500000000000004</v>
      </c>
      <c r="X105" s="15">
        <f>_xlfn.XLOOKUP(T_Youtuber3[[#This Row],[CtrID]],T_Country[CtID],T_Country[Urban_population])</f>
        <v>42106719</v>
      </c>
      <c r="Y105" s="15">
        <f>_xlfn.XLOOKUP(T_Youtuber3[[#This Row],[CtrID]],T_Country[CtID],T_Country[Latitude])</f>
        <v>35.907760000000003</v>
      </c>
      <c r="Z105" s="15">
        <f>_xlfn.XLOOKUP(T_Youtuber3[[#This Row],[CtrID]],T_Country[CtID],T_Country[Longitude])</f>
        <v>127.76690000000001</v>
      </c>
    </row>
    <row r="106" spans="1:26">
      <c r="A106" s="15">
        <v>105</v>
      </c>
      <c r="B106" s="15" t="s">
        <v>936</v>
      </c>
      <c r="C106" s="15">
        <v>15000000</v>
      </c>
      <c r="D106" s="16">
        <v>10000000000</v>
      </c>
      <c r="E106" s="17">
        <v>6</v>
      </c>
      <c r="F106" s="15">
        <v>68</v>
      </c>
      <c r="G106" s="15">
        <v>49</v>
      </c>
      <c r="H106" s="15">
        <v>4056600</v>
      </c>
      <c r="I106" s="15" t="s">
        <v>39</v>
      </c>
      <c r="J106" s="15">
        <v>5289</v>
      </c>
      <c r="K106" s="15" t="s">
        <v>39</v>
      </c>
      <c r="L106" s="15">
        <v>0</v>
      </c>
      <c r="M106" s="15">
        <v>0</v>
      </c>
      <c r="N106" s="15">
        <v>0</v>
      </c>
      <c r="O106" s="15">
        <v>0</v>
      </c>
      <c r="P106" s="15" t="s">
        <v>39</v>
      </c>
      <c r="Q106" s="18">
        <v>44167</v>
      </c>
      <c r="R106" s="15" t="str">
        <f>INDEX(T_Category[category],MATCH(T_Youtuber3[[#This Row],[CatID]],T_Category[CatID],1))</f>
        <v>Gaming</v>
      </c>
      <c r="S106" s="15" t="str">
        <f>VLOOKUP(T_Youtuber3[[#This Row],[CtrID]],T_Country[#Data],2,1)</f>
        <v>United States</v>
      </c>
      <c r="T106" s="15" t="str">
        <f>VLOOKUP(T_Youtuber3[[#This Row],[CtrID]],T_Country[#Data],3,0)</f>
        <v>US</v>
      </c>
      <c r="U106" s="15">
        <f>INDEX(T_Country[Gross tertiary education enrollment (%)],MATCH(T_Youtuber3[[#This Row],[CtrID]],T_Country[CtID],0))</f>
        <v>88.2</v>
      </c>
      <c r="V106" s="19">
        <f>_xlfn.XLOOKUP(T_Youtuber3[[#This Row],[CtrID]],T_Country[CtID],T_Country[Population])</f>
        <v>328000000</v>
      </c>
      <c r="W106" s="15" cm="1">
        <f t="array" ref="W106">_xlfn._xlws.FILTER(T_Country[Unemployment rate],T_Country[CtID]=T_Youtuber3[[#This Row],[CtrID]])</f>
        <v>14.7</v>
      </c>
      <c r="X106" s="15">
        <f>_xlfn.XLOOKUP(T_Youtuber3[[#This Row],[CtrID]],T_Country[CtID],T_Country[Urban_population])</f>
        <v>271000000</v>
      </c>
      <c r="Y106" s="15">
        <f>_xlfn.XLOOKUP(T_Youtuber3[[#This Row],[CtrID]],T_Country[CtID],T_Country[Latitude])</f>
        <v>37.090240000000001</v>
      </c>
      <c r="Z106" s="15">
        <f>_xlfn.XLOOKUP(T_Youtuber3[[#This Row],[CtrID]],T_Country[CtID],T_Country[Longitude])</f>
        <v>-95.712900000000005</v>
      </c>
    </row>
    <row r="107" spans="1:26">
      <c r="A107" s="15">
        <v>106</v>
      </c>
      <c r="B107" s="15" t="s">
        <v>125</v>
      </c>
      <c r="C107" s="15">
        <v>47900000</v>
      </c>
      <c r="D107" s="16">
        <v>13600000000</v>
      </c>
      <c r="E107" s="17">
        <v>9</v>
      </c>
      <c r="F107" s="15">
        <v>65</v>
      </c>
      <c r="G107" s="15">
        <v>49</v>
      </c>
      <c r="H107" s="15">
        <v>263</v>
      </c>
      <c r="I107" s="15">
        <v>16</v>
      </c>
      <c r="J107" s="15">
        <v>21</v>
      </c>
      <c r="K107" s="16">
        <v>147000000</v>
      </c>
      <c r="L107" s="15">
        <v>36700</v>
      </c>
      <c r="M107" s="15">
        <v>587400</v>
      </c>
      <c r="N107" s="15">
        <v>440600</v>
      </c>
      <c r="O107" s="15">
        <v>7000000</v>
      </c>
      <c r="P107" s="15">
        <v>200000</v>
      </c>
      <c r="Q107" s="18">
        <v>41311</v>
      </c>
      <c r="R107" s="15" t="str">
        <f>INDEX(T_Category[category],MATCH(T_Youtuber3[[#This Row],[CatID]],T_Category[CatID],1))</f>
        <v>Music</v>
      </c>
      <c r="S107" s="15" t="str">
        <f>VLOOKUP(T_Youtuber3[[#This Row],[CtrID]],T_Country[#Data],2,1)</f>
        <v>United States</v>
      </c>
      <c r="T107" s="15" t="str">
        <f>VLOOKUP(T_Youtuber3[[#This Row],[CtrID]],T_Country[#Data],3,0)</f>
        <v>US</v>
      </c>
      <c r="U107" s="15">
        <f>INDEX(T_Country[Gross tertiary education enrollment (%)],MATCH(T_Youtuber3[[#This Row],[CtrID]],T_Country[CtID],0))</f>
        <v>88.2</v>
      </c>
      <c r="V107" s="19">
        <f>_xlfn.XLOOKUP(T_Youtuber3[[#This Row],[CtrID]],T_Country[CtID],T_Country[Population])</f>
        <v>328000000</v>
      </c>
      <c r="W107" s="15" cm="1">
        <f t="array" ref="W107">_xlfn._xlws.FILTER(T_Country[Unemployment rate],T_Country[CtID]=T_Youtuber3[[#This Row],[CtrID]])</f>
        <v>14.7</v>
      </c>
      <c r="X107" s="15">
        <f>_xlfn.XLOOKUP(T_Youtuber3[[#This Row],[CtrID]],T_Country[CtID],T_Country[Urban_population])</f>
        <v>271000000</v>
      </c>
      <c r="Y107" s="15">
        <f>_xlfn.XLOOKUP(T_Youtuber3[[#This Row],[CtrID]],T_Country[CtID],T_Country[Latitude])</f>
        <v>37.090240000000001</v>
      </c>
      <c r="Z107" s="15">
        <f>_xlfn.XLOOKUP(T_Youtuber3[[#This Row],[CtrID]],T_Country[CtID],T_Country[Longitude])</f>
        <v>-95.712900000000005</v>
      </c>
    </row>
    <row r="108" spans="1:26">
      <c r="A108" s="15">
        <v>107</v>
      </c>
      <c r="B108" s="15" t="s">
        <v>120</v>
      </c>
      <c r="C108" s="15">
        <v>52200000</v>
      </c>
      <c r="D108" s="16">
        <v>9880000000</v>
      </c>
      <c r="E108" s="17">
        <v>3</v>
      </c>
      <c r="F108" s="15">
        <v>847</v>
      </c>
      <c r="G108" s="15">
        <v>49</v>
      </c>
      <c r="H108" s="15">
        <v>450</v>
      </c>
      <c r="I108" s="15">
        <v>15</v>
      </c>
      <c r="J108" s="15">
        <v>5</v>
      </c>
      <c r="K108" s="16">
        <v>267000000</v>
      </c>
      <c r="L108" s="15">
        <v>66700</v>
      </c>
      <c r="M108" s="15">
        <v>1100000</v>
      </c>
      <c r="N108" s="15">
        <v>800200</v>
      </c>
      <c r="O108" s="15">
        <v>12800000</v>
      </c>
      <c r="P108" s="15">
        <v>600000</v>
      </c>
      <c r="Q108" s="18">
        <v>41572</v>
      </c>
      <c r="R108" s="15" t="str">
        <f>INDEX(T_Category[category],MATCH(T_Youtuber3[[#This Row],[CatID]],T_Category[CatID],1))</f>
        <v>Education</v>
      </c>
      <c r="S108" s="15" t="str">
        <f>VLOOKUP(T_Youtuber3[[#This Row],[CtrID]],T_Country[#Data],2,1)</f>
        <v>United States</v>
      </c>
      <c r="T108" s="15" t="str">
        <f>VLOOKUP(T_Youtuber3[[#This Row],[CtrID]],T_Country[#Data],3,0)</f>
        <v>US</v>
      </c>
      <c r="U108" s="15">
        <f>INDEX(T_Country[Gross tertiary education enrollment (%)],MATCH(T_Youtuber3[[#This Row],[CtrID]],T_Country[CtID],0))</f>
        <v>88.2</v>
      </c>
      <c r="V108" s="19">
        <f>_xlfn.XLOOKUP(T_Youtuber3[[#This Row],[CtrID]],T_Country[CtID],T_Country[Population])</f>
        <v>328000000</v>
      </c>
      <c r="W108" s="15" cm="1">
        <f t="array" ref="W108">_xlfn._xlws.FILTER(T_Country[Unemployment rate],T_Country[CtID]=T_Youtuber3[[#This Row],[CtrID]])</f>
        <v>14.7</v>
      </c>
      <c r="X108" s="15">
        <f>_xlfn.XLOOKUP(T_Youtuber3[[#This Row],[CtrID]],T_Country[CtID],T_Country[Urban_population])</f>
        <v>271000000</v>
      </c>
      <c r="Y108" s="15">
        <f>_xlfn.XLOOKUP(T_Youtuber3[[#This Row],[CtrID]],T_Country[CtID],T_Country[Latitude])</f>
        <v>37.090240000000001</v>
      </c>
      <c r="Z108" s="15">
        <f>_xlfn.XLOOKUP(T_Youtuber3[[#This Row],[CtrID]],T_Country[CtID],T_Country[Longitude])</f>
        <v>-95.712900000000005</v>
      </c>
    </row>
    <row r="109" spans="1:26">
      <c r="A109" s="15">
        <v>108</v>
      </c>
      <c r="B109" s="15" t="s">
        <v>767</v>
      </c>
      <c r="C109" s="15">
        <v>16900000</v>
      </c>
      <c r="D109" s="16">
        <v>3520000000</v>
      </c>
      <c r="E109" s="17">
        <v>12</v>
      </c>
      <c r="F109" s="15">
        <v>4891</v>
      </c>
      <c r="G109" s="15">
        <v>7</v>
      </c>
      <c r="H109" s="15">
        <v>2307</v>
      </c>
      <c r="I109" s="15">
        <v>29</v>
      </c>
      <c r="J109" s="15">
        <v>2</v>
      </c>
      <c r="K109" s="16">
        <v>150000000</v>
      </c>
      <c r="L109" s="15">
        <v>37400</v>
      </c>
      <c r="M109" s="15">
        <v>598200</v>
      </c>
      <c r="N109" s="15">
        <v>448600</v>
      </c>
      <c r="O109" s="15">
        <v>7200000</v>
      </c>
      <c r="P109" s="15">
        <v>400000</v>
      </c>
      <c r="Q109" s="18">
        <v>42470</v>
      </c>
      <c r="R109" s="15" t="str">
        <f>INDEX(T_Category[category],MATCH(T_Youtuber3[[#This Row],[CatID]],T_Category[CatID],1))</f>
        <v>Nonprofits &amp; Activism</v>
      </c>
      <c r="S109" s="15" t="str">
        <f>VLOOKUP(T_Youtuber3[[#This Row],[CtrID]],T_Country[#Data],2,1)</f>
        <v>Brazil</v>
      </c>
      <c r="T109" s="15" t="str">
        <f>VLOOKUP(T_Youtuber3[[#This Row],[CtrID]],T_Country[#Data],3,0)</f>
        <v>BR</v>
      </c>
      <c r="U109" s="15">
        <f>INDEX(T_Country[Gross tertiary education enrollment (%)],MATCH(T_Youtuber3[[#This Row],[CtrID]],T_Country[CtID],0))</f>
        <v>51.3</v>
      </c>
      <c r="V109" s="19">
        <f>_xlfn.XLOOKUP(T_Youtuber3[[#This Row],[CtrID]],T_Country[CtID],T_Country[Population])</f>
        <v>213000000</v>
      </c>
      <c r="W109" s="15" cm="1">
        <f t="array" ref="W109">_xlfn._xlws.FILTER(T_Country[Unemployment rate],T_Country[CtID]=T_Youtuber3[[#This Row],[CtrID]])</f>
        <v>12.08</v>
      </c>
      <c r="X109" s="15">
        <f>_xlfn.XLOOKUP(T_Youtuber3[[#This Row],[CtrID]],T_Country[CtID],T_Country[Urban_population])</f>
        <v>183000000</v>
      </c>
      <c r="Y109" s="15">
        <f>_xlfn.XLOOKUP(T_Youtuber3[[#This Row],[CtrID]],T_Country[CtID],T_Country[Latitude])</f>
        <v>-14.234999999999999</v>
      </c>
      <c r="Z109" s="15">
        <f>_xlfn.XLOOKUP(T_Youtuber3[[#This Row],[CtrID]],T_Country[CtID],T_Country[Longitude])</f>
        <v>-51.9253</v>
      </c>
    </row>
    <row r="110" spans="1:26">
      <c r="A110" s="15">
        <v>109</v>
      </c>
      <c r="B110" s="15" t="s">
        <v>559</v>
      </c>
      <c r="C110" s="15">
        <v>20600000</v>
      </c>
      <c r="D110" s="16">
        <v>7660000000</v>
      </c>
      <c r="E110" s="17">
        <v>2</v>
      </c>
      <c r="F110" s="15">
        <v>83</v>
      </c>
      <c r="G110" s="15">
        <v>3</v>
      </c>
      <c r="H110" s="15">
        <v>711</v>
      </c>
      <c r="I110" s="15">
        <v>8</v>
      </c>
      <c r="J110" s="15">
        <v>98</v>
      </c>
      <c r="K110" s="16">
        <v>193000000</v>
      </c>
      <c r="L110" s="15">
        <v>48300</v>
      </c>
      <c r="M110" s="15">
        <v>772700</v>
      </c>
      <c r="N110" s="15">
        <v>579500</v>
      </c>
      <c r="O110" s="15">
        <v>9300000</v>
      </c>
      <c r="P110" s="15">
        <v>200000</v>
      </c>
      <c r="Q110" s="18">
        <v>42750</v>
      </c>
      <c r="R110" s="15" t="str">
        <f>INDEX(T_Category[category],MATCH(T_Youtuber3[[#This Row],[CatID]],T_Category[CatID],1))</f>
        <v>Comedy</v>
      </c>
      <c r="S110" s="15" t="str">
        <f>VLOOKUP(T_Youtuber3[[#This Row],[CtrID]],T_Country[#Data],2,1)</f>
        <v>Argentina</v>
      </c>
      <c r="T110" s="15" t="str">
        <f>VLOOKUP(T_Youtuber3[[#This Row],[CtrID]],T_Country[#Data],3,0)</f>
        <v>AR</v>
      </c>
      <c r="U110" s="15">
        <f>INDEX(T_Country[Gross tertiary education enrollment (%)],MATCH(T_Youtuber3[[#This Row],[CtrID]],T_Country[CtID],0))</f>
        <v>90</v>
      </c>
      <c r="V110" s="19">
        <f>_xlfn.XLOOKUP(T_Youtuber3[[#This Row],[CtrID]],T_Country[CtID],T_Country[Population])</f>
        <v>44938712</v>
      </c>
      <c r="W110" s="15" cm="1">
        <f t="array" ref="W110">_xlfn._xlws.FILTER(T_Country[Unemployment rate],T_Country[CtID]=T_Youtuber3[[#This Row],[CtrID]])</f>
        <v>9.7899999999999991</v>
      </c>
      <c r="X110" s="15">
        <f>_xlfn.XLOOKUP(T_Youtuber3[[#This Row],[CtrID]],T_Country[CtID],T_Country[Urban_population])</f>
        <v>41339571</v>
      </c>
      <c r="Y110" s="15">
        <f>_xlfn.XLOOKUP(T_Youtuber3[[#This Row],[CtrID]],T_Country[CtID],T_Country[Latitude])</f>
        <v>-38.4161</v>
      </c>
      <c r="Z110" s="15">
        <f>_xlfn.XLOOKUP(T_Youtuber3[[#This Row],[CtrID]],T_Country[CtID],T_Country[Longitude])</f>
        <v>-63.616700000000002</v>
      </c>
    </row>
    <row r="111" spans="1:26">
      <c r="A111" s="15">
        <v>110</v>
      </c>
      <c r="B111" s="15" t="s">
        <v>67</v>
      </c>
      <c r="C111" s="15">
        <v>89800000</v>
      </c>
      <c r="D111" s="16">
        <v>32100000000</v>
      </c>
      <c r="E111" s="17">
        <v>13</v>
      </c>
      <c r="F111" s="15">
        <v>543</v>
      </c>
      <c r="G111" s="15">
        <v>40</v>
      </c>
      <c r="H111" s="15">
        <v>32</v>
      </c>
      <c r="I111" s="15">
        <v>1</v>
      </c>
      <c r="J111" s="15">
        <v>3</v>
      </c>
      <c r="K111" s="16">
        <v>499000000</v>
      </c>
      <c r="L111" s="15">
        <v>124700</v>
      </c>
      <c r="M111" s="15">
        <v>2000000</v>
      </c>
      <c r="N111" s="15">
        <v>1500000</v>
      </c>
      <c r="O111" s="15">
        <v>23900000</v>
      </c>
      <c r="P111" s="15">
        <v>700000</v>
      </c>
      <c r="Q111" s="18">
        <v>42550</v>
      </c>
      <c r="R111" s="15" t="str">
        <f>INDEX(T_Category[category],MATCH(T_Youtuber3[[#This Row],[CatID]],T_Category[CatID],1))</f>
        <v>People &amp; Blogs</v>
      </c>
      <c r="S111" s="15" t="str">
        <f>VLOOKUP(T_Youtuber3[[#This Row],[CtrID]],T_Country[#Data],2,1)</f>
        <v>South Korea</v>
      </c>
      <c r="T111" s="15" t="str">
        <f>VLOOKUP(T_Youtuber3[[#This Row],[CtrID]],T_Country[#Data],3,0)</f>
        <v>KR</v>
      </c>
      <c r="U111" s="15">
        <f>INDEX(T_Country[Gross tertiary education enrollment (%)],MATCH(T_Youtuber3[[#This Row],[CtrID]],T_Country[CtID],0))</f>
        <v>94.3</v>
      </c>
      <c r="V111" s="19">
        <f>_xlfn.XLOOKUP(T_Youtuber3[[#This Row],[CtrID]],T_Country[CtID],T_Country[Population])</f>
        <v>51709098</v>
      </c>
      <c r="W111" s="15" cm="1">
        <f t="array" ref="W111">_xlfn._xlws.FILTER(T_Country[Unemployment rate],T_Country[CtID]=T_Youtuber3[[#This Row],[CtrID]])</f>
        <v>4.1500000000000004</v>
      </c>
      <c r="X111" s="15">
        <f>_xlfn.XLOOKUP(T_Youtuber3[[#This Row],[CtrID]],T_Country[CtID],T_Country[Urban_population])</f>
        <v>42106719</v>
      </c>
      <c r="Y111" s="15">
        <f>_xlfn.XLOOKUP(T_Youtuber3[[#This Row],[CtrID]],T_Country[CtID],T_Country[Latitude])</f>
        <v>35.907760000000003</v>
      </c>
      <c r="Z111" s="15">
        <f>_xlfn.XLOOKUP(T_Youtuber3[[#This Row],[CtrID]],T_Country[CtID],T_Country[Longitude])</f>
        <v>127.76690000000001</v>
      </c>
    </row>
    <row r="112" spans="1:26">
      <c r="A112" s="15">
        <v>111</v>
      </c>
      <c r="B112" s="15" t="s">
        <v>684</v>
      </c>
      <c r="C112" s="15">
        <v>18100000</v>
      </c>
      <c r="D112" s="16">
        <v>14900000000</v>
      </c>
      <c r="E112" s="17">
        <v>3</v>
      </c>
      <c r="F112" s="15">
        <v>707</v>
      </c>
      <c r="G112" s="15">
        <v>49</v>
      </c>
      <c r="H112" s="15">
        <v>224</v>
      </c>
      <c r="I112" s="15">
        <v>123</v>
      </c>
      <c r="J112" s="15">
        <v>26</v>
      </c>
      <c r="K112" s="16">
        <v>180000000</v>
      </c>
      <c r="L112" s="15">
        <v>45100</v>
      </c>
      <c r="M112" s="15">
        <v>721600</v>
      </c>
      <c r="N112" s="15">
        <v>541200</v>
      </c>
      <c r="O112" s="15">
        <v>8700000</v>
      </c>
      <c r="P112" s="15">
        <v>300000</v>
      </c>
      <c r="Q112" s="18">
        <v>41666</v>
      </c>
      <c r="R112" s="15" t="str">
        <f>INDEX(T_Category[category],MATCH(T_Youtuber3[[#This Row],[CatID]],T_Category[CatID],1))</f>
        <v>Education</v>
      </c>
      <c r="S112" s="15" t="str">
        <f>VLOOKUP(T_Youtuber3[[#This Row],[CtrID]],T_Country[#Data],2,1)</f>
        <v>United States</v>
      </c>
      <c r="T112" s="15" t="str">
        <f>VLOOKUP(T_Youtuber3[[#This Row],[CtrID]],T_Country[#Data],3,0)</f>
        <v>US</v>
      </c>
      <c r="U112" s="15">
        <f>INDEX(T_Country[Gross tertiary education enrollment (%)],MATCH(T_Youtuber3[[#This Row],[CtrID]],T_Country[CtID],0))</f>
        <v>88.2</v>
      </c>
      <c r="V112" s="19">
        <f>_xlfn.XLOOKUP(T_Youtuber3[[#This Row],[CtrID]],T_Country[CtID],T_Country[Population])</f>
        <v>328000000</v>
      </c>
      <c r="W112" s="15" cm="1">
        <f t="array" ref="W112">_xlfn._xlws.FILTER(T_Country[Unemployment rate],T_Country[CtID]=T_Youtuber3[[#This Row],[CtrID]])</f>
        <v>14.7</v>
      </c>
      <c r="X112" s="15">
        <f>_xlfn.XLOOKUP(T_Youtuber3[[#This Row],[CtrID]],T_Country[CtID],T_Country[Urban_population])</f>
        <v>271000000</v>
      </c>
      <c r="Y112" s="15">
        <f>_xlfn.XLOOKUP(T_Youtuber3[[#This Row],[CtrID]],T_Country[CtID],T_Country[Latitude])</f>
        <v>37.090240000000001</v>
      </c>
      <c r="Z112" s="15">
        <f>_xlfn.XLOOKUP(T_Youtuber3[[#This Row],[CtrID]],T_Country[CtID],T_Country[Longitude])</f>
        <v>-95.712900000000005</v>
      </c>
    </row>
    <row r="113" spans="1:26">
      <c r="A113" s="15">
        <v>112</v>
      </c>
      <c r="B113" s="15" t="s">
        <v>867</v>
      </c>
      <c r="C113" s="15">
        <v>15500000</v>
      </c>
      <c r="D113" s="16">
        <v>8980000000</v>
      </c>
      <c r="E113" s="17">
        <v>13</v>
      </c>
      <c r="F113" s="15">
        <v>598</v>
      </c>
      <c r="G113" s="15">
        <v>29</v>
      </c>
      <c r="H113" s="15">
        <v>538</v>
      </c>
      <c r="I113" s="15">
        <v>24</v>
      </c>
      <c r="J113" s="15">
        <v>32</v>
      </c>
      <c r="K113" s="15">
        <v>90012000</v>
      </c>
      <c r="L113" s="15">
        <v>22500</v>
      </c>
      <c r="M113" s="15">
        <v>360000</v>
      </c>
      <c r="N113" s="15">
        <v>270000</v>
      </c>
      <c r="O113" s="15">
        <v>4300000</v>
      </c>
      <c r="P113" s="15">
        <v>100000</v>
      </c>
      <c r="Q113" s="18">
        <v>42748</v>
      </c>
      <c r="R113" s="15" t="str">
        <f>INDEX(T_Category[category],MATCH(T_Youtuber3[[#This Row],[CatID]],T_Category[CatID],1))</f>
        <v>People &amp; Blogs</v>
      </c>
      <c r="S113" s="15" t="str">
        <f>VLOOKUP(T_Youtuber3[[#This Row],[CtrID]],T_Country[#Data],2,1)</f>
        <v>Mexico</v>
      </c>
      <c r="T113" s="15" t="str">
        <f>VLOOKUP(T_Youtuber3[[#This Row],[CtrID]],T_Country[#Data],3,0)</f>
        <v>MX</v>
      </c>
      <c r="U113" s="15">
        <f>INDEX(T_Country[Gross tertiary education enrollment (%)],MATCH(T_Youtuber3[[#This Row],[CtrID]],T_Country[CtID],0))</f>
        <v>40.200000000000003</v>
      </c>
      <c r="V113" s="19">
        <f>_xlfn.XLOOKUP(T_Youtuber3[[#This Row],[CtrID]],T_Country[CtID],T_Country[Population])</f>
        <v>126000000</v>
      </c>
      <c r="W113" s="15" cm="1">
        <f t="array" ref="W113">_xlfn._xlws.FILTER(T_Country[Unemployment rate],T_Country[CtID]=T_Youtuber3[[#This Row],[CtrID]])</f>
        <v>3.42</v>
      </c>
      <c r="X113" s="15">
        <f>_xlfn.XLOOKUP(T_Youtuber3[[#This Row],[CtrID]],T_Country[CtID],T_Country[Urban_population])</f>
        <v>103000000</v>
      </c>
      <c r="Y113" s="15">
        <f>_xlfn.XLOOKUP(T_Youtuber3[[#This Row],[CtrID]],T_Country[CtID],T_Country[Latitude])</f>
        <v>23.634499999999999</v>
      </c>
      <c r="Z113" s="15">
        <f>_xlfn.XLOOKUP(T_Youtuber3[[#This Row],[CtrID]],T_Country[CtID],T_Country[Longitude])</f>
        <v>-102.553</v>
      </c>
    </row>
    <row r="114" spans="1:26">
      <c r="A114" s="15">
        <v>113</v>
      </c>
      <c r="B114" s="15" t="s">
        <v>1130</v>
      </c>
      <c r="C114" s="15">
        <v>13400000</v>
      </c>
      <c r="D114" s="16">
        <v>2650000000</v>
      </c>
      <c r="E114" s="17">
        <v>4</v>
      </c>
      <c r="F114" s="15">
        <v>0</v>
      </c>
      <c r="G114" s="15">
        <v>19</v>
      </c>
      <c r="H114" s="15">
        <v>4057944</v>
      </c>
      <c r="I114" s="15">
        <v>5589</v>
      </c>
      <c r="J114" s="15" t="s">
        <v>39</v>
      </c>
      <c r="K114" s="15" t="s">
        <v>39</v>
      </c>
      <c r="L114" s="15">
        <v>0</v>
      </c>
      <c r="M114" s="15">
        <v>0</v>
      </c>
      <c r="N114" s="15">
        <v>0</v>
      </c>
      <c r="O114" s="15">
        <v>0</v>
      </c>
      <c r="P114" s="15" t="s">
        <v>39</v>
      </c>
      <c r="Q114" s="18">
        <v>42920</v>
      </c>
      <c r="R114" s="15" t="str">
        <f>INDEX(T_Category[category],MATCH(T_Youtuber3[[#This Row],[CatID]],T_Category[CatID],1))</f>
        <v>Entertainment</v>
      </c>
      <c r="S114" s="15" t="str">
        <f>VLOOKUP(T_Youtuber3[[#This Row],[CtrID]],T_Country[#Data],2,1)</f>
        <v>India</v>
      </c>
      <c r="T114" s="15" t="str">
        <f>VLOOKUP(T_Youtuber3[[#This Row],[CtrID]],T_Country[#Data],3,0)</f>
        <v>IN</v>
      </c>
      <c r="U114" s="15">
        <f>INDEX(T_Country[Gross tertiary education enrollment (%)],MATCH(T_Youtuber3[[#This Row],[CtrID]],T_Country[CtID],0))</f>
        <v>28.1</v>
      </c>
      <c r="V114" s="19">
        <f>_xlfn.XLOOKUP(T_Youtuber3[[#This Row],[CtrID]],T_Country[CtID],T_Country[Population])</f>
        <v>1370000000</v>
      </c>
      <c r="W114" s="15" cm="1">
        <f t="array" ref="W114">_xlfn._xlws.FILTER(T_Country[Unemployment rate],T_Country[CtID]=T_Youtuber3[[#This Row],[CtrID]])</f>
        <v>5.36</v>
      </c>
      <c r="X114" s="15">
        <f>_xlfn.XLOOKUP(T_Youtuber3[[#This Row],[CtrID]],T_Country[CtID],T_Country[Urban_population])</f>
        <v>471000000</v>
      </c>
      <c r="Y114" s="15">
        <f>_xlfn.XLOOKUP(T_Youtuber3[[#This Row],[CtrID]],T_Country[CtID],T_Country[Latitude])</f>
        <v>20.593679999999999</v>
      </c>
      <c r="Z114" s="15">
        <f>_xlfn.XLOOKUP(T_Youtuber3[[#This Row],[CtrID]],T_Country[CtID],T_Country[Longitude])</f>
        <v>78.962879999999998</v>
      </c>
    </row>
    <row r="115" spans="1:26">
      <c r="A115" s="15">
        <v>114</v>
      </c>
      <c r="B115" s="15" t="s">
        <v>1228</v>
      </c>
      <c r="C115" s="15">
        <v>12700000</v>
      </c>
      <c r="D115" s="16">
        <v>4730000000</v>
      </c>
      <c r="E115" s="17">
        <v>7</v>
      </c>
      <c r="F115" s="15">
        <v>812</v>
      </c>
      <c r="G115" s="15">
        <v>49</v>
      </c>
      <c r="H115" s="15">
        <v>1472</v>
      </c>
      <c r="I115" s="15">
        <v>173</v>
      </c>
      <c r="J115" s="15">
        <v>36</v>
      </c>
      <c r="K115" s="15">
        <v>43868000</v>
      </c>
      <c r="L115" s="15">
        <v>11000</v>
      </c>
      <c r="M115" s="15">
        <v>175500</v>
      </c>
      <c r="N115" s="15">
        <v>131600</v>
      </c>
      <c r="O115" s="15">
        <v>2100000</v>
      </c>
      <c r="P115" s="15">
        <v>100000</v>
      </c>
      <c r="Q115" s="18">
        <v>42887</v>
      </c>
      <c r="R115" s="15" t="str">
        <f>INDEX(T_Category[category],MATCH(T_Youtuber3[[#This Row],[CatID]],T_Category[CatID],1))</f>
        <v>Howto &amp; Style</v>
      </c>
      <c r="S115" s="15" t="str">
        <f>VLOOKUP(T_Youtuber3[[#This Row],[CtrID]],T_Country[#Data],2,1)</f>
        <v>United States</v>
      </c>
      <c r="T115" s="15" t="str">
        <f>VLOOKUP(T_Youtuber3[[#This Row],[CtrID]],T_Country[#Data],3,0)</f>
        <v>US</v>
      </c>
      <c r="U115" s="15">
        <f>INDEX(T_Country[Gross tertiary education enrollment (%)],MATCH(T_Youtuber3[[#This Row],[CtrID]],T_Country[CtID],0))</f>
        <v>88.2</v>
      </c>
      <c r="V115" s="19">
        <f>_xlfn.XLOOKUP(T_Youtuber3[[#This Row],[CtrID]],T_Country[CtID],T_Country[Population])</f>
        <v>328000000</v>
      </c>
      <c r="W115" s="15" cm="1">
        <f t="array" ref="W115">_xlfn._xlws.FILTER(T_Country[Unemployment rate],T_Country[CtID]=T_Youtuber3[[#This Row],[CtrID]])</f>
        <v>14.7</v>
      </c>
      <c r="X115" s="15">
        <f>_xlfn.XLOOKUP(T_Youtuber3[[#This Row],[CtrID]],T_Country[CtID],T_Country[Urban_population])</f>
        <v>271000000</v>
      </c>
      <c r="Y115" s="15">
        <f>_xlfn.XLOOKUP(T_Youtuber3[[#This Row],[CtrID]],T_Country[CtID],T_Country[Latitude])</f>
        <v>37.090240000000001</v>
      </c>
      <c r="Z115" s="15">
        <f>_xlfn.XLOOKUP(T_Youtuber3[[#This Row],[CtrID]],T_Country[CtID],T_Country[Longitude])</f>
        <v>-95.712900000000005</v>
      </c>
    </row>
    <row r="116" spans="1:26">
      <c r="A116" s="15">
        <v>115</v>
      </c>
      <c r="B116" s="15" t="s">
        <v>679</v>
      </c>
      <c r="C116" s="15">
        <v>18200000</v>
      </c>
      <c r="D116" s="16">
        <v>9940000000</v>
      </c>
      <c r="E116" s="17">
        <v>13</v>
      </c>
      <c r="F116" s="15">
        <v>442</v>
      </c>
      <c r="G116" s="15">
        <v>19</v>
      </c>
      <c r="H116" s="15">
        <v>452</v>
      </c>
      <c r="I116" s="15" t="s">
        <v>39</v>
      </c>
      <c r="J116" s="15">
        <v>27</v>
      </c>
      <c r="K116" s="16">
        <v>468000000</v>
      </c>
      <c r="L116" s="15">
        <v>117000</v>
      </c>
      <c r="M116" s="15">
        <v>1900000</v>
      </c>
      <c r="N116" s="15">
        <v>1400000</v>
      </c>
      <c r="O116" s="15">
        <v>22500000</v>
      </c>
      <c r="P116" s="15">
        <v>1000000</v>
      </c>
      <c r="Q116" s="18">
        <v>43490</v>
      </c>
      <c r="R116" s="15" t="str">
        <f>INDEX(T_Category[category],MATCH(T_Youtuber3[[#This Row],[CatID]],T_Category[CatID],1))</f>
        <v>People &amp; Blogs</v>
      </c>
      <c r="S116" s="15" t="str">
        <f>VLOOKUP(T_Youtuber3[[#This Row],[CtrID]],T_Country[#Data],2,1)</f>
        <v>India</v>
      </c>
      <c r="T116" s="15" t="str">
        <f>VLOOKUP(T_Youtuber3[[#This Row],[CtrID]],T_Country[#Data],3,0)</f>
        <v>IN</v>
      </c>
      <c r="U116" s="15">
        <f>INDEX(T_Country[Gross tertiary education enrollment (%)],MATCH(T_Youtuber3[[#This Row],[CtrID]],T_Country[CtID],0))</f>
        <v>28.1</v>
      </c>
      <c r="V116" s="19">
        <f>_xlfn.XLOOKUP(T_Youtuber3[[#This Row],[CtrID]],T_Country[CtID],T_Country[Population])</f>
        <v>1370000000</v>
      </c>
      <c r="W116" s="15" cm="1">
        <f t="array" ref="W116">_xlfn._xlws.FILTER(T_Country[Unemployment rate],T_Country[CtID]=T_Youtuber3[[#This Row],[CtrID]])</f>
        <v>5.36</v>
      </c>
      <c r="X116" s="15">
        <f>_xlfn.XLOOKUP(T_Youtuber3[[#This Row],[CtrID]],T_Country[CtID],T_Country[Urban_population])</f>
        <v>471000000</v>
      </c>
      <c r="Y116" s="15">
        <f>_xlfn.XLOOKUP(T_Youtuber3[[#This Row],[CtrID]],T_Country[CtID],T_Country[Latitude])</f>
        <v>20.593679999999999</v>
      </c>
      <c r="Z116" s="15">
        <f>_xlfn.XLOOKUP(T_Youtuber3[[#This Row],[CtrID]],T_Country[CtID],T_Country[Longitude])</f>
        <v>78.962879999999998</v>
      </c>
    </row>
    <row r="117" spans="1:26">
      <c r="A117" s="15">
        <v>116</v>
      </c>
      <c r="B117" s="15" t="s">
        <v>808</v>
      </c>
      <c r="C117" s="15">
        <v>16300000</v>
      </c>
      <c r="D117" s="16">
        <v>7140000000</v>
      </c>
      <c r="E117" s="17">
        <v>4</v>
      </c>
      <c r="F117" s="15">
        <v>1444</v>
      </c>
      <c r="G117" s="15">
        <v>19</v>
      </c>
      <c r="H117" s="15">
        <v>804</v>
      </c>
      <c r="I117" s="15">
        <v>93</v>
      </c>
      <c r="J117" s="15">
        <v>116</v>
      </c>
      <c r="K117" s="16">
        <v>151000000</v>
      </c>
      <c r="L117" s="15">
        <v>37900</v>
      </c>
      <c r="M117" s="15">
        <v>605900</v>
      </c>
      <c r="N117" s="15">
        <v>454400</v>
      </c>
      <c r="O117" s="15">
        <v>7300000</v>
      </c>
      <c r="P117" s="15">
        <v>300000</v>
      </c>
      <c r="Q117" s="18">
        <v>40829</v>
      </c>
      <c r="R117" s="15" t="str">
        <f>INDEX(T_Category[category],MATCH(T_Youtuber3[[#This Row],[CatID]],T_Category[CatID],1))</f>
        <v>Entertainment</v>
      </c>
      <c r="S117" s="15" t="str">
        <f>VLOOKUP(T_Youtuber3[[#This Row],[CtrID]],T_Country[#Data],2,1)</f>
        <v>India</v>
      </c>
      <c r="T117" s="15" t="str">
        <f>VLOOKUP(T_Youtuber3[[#This Row],[CtrID]],T_Country[#Data],3,0)</f>
        <v>IN</v>
      </c>
      <c r="U117" s="15">
        <f>INDEX(T_Country[Gross tertiary education enrollment (%)],MATCH(T_Youtuber3[[#This Row],[CtrID]],T_Country[CtID],0))</f>
        <v>28.1</v>
      </c>
      <c r="V117" s="19">
        <f>_xlfn.XLOOKUP(T_Youtuber3[[#This Row],[CtrID]],T_Country[CtID],T_Country[Population])</f>
        <v>1370000000</v>
      </c>
      <c r="W117" s="15" cm="1">
        <f t="array" ref="W117">_xlfn._xlws.FILTER(T_Country[Unemployment rate],T_Country[CtID]=T_Youtuber3[[#This Row],[CtrID]])</f>
        <v>5.36</v>
      </c>
      <c r="X117" s="15">
        <f>_xlfn.XLOOKUP(T_Youtuber3[[#This Row],[CtrID]],T_Country[CtID],T_Country[Urban_population])</f>
        <v>471000000</v>
      </c>
      <c r="Y117" s="15">
        <f>_xlfn.XLOOKUP(T_Youtuber3[[#This Row],[CtrID]],T_Country[CtID],T_Country[Latitude])</f>
        <v>20.593679999999999</v>
      </c>
      <c r="Z117" s="15">
        <f>_xlfn.XLOOKUP(T_Youtuber3[[#This Row],[CtrID]],T_Country[CtID],T_Country[Longitude])</f>
        <v>78.962879999999998</v>
      </c>
    </row>
    <row r="118" spans="1:26">
      <c r="A118" s="15">
        <v>117</v>
      </c>
      <c r="B118" s="15" t="s">
        <v>999</v>
      </c>
      <c r="C118" s="15">
        <v>14500000</v>
      </c>
      <c r="D118" s="16">
        <v>5010000000</v>
      </c>
      <c r="E118" s="17">
        <v>13</v>
      </c>
      <c r="F118" s="15">
        <v>618</v>
      </c>
      <c r="G118" s="15">
        <v>40</v>
      </c>
      <c r="H118" s="15">
        <v>1364</v>
      </c>
      <c r="I118" s="15">
        <v>14</v>
      </c>
      <c r="J118" s="15">
        <v>47</v>
      </c>
      <c r="K118" s="15">
        <v>4960000</v>
      </c>
      <c r="L118" s="15">
        <v>1200</v>
      </c>
      <c r="M118" s="15">
        <v>19800</v>
      </c>
      <c r="N118" s="15">
        <v>14900</v>
      </c>
      <c r="O118" s="15">
        <v>238100</v>
      </c>
      <c r="P118" s="15" t="s">
        <v>39</v>
      </c>
      <c r="Q118" s="18">
        <v>42508</v>
      </c>
      <c r="R118" s="15" t="str">
        <f>INDEX(T_Category[category],MATCH(T_Youtuber3[[#This Row],[CatID]],T_Category[CatID],1))</f>
        <v>People &amp; Blogs</v>
      </c>
      <c r="S118" s="15" t="str">
        <f>VLOOKUP(T_Youtuber3[[#This Row],[CtrID]],T_Country[#Data],2,1)</f>
        <v>South Korea</v>
      </c>
      <c r="T118" s="15" t="str">
        <f>VLOOKUP(T_Youtuber3[[#This Row],[CtrID]],T_Country[#Data],3,0)</f>
        <v>KR</v>
      </c>
      <c r="U118" s="15">
        <f>INDEX(T_Country[Gross tertiary education enrollment (%)],MATCH(T_Youtuber3[[#This Row],[CtrID]],T_Country[CtID],0))</f>
        <v>94.3</v>
      </c>
      <c r="V118" s="19">
        <f>_xlfn.XLOOKUP(T_Youtuber3[[#This Row],[CtrID]],T_Country[CtID],T_Country[Population])</f>
        <v>51709098</v>
      </c>
      <c r="W118" s="15" cm="1">
        <f t="array" ref="W118">_xlfn._xlws.FILTER(T_Country[Unemployment rate],T_Country[CtID]=T_Youtuber3[[#This Row],[CtrID]])</f>
        <v>4.1500000000000004</v>
      </c>
      <c r="X118" s="15">
        <f>_xlfn.XLOOKUP(T_Youtuber3[[#This Row],[CtrID]],T_Country[CtID],T_Country[Urban_population])</f>
        <v>42106719</v>
      </c>
      <c r="Y118" s="15">
        <f>_xlfn.XLOOKUP(T_Youtuber3[[#This Row],[CtrID]],T_Country[CtID],T_Country[Latitude])</f>
        <v>35.907760000000003</v>
      </c>
      <c r="Z118" s="15">
        <f>_xlfn.XLOOKUP(T_Youtuber3[[#This Row],[CtrID]],T_Country[CtID],T_Country[Longitude])</f>
        <v>127.76690000000001</v>
      </c>
    </row>
    <row r="119" spans="1:26">
      <c r="A119" s="15">
        <v>118</v>
      </c>
      <c r="B119" s="15" t="s">
        <v>301</v>
      </c>
      <c r="C119" s="15">
        <v>30300000</v>
      </c>
      <c r="D119" s="16">
        <v>13500000000</v>
      </c>
      <c r="E119" s="17">
        <v>4</v>
      </c>
      <c r="F119" s="15">
        <v>223</v>
      </c>
      <c r="G119" s="15">
        <v>49</v>
      </c>
      <c r="H119" s="15">
        <v>269</v>
      </c>
      <c r="I119" s="15">
        <v>47</v>
      </c>
      <c r="J119" s="15">
        <v>47</v>
      </c>
      <c r="K119" s="15">
        <v>22724000</v>
      </c>
      <c r="L119" s="15">
        <v>5700</v>
      </c>
      <c r="M119" s="15">
        <v>90900</v>
      </c>
      <c r="N119" s="15">
        <v>68200</v>
      </c>
      <c r="O119" s="15">
        <v>1100000</v>
      </c>
      <c r="P119" s="15" t="s">
        <v>39</v>
      </c>
      <c r="Q119" s="18">
        <v>40960</v>
      </c>
      <c r="R119" s="15" t="str">
        <f>INDEX(T_Category[category],MATCH(T_Youtuber3[[#This Row],[CatID]],T_Category[CatID],1))</f>
        <v>Entertainment</v>
      </c>
      <c r="S119" s="15" t="str">
        <f>VLOOKUP(T_Youtuber3[[#This Row],[CtrID]],T_Country[#Data],2,1)</f>
        <v>United States</v>
      </c>
      <c r="T119" s="15" t="str">
        <f>VLOOKUP(T_Youtuber3[[#This Row],[CtrID]],T_Country[#Data],3,0)</f>
        <v>US</v>
      </c>
      <c r="U119" s="15">
        <f>INDEX(T_Country[Gross tertiary education enrollment (%)],MATCH(T_Youtuber3[[#This Row],[CtrID]],T_Country[CtID],0))</f>
        <v>88.2</v>
      </c>
      <c r="V119" s="19">
        <f>_xlfn.XLOOKUP(T_Youtuber3[[#This Row],[CtrID]],T_Country[CtID],T_Country[Population])</f>
        <v>328000000</v>
      </c>
      <c r="W119" s="15" cm="1">
        <f t="array" ref="W119">_xlfn._xlws.FILTER(T_Country[Unemployment rate],T_Country[CtID]=T_Youtuber3[[#This Row],[CtrID]])</f>
        <v>14.7</v>
      </c>
      <c r="X119" s="15">
        <f>_xlfn.XLOOKUP(T_Youtuber3[[#This Row],[CtrID]],T_Country[CtID],T_Country[Urban_population])</f>
        <v>271000000</v>
      </c>
      <c r="Y119" s="15">
        <f>_xlfn.XLOOKUP(T_Youtuber3[[#This Row],[CtrID]],T_Country[CtID],T_Country[Latitude])</f>
        <v>37.090240000000001</v>
      </c>
      <c r="Z119" s="15">
        <f>_xlfn.XLOOKUP(T_Youtuber3[[#This Row],[CtrID]],T_Country[CtID],T_Country[Longitude])</f>
        <v>-95.712900000000005</v>
      </c>
    </row>
    <row r="120" spans="1:26">
      <c r="A120" s="15">
        <v>119</v>
      </c>
      <c r="B120" s="15" t="s">
        <v>348</v>
      </c>
      <c r="C120" s="15">
        <v>27800000</v>
      </c>
      <c r="D120" s="16">
        <v>21000000000</v>
      </c>
      <c r="E120" s="17">
        <v>9</v>
      </c>
      <c r="F120" s="15">
        <v>292</v>
      </c>
      <c r="G120" s="15">
        <v>4</v>
      </c>
      <c r="H120" s="15">
        <v>111</v>
      </c>
      <c r="I120" s="15">
        <v>1</v>
      </c>
      <c r="J120" s="15">
        <v>61</v>
      </c>
      <c r="K120" s="16">
        <v>127000000</v>
      </c>
      <c r="L120" s="15">
        <v>31900</v>
      </c>
      <c r="M120" s="15">
        <v>509800</v>
      </c>
      <c r="N120" s="15">
        <v>382300</v>
      </c>
      <c r="O120" s="15">
        <v>6100000</v>
      </c>
      <c r="P120" s="15" t="s">
        <v>39</v>
      </c>
      <c r="Q120" s="18">
        <v>41275</v>
      </c>
      <c r="R120" s="15" t="str">
        <f>INDEX(T_Category[category],MATCH(T_Youtuber3[[#This Row],[CatID]],T_Category[CatID],1))</f>
        <v>Music</v>
      </c>
      <c r="S120" s="15" t="str">
        <f>VLOOKUP(T_Youtuber3[[#This Row],[CtrID]],T_Country[#Data],2,1)</f>
        <v>Australia</v>
      </c>
      <c r="T120" s="15" t="str">
        <f>VLOOKUP(T_Youtuber3[[#This Row],[CtrID]],T_Country[#Data],3,0)</f>
        <v>AU</v>
      </c>
      <c r="U120" s="15">
        <f>INDEX(T_Country[Gross tertiary education enrollment (%)],MATCH(T_Youtuber3[[#This Row],[CtrID]],T_Country[CtID],0))</f>
        <v>113.1</v>
      </c>
      <c r="V120" s="19">
        <f>_xlfn.XLOOKUP(T_Youtuber3[[#This Row],[CtrID]],T_Country[CtID],T_Country[Population])</f>
        <v>25766605</v>
      </c>
      <c r="W120" s="15" cm="1">
        <f t="array" ref="W120">_xlfn._xlws.FILTER(T_Country[Unemployment rate],T_Country[CtID]=T_Youtuber3[[#This Row],[CtrID]])</f>
        <v>5.27</v>
      </c>
      <c r="X120" s="15">
        <f>_xlfn.XLOOKUP(T_Youtuber3[[#This Row],[CtrID]],T_Country[CtID],T_Country[Urban_population])</f>
        <v>21844756</v>
      </c>
      <c r="Y120" s="15">
        <f>_xlfn.XLOOKUP(T_Youtuber3[[#This Row],[CtrID]],T_Country[CtID],T_Country[Latitude])</f>
        <v>-25.2744</v>
      </c>
      <c r="Z120" s="15">
        <f>_xlfn.XLOOKUP(T_Youtuber3[[#This Row],[CtrID]],T_Country[CtID],T_Country[Longitude])</f>
        <v>133.77510000000001</v>
      </c>
    </row>
    <row r="121" spans="1:26">
      <c r="A121" s="15">
        <v>120</v>
      </c>
      <c r="B121" s="15" t="s">
        <v>803</v>
      </c>
      <c r="C121" s="15">
        <v>16300000</v>
      </c>
      <c r="D121" s="16">
        <v>6580000000</v>
      </c>
      <c r="E121" s="17">
        <v>9</v>
      </c>
      <c r="F121" s="15">
        <v>490</v>
      </c>
      <c r="G121" s="15">
        <v>49</v>
      </c>
      <c r="H121" s="15">
        <v>913</v>
      </c>
      <c r="I121" s="15">
        <v>139</v>
      </c>
      <c r="J121" s="15">
        <v>117</v>
      </c>
      <c r="K121" s="15">
        <v>28787000</v>
      </c>
      <c r="L121" s="15">
        <v>7200</v>
      </c>
      <c r="M121" s="15">
        <v>115100</v>
      </c>
      <c r="N121" s="15">
        <v>86400</v>
      </c>
      <c r="O121" s="15">
        <v>1400000</v>
      </c>
      <c r="P121" s="15" t="s">
        <v>39</v>
      </c>
      <c r="Q121" s="18">
        <v>39327</v>
      </c>
      <c r="R121" s="15" t="str">
        <f>INDEX(T_Category[category],MATCH(T_Youtuber3[[#This Row],[CatID]],T_Category[CatID],1))</f>
        <v>Music</v>
      </c>
      <c r="S121" s="15" t="str">
        <f>VLOOKUP(T_Youtuber3[[#This Row],[CtrID]],T_Country[#Data],2,1)</f>
        <v>United States</v>
      </c>
      <c r="T121" s="15" t="str">
        <f>VLOOKUP(T_Youtuber3[[#This Row],[CtrID]],T_Country[#Data],3,0)</f>
        <v>US</v>
      </c>
      <c r="U121" s="15">
        <f>INDEX(T_Country[Gross tertiary education enrollment (%)],MATCH(T_Youtuber3[[#This Row],[CtrID]],T_Country[CtID],0))</f>
        <v>88.2</v>
      </c>
      <c r="V121" s="19">
        <f>_xlfn.XLOOKUP(T_Youtuber3[[#This Row],[CtrID]],T_Country[CtID],T_Country[Population])</f>
        <v>328000000</v>
      </c>
      <c r="W121" s="15" cm="1">
        <f t="array" ref="W121">_xlfn._xlws.FILTER(T_Country[Unemployment rate],T_Country[CtID]=T_Youtuber3[[#This Row],[CtrID]])</f>
        <v>14.7</v>
      </c>
      <c r="X121" s="15">
        <f>_xlfn.XLOOKUP(T_Youtuber3[[#This Row],[CtrID]],T_Country[CtID],T_Country[Urban_population])</f>
        <v>271000000</v>
      </c>
      <c r="Y121" s="15">
        <f>_xlfn.XLOOKUP(T_Youtuber3[[#This Row],[CtrID]],T_Country[CtID],T_Country[Latitude])</f>
        <v>37.090240000000001</v>
      </c>
      <c r="Z121" s="15">
        <f>_xlfn.XLOOKUP(T_Youtuber3[[#This Row],[CtrID]],T_Country[CtID],T_Country[Longitude])</f>
        <v>-95.712900000000005</v>
      </c>
    </row>
    <row r="122" spans="1:26">
      <c r="A122" s="15">
        <v>121</v>
      </c>
      <c r="B122" s="15" t="s">
        <v>543</v>
      </c>
      <c r="C122" s="15">
        <v>20900000</v>
      </c>
      <c r="D122" s="16">
        <v>4930000000</v>
      </c>
      <c r="E122" s="17">
        <v>14</v>
      </c>
      <c r="F122" s="15">
        <v>982</v>
      </c>
      <c r="G122" s="15">
        <v>49</v>
      </c>
      <c r="H122" s="15">
        <v>1396</v>
      </c>
      <c r="I122" s="15">
        <v>100</v>
      </c>
      <c r="J122" s="15">
        <v>2</v>
      </c>
      <c r="K122" s="15">
        <v>2989000</v>
      </c>
      <c r="L122" s="15">
        <v>0</v>
      </c>
      <c r="M122" s="15">
        <v>0</v>
      </c>
      <c r="N122" s="15">
        <v>0</v>
      </c>
      <c r="O122" s="15">
        <v>0</v>
      </c>
      <c r="P122" s="15">
        <v>100000</v>
      </c>
      <c r="Q122" s="18">
        <v>41890</v>
      </c>
      <c r="R122" s="15" t="str">
        <f>INDEX(T_Category[category],MATCH(T_Youtuber3[[#This Row],[CatID]],T_Category[CatID],1))</f>
        <v>Pets &amp; Animals</v>
      </c>
      <c r="S122" s="15" t="str">
        <f>VLOOKUP(T_Youtuber3[[#This Row],[CtrID]],T_Country[#Data],2,1)</f>
        <v>United States</v>
      </c>
      <c r="T122" s="15" t="str">
        <f>VLOOKUP(T_Youtuber3[[#This Row],[CtrID]],T_Country[#Data],3,0)</f>
        <v>US</v>
      </c>
      <c r="U122" s="15">
        <f>INDEX(T_Country[Gross tertiary education enrollment (%)],MATCH(T_Youtuber3[[#This Row],[CtrID]],T_Country[CtID],0))</f>
        <v>88.2</v>
      </c>
      <c r="V122" s="19">
        <f>_xlfn.XLOOKUP(T_Youtuber3[[#This Row],[CtrID]],T_Country[CtID],T_Country[Population])</f>
        <v>328000000</v>
      </c>
      <c r="W122" s="15" cm="1">
        <f t="array" ref="W122">_xlfn._xlws.FILTER(T_Country[Unemployment rate],T_Country[CtID]=T_Youtuber3[[#This Row],[CtrID]])</f>
        <v>14.7</v>
      </c>
      <c r="X122" s="15">
        <f>_xlfn.XLOOKUP(T_Youtuber3[[#This Row],[CtrID]],T_Country[CtID],T_Country[Urban_population])</f>
        <v>271000000</v>
      </c>
      <c r="Y122" s="15">
        <f>_xlfn.XLOOKUP(T_Youtuber3[[#This Row],[CtrID]],T_Country[CtID],T_Country[Latitude])</f>
        <v>37.090240000000001</v>
      </c>
      <c r="Z122" s="15">
        <f>_xlfn.XLOOKUP(T_Youtuber3[[#This Row],[CtrID]],T_Country[CtID],T_Country[Longitude])</f>
        <v>-95.712900000000005</v>
      </c>
    </row>
    <row r="123" spans="1:26">
      <c r="A123" s="15">
        <v>122</v>
      </c>
      <c r="B123" s="15" t="s">
        <v>1155</v>
      </c>
      <c r="C123" s="15">
        <v>13200000</v>
      </c>
      <c r="D123" s="16">
        <v>2040000000</v>
      </c>
      <c r="E123" s="17">
        <v>6</v>
      </c>
      <c r="F123" s="15">
        <v>172</v>
      </c>
      <c r="G123" s="15">
        <v>16</v>
      </c>
      <c r="H123" s="15">
        <v>4846</v>
      </c>
      <c r="I123" s="15">
        <v>1</v>
      </c>
      <c r="J123" s="15">
        <v>64</v>
      </c>
      <c r="K123" s="15">
        <v>20369000</v>
      </c>
      <c r="L123" s="15">
        <v>5100</v>
      </c>
      <c r="M123" s="15">
        <v>81500</v>
      </c>
      <c r="N123" s="15">
        <v>61100</v>
      </c>
      <c r="O123" s="15">
        <v>977700</v>
      </c>
      <c r="P123" s="15" t="s">
        <v>39</v>
      </c>
      <c r="Q123" s="18">
        <v>42853</v>
      </c>
      <c r="R123" s="15" t="str">
        <f>INDEX(T_Category[category],MATCH(T_Youtuber3[[#This Row],[CatID]],T_Category[CatID],1))</f>
        <v>Gaming</v>
      </c>
      <c r="S123" s="15" t="str">
        <f>VLOOKUP(T_Youtuber3[[#This Row],[CtrID]],T_Country[#Data],2,1)</f>
        <v>Finland</v>
      </c>
      <c r="T123" s="15" t="str">
        <f>VLOOKUP(T_Youtuber3[[#This Row],[CtrID]],T_Country[#Data],3,0)</f>
        <v>FI</v>
      </c>
      <c r="U123" s="15">
        <f>INDEX(T_Country[Gross tertiary education enrollment (%)],MATCH(T_Youtuber3[[#This Row],[CtrID]],T_Country[CtID],0))</f>
        <v>88.2</v>
      </c>
      <c r="V123" s="19">
        <f>_xlfn.XLOOKUP(T_Youtuber3[[#This Row],[CtrID]],T_Country[CtID],T_Country[Population])</f>
        <v>5520314</v>
      </c>
      <c r="W123" s="15" cm="1">
        <f t="array" ref="W123">_xlfn._xlws.FILTER(T_Country[Unemployment rate],T_Country[CtID]=T_Youtuber3[[#This Row],[CtrID]])</f>
        <v>6.59</v>
      </c>
      <c r="X123" s="15">
        <f>_xlfn.XLOOKUP(T_Youtuber3[[#This Row],[CtrID]],T_Country[CtID],T_Country[Urban_population])</f>
        <v>4716888</v>
      </c>
      <c r="Y123" s="15">
        <f>_xlfn.XLOOKUP(T_Youtuber3[[#This Row],[CtrID]],T_Country[CtID],T_Country[Latitude])</f>
        <v>61.924109999999999</v>
      </c>
      <c r="Z123" s="15">
        <f>_xlfn.XLOOKUP(T_Youtuber3[[#This Row],[CtrID]],T_Country[CtID],T_Country[Longitude])</f>
        <v>25.748149999999999</v>
      </c>
    </row>
    <row r="124" spans="1:26">
      <c r="A124" s="15">
        <v>123</v>
      </c>
      <c r="B124" s="15" t="s">
        <v>364</v>
      </c>
      <c r="C124" s="15">
        <v>27000000</v>
      </c>
      <c r="D124" s="16">
        <v>6570000000</v>
      </c>
      <c r="E124" s="17">
        <v>2</v>
      </c>
      <c r="F124" s="15">
        <v>554</v>
      </c>
      <c r="G124" s="15">
        <v>49</v>
      </c>
      <c r="H124" s="15">
        <v>909</v>
      </c>
      <c r="I124" s="15">
        <v>60</v>
      </c>
      <c r="J124" s="15">
        <v>53</v>
      </c>
      <c r="K124" s="16">
        <v>144000000</v>
      </c>
      <c r="L124" s="15">
        <v>36100</v>
      </c>
      <c r="M124" s="15">
        <v>577800</v>
      </c>
      <c r="N124" s="15">
        <v>433400</v>
      </c>
      <c r="O124" s="15">
        <v>6900000</v>
      </c>
      <c r="P124" s="15">
        <v>300000</v>
      </c>
      <c r="Q124" s="18">
        <v>40026</v>
      </c>
      <c r="R124" s="15" t="str">
        <f>INDEX(T_Category[category],MATCH(T_Youtuber3[[#This Row],[CatID]],T_Category[CatID],1))</f>
        <v>Comedy</v>
      </c>
      <c r="S124" s="15" t="str">
        <f>VLOOKUP(T_Youtuber3[[#This Row],[CtrID]],T_Country[#Data],2,1)</f>
        <v>United States</v>
      </c>
      <c r="T124" s="15" t="str">
        <f>VLOOKUP(T_Youtuber3[[#This Row],[CtrID]],T_Country[#Data],3,0)</f>
        <v>US</v>
      </c>
      <c r="U124" s="15">
        <f>INDEX(T_Country[Gross tertiary education enrollment (%)],MATCH(T_Youtuber3[[#This Row],[CtrID]],T_Country[CtID],0))</f>
        <v>88.2</v>
      </c>
      <c r="V124" s="19">
        <f>_xlfn.XLOOKUP(T_Youtuber3[[#This Row],[CtrID]],T_Country[CtID],T_Country[Population])</f>
        <v>328000000</v>
      </c>
      <c r="W124" s="15" cm="1">
        <f t="array" ref="W124">_xlfn._xlws.FILTER(T_Country[Unemployment rate],T_Country[CtID]=T_Youtuber3[[#This Row],[CtrID]])</f>
        <v>14.7</v>
      </c>
      <c r="X124" s="15">
        <f>_xlfn.XLOOKUP(T_Youtuber3[[#This Row],[CtrID]],T_Country[CtID],T_Country[Urban_population])</f>
        <v>271000000</v>
      </c>
      <c r="Y124" s="15">
        <f>_xlfn.XLOOKUP(T_Youtuber3[[#This Row],[CtrID]],T_Country[CtID],T_Country[Latitude])</f>
        <v>37.090240000000001</v>
      </c>
      <c r="Z124" s="15">
        <f>_xlfn.XLOOKUP(T_Youtuber3[[#This Row],[CtrID]],T_Country[CtID],T_Country[Longitude])</f>
        <v>-95.712900000000005</v>
      </c>
    </row>
    <row r="125" spans="1:26">
      <c r="A125" s="15">
        <v>124</v>
      </c>
      <c r="B125" s="15" t="s">
        <v>150</v>
      </c>
      <c r="C125" s="15">
        <v>44500000</v>
      </c>
      <c r="D125" s="16">
        <v>10700000000</v>
      </c>
      <c r="E125" s="17">
        <v>7</v>
      </c>
      <c r="F125" s="15">
        <v>0</v>
      </c>
      <c r="G125" s="15">
        <v>49</v>
      </c>
      <c r="H125" s="15">
        <v>4057944</v>
      </c>
      <c r="I125" s="15" t="s">
        <v>39</v>
      </c>
      <c r="J125" s="15" t="s">
        <v>39</v>
      </c>
      <c r="K125" s="15" t="s">
        <v>39</v>
      </c>
      <c r="L125" s="15">
        <v>0</v>
      </c>
      <c r="M125" s="15">
        <v>0</v>
      </c>
      <c r="N125" s="15">
        <v>0</v>
      </c>
      <c r="O125" s="15">
        <v>0</v>
      </c>
      <c r="P125" s="15">
        <v>1</v>
      </c>
      <c r="Q125" s="18">
        <v>38674</v>
      </c>
      <c r="R125" s="15" t="str">
        <f>INDEX(T_Category[category],MATCH(T_Youtuber3[[#This Row],[CatID]],T_Category[CatID],1))</f>
        <v>Howto &amp; Style</v>
      </c>
      <c r="S125" s="15" t="str">
        <f>VLOOKUP(T_Youtuber3[[#This Row],[CtrID]],T_Country[#Data],2,1)</f>
        <v>United States</v>
      </c>
      <c r="T125" s="15" t="str">
        <f>VLOOKUP(T_Youtuber3[[#This Row],[CtrID]],T_Country[#Data],3,0)</f>
        <v>US</v>
      </c>
      <c r="U125" s="15">
        <f>INDEX(T_Country[Gross tertiary education enrollment (%)],MATCH(T_Youtuber3[[#This Row],[CtrID]],T_Country[CtID],0))</f>
        <v>88.2</v>
      </c>
      <c r="V125" s="19">
        <f>_xlfn.XLOOKUP(T_Youtuber3[[#This Row],[CtrID]],T_Country[CtID],T_Country[Population])</f>
        <v>328000000</v>
      </c>
      <c r="W125" s="15" cm="1">
        <f t="array" ref="W125">_xlfn._xlws.FILTER(T_Country[Unemployment rate],T_Country[CtID]=T_Youtuber3[[#This Row],[CtrID]])</f>
        <v>14.7</v>
      </c>
      <c r="X125" s="15">
        <f>_xlfn.XLOOKUP(T_Youtuber3[[#This Row],[CtrID]],T_Country[CtID],T_Country[Urban_population])</f>
        <v>271000000</v>
      </c>
      <c r="Y125" s="15">
        <f>_xlfn.XLOOKUP(T_Youtuber3[[#This Row],[CtrID]],T_Country[CtID],T_Country[Latitude])</f>
        <v>37.090240000000001</v>
      </c>
      <c r="Z125" s="15">
        <f>_xlfn.XLOOKUP(T_Youtuber3[[#This Row],[CtrID]],T_Country[CtID],T_Country[Longitude])</f>
        <v>-95.712900000000005</v>
      </c>
    </row>
    <row r="126" spans="1:26">
      <c r="A126" s="15">
        <v>125</v>
      </c>
      <c r="B126" s="15" t="s">
        <v>614</v>
      </c>
      <c r="C126" s="15">
        <v>19700000</v>
      </c>
      <c r="D126" s="16">
        <v>11300000000</v>
      </c>
      <c r="E126" s="17">
        <v>4</v>
      </c>
      <c r="F126" s="15">
        <v>4225</v>
      </c>
      <c r="G126" s="15">
        <v>48</v>
      </c>
      <c r="H126" s="15">
        <v>364</v>
      </c>
      <c r="I126" s="15">
        <v>17</v>
      </c>
      <c r="J126" s="15">
        <v>106</v>
      </c>
      <c r="K126" s="15">
        <v>54192000</v>
      </c>
      <c r="L126" s="15">
        <v>13500</v>
      </c>
      <c r="M126" s="15">
        <v>216800</v>
      </c>
      <c r="N126" s="15">
        <v>162600</v>
      </c>
      <c r="O126" s="15">
        <v>2600000</v>
      </c>
      <c r="P126" s="15">
        <v>100000</v>
      </c>
      <c r="Q126" s="18">
        <v>39550</v>
      </c>
      <c r="R126" s="15" t="str">
        <f>INDEX(T_Category[category],MATCH(T_Youtuber3[[#This Row],[CatID]],T_Category[CatID],1))</f>
        <v>Entertainment</v>
      </c>
      <c r="S126" s="15" t="str">
        <f>VLOOKUP(T_Youtuber3[[#This Row],[CtrID]],T_Country[#Data],2,1)</f>
        <v>United Kingdom</v>
      </c>
      <c r="T126" s="15" t="str">
        <f>VLOOKUP(T_Youtuber3[[#This Row],[CtrID]],T_Country[#Data],3,0)</f>
        <v>GB</v>
      </c>
      <c r="U126" s="15">
        <f>INDEX(T_Country[Gross tertiary education enrollment (%)],MATCH(T_Youtuber3[[#This Row],[CtrID]],T_Country[CtID],0))</f>
        <v>60</v>
      </c>
      <c r="V126" s="19">
        <f>_xlfn.XLOOKUP(T_Youtuber3[[#This Row],[CtrID]],T_Country[CtID],T_Country[Population])</f>
        <v>66834405</v>
      </c>
      <c r="W126" s="15" cm="1">
        <f t="array" ref="W126">_xlfn._xlws.FILTER(T_Country[Unemployment rate],T_Country[CtID]=T_Youtuber3[[#This Row],[CtrID]])</f>
        <v>3.85</v>
      </c>
      <c r="X126" s="15">
        <f>_xlfn.XLOOKUP(T_Youtuber3[[#This Row],[CtrID]],T_Country[CtID],T_Country[Urban_population])</f>
        <v>55908316</v>
      </c>
      <c r="Y126" s="15">
        <f>_xlfn.XLOOKUP(T_Youtuber3[[#This Row],[CtrID]],T_Country[CtID],T_Country[Latitude])</f>
        <v>55.378050000000002</v>
      </c>
      <c r="Z126" s="15">
        <f>_xlfn.XLOOKUP(T_Youtuber3[[#This Row],[CtrID]],T_Country[CtID],T_Country[Longitude])</f>
        <v>-3.4359700000000002</v>
      </c>
    </row>
    <row r="127" spans="1:26">
      <c r="A127" s="15">
        <v>126</v>
      </c>
      <c r="B127" s="15" t="s">
        <v>217</v>
      </c>
      <c r="C127" s="15">
        <v>36700000</v>
      </c>
      <c r="D127" s="16">
        <v>19400000000</v>
      </c>
      <c r="E127" s="17">
        <v>9</v>
      </c>
      <c r="F127" s="15">
        <v>99</v>
      </c>
      <c r="G127" s="15">
        <v>49</v>
      </c>
      <c r="H127" s="15">
        <v>134</v>
      </c>
      <c r="I127" s="15">
        <v>30</v>
      </c>
      <c r="J127" s="15">
        <v>34</v>
      </c>
      <c r="K127" s="16">
        <v>175000000</v>
      </c>
      <c r="L127" s="15">
        <v>43800</v>
      </c>
      <c r="M127" s="15">
        <v>701000</v>
      </c>
      <c r="N127" s="15">
        <v>525700</v>
      </c>
      <c r="O127" s="15">
        <v>8400000</v>
      </c>
      <c r="P127" s="15">
        <v>200000</v>
      </c>
      <c r="Q127" s="18">
        <v>38979</v>
      </c>
      <c r="R127" s="15" t="str">
        <f>INDEX(T_Category[category],MATCH(T_Youtuber3[[#This Row],[CatID]],T_Category[CatID],1))</f>
        <v>Music</v>
      </c>
      <c r="S127" s="15" t="str">
        <f>VLOOKUP(T_Youtuber3[[#This Row],[CtrID]],T_Country[#Data],2,1)</f>
        <v>United States</v>
      </c>
      <c r="T127" s="15" t="str">
        <f>VLOOKUP(T_Youtuber3[[#This Row],[CtrID]],T_Country[#Data],3,0)</f>
        <v>US</v>
      </c>
      <c r="U127" s="15">
        <f>INDEX(T_Country[Gross tertiary education enrollment (%)],MATCH(T_Youtuber3[[#This Row],[CtrID]],T_Country[CtID],0))</f>
        <v>88.2</v>
      </c>
      <c r="V127" s="19">
        <f>_xlfn.XLOOKUP(T_Youtuber3[[#This Row],[CtrID]],T_Country[CtID],T_Country[Population])</f>
        <v>328000000</v>
      </c>
      <c r="W127" s="15" cm="1">
        <f t="array" ref="W127">_xlfn._xlws.FILTER(T_Country[Unemployment rate],T_Country[CtID]=T_Youtuber3[[#This Row],[CtrID]])</f>
        <v>14.7</v>
      </c>
      <c r="X127" s="15">
        <f>_xlfn.XLOOKUP(T_Youtuber3[[#This Row],[CtrID]],T_Country[CtID],T_Country[Urban_population])</f>
        <v>271000000</v>
      </c>
      <c r="Y127" s="15">
        <f>_xlfn.XLOOKUP(T_Youtuber3[[#This Row],[CtrID]],T_Country[CtID],T_Country[Latitude])</f>
        <v>37.090240000000001</v>
      </c>
      <c r="Z127" s="15">
        <f>_xlfn.XLOOKUP(T_Youtuber3[[#This Row],[CtrID]],T_Country[CtID],T_Country[Longitude])</f>
        <v>-95.712900000000005</v>
      </c>
    </row>
    <row r="128" spans="1:26">
      <c r="A128" s="15">
        <v>127</v>
      </c>
      <c r="B128" s="15" t="s">
        <v>1114</v>
      </c>
      <c r="C128" s="15">
        <v>13500000</v>
      </c>
      <c r="D128" s="16">
        <v>1180000000</v>
      </c>
      <c r="E128" s="17">
        <v>6</v>
      </c>
      <c r="F128" s="15">
        <v>319</v>
      </c>
      <c r="G128" s="15">
        <v>20</v>
      </c>
      <c r="H128" s="15">
        <v>9540</v>
      </c>
      <c r="I128" s="15">
        <v>29</v>
      </c>
      <c r="J128" s="15">
        <v>61</v>
      </c>
      <c r="K128" s="15">
        <v>13436000</v>
      </c>
      <c r="L128" s="15">
        <v>3400</v>
      </c>
      <c r="M128" s="15">
        <v>53700</v>
      </c>
      <c r="N128" s="15">
        <v>40300</v>
      </c>
      <c r="O128" s="15">
        <v>644900</v>
      </c>
      <c r="P128" s="15" t="s">
        <v>39</v>
      </c>
      <c r="Q128" s="18">
        <v>43665</v>
      </c>
      <c r="R128" s="15" t="str">
        <f>INDEX(T_Category[category],MATCH(T_Youtuber3[[#This Row],[CatID]],T_Category[CatID],1))</f>
        <v>Gaming</v>
      </c>
      <c r="S128" s="15" t="str">
        <f>VLOOKUP(T_Youtuber3[[#This Row],[CtrID]],T_Country[#Data],2,1)</f>
        <v>Indonesia</v>
      </c>
      <c r="T128" s="15" t="str">
        <f>VLOOKUP(T_Youtuber3[[#This Row],[CtrID]],T_Country[#Data],3,0)</f>
        <v>ID</v>
      </c>
      <c r="U128" s="15">
        <f>INDEX(T_Country[Gross tertiary education enrollment (%)],MATCH(T_Youtuber3[[#This Row],[CtrID]],T_Country[CtID],0))</f>
        <v>36.299999999999997</v>
      </c>
      <c r="V128" s="19">
        <f>_xlfn.XLOOKUP(T_Youtuber3[[#This Row],[CtrID]],T_Country[CtID],T_Country[Population])</f>
        <v>270000000</v>
      </c>
      <c r="W128" s="15" cm="1">
        <f t="array" ref="W128">_xlfn._xlws.FILTER(T_Country[Unemployment rate],T_Country[CtID]=T_Youtuber3[[#This Row],[CtrID]])</f>
        <v>4.6900000000000004</v>
      </c>
      <c r="X128" s="15">
        <f>_xlfn.XLOOKUP(T_Youtuber3[[#This Row],[CtrID]],T_Country[CtID],T_Country[Urban_population])</f>
        <v>152000000</v>
      </c>
      <c r="Y128" s="15">
        <f>_xlfn.XLOOKUP(T_Youtuber3[[#This Row],[CtrID]],T_Country[CtID],T_Country[Latitude])</f>
        <v>-0.78927999999999998</v>
      </c>
      <c r="Z128" s="15">
        <f>_xlfn.XLOOKUP(T_Youtuber3[[#This Row],[CtrID]],T_Country[CtID],T_Country[Longitude])</f>
        <v>113.9213</v>
      </c>
    </row>
    <row r="129" spans="1:26">
      <c r="A129" s="15">
        <v>128</v>
      </c>
      <c r="B129" s="15" t="s">
        <v>650</v>
      </c>
      <c r="C129" s="15">
        <v>18800000</v>
      </c>
      <c r="D129" s="16">
        <v>7760000000</v>
      </c>
      <c r="E129" s="17">
        <v>10</v>
      </c>
      <c r="F129" s="15">
        <v>2</v>
      </c>
      <c r="G129" s="15">
        <v>19</v>
      </c>
      <c r="H129" s="15">
        <v>4057882</v>
      </c>
      <c r="I129" s="15" t="s">
        <v>39</v>
      </c>
      <c r="J129" s="15" t="s">
        <v>39</v>
      </c>
      <c r="K129" s="15" t="s">
        <v>39</v>
      </c>
      <c r="L129" s="15">
        <v>0</v>
      </c>
      <c r="M129" s="15">
        <v>0</v>
      </c>
      <c r="N129" s="15">
        <v>0</v>
      </c>
      <c r="O129" s="15">
        <v>0</v>
      </c>
      <c r="P129" s="15" t="s">
        <v>39</v>
      </c>
      <c r="Q129" s="18">
        <v>44551</v>
      </c>
      <c r="R129" s="15" t="str">
        <f>INDEX(T_Category[category],MATCH(T_Youtuber3[[#This Row],[CatID]],T_Category[CatID],1))</f>
        <v>nan</v>
      </c>
      <c r="S129" s="15" t="str">
        <f>VLOOKUP(T_Youtuber3[[#This Row],[CtrID]],T_Country[#Data],2,1)</f>
        <v>India</v>
      </c>
      <c r="T129" s="15" t="str">
        <f>VLOOKUP(T_Youtuber3[[#This Row],[CtrID]],T_Country[#Data],3,0)</f>
        <v>IN</v>
      </c>
      <c r="U129" s="15">
        <f>INDEX(T_Country[Gross tertiary education enrollment (%)],MATCH(T_Youtuber3[[#This Row],[CtrID]],T_Country[CtID],0))</f>
        <v>28.1</v>
      </c>
      <c r="V129" s="19">
        <f>_xlfn.XLOOKUP(T_Youtuber3[[#This Row],[CtrID]],T_Country[CtID],T_Country[Population])</f>
        <v>1370000000</v>
      </c>
      <c r="W129" s="15" cm="1">
        <f t="array" ref="W129">_xlfn._xlws.FILTER(T_Country[Unemployment rate],T_Country[CtID]=T_Youtuber3[[#This Row],[CtrID]])</f>
        <v>5.36</v>
      </c>
      <c r="X129" s="15">
        <f>_xlfn.XLOOKUP(T_Youtuber3[[#This Row],[CtrID]],T_Country[CtID],T_Country[Urban_population])</f>
        <v>471000000</v>
      </c>
      <c r="Y129" s="15">
        <f>_xlfn.XLOOKUP(T_Youtuber3[[#This Row],[CtrID]],T_Country[CtID],T_Country[Latitude])</f>
        <v>20.593679999999999</v>
      </c>
      <c r="Z129" s="15">
        <f>_xlfn.XLOOKUP(T_Youtuber3[[#This Row],[CtrID]],T_Country[CtID],T_Country[Longitude])</f>
        <v>78.962879999999998</v>
      </c>
    </row>
    <row r="130" spans="1:26">
      <c r="A130" s="15">
        <v>129</v>
      </c>
      <c r="B130" s="15" t="s">
        <v>598</v>
      </c>
      <c r="C130" s="15">
        <v>20100000</v>
      </c>
      <c r="D130" s="16">
        <v>17900000000</v>
      </c>
      <c r="E130" s="17">
        <v>13</v>
      </c>
      <c r="F130" s="15">
        <v>7737</v>
      </c>
      <c r="G130" s="15">
        <v>49</v>
      </c>
      <c r="H130" s="15">
        <v>150</v>
      </c>
      <c r="I130" s="15">
        <v>108</v>
      </c>
      <c r="J130" s="15">
        <v>20</v>
      </c>
      <c r="K130" s="15">
        <v>9112000</v>
      </c>
      <c r="L130" s="15">
        <v>2300</v>
      </c>
      <c r="M130" s="15">
        <v>36400</v>
      </c>
      <c r="N130" s="15">
        <v>27300</v>
      </c>
      <c r="O130" s="15">
        <v>437400</v>
      </c>
      <c r="P130" s="15" t="s">
        <v>39</v>
      </c>
      <c r="Q130" s="18">
        <v>40765</v>
      </c>
      <c r="R130" s="15" t="str">
        <f>INDEX(T_Category[category],MATCH(T_Youtuber3[[#This Row],[CatID]],T_Category[CatID],1))</f>
        <v>People &amp; Blogs</v>
      </c>
      <c r="S130" s="15" t="str">
        <f>VLOOKUP(T_Youtuber3[[#This Row],[CtrID]],T_Country[#Data],2,1)</f>
        <v>United States</v>
      </c>
      <c r="T130" s="15" t="str">
        <f>VLOOKUP(T_Youtuber3[[#This Row],[CtrID]],T_Country[#Data],3,0)</f>
        <v>US</v>
      </c>
      <c r="U130" s="15">
        <f>INDEX(T_Country[Gross tertiary education enrollment (%)],MATCH(T_Youtuber3[[#This Row],[CtrID]],T_Country[CtID],0))</f>
        <v>88.2</v>
      </c>
      <c r="V130" s="19">
        <f>_xlfn.XLOOKUP(T_Youtuber3[[#This Row],[CtrID]],T_Country[CtID],T_Country[Population])</f>
        <v>328000000</v>
      </c>
      <c r="W130" s="15" cm="1">
        <f t="array" ref="W130">_xlfn._xlws.FILTER(T_Country[Unemployment rate],T_Country[CtID]=T_Youtuber3[[#This Row],[CtrID]])</f>
        <v>14.7</v>
      </c>
      <c r="X130" s="15">
        <f>_xlfn.XLOOKUP(T_Youtuber3[[#This Row],[CtrID]],T_Country[CtID],T_Country[Urban_population])</f>
        <v>271000000</v>
      </c>
      <c r="Y130" s="15">
        <f>_xlfn.XLOOKUP(T_Youtuber3[[#This Row],[CtrID]],T_Country[CtID],T_Country[Latitude])</f>
        <v>37.090240000000001</v>
      </c>
      <c r="Z130" s="15">
        <f>_xlfn.XLOOKUP(T_Youtuber3[[#This Row],[CtrID]],T_Country[CtID],T_Country[Longitude])</f>
        <v>-95.712900000000005</v>
      </c>
    </row>
    <row r="131" spans="1:26">
      <c r="A131" s="15">
        <v>130</v>
      </c>
      <c r="B131" s="15" t="s">
        <v>862</v>
      </c>
      <c r="C131" s="15">
        <v>15600000</v>
      </c>
      <c r="D131" s="16">
        <v>1510000000</v>
      </c>
      <c r="E131" s="17">
        <v>4</v>
      </c>
      <c r="F131" s="15">
        <v>483</v>
      </c>
      <c r="G131" s="15">
        <v>29</v>
      </c>
      <c r="H131" s="15">
        <v>7440</v>
      </c>
      <c r="I131" s="15">
        <v>24</v>
      </c>
      <c r="J131" s="15">
        <v>140</v>
      </c>
      <c r="K131" s="15">
        <v>62551000</v>
      </c>
      <c r="L131" s="15">
        <v>0</v>
      </c>
      <c r="M131" s="15">
        <v>0</v>
      </c>
      <c r="N131" s="15">
        <v>0</v>
      </c>
      <c r="O131" s="15">
        <v>0</v>
      </c>
      <c r="P131" s="15" t="s">
        <v>39</v>
      </c>
      <c r="Q131" s="18">
        <v>40443</v>
      </c>
      <c r="R131" s="15" t="str">
        <f>INDEX(T_Category[category],MATCH(T_Youtuber3[[#This Row],[CatID]],T_Category[CatID],1))</f>
        <v>Entertainment</v>
      </c>
      <c r="S131" s="15" t="str">
        <f>VLOOKUP(T_Youtuber3[[#This Row],[CtrID]],T_Country[#Data],2,1)</f>
        <v>Mexico</v>
      </c>
      <c r="T131" s="15" t="str">
        <f>VLOOKUP(T_Youtuber3[[#This Row],[CtrID]],T_Country[#Data],3,0)</f>
        <v>MX</v>
      </c>
      <c r="U131" s="15">
        <f>INDEX(T_Country[Gross tertiary education enrollment (%)],MATCH(T_Youtuber3[[#This Row],[CtrID]],T_Country[CtID],0))</f>
        <v>40.200000000000003</v>
      </c>
      <c r="V131" s="19">
        <f>_xlfn.XLOOKUP(T_Youtuber3[[#This Row],[CtrID]],T_Country[CtID],T_Country[Population])</f>
        <v>126000000</v>
      </c>
      <c r="W131" s="15" cm="1">
        <f t="array" ref="W131">_xlfn._xlws.FILTER(T_Country[Unemployment rate],T_Country[CtID]=T_Youtuber3[[#This Row],[CtrID]])</f>
        <v>3.42</v>
      </c>
      <c r="X131" s="15">
        <f>_xlfn.XLOOKUP(T_Youtuber3[[#This Row],[CtrID]],T_Country[CtID],T_Country[Urban_population])</f>
        <v>103000000</v>
      </c>
      <c r="Y131" s="15">
        <f>_xlfn.XLOOKUP(T_Youtuber3[[#This Row],[CtrID]],T_Country[CtID],T_Country[Latitude])</f>
        <v>23.634499999999999</v>
      </c>
      <c r="Z131" s="15">
        <f>_xlfn.XLOOKUP(T_Youtuber3[[#This Row],[CtrID]],T_Country[CtID],T_Country[Longitude])</f>
        <v>-102.553</v>
      </c>
    </row>
    <row r="132" spans="1:26">
      <c r="A132" s="15">
        <v>131</v>
      </c>
      <c r="B132" s="15" t="s">
        <v>1188</v>
      </c>
      <c r="C132" s="15">
        <v>13000000</v>
      </c>
      <c r="D132" s="15">
        <v>10664585</v>
      </c>
      <c r="E132" s="17">
        <v>4</v>
      </c>
      <c r="F132" s="15">
        <v>29</v>
      </c>
      <c r="G132" s="15">
        <v>20</v>
      </c>
      <c r="H132" s="15">
        <v>772571</v>
      </c>
      <c r="I132" s="15">
        <v>31</v>
      </c>
      <c r="J132" s="15">
        <v>166</v>
      </c>
      <c r="K132" s="16">
        <v>2290000000</v>
      </c>
      <c r="L132" s="15">
        <v>0</v>
      </c>
      <c r="M132" s="15">
        <v>0</v>
      </c>
      <c r="N132" s="15">
        <v>0</v>
      </c>
      <c r="O132" s="15">
        <v>0</v>
      </c>
      <c r="P132" s="15">
        <v>300000</v>
      </c>
      <c r="Q132" s="18">
        <v>42389</v>
      </c>
      <c r="R132" s="15" t="str">
        <f>INDEX(T_Category[category],MATCH(T_Youtuber3[[#This Row],[CatID]],T_Category[CatID],1))</f>
        <v>Entertainment</v>
      </c>
      <c r="S132" s="15" t="str">
        <f>VLOOKUP(T_Youtuber3[[#This Row],[CtrID]],T_Country[#Data],2,1)</f>
        <v>Indonesia</v>
      </c>
      <c r="T132" s="15" t="str">
        <f>VLOOKUP(T_Youtuber3[[#This Row],[CtrID]],T_Country[#Data],3,0)</f>
        <v>ID</v>
      </c>
      <c r="U132" s="15">
        <f>INDEX(T_Country[Gross tertiary education enrollment (%)],MATCH(T_Youtuber3[[#This Row],[CtrID]],T_Country[CtID],0))</f>
        <v>36.299999999999997</v>
      </c>
      <c r="V132" s="19">
        <f>_xlfn.XLOOKUP(T_Youtuber3[[#This Row],[CtrID]],T_Country[CtID],T_Country[Population])</f>
        <v>270000000</v>
      </c>
      <c r="W132" s="15" cm="1">
        <f t="array" ref="W132">_xlfn._xlws.FILTER(T_Country[Unemployment rate],T_Country[CtID]=T_Youtuber3[[#This Row],[CtrID]])</f>
        <v>4.6900000000000004</v>
      </c>
      <c r="X132" s="15">
        <f>_xlfn.XLOOKUP(T_Youtuber3[[#This Row],[CtrID]],T_Country[CtID],T_Country[Urban_population])</f>
        <v>152000000</v>
      </c>
      <c r="Y132" s="15">
        <f>_xlfn.XLOOKUP(T_Youtuber3[[#This Row],[CtrID]],T_Country[CtID],T_Country[Latitude])</f>
        <v>-0.78927999999999998</v>
      </c>
      <c r="Z132" s="15">
        <f>_xlfn.XLOOKUP(T_Youtuber3[[#This Row],[CtrID]],T_Country[CtID],T_Country[Longitude])</f>
        <v>113.9213</v>
      </c>
    </row>
    <row r="133" spans="1:26">
      <c r="A133" s="15">
        <v>132</v>
      </c>
      <c r="B133" s="15" t="s">
        <v>642</v>
      </c>
      <c r="C133" s="15">
        <v>19000000</v>
      </c>
      <c r="D133" s="16">
        <v>16000000000</v>
      </c>
      <c r="E133" s="17">
        <v>9</v>
      </c>
      <c r="F133" s="15">
        <v>79</v>
      </c>
      <c r="G133" s="15">
        <v>48</v>
      </c>
      <c r="H133" s="15">
        <v>191</v>
      </c>
      <c r="I133" s="15">
        <v>18</v>
      </c>
      <c r="J133" s="15">
        <v>99</v>
      </c>
      <c r="K133" s="16">
        <v>102000000</v>
      </c>
      <c r="L133" s="15">
        <v>25600</v>
      </c>
      <c r="M133" s="15">
        <v>409600</v>
      </c>
      <c r="N133" s="15">
        <v>307200</v>
      </c>
      <c r="O133" s="15">
        <v>4900000</v>
      </c>
      <c r="P133" s="15">
        <v>100000</v>
      </c>
      <c r="Q133" s="18">
        <v>39124</v>
      </c>
      <c r="R133" s="15" t="str">
        <f>INDEX(T_Category[category],MATCH(T_Youtuber3[[#This Row],[CatID]],T_Category[CatID],1))</f>
        <v>Music</v>
      </c>
      <c r="S133" s="15" t="str">
        <f>VLOOKUP(T_Youtuber3[[#This Row],[CtrID]],T_Country[#Data],2,1)</f>
        <v>United Kingdom</v>
      </c>
      <c r="T133" s="15" t="str">
        <f>VLOOKUP(T_Youtuber3[[#This Row],[CtrID]],T_Country[#Data],3,0)</f>
        <v>GB</v>
      </c>
      <c r="U133" s="15">
        <f>INDEX(T_Country[Gross tertiary education enrollment (%)],MATCH(T_Youtuber3[[#This Row],[CtrID]],T_Country[CtID],0))</f>
        <v>60</v>
      </c>
      <c r="V133" s="19">
        <f>_xlfn.XLOOKUP(T_Youtuber3[[#This Row],[CtrID]],T_Country[CtID],T_Country[Population])</f>
        <v>66834405</v>
      </c>
      <c r="W133" s="15" cm="1">
        <f t="array" ref="W133">_xlfn._xlws.FILTER(T_Country[Unemployment rate],T_Country[CtID]=T_Youtuber3[[#This Row],[CtrID]])</f>
        <v>3.85</v>
      </c>
      <c r="X133" s="15">
        <f>_xlfn.XLOOKUP(T_Youtuber3[[#This Row],[CtrID]],T_Country[CtID],T_Country[Urban_population])</f>
        <v>55908316</v>
      </c>
      <c r="Y133" s="15">
        <f>_xlfn.XLOOKUP(T_Youtuber3[[#This Row],[CtrID]],T_Country[CtID],T_Country[Latitude])</f>
        <v>55.378050000000002</v>
      </c>
      <c r="Z133" s="15">
        <f>_xlfn.XLOOKUP(T_Youtuber3[[#This Row],[CtrID]],T_Country[CtID],T_Country[Longitude])</f>
        <v>-3.4359700000000002</v>
      </c>
    </row>
    <row r="134" spans="1:26">
      <c r="A134" s="15">
        <v>133</v>
      </c>
      <c r="B134" s="15" t="s">
        <v>804</v>
      </c>
      <c r="C134" s="15">
        <v>16300000</v>
      </c>
      <c r="D134" s="16">
        <v>6610000000</v>
      </c>
      <c r="E134" s="17">
        <v>9</v>
      </c>
      <c r="F134" s="15">
        <v>80</v>
      </c>
      <c r="G134" s="15">
        <v>49</v>
      </c>
      <c r="H134" s="15">
        <v>906</v>
      </c>
      <c r="I134" s="15">
        <v>139</v>
      </c>
      <c r="J134" s="15">
        <v>117</v>
      </c>
      <c r="K134" s="15">
        <v>42704000</v>
      </c>
      <c r="L134" s="15">
        <v>10700</v>
      </c>
      <c r="M134" s="15">
        <v>170800</v>
      </c>
      <c r="N134" s="15">
        <v>128100</v>
      </c>
      <c r="O134" s="15">
        <v>2000000</v>
      </c>
      <c r="P134" s="15">
        <v>100000</v>
      </c>
      <c r="Q134" s="18">
        <v>42227</v>
      </c>
      <c r="R134" s="15" t="str">
        <f>INDEX(T_Category[category],MATCH(T_Youtuber3[[#This Row],[CatID]],T_Category[CatID],1))</f>
        <v>Music</v>
      </c>
      <c r="S134" s="15" t="str">
        <f>VLOOKUP(T_Youtuber3[[#This Row],[CtrID]],T_Country[#Data],2,1)</f>
        <v>United States</v>
      </c>
      <c r="T134" s="15" t="str">
        <f>VLOOKUP(T_Youtuber3[[#This Row],[CtrID]],T_Country[#Data],3,0)</f>
        <v>US</v>
      </c>
      <c r="U134" s="15">
        <f>INDEX(T_Country[Gross tertiary education enrollment (%)],MATCH(T_Youtuber3[[#This Row],[CtrID]],T_Country[CtID],0))</f>
        <v>88.2</v>
      </c>
      <c r="V134" s="19">
        <f>_xlfn.XLOOKUP(T_Youtuber3[[#This Row],[CtrID]],T_Country[CtID],T_Country[Population])</f>
        <v>328000000</v>
      </c>
      <c r="W134" s="15" cm="1">
        <f t="array" ref="W134">_xlfn._xlws.FILTER(T_Country[Unemployment rate],T_Country[CtID]=T_Youtuber3[[#This Row],[CtrID]])</f>
        <v>14.7</v>
      </c>
      <c r="X134" s="15">
        <f>_xlfn.XLOOKUP(T_Youtuber3[[#This Row],[CtrID]],T_Country[CtID],T_Country[Urban_population])</f>
        <v>271000000</v>
      </c>
      <c r="Y134" s="15">
        <f>_xlfn.XLOOKUP(T_Youtuber3[[#This Row],[CtrID]],T_Country[CtID],T_Country[Latitude])</f>
        <v>37.090240000000001</v>
      </c>
      <c r="Z134" s="15">
        <f>_xlfn.XLOOKUP(T_Youtuber3[[#This Row],[CtrID]],T_Country[CtID],T_Country[Longitude])</f>
        <v>-95.712900000000005</v>
      </c>
    </row>
    <row r="135" spans="1:26">
      <c r="A135" s="15">
        <v>134</v>
      </c>
      <c r="B135" s="15" t="s">
        <v>977</v>
      </c>
      <c r="C135" s="15">
        <v>14700000</v>
      </c>
      <c r="D135" s="16">
        <v>4680000000</v>
      </c>
      <c r="E135" s="17">
        <v>9</v>
      </c>
      <c r="F135" s="15">
        <v>3978</v>
      </c>
      <c r="G135" s="15">
        <v>7</v>
      </c>
      <c r="H135" s="15">
        <v>1501</v>
      </c>
      <c r="I135" s="15">
        <v>39</v>
      </c>
      <c r="J135" s="15">
        <v>149</v>
      </c>
      <c r="K135" s="15">
        <v>40975000</v>
      </c>
      <c r="L135" s="15">
        <v>10200</v>
      </c>
      <c r="M135" s="15">
        <v>163900</v>
      </c>
      <c r="N135" s="15">
        <v>122900</v>
      </c>
      <c r="O135" s="15">
        <v>2000000</v>
      </c>
      <c r="P135" s="15">
        <v>100000</v>
      </c>
      <c r="Q135" s="18">
        <v>41786</v>
      </c>
      <c r="R135" s="15" t="str">
        <f>INDEX(T_Category[category],MATCH(T_Youtuber3[[#This Row],[CatID]],T_Category[CatID],1))</f>
        <v>Music</v>
      </c>
      <c r="S135" s="15" t="str">
        <f>VLOOKUP(T_Youtuber3[[#This Row],[CtrID]],T_Country[#Data],2,1)</f>
        <v>Brazil</v>
      </c>
      <c r="T135" s="15" t="str">
        <f>VLOOKUP(T_Youtuber3[[#This Row],[CtrID]],T_Country[#Data],3,0)</f>
        <v>BR</v>
      </c>
      <c r="U135" s="15">
        <f>INDEX(T_Country[Gross tertiary education enrollment (%)],MATCH(T_Youtuber3[[#This Row],[CtrID]],T_Country[CtID],0))</f>
        <v>51.3</v>
      </c>
      <c r="V135" s="19">
        <f>_xlfn.XLOOKUP(T_Youtuber3[[#This Row],[CtrID]],T_Country[CtID],T_Country[Population])</f>
        <v>213000000</v>
      </c>
      <c r="W135" s="15" cm="1">
        <f t="array" ref="W135">_xlfn._xlws.FILTER(T_Country[Unemployment rate],T_Country[CtID]=T_Youtuber3[[#This Row],[CtrID]])</f>
        <v>12.08</v>
      </c>
      <c r="X135" s="15">
        <f>_xlfn.XLOOKUP(T_Youtuber3[[#This Row],[CtrID]],T_Country[CtID],T_Country[Urban_population])</f>
        <v>183000000</v>
      </c>
      <c r="Y135" s="15">
        <f>_xlfn.XLOOKUP(T_Youtuber3[[#This Row],[CtrID]],T_Country[CtID],T_Country[Latitude])</f>
        <v>-14.234999999999999</v>
      </c>
      <c r="Z135" s="15">
        <f>_xlfn.XLOOKUP(T_Youtuber3[[#This Row],[CtrID]],T_Country[CtID],T_Country[Longitude])</f>
        <v>-51.9253</v>
      </c>
    </row>
    <row r="136" spans="1:26">
      <c r="A136" s="15">
        <v>135</v>
      </c>
      <c r="B136" s="15" t="s">
        <v>850</v>
      </c>
      <c r="C136" s="15">
        <v>15900000</v>
      </c>
      <c r="D136" s="16">
        <v>6800000000</v>
      </c>
      <c r="E136" s="17">
        <v>9</v>
      </c>
      <c r="F136" s="15">
        <v>132</v>
      </c>
      <c r="G136" s="15">
        <v>11</v>
      </c>
      <c r="H136" s="15">
        <v>871</v>
      </c>
      <c r="I136" s="15">
        <v>8</v>
      </c>
      <c r="J136" s="15">
        <v>120</v>
      </c>
      <c r="K136" s="15">
        <v>59890000</v>
      </c>
      <c r="L136" s="15">
        <v>15000</v>
      </c>
      <c r="M136" s="15">
        <v>239600</v>
      </c>
      <c r="N136" s="15">
        <v>179700</v>
      </c>
      <c r="O136" s="15">
        <v>2900000</v>
      </c>
      <c r="P136" s="15">
        <v>100000</v>
      </c>
      <c r="Q136" s="18">
        <v>40388</v>
      </c>
      <c r="R136" s="15" t="str">
        <f>INDEX(T_Category[category],MATCH(T_Youtuber3[[#This Row],[CatID]],T_Category[CatID],1))</f>
        <v>Music</v>
      </c>
      <c r="S136" s="15" t="str">
        <f>VLOOKUP(T_Youtuber3[[#This Row],[CtrID]],T_Country[#Data],2,1)</f>
        <v>Colombia</v>
      </c>
      <c r="T136" s="15" t="str">
        <f>VLOOKUP(T_Youtuber3[[#This Row],[CtrID]],T_Country[#Data],3,0)</f>
        <v>CO</v>
      </c>
      <c r="U136" s="15">
        <f>INDEX(T_Country[Gross tertiary education enrollment (%)],MATCH(T_Youtuber3[[#This Row],[CtrID]],T_Country[CtID],0))</f>
        <v>55.3</v>
      </c>
      <c r="V136" s="19">
        <f>_xlfn.XLOOKUP(T_Youtuber3[[#This Row],[CtrID]],T_Country[CtID],T_Country[Population])</f>
        <v>50339443</v>
      </c>
      <c r="W136" s="15" cm="1">
        <f t="array" ref="W136">_xlfn._xlws.FILTER(T_Country[Unemployment rate],T_Country[CtID]=T_Youtuber3[[#This Row],[CtrID]])</f>
        <v>9.7100000000000009</v>
      </c>
      <c r="X136" s="15">
        <f>_xlfn.XLOOKUP(T_Youtuber3[[#This Row],[CtrID]],T_Country[CtID],T_Country[Urban_population])</f>
        <v>40827302</v>
      </c>
      <c r="Y136" s="15">
        <f>_xlfn.XLOOKUP(T_Youtuber3[[#This Row],[CtrID]],T_Country[CtID],T_Country[Latitude])</f>
        <v>4.5708679999999999</v>
      </c>
      <c r="Z136" s="15">
        <f>_xlfn.XLOOKUP(T_Youtuber3[[#This Row],[CtrID]],T_Country[CtID],T_Country[Longitude])</f>
        <v>-74.297300000000007</v>
      </c>
    </row>
    <row r="137" spans="1:26">
      <c r="A137" s="15">
        <v>136</v>
      </c>
      <c r="B137" s="15" t="s">
        <v>550</v>
      </c>
      <c r="C137" s="15">
        <v>20800000</v>
      </c>
      <c r="D137" s="16">
        <v>1870000000</v>
      </c>
      <c r="E137" s="17">
        <v>2</v>
      </c>
      <c r="F137" s="15">
        <v>288</v>
      </c>
      <c r="G137" s="15">
        <v>7</v>
      </c>
      <c r="H137" s="15">
        <v>5407</v>
      </c>
      <c r="I137" s="15">
        <v>18</v>
      </c>
      <c r="J137" s="15">
        <v>18</v>
      </c>
      <c r="K137" s="15">
        <v>23897000</v>
      </c>
      <c r="L137" s="15">
        <v>6000</v>
      </c>
      <c r="M137" s="15">
        <v>95600</v>
      </c>
      <c r="N137" s="15">
        <v>71700</v>
      </c>
      <c r="O137" s="15">
        <v>1100000</v>
      </c>
      <c r="P137" s="15" t="s">
        <v>39</v>
      </c>
      <c r="Q137" s="18">
        <v>40641</v>
      </c>
      <c r="R137" s="15" t="str">
        <f>INDEX(T_Category[category],MATCH(T_Youtuber3[[#This Row],[CatID]],T_Category[CatID],1))</f>
        <v>Comedy</v>
      </c>
      <c r="S137" s="15" t="str">
        <f>VLOOKUP(T_Youtuber3[[#This Row],[CtrID]],T_Country[#Data],2,1)</f>
        <v>Brazil</v>
      </c>
      <c r="T137" s="15" t="str">
        <f>VLOOKUP(T_Youtuber3[[#This Row],[CtrID]],T_Country[#Data],3,0)</f>
        <v>BR</v>
      </c>
      <c r="U137" s="15">
        <f>INDEX(T_Country[Gross tertiary education enrollment (%)],MATCH(T_Youtuber3[[#This Row],[CtrID]],T_Country[CtID],0))</f>
        <v>51.3</v>
      </c>
      <c r="V137" s="19">
        <f>_xlfn.XLOOKUP(T_Youtuber3[[#This Row],[CtrID]],T_Country[CtID],T_Country[Population])</f>
        <v>213000000</v>
      </c>
      <c r="W137" s="15" cm="1">
        <f t="array" ref="W137">_xlfn._xlws.FILTER(T_Country[Unemployment rate],T_Country[CtID]=T_Youtuber3[[#This Row],[CtrID]])</f>
        <v>12.08</v>
      </c>
      <c r="X137" s="15">
        <f>_xlfn.XLOOKUP(T_Youtuber3[[#This Row],[CtrID]],T_Country[CtID],T_Country[Urban_population])</f>
        <v>183000000</v>
      </c>
      <c r="Y137" s="15">
        <f>_xlfn.XLOOKUP(T_Youtuber3[[#This Row],[CtrID]],T_Country[CtID],T_Country[Latitude])</f>
        <v>-14.234999999999999</v>
      </c>
      <c r="Z137" s="15">
        <f>_xlfn.XLOOKUP(T_Youtuber3[[#This Row],[CtrID]],T_Country[CtID],T_Country[Longitude])</f>
        <v>-51.9253</v>
      </c>
    </row>
    <row r="138" spans="1:26">
      <c r="A138" s="15">
        <v>137</v>
      </c>
      <c r="B138" s="15" t="s">
        <v>827</v>
      </c>
      <c r="C138" s="15">
        <v>16100000</v>
      </c>
      <c r="D138" s="16">
        <v>2690000000</v>
      </c>
      <c r="E138" s="17">
        <v>13</v>
      </c>
      <c r="F138" s="15">
        <v>723</v>
      </c>
      <c r="G138" s="15">
        <v>7</v>
      </c>
      <c r="H138" s="15">
        <v>3338</v>
      </c>
      <c r="I138" s="15">
        <v>32</v>
      </c>
      <c r="J138" s="15">
        <v>137</v>
      </c>
      <c r="K138" s="15">
        <v>13802000</v>
      </c>
      <c r="L138" s="15">
        <v>3500</v>
      </c>
      <c r="M138" s="15">
        <v>55200</v>
      </c>
      <c r="N138" s="15">
        <v>41400</v>
      </c>
      <c r="O138" s="15">
        <v>662500</v>
      </c>
      <c r="P138" s="15" t="s">
        <v>39</v>
      </c>
      <c r="Q138" s="18">
        <v>42937</v>
      </c>
      <c r="R138" s="15" t="str">
        <f>INDEX(T_Category[category],MATCH(T_Youtuber3[[#This Row],[CatID]],T_Category[CatID],1))</f>
        <v>People &amp; Blogs</v>
      </c>
      <c r="S138" s="15" t="str">
        <f>VLOOKUP(T_Youtuber3[[#This Row],[CtrID]],T_Country[#Data],2,1)</f>
        <v>Brazil</v>
      </c>
      <c r="T138" s="15" t="str">
        <f>VLOOKUP(T_Youtuber3[[#This Row],[CtrID]],T_Country[#Data],3,0)</f>
        <v>BR</v>
      </c>
      <c r="U138" s="15">
        <f>INDEX(T_Country[Gross tertiary education enrollment (%)],MATCH(T_Youtuber3[[#This Row],[CtrID]],T_Country[CtID],0))</f>
        <v>51.3</v>
      </c>
      <c r="V138" s="19">
        <f>_xlfn.XLOOKUP(T_Youtuber3[[#This Row],[CtrID]],T_Country[CtID],T_Country[Population])</f>
        <v>213000000</v>
      </c>
      <c r="W138" s="15" cm="1">
        <f t="array" ref="W138">_xlfn._xlws.FILTER(T_Country[Unemployment rate],T_Country[CtID]=T_Youtuber3[[#This Row],[CtrID]])</f>
        <v>12.08</v>
      </c>
      <c r="X138" s="15">
        <f>_xlfn.XLOOKUP(T_Youtuber3[[#This Row],[CtrID]],T_Country[CtID],T_Country[Urban_population])</f>
        <v>183000000</v>
      </c>
      <c r="Y138" s="15">
        <f>_xlfn.XLOOKUP(T_Youtuber3[[#This Row],[CtrID]],T_Country[CtID],T_Country[Latitude])</f>
        <v>-14.234999999999999</v>
      </c>
      <c r="Z138" s="15">
        <f>_xlfn.XLOOKUP(T_Youtuber3[[#This Row],[CtrID]],T_Country[CtID],T_Country[Longitude])</f>
        <v>-51.9253</v>
      </c>
    </row>
    <row r="139" spans="1:26">
      <c r="A139" s="15">
        <v>138</v>
      </c>
      <c r="B139" s="15" t="s">
        <v>89</v>
      </c>
      <c r="C139" s="15">
        <v>66500000</v>
      </c>
      <c r="D139" s="16">
        <v>36800000000</v>
      </c>
      <c r="E139" s="17">
        <v>9</v>
      </c>
      <c r="F139" s="15">
        <v>2572</v>
      </c>
      <c r="G139" s="15">
        <v>7</v>
      </c>
      <c r="H139" s="15">
        <v>25</v>
      </c>
      <c r="I139" s="15">
        <v>1</v>
      </c>
      <c r="J139" s="15">
        <v>7</v>
      </c>
      <c r="K139" s="16">
        <v>447000000</v>
      </c>
      <c r="L139" s="15">
        <v>0</v>
      </c>
      <c r="M139" s="15">
        <v>0</v>
      </c>
      <c r="N139" s="15">
        <v>0</v>
      </c>
      <c r="O139" s="15">
        <v>0</v>
      </c>
      <c r="P139" s="15" t="s">
        <v>39</v>
      </c>
      <c r="Q139" s="18">
        <v>40989</v>
      </c>
      <c r="R139" s="15" t="str">
        <f>INDEX(T_Category[category],MATCH(T_Youtuber3[[#This Row],[CatID]],T_Category[CatID],1))</f>
        <v>Music</v>
      </c>
      <c r="S139" s="15" t="str">
        <f>VLOOKUP(T_Youtuber3[[#This Row],[CtrID]],T_Country[#Data],2,1)</f>
        <v>Brazil</v>
      </c>
      <c r="T139" s="15" t="str">
        <f>VLOOKUP(T_Youtuber3[[#This Row],[CtrID]],T_Country[#Data],3,0)</f>
        <v>BR</v>
      </c>
      <c r="U139" s="15">
        <f>INDEX(T_Country[Gross tertiary education enrollment (%)],MATCH(T_Youtuber3[[#This Row],[CtrID]],T_Country[CtID],0))</f>
        <v>51.3</v>
      </c>
      <c r="V139" s="19">
        <f>_xlfn.XLOOKUP(T_Youtuber3[[#This Row],[CtrID]],T_Country[CtID],T_Country[Population])</f>
        <v>213000000</v>
      </c>
      <c r="W139" s="15" cm="1">
        <f t="array" ref="W139">_xlfn._xlws.FILTER(T_Country[Unemployment rate],T_Country[CtID]=T_Youtuber3[[#This Row],[CtrID]])</f>
        <v>12.08</v>
      </c>
      <c r="X139" s="15">
        <f>_xlfn.XLOOKUP(T_Youtuber3[[#This Row],[CtrID]],T_Country[CtID],T_Country[Urban_population])</f>
        <v>183000000</v>
      </c>
      <c r="Y139" s="15">
        <f>_xlfn.XLOOKUP(T_Youtuber3[[#This Row],[CtrID]],T_Country[CtID],T_Country[Latitude])</f>
        <v>-14.234999999999999</v>
      </c>
      <c r="Z139" s="15">
        <f>_xlfn.XLOOKUP(T_Youtuber3[[#This Row],[CtrID]],T_Country[CtID],T_Country[Longitude])</f>
        <v>-51.9253</v>
      </c>
    </row>
    <row r="140" spans="1:26">
      <c r="A140" s="15">
        <v>139</v>
      </c>
      <c r="B140" s="15" t="s">
        <v>968</v>
      </c>
      <c r="C140" s="15">
        <v>14700000</v>
      </c>
      <c r="D140" s="16">
        <v>1510000000</v>
      </c>
      <c r="E140" s="17">
        <v>4</v>
      </c>
      <c r="F140" s="15">
        <v>554</v>
      </c>
      <c r="G140" s="15">
        <v>41</v>
      </c>
      <c r="H140" s="15">
        <v>325721</v>
      </c>
      <c r="I140" s="15">
        <v>1549</v>
      </c>
      <c r="J140" s="15">
        <v>2275</v>
      </c>
      <c r="K140" s="15">
        <v>226420</v>
      </c>
      <c r="L140" s="15">
        <v>57</v>
      </c>
      <c r="M140" s="15">
        <v>906</v>
      </c>
      <c r="N140" s="15">
        <v>679</v>
      </c>
      <c r="O140" s="15">
        <v>10900</v>
      </c>
      <c r="P140" s="15">
        <v>600</v>
      </c>
      <c r="Q140" s="18">
        <v>40228</v>
      </c>
      <c r="R140" s="15" t="str">
        <f>INDEX(T_Category[category],MATCH(T_Youtuber3[[#This Row],[CatID]],T_Category[CatID],1))</f>
        <v>Entertainment</v>
      </c>
      <c r="S140" s="15" t="str">
        <f>VLOOKUP(T_Youtuber3[[#This Row],[CtrID]],T_Country[#Data],2,1)</f>
        <v>Spain</v>
      </c>
      <c r="T140" s="15" t="str">
        <f>VLOOKUP(T_Youtuber3[[#This Row],[CtrID]],T_Country[#Data],3,0)</f>
        <v>ES</v>
      </c>
      <c r="U140" s="15">
        <f>INDEX(T_Country[Gross tertiary education enrollment (%)],MATCH(T_Youtuber3[[#This Row],[CtrID]],T_Country[CtID],0))</f>
        <v>88.9</v>
      </c>
      <c r="V140" s="19">
        <f>_xlfn.XLOOKUP(T_Youtuber3[[#This Row],[CtrID]],T_Country[CtID],T_Country[Population])</f>
        <v>47076781</v>
      </c>
      <c r="W140" s="15" cm="1">
        <f t="array" ref="W140">_xlfn._xlws.FILTER(T_Country[Unemployment rate],T_Country[CtID]=T_Youtuber3[[#This Row],[CtrID]])</f>
        <v>13.96</v>
      </c>
      <c r="X140" s="15">
        <f>_xlfn.XLOOKUP(T_Youtuber3[[#This Row],[CtrID]],T_Country[CtID],T_Country[Urban_population])</f>
        <v>37927409</v>
      </c>
      <c r="Y140" s="15">
        <f>_xlfn.XLOOKUP(T_Youtuber3[[#This Row],[CtrID]],T_Country[CtID],T_Country[Latitude])</f>
        <v>40.46367</v>
      </c>
      <c r="Z140" s="15">
        <f>_xlfn.XLOOKUP(T_Youtuber3[[#This Row],[CtrID]],T_Country[CtID],T_Country[Longitude])</f>
        <v>-3.7492200000000002</v>
      </c>
    </row>
    <row r="141" spans="1:26">
      <c r="A141" s="15">
        <v>140</v>
      </c>
      <c r="B141" s="15" t="s">
        <v>649</v>
      </c>
      <c r="C141" s="15">
        <v>18800000</v>
      </c>
      <c r="D141" s="16">
        <v>7630000000</v>
      </c>
      <c r="E141" s="17">
        <v>13</v>
      </c>
      <c r="F141" s="15">
        <v>9</v>
      </c>
      <c r="G141" s="15">
        <v>49</v>
      </c>
      <c r="H141" s="15">
        <v>4054469</v>
      </c>
      <c r="I141" s="15" t="s">
        <v>39</v>
      </c>
      <c r="J141" s="15" t="s">
        <v>39</v>
      </c>
      <c r="K141" s="15">
        <v>7</v>
      </c>
      <c r="L141" s="15">
        <v>0</v>
      </c>
      <c r="M141" s="15">
        <v>0.03</v>
      </c>
      <c r="N141" s="15">
        <v>0.02</v>
      </c>
      <c r="O141" s="15">
        <v>0.34</v>
      </c>
      <c r="P141" s="15" t="s">
        <v>39</v>
      </c>
      <c r="Q141" s="18">
        <v>42962</v>
      </c>
      <c r="R141" s="15" t="str">
        <f>INDEX(T_Category[category],MATCH(T_Youtuber3[[#This Row],[CatID]],T_Category[CatID],1))</f>
        <v>People &amp; Blogs</v>
      </c>
      <c r="S141" s="15" t="str">
        <f>VLOOKUP(T_Youtuber3[[#This Row],[CtrID]],T_Country[#Data],2,1)</f>
        <v>United States</v>
      </c>
      <c r="T141" s="15" t="str">
        <f>VLOOKUP(T_Youtuber3[[#This Row],[CtrID]],T_Country[#Data],3,0)</f>
        <v>US</v>
      </c>
      <c r="U141" s="15">
        <f>INDEX(T_Country[Gross tertiary education enrollment (%)],MATCH(T_Youtuber3[[#This Row],[CtrID]],T_Country[CtID],0))</f>
        <v>88.2</v>
      </c>
      <c r="V141" s="19">
        <f>_xlfn.XLOOKUP(T_Youtuber3[[#This Row],[CtrID]],T_Country[CtID],T_Country[Population])</f>
        <v>328000000</v>
      </c>
      <c r="W141" s="15" cm="1">
        <f t="array" ref="W141">_xlfn._xlws.FILTER(T_Country[Unemployment rate],T_Country[CtID]=T_Youtuber3[[#This Row],[CtrID]])</f>
        <v>14.7</v>
      </c>
      <c r="X141" s="15">
        <f>_xlfn.XLOOKUP(T_Youtuber3[[#This Row],[CtrID]],T_Country[CtID],T_Country[Urban_population])</f>
        <v>271000000</v>
      </c>
      <c r="Y141" s="15">
        <f>_xlfn.XLOOKUP(T_Youtuber3[[#This Row],[CtrID]],T_Country[CtID],T_Country[Latitude])</f>
        <v>37.090240000000001</v>
      </c>
      <c r="Z141" s="15">
        <f>_xlfn.XLOOKUP(T_Youtuber3[[#This Row],[CtrID]],T_Country[CtID],T_Country[Longitude])</f>
        <v>-95.712900000000005</v>
      </c>
    </row>
    <row r="142" spans="1:26">
      <c r="A142" s="15">
        <v>141</v>
      </c>
      <c r="B142" s="15" t="s">
        <v>192</v>
      </c>
      <c r="C142" s="15">
        <v>39200000</v>
      </c>
      <c r="D142" s="16">
        <v>3290000000</v>
      </c>
      <c r="E142" s="17">
        <v>2</v>
      </c>
      <c r="F142" s="15">
        <v>186</v>
      </c>
      <c r="G142" s="15">
        <v>19</v>
      </c>
      <c r="H142" s="15">
        <v>2487</v>
      </c>
      <c r="I142" s="15">
        <v>21</v>
      </c>
      <c r="J142" s="15">
        <v>2</v>
      </c>
      <c r="K142" s="15">
        <v>78688000</v>
      </c>
      <c r="L142" s="15">
        <v>19700</v>
      </c>
      <c r="M142" s="15">
        <v>314800</v>
      </c>
      <c r="N142" s="15">
        <v>236100</v>
      </c>
      <c r="O142" s="15">
        <v>3800000</v>
      </c>
      <c r="P142" s="15">
        <v>700000</v>
      </c>
      <c r="Q142" s="18">
        <v>41942</v>
      </c>
      <c r="R142" s="15" t="str">
        <f>INDEX(T_Category[category],MATCH(T_Youtuber3[[#This Row],[CatID]],T_Category[CatID],1))</f>
        <v>Comedy</v>
      </c>
      <c r="S142" s="15" t="str">
        <f>VLOOKUP(T_Youtuber3[[#This Row],[CtrID]],T_Country[#Data],2,1)</f>
        <v>India</v>
      </c>
      <c r="T142" s="15" t="str">
        <f>VLOOKUP(T_Youtuber3[[#This Row],[CtrID]],T_Country[#Data],3,0)</f>
        <v>IN</v>
      </c>
      <c r="U142" s="15">
        <f>INDEX(T_Country[Gross tertiary education enrollment (%)],MATCH(T_Youtuber3[[#This Row],[CtrID]],T_Country[CtID],0))</f>
        <v>28.1</v>
      </c>
      <c r="V142" s="19">
        <f>_xlfn.XLOOKUP(T_Youtuber3[[#This Row],[CtrID]],T_Country[CtID],T_Country[Population])</f>
        <v>1370000000</v>
      </c>
      <c r="W142" s="15" cm="1">
        <f t="array" ref="W142">_xlfn._xlws.FILTER(T_Country[Unemployment rate],T_Country[CtID]=T_Youtuber3[[#This Row],[CtrID]])</f>
        <v>5.36</v>
      </c>
      <c r="X142" s="15">
        <f>_xlfn.XLOOKUP(T_Youtuber3[[#This Row],[CtrID]],T_Country[CtID],T_Country[Urban_population])</f>
        <v>471000000</v>
      </c>
      <c r="Y142" s="15">
        <f>_xlfn.XLOOKUP(T_Youtuber3[[#This Row],[CtrID]],T_Country[CtID],T_Country[Latitude])</f>
        <v>20.593679999999999</v>
      </c>
      <c r="Z142" s="15">
        <f>_xlfn.XLOOKUP(T_Youtuber3[[#This Row],[CtrID]],T_Country[CtID],T_Country[Longitude])</f>
        <v>78.962879999999998</v>
      </c>
    </row>
    <row r="143" spans="1:26">
      <c r="A143" s="15">
        <v>142</v>
      </c>
      <c r="B143" s="15" t="s">
        <v>1234</v>
      </c>
      <c r="C143" s="15">
        <v>12600000</v>
      </c>
      <c r="D143" s="16">
        <v>3150000000</v>
      </c>
      <c r="E143" s="17">
        <v>13</v>
      </c>
      <c r="F143" s="15">
        <v>1101</v>
      </c>
      <c r="G143" s="15">
        <v>49</v>
      </c>
      <c r="H143" s="15">
        <v>2681</v>
      </c>
      <c r="I143" s="15">
        <v>174</v>
      </c>
      <c r="J143" s="15">
        <v>61</v>
      </c>
      <c r="K143" s="15">
        <v>5952000</v>
      </c>
      <c r="L143" s="15">
        <v>1500</v>
      </c>
      <c r="M143" s="15">
        <v>23800</v>
      </c>
      <c r="N143" s="15">
        <v>17900</v>
      </c>
      <c r="O143" s="15">
        <v>285700</v>
      </c>
      <c r="P143" s="15">
        <v>100000</v>
      </c>
      <c r="Q143" s="18">
        <v>40224</v>
      </c>
      <c r="R143" s="15" t="str">
        <f>INDEX(T_Category[category],MATCH(T_Youtuber3[[#This Row],[CatID]],T_Category[CatID],1))</f>
        <v>People &amp; Blogs</v>
      </c>
      <c r="S143" s="15" t="str">
        <f>VLOOKUP(T_Youtuber3[[#This Row],[CtrID]],T_Country[#Data],2,1)</f>
        <v>United States</v>
      </c>
      <c r="T143" s="15" t="str">
        <f>VLOOKUP(T_Youtuber3[[#This Row],[CtrID]],T_Country[#Data],3,0)</f>
        <v>US</v>
      </c>
      <c r="U143" s="15">
        <f>INDEX(T_Country[Gross tertiary education enrollment (%)],MATCH(T_Youtuber3[[#This Row],[CtrID]],T_Country[CtID],0))</f>
        <v>88.2</v>
      </c>
      <c r="V143" s="19">
        <f>_xlfn.XLOOKUP(T_Youtuber3[[#This Row],[CtrID]],T_Country[CtID],T_Country[Population])</f>
        <v>328000000</v>
      </c>
      <c r="W143" s="15" cm="1">
        <f t="array" ref="W143">_xlfn._xlws.FILTER(T_Country[Unemployment rate],T_Country[CtID]=T_Youtuber3[[#This Row],[CtrID]])</f>
        <v>14.7</v>
      </c>
      <c r="X143" s="15">
        <f>_xlfn.XLOOKUP(T_Youtuber3[[#This Row],[CtrID]],T_Country[CtID],T_Country[Urban_population])</f>
        <v>271000000</v>
      </c>
      <c r="Y143" s="15">
        <f>_xlfn.XLOOKUP(T_Youtuber3[[#This Row],[CtrID]],T_Country[CtID],T_Country[Latitude])</f>
        <v>37.090240000000001</v>
      </c>
      <c r="Z143" s="15">
        <f>_xlfn.XLOOKUP(T_Youtuber3[[#This Row],[CtrID]],T_Country[CtID],T_Country[Longitude])</f>
        <v>-95.712900000000005</v>
      </c>
    </row>
    <row r="144" spans="1:26">
      <c r="A144" s="15">
        <v>143</v>
      </c>
      <c r="B144" s="15" t="s">
        <v>1287</v>
      </c>
      <c r="C144" s="15">
        <v>12400000</v>
      </c>
      <c r="D144" s="16">
        <v>4780000000</v>
      </c>
      <c r="E144" s="17">
        <v>3</v>
      </c>
      <c r="F144" s="15">
        <v>1340</v>
      </c>
      <c r="G144" s="15">
        <v>49</v>
      </c>
      <c r="H144" s="15">
        <v>1442</v>
      </c>
      <c r="I144" s="15">
        <v>175</v>
      </c>
      <c r="J144" s="15">
        <v>68</v>
      </c>
      <c r="K144" s="16">
        <v>178000000</v>
      </c>
      <c r="L144" s="15">
        <v>44400</v>
      </c>
      <c r="M144" s="15">
        <v>710400</v>
      </c>
      <c r="N144" s="15">
        <v>532800</v>
      </c>
      <c r="O144" s="15">
        <v>8500000</v>
      </c>
      <c r="P144" s="15">
        <v>400000</v>
      </c>
      <c r="Q144" s="18">
        <v>42466</v>
      </c>
      <c r="R144" s="15" t="str">
        <f>INDEX(T_Category[category],MATCH(T_Youtuber3[[#This Row],[CatID]],T_Category[CatID],1))</f>
        <v>Education</v>
      </c>
      <c r="S144" s="15" t="str">
        <f>VLOOKUP(T_Youtuber3[[#This Row],[CtrID]],T_Country[#Data],2,1)</f>
        <v>United States</v>
      </c>
      <c r="T144" s="15" t="str">
        <f>VLOOKUP(T_Youtuber3[[#This Row],[CtrID]],T_Country[#Data],3,0)</f>
        <v>US</v>
      </c>
      <c r="U144" s="15">
        <f>INDEX(T_Country[Gross tertiary education enrollment (%)],MATCH(T_Youtuber3[[#This Row],[CtrID]],T_Country[CtID],0))</f>
        <v>88.2</v>
      </c>
      <c r="V144" s="19">
        <f>_xlfn.XLOOKUP(T_Youtuber3[[#This Row],[CtrID]],T_Country[CtID],T_Country[Population])</f>
        <v>328000000</v>
      </c>
      <c r="W144" s="15" cm="1">
        <f t="array" ref="W144">_xlfn._xlws.FILTER(T_Country[Unemployment rate],T_Country[CtID]=T_Youtuber3[[#This Row],[CtrID]])</f>
        <v>14.7</v>
      </c>
      <c r="X144" s="15">
        <f>_xlfn.XLOOKUP(T_Youtuber3[[#This Row],[CtrID]],T_Country[CtID],T_Country[Urban_population])</f>
        <v>271000000</v>
      </c>
      <c r="Y144" s="15">
        <f>_xlfn.XLOOKUP(T_Youtuber3[[#This Row],[CtrID]],T_Country[CtID],T_Country[Latitude])</f>
        <v>37.090240000000001</v>
      </c>
      <c r="Z144" s="15">
        <f>_xlfn.XLOOKUP(T_Youtuber3[[#This Row],[CtrID]],T_Country[CtID],T_Country[Longitude])</f>
        <v>-95.712900000000005</v>
      </c>
    </row>
    <row r="145" spans="1:26">
      <c r="A145" s="15">
        <v>144</v>
      </c>
      <c r="B145" s="15" t="s">
        <v>253</v>
      </c>
      <c r="C145" s="15">
        <v>33500000</v>
      </c>
      <c r="D145" s="16">
        <v>29600000000</v>
      </c>
      <c r="E145" s="17">
        <v>4</v>
      </c>
      <c r="F145" s="15">
        <v>96214</v>
      </c>
      <c r="G145" s="15">
        <v>44</v>
      </c>
      <c r="H145" s="15">
        <v>41</v>
      </c>
      <c r="I145" s="15">
        <v>3</v>
      </c>
      <c r="J145" s="15">
        <v>37</v>
      </c>
      <c r="K145" s="15">
        <v>61307000</v>
      </c>
      <c r="L145" s="15">
        <v>0</v>
      </c>
      <c r="M145" s="15">
        <v>0</v>
      </c>
      <c r="N145" s="15">
        <v>0</v>
      </c>
      <c r="O145" s="15">
        <v>0</v>
      </c>
      <c r="P145" s="15">
        <v>100000</v>
      </c>
      <c r="Q145" s="18">
        <v>41788</v>
      </c>
      <c r="R145" s="15" t="str">
        <f>INDEX(T_Category[category],MATCH(T_Youtuber3[[#This Row],[CatID]],T_Category[CatID],1))</f>
        <v>Entertainment</v>
      </c>
      <c r="S145" s="15" t="str">
        <f>VLOOKUP(T_Youtuber3[[#This Row],[CtrID]],T_Country[#Data],2,1)</f>
        <v>Thailand</v>
      </c>
      <c r="T145" s="15" t="str">
        <f>VLOOKUP(T_Youtuber3[[#This Row],[CtrID]],T_Country[#Data],3,0)</f>
        <v>TH</v>
      </c>
      <c r="U145" s="15">
        <f>INDEX(T_Country[Gross tertiary education enrollment (%)],MATCH(T_Youtuber3[[#This Row],[CtrID]],T_Country[CtID],0))</f>
        <v>49.3</v>
      </c>
      <c r="V145" s="19">
        <f>_xlfn.XLOOKUP(T_Youtuber3[[#This Row],[CtrID]],T_Country[CtID],T_Country[Population])</f>
        <v>69625582</v>
      </c>
      <c r="W145" s="15" cm="1">
        <f t="array" ref="W145">_xlfn._xlws.FILTER(T_Country[Unemployment rate],T_Country[CtID]=T_Youtuber3[[#This Row],[CtrID]])</f>
        <v>0.75</v>
      </c>
      <c r="X145" s="15">
        <f>_xlfn.XLOOKUP(T_Youtuber3[[#This Row],[CtrID]],T_Country[CtID],T_Country[Urban_population])</f>
        <v>35294600</v>
      </c>
      <c r="Y145" s="15">
        <f>_xlfn.XLOOKUP(T_Youtuber3[[#This Row],[CtrID]],T_Country[CtID],T_Country[Latitude])</f>
        <v>15.87003</v>
      </c>
      <c r="Z145" s="15">
        <f>_xlfn.XLOOKUP(T_Youtuber3[[#This Row],[CtrID]],T_Country[CtID],T_Country[Longitude])</f>
        <v>100.99250000000001</v>
      </c>
    </row>
    <row r="146" spans="1:26">
      <c r="A146" s="15">
        <v>145</v>
      </c>
      <c r="B146" s="15" t="s">
        <v>797</v>
      </c>
      <c r="C146" s="15">
        <v>16400000</v>
      </c>
      <c r="D146" s="16">
        <v>9460000000</v>
      </c>
      <c r="E146" s="17">
        <v>4</v>
      </c>
      <c r="F146" s="15">
        <v>56203</v>
      </c>
      <c r="G146" s="15">
        <v>44</v>
      </c>
      <c r="H146" s="15">
        <v>496</v>
      </c>
      <c r="I146" s="15">
        <v>9</v>
      </c>
      <c r="J146" s="15">
        <v>134</v>
      </c>
      <c r="K146" s="15">
        <v>87757000</v>
      </c>
      <c r="L146" s="15">
        <v>21900</v>
      </c>
      <c r="M146" s="15">
        <v>351000</v>
      </c>
      <c r="N146" s="15">
        <v>263300</v>
      </c>
      <c r="O146" s="15">
        <v>4200000</v>
      </c>
      <c r="P146" s="15">
        <v>100000</v>
      </c>
      <c r="Q146" s="18">
        <v>40315</v>
      </c>
      <c r="R146" s="15" t="str">
        <f>INDEX(T_Category[category],MATCH(T_Youtuber3[[#This Row],[CatID]],T_Category[CatID],1))</f>
        <v>Entertainment</v>
      </c>
      <c r="S146" s="15" t="str">
        <f>VLOOKUP(T_Youtuber3[[#This Row],[CtrID]],T_Country[#Data],2,1)</f>
        <v>Thailand</v>
      </c>
      <c r="T146" s="15" t="str">
        <f>VLOOKUP(T_Youtuber3[[#This Row],[CtrID]],T_Country[#Data],3,0)</f>
        <v>TH</v>
      </c>
      <c r="U146" s="15">
        <f>INDEX(T_Country[Gross tertiary education enrollment (%)],MATCH(T_Youtuber3[[#This Row],[CtrID]],T_Country[CtID],0))</f>
        <v>49.3</v>
      </c>
      <c r="V146" s="19">
        <f>_xlfn.XLOOKUP(T_Youtuber3[[#This Row],[CtrID]],T_Country[CtID],T_Country[Population])</f>
        <v>69625582</v>
      </c>
      <c r="W146" s="15" cm="1">
        <f t="array" ref="W146">_xlfn._xlws.FILTER(T_Country[Unemployment rate],T_Country[CtID]=T_Youtuber3[[#This Row],[CtrID]])</f>
        <v>0.75</v>
      </c>
      <c r="X146" s="15">
        <f>_xlfn.XLOOKUP(T_Youtuber3[[#This Row],[CtrID]],T_Country[CtID],T_Country[Urban_population])</f>
        <v>35294600</v>
      </c>
      <c r="Y146" s="15">
        <f>_xlfn.XLOOKUP(T_Youtuber3[[#This Row],[CtrID]],T_Country[CtID],T_Country[Latitude])</f>
        <v>15.87003</v>
      </c>
      <c r="Z146" s="15">
        <f>_xlfn.XLOOKUP(T_Youtuber3[[#This Row],[CtrID]],T_Country[CtID],T_Country[Longitude])</f>
        <v>100.99250000000001</v>
      </c>
    </row>
    <row r="147" spans="1:26">
      <c r="A147" s="15">
        <v>146</v>
      </c>
      <c r="B147" s="15" t="s">
        <v>972</v>
      </c>
      <c r="C147" s="15">
        <v>14700000</v>
      </c>
      <c r="D147" s="16">
        <v>6750000000</v>
      </c>
      <c r="E147" s="17">
        <v>2</v>
      </c>
      <c r="F147" s="15">
        <v>698</v>
      </c>
      <c r="G147" s="15">
        <v>49</v>
      </c>
      <c r="H147" s="15">
        <v>885</v>
      </c>
      <c r="I147" s="15">
        <v>154</v>
      </c>
      <c r="J147" s="15">
        <v>149</v>
      </c>
      <c r="K147" s="15">
        <v>36338000</v>
      </c>
      <c r="L147" s="15">
        <v>9100</v>
      </c>
      <c r="M147" s="15">
        <v>145400</v>
      </c>
      <c r="N147" s="15">
        <v>109000</v>
      </c>
      <c r="O147" s="15">
        <v>1700000</v>
      </c>
      <c r="P147" s="15">
        <v>100000</v>
      </c>
      <c r="Q147" s="18">
        <v>38802</v>
      </c>
      <c r="R147" s="15" t="str">
        <f>INDEX(T_Category[category],MATCH(T_Youtuber3[[#This Row],[CatID]],T_Category[CatID],1))</f>
        <v>Comedy</v>
      </c>
      <c r="S147" s="15" t="str">
        <f>VLOOKUP(T_Youtuber3[[#This Row],[CtrID]],T_Country[#Data],2,1)</f>
        <v>United States</v>
      </c>
      <c r="T147" s="15" t="str">
        <f>VLOOKUP(T_Youtuber3[[#This Row],[CtrID]],T_Country[#Data],3,0)</f>
        <v>US</v>
      </c>
      <c r="U147" s="15">
        <f>INDEX(T_Country[Gross tertiary education enrollment (%)],MATCH(T_Youtuber3[[#This Row],[CtrID]],T_Country[CtID],0))</f>
        <v>88.2</v>
      </c>
      <c r="V147" s="19">
        <f>_xlfn.XLOOKUP(T_Youtuber3[[#This Row],[CtrID]],T_Country[CtID],T_Country[Population])</f>
        <v>328000000</v>
      </c>
      <c r="W147" s="15" cm="1">
        <f t="array" ref="W147">_xlfn._xlws.FILTER(T_Country[Unemployment rate],T_Country[CtID]=T_Youtuber3[[#This Row],[CtrID]])</f>
        <v>14.7</v>
      </c>
      <c r="X147" s="15">
        <f>_xlfn.XLOOKUP(T_Youtuber3[[#This Row],[CtrID]],T_Country[CtID],T_Country[Urban_population])</f>
        <v>271000000</v>
      </c>
      <c r="Y147" s="15">
        <f>_xlfn.XLOOKUP(T_Youtuber3[[#This Row],[CtrID]],T_Country[CtID],T_Country[Latitude])</f>
        <v>37.090240000000001</v>
      </c>
      <c r="Z147" s="15">
        <f>_xlfn.XLOOKUP(T_Youtuber3[[#This Row],[CtrID]],T_Country[CtID],T_Country[Longitude])</f>
        <v>-95.712900000000005</v>
      </c>
    </row>
    <row r="148" spans="1:26">
      <c r="A148" s="15">
        <v>147</v>
      </c>
      <c r="B148" s="15" t="s">
        <v>920</v>
      </c>
      <c r="C148" s="15">
        <v>15100000</v>
      </c>
      <c r="D148" s="16">
        <v>13900000000</v>
      </c>
      <c r="E148" s="17">
        <v>4</v>
      </c>
      <c r="F148" s="15">
        <v>2717</v>
      </c>
      <c r="G148" s="15">
        <v>36</v>
      </c>
      <c r="H148" s="15">
        <v>256</v>
      </c>
      <c r="I148" s="15">
        <v>9</v>
      </c>
      <c r="J148" s="15">
        <v>143</v>
      </c>
      <c r="K148" s="16">
        <v>714000000</v>
      </c>
      <c r="L148" s="15">
        <v>178400</v>
      </c>
      <c r="M148" s="15">
        <v>2900000</v>
      </c>
      <c r="N148" s="15">
        <v>2100000</v>
      </c>
      <c r="O148" s="15">
        <v>34200000</v>
      </c>
      <c r="P148" s="15">
        <v>700000</v>
      </c>
      <c r="Q148" s="18">
        <v>43854</v>
      </c>
      <c r="R148" s="15" t="str">
        <f>INDEX(T_Category[category],MATCH(T_Youtuber3[[#This Row],[CatID]],T_Category[CatID],1))</f>
        <v>Entertainment</v>
      </c>
      <c r="S148" s="15" t="str">
        <f>VLOOKUP(T_Youtuber3[[#This Row],[CtrID]],T_Country[#Data],2,1)</f>
        <v>Russia</v>
      </c>
      <c r="T148" s="15" t="str">
        <f>VLOOKUP(T_Youtuber3[[#This Row],[CtrID]],T_Country[#Data],3,0)</f>
        <v>RU</v>
      </c>
      <c r="U148" s="15">
        <f>INDEX(T_Country[Gross tertiary education enrollment (%)],MATCH(T_Youtuber3[[#This Row],[CtrID]],T_Country[CtID],0))</f>
        <v>81.900000000000006</v>
      </c>
      <c r="V148" s="19">
        <f>_xlfn.XLOOKUP(T_Youtuber3[[#This Row],[CtrID]],T_Country[CtID],T_Country[Population])</f>
        <v>144000000</v>
      </c>
      <c r="W148" s="15" cm="1">
        <f t="array" ref="W148">_xlfn._xlws.FILTER(T_Country[Unemployment rate],T_Country[CtID]=T_Youtuber3[[#This Row],[CtrID]])</f>
        <v>4.59</v>
      </c>
      <c r="X148" s="15">
        <f>_xlfn.XLOOKUP(T_Youtuber3[[#This Row],[CtrID]],T_Country[CtID],T_Country[Urban_population])</f>
        <v>108000000</v>
      </c>
      <c r="Y148" s="15">
        <f>_xlfn.XLOOKUP(T_Youtuber3[[#This Row],[CtrID]],T_Country[CtID],T_Country[Latitude])</f>
        <v>61.524009999999997</v>
      </c>
      <c r="Z148" s="15">
        <f>_xlfn.XLOOKUP(T_Youtuber3[[#This Row],[CtrID]],T_Country[CtID],T_Country[Longitude])</f>
        <v>105.3188</v>
      </c>
    </row>
    <row r="149" spans="1:26">
      <c r="A149" s="15">
        <v>148</v>
      </c>
      <c r="B149" s="15" t="s">
        <v>495</v>
      </c>
      <c r="C149" s="15">
        <v>22000000</v>
      </c>
      <c r="D149" s="16">
        <v>9920000000</v>
      </c>
      <c r="E149" s="17">
        <v>9</v>
      </c>
      <c r="F149" s="15">
        <v>157</v>
      </c>
      <c r="G149" s="15">
        <v>49</v>
      </c>
      <c r="H149" s="15">
        <v>449</v>
      </c>
      <c r="I149" s="15">
        <v>94</v>
      </c>
      <c r="J149" s="15">
        <v>86</v>
      </c>
      <c r="K149" s="16">
        <v>112000000</v>
      </c>
      <c r="L149" s="15">
        <v>27900</v>
      </c>
      <c r="M149" s="15">
        <v>446000</v>
      </c>
      <c r="N149" s="15">
        <v>334500</v>
      </c>
      <c r="O149" s="15">
        <v>5400000</v>
      </c>
      <c r="P149" s="15">
        <v>100000</v>
      </c>
      <c r="Q149" s="18">
        <v>40065</v>
      </c>
      <c r="R149" s="15" t="str">
        <f>INDEX(T_Category[category],MATCH(T_Youtuber3[[#This Row],[CatID]],T_Category[CatID],1))</f>
        <v>Music</v>
      </c>
      <c r="S149" s="15" t="str">
        <f>VLOOKUP(T_Youtuber3[[#This Row],[CtrID]],T_Country[#Data],2,1)</f>
        <v>United States</v>
      </c>
      <c r="T149" s="15" t="str">
        <f>VLOOKUP(T_Youtuber3[[#This Row],[CtrID]],T_Country[#Data],3,0)</f>
        <v>US</v>
      </c>
      <c r="U149" s="15">
        <f>INDEX(T_Country[Gross tertiary education enrollment (%)],MATCH(T_Youtuber3[[#This Row],[CtrID]],T_Country[CtID],0))</f>
        <v>88.2</v>
      </c>
      <c r="V149" s="19">
        <f>_xlfn.XLOOKUP(T_Youtuber3[[#This Row],[CtrID]],T_Country[CtID],T_Country[Population])</f>
        <v>328000000</v>
      </c>
      <c r="W149" s="15" cm="1">
        <f t="array" ref="W149">_xlfn._xlws.FILTER(T_Country[Unemployment rate],T_Country[CtID]=T_Youtuber3[[#This Row],[CtrID]])</f>
        <v>14.7</v>
      </c>
      <c r="X149" s="15">
        <f>_xlfn.XLOOKUP(T_Youtuber3[[#This Row],[CtrID]],T_Country[CtID],T_Country[Urban_population])</f>
        <v>271000000</v>
      </c>
      <c r="Y149" s="15">
        <f>_xlfn.XLOOKUP(T_Youtuber3[[#This Row],[CtrID]],T_Country[CtID],T_Country[Latitude])</f>
        <v>37.090240000000001</v>
      </c>
      <c r="Z149" s="15">
        <f>_xlfn.XLOOKUP(T_Youtuber3[[#This Row],[CtrID]],T_Country[CtID],T_Country[Longitude])</f>
        <v>-95.712900000000005</v>
      </c>
    </row>
    <row r="150" spans="1:26">
      <c r="A150" s="15">
        <v>149</v>
      </c>
      <c r="B150" s="15" t="s">
        <v>923</v>
      </c>
      <c r="C150" s="15">
        <v>15000000</v>
      </c>
      <c r="D150" s="16">
        <v>9920000000</v>
      </c>
      <c r="E150" s="17">
        <v>13</v>
      </c>
      <c r="F150" s="15">
        <v>899</v>
      </c>
      <c r="G150" s="15">
        <v>19</v>
      </c>
      <c r="H150" s="15">
        <v>457</v>
      </c>
      <c r="I150" s="15">
        <v>104</v>
      </c>
      <c r="J150" s="15">
        <v>45</v>
      </c>
      <c r="K150" s="16">
        <v>114000000</v>
      </c>
      <c r="L150" s="15">
        <v>28400</v>
      </c>
      <c r="M150" s="15">
        <v>454300</v>
      </c>
      <c r="N150" s="15">
        <v>340700</v>
      </c>
      <c r="O150" s="15">
        <v>5500000</v>
      </c>
      <c r="P150" s="15">
        <v>400000</v>
      </c>
      <c r="Q150" s="18">
        <v>41868</v>
      </c>
      <c r="R150" s="15" t="str">
        <f>INDEX(T_Category[category],MATCH(T_Youtuber3[[#This Row],[CatID]],T_Category[CatID],1))</f>
        <v>People &amp; Blogs</v>
      </c>
      <c r="S150" s="15" t="str">
        <f>VLOOKUP(T_Youtuber3[[#This Row],[CtrID]],T_Country[#Data],2,1)</f>
        <v>India</v>
      </c>
      <c r="T150" s="15" t="str">
        <f>VLOOKUP(T_Youtuber3[[#This Row],[CtrID]],T_Country[#Data],3,0)</f>
        <v>IN</v>
      </c>
      <c r="U150" s="15">
        <f>INDEX(T_Country[Gross tertiary education enrollment (%)],MATCH(T_Youtuber3[[#This Row],[CtrID]],T_Country[CtID],0))</f>
        <v>28.1</v>
      </c>
      <c r="V150" s="19">
        <f>_xlfn.XLOOKUP(T_Youtuber3[[#This Row],[CtrID]],T_Country[CtID],T_Country[Population])</f>
        <v>1370000000</v>
      </c>
      <c r="W150" s="15" cm="1">
        <f t="array" ref="W150">_xlfn._xlws.FILTER(T_Country[Unemployment rate],T_Country[CtID]=T_Youtuber3[[#This Row],[CtrID]])</f>
        <v>5.36</v>
      </c>
      <c r="X150" s="15">
        <f>_xlfn.XLOOKUP(T_Youtuber3[[#This Row],[CtrID]],T_Country[CtID],T_Country[Urban_population])</f>
        <v>471000000</v>
      </c>
      <c r="Y150" s="15">
        <f>_xlfn.XLOOKUP(T_Youtuber3[[#This Row],[CtrID]],T_Country[CtID],T_Country[Latitude])</f>
        <v>20.593679999999999</v>
      </c>
      <c r="Z150" s="15">
        <f>_xlfn.XLOOKUP(T_Youtuber3[[#This Row],[CtrID]],T_Country[CtID],T_Country[Longitude])</f>
        <v>78.962879999999998</v>
      </c>
    </row>
    <row r="151" spans="1:26">
      <c r="A151" s="15">
        <v>150</v>
      </c>
      <c r="B151" s="15" t="s">
        <v>414</v>
      </c>
      <c r="C151" s="15">
        <v>24700000</v>
      </c>
      <c r="D151" s="16">
        <v>2990000000</v>
      </c>
      <c r="E151" s="17">
        <v>7</v>
      </c>
      <c r="F151" s="15">
        <v>412</v>
      </c>
      <c r="G151" s="15">
        <v>4</v>
      </c>
      <c r="H151" s="15">
        <v>2897</v>
      </c>
      <c r="I151" s="15">
        <v>2</v>
      </c>
      <c r="J151" s="15">
        <v>7</v>
      </c>
      <c r="K151" s="15">
        <v>23263000</v>
      </c>
      <c r="L151" s="15">
        <v>5800</v>
      </c>
      <c r="M151" s="15">
        <v>93100</v>
      </c>
      <c r="N151" s="15">
        <v>69800</v>
      </c>
      <c r="O151" s="15">
        <v>1100000</v>
      </c>
      <c r="P151" s="15" t="s">
        <v>39</v>
      </c>
      <c r="Q151" s="18">
        <v>40772</v>
      </c>
      <c r="R151" s="15" t="str">
        <f>INDEX(T_Category[category],MATCH(T_Youtuber3[[#This Row],[CatID]],T_Category[CatID],1))</f>
        <v>Howto &amp; Style</v>
      </c>
      <c r="S151" s="15" t="str">
        <f>VLOOKUP(T_Youtuber3[[#This Row],[CtrID]],T_Country[#Data],2,1)</f>
        <v>Australia</v>
      </c>
      <c r="T151" s="15" t="str">
        <f>VLOOKUP(T_Youtuber3[[#This Row],[CtrID]],T_Country[#Data],3,0)</f>
        <v>AU</v>
      </c>
      <c r="U151" s="15">
        <f>INDEX(T_Country[Gross tertiary education enrollment (%)],MATCH(T_Youtuber3[[#This Row],[CtrID]],T_Country[CtID],0))</f>
        <v>113.1</v>
      </c>
      <c r="V151" s="19">
        <f>_xlfn.XLOOKUP(T_Youtuber3[[#This Row],[CtrID]],T_Country[CtID],T_Country[Population])</f>
        <v>25766605</v>
      </c>
      <c r="W151" s="15" cm="1">
        <f t="array" ref="W151">_xlfn._xlws.FILTER(T_Country[Unemployment rate],T_Country[CtID]=T_Youtuber3[[#This Row],[CtrID]])</f>
        <v>5.27</v>
      </c>
      <c r="X151" s="15">
        <f>_xlfn.XLOOKUP(T_Youtuber3[[#This Row],[CtrID]],T_Country[CtID],T_Country[Urban_population])</f>
        <v>21844756</v>
      </c>
      <c r="Y151" s="15">
        <f>_xlfn.XLOOKUP(T_Youtuber3[[#This Row],[CtrID]],T_Country[CtID],T_Country[Latitude])</f>
        <v>-25.2744</v>
      </c>
      <c r="Z151" s="15">
        <f>_xlfn.XLOOKUP(T_Youtuber3[[#This Row],[CtrID]],T_Country[CtID],T_Country[Longitude])</f>
        <v>133.77510000000001</v>
      </c>
    </row>
    <row r="152" spans="1:26">
      <c r="A152" s="15">
        <v>151</v>
      </c>
      <c r="B152" s="15" t="s">
        <v>402</v>
      </c>
      <c r="C152" s="15">
        <v>25200000</v>
      </c>
      <c r="D152" s="16">
        <v>15500000000</v>
      </c>
      <c r="E152" s="17">
        <v>9</v>
      </c>
      <c r="F152" s="15">
        <v>0</v>
      </c>
      <c r="G152" s="15">
        <v>49</v>
      </c>
      <c r="H152" s="15">
        <v>3612215</v>
      </c>
      <c r="I152" s="15" t="s">
        <v>39</v>
      </c>
      <c r="J152" s="15" t="s">
        <v>39</v>
      </c>
      <c r="K152" s="15" t="s">
        <v>39</v>
      </c>
      <c r="L152" s="15">
        <v>0</v>
      </c>
      <c r="M152" s="15">
        <v>0</v>
      </c>
      <c r="N152" s="15">
        <v>0</v>
      </c>
      <c r="O152" s="15">
        <v>0</v>
      </c>
      <c r="P152" s="15" t="s">
        <v>39</v>
      </c>
      <c r="Q152" s="18">
        <v>39071</v>
      </c>
      <c r="R152" s="15" t="str">
        <f>INDEX(T_Category[category],MATCH(T_Youtuber3[[#This Row],[CatID]],T_Category[CatID],1))</f>
        <v>Music</v>
      </c>
      <c r="S152" s="15" t="str">
        <f>VLOOKUP(T_Youtuber3[[#This Row],[CtrID]],T_Country[#Data],2,1)</f>
        <v>United States</v>
      </c>
      <c r="T152" s="15" t="str">
        <f>VLOOKUP(T_Youtuber3[[#This Row],[CtrID]],T_Country[#Data],3,0)</f>
        <v>US</v>
      </c>
      <c r="U152" s="15">
        <f>INDEX(T_Country[Gross tertiary education enrollment (%)],MATCH(T_Youtuber3[[#This Row],[CtrID]],T_Country[CtID],0))</f>
        <v>88.2</v>
      </c>
      <c r="V152" s="19">
        <f>_xlfn.XLOOKUP(T_Youtuber3[[#This Row],[CtrID]],T_Country[CtID],T_Country[Population])</f>
        <v>328000000</v>
      </c>
      <c r="W152" s="15" cm="1">
        <f t="array" ref="W152">_xlfn._xlws.FILTER(T_Country[Unemployment rate],T_Country[CtID]=T_Youtuber3[[#This Row],[CtrID]])</f>
        <v>14.7</v>
      </c>
      <c r="X152" s="15">
        <f>_xlfn.XLOOKUP(T_Youtuber3[[#This Row],[CtrID]],T_Country[CtID],T_Country[Urban_population])</f>
        <v>271000000</v>
      </c>
      <c r="Y152" s="15">
        <f>_xlfn.XLOOKUP(T_Youtuber3[[#This Row],[CtrID]],T_Country[CtID],T_Country[Latitude])</f>
        <v>37.090240000000001</v>
      </c>
      <c r="Z152" s="15">
        <f>_xlfn.XLOOKUP(T_Youtuber3[[#This Row],[CtrID]],T_Country[CtID],T_Country[Longitude])</f>
        <v>-95.712900000000005</v>
      </c>
    </row>
    <row r="153" spans="1:26">
      <c r="A153" s="15">
        <v>152</v>
      </c>
      <c r="B153" s="15" t="s">
        <v>92</v>
      </c>
      <c r="C153" s="15">
        <v>65900000</v>
      </c>
      <c r="D153" s="16">
        <v>45800000000</v>
      </c>
      <c r="E153" s="17">
        <v>3</v>
      </c>
      <c r="F153" s="15">
        <v>633</v>
      </c>
      <c r="G153" s="15">
        <v>19</v>
      </c>
      <c r="H153" s="15">
        <v>18</v>
      </c>
      <c r="I153" s="15">
        <v>7</v>
      </c>
      <c r="J153" s="15">
        <v>3</v>
      </c>
      <c r="K153" s="16">
        <v>420000000</v>
      </c>
      <c r="L153" s="15">
        <v>105100</v>
      </c>
      <c r="M153" s="15">
        <v>1700000</v>
      </c>
      <c r="N153" s="15">
        <v>1300000</v>
      </c>
      <c r="O153" s="15">
        <v>20200000</v>
      </c>
      <c r="P153" s="15">
        <v>500000</v>
      </c>
      <c r="Q153" s="18">
        <v>41314</v>
      </c>
      <c r="R153" s="15" t="str">
        <f>INDEX(T_Category[category],MATCH(T_Youtuber3[[#This Row],[CatID]],T_Category[CatID],1))</f>
        <v>Education</v>
      </c>
      <c r="S153" s="15" t="str">
        <f>VLOOKUP(T_Youtuber3[[#This Row],[CtrID]],T_Country[#Data],2,1)</f>
        <v>India</v>
      </c>
      <c r="T153" s="15" t="str">
        <f>VLOOKUP(T_Youtuber3[[#This Row],[CtrID]],T_Country[#Data],3,0)</f>
        <v>IN</v>
      </c>
      <c r="U153" s="15">
        <f>INDEX(T_Country[Gross tertiary education enrollment (%)],MATCH(T_Youtuber3[[#This Row],[CtrID]],T_Country[CtID],0))</f>
        <v>28.1</v>
      </c>
      <c r="V153" s="19">
        <f>_xlfn.XLOOKUP(T_Youtuber3[[#This Row],[CtrID]],T_Country[CtID],T_Country[Population])</f>
        <v>1370000000</v>
      </c>
      <c r="W153" s="15" cm="1">
        <f t="array" ref="W153">_xlfn._xlws.FILTER(T_Country[Unemployment rate],T_Country[CtID]=T_Youtuber3[[#This Row],[CtrID]])</f>
        <v>5.36</v>
      </c>
      <c r="X153" s="15">
        <f>_xlfn.XLOOKUP(T_Youtuber3[[#This Row],[CtrID]],T_Country[CtID],T_Country[Urban_population])</f>
        <v>471000000</v>
      </c>
      <c r="Y153" s="15">
        <f>_xlfn.XLOOKUP(T_Youtuber3[[#This Row],[CtrID]],T_Country[CtID],T_Country[Latitude])</f>
        <v>20.593679999999999</v>
      </c>
      <c r="Z153" s="15">
        <f>_xlfn.XLOOKUP(T_Youtuber3[[#This Row],[CtrID]],T_Country[CtID],T_Country[Longitude])</f>
        <v>78.962879999999998</v>
      </c>
    </row>
    <row r="154" spans="1:26">
      <c r="A154" s="15">
        <v>153</v>
      </c>
      <c r="B154" s="15" t="s">
        <v>1261</v>
      </c>
      <c r="C154" s="15">
        <v>12500000</v>
      </c>
      <c r="D154" s="16">
        <v>4470000000</v>
      </c>
      <c r="E154" s="17">
        <v>2</v>
      </c>
      <c r="F154" s="15">
        <v>117</v>
      </c>
      <c r="G154" s="15">
        <v>19</v>
      </c>
      <c r="H154" s="15">
        <v>1621</v>
      </c>
      <c r="I154" s="15">
        <v>123</v>
      </c>
      <c r="J154" s="15">
        <v>42</v>
      </c>
      <c r="K154" s="15">
        <v>13142000</v>
      </c>
      <c r="L154" s="15">
        <v>3300</v>
      </c>
      <c r="M154" s="15">
        <v>52600</v>
      </c>
      <c r="N154" s="15">
        <v>39400</v>
      </c>
      <c r="O154" s="15">
        <v>630800</v>
      </c>
      <c r="P154" s="15" t="s">
        <v>39</v>
      </c>
      <c r="Q154" s="18">
        <v>43151</v>
      </c>
      <c r="R154" s="15" t="str">
        <f>INDEX(T_Category[category],MATCH(T_Youtuber3[[#This Row],[CatID]],T_Category[CatID],1))</f>
        <v>Comedy</v>
      </c>
      <c r="S154" s="15" t="str">
        <f>VLOOKUP(T_Youtuber3[[#This Row],[CtrID]],T_Country[#Data],2,1)</f>
        <v>India</v>
      </c>
      <c r="T154" s="15" t="str">
        <f>VLOOKUP(T_Youtuber3[[#This Row],[CtrID]],T_Country[#Data],3,0)</f>
        <v>IN</v>
      </c>
      <c r="U154" s="15">
        <f>INDEX(T_Country[Gross tertiary education enrollment (%)],MATCH(T_Youtuber3[[#This Row],[CtrID]],T_Country[CtID],0))</f>
        <v>28.1</v>
      </c>
      <c r="V154" s="19">
        <f>_xlfn.XLOOKUP(T_Youtuber3[[#This Row],[CtrID]],T_Country[CtID],T_Country[Population])</f>
        <v>1370000000</v>
      </c>
      <c r="W154" s="15" cm="1">
        <f t="array" ref="W154">_xlfn._xlws.FILTER(T_Country[Unemployment rate],T_Country[CtID]=T_Youtuber3[[#This Row],[CtrID]])</f>
        <v>5.36</v>
      </c>
      <c r="X154" s="15">
        <f>_xlfn.XLOOKUP(T_Youtuber3[[#This Row],[CtrID]],T_Country[CtID],T_Country[Urban_population])</f>
        <v>471000000</v>
      </c>
      <c r="Y154" s="15">
        <f>_xlfn.XLOOKUP(T_Youtuber3[[#This Row],[CtrID]],T_Country[CtID],T_Country[Latitude])</f>
        <v>20.593679999999999</v>
      </c>
      <c r="Z154" s="15">
        <f>_xlfn.XLOOKUP(T_Youtuber3[[#This Row],[CtrID]],T_Country[CtID],T_Country[Longitude])</f>
        <v>78.962879999999998</v>
      </c>
    </row>
    <row r="155" spans="1:26">
      <c r="A155" s="15">
        <v>154</v>
      </c>
      <c r="B155" s="15" t="s">
        <v>655</v>
      </c>
      <c r="C155" s="15">
        <v>18700000</v>
      </c>
      <c r="D155" s="16">
        <v>12300000000</v>
      </c>
      <c r="E155" s="17">
        <v>4</v>
      </c>
      <c r="F155" s="15">
        <v>16</v>
      </c>
      <c r="G155" s="15">
        <v>41</v>
      </c>
      <c r="H155" s="15">
        <v>3188353</v>
      </c>
      <c r="I155" s="15">
        <v>4093</v>
      </c>
      <c r="J155" s="15">
        <v>5631</v>
      </c>
      <c r="K155" s="15">
        <v>102</v>
      </c>
      <c r="L155" s="15">
        <v>0.03</v>
      </c>
      <c r="M155" s="15">
        <v>0.41</v>
      </c>
      <c r="N155" s="15">
        <v>0.31</v>
      </c>
      <c r="O155" s="15">
        <v>5</v>
      </c>
      <c r="P155" s="15">
        <v>1</v>
      </c>
      <c r="Q155" s="18">
        <v>38621</v>
      </c>
      <c r="R155" s="15" t="str">
        <f>INDEX(T_Category[category],MATCH(T_Youtuber3[[#This Row],[CatID]],T_Category[CatID],1))</f>
        <v>Entertainment</v>
      </c>
      <c r="S155" s="15" t="str">
        <f>VLOOKUP(T_Youtuber3[[#This Row],[CtrID]],T_Country[#Data],2,1)</f>
        <v>Spain</v>
      </c>
      <c r="T155" s="15" t="str">
        <f>VLOOKUP(T_Youtuber3[[#This Row],[CtrID]],T_Country[#Data],3,0)</f>
        <v>ES</v>
      </c>
      <c r="U155" s="15">
        <f>INDEX(T_Country[Gross tertiary education enrollment (%)],MATCH(T_Youtuber3[[#This Row],[CtrID]],T_Country[CtID],0))</f>
        <v>88.9</v>
      </c>
      <c r="V155" s="19">
        <f>_xlfn.XLOOKUP(T_Youtuber3[[#This Row],[CtrID]],T_Country[CtID],T_Country[Population])</f>
        <v>47076781</v>
      </c>
      <c r="W155" s="15" cm="1">
        <f t="array" ref="W155">_xlfn._xlws.FILTER(T_Country[Unemployment rate],T_Country[CtID]=T_Youtuber3[[#This Row],[CtrID]])</f>
        <v>13.96</v>
      </c>
      <c r="X155" s="15">
        <f>_xlfn.XLOOKUP(T_Youtuber3[[#This Row],[CtrID]],T_Country[CtID],T_Country[Urban_population])</f>
        <v>37927409</v>
      </c>
      <c r="Y155" s="15">
        <f>_xlfn.XLOOKUP(T_Youtuber3[[#This Row],[CtrID]],T_Country[CtID],T_Country[Latitude])</f>
        <v>40.46367</v>
      </c>
      <c r="Z155" s="15">
        <f>_xlfn.XLOOKUP(T_Youtuber3[[#This Row],[CtrID]],T_Country[CtID],T_Country[Longitude])</f>
        <v>-3.7492200000000002</v>
      </c>
    </row>
    <row r="156" spans="1:26">
      <c r="A156" s="15">
        <v>155</v>
      </c>
      <c r="B156" s="15" t="s">
        <v>621</v>
      </c>
      <c r="C156" s="15">
        <v>19600000</v>
      </c>
      <c r="D156" s="16">
        <v>3960000000</v>
      </c>
      <c r="E156" s="17">
        <v>6</v>
      </c>
      <c r="F156" s="15">
        <v>674</v>
      </c>
      <c r="G156" s="15">
        <v>49</v>
      </c>
      <c r="H156" s="15">
        <v>1934</v>
      </c>
      <c r="I156" s="15">
        <v>113</v>
      </c>
      <c r="J156" s="15">
        <v>30</v>
      </c>
      <c r="K156" s="15">
        <v>22292000</v>
      </c>
      <c r="L156" s="15">
        <v>5600</v>
      </c>
      <c r="M156" s="15">
        <v>89200</v>
      </c>
      <c r="N156" s="15">
        <v>66900</v>
      </c>
      <c r="O156" s="15">
        <v>1100000</v>
      </c>
      <c r="P156" s="15" t="s">
        <v>39</v>
      </c>
      <c r="Q156" s="18">
        <v>41305</v>
      </c>
      <c r="R156" s="15" t="str">
        <f>INDEX(T_Category[category],MATCH(T_Youtuber3[[#This Row],[CatID]],T_Category[CatID],1))</f>
        <v>Gaming</v>
      </c>
      <c r="S156" s="15" t="str">
        <f>VLOOKUP(T_Youtuber3[[#This Row],[CtrID]],T_Country[#Data],2,1)</f>
        <v>United States</v>
      </c>
      <c r="T156" s="15" t="str">
        <f>VLOOKUP(T_Youtuber3[[#This Row],[CtrID]],T_Country[#Data],3,0)</f>
        <v>US</v>
      </c>
      <c r="U156" s="15">
        <f>INDEX(T_Country[Gross tertiary education enrollment (%)],MATCH(T_Youtuber3[[#This Row],[CtrID]],T_Country[CtID],0))</f>
        <v>88.2</v>
      </c>
      <c r="V156" s="19">
        <f>_xlfn.XLOOKUP(T_Youtuber3[[#This Row],[CtrID]],T_Country[CtID],T_Country[Population])</f>
        <v>328000000</v>
      </c>
      <c r="W156" s="15" cm="1">
        <f t="array" ref="W156">_xlfn._xlws.FILTER(T_Country[Unemployment rate],T_Country[CtID]=T_Youtuber3[[#This Row],[CtrID]])</f>
        <v>14.7</v>
      </c>
      <c r="X156" s="15">
        <f>_xlfn.XLOOKUP(T_Youtuber3[[#This Row],[CtrID]],T_Country[CtID],T_Country[Urban_population])</f>
        <v>271000000</v>
      </c>
      <c r="Y156" s="15">
        <f>_xlfn.XLOOKUP(T_Youtuber3[[#This Row],[CtrID]],T_Country[CtID],T_Country[Latitude])</f>
        <v>37.090240000000001</v>
      </c>
      <c r="Z156" s="15">
        <f>_xlfn.XLOOKUP(T_Youtuber3[[#This Row],[CtrID]],T_Country[CtID],T_Country[Longitude])</f>
        <v>-95.712900000000005</v>
      </c>
    </row>
    <row r="157" spans="1:26">
      <c r="A157" s="15">
        <v>156</v>
      </c>
      <c r="B157" s="15" t="s">
        <v>900</v>
      </c>
      <c r="C157" s="15">
        <v>15200000</v>
      </c>
      <c r="D157" s="16">
        <v>14200000000</v>
      </c>
      <c r="E157" s="17">
        <v>11</v>
      </c>
      <c r="F157" s="15">
        <v>160405</v>
      </c>
      <c r="G157" s="15">
        <v>49</v>
      </c>
      <c r="H157" s="15">
        <v>247</v>
      </c>
      <c r="I157" s="15">
        <v>148</v>
      </c>
      <c r="J157" s="15">
        <v>16</v>
      </c>
      <c r="K157" s="16">
        <v>187000000</v>
      </c>
      <c r="L157" s="15">
        <v>46800</v>
      </c>
      <c r="M157" s="15">
        <v>748000</v>
      </c>
      <c r="N157" s="15">
        <v>561000</v>
      </c>
      <c r="O157" s="15">
        <v>9000000</v>
      </c>
      <c r="P157" s="15">
        <v>100000</v>
      </c>
      <c r="Q157" s="18">
        <v>38627</v>
      </c>
      <c r="R157" s="15" t="str">
        <f>INDEX(T_Category[category],MATCH(T_Youtuber3[[#This Row],[CatID]],T_Category[CatID],1))</f>
        <v>News &amp; Politics</v>
      </c>
      <c r="S157" s="15" t="str">
        <f>VLOOKUP(T_Youtuber3[[#This Row],[CtrID]],T_Country[#Data],2,1)</f>
        <v>United States</v>
      </c>
      <c r="T157" s="15" t="str">
        <f>VLOOKUP(T_Youtuber3[[#This Row],[CtrID]],T_Country[#Data],3,0)</f>
        <v>US</v>
      </c>
      <c r="U157" s="15">
        <f>INDEX(T_Country[Gross tertiary education enrollment (%)],MATCH(T_Youtuber3[[#This Row],[CtrID]],T_Country[CtID],0))</f>
        <v>88.2</v>
      </c>
      <c r="V157" s="19">
        <f>_xlfn.XLOOKUP(T_Youtuber3[[#This Row],[CtrID]],T_Country[CtID],T_Country[Population])</f>
        <v>328000000</v>
      </c>
      <c r="W157" s="15" cm="1">
        <f t="array" ref="W157">_xlfn._xlws.FILTER(T_Country[Unemployment rate],T_Country[CtID]=T_Youtuber3[[#This Row],[CtrID]])</f>
        <v>14.7</v>
      </c>
      <c r="X157" s="15">
        <f>_xlfn.XLOOKUP(T_Youtuber3[[#This Row],[CtrID]],T_Country[CtID],T_Country[Urban_population])</f>
        <v>271000000</v>
      </c>
      <c r="Y157" s="15">
        <f>_xlfn.XLOOKUP(T_Youtuber3[[#This Row],[CtrID]],T_Country[CtID],T_Country[Latitude])</f>
        <v>37.090240000000001</v>
      </c>
      <c r="Z157" s="15">
        <f>_xlfn.XLOOKUP(T_Youtuber3[[#This Row],[CtrID]],T_Country[CtID],T_Country[Longitude])</f>
        <v>-95.712900000000005</v>
      </c>
    </row>
    <row r="158" spans="1:26">
      <c r="A158" s="15">
        <v>157</v>
      </c>
      <c r="B158" s="15" t="s">
        <v>43</v>
      </c>
      <c r="C158" s="16">
        <v>162000000</v>
      </c>
      <c r="D158" s="16">
        <v>164000000000</v>
      </c>
      <c r="E158" s="17">
        <v>3</v>
      </c>
      <c r="F158" s="15">
        <v>966</v>
      </c>
      <c r="G158" s="15">
        <v>49</v>
      </c>
      <c r="H158" s="15">
        <v>2</v>
      </c>
      <c r="I158" s="15">
        <v>2</v>
      </c>
      <c r="J158" s="15">
        <v>1</v>
      </c>
      <c r="K158" s="16">
        <v>1980000000</v>
      </c>
      <c r="L158" s="15">
        <v>493800</v>
      </c>
      <c r="M158" s="15">
        <v>7900000</v>
      </c>
      <c r="N158" s="15">
        <v>5900000</v>
      </c>
      <c r="O158" s="15">
        <v>94800000</v>
      </c>
      <c r="P158" s="15">
        <v>1000000</v>
      </c>
      <c r="Q158" s="18">
        <v>38961</v>
      </c>
      <c r="R158" s="15" t="str">
        <f>INDEX(T_Category[category],MATCH(T_Youtuber3[[#This Row],[CatID]],T_Category[CatID],1))</f>
        <v>Education</v>
      </c>
      <c r="S158" s="15" t="str">
        <f>VLOOKUP(T_Youtuber3[[#This Row],[CtrID]],T_Country[#Data],2,1)</f>
        <v>United States</v>
      </c>
      <c r="T158" s="15" t="str">
        <f>VLOOKUP(T_Youtuber3[[#This Row],[CtrID]],T_Country[#Data],3,0)</f>
        <v>US</v>
      </c>
      <c r="U158" s="15">
        <f>INDEX(T_Country[Gross tertiary education enrollment (%)],MATCH(T_Youtuber3[[#This Row],[CtrID]],T_Country[CtID],0))</f>
        <v>88.2</v>
      </c>
      <c r="V158" s="19">
        <f>_xlfn.XLOOKUP(T_Youtuber3[[#This Row],[CtrID]],T_Country[CtID],T_Country[Population])</f>
        <v>328000000</v>
      </c>
      <c r="W158" s="15" cm="1">
        <f t="array" ref="W158">_xlfn._xlws.FILTER(T_Country[Unemployment rate],T_Country[CtID]=T_Youtuber3[[#This Row],[CtrID]])</f>
        <v>14.7</v>
      </c>
      <c r="X158" s="15">
        <f>_xlfn.XLOOKUP(T_Youtuber3[[#This Row],[CtrID]],T_Country[CtID],T_Country[Urban_population])</f>
        <v>271000000</v>
      </c>
      <c r="Y158" s="15">
        <f>_xlfn.XLOOKUP(T_Youtuber3[[#This Row],[CtrID]],T_Country[CtID],T_Country[Latitude])</f>
        <v>37.090240000000001</v>
      </c>
      <c r="Z158" s="15">
        <f>_xlfn.XLOOKUP(T_Youtuber3[[#This Row],[CtrID]],T_Country[CtID],T_Country[Longitude])</f>
        <v>-95.712900000000005</v>
      </c>
    </row>
    <row r="159" spans="1:26">
      <c r="A159" s="15">
        <v>158</v>
      </c>
      <c r="B159" s="15" t="s">
        <v>1127</v>
      </c>
      <c r="C159" s="15">
        <v>13400000</v>
      </c>
      <c r="D159" s="16">
        <v>11800000000</v>
      </c>
      <c r="E159" s="17">
        <v>9</v>
      </c>
      <c r="F159" s="15">
        <v>7356</v>
      </c>
      <c r="G159" s="15">
        <v>11</v>
      </c>
      <c r="H159" s="15">
        <v>330</v>
      </c>
      <c r="I159" s="15">
        <v>9</v>
      </c>
      <c r="J159" s="15">
        <v>140</v>
      </c>
      <c r="K159" s="16">
        <v>229000000</v>
      </c>
      <c r="L159" s="15">
        <v>57200</v>
      </c>
      <c r="M159" s="15">
        <v>915600</v>
      </c>
      <c r="N159" s="15">
        <v>686700</v>
      </c>
      <c r="O159" s="15">
        <v>11000000</v>
      </c>
      <c r="P159" s="15">
        <v>100000</v>
      </c>
      <c r="Q159" s="18">
        <v>39121</v>
      </c>
      <c r="R159" s="15" t="str">
        <f>INDEX(T_Category[category],MATCH(T_Youtuber3[[#This Row],[CatID]],T_Category[CatID],1))</f>
        <v>Music</v>
      </c>
      <c r="S159" s="15" t="str">
        <f>VLOOKUP(T_Youtuber3[[#This Row],[CtrID]],T_Country[#Data],2,1)</f>
        <v>Colombia</v>
      </c>
      <c r="T159" s="15" t="str">
        <f>VLOOKUP(T_Youtuber3[[#This Row],[CtrID]],T_Country[#Data],3,0)</f>
        <v>CO</v>
      </c>
      <c r="U159" s="15">
        <f>INDEX(T_Country[Gross tertiary education enrollment (%)],MATCH(T_Youtuber3[[#This Row],[CtrID]],T_Country[CtID],0))</f>
        <v>55.3</v>
      </c>
      <c r="V159" s="19">
        <f>_xlfn.XLOOKUP(T_Youtuber3[[#This Row],[CtrID]],T_Country[CtID],T_Country[Population])</f>
        <v>50339443</v>
      </c>
      <c r="W159" s="15" cm="1">
        <f t="array" ref="W159">_xlfn._xlws.FILTER(T_Country[Unemployment rate],T_Country[CtID]=T_Youtuber3[[#This Row],[CtrID]])</f>
        <v>9.7100000000000009</v>
      </c>
      <c r="X159" s="15">
        <f>_xlfn.XLOOKUP(T_Youtuber3[[#This Row],[CtrID]],T_Country[CtID],T_Country[Urban_population])</f>
        <v>40827302</v>
      </c>
      <c r="Y159" s="15">
        <f>_xlfn.XLOOKUP(T_Youtuber3[[#This Row],[CtrID]],T_Country[CtID],T_Country[Latitude])</f>
        <v>4.5708679999999999</v>
      </c>
      <c r="Z159" s="15">
        <f>_xlfn.XLOOKUP(T_Youtuber3[[#This Row],[CtrID]],T_Country[CtID],T_Country[Longitude])</f>
        <v>-74.297300000000007</v>
      </c>
    </row>
    <row r="160" spans="1:26">
      <c r="A160" s="15">
        <v>159</v>
      </c>
      <c r="B160" s="15" t="s">
        <v>1022</v>
      </c>
      <c r="C160" s="15">
        <v>14400000</v>
      </c>
      <c r="D160" s="16">
        <v>4040000000</v>
      </c>
      <c r="E160" s="17">
        <v>9</v>
      </c>
      <c r="F160" s="15">
        <v>450</v>
      </c>
      <c r="G160" s="15">
        <v>49</v>
      </c>
      <c r="H160" s="15">
        <v>23796</v>
      </c>
      <c r="I160" s="15">
        <v>962</v>
      </c>
      <c r="J160" s="15">
        <v>836</v>
      </c>
      <c r="K160" s="15">
        <v>3557000</v>
      </c>
      <c r="L160" s="15">
        <v>889</v>
      </c>
      <c r="M160" s="15">
        <v>14200</v>
      </c>
      <c r="N160" s="15">
        <v>10700</v>
      </c>
      <c r="O160" s="15">
        <v>170700</v>
      </c>
      <c r="P160" s="15">
        <v>10000</v>
      </c>
      <c r="Q160" s="18">
        <v>39603</v>
      </c>
      <c r="R160" s="15" t="str">
        <f>INDEX(T_Category[category],MATCH(T_Youtuber3[[#This Row],[CatID]],T_Category[CatID],1))</f>
        <v>Music</v>
      </c>
      <c r="S160" s="15" t="str">
        <f>VLOOKUP(T_Youtuber3[[#This Row],[CtrID]],T_Country[#Data],2,1)</f>
        <v>United States</v>
      </c>
      <c r="T160" s="15" t="str">
        <f>VLOOKUP(T_Youtuber3[[#This Row],[CtrID]],T_Country[#Data],3,0)</f>
        <v>US</v>
      </c>
      <c r="U160" s="15">
        <f>INDEX(T_Country[Gross tertiary education enrollment (%)],MATCH(T_Youtuber3[[#This Row],[CtrID]],T_Country[CtID],0))</f>
        <v>88.2</v>
      </c>
      <c r="V160" s="19">
        <f>_xlfn.XLOOKUP(T_Youtuber3[[#This Row],[CtrID]],T_Country[CtID],T_Country[Population])</f>
        <v>328000000</v>
      </c>
      <c r="W160" s="15" cm="1">
        <f t="array" ref="W160">_xlfn._xlws.FILTER(T_Country[Unemployment rate],T_Country[CtID]=T_Youtuber3[[#This Row],[CtrID]])</f>
        <v>14.7</v>
      </c>
      <c r="X160" s="15">
        <f>_xlfn.XLOOKUP(T_Youtuber3[[#This Row],[CtrID]],T_Country[CtID],T_Country[Urban_population])</f>
        <v>271000000</v>
      </c>
      <c r="Y160" s="15">
        <f>_xlfn.XLOOKUP(T_Youtuber3[[#This Row],[CtrID]],T_Country[CtID],T_Country[Latitude])</f>
        <v>37.090240000000001</v>
      </c>
      <c r="Z160" s="15">
        <f>_xlfn.XLOOKUP(T_Youtuber3[[#This Row],[CtrID]],T_Country[CtID],T_Country[Longitude])</f>
        <v>-95.712900000000005</v>
      </c>
    </row>
    <row r="161" spans="1:26">
      <c r="A161" s="15">
        <v>160</v>
      </c>
      <c r="B161" s="15" t="s">
        <v>397</v>
      </c>
      <c r="C161" s="15">
        <v>25300000</v>
      </c>
      <c r="D161" s="16">
        <v>17300000000</v>
      </c>
      <c r="E161" s="17">
        <v>9</v>
      </c>
      <c r="F161" s="15">
        <v>398</v>
      </c>
      <c r="G161" s="15">
        <v>48</v>
      </c>
      <c r="H161" s="15">
        <v>160</v>
      </c>
      <c r="I161" s="15">
        <v>8</v>
      </c>
      <c r="J161" s="15">
        <v>70</v>
      </c>
      <c r="K161" s="16">
        <v>199000000</v>
      </c>
      <c r="L161" s="15">
        <v>49700</v>
      </c>
      <c r="M161" s="15">
        <v>795500</v>
      </c>
      <c r="N161" s="15">
        <v>596600</v>
      </c>
      <c r="O161" s="15">
        <v>9500000</v>
      </c>
      <c r="P161" s="15">
        <v>100000</v>
      </c>
      <c r="Q161" s="18">
        <v>40181</v>
      </c>
      <c r="R161" s="15" t="str">
        <f>INDEX(T_Category[category],MATCH(T_Youtuber3[[#This Row],[CatID]],T_Category[CatID],1))</f>
        <v>Music</v>
      </c>
      <c r="S161" s="15" t="str">
        <f>VLOOKUP(T_Youtuber3[[#This Row],[CtrID]],T_Country[#Data],2,1)</f>
        <v>United Kingdom</v>
      </c>
      <c r="T161" s="15" t="str">
        <f>VLOOKUP(T_Youtuber3[[#This Row],[CtrID]],T_Country[#Data],3,0)</f>
        <v>GB</v>
      </c>
      <c r="U161" s="15">
        <f>INDEX(T_Country[Gross tertiary education enrollment (%)],MATCH(T_Youtuber3[[#This Row],[CtrID]],T_Country[CtID],0))</f>
        <v>60</v>
      </c>
      <c r="V161" s="19">
        <f>_xlfn.XLOOKUP(T_Youtuber3[[#This Row],[CtrID]],T_Country[CtID],T_Country[Population])</f>
        <v>66834405</v>
      </c>
      <c r="W161" s="15" cm="1">
        <f t="array" ref="W161">_xlfn._xlws.FILTER(T_Country[Unemployment rate],T_Country[CtID]=T_Youtuber3[[#This Row],[CtrID]])</f>
        <v>3.85</v>
      </c>
      <c r="X161" s="15">
        <f>_xlfn.XLOOKUP(T_Youtuber3[[#This Row],[CtrID]],T_Country[CtID],T_Country[Urban_population])</f>
        <v>55908316</v>
      </c>
      <c r="Y161" s="15">
        <f>_xlfn.XLOOKUP(T_Youtuber3[[#This Row],[CtrID]],T_Country[CtID],T_Country[Latitude])</f>
        <v>55.378050000000002</v>
      </c>
      <c r="Z161" s="15">
        <f>_xlfn.XLOOKUP(T_Youtuber3[[#This Row],[CtrID]],T_Country[CtID],T_Country[Longitude])</f>
        <v>-3.4359700000000002</v>
      </c>
    </row>
    <row r="162" spans="1:26">
      <c r="A162" s="15">
        <v>161</v>
      </c>
      <c r="B162" s="15" t="s">
        <v>1238</v>
      </c>
      <c r="C162" s="15">
        <v>12500000</v>
      </c>
      <c r="D162" s="16">
        <v>1610000000</v>
      </c>
      <c r="E162" s="17">
        <v>4</v>
      </c>
      <c r="F162" s="15">
        <v>385</v>
      </c>
      <c r="G162" s="15">
        <v>48</v>
      </c>
      <c r="H162" s="15">
        <v>6487</v>
      </c>
      <c r="I162" s="15">
        <v>33</v>
      </c>
      <c r="J162" s="15">
        <v>171</v>
      </c>
      <c r="K162" s="15">
        <v>8482000</v>
      </c>
      <c r="L162" s="15">
        <v>2100</v>
      </c>
      <c r="M162" s="15">
        <v>33900</v>
      </c>
      <c r="N162" s="15">
        <v>25400</v>
      </c>
      <c r="O162" s="15">
        <v>407200</v>
      </c>
      <c r="P162" s="15" t="s">
        <v>39</v>
      </c>
      <c r="Q162" s="18">
        <v>39036</v>
      </c>
      <c r="R162" s="15" t="str">
        <f>INDEX(T_Category[category],MATCH(T_Youtuber3[[#This Row],[CatID]],T_Category[CatID],1))</f>
        <v>Entertainment</v>
      </c>
      <c r="S162" s="15" t="str">
        <f>VLOOKUP(T_Youtuber3[[#This Row],[CtrID]],T_Country[#Data],2,1)</f>
        <v>United Kingdom</v>
      </c>
      <c r="T162" s="15" t="str">
        <f>VLOOKUP(T_Youtuber3[[#This Row],[CtrID]],T_Country[#Data],3,0)</f>
        <v>GB</v>
      </c>
      <c r="U162" s="15">
        <f>INDEX(T_Country[Gross tertiary education enrollment (%)],MATCH(T_Youtuber3[[#This Row],[CtrID]],T_Country[CtID],0))</f>
        <v>60</v>
      </c>
      <c r="V162" s="19">
        <f>_xlfn.XLOOKUP(T_Youtuber3[[#This Row],[CtrID]],T_Country[CtID],T_Country[Population])</f>
        <v>66834405</v>
      </c>
      <c r="W162" s="15" cm="1">
        <f t="array" ref="W162">_xlfn._xlws.FILTER(T_Country[Unemployment rate],T_Country[CtID]=T_Youtuber3[[#This Row],[CtrID]])</f>
        <v>3.85</v>
      </c>
      <c r="X162" s="15">
        <f>_xlfn.XLOOKUP(T_Youtuber3[[#This Row],[CtrID]],T_Country[CtID],T_Country[Urban_population])</f>
        <v>55908316</v>
      </c>
      <c r="Y162" s="15">
        <f>_xlfn.XLOOKUP(T_Youtuber3[[#This Row],[CtrID]],T_Country[CtID],T_Country[Latitude])</f>
        <v>55.378050000000002</v>
      </c>
      <c r="Z162" s="15">
        <f>_xlfn.XLOOKUP(T_Youtuber3[[#This Row],[CtrID]],T_Country[CtID],T_Country[Longitude])</f>
        <v>-3.4359700000000002</v>
      </c>
    </row>
    <row r="163" spans="1:26">
      <c r="A163" s="15">
        <v>162</v>
      </c>
      <c r="B163" s="15" t="s">
        <v>973</v>
      </c>
      <c r="C163" s="15">
        <v>14700000</v>
      </c>
      <c r="D163" s="16">
        <v>7260000000</v>
      </c>
      <c r="E163" s="17">
        <v>2</v>
      </c>
      <c r="F163" s="15">
        <v>4340</v>
      </c>
      <c r="G163" s="15">
        <v>49</v>
      </c>
      <c r="H163" s="15">
        <v>798</v>
      </c>
      <c r="I163" s="15">
        <v>154</v>
      </c>
      <c r="J163" s="15">
        <v>30</v>
      </c>
      <c r="K163" s="15">
        <v>55583000</v>
      </c>
      <c r="L163" s="15">
        <v>0</v>
      </c>
      <c r="M163" s="15">
        <v>0</v>
      </c>
      <c r="N163" s="15">
        <v>0</v>
      </c>
      <c r="O163" s="15">
        <v>0</v>
      </c>
      <c r="P163" s="15" t="s">
        <v>39</v>
      </c>
      <c r="Q163" s="18">
        <v>38999</v>
      </c>
      <c r="R163" s="15" t="str">
        <f>INDEX(T_Category[category],MATCH(T_Youtuber3[[#This Row],[CatID]],T_Category[CatID],1))</f>
        <v>Comedy</v>
      </c>
      <c r="S163" s="15" t="str">
        <f>VLOOKUP(T_Youtuber3[[#This Row],[CtrID]],T_Country[#Data],2,1)</f>
        <v>United States</v>
      </c>
      <c r="T163" s="15" t="str">
        <f>VLOOKUP(T_Youtuber3[[#This Row],[CtrID]],T_Country[#Data],3,0)</f>
        <v>US</v>
      </c>
      <c r="U163" s="15">
        <f>INDEX(T_Country[Gross tertiary education enrollment (%)],MATCH(T_Youtuber3[[#This Row],[CtrID]],T_Country[CtID],0))</f>
        <v>88.2</v>
      </c>
      <c r="V163" s="19">
        <f>_xlfn.XLOOKUP(T_Youtuber3[[#This Row],[CtrID]],T_Country[CtID],T_Country[Population])</f>
        <v>328000000</v>
      </c>
      <c r="W163" s="15" cm="1">
        <f t="array" ref="W163">_xlfn._xlws.FILTER(T_Country[Unemployment rate],T_Country[CtID]=T_Youtuber3[[#This Row],[CtrID]])</f>
        <v>14.7</v>
      </c>
      <c r="X163" s="15">
        <f>_xlfn.XLOOKUP(T_Youtuber3[[#This Row],[CtrID]],T_Country[CtID],T_Country[Urban_population])</f>
        <v>271000000</v>
      </c>
      <c r="Y163" s="15">
        <f>_xlfn.XLOOKUP(T_Youtuber3[[#This Row],[CtrID]],T_Country[CtID],T_Country[Latitude])</f>
        <v>37.090240000000001</v>
      </c>
      <c r="Z163" s="15">
        <f>_xlfn.XLOOKUP(T_Youtuber3[[#This Row],[CtrID]],T_Country[CtID],T_Country[Longitude])</f>
        <v>-95.712900000000005</v>
      </c>
    </row>
    <row r="164" spans="1:26">
      <c r="A164" s="15">
        <v>163</v>
      </c>
      <c r="B164" s="15" t="s">
        <v>435</v>
      </c>
      <c r="C164" s="15">
        <v>23900000</v>
      </c>
      <c r="D164" s="16">
        <v>6580000000</v>
      </c>
      <c r="E164" s="17">
        <v>4</v>
      </c>
      <c r="F164" s="15">
        <v>257</v>
      </c>
      <c r="G164" s="15">
        <v>49</v>
      </c>
      <c r="H164" s="15">
        <v>911</v>
      </c>
      <c r="I164" s="15">
        <v>79</v>
      </c>
      <c r="J164" s="15">
        <v>73</v>
      </c>
      <c r="K164" s="15">
        <v>10853000</v>
      </c>
      <c r="L164" s="15">
        <v>2700</v>
      </c>
      <c r="M164" s="15">
        <v>43400</v>
      </c>
      <c r="N164" s="15">
        <v>32600</v>
      </c>
      <c r="O164" s="15">
        <v>520900</v>
      </c>
      <c r="P164" s="15" t="s">
        <v>39</v>
      </c>
      <c r="Q164" s="18">
        <v>40764</v>
      </c>
      <c r="R164" s="15" t="str">
        <f>INDEX(T_Category[category],MATCH(T_Youtuber3[[#This Row],[CatID]],T_Category[CatID],1))</f>
        <v>Entertainment</v>
      </c>
      <c r="S164" s="15" t="str">
        <f>VLOOKUP(T_Youtuber3[[#This Row],[CtrID]],T_Country[#Data],2,1)</f>
        <v>United States</v>
      </c>
      <c r="T164" s="15" t="str">
        <f>VLOOKUP(T_Youtuber3[[#This Row],[CtrID]],T_Country[#Data],3,0)</f>
        <v>US</v>
      </c>
      <c r="U164" s="15">
        <f>INDEX(T_Country[Gross tertiary education enrollment (%)],MATCH(T_Youtuber3[[#This Row],[CtrID]],T_Country[CtID],0))</f>
        <v>88.2</v>
      </c>
      <c r="V164" s="19">
        <f>_xlfn.XLOOKUP(T_Youtuber3[[#This Row],[CtrID]],T_Country[CtID],T_Country[Population])</f>
        <v>328000000</v>
      </c>
      <c r="W164" s="15" cm="1">
        <f t="array" ref="W164">_xlfn._xlws.FILTER(T_Country[Unemployment rate],T_Country[CtID]=T_Youtuber3[[#This Row],[CtrID]])</f>
        <v>14.7</v>
      </c>
      <c r="X164" s="15">
        <f>_xlfn.XLOOKUP(T_Youtuber3[[#This Row],[CtrID]],T_Country[CtID],T_Country[Urban_population])</f>
        <v>271000000</v>
      </c>
      <c r="Y164" s="15">
        <f>_xlfn.XLOOKUP(T_Youtuber3[[#This Row],[CtrID]],T_Country[CtID],T_Country[Latitude])</f>
        <v>37.090240000000001</v>
      </c>
      <c r="Z164" s="15">
        <f>_xlfn.XLOOKUP(T_Youtuber3[[#This Row],[CtrID]],T_Country[CtID],T_Country[Longitude])</f>
        <v>-95.712900000000005</v>
      </c>
    </row>
    <row r="165" spans="1:26">
      <c r="A165" s="15">
        <v>164</v>
      </c>
      <c r="B165" s="15" t="s">
        <v>975</v>
      </c>
      <c r="C165" s="15">
        <v>14700000</v>
      </c>
      <c r="D165" s="16">
        <v>12400000000</v>
      </c>
      <c r="E165" s="17">
        <v>4</v>
      </c>
      <c r="F165" s="15">
        <v>23490</v>
      </c>
      <c r="G165" s="15">
        <v>19</v>
      </c>
      <c r="H165" s="15">
        <v>310</v>
      </c>
      <c r="I165" s="15">
        <v>105</v>
      </c>
      <c r="J165" s="15">
        <v>148</v>
      </c>
      <c r="K165" s="16">
        <v>348000000</v>
      </c>
      <c r="L165" s="15">
        <v>86900</v>
      </c>
      <c r="M165" s="15">
        <v>1400000</v>
      </c>
      <c r="N165" s="15">
        <v>1000000</v>
      </c>
      <c r="O165" s="15">
        <v>16700000</v>
      </c>
      <c r="P165" s="15">
        <v>400000</v>
      </c>
      <c r="Q165" s="18">
        <v>41606</v>
      </c>
      <c r="R165" s="15" t="str">
        <f>INDEX(T_Category[category],MATCH(T_Youtuber3[[#This Row],[CatID]],T_Category[CatID],1))</f>
        <v>Entertainment</v>
      </c>
      <c r="S165" s="15" t="str">
        <f>VLOOKUP(T_Youtuber3[[#This Row],[CtrID]],T_Country[#Data],2,1)</f>
        <v>India</v>
      </c>
      <c r="T165" s="15" t="str">
        <f>VLOOKUP(T_Youtuber3[[#This Row],[CtrID]],T_Country[#Data],3,0)</f>
        <v>IN</v>
      </c>
      <c r="U165" s="15">
        <f>INDEX(T_Country[Gross tertiary education enrollment (%)],MATCH(T_Youtuber3[[#This Row],[CtrID]],T_Country[CtID],0))</f>
        <v>28.1</v>
      </c>
      <c r="V165" s="19">
        <f>_xlfn.XLOOKUP(T_Youtuber3[[#This Row],[CtrID]],T_Country[CtID],T_Country[Population])</f>
        <v>1370000000</v>
      </c>
      <c r="W165" s="15" cm="1">
        <f t="array" ref="W165">_xlfn._xlws.FILTER(T_Country[Unemployment rate],T_Country[CtID]=T_Youtuber3[[#This Row],[CtrID]])</f>
        <v>5.36</v>
      </c>
      <c r="X165" s="15">
        <f>_xlfn.XLOOKUP(T_Youtuber3[[#This Row],[CtrID]],T_Country[CtID],T_Country[Urban_population])</f>
        <v>471000000</v>
      </c>
      <c r="Y165" s="15">
        <f>_xlfn.XLOOKUP(T_Youtuber3[[#This Row],[CtrID]],T_Country[CtID],T_Country[Latitude])</f>
        <v>20.593679999999999</v>
      </c>
      <c r="Z165" s="15">
        <f>_xlfn.XLOOKUP(T_Youtuber3[[#This Row],[CtrID]],T_Country[CtID],T_Country[Longitude])</f>
        <v>78.962879999999998</v>
      </c>
    </row>
    <row r="166" spans="1:26">
      <c r="A166" s="15">
        <v>165</v>
      </c>
      <c r="B166" s="15" t="s">
        <v>94</v>
      </c>
      <c r="C166" s="15">
        <v>64600000</v>
      </c>
      <c r="D166" s="16">
        <v>61500000000</v>
      </c>
      <c r="E166" s="17">
        <v>16</v>
      </c>
      <c r="F166" s="15">
        <v>112915</v>
      </c>
      <c r="G166" s="15">
        <v>19</v>
      </c>
      <c r="H166" s="15">
        <v>10</v>
      </c>
      <c r="I166" s="15">
        <v>9</v>
      </c>
      <c r="J166" s="15">
        <v>9</v>
      </c>
      <c r="K166" s="16">
        <v>1190000000</v>
      </c>
      <c r="L166" s="15">
        <v>296900</v>
      </c>
      <c r="M166" s="15">
        <v>4800000</v>
      </c>
      <c r="N166" s="15">
        <v>3600000</v>
      </c>
      <c r="O166" s="15">
        <v>57000000</v>
      </c>
      <c r="P166" s="15">
        <v>1100000</v>
      </c>
      <c r="Q166" s="18">
        <v>39612</v>
      </c>
      <c r="R166" s="15" t="str">
        <f>INDEX(T_Category[category],MATCH(T_Youtuber3[[#This Row],[CatID]],T_Category[CatID],1))</f>
        <v>Shows</v>
      </c>
      <c r="S166" s="15" t="str">
        <f>VLOOKUP(T_Youtuber3[[#This Row],[CtrID]],T_Country[#Data],2,1)</f>
        <v>India</v>
      </c>
      <c r="T166" s="15" t="str">
        <f>VLOOKUP(T_Youtuber3[[#This Row],[CtrID]],T_Country[#Data],3,0)</f>
        <v>IN</v>
      </c>
      <c r="U166" s="15">
        <f>INDEX(T_Country[Gross tertiary education enrollment (%)],MATCH(T_Youtuber3[[#This Row],[CtrID]],T_Country[CtID],0))</f>
        <v>28.1</v>
      </c>
      <c r="V166" s="19">
        <f>_xlfn.XLOOKUP(T_Youtuber3[[#This Row],[CtrID]],T_Country[CtID],T_Country[Population])</f>
        <v>1370000000</v>
      </c>
      <c r="W166" s="15" cm="1">
        <f t="array" ref="W166">_xlfn._xlws.FILTER(T_Country[Unemployment rate],T_Country[CtID]=T_Youtuber3[[#This Row],[CtrID]])</f>
        <v>5.36</v>
      </c>
      <c r="X166" s="15">
        <f>_xlfn.XLOOKUP(T_Youtuber3[[#This Row],[CtrID]],T_Country[CtID],T_Country[Urban_population])</f>
        <v>471000000</v>
      </c>
      <c r="Y166" s="15">
        <f>_xlfn.XLOOKUP(T_Youtuber3[[#This Row],[CtrID]],T_Country[CtID],T_Country[Latitude])</f>
        <v>20.593679999999999</v>
      </c>
      <c r="Z166" s="15">
        <f>_xlfn.XLOOKUP(T_Youtuber3[[#This Row],[CtrID]],T_Country[CtID],T_Country[Longitude])</f>
        <v>78.962879999999998</v>
      </c>
    </row>
    <row r="167" spans="1:26">
      <c r="A167" s="15">
        <v>166</v>
      </c>
      <c r="B167" s="15" t="s">
        <v>1124</v>
      </c>
      <c r="C167" s="15">
        <v>13500000</v>
      </c>
      <c r="D167" s="16">
        <v>2750000000</v>
      </c>
      <c r="E167" s="17">
        <v>9</v>
      </c>
      <c r="F167" s="15">
        <v>321</v>
      </c>
      <c r="G167" s="15">
        <v>49</v>
      </c>
      <c r="H167" s="15">
        <v>3257</v>
      </c>
      <c r="I167" s="15">
        <v>165</v>
      </c>
      <c r="J167" s="15">
        <v>140</v>
      </c>
      <c r="K167" s="15">
        <v>10787000</v>
      </c>
      <c r="L167" s="15">
        <v>2700</v>
      </c>
      <c r="M167" s="15">
        <v>43100</v>
      </c>
      <c r="N167" s="15">
        <v>32400</v>
      </c>
      <c r="O167" s="15">
        <v>517800</v>
      </c>
      <c r="P167" s="15" t="s">
        <v>39</v>
      </c>
      <c r="Q167" s="18">
        <v>38856</v>
      </c>
      <c r="R167" s="15" t="str">
        <f>INDEX(T_Category[category],MATCH(T_Youtuber3[[#This Row],[CatID]],T_Category[CatID],1))</f>
        <v>Music</v>
      </c>
      <c r="S167" s="15" t="str">
        <f>VLOOKUP(T_Youtuber3[[#This Row],[CtrID]],T_Country[#Data],2,1)</f>
        <v>United States</v>
      </c>
      <c r="T167" s="15" t="str">
        <f>VLOOKUP(T_Youtuber3[[#This Row],[CtrID]],T_Country[#Data],3,0)</f>
        <v>US</v>
      </c>
      <c r="U167" s="15">
        <f>INDEX(T_Country[Gross tertiary education enrollment (%)],MATCH(T_Youtuber3[[#This Row],[CtrID]],T_Country[CtID],0))</f>
        <v>88.2</v>
      </c>
      <c r="V167" s="19">
        <f>_xlfn.XLOOKUP(T_Youtuber3[[#This Row],[CtrID]],T_Country[CtID],T_Country[Population])</f>
        <v>328000000</v>
      </c>
      <c r="W167" s="15" cm="1">
        <f t="array" ref="W167">_xlfn._xlws.FILTER(T_Country[Unemployment rate],T_Country[CtID]=T_Youtuber3[[#This Row],[CtrID]])</f>
        <v>14.7</v>
      </c>
      <c r="X167" s="15">
        <f>_xlfn.XLOOKUP(T_Youtuber3[[#This Row],[CtrID]],T_Country[CtID],T_Country[Urban_population])</f>
        <v>271000000</v>
      </c>
      <c r="Y167" s="15">
        <f>_xlfn.XLOOKUP(T_Youtuber3[[#This Row],[CtrID]],T_Country[CtID],T_Country[Latitude])</f>
        <v>37.090240000000001</v>
      </c>
      <c r="Z167" s="15">
        <f>_xlfn.XLOOKUP(T_Youtuber3[[#This Row],[CtrID]],T_Country[CtID],T_Country[Longitude])</f>
        <v>-95.712900000000005</v>
      </c>
    </row>
    <row r="168" spans="1:26">
      <c r="A168" s="15">
        <v>167</v>
      </c>
      <c r="B168" s="15" t="s">
        <v>588</v>
      </c>
      <c r="C168" s="15">
        <v>20100000</v>
      </c>
      <c r="D168" s="16">
        <v>23400000000</v>
      </c>
      <c r="E168" s="17">
        <v>4</v>
      </c>
      <c r="F168" s="15">
        <v>3774</v>
      </c>
      <c r="G168" s="15">
        <v>49</v>
      </c>
      <c r="H168" s="15">
        <v>86</v>
      </c>
      <c r="I168" s="15">
        <v>108</v>
      </c>
      <c r="J168" s="15">
        <v>28</v>
      </c>
      <c r="K168" s="16">
        <v>222000000</v>
      </c>
      <c r="L168" s="15">
        <v>55400</v>
      </c>
      <c r="M168" s="15">
        <v>886800</v>
      </c>
      <c r="N168" s="15">
        <v>665100</v>
      </c>
      <c r="O168" s="15">
        <v>10600000</v>
      </c>
      <c r="P168" s="15">
        <v>200000</v>
      </c>
      <c r="Q168" s="18">
        <v>41581</v>
      </c>
      <c r="R168" s="15" t="str">
        <f>INDEX(T_Category[category],MATCH(T_Youtuber3[[#This Row],[CatID]],T_Category[CatID],1))</f>
        <v>Entertainment</v>
      </c>
      <c r="S168" s="15" t="str">
        <f>VLOOKUP(T_Youtuber3[[#This Row],[CtrID]],T_Country[#Data],2,1)</f>
        <v>United States</v>
      </c>
      <c r="T168" s="15" t="str">
        <f>VLOOKUP(T_Youtuber3[[#This Row],[CtrID]],T_Country[#Data],3,0)</f>
        <v>US</v>
      </c>
      <c r="U168" s="15">
        <f>INDEX(T_Country[Gross tertiary education enrollment (%)],MATCH(T_Youtuber3[[#This Row],[CtrID]],T_Country[CtID],0))</f>
        <v>88.2</v>
      </c>
      <c r="V168" s="19">
        <f>_xlfn.XLOOKUP(T_Youtuber3[[#This Row],[CtrID]],T_Country[CtID],T_Country[Population])</f>
        <v>328000000</v>
      </c>
      <c r="W168" s="15" cm="1">
        <f t="array" ref="W168">_xlfn._xlws.FILTER(T_Country[Unemployment rate],T_Country[CtID]=T_Youtuber3[[#This Row],[CtrID]])</f>
        <v>14.7</v>
      </c>
      <c r="X168" s="15">
        <f>_xlfn.XLOOKUP(T_Youtuber3[[#This Row],[CtrID]],T_Country[CtID],T_Country[Urban_population])</f>
        <v>271000000</v>
      </c>
      <c r="Y168" s="15">
        <f>_xlfn.XLOOKUP(T_Youtuber3[[#This Row],[CtrID]],T_Country[CtID],T_Country[Latitude])</f>
        <v>37.090240000000001</v>
      </c>
      <c r="Z168" s="15">
        <f>_xlfn.XLOOKUP(T_Youtuber3[[#This Row],[CtrID]],T_Country[CtID],T_Country[Longitude])</f>
        <v>-95.712900000000005</v>
      </c>
    </row>
    <row r="169" spans="1:26">
      <c r="A169" s="15">
        <v>168</v>
      </c>
      <c r="B169" s="15" t="s">
        <v>1167</v>
      </c>
      <c r="C169" s="15">
        <v>13200000</v>
      </c>
      <c r="D169" s="16">
        <v>1760000000</v>
      </c>
      <c r="E169" s="17">
        <v>13</v>
      </c>
      <c r="F169" s="15">
        <v>393</v>
      </c>
      <c r="G169" s="15">
        <v>19</v>
      </c>
      <c r="H169" s="15">
        <v>5855</v>
      </c>
      <c r="I169" s="15">
        <v>118</v>
      </c>
      <c r="J169" s="15">
        <v>33</v>
      </c>
      <c r="K169" s="15">
        <v>11490000</v>
      </c>
      <c r="L169" s="15">
        <v>2900</v>
      </c>
      <c r="M169" s="15">
        <v>46000</v>
      </c>
      <c r="N169" s="15">
        <v>34500</v>
      </c>
      <c r="O169" s="15">
        <v>551500</v>
      </c>
      <c r="P169" s="15" t="s">
        <v>39</v>
      </c>
      <c r="Q169" s="18">
        <v>42829</v>
      </c>
      <c r="R169" s="15" t="str">
        <f>INDEX(T_Category[category],MATCH(T_Youtuber3[[#This Row],[CatID]],T_Category[CatID],1))</f>
        <v>People &amp; Blogs</v>
      </c>
      <c r="S169" s="15" t="str">
        <f>VLOOKUP(T_Youtuber3[[#This Row],[CtrID]],T_Country[#Data],2,1)</f>
        <v>India</v>
      </c>
      <c r="T169" s="15" t="str">
        <f>VLOOKUP(T_Youtuber3[[#This Row],[CtrID]],T_Country[#Data],3,0)</f>
        <v>IN</v>
      </c>
      <c r="U169" s="15">
        <f>INDEX(T_Country[Gross tertiary education enrollment (%)],MATCH(T_Youtuber3[[#This Row],[CtrID]],T_Country[CtID],0))</f>
        <v>28.1</v>
      </c>
      <c r="V169" s="19">
        <f>_xlfn.XLOOKUP(T_Youtuber3[[#This Row],[CtrID]],T_Country[CtID],T_Country[Population])</f>
        <v>1370000000</v>
      </c>
      <c r="W169" s="15" cm="1">
        <f t="array" ref="W169">_xlfn._xlws.FILTER(T_Country[Unemployment rate],T_Country[CtID]=T_Youtuber3[[#This Row],[CtrID]])</f>
        <v>5.36</v>
      </c>
      <c r="X169" s="15">
        <f>_xlfn.XLOOKUP(T_Youtuber3[[#This Row],[CtrID]],T_Country[CtID],T_Country[Urban_population])</f>
        <v>471000000</v>
      </c>
      <c r="Y169" s="15">
        <f>_xlfn.XLOOKUP(T_Youtuber3[[#This Row],[CtrID]],T_Country[CtID],T_Country[Latitude])</f>
        <v>20.593679999999999</v>
      </c>
      <c r="Z169" s="15">
        <f>_xlfn.XLOOKUP(T_Youtuber3[[#This Row],[CtrID]],T_Country[CtID],T_Country[Longitude])</f>
        <v>78.962879999999998</v>
      </c>
    </row>
    <row r="170" spans="1:26">
      <c r="A170" s="15">
        <v>169</v>
      </c>
      <c r="B170" s="15" t="s">
        <v>776</v>
      </c>
      <c r="C170" s="15">
        <v>16700000</v>
      </c>
      <c r="D170" s="16">
        <v>7100000000</v>
      </c>
      <c r="E170" s="17">
        <v>6</v>
      </c>
      <c r="F170" s="15">
        <v>1693</v>
      </c>
      <c r="G170" s="15">
        <v>49</v>
      </c>
      <c r="H170" s="15">
        <v>814</v>
      </c>
      <c r="I170" s="15">
        <v>135</v>
      </c>
      <c r="J170" s="15">
        <v>39</v>
      </c>
      <c r="K170" s="16">
        <v>105000000</v>
      </c>
      <c r="L170" s="15">
        <v>26300</v>
      </c>
      <c r="M170" s="15">
        <v>420500</v>
      </c>
      <c r="N170" s="15">
        <v>315300</v>
      </c>
      <c r="O170" s="15">
        <v>5000000</v>
      </c>
      <c r="P170" s="15">
        <v>200000</v>
      </c>
      <c r="Q170" s="18">
        <v>39930</v>
      </c>
      <c r="R170" s="15" t="str">
        <f>INDEX(T_Category[category],MATCH(T_Youtuber3[[#This Row],[CatID]],T_Category[CatID],1))</f>
        <v>Gaming</v>
      </c>
      <c r="S170" s="15" t="str">
        <f>VLOOKUP(T_Youtuber3[[#This Row],[CtrID]],T_Country[#Data],2,1)</f>
        <v>United States</v>
      </c>
      <c r="T170" s="15" t="str">
        <f>VLOOKUP(T_Youtuber3[[#This Row],[CtrID]],T_Country[#Data],3,0)</f>
        <v>US</v>
      </c>
      <c r="U170" s="15">
        <f>INDEX(T_Country[Gross tertiary education enrollment (%)],MATCH(T_Youtuber3[[#This Row],[CtrID]],T_Country[CtID],0))</f>
        <v>88.2</v>
      </c>
      <c r="V170" s="19">
        <f>_xlfn.XLOOKUP(T_Youtuber3[[#This Row],[CtrID]],T_Country[CtID],T_Country[Population])</f>
        <v>328000000</v>
      </c>
      <c r="W170" s="15" cm="1">
        <f t="array" ref="W170">_xlfn._xlws.FILTER(T_Country[Unemployment rate],T_Country[CtID]=T_Youtuber3[[#This Row],[CtrID]])</f>
        <v>14.7</v>
      </c>
      <c r="X170" s="15">
        <f>_xlfn.XLOOKUP(T_Youtuber3[[#This Row],[CtrID]],T_Country[CtID],T_Country[Urban_population])</f>
        <v>271000000</v>
      </c>
      <c r="Y170" s="15">
        <f>_xlfn.XLOOKUP(T_Youtuber3[[#This Row],[CtrID]],T_Country[CtID],T_Country[Latitude])</f>
        <v>37.090240000000001</v>
      </c>
      <c r="Z170" s="15">
        <f>_xlfn.XLOOKUP(T_Youtuber3[[#This Row],[CtrID]],T_Country[CtID],T_Country[Longitude])</f>
        <v>-95.712900000000005</v>
      </c>
    </row>
    <row r="171" spans="1:26">
      <c r="A171" s="15">
        <v>170</v>
      </c>
      <c r="B171" s="15" t="s">
        <v>607</v>
      </c>
      <c r="C171" s="15">
        <v>19800000</v>
      </c>
      <c r="D171" s="16">
        <v>5760000000</v>
      </c>
      <c r="E171" s="17">
        <v>13</v>
      </c>
      <c r="F171" s="15">
        <v>760</v>
      </c>
      <c r="G171" s="15">
        <v>49</v>
      </c>
      <c r="H171" s="15">
        <v>1120</v>
      </c>
      <c r="I171" s="15">
        <v>111</v>
      </c>
      <c r="J171" s="15">
        <v>105</v>
      </c>
      <c r="K171" s="15">
        <v>6137000</v>
      </c>
      <c r="L171" s="15">
        <v>1500</v>
      </c>
      <c r="M171" s="15">
        <v>24500</v>
      </c>
      <c r="N171" s="15">
        <v>18400</v>
      </c>
      <c r="O171" s="15">
        <v>294600</v>
      </c>
      <c r="P171" s="15">
        <v>100000</v>
      </c>
      <c r="Q171" s="18">
        <v>43072</v>
      </c>
      <c r="R171" s="15" t="str">
        <f>INDEX(T_Category[category],MATCH(T_Youtuber3[[#This Row],[CatID]],T_Category[CatID],1))</f>
        <v>People &amp; Blogs</v>
      </c>
      <c r="S171" s="15" t="str">
        <f>VLOOKUP(T_Youtuber3[[#This Row],[CtrID]],T_Country[#Data],2,1)</f>
        <v>United States</v>
      </c>
      <c r="T171" s="15" t="str">
        <f>VLOOKUP(T_Youtuber3[[#This Row],[CtrID]],T_Country[#Data],3,0)</f>
        <v>US</v>
      </c>
      <c r="U171" s="15">
        <f>INDEX(T_Country[Gross tertiary education enrollment (%)],MATCH(T_Youtuber3[[#This Row],[CtrID]],T_Country[CtID],0))</f>
        <v>88.2</v>
      </c>
      <c r="V171" s="19">
        <f>_xlfn.XLOOKUP(T_Youtuber3[[#This Row],[CtrID]],T_Country[CtID],T_Country[Population])</f>
        <v>328000000</v>
      </c>
      <c r="W171" s="15" cm="1">
        <f t="array" ref="W171">_xlfn._xlws.FILTER(T_Country[Unemployment rate],T_Country[CtID]=T_Youtuber3[[#This Row],[CtrID]])</f>
        <v>14.7</v>
      </c>
      <c r="X171" s="15">
        <f>_xlfn.XLOOKUP(T_Youtuber3[[#This Row],[CtrID]],T_Country[CtID],T_Country[Urban_population])</f>
        <v>271000000</v>
      </c>
      <c r="Y171" s="15">
        <f>_xlfn.XLOOKUP(T_Youtuber3[[#This Row],[CtrID]],T_Country[CtID],T_Country[Latitude])</f>
        <v>37.090240000000001</v>
      </c>
      <c r="Z171" s="15">
        <f>_xlfn.XLOOKUP(T_Youtuber3[[#This Row],[CtrID]],T_Country[CtID],T_Country[Longitude])</f>
        <v>-95.712900000000005</v>
      </c>
    </row>
    <row r="172" spans="1:26">
      <c r="A172" s="15">
        <v>171</v>
      </c>
      <c r="B172" s="15" t="s">
        <v>955</v>
      </c>
      <c r="C172" s="15">
        <v>14800000</v>
      </c>
      <c r="D172" s="16">
        <v>1830000000</v>
      </c>
      <c r="E172" s="17">
        <v>3</v>
      </c>
      <c r="F172" s="15">
        <v>1481</v>
      </c>
      <c r="G172" s="15">
        <v>49</v>
      </c>
      <c r="H172" s="15">
        <v>5533</v>
      </c>
      <c r="I172" s="15">
        <v>153</v>
      </c>
      <c r="J172" s="15">
        <v>35</v>
      </c>
      <c r="K172" s="15">
        <v>7177000</v>
      </c>
      <c r="L172" s="15">
        <v>1800</v>
      </c>
      <c r="M172" s="15">
        <v>28700</v>
      </c>
      <c r="N172" s="15">
        <v>21500</v>
      </c>
      <c r="O172" s="15">
        <v>344500</v>
      </c>
      <c r="P172" s="15" t="s">
        <v>39</v>
      </c>
      <c r="Q172" s="18">
        <v>38857</v>
      </c>
      <c r="R172" s="15" t="str">
        <f>INDEX(T_Category[category],MATCH(T_Youtuber3[[#This Row],[CatID]],T_Category[CatID],1))</f>
        <v>Education</v>
      </c>
      <c r="S172" s="15" t="str">
        <f>VLOOKUP(T_Youtuber3[[#This Row],[CtrID]],T_Country[#Data],2,1)</f>
        <v>United States</v>
      </c>
      <c r="T172" s="15" t="str">
        <f>VLOOKUP(T_Youtuber3[[#This Row],[CtrID]],T_Country[#Data],3,0)</f>
        <v>US</v>
      </c>
      <c r="U172" s="15">
        <f>INDEX(T_Country[Gross tertiary education enrollment (%)],MATCH(T_Youtuber3[[#This Row],[CtrID]],T_Country[CtID],0))</f>
        <v>88.2</v>
      </c>
      <c r="V172" s="19">
        <f>_xlfn.XLOOKUP(T_Youtuber3[[#This Row],[CtrID]],T_Country[CtID],T_Country[Population])</f>
        <v>328000000</v>
      </c>
      <c r="W172" s="15" cm="1">
        <f t="array" ref="W172">_xlfn._xlws.FILTER(T_Country[Unemployment rate],T_Country[CtID]=T_Youtuber3[[#This Row],[CtrID]])</f>
        <v>14.7</v>
      </c>
      <c r="X172" s="15">
        <f>_xlfn.XLOOKUP(T_Youtuber3[[#This Row],[CtrID]],T_Country[CtID],T_Country[Urban_population])</f>
        <v>271000000</v>
      </c>
      <c r="Y172" s="15">
        <f>_xlfn.XLOOKUP(T_Youtuber3[[#This Row],[CtrID]],T_Country[CtID],T_Country[Latitude])</f>
        <v>37.090240000000001</v>
      </c>
      <c r="Z172" s="15">
        <f>_xlfn.XLOOKUP(T_Youtuber3[[#This Row],[CtrID]],T_Country[CtID],T_Country[Longitude])</f>
        <v>-95.712900000000005</v>
      </c>
    </row>
    <row r="173" spans="1:26">
      <c r="A173" s="15">
        <v>172</v>
      </c>
      <c r="B173" s="15" t="s">
        <v>1044</v>
      </c>
      <c r="C173" s="15">
        <v>14200000</v>
      </c>
      <c r="D173" s="16">
        <v>7950000000</v>
      </c>
      <c r="E173" s="17">
        <v>9</v>
      </c>
      <c r="F173" s="15">
        <v>0</v>
      </c>
      <c r="G173" s="15">
        <v>18</v>
      </c>
      <c r="H173" s="15">
        <v>4057944</v>
      </c>
      <c r="I173" s="15" t="s">
        <v>39</v>
      </c>
      <c r="J173" s="15">
        <v>7453</v>
      </c>
      <c r="K173" s="15" t="s">
        <v>39</v>
      </c>
      <c r="L173" s="15">
        <v>0</v>
      </c>
      <c r="M173" s="15">
        <v>0</v>
      </c>
      <c r="N173" s="15">
        <v>0</v>
      </c>
      <c r="O173" s="15">
        <v>0</v>
      </c>
      <c r="P173" s="15" t="s">
        <v>39</v>
      </c>
      <c r="Q173" s="18">
        <v>38627</v>
      </c>
      <c r="R173" s="15" t="str">
        <f>INDEX(T_Category[category],MATCH(T_Youtuber3[[#This Row],[CatID]],T_Category[CatID],1))</f>
        <v>Music</v>
      </c>
      <c r="S173" s="15" t="str">
        <f>VLOOKUP(T_Youtuber3[[#This Row],[CtrID]],T_Country[#Data],2,1)</f>
        <v>Germany</v>
      </c>
      <c r="T173" s="15" t="str">
        <f>VLOOKUP(T_Youtuber3[[#This Row],[CtrID]],T_Country[#Data],3,0)</f>
        <v>DE</v>
      </c>
      <c r="U173" s="15">
        <f>INDEX(T_Country[Gross tertiary education enrollment (%)],MATCH(T_Youtuber3[[#This Row],[CtrID]],T_Country[CtID],0))</f>
        <v>70.2</v>
      </c>
      <c r="V173" s="19">
        <f>_xlfn.XLOOKUP(T_Youtuber3[[#This Row],[CtrID]],T_Country[CtID],T_Country[Population])</f>
        <v>83132799</v>
      </c>
      <c r="W173" s="15" cm="1">
        <f t="array" ref="W173">_xlfn._xlws.FILTER(T_Country[Unemployment rate],T_Country[CtID]=T_Youtuber3[[#This Row],[CtrID]])</f>
        <v>3.04</v>
      </c>
      <c r="X173" s="15">
        <f>_xlfn.XLOOKUP(T_Youtuber3[[#This Row],[CtrID]],T_Country[CtID],T_Country[Urban_population])</f>
        <v>64324835</v>
      </c>
      <c r="Y173" s="15">
        <f>_xlfn.XLOOKUP(T_Youtuber3[[#This Row],[CtrID]],T_Country[CtID],T_Country[Latitude])</f>
        <v>51.165689999999998</v>
      </c>
      <c r="Z173" s="15">
        <f>_xlfn.XLOOKUP(T_Youtuber3[[#This Row],[CtrID]],T_Country[CtID],T_Country[Longitude])</f>
        <v>10.45153</v>
      </c>
    </row>
    <row r="174" spans="1:26">
      <c r="A174" s="15">
        <v>173</v>
      </c>
      <c r="B174" s="15" t="s">
        <v>359</v>
      </c>
      <c r="C174" s="15">
        <v>27300000</v>
      </c>
      <c r="D174" s="16">
        <v>7710000000</v>
      </c>
      <c r="E174" s="17">
        <v>4</v>
      </c>
      <c r="F174" s="15">
        <v>1259</v>
      </c>
      <c r="G174" s="15">
        <v>19</v>
      </c>
      <c r="H174" s="15">
        <v>707</v>
      </c>
      <c r="I174" s="15">
        <v>48</v>
      </c>
      <c r="J174" s="15">
        <v>2</v>
      </c>
      <c r="K174" s="16">
        <v>102000000</v>
      </c>
      <c r="L174" s="15">
        <v>25600</v>
      </c>
      <c r="M174" s="15">
        <v>408900</v>
      </c>
      <c r="N174" s="15">
        <v>306700</v>
      </c>
      <c r="O174" s="15">
        <v>4900000</v>
      </c>
      <c r="P174" s="15">
        <v>100000</v>
      </c>
      <c r="Q174" s="18">
        <v>42988</v>
      </c>
      <c r="R174" s="15" t="str">
        <f>INDEX(T_Category[category],MATCH(T_Youtuber3[[#This Row],[CatID]],T_Category[CatID],1))</f>
        <v>Entertainment</v>
      </c>
      <c r="S174" s="15" t="str">
        <f>VLOOKUP(T_Youtuber3[[#This Row],[CtrID]],T_Country[#Data],2,1)</f>
        <v>India</v>
      </c>
      <c r="T174" s="15" t="str">
        <f>VLOOKUP(T_Youtuber3[[#This Row],[CtrID]],T_Country[#Data],3,0)</f>
        <v>IN</v>
      </c>
      <c r="U174" s="15">
        <f>INDEX(T_Country[Gross tertiary education enrollment (%)],MATCH(T_Youtuber3[[#This Row],[CtrID]],T_Country[CtID],0))</f>
        <v>28.1</v>
      </c>
      <c r="V174" s="19">
        <f>_xlfn.XLOOKUP(T_Youtuber3[[#This Row],[CtrID]],T_Country[CtID],T_Country[Population])</f>
        <v>1370000000</v>
      </c>
      <c r="W174" s="15" cm="1">
        <f t="array" ref="W174">_xlfn._xlws.FILTER(T_Country[Unemployment rate],T_Country[CtID]=T_Youtuber3[[#This Row],[CtrID]])</f>
        <v>5.36</v>
      </c>
      <c r="X174" s="15">
        <f>_xlfn.XLOOKUP(T_Youtuber3[[#This Row],[CtrID]],T_Country[CtID],T_Country[Urban_population])</f>
        <v>471000000</v>
      </c>
      <c r="Y174" s="15">
        <f>_xlfn.XLOOKUP(T_Youtuber3[[#This Row],[CtrID]],T_Country[CtID],T_Country[Latitude])</f>
        <v>20.593679999999999</v>
      </c>
      <c r="Z174" s="15">
        <f>_xlfn.XLOOKUP(T_Youtuber3[[#This Row],[CtrID]],T_Country[CtID],T_Country[Longitude])</f>
        <v>78.962879999999998</v>
      </c>
    </row>
    <row r="175" spans="1:26">
      <c r="A175" s="15">
        <v>174</v>
      </c>
      <c r="B175" s="15" t="s">
        <v>1073</v>
      </c>
      <c r="C175" s="15">
        <v>14000000</v>
      </c>
      <c r="D175" s="16">
        <v>5090000000</v>
      </c>
      <c r="E175" s="17">
        <v>4</v>
      </c>
      <c r="F175" s="15">
        <v>1307</v>
      </c>
      <c r="G175" s="15">
        <v>7</v>
      </c>
      <c r="H175" s="15">
        <v>1327</v>
      </c>
      <c r="I175" s="15">
        <v>44</v>
      </c>
      <c r="J175" s="15">
        <v>48</v>
      </c>
      <c r="K175" s="15">
        <v>68058000</v>
      </c>
      <c r="L175" s="15">
        <v>17000</v>
      </c>
      <c r="M175" s="15">
        <v>272200</v>
      </c>
      <c r="N175" s="15">
        <v>204200</v>
      </c>
      <c r="O175" s="15">
        <v>3300000</v>
      </c>
      <c r="P175" s="15">
        <v>100000</v>
      </c>
      <c r="Q175" s="18">
        <v>42246</v>
      </c>
      <c r="R175" s="15" t="str">
        <f>INDEX(T_Category[category],MATCH(T_Youtuber3[[#This Row],[CatID]],T_Category[CatID],1))</f>
        <v>Entertainment</v>
      </c>
      <c r="S175" s="15" t="str">
        <f>VLOOKUP(T_Youtuber3[[#This Row],[CtrID]],T_Country[#Data],2,1)</f>
        <v>Brazil</v>
      </c>
      <c r="T175" s="15" t="str">
        <f>VLOOKUP(T_Youtuber3[[#This Row],[CtrID]],T_Country[#Data],3,0)</f>
        <v>BR</v>
      </c>
      <c r="U175" s="15">
        <f>INDEX(T_Country[Gross tertiary education enrollment (%)],MATCH(T_Youtuber3[[#This Row],[CtrID]],T_Country[CtID],0))</f>
        <v>51.3</v>
      </c>
      <c r="V175" s="19">
        <f>_xlfn.XLOOKUP(T_Youtuber3[[#This Row],[CtrID]],T_Country[CtID],T_Country[Population])</f>
        <v>213000000</v>
      </c>
      <c r="W175" s="15" cm="1">
        <f t="array" ref="W175">_xlfn._xlws.FILTER(T_Country[Unemployment rate],T_Country[CtID]=T_Youtuber3[[#This Row],[CtrID]])</f>
        <v>12.08</v>
      </c>
      <c r="X175" s="15">
        <f>_xlfn.XLOOKUP(T_Youtuber3[[#This Row],[CtrID]],T_Country[CtID],T_Country[Urban_population])</f>
        <v>183000000</v>
      </c>
      <c r="Y175" s="15">
        <f>_xlfn.XLOOKUP(T_Youtuber3[[#This Row],[CtrID]],T_Country[CtID],T_Country[Latitude])</f>
        <v>-14.234999999999999</v>
      </c>
      <c r="Z175" s="15">
        <f>_xlfn.XLOOKUP(T_Youtuber3[[#This Row],[CtrID]],T_Country[CtID],T_Country[Longitude])</f>
        <v>-51.9253</v>
      </c>
    </row>
    <row r="176" spans="1:26">
      <c r="A176" s="15">
        <v>175</v>
      </c>
      <c r="B176" s="15" t="s">
        <v>256</v>
      </c>
      <c r="C176" s="15">
        <v>33400000</v>
      </c>
      <c r="D176" s="16">
        <v>20300000000</v>
      </c>
      <c r="E176" s="17">
        <v>3</v>
      </c>
      <c r="F176" s="15">
        <v>338</v>
      </c>
      <c r="G176" s="15">
        <v>19</v>
      </c>
      <c r="H176" s="15">
        <v>120</v>
      </c>
      <c r="I176" s="15">
        <v>35</v>
      </c>
      <c r="J176" s="15">
        <v>9</v>
      </c>
      <c r="K176" s="16">
        <v>136000000</v>
      </c>
      <c r="L176" s="15">
        <v>34000</v>
      </c>
      <c r="M176" s="15">
        <v>544300</v>
      </c>
      <c r="N176" s="15">
        <v>408300</v>
      </c>
      <c r="O176" s="15">
        <v>6500000</v>
      </c>
      <c r="P176" s="15">
        <v>200000</v>
      </c>
      <c r="Q176" s="18">
        <v>39686</v>
      </c>
      <c r="R176" s="15" t="str">
        <f>INDEX(T_Category[category],MATCH(T_Youtuber3[[#This Row],[CatID]],T_Category[CatID],1))</f>
        <v>Education</v>
      </c>
      <c r="S176" s="15" t="str">
        <f>VLOOKUP(T_Youtuber3[[#This Row],[CtrID]],T_Country[#Data],2,1)</f>
        <v>India</v>
      </c>
      <c r="T176" s="15" t="str">
        <f>VLOOKUP(T_Youtuber3[[#This Row],[CtrID]],T_Country[#Data],3,0)</f>
        <v>IN</v>
      </c>
      <c r="U176" s="15">
        <f>INDEX(T_Country[Gross tertiary education enrollment (%)],MATCH(T_Youtuber3[[#This Row],[CtrID]],T_Country[CtID],0))</f>
        <v>28.1</v>
      </c>
      <c r="V176" s="19">
        <f>_xlfn.XLOOKUP(T_Youtuber3[[#This Row],[CtrID]],T_Country[CtID],T_Country[Population])</f>
        <v>1370000000</v>
      </c>
      <c r="W176" s="15" cm="1">
        <f t="array" ref="W176">_xlfn._xlws.FILTER(T_Country[Unemployment rate],T_Country[CtID]=T_Youtuber3[[#This Row],[CtrID]])</f>
        <v>5.36</v>
      </c>
      <c r="X176" s="15">
        <f>_xlfn.XLOOKUP(T_Youtuber3[[#This Row],[CtrID]],T_Country[CtID],T_Country[Urban_population])</f>
        <v>471000000</v>
      </c>
      <c r="Y176" s="15">
        <f>_xlfn.XLOOKUP(T_Youtuber3[[#This Row],[CtrID]],T_Country[CtID],T_Country[Latitude])</f>
        <v>20.593679999999999</v>
      </c>
      <c r="Z176" s="15">
        <f>_xlfn.XLOOKUP(T_Youtuber3[[#This Row],[CtrID]],T_Country[CtID],T_Country[Longitude])</f>
        <v>78.962879999999998</v>
      </c>
    </row>
    <row r="177" spans="1:26">
      <c r="A177" s="15">
        <v>176</v>
      </c>
      <c r="B177" s="15" t="s">
        <v>1020</v>
      </c>
      <c r="C177" s="15">
        <v>14400000</v>
      </c>
      <c r="D177" s="16">
        <v>3090000000</v>
      </c>
      <c r="E177" s="17">
        <v>2</v>
      </c>
      <c r="F177" s="15">
        <v>222</v>
      </c>
      <c r="G177" s="15">
        <v>17</v>
      </c>
      <c r="H177" s="15">
        <v>2767</v>
      </c>
      <c r="I177" s="15">
        <v>2</v>
      </c>
      <c r="J177" s="15">
        <v>32</v>
      </c>
      <c r="K177" s="15">
        <v>11417000</v>
      </c>
      <c r="L177" s="15">
        <v>2900</v>
      </c>
      <c r="M177" s="15">
        <v>45700</v>
      </c>
      <c r="N177" s="15">
        <v>34300</v>
      </c>
      <c r="O177" s="15">
        <v>548000</v>
      </c>
      <c r="P177" s="15" t="s">
        <v>39</v>
      </c>
      <c r="Q177" s="18">
        <v>39138</v>
      </c>
      <c r="R177" s="15" t="str">
        <f>INDEX(T_Category[category],MATCH(T_Youtuber3[[#This Row],[CatID]],T_Category[CatID],1))</f>
        <v>Comedy</v>
      </c>
      <c r="S177" s="15" t="str">
        <f>VLOOKUP(T_Youtuber3[[#This Row],[CtrID]],T_Country[#Data],2,1)</f>
        <v>France</v>
      </c>
      <c r="T177" s="15" t="str">
        <f>VLOOKUP(T_Youtuber3[[#This Row],[CtrID]],T_Country[#Data],3,0)</f>
        <v>FR</v>
      </c>
      <c r="U177" s="15">
        <f>INDEX(T_Country[Gross tertiary education enrollment (%)],MATCH(T_Youtuber3[[#This Row],[CtrID]],T_Country[CtID],0))</f>
        <v>65.599999999999994</v>
      </c>
      <c r="V177" s="19">
        <f>_xlfn.XLOOKUP(T_Youtuber3[[#This Row],[CtrID]],T_Country[CtID],T_Country[Population])</f>
        <v>67059887</v>
      </c>
      <c r="W177" s="15" cm="1">
        <f t="array" ref="W177">_xlfn._xlws.FILTER(T_Country[Unemployment rate],T_Country[CtID]=T_Youtuber3[[#This Row],[CtrID]])</f>
        <v>8.43</v>
      </c>
      <c r="X177" s="15">
        <f>_xlfn.XLOOKUP(T_Youtuber3[[#This Row],[CtrID]],T_Country[CtID],T_Country[Urban_population])</f>
        <v>54123364</v>
      </c>
      <c r="Y177" s="15">
        <f>_xlfn.XLOOKUP(T_Youtuber3[[#This Row],[CtrID]],T_Country[CtID],T_Country[Latitude])</f>
        <v>46.227640000000001</v>
      </c>
      <c r="Z177" s="15">
        <f>_xlfn.XLOOKUP(T_Youtuber3[[#This Row],[CtrID]],T_Country[CtID],T_Country[Longitude])</f>
        <v>2.213749</v>
      </c>
    </row>
    <row r="178" spans="1:26">
      <c r="A178" s="15">
        <v>177</v>
      </c>
      <c r="B178" s="15" t="s">
        <v>377</v>
      </c>
      <c r="C178" s="15">
        <v>26200000</v>
      </c>
      <c r="D178" s="16">
        <v>32000000000</v>
      </c>
      <c r="E178" s="17">
        <v>10</v>
      </c>
      <c r="F178" s="15">
        <v>775</v>
      </c>
      <c r="G178" s="15">
        <v>49</v>
      </c>
      <c r="H178" s="15">
        <v>33</v>
      </c>
      <c r="I178" s="15">
        <v>64</v>
      </c>
      <c r="J178" s="15">
        <v>58</v>
      </c>
      <c r="K178" s="16">
        <v>487000000</v>
      </c>
      <c r="L178" s="15">
        <v>121800</v>
      </c>
      <c r="M178" s="15">
        <v>1900000</v>
      </c>
      <c r="N178" s="15">
        <v>1500000</v>
      </c>
      <c r="O178" s="15">
        <v>23400000</v>
      </c>
      <c r="P178" s="15">
        <v>200000</v>
      </c>
      <c r="Q178" s="18">
        <v>43673</v>
      </c>
      <c r="R178" s="15" t="str">
        <f>INDEX(T_Category[category],MATCH(T_Youtuber3[[#This Row],[CatID]],T_Category[CatID],1))</f>
        <v>nan</v>
      </c>
      <c r="S178" s="15" t="str">
        <f>VLOOKUP(T_Youtuber3[[#This Row],[CtrID]],T_Country[#Data],2,1)</f>
        <v>United States</v>
      </c>
      <c r="T178" s="15" t="str">
        <f>VLOOKUP(T_Youtuber3[[#This Row],[CtrID]],T_Country[#Data],3,0)</f>
        <v>US</v>
      </c>
      <c r="U178" s="15">
        <f>INDEX(T_Country[Gross tertiary education enrollment (%)],MATCH(T_Youtuber3[[#This Row],[CtrID]],T_Country[CtID],0))</f>
        <v>88.2</v>
      </c>
      <c r="V178" s="19">
        <f>_xlfn.XLOOKUP(T_Youtuber3[[#This Row],[CtrID]],T_Country[CtID],T_Country[Population])</f>
        <v>328000000</v>
      </c>
      <c r="W178" s="15" cm="1">
        <f t="array" ref="W178">_xlfn._xlws.FILTER(T_Country[Unemployment rate],T_Country[CtID]=T_Youtuber3[[#This Row],[CtrID]])</f>
        <v>14.7</v>
      </c>
      <c r="X178" s="15">
        <f>_xlfn.XLOOKUP(T_Youtuber3[[#This Row],[CtrID]],T_Country[CtID],T_Country[Urban_population])</f>
        <v>271000000</v>
      </c>
      <c r="Y178" s="15">
        <f>_xlfn.XLOOKUP(T_Youtuber3[[#This Row],[CtrID]],T_Country[CtID],T_Country[Latitude])</f>
        <v>37.090240000000001</v>
      </c>
      <c r="Z178" s="15">
        <f>_xlfn.XLOOKUP(T_Youtuber3[[#This Row],[CtrID]],T_Country[CtID],T_Country[Longitude])</f>
        <v>-95.712900000000005</v>
      </c>
    </row>
    <row r="179" spans="1:26">
      <c r="A179" s="15">
        <v>178</v>
      </c>
      <c r="B179" s="15" t="s">
        <v>210</v>
      </c>
      <c r="C179" s="15">
        <v>38000000</v>
      </c>
      <c r="D179" s="16">
        <v>22700000000</v>
      </c>
      <c r="E179" s="17">
        <v>9</v>
      </c>
      <c r="F179" s="15">
        <v>505</v>
      </c>
      <c r="G179" s="15">
        <v>49</v>
      </c>
      <c r="H179" s="15">
        <v>92</v>
      </c>
      <c r="I179" s="15">
        <v>27</v>
      </c>
      <c r="J179" s="15">
        <v>33</v>
      </c>
      <c r="K179" s="16">
        <v>206000000</v>
      </c>
      <c r="L179" s="15">
        <v>51400</v>
      </c>
      <c r="M179" s="15">
        <v>822400</v>
      </c>
      <c r="N179" s="15">
        <v>616800</v>
      </c>
      <c r="O179" s="15">
        <v>9900000</v>
      </c>
      <c r="P179" s="15">
        <v>100000</v>
      </c>
      <c r="Q179" s="18">
        <v>40679</v>
      </c>
      <c r="R179" s="15" t="str">
        <f>INDEX(T_Category[category],MATCH(T_Youtuber3[[#This Row],[CatID]],T_Category[CatID],1))</f>
        <v>Music</v>
      </c>
      <c r="S179" s="15" t="str">
        <f>VLOOKUP(T_Youtuber3[[#This Row],[CtrID]],T_Country[#Data],2,1)</f>
        <v>United States</v>
      </c>
      <c r="T179" s="15" t="str">
        <f>VLOOKUP(T_Youtuber3[[#This Row],[CtrID]],T_Country[#Data],3,0)</f>
        <v>US</v>
      </c>
      <c r="U179" s="15">
        <f>INDEX(T_Country[Gross tertiary education enrollment (%)],MATCH(T_Youtuber3[[#This Row],[CtrID]],T_Country[CtID],0))</f>
        <v>88.2</v>
      </c>
      <c r="V179" s="19">
        <f>_xlfn.XLOOKUP(T_Youtuber3[[#This Row],[CtrID]],T_Country[CtID],T_Country[Population])</f>
        <v>328000000</v>
      </c>
      <c r="W179" s="15" cm="1">
        <f t="array" ref="W179">_xlfn._xlws.FILTER(T_Country[Unemployment rate],T_Country[CtID]=T_Youtuber3[[#This Row],[CtrID]])</f>
        <v>14.7</v>
      </c>
      <c r="X179" s="15">
        <f>_xlfn.XLOOKUP(T_Youtuber3[[#This Row],[CtrID]],T_Country[CtID],T_Country[Urban_population])</f>
        <v>271000000</v>
      </c>
      <c r="Y179" s="15">
        <f>_xlfn.XLOOKUP(T_Youtuber3[[#This Row],[CtrID]],T_Country[CtID],T_Country[Latitude])</f>
        <v>37.090240000000001</v>
      </c>
      <c r="Z179" s="15">
        <f>_xlfn.XLOOKUP(T_Youtuber3[[#This Row],[CtrID]],T_Country[CtID],T_Country[Longitude])</f>
        <v>-95.712900000000005</v>
      </c>
    </row>
    <row r="180" spans="1:26">
      <c r="A180" s="15">
        <v>179</v>
      </c>
      <c r="B180" s="15" t="s">
        <v>904</v>
      </c>
      <c r="C180" s="15">
        <v>15100000</v>
      </c>
      <c r="D180" s="16">
        <v>2140000000</v>
      </c>
      <c r="E180" s="17">
        <v>3</v>
      </c>
      <c r="F180" s="15">
        <v>3810</v>
      </c>
      <c r="G180" s="15">
        <v>20</v>
      </c>
      <c r="H180" s="15">
        <v>4520</v>
      </c>
      <c r="I180" s="15">
        <v>24</v>
      </c>
      <c r="J180" s="15">
        <v>144</v>
      </c>
      <c r="K180" s="15">
        <v>17231000</v>
      </c>
      <c r="L180" s="15">
        <v>4300</v>
      </c>
      <c r="M180" s="15">
        <v>68900</v>
      </c>
      <c r="N180" s="15">
        <v>51700</v>
      </c>
      <c r="O180" s="15">
        <v>827100</v>
      </c>
      <c r="P180" s="15">
        <v>100000</v>
      </c>
      <c r="Q180" s="18">
        <v>42751</v>
      </c>
      <c r="R180" s="15" t="str">
        <f>INDEX(T_Category[category],MATCH(T_Youtuber3[[#This Row],[CatID]],T_Category[CatID],1))</f>
        <v>Education</v>
      </c>
      <c r="S180" s="15" t="str">
        <f>VLOOKUP(T_Youtuber3[[#This Row],[CtrID]],T_Country[#Data],2,1)</f>
        <v>Indonesia</v>
      </c>
      <c r="T180" s="15" t="str">
        <f>VLOOKUP(T_Youtuber3[[#This Row],[CtrID]],T_Country[#Data],3,0)</f>
        <v>ID</v>
      </c>
      <c r="U180" s="15">
        <f>INDEX(T_Country[Gross tertiary education enrollment (%)],MATCH(T_Youtuber3[[#This Row],[CtrID]],T_Country[CtID],0))</f>
        <v>36.299999999999997</v>
      </c>
      <c r="V180" s="19">
        <f>_xlfn.XLOOKUP(T_Youtuber3[[#This Row],[CtrID]],T_Country[CtID],T_Country[Population])</f>
        <v>270000000</v>
      </c>
      <c r="W180" s="15" cm="1">
        <f t="array" ref="W180">_xlfn._xlws.FILTER(T_Country[Unemployment rate],T_Country[CtID]=T_Youtuber3[[#This Row],[CtrID]])</f>
        <v>4.6900000000000004</v>
      </c>
      <c r="X180" s="15">
        <f>_xlfn.XLOOKUP(T_Youtuber3[[#This Row],[CtrID]],T_Country[CtID],T_Country[Urban_population])</f>
        <v>152000000</v>
      </c>
      <c r="Y180" s="15">
        <f>_xlfn.XLOOKUP(T_Youtuber3[[#This Row],[CtrID]],T_Country[CtID],T_Country[Latitude])</f>
        <v>-0.78927999999999998</v>
      </c>
      <c r="Z180" s="15">
        <f>_xlfn.XLOOKUP(T_Youtuber3[[#This Row],[CtrID]],T_Country[CtID],T_Country[Longitude])</f>
        <v>113.9213</v>
      </c>
    </row>
    <row r="181" spans="1:26">
      <c r="A181" s="15">
        <v>180</v>
      </c>
      <c r="B181" s="15" t="s">
        <v>620</v>
      </c>
      <c r="C181" s="15">
        <v>19600000</v>
      </c>
      <c r="D181" s="16">
        <v>7910000000</v>
      </c>
      <c r="E181" s="17">
        <v>5</v>
      </c>
      <c r="F181" s="15">
        <v>214</v>
      </c>
      <c r="G181" s="15">
        <v>49</v>
      </c>
      <c r="H181" s="15">
        <v>656</v>
      </c>
      <c r="I181" s="15">
        <v>112</v>
      </c>
      <c r="J181" s="15">
        <v>106</v>
      </c>
      <c r="K181" s="16">
        <v>2300000000</v>
      </c>
      <c r="L181" s="15">
        <v>576000</v>
      </c>
      <c r="M181" s="15">
        <v>9200000</v>
      </c>
      <c r="N181" s="15">
        <v>6900000</v>
      </c>
      <c r="O181" s="16">
        <v>111000000</v>
      </c>
      <c r="P181" s="15">
        <v>6700000</v>
      </c>
      <c r="Q181" s="18">
        <v>42527</v>
      </c>
      <c r="R181" s="15" t="str">
        <f>INDEX(T_Category[category],MATCH(T_Youtuber3[[#This Row],[CatID]],T_Category[CatID],1))</f>
        <v>Film &amp; Animation</v>
      </c>
      <c r="S181" s="15" t="str">
        <f>VLOOKUP(T_Youtuber3[[#This Row],[CtrID]],T_Country[#Data],2,1)</f>
        <v>United States</v>
      </c>
      <c r="T181" s="15" t="str">
        <f>VLOOKUP(T_Youtuber3[[#This Row],[CtrID]],T_Country[#Data],3,0)</f>
        <v>US</v>
      </c>
      <c r="U181" s="15">
        <f>INDEX(T_Country[Gross tertiary education enrollment (%)],MATCH(T_Youtuber3[[#This Row],[CtrID]],T_Country[CtID],0))</f>
        <v>88.2</v>
      </c>
      <c r="V181" s="19">
        <f>_xlfn.XLOOKUP(T_Youtuber3[[#This Row],[CtrID]],T_Country[CtID],T_Country[Population])</f>
        <v>328000000</v>
      </c>
      <c r="W181" s="15" cm="1">
        <f t="array" ref="W181">_xlfn._xlws.FILTER(T_Country[Unemployment rate],T_Country[CtID]=T_Youtuber3[[#This Row],[CtrID]])</f>
        <v>14.7</v>
      </c>
      <c r="X181" s="15">
        <f>_xlfn.XLOOKUP(T_Youtuber3[[#This Row],[CtrID]],T_Country[CtID],T_Country[Urban_population])</f>
        <v>271000000</v>
      </c>
      <c r="Y181" s="15">
        <f>_xlfn.XLOOKUP(T_Youtuber3[[#This Row],[CtrID]],T_Country[CtID],T_Country[Latitude])</f>
        <v>37.090240000000001</v>
      </c>
      <c r="Z181" s="15">
        <f>_xlfn.XLOOKUP(T_Youtuber3[[#This Row],[CtrID]],T_Country[CtID],T_Country[Longitude])</f>
        <v>-95.712900000000005</v>
      </c>
    </row>
    <row r="182" spans="1:26">
      <c r="A182" s="15">
        <v>181</v>
      </c>
      <c r="B182" s="15" t="s">
        <v>829</v>
      </c>
      <c r="C182" s="15">
        <v>16100000</v>
      </c>
      <c r="D182" s="16">
        <v>6870000000</v>
      </c>
      <c r="E182" s="17">
        <v>4</v>
      </c>
      <c r="F182" s="15">
        <v>671</v>
      </c>
      <c r="G182" s="15">
        <v>49</v>
      </c>
      <c r="H182" s="15">
        <v>851</v>
      </c>
      <c r="I182" s="15">
        <v>140</v>
      </c>
      <c r="J182" s="15">
        <v>136</v>
      </c>
      <c r="K182" s="16">
        <v>400000000</v>
      </c>
      <c r="L182" s="15">
        <v>100000</v>
      </c>
      <c r="M182" s="15">
        <v>1600000</v>
      </c>
      <c r="N182" s="15">
        <v>1200000</v>
      </c>
      <c r="O182" s="15">
        <v>19200000</v>
      </c>
      <c r="P182" s="15">
        <v>300000</v>
      </c>
      <c r="Q182" s="18">
        <v>42200</v>
      </c>
      <c r="R182" s="15" t="str">
        <f>INDEX(T_Category[category],MATCH(T_Youtuber3[[#This Row],[CatID]],T_Category[CatID],1))</f>
        <v>Entertainment</v>
      </c>
      <c r="S182" s="15" t="str">
        <f>VLOOKUP(T_Youtuber3[[#This Row],[CtrID]],T_Country[#Data],2,1)</f>
        <v>United States</v>
      </c>
      <c r="T182" s="15" t="str">
        <f>VLOOKUP(T_Youtuber3[[#This Row],[CtrID]],T_Country[#Data],3,0)</f>
        <v>US</v>
      </c>
      <c r="U182" s="15">
        <f>INDEX(T_Country[Gross tertiary education enrollment (%)],MATCH(T_Youtuber3[[#This Row],[CtrID]],T_Country[CtID],0))</f>
        <v>88.2</v>
      </c>
      <c r="V182" s="19">
        <f>_xlfn.XLOOKUP(T_Youtuber3[[#This Row],[CtrID]],T_Country[CtID],T_Country[Population])</f>
        <v>328000000</v>
      </c>
      <c r="W182" s="15" cm="1">
        <f t="array" ref="W182">_xlfn._xlws.FILTER(T_Country[Unemployment rate],T_Country[CtID]=T_Youtuber3[[#This Row],[CtrID]])</f>
        <v>14.7</v>
      </c>
      <c r="X182" s="15">
        <f>_xlfn.XLOOKUP(T_Youtuber3[[#This Row],[CtrID]],T_Country[CtID],T_Country[Urban_population])</f>
        <v>271000000</v>
      </c>
      <c r="Y182" s="15">
        <f>_xlfn.XLOOKUP(T_Youtuber3[[#This Row],[CtrID]],T_Country[CtID],T_Country[Latitude])</f>
        <v>37.090240000000001</v>
      </c>
      <c r="Z182" s="15">
        <f>_xlfn.XLOOKUP(T_Youtuber3[[#This Row],[CtrID]],T_Country[CtID],T_Country[Longitude])</f>
        <v>-95.712900000000005</v>
      </c>
    </row>
    <row r="183" spans="1:26">
      <c r="A183" s="15">
        <v>182</v>
      </c>
      <c r="B183" s="15" t="s">
        <v>1109</v>
      </c>
      <c r="C183" s="15">
        <v>13600000</v>
      </c>
      <c r="D183" s="16">
        <v>1950000000</v>
      </c>
      <c r="E183" s="17">
        <v>17</v>
      </c>
      <c r="F183" s="15">
        <v>412</v>
      </c>
      <c r="G183" s="15">
        <v>49</v>
      </c>
      <c r="H183" s="15">
        <v>5133</v>
      </c>
      <c r="I183" s="15">
        <v>164</v>
      </c>
      <c r="J183" s="15">
        <v>11</v>
      </c>
      <c r="K183" s="15">
        <v>30677000</v>
      </c>
      <c r="L183" s="15">
        <v>7700</v>
      </c>
      <c r="M183" s="15">
        <v>122700</v>
      </c>
      <c r="N183" s="15">
        <v>92000</v>
      </c>
      <c r="O183" s="15">
        <v>1500000</v>
      </c>
      <c r="P183" s="15">
        <v>100000</v>
      </c>
      <c r="Q183" s="18">
        <v>40575</v>
      </c>
      <c r="R183" s="15" t="str">
        <f>INDEX(T_Category[category],MATCH(T_Youtuber3[[#This Row],[CatID]],T_Category[CatID],1))</f>
        <v>Sports</v>
      </c>
      <c r="S183" s="15" t="str">
        <f>VLOOKUP(T_Youtuber3[[#This Row],[CtrID]],T_Country[#Data],2,1)</f>
        <v>United States</v>
      </c>
      <c r="T183" s="15" t="str">
        <f>VLOOKUP(T_Youtuber3[[#This Row],[CtrID]],T_Country[#Data],3,0)</f>
        <v>US</v>
      </c>
      <c r="U183" s="15">
        <f>INDEX(T_Country[Gross tertiary education enrollment (%)],MATCH(T_Youtuber3[[#This Row],[CtrID]],T_Country[CtID],0))</f>
        <v>88.2</v>
      </c>
      <c r="V183" s="19">
        <f>_xlfn.XLOOKUP(T_Youtuber3[[#This Row],[CtrID]],T_Country[CtID],T_Country[Population])</f>
        <v>328000000</v>
      </c>
      <c r="W183" s="15" cm="1">
        <f t="array" ref="W183">_xlfn._xlws.FILTER(T_Country[Unemployment rate],T_Country[CtID]=T_Youtuber3[[#This Row],[CtrID]])</f>
        <v>14.7</v>
      </c>
      <c r="X183" s="15">
        <f>_xlfn.XLOOKUP(T_Youtuber3[[#This Row],[CtrID]],T_Country[CtID],T_Country[Urban_population])</f>
        <v>271000000</v>
      </c>
      <c r="Y183" s="15">
        <f>_xlfn.XLOOKUP(T_Youtuber3[[#This Row],[CtrID]],T_Country[CtID],T_Country[Latitude])</f>
        <v>37.090240000000001</v>
      </c>
      <c r="Z183" s="15">
        <f>_xlfn.XLOOKUP(T_Youtuber3[[#This Row],[CtrID]],T_Country[CtID],T_Country[Longitude])</f>
        <v>-95.712900000000005</v>
      </c>
    </row>
    <row r="184" spans="1:26">
      <c r="A184" s="15">
        <v>183</v>
      </c>
      <c r="B184" s="15" t="s">
        <v>409</v>
      </c>
      <c r="C184" s="15">
        <v>24800000</v>
      </c>
      <c r="D184" s="16">
        <v>17400000000</v>
      </c>
      <c r="E184" s="17">
        <v>4</v>
      </c>
      <c r="F184" s="15">
        <v>1644</v>
      </c>
      <c r="G184" s="15">
        <v>48</v>
      </c>
      <c r="H184" s="15">
        <v>157</v>
      </c>
      <c r="I184" s="15">
        <v>9</v>
      </c>
      <c r="J184" s="15">
        <v>66</v>
      </c>
      <c r="K184" s="16">
        <v>332000000</v>
      </c>
      <c r="L184" s="15">
        <v>83000</v>
      </c>
      <c r="M184" s="15">
        <v>1300000</v>
      </c>
      <c r="N184" s="15">
        <v>995700</v>
      </c>
      <c r="O184" s="15">
        <v>15900000</v>
      </c>
      <c r="P184" s="15">
        <v>500000</v>
      </c>
      <c r="Q184" s="18">
        <v>42307</v>
      </c>
      <c r="R184" s="15" t="str">
        <f>INDEX(T_Category[category],MATCH(T_Youtuber3[[#This Row],[CatID]],T_Category[CatID],1))</f>
        <v>Entertainment</v>
      </c>
      <c r="S184" s="15" t="str">
        <f>VLOOKUP(T_Youtuber3[[#This Row],[CtrID]],T_Country[#Data],2,1)</f>
        <v>United Kingdom</v>
      </c>
      <c r="T184" s="15" t="str">
        <f>VLOOKUP(T_Youtuber3[[#This Row],[CtrID]],T_Country[#Data],3,0)</f>
        <v>GB</v>
      </c>
      <c r="U184" s="15">
        <f>INDEX(T_Country[Gross tertiary education enrollment (%)],MATCH(T_Youtuber3[[#This Row],[CtrID]],T_Country[CtID],0))</f>
        <v>60</v>
      </c>
      <c r="V184" s="19">
        <f>_xlfn.XLOOKUP(T_Youtuber3[[#This Row],[CtrID]],T_Country[CtID],T_Country[Population])</f>
        <v>66834405</v>
      </c>
      <c r="W184" s="15" cm="1">
        <f t="array" ref="W184">_xlfn._xlws.FILTER(T_Country[Unemployment rate],T_Country[CtID]=T_Youtuber3[[#This Row],[CtrID]])</f>
        <v>3.85</v>
      </c>
      <c r="X184" s="15">
        <f>_xlfn.XLOOKUP(T_Youtuber3[[#This Row],[CtrID]],T_Country[CtID],T_Country[Urban_population])</f>
        <v>55908316</v>
      </c>
      <c r="Y184" s="15">
        <f>_xlfn.XLOOKUP(T_Youtuber3[[#This Row],[CtrID]],T_Country[CtID],T_Country[Latitude])</f>
        <v>55.378050000000002</v>
      </c>
      <c r="Z184" s="15">
        <f>_xlfn.XLOOKUP(T_Youtuber3[[#This Row],[CtrID]],T_Country[CtID],T_Country[Longitude])</f>
        <v>-3.4359700000000002</v>
      </c>
    </row>
    <row r="185" spans="1:26">
      <c r="A185" s="15">
        <v>184</v>
      </c>
      <c r="B185" s="15" t="s">
        <v>531</v>
      </c>
      <c r="C185" s="15">
        <v>21300000</v>
      </c>
      <c r="D185" s="16">
        <v>12900000000</v>
      </c>
      <c r="E185" s="17">
        <v>4</v>
      </c>
      <c r="F185" s="15">
        <v>20225</v>
      </c>
      <c r="G185" s="15">
        <v>19</v>
      </c>
      <c r="H185" s="15">
        <v>291</v>
      </c>
      <c r="I185" s="15">
        <v>67</v>
      </c>
      <c r="J185" s="15">
        <v>92</v>
      </c>
      <c r="K185" s="16">
        <v>561000000</v>
      </c>
      <c r="L185" s="15">
        <v>140300</v>
      </c>
      <c r="M185" s="15">
        <v>2200000</v>
      </c>
      <c r="N185" s="15">
        <v>1700000</v>
      </c>
      <c r="O185" s="15">
        <v>26900000</v>
      </c>
      <c r="P185" s="15">
        <v>700000</v>
      </c>
      <c r="Q185" s="18">
        <v>42949</v>
      </c>
      <c r="R185" s="15" t="str">
        <f>INDEX(T_Category[category],MATCH(T_Youtuber3[[#This Row],[CatID]],T_Category[CatID],1))</f>
        <v>Entertainment</v>
      </c>
      <c r="S185" s="15" t="str">
        <f>VLOOKUP(T_Youtuber3[[#This Row],[CtrID]],T_Country[#Data],2,1)</f>
        <v>India</v>
      </c>
      <c r="T185" s="15" t="str">
        <f>VLOOKUP(T_Youtuber3[[#This Row],[CtrID]],T_Country[#Data],3,0)</f>
        <v>IN</v>
      </c>
      <c r="U185" s="15">
        <f>INDEX(T_Country[Gross tertiary education enrollment (%)],MATCH(T_Youtuber3[[#This Row],[CtrID]],T_Country[CtID],0))</f>
        <v>28.1</v>
      </c>
      <c r="V185" s="19">
        <f>_xlfn.XLOOKUP(T_Youtuber3[[#This Row],[CtrID]],T_Country[CtID],T_Country[Population])</f>
        <v>1370000000</v>
      </c>
      <c r="W185" s="15" cm="1">
        <f t="array" ref="W185">_xlfn._xlws.FILTER(T_Country[Unemployment rate],T_Country[CtID]=T_Youtuber3[[#This Row],[CtrID]])</f>
        <v>5.36</v>
      </c>
      <c r="X185" s="15">
        <f>_xlfn.XLOOKUP(T_Youtuber3[[#This Row],[CtrID]],T_Country[CtID],T_Country[Urban_population])</f>
        <v>471000000</v>
      </c>
      <c r="Y185" s="15">
        <f>_xlfn.XLOOKUP(T_Youtuber3[[#This Row],[CtrID]],T_Country[CtID],T_Country[Latitude])</f>
        <v>20.593679999999999</v>
      </c>
      <c r="Z185" s="15">
        <f>_xlfn.XLOOKUP(T_Youtuber3[[#This Row],[CtrID]],T_Country[CtID],T_Country[Longitude])</f>
        <v>78.962879999999998</v>
      </c>
    </row>
    <row r="186" spans="1:26">
      <c r="A186" s="15">
        <v>185</v>
      </c>
      <c r="B186" s="15" t="s">
        <v>1050</v>
      </c>
      <c r="C186" s="15">
        <v>14200000</v>
      </c>
      <c r="D186" s="16">
        <v>3320000000</v>
      </c>
      <c r="E186" s="17">
        <v>4</v>
      </c>
      <c r="F186" s="15">
        <v>1724</v>
      </c>
      <c r="G186" s="15">
        <v>49</v>
      </c>
      <c r="H186" s="15">
        <v>2485</v>
      </c>
      <c r="I186" s="15">
        <v>159</v>
      </c>
      <c r="J186" s="15">
        <v>154</v>
      </c>
      <c r="K186" s="15">
        <v>12902000</v>
      </c>
      <c r="L186" s="15">
        <v>3200</v>
      </c>
      <c r="M186" s="15">
        <v>51600</v>
      </c>
      <c r="N186" s="15">
        <v>38700</v>
      </c>
      <c r="O186" s="15">
        <v>619300</v>
      </c>
      <c r="P186" s="15" t="s">
        <v>39</v>
      </c>
      <c r="Q186" s="18">
        <v>40773</v>
      </c>
      <c r="R186" s="15" t="str">
        <f>INDEX(T_Category[category],MATCH(T_Youtuber3[[#This Row],[CatID]],T_Category[CatID],1))</f>
        <v>Entertainment</v>
      </c>
      <c r="S186" s="15" t="str">
        <f>VLOOKUP(T_Youtuber3[[#This Row],[CtrID]],T_Country[#Data],2,1)</f>
        <v>United States</v>
      </c>
      <c r="T186" s="15" t="str">
        <f>VLOOKUP(T_Youtuber3[[#This Row],[CtrID]],T_Country[#Data],3,0)</f>
        <v>US</v>
      </c>
      <c r="U186" s="15">
        <f>INDEX(T_Country[Gross tertiary education enrollment (%)],MATCH(T_Youtuber3[[#This Row],[CtrID]],T_Country[CtID],0))</f>
        <v>88.2</v>
      </c>
      <c r="V186" s="19">
        <f>_xlfn.XLOOKUP(T_Youtuber3[[#This Row],[CtrID]],T_Country[CtID],T_Country[Population])</f>
        <v>328000000</v>
      </c>
      <c r="W186" s="15" cm="1">
        <f t="array" ref="W186">_xlfn._xlws.FILTER(T_Country[Unemployment rate],T_Country[CtID]=T_Youtuber3[[#This Row],[CtrID]])</f>
        <v>14.7</v>
      </c>
      <c r="X186" s="15">
        <f>_xlfn.XLOOKUP(T_Youtuber3[[#This Row],[CtrID]],T_Country[CtID],T_Country[Urban_population])</f>
        <v>271000000</v>
      </c>
      <c r="Y186" s="15">
        <f>_xlfn.XLOOKUP(T_Youtuber3[[#This Row],[CtrID]],T_Country[CtID],T_Country[Latitude])</f>
        <v>37.090240000000001</v>
      </c>
      <c r="Z186" s="15">
        <f>_xlfn.XLOOKUP(T_Youtuber3[[#This Row],[CtrID]],T_Country[CtID],T_Country[Longitude])</f>
        <v>-95.712900000000005</v>
      </c>
    </row>
    <row r="187" spans="1:26">
      <c r="A187" s="15">
        <v>186</v>
      </c>
      <c r="B187" s="15" t="s">
        <v>425</v>
      </c>
      <c r="C187" s="15">
        <v>24100000</v>
      </c>
      <c r="D187" s="16">
        <v>12900000000</v>
      </c>
      <c r="E187" s="17">
        <v>2</v>
      </c>
      <c r="F187" s="15">
        <v>287</v>
      </c>
      <c r="G187" s="15">
        <v>49</v>
      </c>
      <c r="H187" s="15">
        <v>290</v>
      </c>
      <c r="I187" s="15" t="s">
        <v>39</v>
      </c>
      <c r="J187" s="15">
        <v>14</v>
      </c>
      <c r="K187" s="16">
        <v>399000000</v>
      </c>
      <c r="L187" s="15">
        <v>99700</v>
      </c>
      <c r="M187" s="15">
        <v>1600000</v>
      </c>
      <c r="N187" s="15">
        <v>1200000</v>
      </c>
      <c r="O187" s="15">
        <v>19100000</v>
      </c>
      <c r="P187" s="15">
        <v>700000</v>
      </c>
      <c r="Q187" s="18">
        <v>39883</v>
      </c>
      <c r="R187" s="15" t="str">
        <f>INDEX(T_Category[category],MATCH(T_Youtuber3[[#This Row],[CatID]],T_Category[CatID],1))</f>
        <v>Comedy</v>
      </c>
      <c r="S187" s="15" t="str">
        <f>VLOOKUP(T_Youtuber3[[#This Row],[CtrID]],T_Country[#Data],2,1)</f>
        <v>United States</v>
      </c>
      <c r="T187" s="15" t="str">
        <f>VLOOKUP(T_Youtuber3[[#This Row],[CtrID]],T_Country[#Data],3,0)</f>
        <v>US</v>
      </c>
      <c r="U187" s="15">
        <f>INDEX(T_Country[Gross tertiary education enrollment (%)],MATCH(T_Youtuber3[[#This Row],[CtrID]],T_Country[CtID],0))</f>
        <v>88.2</v>
      </c>
      <c r="V187" s="19">
        <f>_xlfn.XLOOKUP(T_Youtuber3[[#This Row],[CtrID]],T_Country[CtID],T_Country[Population])</f>
        <v>328000000</v>
      </c>
      <c r="W187" s="15" cm="1">
        <f t="array" ref="W187">_xlfn._xlws.FILTER(T_Country[Unemployment rate],T_Country[CtID]=T_Youtuber3[[#This Row],[CtrID]])</f>
        <v>14.7</v>
      </c>
      <c r="X187" s="15">
        <f>_xlfn.XLOOKUP(T_Youtuber3[[#This Row],[CtrID]],T_Country[CtID],T_Country[Urban_population])</f>
        <v>271000000</v>
      </c>
      <c r="Y187" s="15">
        <f>_xlfn.XLOOKUP(T_Youtuber3[[#This Row],[CtrID]],T_Country[CtID],T_Country[Latitude])</f>
        <v>37.090240000000001</v>
      </c>
      <c r="Z187" s="15">
        <f>_xlfn.XLOOKUP(T_Youtuber3[[#This Row],[CtrID]],T_Country[CtID],T_Country[Longitude])</f>
        <v>-95.712900000000005</v>
      </c>
    </row>
    <row r="188" spans="1:26">
      <c r="A188" s="15">
        <v>187</v>
      </c>
      <c r="B188" s="15" t="s">
        <v>1275</v>
      </c>
      <c r="C188" s="15">
        <v>12400000</v>
      </c>
      <c r="D188" s="16">
        <v>6930000000</v>
      </c>
      <c r="E188" s="17">
        <v>6</v>
      </c>
      <c r="F188" s="15">
        <v>12419</v>
      </c>
      <c r="G188" s="15">
        <v>41</v>
      </c>
      <c r="H188" s="15">
        <v>847</v>
      </c>
      <c r="I188" s="15">
        <v>19</v>
      </c>
      <c r="J188" s="15">
        <v>68</v>
      </c>
      <c r="K188" s="15">
        <v>82648000</v>
      </c>
      <c r="L188" s="15">
        <v>20700</v>
      </c>
      <c r="M188" s="15">
        <v>330600</v>
      </c>
      <c r="N188" s="15">
        <v>247900</v>
      </c>
      <c r="O188" s="15">
        <v>4000000</v>
      </c>
      <c r="P188" s="15">
        <v>100000</v>
      </c>
      <c r="Q188" s="18">
        <v>41211</v>
      </c>
      <c r="R188" s="15" t="str">
        <f>INDEX(T_Category[category],MATCH(T_Youtuber3[[#This Row],[CatID]],T_Category[CatID],1))</f>
        <v>Gaming</v>
      </c>
      <c r="S188" s="15" t="str">
        <f>VLOOKUP(T_Youtuber3[[#This Row],[CtrID]],T_Country[#Data],2,1)</f>
        <v>Spain</v>
      </c>
      <c r="T188" s="15" t="str">
        <f>VLOOKUP(T_Youtuber3[[#This Row],[CtrID]],T_Country[#Data],3,0)</f>
        <v>ES</v>
      </c>
      <c r="U188" s="15">
        <f>INDEX(T_Country[Gross tertiary education enrollment (%)],MATCH(T_Youtuber3[[#This Row],[CtrID]],T_Country[CtID],0))</f>
        <v>88.9</v>
      </c>
      <c r="V188" s="19">
        <f>_xlfn.XLOOKUP(T_Youtuber3[[#This Row],[CtrID]],T_Country[CtID],T_Country[Population])</f>
        <v>47076781</v>
      </c>
      <c r="W188" s="15" cm="1">
        <f t="array" ref="W188">_xlfn._xlws.FILTER(T_Country[Unemployment rate],T_Country[CtID]=T_Youtuber3[[#This Row],[CtrID]])</f>
        <v>13.96</v>
      </c>
      <c r="X188" s="15">
        <f>_xlfn.XLOOKUP(T_Youtuber3[[#This Row],[CtrID]],T_Country[CtID],T_Country[Urban_population])</f>
        <v>37927409</v>
      </c>
      <c r="Y188" s="15">
        <f>_xlfn.XLOOKUP(T_Youtuber3[[#This Row],[CtrID]],T_Country[CtID],T_Country[Latitude])</f>
        <v>40.46367</v>
      </c>
      <c r="Z188" s="15">
        <f>_xlfn.XLOOKUP(T_Youtuber3[[#This Row],[CtrID]],T_Country[CtID],T_Country[Longitude])</f>
        <v>-3.7492200000000002</v>
      </c>
    </row>
    <row r="189" spans="1:26">
      <c r="A189" s="15">
        <v>188</v>
      </c>
      <c r="B189" s="15" t="s">
        <v>766</v>
      </c>
      <c r="C189" s="15">
        <v>16900000</v>
      </c>
      <c r="D189" s="16">
        <v>9540000000</v>
      </c>
      <c r="E189" s="17">
        <v>13</v>
      </c>
      <c r="F189" s="15">
        <v>2337</v>
      </c>
      <c r="G189" s="15">
        <v>49</v>
      </c>
      <c r="H189" s="15">
        <v>488</v>
      </c>
      <c r="I189" s="15">
        <v>134</v>
      </c>
      <c r="J189" s="15">
        <v>129</v>
      </c>
      <c r="K189" s="16">
        <v>275000000</v>
      </c>
      <c r="L189" s="15">
        <v>68800</v>
      </c>
      <c r="M189" s="15">
        <v>1100000</v>
      </c>
      <c r="N189" s="15">
        <v>825800</v>
      </c>
      <c r="O189" s="15">
        <v>13200000</v>
      </c>
      <c r="P189" s="15">
        <v>700000</v>
      </c>
      <c r="Q189" s="18">
        <v>42735</v>
      </c>
      <c r="R189" s="15" t="str">
        <f>INDEX(T_Category[category],MATCH(T_Youtuber3[[#This Row],[CatID]],T_Category[CatID],1))</f>
        <v>People &amp; Blogs</v>
      </c>
      <c r="S189" s="15" t="str">
        <f>VLOOKUP(T_Youtuber3[[#This Row],[CtrID]],T_Country[#Data],2,1)</f>
        <v>United States</v>
      </c>
      <c r="T189" s="15" t="str">
        <f>VLOOKUP(T_Youtuber3[[#This Row],[CtrID]],T_Country[#Data],3,0)</f>
        <v>US</v>
      </c>
      <c r="U189" s="15">
        <f>INDEX(T_Country[Gross tertiary education enrollment (%)],MATCH(T_Youtuber3[[#This Row],[CtrID]],T_Country[CtID],0))</f>
        <v>88.2</v>
      </c>
      <c r="V189" s="19">
        <f>_xlfn.XLOOKUP(T_Youtuber3[[#This Row],[CtrID]],T_Country[CtID],T_Country[Population])</f>
        <v>328000000</v>
      </c>
      <c r="W189" s="15" cm="1">
        <f t="array" ref="W189">_xlfn._xlws.FILTER(T_Country[Unemployment rate],T_Country[CtID]=T_Youtuber3[[#This Row],[CtrID]])</f>
        <v>14.7</v>
      </c>
      <c r="X189" s="15">
        <f>_xlfn.XLOOKUP(T_Youtuber3[[#This Row],[CtrID]],T_Country[CtID],T_Country[Urban_population])</f>
        <v>271000000</v>
      </c>
      <c r="Y189" s="15">
        <f>_xlfn.XLOOKUP(T_Youtuber3[[#This Row],[CtrID]],T_Country[CtID],T_Country[Latitude])</f>
        <v>37.090240000000001</v>
      </c>
      <c r="Z189" s="15">
        <f>_xlfn.XLOOKUP(T_Youtuber3[[#This Row],[CtrID]],T_Country[CtID],T_Country[Longitude])</f>
        <v>-95.712900000000005</v>
      </c>
    </row>
    <row r="190" spans="1:26">
      <c r="A190" s="15">
        <v>189</v>
      </c>
      <c r="B190" s="15" t="s">
        <v>664</v>
      </c>
      <c r="C190" s="15">
        <v>18500000</v>
      </c>
      <c r="D190" s="16">
        <v>2910000000</v>
      </c>
      <c r="E190" s="17">
        <v>9</v>
      </c>
      <c r="F190" s="15">
        <v>1329</v>
      </c>
      <c r="G190" s="15">
        <v>7</v>
      </c>
      <c r="H190" s="15">
        <v>45213</v>
      </c>
      <c r="I190" s="15">
        <v>24</v>
      </c>
      <c r="J190" s="15">
        <v>102</v>
      </c>
      <c r="K190" s="16">
        <v>6150000000</v>
      </c>
      <c r="L190" s="15">
        <v>0</v>
      </c>
      <c r="M190" s="15">
        <v>0</v>
      </c>
      <c r="N190" s="15">
        <v>0</v>
      </c>
      <c r="O190" s="15">
        <v>0</v>
      </c>
      <c r="P190" s="15">
        <v>100000</v>
      </c>
      <c r="Q190" s="18">
        <v>39347</v>
      </c>
      <c r="R190" s="15" t="str">
        <f>INDEX(T_Category[category],MATCH(T_Youtuber3[[#This Row],[CatID]],T_Category[CatID],1))</f>
        <v>Music</v>
      </c>
      <c r="S190" s="15" t="str">
        <f>VLOOKUP(T_Youtuber3[[#This Row],[CtrID]],T_Country[#Data],2,1)</f>
        <v>Brazil</v>
      </c>
      <c r="T190" s="15" t="str">
        <f>VLOOKUP(T_Youtuber3[[#This Row],[CtrID]],T_Country[#Data],3,0)</f>
        <v>BR</v>
      </c>
      <c r="U190" s="15">
        <f>INDEX(T_Country[Gross tertiary education enrollment (%)],MATCH(T_Youtuber3[[#This Row],[CtrID]],T_Country[CtID],0))</f>
        <v>51.3</v>
      </c>
      <c r="V190" s="19">
        <f>_xlfn.XLOOKUP(T_Youtuber3[[#This Row],[CtrID]],T_Country[CtID],T_Country[Population])</f>
        <v>213000000</v>
      </c>
      <c r="W190" s="15" cm="1">
        <f t="array" ref="W190">_xlfn._xlws.FILTER(T_Country[Unemployment rate],T_Country[CtID]=T_Youtuber3[[#This Row],[CtrID]])</f>
        <v>12.08</v>
      </c>
      <c r="X190" s="15">
        <f>_xlfn.XLOOKUP(T_Youtuber3[[#This Row],[CtrID]],T_Country[CtID],T_Country[Urban_population])</f>
        <v>183000000</v>
      </c>
      <c r="Y190" s="15">
        <f>_xlfn.XLOOKUP(T_Youtuber3[[#This Row],[CtrID]],T_Country[CtID],T_Country[Latitude])</f>
        <v>-14.234999999999999</v>
      </c>
      <c r="Z190" s="15">
        <f>_xlfn.XLOOKUP(T_Youtuber3[[#This Row],[CtrID]],T_Country[CtID],T_Country[Longitude])</f>
        <v>-51.9253</v>
      </c>
    </row>
    <row r="191" spans="1:26">
      <c r="A191" s="15">
        <v>190</v>
      </c>
      <c r="B191" s="15" t="s">
        <v>357</v>
      </c>
      <c r="C191" s="15">
        <v>27400000</v>
      </c>
      <c r="D191" s="16">
        <v>19400000000</v>
      </c>
      <c r="E191" s="17">
        <v>6</v>
      </c>
      <c r="F191" s="15">
        <v>3664</v>
      </c>
      <c r="G191" s="15">
        <v>48</v>
      </c>
      <c r="H191" s="15">
        <v>132</v>
      </c>
      <c r="I191" s="15">
        <v>7</v>
      </c>
      <c r="J191" s="15">
        <v>16</v>
      </c>
      <c r="K191" s="15">
        <v>78668000</v>
      </c>
      <c r="L191" s="15">
        <v>19700</v>
      </c>
      <c r="M191" s="15">
        <v>314700</v>
      </c>
      <c r="N191" s="15">
        <v>236000</v>
      </c>
      <c r="O191" s="15">
        <v>3800000</v>
      </c>
      <c r="P191" s="15">
        <v>500000</v>
      </c>
      <c r="Q191" s="18">
        <v>41104</v>
      </c>
      <c r="R191" s="15" t="str">
        <f>INDEX(T_Category[category],MATCH(T_Youtuber3[[#This Row],[CatID]],T_Category[CatID],1))</f>
        <v>Gaming</v>
      </c>
      <c r="S191" s="15" t="str">
        <f>VLOOKUP(T_Youtuber3[[#This Row],[CtrID]],T_Country[#Data],2,1)</f>
        <v>United Kingdom</v>
      </c>
      <c r="T191" s="15" t="str">
        <f>VLOOKUP(T_Youtuber3[[#This Row],[CtrID]],T_Country[#Data],3,0)</f>
        <v>GB</v>
      </c>
      <c r="U191" s="15">
        <f>INDEX(T_Country[Gross tertiary education enrollment (%)],MATCH(T_Youtuber3[[#This Row],[CtrID]],T_Country[CtID],0))</f>
        <v>60</v>
      </c>
      <c r="V191" s="19">
        <f>_xlfn.XLOOKUP(T_Youtuber3[[#This Row],[CtrID]],T_Country[CtID],T_Country[Population])</f>
        <v>66834405</v>
      </c>
      <c r="W191" s="15" cm="1">
        <f t="array" ref="W191">_xlfn._xlws.FILTER(T_Country[Unemployment rate],T_Country[CtID]=T_Youtuber3[[#This Row],[CtrID]])</f>
        <v>3.85</v>
      </c>
      <c r="X191" s="15">
        <f>_xlfn.XLOOKUP(T_Youtuber3[[#This Row],[CtrID]],T_Country[CtID],T_Country[Urban_population])</f>
        <v>55908316</v>
      </c>
      <c r="Y191" s="15">
        <f>_xlfn.XLOOKUP(T_Youtuber3[[#This Row],[CtrID]],T_Country[CtID],T_Country[Latitude])</f>
        <v>55.378050000000002</v>
      </c>
      <c r="Z191" s="15">
        <f>_xlfn.XLOOKUP(T_Youtuber3[[#This Row],[CtrID]],T_Country[CtID],T_Country[Longitude])</f>
        <v>-3.4359700000000002</v>
      </c>
    </row>
    <row r="192" spans="1:26">
      <c r="A192" s="15">
        <v>191</v>
      </c>
      <c r="B192" s="15" t="s">
        <v>1076</v>
      </c>
      <c r="C192" s="15">
        <v>13900000</v>
      </c>
      <c r="D192" s="16">
        <v>2240000000</v>
      </c>
      <c r="E192" s="17">
        <v>5</v>
      </c>
      <c r="F192" s="15">
        <v>183</v>
      </c>
      <c r="G192" s="15">
        <v>49</v>
      </c>
      <c r="H192" s="15">
        <v>4234</v>
      </c>
      <c r="I192" s="15">
        <v>161</v>
      </c>
      <c r="J192" s="15">
        <v>35</v>
      </c>
      <c r="K192" s="15">
        <v>4598000</v>
      </c>
      <c r="L192" s="15">
        <v>1100</v>
      </c>
      <c r="M192" s="15">
        <v>18400</v>
      </c>
      <c r="N192" s="15">
        <v>13800</v>
      </c>
      <c r="O192" s="15">
        <v>220700</v>
      </c>
      <c r="P192" s="15" t="s">
        <v>39</v>
      </c>
      <c r="Q192" s="18">
        <v>39859</v>
      </c>
      <c r="R192" s="15" t="str">
        <f>INDEX(T_Category[category],MATCH(T_Youtuber3[[#This Row],[CatID]],T_Category[CatID],1))</f>
        <v>Film &amp; Animation</v>
      </c>
      <c r="S192" s="15" t="str">
        <f>VLOOKUP(T_Youtuber3[[#This Row],[CtrID]],T_Country[#Data],2,1)</f>
        <v>United States</v>
      </c>
      <c r="T192" s="15" t="str">
        <f>VLOOKUP(T_Youtuber3[[#This Row],[CtrID]],T_Country[#Data],3,0)</f>
        <v>US</v>
      </c>
      <c r="U192" s="15">
        <f>INDEX(T_Country[Gross tertiary education enrollment (%)],MATCH(T_Youtuber3[[#This Row],[CtrID]],T_Country[CtID],0))</f>
        <v>88.2</v>
      </c>
      <c r="V192" s="19">
        <f>_xlfn.XLOOKUP(T_Youtuber3[[#This Row],[CtrID]],T_Country[CtID],T_Country[Population])</f>
        <v>328000000</v>
      </c>
      <c r="W192" s="15" cm="1">
        <f t="array" ref="W192">_xlfn._xlws.FILTER(T_Country[Unemployment rate],T_Country[CtID]=T_Youtuber3[[#This Row],[CtrID]])</f>
        <v>14.7</v>
      </c>
      <c r="X192" s="15">
        <f>_xlfn.XLOOKUP(T_Youtuber3[[#This Row],[CtrID]],T_Country[CtID],T_Country[Urban_population])</f>
        <v>271000000</v>
      </c>
      <c r="Y192" s="15">
        <f>_xlfn.XLOOKUP(T_Youtuber3[[#This Row],[CtrID]],T_Country[CtID],T_Country[Latitude])</f>
        <v>37.090240000000001</v>
      </c>
      <c r="Z192" s="15">
        <f>_xlfn.XLOOKUP(T_Youtuber3[[#This Row],[CtrID]],T_Country[CtID],T_Country[Longitude])</f>
        <v>-95.712900000000005</v>
      </c>
    </row>
    <row r="193" spans="1:26">
      <c r="A193" s="15">
        <v>192</v>
      </c>
      <c r="B193" s="15" t="s">
        <v>889</v>
      </c>
      <c r="C193" s="15">
        <v>15300000</v>
      </c>
      <c r="D193" s="16">
        <v>10700000000</v>
      </c>
      <c r="E193" s="17">
        <v>3</v>
      </c>
      <c r="F193" s="15">
        <v>851</v>
      </c>
      <c r="G193" s="15">
        <v>49</v>
      </c>
      <c r="H193" s="15">
        <v>390</v>
      </c>
      <c r="I193" s="15">
        <v>148</v>
      </c>
      <c r="J193" s="15">
        <v>33</v>
      </c>
      <c r="K193" s="15">
        <v>77053000</v>
      </c>
      <c r="L193" s="15">
        <v>19300</v>
      </c>
      <c r="M193" s="15">
        <v>308200</v>
      </c>
      <c r="N193" s="15">
        <v>231200</v>
      </c>
      <c r="O193" s="15">
        <v>3700000</v>
      </c>
      <c r="P193" s="15" t="s">
        <v>39</v>
      </c>
      <c r="Q193" s="18">
        <v>41977</v>
      </c>
      <c r="R193" s="15" t="str">
        <f>INDEX(T_Category[category],MATCH(T_Youtuber3[[#This Row],[CatID]],T_Category[CatID],1))</f>
        <v>Education</v>
      </c>
      <c r="S193" s="15" t="str">
        <f>VLOOKUP(T_Youtuber3[[#This Row],[CtrID]],T_Country[#Data],2,1)</f>
        <v>United States</v>
      </c>
      <c r="T193" s="15" t="str">
        <f>VLOOKUP(T_Youtuber3[[#This Row],[CtrID]],T_Country[#Data],3,0)</f>
        <v>US</v>
      </c>
      <c r="U193" s="15">
        <f>INDEX(T_Country[Gross tertiary education enrollment (%)],MATCH(T_Youtuber3[[#This Row],[CtrID]],T_Country[CtID],0))</f>
        <v>88.2</v>
      </c>
      <c r="V193" s="19">
        <f>_xlfn.XLOOKUP(T_Youtuber3[[#This Row],[CtrID]],T_Country[CtID],T_Country[Population])</f>
        <v>328000000</v>
      </c>
      <c r="W193" s="15" cm="1">
        <f t="array" ref="W193">_xlfn._xlws.FILTER(T_Country[Unemployment rate],T_Country[CtID]=T_Youtuber3[[#This Row],[CtrID]])</f>
        <v>14.7</v>
      </c>
      <c r="X193" s="15">
        <f>_xlfn.XLOOKUP(T_Youtuber3[[#This Row],[CtrID]],T_Country[CtID],T_Country[Urban_population])</f>
        <v>271000000</v>
      </c>
      <c r="Y193" s="15">
        <f>_xlfn.XLOOKUP(T_Youtuber3[[#This Row],[CtrID]],T_Country[CtID],T_Country[Latitude])</f>
        <v>37.090240000000001</v>
      </c>
      <c r="Z193" s="15">
        <f>_xlfn.XLOOKUP(T_Youtuber3[[#This Row],[CtrID]],T_Country[CtID],T_Country[Longitude])</f>
        <v>-95.712900000000005</v>
      </c>
    </row>
    <row r="194" spans="1:26">
      <c r="A194" s="15">
        <v>193</v>
      </c>
      <c r="B194" s="15" t="s">
        <v>695</v>
      </c>
      <c r="C194" s="15">
        <v>17900000</v>
      </c>
      <c r="D194" s="16">
        <v>7180000000</v>
      </c>
      <c r="E194" s="17">
        <v>13</v>
      </c>
      <c r="F194" s="15">
        <v>536</v>
      </c>
      <c r="G194" s="15">
        <v>49</v>
      </c>
      <c r="H194" s="15">
        <v>801</v>
      </c>
      <c r="I194" s="15">
        <v>125</v>
      </c>
      <c r="J194" s="15">
        <v>28</v>
      </c>
      <c r="K194" s="15">
        <v>8650000</v>
      </c>
      <c r="L194" s="15">
        <v>2200</v>
      </c>
      <c r="M194" s="15">
        <v>34600</v>
      </c>
      <c r="N194" s="15">
        <v>26000</v>
      </c>
      <c r="O194" s="15">
        <v>415200</v>
      </c>
      <c r="P194" s="15">
        <v>100000</v>
      </c>
      <c r="Q194" s="18">
        <v>41992</v>
      </c>
      <c r="R194" s="15" t="str">
        <f>INDEX(T_Category[category],MATCH(T_Youtuber3[[#This Row],[CatID]],T_Category[CatID],1))</f>
        <v>People &amp; Blogs</v>
      </c>
      <c r="S194" s="15" t="str">
        <f>VLOOKUP(T_Youtuber3[[#This Row],[CtrID]],T_Country[#Data],2,1)</f>
        <v>United States</v>
      </c>
      <c r="T194" s="15" t="str">
        <f>VLOOKUP(T_Youtuber3[[#This Row],[CtrID]],T_Country[#Data],3,0)</f>
        <v>US</v>
      </c>
      <c r="U194" s="15">
        <f>INDEX(T_Country[Gross tertiary education enrollment (%)],MATCH(T_Youtuber3[[#This Row],[CtrID]],T_Country[CtID],0))</f>
        <v>88.2</v>
      </c>
      <c r="V194" s="19">
        <f>_xlfn.XLOOKUP(T_Youtuber3[[#This Row],[CtrID]],T_Country[CtID],T_Country[Population])</f>
        <v>328000000</v>
      </c>
      <c r="W194" s="15" cm="1">
        <f t="array" ref="W194">_xlfn._xlws.FILTER(T_Country[Unemployment rate],T_Country[CtID]=T_Youtuber3[[#This Row],[CtrID]])</f>
        <v>14.7</v>
      </c>
      <c r="X194" s="15">
        <f>_xlfn.XLOOKUP(T_Youtuber3[[#This Row],[CtrID]],T_Country[CtID],T_Country[Urban_population])</f>
        <v>271000000</v>
      </c>
      <c r="Y194" s="15">
        <f>_xlfn.XLOOKUP(T_Youtuber3[[#This Row],[CtrID]],T_Country[CtID],T_Country[Latitude])</f>
        <v>37.090240000000001</v>
      </c>
      <c r="Z194" s="15">
        <f>_xlfn.XLOOKUP(T_Youtuber3[[#This Row],[CtrID]],T_Country[CtID],T_Country[Longitude])</f>
        <v>-95.712900000000005</v>
      </c>
    </row>
    <row r="195" spans="1:26">
      <c r="A195" s="15">
        <v>194</v>
      </c>
      <c r="B195" s="15" t="s">
        <v>387</v>
      </c>
      <c r="C195" s="15">
        <v>25700000</v>
      </c>
      <c r="D195" s="16">
        <v>17800000000</v>
      </c>
      <c r="E195" s="17">
        <v>9</v>
      </c>
      <c r="F195" s="15">
        <v>749</v>
      </c>
      <c r="G195" s="15">
        <v>49</v>
      </c>
      <c r="H195" s="15">
        <v>153</v>
      </c>
      <c r="I195" s="15">
        <v>67</v>
      </c>
      <c r="J195" s="15">
        <v>67</v>
      </c>
      <c r="K195" s="16">
        <v>164000000</v>
      </c>
      <c r="L195" s="15">
        <v>41100</v>
      </c>
      <c r="M195" s="15">
        <v>656900</v>
      </c>
      <c r="N195" s="15">
        <v>492600</v>
      </c>
      <c r="O195" s="15">
        <v>7900000</v>
      </c>
      <c r="P195" s="15">
        <v>100000</v>
      </c>
      <c r="Q195" s="18">
        <v>40158</v>
      </c>
      <c r="R195" s="15" t="str">
        <f>INDEX(T_Category[category],MATCH(T_Youtuber3[[#This Row],[CatID]],T_Category[CatID],1))</f>
        <v>Music</v>
      </c>
      <c r="S195" s="15" t="str">
        <f>VLOOKUP(T_Youtuber3[[#This Row],[CtrID]],T_Country[#Data],2,1)</f>
        <v>United States</v>
      </c>
      <c r="T195" s="15" t="str">
        <f>VLOOKUP(T_Youtuber3[[#This Row],[CtrID]],T_Country[#Data],3,0)</f>
        <v>US</v>
      </c>
      <c r="U195" s="15">
        <f>INDEX(T_Country[Gross tertiary education enrollment (%)],MATCH(T_Youtuber3[[#This Row],[CtrID]],T_Country[CtID],0))</f>
        <v>88.2</v>
      </c>
      <c r="V195" s="19">
        <f>_xlfn.XLOOKUP(T_Youtuber3[[#This Row],[CtrID]],T_Country[CtID],T_Country[Population])</f>
        <v>328000000</v>
      </c>
      <c r="W195" s="15" cm="1">
        <f t="array" ref="W195">_xlfn._xlws.FILTER(T_Country[Unemployment rate],T_Country[CtID]=T_Youtuber3[[#This Row],[CtrID]])</f>
        <v>14.7</v>
      </c>
      <c r="X195" s="15">
        <f>_xlfn.XLOOKUP(T_Youtuber3[[#This Row],[CtrID]],T_Country[CtID],T_Country[Urban_population])</f>
        <v>271000000</v>
      </c>
      <c r="Y195" s="15">
        <f>_xlfn.XLOOKUP(T_Youtuber3[[#This Row],[CtrID]],T_Country[CtID],T_Country[Latitude])</f>
        <v>37.090240000000001</v>
      </c>
      <c r="Z195" s="15">
        <f>_xlfn.XLOOKUP(T_Youtuber3[[#This Row],[CtrID]],T_Country[CtID],T_Country[Longitude])</f>
        <v>-95.712900000000005</v>
      </c>
    </row>
    <row r="196" spans="1:26">
      <c r="A196" s="15">
        <v>195</v>
      </c>
      <c r="B196" s="15" t="s">
        <v>1186</v>
      </c>
      <c r="C196" s="15">
        <v>13000000</v>
      </c>
      <c r="D196" s="16">
        <v>2680000000</v>
      </c>
      <c r="E196" s="17">
        <v>4</v>
      </c>
      <c r="F196" s="15">
        <v>838</v>
      </c>
      <c r="G196" s="15">
        <v>23</v>
      </c>
      <c r="H196" s="15">
        <v>3340</v>
      </c>
      <c r="I196" s="15">
        <v>2</v>
      </c>
      <c r="J196" s="15">
        <v>166</v>
      </c>
      <c r="K196" s="15">
        <v>29870000</v>
      </c>
      <c r="L196" s="15">
        <v>7500</v>
      </c>
      <c r="M196" s="15">
        <v>119500</v>
      </c>
      <c r="N196" s="15">
        <v>89600</v>
      </c>
      <c r="O196" s="15">
        <v>1400000</v>
      </c>
      <c r="P196" s="15">
        <v>100000</v>
      </c>
      <c r="Q196" s="18">
        <v>40681</v>
      </c>
      <c r="R196" s="15" t="str">
        <f>INDEX(T_Category[category],MATCH(T_Youtuber3[[#This Row],[CatID]],T_Category[CatID],1))</f>
        <v>Entertainment</v>
      </c>
      <c r="S196" s="15" t="str">
        <f>VLOOKUP(T_Youtuber3[[#This Row],[CtrID]],T_Country[#Data],2,1)</f>
        <v>Italy</v>
      </c>
      <c r="T196" s="15" t="str">
        <f>VLOOKUP(T_Youtuber3[[#This Row],[CtrID]],T_Country[#Data],3,0)</f>
        <v>IT</v>
      </c>
      <c r="U196" s="15">
        <f>INDEX(T_Country[Gross tertiary education enrollment (%)],MATCH(T_Youtuber3[[#This Row],[CtrID]],T_Country[CtID],0))</f>
        <v>61.9</v>
      </c>
      <c r="V196" s="19">
        <f>_xlfn.XLOOKUP(T_Youtuber3[[#This Row],[CtrID]],T_Country[CtID],T_Country[Population])</f>
        <v>60297396</v>
      </c>
      <c r="W196" s="15" cm="1">
        <f t="array" ref="W196">_xlfn._xlws.FILTER(T_Country[Unemployment rate],T_Country[CtID]=T_Youtuber3[[#This Row],[CtrID]])</f>
        <v>9.89</v>
      </c>
      <c r="X196" s="15">
        <f>_xlfn.XLOOKUP(T_Youtuber3[[#This Row],[CtrID]],T_Country[CtID],T_Country[Urban_population])</f>
        <v>42651966</v>
      </c>
      <c r="Y196" s="15">
        <f>_xlfn.XLOOKUP(T_Youtuber3[[#This Row],[CtrID]],T_Country[CtID],T_Country[Latitude])</f>
        <v>41.871940000000002</v>
      </c>
      <c r="Z196" s="15">
        <f>_xlfn.XLOOKUP(T_Youtuber3[[#This Row],[CtrID]],T_Country[CtID],T_Country[Longitude])</f>
        <v>12.56738</v>
      </c>
    </row>
    <row r="197" spans="1:26">
      <c r="A197" s="15">
        <v>196</v>
      </c>
      <c r="B197" s="15" t="s">
        <v>851</v>
      </c>
      <c r="C197" s="15">
        <v>15800000</v>
      </c>
      <c r="D197" s="16">
        <v>1350000000</v>
      </c>
      <c r="E197" s="17">
        <v>3</v>
      </c>
      <c r="F197" s="15">
        <v>633</v>
      </c>
      <c r="G197" s="15">
        <v>19</v>
      </c>
      <c r="H197" s="15">
        <v>8066</v>
      </c>
      <c r="I197" s="15">
        <v>95</v>
      </c>
      <c r="J197" s="15">
        <v>31</v>
      </c>
      <c r="K197" s="15">
        <v>24056000</v>
      </c>
      <c r="L197" s="15">
        <v>6000</v>
      </c>
      <c r="M197" s="15">
        <v>96200</v>
      </c>
      <c r="N197" s="15">
        <v>72200</v>
      </c>
      <c r="O197" s="15">
        <v>1200000</v>
      </c>
      <c r="P197" s="15">
        <v>200000</v>
      </c>
      <c r="Q197" s="18">
        <v>42717</v>
      </c>
      <c r="R197" s="15" t="str">
        <f>INDEX(T_Category[category],MATCH(T_Youtuber3[[#This Row],[CatID]],T_Category[CatID],1))</f>
        <v>Education</v>
      </c>
      <c r="S197" s="15" t="str">
        <f>VLOOKUP(T_Youtuber3[[#This Row],[CtrID]],T_Country[#Data],2,1)</f>
        <v>India</v>
      </c>
      <c r="T197" s="15" t="str">
        <f>VLOOKUP(T_Youtuber3[[#This Row],[CtrID]],T_Country[#Data],3,0)</f>
        <v>IN</v>
      </c>
      <c r="U197" s="15">
        <f>INDEX(T_Country[Gross tertiary education enrollment (%)],MATCH(T_Youtuber3[[#This Row],[CtrID]],T_Country[CtID],0))</f>
        <v>28.1</v>
      </c>
      <c r="V197" s="19">
        <f>_xlfn.XLOOKUP(T_Youtuber3[[#This Row],[CtrID]],T_Country[CtID],T_Country[Population])</f>
        <v>1370000000</v>
      </c>
      <c r="W197" s="15" cm="1">
        <f t="array" ref="W197">_xlfn._xlws.FILTER(T_Country[Unemployment rate],T_Country[CtID]=T_Youtuber3[[#This Row],[CtrID]])</f>
        <v>5.36</v>
      </c>
      <c r="X197" s="15">
        <f>_xlfn.XLOOKUP(T_Youtuber3[[#This Row],[CtrID]],T_Country[CtID],T_Country[Urban_population])</f>
        <v>471000000</v>
      </c>
      <c r="Y197" s="15">
        <f>_xlfn.XLOOKUP(T_Youtuber3[[#This Row],[CtrID]],T_Country[CtID],T_Country[Latitude])</f>
        <v>20.593679999999999</v>
      </c>
      <c r="Z197" s="15">
        <f>_xlfn.XLOOKUP(T_Youtuber3[[#This Row],[CtrID]],T_Country[CtID],T_Country[Longitude])</f>
        <v>78.962879999999998</v>
      </c>
    </row>
    <row r="198" spans="1:26">
      <c r="A198" s="15">
        <v>197</v>
      </c>
      <c r="B198" s="15" t="s">
        <v>557</v>
      </c>
      <c r="C198" s="15">
        <v>20600000</v>
      </c>
      <c r="D198" s="16">
        <v>4960000000</v>
      </c>
      <c r="E198" s="17">
        <v>4</v>
      </c>
      <c r="F198" s="15">
        <v>15</v>
      </c>
      <c r="G198" s="15">
        <v>20</v>
      </c>
      <c r="H198" s="15">
        <v>3539124</v>
      </c>
      <c r="I198" s="15">
        <v>4044</v>
      </c>
      <c r="J198" s="15">
        <v>6217</v>
      </c>
      <c r="K198" s="15">
        <v>85</v>
      </c>
      <c r="L198" s="15">
        <v>0.02</v>
      </c>
      <c r="M198" s="15">
        <v>0.34</v>
      </c>
      <c r="N198" s="15">
        <v>0.26</v>
      </c>
      <c r="O198" s="15">
        <v>4</v>
      </c>
      <c r="P198" s="15">
        <v>1</v>
      </c>
      <c r="Q198" s="18">
        <v>39286</v>
      </c>
      <c r="R198" s="15" t="str">
        <f>INDEX(T_Category[category],MATCH(T_Youtuber3[[#This Row],[CatID]],T_Category[CatID],1))</f>
        <v>Entertainment</v>
      </c>
      <c r="S198" s="15" t="str">
        <f>VLOOKUP(T_Youtuber3[[#This Row],[CtrID]],T_Country[#Data],2,1)</f>
        <v>Indonesia</v>
      </c>
      <c r="T198" s="15" t="str">
        <f>VLOOKUP(T_Youtuber3[[#This Row],[CtrID]],T_Country[#Data],3,0)</f>
        <v>ID</v>
      </c>
      <c r="U198" s="15">
        <f>INDEX(T_Country[Gross tertiary education enrollment (%)],MATCH(T_Youtuber3[[#This Row],[CtrID]],T_Country[CtID],0))</f>
        <v>36.299999999999997</v>
      </c>
      <c r="V198" s="19">
        <f>_xlfn.XLOOKUP(T_Youtuber3[[#This Row],[CtrID]],T_Country[CtID],T_Country[Population])</f>
        <v>270000000</v>
      </c>
      <c r="W198" s="15" cm="1">
        <f t="array" ref="W198">_xlfn._xlws.FILTER(T_Country[Unemployment rate],T_Country[CtID]=T_Youtuber3[[#This Row],[CtrID]])</f>
        <v>4.6900000000000004</v>
      </c>
      <c r="X198" s="15">
        <f>_xlfn.XLOOKUP(T_Youtuber3[[#This Row],[CtrID]],T_Country[CtID],T_Country[Urban_population])</f>
        <v>152000000</v>
      </c>
      <c r="Y198" s="15">
        <f>_xlfn.XLOOKUP(T_Youtuber3[[#This Row],[CtrID]],T_Country[CtID],T_Country[Latitude])</f>
        <v>-0.78927999999999998</v>
      </c>
      <c r="Z198" s="15">
        <f>_xlfn.XLOOKUP(T_Youtuber3[[#This Row],[CtrID]],T_Country[CtID],T_Country[Longitude])</f>
        <v>113.9213</v>
      </c>
    </row>
    <row r="199" spans="1:26">
      <c r="A199" s="15">
        <v>198</v>
      </c>
      <c r="B199" s="15" t="s">
        <v>583</v>
      </c>
      <c r="C199" s="15">
        <v>20200000</v>
      </c>
      <c r="D199" s="16">
        <v>20900000000</v>
      </c>
      <c r="E199" s="17">
        <v>2</v>
      </c>
      <c r="F199" s="15">
        <v>1935</v>
      </c>
      <c r="G199" s="15">
        <v>27</v>
      </c>
      <c r="H199" s="15">
        <v>108</v>
      </c>
      <c r="I199" s="15">
        <v>1</v>
      </c>
      <c r="J199" s="15">
        <v>19</v>
      </c>
      <c r="K199" s="16">
        <v>1250000000</v>
      </c>
      <c r="L199" s="15">
        <v>311200</v>
      </c>
      <c r="M199" s="15">
        <v>5000000</v>
      </c>
      <c r="N199" s="15">
        <v>3700000</v>
      </c>
      <c r="O199" s="15">
        <v>59800000</v>
      </c>
      <c r="P199" s="15">
        <v>1200000</v>
      </c>
      <c r="Q199" s="18">
        <v>43910</v>
      </c>
      <c r="R199" s="15" t="str">
        <f>INDEX(T_Category[category],MATCH(T_Youtuber3[[#This Row],[CatID]],T_Category[CatID],1))</f>
        <v>Comedy</v>
      </c>
      <c r="S199" s="15" t="str">
        <f>VLOOKUP(T_Youtuber3[[#This Row],[CtrID]],T_Country[#Data],2,1)</f>
        <v>Latvia</v>
      </c>
      <c r="T199" s="15" t="str">
        <f>VLOOKUP(T_Youtuber3[[#This Row],[CtrID]],T_Country[#Data],3,0)</f>
        <v>LV</v>
      </c>
      <c r="U199" s="15">
        <f>INDEX(T_Country[Gross tertiary education enrollment (%)],MATCH(T_Youtuber3[[#This Row],[CtrID]],T_Country[CtID],0))</f>
        <v>88.1</v>
      </c>
      <c r="V199" s="19">
        <f>_xlfn.XLOOKUP(T_Youtuber3[[#This Row],[CtrID]],T_Country[CtID],T_Country[Population])</f>
        <v>1912789</v>
      </c>
      <c r="W199" s="15" cm="1">
        <f t="array" ref="W199">_xlfn._xlws.FILTER(T_Country[Unemployment rate],T_Country[CtID]=T_Youtuber3[[#This Row],[CtrID]])</f>
        <v>6.52</v>
      </c>
      <c r="X199" s="15">
        <f>_xlfn.XLOOKUP(T_Youtuber3[[#This Row],[CtrID]],T_Country[CtID],T_Country[Urban_population])</f>
        <v>1304943</v>
      </c>
      <c r="Y199" s="15">
        <f>_xlfn.XLOOKUP(T_Youtuber3[[#This Row],[CtrID]],T_Country[CtID],T_Country[Latitude])</f>
        <v>56.879640000000002</v>
      </c>
      <c r="Z199" s="15">
        <f>_xlfn.XLOOKUP(T_Youtuber3[[#This Row],[CtrID]],T_Country[CtID],T_Country[Longitude])</f>
        <v>24.603190000000001</v>
      </c>
    </row>
    <row r="200" spans="1:26">
      <c r="A200" s="15">
        <v>199</v>
      </c>
      <c r="B200" s="15" t="s">
        <v>771</v>
      </c>
      <c r="C200" s="15">
        <v>16800000</v>
      </c>
      <c r="D200" s="16">
        <v>7210000000</v>
      </c>
      <c r="E200" s="17">
        <v>13</v>
      </c>
      <c r="F200" s="15">
        <v>41</v>
      </c>
      <c r="G200" s="15">
        <v>19</v>
      </c>
      <c r="H200" s="15">
        <v>4038822</v>
      </c>
      <c r="I200" s="15" t="s">
        <v>39</v>
      </c>
      <c r="J200" s="15">
        <v>7611</v>
      </c>
      <c r="K200" s="15">
        <v>1</v>
      </c>
      <c r="L200" s="15">
        <v>0</v>
      </c>
      <c r="M200" s="15">
        <v>0</v>
      </c>
      <c r="N200" s="15">
        <v>0</v>
      </c>
      <c r="O200" s="15">
        <v>0.05</v>
      </c>
      <c r="P200" s="15">
        <v>1</v>
      </c>
      <c r="Q200" s="18">
        <v>44463</v>
      </c>
      <c r="R200" s="15" t="str">
        <f>INDEX(T_Category[category],MATCH(T_Youtuber3[[#This Row],[CatID]],T_Category[CatID],1))</f>
        <v>People &amp; Blogs</v>
      </c>
      <c r="S200" s="15" t="str">
        <f>VLOOKUP(T_Youtuber3[[#This Row],[CtrID]],T_Country[#Data],2,1)</f>
        <v>India</v>
      </c>
      <c r="T200" s="15" t="str">
        <f>VLOOKUP(T_Youtuber3[[#This Row],[CtrID]],T_Country[#Data],3,0)</f>
        <v>IN</v>
      </c>
      <c r="U200" s="15">
        <f>INDEX(T_Country[Gross tertiary education enrollment (%)],MATCH(T_Youtuber3[[#This Row],[CtrID]],T_Country[CtID],0))</f>
        <v>28.1</v>
      </c>
      <c r="V200" s="19">
        <f>_xlfn.XLOOKUP(T_Youtuber3[[#This Row],[CtrID]],T_Country[CtID],T_Country[Population])</f>
        <v>1370000000</v>
      </c>
      <c r="W200" s="15" cm="1">
        <f t="array" ref="W200">_xlfn._xlws.FILTER(T_Country[Unemployment rate],T_Country[CtID]=T_Youtuber3[[#This Row],[CtrID]])</f>
        <v>5.36</v>
      </c>
      <c r="X200" s="15">
        <f>_xlfn.XLOOKUP(T_Youtuber3[[#This Row],[CtrID]],T_Country[CtID],T_Country[Urban_population])</f>
        <v>471000000</v>
      </c>
      <c r="Y200" s="15">
        <f>_xlfn.XLOOKUP(T_Youtuber3[[#This Row],[CtrID]],T_Country[CtID],T_Country[Latitude])</f>
        <v>20.593679999999999</v>
      </c>
      <c r="Z200" s="15">
        <f>_xlfn.XLOOKUP(T_Youtuber3[[#This Row],[CtrID]],T_Country[CtID],T_Country[Longitude])</f>
        <v>78.962879999999998</v>
      </c>
    </row>
    <row r="201" spans="1:26">
      <c r="A201" s="15">
        <v>200</v>
      </c>
      <c r="B201" s="15" t="s">
        <v>730</v>
      </c>
      <c r="C201" s="15">
        <v>17600000</v>
      </c>
      <c r="D201" s="16">
        <v>6310000000</v>
      </c>
      <c r="E201" s="17">
        <v>6</v>
      </c>
      <c r="F201" s="15">
        <v>4702</v>
      </c>
      <c r="G201" s="15">
        <v>9</v>
      </c>
      <c r="H201" s="15">
        <v>973</v>
      </c>
      <c r="I201" s="15">
        <v>3</v>
      </c>
      <c r="J201" s="15">
        <v>36</v>
      </c>
      <c r="K201" s="16">
        <v>100000000</v>
      </c>
      <c r="L201" s="15">
        <v>25100</v>
      </c>
      <c r="M201" s="15">
        <v>400900</v>
      </c>
      <c r="N201" s="15">
        <v>300600</v>
      </c>
      <c r="O201" s="15">
        <v>4800000</v>
      </c>
      <c r="P201" s="15">
        <v>500000</v>
      </c>
      <c r="Q201" s="18">
        <v>41671</v>
      </c>
      <c r="R201" s="15" t="str">
        <f>INDEX(T_Category[category],MATCH(T_Youtuber3[[#This Row],[CatID]],T_Category[CatID],1))</f>
        <v>Gaming</v>
      </c>
      <c r="S201" s="15" t="str">
        <f>VLOOKUP(T_Youtuber3[[#This Row],[CtrID]],T_Country[#Data],2,1)</f>
        <v>Chile</v>
      </c>
      <c r="T201" s="15" t="str">
        <f>VLOOKUP(T_Youtuber3[[#This Row],[CtrID]],T_Country[#Data],3,0)</f>
        <v>CL</v>
      </c>
      <c r="U201" s="15">
        <f>INDEX(T_Country[Gross tertiary education enrollment (%)],MATCH(T_Youtuber3[[#This Row],[CtrID]],T_Country[CtID],0))</f>
        <v>88.5</v>
      </c>
      <c r="V201" s="19">
        <f>_xlfn.XLOOKUP(T_Youtuber3[[#This Row],[CtrID]],T_Country[CtID],T_Country[Population])</f>
        <v>18952038</v>
      </c>
      <c r="W201" s="15" cm="1">
        <f t="array" ref="W201">_xlfn._xlws.FILTER(T_Country[Unemployment rate],T_Country[CtID]=T_Youtuber3[[#This Row],[CtrID]])</f>
        <v>7.09</v>
      </c>
      <c r="X201" s="15">
        <f>_xlfn.XLOOKUP(T_Youtuber3[[#This Row],[CtrID]],T_Country[CtID],T_Country[Urban_population])</f>
        <v>16610135</v>
      </c>
      <c r="Y201" s="15">
        <f>_xlfn.XLOOKUP(T_Youtuber3[[#This Row],[CtrID]],T_Country[CtID],T_Country[Latitude])</f>
        <v>-35.6751</v>
      </c>
      <c r="Z201" s="15">
        <f>_xlfn.XLOOKUP(T_Youtuber3[[#This Row],[CtrID]],T_Country[CtID],T_Country[Longitude])</f>
        <v>-71.543000000000006</v>
      </c>
    </row>
    <row r="202" spans="1:26">
      <c r="A202" s="15">
        <v>201</v>
      </c>
      <c r="B202" s="15" t="s">
        <v>699</v>
      </c>
      <c r="C202" s="15">
        <v>17900000</v>
      </c>
      <c r="D202" s="16">
        <v>6890000000</v>
      </c>
      <c r="E202" s="17">
        <v>9</v>
      </c>
      <c r="F202" s="15">
        <v>314</v>
      </c>
      <c r="G202" s="15">
        <v>49</v>
      </c>
      <c r="H202" s="15">
        <v>858</v>
      </c>
      <c r="I202" s="15">
        <v>125</v>
      </c>
      <c r="J202" s="15">
        <v>106</v>
      </c>
      <c r="K202" s="15">
        <v>29182000</v>
      </c>
      <c r="L202" s="15">
        <v>7300</v>
      </c>
      <c r="M202" s="15">
        <v>116700</v>
      </c>
      <c r="N202" s="15">
        <v>87500</v>
      </c>
      <c r="O202" s="15">
        <v>1400000</v>
      </c>
      <c r="P202" s="15" t="s">
        <v>39</v>
      </c>
      <c r="Q202" s="18">
        <v>39477</v>
      </c>
      <c r="R202" s="15" t="str">
        <f>INDEX(T_Category[category],MATCH(T_Youtuber3[[#This Row],[CatID]],T_Category[CatID],1))</f>
        <v>Music</v>
      </c>
      <c r="S202" s="15" t="str">
        <f>VLOOKUP(T_Youtuber3[[#This Row],[CtrID]],T_Country[#Data],2,1)</f>
        <v>United States</v>
      </c>
      <c r="T202" s="15" t="str">
        <f>VLOOKUP(T_Youtuber3[[#This Row],[CtrID]],T_Country[#Data],3,0)</f>
        <v>US</v>
      </c>
      <c r="U202" s="15">
        <f>INDEX(T_Country[Gross tertiary education enrollment (%)],MATCH(T_Youtuber3[[#This Row],[CtrID]],T_Country[CtID],0))</f>
        <v>88.2</v>
      </c>
      <c r="V202" s="19">
        <f>_xlfn.XLOOKUP(T_Youtuber3[[#This Row],[CtrID]],T_Country[CtID],T_Country[Population])</f>
        <v>328000000</v>
      </c>
      <c r="W202" s="15" cm="1">
        <f t="array" ref="W202">_xlfn._xlws.FILTER(T_Country[Unemployment rate],T_Country[CtID]=T_Youtuber3[[#This Row],[CtrID]])</f>
        <v>14.7</v>
      </c>
      <c r="X202" s="15">
        <f>_xlfn.XLOOKUP(T_Youtuber3[[#This Row],[CtrID]],T_Country[CtID],T_Country[Urban_population])</f>
        <v>271000000</v>
      </c>
      <c r="Y202" s="15">
        <f>_xlfn.XLOOKUP(T_Youtuber3[[#This Row],[CtrID]],T_Country[CtID],T_Country[Latitude])</f>
        <v>37.090240000000001</v>
      </c>
      <c r="Z202" s="15">
        <f>_xlfn.XLOOKUP(T_Youtuber3[[#This Row],[CtrID]],T_Country[CtID],T_Country[Longitude])</f>
        <v>-95.712900000000005</v>
      </c>
    </row>
    <row r="203" spans="1:26">
      <c r="A203" s="15">
        <v>202</v>
      </c>
      <c r="B203" s="15" t="s">
        <v>1077</v>
      </c>
      <c r="C203" s="15">
        <v>13900000</v>
      </c>
      <c r="D203" s="16">
        <v>7450000000</v>
      </c>
      <c r="E203" s="17">
        <v>13</v>
      </c>
      <c r="F203" s="15">
        <v>324</v>
      </c>
      <c r="G203" s="15">
        <v>49</v>
      </c>
      <c r="H203" s="15">
        <v>745</v>
      </c>
      <c r="I203" s="15" t="s">
        <v>39</v>
      </c>
      <c r="J203" s="15">
        <v>50</v>
      </c>
      <c r="K203" s="16">
        <v>232000000</v>
      </c>
      <c r="L203" s="15">
        <v>57900</v>
      </c>
      <c r="M203" s="15">
        <v>926200</v>
      </c>
      <c r="N203" s="15">
        <v>694700</v>
      </c>
      <c r="O203" s="15">
        <v>11100000</v>
      </c>
      <c r="P203" s="15">
        <v>300000</v>
      </c>
      <c r="Q203" s="18">
        <v>44055</v>
      </c>
      <c r="R203" s="15" t="str">
        <f>INDEX(T_Category[category],MATCH(T_Youtuber3[[#This Row],[CatID]],T_Category[CatID],1))</f>
        <v>People &amp; Blogs</v>
      </c>
      <c r="S203" s="15" t="str">
        <f>VLOOKUP(T_Youtuber3[[#This Row],[CtrID]],T_Country[#Data],2,1)</f>
        <v>United States</v>
      </c>
      <c r="T203" s="15" t="str">
        <f>VLOOKUP(T_Youtuber3[[#This Row],[CtrID]],T_Country[#Data],3,0)</f>
        <v>US</v>
      </c>
      <c r="U203" s="15">
        <f>INDEX(T_Country[Gross tertiary education enrollment (%)],MATCH(T_Youtuber3[[#This Row],[CtrID]],T_Country[CtID],0))</f>
        <v>88.2</v>
      </c>
      <c r="V203" s="19">
        <f>_xlfn.XLOOKUP(T_Youtuber3[[#This Row],[CtrID]],T_Country[CtID],T_Country[Population])</f>
        <v>328000000</v>
      </c>
      <c r="W203" s="15" cm="1">
        <f t="array" ref="W203">_xlfn._xlws.FILTER(T_Country[Unemployment rate],T_Country[CtID]=T_Youtuber3[[#This Row],[CtrID]])</f>
        <v>14.7</v>
      </c>
      <c r="X203" s="15">
        <f>_xlfn.XLOOKUP(T_Youtuber3[[#This Row],[CtrID]],T_Country[CtID],T_Country[Urban_population])</f>
        <v>271000000</v>
      </c>
      <c r="Y203" s="15">
        <f>_xlfn.XLOOKUP(T_Youtuber3[[#This Row],[CtrID]],T_Country[CtID],T_Country[Latitude])</f>
        <v>37.090240000000001</v>
      </c>
      <c r="Z203" s="15">
        <f>_xlfn.XLOOKUP(T_Youtuber3[[#This Row],[CtrID]],T_Country[CtID],T_Country[Longitude])</f>
        <v>-95.712900000000005</v>
      </c>
    </row>
    <row r="204" spans="1:26">
      <c r="A204" s="15">
        <v>203</v>
      </c>
      <c r="B204" s="15" t="s">
        <v>1105</v>
      </c>
      <c r="C204" s="15">
        <v>13700000</v>
      </c>
      <c r="D204" s="16">
        <v>2140000000</v>
      </c>
      <c r="E204" s="17">
        <v>6</v>
      </c>
      <c r="F204" s="15">
        <v>1</v>
      </c>
      <c r="G204" s="15">
        <v>19</v>
      </c>
      <c r="H204" s="15">
        <v>4057849</v>
      </c>
      <c r="I204" s="15" t="s">
        <v>39</v>
      </c>
      <c r="J204" s="15">
        <v>4183</v>
      </c>
      <c r="K204" s="15">
        <v>5</v>
      </c>
      <c r="L204" s="15">
        <v>0</v>
      </c>
      <c r="M204" s="15">
        <v>0.02</v>
      </c>
      <c r="N204" s="15">
        <v>0.02</v>
      </c>
      <c r="O204" s="15">
        <v>0.24</v>
      </c>
      <c r="P204" s="15" t="s">
        <v>39</v>
      </c>
      <c r="Q204" s="18">
        <v>43935</v>
      </c>
      <c r="R204" s="15" t="str">
        <f>INDEX(T_Category[category],MATCH(T_Youtuber3[[#This Row],[CatID]],T_Category[CatID],1))</f>
        <v>Gaming</v>
      </c>
      <c r="S204" s="15" t="str">
        <f>VLOOKUP(T_Youtuber3[[#This Row],[CtrID]],T_Country[#Data],2,1)</f>
        <v>India</v>
      </c>
      <c r="T204" s="15" t="str">
        <f>VLOOKUP(T_Youtuber3[[#This Row],[CtrID]],T_Country[#Data],3,0)</f>
        <v>IN</v>
      </c>
      <c r="U204" s="15">
        <f>INDEX(T_Country[Gross tertiary education enrollment (%)],MATCH(T_Youtuber3[[#This Row],[CtrID]],T_Country[CtID],0))</f>
        <v>28.1</v>
      </c>
      <c r="V204" s="19">
        <f>_xlfn.XLOOKUP(T_Youtuber3[[#This Row],[CtrID]],T_Country[CtID],T_Country[Population])</f>
        <v>1370000000</v>
      </c>
      <c r="W204" s="15" cm="1">
        <f t="array" ref="W204">_xlfn._xlws.FILTER(T_Country[Unemployment rate],T_Country[CtID]=T_Youtuber3[[#This Row],[CtrID]])</f>
        <v>5.36</v>
      </c>
      <c r="X204" s="15">
        <f>_xlfn.XLOOKUP(T_Youtuber3[[#This Row],[CtrID]],T_Country[CtID],T_Country[Urban_population])</f>
        <v>471000000</v>
      </c>
      <c r="Y204" s="15">
        <f>_xlfn.XLOOKUP(T_Youtuber3[[#This Row],[CtrID]],T_Country[CtID],T_Country[Latitude])</f>
        <v>20.593679999999999</v>
      </c>
      <c r="Z204" s="15">
        <f>_xlfn.XLOOKUP(T_Youtuber3[[#This Row],[CtrID]],T_Country[CtID],T_Country[Longitude])</f>
        <v>78.962879999999998</v>
      </c>
    </row>
    <row r="205" spans="1:26">
      <c r="A205" s="15">
        <v>204</v>
      </c>
      <c r="B205" s="15" t="s">
        <v>249</v>
      </c>
      <c r="C205" s="15">
        <v>33700000</v>
      </c>
      <c r="D205" s="16">
        <v>10200000000</v>
      </c>
      <c r="E205" s="17">
        <v>9</v>
      </c>
      <c r="F205" s="15">
        <v>2</v>
      </c>
      <c r="G205" s="15">
        <v>19</v>
      </c>
      <c r="H205" s="15">
        <v>4057699</v>
      </c>
      <c r="I205" s="15" t="s">
        <v>39</v>
      </c>
      <c r="J205" s="15">
        <v>5775</v>
      </c>
      <c r="K205" s="15" t="s">
        <v>39</v>
      </c>
      <c r="L205" s="15">
        <v>0</v>
      </c>
      <c r="M205" s="15">
        <v>0</v>
      </c>
      <c r="N205" s="15">
        <v>0</v>
      </c>
      <c r="O205" s="15">
        <v>0</v>
      </c>
      <c r="P205" s="15" t="s">
        <v>39</v>
      </c>
      <c r="Q205" s="18">
        <v>43200</v>
      </c>
      <c r="R205" s="15" t="str">
        <f>INDEX(T_Category[category],MATCH(T_Youtuber3[[#This Row],[CatID]],T_Category[CatID],1))</f>
        <v>Music</v>
      </c>
      <c r="S205" s="15" t="str">
        <f>VLOOKUP(T_Youtuber3[[#This Row],[CtrID]],T_Country[#Data],2,1)</f>
        <v>India</v>
      </c>
      <c r="T205" s="15" t="str">
        <f>VLOOKUP(T_Youtuber3[[#This Row],[CtrID]],T_Country[#Data],3,0)</f>
        <v>IN</v>
      </c>
      <c r="U205" s="15">
        <f>INDEX(T_Country[Gross tertiary education enrollment (%)],MATCH(T_Youtuber3[[#This Row],[CtrID]],T_Country[CtID],0))</f>
        <v>28.1</v>
      </c>
      <c r="V205" s="19">
        <f>_xlfn.XLOOKUP(T_Youtuber3[[#This Row],[CtrID]],T_Country[CtID],T_Country[Population])</f>
        <v>1370000000</v>
      </c>
      <c r="W205" s="15" cm="1">
        <f t="array" ref="W205">_xlfn._xlws.FILTER(T_Country[Unemployment rate],T_Country[CtID]=T_Youtuber3[[#This Row],[CtrID]])</f>
        <v>5.36</v>
      </c>
      <c r="X205" s="15">
        <f>_xlfn.XLOOKUP(T_Youtuber3[[#This Row],[CtrID]],T_Country[CtID],T_Country[Urban_population])</f>
        <v>471000000</v>
      </c>
      <c r="Y205" s="15">
        <f>_xlfn.XLOOKUP(T_Youtuber3[[#This Row],[CtrID]],T_Country[CtID],T_Country[Latitude])</f>
        <v>20.593679999999999</v>
      </c>
      <c r="Z205" s="15">
        <f>_xlfn.XLOOKUP(T_Youtuber3[[#This Row],[CtrID]],T_Country[CtID],T_Country[Longitude])</f>
        <v>78.962879999999998</v>
      </c>
    </row>
    <row r="206" spans="1:26">
      <c r="A206" s="15">
        <v>205</v>
      </c>
      <c r="B206" s="15" t="s">
        <v>768</v>
      </c>
      <c r="C206" s="15">
        <v>16800000</v>
      </c>
      <c r="D206" s="16">
        <v>2320000000</v>
      </c>
      <c r="E206" s="17">
        <v>4</v>
      </c>
      <c r="F206" s="15">
        <v>1</v>
      </c>
      <c r="G206" s="15">
        <v>29</v>
      </c>
      <c r="H206" s="15">
        <v>4056488</v>
      </c>
      <c r="I206" s="15" t="s">
        <v>39</v>
      </c>
      <c r="J206" s="15">
        <v>5767</v>
      </c>
      <c r="K206" s="15" t="s">
        <v>39</v>
      </c>
      <c r="L206" s="15">
        <v>0</v>
      </c>
      <c r="M206" s="15">
        <v>0</v>
      </c>
      <c r="N206" s="15">
        <v>0</v>
      </c>
      <c r="O206" s="15">
        <v>0</v>
      </c>
      <c r="P206" s="15" t="s">
        <v>39</v>
      </c>
      <c r="Q206" s="18">
        <v>42490</v>
      </c>
      <c r="R206" s="15" t="str">
        <f>INDEX(T_Category[category],MATCH(T_Youtuber3[[#This Row],[CatID]],T_Category[CatID],1))</f>
        <v>Entertainment</v>
      </c>
      <c r="S206" s="15" t="str">
        <f>VLOOKUP(T_Youtuber3[[#This Row],[CtrID]],T_Country[#Data],2,1)</f>
        <v>Mexico</v>
      </c>
      <c r="T206" s="15" t="str">
        <f>VLOOKUP(T_Youtuber3[[#This Row],[CtrID]],T_Country[#Data],3,0)</f>
        <v>MX</v>
      </c>
      <c r="U206" s="15">
        <f>INDEX(T_Country[Gross tertiary education enrollment (%)],MATCH(T_Youtuber3[[#This Row],[CtrID]],T_Country[CtID],0))</f>
        <v>40.200000000000003</v>
      </c>
      <c r="V206" s="19">
        <f>_xlfn.XLOOKUP(T_Youtuber3[[#This Row],[CtrID]],T_Country[CtID],T_Country[Population])</f>
        <v>126000000</v>
      </c>
      <c r="W206" s="15" cm="1">
        <f t="array" ref="W206">_xlfn._xlws.FILTER(T_Country[Unemployment rate],T_Country[CtID]=T_Youtuber3[[#This Row],[CtrID]])</f>
        <v>3.42</v>
      </c>
      <c r="X206" s="15">
        <f>_xlfn.XLOOKUP(T_Youtuber3[[#This Row],[CtrID]],T_Country[CtID],T_Country[Urban_population])</f>
        <v>103000000</v>
      </c>
      <c r="Y206" s="15">
        <f>_xlfn.XLOOKUP(T_Youtuber3[[#This Row],[CtrID]],T_Country[CtID],T_Country[Latitude])</f>
        <v>23.634499999999999</v>
      </c>
      <c r="Z206" s="15">
        <f>_xlfn.XLOOKUP(T_Youtuber3[[#This Row],[CtrID]],T_Country[CtID],T_Country[Longitude])</f>
        <v>-102.553</v>
      </c>
    </row>
    <row r="207" spans="1:26">
      <c r="A207" s="15">
        <v>206</v>
      </c>
      <c r="B207" s="15" t="s">
        <v>1265</v>
      </c>
      <c r="C207" s="15">
        <v>12400000</v>
      </c>
      <c r="D207" s="16">
        <v>1970000000</v>
      </c>
      <c r="E207" s="17">
        <v>10</v>
      </c>
      <c r="F207" s="15">
        <v>218</v>
      </c>
      <c r="G207" s="15">
        <v>19</v>
      </c>
      <c r="H207" s="15">
        <v>5034</v>
      </c>
      <c r="I207" s="15">
        <v>124</v>
      </c>
      <c r="J207" s="15">
        <v>47</v>
      </c>
      <c r="K207" s="16">
        <v>274000000</v>
      </c>
      <c r="L207" s="15">
        <v>68400</v>
      </c>
      <c r="M207" s="15">
        <v>1100000</v>
      </c>
      <c r="N207" s="15">
        <v>821000</v>
      </c>
      <c r="O207" s="15">
        <v>13100000</v>
      </c>
      <c r="P207" s="15">
        <v>600000</v>
      </c>
      <c r="Q207" s="18">
        <v>41181</v>
      </c>
      <c r="R207" s="15" t="str">
        <f>INDEX(T_Category[category],MATCH(T_Youtuber3[[#This Row],[CatID]],T_Category[CatID],1))</f>
        <v>nan</v>
      </c>
      <c r="S207" s="15" t="str">
        <f>VLOOKUP(T_Youtuber3[[#This Row],[CtrID]],T_Country[#Data],2,1)</f>
        <v>India</v>
      </c>
      <c r="T207" s="15" t="str">
        <f>VLOOKUP(T_Youtuber3[[#This Row],[CtrID]],T_Country[#Data],3,0)</f>
        <v>IN</v>
      </c>
      <c r="U207" s="15">
        <f>INDEX(T_Country[Gross tertiary education enrollment (%)],MATCH(T_Youtuber3[[#This Row],[CtrID]],T_Country[CtID],0))</f>
        <v>28.1</v>
      </c>
      <c r="V207" s="19">
        <f>_xlfn.XLOOKUP(T_Youtuber3[[#This Row],[CtrID]],T_Country[CtID],T_Country[Population])</f>
        <v>1370000000</v>
      </c>
      <c r="W207" s="15" cm="1">
        <f t="array" ref="W207">_xlfn._xlws.FILTER(T_Country[Unemployment rate],T_Country[CtID]=T_Youtuber3[[#This Row],[CtrID]])</f>
        <v>5.36</v>
      </c>
      <c r="X207" s="15">
        <f>_xlfn.XLOOKUP(T_Youtuber3[[#This Row],[CtrID]],T_Country[CtID],T_Country[Urban_population])</f>
        <v>471000000</v>
      </c>
      <c r="Y207" s="15">
        <f>_xlfn.XLOOKUP(T_Youtuber3[[#This Row],[CtrID]],T_Country[CtID],T_Country[Latitude])</f>
        <v>20.593679999999999</v>
      </c>
      <c r="Z207" s="15">
        <f>_xlfn.XLOOKUP(T_Youtuber3[[#This Row],[CtrID]],T_Country[CtID],T_Country[Longitude])</f>
        <v>78.962879999999998</v>
      </c>
    </row>
    <row r="208" spans="1:26">
      <c r="A208" s="15">
        <v>207</v>
      </c>
      <c r="B208" s="15" t="s">
        <v>671</v>
      </c>
      <c r="C208" s="15">
        <v>18400000</v>
      </c>
      <c r="D208" s="16">
        <v>11300000000</v>
      </c>
      <c r="E208" s="17">
        <v>13</v>
      </c>
      <c r="F208" s="15">
        <v>0</v>
      </c>
      <c r="G208" s="15">
        <v>49</v>
      </c>
      <c r="H208" s="15">
        <v>4057944</v>
      </c>
      <c r="I208" s="15" t="s">
        <v>39</v>
      </c>
      <c r="J208" s="15" t="s">
        <v>39</v>
      </c>
      <c r="K208" s="15" t="s">
        <v>39</v>
      </c>
      <c r="L208" s="15">
        <v>0</v>
      </c>
      <c r="M208" s="15">
        <v>0</v>
      </c>
      <c r="N208" s="15">
        <v>0</v>
      </c>
      <c r="O208" s="15">
        <v>0</v>
      </c>
      <c r="P208" s="15">
        <v>2</v>
      </c>
      <c r="Q208" s="18">
        <v>39197</v>
      </c>
      <c r="R208" s="15" t="str">
        <f>INDEX(T_Category[category],MATCH(T_Youtuber3[[#This Row],[CatID]],T_Category[CatID],1))</f>
        <v>People &amp; Blogs</v>
      </c>
      <c r="S208" s="15" t="str">
        <f>VLOOKUP(T_Youtuber3[[#This Row],[CtrID]],T_Country[#Data],2,1)</f>
        <v>United States</v>
      </c>
      <c r="T208" s="15" t="str">
        <f>VLOOKUP(T_Youtuber3[[#This Row],[CtrID]],T_Country[#Data],3,0)</f>
        <v>US</v>
      </c>
      <c r="U208" s="15">
        <f>INDEX(T_Country[Gross tertiary education enrollment (%)],MATCH(T_Youtuber3[[#This Row],[CtrID]],T_Country[CtID],0))</f>
        <v>88.2</v>
      </c>
      <c r="V208" s="19">
        <f>_xlfn.XLOOKUP(T_Youtuber3[[#This Row],[CtrID]],T_Country[CtID],T_Country[Population])</f>
        <v>328000000</v>
      </c>
      <c r="W208" s="15" cm="1">
        <f t="array" ref="W208">_xlfn._xlws.FILTER(T_Country[Unemployment rate],T_Country[CtID]=T_Youtuber3[[#This Row],[CtrID]])</f>
        <v>14.7</v>
      </c>
      <c r="X208" s="15">
        <f>_xlfn.XLOOKUP(T_Youtuber3[[#This Row],[CtrID]],T_Country[CtID],T_Country[Urban_population])</f>
        <v>271000000</v>
      </c>
      <c r="Y208" s="15">
        <f>_xlfn.XLOOKUP(T_Youtuber3[[#This Row],[CtrID]],T_Country[CtID],T_Country[Latitude])</f>
        <v>37.090240000000001</v>
      </c>
      <c r="Z208" s="15">
        <f>_xlfn.XLOOKUP(T_Youtuber3[[#This Row],[CtrID]],T_Country[CtID],T_Country[Longitude])</f>
        <v>-95.712900000000005</v>
      </c>
    </row>
    <row r="209" spans="1:26">
      <c r="A209" s="15">
        <v>208</v>
      </c>
      <c r="B209" s="15" t="s">
        <v>428</v>
      </c>
      <c r="C209" s="15">
        <v>24100000</v>
      </c>
      <c r="D209" s="16">
        <v>11000000000</v>
      </c>
      <c r="E209" s="17">
        <v>10</v>
      </c>
      <c r="F209" s="15">
        <v>590</v>
      </c>
      <c r="G209" s="15">
        <v>49</v>
      </c>
      <c r="H209" s="15">
        <v>379</v>
      </c>
      <c r="I209" s="15">
        <v>76</v>
      </c>
      <c r="J209" s="15">
        <v>70</v>
      </c>
      <c r="K209" s="15">
        <v>66884000</v>
      </c>
      <c r="L209" s="15">
        <v>16700</v>
      </c>
      <c r="M209" s="15">
        <v>267500</v>
      </c>
      <c r="N209" s="15">
        <v>200700</v>
      </c>
      <c r="O209" s="15">
        <v>3200000</v>
      </c>
      <c r="P209" s="15">
        <v>200000</v>
      </c>
      <c r="Q209" s="18">
        <v>43497</v>
      </c>
      <c r="R209" s="15" t="str">
        <f>INDEX(T_Category[category],MATCH(T_Youtuber3[[#This Row],[CatID]],T_Category[CatID],1))</f>
        <v>nan</v>
      </c>
      <c r="S209" s="15" t="str">
        <f>VLOOKUP(T_Youtuber3[[#This Row],[CtrID]],T_Country[#Data],2,1)</f>
        <v>United States</v>
      </c>
      <c r="T209" s="15" t="str">
        <f>VLOOKUP(T_Youtuber3[[#This Row],[CtrID]],T_Country[#Data],3,0)</f>
        <v>US</v>
      </c>
      <c r="U209" s="15">
        <f>INDEX(T_Country[Gross tertiary education enrollment (%)],MATCH(T_Youtuber3[[#This Row],[CtrID]],T_Country[CtID],0))</f>
        <v>88.2</v>
      </c>
      <c r="V209" s="19">
        <f>_xlfn.XLOOKUP(T_Youtuber3[[#This Row],[CtrID]],T_Country[CtID],T_Country[Population])</f>
        <v>328000000</v>
      </c>
      <c r="W209" s="15" cm="1">
        <f t="array" ref="W209">_xlfn._xlws.FILTER(T_Country[Unemployment rate],T_Country[CtID]=T_Youtuber3[[#This Row],[CtrID]])</f>
        <v>14.7</v>
      </c>
      <c r="X209" s="15">
        <f>_xlfn.XLOOKUP(T_Youtuber3[[#This Row],[CtrID]],T_Country[CtID],T_Country[Urban_population])</f>
        <v>271000000</v>
      </c>
      <c r="Y209" s="15">
        <f>_xlfn.XLOOKUP(T_Youtuber3[[#This Row],[CtrID]],T_Country[CtID],T_Country[Latitude])</f>
        <v>37.090240000000001</v>
      </c>
      <c r="Z209" s="15">
        <f>_xlfn.XLOOKUP(T_Youtuber3[[#This Row],[CtrID]],T_Country[CtID],T_Country[Longitude])</f>
        <v>-95.712900000000005</v>
      </c>
    </row>
    <row r="210" spans="1:26">
      <c r="A210" s="15">
        <v>209</v>
      </c>
      <c r="B210" s="15" t="s">
        <v>436</v>
      </c>
      <c r="C210" s="15">
        <v>23900000</v>
      </c>
      <c r="D210" s="16">
        <v>7210000000</v>
      </c>
      <c r="E210" s="17">
        <v>13</v>
      </c>
      <c r="F210" s="15">
        <v>511</v>
      </c>
      <c r="G210" s="15">
        <v>49</v>
      </c>
      <c r="H210" s="15">
        <v>787</v>
      </c>
      <c r="I210" s="15">
        <v>79</v>
      </c>
      <c r="J210" s="15">
        <v>73</v>
      </c>
      <c r="K210" s="16">
        <v>178000000</v>
      </c>
      <c r="L210" s="15">
        <v>44400</v>
      </c>
      <c r="M210" s="15">
        <v>711100</v>
      </c>
      <c r="N210" s="15">
        <v>533300</v>
      </c>
      <c r="O210" s="15">
        <v>8500000</v>
      </c>
      <c r="P210" s="15">
        <v>300000</v>
      </c>
      <c r="Q210" s="18">
        <v>40899</v>
      </c>
      <c r="R210" s="15" t="str">
        <f>INDEX(T_Category[category],MATCH(T_Youtuber3[[#This Row],[CatID]],T_Category[CatID],1))</f>
        <v>People &amp; Blogs</v>
      </c>
      <c r="S210" s="15" t="str">
        <f>VLOOKUP(T_Youtuber3[[#This Row],[CtrID]],T_Country[#Data],2,1)</f>
        <v>United States</v>
      </c>
      <c r="T210" s="15" t="str">
        <f>VLOOKUP(T_Youtuber3[[#This Row],[CtrID]],T_Country[#Data],3,0)</f>
        <v>US</v>
      </c>
      <c r="U210" s="15">
        <f>INDEX(T_Country[Gross tertiary education enrollment (%)],MATCH(T_Youtuber3[[#This Row],[CtrID]],T_Country[CtID],0))</f>
        <v>88.2</v>
      </c>
      <c r="V210" s="19">
        <f>_xlfn.XLOOKUP(T_Youtuber3[[#This Row],[CtrID]],T_Country[CtID],T_Country[Population])</f>
        <v>328000000</v>
      </c>
      <c r="W210" s="15" cm="1">
        <f t="array" ref="W210">_xlfn._xlws.FILTER(T_Country[Unemployment rate],T_Country[CtID]=T_Youtuber3[[#This Row],[CtrID]])</f>
        <v>14.7</v>
      </c>
      <c r="X210" s="15">
        <f>_xlfn.XLOOKUP(T_Youtuber3[[#This Row],[CtrID]],T_Country[CtID],T_Country[Urban_population])</f>
        <v>271000000</v>
      </c>
      <c r="Y210" s="15">
        <f>_xlfn.XLOOKUP(T_Youtuber3[[#This Row],[CtrID]],T_Country[CtID],T_Country[Latitude])</f>
        <v>37.090240000000001</v>
      </c>
      <c r="Z210" s="15">
        <f>_xlfn.XLOOKUP(T_Youtuber3[[#This Row],[CtrID]],T_Country[CtID],T_Country[Longitude])</f>
        <v>-95.712900000000005</v>
      </c>
    </row>
    <row r="211" spans="1:26">
      <c r="A211" s="15">
        <v>210</v>
      </c>
      <c r="B211" s="15" t="s">
        <v>292</v>
      </c>
      <c r="C211" s="15">
        <v>30700000</v>
      </c>
      <c r="D211" s="16">
        <v>12400000000</v>
      </c>
      <c r="E211" s="17">
        <v>10</v>
      </c>
      <c r="F211" s="15">
        <v>578</v>
      </c>
      <c r="G211" s="15">
        <v>49</v>
      </c>
      <c r="H211" s="15">
        <v>313</v>
      </c>
      <c r="I211" s="15">
        <v>45</v>
      </c>
      <c r="J211" s="15">
        <v>45</v>
      </c>
      <c r="K211" s="16">
        <v>103000000</v>
      </c>
      <c r="L211" s="15">
        <v>25700</v>
      </c>
      <c r="M211" s="15">
        <v>412000</v>
      </c>
      <c r="N211" s="15">
        <v>309000</v>
      </c>
      <c r="O211" s="15">
        <v>4900000</v>
      </c>
      <c r="P211" s="15">
        <v>200000</v>
      </c>
      <c r="Q211" s="18">
        <v>42701</v>
      </c>
      <c r="R211" s="15" t="str">
        <f>INDEX(T_Category[category],MATCH(T_Youtuber3[[#This Row],[CatID]],T_Category[CatID],1))</f>
        <v>nan</v>
      </c>
      <c r="S211" s="15" t="str">
        <f>VLOOKUP(T_Youtuber3[[#This Row],[CtrID]],T_Country[#Data],2,1)</f>
        <v>United States</v>
      </c>
      <c r="T211" s="15" t="str">
        <f>VLOOKUP(T_Youtuber3[[#This Row],[CtrID]],T_Country[#Data],3,0)</f>
        <v>US</v>
      </c>
      <c r="U211" s="15">
        <f>INDEX(T_Country[Gross tertiary education enrollment (%)],MATCH(T_Youtuber3[[#This Row],[CtrID]],T_Country[CtID],0))</f>
        <v>88.2</v>
      </c>
      <c r="V211" s="19">
        <f>_xlfn.XLOOKUP(T_Youtuber3[[#This Row],[CtrID]],T_Country[CtID],T_Country[Population])</f>
        <v>328000000</v>
      </c>
      <c r="W211" s="15" cm="1">
        <f t="array" ref="W211">_xlfn._xlws.FILTER(T_Country[Unemployment rate],T_Country[CtID]=T_Youtuber3[[#This Row],[CtrID]])</f>
        <v>14.7</v>
      </c>
      <c r="X211" s="15">
        <f>_xlfn.XLOOKUP(T_Youtuber3[[#This Row],[CtrID]],T_Country[CtID],T_Country[Urban_population])</f>
        <v>271000000</v>
      </c>
      <c r="Y211" s="15">
        <f>_xlfn.XLOOKUP(T_Youtuber3[[#This Row],[CtrID]],T_Country[CtID],T_Country[Latitude])</f>
        <v>37.090240000000001</v>
      </c>
      <c r="Z211" s="15">
        <f>_xlfn.XLOOKUP(T_Youtuber3[[#This Row],[CtrID]],T_Country[CtID],T_Country[Longitude])</f>
        <v>-95.712900000000005</v>
      </c>
    </row>
    <row r="212" spans="1:26">
      <c r="A212" s="15">
        <v>211</v>
      </c>
      <c r="B212" s="15" t="s">
        <v>1222</v>
      </c>
      <c r="C212" s="15">
        <v>12700000</v>
      </c>
      <c r="D212" s="16">
        <v>5570000000</v>
      </c>
      <c r="E212" s="17">
        <v>10</v>
      </c>
      <c r="F212" s="15">
        <v>534</v>
      </c>
      <c r="G212" s="15">
        <v>49</v>
      </c>
      <c r="H212" s="15">
        <v>1173</v>
      </c>
      <c r="I212" s="15">
        <v>173</v>
      </c>
      <c r="J212" s="15">
        <v>169</v>
      </c>
      <c r="K212" s="15">
        <v>46602000</v>
      </c>
      <c r="L212" s="15">
        <v>11700</v>
      </c>
      <c r="M212" s="15">
        <v>186400</v>
      </c>
      <c r="N212" s="15">
        <v>139800</v>
      </c>
      <c r="O212" s="15">
        <v>2200000</v>
      </c>
      <c r="P212" s="15">
        <v>100000</v>
      </c>
      <c r="Q212" s="18">
        <v>43776</v>
      </c>
      <c r="R212" s="15" t="str">
        <f>INDEX(T_Category[category],MATCH(T_Youtuber3[[#This Row],[CatID]],T_Category[CatID],1))</f>
        <v>nan</v>
      </c>
      <c r="S212" s="15" t="str">
        <f>VLOOKUP(T_Youtuber3[[#This Row],[CtrID]],T_Country[#Data],2,1)</f>
        <v>United States</v>
      </c>
      <c r="T212" s="15" t="str">
        <f>VLOOKUP(T_Youtuber3[[#This Row],[CtrID]],T_Country[#Data],3,0)</f>
        <v>US</v>
      </c>
      <c r="U212" s="15">
        <f>INDEX(T_Country[Gross tertiary education enrollment (%)],MATCH(T_Youtuber3[[#This Row],[CtrID]],T_Country[CtID],0))</f>
        <v>88.2</v>
      </c>
      <c r="V212" s="19">
        <f>_xlfn.XLOOKUP(T_Youtuber3[[#This Row],[CtrID]],T_Country[CtID],T_Country[Population])</f>
        <v>328000000</v>
      </c>
      <c r="W212" s="15" cm="1">
        <f t="array" ref="W212">_xlfn._xlws.FILTER(T_Country[Unemployment rate],T_Country[CtID]=T_Youtuber3[[#This Row],[CtrID]])</f>
        <v>14.7</v>
      </c>
      <c r="X212" s="15">
        <f>_xlfn.XLOOKUP(T_Youtuber3[[#This Row],[CtrID]],T_Country[CtID],T_Country[Urban_population])</f>
        <v>271000000</v>
      </c>
      <c r="Y212" s="15">
        <f>_xlfn.XLOOKUP(T_Youtuber3[[#This Row],[CtrID]],T_Country[CtID],T_Country[Latitude])</f>
        <v>37.090240000000001</v>
      </c>
      <c r="Z212" s="15">
        <f>_xlfn.XLOOKUP(T_Youtuber3[[#This Row],[CtrID]],T_Country[CtID],T_Country[Longitude])</f>
        <v>-95.712900000000005</v>
      </c>
    </row>
    <row r="213" spans="1:26">
      <c r="A213" s="15">
        <v>212</v>
      </c>
      <c r="B213" s="15" t="s">
        <v>833</v>
      </c>
      <c r="C213" s="15">
        <v>16100000</v>
      </c>
      <c r="D213" s="16">
        <v>15800000000</v>
      </c>
      <c r="E213" s="17">
        <v>4</v>
      </c>
      <c r="F213" s="15">
        <v>4045</v>
      </c>
      <c r="G213" s="15">
        <v>49</v>
      </c>
      <c r="H213" s="15">
        <v>196</v>
      </c>
      <c r="I213" s="15">
        <v>140</v>
      </c>
      <c r="J213" s="15">
        <v>136</v>
      </c>
      <c r="K213" s="16">
        <v>267000000</v>
      </c>
      <c r="L213" s="15">
        <v>66800</v>
      </c>
      <c r="M213" s="15">
        <v>1100000</v>
      </c>
      <c r="N213" s="15">
        <v>801400</v>
      </c>
      <c r="O213" s="15">
        <v>12800000</v>
      </c>
      <c r="P213" s="15">
        <v>300000</v>
      </c>
      <c r="Q213" s="18">
        <v>39560</v>
      </c>
      <c r="R213" s="15" t="str">
        <f>INDEX(T_Category[category],MATCH(T_Youtuber3[[#This Row],[CatID]],T_Category[CatID],1))</f>
        <v>Entertainment</v>
      </c>
      <c r="S213" s="15" t="str">
        <f>VLOOKUP(T_Youtuber3[[#This Row],[CtrID]],T_Country[#Data],2,1)</f>
        <v>United States</v>
      </c>
      <c r="T213" s="15" t="str">
        <f>VLOOKUP(T_Youtuber3[[#This Row],[CtrID]],T_Country[#Data],3,0)</f>
        <v>US</v>
      </c>
      <c r="U213" s="15">
        <f>INDEX(T_Country[Gross tertiary education enrollment (%)],MATCH(T_Youtuber3[[#This Row],[CtrID]],T_Country[CtID],0))</f>
        <v>88.2</v>
      </c>
      <c r="V213" s="19">
        <f>_xlfn.XLOOKUP(T_Youtuber3[[#This Row],[CtrID]],T_Country[CtID],T_Country[Population])</f>
        <v>328000000</v>
      </c>
      <c r="W213" s="15" cm="1">
        <f t="array" ref="W213">_xlfn._xlws.FILTER(T_Country[Unemployment rate],T_Country[CtID]=T_Youtuber3[[#This Row],[CtrID]])</f>
        <v>14.7</v>
      </c>
      <c r="X213" s="15">
        <f>_xlfn.XLOOKUP(T_Youtuber3[[#This Row],[CtrID]],T_Country[CtID],T_Country[Urban_population])</f>
        <v>271000000</v>
      </c>
      <c r="Y213" s="15">
        <f>_xlfn.XLOOKUP(T_Youtuber3[[#This Row],[CtrID]],T_Country[CtID],T_Country[Latitude])</f>
        <v>37.090240000000001</v>
      </c>
      <c r="Z213" s="15">
        <f>_xlfn.XLOOKUP(T_Youtuber3[[#This Row],[CtrID]],T_Country[CtID],T_Country[Longitude])</f>
        <v>-95.712900000000005</v>
      </c>
    </row>
    <row r="214" spans="1:26">
      <c r="A214" s="15">
        <v>213</v>
      </c>
      <c r="B214" s="15" t="s">
        <v>501</v>
      </c>
      <c r="C214" s="15">
        <v>21900000</v>
      </c>
      <c r="D214" s="16">
        <v>20700000000</v>
      </c>
      <c r="E214" s="17">
        <v>4</v>
      </c>
      <c r="F214" s="15">
        <v>116</v>
      </c>
      <c r="G214" s="15">
        <v>29</v>
      </c>
      <c r="H214" s="15">
        <v>1277277</v>
      </c>
      <c r="I214" s="15">
        <v>2973</v>
      </c>
      <c r="J214" s="15">
        <v>4085</v>
      </c>
      <c r="K214" s="15">
        <v>4719</v>
      </c>
      <c r="L214" s="15">
        <v>1</v>
      </c>
      <c r="M214" s="15">
        <v>19</v>
      </c>
      <c r="N214" s="15">
        <v>14</v>
      </c>
      <c r="O214" s="15">
        <v>227</v>
      </c>
      <c r="P214" s="15" t="s">
        <v>39</v>
      </c>
      <c r="Q214" s="18">
        <v>39545</v>
      </c>
      <c r="R214" s="15" t="str">
        <f>INDEX(T_Category[category],MATCH(T_Youtuber3[[#This Row],[CatID]],T_Category[CatID],1))</f>
        <v>Entertainment</v>
      </c>
      <c r="S214" s="15" t="str">
        <f>VLOOKUP(T_Youtuber3[[#This Row],[CtrID]],T_Country[#Data],2,1)</f>
        <v>Mexico</v>
      </c>
      <c r="T214" s="15" t="str">
        <f>VLOOKUP(T_Youtuber3[[#This Row],[CtrID]],T_Country[#Data],3,0)</f>
        <v>MX</v>
      </c>
      <c r="U214" s="15">
        <f>INDEX(T_Country[Gross tertiary education enrollment (%)],MATCH(T_Youtuber3[[#This Row],[CtrID]],T_Country[CtID],0))</f>
        <v>40.200000000000003</v>
      </c>
      <c r="V214" s="19">
        <f>_xlfn.XLOOKUP(T_Youtuber3[[#This Row],[CtrID]],T_Country[CtID],T_Country[Population])</f>
        <v>126000000</v>
      </c>
      <c r="W214" s="15" cm="1">
        <f t="array" ref="W214">_xlfn._xlws.FILTER(T_Country[Unemployment rate],T_Country[CtID]=T_Youtuber3[[#This Row],[CtrID]])</f>
        <v>3.42</v>
      </c>
      <c r="X214" s="15">
        <f>_xlfn.XLOOKUP(T_Youtuber3[[#This Row],[CtrID]],T_Country[CtID],T_Country[Urban_population])</f>
        <v>103000000</v>
      </c>
      <c r="Y214" s="15">
        <f>_xlfn.XLOOKUP(T_Youtuber3[[#This Row],[CtrID]],T_Country[CtID],T_Country[Latitude])</f>
        <v>23.634499999999999</v>
      </c>
      <c r="Z214" s="15">
        <f>_xlfn.XLOOKUP(T_Youtuber3[[#This Row],[CtrID]],T_Country[CtID],T_Country[Longitude])</f>
        <v>-102.553</v>
      </c>
    </row>
    <row r="215" spans="1:26">
      <c r="A215" s="15">
        <v>214</v>
      </c>
      <c r="B215" s="15" t="s">
        <v>1278</v>
      </c>
      <c r="C215" s="15">
        <v>12400000</v>
      </c>
      <c r="D215" s="16">
        <v>12600000000</v>
      </c>
      <c r="E215" s="17">
        <v>9</v>
      </c>
      <c r="F215" s="15">
        <v>4422</v>
      </c>
      <c r="G215" s="15">
        <v>48</v>
      </c>
      <c r="H215" s="15">
        <v>306</v>
      </c>
      <c r="I215" s="15">
        <v>34</v>
      </c>
      <c r="J215" s="15">
        <v>172</v>
      </c>
      <c r="K215" s="15">
        <v>34758000</v>
      </c>
      <c r="L215" s="15">
        <v>8700</v>
      </c>
      <c r="M215" s="15">
        <v>139000</v>
      </c>
      <c r="N215" s="15">
        <v>104300</v>
      </c>
      <c r="O215" s="15">
        <v>1700000</v>
      </c>
      <c r="P215" s="15" t="s">
        <v>39</v>
      </c>
      <c r="Q215" s="18">
        <v>39422</v>
      </c>
      <c r="R215" s="15" t="str">
        <f>INDEX(T_Category[category],MATCH(T_Youtuber3[[#This Row],[CatID]],T_Category[CatID],1))</f>
        <v>Music</v>
      </c>
      <c r="S215" s="15" t="str">
        <f>VLOOKUP(T_Youtuber3[[#This Row],[CtrID]],T_Country[#Data],2,1)</f>
        <v>United Kingdom</v>
      </c>
      <c r="T215" s="15" t="str">
        <f>VLOOKUP(T_Youtuber3[[#This Row],[CtrID]],T_Country[#Data],3,0)</f>
        <v>GB</v>
      </c>
      <c r="U215" s="15">
        <f>INDEX(T_Country[Gross tertiary education enrollment (%)],MATCH(T_Youtuber3[[#This Row],[CtrID]],T_Country[CtID],0))</f>
        <v>60</v>
      </c>
      <c r="V215" s="19">
        <f>_xlfn.XLOOKUP(T_Youtuber3[[#This Row],[CtrID]],T_Country[CtID],T_Country[Population])</f>
        <v>66834405</v>
      </c>
      <c r="W215" s="15" cm="1">
        <f t="array" ref="W215">_xlfn._xlws.FILTER(T_Country[Unemployment rate],T_Country[CtID]=T_Youtuber3[[#This Row],[CtrID]])</f>
        <v>3.85</v>
      </c>
      <c r="X215" s="15">
        <f>_xlfn.XLOOKUP(T_Youtuber3[[#This Row],[CtrID]],T_Country[CtID],T_Country[Urban_population])</f>
        <v>55908316</v>
      </c>
      <c r="Y215" s="15">
        <f>_xlfn.XLOOKUP(T_Youtuber3[[#This Row],[CtrID]],T_Country[CtID],T_Country[Latitude])</f>
        <v>55.378050000000002</v>
      </c>
      <c r="Z215" s="15">
        <f>_xlfn.XLOOKUP(T_Youtuber3[[#This Row],[CtrID]],T_Country[CtID],T_Country[Longitude])</f>
        <v>-3.4359700000000002</v>
      </c>
    </row>
    <row r="216" spans="1:26">
      <c r="A216" s="15">
        <v>215</v>
      </c>
      <c r="B216" s="15" t="s">
        <v>264</v>
      </c>
      <c r="C216" s="15">
        <v>32700000</v>
      </c>
      <c r="D216" s="16">
        <v>28500000000</v>
      </c>
      <c r="E216" s="17">
        <v>9</v>
      </c>
      <c r="F216" s="15">
        <v>2068</v>
      </c>
      <c r="G216" s="15">
        <v>49</v>
      </c>
      <c r="H216" s="15">
        <v>50</v>
      </c>
      <c r="I216" s="15">
        <v>40</v>
      </c>
      <c r="J216" s="15">
        <v>45</v>
      </c>
      <c r="K216" s="16">
        <v>330000000</v>
      </c>
      <c r="L216" s="15">
        <v>82500</v>
      </c>
      <c r="M216" s="15">
        <v>1300000</v>
      </c>
      <c r="N216" s="15">
        <v>989600</v>
      </c>
      <c r="O216" s="15">
        <v>15800000</v>
      </c>
      <c r="P216" s="15">
        <v>300000</v>
      </c>
      <c r="Q216" s="18">
        <v>40318</v>
      </c>
      <c r="R216" s="15" t="str">
        <f>INDEX(T_Category[category],MATCH(T_Youtuber3[[#This Row],[CatID]],T_Category[CatID],1))</f>
        <v>Music</v>
      </c>
      <c r="S216" s="15" t="str">
        <f>VLOOKUP(T_Youtuber3[[#This Row],[CtrID]],T_Country[#Data],2,1)</f>
        <v>United States</v>
      </c>
      <c r="T216" s="15" t="str">
        <f>VLOOKUP(T_Youtuber3[[#This Row],[CtrID]],T_Country[#Data],3,0)</f>
        <v>US</v>
      </c>
      <c r="U216" s="15">
        <f>INDEX(T_Country[Gross tertiary education enrollment (%)],MATCH(T_Youtuber3[[#This Row],[CtrID]],T_Country[CtID],0))</f>
        <v>88.2</v>
      </c>
      <c r="V216" s="19">
        <f>_xlfn.XLOOKUP(T_Youtuber3[[#This Row],[CtrID]],T_Country[CtID],T_Country[Population])</f>
        <v>328000000</v>
      </c>
      <c r="W216" s="15" cm="1">
        <f t="array" ref="W216">_xlfn._xlws.FILTER(T_Country[Unemployment rate],T_Country[CtID]=T_Youtuber3[[#This Row],[CtrID]])</f>
        <v>14.7</v>
      </c>
      <c r="X216" s="15">
        <f>_xlfn.XLOOKUP(T_Youtuber3[[#This Row],[CtrID]],T_Country[CtID],T_Country[Urban_population])</f>
        <v>271000000</v>
      </c>
      <c r="Y216" s="15">
        <f>_xlfn.XLOOKUP(T_Youtuber3[[#This Row],[CtrID]],T_Country[CtID],T_Country[Latitude])</f>
        <v>37.090240000000001</v>
      </c>
      <c r="Z216" s="15">
        <f>_xlfn.XLOOKUP(T_Youtuber3[[#This Row],[CtrID]],T_Country[CtID],T_Country[Longitude])</f>
        <v>-95.712900000000005</v>
      </c>
    </row>
    <row r="217" spans="1:26">
      <c r="A217" s="15">
        <v>216</v>
      </c>
      <c r="B217" s="15" t="s">
        <v>1182</v>
      </c>
      <c r="C217" s="15">
        <v>13100000</v>
      </c>
      <c r="D217" s="16">
        <v>6640000000</v>
      </c>
      <c r="E217" s="17">
        <v>9</v>
      </c>
      <c r="F217" s="15">
        <v>12</v>
      </c>
      <c r="G217" s="15">
        <v>37</v>
      </c>
      <c r="H217" s="15">
        <v>3967392</v>
      </c>
      <c r="I217" s="15">
        <v>81</v>
      </c>
      <c r="J217" s="15">
        <v>5659</v>
      </c>
      <c r="K217" s="15">
        <v>379</v>
      </c>
      <c r="L217" s="15">
        <v>0.09</v>
      </c>
      <c r="M217" s="15">
        <v>2</v>
      </c>
      <c r="N217" s="15">
        <v>1</v>
      </c>
      <c r="O217" s="15">
        <v>18</v>
      </c>
      <c r="P217" s="15">
        <v>3</v>
      </c>
      <c r="Q217" s="18">
        <v>38864</v>
      </c>
      <c r="R217" s="15" t="str">
        <f>INDEX(T_Category[category],MATCH(T_Youtuber3[[#This Row],[CatID]],T_Category[CatID],1))</f>
        <v>Music</v>
      </c>
      <c r="S217" s="15" t="str">
        <f>VLOOKUP(T_Youtuber3[[#This Row],[CtrID]],T_Country[#Data],2,1)</f>
        <v>Samoa</v>
      </c>
      <c r="T217" s="15" t="str">
        <f>VLOOKUP(T_Youtuber3[[#This Row],[CtrID]],T_Country[#Data],3,0)</f>
        <v>WS</v>
      </c>
      <c r="U217" s="15">
        <f>INDEX(T_Country[Gross tertiary education enrollment (%)],MATCH(T_Youtuber3[[#This Row],[CtrID]],T_Country[CtID],0))</f>
        <v>7.6</v>
      </c>
      <c r="V217" s="19">
        <f>_xlfn.XLOOKUP(T_Youtuber3[[#This Row],[CtrID]],T_Country[CtID],T_Country[Population])</f>
        <v>202506</v>
      </c>
      <c r="W217" s="15" cm="1">
        <f t="array" ref="W217">_xlfn._xlws.FILTER(T_Country[Unemployment rate],T_Country[CtID]=T_Youtuber3[[#This Row],[CtrID]])</f>
        <v>8.36</v>
      </c>
      <c r="X217" s="15">
        <f>_xlfn.XLOOKUP(T_Youtuber3[[#This Row],[CtrID]],T_Country[CtID],T_Country[Urban_population])</f>
        <v>35588</v>
      </c>
      <c r="Y217" s="15">
        <f>_xlfn.XLOOKUP(T_Youtuber3[[#This Row],[CtrID]],T_Country[CtID],T_Country[Latitude])</f>
        <v>-13.759</v>
      </c>
      <c r="Z217" s="15">
        <f>_xlfn.XLOOKUP(T_Youtuber3[[#This Row],[CtrID]],T_Country[CtID],T_Country[Longitude])</f>
        <v>-172.10499999999999</v>
      </c>
    </row>
    <row r="218" spans="1:26">
      <c r="A218" s="15">
        <v>217</v>
      </c>
      <c r="B218" s="15" t="s">
        <v>427</v>
      </c>
      <c r="C218" s="15">
        <v>24100000</v>
      </c>
      <c r="D218" s="16">
        <v>8430000000</v>
      </c>
      <c r="E218" s="17">
        <v>9</v>
      </c>
      <c r="F218" s="15">
        <v>252</v>
      </c>
      <c r="G218" s="15">
        <v>49</v>
      </c>
      <c r="H218" s="15">
        <v>602</v>
      </c>
      <c r="I218" s="15">
        <v>77</v>
      </c>
      <c r="J218" s="15">
        <v>76</v>
      </c>
      <c r="K218" s="15">
        <v>63293000</v>
      </c>
      <c r="L218" s="15">
        <v>15800</v>
      </c>
      <c r="M218" s="15">
        <v>253200</v>
      </c>
      <c r="N218" s="15">
        <v>189900</v>
      </c>
      <c r="O218" s="15">
        <v>3000000</v>
      </c>
      <c r="P218" s="15" t="s">
        <v>39</v>
      </c>
      <c r="Q218" s="18">
        <v>39715</v>
      </c>
      <c r="R218" s="15" t="str">
        <f>INDEX(T_Category[category],MATCH(T_Youtuber3[[#This Row],[CatID]],T_Category[CatID],1))</f>
        <v>Music</v>
      </c>
      <c r="S218" s="15" t="str">
        <f>VLOOKUP(T_Youtuber3[[#This Row],[CtrID]],T_Country[#Data],2,1)</f>
        <v>United States</v>
      </c>
      <c r="T218" s="15" t="str">
        <f>VLOOKUP(T_Youtuber3[[#This Row],[CtrID]],T_Country[#Data],3,0)</f>
        <v>US</v>
      </c>
      <c r="U218" s="15">
        <f>INDEX(T_Country[Gross tertiary education enrollment (%)],MATCH(T_Youtuber3[[#This Row],[CtrID]],T_Country[CtID],0))</f>
        <v>88.2</v>
      </c>
      <c r="V218" s="19">
        <f>_xlfn.XLOOKUP(T_Youtuber3[[#This Row],[CtrID]],T_Country[CtID],T_Country[Population])</f>
        <v>328000000</v>
      </c>
      <c r="W218" s="15" cm="1">
        <f t="array" ref="W218">_xlfn._xlws.FILTER(T_Country[Unemployment rate],T_Country[CtID]=T_Youtuber3[[#This Row],[CtrID]])</f>
        <v>14.7</v>
      </c>
      <c r="X218" s="15">
        <f>_xlfn.XLOOKUP(T_Youtuber3[[#This Row],[CtrID]],T_Country[CtID],T_Country[Urban_population])</f>
        <v>271000000</v>
      </c>
      <c r="Y218" s="15">
        <f>_xlfn.XLOOKUP(T_Youtuber3[[#This Row],[CtrID]],T_Country[CtID],T_Country[Latitude])</f>
        <v>37.090240000000001</v>
      </c>
      <c r="Z218" s="15">
        <f>_xlfn.XLOOKUP(T_Youtuber3[[#This Row],[CtrID]],T_Country[CtID],T_Country[Longitude])</f>
        <v>-95.712900000000005</v>
      </c>
    </row>
    <row r="219" spans="1:26">
      <c r="A219" s="15">
        <v>218</v>
      </c>
      <c r="B219" s="15" t="s">
        <v>623</v>
      </c>
      <c r="C219" s="15">
        <v>19400000</v>
      </c>
      <c r="D219" s="16">
        <v>2260000000</v>
      </c>
      <c r="E219" s="17">
        <v>11</v>
      </c>
      <c r="F219" s="15">
        <v>4750</v>
      </c>
      <c r="G219" s="15">
        <v>19</v>
      </c>
      <c r="H219" s="15">
        <v>4178</v>
      </c>
      <c r="I219" s="15">
        <v>74</v>
      </c>
      <c r="J219" s="15">
        <v>8</v>
      </c>
      <c r="K219" s="15">
        <v>32111000</v>
      </c>
      <c r="L219" s="15">
        <v>8000</v>
      </c>
      <c r="M219" s="15">
        <v>128400</v>
      </c>
      <c r="N219" s="15">
        <v>96300</v>
      </c>
      <c r="O219" s="15">
        <v>1500000</v>
      </c>
      <c r="P219" s="15">
        <v>100000</v>
      </c>
      <c r="Q219" s="18">
        <v>42921</v>
      </c>
      <c r="R219" s="15" t="str">
        <f>INDEX(T_Category[category],MATCH(T_Youtuber3[[#This Row],[CatID]],T_Category[CatID],1))</f>
        <v>News &amp; Politics</v>
      </c>
      <c r="S219" s="15" t="str">
        <f>VLOOKUP(T_Youtuber3[[#This Row],[CtrID]],T_Country[#Data],2,1)</f>
        <v>India</v>
      </c>
      <c r="T219" s="15" t="str">
        <f>VLOOKUP(T_Youtuber3[[#This Row],[CtrID]],T_Country[#Data],3,0)</f>
        <v>IN</v>
      </c>
      <c r="U219" s="15">
        <f>INDEX(T_Country[Gross tertiary education enrollment (%)],MATCH(T_Youtuber3[[#This Row],[CtrID]],T_Country[CtID],0))</f>
        <v>28.1</v>
      </c>
      <c r="V219" s="19">
        <f>_xlfn.XLOOKUP(T_Youtuber3[[#This Row],[CtrID]],T_Country[CtID],T_Country[Population])</f>
        <v>1370000000</v>
      </c>
      <c r="W219" s="15" cm="1">
        <f t="array" ref="W219">_xlfn._xlws.FILTER(T_Country[Unemployment rate],T_Country[CtID]=T_Youtuber3[[#This Row],[CtrID]])</f>
        <v>5.36</v>
      </c>
      <c r="X219" s="15">
        <f>_xlfn.XLOOKUP(T_Youtuber3[[#This Row],[CtrID]],T_Country[CtID],T_Country[Urban_population])</f>
        <v>471000000</v>
      </c>
      <c r="Y219" s="15">
        <f>_xlfn.XLOOKUP(T_Youtuber3[[#This Row],[CtrID]],T_Country[CtID],T_Country[Latitude])</f>
        <v>20.593679999999999</v>
      </c>
      <c r="Z219" s="15">
        <f>_xlfn.XLOOKUP(T_Youtuber3[[#This Row],[CtrID]],T_Country[CtID],T_Country[Longitude])</f>
        <v>78.962879999999998</v>
      </c>
    </row>
    <row r="220" spans="1:26">
      <c r="A220" s="15">
        <v>219</v>
      </c>
      <c r="B220" s="15" t="s">
        <v>856</v>
      </c>
      <c r="C220" s="15">
        <v>15700000</v>
      </c>
      <c r="D220" s="16">
        <v>5910000000</v>
      </c>
      <c r="E220" s="17">
        <v>9</v>
      </c>
      <c r="F220" s="15">
        <v>79</v>
      </c>
      <c r="G220" s="15">
        <v>19</v>
      </c>
      <c r="H220" s="15">
        <v>1071</v>
      </c>
      <c r="I220" s="15">
        <v>97</v>
      </c>
      <c r="J220" s="15">
        <v>121</v>
      </c>
      <c r="K220" s="16">
        <v>142000000</v>
      </c>
      <c r="L220" s="15">
        <v>35500</v>
      </c>
      <c r="M220" s="15">
        <v>567400</v>
      </c>
      <c r="N220" s="15">
        <v>425500</v>
      </c>
      <c r="O220" s="15">
        <v>6800000</v>
      </c>
      <c r="P220" s="15">
        <v>300000</v>
      </c>
      <c r="Q220" s="18">
        <v>42924</v>
      </c>
      <c r="R220" s="15" t="str">
        <f>INDEX(T_Category[category],MATCH(T_Youtuber3[[#This Row],[CatID]],T_Category[CatID],1))</f>
        <v>Music</v>
      </c>
      <c r="S220" s="15" t="str">
        <f>VLOOKUP(T_Youtuber3[[#This Row],[CtrID]],T_Country[#Data],2,1)</f>
        <v>India</v>
      </c>
      <c r="T220" s="15" t="str">
        <f>VLOOKUP(T_Youtuber3[[#This Row],[CtrID]],T_Country[#Data],3,0)</f>
        <v>IN</v>
      </c>
      <c r="U220" s="15">
        <f>INDEX(T_Country[Gross tertiary education enrollment (%)],MATCH(T_Youtuber3[[#This Row],[CtrID]],T_Country[CtID],0))</f>
        <v>28.1</v>
      </c>
      <c r="V220" s="19">
        <f>_xlfn.XLOOKUP(T_Youtuber3[[#This Row],[CtrID]],T_Country[CtID],T_Country[Population])</f>
        <v>1370000000</v>
      </c>
      <c r="W220" s="15" cm="1">
        <f t="array" ref="W220">_xlfn._xlws.FILTER(T_Country[Unemployment rate],T_Country[CtID]=T_Youtuber3[[#This Row],[CtrID]])</f>
        <v>5.36</v>
      </c>
      <c r="X220" s="15">
        <f>_xlfn.XLOOKUP(T_Youtuber3[[#This Row],[CtrID]],T_Country[CtID],T_Country[Urban_population])</f>
        <v>471000000</v>
      </c>
      <c r="Y220" s="15">
        <f>_xlfn.XLOOKUP(T_Youtuber3[[#This Row],[CtrID]],T_Country[CtID],T_Country[Latitude])</f>
        <v>20.593679999999999</v>
      </c>
      <c r="Z220" s="15">
        <f>_xlfn.XLOOKUP(T_Youtuber3[[#This Row],[CtrID]],T_Country[CtID],T_Country[Longitude])</f>
        <v>78.962879999999998</v>
      </c>
    </row>
    <row r="221" spans="1:26">
      <c r="A221" s="15">
        <v>220</v>
      </c>
      <c r="B221" s="15" t="s">
        <v>978</v>
      </c>
      <c r="C221" s="15">
        <v>14600000</v>
      </c>
      <c r="D221" s="16">
        <v>2610000000</v>
      </c>
      <c r="E221" s="17">
        <v>4</v>
      </c>
      <c r="F221" s="15">
        <v>490</v>
      </c>
      <c r="G221" s="15">
        <v>13</v>
      </c>
      <c r="H221" s="15">
        <v>3458</v>
      </c>
      <c r="I221" s="15">
        <v>1</v>
      </c>
      <c r="J221" s="15">
        <v>150</v>
      </c>
      <c r="K221" s="15">
        <v>16409000</v>
      </c>
      <c r="L221" s="15">
        <v>4100</v>
      </c>
      <c r="M221" s="15">
        <v>65600</v>
      </c>
      <c r="N221" s="15">
        <v>49200</v>
      </c>
      <c r="O221" s="15">
        <v>787600</v>
      </c>
      <c r="P221" s="15">
        <v>100000</v>
      </c>
      <c r="Q221" s="18">
        <v>42002</v>
      </c>
      <c r="R221" s="15" t="str">
        <f>INDEX(T_Category[category],MATCH(T_Youtuber3[[#This Row],[CatID]],T_Category[CatID],1))</f>
        <v>Entertainment</v>
      </c>
      <c r="S221" s="15" t="str">
        <f>VLOOKUP(T_Youtuber3[[#This Row],[CtrID]],T_Country[#Data],2,1)</f>
        <v>Ecuador</v>
      </c>
      <c r="T221" s="15" t="str">
        <f>VLOOKUP(T_Youtuber3[[#This Row],[CtrID]],T_Country[#Data],3,0)</f>
        <v>EC</v>
      </c>
      <c r="U221" s="15">
        <f>INDEX(T_Country[Gross tertiary education enrollment (%)],MATCH(T_Youtuber3[[#This Row],[CtrID]],T_Country[CtID],0))</f>
        <v>44.9</v>
      </c>
      <c r="V221" s="19">
        <f>_xlfn.XLOOKUP(T_Youtuber3[[#This Row],[CtrID]],T_Country[CtID],T_Country[Population])</f>
        <v>17373662</v>
      </c>
      <c r="W221" s="15" cm="1">
        <f t="array" ref="W221">_xlfn._xlws.FILTER(T_Country[Unemployment rate],T_Country[CtID]=T_Youtuber3[[#This Row],[CtrID]])</f>
        <v>3.97</v>
      </c>
      <c r="X221" s="15">
        <f>_xlfn.XLOOKUP(T_Youtuber3[[#This Row],[CtrID]],T_Country[CtID],T_Country[Urban_population])</f>
        <v>11116711</v>
      </c>
      <c r="Y221" s="15">
        <f>_xlfn.XLOOKUP(T_Youtuber3[[#This Row],[CtrID]],T_Country[CtID],T_Country[Latitude])</f>
        <v>-1.83124</v>
      </c>
      <c r="Z221" s="15">
        <f>_xlfn.XLOOKUP(T_Youtuber3[[#This Row],[CtrID]],T_Country[CtID],T_Country[Longitude])</f>
        <v>-78.183400000000006</v>
      </c>
    </row>
    <row r="222" spans="1:26">
      <c r="A222" s="15">
        <v>221</v>
      </c>
      <c r="B222" s="15" t="s">
        <v>770</v>
      </c>
      <c r="C222" s="15">
        <v>16800000</v>
      </c>
      <c r="D222" s="16">
        <v>6520000000</v>
      </c>
      <c r="E222" s="17">
        <v>4</v>
      </c>
      <c r="F222" s="15">
        <v>0</v>
      </c>
      <c r="G222" s="15">
        <v>41</v>
      </c>
      <c r="H222" s="15">
        <v>4057944</v>
      </c>
      <c r="I222" s="15" t="s">
        <v>39</v>
      </c>
      <c r="J222" s="15" t="s">
        <v>39</v>
      </c>
      <c r="K222" s="15" t="s">
        <v>39</v>
      </c>
      <c r="L222" s="15">
        <v>0</v>
      </c>
      <c r="M222" s="15">
        <v>0</v>
      </c>
      <c r="N222" s="15">
        <v>0</v>
      </c>
      <c r="O222" s="15">
        <v>0</v>
      </c>
      <c r="P222" s="15" t="s">
        <v>39</v>
      </c>
      <c r="Q222" s="18">
        <v>43415</v>
      </c>
      <c r="R222" s="15" t="str">
        <f>INDEX(T_Category[category],MATCH(T_Youtuber3[[#This Row],[CatID]],T_Category[CatID],1))</f>
        <v>Entertainment</v>
      </c>
      <c r="S222" s="15" t="str">
        <f>VLOOKUP(T_Youtuber3[[#This Row],[CtrID]],T_Country[#Data],2,1)</f>
        <v>Spain</v>
      </c>
      <c r="T222" s="15" t="str">
        <f>VLOOKUP(T_Youtuber3[[#This Row],[CtrID]],T_Country[#Data],3,0)</f>
        <v>ES</v>
      </c>
      <c r="U222" s="15">
        <f>INDEX(T_Country[Gross tertiary education enrollment (%)],MATCH(T_Youtuber3[[#This Row],[CtrID]],T_Country[CtID],0))</f>
        <v>88.9</v>
      </c>
      <c r="V222" s="19">
        <f>_xlfn.XLOOKUP(T_Youtuber3[[#This Row],[CtrID]],T_Country[CtID],T_Country[Population])</f>
        <v>47076781</v>
      </c>
      <c r="W222" s="15" cm="1">
        <f t="array" ref="W222">_xlfn._xlws.FILTER(T_Country[Unemployment rate],T_Country[CtID]=T_Youtuber3[[#This Row],[CtrID]])</f>
        <v>13.96</v>
      </c>
      <c r="X222" s="15">
        <f>_xlfn.XLOOKUP(T_Youtuber3[[#This Row],[CtrID]],T_Country[CtID],T_Country[Urban_population])</f>
        <v>37927409</v>
      </c>
      <c r="Y222" s="15">
        <f>_xlfn.XLOOKUP(T_Youtuber3[[#This Row],[CtrID]],T_Country[CtID],T_Country[Latitude])</f>
        <v>40.46367</v>
      </c>
      <c r="Z222" s="15">
        <f>_xlfn.XLOOKUP(T_Youtuber3[[#This Row],[CtrID]],T_Country[CtID],T_Country[Longitude])</f>
        <v>-3.7492200000000002</v>
      </c>
    </row>
    <row r="223" spans="1:26">
      <c r="A223" s="15">
        <v>222</v>
      </c>
      <c r="B223" s="15" t="s">
        <v>279</v>
      </c>
      <c r="C223" s="15">
        <v>31700000</v>
      </c>
      <c r="D223" s="16">
        <v>21000000000</v>
      </c>
      <c r="E223" s="17">
        <v>4</v>
      </c>
      <c r="F223" s="15">
        <v>166</v>
      </c>
      <c r="G223" s="15">
        <v>49</v>
      </c>
      <c r="H223" s="15">
        <v>110</v>
      </c>
      <c r="I223" s="15">
        <v>41</v>
      </c>
      <c r="J223" s="15">
        <v>42</v>
      </c>
      <c r="K223" s="16">
        <v>153000000</v>
      </c>
      <c r="L223" s="15">
        <v>38300</v>
      </c>
      <c r="M223" s="15">
        <v>613100</v>
      </c>
      <c r="N223" s="15">
        <v>459800</v>
      </c>
      <c r="O223" s="15">
        <v>7400000</v>
      </c>
      <c r="P223" s="15">
        <v>200000</v>
      </c>
      <c r="Q223" s="18">
        <v>43195</v>
      </c>
      <c r="R223" s="15" t="str">
        <f>INDEX(T_Category[category],MATCH(T_Youtuber3[[#This Row],[CatID]],T_Category[CatID],1))</f>
        <v>Entertainment</v>
      </c>
      <c r="S223" s="15" t="str">
        <f>VLOOKUP(T_Youtuber3[[#This Row],[CtrID]],T_Country[#Data],2,1)</f>
        <v>United States</v>
      </c>
      <c r="T223" s="15" t="str">
        <f>VLOOKUP(T_Youtuber3[[#This Row],[CtrID]],T_Country[#Data],3,0)</f>
        <v>US</v>
      </c>
      <c r="U223" s="15">
        <f>INDEX(T_Country[Gross tertiary education enrollment (%)],MATCH(T_Youtuber3[[#This Row],[CtrID]],T_Country[CtID],0))</f>
        <v>88.2</v>
      </c>
      <c r="V223" s="19">
        <f>_xlfn.XLOOKUP(T_Youtuber3[[#This Row],[CtrID]],T_Country[CtID],T_Country[Population])</f>
        <v>328000000</v>
      </c>
      <c r="W223" s="15" cm="1">
        <f t="array" ref="W223">_xlfn._xlws.FILTER(T_Country[Unemployment rate],T_Country[CtID]=T_Youtuber3[[#This Row],[CtrID]])</f>
        <v>14.7</v>
      </c>
      <c r="X223" s="15">
        <f>_xlfn.XLOOKUP(T_Youtuber3[[#This Row],[CtrID]],T_Country[CtID],T_Country[Urban_population])</f>
        <v>271000000</v>
      </c>
      <c r="Y223" s="15">
        <f>_xlfn.XLOOKUP(T_Youtuber3[[#This Row],[CtrID]],T_Country[CtID],T_Country[Latitude])</f>
        <v>37.090240000000001</v>
      </c>
      <c r="Z223" s="15">
        <f>_xlfn.XLOOKUP(T_Youtuber3[[#This Row],[CtrID]],T_Country[CtID],T_Country[Longitude])</f>
        <v>-95.712900000000005</v>
      </c>
    </row>
    <row r="224" spans="1:26">
      <c r="A224" s="15">
        <v>223</v>
      </c>
      <c r="B224" s="15" t="s">
        <v>845</v>
      </c>
      <c r="C224" s="15">
        <v>15900000</v>
      </c>
      <c r="D224" s="16">
        <v>9960000000</v>
      </c>
      <c r="E224" s="17">
        <v>9</v>
      </c>
      <c r="F224" s="15">
        <v>2035</v>
      </c>
      <c r="G224" s="15">
        <v>49</v>
      </c>
      <c r="H224" s="15">
        <v>444</v>
      </c>
      <c r="I224" s="15">
        <v>142</v>
      </c>
      <c r="J224" s="15">
        <v>120</v>
      </c>
      <c r="K224" s="15">
        <v>9915000</v>
      </c>
      <c r="L224" s="15">
        <v>2500</v>
      </c>
      <c r="M224" s="15">
        <v>39700</v>
      </c>
      <c r="N224" s="15">
        <v>29700</v>
      </c>
      <c r="O224" s="15">
        <v>475900</v>
      </c>
      <c r="P224" s="15" t="s">
        <v>39</v>
      </c>
      <c r="Q224" s="18">
        <v>42530</v>
      </c>
      <c r="R224" s="15" t="str">
        <f>INDEX(T_Category[category],MATCH(T_Youtuber3[[#This Row],[CatID]],T_Category[CatID],1))</f>
        <v>Music</v>
      </c>
      <c r="S224" s="15" t="str">
        <f>VLOOKUP(T_Youtuber3[[#This Row],[CtrID]],T_Country[#Data],2,1)</f>
        <v>United States</v>
      </c>
      <c r="T224" s="15" t="str">
        <f>VLOOKUP(T_Youtuber3[[#This Row],[CtrID]],T_Country[#Data],3,0)</f>
        <v>US</v>
      </c>
      <c r="U224" s="15">
        <f>INDEX(T_Country[Gross tertiary education enrollment (%)],MATCH(T_Youtuber3[[#This Row],[CtrID]],T_Country[CtID],0))</f>
        <v>88.2</v>
      </c>
      <c r="V224" s="19">
        <f>_xlfn.XLOOKUP(T_Youtuber3[[#This Row],[CtrID]],T_Country[CtID],T_Country[Population])</f>
        <v>328000000</v>
      </c>
      <c r="W224" s="15" cm="1">
        <f t="array" ref="W224">_xlfn._xlws.FILTER(T_Country[Unemployment rate],T_Country[CtID]=T_Youtuber3[[#This Row],[CtrID]])</f>
        <v>14.7</v>
      </c>
      <c r="X224" s="15">
        <f>_xlfn.XLOOKUP(T_Youtuber3[[#This Row],[CtrID]],T_Country[CtID],T_Country[Urban_population])</f>
        <v>271000000</v>
      </c>
      <c r="Y224" s="15">
        <f>_xlfn.XLOOKUP(T_Youtuber3[[#This Row],[CtrID]],T_Country[CtID],T_Country[Latitude])</f>
        <v>37.090240000000001</v>
      </c>
      <c r="Z224" s="15">
        <f>_xlfn.XLOOKUP(T_Youtuber3[[#This Row],[CtrID]],T_Country[CtID],T_Country[Longitude])</f>
        <v>-95.712900000000005</v>
      </c>
    </row>
    <row r="225" spans="1:26">
      <c r="A225" s="15">
        <v>224</v>
      </c>
      <c r="B225" s="15" t="s">
        <v>541</v>
      </c>
      <c r="C225" s="15">
        <v>20900000</v>
      </c>
      <c r="D225" s="16">
        <v>1690000000</v>
      </c>
      <c r="E225" s="17">
        <v>3</v>
      </c>
      <c r="F225" s="15">
        <v>896</v>
      </c>
      <c r="G225" s="15">
        <v>19</v>
      </c>
      <c r="H225" s="15">
        <v>6082</v>
      </c>
      <c r="I225" s="15">
        <v>69</v>
      </c>
      <c r="J225" s="15">
        <v>20</v>
      </c>
      <c r="K225" s="15">
        <v>28588000</v>
      </c>
      <c r="L225" s="15">
        <v>7100</v>
      </c>
      <c r="M225" s="15">
        <v>114400</v>
      </c>
      <c r="N225" s="15">
        <v>85800</v>
      </c>
      <c r="O225" s="15">
        <v>1400000</v>
      </c>
      <c r="P225" s="15">
        <v>100000</v>
      </c>
      <c r="Q225" s="18">
        <v>41614</v>
      </c>
      <c r="R225" s="15" t="str">
        <f>INDEX(T_Category[category],MATCH(T_Youtuber3[[#This Row],[CatID]],T_Category[CatID],1))</f>
        <v>Education</v>
      </c>
      <c r="S225" s="15" t="str">
        <f>VLOOKUP(T_Youtuber3[[#This Row],[CtrID]],T_Country[#Data],2,1)</f>
        <v>India</v>
      </c>
      <c r="T225" s="15" t="str">
        <f>VLOOKUP(T_Youtuber3[[#This Row],[CtrID]],T_Country[#Data],3,0)</f>
        <v>IN</v>
      </c>
      <c r="U225" s="15">
        <f>INDEX(T_Country[Gross tertiary education enrollment (%)],MATCH(T_Youtuber3[[#This Row],[CtrID]],T_Country[CtID],0))</f>
        <v>28.1</v>
      </c>
      <c r="V225" s="19">
        <f>_xlfn.XLOOKUP(T_Youtuber3[[#This Row],[CtrID]],T_Country[CtID],T_Country[Population])</f>
        <v>1370000000</v>
      </c>
      <c r="W225" s="15" cm="1">
        <f t="array" ref="W225">_xlfn._xlws.FILTER(T_Country[Unemployment rate],T_Country[CtID]=T_Youtuber3[[#This Row],[CtrID]])</f>
        <v>5.36</v>
      </c>
      <c r="X225" s="15">
        <f>_xlfn.XLOOKUP(T_Youtuber3[[#This Row],[CtrID]],T_Country[CtID],T_Country[Urban_population])</f>
        <v>471000000</v>
      </c>
      <c r="Y225" s="15">
        <f>_xlfn.XLOOKUP(T_Youtuber3[[#This Row],[CtrID]],T_Country[CtID],T_Country[Latitude])</f>
        <v>20.593679999999999</v>
      </c>
      <c r="Z225" s="15">
        <f>_xlfn.XLOOKUP(T_Youtuber3[[#This Row],[CtrID]],T_Country[CtID],T_Country[Longitude])</f>
        <v>78.962879999999998</v>
      </c>
    </row>
    <row r="226" spans="1:26">
      <c r="A226" s="15">
        <v>225</v>
      </c>
      <c r="B226" s="15" t="s">
        <v>341</v>
      </c>
      <c r="C226" s="15">
        <v>28100000</v>
      </c>
      <c r="D226" s="16">
        <v>15300000000</v>
      </c>
      <c r="E226" s="17">
        <v>9</v>
      </c>
      <c r="F226" s="15">
        <v>3</v>
      </c>
      <c r="G226" s="15">
        <v>8</v>
      </c>
      <c r="H226" s="15">
        <v>4011030</v>
      </c>
      <c r="I226" s="15" t="s">
        <v>39</v>
      </c>
      <c r="J226" s="15">
        <v>4909</v>
      </c>
      <c r="K226" s="15">
        <v>31</v>
      </c>
      <c r="L226" s="15">
        <v>0.01</v>
      </c>
      <c r="M226" s="15">
        <v>0.12</v>
      </c>
      <c r="N226" s="15">
        <v>0.09</v>
      </c>
      <c r="O226" s="15">
        <v>1</v>
      </c>
      <c r="P226" s="15">
        <v>1</v>
      </c>
      <c r="Q226" s="18">
        <v>38618</v>
      </c>
      <c r="R226" s="15" t="str">
        <f>INDEX(T_Category[category],MATCH(T_Youtuber3[[#This Row],[CatID]],T_Category[CatID],1))</f>
        <v>Music</v>
      </c>
      <c r="S226" s="15" t="str">
        <f>VLOOKUP(T_Youtuber3[[#This Row],[CtrID]],T_Country[#Data],2,1)</f>
        <v>Canada</v>
      </c>
      <c r="T226" s="15" t="str">
        <f>VLOOKUP(T_Youtuber3[[#This Row],[CtrID]],T_Country[#Data],3,0)</f>
        <v>CA</v>
      </c>
      <c r="U226" s="15">
        <f>INDEX(T_Country[Gross tertiary education enrollment (%)],MATCH(T_Youtuber3[[#This Row],[CtrID]],T_Country[CtID],0))</f>
        <v>68.900000000000006</v>
      </c>
      <c r="V226" s="19">
        <f>_xlfn.XLOOKUP(T_Youtuber3[[#This Row],[CtrID]],T_Country[CtID],T_Country[Population])</f>
        <v>36991981</v>
      </c>
      <c r="W226" s="15" cm="1">
        <f t="array" ref="W226">_xlfn._xlws.FILTER(T_Country[Unemployment rate],T_Country[CtID]=T_Youtuber3[[#This Row],[CtrID]])</f>
        <v>5.56</v>
      </c>
      <c r="X226" s="15">
        <f>_xlfn.XLOOKUP(T_Youtuber3[[#This Row],[CtrID]],T_Country[CtID],T_Country[Urban_population])</f>
        <v>30628482</v>
      </c>
      <c r="Y226" s="15">
        <f>_xlfn.XLOOKUP(T_Youtuber3[[#This Row],[CtrID]],T_Country[CtID],T_Country[Latitude])</f>
        <v>56.130369999999999</v>
      </c>
      <c r="Z226" s="15">
        <f>_xlfn.XLOOKUP(T_Youtuber3[[#This Row],[CtrID]],T_Country[CtID],T_Country[Longitude])</f>
        <v>-106.34699999999999</v>
      </c>
    </row>
    <row r="227" spans="1:26">
      <c r="A227" s="15">
        <v>226</v>
      </c>
      <c r="B227" s="15" t="s">
        <v>1013</v>
      </c>
      <c r="C227" s="15">
        <v>14400000</v>
      </c>
      <c r="D227" s="16">
        <v>1630000000</v>
      </c>
      <c r="E227" s="17">
        <v>4</v>
      </c>
      <c r="F227" s="15">
        <v>399</v>
      </c>
      <c r="G227" s="15">
        <v>33</v>
      </c>
      <c r="H227" s="15">
        <v>6402</v>
      </c>
      <c r="I227" s="15">
        <v>1</v>
      </c>
      <c r="J227" s="15">
        <v>152</v>
      </c>
      <c r="K227" s="15">
        <v>1002000</v>
      </c>
      <c r="L227" s="15">
        <v>251</v>
      </c>
      <c r="M227" s="15">
        <v>4000</v>
      </c>
      <c r="N227" s="15">
        <v>3000</v>
      </c>
      <c r="O227" s="15">
        <v>48100</v>
      </c>
      <c r="P227" s="15" t="s">
        <v>39</v>
      </c>
      <c r="Q227" s="18">
        <v>41779</v>
      </c>
      <c r="R227" s="15" t="str">
        <f>INDEX(T_Category[category],MATCH(T_Youtuber3[[#This Row],[CatID]],T_Category[CatID],1))</f>
        <v>Entertainment</v>
      </c>
      <c r="S227" s="15" t="str">
        <f>VLOOKUP(T_Youtuber3[[#This Row],[CtrID]],T_Country[#Data],2,1)</f>
        <v>Peru</v>
      </c>
      <c r="T227" s="15" t="str">
        <f>VLOOKUP(T_Youtuber3[[#This Row],[CtrID]],T_Country[#Data],3,0)</f>
        <v>PE</v>
      </c>
      <c r="U227" s="15">
        <f>INDEX(T_Country[Gross tertiary education enrollment (%)],MATCH(T_Youtuber3[[#This Row],[CtrID]],T_Country[CtID],0))</f>
        <v>70.7</v>
      </c>
      <c r="V227" s="19">
        <f>_xlfn.XLOOKUP(T_Youtuber3[[#This Row],[CtrID]],T_Country[CtID],T_Country[Population])</f>
        <v>32510453</v>
      </c>
      <c r="W227" s="15" cm="1">
        <f t="array" ref="W227">_xlfn._xlws.FILTER(T_Country[Unemployment rate],T_Country[CtID]=T_Youtuber3[[#This Row],[CtrID]])</f>
        <v>3.31</v>
      </c>
      <c r="X227" s="15">
        <f>_xlfn.XLOOKUP(T_Youtuber3[[#This Row],[CtrID]],T_Country[CtID],T_Country[Urban_population])</f>
        <v>25390339</v>
      </c>
      <c r="Y227" s="15">
        <f>_xlfn.XLOOKUP(T_Youtuber3[[#This Row],[CtrID]],T_Country[CtID],T_Country[Latitude])</f>
        <v>-9.1899700000000006</v>
      </c>
      <c r="Z227" s="15">
        <f>_xlfn.XLOOKUP(T_Youtuber3[[#This Row],[CtrID]],T_Country[CtID],T_Country[Longitude])</f>
        <v>-75.015199999999993</v>
      </c>
    </row>
    <row r="228" spans="1:26">
      <c r="A228" s="15">
        <v>227</v>
      </c>
      <c r="B228" s="15" t="s">
        <v>280</v>
      </c>
      <c r="C228" s="15">
        <v>31700000</v>
      </c>
      <c r="D228" s="16">
        <v>2930000000</v>
      </c>
      <c r="E228" s="17">
        <v>6</v>
      </c>
      <c r="F228" s="15">
        <v>116</v>
      </c>
      <c r="G228" s="15">
        <v>49</v>
      </c>
      <c r="H228" s="15">
        <v>2986</v>
      </c>
      <c r="I228" s="15">
        <v>41</v>
      </c>
      <c r="J228" s="15">
        <v>12</v>
      </c>
      <c r="K228" s="15">
        <v>27022000</v>
      </c>
      <c r="L228" s="15">
        <v>6800</v>
      </c>
      <c r="M228" s="15">
        <v>108100</v>
      </c>
      <c r="N228" s="15">
        <v>81100</v>
      </c>
      <c r="O228" s="15">
        <v>1300000</v>
      </c>
      <c r="P228" s="15">
        <v>200000</v>
      </c>
      <c r="Q228" s="18">
        <v>41678</v>
      </c>
      <c r="R228" s="15" t="str">
        <f>INDEX(T_Category[category],MATCH(T_Youtuber3[[#This Row],[CatID]],T_Category[CatID],1))</f>
        <v>Gaming</v>
      </c>
      <c r="S228" s="15" t="str">
        <f>VLOOKUP(T_Youtuber3[[#This Row],[CtrID]],T_Country[#Data],2,1)</f>
        <v>United States</v>
      </c>
      <c r="T228" s="15" t="str">
        <f>VLOOKUP(T_Youtuber3[[#This Row],[CtrID]],T_Country[#Data],3,0)</f>
        <v>US</v>
      </c>
      <c r="U228" s="15">
        <f>INDEX(T_Country[Gross tertiary education enrollment (%)],MATCH(T_Youtuber3[[#This Row],[CtrID]],T_Country[CtID],0))</f>
        <v>88.2</v>
      </c>
      <c r="V228" s="19">
        <f>_xlfn.XLOOKUP(T_Youtuber3[[#This Row],[CtrID]],T_Country[CtID],T_Country[Population])</f>
        <v>328000000</v>
      </c>
      <c r="W228" s="15" cm="1">
        <f t="array" ref="W228">_xlfn._xlws.FILTER(T_Country[Unemployment rate],T_Country[CtID]=T_Youtuber3[[#This Row],[CtrID]])</f>
        <v>14.7</v>
      </c>
      <c r="X228" s="15">
        <f>_xlfn.XLOOKUP(T_Youtuber3[[#This Row],[CtrID]],T_Country[CtID],T_Country[Urban_population])</f>
        <v>271000000</v>
      </c>
      <c r="Y228" s="15">
        <f>_xlfn.XLOOKUP(T_Youtuber3[[#This Row],[CtrID]],T_Country[CtID],T_Country[Latitude])</f>
        <v>37.090240000000001</v>
      </c>
      <c r="Z228" s="15">
        <f>_xlfn.XLOOKUP(T_Youtuber3[[#This Row],[CtrID]],T_Country[CtID],T_Country[Longitude])</f>
        <v>-95.712900000000005</v>
      </c>
    </row>
    <row r="229" spans="1:26">
      <c r="A229" s="15">
        <v>228</v>
      </c>
      <c r="B229" s="15" t="s">
        <v>469</v>
      </c>
      <c r="C229" s="15">
        <v>23000000</v>
      </c>
      <c r="D229" s="16">
        <v>6040000000</v>
      </c>
      <c r="E229" s="17">
        <v>4</v>
      </c>
      <c r="F229" s="15">
        <v>1598</v>
      </c>
      <c r="G229" s="15">
        <v>3</v>
      </c>
      <c r="H229" s="15">
        <v>1040</v>
      </c>
      <c r="I229" s="15">
        <v>5</v>
      </c>
      <c r="J229" s="15">
        <v>80</v>
      </c>
      <c r="K229" s="15">
        <v>35539000</v>
      </c>
      <c r="L229" s="15">
        <v>8900</v>
      </c>
      <c r="M229" s="15">
        <v>142200</v>
      </c>
      <c r="N229" s="15">
        <v>106600</v>
      </c>
      <c r="O229" s="15">
        <v>1700000</v>
      </c>
      <c r="P229" s="15">
        <v>100000</v>
      </c>
      <c r="Q229" s="18">
        <v>38785</v>
      </c>
      <c r="R229" s="15" t="str">
        <f>INDEX(T_Category[category],MATCH(T_Youtuber3[[#This Row],[CatID]],T_Category[CatID],1))</f>
        <v>Entertainment</v>
      </c>
      <c r="S229" s="15" t="str">
        <f>VLOOKUP(T_Youtuber3[[#This Row],[CtrID]],T_Country[#Data],2,1)</f>
        <v>Argentina</v>
      </c>
      <c r="T229" s="15" t="str">
        <f>VLOOKUP(T_Youtuber3[[#This Row],[CtrID]],T_Country[#Data],3,0)</f>
        <v>AR</v>
      </c>
      <c r="U229" s="15">
        <f>INDEX(T_Country[Gross tertiary education enrollment (%)],MATCH(T_Youtuber3[[#This Row],[CtrID]],T_Country[CtID],0))</f>
        <v>90</v>
      </c>
      <c r="V229" s="19">
        <f>_xlfn.XLOOKUP(T_Youtuber3[[#This Row],[CtrID]],T_Country[CtID],T_Country[Population])</f>
        <v>44938712</v>
      </c>
      <c r="W229" s="15" cm="1">
        <f t="array" ref="W229">_xlfn._xlws.FILTER(T_Country[Unemployment rate],T_Country[CtID]=T_Youtuber3[[#This Row],[CtrID]])</f>
        <v>9.7899999999999991</v>
      </c>
      <c r="X229" s="15">
        <f>_xlfn.XLOOKUP(T_Youtuber3[[#This Row],[CtrID]],T_Country[CtID],T_Country[Urban_population])</f>
        <v>41339571</v>
      </c>
      <c r="Y229" s="15">
        <f>_xlfn.XLOOKUP(T_Youtuber3[[#This Row],[CtrID]],T_Country[CtID],T_Country[Latitude])</f>
        <v>-38.4161</v>
      </c>
      <c r="Z229" s="15">
        <f>_xlfn.XLOOKUP(T_Youtuber3[[#This Row],[CtrID]],T_Country[CtID],T_Country[Longitude])</f>
        <v>-63.616700000000002</v>
      </c>
    </row>
    <row r="230" spans="1:26">
      <c r="A230" s="15">
        <v>229</v>
      </c>
      <c r="B230" s="15" t="s">
        <v>505</v>
      </c>
      <c r="C230" s="15">
        <v>21800000</v>
      </c>
      <c r="D230" s="16">
        <v>11300000000</v>
      </c>
      <c r="E230" s="17">
        <v>9</v>
      </c>
      <c r="F230" s="15">
        <v>164</v>
      </c>
      <c r="G230" s="15">
        <v>48</v>
      </c>
      <c r="H230" s="15">
        <v>368</v>
      </c>
      <c r="I230" s="15">
        <v>14</v>
      </c>
      <c r="J230" s="15">
        <v>87</v>
      </c>
      <c r="K230" s="16">
        <v>128000000</v>
      </c>
      <c r="L230" s="15">
        <v>32000</v>
      </c>
      <c r="M230" s="15">
        <v>512200</v>
      </c>
      <c r="N230" s="15">
        <v>384100</v>
      </c>
      <c r="O230" s="15">
        <v>6100000</v>
      </c>
      <c r="P230" s="15">
        <v>100000</v>
      </c>
      <c r="Q230" s="18">
        <v>40579</v>
      </c>
      <c r="R230" s="15" t="str">
        <f>INDEX(T_Category[category],MATCH(T_Youtuber3[[#This Row],[CatID]],T_Category[CatID],1))</f>
        <v>Music</v>
      </c>
      <c r="S230" s="15" t="str">
        <f>VLOOKUP(T_Youtuber3[[#This Row],[CtrID]],T_Country[#Data],2,1)</f>
        <v>United Kingdom</v>
      </c>
      <c r="T230" s="15" t="str">
        <f>VLOOKUP(T_Youtuber3[[#This Row],[CtrID]],T_Country[#Data],3,0)</f>
        <v>GB</v>
      </c>
      <c r="U230" s="15">
        <f>INDEX(T_Country[Gross tertiary education enrollment (%)],MATCH(T_Youtuber3[[#This Row],[CtrID]],T_Country[CtID],0))</f>
        <v>60</v>
      </c>
      <c r="V230" s="19">
        <f>_xlfn.XLOOKUP(T_Youtuber3[[#This Row],[CtrID]],T_Country[CtID],T_Country[Population])</f>
        <v>66834405</v>
      </c>
      <c r="W230" s="15" cm="1">
        <f t="array" ref="W230">_xlfn._xlws.FILTER(T_Country[Unemployment rate],T_Country[CtID]=T_Youtuber3[[#This Row],[CtrID]])</f>
        <v>3.85</v>
      </c>
      <c r="X230" s="15">
        <f>_xlfn.XLOOKUP(T_Youtuber3[[#This Row],[CtrID]],T_Country[CtID],T_Country[Urban_population])</f>
        <v>55908316</v>
      </c>
      <c r="Y230" s="15">
        <f>_xlfn.XLOOKUP(T_Youtuber3[[#This Row],[CtrID]],T_Country[CtID],T_Country[Latitude])</f>
        <v>55.378050000000002</v>
      </c>
      <c r="Z230" s="15">
        <f>_xlfn.XLOOKUP(T_Youtuber3[[#This Row],[CtrID]],T_Country[CtID],T_Country[Longitude])</f>
        <v>-3.4359700000000002</v>
      </c>
    </row>
    <row r="231" spans="1:26">
      <c r="A231" s="15">
        <v>230</v>
      </c>
      <c r="B231" s="15" t="s">
        <v>97</v>
      </c>
      <c r="C231" s="15">
        <v>59500000</v>
      </c>
      <c r="D231" s="16">
        <v>16200000000</v>
      </c>
      <c r="E231" s="17">
        <v>17</v>
      </c>
      <c r="F231" s="15">
        <v>389</v>
      </c>
      <c r="G231" s="15">
        <v>49</v>
      </c>
      <c r="H231" s="15">
        <v>182</v>
      </c>
      <c r="I231" s="15">
        <v>9</v>
      </c>
      <c r="J231" s="15">
        <v>3</v>
      </c>
      <c r="K231" s="16">
        <v>141000000</v>
      </c>
      <c r="L231" s="15">
        <v>35300</v>
      </c>
      <c r="M231" s="15">
        <v>564800</v>
      </c>
      <c r="N231" s="15">
        <v>423600</v>
      </c>
      <c r="O231" s="15">
        <v>6800000</v>
      </c>
      <c r="P231" s="15">
        <v>100000</v>
      </c>
      <c r="Q231" s="18">
        <v>39889</v>
      </c>
      <c r="R231" s="15" t="str">
        <f>INDEX(T_Category[category],MATCH(T_Youtuber3[[#This Row],[CatID]],T_Category[CatID],1))</f>
        <v>Sports</v>
      </c>
      <c r="S231" s="15" t="str">
        <f>VLOOKUP(T_Youtuber3[[#This Row],[CtrID]],T_Country[#Data],2,1)</f>
        <v>United States</v>
      </c>
      <c r="T231" s="15" t="str">
        <f>VLOOKUP(T_Youtuber3[[#This Row],[CtrID]],T_Country[#Data],3,0)</f>
        <v>US</v>
      </c>
      <c r="U231" s="15">
        <f>INDEX(T_Country[Gross tertiary education enrollment (%)],MATCH(T_Youtuber3[[#This Row],[CtrID]],T_Country[CtID],0))</f>
        <v>88.2</v>
      </c>
      <c r="V231" s="19">
        <f>_xlfn.XLOOKUP(T_Youtuber3[[#This Row],[CtrID]],T_Country[CtID],T_Country[Population])</f>
        <v>328000000</v>
      </c>
      <c r="W231" s="15" cm="1">
        <f t="array" ref="W231">_xlfn._xlws.FILTER(T_Country[Unemployment rate],T_Country[CtID]=T_Youtuber3[[#This Row],[CtrID]])</f>
        <v>14.7</v>
      </c>
      <c r="X231" s="15">
        <f>_xlfn.XLOOKUP(T_Youtuber3[[#This Row],[CtrID]],T_Country[CtID],T_Country[Urban_population])</f>
        <v>271000000</v>
      </c>
      <c r="Y231" s="15">
        <f>_xlfn.XLOOKUP(T_Youtuber3[[#This Row],[CtrID]],T_Country[CtID],T_Country[Latitude])</f>
        <v>37.090240000000001</v>
      </c>
      <c r="Z231" s="15">
        <f>_xlfn.XLOOKUP(T_Youtuber3[[#This Row],[CtrID]],T_Country[CtID],T_Country[Longitude])</f>
        <v>-95.712900000000005</v>
      </c>
    </row>
    <row r="232" spans="1:26">
      <c r="A232" s="15">
        <v>231</v>
      </c>
      <c r="B232" s="15" t="s">
        <v>513</v>
      </c>
      <c r="C232" s="15">
        <v>21600000</v>
      </c>
      <c r="D232" s="16">
        <v>9600000000</v>
      </c>
      <c r="E232" s="17">
        <v>1</v>
      </c>
      <c r="F232" s="15">
        <v>2942</v>
      </c>
      <c r="G232" s="15">
        <v>7</v>
      </c>
      <c r="H232" s="15">
        <v>481</v>
      </c>
      <c r="I232" s="15">
        <v>15</v>
      </c>
      <c r="J232" s="15">
        <v>90</v>
      </c>
      <c r="K232" s="16">
        <v>193000000</v>
      </c>
      <c r="L232" s="15">
        <v>48300</v>
      </c>
      <c r="M232" s="15">
        <v>772700</v>
      </c>
      <c r="N232" s="15">
        <v>579500</v>
      </c>
      <c r="O232" s="15">
        <v>9300000</v>
      </c>
      <c r="P232" s="15">
        <v>300000</v>
      </c>
      <c r="Q232" s="18">
        <v>41335</v>
      </c>
      <c r="R232" s="15" t="str">
        <f>INDEX(T_Category[category],MATCH(T_Youtuber3[[#This Row],[CatID]],T_Category[CatID],1))</f>
        <v>Autos &amp; Vehicles</v>
      </c>
      <c r="S232" s="15" t="str">
        <f>VLOOKUP(T_Youtuber3[[#This Row],[CtrID]],T_Country[#Data],2,1)</f>
        <v>Brazil</v>
      </c>
      <c r="T232" s="15" t="str">
        <f>VLOOKUP(T_Youtuber3[[#This Row],[CtrID]],T_Country[#Data],3,0)</f>
        <v>BR</v>
      </c>
      <c r="U232" s="15">
        <f>INDEX(T_Country[Gross tertiary education enrollment (%)],MATCH(T_Youtuber3[[#This Row],[CtrID]],T_Country[CtID],0))</f>
        <v>51.3</v>
      </c>
      <c r="V232" s="19">
        <f>_xlfn.XLOOKUP(T_Youtuber3[[#This Row],[CtrID]],T_Country[CtID],T_Country[Population])</f>
        <v>213000000</v>
      </c>
      <c r="W232" s="15" cm="1">
        <f t="array" ref="W232">_xlfn._xlws.FILTER(T_Country[Unemployment rate],T_Country[CtID]=T_Youtuber3[[#This Row],[CtrID]])</f>
        <v>12.08</v>
      </c>
      <c r="X232" s="15">
        <f>_xlfn.XLOOKUP(T_Youtuber3[[#This Row],[CtrID]],T_Country[CtID],T_Country[Urban_population])</f>
        <v>183000000</v>
      </c>
      <c r="Y232" s="15">
        <f>_xlfn.XLOOKUP(T_Youtuber3[[#This Row],[CtrID]],T_Country[CtID],T_Country[Latitude])</f>
        <v>-14.234999999999999</v>
      </c>
      <c r="Z232" s="15">
        <f>_xlfn.XLOOKUP(T_Youtuber3[[#This Row],[CtrID]],T_Country[CtID],T_Country[Longitude])</f>
        <v>-51.9253</v>
      </c>
    </row>
    <row r="233" spans="1:26">
      <c r="A233" s="15">
        <v>232</v>
      </c>
      <c r="B233" s="15" t="s">
        <v>1212</v>
      </c>
      <c r="C233" s="15">
        <v>12800000</v>
      </c>
      <c r="D233" s="16">
        <v>6660000000</v>
      </c>
      <c r="E233" s="17">
        <v>9</v>
      </c>
      <c r="F233" s="15">
        <v>323</v>
      </c>
      <c r="G233" s="15">
        <v>41</v>
      </c>
      <c r="H233" s="15">
        <v>896</v>
      </c>
      <c r="I233" s="15">
        <v>17</v>
      </c>
      <c r="J233" s="15">
        <v>44</v>
      </c>
      <c r="K233" s="15">
        <v>53988000</v>
      </c>
      <c r="L233" s="15">
        <v>13500</v>
      </c>
      <c r="M233" s="15">
        <v>216000</v>
      </c>
      <c r="N233" s="15">
        <v>162000</v>
      </c>
      <c r="O233" s="15">
        <v>2600000</v>
      </c>
      <c r="P233" s="15">
        <v>100000</v>
      </c>
      <c r="Q233" s="18">
        <v>41359</v>
      </c>
      <c r="R233" s="15" t="str">
        <f>INDEX(T_Category[category],MATCH(T_Youtuber3[[#This Row],[CatID]],T_Category[CatID],1))</f>
        <v>Music</v>
      </c>
      <c r="S233" s="15" t="str">
        <f>VLOOKUP(T_Youtuber3[[#This Row],[CtrID]],T_Country[#Data],2,1)</f>
        <v>Spain</v>
      </c>
      <c r="T233" s="15" t="str">
        <f>VLOOKUP(T_Youtuber3[[#This Row],[CtrID]],T_Country[#Data],3,0)</f>
        <v>ES</v>
      </c>
      <c r="U233" s="15">
        <f>INDEX(T_Country[Gross tertiary education enrollment (%)],MATCH(T_Youtuber3[[#This Row],[CtrID]],T_Country[CtID],0))</f>
        <v>88.9</v>
      </c>
      <c r="V233" s="19">
        <f>_xlfn.XLOOKUP(T_Youtuber3[[#This Row],[CtrID]],T_Country[CtID],T_Country[Population])</f>
        <v>47076781</v>
      </c>
      <c r="W233" s="15" cm="1">
        <f t="array" ref="W233">_xlfn._xlws.FILTER(T_Country[Unemployment rate],T_Country[CtID]=T_Youtuber3[[#This Row],[CtrID]])</f>
        <v>13.96</v>
      </c>
      <c r="X233" s="15">
        <f>_xlfn.XLOOKUP(T_Youtuber3[[#This Row],[CtrID]],T_Country[CtID],T_Country[Urban_population])</f>
        <v>37927409</v>
      </c>
      <c r="Y233" s="15">
        <f>_xlfn.XLOOKUP(T_Youtuber3[[#This Row],[CtrID]],T_Country[CtID],T_Country[Latitude])</f>
        <v>40.46367</v>
      </c>
      <c r="Z233" s="15">
        <f>_xlfn.XLOOKUP(T_Youtuber3[[#This Row],[CtrID]],T_Country[CtID],T_Country[Longitude])</f>
        <v>-3.7492200000000002</v>
      </c>
    </row>
    <row r="234" spans="1:26">
      <c r="A234" s="15">
        <v>233</v>
      </c>
      <c r="B234" s="15" t="s">
        <v>362</v>
      </c>
      <c r="C234" s="15">
        <v>27100000</v>
      </c>
      <c r="D234" s="16">
        <v>17300000000</v>
      </c>
      <c r="E234" s="17">
        <v>4</v>
      </c>
      <c r="F234" s="15">
        <v>889</v>
      </c>
      <c r="G234" s="15">
        <v>19</v>
      </c>
      <c r="H234" s="15">
        <v>159</v>
      </c>
      <c r="I234" s="15">
        <v>49</v>
      </c>
      <c r="J234" s="15">
        <v>52</v>
      </c>
      <c r="K234" s="16">
        <v>430000000</v>
      </c>
      <c r="L234" s="15">
        <v>107400</v>
      </c>
      <c r="M234" s="15">
        <v>1700000</v>
      </c>
      <c r="N234" s="15">
        <v>1300000</v>
      </c>
      <c r="O234" s="15">
        <v>20600000</v>
      </c>
      <c r="P234" s="15">
        <v>700000</v>
      </c>
      <c r="Q234" s="18">
        <v>42273</v>
      </c>
      <c r="R234" s="15" t="str">
        <f>INDEX(T_Category[category],MATCH(T_Youtuber3[[#This Row],[CatID]],T_Category[CatID],1))</f>
        <v>Entertainment</v>
      </c>
      <c r="S234" s="15" t="str">
        <f>VLOOKUP(T_Youtuber3[[#This Row],[CtrID]],T_Country[#Data],2,1)</f>
        <v>India</v>
      </c>
      <c r="T234" s="15" t="str">
        <f>VLOOKUP(T_Youtuber3[[#This Row],[CtrID]],T_Country[#Data],3,0)</f>
        <v>IN</v>
      </c>
      <c r="U234" s="15">
        <f>INDEX(T_Country[Gross tertiary education enrollment (%)],MATCH(T_Youtuber3[[#This Row],[CtrID]],T_Country[CtID],0))</f>
        <v>28.1</v>
      </c>
      <c r="V234" s="19">
        <f>_xlfn.XLOOKUP(T_Youtuber3[[#This Row],[CtrID]],T_Country[CtID],T_Country[Population])</f>
        <v>1370000000</v>
      </c>
      <c r="W234" s="15" cm="1">
        <f t="array" ref="W234">_xlfn._xlws.FILTER(T_Country[Unemployment rate],T_Country[CtID]=T_Youtuber3[[#This Row],[CtrID]])</f>
        <v>5.36</v>
      </c>
      <c r="X234" s="15">
        <f>_xlfn.XLOOKUP(T_Youtuber3[[#This Row],[CtrID]],T_Country[CtID],T_Country[Urban_population])</f>
        <v>471000000</v>
      </c>
      <c r="Y234" s="15">
        <f>_xlfn.XLOOKUP(T_Youtuber3[[#This Row],[CtrID]],T_Country[CtID],T_Country[Latitude])</f>
        <v>20.593679999999999</v>
      </c>
      <c r="Z234" s="15">
        <f>_xlfn.XLOOKUP(T_Youtuber3[[#This Row],[CtrID]],T_Country[CtID],T_Country[Longitude])</f>
        <v>78.962879999999998</v>
      </c>
    </row>
    <row r="235" spans="1:26">
      <c r="A235" s="15">
        <v>234</v>
      </c>
      <c r="B235" s="15" t="s">
        <v>824</v>
      </c>
      <c r="C235" s="15">
        <v>16100000</v>
      </c>
      <c r="D235" s="16">
        <v>1520000000</v>
      </c>
      <c r="E235" s="17">
        <v>4</v>
      </c>
      <c r="F235" s="15">
        <v>2805</v>
      </c>
      <c r="G235" s="15">
        <v>20</v>
      </c>
      <c r="H235" s="15">
        <v>6986</v>
      </c>
      <c r="I235" s="15">
        <v>21</v>
      </c>
      <c r="J235" s="15">
        <v>41</v>
      </c>
      <c r="K235" s="15">
        <v>9619000</v>
      </c>
      <c r="L235" s="15">
        <v>2400</v>
      </c>
      <c r="M235" s="15">
        <v>38500</v>
      </c>
      <c r="N235" s="15">
        <v>28900</v>
      </c>
      <c r="O235" s="15">
        <v>461700</v>
      </c>
      <c r="P235" s="15" t="s">
        <v>39</v>
      </c>
      <c r="Q235" s="18">
        <v>42032</v>
      </c>
      <c r="R235" s="15" t="str">
        <f>INDEX(T_Category[category],MATCH(T_Youtuber3[[#This Row],[CatID]],T_Category[CatID],1))</f>
        <v>Entertainment</v>
      </c>
      <c r="S235" s="15" t="str">
        <f>VLOOKUP(T_Youtuber3[[#This Row],[CtrID]],T_Country[#Data],2,1)</f>
        <v>Indonesia</v>
      </c>
      <c r="T235" s="15" t="str">
        <f>VLOOKUP(T_Youtuber3[[#This Row],[CtrID]],T_Country[#Data],3,0)</f>
        <v>ID</v>
      </c>
      <c r="U235" s="15">
        <f>INDEX(T_Country[Gross tertiary education enrollment (%)],MATCH(T_Youtuber3[[#This Row],[CtrID]],T_Country[CtID],0))</f>
        <v>36.299999999999997</v>
      </c>
      <c r="V235" s="19">
        <f>_xlfn.XLOOKUP(T_Youtuber3[[#This Row],[CtrID]],T_Country[CtID],T_Country[Population])</f>
        <v>270000000</v>
      </c>
      <c r="W235" s="15" cm="1">
        <f t="array" ref="W235">_xlfn._xlws.FILTER(T_Country[Unemployment rate],T_Country[CtID]=T_Youtuber3[[#This Row],[CtrID]])</f>
        <v>4.6900000000000004</v>
      </c>
      <c r="X235" s="15">
        <f>_xlfn.XLOOKUP(T_Youtuber3[[#This Row],[CtrID]],T_Country[CtID],T_Country[Urban_population])</f>
        <v>152000000</v>
      </c>
      <c r="Y235" s="15">
        <f>_xlfn.XLOOKUP(T_Youtuber3[[#This Row],[CtrID]],T_Country[CtID],T_Country[Latitude])</f>
        <v>-0.78927999999999998</v>
      </c>
      <c r="Z235" s="15">
        <f>_xlfn.XLOOKUP(T_Youtuber3[[#This Row],[CtrID]],T_Country[CtID],T_Country[Longitude])</f>
        <v>113.9213</v>
      </c>
    </row>
    <row r="236" spans="1:26">
      <c r="A236" s="15">
        <v>235</v>
      </c>
      <c r="B236" s="15" t="s">
        <v>116</v>
      </c>
      <c r="C236" s="15">
        <v>53500000</v>
      </c>
      <c r="D236" s="16">
        <v>30400000000</v>
      </c>
      <c r="E236" s="17">
        <v>9</v>
      </c>
      <c r="F236" s="15">
        <v>383</v>
      </c>
      <c r="G236" s="15">
        <v>48</v>
      </c>
      <c r="H236" s="15">
        <v>39</v>
      </c>
      <c r="I236" s="15">
        <v>1</v>
      </c>
      <c r="J236" s="15">
        <v>18</v>
      </c>
      <c r="K236" s="16">
        <v>203000000</v>
      </c>
      <c r="L236" s="15">
        <v>50700</v>
      </c>
      <c r="M236" s="15">
        <v>810900</v>
      </c>
      <c r="N236" s="15">
        <v>608200</v>
      </c>
      <c r="O236" s="15">
        <v>9700000</v>
      </c>
      <c r="P236" s="15">
        <v>100000</v>
      </c>
      <c r="Q236" s="18">
        <v>38937</v>
      </c>
      <c r="R236" s="15" t="str">
        <f>INDEX(T_Category[category],MATCH(T_Youtuber3[[#This Row],[CatID]],T_Category[CatID],1))</f>
        <v>Music</v>
      </c>
      <c r="S236" s="15" t="str">
        <f>VLOOKUP(T_Youtuber3[[#This Row],[CtrID]],T_Country[#Data],2,1)</f>
        <v>United Kingdom</v>
      </c>
      <c r="T236" s="15" t="str">
        <f>VLOOKUP(T_Youtuber3[[#This Row],[CtrID]],T_Country[#Data],3,0)</f>
        <v>GB</v>
      </c>
      <c r="U236" s="15">
        <f>INDEX(T_Country[Gross tertiary education enrollment (%)],MATCH(T_Youtuber3[[#This Row],[CtrID]],T_Country[CtID],0))</f>
        <v>60</v>
      </c>
      <c r="V236" s="19">
        <f>_xlfn.XLOOKUP(T_Youtuber3[[#This Row],[CtrID]],T_Country[CtID],T_Country[Population])</f>
        <v>66834405</v>
      </c>
      <c r="W236" s="15" cm="1">
        <f t="array" ref="W236">_xlfn._xlws.FILTER(T_Country[Unemployment rate],T_Country[CtID]=T_Youtuber3[[#This Row],[CtrID]])</f>
        <v>3.85</v>
      </c>
      <c r="X236" s="15">
        <f>_xlfn.XLOOKUP(T_Youtuber3[[#This Row],[CtrID]],T_Country[CtID],T_Country[Urban_population])</f>
        <v>55908316</v>
      </c>
      <c r="Y236" s="15">
        <f>_xlfn.XLOOKUP(T_Youtuber3[[#This Row],[CtrID]],T_Country[CtID],T_Country[Latitude])</f>
        <v>55.378050000000002</v>
      </c>
      <c r="Z236" s="15">
        <f>_xlfn.XLOOKUP(T_Youtuber3[[#This Row],[CtrID]],T_Country[CtID],T_Country[Longitude])</f>
        <v>-3.4359700000000002</v>
      </c>
    </row>
    <row r="237" spans="1:26">
      <c r="A237" s="15">
        <v>236</v>
      </c>
      <c r="B237" s="15" t="s">
        <v>916</v>
      </c>
      <c r="C237" s="15">
        <v>15100000</v>
      </c>
      <c r="D237" s="16">
        <v>6670000000</v>
      </c>
      <c r="E237" s="17">
        <v>6</v>
      </c>
      <c r="F237" s="15">
        <v>3733</v>
      </c>
      <c r="G237" s="15">
        <v>36</v>
      </c>
      <c r="H237" s="15">
        <v>894</v>
      </c>
      <c r="I237" s="15">
        <v>10</v>
      </c>
      <c r="J237" s="15">
        <v>47</v>
      </c>
      <c r="K237" s="15">
        <v>95603000</v>
      </c>
      <c r="L237" s="15">
        <v>23900</v>
      </c>
      <c r="M237" s="15">
        <v>382400</v>
      </c>
      <c r="N237" s="15">
        <v>286800</v>
      </c>
      <c r="O237" s="15">
        <v>4600000</v>
      </c>
      <c r="P237" s="15">
        <v>100000</v>
      </c>
      <c r="Q237" s="18">
        <v>41449</v>
      </c>
      <c r="R237" s="15" t="str">
        <f>INDEX(T_Category[category],MATCH(T_Youtuber3[[#This Row],[CatID]],T_Category[CatID],1))</f>
        <v>Gaming</v>
      </c>
      <c r="S237" s="15" t="str">
        <f>VLOOKUP(T_Youtuber3[[#This Row],[CtrID]],T_Country[#Data],2,1)</f>
        <v>Russia</v>
      </c>
      <c r="T237" s="15" t="str">
        <f>VLOOKUP(T_Youtuber3[[#This Row],[CtrID]],T_Country[#Data],3,0)</f>
        <v>RU</v>
      </c>
      <c r="U237" s="15">
        <f>INDEX(T_Country[Gross tertiary education enrollment (%)],MATCH(T_Youtuber3[[#This Row],[CtrID]],T_Country[CtID],0))</f>
        <v>81.900000000000006</v>
      </c>
      <c r="V237" s="19">
        <f>_xlfn.XLOOKUP(T_Youtuber3[[#This Row],[CtrID]],T_Country[CtID],T_Country[Population])</f>
        <v>144000000</v>
      </c>
      <c r="W237" s="15" cm="1">
        <f t="array" ref="W237">_xlfn._xlws.FILTER(T_Country[Unemployment rate],T_Country[CtID]=T_Youtuber3[[#This Row],[CtrID]])</f>
        <v>4.59</v>
      </c>
      <c r="X237" s="15">
        <f>_xlfn.XLOOKUP(T_Youtuber3[[#This Row],[CtrID]],T_Country[CtID],T_Country[Urban_population])</f>
        <v>108000000</v>
      </c>
      <c r="Y237" s="15">
        <f>_xlfn.XLOOKUP(T_Youtuber3[[#This Row],[CtrID]],T_Country[CtID],T_Country[Latitude])</f>
        <v>61.524009999999997</v>
      </c>
      <c r="Z237" s="15">
        <f>_xlfn.XLOOKUP(T_Youtuber3[[#This Row],[CtrID]],T_Country[CtID],T_Country[Longitude])</f>
        <v>105.3188</v>
      </c>
    </row>
    <row r="238" spans="1:26">
      <c r="A238" s="15">
        <v>237</v>
      </c>
      <c r="B238" s="15" t="s">
        <v>763</v>
      </c>
      <c r="C238" s="15">
        <v>16900000</v>
      </c>
      <c r="D238" s="16">
        <v>3830000000</v>
      </c>
      <c r="E238" s="17">
        <v>4</v>
      </c>
      <c r="F238" s="15">
        <v>366</v>
      </c>
      <c r="G238" s="15">
        <v>49</v>
      </c>
      <c r="H238" s="15">
        <v>2039</v>
      </c>
      <c r="I238" s="15">
        <v>134</v>
      </c>
      <c r="J238" s="15">
        <v>129</v>
      </c>
      <c r="K238" s="15">
        <v>1635000</v>
      </c>
      <c r="L238" s="15">
        <v>409</v>
      </c>
      <c r="M238" s="15">
        <v>6500</v>
      </c>
      <c r="N238" s="15">
        <v>4900</v>
      </c>
      <c r="O238" s="15">
        <v>78500</v>
      </c>
      <c r="P238" s="15" t="s">
        <v>39</v>
      </c>
      <c r="Q238" s="18">
        <v>41352</v>
      </c>
      <c r="R238" s="15" t="str">
        <f>INDEX(T_Category[category],MATCH(T_Youtuber3[[#This Row],[CatID]],T_Category[CatID],1))</f>
        <v>Entertainment</v>
      </c>
      <c r="S238" s="15" t="str">
        <f>VLOOKUP(T_Youtuber3[[#This Row],[CtrID]],T_Country[#Data],2,1)</f>
        <v>United States</v>
      </c>
      <c r="T238" s="15" t="str">
        <f>VLOOKUP(T_Youtuber3[[#This Row],[CtrID]],T_Country[#Data],3,0)</f>
        <v>US</v>
      </c>
      <c r="U238" s="15">
        <f>INDEX(T_Country[Gross tertiary education enrollment (%)],MATCH(T_Youtuber3[[#This Row],[CtrID]],T_Country[CtID],0))</f>
        <v>88.2</v>
      </c>
      <c r="V238" s="19">
        <f>_xlfn.XLOOKUP(T_Youtuber3[[#This Row],[CtrID]],T_Country[CtID],T_Country[Population])</f>
        <v>328000000</v>
      </c>
      <c r="W238" s="15" cm="1">
        <f t="array" ref="W238">_xlfn._xlws.FILTER(T_Country[Unemployment rate],T_Country[CtID]=T_Youtuber3[[#This Row],[CtrID]])</f>
        <v>14.7</v>
      </c>
      <c r="X238" s="15">
        <f>_xlfn.XLOOKUP(T_Youtuber3[[#This Row],[CtrID]],T_Country[CtID],T_Country[Urban_population])</f>
        <v>271000000</v>
      </c>
      <c r="Y238" s="15">
        <f>_xlfn.XLOOKUP(T_Youtuber3[[#This Row],[CtrID]],T_Country[CtID],T_Country[Latitude])</f>
        <v>37.090240000000001</v>
      </c>
      <c r="Z238" s="15">
        <f>_xlfn.XLOOKUP(T_Youtuber3[[#This Row],[CtrID]],T_Country[CtID],T_Country[Longitude])</f>
        <v>-95.712900000000005</v>
      </c>
    </row>
    <row r="239" spans="1:26">
      <c r="A239" s="15">
        <v>238</v>
      </c>
      <c r="B239" s="15" t="s">
        <v>1158</v>
      </c>
      <c r="C239" s="15">
        <v>13200000</v>
      </c>
      <c r="D239" s="16">
        <v>3570000000</v>
      </c>
      <c r="E239" s="17">
        <v>4</v>
      </c>
      <c r="F239" s="15">
        <v>0</v>
      </c>
      <c r="G239" s="15">
        <v>7</v>
      </c>
      <c r="H239" s="15">
        <v>4057944</v>
      </c>
      <c r="I239" s="15" t="s">
        <v>39</v>
      </c>
      <c r="J239" s="15">
        <v>7399</v>
      </c>
      <c r="K239" s="15" t="s">
        <v>39</v>
      </c>
      <c r="L239" s="15">
        <v>0</v>
      </c>
      <c r="M239" s="15">
        <v>0</v>
      </c>
      <c r="N239" s="15">
        <v>0</v>
      </c>
      <c r="O239" s="15">
        <v>0</v>
      </c>
      <c r="P239" s="15" t="s">
        <v>39</v>
      </c>
      <c r="Q239" s="18">
        <v>39405</v>
      </c>
      <c r="R239" s="15" t="str">
        <f>INDEX(T_Category[category],MATCH(T_Youtuber3[[#This Row],[CatID]],T_Category[CatID],1))</f>
        <v>Entertainment</v>
      </c>
      <c r="S239" s="15" t="str">
        <f>VLOOKUP(T_Youtuber3[[#This Row],[CtrID]],T_Country[#Data],2,1)</f>
        <v>Brazil</v>
      </c>
      <c r="T239" s="15" t="str">
        <f>VLOOKUP(T_Youtuber3[[#This Row],[CtrID]],T_Country[#Data],3,0)</f>
        <v>BR</v>
      </c>
      <c r="U239" s="15">
        <f>INDEX(T_Country[Gross tertiary education enrollment (%)],MATCH(T_Youtuber3[[#This Row],[CtrID]],T_Country[CtID],0))</f>
        <v>51.3</v>
      </c>
      <c r="V239" s="19">
        <f>_xlfn.XLOOKUP(T_Youtuber3[[#This Row],[CtrID]],T_Country[CtID],T_Country[Population])</f>
        <v>213000000</v>
      </c>
      <c r="W239" s="15" cm="1">
        <f t="array" ref="W239">_xlfn._xlws.FILTER(T_Country[Unemployment rate],T_Country[CtID]=T_Youtuber3[[#This Row],[CtrID]])</f>
        <v>12.08</v>
      </c>
      <c r="X239" s="15">
        <f>_xlfn.XLOOKUP(T_Youtuber3[[#This Row],[CtrID]],T_Country[CtID],T_Country[Urban_population])</f>
        <v>183000000</v>
      </c>
      <c r="Y239" s="15">
        <f>_xlfn.XLOOKUP(T_Youtuber3[[#This Row],[CtrID]],T_Country[CtID],T_Country[Latitude])</f>
        <v>-14.234999999999999</v>
      </c>
      <c r="Z239" s="15">
        <f>_xlfn.XLOOKUP(T_Youtuber3[[#This Row],[CtrID]],T_Country[CtID],T_Country[Longitude])</f>
        <v>-51.9253</v>
      </c>
    </row>
    <row r="240" spans="1:26">
      <c r="A240" s="15">
        <v>239</v>
      </c>
      <c r="B240" s="15" t="s">
        <v>722</v>
      </c>
      <c r="C240" s="15">
        <v>17700000</v>
      </c>
      <c r="D240" s="16">
        <v>17200000000</v>
      </c>
      <c r="E240" s="17">
        <v>5</v>
      </c>
      <c r="F240" s="15">
        <v>1316</v>
      </c>
      <c r="G240" s="15">
        <v>3</v>
      </c>
      <c r="H240" s="15">
        <v>162</v>
      </c>
      <c r="I240" s="15">
        <v>10</v>
      </c>
      <c r="J240" s="15">
        <v>107</v>
      </c>
      <c r="K240" s="16">
        <v>640000000</v>
      </c>
      <c r="L240" s="15">
        <v>160000</v>
      </c>
      <c r="M240" s="15">
        <v>2600000</v>
      </c>
      <c r="N240" s="15">
        <v>1900000</v>
      </c>
      <c r="O240" s="15">
        <v>30700000</v>
      </c>
      <c r="P240" s="15">
        <v>600000</v>
      </c>
      <c r="Q240" s="18">
        <v>41565</v>
      </c>
      <c r="R240" s="15" t="str">
        <f>INDEX(T_Category[category],MATCH(T_Youtuber3[[#This Row],[CatID]],T_Category[CatID],1))</f>
        <v>Film &amp; Animation</v>
      </c>
      <c r="S240" s="15" t="str">
        <f>VLOOKUP(T_Youtuber3[[#This Row],[CtrID]],T_Country[#Data],2,1)</f>
        <v>Argentina</v>
      </c>
      <c r="T240" s="15" t="str">
        <f>VLOOKUP(T_Youtuber3[[#This Row],[CtrID]],T_Country[#Data],3,0)</f>
        <v>AR</v>
      </c>
      <c r="U240" s="15">
        <f>INDEX(T_Country[Gross tertiary education enrollment (%)],MATCH(T_Youtuber3[[#This Row],[CtrID]],T_Country[CtID],0))</f>
        <v>90</v>
      </c>
      <c r="V240" s="19">
        <f>_xlfn.XLOOKUP(T_Youtuber3[[#This Row],[CtrID]],T_Country[CtID],T_Country[Population])</f>
        <v>44938712</v>
      </c>
      <c r="W240" s="15" cm="1">
        <f t="array" ref="W240">_xlfn._xlws.FILTER(T_Country[Unemployment rate],T_Country[CtID]=T_Youtuber3[[#This Row],[CtrID]])</f>
        <v>9.7899999999999991</v>
      </c>
      <c r="X240" s="15">
        <f>_xlfn.XLOOKUP(T_Youtuber3[[#This Row],[CtrID]],T_Country[CtID],T_Country[Urban_population])</f>
        <v>41339571</v>
      </c>
      <c r="Y240" s="15">
        <f>_xlfn.XLOOKUP(T_Youtuber3[[#This Row],[CtrID]],T_Country[CtID],T_Country[Latitude])</f>
        <v>-38.4161</v>
      </c>
      <c r="Z240" s="15">
        <f>_xlfn.XLOOKUP(T_Youtuber3[[#This Row],[CtrID]],T_Country[CtID],T_Country[Longitude])</f>
        <v>-63.616700000000002</v>
      </c>
    </row>
    <row r="241" spans="1:26">
      <c r="A241" s="15">
        <v>240</v>
      </c>
      <c r="B241" s="15" t="s">
        <v>751</v>
      </c>
      <c r="C241" s="15">
        <v>17200000</v>
      </c>
      <c r="D241" s="16">
        <v>11400000000</v>
      </c>
      <c r="E241" s="17">
        <v>3</v>
      </c>
      <c r="F241" s="15">
        <v>1007</v>
      </c>
      <c r="G241" s="15">
        <v>3</v>
      </c>
      <c r="H241" s="15">
        <v>353</v>
      </c>
      <c r="I241" s="15">
        <v>11</v>
      </c>
      <c r="J241" s="15">
        <v>28</v>
      </c>
      <c r="K241" s="15">
        <v>83709000</v>
      </c>
      <c r="L241" s="15">
        <v>20900</v>
      </c>
      <c r="M241" s="15">
        <v>334800</v>
      </c>
      <c r="N241" s="15">
        <v>251100</v>
      </c>
      <c r="O241" s="15">
        <v>4000000</v>
      </c>
      <c r="P241" s="15">
        <v>100000</v>
      </c>
      <c r="Q241" s="18">
        <v>42066</v>
      </c>
      <c r="R241" s="15" t="str">
        <f>INDEX(T_Category[category],MATCH(T_Youtuber3[[#This Row],[CatID]],T_Category[CatID],1))</f>
        <v>Education</v>
      </c>
      <c r="S241" s="15" t="str">
        <f>VLOOKUP(T_Youtuber3[[#This Row],[CtrID]],T_Country[#Data],2,1)</f>
        <v>Argentina</v>
      </c>
      <c r="T241" s="15" t="str">
        <f>VLOOKUP(T_Youtuber3[[#This Row],[CtrID]],T_Country[#Data],3,0)</f>
        <v>AR</v>
      </c>
      <c r="U241" s="15">
        <f>INDEX(T_Country[Gross tertiary education enrollment (%)],MATCH(T_Youtuber3[[#This Row],[CtrID]],T_Country[CtID],0))</f>
        <v>90</v>
      </c>
      <c r="V241" s="19">
        <f>_xlfn.XLOOKUP(T_Youtuber3[[#This Row],[CtrID]],T_Country[CtID],T_Country[Population])</f>
        <v>44938712</v>
      </c>
      <c r="W241" s="15" cm="1">
        <f t="array" ref="W241">_xlfn._xlws.FILTER(T_Country[Unemployment rate],T_Country[CtID]=T_Youtuber3[[#This Row],[CtrID]])</f>
        <v>9.7899999999999991</v>
      </c>
      <c r="X241" s="15">
        <f>_xlfn.XLOOKUP(T_Youtuber3[[#This Row],[CtrID]],T_Country[CtID],T_Country[Urban_population])</f>
        <v>41339571</v>
      </c>
      <c r="Y241" s="15">
        <f>_xlfn.XLOOKUP(T_Youtuber3[[#This Row],[CtrID]],T_Country[CtID],T_Country[Latitude])</f>
        <v>-38.4161</v>
      </c>
      <c r="Z241" s="15">
        <f>_xlfn.XLOOKUP(T_Youtuber3[[#This Row],[CtrID]],T_Country[CtID],T_Country[Longitude])</f>
        <v>-63.616700000000002</v>
      </c>
    </row>
    <row r="242" spans="1:26">
      <c r="A242" s="15">
        <v>241</v>
      </c>
      <c r="B242" s="15" t="s">
        <v>101</v>
      </c>
      <c r="C242" s="15">
        <v>58400000</v>
      </c>
      <c r="D242" s="16">
        <v>57300000000</v>
      </c>
      <c r="E242" s="17">
        <v>9</v>
      </c>
      <c r="F242" s="15">
        <v>1510</v>
      </c>
      <c r="G242" s="15">
        <v>3</v>
      </c>
      <c r="H242" s="15">
        <v>13</v>
      </c>
      <c r="I242" s="15">
        <v>1</v>
      </c>
      <c r="J242" s="15">
        <v>11</v>
      </c>
      <c r="K242" s="16">
        <v>612000000</v>
      </c>
      <c r="L242" s="15">
        <v>153000</v>
      </c>
      <c r="M242" s="15">
        <v>2400000</v>
      </c>
      <c r="N242" s="15">
        <v>1800000</v>
      </c>
      <c r="O242" s="15">
        <v>29400000</v>
      </c>
      <c r="P242" s="15">
        <v>600000</v>
      </c>
      <c r="Q242" s="18">
        <v>40696</v>
      </c>
      <c r="R242" s="15" t="str">
        <f>INDEX(T_Category[category],MATCH(T_Youtuber3[[#This Row],[CatID]],T_Category[CatID],1))</f>
        <v>Music</v>
      </c>
      <c r="S242" s="15" t="str">
        <f>VLOOKUP(T_Youtuber3[[#This Row],[CtrID]],T_Country[#Data],2,1)</f>
        <v>Argentina</v>
      </c>
      <c r="T242" s="15" t="str">
        <f>VLOOKUP(T_Youtuber3[[#This Row],[CtrID]],T_Country[#Data],3,0)</f>
        <v>AR</v>
      </c>
      <c r="U242" s="15">
        <f>INDEX(T_Country[Gross tertiary education enrollment (%)],MATCH(T_Youtuber3[[#This Row],[CtrID]],T_Country[CtID],0))</f>
        <v>90</v>
      </c>
      <c r="V242" s="19">
        <f>_xlfn.XLOOKUP(T_Youtuber3[[#This Row],[CtrID]],T_Country[CtID],T_Country[Population])</f>
        <v>44938712</v>
      </c>
      <c r="W242" s="15" cm="1">
        <f t="array" ref="W242">_xlfn._xlws.FILTER(T_Country[Unemployment rate],T_Country[CtID]=T_Youtuber3[[#This Row],[CtrID]])</f>
        <v>9.7899999999999991</v>
      </c>
      <c r="X242" s="15">
        <f>_xlfn.XLOOKUP(T_Youtuber3[[#This Row],[CtrID]],T_Country[CtID],T_Country[Urban_population])</f>
        <v>41339571</v>
      </c>
      <c r="Y242" s="15">
        <f>_xlfn.XLOOKUP(T_Youtuber3[[#This Row],[CtrID]],T_Country[CtID],T_Country[Latitude])</f>
        <v>-38.4161</v>
      </c>
      <c r="Z242" s="15">
        <f>_xlfn.XLOOKUP(T_Youtuber3[[#This Row],[CtrID]],T_Country[CtID],T_Country[Longitude])</f>
        <v>-63.616700000000002</v>
      </c>
    </row>
    <row r="243" spans="1:26">
      <c r="A243" s="15">
        <v>242</v>
      </c>
      <c r="B243" s="15" t="s">
        <v>1253</v>
      </c>
      <c r="C243" s="15">
        <v>12500000</v>
      </c>
      <c r="D243" s="16">
        <v>7490000000</v>
      </c>
      <c r="E243" s="17">
        <v>9</v>
      </c>
      <c r="F243" s="15">
        <v>377</v>
      </c>
      <c r="G243" s="15">
        <v>29</v>
      </c>
      <c r="H243" s="15">
        <v>743</v>
      </c>
      <c r="I243" s="15">
        <v>33</v>
      </c>
      <c r="J243" s="15">
        <v>171</v>
      </c>
      <c r="K243" s="16">
        <v>116000000</v>
      </c>
      <c r="L243" s="15">
        <v>29000</v>
      </c>
      <c r="M243" s="15">
        <v>463500</v>
      </c>
      <c r="N243" s="15">
        <v>347600</v>
      </c>
      <c r="O243" s="15">
        <v>5600000</v>
      </c>
      <c r="P243" s="15">
        <v>100000</v>
      </c>
      <c r="Q243" s="18">
        <v>39779</v>
      </c>
      <c r="R243" s="15" t="str">
        <f>INDEX(T_Category[category],MATCH(T_Youtuber3[[#This Row],[CatID]],T_Category[CatID],1))</f>
        <v>Music</v>
      </c>
      <c r="S243" s="15" t="str">
        <f>VLOOKUP(T_Youtuber3[[#This Row],[CtrID]],T_Country[#Data],2,1)</f>
        <v>Mexico</v>
      </c>
      <c r="T243" s="15" t="str">
        <f>VLOOKUP(T_Youtuber3[[#This Row],[CtrID]],T_Country[#Data],3,0)</f>
        <v>MX</v>
      </c>
      <c r="U243" s="15">
        <f>INDEX(T_Country[Gross tertiary education enrollment (%)],MATCH(T_Youtuber3[[#This Row],[CtrID]],T_Country[CtID],0))</f>
        <v>40.200000000000003</v>
      </c>
      <c r="V243" s="19">
        <f>_xlfn.XLOOKUP(T_Youtuber3[[#This Row],[CtrID]],T_Country[CtID],T_Country[Population])</f>
        <v>126000000</v>
      </c>
      <c r="W243" s="15" cm="1">
        <f t="array" ref="W243">_xlfn._xlws.FILTER(T_Country[Unemployment rate],T_Country[CtID]=T_Youtuber3[[#This Row],[CtrID]])</f>
        <v>3.42</v>
      </c>
      <c r="X243" s="15">
        <f>_xlfn.XLOOKUP(T_Youtuber3[[#This Row],[CtrID]],T_Country[CtID],T_Country[Urban_population])</f>
        <v>103000000</v>
      </c>
      <c r="Y243" s="15">
        <f>_xlfn.XLOOKUP(T_Youtuber3[[#This Row],[CtrID]],T_Country[CtID],T_Country[Latitude])</f>
        <v>23.634499999999999</v>
      </c>
      <c r="Z243" s="15">
        <f>_xlfn.XLOOKUP(T_Youtuber3[[#This Row],[CtrID]],T_Country[CtID],T_Country[Longitude])</f>
        <v>-102.553</v>
      </c>
    </row>
    <row r="244" spans="1:26">
      <c r="A244" s="15">
        <v>243</v>
      </c>
      <c r="B244" s="15" t="s">
        <v>998</v>
      </c>
      <c r="C244" s="15">
        <v>14500000</v>
      </c>
      <c r="D244" s="16">
        <v>4820000000</v>
      </c>
      <c r="E244" s="17">
        <v>10</v>
      </c>
      <c r="F244" s="15">
        <v>605</v>
      </c>
      <c r="G244" s="15">
        <v>49</v>
      </c>
      <c r="H244" s="15">
        <v>1423</v>
      </c>
      <c r="I244" s="15">
        <v>156</v>
      </c>
      <c r="J244" s="15">
        <v>132</v>
      </c>
      <c r="K244" s="16">
        <v>149000000</v>
      </c>
      <c r="L244" s="15">
        <v>37300</v>
      </c>
      <c r="M244" s="15">
        <v>597000</v>
      </c>
      <c r="N244" s="15">
        <v>447700</v>
      </c>
      <c r="O244" s="15">
        <v>7200000</v>
      </c>
      <c r="P244" s="15">
        <v>400000</v>
      </c>
      <c r="Q244" s="18">
        <v>43116</v>
      </c>
      <c r="R244" s="15" t="str">
        <f>INDEX(T_Category[category],MATCH(T_Youtuber3[[#This Row],[CatID]],T_Category[CatID],1))</f>
        <v>nan</v>
      </c>
      <c r="S244" s="15" t="str">
        <f>VLOOKUP(T_Youtuber3[[#This Row],[CtrID]],T_Country[#Data],2,1)</f>
        <v>United States</v>
      </c>
      <c r="T244" s="15" t="str">
        <f>VLOOKUP(T_Youtuber3[[#This Row],[CtrID]],T_Country[#Data],3,0)</f>
        <v>US</v>
      </c>
      <c r="U244" s="15">
        <f>INDEX(T_Country[Gross tertiary education enrollment (%)],MATCH(T_Youtuber3[[#This Row],[CtrID]],T_Country[CtID],0))</f>
        <v>88.2</v>
      </c>
      <c r="V244" s="19">
        <f>_xlfn.XLOOKUP(T_Youtuber3[[#This Row],[CtrID]],T_Country[CtID],T_Country[Population])</f>
        <v>328000000</v>
      </c>
      <c r="W244" s="15" cm="1">
        <f t="array" ref="W244">_xlfn._xlws.FILTER(T_Country[Unemployment rate],T_Country[CtID]=T_Youtuber3[[#This Row],[CtrID]])</f>
        <v>14.7</v>
      </c>
      <c r="X244" s="15">
        <f>_xlfn.XLOOKUP(T_Youtuber3[[#This Row],[CtrID]],T_Country[CtID],T_Country[Urban_population])</f>
        <v>271000000</v>
      </c>
      <c r="Y244" s="15">
        <f>_xlfn.XLOOKUP(T_Youtuber3[[#This Row],[CtrID]],T_Country[CtID],T_Country[Latitude])</f>
        <v>37.090240000000001</v>
      </c>
      <c r="Z244" s="15">
        <f>_xlfn.XLOOKUP(T_Youtuber3[[#This Row],[CtrID]],T_Country[CtID],T_Country[Longitude])</f>
        <v>-95.712900000000005</v>
      </c>
    </row>
    <row r="245" spans="1:26">
      <c r="A245" s="15">
        <v>244</v>
      </c>
      <c r="B245" s="15" t="s">
        <v>1237</v>
      </c>
      <c r="C245" s="15">
        <v>12600000</v>
      </c>
      <c r="D245" s="16">
        <v>6970000000</v>
      </c>
      <c r="E245" s="17">
        <v>9</v>
      </c>
      <c r="F245" s="15">
        <v>218</v>
      </c>
      <c r="G245" s="15">
        <v>48</v>
      </c>
      <c r="H245" s="15">
        <v>841</v>
      </c>
      <c r="I245" s="15">
        <v>32</v>
      </c>
      <c r="J245" s="15">
        <v>148</v>
      </c>
      <c r="K245" s="15">
        <v>36681000</v>
      </c>
      <c r="L245" s="15">
        <v>9200</v>
      </c>
      <c r="M245" s="15">
        <v>146700</v>
      </c>
      <c r="N245" s="15">
        <v>110000</v>
      </c>
      <c r="O245" s="15">
        <v>1800000</v>
      </c>
      <c r="P245" s="15" t="s">
        <v>39</v>
      </c>
      <c r="Q245" s="18">
        <v>39111</v>
      </c>
      <c r="R245" s="15" t="str">
        <f>INDEX(T_Category[category],MATCH(T_Youtuber3[[#This Row],[CatID]],T_Category[CatID],1))</f>
        <v>Music</v>
      </c>
      <c r="S245" s="15" t="str">
        <f>VLOOKUP(T_Youtuber3[[#This Row],[CtrID]],T_Country[#Data],2,1)</f>
        <v>United Kingdom</v>
      </c>
      <c r="T245" s="15" t="str">
        <f>VLOOKUP(T_Youtuber3[[#This Row],[CtrID]],T_Country[#Data],3,0)</f>
        <v>GB</v>
      </c>
      <c r="U245" s="15">
        <f>INDEX(T_Country[Gross tertiary education enrollment (%)],MATCH(T_Youtuber3[[#This Row],[CtrID]],T_Country[CtID],0))</f>
        <v>60</v>
      </c>
      <c r="V245" s="19">
        <f>_xlfn.XLOOKUP(T_Youtuber3[[#This Row],[CtrID]],T_Country[CtID],T_Country[Population])</f>
        <v>66834405</v>
      </c>
      <c r="W245" s="15" cm="1">
        <f t="array" ref="W245">_xlfn._xlws.FILTER(T_Country[Unemployment rate],T_Country[CtID]=T_Youtuber3[[#This Row],[CtrID]])</f>
        <v>3.85</v>
      </c>
      <c r="X245" s="15">
        <f>_xlfn.XLOOKUP(T_Youtuber3[[#This Row],[CtrID]],T_Country[CtID],T_Country[Urban_population])</f>
        <v>55908316</v>
      </c>
      <c r="Y245" s="15">
        <f>_xlfn.XLOOKUP(T_Youtuber3[[#This Row],[CtrID]],T_Country[CtID],T_Country[Latitude])</f>
        <v>55.378050000000002</v>
      </c>
      <c r="Z245" s="15">
        <f>_xlfn.XLOOKUP(T_Youtuber3[[#This Row],[CtrID]],T_Country[CtID],T_Country[Longitude])</f>
        <v>-3.4359700000000002</v>
      </c>
    </row>
    <row r="246" spans="1:26">
      <c r="A246" s="15">
        <v>245</v>
      </c>
      <c r="B246" s="15" t="s">
        <v>182</v>
      </c>
      <c r="C246" s="15">
        <v>40400000</v>
      </c>
      <c r="D246" s="16">
        <v>7410000000</v>
      </c>
      <c r="E246" s="17">
        <v>6</v>
      </c>
      <c r="F246" s="15">
        <v>703</v>
      </c>
      <c r="G246" s="15">
        <v>41</v>
      </c>
      <c r="H246" s="15">
        <v>756</v>
      </c>
      <c r="I246" s="15" t="s">
        <v>39</v>
      </c>
      <c r="J246" s="15">
        <v>21</v>
      </c>
      <c r="K246" s="15">
        <v>5773000</v>
      </c>
      <c r="L246" s="15">
        <v>1400</v>
      </c>
      <c r="M246" s="15">
        <v>23100</v>
      </c>
      <c r="N246" s="15">
        <v>17300</v>
      </c>
      <c r="O246" s="15">
        <v>277100</v>
      </c>
      <c r="P246" s="15" t="s">
        <v>39</v>
      </c>
      <c r="Q246" s="18">
        <v>40897</v>
      </c>
      <c r="R246" s="15" t="str">
        <f>INDEX(T_Category[category],MATCH(T_Youtuber3[[#This Row],[CatID]],T_Category[CatID],1))</f>
        <v>Gaming</v>
      </c>
      <c r="S246" s="15" t="str">
        <f>VLOOKUP(T_Youtuber3[[#This Row],[CtrID]],T_Country[#Data],2,1)</f>
        <v>Spain</v>
      </c>
      <c r="T246" s="15" t="str">
        <f>VLOOKUP(T_Youtuber3[[#This Row],[CtrID]],T_Country[#Data],3,0)</f>
        <v>ES</v>
      </c>
      <c r="U246" s="15">
        <f>INDEX(T_Country[Gross tertiary education enrollment (%)],MATCH(T_Youtuber3[[#This Row],[CtrID]],T_Country[CtID],0))</f>
        <v>88.9</v>
      </c>
      <c r="V246" s="19">
        <f>_xlfn.XLOOKUP(T_Youtuber3[[#This Row],[CtrID]],T_Country[CtID],T_Country[Population])</f>
        <v>47076781</v>
      </c>
      <c r="W246" s="15" cm="1">
        <f t="array" ref="W246">_xlfn._xlws.FILTER(T_Country[Unemployment rate],T_Country[CtID]=T_Youtuber3[[#This Row],[CtrID]])</f>
        <v>13.96</v>
      </c>
      <c r="X246" s="15">
        <f>_xlfn.XLOOKUP(T_Youtuber3[[#This Row],[CtrID]],T_Country[CtID],T_Country[Urban_population])</f>
        <v>37927409</v>
      </c>
      <c r="Y246" s="15">
        <f>_xlfn.XLOOKUP(T_Youtuber3[[#This Row],[CtrID]],T_Country[CtID],T_Country[Latitude])</f>
        <v>40.46367</v>
      </c>
      <c r="Z246" s="15">
        <f>_xlfn.XLOOKUP(T_Youtuber3[[#This Row],[CtrID]],T_Country[CtID],T_Country[Longitude])</f>
        <v>-3.7492200000000002</v>
      </c>
    </row>
    <row r="247" spans="1:26">
      <c r="A247" s="15">
        <v>246</v>
      </c>
      <c r="B247" s="15" t="s">
        <v>1042</v>
      </c>
      <c r="C247" s="15">
        <v>14200000</v>
      </c>
      <c r="D247" s="16">
        <v>3920000000</v>
      </c>
      <c r="E247" s="17">
        <v>6</v>
      </c>
      <c r="F247" s="15">
        <v>1300</v>
      </c>
      <c r="G247" s="15">
        <v>29</v>
      </c>
      <c r="H247" s="15">
        <v>1971</v>
      </c>
      <c r="I247" s="15">
        <v>28</v>
      </c>
      <c r="J247" s="15">
        <v>54</v>
      </c>
      <c r="K247" s="15">
        <v>44575000</v>
      </c>
      <c r="L247" s="15">
        <v>11100</v>
      </c>
      <c r="M247" s="15">
        <v>178300</v>
      </c>
      <c r="N247" s="15">
        <v>133700</v>
      </c>
      <c r="O247" s="15">
        <v>2100000</v>
      </c>
      <c r="P247" s="15">
        <v>200000</v>
      </c>
      <c r="Q247" s="18">
        <v>42382</v>
      </c>
      <c r="R247" s="15" t="str">
        <f>INDEX(T_Category[category],MATCH(T_Youtuber3[[#This Row],[CatID]],T_Category[CatID],1))</f>
        <v>Gaming</v>
      </c>
      <c r="S247" s="15" t="str">
        <f>VLOOKUP(T_Youtuber3[[#This Row],[CtrID]],T_Country[#Data],2,1)</f>
        <v>Mexico</v>
      </c>
      <c r="T247" s="15" t="str">
        <f>VLOOKUP(T_Youtuber3[[#This Row],[CtrID]],T_Country[#Data],3,0)</f>
        <v>MX</v>
      </c>
      <c r="U247" s="15">
        <f>INDEX(T_Country[Gross tertiary education enrollment (%)],MATCH(T_Youtuber3[[#This Row],[CtrID]],T_Country[CtID],0))</f>
        <v>40.200000000000003</v>
      </c>
      <c r="V247" s="19">
        <f>_xlfn.XLOOKUP(T_Youtuber3[[#This Row],[CtrID]],T_Country[CtID],T_Country[Population])</f>
        <v>126000000</v>
      </c>
      <c r="W247" s="15" cm="1">
        <f t="array" ref="W247">_xlfn._xlws.FILTER(T_Country[Unemployment rate],T_Country[CtID]=T_Youtuber3[[#This Row],[CtrID]])</f>
        <v>3.42</v>
      </c>
      <c r="X247" s="15">
        <f>_xlfn.XLOOKUP(T_Youtuber3[[#This Row],[CtrID]],T_Country[CtID],T_Country[Urban_population])</f>
        <v>103000000</v>
      </c>
      <c r="Y247" s="15">
        <f>_xlfn.XLOOKUP(T_Youtuber3[[#This Row],[CtrID]],T_Country[CtID],T_Country[Latitude])</f>
        <v>23.634499999999999</v>
      </c>
      <c r="Z247" s="15">
        <f>_xlfn.XLOOKUP(T_Youtuber3[[#This Row],[CtrID]],T_Country[CtID],T_Country[Longitude])</f>
        <v>-102.553</v>
      </c>
    </row>
    <row r="248" spans="1:26">
      <c r="A248" s="15">
        <v>247</v>
      </c>
      <c r="B248" s="15" t="s">
        <v>110</v>
      </c>
      <c r="C248" s="15">
        <v>56900000</v>
      </c>
      <c r="D248" s="16">
        <v>27100000000</v>
      </c>
      <c r="E248" s="17">
        <v>9</v>
      </c>
      <c r="F248" s="15">
        <v>156</v>
      </c>
      <c r="G248" s="15">
        <v>49</v>
      </c>
      <c r="H248" s="15">
        <v>59</v>
      </c>
      <c r="I248" s="15">
        <v>10</v>
      </c>
      <c r="J248" s="15">
        <v>14</v>
      </c>
      <c r="K248" s="16">
        <v>260000000</v>
      </c>
      <c r="L248" s="15">
        <v>65000</v>
      </c>
      <c r="M248" s="15">
        <v>1000000</v>
      </c>
      <c r="N248" s="15">
        <v>780600</v>
      </c>
      <c r="O248" s="15">
        <v>12500000</v>
      </c>
      <c r="P248" s="15">
        <v>300000</v>
      </c>
      <c r="Q248" s="18">
        <v>39122</v>
      </c>
      <c r="R248" s="15" t="str">
        <f>INDEX(T_Category[category],MATCH(T_Youtuber3[[#This Row],[CatID]],T_Category[CatID],1))</f>
        <v>Music</v>
      </c>
      <c r="S248" s="15" t="str">
        <f>VLOOKUP(T_Youtuber3[[#This Row],[CtrID]],T_Country[#Data],2,1)</f>
        <v>United States</v>
      </c>
      <c r="T248" s="15" t="str">
        <f>VLOOKUP(T_Youtuber3[[#This Row],[CtrID]],T_Country[#Data],3,0)</f>
        <v>US</v>
      </c>
      <c r="U248" s="15">
        <f>INDEX(T_Country[Gross tertiary education enrollment (%)],MATCH(T_Youtuber3[[#This Row],[CtrID]],T_Country[CtID],0))</f>
        <v>88.2</v>
      </c>
      <c r="V248" s="19">
        <f>_xlfn.XLOOKUP(T_Youtuber3[[#This Row],[CtrID]],T_Country[CtID],T_Country[Population])</f>
        <v>328000000</v>
      </c>
      <c r="W248" s="15" cm="1">
        <f t="array" ref="W248">_xlfn._xlws.FILTER(T_Country[Unemployment rate],T_Country[CtID]=T_Youtuber3[[#This Row],[CtrID]])</f>
        <v>14.7</v>
      </c>
      <c r="X248" s="15">
        <f>_xlfn.XLOOKUP(T_Youtuber3[[#This Row],[CtrID]],T_Country[CtID],T_Country[Urban_population])</f>
        <v>271000000</v>
      </c>
      <c r="Y248" s="15">
        <f>_xlfn.XLOOKUP(T_Youtuber3[[#This Row],[CtrID]],T_Country[CtID],T_Country[Latitude])</f>
        <v>37.090240000000001</v>
      </c>
      <c r="Z248" s="15">
        <f>_xlfn.XLOOKUP(T_Youtuber3[[#This Row],[CtrID]],T_Country[CtID],T_Country[Longitude])</f>
        <v>-95.712900000000005</v>
      </c>
    </row>
    <row r="249" spans="1:26">
      <c r="A249" s="15">
        <v>248</v>
      </c>
      <c r="B249" s="15" t="s">
        <v>413</v>
      </c>
      <c r="C249" s="15">
        <v>24700000</v>
      </c>
      <c r="D249" s="16">
        <v>20500000000</v>
      </c>
      <c r="E249" s="17">
        <v>9</v>
      </c>
      <c r="F249" s="15">
        <v>104</v>
      </c>
      <c r="G249" s="15">
        <v>49</v>
      </c>
      <c r="H249" s="15">
        <v>115</v>
      </c>
      <c r="I249" s="15">
        <v>73</v>
      </c>
      <c r="J249" s="15">
        <v>74</v>
      </c>
      <c r="K249" s="16">
        <v>139000000</v>
      </c>
      <c r="L249" s="15">
        <v>34900</v>
      </c>
      <c r="M249" s="15">
        <v>557800</v>
      </c>
      <c r="N249" s="15">
        <v>418300</v>
      </c>
      <c r="O249" s="15">
        <v>6700000</v>
      </c>
      <c r="P249" s="15">
        <v>100000</v>
      </c>
      <c r="Q249" s="18">
        <v>39945</v>
      </c>
      <c r="R249" s="15" t="str">
        <f>INDEX(T_Category[category],MATCH(T_Youtuber3[[#This Row],[CatID]],T_Category[CatID],1))</f>
        <v>Music</v>
      </c>
      <c r="S249" s="15" t="str">
        <f>VLOOKUP(T_Youtuber3[[#This Row],[CtrID]],T_Country[#Data],2,1)</f>
        <v>United States</v>
      </c>
      <c r="T249" s="15" t="str">
        <f>VLOOKUP(T_Youtuber3[[#This Row],[CtrID]],T_Country[#Data],3,0)</f>
        <v>US</v>
      </c>
      <c r="U249" s="15">
        <f>INDEX(T_Country[Gross tertiary education enrollment (%)],MATCH(T_Youtuber3[[#This Row],[CtrID]],T_Country[CtID],0))</f>
        <v>88.2</v>
      </c>
      <c r="V249" s="19">
        <f>_xlfn.XLOOKUP(T_Youtuber3[[#This Row],[CtrID]],T_Country[CtID],T_Country[Population])</f>
        <v>328000000</v>
      </c>
      <c r="W249" s="15" cm="1">
        <f t="array" ref="W249">_xlfn._xlws.FILTER(T_Country[Unemployment rate],T_Country[CtID]=T_Youtuber3[[#This Row],[CtrID]])</f>
        <v>14.7</v>
      </c>
      <c r="X249" s="15">
        <f>_xlfn.XLOOKUP(T_Youtuber3[[#This Row],[CtrID]],T_Country[CtID],T_Country[Urban_population])</f>
        <v>271000000</v>
      </c>
      <c r="Y249" s="15">
        <f>_xlfn.XLOOKUP(T_Youtuber3[[#This Row],[CtrID]],T_Country[CtID],T_Country[Latitude])</f>
        <v>37.090240000000001</v>
      </c>
      <c r="Z249" s="15">
        <f>_xlfn.XLOOKUP(T_Youtuber3[[#This Row],[CtrID]],T_Country[CtID],T_Country[Longitude])</f>
        <v>-95.712900000000005</v>
      </c>
    </row>
    <row r="250" spans="1:26">
      <c r="A250" s="15">
        <v>249</v>
      </c>
      <c r="B250" s="15" t="s">
        <v>574</v>
      </c>
      <c r="C250" s="15">
        <v>20400000</v>
      </c>
      <c r="D250" s="16">
        <v>3580000000</v>
      </c>
      <c r="E250" s="17">
        <v>9</v>
      </c>
      <c r="F250" s="15">
        <v>239</v>
      </c>
      <c r="G250" s="15">
        <v>19</v>
      </c>
      <c r="H250" s="15">
        <v>2236</v>
      </c>
      <c r="I250" s="15">
        <v>70</v>
      </c>
      <c r="J250" s="15">
        <v>94</v>
      </c>
      <c r="K250" s="15">
        <v>41289000</v>
      </c>
      <c r="L250" s="15">
        <v>10300</v>
      </c>
      <c r="M250" s="15">
        <v>165200</v>
      </c>
      <c r="N250" s="15">
        <v>123900</v>
      </c>
      <c r="O250" s="15">
        <v>2000000</v>
      </c>
      <c r="P250" s="15">
        <v>100000</v>
      </c>
      <c r="Q250" s="18">
        <v>41397</v>
      </c>
      <c r="R250" s="15" t="str">
        <f>INDEX(T_Category[category],MATCH(T_Youtuber3[[#This Row],[CatID]],T_Category[CatID],1))</f>
        <v>Music</v>
      </c>
      <c r="S250" s="15" t="str">
        <f>VLOOKUP(T_Youtuber3[[#This Row],[CtrID]],T_Country[#Data],2,1)</f>
        <v>India</v>
      </c>
      <c r="T250" s="15" t="str">
        <f>VLOOKUP(T_Youtuber3[[#This Row],[CtrID]],T_Country[#Data],3,0)</f>
        <v>IN</v>
      </c>
      <c r="U250" s="15">
        <f>INDEX(T_Country[Gross tertiary education enrollment (%)],MATCH(T_Youtuber3[[#This Row],[CtrID]],T_Country[CtID],0))</f>
        <v>28.1</v>
      </c>
      <c r="V250" s="19">
        <f>_xlfn.XLOOKUP(T_Youtuber3[[#This Row],[CtrID]],T_Country[CtID],T_Country[Population])</f>
        <v>1370000000</v>
      </c>
      <c r="W250" s="15" cm="1">
        <f t="array" ref="W250">_xlfn._xlws.FILTER(T_Country[Unemployment rate],T_Country[CtID]=T_Youtuber3[[#This Row],[CtrID]])</f>
        <v>5.36</v>
      </c>
      <c r="X250" s="15">
        <f>_xlfn.XLOOKUP(T_Youtuber3[[#This Row],[CtrID]],T_Country[CtID],T_Country[Urban_population])</f>
        <v>471000000</v>
      </c>
      <c r="Y250" s="15">
        <f>_xlfn.XLOOKUP(T_Youtuber3[[#This Row],[CtrID]],T_Country[CtID],T_Country[Latitude])</f>
        <v>20.593679999999999</v>
      </c>
      <c r="Z250" s="15">
        <f>_xlfn.XLOOKUP(T_Youtuber3[[#This Row],[CtrID]],T_Country[CtID],T_Country[Longitude])</f>
        <v>78.962879999999998</v>
      </c>
    </row>
    <row r="251" spans="1:26">
      <c r="A251" s="15">
        <v>250</v>
      </c>
      <c r="B251" s="15" t="s">
        <v>325</v>
      </c>
      <c r="C251" s="15">
        <v>29200000</v>
      </c>
      <c r="D251" s="16">
        <v>11600000000</v>
      </c>
      <c r="E251" s="17">
        <v>2</v>
      </c>
      <c r="F251" s="15">
        <v>3654</v>
      </c>
      <c r="G251" s="15">
        <v>7</v>
      </c>
      <c r="H251" s="15">
        <v>338</v>
      </c>
      <c r="I251" s="15">
        <v>10</v>
      </c>
      <c r="J251" s="15">
        <v>15</v>
      </c>
      <c r="K251" s="16">
        <v>303000000</v>
      </c>
      <c r="L251" s="15">
        <v>75800</v>
      </c>
      <c r="M251" s="15">
        <v>1200000</v>
      </c>
      <c r="N251" s="15">
        <v>909300</v>
      </c>
      <c r="O251" s="15">
        <v>14500000</v>
      </c>
      <c r="P251" s="15">
        <v>1000000</v>
      </c>
      <c r="Q251" s="18">
        <v>41220</v>
      </c>
      <c r="R251" s="15" t="str">
        <f>INDEX(T_Category[category],MATCH(T_Youtuber3[[#This Row],[CatID]],T_Category[CatID],1))</f>
        <v>Comedy</v>
      </c>
      <c r="S251" s="15" t="str">
        <f>VLOOKUP(T_Youtuber3[[#This Row],[CtrID]],T_Country[#Data],2,1)</f>
        <v>Brazil</v>
      </c>
      <c r="T251" s="15" t="str">
        <f>VLOOKUP(T_Youtuber3[[#This Row],[CtrID]],T_Country[#Data],3,0)</f>
        <v>BR</v>
      </c>
      <c r="U251" s="15">
        <f>INDEX(T_Country[Gross tertiary education enrollment (%)],MATCH(T_Youtuber3[[#This Row],[CtrID]],T_Country[CtID],0))</f>
        <v>51.3</v>
      </c>
      <c r="V251" s="19">
        <f>_xlfn.XLOOKUP(T_Youtuber3[[#This Row],[CtrID]],T_Country[CtID],T_Country[Population])</f>
        <v>213000000</v>
      </c>
      <c r="W251" s="15" cm="1">
        <f t="array" ref="W251">_xlfn._xlws.FILTER(T_Country[Unemployment rate],T_Country[CtID]=T_Youtuber3[[#This Row],[CtrID]])</f>
        <v>12.08</v>
      </c>
      <c r="X251" s="15">
        <f>_xlfn.XLOOKUP(T_Youtuber3[[#This Row],[CtrID]],T_Country[CtID],T_Country[Urban_population])</f>
        <v>183000000</v>
      </c>
      <c r="Y251" s="15">
        <f>_xlfn.XLOOKUP(T_Youtuber3[[#This Row],[CtrID]],T_Country[CtID],T_Country[Latitude])</f>
        <v>-14.234999999999999</v>
      </c>
      <c r="Z251" s="15">
        <f>_xlfn.XLOOKUP(T_Youtuber3[[#This Row],[CtrID]],T_Country[CtID],T_Country[Longitude])</f>
        <v>-51.9253</v>
      </c>
    </row>
    <row r="252" spans="1:26">
      <c r="A252" s="15">
        <v>251</v>
      </c>
      <c r="B252" s="15" t="s">
        <v>367</v>
      </c>
      <c r="C252" s="15">
        <v>26700000</v>
      </c>
      <c r="D252" s="16">
        <v>10300000000</v>
      </c>
      <c r="E252" s="17">
        <v>2</v>
      </c>
      <c r="F252" s="15">
        <v>975</v>
      </c>
      <c r="G252" s="15">
        <v>11</v>
      </c>
      <c r="H252" s="15">
        <v>420</v>
      </c>
      <c r="I252" s="15">
        <v>5</v>
      </c>
      <c r="J252" s="15">
        <v>11</v>
      </c>
      <c r="K252" s="15">
        <v>24363000</v>
      </c>
      <c r="L252" s="15">
        <v>6100</v>
      </c>
      <c r="M252" s="15">
        <v>97500</v>
      </c>
      <c r="N252" s="15">
        <v>73100</v>
      </c>
      <c r="O252" s="15">
        <v>1200000</v>
      </c>
      <c r="P252" s="15" t="s">
        <v>39</v>
      </c>
      <c r="Q252" s="18">
        <v>40860</v>
      </c>
      <c r="R252" s="15" t="str">
        <f>INDEX(T_Category[category],MATCH(T_Youtuber3[[#This Row],[CatID]],T_Category[CatID],1))</f>
        <v>Comedy</v>
      </c>
      <c r="S252" s="15" t="str">
        <f>VLOOKUP(T_Youtuber3[[#This Row],[CtrID]],T_Country[#Data],2,1)</f>
        <v>Colombia</v>
      </c>
      <c r="T252" s="15" t="str">
        <f>VLOOKUP(T_Youtuber3[[#This Row],[CtrID]],T_Country[#Data],3,0)</f>
        <v>CO</v>
      </c>
      <c r="U252" s="15">
        <f>INDEX(T_Country[Gross tertiary education enrollment (%)],MATCH(T_Youtuber3[[#This Row],[CtrID]],T_Country[CtID],0))</f>
        <v>55.3</v>
      </c>
      <c r="V252" s="19">
        <f>_xlfn.XLOOKUP(T_Youtuber3[[#This Row],[CtrID]],T_Country[CtID],T_Country[Population])</f>
        <v>50339443</v>
      </c>
      <c r="W252" s="15" cm="1">
        <f t="array" ref="W252">_xlfn._xlws.FILTER(T_Country[Unemployment rate],T_Country[CtID]=T_Youtuber3[[#This Row],[CtrID]])</f>
        <v>9.7100000000000009</v>
      </c>
      <c r="X252" s="15">
        <f>_xlfn.XLOOKUP(T_Youtuber3[[#This Row],[CtrID]],T_Country[CtID],T_Country[Urban_population])</f>
        <v>40827302</v>
      </c>
      <c r="Y252" s="15">
        <f>_xlfn.XLOOKUP(T_Youtuber3[[#This Row],[CtrID]],T_Country[CtID],T_Country[Latitude])</f>
        <v>4.5708679999999999</v>
      </c>
      <c r="Z252" s="15">
        <f>_xlfn.XLOOKUP(T_Youtuber3[[#This Row],[CtrID]],T_Country[CtID],T_Country[Longitude])</f>
        <v>-74.297300000000007</v>
      </c>
    </row>
    <row r="253" spans="1:26">
      <c r="A253" s="15">
        <v>252</v>
      </c>
      <c r="B253" s="15" t="s">
        <v>840</v>
      </c>
      <c r="C253" s="15">
        <v>16000000</v>
      </c>
      <c r="D253" s="16">
        <v>9790000000</v>
      </c>
      <c r="E253" s="17">
        <v>6</v>
      </c>
      <c r="F253" s="15">
        <v>0</v>
      </c>
      <c r="G253" s="15">
        <v>45</v>
      </c>
      <c r="H253" s="15">
        <v>4057944</v>
      </c>
      <c r="I253" s="15" t="s">
        <v>39</v>
      </c>
      <c r="J253" s="15">
        <v>7360</v>
      </c>
      <c r="K253" s="15" t="s">
        <v>39</v>
      </c>
      <c r="L253" s="15">
        <v>0</v>
      </c>
      <c r="M253" s="15">
        <v>0</v>
      </c>
      <c r="N253" s="15">
        <v>0</v>
      </c>
      <c r="O253" s="15">
        <v>0</v>
      </c>
      <c r="P253" s="15">
        <v>11</v>
      </c>
      <c r="Q253" s="18">
        <v>39145</v>
      </c>
      <c r="R253" s="15" t="str">
        <f>INDEX(T_Category[category],MATCH(T_Youtuber3[[#This Row],[CatID]],T_Category[CatID],1))</f>
        <v>Gaming</v>
      </c>
      <c r="S253" s="15" t="str">
        <f>VLOOKUP(T_Youtuber3[[#This Row],[CtrID]],T_Country[#Data],2,1)</f>
        <v>Turkey</v>
      </c>
      <c r="T253" s="15" t="str">
        <f>VLOOKUP(T_Youtuber3[[#This Row],[CtrID]],T_Country[#Data],3,0)</f>
        <v>TR</v>
      </c>
      <c r="U253" s="15">
        <f>INDEX(T_Country[Gross tertiary education enrollment (%)],MATCH(T_Youtuber3[[#This Row],[CtrID]],T_Country[CtID],0))</f>
        <v>23.9</v>
      </c>
      <c r="V253" s="19">
        <f>_xlfn.XLOOKUP(T_Youtuber3[[#This Row],[CtrID]],T_Country[CtID],T_Country[Population])</f>
        <v>83429615</v>
      </c>
      <c r="W253" s="15" cm="1">
        <f t="array" ref="W253">_xlfn._xlws.FILTER(T_Country[Unemployment rate],T_Country[CtID]=T_Youtuber3[[#This Row],[CtrID]])</f>
        <v>13.49</v>
      </c>
      <c r="X253" s="15">
        <f>_xlfn.XLOOKUP(T_Youtuber3[[#This Row],[CtrID]],T_Country[CtID],T_Country[Urban_population])</f>
        <v>63097818</v>
      </c>
      <c r="Y253" s="15">
        <f>_xlfn.XLOOKUP(T_Youtuber3[[#This Row],[CtrID]],T_Country[CtID],T_Country[Latitude])</f>
        <v>38.963749999999997</v>
      </c>
      <c r="Z253" s="15">
        <f>_xlfn.XLOOKUP(T_Youtuber3[[#This Row],[CtrID]],T_Country[CtID],T_Country[Longitude])</f>
        <v>35.243319999999997</v>
      </c>
    </row>
    <row r="254" spans="1:26">
      <c r="A254" s="15">
        <v>253</v>
      </c>
      <c r="B254" s="15" t="s">
        <v>439</v>
      </c>
      <c r="C254" s="15">
        <v>23800000</v>
      </c>
      <c r="D254" s="16">
        <v>17700000000</v>
      </c>
      <c r="E254" s="17">
        <v>9</v>
      </c>
      <c r="F254" s="15">
        <v>443</v>
      </c>
      <c r="G254" s="15">
        <v>49</v>
      </c>
      <c r="H254" s="15">
        <v>154</v>
      </c>
      <c r="I254" s="15">
        <v>80</v>
      </c>
      <c r="J254" s="15">
        <v>77</v>
      </c>
      <c r="K254" s="16">
        <v>123000000</v>
      </c>
      <c r="L254" s="15">
        <v>30700</v>
      </c>
      <c r="M254" s="15">
        <v>491700</v>
      </c>
      <c r="N254" s="15">
        <v>368700</v>
      </c>
      <c r="O254" s="15">
        <v>5900000</v>
      </c>
      <c r="P254" s="15">
        <v>100000</v>
      </c>
      <c r="Q254" s="18">
        <v>39184</v>
      </c>
      <c r="R254" s="15" t="str">
        <f>INDEX(T_Category[category],MATCH(T_Youtuber3[[#This Row],[CatID]],T_Category[CatID],1))</f>
        <v>Music</v>
      </c>
      <c r="S254" s="15" t="str">
        <f>VLOOKUP(T_Youtuber3[[#This Row],[CtrID]],T_Country[#Data],2,1)</f>
        <v>United States</v>
      </c>
      <c r="T254" s="15" t="str">
        <f>VLOOKUP(T_Youtuber3[[#This Row],[CtrID]],T_Country[#Data],3,0)</f>
        <v>US</v>
      </c>
      <c r="U254" s="15">
        <f>INDEX(T_Country[Gross tertiary education enrollment (%)],MATCH(T_Youtuber3[[#This Row],[CtrID]],T_Country[CtID],0))</f>
        <v>88.2</v>
      </c>
      <c r="V254" s="19">
        <f>_xlfn.XLOOKUP(T_Youtuber3[[#This Row],[CtrID]],T_Country[CtID],T_Country[Population])</f>
        <v>328000000</v>
      </c>
      <c r="W254" s="15" cm="1">
        <f t="array" ref="W254">_xlfn._xlws.FILTER(T_Country[Unemployment rate],T_Country[CtID]=T_Youtuber3[[#This Row],[CtrID]])</f>
        <v>14.7</v>
      </c>
      <c r="X254" s="15">
        <f>_xlfn.XLOOKUP(T_Youtuber3[[#This Row],[CtrID]],T_Country[CtID],T_Country[Urban_population])</f>
        <v>271000000</v>
      </c>
      <c r="Y254" s="15">
        <f>_xlfn.XLOOKUP(T_Youtuber3[[#This Row],[CtrID]],T_Country[CtID],T_Country[Latitude])</f>
        <v>37.090240000000001</v>
      </c>
      <c r="Z254" s="15">
        <f>_xlfn.XLOOKUP(T_Youtuber3[[#This Row],[CtrID]],T_Country[CtID],T_Country[Longitude])</f>
        <v>-95.712900000000005</v>
      </c>
    </row>
    <row r="255" spans="1:26">
      <c r="A255" s="15">
        <v>254</v>
      </c>
      <c r="B255" s="15" t="s">
        <v>1206</v>
      </c>
      <c r="C255" s="15">
        <v>12900000</v>
      </c>
      <c r="D255" s="16">
        <v>15400000000</v>
      </c>
      <c r="E255" s="17">
        <v>9</v>
      </c>
      <c r="F255" s="15">
        <v>137</v>
      </c>
      <c r="G255" s="15">
        <v>49</v>
      </c>
      <c r="H255" s="15">
        <v>210</v>
      </c>
      <c r="I255" s="15">
        <v>171</v>
      </c>
      <c r="J255" s="15">
        <v>145</v>
      </c>
      <c r="K255" s="15">
        <v>75773000</v>
      </c>
      <c r="L255" s="15">
        <v>18900</v>
      </c>
      <c r="M255" s="15">
        <v>303100</v>
      </c>
      <c r="N255" s="15">
        <v>227300</v>
      </c>
      <c r="O255" s="15">
        <v>3600000</v>
      </c>
      <c r="P255" s="15">
        <v>100000</v>
      </c>
      <c r="Q255" s="18">
        <v>39945</v>
      </c>
      <c r="R255" s="15" t="str">
        <f>INDEX(T_Category[category],MATCH(T_Youtuber3[[#This Row],[CatID]],T_Category[CatID],1))</f>
        <v>Music</v>
      </c>
      <c r="S255" s="15" t="str">
        <f>VLOOKUP(T_Youtuber3[[#This Row],[CtrID]],T_Country[#Data],2,1)</f>
        <v>United States</v>
      </c>
      <c r="T255" s="15" t="str">
        <f>VLOOKUP(T_Youtuber3[[#This Row],[CtrID]],T_Country[#Data],3,0)</f>
        <v>US</v>
      </c>
      <c r="U255" s="15">
        <f>INDEX(T_Country[Gross tertiary education enrollment (%)],MATCH(T_Youtuber3[[#This Row],[CtrID]],T_Country[CtID],0))</f>
        <v>88.2</v>
      </c>
      <c r="V255" s="19">
        <f>_xlfn.XLOOKUP(T_Youtuber3[[#This Row],[CtrID]],T_Country[CtID],T_Country[Population])</f>
        <v>328000000</v>
      </c>
      <c r="W255" s="15" cm="1">
        <f t="array" ref="W255">_xlfn._xlws.FILTER(T_Country[Unemployment rate],T_Country[CtID]=T_Youtuber3[[#This Row],[CtrID]])</f>
        <v>14.7</v>
      </c>
      <c r="X255" s="15">
        <f>_xlfn.XLOOKUP(T_Youtuber3[[#This Row],[CtrID]],T_Country[CtID],T_Country[Urban_population])</f>
        <v>271000000</v>
      </c>
      <c r="Y255" s="15">
        <f>_xlfn.XLOOKUP(T_Youtuber3[[#This Row],[CtrID]],T_Country[CtID],T_Country[Latitude])</f>
        <v>37.090240000000001</v>
      </c>
      <c r="Z255" s="15">
        <f>_xlfn.XLOOKUP(T_Youtuber3[[#This Row],[CtrID]],T_Country[CtID],T_Country[Longitude])</f>
        <v>-95.712900000000005</v>
      </c>
    </row>
    <row r="256" spans="1:26">
      <c r="A256" s="15">
        <v>255</v>
      </c>
      <c r="B256" s="15" t="s">
        <v>945</v>
      </c>
      <c r="C256" s="15">
        <v>14900000</v>
      </c>
      <c r="D256" s="16">
        <v>4030000000</v>
      </c>
      <c r="E256" s="17">
        <v>4</v>
      </c>
      <c r="F256" s="15">
        <v>86</v>
      </c>
      <c r="G256" s="15">
        <v>49</v>
      </c>
      <c r="H256" s="15">
        <v>1886</v>
      </c>
      <c r="I256" s="15">
        <v>152</v>
      </c>
      <c r="J256" s="15">
        <v>147</v>
      </c>
      <c r="K256" s="15">
        <v>11043000</v>
      </c>
      <c r="L256" s="15">
        <v>2800</v>
      </c>
      <c r="M256" s="15">
        <v>44200</v>
      </c>
      <c r="N256" s="15">
        <v>33100</v>
      </c>
      <c r="O256" s="15">
        <v>530100</v>
      </c>
      <c r="P256" s="15" t="s">
        <v>39</v>
      </c>
      <c r="Q256" s="18">
        <v>38756</v>
      </c>
      <c r="R256" s="15" t="str">
        <f>INDEX(T_Category[category],MATCH(T_Youtuber3[[#This Row],[CatID]],T_Category[CatID],1))</f>
        <v>Entertainment</v>
      </c>
      <c r="S256" s="15" t="str">
        <f>VLOOKUP(T_Youtuber3[[#This Row],[CtrID]],T_Country[#Data],2,1)</f>
        <v>United States</v>
      </c>
      <c r="T256" s="15" t="str">
        <f>VLOOKUP(T_Youtuber3[[#This Row],[CtrID]],T_Country[#Data],3,0)</f>
        <v>US</v>
      </c>
      <c r="U256" s="15">
        <f>INDEX(T_Country[Gross tertiary education enrollment (%)],MATCH(T_Youtuber3[[#This Row],[CtrID]],T_Country[CtID],0))</f>
        <v>88.2</v>
      </c>
      <c r="V256" s="19">
        <f>_xlfn.XLOOKUP(T_Youtuber3[[#This Row],[CtrID]],T_Country[CtID],T_Country[Population])</f>
        <v>328000000</v>
      </c>
      <c r="W256" s="15" cm="1">
        <f t="array" ref="W256">_xlfn._xlws.FILTER(T_Country[Unemployment rate],T_Country[CtID]=T_Youtuber3[[#This Row],[CtrID]])</f>
        <v>14.7</v>
      </c>
      <c r="X256" s="15">
        <f>_xlfn.XLOOKUP(T_Youtuber3[[#This Row],[CtrID]],T_Country[CtID],T_Country[Urban_population])</f>
        <v>271000000</v>
      </c>
      <c r="Y256" s="15">
        <f>_xlfn.XLOOKUP(T_Youtuber3[[#This Row],[CtrID]],T_Country[CtID],T_Country[Latitude])</f>
        <v>37.090240000000001</v>
      </c>
      <c r="Z256" s="15">
        <f>_xlfn.XLOOKUP(T_Youtuber3[[#This Row],[CtrID]],T_Country[CtID],T_Country[Longitude])</f>
        <v>-95.712900000000005</v>
      </c>
    </row>
    <row r="257" spans="1:26">
      <c r="A257" s="15">
        <v>256</v>
      </c>
      <c r="B257" s="15" t="s">
        <v>259</v>
      </c>
      <c r="C257" s="15">
        <v>32700000</v>
      </c>
      <c r="D257" s="16">
        <v>17900000000</v>
      </c>
      <c r="E257" s="17">
        <v>4</v>
      </c>
      <c r="F257" s="15">
        <v>1521</v>
      </c>
      <c r="G257" s="15">
        <v>19</v>
      </c>
      <c r="H257" s="15">
        <v>8055</v>
      </c>
      <c r="I257" s="15">
        <v>730</v>
      </c>
      <c r="J257" s="15">
        <v>838</v>
      </c>
      <c r="K257" s="15">
        <v>20263000</v>
      </c>
      <c r="L257" s="15">
        <v>5100</v>
      </c>
      <c r="M257" s="15">
        <v>81100</v>
      </c>
      <c r="N257" s="15">
        <v>60800</v>
      </c>
      <c r="O257" s="15">
        <v>972600</v>
      </c>
      <c r="P257" s="15">
        <v>40000</v>
      </c>
      <c r="Q257" s="18">
        <v>40982</v>
      </c>
      <c r="R257" s="15" t="str">
        <f>INDEX(T_Category[category],MATCH(T_Youtuber3[[#This Row],[CatID]],T_Category[CatID],1))</f>
        <v>Entertainment</v>
      </c>
      <c r="S257" s="15" t="str">
        <f>VLOOKUP(T_Youtuber3[[#This Row],[CtrID]],T_Country[#Data],2,1)</f>
        <v>India</v>
      </c>
      <c r="T257" s="15" t="str">
        <f>VLOOKUP(T_Youtuber3[[#This Row],[CtrID]],T_Country[#Data],3,0)</f>
        <v>IN</v>
      </c>
      <c r="U257" s="15">
        <f>INDEX(T_Country[Gross tertiary education enrollment (%)],MATCH(T_Youtuber3[[#This Row],[CtrID]],T_Country[CtID],0))</f>
        <v>28.1</v>
      </c>
      <c r="V257" s="19">
        <f>_xlfn.XLOOKUP(T_Youtuber3[[#This Row],[CtrID]],T_Country[CtID],T_Country[Population])</f>
        <v>1370000000</v>
      </c>
      <c r="W257" s="15" cm="1">
        <f t="array" ref="W257">_xlfn._xlws.FILTER(T_Country[Unemployment rate],T_Country[CtID]=T_Youtuber3[[#This Row],[CtrID]])</f>
        <v>5.36</v>
      </c>
      <c r="X257" s="15">
        <f>_xlfn.XLOOKUP(T_Youtuber3[[#This Row],[CtrID]],T_Country[CtID],T_Country[Urban_population])</f>
        <v>471000000</v>
      </c>
      <c r="Y257" s="15">
        <f>_xlfn.XLOOKUP(T_Youtuber3[[#This Row],[CtrID]],T_Country[CtID],T_Country[Latitude])</f>
        <v>20.593679999999999</v>
      </c>
      <c r="Z257" s="15">
        <f>_xlfn.XLOOKUP(T_Youtuber3[[#This Row],[CtrID]],T_Country[CtID],T_Country[Longitude])</f>
        <v>78.962879999999998</v>
      </c>
    </row>
    <row r="258" spans="1:26">
      <c r="A258" s="15">
        <v>257</v>
      </c>
      <c r="B258" s="15" t="s">
        <v>1070</v>
      </c>
      <c r="C258" s="15">
        <v>14000000</v>
      </c>
      <c r="D258" s="16">
        <v>13500000000</v>
      </c>
      <c r="E258" s="17">
        <v>13</v>
      </c>
      <c r="F258" s="15">
        <v>9652</v>
      </c>
      <c r="G258" s="15">
        <v>19</v>
      </c>
      <c r="H258" s="15">
        <v>268</v>
      </c>
      <c r="I258" s="15">
        <v>111</v>
      </c>
      <c r="J258" s="15">
        <v>34</v>
      </c>
      <c r="K258" s="16">
        <v>134000000</v>
      </c>
      <c r="L258" s="15">
        <v>33400</v>
      </c>
      <c r="M258" s="15">
        <v>534300</v>
      </c>
      <c r="N258" s="15">
        <v>400800</v>
      </c>
      <c r="O258" s="15">
        <v>6400000</v>
      </c>
      <c r="P258" s="15">
        <v>100000</v>
      </c>
      <c r="Q258" s="18">
        <v>42199</v>
      </c>
      <c r="R258" s="15" t="str">
        <f>INDEX(T_Category[category],MATCH(T_Youtuber3[[#This Row],[CatID]],T_Category[CatID],1))</f>
        <v>People &amp; Blogs</v>
      </c>
      <c r="S258" s="15" t="str">
        <f>VLOOKUP(T_Youtuber3[[#This Row],[CtrID]],T_Country[#Data],2,1)</f>
        <v>India</v>
      </c>
      <c r="T258" s="15" t="str">
        <f>VLOOKUP(T_Youtuber3[[#This Row],[CtrID]],T_Country[#Data],3,0)</f>
        <v>IN</v>
      </c>
      <c r="U258" s="15">
        <f>INDEX(T_Country[Gross tertiary education enrollment (%)],MATCH(T_Youtuber3[[#This Row],[CtrID]],T_Country[CtID],0))</f>
        <v>28.1</v>
      </c>
      <c r="V258" s="19">
        <f>_xlfn.XLOOKUP(T_Youtuber3[[#This Row],[CtrID]],T_Country[CtID],T_Country[Population])</f>
        <v>1370000000</v>
      </c>
      <c r="W258" s="15" cm="1">
        <f t="array" ref="W258">_xlfn._xlws.FILTER(T_Country[Unemployment rate],T_Country[CtID]=T_Youtuber3[[#This Row],[CtrID]])</f>
        <v>5.36</v>
      </c>
      <c r="X258" s="15">
        <f>_xlfn.XLOOKUP(T_Youtuber3[[#This Row],[CtrID]],T_Country[CtID],T_Country[Urban_population])</f>
        <v>471000000</v>
      </c>
      <c r="Y258" s="15">
        <f>_xlfn.XLOOKUP(T_Youtuber3[[#This Row],[CtrID]],T_Country[CtID],T_Country[Latitude])</f>
        <v>20.593679999999999</v>
      </c>
      <c r="Z258" s="15">
        <f>_xlfn.XLOOKUP(T_Youtuber3[[#This Row],[CtrID]],T_Country[CtID],T_Country[Longitude])</f>
        <v>78.962879999999998</v>
      </c>
    </row>
    <row r="259" spans="1:26">
      <c r="A259" s="15">
        <v>258</v>
      </c>
      <c r="B259" s="15" t="s">
        <v>625</v>
      </c>
      <c r="C259" s="15">
        <v>19400000</v>
      </c>
      <c r="D259" s="16">
        <v>23000000000</v>
      </c>
      <c r="E259" s="17">
        <v>4</v>
      </c>
      <c r="F259" s="15">
        <v>125974</v>
      </c>
      <c r="G259" s="15">
        <v>19</v>
      </c>
      <c r="H259" s="15">
        <v>88</v>
      </c>
      <c r="I259" s="15">
        <v>75</v>
      </c>
      <c r="J259" s="15">
        <v>109</v>
      </c>
      <c r="K259" s="16">
        <v>273000000</v>
      </c>
      <c r="L259" s="15">
        <v>68200</v>
      </c>
      <c r="M259" s="15">
        <v>1100000</v>
      </c>
      <c r="N259" s="15">
        <v>818800</v>
      </c>
      <c r="O259" s="15">
        <v>13100000</v>
      </c>
      <c r="P259" s="15">
        <v>200000</v>
      </c>
      <c r="Q259" s="18">
        <v>40252</v>
      </c>
      <c r="R259" s="15" t="str">
        <f>INDEX(T_Category[category],MATCH(T_Youtuber3[[#This Row],[CatID]],T_Category[CatID],1))</f>
        <v>Entertainment</v>
      </c>
      <c r="S259" s="15" t="str">
        <f>VLOOKUP(T_Youtuber3[[#This Row],[CtrID]],T_Country[#Data],2,1)</f>
        <v>India</v>
      </c>
      <c r="T259" s="15" t="str">
        <f>VLOOKUP(T_Youtuber3[[#This Row],[CtrID]],T_Country[#Data],3,0)</f>
        <v>IN</v>
      </c>
      <c r="U259" s="15">
        <f>INDEX(T_Country[Gross tertiary education enrollment (%)],MATCH(T_Youtuber3[[#This Row],[CtrID]],T_Country[CtID],0))</f>
        <v>28.1</v>
      </c>
      <c r="V259" s="19">
        <f>_xlfn.XLOOKUP(T_Youtuber3[[#This Row],[CtrID]],T_Country[CtID],T_Country[Population])</f>
        <v>1370000000</v>
      </c>
      <c r="W259" s="15" cm="1">
        <f t="array" ref="W259">_xlfn._xlws.FILTER(T_Country[Unemployment rate],T_Country[CtID]=T_Youtuber3[[#This Row],[CtrID]])</f>
        <v>5.36</v>
      </c>
      <c r="X259" s="15">
        <f>_xlfn.XLOOKUP(T_Youtuber3[[#This Row],[CtrID]],T_Country[CtID],T_Country[Urban_population])</f>
        <v>471000000</v>
      </c>
      <c r="Y259" s="15">
        <f>_xlfn.XLOOKUP(T_Youtuber3[[#This Row],[CtrID]],T_Country[CtID],T_Country[Latitude])</f>
        <v>20.593679999999999</v>
      </c>
      <c r="Z259" s="15">
        <f>_xlfn.XLOOKUP(T_Youtuber3[[#This Row],[CtrID]],T_Country[CtID],T_Country[Longitude])</f>
        <v>78.962879999999998</v>
      </c>
    </row>
    <row r="260" spans="1:26">
      <c r="A260" s="15">
        <v>259</v>
      </c>
      <c r="B260" s="15" t="s">
        <v>516</v>
      </c>
      <c r="C260" s="15">
        <v>21600000</v>
      </c>
      <c r="D260" s="16">
        <v>9350000000</v>
      </c>
      <c r="E260" s="17">
        <v>4</v>
      </c>
      <c r="F260" s="15">
        <v>228</v>
      </c>
      <c r="G260" s="15">
        <v>49</v>
      </c>
      <c r="H260" s="15">
        <v>507</v>
      </c>
      <c r="I260" s="15">
        <v>96</v>
      </c>
      <c r="J260" s="15">
        <v>90</v>
      </c>
      <c r="K260" s="15">
        <v>63919000</v>
      </c>
      <c r="L260" s="15">
        <v>16000</v>
      </c>
      <c r="M260" s="15">
        <v>255700</v>
      </c>
      <c r="N260" s="15">
        <v>191800</v>
      </c>
      <c r="O260" s="15">
        <v>3100000</v>
      </c>
      <c r="P260" s="15" t="s">
        <v>39</v>
      </c>
      <c r="Q260" s="18">
        <v>43592</v>
      </c>
      <c r="R260" s="15" t="str">
        <f>INDEX(T_Category[category],MATCH(T_Youtuber3[[#This Row],[CatID]],T_Category[CatID],1))</f>
        <v>Entertainment</v>
      </c>
      <c r="S260" s="15" t="str">
        <f>VLOOKUP(T_Youtuber3[[#This Row],[CtrID]],T_Country[#Data],2,1)</f>
        <v>United States</v>
      </c>
      <c r="T260" s="15" t="str">
        <f>VLOOKUP(T_Youtuber3[[#This Row],[CtrID]],T_Country[#Data],3,0)</f>
        <v>US</v>
      </c>
      <c r="U260" s="15">
        <f>INDEX(T_Country[Gross tertiary education enrollment (%)],MATCH(T_Youtuber3[[#This Row],[CtrID]],T_Country[CtID],0))</f>
        <v>88.2</v>
      </c>
      <c r="V260" s="19">
        <f>_xlfn.XLOOKUP(T_Youtuber3[[#This Row],[CtrID]],T_Country[CtID],T_Country[Population])</f>
        <v>328000000</v>
      </c>
      <c r="W260" s="15" cm="1">
        <f t="array" ref="W260">_xlfn._xlws.FILTER(T_Country[Unemployment rate],T_Country[CtID]=T_Youtuber3[[#This Row],[CtrID]])</f>
        <v>14.7</v>
      </c>
      <c r="X260" s="15">
        <f>_xlfn.XLOOKUP(T_Youtuber3[[#This Row],[CtrID]],T_Country[CtID],T_Country[Urban_population])</f>
        <v>271000000</v>
      </c>
      <c r="Y260" s="15">
        <f>_xlfn.XLOOKUP(T_Youtuber3[[#This Row],[CtrID]],T_Country[CtID],T_Country[Latitude])</f>
        <v>37.090240000000001</v>
      </c>
      <c r="Z260" s="15">
        <f>_xlfn.XLOOKUP(T_Youtuber3[[#This Row],[CtrID]],T_Country[CtID],T_Country[Longitude])</f>
        <v>-95.712900000000005</v>
      </c>
    </row>
    <row r="261" spans="1:26">
      <c r="A261" s="15">
        <v>260</v>
      </c>
      <c r="B261" s="15" t="s">
        <v>1187</v>
      </c>
      <c r="C261" s="15">
        <v>13000000</v>
      </c>
      <c r="D261" s="16">
        <v>1020000000</v>
      </c>
      <c r="E261" s="17">
        <v>2</v>
      </c>
      <c r="F261" s="15">
        <v>625</v>
      </c>
      <c r="G261" s="15">
        <v>7</v>
      </c>
      <c r="H261" s="15">
        <v>11340</v>
      </c>
      <c r="I261" s="15">
        <v>51</v>
      </c>
      <c r="J261" s="15">
        <v>166</v>
      </c>
      <c r="K261" s="15">
        <v>3052000</v>
      </c>
      <c r="L261" s="15">
        <v>763</v>
      </c>
      <c r="M261" s="15">
        <v>12200</v>
      </c>
      <c r="N261" s="15">
        <v>9200</v>
      </c>
      <c r="O261" s="15">
        <v>146500</v>
      </c>
      <c r="P261" s="15" t="s">
        <v>39</v>
      </c>
      <c r="Q261" s="18">
        <v>39898</v>
      </c>
      <c r="R261" s="15" t="str">
        <f>INDEX(T_Category[category],MATCH(T_Youtuber3[[#This Row],[CatID]],T_Category[CatID],1))</f>
        <v>Comedy</v>
      </c>
      <c r="S261" s="15" t="str">
        <f>VLOOKUP(T_Youtuber3[[#This Row],[CtrID]],T_Country[#Data],2,1)</f>
        <v>Brazil</v>
      </c>
      <c r="T261" s="15" t="str">
        <f>VLOOKUP(T_Youtuber3[[#This Row],[CtrID]],T_Country[#Data],3,0)</f>
        <v>BR</v>
      </c>
      <c r="U261" s="15">
        <f>INDEX(T_Country[Gross tertiary education enrollment (%)],MATCH(T_Youtuber3[[#This Row],[CtrID]],T_Country[CtID],0))</f>
        <v>51.3</v>
      </c>
      <c r="V261" s="19">
        <f>_xlfn.XLOOKUP(T_Youtuber3[[#This Row],[CtrID]],T_Country[CtID],T_Country[Population])</f>
        <v>213000000</v>
      </c>
      <c r="W261" s="15" cm="1">
        <f t="array" ref="W261">_xlfn._xlws.FILTER(T_Country[Unemployment rate],T_Country[CtID]=T_Youtuber3[[#This Row],[CtrID]])</f>
        <v>12.08</v>
      </c>
      <c r="X261" s="15">
        <f>_xlfn.XLOOKUP(T_Youtuber3[[#This Row],[CtrID]],T_Country[CtID],T_Country[Urban_population])</f>
        <v>183000000</v>
      </c>
      <c r="Y261" s="15">
        <f>_xlfn.XLOOKUP(T_Youtuber3[[#This Row],[CtrID]],T_Country[CtID],T_Country[Latitude])</f>
        <v>-14.234999999999999</v>
      </c>
      <c r="Z261" s="15">
        <f>_xlfn.XLOOKUP(T_Youtuber3[[#This Row],[CtrID]],T_Country[CtID],T_Country[Longitude])</f>
        <v>-51.9253</v>
      </c>
    </row>
    <row r="262" spans="1:26">
      <c r="A262" s="15">
        <v>261</v>
      </c>
      <c r="B262" s="15" t="s">
        <v>822</v>
      </c>
      <c r="C262" s="15">
        <v>16200000</v>
      </c>
      <c r="D262" s="16">
        <v>4810000000</v>
      </c>
      <c r="E262" s="17">
        <v>13</v>
      </c>
      <c r="F262" s="15">
        <v>2</v>
      </c>
      <c r="G262" s="15">
        <v>29</v>
      </c>
      <c r="H262" s="15">
        <v>3945744</v>
      </c>
      <c r="I262" s="15" t="s">
        <v>39</v>
      </c>
      <c r="J262" s="15">
        <v>7359</v>
      </c>
      <c r="K262" s="15">
        <v>510</v>
      </c>
      <c r="L262" s="15">
        <v>0.13</v>
      </c>
      <c r="M262" s="15">
        <v>2</v>
      </c>
      <c r="N262" s="15">
        <v>2</v>
      </c>
      <c r="O262" s="15">
        <v>24</v>
      </c>
      <c r="P262" s="15">
        <v>1</v>
      </c>
      <c r="Q262" s="18">
        <v>42329</v>
      </c>
      <c r="R262" s="15" t="str">
        <f>INDEX(T_Category[category],MATCH(T_Youtuber3[[#This Row],[CatID]],T_Category[CatID],1))</f>
        <v>People &amp; Blogs</v>
      </c>
      <c r="S262" s="15" t="str">
        <f>VLOOKUP(T_Youtuber3[[#This Row],[CtrID]],T_Country[#Data],2,1)</f>
        <v>Mexico</v>
      </c>
      <c r="T262" s="15" t="str">
        <f>VLOOKUP(T_Youtuber3[[#This Row],[CtrID]],T_Country[#Data],3,0)</f>
        <v>MX</v>
      </c>
      <c r="U262" s="15">
        <f>INDEX(T_Country[Gross tertiary education enrollment (%)],MATCH(T_Youtuber3[[#This Row],[CtrID]],T_Country[CtID],0))</f>
        <v>40.200000000000003</v>
      </c>
      <c r="V262" s="19">
        <f>_xlfn.XLOOKUP(T_Youtuber3[[#This Row],[CtrID]],T_Country[CtID],T_Country[Population])</f>
        <v>126000000</v>
      </c>
      <c r="W262" s="15" cm="1">
        <f t="array" ref="W262">_xlfn._xlws.FILTER(T_Country[Unemployment rate],T_Country[CtID]=T_Youtuber3[[#This Row],[CtrID]])</f>
        <v>3.42</v>
      </c>
      <c r="X262" s="15">
        <f>_xlfn.XLOOKUP(T_Youtuber3[[#This Row],[CtrID]],T_Country[CtID],T_Country[Urban_population])</f>
        <v>103000000</v>
      </c>
      <c r="Y262" s="15">
        <f>_xlfn.XLOOKUP(T_Youtuber3[[#This Row],[CtrID]],T_Country[CtID],T_Country[Latitude])</f>
        <v>23.634499999999999</v>
      </c>
      <c r="Z262" s="15">
        <f>_xlfn.XLOOKUP(T_Youtuber3[[#This Row],[CtrID]],T_Country[CtID],T_Country[Longitude])</f>
        <v>-102.553</v>
      </c>
    </row>
    <row r="263" spans="1:26">
      <c r="A263" s="15">
        <v>262</v>
      </c>
      <c r="B263" s="15" t="s">
        <v>1060</v>
      </c>
      <c r="C263" s="15">
        <v>14100000</v>
      </c>
      <c r="D263" s="16">
        <v>3280000000</v>
      </c>
      <c r="E263" s="17">
        <v>17</v>
      </c>
      <c r="F263" s="15">
        <v>777</v>
      </c>
      <c r="G263" s="15">
        <v>48</v>
      </c>
      <c r="H263" s="15">
        <v>2530</v>
      </c>
      <c r="I263" s="15">
        <v>28</v>
      </c>
      <c r="J263" s="15">
        <v>10</v>
      </c>
      <c r="K263" s="15">
        <v>10222000</v>
      </c>
      <c r="L263" s="15">
        <v>2600</v>
      </c>
      <c r="M263" s="15">
        <v>40900</v>
      </c>
      <c r="N263" s="15">
        <v>30700</v>
      </c>
      <c r="O263" s="15">
        <v>490600</v>
      </c>
      <c r="P263" s="15" t="s">
        <v>39</v>
      </c>
      <c r="Q263" s="18">
        <v>40642</v>
      </c>
      <c r="R263" s="15" t="str">
        <f>INDEX(T_Category[category],MATCH(T_Youtuber3[[#This Row],[CatID]],T_Category[CatID],1))</f>
        <v>Sports</v>
      </c>
      <c r="S263" s="15" t="str">
        <f>VLOOKUP(T_Youtuber3[[#This Row],[CtrID]],T_Country[#Data],2,1)</f>
        <v>United Kingdom</v>
      </c>
      <c r="T263" s="15" t="str">
        <f>VLOOKUP(T_Youtuber3[[#This Row],[CtrID]],T_Country[#Data],3,0)</f>
        <v>GB</v>
      </c>
      <c r="U263" s="15">
        <f>INDEX(T_Country[Gross tertiary education enrollment (%)],MATCH(T_Youtuber3[[#This Row],[CtrID]],T_Country[CtID],0))</f>
        <v>60</v>
      </c>
      <c r="V263" s="19">
        <f>_xlfn.XLOOKUP(T_Youtuber3[[#This Row],[CtrID]],T_Country[CtID],T_Country[Population])</f>
        <v>66834405</v>
      </c>
      <c r="W263" s="15" cm="1">
        <f t="array" ref="W263">_xlfn._xlws.FILTER(T_Country[Unemployment rate],T_Country[CtID]=T_Youtuber3[[#This Row],[CtrID]])</f>
        <v>3.85</v>
      </c>
      <c r="X263" s="15">
        <f>_xlfn.XLOOKUP(T_Youtuber3[[#This Row],[CtrID]],T_Country[CtID],T_Country[Urban_population])</f>
        <v>55908316</v>
      </c>
      <c r="Y263" s="15">
        <f>_xlfn.XLOOKUP(T_Youtuber3[[#This Row],[CtrID]],T_Country[CtID],T_Country[Latitude])</f>
        <v>55.378050000000002</v>
      </c>
      <c r="Z263" s="15">
        <f>_xlfn.XLOOKUP(T_Youtuber3[[#This Row],[CtrID]],T_Country[CtID],T_Country[Longitude])</f>
        <v>-3.4359700000000002</v>
      </c>
    </row>
    <row r="264" spans="1:26">
      <c r="A264" s="15">
        <v>263</v>
      </c>
      <c r="B264" s="15" t="s">
        <v>1218</v>
      </c>
      <c r="C264" s="15">
        <v>12700000</v>
      </c>
      <c r="D264" s="16">
        <v>1160000000</v>
      </c>
      <c r="E264" s="17">
        <v>10</v>
      </c>
      <c r="F264" s="15">
        <v>782</v>
      </c>
      <c r="G264" s="15">
        <v>19</v>
      </c>
      <c r="H264" s="15">
        <v>9683</v>
      </c>
      <c r="I264" s="15">
        <v>120</v>
      </c>
      <c r="J264" s="15">
        <v>66</v>
      </c>
      <c r="K264" s="15">
        <v>51291000</v>
      </c>
      <c r="L264" s="15">
        <v>12800</v>
      </c>
      <c r="M264" s="15">
        <v>205200</v>
      </c>
      <c r="N264" s="15">
        <v>153900</v>
      </c>
      <c r="O264" s="15">
        <v>2500000</v>
      </c>
      <c r="P264" s="15">
        <v>500000</v>
      </c>
      <c r="Q264" s="18">
        <v>44041</v>
      </c>
      <c r="R264" s="15" t="str">
        <f>INDEX(T_Category[category],MATCH(T_Youtuber3[[#This Row],[CatID]],T_Category[CatID],1))</f>
        <v>nan</v>
      </c>
      <c r="S264" s="15" t="str">
        <f>VLOOKUP(T_Youtuber3[[#This Row],[CtrID]],T_Country[#Data],2,1)</f>
        <v>India</v>
      </c>
      <c r="T264" s="15" t="str">
        <f>VLOOKUP(T_Youtuber3[[#This Row],[CtrID]],T_Country[#Data],3,0)</f>
        <v>IN</v>
      </c>
      <c r="U264" s="15">
        <f>INDEX(T_Country[Gross tertiary education enrollment (%)],MATCH(T_Youtuber3[[#This Row],[CtrID]],T_Country[CtID],0))</f>
        <v>28.1</v>
      </c>
      <c r="V264" s="19">
        <f>_xlfn.XLOOKUP(T_Youtuber3[[#This Row],[CtrID]],T_Country[CtID],T_Country[Population])</f>
        <v>1370000000</v>
      </c>
      <c r="W264" s="15" cm="1">
        <f t="array" ref="W264">_xlfn._xlws.FILTER(T_Country[Unemployment rate],T_Country[CtID]=T_Youtuber3[[#This Row],[CtrID]])</f>
        <v>5.36</v>
      </c>
      <c r="X264" s="15">
        <f>_xlfn.XLOOKUP(T_Youtuber3[[#This Row],[CtrID]],T_Country[CtID],T_Country[Urban_population])</f>
        <v>471000000</v>
      </c>
      <c r="Y264" s="15">
        <f>_xlfn.XLOOKUP(T_Youtuber3[[#This Row],[CtrID]],T_Country[CtID],T_Country[Latitude])</f>
        <v>20.593679999999999</v>
      </c>
      <c r="Z264" s="15">
        <f>_xlfn.XLOOKUP(T_Youtuber3[[#This Row],[CtrID]],T_Country[CtID],T_Country[Longitude])</f>
        <v>78.962879999999998</v>
      </c>
    </row>
    <row r="265" spans="1:26">
      <c r="A265" s="15">
        <v>264</v>
      </c>
      <c r="B265" s="15" t="s">
        <v>732</v>
      </c>
      <c r="C265" s="15">
        <v>17500000</v>
      </c>
      <c r="D265" s="16">
        <v>2240000000</v>
      </c>
      <c r="E265" s="17">
        <v>4</v>
      </c>
      <c r="F265" s="15">
        <v>709</v>
      </c>
      <c r="G265" s="15">
        <v>19</v>
      </c>
      <c r="H265" s="15">
        <v>4243</v>
      </c>
      <c r="I265" s="15">
        <v>86</v>
      </c>
      <c r="J265" s="15">
        <v>124</v>
      </c>
      <c r="K265" s="15">
        <v>21056000</v>
      </c>
      <c r="L265" s="15">
        <v>5300</v>
      </c>
      <c r="M265" s="15">
        <v>84200</v>
      </c>
      <c r="N265" s="15">
        <v>63200</v>
      </c>
      <c r="O265" s="15">
        <v>1000000</v>
      </c>
      <c r="P265" s="15" t="s">
        <v>39</v>
      </c>
      <c r="Q265" s="18">
        <v>42575</v>
      </c>
      <c r="R265" s="15" t="str">
        <f>INDEX(T_Category[category],MATCH(T_Youtuber3[[#This Row],[CatID]],T_Category[CatID],1))</f>
        <v>Entertainment</v>
      </c>
      <c r="S265" s="15" t="str">
        <f>VLOOKUP(T_Youtuber3[[#This Row],[CtrID]],T_Country[#Data],2,1)</f>
        <v>India</v>
      </c>
      <c r="T265" s="15" t="str">
        <f>VLOOKUP(T_Youtuber3[[#This Row],[CtrID]],T_Country[#Data],3,0)</f>
        <v>IN</v>
      </c>
      <c r="U265" s="15">
        <f>INDEX(T_Country[Gross tertiary education enrollment (%)],MATCH(T_Youtuber3[[#This Row],[CtrID]],T_Country[CtID],0))</f>
        <v>28.1</v>
      </c>
      <c r="V265" s="19">
        <f>_xlfn.XLOOKUP(T_Youtuber3[[#This Row],[CtrID]],T_Country[CtID],T_Country[Population])</f>
        <v>1370000000</v>
      </c>
      <c r="W265" s="15" cm="1">
        <f t="array" ref="W265">_xlfn._xlws.FILTER(T_Country[Unemployment rate],T_Country[CtID]=T_Youtuber3[[#This Row],[CtrID]])</f>
        <v>5.36</v>
      </c>
      <c r="X265" s="15">
        <f>_xlfn.XLOOKUP(T_Youtuber3[[#This Row],[CtrID]],T_Country[CtID],T_Country[Urban_population])</f>
        <v>471000000</v>
      </c>
      <c r="Y265" s="15">
        <f>_xlfn.XLOOKUP(T_Youtuber3[[#This Row],[CtrID]],T_Country[CtID],T_Country[Latitude])</f>
        <v>20.593679999999999</v>
      </c>
      <c r="Z265" s="15">
        <f>_xlfn.XLOOKUP(T_Youtuber3[[#This Row],[CtrID]],T_Country[CtID],T_Country[Longitude])</f>
        <v>78.962879999999998</v>
      </c>
    </row>
    <row r="266" spans="1:26">
      <c r="A266" s="15">
        <v>265</v>
      </c>
      <c r="B266" s="15" t="s">
        <v>791</v>
      </c>
      <c r="C266" s="15">
        <v>16500000</v>
      </c>
      <c r="D266" s="16">
        <v>3040000000</v>
      </c>
      <c r="E266" s="17">
        <v>2</v>
      </c>
      <c r="F266" s="15">
        <v>438</v>
      </c>
      <c r="G266" s="15">
        <v>49</v>
      </c>
      <c r="H266" s="15">
        <v>2766</v>
      </c>
      <c r="I266" s="15">
        <v>137</v>
      </c>
      <c r="J266" s="15">
        <v>133</v>
      </c>
      <c r="K266" s="16">
        <v>113000000</v>
      </c>
      <c r="L266" s="15">
        <v>28200</v>
      </c>
      <c r="M266" s="15">
        <v>451900</v>
      </c>
      <c r="N266" s="15">
        <v>339000</v>
      </c>
      <c r="O266" s="15">
        <v>5400000</v>
      </c>
      <c r="P266" s="15">
        <v>100000</v>
      </c>
      <c r="Q266" s="18">
        <v>40729</v>
      </c>
      <c r="R266" s="15" t="str">
        <f>INDEX(T_Category[category],MATCH(T_Youtuber3[[#This Row],[CatID]],T_Category[CatID],1))</f>
        <v>Comedy</v>
      </c>
      <c r="S266" s="15" t="str">
        <f>VLOOKUP(T_Youtuber3[[#This Row],[CtrID]],T_Country[#Data],2,1)</f>
        <v>United States</v>
      </c>
      <c r="T266" s="15" t="str">
        <f>VLOOKUP(T_Youtuber3[[#This Row],[CtrID]],T_Country[#Data],3,0)</f>
        <v>US</v>
      </c>
      <c r="U266" s="15">
        <f>INDEX(T_Country[Gross tertiary education enrollment (%)],MATCH(T_Youtuber3[[#This Row],[CtrID]],T_Country[CtID],0))</f>
        <v>88.2</v>
      </c>
      <c r="V266" s="19">
        <f>_xlfn.XLOOKUP(T_Youtuber3[[#This Row],[CtrID]],T_Country[CtID],T_Country[Population])</f>
        <v>328000000</v>
      </c>
      <c r="W266" s="15" cm="1">
        <f t="array" ref="W266">_xlfn._xlws.FILTER(T_Country[Unemployment rate],T_Country[CtID]=T_Youtuber3[[#This Row],[CtrID]])</f>
        <v>14.7</v>
      </c>
      <c r="X266" s="15">
        <f>_xlfn.XLOOKUP(T_Youtuber3[[#This Row],[CtrID]],T_Country[CtID],T_Country[Urban_population])</f>
        <v>271000000</v>
      </c>
      <c r="Y266" s="15">
        <f>_xlfn.XLOOKUP(T_Youtuber3[[#This Row],[CtrID]],T_Country[CtID],T_Country[Latitude])</f>
        <v>37.090240000000001</v>
      </c>
      <c r="Z266" s="15">
        <f>_xlfn.XLOOKUP(T_Youtuber3[[#This Row],[CtrID]],T_Country[CtID],T_Country[Longitude])</f>
        <v>-95.712900000000005</v>
      </c>
    </row>
    <row r="267" spans="1:26">
      <c r="A267" s="15">
        <v>266</v>
      </c>
      <c r="B267" s="15" t="s">
        <v>1254</v>
      </c>
      <c r="C267" s="15">
        <v>12500000</v>
      </c>
      <c r="D267" s="16">
        <v>10400000000</v>
      </c>
      <c r="E267" s="17">
        <v>4</v>
      </c>
      <c r="F267" s="15">
        <v>1699</v>
      </c>
      <c r="G267" s="15">
        <v>19</v>
      </c>
      <c r="H267" s="15">
        <v>413</v>
      </c>
      <c r="I267" s="15">
        <v>123</v>
      </c>
      <c r="J267" s="15">
        <v>171</v>
      </c>
      <c r="K267" s="16">
        <v>236000000</v>
      </c>
      <c r="L267" s="15">
        <v>58900</v>
      </c>
      <c r="M267" s="15">
        <v>942900</v>
      </c>
      <c r="N267" s="15">
        <v>707100</v>
      </c>
      <c r="O267" s="15">
        <v>11300000</v>
      </c>
      <c r="P267" s="15">
        <v>400000</v>
      </c>
      <c r="Q267" s="18">
        <v>42753</v>
      </c>
      <c r="R267" s="15" t="str">
        <f>INDEX(T_Category[category],MATCH(T_Youtuber3[[#This Row],[CatID]],T_Category[CatID],1))</f>
        <v>Entertainment</v>
      </c>
      <c r="S267" s="15" t="str">
        <f>VLOOKUP(T_Youtuber3[[#This Row],[CtrID]],T_Country[#Data],2,1)</f>
        <v>India</v>
      </c>
      <c r="T267" s="15" t="str">
        <f>VLOOKUP(T_Youtuber3[[#This Row],[CtrID]],T_Country[#Data],3,0)</f>
        <v>IN</v>
      </c>
      <c r="U267" s="15">
        <f>INDEX(T_Country[Gross tertiary education enrollment (%)],MATCH(T_Youtuber3[[#This Row],[CtrID]],T_Country[CtID],0))</f>
        <v>28.1</v>
      </c>
      <c r="V267" s="19">
        <f>_xlfn.XLOOKUP(T_Youtuber3[[#This Row],[CtrID]],T_Country[CtID],T_Country[Population])</f>
        <v>1370000000</v>
      </c>
      <c r="W267" s="15" cm="1">
        <f t="array" ref="W267">_xlfn._xlws.FILTER(T_Country[Unemployment rate],T_Country[CtID]=T_Youtuber3[[#This Row],[CtrID]])</f>
        <v>5.36</v>
      </c>
      <c r="X267" s="15">
        <f>_xlfn.XLOOKUP(T_Youtuber3[[#This Row],[CtrID]],T_Country[CtID],T_Country[Urban_population])</f>
        <v>471000000</v>
      </c>
      <c r="Y267" s="15">
        <f>_xlfn.XLOOKUP(T_Youtuber3[[#This Row],[CtrID]],T_Country[CtID],T_Country[Latitude])</f>
        <v>20.593679999999999</v>
      </c>
      <c r="Z267" s="15">
        <f>_xlfn.XLOOKUP(T_Youtuber3[[#This Row],[CtrID]],T_Country[CtID],T_Country[Longitude])</f>
        <v>78.962879999999998</v>
      </c>
    </row>
    <row r="268" spans="1:26">
      <c r="A268" s="15">
        <v>267</v>
      </c>
      <c r="B268" s="15" t="s">
        <v>580</v>
      </c>
      <c r="C268" s="15">
        <v>20200000</v>
      </c>
      <c r="D268" s="16">
        <v>7070000000</v>
      </c>
      <c r="E268" s="17">
        <v>4</v>
      </c>
      <c r="F268" s="15">
        <v>0</v>
      </c>
      <c r="G268" s="15">
        <v>49</v>
      </c>
      <c r="H268" s="15">
        <v>4057944</v>
      </c>
      <c r="I268" s="15" t="s">
        <v>39</v>
      </c>
      <c r="J268" s="15">
        <v>7492</v>
      </c>
      <c r="K268" s="15" t="s">
        <v>39</v>
      </c>
      <c r="L268" s="15">
        <v>0</v>
      </c>
      <c r="M268" s="15">
        <v>0</v>
      </c>
      <c r="N268" s="15">
        <v>0</v>
      </c>
      <c r="O268" s="15">
        <v>0</v>
      </c>
      <c r="P268" s="15" t="s">
        <v>39</v>
      </c>
      <c r="Q268" s="18">
        <v>41272</v>
      </c>
      <c r="R268" s="15" t="str">
        <f>INDEX(T_Category[category],MATCH(T_Youtuber3[[#This Row],[CatID]],T_Category[CatID],1))</f>
        <v>Entertainment</v>
      </c>
      <c r="S268" s="15" t="str">
        <f>VLOOKUP(T_Youtuber3[[#This Row],[CtrID]],T_Country[#Data],2,1)</f>
        <v>United States</v>
      </c>
      <c r="T268" s="15" t="str">
        <f>VLOOKUP(T_Youtuber3[[#This Row],[CtrID]],T_Country[#Data],3,0)</f>
        <v>US</v>
      </c>
      <c r="U268" s="15">
        <f>INDEX(T_Country[Gross tertiary education enrollment (%)],MATCH(T_Youtuber3[[#This Row],[CtrID]],T_Country[CtID],0))</f>
        <v>88.2</v>
      </c>
      <c r="V268" s="19">
        <f>_xlfn.XLOOKUP(T_Youtuber3[[#This Row],[CtrID]],T_Country[CtID],T_Country[Population])</f>
        <v>328000000</v>
      </c>
      <c r="W268" s="15" cm="1">
        <f t="array" ref="W268">_xlfn._xlws.FILTER(T_Country[Unemployment rate],T_Country[CtID]=T_Youtuber3[[#This Row],[CtrID]])</f>
        <v>14.7</v>
      </c>
      <c r="X268" s="15">
        <f>_xlfn.XLOOKUP(T_Youtuber3[[#This Row],[CtrID]],T_Country[CtID],T_Country[Urban_population])</f>
        <v>271000000</v>
      </c>
      <c r="Y268" s="15">
        <f>_xlfn.XLOOKUP(T_Youtuber3[[#This Row],[CtrID]],T_Country[CtID],T_Country[Latitude])</f>
        <v>37.090240000000001</v>
      </c>
      <c r="Z268" s="15">
        <f>_xlfn.XLOOKUP(T_Youtuber3[[#This Row],[CtrID]],T_Country[CtID],T_Country[Longitude])</f>
        <v>-95.712900000000005</v>
      </c>
    </row>
    <row r="269" spans="1:26">
      <c r="A269" s="15">
        <v>268</v>
      </c>
      <c r="B269" s="15" t="s">
        <v>1102</v>
      </c>
      <c r="C269" s="15">
        <v>13700000</v>
      </c>
      <c r="D269" s="16">
        <v>5460000000</v>
      </c>
      <c r="E269" s="17">
        <v>2</v>
      </c>
      <c r="F269" s="15">
        <v>863</v>
      </c>
      <c r="G269" s="15">
        <v>51</v>
      </c>
      <c r="H269" s="15">
        <v>1205</v>
      </c>
      <c r="I269" s="15">
        <v>3</v>
      </c>
      <c r="J269" s="15">
        <v>36</v>
      </c>
      <c r="K269" s="15">
        <v>35124000</v>
      </c>
      <c r="L269" s="15">
        <v>8800</v>
      </c>
      <c r="M269" s="15">
        <v>140500</v>
      </c>
      <c r="N269" s="15">
        <v>105400</v>
      </c>
      <c r="O269" s="15">
        <v>1700000</v>
      </c>
      <c r="P269" s="15" t="s">
        <v>39</v>
      </c>
      <c r="Q269" s="18">
        <v>41696</v>
      </c>
      <c r="R269" s="15" t="str">
        <f>INDEX(T_Category[category],MATCH(T_Youtuber3[[#This Row],[CatID]],T_Category[CatID],1))</f>
        <v>Comedy</v>
      </c>
      <c r="S269" s="15" t="str">
        <f>VLOOKUP(T_Youtuber3[[#This Row],[CtrID]],T_Country[#Data],2,1)</f>
        <v>Vietnam</v>
      </c>
      <c r="T269" s="15" t="str">
        <f>VLOOKUP(T_Youtuber3[[#This Row],[CtrID]],T_Country[#Data],3,0)</f>
        <v>VN</v>
      </c>
      <c r="U269" s="15">
        <f>INDEX(T_Country[Gross tertiary education enrollment (%)],MATCH(T_Youtuber3[[#This Row],[CtrID]],T_Country[CtID],0))</f>
        <v>28.5</v>
      </c>
      <c r="V269" s="19">
        <f>_xlfn.XLOOKUP(T_Youtuber3[[#This Row],[CtrID]],T_Country[CtID],T_Country[Population])</f>
        <v>96462106</v>
      </c>
      <c r="W269" s="15" cm="1">
        <f t="array" ref="W269">_xlfn._xlws.FILTER(T_Country[Unemployment rate],T_Country[CtID]=T_Youtuber3[[#This Row],[CtrID]])</f>
        <v>2.0099999999999998</v>
      </c>
      <c r="X269" s="15">
        <f>_xlfn.XLOOKUP(T_Youtuber3[[#This Row],[CtrID]],T_Country[CtID],T_Country[Urban_population])</f>
        <v>35332140</v>
      </c>
      <c r="Y269" s="15">
        <f>_xlfn.XLOOKUP(T_Youtuber3[[#This Row],[CtrID]],T_Country[CtID],T_Country[Latitude])</f>
        <v>14.05832</v>
      </c>
      <c r="Z269" s="15">
        <f>_xlfn.XLOOKUP(T_Youtuber3[[#This Row],[CtrID]],T_Country[CtID],T_Country[Longitude])</f>
        <v>108.27719999999999</v>
      </c>
    </row>
    <row r="270" spans="1:26">
      <c r="A270" s="15">
        <v>269</v>
      </c>
      <c r="B270" s="15" t="s">
        <v>652</v>
      </c>
      <c r="C270" s="15">
        <v>18800000</v>
      </c>
      <c r="D270" s="16">
        <v>9570000000</v>
      </c>
      <c r="E270" s="17">
        <v>9</v>
      </c>
      <c r="F270" s="15">
        <v>217</v>
      </c>
      <c r="G270" s="15">
        <v>49</v>
      </c>
      <c r="H270" s="15">
        <v>485</v>
      </c>
      <c r="I270" s="15">
        <v>117</v>
      </c>
      <c r="J270" s="15">
        <v>100</v>
      </c>
      <c r="K270" s="15">
        <v>97758000</v>
      </c>
      <c r="L270" s="15">
        <v>24400</v>
      </c>
      <c r="M270" s="15">
        <v>391000</v>
      </c>
      <c r="N270" s="15">
        <v>293300</v>
      </c>
      <c r="O270" s="15">
        <v>4700000</v>
      </c>
      <c r="P270" s="15">
        <v>100000</v>
      </c>
      <c r="Q270" s="18">
        <v>40116</v>
      </c>
      <c r="R270" s="15" t="str">
        <f>INDEX(T_Category[category],MATCH(T_Youtuber3[[#This Row],[CatID]],T_Category[CatID],1))</f>
        <v>Music</v>
      </c>
      <c r="S270" s="15" t="str">
        <f>VLOOKUP(T_Youtuber3[[#This Row],[CtrID]],T_Country[#Data],2,1)</f>
        <v>United States</v>
      </c>
      <c r="T270" s="15" t="str">
        <f>VLOOKUP(T_Youtuber3[[#This Row],[CtrID]],T_Country[#Data],3,0)</f>
        <v>US</v>
      </c>
      <c r="U270" s="15">
        <f>INDEX(T_Country[Gross tertiary education enrollment (%)],MATCH(T_Youtuber3[[#This Row],[CtrID]],T_Country[CtID],0))</f>
        <v>88.2</v>
      </c>
      <c r="V270" s="19">
        <f>_xlfn.XLOOKUP(T_Youtuber3[[#This Row],[CtrID]],T_Country[CtID],T_Country[Population])</f>
        <v>328000000</v>
      </c>
      <c r="W270" s="15" cm="1">
        <f t="array" ref="W270">_xlfn._xlws.FILTER(T_Country[Unemployment rate],T_Country[CtID]=T_Youtuber3[[#This Row],[CtrID]])</f>
        <v>14.7</v>
      </c>
      <c r="X270" s="15">
        <f>_xlfn.XLOOKUP(T_Youtuber3[[#This Row],[CtrID]],T_Country[CtID],T_Country[Urban_population])</f>
        <v>271000000</v>
      </c>
      <c r="Y270" s="15">
        <f>_xlfn.XLOOKUP(T_Youtuber3[[#This Row],[CtrID]],T_Country[CtID],T_Country[Latitude])</f>
        <v>37.090240000000001</v>
      </c>
      <c r="Z270" s="15">
        <f>_xlfn.XLOOKUP(T_Youtuber3[[#This Row],[CtrID]],T_Country[CtID],T_Country[Longitude])</f>
        <v>-95.712900000000005</v>
      </c>
    </row>
    <row r="271" spans="1:26">
      <c r="A271" s="15">
        <v>270</v>
      </c>
      <c r="B271" s="15" t="s">
        <v>542</v>
      </c>
      <c r="C271" s="15">
        <v>20900000</v>
      </c>
      <c r="D271" s="16">
        <v>3830000000</v>
      </c>
      <c r="E271" s="17">
        <v>4</v>
      </c>
      <c r="F271" s="15">
        <v>6262</v>
      </c>
      <c r="G271" s="15">
        <v>7</v>
      </c>
      <c r="H271" s="15">
        <v>2033</v>
      </c>
      <c r="I271" s="15">
        <v>17</v>
      </c>
      <c r="J271" s="15">
        <v>96</v>
      </c>
      <c r="K271" s="15">
        <v>52330000</v>
      </c>
      <c r="L271" s="15">
        <v>13100</v>
      </c>
      <c r="M271" s="15">
        <v>209300</v>
      </c>
      <c r="N271" s="15">
        <v>157000</v>
      </c>
      <c r="O271" s="15">
        <v>2500000</v>
      </c>
      <c r="P271" s="15">
        <v>100000</v>
      </c>
      <c r="Q271" s="18">
        <v>41543</v>
      </c>
      <c r="R271" s="15" t="str">
        <f>INDEX(T_Category[category],MATCH(T_Youtuber3[[#This Row],[CatID]],T_Category[CatID],1))</f>
        <v>Entertainment</v>
      </c>
      <c r="S271" s="15" t="str">
        <f>VLOOKUP(T_Youtuber3[[#This Row],[CtrID]],T_Country[#Data],2,1)</f>
        <v>Brazil</v>
      </c>
      <c r="T271" s="15" t="str">
        <f>VLOOKUP(T_Youtuber3[[#This Row],[CtrID]],T_Country[#Data],3,0)</f>
        <v>BR</v>
      </c>
      <c r="U271" s="15">
        <f>INDEX(T_Country[Gross tertiary education enrollment (%)],MATCH(T_Youtuber3[[#This Row],[CtrID]],T_Country[CtID],0))</f>
        <v>51.3</v>
      </c>
      <c r="V271" s="19">
        <f>_xlfn.XLOOKUP(T_Youtuber3[[#This Row],[CtrID]],T_Country[CtID],T_Country[Population])</f>
        <v>213000000</v>
      </c>
      <c r="W271" s="15" cm="1">
        <f t="array" ref="W271">_xlfn._xlws.FILTER(T_Country[Unemployment rate],T_Country[CtID]=T_Youtuber3[[#This Row],[CtrID]])</f>
        <v>12.08</v>
      </c>
      <c r="X271" s="15">
        <f>_xlfn.XLOOKUP(T_Youtuber3[[#This Row],[CtrID]],T_Country[CtID],T_Country[Urban_population])</f>
        <v>183000000</v>
      </c>
      <c r="Y271" s="15">
        <f>_xlfn.XLOOKUP(T_Youtuber3[[#This Row],[CtrID]],T_Country[CtID],T_Country[Latitude])</f>
        <v>-14.234999999999999</v>
      </c>
      <c r="Z271" s="15">
        <f>_xlfn.XLOOKUP(T_Youtuber3[[#This Row],[CtrID]],T_Country[CtID],T_Country[Longitude])</f>
        <v>-51.9253</v>
      </c>
    </row>
    <row r="272" spans="1:26">
      <c r="A272" s="15">
        <v>271</v>
      </c>
      <c r="B272" s="15" t="s">
        <v>441</v>
      </c>
      <c r="C272" s="15">
        <v>23700000</v>
      </c>
      <c r="D272" s="16">
        <v>7450000000</v>
      </c>
      <c r="E272" s="17">
        <v>6</v>
      </c>
      <c r="F272" s="15">
        <v>0</v>
      </c>
      <c r="G272" s="15">
        <v>8</v>
      </c>
      <c r="H272" s="15">
        <v>4057944</v>
      </c>
      <c r="I272" s="15">
        <v>3885</v>
      </c>
      <c r="J272" s="15">
        <v>7268</v>
      </c>
      <c r="K272" s="15" t="s">
        <v>39</v>
      </c>
      <c r="L272" s="15">
        <v>0</v>
      </c>
      <c r="M272" s="15">
        <v>0</v>
      </c>
      <c r="N272" s="15">
        <v>0</v>
      </c>
      <c r="O272" s="15">
        <v>0</v>
      </c>
      <c r="P272" s="15">
        <v>1</v>
      </c>
      <c r="Q272" s="18">
        <v>41243</v>
      </c>
      <c r="R272" s="15" t="str">
        <f>INDEX(T_Category[category],MATCH(T_Youtuber3[[#This Row],[CatID]],T_Category[CatID],1))</f>
        <v>Gaming</v>
      </c>
      <c r="S272" s="15" t="str">
        <f>VLOOKUP(T_Youtuber3[[#This Row],[CtrID]],T_Country[#Data],2,1)</f>
        <v>Canada</v>
      </c>
      <c r="T272" s="15" t="str">
        <f>VLOOKUP(T_Youtuber3[[#This Row],[CtrID]],T_Country[#Data],3,0)</f>
        <v>CA</v>
      </c>
      <c r="U272" s="15">
        <f>INDEX(T_Country[Gross tertiary education enrollment (%)],MATCH(T_Youtuber3[[#This Row],[CtrID]],T_Country[CtID],0))</f>
        <v>68.900000000000006</v>
      </c>
      <c r="V272" s="19">
        <f>_xlfn.XLOOKUP(T_Youtuber3[[#This Row],[CtrID]],T_Country[CtID],T_Country[Population])</f>
        <v>36991981</v>
      </c>
      <c r="W272" s="15" cm="1">
        <f t="array" ref="W272">_xlfn._xlws.FILTER(T_Country[Unemployment rate],T_Country[CtID]=T_Youtuber3[[#This Row],[CtrID]])</f>
        <v>5.56</v>
      </c>
      <c r="X272" s="15">
        <f>_xlfn.XLOOKUP(T_Youtuber3[[#This Row],[CtrID]],T_Country[CtID],T_Country[Urban_population])</f>
        <v>30628482</v>
      </c>
      <c r="Y272" s="15">
        <f>_xlfn.XLOOKUP(T_Youtuber3[[#This Row],[CtrID]],T_Country[CtID],T_Country[Latitude])</f>
        <v>56.130369999999999</v>
      </c>
      <c r="Z272" s="15">
        <f>_xlfn.XLOOKUP(T_Youtuber3[[#This Row],[CtrID]],T_Country[CtID],T_Country[Longitude])</f>
        <v>-106.34699999999999</v>
      </c>
    </row>
    <row r="273" spans="1:26">
      <c r="A273" s="15">
        <v>272</v>
      </c>
      <c r="B273" s="15" t="s">
        <v>888</v>
      </c>
      <c r="C273" s="15">
        <v>15300000</v>
      </c>
      <c r="D273" s="16">
        <v>2660000000</v>
      </c>
      <c r="E273" s="17">
        <v>17</v>
      </c>
      <c r="F273" s="15">
        <v>10988</v>
      </c>
      <c r="G273" s="15">
        <v>41</v>
      </c>
      <c r="H273" s="15">
        <v>3356</v>
      </c>
      <c r="I273" s="15">
        <v>11</v>
      </c>
      <c r="J273" s="15">
        <v>9</v>
      </c>
      <c r="K273" s="15">
        <v>84867000</v>
      </c>
      <c r="L273" s="15">
        <v>21200</v>
      </c>
      <c r="M273" s="15">
        <v>339500</v>
      </c>
      <c r="N273" s="15">
        <v>254600</v>
      </c>
      <c r="O273" s="15">
        <v>4100000</v>
      </c>
      <c r="P273" s="15">
        <v>200000</v>
      </c>
      <c r="Q273" s="18">
        <v>38754</v>
      </c>
      <c r="R273" s="15" t="str">
        <f>INDEX(T_Category[category],MATCH(T_Youtuber3[[#This Row],[CatID]],T_Category[CatID],1))</f>
        <v>Sports</v>
      </c>
      <c r="S273" s="15" t="str">
        <f>VLOOKUP(T_Youtuber3[[#This Row],[CtrID]],T_Country[#Data],2,1)</f>
        <v>Spain</v>
      </c>
      <c r="T273" s="15" t="str">
        <f>VLOOKUP(T_Youtuber3[[#This Row],[CtrID]],T_Country[#Data],3,0)</f>
        <v>ES</v>
      </c>
      <c r="U273" s="15">
        <f>INDEX(T_Country[Gross tertiary education enrollment (%)],MATCH(T_Youtuber3[[#This Row],[CtrID]],T_Country[CtID],0))</f>
        <v>88.9</v>
      </c>
      <c r="V273" s="19">
        <f>_xlfn.XLOOKUP(T_Youtuber3[[#This Row],[CtrID]],T_Country[CtID],T_Country[Population])</f>
        <v>47076781</v>
      </c>
      <c r="W273" s="15" cm="1">
        <f t="array" ref="W273">_xlfn._xlws.FILTER(T_Country[Unemployment rate],T_Country[CtID]=T_Youtuber3[[#This Row],[CtrID]])</f>
        <v>13.96</v>
      </c>
      <c r="X273" s="15">
        <f>_xlfn.XLOOKUP(T_Youtuber3[[#This Row],[CtrID]],T_Country[CtID],T_Country[Urban_population])</f>
        <v>37927409</v>
      </c>
      <c r="Y273" s="15">
        <f>_xlfn.XLOOKUP(T_Youtuber3[[#This Row],[CtrID]],T_Country[CtID],T_Country[Latitude])</f>
        <v>40.46367</v>
      </c>
      <c r="Z273" s="15">
        <f>_xlfn.XLOOKUP(T_Youtuber3[[#This Row],[CtrID]],T_Country[CtID],T_Country[Longitude])</f>
        <v>-3.7492200000000002</v>
      </c>
    </row>
    <row r="274" spans="1:26">
      <c r="A274" s="15">
        <v>273</v>
      </c>
      <c r="B274" s="15" t="s">
        <v>390</v>
      </c>
      <c r="C274" s="15">
        <v>25600000</v>
      </c>
      <c r="D274" s="16">
        <v>7960000000</v>
      </c>
      <c r="E274" s="17">
        <v>7</v>
      </c>
      <c r="F274" s="15">
        <v>0</v>
      </c>
      <c r="G274" s="15">
        <v>3</v>
      </c>
      <c r="H274" s="15">
        <v>4057944</v>
      </c>
      <c r="I274" s="15" t="s">
        <v>39</v>
      </c>
      <c r="J274" s="15" t="s">
        <v>39</v>
      </c>
      <c r="K274" s="15" t="s">
        <v>39</v>
      </c>
      <c r="L274" s="15">
        <v>0</v>
      </c>
      <c r="M274" s="15">
        <v>0</v>
      </c>
      <c r="N274" s="15">
        <v>0</v>
      </c>
      <c r="O274" s="15">
        <v>0</v>
      </c>
      <c r="P274" s="15">
        <v>2</v>
      </c>
      <c r="Q274" s="18">
        <v>43678</v>
      </c>
      <c r="R274" s="15" t="str">
        <f>INDEX(T_Category[category],MATCH(T_Youtuber3[[#This Row],[CatID]],T_Category[CatID],1))</f>
        <v>Howto &amp; Style</v>
      </c>
      <c r="S274" s="15" t="str">
        <f>VLOOKUP(T_Youtuber3[[#This Row],[CtrID]],T_Country[#Data],2,1)</f>
        <v>Argentina</v>
      </c>
      <c r="T274" s="15" t="str">
        <f>VLOOKUP(T_Youtuber3[[#This Row],[CtrID]],T_Country[#Data],3,0)</f>
        <v>AR</v>
      </c>
      <c r="U274" s="15">
        <f>INDEX(T_Country[Gross tertiary education enrollment (%)],MATCH(T_Youtuber3[[#This Row],[CtrID]],T_Country[CtID],0))</f>
        <v>90</v>
      </c>
      <c r="V274" s="19">
        <f>_xlfn.XLOOKUP(T_Youtuber3[[#This Row],[CtrID]],T_Country[CtID],T_Country[Population])</f>
        <v>44938712</v>
      </c>
      <c r="W274" s="15" cm="1">
        <f t="array" ref="W274">_xlfn._xlws.FILTER(T_Country[Unemployment rate],T_Country[CtID]=T_Youtuber3[[#This Row],[CtrID]])</f>
        <v>9.7899999999999991</v>
      </c>
      <c r="X274" s="15">
        <f>_xlfn.XLOOKUP(T_Youtuber3[[#This Row],[CtrID]],T_Country[CtID],T_Country[Urban_population])</f>
        <v>41339571</v>
      </c>
      <c r="Y274" s="15">
        <f>_xlfn.XLOOKUP(T_Youtuber3[[#This Row],[CtrID]],T_Country[CtID],T_Country[Latitude])</f>
        <v>-38.4161</v>
      </c>
      <c r="Z274" s="15">
        <f>_xlfn.XLOOKUP(T_Youtuber3[[#This Row],[CtrID]],T_Country[CtID],T_Country[Longitude])</f>
        <v>-63.616700000000002</v>
      </c>
    </row>
    <row r="275" spans="1:26">
      <c r="A275" s="15">
        <v>274</v>
      </c>
      <c r="B275" s="15" t="s">
        <v>145</v>
      </c>
      <c r="C275" s="15">
        <v>45200000</v>
      </c>
      <c r="D275" s="16">
        <v>16600000000</v>
      </c>
      <c r="E275" s="17">
        <v>4</v>
      </c>
      <c r="F275" s="15">
        <v>4331</v>
      </c>
      <c r="G275" s="15">
        <v>7</v>
      </c>
      <c r="H275" s="15">
        <v>174</v>
      </c>
      <c r="I275" s="15">
        <v>2</v>
      </c>
      <c r="J275" s="15">
        <v>14</v>
      </c>
      <c r="K275" s="16">
        <v>130000000</v>
      </c>
      <c r="L275" s="15">
        <v>32600</v>
      </c>
      <c r="M275" s="15">
        <v>521400</v>
      </c>
      <c r="N275" s="15">
        <v>391100</v>
      </c>
      <c r="O275" s="15">
        <v>6300000</v>
      </c>
      <c r="P275" s="15">
        <v>200000</v>
      </c>
      <c r="Q275" s="18">
        <v>38853</v>
      </c>
      <c r="R275" s="15" t="str">
        <f>INDEX(T_Category[category],MATCH(T_Youtuber3[[#This Row],[CatID]],T_Category[CatID],1))</f>
        <v>Entertainment</v>
      </c>
      <c r="S275" s="15" t="str">
        <f>VLOOKUP(T_Youtuber3[[#This Row],[CtrID]],T_Country[#Data],2,1)</f>
        <v>Brazil</v>
      </c>
      <c r="T275" s="15" t="str">
        <f>VLOOKUP(T_Youtuber3[[#This Row],[CtrID]],T_Country[#Data],3,0)</f>
        <v>BR</v>
      </c>
      <c r="U275" s="15">
        <f>INDEX(T_Country[Gross tertiary education enrollment (%)],MATCH(T_Youtuber3[[#This Row],[CtrID]],T_Country[CtID],0))</f>
        <v>51.3</v>
      </c>
      <c r="V275" s="19">
        <f>_xlfn.XLOOKUP(T_Youtuber3[[#This Row],[CtrID]],T_Country[CtID],T_Country[Population])</f>
        <v>213000000</v>
      </c>
      <c r="W275" s="15" cm="1">
        <f t="array" ref="W275">_xlfn._xlws.FILTER(T_Country[Unemployment rate],T_Country[CtID]=T_Youtuber3[[#This Row],[CtrID]])</f>
        <v>12.08</v>
      </c>
      <c r="X275" s="15">
        <f>_xlfn.XLOOKUP(T_Youtuber3[[#This Row],[CtrID]],T_Country[CtID],T_Country[Urban_population])</f>
        <v>183000000</v>
      </c>
      <c r="Y275" s="15">
        <f>_xlfn.XLOOKUP(T_Youtuber3[[#This Row],[CtrID]],T_Country[CtID],T_Country[Latitude])</f>
        <v>-14.234999999999999</v>
      </c>
      <c r="Z275" s="15">
        <f>_xlfn.XLOOKUP(T_Youtuber3[[#This Row],[CtrID]],T_Country[CtID],T_Country[Longitude])</f>
        <v>-51.9253</v>
      </c>
    </row>
    <row r="276" spans="1:26">
      <c r="A276" s="15">
        <v>275</v>
      </c>
      <c r="B276" s="15" t="s">
        <v>141</v>
      </c>
      <c r="C276" s="15">
        <v>46100000</v>
      </c>
      <c r="D276" s="16">
        <v>10300000000</v>
      </c>
      <c r="E276" s="17">
        <v>6</v>
      </c>
      <c r="F276" s="15">
        <v>543</v>
      </c>
      <c r="G276" s="15">
        <v>15</v>
      </c>
      <c r="H276" s="15">
        <v>419</v>
      </c>
      <c r="I276" s="15">
        <v>1</v>
      </c>
      <c r="J276" s="15">
        <v>3</v>
      </c>
      <c r="K276" s="15">
        <v>33842000</v>
      </c>
      <c r="L276" s="15">
        <v>8500</v>
      </c>
      <c r="M276" s="15">
        <v>135400</v>
      </c>
      <c r="N276" s="15">
        <v>101500</v>
      </c>
      <c r="O276" s="15">
        <v>1600000</v>
      </c>
      <c r="P276" s="15">
        <v>200000</v>
      </c>
      <c r="Q276" s="18">
        <v>40665</v>
      </c>
      <c r="R276" s="15" t="str">
        <f>INDEX(T_Category[category],MATCH(T_Youtuber3[[#This Row],[CatID]],T_Category[CatID],1))</f>
        <v>Gaming</v>
      </c>
      <c r="S276" s="15" t="str">
        <f>VLOOKUP(T_Youtuber3[[#This Row],[CtrID]],T_Country[#Data],2,1)</f>
        <v>El Salvador</v>
      </c>
      <c r="T276" s="15" t="str">
        <f>VLOOKUP(T_Youtuber3[[#This Row],[CtrID]],T_Country[#Data],3,0)</f>
        <v>SV</v>
      </c>
      <c r="U276" s="15">
        <f>INDEX(T_Country[Gross tertiary education enrollment (%)],MATCH(T_Youtuber3[[#This Row],[CtrID]],T_Country[CtID],0))</f>
        <v>29.4</v>
      </c>
      <c r="V276" s="19">
        <f>_xlfn.XLOOKUP(T_Youtuber3[[#This Row],[CtrID]],T_Country[CtID],T_Country[Population])</f>
        <v>6453553</v>
      </c>
      <c r="W276" s="15" cm="1">
        <f t="array" ref="W276">_xlfn._xlws.FILTER(T_Country[Unemployment rate],T_Country[CtID]=T_Youtuber3[[#This Row],[CtrID]])</f>
        <v>4.1100000000000003</v>
      </c>
      <c r="X276" s="15">
        <f>_xlfn.XLOOKUP(T_Youtuber3[[#This Row],[CtrID]],T_Country[CtID],T_Country[Urban_population])</f>
        <v>4694702</v>
      </c>
      <c r="Y276" s="15">
        <f>_xlfn.XLOOKUP(T_Youtuber3[[#This Row],[CtrID]],T_Country[CtID],T_Country[Latitude])</f>
        <v>13.79419</v>
      </c>
      <c r="Z276" s="15">
        <f>_xlfn.XLOOKUP(T_Youtuber3[[#This Row],[CtrID]],T_Country[CtID],T_Country[Longitude])</f>
        <v>-88.896500000000003</v>
      </c>
    </row>
    <row r="277" spans="1:26">
      <c r="A277" s="15">
        <v>276</v>
      </c>
      <c r="B277" s="15" t="s">
        <v>881</v>
      </c>
      <c r="C277" s="15">
        <v>15400000</v>
      </c>
      <c r="D277" s="16">
        <v>11500000000</v>
      </c>
      <c r="E277" s="17">
        <v>6</v>
      </c>
      <c r="F277" s="15">
        <v>379</v>
      </c>
      <c r="G277" s="15">
        <v>47</v>
      </c>
      <c r="H277" s="15">
        <v>349</v>
      </c>
      <c r="I277" s="15">
        <v>6</v>
      </c>
      <c r="J277" s="15">
        <v>141</v>
      </c>
      <c r="K277" s="15">
        <v>80172000</v>
      </c>
      <c r="L277" s="15">
        <v>20000</v>
      </c>
      <c r="M277" s="15">
        <v>320700</v>
      </c>
      <c r="N277" s="15">
        <v>240500</v>
      </c>
      <c r="O277" s="15">
        <v>3800000</v>
      </c>
      <c r="P277" s="15">
        <v>200000</v>
      </c>
      <c r="Q277" s="18">
        <v>43299</v>
      </c>
      <c r="R277" s="15" t="str">
        <f>INDEX(T_Category[category],MATCH(T_Youtuber3[[#This Row],[CatID]],T_Category[CatID],1))</f>
        <v>Gaming</v>
      </c>
      <c r="S277" s="15" t="str">
        <f>VLOOKUP(T_Youtuber3[[#This Row],[CtrID]],T_Country[#Data],2,1)</f>
        <v>United Arab Emirates</v>
      </c>
      <c r="T277" s="15" t="str">
        <f>VLOOKUP(T_Youtuber3[[#This Row],[CtrID]],T_Country[#Data],3,0)</f>
        <v>AE</v>
      </c>
      <c r="U277" s="15">
        <f>INDEX(T_Country[Gross tertiary education enrollment (%)],MATCH(T_Youtuber3[[#This Row],[CtrID]],T_Country[CtID],0))</f>
        <v>36.799999999999997</v>
      </c>
      <c r="V277" s="19">
        <f>_xlfn.XLOOKUP(T_Youtuber3[[#This Row],[CtrID]],T_Country[CtID],T_Country[Population])</f>
        <v>9770529</v>
      </c>
      <c r="W277" s="15" cm="1">
        <f t="array" ref="W277">_xlfn._xlws.FILTER(T_Country[Unemployment rate],T_Country[CtID]=T_Youtuber3[[#This Row],[CtrID]])</f>
        <v>2.35</v>
      </c>
      <c r="X277" s="15">
        <f>_xlfn.XLOOKUP(T_Youtuber3[[#This Row],[CtrID]],T_Country[CtID],T_Country[Urban_population])</f>
        <v>8479744</v>
      </c>
      <c r="Y277" s="15">
        <f>_xlfn.XLOOKUP(T_Youtuber3[[#This Row],[CtrID]],T_Country[CtID],T_Country[Latitude])</f>
        <v>23.42408</v>
      </c>
      <c r="Z277" s="15">
        <f>_xlfn.XLOOKUP(T_Youtuber3[[#This Row],[CtrID]],T_Country[CtID],T_Country[Longitude])</f>
        <v>53.847819999999999</v>
      </c>
    </row>
    <row r="278" spans="1:26">
      <c r="A278" s="15">
        <v>277</v>
      </c>
      <c r="B278" s="15" t="s">
        <v>493</v>
      </c>
      <c r="C278" s="15">
        <v>22300000</v>
      </c>
      <c r="D278" s="16">
        <v>24100000000</v>
      </c>
      <c r="E278" s="17">
        <v>6</v>
      </c>
      <c r="F278" s="15">
        <v>1724</v>
      </c>
      <c r="G278" s="15">
        <v>49</v>
      </c>
      <c r="H278" s="15">
        <v>77</v>
      </c>
      <c r="I278" s="15">
        <v>91</v>
      </c>
      <c r="J278" s="15">
        <v>22</v>
      </c>
      <c r="K278" s="16">
        <v>132000000</v>
      </c>
      <c r="L278" s="15">
        <v>33000</v>
      </c>
      <c r="M278" s="15">
        <v>528400</v>
      </c>
      <c r="N278" s="15">
        <v>396300</v>
      </c>
      <c r="O278" s="15">
        <v>6300000</v>
      </c>
      <c r="P278" s="15">
        <v>100000</v>
      </c>
      <c r="Q278" s="18">
        <v>41418</v>
      </c>
      <c r="R278" s="15" t="str">
        <f>INDEX(T_Category[category],MATCH(T_Youtuber3[[#This Row],[CatID]],T_Category[CatID],1))</f>
        <v>Gaming</v>
      </c>
      <c r="S278" s="15" t="str">
        <f>VLOOKUP(T_Youtuber3[[#This Row],[CtrID]],T_Country[#Data],2,1)</f>
        <v>United States</v>
      </c>
      <c r="T278" s="15" t="str">
        <f>VLOOKUP(T_Youtuber3[[#This Row],[CtrID]],T_Country[#Data],3,0)</f>
        <v>US</v>
      </c>
      <c r="U278" s="15">
        <f>INDEX(T_Country[Gross tertiary education enrollment (%)],MATCH(T_Youtuber3[[#This Row],[CtrID]],T_Country[CtID],0))</f>
        <v>88.2</v>
      </c>
      <c r="V278" s="19">
        <f>_xlfn.XLOOKUP(T_Youtuber3[[#This Row],[CtrID]],T_Country[CtID],T_Country[Population])</f>
        <v>328000000</v>
      </c>
      <c r="W278" s="15" cm="1">
        <f t="array" ref="W278">_xlfn._xlws.FILTER(T_Country[Unemployment rate],T_Country[CtID]=T_Youtuber3[[#This Row],[CtrID]])</f>
        <v>14.7</v>
      </c>
      <c r="X278" s="15">
        <f>_xlfn.XLOOKUP(T_Youtuber3[[#This Row],[CtrID]],T_Country[CtID],T_Country[Urban_population])</f>
        <v>271000000</v>
      </c>
      <c r="Y278" s="15">
        <f>_xlfn.XLOOKUP(T_Youtuber3[[#This Row],[CtrID]],T_Country[CtID],T_Country[Latitude])</f>
        <v>37.090240000000001</v>
      </c>
      <c r="Z278" s="15">
        <f>_xlfn.XLOOKUP(T_Youtuber3[[#This Row],[CtrID]],T_Country[CtID],T_Country[Longitude])</f>
        <v>-95.712900000000005</v>
      </c>
    </row>
    <row r="279" spans="1:26">
      <c r="A279" s="15">
        <v>278</v>
      </c>
      <c r="B279" s="15" t="s">
        <v>626</v>
      </c>
      <c r="C279" s="15">
        <v>19400000</v>
      </c>
      <c r="D279" s="16">
        <v>5530000000</v>
      </c>
      <c r="E279" s="17">
        <v>17</v>
      </c>
      <c r="F279" s="15">
        <v>10728</v>
      </c>
      <c r="G279" s="15">
        <v>43</v>
      </c>
      <c r="H279" s="15">
        <v>1186</v>
      </c>
      <c r="I279" s="15">
        <v>1</v>
      </c>
      <c r="J279" s="15">
        <v>5</v>
      </c>
      <c r="K279" s="15">
        <v>58863000</v>
      </c>
      <c r="L279" s="15">
        <v>14700</v>
      </c>
      <c r="M279" s="15">
        <v>235500</v>
      </c>
      <c r="N279" s="15">
        <v>176600</v>
      </c>
      <c r="O279" s="15">
        <v>2800000</v>
      </c>
      <c r="P279" s="15">
        <v>100000</v>
      </c>
      <c r="Q279" s="18">
        <v>38966</v>
      </c>
      <c r="R279" s="15" t="str">
        <f>INDEX(T_Category[category],MATCH(T_Youtuber3[[#This Row],[CatID]],T_Category[CatID],1))</f>
        <v>Sports</v>
      </c>
      <c r="S279" s="15" t="str">
        <f>VLOOKUP(T_Youtuber3[[#This Row],[CtrID]],T_Country[#Data],2,1)</f>
        <v>Switzerland</v>
      </c>
      <c r="T279" s="15" t="str">
        <f>VLOOKUP(T_Youtuber3[[#This Row],[CtrID]],T_Country[#Data],3,0)</f>
        <v>CH</v>
      </c>
      <c r="U279" s="15">
        <f>INDEX(T_Country[Gross tertiary education enrollment (%)],MATCH(T_Youtuber3[[#This Row],[CtrID]],T_Country[CtID],0))</f>
        <v>59.6</v>
      </c>
      <c r="V279" s="19">
        <f>_xlfn.XLOOKUP(T_Youtuber3[[#This Row],[CtrID]],T_Country[CtID],T_Country[Population])</f>
        <v>8574832</v>
      </c>
      <c r="W279" s="15" cm="1">
        <f t="array" ref="W279">_xlfn._xlws.FILTER(T_Country[Unemployment rate],T_Country[CtID]=T_Youtuber3[[#This Row],[CtrID]])</f>
        <v>4.58</v>
      </c>
      <c r="X279" s="15">
        <f>_xlfn.XLOOKUP(T_Youtuber3[[#This Row],[CtrID]],T_Country[CtID],T_Country[Urban_population])</f>
        <v>6332428</v>
      </c>
      <c r="Y279" s="15">
        <f>_xlfn.XLOOKUP(T_Youtuber3[[#This Row],[CtrID]],T_Country[CtID],T_Country[Latitude])</f>
        <v>46.818190000000001</v>
      </c>
      <c r="Z279" s="15">
        <f>_xlfn.XLOOKUP(T_Youtuber3[[#This Row],[CtrID]],T_Country[CtID],T_Country[Longitude])</f>
        <v>8.2275120000000008</v>
      </c>
    </row>
    <row r="280" spans="1:26">
      <c r="A280" s="15">
        <v>279</v>
      </c>
      <c r="B280" s="15" t="s">
        <v>987</v>
      </c>
      <c r="C280" s="15">
        <v>14600000</v>
      </c>
      <c r="D280" s="16">
        <v>7950000000</v>
      </c>
      <c r="E280" s="17">
        <v>9</v>
      </c>
      <c r="F280" s="15">
        <v>67</v>
      </c>
      <c r="G280" s="15">
        <v>49</v>
      </c>
      <c r="H280" s="15">
        <v>659</v>
      </c>
      <c r="I280" s="15">
        <v>155</v>
      </c>
      <c r="J280" s="15">
        <v>131</v>
      </c>
      <c r="K280" s="15">
        <v>37632000</v>
      </c>
      <c r="L280" s="15">
        <v>9400</v>
      </c>
      <c r="M280" s="15">
        <v>150500</v>
      </c>
      <c r="N280" s="15">
        <v>112900</v>
      </c>
      <c r="O280" s="15">
        <v>1800000</v>
      </c>
      <c r="P280" s="15" t="s">
        <v>39</v>
      </c>
      <c r="Q280" s="18">
        <v>41326</v>
      </c>
      <c r="R280" s="15" t="str">
        <f>INDEX(T_Category[category],MATCH(T_Youtuber3[[#This Row],[CatID]],T_Category[CatID],1))</f>
        <v>Music</v>
      </c>
      <c r="S280" s="15" t="str">
        <f>VLOOKUP(T_Youtuber3[[#This Row],[CtrID]],T_Country[#Data],2,1)</f>
        <v>United States</v>
      </c>
      <c r="T280" s="15" t="str">
        <f>VLOOKUP(T_Youtuber3[[#This Row],[CtrID]],T_Country[#Data],3,0)</f>
        <v>US</v>
      </c>
      <c r="U280" s="15">
        <f>INDEX(T_Country[Gross tertiary education enrollment (%)],MATCH(T_Youtuber3[[#This Row],[CtrID]],T_Country[CtID],0))</f>
        <v>88.2</v>
      </c>
      <c r="V280" s="19">
        <f>_xlfn.XLOOKUP(T_Youtuber3[[#This Row],[CtrID]],T_Country[CtID],T_Country[Population])</f>
        <v>328000000</v>
      </c>
      <c r="W280" s="15" cm="1">
        <f t="array" ref="W280">_xlfn._xlws.FILTER(T_Country[Unemployment rate],T_Country[CtID]=T_Youtuber3[[#This Row],[CtrID]])</f>
        <v>14.7</v>
      </c>
      <c r="X280" s="15">
        <f>_xlfn.XLOOKUP(T_Youtuber3[[#This Row],[CtrID]],T_Country[CtID],T_Country[Urban_population])</f>
        <v>271000000</v>
      </c>
      <c r="Y280" s="15">
        <f>_xlfn.XLOOKUP(T_Youtuber3[[#This Row],[CtrID]],T_Country[CtID],T_Country[Latitude])</f>
        <v>37.090240000000001</v>
      </c>
      <c r="Z280" s="15">
        <f>_xlfn.XLOOKUP(T_Youtuber3[[#This Row],[CtrID]],T_Country[CtID],T_Country[Longitude])</f>
        <v>-95.712900000000005</v>
      </c>
    </row>
    <row r="281" spans="1:26">
      <c r="A281" s="15">
        <v>280</v>
      </c>
      <c r="B281" s="15" t="s">
        <v>964</v>
      </c>
      <c r="C281" s="15">
        <v>14800000</v>
      </c>
      <c r="D281" s="16">
        <v>15800000000</v>
      </c>
      <c r="E281" s="17">
        <v>10</v>
      </c>
      <c r="F281" s="15">
        <v>2222</v>
      </c>
      <c r="G281" s="15">
        <v>49</v>
      </c>
      <c r="H281" s="15">
        <v>195</v>
      </c>
      <c r="I281" s="15">
        <v>152</v>
      </c>
      <c r="J281" s="15">
        <v>46</v>
      </c>
      <c r="K281" s="16">
        <v>1200000000</v>
      </c>
      <c r="L281" s="15">
        <v>300800</v>
      </c>
      <c r="M281" s="15">
        <v>4800000</v>
      </c>
      <c r="N281" s="15">
        <v>3600000</v>
      </c>
      <c r="O281" s="15">
        <v>57800000</v>
      </c>
      <c r="P281" s="15">
        <v>1700000</v>
      </c>
      <c r="Q281" s="18">
        <v>44279</v>
      </c>
      <c r="R281" s="15" t="str">
        <f>INDEX(T_Category[category],MATCH(T_Youtuber3[[#This Row],[CatID]],T_Category[CatID],1))</f>
        <v>nan</v>
      </c>
      <c r="S281" s="15" t="str">
        <f>VLOOKUP(T_Youtuber3[[#This Row],[CtrID]],T_Country[#Data],2,1)</f>
        <v>United States</v>
      </c>
      <c r="T281" s="15" t="str">
        <f>VLOOKUP(T_Youtuber3[[#This Row],[CtrID]],T_Country[#Data],3,0)</f>
        <v>US</v>
      </c>
      <c r="U281" s="15">
        <f>INDEX(T_Country[Gross tertiary education enrollment (%)],MATCH(T_Youtuber3[[#This Row],[CtrID]],T_Country[CtID],0))</f>
        <v>88.2</v>
      </c>
      <c r="V281" s="19">
        <f>_xlfn.XLOOKUP(T_Youtuber3[[#This Row],[CtrID]],T_Country[CtID],T_Country[Population])</f>
        <v>328000000</v>
      </c>
      <c r="W281" s="15" cm="1">
        <f t="array" ref="W281">_xlfn._xlws.FILTER(T_Country[Unemployment rate],T_Country[CtID]=T_Youtuber3[[#This Row],[CtrID]])</f>
        <v>14.7</v>
      </c>
      <c r="X281" s="15">
        <f>_xlfn.XLOOKUP(T_Youtuber3[[#This Row],[CtrID]],T_Country[CtID],T_Country[Urban_population])</f>
        <v>271000000</v>
      </c>
      <c r="Y281" s="15">
        <f>_xlfn.XLOOKUP(T_Youtuber3[[#This Row],[CtrID]],T_Country[CtID],T_Country[Latitude])</f>
        <v>37.090240000000001</v>
      </c>
      <c r="Z281" s="15">
        <f>_xlfn.XLOOKUP(T_Youtuber3[[#This Row],[CtrID]],T_Country[CtID],T_Country[Longitude])</f>
        <v>-95.712900000000005</v>
      </c>
    </row>
    <row r="282" spans="1:26">
      <c r="A282" s="15">
        <v>281</v>
      </c>
      <c r="B282" s="15" t="s">
        <v>1246</v>
      </c>
      <c r="C282" s="15">
        <v>12500000</v>
      </c>
      <c r="D282" s="16">
        <v>2980000000</v>
      </c>
      <c r="E282" s="17">
        <v>7</v>
      </c>
      <c r="F282" s="15">
        <v>1076</v>
      </c>
      <c r="G282" s="15">
        <v>49</v>
      </c>
      <c r="H282" s="15">
        <v>2892</v>
      </c>
      <c r="I282" s="15">
        <v>175</v>
      </c>
      <c r="J282" s="15">
        <v>171</v>
      </c>
      <c r="K282" s="16">
        <v>111000000</v>
      </c>
      <c r="L282" s="15">
        <v>27800</v>
      </c>
      <c r="M282" s="15">
        <v>445000</v>
      </c>
      <c r="N282" s="15">
        <v>333800</v>
      </c>
      <c r="O282" s="15">
        <v>5300000</v>
      </c>
      <c r="P282" s="15">
        <v>200000</v>
      </c>
      <c r="Q282" s="18">
        <v>41698</v>
      </c>
      <c r="R282" s="15" t="str">
        <f>INDEX(T_Category[category],MATCH(T_Youtuber3[[#This Row],[CatID]],T_Category[CatID],1))</f>
        <v>Howto &amp; Style</v>
      </c>
      <c r="S282" s="15" t="str">
        <f>VLOOKUP(T_Youtuber3[[#This Row],[CtrID]],T_Country[#Data],2,1)</f>
        <v>United States</v>
      </c>
      <c r="T282" s="15" t="str">
        <f>VLOOKUP(T_Youtuber3[[#This Row],[CtrID]],T_Country[#Data],3,0)</f>
        <v>US</v>
      </c>
      <c r="U282" s="15">
        <f>INDEX(T_Country[Gross tertiary education enrollment (%)],MATCH(T_Youtuber3[[#This Row],[CtrID]],T_Country[CtID],0))</f>
        <v>88.2</v>
      </c>
      <c r="V282" s="19">
        <f>_xlfn.XLOOKUP(T_Youtuber3[[#This Row],[CtrID]],T_Country[CtID],T_Country[Population])</f>
        <v>328000000</v>
      </c>
      <c r="W282" s="15" cm="1">
        <f t="array" ref="W282">_xlfn._xlws.FILTER(T_Country[Unemployment rate],T_Country[CtID]=T_Youtuber3[[#This Row],[CtrID]])</f>
        <v>14.7</v>
      </c>
      <c r="X282" s="15">
        <f>_xlfn.XLOOKUP(T_Youtuber3[[#This Row],[CtrID]],T_Country[CtID],T_Country[Urban_population])</f>
        <v>271000000</v>
      </c>
      <c r="Y282" s="15">
        <f>_xlfn.XLOOKUP(T_Youtuber3[[#This Row],[CtrID]],T_Country[CtID],T_Country[Latitude])</f>
        <v>37.090240000000001</v>
      </c>
      <c r="Z282" s="15">
        <f>_xlfn.XLOOKUP(T_Youtuber3[[#This Row],[CtrID]],T_Country[CtID],T_Country[Longitude])</f>
        <v>-95.712900000000005</v>
      </c>
    </row>
    <row r="283" spans="1:26">
      <c r="A283" s="15">
        <v>282</v>
      </c>
      <c r="B283" s="15" t="s">
        <v>830</v>
      </c>
      <c r="C283" s="15">
        <v>16100000</v>
      </c>
      <c r="D283" s="16">
        <v>7130000000</v>
      </c>
      <c r="E283" s="17">
        <v>9</v>
      </c>
      <c r="F283" s="15">
        <v>41</v>
      </c>
      <c r="G283" s="15">
        <v>17</v>
      </c>
      <c r="H283" s="15">
        <v>4006012</v>
      </c>
      <c r="I283" s="15">
        <v>3726</v>
      </c>
      <c r="J283" s="15">
        <v>6335</v>
      </c>
      <c r="K283" s="15">
        <v>780</v>
      </c>
      <c r="L283" s="15">
        <v>0.2</v>
      </c>
      <c r="M283" s="15">
        <v>3</v>
      </c>
      <c r="N283" s="15">
        <v>2</v>
      </c>
      <c r="O283" s="15">
        <v>37</v>
      </c>
      <c r="P283" s="15">
        <v>4</v>
      </c>
      <c r="Q283" s="18">
        <v>39041</v>
      </c>
      <c r="R283" s="15" t="str">
        <f>INDEX(T_Category[category],MATCH(T_Youtuber3[[#This Row],[CatID]],T_Category[CatID],1))</f>
        <v>Music</v>
      </c>
      <c r="S283" s="15" t="str">
        <f>VLOOKUP(T_Youtuber3[[#This Row],[CtrID]],T_Country[#Data],2,1)</f>
        <v>France</v>
      </c>
      <c r="T283" s="15" t="str">
        <f>VLOOKUP(T_Youtuber3[[#This Row],[CtrID]],T_Country[#Data],3,0)</f>
        <v>FR</v>
      </c>
      <c r="U283" s="15">
        <f>INDEX(T_Country[Gross tertiary education enrollment (%)],MATCH(T_Youtuber3[[#This Row],[CtrID]],T_Country[CtID],0))</f>
        <v>65.599999999999994</v>
      </c>
      <c r="V283" s="19">
        <f>_xlfn.XLOOKUP(T_Youtuber3[[#This Row],[CtrID]],T_Country[CtID],T_Country[Population])</f>
        <v>67059887</v>
      </c>
      <c r="W283" s="15" cm="1">
        <f t="array" ref="W283">_xlfn._xlws.FILTER(T_Country[Unemployment rate],T_Country[CtID]=T_Youtuber3[[#This Row],[CtrID]])</f>
        <v>8.43</v>
      </c>
      <c r="X283" s="15">
        <f>_xlfn.XLOOKUP(T_Youtuber3[[#This Row],[CtrID]],T_Country[CtID],T_Country[Urban_population])</f>
        <v>54123364</v>
      </c>
      <c r="Y283" s="15">
        <f>_xlfn.XLOOKUP(T_Youtuber3[[#This Row],[CtrID]],T_Country[CtID],T_Country[Latitude])</f>
        <v>46.227640000000001</v>
      </c>
      <c r="Z283" s="15">
        <f>_xlfn.XLOOKUP(T_Youtuber3[[#This Row],[CtrID]],T_Country[CtID],T_Country[Longitude])</f>
        <v>2.213749</v>
      </c>
    </row>
    <row r="284" spans="1:26">
      <c r="A284" s="15">
        <v>283</v>
      </c>
      <c r="B284" s="15" t="s">
        <v>1256</v>
      </c>
      <c r="C284" s="15">
        <v>12500000</v>
      </c>
      <c r="D284" s="16">
        <v>11700000000</v>
      </c>
      <c r="E284" s="17">
        <v>4</v>
      </c>
      <c r="F284" s="15">
        <v>11907</v>
      </c>
      <c r="G284" s="15">
        <v>19</v>
      </c>
      <c r="H284" s="15">
        <v>337</v>
      </c>
      <c r="I284" s="15">
        <v>122</v>
      </c>
      <c r="J284" s="15">
        <v>170</v>
      </c>
      <c r="K284" s="16">
        <v>180000000</v>
      </c>
      <c r="L284" s="15">
        <v>45000</v>
      </c>
      <c r="M284" s="15">
        <v>720100</v>
      </c>
      <c r="N284" s="15">
        <v>540100</v>
      </c>
      <c r="O284" s="15">
        <v>8600000</v>
      </c>
      <c r="P284" s="15">
        <v>100000</v>
      </c>
      <c r="Q284" s="18">
        <v>42235</v>
      </c>
      <c r="R284" s="15" t="str">
        <f>INDEX(T_Category[category],MATCH(T_Youtuber3[[#This Row],[CatID]],T_Category[CatID],1))</f>
        <v>Entertainment</v>
      </c>
      <c r="S284" s="15" t="str">
        <f>VLOOKUP(T_Youtuber3[[#This Row],[CtrID]],T_Country[#Data],2,1)</f>
        <v>India</v>
      </c>
      <c r="T284" s="15" t="str">
        <f>VLOOKUP(T_Youtuber3[[#This Row],[CtrID]],T_Country[#Data],3,0)</f>
        <v>IN</v>
      </c>
      <c r="U284" s="15">
        <f>INDEX(T_Country[Gross tertiary education enrollment (%)],MATCH(T_Youtuber3[[#This Row],[CtrID]],T_Country[CtID],0))</f>
        <v>28.1</v>
      </c>
      <c r="V284" s="19">
        <f>_xlfn.XLOOKUP(T_Youtuber3[[#This Row],[CtrID]],T_Country[CtID],T_Country[Population])</f>
        <v>1370000000</v>
      </c>
      <c r="W284" s="15" cm="1">
        <f t="array" ref="W284">_xlfn._xlws.FILTER(T_Country[Unemployment rate],T_Country[CtID]=T_Youtuber3[[#This Row],[CtrID]])</f>
        <v>5.36</v>
      </c>
      <c r="X284" s="15">
        <f>_xlfn.XLOOKUP(T_Youtuber3[[#This Row],[CtrID]],T_Country[CtID],T_Country[Urban_population])</f>
        <v>471000000</v>
      </c>
      <c r="Y284" s="15">
        <f>_xlfn.XLOOKUP(T_Youtuber3[[#This Row],[CtrID]],T_Country[CtID],T_Country[Latitude])</f>
        <v>20.593679999999999</v>
      </c>
      <c r="Z284" s="15">
        <f>_xlfn.XLOOKUP(T_Youtuber3[[#This Row],[CtrID]],T_Country[CtID],T_Country[Longitude])</f>
        <v>78.962879999999998</v>
      </c>
    </row>
    <row r="285" spans="1:26">
      <c r="A285" s="15">
        <v>284</v>
      </c>
      <c r="B285" s="15" t="s">
        <v>1220</v>
      </c>
      <c r="C285" s="15">
        <v>12700000</v>
      </c>
      <c r="D285" s="16">
        <v>4270000000</v>
      </c>
      <c r="E285" s="17">
        <v>2</v>
      </c>
      <c r="F285" s="15">
        <v>2483</v>
      </c>
      <c r="G285" s="15">
        <v>29</v>
      </c>
      <c r="H285" s="15">
        <v>1740</v>
      </c>
      <c r="I285" s="15">
        <v>32</v>
      </c>
      <c r="J285" s="15">
        <v>41</v>
      </c>
      <c r="K285" s="15">
        <v>77482000</v>
      </c>
      <c r="L285" s="15">
        <v>19400</v>
      </c>
      <c r="M285" s="15">
        <v>309900</v>
      </c>
      <c r="N285" s="15">
        <v>232400</v>
      </c>
      <c r="O285" s="15">
        <v>3700000</v>
      </c>
      <c r="P285" s="15">
        <v>100000</v>
      </c>
      <c r="Q285" s="18">
        <v>39374</v>
      </c>
      <c r="R285" s="15" t="str">
        <f>INDEX(T_Category[category],MATCH(T_Youtuber3[[#This Row],[CatID]],T_Category[CatID],1))</f>
        <v>Comedy</v>
      </c>
      <c r="S285" s="15" t="str">
        <f>VLOOKUP(T_Youtuber3[[#This Row],[CtrID]],T_Country[#Data],2,1)</f>
        <v>Mexico</v>
      </c>
      <c r="T285" s="15" t="str">
        <f>VLOOKUP(T_Youtuber3[[#This Row],[CtrID]],T_Country[#Data],3,0)</f>
        <v>MX</v>
      </c>
      <c r="U285" s="15">
        <f>INDEX(T_Country[Gross tertiary education enrollment (%)],MATCH(T_Youtuber3[[#This Row],[CtrID]],T_Country[CtID],0))</f>
        <v>40.200000000000003</v>
      </c>
      <c r="V285" s="19">
        <f>_xlfn.XLOOKUP(T_Youtuber3[[#This Row],[CtrID]],T_Country[CtID],T_Country[Population])</f>
        <v>126000000</v>
      </c>
      <c r="W285" s="15" cm="1">
        <f t="array" ref="W285">_xlfn._xlws.FILTER(T_Country[Unemployment rate],T_Country[CtID]=T_Youtuber3[[#This Row],[CtrID]])</f>
        <v>3.42</v>
      </c>
      <c r="X285" s="15">
        <f>_xlfn.XLOOKUP(T_Youtuber3[[#This Row],[CtrID]],T_Country[CtID],T_Country[Urban_population])</f>
        <v>103000000</v>
      </c>
      <c r="Y285" s="15">
        <f>_xlfn.XLOOKUP(T_Youtuber3[[#This Row],[CtrID]],T_Country[CtID],T_Country[Latitude])</f>
        <v>23.634499999999999</v>
      </c>
      <c r="Z285" s="15">
        <f>_xlfn.XLOOKUP(T_Youtuber3[[#This Row],[CtrID]],T_Country[CtID],T_Country[Longitude])</f>
        <v>-102.553</v>
      </c>
    </row>
    <row r="286" spans="1:26">
      <c r="A286" s="15">
        <v>285</v>
      </c>
      <c r="B286" s="15" t="s">
        <v>1290</v>
      </c>
      <c r="C286" s="15">
        <v>12300000</v>
      </c>
      <c r="D286" s="16">
        <v>1670000000</v>
      </c>
      <c r="E286" s="17">
        <v>13</v>
      </c>
      <c r="F286" s="15">
        <v>1500</v>
      </c>
      <c r="G286" s="15">
        <v>19</v>
      </c>
      <c r="H286" s="15">
        <v>6141</v>
      </c>
      <c r="I286" s="15">
        <v>125</v>
      </c>
      <c r="J286" s="15">
        <v>69</v>
      </c>
      <c r="K286" s="15">
        <v>64735000</v>
      </c>
      <c r="L286" s="15">
        <v>16200</v>
      </c>
      <c r="M286" s="15">
        <v>258900</v>
      </c>
      <c r="N286" s="15">
        <v>194200</v>
      </c>
      <c r="O286" s="15">
        <v>3100000</v>
      </c>
      <c r="P286" s="15">
        <v>300000</v>
      </c>
      <c r="Q286" s="18">
        <v>43357</v>
      </c>
      <c r="R286" s="15" t="str">
        <f>INDEX(T_Category[category],MATCH(T_Youtuber3[[#This Row],[CatID]],T_Category[CatID],1))</f>
        <v>People &amp; Blogs</v>
      </c>
      <c r="S286" s="15" t="str">
        <f>VLOOKUP(T_Youtuber3[[#This Row],[CtrID]],T_Country[#Data],2,1)</f>
        <v>India</v>
      </c>
      <c r="T286" s="15" t="str">
        <f>VLOOKUP(T_Youtuber3[[#This Row],[CtrID]],T_Country[#Data],3,0)</f>
        <v>IN</v>
      </c>
      <c r="U286" s="15">
        <f>INDEX(T_Country[Gross tertiary education enrollment (%)],MATCH(T_Youtuber3[[#This Row],[CtrID]],T_Country[CtID],0))</f>
        <v>28.1</v>
      </c>
      <c r="V286" s="19">
        <f>_xlfn.XLOOKUP(T_Youtuber3[[#This Row],[CtrID]],T_Country[CtID],T_Country[Population])</f>
        <v>1370000000</v>
      </c>
      <c r="W286" s="15" cm="1">
        <f t="array" ref="W286">_xlfn._xlws.FILTER(T_Country[Unemployment rate],T_Country[CtID]=T_Youtuber3[[#This Row],[CtrID]])</f>
        <v>5.36</v>
      </c>
      <c r="X286" s="15">
        <f>_xlfn.XLOOKUP(T_Youtuber3[[#This Row],[CtrID]],T_Country[CtID],T_Country[Urban_population])</f>
        <v>471000000</v>
      </c>
      <c r="Y286" s="15">
        <f>_xlfn.XLOOKUP(T_Youtuber3[[#This Row],[CtrID]],T_Country[CtID],T_Country[Latitude])</f>
        <v>20.593679999999999</v>
      </c>
      <c r="Z286" s="15">
        <f>_xlfn.XLOOKUP(T_Youtuber3[[#This Row],[CtrID]],T_Country[CtID],T_Country[Longitude])</f>
        <v>78.962879999999998</v>
      </c>
    </row>
    <row r="287" spans="1:26">
      <c r="A287" s="15">
        <v>286</v>
      </c>
      <c r="B287" s="15" t="s">
        <v>308</v>
      </c>
      <c r="C287" s="15">
        <v>30100000</v>
      </c>
      <c r="D287" s="16">
        <v>7280000000</v>
      </c>
      <c r="E287" s="17">
        <v>6</v>
      </c>
      <c r="F287" s="15">
        <v>0</v>
      </c>
      <c r="G287" s="15">
        <v>20</v>
      </c>
      <c r="H287" s="15">
        <v>4057944</v>
      </c>
      <c r="I287" s="15" t="s">
        <v>39</v>
      </c>
      <c r="J287" s="15" t="s">
        <v>39</v>
      </c>
      <c r="K287" s="15" t="s">
        <v>39</v>
      </c>
      <c r="L287" s="15">
        <v>0</v>
      </c>
      <c r="M287" s="15">
        <v>0</v>
      </c>
      <c r="N287" s="15">
        <v>0</v>
      </c>
      <c r="O287" s="15">
        <v>0</v>
      </c>
      <c r="P287" s="15">
        <v>6</v>
      </c>
      <c r="Q287" s="18">
        <v>38939</v>
      </c>
      <c r="R287" s="15" t="str">
        <f>INDEX(T_Category[category],MATCH(T_Youtuber3[[#This Row],[CatID]],T_Category[CatID],1))</f>
        <v>Gaming</v>
      </c>
      <c r="S287" s="15" t="str">
        <f>VLOOKUP(T_Youtuber3[[#This Row],[CtrID]],T_Country[#Data],2,1)</f>
        <v>Indonesia</v>
      </c>
      <c r="T287" s="15" t="str">
        <f>VLOOKUP(T_Youtuber3[[#This Row],[CtrID]],T_Country[#Data],3,0)</f>
        <v>ID</v>
      </c>
      <c r="U287" s="15">
        <f>INDEX(T_Country[Gross tertiary education enrollment (%)],MATCH(T_Youtuber3[[#This Row],[CtrID]],T_Country[CtID],0))</f>
        <v>36.299999999999997</v>
      </c>
      <c r="V287" s="19">
        <f>_xlfn.XLOOKUP(T_Youtuber3[[#This Row],[CtrID]],T_Country[CtID],T_Country[Population])</f>
        <v>270000000</v>
      </c>
      <c r="W287" s="15" cm="1">
        <f t="array" ref="W287">_xlfn._xlws.FILTER(T_Country[Unemployment rate],T_Country[CtID]=T_Youtuber3[[#This Row],[CtrID]])</f>
        <v>4.6900000000000004</v>
      </c>
      <c r="X287" s="15">
        <f>_xlfn.XLOOKUP(T_Youtuber3[[#This Row],[CtrID]],T_Country[CtID],T_Country[Urban_population])</f>
        <v>152000000</v>
      </c>
      <c r="Y287" s="15">
        <f>_xlfn.XLOOKUP(T_Youtuber3[[#This Row],[CtrID]],T_Country[CtID],T_Country[Latitude])</f>
        <v>-0.78927999999999998</v>
      </c>
      <c r="Z287" s="15">
        <f>_xlfn.XLOOKUP(T_Youtuber3[[#This Row],[CtrID]],T_Country[CtID],T_Country[Longitude])</f>
        <v>113.9213</v>
      </c>
    </row>
    <row r="288" spans="1:26">
      <c r="A288" s="15">
        <v>287</v>
      </c>
      <c r="B288" s="15" t="s">
        <v>954</v>
      </c>
      <c r="C288" s="15">
        <v>14800000</v>
      </c>
      <c r="D288" s="16">
        <v>13400000000</v>
      </c>
      <c r="E288" s="17">
        <v>9</v>
      </c>
      <c r="F288" s="15">
        <v>1210</v>
      </c>
      <c r="G288" s="15">
        <v>49</v>
      </c>
      <c r="H288" s="15">
        <v>276</v>
      </c>
      <c r="I288" s="15">
        <v>153</v>
      </c>
      <c r="J288" s="15">
        <v>148</v>
      </c>
      <c r="K288" s="15">
        <v>61205000</v>
      </c>
      <c r="L288" s="15">
        <v>15300</v>
      </c>
      <c r="M288" s="15">
        <v>244800</v>
      </c>
      <c r="N288" s="15">
        <v>183600</v>
      </c>
      <c r="O288" s="15">
        <v>2900000</v>
      </c>
      <c r="P288" s="15" t="s">
        <v>39</v>
      </c>
      <c r="Q288" s="18">
        <v>38877</v>
      </c>
      <c r="R288" s="15" t="str">
        <f>INDEX(T_Category[category],MATCH(T_Youtuber3[[#This Row],[CatID]],T_Category[CatID],1))</f>
        <v>Music</v>
      </c>
      <c r="S288" s="15" t="str">
        <f>VLOOKUP(T_Youtuber3[[#This Row],[CtrID]],T_Country[#Data],2,1)</f>
        <v>United States</v>
      </c>
      <c r="T288" s="15" t="str">
        <f>VLOOKUP(T_Youtuber3[[#This Row],[CtrID]],T_Country[#Data],3,0)</f>
        <v>US</v>
      </c>
      <c r="U288" s="15">
        <f>INDEX(T_Country[Gross tertiary education enrollment (%)],MATCH(T_Youtuber3[[#This Row],[CtrID]],T_Country[CtID],0))</f>
        <v>88.2</v>
      </c>
      <c r="V288" s="19">
        <f>_xlfn.XLOOKUP(T_Youtuber3[[#This Row],[CtrID]],T_Country[CtID],T_Country[Population])</f>
        <v>328000000</v>
      </c>
      <c r="W288" s="15" cm="1">
        <f t="array" ref="W288">_xlfn._xlws.FILTER(T_Country[Unemployment rate],T_Country[CtID]=T_Youtuber3[[#This Row],[CtrID]])</f>
        <v>14.7</v>
      </c>
      <c r="X288" s="15">
        <f>_xlfn.XLOOKUP(T_Youtuber3[[#This Row],[CtrID]],T_Country[CtID],T_Country[Urban_population])</f>
        <v>271000000</v>
      </c>
      <c r="Y288" s="15">
        <f>_xlfn.XLOOKUP(T_Youtuber3[[#This Row],[CtrID]],T_Country[CtID],T_Country[Latitude])</f>
        <v>37.090240000000001</v>
      </c>
      <c r="Z288" s="15">
        <f>_xlfn.XLOOKUP(T_Youtuber3[[#This Row],[CtrID]],T_Country[CtID],T_Country[Longitude])</f>
        <v>-95.712900000000005</v>
      </c>
    </row>
    <row r="289" spans="1:26">
      <c r="A289" s="15">
        <v>288</v>
      </c>
      <c r="B289" s="15" t="s">
        <v>734</v>
      </c>
      <c r="C289" s="15">
        <v>17500000</v>
      </c>
      <c r="D289" s="16">
        <v>7610000000</v>
      </c>
      <c r="E289" s="17">
        <v>4</v>
      </c>
      <c r="F289" s="15">
        <v>149</v>
      </c>
      <c r="G289" s="15">
        <v>19</v>
      </c>
      <c r="H289" s="15">
        <v>723</v>
      </c>
      <c r="I289" s="15">
        <v>86</v>
      </c>
      <c r="J289" s="15">
        <v>124</v>
      </c>
      <c r="K289" s="16">
        <v>110000000</v>
      </c>
      <c r="L289" s="15">
        <v>27500</v>
      </c>
      <c r="M289" s="15">
        <v>439400</v>
      </c>
      <c r="N289" s="15">
        <v>329500</v>
      </c>
      <c r="O289" s="15">
        <v>5300000</v>
      </c>
      <c r="P289" s="15">
        <v>300000</v>
      </c>
      <c r="Q289" s="18">
        <v>43005</v>
      </c>
      <c r="R289" s="15" t="str">
        <f>INDEX(T_Category[category],MATCH(T_Youtuber3[[#This Row],[CatID]],T_Category[CatID],1))</f>
        <v>Entertainment</v>
      </c>
      <c r="S289" s="15" t="str">
        <f>VLOOKUP(T_Youtuber3[[#This Row],[CtrID]],T_Country[#Data],2,1)</f>
        <v>India</v>
      </c>
      <c r="T289" s="15" t="str">
        <f>VLOOKUP(T_Youtuber3[[#This Row],[CtrID]],T_Country[#Data],3,0)</f>
        <v>IN</v>
      </c>
      <c r="U289" s="15">
        <f>INDEX(T_Country[Gross tertiary education enrollment (%)],MATCH(T_Youtuber3[[#This Row],[CtrID]],T_Country[CtID],0))</f>
        <v>28.1</v>
      </c>
      <c r="V289" s="19">
        <f>_xlfn.XLOOKUP(T_Youtuber3[[#This Row],[CtrID]],T_Country[CtID],T_Country[Population])</f>
        <v>1370000000</v>
      </c>
      <c r="W289" s="15" cm="1">
        <f t="array" ref="W289">_xlfn._xlws.FILTER(T_Country[Unemployment rate],T_Country[CtID]=T_Youtuber3[[#This Row],[CtrID]])</f>
        <v>5.36</v>
      </c>
      <c r="X289" s="15">
        <f>_xlfn.XLOOKUP(T_Youtuber3[[#This Row],[CtrID]],T_Country[CtID],T_Country[Urban_population])</f>
        <v>471000000</v>
      </c>
      <c r="Y289" s="15">
        <f>_xlfn.XLOOKUP(T_Youtuber3[[#This Row],[CtrID]],T_Country[CtID],T_Country[Latitude])</f>
        <v>20.593679999999999</v>
      </c>
      <c r="Z289" s="15">
        <f>_xlfn.XLOOKUP(T_Youtuber3[[#This Row],[CtrID]],T_Country[CtID],T_Country[Longitude])</f>
        <v>78.962879999999998</v>
      </c>
    </row>
    <row r="290" spans="1:26">
      <c r="A290" s="15">
        <v>289</v>
      </c>
      <c r="B290" s="15" t="s">
        <v>793</v>
      </c>
      <c r="C290" s="15">
        <v>16500000</v>
      </c>
      <c r="D290" s="16">
        <v>7410000000</v>
      </c>
      <c r="E290" s="17">
        <v>4</v>
      </c>
      <c r="F290" s="15">
        <v>735</v>
      </c>
      <c r="G290" s="15">
        <v>49</v>
      </c>
      <c r="H290" s="15">
        <v>757</v>
      </c>
      <c r="I290" s="15">
        <v>137</v>
      </c>
      <c r="J290" s="15">
        <v>133</v>
      </c>
      <c r="K290" s="15">
        <v>24378000</v>
      </c>
      <c r="L290" s="15">
        <v>6100</v>
      </c>
      <c r="M290" s="15">
        <v>97500</v>
      </c>
      <c r="N290" s="15">
        <v>73100</v>
      </c>
      <c r="O290" s="15">
        <v>1200000</v>
      </c>
      <c r="P290" s="15" t="s">
        <v>39</v>
      </c>
      <c r="Q290" s="18">
        <v>42521</v>
      </c>
      <c r="R290" s="15" t="str">
        <f>INDEX(T_Category[category],MATCH(T_Youtuber3[[#This Row],[CatID]],T_Category[CatID],1))</f>
        <v>Entertainment</v>
      </c>
      <c r="S290" s="15" t="str">
        <f>VLOOKUP(T_Youtuber3[[#This Row],[CtrID]],T_Country[#Data],2,1)</f>
        <v>United States</v>
      </c>
      <c r="T290" s="15" t="str">
        <f>VLOOKUP(T_Youtuber3[[#This Row],[CtrID]],T_Country[#Data],3,0)</f>
        <v>US</v>
      </c>
      <c r="U290" s="15">
        <f>INDEX(T_Country[Gross tertiary education enrollment (%)],MATCH(T_Youtuber3[[#This Row],[CtrID]],T_Country[CtID],0))</f>
        <v>88.2</v>
      </c>
      <c r="V290" s="19">
        <f>_xlfn.XLOOKUP(T_Youtuber3[[#This Row],[CtrID]],T_Country[CtID],T_Country[Population])</f>
        <v>328000000</v>
      </c>
      <c r="W290" s="15" cm="1">
        <f t="array" ref="W290">_xlfn._xlws.FILTER(T_Country[Unemployment rate],T_Country[CtID]=T_Youtuber3[[#This Row],[CtrID]])</f>
        <v>14.7</v>
      </c>
      <c r="X290" s="15">
        <f>_xlfn.XLOOKUP(T_Youtuber3[[#This Row],[CtrID]],T_Country[CtID],T_Country[Urban_population])</f>
        <v>271000000</v>
      </c>
      <c r="Y290" s="15">
        <f>_xlfn.XLOOKUP(T_Youtuber3[[#This Row],[CtrID]],T_Country[CtID],T_Country[Latitude])</f>
        <v>37.090240000000001</v>
      </c>
      <c r="Z290" s="15">
        <f>_xlfn.XLOOKUP(T_Youtuber3[[#This Row],[CtrID]],T_Country[CtID],T_Country[Longitude])</f>
        <v>-95.712900000000005</v>
      </c>
    </row>
    <row r="291" spans="1:26">
      <c r="A291" s="15">
        <v>290</v>
      </c>
      <c r="B291" s="15" t="s">
        <v>1225</v>
      </c>
      <c r="C291" s="15">
        <v>12700000</v>
      </c>
      <c r="D291" s="16">
        <v>9930000000</v>
      </c>
      <c r="E291" s="17">
        <v>9</v>
      </c>
      <c r="F291" s="15">
        <v>119</v>
      </c>
      <c r="G291" s="15">
        <v>49</v>
      </c>
      <c r="H291" s="15">
        <v>270216</v>
      </c>
      <c r="I291" s="15">
        <v>1944</v>
      </c>
      <c r="J291" s="15">
        <v>1473</v>
      </c>
      <c r="K291" s="15">
        <v>472367</v>
      </c>
      <c r="L291" s="15">
        <v>118</v>
      </c>
      <c r="M291" s="15">
        <v>1900</v>
      </c>
      <c r="N291" s="15">
        <v>1400</v>
      </c>
      <c r="O291" s="15">
        <v>22700</v>
      </c>
      <c r="P291" s="15">
        <v>1000</v>
      </c>
      <c r="Q291" s="18">
        <v>44142</v>
      </c>
      <c r="R291" s="15" t="str">
        <f>INDEX(T_Category[category],MATCH(T_Youtuber3[[#This Row],[CatID]],T_Category[CatID],1))</f>
        <v>Music</v>
      </c>
      <c r="S291" s="15" t="str">
        <f>VLOOKUP(T_Youtuber3[[#This Row],[CtrID]],T_Country[#Data],2,1)</f>
        <v>United States</v>
      </c>
      <c r="T291" s="15" t="str">
        <f>VLOOKUP(T_Youtuber3[[#This Row],[CtrID]],T_Country[#Data],3,0)</f>
        <v>US</v>
      </c>
      <c r="U291" s="15">
        <f>INDEX(T_Country[Gross tertiary education enrollment (%)],MATCH(T_Youtuber3[[#This Row],[CtrID]],T_Country[CtID],0))</f>
        <v>88.2</v>
      </c>
      <c r="V291" s="19">
        <f>_xlfn.XLOOKUP(T_Youtuber3[[#This Row],[CtrID]],T_Country[CtID],T_Country[Population])</f>
        <v>328000000</v>
      </c>
      <c r="W291" s="15" cm="1">
        <f t="array" ref="W291">_xlfn._xlws.FILTER(T_Country[Unemployment rate],T_Country[CtID]=T_Youtuber3[[#This Row],[CtrID]])</f>
        <v>14.7</v>
      </c>
      <c r="X291" s="15">
        <f>_xlfn.XLOOKUP(T_Youtuber3[[#This Row],[CtrID]],T_Country[CtID],T_Country[Urban_population])</f>
        <v>271000000</v>
      </c>
      <c r="Y291" s="15">
        <f>_xlfn.XLOOKUP(T_Youtuber3[[#This Row],[CtrID]],T_Country[CtID],T_Country[Latitude])</f>
        <v>37.090240000000001</v>
      </c>
      <c r="Z291" s="15">
        <f>_xlfn.XLOOKUP(T_Youtuber3[[#This Row],[CtrID]],T_Country[CtID],T_Country[Longitude])</f>
        <v>-95.712900000000005</v>
      </c>
    </row>
    <row r="292" spans="1:26">
      <c r="A292" s="15">
        <v>291</v>
      </c>
      <c r="B292" s="15" t="s">
        <v>758</v>
      </c>
      <c r="C292" s="15">
        <v>17000000</v>
      </c>
      <c r="D292" s="16">
        <v>8230000000</v>
      </c>
      <c r="E292" s="17">
        <v>4</v>
      </c>
      <c r="F292" s="15">
        <v>1</v>
      </c>
      <c r="G292" s="15">
        <v>48</v>
      </c>
      <c r="H292" s="15">
        <v>4057752</v>
      </c>
      <c r="I292" s="15" t="s">
        <v>39</v>
      </c>
      <c r="J292" s="15">
        <v>7732</v>
      </c>
      <c r="K292" s="15" t="s">
        <v>39</v>
      </c>
      <c r="L292" s="15">
        <v>0</v>
      </c>
      <c r="M292" s="15">
        <v>0</v>
      </c>
      <c r="N292" s="15">
        <v>0</v>
      </c>
      <c r="O292" s="15">
        <v>0</v>
      </c>
      <c r="P292" s="15" t="s">
        <v>39</v>
      </c>
      <c r="Q292" s="18">
        <v>39681</v>
      </c>
      <c r="R292" s="15" t="str">
        <f>INDEX(T_Category[category],MATCH(T_Youtuber3[[#This Row],[CatID]],T_Category[CatID],1))</f>
        <v>Entertainment</v>
      </c>
      <c r="S292" s="15" t="str">
        <f>VLOOKUP(T_Youtuber3[[#This Row],[CtrID]],T_Country[#Data],2,1)</f>
        <v>United Kingdom</v>
      </c>
      <c r="T292" s="15" t="str">
        <f>VLOOKUP(T_Youtuber3[[#This Row],[CtrID]],T_Country[#Data],3,0)</f>
        <v>GB</v>
      </c>
      <c r="U292" s="15">
        <f>INDEX(T_Country[Gross tertiary education enrollment (%)],MATCH(T_Youtuber3[[#This Row],[CtrID]],T_Country[CtID],0))</f>
        <v>60</v>
      </c>
      <c r="V292" s="19">
        <f>_xlfn.XLOOKUP(T_Youtuber3[[#This Row],[CtrID]],T_Country[CtID],T_Country[Population])</f>
        <v>66834405</v>
      </c>
      <c r="W292" s="15" cm="1">
        <f t="array" ref="W292">_xlfn._xlws.FILTER(T_Country[Unemployment rate],T_Country[CtID]=T_Youtuber3[[#This Row],[CtrID]])</f>
        <v>3.85</v>
      </c>
      <c r="X292" s="15">
        <f>_xlfn.XLOOKUP(T_Youtuber3[[#This Row],[CtrID]],T_Country[CtID],T_Country[Urban_population])</f>
        <v>55908316</v>
      </c>
      <c r="Y292" s="15">
        <f>_xlfn.XLOOKUP(T_Youtuber3[[#This Row],[CtrID]],T_Country[CtID],T_Country[Latitude])</f>
        <v>55.378050000000002</v>
      </c>
      <c r="Z292" s="15">
        <f>_xlfn.XLOOKUP(T_Youtuber3[[#This Row],[CtrID]],T_Country[CtID],T_Country[Longitude])</f>
        <v>-3.4359700000000002</v>
      </c>
    </row>
    <row r="293" spans="1:26">
      <c r="A293" s="15">
        <v>292</v>
      </c>
      <c r="B293" s="15" t="s">
        <v>247</v>
      </c>
      <c r="C293" s="15">
        <v>33800000</v>
      </c>
      <c r="D293" s="16">
        <v>27300000000</v>
      </c>
      <c r="E293" s="17">
        <v>5</v>
      </c>
      <c r="F293" s="15">
        <v>66</v>
      </c>
      <c r="G293" s="15">
        <v>7</v>
      </c>
      <c r="H293" s="15">
        <v>54</v>
      </c>
      <c r="I293" s="15">
        <v>8</v>
      </c>
      <c r="J293" s="15">
        <v>9</v>
      </c>
      <c r="K293" s="16">
        <v>404000000</v>
      </c>
      <c r="L293" s="15">
        <v>100900</v>
      </c>
      <c r="M293" s="15">
        <v>1600000</v>
      </c>
      <c r="N293" s="15">
        <v>1200000</v>
      </c>
      <c r="O293" s="15">
        <v>19400000</v>
      </c>
      <c r="P293" s="15">
        <v>200000</v>
      </c>
      <c r="Q293" s="18">
        <v>38959</v>
      </c>
      <c r="R293" s="15" t="str">
        <f>INDEX(T_Category[category],MATCH(T_Youtuber3[[#This Row],[CatID]],T_Category[CatID],1))</f>
        <v>Film &amp; Animation</v>
      </c>
      <c r="S293" s="15" t="str">
        <f>VLOOKUP(T_Youtuber3[[#This Row],[CtrID]],T_Country[#Data],2,1)</f>
        <v>Brazil</v>
      </c>
      <c r="T293" s="15" t="str">
        <f>VLOOKUP(T_Youtuber3[[#This Row],[CtrID]],T_Country[#Data],3,0)</f>
        <v>BR</v>
      </c>
      <c r="U293" s="15">
        <f>INDEX(T_Country[Gross tertiary education enrollment (%)],MATCH(T_Youtuber3[[#This Row],[CtrID]],T_Country[CtID],0))</f>
        <v>51.3</v>
      </c>
      <c r="V293" s="19">
        <f>_xlfn.XLOOKUP(T_Youtuber3[[#This Row],[CtrID]],T_Country[CtID],T_Country[Population])</f>
        <v>213000000</v>
      </c>
      <c r="W293" s="15" cm="1">
        <f t="array" ref="W293">_xlfn._xlws.FILTER(T_Country[Unemployment rate],T_Country[CtID]=T_Youtuber3[[#This Row],[CtrID]])</f>
        <v>12.08</v>
      </c>
      <c r="X293" s="15">
        <f>_xlfn.XLOOKUP(T_Youtuber3[[#This Row],[CtrID]],T_Country[CtID],T_Country[Urban_population])</f>
        <v>183000000</v>
      </c>
      <c r="Y293" s="15">
        <f>_xlfn.XLOOKUP(T_Youtuber3[[#This Row],[CtrID]],T_Country[CtID],T_Country[Latitude])</f>
        <v>-14.234999999999999</v>
      </c>
      <c r="Z293" s="15">
        <f>_xlfn.XLOOKUP(T_Youtuber3[[#This Row],[CtrID]],T_Country[CtID],T_Country[Longitude])</f>
        <v>-51.9253</v>
      </c>
    </row>
    <row r="294" spans="1:26">
      <c r="A294" s="15">
        <v>293</v>
      </c>
      <c r="B294" s="15" t="s">
        <v>1068</v>
      </c>
      <c r="C294" s="15">
        <v>14000000</v>
      </c>
      <c r="D294" s="16">
        <v>9660000000</v>
      </c>
      <c r="E294" s="17">
        <v>9</v>
      </c>
      <c r="F294" s="15">
        <v>62</v>
      </c>
      <c r="G294" s="15">
        <v>29</v>
      </c>
      <c r="H294" s="15">
        <v>477</v>
      </c>
      <c r="I294" s="15">
        <v>29</v>
      </c>
      <c r="J294" s="15">
        <v>40</v>
      </c>
      <c r="K294" s="15">
        <v>70626000</v>
      </c>
      <c r="L294" s="15">
        <v>17700</v>
      </c>
      <c r="M294" s="15">
        <v>282500</v>
      </c>
      <c r="N294" s="15">
        <v>211900</v>
      </c>
      <c r="O294" s="15">
        <v>3400000</v>
      </c>
      <c r="P294" s="15" t="s">
        <v>39</v>
      </c>
      <c r="Q294" s="18">
        <v>40757</v>
      </c>
      <c r="R294" s="15" t="str">
        <f>INDEX(T_Category[category],MATCH(T_Youtuber3[[#This Row],[CatID]],T_Category[CatID],1))</f>
        <v>Music</v>
      </c>
      <c r="S294" s="15" t="str">
        <f>VLOOKUP(T_Youtuber3[[#This Row],[CtrID]],T_Country[#Data],2,1)</f>
        <v>Mexico</v>
      </c>
      <c r="T294" s="15" t="str">
        <f>VLOOKUP(T_Youtuber3[[#This Row],[CtrID]],T_Country[#Data],3,0)</f>
        <v>MX</v>
      </c>
      <c r="U294" s="15">
        <f>INDEX(T_Country[Gross tertiary education enrollment (%)],MATCH(T_Youtuber3[[#This Row],[CtrID]],T_Country[CtID],0))</f>
        <v>40.200000000000003</v>
      </c>
      <c r="V294" s="19">
        <f>_xlfn.XLOOKUP(T_Youtuber3[[#This Row],[CtrID]],T_Country[CtID],T_Country[Population])</f>
        <v>126000000</v>
      </c>
      <c r="W294" s="15" cm="1">
        <f t="array" ref="W294">_xlfn._xlws.FILTER(T_Country[Unemployment rate],T_Country[CtID]=T_Youtuber3[[#This Row],[CtrID]])</f>
        <v>3.42</v>
      </c>
      <c r="X294" s="15">
        <f>_xlfn.XLOOKUP(T_Youtuber3[[#This Row],[CtrID]],T_Country[CtID],T_Country[Urban_population])</f>
        <v>103000000</v>
      </c>
      <c r="Y294" s="15">
        <f>_xlfn.XLOOKUP(T_Youtuber3[[#This Row],[CtrID]],T_Country[CtID],T_Country[Latitude])</f>
        <v>23.634499999999999</v>
      </c>
      <c r="Z294" s="15">
        <f>_xlfn.XLOOKUP(T_Youtuber3[[#This Row],[CtrID]],T_Country[CtID],T_Country[Longitude])</f>
        <v>-102.553</v>
      </c>
    </row>
    <row r="295" spans="1:26">
      <c r="A295" s="15">
        <v>294</v>
      </c>
      <c r="B295" s="15" t="s">
        <v>52</v>
      </c>
      <c r="C295" s="15">
        <v>93600000</v>
      </c>
      <c r="D295" s="15">
        <v>0</v>
      </c>
      <c r="E295" s="17">
        <v>10</v>
      </c>
      <c r="F295" s="15">
        <v>0</v>
      </c>
      <c r="G295" s="15">
        <v>49</v>
      </c>
      <c r="H295" s="15">
        <v>4057944</v>
      </c>
      <c r="I295" s="15" t="s">
        <v>39</v>
      </c>
      <c r="J295" s="15">
        <v>1</v>
      </c>
      <c r="K295" s="15" t="s">
        <v>39</v>
      </c>
      <c r="L295" s="15">
        <v>0</v>
      </c>
      <c r="M295" s="15">
        <v>0</v>
      </c>
      <c r="N295" s="15">
        <v>0</v>
      </c>
      <c r="O295" s="15">
        <v>0</v>
      </c>
      <c r="P295" s="15" t="s">
        <v>39</v>
      </c>
      <c r="Q295" s="18">
        <v>41623</v>
      </c>
      <c r="R295" s="15" t="str">
        <f>INDEX(T_Category[category],MATCH(T_Youtuber3[[#This Row],[CatID]],T_Category[CatID],1))</f>
        <v>nan</v>
      </c>
      <c r="S295" s="15" t="str">
        <f>VLOOKUP(T_Youtuber3[[#This Row],[CtrID]],T_Country[#Data],2,1)</f>
        <v>United States</v>
      </c>
      <c r="T295" s="15" t="str">
        <f>VLOOKUP(T_Youtuber3[[#This Row],[CtrID]],T_Country[#Data],3,0)</f>
        <v>US</v>
      </c>
      <c r="U295" s="15">
        <f>INDEX(T_Country[Gross tertiary education enrollment (%)],MATCH(T_Youtuber3[[#This Row],[CtrID]],T_Country[CtID],0))</f>
        <v>88.2</v>
      </c>
      <c r="V295" s="19">
        <f>_xlfn.XLOOKUP(T_Youtuber3[[#This Row],[CtrID]],T_Country[CtID],T_Country[Population])</f>
        <v>328000000</v>
      </c>
      <c r="W295" s="15" cm="1">
        <f t="array" ref="W295">_xlfn._xlws.FILTER(T_Country[Unemployment rate],T_Country[CtID]=T_Youtuber3[[#This Row],[CtrID]])</f>
        <v>14.7</v>
      </c>
      <c r="X295" s="15">
        <f>_xlfn.XLOOKUP(T_Youtuber3[[#This Row],[CtrID]],T_Country[CtID],T_Country[Urban_population])</f>
        <v>271000000</v>
      </c>
      <c r="Y295" s="15">
        <f>_xlfn.XLOOKUP(T_Youtuber3[[#This Row],[CtrID]],T_Country[CtID],T_Country[Latitude])</f>
        <v>37.090240000000001</v>
      </c>
      <c r="Z295" s="15">
        <f>_xlfn.XLOOKUP(T_Youtuber3[[#This Row],[CtrID]],T_Country[CtID],T_Country[Longitude])</f>
        <v>-95.712900000000005</v>
      </c>
    </row>
    <row r="296" spans="1:26">
      <c r="A296" s="15">
        <v>295</v>
      </c>
      <c r="B296" s="15" t="s">
        <v>773</v>
      </c>
      <c r="C296" s="15">
        <v>16800000</v>
      </c>
      <c r="D296" s="16">
        <v>3690000000</v>
      </c>
      <c r="E296" s="17">
        <v>5</v>
      </c>
      <c r="F296" s="15">
        <v>1491</v>
      </c>
      <c r="G296" s="15">
        <v>7</v>
      </c>
      <c r="H296" s="15">
        <v>2129</v>
      </c>
      <c r="I296" s="15">
        <v>30</v>
      </c>
      <c r="J296" s="15">
        <v>130</v>
      </c>
      <c r="K296" s="15">
        <v>44121000</v>
      </c>
      <c r="L296" s="15">
        <v>11000</v>
      </c>
      <c r="M296" s="15">
        <v>176500</v>
      </c>
      <c r="N296" s="15">
        <v>132400</v>
      </c>
      <c r="O296" s="15">
        <v>2100000</v>
      </c>
      <c r="P296" s="15">
        <v>100000</v>
      </c>
      <c r="Q296" s="18">
        <v>41366</v>
      </c>
      <c r="R296" s="15" t="str">
        <f>INDEX(T_Category[category],MATCH(T_Youtuber3[[#This Row],[CatID]],T_Category[CatID],1))</f>
        <v>Film &amp; Animation</v>
      </c>
      <c r="S296" s="15" t="str">
        <f>VLOOKUP(T_Youtuber3[[#This Row],[CtrID]],T_Country[#Data],2,1)</f>
        <v>Brazil</v>
      </c>
      <c r="T296" s="15" t="str">
        <f>VLOOKUP(T_Youtuber3[[#This Row],[CtrID]],T_Country[#Data],3,0)</f>
        <v>BR</v>
      </c>
      <c r="U296" s="15">
        <f>INDEX(T_Country[Gross tertiary education enrollment (%)],MATCH(T_Youtuber3[[#This Row],[CtrID]],T_Country[CtID],0))</f>
        <v>51.3</v>
      </c>
      <c r="V296" s="19">
        <f>_xlfn.XLOOKUP(T_Youtuber3[[#This Row],[CtrID]],T_Country[CtID],T_Country[Population])</f>
        <v>213000000</v>
      </c>
      <c r="W296" s="15" cm="1">
        <f t="array" ref="W296">_xlfn._xlws.FILTER(T_Country[Unemployment rate],T_Country[CtID]=T_Youtuber3[[#This Row],[CtrID]])</f>
        <v>12.08</v>
      </c>
      <c r="X296" s="15">
        <f>_xlfn.XLOOKUP(T_Youtuber3[[#This Row],[CtrID]],T_Country[CtID],T_Country[Urban_population])</f>
        <v>183000000</v>
      </c>
      <c r="Y296" s="15">
        <f>_xlfn.XLOOKUP(T_Youtuber3[[#This Row],[CtrID]],T_Country[CtID],T_Country[Latitude])</f>
        <v>-14.234999999999999</v>
      </c>
      <c r="Z296" s="15">
        <f>_xlfn.XLOOKUP(T_Youtuber3[[#This Row],[CtrID]],T_Country[CtID],T_Country[Longitude])</f>
        <v>-51.9253</v>
      </c>
    </row>
    <row r="297" spans="1:26">
      <c r="A297" s="15">
        <v>296</v>
      </c>
      <c r="B297" s="15" t="s">
        <v>240</v>
      </c>
      <c r="C297" s="15">
        <v>34300000</v>
      </c>
      <c r="D297" s="16">
        <v>12700000000</v>
      </c>
      <c r="E297" s="17">
        <v>9</v>
      </c>
      <c r="F297" s="15">
        <v>679</v>
      </c>
      <c r="G297" s="15">
        <v>19</v>
      </c>
      <c r="H297" s="15">
        <v>299</v>
      </c>
      <c r="I297" s="15">
        <v>31</v>
      </c>
      <c r="J297" s="15">
        <v>41</v>
      </c>
      <c r="K297" s="16">
        <v>101000000</v>
      </c>
      <c r="L297" s="15">
        <v>25300</v>
      </c>
      <c r="M297" s="15">
        <v>405400</v>
      </c>
      <c r="N297" s="15">
        <v>304100</v>
      </c>
      <c r="O297" s="15">
        <v>4900000</v>
      </c>
      <c r="P297" s="15">
        <v>100000</v>
      </c>
      <c r="Q297" s="18">
        <v>42665</v>
      </c>
      <c r="R297" s="15" t="str">
        <f>INDEX(T_Category[category],MATCH(T_Youtuber3[[#This Row],[CatID]],T_Category[CatID],1))</f>
        <v>Music</v>
      </c>
      <c r="S297" s="15" t="str">
        <f>VLOOKUP(T_Youtuber3[[#This Row],[CtrID]],T_Country[#Data],2,1)</f>
        <v>India</v>
      </c>
      <c r="T297" s="15" t="str">
        <f>VLOOKUP(T_Youtuber3[[#This Row],[CtrID]],T_Country[#Data],3,0)</f>
        <v>IN</v>
      </c>
      <c r="U297" s="15">
        <f>INDEX(T_Country[Gross tertiary education enrollment (%)],MATCH(T_Youtuber3[[#This Row],[CtrID]],T_Country[CtID],0))</f>
        <v>28.1</v>
      </c>
      <c r="V297" s="19">
        <f>_xlfn.XLOOKUP(T_Youtuber3[[#This Row],[CtrID]],T_Country[CtID],T_Country[Population])</f>
        <v>1370000000</v>
      </c>
      <c r="W297" s="15" cm="1">
        <f t="array" ref="W297">_xlfn._xlws.FILTER(T_Country[Unemployment rate],T_Country[CtID]=T_Youtuber3[[#This Row],[CtrID]])</f>
        <v>5.36</v>
      </c>
      <c r="X297" s="15">
        <f>_xlfn.XLOOKUP(T_Youtuber3[[#This Row],[CtrID]],T_Country[CtID],T_Country[Urban_population])</f>
        <v>471000000</v>
      </c>
      <c r="Y297" s="15">
        <f>_xlfn.XLOOKUP(T_Youtuber3[[#This Row],[CtrID]],T_Country[CtID],T_Country[Latitude])</f>
        <v>20.593679999999999</v>
      </c>
      <c r="Z297" s="15">
        <f>_xlfn.XLOOKUP(T_Youtuber3[[#This Row],[CtrID]],T_Country[CtID],T_Country[Longitude])</f>
        <v>78.962879999999998</v>
      </c>
    </row>
    <row r="298" spans="1:26">
      <c r="A298" s="15">
        <v>297</v>
      </c>
      <c r="B298" s="15" t="s">
        <v>682</v>
      </c>
      <c r="C298" s="15">
        <v>18100000</v>
      </c>
      <c r="D298" s="16">
        <v>3310000000</v>
      </c>
      <c r="E298" s="17">
        <v>4</v>
      </c>
      <c r="F298" s="15">
        <v>1037</v>
      </c>
      <c r="G298" s="15">
        <v>20</v>
      </c>
      <c r="H298" s="15">
        <v>2498</v>
      </c>
      <c r="I298" s="15">
        <v>15</v>
      </c>
      <c r="J298" s="15">
        <v>119</v>
      </c>
      <c r="K298" s="15">
        <v>27312000</v>
      </c>
      <c r="L298" s="15">
        <v>6800</v>
      </c>
      <c r="M298" s="15">
        <v>109200</v>
      </c>
      <c r="N298" s="15">
        <v>81900</v>
      </c>
      <c r="O298" s="15">
        <v>1300000</v>
      </c>
      <c r="P298" s="15" t="s">
        <v>39</v>
      </c>
      <c r="Q298" s="18">
        <v>42067</v>
      </c>
      <c r="R298" s="15" t="str">
        <f>INDEX(T_Category[category],MATCH(T_Youtuber3[[#This Row],[CatID]],T_Category[CatID],1))</f>
        <v>Entertainment</v>
      </c>
      <c r="S298" s="15" t="str">
        <f>VLOOKUP(T_Youtuber3[[#This Row],[CtrID]],T_Country[#Data],2,1)</f>
        <v>Indonesia</v>
      </c>
      <c r="T298" s="15" t="str">
        <f>VLOOKUP(T_Youtuber3[[#This Row],[CtrID]],T_Country[#Data],3,0)</f>
        <v>ID</v>
      </c>
      <c r="U298" s="15">
        <f>INDEX(T_Country[Gross tertiary education enrollment (%)],MATCH(T_Youtuber3[[#This Row],[CtrID]],T_Country[CtID],0))</f>
        <v>36.299999999999997</v>
      </c>
      <c r="V298" s="19">
        <f>_xlfn.XLOOKUP(T_Youtuber3[[#This Row],[CtrID]],T_Country[CtID],T_Country[Population])</f>
        <v>270000000</v>
      </c>
      <c r="W298" s="15" cm="1">
        <f t="array" ref="W298">_xlfn._xlws.FILTER(T_Country[Unemployment rate],T_Country[CtID]=T_Youtuber3[[#This Row],[CtrID]])</f>
        <v>4.6900000000000004</v>
      </c>
      <c r="X298" s="15">
        <f>_xlfn.XLOOKUP(T_Youtuber3[[#This Row],[CtrID]],T_Country[CtID],T_Country[Urban_population])</f>
        <v>152000000</v>
      </c>
      <c r="Y298" s="15">
        <f>_xlfn.XLOOKUP(T_Youtuber3[[#This Row],[CtrID]],T_Country[CtID],T_Country[Latitude])</f>
        <v>-0.78927999999999998</v>
      </c>
      <c r="Z298" s="15">
        <f>_xlfn.XLOOKUP(T_Youtuber3[[#This Row],[CtrID]],T_Country[CtID],T_Country[Longitude])</f>
        <v>113.9213</v>
      </c>
    </row>
    <row r="299" spans="1:26">
      <c r="A299" s="15">
        <v>298</v>
      </c>
      <c r="B299" s="15" t="s">
        <v>234</v>
      </c>
      <c r="C299" s="15">
        <v>34900000</v>
      </c>
      <c r="D299" s="16">
        <v>25600000000</v>
      </c>
      <c r="E299" s="17">
        <v>3</v>
      </c>
      <c r="F299" s="15">
        <v>617</v>
      </c>
      <c r="G299" s="15">
        <v>49</v>
      </c>
      <c r="H299" s="15">
        <v>69</v>
      </c>
      <c r="I299" s="15">
        <v>36</v>
      </c>
      <c r="J299" s="15">
        <v>7</v>
      </c>
      <c r="K299" s="16">
        <v>335000000</v>
      </c>
      <c r="L299" s="15">
        <v>83800</v>
      </c>
      <c r="M299" s="15">
        <v>1300000</v>
      </c>
      <c r="N299" s="15">
        <v>1000000</v>
      </c>
      <c r="O299" s="15">
        <v>16100000</v>
      </c>
      <c r="P299" s="15">
        <v>300000</v>
      </c>
      <c r="Q299" s="18">
        <v>42375</v>
      </c>
      <c r="R299" s="15" t="str">
        <f>INDEX(T_Category[category],MATCH(T_Youtuber3[[#This Row],[CatID]],T_Category[CatID],1))</f>
        <v>Education</v>
      </c>
      <c r="S299" s="15" t="str">
        <f>VLOOKUP(T_Youtuber3[[#This Row],[CtrID]],T_Country[#Data],2,1)</f>
        <v>United States</v>
      </c>
      <c r="T299" s="15" t="str">
        <f>VLOOKUP(T_Youtuber3[[#This Row],[CtrID]],T_Country[#Data],3,0)</f>
        <v>US</v>
      </c>
      <c r="U299" s="15">
        <f>INDEX(T_Country[Gross tertiary education enrollment (%)],MATCH(T_Youtuber3[[#This Row],[CtrID]],T_Country[CtID],0))</f>
        <v>88.2</v>
      </c>
      <c r="V299" s="19">
        <f>_xlfn.XLOOKUP(T_Youtuber3[[#This Row],[CtrID]],T_Country[CtID],T_Country[Population])</f>
        <v>328000000</v>
      </c>
      <c r="W299" s="15" cm="1">
        <f t="array" ref="W299">_xlfn._xlws.FILTER(T_Country[Unemployment rate],T_Country[CtID]=T_Youtuber3[[#This Row],[CtrID]])</f>
        <v>14.7</v>
      </c>
      <c r="X299" s="15">
        <f>_xlfn.XLOOKUP(T_Youtuber3[[#This Row],[CtrID]],T_Country[CtID],T_Country[Urban_population])</f>
        <v>271000000</v>
      </c>
      <c r="Y299" s="15">
        <f>_xlfn.XLOOKUP(T_Youtuber3[[#This Row],[CtrID]],T_Country[CtID],T_Country[Latitude])</f>
        <v>37.090240000000001</v>
      </c>
      <c r="Z299" s="15">
        <f>_xlfn.XLOOKUP(T_Youtuber3[[#This Row],[CtrID]],T_Country[CtID],T_Country[Longitude])</f>
        <v>-95.712900000000005</v>
      </c>
    </row>
    <row r="300" spans="1:26">
      <c r="A300" s="15">
        <v>299</v>
      </c>
      <c r="B300" s="15" t="s">
        <v>274</v>
      </c>
      <c r="C300" s="15">
        <v>31800000</v>
      </c>
      <c r="D300" s="16">
        <v>6760000000</v>
      </c>
      <c r="E300" s="17">
        <v>7</v>
      </c>
      <c r="F300" s="15">
        <v>6734</v>
      </c>
      <c r="G300" s="15">
        <v>29</v>
      </c>
      <c r="H300" s="15">
        <v>884</v>
      </c>
      <c r="I300" s="15">
        <v>4</v>
      </c>
      <c r="J300" s="15">
        <v>4</v>
      </c>
      <c r="K300" s="15">
        <v>31455000</v>
      </c>
      <c r="L300" s="15">
        <v>7900</v>
      </c>
      <c r="M300" s="15">
        <v>125800</v>
      </c>
      <c r="N300" s="15">
        <v>94400</v>
      </c>
      <c r="O300" s="15">
        <v>1500000</v>
      </c>
      <c r="P300" s="15" t="s">
        <v>39</v>
      </c>
      <c r="Q300" s="18">
        <v>42887</v>
      </c>
      <c r="R300" s="15" t="str">
        <f>INDEX(T_Category[category],MATCH(T_Youtuber3[[#This Row],[CatID]],T_Category[CatID],1))</f>
        <v>Howto &amp; Style</v>
      </c>
      <c r="S300" s="15" t="str">
        <f>VLOOKUP(T_Youtuber3[[#This Row],[CtrID]],T_Country[#Data],2,1)</f>
        <v>Mexico</v>
      </c>
      <c r="T300" s="15" t="str">
        <f>VLOOKUP(T_Youtuber3[[#This Row],[CtrID]],T_Country[#Data],3,0)</f>
        <v>MX</v>
      </c>
      <c r="U300" s="15">
        <f>INDEX(T_Country[Gross tertiary education enrollment (%)],MATCH(T_Youtuber3[[#This Row],[CtrID]],T_Country[CtID],0))</f>
        <v>40.200000000000003</v>
      </c>
      <c r="V300" s="19">
        <f>_xlfn.XLOOKUP(T_Youtuber3[[#This Row],[CtrID]],T_Country[CtID],T_Country[Population])</f>
        <v>126000000</v>
      </c>
      <c r="W300" s="15" cm="1">
        <f t="array" ref="W300">_xlfn._xlws.FILTER(T_Country[Unemployment rate],T_Country[CtID]=T_Youtuber3[[#This Row],[CtrID]])</f>
        <v>3.42</v>
      </c>
      <c r="X300" s="15">
        <f>_xlfn.XLOOKUP(T_Youtuber3[[#This Row],[CtrID]],T_Country[CtID],T_Country[Urban_population])</f>
        <v>103000000</v>
      </c>
      <c r="Y300" s="15">
        <f>_xlfn.XLOOKUP(T_Youtuber3[[#This Row],[CtrID]],T_Country[CtID],T_Country[Latitude])</f>
        <v>23.634499999999999</v>
      </c>
      <c r="Z300" s="15">
        <f>_xlfn.XLOOKUP(T_Youtuber3[[#This Row],[CtrID]],T_Country[CtID],T_Country[Longitude])</f>
        <v>-102.553</v>
      </c>
    </row>
    <row r="301" spans="1:26">
      <c r="A301" s="15">
        <v>300</v>
      </c>
      <c r="B301" s="15" t="s">
        <v>885</v>
      </c>
      <c r="C301" s="15">
        <v>15400000</v>
      </c>
      <c r="D301" s="16">
        <v>14600000000</v>
      </c>
      <c r="E301" s="17">
        <v>9</v>
      </c>
      <c r="F301" s="15">
        <v>1725</v>
      </c>
      <c r="G301" s="15">
        <v>44</v>
      </c>
      <c r="H301" s="15">
        <v>239</v>
      </c>
      <c r="I301" s="15">
        <v>11</v>
      </c>
      <c r="J301" s="15">
        <v>124</v>
      </c>
      <c r="K301" s="15">
        <v>82798000</v>
      </c>
      <c r="L301" s="15">
        <v>20700</v>
      </c>
      <c r="M301" s="15">
        <v>331200</v>
      </c>
      <c r="N301" s="15">
        <v>248400</v>
      </c>
      <c r="O301" s="15">
        <v>4000000</v>
      </c>
      <c r="P301" s="15">
        <v>100000</v>
      </c>
      <c r="Q301" s="18">
        <v>39516</v>
      </c>
      <c r="R301" s="15" t="str">
        <f>INDEX(T_Category[category],MATCH(T_Youtuber3[[#This Row],[CatID]],T_Category[CatID],1))</f>
        <v>Music</v>
      </c>
      <c r="S301" s="15" t="str">
        <f>VLOOKUP(T_Youtuber3[[#This Row],[CtrID]],T_Country[#Data],2,1)</f>
        <v>Thailand</v>
      </c>
      <c r="T301" s="15" t="str">
        <f>VLOOKUP(T_Youtuber3[[#This Row],[CtrID]],T_Country[#Data],3,0)</f>
        <v>TH</v>
      </c>
      <c r="U301" s="15">
        <f>INDEX(T_Country[Gross tertiary education enrollment (%)],MATCH(T_Youtuber3[[#This Row],[CtrID]],T_Country[CtID],0))</f>
        <v>49.3</v>
      </c>
      <c r="V301" s="19">
        <f>_xlfn.XLOOKUP(T_Youtuber3[[#This Row],[CtrID]],T_Country[CtID],T_Country[Population])</f>
        <v>69625582</v>
      </c>
      <c r="W301" s="15" cm="1">
        <f t="array" ref="W301">_xlfn._xlws.FILTER(T_Country[Unemployment rate],T_Country[CtID]=T_Youtuber3[[#This Row],[CtrID]])</f>
        <v>0.75</v>
      </c>
      <c r="X301" s="15">
        <f>_xlfn.XLOOKUP(T_Youtuber3[[#This Row],[CtrID]],T_Country[CtID],T_Country[Urban_population])</f>
        <v>35294600</v>
      </c>
      <c r="Y301" s="15">
        <f>_xlfn.XLOOKUP(T_Youtuber3[[#This Row],[CtrID]],T_Country[CtID],T_Country[Latitude])</f>
        <v>15.87003</v>
      </c>
      <c r="Z301" s="15">
        <f>_xlfn.XLOOKUP(T_Youtuber3[[#This Row],[CtrID]],T_Country[CtID],T_Country[Longitude])</f>
        <v>100.99250000000001</v>
      </c>
    </row>
    <row r="302" spans="1:26">
      <c r="A302" s="15">
        <v>301</v>
      </c>
      <c r="B302" s="15" t="s">
        <v>1093</v>
      </c>
      <c r="C302" s="15">
        <v>13800000</v>
      </c>
      <c r="D302" s="16">
        <v>5730000000</v>
      </c>
      <c r="E302" s="17">
        <v>11</v>
      </c>
      <c r="F302" s="15">
        <v>190093</v>
      </c>
      <c r="G302" s="15">
        <v>32</v>
      </c>
      <c r="H302" s="15">
        <v>1127</v>
      </c>
      <c r="I302" s="15">
        <v>6</v>
      </c>
      <c r="J302" s="15">
        <v>21</v>
      </c>
      <c r="K302" s="16">
        <v>100000000</v>
      </c>
      <c r="L302" s="15">
        <v>25000</v>
      </c>
      <c r="M302" s="15">
        <v>400200</v>
      </c>
      <c r="N302" s="15">
        <v>300200</v>
      </c>
      <c r="O302" s="15">
        <v>4800000</v>
      </c>
      <c r="P302" s="15">
        <v>100000</v>
      </c>
      <c r="Q302" s="18">
        <v>39092</v>
      </c>
      <c r="R302" s="15" t="str">
        <f>INDEX(T_Category[category],MATCH(T_Youtuber3[[#This Row],[CatID]],T_Category[CatID],1))</f>
        <v>News &amp; Politics</v>
      </c>
      <c r="S302" s="15" t="str">
        <f>VLOOKUP(T_Youtuber3[[#This Row],[CtrID]],T_Country[#Data],2,1)</f>
        <v>Pakistan</v>
      </c>
      <c r="T302" s="15" t="str">
        <f>VLOOKUP(T_Youtuber3[[#This Row],[CtrID]],T_Country[#Data],3,0)</f>
        <v>PK</v>
      </c>
      <c r="U302" s="15">
        <f>INDEX(T_Country[Gross tertiary education enrollment (%)],MATCH(T_Youtuber3[[#This Row],[CtrID]],T_Country[CtID],0))</f>
        <v>9</v>
      </c>
      <c r="V302" s="19">
        <f>_xlfn.XLOOKUP(T_Youtuber3[[#This Row],[CtrID]],T_Country[CtID],T_Country[Population])</f>
        <v>217000000</v>
      </c>
      <c r="W302" s="15" cm="1">
        <f t="array" ref="W302">_xlfn._xlws.FILTER(T_Country[Unemployment rate],T_Country[CtID]=T_Youtuber3[[#This Row],[CtrID]])</f>
        <v>4.45</v>
      </c>
      <c r="X302" s="15">
        <f>_xlfn.XLOOKUP(T_Youtuber3[[#This Row],[CtrID]],T_Country[CtID],T_Country[Urban_population])</f>
        <v>79927762</v>
      </c>
      <c r="Y302" s="15">
        <f>_xlfn.XLOOKUP(T_Youtuber3[[#This Row],[CtrID]],T_Country[CtID],T_Country[Latitude])</f>
        <v>30.375319999999999</v>
      </c>
      <c r="Z302" s="15">
        <f>_xlfn.XLOOKUP(T_Youtuber3[[#This Row],[CtrID]],T_Country[CtID],T_Country[Longitude])</f>
        <v>69.345119999999994</v>
      </c>
    </row>
    <row r="303" spans="1:26">
      <c r="A303" s="15">
        <v>302</v>
      </c>
      <c r="B303" s="15" t="s">
        <v>126</v>
      </c>
      <c r="C303" s="15">
        <v>47500000</v>
      </c>
      <c r="D303" s="16">
        <v>30800000000</v>
      </c>
      <c r="E303" s="17">
        <v>4</v>
      </c>
      <c r="F303" s="15">
        <v>3322</v>
      </c>
      <c r="G303" s="15">
        <v>36</v>
      </c>
      <c r="H303" s="15">
        <v>35</v>
      </c>
      <c r="I303" s="15">
        <v>1</v>
      </c>
      <c r="J303" s="15">
        <v>4</v>
      </c>
      <c r="K303" s="16">
        <v>307000000</v>
      </c>
      <c r="L303" s="15">
        <v>76600</v>
      </c>
      <c r="M303" s="15">
        <v>1200000</v>
      </c>
      <c r="N303" s="15">
        <v>919600</v>
      </c>
      <c r="O303" s="15">
        <v>14700000</v>
      </c>
      <c r="P303" s="15">
        <v>700000</v>
      </c>
      <c r="Q303" s="18">
        <v>39067</v>
      </c>
      <c r="R303" s="15" t="str">
        <f>INDEX(T_Category[category],MATCH(T_Youtuber3[[#This Row],[CatID]],T_Category[CatID],1))</f>
        <v>Entertainment</v>
      </c>
      <c r="S303" s="15" t="str">
        <f>VLOOKUP(T_Youtuber3[[#This Row],[CtrID]],T_Country[#Data],2,1)</f>
        <v>Russia</v>
      </c>
      <c r="T303" s="15" t="str">
        <f>VLOOKUP(T_Youtuber3[[#This Row],[CtrID]],T_Country[#Data],3,0)</f>
        <v>RU</v>
      </c>
      <c r="U303" s="15">
        <f>INDEX(T_Country[Gross tertiary education enrollment (%)],MATCH(T_Youtuber3[[#This Row],[CtrID]],T_Country[CtID],0))</f>
        <v>81.900000000000006</v>
      </c>
      <c r="V303" s="19">
        <f>_xlfn.XLOOKUP(T_Youtuber3[[#This Row],[CtrID]],T_Country[CtID],T_Country[Population])</f>
        <v>144000000</v>
      </c>
      <c r="W303" s="15" cm="1">
        <f t="array" ref="W303">_xlfn._xlws.FILTER(T_Country[Unemployment rate],T_Country[CtID]=T_Youtuber3[[#This Row],[CtrID]])</f>
        <v>4.59</v>
      </c>
      <c r="X303" s="15">
        <f>_xlfn.XLOOKUP(T_Youtuber3[[#This Row],[CtrID]],T_Country[CtID],T_Country[Urban_population])</f>
        <v>108000000</v>
      </c>
      <c r="Y303" s="15">
        <f>_xlfn.XLOOKUP(T_Youtuber3[[#This Row],[CtrID]],T_Country[CtID],T_Country[Latitude])</f>
        <v>61.524009999999997</v>
      </c>
      <c r="Z303" s="15">
        <f>_xlfn.XLOOKUP(T_Youtuber3[[#This Row],[CtrID]],T_Country[CtID],T_Country[Longitude])</f>
        <v>105.3188</v>
      </c>
    </row>
    <row r="304" spans="1:26">
      <c r="A304" s="15">
        <v>303</v>
      </c>
      <c r="B304" s="15" t="s">
        <v>1192</v>
      </c>
      <c r="C304" s="15">
        <v>13000000</v>
      </c>
      <c r="D304" s="16">
        <v>8740000000</v>
      </c>
      <c r="E304" s="17">
        <v>6</v>
      </c>
      <c r="F304" s="15">
        <v>510</v>
      </c>
      <c r="G304" s="15">
        <v>40</v>
      </c>
      <c r="H304" s="15">
        <v>553</v>
      </c>
      <c r="I304" s="15">
        <v>15</v>
      </c>
      <c r="J304" s="15">
        <v>65</v>
      </c>
      <c r="K304" s="16">
        <v>1080000000</v>
      </c>
      <c r="L304" s="15">
        <v>270300</v>
      </c>
      <c r="M304" s="15">
        <v>4300000</v>
      </c>
      <c r="N304" s="15">
        <v>3200000</v>
      </c>
      <c r="O304" s="15">
        <v>51900000</v>
      </c>
      <c r="P304" s="15">
        <v>1000000</v>
      </c>
      <c r="Q304" s="18">
        <v>44019</v>
      </c>
      <c r="R304" s="15" t="str">
        <f>INDEX(T_Category[category],MATCH(T_Youtuber3[[#This Row],[CatID]],T_Category[CatID],1))</f>
        <v>Gaming</v>
      </c>
      <c r="S304" s="15" t="str">
        <f>VLOOKUP(T_Youtuber3[[#This Row],[CtrID]],T_Country[#Data],2,1)</f>
        <v>South Korea</v>
      </c>
      <c r="T304" s="15" t="str">
        <f>VLOOKUP(T_Youtuber3[[#This Row],[CtrID]],T_Country[#Data],3,0)</f>
        <v>KR</v>
      </c>
      <c r="U304" s="15">
        <f>INDEX(T_Country[Gross tertiary education enrollment (%)],MATCH(T_Youtuber3[[#This Row],[CtrID]],T_Country[CtID],0))</f>
        <v>94.3</v>
      </c>
      <c r="V304" s="19">
        <f>_xlfn.XLOOKUP(T_Youtuber3[[#This Row],[CtrID]],T_Country[CtID],T_Country[Population])</f>
        <v>51709098</v>
      </c>
      <c r="W304" s="15" cm="1">
        <f t="array" ref="W304">_xlfn._xlws.FILTER(T_Country[Unemployment rate],T_Country[CtID]=T_Youtuber3[[#This Row],[CtrID]])</f>
        <v>4.1500000000000004</v>
      </c>
      <c r="X304" s="15">
        <f>_xlfn.XLOOKUP(T_Youtuber3[[#This Row],[CtrID]],T_Country[CtID],T_Country[Urban_population])</f>
        <v>42106719</v>
      </c>
      <c r="Y304" s="15">
        <f>_xlfn.XLOOKUP(T_Youtuber3[[#This Row],[CtrID]],T_Country[CtID],T_Country[Latitude])</f>
        <v>35.907760000000003</v>
      </c>
      <c r="Z304" s="15">
        <f>_xlfn.XLOOKUP(T_Youtuber3[[#This Row],[CtrID]],T_Country[CtID],T_Country[Longitude])</f>
        <v>127.76690000000001</v>
      </c>
    </row>
    <row r="305" spans="1:26">
      <c r="A305" s="15">
        <v>304</v>
      </c>
      <c r="B305" s="15" t="s">
        <v>1269</v>
      </c>
      <c r="C305" s="15">
        <v>12400000</v>
      </c>
      <c r="D305" s="16">
        <v>2860000000</v>
      </c>
      <c r="E305" s="17">
        <v>13</v>
      </c>
      <c r="F305" s="15">
        <v>226</v>
      </c>
      <c r="G305" s="15">
        <v>29</v>
      </c>
      <c r="H305" s="15">
        <v>3087</v>
      </c>
      <c r="I305" s="15">
        <v>34</v>
      </c>
      <c r="J305" s="15">
        <v>63</v>
      </c>
      <c r="K305" s="15">
        <v>10278000</v>
      </c>
      <c r="L305" s="15">
        <v>2600</v>
      </c>
      <c r="M305" s="15">
        <v>41100</v>
      </c>
      <c r="N305" s="15">
        <v>30800</v>
      </c>
      <c r="O305" s="15">
        <v>493300</v>
      </c>
      <c r="P305" s="15" t="s">
        <v>39</v>
      </c>
      <c r="Q305" s="18">
        <v>41881</v>
      </c>
      <c r="R305" s="15" t="str">
        <f>INDEX(T_Category[category],MATCH(T_Youtuber3[[#This Row],[CatID]],T_Category[CatID],1))</f>
        <v>People &amp; Blogs</v>
      </c>
      <c r="S305" s="15" t="str">
        <f>VLOOKUP(T_Youtuber3[[#This Row],[CtrID]],T_Country[#Data],2,1)</f>
        <v>Mexico</v>
      </c>
      <c r="T305" s="15" t="str">
        <f>VLOOKUP(T_Youtuber3[[#This Row],[CtrID]],T_Country[#Data],3,0)</f>
        <v>MX</v>
      </c>
      <c r="U305" s="15">
        <f>INDEX(T_Country[Gross tertiary education enrollment (%)],MATCH(T_Youtuber3[[#This Row],[CtrID]],T_Country[CtID],0))</f>
        <v>40.200000000000003</v>
      </c>
      <c r="V305" s="19">
        <f>_xlfn.XLOOKUP(T_Youtuber3[[#This Row],[CtrID]],T_Country[CtID],T_Country[Population])</f>
        <v>126000000</v>
      </c>
      <c r="W305" s="15" cm="1">
        <f t="array" ref="W305">_xlfn._xlws.FILTER(T_Country[Unemployment rate],T_Country[CtID]=T_Youtuber3[[#This Row],[CtrID]])</f>
        <v>3.42</v>
      </c>
      <c r="X305" s="15">
        <f>_xlfn.XLOOKUP(T_Youtuber3[[#This Row],[CtrID]],T_Country[CtID],T_Country[Urban_population])</f>
        <v>103000000</v>
      </c>
      <c r="Y305" s="15">
        <f>_xlfn.XLOOKUP(T_Youtuber3[[#This Row],[CtrID]],T_Country[CtID],T_Country[Latitude])</f>
        <v>23.634499999999999</v>
      </c>
      <c r="Z305" s="15">
        <f>_xlfn.XLOOKUP(T_Youtuber3[[#This Row],[CtrID]],T_Country[CtID],T_Country[Longitude])</f>
        <v>-102.553</v>
      </c>
    </row>
    <row r="306" spans="1:26">
      <c r="A306" s="15">
        <v>305</v>
      </c>
      <c r="B306" s="15" t="s">
        <v>273</v>
      </c>
      <c r="C306" s="15">
        <v>31900000</v>
      </c>
      <c r="D306" s="16">
        <v>19400000000</v>
      </c>
      <c r="E306" s="17">
        <v>4</v>
      </c>
      <c r="F306" s="15">
        <v>93311</v>
      </c>
      <c r="G306" s="15">
        <v>34</v>
      </c>
      <c r="H306" s="15">
        <v>129</v>
      </c>
      <c r="I306" s="15">
        <v>2</v>
      </c>
      <c r="J306" s="15">
        <v>41</v>
      </c>
      <c r="K306" s="16">
        <v>799000000</v>
      </c>
      <c r="L306" s="15">
        <v>199600</v>
      </c>
      <c r="M306" s="15">
        <v>3200000</v>
      </c>
      <c r="N306" s="15">
        <v>2400000</v>
      </c>
      <c r="O306" s="15">
        <v>38300000</v>
      </c>
      <c r="P306" s="15">
        <v>500000</v>
      </c>
      <c r="Q306" s="18">
        <v>39041</v>
      </c>
      <c r="R306" s="15" t="str">
        <f>INDEX(T_Category[category],MATCH(T_Youtuber3[[#This Row],[CatID]],T_Category[CatID],1))</f>
        <v>Entertainment</v>
      </c>
      <c r="S306" s="15" t="str">
        <f>VLOOKUP(T_Youtuber3[[#This Row],[CtrID]],T_Country[#Data],2,1)</f>
        <v>Philippines</v>
      </c>
      <c r="T306" s="15" t="str">
        <f>VLOOKUP(T_Youtuber3[[#This Row],[CtrID]],T_Country[#Data],3,0)</f>
        <v>PH</v>
      </c>
      <c r="U306" s="15">
        <f>INDEX(T_Country[Gross tertiary education enrollment (%)],MATCH(T_Youtuber3[[#This Row],[CtrID]],T_Country[CtID],0))</f>
        <v>35.5</v>
      </c>
      <c r="V306" s="19">
        <f>_xlfn.XLOOKUP(T_Youtuber3[[#This Row],[CtrID]],T_Country[CtID],T_Country[Population])</f>
        <v>108000000</v>
      </c>
      <c r="W306" s="15" cm="1">
        <f t="array" ref="W306">_xlfn._xlws.FILTER(T_Country[Unemployment rate],T_Country[CtID]=T_Youtuber3[[#This Row],[CtrID]])</f>
        <v>2.15</v>
      </c>
      <c r="X306" s="15">
        <f>_xlfn.XLOOKUP(T_Youtuber3[[#This Row],[CtrID]],T_Country[CtID],T_Country[Urban_population])</f>
        <v>50975903</v>
      </c>
      <c r="Y306" s="15">
        <f>_xlfn.XLOOKUP(T_Youtuber3[[#This Row],[CtrID]],T_Country[CtID],T_Country[Latitude])</f>
        <v>12.879720000000001</v>
      </c>
      <c r="Z306" s="15">
        <f>_xlfn.XLOOKUP(T_Youtuber3[[#This Row],[CtrID]],T_Country[CtID],T_Country[Longitude])</f>
        <v>121.774</v>
      </c>
    </row>
    <row r="307" spans="1:26">
      <c r="A307" s="15">
        <v>306</v>
      </c>
      <c r="B307" s="15" t="s">
        <v>1134</v>
      </c>
      <c r="C307" s="15">
        <v>13400000</v>
      </c>
      <c r="D307" s="16">
        <v>9570000000</v>
      </c>
      <c r="E307" s="17">
        <v>11</v>
      </c>
      <c r="F307" s="15">
        <v>296272</v>
      </c>
      <c r="G307" s="15">
        <v>34</v>
      </c>
      <c r="H307" s="15">
        <v>486</v>
      </c>
      <c r="I307" s="15">
        <v>10</v>
      </c>
      <c r="J307" s="15">
        <v>22</v>
      </c>
      <c r="K307" s="16">
        <v>115000000</v>
      </c>
      <c r="L307" s="15">
        <v>28900</v>
      </c>
      <c r="M307" s="15">
        <v>461800</v>
      </c>
      <c r="N307" s="15">
        <v>346400</v>
      </c>
      <c r="O307" s="15">
        <v>5500000</v>
      </c>
      <c r="P307" s="15">
        <v>100000</v>
      </c>
      <c r="Q307" s="18">
        <v>39384</v>
      </c>
      <c r="R307" s="15" t="str">
        <f>INDEX(T_Category[category],MATCH(T_Youtuber3[[#This Row],[CatID]],T_Category[CatID],1))</f>
        <v>News &amp; Politics</v>
      </c>
      <c r="S307" s="15" t="str">
        <f>VLOOKUP(T_Youtuber3[[#This Row],[CtrID]],T_Country[#Data],2,1)</f>
        <v>Philippines</v>
      </c>
      <c r="T307" s="15" t="str">
        <f>VLOOKUP(T_Youtuber3[[#This Row],[CtrID]],T_Country[#Data],3,0)</f>
        <v>PH</v>
      </c>
      <c r="U307" s="15">
        <f>INDEX(T_Country[Gross tertiary education enrollment (%)],MATCH(T_Youtuber3[[#This Row],[CtrID]],T_Country[CtID],0))</f>
        <v>35.5</v>
      </c>
      <c r="V307" s="19">
        <f>_xlfn.XLOOKUP(T_Youtuber3[[#This Row],[CtrID]],T_Country[CtID],T_Country[Population])</f>
        <v>108000000</v>
      </c>
      <c r="W307" s="15" cm="1">
        <f t="array" ref="W307">_xlfn._xlws.FILTER(T_Country[Unemployment rate],T_Country[CtID]=T_Youtuber3[[#This Row],[CtrID]])</f>
        <v>2.15</v>
      </c>
      <c r="X307" s="15">
        <f>_xlfn.XLOOKUP(T_Youtuber3[[#This Row],[CtrID]],T_Country[CtID],T_Country[Urban_population])</f>
        <v>50975903</v>
      </c>
      <c r="Y307" s="15">
        <f>_xlfn.XLOOKUP(T_Youtuber3[[#This Row],[CtrID]],T_Country[CtID],T_Country[Latitude])</f>
        <v>12.879720000000001</v>
      </c>
      <c r="Z307" s="15">
        <f>_xlfn.XLOOKUP(T_Youtuber3[[#This Row],[CtrID]],T_Country[CtID],T_Country[Longitude])</f>
        <v>121.774</v>
      </c>
    </row>
    <row r="308" spans="1:26">
      <c r="A308" s="15">
        <v>307</v>
      </c>
      <c r="B308" s="15" t="s">
        <v>534</v>
      </c>
      <c r="C308" s="15">
        <v>21200000</v>
      </c>
      <c r="D308" s="16">
        <v>11400000000</v>
      </c>
      <c r="E308" s="17">
        <v>4</v>
      </c>
      <c r="F308" s="15">
        <v>31989</v>
      </c>
      <c r="G308" s="15">
        <v>34</v>
      </c>
      <c r="H308" s="15">
        <v>359</v>
      </c>
      <c r="I308" s="15">
        <v>4</v>
      </c>
      <c r="J308" s="15">
        <v>7</v>
      </c>
      <c r="K308" s="16">
        <v>142000000</v>
      </c>
      <c r="L308" s="15">
        <v>35600</v>
      </c>
      <c r="M308" s="15">
        <v>569300</v>
      </c>
      <c r="N308" s="15">
        <v>427000</v>
      </c>
      <c r="O308" s="15">
        <v>6800000</v>
      </c>
      <c r="P308" s="15">
        <v>200000</v>
      </c>
      <c r="Q308" s="18">
        <v>40033</v>
      </c>
      <c r="R308" s="15" t="str">
        <f>INDEX(T_Category[category],MATCH(T_Youtuber3[[#This Row],[CatID]],T_Category[CatID],1))</f>
        <v>Entertainment</v>
      </c>
      <c r="S308" s="15" t="str">
        <f>VLOOKUP(T_Youtuber3[[#This Row],[CtrID]],T_Country[#Data],2,1)</f>
        <v>Philippines</v>
      </c>
      <c r="T308" s="15" t="str">
        <f>VLOOKUP(T_Youtuber3[[#This Row],[CtrID]],T_Country[#Data],3,0)</f>
        <v>PH</v>
      </c>
      <c r="U308" s="15">
        <f>INDEX(T_Country[Gross tertiary education enrollment (%)],MATCH(T_Youtuber3[[#This Row],[CtrID]],T_Country[CtID],0))</f>
        <v>35.5</v>
      </c>
      <c r="V308" s="19">
        <f>_xlfn.XLOOKUP(T_Youtuber3[[#This Row],[CtrID]],T_Country[CtID],T_Country[Population])</f>
        <v>108000000</v>
      </c>
      <c r="W308" s="15" cm="1">
        <f t="array" ref="W308">_xlfn._xlws.FILTER(T_Country[Unemployment rate],T_Country[CtID]=T_Youtuber3[[#This Row],[CtrID]])</f>
        <v>2.15</v>
      </c>
      <c r="X308" s="15">
        <f>_xlfn.XLOOKUP(T_Youtuber3[[#This Row],[CtrID]],T_Country[CtID],T_Country[Urban_population])</f>
        <v>50975903</v>
      </c>
      <c r="Y308" s="15">
        <f>_xlfn.XLOOKUP(T_Youtuber3[[#This Row],[CtrID]],T_Country[CtID],T_Country[Latitude])</f>
        <v>12.879720000000001</v>
      </c>
      <c r="Z308" s="15">
        <f>_xlfn.XLOOKUP(T_Youtuber3[[#This Row],[CtrID]],T_Country[CtID],T_Country[Longitude])</f>
        <v>121.774</v>
      </c>
    </row>
    <row r="309" spans="1:26">
      <c r="A309" s="15">
        <v>308</v>
      </c>
      <c r="B309" s="15" t="s">
        <v>461</v>
      </c>
      <c r="C309" s="15">
        <v>23100000</v>
      </c>
      <c r="D309" s="16">
        <v>25600000000</v>
      </c>
      <c r="E309" s="17">
        <v>9</v>
      </c>
      <c r="F309" s="15">
        <v>15462</v>
      </c>
      <c r="G309" s="15">
        <v>44</v>
      </c>
      <c r="H309" s="15">
        <v>68</v>
      </c>
      <c r="I309" s="15">
        <v>4</v>
      </c>
      <c r="J309" s="15">
        <v>81</v>
      </c>
      <c r="K309" s="16">
        <v>130000000</v>
      </c>
      <c r="L309" s="15">
        <v>32600</v>
      </c>
      <c r="M309" s="15">
        <v>520900</v>
      </c>
      <c r="N309" s="15">
        <v>390700</v>
      </c>
      <c r="O309" s="15">
        <v>6300000</v>
      </c>
      <c r="P309" s="15" t="s">
        <v>39</v>
      </c>
      <c r="Q309" s="18">
        <v>40490</v>
      </c>
      <c r="R309" s="15" t="str">
        <f>INDEX(T_Category[category],MATCH(T_Youtuber3[[#This Row],[CatID]],T_Category[CatID],1))</f>
        <v>Music</v>
      </c>
      <c r="S309" s="15" t="str">
        <f>VLOOKUP(T_Youtuber3[[#This Row],[CtrID]],T_Country[#Data],2,1)</f>
        <v>Thailand</v>
      </c>
      <c r="T309" s="15" t="str">
        <f>VLOOKUP(T_Youtuber3[[#This Row],[CtrID]],T_Country[#Data],3,0)</f>
        <v>TH</v>
      </c>
      <c r="U309" s="15">
        <f>INDEX(T_Country[Gross tertiary education enrollment (%)],MATCH(T_Youtuber3[[#This Row],[CtrID]],T_Country[CtID],0))</f>
        <v>49.3</v>
      </c>
      <c r="V309" s="19">
        <f>_xlfn.XLOOKUP(T_Youtuber3[[#This Row],[CtrID]],T_Country[CtID],T_Country[Population])</f>
        <v>69625582</v>
      </c>
      <c r="W309" s="15" cm="1">
        <f t="array" ref="W309">_xlfn._xlws.FILTER(T_Country[Unemployment rate],T_Country[CtID]=T_Youtuber3[[#This Row],[CtrID]])</f>
        <v>0.75</v>
      </c>
      <c r="X309" s="15">
        <f>_xlfn.XLOOKUP(T_Youtuber3[[#This Row],[CtrID]],T_Country[CtID],T_Country[Urban_population])</f>
        <v>35294600</v>
      </c>
      <c r="Y309" s="15">
        <f>_xlfn.XLOOKUP(T_Youtuber3[[#This Row],[CtrID]],T_Country[CtID],T_Country[Latitude])</f>
        <v>15.87003</v>
      </c>
      <c r="Z309" s="15">
        <f>_xlfn.XLOOKUP(T_Youtuber3[[#This Row],[CtrID]],T_Country[CtID],T_Country[Longitude])</f>
        <v>100.99250000000001</v>
      </c>
    </row>
    <row r="310" spans="1:26">
      <c r="A310" s="15">
        <v>309</v>
      </c>
      <c r="B310" s="15" t="s">
        <v>1003</v>
      </c>
      <c r="C310" s="15">
        <v>14500000</v>
      </c>
      <c r="D310" s="16">
        <v>9380000000</v>
      </c>
      <c r="E310" s="17">
        <v>4</v>
      </c>
      <c r="F310" s="15">
        <v>68606</v>
      </c>
      <c r="G310" s="15">
        <v>44</v>
      </c>
      <c r="H310" s="15">
        <v>502</v>
      </c>
      <c r="I310" s="15">
        <v>13</v>
      </c>
      <c r="J310" s="15">
        <v>151</v>
      </c>
      <c r="K310" s="15">
        <v>45622000</v>
      </c>
      <c r="L310" s="15">
        <v>11400</v>
      </c>
      <c r="M310" s="15">
        <v>182500</v>
      </c>
      <c r="N310" s="15">
        <v>136900</v>
      </c>
      <c r="O310" s="15">
        <v>2200000</v>
      </c>
      <c r="P310" s="15">
        <v>100000</v>
      </c>
      <c r="Q310" s="18">
        <v>40702</v>
      </c>
      <c r="R310" s="15" t="str">
        <f>INDEX(T_Category[category],MATCH(T_Youtuber3[[#This Row],[CatID]],T_Category[CatID],1))</f>
        <v>Entertainment</v>
      </c>
      <c r="S310" s="15" t="str">
        <f>VLOOKUP(T_Youtuber3[[#This Row],[CtrID]],T_Country[#Data],2,1)</f>
        <v>Thailand</v>
      </c>
      <c r="T310" s="15" t="str">
        <f>VLOOKUP(T_Youtuber3[[#This Row],[CtrID]],T_Country[#Data],3,0)</f>
        <v>TH</v>
      </c>
      <c r="U310" s="15">
        <f>INDEX(T_Country[Gross tertiary education enrollment (%)],MATCH(T_Youtuber3[[#This Row],[CtrID]],T_Country[CtID],0))</f>
        <v>49.3</v>
      </c>
      <c r="V310" s="19">
        <f>_xlfn.XLOOKUP(T_Youtuber3[[#This Row],[CtrID]],T_Country[CtID],T_Country[Population])</f>
        <v>69625582</v>
      </c>
      <c r="W310" s="15" cm="1">
        <f t="array" ref="W310">_xlfn._xlws.FILTER(T_Country[Unemployment rate],T_Country[CtID]=T_Youtuber3[[#This Row],[CtrID]])</f>
        <v>0.75</v>
      </c>
      <c r="X310" s="15">
        <f>_xlfn.XLOOKUP(T_Youtuber3[[#This Row],[CtrID]],T_Country[CtID],T_Country[Urban_population])</f>
        <v>35294600</v>
      </c>
      <c r="Y310" s="15">
        <f>_xlfn.XLOOKUP(T_Youtuber3[[#This Row],[CtrID]],T_Country[CtID],T_Country[Latitude])</f>
        <v>15.87003</v>
      </c>
      <c r="Z310" s="15">
        <f>_xlfn.XLOOKUP(T_Youtuber3[[#This Row],[CtrID]],T_Country[CtID],T_Country[Longitude])</f>
        <v>100.99250000000001</v>
      </c>
    </row>
    <row r="311" spans="1:26">
      <c r="A311" s="15">
        <v>310</v>
      </c>
      <c r="B311" s="15" t="s">
        <v>800</v>
      </c>
      <c r="C311" s="15">
        <v>16400000</v>
      </c>
      <c r="D311" s="16">
        <v>12800000000</v>
      </c>
      <c r="E311" s="17">
        <v>4</v>
      </c>
      <c r="F311" s="15">
        <v>23952</v>
      </c>
      <c r="G311" s="15">
        <v>44</v>
      </c>
      <c r="H311" s="15">
        <v>294</v>
      </c>
      <c r="I311" s="15">
        <v>9</v>
      </c>
      <c r="J311" s="15">
        <v>134</v>
      </c>
      <c r="K311" s="16">
        <v>181000000</v>
      </c>
      <c r="L311" s="15">
        <v>45300</v>
      </c>
      <c r="M311" s="15">
        <v>725500</v>
      </c>
      <c r="N311" s="15">
        <v>544100</v>
      </c>
      <c r="O311" s="15">
        <v>8700000</v>
      </c>
      <c r="P311" s="15">
        <v>200000</v>
      </c>
      <c r="Q311" s="18">
        <v>40434</v>
      </c>
      <c r="R311" s="15" t="str">
        <f>INDEX(T_Category[category],MATCH(T_Youtuber3[[#This Row],[CatID]],T_Category[CatID],1))</f>
        <v>Entertainment</v>
      </c>
      <c r="S311" s="15" t="str">
        <f>VLOOKUP(T_Youtuber3[[#This Row],[CtrID]],T_Country[#Data],2,1)</f>
        <v>Thailand</v>
      </c>
      <c r="T311" s="15" t="str">
        <f>VLOOKUP(T_Youtuber3[[#This Row],[CtrID]],T_Country[#Data],3,0)</f>
        <v>TH</v>
      </c>
      <c r="U311" s="15">
        <f>INDEX(T_Country[Gross tertiary education enrollment (%)],MATCH(T_Youtuber3[[#This Row],[CtrID]],T_Country[CtID],0))</f>
        <v>49.3</v>
      </c>
      <c r="V311" s="19">
        <f>_xlfn.XLOOKUP(T_Youtuber3[[#This Row],[CtrID]],T_Country[CtID],T_Country[Population])</f>
        <v>69625582</v>
      </c>
      <c r="W311" s="15" cm="1">
        <f t="array" ref="W311">_xlfn._xlws.FILTER(T_Country[Unemployment rate],T_Country[CtID]=T_Youtuber3[[#This Row],[CtrID]])</f>
        <v>0.75</v>
      </c>
      <c r="X311" s="15">
        <f>_xlfn.XLOOKUP(T_Youtuber3[[#This Row],[CtrID]],T_Country[CtID],T_Country[Urban_population])</f>
        <v>35294600</v>
      </c>
      <c r="Y311" s="15">
        <f>_xlfn.XLOOKUP(T_Youtuber3[[#This Row],[CtrID]],T_Country[CtID],T_Country[Latitude])</f>
        <v>15.87003</v>
      </c>
      <c r="Z311" s="15">
        <f>_xlfn.XLOOKUP(T_Youtuber3[[#This Row],[CtrID]],T_Country[CtID],T_Country[Longitude])</f>
        <v>100.99250000000001</v>
      </c>
    </row>
    <row r="312" spans="1:26">
      <c r="A312" s="15">
        <v>311</v>
      </c>
      <c r="B312" s="15" t="s">
        <v>1232</v>
      </c>
      <c r="C312" s="15">
        <v>12700000</v>
      </c>
      <c r="D312" s="16">
        <v>1710000000</v>
      </c>
      <c r="E312" s="17">
        <v>13</v>
      </c>
      <c r="F312" s="15">
        <v>252</v>
      </c>
      <c r="G312" s="15">
        <v>11</v>
      </c>
      <c r="H312" s="15">
        <v>5821</v>
      </c>
      <c r="I312" s="15">
        <v>11</v>
      </c>
      <c r="J312" s="15">
        <v>57</v>
      </c>
      <c r="K312" s="16">
        <v>328000000</v>
      </c>
      <c r="L312" s="15">
        <v>81900</v>
      </c>
      <c r="M312" s="15">
        <v>1300000</v>
      </c>
      <c r="N312" s="15">
        <v>982800</v>
      </c>
      <c r="O312" s="15">
        <v>15700000</v>
      </c>
      <c r="P312" s="15">
        <v>1500000</v>
      </c>
      <c r="Q312" s="18">
        <v>42341</v>
      </c>
      <c r="R312" s="15" t="str">
        <f>INDEX(T_Category[category],MATCH(T_Youtuber3[[#This Row],[CatID]],T_Category[CatID],1))</f>
        <v>People &amp; Blogs</v>
      </c>
      <c r="S312" s="15" t="str">
        <f>VLOOKUP(T_Youtuber3[[#This Row],[CtrID]],T_Country[#Data],2,1)</f>
        <v>Colombia</v>
      </c>
      <c r="T312" s="15" t="str">
        <f>VLOOKUP(T_Youtuber3[[#This Row],[CtrID]],T_Country[#Data],3,0)</f>
        <v>CO</v>
      </c>
      <c r="U312" s="15">
        <f>INDEX(T_Country[Gross tertiary education enrollment (%)],MATCH(T_Youtuber3[[#This Row],[CtrID]],T_Country[CtID],0))</f>
        <v>55.3</v>
      </c>
      <c r="V312" s="19">
        <f>_xlfn.XLOOKUP(T_Youtuber3[[#This Row],[CtrID]],T_Country[CtID],T_Country[Population])</f>
        <v>50339443</v>
      </c>
      <c r="W312" s="15" cm="1">
        <f t="array" ref="W312">_xlfn._xlws.FILTER(T_Country[Unemployment rate],T_Country[CtID]=T_Youtuber3[[#This Row],[CtrID]])</f>
        <v>9.7100000000000009</v>
      </c>
      <c r="X312" s="15">
        <f>_xlfn.XLOOKUP(T_Youtuber3[[#This Row],[CtrID]],T_Country[CtID],T_Country[Urban_population])</f>
        <v>40827302</v>
      </c>
      <c r="Y312" s="15">
        <f>_xlfn.XLOOKUP(T_Youtuber3[[#This Row],[CtrID]],T_Country[CtID],T_Country[Latitude])</f>
        <v>4.5708679999999999</v>
      </c>
      <c r="Z312" s="15">
        <f>_xlfn.XLOOKUP(T_Youtuber3[[#This Row],[CtrID]],T_Country[CtID],T_Country[Longitude])</f>
        <v>-74.297300000000007</v>
      </c>
    </row>
    <row r="313" spans="1:26">
      <c r="A313" s="15">
        <v>312</v>
      </c>
      <c r="B313" s="15" t="s">
        <v>71</v>
      </c>
      <c r="C313" s="15">
        <v>86900000</v>
      </c>
      <c r="D313" s="16">
        <v>24100000000</v>
      </c>
      <c r="E313" s="17">
        <v>5</v>
      </c>
      <c r="F313" s="15">
        <v>1</v>
      </c>
      <c r="G313" s="15">
        <v>19</v>
      </c>
      <c r="H313" s="15">
        <v>4056562</v>
      </c>
      <c r="I313" s="15" t="s">
        <v>39</v>
      </c>
      <c r="J313" s="15">
        <v>5663</v>
      </c>
      <c r="K313" s="15">
        <v>18</v>
      </c>
      <c r="L313" s="15">
        <v>0</v>
      </c>
      <c r="M313" s="15">
        <v>7.0000000000000007E-2</v>
      </c>
      <c r="N313" s="15">
        <v>0.05</v>
      </c>
      <c r="O313" s="15">
        <v>0.86</v>
      </c>
      <c r="P313" s="15" t="s">
        <v>39</v>
      </c>
      <c r="Q313" s="18">
        <v>38944</v>
      </c>
      <c r="R313" s="15" t="str">
        <f>INDEX(T_Category[category],MATCH(T_Youtuber3[[#This Row],[CatID]],T_Category[CatID],1))</f>
        <v>Film &amp; Animation</v>
      </c>
      <c r="S313" s="15" t="str">
        <f>VLOOKUP(T_Youtuber3[[#This Row],[CtrID]],T_Country[#Data],2,1)</f>
        <v>India</v>
      </c>
      <c r="T313" s="15" t="str">
        <f>VLOOKUP(T_Youtuber3[[#This Row],[CtrID]],T_Country[#Data],3,0)</f>
        <v>IN</v>
      </c>
      <c r="U313" s="15">
        <f>INDEX(T_Country[Gross tertiary education enrollment (%)],MATCH(T_Youtuber3[[#This Row],[CtrID]],T_Country[CtID],0))</f>
        <v>28.1</v>
      </c>
      <c r="V313" s="19">
        <f>_xlfn.XLOOKUP(T_Youtuber3[[#This Row],[CtrID]],T_Country[CtID],T_Country[Population])</f>
        <v>1370000000</v>
      </c>
      <c r="W313" s="15" cm="1">
        <f t="array" ref="W313">_xlfn._xlws.FILTER(T_Country[Unemployment rate],T_Country[CtID]=T_Youtuber3[[#This Row],[CtrID]])</f>
        <v>5.36</v>
      </c>
      <c r="X313" s="15">
        <f>_xlfn.XLOOKUP(T_Youtuber3[[#This Row],[CtrID]],T_Country[CtID],T_Country[Urban_population])</f>
        <v>471000000</v>
      </c>
      <c r="Y313" s="15">
        <f>_xlfn.XLOOKUP(T_Youtuber3[[#This Row],[CtrID]],T_Country[CtID],T_Country[Latitude])</f>
        <v>20.593679999999999</v>
      </c>
      <c r="Z313" s="15">
        <f>_xlfn.XLOOKUP(T_Youtuber3[[#This Row],[CtrID]],T_Country[CtID],T_Country[Longitude])</f>
        <v>78.962879999999998</v>
      </c>
    </row>
    <row r="314" spans="1:26">
      <c r="A314" s="15">
        <v>313</v>
      </c>
      <c r="B314" s="15" t="s">
        <v>371</v>
      </c>
      <c r="C314" s="15">
        <v>26400000</v>
      </c>
      <c r="D314" s="16">
        <v>8600000000</v>
      </c>
      <c r="E314" s="17">
        <v>5</v>
      </c>
      <c r="F314" s="15">
        <v>3622</v>
      </c>
      <c r="G314" s="15">
        <v>19</v>
      </c>
      <c r="H314" s="15">
        <v>588</v>
      </c>
      <c r="I314" s="15">
        <v>50</v>
      </c>
      <c r="J314" s="15">
        <v>15</v>
      </c>
      <c r="K314" s="15">
        <v>99677000</v>
      </c>
      <c r="L314" s="15">
        <v>24900</v>
      </c>
      <c r="M314" s="15">
        <v>398700</v>
      </c>
      <c r="N314" s="15">
        <v>299000</v>
      </c>
      <c r="O314" s="15">
        <v>4800000</v>
      </c>
      <c r="P314" s="15">
        <v>400000</v>
      </c>
      <c r="Q314" s="18">
        <v>42207</v>
      </c>
      <c r="R314" s="15" t="str">
        <f>INDEX(T_Category[category],MATCH(T_Youtuber3[[#This Row],[CatID]],T_Category[CatID],1))</f>
        <v>Film &amp; Animation</v>
      </c>
      <c r="S314" s="15" t="str">
        <f>VLOOKUP(T_Youtuber3[[#This Row],[CtrID]],T_Country[#Data],2,1)</f>
        <v>India</v>
      </c>
      <c r="T314" s="15" t="str">
        <f>VLOOKUP(T_Youtuber3[[#This Row],[CtrID]],T_Country[#Data],3,0)</f>
        <v>IN</v>
      </c>
      <c r="U314" s="15">
        <f>INDEX(T_Country[Gross tertiary education enrollment (%)],MATCH(T_Youtuber3[[#This Row],[CtrID]],T_Country[CtID],0))</f>
        <v>28.1</v>
      </c>
      <c r="V314" s="19">
        <f>_xlfn.XLOOKUP(T_Youtuber3[[#This Row],[CtrID]],T_Country[CtID],T_Country[Population])</f>
        <v>1370000000</v>
      </c>
      <c r="W314" s="15" cm="1">
        <f t="array" ref="W314">_xlfn._xlws.FILTER(T_Country[Unemployment rate],T_Country[CtID]=T_Youtuber3[[#This Row],[CtrID]])</f>
        <v>5.36</v>
      </c>
      <c r="X314" s="15">
        <f>_xlfn.XLOOKUP(T_Youtuber3[[#This Row],[CtrID]],T_Country[CtID],T_Country[Urban_population])</f>
        <v>471000000</v>
      </c>
      <c r="Y314" s="15">
        <f>_xlfn.XLOOKUP(T_Youtuber3[[#This Row],[CtrID]],T_Country[CtID],T_Country[Latitude])</f>
        <v>20.593679999999999</v>
      </c>
      <c r="Z314" s="15">
        <f>_xlfn.XLOOKUP(T_Youtuber3[[#This Row],[CtrID]],T_Country[CtID],T_Country[Longitude])</f>
        <v>78.962879999999998</v>
      </c>
    </row>
    <row r="315" spans="1:26">
      <c r="A315" s="15">
        <v>314</v>
      </c>
      <c r="B315" s="15" t="s">
        <v>485</v>
      </c>
      <c r="C315" s="15">
        <v>22500000</v>
      </c>
      <c r="D315" s="16">
        <v>2430000000</v>
      </c>
      <c r="E315" s="17">
        <v>5</v>
      </c>
      <c r="F315" s="15">
        <v>3377</v>
      </c>
      <c r="G315" s="15">
        <v>19</v>
      </c>
      <c r="H315" s="15">
        <v>3793</v>
      </c>
      <c r="I315" s="15">
        <v>64</v>
      </c>
      <c r="J315" s="15">
        <v>23</v>
      </c>
      <c r="K315" s="15">
        <v>48740000</v>
      </c>
      <c r="L315" s="15">
        <v>12200</v>
      </c>
      <c r="M315" s="15">
        <v>195000</v>
      </c>
      <c r="N315" s="15">
        <v>146200</v>
      </c>
      <c r="O315" s="15">
        <v>2300000</v>
      </c>
      <c r="P315" s="15">
        <v>200000</v>
      </c>
      <c r="Q315" s="18">
        <v>42259</v>
      </c>
      <c r="R315" s="15" t="str">
        <f>INDEX(T_Category[category],MATCH(T_Youtuber3[[#This Row],[CatID]],T_Category[CatID],1))</f>
        <v>Film &amp; Animation</v>
      </c>
      <c r="S315" s="15" t="str">
        <f>VLOOKUP(T_Youtuber3[[#This Row],[CtrID]],T_Country[#Data],2,1)</f>
        <v>India</v>
      </c>
      <c r="T315" s="15" t="str">
        <f>VLOOKUP(T_Youtuber3[[#This Row],[CtrID]],T_Country[#Data],3,0)</f>
        <v>IN</v>
      </c>
      <c r="U315" s="15">
        <f>INDEX(T_Country[Gross tertiary education enrollment (%)],MATCH(T_Youtuber3[[#This Row],[CtrID]],T_Country[CtID],0))</f>
        <v>28.1</v>
      </c>
      <c r="V315" s="19">
        <f>_xlfn.XLOOKUP(T_Youtuber3[[#This Row],[CtrID]],T_Country[CtID],T_Country[Population])</f>
        <v>1370000000</v>
      </c>
      <c r="W315" s="15" cm="1">
        <f t="array" ref="W315">_xlfn._xlws.FILTER(T_Country[Unemployment rate],T_Country[CtID]=T_Youtuber3[[#This Row],[CtrID]])</f>
        <v>5.36</v>
      </c>
      <c r="X315" s="15">
        <f>_xlfn.XLOOKUP(T_Youtuber3[[#This Row],[CtrID]],T_Country[CtID],T_Country[Urban_population])</f>
        <v>471000000</v>
      </c>
      <c r="Y315" s="15">
        <f>_xlfn.XLOOKUP(T_Youtuber3[[#This Row],[CtrID]],T_Country[CtID],T_Country[Latitude])</f>
        <v>20.593679999999999</v>
      </c>
      <c r="Z315" s="15">
        <f>_xlfn.XLOOKUP(T_Youtuber3[[#This Row],[CtrID]],T_Country[CtID],T_Country[Longitude])</f>
        <v>78.962879999999998</v>
      </c>
    </row>
    <row r="316" spans="1:26">
      <c r="A316" s="15">
        <v>315</v>
      </c>
      <c r="B316" s="15" t="s">
        <v>343</v>
      </c>
      <c r="C316" s="15">
        <v>28000000</v>
      </c>
      <c r="D316" s="16">
        <v>8600000000</v>
      </c>
      <c r="E316" s="17">
        <v>5</v>
      </c>
      <c r="F316" s="15">
        <v>3878</v>
      </c>
      <c r="G316" s="15">
        <v>19</v>
      </c>
      <c r="H316" s="15">
        <v>587</v>
      </c>
      <c r="I316" s="15" t="s">
        <v>39</v>
      </c>
      <c r="J316" s="15">
        <v>14</v>
      </c>
      <c r="K316" s="16">
        <v>129000000</v>
      </c>
      <c r="L316" s="15">
        <v>32300</v>
      </c>
      <c r="M316" s="15">
        <v>516800</v>
      </c>
      <c r="N316" s="15">
        <v>387600</v>
      </c>
      <c r="O316" s="15">
        <v>6200000</v>
      </c>
      <c r="P316" s="15">
        <v>400000</v>
      </c>
      <c r="Q316" s="18">
        <v>42700</v>
      </c>
      <c r="R316" s="15" t="str">
        <f>INDEX(T_Category[category],MATCH(T_Youtuber3[[#This Row],[CatID]],T_Category[CatID],1))</f>
        <v>Film &amp; Animation</v>
      </c>
      <c r="S316" s="15" t="str">
        <f>VLOOKUP(T_Youtuber3[[#This Row],[CtrID]],T_Country[#Data],2,1)</f>
        <v>India</v>
      </c>
      <c r="T316" s="15" t="str">
        <f>VLOOKUP(T_Youtuber3[[#This Row],[CtrID]],T_Country[#Data],3,0)</f>
        <v>IN</v>
      </c>
      <c r="U316" s="15">
        <f>INDEX(T_Country[Gross tertiary education enrollment (%)],MATCH(T_Youtuber3[[#This Row],[CtrID]],T_Country[CtID],0))</f>
        <v>28.1</v>
      </c>
      <c r="V316" s="19">
        <f>_xlfn.XLOOKUP(T_Youtuber3[[#This Row],[CtrID]],T_Country[CtID],T_Country[Population])</f>
        <v>1370000000</v>
      </c>
      <c r="W316" s="15" cm="1">
        <f t="array" ref="W316">_xlfn._xlws.FILTER(T_Country[Unemployment rate],T_Country[CtID]=T_Youtuber3[[#This Row],[CtrID]])</f>
        <v>5.36</v>
      </c>
      <c r="X316" s="15">
        <f>_xlfn.XLOOKUP(T_Youtuber3[[#This Row],[CtrID]],T_Country[CtID],T_Country[Urban_population])</f>
        <v>471000000</v>
      </c>
      <c r="Y316" s="15">
        <f>_xlfn.XLOOKUP(T_Youtuber3[[#This Row],[CtrID]],T_Country[CtID],T_Country[Latitude])</f>
        <v>20.593679999999999</v>
      </c>
      <c r="Z316" s="15">
        <f>_xlfn.XLOOKUP(T_Youtuber3[[#This Row],[CtrID]],T_Country[CtID],T_Country[Longitude])</f>
        <v>78.962879999999998</v>
      </c>
    </row>
    <row r="317" spans="1:26">
      <c r="A317" s="15">
        <v>316</v>
      </c>
      <c r="B317" s="15" t="s">
        <v>205</v>
      </c>
      <c r="C317" s="15">
        <v>38300000</v>
      </c>
      <c r="D317" s="16">
        <v>16700000000</v>
      </c>
      <c r="E317" s="17">
        <v>9</v>
      </c>
      <c r="F317" s="15">
        <v>3532</v>
      </c>
      <c r="G317" s="15">
        <v>19</v>
      </c>
      <c r="H317" s="15">
        <v>170</v>
      </c>
      <c r="I317" s="15">
        <v>22</v>
      </c>
      <c r="J317" s="15">
        <v>31</v>
      </c>
      <c r="K317" s="16">
        <v>815000000</v>
      </c>
      <c r="L317" s="15">
        <v>203700</v>
      </c>
      <c r="M317" s="15">
        <v>3300000</v>
      </c>
      <c r="N317" s="15">
        <v>2400000</v>
      </c>
      <c r="O317" s="15">
        <v>39100000</v>
      </c>
      <c r="P317" s="15">
        <v>400000</v>
      </c>
      <c r="Q317" s="18">
        <v>42240</v>
      </c>
      <c r="R317" s="15" t="str">
        <f>INDEX(T_Category[category],MATCH(T_Youtuber3[[#This Row],[CatID]],T_Category[CatID],1))</f>
        <v>Music</v>
      </c>
      <c r="S317" s="15" t="str">
        <f>VLOOKUP(T_Youtuber3[[#This Row],[CtrID]],T_Country[#Data],2,1)</f>
        <v>India</v>
      </c>
      <c r="T317" s="15" t="str">
        <f>VLOOKUP(T_Youtuber3[[#This Row],[CtrID]],T_Country[#Data],3,0)</f>
        <v>IN</v>
      </c>
      <c r="U317" s="15">
        <f>INDEX(T_Country[Gross tertiary education enrollment (%)],MATCH(T_Youtuber3[[#This Row],[CtrID]],T_Country[CtID],0))</f>
        <v>28.1</v>
      </c>
      <c r="V317" s="19">
        <f>_xlfn.XLOOKUP(T_Youtuber3[[#This Row],[CtrID]],T_Country[CtID],T_Country[Population])</f>
        <v>1370000000</v>
      </c>
      <c r="W317" s="15" cm="1">
        <f t="array" ref="W317">_xlfn._xlws.FILTER(T_Country[Unemployment rate],T_Country[CtID]=T_Youtuber3[[#This Row],[CtrID]])</f>
        <v>5.36</v>
      </c>
      <c r="X317" s="15">
        <f>_xlfn.XLOOKUP(T_Youtuber3[[#This Row],[CtrID]],T_Country[CtID],T_Country[Urban_population])</f>
        <v>471000000</v>
      </c>
      <c r="Y317" s="15">
        <f>_xlfn.XLOOKUP(T_Youtuber3[[#This Row],[CtrID]],T_Country[CtID],T_Country[Latitude])</f>
        <v>20.593679999999999</v>
      </c>
      <c r="Z317" s="15">
        <f>_xlfn.XLOOKUP(T_Youtuber3[[#This Row],[CtrID]],T_Country[CtID],T_Country[Longitude])</f>
        <v>78.962879999999998</v>
      </c>
    </row>
    <row r="318" spans="1:26">
      <c r="A318" s="15">
        <v>317</v>
      </c>
      <c r="B318" s="15" t="s">
        <v>636</v>
      </c>
      <c r="C318" s="15">
        <v>19100000</v>
      </c>
      <c r="D318" s="16">
        <v>5190000000</v>
      </c>
      <c r="E318" s="17">
        <v>5</v>
      </c>
      <c r="F318" s="15">
        <v>2948</v>
      </c>
      <c r="G318" s="15">
        <v>19</v>
      </c>
      <c r="H318" s="15">
        <v>1279</v>
      </c>
      <c r="I318" s="15" t="s">
        <v>39</v>
      </c>
      <c r="J318" s="15">
        <v>26</v>
      </c>
      <c r="K318" s="15">
        <v>65920000</v>
      </c>
      <c r="L318" s="15">
        <v>16500</v>
      </c>
      <c r="M318" s="15">
        <v>263700</v>
      </c>
      <c r="N318" s="15">
        <v>197800</v>
      </c>
      <c r="O318" s="15">
        <v>3200000</v>
      </c>
      <c r="P318" s="15">
        <v>200000</v>
      </c>
      <c r="Q318" s="18">
        <v>42611</v>
      </c>
      <c r="R318" s="15" t="str">
        <f>INDEX(T_Category[category],MATCH(T_Youtuber3[[#This Row],[CatID]],T_Category[CatID],1))</f>
        <v>Film &amp; Animation</v>
      </c>
      <c r="S318" s="15" t="str">
        <f>VLOOKUP(T_Youtuber3[[#This Row],[CtrID]],T_Country[#Data],2,1)</f>
        <v>India</v>
      </c>
      <c r="T318" s="15" t="str">
        <f>VLOOKUP(T_Youtuber3[[#This Row],[CtrID]],T_Country[#Data],3,0)</f>
        <v>IN</v>
      </c>
      <c r="U318" s="15">
        <f>INDEX(T_Country[Gross tertiary education enrollment (%)],MATCH(T_Youtuber3[[#This Row],[CtrID]],T_Country[CtID],0))</f>
        <v>28.1</v>
      </c>
      <c r="V318" s="19">
        <f>_xlfn.XLOOKUP(T_Youtuber3[[#This Row],[CtrID]],T_Country[CtID],T_Country[Population])</f>
        <v>1370000000</v>
      </c>
      <c r="W318" s="15" cm="1">
        <f t="array" ref="W318">_xlfn._xlws.FILTER(T_Country[Unemployment rate],T_Country[CtID]=T_Youtuber3[[#This Row],[CtrID]])</f>
        <v>5.36</v>
      </c>
      <c r="X318" s="15">
        <f>_xlfn.XLOOKUP(T_Youtuber3[[#This Row],[CtrID]],T_Country[CtID],T_Country[Urban_population])</f>
        <v>471000000</v>
      </c>
      <c r="Y318" s="15">
        <f>_xlfn.XLOOKUP(T_Youtuber3[[#This Row],[CtrID]],T_Country[CtID],T_Country[Latitude])</f>
        <v>20.593679999999999</v>
      </c>
      <c r="Z318" s="15">
        <f>_xlfn.XLOOKUP(T_Youtuber3[[#This Row],[CtrID]],T_Country[CtID],T_Country[Longitude])</f>
        <v>78.962879999999998</v>
      </c>
    </row>
    <row r="319" spans="1:26">
      <c r="A319" s="15">
        <v>318</v>
      </c>
      <c r="B319" s="15" t="s">
        <v>431</v>
      </c>
      <c r="C319" s="15">
        <v>24000000</v>
      </c>
      <c r="D319" s="16">
        <v>5650000000</v>
      </c>
      <c r="E319" s="17">
        <v>5</v>
      </c>
      <c r="F319" s="15">
        <v>3</v>
      </c>
      <c r="G319" s="15">
        <v>19</v>
      </c>
      <c r="H319" s="15">
        <v>4057888</v>
      </c>
      <c r="I319" s="15" t="s">
        <v>39</v>
      </c>
      <c r="J319" s="15">
        <v>7725</v>
      </c>
      <c r="K319" s="15">
        <v>3</v>
      </c>
      <c r="L319" s="15">
        <v>0</v>
      </c>
      <c r="M319" s="15">
        <v>0.01</v>
      </c>
      <c r="N319" s="15">
        <v>0.01</v>
      </c>
      <c r="O319" s="15">
        <v>0.14000000000000001</v>
      </c>
      <c r="P319" s="15" t="s">
        <v>39</v>
      </c>
      <c r="Q319" s="18">
        <v>43220</v>
      </c>
      <c r="R319" s="15" t="str">
        <f>INDEX(T_Category[category],MATCH(T_Youtuber3[[#This Row],[CatID]],T_Category[CatID],1))</f>
        <v>Film &amp; Animation</v>
      </c>
      <c r="S319" s="15" t="str">
        <f>VLOOKUP(T_Youtuber3[[#This Row],[CtrID]],T_Country[#Data],2,1)</f>
        <v>India</v>
      </c>
      <c r="T319" s="15" t="str">
        <f>VLOOKUP(T_Youtuber3[[#This Row],[CtrID]],T_Country[#Data],3,0)</f>
        <v>IN</v>
      </c>
      <c r="U319" s="15">
        <f>INDEX(T_Country[Gross tertiary education enrollment (%)],MATCH(T_Youtuber3[[#This Row],[CtrID]],T_Country[CtID],0))</f>
        <v>28.1</v>
      </c>
      <c r="V319" s="19">
        <f>_xlfn.XLOOKUP(T_Youtuber3[[#This Row],[CtrID]],T_Country[CtID],T_Country[Population])</f>
        <v>1370000000</v>
      </c>
      <c r="W319" s="15" cm="1">
        <f t="array" ref="W319">_xlfn._xlws.FILTER(T_Country[Unemployment rate],T_Country[CtID]=T_Youtuber3[[#This Row],[CtrID]])</f>
        <v>5.36</v>
      </c>
      <c r="X319" s="15">
        <f>_xlfn.XLOOKUP(T_Youtuber3[[#This Row],[CtrID]],T_Country[CtID],T_Country[Urban_population])</f>
        <v>471000000</v>
      </c>
      <c r="Y319" s="15">
        <f>_xlfn.XLOOKUP(T_Youtuber3[[#This Row],[CtrID]],T_Country[CtID],T_Country[Latitude])</f>
        <v>20.593679999999999</v>
      </c>
      <c r="Z319" s="15">
        <f>_xlfn.XLOOKUP(T_Youtuber3[[#This Row],[CtrID]],T_Country[CtID],T_Country[Longitude])</f>
        <v>78.962879999999998</v>
      </c>
    </row>
    <row r="320" spans="1:26">
      <c r="A320" s="15">
        <v>319</v>
      </c>
      <c r="B320" s="15" t="s">
        <v>1097</v>
      </c>
      <c r="C320" s="15">
        <v>13700000</v>
      </c>
      <c r="D320" s="16">
        <v>1970000000</v>
      </c>
      <c r="E320" s="17">
        <v>4</v>
      </c>
      <c r="F320" s="15">
        <v>975</v>
      </c>
      <c r="G320" s="15">
        <v>19</v>
      </c>
      <c r="H320" s="15">
        <v>5047</v>
      </c>
      <c r="I320" s="15">
        <v>113</v>
      </c>
      <c r="J320" s="15">
        <v>41</v>
      </c>
      <c r="K320" s="15">
        <v>37648000</v>
      </c>
      <c r="L320" s="15">
        <v>9400</v>
      </c>
      <c r="M320" s="15">
        <v>150600</v>
      </c>
      <c r="N320" s="15">
        <v>112900</v>
      </c>
      <c r="O320" s="15">
        <v>1800000</v>
      </c>
      <c r="P320" s="15">
        <v>100000</v>
      </c>
      <c r="Q320" s="18">
        <v>41559</v>
      </c>
      <c r="R320" s="15" t="str">
        <f>INDEX(T_Category[category],MATCH(T_Youtuber3[[#This Row],[CatID]],T_Category[CatID],1))</f>
        <v>Entertainment</v>
      </c>
      <c r="S320" s="15" t="str">
        <f>VLOOKUP(T_Youtuber3[[#This Row],[CtrID]],T_Country[#Data],2,1)</f>
        <v>India</v>
      </c>
      <c r="T320" s="15" t="str">
        <f>VLOOKUP(T_Youtuber3[[#This Row],[CtrID]],T_Country[#Data],3,0)</f>
        <v>IN</v>
      </c>
      <c r="U320" s="15">
        <f>INDEX(T_Country[Gross tertiary education enrollment (%)],MATCH(T_Youtuber3[[#This Row],[CtrID]],T_Country[CtID],0))</f>
        <v>28.1</v>
      </c>
      <c r="V320" s="19">
        <f>_xlfn.XLOOKUP(T_Youtuber3[[#This Row],[CtrID]],T_Country[CtID],T_Country[Population])</f>
        <v>1370000000</v>
      </c>
      <c r="W320" s="15" cm="1">
        <f t="array" ref="W320">_xlfn._xlws.FILTER(T_Country[Unemployment rate],T_Country[CtID]=T_Youtuber3[[#This Row],[CtrID]])</f>
        <v>5.36</v>
      </c>
      <c r="X320" s="15">
        <f>_xlfn.XLOOKUP(T_Youtuber3[[#This Row],[CtrID]],T_Country[CtID],T_Country[Urban_population])</f>
        <v>471000000</v>
      </c>
      <c r="Y320" s="15">
        <f>_xlfn.XLOOKUP(T_Youtuber3[[#This Row],[CtrID]],T_Country[CtID],T_Country[Latitude])</f>
        <v>20.593679999999999</v>
      </c>
      <c r="Z320" s="15">
        <f>_xlfn.XLOOKUP(T_Youtuber3[[#This Row],[CtrID]],T_Country[CtID],T_Country[Longitude])</f>
        <v>78.962879999999998</v>
      </c>
    </row>
    <row r="321" spans="1:26">
      <c r="A321" s="15">
        <v>320</v>
      </c>
      <c r="B321" s="15" t="s">
        <v>677</v>
      </c>
      <c r="C321" s="15">
        <v>18300000</v>
      </c>
      <c r="D321" s="16">
        <v>8800000000</v>
      </c>
      <c r="E321" s="17">
        <v>4</v>
      </c>
      <c r="F321" s="15">
        <v>0</v>
      </c>
      <c r="G321" s="15">
        <v>49</v>
      </c>
      <c r="H321" s="15">
        <v>3612215</v>
      </c>
      <c r="I321" s="15">
        <v>3305</v>
      </c>
      <c r="J321" s="15" t="s">
        <v>39</v>
      </c>
      <c r="K321" s="15" t="s">
        <v>39</v>
      </c>
      <c r="L321" s="15">
        <v>0</v>
      </c>
      <c r="M321" s="15">
        <v>0</v>
      </c>
      <c r="N321" s="15">
        <v>0</v>
      </c>
      <c r="O321" s="15">
        <v>0</v>
      </c>
      <c r="P321" s="15" t="s">
        <v>39</v>
      </c>
      <c r="Q321" s="18">
        <v>39708</v>
      </c>
      <c r="R321" s="15" t="str">
        <f>INDEX(T_Category[category],MATCH(T_Youtuber3[[#This Row],[CatID]],T_Category[CatID],1))</f>
        <v>Entertainment</v>
      </c>
      <c r="S321" s="15" t="str">
        <f>VLOOKUP(T_Youtuber3[[#This Row],[CtrID]],T_Country[#Data],2,1)</f>
        <v>United States</v>
      </c>
      <c r="T321" s="15" t="str">
        <f>VLOOKUP(T_Youtuber3[[#This Row],[CtrID]],T_Country[#Data],3,0)</f>
        <v>US</v>
      </c>
      <c r="U321" s="15">
        <f>INDEX(T_Country[Gross tertiary education enrollment (%)],MATCH(T_Youtuber3[[#This Row],[CtrID]],T_Country[CtID],0))</f>
        <v>88.2</v>
      </c>
      <c r="V321" s="19">
        <f>_xlfn.XLOOKUP(T_Youtuber3[[#This Row],[CtrID]],T_Country[CtID],T_Country[Population])</f>
        <v>328000000</v>
      </c>
      <c r="W321" s="15" cm="1">
        <f t="array" ref="W321">_xlfn._xlws.FILTER(T_Country[Unemployment rate],T_Country[CtID]=T_Youtuber3[[#This Row],[CtrID]])</f>
        <v>14.7</v>
      </c>
      <c r="X321" s="15">
        <f>_xlfn.XLOOKUP(T_Youtuber3[[#This Row],[CtrID]],T_Country[CtID],T_Country[Urban_population])</f>
        <v>271000000</v>
      </c>
      <c r="Y321" s="15">
        <f>_xlfn.XLOOKUP(T_Youtuber3[[#This Row],[CtrID]],T_Country[CtID],T_Country[Latitude])</f>
        <v>37.090240000000001</v>
      </c>
      <c r="Z321" s="15">
        <f>_xlfn.XLOOKUP(T_Youtuber3[[#This Row],[CtrID]],T_Country[CtID],T_Country[Longitude])</f>
        <v>-95.712900000000005</v>
      </c>
    </row>
    <row r="322" spans="1:26">
      <c r="A322" s="15">
        <v>321</v>
      </c>
      <c r="B322" s="15" t="s">
        <v>601</v>
      </c>
      <c r="C322" s="15">
        <v>20000000</v>
      </c>
      <c r="D322" s="16">
        <v>3880000000</v>
      </c>
      <c r="E322" s="17">
        <v>4</v>
      </c>
      <c r="F322" s="15">
        <v>1527</v>
      </c>
      <c r="G322" s="15">
        <v>48</v>
      </c>
      <c r="H322" s="15">
        <v>2001</v>
      </c>
      <c r="I322" s="15">
        <v>16</v>
      </c>
      <c r="J322" s="15">
        <v>104</v>
      </c>
      <c r="K322" s="15">
        <v>39228000</v>
      </c>
      <c r="L322" s="15">
        <v>9800</v>
      </c>
      <c r="M322" s="15">
        <v>156900</v>
      </c>
      <c r="N322" s="15">
        <v>117700</v>
      </c>
      <c r="O322" s="15">
        <v>1900000</v>
      </c>
      <c r="P322" s="15">
        <v>200000</v>
      </c>
      <c r="Q322" s="18">
        <v>38836</v>
      </c>
      <c r="R322" s="15" t="str">
        <f>INDEX(T_Category[category],MATCH(T_Youtuber3[[#This Row],[CatID]],T_Category[CatID],1))</f>
        <v>Entertainment</v>
      </c>
      <c r="S322" s="15" t="str">
        <f>VLOOKUP(T_Youtuber3[[#This Row],[CtrID]],T_Country[#Data],2,1)</f>
        <v>United Kingdom</v>
      </c>
      <c r="T322" s="15" t="str">
        <f>VLOOKUP(T_Youtuber3[[#This Row],[CtrID]],T_Country[#Data],3,0)</f>
        <v>GB</v>
      </c>
      <c r="U322" s="15">
        <f>INDEX(T_Country[Gross tertiary education enrollment (%)],MATCH(T_Youtuber3[[#This Row],[CtrID]],T_Country[CtID],0))</f>
        <v>60</v>
      </c>
      <c r="V322" s="19">
        <f>_xlfn.XLOOKUP(T_Youtuber3[[#This Row],[CtrID]],T_Country[CtID],T_Country[Population])</f>
        <v>66834405</v>
      </c>
      <c r="W322" s="15" cm="1">
        <f t="array" ref="W322">_xlfn._xlws.FILTER(T_Country[Unemployment rate],T_Country[CtID]=T_Youtuber3[[#This Row],[CtrID]])</f>
        <v>3.85</v>
      </c>
      <c r="X322" s="15">
        <f>_xlfn.XLOOKUP(T_Youtuber3[[#This Row],[CtrID]],T_Country[CtID],T_Country[Urban_population])</f>
        <v>55908316</v>
      </c>
      <c r="Y322" s="15">
        <f>_xlfn.XLOOKUP(T_Youtuber3[[#This Row],[CtrID]],T_Country[CtID],T_Country[Latitude])</f>
        <v>55.378050000000002</v>
      </c>
      <c r="Z322" s="15">
        <f>_xlfn.XLOOKUP(T_Youtuber3[[#This Row],[CtrID]],T_Country[CtID],T_Country[Longitude])</f>
        <v>-3.4359700000000002</v>
      </c>
    </row>
    <row r="323" spans="1:26">
      <c r="A323" s="15">
        <v>322</v>
      </c>
      <c r="B323" s="15" t="s">
        <v>575</v>
      </c>
      <c r="C323" s="15">
        <v>20300000</v>
      </c>
      <c r="D323" s="16">
        <v>2440000000</v>
      </c>
      <c r="E323" s="17">
        <v>4</v>
      </c>
      <c r="F323" s="15">
        <v>1245</v>
      </c>
      <c r="G323" s="15">
        <v>48</v>
      </c>
      <c r="H323" s="15">
        <v>3750</v>
      </c>
      <c r="I323" s="15">
        <v>15</v>
      </c>
      <c r="J323" s="15">
        <v>101</v>
      </c>
      <c r="K323" s="15">
        <v>86457000</v>
      </c>
      <c r="L323" s="15">
        <v>21600</v>
      </c>
      <c r="M323" s="15">
        <v>345800</v>
      </c>
      <c r="N323" s="15">
        <v>259400</v>
      </c>
      <c r="O323" s="15">
        <v>4100000</v>
      </c>
      <c r="P323" s="15">
        <v>100000</v>
      </c>
      <c r="Q323" s="18">
        <v>41305</v>
      </c>
      <c r="R323" s="15" t="str">
        <f>INDEX(T_Category[category],MATCH(T_Youtuber3[[#This Row],[CatID]],T_Category[CatID],1))</f>
        <v>Entertainment</v>
      </c>
      <c r="S323" s="15" t="str">
        <f>VLOOKUP(T_Youtuber3[[#This Row],[CtrID]],T_Country[#Data],2,1)</f>
        <v>United Kingdom</v>
      </c>
      <c r="T323" s="15" t="str">
        <f>VLOOKUP(T_Youtuber3[[#This Row],[CtrID]],T_Country[#Data],3,0)</f>
        <v>GB</v>
      </c>
      <c r="U323" s="15">
        <f>INDEX(T_Country[Gross tertiary education enrollment (%)],MATCH(T_Youtuber3[[#This Row],[CtrID]],T_Country[CtID],0))</f>
        <v>60</v>
      </c>
      <c r="V323" s="19">
        <f>_xlfn.XLOOKUP(T_Youtuber3[[#This Row],[CtrID]],T_Country[CtID],T_Country[Population])</f>
        <v>66834405</v>
      </c>
      <c r="W323" s="15" cm="1">
        <f t="array" ref="W323">_xlfn._xlws.FILTER(T_Country[Unemployment rate],T_Country[CtID]=T_Youtuber3[[#This Row],[CtrID]])</f>
        <v>3.85</v>
      </c>
      <c r="X323" s="15">
        <f>_xlfn.XLOOKUP(T_Youtuber3[[#This Row],[CtrID]],T_Country[CtID],T_Country[Urban_population])</f>
        <v>55908316</v>
      </c>
      <c r="Y323" s="15">
        <f>_xlfn.XLOOKUP(T_Youtuber3[[#This Row],[CtrID]],T_Country[CtID],T_Country[Latitude])</f>
        <v>55.378050000000002</v>
      </c>
      <c r="Z323" s="15">
        <f>_xlfn.XLOOKUP(T_Youtuber3[[#This Row],[CtrID]],T_Country[CtID],T_Country[Longitude])</f>
        <v>-3.4359700000000002</v>
      </c>
    </row>
    <row r="324" spans="1:26">
      <c r="A324" s="15">
        <v>323</v>
      </c>
      <c r="B324" s="15" t="s">
        <v>197</v>
      </c>
      <c r="C324" s="15">
        <v>38900000</v>
      </c>
      <c r="D324" s="16">
        <v>25200000000</v>
      </c>
      <c r="E324" s="17">
        <v>9</v>
      </c>
      <c r="F324" s="15">
        <v>3043</v>
      </c>
      <c r="G324" s="15">
        <v>7</v>
      </c>
      <c r="H324" s="15">
        <v>73</v>
      </c>
      <c r="I324" s="15">
        <v>6</v>
      </c>
      <c r="J324" s="15">
        <v>30</v>
      </c>
      <c r="K324" s="16">
        <v>1640000000</v>
      </c>
      <c r="L324" s="15">
        <v>408700</v>
      </c>
      <c r="M324" s="15">
        <v>6500000</v>
      </c>
      <c r="N324" s="15">
        <v>4900000</v>
      </c>
      <c r="O324" s="15">
        <v>78500000</v>
      </c>
      <c r="P324" s="15">
        <v>100000</v>
      </c>
      <c r="Q324" s="18">
        <v>41856</v>
      </c>
      <c r="R324" s="15" t="str">
        <f>INDEX(T_Category[category],MATCH(T_Youtuber3[[#This Row],[CatID]],T_Category[CatID],1))</f>
        <v>Music</v>
      </c>
      <c r="S324" s="15" t="str">
        <f>VLOOKUP(T_Youtuber3[[#This Row],[CtrID]],T_Country[#Data],2,1)</f>
        <v>Brazil</v>
      </c>
      <c r="T324" s="15" t="str">
        <f>VLOOKUP(T_Youtuber3[[#This Row],[CtrID]],T_Country[#Data],3,0)</f>
        <v>BR</v>
      </c>
      <c r="U324" s="15">
        <f>INDEX(T_Country[Gross tertiary education enrollment (%)],MATCH(T_Youtuber3[[#This Row],[CtrID]],T_Country[CtID],0))</f>
        <v>51.3</v>
      </c>
      <c r="V324" s="19">
        <f>_xlfn.XLOOKUP(T_Youtuber3[[#This Row],[CtrID]],T_Country[CtID],T_Country[Population])</f>
        <v>213000000</v>
      </c>
      <c r="W324" s="15" cm="1">
        <f t="array" ref="W324">_xlfn._xlws.FILTER(T_Country[Unemployment rate],T_Country[CtID]=T_Youtuber3[[#This Row],[CtrID]])</f>
        <v>12.08</v>
      </c>
      <c r="X324" s="15">
        <f>_xlfn.XLOOKUP(T_Youtuber3[[#This Row],[CtrID]],T_Country[CtID],T_Country[Urban_population])</f>
        <v>183000000</v>
      </c>
      <c r="Y324" s="15">
        <f>_xlfn.XLOOKUP(T_Youtuber3[[#This Row],[CtrID]],T_Country[CtID],T_Country[Latitude])</f>
        <v>-14.234999999999999</v>
      </c>
      <c r="Z324" s="15">
        <f>_xlfn.XLOOKUP(T_Youtuber3[[#This Row],[CtrID]],T_Country[CtID],T_Country[Longitude])</f>
        <v>-51.9253</v>
      </c>
    </row>
    <row r="325" spans="1:26">
      <c r="A325" s="15">
        <v>324</v>
      </c>
      <c r="B325" s="15" t="s">
        <v>661</v>
      </c>
      <c r="C325" s="15">
        <v>18600000</v>
      </c>
      <c r="D325" s="16">
        <v>20200000000</v>
      </c>
      <c r="E325" s="17">
        <v>9</v>
      </c>
      <c r="F325" s="15">
        <v>6287</v>
      </c>
      <c r="G325" s="15">
        <v>44</v>
      </c>
      <c r="H325" s="15">
        <v>121</v>
      </c>
      <c r="I325" s="15">
        <v>5</v>
      </c>
      <c r="J325" s="15">
        <v>101</v>
      </c>
      <c r="K325" s="16">
        <v>169000000</v>
      </c>
      <c r="L325" s="15">
        <v>42100</v>
      </c>
      <c r="M325" s="15">
        <v>674400</v>
      </c>
      <c r="N325" s="15">
        <v>505800</v>
      </c>
      <c r="O325" s="15">
        <v>8100000</v>
      </c>
      <c r="P325" s="15">
        <v>100000</v>
      </c>
      <c r="Q325" s="18">
        <v>41654</v>
      </c>
      <c r="R325" s="15" t="str">
        <f>INDEX(T_Category[category],MATCH(T_Youtuber3[[#This Row],[CatID]],T_Category[CatID],1))</f>
        <v>Music</v>
      </c>
      <c r="S325" s="15" t="str">
        <f>VLOOKUP(T_Youtuber3[[#This Row],[CtrID]],T_Country[#Data],2,1)</f>
        <v>Thailand</v>
      </c>
      <c r="T325" s="15" t="str">
        <f>VLOOKUP(T_Youtuber3[[#This Row],[CtrID]],T_Country[#Data],3,0)</f>
        <v>TH</v>
      </c>
      <c r="U325" s="15">
        <f>INDEX(T_Country[Gross tertiary education enrollment (%)],MATCH(T_Youtuber3[[#This Row],[CtrID]],T_Country[CtID],0))</f>
        <v>49.3</v>
      </c>
      <c r="V325" s="19">
        <f>_xlfn.XLOOKUP(T_Youtuber3[[#This Row],[CtrID]],T_Country[CtID],T_Country[Population])</f>
        <v>69625582</v>
      </c>
      <c r="W325" s="15" cm="1">
        <f t="array" ref="W325">_xlfn._xlws.FILTER(T_Country[Unemployment rate],T_Country[CtID]=T_Youtuber3[[#This Row],[CtrID]])</f>
        <v>0.75</v>
      </c>
      <c r="X325" s="15">
        <f>_xlfn.XLOOKUP(T_Youtuber3[[#This Row],[CtrID]],T_Country[CtID],T_Country[Urban_population])</f>
        <v>35294600</v>
      </c>
      <c r="Y325" s="15">
        <f>_xlfn.XLOOKUP(T_Youtuber3[[#This Row],[CtrID]],T_Country[CtID],T_Country[Latitude])</f>
        <v>15.87003</v>
      </c>
      <c r="Z325" s="15">
        <f>_xlfn.XLOOKUP(T_Youtuber3[[#This Row],[CtrID]],T_Country[CtID],T_Country[Longitude])</f>
        <v>100.99250000000001</v>
      </c>
    </row>
    <row r="326" spans="1:26">
      <c r="A326" s="15">
        <v>325</v>
      </c>
      <c r="B326" s="15" t="s">
        <v>604</v>
      </c>
      <c r="C326" s="15">
        <v>20000000</v>
      </c>
      <c r="D326" s="16">
        <v>9720000000</v>
      </c>
      <c r="E326" s="17">
        <v>5</v>
      </c>
      <c r="F326" s="15">
        <v>1476</v>
      </c>
      <c r="G326" s="15">
        <v>19</v>
      </c>
      <c r="H326" s="15">
        <v>473</v>
      </c>
      <c r="I326" s="15">
        <v>72</v>
      </c>
      <c r="J326" s="15">
        <v>104</v>
      </c>
      <c r="K326" s="15">
        <v>70278000</v>
      </c>
      <c r="L326" s="15">
        <v>0</v>
      </c>
      <c r="M326" s="15">
        <v>0</v>
      </c>
      <c r="N326" s="15">
        <v>0</v>
      </c>
      <c r="O326" s="15">
        <v>0</v>
      </c>
      <c r="P326" s="15">
        <v>100000</v>
      </c>
      <c r="Q326" s="18">
        <v>40725</v>
      </c>
      <c r="R326" s="15" t="str">
        <f>INDEX(T_Category[category],MATCH(T_Youtuber3[[#This Row],[CatID]],T_Category[CatID],1))</f>
        <v>Film &amp; Animation</v>
      </c>
      <c r="S326" s="15" t="str">
        <f>VLOOKUP(T_Youtuber3[[#This Row],[CtrID]],T_Country[#Data],2,1)</f>
        <v>India</v>
      </c>
      <c r="T326" s="15" t="str">
        <f>VLOOKUP(T_Youtuber3[[#This Row],[CtrID]],T_Country[#Data],3,0)</f>
        <v>IN</v>
      </c>
      <c r="U326" s="15">
        <f>INDEX(T_Country[Gross tertiary education enrollment (%)],MATCH(T_Youtuber3[[#This Row],[CtrID]],T_Country[CtID],0))</f>
        <v>28.1</v>
      </c>
      <c r="V326" s="19">
        <f>_xlfn.XLOOKUP(T_Youtuber3[[#This Row],[CtrID]],T_Country[CtID],T_Country[Population])</f>
        <v>1370000000</v>
      </c>
      <c r="W326" s="15" cm="1">
        <f t="array" ref="W326">_xlfn._xlws.FILTER(T_Country[Unemployment rate],T_Country[CtID]=T_Youtuber3[[#This Row],[CtrID]])</f>
        <v>5.36</v>
      </c>
      <c r="X326" s="15">
        <f>_xlfn.XLOOKUP(T_Youtuber3[[#This Row],[CtrID]],T_Country[CtID],T_Country[Urban_population])</f>
        <v>471000000</v>
      </c>
      <c r="Y326" s="15">
        <f>_xlfn.XLOOKUP(T_Youtuber3[[#This Row],[CtrID]],T_Country[CtID],T_Country[Latitude])</f>
        <v>20.593679999999999</v>
      </c>
      <c r="Z326" s="15">
        <f>_xlfn.XLOOKUP(T_Youtuber3[[#This Row],[CtrID]],T_Country[CtID],T_Country[Longitude])</f>
        <v>78.962879999999998</v>
      </c>
    </row>
    <row r="327" spans="1:26">
      <c r="A327" s="15">
        <v>326</v>
      </c>
      <c r="B327" s="15" t="s">
        <v>762</v>
      </c>
      <c r="C327" s="15">
        <v>16900000</v>
      </c>
      <c r="D327" s="16">
        <v>9110000000</v>
      </c>
      <c r="E327" s="17">
        <v>6</v>
      </c>
      <c r="F327" s="15">
        <v>1910</v>
      </c>
      <c r="G327" s="15">
        <v>49</v>
      </c>
      <c r="H327" s="15">
        <v>527</v>
      </c>
      <c r="I327" s="15">
        <v>134</v>
      </c>
      <c r="J327" s="15">
        <v>129</v>
      </c>
      <c r="K327" s="15">
        <v>10889000</v>
      </c>
      <c r="L327" s="15">
        <v>2700</v>
      </c>
      <c r="M327" s="15">
        <v>43600</v>
      </c>
      <c r="N327" s="15">
        <v>32700</v>
      </c>
      <c r="O327" s="15">
        <v>522600</v>
      </c>
      <c r="P327" s="15" t="s">
        <v>39</v>
      </c>
      <c r="Q327" s="18">
        <v>38916</v>
      </c>
      <c r="R327" s="15" t="str">
        <f>INDEX(T_Category[category],MATCH(T_Youtuber3[[#This Row],[CatID]],T_Category[CatID],1))</f>
        <v>Gaming</v>
      </c>
      <c r="S327" s="15" t="str">
        <f>VLOOKUP(T_Youtuber3[[#This Row],[CtrID]],T_Country[#Data],2,1)</f>
        <v>United States</v>
      </c>
      <c r="T327" s="15" t="str">
        <f>VLOOKUP(T_Youtuber3[[#This Row],[CtrID]],T_Country[#Data],3,0)</f>
        <v>US</v>
      </c>
      <c r="U327" s="15">
        <f>INDEX(T_Country[Gross tertiary education enrollment (%)],MATCH(T_Youtuber3[[#This Row],[CtrID]],T_Country[CtID],0))</f>
        <v>88.2</v>
      </c>
      <c r="V327" s="19">
        <f>_xlfn.XLOOKUP(T_Youtuber3[[#This Row],[CtrID]],T_Country[CtID],T_Country[Population])</f>
        <v>328000000</v>
      </c>
      <c r="W327" s="15" cm="1">
        <f t="array" ref="W327">_xlfn._xlws.FILTER(T_Country[Unemployment rate],T_Country[CtID]=T_Youtuber3[[#This Row],[CtrID]])</f>
        <v>14.7</v>
      </c>
      <c r="X327" s="15">
        <f>_xlfn.XLOOKUP(T_Youtuber3[[#This Row],[CtrID]],T_Country[CtID],T_Country[Urban_population])</f>
        <v>271000000</v>
      </c>
      <c r="Y327" s="15">
        <f>_xlfn.XLOOKUP(T_Youtuber3[[#This Row],[CtrID]],T_Country[CtID],T_Country[Latitude])</f>
        <v>37.090240000000001</v>
      </c>
      <c r="Z327" s="15">
        <f>_xlfn.XLOOKUP(T_Youtuber3[[#This Row],[CtrID]],T_Country[CtID],T_Country[Longitude])</f>
        <v>-95.712900000000005</v>
      </c>
    </row>
    <row r="328" spans="1:26">
      <c r="A328" s="15">
        <v>327</v>
      </c>
      <c r="B328" s="15" t="s">
        <v>363</v>
      </c>
      <c r="C328" s="15">
        <v>27100000</v>
      </c>
      <c r="D328" s="16">
        <v>12700000000</v>
      </c>
      <c r="E328" s="17">
        <v>7</v>
      </c>
      <c r="F328" s="15">
        <v>545</v>
      </c>
      <c r="G328" s="15">
        <v>19</v>
      </c>
      <c r="H328" s="15">
        <v>296</v>
      </c>
      <c r="I328" s="15" t="s">
        <v>39</v>
      </c>
      <c r="J328" s="15">
        <v>5</v>
      </c>
      <c r="K328" s="16">
        <v>503000000</v>
      </c>
      <c r="L328" s="15">
        <v>125700</v>
      </c>
      <c r="M328" s="15">
        <v>2000000</v>
      </c>
      <c r="N328" s="15">
        <v>1500000</v>
      </c>
      <c r="O328" s="15">
        <v>24100000</v>
      </c>
      <c r="P328" s="15">
        <v>1300000</v>
      </c>
      <c r="Q328" s="18">
        <v>43199</v>
      </c>
      <c r="R328" s="15" t="str">
        <f>INDEX(T_Category[category],MATCH(T_Youtuber3[[#This Row],[CatID]],T_Category[CatID],1))</f>
        <v>Howto &amp; Style</v>
      </c>
      <c r="S328" s="15" t="str">
        <f>VLOOKUP(T_Youtuber3[[#This Row],[CtrID]],T_Country[#Data],2,1)</f>
        <v>India</v>
      </c>
      <c r="T328" s="15" t="str">
        <f>VLOOKUP(T_Youtuber3[[#This Row],[CtrID]],T_Country[#Data],3,0)</f>
        <v>IN</v>
      </c>
      <c r="U328" s="15">
        <f>INDEX(T_Country[Gross tertiary education enrollment (%)],MATCH(T_Youtuber3[[#This Row],[CtrID]],T_Country[CtID],0))</f>
        <v>28.1</v>
      </c>
      <c r="V328" s="19">
        <f>_xlfn.XLOOKUP(T_Youtuber3[[#This Row],[CtrID]],T_Country[CtID],T_Country[Population])</f>
        <v>1370000000</v>
      </c>
      <c r="W328" s="15" cm="1">
        <f t="array" ref="W328">_xlfn._xlws.FILTER(T_Country[Unemployment rate],T_Country[CtID]=T_Youtuber3[[#This Row],[CtrID]])</f>
        <v>5.36</v>
      </c>
      <c r="X328" s="15">
        <f>_xlfn.XLOOKUP(T_Youtuber3[[#This Row],[CtrID]],T_Country[CtID],T_Country[Urban_population])</f>
        <v>471000000</v>
      </c>
      <c r="Y328" s="15">
        <f>_xlfn.XLOOKUP(T_Youtuber3[[#This Row],[CtrID]],T_Country[CtID],T_Country[Latitude])</f>
        <v>20.593679999999999</v>
      </c>
      <c r="Z328" s="15">
        <f>_xlfn.XLOOKUP(T_Youtuber3[[#This Row],[CtrID]],T_Country[CtID],T_Country[Longitude])</f>
        <v>78.962879999999998</v>
      </c>
    </row>
    <row r="329" spans="1:26">
      <c r="A329" s="15">
        <v>328</v>
      </c>
      <c r="B329" s="15" t="s">
        <v>1270</v>
      </c>
      <c r="C329" s="15">
        <v>12400000</v>
      </c>
      <c r="D329" s="16">
        <v>2600000000</v>
      </c>
      <c r="E329" s="17">
        <v>2</v>
      </c>
      <c r="F329" s="15">
        <v>9</v>
      </c>
      <c r="G329" s="15">
        <v>7</v>
      </c>
      <c r="H329" s="15">
        <v>4050768</v>
      </c>
      <c r="I329" s="15">
        <v>5075</v>
      </c>
      <c r="J329" s="15">
        <v>4894</v>
      </c>
      <c r="K329" s="15" t="s">
        <v>39</v>
      </c>
      <c r="L329" s="15">
        <v>0</v>
      </c>
      <c r="M329" s="15">
        <v>0</v>
      </c>
      <c r="N329" s="15">
        <v>0</v>
      </c>
      <c r="O329" s="15">
        <v>0</v>
      </c>
      <c r="P329" s="15" t="s">
        <v>39</v>
      </c>
      <c r="Q329" s="18">
        <v>40414</v>
      </c>
      <c r="R329" s="15" t="str">
        <f>INDEX(T_Category[category],MATCH(T_Youtuber3[[#This Row],[CatID]],T_Category[CatID],1))</f>
        <v>Comedy</v>
      </c>
      <c r="S329" s="15" t="str">
        <f>VLOOKUP(T_Youtuber3[[#This Row],[CtrID]],T_Country[#Data],2,1)</f>
        <v>Brazil</v>
      </c>
      <c r="T329" s="15" t="str">
        <f>VLOOKUP(T_Youtuber3[[#This Row],[CtrID]],T_Country[#Data],3,0)</f>
        <v>BR</v>
      </c>
      <c r="U329" s="15">
        <f>INDEX(T_Country[Gross tertiary education enrollment (%)],MATCH(T_Youtuber3[[#This Row],[CtrID]],T_Country[CtID],0))</f>
        <v>51.3</v>
      </c>
      <c r="V329" s="19">
        <f>_xlfn.XLOOKUP(T_Youtuber3[[#This Row],[CtrID]],T_Country[CtID],T_Country[Population])</f>
        <v>213000000</v>
      </c>
      <c r="W329" s="15" cm="1">
        <f t="array" ref="W329">_xlfn._xlws.FILTER(T_Country[Unemployment rate],T_Country[CtID]=T_Youtuber3[[#This Row],[CtrID]])</f>
        <v>12.08</v>
      </c>
      <c r="X329" s="15">
        <f>_xlfn.XLOOKUP(T_Youtuber3[[#This Row],[CtrID]],T_Country[CtID],T_Country[Urban_population])</f>
        <v>183000000</v>
      </c>
      <c r="Y329" s="15">
        <f>_xlfn.XLOOKUP(T_Youtuber3[[#This Row],[CtrID]],T_Country[CtID],T_Country[Latitude])</f>
        <v>-14.234999999999999</v>
      </c>
      <c r="Z329" s="15">
        <f>_xlfn.XLOOKUP(T_Youtuber3[[#This Row],[CtrID]],T_Country[CtID],T_Country[Longitude])</f>
        <v>-51.9253</v>
      </c>
    </row>
    <row r="330" spans="1:26">
      <c r="A330" s="15">
        <v>329</v>
      </c>
      <c r="B330" s="15" t="s">
        <v>605</v>
      </c>
      <c r="C330" s="15">
        <v>19900000</v>
      </c>
      <c r="D330" s="16">
        <v>13900000000</v>
      </c>
      <c r="E330" s="17">
        <v>9</v>
      </c>
      <c r="F330" s="15">
        <v>416</v>
      </c>
      <c r="G330" s="15">
        <v>7</v>
      </c>
      <c r="H330" s="15">
        <v>258</v>
      </c>
      <c r="I330" s="15">
        <v>21</v>
      </c>
      <c r="J330" s="15">
        <v>97</v>
      </c>
      <c r="K330" s="16">
        <v>215000000</v>
      </c>
      <c r="L330" s="15">
        <v>53700</v>
      </c>
      <c r="M330" s="15">
        <v>859200</v>
      </c>
      <c r="N330" s="15">
        <v>644400</v>
      </c>
      <c r="O330" s="15">
        <v>10300000</v>
      </c>
      <c r="P330" s="15">
        <v>100000</v>
      </c>
      <c r="Q330" s="18">
        <v>40491</v>
      </c>
      <c r="R330" s="15" t="str">
        <f>INDEX(T_Category[category],MATCH(T_Youtuber3[[#This Row],[CatID]],T_Category[CatID],1))</f>
        <v>Music</v>
      </c>
      <c r="S330" s="15" t="str">
        <f>VLOOKUP(T_Youtuber3[[#This Row],[CtrID]],T_Country[#Data],2,1)</f>
        <v>Brazil</v>
      </c>
      <c r="T330" s="15" t="str">
        <f>VLOOKUP(T_Youtuber3[[#This Row],[CtrID]],T_Country[#Data],3,0)</f>
        <v>BR</v>
      </c>
      <c r="U330" s="15">
        <f>INDEX(T_Country[Gross tertiary education enrollment (%)],MATCH(T_Youtuber3[[#This Row],[CtrID]],T_Country[CtID],0))</f>
        <v>51.3</v>
      </c>
      <c r="V330" s="19">
        <f>_xlfn.XLOOKUP(T_Youtuber3[[#This Row],[CtrID]],T_Country[CtID],T_Country[Population])</f>
        <v>213000000</v>
      </c>
      <c r="W330" s="15" cm="1">
        <f t="array" ref="W330">_xlfn._xlws.FILTER(T_Country[Unemployment rate],T_Country[CtID]=T_Youtuber3[[#This Row],[CtrID]])</f>
        <v>12.08</v>
      </c>
      <c r="X330" s="15">
        <f>_xlfn.XLOOKUP(T_Youtuber3[[#This Row],[CtrID]],T_Country[CtID],T_Country[Urban_population])</f>
        <v>183000000</v>
      </c>
      <c r="Y330" s="15">
        <f>_xlfn.XLOOKUP(T_Youtuber3[[#This Row],[CtrID]],T_Country[CtID],T_Country[Latitude])</f>
        <v>-14.234999999999999</v>
      </c>
      <c r="Z330" s="15">
        <f>_xlfn.XLOOKUP(T_Youtuber3[[#This Row],[CtrID]],T_Country[CtID],T_Country[Longitude])</f>
        <v>-51.9253</v>
      </c>
    </row>
    <row r="331" spans="1:26">
      <c r="A331" s="15">
        <v>330</v>
      </c>
      <c r="B331" s="15" t="s">
        <v>1012</v>
      </c>
      <c r="C331" s="15">
        <v>14400000</v>
      </c>
      <c r="D331" s="16">
        <v>2220000000</v>
      </c>
      <c r="E331" s="17">
        <v>6</v>
      </c>
      <c r="F331" s="15">
        <v>3086</v>
      </c>
      <c r="G331" s="15">
        <v>19</v>
      </c>
      <c r="H331" s="15">
        <v>4292</v>
      </c>
      <c r="I331" s="15">
        <v>107</v>
      </c>
      <c r="J331" s="15">
        <v>52</v>
      </c>
      <c r="K331" s="15">
        <v>13891000</v>
      </c>
      <c r="L331" s="15">
        <v>3500</v>
      </c>
      <c r="M331" s="15">
        <v>55600</v>
      </c>
      <c r="N331" s="15">
        <v>41700</v>
      </c>
      <c r="O331" s="15">
        <v>666800</v>
      </c>
      <c r="P331" s="15">
        <v>100000</v>
      </c>
      <c r="Q331" s="18">
        <v>42979</v>
      </c>
      <c r="R331" s="15" t="str">
        <f>INDEX(T_Category[category],MATCH(T_Youtuber3[[#This Row],[CatID]],T_Category[CatID],1))</f>
        <v>Gaming</v>
      </c>
      <c r="S331" s="15" t="str">
        <f>VLOOKUP(T_Youtuber3[[#This Row],[CtrID]],T_Country[#Data],2,1)</f>
        <v>India</v>
      </c>
      <c r="T331" s="15" t="str">
        <f>VLOOKUP(T_Youtuber3[[#This Row],[CtrID]],T_Country[#Data],3,0)</f>
        <v>IN</v>
      </c>
      <c r="U331" s="15">
        <f>INDEX(T_Country[Gross tertiary education enrollment (%)],MATCH(T_Youtuber3[[#This Row],[CtrID]],T_Country[CtID],0))</f>
        <v>28.1</v>
      </c>
      <c r="V331" s="19">
        <f>_xlfn.XLOOKUP(T_Youtuber3[[#This Row],[CtrID]],T_Country[CtID],T_Country[Population])</f>
        <v>1370000000</v>
      </c>
      <c r="W331" s="15" cm="1">
        <f t="array" ref="W331">_xlfn._xlws.FILTER(T_Country[Unemployment rate],T_Country[CtID]=T_Youtuber3[[#This Row],[CtrID]])</f>
        <v>5.36</v>
      </c>
      <c r="X331" s="15">
        <f>_xlfn.XLOOKUP(T_Youtuber3[[#This Row],[CtrID]],T_Country[CtID],T_Country[Urban_population])</f>
        <v>471000000</v>
      </c>
      <c r="Y331" s="15">
        <f>_xlfn.XLOOKUP(T_Youtuber3[[#This Row],[CtrID]],T_Country[CtID],T_Country[Latitude])</f>
        <v>20.593679999999999</v>
      </c>
      <c r="Z331" s="15">
        <f>_xlfn.XLOOKUP(T_Youtuber3[[#This Row],[CtrID]],T_Country[CtID],T_Country[Longitude])</f>
        <v>78.962879999999998</v>
      </c>
    </row>
    <row r="332" spans="1:26">
      <c r="A332" s="15">
        <v>331</v>
      </c>
      <c r="B332" s="15" t="s">
        <v>1200</v>
      </c>
      <c r="C332" s="15">
        <v>12900000</v>
      </c>
      <c r="D332" s="16">
        <v>2510000000</v>
      </c>
      <c r="E332" s="17">
        <v>17</v>
      </c>
      <c r="F332" s="15">
        <v>1572</v>
      </c>
      <c r="G332" s="15">
        <v>41</v>
      </c>
      <c r="H332" s="15">
        <v>3645</v>
      </c>
      <c r="I332" s="15">
        <v>17</v>
      </c>
      <c r="J332" s="15">
        <v>12</v>
      </c>
      <c r="K332" s="15">
        <v>11993000</v>
      </c>
      <c r="L332" s="15">
        <v>3000</v>
      </c>
      <c r="M332" s="15">
        <v>48000</v>
      </c>
      <c r="N332" s="15">
        <v>36000</v>
      </c>
      <c r="O332" s="15">
        <v>575700</v>
      </c>
      <c r="P332" s="15">
        <v>100000</v>
      </c>
      <c r="Q332" s="18">
        <v>40483</v>
      </c>
      <c r="R332" s="15" t="str">
        <f>INDEX(T_Category[category],MATCH(T_Youtuber3[[#This Row],[CatID]],T_Category[CatID],1))</f>
        <v>Sports</v>
      </c>
      <c r="S332" s="15" t="str">
        <f>VLOOKUP(T_Youtuber3[[#This Row],[CtrID]],T_Country[#Data],2,1)</f>
        <v>Spain</v>
      </c>
      <c r="T332" s="15" t="str">
        <f>VLOOKUP(T_Youtuber3[[#This Row],[CtrID]],T_Country[#Data],3,0)</f>
        <v>ES</v>
      </c>
      <c r="U332" s="15">
        <f>INDEX(T_Country[Gross tertiary education enrollment (%)],MATCH(T_Youtuber3[[#This Row],[CtrID]],T_Country[CtID],0))</f>
        <v>88.9</v>
      </c>
      <c r="V332" s="19">
        <f>_xlfn.XLOOKUP(T_Youtuber3[[#This Row],[CtrID]],T_Country[CtID],T_Country[Population])</f>
        <v>47076781</v>
      </c>
      <c r="W332" s="15" cm="1">
        <f t="array" ref="W332">_xlfn._xlws.FILTER(T_Country[Unemployment rate],T_Country[CtID]=T_Youtuber3[[#This Row],[CtrID]])</f>
        <v>13.96</v>
      </c>
      <c r="X332" s="15">
        <f>_xlfn.XLOOKUP(T_Youtuber3[[#This Row],[CtrID]],T_Country[CtID],T_Country[Urban_population])</f>
        <v>37927409</v>
      </c>
      <c r="Y332" s="15">
        <f>_xlfn.XLOOKUP(T_Youtuber3[[#This Row],[CtrID]],T_Country[CtID],T_Country[Latitude])</f>
        <v>40.46367</v>
      </c>
      <c r="Z332" s="15">
        <f>_xlfn.XLOOKUP(T_Youtuber3[[#This Row],[CtrID]],T_Country[CtID],T_Country[Longitude])</f>
        <v>-3.7492200000000002</v>
      </c>
    </row>
    <row r="333" spans="1:26">
      <c r="A333" s="15">
        <v>332</v>
      </c>
      <c r="B333" s="15" t="s">
        <v>1133</v>
      </c>
      <c r="C333" s="15">
        <v>13400000</v>
      </c>
      <c r="D333" s="16">
        <v>4360000000</v>
      </c>
      <c r="E333" s="17">
        <v>6</v>
      </c>
      <c r="F333" s="15">
        <v>3727</v>
      </c>
      <c r="G333" s="15">
        <v>49</v>
      </c>
      <c r="H333" s="15">
        <v>1683</v>
      </c>
      <c r="I333" s="15">
        <v>166</v>
      </c>
      <c r="J333" s="15">
        <v>62</v>
      </c>
      <c r="K333" s="15">
        <v>16785000</v>
      </c>
      <c r="L333" s="15">
        <v>4200</v>
      </c>
      <c r="M333" s="15">
        <v>67100</v>
      </c>
      <c r="N333" s="15">
        <v>50400</v>
      </c>
      <c r="O333" s="15">
        <v>805700</v>
      </c>
      <c r="P333" s="15" t="s">
        <v>39</v>
      </c>
      <c r="Q333" s="18">
        <v>39226</v>
      </c>
      <c r="R333" s="15" t="str">
        <f>INDEX(T_Category[category],MATCH(T_Youtuber3[[#This Row],[CatID]],T_Category[CatID],1))</f>
        <v>Gaming</v>
      </c>
      <c r="S333" s="15" t="str">
        <f>VLOOKUP(T_Youtuber3[[#This Row],[CtrID]],T_Country[#Data],2,1)</f>
        <v>United States</v>
      </c>
      <c r="T333" s="15" t="str">
        <f>VLOOKUP(T_Youtuber3[[#This Row],[CtrID]],T_Country[#Data],3,0)</f>
        <v>US</v>
      </c>
      <c r="U333" s="15">
        <f>INDEX(T_Country[Gross tertiary education enrollment (%)],MATCH(T_Youtuber3[[#This Row],[CtrID]],T_Country[CtID],0))</f>
        <v>88.2</v>
      </c>
      <c r="V333" s="19">
        <f>_xlfn.XLOOKUP(T_Youtuber3[[#This Row],[CtrID]],T_Country[CtID],T_Country[Population])</f>
        <v>328000000</v>
      </c>
      <c r="W333" s="15" cm="1">
        <f t="array" ref="W333">_xlfn._xlws.FILTER(T_Country[Unemployment rate],T_Country[CtID]=T_Youtuber3[[#This Row],[CtrID]])</f>
        <v>14.7</v>
      </c>
      <c r="X333" s="15">
        <f>_xlfn.XLOOKUP(T_Youtuber3[[#This Row],[CtrID]],T_Country[CtID],T_Country[Urban_population])</f>
        <v>271000000</v>
      </c>
      <c r="Y333" s="15">
        <f>_xlfn.XLOOKUP(T_Youtuber3[[#This Row],[CtrID]],T_Country[CtID],T_Country[Latitude])</f>
        <v>37.090240000000001</v>
      </c>
      <c r="Z333" s="15">
        <f>_xlfn.XLOOKUP(T_Youtuber3[[#This Row],[CtrID]],T_Country[CtID],T_Country[Longitude])</f>
        <v>-95.712900000000005</v>
      </c>
    </row>
    <row r="334" spans="1:26">
      <c r="A334" s="15">
        <v>333</v>
      </c>
      <c r="B334" s="15" t="s">
        <v>1089</v>
      </c>
      <c r="C334" s="15">
        <v>13800000</v>
      </c>
      <c r="D334" s="16">
        <v>1820000000</v>
      </c>
      <c r="E334" s="17">
        <v>15</v>
      </c>
      <c r="F334" s="15">
        <v>887</v>
      </c>
      <c r="G334" s="15">
        <v>8</v>
      </c>
      <c r="H334" s="15">
        <v>5524</v>
      </c>
      <c r="I334" s="15">
        <v>10</v>
      </c>
      <c r="J334" s="15">
        <v>14</v>
      </c>
      <c r="K334" s="15">
        <v>83943000</v>
      </c>
      <c r="L334" s="15">
        <v>21000</v>
      </c>
      <c r="M334" s="15">
        <v>335800</v>
      </c>
      <c r="N334" s="15">
        <v>251800</v>
      </c>
      <c r="O334" s="15">
        <v>4000000</v>
      </c>
      <c r="P334" s="15">
        <v>100000</v>
      </c>
      <c r="Q334" s="18">
        <v>38827</v>
      </c>
      <c r="R334" s="15" t="str">
        <f>INDEX(T_Category[category],MATCH(T_Youtuber3[[#This Row],[CatID]],T_Category[CatID],1))</f>
        <v>Science &amp; Technology</v>
      </c>
      <c r="S334" s="15" t="str">
        <f>VLOOKUP(T_Youtuber3[[#This Row],[CtrID]],T_Country[#Data],2,1)</f>
        <v>Canada</v>
      </c>
      <c r="T334" s="15" t="str">
        <f>VLOOKUP(T_Youtuber3[[#This Row],[CtrID]],T_Country[#Data],3,0)</f>
        <v>CA</v>
      </c>
      <c r="U334" s="15">
        <f>INDEX(T_Country[Gross tertiary education enrollment (%)],MATCH(T_Youtuber3[[#This Row],[CtrID]],T_Country[CtID],0))</f>
        <v>68.900000000000006</v>
      </c>
      <c r="V334" s="19">
        <f>_xlfn.XLOOKUP(T_Youtuber3[[#This Row],[CtrID]],T_Country[CtID],T_Country[Population])</f>
        <v>36991981</v>
      </c>
      <c r="W334" s="15" cm="1">
        <f t="array" ref="W334">_xlfn._xlws.FILTER(T_Country[Unemployment rate],T_Country[CtID]=T_Youtuber3[[#This Row],[CtrID]])</f>
        <v>5.56</v>
      </c>
      <c r="X334" s="15">
        <f>_xlfn.XLOOKUP(T_Youtuber3[[#This Row],[CtrID]],T_Country[CtID],T_Country[Urban_population])</f>
        <v>30628482</v>
      </c>
      <c r="Y334" s="15">
        <f>_xlfn.XLOOKUP(T_Youtuber3[[#This Row],[CtrID]],T_Country[CtID],T_Country[Latitude])</f>
        <v>56.130369999999999</v>
      </c>
      <c r="Z334" s="15">
        <f>_xlfn.XLOOKUP(T_Youtuber3[[#This Row],[CtrID]],T_Country[CtID],T_Country[Longitude])</f>
        <v>-106.34699999999999</v>
      </c>
    </row>
    <row r="335" spans="1:26">
      <c r="A335" s="15">
        <v>334</v>
      </c>
      <c r="B335" s="15" t="s">
        <v>606</v>
      </c>
      <c r="C335" s="15">
        <v>19800000</v>
      </c>
      <c r="D335" s="16">
        <v>3230000000</v>
      </c>
      <c r="E335" s="17">
        <v>15</v>
      </c>
      <c r="F335" s="15">
        <v>1411</v>
      </c>
      <c r="G335" s="15">
        <v>18</v>
      </c>
      <c r="H335" s="15">
        <v>2583</v>
      </c>
      <c r="I335" s="15">
        <v>3</v>
      </c>
      <c r="J335" s="15">
        <v>6</v>
      </c>
      <c r="K335" s="15">
        <v>5650000</v>
      </c>
      <c r="L335" s="15">
        <v>1400</v>
      </c>
      <c r="M335" s="15">
        <v>22600</v>
      </c>
      <c r="N335" s="15">
        <v>17000</v>
      </c>
      <c r="O335" s="15">
        <v>271200</v>
      </c>
      <c r="P335" s="15" t="s">
        <v>39</v>
      </c>
      <c r="Q335" s="18">
        <v>40792</v>
      </c>
      <c r="R335" s="15" t="str">
        <f>INDEX(T_Category[category],MATCH(T_Youtuber3[[#This Row],[CatID]],T_Category[CatID],1))</f>
        <v>Science &amp; Technology</v>
      </c>
      <c r="S335" s="15" t="str">
        <f>VLOOKUP(T_Youtuber3[[#This Row],[CtrID]],T_Country[#Data],2,1)</f>
        <v>Germany</v>
      </c>
      <c r="T335" s="15" t="str">
        <f>VLOOKUP(T_Youtuber3[[#This Row],[CtrID]],T_Country[#Data],3,0)</f>
        <v>DE</v>
      </c>
      <c r="U335" s="15">
        <f>INDEX(T_Country[Gross tertiary education enrollment (%)],MATCH(T_Youtuber3[[#This Row],[CtrID]],T_Country[CtID],0))</f>
        <v>70.2</v>
      </c>
      <c r="V335" s="19">
        <f>_xlfn.XLOOKUP(T_Youtuber3[[#This Row],[CtrID]],T_Country[CtID],T_Country[Population])</f>
        <v>83132799</v>
      </c>
      <c r="W335" s="15" cm="1">
        <f t="array" ref="W335">_xlfn._xlws.FILTER(T_Country[Unemployment rate],T_Country[CtID]=T_Youtuber3[[#This Row],[CtrID]])</f>
        <v>3.04</v>
      </c>
      <c r="X335" s="15">
        <f>_xlfn.XLOOKUP(T_Youtuber3[[#This Row],[CtrID]],T_Country[CtID],T_Country[Urban_population])</f>
        <v>64324835</v>
      </c>
      <c r="Y335" s="15">
        <f>_xlfn.XLOOKUP(T_Youtuber3[[#This Row],[CtrID]],T_Country[CtID],T_Country[Latitude])</f>
        <v>51.165689999999998</v>
      </c>
      <c r="Z335" s="15">
        <f>_xlfn.XLOOKUP(T_Youtuber3[[#This Row],[CtrID]],T_Country[CtID],T_Country[Longitude])</f>
        <v>10.45153</v>
      </c>
    </row>
    <row r="336" spans="1:26">
      <c r="A336" s="15">
        <v>335</v>
      </c>
      <c r="B336" s="15" t="s">
        <v>457</v>
      </c>
      <c r="C336" s="15">
        <v>23200000</v>
      </c>
      <c r="D336" s="15">
        <v>2634</v>
      </c>
      <c r="E336" s="17">
        <v>15</v>
      </c>
      <c r="F336" s="15">
        <v>1</v>
      </c>
      <c r="G336" s="15">
        <v>49</v>
      </c>
      <c r="H336" s="15">
        <v>4053372</v>
      </c>
      <c r="I336" s="15">
        <v>84</v>
      </c>
      <c r="J336" s="15">
        <v>79</v>
      </c>
      <c r="K336" s="16">
        <v>6590000000</v>
      </c>
      <c r="L336" s="15">
        <v>0</v>
      </c>
      <c r="M336" s="15">
        <v>0</v>
      </c>
      <c r="N336" s="15">
        <v>0</v>
      </c>
      <c r="O336" s="15">
        <v>0</v>
      </c>
      <c r="P336" s="15">
        <v>100000</v>
      </c>
      <c r="Q336" s="18">
        <v>42444</v>
      </c>
      <c r="R336" s="15" t="str">
        <f>INDEX(T_Category[category],MATCH(T_Youtuber3[[#This Row],[CatID]],T_Category[CatID],1))</f>
        <v>Science &amp; Technology</v>
      </c>
      <c r="S336" s="15" t="str">
        <f>VLOOKUP(T_Youtuber3[[#This Row],[CtrID]],T_Country[#Data],2,1)</f>
        <v>United States</v>
      </c>
      <c r="T336" s="15" t="str">
        <f>VLOOKUP(T_Youtuber3[[#This Row],[CtrID]],T_Country[#Data],3,0)</f>
        <v>US</v>
      </c>
      <c r="U336" s="15">
        <f>INDEX(T_Country[Gross tertiary education enrollment (%)],MATCH(T_Youtuber3[[#This Row],[CtrID]],T_Country[CtID],0))</f>
        <v>88.2</v>
      </c>
      <c r="V336" s="19">
        <f>_xlfn.XLOOKUP(T_Youtuber3[[#This Row],[CtrID]],T_Country[CtID],T_Country[Population])</f>
        <v>328000000</v>
      </c>
      <c r="W336" s="15" cm="1">
        <f t="array" ref="W336">_xlfn._xlws.FILTER(T_Country[Unemployment rate],T_Country[CtID]=T_Youtuber3[[#This Row],[CtrID]])</f>
        <v>14.7</v>
      </c>
      <c r="X336" s="15">
        <f>_xlfn.XLOOKUP(T_Youtuber3[[#This Row],[CtrID]],T_Country[CtID],T_Country[Urban_population])</f>
        <v>271000000</v>
      </c>
      <c r="Y336" s="15">
        <f>_xlfn.XLOOKUP(T_Youtuber3[[#This Row],[CtrID]],T_Country[CtID],T_Country[Latitude])</f>
        <v>37.090240000000001</v>
      </c>
      <c r="Z336" s="15">
        <f>_xlfn.XLOOKUP(T_Youtuber3[[#This Row],[CtrID]],T_Country[CtID],T_Country[Longitude])</f>
        <v>-95.712900000000005</v>
      </c>
    </row>
    <row r="337" spans="1:26">
      <c r="A337" s="15">
        <v>336</v>
      </c>
      <c r="B337" s="15" t="s">
        <v>147</v>
      </c>
      <c r="C337" s="15">
        <v>44600000</v>
      </c>
      <c r="D337" s="16">
        <v>41100000000</v>
      </c>
      <c r="E337" s="17">
        <v>4</v>
      </c>
      <c r="F337" s="15">
        <v>100755</v>
      </c>
      <c r="G337" s="15">
        <v>32</v>
      </c>
      <c r="H337" s="15">
        <v>20</v>
      </c>
      <c r="I337" s="15">
        <v>1</v>
      </c>
      <c r="J337" s="15">
        <v>15</v>
      </c>
      <c r="K337" s="16">
        <v>1340000000</v>
      </c>
      <c r="L337" s="15">
        <v>334300</v>
      </c>
      <c r="M337" s="15">
        <v>5300000</v>
      </c>
      <c r="N337" s="15">
        <v>4000000</v>
      </c>
      <c r="O337" s="15">
        <v>64200000</v>
      </c>
      <c r="P337" s="15">
        <v>1300000</v>
      </c>
      <c r="Q337" s="18">
        <v>39449</v>
      </c>
      <c r="R337" s="15" t="str">
        <f>INDEX(T_Category[category],MATCH(T_Youtuber3[[#This Row],[CatID]],T_Category[CatID],1))</f>
        <v>Entertainment</v>
      </c>
      <c r="S337" s="15" t="str">
        <f>VLOOKUP(T_Youtuber3[[#This Row],[CtrID]],T_Country[#Data],2,1)</f>
        <v>Pakistan</v>
      </c>
      <c r="T337" s="15" t="str">
        <f>VLOOKUP(T_Youtuber3[[#This Row],[CtrID]],T_Country[#Data],3,0)</f>
        <v>PK</v>
      </c>
      <c r="U337" s="15">
        <f>INDEX(T_Country[Gross tertiary education enrollment (%)],MATCH(T_Youtuber3[[#This Row],[CtrID]],T_Country[CtID],0))</f>
        <v>9</v>
      </c>
      <c r="V337" s="19">
        <f>_xlfn.XLOOKUP(T_Youtuber3[[#This Row],[CtrID]],T_Country[CtID],T_Country[Population])</f>
        <v>217000000</v>
      </c>
      <c r="W337" s="15" cm="1">
        <f t="array" ref="W337">_xlfn._xlws.FILTER(T_Country[Unemployment rate],T_Country[CtID]=T_Youtuber3[[#This Row],[CtrID]])</f>
        <v>4.45</v>
      </c>
      <c r="X337" s="15">
        <f>_xlfn.XLOOKUP(T_Youtuber3[[#This Row],[CtrID]],T_Country[CtID],T_Country[Urban_population])</f>
        <v>79927762</v>
      </c>
      <c r="Y337" s="15">
        <f>_xlfn.XLOOKUP(T_Youtuber3[[#This Row],[CtrID]],T_Country[CtID],T_Country[Latitude])</f>
        <v>30.375319999999999</v>
      </c>
      <c r="Z337" s="15">
        <f>_xlfn.XLOOKUP(T_Youtuber3[[#This Row],[CtrID]],T_Country[CtID],T_Country[Longitude])</f>
        <v>69.345119999999994</v>
      </c>
    </row>
    <row r="338" spans="1:26">
      <c r="A338" s="15">
        <v>337</v>
      </c>
      <c r="B338" s="15" t="s">
        <v>1026</v>
      </c>
      <c r="C338" s="15">
        <v>14400000</v>
      </c>
      <c r="D338" s="16">
        <v>5690000000</v>
      </c>
      <c r="E338" s="17">
        <v>13</v>
      </c>
      <c r="F338" s="15">
        <v>0</v>
      </c>
      <c r="G338" s="15">
        <v>49</v>
      </c>
      <c r="H338" s="15">
        <v>4037956</v>
      </c>
      <c r="I338" s="15">
        <v>7574</v>
      </c>
      <c r="J338" s="15">
        <v>7340</v>
      </c>
      <c r="K338" s="15" t="s">
        <v>39</v>
      </c>
      <c r="L338" s="15">
        <v>0</v>
      </c>
      <c r="M338" s="15">
        <v>0</v>
      </c>
      <c r="N338" s="15">
        <v>0</v>
      </c>
      <c r="O338" s="15">
        <v>0</v>
      </c>
      <c r="P338" s="15" t="s">
        <v>39</v>
      </c>
      <c r="Q338" s="18">
        <v>42802</v>
      </c>
      <c r="R338" s="15" t="str">
        <f>INDEX(T_Category[category],MATCH(T_Youtuber3[[#This Row],[CatID]],T_Category[CatID],1))</f>
        <v>People &amp; Blogs</v>
      </c>
      <c r="S338" s="15" t="str">
        <f>VLOOKUP(T_Youtuber3[[#This Row],[CtrID]],T_Country[#Data],2,1)</f>
        <v>United States</v>
      </c>
      <c r="T338" s="15" t="str">
        <f>VLOOKUP(T_Youtuber3[[#This Row],[CtrID]],T_Country[#Data],3,0)</f>
        <v>US</v>
      </c>
      <c r="U338" s="15">
        <f>INDEX(T_Country[Gross tertiary education enrollment (%)],MATCH(T_Youtuber3[[#This Row],[CtrID]],T_Country[CtID],0))</f>
        <v>88.2</v>
      </c>
      <c r="V338" s="19">
        <f>_xlfn.XLOOKUP(T_Youtuber3[[#This Row],[CtrID]],T_Country[CtID],T_Country[Population])</f>
        <v>328000000</v>
      </c>
      <c r="W338" s="15" cm="1">
        <f t="array" ref="W338">_xlfn._xlws.FILTER(T_Country[Unemployment rate],T_Country[CtID]=T_Youtuber3[[#This Row],[CtrID]])</f>
        <v>14.7</v>
      </c>
      <c r="X338" s="15">
        <f>_xlfn.XLOOKUP(T_Youtuber3[[#This Row],[CtrID]],T_Country[CtID],T_Country[Urban_population])</f>
        <v>271000000</v>
      </c>
      <c r="Y338" s="15">
        <f>_xlfn.XLOOKUP(T_Youtuber3[[#This Row],[CtrID]],T_Country[CtID],T_Country[Latitude])</f>
        <v>37.090240000000001</v>
      </c>
      <c r="Z338" s="15">
        <f>_xlfn.XLOOKUP(T_Youtuber3[[#This Row],[CtrID]],T_Country[CtID],T_Country[Longitude])</f>
        <v>-95.712900000000005</v>
      </c>
    </row>
    <row r="339" spans="1:26">
      <c r="A339" s="15">
        <v>338</v>
      </c>
      <c r="B339" s="15" t="s">
        <v>880</v>
      </c>
      <c r="C339" s="15">
        <v>15400000</v>
      </c>
      <c r="D339" s="16">
        <v>1780000000</v>
      </c>
      <c r="E339" s="17">
        <v>2</v>
      </c>
      <c r="F339" s="15">
        <v>165</v>
      </c>
      <c r="G339" s="15">
        <v>19</v>
      </c>
      <c r="H339" s="15">
        <v>5724</v>
      </c>
      <c r="I339" s="15">
        <v>100</v>
      </c>
      <c r="J339" s="15">
        <v>27</v>
      </c>
      <c r="K339" s="15">
        <v>27963000</v>
      </c>
      <c r="L339" s="15">
        <v>7000</v>
      </c>
      <c r="M339" s="15">
        <v>111900</v>
      </c>
      <c r="N339" s="15">
        <v>83900</v>
      </c>
      <c r="O339" s="15">
        <v>1300000</v>
      </c>
      <c r="P339" s="15">
        <v>100000</v>
      </c>
      <c r="Q339" s="18">
        <v>42130</v>
      </c>
      <c r="R339" s="15" t="str">
        <f>INDEX(T_Category[category],MATCH(T_Youtuber3[[#This Row],[CatID]],T_Category[CatID],1))</f>
        <v>Comedy</v>
      </c>
      <c r="S339" s="15" t="str">
        <f>VLOOKUP(T_Youtuber3[[#This Row],[CtrID]],T_Country[#Data],2,1)</f>
        <v>India</v>
      </c>
      <c r="T339" s="15" t="str">
        <f>VLOOKUP(T_Youtuber3[[#This Row],[CtrID]],T_Country[#Data],3,0)</f>
        <v>IN</v>
      </c>
      <c r="U339" s="15">
        <f>INDEX(T_Country[Gross tertiary education enrollment (%)],MATCH(T_Youtuber3[[#This Row],[CtrID]],T_Country[CtID],0))</f>
        <v>28.1</v>
      </c>
      <c r="V339" s="19">
        <f>_xlfn.XLOOKUP(T_Youtuber3[[#This Row],[CtrID]],T_Country[CtID],T_Country[Population])</f>
        <v>1370000000</v>
      </c>
      <c r="W339" s="15" cm="1">
        <f t="array" ref="W339">_xlfn._xlws.FILTER(T_Country[Unemployment rate],T_Country[CtID]=T_Youtuber3[[#This Row],[CtrID]])</f>
        <v>5.36</v>
      </c>
      <c r="X339" s="15">
        <f>_xlfn.XLOOKUP(T_Youtuber3[[#This Row],[CtrID]],T_Country[CtID],T_Country[Urban_population])</f>
        <v>471000000</v>
      </c>
      <c r="Y339" s="15">
        <f>_xlfn.XLOOKUP(T_Youtuber3[[#This Row],[CtrID]],T_Country[CtID],T_Country[Latitude])</f>
        <v>20.593679999999999</v>
      </c>
      <c r="Z339" s="15">
        <f>_xlfn.XLOOKUP(T_Youtuber3[[#This Row],[CtrID]],T_Country[CtID],T_Country[Longitude])</f>
        <v>78.962879999999998</v>
      </c>
    </row>
    <row r="340" spans="1:26">
      <c r="A340" s="15">
        <v>339</v>
      </c>
      <c r="B340" s="15" t="s">
        <v>1243</v>
      </c>
      <c r="C340" s="15">
        <v>12500000</v>
      </c>
      <c r="D340" s="16">
        <v>1000000000</v>
      </c>
      <c r="E340" s="17">
        <v>7</v>
      </c>
      <c r="F340" s="15">
        <v>1810</v>
      </c>
      <c r="G340" s="15">
        <v>19</v>
      </c>
      <c r="H340" s="15">
        <v>11667</v>
      </c>
      <c r="I340" s="15">
        <v>123</v>
      </c>
      <c r="J340" s="15">
        <v>62</v>
      </c>
      <c r="K340" s="15">
        <v>1395000</v>
      </c>
      <c r="L340" s="15">
        <v>349</v>
      </c>
      <c r="M340" s="15">
        <v>5600</v>
      </c>
      <c r="N340" s="15">
        <v>4200</v>
      </c>
      <c r="O340" s="15">
        <v>66900</v>
      </c>
      <c r="P340" s="15" t="s">
        <v>39</v>
      </c>
      <c r="Q340" s="18">
        <v>42638</v>
      </c>
      <c r="R340" s="15" t="str">
        <f>INDEX(T_Category[category],MATCH(T_Youtuber3[[#This Row],[CatID]],T_Category[CatID],1))</f>
        <v>Howto &amp; Style</v>
      </c>
      <c r="S340" s="15" t="str">
        <f>VLOOKUP(T_Youtuber3[[#This Row],[CtrID]],T_Country[#Data],2,1)</f>
        <v>India</v>
      </c>
      <c r="T340" s="15" t="str">
        <f>VLOOKUP(T_Youtuber3[[#This Row],[CtrID]],T_Country[#Data],3,0)</f>
        <v>IN</v>
      </c>
      <c r="U340" s="15">
        <f>INDEX(T_Country[Gross tertiary education enrollment (%)],MATCH(T_Youtuber3[[#This Row],[CtrID]],T_Country[CtID],0))</f>
        <v>28.1</v>
      </c>
      <c r="V340" s="19">
        <f>_xlfn.XLOOKUP(T_Youtuber3[[#This Row],[CtrID]],T_Country[CtID],T_Country[Population])</f>
        <v>1370000000</v>
      </c>
      <c r="W340" s="15" cm="1">
        <f t="array" ref="W340">_xlfn._xlws.FILTER(T_Country[Unemployment rate],T_Country[CtID]=T_Youtuber3[[#This Row],[CtrID]])</f>
        <v>5.36</v>
      </c>
      <c r="X340" s="15">
        <f>_xlfn.XLOOKUP(T_Youtuber3[[#This Row],[CtrID]],T_Country[CtID],T_Country[Urban_population])</f>
        <v>471000000</v>
      </c>
      <c r="Y340" s="15">
        <f>_xlfn.XLOOKUP(T_Youtuber3[[#This Row],[CtrID]],T_Country[CtID],T_Country[Latitude])</f>
        <v>20.593679999999999</v>
      </c>
      <c r="Z340" s="15">
        <f>_xlfn.XLOOKUP(T_Youtuber3[[#This Row],[CtrID]],T_Country[CtID],T_Country[Longitude])</f>
        <v>78.962879999999998</v>
      </c>
    </row>
    <row r="341" spans="1:26">
      <c r="A341" s="15">
        <v>340</v>
      </c>
      <c r="B341" s="15" t="s">
        <v>1009</v>
      </c>
      <c r="C341" s="15">
        <v>14500000</v>
      </c>
      <c r="D341" s="16">
        <v>9200000000</v>
      </c>
      <c r="E341" s="17">
        <v>9</v>
      </c>
      <c r="F341" s="15">
        <v>39</v>
      </c>
      <c r="G341" s="15">
        <v>35</v>
      </c>
      <c r="H341" s="15">
        <v>518</v>
      </c>
      <c r="I341" s="15">
        <v>4</v>
      </c>
      <c r="J341" s="15">
        <v>132</v>
      </c>
      <c r="K341" s="15">
        <v>48193000</v>
      </c>
      <c r="L341" s="15">
        <v>12000</v>
      </c>
      <c r="M341" s="15">
        <v>192800</v>
      </c>
      <c r="N341" s="15">
        <v>144600</v>
      </c>
      <c r="O341" s="15">
        <v>2300000</v>
      </c>
      <c r="P341" s="15">
        <v>100000</v>
      </c>
      <c r="Q341" s="18">
        <v>42413</v>
      </c>
      <c r="R341" s="15" t="str">
        <f>INDEX(T_Category[category],MATCH(T_Youtuber3[[#This Row],[CatID]],T_Category[CatID],1))</f>
        <v>Music</v>
      </c>
      <c r="S341" s="15" t="str">
        <f>VLOOKUP(T_Youtuber3[[#This Row],[CtrID]],T_Country[#Data],2,1)</f>
        <v>Puerto Rico</v>
      </c>
      <c r="T341" s="15" t="str">
        <f>VLOOKUP(T_Youtuber3[[#This Row],[CtrID]],T_Country[#Data],3,0)</f>
        <v>PR</v>
      </c>
      <c r="U341" s="15">
        <f>INDEX(T_Country[Gross tertiary education enrollment (%)],MATCH(T_Youtuber3[[#This Row],[CtrID]],T_Country[CtID],0))</f>
        <v>97</v>
      </c>
      <c r="V341" s="19">
        <f>_xlfn.XLOOKUP(T_Youtuber3[[#This Row],[CtrID]],T_Country[CtID],T_Country[Population])</f>
        <v>3260314</v>
      </c>
      <c r="W341" s="15" cm="1">
        <f t="array" ref="W341">_xlfn._xlws.FILTER(T_Country[Unemployment rate],T_Country[CtID]=T_Youtuber3[[#This Row],[CtrID]])</f>
        <v>6.2</v>
      </c>
      <c r="X341" s="15">
        <f>_xlfn.XLOOKUP(T_Youtuber3[[#This Row],[CtrID]],T_Country[CtID],T_Country[Urban_population])</f>
        <v>3032092.02</v>
      </c>
      <c r="Y341" s="15">
        <f>_xlfn.XLOOKUP(T_Youtuber3[[#This Row],[CtrID]],T_Country[CtID],T_Country[Latitude])</f>
        <v>18.200178000000001</v>
      </c>
      <c r="Z341" s="15">
        <f>_xlfn.XLOOKUP(T_Youtuber3[[#This Row],[CtrID]],T_Country[CtID],T_Country[Longitude])</f>
        <v>-66.664512999999999</v>
      </c>
    </row>
    <row r="342" spans="1:26">
      <c r="A342" s="15">
        <v>341</v>
      </c>
      <c r="B342" s="15" t="s">
        <v>1274</v>
      </c>
      <c r="C342" s="15">
        <v>12400000</v>
      </c>
      <c r="D342" s="16">
        <v>4020000000</v>
      </c>
      <c r="E342" s="17">
        <v>4</v>
      </c>
      <c r="F342" s="15">
        <v>813</v>
      </c>
      <c r="G342" s="15">
        <v>8</v>
      </c>
      <c r="H342" s="15">
        <v>1900</v>
      </c>
      <c r="I342" s="15">
        <v>14</v>
      </c>
      <c r="J342" s="15">
        <v>172</v>
      </c>
      <c r="K342" s="15">
        <v>9595000</v>
      </c>
      <c r="L342" s="15">
        <v>2400</v>
      </c>
      <c r="M342" s="15">
        <v>38400</v>
      </c>
      <c r="N342" s="15">
        <v>28800</v>
      </c>
      <c r="O342" s="15">
        <v>460600</v>
      </c>
      <c r="P342" s="15" t="s">
        <v>39</v>
      </c>
      <c r="Q342" s="18">
        <v>42332</v>
      </c>
      <c r="R342" s="15" t="str">
        <f>INDEX(T_Category[category],MATCH(T_Youtuber3[[#This Row],[CatID]],T_Category[CatID],1))</f>
        <v>Entertainment</v>
      </c>
      <c r="S342" s="15" t="str">
        <f>VLOOKUP(T_Youtuber3[[#This Row],[CtrID]],T_Country[#Data],2,1)</f>
        <v>Canada</v>
      </c>
      <c r="T342" s="15" t="str">
        <f>VLOOKUP(T_Youtuber3[[#This Row],[CtrID]],T_Country[#Data],3,0)</f>
        <v>CA</v>
      </c>
      <c r="U342" s="15">
        <f>INDEX(T_Country[Gross tertiary education enrollment (%)],MATCH(T_Youtuber3[[#This Row],[CtrID]],T_Country[CtID],0))</f>
        <v>68.900000000000006</v>
      </c>
      <c r="V342" s="19">
        <f>_xlfn.XLOOKUP(T_Youtuber3[[#This Row],[CtrID]],T_Country[CtID],T_Country[Population])</f>
        <v>36991981</v>
      </c>
      <c r="W342" s="15" cm="1">
        <f t="array" ref="W342">_xlfn._xlws.FILTER(T_Country[Unemployment rate],T_Country[CtID]=T_Youtuber3[[#This Row],[CtrID]])</f>
        <v>5.56</v>
      </c>
      <c r="X342" s="15">
        <f>_xlfn.XLOOKUP(T_Youtuber3[[#This Row],[CtrID]],T_Country[CtID],T_Country[Urban_population])</f>
        <v>30628482</v>
      </c>
      <c r="Y342" s="15">
        <f>_xlfn.XLOOKUP(T_Youtuber3[[#This Row],[CtrID]],T_Country[CtID],T_Country[Latitude])</f>
        <v>56.130369999999999</v>
      </c>
      <c r="Z342" s="15">
        <f>_xlfn.XLOOKUP(T_Youtuber3[[#This Row],[CtrID]],T_Country[CtID],T_Country[Longitude])</f>
        <v>-106.34699999999999</v>
      </c>
    </row>
    <row r="343" spans="1:26">
      <c r="A343" s="15">
        <v>342</v>
      </c>
      <c r="B343" s="15" t="s">
        <v>1231</v>
      </c>
      <c r="C343" s="15">
        <v>12700000</v>
      </c>
      <c r="D343" s="16">
        <v>6000000000</v>
      </c>
      <c r="E343" s="17">
        <v>10</v>
      </c>
      <c r="F343" s="15">
        <v>600</v>
      </c>
      <c r="G343" s="15">
        <v>49</v>
      </c>
      <c r="H343" s="15">
        <v>1052</v>
      </c>
      <c r="I343" s="15">
        <v>173</v>
      </c>
      <c r="J343" s="15">
        <v>60</v>
      </c>
      <c r="K343" s="15">
        <v>16117000</v>
      </c>
      <c r="L343" s="15">
        <v>4000</v>
      </c>
      <c r="M343" s="15">
        <v>64500</v>
      </c>
      <c r="N343" s="15">
        <v>48400</v>
      </c>
      <c r="O343" s="15">
        <v>773600</v>
      </c>
      <c r="P343" s="15" t="s">
        <v>39</v>
      </c>
      <c r="Q343" s="18">
        <v>43801</v>
      </c>
      <c r="R343" s="15" t="str">
        <f>INDEX(T_Category[category],MATCH(T_Youtuber3[[#This Row],[CatID]],T_Category[CatID],1))</f>
        <v>nan</v>
      </c>
      <c r="S343" s="15" t="str">
        <f>VLOOKUP(T_Youtuber3[[#This Row],[CtrID]],T_Country[#Data],2,1)</f>
        <v>United States</v>
      </c>
      <c r="T343" s="15" t="str">
        <f>VLOOKUP(T_Youtuber3[[#This Row],[CtrID]],T_Country[#Data],3,0)</f>
        <v>US</v>
      </c>
      <c r="U343" s="15">
        <f>INDEX(T_Country[Gross tertiary education enrollment (%)],MATCH(T_Youtuber3[[#This Row],[CtrID]],T_Country[CtID],0))</f>
        <v>88.2</v>
      </c>
      <c r="V343" s="19">
        <f>_xlfn.XLOOKUP(T_Youtuber3[[#This Row],[CtrID]],T_Country[CtID],T_Country[Population])</f>
        <v>328000000</v>
      </c>
      <c r="W343" s="15" cm="1">
        <f t="array" ref="W343">_xlfn._xlws.FILTER(T_Country[Unemployment rate],T_Country[CtID]=T_Youtuber3[[#This Row],[CtrID]])</f>
        <v>14.7</v>
      </c>
      <c r="X343" s="15">
        <f>_xlfn.XLOOKUP(T_Youtuber3[[#This Row],[CtrID]],T_Country[CtID],T_Country[Urban_population])</f>
        <v>271000000</v>
      </c>
      <c r="Y343" s="15">
        <f>_xlfn.XLOOKUP(T_Youtuber3[[#This Row],[CtrID]],T_Country[CtID],T_Country[Latitude])</f>
        <v>37.090240000000001</v>
      </c>
      <c r="Z343" s="15">
        <f>_xlfn.XLOOKUP(T_Youtuber3[[#This Row],[CtrID]],T_Country[CtID],T_Country[Longitude])</f>
        <v>-95.712900000000005</v>
      </c>
    </row>
    <row r="344" spans="1:26">
      <c r="A344" s="15">
        <v>343</v>
      </c>
      <c r="B344" s="15" t="s">
        <v>872</v>
      </c>
      <c r="C344" s="15">
        <v>15500000</v>
      </c>
      <c r="D344" s="16">
        <v>14600000000</v>
      </c>
      <c r="E344" s="17">
        <v>9</v>
      </c>
      <c r="F344" s="15">
        <v>325</v>
      </c>
      <c r="G344" s="15">
        <v>7</v>
      </c>
      <c r="H344" s="15">
        <v>236</v>
      </c>
      <c r="I344" s="15">
        <v>35</v>
      </c>
      <c r="J344" s="15">
        <v>123</v>
      </c>
      <c r="K344" s="16">
        <v>164000000</v>
      </c>
      <c r="L344" s="15">
        <v>40900</v>
      </c>
      <c r="M344" s="15">
        <v>654700</v>
      </c>
      <c r="N344" s="15">
        <v>491000</v>
      </c>
      <c r="O344" s="15">
        <v>7900000</v>
      </c>
      <c r="P344" s="15" t="s">
        <v>39</v>
      </c>
      <c r="Q344" s="18">
        <v>39991</v>
      </c>
      <c r="R344" s="15" t="str">
        <f>INDEX(T_Category[category],MATCH(T_Youtuber3[[#This Row],[CatID]],T_Category[CatID],1))</f>
        <v>Music</v>
      </c>
      <c r="S344" s="15" t="str">
        <f>VLOOKUP(T_Youtuber3[[#This Row],[CtrID]],T_Country[#Data],2,1)</f>
        <v>Brazil</v>
      </c>
      <c r="T344" s="15" t="str">
        <f>VLOOKUP(T_Youtuber3[[#This Row],[CtrID]],T_Country[#Data],3,0)</f>
        <v>BR</v>
      </c>
      <c r="U344" s="15">
        <f>INDEX(T_Country[Gross tertiary education enrollment (%)],MATCH(T_Youtuber3[[#This Row],[CtrID]],T_Country[CtID],0))</f>
        <v>51.3</v>
      </c>
      <c r="V344" s="19">
        <f>_xlfn.XLOOKUP(T_Youtuber3[[#This Row],[CtrID]],T_Country[CtID],T_Country[Population])</f>
        <v>213000000</v>
      </c>
      <c r="W344" s="15" cm="1">
        <f t="array" ref="W344">_xlfn._xlws.FILTER(T_Country[Unemployment rate],T_Country[CtID]=T_Youtuber3[[#This Row],[CtrID]])</f>
        <v>12.08</v>
      </c>
      <c r="X344" s="15">
        <f>_xlfn.XLOOKUP(T_Youtuber3[[#This Row],[CtrID]],T_Country[CtID],T_Country[Urban_population])</f>
        <v>183000000</v>
      </c>
      <c r="Y344" s="15">
        <f>_xlfn.XLOOKUP(T_Youtuber3[[#This Row],[CtrID]],T_Country[CtID],T_Country[Latitude])</f>
        <v>-14.234999999999999</v>
      </c>
      <c r="Z344" s="15">
        <f>_xlfn.XLOOKUP(T_Youtuber3[[#This Row],[CtrID]],T_Country[CtID],T_Country[Longitude])</f>
        <v>-51.9253</v>
      </c>
    </row>
    <row r="345" spans="1:26">
      <c r="A345" s="15">
        <v>344</v>
      </c>
      <c r="B345" s="15" t="s">
        <v>1266</v>
      </c>
      <c r="C345" s="15">
        <v>12400000</v>
      </c>
      <c r="D345" s="16">
        <v>1690000000</v>
      </c>
      <c r="E345" s="17">
        <v>13</v>
      </c>
      <c r="F345" s="15">
        <v>689</v>
      </c>
      <c r="G345" s="15">
        <v>19</v>
      </c>
      <c r="H345" s="15">
        <v>6116</v>
      </c>
      <c r="I345" s="15" t="s">
        <v>39</v>
      </c>
      <c r="J345" s="15">
        <v>63</v>
      </c>
      <c r="K345" s="15">
        <v>21837000</v>
      </c>
      <c r="L345" s="15">
        <v>5500</v>
      </c>
      <c r="M345" s="15">
        <v>87300</v>
      </c>
      <c r="N345" s="15">
        <v>65500</v>
      </c>
      <c r="O345" s="15">
        <v>1000000</v>
      </c>
      <c r="P345" s="15" t="s">
        <v>39</v>
      </c>
      <c r="Q345" s="18">
        <v>42788</v>
      </c>
      <c r="R345" s="15" t="str">
        <f>INDEX(T_Category[category],MATCH(T_Youtuber3[[#This Row],[CatID]],T_Category[CatID],1))</f>
        <v>People &amp; Blogs</v>
      </c>
      <c r="S345" s="15" t="str">
        <f>VLOOKUP(T_Youtuber3[[#This Row],[CtrID]],T_Country[#Data],2,1)</f>
        <v>India</v>
      </c>
      <c r="T345" s="15" t="str">
        <f>VLOOKUP(T_Youtuber3[[#This Row],[CtrID]],T_Country[#Data],3,0)</f>
        <v>IN</v>
      </c>
      <c r="U345" s="15">
        <f>INDEX(T_Country[Gross tertiary education enrollment (%)],MATCH(T_Youtuber3[[#This Row],[CtrID]],T_Country[CtID],0))</f>
        <v>28.1</v>
      </c>
      <c r="V345" s="19">
        <f>_xlfn.XLOOKUP(T_Youtuber3[[#This Row],[CtrID]],T_Country[CtID],T_Country[Population])</f>
        <v>1370000000</v>
      </c>
      <c r="W345" s="15" cm="1">
        <f t="array" ref="W345">_xlfn._xlws.FILTER(T_Country[Unemployment rate],T_Country[CtID]=T_Youtuber3[[#This Row],[CtrID]])</f>
        <v>5.36</v>
      </c>
      <c r="X345" s="15">
        <f>_xlfn.XLOOKUP(T_Youtuber3[[#This Row],[CtrID]],T_Country[CtID],T_Country[Urban_population])</f>
        <v>471000000</v>
      </c>
      <c r="Y345" s="15">
        <f>_xlfn.XLOOKUP(T_Youtuber3[[#This Row],[CtrID]],T_Country[CtID],T_Country[Latitude])</f>
        <v>20.593679999999999</v>
      </c>
      <c r="Z345" s="15">
        <f>_xlfn.XLOOKUP(T_Youtuber3[[#This Row],[CtrID]],T_Country[CtID],T_Country[Longitude])</f>
        <v>78.962879999999998</v>
      </c>
    </row>
    <row r="346" spans="1:26">
      <c r="A346" s="15">
        <v>345</v>
      </c>
      <c r="B346" s="15" t="s">
        <v>480</v>
      </c>
      <c r="C346" s="15">
        <v>22600000</v>
      </c>
      <c r="D346" s="16">
        <v>9220000000</v>
      </c>
      <c r="E346" s="17">
        <v>2</v>
      </c>
      <c r="F346" s="15">
        <v>495</v>
      </c>
      <c r="G346" s="15">
        <v>19</v>
      </c>
      <c r="H346" s="15">
        <v>508</v>
      </c>
      <c r="I346" s="15">
        <v>62</v>
      </c>
      <c r="J346" s="15">
        <v>81</v>
      </c>
      <c r="K346" s="16">
        <v>399000000</v>
      </c>
      <c r="L346" s="15">
        <v>99800</v>
      </c>
      <c r="M346" s="15">
        <v>1600000</v>
      </c>
      <c r="N346" s="15">
        <v>1200000</v>
      </c>
      <c r="O346" s="15">
        <v>19200000</v>
      </c>
      <c r="P346" s="15">
        <v>1400000</v>
      </c>
      <c r="Q346" s="18">
        <v>44011</v>
      </c>
      <c r="R346" s="15" t="str">
        <f>INDEX(T_Category[category],MATCH(T_Youtuber3[[#This Row],[CatID]],T_Category[CatID],1))</f>
        <v>Comedy</v>
      </c>
      <c r="S346" s="15" t="str">
        <f>VLOOKUP(T_Youtuber3[[#This Row],[CtrID]],T_Country[#Data],2,1)</f>
        <v>India</v>
      </c>
      <c r="T346" s="15" t="str">
        <f>VLOOKUP(T_Youtuber3[[#This Row],[CtrID]],T_Country[#Data],3,0)</f>
        <v>IN</v>
      </c>
      <c r="U346" s="15">
        <f>INDEX(T_Country[Gross tertiary education enrollment (%)],MATCH(T_Youtuber3[[#This Row],[CtrID]],T_Country[CtID],0))</f>
        <v>28.1</v>
      </c>
      <c r="V346" s="19">
        <f>_xlfn.XLOOKUP(T_Youtuber3[[#This Row],[CtrID]],T_Country[CtID],T_Country[Population])</f>
        <v>1370000000</v>
      </c>
      <c r="W346" s="15" cm="1">
        <f t="array" ref="W346">_xlfn._xlws.FILTER(T_Country[Unemployment rate],T_Country[CtID]=T_Youtuber3[[#This Row],[CtrID]])</f>
        <v>5.36</v>
      </c>
      <c r="X346" s="15">
        <f>_xlfn.XLOOKUP(T_Youtuber3[[#This Row],[CtrID]],T_Country[CtID],T_Country[Urban_population])</f>
        <v>471000000</v>
      </c>
      <c r="Y346" s="15">
        <f>_xlfn.XLOOKUP(T_Youtuber3[[#This Row],[CtrID]],T_Country[CtID],T_Country[Latitude])</f>
        <v>20.593679999999999</v>
      </c>
      <c r="Z346" s="15">
        <f>_xlfn.XLOOKUP(T_Youtuber3[[#This Row],[CtrID]],T_Country[CtID],T_Country[Longitude])</f>
        <v>78.962879999999998</v>
      </c>
    </row>
    <row r="347" spans="1:26">
      <c r="A347" s="15">
        <v>346</v>
      </c>
      <c r="B347" s="15" t="s">
        <v>644</v>
      </c>
      <c r="C347" s="15">
        <v>18900000</v>
      </c>
      <c r="D347" s="16">
        <v>2860000000</v>
      </c>
      <c r="E347" s="17">
        <v>13</v>
      </c>
      <c r="F347" s="15">
        <v>375</v>
      </c>
      <c r="G347" s="15">
        <v>36</v>
      </c>
      <c r="H347" s="15">
        <v>3094</v>
      </c>
      <c r="I347" s="15">
        <v>4</v>
      </c>
      <c r="J347" s="15">
        <v>112</v>
      </c>
      <c r="K347" s="15">
        <v>24563000</v>
      </c>
      <c r="L347" s="15">
        <v>6100</v>
      </c>
      <c r="M347" s="15">
        <v>98300</v>
      </c>
      <c r="N347" s="15">
        <v>73700</v>
      </c>
      <c r="O347" s="15">
        <v>1200000</v>
      </c>
      <c r="P347" s="15" t="s">
        <v>39</v>
      </c>
      <c r="Q347" s="18">
        <v>41928</v>
      </c>
      <c r="R347" s="15" t="str">
        <f>INDEX(T_Category[category],MATCH(T_Youtuber3[[#This Row],[CatID]],T_Category[CatID],1))</f>
        <v>People &amp; Blogs</v>
      </c>
      <c r="S347" s="15" t="str">
        <f>VLOOKUP(T_Youtuber3[[#This Row],[CtrID]],T_Country[#Data],2,1)</f>
        <v>Russia</v>
      </c>
      <c r="T347" s="15" t="str">
        <f>VLOOKUP(T_Youtuber3[[#This Row],[CtrID]],T_Country[#Data],3,0)</f>
        <v>RU</v>
      </c>
      <c r="U347" s="15">
        <f>INDEX(T_Country[Gross tertiary education enrollment (%)],MATCH(T_Youtuber3[[#This Row],[CtrID]],T_Country[CtID],0))</f>
        <v>81.900000000000006</v>
      </c>
      <c r="V347" s="19">
        <f>_xlfn.XLOOKUP(T_Youtuber3[[#This Row],[CtrID]],T_Country[CtID],T_Country[Population])</f>
        <v>144000000</v>
      </c>
      <c r="W347" s="15" cm="1">
        <f t="array" ref="W347">_xlfn._xlws.FILTER(T_Country[Unemployment rate],T_Country[CtID]=T_Youtuber3[[#This Row],[CtrID]])</f>
        <v>4.59</v>
      </c>
      <c r="X347" s="15">
        <f>_xlfn.XLOOKUP(T_Youtuber3[[#This Row],[CtrID]],T_Country[CtID],T_Country[Urban_population])</f>
        <v>108000000</v>
      </c>
      <c r="Y347" s="15">
        <f>_xlfn.XLOOKUP(T_Youtuber3[[#This Row],[CtrID]],T_Country[CtID],T_Country[Latitude])</f>
        <v>61.524009999999997</v>
      </c>
      <c r="Z347" s="15">
        <f>_xlfn.XLOOKUP(T_Youtuber3[[#This Row],[CtrID]],T_Country[CtID],T_Country[Longitude])</f>
        <v>105.3188</v>
      </c>
    </row>
    <row r="348" spans="1:26">
      <c r="A348" s="15">
        <v>347</v>
      </c>
      <c r="B348" s="15" t="s">
        <v>162</v>
      </c>
      <c r="C348" s="15">
        <v>43600000</v>
      </c>
      <c r="D348" s="16">
        <v>4830000000</v>
      </c>
      <c r="E348" s="17">
        <v>4</v>
      </c>
      <c r="F348" s="15">
        <v>6</v>
      </c>
      <c r="G348" s="15">
        <v>9</v>
      </c>
      <c r="H348" s="15">
        <v>4047806</v>
      </c>
      <c r="I348" s="15" t="s">
        <v>39</v>
      </c>
      <c r="J348" s="15">
        <v>7716</v>
      </c>
      <c r="K348" s="15">
        <v>4</v>
      </c>
      <c r="L348" s="15">
        <v>0</v>
      </c>
      <c r="M348" s="15">
        <v>0.02</v>
      </c>
      <c r="N348" s="15">
        <v>0.01</v>
      </c>
      <c r="O348" s="15">
        <v>0.19</v>
      </c>
      <c r="P348" s="15" t="s">
        <v>39</v>
      </c>
      <c r="Q348" s="18">
        <v>42517</v>
      </c>
      <c r="R348" s="15" t="str">
        <f>INDEX(T_Category[category],MATCH(T_Youtuber3[[#This Row],[CatID]],T_Category[CatID],1))</f>
        <v>Entertainment</v>
      </c>
      <c r="S348" s="15" t="str">
        <f>VLOOKUP(T_Youtuber3[[#This Row],[CtrID]],T_Country[#Data],2,1)</f>
        <v>Chile</v>
      </c>
      <c r="T348" s="15" t="str">
        <f>VLOOKUP(T_Youtuber3[[#This Row],[CtrID]],T_Country[#Data],3,0)</f>
        <v>CL</v>
      </c>
      <c r="U348" s="15">
        <f>INDEX(T_Country[Gross tertiary education enrollment (%)],MATCH(T_Youtuber3[[#This Row],[CtrID]],T_Country[CtID],0))</f>
        <v>88.5</v>
      </c>
      <c r="V348" s="19">
        <f>_xlfn.XLOOKUP(T_Youtuber3[[#This Row],[CtrID]],T_Country[CtID],T_Country[Population])</f>
        <v>18952038</v>
      </c>
      <c r="W348" s="15" cm="1">
        <f t="array" ref="W348">_xlfn._xlws.FILTER(T_Country[Unemployment rate],T_Country[CtID]=T_Youtuber3[[#This Row],[CtrID]])</f>
        <v>7.09</v>
      </c>
      <c r="X348" s="15">
        <f>_xlfn.XLOOKUP(T_Youtuber3[[#This Row],[CtrID]],T_Country[CtID],T_Country[Urban_population])</f>
        <v>16610135</v>
      </c>
      <c r="Y348" s="15">
        <f>_xlfn.XLOOKUP(T_Youtuber3[[#This Row],[CtrID]],T_Country[CtID],T_Country[Latitude])</f>
        <v>-35.6751</v>
      </c>
      <c r="Z348" s="15">
        <f>_xlfn.XLOOKUP(T_Youtuber3[[#This Row],[CtrID]],T_Country[CtID],T_Country[Longitude])</f>
        <v>-71.543000000000006</v>
      </c>
    </row>
    <row r="349" spans="1:26">
      <c r="A349" s="15">
        <v>348</v>
      </c>
      <c r="B349" s="15" t="s">
        <v>913</v>
      </c>
      <c r="C349" s="15">
        <v>15100000</v>
      </c>
      <c r="D349" s="16">
        <v>4970000000</v>
      </c>
      <c r="E349" s="17">
        <v>13</v>
      </c>
      <c r="F349" s="15">
        <v>1</v>
      </c>
      <c r="G349" s="15">
        <v>40</v>
      </c>
      <c r="H349" s="15">
        <v>4057925</v>
      </c>
      <c r="I349" s="15" t="s">
        <v>39</v>
      </c>
      <c r="J349" s="15">
        <v>7694</v>
      </c>
      <c r="K349" s="15" t="s">
        <v>39</v>
      </c>
      <c r="L349" s="15">
        <v>0</v>
      </c>
      <c r="M349" s="15">
        <v>0</v>
      </c>
      <c r="N349" s="15">
        <v>0</v>
      </c>
      <c r="O349" s="15">
        <v>0</v>
      </c>
      <c r="P349" s="15" t="s">
        <v>39</v>
      </c>
      <c r="Q349" s="18">
        <v>44271</v>
      </c>
      <c r="R349" s="15" t="str">
        <f>INDEX(T_Category[category],MATCH(T_Youtuber3[[#This Row],[CatID]],T_Category[CatID],1))</f>
        <v>People &amp; Blogs</v>
      </c>
      <c r="S349" s="15" t="str">
        <f>VLOOKUP(T_Youtuber3[[#This Row],[CtrID]],T_Country[#Data],2,1)</f>
        <v>South Korea</v>
      </c>
      <c r="T349" s="15" t="str">
        <f>VLOOKUP(T_Youtuber3[[#This Row],[CtrID]],T_Country[#Data],3,0)</f>
        <v>KR</v>
      </c>
      <c r="U349" s="15">
        <f>INDEX(T_Country[Gross tertiary education enrollment (%)],MATCH(T_Youtuber3[[#This Row],[CtrID]],T_Country[CtID],0))</f>
        <v>94.3</v>
      </c>
      <c r="V349" s="19">
        <f>_xlfn.XLOOKUP(T_Youtuber3[[#This Row],[CtrID]],T_Country[CtID],T_Country[Population])</f>
        <v>51709098</v>
      </c>
      <c r="W349" s="15" cm="1">
        <f t="array" ref="W349">_xlfn._xlws.FILTER(T_Country[Unemployment rate],T_Country[CtID]=T_Youtuber3[[#This Row],[CtrID]])</f>
        <v>4.1500000000000004</v>
      </c>
      <c r="X349" s="15">
        <f>_xlfn.XLOOKUP(T_Youtuber3[[#This Row],[CtrID]],T_Country[CtID],T_Country[Urban_population])</f>
        <v>42106719</v>
      </c>
      <c r="Y349" s="15">
        <f>_xlfn.XLOOKUP(T_Youtuber3[[#This Row],[CtrID]],T_Country[CtID],T_Country[Latitude])</f>
        <v>35.907760000000003</v>
      </c>
      <c r="Z349" s="15">
        <f>_xlfn.XLOOKUP(T_Youtuber3[[#This Row],[CtrID]],T_Country[CtID],T_Country[Longitude])</f>
        <v>127.76690000000001</v>
      </c>
    </row>
    <row r="350" spans="1:26">
      <c r="A350" s="15">
        <v>349</v>
      </c>
      <c r="B350" s="15" t="s">
        <v>688</v>
      </c>
      <c r="C350" s="15">
        <v>18000000</v>
      </c>
      <c r="D350" s="16">
        <v>9600000000</v>
      </c>
      <c r="E350" s="17">
        <v>17</v>
      </c>
      <c r="F350" s="15">
        <v>650</v>
      </c>
      <c r="G350" s="15">
        <v>4</v>
      </c>
      <c r="H350" s="15">
        <v>478</v>
      </c>
      <c r="I350" s="15">
        <v>5</v>
      </c>
      <c r="J350" s="15">
        <v>6</v>
      </c>
      <c r="K350" s="16">
        <v>391000000</v>
      </c>
      <c r="L350" s="15">
        <v>97800</v>
      </c>
      <c r="M350" s="15">
        <v>1600000</v>
      </c>
      <c r="N350" s="15">
        <v>1200000</v>
      </c>
      <c r="O350" s="15">
        <v>18800000</v>
      </c>
      <c r="P350" s="15">
        <v>600000</v>
      </c>
      <c r="Q350" s="18">
        <v>40065</v>
      </c>
      <c r="R350" s="15" t="str">
        <f>INDEX(T_Category[category],MATCH(T_Youtuber3[[#This Row],[CatID]],T_Category[CatID],1))</f>
        <v>Sports</v>
      </c>
      <c r="S350" s="15" t="str">
        <f>VLOOKUP(T_Youtuber3[[#This Row],[CtrID]],T_Country[#Data],2,1)</f>
        <v>Australia</v>
      </c>
      <c r="T350" s="15" t="str">
        <f>VLOOKUP(T_Youtuber3[[#This Row],[CtrID]],T_Country[#Data],3,0)</f>
        <v>AU</v>
      </c>
      <c r="U350" s="15">
        <f>INDEX(T_Country[Gross tertiary education enrollment (%)],MATCH(T_Youtuber3[[#This Row],[CtrID]],T_Country[CtID],0))</f>
        <v>113.1</v>
      </c>
      <c r="V350" s="19">
        <f>_xlfn.XLOOKUP(T_Youtuber3[[#This Row],[CtrID]],T_Country[CtID],T_Country[Population])</f>
        <v>25766605</v>
      </c>
      <c r="W350" s="15" cm="1">
        <f t="array" ref="W350">_xlfn._xlws.FILTER(T_Country[Unemployment rate],T_Country[CtID]=T_Youtuber3[[#This Row],[CtrID]])</f>
        <v>5.27</v>
      </c>
      <c r="X350" s="15">
        <f>_xlfn.XLOOKUP(T_Youtuber3[[#This Row],[CtrID]],T_Country[CtID],T_Country[Urban_population])</f>
        <v>21844756</v>
      </c>
      <c r="Y350" s="15">
        <f>_xlfn.XLOOKUP(T_Youtuber3[[#This Row],[CtrID]],T_Country[CtID],T_Country[Latitude])</f>
        <v>-25.2744</v>
      </c>
      <c r="Z350" s="15">
        <f>_xlfn.XLOOKUP(T_Youtuber3[[#This Row],[CtrID]],T_Country[CtID],T_Country[Longitude])</f>
        <v>133.77510000000001</v>
      </c>
    </row>
    <row r="351" spans="1:26">
      <c r="A351" s="15">
        <v>350</v>
      </c>
      <c r="B351" s="15" t="s">
        <v>745</v>
      </c>
      <c r="C351" s="15">
        <v>17300000</v>
      </c>
      <c r="D351" s="16">
        <v>3680000000</v>
      </c>
      <c r="E351" s="17">
        <v>7</v>
      </c>
      <c r="F351" s="15">
        <v>582</v>
      </c>
      <c r="G351" s="15">
        <v>4</v>
      </c>
      <c r="H351" s="15">
        <v>2146</v>
      </c>
      <c r="I351" s="15">
        <v>6</v>
      </c>
      <c r="J351" s="15">
        <v>17</v>
      </c>
      <c r="K351" s="15">
        <v>15525000</v>
      </c>
      <c r="L351" s="15">
        <v>3900</v>
      </c>
      <c r="M351" s="15">
        <v>62100</v>
      </c>
      <c r="N351" s="15">
        <v>46600</v>
      </c>
      <c r="O351" s="15">
        <v>745200</v>
      </c>
      <c r="P351" s="15" t="s">
        <v>39</v>
      </c>
      <c r="Q351" s="18">
        <v>40885</v>
      </c>
      <c r="R351" s="15" t="str">
        <f>INDEX(T_Category[category],MATCH(T_Youtuber3[[#This Row],[CatID]],T_Category[CatID],1))</f>
        <v>Howto &amp; Style</v>
      </c>
      <c r="S351" s="15" t="str">
        <f>VLOOKUP(T_Youtuber3[[#This Row],[CtrID]],T_Country[#Data],2,1)</f>
        <v>Australia</v>
      </c>
      <c r="T351" s="15" t="str">
        <f>VLOOKUP(T_Youtuber3[[#This Row],[CtrID]],T_Country[#Data],3,0)</f>
        <v>AU</v>
      </c>
      <c r="U351" s="15">
        <f>INDEX(T_Country[Gross tertiary education enrollment (%)],MATCH(T_Youtuber3[[#This Row],[CtrID]],T_Country[CtID],0))</f>
        <v>113.1</v>
      </c>
      <c r="V351" s="19">
        <f>_xlfn.XLOOKUP(T_Youtuber3[[#This Row],[CtrID]],T_Country[CtID],T_Country[Population])</f>
        <v>25766605</v>
      </c>
      <c r="W351" s="15" cm="1">
        <f t="array" ref="W351">_xlfn._xlws.FILTER(T_Country[Unemployment rate],T_Country[CtID]=T_Youtuber3[[#This Row],[CtrID]])</f>
        <v>5.27</v>
      </c>
      <c r="X351" s="15">
        <f>_xlfn.XLOOKUP(T_Youtuber3[[#This Row],[CtrID]],T_Country[CtID],T_Country[Urban_population])</f>
        <v>21844756</v>
      </c>
      <c r="Y351" s="15">
        <f>_xlfn.XLOOKUP(T_Youtuber3[[#This Row],[CtrID]],T_Country[CtID],T_Country[Latitude])</f>
        <v>-25.2744</v>
      </c>
      <c r="Z351" s="15">
        <f>_xlfn.XLOOKUP(T_Youtuber3[[#This Row],[CtrID]],T_Country[CtID],T_Country[Longitude])</f>
        <v>133.77510000000001</v>
      </c>
    </row>
    <row r="352" spans="1:26">
      <c r="A352" s="15">
        <v>351</v>
      </c>
      <c r="B352" s="15" t="s">
        <v>1153</v>
      </c>
      <c r="C352" s="15">
        <v>13200000</v>
      </c>
      <c r="D352" s="16">
        <v>9880000000</v>
      </c>
      <c r="E352" s="17">
        <v>4</v>
      </c>
      <c r="F352" s="15">
        <v>538</v>
      </c>
      <c r="G352" s="15">
        <v>49</v>
      </c>
      <c r="H352" s="15">
        <v>454</v>
      </c>
      <c r="I352" s="15">
        <v>167</v>
      </c>
      <c r="J352" s="15">
        <v>163</v>
      </c>
      <c r="K352" s="16">
        <v>320000000</v>
      </c>
      <c r="L352" s="15">
        <v>79900</v>
      </c>
      <c r="M352" s="15">
        <v>1300000</v>
      </c>
      <c r="N352" s="15">
        <v>958900</v>
      </c>
      <c r="O352" s="15">
        <v>15300000</v>
      </c>
      <c r="P352" s="15">
        <v>500000</v>
      </c>
      <c r="Q352" s="18">
        <v>44247</v>
      </c>
      <c r="R352" s="15" t="str">
        <f>INDEX(T_Category[category],MATCH(T_Youtuber3[[#This Row],[CatID]],T_Category[CatID],1))</f>
        <v>Entertainment</v>
      </c>
      <c r="S352" s="15" t="str">
        <f>VLOOKUP(T_Youtuber3[[#This Row],[CtrID]],T_Country[#Data],2,1)</f>
        <v>United States</v>
      </c>
      <c r="T352" s="15" t="str">
        <f>VLOOKUP(T_Youtuber3[[#This Row],[CtrID]],T_Country[#Data],3,0)</f>
        <v>US</v>
      </c>
      <c r="U352" s="15">
        <f>INDEX(T_Country[Gross tertiary education enrollment (%)],MATCH(T_Youtuber3[[#This Row],[CtrID]],T_Country[CtID],0))</f>
        <v>88.2</v>
      </c>
      <c r="V352" s="19">
        <f>_xlfn.XLOOKUP(T_Youtuber3[[#This Row],[CtrID]],T_Country[CtID],T_Country[Population])</f>
        <v>328000000</v>
      </c>
      <c r="W352" s="15" cm="1">
        <f t="array" ref="W352">_xlfn._xlws.FILTER(T_Country[Unemployment rate],T_Country[CtID]=T_Youtuber3[[#This Row],[CtrID]])</f>
        <v>14.7</v>
      </c>
      <c r="X352" s="15">
        <f>_xlfn.XLOOKUP(T_Youtuber3[[#This Row],[CtrID]],T_Country[CtID],T_Country[Urban_population])</f>
        <v>271000000</v>
      </c>
      <c r="Y352" s="15">
        <f>_xlfn.XLOOKUP(T_Youtuber3[[#This Row],[CtrID]],T_Country[CtID],T_Country[Latitude])</f>
        <v>37.090240000000001</v>
      </c>
      <c r="Z352" s="15">
        <f>_xlfn.XLOOKUP(T_Youtuber3[[#This Row],[CtrID]],T_Country[CtID],T_Country[Longitude])</f>
        <v>-95.712900000000005</v>
      </c>
    </row>
    <row r="353" spans="1:26">
      <c r="A353" s="15">
        <v>352</v>
      </c>
      <c r="B353" s="15" t="s">
        <v>338</v>
      </c>
      <c r="C353" s="15">
        <v>28300000</v>
      </c>
      <c r="D353" s="16">
        <v>23800000000</v>
      </c>
      <c r="E353" s="17">
        <v>4</v>
      </c>
      <c r="F353" s="15">
        <v>106983</v>
      </c>
      <c r="G353" s="15">
        <v>32</v>
      </c>
      <c r="H353" s="15">
        <v>80</v>
      </c>
      <c r="I353" s="15">
        <v>3</v>
      </c>
      <c r="J353" s="15">
        <v>49</v>
      </c>
      <c r="K353" s="16">
        <v>685000000</v>
      </c>
      <c r="L353" s="15">
        <v>171200</v>
      </c>
      <c r="M353" s="15">
        <v>2700000</v>
      </c>
      <c r="N353" s="15">
        <v>2100000</v>
      </c>
      <c r="O353" s="15">
        <v>32900000</v>
      </c>
      <c r="P353" s="15">
        <v>700000</v>
      </c>
      <c r="Q353" s="18">
        <v>40688</v>
      </c>
      <c r="R353" s="15" t="str">
        <f>INDEX(T_Category[category],MATCH(T_Youtuber3[[#This Row],[CatID]],T_Category[CatID],1))</f>
        <v>Entertainment</v>
      </c>
      <c r="S353" s="15" t="str">
        <f>VLOOKUP(T_Youtuber3[[#This Row],[CtrID]],T_Country[#Data],2,1)</f>
        <v>Pakistan</v>
      </c>
      <c r="T353" s="15" t="str">
        <f>VLOOKUP(T_Youtuber3[[#This Row],[CtrID]],T_Country[#Data],3,0)</f>
        <v>PK</v>
      </c>
      <c r="U353" s="15">
        <f>INDEX(T_Country[Gross tertiary education enrollment (%)],MATCH(T_Youtuber3[[#This Row],[CtrID]],T_Country[CtID],0))</f>
        <v>9</v>
      </c>
      <c r="V353" s="19">
        <f>_xlfn.XLOOKUP(T_Youtuber3[[#This Row],[CtrID]],T_Country[CtID],T_Country[Population])</f>
        <v>217000000</v>
      </c>
      <c r="W353" s="15" cm="1">
        <f t="array" ref="W353">_xlfn._xlws.FILTER(T_Country[Unemployment rate],T_Country[CtID]=T_Youtuber3[[#This Row],[CtrID]])</f>
        <v>4.45</v>
      </c>
      <c r="X353" s="15">
        <f>_xlfn.XLOOKUP(T_Youtuber3[[#This Row],[CtrID]],T_Country[CtID],T_Country[Urban_population])</f>
        <v>79927762</v>
      </c>
      <c r="Y353" s="15">
        <f>_xlfn.XLOOKUP(T_Youtuber3[[#This Row],[CtrID]],T_Country[CtID],T_Country[Latitude])</f>
        <v>30.375319999999999</v>
      </c>
      <c r="Z353" s="15">
        <f>_xlfn.XLOOKUP(T_Youtuber3[[#This Row],[CtrID]],T_Country[CtID],T_Country[Longitude])</f>
        <v>69.345119999999994</v>
      </c>
    </row>
    <row r="354" spans="1:26">
      <c r="A354" s="15">
        <v>353</v>
      </c>
      <c r="B354" s="15" t="s">
        <v>1178</v>
      </c>
      <c r="C354" s="15">
        <v>13100000</v>
      </c>
      <c r="D354" s="16">
        <v>4610000000</v>
      </c>
      <c r="E354" s="17">
        <v>9</v>
      </c>
      <c r="F354" s="15">
        <v>73</v>
      </c>
      <c r="G354" s="15">
        <v>7</v>
      </c>
      <c r="H354" s="15">
        <v>1541</v>
      </c>
      <c r="I354" s="15">
        <v>50</v>
      </c>
      <c r="J354" s="15">
        <v>143</v>
      </c>
      <c r="K354" s="15">
        <v>48223000</v>
      </c>
      <c r="L354" s="15">
        <v>12100</v>
      </c>
      <c r="M354" s="15">
        <v>192900</v>
      </c>
      <c r="N354" s="15">
        <v>144700</v>
      </c>
      <c r="O354" s="15">
        <v>2300000</v>
      </c>
      <c r="P354" s="15" t="s">
        <v>39</v>
      </c>
      <c r="Q354" s="18">
        <v>41377</v>
      </c>
      <c r="R354" s="15" t="str">
        <f>INDEX(T_Category[category],MATCH(T_Youtuber3[[#This Row],[CatID]],T_Category[CatID],1))</f>
        <v>Music</v>
      </c>
      <c r="S354" s="15" t="str">
        <f>VLOOKUP(T_Youtuber3[[#This Row],[CtrID]],T_Country[#Data],2,1)</f>
        <v>Brazil</v>
      </c>
      <c r="T354" s="15" t="str">
        <f>VLOOKUP(T_Youtuber3[[#This Row],[CtrID]],T_Country[#Data],3,0)</f>
        <v>BR</v>
      </c>
      <c r="U354" s="15">
        <f>INDEX(T_Country[Gross tertiary education enrollment (%)],MATCH(T_Youtuber3[[#This Row],[CtrID]],T_Country[CtID],0))</f>
        <v>51.3</v>
      </c>
      <c r="V354" s="19">
        <f>_xlfn.XLOOKUP(T_Youtuber3[[#This Row],[CtrID]],T_Country[CtID],T_Country[Population])</f>
        <v>213000000</v>
      </c>
      <c r="W354" s="15" cm="1">
        <f t="array" ref="W354">_xlfn._xlws.FILTER(T_Country[Unemployment rate],T_Country[CtID]=T_Youtuber3[[#This Row],[CtrID]])</f>
        <v>12.08</v>
      </c>
      <c r="X354" s="15">
        <f>_xlfn.XLOOKUP(T_Youtuber3[[#This Row],[CtrID]],T_Country[CtID],T_Country[Urban_population])</f>
        <v>183000000</v>
      </c>
      <c r="Y354" s="15">
        <f>_xlfn.XLOOKUP(T_Youtuber3[[#This Row],[CtrID]],T_Country[CtID],T_Country[Latitude])</f>
        <v>-14.234999999999999</v>
      </c>
      <c r="Z354" s="15">
        <f>_xlfn.XLOOKUP(T_Youtuber3[[#This Row],[CtrID]],T_Country[CtID],T_Country[Longitude])</f>
        <v>-51.9253</v>
      </c>
    </row>
    <row r="355" spans="1:26">
      <c r="A355" s="15">
        <v>354</v>
      </c>
      <c r="B355" s="15" t="s">
        <v>86</v>
      </c>
      <c r="C355" s="15">
        <v>71300000</v>
      </c>
      <c r="D355" s="16">
        <v>28600000000</v>
      </c>
      <c r="E355" s="17">
        <v>9</v>
      </c>
      <c r="F355" s="15">
        <v>1337</v>
      </c>
      <c r="G355" s="15">
        <v>40</v>
      </c>
      <c r="H355" s="15">
        <v>46</v>
      </c>
      <c r="I355" s="15">
        <v>3</v>
      </c>
      <c r="J355" s="15">
        <v>5</v>
      </c>
      <c r="K355" s="16">
        <v>598000000</v>
      </c>
      <c r="L355" s="15">
        <v>149500</v>
      </c>
      <c r="M355" s="15">
        <v>2400000</v>
      </c>
      <c r="N355" s="15">
        <v>1800000</v>
      </c>
      <c r="O355" s="15">
        <v>28700000</v>
      </c>
      <c r="P355" s="15">
        <v>900000</v>
      </c>
      <c r="Q355" s="18">
        <v>39603</v>
      </c>
      <c r="R355" s="15" t="str">
        <f>INDEX(T_Category[category],MATCH(T_Youtuber3[[#This Row],[CatID]],T_Category[CatID],1))</f>
        <v>Music</v>
      </c>
      <c r="S355" s="15" t="str">
        <f>VLOOKUP(T_Youtuber3[[#This Row],[CtrID]],T_Country[#Data],2,1)</f>
        <v>South Korea</v>
      </c>
      <c r="T355" s="15" t="str">
        <f>VLOOKUP(T_Youtuber3[[#This Row],[CtrID]],T_Country[#Data],3,0)</f>
        <v>KR</v>
      </c>
      <c r="U355" s="15">
        <f>INDEX(T_Country[Gross tertiary education enrollment (%)],MATCH(T_Youtuber3[[#This Row],[CtrID]],T_Country[CtID],0))</f>
        <v>94.3</v>
      </c>
      <c r="V355" s="19">
        <f>_xlfn.XLOOKUP(T_Youtuber3[[#This Row],[CtrID]],T_Country[CtID],T_Country[Population])</f>
        <v>51709098</v>
      </c>
      <c r="W355" s="15" cm="1">
        <f t="array" ref="W355">_xlfn._xlws.FILTER(T_Country[Unemployment rate],T_Country[CtID]=T_Youtuber3[[#This Row],[CtrID]])</f>
        <v>4.1500000000000004</v>
      </c>
      <c r="X355" s="15">
        <f>_xlfn.XLOOKUP(T_Youtuber3[[#This Row],[CtrID]],T_Country[CtID],T_Country[Urban_population])</f>
        <v>42106719</v>
      </c>
      <c r="Y355" s="15">
        <f>_xlfn.XLOOKUP(T_Youtuber3[[#This Row],[CtrID]],T_Country[CtID],T_Country[Latitude])</f>
        <v>35.907760000000003</v>
      </c>
      <c r="Z355" s="15">
        <f>_xlfn.XLOOKUP(T_Youtuber3[[#This Row],[CtrID]],T_Country[CtID],T_Country[Longitude])</f>
        <v>127.76690000000001</v>
      </c>
    </row>
    <row r="356" spans="1:26">
      <c r="A356" s="15">
        <v>355</v>
      </c>
      <c r="B356" s="15" t="s">
        <v>1171</v>
      </c>
      <c r="C356" s="15">
        <v>13100000</v>
      </c>
      <c r="D356" s="16">
        <v>9110000000</v>
      </c>
      <c r="E356" s="17">
        <v>4</v>
      </c>
      <c r="F356" s="15">
        <v>1327</v>
      </c>
      <c r="G356" s="15">
        <v>49</v>
      </c>
      <c r="H356" s="15">
        <v>520</v>
      </c>
      <c r="I356" s="15" t="s">
        <v>39</v>
      </c>
      <c r="J356" s="15">
        <v>163</v>
      </c>
      <c r="K356" s="16">
        <v>329000000</v>
      </c>
      <c r="L356" s="15">
        <v>82300</v>
      </c>
      <c r="M356" s="15">
        <v>1300000</v>
      </c>
      <c r="N356" s="15">
        <v>987900</v>
      </c>
      <c r="O356" s="15">
        <v>15800000</v>
      </c>
      <c r="P356" s="15">
        <v>700000</v>
      </c>
      <c r="Q356" s="18">
        <v>40262</v>
      </c>
      <c r="R356" s="15" t="str">
        <f>INDEX(T_Category[category],MATCH(T_Youtuber3[[#This Row],[CatID]],T_Category[CatID],1))</f>
        <v>Entertainment</v>
      </c>
      <c r="S356" s="15" t="str">
        <f>VLOOKUP(T_Youtuber3[[#This Row],[CtrID]],T_Country[#Data],2,1)</f>
        <v>United States</v>
      </c>
      <c r="T356" s="15" t="str">
        <f>VLOOKUP(T_Youtuber3[[#This Row],[CtrID]],T_Country[#Data],3,0)</f>
        <v>US</v>
      </c>
      <c r="U356" s="15">
        <f>INDEX(T_Country[Gross tertiary education enrollment (%)],MATCH(T_Youtuber3[[#This Row],[CtrID]],T_Country[CtID],0))</f>
        <v>88.2</v>
      </c>
      <c r="V356" s="19">
        <f>_xlfn.XLOOKUP(T_Youtuber3[[#This Row],[CtrID]],T_Country[CtID],T_Country[Population])</f>
        <v>328000000</v>
      </c>
      <c r="W356" s="15" cm="1">
        <f t="array" ref="W356">_xlfn._xlws.FILTER(T_Country[Unemployment rate],T_Country[CtID]=T_Youtuber3[[#This Row],[CtrID]])</f>
        <v>14.7</v>
      </c>
      <c r="X356" s="15">
        <f>_xlfn.XLOOKUP(T_Youtuber3[[#This Row],[CtrID]],T_Country[CtID],T_Country[Urban_population])</f>
        <v>271000000</v>
      </c>
      <c r="Y356" s="15">
        <f>_xlfn.XLOOKUP(T_Youtuber3[[#This Row],[CtrID]],T_Country[CtID],T_Country[Latitude])</f>
        <v>37.090240000000001</v>
      </c>
      <c r="Z356" s="15">
        <f>_xlfn.XLOOKUP(T_Youtuber3[[#This Row],[CtrID]],T_Country[CtID],T_Country[Longitude])</f>
        <v>-95.712900000000005</v>
      </c>
    </row>
    <row r="357" spans="1:26">
      <c r="A357" s="15">
        <v>356</v>
      </c>
      <c r="B357" s="15" t="s">
        <v>1219</v>
      </c>
      <c r="C357" s="15">
        <v>12700000</v>
      </c>
      <c r="D357" s="16">
        <v>1450000000</v>
      </c>
      <c r="E357" s="17">
        <v>4</v>
      </c>
      <c r="F357" s="15">
        <v>50</v>
      </c>
      <c r="G357" s="15">
        <v>3</v>
      </c>
      <c r="H357" s="15">
        <v>4052208</v>
      </c>
      <c r="I357" s="15" t="s">
        <v>39</v>
      </c>
      <c r="J357" s="15">
        <v>6682</v>
      </c>
      <c r="K357" s="15">
        <v>48</v>
      </c>
      <c r="L357" s="15">
        <v>0</v>
      </c>
      <c r="M357" s="15">
        <v>0</v>
      </c>
      <c r="N357" s="15">
        <v>0</v>
      </c>
      <c r="O357" s="15">
        <v>0</v>
      </c>
      <c r="P357" s="15">
        <v>8</v>
      </c>
      <c r="Q357" s="18">
        <v>42476</v>
      </c>
      <c r="R357" s="15" t="str">
        <f>INDEX(T_Category[category],MATCH(T_Youtuber3[[#This Row],[CatID]],T_Category[CatID],1))</f>
        <v>Entertainment</v>
      </c>
      <c r="S357" s="15" t="str">
        <f>VLOOKUP(T_Youtuber3[[#This Row],[CtrID]],T_Country[#Data],2,1)</f>
        <v>Argentina</v>
      </c>
      <c r="T357" s="15" t="str">
        <f>VLOOKUP(T_Youtuber3[[#This Row],[CtrID]],T_Country[#Data],3,0)</f>
        <v>AR</v>
      </c>
      <c r="U357" s="15">
        <f>INDEX(T_Country[Gross tertiary education enrollment (%)],MATCH(T_Youtuber3[[#This Row],[CtrID]],T_Country[CtID],0))</f>
        <v>90</v>
      </c>
      <c r="V357" s="19">
        <f>_xlfn.XLOOKUP(T_Youtuber3[[#This Row],[CtrID]],T_Country[CtID],T_Country[Population])</f>
        <v>44938712</v>
      </c>
      <c r="W357" s="15" cm="1">
        <f t="array" ref="W357">_xlfn._xlws.FILTER(T_Country[Unemployment rate],T_Country[CtID]=T_Youtuber3[[#This Row],[CtrID]])</f>
        <v>9.7899999999999991</v>
      </c>
      <c r="X357" s="15">
        <f>_xlfn.XLOOKUP(T_Youtuber3[[#This Row],[CtrID]],T_Country[CtID],T_Country[Urban_population])</f>
        <v>41339571</v>
      </c>
      <c r="Y357" s="15">
        <f>_xlfn.XLOOKUP(T_Youtuber3[[#This Row],[CtrID]],T_Country[CtID],T_Country[Latitude])</f>
        <v>-38.4161</v>
      </c>
      <c r="Z357" s="15">
        <f>_xlfn.XLOOKUP(T_Youtuber3[[#This Row],[CtrID]],T_Country[CtID],T_Country[Longitude])</f>
        <v>-63.616700000000002</v>
      </c>
    </row>
    <row r="358" spans="1:26">
      <c r="A358" s="15">
        <v>357</v>
      </c>
      <c r="B358" s="15" t="s">
        <v>783</v>
      </c>
      <c r="C358" s="15">
        <v>16600000</v>
      </c>
      <c r="D358" s="16">
        <v>3700000000</v>
      </c>
      <c r="E358" s="17">
        <v>7</v>
      </c>
      <c r="F358" s="15">
        <v>216</v>
      </c>
      <c r="G358" s="15">
        <v>41</v>
      </c>
      <c r="H358" s="15">
        <v>3108857</v>
      </c>
      <c r="I358" s="15">
        <v>2753</v>
      </c>
      <c r="J358" s="15" t="s">
        <v>39</v>
      </c>
      <c r="K358" s="15">
        <v>65470</v>
      </c>
      <c r="L358" s="15">
        <v>16</v>
      </c>
      <c r="M358" s="15">
        <v>262</v>
      </c>
      <c r="N358" s="15">
        <v>196</v>
      </c>
      <c r="O358" s="15">
        <v>3100</v>
      </c>
      <c r="P358" s="15" t="s">
        <v>39</v>
      </c>
      <c r="Q358" s="18">
        <v>42827</v>
      </c>
      <c r="R358" s="15" t="str">
        <f>INDEX(T_Category[category],MATCH(T_Youtuber3[[#This Row],[CatID]],T_Category[CatID],1))</f>
        <v>Howto &amp; Style</v>
      </c>
      <c r="S358" s="15" t="str">
        <f>VLOOKUP(T_Youtuber3[[#This Row],[CtrID]],T_Country[#Data],2,1)</f>
        <v>Spain</v>
      </c>
      <c r="T358" s="15" t="str">
        <f>VLOOKUP(T_Youtuber3[[#This Row],[CtrID]],T_Country[#Data],3,0)</f>
        <v>ES</v>
      </c>
      <c r="U358" s="15">
        <f>INDEX(T_Country[Gross tertiary education enrollment (%)],MATCH(T_Youtuber3[[#This Row],[CtrID]],T_Country[CtID],0))</f>
        <v>88.9</v>
      </c>
      <c r="V358" s="19">
        <f>_xlfn.XLOOKUP(T_Youtuber3[[#This Row],[CtrID]],T_Country[CtID],T_Country[Population])</f>
        <v>47076781</v>
      </c>
      <c r="W358" s="15" cm="1">
        <f t="array" ref="W358">_xlfn._xlws.FILTER(T_Country[Unemployment rate],T_Country[CtID]=T_Youtuber3[[#This Row],[CtrID]])</f>
        <v>13.96</v>
      </c>
      <c r="X358" s="15">
        <f>_xlfn.XLOOKUP(T_Youtuber3[[#This Row],[CtrID]],T_Country[CtID],T_Country[Urban_population])</f>
        <v>37927409</v>
      </c>
      <c r="Y358" s="15">
        <f>_xlfn.XLOOKUP(T_Youtuber3[[#This Row],[CtrID]],T_Country[CtID],T_Country[Latitude])</f>
        <v>40.46367</v>
      </c>
      <c r="Z358" s="15">
        <f>_xlfn.XLOOKUP(T_Youtuber3[[#This Row],[CtrID]],T_Country[CtID],T_Country[Longitude])</f>
        <v>-3.7492200000000002</v>
      </c>
    </row>
    <row r="359" spans="1:26">
      <c r="A359" s="15">
        <v>358</v>
      </c>
      <c r="B359" s="15" t="s">
        <v>995</v>
      </c>
      <c r="C359" s="15">
        <v>14500000</v>
      </c>
      <c r="D359" s="16">
        <v>3550000000</v>
      </c>
      <c r="E359" s="17">
        <v>7</v>
      </c>
      <c r="F359" s="15">
        <v>5430</v>
      </c>
      <c r="G359" s="15">
        <v>7</v>
      </c>
      <c r="H359" s="15">
        <v>2269</v>
      </c>
      <c r="I359" s="15">
        <v>41</v>
      </c>
      <c r="J359" s="15">
        <v>26</v>
      </c>
      <c r="K359" s="15">
        <v>2838000</v>
      </c>
      <c r="L359" s="15">
        <v>709</v>
      </c>
      <c r="M359" s="15">
        <v>11400</v>
      </c>
      <c r="N359" s="15">
        <v>8500</v>
      </c>
      <c r="O359" s="15">
        <v>136200</v>
      </c>
      <c r="P359" s="15" t="s">
        <v>39</v>
      </c>
      <c r="Q359" s="18">
        <v>43038</v>
      </c>
      <c r="R359" s="15" t="str">
        <f>INDEX(T_Category[category],MATCH(T_Youtuber3[[#This Row],[CatID]],T_Category[CatID],1))</f>
        <v>Howto &amp; Style</v>
      </c>
      <c r="S359" s="15" t="str">
        <f>VLOOKUP(T_Youtuber3[[#This Row],[CtrID]],T_Country[#Data],2,1)</f>
        <v>Brazil</v>
      </c>
      <c r="T359" s="15" t="str">
        <f>VLOOKUP(T_Youtuber3[[#This Row],[CtrID]],T_Country[#Data],3,0)</f>
        <v>BR</v>
      </c>
      <c r="U359" s="15">
        <f>INDEX(T_Country[Gross tertiary education enrollment (%)],MATCH(T_Youtuber3[[#This Row],[CtrID]],T_Country[CtID],0))</f>
        <v>51.3</v>
      </c>
      <c r="V359" s="19">
        <f>_xlfn.XLOOKUP(T_Youtuber3[[#This Row],[CtrID]],T_Country[CtID],T_Country[Population])</f>
        <v>213000000</v>
      </c>
      <c r="W359" s="15" cm="1">
        <f t="array" ref="W359">_xlfn._xlws.FILTER(T_Country[Unemployment rate],T_Country[CtID]=T_Youtuber3[[#This Row],[CtrID]])</f>
        <v>12.08</v>
      </c>
      <c r="X359" s="15">
        <f>_xlfn.XLOOKUP(T_Youtuber3[[#This Row],[CtrID]],T_Country[CtID],T_Country[Urban_population])</f>
        <v>183000000</v>
      </c>
      <c r="Y359" s="15">
        <f>_xlfn.XLOOKUP(T_Youtuber3[[#This Row],[CtrID]],T_Country[CtID],T_Country[Latitude])</f>
        <v>-14.234999999999999</v>
      </c>
      <c r="Z359" s="15">
        <f>_xlfn.XLOOKUP(T_Youtuber3[[#This Row],[CtrID]],T_Country[CtID],T_Country[Longitude])</f>
        <v>-51.9253</v>
      </c>
    </row>
    <row r="360" spans="1:26">
      <c r="A360" s="15">
        <v>359</v>
      </c>
      <c r="B360" s="15" t="s">
        <v>735</v>
      </c>
      <c r="C360" s="15">
        <v>17500000</v>
      </c>
      <c r="D360" s="16">
        <v>16100000000</v>
      </c>
      <c r="E360" s="17">
        <v>6</v>
      </c>
      <c r="F360" s="15">
        <v>156215</v>
      </c>
      <c r="G360" s="15">
        <v>49</v>
      </c>
      <c r="H360" s="15">
        <v>189</v>
      </c>
      <c r="I360" s="15">
        <v>129</v>
      </c>
      <c r="J360" s="15">
        <v>37</v>
      </c>
      <c r="K360" s="15">
        <v>98342000</v>
      </c>
      <c r="L360" s="15">
        <v>24600</v>
      </c>
      <c r="M360" s="15">
        <v>393400</v>
      </c>
      <c r="N360" s="15">
        <v>295000</v>
      </c>
      <c r="O360" s="15">
        <v>4700000</v>
      </c>
      <c r="P360" s="15" t="s">
        <v>39</v>
      </c>
      <c r="Q360" s="18">
        <v>38979</v>
      </c>
      <c r="R360" s="15" t="str">
        <f>INDEX(T_Category[category],MATCH(T_Youtuber3[[#This Row],[CatID]],T_Category[CatID],1))</f>
        <v>Gaming</v>
      </c>
      <c r="S360" s="15" t="str">
        <f>VLOOKUP(T_Youtuber3[[#This Row],[CtrID]],T_Country[#Data],2,1)</f>
        <v>United States</v>
      </c>
      <c r="T360" s="15" t="str">
        <f>VLOOKUP(T_Youtuber3[[#This Row],[CtrID]],T_Country[#Data],3,0)</f>
        <v>US</v>
      </c>
      <c r="U360" s="15">
        <f>INDEX(T_Country[Gross tertiary education enrollment (%)],MATCH(T_Youtuber3[[#This Row],[CtrID]],T_Country[CtID],0))</f>
        <v>88.2</v>
      </c>
      <c r="V360" s="19">
        <f>_xlfn.XLOOKUP(T_Youtuber3[[#This Row],[CtrID]],T_Country[CtID],T_Country[Population])</f>
        <v>328000000</v>
      </c>
      <c r="W360" s="15" cm="1">
        <f t="array" ref="W360">_xlfn._xlws.FILTER(T_Country[Unemployment rate],T_Country[CtID]=T_Youtuber3[[#This Row],[CtrID]])</f>
        <v>14.7</v>
      </c>
      <c r="X360" s="15">
        <f>_xlfn.XLOOKUP(T_Youtuber3[[#This Row],[CtrID]],T_Country[CtID],T_Country[Urban_population])</f>
        <v>271000000</v>
      </c>
      <c r="Y360" s="15">
        <f>_xlfn.XLOOKUP(T_Youtuber3[[#This Row],[CtrID]],T_Country[CtID],T_Country[Latitude])</f>
        <v>37.090240000000001</v>
      </c>
      <c r="Z360" s="15">
        <f>_xlfn.XLOOKUP(T_Youtuber3[[#This Row],[CtrID]],T_Country[CtID],T_Country[Longitude])</f>
        <v>-95.712900000000005</v>
      </c>
    </row>
    <row r="361" spans="1:26">
      <c r="A361" s="15">
        <v>360</v>
      </c>
      <c r="B361" s="15" t="s">
        <v>891</v>
      </c>
      <c r="C361" s="15">
        <v>15300000</v>
      </c>
      <c r="D361" s="16">
        <v>9940000000</v>
      </c>
      <c r="E361" s="17">
        <v>13</v>
      </c>
      <c r="F361" s="15">
        <v>2175</v>
      </c>
      <c r="G361" s="15">
        <v>36</v>
      </c>
      <c r="H361" s="15">
        <v>441</v>
      </c>
      <c r="I361" s="15">
        <v>8</v>
      </c>
      <c r="J361" s="15">
        <v>42</v>
      </c>
      <c r="K361" s="16">
        <v>476000000</v>
      </c>
      <c r="L361" s="15">
        <v>118900</v>
      </c>
      <c r="M361" s="15">
        <v>1900000</v>
      </c>
      <c r="N361" s="15">
        <v>1400000</v>
      </c>
      <c r="O361" s="15">
        <v>22800000</v>
      </c>
      <c r="P361" s="15">
        <v>800000</v>
      </c>
      <c r="Q361" s="18">
        <v>44287</v>
      </c>
      <c r="R361" s="15" t="str">
        <f>INDEX(T_Category[category],MATCH(T_Youtuber3[[#This Row],[CatID]],T_Category[CatID],1))</f>
        <v>People &amp; Blogs</v>
      </c>
      <c r="S361" s="15" t="str">
        <f>VLOOKUP(T_Youtuber3[[#This Row],[CtrID]],T_Country[#Data],2,1)</f>
        <v>Russia</v>
      </c>
      <c r="T361" s="15" t="str">
        <f>VLOOKUP(T_Youtuber3[[#This Row],[CtrID]],T_Country[#Data],3,0)</f>
        <v>RU</v>
      </c>
      <c r="U361" s="15">
        <f>INDEX(T_Country[Gross tertiary education enrollment (%)],MATCH(T_Youtuber3[[#This Row],[CtrID]],T_Country[CtID],0))</f>
        <v>81.900000000000006</v>
      </c>
      <c r="V361" s="19">
        <f>_xlfn.XLOOKUP(T_Youtuber3[[#This Row],[CtrID]],T_Country[CtID],T_Country[Population])</f>
        <v>144000000</v>
      </c>
      <c r="W361" s="15" cm="1">
        <f t="array" ref="W361">_xlfn._xlws.FILTER(T_Country[Unemployment rate],T_Country[CtID]=T_Youtuber3[[#This Row],[CtrID]])</f>
        <v>4.59</v>
      </c>
      <c r="X361" s="15">
        <f>_xlfn.XLOOKUP(T_Youtuber3[[#This Row],[CtrID]],T_Country[CtID],T_Country[Urban_population])</f>
        <v>108000000</v>
      </c>
      <c r="Y361" s="15">
        <f>_xlfn.XLOOKUP(T_Youtuber3[[#This Row],[CtrID]],T_Country[CtID],T_Country[Latitude])</f>
        <v>61.524009999999997</v>
      </c>
      <c r="Z361" s="15">
        <f>_xlfn.XLOOKUP(T_Youtuber3[[#This Row],[CtrID]],T_Country[CtID],T_Country[Longitude])</f>
        <v>105.3188</v>
      </c>
    </row>
    <row r="362" spans="1:26">
      <c r="A362" s="15">
        <v>361</v>
      </c>
      <c r="B362" s="15" t="s">
        <v>291</v>
      </c>
      <c r="C362" s="15">
        <v>30700000</v>
      </c>
      <c r="D362" s="16">
        <v>16800000000</v>
      </c>
      <c r="E362" s="17">
        <v>9</v>
      </c>
      <c r="F362" s="15">
        <v>92</v>
      </c>
      <c r="G362" s="15">
        <v>49</v>
      </c>
      <c r="H362" s="15">
        <v>169</v>
      </c>
      <c r="I362" s="15">
        <v>45</v>
      </c>
      <c r="J362" s="15">
        <v>50</v>
      </c>
      <c r="K362" s="16">
        <v>189000000</v>
      </c>
      <c r="L362" s="15">
        <v>47200</v>
      </c>
      <c r="M362" s="15">
        <v>755300</v>
      </c>
      <c r="N362" s="15">
        <v>566500</v>
      </c>
      <c r="O362" s="15">
        <v>9100000</v>
      </c>
      <c r="P362" s="15">
        <v>100000</v>
      </c>
      <c r="Q362" s="18">
        <v>40028</v>
      </c>
      <c r="R362" s="15" t="str">
        <f>INDEX(T_Category[category],MATCH(T_Youtuber3[[#This Row],[CatID]],T_Category[CatID],1))</f>
        <v>Music</v>
      </c>
      <c r="S362" s="15" t="str">
        <f>VLOOKUP(T_Youtuber3[[#This Row],[CtrID]],T_Country[#Data],2,1)</f>
        <v>United States</v>
      </c>
      <c r="T362" s="15" t="str">
        <f>VLOOKUP(T_Youtuber3[[#This Row],[CtrID]],T_Country[#Data],3,0)</f>
        <v>US</v>
      </c>
      <c r="U362" s="15">
        <f>INDEX(T_Country[Gross tertiary education enrollment (%)],MATCH(T_Youtuber3[[#This Row],[CtrID]],T_Country[CtID],0))</f>
        <v>88.2</v>
      </c>
      <c r="V362" s="19">
        <f>_xlfn.XLOOKUP(T_Youtuber3[[#This Row],[CtrID]],T_Country[CtID],T_Country[Population])</f>
        <v>328000000</v>
      </c>
      <c r="W362" s="15" cm="1">
        <f t="array" ref="W362">_xlfn._xlws.FILTER(T_Country[Unemployment rate],T_Country[CtID]=T_Youtuber3[[#This Row],[CtrID]])</f>
        <v>14.7</v>
      </c>
      <c r="X362" s="15">
        <f>_xlfn.XLOOKUP(T_Youtuber3[[#This Row],[CtrID]],T_Country[CtID],T_Country[Urban_population])</f>
        <v>271000000</v>
      </c>
      <c r="Y362" s="15">
        <f>_xlfn.XLOOKUP(T_Youtuber3[[#This Row],[CtrID]],T_Country[CtID],T_Country[Latitude])</f>
        <v>37.090240000000001</v>
      </c>
      <c r="Z362" s="15">
        <f>_xlfn.XLOOKUP(T_Youtuber3[[#This Row],[CtrID]],T_Country[CtID],T_Country[Longitude])</f>
        <v>-95.712900000000005</v>
      </c>
    </row>
    <row r="363" spans="1:26">
      <c r="A363" s="15">
        <v>362</v>
      </c>
      <c r="B363" s="15" t="s">
        <v>680</v>
      </c>
      <c r="C363" s="15">
        <v>18200000</v>
      </c>
      <c r="D363" s="16">
        <v>3210000000</v>
      </c>
      <c r="E363" s="17">
        <v>13</v>
      </c>
      <c r="F363" s="15">
        <v>6903</v>
      </c>
      <c r="G363" s="15">
        <v>7</v>
      </c>
      <c r="H363" s="15">
        <v>2610</v>
      </c>
      <c r="I363" s="15">
        <v>25</v>
      </c>
      <c r="J363" s="15">
        <v>15</v>
      </c>
      <c r="K363" s="15">
        <v>18045000</v>
      </c>
      <c r="L363" s="15">
        <v>4500</v>
      </c>
      <c r="M363" s="15">
        <v>72200</v>
      </c>
      <c r="N363" s="15">
        <v>54100</v>
      </c>
      <c r="O363" s="15">
        <v>866200</v>
      </c>
      <c r="P363" s="15" t="s">
        <v>39</v>
      </c>
      <c r="Q363" s="18">
        <v>42906</v>
      </c>
      <c r="R363" s="15" t="str">
        <f>INDEX(T_Category[category],MATCH(T_Youtuber3[[#This Row],[CatID]],T_Category[CatID],1))</f>
        <v>People &amp; Blogs</v>
      </c>
      <c r="S363" s="15" t="str">
        <f>VLOOKUP(T_Youtuber3[[#This Row],[CtrID]],T_Country[#Data],2,1)</f>
        <v>Brazil</v>
      </c>
      <c r="T363" s="15" t="str">
        <f>VLOOKUP(T_Youtuber3[[#This Row],[CtrID]],T_Country[#Data],3,0)</f>
        <v>BR</v>
      </c>
      <c r="U363" s="15">
        <f>INDEX(T_Country[Gross tertiary education enrollment (%)],MATCH(T_Youtuber3[[#This Row],[CtrID]],T_Country[CtID],0))</f>
        <v>51.3</v>
      </c>
      <c r="V363" s="19">
        <f>_xlfn.XLOOKUP(T_Youtuber3[[#This Row],[CtrID]],T_Country[CtID],T_Country[Population])</f>
        <v>213000000</v>
      </c>
      <c r="W363" s="15" cm="1">
        <f t="array" ref="W363">_xlfn._xlws.FILTER(T_Country[Unemployment rate],T_Country[CtID]=T_Youtuber3[[#This Row],[CtrID]])</f>
        <v>12.08</v>
      </c>
      <c r="X363" s="15">
        <f>_xlfn.XLOOKUP(T_Youtuber3[[#This Row],[CtrID]],T_Country[CtID],T_Country[Urban_population])</f>
        <v>183000000</v>
      </c>
      <c r="Y363" s="15">
        <f>_xlfn.XLOOKUP(T_Youtuber3[[#This Row],[CtrID]],T_Country[CtID],T_Country[Latitude])</f>
        <v>-14.234999999999999</v>
      </c>
      <c r="Z363" s="15">
        <f>_xlfn.XLOOKUP(T_Youtuber3[[#This Row],[CtrID]],T_Country[CtID],T_Country[Longitude])</f>
        <v>-51.9253</v>
      </c>
    </row>
    <row r="364" spans="1:26">
      <c r="A364" s="15">
        <v>363</v>
      </c>
      <c r="B364" s="15" t="s">
        <v>227</v>
      </c>
      <c r="C364" s="15">
        <v>35500000</v>
      </c>
      <c r="D364" s="16">
        <v>16100000000</v>
      </c>
      <c r="E364" s="17">
        <v>11</v>
      </c>
      <c r="F364" s="15">
        <v>273255</v>
      </c>
      <c r="G364" s="15">
        <v>19</v>
      </c>
      <c r="H364" s="15">
        <v>185</v>
      </c>
      <c r="I364" s="15">
        <v>27</v>
      </c>
      <c r="J364" s="15">
        <v>3</v>
      </c>
      <c r="K364" s="16">
        <v>291000000</v>
      </c>
      <c r="L364" s="15">
        <v>72700</v>
      </c>
      <c r="M364" s="15">
        <v>1200000</v>
      </c>
      <c r="N364" s="15">
        <v>872500</v>
      </c>
      <c r="O364" s="15">
        <v>14000000</v>
      </c>
      <c r="P364" s="15">
        <v>600000</v>
      </c>
      <c r="Q364" s="18">
        <v>38955</v>
      </c>
      <c r="R364" s="15" t="str">
        <f>INDEX(T_Category[category],MATCH(T_Youtuber3[[#This Row],[CatID]],T_Category[CatID],1))</f>
        <v>News &amp; Politics</v>
      </c>
      <c r="S364" s="15" t="str">
        <f>VLOOKUP(T_Youtuber3[[#This Row],[CtrID]],T_Country[#Data],2,1)</f>
        <v>India</v>
      </c>
      <c r="T364" s="15" t="str">
        <f>VLOOKUP(T_Youtuber3[[#This Row],[CtrID]],T_Country[#Data],3,0)</f>
        <v>IN</v>
      </c>
      <c r="U364" s="15">
        <f>INDEX(T_Country[Gross tertiary education enrollment (%)],MATCH(T_Youtuber3[[#This Row],[CtrID]],T_Country[CtID],0))</f>
        <v>28.1</v>
      </c>
      <c r="V364" s="19">
        <f>_xlfn.XLOOKUP(T_Youtuber3[[#This Row],[CtrID]],T_Country[CtID],T_Country[Population])</f>
        <v>1370000000</v>
      </c>
      <c r="W364" s="15" cm="1">
        <f t="array" ref="W364">_xlfn._xlws.FILTER(T_Country[Unemployment rate],T_Country[CtID]=T_Youtuber3[[#This Row],[CtrID]])</f>
        <v>5.36</v>
      </c>
      <c r="X364" s="15">
        <f>_xlfn.XLOOKUP(T_Youtuber3[[#This Row],[CtrID]],T_Country[CtID],T_Country[Urban_population])</f>
        <v>471000000</v>
      </c>
      <c r="Y364" s="15">
        <f>_xlfn.XLOOKUP(T_Youtuber3[[#This Row],[CtrID]],T_Country[CtID],T_Country[Latitude])</f>
        <v>20.593679999999999</v>
      </c>
      <c r="Z364" s="15">
        <f>_xlfn.XLOOKUP(T_Youtuber3[[#This Row],[CtrID]],T_Country[CtID],T_Country[Longitude])</f>
        <v>78.962879999999998</v>
      </c>
    </row>
    <row r="365" spans="1:26">
      <c r="A365" s="15">
        <v>364</v>
      </c>
      <c r="B365" s="15" t="s">
        <v>1024</v>
      </c>
      <c r="C365" s="15">
        <v>14400000</v>
      </c>
      <c r="D365" s="16">
        <v>4160000000</v>
      </c>
      <c r="E365" s="17">
        <v>13</v>
      </c>
      <c r="F365" s="15">
        <v>1838</v>
      </c>
      <c r="G365" s="15">
        <v>19</v>
      </c>
      <c r="H365" s="15">
        <v>1793</v>
      </c>
      <c r="I365" s="15">
        <v>107</v>
      </c>
      <c r="J365" s="15">
        <v>47</v>
      </c>
      <c r="K365" s="15">
        <v>70409000</v>
      </c>
      <c r="L365" s="15">
        <v>17600</v>
      </c>
      <c r="M365" s="15">
        <v>281600</v>
      </c>
      <c r="N365" s="15">
        <v>211200</v>
      </c>
      <c r="O365" s="15">
        <v>3400000</v>
      </c>
      <c r="P365" s="15">
        <v>200000</v>
      </c>
      <c r="Q365" s="18">
        <v>41748</v>
      </c>
      <c r="R365" s="15" t="str">
        <f>INDEX(T_Category[category],MATCH(T_Youtuber3[[#This Row],[CatID]],T_Category[CatID],1))</f>
        <v>People &amp; Blogs</v>
      </c>
      <c r="S365" s="15" t="str">
        <f>VLOOKUP(T_Youtuber3[[#This Row],[CtrID]],T_Country[#Data],2,1)</f>
        <v>India</v>
      </c>
      <c r="T365" s="15" t="str">
        <f>VLOOKUP(T_Youtuber3[[#This Row],[CtrID]],T_Country[#Data],3,0)</f>
        <v>IN</v>
      </c>
      <c r="U365" s="15">
        <f>INDEX(T_Country[Gross tertiary education enrollment (%)],MATCH(T_Youtuber3[[#This Row],[CtrID]],T_Country[CtID],0))</f>
        <v>28.1</v>
      </c>
      <c r="V365" s="19">
        <f>_xlfn.XLOOKUP(T_Youtuber3[[#This Row],[CtrID]],T_Country[CtID],T_Country[Population])</f>
        <v>1370000000</v>
      </c>
      <c r="W365" s="15" cm="1">
        <f t="array" ref="W365">_xlfn._xlws.FILTER(T_Country[Unemployment rate],T_Country[CtID]=T_Youtuber3[[#This Row],[CtrID]])</f>
        <v>5.36</v>
      </c>
      <c r="X365" s="15">
        <f>_xlfn.XLOOKUP(T_Youtuber3[[#This Row],[CtrID]],T_Country[CtID],T_Country[Urban_population])</f>
        <v>471000000</v>
      </c>
      <c r="Y365" s="15">
        <f>_xlfn.XLOOKUP(T_Youtuber3[[#This Row],[CtrID]],T_Country[CtID],T_Country[Latitude])</f>
        <v>20.593679999999999</v>
      </c>
      <c r="Z365" s="15">
        <f>_xlfn.XLOOKUP(T_Youtuber3[[#This Row],[CtrID]],T_Country[CtID],T_Country[Longitude])</f>
        <v>78.962879999999998</v>
      </c>
    </row>
    <row r="366" spans="1:26">
      <c r="A366" s="15">
        <v>365</v>
      </c>
      <c r="B366" s="15" t="s">
        <v>385</v>
      </c>
      <c r="C366" s="15">
        <v>25900000</v>
      </c>
      <c r="D366" s="16">
        <v>11400000000</v>
      </c>
      <c r="E366" s="17">
        <v>9</v>
      </c>
      <c r="F366" s="15">
        <v>65286</v>
      </c>
      <c r="G366" s="15">
        <v>20</v>
      </c>
      <c r="H366" s="15">
        <v>358</v>
      </c>
      <c r="I366" s="15">
        <v>5</v>
      </c>
      <c r="J366" s="15">
        <v>60</v>
      </c>
      <c r="K366" s="16">
        <v>230000000</v>
      </c>
      <c r="L366" s="15">
        <v>57500</v>
      </c>
      <c r="M366" s="15">
        <v>920700</v>
      </c>
      <c r="N366" s="15">
        <v>690500</v>
      </c>
      <c r="O366" s="15">
        <v>11000000</v>
      </c>
      <c r="P366" s="15">
        <v>600000</v>
      </c>
      <c r="Q366" s="18">
        <v>41540</v>
      </c>
      <c r="R366" s="15" t="str">
        <f>INDEX(T_Category[category],MATCH(T_Youtuber3[[#This Row],[CatID]],T_Category[CatID],1))</f>
        <v>Music</v>
      </c>
      <c r="S366" s="15" t="str">
        <f>VLOOKUP(T_Youtuber3[[#This Row],[CtrID]],T_Country[#Data],2,1)</f>
        <v>Indonesia</v>
      </c>
      <c r="T366" s="15" t="str">
        <f>VLOOKUP(T_Youtuber3[[#This Row],[CtrID]],T_Country[#Data],3,0)</f>
        <v>ID</v>
      </c>
      <c r="U366" s="15">
        <f>INDEX(T_Country[Gross tertiary education enrollment (%)],MATCH(T_Youtuber3[[#This Row],[CtrID]],T_Country[CtID],0))</f>
        <v>36.299999999999997</v>
      </c>
      <c r="V366" s="19">
        <f>_xlfn.XLOOKUP(T_Youtuber3[[#This Row],[CtrID]],T_Country[CtID],T_Country[Population])</f>
        <v>270000000</v>
      </c>
      <c r="W366" s="15" cm="1">
        <f t="array" ref="W366">_xlfn._xlws.FILTER(T_Country[Unemployment rate],T_Country[CtID]=T_Youtuber3[[#This Row],[CtrID]])</f>
        <v>4.6900000000000004</v>
      </c>
      <c r="X366" s="15">
        <f>_xlfn.XLOOKUP(T_Youtuber3[[#This Row],[CtrID]],T_Country[CtID],T_Country[Urban_population])</f>
        <v>152000000</v>
      </c>
      <c r="Y366" s="15">
        <f>_xlfn.XLOOKUP(T_Youtuber3[[#This Row],[CtrID]],T_Country[CtID],T_Country[Latitude])</f>
        <v>-0.78927999999999998</v>
      </c>
      <c r="Z366" s="15">
        <f>_xlfn.XLOOKUP(T_Youtuber3[[#This Row],[CtrID]],T_Country[CtID],T_Country[Longitude])</f>
        <v>113.9213</v>
      </c>
    </row>
    <row r="367" spans="1:26">
      <c r="A367" s="15">
        <v>366</v>
      </c>
      <c r="B367" s="15" t="s">
        <v>529</v>
      </c>
      <c r="C367" s="15">
        <v>21300000</v>
      </c>
      <c r="D367" s="16">
        <v>5140000000</v>
      </c>
      <c r="E367" s="17">
        <v>4</v>
      </c>
      <c r="F367" s="15">
        <v>1608</v>
      </c>
      <c r="G367" s="15">
        <v>49</v>
      </c>
      <c r="H367" s="15">
        <v>1296</v>
      </c>
      <c r="I367" s="15">
        <v>98</v>
      </c>
      <c r="J367" s="15">
        <v>93</v>
      </c>
      <c r="K367" s="15">
        <v>68350000</v>
      </c>
      <c r="L367" s="15">
        <v>17100</v>
      </c>
      <c r="M367" s="15">
        <v>273400</v>
      </c>
      <c r="N367" s="15">
        <v>205100</v>
      </c>
      <c r="O367" s="15">
        <v>3300000</v>
      </c>
      <c r="P367" s="15">
        <v>200000</v>
      </c>
      <c r="Q367" s="18">
        <v>41872</v>
      </c>
      <c r="R367" s="15" t="str">
        <f>INDEX(T_Category[category],MATCH(T_Youtuber3[[#This Row],[CatID]],T_Category[CatID],1))</f>
        <v>Entertainment</v>
      </c>
      <c r="S367" s="15" t="str">
        <f>VLOOKUP(T_Youtuber3[[#This Row],[CtrID]],T_Country[#Data],2,1)</f>
        <v>United States</v>
      </c>
      <c r="T367" s="15" t="str">
        <f>VLOOKUP(T_Youtuber3[[#This Row],[CtrID]],T_Country[#Data],3,0)</f>
        <v>US</v>
      </c>
      <c r="U367" s="15">
        <f>INDEX(T_Country[Gross tertiary education enrollment (%)],MATCH(T_Youtuber3[[#This Row],[CtrID]],T_Country[CtID],0))</f>
        <v>88.2</v>
      </c>
      <c r="V367" s="19">
        <f>_xlfn.XLOOKUP(T_Youtuber3[[#This Row],[CtrID]],T_Country[CtID],T_Country[Population])</f>
        <v>328000000</v>
      </c>
      <c r="W367" s="15" cm="1">
        <f t="array" ref="W367">_xlfn._xlws.FILTER(T_Country[Unemployment rate],T_Country[CtID]=T_Youtuber3[[#This Row],[CtrID]])</f>
        <v>14.7</v>
      </c>
      <c r="X367" s="15">
        <f>_xlfn.XLOOKUP(T_Youtuber3[[#This Row],[CtrID]],T_Country[CtID],T_Country[Urban_population])</f>
        <v>271000000</v>
      </c>
      <c r="Y367" s="15">
        <f>_xlfn.XLOOKUP(T_Youtuber3[[#This Row],[CtrID]],T_Country[CtID],T_Country[Latitude])</f>
        <v>37.090240000000001</v>
      </c>
      <c r="Z367" s="15">
        <f>_xlfn.XLOOKUP(T_Youtuber3[[#This Row],[CtrID]],T_Country[CtID],T_Country[Longitude])</f>
        <v>-95.712900000000005</v>
      </c>
    </row>
    <row r="368" spans="1:26">
      <c r="A368" s="15">
        <v>367</v>
      </c>
      <c r="B368" s="15" t="s">
        <v>1104</v>
      </c>
      <c r="C368" s="15">
        <v>13700000</v>
      </c>
      <c r="D368" s="16">
        <v>5180000000</v>
      </c>
      <c r="E368" s="17">
        <v>3</v>
      </c>
      <c r="F368" s="15">
        <v>495</v>
      </c>
      <c r="G368" s="15">
        <v>19</v>
      </c>
      <c r="H368" s="15">
        <v>1289</v>
      </c>
      <c r="I368" s="15">
        <v>113</v>
      </c>
      <c r="J368" s="15">
        <v>39</v>
      </c>
      <c r="K368" s="15">
        <v>23893000</v>
      </c>
      <c r="L368" s="15">
        <v>6000</v>
      </c>
      <c r="M368" s="15">
        <v>95600</v>
      </c>
      <c r="N368" s="15">
        <v>71700</v>
      </c>
      <c r="O368" s="15">
        <v>1100000</v>
      </c>
      <c r="P368" s="15">
        <v>100000</v>
      </c>
      <c r="Q368" s="18">
        <v>40836</v>
      </c>
      <c r="R368" s="15" t="str">
        <f>INDEX(T_Category[category],MATCH(T_Youtuber3[[#This Row],[CatID]],T_Category[CatID],1))</f>
        <v>Education</v>
      </c>
      <c r="S368" s="15" t="str">
        <f>VLOOKUP(T_Youtuber3[[#This Row],[CtrID]],T_Country[#Data],2,1)</f>
        <v>India</v>
      </c>
      <c r="T368" s="15" t="str">
        <f>VLOOKUP(T_Youtuber3[[#This Row],[CtrID]],T_Country[#Data],3,0)</f>
        <v>IN</v>
      </c>
      <c r="U368" s="15">
        <f>INDEX(T_Country[Gross tertiary education enrollment (%)],MATCH(T_Youtuber3[[#This Row],[CtrID]],T_Country[CtID],0))</f>
        <v>28.1</v>
      </c>
      <c r="V368" s="19">
        <f>_xlfn.XLOOKUP(T_Youtuber3[[#This Row],[CtrID]],T_Country[CtID],T_Country[Population])</f>
        <v>1370000000</v>
      </c>
      <c r="W368" s="15" cm="1">
        <f t="array" ref="W368">_xlfn._xlws.FILTER(T_Country[Unemployment rate],T_Country[CtID]=T_Youtuber3[[#This Row],[CtrID]])</f>
        <v>5.36</v>
      </c>
      <c r="X368" s="15">
        <f>_xlfn.XLOOKUP(T_Youtuber3[[#This Row],[CtrID]],T_Country[CtID],T_Country[Urban_population])</f>
        <v>471000000</v>
      </c>
      <c r="Y368" s="15">
        <f>_xlfn.XLOOKUP(T_Youtuber3[[#This Row],[CtrID]],T_Country[CtID],T_Country[Latitude])</f>
        <v>20.593679999999999</v>
      </c>
      <c r="Z368" s="15">
        <f>_xlfn.XLOOKUP(T_Youtuber3[[#This Row],[CtrID]],T_Country[CtID],T_Country[Longitude])</f>
        <v>78.962879999999998</v>
      </c>
    </row>
    <row r="369" spans="1:26">
      <c r="A369" s="15">
        <v>368</v>
      </c>
      <c r="B369" s="15" t="s">
        <v>117</v>
      </c>
      <c r="C369" s="15">
        <v>53300000</v>
      </c>
      <c r="D369" s="16">
        <v>30500000000</v>
      </c>
      <c r="E369" s="17">
        <v>3</v>
      </c>
      <c r="F369" s="15">
        <v>577</v>
      </c>
      <c r="G369" s="15">
        <v>19</v>
      </c>
      <c r="H369" s="15">
        <v>37</v>
      </c>
      <c r="I369" s="15">
        <v>16</v>
      </c>
      <c r="J369" s="15">
        <v>4</v>
      </c>
      <c r="K369" s="16">
        <v>816000000</v>
      </c>
      <c r="L369" s="15">
        <v>204000</v>
      </c>
      <c r="M369" s="15">
        <v>3300000</v>
      </c>
      <c r="N369" s="15">
        <v>2400000</v>
      </c>
      <c r="O369" s="15">
        <v>39200000</v>
      </c>
      <c r="P369" s="15">
        <v>1600000</v>
      </c>
      <c r="Q369" s="18">
        <v>41796</v>
      </c>
      <c r="R369" s="15" t="str">
        <f>INDEX(T_Category[category],MATCH(T_Youtuber3[[#This Row],[CatID]],T_Category[CatID],1))</f>
        <v>Education</v>
      </c>
      <c r="S369" s="15" t="str">
        <f>VLOOKUP(T_Youtuber3[[#This Row],[CtrID]],T_Country[#Data],2,1)</f>
        <v>India</v>
      </c>
      <c r="T369" s="15" t="str">
        <f>VLOOKUP(T_Youtuber3[[#This Row],[CtrID]],T_Country[#Data],3,0)</f>
        <v>IN</v>
      </c>
      <c r="U369" s="15">
        <f>INDEX(T_Country[Gross tertiary education enrollment (%)],MATCH(T_Youtuber3[[#This Row],[CtrID]],T_Country[CtID],0))</f>
        <v>28.1</v>
      </c>
      <c r="V369" s="19">
        <f>_xlfn.XLOOKUP(T_Youtuber3[[#This Row],[CtrID]],T_Country[CtID],T_Country[Population])</f>
        <v>1370000000</v>
      </c>
      <c r="W369" s="15" cm="1">
        <f t="array" ref="W369">_xlfn._xlws.FILTER(T_Country[Unemployment rate],T_Country[CtID]=T_Youtuber3[[#This Row],[CtrID]])</f>
        <v>5.36</v>
      </c>
      <c r="X369" s="15">
        <f>_xlfn.XLOOKUP(T_Youtuber3[[#This Row],[CtrID]],T_Country[CtID],T_Country[Urban_population])</f>
        <v>471000000</v>
      </c>
      <c r="Y369" s="15">
        <f>_xlfn.XLOOKUP(T_Youtuber3[[#This Row],[CtrID]],T_Country[CtID],T_Country[Latitude])</f>
        <v>20.593679999999999</v>
      </c>
      <c r="Z369" s="15">
        <f>_xlfn.XLOOKUP(T_Youtuber3[[#This Row],[CtrID]],T_Country[CtID],T_Country[Longitude])</f>
        <v>78.962879999999998</v>
      </c>
    </row>
    <row r="370" spans="1:26">
      <c r="A370" s="15">
        <v>369</v>
      </c>
      <c r="B370" s="15" t="s">
        <v>1043</v>
      </c>
      <c r="C370" s="15">
        <v>14200000</v>
      </c>
      <c r="D370" s="16">
        <v>6550000000</v>
      </c>
      <c r="E370" s="17">
        <v>3</v>
      </c>
      <c r="F370" s="15">
        <v>433</v>
      </c>
      <c r="G370" s="15">
        <v>19</v>
      </c>
      <c r="H370" s="15">
        <v>912</v>
      </c>
      <c r="I370" s="15">
        <v>110</v>
      </c>
      <c r="J370" s="15">
        <v>37</v>
      </c>
      <c r="K370" s="16">
        <v>142000000</v>
      </c>
      <c r="L370" s="15">
        <v>35400</v>
      </c>
      <c r="M370" s="15">
        <v>566800</v>
      </c>
      <c r="N370" s="15">
        <v>425100</v>
      </c>
      <c r="O370" s="15">
        <v>6800000</v>
      </c>
      <c r="P370" s="15">
        <v>300000</v>
      </c>
      <c r="Q370" s="18">
        <v>41711</v>
      </c>
      <c r="R370" s="15" t="str">
        <f>INDEX(T_Category[category],MATCH(T_Youtuber3[[#This Row],[CatID]],T_Category[CatID],1))</f>
        <v>Education</v>
      </c>
      <c r="S370" s="15" t="str">
        <f>VLOOKUP(T_Youtuber3[[#This Row],[CtrID]],T_Country[#Data],2,1)</f>
        <v>India</v>
      </c>
      <c r="T370" s="15" t="str">
        <f>VLOOKUP(T_Youtuber3[[#This Row],[CtrID]],T_Country[#Data],3,0)</f>
        <v>IN</v>
      </c>
      <c r="U370" s="15">
        <f>INDEX(T_Country[Gross tertiary education enrollment (%)],MATCH(T_Youtuber3[[#This Row],[CtrID]],T_Country[CtID],0))</f>
        <v>28.1</v>
      </c>
      <c r="V370" s="19">
        <f>_xlfn.XLOOKUP(T_Youtuber3[[#This Row],[CtrID]],T_Country[CtID],T_Country[Population])</f>
        <v>1370000000</v>
      </c>
      <c r="W370" s="15" cm="1">
        <f t="array" ref="W370">_xlfn._xlws.FILTER(T_Country[Unemployment rate],T_Country[CtID]=T_Youtuber3[[#This Row],[CtrID]])</f>
        <v>5.36</v>
      </c>
      <c r="X370" s="15">
        <f>_xlfn.XLOOKUP(T_Youtuber3[[#This Row],[CtrID]],T_Country[CtID],T_Country[Urban_population])</f>
        <v>471000000</v>
      </c>
      <c r="Y370" s="15">
        <f>_xlfn.XLOOKUP(T_Youtuber3[[#This Row],[CtrID]],T_Country[CtID],T_Country[Latitude])</f>
        <v>20.593679999999999</v>
      </c>
      <c r="Z370" s="15">
        <f>_xlfn.XLOOKUP(T_Youtuber3[[#This Row],[CtrID]],T_Country[CtID],T_Country[Longitude])</f>
        <v>78.962879999999998</v>
      </c>
    </row>
    <row r="371" spans="1:26">
      <c r="A371" s="15">
        <v>370</v>
      </c>
      <c r="B371" s="15" t="s">
        <v>329</v>
      </c>
      <c r="C371" s="15">
        <v>28900000</v>
      </c>
      <c r="D371" s="16">
        <v>17900000000</v>
      </c>
      <c r="E371" s="17">
        <v>3</v>
      </c>
      <c r="F371" s="15">
        <v>555</v>
      </c>
      <c r="G371" s="15">
        <v>19</v>
      </c>
      <c r="H371" s="15">
        <v>149</v>
      </c>
      <c r="I371" s="15">
        <v>44</v>
      </c>
      <c r="J371" s="15">
        <v>13</v>
      </c>
      <c r="K371" s="16">
        <v>110000000</v>
      </c>
      <c r="L371" s="15">
        <v>27500</v>
      </c>
      <c r="M371" s="15">
        <v>439300</v>
      </c>
      <c r="N371" s="15">
        <v>329500</v>
      </c>
      <c r="O371" s="15">
        <v>5300000</v>
      </c>
      <c r="P371" s="15">
        <v>200000</v>
      </c>
      <c r="Q371" s="18">
        <v>41711</v>
      </c>
      <c r="R371" s="15" t="str">
        <f>INDEX(T_Category[category],MATCH(T_Youtuber3[[#This Row],[CatID]],T_Category[CatID],1))</f>
        <v>Education</v>
      </c>
      <c r="S371" s="15" t="str">
        <f>VLOOKUP(T_Youtuber3[[#This Row],[CtrID]],T_Country[#Data],2,1)</f>
        <v>India</v>
      </c>
      <c r="T371" s="15" t="str">
        <f>VLOOKUP(T_Youtuber3[[#This Row],[CtrID]],T_Country[#Data],3,0)</f>
        <v>IN</v>
      </c>
      <c r="U371" s="15">
        <f>INDEX(T_Country[Gross tertiary education enrollment (%)],MATCH(T_Youtuber3[[#This Row],[CtrID]],T_Country[CtID],0))</f>
        <v>28.1</v>
      </c>
      <c r="V371" s="19">
        <f>_xlfn.XLOOKUP(T_Youtuber3[[#This Row],[CtrID]],T_Country[CtID],T_Country[Population])</f>
        <v>1370000000</v>
      </c>
      <c r="W371" s="15" cm="1">
        <f t="array" ref="W371">_xlfn._xlws.FILTER(T_Country[Unemployment rate],T_Country[CtID]=T_Youtuber3[[#This Row],[CtrID]])</f>
        <v>5.36</v>
      </c>
      <c r="X371" s="15">
        <f>_xlfn.XLOOKUP(T_Youtuber3[[#This Row],[CtrID]],T_Country[CtID],T_Country[Urban_population])</f>
        <v>471000000</v>
      </c>
      <c r="Y371" s="15">
        <f>_xlfn.XLOOKUP(T_Youtuber3[[#This Row],[CtrID]],T_Country[CtID],T_Country[Latitude])</f>
        <v>20.593679999999999</v>
      </c>
      <c r="Z371" s="15">
        <f>_xlfn.XLOOKUP(T_Youtuber3[[#This Row],[CtrID]],T_Country[CtID],T_Country[Longitude])</f>
        <v>78.962879999999998</v>
      </c>
    </row>
    <row r="372" spans="1:26">
      <c r="A372" s="15">
        <v>371</v>
      </c>
      <c r="B372" s="15" t="s">
        <v>337</v>
      </c>
      <c r="C372" s="15">
        <v>28300000</v>
      </c>
      <c r="D372" s="16">
        <v>14800000000</v>
      </c>
      <c r="E372" s="17">
        <v>3</v>
      </c>
      <c r="F372" s="15">
        <v>505</v>
      </c>
      <c r="G372" s="15">
        <v>19</v>
      </c>
      <c r="H372" s="15">
        <v>223</v>
      </c>
      <c r="I372" s="15">
        <v>45</v>
      </c>
      <c r="J372" s="15">
        <v>14</v>
      </c>
      <c r="K372" s="16">
        <v>288000000</v>
      </c>
      <c r="L372" s="15">
        <v>72000</v>
      </c>
      <c r="M372" s="15">
        <v>1200000</v>
      </c>
      <c r="N372" s="15">
        <v>864300</v>
      </c>
      <c r="O372" s="15">
        <v>13800000</v>
      </c>
      <c r="P372" s="15">
        <v>800000</v>
      </c>
      <c r="Q372" s="18">
        <v>41711</v>
      </c>
      <c r="R372" s="15" t="str">
        <f>INDEX(T_Category[category],MATCH(T_Youtuber3[[#This Row],[CatID]],T_Category[CatID],1))</f>
        <v>Education</v>
      </c>
      <c r="S372" s="15" t="str">
        <f>VLOOKUP(T_Youtuber3[[#This Row],[CtrID]],T_Country[#Data],2,1)</f>
        <v>India</v>
      </c>
      <c r="T372" s="15" t="str">
        <f>VLOOKUP(T_Youtuber3[[#This Row],[CtrID]],T_Country[#Data],3,0)</f>
        <v>IN</v>
      </c>
      <c r="U372" s="15">
        <f>INDEX(T_Country[Gross tertiary education enrollment (%)],MATCH(T_Youtuber3[[#This Row],[CtrID]],T_Country[CtID],0))</f>
        <v>28.1</v>
      </c>
      <c r="V372" s="19">
        <f>_xlfn.XLOOKUP(T_Youtuber3[[#This Row],[CtrID]],T_Country[CtID],T_Country[Population])</f>
        <v>1370000000</v>
      </c>
      <c r="W372" s="15" cm="1">
        <f t="array" ref="W372">_xlfn._xlws.FILTER(T_Country[Unemployment rate],T_Country[CtID]=T_Youtuber3[[#This Row],[CtrID]])</f>
        <v>5.36</v>
      </c>
      <c r="X372" s="15">
        <f>_xlfn.XLOOKUP(T_Youtuber3[[#This Row],[CtrID]],T_Country[CtID],T_Country[Urban_population])</f>
        <v>471000000</v>
      </c>
      <c r="Y372" s="15">
        <f>_xlfn.XLOOKUP(T_Youtuber3[[#This Row],[CtrID]],T_Country[CtID],T_Country[Latitude])</f>
        <v>20.593679999999999</v>
      </c>
      <c r="Z372" s="15">
        <f>_xlfn.XLOOKUP(T_Youtuber3[[#This Row],[CtrID]],T_Country[CtID],T_Country[Longitude])</f>
        <v>78.962879999999998</v>
      </c>
    </row>
    <row r="373" spans="1:26">
      <c r="A373" s="15">
        <v>372</v>
      </c>
      <c r="B373" s="15" t="s">
        <v>870</v>
      </c>
      <c r="C373" s="15">
        <v>15500000</v>
      </c>
      <c r="D373" s="16">
        <v>7780000000</v>
      </c>
      <c r="E373" s="17">
        <v>3</v>
      </c>
      <c r="F373" s="15">
        <v>359</v>
      </c>
      <c r="G373" s="15">
        <v>19</v>
      </c>
      <c r="H373" s="15">
        <v>687</v>
      </c>
      <c r="I373" s="15">
        <v>98</v>
      </c>
      <c r="J373" s="15">
        <v>32</v>
      </c>
      <c r="K373" s="16">
        <v>168000000</v>
      </c>
      <c r="L373" s="15">
        <v>42000</v>
      </c>
      <c r="M373" s="15">
        <v>671600</v>
      </c>
      <c r="N373" s="15">
        <v>503700</v>
      </c>
      <c r="O373" s="15">
        <v>8100000</v>
      </c>
      <c r="P373" s="15">
        <v>300000</v>
      </c>
      <c r="Q373" s="18">
        <v>42534</v>
      </c>
      <c r="R373" s="15" t="str">
        <f>INDEX(T_Category[category],MATCH(T_Youtuber3[[#This Row],[CatID]],T_Category[CatID],1))</f>
        <v>Education</v>
      </c>
      <c r="S373" s="15" t="str">
        <f>VLOOKUP(T_Youtuber3[[#This Row],[CtrID]],T_Country[#Data],2,1)</f>
        <v>India</v>
      </c>
      <c r="T373" s="15" t="str">
        <f>VLOOKUP(T_Youtuber3[[#This Row],[CtrID]],T_Country[#Data],3,0)</f>
        <v>IN</v>
      </c>
      <c r="U373" s="15">
        <f>INDEX(T_Country[Gross tertiary education enrollment (%)],MATCH(T_Youtuber3[[#This Row],[CtrID]],T_Country[CtID],0))</f>
        <v>28.1</v>
      </c>
      <c r="V373" s="19">
        <f>_xlfn.XLOOKUP(T_Youtuber3[[#This Row],[CtrID]],T_Country[CtID],T_Country[Population])</f>
        <v>1370000000</v>
      </c>
      <c r="W373" s="15" cm="1">
        <f t="array" ref="W373">_xlfn._xlws.FILTER(T_Country[Unemployment rate],T_Country[CtID]=T_Youtuber3[[#This Row],[CtrID]])</f>
        <v>5.36</v>
      </c>
      <c r="X373" s="15">
        <f>_xlfn.XLOOKUP(T_Youtuber3[[#This Row],[CtrID]],T_Country[CtID],T_Country[Urban_population])</f>
        <v>471000000</v>
      </c>
      <c r="Y373" s="15">
        <f>_xlfn.XLOOKUP(T_Youtuber3[[#This Row],[CtrID]],T_Country[CtID],T_Country[Latitude])</f>
        <v>20.593679999999999</v>
      </c>
      <c r="Z373" s="15">
        <f>_xlfn.XLOOKUP(T_Youtuber3[[#This Row],[CtrID]],T_Country[CtID],T_Country[Longitude])</f>
        <v>78.962879999999998</v>
      </c>
    </row>
    <row r="374" spans="1:26">
      <c r="A374" s="15">
        <v>373</v>
      </c>
      <c r="B374" s="15" t="s">
        <v>1037</v>
      </c>
      <c r="C374" s="15">
        <v>14200000</v>
      </c>
      <c r="D374" s="16">
        <v>4040000000</v>
      </c>
      <c r="E374" s="17">
        <v>5</v>
      </c>
      <c r="F374" s="15">
        <v>1281</v>
      </c>
      <c r="G374" s="15">
        <v>7</v>
      </c>
      <c r="H374" s="15">
        <v>1877</v>
      </c>
      <c r="I374" s="15">
        <v>43</v>
      </c>
      <c r="J374" s="15">
        <v>154</v>
      </c>
      <c r="K374" s="15">
        <v>19029000</v>
      </c>
      <c r="L374" s="15">
        <v>4800</v>
      </c>
      <c r="M374" s="15">
        <v>76100</v>
      </c>
      <c r="N374" s="15">
        <v>57100</v>
      </c>
      <c r="O374" s="15">
        <v>913400</v>
      </c>
      <c r="P374" s="15" t="s">
        <v>39</v>
      </c>
      <c r="Q374" s="18">
        <v>41930</v>
      </c>
      <c r="R374" s="15" t="str">
        <f>INDEX(T_Category[category],MATCH(T_Youtuber3[[#This Row],[CatID]],T_Category[CatID],1))</f>
        <v>Film &amp; Animation</v>
      </c>
      <c r="S374" s="15" t="str">
        <f>VLOOKUP(T_Youtuber3[[#This Row],[CtrID]],T_Country[#Data],2,1)</f>
        <v>Brazil</v>
      </c>
      <c r="T374" s="15" t="str">
        <f>VLOOKUP(T_Youtuber3[[#This Row],[CtrID]],T_Country[#Data],3,0)</f>
        <v>BR</v>
      </c>
      <c r="U374" s="15">
        <f>INDEX(T_Country[Gross tertiary education enrollment (%)],MATCH(T_Youtuber3[[#This Row],[CtrID]],T_Country[CtID],0))</f>
        <v>51.3</v>
      </c>
      <c r="V374" s="19">
        <f>_xlfn.XLOOKUP(T_Youtuber3[[#This Row],[CtrID]],T_Country[CtID],T_Country[Population])</f>
        <v>213000000</v>
      </c>
      <c r="W374" s="15" cm="1">
        <f t="array" ref="W374">_xlfn._xlws.FILTER(T_Country[Unemployment rate],T_Country[CtID]=T_Youtuber3[[#This Row],[CtrID]])</f>
        <v>12.08</v>
      </c>
      <c r="X374" s="15">
        <f>_xlfn.XLOOKUP(T_Youtuber3[[#This Row],[CtrID]],T_Country[CtID],T_Country[Urban_population])</f>
        <v>183000000</v>
      </c>
      <c r="Y374" s="15">
        <f>_xlfn.XLOOKUP(T_Youtuber3[[#This Row],[CtrID]],T_Country[CtID],T_Country[Latitude])</f>
        <v>-14.234999999999999</v>
      </c>
      <c r="Z374" s="15">
        <f>_xlfn.XLOOKUP(T_Youtuber3[[#This Row],[CtrID]],T_Country[CtID],T_Country[Longitude])</f>
        <v>-51.9253</v>
      </c>
    </row>
    <row r="375" spans="1:26">
      <c r="A375" s="15">
        <v>374</v>
      </c>
      <c r="B375" s="15" t="s">
        <v>522</v>
      </c>
      <c r="C375" s="15">
        <v>21500000</v>
      </c>
      <c r="D375" s="16">
        <v>8410000000</v>
      </c>
      <c r="E375" s="17">
        <v>6</v>
      </c>
      <c r="F375" s="15">
        <v>17</v>
      </c>
      <c r="G375" s="15">
        <v>9</v>
      </c>
      <c r="H375" s="15">
        <v>4038708</v>
      </c>
      <c r="I375" s="15">
        <v>2889</v>
      </c>
      <c r="J375" s="15">
        <v>7518</v>
      </c>
      <c r="K375" s="15">
        <v>49</v>
      </c>
      <c r="L375" s="15">
        <v>0.01</v>
      </c>
      <c r="M375" s="15">
        <v>0.2</v>
      </c>
      <c r="N375" s="15">
        <v>0.15</v>
      </c>
      <c r="O375" s="15">
        <v>2</v>
      </c>
      <c r="P375" s="15">
        <v>4</v>
      </c>
      <c r="Q375" s="18">
        <v>42577</v>
      </c>
      <c r="R375" s="15" t="str">
        <f>INDEX(T_Category[category],MATCH(T_Youtuber3[[#This Row],[CatID]],T_Category[CatID],1))</f>
        <v>Gaming</v>
      </c>
      <c r="S375" s="15" t="str">
        <f>VLOOKUP(T_Youtuber3[[#This Row],[CtrID]],T_Country[#Data],2,1)</f>
        <v>Chile</v>
      </c>
      <c r="T375" s="15" t="str">
        <f>VLOOKUP(T_Youtuber3[[#This Row],[CtrID]],T_Country[#Data],3,0)</f>
        <v>CL</v>
      </c>
      <c r="U375" s="15">
        <f>INDEX(T_Country[Gross tertiary education enrollment (%)],MATCH(T_Youtuber3[[#This Row],[CtrID]],T_Country[CtID],0))</f>
        <v>88.5</v>
      </c>
      <c r="V375" s="19">
        <f>_xlfn.XLOOKUP(T_Youtuber3[[#This Row],[CtrID]],T_Country[CtID],T_Country[Population])</f>
        <v>18952038</v>
      </c>
      <c r="W375" s="15" cm="1">
        <f t="array" ref="W375">_xlfn._xlws.FILTER(T_Country[Unemployment rate],T_Country[CtID]=T_Youtuber3[[#This Row],[CtrID]])</f>
        <v>7.09</v>
      </c>
      <c r="X375" s="15">
        <f>_xlfn.XLOOKUP(T_Youtuber3[[#This Row],[CtrID]],T_Country[CtID],T_Country[Urban_population])</f>
        <v>16610135</v>
      </c>
      <c r="Y375" s="15">
        <f>_xlfn.XLOOKUP(T_Youtuber3[[#This Row],[CtrID]],T_Country[CtID],T_Country[Latitude])</f>
        <v>-35.6751</v>
      </c>
      <c r="Z375" s="15">
        <f>_xlfn.XLOOKUP(T_Youtuber3[[#This Row],[CtrID]],T_Country[CtID],T_Country[Longitude])</f>
        <v>-71.543000000000006</v>
      </c>
    </row>
    <row r="376" spans="1:26">
      <c r="A376" s="15">
        <v>375</v>
      </c>
      <c r="B376" s="15" t="s">
        <v>528</v>
      </c>
      <c r="C376" s="15">
        <v>21300000</v>
      </c>
      <c r="D376" s="16">
        <v>12800000000</v>
      </c>
      <c r="E376" s="17">
        <v>13</v>
      </c>
      <c r="F376" s="15">
        <v>951</v>
      </c>
      <c r="G376" s="15">
        <v>19</v>
      </c>
      <c r="H376" s="15">
        <v>301</v>
      </c>
      <c r="I376" s="15">
        <v>68</v>
      </c>
      <c r="J376" s="15">
        <v>16</v>
      </c>
      <c r="K376" s="16">
        <v>729000000</v>
      </c>
      <c r="L376" s="15">
        <v>182400</v>
      </c>
      <c r="M376" s="15">
        <v>2900000</v>
      </c>
      <c r="N376" s="15">
        <v>2200000</v>
      </c>
      <c r="O376" s="15">
        <v>35000000</v>
      </c>
      <c r="P376" s="15">
        <v>1600000</v>
      </c>
      <c r="Q376" s="18">
        <v>42578</v>
      </c>
      <c r="R376" s="15" t="str">
        <f>INDEX(T_Category[category],MATCH(T_Youtuber3[[#This Row],[CatID]],T_Category[CatID],1))</f>
        <v>People &amp; Blogs</v>
      </c>
      <c r="S376" s="15" t="str">
        <f>VLOOKUP(T_Youtuber3[[#This Row],[CtrID]],T_Country[#Data],2,1)</f>
        <v>India</v>
      </c>
      <c r="T376" s="15" t="str">
        <f>VLOOKUP(T_Youtuber3[[#This Row],[CtrID]],T_Country[#Data],3,0)</f>
        <v>IN</v>
      </c>
      <c r="U376" s="15">
        <f>INDEX(T_Country[Gross tertiary education enrollment (%)],MATCH(T_Youtuber3[[#This Row],[CtrID]],T_Country[CtID],0))</f>
        <v>28.1</v>
      </c>
      <c r="V376" s="19">
        <f>_xlfn.XLOOKUP(T_Youtuber3[[#This Row],[CtrID]],T_Country[CtID],T_Country[Population])</f>
        <v>1370000000</v>
      </c>
      <c r="W376" s="15" cm="1">
        <f t="array" ref="W376">_xlfn._xlws.FILTER(T_Country[Unemployment rate],T_Country[CtID]=T_Youtuber3[[#This Row],[CtrID]])</f>
        <v>5.36</v>
      </c>
      <c r="X376" s="15">
        <f>_xlfn.XLOOKUP(T_Youtuber3[[#This Row],[CtrID]],T_Country[CtID],T_Country[Urban_population])</f>
        <v>471000000</v>
      </c>
      <c r="Y376" s="15">
        <f>_xlfn.XLOOKUP(T_Youtuber3[[#This Row],[CtrID]],T_Country[CtID],T_Country[Latitude])</f>
        <v>20.593679999999999</v>
      </c>
      <c r="Z376" s="15">
        <f>_xlfn.XLOOKUP(T_Youtuber3[[#This Row],[CtrID]],T_Country[CtID],T_Country[Longitude])</f>
        <v>78.962879999999998</v>
      </c>
    </row>
    <row r="377" spans="1:26">
      <c r="A377" s="15">
        <v>376</v>
      </c>
      <c r="B377" s="15" t="s">
        <v>676</v>
      </c>
      <c r="C377" s="15">
        <v>18300000</v>
      </c>
      <c r="D377" s="16">
        <v>1560000000</v>
      </c>
      <c r="E377" s="17">
        <v>6</v>
      </c>
      <c r="F377" s="15">
        <v>1324</v>
      </c>
      <c r="G377" s="15">
        <v>49</v>
      </c>
      <c r="H377" s="15">
        <v>6734</v>
      </c>
      <c r="I377" s="15">
        <v>120</v>
      </c>
      <c r="J377" s="15">
        <v>33</v>
      </c>
      <c r="K377" s="16">
        <v>140000000</v>
      </c>
      <c r="L377" s="15">
        <v>35100</v>
      </c>
      <c r="M377" s="15">
        <v>561000</v>
      </c>
      <c r="N377" s="15">
        <v>420800</v>
      </c>
      <c r="O377" s="15">
        <v>6700000</v>
      </c>
      <c r="P377" s="15">
        <v>800000</v>
      </c>
      <c r="Q377" s="18">
        <v>42450</v>
      </c>
      <c r="R377" s="15" t="str">
        <f>INDEX(T_Category[category],MATCH(T_Youtuber3[[#This Row],[CatID]],T_Category[CatID],1))</f>
        <v>Gaming</v>
      </c>
      <c r="S377" s="15" t="str">
        <f>VLOOKUP(T_Youtuber3[[#This Row],[CtrID]],T_Country[#Data],2,1)</f>
        <v>United States</v>
      </c>
      <c r="T377" s="15" t="str">
        <f>VLOOKUP(T_Youtuber3[[#This Row],[CtrID]],T_Country[#Data],3,0)</f>
        <v>US</v>
      </c>
      <c r="U377" s="15">
        <f>INDEX(T_Country[Gross tertiary education enrollment (%)],MATCH(T_Youtuber3[[#This Row],[CtrID]],T_Country[CtID],0))</f>
        <v>88.2</v>
      </c>
      <c r="V377" s="19">
        <f>_xlfn.XLOOKUP(T_Youtuber3[[#This Row],[CtrID]],T_Country[CtID],T_Country[Population])</f>
        <v>328000000</v>
      </c>
      <c r="W377" s="15" cm="1">
        <f t="array" ref="W377">_xlfn._xlws.FILTER(T_Country[Unemployment rate],T_Country[CtID]=T_Youtuber3[[#This Row],[CtrID]])</f>
        <v>14.7</v>
      </c>
      <c r="X377" s="15">
        <f>_xlfn.XLOOKUP(T_Youtuber3[[#This Row],[CtrID]],T_Country[CtID],T_Country[Urban_population])</f>
        <v>271000000</v>
      </c>
      <c r="Y377" s="15">
        <f>_xlfn.XLOOKUP(T_Youtuber3[[#This Row],[CtrID]],T_Country[CtID],T_Country[Latitude])</f>
        <v>37.090240000000001</v>
      </c>
      <c r="Z377" s="15">
        <f>_xlfn.XLOOKUP(T_Youtuber3[[#This Row],[CtrID]],T_Country[CtID],T_Country[Longitude])</f>
        <v>-95.712900000000005</v>
      </c>
    </row>
    <row r="378" spans="1:26">
      <c r="A378" s="15">
        <v>377</v>
      </c>
      <c r="B378" s="15" t="s">
        <v>176</v>
      </c>
      <c r="C378" s="15">
        <v>41400000</v>
      </c>
      <c r="D378" s="16">
        <v>17600000000</v>
      </c>
      <c r="E378" s="17">
        <v>18</v>
      </c>
      <c r="F378" s="15">
        <v>4510</v>
      </c>
      <c r="G378" s="15">
        <v>19</v>
      </c>
      <c r="H378" s="15">
        <v>155</v>
      </c>
      <c r="I378" s="15">
        <v>20</v>
      </c>
      <c r="J378" s="15">
        <v>28</v>
      </c>
      <c r="K378" s="16">
        <v>181000000</v>
      </c>
      <c r="L378" s="15">
        <v>45200</v>
      </c>
      <c r="M378" s="15">
        <v>723800</v>
      </c>
      <c r="N378" s="15">
        <v>542800</v>
      </c>
      <c r="O378" s="15">
        <v>8700000</v>
      </c>
      <c r="P378" s="15">
        <v>400000</v>
      </c>
      <c r="Q378" s="18">
        <v>38617</v>
      </c>
      <c r="R378" s="15" t="str">
        <f>INDEX(T_Category[category],MATCH(T_Youtuber3[[#This Row],[CatID]],T_Category[CatID],1))</f>
        <v>Trailers</v>
      </c>
      <c r="S378" s="15" t="str">
        <f>VLOOKUP(T_Youtuber3[[#This Row],[CtrID]],T_Country[#Data],2,1)</f>
        <v>India</v>
      </c>
      <c r="T378" s="15" t="str">
        <f>VLOOKUP(T_Youtuber3[[#This Row],[CtrID]],T_Country[#Data],3,0)</f>
        <v>IN</v>
      </c>
      <c r="U378" s="15">
        <f>INDEX(T_Country[Gross tertiary education enrollment (%)],MATCH(T_Youtuber3[[#This Row],[CtrID]],T_Country[CtID],0))</f>
        <v>28.1</v>
      </c>
      <c r="V378" s="19">
        <f>_xlfn.XLOOKUP(T_Youtuber3[[#This Row],[CtrID]],T_Country[CtID],T_Country[Population])</f>
        <v>1370000000</v>
      </c>
      <c r="W378" s="15" cm="1">
        <f t="array" ref="W378">_xlfn._xlws.FILTER(T_Country[Unemployment rate],T_Country[CtID]=T_Youtuber3[[#This Row],[CtrID]])</f>
        <v>5.36</v>
      </c>
      <c r="X378" s="15">
        <f>_xlfn.XLOOKUP(T_Youtuber3[[#This Row],[CtrID]],T_Country[CtID],T_Country[Urban_population])</f>
        <v>471000000</v>
      </c>
      <c r="Y378" s="15">
        <f>_xlfn.XLOOKUP(T_Youtuber3[[#This Row],[CtrID]],T_Country[CtID],T_Country[Latitude])</f>
        <v>20.593679999999999</v>
      </c>
      <c r="Z378" s="15">
        <f>_xlfn.XLOOKUP(T_Youtuber3[[#This Row],[CtrID]],T_Country[CtID],T_Country[Longitude])</f>
        <v>78.962879999999998</v>
      </c>
    </row>
    <row r="379" spans="1:26">
      <c r="A379" s="15">
        <v>378</v>
      </c>
      <c r="B379" s="15" t="s">
        <v>940</v>
      </c>
      <c r="C379" s="15">
        <v>15000000</v>
      </c>
      <c r="D379" s="16">
        <v>13600000000</v>
      </c>
      <c r="E379" s="17">
        <v>2</v>
      </c>
      <c r="F379" s="15">
        <v>1788</v>
      </c>
      <c r="G379" s="15">
        <v>24</v>
      </c>
      <c r="H379" s="15">
        <v>277</v>
      </c>
      <c r="I379" s="15">
        <v>5</v>
      </c>
      <c r="J379" s="15">
        <v>29</v>
      </c>
      <c r="K379" s="16">
        <v>282000000</v>
      </c>
      <c r="L379" s="15">
        <v>70600</v>
      </c>
      <c r="M379" s="15">
        <v>1100000</v>
      </c>
      <c r="N379" s="15">
        <v>847100</v>
      </c>
      <c r="O379" s="15">
        <v>13600000</v>
      </c>
      <c r="P379" s="15">
        <v>900000</v>
      </c>
      <c r="Q379" s="18">
        <v>41843</v>
      </c>
      <c r="R379" s="15" t="str">
        <f>INDEX(T_Category[category],MATCH(T_Youtuber3[[#This Row],[CatID]],T_Category[CatID],1))</f>
        <v>Comedy</v>
      </c>
      <c r="S379" s="15" t="str">
        <f>VLOOKUP(T_Youtuber3[[#This Row],[CtrID]],T_Country[#Data],2,1)</f>
        <v>Japan</v>
      </c>
      <c r="T379" s="15" t="str">
        <f>VLOOKUP(T_Youtuber3[[#This Row],[CtrID]],T_Country[#Data],3,0)</f>
        <v>JP</v>
      </c>
      <c r="U379" s="15">
        <f>INDEX(T_Country[Gross tertiary education enrollment (%)],MATCH(T_Youtuber3[[#This Row],[CtrID]],T_Country[CtID],0))</f>
        <v>63.2</v>
      </c>
      <c r="V379" s="19">
        <f>_xlfn.XLOOKUP(T_Youtuber3[[#This Row],[CtrID]],T_Country[CtID],T_Country[Population])</f>
        <v>126000000</v>
      </c>
      <c r="W379" s="15" cm="1">
        <f t="array" ref="W379">_xlfn._xlws.FILTER(T_Country[Unemployment rate],T_Country[CtID]=T_Youtuber3[[#This Row],[CtrID]])</f>
        <v>2.29</v>
      </c>
      <c r="X379" s="15">
        <f>_xlfn.XLOOKUP(T_Youtuber3[[#This Row],[CtrID]],T_Country[CtID],T_Country[Urban_population])</f>
        <v>116000000</v>
      </c>
      <c r="Y379" s="15">
        <f>_xlfn.XLOOKUP(T_Youtuber3[[#This Row],[CtrID]],T_Country[CtID],T_Country[Latitude])</f>
        <v>36.204819999999998</v>
      </c>
      <c r="Z379" s="15">
        <f>_xlfn.XLOOKUP(T_Youtuber3[[#This Row],[CtrID]],T_Country[CtID],T_Country[Longitude])</f>
        <v>138.25290000000001</v>
      </c>
    </row>
    <row r="380" spans="1:26">
      <c r="A380" s="15">
        <v>379</v>
      </c>
      <c r="B380" s="15" t="s">
        <v>947</v>
      </c>
      <c r="C380" s="15">
        <v>14900000</v>
      </c>
      <c r="D380" s="16">
        <v>4980000000</v>
      </c>
      <c r="E380" s="17">
        <v>4</v>
      </c>
      <c r="F380" s="15">
        <v>8420</v>
      </c>
      <c r="G380" s="15">
        <v>41</v>
      </c>
      <c r="H380" s="15">
        <v>1377</v>
      </c>
      <c r="I380" s="15">
        <v>13</v>
      </c>
      <c r="J380" s="15">
        <v>49</v>
      </c>
      <c r="K380" s="15">
        <v>13857000</v>
      </c>
      <c r="L380" s="15">
        <v>3500</v>
      </c>
      <c r="M380" s="15">
        <v>55400</v>
      </c>
      <c r="N380" s="15">
        <v>41600</v>
      </c>
      <c r="O380" s="15">
        <v>665200</v>
      </c>
      <c r="P380" s="15">
        <v>100000</v>
      </c>
      <c r="Q380" s="18">
        <v>40954</v>
      </c>
      <c r="R380" s="15" t="str">
        <f>INDEX(T_Category[category],MATCH(T_Youtuber3[[#This Row],[CatID]],T_Category[CatID],1))</f>
        <v>Entertainment</v>
      </c>
      <c r="S380" s="15" t="str">
        <f>VLOOKUP(T_Youtuber3[[#This Row],[CtrID]],T_Country[#Data],2,1)</f>
        <v>Spain</v>
      </c>
      <c r="T380" s="15" t="str">
        <f>VLOOKUP(T_Youtuber3[[#This Row],[CtrID]],T_Country[#Data],3,0)</f>
        <v>ES</v>
      </c>
      <c r="U380" s="15">
        <f>INDEX(T_Country[Gross tertiary education enrollment (%)],MATCH(T_Youtuber3[[#This Row],[CtrID]],T_Country[CtID],0))</f>
        <v>88.9</v>
      </c>
      <c r="V380" s="19">
        <f>_xlfn.XLOOKUP(T_Youtuber3[[#This Row],[CtrID]],T_Country[CtID],T_Country[Population])</f>
        <v>47076781</v>
      </c>
      <c r="W380" s="15" cm="1">
        <f t="array" ref="W380">_xlfn._xlws.FILTER(T_Country[Unemployment rate],T_Country[CtID]=T_Youtuber3[[#This Row],[CtrID]])</f>
        <v>13.96</v>
      </c>
      <c r="X380" s="15">
        <f>_xlfn.XLOOKUP(T_Youtuber3[[#This Row],[CtrID]],T_Country[CtID],T_Country[Urban_population])</f>
        <v>37927409</v>
      </c>
      <c r="Y380" s="15">
        <f>_xlfn.XLOOKUP(T_Youtuber3[[#This Row],[CtrID]],T_Country[CtID],T_Country[Latitude])</f>
        <v>40.46367</v>
      </c>
      <c r="Z380" s="15">
        <f>_xlfn.XLOOKUP(T_Youtuber3[[#This Row],[CtrID]],T_Country[CtID],T_Country[Longitude])</f>
        <v>-3.7492200000000002</v>
      </c>
    </row>
    <row r="381" spans="1:26">
      <c r="A381" s="15">
        <v>380</v>
      </c>
      <c r="B381" s="15" t="s">
        <v>902</v>
      </c>
      <c r="C381" s="15">
        <v>15100000</v>
      </c>
      <c r="D381" s="16">
        <v>1780000000</v>
      </c>
      <c r="E381" s="17">
        <v>13</v>
      </c>
      <c r="F381" s="15">
        <v>210</v>
      </c>
      <c r="G381" s="15">
        <v>49</v>
      </c>
      <c r="H381" s="15">
        <v>5778</v>
      </c>
      <c r="I381" s="15">
        <v>150</v>
      </c>
      <c r="J381" s="15">
        <v>44</v>
      </c>
      <c r="K381" s="15">
        <v>15984000</v>
      </c>
      <c r="L381" s="15">
        <v>4000</v>
      </c>
      <c r="M381" s="15">
        <v>63900</v>
      </c>
      <c r="N381" s="15">
        <v>48000</v>
      </c>
      <c r="O381" s="15">
        <v>767200</v>
      </c>
      <c r="P381" s="15" t="s">
        <v>39</v>
      </c>
      <c r="Q381" s="18">
        <v>42767</v>
      </c>
      <c r="R381" s="15" t="str">
        <f>INDEX(T_Category[category],MATCH(T_Youtuber3[[#This Row],[CatID]],T_Category[CatID],1))</f>
        <v>People &amp; Blogs</v>
      </c>
      <c r="S381" s="15" t="str">
        <f>VLOOKUP(T_Youtuber3[[#This Row],[CtrID]],T_Country[#Data],2,1)</f>
        <v>United States</v>
      </c>
      <c r="T381" s="15" t="str">
        <f>VLOOKUP(T_Youtuber3[[#This Row],[CtrID]],T_Country[#Data],3,0)</f>
        <v>US</v>
      </c>
      <c r="U381" s="15">
        <f>INDEX(T_Country[Gross tertiary education enrollment (%)],MATCH(T_Youtuber3[[#This Row],[CtrID]],T_Country[CtID],0))</f>
        <v>88.2</v>
      </c>
      <c r="V381" s="19">
        <f>_xlfn.XLOOKUP(T_Youtuber3[[#This Row],[CtrID]],T_Country[CtID],T_Country[Population])</f>
        <v>328000000</v>
      </c>
      <c r="W381" s="15" cm="1">
        <f t="array" ref="W381">_xlfn._xlws.FILTER(T_Country[Unemployment rate],T_Country[CtID]=T_Youtuber3[[#This Row],[CtrID]])</f>
        <v>14.7</v>
      </c>
      <c r="X381" s="15">
        <f>_xlfn.XLOOKUP(T_Youtuber3[[#This Row],[CtrID]],T_Country[CtID],T_Country[Urban_population])</f>
        <v>271000000</v>
      </c>
      <c r="Y381" s="15">
        <f>_xlfn.XLOOKUP(T_Youtuber3[[#This Row],[CtrID]],T_Country[CtID],T_Country[Latitude])</f>
        <v>37.090240000000001</v>
      </c>
      <c r="Z381" s="15">
        <f>_xlfn.XLOOKUP(T_Youtuber3[[#This Row],[CtrID]],T_Country[CtID],T_Country[Longitude])</f>
        <v>-95.712900000000005</v>
      </c>
    </row>
    <row r="382" spans="1:26">
      <c r="A382" s="15">
        <v>381</v>
      </c>
      <c r="B382" s="15" t="s">
        <v>780</v>
      </c>
      <c r="C382" s="15">
        <v>16600000</v>
      </c>
      <c r="D382" s="16">
        <v>1320000000</v>
      </c>
      <c r="E382" s="17">
        <v>10</v>
      </c>
      <c r="F382" s="15">
        <v>180</v>
      </c>
      <c r="G382" s="15">
        <v>34</v>
      </c>
      <c r="H382" s="15">
        <v>8338</v>
      </c>
      <c r="I382" s="15">
        <v>5</v>
      </c>
      <c r="J382" s="15">
        <v>36</v>
      </c>
      <c r="K382" s="15">
        <v>15079000</v>
      </c>
      <c r="L382" s="15">
        <v>3800</v>
      </c>
      <c r="M382" s="15">
        <v>60300</v>
      </c>
      <c r="N382" s="15">
        <v>45200</v>
      </c>
      <c r="O382" s="15">
        <v>723800</v>
      </c>
      <c r="P382" s="15">
        <v>100000</v>
      </c>
      <c r="Q382" s="18">
        <v>43252</v>
      </c>
      <c r="R382" s="15" t="str">
        <f>INDEX(T_Category[category],MATCH(T_Youtuber3[[#This Row],[CatID]],T_Category[CatID],1))</f>
        <v>nan</v>
      </c>
      <c r="S382" s="15" t="str">
        <f>VLOOKUP(T_Youtuber3[[#This Row],[CtrID]],T_Country[#Data],2,1)</f>
        <v>Philippines</v>
      </c>
      <c r="T382" s="15" t="str">
        <f>VLOOKUP(T_Youtuber3[[#This Row],[CtrID]],T_Country[#Data],3,0)</f>
        <v>PH</v>
      </c>
      <c r="U382" s="15">
        <f>INDEX(T_Country[Gross tertiary education enrollment (%)],MATCH(T_Youtuber3[[#This Row],[CtrID]],T_Country[CtID],0))</f>
        <v>35.5</v>
      </c>
      <c r="V382" s="19">
        <f>_xlfn.XLOOKUP(T_Youtuber3[[#This Row],[CtrID]],T_Country[CtID],T_Country[Population])</f>
        <v>108000000</v>
      </c>
      <c r="W382" s="15" cm="1">
        <f t="array" ref="W382">_xlfn._xlws.FILTER(T_Country[Unemployment rate],T_Country[CtID]=T_Youtuber3[[#This Row],[CtrID]])</f>
        <v>2.15</v>
      </c>
      <c r="X382" s="15">
        <f>_xlfn.XLOOKUP(T_Youtuber3[[#This Row],[CtrID]],T_Country[CtID],T_Country[Urban_population])</f>
        <v>50975903</v>
      </c>
      <c r="Y382" s="15">
        <f>_xlfn.XLOOKUP(T_Youtuber3[[#This Row],[CtrID]],T_Country[CtID],T_Country[Latitude])</f>
        <v>12.879720000000001</v>
      </c>
      <c r="Z382" s="15">
        <f>_xlfn.XLOOKUP(T_Youtuber3[[#This Row],[CtrID]],T_Country[CtID],T_Country[Longitude])</f>
        <v>121.774</v>
      </c>
    </row>
    <row r="383" spans="1:26">
      <c r="A383" s="15">
        <v>382</v>
      </c>
      <c r="B383" s="15" t="s">
        <v>241</v>
      </c>
      <c r="C383" s="15">
        <v>34100000</v>
      </c>
      <c r="D383" s="16">
        <v>23000000000</v>
      </c>
      <c r="E383" s="17">
        <v>9</v>
      </c>
      <c r="F383" s="15">
        <v>141</v>
      </c>
      <c r="G383" s="15">
        <v>11</v>
      </c>
      <c r="H383" s="15">
        <v>89</v>
      </c>
      <c r="I383" s="15">
        <v>2</v>
      </c>
      <c r="J383" s="15">
        <v>42</v>
      </c>
      <c r="K383" s="16">
        <v>129000000</v>
      </c>
      <c r="L383" s="15">
        <v>32200</v>
      </c>
      <c r="M383" s="15">
        <v>514800</v>
      </c>
      <c r="N383" s="15">
        <v>386100</v>
      </c>
      <c r="O383" s="15">
        <v>6200000</v>
      </c>
      <c r="P383" s="15">
        <v>100000</v>
      </c>
      <c r="Q383" s="18">
        <v>40592</v>
      </c>
      <c r="R383" s="15" t="str">
        <f>INDEX(T_Category[category],MATCH(T_Youtuber3[[#This Row],[CatID]],T_Category[CatID],1))</f>
        <v>Music</v>
      </c>
      <c r="S383" s="15" t="str">
        <f>VLOOKUP(T_Youtuber3[[#This Row],[CtrID]],T_Country[#Data],2,1)</f>
        <v>Colombia</v>
      </c>
      <c r="T383" s="15" t="str">
        <f>VLOOKUP(T_Youtuber3[[#This Row],[CtrID]],T_Country[#Data],3,0)</f>
        <v>CO</v>
      </c>
      <c r="U383" s="15">
        <f>INDEX(T_Country[Gross tertiary education enrollment (%)],MATCH(T_Youtuber3[[#This Row],[CtrID]],T_Country[CtID],0))</f>
        <v>55.3</v>
      </c>
      <c r="V383" s="19">
        <f>_xlfn.XLOOKUP(T_Youtuber3[[#This Row],[CtrID]],T_Country[CtID],T_Country[Population])</f>
        <v>50339443</v>
      </c>
      <c r="W383" s="15" cm="1">
        <f t="array" ref="W383">_xlfn._xlws.FILTER(T_Country[Unemployment rate],T_Country[CtID]=T_Youtuber3[[#This Row],[CtrID]])</f>
        <v>9.7100000000000009</v>
      </c>
      <c r="X383" s="15">
        <f>_xlfn.XLOOKUP(T_Youtuber3[[#This Row],[CtrID]],T_Country[CtID],T_Country[Urban_population])</f>
        <v>40827302</v>
      </c>
      <c r="Y383" s="15">
        <f>_xlfn.XLOOKUP(T_Youtuber3[[#This Row],[CtrID]],T_Country[CtID],T_Country[Latitude])</f>
        <v>4.5708679999999999</v>
      </c>
      <c r="Z383" s="15">
        <f>_xlfn.XLOOKUP(T_Youtuber3[[#This Row],[CtrID]],T_Country[CtID],T_Country[Longitude])</f>
        <v>-74.297300000000007</v>
      </c>
    </row>
    <row r="384" spans="1:26">
      <c r="A384" s="15">
        <v>383</v>
      </c>
      <c r="B384" s="15" t="s">
        <v>1241</v>
      </c>
      <c r="C384" s="15">
        <v>12500000</v>
      </c>
      <c r="D384" s="16">
        <v>1300000000</v>
      </c>
      <c r="E384" s="17">
        <v>13</v>
      </c>
      <c r="F384" s="15">
        <v>0</v>
      </c>
      <c r="G384" s="15">
        <v>34</v>
      </c>
      <c r="H384" s="15">
        <v>4048879</v>
      </c>
      <c r="I384" s="15" t="s">
        <v>39</v>
      </c>
      <c r="J384" s="15" t="s">
        <v>39</v>
      </c>
      <c r="K384" s="15" t="s">
        <v>39</v>
      </c>
      <c r="L384" s="15">
        <v>0</v>
      </c>
      <c r="M384" s="15">
        <v>0</v>
      </c>
      <c r="N384" s="15">
        <v>0</v>
      </c>
      <c r="O384" s="15">
        <v>0</v>
      </c>
      <c r="P384" s="15" t="s">
        <v>39</v>
      </c>
      <c r="Q384" s="18">
        <v>38770</v>
      </c>
      <c r="R384" s="15" t="str">
        <f>INDEX(T_Category[category],MATCH(T_Youtuber3[[#This Row],[CatID]],T_Category[CatID],1))</f>
        <v>People &amp; Blogs</v>
      </c>
      <c r="S384" s="15" t="str">
        <f>VLOOKUP(T_Youtuber3[[#This Row],[CtrID]],T_Country[#Data],2,1)</f>
        <v>Philippines</v>
      </c>
      <c r="T384" s="15" t="str">
        <f>VLOOKUP(T_Youtuber3[[#This Row],[CtrID]],T_Country[#Data],3,0)</f>
        <v>PH</v>
      </c>
      <c r="U384" s="15">
        <f>INDEX(T_Country[Gross tertiary education enrollment (%)],MATCH(T_Youtuber3[[#This Row],[CtrID]],T_Country[CtID],0))</f>
        <v>35.5</v>
      </c>
      <c r="V384" s="19">
        <f>_xlfn.XLOOKUP(T_Youtuber3[[#This Row],[CtrID]],T_Country[CtID],T_Country[Population])</f>
        <v>108000000</v>
      </c>
      <c r="W384" s="15" cm="1">
        <f t="array" ref="W384">_xlfn._xlws.FILTER(T_Country[Unemployment rate],T_Country[CtID]=T_Youtuber3[[#This Row],[CtrID]])</f>
        <v>2.15</v>
      </c>
      <c r="X384" s="15">
        <f>_xlfn.XLOOKUP(T_Youtuber3[[#This Row],[CtrID]],T_Country[CtID],T_Country[Urban_population])</f>
        <v>50975903</v>
      </c>
      <c r="Y384" s="15">
        <f>_xlfn.XLOOKUP(T_Youtuber3[[#This Row],[CtrID]],T_Country[CtID],T_Country[Latitude])</f>
        <v>12.879720000000001</v>
      </c>
      <c r="Z384" s="15">
        <f>_xlfn.XLOOKUP(T_Youtuber3[[#This Row],[CtrID]],T_Country[CtID],T_Country[Longitude])</f>
        <v>121.774</v>
      </c>
    </row>
    <row r="385" spans="1:26">
      <c r="A385" s="15">
        <v>384</v>
      </c>
      <c r="B385" s="15" t="s">
        <v>713</v>
      </c>
      <c r="C385" s="15">
        <v>17700000</v>
      </c>
      <c r="D385" s="16">
        <v>7910000000</v>
      </c>
      <c r="E385" s="17">
        <v>13</v>
      </c>
      <c r="F385" s="15">
        <v>512</v>
      </c>
      <c r="G385" s="15">
        <v>19</v>
      </c>
      <c r="H385" s="15">
        <v>671</v>
      </c>
      <c r="I385" s="15">
        <v>84</v>
      </c>
      <c r="J385" s="15">
        <v>30</v>
      </c>
      <c r="K385" s="16">
        <v>347000000</v>
      </c>
      <c r="L385" s="15">
        <v>86700</v>
      </c>
      <c r="M385" s="15">
        <v>1400000</v>
      </c>
      <c r="N385" s="15">
        <v>1000000</v>
      </c>
      <c r="O385" s="15">
        <v>16600000</v>
      </c>
      <c r="P385" s="15">
        <v>900000</v>
      </c>
      <c r="Q385" s="18">
        <v>43299</v>
      </c>
      <c r="R385" s="15" t="str">
        <f>INDEX(T_Category[category],MATCH(T_Youtuber3[[#This Row],[CatID]],T_Category[CatID],1))</f>
        <v>People &amp; Blogs</v>
      </c>
      <c r="S385" s="15" t="str">
        <f>VLOOKUP(T_Youtuber3[[#This Row],[CtrID]],T_Country[#Data],2,1)</f>
        <v>India</v>
      </c>
      <c r="T385" s="15" t="str">
        <f>VLOOKUP(T_Youtuber3[[#This Row],[CtrID]],T_Country[#Data],3,0)</f>
        <v>IN</v>
      </c>
      <c r="U385" s="15">
        <f>INDEX(T_Country[Gross tertiary education enrollment (%)],MATCH(T_Youtuber3[[#This Row],[CtrID]],T_Country[CtID],0))</f>
        <v>28.1</v>
      </c>
      <c r="V385" s="19">
        <f>_xlfn.XLOOKUP(T_Youtuber3[[#This Row],[CtrID]],T_Country[CtID],T_Country[Population])</f>
        <v>1370000000</v>
      </c>
      <c r="W385" s="15" cm="1">
        <f t="array" ref="W385">_xlfn._xlws.FILTER(T_Country[Unemployment rate],T_Country[CtID]=T_Youtuber3[[#This Row],[CtrID]])</f>
        <v>5.36</v>
      </c>
      <c r="X385" s="15">
        <f>_xlfn.XLOOKUP(T_Youtuber3[[#This Row],[CtrID]],T_Country[CtID],T_Country[Urban_population])</f>
        <v>471000000</v>
      </c>
      <c r="Y385" s="15">
        <f>_xlfn.XLOOKUP(T_Youtuber3[[#This Row],[CtrID]],T_Country[CtID],T_Country[Latitude])</f>
        <v>20.593679999999999</v>
      </c>
      <c r="Z385" s="15">
        <f>_xlfn.XLOOKUP(T_Youtuber3[[#This Row],[CtrID]],T_Country[CtID],T_Country[Longitude])</f>
        <v>78.962879999999998</v>
      </c>
    </row>
    <row r="386" spans="1:26">
      <c r="A386" s="15">
        <v>385</v>
      </c>
      <c r="B386" s="15" t="s">
        <v>314</v>
      </c>
      <c r="C386" s="15">
        <v>30100000</v>
      </c>
      <c r="D386" s="16">
        <v>16200000000</v>
      </c>
      <c r="E386" s="17">
        <v>6</v>
      </c>
      <c r="F386" s="15">
        <v>5114</v>
      </c>
      <c r="G386" s="15">
        <v>22</v>
      </c>
      <c r="H386" s="15">
        <v>183</v>
      </c>
      <c r="I386" s="15">
        <v>2</v>
      </c>
      <c r="J386" s="15">
        <v>14</v>
      </c>
      <c r="K386" s="15">
        <v>40425000</v>
      </c>
      <c r="L386" s="15">
        <v>10100</v>
      </c>
      <c r="M386" s="15">
        <v>161700</v>
      </c>
      <c r="N386" s="15">
        <v>121300</v>
      </c>
      <c r="O386" s="15">
        <v>1900000</v>
      </c>
      <c r="P386" s="15">
        <v>100000</v>
      </c>
      <c r="Q386" s="18">
        <v>39137</v>
      </c>
      <c r="R386" s="15" t="str">
        <f>INDEX(T_Category[category],MATCH(T_Youtuber3[[#This Row],[CatID]],T_Category[CatID],1))</f>
        <v>Gaming</v>
      </c>
      <c r="S386" s="15" t="str">
        <f>VLOOKUP(T_Youtuber3[[#This Row],[CtrID]],T_Country[#Data],2,1)</f>
        <v>Ireland</v>
      </c>
      <c r="T386" s="15" t="str">
        <f>VLOOKUP(T_Youtuber3[[#This Row],[CtrID]],T_Country[#Data],3,0)</f>
        <v>IE</v>
      </c>
      <c r="U386" s="15">
        <f>INDEX(T_Country[Gross tertiary education enrollment (%)],MATCH(T_Youtuber3[[#This Row],[CtrID]],T_Country[CtID],0))</f>
        <v>74.680000000000007</v>
      </c>
      <c r="V386" s="19">
        <f>_xlfn.XLOOKUP(T_Youtuber3[[#This Row],[CtrID]],T_Country[CtID],T_Country[Population])</f>
        <v>5056935</v>
      </c>
      <c r="W386" s="15" cm="1">
        <f t="array" ref="W386">_xlfn._xlws.FILTER(T_Country[Unemployment rate],T_Country[CtID]=T_Youtuber3[[#This Row],[CtrID]])</f>
        <v>4.0999999999999996</v>
      </c>
      <c r="X386" s="15">
        <f>_xlfn.XLOOKUP(T_Youtuber3[[#This Row],[CtrID]],T_Country[CtID],T_Country[Urban_population])</f>
        <v>3264982</v>
      </c>
      <c r="Y386" s="15">
        <f>_xlfn.XLOOKUP(T_Youtuber3[[#This Row],[CtrID]],T_Country[CtID],T_Country[Latitude])</f>
        <v>53.350140000000003</v>
      </c>
      <c r="Z386" s="15">
        <f>_xlfn.XLOOKUP(T_Youtuber3[[#This Row],[CtrID]],T_Country[CtID],T_Country[Longitude])</f>
        <v>-6.2661550000000004</v>
      </c>
    </row>
    <row r="387" spans="1:26">
      <c r="A387" s="15">
        <v>386</v>
      </c>
      <c r="B387" s="15" t="s">
        <v>681</v>
      </c>
      <c r="C387" s="15">
        <v>18100000</v>
      </c>
      <c r="D387" s="16">
        <v>13400000000</v>
      </c>
      <c r="E387" s="17">
        <v>4</v>
      </c>
      <c r="F387" s="15">
        <v>420</v>
      </c>
      <c r="G387" s="15">
        <v>49</v>
      </c>
      <c r="H387" s="15">
        <v>274</v>
      </c>
      <c r="I387" s="15">
        <v>122</v>
      </c>
      <c r="J387" s="15">
        <v>118</v>
      </c>
      <c r="K387" s="16">
        <v>497000000</v>
      </c>
      <c r="L387" s="15">
        <v>124300</v>
      </c>
      <c r="M387" s="15">
        <v>2000000</v>
      </c>
      <c r="N387" s="15">
        <v>1500000</v>
      </c>
      <c r="O387" s="15">
        <v>23900000</v>
      </c>
      <c r="P387" s="15">
        <v>700000</v>
      </c>
      <c r="Q387" s="18">
        <v>41195</v>
      </c>
      <c r="R387" s="15" t="str">
        <f>INDEX(T_Category[category],MATCH(T_Youtuber3[[#This Row],[CatID]],T_Category[CatID],1))</f>
        <v>Entertainment</v>
      </c>
      <c r="S387" s="15" t="str">
        <f>VLOOKUP(T_Youtuber3[[#This Row],[CtrID]],T_Country[#Data],2,1)</f>
        <v>United States</v>
      </c>
      <c r="T387" s="15" t="str">
        <f>VLOOKUP(T_Youtuber3[[#This Row],[CtrID]],T_Country[#Data],3,0)</f>
        <v>US</v>
      </c>
      <c r="U387" s="15">
        <f>INDEX(T_Country[Gross tertiary education enrollment (%)],MATCH(T_Youtuber3[[#This Row],[CtrID]],T_Country[CtID],0))</f>
        <v>88.2</v>
      </c>
      <c r="V387" s="19">
        <f>_xlfn.XLOOKUP(T_Youtuber3[[#This Row],[CtrID]],T_Country[CtID],T_Country[Population])</f>
        <v>328000000</v>
      </c>
      <c r="W387" s="15" cm="1">
        <f t="array" ref="W387">_xlfn._xlws.FILTER(T_Country[Unemployment rate],T_Country[CtID]=T_Youtuber3[[#This Row],[CtrID]])</f>
        <v>14.7</v>
      </c>
      <c r="X387" s="15">
        <f>_xlfn.XLOOKUP(T_Youtuber3[[#This Row],[CtrID]],T_Country[CtID],T_Country[Urban_population])</f>
        <v>271000000</v>
      </c>
      <c r="Y387" s="15">
        <f>_xlfn.XLOOKUP(T_Youtuber3[[#This Row],[CtrID]],T_Country[CtID],T_Country[Latitude])</f>
        <v>37.090240000000001</v>
      </c>
      <c r="Z387" s="15">
        <f>_xlfn.XLOOKUP(T_Youtuber3[[#This Row],[CtrID]],T_Country[CtID],T_Country[Longitude])</f>
        <v>-95.712900000000005</v>
      </c>
    </row>
    <row r="388" spans="1:26">
      <c r="A388" s="15">
        <v>387</v>
      </c>
      <c r="B388" s="15" t="s">
        <v>565</v>
      </c>
      <c r="C388" s="15">
        <v>20400000</v>
      </c>
      <c r="D388" s="16">
        <v>7310000000</v>
      </c>
      <c r="E388" s="17">
        <v>13</v>
      </c>
      <c r="F388" s="15">
        <v>1006</v>
      </c>
      <c r="G388" s="15">
        <v>49</v>
      </c>
      <c r="H388" s="15">
        <v>778</v>
      </c>
      <c r="I388" s="15">
        <v>105</v>
      </c>
      <c r="J388" s="15">
        <v>19</v>
      </c>
      <c r="K388" s="15">
        <v>14646000</v>
      </c>
      <c r="L388" s="15">
        <v>3700</v>
      </c>
      <c r="M388" s="15">
        <v>58600</v>
      </c>
      <c r="N388" s="15">
        <v>43900</v>
      </c>
      <c r="O388" s="15">
        <v>703000</v>
      </c>
      <c r="P388" s="15">
        <v>100000</v>
      </c>
      <c r="Q388" s="18">
        <v>41536</v>
      </c>
      <c r="R388" s="15" t="str">
        <f>INDEX(T_Category[category],MATCH(T_Youtuber3[[#This Row],[CatID]],T_Category[CatID],1))</f>
        <v>People &amp; Blogs</v>
      </c>
      <c r="S388" s="15" t="str">
        <f>VLOOKUP(T_Youtuber3[[#This Row],[CtrID]],T_Country[#Data],2,1)</f>
        <v>United States</v>
      </c>
      <c r="T388" s="15" t="str">
        <f>VLOOKUP(T_Youtuber3[[#This Row],[CtrID]],T_Country[#Data],3,0)</f>
        <v>US</v>
      </c>
      <c r="U388" s="15">
        <f>INDEX(T_Country[Gross tertiary education enrollment (%)],MATCH(T_Youtuber3[[#This Row],[CtrID]],T_Country[CtID],0))</f>
        <v>88.2</v>
      </c>
      <c r="V388" s="19">
        <f>_xlfn.XLOOKUP(T_Youtuber3[[#This Row],[CtrID]],T_Country[CtID],T_Country[Population])</f>
        <v>328000000</v>
      </c>
      <c r="W388" s="15" cm="1">
        <f t="array" ref="W388">_xlfn._xlws.FILTER(T_Country[Unemployment rate],T_Country[CtID]=T_Youtuber3[[#This Row],[CtrID]])</f>
        <v>14.7</v>
      </c>
      <c r="X388" s="15">
        <f>_xlfn.XLOOKUP(T_Youtuber3[[#This Row],[CtrID]],T_Country[CtID],T_Country[Urban_population])</f>
        <v>271000000</v>
      </c>
      <c r="Y388" s="15">
        <f>_xlfn.XLOOKUP(T_Youtuber3[[#This Row],[CtrID]],T_Country[CtID],T_Country[Latitude])</f>
        <v>37.090240000000001</v>
      </c>
      <c r="Z388" s="15">
        <f>_xlfn.XLOOKUP(T_Youtuber3[[#This Row],[CtrID]],T_Country[CtID],T_Country[Longitude])</f>
        <v>-95.712900000000005</v>
      </c>
    </row>
    <row r="389" spans="1:26">
      <c r="A389" s="15">
        <v>388</v>
      </c>
      <c r="B389" s="15" t="s">
        <v>434</v>
      </c>
      <c r="C389" s="15">
        <v>23900000</v>
      </c>
      <c r="D389" s="16">
        <v>4070000000</v>
      </c>
      <c r="E389" s="17">
        <v>4</v>
      </c>
      <c r="F389" s="15">
        <v>505</v>
      </c>
      <c r="G389" s="15">
        <v>49</v>
      </c>
      <c r="H389" s="15">
        <v>1860</v>
      </c>
      <c r="I389" s="15">
        <v>79</v>
      </c>
      <c r="J389" s="15">
        <v>73</v>
      </c>
      <c r="K389" s="15">
        <v>58126000</v>
      </c>
      <c r="L389" s="15">
        <v>14500</v>
      </c>
      <c r="M389" s="15">
        <v>232500</v>
      </c>
      <c r="N389" s="15">
        <v>174400</v>
      </c>
      <c r="O389" s="15">
        <v>2800000</v>
      </c>
      <c r="P389" s="15">
        <v>100000</v>
      </c>
      <c r="Q389" s="18">
        <v>42339</v>
      </c>
      <c r="R389" s="15" t="str">
        <f>INDEX(T_Category[category],MATCH(T_Youtuber3[[#This Row],[CatID]],T_Category[CatID],1))</f>
        <v>Entertainment</v>
      </c>
      <c r="S389" s="15" t="str">
        <f>VLOOKUP(T_Youtuber3[[#This Row],[CtrID]],T_Country[#Data],2,1)</f>
        <v>United States</v>
      </c>
      <c r="T389" s="15" t="str">
        <f>VLOOKUP(T_Youtuber3[[#This Row],[CtrID]],T_Country[#Data],3,0)</f>
        <v>US</v>
      </c>
      <c r="U389" s="15">
        <f>INDEX(T_Country[Gross tertiary education enrollment (%)],MATCH(T_Youtuber3[[#This Row],[CtrID]],T_Country[CtID],0))</f>
        <v>88.2</v>
      </c>
      <c r="V389" s="19">
        <f>_xlfn.XLOOKUP(T_Youtuber3[[#This Row],[CtrID]],T_Country[CtID],T_Country[Population])</f>
        <v>328000000</v>
      </c>
      <c r="W389" s="15" cm="1">
        <f t="array" ref="W389">_xlfn._xlws.FILTER(T_Country[Unemployment rate],T_Country[CtID]=T_Youtuber3[[#This Row],[CtrID]])</f>
        <v>14.7</v>
      </c>
      <c r="X389" s="15">
        <f>_xlfn.XLOOKUP(T_Youtuber3[[#This Row],[CtrID]],T_Country[CtID],T_Country[Urban_population])</f>
        <v>271000000</v>
      </c>
      <c r="Y389" s="15">
        <f>_xlfn.XLOOKUP(T_Youtuber3[[#This Row],[CtrID]],T_Country[CtID],T_Country[Latitude])</f>
        <v>37.090240000000001</v>
      </c>
      <c r="Z389" s="15">
        <f>_xlfn.XLOOKUP(T_Youtuber3[[#This Row],[CtrID]],T_Country[CtID],T_Country[Longitude])</f>
        <v>-95.712900000000005</v>
      </c>
    </row>
    <row r="390" spans="1:26">
      <c r="A390" s="15">
        <v>389</v>
      </c>
      <c r="B390" s="15" t="s">
        <v>1080</v>
      </c>
      <c r="C390" s="15">
        <v>13900000</v>
      </c>
      <c r="D390" s="16">
        <v>12100000000</v>
      </c>
      <c r="E390" s="17">
        <v>11</v>
      </c>
      <c r="F390" s="15">
        <v>6</v>
      </c>
      <c r="G390" s="15">
        <v>5</v>
      </c>
      <c r="H390" s="15">
        <v>4056658</v>
      </c>
      <c r="I390" s="15">
        <v>3776</v>
      </c>
      <c r="J390" s="15">
        <v>6756</v>
      </c>
      <c r="K390" s="15">
        <v>1</v>
      </c>
      <c r="L390" s="15">
        <v>0</v>
      </c>
      <c r="M390" s="15">
        <v>0</v>
      </c>
      <c r="N390" s="15">
        <v>0</v>
      </c>
      <c r="O390" s="15">
        <v>0.05</v>
      </c>
      <c r="P390" s="15" t="s">
        <v>39</v>
      </c>
      <c r="Q390" s="18">
        <v>44237</v>
      </c>
      <c r="R390" s="15" t="str">
        <f>INDEX(T_Category[category],MATCH(T_Youtuber3[[#This Row],[CatID]],T_Category[CatID],1))</f>
        <v>News &amp; Politics</v>
      </c>
      <c r="S390" s="15" t="str">
        <f>VLOOKUP(T_Youtuber3[[#This Row],[CtrID]],T_Country[#Data],2,1)</f>
        <v>Bangladesh</v>
      </c>
      <c r="T390" s="15" t="str">
        <f>VLOOKUP(T_Youtuber3[[#This Row],[CtrID]],T_Country[#Data],3,0)</f>
        <v>BD</v>
      </c>
      <c r="U390" s="15">
        <f>INDEX(T_Country[Gross tertiary education enrollment (%)],MATCH(T_Youtuber3[[#This Row],[CtrID]],T_Country[CtID],0))</f>
        <v>20.6</v>
      </c>
      <c r="V390" s="19">
        <f>_xlfn.XLOOKUP(T_Youtuber3[[#This Row],[CtrID]],T_Country[CtID],T_Country[Population])</f>
        <v>167000000</v>
      </c>
      <c r="W390" s="15" cm="1">
        <f t="array" ref="W390">_xlfn._xlws.FILTER(T_Country[Unemployment rate],T_Country[CtID]=T_Youtuber3[[#This Row],[CtrID]])</f>
        <v>4.1900000000000004</v>
      </c>
      <c r="X390" s="15">
        <f>_xlfn.XLOOKUP(T_Youtuber3[[#This Row],[CtrID]],T_Country[CtID],T_Country[Urban_population])</f>
        <v>60987417</v>
      </c>
      <c r="Y390" s="15">
        <f>_xlfn.XLOOKUP(T_Youtuber3[[#This Row],[CtrID]],T_Country[CtID],T_Country[Latitude])</f>
        <v>23.684989999999999</v>
      </c>
      <c r="Z390" s="15">
        <f>_xlfn.XLOOKUP(T_Youtuber3[[#This Row],[CtrID]],T_Country[CtID],T_Country[Longitude])</f>
        <v>90.35633</v>
      </c>
    </row>
    <row r="391" spans="1:26">
      <c r="A391" s="15">
        <v>390</v>
      </c>
      <c r="B391" s="15" t="s">
        <v>711</v>
      </c>
      <c r="C391" s="15">
        <v>17700000</v>
      </c>
      <c r="D391" s="16">
        <v>7390000000</v>
      </c>
      <c r="E391" s="17">
        <v>10</v>
      </c>
      <c r="F391" s="15">
        <v>1888</v>
      </c>
      <c r="G391" s="15">
        <v>40</v>
      </c>
      <c r="H391" s="15">
        <v>762</v>
      </c>
      <c r="I391" s="15">
        <v>11</v>
      </c>
      <c r="J391" s="15">
        <v>30</v>
      </c>
      <c r="K391" s="16">
        <v>103000000</v>
      </c>
      <c r="L391" s="15">
        <v>0</v>
      </c>
      <c r="M391" s="15">
        <v>0</v>
      </c>
      <c r="N391" s="15">
        <v>0</v>
      </c>
      <c r="O391" s="15">
        <v>0</v>
      </c>
      <c r="P391" s="15" t="s">
        <v>39</v>
      </c>
      <c r="Q391" s="18">
        <v>41230</v>
      </c>
      <c r="R391" s="15" t="str">
        <f>INDEX(T_Category[category],MATCH(T_Youtuber3[[#This Row],[CatID]],T_Category[CatID],1))</f>
        <v>nan</v>
      </c>
      <c r="S391" s="15" t="str">
        <f>VLOOKUP(T_Youtuber3[[#This Row],[CtrID]],T_Country[#Data],2,1)</f>
        <v>South Korea</v>
      </c>
      <c r="T391" s="15" t="str">
        <f>VLOOKUP(T_Youtuber3[[#This Row],[CtrID]],T_Country[#Data],3,0)</f>
        <v>KR</v>
      </c>
      <c r="U391" s="15">
        <f>INDEX(T_Country[Gross tertiary education enrollment (%)],MATCH(T_Youtuber3[[#This Row],[CtrID]],T_Country[CtID],0))</f>
        <v>94.3</v>
      </c>
      <c r="V391" s="19">
        <f>_xlfn.XLOOKUP(T_Youtuber3[[#This Row],[CtrID]],T_Country[CtID],T_Country[Population])</f>
        <v>51709098</v>
      </c>
      <c r="W391" s="15" cm="1">
        <f t="array" ref="W391">_xlfn._xlws.FILTER(T_Country[Unemployment rate],T_Country[CtID]=T_Youtuber3[[#This Row],[CtrID]])</f>
        <v>4.1500000000000004</v>
      </c>
      <c r="X391" s="15">
        <f>_xlfn.XLOOKUP(T_Youtuber3[[#This Row],[CtrID]],T_Country[CtID],T_Country[Urban_population])</f>
        <v>42106719</v>
      </c>
      <c r="Y391" s="15">
        <f>_xlfn.XLOOKUP(T_Youtuber3[[#This Row],[CtrID]],T_Country[CtID],T_Country[Latitude])</f>
        <v>35.907760000000003</v>
      </c>
      <c r="Z391" s="15">
        <f>_xlfn.XLOOKUP(T_Youtuber3[[#This Row],[CtrID]],T_Country[CtID],T_Country[Longitude])</f>
        <v>127.76690000000001</v>
      </c>
    </row>
    <row r="392" spans="1:26">
      <c r="A392" s="15">
        <v>391</v>
      </c>
      <c r="B392" s="15" t="s">
        <v>703</v>
      </c>
      <c r="C392" s="15">
        <v>17900000</v>
      </c>
      <c r="D392" s="16">
        <v>9890000000</v>
      </c>
      <c r="E392" s="17">
        <v>9</v>
      </c>
      <c r="F392" s="15">
        <v>830</v>
      </c>
      <c r="G392" s="15">
        <v>49</v>
      </c>
      <c r="H392" s="15">
        <v>446</v>
      </c>
      <c r="I392" s="15">
        <v>124</v>
      </c>
      <c r="J392" s="15">
        <v>105</v>
      </c>
      <c r="K392" s="16">
        <v>448000000</v>
      </c>
      <c r="L392" s="15">
        <v>112000</v>
      </c>
      <c r="M392" s="15">
        <v>1800000</v>
      </c>
      <c r="N392" s="15">
        <v>1300000</v>
      </c>
      <c r="O392" s="15">
        <v>21500000</v>
      </c>
      <c r="P392" s="15">
        <v>400000</v>
      </c>
      <c r="Q392" s="18">
        <v>39650</v>
      </c>
      <c r="R392" s="15" t="str">
        <f>INDEX(T_Category[category],MATCH(T_Youtuber3[[#This Row],[CatID]],T_Category[CatID],1))</f>
        <v>Music</v>
      </c>
      <c r="S392" s="15" t="str">
        <f>VLOOKUP(T_Youtuber3[[#This Row],[CtrID]],T_Country[#Data],2,1)</f>
        <v>United States</v>
      </c>
      <c r="T392" s="15" t="str">
        <f>VLOOKUP(T_Youtuber3[[#This Row],[CtrID]],T_Country[#Data],3,0)</f>
        <v>US</v>
      </c>
      <c r="U392" s="15">
        <f>INDEX(T_Country[Gross tertiary education enrollment (%)],MATCH(T_Youtuber3[[#This Row],[CtrID]],T_Country[CtID],0))</f>
        <v>88.2</v>
      </c>
      <c r="V392" s="19">
        <f>_xlfn.XLOOKUP(T_Youtuber3[[#This Row],[CtrID]],T_Country[CtID],T_Country[Population])</f>
        <v>328000000</v>
      </c>
      <c r="W392" s="15" cm="1">
        <f t="array" ref="W392">_xlfn._xlws.FILTER(T_Country[Unemployment rate],T_Country[CtID]=T_Youtuber3[[#This Row],[CtrID]])</f>
        <v>14.7</v>
      </c>
      <c r="X392" s="15">
        <f>_xlfn.XLOOKUP(T_Youtuber3[[#This Row],[CtrID]],T_Country[CtID],T_Country[Urban_population])</f>
        <v>271000000</v>
      </c>
      <c r="Y392" s="15">
        <f>_xlfn.XLOOKUP(T_Youtuber3[[#This Row],[CtrID]],T_Country[CtID],T_Country[Latitude])</f>
        <v>37.090240000000001</v>
      </c>
      <c r="Z392" s="15">
        <f>_xlfn.XLOOKUP(T_Youtuber3[[#This Row],[CtrID]],T_Country[CtID],T_Country[Longitude])</f>
        <v>-95.712900000000005</v>
      </c>
    </row>
    <row r="393" spans="1:26">
      <c r="A393" s="15">
        <v>392</v>
      </c>
      <c r="B393" s="15" t="s">
        <v>749</v>
      </c>
      <c r="C393" s="15">
        <v>17200000</v>
      </c>
      <c r="D393" s="16">
        <v>8900000000</v>
      </c>
      <c r="E393" s="17">
        <v>3</v>
      </c>
      <c r="F393" s="15">
        <v>83</v>
      </c>
      <c r="G393" s="15">
        <v>4</v>
      </c>
      <c r="H393" s="15">
        <v>4031958</v>
      </c>
      <c r="I393" s="15">
        <v>3450</v>
      </c>
      <c r="J393" s="15">
        <v>7408</v>
      </c>
      <c r="K393" s="15">
        <v>25</v>
      </c>
      <c r="L393" s="15">
        <v>0.01</v>
      </c>
      <c r="M393" s="15">
        <v>0.1</v>
      </c>
      <c r="N393" s="15">
        <v>0.08</v>
      </c>
      <c r="O393" s="15">
        <v>1</v>
      </c>
      <c r="P393" s="15" t="s">
        <v>39</v>
      </c>
      <c r="Q393" s="18">
        <v>41893</v>
      </c>
      <c r="R393" s="15" t="str">
        <f>INDEX(T_Category[category],MATCH(T_Youtuber3[[#This Row],[CatID]],T_Category[CatID],1))</f>
        <v>Education</v>
      </c>
      <c r="S393" s="15" t="str">
        <f>VLOOKUP(T_Youtuber3[[#This Row],[CtrID]],T_Country[#Data],2,1)</f>
        <v>Australia</v>
      </c>
      <c r="T393" s="15" t="str">
        <f>VLOOKUP(T_Youtuber3[[#This Row],[CtrID]],T_Country[#Data],3,0)</f>
        <v>AU</v>
      </c>
      <c r="U393" s="15">
        <f>INDEX(T_Country[Gross tertiary education enrollment (%)],MATCH(T_Youtuber3[[#This Row],[CtrID]],T_Country[CtID],0))</f>
        <v>113.1</v>
      </c>
      <c r="V393" s="19">
        <f>_xlfn.XLOOKUP(T_Youtuber3[[#This Row],[CtrID]],T_Country[CtID],T_Country[Population])</f>
        <v>25766605</v>
      </c>
      <c r="W393" s="15" cm="1">
        <f t="array" ref="W393">_xlfn._xlws.FILTER(T_Country[Unemployment rate],T_Country[CtID]=T_Youtuber3[[#This Row],[CtrID]])</f>
        <v>5.27</v>
      </c>
      <c r="X393" s="15">
        <f>_xlfn.XLOOKUP(T_Youtuber3[[#This Row],[CtrID]],T_Country[CtID],T_Country[Urban_population])</f>
        <v>21844756</v>
      </c>
      <c r="Y393" s="15">
        <f>_xlfn.XLOOKUP(T_Youtuber3[[#This Row],[CtrID]],T_Country[CtID],T_Country[Latitude])</f>
        <v>-25.2744</v>
      </c>
      <c r="Z393" s="15">
        <f>_xlfn.XLOOKUP(T_Youtuber3[[#This Row],[CtrID]],T_Country[CtID],T_Country[Longitude])</f>
        <v>133.77510000000001</v>
      </c>
    </row>
    <row r="394" spans="1:26">
      <c r="A394" s="15">
        <v>393</v>
      </c>
      <c r="B394" s="15" t="s">
        <v>1223</v>
      </c>
      <c r="C394" s="15">
        <v>12700000</v>
      </c>
      <c r="D394" s="16">
        <v>5960000000</v>
      </c>
      <c r="E394" s="17">
        <v>9</v>
      </c>
      <c r="F394" s="15">
        <v>1</v>
      </c>
      <c r="G394" s="15">
        <v>19</v>
      </c>
      <c r="H394" s="15">
        <v>4056853</v>
      </c>
      <c r="I394" s="15" t="s">
        <v>39</v>
      </c>
      <c r="J394" s="15">
        <v>5789</v>
      </c>
      <c r="K394" s="15">
        <v>1</v>
      </c>
      <c r="L394" s="15">
        <v>0</v>
      </c>
      <c r="M394" s="15">
        <v>0</v>
      </c>
      <c r="N394" s="15">
        <v>0</v>
      </c>
      <c r="O394" s="15">
        <v>0.05</v>
      </c>
      <c r="P394" s="15" t="s">
        <v>39</v>
      </c>
      <c r="Q394" s="18">
        <v>40949</v>
      </c>
      <c r="R394" s="15" t="str">
        <f>INDEX(T_Category[category],MATCH(T_Youtuber3[[#This Row],[CatID]],T_Category[CatID],1))</f>
        <v>Music</v>
      </c>
      <c r="S394" s="15" t="str">
        <f>VLOOKUP(T_Youtuber3[[#This Row],[CtrID]],T_Country[#Data],2,1)</f>
        <v>India</v>
      </c>
      <c r="T394" s="15" t="str">
        <f>VLOOKUP(T_Youtuber3[[#This Row],[CtrID]],T_Country[#Data],3,0)</f>
        <v>IN</v>
      </c>
      <c r="U394" s="15">
        <f>INDEX(T_Country[Gross tertiary education enrollment (%)],MATCH(T_Youtuber3[[#This Row],[CtrID]],T_Country[CtID],0))</f>
        <v>28.1</v>
      </c>
      <c r="V394" s="19">
        <f>_xlfn.XLOOKUP(T_Youtuber3[[#This Row],[CtrID]],T_Country[CtID],T_Country[Population])</f>
        <v>1370000000</v>
      </c>
      <c r="W394" s="15" cm="1">
        <f t="array" ref="W394">_xlfn._xlws.FILTER(T_Country[Unemployment rate],T_Country[CtID]=T_Youtuber3[[#This Row],[CtrID]])</f>
        <v>5.36</v>
      </c>
      <c r="X394" s="15">
        <f>_xlfn.XLOOKUP(T_Youtuber3[[#This Row],[CtrID]],T_Country[CtID],T_Country[Urban_population])</f>
        <v>471000000</v>
      </c>
      <c r="Y394" s="15">
        <f>_xlfn.XLOOKUP(T_Youtuber3[[#This Row],[CtrID]],T_Country[CtID],T_Country[Latitude])</f>
        <v>20.593679999999999</v>
      </c>
      <c r="Z394" s="15">
        <f>_xlfn.XLOOKUP(T_Youtuber3[[#This Row],[CtrID]],T_Country[CtID],T_Country[Longitude])</f>
        <v>78.962879999999998</v>
      </c>
    </row>
    <row r="395" spans="1:26">
      <c r="A395" s="15">
        <v>394</v>
      </c>
      <c r="B395" s="15" t="s">
        <v>1074</v>
      </c>
      <c r="C395" s="15">
        <v>13900000</v>
      </c>
      <c r="D395" s="16">
        <v>5670000000</v>
      </c>
      <c r="E395" s="17">
        <v>6</v>
      </c>
      <c r="F395" s="15">
        <v>5494</v>
      </c>
      <c r="G395" s="15">
        <v>7</v>
      </c>
      <c r="H395" s="15">
        <v>1140</v>
      </c>
      <c r="I395" s="15">
        <v>46</v>
      </c>
      <c r="J395" s="15">
        <v>57</v>
      </c>
      <c r="K395" s="16">
        <v>107000000</v>
      </c>
      <c r="L395" s="15">
        <v>26700</v>
      </c>
      <c r="M395" s="15">
        <v>426900</v>
      </c>
      <c r="N395" s="15">
        <v>320200</v>
      </c>
      <c r="O395" s="15">
        <v>5100000</v>
      </c>
      <c r="P395" s="15">
        <v>100000</v>
      </c>
      <c r="Q395" s="18">
        <v>41151</v>
      </c>
      <c r="R395" s="15" t="str">
        <f>INDEX(T_Category[category],MATCH(T_Youtuber3[[#This Row],[CatID]],T_Category[CatID],1))</f>
        <v>Gaming</v>
      </c>
      <c r="S395" s="15" t="str">
        <f>VLOOKUP(T_Youtuber3[[#This Row],[CtrID]],T_Country[#Data],2,1)</f>
        <v>Brazil</v>
      </c>
      <c r="T395" s="15" t="str">
        <f>VLOOKUP(T_Youtuber3[[#This Row],[CtrID]],T_Country[#Data],3,0)</f>
        <v>BR</v>
      </c>
      <c r="U395" s="15">
        <f>INDEX(T_Country[Gross tertiary education enrollment (%)],MATCH(T_Youtuber3[[#This Row],[CtrID]],T_Country[CtID],0))</f>
        <v>51.3</v>
      </c>
      <c r="V395" s="19">
        <f>_xlfn.XLOOKUP(T_Youtuber3[[#This Row],[CtrID]],T_Country[CtID],T_Country[Population])</f>
        <v>213000000</v>
      </c>
      <c r="W395" s="15" cm="1">
        <f t="array" ref="W395">_xlfn._xlws.FILTER(T_Country[Unemployment rate],T_Country[CtID]=T_Youtuber3[[#This Row],[CtrID]])</f>
        <v>12.08</v>
      </c>
      <c r="X395" s="15">
        <f>_xlfn.XLOOKUP(T_Youtuber3[[#This Row],[CtrID]],T_Country[CtID],T_Country[Urban_population])</f>
        <v>183000000</v>
      </c>
      <c r="Y395" s="15">
        <f>_xlfn.XLOOKUP(T_Youtuber3[[#This Row],[CtrID]],T_Country[CtID],T_Country[Latitude])</f>
        <v>-14.234999999999999</v>
      </c>
      <c r="Z395" s="15">
        <f>_xlfn.XLOOKUP(T_Youtuber3[[#This Row],[CtrID]],T_Country[CtID],T_Country[Longitude])</f>
        <v>-51.9253</v>
      </c>
    </row>
    <row r="396" spans="1:26">
      <c r="A396" s="15">
        <v>395</v>
      </c>
      <c r="B396" s="15" t="s">
        <v>1164</v>
      </c>
      <c r="C396" s="15">
        <v>13200000</v>
      </c>
      <c r="D396" s="16">
        <v>20700000000</v>
      </c>
      <c r="E396" s="17">
        <v>9</v>
      </c>
      <c r="F396" s="15">
        <v>237</v>
      </c>
      <c r="G396" s="15">
        <v>11</v>
      </c>
      <c r="H396" s="15">
        <v>113</v>
      </c>
      <c r="I396" s="15">
        <v>10</v>
      </c>
      <c r="J396" s="15">
        <v>142</v>
      </c>
      <c r="K396" s="15">
        <v>86270000</v>
      </c>
      <c r="L396" s="15">
        <v>21600</v>
      </c>
      <c r="M396" s="15">
        <v>345100</v>
      </c>
      <c r="N396" s="15">
        <v>258800</v>
      </c>
      <c r="O396" s="15">
        <v>4100000</v>
      </c>
      <c r="P396" s="15" t="s">
        <v>39</v>
      </c>
      <c r="Q396" s="18">
        <v>40451</v>
      </c>
      <c r="R396" s="15" t="str">
        <f>INDEX(T_Category[category],MATCH(T_Youtuber3[[#This Row],[CatID]],T_Category[CatID],1))</f>
        <v>Music</v>
      </c>
      <c r="S396" s="15" t="str">
        <f>VLOOKUP(T_Youtuber3[[#This Row],[CtrID]],T_Country[#Data],2,1)</f>
        <v>Colombia</v>
      </c>
      <c r="T396" s="15" t="str">
        <f>VLOOKUP(T_Youtuber3[[#This Row],[CtrID]],T_Country[#Data],3,0)</f>
        <v>CO</v>
      </c>
      <c r="U396" s="15">
        <f>INDEX(T_Country[Gross tertiary education enrollment (%)],MATCH(T_Youtuber3[[#This Row],[CtrID]],T_Country[CtID],0))</f>
        <v>55.3</v>
      </c>
      <c r="V396" s="19">
        <f>_xlfn.XLOOKUP(T_Youtuber3[[#This Row],[CtrID]],T_Country[CtID],T_Country[Population])</f>
        <v>50339443</v>
      </c>
      <c r="W396" s="15" cm="1">
        <f t="array" ref="W396">_xlfn._xlws.FILTER(T_Country[Unemployment rate],T_Country[CtID]=T_Youtuber3[[#This Row],[CtrID]])</f>
        <v>9.7100000000000009</v>
      </c>
      <c r="X396" s="15">
        <f>_xlfn.XLOOKUP(T_Youtuber3[[#This Row],[CtrID]],T_Country[CtID],T_Country[Urban_population])</f>
        <v>40827302</v>
      </c>
      <c r="Y396" s="15">
        <f>_xlfn.XLOOKUP(T_Youtuber3[[#This Row],[CtrID]],T_Country[CtID],T_Country[Latitude])</f>
        <v>4.5708679999999999</v>
      </c>
      <c r="Z396" s="15">
        <f>_xlfn.XLOOKUP(T_Youtuber3[[#This Row],[CtrID]],T_Country[CtID],T_Country[Longitude])</f>
        <v>-74.297300000000007</v>
      </c>
    </row>
    <row r="397" spans="1:26">
      <c r="A397" s="15">
        <v>396</v>
      </c>
      <c r="B397" s="15" t="s">
        <v>1090</v>
      </c>
      <c r="C397" s="15">
        <v>13800000</v>
      </c>
      <c r="D397" s="16">
        <v>1490000000</v>
      </c>
      <c r="E397" s="17">
        <v>13</v>
      </c>
      <c r="F397" s="15">
        <v>16</v>
      </c>
      <c r="G397" s="15">
        <v>29</v>
      </c>
      <c r="H397" s="15">
        <v>7134</v>
      </c>
      <c r="I397" s="15" t="s">
        <v>39</v>
      </c>
      <c r="J397" s="15">
        <v>138</v>
      </c>
      <c r="K397" s="15">
        <v>13533000</v>
      </c>
      <c r="L397" s="15">
        <v>3400</v>
      </c>
      <c r="M397" s="15">
        <v>54100</v>
      </c>
      <c r="N397" s="15">
        <v>40600</v>
      </c>
      <c r="O397" s="15">
        <v>649600</v>
      </c>
      <c r="P397" s="15">
        <v>100000</v>
      </c>
      <c r="Q397" s="18">
        <v>42891</v>
      </c>
      <c r="R397" s="15" t="str">
        <f>INDEX(T_Category[category],MATCH(T_Youtuber3[[#This Row],[CatID]],T_Category[CatID],1))</f>
        <v>People &amp; Blogs</v>
      </c>
      <c r="S397" s="15" t="str">
        <f>VLOOKUP(T_Youtuber3[[#This Row],[CtrID]],T_Country[#Data],2,1)</f>
        <v>Mexico</v>
      </c>
      <c r="T397" s="15" t="str">
        <f>VLOOKUP(T_Youtuber3[[#This Row],[CtrID]],T_Country[#Data],3,0)</f>
        <v>MX</v>
      </c>
      <c r="U397" s="15">
        <f>INDEX(T_Country[Gross tertiary education enrollment (%)],MATCH(T_Youtuber3[[#This Row],[CtrID]],T_Country[CtID],0))</f>
        <v>40.200000000000003</v>
      </c>
      <c r="V397" s="19">
        <f>_xlfn.XLOOKUP(T_Youtuber3[[#This Row],[CtrID]],T_Country[CtID],T_Country[Population])</f>
        <v>126000000</v>
      </c>
      <c r="W397" s="15" cm="1">
        <f t="array" ref="W397">_xlfn._xlws.FILTER(T_Country[Unemployment rate],T_Country[CtID]=T_Youtuber3[[#This Row],[CtrID]])</f>
        <v>3.42</v>
      </c>
      <c r="X397" s="15">
        <f>_xlfn.XLOOKUP(T_Youtuber3[[#This Row],[CtrID]],T_Country[CtID],T_Country[Urban_population])</f>
        <v>103000000</v>
      </c>
      <c r="Y397" s="15">
        <f>_xlfn.XLOOKUP(T_Youtuber3[[#This Row],[CtrID]],T_Country[CtID],T_Country[Latitude])</f>
        <v>23.634499999999999</v>
      </c>
      <c r="Z397" s="15">
        <f>_xlfn.XLOOKUP(T_Youtuber3[[#This Row],[CtrID]],T_Country[CtID],T_Country[Longitude])</f>
        <v>-102.553</v>
      </c>
    </row>
    <row r="398" spans="1:26">
      <c r="A398" s="15">
        <v>397</v>
      </c>
      <c r="B398" s="15" t="s">
        <v>846</v>
      </c>
      <c r="C398" s="15">
        <v>15900000</v>
      </c>
      <c r="D398" s="16">
        <v>2610000000</v>
      </c>
      <c r="E398" s="17">
        <v>7</v>
      </c>
      <c r="F398" s="15">
        <v>433</v>
      </c>
      <c r="G398" s="15">
        <v>49</v>
      </c>
      <c r="H398" s="15">
        <v>3474</v>
      </c>
      <c r="I398" s="15">
        <v>142</v>
      </c>
      <c r="J398" s="15">
        <v>20</v>
      </c>
      <c r="K398" s="15">
        <v>2006000</v>
      </c>
      <c r="L398" s="15">
        <v>502</v>
      </c>
      <c r="M398" s="15">
        <v>8000</v>
      </c>
      <c r="N398" s="15">
        <v>6000</v>
      </c>
      <c r="O398" s="15">
        <v>96300</v>
      </c>
      <c r="P398" s="15" t="s">
        <v>39</v>
      </c>
      <c r="Q398" s="18">
        <v>38762</v>
      </c>
      <c r="R398" s="15" t="str">
        <f>INDEX(T_Category[category],MATCH(T_Youtuber3[[#This Row],[CatID]],T_Category[CatID],1))</f>
        <v>Howto &amp; Style</v>
      </c>
      <c r="S398" s="15" t="str">
        <f>VLOOKUP(T_Youtuber3[[#This Row],[CtrID]],T_Country[#Data],2,1)</f>
        <v>United States</v>
      </c>
      <c r="T398" s="15" t="str">
        <f>VLOOKUP(T_Youtuber3[[#This Row],[CtrID]],T_Country[#Data],3,0)</f>
        <v>US</v>
      </c>
      <c r="U398" s="15">
        <f>INDEX(T_Country[Gross tertiary education enrollment (%)],MATCH(T_Youtuber3[[#This Row],[CtrID]],T_Country[CtID],0))</f>
        <v>88.2</v>
      </c>
      <c r="V398" s="19">
        <f>_xlfn.XLOOKUP(T_Youtuber3[[#This Row],[CtrID]],T_Country[CtID],T_Country[Population])</f>
        <v>328000000</v>
      </c>
      <c r="W398" s="15" cm="1">
        <f t="array" ref="W398">_xlfn._xlws.FILTER(T_Country[Unemployment rate],T_Country[CtID]=T_Youtuber3[[#This Row],[CtrID]])</f>
        <v>14.7</v>
      </c>
      <c r="X398" s="15">
        <f>_xlfn.XLOOKUP(T_Youtuber3[[#This Row],[CtrID]],T_Country[CtID],T_Country[Urban_population])</f>
        <v>271000000</v>
      </c>
      <c r="Y398" s="15">
        <f>_xlfn.XLOOKUP(T_Youtuber3[[#This Row],[CtrID]],T_Country[CtID],T_Country[Latitude])</f>
        <v>37.090240000000001</v>
      </c>
      <c r="Z398" s="15">
        <f>_xlfn.XLOOKUP(T_Youtuber3[[#This Row],[CtrID]],T_Country[CtID],T_Country[Longitude])</f>
        <v>-95.712900000000005</v>
      </c>
    </row>
    <row r="399" spans="1:26">
      <c r="A399" s="15">
        <v>398</v>
      </c>
      <c r="B399" s="15" t="s">
        <v>452</v>
      </c>
      <c r="C399" s="15">
        <v>23500000</v>
      </c>
      <c r="D399" s="16">
        <v>14800000000</v>
      </c>
      <c r="E399" s="17">
        <v>6</v>
      </c>
      <c r="F399" s="15">
        <v>6066</v>
      </c>
      <c r="G399" s="15">
        <v>48</v>
      </c>
      <c r="H399" s="15">
        <v>229</v>
      </c>
      <c r="I399" s="15">
        <v>13</v>
      </c>
      <c r="J399" s="15">
        <v>20</v>
      </c>
      <c r="K399" s="15">
        <v>41669000</v>
      </c>
      <c r="L399" s="15">
        <v>10400</v>
      </c>
      <c r="M399" s="15">
        <v>166700</v>
      </c>
      <c r="N399" s="15">
        <v>125000</v>
      </c>
      <c r="O399" s="15">
        <v>2000000</v>
      </c>
      <c r="P399" s="15" t="s">
        <v>39</v>
      </c>
      <c r="Q399" s="18">
        <v>41786</v>
      </c>
      <c r="R399" s="15" t="str">
        <f>INDEX(T_Category[category],MATCH(T_Youtuber3[[#This Row],[CatID]],T_Category[CatID],1))</f>
        <v>Gaming</v>
      </c>
      <c r="S399" s="15" t="str">
        <f>VLOOKUP(T_Youtuber3[[#This Row],[CtrID]],T_Country[#Data],2,1)</f>
        <v>United Kingdom</v>
      </c>
      <c r="T399" s="15" t="str">
        <f>VLOOKUP(T_Youtuber3[[#This Row],[CtrID]],T_Country[#Data],3,0)</f>
        <v>GB</v>
      </c>
      <c r="U399" s="15">
        <f>INDEX(T_Country[Gross tertiary education enrollment (%)],MATCH(T_Youtuber3[[#This Row],[CtrID]],T_Country[CtID],0))</f>
        <v>60</v>
      </c>
      <c r="V399" s="19">
        <f>_xlfn.XLOOKUP(T_Youtuber3[[#This Row],[CtrID]],T_Country[CtID],T_Country[Population])</f>
        <v>66834405</v>
      </c>
      <c r="W399" s="15" cm="1">
        <f t="array" ref="W399">_xlfn._xlws.FILTER(T_Country[Unemployment rate],T_Country[CtID]=T_Youtuber3[[#This Row],[CtrID]])</f>
        <v>3.85</v>
      </c>
      <c r="X399" s="15">
        <f>_xlfn.XLOOKUP(T_Youtuber3[[#This Row],[CtrID]],T_Country[CtID],T_Country[Urban_population])</f>
        <v>55908316</v>
      </c>
      <c r="Y399" s="15">
        <f>_xlfn.XLOOKUP(T_Youtuber3[[#This Row],[CtrID]],T_Country[CtID],T_Country[Latitude])</f>
        <v>55.378050000000002</v>
      </c>
      <c r="Z399" s="15">
        <f>_xlfn.XLOOKUP(T_Youtuber3[[#This Row],[CtrID]],T_Country[CtID],T_Country[Longitude])</f>
        <v>-3.4359700000000002</v>
      </c>
    </row>
    <row r="400" spans="1:26">
      <c r="A400" s="15">
        <v>399</v>
      </c>
      <c r="B400" s="15" t="s">
        <v>610</v>
      </c>
      <c r="C400" s="15">
        <v>19700000</v>
      </c>
      <c r="D400" s="16">
        <v>1800000000</v>
      </c>
      <c r="E400" s="17">
        <v>2</v>
      </c>
      <c r="F400" s="15">
        <v>250</v>
      </c>
      <c r="G400" s="15">
        <v>49</v>
      </c>
      <c r="H400" s="15">
        <v>5665</v>
      </c>
      <c r="I400" s="15">
        <v>112</v>
      </c>
      <c r="J400" s="15">
        <v>21</v>
      </c>
      <c r="K400" s="15">
        <v>3769000</v>
      </c>
      <c r="L400" s="15">
        <v>942</v>
      </c>
      <c r="M400" s="15">
        <v>15100</v>
      </c>
      <c r="N400" s="15">
        <v>11300</v>
      </c>
      <c r="O400" s="15">
        <v>180900</v>
      </c>
      <c r="P400" s="15" t="s">
        <v>39</v>
      </c>
      <c r="Q400" s="18">
        <v>40225</v>
      </c>
      <c r="R400" s="15" t="str">
        <f>INDEX(T_Category[category],MATCH(T_Youtuber3[[#This Row],[CatID]],T_Category[CatID],1))</f>
        <v>Comedy</v>
      </c>
      <c r="S400" s="15" t="str">
        <f>VLOOKUP(T_Youtuber3[[#This Row],[CtrID]],T_Country[#Data],2,1)</f>
        <v>United States</v>
      </c>
      <c r="T400" s="15" t="str">
        <f>VLOOKUP(T_Youtuber3[[#This Row],[CtrID]],T_Country[#Data],3,0)</f>
        <v>US</v>
      </c>
      <c r="U400" s="15">
        <f>INDEX(T_Country[Gross tertiary education enrollment (%)],MATCH(T_Youtuber3[[#This Row],[CtrID]],T_Country[CtID],0))</f>
        <v>88.2</v>
      </c>
      <c r="V400" s="19">
        <f>_xlfn.XLOOKUP(T_Youtuber3[[#This Row],[CtrID]],T_Country[CtID],T_Country[Population])</f>
        <v>328000000</v>
      </c>
      <c r="W400" s="15" cm="1">
        <f t="array" ref="W400">_xlfn._xlws.FILTER(T_Country[Unemployment rate],T_Country[CtID]=T_Youtuber3[[#This Row],[CtrID]])</f>
        <v>14.7</v>
      </c>
      <c r="X400" s="15">
        <f>_xlfn.XLOOKUP(T_Youtuber3[[#This Row],[CtrID]],T_Country[CtID],T_Country[Urban_population])</f>
        <v>271000000</v>
      </c>
      <c r="Y400" s="15">
        <f>_xlfn.XLOOKUP(T_Youtuber3[[#This Row],[CtrID]],T_Country[CtID],T_Country[Latitude])</f>
        <v>37.090240000000001</v>
      </c>
      <c r="Z400" s="15">
        <f>_xlfn.XLOOKUP(T_Youtuber3[[#This Row],[CtrID]],T_Country[CtID],T_Country[Longitude])</f>
        <v>-95.712900000000005</v>
      </c>
    </row>
    <row r="401" spans="1:26">
      <c r="A401" s="15">
        <v>400</v>
      </c>
      <c r="B401" s="15" t="s">
        <v>811</v>
      </c>
      <c r="C401" s="15">
        <v>16200000</v>
      </c>
      <c r="D401" s="16">
        <v>10200000000</v>
      </c>
      <c r="E401" s="17">
        <v>9</v>
      </c>
      <c r="F401" s="15">
        <v>258</v>
      </c>
      <c r="G401" s="15">
        <v>49</v>
      </c>
      <c r="H401" s="15">
        <v>426</v>
      </c>
      <c r="I401" s="15">
        <v>140</v>
      </c>
      <c r="J401" s="15">
        <v>118</v>
      </c>
      <c r="K401" s="15">
        <v>63441000</v>
      </c>
      <c r="L401" s="15">
        <v>15900</v>
      </c>
      <c r="M401" s="15">
        <v>253800</v>
      </c>
      <c r="N401" s="15">
        <v>190300</v>
      </c>
      <c r="O401" s="15">
        <v>3000000</v>
      </c>
      <c r="P401" s="15" t="s">
        <v>39</v>
      </c>
      <c r="Q401" s="18">
        <v>38674</v>
      </c>
      <c r="R401" s="15" t="str">
        <f>INDEX(T_Category[category],MATCH(T_Youtuber3[[#This Row],[CatID]],T_Category[CatID],1))</f>
        <v>Music</v>
      </c>
      <c r="S401" s="15" t="str">
        <f>VLOOKUP(T_Youtuber3[[#This Row],[CtrID]],T_Country[#Data],2,1)</f>
        <v>United States</v>
      </c>
      <c r="T401" s="15" t="str">
        <f>VLOOKUP(T_Youtuber3[[#This Row],[CtrID]],T_Country[#Data],3,0)</f>
        <v>US</v>
      </c>
      <c r="U401" s="15">
        <f>INDEX(T_Country[Gross tertiary education enrollment (%)],MATCH(T_Youtuber3[[#This Row],[CtrID]],T_Country[CtID],0))</f>
        <v>88.2</v>
      </c>
      <c r="V401" s="19">
        <f>_xlfn.XLOOKUP(T_Youtuber3[[#This Row],[CtrID]],T_Country[CtID],T_Country[Population])</f>
        <v>328000000</v>
      </c>
      <c r="W401" s="15" cm="1">
        <f t="array" ref="W401">_xlfn._xlws.FILTER(T_Country[Unemployment rate],T_Country[CtID]=T_Youtuber3[[#This Row],[CtrID]])</f>
        <v>14.7</v>
      </c>
      <c r="X401" s="15">
        <f>_xlfn.XLOOKUP(T_Youtuber3[[#This Row],[CtrID]],T_Country[CtID],T_Country[Urban_population])</f>
        <v>271000000</v>
      </c>
      <c r="Y401" s="15">
        <f>_xlfn.XLOOKUP(T_Youtuber3[[#This Row],[CtrID]],T_Country[CtID],T_Country[Latitude])</f>
        <v>37.090240000000001</v>
      </c>
      <c r="Z401" s="15">
        <f>_xlfn.XLOOKUP(T_Youtuber3[[#This Row],[CtrID]],T_Country[CtID],T_Country[Longitude])</f>
        <v>-95.712900000000005</v>
      </c>
    </row>
    <row r="402" spans="1:26">
      <c r="A402" s="15">
        <v>401</v>
      </c>
      <c r="B402" s="15" t="s">
        <v>242</v>
      </c>
      <c r="C402" s="15">
        <v>34000000</v>
      </c>
      <c r="D402" s="16">
        <v>3960000000</v>
      </c>
      <c r="E402" s="17">
        <v>4</v>
      </c>
      <c r="F402" s="15">
        <v>2284</v>
      </c>
      <c r="G402" s="15">
        <v>20</v>
      </c>
      <c r="H402" s="15">
        <v>1882</v>
      </c>
      <c r="I402" s="15">
        <v>1</v>
      </c>
      <c r="J402" s="15">
        <v>33</v>
      </c>
      <c r="K402" s="16">
        <v>547000000</v>
      </c>
      <c r="L402" s="15">
        <v>136800</v>
      </c>
      <c r="M402" s="15">
        <v>2200000</v>
      </c>
      <c r="N402" s="15">
        <v>1600000</v>
      </c>
      <c r="O402" s="15">
        <v>26300000</v>
      </c>
      <c r="P402" s="15">
        <v>5500000</v>
      </c>
      <c r="Q402" s="18">
        <v>42985</v>
      </c>
      <c r="R402" s="15" t="str">
        <f>INDEX(T_Category[category],MATCH(T_Youtuber3[[#This Row],[CatID]],T_Category[CatID],1))</f>
        <v>Entertainment</v>
      </c>
      <c r="S402" s="15" t="str">
        <f>VLOOKUP(T_Youtuber3[[#This Row],[CtrID]],T_Country[#Data],2,1)</f>
        <v>Indonesia</v>
      </c>
      <c r="T402" s="15" t="str">
        <f>VLOOKUP(T_Youtuber3[[#This Row],[CtrID]],T_Country[#Data],3,0)</f>
        <v>ID</v>
      </c>
      <c r="U402" s="15">
        <f>INDEX(T_Country[Gross tertiary education enrollment (%)],MATCH(T_Youtuber3[[#This Row],[CtrID]],T_Country[CtID],0))</f>
        <v>36.299999999999997</v>
      </c>
      <c r="V402" s="19">
        <f>_xlfn.XLOOKUP(T_Youtuber3[[#This Row],[CtrID]],T_Country[CtID],T_Country[Population])</f>
        <v>270000000</v>
      </c>
      <c r="W402" s="15" cm="1">
        <f t="array" ref="W402">_xlfn._xlws.FILTER(T_Country[Unemployment rate],T_Country[CtID]=T_Youtuber3[[#This Row],[CtrID]])</f>
        <v>4.6900000000000004</v>
      </c>
      <c r="X402" s="15">
        <f>_xlfn.XLOOKUP(T_Youtuber3[[#This Row],[CtrID]],T_Country[CtID],T_Country[Urban_population])</f>
        <v>152000000</v>
      </c>
      <c r="Y402" s="15">
        <f>_xlfn.XLOOKUP(T_Youtuber3[[#This Row],[CtrID]],T_Country[CtID],T_Country[Latitude])</f>
        <v>-0.78927999999999998</v>
      </c>
      <c r="Z402" s="15">
        <f>_xlfn.XLOOKUP(T_Youtuber3[[#This Row],[CtrID]],T_Country[CtID],T_Country[Longitude])</f>
        <v>113.9213</v>
      </c>
    </row>
    <row r="403" spans="1:26">
      <c r="A403" s="15">
        <v>402</v>
      </c>
      <c r="B403" s="15" t="s">
        <v>1193</v>
      </c>
      <c r="C403" s="15">
        <v>13000000</v>
      </c>
      <c r="D403" s="16">
        <v>10000000000</v>
      </c>
      <c r="E403" s="17">
        <v>4</v>
      </c>
      <c r="F403" s="15">
        <v>716</v>
      </c>
      <c r="G403" s="15">
        <v>49</v>
      </c>
      <c r="H403" s="15">
        <v>440</v>
      </c>
      <c r="I403" s="15">
        <v>170</v>
      </c>
      <c r="J403" s="15">
        <v>166</v>
      </c>
      <c r="K403" s="15">
        <v>41109000</v>
      </c>
      <c r="L403" s="15">
        <v>10300</v>
      </c>
      <c r="M403" s="15">
        <v>164400</v>
      </c>
      <c r="N403" s="15">
        <v>123300</v>
      </c>
      <c r="O403" s="15">
        <v>2000000</v>
      </c>
      <c r="P403" s="15" t="s">
        <v>39</v>
      </c>
      <c r="Q403" s="18">
        <v>39201</v>
      </c>
      <c r="R403" s="15" t="str">
        <f>INDEX(T_Category[category],MATCH(T_Youtuber3[[#This Row],[CatID]],T_Category[CatID],1))</f>
        <v>Entertainment</v>
      </c>
      <c r="S403" s="15" t="str">
        <f>VLOOKUP(T_Youtuber3[[#This Row],[CtrID]],T_Country[#Data],2,1)</f>
        <v>United States</v>
      </c>
      <c r="T403" s="15" t="str">
        <f>VLOOKUP(T_Youtuber3[[#This Row],[CtrID]],T_Country[#Data],3,0)</f>
        <v>US</v>
      </c>
      <c r="U403" s="15">
        <f>INDEX(T_Country[Gross tertiary education enrollment (%)],MATCH(T_Youtuber3[[#This Row],[CtrID]],T_Country[CtID],0))</f>
        <v>88.2</v>
      </c>
      <c r="V403" s="19">
        <f>_xlfn.XLOOKUP(T_Youtuber3[[#This Row],[CtrID]],T_Country[CtID],T_Country[Population])</f>
        <v>328000000</v>
      </c>
      <c r="W403" s="15" cm="1">
        <f t="array" ref="W403">_xlfn._xlws.FILTER(T_Country[Unemployment rate],T_Country[CtID]=T_Youtuber3[[#This Row],[CtrID]])</f>
        <v>14.7</v>
      </c>
      <c r="X403" s="15">
        <f>_xlfn.XLOOKUP(T_Youtuber3[[#This Row],[CtrID]],T_Country[CtID],T_Country[Urban_population])</f>
        <v>271000000</v>
      </c>
      <c r="Y403" s="15">
        <f>_xlfn.XLOOKUP(T_Youtuber3[[#This Row],[CtrID]],T_Country[CtID],T_Country[Latitude])</f>
        <v>37.090240000000001</v>
      </c>
      <c r="Z403" s="15">
        <f>_xlfn.XLOOKUP(T_Youtuber3[[#This Row],[CtrID]],T_Country[CtID],T_Country[Longitude])</f>
        <v>-95.712900000000005</v>
      </c>
    </row>
    <row r="404" spans="1:26">
      <c r="A404" s="15">
        <v>403</v>
      </c>
      <c r="B404" s="15" t="s">
        <v>982</v>
      </c>
      <c r="C404" s="15">
        <v>14600000</v>
      </c>
      <c r="D404" s="16">
        <v>3600000000</v>
      </c>
      <c r="E404" s="17">
        <v>6</v>
      </c>
      <c r="F404" s="15">
        <v>1244</v>
      </c>
      <c r="G404" s="15">
        <v>49</v>
      </c>
      <c r="H404" s="15">
        <v>2223</v>
      </c>
      <c r="I404" s="15">
        <v>155</v>
      </c>
      <c r="J404" s="15">
        <v>150</v>
      </c>
      <c r="K404" s="15">
        <v>92594000</v>
      </c>
      <c r="L404" s="15">
        <v>23100</v>
      </c>
      <c r="M404" s="15">
        <v>370400</v>
      </c>
      <c r="N404" s="15">
        <v>277800</v>
      </c>
      <c r="O404" s="15">
        <v>4400000</v>
      </c>
      <c r="P404" s="15">
        <v>400000</v>
      </c>
      <c r="Q404" s="18">
        <v>41099</v>
      </c>
      <c r="R404" s="15" t="str">
        <f>INDEX(T_Category[category],MATCH(T_Youtuber3[[#This Row],[CatID]],T_Category[CatID],1))</f>
        <v>Gaming</v>
      </c>
      <c r="S404" s="15" t="str">
        <f>VLOOKUP(T_Youtuber3[[#This Row],[CtrID]],T_Country[#Data],2,1)</f>
        <v>United States</v>
      </c>
      <c r="T404" s="15" t="str">
        <f>VLOOKUP(T_Youtuber3[[#This Row],[CtrID]],T_Country[#Data],3,0)</f>
        <v>US</v>
      </c>
      <c r="U404" s="15">
        <f>INDEX(T_Country[Gross tertiary education enrollment (%)],MATCH(T_Youtuber3[[#This Row],[CtrID]],T_Country[CtID],0))</f>
        <v>88.2</v>
      </c>
      <c r="V404" s="19">
        <f>_xlfn.XLOOKUP(T_Youtuber3[[#This Row],[CtrID]],T_Country[CtID],T_Country[Population])</f>
        <v>328000000</v>
      </c>
      <c r="W404" s="15" cm="1">
        <f t="array" ref="W404">_xlfn._xlws.FILTER(T_Country[Unemployment rate],T_Country[CtID]=T_Youtuber3[[#This Row],[CtrID]])</f>
        <v>14.7</v>
      </c>
      <c r="X404" s="15">
        <f>_xlfn.XLOOKUP(T_Youtuber3[[#This Row],[CtrID]],T_Country[CtID],T_Country[Urban_population])</f>
        <v>271000000</v>
      </c>
      <c r="Y404" s="15">
        <f>_xlfn.XLOOKUP(T_Youtuber3[[#This Row],[CtrID]],T_Country[CtID],T_Country[Latitude])</f>
        <v>37.090240000000001</v>
      </c>
      <c r="Z404" s="15">
        <f>_xlfn.XLOOKUP(T_Youtuber3[[#This Row],[CtrID]],T_Country[CtID],T_Country[Longitude])</f>
        <v>-95.712900000000005</v>
      </c>
    </row>
    <row r="405" spans="1:26">
      <c r="A405" s="15">
        <v>404</v>
      </c>
      <c r="B405" s="15" t="s">
        <v>731</v>
      </c>
      <c r="C405" s="15">
        <v>17600000</v>
      </c>
      <c r="D405" s="16">
        <v>3800000000</v>
      </c>
      <c r="E405" s="17">
        <v>9</v>
      </c>
      <c r="F405" s="15">
        <v>326</v>
      </c>
      <c r="G405" s="15">
        <v>40</v>
      </c>
      <c r="H405" s="15">
        <v>2056</v>
      </c>
      <c r="I405" s="15">
        <v>12</v>
      </c>
      <c r="J405" s="15">
        <v>109</v>
      </c>
      <c r="K405" s="15">
        <v>11099000</v>
      </c>
      <c r="L405" s="15">
        <v>2800</v>
      </c>
      <c r="M405" s="15">
        <v>44400</v>
      </c>
      <c r="N405" s="15">
        <v>33300</v>
      </c>
      <c r="O405" s="15">
        <v>532700</v>
      </c>
      <c r="P405" s="15" t="s">
        <v>39</v>
      </c>
      <c r="Q405" s="18">
        <v>40777</v>
      </c>
      <c r="R405" s="15" t="str">
        <f>INDEX(T_Category[category],MATCH(T_Youtuber3[[#This Row],[CatID]],T_Category[CatID],1))</f>
        <v>Music</v>
      </c>
      <c r="S405" s="15" t="str">
        <f>VLOOKUP(T_Youtuber3[[#This Row],[CtrID]],T_Country[#Data],2,1)</f>
        <v>South Korea</v>
      </c>
      <c r="T405" s="15" t="str">
        <f>VLOOKUP(T_Youtuber3[[#This Row],[CtrID]],T_Country[#Data],3,0)</f>
        <v>KR</v>
      </c>
      <c r="U405" s="15">
        <f>INDEX(T_Country[Gross tertiary education enrollment (%)],MATCH(T_Youtuber3[[#This Row],[CtrID]],T_Country[CtID],0))</f>
        <v>94.3</v>
      </c>
      <c r="V405" s="19">
        <f>_xlfn.XLOOKUP(T_Youtuber3[[#This Row],[CtrID]],T_Country[CtID],T_Country[Population])</f>
        <v>51709098</v>
      </c>
      <c r="W405" s="15" cm="1">
        <f t="array" ref="W405">_xlfn._xlws.FILTER(T_Country[Unemployment rate],T_Country[CtID]=T_Youtuber3[[#This Row],[CtrID]])</f>
        <v>4.1500000000000004</v>
      </c>
      <c r="X405" s="15">
        <f>_xlfn.XLOOKUP(T_Youtuber3[[#This Row],[CtrID]],T_Country[CtID],T_Country[Urban_population])</f>
        <v>42106719</v>
      </c>
      <c r="Y405" s="15">
        <f>_xlfn.XLOOKUP(T_Youtuber3[[#This Row],[CtrID]],T_Country[CtID],T_Country[Latitude])</f>
        <v>35.907760000000003</v>
      </c>
      <c r="Z405" s="15">
        <f>_xlfn.XLOOKUP(T_Youtuber3[[#This Row],[CtrID]],T_Country[CtID],T_Country[Longitude])</f>
        <v>127.76690000000001</v>
      </c>
    </row>
    <row r="406" spans="1:26">
      <c r="A406" s="15">
        <v>405</v>
      </c>
      <c r="B406" s="15" t="s">
        <v>634</v>
      </c>
      <c r="C406" s="15">
        <v>19100000</v>
      </c>
      <c r="D406" s="16">
        <v>13100000000</v>
      </c>
      <c r="E406" s="17">
        <v>4</v>
      </c>
      <c r="F406" s="15">
        <v>6526</v>
      </c>
      <c r="G406" s="15">
        <v>49</v>
      </c>
      <c r="H406" s="15">
        <v>283</v>
      </c>
      <c r="I406" s="15">
        <v>115</v>
      </c>
      <c r="J406" s="15">
        <v>23</v>
      </c>
      <c r="K406" s="15">
        <v>17243000</v>
      </c>
      <c r="L406" s="15">
        <v>4300</v>
      </c>
      <c r="M406" s="15">
        <v>69000</v>
      </c>
      <c r="N406" s="15">
        <v>51700</v>
      </c>
      <c r="O406" s="15">
        <v>827600</v>
      </c>
      <c r="P406" s="15" t="s">
        <v>39</v>
      </c>
      <c r="Q406" s="18">
        <v>38980</v>
      </c>
      <c r="R406" s="15" t="str">
        <f>INDEX(T_Category[category],MATCH(T_Youtuber3[[#This Row],[CatID]],T_Category[CatID],1))</f>
        <v>Entertainment</v>
      </c>
      <c r="S406" s="15" t="str">
        <f>VLOOKUP(T_Youtuber3[[#This Row],[CtrID]],T_Country[#Data],2,1)</f>
        <v>United States</v>
      </c>
      <c r="T406" s="15" t="str">
        <f>VLOOKUP(T_Youtuber3[[#This Row],[CtrID]],T_Country[#Data],3,0)</f>
        <v>US</v>
      </c>
      <c r="U406" s="15">
        <f>INDEX(T_Country[Gross tertiary education enrollment (%)],MATCH(T_Youtuber3[[#This Row],[CtrID]],T_Country[CtID],0))</f>
        <v>88.2</v>
      </c>
      <c r="V406" s="19">
        <f>_xlfn.XLOOKUP(T_Youtuber3[[#This Row],[CtrID]],T_Country[CtID],T_Country[Population])</f>
        <v>328000000</v>
      </c>
      <c r="W406" s="15" cm="1">
        <f t="array" ref="W406">_xlfn._xlws.FILTER(T_Country[Unemployment rate],T_Country[CtID]=T_Youtuber3[[#This Row],[CtrID]])</f>
        <v>14.7</v>
      </c>
      <c r="X406" s="15">
        <f>_xlfn.XLOOKUP(T_Youtuber3[[#This Row],[CtrID]],T_Country[CtID],T_Country[Urban_population])</f>
        <v>271000000</v>
      </c>
      <c r="Y406" s="15">
        <f>_xlfn.XLOOKUP(T_Youtuber3[[#This Row],[CtrID]],T_Country[CtID],T_Country[Latitude])</f>
        <v>37.090240000000001</v>
      </c>
      <c r="Z406" s="15">
        <f>_xlfn.XLOOKUP(T_Youtuber3[[#This Row],[CtrID]],T_Country[CtID],T_Country[Longitude])</f>
        <v>-95.712900000000005</v>
      </c>
    </row>
    <row r="407" spans="1:26">
      <c r="A407" s="15">
        <v>406</v>
      </c>
      <c r="B407" s="15" t="s">
        <v>245</v>
      </c>
      <c r="C407" s="15">
        <v>34000000</v>
      </c>
      <c r="D407" s="16">
        <v>11400000000</v>
      </c>
      <c r="E407" s="17">
        <v>5</v>
      </c>
      <c r="F407" s="15">
        <v>240</v>
      </c>
      <c r="G407" s="15">
        <v>19</v>
      </c>
      <c r="H407" s="15">
        <v>360</v>
      </c>
      <c r="I407" s="15">
        <v>32</v>
      </c>
      <c r="J407" s="15">
        <v>8</v>
      </c>
      <c r="K407" s="16">
        <v>180000000</v>
      </c>
      <c r="L407" s="15">
        <v>45000</v>
      </c>
      <c r="M407" s="15">
        <v>719600</v>
      </c>
      <c r="N407" s="15">
        <v>539700</v>
      </c>
      <c r="O407" s="15">
        <v>8600000</v>
      </c>
      <c r="P407" s="15">
        <v>600000</v>
      </c>
      <c r="Q407" s="18">
        <v>41298</v>
      </c>
      <c r="R407" s="15" t="str">
        <f>INDEX(T_Category[category],MATCH(T_Youtuber3[[#This Row],[CatID]],T_Category[CatID],1))</f>
        <v>Film &amp; Animation</v>
      </c>
      <c r="S407" s="15" t="str">
        <f>VLOOKUP(T_Youtuber3[[#This Row],[CtrID]],T_Country[#Data],2,1)</f>
        <v>India</v>
      </c>
      <c r="T407" s="15" t="str">
        <f>VLOOKUP(T_Youtuber3[[#This Row],[CtrID]],T_Country[#Data],3,0)</f>
        <v>IN</v>
      </c>
      <c r="U407" s="15">
        <f>INDEX(T_Country[Gross tertiary education enrollment (%)],MATCH(T_Youtuber3[[#This Row],[CtrID]],T_Country[CtID],0))</f>
        <v>28.1</v>
      </c>
      <c r="V407" s="19">
        <f>_xlfn.XLOOKUP(T_Youtuber3[[#This Row],[CtrID]],T_Country[CtID],T_Country[Population])</f>
        <v>1370000000</v>
      </c>
      <c r="W407" s="15" cm="1">
        <f t="array" ref="W407">_xlfn._xlws.FILTER(T_Country[Unemployment rate],T_Country[CtID]=T_Youtuber3[[#This Row],[CtrID]])</f>
        <v>5.36</v>
      </c>
      <c r="X407" s="15">
        <f>_xlfn.XLOOKUP(T_Youtuber3[[#This Row],[CtrID]],T_Country[CtID],T_Country[Urban_population])</f>
        <v>471000000</v>
      </c>
      <c r="Y407" s="15">
        <f>_xlfn.XLOOKUP(T_Youtuber3[[#This Row],[CtrID]],T_Country[CtID],T_Country[Latitude])</f>
        <v>20.593679999999999</v>
      </c>
      <c r="Z407" s="15">
        <f>_xlfn.XLOOKUP(T_Youtuber3[[#This Row],[CtrID]],T_Country[CtID],T_Country[Longitude])</f>
        <v>78.962879999999998</v>
      </c>
    </row>
    <row r="408" spans="1:26">
      <c r="A408" s="15">
        <v>407</v>
      </c>
      <c r="B408" s="15" t="s">
        <v>814</v>
      </c>
      <c r="C408" s="15">
        <v>16200000</v>
      </c>
      <c r="D408" s="16">
        <v>4080000000</v>
      </c>
      <c r="E408" s="17">
        <v>6</v>
      </c>
      <c r="F408" s="15">
        <v>1294</v>
      </c>
      <c r="G408" s="15">
        <v>48</v>
      </c>
      <c r="H408" s="15">
        <v>1856</v>
      </c>
      <c r="I408" s="15">
        <v>23</v>
      </c>
      <c r="J408" s="15">
        <v>136</v>
      </c>
      <c r="K408" s="15">
        <v>27808000</v>
      </c>
      <c r="L408" s="15">
        <v>7000</v>
      </c>
      <c r="M408" s="15">
        <v>111200</v>
      </c>
      <c r="N408" s="15">
        <v>83400</v>
      </c>
      <c r="O408" s="15">
        <v>1300000</v>
      </c>
      <c r="P408" s="15">
        <v>100000</v>
      </c>
      <c r="Q408" s="18">
        <v>40569</v>
      </c>
      <c r="R408" s="15" t="str">
        <f>INDEX(T_Category[category],MATCH(T_Youtuber3[[#This Row],[CatID]],T_Category[CatID],1))</f>
        <v>Gaming</v>
      </c>
      <c r="S408" s="15" t="str">
        <f>VLOOKUP(T_Youtuber3[[#This Row],[CtrID]],T_Country[#Data],2,1)</f>
        <v>United Kingdom</v>
      </c>
      <c r="T408" s="15" t="str">
        <f>VLOOKUP(T_Youtuber3[[#This Row],[CtrID]],T_Country[#Data],3,0)</f>
        <v>GB</v>
      </c>
      <c r="U408" s="15">
        <f>INDEX(T_Country[Gross tertiary education enrollment (%)],MATCH(T_Youtuber3[[#This Row],[CtrID]],T_Country[CtID],0))</f>
        <v>60</v>
      </c>
      <c r="V408" s="19">
        <f>_xlfn.XLOOKUP(T_Youtuber3[[#This Row],[CtrID]],T_Country[CtID],T_Country[Population])</f>
        <v>66834405</v>
      </c>
      <c r="W408" s="15" cm="1">
        <f t="array" ref="W408">_xlfn._xlws.FILTER(T_Country[Unemployment rate],T_Country[CtID]=T_Youtuber3[[#This Row],[CtrID]])</f>
        <v>3.85</v>
      </c>
      <c r="X408" s="15">
        <f>_xlfn.XLOOKUP(T_Youtuber3[[#This Row],[CtrID]],T_Country[CtID],T_Country[Urban_population])</f>
        <v>55908316</v>
      </c>
      <c r="Y408" s="15">
        <f>_xlfn.XLOOKUP(T_Youtuber3[[#This Row],[CtrID]],T_Country[CtID],T_Country[Latitude])</f>
        <v>55.378050000000002</v>
      </c>
      <c r="Z408" s="15">
        <f>_xlfn.XLOOKUP(T_Youtuber3[[#This Row],[CtrID]],T_Country[CtID],T_Country[Longitude])</f>
        <v>-3.4359700000000002</v>
      </c>
    </row>
    <row r="409" spans="1:26">
      <c r="A409" s="15">
        <v>408</v>
      </c>
      <c r="B409" s="15" t="s">
        <v>214</v>
      </c>
      <c r="C409" s="15">
        <v>37200000</v>
      </c>
      <c r="D409" s="16">
        <v>16400000000</v>
      </c>
      <c r="E409" s="17">
        <v>2</v>
      </c>
      <c r="F409" s="15">
        <v>220</v>
      </c>
      <c r="G409" s="15">
        <v>19</v>
      </c>
      <c r="H409" s="15">
        <v>178</v>
      </c>
      <c r="I409" s="15">
        <v>24</v>
      </c>
      <c r="J409" s="15">
        <v>3</v>
      </c>
      <c r="K409" s="15">
        <v>49861000</v>
      </c>
      <c r="L409" s="15">
        <v>12500</v>
      </c>
      <c r="M409" s="15">
        <v>199400</v>
      </c>
      <c r="N409" s="15">
        <v>149600</v>
      </c>
      <c r="O409" s="15">
        <v>2400000</v>
      </c>
      <c r="P409" s="15">
        <v>100000</v>
      </c>
      <c r="Q409" s="18">
        <v>42814</v>
      </c>
      <c r="R409" s="15" t="str">
        <f>INDEX(T_Category[category],MATCH(T_Youtuber3[[#This Row],[CatID]],T_Category[CatID],1))</f>
        <v>Comedy</v>
      </c>
      <c r="S409" s="15" t="str">
        <f>VLOOKUP(T_Youtuber3[[#This Row],[CtrID]],T_Country[#Data],2,1)</f>
        <v>India</v>
      </c>
      <c r="T409" s="15" t="str">
        <f>VLOOKUP(T_Youtuber3[[#This Row],[CtrID]],T_Country[#Data],3,0)</f>
        <v>IN</v>
      </c>
      <c r="U409" s="15">
        <f>INDEX(T_Country[Gross tertiary education enrollment (%)],MATCH(T_Youtuber3[[#This Row],[CtrID]],T_Country[CtID],0))</f>
        <v>28.1</v>
      </c>
      <c r="V409" s="19">
        <f>_xlfn.XLOOKUP(T_Youtuber3[[#This Row],[CtrID]],T_Country[CtID],T_Country[Population])</f>
        <v>1370000000</v>
      </c>
      <c r="W409" s="15" cm="1">
        <f t="array" ref="W409">_xlfn._xlws.FILTER(T_Country[Unemployment rate],T_Country[CtID]=T_Youtuber3[[#This Row],[CtrID]])</f>
        <v>5.36</v>
      </c>
      <c r="X409" s="15">
        <f>_xlfn.XLOOKUP(T_Youtuber3[[#This Row],[CtrID]],T_Country[CtID],T_Country[Urban_population])</f>
        <v>471000000</v>
      </c>
      <c r="Y409" s="15">
        <f>_xlfn.XLOOKUP(T_Youtuber3[[#This Row],[CtrID]],T_Country[CtID],T_Country[Latitude])</f>
        <v>20.593679999999999</v>
      </c>
      <c r="Z409" s="15">
        <f>_xlfn.XLOOKUP(T_Youtuber3[[#This Row],[CtrID]],T_Country[CtID],T_Country[Longitude])</f>
        <v>78.962879999999998</v>
      </c>
    </row>
    <row r="410" spans="1:26">
      <c r="A410" s="15">
        <v>409</v>
      </c>
      <c r="B410" s="15" t="s">
        <v>1111</v>
      </c>
      <c r="C410" s="15">
        <v>13600000</v>
      </c>
      <c r="D410" s="16">
        <v>5140000000</v>
      </c>
      <c r="E410" s="17">
        <v>3</v>
      </c>
      <c r="F410" s="15">
        <v>1097</v>
      </c>
      <c r="G410" s="15">
        <v>19</v>
      </c>
      <c r="H410" s="15">
        <v>1303</v>
      </c>
      <c r="I410" s="15">
        <v>114</v>
      </c>
      <c r="J410" s="15">
        <v>42</v>
      </c>
      <c r="K410" s="15">
        <v>10764000</v>
      </c>
      <c r="L410" s="15">
        <v>2700</v>
      </c>
      <c r="M410" s="15">
        <v>43100</v>
      </c>
      <c r="N410" s="15">
        <v>32300</v>
      </c>
      <c r="O410" s="15">
        <v>516700</v>
      </c>
      <c r="P410" s="15">
        <v>100000</v>
      </c>
      <c r="Q410" s="18">
        <v>42729</v>
      </c>
      <c r="R410" s="15" t="str">
        <f>INDEX(T_Category[category],MATCH(T_Youtuber3[[#This Row],[CatID]],T_Category[CatID],1))</f>
        <v>Education</v>
      </c>
      <c r="S410" s="15" t="str">
        <f>VLOOKUP(T_Youtuber3[[#This Row],[CtrID]],T_Country[#Data],2,1)</f>
        <v>India</v>
      </c>
      <c r="T410" s="15" t="str">
        <f>VLOOKUP(T_Youtuber3[[#This Row],[CtrID]],T_Country[#Data],3,0)</f>
        <v>IN</v>
      </c>
      <c r="U410" s="15">
        <f>INDEX(T_Country[Gross tertiary education enrollment (%)],MATCH(T_Youtuber3[[#This Row],[CtrID]],T_Country[CtID],0))</f>
        <v>28.1</v>
      </c>
      <c r="V410" s="19">
        <f>_xlfn.XLOOKUP(T_Youtuber3[[#This Row],[CtrID]],T_Country[CtID],T_Country[Population])</f>
        <v>1370000000</v>
      </c>
      <c r="W410" s="15" cm="1">
        <f t="array" ref="W410">_xlfn._xlws.FILTER(T_Country[Unemployment rate],T_Country[CtID]=T_Youtuber3[[#This Row],[CtrID]])</f>
        <v>5.36</v>
      </c>
      <c r="X410" s="15">
        <f>_xlfn.XLOOKUP(T_Youtuber3[[#This Row],[CtrID]],T_Country[CtID],T_Country[Urban_population])</f>
        <v>471000000</v>
      </c>
      <c r="Y410" s="15">
        <f>_xlfn.XLOOKUP(T_Youtuber3[[#This Row],[CtrID]],T_Country[CtID],T_Country[Latitude])</f>
        <v>20.593679999999999</v>
      </c>
      <c r="Z410" s="15">
        <f>_xlfn.XLOOKUP(T_Youtuber3[[#This Row],[CtrID]],T_Country[CtID],T_Country[Longitude])</f>
        <v>78.962879999999998</v>
      </c>
    </row>
    <row r="411" spans="1:26">
      <c r="A411" s="15">
        <v>410</v>
      </c>
      <c r="B411" s="15" t="s">
        <v>1190</v>
      </c>
      <c r="C411" s="15">
        <v>13000000</v>
      </c>
      <c r="D411" s="16">
        <v>5060000000</v>
      </c>
      <c r="E411" s="17">
        <v>4</v>
      </c>
      <c r="F411" s="15">
        <v>8</v>
      </c>
      <c r="G411" s="15">
        <v>19</v>
      </c>
      <c r="H411" s="15">
        <v>3686280</v>
      </c>
      <c r="I411" s="15">
        <v>5227</v>
      </c>
      <c r="J411" s="15" t="s">
        <v>39</v>
      </c>
      <c r="K411" s="15">
        <v>2</v>
      </c>
      <c r="L411" s="15">
        <v>0</v>
      </c>
      <c r="M411" s="15">
        <v>0.01</v>
      </c>
      <c r="N411" s="15">
        <v>0.01</v>
      </c>
      <c r="O411" s="15">
        <v>0.1</v>
      </c>
      <c r="P411" s="15" t="s">
        <v>39</v>
      </c>
      <c r="Q411" s="18">
        <v>44273</v>
      </c>
      <c r="R411" s="15" t="str">
        <f>INDEX(T_Category[category],MATCH(T_Youtuber3[[#This Row],[CatID]],T_Category[CatID],1))</f>
        <v>Entertainment</v>
      </c>
      <c r="S411" s="15" t="str">
        <f>VLOOKUP(T_Youtuber3[[#This Row],[CtrID]],T_Country[#Data],2,1)</f>
        <v>India</v>
      </c>
      <c r="T411" s="15" t="str">
        <f>VLOOKUP(T_Youtuber3[[#This Row],[CtrID]],T_Country[#Data],3,0)</f>
        <v>IN</v>
      </c>
      <c r="U411" s="15">
        <f>INDEX(T_Country[Gross tertiary education enrollment (%)],MATCH(T_Youtuber3[[#This Row],[CtrID]],T_Country[CtID],0))</f>
        <v>28.1</v>
      </c>
      <c r="V411" s="19">
        <f>_xlfn.XLOOKUP(T_Youtuber3[[#This Row],[CtrID]],T_Country[CtID],T_Country[Population])</f>
        <v>1370000000</v>
      </c>
      <c r="W411" s="15" cm="1">
        <f t="array" ref="W411">_xlfn._xlws.FILTER(T_Country[Unemployment rate],T_Country[CtID]=T_Youtuber3[[#This Row],[CtrID]])</f>
        <v>5.36</v>
      </c>
      <c r="X411" s="15">
        <f>_xlfn.XLOOKUP(T_Youtuber3[[#This Row],[CtrID]],T_Country[CtID],T_Country[Urban_population])</f>
        <v>471000000</v>
      </c>
      <c r="Y411" s="15">
        <f>_xlfn.XLOOKUP(T_Youtuber3[[#This Row],[CtrID]],T_Country[CtID],T_Country[Latitude])</f>
        <v>20.593679999999999</v>
      </c>
      <c r="Z411" s="15">
        <f>_xlfn.XLOOKUP(T_Youtuber3[[#This Row],[CtrID]],T_Country[CtID],T_Country[Longitude])</f>
        <v>78.962879999999998</v>
      </c>
    </row>
    <row r="412" spans="1:26">
      <c r="A412" s="15">
        <v>411</v>
      </c>
      <c r="B412" s="15" t="s">
        <v>789</v>
      </c>
      <c r="C412" s="15">
        <v>16600000</v>
      </c>
      <c r="D412" s="16">
        <v>5820000000</v>
      </c>
      <c r="E412" s="17">
        <v>4</v>
      </c>
      <c r="F412" s="15">
        <v>413</v>
      </c>
      <c r="G412" s="15">
        <v>49</v>
      </c>
      <c r="H412" s="15">
        <v>1088</v>
      </c>
      <c r="I412" s="15">
        <v>136</v>
      </c>
      <c r="J412" s="15">
        <v>132</v>
      </c>
      <c r="K412" s="16">
        <v>199000000</v>
      </c>
      <c r="L412" s="15">
        <v>49800</v>
      </c>
      <c r="M412" s="15">
        <v>796100</v>
      </c>
      <c r="N412" s="15">
        <v>597100</v>
      </c>
      <c r="O412" s="15">
        <v>9600000</v>
      </c>
      <c r="P412" s="15">
        <v>300000</v>
      </c>
      <c r="Q412" s="18">
        <v>39072</v>
      </c>
      <c r="R412" s="15" t="str">
        <f>INDEX(T_Category[category],MATCH(T_Youtuber3[[#This Row],[CatID]],T_Category[CatID],1))</f>
        <v>Entertainment</v>
      </c>
      <c r="S412" s="15" t="str">
        <f>VLOOKUP(T_Youtuber3[[#This Row],[CtrID]],T_Country[#Data],2,1)</f>
        <v>United States</v>
      </c>
      <c r="T412" s="15" t="str">
        <f>VLOOKUP(T_Youtuber3[[#This Row],[CtrID]],T_Country[#Data],3,0)</f>
        <v>US</v>
      </c>
      <c r="U412" s="15">
        <f>INDEX(T_Country[Gross tertiary education enrollment (%)],MATCH(T_Youtuber3[[#This Row],[CtrID]],T_Country[CtID],0))</f>
        <v>88.2</v>
      </c>
      <c r="V412" s="19">
        <f>_xlfn.XLOOKUP(T_Youtuber3[[#This Row],[CtrID]],T_Country[CtID],T_Country[Population])</f>
        <v>328000000</v>
      </c>
      <c r="W412" s="15" cm="1">
        <f t="array" ref="W412">_xlfn._xlws.FILTER(T_Country[Unemployment rate],T_Country[CtID]=T_Youtuber3[[#This Row],[CtrID]])</f>
        <v>14.7</v>
      </c>
      <c r="X412" s="15">
        <f>_xlfn.XLOOKUP(T_Youtuber3[[#This Row],[CtrID]],T_Country[CtID],T_Country[Urban_population])</f>
        <v>271000000</v>
      </c>
      <c r="Y412" s="15">
        <f>_xlfn.XLOOKUP(T_Youtuber3[[#This Row],[CtrID]],T_Country[CtID],T_Country[Latitude])</f>
        <v>37.090240000000001</v>
      </c>
      <c r="Z412" s="15">
        <f>_xlfn.XLOOKUP(T_Youtuber3[[#This Row],[CtrID]],T_Country[CtID],T_Country[Longitude])</f>
        <v>-95.712900000000005</v>
      </c>
    </row>
    <row r="413" spans="1:26">
      <c r="A413" s="15">
        <v>412</v>
      </c>
      <c r="B413" s="15" t="s">
        <v>960</v>
      </c>
      <c r="C413" s="15">
        <v>14800000</v>
      </c>
      <c r="D413" s="16">
        <v>9080000000</v>
      </c>
      <c r="E413" s="17">
        <v>9</v>
      </c>
      <c r="F413" s="15">
        <v>318</v>
      </c>
      <c r="G413" s="15">
        <v>7</v>
      </c>
      <c r="H413" s="15">
        <v>529</v>
      </c>
      <c r="I413" s="15">
        <v>38</v>
      </c>
      <c r="J413" s="15">
        <v>130</v>
      </c>
      <c r="K413" s="15">
        <v>88120000</v>
      </c>
      <c r="L413" s="15">
        <v>22000</v>
      </c>
      <c r="M413" s="15">
        <v>352500</v>
      </c>
      <c r="N413" s="15">
        <v>264400</v>
      </c>
      <c r="O413" s="15">
        <v>4200000</v>
      </c>
      <c r="P413" s="15" t="s">
        <v>39</v>
      </c>
      <c r="Q413" s="18">
        <v>39658</v>
      </c>
      <c r="R413" s="15" t="str">
        <f>INDEX(T_Category[category],MATCH(T_Youtuber3[[#This Row],[CatID]],T_Category[CatID],1))</f>
        <v>Music</v>
      </c>
      <c r="S413" s="15" t="str">
        <f>VLOOKUP(T_Youtuber3[[#This Row],[CtrID]],T_Country[#Data],2,1)</f>
        <v>Brazil</v>
      </c>
      <c r="T413" s="15" t="str">
        <f>VLOOKUP(T_Youtuber3[[#This Row],[CtrID]],T_Country[#Data],3,0)</f>
        <v>BR</v>
      </c>
      <c r="U413" s="15">
        <f>INDEX(T_Country[Gross tertiary education enrollment (%)],MATCH(T_Youtuber3[[#This Row],[CtrID]],T_Country[CtID],0))</f>
        <v>51.3</v>
      </c>
      <c r="V413" s="19">
        <f>_xlfn.XLOOKUP(T_Youtuber3[[#This Row],[CtrID]],T_Country[CtID],T_Country[Population])</f>
        <v>213000000</v>
      </c>
      <c r="W413" s="15" cm="1">
        <f t="array" ref="W413">_xlfn._xlws.FILTER(T_Country[Unemployment rate],T_Country[CtID]=T_Youtuber3[[#This Row],[CtrID]])</f>
        <v>12.08</v>
      </c>
      <c r="X413" s="15">
        <f>_xlfn.XLOOKUP(T_Youtuber3[[#This Row],[CtrID]],T_Country[CtID],T_Country[Urban_population])</f>
        <v>183000000</v>
      </c>
      <c r="Y413" s="15">
        <f>_xlfn.XLOOKUP(T_Youtuber3[[#This Row],[CtrID]],T_Country[CtID],T_Country[Latitude])</f>
        <v>-14.234999999999999</v>
      </c>
      <c r="Z413" s="15">
        <f>_xlfn.XLOOKUP(T_Youtuber3[[#This Row],[CtrID]],T_Country[CtID],T_Country[Longitude])</f>
        <v>-51.9253</v>
      </c>
    </row>
    <row r="414" spans="1:26">
      <c r="A414" s="15">
        <v>413</v>
      </c>
      <c r="B414" s="15" t="s">
        <v>448</v>
      </c>
      <c r="C414" s="15">
        <v>23600000</v>
      </c>
      <c r="D414" s="16">
        <v>2140000000</v>
      </c>
      <c r="E414" s="17">
        <v>4</v>
      </c>
      <c r="F414" s="15">
        <v>226</v>
      </c>
      <c r="G414" s="15">
        <v>29</v>
      </c>
      <c r="H414" s="15">
        <v>4529</v>
      </c>
      <c r="I414" s="15">
        <v>11</v>
      </c>
      <c r="J414" s="15">
        <v>10</v>
      </c>
      <c r="K414" s="15">
        <v>46862000</v>
      </c>
      <c r="L414" s="15">
        <v>11700</v>
      </c>
      <c r="M414" s="15">
        <v>187400</v>
      </c>
      <c r="N414" s="15">
        <v>140600</v>
      </c>
      <c r="O414" s="15">
        <v>2200000</v>
      </c>
      <c r="P414" s="15">
        <v>200000</v>
      </c>
      <c r="Q414" s="18">
        <v>41799</v>
      </c>
      <c r="R414" s="15" t="str">
        <f>INDEX(T_Category[category],MATCH(T_Youtuber3[[#This Row],[CatID]],T_Category[CatID],1))</f>
        <v>Entertainment</v>
      </c>
      <c r="S414" s="15" t="str">
        <f>VLOOKUP(T_Youtuber3[[#This Row],[CtrID]],T_Country[#Data],2,1)</f>
        <v>Mexico</v>
      </c>
      <c r="T414" s="15" t="str">
        <f>VLOOKUP(T_Youtuber3[[#This Row],[CtrID]],T_Country[#Data],3,0)</f>
        <v>MX</v>
      </c>
      <c r="U414" s="15">
        <f>INDEX(T_Country[Gross tertiary education enrollment (%)],MATCH(T_Youtuber3[[#This Row],[CtrID]],T_Country[CtID],0))</f>
        <v>40.200000000000003</v>
      </c>
      <c r="V414" s="19">
        <f>_xlfn.XLOOKUP(T_Youtuber3[[#This Row],[CtrID]],T_Country[CtID],T_Country[Population])</f>
        <v>126000000</v>
      </c>
      <c r="W414" s="15" cm="1">
        <f t="array" ref="W414">_xlfn._xlws.FILTER(T_Country[Unemployment rate],T_Country[CtID]=T_Youtuber3[[#This Row],[CtrID]])</f>
        <v>3.42</v>
      </c>
      <c r="X414" s="15">
        <f>_xlfn.XLOOKUP(T_Youtuber3[[#This Row],[CtrID]],T_Country[CtID],T_Country[Urban_population])</f>
        <v>103000000</v>
      </c>
      <c r="Y414" s="15">
        <f>_xlfn.XLOOKUP(T_Youtuber3[[#This Row],[CtrID]],T_Country[CtID],T_Country[Latitude])</f>
        <v>23.634499999999999</v>
      </c>
      <c r="Z414" s="15">
        <f>_xlfn.XLOOKUP(T_Youtuber3[[#This Row],[CtrID]],T_Country[CtID],T_Country[Longitude])</f>
        <v>-102.553</v>
      </c>
    </row>
    <row r="415" spans="1:26">
      <c r="A415" s="15">
        <v>414</v>
      </c>
      <c r="B415" s="15" t="s">
        <v>122</v>
      </c>
      <c r="C415" s="15">
        <v>48100000</v>
      </c>
      <c r="D415" s="16">
        <v>14600000000</v>
      </c>
      <c r="E415" s="17">
        <v>6</v>
      </c>
      <c r="F415" s="15">
        <v>2052</v>
      </c>
      <c r="G415" s="15">
        <v>9</v>
      </c>
      <c r="H415" s="15">
        <v>237</v>
      </c>
      <c r="I415" s="15">
        <v>1</v>
      </c>
      <c r="J415" s="15">
        <v>2</v>
      </c>
      <c r="K415" s="15">
        <v>66388000</v>
      </c>
      <c r="L415" s="15">
        <v>16600</v>
      </c>
      <c r="M415" s="15">
        <v>265600</v>
      </c>
      <c r="N415" s="15">
        <v>199200</v>
      </c>
      <c r="O415" s="15">
        <v>3200000</v>
      </c>
      <c r="P415" s="15">
        <v>200000</v>
      </c>
      <c r="Q415" s="18">
        <v>41413</v>
      </c>
      <c r="R415" s="15" t="str">
        <f>INDEX(T_Category[category],MATCH(T_Youtuber3[[#This Row],[CatID]],T_Category[CatID],1))</f>
        <v>Gaming</v>
      </c>
      <c r="S415" s="15" t="str">
        <f>VLOOKUP(T_Youtuber3[[#This Row],[CtrID]],T_Country[#Data],2,1)</f>
        <v>Chile</v>
      </c>
      <c r="T415" s="15" t="str">
        <f>VLOOKUP(T_Youtuber3[[#This Row],[CtrID]],T_Country[#Data],3,0)</f>
        <v>CL</v>
      </c>
      <c r="U415" s="15">
        <f>INDEX(T_Country[Gross tertiary education enrollment (%)],MATCH(T_Youtuber3[[#This Row],[CtrID]],T_Country[CtID],0))</f>
        <v>88.5</v>
      </c>
      <c r="V415" s="19">
        <f>_xlfn.XLOOKUP(T_Youtuber3[[#This Row],[CtrID]],T_Country[CtID],T_Country[Population])</f>
        <v>18952038</v>
      </c>
      <c r="W415" s="15" cm="1">
        <f t="array" ref="W415">_xlfn._xlws.FILTER(T_Country[Unemployment rate],T_Country[CtID]=T_Youtuber3[[#This Row],[CtrID]])</f>
        <v>7.09</v>
      </c>
      <c r="X415" s="15">
        <f>_xlfn.XLOOKUP(T_Youtuber3[[#This Row],[CtrID]],T_Country[CtID],T_Country[Urban_population])</f>
        <v>16610135</v>
      </c>
      <c r="Y415" s="15">
        <f>_xlfn.XLOOKUP(T_Youtuber3[[#This Row],[CtrID]],T_Country[CtID],T_Country[Latitude])</f>
        <v>-35.6751</v>
      </c>
      <c r="Z415" s="15">
        <f>_xlfn.XLOOKUP(T_Youtuber3[[#This Row],[CtrID]],T_Country[CtID],T_Country[Longitude])</f>
        <v>-71.543000000000006</v>
      </c>
    </row>
    <row r="416" spans="1:26">
      <c r="A416" s="15">
        <v>415</v>
      </c>
      <c r="B416" s="15" t="s">
        <v>624</v>
      </c>
      <c r="C416" s="15">
        <v>19400000</v>
      </c>
      <c r="D416" s="16">
        <v>1580000000</v>
      </c>
      <c r="E416" s="17">
        <v>13</v>
      </c>
      <c r="F416" s="15">
        <v>85</v>
      </c>
      <c r="G416" s="15">
        <v>29</v>
      </c>
      <c r="H416" s="15">
        <v>6674</v>
      </c>
      <c r="I416" s="15">
        <v>14</v>
      </c>
      <c r="J416" s="15">
        <v>22</v>
      </c>
      <c r="K416" s="15">
        <v>2382000</v>
      </c>
      <c r="L416" s="15">
        <v>595</v>
      </c>
      <c r="M416" s="15">
        <v>9500</v>
      </c>
      <c r="N416" s="15">
        <v>7100</v>
      </c>
      <c r="O416" s="15">
        <v>114300</v>
      </c>
      <c r="P416" s="15">
        <v>100000</v>
      </c>
      <c r="Q416" s="18">
        <v>42993</v>
      </c>
      <c r="R416" s="15" t="str">
        <f>INDEX(T_Category[category],MATCH(T_Youtuber3[[#This Row],[CatID]],T_Category[CatID],1))</f>
        <v>People &amp; Blogs</v>
      </c>
      <c r="S416" s="15" t="str">
        <f>VLOOKUP(T_Youtuber3[[#This Row],[CtrID]],T_Country[#Data],2,1)</f>
        <v>Mexico</v>
      </c>
      <c r="T416" s="15" t="str">
        <f>VLOOKUP(T_Youtuber3[[#This Row],[CtrID]],T_Country[#Data],3,0)</f>
        <v>MX</v>
      </c>
      <c r="U416" s="15">
        <f>INDEX(T_Country[Gross tertiary education enrollment (%)],MATCH(T_Youtuber3[[#This Row],[CtrID]],T_Country[CtID],0))</f>
        <v>40.200000000000003</v>
      </c>
      <c r="V416" s="19">
        <f>_xlfn.XLOOKUP(T_Youtuber3[[#This Row],[CtrID]],T_Country[CtID],T_Country[Population])</f>
        <v>126000000</v>
      </c>
      <c r="W416" s="15" cm="1">
        <f t="array" ref="W416">_xlfn._xlws.FILTER(T_Country[Unemployment rate],T_Country[CtID]=T_Youtuber3[[#This Row],[CtrID]])</f>
        <v>3.42</v>
      </c>
      <c r="X416" s="15">
        <f>_xlfn.XLOOKUP(T_Youtuber3[[#This Row],[CtrID]],T_Country[CtID],T_Country[Urban_population])</f>
        <v>103000000</v>
      </c>
      <c r="Y416" s="15">
        <f>_xlfn.XLOOKUP(T_Youtuber3[[#This Row],[CtrID]],T_Country[CtID],T_Country[Latitude])</f>
        <v>23.634499999999999</v>
      </c>
      <c r="Z416" s="15">
        <f>_xlfn.XLOOKUP(T_Youtuber3[[#This Row],[CtrID]],T_Country[CtID],T_Country[Longitude])</f>
        <v>-102.553</v>
      </c>
    </row>
    <row r="417" spans="1:26">
      <c r="A417" s="15">
        <v>416</v>
      </c>
      <c r="B417" s="15" t="s">
        <v>1117</v>
      </c>
      <c r="C417" s="15">
        <v>13500000</v>
      </c>
      <c r="D417" s="16">
        <v>5380000000</v>
      </c>
      <c r="E417" s="17">
        <v>4</v>
      </c>
      <c r="F417" s="15">
        <v>19</v>
      </c>
      <c r="G417" s="15">
        <v>48</v>
      </c>
      <c r="H417" s="15">
        <v>3767960</v>
      </c>
      <c r="I417" s="15">
        <v>2492</v>
      </c>
      <c r="J417" s="15">
        <v>3189</v>
      </c>
      <c r="K417" s="15">
        <v>1615</v>
      </c>
      <c r="L417" s="15">
        <v>0.4</v>
      </c>
      <c r="M417" s="15">
        <v>6</v>
      </c>
      <c r="N417" s="15">
        <v>5</v>
      </c>
      <c r="O417" s="15">
        <v>78</v>
      </c>
      <c r="P417" s="15">
        <v>130</v>
      </c>
      <c r="Q417" s="18">
        <v>42087</v>
      </c>
      <c r="R417" s="15" t="str">
        <f>INDEX(T_Category[category],MATCH(T_Youtuber3[[#This Row],[CatID]],T_Category[CatID],1))</f>
        <v>Entertainment</v>
      </c>
      <c r="S417" s="15" t="str">
        <f>VLOOKUP(T_Youtuber3[[#This Row],[CtrID]],T_Country[#Data],2,1)</f>
        <v>United Kingdom</v>
      </c>
      <c r="T417" s="15" t="str">
        <f>VLOOKUP(T_Youtuber3[[#This Row],[CtrID]],T_Country[#Data],3,0)</f>
        <v>GB</v>
      </c>
      <c r="U417" s="15">
        <f>INDEX(T_Country[Gross tertiary education enrollment (%)],MATCH(T_Youtuber3[[#This Row],[CtrID]],T_Country[CtID],0))</f>
        <v>60</v>
      </c>
      <c r="V417" s="19">
        <f>_xlfn.XLOOKUP(T_Youtuber3[[#This Row],[CtrID]],T_Country[CtID],T_Country[Population])</f>
        <v>66834405</v>
      </c>
      <c r="W417" s="15" cm="1">
        <f t="array" ref="W417">_xlfn._xlws.FILTER(T_Country[Unemployment rate],T_Country[CtID]=T_Youtuber3[[#This Row],[CtrID]])</f>
        <v>3.85</v>
      </c>
      <c r="X417" s="15">
        <f>_xlfn.XLOOKUP(T_Youtuber3[[#This Row],[CtrID]],T_Country[CtID],T_Country[Urban_population])</f>
        <v>55908316</v>
      </c>
      <c r="Y417" s="15">
        <f>_xlfn.XLOOKUP(T_Youtuber3[[#This Row],[CtrID]],T_Country[CtID],T_Country[Latitude])</f>
        <v>55.378050000000002</v>
      </c>
      <c r="Z417" s="15">
        <f>_xlfn.XLOOKUP(T_Youtuber3[[#This Row],[CtrID]],T_Country[CtID],T_Country[Longitude])</f>
        <v>-3.4359700000000002</v>
      </c>
    </row>
    <row r="418" spans="1:26">
      <c r="A418" s="15">
        <v>417</v>
      </c>
      <c r="B418" s="15" t="s">
        <v>865</v>
      </c>
      <c r="C418" s="15">
        <v>15600000</v>
      </c>
      <c r="D418" s="16">
        <v>3870000000</v>
      </c>
      <c r="E418" s="17">
        <v>4</v>
      </c>
      <c r="F418" s="15">
        <v>2019</v>
      </c>
      <c r="G418" s="15">
        <v>7</v>
      </c>
      <c r="H418" s="15">
        <v>2002</v>
      </c>
      <c r="I418" s="15">
        <v>34</v>
      </c>
      <c r="J418" s="15">
        <v>140</v>
      </c>
      <c r="K418" s="15">
        <v>56218000</v>
      </c>
      <c r="L418" s="15">
        <v>14100</v>
      </c>
      <c r="M418" s="15">
        <v>224900</v>
      </c>
      <c r="N418" s="15">
        <v>168700</v>
      </c>
      <c r="O418" s="15">
        <v>2700000</v>
      </c>
      <c r="P418" s="15">
        <v>100000</v>
      </c>
      <c r="Q418" s="18">
        <v>40307</v>
      </c>
      <c r="R418" s="15" t="str">
        <f>INDEX(T_Category[category],MATCH(T_Youtuber3[[#This Row],[CatID]],T_Category[CatID],1))</f>
        <v>Entertainment</v>
      </c>
      <c r="S418" s="15" t="str">
        <f>VLOOKUP(T_Youtuber3[[#This Row],[CtrID]],T_Country[#Data],2,1)</f>
        <v>Brazil</v>
      </c>
      <c r="T418" s="15" t="str">
        <f>VLOOKUP(T_Youtuber3[[#This Row],[CtrID]],T_Country[#Data],3,0)</f>
        <v>BR</v>
      </c>
      <c r="U418" s="15">
        <f>INDEX(T_Country[Gross tertiary education enrollment (%)],MATCH(T_Youtuber3[[#This Row],[CtrID]],T_Country[CtID],0))</f>
        <v>51.3</v>
      </c>
      <c r="V418" s="19">
        <f>_xlfn.XLOOKUP(T_Youtuber3[[#This Row],[CtrID]],T_Country[CtID],T_Country[Population])</f>
        <v>213000000</v>
      </c>
      <c r="W418" s="15" cm="1">
        <f t="array" ref="W418">_xlfn._xlws.FILTER(T_Country[Unemployment rate],T_Country[CtID]=T_Youtuber3[[#This Row],[CtrID]])</f>
        <v>12.08</v>
      </c>
      <c r="X418" s="15">
        <f>_xlfn.XLOOKUP(T_Youtuber3[[#This Row],[CtrID]],T_Country[CtID],T_Country[Urban_population])</f>
        <v>183000000</v>
      </c>
      <c r="Y418" s="15">
        <f>_xlfn.XLOOKUP(T_Youtuber3[[#This Row],[CtrID]],T_Country[CtID],T_Country[Latitude])</f>
        <v>-14.234999999999999</v>
      </c>
      <c r="Z418" s="15">
        <f>_xlfn.XLOOKUP(T_Youtuber3[[#This Row],[CtrID]],T_Country[CtID],T_Country[Longitude])</f>
        <v>-51.9253</v>
      </c>
    </row>
    <row r="419" spans="1:26">
      <c r="A419" s="15">
        <v>418</v>
      </c>
      <c r="B419" s="15" t="s">
        <v>378</v>
      </c>
      <c r="C419" s="15">
        <v>26200000</v>
      </c>
      <c r="D419" s="16">
        <v>16100000000</v>
      </c>
      <c r="E419" s="17">
        <v>4</v>
      </c>
      <c r="F419" s="15">
        <v>5985</v>
      </c>
      <c r="G419" s="15">
        <v>24</v>
      </c>
      <c r="H419" s="15">
        <v>184</v>
      </c>
      <c r="I419" s="15">
        <v>2</v>
      </c>
      <c r="J419" s="15">
        <v>56</v>
      </c>
      <c r="K419" s="16">
        <v>722000000</v>
      </c>
      <c r="L419" s="15">
        <v>180500</v>
      </c>
      <c r="M419" s="15">
        <v>2900000</v>
      </c>
      <c r="N419" s="15">
        <v>2200000</v>
      </c>
      <c r="O419" s="15">
        <v>34600000</v>
      </c>
      <c r="P419" s="15">
        <v>1100000</v>
      </c>
      <c r="Q419" s="18">
        <v>44088</v>
      </c>
      <c r="R419" s="15" t="str">
        <f>INDEX(T_Category[category],MATCH(T_Youtuber3[[#This Row],[CatID]],T_Category[CatID],1))</f>
        <v>Entertainment</v>
      </c>
      <c r="S419" s="15" t="str">
        <f>VLOOKUP(T_Youtuber3[[#This Row],[CtrID]],T_Country[#Data],2,1)</f>
        <v>Japan</v>
      </c>
      <c r="T419" s="15" t="str">
        <f>VLOOKUP(T_Youtuber3[[#This Row],[CtrID]],T_Country[#Data],3,0)</f>
        <v>JP</v>
      </c>
      <c r="U419" s="15">
        <f>INDEX(T_Country[Gross tertiary education enrollment (%)],MATCH(T_Youtuber3[[#This Row],[CtrID]],T_Country[CtID],0))</f>
        <v>63.2</v>
      </c>
      <c r="V419" s="19">
        <f>_xlfn.XLOOKUP(T_Youtuber3[[#This Row],[CtrID]],T_Country[CtID],T_Country[Population])</f>
        <v>126000000</v>
      </c>
      <c r="W419" s="15" cm="1">
        <f t="array" ref="W419">_xlfn._xlws.FILTER(T_Country[Unemployment rate],T_Country[CtID]=T_Youtuber3[[#This Row],[CtrID]])</f>
        <v>2.29</v>
      </c>
      <c r="X419" s="15">
        <f>_xlfn.XLOOKUP(T_Youtuber3[[#This Row],[CtrID]],T_Country[CtID],T_Country[Urban_population])</f>
        <v>116000000</v>
      </c>
      <c r="Y419" s="15">
        <f>_xlfn.XLOOKUP(T_Youtuber3[[#This Row],[CtrID]],T_Country[CtID],T_Country[Latitude])</f>
        <v>36.204819999999998</v>
      </c>
      <c r="Z419" s="15">
        <f>_xlfn.XLOOKUP(T_Youtuber3[[#This Row],[CtrID]],T_Country[CtID],T_Country[Longitude])</f>
        <v>138.25290000000001</v>
      </c>
    </row>
    <row r="420" spans="1:26">
      <c r="A420" s="15">
        <v>419</v>
      </c>
      <c r="B420" s="15" t="s">
        <v>1149</v>
      </c>
      <c r="C420" s="15">
        <v>13300000</v>
      </c>
      <c r="D420" s="16">
        <v>7410000000</v>
      </c>
      <c r="E420" s="17">
        <v>2</v>
      </c>
      <c r="F420" s="15">
        <v>6916</v>
      </c>
      <c r="G420" s="15">
        <v>49</v>
      </c>
      <c r="H420" s="15">
        <v>764</v>
      </c>
      <c r="I420" s="15">
        <v>167</v>
      </c>
      <c r="J420" s="15">
        <v>38</v>
      </c>
      <c r="K420" s="15">
        <v>17468000</v>
      </c>
      <c r="L420" s="15">
        <v>4400</v>
      </c>
      <c r="M420" s="15">
        <v>69900</v>
      </c>
      <c r="N420" s="15">
        <v>52400</v>
      </c>
      <c r="O420" s="15">
        <v>838500</v>
      </c>
      <c r="P420" s="15">
        <v>100000</v>
      </c>
      <c r="Q420" s="18">
        <v>39096</v>
      </c>
      <c r="R420" s="15" t="str">
        <f>INDEX(T_Category[category],MATCH(T_Youtuber3[[#This Row],[CatID]],T_Category[CatID],1))</f>
        <v>Comedy</v>
      </c>
      <c r="S420" s="15" t="str">
        <f>VLOOKUP(T_Youtuber3[[#This Row],[CtrID]],T_Country[#Data],2,1)</f>
        <v>United States</v>
      </c>
      <c r="T420" s="15" t="str">
        <f>VLOOKUP(T_Youtuber3[[#This Row],[CtrID]],T_Country[#Data],3,0)</f>
        <v>US</v>
      </c>
      <c r="U420" s="15">
        <f>INDEX(T_Country[Gross tertiary education enrollment (%)],MATCH(T_Youtuber3[[#This Row],[CtrID]],T_Country[CtID],0))</f>
        <v>88.2</v>
      </c>
      <c r="V420" s="19">
        <f>_xlfn.XLOOKUP(T_Youtuber3[[#This Row],[CtrID]],T_Country[CtID],T_Country[Population])</f>
        <v>328000000</v>
      </c>
      <c r="W420" s="15" cm="1">
        <f t="array" ref="W420">_xlfn._xlws.FILTER(T_Country[Unemployment rate],T_Country[CtID]=T_Youtuber3[[#This Row],[CtrID]])</f>
        <v>14.7</v>
      </c>
      <c r="X420" s="15">
        <f>_xlfn.XLOOKUP(T_Youtuber3[[#This Row],[CtrID]],T_Country[CtID],T_Country[Urban_population])</f>
        <v>271000000</v>
      </c>
      <c r="Y420" s="15">
        <f>_xlfn.XLOOKUP(T_Youtuber3[[#This Row],[CtrID]],T_Country[CtID],T_Country[Latitude])</f>
        <v>37.090240000000001</v>
      </c>
      <c r="Z420" s="15">
        <f>_xlfn.XLOOKUP(T_Youtuber3[[#This Row],[CtrID]],T_Country[CtID],T_Country[Longitude])</f>
        <v>-95.712900000000005</v>
      </c>
    </row>
    <row r="421" spans="1:26">
      <c r="A421" s="15">
        <v>420</v>
      </c>
      <c r="B421" s="15" t="s">
        <v>83</v>
      </c>
      <c r="C421" s="15">
        <v>71600000</v>
      </c>
      <c r="D421" s="16">
        <v>30600000000</v>
      </c>
      <c r="E421" s="17">
        <v>9</v>
      </c>
      <c r="F421" s="15">
        <v>249</v>
      </c>
      <c r="G421" s="15">
        <v>8</v>
      </c>
      <c r="H421" s="15">
        <v>38</v>
      </c>
      <c r="I421" s="15">
        <v>1</v>
      </c>
      <c r="J421" s="15">
        <v>6</v>
      </c>
      <c r="K421" s="16">
        <v>176000000</v>
      </c>
      <c r="L421" s="15">
        <v>44100</v>
      </c>
      <c r="M421" s="15">
        <v>705300</v>
      </c>
      <c r="N421" s="15">
        <v>529000</v>
      </c>
      <c r="O421" s="15">
        <v>8500000</v>
      </c>
      <c r="P421" s="15">
        <v>100000</v>
      </c>
      <c r="Q421" s="18">
        <v>39097</v>
      </c>
      <c r="R421" s="15" t="str">
        <f>INDEX(T_Category[category],MATCH(T_Youtuber3[[#This Row],[CatID]],T_Category[CatID],1))</f>
        <v>Music</v>
      </c>
      <c r="S421" s="15" t="str">
        <f>VLOOKUP(T_Youtuber3[[#This Row],[CtrID]],T_Country[#Data],2,1)</f>
        <v>Canada</v>
      </c>
      <c r="T421" s="15" t="str">
        <f>VLOOKUP(T_Youtuber3[[#This Row],[CtrID]],T_Country[#Data],3,0)</f>
        <v>CA</v>
      </c>
      <c r="U421" s="15">
        <f>INDEX(T_Country[Gross tertiary education enrollment (%)],MATCH(T_Youtuber3[[#This Row],[CtrID]],T_Country[CtID],0))</f>
        <v>68.900000000000006</v>
      </c>
      <c r="V421" s="19">
        <f>_xlfn.XLOOKUP(T_Youtuber3[[#This Row],[CtrID]],T_Country[CtID],T_Country[Population])</f>
        <v>36991981</v>
      </c>
      <c r="W421" s="15" cm="1">
        <f t="array" ref="W421">_xlfn._xlws.FILTER(T_Country[Unemployment rate],T_Country[CtID]=T_Youtuber3[[#This Row],[CtrID]])</f>
        <v>5.56</v>
      </c>
      <c r="X421" s="15">
        <f>_xlfn.XLOOKUP(T_Youtuber3[[#This Row],[CtrID]],T_Country[CtID],T_Country[Urban_population])</f>
        <v>30628482</v>
      </c>
      <c r="Y421" s="15">
        <f>_xlfn.XLOOKUP(T_Youtuber3[[#This Row],[CtrID]],T_Country[CtID],T_Country[Latitude])</f>
        <v>56.130369999999999</v>
      </c>
      <c r="Z421" s="15">
        <f>_xlfn.XLOOKUP(T_Youtuber3[[#This Row],[CtrID]],T_Country[CtID],T_Country[Longitude])</f>
        <v>-106.34699999999999</v>
      </c>
    </row>
    <row r="422" spans="1:26">
      <c r="A422" s="15">
        <v>421</v>
      </c>
      <c r="B422" s="15" t="s">
        <v>282</v>
      </c>
      <c r="C422" s="15">
        <v>31600000</v>
      </c>
      <c r="D422" s="16">
        <v>26600000000</v>
      </c>
      <c r="E422" s="17">
        <v>9</v>
      </c>
      <c r="F422" s="15">
        <v>204</v>
      </c>
      <c r="G422" s="15">
        <v>49</v>
      </c>
      <c r="H422" s="15">
        <v>63</v>
      </c>
      <c r="I422" s="15">
        <v>42</v>
      </c>
      <c r="J422" s="15">
        <v>49</v>
      </c>
      <c r="K422" s="16">
        <v>105000000</v>
      </c>
      <c r="L422" s="15">
        <v>26300</v>
      </c>
      <c r="M422" s="15">
        <v>420500</v>
      </c>
      <c r="N422" s="15">
        <v>315400</v>
      </c>
      <c r="O422" s="15">
        <v>5000000</v>
      </c>
      <c r="P422" s="15" t="s">
        <v>39</v>
      </c>
      <c r="Q422" s="18">
        <v>40082</v>
      </c>
      <c r="R422" s="15" t="str">
        <f>INDEX(T_Category[category],MATCH(T_Youtuber3[[#This Row],[CatID]],T_Category[CatID],1))</f>
        <v>Music</v>
      </c>
      <c r="S422" s="15" t="str">
        <f>VLOOKUP(T_Youtuber3[[#This Row],[CtrID]],T_Country[#Data],2,1)</f>
        <v>United States</v>
      </c>
      <c r="T422" s="15" t="str">
        <f>VLOOKUP(T_Youtuber3[[#This Row],[CtrID]],T_Country[#Data],3,0)</f>
        <v>US</v>
      </c>
      <c r="U422" s="15">
        <f>INDEX(T_Country[Gross tertiary education enrollment (%)],MATCH(T_Youtuber3[[#This Row],[CtrID]],T_Country[CtID],0))</f>
        <v>88.2</v>
      </c>
      <c r="V422" s="19">
        <f>_xlfn.XLOOKUP(T_Youtuber3[[#This Row],[CtrID]],T_Country[CtID],T_Country[Population])</f>
        <v>328000000</v>
      </c>
      <c r="W422" s="15" cm="1">
        <f t="array" ref="W422">_xlfn._xlws.FILTER(T_Country[Unemployment rate],T_Country[CtID]=T_Youtuber3[[#This Row],[CtrID]])</f>
        <v>14.7</v>
      </c>
      <c r="X422" s="15">
        <f>_xlfn.XLOOKUP(T_Youtuber3[[#This Row],[CtrID]],T_Country[CtID],T_Country[Urban_population])</f>
        <v>271000000</v>
      </c>
      <c r="Y422" s="15">
        <f>_xlfn.XLOOKUP(T_Youtuber3[[#This Row],[CtrID]],T_Country[CtID],T_Country[Latitude])</f>
        <v>37.090240000000001</v>
      </c>
      <c r="Z422" s="15">
        <f>_xlfn.XLOOKUP(T_Youtuber3[[#This Row],[CtrID]],T_Country[CtID],T_Country[Longitude])</f>
        <v>-95.712900000000005</v>
      </c>
    </row>
    <row r="423" spans="1:26">
      <c r="A423" s="15">
        <v>422</v>
      </c>
      <c r="B423" s="15" t="s">
        <v>355</v>
      </c>
      <c r="C423" s="15">
        <v>27400000</v>
      </c>
      <c r="D423" s="16">
        <v>19900000000</v>
      </c>
      <c r="E423" s="17">
        <v>9</v>
      </c>
      <c r="F423" s="15">
        <v>1753</v>
      </c>
      <c r="G423" s="15">
        <v>40</v>
      </c>
      <c r="H423" s="15">
        <v>124</v>
      </c>
      <c r="I423" s="15">
        <v>4</v>
      </c>
      <c r="J423" s="15">
        <v>64</v>
      </c>
      <c r="K423" s="16">
        <v>308000000</v>
      </c>
      <c r="L423" s="15">
        <v>76900</v>
      </c>
      <c r="M423" s="15">
        <v>1200000</v>
      </c>
      <c r="N423" s="15">
        <v>922900</v>
      </c>
      <c r="O423" s="15">
        <v>14800000</v>
      </c>
      <c r="P423" s="15">
        <v>200000</v>
      </c>
      <c r="Q423" s="18">
        <v>39472</v>
      </c>
      <c r="R423" s="15" t="str">
        <f>INDEX(T_Category[category],MATCH(T_Youtuber3[[#This Row],[CatID]],T_Category[CatID],1))</f>
        <v>Music</v>
      </c>
      <c r="S423" s="15" t="str">
        <f>VLOOKUP(T_Youtuber3[[#This Row],[CtrID]],T_Country[#Data],2,1)</f>
        <v>South Korea</v>
      </c>
      <c r="T423" s="15" t="str">
        <f>VLOOKUP(T_Youtuber3[[#This Row],[CtrID]],T_Country[#Data],3,0)</f>
        <v>KR</v>
      </c>
      <c r="U423" s="15">
        <f>INDEX(T_Country[Gross tertiary education enrollment (%)],MATCH(T_Youtuber3[[#This Row],[CtrID]],T_Country[CtID],0))</f>
        <v>94.3</v>
      </c>
      <c r="V423" s="19">
        <f>_xlfn.XLOOKUP(T_Youtuber3[[#This Row],[CtrID]],T_Country[CtID],T_Country[Population])</f>
        <v>51709098</v>
      </c>
      <c r="W423" s="15" cm="1">
        <f t="array" ref="W423">_xlfn._xlws.FILTER(T_Country[Unemployment rate],T_Country[CtID]=T_Youtuber3[[#This Row],[CtrID]])</f>
        <v>4.1500000000000004</v>
      </c>
      <c r="X423" s="15">
        <f>_xlfn.XLOOKUP(T_Youtuber3[[#This Row],[CtrID]],T_Country[CtID],T_Country[Urban_population])</f>
        <v>42106719</v>
      </c>
      <c r="Y423" s="15">
        <f>_xlfn.XLOOKUP(T_Youtuber3[[#This Row],[CtrID]],T_Country[CtID],T_Country[Latitude])</f>
        <v>35.907760000000003</v>
      </c>
      <c r="Z423" s="15">
        <f>_xlfn.XLOOKUP(T_Youtuber3[[#This Row],[CtrID]],T_Country[CtID],T_Country[Longitude])</f>
        <v>127.76690000000001</v>
      </c>
    </row>
    <row r="424" spans="1:26">
      <c r="A424" s="15">
        <v>423</v>
      </c>
      <c r="B424" s="15" t="s">
        <v>1150</v>
      </c>
      <c r="C424" s="15">
        <v>13300000</v>
      </c>
      <c r="D424" s="16">
        <v>2830000000</v>
      </c>
      <c r="E424" s="17">
        <v>7</v>
      </c>
      <c r="F424" s="15">
        <v>1489</v>
      </c>
      <c r="G424" s="15">
        <v>19</v>
      </c>
      <c r="H424" s="15">
        <v>3123</v>
      </c>
      <c r="I424" s="15">
        <v>117</v>
      </c>
      <c r="J424" s="15">
        <v>32</v>
      </c>
      <c r="K424" s="15">
        <v>43118000</v>
      </c>
      <c r="L424" s="15">
        <v>10800</v>
      </c>
      <c r="M424" s="15">
        <v>172500</v>
      </c>
      <c r="N424" s="15">
        <v>129400</v>
      </c>
      <c r="O424" s="15">
        <v>2100000</v>
      </c>
      <c r="P424" s="15" t="s">
        <v>39</v>
      </c>
      <c r="Q424" s="18">
        <v>41919</v>
      </c>
      <c r="R424" s="15" t="str">
        <f>INDEX(T_Category[category],MATCH(T_Youtuber3[[#This Row],[CatID]],T_Category[CatID],1))</f>
        <v>Howto &amp; Style</v>
      </c>
      <c r="S424" s="15" t="str">
        <f>VLOOKUP(T_Youtuber3[[#This Row],[CtrID]],T_Country[#Data],2,1)</f>
        <v>India</v>
      </c>
      <c r="T424" s="15" t="str">
        <f>VLOOKUP(T_Youtuber3[[#This Row],[CtrID]],T_Country[#Data],3,0)</f>
        <v>IN</v>
      </c>
      <c r="U424" s="15">
        <f>INDEX(T_Country[Gross tertiary education enrollment (%)],MATCH(T_Youtuber3[[#This Row],[CtrID]],T_Country[CtID],0))</f>
        <v>28.1</v>
      </c>
      <c r="V424" s="19">
        <f>_xlfn.XLOOKUP(T_Youtuber3[[#This Row],[CtrID]],T_Country[CtID],T_Country[Population])</f>
        <v>1370000000</v>
      </c>
      <c r="W424" s="15" cm="1">
        <f t="array" ref="W424">_xlfn._xlws.FILTER(T_Country[Unemployment rate],T_Country[CtID]=T_Youtuber3[[#This Row],[CtrID]])</f>
        <v>5.36</v>
      </c>
      <c r="X424" s="15">
        <f>_xlfn.XLOOKUP(T_Youtuber3[[#This Row],[CtrID]],T_Country[CtID],T_Country[Urban_population])</f>
        <v>471000000</v>
      </c>
      <c r="Y424" s="15">
        <f>_xlfn.XLOOKUP(T_Youtuber3[[#This Row],[CtrID]],T_Country[CtID],T_Country[Latitude])</f>
        <v>20.593679999999999</v>
      </c>
      <c r="Z424" s="15">
        <f>_xlfn.XLOOKUP(T_Youtuber3[[#This Row],[CtrID]],T_Country[CtID],T_Country[Longitude])</f>
        <v>78.962879999999998</v>
      </c>
    </row>
    <row r="425" spans="1:26">
      <c r="A425" s="15">
        <v>424</v>
      </c>
      <c r="B425" s="15" t="s">
        <v>1075</v>
      </c>
      <c r="C425" s="15">
        <v>13900000</v>
      </c>
      <c r="D425" s="16">
        <v>9110000000</v>
      </c>
      <c r="E425" s="17">
        <v>4</v>
      </c>
      <c r="F425" s="15">
        <v>2254</v>
      </c>
      <c r="G425" s="15">
        <v>25</v>
      </c>
      <c r="H425" s="15">
        <v>526</v>
      </c>
      <c r="I425" s="15">
        <v>3</v>
      </c>
      <c r="J425" s="15">
        <v>137</v>
      </c>
      <c r="K425" s="15">
        <v>87639000</v>
      </c>
      <c r="L425" s="15">
        <v>21900</v>
      </c>
      <c r="M425" s="15">
        <v>350600</v>
      </c>
      <c r="N425" s="15">
        <v>262900</v>
      </c>
      <c r="O425" s="15">
        <v>4200000</v>
      </c>
      <c r="P425" s="15">
        <v>100000</v>
      </c>
      <c r="Q425" s="18">
        <v>40926</v>
      </c>
      <c r="R425" s="15" t="str">
        <f>INDEX(T_Category[category],MATCH(T_Youtuber3[[#This Row],[CatID]],T_Category[CatID],1))</f>
        <v>Entertainment</v>
      </c>
      <c r="S425" s="15" t="str">
        <f>VLOOKUP(T_Youtuber3[[#This Row],[CtrID]],T_Country[#Data],2,1)</f>
        <v>Jordan</v>
      </c>
      <c r="T425" s="15" t="str">
        <f>VLOOKUP(T_Youtuber3[[#This Row],[CtrID]],T_Country[#Data],3,0)</f>
        <v>JO</v>
      </c>
      <c r="U425" s="15">
        <f>INDEX(T_Country[Gross tertiary education enrollment (%)],MATCH(T_Youtuber3[[#This Row],[CtrID]],T_Country[CtID],0))</f>
        <v>34.4</v>
      </c>
      <c r="V425" s="19">
        <f>_xlfn.XLOOKUP(T_Youtuber3[[#This Row],[CtrID]],T_Country[CtID],T_Country[Population])</f>
        <v>10101694</v>
      </c>
      <c r="W425" s="15" cm="1">
        <f t="array" ref="W425">_xlfn._xlws.FILTER(T_Country[Unemployment rate],T_Country[CtID]=T_Youtuber3[[#This Row],[CtrID]])</f>
        <v>14.72</v>
      </c>
      <c r="X425" s="15">
        <f>_xlfn.XLOOKUP(T_Youtuber3[[#This Row],[CtrID]],T_Country[CtID],T_Country[Urban_population])</f>
        <v>9213048</v>
      </c>
      <c r="Y425" s="15">
        <f>_xlfn.XLOOKUP(T_Youtuber3[[#This Row],[CtrID]],T_Country[CtID],T_Country[Latitude])</f>
        <v>30.585159999999998</v>
      </c>
      <c r="Z425" s="15">
        <f>_xlfn.XLOOKUP(T_Youtuber3[[#This Row],[CtrID]],T_Country[CtID],T_Country[Longitude])</f>
        <v>36.238410000000002</v>
      </c>
    </row>
    <row r="426" spans="1:26">
      <c r="A426" s="15">
        <v>425</v>
      </c>
      <c r="B426" s="15" t="s">
        <v>268</v>
      </c>
      <c r="C426" s="15">
        <v>32100000</v>
      </c>
      <c r="D426" s="16">
        <v>18700000000</v>
      </c>
      <c r="E426" s="17">
        <v>9</v>
      </c>
      <c r="F426" s="15">
        <v>134</v>
      </c>
      <c r="G426" s="15">
        <v>11</v>
      </c>
      <c r="H426" s="15">
        <v>140</v>
      </c>
      <c r="I426" s="15">
        <v>3</v>
      </c>
      <c r="J426" s="15">
        <v>46</v>
      </c>
      <c r="K426" s="16">
        <v>466000000</v>
      </c>
      <c r="L426" s="15">
        <v>116400</v>
      </c>
      <c r="M426" s="15">
        <v>1900000</v>
      </c>
      <c r="N426" s="15">
        <v>1400000</v>
      </c>
      <c r="O426" s="15">
        <v>22400000</v>
      </c>
      <c r="P426" s="15">
        <v>300000</v>
      </c>
      <c r="Q426" s="18">
        <v>41347</v>
      </c>
      <c r="R426" s="15" t="str">
        <f>INDEX(T_Category[category],MATCH(T_Youtuber3[[#This Row],[CatID]],T_Category[CatID],1))</f>
        <v>Music</v>
      </c>
      <c r="S426" s="15" t="str">
        <f>VLOOKUP(T_Youtuber3[[#This Row],[CtrID]],T_Country[#Data],2,1)</f>
        <v>Colombia</v>
      </c>
      <c r="T426" s="15" t="str">
        <f>VLOOKUP(T_Youtuber3[[#This Row],[CtrID]],T_Country[#Data],3,0)</f>
        <v>CO</v>
      </c>
      <c r="U426" s="15">
        <f>INDEX(T_Country[Gross tertiary education enrollment (%)],MATCH(T_Youtuber3[[#This Row],[CtrID]],T_Country[CtID],0))</f>
        <v>55.3</v>
      </c>
      <c r="V426" s="19">
        <f>_xlfn.XLOOKUP(T_Youtuber3[[#This Row],[CtrID]],T_Country[CtID],T_Country[Population])</f>
        <v>50339443</v>
      </c>
      <c r="W426" s="15" cm="1">
        <f t="array" ref="W426">_xlfn._xlws.FILTER(T_Country[Unemployment rate],T_Country[CtID]=T_Youtuber3[[#This Row],[CtrID]])</f>
        <v>9.7100000000000009</v>
      </c>
      <c r="X426" s="15">
        <f>_xlfn.XLOOKUP(T_Youtuber3[[#This Row],[CtrID]],T_Country[CtID],T_Country[Urban_population])</f>
        <v>40827302</v>
      </c>
      <c r="Y426" s="15">
        <f>_xlfn.XLOOKUP(T_Youtuber3[[#This Row],[CtrID]],T_Country[CtID],T_Country[Latitude])</f>
        <v>4.5708679999999999</v>
      </c>
      <c r="Z426" s="15">
        <f>_xlfn.XLOOKUP(T_Youtuber3[[#This Row],[CtrID]],T_Country[CtID],T_Country[Longitude])</f>
        <v>-74.297300000000007</v>
      </c>
    </row>
    <row r="427" spans="1:26">
      <c r="A427" s="15">
        <v>426</v>
      </c>
      <c r="B427" s="15" t="s">
        <v>875</v>
      </c>
      <c r="C427" s="15">
        <v>15500000</v>
      </c>
      <c r="D427" s="16">
        <v>12700000000</v>
      </c>
      <c r="E427" s="17">
        <v>4</v>
      </c>
      <c r="F427" s="15">
        <v>1525</v>
      </c>
      <c r="G427" s="15">
        <v>19</v>
      </c>
      <c r="H427" s="15">
        <v>300</v>
      </c>
      <c r="I427" s="15">
        <v>99</v>
      </c>
      <c r="J427" s="15">
        <v>141</v>
      </c>
      <c r="K427" s="16">
        <v>139000000</v>
      </c>
      <c r="L427" s="15">
        <v>34800</v>
      </c>
      <c r="M427" s="15">
        <v>556500</v>
      </c>
      <c r="N427" s="15">
        <v>417400</v>
      </c>
      <c r="O427" s="15">
        <v>6700000</v>
      </c>
      <c r="P427" s="15">
        <v>200000</v>
      </c>
      <c r="Q427" s="18">
        <v>42834</v>
      </c>
      <c r="R427" s="15" t="str">
        <f>INDEX(T_Category[category],MATCH(T_Youtuber3[[#This Row],[CatID]],T_Category[CatID],1))</f>
        <v>Entertainment</v>
      </c>
      <c r="S427" s="15" t="str">
        <f>VLOOKUP(T_Youtuber3[[#This Row],[CtrID]],T_Country[#Data],2,1)</f>
        <v>India</v>
      </c>
      <c r="T427" s="15" t="str">
        <f>VLOOKUP(T_Youtuber3[[#This Row],[CtrID]],T_Country[#Data],3,0)</f>
        <v>IN</v>
      </c>
      <c r="U427" s="15">
        <f>INDEX(T_Country[Gross tertiary education enrollment (%)],MATCH(T_Youtuber3[[#This Row],[CtrID]],T_Country[CtID],0))</f>
        <v>28.1</v>
      </c>
      <c r="V427" s="19">
        <f>_xlfn.XLOOKUP(T_Youtuber3[[#This Row],[CtrID]],T_Country[CtID],T_Country[Population])</f>
        <v>1370000000</v>
      </c>
      <c r="W427" s="15" cm="1">
        <f t="array" ref="W427">_xlfn._xlws.FILTER(T_Country[Unemployment rate],T_Country[CtID]=T_Youtuber3[[#This Row],[CtrID]])</f>
        <v>5.36</v>
      </c>
      <c r="X427" s="15">
        <f>_xlfn.XLOOKUP(T_Youtuber3[[#This Row],[CtrID]],T_Country[CtID],T_Country[Urban_population])</f>
        <v>471000000</v>
      </c>
      <c r="Y427" s="15">
        <f>_xlfn.XLOOKUP(T_Youtuber3[[#This Row],[CtrID]],T_Country[CtID],T_Country[Latitude])</f>
        <v>20.593679999999999</v>
      </c>
      <c r="Z427" s="15">
        <f>_xlfn.XLOOKUP(T_Youtuber3[[#This Row],[CtrID]],T_Country[CtID],T_Country[Longitude])</f>
        <v>78.962879999999998</v>
      </c>
    </row>
    <row r="428" spans="1:26">
      <c r="A428" s="15">
        <v>427</v>
      </c>
      <c r="B428" s="15" t="s">
        <v>869</v>
      </c>
      <c r="C428" s="15">
        <v>15500000</v>
      </c>
      <c r="D428" s="16">
        <v>6390000000</v>
      </c>
      <c r="E428" s="17">
        <v>9</v>
      </c>
      <c r="F428" s="15">
        <v>220</v>
      </c>
      <c r="G428" s="15">
        <v>38</v>
      </c>
      <c r="H428" s="15">
        <v>954</v>
      </c>
      <c r="I428" s="15">
        <v>4</v>
      </c>
      <c r="J428" s="15">
        <v>122</v>
      </c>
      <c r="K428" s="15">
        <v>90914000</v>
      </c>
      <c r="L428" s="15">
        <v>22700</v>
      </c>
      <c r="M428" s="15">
        <v>363700</v>
      </c>
      <c r="N428" s="15">
        <v>272700</v>
      </c>
      <c r="O428" s="15">
        <v>4400000</v>
      </c>
      <c r="P428" s="15">
        <v>200000</v>
      </c>
      <c r="Q428" s="18">
        <v>40385</v>
      </c>
      <c r="R428" s="15" t="str">
        <f>INDEX(T_Category[category],MATCH(T_Youtuber3[[#This Row],[CatID]],T_Category[CatID],1))</f>
        <v>Music</v>
      </c>
      <c r="S428" s="15" t="str">
        <f>VLOOKUP(T_Youtuber3[[#This Row],[CtrID]],T_Country[#Data],2,1)</f>
        <v>Saudi Arabia</v>
      </c>
      <c r="T428" s="15" t="str">
        <f>VLOOKUP(T_Youtuber3[[#This Row],[CtrID]],T_Country[#Data],3,0)</f>
        <v>SA</v>
      </c>
      <c r="U428" s="15">
        <f>INDEX(T_Country[Gross tertiary education enrollment (%)],MATCH(T_Youtuber3[[#This Row],[CtrID]],T_Country[CtID],0))</f>
        <v>68</v>
      </c>
      <c r="V428" s="19">
        <f>_xlfn.XLOOKUP(T_Youtuber3[[#This Row],[CtrID]],T_Country[CtID],T_Country[Population])</f>
        <v>34268528</v>
      </c>
      <c r="W428" s="15" cm="1">
        <f t="array" ref="W428">_xlfn._xlws.FILTER(T_Country[Unemployment rate],T_Country[CtID]=T_Youtuber3[[#This Row],[CtrID]])</f>
        <v>5.93</v>
      </c>
      <c r="X428" s="15">
        <f>_xlfn.XLOOKUP(T_Youtuber3[[#This Row],[CtrID]],T_Country[CtID],T_Country[Urban_population])</f>
        <v>28807838</v>
      </c>
      <c r="Y428" s="15">
        <f>_xlfn.XLOOKUP(T_Youtuber3[[#This Row],[CtrID]],T_Country[CtID],T_Country[Latitude])</f>
        <v>23.885940000000002</v>
      </c>
      <c r="Z428" s="15">
        <f>_xlfn.XLOOKUP(T_Youtuber3[[#This Row],[CtrID]],T_Country[CtID],T_Country[Longitude])</f>
        <v>45.079160000000002</v>
      </c>
    </row>
    <row r="429" spans="1:26">
      <c r="A429" s="15">
        <v>428</v>
      </c>
      <c r="B429" s="15" t="s">
        <v>696</v>
      </c>
      <c r="C429" s="15">
        <v>17900000</v>
      </c>
      <c r="D429" s="16">
        <v>3840000000</v>
      </c>
      <c r="E429" s="17">
        <v>13</v>
      </c>
      <c r="F429" s="15">
        <v>982</v>
      </c>
      <c r="G429" s="15">
        <v>49</v>
      </c>
      <c r="H429" s="15">
        <v>2014</v>
      </c>
      <c r="I429" s="15">
        <v>125</v>
      </c>
      <c r="J429" s="15">
        <v>106</v>
      </c>
      <c r="K429" s="15">
        <v>51687000</v>
      </c>
      <c r="L429" s="15">
        <v>12900</v>
      </c>
      <c r="M429" s="15">
        <v>206700</v>
      </c>
      <c r="N429" s="15">
        <v>155100</v>
      </c>
      <c r="O429" s="15">
        <v>2500000</v>
      </c>
      <c r="P429" s="15">
        <v>100000</v>
      </c>
      <c r="Q429" s="18">
        <v>42143</v>
      </c>
      <c r="R429" s="15" t="str">
        <f>INDEX(T_Category[category],MATCH(T_Youtuber3[[#This Row],[CatID]],T_Category[CatID],1))</f>
        <v>People &amp; Blogs</v>
      </c>
      <c r="S429" s="15" t="str">
        <f>VLOOKUP(T_Youtuber3[[#This Row],[CtrID]],T_Country[#Data],2,1)</f>
        <v>United States</v>
      </c>
      <c r="T429" s="15" t="str">
        <f>VLOOKUP(T_Youtuber3[[#This Row],[CtrID]],T_Country[#Data],3,0)</f>
        <v>US</v>
      </c>
      <c r="U429" s="15">
        <f>INDEX(T_Country[Gross tertiary education enrollment (%)],MATCH(T_Youtuber3[[#This Row],[CtrID]],T_Country[CtID],0))</f>
        <v>88.2</v>
      </c>
      <c r="V429" s="19">
        <f>_xlfn.XLOOKUP(T_Youtuber3[[#This Row],[CtrID]],T_Country[CtID],T_Country[Population])</f>
        <v>328000000</v>
      </c>
      <c r="W429" s="15" cm="1">
        <f t="array" ref="W429">_xlfn._xlws.FILTER(T_Country[Unemployment rate],T_Country[CtID]=T_Youtuber3[[#This Row],[CtrID]])</f>
        <v>14.7</v>
      </c>
      <c r="X429" s="15">
        <f>_xlfn.XLOOKUP(T_Youtuber3[[#This Row],[CtrID]],T_Country[CtID],T_Country[Urban_population])</f>
        <v>271000000</v>
      </c>
      <c r="Y429" s="15">
        <f>_xlfn.XLOOKUP(T_Youtuber3[[#This Row],[CtrID]],T_Country[CtID],T_Country[Latitude])</f>
        <v>37.090240000000001</v>
      </c>
      <c r="Z429" s="15">
        <f>_xlfn.XLOOKUP(T_Youtuber3[[#This Row],[CtrID]],T_Country[CtID],T_Country[Longitude])</f>
        <v>-95.712900000000005</v>
      </c>
    </row>
    <row r="430" spans="1:26">
      <c r="A430" s="15">
        <v>429</v>
      </c>
      <c r="B430" s="15" t="s">
        <v>152</v>
      </c>
      <c r="C430" s="15">
        <v>44200000</v>
      </c>
      <c r="D430" s="16">
        <v>25500000000</v>
      </c>
      <c r="E430" s="17">
        <v>9</v>
      </c>
      <c r="F430" s="15">
        <v>128</v>
      </c>
      <c r="G430" s="15">
        <v>49</v>
      </c>
      <c r="H430" s="15">
        <v>70</v>
      </c>
      <c r="I430" s="15">
        <v>19</v>
      </c>
      <c r="J430" s="15">
        <v>24</v>
      </c>
      <c r="K430" s="16">
        <v>134000000</v>
      </c>
      <c r="L430" s="15">
        <v>33600</v>
      </c>
      <c r="M430" s="15">
        <v>537000</v>
      </c>
      <c r="N430" s="15">
        <v>402700</v>
      </c>
      <c r="O430" s="15">
        <v>6400000</v>
      </c>
      <c r="P430" s="15">
        <v>100000</v>
      </c>
      <c r="Q430" s="18">
        <v>39600</v>
      </c>
      <c r="R430" s="15" t="str">
        <f>INDEX(T_Category[category],MATCH(T_Youtuber3[[#This Row],[CatID]],T_Category[CatID],1))</f>
        <v>Music</v>
      </c>
      <c r="S430" s="15" t="str">
        <f>VLOOKUP(T_Youtuber3[[#This Row],[CtrID]],T_Country[#Data],2,1)</f>
        <v>United States</v>
      </c>
      <c r="T430" s="15" t="str">
        <f>VLOOKUP(T_Youtuber3[[#This Row],[CtrID]],T_Country[#Data],3,0)</f>
        <v>US</v>
      </c>
      <c r="U430" s="15">
        <f>INDEX(T_Country[Gross tertiary education enrollment (%)],MATCH(T_Youtuber3[[#This Row],[CtrID]],T_Country[CtID],0))</f>
        <v>88.2</v>
      </c>
      <c r="V430" s="19">
        <f>_xlfn.XLOOKUP(T_Youtuber3[[#This Row],[CtrID]],T_Country[CtID],T_Country[Population])</f>
        <v>328000000</v>
      </c>
      <c r="W430" s="15" cm="1">
        <f t="array" ref="W430">_xlfn._xlws.FILTER(T_Country[Unemployment rate],T_Country[CtID]=T_Youtuber3[[#This Row],[CtrID]])</f>
        <v>14.7</v>
      </c>
      <c r="X430" s="15">
        <f>_xlfn.XLOOKUP(T_Youtuber3[[#This Row],[CtrID]],T_Country[CtID],T_Country[Urban_population])</f>
        <v>271000000</v>
      </c>
      <c r="Y430" s="15">
        <f>_xlfn.XLOOKUP(T_Youtuber3[[#This Row],[CtrID]],T_Country[CtID],T_Country[Latitude])</f>
        <v>37.090240000000001</v>
      </c>
      <c r="Z430" s="15">
        <f>_xlfn.XLOOKUP(T_Youtuber3[[#This Row],[CtrID]],T_Country[CtID],T_Country[Longitude])</f>
        <v>-95.712900000000005</v>
      </c>
    </row>
    <row r="431" spans="1:26">
      <c r="A431" s="15">
        <v>430</v>
      </c>
      <c r="B431" s="15" t="s">
        <v>415</v>
      </c>
      <c r="C431" s="15">
        <v>24600000</v>
      </c>
      <c r="D431" s="16">
        <v>23800000000</v>
      </c>
      <c r="E431" s="17">
        <v>9</v>
      </c>
      <c r="F431" s="15">
        <v>175</v>
      </c>
      <c r="G431" s="15">
        <v>49</v>
      </c>
      <c r="H431" s="15">
        <v>82</v>
      </c>
      <c r="I431" s="15">
        <v>74</v>
      </c>
      <c r="J431" s="15">
        <v>75</v>
      </c>
      <c r="K431" s="15">
        <v>88940000</v>
      </c>
      <c r="L431" s="15">
        <v>22200</v>
      </c>
      <c r="M431" s="15">
        <v>355800</v>
      </c>
      <c r="N431" s="15">
        <v>266800</v>
      </c>
      <c r="O431" s="15">
        <v>4300000</v>
      </c>
      <c r="P431" s="15">
        <v>100000</v>
      </c>
      <c r="Q431" s="18">
        <v>40160</v>
      </c>
      <c r="R431" s="15" t="str">
        <f>INDEX(T_Category[category],MATCH(T_Youtuber3[[#This Row],[CatID]],T_Category[CatID],1))</f>
        <v>Music</v>
      </c>
      <c r="S431" s="15" t="str">
        <f>VLOOKUP(T_Youtuber3[[#This Row],[CtrID]],T_Country[#Data],2,1)</f>
        <v>United States</v>
      </c>
      <c r="T431" s="15" t="str">
        <f>VLOOKUP(T_Youtuber3[[#This Row],[CtrID]],T_Country[#Data],3,0)</f>
        <v>US</v>
      </c>
      <c r="U431" s="15">
        <f>INDEX(T_Country[Gross tertiary education enrollment (%)],MATCH(T_Youtuber3[[#This Row],[CtrID]],T_Country[CtID],0))</f>
        <v>88.2</v>
      </c>
      <c r="V431" s="19">
        <f>_xlfn.XLOOKUP(T_Youtuber3[[#This Row],[CtrID]],T_Country[CtID],T_Country[Population])</f>
        <v>328000000</v>
      </c>
      <c r="W431" s="15" cm="1">
        <f t="array" ref="W431">_xlfn._xlws.FILTER(T_Country[Unemployment rate],T_Country[CtID]=T_Youtuber3[[#This Row],[CtrID]])</f>
        <v>14.7</v>
      </c>
      <c r="X431" s="15">
        <f>_xlfn.XLOOKUP(T_Youtuber3[[#This Row],[CtrID]],T_Country[CtID],T_Country[Urban_population])</f>
        <v>271000000</v>
      </c>
      <c r="Y431" s="15">
        <f>_xlfn.XLOOKUP(T_Youtuber3[[#This Row],[CtrID]],T_Country[CtID],T_Country[Latitude])</f>
        <v>37.090240000000001</v>
      </c>
      <c r="Z431" s="15">
        <f>_xlfn.XLOOKUP(T_Youtuber3[[#This Row],[CtrID]],T_Country[CtID],T_Country[Longitude])</f>
        <v>-95.712900000000005</v>
      </c>
    </row>
    <row r="432" spans="1:26">
      <c r="A432" s="15">
        <v>431</v>
      </c>
      <c r="B432" s="15" t="s">
        <v>795</v>
      </c>
      <c r="C432" s="15">
        <v>16400000</v>
      </c>
      <c r="D432" s="16">
        <v>4430000000</v>
      </c>
      <c r="E432" s="17">
        <v>2</v>
      </c>
      <c r="F432" s="15">
        <v>428</v>
      </c>
      <c r="G432" s="15">
        <v>44</v>
      </c>
      <c r="H432" s="15">
        <v>1636</v>
      </c>
      <c r="I432" s="15">
        <v>9</v>
      </c>
      <c r="J432" s="15">
        <v>134</v>
      </c>
      <c r="K432" s="15">
        <v>9341000</v>
      </c>
      <c r="L432" s="15">
        <v>2300</v>
      </c>
      <c r="M432" s="15">
        <v>37400</v>
      </c>
      <c r="N432" s="15">
        <v>28000</v>
      </c>
      <c r="O432" s="15">
        <v>448400</v>
      </c>
      <c r="P432" s="15" t="s">
        <v>39</v>
      </c>
      <c r="Q432" s="18">
        <v>40567</v>
      </c>
      <c r="R432" s="15" t="str">
        <f>INDEX(T_Category[category],MATCH(T_Youtuber3[[#This Row],[CatID]],T_Category[CatID],1))</f>
        <v>Comedy</v>
      </c>
      <c r="S432" s="15" t="str">
        <f>VLOOKUP(T_Youtuber3[[#This Row],[CtrID]],T_Country[#Data],2,1)</f>
        <v>Thailand</v>
      </c>
      <c r="T432" s="15" t="str">
        <f>VLOOKUP(T_Youtuber3[[#This Row],[CtrID]],T_Country[#Data],3,0)</f>
        <v>TH</v>
      </c>
      <c r="U432" s="15">
        <f>INDEX(T_Country[Gross tertiary education enrollment (%)],MATCH(T_Youtuber3[[#This Row],[CtrID]],T_Country[CtID],0))</f>
        <v>49.3</v>
      </c>
      <c r="V432" s="19">
        <f>_xlfn.XLOOKUP(T_Youtuber3[[#This Row],[CtrID]],T_Country[CtID],T_Country[Population])</f>
        <v>69625582</v>
      </c>
      <c r="W432" s="15" cm="1">
        <f t="array" ref="W432">_xlfn._xlws.FILTER(T_Country[Unemployment rate],T_Country[CtID]=T_Youtuber3[[#This Row],[CtrID]])</f>
        <v>0.75</v>
      </c>
      <c r="X432" s="15">
        <f>_xlfn.XLOOKUP(T_Youtuber3[[#This Row],[CtrID]],T_Country[CtID],T_Country[Urban_population])</f>
        <v>35294600</v>
      </c>
      <c r="Y432" s="15">
        <f>_xlfn.XLOOKUP(T_Youtuber3[[#This Row],[CtrID]],T_Country[CtID],T_Country[Latitude])</f>
        <v>15.87003</v>
      </c>
      <c r="Z432" s="15">
        <f>_xlfn.XLOOKUP(T_Youtuber3[[#This Row],[CtrID]],T_Country[CtID],T_Country[Longitude])</f>
        <v>100.99250000000001</v>
      </c>
    </row>
    <row r="433" spans="1:26">
      <c r="A433" s="15">
        <v>432</v>
      </c>
      <c r="B433" s="15" t="s">
        <v>643</v>
      </c>
      <c r="C433" s="15">
        <v>19000000</v>
      </c>
      <c r="D433" s="16">
        <v>15100000000</v>
      </c>
      <c r="E433" s="17">
        <v>4</v>
      </c>
      <c r="F433" s="15">
        <v>64496</v>
      </c>
      <c r="G433" s="15">
        <v>40</v>
      </c>
      <c r="H433" s="15">
        <v>217</v>
      </c>
      <c r="I433" s="15">
        <v>8</v>
      </c>
      <c r="J433" s="15">
        <v>111</v>
      </c>
      <c r="K433" s="16">
        <v>108000000</v>
      </c>
      <c r="L433" s="15">
        <v>27000</v>
      </c>
      <c r="M433" s="15">
        <v>432000</v>
      </c>
      <c r="N433" s="15">
        <v>324000</v>
      </c>
      <c r="O433" s="15">
        <v>5200000</v>
      </c>
      <c r="P433" s="15" t="s">
        <v>39</v>
      </c>
      <c r="Q433" s="18">
        <v>39088</v>
      </c>
      <c r="R433" s="15" t="str">
        <f>INDEX(T_Category[category],MATCH(T_Youtuber3[[#This Row],[CatID]],T_Category[CatID],1))</f>
        <v>Entertainment</v>
      </c>
      <c r="S433" s="15" t="str">
        <f>VLOOKUP(T_Youtuber3[[#This Row],[CtrID]],T_Country[#Data],2,1)</f>
        <v>South Korea</v>
      </c>
      <c r="T433" s="15" t="str">
        <f>VLOOKUP(T_Youtuber3[[#This Row],[CtrID]],T_Country[#Data],3,0)</f>
        <v>KR</v>
      </c>
      <c r="U433" s="15">
        <f>INDEX(T_Country[Gross tertiary education enrollment (%)],MATCH(T_Youtuber3[[#This Row],[CtrID]],T_Country[CtID],0))</f>
        <v>94.3</v>
      </c>
      <c r="V433" s="19">
        <f>_xlfn.XLOOKUP(T_Youtuber3[[#This Row],[CtrID]],T_Country[CtID],T_Country[Population])</f>
        <v>51709098</v>
      </c>
      <c r="W433" s="15" cm="1">
        <f t="array" ref="W433">_xlfn._xlws.FILTER(T_Country[Unemployment rate],T_Country[CtID]=T_Youtuber3[[#This Row],[CtrID]])</f>
        <v>4.1500000000000004</v>
      </c>
      <c r="X433" s="15">
        <f>_xlfn.XLOOKUP(T_Youtuber3[[#This Row],[CtrID]],T_Country[CtID],T_Country[Urban_population])</f>
        <v>42106719</v>
      </c>
      <c r="Y433" s="15">
        <f>_xlfn.XLOOKUP(T_Youtuber3[[#This Row],[CtrID]],T_Country[CtID],T_Country[Latitude])</f>
        <v>35.907760000000003</v>
      </c>
      <c r="Z433" s="15">
        <f>_xlfn.XLOOKUP(T_Youtuber3[[#This Row],[CtrID]],T_Country[CtID],T_Country[Longitude])</f>
        <v>127.76690000000001</v>
      </c>
    </row>
    <row r="434" spans="1:26">
      <c r="A434" s="15">
        <v>433</v>
      </c>
      <c r="B434" s="15" t="s">
        <v>887</v>
      </c>
      <c r="C434" s="15">
        <v>15400000</v>
      </c>
      <c r="D434" s="16">
        <v>4750000000</v>
      </c>
      <c r="E434" s="17">
        <v>13</v>
      </c>
      <c r="F434" s="15">
        <v>4186</v>
      </c>
      <c r="G434" s="15">
        <v>20</v>
      </c>
      <c r="H434" s="15">
        <v>1461</v>
      </c>
      <c r="I434" s="15">
        <v>23</v>
      </c>
      <c r="J434" s="15">
        <v>23</v>
      </c>
      <c r="K434" s="15">
        <v>19740000</v>
      </c>
      <c r="L434" s="15">
        <v>4900</v>
      </c>
      <c r="M434" s="15">
        <v>79000</v>
      </c>
      <c r="N434" s="15">
        <v>59200</v>
      </c>
      <c r="O434" s="15">
        <v>947500</v>
      </c>
      <c r="P434" s="15" t="s">
        <v>39</v>
      </c>
      <c r="Q434" s="18">
        <v>43425</v>
      </c>
      <c r="R434" s="15" t="str">
        <f>INDEX(T_Category[category],MATCH(T_Youtuber3[[#This Row],[CatID]],T_Category[CatID],1))</f>
        <v>People &amp; Blogs</v>
      </c>
      <c r="S434" s="15" t="str">
        <f>VLOOKUP(T_Youtuber3[[#This Row],[CtrID]],T_Country[#Data],2,1)</f>
        <v>Indonesia</v>
      </c>
      <c r="T434" s="15" t="str">
        <f>VLOOKUP(T_Youtuber3[[#This Row],[CtrID]],T_Country[#Data],3,0)</f>
        <v>ID</v>
      </c>
      <c r="U434" s="15">
        <f>INDEX(T_Country[Gross tertiary education enrollment (%)],MATCH(T_Youtuber3[[#This Row],[CtrID]],T_Country[CtID],0))</f>
        <v>36.299999999999997</v>
      </c>
      <c r="V434" s="19">
        <f>_xlfn.XLOOKUP(T_Youtuber3[[#This Row],[CtrID]],T_Country[CtID],T_Country[Population])</f>
        <v>270000000</v>
      </c>
      <c r="W434" s="15" cm="1">
        <f t="array" ref="W434">_xlfn._xlws.FILTER(T_Country[Unemployment rate],T_Country[CtID]=T_Youtuber3[[#This Row],[CtrID]])</f>
        <v>4.6900000000000004</v>
      </c>
      <c r="X434" s="15">
        <f>_xlfn.XLOOKUP(T_Youtuber3[[#This Row],[CtrID]],T_Country[CtID],T_Country[Urban_population])</f>
        <v>152000000</v>
      </c>
      <c r="Y434" s="15">
        <f>_xlfn.XLOOKUP(T_Youtuber3[[#This Row],[CtrID]],T_Country[CtID],T_Country[Latitude])</f>
        <v>-0.78927999999999998</v>
      </c>
      <c r="Z434" s="15">
        <f>_xlfn.XLOOKUP(T_Youtuber3[[#This Row],[CtrID]],T_Country[CtID],T_Country[Longitude])</f>
        <v>113.9213</v>
      </c>
    </row>
    <row r="435" spans="1:26">
      <c r="A435" s="15">
        <v>434</v>
      </c>
      <c r="B435" s="15" t="s">
        <v>532</v>
      </c>
      <c r="C435" s="15">
        <v>21200000</v>
      </c>
      <c r="D435" s="16">
        <v>2070000000</v>
      </c>
      <c r="E435" s="17">
        <v>3</v>
      </c>
      <c r="F435" s="15">
        <v>1</v>
      </c>
      <c r="G435" s="15">
        <v>19</v>
      </c>
      <c r="H435" s="15">
        <v>4057930</v>
      </c>
      <c r="I435" s="15" t="s">
        <v>39</v>
      </c>
      <c r="J435" s="15">
        <v>7727</v>
      </c>
      <c r="K435" s="15" t="s">
        <v>39</v>
      </c>
      <c r="L435" s="15">
        <v>0</v>
      </c>
      <c r="M435" s="15">
        <v>0</v>
      </c>
      <c r="N435" s="15">
        <v>0</v>
      </c>
      <c r="O435" s="15">
        <v>0</v>
      </c>
      <c r="P435" s="15" t="s">
        <v>39</v>
      </c>
      <c r="Q435" s="18">
        <v>42740</v>
      </c>
      <c r="R435" s="15" t="str">
        <f>INDEX(T_Category[category],MATCH(T_Youtuber3[[#This Row],[CatID]],T_Category[CatID],1))</f>
        <v>Education</v>
      </c>
      <c r="S435" s="15" t="str">
        <f>VLOOKUP(T_Youtuber3[[#This Row],[CtrID]],T_Country[#Data],2,1)</f>
        <v>India</v>
      </c>
      <c r="T435" s="15" t="str">
        <f>VLOOKUP(T_Youtuber3[[#This Row],[CtrID]],T_Country[#Data],3,0)</f>
        <v>IN</v>
      </c>
      <c r="U435" s="15">
        <f>INDEX(T_Country[Gross tertiary education enrollment (%)],MATCH(T_Youtuber3[[#This Row],[CtrID]],T_Country[CtID],0))</f>
        <v>28.1</v>
      </c>
      <c r="V435" s="19">
        <f>_xlfn.XLOOKUP(T_Youtuber3[[#This Row],[CtrID]],T_Country[CtID],T_Country[Population])</f>
        <v>1370000000</v>
      </c>
      <c r="W435" s="15" cm="1">
        <f t="array" ref="W435">_xlfn._xlws.FILTER(T_Country[Unemployment rate],T_Country[CtID]=T_Youtuber3[[#This Row],[CtrID]])</f>
        <v>5.36</v>
      </c>
      <c r="X435" s="15">
        <f>_xlfn.XLOOKUP(T_Youtuber3[[#This Row],[CtrID]],T_Country[CtID],T_Country[Urban_population])</f>
        <v>471000000</v>
      </c>
      <c r="Y435" s="15">
        <f>_xlfn.XLOOKUP(T_Youtuber3[[#This Row],[CtrID]],T_Country[CtID],T_Country[Latitude])</f>
        <v>20.593679999999999</v>
      </c>
      <c r="Z435" s="15">
        <f>_xlfn.XLOOKUP(T_Youtuber3[[#This Row],[CtrID]],T_Country[CtID],T_Country[Longitude])</f>
        <v>78.962879999999998</v>
      </c>
    </row>
    <row r="436" spans="1:26">
      <c r="A436" s="15">
        <v>435</v>
      </c>
      <c r="B436" s="15" t="s">
        <v>254</v>
      </c>
      <c r="C436" s="15">
        <v>33500000</v>
      </c>
      <c r="D436" s="16">
        <v>11400000000</v>
      </c>
      <c r="E436" s="17">
        <v>2</v>
      </c>
      <c r="F436" s="15">
        <v>217</v>
      </c>
      <c r="G436" s="15">
        <v>19</v>
      </c>
      <c r="H436" s="15">
        <v>357</v>
      </c>
      <c r="I436" s="15">
        <v>35</v>
      </c>
      <c r="J436" s="15">
        <v>4</v>
      </c>
      <c r="K436" s="15">
        <v>24736000</v>
      </c>
      <c r="L436" s="15">
        <v>6200</v>
      </c>
      <c r="M436" s="15">
        <v>98900</v>
      </c>
      <c r="N436" s="15">
        <v>74200</v>
      </c>
      <c r="O436" s="15">
        <v>1200000</v>
      </c>
      <c r="P436" s="15">
        <v>100000</v>
      </c>
      <c r="Q436" s="18">
        <v>41589</v>
      </c>
      <c r="R436" s="15" t="str">
        <f>INDEX(T_Category[category],MATCH(T_Youtuber3[[#This Row],[CatID]],T_Category[CatID],1))</f>
        <v>Comedy</v>
      </c>
      <c r="S436" s="15" t="str">
        <f>VLOOKUP(T_Youtuber3[[#This Row],[CtrID]],T_Country[#Data],2,1)</f>
        <v>India</v>
      </c>
      <c r="T436" s="15" t="str">
        <f>VLOOKUP(T_Youtuber3[[#This Row],[CtrID]],T_Country[#Data],3,0)</f>
        <v>IN</v>
      </c>
      <c r="U436" s="15">
        <f>INDEX(T_Country[Gross tertiary education enrollment (%)],MATCH(T_Youtuber3[[#This Row],[CtrID]],T_Country[CtID],0))</f>
        <v>28.1</v>
      </c>
      <c r="V436" s="19">
        <f>_xlfn.XLOOKUP(T_Youtuber3[[#This Row],[CtrID]],T_Country[CtID],T_Country[Population])</f>
        <v>1370000000</v>
      </c>
      <c r="W436" s="15" cm="1">
        <f t="array" ref="W436">_xlfn._xlws.FILTER(T_Country[Unemployment rate],T_Country[CtID]=T_Youtuber3[[#This Row],[CtrID]])</f>
        <v>5.36</v>
      </c>
      <c r="X436" s="15">
        <f>_xlfn.XLOOKUP(T_Youtuber3[[#This Row],[CtrID]],T_Country[CtID],T_Country[Urban_population])</f>
        <v>471000000</v>
      </c>
      <c r="Y436" s="15">
        <f>_xlfn.XLOOKUP(T_Youtuber3[[#This Row],[CtrID]],T_Country[CtID],T_Country[Latitude])</f>
        <v>20.593679999999999</v>
      </c>
      <c r="Z436" s="15">
        <f>_xlfn.XLOOKUP(T_Youtuber3[[#This Row],[CtrID]],T_Country[CtID],T_Country[Longitude])</f>
        <v>78.962879999999998</v>
      </c>
    </row>
    <row r="437" spans="1:26">
      <c r="A437" s="15">
        <v>436</v>
      </c>
      <c r="B437" s="15" t="s">
        <v>582</v>
      </c>
      <c r="C437" s="15">
        <v>20200000</v>
      </c>
      <c r="D437" s="16">
        <v>7270000000</v>
      </c>
      <c r="E437" s="17">
        <v>3</v>
      </c>
      <c r="F437" s="15">
        <v>226</v>
      </c>
      <c r="G437" s="15">
        <v>19</v>
      </c>
      <c r="H437" s="15">
        <v>780</v>
      </c>
      <c r="I437" s="15">
        <v>71</v>
      </c>
      <c r="J437" s="15">
        <v>23</v>
      </c>
      <c r="K437" s="16">
        <v>113000000</v>
      </c>
      <c r="L437" s="15">
        <v>28400</v>
      </c>
      <c r="M437" s="15">
        <v>453700</v>
      </c>
      <c r="N437" s="15">
        <v>340300</v>
      </c>
      <c r="O437" s="15">
        <v>5400000</v>
      </c>
      <c r="P437" s="15">
        <v>300000</v>
      </c>
      <c r="Q437" s="18">
        <v>42880</v>
      </c>
      <c r="R437" s="15" t="str">
        <f>INDEX(T_Category[category],MATCH(T_Youtuber3[[#This Row],[CatID]],T_Category[CatID],1))</f>
        <v>Education</v>
      </c>
      <c r="S437" s="15" t="str">
        <f>VLOOKUP(T_Youtuber3[[#This Row],[CtrID]],T_Country[#Data],2,1)</f>
        <v>India</v>
      </c>
      <c r="T437" s="15" t="str">
        <f>VLOOKUP(T_Youtuber3[[#This Row],[CtrID]],T_Country[#Data],3,0)</f>
        <v>IN</v>
      </c>
      <c r="U437" s="15">
        <f>INDEX(T_Country[Gross tertiary education enrollment (%)],MATCH(T_Youtuber3[[#This Row],[CtrID]],T_Country[CtID],0))</f>
        <v>28.1</v>
      </c>
      <c r="V437" s="19">
        <f>_xlfn.XLOOKUP(T_Youtuber3[[#This Row],[CtrID]],T_Country[CtID],T_Country[Population])</f>
        <v>1370000000</v>
      </c>
      <c r="W437" s="15" cm="1">
        <f t="array" ref="W437">_xlfn._xlws.FILTER(T_Country[Unemployment rate],T_Country[CtID]=T_Youtuber3[[#This Row],[CtrID]])</f>
        <v>5.36</v>
      </c>
      <c r="X437" s="15">
        <f>_xlfn.XLOOKUP(T_Youtuber3[[#This Row],[CtrID]],T_Country[CtID],T_Country[Urban_population])</f>
        <v>471000000</v>
      </c>
      <c r="Y437" s="15">
        <f>_xlfn.XLOOKUP(T_Youtuber3[[#This Row],[CtrID]],T_Country[CtID],T_Country[Latitude])</f>
        <v>20.593679999999999</v>
      </c>
      <c r="Z437" s="15">
        <f>_xlfn.XLOOKUP(T_Youtuber3[[#This Row],[CtrID]],T_Country[CtID],T_Country[Longitude])</f>
        <v>78.962879999999998</v>
      </c>
    </row>
    <row r="438" spans="1:26">
      <c r="A438" s="15">
        <v>437</v>
      </c>
      <c r="B438" s="15" t="s">
        <v>1146</v>
      </c>
      <c r="C438" s="15">
        <v>13300000</v>
      </c>
      <c r="D438" s="16">
        <v>9090000000</v>
      </c>
      <c r="E438" s="17">
        <v>13</v>
      </c>
      <c r="F438" s="15">
        <v>2742</v>
      </c>
      <c r="G438" s="15">
        <v>49</v>
      </c>
      <c r="H438" s="15">
        <v>524</v>
      </c>
      <c r="I438" s="15">
        <v>166</v>
      </c>
      <c r="J438" s="15">
        <v>41</v>
      </c>
      <c r="K438" s="16">
        <v>162000000</v>
      </c>
      <c r="L438" s="15">
        <v>40500</v>
      </c>
      <c r="M438" s="15">
        <v>647600</v>
      </c>
      <c r="N438" s="15">
        <v>485700</v>
      </c>
      <c r="O438" s="15">
        <v>7800000</v>
      </c>
      <c r="P438" s="15">
        <v>100000</v>
      </c>
      <c r="Q438" s="18">
        <v>40873</v>
      </c>
      <c r="R438" s="15" t="str">
        <f>INDEX(T_Category[category],MATCH(T_Youtuber3[[#This Row],[CatID]],T_Category[CatID],1))</f>
        <v>People &amp; Blogs</v>
      </c>
      <c r="S438" s="15" t="str">
        <f>VLOOKUP(T_Youtuber3[[#This Row],[CtrID]],T_Country[#Data],2,1)</f>
        <v>United States</v>
      </c>
      <c r="T438" s="15" t="str">
        <f>VLOOKUP(T_Youtuber3[[#This Row],[CtrID]],T_Country[#Data],3,0)</f>
        <v>US</v>
      </c>
      <c r="U438" s="15">
        <f>INDEX(T_Country[Gross tertiary education enrollment (%)],MATCH(T_Youtuber3[[#This Row],[CtrID]],T_Country[CtID],0))</f>
        <v>88.2</v>
      </c>
      <c r="V438" s="19">
        <f>_xlfn.XLOOKUP(T_Youtuber3[[#This Row],[CtrID]],T_Country[CtID],T_Country[Population])</f>
        <v>328000000</v>
      </c>
      <c r="W438" s="15" cm="1">
        <f t="array" ref="W438">_xlfn._xlws.FILTER(T_Country[Unemployment rate],T_Country[CtID]=T_Youtuber3[[#This Row],[CtrID]])</f>
        <v>14.7</v>
      </c>
      <c r="X438" s="15">
        <f>_xlfn.XLOOKUP(T_Youtuber3[[#This Row],[CtrID]],T_Country[CtID],T_Country[Urban_population])</f>
        <v>271000000</v>
      </c>
      <c r="Y438" s="15">
        <f>_xlfn.XLOOKUP(T_Youtuber3[[#This Row],[CtrID]],T_Country[CtID],T_Country[Latitude])</f>
        <v>37.090240000000001</v>
      </c>
      <c r="Z438" s="15">
        <f>_xlfn.XLOOKUP(T_Youtuber3[[#This Row],[CtrID]],T_Country[CtID],T_Country[Longitude])</f>
        <v>-95.712900000000005</v>
      </c>
    </row>
    <row r="439" spans="1:26">
      <c r="A439" s="15">
        <v>438</v>
      </c>
      <c r="B439" s="15" t="s">
        <v>812</v>
      </c>
      <c r="C439" s="15">
        <v>16200000</v>
      </c>
      <c r="D439" s="16">
        <v>8090000000</v>
      </c>
      <c r="E439" s="17">
        <v>4</v>
      </c>
      <c r="F439" s="15">
        <v>593</v>
      </c>
      <c r="G439" s="15">
        <v>49</v>
      </c>
      <c r="H439" s="15">
        <v>636</v>
      </c>
      <c r="I439" s="15">
        <v>140</v>
      </c>
      <c r="J439" s="15">
        <v>136</v>
      </c>
      <c r="K439" s="15">
        <v>25912000</v>
      </c>
      <c r="L439" s="15">
        <v>6500</v>
      </c>
      <c r="M439" s="15">
        <v>103600</v>
      </c>
      <c r="N439" s="15">
        <v>77700</v>
      </c>
      <c r="O439" s="15">
        <v>1200000</v>
      </c>
      <c r="P439" s="15" t="s">
        <v>39</v>
      </c>
      <c r="Q439" s="18">
        <v>43234</v>
      </c>
      <c r="R439" s="15" t="str">
        <f>INDEX(T_Category[category],MATCH(T_Youtuber3[[#This Row],[CatID]],T_Category[CatID],1))</f>
        <v>Entertainment</v>
      </c>
      <c r="S439" s="15" t="str">
        <f>VLOOKUP(T_Youtuber3[[#This Row],[CtrID]],T_Country[#Data],2,1)</f>
        <v>United States</v>
      </c>
      <c r="T439" s="15" t="str">
        <f>VLOOKUP(T_Youtuber3[[#This Row],[CtrID]],T_Country[#Data],3,0)</f>
        <v>US</v>
      </c>
      <c r="U439" s="15">
        <f>INDEX(T_Country[Gross tertiary education enrollment (%)],MATCH(T_Youtuber3[[#This Row],[CtrID]],T_Country[CtID],0))</f>
        <v>88.2</v>
      </c>
      <c r="V439" s="19">
        <f>_xlfn.XLOOKUP(T_Youtuber3[[#This Row],[CtrID]],T_Country[CtID],T_Country[Population])</f>
        <v>328000000</v>
      </c>
      <c r="W439" s="15" cm="1">
        <f t="array" ref="W439">_xlfn._xlws.FILTER(T_Country[Unemployment rate],T_Country[CtID]=T_Youtuber3[[#This Row],[CtrID]])</f>
        <v>14.7</v>
      </c>
      <c r="X439" s="15">
        <f>_xlfn.XLOOKUP(T_Youtuber3[[#This Row],[CtrID]],T_Country[CtID],T_Country[Urban_population])</f>
        <v>271000000</v>
      </c>
      <c r="Y439" s="15">
        <f>_xlfn.XLOOKUP(T_Youtuber3[[#This Row],[CtrID]],T_Country[CtID],T_Country[Latitude])</f>
        <v>37.090240000000001</v>
      </c>
      <c r="Z439" s="15">
        <f>_xlfn.XLOOKUP(T_Youtuber3[[#This Row],[CtrID]],T_Country[CtID],T_Country[Longitude])</f>
        <v>-95.712900000000005</v>
      </c>
    </row>
    <row r="440" spans="1:26">
      <c r="A440" s="15">
        <v>439</v>
      </c>
      <c r="B440" s="15" t="s">
        <v>464</v>
      </c>
      <c r="C440" s="15">
        <v>23100000</v>
      </c>
      <c r="D440" s="16">
        <v>13200000000</v>
      </c>
      <c r="E440" s="17">
        <v>16</v>
      </c>
      <c r="F440" s="15">
        <v>3781</v>
      </c>
      <c r="G440" s="15">
        <v>49</v>
      </c>
      <c r="H440" s="15">
        <v>282</v>
      </c>
      <c r="I440" s="15">
        <v>85</v>
      </c>
      <c r="J440" s="15">
        <v>81</v>
      </c>
      <c r="K440" s="16">
        <v>128000000</v>
      </c>
      <c r="L440" s="15">
        <v>32100</v>
      </c>
      <c r="M440" s="15">
        <v>513800</v>
      </c>
      <c r="N440" s="15">
        <v>385300</v>
      </c>
      <c r="O440" s="15">
        <v>6200000</v>
      </c>
      <c r="P440" s="15">
        <v>700000</v>
      </c>
      <c r="Q440" s="18">
        <v>41516</v>
      </c>
      <c r="R440" s="15" t="str">
        <f>INDEX(T_Category[category],MATCH(T_Youtuber3[[#This Row],[CatID]],T_Category[CatID],1))</f>
        <v>Shows</v>
      </c>
      <c r="S440" s="15" t="str">
        <f>VLOOKUP(T_Youtuber3[[#This Row],[CtrID]],T_Country[#Data],2,1)</f>
        <v>United States</v>
      </c>
      <c r="T440" s="15" t="str">
        <f>VLOOKUP(T_Youtuber3[[#This Row],[CtrID]],T_Country[#Data],3,0)</f>
        <v>US</v>
      </c>
      <c r="U440" s="15">
        <f>INDEX(T_Country[Gross tertiary education enrollment (%)],MATCH(T_Youtuber3[[#This Row],[CtrID]],T_Country[CtID],0))</f>
        <v>88.2</v>
      </c>
      <c r="V440" s="19">
        <f>_xlfn.XLOOKUP(T_Youtuber3[[#This Row],[CtrID]],T_Country[CtID],T_Country[Population])</f>
        <v>328000000</v>
      </c>
      <c r="W440" s="15" cm="1">
        <f t="array" ref="W440">_xlfn._xlws.FILTER(T_Country[Unemployment rate],T_Country[CtID]=T_Youtuber3[[#This Row],[CtrID]])</f>
        <v>14.7</v>
      </c>
      <c r="X440" s="15">
        <f>_xlfn.XLOOKUP(T_Youtuber3[[#This Row],[CtrID]],T_Country[CtID],T_Country[Urban_population])</f>
        <v>271000000</v>
      </c>
      <c r="Y440" s="15">
        <f>_xlfn.XLOOKUP(T_Youtuber3[[#This Row],[CtrID]],T_Country[CtID],T_Country[Latitude])</f>
        <v>37.090240000000001</v>
      </c>
      <c r="Z440" s="15">
        <f>_xlfn.XLOOKUP(T_Youtuber3[[#This Row],[CtrID]],T_Country[CtID],T_Country[Longitude])</f>
        <v>-95.712900000000005</v>
      </c>
    </row>
    <row r="441" spans="1:26">
      <c r="A441" s="15">
        <v>440</v>
      </c>
      <c r="B441" s="15" t="s">
        <v>1094</v>
      </c>
      <c r="C441" s="15">
        <v>13800000</v>
      </c>
      <c r="D441" s="16">
        <v>6650000000</v>
      </c>
      <c r="E441" s="17">
        <v>16</v>
      </c>
      <c r="F441" s="15">
        <v>1505</v>
      </c>
      <c r="G441" s="15">
        <v>19</v>
      </c>
      <c r="H441" s="15">
        <v>898</v>
      </c>
      <c r="I441" s="15">
        <v>112</v>
      </c>
      <c r="J441" s="15">
        <v>38</v>
      </c>
      <c r="K441" s="15">
        <v>78651000</v>
      </c>
      <c r="L441" s="15">
        <v>19700</v>
      </c>
      <c r="M441" s="15">
        <v>314600</v>
      </c>
      <c r="N441" s="15">
        <v>236000</v>
      </c>
      <c r="O441" s="15">
        <v>3800000</v>
      </c>
      <c r="P441" s="15">
        <v>100000</v>
      </c>
      <c r="Q441" s="18">
        <v>41960</v>
      </c>
      <c r="R441" s="15" t="str">
        <f>INDEX(T_Category[category],MATCH(T_Youtuber3[[#This Row],[CatID]],T_Category[CatID],1))</f>
        <v>Shows</v>
      </c>
      <c r="S441" s="15" t="str">
        <f>VLOOKUP(T_Youtuber3[[#This Row],[CtrID]],T_Country[#Data],2,1)</f>
        <v>India</v>
      </c>
      <c r="T441" s="15" t="str">
        <f>VLOOKUP(T_Youtuber3[[#This Row],[CtrID]],T_Country[#Data],3,0)</f>
        <v>IN</v>
      </c>
      <c r="U441" s="15">
        <f>INDEX(T_Country[Gross tertiary education enrollment (%)],MATCH(T_Youtuber3[[#This Row],[CtrID]],T_Country[CtID],0))</f>
        <v>28.1</v>
      </c>
      <c r="V441" s="19">
        <f>_xlfn.XLOOKUP(T_Youtuber3[[#This Row],[CtrID]],T_Country[CtID],T_Country[Population])</f>
        <v>1370000000</v>
      </c>
      <c r="W441" s="15" cm="1">
        <f t="array" ref="W441">_xlfn._xlws.FILTER(T_Country[Unemployment rate],T_Country[CtID]=T_Youtuber3[[#This Row],[CtrID]])</f>
        <v>5.36</v>
      </c>
      <c r="X441" s="15">
        <f>_xlfn.XLOOKUP(T_Youtuber3[[#This Row],[CtrID]],T_Country[CtID],T_Country[Urban_population])</f>
        <v>471000000</v>
      </c>
      <c r="Y441" s="15">
        <f>_xlfn.XLOOKUP(T_Youtuber3[[#This Row],[CtrID]],T_Country[CtID],T_Country[Latitude])</f>
        <v>20.593679999999999</v>
      </c>
      <c r="Z441" s="15">
        <f>_xlfn.XLOOKUP(T_Youtuber3[[#This Row],[CtrID]],T_Country[CtID],T_Country[Longitude])</f>
        <v>78.962879999999998</v>
      </c>
    </row>
    <row r="442" spans="1:26">
      <c r="A442" s="15">
        <v>441</v>
      </c>
      <c r="B442" s="15" t="s">
        <v>903</v>
      </c>
      <c r="C442" s="15">
        <v>15100000</v>
      </c>
      <c r="D442" s="16">
        <v>1580000000</v>
      </c>
      <c r="E442" s="17">
        <v>9</v>
      </c>
      <c r="F442" s="15">
        <v>18</v>
      </c>
      <c r="G442" s="15">
        <v>29</v>
      </c>
      <c r="H442" s="15">
        <v>6655</v>
      </c>
      <c r="I442" s="15" t="s">
        <v>39</v>
      </c>
      <c r="J442" s="15">
        <v>127</v>
      </c>
      <c r="K442" s="15">
        <v>26053000</v>
      </c>
      <c r="L442" s="15">
        <v>6500</v>
      </c>
      <c r="M442" s="15">
        <v>104200</v>
      </c>
      <c r="N442" s="15">
        <v>78200</v>
      </c>
      <c r="O442" s="15">
        <v>1300000</v>
      </c>
      <c r="P442" s="15">
        <v>100000</v>
      </c>
      <c r="Q442" s="18">
        <v>43483</v>
      </c>
      <c r="R442" s="15" t="str">
        <f>INDEX(T_Category[category],MATCH(T_Youtuber3[[#This Row],[CatID]],T_Category[CatID],1))</f>
        <v>Music</v>
      </c>
      <c r="S442" s="15" t="str">
        <f>VLOOKUP(T_Youtuber3[[#This Row],[CtrID]],T_Country[#Data],2,1)</f>
        <v>Mexico</v>
      </c>
      <c r="T442" s="15" t="str">
        <f>VLOOKUP(T_Youtuber3[[#This Row],[CtrID]],T_Country[#Data],3,0)</f>
        <v>MX</v>
      </c>
      <c r="U442" s="15">
        <f>INDEX(T_Country[Gross tertiary education enrollment (%)],MATCH(T_Youtuber3[[#This Row],[CtrID]],T_Country[CtID],0))</f>
        <v>40.200000000000003</v>
      </c>
      <c r="V442" s="19">
        <f>_xlfn.XLOOKUP(T_Youtuber3[[#This Row],[CtrID]],T_Country[CtID],T_Country[Population])</f>
        <v>126000000</v>
      </c>
      <c r="W442" s="15" cm="1">
        <f t="array" ref="W442">_xlfn._xlws.FILTER(T_Country[Unemployment rate],T_Country[CtID]=T_Youtuber3[[#This Row],[CtrID]])</f>
        <v>3.42</v>
      </c>
      <c r="X442" s="15">
        <f>_xlfn.XLOOKUP(T_Youtuber3[[#This Row],[CtrID]],T_Country[CtID],T_Country[Urban_population])</f>
        <v>103000000</v>
      </c>
      <c r="Y442" s="15">
        <f>_xlfn.XLOOKUP(T_Youtuber3[[#This Row],[CtrID]],T_Country[CtID],T_Country[Latitude])</f>
        <v>23.634499999999999</v>
      </c>
      <c r="Z442" s="15">
        <f>_xlfn.XLOOKUP(T_Youtuber3[[#This Row],[CtrID]],T_Country[CtID],T_Country[Longitude])</f>
        <v>-102.553</v>
      </c>
    </row>
    <row r="443" spans="1:26">
      <c r="A443" s="15">
        <v>442</v>
      </c>
      <c r="B443" s="15" t="s">
        <v>178</v>
      </c>
      <c r="C443" s="15">
        <v>41300000</v>
      </c>
      <c r="D443" s="16">
        <v>5600000000</v>
      </c>
      <c r="E443" s="17">
        <v>13</v>
      </c>
      <c r="F443" s="15">
        <v>291</v>
      </c>
      <c r="G443" s="15">
        <v>29</v>
      </c>
      <c r="H443" s="15">
        <v>1157</v>
      </c>
      <c r="I443" s="15">
        <v>2</v>
      </c>
      <c r="J443" s="15">
        <v>1</v>
      </c>
      <c r="K443" s="16">
        <v>137000000</v>
      </c>
      <c r="L443" s="15">
        <v>34200</v>
      </c>
      <c r="M443" s="15">
        <v>547000</v>
      </c>
      <c r="N443" s="15">
        <v>410200</v>
      </c>
      <c r="O443" s="15">
        <v>6600000</v>
      </c>
      <c r="P443" s="15">
        <v>400000</v>
      </c>
      <c r="Q443" s="18">
        <v>42690</v>
      </c>
      <c r="R443" s="15" t="str">
        <f>INDEX(T_Category[category],MATCH(T_Youtuber3[[#This Row],[CatID]],T_Category[CatID],1))</f>
        <v>People &amp; Blogs</v>
      </c>
      <c r="S443" s="15" t="str">
        <f>VLOOKUP(T_Youtuber3[[#This Row],[CtrID]],T_Country[#Data],2,1)</f>
        <v>Mexico</v>
      </c>
      <c r="T443" s="15" t="str">
        <f>VLOOKUP(T_Youtuber3[[#This Row],[CtrID]],T_Country[#Data],3,0)</f>
        <v>MX</v>
      </c>
      <c r="U443" s="15">
        <f>INDEX(T_Country[Gross tertiary education enrollment (%)],MATCH(T_Youtuber3[[#This Row],[CtrID]],T_Country[CtID],0))</f>
        <v>40.200000000000003</v>
      </c>
      <c r="V443" s="19">
        <f>_xlfn.XLOOKUP(T_Youtuber3[[#This Row],[CtrID]],T_Country[CtID],T_Country[Population])</f>
        <v>126000000</v>
      </c>
      <c r="W443" s="15" cm="1">
        <f t="array" ref="W443">_xlfn._xlws.FILTER(T_Country[Unemployment rate],T_Country[CtID]=T_Youtuber3[[#This Row],[CtrID]])</f>
        <v>3.42</v>
      </c>
      <c r="X443" s="15">
        <f>_xlfn.XLOOKUP(T_Youtuber3[[#This Row],[CtrID]],T_Country[CtID],T_Country[Urban_population])</f>
        <v>103000000</v>
      </c>
      <c r="Y443" s="15">
        <f>_xlfn.XLOOKUP(T_Youtuber3[[#This Row],[CtrID]],T_Country[CtID],T_Country[Latitude])</f>
        <v>23.634499999999999</v>
      </c>
      <c r="Z443" s="15">
        <f>_xlfn.XLOOKUP(T_Youtuber3[[#This Row],[CtrID]],T_Country[CtID],T_Country[Longitude])</f>
        <v>-102.553</v>
      </c>
    </row>
    <row r="444" spans="1:26">
      <c r="A444" s="15">
        <v>443</v>
      </c>
      <c r="B444" s="15" t="s">
        <v>494</v>
      </c>
      <c r="C444" s="15">
        <v>22200000</v>
      </c>
      <c r="D444" s="16">
        <v>11100000000</v>
      </c>
      <c r="E444" s="17">
        <v>4</v>
      </c>
      <c r="F444" s="15">
        <v>999</v>
      </c>
      <c r="G444" s="15">
        <v>49</v>
      </c>
      <c r="H444" s="15">
        <v>370</v>
      </c>
      <c r="I444" s="15">
        <v>92</v>
      </c>
      <c r="J444" s="15">
        <v>86</v>
      </c>
      <c r="K444" s="16">
        <v>139000000</v>
      </c>
      <c r="L444" s="15">
        <v>34800</v>
      </c>
      <c r="M444" s="15">
        <v>557300</v>
      </c>
      <c r="N444" s="15">
        <v>418000</v>
      </c>
      <c r="O444" s="15">
        <v>6700000</v>
      </c>
      <c r="P444" s="15">
        <v>200000</v>
      </c>
      <c r="Q444" s="18">
        <v>42272</v>
      </c>
      <c r="R444" s="15" t="str">
        <f>INDEX(T_Category[category],MATCH(T_Youtuber3[[#This Row],[CatID]],T_Category[CatID],1))</f>
        <v>Entertainment</v>
      </c>
      <c r="S444" s="15" t="str">
        <f>VLOOKUP(T_Youtuber3[[#This Row],[CtrID]],T_Country[#Data],2,1)</f>
        <v>United States</v>
      </c>
      <c r="T444" s="15" t="str">
        <f>VLOOKUP(T_Youtuber3[[#This Row],[CtrID]],T_Country[#Data],3,0)</f>
        <v>US</v>
      </c>
      <c r="U444" s="15">
        <f>INDEX(T_Country[Gross tertiary education enrollment (%)],MATCH(T_Youtuber3[[#This Row],[CtrID]],T_Country[CtID],0))</f>
        <v>88.2</v>
      </c>
      <c r="V444" s="19">
        <f>_xlfn.XLOOKUP(T_Youtuber3[[#This Row],[CtrID]],T_Country[CtID],T_Country[Population])</f>
        <v>328000000</v>
      </c>
      <c r="W444" s="15" cm="1">
        <f t="array" ref="W444">_xlfn._xlws.FILTER(T_Country[Unemployment rate],T_Country[CtID]=T_Youtuber3[[#This Row],[CtrID]])</f>
        <v>14.7</v>
      </c>
      <c r="X444" s="15">
        <f>_xlfn.XLOOKUP(T_Youtuber3[[#This Row],[CtrID]],T_Country[CtID],T_Country[Urban_population])</f>
        <v>271000000</v>
      </c>
      <c r="Y444" s="15">
        <f>_xlfn.XLOOKUP(T_Youtuber3[[#This Row],[CtrID]],T_Country[CtID],T_Country[Latitude])</f>
        <v>37.090240000000001</v>
      </c>
      <c r="Z444" s="15">
        <f>_xlfn.XLOOKUP(T_Youtuber3[[#This Row],[CtrID]],T_Country[CtID],T_Country[Longitude])</f>
        <v>-95.712900000000005</v>
      </c>
    </row>
    <row r="445" spans="1:26">
      <c r="A445" s="15">
        <v>444</v>
      </c>
      <c r="B445" s="15" t="s">
        <v>476</v>
      </c>
      <c r="C445" s="15">
        <v>22800000</v>
      </c>
      <c r="D445" s="16">
        <v>18000000000</v>
      </c>
      <c r="E445" s="17">
        <v>4</v>
      </c>
      <c r="F445" s="15">
        <v>1841</v>
      </c>
      <c r="G445" s="15">
        <v>19</v>
      </c>
      <c r="H445" s="15">
        <v>143</v>
      </c>
      <c r="I445" s="15" t="s">
        <v>39</v>
      </c>
      <c r="J445" s="15">
        <v>79</v>
      </c>
      <c r="K445" s="16">
        <v>2030000000</v>
      </c>
      <c r="L445" s="15">
        <v>508100</v>
      </c>
      <c r="M445" s="15">
        <v>8100000</v>
      </c>
      <c r="N445" s="15">
        <v>6100000</v>
      </c>
      <c r="O445" s="15">
        <v>97600000</v>
      </c>
      <c r="P445" s="15">
        <v>3200000</v>
      </c>
      <c r="Q445" s="18">
        <v>44033</v>
      </c>
      <c r="R445" s="15" t="str">
        <f>INDEX(T_Category[category],MATCH(T_Youtuber3[[#This Row],[CatID]],T_Category[CatID],1))</f>
        <v>Entertainment</v>
      </c>
      <c r="S445" s="15" t="str">
        <f>VLOOKUP(T_Youtuber3[[#This Row],[CtrID]],T_Country[#Data],2,1)</f>
        <v>India</v>
      </c>
      <c r="T445" s="15" t="str">
        <f>VLOOKUP(T_Youtuber3[[#This Row],[CtrID]],T_Country[#Data],3,0)</f>
        <v>IN</v>
      </c>
      <c r="U445" s="15">
        <f>INDEX(T_Country[Gross tertiary education enrollment (%)],MATCH(T_Youtuber3[[#This Row],[CtrID]],T_Country[CtID],0))</f>
        <v>28.1</v>
      </c>
      <c r="V445" s="19">
        <f>_xlfn.XLOOKUP(T_Youtuber3[[#This Row],[CtrID]],T_Country[CtID],T_Country[Population])</f>
        <v>1370000000</v>
      </c>
      <c r="W445" s="15" cm="1">
        <f t="array" ref="W445">_xlfn._xlws.FILTER(T_Country[Unemployment rate],T_Country[CtID]=T_Youtuber3[[#This Row],[CtrID]])</f>
        <v>5.36</v>
      </c>
      <c r="X445" s="15">
        <f>_xlfn.XLOOKUP(T_Youtuber3[[#This Row],[CtrID]],T_Country[CtID],T_Country[Urban_population])</f>
        <v>471000000</v>
      </c>
      <c r="Y445" s="15">
        <f>_xlfn.XLOOKUP(T_Youtuber3[[#This Row],[CtrID]],T_Country[CtID],T_Country[Latitude])</f>
        <v>20.593679999999999</v>
      </c>
      <c r="Z445" s="15">
        <f>_xlfn.XLOOKUP(T_Youtuber3[[#This Row],[CtrID]],T_Country[CtID],T_Country[Longitude])</f>
        <v>78.962879999999998</v>
      </c>
    </row>
    <row r="446" spans="1:26">
      <c r="A446" s="15">
        <v>445</v>
      </c>
      <c r="B446" s="15" t="s">
        <v>1173</v>
      </c>
      <c r="C446" s="15">
        <v>13100000</v>
      </c>
      <c r="D446" s="16">
        <v>1940000000</v>
      </c>
      <c r="E446" s="17">
        <v>13</v>
      </c>
      <c r="F446" s="15">
        <v>7</v>
      </c>
      <c r="G446" s="15">
        <v>19</v>
      </c>
      <c r="H446" s="15">
        <v>4054334</v>
      </c>
      <c r="I446" s="15" t="s">
        <v>39</v>
      </c>
      <c r="J446" s="15">
        <v>7714</v>
      </c>
      <c r="K446" s="15">
        <v>2</v>
      </c>
      <c r="L446" s="15">
        <v>0</v>
      </c>
      <c r="M446" s="15">
        <v>0.01</v>
      </c>
      <c r="N446" s="15">
        <v>0.01</v>
      </c>
      <c r="O446" s="15">
        <v>0.1</v>
      </c>
      <c r="P446" s="15" t="s">
        <v>39</v>
      </c>
      <c r="Q446" s="18">
        <v>43793</v>
      </c>
      <c r="R446" s="15" t="str">
        <f>INDEX(T_Category[category],MATCH(T_Youtuber3[[#This Row],[CatID]],T_Category[CatID],1))</f>
        <v>People &amp; Blogs</v>
      </c>
      <c r="S446" s="15" t="str">
        <f>VLOOKUP(T_Youtuber3[[#This Row],[CtrID]],T_Country[#Data],2,1)</f>
        <v>India</v>
      </c>
      <c r="T446" s="15" t="str">
        <f>VLOOKUP(T_Youtuber3[[#This Row],[CtrID]],T_Country[#Data],3,0)</f>
        <v>IN</v>
      </c>
      <c r="U446" s="15">
        <f>INDEX(T_Country[Gross tertiary education enrollment (%)],MATCH(T_Youtuber3[[#This Row],[CtrID]],T_Country[CtID],0))</f>
        <v>28.1</v>
      </c>
      <c r="V446" s="19">
        <f>_xlfn.XLOOKUP(T_Youtuber3[[#This Row],[CtrID]],T_Country[CtID],T_Country[Population])</f>
        <v>1370000000</v>
      </c>
      <c r="W446" s="15" cm="1">
        <f t="array" ref="W446">_xlfn._xlws.FILTER(T_Country[Unemployment rate],T_Country[CtID]=T_Youtuber3[[#This Row],[CtrID]])</f>
        <v>5.36</v>
      </c>
      <c r="X446" s="15">
        <f>_xlfn.XLOOKUP(T_Youtuber3[[#This Row],[CtrID]],T_Country[CtID],T_Country[Urban_population])</f>
        <v>471000000</v>
      </c>
      <c r="Y446" s="15">
        <f>_xlfn.XLOOKUP(T_Youtuber3[[#This Row],[CtrID]],T_Country[CtID],T_Country[Latitude])</f>
        <v>20.593679999999999</v>
      </c>
      <c r="Z446" s="15">
        <f>_xlfn.XLOOKUP(T_Youtuber3[[#This Row],[CtrID]],T_Country[CtID],T_Country[Longitude])</f>
        <v>78.962879999999998</v>
      </c>
    </row>
    <row r="447" spans="1:26">
      <c r="A447" s="15">
        <v>446</v>
      </c>
      <c r="B447" s="15" t="s">
        <v>939</v>
      </c>
      <c r="C447" s="15">
        <v>15000000</v>
      </c>
      <c r="D447" s="16">
        <v>11800000000</v>
      </c>
      <c r="E447" s="17">
        <v>11</v>
      </c>
      <c r="F447" s="15">
        <v>269050</v>
      </c>
      <c r="G447" s="15">
        <v>20</v>
      </c>
      <c r="H447" s="15">
        <v>331</v>
      </c>
      <c r="I447" s="15">
        <v>25</v>
      </c>
      <c r="J447" s="15">
        <v>17</v>
      </c>
      <c r="K447" s="16">
        <v>113000000</v>
      </c>
      <c r="L447" s="15">
        <v>28300</v>
      </c>
      <c r="M447" s="15">
        <v>452300</v>
      </c>
      <c r="N447" s="15">
        <v>339200</v>
      </c>
      <c r="O447" s="15">
        <v>5400000</v>
      </c>
      <c r="P447" s="15">
        <v>100000</v>
      </c>
      <c r="Q447" s="18">
        <v>41509</v>
      </c>
      <c r="R447" s="15" t="str">
        <f>INDEX(T_Category[category],MATCH(T_Youtuber3[[#This Row],[CatID]],T_Category[CatID],1))</f>
        <v>News &amp; Politics</v>
      </c>
      <c r="S447" s="15" t="str">
        <f>VLOOKUP(T_Youtuber3[[#This Row],[CtrID]],T_Country[#Data],2,1)</f>
        <v>Indonesia</v>
      </c>
      <c r="T447" s="15" t="str">
        <f>VLOOKUP(T_Youtuber3[[#This Row],[CtrID]],T_Country[#Data],3,0)</f>
        <v>ID</v>
      </c>
      <c r="U447" s="15">
        <f>INDEX(T_Country[Gross tertiary education enrollment (%)],MATCH(T_Youtuber3[[#This Row],[CtrID]],T_Country[CtID],0))</f>
        <v>36.299999999999997</v>
      </c>
      <c r="V447" s="19">
        <f>_xlfn.XLOOKUP(T_Youtuber3[[#This Row],[CtrID]],T_Country[CtID],T_Country[Population])</f>
        <v>270000000</v>
      </c>
      <c r="W447" s="15" cm="1">
        <f t="array" ref="W447">_xlfn._xlws.FILTER(T_Country[Unemployment rate],T_Country[CtID]=T_Youtuber3[[#This Row],[CtrID]])</f>
        <v>4.6900000000000004</v>
      </c>
      <c r="X447" s="15">
        <f>_xlfn.XLOOKUP(T_Youtuber3[[#This Row],[CtrID]],T_Country[CtID],T_Country[Urban_population])</f>
        <v>152000000</v>
      </c>
      <c r="Y447" s="15">
        <f>_xlfn.XLOOKUP(T_Youtuber3[[#This Row],[CtrID]],T_Country[CtID],T_Country[Latitude])</f>
        <v>-0.78927999999999998</v>
      </c>
      <c r="Z447" s="15">
        <f>_xlfn.XLOOKUP(T_Youtuber3[[#This Row],[CtrID]],T_Country[CtID],T_Country[Longitude])</f>
        <v>113.9213</v>
      </c>
    </row>
    <row r="448" spans="1:26">
      <c r="A448" s="15">
        <v>447</v>
      </c>
      <c r="B448" s="15" t="s">
        <v>741</v>
      </c>
      <c r="C448" s="15">
        <v>17400000</v>
      </c>
      <c r="D448" s="16">
        <v>16600000000</v>
      </c>
      <c r="E448" s="17">
        <v>13</v>
      </c>
      <c r="F448" s="15">
        <v>2078</v>
      </c>
      <c r="G448" s="15">
        <v>45</v>
      </c>
      <c r="H448" s="15">
        <v>173</v>
      </c>
      <c r="I448" s="15" t="s">
        <v>39</v>
      </c>
      <c r="J448" s="15">
        <v>31</v>
      </c>
      <c r="K448" s="16">
        <v>426000000</v>
      </c>
      <c r="L448" s="15">
        <v>106600</v>
      </c>
      <c r="M448" s="15">
        <v>1700000</v>
      </c>
      <c r="N448" s="15">
        <v>1300000</v>
      </c>
      <c r="O448" s="15">
        <v>20500000</v>
      </c>
      <c r="P448" s="15">
        <v>400000</v>
      </c>
      <c r="Q448" s="18">
        <v>42559</v>
      </c>
      <c r="R448" s="15" t="str">
        <f>INDEX(T_Category[category],MATCH(T_Youtuber3[[#This Row],[CatID]],T_Category[CatID],1))</f>
        <v>People &amp; Blogs</v>
      </c>
      <c r="S448" s="15" t="str">
        <f>VLOOKUP(T_Youtuber3[[#This Row],[CtrID]],T_Country[#Data],2,1)</f>
        <v>Turkey</v>
      </c>
      <c r="T448" s="15" t="str">
        <f>VLOOKUP(T_Youtuber3[[#This Row],[CtrID]],T_Country[#Data],3,0)</f>
        <v>TR</v>
      </c>
      <c r="U448" s="15">
        <f>INDEX(T_Country[Gross tertiary education enrollment (%)],MATCH(T_Youtuber3[[#This Row],[CtrID]],T_Country[CtID],0))</f>
        <v>23.9</v>
      </c>
      <c r="V448" s="19">
        <f>_xlfn.XLOOKUP(T_Youtuber3[[#This Row],[CtrID]],T_Country[CtID],T_Country[Population])</f>
        <v>83429615</v>
      </c>
      <c r="W448" s="15" cm="1">
        <f t="array" ref="W448">_xlfn._xlws.FILTER(T_Country[Unemployment rate],T_Country[CtID]=T_Youtuber3[[#This Row],[CtrID]])</f>
        <v>13.49</v>
      </c>
      <c r="X448" s="15">
        <f>_xlfn.XLOOKUP(T_Youtuber3[[#This Row],[CtrID]],T_Country[CtID],T_Country[Urban_population])</f>
        <v>63097818</v>
      </c>
      <c r="Y448" s="15">
        <f>_xlfn.XLOOKUP(T_Youtuber3[[#This Row],[CtrID]],T_Country[CtID],T_Country[Latitude])</f>
        <v>38.963749999999997</v>
      </c>
      <c r="Z448" s="15">
        <f>_xlfn.XLOOKUP(T_Youtuber3[[#This Row],[CtrID]],T_Country[CtID],T_Country[Longitude])</f>
        <v>35.243319999999997</v>
      </c>
    </row>
    <row r="449" spans="1:26">
      <c r="A449" s="15">
        <v>448</v>
      </c>
      <c r="B449" s="15" t="s">
        <v>429</v>
      </c>
      <c r="C449" s="15">
        <v>24100000</v>
      </c>
      <c r="D449" s="16">
        <v>6000000000</v>
      </c>
      <c r="E449" s="17">
        <v>4</v>
      </c>
      <c r="F449" s="15">
        <v>1252</v>
      </c>
      <c r="G449" s="15">
        <v>48</v>
      </c>
      <c r="H449" s="15">
        <v>1053</v>
      </c>
      <c r="I449" s="15">
        <v>10</v>
      </c>
      <c r="J449" s="15">
        <v>76</v>
      </c>
      <c r="K449" s="15">
        <v>5439000</v>
      </c>
      <c r="L449" s="15">
        <v>1400</v>
      </c>
      <c r="M449" s="15">
        <v>21800</v>
      </c>
      <c r="N449" s="15">
        <v>16300</v>
      </c>
      <c r="O449" s="15">
        <v>261100</v>
      </c>
      <c r="P449" s="15" t="s">
        <v>39</v>
      </c>
      <c r="Q449" s="18">
        <v>40019</v>
      </c>
      <c r="R449" s="15" t="str">
        <f>INDEX(T_Category[category],MATCH(T_Youtuber3[[#This Row],[CatID]],T_Category[CatID],1))</f>
        <v>Entertainment</v>
      </c>
      <c r="S449" s="15" t="str">
        <f>VLOOKUP(T_Youtuber3[[#This Row],[CtrID]],T_Country[#Data],2,1)</f>
        <v>United Kingdom</v>
      </c>
      <c r="T449" s="15" t="str">
        <f>VLOOKUP(T_Youtuber3[[#This Row],[CtrID]],T_Country[#Data],3,0)</f>
        <v>GB</v>
      </c>
      <c r="U449" s="15">
        <f>INDEX(T_Country[Gross tertiary education enrollment (%)],MATCH(T_Youtuber3[[#This Row],[CtrID]],T_Country[CtID],0))</f>
        <v>60</v>
      </c>
      <c r="V449" s="19">
        <f>_xlfn.XLOOKUP(T_Youtuber3[[#This Row],[CtrID]],T_Country[CtID],T_Country[Population])</f>
        <v>66834405</v>
      </c>
      <c r="W449" s="15" cm="1">
        <f t="array" ref="W449">_xlfn._xlws.FILTER(T_Country[Unemployment rate],T_Country[CtID]=T_Youtuber3[[#This Row],[CtrID]])</f>
        <v>3.85</v>
      </c>
      <c r="X449" s="15">
        <f>_xlfn.XLOOKUP(T_Youtuber3[[#This Row],[CtrID]],T_Country[CtID],T_Country[Urban_population])</f>
        <v>55908316</v>
      </c>
      <c r="Y449" s="15">
        <f>_xlfn.XLOOKUP(T_Youtuber3[[#This Row],[CtrID]],T_Country[CtID],T_Country[Latitude])</f>
        <v>55.378050000000002</v>
      </c>
      <c r="Z449" s="15">
        <f>_xlfn.XLOOKUP(T_Youtuber3[[#This Row],[CtrID]],T_Country[CtID],T_Country[Longitude])</f>
        <v>-3.4359700000000002</v>
      </c>
    </row>
    <row r="450" spans="1:26">
      <c r="A450" s="15">
        <v>449</v>
      </c>
      <c r="B450" s="15" t="s">
        <v>863</v>
      </c>
      <c r="C450" s="15">
        <v>15600000</v>
      </c>
      <c r="D450" s="16">
        <v>6860000000</v>
      </c>
      <c r="E450" s="17">
        <v>6</v>
      </c>
      <c r="F450" s="15">
        <v>6623</v>
      </c>
      <c r="G450" s="15">
        <v>36</v>
      </c>
      <c r="H450" s="15">
        <v>863</v>
      </c>
      <c r="I450" s="15" t="s">
        <v>39</v>
      </c>
      <c r="J450" s="15">
        <v>44</v>
      </c>
      <c r="K450" s="15">
        <v>98660000</v>
      </c>
      <c r="L450" s="15">
        <v>24700</v>
      </c>
      <c r="M450" s="15">
        <v>394600</v>
      </c>
      <c r="N450" s="15">
        <v>296000</v>
      </c>
      <c r="O450" s="15">
        <v>4700000</v>
      </c>
      <c r="P450" s="15">
        <v>200000</v>
      </c>
      <c r="Q450" s="18">
        <v>41266</v>
      </c>
      <c r="R450" s="15" t="str">
        <f>INDEX(T_Category[category],MATCH(T_Youtuber3[[#This Row],[CatID]],T_Category[CatID],1))</f>
        <v>Gaming</v>
      </c>
      <c r="S450" s="15" t="str">
        <f>VLOOKUP(T_Youtuber3[[#This Row],[CtrID]],T_Country[#Data],2,1)</f>
        <v>Russia</v>
      </c>
      <c r="T450" s="15" t="str">
        <f>VLOOKUP(T_Youtuber3[[#This Row],[CtrID]],T_Country[#Data],3,0)</f>
        <v>RU</v>
      </c>
      <c r="U450" s="15">
        <f>INDEX(T_Country[Gross tertiary education enrollment (%)],MATCH(T_Youtuber3[[#This Row],[CtrID]],T_Country[CtID],0))</f>
        <v>81.900000000000006</v>
      </c>
      <c r="V450" s="19">
        <f>_xlfn.XLOOKUP(T_Youtuber3[[#This Row],[CtrID]],T_Country[CtID],T_Country[Population])</f>
        <v>144000000</v>
      </c>
      <c r="W450" s="15" cm="1">
        <f t="array" ref="W450">_xlfn._xlws.FILTER(T_Country[Unemployment rate],T_Country[CtID]=T_Youtuber3[[#This Row],[CtrID]])</f>
        <v>4.59</v>
      </c>
      <c r="X450" s="15">
        <f>_xlfn.XLOOKUP(T_Youtuber3[[#This Row],[CtrID]],T_Country[CtID],T_Country[Urban_population])</f>
        <v>108000000</v>
      </c>
      <c r="Y450" s="15">
        <f>_xlfn.XLOOKUP(T_Youtuber3[[#This Row],[CtrID]],T_Country[CtID],T_Country[Latitude])</f>
        <v>61.524009999999997</v>
      </c>
      <c r="Z450" s="15">
        <f>_xlfn.XLOOKUP(T_Youtuber3[[#This Row],[CtrID]],T_Country[CtID],T_Country[Longitude])</f>
        <v>105.3188</v>
      </c>
    </row>
    <row r="451" spans="1:26">
      <c r="A451" s="15">
        <v>450</v>
      </c>
      <c r="B451" s="15" t="s">
        <v>1143</v>
      </c>
      <c r="C451" s="15">
        <v>13300000</v>
      </c>
      <c r="D451" s="16">
        <v>3730000000</v>
      </c>
      <c r="E451" s="17">
        <v>4</v>
      </c>
      <c r="F451" s="15">
        <v>698</v>
      </c>
      <c r="G451" s="15">
        <v>49</v>
      </c>
      <c r="H451" s="15">
        <v>2110</v>
      </c>
      <c r="I451" s="15">
        <v>167</v>
      </c>
      <c r="J451" s="15">
        <v>163</v>
      </c>
      <c r="K451" s="15">
        <v>4233000</v>
      </c>
      <c r="L451" s="15">
        <v>1100</v>
      </c>
      <c r="M451" s="15">
        <v>16900</v>
      </c>
      <c r="N451" s="15">
        <v>12700</v>
      </c>
      <c r="O451" s="15">
        <v>203200</v>
      </c>
      <c r="P451" s="15" t="s">
        <v>39</v>
      </c>
      <c r="Q451" s="18">
        <v>39371</v>
      </c>
      <c r="R451" s="15" t="str">
        <f>INDEX(T_Category[category],MATCH(T_Youtuber3[[#This Row],[CatID]],T_Category[CatID],1))</f>
        <v>Entertainment</v>
      </c>
      <c r="S451" s="15" t="str">
        <f>VLOOKUP(T_Youtuber3[[#This Row],[CtrID]],T_Country[#Data],2,1)</f>
        <v>United States</v>
      </c>
      <c r="T451" s="15" t="str">
        <f>VLOOKUP(T_Youtuber3[[#This Row],[CtrID]],T_Country[#Data],3,0)</f>
        <v>US</v>
      </c>
      <c r="U451" s="15">
        <f>INDEX(T_Country[Gross tertiary education enrollment (%)],MATCH(T_Youtuber3[[#This Row],[CtrID]],T_Country[CtID],0))</f>
        <v>88.2</v>
      </c>
      <c r="V451" s="19">
        <f>_xlfn.XLOOKUP(T_Youtuber3[[#This Row],[CtrID]],T_Country[CtID],T_Country[Population])</f>
        <v>328000000</v>
      </c>
      <c r="W451" s="15" cm="1">
        <f t="array" ref="W451">_xlfn._xlws.FILTER(T_Country[Unemployment rate],T_Country[CtID]=T_Youtuber3[[#This Row],[CtrID]])</f>
        <v>14.7</v>
      </c>
      <c r="X451" s="15">
        <f>_xlfn.XLOOKUP(T_Youtuber3[[#This Row],[CtrID]],T_Country[CtID],T_Country[Urban_population])</f>
        <v>271000000</v>
      </c>
      <c r="Y451" s="15">
        <f>_xlfn.XLOOKUP(T_Youtuber3[[#This Row],[CtrID]],T_Country[CtID],T_Country[Latitude])</f>
        <v>37.090240000000001</v>
      </c>
      <c r="Z451" s="15">
        <f>_xlfn.XLOOKUP(T_Youtuber3[[#This Row],[CtrID]],T_Country[CtID],T_Country[Longitude])</f>
        <v>-95.712900000000005</v>
      </c>
    </row>
    <row r="452" spans="1:26">
      <c r="A452" s="15">
        <v>451</v>
      </c>
      <c r="B452" s="15" t="s">
        <v>551</v>
      </c>
      <c r="C452" s="15">
        <v>20800000</v>
      </c>
      <c r="D452" s="16">
        <v>2380000000</v>
      </c>
      <c r="E452" s="17">
        <v>3</v>
      </c>
      <c r="F452" s="15">
        <v>193</v>
      </c>
      <c r="G452" s="15">
        <v>18</v>
      </c>
      <c r="H452" s="15">
        <v>3914</v>
      </c>
      <c r="I452" s="15">
        <v>2</v>
      </c>
      <c r="J452" s="15">
        <v>21</v>
      </c>
      <c r="K452" s="15">
        <v>29269000</v>
      </c>
      <c r="L452" s="15">
        <v>7300</v>
      </c>
      <c r="M452" s="15">
        <v>117100</v>
      </c>
      <c r="N452" s="15">
        <v>87800</v>
      </c>
      <c r="O452" s="15">
        <v>1400000</v>
      </c>
      <c r="P452" s="15">
        <v>100000</v>
      </c>
      <c r="Q452" s="18">
        <v>41464</v>
      </c>
      <c r="R452" s="15" t="str">
        <f>INDEX(T_Category[category],MATCH(T_Youtuber3[[#This Row],[CatID]],T_Category[CatID],1))</f>
        <v>Education</v>
      </c>
      <c r="S452" s="15" t="str">
        <f>VLOOKUP(T_Youtuber3[[#This Row],[CtrID]],T_Country[#Data],2,1)</f>
        <v>Germany</v>
      </c>
      <c r="T452" s="15" t="str">
        <f>VLOOKUP(T_Youtuber3[[#This Row],[CtrID]],T_Country[#Data],3,0)</f>
        <v>DE</v>
      </c>
      <c r="U452" s="15">
        <f>INDEX(T_Country[Gross tertiary education enrollment (%)],MATCH(T_Youtuber3[[#This Row],[CtrID]],T_Country[CtID],0))</f>
        <v>70.2</v>
      </c>
      <c r="V452" s="19">
        <f>_xlfn.XLOOKUP(T_Youtuber3[[#This Row],[CtrID]],T_Country[CtID],T_Country[Population])</f>
        <v>83132799</v>
      </c>
      <c r="W452" s="15" cm="1">
        <f t="array" ref="W452">_xlfn._xlws.FILTER(T_Country[Unemployment rate],T_Country[CtID]=T_Youtuber3[[#This Row],[CtrID]])</f>
        <v>3.04</v>
      </c>
      <c r="X452" s="15">
        <f>_xlfn.XLOOKUP(T_Youtuber3[[#This Row],[CtrID]],T_Country[CtID],T_Country[Urban_population])</f>
        <v>64324835</v>
      </c>
      <c r="Y452" s="15">
        <f>_xlfn.XLOOKUP(T_Youtuber3[[#This Row],[CtrID]],T_Country[CtID],T_Country[Latitude])</f>
        <v>51.165689999999998</v>
      </c>
      <c r="Z452" s="15">
        <f>_xlfn.XLOOKUP(T_Youtuber3[[#This Row],[CtrID]],T_Country[CtID],T_Country[Longitude])</f>
        <v>10.45153</v>
      </c>
    </row>
    <row r="453" spans="1:26">
      <c r="A453" s="15">
        <v>452</v>
      </c>
      <c r="B453" s="15" t="s">
        <v>931</v>
      </c>
      <c r="C453" s="15">
        <v>15000000</v>
      </c>
      <c r="D453" s="16">
        <v>6890000000</v>
      </c>
      <c r="E453" s="17">
        <v>6</v>
      </c>
      <c r="F453" s="15">
        <v>5198</v>
      </c>
      <c r="G453" s="15">
        <v>49</v>
      </c>
      <c r="H453" s="15">
        <v>857</v>
      </c>
      <c r="I453" s="15">
        <v>151</v>
      </c>
      <c r="J453" s="15">
        <v>37</v>
      </c>
      <c r="K453" s="15">
        <v>29724000</v>
      </c>
      <c r="L453" s="15">
        <v>7400</v>
      </c>
      <c r="M453" s="15">
        <v>118900</v>
      </c>
      <c r="N453" s="15">
        <v>89200</v>
      </c>
      <c r="O453" s="15">
        <v>1400000</v>
      </c>
      <c r="P453" s="15">
        <v>100000</v>
      </c>
      <c r="Q453" s="18">
        <v>39540</v>
      </c>
      <c r="R453" s="15" t="str">
        <f>INDEX(T_Category[category],MATCH(T_Youtuber3[[#This Row],[CatID]],T_Category[CatID],1))</f>
        <v>Gaming</v>
      </c>
      <c r="S453" s="15" t="str">
        <f>VLOOKUP(T_Youtuber3[[#This Row],[CtrID]],T_Country[#Data],2,1)</f>
        <v>United States</v>
      </c>
      <c r="T453" s="15" t="str">
        <f>VLOOKUP(T_Youtuber3[[#This Row],[CtrID]],T_Country[#Data],3,0)</f>
        <v>US</v>
      </c>
      <c r="U453" s="15">
        <f>INDEX(T_Country[Gross tertiary education enrollment (%)],MATCH(T_Youtuber3[[#This Row],[CtrID]],T_Country[CtID],0))</f>
        <v>88.2</v>
      </c>
      <c r="V453" s="19">
        <f>_xlfn.XLOOKUP(T_Youtuber3[[#This Row],[CtrID]],T_Country[CtID],T_Country[Population])</f>
        <v>328000000</v>
      </c>
      <c r="W453" s="15" cm="1">
        <f t="array" ref="W453">_xlfn._xlws.FILTER(T_Country[Unemployment rate],T_Country[CtID]=T_Youtuber3[[#This Row],[CtrID]])</f>
        <v>14.7</v>
      </c>
      <c r="X453" s="15">
        <f>_xlfn.XLOOKUP(T_Youtuber3[[#This Row],[CtrID]],T_Country[CtID],T_Country[Urban_population])</f>
        <v>271000000</v>
      </c>
      <c r="Y453" s="15">
        <f>_xlfn.XLOOKUP(T_Youtuber3[[#This Row],[CtrID]],T_Country[CtID],T_Country[Latitude])</f>
        <v>37.090240000000001</v>
      </c>
      <c r="Z453" s="15">
        <f>_xlfn.XLOOKUP(T_Youtuber3[[#This Row],[CtrID]],T_Country[CtID],T_Country[Longitude])</f>
        <v>-95.712900000000005</v>
      </c>
    </row>
    <row r="454" spans="1:26">
      <c r="A454" s="15">
        <v>453</v>
      </c>
      <c r="B454" s="15" t="s">
        <v>225</v>
      </c>
      <c r="C454" s="15">
        <v>35700000</v>
      </c>
      <c r="D454" s="16">
        <v>27100000000</v>
      </c>
      <c r="E454" s="17">
        <v>9</v>
      </c>
      <c r="F454" s="15">
        <v>654</v>
      </c>
      <c r="G454" s="15">
        <v>3</v>
      </c>
      <c r="H454" s="15">
        <v>58</v>
      </c>
      <c r="I454" s="15">
        <v>2</v>
      </c>
      <c r="J454" s="15">
        <v>37</v>
      </c>
      <c r="K454" s="16">
        <v>302000000</v>
      </c>
      <c r="L454" s="15">
        <v>75500</v>
      </c>
      <c r="M454" s="15">
        <v>1200000</v>
      </c>
      <c r="N454" s="15">
        <v>906200</v>
      </c>
      <c r="O454" s="15">
        <v>14500000</v>
      </c>
      <c r="P454" s="15">
        <v>400000</v>
      </c>
      <c r="Q454" s="18">
        <v>41431</v>
      </c>
      <c r="R454" s="15" t="str">
        <f>INDEX(T_Category[category],MATCH(T_Youtuber3[[#This Row],[CatID]],T_Category[CatID],1))</f>
        <v>Music</v>
      </c>
      <c r="S454" s="15" t="str">
        <f>VLOOKUP(T_Youtuber3[[#This Row],[CtrID]],T_Country[#Data],2,1)</f>
        <v>Argentina</v>
      </c>
      <c r="T454" s="15" t="str">
        <f>VLOOKUP(T_Youtuber3[[#This Row],[CtrID]],T_Country[#Data],3,0)</f>
        <v>AR</v>
      </c>
      <c r="U454" s="15">
        <f>INDEX(T_Country[Gross tertiary education enrollment (%)],MATCH(T_Youtuber3[[#This Row],[CtrID]],T_Country[CtID],0))</f>
        <v>90</v>
      </c>
      <c r="V454" s="19">
        <f>_xlfn.XLOOKUP(T_Youtuber3[[#This Row],[CtrID]],T_Country[CtID],T_Country[Population])</f>
        <v>44938712</v>
      </c>
      <c r="W454" s="15" cm="1">
        <f t="array" ref="W454">_xlfn._xlws.FILTER(T_Country[Unemployment rate],T_Country[CtID]=T_Youtuber3[[#This Row],[CtrID]])</f>
        <v>9.7899999999999991</v>
      </c>
      <c r="X454" s="15">
        <f>_xlfn.XLOOKUP(T_Youtuber3[[#This Row],[CtrID]],T_Country[CtID],T_Country[Urban_population])</f>
        <v>41339571</v>
      </c>
      <c r="Y454" s="15">
        <f>_xlfn.XLOOKUP(T_Youtuber3[[#This Row],[CtrID]],T_Country[CtID],T_Country[Latitude])</f>
        <v>-38.4161</v>
      </c>
      <c r="Z454" s="15">
        <f>_xlfn.XLOOKUP(T_Youtuber3[[#This Row],[CtrID]],T_Country[CtID],T_Country[Longitude])</f>
        <v>-63.616700000000002</v>
      </c>
    </row>
    <row r="455" spans="1:26">
      <c r="A455" s="15">
        <v>454</v>
      </c>
      <c r="B455" s="15" t="s">
        <v>834</v>
      </c>
      <c r="C455" s="15">
        <v>16100000</v>
      </c>
      <c r="D455" s="16">
        <v>9640000000</v>
      </c>
      <c r="E455" s="17">
        <v>4</v>
      </c>
      <c r="F455" s="15">
        <v>0</v>
      </c>
      <c r="G455" s="15">
        <v>29</v>
      </c>
      <c r="H455" s="15">
        <v>4057944</v>
      </c>
      <c r="I455" s="15">
        <v>4258</v>
      </c>
      <c r="J455" s="15">
        <v>7472</v>
      </c>
      <c r="K455" s="15" t="s">
        <v>39</v>
      </c>
      <c r="L455" s="15">
        <v>0</v>
      </c>
      <c r="M455" s="15">
        <v>0</v>
      </c>
      <c r="N455" s="15">
        <v>0</v>
      </c>
      <c r="O455" s="15">
        <v>0</v>
      </c>
      <c r="P455" s="15" t="s">
        <v>39</v>
      </c>
      <c r="Q455" s="18">
        <v>39694</v>
      </c>
      <c r="R455" s="15" t="str">
        <f>INDEX(T_Category[category],MATCH(T_Youtuber3[[#This Row],[CatID]],T_Category[CatID],1))</f>
        <v>Entertainment</v>
      </c>
      <c r="S455" s="15" t="str">
        <f>VLOOKUP(T_Youtuber3[[#This Row],[CtrID]],T_Country[#Data],2,1)</f>
        <v>Mexico</v>
      </c>
      <c r="T455" s="15" t="str">
        <f>VLOOKUP(T_Youtuber3[[#This Row],[CtrID]],T_Country[#Data],3,0)</f>
        <v>MX</v>
      </c>
      <c r="U455" s="15">
        <f>INDEX(T_Country[Gross tertiary education enrollment (%)],MATCH(T_Youtuber3[[#This Row],[CtrID]],T_Country[CtID],0))</f>
        <v>40.200000000000003</v>
      </c>
      <c r="V455" s="19">
        <f>_xlfn.XLOOKUP(T_Youtuber3[[#This Row],[CtrID]],T_Country[CtID],T_Country[Population])</f>
        <v>126000000</v>
      </c>
      <c r="W455" s="15" cm="1">
        <f t="array" ref="W455">_xlfn._xlws.FILTER(T_Country[Unemployment rate],T_Country[CtID]=T_Youtuber3[[#This Row],[CtrID]])</f>
        <v>3.42</v>
      </c>
      <c r="X455" s="15">
        <f>_xlfn.XLOOKUP(T_Youtuber3[[#This Row],[CtrID]],T_Country[CtID],T_Country[Urban_population])</f>
        <v>103000000</v>
      </c>
      <c r="Y455" s="15">
        <f>_xlfn.XLOOKUP(T_Youtuber3[[#This Row],[CtrID]],T_Country[CtID],T_Country[Latitude])</f>
        <v>23.634499999999999</v>
      </c>
      <c r="Z455" s="15">
        <f>_xlfn.XLOOKUP(T_Youtuber3[[#This Row],[CtrID]],T_Country[CtID],T_Country[Longitude])</f>
        <v>-102.553</v>
      </c>
    </row>
    <row r="456" spans="1:26">
      <c r="A456" s="15">
        <v>455</v>
      </c>
      <c r="B456" s="15" t="s">
        <v>957</v>
      </c>
      <c r="C456" s="15">
        <v>14800000</v>
      </c>
      <c r="D456" s="16">
        <v>5270000000</v>
      </c>
      <c r="E456" s="17">
        <v>6</v>
      </c>
      <c r="F456" s="15">
        <v>3834</v>
      </c>
      <c r="G456" s="15">
        <v>4</v>
      </c>
      <c r="H456" s="15">
        <v>1253</v>
      </c>
      <c r="I456" s="15">
        <v>7</v>
      </c>
      <c r="J456" s="15">
        <v>50</v>
      </c>
      <c r="K456" s="15">
        <v>21072000</v>
      </c>
      <c r="L456" s="15">
        <v>5300</v>
      </c>
      <c r="M456" s="15">
        <v>84300</v>
      </c>
      <c r="N456" s="15">
        <v>63200</v>
      </c>
      <c r="O456" s="15">
        <v>1000000</v>
      </c>
      <c r="P456" s="15" t="s">
        <v>39</v>
      </c>
      <c r="Q456" s="18">
        <v>41352</v>
      </c>
      <c r="R456" s="15" t="str">
        <f>INDEX(T_Category[category],MATCH(T_Youtuber3[[#This Row],[CatID]],T_Category[CatID],1))</f>
        <v>Gaming</v>
      </c>
      <c r="S456" s="15" t="str">
        <f>VLOOKUP(T_Youtuber3[[#This Row],[CtrID]],T_Country[#Data],2,1)</f>
        <v>Australia</v>
      </c>
      <c r="T456" s="15" t="str">
        <f>VLOOKUP(T_Youtuber3[[#This Row],[CtrID]],T_Country[#Data],3,0)</f>
        <v>AU</v>
      </c>
      <c r="U456" s="15">
        <f>INDEX(T_Country[Gross tertiary education enrollment (%)],MATCH(T_Youtuber3[[#This Row],[CtrID]],T_Country[CtID],0))</f>
        <v>113.1</v>
      </c>
      <c r="V456" s="19">
        <f>_xlfn.XLOOKUP(T_Youtuber3[[#This Row],[CtrID]],T_Country[CtID],T_Country[Population])</f>
        <v>25766605</v>
      </c>
      <c r="W456" s="15" cm="1">
        <f t="array" ref="W456">_xlfn._xlws.FILTER(T_Country[Unemployment rate],T_Country[CtID]=T_Youtuber3[[#This Row],[CtrID]])</f>
        <v>5.27</v>
      </c>
      <c r="X456" s="15">
        <f>_xlfn.XLOOKUP(T_Youtuber3[[#This Row],[CtrID]],T_Country[CtID],T_Country[Urban_population])</f>
        <v>21844756</v>
      </c>
      <c r="Y456" s="15">
        <f>_xlfn.XLOOKUP(T_Youtuber3[[#This Row],[CtrID]],T_Country[CtID],T_Country[Latitude])</f>
        <v>-25.2744</v>
      </c>
      <c r="Z456" s="15">
        <f>_xlfn.XLOOKUP(T_Youtuber3[[#This Row],[CtrID]],T_Country[CtID],T_Country[Longitude])</f>
        <v>133.77510000000001</v>
      </c>
    </row>
    <row r="457" spans="1:26">
      <c r="A457" s="15">
        <v>456</v>
      </c>
      <c r="B457" s="15" t="s">
        <v>1120</v>
      </c>
      <c r="C457" s="15">
        <v>13500000</v>
      </c>
      <c r="D457" s="16">
        <v>8270000000</v>
      </c>
      <c r="E457" s="17">
        <v>4</v>
      </c>
      <c r="F457" s="15">
        <v>1403</v>
      </c>
      <c r="G457" s="15">
        <v>46</v>
      </c>
      <c r="H457" s="15">
        <v>620</v>
      </c>
      <c r="I457" s="15">
        <v>4</v>
      </c>
      <c r="J457" s="15">
        <v>52</v>
      </c>
      <c r="K457" s="15">
        <v>75162000</v>
      </c>
      <c r="L457" s="15">
        <v>18800</v>
      </c>
      <c r="M457" s="15">
        <v>300600</v>
      </c>
      <c r="N457" s="15">
        <v>225500</v>
      </c>
      <c r="O457" s="15">
        <v>3600000</v>
      </c>
      <c r="P457" s="15">
        <v>100000</v>
      </c>
      <c r="Q457" s="18">
        <v>42450</v>
      </c>
      <c r="R457" s="15" t="str">
        <f>INDEX(T_Category[category],MATCH(T_Youtuber3[[#This Row],[CatID]],T_Category[CatID],1))</f>
        <v>Entertainment</v>
      </c>
      <c r="S457" s="15" t="str">
        <f>VLOOKUP(T_Youtuber3[[#This Row],[CtrID]],T_Country[#Data],2,1)</f>
        <v>Ukraine</v>
      </c>
      <c r="T457" s="15" t="str">
        <f>VLOOKUP(T_Youtuber3[[#This Row],[CtrID]],T_Country[#Data],3,0)</f>
        <v>UA</v>
      </c>
      <c r="U457" s="15">
        <f>INDEX(T_Country[Gross tertiary education enrollment (%)],MATCH(T_Youtuber3[[#This Row],[CtrID]],T_Country[CtID],0))</f>
        <v>82.7</v>
      </c>
      <c r="V457" s="19">
        <f>_xlfn.XLOOKUP(T_Youtuber3[[#This Row],[CtrID]],T_Country[CtID],T_Country[Population])</f>
        <v>44385155</v>
      </c>
      <c r="W457" s="15" cm="1">
        <f t="array" ref="W457">_xlfn._xlws.FILTER(T_Country[Unemployment rate],T_Country[CtID]=T_Youtuber3[[#This Row],[CtrID]])</f>
        <v>8.8800000000000008</v>
      </c>
      <c r="X457" s="15">
        <f>_xlfn.XLOOKUP(T_Youtuber3[[#This Row],[CtrID]],T_Country[CtID],T_Country[Urban_population])</f>
        <v>30835699</v>
      </c>
      <c r="Y457" s="15">
        <f>_xlfn.XLOOKUP(T_Youtuber3[[#This Row],[CtrID]],T_Country[CtID],T_Country[Latitude])</f>
        <v>48.379429999999999</v>
      </c>
      <c r="Z457" s="15">
        <f>_xlfn.XLOOKUP(T_Youtuber3[[#This Row],[CtrID]],T_Country[CtID],T_Country[Longitude])</f>
        <v>31.165579999999999</v>
      </c>
    </row>
    <row r="458" spans="1:26">
      <c r="A458" s="15">
        <v>457</v>
      </c>
      <c r="B458" s="15" t="s">
        <v>458</v>
      </c>
      <c r="C458" s="15">
        <v>23200000</v>
      </c>
      <c r="D458" s="16">
        <v>15800000000</v>
      </c>
      <c r="E458" s="17">
        <v>13</v>
      </c>
      <c r="F458" s="15">
        <v>172</v>
      </c>
      <c r="G458" s="15">
        <v>49</v>
      </c>
      <c r="H458" s="15">
        <v>198</v>
      </c>
      <c r="I458" s="15">
        <v>83</v>
      </c>
      <c r="J458" s="15">
        <v>79</v>
      </c>
      <c r="K458" s="16">
        <v>143000000</v>
      </c>
      <c r="L458" s="15">
        <v>35800</v>
      </c>
      <c r="M458" s="15">
        <v>572700</v>
      </c>
      <c r="N458" s="15">
        <v>429500</v>
      </c>
      <c r="O458" s="15">
        <v>6900000</v>
      </c>
      <c r="P458" s="15">
        <v>100000</v>
      </c>
      <c r="Q458" s="18">
        <v>39583</v>
      </c>
      <c r="R458" s="15" t="str">
        <f>INDEX(T_Category[category],MATCH(T_Youtuber3[[#This Row],[CatID]],T_Category[CatID],1))</f>
        <v>People &amp; Blogs</v>
      </c>
      <c r="S458" s="15" t="str">
        <f>VLOOKUP(T_Youtuber3[[#This Row],[CtrID]],T_Country[#Data],2,1)</f>
        <v>United States</v>
      </c>
      <c r="T458" s="15" t="str">
        <f>VLOOKUP(T_Youtuber3[[#This Row],[CtrID]],T_Country[#Data],3,0)</f>
        <v>US</v>
      </c>
      <c r="U458" s="15">
        <f>INDEX(T_Country[Gross tertiary education enrollment (%)],MATCH(T_Youtuber3[[#This Row],[CtrID]],T_Country[CtID],0))</f>
        <v>88.2</v>
      </c>
      <c r="V458" s="19">
        <f>_xlfn.XLOOKUP(T_Youtuber3[[#This Row],[CtrID]],T_Country[CtID],T_Country[Population])</f>
        <v>328000000</v>
      </c>
      <c r="W458" s="15" cm="1">
        <f t="array" ref="W458">_xlfn._xlws.FILTER(T_Country[Unemployment rate],T_Country[CtID]=T_Youtuber3[[#This Row],[CtrID]])</f>
        <v>14.7</v>
      </c>
      <c r="X458" s="15">
        <f>_xlfn.XLOOKUP(T_Youtuber3[[#This Row],[CtrID]],T_Country[CtID],T_Country[Urban_population])</f>
        <v>271000000</v>
      </c>
      <c r="Y458" s="15">
        <f>_xlfn.XLOOKUP(T_Youtuber3[[#This Row],[CtrID]],T_Country[CtID],T_Country[Latitude])</f>
        <v>37.090240000000001</v>
      </c>
      <c r="Z458" s="15">
        <f>_xlfn.XLOOKUP(T_Youtuber3[[#This Row],[CtrID]],T_Country[CtID],T_Country[Longitude])</f>
        <v>-95.712900000000005</v>
      </c>
    </row>
    <row r="459" spans="1:26">
      <c r="A459" s="15">
        <v>458</v>
      </c>
      <c r="B459" s="15" t="s">
        <v>787</v>
      </c>
      <c r="C459" s="15">
        <v>16600000</v>
      </c>
      <c r="D459" s="16">
        <v>11900000000</v>
      </c>
      <c r="E459" s="17">
        <v>9</v>
      </c>
      <c r="F459" s="15">
        <v>8976</v>
      </c>
      <c r="G459" s="15">
        <v>19</v>
      </c>
      <c r="H459" s="15">
        <v>326</v>
      </c>
      <c r="I459" s="15">
        <v>91</v>
      </c>
      <c r="J459" s="15">
        <v>115</v>
      </c>
      <c r="K459" s="15">
        <v>89012000</v>
      </c>
      <c r="L459" s="15">
        <v>22300</v>
      </c>
      <c r="M459" s="15">
        <v>356000</v>
      </c>
      <c r="N459" s="15">
        <v>267000</v>
      </c>
      <c r="O459" s="15">
        <v>4300000</v>
      </c>
      <c r="P459" s="15">
        <v>100000</v>
      </c>
      <c r="Q459" s="18">
        <v>40868</v>
      </c>
      <c r="R459" s="15" t="str">
        <f>INDEX(T_Category[category],MATCH(T_Youtuber3[[#This Row],[CatID]],T_Category[CatID],1))</f>
        <v>Music</v>
      </c>
      <c r="S459" s="15" t="str">
        <f>VLOOKUP(T_Youtuber3[[#This Row],[CtrID]],T_Country[#Data],2,1)</f>
        <v>India</v>
      </c>
      <c r="T459" s="15" t="str">
        <f>VLOOKUP(T_Youtuber3[[#This Row],[CtrID]],T_Country[#Data],3,0)</f>
        <v>IN</v>
      </c>
      <c r="U459" s="15">
        <f>INDEX(T_Country[Gross tertiary education enrollment (%)],MATCH(T_Youtuber3[[#This Row],[CtrID]],T_Country[CtID],0))</f>
        <v>28.1</v>
      </c>
      <c r="V459" s="19">
        <f>_xlfn.XLOOKUP(T_Youtuber3[[#This Row],[CtrID]],T_Country[CtID],T_Country[Population])</f>
        <v>1370000000</v>
      </c>
      <c r="W459" s="15" cm="1">
        <f t="array" ref="W459">_xlfn._xlws.FILTER(T_Country[Unemployment rate],T_Country[CtID]=T_Youtuber3[[#This Row],[CtrID]])</f>
        <v>5.36</v>
      </c>
      <c r="X459" s="15">
        <f>_xlfn.XLOOKUP(T_Youtuber3[[#This Row],[CtrID]],T_Country[CtID],T_Country[Urban_population])</f>
        <v>471000000</v>
      </c>
      <c r="Y459" s="15">
        <f>_xlfn.XLOOKUP(T_Youtuber3[[#This Row],[CtrID]],T_Country[CtID],T_Country[Latitude])</f>
        <v>20.593679999999999</v>
      </c>
      <c r="Z459" s="15">
        <f>_xlfn.XLOOKUP(T_Youtuber3[[#This Row],[CtrID]],T_Country[CtID],T_Country[Longitude])</f>
        <v>78.962879999999998</v>
      </c>
    </row>
    <row r="460" spans="1:26">
      <c r="A460" s="15">
        <v>459</v>
      </c>
      <c r="B460" s="15" t="s">
        <v>1058</v>
      </c>
      <c r="C460" s="15">
        <v>14100000</v>
      </c>
      <c r="D460" s="16">
        <v>6880000000</v>
      </c>
      <c r="E460" s="17">
        <v>9</v>
      </c>
      <c r="F460" s="15">
        <v>43</v>
      </c>
      <c r="G460" s="15">
        <v>49</v>
      </c>
      <c r="H460" s="15">
        <v>856</v>
      </c>
      <c r="I460" s="15">
        <v>160</v>
      </c>
      <c r="J460" s="15">
        <v>135</v>
      </c>
      <c r="K460" s="16">
        <v>136000000</v>
      </c>
      <c r="L460" s="15">
        <v>33900</v>
      </c>
      <c r="M460" s="15">
        <v>542300</v>
      </c>
      <c r="N460" s="15">
        <v>406700</v>
      </c>
      <c r="O460" s="15">
        <v>6500000</v>
      </c>
      <c r="P460" s="15">
        <v>200000</v>
      </c>
      <c r="Q460" s="18">
        <v>40668</v>
      </c>
      <c r="R460" s="15" t="str">
        <f>INDEX(T_Category[category],MATCH(T_Youtuber3[[#This Row],[CatID]],T_Category[CatID],1))</f>
        <v>Music</v>
      </c>
      <c r="S460" s="15" t="str">
        <f>VLOOKUP(T_Youtuber3[[#This Row],[CtrID]],T_Country[#Data],2,1)</f>
        <v>United States</v>
      </c>
      <c r="T460" s="15" t="str">
        <f>VLOOKUP(T_Youtuber3[[#This Row],[CtrID]],T_Country[#Data],3,0)</f>
        <v>US</v>
      </c>
      <c r="U460" s="15">
        <f>INDEX(T_Country[Gross tertiary education enrollment (%)],MATCH(T_Youtuber3[[#This Row],[CtrID]],T_Country[CtID],0))</f>
        <v>88.2</v>
      </c>
      <c r="V460" s="19">
        <f>_xlfn.XLOOKUP(T_Youtuber3[[#This Row],[CtrID]],T_Country[CtID],T_Country[Population])</f>
        <v>328000000</v>
      </c>
      <c r="W460" s="15" cm="1">
        <f t="array" ref="W460">_xlfn._xlws.FILTER(T_Country[Unemployment rate],T_Country[CtID]=T_Youtuber3[[#This Row],[CtrID]])</f>
        <v>14.7</v>
      </c>
      <c r="X460" s="15">
        <f>_xlfn.XLOOKUP(T_Youtuber3[[#This Row],[CtrID]],T_Country[CtID],T_Country[Urban_population])</f>
        <v>271000000</v>
      </c>
      <c r="Y460" s="15">
        <f>_xlfn.XLOOKUP(T_Youtuber3[[#This Row],[CtrID]],T_Country[CtID],T_Country[Latitude])</f>
        <v>37.090240000000001</v>
      </c>
      <c r="Z460" s="15">
        <f>_xlfn.XLOOKUP(T_Youtuber3[[#This Row],[CtrID]],T_Country[CtID],T_Country[Longitude])</f>
        <v>-95.712900000000005</v>
      </c>
    </row>
    <row r="461" spans="1:26">
      <c r="A461" s="15">
        <v>460</v>
      </c>
      <c r="B461" s="15" t="s">
        <v>396</v>
      </c>
      <c r="C461" s="15">
        <v>25400000</v>
      </c>
      <c r="D461" s="16">
        <v>34300000000</v>
      </c>
      <c r="E461" s="17">
        <v>2</v>
      </c>
      <c r="F461" s="15">
        <v>8775</v>
      </c>
      <c r="G461" s="15">
        <v>49</v>
      </c>
      <c r="H461" s="15">
        <v>29</v>
      </c>
      <c r="I461" s="15">
        <v>69</v>
      </c>
      <c r="J461" s="15">
        <v>18</v>
      </c>
      <c r="K461" s="16">
        <v>815000000</v>
      </c>
      <c r="L461" s="15">
        <v>203800</v>
      </c>
      <c r="M461" s="15">
        <v>3300000</v>
      </c>
      <c r="N461" s="15">
        <v>2400000</v>
      </c>
      <c r="O461" s="15">
        <v>39100000</v>
      </c>
      <c r="P461" s="15">
        <v>600000</v>
      </c>
      <c r="Q461" s="18">
        <v>42581</v>
      </c>
      <c r="R461" s="15" t="str">
        <f>INDEX(T_Category[category],MATCH(T_Youtuber3[[#This Row],[CatID]],T_Category[CatID],1))</f>
        <v>Comedy</v>
      </c>
      <c r="S461" s="15" t="str">
        <f>VLOOKUP(T_Youtuber3[[#This Row],[CtrID]],T_Country[#Data],2,1)</f>
        <v>United States</v>
      </c>
      <c r="T461" s="15" t="str">
        <f>VLOOKUP(T_Youtuber3[[#This Row],[CtrID]],T_Country[#Data],3,0)</f>
        <v>US</v>
      </c>
      <c r="U461" s="15">
        <f>INDEX(T_Country[Gross tertiary education enrollment (%)],MATCH(T_Youtuber3[[#This Row],[CtrID]],T_Country[CtID],0))</f>
        <v>88.2</v>
      </c>
      <c r="V461" s="19">
        <f>_xlfn.XLOOKUP(T_Youtuber3[[#This Row],[CtrID]],T_Country[CtID],T_Country[Population])</f>
        <v>328000000</v>
      </c>
      <c r="W461" s="15" cm="1">
        <f t="array" ref="W461">_xlfn._xlws.FILTER(T_Country[Unemployment rate],T_Country[CtID]=T_Youtuber3[[#This Row],[CtrID]])</f>
        <v>14.7</v>
      </c>
      <c r="X461" s="15">
        <f>_xlfn.XLOOKUP(T_Youtuber3[[#This Row],[CtrID]],T_Country[CtID],T_Country[Urban_population])</f>
        <v>271000000</v>
      </c>
      <c r="Y461" s="15">
        <f>_xlfn.XLOOKUP(T_Youtuber3[[#This Row],[CtrID]],T_Country[CtID],T_Country[Latitude])</f>
        <v>37.090240000000001</v>
      </c>
      <c r="Z461" s="15">
        <f>_xlfn.XLOOKUP(T_Youtuber3[[#This Row],[CtrID]],T_Country[CtID],T_Country[Longitude])</f>
        <v>-95.712900000000005</v>
      </c>
    </row>
    <row r="462" spans="1:26">
      <c r="A462" s="15">
        <v>461</v>
      </c>
      <c r="B462" s="15" t="s">
        <v>398</v>
      </c>
      <c r="C462" s="15">
        <v>25200000</v>
      </c>
      <c r="D462" s="16">
        <v>9600000000</v>
      </c>
      <c r="E462" s="17">
        <v>13</v>
      </c>
      <c r="F462" s="15">
        <v>4</v>
      </c>
      <c r="G462" s="15">
        <v>41</v>
      </c>
      <c r="H462" s="15">
        <v>4051936</v>
      </c>
      <c r="I462" s="15" t="s">
        <v>39</v>
      </c>
      <c r="J462" s="15">
        <v>7690</v>
      </c>
      <c r="K462" s="15">
        <v>11</v>
      </c>
      <c r="L462" s="15">
        <v>0</v>
      </c>
      <c r="M462" s="15">
        <v>0.04</v>
      </c>
      <c r="N462" s="15">
        <v>0.03</v>
      </c>
      <c r="O462" s="15">
        <v>0.53</v>
      </c>
      <c r="P462" s="15" t="s">
        <v>39</v>
      </c>
      <c r="Q462" s="18">
        <v>43616</v>
      </c>
      <c r="R462" s="15" t="str">
        <f>INDEX(T_Category[category],MATCH(T_Youtuber3[[#This Row],[CatID]],T_Category[CatID],1))</f>
        <v>People &amp; Blogs</v>
      </c>
      <c r="S462" s="15" t="str">
        <f>VLOOKUP(T_Youtuber3[[#This Row],[CtrID]],T_Country[#Data],2,1)</f>
        <v>Spain</v>
      </c>
      <c r="T462" s="15" t="str">
        <f>VLOOKUP(T_Youtuber3[[#This Row],[CtrID]],T_Country[#Data],3,0)</f>
        <v>ES</v>
      </c>
      <c r="U462" s="15">
        <f>INDEX(T_Country[Gross tertiary education enrollment (%)],MATCH(T_Youtuber3[[#This Row],[CtrID]],T_Country[CtID],0))</f>
        <v>88.9</v>
      </c>
      <c r="V462" s="19">
        <f>_xlfn.XLOOKUP(T_Youtuber3[[#This Row],[CtrID]],T_Country[CtID],T_Country[Population])</f>
        <v>47076781</v>
      </c>
      <c r="W462" s="15" cm="1">
        <f t="array" ref="W462">_xlfn._xlws.FILTER(T_Country[Unemployment rate],T_Country[CtID]=T_Youtuber3[[#This Row],[CtrID]])</f>
        <v>13.96</v>
      </c>
      <c r="X462" s="15">
        <f>_xlfn.XLOOKUP(T_Youtuber3[[#This Row],[CtrID]],T_Country[CtID],T_Country[Urban_population])</f>
        <v>37927409</v>
      </c>
      <c r="Y462" s="15">
        <f>_xlfn.XLOOKUP(T_Youtuber3[[#This Row],[CtrID]],T_Country[CtID],T_Country[Latitude])</f>
        <v>40.46367</v>
      </c>
      <c r="Z462" s="15">
        <f>_xlfn.XLOOKUP(T_Youtuber3[[#This Row],[CtrID]],T_Country[CtID],T_Country[Longitude])</f>
        <v>-3.7492200000000002</v>
      </c>
    </row>
    <row r="463" spans="1:26">
      <c r="A463" s="15">
        <v>462</v>
      </c>
      <c r="B463" s="15" t="s">
        <v>562</v>
      </c>
      <c r="C463" s="15">
        <v>20500000</v>
      </c>
      <c r="D463" s="16">
        <v>8770000000</v>
      </c>
      <c r="E463" s="17">
        <v>6</v>
      </c>
      <c r="F463" s="15">
        <v>1323</v>
      </c>
      <c r="G463" s="15">
        <v>4</v>
      </c>
      <c r="H463" s="15">
        <v>565</v>
      </c>
      <c r="I463" s="15">
        <v>3</v>
      </c>
      <c r="J463" s="15">
        <v>25</v>
      </c>
      <c r="K463" s="15">
        <v>26082000</v>
      </c>
      <c r="L463" s="15">
        <v>6500</v>
      </c>
      <c r="M463" s="15">
        <v>104300</v>
      </c>
      <c r="N463" s="15">
        <v>78200</v>
      </c>
      <c r="O463" s="15">
        <v>1300000</v>
      </c>
      <c r="P463" s="15" t="s">
        <v>39</v>
      </c>
      <c r="Q463" s="18">
        <v>42008</v>
      </c>
      <c r="R463" s="15" t="str">
        <f>INDEX(T_Category[category],MATCH(T_Youtuber3[[#This Row],[CatID]],T_Category[CatID],1))</f>
        <v>Gaming</v>
      </c>
      <c r="S463" s="15" t="str">
        <f>VLOOKUP(T_Youtuber3[[#This Row],[CtrID]],T_Country[#Data],2,1)</f>
        <v>Australia</v>
      </c>
      <c r="T463" s="15" t="str">
        <f>VLOOKUP(T_Youtuber3[[#This Row],[CtrID]],T_Country[#Data],3,0)</f>
        <v>AU</v>
      </c>
      <c r="U463" s="15">
        <f>INDEX(T_Country[Gross tertiary education enrollment (%)],MATCH(T_Youtuber3[[#This Row],[CtrID]],T_Country[CtID],0))</f>
        <v>113.1</v>
      </c>
      <c r="V463" s="19">
        <f>_xlfn.XLOOKUP(T_Youtuber3[[#This Row],[CtrID]],T_Country[CtID],T_Country[Population])</f>
        <v>25766605</v>
      </c>
      <c r="W463" s="15" cm="1">
        <f t="array" ref="W463">_xlfn._xlws.FILTER(T_Country[Unemployment rate],T_Country[CtID]=T_Youtuber3[[#This Row],[CtrID]])</f>
        <v>5.27</v>
      </c>
      <c r="X463" s="15">
        <f>_xlfn.XLOOKUP(T_Youtuber3[[#This Row],[CtrID]],T_Country[CtID],T_Country[Urban_population])</f>
        <v>21844756</v>
      </c>
      <c r="Y463" s="15">
        <f>_xlfn.XLOOKUP(T_Youtuber3[[#This Row],[CtrID]],T_Country[CtID],T_Country[Latitude])</f>
        <v>-25.2744</v>
      </c>
      <c r="Z463" s="15">
        <f>_xlfn.XLOOKUP(T_Youtuber3[[#This Row],[CtrID]],T_Country[CtID],T_Country[Longitude])</f>
        <v>133.77510000000001</v>
      </c>
    </row>
    <row r="464" spans="1:26">
      <c r="A464" s="15">
        <v>463</v>
      </c>
      <c r="B464" s="15" t="s">
        <v>926</v>
      </c>
      <c r="C464" s="15">
        <v>15000000</v>
      </c>
      <c r="D464" s="16">
        <v>7160000000</v>
      </c>
      <c r="E464" s="17">
        <v>6</v>
      </c>
      <c r="F464" s="15">
        <v>1362</v>
      </c>
      <c r="G464" s="15">
        <v>49</v>
      </c>
      <c r="H464" s="15">
        <v>805</v>
      </c>
      <c r="I464" s="15">
        <v>151</v>
      </c>
      <c r="J464" s="15">
        <v>48</v>
      </c>
      <c r="K464" s="15">
        <v>43133000</v>
      </c>
      <c r="L464" s="15">
        <v>10800</v>
      </c>
      <c r="M464" s="15">
        <v>172500</v>
      </c>
      <c r="N464" s="15">
        <v>129400</v>
      </c>
      <c r="O464" s="15">
        <v>2100000</v>
      </c>
      <c r="P464" s="15" t="s">
        <v>39</v>
      </c>
      <c r="Q464" s="18">
        <v>39853</v>
      </c>
      <c r="R464" s="15" t="str">
        <f>INDEX(T_Category[category],MATCH(T_Youtuber3[[#This Row],[CatID]],T_Category[CatID],1))</f>
        <v>Gaming</v>
      </c>
      <c r="S464" s="15" t="str">
        <f>VLOOKUP(T_Youtuber3[[#This Row],[CtrID]],T_Country[#Data],2,1)</f>
        <v>United States</v>
      </c>
      <c r="T464" s="15" t="str">
        <f>VLOOKUP(T_Youtuber3[[#This Row],[CtrID]],T_Country[#Data],3,0)</f>
        <v>US</v>
      </c>
      <c r="U464" s="15">
        <f>INDEX(T_Country[Gross tertiary education enrollment (%)],MATCH(T_Youtuber3[[#This Row],[CtrID]],T_Country[CtID],0))</f>
        <v>88.2</v>
      </c>
      <c r="V464" s="19">
        <f>_xlfn.XLOOKUP(T_Youtuber3[[#This Row],[CtrID]],T_Country[CtID],T_Country[Population])</f>
        <v>328000000</v>
      </c>
      <c r="W464" s="15" cm="1">
        <f t="array" ref="W464">_xlfn._xlws.FILTER(T_Country[Unemployment rate],T_Country[CtID]=T_Youtuber3[[#This Row],[CtrID]])</f>
        <v>14.7</v>
      </c>
      <c r="X464" s="15">
        <f>_xlfn.XLOOKUP(T_Youtuber3[[#This Row],[CtrID]],T_Country[CtID],T_Country[Urban_population])</f>
        <v>271000000</v>
      </c>
      <c r="Y464" s="15">
        <f>_xlfn.XLOOKUP(T_Youtuber3[[#This Row],[CtrID]],T_Country[CtID],T_Country[Latitude])</f>
        <v>37.090240000000001</v>
      </c>
      <c r="Z464" s="15">
        <f>_xlfn.XLOOKUP(T_Youtuber3[[#This Row],[CtrID]],T_Country[CtID],T_Country[Longitude])</f>
        <v>-95.712900000000005</v>
      </c>
    </row>
    <row r="465" spans="1:26">
      <c r="A465" s="15">
        <v>464</v>
      </c>
      <c r="B465" s="15" t="s">
        <v>990</v>
      </c>
      <c r="C465" s="15">
        <v>14500000</v>
      </c>
      <c r="D465" s="16">
        <v>2440000000</v>
      </c>
      <c r="E465" s="17">
        <v>9</v>
      </c>
      <c r="F465" s="15">
        <v>0</v>
      </c>
      <c r="G465" s="15">
        <v>7</v>
      </c>
      <c r="H465" s="15"/>
      <c r="I465" s="15" t="s">
        <v>39</v>
      </c>
      <c r="J465" s="15" t="s">
        <v>39</v>
      </c>
      <c r="K465" s="15" t="s">
        <v>39</v>
      </c>
      <c r="L465" s="15">
        <v>0</v>
      </c>
      <c r="M465" s="15">
        <v>0</v>
      </c>
      <c r="N465" s="15">
        <v>0</v>
      </c>
      <c r="O465" s="15">
        <v>0</v>
      </c>
      <c r="P465" s="15" t="s">
        <v>39</v>
      </c>
      <c r="Q465" s="18">
        <v>41405</v>
      </c>
      <c r="R465" s="15" t="str">
        <f>INDEX(T_Category[category],MATCH(T_Youtuber3[[#This Row],[CatID]],T_Category[CatID],1))</f>
        <v>Music</v>
      </c>
      <c r="S465" s="15" t="str">
        <f>VLOOKUP(T_Youtuber3[[#This Row],[CtrID]],T_Country[#Data],2,1)</f>
        <v>Brazil</v>
      </c>
      <c r="T465" s="15" t="str">
        <f>VLOOKUP(T_Youtuber3[[#This Row],[CtrID]],T_Country[#Data],3,0)</f>
        <v>BR</v>
      </c>
      <c r="U465" s="15">
        <f>INDEX(T_Country[Gross tertiary education enrollment (%)],MATCH(T_Youtuber3[[#This Row],[CtrID]],T_Country[CtID],0))</f>
        <v>51.3</v>
      </c>
      <c r="V465" s="19">
        <f>_xlfn.XLOOKUP(T_Youtuber3[[#This Row],[CtrID]],T_Country[CtID],T_Country[Population])</f>
        <v>213000000</v>
      </c>
      <c r="W465" s="15" cm="1">
        <f t="array" ref="W465">_xlfn._xlws.FILTER(T_Country[Unemployment rate],T_Country[CtID]=T_Youtuber3[[#This Row],[CtrID]])</f>
        <v>12.08</v>
      </c>
      <c r="X465" s="15">
        <f>_xlfn.XLOOKUP(T_Youtuber3[[#This Row],[CtrID]],T_Country[CtID],T_Country[Urban_population])</f>
        <v>183000000</v>
      </c>
      <c r="Y465" s="15">
        <f>_xlfn.XLOOKUP(T_Youtuber3[[#This Row],[CtrID]],T_Country[CtID],T_Country[Latitude])</f>
        <v>-14.234999999999999</v>
      </c>
      <c r="Z465" s="15">
        <f>_xlfn.XLOOKUP(T_Youtuber3[[#This Row],[CtrID]],T_Country[CtID],T_Country[Longitude])</f>
        <v>-51.9253</v>
      </c>
    </row>
    <row r="466" spans="1:26">
      <c r="A466" s="15">
        <v>465</v>
      </c>
      <c r="B466" s="15" t="s">
        <v>817</v>
      </c>
      <c r="C466" s="15">
        <v>16200000</v>
      </c>
      <c r="D466" s="16">
        <v>20500000000</v>
      </c>
      <c r="E466" s="17">
        <v>4</v>
      </c>
      <c r="F466" s="15">
        <v>31889</v>
      </c>
      <c r="G466" s="15">
        <v>39</v>
      </c>
      <c r="H466" s="15">
        <v>116</v>
      </c>
      <c r="I466" s="15">
        <v>1</v>
      </c>
      <c r="J466" s="15">
        <v>136</v>
      </c>
      <c r="K466" s="16">
        <v>117000000</v>
      </c>
      <c r="L466" s="15">
        <v>29300</v>
      </c>
      <c r="M466" s="15">
        <v>468800</v>
      </c>
      <c r="N466" s="15">
        <v>351600</v>
      </c>
      <c r="O466" s="15">
        <v>5600000</v>
      </c>
      <c r="P466" s="15">
        <v>200000</v>
      </c>
      <c r="Q466" s="18">
        <v>38647</v>
      </c>
      <c r="R466" s="15" t="str">
        <f>INDEX(T_Category[category],MATCH(T_Youtuber3[[#This Row],[CatID]],T_Category[CatID],1))</f>
        <v>Entertainment</v>
      </c>
      <c r="S466" s="15" t="str">
        <f>VLOOKUP(T_Youtuber3[[#This Row],[CtrID]],T_Country[#Data],2,1)</f>
        <v>Singapore</v>
      </c>
      <c r="T466" s="15" t="str">
        <f>VLOOKUP(T_Youtuber3[[#This Row],[CtrID]],T_Country[#Data],3,0)</f>
        <v>SG</v>
      </c>
      <c r="U466" s="15">
        <f>INDEX(T_Country[Gross tertiary education enrollment (%)],MATCH(T_Youtuber3[[#This Row],[CtrID]],T_Country[CtID],0))</f>
        <v>84.8</v>
      </c>
      <c r="V466" s="19">
        <f>_xlfn.XLOOKUP(T_Youtuber3[[#This Row],[CtrID]],T_Country[CtID],T_Country[Population])</f>
        <v>5703569</v>
      </c>
      <c r="W466" s="15" cm="1">
        <f t="array" ref="W466">_xlfn._xlws.FILTER(T_Country[Unemployment rate],T_Country[CtID]=T_Youtuber3[[#This Row],[CtrID]])</f>
        <v>4.1100000000000003</v>
      </c>
      <c r="X466" s="15">
        <f>_xlfn.XLOOKUP(T_Youtuber3[[#This Row],[CtrID]],T_Country[CtID],T_Country[Urban_population])</f>
        <v>5703569</v>
      </c>
      <c r="Y466" s="15">
        <f>_xlfn.XLOOKUP(T_Youtuber3[[#This Row],[CtrID]],T_Country[CtID],T_Country[Latitude])</f>
        <v>1.3520829999999999</v>
      </c>
      <c r="Z466" s="15">
        <f>_xlfn.XLOOKUP(T_Youtuber3[[#This Row],[CtrID]],T_Country[CtID],T_Country[Longitude])</f>
        <v>103.8198</v>
      </c>
    </row>
    <row r="467" spans="1:26">
      <c r="A467" s="15">
        <v>466</v>
      </c>
      <c r="B467" s="15" t="s">
        <v>698</v>
      </c>
      <c r="C467" s="15">
        <v>17900000</v>
      </c>
      <c r="D467" s="16">
        <v>5240000000</v>
      </c>
      <c r="E467" s="17">
        <v>2</v>
      </c>
      <c r="F467" s="15">
        <v>185</v>
      </c>
      <c r="G467" s="15">
        <v>49</v>
      </c>
      <c r="H467" s="15">
        <v>1264</v>
      </c>
      <c r="I467" s="15">
        <v>125</v>
      </c>
      <c r="J467" s="15">
        <v>121</v>
      </c>
      <c r="K467" s="15">
        <v>18548000</v>
      </c>
      <c r="L467" s="15">
        <v>4600</v>
      </c>
      <c r="M467" s="15">
        <v>74200</v>
      </c>
      <c r="N467" s="15">
        <v>55600</v>
      </c>
      <c r="O467" s="15">
        <v>890300</v>
      </c>
      <c r="P467" s="15" t="s">
        <v>39</v>
      </c>
      <c r="Q467" s="18">
        <v>42266</v>
      </c>
      <c r="R467" s="15" t="str">
        <f>INDEX(T_Category[category],MATCH(T_Youtuber3[[#This Row],[CatID]],T_Category[CatID],1))</f>
        <v>Comedy</v>
      </c>
      <c r="S467" s="15" t="str">
        <f>VLOOKUP(T_Youtuber3[[#This Row],[CtrID]],T_Country[#Data],2,1)</f>
        <v>United States</v>
      </c>
      <c r="T467" s="15" t="str">
        <f>VLOOKUP(T_Youtuber3[[#This Row],[CtrID]],T_Country[#Data],3,0)</f>
        <v>US</v>
      </c>
      <c r="U467" s="15">
        <f>INDEX(T_Country[Gross tertiary education enrollment (%)],MATCH(T_Youtuber3[[#This Row],[CtrID]],T_Country[CtID],0))</f>
        <v>88.2</v>
      </c>
      <c r="V467" s="19">
        <f>_xlfn.XLOOKUP(T_Youtuber3[[#This Row],[CtrID]],T_Country[CtID],T_Country[Population])</f>
        <v>328000000</v>
      </c>
      <c r="W467" s="15" cm="1">
        <f t="array" ref="W467">_xlfn._xlws.FILTER(T_Country[Unemployment rate],T_Country[CtID]=T_Youtuber3[[#This Row],[CtrID]])</f>
        <v>14.7</v>
      </c>
      <c r="X467" s="15">
        <f>_xlfn.XLOOKUP(T_Youtuber3[[#This Row],[CtrID]],T_Country[CtID],T_Country[Urban_population])</f>
        <v>271000000</v>
      </c>
      <c r="Y467" s="15">
        <f>_xlfn.XLOOKUP(T_Youtuber3[[#This Row],[CtrID]],T_Country[CtID],T_Country[Latitude])</f>
        <v>37.090240000000001</v>
      </c>
      <c r="Z467" s="15">
        <f>_xlfn.XLOOKUP(T_Youtuber3[[#This Row],[CtrID]],T_Country[CtID],T_Country[Longitude])</f>
        <v>-95.712900000000005</v>
      </c>
    </row>
    <row r="468" spans="1:26">
      <c r="A468" s="15">
        <v>467</v>
      </c>
      <c r="B468" s="15" t="s">
        <v>484</v>
      </c>
      <c r="C468" s="15">
        <v>22600000</v>
      </c>
      <c r="D468" s="16">
        <v>27100000000</v>
      </c>
      <c r="E468" s="17">
        <v>13</v>
      </c>
      <c r="F468" s="15">
        <v>2321</v>
      </c>
      <c r="G468" s="15">
        <v>49</v>
      </c>
      <c r="H468" s="15">
        <v>57</v>
      </c>
      <c r="I468" s="15">
        <v>87</v>
      </c>
      <c r="J468" s="15">
        <v>11</v>
      </c>
      <c r="K468" s="16">
        <v>1170000000</v>
      </c>
      <c r="L468" s="15">
        <v>293500</v>
      </c>
      <c r="M468" s="15">
        <v>4700000</v>
      </c>
      <c r="N468" s="15">
        <v>3500000</v>
      </c>
      <c r="O468" s="15">
        <v>56300000</v>
      </c>
      <c r="P468" s="15">
        <v>1300000</v>
      </c>
      <c r="Q468" s="18">
        <v>44467</v>
      </c>
      <c r="R468" s="15" t="str">
        <f>INDEX(T_Category[category],MATCH(T_Youtuber3[[#This Row],[CatID]],T_Category[CatID],1))</f>
        <v>People &amp; Blogs</v>
      </c>
      <c r="S468" s="15" t="str">
        <f>VLOOKUP(T_Youtuber3[[#This Row],[CtrID]],T_Country[#Data],2,1)</f>
        <v>United States</v>
      </c>
      <c r="T468" s="15" t="str">
        <f>VLOOKUP(T_Youtuber3[[#This Row],[CtrID]],T_Country[#Data],3,0)</f>
        <v>US</v>
      </c>
      <c r="U468" s="15">
        <f>INDEX(T_Country[Gross tertiary education enrollment (%)],MATCH(T_Youtuber3[[#This Row],[CtrID]],T_Country[CtID],0))</f>
        <v>88.2</v>
      </c>
      <c r="V468" s="19">
        <f>_xlfn.XLOOKUP(T_Youtuber3[[#This Row],[CtrID]],T_Country[CtID],T_Country[Population])</f>
        <v>328000000</v>
      </c>
      <c r="W468" s="15" cm="1">
        <f t="array" ref="W468">_xlfn._xlws.FILTER(T_Country[Unemployment rate],T_Country[CtID]=T_Youtuber3[[#This Row],[CtrID]])</f>
        <v>14.7</v>
      </c>
      <c r="X468" s="15">
        <f>_xlfn.XLOOKUP(T_Youtuber3[[#This Row],[CtrID]],T_Country[CtID],T_Country[Urban_population])</f>
        <v>271000000</v>
      </c>
      <c r="Y468" s="15">
        <f>_xlfn.XLOOKUP(T_Youtuber3[[#This Row],[CtrID]],T_Country[CtID],T_Country[Latitude])</f>
        <v>37.090240000000001</v>
      </c>
      <c r="Z468" s="15">
        <f>_xlfn.XLOOKUP(T_Youtuber3[[#This Row],[CtrID]],T_Country[CtID],T_Country[Longitude])</f>
        <v>-95.712900000000005</v>
      </c>
    </row>
    <row r="469" spans="1:26">
      <c r="A469" s="15">
        <v>468</v>
      </c>
      <c r="B469" s="15" t="s">
        <v>993</v>
      </c>
      <c r="C469" s="15">
        <v>14500000</v>
      </c>
      <c r="D469" s="16">
        <v>4580000000</v>
      </c>
      <c r="E469" s="17">
        <v>4</v>
      </c>
      <c r="F469" s="15">
        <v>453</v>
      </c>
      <c r="G469" s="15">
        <v>49</v>
      </c>
      <c r="H469" s="15">
        <v>1565</v>
      </c>
      <c r="I469" s="15">
        <v>156</v>
      </c>
      <c r="J469" s="15">
        <v>39</v>
      </c>
      <c r="K469" s="15">
        <v>449576</v>
      </c>
      <c r="L469" s="15">
        <v>112</v>
      </c>
      <c r="M469" s="15">
        <v>1800</v>
      </c>
      <c r="N469" s="15">
        <v>1300</v>
      </c>
      <c r="O469" s="15">
        <v>21600</v>
      </c>
      <c r="P469" s="15" t="s">
        <v>39</v>
      </c>
      <c r="Q469" s="18">
        <v>42773</v>
      </c>
      <c r="R469" s="15" t="str">
        <f>INDEX(T_Category[category],MATCH(T_Youtuber3[[#This Row],[CatID]],T_Category[CatID],1))</f>
        <v>Entertainment</v>
      </c>
      <c r="S469" s="15" t="str">
        <f>VLOOKUP(T_Youtuber3[[#This Row],[CtrID]],T_Country[#Data],2,1)</f>
        <v>United States</v>
      </c>
      <c r="T469" s="15" t="str">
        <f>VLOOKUP(T_Youtuber3[[#This Row],[CtrID]],T_Country[#Data],3,0)</f>
        <v>US</v>
      </c>
      <c r="U469" s="15">
        <f>INDEX(T_Country[Gross tertiary education enrollment (%)],MATCH(T_Youtuber3[[#This Row],[CtrID]],T_Country[CtID],0))</f>
        <v>88.2</v>
      </c>
      <c r="V469" s="19">
        <f>_xlfn.XLOOKUP(T_Youtuber3[[#This Row],[CtrID]],T_Country[CtID],T_Country[Population])</f>
        <v>328000000</v>
      </c>
      <c r="W469" s="15" cm="1">
        <f t="array" ref="W469">_xlfn._xlws.FILTER(T_Country[Unemployment rate],T_Country[CtID]=T_Youtuber3[[#This Row],[CtrID]])</f>
        <v>14.7</v>
      </c>
      <c r="X469" s="15">
        <f>_xlfn.XLOOKUP(T_Youtuber3[[#This Row],[CtrID]],T_Country[CtID],T_Country[Urban_population])</f>
        <v>271000000</v>
      </c>
      <c r="Y469" s="15">
        <f>_xlfn.XLOOKUP(T_Youtuber3[[#This Row],[CtrID]],T_Country[CtID],T_Country[Latitude])</f>
        <v>37.090240000000001</v>
      </c>
      <c r="Z469" s="15">
        <f>_xlfn.XLOOKUP(T_Youtuber3[[#This Row],[CtrID]],T_Country[CtID],T_Country[Longitude])</f>
        <v>-95.712900000000005</v>
      </c>
    </row>
    <row r="470" spans="1:26">
      <c r="A470" s="15">
        <v>469</v>
      </c>
      <c r="B470" s="15" t="s">
        <v>719</v>
      </c>
      <c r="C470" s="15">
        <v>17700000</v>
      </c>
      <c r="D470" s="16">
        <v>9060000000</v>
      </c>
      <c r="E470" s="17">
        <v>5</v>
      </c>
      <c r="F470" s="15">
        <v>1716</v>
      </c>
      <c r="G470" s="15">
        <v>28</v>
      </c>
      <c r="H470" s="15">
        <v>531</v>
      </c>
      <c r="I470" s="15">
        <v>1</v>
      </c>
      <c r="J470" s="15">
        <v>123</v>
      </c>
      <c r="K470" s="16">
        <v>118000000</v>
      </c>
      <c r="L470" s="15">
        <v>29400</v>
      </c>
      <c r="M470" s="15">
        <v>470900</v>
      </c>
      <c r="N470" s="15">
        <v>353200</v>
      </c>
      <c r="O470" s="15">
        <v>5700000</v>
      </c>
      <c r="P470" s="15">
        <v>200000</v>
      </c>
      <c r="Q470" s="18">
        <v>40126</v>
      </c>
      <c r="R470" s="15" t="str">
        <f>INDEX(T_Category[category],MATCH(T_Youtuber3[[#This Row],[CatID]],T_Category[CatID],1))</f>
        <v>Film &amp; Animation</v>
      </c>
      <c r="S470" s="15" t="str">
        <f>VLOOKUP(T_Youtuber3[[#This Row],[CtrID]],T_Country[#Data],2,1)</f>
        <v>Malaysia</v>
      </c>
      <c r="T470" s="15" t="str">
        <f>VLOOKUP(T_Youtuber3[[#This Row],[CtrID]],T_Country[#Data],3,0)</f>
        <v>MY</v>
      </c>
      <c r="U470" s="15">
        <f>INDEX(T_Country[Gross tertiary education enrollment (%)],MATCH(T_Youtuber3[[#This Row],[CtrID]],T_Country[CtID],0))</f>
        <v>45.1</v>
      </c>
      <c r="V470" s="19">
        <f>_xlfn.XLOOKUP(T_Youtuber3[[#This Row],[CtrID]],T_Country[CtID],T_Country[Population])</f>
        <v>32447385</v>
      </c>
      <c r="W470" s="15" cm="1">
        <f t="array" ref="W470">_xlfn._xlws.FILTER(T_Country[Unemployment rate],T_Country[CtID]=T_Youtuber3[[#This Row],[CtrID]])</f>
        <v>3.32</v>
      </c>
      <c r="X470" s="15">
        <f>_xlfn.XLOOKUP(T_Youtuber3[[#This Row],[CtrID]],T_Country[CtID],T_Country[Urban_population])</f>
        <v>24475766</v>
      </c>
      <c r="Y470" s="15">
        <f>_xlfn.XLOOKUP(T_Youtuber3[[#This Row],[CtrID]],T_Country[CtID],T_Country[Latitude])</f>
        <v>4.2104840000000001</v>
      </c>
      <c r="Z470" s="15">
        <f>_xlfn.XLOOKUP(T_Youtuber3[[#This Row],[CtrID]],T_Country[CtID],T_Country[Longitude])</f>
        <v>101.97580000000001</v>
      </c>
    </row>
    <row r="471" spans="1:26">
      <c r="A471" s="15">
        <v>470</v>
      </c>
      <c r="B471" s="15" t="s">
        <v>56</v>
      </c>
      <c r="C471" s="16">
        <v>106000000</v>
      </c>
      <c r="D471" s="16">
        <v>90500000000</v>
      </c>
      <c r="E471" s="17">
        <v>13</v>
      </c>
      <c r="F471" s="15">
        <v>493</v>
      </c>
      <c r="G471" s="15">
        <v>36</v>
      </c>
      <c r="H471" s="15">
        <v>630</v>
      </c>
      <c r="I471" s="15">
        <v>5</v>
      </c>
      <c r="J471" s="15">
        <v>25</v>
      </c>
      <c r="K471" s="15">
        <v>48947000</v>
      </c>
      <c r="L471" s="15">
        <v>12200</v>
      </c>
      <c r="M471" s="15">
        <v>195800</v>
      </c>
      <c r="N471" s="15">
        <v>146800</v>
      </c>
      <c r="O471" s="15">
        <v>2300000</v>
      </c>
      <c r="P471" s="15">
        <v>100000</v>
      </c>
      <c r="Q471" s="18">
        <v>42383</v>
      </c>
      <c r="R471" s="15" t="str">
        <f>INDEX(T_Category[category],MATCH(T_Youtuber3[[#This Row],[CatID]],T_Category[CatID],1))</f>
        <v>People &amp; Blogs</v>
      </c>
      <c r="S471" s="15" t="str">
        <f>VLOOKUP(T_Youtuber3[[#This Row],[CtrID]],T_Country[#Data],2,1)</f>
        <v>Russia</v>
      </c>
      <c r="T471" s="15" t="str">
        <f>VLOOKUP(T_Youtuber3[[#This Row],[CtrID]],T_Country[#Data],3,0)</f>
        <v>RU</v>
      </c>
      <c r="U471" s="15">
        <f>INDEX(T_Country[Gross tertiary education enrollment (%)],MATCH(T_Youtuber3[[#This Row],[CtrID]],T_Country[CtID],0))</f>
        <v>81.900000000000006</v>
      </c>
      <c r="V471" s="19">
        <f>_xlfn.XLOOKUP(T_Youtuber3[[#This Row],[CtrID]],T_Country[CtID],T_Country[Population])</f>
        <v>144000000</v>
      </c>
      <c r="W471" s="15" cm="1">
        <f t="array" ref="W471">_xlfn._xlws.FILTER(T_Country[Unemployment rate],T_Country[CtID]=T_Youtuber3[[#This Row],[CtrID]])</f>
        <v>4.59</v>
      </c>
      <c r="X471" s="15">
        <f>_xlfn.XLOOKUP(T_Youtuber3[[#This Row],[CtrID]],T_Country[CtID],T_Country[Urban_population])</f>
        <v>108000000</v>
      </c>
      <c r="Y471" s="15">
        <f>_xlfn.XLOOKUP(T_Youtuber3[[#This Row],[CtrID]],T_Country[CtID],T_Country[Latitude])</f>
        <v>61.524009999999997</v>
      </c>
      <c r="Z471" s="15">
        <f>_xlfn.XLOOKUP(T_Youtuber3[[#This Row],[CtrID]],T_Country[CtID],T_Country[Longitude])</f>
        <v>105.3188</v>
      </c>
    </row>
    <row r="472" spans="1:26">
      <c r="A472" s="15">
        <v>471</v>
      </c>
      <c r="B472" s="15" t="s">
        <v>418</v>
      </c>
      <c r="C472" s="15">
        <v>24400000</v>
      </c>
      <c r="D472" s="16">
        <v>12400000000</v>
      </c>
      <c r="E472" s="17">
        <v>4</v>
      </c>
      <c r="F472" s="15">
        <v>658</v>
      </c>
      <c r="G472" s="15">
        <v>49</v>
      </c>
      <c r="H472" s="15">
        <v>312</v>
      </c>
      <c r="I472" s="15">
        <v>75</v>
      </c>
      <c r="J472" s="15">
        <v>68</v>
      </c>
      <c r="K472" s="16">
        <v>170000000</v>
      </c>
      <c r="L472" s="15">
        <v>42500</v>
      </c>
      <c r="M472" s="15">
        <v>679500</v>
      </c>
      <c r="N472" s="15">
        <v>509600</v>
      </c>
      <c r="O472" s="15">
        <v>8200000</v>
      </c>
      <c r="P472" s="15">
        <v>400000</v>
      </c>
      <c r="Q472" s="18">
        <v>43453</v>
      </c>
      <c r="R472" s="15" t="str">
        <f>INDEX(T_Category[category],MATCH(T_Youtuber3[[#This Row],[CatID]],T_Category[CatID],1))</f>
        <v>Entertainment</v>
      </c>
      <c r="S472" s="15" t="str">
        <f>VLOOKUP(T_Youtuber3[[#This Row],[CtrID]],T_Country[#Data],2,1)</f>
        <v>United States</v>
      </c>
      <c r="T472" s="15" t="str">
        <f>VLOOKUP(T_Youtuber3[[#This Row],[CtrID]],T_Country[#Data],3,0)</f>
        <v>US</v>
      </c>
      <c r="U472" s="15">
        <f>INDEX(T_Country[Gross tertiary education enrollment (%)],MATCH(T_Youtuber3[[#This Row],[CtrID]],T_Country[CtID],0))</f>
        <v>88.2</v>
      </c>
      <c r="V472" s="19">
        <f>_xlfn.XLOOKUP(T_Youtuber3[[#This Row],[CtrID]],T_Country[CtID],T_Country[Population])</f>
        <v>328000000</v>
      </c>
      <c r="W472" s="15" cm="1">
        <f t="array" ref="W472">_xlfn._xlws.FILTER(T_Country[Unemployment rate],T_Country[CtID]=T_Youtuber3[[#This Row],[CtrID]])</f>
        <v>14.7</v>
      </c>
      <c r="X472" s="15">
        <f>_xlfn.XLOOKUP(T_Youtuber3[[#This Row],[CtrID]],T_Country[CtID],T_Country[Urban_population])</f>
        <v>271000000</v>
      </c>
      <c r="Y472" s="15">
        <f>_xlfn.XLOOKUP(T_Youtuber3[[#This Row],[CtrID]],T_Country[CtID],T_Country[Latitude])</f>
        <v>37.090240000000001</v>
      </c>
      <c r="Z472" s="15">
        <f>_xlfn.XLOOKUP(T_Youtuber3[[#This Row],[CtrID]],T_Country[CtID],T_Country[Longitude])</f>
        <v>-95.712900000000005</v>
      </c>
    </row>
    <row r="473" spans="1:26">
      <c r="A473" s="15">
        <v>472</v>
      </c>
      <c r="B473" s="15" t="s">
        <v>212</v>
      </c>
      <c r="C473" s="15">
        <v>37600000</v>
      </c>
      <c r="D473" s="16">
        <v>18200000000</v>
      </c>
      <c r="E473" s="17">
        <v>4</v>
      </c>
      <c r="F473" s="15">
        <v>743</v>
      </c>
      <c r="G473" s="15">
        <v>49</v>
      </c>
      <c r="H473" s="15">
        <v>145</v>
      </c>
      <c r="I473" s="15">
        <v>29</v>
      </c>
      <c r="J473" s="15">
        <v>28</v>
      </c>
      <c r="K473" s="16">
        <v>321000000</v>
      </c>
      <c r="L473" s="15">
        <v>80300</v>
      </c>
      <c r="M473" s="15">
        <v>1300000</v>
      </c>
      <c r="N473" s="15">
        <v>963100</v>
      </c>
      <c r="O473" s="15">
        <v>15400000</v>
      </c>
      <c r="P473" s="15">
        <v>700000</v>
      </c>
      <c r="Q473" s="18">
        <v>42847</v>
      </c>
      <c r="R473" s="15" t="str">
        <f>INDEX(T_Category[category],MATCH(T_Youtuber3[[#This Row],[CatID]],T_Category[CatID],1))</f>
        <v>Entertainment</v>
      </c>
      <c r="S473" s="15" t="str">
        <f>VLOOKUP(T_Youtuber3[[#This Row],[CtrID]],T_Country[#Data],2,1)</f>
        <v>United States</v>
      </c>
      <c r="T473" s="15" t="str">
        <f>VLOOKUP(T_Youtuber3[[#This Row],[CtrID]],T_Country[#Data],3,0)</f>
        <v>US</v>
      </c>
      <c r="U473" s="15">
        <f>INDEX(T_Country[Gross tertiary education enrollment (%)],MATCH(T_Youtuber3[[#This Row],[CtrID]],T_Country[CtID],0))</f>
        <v>88.2</v>
      </c>
      <c r="V473" s="19">
        <f>_xlfn.XLOOKUP(T_Youtuber3[[#This Row],[CtrID]],T_Country[CtID],T_Country[Population])</f>
        <v>328000000</v>
      </c>
      <c r="W473" s="15" cm="1">
        <f t="array" ref="W473">_xlfn._xlws.FILTER(T_Country[Unemployment rate],T_Country[CtID]=T_Youtuber3[[#This Row],[CtrID]])</f>
        <v>14.7</v>
      </c>
      <c r="X473" s="15">
        <f>_xlfn.XLOOKUP(T_Youtuber3[[#This Row],[CtrID]],T_Country[CtID],T_Country[Urban_population])</f>
        <v>271000000</v>
      </c>
      <c r="Y473" s="15">
        <f>_xlfn.XLOOKUP(T_Youtuber3[[#This Row],[CtrID]],T_Country[CtID],T_Country[Latitude])</f>
        <v>37.090240000000001</v>
      </c>
      <c r="Z473" s="15">
        <f>_xlfn.XLOOKUP(T_Youtuber3[[#This Row],[CtrID]],T_Country[CtID],T_Country[Longitude])</f>
        <v>-95.712900000000005</v>
      </c>
    </row>
    <row r="474" spans="1:26">
      <c r="A474" s="15">
        <v>473</v>
      </c>
      <c r="B474" s="15" t="s">
        <v>772</v>
      </c>
      <c r="C474" s="15">
        <v>16800000</v>
      </c>
      <c r="D474" s="16">
        <v>7200000000</v>
      </c>
      <c r="E474" s="17">
        <v>4</v>
      </c>
      <c r="F474" s="15">
        <v>502</v>
      </c>
      <c r="G474" s="15">
        <v>20</v>
      </c>
      <c r="H474" s="15">
        <v>795</v>
      </c>
      <c r="I474" s="15">
        <v>19</v>
      </c>
      <c r="J474" s="15">
        <v>130</v>
      </c>
      <c r="K474" s="15">
        <v>42836000</v>
      </c>
      <c r="L474" s="15">
        <v>10700</v>
      </c>
      <c r="M474" s="15">
        <v>171300</v>
      </c>
      <c r="N474" s="15">
        <v>128500</v>
      </c>
      <c r="O474" s="15">
        <v>2100000</v>
      </c>
      <c r="P474" s="15">
        <v>100000</v>
      </c>
      <c r="Q474" s="18">
        <v>43791</v>
      </c>
      <c r="R474" s="15" t="str">
        <f>INDEX(T_Category[category],MATCH(T_Youtuber3[[#This Row],[CatID]],T_Category[CatID],1))</f>
        <v>Entertainment</v>
      </c>
      <c r="S474" s="15" t="str">
        <f>VLOOKUP(T_Youtuber3[[#This Row],[CtrID]],T_Country[#Data],2,1)</f>
        <v>Indonesia</v>
      </c>
      <c r="T474" s="15" t="str">
        <f>VLOOKUP(T_Youtuber3[[#This Row],[CtrID]],T_Country[#Data],3,0)</f>
        <v>ID</v>
      </c>
      <c r="U474" s="15">
        <f>INDEX(T_Country[Gross tertiary education enrollment (%)],MATCH(T_Youtuber3[[#This Row],[CtrID]],T_Country[CtID],0))</f>
        <v>36.299999999999997</v>
      </c>
      <c r="V474" s="19">
        <f>_xlfn.XLOOKUP(T_Youtuber3[[#This Row],[CtrID]],T_Country[CtID],T_Country[Population])</f>
        <v>270000000</v>
      </c>
      <c r="W474" s="15" cm="1">
        <f t="array" ref="W474">_xlfn._xlws.FILTER(T_Country[Unemployment rate],T_Country[CtID]=T_Youtuber3[[#This Row],[CtrID]])</f>
        <v>4.6900000000000004</v>
      </c>
      <c r="X474" s="15">
        <f>_xlfn.XLOOKUP(T_Youtuber3[[#This Row],[CtrID]],T_Country[CtID],T_Country[Urban_population])</f>
        <v>152000000</v>
      </c>
      <c r="Y474" s="15">
        <f>_xlfn.XLOOKUP(T_Youtuber3[[#This Row],[CtrID]],T_Country[CtID],T_Country[Latitude])</f>
        <v>-0.78927999999999998</v>
      </c>
      <c r="Z474" s="15">
        <f>_xlfn.XLOOKUP(T_Youtuber3[[#This Row],[CtrID]],T_Country[CtID],T_Country[Longitude])</f>
        <v>113.9213</v>
      </c>
    </row>
    <row r="475" spans="1:26">
      <c r="A475" s="15">
        <v>474</v>
      </c>
      <c r="B475" s="15" t="s">
        <v>478</v>
      </c>
      <c r="C475" s="15">
        <v>22700000</v>
      </c>
      <c r="D475" s="16">
        <v>11600000000</v>
      </c>
      <c r="E475" s="17">
        <v>4</v>
      </c>
      <c r="F475" s="15">
        <v>654</v>
      </c>
      <c r="G475" s="15">
        <v>36</v>
      </c>
      <c r="H475" s="15">
        <v>344</v>
      </c>
      <c r="I475" s="15" t="s">
        <v>39</v>
      </c>
      <c r="J475" s="15">
        <v>82</v>
      </c>
      <c r="K475" s="15">
        <v>96613000</v>
      </c>
      <c r="L475" s="15">
        <v>24200</v>
      </c>
      <c r="M475" s="15">
        <v>386500</v>
      </c>
      <c r="N475" s="15">
        <v>289800</v>
      </c>
      <c r="O475" s="15">
        <v>4600000</v>
      </c>
      <c r="P475" s="15">
        <v>100000</v>
      </c>
      <c r="Q475" s="18">
        <v>43564</v>
      </c>
      <c r="R475" s="15" t="str">
        <f>INDEX(T_Category[category],MATCH(T_Youtuber3[[#This Row],[CatID]],T_Category[CatID],1))</f>
        <v>Entertainment</v>
      </c>
      <c r="S475" s="15" t="str">
        <f>VLOOKUP(T_Youtuber3[[#This Row],[CtrID]],T_Country[#Data],2,1)</f>
        <v>Russia</v>
      </c>
      <c r="T475" s="15" t="str">
        <f>VLOOKUP(T_Youtuber3[[#This Row],[CtrID]],T_Country[#Data],3,0)</f>
        <v>RU</v>
      </c>
      <c r="U475" s="15">
        <f>INDEX(T_Country[Gross tertiary education enrollment (%)],MATCH(T_Youtuber3[[#This Row],[CtrID]],T_Country[CtID],0))</f>
        <v>81.900000000000006</v>
      </c>
      <c r="V475" s="19">
        <f>_xlfn.XLOOKUP(T_Youtuber3[[#This Row],[CtrID]],T_Country[CtID],T_Country[Population])</f>
        <v>144000000</v>
      </c>
      <c r="W475" s="15" cm="1">
        <f t="array" ref="W475">_xlfn._xlws.FILTER(T_Country[Unemployment rate],T_Country[CtID]=T_Youtuber3[[#This Row],[CtrID]])</f>
        <v>4.59</v>
      </c>
      <c r="X475" s="15">
        <f>_xlfn.XLOOKUP(T_Youtuber3[[#This Row],[CtrID]],T_Country[CtID],T_Country[Urban_population])</f>
        <v>108000000</v>
      </c>
      <c r="Y475" s="15">
        <f>_xlfn.XLOOKUP(T_Youtuber3[[#This Row],[CtrID]],T_Country[CtID],T_Country[Latitude])</f>
        <v>61.524009999999997</v>
      </c>
      <c r="Z475" s="15">
        <f>_xlfn.XLOOKUP(T_Youtuber3[[#This Row],[CtrID]],T_Country[CtID],T_Country[Longitude])</f>
        <v>105.3188</v>
      </c>
    </row>
    <row r="476" spans="1:26">
      <c r="A476" s="15">
        <v>475</v>
      </c>
      <c r="B476" s="15" t="s">
        <v>172</v>
      </c>
      <c r="C476" s="15">
        <v>42400000</v>
      </c>
      <c r="D476" s="16">
        <v>19500000000</v>
      </c>
      <c r="E476" s="17">
        <v>4</v>
      </c>
      <c r="F476" s="15">
        <v>618</v>
      </c>
      <c r="G476" s="15">
        <v>49</v>
      </c>
      <c r="H476" s="15">
        <v>128</v>
      </c>
      <c r="I476" s="15">
        <v>21</v>
      </c>
      <c r="J476" s="15">
        <v>19</v>
      </c>
      <c r="K476" s="15">
        <v>53202000</v>
      </c>
      <c r="L476" s="15">
        <v>13300</v>
      </c>
      <c r="M476" s="15">
        <v>212800</v>
      </c>
      <c r="N476" s="15">
        <v>159600</v>
      </c>
      <c r="O476" s="15">
        <v>2600000</v>
      </c>
      <c r="P476" s="15" t="s">
        <v>39</v>
      </c>
      <c r="Q476" s="18">
        <v>43053</v>
      </c>
      <c r="R476" s="15" t="str">
        <f>INDEX(T_Category[category],MATCH(T_Youtuber3[[#This Row],[CatID]],T_Category[CatID],1))</f>
        <v>Entertainment</v>
      </c>
      <c r="S476" s="15" t="str">
        <f>VLOOKUP(T_Youtuber3[[#This Row],[CtrID]],T_Country[#Data],2,1)</f>
        <v>United States</v>
      </c>
      <c r="T476" s="15" t="str">
        <f>VLOOKUP(T_Youtuber3[[#This Row],[CtrID]],T_Country[#Data],3,0)</f>
        <v>US</v>
      </c>
      <c r="U476" s="15">
        <f>INDEX(T_Country[Gross tertiary education enrollment (%)],MATCH(T_Youtuber3[[#This Row],[CtrID]],T_Country[CtID],0))</f>
        <v>88.2</v>
      </c>
      <c r="V476" s="19">
        <f>_xlfn.XLOOKUP(T_Youtuber3[[#This Row],[CtrID]],T_Country[CtID],T_Country[Population])</f>
        <v>328000000</v>
      </c>
      <c r="W476" s="15" cm="1">
        <f t="array" ref="W476">_xlfn._xlws.FILTER(T_Country[Unemployment rate],T_Country[CtID]=T_Youtuber3[[#This Row],[CtrID]])</f>
        <v>14.7</v>
      </c>
      <c r="X476" s="15">
        <f>_xlfn.XLOOKUP(T_Youtuber3[[#This Row],[CtrID]],T_Country[CtID],T_Country[Urban_population])</f>
        <v>271000000</v>
      </c>
      <c r="Y476" s="15">
        <f>_xlfn.XLOOKUP(T_Youtuber3[[#This Row],[CtrID]],T_Country[CtID],T_Country[Latitude])</f>
        <v>37.090240000000001</v>
      </c>
      <c r="Z476" s="15">
        <f>_xlfn.XLOOKUP(T_Youtuber3[[#This Row],[CtrID]],T_Country[CtID],T_Country[Longitude])</f>
        <v>-95.712900000000005</v>
      </c>
    </row>
    <row r="477" spans="1:26">
      <c r="A477" s="15">
        <v>476</v>
      </c>
      <c r="B477" s="15" t="s">
        <v>992</v>
      </c>
      <c r="C477" s="15">
        <v>14500000</v>
      </c>
      <c r="D477" s="16">
        <v>6940000000</v>
      </c>
      <c r="E477" s="17">
        <v>4</v>
      </c>
      <c r="F477" s="15">
        <v>479</v>
      </c>
      <c r="G477" s="15">
        <v>49</v>
      </c>
      <c r="H477" s="15">
        <v>848</v>
      </c>
      <c r="I477" s="15">
        <v>156</v>
      </c>
      <c r="J477" s="15">
        <v>151</v>
      </c>
      <c r="K477" s="15">
        <v>29941000</v>
      </c>
      <c r="L477" s="15">
        <v>7500</v>
      </c>
      <c r="M477" s="15">
        <v>119800</v>
      </c>
      <c r="N477" s="15">
        <v>89800</v>
      </c>
      <c r="O477" s="15">
        <v>1400000</v>
      </c>
      <c r="P477" s="15" t="s">
        <v>39</v>
      </c>
      <c r="Q477" s="18">
        <v>43717</v>
      </c>
      <c r="R477" s="15" t="str">
        <f>INDEX(T_Category[category],MATCH(T_Youtuber3[[#This Row],[CatID]],T_Category[CatID],1))</f>
        <v>Entertainment</v>
      </c>
      <c r="S477" s="15" t="str">
        <f>VLOOKUP(T_Youtuber3[[#This Row],[CtrID]],T_Country[#Data],2,1)</f>
        <v>United States</v>
      </c>
      <c r="T477" s="15" t="str">
        <f>VLOOKUP(T_Youtuber3[[#This Row],[CtrID]],T_Country[#Data],3,0)</f>
        <v>US</v>
      </c>
      <c r="U477" s="15">
        <f>INDEX(T_Country[Gross tertiary education enrollment (%)],MATCH(T_Youtuber3[[#This Row],[CtrID]],T_Country[CtID],0))</f>
        <v>88.2</v>
      </c>
      <c r="V477" s="19">
        <f>_xlfn.XLOOKUP(T_Youtuber3[[#This Row],[CtrID]],T_Country[CtID],T_Country[Population])</f>
        <v>328000000</v>
      </c>
      <c r="W477" s="15" cm="1">
        <f t="array" ref="W477">_xlfn._xlws.FILTER(T_Country[Unemployment rate],T_Country[CtID]=T_Youtuber3[[#This Row],[CtrID]])</f>
        <v>14.7</v>
      </c>
      <c r="X477" s="15">
        <f>_xlfn.XLOOKUP(T_Youtuber3[[#This Row],[CtrID]],T_Country[CtID],T_Country[Urban_population])</f>
        <v>271000000</v>
      </c>
      <c r="Y477" s="15">
        <f>_xlfn.XLOOKUP(T_Youtuber3[[#This Row],[CtrID]],T_Country[CtID],T_Country[Latitude])</f>
        <v>37.090240000000001</v>
      </c>
      <c r="Z477" s="15">
        <f>_xlfn.XLOOKUP(T_Youtuber3[[#This Row],[CtrID]],T_Country[CtID],T_Country[Longitude])</f>
        <v>-95.712900000000005</v>
      </c>
    </row>
    <row r="478" spans="1:26">
      <c r="A478" s="15">
        <v>477</v>
      </c>
      <c r="B478" s="15" t="s">
        <v>57</v>
      </c>
      <c r="C478" s="15">
        <v>18500000</v>
      </c>
      <c r="D478" s="16">
        <v>8150000000</v>
      </c>
      <c r="E478" s="17">
        <v>13</v>
      </c>
      <c r="F478" s="15">
        <v>493</v>
      </c>
      <c r="G478" s="15">
        <v>36</v>
      </c>
      <c r="H478" s="15">
        <v>630</v>
      </c>
      <c r="I478" s="15">
        <v>5</v>
      </c>
      <c r="J478" s="15">
        <v>25</v>
      </c>
      <c r="K478" s="15">
        <v>48947000</v>
      </c>
      <c r="L478" s="15">
        <v>12200</v>
      </c>
      <c r="M478" s="15">
        <v>195800</v>
      </c>
      <c r="N478" s="15">
        <v>146800</v>
      </c>
      <c r="O478" s="15">
        <v>2300000</v>
      </c>
      <c r="P478" s="15">
        <v>100000</v>
      </c>
      <c r="Q478" s="18">
        <v>42383</v>
      </c>
      <c r="R478" s="15" t="str">
        <f>INDEX(T_Category[category],MATCH(T_Youtuber3[[#This Row],[CatID]],T_Category[CatID],1))</f>
        <v>People &amp; Blogs</v>
      </c>
      <c r="S478" s="15" t="str">
        <f>VLOOKUP(T_Youtuber3[[#This Row],[CtrID]],T_Country[#Data],2,1)</f>
        <v>Russia</v>
      </c>
      <c r="T478" s="15" t="str">
        <f>VLOOKUP(T_Youtuber3[[#This Row],[CtrID]],T_Country[#Data],3,0)</f>
        <v>RU</v>
      </c>
      <c r="U478" s="15">
        <f>INDEX(T_Country[Gross tertiary education enrollment (%)],MATCH(T_Youtuber3[[#This Row],[CtrID]],T_Country[CtID],0))</f>
        <v>81.900000000000006</v>
      </c>
      <c r="V478" s="19">
        <f>_xlfn.XLOOKUP(T_Youtuber3[[#This Row],[CtrID]],T_Country[CtID],T_Country[Population])</f>
        <v>144000000</v>
      </c>
      <c r="W478" s="15" cm="1">
        <f t="array" ref="W478">_xlfn._xlws.FILTER(T_Country[Unemployment rate],T_Country[CtID]=T_Youtuber3[[#This Row],[CtrID]])</f>
        <v>4.59</v>
      </c>
      <c r="X478" s="15">
        <f>_xlfn.XLOOKUP(T_Youtuber3[[#This Row],[CtrID]],T_Country[CtID],T_Country[Urban_population])</f>
        <v>108000000</v>
      </c>
      <c r="Y478" s="15">
        <f>_xlfn.XLOOKUP(T_Youtuber3[[#This Row],[CtrID]],T_Country[CtID],T_Country[Latitude])</f>
        <v>61.524009999999997</v>
      </c>
      <c r="Z478" s="15">
        <f>_xlfn.XLOOKUP(T_Youtuber3[[#This Row],[CtrID]],T_Country[CtID],T_Country[Longitude])</f>
        <v>105.3188</v>
      </c>
    </row>
    <row r="479" spans="1:26">
      <c r="A479" s="15">
        <v>478</v>
      </c>
      <c r="B479" s="15" t="s">
        <v>700</v>
      </c>
      <c r="C479" s="15">
        <v>17900000</v>
      </c>
      <c r="D479" s="16">
        <v>9870000000</v>
      </c>
      <c r="E479" s="17">
        <v>4</v>
      </c>
      <c r="F479" s="15">
        <v>602</v>
      </c>
      <c r="G479" s="15">
        <v>51</v>
      </c>
      <c r="H479" s="15">
        <v>455</v>
      </c>
      <c r="I479" s="15">
        <v>1</v>
      </c>
      <c r="J479" s="15">
        <v>121</v>
      </c>
      <c r="K479" s="15">
        <v>84467000</v>
      </c>
      <c r="L479" s="15">
        <v>21100</v>
      </c>
      <c r="M479" s="15">
        <v>337900</v>
      </c>
      <c r="N479" s="15">
        <v>253400</v>
      </c>
      <c r="O479" s="15">
        <v>4100000</v>
      </c>
      <c r="P479" s="15">
        <v>100000</v>
      </c>
      <c r="Q479" s="18">
        <v>43791</v>
      </c>
      <c r="R479" s="15" t="str">
        <f>INDEX(T_Category[category],MATCH(T_Youtuber3[[#This Row],[CatID]],T_Category[CatID],1))</f>
        <v>Entertainment</v>
      </c>
      <c r="S479" s="15" t="str">
        <f>VLOOKUP(T_Youtuber3[[#This Row],[CtrID]],T_Country[#Data],2,1)</f>
        <v>Vietnam</v>
      </c>
      <c r="T479" s="15" t="str">
        <f>VLOOKUP(T_Youtuber3[[#This Row],[CtrID]],T_Country[#Data],3,0)</f>
        <v>VN</v>
      </c>
      <c r="U479" s="15">
        <f>INDEX(T_Country[Gross tertiary education enrollment (%)],MATCH(T_Youtuber3[[#This Row],[CtrID]],T_Country[CtID],0))</f>
        <v>28.5</v>
      </c>
      <c r="V479" s="19">
        <f>_xlfn.XLOOKUP(T_Youtuber3[[#This Row],[CtrID]],T_Country[CtID],T_Country[Population])</f>
        <v>96462106</v>
      </c>
      <c r="W479" s="15" cm="1">
        <f t="array" ref="W479">_xlfn._xlws.FILTER(T_Country[Unemployment rate],T_Country[CtID]=T_Youtuber3[[#This Row],[CtrID]])</f>
        <v>2.0099999999999998</v>
      </c>
      <c r="X479" s="15">
        <f>_xlfn.XLOOKUP(T_Youtuber3[[#This Row],[CtrID]],T_Country[CtID],T_Country[Urban_population])</f>
        <v>35332140</v>
      </c>
      <c r="Y479" s="15">
        <f>_xlfn.XLOOKUP(T_Youtuber3[[#This Row],[CtrID]],T_Country[CtID],T_Country[Latitude])</f>
        <v>14.05832</v>
      </c>
      <c r="Z479" s="15">
        <f>_xlfn.XLOOKUP(T_Youtuber3[[#This Row],[CtrID]],T_Country[CtID],T_Country[Longitude])</f>
        <v>108.27719999999999</v>
      </c>
    </row>
    <row r="480" spans="1:26">
      <c r="A480" s="15">
        <v>479</v>
      </c>
      <c r="B480" s="15" t="s">
        <v>637</v>
      </c>
      <c r="C480" s="15">
        <v>19100000</v>
      </c>
      <c r="D480" s="16">
        <v>6340000000</v>
      </c>
      <c r="E480" s="17">
        <v>9</v>
      </c>
      <c r="F480" s="15">
        <v>37</v>
      </c>
      <c r="G480" s="15">
        <v>49</v>
      </c>
      <c r="H480" s="15">
        <v>966</v>
      </c>
      <c r="I480" s="15" t="s">
        <v>39</v>
      </c>
      <c r="J480" s="15">
        <v>99</v>
      </c>
      <c r="K480" s="15">
        <v>46192000</v>
      </c>
      <c r="L480" s="15">
        <v>11500</v>
      </c>
      <c r="M480" s="15">
        <v>184800</v>
      </c>
      <c r="N480" s="15">
        <v>138600</v>
      </c>
      <c r="O480" s="15">
        <v>2200000</v>
      </c>
      <c r="P480" s="15" t="s">
        <v>39</v>
      </c>
      <c r="Q480" s="18">
        <v>43239</v>
      </c>
      <c r="R480" s="15" t="str">
        <f>INDEX(T_Category[category],MATCH(T_Youtuber3[[#This Row],[CatID]],T_Category[CatID],1))</f>
        <v>Music</v>
      </c>
      <c r="S480" s="15" t="str">
        <f>VLOOKUP(T_Youtuber3[[#This Row],[CtrID]],T_Country[#Data],2,1)</f>
        <v>United States</v>
      </c>
      <c r="T480" s="15" t="str">
        <f>VLOOKUP(T_Youtuber3[[#This Row],[CtrID]],T_Country[#Data],3,0)</f>
        <v>US</v>
      </c>
      <c r="U480" s="15">
        <f>INDEX(T_Country[Gross tertiary education enrollment (%)],MATCH(T_Youtuber3[[#This Row],[CtrID]],T_Country[CtID],0))</f>
        <v>88.2</v>
      </c>
      <c r="V480" s="19">
        <f>_xlfn.XLOOKUP(T_Youtuber3[[#This Row],[CtrID]],T_Country[CtID],T_Country[Population])</f>
        <v>328000000</v>
      </c>
      <c r="W480" s="15" cm="1">
        <f t="array" ref="W480">_xlfn._xlws.FILTER(T_Country[Unemployment rate],T_Country[CtID]=T_Youtuber3[[#This Row],[CtrID]])</f>
        <v>14.7</v>
      </c>
      <c r="X480" s="15">
        <f>_xlfn.XLOOKUP(T_Youtuber3[[#This Row],[CtrID]],T_Country[CtID],T_Country[Urban_population])</f>
        <v>271000000</v>
      </c>
      <c r="Y480" s="15">
        <f>_xlfn.XLOOKUP(T_Youtuber3[[#This Row],[CtrID]],T_Country[CtID],T_Country[Latitude])</f>
        <v>37.090240000000001</v>
      </c>
      <c r="Z480" s="15">
        <f>_xlfn.XLOOKUP(T_Youtuber3[[#This Row],[CtrID]],T_Country[CtID],T_Country[Longitude])</f>
        <v>-95.712900000000005</v>
      </c>
    </row>
    <row r="481" spans="1:26">
      <c r="A481" s="15">
        <v>480</v>
      </c>
      <c r="B481" s="15" t="s">
        <v>715</v>
      </c>
      <c r="C481" s="15">
        <v>17700000</v>
      </c>
      <c r="D481" s="16">
        <v>4200000000</v>
      </c>
      <c r="E481" s="17">
        <v>9</v>
      </c>
      <c r="F481" s="15">
        <v>60</v>
      </c>
      <c r="G481" s="15">
        <v>49</v>
      </c>
      <c r="H481" s="15">
        <v>1785</v>
      </c>
      <c r="I481" s="15" t="s">
        <v>39</v>
      </c>
      <c r="J481" s="15">
        <v>108</v>
      </c>
      <c r="K481" s="15">
        <v>9243000</v>
      </c>
      <c r="L481" s="15">
        <v>0</v>
      </c>
      <c r="M481" s="15">
        <v>0</v>
      </c>
      <c r="N481" s="15">
        <v>0</v>
      </c>
      <c r="O481" s="15">
        <v>0</v>
      </c>
      <c r="P481" s="15" t="s">
        <v>39</v>
      </c>
      <c r="Q481" s="18">
        <v>42292</v>
      </c>
      <c r="R481" s="15" t="str">
        <f>INDEX(T_Category[category],MATCH(T_Youtuber3[[#This Row],[CatID]],T_Category[CatID],1))</f>
        <v>Music</v>
      </c>
      <c r="S481" s="15" t="str">
        <f>VLOOKUP(T_Youtuber3[[#This Row],[CtrID]],T_Country[#Data],2,1)</f>
        <v>United States</v>
      </c>
      <c r="T481" s="15" t="str">
        <f>VLOOKUP(T_Youtuber3[[#This Row],[CtrID]],T_Country[#Data],3,0)</f>
        <v>US</v>
      </c>
      <c r="U481" s="15">
        <f>INDEX(T_Country[Gross tertiary education enrollment (%)],MATCH(T_Youtuber3[[#This Row],[CtrID]],T_Country[CtID],0))</f>
        <v>88.2</v>
      </c>
      <c r="V481" s="19">
        <f>_xlfn.XLOOKUP(T_Youtuber3[[#This Row],[CtrID]],T_Country[CtID],T_Country[Population])</f>
        <v>328000000</v>
      </c>
      <c r="W481" s="15" cm="1">
        <f t="array" ref="W481">_xlfn._xlws.FILTER(T_Country[Unemployment rate],T_Country[CtID]=T_Youtuber3[[#This Row],[CtrID]])</f>
        <v>14.7</v>
      </c>
      <c r="X481" s="15">
        <f>_xlfn.XLOOKUP(T_Youtuber3[[#This Row],[CtrID]],T_Country[CtID],T_Country[Urban_population])</f>
        <v>271000000</v>
      </c>
      <c r="Y481" s="15">
        <f>_xlfn.XLOOKUP(T_Youtuber3[[#This Row],[CtrID]],T_Country[CtID],T_Country[Latitude])</f>
        <v>37.090240000000001</v>
      </c>
      <c r="Z481" s="15">
        <f>_xlfn.XLOOKUP(T_Youtuber3[[#This Row],[CtrID]],T_Country[CtID],T_Country[Longitude])</f>
        <v>-95.712900000000005</v>
      </c>
    </row>
    <row r="482" spans="1:26">
      <c r="A482" s="15">
        <v>481</v>
      </c>
      <c r="B482" s="15" t="s">
        <v>1010</v>
      </c>
      <c r="C482" s="15">
        <v>14500000</v>
      </c>
      <c r="D482" s="16">
        <v>3520000000</v>
      </c>
      <c r="E482" s="17">
        <v>2</v>
      </c>
      <c r="F482" s="15">
        <v>1064</v>
      </c>
      <c r="G482" s="15">
        <v>8</v>
      </c>
      <c r="H482" s="15">
        <v>2297</v>
      </c>
      <c r="I482" s="15">
        <v>8</v>
      </c>
      <c r="J482" s="15">
        <v>31</v>
      </c>
      <c r="K482" s="15">
        <v>5329000</v>
      </c>
      <c r="L482" s="15">
        <v>1300</v>
      </c>
      <c r="M482" s="15">
        <v>21300</v>
      </c>
      <c r="N482" s="15">
        <v>16000</v>
      </c>
      <c r="O482" s="15">
        <v>255800</v>
      </c>
      <c r="P482" s="15" t="s">
        <v>39</v>
      </c>
      <c r="Q482" s="18">
        <v>40480</v>
      </c>
      <c r="R482" s="15" t="str">
        <f>INDEX(T_Category[category],MATCH(T_Youtuber3[[#This Row],[CatID]],T_Category[CatID],1))</f>
        <v>Comedy</v>
      </c>
      <c r="S482" s="15" t="str">
        <f>VLOOKUP(T_Youtuber3[[#This Row],[CtrID]],T_Country[#Data],2,1)</f>
        <v>Canada</v>
      </c>
      <c r="T482" s="15" t="str">
        <f>VLOOKUP(T_Youtuber3[[#This Row],[CtrID]],T_Country[#Data],3,0)</f>
        <v>CA</v>
      </c>
      <c r="U482" s="15">
        <f>INDEX(T_Country[Gross tertiary education enrollment (%)],MATCH(T_Youtuber3[[#This Row],[CtrID]],T_Country[CtID],0))</f>
        <v>68.900000000000006</v>
      </c>
      <c r="V482" s="19">
        <f>_xlfn.XLOOKUP(T_Youtuber3[[#This Row],[CtrID]],T_Country[CtID],T_Country[Population])</f>
        <v>36991981</v>
      </c>
      <c r="W482" s="15" cm="1">
        <f t="array" ref="W482">_xlfn._xlws.FILTER(T_Country[Unemployment rate],T_Country[CtID]=T_Youtuber3[[#This Row],[CtrID]])</f>
        <v>5.56</v>
      </c>
      <c r="X482" s="15">
        <f>_xlfn.XLOOKUP(T_Youtuber3[[#This Row],[CtrID]],T_Country[CtID],T_Country[Urban_population])</f>
        <v>30628482</v>
      </c>
      <c r="Y482" s="15">
        <f>_xlfn.XLOOKUP(T_Youtuber3[[#This Row],[CtrID]],T_Country[CtID],T_Country[Latitude])</f>
        <v>56.130369999999999</v>
      </c>
      <c r="Z482" s="15">
        <f>_xlfn.XLOOKUP(T_Youtuber3[[#This Row],[CtrID]],T_Country[CtID],T_Country[Longitude])</f>
        <v>-106.34699999999999</v>
      </c>
    </row>
    <row r="483" spans="1:26">
      <c r="A483" s="15">
        <v>482</v>
      </c>
      <c r="B483" s="15" t="s">
        <v>1110</v>
      </c>
      <c r="C483" s="15">
        <v>13600000</v>
      </c>
      <c r="D483" s="16">
        <v>3760000000</v>
      </c>
      <c r="E483" s="17">
        <v>9</v>
      </c>
      <c r="F483" s="15">
        <v>199</v>
      </c>
      <c r="G483" s="15">
        <v>49</v>
      </c>
      <c r="H483" s="15">
        <v>2084</v>
      </c>
      <c r="I483" s="15">
        <v>163</v>
      </c>
      <c r="J483" s="15">
        <v>139</v>
      </c>
      <c r="K483" s="15">
        <v>15277000</v>
      </c>
      <c r="L483" s="15">
        <v>3800</v>
      </c>
      <c r="M483" s="15">
        <v>61100</v>
      </c>
      <c r="N483" s="15">
        <v>45800</v>
      </c>
      <c r="O483" s="15">
        <v>733300</v>
      </c>
      <c r="P483" s="15">
        <v>100000</v>
      </c>
      <c r="Q483" s="18">
        <v>39222</v>
      </c>
      <c r="R483" s="15" t="str">
        <f>INDEX(T_Category[category],MATCH(T_Youtuber3[[#This Row],[CatID]],T_Category[CatID],1))</f>
        <v>Music</v>
      </c>
      <c r="S483" s="15" t="str">
        <f>VLOOKUP(T_Youtuber3[[#This Row],[CtrID]],T_Country[#Data],2,1)</f>
        <v>United States</v>
      </c>
      <c r="T483" s="15" t="str">
        <f>VLOOKUP(T_Youtuber3[[#This Row],[CtrID]],T_Country[#Data],3,0)</f>
        <v>US</v>
      </c>
      <c r="U483" s="15">
        <f>INDEX(T_Country[Gross tertiary education enrollment (%)],MATCH(T_Youtuber3[[#This Row],[CtrID]],T_Country[CtID],0))</f>
        <v>88.2</v>
      </c>
      <c r="V483" s="19">
        <f>_xlfn.XLOOKUP(T_Youtuber3[[#This Row],[CtrID]],T_Country[CtID],T_Country[Population])</f>
        <v>328000000</v>
      </c>
      <c r="W483" s="15" cm="1">
        <f t="array" ref="W483">_xlfn._xlws.FILTER(T_Country[Unemployment rate],T_Country[CtID]=T_Youtuber3[[#This Row],[CtrID]])</f>
        <v>14.7</v>
      </c>
      <c r="X483" s="15">
        <f>_xlfn.XLOOKUP(T_Youtuber3[[#This Row],[CtrID]],T_Country[CtID],T_Country[Urban_population])</f>
        <v>271000000</v>
      </c>
      <c r="Y483" s="15">
        <f>_xlfn.XLOOKUP(T_Youtuber3[[#This Row],[CtrID]],T_Country[CtID],T_Country[Latitude])</f>
        <v>37.090240000000001</v>
      </c>
      <c r="Z483" s="15">
        <f>_xlfn.XLOOKUP(T_Youtuber3[[#This Row],[CtrID]],T_Country[CtID],T_Country[Longitude])</f>
        <v>-95.712900000000005</v>
      </c>
    </row>
    <row r="484" spans="1:26">
      <c r="A484" s="15">
        <v>483</v>
      </c>
      <c r="B484" s="15" t="s">
        <v>566</v>
      </c>
      <c r="C484" s="15">
        <v>20400000</v>
      </c>
      <c r="D484" s="16">
        <v>13400000000</v>
      </c>
      <c r="E484" s="17">
        <v>9</v>
      </c>
      <c r="F484" s="15">
        <v>0</v>
      </c>
      <c r="G484" s="15">
        <v>1</v>
      </c>
      <c r="H484" s="15">
        <v>4057944</v>
      </c>
      <c r="I484" s="15">
        <v>1385</v>
      </c>
      <c r="J484" s="15">
        <v>7136</v>
      </c>
      <c r="K484" s="15" t="s">
        <v>39</v>
      </c>
      <c r="L484" s="15">
        <v>0</v>
      </c>
      <c r="M484" s="15">
        <v>0</v>
      </c>
      <c r="N484" s="15">
        <v>0</v>
      </c>
      <c r="O484" s="15">
        <v>0</v>
      </c>
      <c r="P484" s="15">
        <v>12</v>
      </c>
      <c r="Q484" s="18">
        <v>39049</v>
      </c>
      <c r="R484" s="15" t="str">
        <f>INDEX(T_Category[category],MATCH(T_Youtuber3[[#This Row],[CatID]],T_Category[CatID],1))</f>
        <v>Music</v>
      </c>
      <c r="S484" s="15" t="str">
        <f>VLOOKUP(T_Youtuber3[[#This Row],[CtrID]],T_Country[#Data],2,1)</f>
        <v>Afghanistan</v>
      </c>
      <c r="T484" s="15" t="str">
        <f>VLOOKUP(T_Youtuber3[[#This Row],[CtrID]],T_Country[#Data],3,0)</f>
        <v>AF</v>
      </c>
      <c r="U484" s="15">
        <f>INDEX(T_Country[Gross tertiary education enrollment (%)],MATCH(T_Youtuber3[[#This Row],[CtrID]],T_Country[CtID],0))</f>
        <v>9.6999999999999993</v>
      </c>
      <c r="V484" s="19">
        <f>_xlfn.XLOOKUP(T_Youtuber3[[#This Row],[CtrID]],T_Country[CtID],T_Country[Population])</f>
        <v>38041754</v>
      </c>
      <c r="W484" s="15" cm="1">
        <f t="array" ref="W484">_xlfn._xlws.FILTER(T_Country[Unemployment rate],T_Country[CtID]=T_Youtuber3[[#This Row],[CtrID]])</f>
        <v>11.12</v>
      </c>
      <c r="X484" s="15">
        <f>_xlfn.XLOOKUP(T_Youtuber3[[#This Row],[CtrID]],T_Country[CtID],T_Country[Urban_population])</f>
        <v>9797273</v>
      </c>
      <c r="Y484" s="15">
        <f>_xlfn.XLOOKUP(T_Youtuber3[[#This Row],[CtrID]],T_Country[CtID],T_Country[Latitude])</f>
        <v>33.939109999999999</v>
      </c>
      <c r="Z484" s="15">
        <f>_xlfn.XLOOKUP(T_Youtuber3[[#This Row],[CtrID]],T_Country[CtID],T_Country[Longitude])</f>
        <v>67.709950000000006</v>
      </c>
    </row>
    <row r="485" spans="1:26">
      <c r="A485" s="15">
        <v>484</v>
      </c>
      <c r="B485" s="15" t="s">
        <v>864</v>
      </c>
      <c r="C485" s="15">
        <v>15600000</v>
      </c>
      <c r="D485" s="16">
        <v>7170000000</v>
      </c>
      <c r="E485" s="17">
        <v>15</v>
      </c>
      <c r="F485" s="15">
        <v>6542</v>
      </c>
      <c r="G485" s="15">
        <v>8</v>
      </c>
      <c r="H485" s="15">
        <v>802</v>
      </c>
      <c r="I485" s="15">
        <v>7</v>
      </c>
      <c r="J485" s="15">
        <v>11</v>
      </c>
      <c r="K485" s="15">
        <v>88224000</v>
      </c>
      <c r="L485" s="15">
        <v>22100</v>
      </c>
      <c r="M485" s="15">
        <v>352900</v>
      </c>
      <c r="N485" s="15">
        <v>264700</v>
      </c>
      <c r="O485" s="15">
        <v>4200000</v>
      </c>
      <c r="P485" s="15">
        <v>100000</v>
      </c>
      <c r="Q485" s="18">
        <v>39777</v>
      </c>
      <c r="R485" s="15" t="str">
        <f>INDEX(T_Category[category],MATCH(T_Youtuber3[[#This Row],[CatID]],T_Category[CatID],1))</f>
        <v>Science &amp; Technology</v>
      </c>
      <c r="S485" s="15" t="str">
        <f>VLOOKUP(T_Youtuber3[[#This Row],[CtrID]],T_Country[#Data],2,1)</f>
        <v>Canada</v>
      </c>
      <c r="T485" s="15" t="str">
        <f>VLOOKUP(T_Youtuber3[[#This Row],[CtrID]],T_Country[#Data],3,0)</f>
        <v>CA</v>
      </c>
      <c r="U485" s="15">
        <f>INDEX(T_Country[Gross tertiary education enrollment (%)],MATCH(T_Youtuber3[[#This Row],[CtrID]],T_Country[CtID],0))</f>
        <v>68.900000000000006</v>
      </c>
      <c r="V485" s="19">
        <f>_xlfn.XLOOKUP(T_Youtuber3[[#This Row],[CtrID]],T_Country[CtID],T_Country[Population])</f>
        <v>36991981</v>
      </c>
      <c r="W485" s="15" cm="1">
        <f t="array" ref="W485">_xlfn._xlws.FILTER(T_Country[Unemployment rate],T_Country[CtID]=T_Youtuber3[[#This Row],[CtrID]])</f>
        <v>5.56</v>
      </c>
      <c r="X485" s="15">
        <f>_xlfn.XLOOKUP(T_Youtuber3[[#This Row],[CtrID]],T_Country[CtID],T_Country[Urban_population])</f>
        <v>30628482</v>
      </c>
      <c r="Y485" s="15">
        <f>_xlfn.XLOOKUP(T_Youtuber3[[#This Row],[CtrID]],T_Country[CtID],T_Country[Latitude])</f>
        <v>56.130369999999999</v>
      </c>
      <c r="Z485" s="15">
        <f>_xlfn.XLOOKUP(T_Youtuber3[[#This Row],[CtrID]],T_Country[CtID],T_Country[Longitude])</f>
        <v>-106.34699999999999</v>
      </c>
    </row>
    <row r="486" spans="1:26">
      <c r="A486" s="15">
        <v>485</v>
      </c>
      <c r="B486" s="15" t="s">
        <v>924</v>
      </c>
      <c r="C486" s="15">
        <v>15000000</v>
      </c>
      <c r="D486" s="16">
        <v>8900000000</v>
      </c>
      <c r="E486" s="17">
        <v>4</v>
      </c>
      <c r="F486" s="15">
        <v>795</v>
      </c>
      <c r="G486" s="15">
        <v>7</v>
      </c>
      <c r="H486" s="15">
        <v>548</v>
      </c>
      <c r="I486" s="15">
        <v>36</v>
      </c>
      <c r="J486" s="15">
        <v>34</v>
      </c>
      <c r="K486" s="16">
        <v>145000000</v>
      </c>
      <c r="L486" s="15">
        <v>36400</v>
      </c>
      <c r="M486" s="15">
        <v>581900</v>
      </c>
      <c r="N486" s="15">
        <v>436400</v>
      </c>
      <c r="O486" s="15">
        <v>7000000</v>
      </c>
      <c r="P486" s="15" t="s">
        <v>39</v>
      </c>
      <c r="Q486" s="18">
        <v>43126</v>
      </c>
      <c r="R486" s="15" t="str">
        <f>INDEX(T_Category[category],MATCH(T_Youtuber3[[#This Row],[CatID]],T_Category[CatID],1))</f>
        <v>Entertainment</v>
      </c>
      <c r="S486" s="15" t="str">
        <f>VLOOKUP(T_Youtuber3[[#This Row],[CtrID]],T_Country[#Data],2,1)</f>
        <v>Brazil</v>
      </c>
      <c r="T486" s="15" t="str">
        <f>VLOOKUP(T_Youtuber3[[#This Row],[CtrID]],T_Country[#Data],3,0)</f>
        <v>BR</v>
      </c>
      <c r="U486" s="15">
        <f>INDEX(T_Country[Gross tertiary education enrollment (%)],MATCH(T_Youtuber3[[#This Row],[CtrID]],T_Country[CtID],0))</f>
        <v>51.3</v>
      </c>
      <c r="V486" s="19">
        <f>_xlfn.XLOOKUP(T_Youtuber3[[#This Row],[CtrID]],T_Country[CtID],T_Country[Population])</f>
        <v>213000000</v>
      </c>
      <c r="W486" s="15" cm="1">
        <f t="array" ref="W486">_xlfn._xlws.FILTER(T_Country[Unemployment rate],T_Country[CtID]=T_Youtuber3[[#This Row],[CtrID]])</f>
        <v>12.08</v>
      </c>
      <c r="X486" s="15">
        <f>_xlfn.XLOOKUP(T_Youtuber3[[#This Row],[CtrID]],T_Country[CtID],T_Country[Urban_population])</f>
        <v>183000000</v>
      </c>
      <c r="Y486" s="15">
        <f>_xlfn.XLOOKUP(T_Youtuber3[[#This Row],[CtrID]],T_Country[CtID],T_Country[Latitude])</f>
        <v>-14.234999999999999</v>
      </c>
      <c r="Z486" s="15">
        <f>_xlfn.XLOOKUP(T_Youtuber3[[#This Row],[CtrID]],T_Country[CtID],T_Country[Longitude])</f>
        <v>-51.9253</v>
      </c>
    </row>
    <row r="487" spans="1:26">
      <c r="A487" s="15">
        <v>486</v>
      </c>
      <c r="B487" s="15" t="s">
        <v>646</v>
      </c>
      <c r="C487" s="15">
        <v>18900000</v>
      </c>
      <c r="D487" s="16">
        <v>9810000000</v>
      </c>
      <c r="E487" s="17">
        <v>3</v>
      </c>
      <c r="F487" s="15">
        <v>719</v>
      </c>
      <c r="G487" s="15">
        <v>29</v>
      </c>
      <c r="H487" s="15">
        <v>459</v>
      </c>
      <c r="I487" s="15">
        <v>16</v>
      </c>
      <c r="J487" s="15">
        <v>24</v>
      </c>
      <c r="K487" s="16">
        <v>140000000</v>
      </c>
      <c r="L487" s="15">
        <v>35100</v>
      </c>
      <c r="M487" s="15">
        <v>561600</v>
      </c>
      <c r="N487" s="15">
        <v>421200</v>
      </c>
      <c r="O487" s="15">
        <v>6700000</v>
      </c>
      <c r="P487" s="15" t="s">
        <v>39</v>
      </c>
      <c r="Q487" s="18">
        <v>43126</v>
      </c>
      <c r="R487" s="15" t="str">
        <f>INDEX(T_Category[category],MATCH(T_Youtuber3[[#This Row],[CatID]],T_Category[CatID],1))</f>
        <v>Education</v>
      </c>
      <c r="S487" s="15" t="str">
        <f>VLOOKUP(T_Youtuber3[[#This Row],[CtrID]],T_Country[#Data],2,1)</f>
        <v>Mexico</v>
      </c>
      <c r="T487" s="15" t="str">
        <f>VLOOKUP(T_Youtuber3[[#This Row],[CtrID]],T_Country[#Data],3,0)</f>
        <v>MX</v>
      </c>
      <c r="U487" s="15">
        <f>INDEX(T_Country[Gross tertiary education enrollment (%)],MATCH(T_Youtuber3[[#This Row],[CtrID]],T_Country[CtID],0))</f>
        <v>40.200000000000003</v>
      </c>
      <c r="V487" s="19">
        <f>_xlfn.XLOOKUP(T_Youtuber3[[#This Row],[CtrID]],T_Country[CtID],T_Country[Population])</f>
        <v>126000000</v>
      </c>
      <c r="W487" s="15" cm="1">
        <f t="array" ref="W487">_xlfn._xlws.FILTER(T_Country[Unemployment rate],T_Country[CtID]=T_Youtuber3[[#This Row],[CtrID]])</f>
        <v>3.42</v>
      </c>
      <c r="X487" s="15">
        <f>_xlfn.XLOOKUP(T_Youtuber3[[#This Row],[CtrID]],T_Country[CtID],T_Country[Urban_population])</f>
        <v>103000000</v>
      </c>
      <c r="Y487" s="15">
        <f>_xlfn.XLOOKUP(T_Youtuber3[[#This Row],[CtrID]],T_Country[CtID],T_Country[Latitude])</f>
        <v>23.634499999999999</v>
      </c>
      <c r="Z487" s="15">
        <f>_xlfn.XLOOKUP(T_Youtuber3[[#This Row],[CtrID]],T_Country[CtID],T_Country[Longitude])</f>
        <v>-102.553</v>
      </c>
    </row>
    <row r="488" spans="1:26">
      <c r="A488" s="15">
        <v>487</v>
      </c>
      <c r="B488" s="15" t="s">
        <v>313</v>
      </c>
      <c r="C488" s="15">
        <v>30100000</v>
      </c>
      <c r="D488" s="16">
        <v>22600000000</v>
      </c>
      <c r="E488" s="17">
        <v>3</v>
      </c>
      <c r="F488" s="15">
        <v>1349</v>
      </c>
      <c r="G488" s="15">
        <v>49</v>
      </c>
      <c r="H488" s="15">
        <v>95</v>
      </c>
      <c r="I488" s="15">
        <v>49</v>
      </c>
      <c r="J488" s="15">
        <v>12</v>
      </c>
      <c r="K488" s="16">
        <v>108000000</v>
      </c>
      <c r="L488" s="15">
        <v>26900</v>
      </c>
      <c r="M488" s="15">
        <v>430100</v>
      </c>
      <c r="N488" s="15">
        <v>322600</v>
      </c>
      <c r="O488" s="15">
        <v>5200000</v>
      </c>
      <c r="P488" s="15" t="s">
        <v>39</v>
      </c>
      <c r="Q488" s="18">
        <v>42352</v>
      </c>
      <c r="R488" s="15" t="str">
        <f>INDEX(T_Category[category],MATCH(T_Youtuber3[[#This Row],[CatID]],T_Category[CatID],1))</f>
        <v>Education</v>
      </c>
      <c r="S488" s="15" t="str">
        <f>VLOOKUP(T_Youtuber3[[#This Row],[CtrID]],T_Country[#Data],2,1)</f>
        <v>United States</v>
      </c>
      <c r="T488" s="15" t="str">
        <f>VLOOKUP(T_Youtuber3[[#This Row],[CtrID]],T_Country[#Data],3,0)</f>
        <v>US</v>
      </c>
      <c r="U488" s="15">
        <f>INDEX(T_Country[Gross tertiary education enrollment (%)],MATCH(T_Youtuber3[[#This Row],[CtrID]],T_Country[CtID],0))</f>
        <v>88.2</v>
      </c>
      <c r="V488" s="19">
        <f>_xlfn.XLOOKUP(T_Youtuber3[[#This Row],[CtrID]],T_Country[CtID],T_Country[Population])</f>
        <v>328000000</v>
      </c>
      <c r="W488" s="15" cm="1">
        <f t="array" ref="W488">_xlfn._xlws.FILTER(T_Country[Unemployment rate],T_Country[CtID]=T_Youtuber3[[#This Row],[CtrID]])</f>
        <v>14.7</v>
      </c>
      <c r="X488" s="15">
        <f>_xlfn.XLOOKUP(T_Youtuber3[[#This Row],[CtrID]],T_Country[CtID],T_Country[Urban_population])</f>
        <v>271000000</v>
      </c>
      <c r="Y488" s="15">
        <f>_xlfn.XLOOKUP(T_Youtuber3[[#This Row],[CtrID]],T_Country[CtID],T_Country[Latitude])</f>
        <v>37.090240000000001</v>
      </c>
      <c r="Z488" s="15">
        <f>_xlfn.XLOOKUP(T_Youtuber3[[#This Row],[CtrID]],T_Country[CtID],T_Country[Longitude])</f>
        <v>-95.712900000000005</v>
      </c>
    </row>
    <row r="489" spans="1:26">
      <c r="A489" s="15">
        <v>488</v>
      </c>
      <c r="B489" s="15" t="s">
        <v>179</v>
      </c>
      <c r="C489" s="15">
        <v>40900000</v>
      </c>
      <c r="D489" s="16">
        <v>39500000000</v>
      </c>
      <c r="E489" s="17">
        <v>3</v>
      </c>
      <c r="F489" s="15">
        <v>2423</v>
      </c>
      <c r="G489" s="15">
        <v>49</v>
      </c>
      <c r="H489" s="15">
        <v>22</v>
      </c>
      <c r="I489" s="15">
        <v>22</v>
      </c>
      <c r="J489" s="15">
        <v>7</v>
      </c>
      <c r="K489" s="15">
        <v>98775000</v>
      </c>
      <c r="L489" s="15">
        <v>24700</v>
      </c>
      <c r="M489" s="15">
        <v>395100</v>
      </c>
      <c r="N489" s="15">
        <v>296300</v>
      </c>
      <c r="O489" s="15">
        <v>4700000</v>
      </c>
      <c r="P489" s="15">
        <v>100000</v>
      </c>
      <c r="Q489" s="18">
        <v>40716</v>
      </c>
      <c r="R489" s="15" t="str">
        <f>INDEX(T_Category[category],MATCH(T_Youtuber3[[#This Row],[CatID]],T_Category[CatID],1))</f>
        <v>Education</v>
      </c>
      <c r="S489" s="15" t="str">
        <f>VLOOKUP(T_Youtuber3[[#This Row],[CtrID]],T_Country[#Data],2,1)</f>
        <v>United States</v>
      </c>
      <c r="T489" s="15" t="str">
        <f>VLOOKUP(T_Youtuber3[[#This Row],[CtrID]],T_Country[#Data],3,0)</f>
        <v>US</v>
      </c>
      <c r="U489" s="15">
        <f>INDEX(T_Country[Gross tertiary education enrollment (%)],MATCH(T_Youtuber3[[#This Row],[CtrID]],T_Country[CtID],0))</f>
        <v>88.2</v>
      </c>
      <c r="V489" s="19">
        <f>_xlfn.XLOOKUP(T_Youtuber3[[#This Row],[CtrID]],T_Country[CtID],T_Country[Population])</f>
        <v>328000000</v>
      </c>
      <c r="W489" s="15" cm="1">
        <f t="array" ref="W489">_xlfn._xlws.FILTER(T_Country[Unemployment rate],T_Country[CtID]=T_Youtuber3[[#This Row],[CtrID]])</f>
        <v>14.7</v>
      </c>
      <c r="X489" s="15">
        <f>_xlfn.XLOOKUP(T_Youtuber3[[#This Row],[CtrID]],T_Country[CtID],T_Country[Urban_population])</f>
        <v>271000000</v>
      </c>
      <c r="Y489" s="15">
        <f>_xlfn.XLOOKUP(T_Youtuber3[[#This Row],[CtrID]],T_Country[CtID],T_Country[Latitude])</f>
        <v>37.090240000000001</v>
      </c>
      <c r="Z489" s="15">
        <f>_xlfn.XLOOKUP(T_Youtuber3[[#This Row],[CtrID]],T_Country[CtID],T_Country[Longitude])</f>
        <v>-95.712900000000005</v>
      </c>
    </row>
    <row r="490" spans="1:26">
      <c r="A490" s="15">
        <v>489</v>
      </c>
      <c r="B490" s="15" t="s">
        <v>1245</v>
      </c>
      <c r="C490" s="15">
        <v>12500000</v>
      </c>
      <c r="D490" s="16">
        <v>6960000000</v>
      </c>
      <c r="E490" s="17">
        <v>3</v>
      </c>
      <c r="F490" s="15">
        <v>1459</v>
      </c>
      <c r="G490" s="15">
        <v>41</v>
      </c>
      <c r="H490" s="15">
        <v>843</v>
      </c>
      <c r="I490" s="15">
        <v>19</v>
      </c>
      <c r="J490" s="15">
        <v>46</v>
      </c>
      <c r="K490" s="15">
        <v>16319000</v>
      </c>
      <c r="L490" s="15">
        <v>4100</v>
      </c>
      <c r="M490" s="15">
        <v>65300</v>
      </c>
      <c r="N490" s="15">
        <v>49000</v>
      </c>
      <c r="O490" s="15">
        <v>783300</v>
      </c>
      <c r="P490" s="15" t="s">
        <v>39</v>
      </c>
      <c r="Q490" s="18">
        <v>41796</v>
      </c>
      <c r="R490" s="15" t="str">
        <f>INDEX(T_Category[category],MATCH(T_Youtuber3[[#This Row],[CatID]],T_Category[CatID],1))</f>
        <v>Education</v>
      </c>
      <c r="S490" s="15" t="str">
        <f>VLOOKUP(T_Youtuber3[[#This Row],[CtrID]],T_Country[#Data],2,1)</f>
        <v>Spain</v>
      </c>
      <c r="T490" s="15" t="str">
        <f>VLOOKUP(T_Youtuber3[[#This Row],[CtrID]],T_Country[#Data],3,0)</f>
        <v>ES</v>
      </c>
      <c r="U490" s="15">
        <f>INDEX(T_Country[Gross tertiary education enrollment (%)],MATCH(T_Youtuber3[[#This Row],[CtrID]],T_Country[CtID],0))</f>
        <v>88.9</v>
      </c>
      <c r="V490" s="19">
        <f>_xlfn.XLOOKUP(T_Youtuber3[[#This Row],[CtrID]],T_Country[CtID],T_Country[Population])</f>
        <v>47076781</v>
      </c>
      <c r="W490" s="15" cm="1">
        <f t="array" ref="W490">_xlfn._xlws.FILTER(T_Country[Unemployment rate],T_Country[CtID]=T_Youtuber3[[#This Row],[CtrID]])</f>
        <v>13.96</v>
      </c>
      <c r="X490" s="15">
        <f>_xlfn.XLOOKUP(T_Youtuber3[[#This Row],[CtrID]],T_Country[CtID],T_Country[Urban_population])</f>
        <v>37927409</v>
      </c>
      <c r="Y490" s="15">
        <f>_xlfn.XLOOKUP(T_Youtuber3[[#This Row],[CtrID]],T_Country[CtID],T_Country[Latitude])</f>
        <v>40.46367</v>
      </c>
      <c r="Z490" s="15">
        <f>_xlfn.XLOOKUP(T_Youtuber3[[#This Row],[CtrID]],T_Country[CtID],T_Country[Longitude])</f>
        <v>-3.7492200000000002</v>
      </c>
    </row>
    <row r="491" spans="1:26">
      <c r="A491" s="15">
        <v>490</v>
      </c>
      <c r="B491" s="15" t="s">
        <v>805</v>
      </c>
      <c r="C491" s="15">
        <v>16300000</v>
      </c>
      <c r="D491" s="16">
        <v>7520000000</v>
      </c>
      <c r="E491" s="17">
        <v>9</v>
      </c>
      <c r="F491" s="15">
        <v>278</v>
      </c>
      <c r="G491" s="15">
        <v>48</v>
      </c>
      <c r="H491" s="15">
        <v>740</v>
      </c>
      <c r="I491" s="15">
        <v>22</v>
      </c>
      <c r="J491" s="15">
        <v>117</v>
      </c>
      <c r="K491" s="15">
        <v>38604000</v>
      </c>
      <c r="L491" s="15">
        <v>9700</v>
      </c>
      <c r="M491" s="15">
        <v>154400</v>
      </c>
      <c r="N491" s="15">
        <v>115800</v>
      </c>
      <c r="O491" s="15">
        <v>1900000</v>
      </c>
      <c r="P491" s="15" t="s">
        <v>39</v>
      </c>
      <c r="Q491" s="18">
        <v>40877</v>
      </c>
      <c r="R491" s="15" t="str">
        <f>INDEX(T_Category[category],MATCH(T_Youtuber3[[#This Row],[CatID]],T_Category[CatID],1))</f>
        <v>Music</v>
      </c>
      <c r="S491" s="15" t="str">
        <f>VLOOKUP(T_Youtuber3[[#This Row],[CtrID]],T_Country[#Data],2,1)</f>
        <v>United Kingdom</v>
      </c>
      <c r="T491" s="15" t="str">
        <f>VLOOKUP(T_Youtuber3[[#This Row],[CtrID]],T_Country[#Data],3,0)</f>
        <v>GB</v>
      </c>
      <c r="U491" s="15">
        <f>INDEX(T_Country[Gross tertiary education enrollment (%)],MATCH(T_Youtuber3[[#This Row],[CtrID]],T_Country[CtID],0))</f>
        <v>60</v>
      </c>
      <c r="V491" s="19">
        <f>_xlfn.XLOOKUP(T_Youtuber3[[#This Row],[CtrID]],T_Country[CtID],T_Country[Population])</f>
        <v>66834405</v>
      </c>
      <c r="W491" s="15" cm="1">
        <f t="array" ref="W491">_xlfn._xlws.FILTER(T_Country[Unemployment rate],T_Country[CtID]=T_Youtuber3[[#This Row],[CtrID]])</f>
        <v>3.85</v>
      </c>
      <c r="X491" s="15">
        <f>_xlfn.XLOOKUP(T_Youtuber3[[#This Row],[CtrID]],T_Country[CtID],T_Country[Urban_population])</f>
        <v>55908316</v>
      </c>
      <c r="Y491" s="15">
        <f>_xlfn.XLOOKUP(T_Youtuber3[[#This Row],[CtrID]],T_Country[CtID],T_Country[Latitude])</f>
        <v>55.378050000000002</v>
      </c>
      <c r="Z491" s="15">
        <f>_xlfn.XLOOKUP(T_Youtuber3[[#This Row],[CtrID]],T_Country[CtID],T_Country[Longitude])</f>
        <v>-3.4359700000000002</v>
      </c>
    </row>
    <row r="492" spans="1:26">
      <c r="A492" s="15">
        <v>491</v>
      </c>
      <c r="B492" s="15" t="s">
        <v>544</v>
      </c>
      <c r="C492" s="15">
        <v>20900000</v>
      </c>
      <c r="D492" s="16">
        <v>11100000000</v>
      </c>
      <c r="E492" s="17">
        <v>13</v>
      </c>
      <c r="F492" s="15">
        <v>9850</v>
      </c>
      <c r="G492" s="15">
        <v>49</v>
      </c>
      <c r="H492" s="15">
        <v>372</v>
      </c>
      <c r="I492" s="15">
        <v>100</v>
      </c>
      <c r="J492" s="15">
        <v>17</v>
      </c>
      <c r="K492" s="16">
        <v>384000000</v>
      </c>
      <c r="L492" s="15">
        <v>95900</v>
      </c>
      <c r="M492" s="15">
        <v>1500000</v>
      </c>
      <c r="N492" s="15">
        <v>1200000</v>
      </c>
      <c r="O492" s="15">
        <v>18400000</v>
      </c>
      <c r="P492" s="15">
        <v>600000</v>
      </c>
      <c r="Q492" s="18">
        <v>44061</v>
      </c>
      <c r="R492" s="15" t="str">
        <f>INDEX(T_Category[category],MATCH(T_Youtuber3[[#This Row],[CatID]],T_Category[CatID],1))</f>
        <v>People &amp; Blogs</v>
      </c>
      <c r="S492" s="15" t="str">
        <f>VLOOKUP(T_Youtuber3[[#This Row],[CtrID]],T_Country[#Data],2,1)</f>
        <v>United States</v>
      </c>
      <c r="T492" s="15" t="str">
        <f>VLOOKUP(T_Youtuber3[[#This Row],[CtrID]],T_Country[#Data],3,0)</f>
        <v>US</v>
      </c>
      <c r="U492" s="15">
        <f>INDEX(T_Country[Gross tertiary education enrollment (%)],MATCH(T_Youtuber3[[#This Row],[CtrID]],T_Country[CtID],0))</f>
        <v>88.2</v>
      </c>
      <c r="V492" s="19">
        <f>_xlfn.XLOOKUP(T_Youtuber3[[#This Row],[CtrID]],T_Country[CtID],T_Country[Population])</f>
        <v>328000000</v>
      </c>
      <c r="W492" s="15" cm="1">
        <f t="array" ref="W492">_xlfn._xlws.FILTER(T_Country[Unemployment rate],T_Country[CtID]=T_Youtuber3[[#This Row],[CtrID]])</f>
        <v>14.7</v>
      </c>
      <c r="X492" s="15">
        <f>_xlfn.XLOOKUP(T_Youtuber3[[#This Row],[CtrID]],T_Country[CtID],T_Country[Urban_population])</f>
        <v>271000000</v>
      </c>
      <c r="Y492" s="15">
        <f>_xlfn.XLOOKUP(T_Youtuber3[[#This Row],[CtrID]],T_Country[CtID],T_Country[Latitude])</f>
        <v>37.090240000000001</v>
      </c>
      <c r="Z492" s="15">
        <f>_xlfn.XLOOKUP(T_Youtuber3[[#This Row],[CtrID]],T_Country[CtID],T_Country[Longitude])</f>
        <v>-95.712900000000005</v>
      </c>
    </row>
    <row r="493" spans="1:26">
      <c r="A493" s="15">
        <v>492</v>
      </c>
      <c r="B493" s="15" t="s">
        <v>825</v>
      </c>
      <c r="C493" s="15">
        <v>16100000</v>
      </c>
      <c r="D493" s="15">
        <v>0</v>
      </c>
      <c r="E493" s="17">
        <v>10</v>
      </c>
      <c r="F493" s="15">
        <v>0</v>
      </c>
      <c r="G493" s="15">
        <v>49</v>
      </c>
      <c r="H493" s="15">
        <v>4057944</v>
      </c>
      <c r="I493" s="15" t="s">
        <v>39</v>
      </c>
      <c r="J493" s="15" t="s">
        <v>39</v>
      </c>
      <c r="K493" s="15" t="s">
        <v>39</v>
      </c>
      <c r="L493" s="15">
        <v>0</v>
      </c>
      <c r="M493" s="15">
        <v>0</v>
      </c>
      <c r="N493" s="15">
        <v>0</v>
      </c>
      <c r="O493" s="15">
        <v>0</v>
      </c>
      <c r="P493" s="15" t="s">
        <v>39</v>
      </c>
      <c r="Q493" s="18">
        <v>42017</v>
      </c>
      <c r="R493" s="15" t="str">
        <f>INDEX(T_Category[category],MATCH(T_Youtuber3[[#This Row],[CatID]],T_Category[CatID],1))</f>
        <v>nan</v>
      </c>
      <c r="S493" s="15" t="str">
        <f>VLOOKUP(T_Youtuber3[[#This Row],[CtrID]],T_Country[#Data],2,1)</f>
        <v>United States</v>
      </c>
      <c r="T493" s="15" t="str">
        <f>VLOOKUP(T_Youtuber3[[#This Row],[CtrID]],T_Country[#Data],3,0)</f>
        <v>US</v>
      </c>
      <c r="U493" s="15">
        <f>INDEX(T_Country[Gross tertiary education enrollment (%)],MATCH(T_Youtuber3[[#This Row],[CtrID]],T_Country[CtID],0))</f>
        <v>88.2</v>
      </c>
      <c r="V493" s="19">
        <f>_xlfn.XLOOKUP(T_Youtuber3[[#This Row],[CtrID]],T_Country[CtID],T_Country[Population])</f>
        <v>328000000</v>
      </c>
      <c r="W493" s="15" cm="1">
        <f t="array" ref="W493">_xlfn._xlws.FILTER(T_Country[Unemployment rate],T_Country[CtID]=T_Youtuber3[[#This Row],[CtrID]])</f>
        <v>14.7</v>
      </c>
      <c r="X493" s="15">
        <f>_xlfn.XLOOKUP(T_Youtuber3[[#This Row],[CtrID]],T_Country[CtID],T_Country[Urban_population])</f>
        <v>271000000</v>
      </c>
      <c r="Y493" s="15">
        <f>_xlfn.XLOOKUP(T_Youtuber3[[#This Row],[CtrID]],T_Country[CtID],T_Country[Latitude])</f>
        <v>37.090240000000001</v>
      </c>
      <c r="Z493" s="15">
        <f>_xlfn.XLOOKUP(T_Youtuber3[[#This Row],[CtrID]],T_Country[CtID],T_Country[Longitude])</f>
        <v>-95.712900000000005</v>
      </c>
    </row>
    <row r="494" spans="1:26">
      <c r="A494" s="15">
        <v>493</v>
      </c>
      <c r="B494" s="15" t="s">
        <v>755</v>
      </c>
      <c r="C494" s="15">
        <v>17100000</v>
      </c>
      <c r="D494" s="16">
        <v>2170000000</v>
      </c>
      <c r="E494" s="17">
        <v>2</v>
      </c>
      <c r="F494" s="15">
        <v>142</v>
      </c>
      <c r="G494" s="15">
        <v>49</v>
      </c>
      <c r="H494" s="15">
        <v>4443</v>
      </c>
      <c r="I494" s="15">
        <v>132</v>
      </c>
      <c r="J494" s="15">
        <v>127</v>
      </c>
      <c r="K494" s="15">
        <v>1761000</v>
      </c>
      <c r="L494" s="15">
        <v>440</v>
      </c>
      <c r="M494" s="15">
        <v>7000</v>
      </c>
      <c r="N494" s="15">
        <v>5300</v>
      </c>
      <c r="O494" s="15">
        <v>84500</v>
      </c>
      <c r="P494" s="15" t="s">
        <v>39</v>
      </c>
      <c r="Q494" s="18">
        <v>41519</v>
      </c>
      <c r="R494" s="15" t="str">
        <f>INDEX(T_Category[category],MATCH(T_Youtuber3[[#This Row],[CatID]],T_Category[CatID],1))</f>
        <v>Comedy</v>
      </c>
      <c r="S494" s="15" t="str">
        <f>VLOOKUP(T_Youtuber3[[#This Row],[CtrID]],T_Country[#Data],2,1)</f>
        <v>United States</v>
      </c>
      <c r="T494" s="15" t="str">
        <f>VLOOKUP(T_Youtuber3[[#This Row],[CtrID]],T_Country[#Data],3,0)</f>
        <v>US</v>
      </c>
      <c r="U494" s="15">
        <f>INDEX(T_Country[Gross tertiary education enrollment (%)],MATCH(T_Youtuber3[[#This Row],[CtrID]],T_Country[CtID],0))</f>
        <v>88.2</v>
      </c>
      <c r="V494" s="19">
        <f>_xlfn.XLOOKUP(T_Youtuber3[[#This Row],[CtrID]],T_Country[CtID],T_Country[Population])</f>
        <v>328000000</v>
      </c>
      <c r="W494" s="15" cm="1">
        <f t="array" ref="W494">_xlfn._xlws.FILTER(T_Country[Unemployment rate],T_Country[CtID]=T_Youtuber3[[#This Row],[CtrID]])</f>
        <v>14.7</v>
      </c>
      <c r="X494" s="15">
        <f>_xlfn.XLOOKUP(T_Youtuber3[[#This Row],[CtrID]],T_Country[CtID],T_Country[Urban_population])</f>
        <v>271000000</v>
      </c>
      <c r="Y494" s="15">
        <f>_xlfn.XLOOKUP(T_Youtuber3[[#This Row],[CtrID]],T_Country[CtID],T_Country[Latitude])</f>
        <v>37.090240000000001</v>
      </c>
      <c r="Z494" s="15">
        <f>_xlfn.XLOOKUP(T_Youtuber3[[#This Row],[CtrID]],T_Country[CtID],T_Country[Longitude])</f>
        <v>-95.712900000000005</v>
      </c>
    </row>
    <row r="495" spans="1:26">
      <c r="A495" s="15">
        <v>494</v>
      </c>
      <c r="B495" s="15" t="s">
        <v>1189</v>
      </c>
      <c r="C495" s="15">
        <v>13000000</v>
      </c>
      <c r="D495" s="16">
        <v>1700000000</v>
      </c>
      <c r="E495" s="17">
        <v>9</v>
      </c>
      <c r="F495" s="15">
        <v>409</v>
      </c>
      <c r="G495" s="15">
        <v>17</v>
      </c>
      <c r="H495" s="15">
        <v>6059</v>
      </c>
      <c r="I495" s="15">
        <v>3</v>
      </c>
      <c r="J495" s="15">
        <v>143</v>
      </c>
      <c r="K495" s="15">
        <v>30471000</v>
      </c>
      <c r="L495" s="15">
        <v>7600</v>
      </c>
      <c r="M495" s="15">
        <v>121900</v>
      </c>
      <c r="N495" s="15">
        <v>91400</v>
      </c>
      <c r="O495" s="15">
        <v>1500000</v>
      </c>
      <c r="P495" s="15">
        <v>100000</v>
      </c>
      <c r="Q495" s="18">
        <v>42081</v>
      </c>
      <c r="R495" s="15" t="str">
        <f>INDEX(T_Category[category],MATCH(T_Youtuber3[[#This Row],[CatID]],T_Category[CatID],1))</f>
        <v>Music</v>
      </c>
      <c r="S495" s="15" t="str">
        <f>VLOOKUP(T_Youtuber3[[#This Row],[CtrID]],T_Country[#Data],2,1)</f>
        <v>France</v>
      </c>
      <c r="T495" s="15" t="str">
        <f>VLOOKUP(T_Youtuber3[[#This Row],[CtrID]],T_Country[#Data],3,0)</f>
        <v>FR</v>
      </c>
      <c r="U495" s="15">
        <f>INDEX(T_Country[Gross tertiary education enrollment (%)],MATCH(T_Youtuber3[[#This Row],[CtrID]],T_Country[CtID],0))</f>
        <v>65.599999999999994</v>
      </c>
      <c r="V495" s="19">
        <f>_xlfn.XLOOKUP(T_Youtuber3[[#This Row],[CtrID]],T_Country[CtID],T_Country[Population])</f>
        <v>67059887</v>
      </c>
      <c r="W495" s="15" cm="1">
        <f t="array" ref="W495">_xlfn._xlws.FILTER(T_Country[Unemployment rate],T_Country[CtID]=T_Youtuber3[[#This Row],[CtrID]])</f>
        <v>8.43</v>
      </c>
      <c r="X495" s="15">
        <f>_xlfn.XLOOKUP(T_Youtuber3[[#This Row],[CtrID]],T_Country[CtID],T_Country[Urban_population])</f>
        <v>54123364</v>
      </c>
      <c r="Y495" s="15">
        <f>_xlfn.XLOOKUP(T_Youtuber3[[#This Row],[CtrID]],T_Country[CtID],T_Country[Latitude])</f>
        <v>46.227640000000001</v>
      </c>
      <c r="Z495" s="15">
        <f>_xlfn.XLOOKUP(T_Youtuber3[[#This Row],[CtrID]],T_Country[CtID],T_Country[Longitude])</f>
        <v>2.213749</v>
      </c>
    </row>
    <row r="496" spans="1:26">
      <c r="A496" s="15">
        <v>495</v>
      </c>
      <c r="B496" s="15" t="s">
        <v>449</v>
      </c>
      <c r="C496" s="15">
        <v>23600000</v>
      </c>
      <c r="D496" s="16">
        <v>5990000000</v>
      </c>
      <c r="E496" s="17">
        <v>4</v>
      </c>
      <c r="F496" s="15">
        <v>719</v>
      </c>
      <c r="G496" s="15">
        <v>49</v>
      </c>
      <c r="H496" s="15">
        <v>1057</v>
      </c>
      <c r="I496" s="15">
        <v>82</v>
      </c>
      <c r="J496" s="15">
        <v>75</v>
      </c>
      <c r="K496" s="15">
        <v>10803000</v>
      </c>
      <c r="L496" s="15">
        <v>2700</v>
      </c>
      <c r="M496" s="15">
        <v>43200</v>
      </c>
      <c r="N496" s="15">
        <v>32400</v>
      </c>
      <c r="O496" s="15">
        <v>518600</v>
      </c>
      <c r="P496" s="15" t="s">
        <v>39</v>
      </c>
      <c r="Q496" s="18">
        <v>42245</v>
      </c>
      <c r="R496" s="15" t="str">
        <f>INDEX(T_Category[category],MATCH(T_Youtuber3[[#This Row],[CatID]],T_Category[CatID],1))</f>
        <v>Entertainment</v>
      </c>
      <c r="S496" s="15" t="str">
        <f>VLOOKUP(T_Youtuber3[[#This Row],[CtrID]],T_Country[#Data],2,1)</f>
        <v>United States</v>
      </c>
      <c r="T496" s="15" t="str">
        <f>VLOOKUP(T_Youtuber3[[#This Row],[CtrID]],T_Country[#Data],3,0)</f>
        <v>US</v>
      </c>
      <c r="U496" s="15">
        <f>INDEX(T_Country[Gross tertiary education enrollment (%)],MATCH(T_Youtuber3[[#This Row],[CtrID]],T_Country[CtID],0))</f>
        <v>88.2</v>
      </c>
      <c r="V496" s="19">
        <f>_xlfn.XLOOKUP(T_Youtuber3[[#This Row],[CtrID]],T_Country[CtID],T_Country[Population])</f>
        <v>328000000</v>
      </c>
      <c r="W496" s="15" cm="1">
        <f t="array" ref="W496">_xlfn._xlws.FILTER(T_Country[Unemployment rate],T_Country[CtID]=T_Youtuber3[[#This Row],[CtrID]])</f>
        <v>14.7</v>
      </c>
      <c r="X496" s="15">
        <f>_xlfn.XLOOKUP(T_Youtuber3[[#This Row],[CtrID]],T_Country[CtID],T_Country[Urban_population])</f>
        <v>271000000</v>
      </c>
      <c r="Y496" s="15">
        <f>_xlfn.XLOOKUP(T_Youtuber3[[#This Row],[CtrID]],T_Country[CtID],T_Country[Latitude])</f>
        <v>37.090240000000001</v>
      </c>
      <c r="Z496" s="15">
        <f>_xlfn.XLOOKUP(T_Youtuber3[[#This Row],[CtrID]],T_Country[CtID],T_Country[Longitude])</f>
        <v>-95.712900000000005</v>
      </c>
    </row>
    <row r="497" spans="1:26">
      <c r="A497" s="15">
        <v>496</v>
      </c>
      <c r="B497" s="15" t="s">
        <v>1172</v>
      </c>
      <c r="C497" s="15">
        <v>13100000</v>
      </c>
      <c r="D497" s="16">
        <v>4710000000</v>
      </c>
      <c r="E497" s="17">
        <v>9</v>
      </c>
      <c r="F497" s="15">
        <v>1262</v>
      </c>
      <c r="G497" s="15">
        <v>19</v>
      </c>
      <c r="H497" s="15">
        <v>1484</v>
      </c>
      <c r="I497" s="15">
        <v>119</v>
      </c>
      <c r="J497" s="15">
        <v>143</v>
      </c>
      <c r="K497" s="15">
        <v>34438000</v>
      </c>
      <c r="L497" s="15">
        <v>8600</v>
      </c>
      <c r="M497" s="15">
        <v>137800</v>
      </c>
      <c r="N497" s="15">
        <v>103300</v>
      </c>
      <c r="O497" s="15">
        <v>1700000</v>
      </c>
      <c r="P497" s="15">
        <v>100000</v>
      </c>
      <c r="Q497" s="18">
        <v>40539</v>
      </c>
      <c r="R497" s="15" t="str">
        <f>INDEX(T_Category[category],MATCH(T_Youtuber3[[#This Row],[CatID]],T_Category[CatID],1))</f>
        <v>Music</v>
      </c>
      <c r="S497" s="15" t="str">
        <f>VLOOKUP(T_Youtuber3[[#This Row],[CtrID]],T_Country[#Data],2,1)</f>
        <v>India</v>
      </c>
      <c r="T497" s="15" t="str">
        <f>VLOOKUP(T_Youtuber3[[#This Row],[CtrID]],T_Country[#Data],3,0)</f>
        <v>IN</v>
      </c>
      <c r="U497" s="15">
        <f>INDEX(T_Country[Gross tertiary education enrollment (%)],MATCH(T_Youtuber3[[#This Row],[CtrID]],T_Country[CtID],0))</f>
        <v>28.1</v>
      </c>
      <c r="V497" s="19">
        <f>_xlfn.XLOOKUP(T_Youtuber3[[#This Row],[CtrID]],T_Country[CtID],T_Country[Population])</f>
        <v>1370000000</v>
      </c>
      <c r="W497" s="15" cm="1">
        <f t="array" ref="W497">_xlfn._xlws.FILTER(T_Country[Unemployment rate],T_Country[CtID]=T_Youtuber3[[#This Row],[CtrID]])</f>
        <v>5.36</v>
      </c>
      <c r="X497" s="15">
        <f>_xlfn.XLOOKUP(T_Youtuber3[[#This Row],[CtrID]],T_Country[CtID],T_Country[Urban_population])</f>
        <v>471000000</v>
      </c>
      <c r="Y497" s="15">
        <f>_xlfn.XLOOKUP(T_Youtuber3[[#This Row],[CtrID]],T_Country[CtID],T_Country[Latitude])</f>
        <v>20.593679999999999</v>
      </c>
      <c r="Z497" s="15">
        <f>_xlfn.XLOOKUP(T_Youtuber3[[#This Row],[CtrID]],T_Country[CtID],T_Country[Longitude])</f>
        <v>78.962879999999998</v>
      </c>
    </row>
    <row r="498" spans="1:26">
      <c r="A498" s="15">
        <v>497</v>
      </c>
      <c r="B498" s="15" t="s">
        <v>890</v>
      </c>
      <c r="C498" s="15">
        <v>15300000</v>
      </c>
      <c r="D498" s="16">
        <v>1640000000</v>
      </c>
      <c r="E498" s="17">
        <v>6</v>
      </c>
      <c r="F498" s="15">
        <v>1397</v>
      </c>
      <c r="G498" s="15">
        <v>19</v>
      </c>
      <c r="H498" s="15">
        <v>6356</v>
      </c>
      <c r="I498" s="15">
        <v>101</v>
      </c>
      <c r="J498" s="15">
        <v>46</v>
      </c>
      <c r="K498" s="15">
        <v>5920000</v>
      </c>
      <c r="L498" s="15">
        <v>1500</v>
      </c>
      <c r="M498" s="15">
        <v>23700</v>
      </c>
      <c r="N498" s="15">
        <v>17800</v>
      </c>
      <c r="O498" s="15">
        <v>284200</v>
      </c>
      <c r="P498" s="15" t="s">
        <v>39</v>
      </c>
      <c r="Q498" s="18">
        <v>43055</v>
      </c>
      <c r="R498" s="15" t="str">
        <f>INDEX(T_Category[category],MATCH(T_Youtuber3[[#This Row],[CatID]],T_Category[CatID],1))</f>
        <v>Gaming</v>
      </c>
      <c r="S498" s="15" t="str">
        <f>VLOOKUP(T_Youtuber3[[#This Row],[CtrID]],T_Country[#Data],2,1)</f>
        <v>India</v>
      </c>
      <c r="T498" s="15" t="str">
        <f>VLOOKUP(T_Youtuber3[[#This Row],[CtrID]],T_Country[#Data],3,0)</f>
        <v>IN</v>
      </c>
      <c r="U498" s="15">
        <f>INDEX(T_Country[Gross tertiary education enrollment (%)],MATCH(T_Youtuber3[[#This Row],[CtrID]],T_Country[CtID],0))</f>
        <v>28.1</v>
      </c>
      <c r="V498" s="19">
        <f>_xlfn.XLOOKUP(T_Youtuber3[[#This Row],[CtrID]],T_Country[CtID],T_Country[Population])</f>
        <v>1370000000</v>
      </c>
      <c r="W498" s="15" cm="1">
        <f t="array" ref="W498">_xlfn._xlws.FILTER(T_Country[Unemployment rate],T_Country[CtID]=T_Youtuber3[[#This Row],[CtrID]])</f>
        <v>5.36</v>
      </c>
      <c r="X498" s="15">
        <f>_xlfn.XLOOKUP(T_Youtuber3[[#This Row],[CtrID]],T_Country[CtID],T_Country[Urban_population])</f>
        <v>471000000</v>
      </c>
      <c r="Y498" s="15">
        <f>_xlfn.XLOOKUP(T_Youtuber3[[#This Row],[CtrID]],T_Country[CtID],T_Country[Latitude])</f>
        <v>20.593679999999999</v>
      </c>
      <c r="Z498" s="15">
        <f>_xlfn.XLOOKUP(T_Youtuber3[[#This Row],[CtrID]],T_Country[CtID],T_Country[Longitude])</f>
        <v>78.962879999999998</v>
      </c>
    </row>
    <row r="499" spans="1:26">
      <c r="A499" s="15">
        <v>498</v>
      </c>
      <c r="B499" s="15" t="s">
        <v>113</v>
      </c>
      <c r="C499" s="15">
        <v>54000000</v>
      </c>
      <c r="D499" s="16">
        <v>32300000000</v>
      </c>
      <c r="E499" s="17">
        <v>9</v>
      </c>
      <c r="F499" s="15">
        <v>11</v>
      </c>
      <c r="G499" s="15">
        <v>49</v>
      </c>
      <c r="H499" s="15">
        <v>3800129</v>
      </c>
      <c r="I499" s="15" t="s">
        <v>39</v>
      </c>
      <c r="J499" s="15" t="s">
        <v>39</v>
      </c>
      <c r="K499" s="15">
        <v>159</v>
      </c>
      <c r="L499" s="15">
        <v>0.04</v>
      </c>
      <c r="M499" s="15">
        <v>0.64</v>
      </c>
      <c r="N499" s="15">
        <v>0.48</v>
      </c>
      <c r="O499" s="15">
        <v>8</v>
      </c>
      <c r="P499" s="15" t="s">
        <v>39</v>
      </c>
      <c r="Q499" s="18">
        <v>42703</v>
      </c>
      <c r="R499" s="15" t="str">
        <f>INDEX(T_Category[category],MATCH(T_Youtuber3[[#This Row],[CatID]],T_Category[CatID],1))</f>
        <v>Music</v>
      </c>
      <c r="S499" s="15" t="str">
        <f>VLOOKUP(T_Youtuber3[[#This Row],[CtrID]],T_Country[#Data],2,1)</f>
        <v>United States</v>
      </c>
      <c r="T499" s="15" t="str">
        <f>VLOOKUP(T_Youtuber3[[#This Row],[CtrID]],T_Country[#Data],3,0)</f>
        <v>US</v>
      </c>
      <c r="U499" s="15">
        <f>INDEX(T_Country[Gross tertiary education enrollment (%)],MATCH(T_Youtuber3[[#This Row],[CtrID]],T_Country[CtID],0))</f>
        <v>88.2</v>
      </c>
      <c r="V499" s="19">
        <f>_xlfn.XLOOKUP(T_Youtuber3[[#This Row],[CtrID]],T_Country[CtID],T_Country[Population])</f>
        <v>328000000</v>
      </c>
      <c r="W499" s="15" cm="1">
        <f t="array" ref="W499">_xlfn._xlws.FILTER(T_Country[Unemployment rate],T_Country[CtID]=T_Youtuber3[[#This Row],[CtrID]])</f>
        <v>14.7</v>
      </c>
      <c r="X499" s="15">
        <f>_xlfn.XLOOKUP(T_Youtuber3[[#This Row],[CtrID]],T_Country[CtID],T_Country[Urban_population])</f>
        <v>271000000</v>
      </c>
      <c r="Y499" s="15">
        <f>_xlfn.XLOOKUP(T_Youtuber3[[#This Row],[CtrID]],T_Country[CtID],T_Country[Latitude])</f>
        <v>37.090240000000001</v>
      </c>
      <c r="Z499" s="15">
        <f>_xlfn.XLOOKUP(T_Youtuber3[[#This Row],[CtrID]],T_Country[CtID],T_Country[Longitude])</f>
        <v>-95.712900000000005</v>
      </c>
    </row>
    <row r="500" spans="1:26">
      <c r="A500" s="15">
        <v>499</v>
      </c>
      <c r="B500" s="15" t="s">
        <v>388</v>
      </c>
      <c r="C500" s="15">
        <v>25700000</v>
      </c>
      <c r="D500" s="16">
        <v>7470000000</v>
      </c>
      <c r="E500" s="17">
        <v>13</v>
      </c>
      <c r="F500" s="15">
        <v>982</v>
      </c>
      <c r="G500" s="15">
        <v>29</v>
      </c>
      <c r="H500" s="15">
        <v>746</v>
      </c>
      <c r="I500" s="15">
        <v>8</v>
      </c>
      <c r="J500" s="15">
        <v>7</v>
      </c>
      <c r="K500" s="15">
        <v>30501000</v>
      </c>
      <c r="L500" s="15">
        <v>7600</v>
      </c>
      <c r="M500" s="15">
        <v>122000</v>
      </c>
      <c r="N500" s="15">
        <v>91500</v>
      </c>
      <c r="O500" s="15">
        <v>1500000</v>
      </c>
      <c r="P500" s="15" t="s">
        <v>39</v>
      </c>
      <c r="Q500" s="18">
        <v>41259</v>
      </c>
      <c r="R500" s="15" t="str">
        <f>INDEX(T_Category[category],MATCH(T_Youtuber3[[#This Row],[CatID]],T_Category[CatID],1))</f>
        <v>People &amp; Blogs</v>
      </c>
      <c r="S500" s="15" t="str">
        <f>VLOOKUP(T_Youtuber3[[#This Row],[CtrID]],T_Country[#Data],2,1)</f>
        <v>Mexico</v>
      </c>
      <c r="T500" s="15" t="str">
        <f>VLOOKUP(T_Youtuber3[[#This Row],[CtrID]],T_Country[#Data],3,0)</f>
        <v>MX</v>
      </c>
      <c r="U500" s="15">
        <f>INDEX(T_Country[Gross tertiary education enrollment (%)],MATCH(T_Youtuber3[[#This Row],[CtrID]],T_Country[CtID],0))</f>
        <v>40.200000000000003</v>
      </c>
      <c r="V500" s="19">
        <f>_xlfn.XLOOKUP(T_Youtuber3[[#This Row],[CtrID]],T_Country[CtID],T_Country[Population])</f>
        <v>126000000</v>
      </c>
      <c r="W500" s="15" cm="1">
        <f t="array" ref="W500">_xlfn._xlws.FILTER(T_Country[Unemployment rate],T_Country[CtID]=T_Youtuber3[[#This Row],[CtrID]])</f>
        <v>3.42</v>
      </c>
      <c r="X500" s="15">
        <f>_xlfn.XLOOKUP(T_Youtuber3[[#This Row],[CtrID]],T_Country[CtID],T_Country[Urban_population])</f>
        <v>103000000</v>
      </c>
      <c r="Y500" s="15">
        <f>_xlfn.XLOOKUP(T_Youtuber3[[#This Row],[CtrID]],T_Country[CtID],T_Country[Latitude])</f>
        <v>23.634499999999999</v>
      </c>
      <c r="Z500" s="15">
        <f>_xlfn.XLOOKUP(T_Youtuber3[[#This Row],[CtrID]],T_Country[CtID],T_Country[Longitude])</f>
        <v>-102.553</v>
      </c>
    </row>
    <row r="501" spans="1:26">
      <c r="A501" s="15">
        <v>500</v>
      </c>
      <c r="B501" s="15" t="s">
        <v>994</v>
      </c>
      <c r="C501" s="15">
        <v>14500000</v>
      </c>
      <c r="D501" s="16">
        <v>1740000000</v>
      </c>
      <c r="E501" s="17">
        <v>10</v>
      </c>
      <c r="F501" s="15">
        <v>514</v>
      </c>
      <c r="G501" s="15">
        <v>19</v>
      </c>
      <c r="H501" s="15">
        <v>5926</v>
      </c>
      <c r="I501" s="15">
        <v>107</v>
      </c>
      <c r="J501" s="15">
        <v>13</v>
      </c>
      <c r="K501" s="15">
        <v>23034000</v>
      </c>
      <c r="L501" s="15">
        <v>5800</v>
      </c>
      <c r="M501" s="15">
        <v>92100</v>
      </c>
      <c r="N501" s="15">
        <v>69100</v>
      </c>
      <c r="O501" s="15">
        <v>1100000</v>
      </c>
      <c r="P501" s="15">
        <v>100000</v>
      </c>
      <c r="Q501" s="18">
        <v>44348</v>
      </c>
      <c r="R501" s="15" t="str">
        <f>INDEX(T_Category[category],MATCH(T_Youtuber3[[#This Row],[CatID]],T_Category[CatID],1))</f>
        <v>nan</v>
      </c>
      <c r="S501" s="15" t="str">
        <f>VLOOKUP(T_Youtuber3[[#This Row],[CtrID]],T_Country[#Data],2,1)</f>
        <v>India</v>
      </c>
      <c r="T501" s="15" t="str">
        <f>VLOOKUP(T_Youtuber3[[#This Row],[CtrID]],T_Country[#Data],3,0)</f>
        <v>IN</v>
      </c>
      <c r="U501" s="15">
        <f>INDEX(T_Country[Gross tertiary education enrollment (%)],MATCH(T_Youtuber3[[#This Row],[CtrID]],T_Country[CtID],0))</f>
        <v>28.1</v>
      </c>
      <c r="V501" s="19">
        <f>_xlfn.XLOOKUP(T_Youtuber3[[#This Row],[CtrID]],T_Country[CtID],T_Country[Population])</f>
        <v>1370000000</v>
      </c>
      <c r="W501" s="15" cm="1">
        <f t="array" ref="W501">_xlfn._xlws.FILTER(T_Country[Unemployment rate],T_Country[CtID]=T_Youtuber3[[#This Row],[CtrID]])</f>
        <v>5.36</v>
      </c>
      <c r="X501" s="15">
        <f>_xlfn.XLOOKUP(T_Youtuber3[[#This Row],[CtrID]],T_Country[CtID],T_Country[Urban_population])</f>
        <v>471000000</v>
      </c>
      <c r="Y501" s="15">
        <f>_xlfn.XLOOKUP(T_Youtuber3[[#This Row],[CtrID]],T_Country[CtID],T_Country[Latitude])</f>
        <v>20.593679999999999</v>
      </c>
      <c r="Z501" s="15">
        <f>_xlfn.XLOOKUP(T_Youtuber3[[#This Row],[CtrID]],T_Country[CtID],T_Country[Longitude])</f>
        <v>78.962879999999998</v>
      </c>
    </row>
    <row r="502" spans="1:26">
      <c r="A502" s="15">
        <v>501</v>
      </c>
      <c r="B502" s="15" t="s">
        <v>1267</v>
      </c>
      <c r="C502" s="15">
        <v>12400000</v>
      </c>
      <c r="D502" s="16">
        <v>2390000000</v>
      </c>
      <c r="E502" s="17">
        <v>6</v>
      </c>
      <c r="F502" s="15">
        <v>690</v>
      </c>
      <c r="G502" s="15">
        <v>49</v>
      </c>
      <c r="H502" s="15">
        <v>186431</v>
      </c>
      <c r="I502" s="15">
        <v>1795</v>
      </c>
      <c r="J502" s="15">
        <v>1759</v>
      </c>
      <c r="K502" s="15">
        <v>27596</v>
      </c>
      <c r="L502" s="15">
        <v>7</v>
      </c>
      <c r="M502" s="15">
        <v>110</v>
      </c>
      <c r="N502" s="15">
        <v>83</v>
      </c>
      <c r="O502" s="15">
        <v>1300</v>
      </c>
      <c r="P502" s="15" t="s">
        <v>39</v>
      </c>
      <c r="Q502" s="18">
        <v>38721</v>
      </c>
      <c r="R502" s="15" t="str">
        <f>INDEX(T_Category[category],MATCH(T_Youtuber3[[#This Row],[CatID]],T_Category[CatID],1))</f>
        <v>Gaming</v>
      </c>
      <c r="S502" s="15" t="str">
        <f>VLOOKUP(T_Youtuber3[[#This Row],[CtrID]],T_Country[#Data],2,1)</f>
        <v>United States</v>
      </c>
      <c r="T502" s="15" t="str">
        <f>VLOOKUP(T_Youtuber3[[#This Row],[CtrID]],T_Country[#Data],3,0)</f>
        <v>US</v>
      </c>
      <c r="U502" s="15">
        <f>INDEX(T_Country[Gross tertiary education enrollment (%)],MATCH(T_Youtuber3[[#This Row],[CtrID]],T_Country[CtID],0))</f>
        <v>88.2</v>
      </c>
      <c r="V502" s="19">
        <f>_xlfn.XLOOKUP(T_Youtuber3[[#This Row],[CtrID]],T_Country[CtID],T_Country[Population])</f>
        <v>328000000</v>
      </c>
      <c r="W502" s="15" cm="1">
        <f t="array" ref="W502">_xlfn._xlws.FILTER(T_Country[Unemployment rate],T_Country[CtID]=T_Youtuber3[[#This Row],[CtrID]])</f>
        <v>14.7</v>
      </c>
      <c r="X502" s="15">
        <f>_xlfn.XLOOKUP(T_Youtuber3[[#This Row],[CtrID]],T_Country[CtID],T_Country[Urban_population])</f>
        <v>271000000</v>
      </c>
      <c r="Y502" s="15">
        <f>_xlfn.XLOOKUP(T_Youtuber3[[#This Row],[CtrID]],T_Country[CtID],T_Country[Latitude])</f>
        <v>37.090240000000001</v>
      </c>
      <c r="Z502" s="15">
        <f>_xlfn.XLOOKUP(T_Youtuber3[[#This Row],[CtrID]],T_Country[CtID],T_Country[Longitude])</f>
        <v>-95.712900000000005</v>
      </c>
    </row>
    <row r="503" spans="1:26">
      <c r="A503" s="15">
        <v>502</v>
      </c>
      <c r="B503" s="15" t="s">
        <v>281</v>
      </c>
      <c r="C503" s="15">
        <v>31600000</v>
      </c>
      <c r="D503" s="16">
        <v>11600000000</v>
      </c>
      <c r="E503" s="17">
        <v>4</v>
      </c>
      <c r="F503" s="15">
        <v>1321</v>
      </c>
      <c r="G503" s="15">
        <v>49</v>
      </c>
      <c r="H503" s="15">
        <v>339</v>
      </c>
      <c r="I503" s="15">
        <v>42</v>
      </c>
      <c r="J503" s="15">
        <v>43</v>
      </c>
      <c r="K503" s="16">
        <v>312000000</v>
      </c>
      <c r="L503" s="15">
        <v>78000</v>
      </c>
      <c r="M503" s="15">
        <v>1200000</v>
      </c>
      <c r="N503" s="15">
        <v>936300</v>
      </c>
      <c r="O503" s="15">
        <v>15000000</v>
      </c>
      <c r="P503" s="15">
        <v>400000</v>
      </c>
      <c r="Q503" s="18">
        <v>40562</v>
      </c>
      <c r="R503" s="15" t="str">
        <f>INDEX(T_Category[category],MATCH(T_Youtuber3[[#This Row],[CatID]],T_Category[CatID],1))</f>
        <v>Entertainment</v>
      </c>
      <c r="S503" s="15" t="str">
        <f>VLOOKUP(T_Youtuber3[[#This Row],[CtrID]],T_Country[#Data],2,1)</f>
        <v>United States</v>
      </c>
      <c r="T503" s="15" t="str">
        <f>VLOOKUP(T_Youtuber3[[#This Row],[CtrID]],T_Country[#Data],3,0)</f>
        <v>US</v>
      </c>
      <c r="U503" s="15">
        <f>INDEX(T_Country[Gross tertiary education enrollment (%)],MATCH(T_Youtuber3[[#This Row],[CtrID]],T_Country[CtID],0))</f>
        <v>88.2</v>
      </c>
      <c r="V503" s="19">
        <f>_xlfn.XLOOKUP(T_Youtuber3[[#This Row],[CtrID]],T_Country[CtID],T_Country[Population])</f>
        <v>328000000</v>
      </c>
      <c r="W503" s="15" cm="1">
        <f t="array" ref="W503">_xlfn._xlws.FILTER(T_Country[Unemployment rate],T_Country[CtID]=T_Youtuber3[[#This Row],[CtrID]])</f>
        <v>14.7</v>
      </c>
      <c r="X503" s="15">
        <f>_xlfn.XLOOKUP(T_Youtuber3[[#This Row],[CtrID]],T_Country[CtID],T_Country[Urban_population])</f>
        <v>271000000</v>
      </c>
      <c r="Y503" s="15">
        <f>_xlfn.XLOOKUP(T_Youtuber3[[#This Row],[CtrID]],T_Country[CtID],T_Country[Latitude])</f>
        <v>37.090240000000001</v>
      </c>
      <c r="Z503" s="15">
        <f>_xlfn.XLOOKUP(T_Youtuber3[[#This Row],[CtrID]],T_Country[CtID],T_Country[Longitude])</f>
        <v>-95.712900000000005</v>
      </c>
    </row>
    <row r="504" spans="1:26">
      <c r="A504" s="15">
        <v>503</v>
      </c>
      <c r="B504" s="15" t="s">
        <v>190</v>
      </c>
      <c r="C504" s="15">
        <v>39400000</v>
      </c>
      <c r="D504" s="16">
        <v>22300000000</v>
      </c>
      <c r="E504" s="17">
        <v>13</v>
      </c>
      <c r="F504" s="15">
        <v>1</v>
      </c>
      <c r="G504" s="15">
        <v>7</v>
      </c>
      <c r="H504" s="15">
        <v>4057895</v>
      </c>
      <c r="I504" s="15" t="s">
        <v>39</v>
      </c>
      <c r="J504" s="15">
        <v>7498</v>
      </c>
      <c r="K504" s="15">
        <v>2</v>
      </c>
      <c r="L504" s="15">
        <v>0</v>
      </c>
      <c r="M504" s="15">
        <v>0.01</v>
      </c>
      <c r="N504" s="15">
        <v>0.01</v>
      </c>
      <c r="O504" s="15">
        <v>0.1</v>
      </c>
      <c r="P504" s="15" t="s">
        <v>39</v>
      </c>
      <c r="Q504" s="18">
        <v>44280</v>
      </c>
      <c r="R504" s="15" t="str">
        <f>INDEX(T_Category[category],MATCH(T_Youtuber3[[#This Row],[CatID]],T_Category[CatID],1))</f>
        <v>People &amp; Blogs</v>
      </c>
      <c r="S504" s="15" t="str">
        <f>VLOOKUP(T_Youtuber3[[#This Row],[CtrID]],T_Country[#Data],2,1)</f>
        <v>Brazil</v>
      </c>
      <c r="T504" s="15" t="str">
        <f>VLOOKUP(T_Youtuber3[[#This Row],[CtrID]],T_Country[#Data],3,0)</f>
        <v>BR</v>
      </c>
      <c r="U504" s="15">
        <f>INDEX(T_Country[Gross tertiary education enrollment (%)],MATCH(T_Youtuber3[[#This Row],[CtrID]],T_Country[CtID],0))</f>
        <v>51.3</v>
      </c>
      <c r="V504" s="19">
        <f>_xlfn.XLOOKUP(T_Youtuber3[[#This Row],[CtrID]],T_Country[CtID],T_Country[Population])</f>
        <v>213000000</v>
      </c>
      <c r="W504" s="15" cm="1">
        <f t="array" ref="W504">_xlfn._xlws.FILTER(T_Country[Unemployment rate],T_Country[CtID]=T_Youtuber3[[#This Row],[CtrID]])</f>
        <v>12.08</v>
      </c>
      <c r="X504" s="15">
        <f>_xlfn.XLOOKUP(T_Youtuber3[[#This Row],[CtrID]],T_Country[CtID],T_Country[Urban_population])</f>
        <v>183000000</v>
      </c>
      <c r="Y504" s="15">
        <f>_xlfn.XLOOKUP(T_Youtuber3[[#This Row],[CtrID]],T_Country[CtID],T_Country[Latitude])</f>
        <v>-14.234999999999999</v>
      </c>
      <c r="Z504" s="15">
        <f>_xlfn.XLOOKUP(T_Youtuber3[[#This Row],[CtrID]],T_Country[CtID],T_Country[Longitude])</f>
        <v>-51.9253</v>
      </c>
    </row>
    <row r="505" spans="1:26">
      <c r="A505" s="15">
        <v>504</v>
      </c>
      <c r="B505" s="15" t="s">
        <v>283</v>
      </c>
      <c r="C505" s="15">
        <v>31400000</v>
      </c>
      <c r="D505" s="16">
        <v>15200000000</v>
      </c>
      <c r="E505" s="17">
        <v>4</v>
      </c>
      <c r="F505" s="15">
        <v>0</v>
      </c>
      <c r="G505" s="15">
        <v>35</v>
      </c>
      <c r="H505" s="15">
        <v>4057944</v>
      </c>
      <c r="I505" s="15" t="s">
        <v>39</v>
      </c>
      <c r="J505" s="15" t="s">
        <v>39</v>
      </c>
      <c r="K505" s="15" t="s">
        <v>39</v>
      </c>
      <c r="L505" s="15">
        <v>0</v>
      </c>
      <c r="M505" s="15">
        <v>0</v>
      </c>
      <c r="N505" s="15">
        <v>0</v>
      </c>
      <c r="O505" s="15">
        <v>0</v>
      </c>
      <c r="P505" s="15" t="s">
        <v>39</v>
      </c>
      <c r="Q505" s="18">
        <v>38807</v>
      </c>
      <c r="R505" s="15" t="str">
        <f>INDEX(T_Category[category],MATCH(T_Youtuber3[[#This Row],[CatID]],T_Category[CatID],1))</f>
        <v>Entertainment</v>
      </c>
      <c r="S505" s="15" t="str">
        <f>VLOOKUP(T_Youtuber3[[#This Row],[CtrID]],T_Country[#Data],2,1)</f>
        <v>Puerto Rico</v>
      </c>
      <c r="T505" s="15" t="str">
        <f>VLOOKUP(T_Youtuber3[[#This Row],[CtrID]],T_Country[#Data],3,0)</f>
        <v>PR</v>
      </c>
      <c r="U505" s="15">
        <f>INDEX(T_Country[Gross tertiary education enrollment (%)],MATCH(T_Youtuber3[[#This Row],[CtrID]],T_Country[CtID],0))</f>
        <v>97</v>
      </c>
      <c r="V505" s="19">
        <f>_xlfn.XLOOKUP(T_Youtuber3[[#This Row],[CtrID]],T_Country[CtID],T_Country[Population])</f>
        <v>3260314</v>
      </c>
      <c r="W505" s="15" cm="1">
        <f t="array" ref="W505">_xlfn._xlws.FILTER(T_Country[Unemployment rate],T_Country[CtID]=T_Youtuber3[[#This Row],[CtrID]])</f>
        <v>6.2</v>
      </c>
      <c r="X505" s="15">
        <f>_xlfn.XLOOKUP(T_Youtuber3[[#This Row],[CtrID]],T_Country[CtID],T_Country[Urban_population])</f>
        <v>3032092.02</v>
      </c>
      <c r="Y505" s="15">
        <f>_xlfn.XLOOKUP(T_Youtuber3[[#This Row],[CtrID]],T_Country[CtID],T_Country[Latitude])</f>
        <v>18.200178000000001</v>
      </c>
      <c r="Z505" s="15">
        <f>_xlfn.XLOOKUP(T_Youtuber3[[#This Row],[CtrID]],T_Country[CtID],T_Country[Longitude])</f>
        <v>-66.664512999999999</v>
      </c>
    </row>
    <row r="506" spans="1:26">
      <c r="A506" s="15">
        <v>505</v>
      </c>
      <c r="B506" s="15" t="s">
        <v>760</v>
      </c>
      <c r="C506" s="15">
        <v>17000000</v>
      </c>
      <c r="D506" s="16">
        <v>14500000000</v>
      </c>
      <c r="E506" s="17">
        <v>9</v>
      </c>
      <c r="F506" s="15">
        <v>97</v>
      </c>
      <c r="G506" s="15">
        <v>49</v>
      </c>
      <c r="H506" s="15">
        <v>241</v>
      </c>
      <c r="I506" s="15">
        <v>133</v>
      </c>
      <c r="J506" s="15">
        <v>112</v>
      </c>
      <c r="K506" s="15">
        <v>49817000</v>
      </c>
      <c r="L506" s="15">
        <v>12500</v>
      </c>
      <c r="M506" s="15">
        <v>199300</v>
      </c>
      <c r="N506" s="15">
        <v>149500</v>
      </c>
      <c r="O506" s="15">
        <v>2400000</v>
      </c>
      <c r="P506" s="15" t="s">
        <v>39</v>
      </c>
      <c r="Q506" s="18">
        <v>39945</v>
      </c>
      <c r="R506" s="15" t="str">
        <f>INDEX(T_Category[category],MATCH(T_Youtuber3[[#This Row],[CatID]],T_Category[CatID],1))</f>
        <v>Music</v>
      </c>
      <c r="S506" s="15" t="str">
        <f>VLOOKUP(T_Youtuber3[[#This Row],[CtrID]],T_Country[#Data],2,1)</f>
        <v>United States</v>
      </c>
      <c r="T506" s="15" t="str">
        <f>VLOOKUP(T_Youtuber3[[#This Row],[CtrID]],T_Country[#Data],3,0)</f>
        <v>US</v>
      </c>
      <c r="U506" s="15">
        <f>INDEX(T_Country[Gross tertiary education enrollment (%)],MATCH(T_Youtuber3[[#This Row],[CtrID]],T_Country[CtID],0))</f>
        <v>88.2</v>
      </c>
      <c r="V506" s="19">
        <f>_xlfn.XLOOKUP(T_Youtuber3[[#This Row],[CtrID]],T_Country[CtID],T_Country[Population])</f>
        <v>328000000</v>
      </c>
      <c r="W506" s="15" cm="1">
        <f t="array" ref="W506">_xlfn._xlws.FILTER(T_Country[Unemployment rate],T_Country[CtID]=T_Youtuber3[[#This Row],[CtrID]])</f>
        <v>14.7</v>
      </c>
      <c r="X506" s="15">
        <f>_xlfn.XLOOKUP(T_Youtuber3[[#This Row],[CtrID]],T_Country[CtID],T_Country[Urban_population])</f>
        <v>271000000</v>
      </c>
      <c r="Y506" s="15">
        <f>_xlfn.XLOOKUP(T_Youtuber3[[#This Row],[CtrID]],T_Country[CtID],T_Country[Latitude])</f>
        <v>37.090240000000001</v>
      </c>
      <c r="Z506" s="15">
        <f>_xlfn.XLOOKUP(T_Youtuber3[[#This Row],[CtrID]],T_Country[CtID],T_Country[Longitude])</f>
        <v>-95.712900000000005</v>
      </c>
    </row>
    <row r="507" spans="1:26">
      <c r="A507" s="15">
        <v>506</v>
      </c>
      <c r="B507" s="15" t="s">
        <v>180</v>
      </c>
      <c r="C507" s="15">
        <v>40600000</v>
      </c>
      <c r="D507" s="16">
        <v>8670000000</v>
      </c>
      <c r="E507" s="17">
        <v>2</v>
      </c>
      <c r="F507" s="15">
        <v>0</v>
      </c>
      <c r="G507" s="15">
        <v>29</v>
      </c>
      <c r="H507" s="15">
        <v>3612215</v>
      </c>
      <c r="I507" s="15">
        <v>3021</v>
      </c>
      <c r="J507" s="15" t="s">
        <v>39</v>
      </c>
      <c r="K507" s="15" t="s">
        <v>39</v>
      </c>
      <c r="L507" s="15">
        <v>0</v>
      </c>
      <c r="M507" s="15">
        <v>0</v>
      </c>
      <c r="N507" s="15">
        <v>0</v>
      </c>
      <c r="O507" s="15">
        <v>0</v>
      </c>
      <c r="P507" s="15" t="s">
        <v>39</v>
      </c>
      <c r="Q507" s="18">
        <v>40347</v>
      </c>
      <c r="R507" s="15" t="str">
        <f>INDEX(T_Category[category],MATCH(T_Youtuber3[[#This Row],[CatID]],T_Category[CatID],1))</f>
        <v>Comedy</v>
      </c>
      <c r="S507" s="15" t="str">
        <f>VLOOKUP(T_Youtuber3[[#This Row],[CtrID]],T_Country[#Data],2,1)</f>
        <v>Mexico</v>
      </c>
      <c r="T507" s="15" t="str">
        <f>VLOOKUP(T_Youtuber3[[#This Row],[CtrID]],T_Country[#Data],3,0)</f>
        <v>MX</v>
      </c>
      <c r="U507" s="15">
        <f>INDEX(T_Country[Gross tertiary education enrollment (%)],MATCH(T_Youtuber3[[#This Row],[CtrID]],T_Country[CtID],0))</f>
        <v>40.200000000000003</v>
      </c>
      <c r="V507" s="19">
        <f>_xlfn.XLOOKUP(T_Youtuber3[[#This Row],[CtrID]],T_Country[CtID],T_Country[Population])</f>
        <v>126000000</v>
      </c>
      <c r="W507" s="15" cm="1">
        <f t="array" ref="W507">_xlfn._xlws.FILTER(T_Country[Unemployment rate],T_Country[CtID]=T_Youtuber3[[#This Row],[CtrID]])</f>
        <v>3.42</v>
      </c>
      <c r="X507" s="15">
        <f>_xlfn.XLOOKUP(T_Youtuber3[[#This Row],[CtrID]],T_Country[CtID],T_Country[Urban_population])</f>
        <v>103000000</v>
      </c>
      <c r="Y507" s="15">
        <f>_xlfn.XLOOKUP(T_Youtuber3[[#This Row],[CtrID]],T_Country[CtID],T_Country[Latitude])</f>
        <v>23.634499999999999</v>
      </c>
      <c r="Z507" s="15">
        <f>_xlfn.XLOOKUP(T_Youtuber3[[#This Row],[CtrID]],T_Country[CtID],T_Country[Longitude])</f>
        <v>-102.553</v>
      </c>
    </row>
    <row r="508" spans="1:26">
      <c r="A508" s="15">
        <v>507</v>
      </c>
      <c r="B508" s="15" t="s">
        <v>1067</v>
      </c>
      <c r="C508" s="15">
        <v>14000000</v>
      </c>
      <c r="D508" s="16">
        <v>8620000000</v>
      </c>
      <c r="E508" s="17">
        <v>9</v>
      </c>
      <c r="F508" s="15">
        <v>294</v>
      </c>
      <c r="G508" s="15">
        <v>41</v>
      </c>
      <c r="H508" s="15">
        <v>579</v>
      </c>
      <c r="I508" s="15">
        <v>15</v>
      </c>
      <c r="J508" s="15">
        <v>136</v>
      </c>
      <c r="K508" s="16">
        <v>202000000</v>
      </c>
      <c r="L508" s="15">
        <v>50400</v>
      </c>
      <c r="M508" s="15">
        <v>806600</v>
      </c>
      <c r="N508" s="15">
        <v>605000</v>
      </c>
      <c r="O508" s="15">
        <v>9700000</v>
      </c>
      <c r="P508" s="15">
        <v>100000</v>
      </c>
      <c r="Q508" s="18">
        <v>41265</v>
      </c>
      <c r="R508" s="15" t="str">
        <f>INDEX(T_Category[category],MATCH(T_Youtuber3[[#This Row],[CatID]],T_Category[CatID],1))</f>
        <v>Music</v>
      </c>
      <c r="S508" s="15" t="str">
        <f>VLOOKUP(T_Youtuber3[[#This Row],[CtrID]],T_Country[#Data],2,1)</f>
        <v>Spain</v>
      </c>
      <c r="T508" s="15" t="str">
        <f>VLOOKUP(T_Youtuber3[[#This Row],[CtrID]],T_Country[#Data],3,0)</f>
        <v>ES</v>
      </c>
      <c r="U508" s="15">
        <f>INDEX(T_Country[Gross tertiary education enrollment (%)],MATCH(T_Youtuber3[[#This Row],[CtrID]],T_Country[CtID],0))</f>
        <v>88.9</v>
      </c>
      <c r="V508" s="19">
        <f>_xlfn.XLOOKUP(T_Youtuber3[[#This Row],[CtrID]],T_Country[CtID],T_Country[Population])</f>
        <v>47076781</v>
      </c>
      <c r="W508" s="15" cm="1">
        <f t="array" ref="W508">_xlfn._xlws.FILTER(T_Country[Unemployment rate],T_Country[CtID]=T_Youtuber3[[#This Row],[CtrID]])</f>
        <v>13.96</v>
      </c>
      <c r="X508" s="15">
        <f>_xlfn.XLOOKUP(T_Youtuber3[[#This Row],[CtrID]],T_Country[CtID],T_Country[Urban_population])</f>
        <v>37927409</v>
      </c>
      <c r="Y508" s="15">
        <f>_xlfn.XLOOKUP(T_Youtuber3[[#This Row],[CtrID]],T_Country[CtID],T_Country[Latitude])</f>
        <v>40.46367</v>
      </c>
      <c r="Z508" s="15">
        <f>_xlfn.XLOOKUP(T_Youtuber3[[#This Row],[CtrID]],T_Country[CtID],T_Country[Longitude])</f>
        <v>-3.7492200000000002</v>
      </c>
    </row>
    <row r="509" spans="1:26">
      <c r="A509" s="15">
        <v>508</v>
      </c>
      <c r="B509" s="15" t="s">
        <v>847</v>
      </c>
      <c r="C509" s="15">
        <v>15900000</v>
      </c>
      <c r="D509" s="16">
        <v>6530000000</v>
      </c>
      <c r="E509" s="17">
        <v>6</v>
      </c>
      <c r="F509" s="15">
        <v>4906</v>
      </c>
      <c r="G509" s="15">
        <v>3</v>
      </c>
      <c r="H509" s="15">
        <v>919</v>
      </c>
      <c r="I509" s="15">
        <v>12</v>
      </c>
      <c r="J509" s="15">
        <v>43</v>
      </c>
      <c r="K509" s="15">
        <v>64085000</v>
      </c>
      <c r="L509" s="15">
        <v>16000</v>
      </c>
      <c r="M509" s="15">
        <v>256300</v>
      </c>
      <c r="N509" s="15">
        <v>192300</v>
      </c>
      <c r="O509" s="15">
        <v>3100000</v>
      </c>
      <c r="P509" s="15">
        <v>200000</v>
      </c>
      <c r="Q509" s="18">
        <v>41890</v>
      </c>
      <c r="R509" s="15" t="str">
        <f>INDEX(T_Category[category],MATCH(T_Youtuber3[[#This Row],[CatID]],T_Category[CatID],1))</f>
        <v>Gaming</v>
      </c>
      <c r="S509" s="15" t="str">
        <f>VLOOKUP(T_Youtuber3[[#This Row],[CtrID]],T_Country[#Data],2,1)</f>
        <v>Argentina</v>
      </c>
      <c r="T509" s="15" t="str">
        <f>VLOOKUP(T_Youtuber3[[#This Row],[CtrID]],T_Country[#Data],3,0)</f>
        <v>AR</v>
      </c>
      <c r="U509" s="15">
        <f>INDEX(T_Country[Gross tertiary education enrollment (%)],MATCH(T_Youtuber3[[#This Row],[CtrID]],T_Country[CtID],0))</f>
        <v>90</v>
      </c>
      <c r="V509" s="19">
        <f>_xlfn.XLOOKUP(T_Youtuber3[[#This Row],[CtrID]],T_Country[CtID],T_Country[Population])</f>
        <v>44938712</v>
      </c>
      <c r="W509" s="15" cm="1">
        <f t="array" ref="W509">_xlfn._xlws.FILTER(T_Country[Unemployment rate],T_Country[CtID]=T_Youtuber3[[#This Row],[CtrID]])</f>
        <v>9.7899999999999991</v>
      </c>
      <c r="X509" s="15">
        <f>_xlfn.XLOOKUP(T_Youtuber3[[#This Row],[CtrID]],T_Country[CtID],T_Country[Urban_population])</f>
        <v>41339571</v>
      </c>
      <c r="Y509" s="15">
        <f>_xlfn.XLOOKUP(T_Youtuber3[[#This Row],[CtrID]],T_Country[CtID],T_Country[Latitude])</f>
        <v>-38.4161</v>
      </c>
      <c r="Z509" s="15">
        <f>_xlfn.XLOOKUP(T_Youtuber3[[#This Row],[CtrID]],T_Country[CtID],T_Country[Longitude])</f>
        <v>-63.616700000000002</v>
      </c>
    </row>
    <row r="510" spans="1:26">
      <c r="A510" s="15">
        <v>509</v>
      </c>
      <c r="B510" s="15" t="s">
        <v>539</v>
      </c>
      <c r="C510" s="15">
        <v>21000000</v>
      </c>
      <c r="D510" s="16">
        <v>10600000000</v>
      </c>
      <c r="E510" s="17">
        <v>4</v>
      </c>
      <c r="F510" s="15">
        <v>420</v>
      </c>
      <c r="G510" s="15">
        <v>49</v>
      </c>
      <c r="H510" s="15">
        <v>398</v>
      </c>
      <c r="I510" s="15">
        <v>100</v>
      </c>
      <c r="J510" s="15">
        <v>95</v>
      </c>
      <c r="K510" s="15">
        <v>80062000</v>
      </c>
      <c r="L510" s="15">
        <v>20000</v>
      </c>
      <c r="M510" s="15">
        <v>320200</v>
      </c>
      <c r="N510" s="15">
        <v>240200</v>
      </c>
      <c r="O510" s="15">
        <v>3800000</v>
      </c>
      <c r="P510" s="15">
        <v>100000</v>
      </c>
      <c r="Q510" s="18">
        <v>41358</v>
      </c>
      <c r="R510" s="15" t="str">
        <f>INDEX(T_Category[category],MATCH(T_Youtuber3[[#This Row],[CatID]],T_Category[CatID],1))</f>
        <v>Entertainment</v>
      </c>
      <c r="S510" s="15" t="str">
        <f>VLOOKUP(T_Youtuber3[[#This Row],[CtrID]],T_Country[#Data],2,1)</f>
        <v>United States</v>
      </c>
      <c r="T510" s="15" t="str">
        <f>VLOOKUP(T_Youtuber3[[#This Row],[CtrID]],T_Country[#Data],3,0)</f>
        <v>US</v>
      </c>
      <c r="U510" s="15">
        <f>INDEX(T_Country[Gross tertiary education enrollment (%)],MATCH(T_Youtuber3[[#This Row],[CtrID]],T_Country[CtID],0))</f>
        <v>88.2</v>
      </c>
      <c r="V510" s="19">
        <f>_xlfn.XLOOKUP(T_Youtuber3[[#This Row],[CtrID]],T_Country[CtID],T_Country[Population])</f>
        <v>328000000</v>
      </c>
      <c r="W510" s="15" cm="1">
        <f t="array" ref="W510">_xlfn._xlws.FILTER(T_Country[Unemployment rate],T_Country[CtID]=T_Youtuber3[[#This Row],[CtrID]])</f>
        <v>14.7</v>
      </c>
      <c r="X510" s="15">
        <f>_xlfn.XLOOKUP(T_Youtuber3[[#This Row],[CtrID]],T_Country[CtID],T_Country[Urban_population])</f>
        <v>271000000</v>
      </c>
      <c r="Y510" s="15">
        <f>_xlfn.XLOOKUP(T_Youtuber3[[#This Row],[CtrID]],T_Country[CtID],T_Country[Latitude])</f>
        <v>37.090240000000001</v>
      </c>
      <c r="Z510" s="15">
        <f>_xlfn.XLOOKUP(T_Youtuber3[[#This Row],[CtrID]],T_Country[CtID],T_Country[Longitude])</f>
        <v>-95.712900000000005</v>
      </c>
    </row>
    <row r="511" spans="1:26">
      <c r="A511" s="15">
        <v>510</v>
      </c>
      <c r="B511" s="15" t="s">
        <v>967</v>
      </c>
      <c r="C511" s="15">
        <v>14700000</v>
      </c>
      <c r="D511" s="16">
        <v>1320000000</v>
      </c>
      <c r="E511" s="17">
        <v>4</v>
      </c>
      <c r="F511" s="15">
        <v>85</v>
      </c>
      <c r="G511" s="15">
        <v>49</v>
      </c>
      <c r="H511" s="15">
        <v>8317</v>
      </c>
      <c r="I511" s="15">
        <v>154</v>
      </c>
      <c r="J511" s="15">
        <v>149</v>
      </c>
      <c r="K511" s="15">
        <v>4781000</v>
      </c>
      <c r="L511" s="15">
        <v>1200</v>
      </c>
      <c r="M511" s="15">
        <v>19100</v>
      </c>
      <c r="N511" s="15">
        <v>14300</v>
      </c>
      <c r="O511" s="15">
        <v>229500</v>
      </c>
      <c r="P511" s="15" t="s">
        <v>39</v>
      </c>
      <c r="Q511" s="18">
        <v>42983</v>
      </c>
      <c r="R511" s="15" t="str">
        <f>INDEX(T_Category[category],MATCH(T_Youtuber3[[#This Row],[CatID]],T_Category[CatID],1))</f>
        <v>Entertainment</v>
      </c>
      <c r="S511" s="15" t="str">
        <f>VLOOKUP(T_Youtuber3[[#This Row],[CtrID]],T_Country[#Data],2,1)</f>
        <v>United States</v>
      </c>
      <c r="T511" s="15" t="str">
        <f>VLOOKUP(T_Youtuber3[[#This Row],[CtrID]],T_Country[#Data],3,0)</f>
        <v>US</v>
      </c>
      <c r="U511" s="15">
        <f>INDEX(T_Country[Gross tertiary education enrollment (%)],MATCH(T_Youtuber3[[#This Row],[CtrID]],T_Country[CtID],0))</f>
        <v>88.2</v>
      </c>
      <c r="V511" s="19">
        <f>_xlfn.XLOOKUP(T_Youtuber3[[#This Row],[CtrID]],T_Country[CtID],T_Country[Population])</f>
        <v>328000000</v>
      </c>
      <c r="W511" s="15" cm="1">
        <f t="array" ref="W511">_xlfn._xlws.FILTER(T_Country[Unemployment rate],T_Country[CtID]=T_Youtuber3[[#This Row],[CtrID]])</f>
        <v>14.7</v>
      </c>
      <c r="X511" s="15">
        <f>_xlfn.XLOOKUP(T_Youtuber3[[#This Row],[CtrID]],T_Country[CtID],T_Country[Urban_population])</f>
        <v>271000000</v>
      </c>
      <c r="Y511" s="15">
        <f>_xlfn.XLOOKUP(T_Youtuber3[[#This Row],[CtrID]],T_Country[CtID],T_Country[Latitude])</f>
        <v>37.090240000000001</v>
      </c>
      <c r="Z511" s="15">
        <f>_xlfn.XLOOKUP(T_Youtuber3[[#This Row],[CtrID]],T_Country[CtID],T_Country[Longitude])</f>
        <v>-95.712900000000005</v>
      </c>
    </row>
    <row r="512" spans="1:26">
      <c r="A512" s="15">
        <v>511</v>
      </c>
      <c r="B512" s="15" t="s">
        <v>1098</v>
      </c>
      <c r="C512" s="15">
        <v>13700000</v>
      </c>
      <c r="D512" s="16">
        <v>1950000000</v>
      </c>
      <c r="E512" s="17">
        <v>4</v>
      </c>
      <c r="F512" s="15">
        <v>3298</v>
      </c>
      <c r="G512" s="15">
        <v>7</v>
      </c>
      <c r="H512" s="15">
        <v>5135</v>
      </c>
      <c r="I512" s="15">
        <v>47</v>
      </c>
      <c r="J512" s="15">
        <v>159</v>
      </c>
      <c r="K512" s="15">
        <v>7438000</v>
      </c>
      <c r="L512" s="15">
        <v>1900</v>
      </c>
      <c r="M512" s="15">
        <v>29800</v>
      </c>
      <c r="N512" s="15">
        <v>22300</v>
      </c>
      <c r="O512" s="15">
        <v>357000</v>
      </c>
      <c r="P512" s="15" t="s">
        <v>39</v>
      </c>
      <c r="Q512" s="18">
        <v>39469</v>
      </c>
      <c r="R512" s="15" t="str">
        <f>INDEX(T_Category[category],MATCH(T_Youtuber3[[#This Row],[CatID]],T_Category[CatID],1))</f>
        <v>Entertainment</v>
      </c>
      <c r="S512" s="15" t="str">
        <f>VLOOKUP(T_Youtuber3[[#This Row],[CtrID]],T_Country[#Data],2,1)</f>
        <v>Brazil</v>
      </c>
      <c r="T512" s="15" t="str">
        <f>VLOOKUP(T_Youtuber3[[#This Row],[CtrID]],T_Country[#Data],3,0)</f>
        <v>BR</v>
      </c>
      <c r="U512" s="15">
        <f>INDEX(T_Country[Gross tertiary education enrollment (%)],MATCH(T_Youtuber3[[#This Row],[CtrID]],T_Country[CtID],0))</f>
        <v>51.3</v>
      </c>
      <c r="V512" s="19">
        <f>_xlfn.XLOOKUP(T_Youtuber3[[#This Row],[CtrID]],T_Country[CtID],T_Country[Population])</f>
        <v>213000000</v>
      </c>
      <c r="W512" s="15" cm="1">
        <f t="array" ref="W512">_xlfn._xlws.FILTER(T_Country[Unemployment rate],T_Country[CtID]=T_Youtuber3[[#This Row],[CtrID]])</f>
        <v>12.08</v>
      </c>
      <c r="X512" s="15">
        <f>_xlfn.XLOOKUP(T_Youtuber3[[#This Row],[CtrID]],T_Country[CtID],T_Country[Urban_population])</f>
        <v>183000000</v>
      </c>
      <c r="Y512" s="15">
        <f>_xlfn.XLOOKUP(T_Youtuber3[[#This Row],[CtrID]],T_Country[CtID],T_Country[Latitude])</f>
        <v>-14.234999999999999</v>
      </c>
      <c r="Z512" s="15">
        <f>_xlfn.XLOOKUP(T_Youtuber3[[#This Row],[CtrID]],T_Country[CtID],T_Country[Longitude])</f>
        <v>-51.9253</v>
      </c>
    </row>
    <row r="513" spans="1:26">
      <c r="A513" s="15">
        <v>512</v>
      </c>
      <c r="B513" s="15" t="s">
        <v>961</v>
      </c>
      <c r="C513" s="15">
        <v>14800000</v>
      </c>
      <c r="D513" s="16">
        <v>9380000000</v>
      </c>
      <c r="E513" s="17">
        <v>9</v>
      </c>
      <c r="F513" s="15">
        <v>0</v>
      </c>
      <c r="G513" s="15">
        <v>49</v>
      </c>
      <c r="H513" s="15">
        <v>4057944</v>
      </c>
      <c r="I513" s="15" t="s">
        <v>39</v>
      </c>
      <c r="J513" s="15" t="s">
        <v>39</v>
      </c>
      <c r="K513" s="15" t="s">
        <v>39</v>
      </c>
      <c r="L513" s="15">
        <v>0</v>
      </c>
      <c r="M513" s="15">
        <v>0</v>
      </c>
      <c r="N513" s="15">
        <v>0</v>
      </c>
      <c r="O513" s="15">
        <v>0</v>
      </c>
      <c r="P513" s="15" t="s">
        <v>39</v>
      </c>
      <c r="Q513" s="18">
        <v>41439</v>
      </c>
      <c r="R513" s="15" t="str">
        <f>INDEX(T_Category[category],MATCH(T_Youtuber3[[#This Row],[CatID]],T_Category[CatID],1))</f>
        <v>Music</v>
      </c>
      <c r="S513" s="15" t="str">
        <f>VLOOKUP(T_Youtuber3[[#This Row],[CtrID]],T_Country[#Data],2,1)</f>
        <v>United States</v>
      </c>
      <c r="T513" s="15" t="str">
        <f>VLOOKUP(T_Youtuber3[[#This Row],[CtrID]],T_Country[#Data],3,0)</f>
        <v>US</v>
      </c>
      <c r="U513" s="15">
        <f>INDEX(T_Country[Gross tertiary education enrollment (%)],MATCH(T_Youtuber3[[#This Row],[CtrID]],T_Country[CtID],0))</f>
        <v>88.2</v>
      </c>
      <c r="V513" s="19">
        <f>_xlfn.XLOOKUP(T_Youtuber3[[#This Row],[CtrID]],T_Country[CtID],T_Country[Population])</f>
        <v>328000000</v>
      </c>
      <c r="W513" s="15" cm="1">
        <f t="array" ref="W513">_xlfn._xlws.FILTER(T_Country[Unemployment rate],T_Country[CtID]=T_Youtuber3[[#This Row],[CtrID]])</f>
        <v>14.7</v>
      </c>
      <c r="X513" s="15">
        <f>_xlfn.XLOOKUP(T_Youtuber3[[#This Row],[CtrID]],T_Country[CtID],T_Country[Urban_population])</f>
        <v>271000000</v>
      </c>
      <c r="Y513" s="15">
        <f>_xlfn.XLOOKUP(T_Youtuber3[[#This Row],[CtrID]],T_Country[CtID],T_Country[Latitude])</f>
        <v>37.090240000000001</v>
      </c>
      <c r="Z513" s="15">
        <f>_xlfn.XLOOKUP(T_Youtuber3[[#This Row],[CtrID]],T_Country[CtID],T_Country[Longitude])</f>
        <v>-95.712900000000005</v>
      </c>
    </row>
    <row r="514" spans="1:26">
      <c r="A514" s="15">
        <v>513</v>
      </c>
      <c r="B514" s="15" t="s">
        <v>1294</v>
      </c>
      <c r="C514" s="15">
        <v>12300000</v>
      </c>
      <c r="D514" s="16">
        <v>2130000000</v>
      </c>
      <c r="E514" s="17">
        <v>2</v>
      </c>
      <c r="F514" s="15">
        <v>62</v>
      </c>
      <c r="G514" s="15">
        <v>19</v>
      </c>
      <c r="H514" s="15">
        <v>4568</v>
      </c>
      <c r="I514" s="15">
        <v>125</v>
      </c>
      <c r="J514" s="15">
        <v>44</v>
      </c>
      <c r="K514" s="15">
        <v>24000000</v>
      </c>
      <c r="L514" s="15">
        <v>6000</v>
      </c>
      <c r="M514" s="15">
        <v>96000</v>
      </c>
      <c r="N514" s="15">
        <v>72000</v>
      </c>
      <c r="O514" s="15">
        <v>1200000</v>
      </c>
      <c r="P514" s="15">
        <v>100000</v>
      </c>
      <c r="Q514" s="18">
        <v>42948</v>
      </c>
      <c r="R514" s="15" t="str">
        <f>INDEX(T_Category[category],MATCH(T_Youtuber3[[#This Row],[CatID]],T_Category[CatID],1))</f>
        <v>Comedy</v>
      </c>
      <c r="S514" s="15" t="str">
        <f>VLOOKUP(T_Youtuber3[[#This Row],[CtrID]],T_Country[#Data],2,1)</f>
        <v>India</v>
      </c>
      <c r="T514" s="15" t="str">
        <f>VLOOKUP(T_Youtuber3[[#This Row],[CtrID]],T_Country[#Data],3,0)</f>
        <v>IN</v>
      </c>
      <c r="U514" s="15">
        <f>INDEX(T_Country[Gross tertiary education enrollment (%)],MATCH(T_Youtuber3[[#This Row],[CtrID]],T_Country[CtID],0))</f>
        <v>28.1</v>
      </c>
      <c r="V514" s="19">
        <f>_xlfn.XLOOKUP(T_Youtuber3[[#This Row],[CtrID]],T_Country[CtID],T_Country[Population])</f>
        <v>1370000000</v>
      </c>
      <c r="W514" s="15" cm="1">
        <f t="array" ref="W514">_xlfn._xlws.FILTER(T_Country[Unemployment rate],T_Country[CtID]=T_Youtuber3[[#This Row],[CtrID]])</f>
        <v>5.36</v>
      </c>
      <c r="X514" s="15">
        <f>_xlfn.XLOOKUP(T_Youtuber3[[#This Row],[CtrID]],T_Country[CtID],T_Country[Urban_population])</f>
        <v>471000000</v>
      </c>
      <c r="Y514" s="15">
        <f>_xlfn.XLOOKUP(T_Youtuber3[[#This Row],[CtrID]],T_Country[CtID],T_Country[Latitude])</f>
        <v>20.593679999999999</v>
      </c>
      <c r="Z514" s="15">
        <f>_xlfn.XLOOKUP(T_Youtuber3[[#This Row],[CtrID]],T_Country[CtID],T_Country[Longitude])</f>
        <v>78.962879999999998</v>
      </c>
    </row>
    <row r="515" spans="1:26">
      <c r="A515" s="15">
        <v>514</v>
      </c>
      <c r="B515" s="15" t="s">
        <v>912</v>
      </c>
      <c r="C515" s="15">
        <v>15100000</v>
      </c>
      <c r="D515" s="16">
        <v>4240000000</v>
      </c>
      <c r="E515" s="17">
        <v>6</v>
      </c>
      <c r="F515" s="15">
        <v>2997</v>
      </c>
      <c r="G515" s="15">
        <v>41</v>
      </c>
      <c r="H515" s="15">
        <v>1760</v>
      </c>
      <c r="I515" s="15">
        <v>12</v>
      </c>
      <c r="J515" s="15">
        <v>145</v>
      </c>
      <c r="K515" s="15">
        <v>5972000</v>
      </c>
      <c r="L515" s="15">
        <v>1500</v>
      </c>
      <c r="M515" s="15">
        <v>23900</v>
      </c>
      <c r="N515" s="15">
        <v>17900</v>
      </c>
      <c r="O515" s="15">
        <v>286600</v>
      </c>
      <c r="P515" s="15" t="s">
        <v>39</v>
      </c>
      <c r="Q515" s="18">
        <v>41317</v>
      </c>
      <c r="R515" s="15" t="str">
        <f>INDEX(T_Category[category],MATCH(T_Youtuber3[[#This Row],[CatID]],T_Category[CatID],1))</f>
        <v>Gaming</v>
      </c>
      <c r="S515" s="15" t="str">
        <f>VLOOKUP(T_Youtuber3[[#This Row],[CtrID]],T_Country[#Data],2,1)</f>
        <v>Spain</v>
      </c>
      <c r="T515" s="15" t="str">
        <f>VLOOKUP(T_Youtuber3[[#This Row],[CtrID]],T_Country[#Data],3,0)</f>
        <v>ES</v>
      </c>
      <c r="U515" s="15">
        <f>INDEX(T_Country[Gross tertiary education enrollment (%)],MATCH(T_Youtuber3[[#This Row],[CtrID]],T_Country[CtID],0))</f>
        <v>88.9</v>
      </c>
      <c r="V515" s="19">
        <f>_xlfn.XLOOKUP(T_Youtuber3[[#This Row],[CtrID]],T_Country[CtID],T_Country[Population])</f>
        <v>47076781</v>
      </c>
      <c r="W515" s="15" cm="1">
        <f t="array" ref="W515">_xlfn._xlws.FILTER(T_Country[Unemployment rate],T_Country[CtID]=T_Youtuber3[[#This Row],[CtrID]])</f>
        <v>13.96</v>
      </c>
      <c r="X515" s="15">
        <f>_xlfn.XLOOKUP(T_Youtuber3[[#This Row],[CtrID]],T_Country[CtID],T_Country[Urban_population])</f>
        <v>37927409</v>
      </c>
      <c r="Y515" s="15">
        <f>_xlfn.XLOOKUP(T_Youtuber3[[#This Row],[CtrID]],T_Country[CtID],T_Country[Latitude])</f>
        <v>40.46367</v>
      </c>
      <c r="Z515" s="15">
        <f>_xlfn.XLOOKUP(T_Youtuber3[[#This Row],[CtrID]],T_Country[CtID],T_Country[Longitude])</f>
        <v>-3.7492200000000002</v>
      </c>
    </row>
    <row r="516" spans="1:26">
      <c r="A516" s="15">
        <v>515</v>
      </c>
      <c r="B516" s="15" t="s">
        <v>322</v>
      </c>
      <c r="C516" s="15">
        <v>29300000</v>
      </c>
      <c r="D516" s="16">
        <v>21200000000</v>
      </c>
      <c r="E516" s="17">
        <v>9</v>
      </c>
      <c r="F516" s="15">
        <v>14</v>
      </c>
      <c r="G516" s="15">
        <v>3</v>
      </c>
      <c r="H516" s="15">
        <v>4051498</v>
      </c>
      <c r="I516" s="15">
        <v>3624</v>
      </c>
      <c r="J516" s="15">
        <v>7658</v>
      </c>
      <c r="K516" s="15">
        <v>15</v>
      </c>
      <c r="L516" s="15">
        <v>0</v>
      </c>
      <c r="M516" s="15">
        <v>0.06</v>
      </c>
      <c r="N516" s="15">
        <v>0.05</v>
      </c>
      <c r="O516" s="15">
        <v>0.72</v>
      </c>
      <c r="P516" s="15" t="s">
        <v>39</v>
      </c>
      <c r="Q516" s="18">
        <v>42308</v>
      </c>
      <c r="R516" s="15" t="str">
        <f>INDEX(T_Category[category],MATCH(T_Youtuber3[[#This Row],[CatID]],T_Category[CatID],1))</f>
        <v>Music</v>
      </c>
      <c r="S516" s="15" t="str">
        <f>VLOOKUP(T_Youtuber3[[#This Row],[CtrID]],T_Country[#Data],2,1)</f>
        <v>Argentina</v>
      </c>
      <c r="T516" s="15" t="str">
        <f>VLOOKUP(T_Youtuber3[[#This Row],[CtrID]],T_Country[#Data],3,0)</f>
        <v>AR</v>
      </c>
      <c r="U516" s="15">
        <f>INDEX(T_Country[Gross tertiary education enrollment (%)],MATCH(T_Youtuber3[[#This Row],[CtrID]],T_Country[CtID],0))</f>
        <v>90</v>
      </c>
      <c r="V516" s="19">
        <f>_xlfn.XLOOKUP(T_Youtuber3[[#This Row],[CtrID]],T_Country[CtID],T_Country[Population])</f>
        <v>44938712</v>
      </c>
      <c r="W516" s="15" cm="1">
        <f t="array" ref="W516">_xlfn._xlws.FILTER(T_Country[Unemployment rate],T_Country[CtID]=T_Youtuber3[[#This Row],[CtrID]])</f>
        <v>9.7899999999999991</v>
      </c>
      <c r="X516" s="15">
        <f>_xlfn.XLOOKUP(T_Youtuber3[[#This Row],[CtrID]],T_Country[CtID],T_Country[Urban_population])</f>
        <v>41339571</v>
      </c>
      <c r="Y516" s="15">
        <f>_xlfn.XLOOKUP(T_Youtuber3[[#This Row],[CtrID]],T_Country[CtID],T_Country[Latitude])</f>
        <v>-38.4161</v>
      </c>
      <c r="Z516" s="15">
        <f>_xlfn.XLOOKUP(T_Youtuber3[[#This Row],[CtrID]],T_Country[CtID],T_Country[Longitude])</f>
        <v>-63.616700000000002</v>
      </c>
    </row>
    <row r="517" spans="1:26">
      <c r="A517" s="15">
        <v>516</v>
      </c>
      <c r="B517" s="15" t="s">
        <v>1059</v>
      </c>
      <c r="C517" s="15">
        <v>14100000</v>
      </c>
      <c r="D517" s="16">
        <v>19000000000</v>
      </c>
      <c r="E517" s="17">
        <v>9</v>
      </c>
      <c r="F517" s="15">
        <v>182</v>
      </c>
      <c r="G517" s="15">
        <v>49</v>
      </c>
      <c r="H517" s="15">
        <v>138</v>
      </c>
      <c r="I517" s="15">
        <v>160</v>
      </c>
      <c r="J517" s="15">
        <v>135</v>
      </c>
      <c r="K517" s="15">
        <v>98834000</v>
      </c>
      <c r="L517" s="15">
        <v>24700</v>
      </c>
      <c r="M517" s="15">
        <v>395300</v>
      </c>
      <c r="N517" s="15">
        <v>296500</v>
      </c>
      <c r="O517" s="15">
        <v>4700000</v>
      </c>
      <c r="P517" s="15" t="s">
        <v>39</v>
      </c>
      <c r="Q517" s="18">
        <v>40709</v>
      </c>
      <c r="R517" s="15" t="str">
        <f>INDEX(T_Category[category],MATCH(T_Youtuber3[[#This Row],[CatID]],T_Category[CatID],1))</f>
        <v>Music</v>
      </c>
      <c r="S517" s="15" t="str">
        <f>VLOOKUP(T_Youtuber3[[#This Row],[CtrID]],T_Country[#Data],2,1)</f>
        <v>United States</v>
      </c>
      <c r="T517" s="15" t="str">
        <f>VLOOKUP(T_Youtuber3[[#This Row],[CtrID]],T_Country[#Data],3,0)</f>
        <v>US</v>
      </c>
      <c r="U517" s="15">
        <f>INDEX(T_Country[Gross tertiary education enrollment (%)],MATCH(T_Youtuber3[[#This Row],[CtrID]],T_Country[CtID],0))</f>
        <v>88.2</v>
      </c>
      <c r="V517" s="19">
        <f>_xlfn.XLOOKUP(T_Youtuber3[[#This Row],[CtrID]],T_Country[CtID],T_Country[Population])</f>
        <v>328000000</v>
      </c>
      <c r="W517" s="15" cm="1">
        <f t="array" ref="W517">_xlfn._xlws.FILTER(T_Country[Unemployment rate],T_Country[CtID]=T_Youtuber3[[#This Row],[CtrID]])</f>
        <v>14.7</v>
      </c>
      <c r="X517" s="15">
        <f>_xlfn.XLOOKUP(T_Youtuber3[[#This Row],[CtrID]],T_Country[CtID],T_Country[Urban_population])</f>
        <v>271000000</v>
      </c>
      <c r="Y517" s="15">
        <f>_xlfn.XLOOKUP(T_Youtuber3[[#This Row],[CtrID]],T_Country[CtID],T_Country[Latitude])</f>
        <v>37.090240000000001</v>
      </c>
      <c r="Z517" s="15">
        <f>_xlfn.XLOOKUP(T_Youtuber3[[#This Row],[CtrID]],T_Country[CtID],T_Country[Longitude])</f>
        <v>-95.712900000000005</v>
      </c>
    </row>
    <row r="518" spans="1:26">
      <c r="A518" s="15">
        <v>517</v>
      </c>
      <c r="B518" s="15" t="s">
        <v>629</v>
      </c>
      <c r="C518" s="15">
        <v>19300000</v>
      </c>
      <c r="D518" s="16">
        <v>264000000</v>
      </c>
      <c r="E518" s="17">
        <v>10</v>
      </c>
      <c r="F518" s="15">
        <v>335</v>
      </c>
      <c r="G518" s="15">
        <v>19</v>
      </c>
      <c r="H518" s="15">
        <v>48846</v>
      </c>
      <c r="I518" s="15">
        <v>75</v>
      </c>
      <c r="J518" s="15">
        <v>14</v>
      </c>
      <c r="K518" s="15">
        <v>37167000</v>
      </c>
      <c r="L518" s="15">
        <v>9300</v>
      </c>
      <c r="M518" s="15">
        <v>148700</v>
      </c>
      <c r="N518" s="15">
        <v>111500</v>
      </c>
      <c r="O518" s="15">
        <v>1800000</v>
      </c>
      <c r="P518" s="15">
        <v>300000</v>
      </c>
      <c r="Q518" s="18">
        <v>44257</v>
      </c>
      <c r="R518" s="15" t="str">
        <f>INDEX(T_Category[category],MATCH(T_Youtuber3[[#This Row],[CatID]],T_Category[CatID],1))</f>
        <v>nan</v>
      </c>
      <c r="S518" s="15" t="str">
        <f>VLOOKUP(T_Youtuber3[[#This Row],[CtrID]],T_Country[#Data],2,1)</f>
        <v>India</v>
      </c>
      <c r="T518" s="15" t="str">
        <f>VLOOKUP(T_Youtuber3[[#This Row],[CtrID]],T_Country[#Data],3,0)</f>
        <v>IN</v>
      </c>
      <c r="U518" s="15">
        <f>INDEX(T_Country[Gross tertiary education enrollment (%)],MATCH(T_Youtuber3[[#This Row],[CtrID]],T_Country[CtID],0))</f>
        <v>28.1</v>
      </c>
      <c r="V518" s="19">
        <f>_xlfn.XLOOKUP(T_Youtuber3[[#This Row],[CtrID]],T_Country[CtID],T_Country[Population])</f>
        <v>1370000000</v>
      </c>
      <c r="W518" s="15" cm="1">
        <f t="array" ref="W518">_xlfn._xlws.FILTER(T_Country[Unemployment rate],T_Country[CtID]=T_Youtuber3[[#This Row],[CtrID]])</f>
        <v>5.36</v>
      </c>
      <c r="X518" s="15">
        <f>_xlfn.XLOOKUP(T_Youtuber3[[#This Row],[CtrID]],T_Country[CtID],T_Country[Urban_population])</f>
        <v>471000000</v>
      </c>
      <c r="Y518" s="15">
        <f>_xlfn.XLOOKUP(T_Youtuber3[[#This Row],[CtrID]],T_Country[CtID],T_Country[Latitude])</f>
        <v>20.593679999999999</v>
      </c>
      <c r="Z518" s="15">
        <f>_xlfn.XLOOKUP(T_Youtuber3[[#This Row],[CtrID]],T_Country[CtID],T_Country[Longitude])</f>
        <v>78.962879999999998</v>
      </c>
    </row>
    <row r="519" spans="1:26">
      <c r="A519" s="15">
        <v>518</v>
      </c>
      <c r="B519" s="15" t="s">
        <v>687</v>
      </c>
      <c r="C519" s="15">
        <v>18000000</v>
      </c>
      <c r="D519" s="16">
        <v>3980000000</v>
      </c>
      <c r="E519" s="17">
        <v>7</v>
      </c>
      <c r="F519" s="15">
        <v>2470</v>
      </c>
      <c r="G519" s="15">
        <v>7</v>
      </c>
      <c r="H519" s="15">
        <v>1922</v>
      </c>
      <c r="I519" s="15">
        <v>26</v>
      </c>
      <c r="J519" s="15">
        <v>8</v>
      </c>
      <c r="K519" s="15">
        <v>54766000</v>
      </c>
      <c r="L519" s="15">
        <v>13700</v>
      </c>
      <c r="M519" s="15">
        <v>219100</v>
      </c>
      <c r="N519" s="15">
        <v>164300</v>
      </c>
      <c r="O519" s="15">
        <v>2600000</v>
      </c>
      <c r="P519" s="15">
        <v>100000</v>
      </c>
      <c r="Q519" s="18">
        <v>38922</v>
      </c>
      <c r="R519" s="15" t="str">
        <f>INDEX(T_Category[category],MATCH(T_Youtuber3[[#This Row],[CatID]],T_Category[CatID],1))</f>
        <v>Howto &amp; Style</v>
      </c>
      <c r="S519" s="15" t="str">
        <f>VLOOKUP(T_Youtuber3[[#This Row],[CtrID]],T_Country[#Data],2,1)</f>
        <v>Brazil</v>
      </c>
      <c r="T519" s="15" t="str">
        <f>VLOOKUP(T_Youtuber3[[#This Row],[CtrID]],T_Country[#Data],3,0)</f>
        <v>BR</v>
      </c>
      <c r="U519" s="15">
        <f>INDEX(T_Country[Gross tertiary education enrollment (%)],MATCH(T_Youtuber3[[#This Row],[CtrID]],T_Country[CtID],0))</f>
        <v>51.3</v>
      </c>
      <c r="V519" s="19">
        <f>_xlfn.XLOOKUP(T_Youtuber3[[#This Row],[CtrID]],T_Country[CtID],T_Country[Population])</f>
        <v>213000000</v>
      </c>
      <c r="W519" s="15" cm="1">
        <f t="array" ref="W519">_xlfn._xlws.FILTER(T_Country[Unemployment rate],T_Country[CtID]=T_Youtuber3[[#This Row],[CtrID]])</f>
        <v>12.08</v>
      </c>
      <c r="X519" s="15">
        <f>_xlfn.XLOOKUP(T_Youtuber3[[#This Row],[CtrID]],T_Country[CtID],T_Country[Urban_population])</f>
        <v>183000000</v>
      </c>
      <c r="Y519" s="15">
        <f>_xlfn.XLOOKUP(T_Youtuber3[[#This Row],[CtrID]],T_Country[CtID],T_Country[Latitude])</f>
        <v>-14.234999999999999</v>
      </c>
      <c r="Z519" s="15">
        <f>_xlfn.XLOOKUP(T_Youtuber3[[#This Row],[CtrID]],T_Country[CtID],T_Country[Longitude])</f>
        <v>-51.9253</v>
      </c>
    </row>
    <row r="520" spans="1:26">
      <c r="A520" s="15">
        <v>519</v>
      </c>
      <c r="B520" s="15" t="s">
        <v>383</v>
      </c>
      <c r="C520" s="15">
        <v>26000000</v>
      </c>
      <c r="D520" s="16">
        <v>18600000000</v>
      </c>
      <c r="E520" s="17">
        <v>9</v>
      </c>
      <c r="F520" s="15">
        <v>1</v>
      </c>
      <c r="G520" s="15">
        <v>7</v>
      </c>
      <c r="H520" s="15">
        <v>4057142</v>
      </c>
      <c r="I520" s="15" t="s">
        <v>39</v>
      </c>
      <c r="J520" s="15">
        <v>4914</v>
      </c>
      <c r="K520" s="15">
        <v>3</v>
      </c>
      <c r="L520" s="15">
        <v>0</v>
      </c>
      <c r="M520" s="15">
        <v>0.01</v>
      </c>
      <c r="N520" s="15">
        <v>0.01</v>
      </c>
      <c r="O520" s="15">
        <v>0.14000000000000001</v>
      </c>
      <c r="P520" s="15">
        <v>3</v>
      </c>
      <c r="Q520" s="18">
        <v>39613</v>
      </c>
      <c r="R520" s="15" t="str">
        <f>INDEX(T_Category[category],MATCH(T_Youtuber3[[#This Row],[CatID]],T_Category[CatID],1))</f>
        <v>Music</v>
      </c>
      <c r="S520" s="15" t="str">
        <f>VLOOKUP(T_Youtuber3[[#This Row],[CtrID]],T_Country[#Data],2,1)</f>
        <v>Brazil</v>
      </c>
      <c r="T520" s="15" t="str">
        <f>VLOOKUP(T_Youtuber3[[#This Row],[CtrID]],T_Country[#Data],3,0)</f>
        <v>BR</v>
      </c>
      <c r="U520" s="15">
        <f>INDEX(T_Country[Gross tertiary education enrollment (%)],MATCH(T_Youtuber3[[#This Row],[CtrID]],T_Country[CtID],0))</f>
        <v>51.3</v>
      </c>
      <c r="V520" s="19">
        <f>_xlfn.XLOOKUP(T_Youtuber3[[#This Row],[CtrID]],T_Country[CtID],T_Country[Population])</f>
        <v>213000000</v>
      </c>
      <c r="W520" s="15" cm="1">
        <f t="array" ref="W520">_xlfn._xlws.FILTER(T_Country[Unemployment rate],T_Country[CtID]=T_Youtuber3[[#This Row],[CtrID]])</f>
        <v>12.08</v>
      </c>
      <c r="X520" s="15">
        <f>_xlfn.XLOOKUP(T_Youtuber3[[#This Row],[CtrID]],T_Country[CtID],T_Country[Urban_population])</f>
        <v>183000000</v>
      </c>
      <c r="Y520" s="15">
        <f>_xlfn.XLOOKUP(T_Youtuber3[[#This Row],[CtrID]],T_Country[CtID],T_Country[Latitude])</f>
        <v>-14.234999999999999</v>
      </c>
      <c r="Z520" s="15">
        <f>_xlfn.XLOOKUP(T_Youtuber3[[#This Row],[CtrID]],T_Country[CtID],T_Country[Longitude])</f>
        <v>-51.9253</v>
      </c>
    </row>
    <row r="521" spans="1:26">
      <c r="A521" s="15">
        <v>520</v>
      </c>
      <c r="B521" s="15" t="s">
        <v>216</v>
      </c>
      <c r="C521" s="15">
        <v>37000000</v>
      </c>
      <c r="D521" s="16">
        <v>24200000000</v>
      </c>
      <c r="E521" s="17">
        <v>13</v>
      </c>
      <c r="F521" s="15">
        <v>744</v>
      </c>
      <c r="G521" s="15">
        <v>7</v>
      </c>
      <c r="H521" s="15">
        <v>75</v>
      </c>
      <c r="I521" s="15">
        <v>7</v>
      </c>
      <c r="J521" s="15">
        <v>30</v>
      </c>
      <c r="K521" s="16">
        <v>251000000</v>
      </c>
      <c r="L521" s="15">
        <v>62900</v>
      </c>
      <c r="M521" s="15">
        <v>1000000</v>
      </c>
      <c r="N521" s="15">
        <v>754300</v>
      </c>
      <c r="O521" s="15">
        <v>12100000</v>
      </c>
      <c r="P521" s="15">
        <v>300000</v>
      </c>
      <c r="Q521" s="18">
        <v>42253</v>
      </c>
      <c r="R521" s="15" t="str">
        <f>INDEX(T_Category[category],MATCH(T_Youtuber3[[#This Row],[CatID]],T_Category[CatID],1))</f>
        <v>People &amp; Blogs</v>
      </c>
      <c r="S521" s="15" t="str">
        <f>VLOOKUP(T_Youtuber3[[#This Row],[CtrID]],T_Country[#Data],2,1)</f>
        <v>Brazil</v>
      </c>
      <c r="T521" s="15" t="str">
        <f>VLOOKUP(T_Youtuber3[[#This Row],[CtrID]],T_Country[#Data],3,0)</f>
        <v>BR</v>
      </c>
      <c r="U521" s="15">
        <f>INDEX(T_Country[Gross tertiary education enrollment (%)],MATCH(T_Youtuber3[[#This Row],[CtrID]],T_Country[CtID],0))</f>
        <v>51.3</v>
      </c>
      <c r="V521" s="19">
        <f>_xlfn.XLOOKUP(T_Youtuber3[[#This Row],[CtrID]],T_Country[CtID],T_Country[Population])</f>
        <v>213000000</v>
      </c>
      <c r="W521" s="15" cm="1">
        <f t="array" ref="W521">_xlfn._xlws.FILTER(T_Country[Unemployment rate],T_Country[CtID]=T_Youtuber3[[#This Row],[CtrID]])</f>
        <v>12.08</v>
      </c>
      <c r="X521" s="15">
        <f>_xlfn.XLOOKUP(T_Youtuber3[[#This Row],[CtrID]],T_Country[CtID],T_Country[Urban_population])</f>
        <v>183000000</v>
      </c>
      <c r="Y521" s="15">
        <f>_xlfn.XLOOKUP(T_Youtuber3[[#This Row],[CtrID]],T_Country[CtID],T_Country[Latitude])</f>
        <v>-14.234999999999999</v>
      </c>
      <c r="Z521" s="15">
        <f>_xlfn.XLOOKUP(T_Youtuber3[[#This Row],[CtrID]],T_Country[CtID],T_Country[Longitude])</f>
        <v>-51.9253</v>
      </c>
    </row>
    <row r="522" spans="1:26">
      <c r="A522" s="15">
        <v>521</v>
      </c>
      <c r="B522" s="15" t="s">
        <v>911</v>
      </c>
      <c r="C522" s="15">
        <v>15100000</v>
      </c>
      <c r="D522" s="16">
        <v>2760000000</v>
      </c>
      <c r="E522" s="17">
        <v>7</v>
      </c>
      <c r="F522" s="15">
        <v>2618</v>
      </c>
      <c r="G522" s="15">
        <v>49</v>
      </c>
      <c r="H522" s="15">
        <v>3241</v>
      </c>
      <c r="I522" s="15">
        <v>150</v>
      </c>
      <c r="J522" s="15">
        <v>145</v>
      </c>
      <c r="K522" s="15">
        <v>11956000</v>
      </c>
      <c r="L522" s="15">
        <v>3000</v>
      </c>
      <c r="M522" s="15">
        <v>47800</v>
      </c>
      <c r="N522" s="15">
        <v>35900</v>
      </c>
      <c r="O522" s="15">
        <v>573900</v>
      </c>
      <c r="P522" s="15" t="s">
        <v>39</v>
      </c>
      <c r="Q522" s="18">
        <v>40184</v>
      </c>
      <c r="R522" s="15" t="str">
        <f>INDEX(T_Category[category],MATCH(T_Youtuber3[[#This Row],[CatID]],T_Category[CatID],1))</f>
        <v>Howto &amp; Style</v>
      </c>
      <c r="S522" s="15" t="str">
        <f>VLOOKUP(T_Youtuber3[[#This Row],[CtrID]],T_Country[#Data],2,1)</f>
        <v>United States</v>
      </c>
      <c r="T522" s="15" t="str">
        <f>VLOOKUP(T_Youtuber3[[#This Row],[CtrID]],T_Country[#Data],3,0)</f>
        <v>US</v>
      </c>
      <c r="U522" s="15">
        <f>INDEX(T_Country[Gross tertiary education enrollment (%)],MATCH(T_Youtuber3[[#This Row],[CtrID]],T_Country[CtID],0))</f>
        <v>88.2</v>
      </c>
      <c r="V522" s="19">
        <f>_xlfn.XLOOKUP(T_Youtuber3[[#This Row],[CtrID]],T_Country[CtID],T_Country[Population])</f>
        <v>328000000</v>
      </c>
      <c r="W522" s="15" cm="1">
        <f t="array" ref="W522">_xlfn._xlws.FILTER(T_Country[Unemployment rate],T_Country[CtID]=T_Youtuber3[[#This Row],[CtrID]])</f>
        <v>14.7</v>
      </c>
      <c r="X522" s="15">
        <f>_xlfn.XLOOKUP(T_Youtuber3[[#This Row],[CtrID]],T_Country[CtID],T_Country[Urban_population])</f>
        <v>271000000</v>
      </c>
      <c r="Y522" s="15">
        <f>_xlfn.XLOOKUP(T_Youtuber3[[#This Row],[CtrID]],T_Country[CtID],T_Country[Latitude])</f>
        <v>37.090240000000001</v>
      </c>
      <c r="Z522" s="15">
        <f>_xlfn.XLOOKUP(T_Youtuber3[[#This Row],[CtrID]],T_Country[CtID],T_Country[Longitude])</f>
        <v>-95.712900000000005</v>
      </c>
    </row>
    <row r="523" spans="1:26">
      <c r="A523" s="15">
        <v>522</v>
      </c>
      <c r="B523" s="15" t="s">
        <v>416</v>
      </c>
      <c r="C523" s="15">
        <v>24600000</v>
      </c>
      <c r="D523" s="16">
        <v>3650000000</v>
      </c>
      <c r="E523" s="17">
        <v>15</v>
      </c>
      <c r="F523" s="15">
        <v>120</v>
      </c>
      <c r="G523" s="15">
        <v>49</v>
      </c>
      <c r="H523" s="15">
        <v>2178</v>
      </c>
      <c r="I523" s="15">
        <v>74</v>
      </c>
      <c r="J523" s="15">
        <v>3</v>
      </c>
      <c r="K523" s="15">
        <v>88625000</v>
      </c>
      <c r="L523" s="15">
        <v>22200</v>
      </c>
      <c r="M523" s="15">
        <v>354500</v>
      </c>
      <c r="N523" s="15">
        <v>265900</v>
      </c>
      <c r="O523" s="15">
        <v>4300000</v>
      </c>
      <c r="P523" s="15">
        <v>200000</v>
      </c>
      <c r="Q523" s="18">
        <v>40836</v>
      </c>
      <c r="R523" s="15" t="str">
        <f>INDEX(T_Category[category],MATCH(T_Youtuber3[[#This Row],[CatID]],T_Category[CatID],1))</f>
        <v>Science &amp; Technology</v>
      </c>
      <c r="S523" s="15" t="str">
        <f>VLOOKUP(T_Youtuber3[[#This Row],[CtrID]],T_Country[#Data],2,1)</f>
        <v>United States</v>
      </c>
      <c r="T523" s="15" t="str">
        <f>VLOOKUP(T_Youtuber3[[#This Row],[CtrID]],T_Country[#Data],3,0)</f>
        <v>US</v>
      </c>
      <c r="U523" s="15">
        <f>INDEX(T_Country[Gross tertiary education enrollment (%)],MATCH(T_Youtuber3[[#This Row],[CtrID]],T_Country[CtID],0))</f>
        <v>88.2</v>
      </c>
      <c r="V523" s="19">
        <f>_xlfn.XLOOKUP(T_Youtuber3[[#This Row],[CtrID]],T_Country[CtID],T_Country[Population])</f>
        <v>328000000</v>
      </c>
      <c r="W523" s="15" cm="1">
        <f t="array" ref="W523">_xlfn._xlws.FILTER(T_Country[Unemployment rate],T_Country[CtID]=T_Youtuber3[[#This Row],[CtrID]])</f>
        <v>14.7</v>
      </c>
      <c r="X523" s="15">
        <f>_xlfn.XLOOKUP(T_Youtuber3[[#This Row],[CtrID]],T_Country[CtID],T_Country[Urban_population])</f>
        <v>271000000</v>
      </c>
      <c r="Y523" s="15">
        <f>_xlfn.XLOOKUP(T_Youtuber3[[#This Row],[CtrID]],T_Country[CtID],T_Country[Latitude])</f>
        <v>37.090240000000001</v>
      </c>
      <c r="Z523" s="15">
        <f>_xlfn.XLOOKUP(T_Youtuber3[[#This Row],[CtrID]],T_Country[CtID],T_Country[Longitude])</f>
        <v>-95.712900000000005</v>
      </c>
    </row>
    <row r="524" spans="1:26">
      <c r="A524" s="15">
        <v>523</v>
      </c>
      <c r="B524" s="15" t="s">
        <v>232</v>
      </c>
      <c r="C524" s="15">
        <v>35200000</v>
      </c>
      <c r="D524" s="16">
        <v>20300000000</v>
      </c>
      <c r="E524" s="17">
        <v>6</v>
      </c>
      <c r="F524" s="15">
        <v>5490</v>
      </c>
      <c r="G524" s="15">
        <v>49</v>
      </c>
      <c r="H524" s="15">
        <v>119</v>
      </c>
      <c r="I524" s="15">
        <v>34</v>
      </c>
      <c r="J524" s="15">
        <v>8</v>
      </c>
      <c r="K524" s="16">
        <v>127000000</v>
      </c>
      <c r="L524" s="15">
        <v>31800</v>
      </c>
      <c r="M524" s="15">
        <v>509300</v>
      </c>
      <c r="N524" s="15">
        <v>382000</v>
      </c>
      <c r="O524" s="15">
        <v>6100000</v>
      </c>
      <c r="P524" s="15">
        <v>100000</v>
      </c>
      <c r="Q524" s="18">
        <v>41055</v>
      </c>
      <c r="R524" s="15" t="str">
        <f>INDEX(T_Category[category],MATCH(T_Youtuber3[[#This Row],[CatID]],T_Category[CatID],1))</f>
        <v>Gaming</v>
      </c>
      <c r="S524" s="15" t="str">
        <f>VLOOKUP(T_Youtuber3[[#This Row],[CtrID]],T_Country[#Data],2,1)</f>
        <v>United States</v>
      </c>
      <c r="T524" s="15" t="str">
        <f>VLOOKUP(T_Youtuber3[[#This Row],[CtrID]],T_Country[#Data],3,0)</f>
        <v>US</v>
      </c>
      <c r="U524" s="15">
        <f>INDEX(T_Country[Gross tertiary education enrollment (%)],MATCH(T_Youtuber3[[#This Row],[CtrID]],T_Country[CtID],0))</f>
        <v>88.2</v>
      </c>
      <c r="V524" s="19">
        <f>_xlfn.XLOOKUP(T_Youtuber3[[#This Row],[CtrID]],T_Country[CtID],T_Country[Population])</f>
        <v>328000000</v>
      </c>
      <c r="W524" s="15" cm="1">
        <f t="array" ref="W524">_xlfn._xlws.FILTER(T_Country[Unemployment rate],T_Country[CtID]=T_Youtuber3[[#This Row],[CtrID]])</f>
        <v>14.7</v>
      </c>
      <c r="X524" s="15">
        <f>_xlfn.XLOOKUP(T_Youtuber3[[#This Row],[CtrID]],T_Country[CtID],T_Country[Urban_population])</f>
        <v>271000000</v>
      </c>
      <c r="Y524" s="15">
        <f>_xlfn.XLOOKUP(T_Youtuber3[[#This Row],[CtrID]],T_Country[CtID],T_Country[Latitude])</f>
        <v>37.090240000000001</v>
      </c>
      <c r="Z524" s="15">
        <f>_xlfn.XLOOKUP(T_Youtuber3[[#This Row],[CtrID]],T_Country[CtID],T_Country[Longitude])</f>
        <v>-95.712900000000005</v>
      </c>
    </row>
    <row r="525" spans="1:26">
      <c r="A525" s="15">
        <v>524</v>
      </c>
      <c r="B525" s="15" t="s">
        <v>665</v>
      </c>
      <c r="C525" s="15">
        <v>18500000</v>
      </c>
      <c r="D525" s="16">
        <v>3460000000</v>
      </c>
      <c r="E525" s="17">
        <v>6</v>
      </c>
      <c r="F525" s="15">
        <v>374</v>
      </c>
      <c r="G525" s="15">
        <v>36</v>
      </c>
      <c r="H525" s="15">
        <v>2356</v>
      </c>
      <c r="I525" s="15">
        <v>5</v>
      </c>
      <c r="J525" s="15">
        <v>32</v>
      </c>
      <c r="K525" s="15">
        <v>38282000</v>
      </c>
      <c r="L525" s="15">
        <v>9600</v>
      </c>
      <c r="M525" s="15">
        <v>153100</v>
      </c>
      <c r="N525" s="15">
        <v>114800</v>
      </c>
      <c r="O525" s="15">
        <v>1800000</v>
      </c>
      <c r="P525" s="15">
        <v>100000</v>
      </c>
      <c r="Q525" s="18">
        <v>39565</v>
      </c>
      <c r="R525" s="15" t="str">
        <f>INDEX(T_Category[category],MATCH(T_Youtuber3[[#This Row],[CatID]],T_Category[CatID],1))</f>
        <v>Gaming</v>
      </c>
      <c r="S525" s="15" t="str">
        <f>VLOOKUP(T_Youtuber3[[#This Row],[CtrID]],T_Country[#Data],2,1)</f>
        <v>Russia</v>
      </c>
      <c r="T525" s="15" t="str">
        <f>VLOOKUP(T_Youtuber3[[#This Row],[CtrID]],T_Country[#Data],3,0)</f>
        <v>RU</v>
      </c>
      <c r="U525" s="15">
        <f>INDEX(T_Country[Gross tertiary education enrollment (%)],MATCH(T_Youtuber3[[#This Row],[CtrID]],T_Country[CtID],0))</f>
        <v>81.900000000000006</v>
      </c>
      <c r="V525" s="19">
        <f>_xlfn.XLOOKUP(T_Youtuber3[[#This Row],[CtrID]],T_Country[CtID],T_Country[Population])</f>
        <v>144000000</v>
      </c>
      <c r="W525" s="15" cm="1">
        <f t="array" ref="W525">_xlfn._xlws.FILTER(T_Country[Unemployment rate],T_Country[CtID]=T_Youtuber3[[#This Row],[CtrID]])</f>
        <v>4.59</v>
      </c>
      <c r="X525" s="15">
        <f>_xlfn.XLOOKUP(T_Youtuber3[[#This Row],[CtrID]],T_Country[CtID],T_Country[Urban_population])</f>
        <v>108000000</v>
      </c>
      <c r="Y525" s="15">
        <f>_xlfn.XLOOKUP(T_Youtuber3[[#This Row],[CtrID]],T_Country[CtID],T_Country[Latitude])</f>
        <v>61.524009999999997</v>
      </c>
      <c r="Z525" s="15">
        <f>_xlfn.XLOOKUP(T_Youtuber3[[#This Row],[CtrID]],T_Country[CtID],T_Country[Longitude])</f>
        <v>105.3188</v>
      </c>
    </row>
    <row r="526" spans="1:26">
      <c r="A526" s="15">
        <v>525</v>
      </c>
      <c r="B526" s="15" t="s">
        <v>218</v>
      </c>
      <c r="C526" s="15">
        <v>36600000</v>
      </c>
      <c r="D526" s="16">
        <v>22600000000</v>
      </c>
      <c r="E526" s="17">
        <v>9</v>
      </c>
      <c r="F526" s="15">
        <v>171</v>
      </c>
      <c r="G526" s="15">
        <v>49</v>
      </c>
      <c r="H526" s="15">
        <v>96</v>
      </c>
      <c r="I526" s="15">
        <v>31</v>
      </c>
      <c r="J526" s="15">
        <v>35</v>
      </c>
      <c r="K526" s="16">
        <v>153000000</v>
      </c>
      <c r="L526" s="15">
        <v>38200</v>
      </c>
      <c r="M526" s="15">
        <v>611300</v>
      </c>
      <c r="N526" s="15">
        <v>458500</v>
      </c>
      <c r="O526" s="15">
        <v>7300000</v>
      </c>
      <c r="P526" s="15" t="s">
        <v>39</v>
      </c>
      <c r="Q526" s="18">
        <v>38785</v>
      </c>
      <c r="R526" s="15" t="str">
        <f>INDEX(T_Category[category],MATCH(T_Youtuber3[[#This Row],[CatID]],T_Category[CatID],1))</f>
        <v>Music</v>
      </c>
      <c r="S526" s="15" t="str">
        <f>VLOOKUP(T_Youtuber3[[#This Row],[CtrID]],T_Country[#Data],2,1)</f>
        <v>United States</v>
      </c>
      <c r="T526" s="15" t="str">
        <f>VLOOKUP(T_Youtuber3[[#This Row],[CtrID]],T_Country[#Data],3,0)</f>
        <v>US</v>
      </c>
      <c r="U526" s="15">
        <f>INDEX(T_Country[Gross tertiary education enrollment (%)],MATCH(T_Youtuber3[[#This Row],[CtrID]],T_Country[CtID],0))</f>
        <v>88.2</v>
      </c>
      <c r="V526" s="19">
        <f>_xlfn.XLOOKUP(T_Youtuber3[[#This Row],[CtrID]],T_Country[CtID],T_Country[Population])</f>
        <v>328000000</v>
      </c>
      <c r="W526" s="15" cm="1">
        <f t="array" ref="W526">_xlfn._xlws.FILTER(T_Country[Unemployment rate],T_Country[CtID]=T_Youtuber3[[#This Row],[CtrID]])</f>
        <v>14.7</v>
      </c>
      <c r="X526" s="15">
        <f>_xlfn.XLOOKUP(T_Youtuber3[[#This Row],[CtrID]],T_Country[CtID],T_Country[Urban_population])</f>
        <v>271000000</v>
      </c>
      <c r="Y526" s="15">
        <f>_xlfn.XLOOKUP(T_Youtuber3[[#This Row],[CtrID]],T_Country[CtID],T_Country[Latitude])</f>
        <v>37.090240000000001</v>
      </c>
      <c r="Z526" s="15">
        <f>_xlfn.XLOOKUP(T_Youtuber3[[#This Row],[CtrID]],T_Country[CtID],T_Country[Longitude])</f>
        <v>-95.712900000000005</v>
      </c>
    </row>
    <row r="527" spans="1:26">
      <c r="A527" s="15">
        <v>526</v>
      </c>
      <c r="B527" s="15" t="s">
        <v>1005</v>
      </c>
      <c r="C527" s="15">
        <v>14500000</v>
      </c>
      <c r="D527" s="16">
        <v>20000000000</v>
      </c>
      <c r="E527" s="17">
        <v>9</v>
      </c>
      <c r="F527" s="15">
        <v>147</v>
      </c>
      <c r="G527" s="15">
        <v>49</v>
      </c>
      <c r="H527" s="15">
        <v>123</v>
      </c>
      <c r="I527" s="15">
        <v>156</v>
      </c>
      <c r="J527" s="15">
        <v>132</v>
      </c>
      <c r="K527" s="15">
        <v>98185000</v>
      </c>
      <c r="L527" s="15">
        <v>24500</v>
      </c>
      <c r="M527" s="15">
        <v>392700</v>
      </c>
      <c r="N527" s="15">
        <v>294600</v>
      </c>
      <c r="O527" s="15">
        <v>4700000</v>
      </c>
      <c r="P527" s="15" t="s">
        <v>39</v>
      </c>
      <c r="Q527" s="18">
        <v>39945</v>
      </c>
      <c r="R527" s="15" t="str">
        <f>INDEX(T_Category[category],MATCH(T_Youtuber3[[#This Row],[CatID]],T_Category[CatID],1))</f>
        <v>Music</v>
      </c>
      <c r="S527" s="15" t="str">
        <f>VLOOKUP(T_Youtuber3[[#This Row],[CtrID]],T_Country[#Data],2,1)</f>
        <v>United States</v>
      </c>
      <c r="T527" s="15" t="str">
        <f>VLOOKUP(T_Youtuber3[[#This Row],[CtrID]],T_Country[#Data],3,0)</f>
        <v>US</v>
      </c>
      <c r="U527" s="15">
        <f>INDEX(T_Country[Gross tertiary education enrollment (%)],MATCH(T_Youtuber3[[#This Row],[CtrID]],T_Country[CtID],0))</f>
        <v>88.2</v>
      </c>
      <c r="V527" s="19">
        <f>_xlfn.XLOOKUP(T_Youtuber3[[#This Row],[CtrID]],T_Country[CtID],T_Country[Population])</f>
        <v>328000000</v>
      </c>
      <c r="W527" s="15" cm="1">
        <f t="array" ref="W527">_xlfn._xlws.FILTER(T_Country[Unemployment rate],T_Country[CtID]=T_Youtuber3[[#This Row],[CtrID]])</f>
        <v>14.7</v>
      </c>
      <c r="X527" s="15">
        <f>_xlfn.XLOOKUP(T_Youtuber3[[#This Row],[CtrID]],T_Country[CtID],T_Country[Urban_population])</f>
        <v>271000000</v>
      </c>
      <c r="Y527" s="15">
        <f>_xlfn.XLOOKUP(T_Youtuber3[[#This Row],[CtrID]],T_Country[CtID],T_Country[Latitude])</f>
        <v>37.090240000000001</v>
      </c>
      <c r="Z527" s="15">
        <f>_xlfn.XLOOKUP(T_Youtuber3[[#This Row],[CtrID]],T_Country[CtID],T_Country[Longitude])</f>
        <v>-95.712900000000005</v>
      </c>
    </row>
    <row r="528" spans="1:26">
      <c r="A528" s="15">
        <v>527</v>
      </c>
      <c r="B528" s="15" t="s">
        <v>747</v>
      </c>
      <c r="C528" s="15">
        <v>17200000</v>
      </c>
      <c r="D528" s="16">
        <v>3610000000</v>
      </c>
      <c r="E528" s="17">
        <v>15</v>
      </c>
      <c r="F528" s="15">
        <v>1567</v>
      </c>
      <c r="G528" s="15">
        <v>49</v>
      </c>
      <c r="H528" s="15">
        <v>2196</v>
      </c>
      <c r="I528" s="15">
        <v>131</v>
      </c>
      <c r="J528" s="15">
        <v>10</v>
      </c>
      <c r="K528" s="15">
        <v>52325000</v>
      </c>
      <c r="L528" s="15">
        <v>13100</v>
      </c>
      <c r="M528" s="15">
        <v>209300</v>
      </c>
      <c r="N528" s="15">
        <v>157000</v>
      </c>
      <c r="O528" s="15">
        <v>2500000</v>
      </c>
      <c r="P528" s="15">
        <v>100000</v>
      </c>
      <c r="Q528" s="18">
        <v>39528</v>
      </c>
      <c r="R528" s="15" t="str">
        <f>INDEX(T_Category[category],MATCH(T_Youtuber3[[#This Row],[CatID]],T_Category[CatID],1))</f>
        <v>Science &amp; Technology</v>
      </c>
      <c r="S528" s="15" t="str">
        <f>VLOOKUP(T_Youtuber3[[#This Row],[CtrID]],T_Country[#Data],2,1)</f>
        <v>United States</v>
      </c>
      <c r="T528" s="15" t="str">
        <f>VLOOKUP(T_Youtuber3[[#This Row],[CtrID]],T_Country[#Data],3,0)</f>
        <v>US</v>
      </c>
      <c r="U528" s="15">
        <f>INDEX(T_Country[Gross tertiary education enrollment (%)],MATCH(T_Youtuber3[[#This Row],[CtrID]],T_Country[CtID],0))</f>
        <v>88.2</v>
      </c>
      <c r="V528" s="19">
        <f>_xlfn.XLOOKUP(T_Youtuber3[[#This Row],[CtrID]],T_Country[CtID],T_Country[Population])</f>
        <v>328000000</v>
      </c>
      <c r="W528" s="15" cm="1">
        <f t="array" ref="W528">_xlfn._xlws.FILTER(T_Country[Unemployment rate],T_Country[CtID]=T_Youtuber3[[#This Row],[CtrID]])</f>
        <v>14.7</v>
      </c>
      <c r="X528" s="15">
        <f>_xlfn.XLOOKUP(T_Youtuber3[[#This Row],[CtrID]],T_Country[CtID],T_Country[Urban_population])</f>
        <v>271000000</v>
      </c>
      <c r="Y528" s="15">
        <f>_xlfn.XLOOKUP(T_Youtuber3[[#This Row],[CtrID]],T_Country[CtID],T_Country[Latitude])</f>
        <v>37.090240000000001</v>
      </c>
      <c r="Z528" s="15">
        <f>_xlfn.XLOOKUP(T_Youtuber3[[#This Row],[CtrID]],T_Country[CtID],T_Country[Longitude])</f>
        <v>-95.712900000000005</v>
      </c>
    </row>
    <row r="529" spans="1:26">
      <c r="A529" s="15">
        <v>528</v>
      </c>
      <c r="B529" s="15" t="s">
        <v>111</v>
      </c>
      <c r="C529" s="15">
        <v>56400000</v>
      </c>
      <c r="D529" s="16">
        <v>14700000000</v>
      </c>
      <c r="E529" s="17">
        <v>4</v>
      </c>
      <c r="F529" s="15">
        <v>436</v>
      </c>
      <c r="G529" s="15">
        <v>49</v>
      </c>
      <c r="H529" s="15">
        <v>233</v>
      </c>
      <c r="I529" s="15">
        <v>11</v>
      </c>
      <c r="J529" s="15">
        <v>15</v>
      </c>
      <c r="K529" s="16">
        <v>112000000</v>
      </c>
      <c r="L529" s="15">
        <v>28000</v>
      </c>
      <c r="M529" s="15">
        <v>448400</v>
      </c>
      <c r="N529" s="15">
        <v>336300</v>
      </c>
      <c r="O529" s="15">
        <v>5400000</v>
      </c>
      <c r="P529" s="15">
        <v>100000</v>
      </c>
      <c r="Q529" s="18">
        <v>42100</v>
      </c>
      <c r="R529" s="15" t="str">
        <f>INDEX(T_Category[category],MATCH(T_Youtuber3[[#This Row],[CatID]],T_Category[CatID],1))</f>
        <v>Entertainment</v>
      </c>
      <c r="S529" s="15" t="str">
        <f>VLOOKUP(T_Youtuber3[[#This Row],[CtrID]],T_Country[#Data],2,1)</f>
        <v>United States</v>
      </c>
      <c r="T529" s="15" t="str">
        <f>VLOOKUP(T_Youtuber3[[#This Row],[CtrID]],T_Country[#Data],3,0)</f>
        <v>US</v>
      </c>
      <c r="U529" s="15">
        <f>INDEX(T_Country[Gross tertiary education enrollment (%)],MATCH(T_Youtuber3[[#This Row],[CtrID]],T_Country[CtID],0))</f>
        <v>88.2</v>
      </c>
      <c r="V529" s="19">
        <f>_xlfn.XLOOKUP(T_Youtuber3[[#This Row],[CtrID]],T_Country[CtID],T_Country[Population])</f>
        <v>328000000</v>
      </c>
      <c r="W529" s="15" cm="1">
        <f t="array" ref="W529">_xlfn._xlws.FILTER(T_Country[Unemployment rate],T_Country[CtID]=T_Youtuber3[[#This Row],[CtrID]])</f>
        <v>14.7</v>
      </c>
      <c r="X529" s="15">
        <f>_xlfn.XLOOKUP(T_Youtuber3[[#This Row],[CtrID]],T_Country[CtID],T_Country[Urban_population])</f>
        <v>271000000</v>
      </c>
      <c r="Y529" s="15">
        <f>_xlfn.XLOOKUP(T_Youtuber3[[#This Row],[CtrID]],T_Country[CtID],T_Country[Latitude])</f>
        <v>37.090240000000001</v>
      </c>
      <c r="Z529" s="15">
        <f>_xlfn.XLOOKUP(T_Youtuber3[[#This Row],[CtrID]],T_Country[CtID],T_Country[Longitude])</f>
        <v>-95.712900000000005</v>
      </c>
    </row>
    <row r="530" spans="1:26">
      <c r="A530" s="15">
        <v>529</v>
      </c>
      <c r="B530" s="15" t="s">
        <v>586</v>
      </c>
      <c r="C530" s="15">
        <v>20200000</v>
      </c>
      <c r="D530" s="16">
        <v>19700000000</v>
      </c>
      <c r="E530" s="17">
        <v>2</v>
      </c>
      <c r="F530" s="15">
        <v>761</v>
      </c>
      <c r="G530" s="15">
        <v>49</v>
      </c>
      <c r="H530" s="15">
        <v>126</v>
      </c>
      <c r="I530" s="15">
        <v>106</v>
      </c>
      <c r="J530" s="15">
        <v>20</v>
      </c>
      <c r="K530" s="16">
        <v>452000000</v>
      </c>
      <c r="L530" s="15">
        <v>113100</v>
      </c>
      <c r="M530" s="15">
        <v>1800000</v>
      </c>
      <c r="N530" s="15">
        <v>1400000</v>
      </c>
      <c r="O530" s="15">
        <v>21700000</v>
      </c>
      <c r="P530" s="15">
        <v>600000</v>
      </c>
      <c r="Q530" s="18">
        <v>44368</v>
      </c>
      <c r="R530" s="15" t="str">
        <f>INDEX(T_Category[category],MATCH(T_Youtuber3[[#This Row],[CatID]],T_Category[CatID],1))</f>
        <v>Comedy</v>
      </c>
      <c r="S530" s="15" t="str">
        <f>VLOOKUP(T_Youtuber3[[#This Row],[CtrID]],T_Country[#Data],2,1)</f>
        <v>United States</v>
      </c>
      <c r="T530" s="15" t="str">
        <f>VLOOKUP(T_Youtuber3[[#This Row],[CtrID]],T_Country[#Data],3,0)</f>
        <v>US</v>
      </c>
      <c r="U530" s="15">
        <f>INDEX(T_Country[Gross tertiary education enrollment (%)],MATCH(T_Youtuber3[[#This Row],[CtrID]],T_Country[CtID],0))</f>
        <v>88.2</v>
      </c>
      <c r="V530" s="19">
        <f>_xlfn.XLOOKUP(T_Youtuber3[[#This Row],[CtrID]],T_Country[CtID],T_Country[Population])</f>
        <v>328000000</v>
      </c>
      <c r="W530" s="15" cm="1">
        <f t="array" ref="W530">_xlfn._xlws.FILTER(T_Country[Unemployment rate],T_Country[CtID]=T_Youtuber3[[#This Row],[CtrID]])</f>
        <v>14.7</v>
      </c>
      <c r="X530" s="15">
        <f>_xlfn.XLOOKUP(T_Youtuber3[[#This Row],[CtrID]],T_Country[CtID],T_Country[Urban_population])</f>
        <v>271000000</v>
      </c>
      <c r="Y530" s="15">
        <f>_xlfn.XLOOKUP(T_Youtuber3[[#This Row],[CtrID]],T_Country[CtID],T_Country[Latitude])</f>
        <v>37.090240000000001</v>
      </c>
      <c r="Z530" s="15">
        <f>_xlfn.XLOOKUP(T_Youtuber3[[#This Row],[CtrID]],T_Country[CtID],T_Country[Longitude])</f>
        <v>-95.712900000000005</v>
      </c>
    </row>
    <row r="531" spans="1:26">
      <c r="A531" s="15">
        <v>530</v>
      </c>
      <c r="B531" s="15" t="s">
        <v>985</v>
      </c>
      <c r="C531" s="15">
        <v>14600000</v>
      </c>
      <c r="D531" s="16">
        <v>6020000000</v>
      </c>
      <c r="E531" s="17">
        <v>9</v>
      </c>
      <c r="F531" s="15">
        <v>365</v>
      </c>
      <c r="G531" s="15">
        <v>49</v>
      </c>
      <c r="H531" s="15">
        <v>1044</v>
      </c>
      <c r="I531" s="15">
        <v>155</v>
      </c>
      <c r="J531" s="15">
        <v>131</v>
      </c>
      <c r="K531" s="15">
        <v>35528000</v>
      </c>
      <c r="L531" s="15">
        <v>8900</v>
      </c>
      <c r="M531" s="15">
        <v>142100</v>
      </c>
      <c r="N531" s="15">
        <v>106600</v>
      </c>
      <c r="O531" s="15">
        <v>1700000</v>
      </c>
      <c r="P531" s="15" t="s">
        <v>39</v>
      </c>
      <c r="Q531" s="18">
        <v>40558</v>
      </c>
      <c r="R531" s="15" t="str">
        <f>INDEX(T_Category[category],MATCH(T_Youtuber3[[#This Row],[CatID]],T_Category[CatID],1))</f>
        <v>Music</v>
      </c>
      <c r="S531" s="15" t="str">
        <f>VLOOKUP(T_Youtuber3[[#This Row],[CtrID]],T_Country[#Data],2,1)</f>
        <v>United States</v>
      </c>
      <c r="T531" s="15" t="str">
        <f>VLOOKUP(T_Youtuber3[[#This Row],[CtrID]],T_Country[#Data],3,0)</f>
        <v>US</v>
      </c>
      <c r="U531" s="15">
        <f>INDEX(T_Country[Gross tertiary education enrollment (%)],MATCH(T_Youtuber3[[#This Row],[CtrID]],T_Country[CtID],0))</f>
        <v>88.2</v>
      </c>
      <c r="V531" s="19">
        <f>_xlfn.XLOOKUP(T_Youtuber3[[#This Row],[CtrID]],T_Country[CtID],T_Country[Population])</f>
        <v>328000000</v>
      </c>
      <c r="W531" s="15" cm="1">
        <f t="array" ref="W531">_xlfn._xlws.FILTER(T_Country[Unemployment rate],T_Country[CtID]=T_Youtuber3[[#This Row],[CtrID]])</f>
        <v>14.7</v>
      </c>
      <c r="X531" s="15">
        <f>_xlfn.XLOOKUP(T_Youtuber3[[#This Row],[CtrID]],T_Country[CtID],T_Country[Urban_population])</f>
        <v>271000000</v>
      </c>
      <c r="Y531" s="15">
        <f>_xlfn.XLOOKUP(T_Youtuber3[[#This Row],[CtrID]],T_Country[CtID],T_Country[Latitude])</f>
        <v>37.090240000000001</v>
      </c>
      <c r="Z531" s="15">
        <f>_xlfn.XLOOKUP(T_Youtuber3[[#This Row],[CtrID]],T_Country[CtID],T_Country[Longitude])</f>
        <v>-95.712900000000005</v>
      </c>
    </row>
    <row r="532" spans="1:26">
      <c r="A532" s="15">
        <v>531</v>
      </c>
      <c r="B532" s="15" t="s">
        <v>596</v>
      </c>
      <c r="C532" s="15">
        <v>20100000</v>
      </c>
      <c r="D532" s="16">
        <v>5630000000</v>
      </c>
      <c r="E532" s="17">
        <v>4</v>
      </c>
      <c r="F532" s="15">
        <v>1</v>
      </c>
      <c r="G532" s="15">
        <v>49</v>
      </c>
      <c r="H532" s="15">
        <v>4054962</v>
      </c>
      <c r="I532" s="15">
        <v>6143</v>
      </c>
      <c r="J532" s="15">
        <v>4024</v>
      </c>
      <c r="K532" s="15">
        <v>63</v>
      </c>
      <c r="L532" s="15">
        <v>0.02</v>
      </c>
      <c r="M532" s="15">
        <v>0.25</v>
      </c>
      <c r="N532" s="15">
        <v>0.19</v>
      </c>
      <c r="O532" s="15">
        <v>3</v>
      </c>
      <c r="P532" s="15">
        <v>30</v>
      </c>
      <c r="Q532" s="18">
        <v>40673</v>
      </c>
      <c r="R532" s="15" t="str">
        <f>INDEX(T_Category[category],MATCH(T_Youtuber3[[#This Row],[CatID]],T_Category[CatID],1))</f>
        <v>Entertainment</v>
      </c>
      <c r="S532" s="15" t="str">
        <f>VLOOKUP(T_Youtuber3[[#This Row],[CtrID]],T_Country[#Data],2,1)</f>
        <v>United States</v>
      </c>
      <c r="T532" s="15" t="str">
        <f>VLOOKUP(T_Youtuber3[[#This Row],[CtrID]],T_Country[#Data],3,0)</f>
        <v>US</v>
      </c>
      <c r="U532" s="15">
        <f>INDEX(T_Country[Gross tertiary education enrollment (%)],MATCH(T_Youtuber3[[#This Row],[CtrID]],T_Country[CtID],0))</f>
        <v>88.2</v>
      </c>
      <c r="V532" s="19">
        <f>_xlfn.XLOOKUP(T_Youtuber3[[#This Row],[CtrID]],T_Country[CtID],T_Country[Population])</f>
        <v>328000000</v>
      </c>
      <c r="W532" s="15" cm="1">
        <f t="array" ref="W532">_xlfn._xlws.FILTER(T_Country[Unemployment rate],T_Country[CtID]=T_Youtuber3[[#This Row],[CtrID]])</f>
        <v>14.7</v>
      </c>
      <c r="X532" s="15">
        <f>_xlfn.XLOOKUP(T_Youtuber3[[#This Row],[CtrID]],T_Country[CtID],T_Country[Urban_population])</f>
        <v>271000000</v>
      </c>
      <c r="Y532" s="15">
        <f>_xlfn.XLOOKUP(T_Youtuber3[[#This Row],[CtrID]],T_Country[CtID],T_Country[Latitude])</f>
        <v>37.090240000000001</v>
      </c>
      <c r="Z532" s="15">
        <f>_xlfn.XLOOKUP(T_Youtuber3[[#This Row],[CtrID]],T_Country[CtID],T_Country[Longitude])</f>
        <v>-95.712900000000005</v>
      </c>
    </row>
    <row r="533" spans="1:26">
      <c r="A533" s="15">
        <v>532</v>
      </c>
      <c r="B533" s="15" t="s">
        <v>171</v>
      </c>
      <c r="C533" s="15">
        <v>42400000</v>
      </c>
      <c r="D533" s="16">
        <v>24500000000</v>
      </c>
      <c r="E533" s="17">
        <v>16</v>
      </c>
      <c r="F533" s="15">
        <v>1218</v>
      </c>
      <c r="G533" s="15">
        <v>49</v>
      </c>
      <c r="H533" s="15">
        <v>74</v>
      </c>
      <c r="I533" s="15">
        <v>20</v>
      </c>
      <c r="J533" s="15">
        <v>5</v>
      </c>
      <c r="K533" s="16">
        <v>670000000</v>
      </c>
      <c r="L533" s="15">
        <v>167600</v>
      </c>
      <c r="M533" s="15">
        <v>2700000</v>
      </c>
      <c r="N533" s="15">
        <v>2000000</v>
      </c>
      <c r="O533" s="15">
        <v>32200000</v>
      </c>
      <c r="P533" s="15">
        <v>1000000</v>
      </c>
      <c r="Q533" s="18">
        <v>41899</v>
      </c>
      <c r="R533" s="15" t="str">
        <f>INDEX(T_Category[category],MATCH(T_Youtuber3[[#This Row],[CatID]],T_Category[CatID],1))</f>
        <v>Shows</v>
      </c>
      <c r="S533" s="15" t="str">
        <f>VLOOKUP(T_Youtuber3[[#This Row],[CtrID]],T_Country[#Data],2,1)</f>
        <v>United States</v>
      </c>
      <c r="T533" s="15" t="str">
        <f>VLOOKUP(T_Youtuber3[[#This Row],[CtrID]],T_Country[#Data],3,0)</f>
        <v>US</v>
      </c>
      <c r="U533" s="15">
        <f>INDEX(T_Country[Gross tertiary education enrollment (%)],MATCH(T_Youtuber3[[#This Row],[CtrID]],T_Country[CtID],0))</f>
        <v>88.2</v>
      </c>
      <c r="V533" s="19">
        <f>_xlfn.XLOOKUP(T_Youtuber3[[#This Row],[CtrID]],T_Country[CtID],T_Country[Population])</f>
        <v>328000000</v>
      </c>
      <c r="W533" s="15" cm="1">
        <f t="array" ref="W533">_xlfn._xlws.FILTER(T_Country[Unemployment rate],T_Country[CtID]=T_Youtuber3[[#This Row],[CtrID]])</f>
        <v>14.7</v>
      </c>
      <c r="X533" s="15">
        <f>_xlfn.XLOOKUP(T_Youtuber3[[#This Row],[CtrID]],T_Country[CtID],T_Country[Urban_population])</f>
        <v>271000000</v>
      </c>
      <c r="Y533" s="15">
        <f>_xlfn.XLOOKUP(T_Youtuber3[[#This Row],[CtrID]],T_Country[CtID],T_Country[Latitude])</f>
        <v>37.090240000000001</v>
      </c>
      <c r="Z533" s="15">
        <f>_xlfn.XLOOKUP(T_Youtuber3[[#This Row],[CtrID]],T_Country[CtID],T_Country[Longitude])</f>
        <v>-95.712900000000005</v>
      </c>
    </row>
    <row r="534" spans="1:26">
      <c r="A534" s="15">
        <v>533</v>
      </c>
      <c r="B534" s="15" t="s">
        <v>645</v>
      </c>
      <c r="C534" s="15">
        <v>18900000</v>
      </c>
      <c r="D534" s="16">
        <v>8300000000</v>
      </c>
      <c r="E534" s="17">
        <v>16</v>
      </c>
      <c r="F534" s="15">
        <v>0</v>
      </c>
      <c r="G534" s="15">
        <v>7</v>
      </c>
      <c r="H534" s="15">
        <v>4057944</v>
      </c>
      <c r="I534" s="15" t="s">
        <v>39</v>
      </c>
      <c r="J534" s="15" t="s">
        <v>39</v>
      </c>
      <c r="K534" s="15" t="s">
        <v>39</v>
      </c>
      <c r="L534" s="15">
        <v>0</v>
      </c>
      <c r="M534" s="15">
        <v>0</v>
      </c>
      <c r="N534" s="15">
        <v>0</v>
      </c>
      <c r="O534" s="15">
        <v>0</v>
      </c>
      <c r="P534" s="15">
        <v>2</v>
      </c>
      <c r="Q534" s="18">
        <v>41690</v>
      </c>
      <c r="R534" s="15" t="str">
        <f>INDEX(T_Category[category],MATCH(T_Youtuber3[[#This Row],[CatID]],T_Category[CatID],1))</f>
        <v>Shows</v>
      </c>
      <c r="S534" s="15" t="str">
        <f>VLOOKUP(T_Youtuber3[[#This Row],[CtrID]],T_Country[#Data],2,1)</f>
        <v>Brazil</v>
      </c>
      <c r="T534" s="15" t="str">
        <f>VLOOKUP(T_Youtuber3[[#This Row],[CtrID]],T_Country[#Data],3,0)</f>
        <v>BR</v>
      </c>
      <c r="U534" s="15">
        <f>INDEX(T_Country[Gross tertiary education enrollment (%)],MATCH(T_Youtuber3[[#This Row],[CtrID]],T_Country[CtID],0))</f>
        <v>51.3</v>
      </c>
      <c r="V534" s="19">
        <f>_xlfn.XLOOKUP(T_Youtuber3[[#This Row],[CtrID]],T_Country[CtID],T_Country[Population])</f>
        <v>213000000</v>
      </c>
      <c r="W534" s="15" cm="1">
        <f t="array" ref="W534">_xlfn._xlws.FILTER(T_Country[Unemployment rate],T_Country[CtID]=T_Youtuber3[[#This Row],[CtrID]])</f>
        <v>12.08</v>
      </c>
      <c r="X534" s="15">
        <f>_xlfn.XLOOKUP(T_Youtuber3[[#This Row],[CtrID]],T_Country[CtID],T_Country[Urban_population])</f>
        <v>183000000</v>
      </c>
      <c r="Y534" s="15">
        <f>_xlfn.XLOOKUP(T_Youtuber3[[#This Row],[CtrID]],T_Country[CtID],T_Country[Latitude])</f>
        <v>-14.234999999999999</v>
      </c>
      <c r="Z534" s="15">
        <f>_xlfn.XLOOKUP(T_Youtuber3[[#This Row],[CtrID]],T_Country[CtID],T_Country[Longitude])</f>
        <v>-51.9253</v>
      </c>
    </row>
    <row r="535" spans="1:26">
      <c r="A535" s="15">
        <v>534</v>
      </c>
      <c r="B535" s="15" t="s">
        <v>335</v>
      </c>
      <c r="C535" s="15">
        <v>28300000</v>
      </c>
      <c r="D535" s="16">
        <v>13600000000</v>
      </c>
      <c r="E535" s="17">
        <v>5</v>
      </c>
      <c r="F535" s="15">
        <v>6</v>
      </c>
      <c r="G535" s="15">
        <v>29</v>
      </c>
      <c r="H535" s="15">
        <v>4057907</v>
      </c>
      <c r="I535" s="15" t="s">
        <v>39</v>
      </c>
      <c r="J535" s="15" t="s">
        <v>39</v>
      </c>
      <c r="K535" s="15">
        <v>2</v>
      </c>
      <c r="L535" s="15">
        <v>0</v>
      </c>
      <c r="M535" s="15">
        <v>0.01</v>
      </c>
      <c r="N535" s="15">
        <v>0.01</v>
      </c>
      <c r="O535" s="15">
        <v>0.1</v>
      </c>
      <c r="P535" s="15" t="s">
        <v>39</v>
      </c>
      <c r="Q535" s="18">
        <v>43667</v>
      </c>
      <c r="R535" s="15" t="str">
        <f>INDEX(T_Category[category],MATCH(T_Youtuber3[[#This Row],[CatID]],T_Category[CatID],1))</f>
        <v>Film &amp; Animation</v>
      </c>
      <c r="S535" s="15" t="str">
        <f>VLOOKUP(T_Youtuber3[[#This Row],[CtrID]],T_Country[#Data],2,1)</f>
        <v>Mexico</v>
      </c>
      <c r="T535" s="15" t="str">
        <f>VLOOKUP(T_Youtuber3[[#This Row],[CtrID]],T_Country[#Data],3,0)</f>
        <v>MX</v>
      </c>
      <c r="U535" s="15">
        <f>INDEX(T_Country[Gross tertiary education enrollment (%)],MATCH(T_Youtuber3[[#This Row],[CtrID]],T_Country[CtID],0))</f>
        <v>40.200000000000003</v>
      </c>
      <c r="V535" s="19">
        <f>_xlfn.XLOOKUP(T_Youtuber3[[#This Row],[CtrID]],T_Country[CtID],T_Country[Population])</f>
        <v>126000000</v>
      </c>
      <c r="W535" s="15" cm="1">
        <f t="array" ref="W535">_xlfn._xlws.FILTER(T_Country[Unemployment rate],T_Country[CtID]=T_Youtuber3[[#This Row],[CtrID]])</f>
        <v>3.42</v>
      </c>
      <c r="X535" s="15">
        <f>_xlfn.XLOOKUP(T_Youtuber3[[#This Row],[CtrID]],T_Country[CtID],T_Country[Urban_population])</f>
        <v>103000000</v>
      </c>
      <c r="Y535" s="15">
        <f>_xlfn.XLOOKUP(T_Youtuber3[[#This Row],[CtrID]],T_Country[CtID],T_Country[Latitude])</f>
        <v>23.634499999999999</v>
      </c>
      <c r="Z535" s="15">
        <f>_xlfn.XLOOKUP(T_Youtuber3[[#This Row],[CtrID]],T_Country[CtID],T_Country[Longitude])</f>
        <v>-102.553</v>
      </c>
    </row>
    <row r="536" spans="1:26">
      <c r="A536" s="15">
        <v>535</v>
      </c>
      <c r="B536" s="15" t="s">
        <v>1199</v>
      </c>
      <c r="C536" s="15">
        <v>12900000</v>
      </c>
      <c r="D536" s="16">
        <v>140000000</v>
      </c>
      <c r="E536" s="17">
        <v>4</v>
      </c>
      <c r="F536" s="15">
        <v>69</v>
      </c>
      <c r="G536" s="15">
        <v>7</v>
      </c>
      <c r="H536" s="15">
        <v>93531</v>
      </c>
      <c r="I536" s="15">
        <v>52</v>
      </c>
      <c r="J536" s="15">
        <v>167</v>
      </c>
      <c r="K536" s="15">
        <v>147626</v>
      </c>
      <c r="L536" s="15">
        <v>37</v>
      </c>
      <c r="M536" s="15">
        <v>591</v>
      </c>
      <c r="N536" s="15">
        <v>443</v>
      </c>
      <c r="O536" s="15">
        <v>7100</v>
      </c>
      <c r="P536" s="15" t="s">
        <v>39</v>
      </c>
      <c r="Q536" s="18">
        <v>42031</v>
      </c>
      <c r="R536" s="15" t="str">
        <f>INDEX(T_Category[category],MATCH(T_Youtuber3[[#This Row],[CatID]],T_Category[CatID],1))</f>
        <v>Entertainment</v>
      </c>
      <c r="S536" s="15" t="str">
        <f>VLOOKUP(T_Youtuber3[[#This Row],[CtrID]],T_Country[#Data],2,1)</f>
        <v>Brazil</v>
      </c>
      <c r="T536" s="15" t="str">
        <f>VLOOKUP(T_Youtuber3[[#This Row],[CtrID]],T_Country[#Data],3,0)</f>
        <v>BR</v>
      </c>
      <c r="U536" s="15">
        <f>INDEX(T_Country[Gross tertiary education enrollment (%)],MATCH(T_Youtuber3[[#This Row],[CtrID]],T_Country[CtID],0))</f>
        <v>51.3</v>
      </c>
      <c r="V536" s="19">
        <f>_xlfn.XLOOKUP(T_Youtuber3[[#This Row],[CtrID]],T_Country[CtID],T_Country[Population])</f>
        <v>213000000</v>
      </c>
      <c r="W536" s="15" cm="1">
        <f t="array" ref="W536">_xlfn._xlws.FILTER(T_Country[Unemployment rate],T_Country[CtID]=T_Youtuber3[[#This Row],[CtrID]])</f>
        <v>12.08</v>
      </c>
      <c r="X536" s="15">
        <f>_xlfn.XLOOKUP(T_Youtuber3[[#This Row],[CtrID]],T_Country[CtID],T_Country[Urban_population])</f>
        <v>183000000</v>
      </c>
      <c r="Y536" s="15">
        <f>_xlfn.XLOOKUP(T_Youtuber3[[#This Row],[CtrID]],T_Country[CtID],T_Country[Latitude])</f>
        <v>-14.234999999999999</v>
      </c>
      <c r="Z536" s="15">
        <f>_xlfn.XLOOKUP(T_Youtuber3[[#This Row],[CtrID]],T_Country[CtID],T_Country[Longitude])</f>
        <v>-51.9253</v>
      </c>
    </row>
    <row r="537" spans="1:26">
      <c r="A537" s="15">
        <v>536</v>
      </c>
      <c r="B537" s="15" t="s">
        <v>1140</v>
      </c>
      <c r="C537" s="15">
        <v>13300000</v>
      </c>
      <c r="D537" s="16">
        <v>3300000000</v>
      </c>
      <c r="E537" s="17">
        <v>4</v>
      </c>
      <c r="F537" s="15">
        <v>331</v>
      </c>
      <c r="G537" s="15">
        <v>49</v>
      </c>
      <c r="H537" s="15">
        <v>14275</v>
      </c>
      <c r="I537" s="15">
        <v>692</v>
      </c>
      <c r="J537" s="15">
        <v>694</v>
      </c>
      <c r="K537" s="15">
        <v>1929000</v>
      </c>
      <c r="L537" s="15">
        <v>482</v>
      </c>
      <c r="M537" s="15">
        <v>7700</v>
      </c>
      <c r="N537" s="15">
        <v>5800</v>
      </c>
      <c r="O537" s="15">
        <v>92600</v>
      </c>
      <c r="P537" s="15" t="s">
        <v>39</v>
      </c>
      <c r="Q537" s="18">
        <v>39414</v>
      </c>
      <c r="R537" s="15" t="str">
        <f>INDEX(T_Category[category],MATCH(T_Youtuber3[[#This Row],[CatID]],T_Category[CatID],1))</f>
        <v>Entertainment</v>
      </c>
      <c r="S537" s="15" t="str">
        <f>VLOOKUP(T_Youtuber3[[#This Row],[CtrID]],T_Country[#Data],2,1)</f>
        <v>United States</v>
      </c>
      <c r="T537" s="15" t="str">
        <f>VLOOKUP(T_Youtuber3[[#This Row],[CtrID]],T_Country[#Data],3,0)</f>
        <v>US</v>
      </c>
      <c r="U537" s="15">
        <f>INDEX(T_Country[Gross tertiary education enrollment (%)],MATCH(T_Youtuber3[[#This Row],[CtrID]],T_Country[CtID],0))</f>
        <v>88.2</v>
      </c>
      <c r="V537" s="19">
        <f>_xlfn.XLOOKUP(T_Youtuber3[[#This Row],[CtrID]],T_Country[CtID],T_Country[Population])</f>
        <v>328000000</v>
      </c>
      <c r="W537" s="15" cm="1">
        <f t="array" ref="W537">_xlfn._xlws.FILTER(T_Country[Unemployment rate],T_Country[CtID]=T_Youtuber3[[#This Row],[CtrID]])</f>
        <v>14.7</v>
      </c>
      <c r="X537" s="15">
        <f>_xlfn.XLOOKUP(T_Youtuber3[[#This Row],[CtrID]],T_Country[CtID],T_Country[Urban_population])</f>
        <v>271000000</v>
      </c>
      <c r="Y537" s="15">
        <f>_xlfn.XLOOKUP(T_Youtuber3[[#This Row],[CtrID]],T_Country[CtID],T_Country[Latitude])</f>
        <v>37.090240000000001</v>
      </c>
      <c r="Z537" s="15">
        <f>_xlfn.XLOOKUP(T_Youtuber3[[#This Row],[CtrID]],T_Country[CtID],T_Country[Longitude])</f>
        <v>-95.712900000000005</v>
      </c>
    </row>
    <row r="538" spans="1:26">
      <c r="A538" s="15">
        <v>537</v>
      </c>
      <c r="B538" s="15" t="s">
        <v>801</v>
      </c>
      <c r="C538" s="15">
        <v>16300000</v>
      </c>
      <c r="D538" s="16">
        <v>3530000000</v>
      </c>
      <c r="E538" s="17">
        <v>4</v>
      </c>
      <c r="F538" s="15">
        <v>54</v>
      </c>
      <c r="G538" s="15">
        <v>49</v>
      </c>
      <c r="H538" s="15">
        <v>283499</v>
      </c>
      <c r="I538" s="15">
        <v>1874</v>
      </c>
      <c r="J538" s="15">
        <v>1836</v>
      </c>
      <c r="K538" s="15">
        <v>29735</v>
      </c>
      <c r="L538" s="15">
        <v>7</v>
      </c>
      <c r="M538" s="15">
        <v>119</v>
      </c>
      <c r="N538" s="15">
        <v>89</v>
      </c>
      <c r="O538" s="15">
        <v>1400</v>
      </c>
      <c r="P538" s="15" t="s">
        <v>39</v>
      </c>
      <c r="Q538" s="18">
        <v>40348</v>
      </c>
      <c r="R538" s="15" t="str">
        <f>INDEX(T_Category[category],MATCH(T_Youtuber3[[#This Row],[CatID]],T_Category[CatID],1))</f>
        <v>Entertainment</v>
      </c>
      <c r="S538" s="15" t="str">
        <f>VLOOKUP(T_Youtuber3[[#This Row],[CtrID]],T_Country[#Data],2,1)</f>
        <v>United States</v>
      </c>
      <c r="T538" s="15" t="str">
        <f>VLOOKUP(T_Youtuber3[[#This Row],[CtrID]],T_Country[#Data],3,0)</f>
        <v>US</v>
      </c>
      <c r="U538" s="15">
        <f>INDEX(T_Country[Gross tertiary education enrollment (%)],MATCH(T_Youtuber3[[#This Row],[CtrID]],T_Country[CtID],0))</f>
        <v>88.2</v>
      </c>
      <c r="V538" s="19">
        <f>_xlfn.XLOOKUP(T_Youtuber3[[#This Row],[CtrID]],T_Country[CtID],T_Country[Population])</f>
        <v>328000000</v>
      </c>
      <c r="W538" s="15" cm="1">
        <f t="array" ref="W538">_xlfn._xlws.FILTER(T_Country[Unemployment rate],T_Country[CtID]=T_Youtuber3[[#This Row],[CtrID]])</f>
        <v>14.7</v>
      </c>
      <c r="X538" s="15">
        <f>_xlfn.XLOOKUP(T_Youtuber3[[#This Row],[CtrID]],T_Country[CtID],T_Country[Urban_population])</f>
        <v>271000000</v>
      </c>
      <c r="Y538" s="15">
        <f>_xlfn.XLOOKUP(T_Youtuber3[[#This Row],[CtrID]],T_Country[CtID],T_Country[Latitude])</f>
        <v>37.090240000000001</v>
      </c>
      <c r="Z538" s="15">
        <f>_xlfn.XLOOKUP(T_Youtuber3[[#This Row],[CtrID]],T_Country[CtID],T_Country[Longitude])</f>
        <v>-95.712900000000005</v>
      </c>
    </row>
    <row r="539" spans="1:26">
      <c r="A539" s="15">
        <v>538</v>
      </c>
      <c r="B539" s="15" t="s">
        <v>956</v>
      </c>
      <c r="C539" s="15">
        <v>14800000</v>
      </c>
      <c r="D539" s="16">
        <v>3590000000</v>
      </c>
      <c r="E539" s="17">
        <v>9</v>
      </c>
      <c r="F539" s="15">
        <v>195</v>
      </c>
      <c r="G539" s="15">
        <v>49</v>
      </c>
      <c r="H539" s="15">
        <v>2226</v>
      </c>
      <c r="I539" s="15">
        <v>153</v>
      </c>
      <c r="J539" s="15">
        <v>130</v>
      </c>
      <c r="K539" s="15">
        <v>22980000</v>
      </c>
      <c r="L539" s="15">
        <v>5700</v>
      </c>
      <c r="M539" s="15">
        <v>91900</v>
      </c>
      <c r="N539" s="15">
        <v>68900</v>
      </c>
      <c r="O539" s="15">
        <v>1100000</v>
      </c>
      <c r="P539" s="15" t="s">
        <v>39</v>
      </c>
      <c r="Q539" s="18">
        <v>40329</v>
      </c>
      <c r="R539" s="15" t="str">
        <f>INDEX(T_Category[category],MATCH(T_Youtuber3[[#This Row],[CatID]],T_Category[CatID],1))</f>
        <v>Music</v>
      </c>
      <c r="S539" s="15" t="str">
        <f>VLOOKUP(T_Youtuber3[[#This Row],[CtrID]],T_Country[#Data],2,1)</f>
        <v>United States</v>
      </c>
      <c r="T539" s="15" t="str">
        <f>VLOOKUP(T_Youtuber3[[#This Row],[CtrID]],T_Country[#Data],3,0)</f>
        <v>US</v>
      </c>
      <c r="U539" s="15">
        <f>INDEX(T_Country[Gross tertiary education enrollment (%)],MATCH(T_Youtuber3[[#This Row],[CtrID]],T_Country[CtID],0))</f>
        <v>88.2</v>
      </c>
      <c r="V539" s="19">
        <f>_xlfn.XLOOKUP(T_Youtuber3[[#This Row],[CtrID]],T_Country[CtID],T_Country[Population])</f>
        <v>328000000</v>
      </c>
      <c r="W539" s="15" cm="1">
        <f t="array" ref="W539">_xlfn._xlws.FILTER(T_Country[Unemployment rate],T_Country[CtID]=T_Youtuber3[[#This Row],[CtrID]])</f>
        <v>14.7</v>
      </c>
      <c r="X539" s="15">
        <f>_xlfn.XLOOKUP(T_Youtuber3[[#This Row],[CtrID]],T_Country[CtID],T_Country[Urban_population])</f>
        <v>271000000</v>
      </c>
      <c r="Y539" s="15">
        <f>_xlfn.XLOOKUP(T_Youtuber3[[#This Row],[CtrID]],T_Country[CtID],T_Country[Latitude])</f>
        <v>37.090240000000001</v>
      </c>
      <c r="Z539" s="15">
        <f>_xlfn.XLOOKUP(T_Youtuber3[[#This Row],[CtrID]],T_Country[CtID],T_Country[Longitude])</f>
        <v>-95.712900000000005</v>
      </c>
    </row>
    <row r="540" spans="1:26">
      <c r="A540" s="15">
        <v>539</v>
      </c>
      <c r="B540" s="15" t="s">
        <v>450</v>
      </c>
      <c r="C540" s="15">
        <v>23600000</v>
      </c>
      <c r="D540" s="16">
        <v>6770000000</v>
      </c>
      <c r="E540" s="17">
        <v>4</v>
      </c>
      <c r="F540" s="15">
        <v>552</v>
      </c>
      <c r="G540" s="15">
        <v>49</v>
      </c>
      <c r="H540" s="15">
        <v>883</v>
      </c>
      <c r="I540" s="15">
        <v>82</v>
      </c>
      <c r="J540" s="15">
        <v>75</v>
      </c>
      <c r="K540" s="15">
        <v>44542000</v>
      </c>
      <c r="L540" s="15">
        <v>11100</v>
      </c>
      <c r="M540" s="15">
        <v>178200</v>
      </c>
      <c r="N540" s="15">
        <v>133600</v>
      </c>
      <c r="O540" s="15">
        <v>2100000</v>
      </c>
      <c r="P540" s="15">
        <v>400000</v>
      </c>
      <c r="Q540" s="18">
        <v>41516</v>
      </c>
      <c r="R540" s="15" t="str">
        <f>INDEX(T_Category[category],MATCH(T_Youtuber3[[#This Row],[CatID]],T_Category[CatID],1))</f>
        <v>Entertainment</v>
      </c>
      <c r="S540" s="15" t="str">
        <f>VLOOKUP(T_Youtuber3[[#This Row],[CtrID]],T_Country[#Data],2,1)</f>
        <v>United States</v>
      </c>
      <c r="T540" s="15" t="str">
        <f>VLOOKUP(T_Youtuber3[[#This Row],[CtrID]],T_Country[#Data],3,0)</f>
        <v>US</v>
      </c>
      <c r="U540" s="15">
        <f>INDEX(T_Country[Gross tertiary education enrollment (%)],MATCH(T_Youtuber3[[#This Row],[CtrID]],T_Country[CtID],0))</f>
        <v>88.2</v>
      </c>
      <c r="V540" s="19">
        <f>_xlfn.XLOOKUP(T_Youtuber3[[#This Row],[CtrID]],T_Country[CtID],T_Country[Population])</f>
        <v>328000000</v>
      </c>
      <c r="W540" s="15" cm="1">
        <f t="array" ref="W540">_xlfn._xlws.FILTER(T_Country[Unemployment rate],T_Country[CtID]=T_Youtuber3[[#This Row],[CtrID]])</f>
        <v>14.7</v>
      </c>
      <c r="X540" s="15">
        <f>_xlfn.XLOOKUP(T_Youtuber3[[#This Row],[CtrID]],T_Country[CtID],T_Country[Urban_population])</f>
        <v>271000000</v>
      </c>
      <c r="Y540" s="15">
        <f>_xlfn.XLOOKUP(T_Youtuber3[[#This Row],[CtrID]],T_Country[CtID],T_Country[Latitude])</f>
        <v>37.090240000000001</v>
      </c>
      <c r="Z540" s="15">
        <f>_xlfn.XLOOKUP(T_Youtuber3[[#This Row],[CtrID]],T_Country[CtID],T_Country[Longitude])</f>
        <v>-95.712900000000005</v>
      </c>
    </row>
    <row r="541" spans="1:26">
      <c r="A541" s="15">
        <v>540</v>
      </c>
      <c r="B541" s="15" t="s">
        <v>892</v>
      </c>
      <c r="C541" s="15">
        <v>15300000</v>
      </c>
      <c r="D541" s="16">
        <v>16500000000</v>
      </c>
      <c r="E541" s="17">
        <v>4</v>
      </c>
      <c r="F541" s="15">
        <v>87864</v>
      </c>
      <c r="G541" s="15">
        <v>19</v>
      </c>
      <c r="H541" s="15">
        <v>175</v>
      </c>
      <c r="I541" s="15">
        <v>100</v>
      </c>
      <c r="J541" s="15">
        <v>142</v>
      </c>
      <c r="K541" s="16">
        <v>361000000</v>
      </c>
      <c r="L541" s="15">
        <v>90400</v>
      </c>
      <c r="M541" s="15">
        <v>1400000</v>
      </c>
      <c r="N541" s="15">
        <v>1100000</v>
      </c>
      <c r="O541" s="15">
        <v>17400000</v>
      </c>
      <c r="P541" s="15">
        <v>300000</v>
      </c>
      <c r="Q541" s="18">
        <v>40847</v>
      </c>
      <c r="R541" s="15" t="str">
        <f>INDEX(T_Category[category],MATCH(T_Youtuber3[[#This Row],[CatID]],T_Category[CatID],1))</f>
        <v>Entertainment</v>
      </c>
      <c r="S541" s="15" t="str">
        <f>VLOOKUP(T_Youtuber3[[#This Row],[CtrID]],T_Country[#Data],2,1)</f>
        <v>India</v>
      </c>
      <c r="T541" s="15" t="str">
        <f>VLOOKUP(T_Youtuber3[[#This Row],[CtrID]],T_Country[#Data],3,0)</f>
        <v>IN</v>
      </c>
      <c r="U541" s="15">
        <f>INDEX(T_Country[Gross tertiary education enrollment (%)],MATCH(T_Youtuber3[[#This Row],[CtrID]],T_Country[CtID],0))</f>
        <v>28.1</v>
      </c>
      <c r="V541" s="19">
        <f>_xlfn.XLOOKUP(T_Youtuber3[[#This Row],[CtrID]],T_Country[CtID],T_Country[Population])</f>
        <v>1370000000</v>
      </c>
      <c r="W541" s="15" cm="1">
        <f t="array" ref="W541">_xlfn._xlws.FILTER(T_Country[Unemployment rate],T_Country[CtID]=T_Youtuber3[[#This Row],[CtrID]])</f>
        <v>5.36</v>
      </c>
      <c r="X541" s="15">
        <f>_xlfn.XLOOKUP(T_Youtuber3[[#This Row],[CtrID]],T_Country[CtID],T_Country[Urban_population])</f>
        <v>471000000</v>
      </c>
      <c r="Y541" s="15">
        <f>_xlfn.XLOOKUP(T_Youtuber3[[#This Row],[CtrID]],T_Country[CtID],T_Country[Latitude])</f>
        <v>20.593679999999999</v>
      </c>
      <c r="Z541" s="15">
        <f>_xlfn.XLOOKUP(T_Youtuber3[[#This Row],[CtrID]],T_Country[CtID],T_Country[Longitude])</f>
        <v>78.962879999999998</v>
      </c>
    </row>
    <row r="542" spans="1:26">
      <c r="A542" s="15">
        <v>541</v>
      </c>
      <c r="B542" s="15" t="s">
        <v>1162</v>
      </c>
      <c r="C542" s="15">
        <v>13200000</v>
      </c>
      <c r="D542" s="16">
        <v>5220000000</v>
      </c>
      <c r="E542" s="17">
        <v>4</v>
      </c>
      <c r="F542" s="15">
        <v>413</v>
      </c>
      <c r="G542" s="15">
        <v>7</v>
      </c>
      <c r="H542" s="15">
        <v>1269</v>
      </c>
      <c r="I542" s="15">
        <v>49</v>
      </c>
      <c r="J542" s="15">
        <v>164</v>
      </c>
      <c r="K542" s="15">
        <v>64517000</v>
      </c>
      <c r="L542" s="15">
        <v>16100</v>
      </c>
      <c r="M542" s="15">
        <v>258100</v>
      </c>
      <c r="N542" s="15">
        <v>193600</v>
      </c>
      <c r="O542" s="15">
        <v>3100000</v>
      </c>
      <c r="P542" s="15">
        <v>100000</v>
      </c>
      <c r="Q542" s="18">
        <v>43117</v>
      </c>
      <c r="R542" s="15" t="str">
        <f>INDEX(T_Category[category],MATCH(T_Youtuber3[[#This Row],[CatID]],T_Category[CatID],1))</f>
        <v>Entertainment</v>
      </c>
      <c r="S542" s="15" t="str">
        <f>VLOOKUP(T_Youtuber3[[#This Row],[CtrID]],T_Country[#Data],2,1)</f>
        <v>Brazil</v>
      </c>
      <c r="T542" s="15" t="str">
        <f>VLOOKUP(T_Youtuber3[[#This Row],[CtrID]],T_Country[#Data],3,0)</f>
        <v>BR</v>
      </c>
      <c r="U542" s="15">
        <f>INDEX(T_Country[Gross tertiary education enrollment (%)],MATCH(T_Youtuber3[[#This Row],[CtrID]],T_Country[CtID],0))</f>
        <v>51.3</v>
      </c>
      <c r="V542" s="19">
        <f>_xlfn.XLOOKUP(T_Youtuber3[[#This Row],[CtrID]],T_Country[CtID],T_Country[Population])</f>
        <v>213000000</v>
      </c>
      <c r="W542" s="15" cm="1">
        <f t="array" ref="W542">_xlfn._xlws.FILTER(T_Country[Unemployment rate],T_Country[CtID]=T_Youtuber3[[#This Row],[CtrID]])</f>
        <v>12.08</v>
      </c>
      <c r="X542" s="15">
        <f>_xlfn.XLOOKUP(T_Youtuber3[[#This Row],[CtrID]],T_Country[CtID],T_Country[Urban_population])</f>
        <v>183000000</v>
      </c>
      <c r="Y542" s="15">
        <f>_xlfn.XLOOKUP(T_Youtuber3[[#This Row],[CtrID]],T_Country[CtID],T_Country[Latitude])</f>
        <v>-14.234999999999999</v>
      </c>
      <c r="Z542" s="15">
        <f>_xlfn.XLOOKUP(T_Youtuber3[[#This Row],[CtrID]],T_Country[CtID],T_Country[Longitude])</f>
        <v>-51.9253</v>
      </c>
    </row>
    <row r="543" spans="1:26">
      <c r="A543" s="15">
        <v>542</v>
      </c>
      <c r="B543" s="15" t="s">
        <v>959</v>
      </c>
      <c r="C543" s="15">
        <v>14800000</v>
      </c>
      <c r="D543" s="16">
        <v>8650000000</v>
      </c>
      <c r="E543" s="17">
        <v>13</v>
      </c>
      <c r="F543" s="15">
        <v>233</v>
      </c>
      <c r="G543" s="15">
        <v>49</v>
      </c>
      <c r="H543" s="15">
        <v>580</v>
      </c>
      <c r="I543" s="15">
        <v>153</v>
      </c>
      <c r="J543" s="15">
        <v>130</v>
      </c>
      <c r="K543" s="15">
        <v>51645000</v>
      </c>
      <c r="L543" s="15">
        <v>12900</v>
      </c>
      <c r="M543" s="15">
        <v>206600</v>
      </c>
      <c r="N543" s="15">
        <v>154900</v>
      </c>
      <c r="O543" s="15">
        <v>2500000</v>
      </c>
      <c r="P543" s="15" t="s">
        <v>39</v>
      </c>
      <c r="Q543" s="18">
        <v>39603</v>
      </c>
      <c r="R543" s="15" t="str">
        <f>INDEX(T_Category[category],MATCH(T_Youtuber3[[#This Row],[CatID]],T_Category[CatID],1))</f>
        <v>People &amp; Blogs</v>
      </c>
      <c r="S543" s="15" t="str">
        <f>VLOOKUP(T_Youtuber3[[#This Row],[CtrID]],T_Country[#Data],2,1)</f>
        <v>United States</v>
      </c>
      <c r="T543" s="15" t="str">
        <f>VLOOKUP(T_Youtuber3[[#This Row],[CtrID]],T_Country[#Data],3,0)</f>
        <v>US</v>
      </c>
      <c r="U543" s="15">
        <f>INDEX(T_Country[Gross tertiary education enrollment (%)],MATCH(T_Youtuber3[[#This Row],[CtrID]],T_Country[CtID],0))</f>
        <v>88.2</v>
      </c>
      <c r="V543" s="19">
        <f>_xlfn.XLOOKUP(T_Youtuber3[[#This Row],[CtrID]],T_Country[CtID],T_Country[Population])</f>
        <v>328000000</v>
      </c>
      <c r="W543" s="15" cm="1">
        <f t="array" ref="W543">_xlfn._xlws.FILTER(T_Country[Unemployment rate],T_Country[CtID]=T_Youtuber3[[#This Row],[CtrID]])</f>
        <v>14.7</v>
      </c>
      <c r="X543" s="15">
        <f>_xlfn.XLOOKUP(T_Youtuber3[[#This Row],[CtrID]],T_Country[CtID],T_Country[Urban_population])</f>
        <v>271000000</v>
      </c>
      <c r="Y543" s="15">
        <f>_xlfn.XLOOKUP(T_Youtuber3[[#This Row],[CtrID]],T_Country[CtID],T_Country[Latitude])</f>
        <v>37.090240000000001</v>
      </c>
      <c r="Z543" s="15">
        <f>_xlfn.XLOOKUP(T_Youtuber3[[#This Row],[CtrID]],T_Country[CtID],T_Country[Longitude])</f>
        <v>-95.712900000000005</v>
      </c>
    </row>
    <row r="544" spans="1:26">
      <c r="A544" s="15">
        <v>543</v>
      </c>
      <c r="B544" s="15" t="s">
        <v>946</v>
      </c>
      <c r="C544" s="15">
        <v>14900000</v>
      </c>
      <c r="D544" s="16">
        <v>4400000000</v>
      </c>
      <c r="E544" s="17">
        <v>9</v>
      </c>
      <c r="F544" s="15">
        <v>127</v>
      </c>
      <c r="G544" s="15">
        <v>49</v>
      </c>
      <c r="H544" s="15">
        <v>1656</v>
      </c>
      <c r="I544" s="15">
        <v>152</v>
      </c>
      <c r="J544" s="15">
        <v>129</v>
      </c>
      <c r="K544" s="15">
        <v>56358000</v>
      </c>
      <c r="L544" s="15">
        <v>14100</v>
      </c>
      <c r="M544" s="15">
        <v>225400</v>
      </c>
      <c r="N544" s="15">
        <v>169100</v>
      </c>
      <c r="O544" s="15">
        <v>2700000</v>
      </c>
      <c r="P544" s="15">
        <v>100000</v>
      </c>
      <c r="Q544" s="18">
        <v>39389</v>
      </c>
      <c r="R544" s="15" t="str">
        <f>INDEX(T_Category[category],MATCH(T_Youtuber3[[#This Row],[CatID]],T_Category[CatID],1))</f>
        <v>Music</v>
      </c>
      <c r="S544" s="15" t="str">
        <f>VLOOKUP(T_Youtuber3[[#This Row],[CtrID]],T_Country[#Data],2,1)</f>
        <v>United States</v>
      </c>
      <c r="T544" s="15" t="str">
        <f>VLOOKUP(T_Youtuber3[[#This Row],[CtrID]],T_Country[#Data],3,0)</f>
        <v>US</v>
      </c>
      <c r="U544" s="15">
        <f>INDEX(T_Country[Gross tertiary education enrollment (%)],MATCH(T_Youtuber3[[#This Row],[CtrID]],T_Country[CtID],0))</f>
        <v>88.2</v>
      </c>
      <c r="V544" s="19">
        <f>_xlfn.XLOOKUP(T_Youtuber3[[#This Row],[CtrID]],T_Country[CtID],T_Country[Population])</f>
        <v>328000000</v>
      </c>
      <c r="W544" s="15" cm="1">
        <f t="array" ref="W544">_xlfn._xlws.FILTER(T_Country[Unemployment rate],T_Country[CtID]=T_Youtuber3[[#This Row],[CtrID]])</f>
        <v>14.7</v>
      </c>
      <c r="X544" s="15">
        <f>_xlfn.XLOOKUP(T_Youtuber3[[#This Row],[CtrID]],T_Country[CtID],T_Country[Urban_population])</f>
        <v>271000000</v>
      </c>
      <c r="Y544" s="15">
        <f>_xlfn.XLOOKUP(T_Youtuber3[[#This Row],[CtrID]],T_Country[CtID],T_Country[Latitude])</f>
        <v>37.090240000000001</v>
      </c>
      <c r="Z544" s="15">
        <f>_xlfn.XLOOKUP(T_Youtuber3[[#This Row],[CtrID]],T_Country[CtID],T_Country[Longitude])</f>
        <v>-95.712900000000005</v>
      </c>
    </row>
    <row r="545" spans="1:26">
      <c r="A545" s="15">
        <v>544</v>
      </c>
      <c r="B545" s="15" t="s">
        <v>1210</v>
      </c>
      <c r="C545" s="15">
        <v>12800000</v>
      </c>
      <c r="D545" s="16">
        <v>5860000000</v>
      </c>
      <c r="E545" s="17">
        <v>2</v>
      </c>
      <c r="F545" s="15">
        <v>1727</v>
      </c>
      <c r="G545" s="15">
        <v>21</v>
      </c>
      <c r="H545" s="15">
        <v>1087</v>
      </c>
      <c r="I545" s="15">
        <v>2</v>
      </c>
      <c r="J545" s="15">
        <v>40</v>
      </c>
      <c r="K545" s="15">
        <v>35336000</v>
      </c>
      <c r="L545" s="15">
        <v>8800</v>
      </c>
      <c r="M545" s="15">
        <v>141300</v>
      </c>
      <c r="N545" s="15">
        <v>106000</v>
      </c>
      <c r="O545" s="15">
        <v>1700000</v>
      </c>
      <c r="P545" s="15" t="s">
        <v>39</v>
      </c>
      <c r="Q545" s="18">
        <v>42399</v>
      </c>
      <c r="R545" s="15" t="str">
        <f>INDEX(T_Category[category],MATCH(T_Youtuber3[[#This Row],[CatID]],T_Category[CatID],1))</f>
        <v>Comedy</v>
      </c>
      <c r="S545" s="15" t="str">
        <f>VLOOKUP(T_Youtuber3[[#This Row],[CtrID]],T_Country[#Data],2,1)</f>
        <v>Iraq</v>
      </c>
      <c r="T545" s="15" t="str">
        <f>VLOOKUP(T_Youtuber3[[#This Row],[CtrID]],T_Country[#Data],3,0)</f>
        <v>IQ</v>
      </c>
      <c r="U545" s="15">
        <f>INDEX(T_Country[Gross tertiary education enrollment (%)],MATCH(T_Youtuber3[[#This Row],[CtrID]],T_Country[CtID],0))</f>
        <v>16.2</v>
      </c>
      <c r="V545" s="19">
        <f>_xlfn.XLOOKUP(T_Youtuber3[[#This Row],[CtrID]],T_Country[CtID],T_Country[Population])</f>
        <v>39309783</v>
      </c>
      <c r="W545" s="15" cm="1">
        <f t="array" ref="W545">_xlfn._xlws.FILTER(T_Country[Unemployment rate],T_Country[CtID]=T_Youtuber3[[#This Row],[CtrID]])</f>
        <v>12.82</v>
      </c>
      <c r="X545" s="15">
        <f>_xlfn.XLOOKUP(T_Youtuber3[[#This Row],[CtrID]],T_Country[CtID],T_Country[Urban_population])</f>
        <v>27783368</v>
      </c>
      <c r="Y545" s="15">
        <f>_xlfn.XLOOKUP(T_Youtuber3[[#This Row],[CtrID]],T_Country[CtID],T_Country[Latitude])</f>
        <v>33.223190000000002</v>
      </c>
      <c r="Z545" s="15">
        <f>_xlfn.XLOOKUP(T_Youtuber3[[#This Row],[CtrID]],T_Country[CtID],T_Country[Longitude])</f>
        <v>43.679290000000002</v>
      </c>
    </row>
    <row r="546" spans="1:26">
      <c r="A546" s="15">
        <v>545</v>
      </c>
      <c r="B546" s="15" t="s">
        <v>704</v>
      </c>
      <c r="C546" s="15">
        <v>17900000</v>
      </c>
      <c r="D546" s="16">
        <v>16200000000</v>
      </c>
      <c r="E546" s="17">
        <v>16</v>
      </c>
      <c r="F546" s="15">
        <v>1426</v>
      </c>
      <c r="G546" s="15">
        <v>49</v>
      </c>
      <c r="H546" s="15">
        <v>187</v>
      </c>
      <c r="I546" s="15">
        <v>125</v>
      </c>
      <c r="J546" s="15">
        <v>27</v>
      </c>
      <c r="K546" s="16">
        <v>103000000</v>
      </c>
      <c r="L546" s="15">
        <v>25700</v>
      </c>
      <c r="M546" s="15">
        <v>410500</v>
      </c>
      <c r="N546" s="15">
        <v>307900</v>
      </c>
      <c r="O546" s="15">
        <v>4900000</v>
      </c>
      <c r="P546" s="15">
        <v>100000</v>
      </c>
      <c r="Q546" s="18">
        <v>39847</v>
      </c>
      <c r="R546" s="15" t="str">
        <f>INDEX(T_Category[category],MATCH(T_Youtuber3[[#This Row],[CatID]],T_Category[CatID],1))</f>
        <v>Shows</v>
      </c>
      <c r="S546" s="15" t="str">
        <f>VLOOKUP(T_Youtuber3[[#This Row],[CtrID]],T_Country[#Data],2,1)</f>
        <v>United States</v>
      </c>
      <c r="T546" s="15" t="str">
        <f>VLOOKUP(T_Youtuber3[[#This Row],[CtrID]],T_Country[#Data],3,0)</f>
        <v>US</v>
      </c>
      <c r="U546" s="15">
        <f>INDEX(T_Country[Gross tertiary education enrollment (%)],MATCH(T_Youtuber3[[#This Row],[CtrID]],T_Country[CtID],0))</f>
        <v>88.2</v>
      </c>
      <c r="V546" s="19">
        <f>_xlfn.XLOOKUP(T_Youtuber3[[#This Row],[CtrID]],T_Country[CtID],T_Country[Population])</f>
        <v>328000000</v>
      </c>
      <c r="W546" s="15" cm="1">
        <f t="array" ref="W546">_xlfn._xlws.FILTER(T_Country[Unemployment rate],T_Country[CtID]=T_Youtuber3[[#This Row],[CtrID]])</f>
        <v>14.7</v>
      </c>
      <c r="X546" s="15">
        <f>_xlfn.XLOOKUP(T_Youtuber3[[#This Row],[CtrID]],T_Country[CtID],T_Country[Urban_population])</f>
        <v>271000000</v>
      </c>
      <c r="Y546" s="15">
        <f>_xlfn.XLOOKUP(T_Youtuber3[[#This Row],[CtrID]],T_Country[CtID],T_Country[Latitude])</f>
        <v>37.090240000000001</v>
      </c>
      <c r="Z546" s="15">
        <f>_xlfn.XLOOKUP(T_Youtuber3[[#This Row],[CtrID]],T_Country[CtID],T_Country[Longitude])</f>
        <v>-95.712900000000005</v>
      </c>
    </row>
    <row r="547" spans="1:26">
      <c r="A547" s="15">
        <v>546</v>
      </c>
      <c r="B547" s="15" t="s">
        <v>1247</v>
      </c>
      <c r="C547" s="15">
        <v>12500000</v>
      </c>
      <c r="D547" s="16">
        <v>3140000000</v>
      </c>
      <c r="E547" s="17">
        <v>19</v>
      </c>
      <c r="F547" s="15">
        <v>766</v>
      </c>
      <c r="G547" s="15">
        <v>29</v>
      </c>
      <c r="H547" s="15">
        <v>2691</v>
      </c>
      <c r="I547" s="15">
        <v>33</v>
      </c>
      <c r="J547" s="15">
        <v>171</v>
      </c>
      <c r="K547" s="15">
        <v>31007000</v>
      </c>
      <c r="L547" s="15">
        <v>7800</v>
      </c>
      <c r="M547" s="15">
        <v>124000</v>
      </c>
      <c r="N547" s="15">
        <v>93000</v>
      </c>
      <c r="O547" s="15">
        <v>1500000</v>
      </c>
      <c r="P547" s="15" t="s">
        <v>39</v>
      </c>
      <c r="Q547" s="18">
        <v>42191</v>
      </c>
      <c r="R547" s="15" t="str">
        <f>INDEX(T_Category[category],MATCH(T_Youtuber3[[#This Row],[CatID]],T_Category[CatID],1))</f>
        <v>Travel &amp; Events</v>
      </c>
      <c r="S547" s="15" t="str">
        <f>VLOOKUP(T_Youtuber3[[#This Row],[CtrID]],T_Country[#Data],2,1)</f>
        <v>Mexico</v>
      </c>
      <c r="T547" s="15" t="str">
        <f>VLOOKUP(T_Youtuber3[[#This Row],[CtrID]],T_Country[#Data],3,0)</f>
        <v>MX</v>
      </c>
      <c r="U547" s="15">
        <f>INDEX(T_Country[Gross tertiary education enrollment (%)],MATCH(T_Youtuber3[[#This Row],[CtrID]],T_Country[CtID],0))</f>
        <v>40.200000000000003</v>
      </c>
      <c r="V547" s="19">
        <f>_xlfn.XLOOKUP(T_Youtuber3[[#This Row],[CtrID]],T_Country[CtID],T_Country[Population])</f>
        <v>126000000</v>
      </c>
      <c r="W547" s="15" cm="1">
        <f t="array" ref="W547">_xlfn._xlws.FILTER(T_Country[Unemployment rate],T_Country[CtID]=T_Youtuber3[[#This Row],[CtrID]])</f>
        <v>3.42</v>
      </c>
      <c r="X547" s="15">
        <f>_xlfn.XLOOKUP(T_Youtuber3[[#This Row],[CtrID]],T_Country[CtID],T_Country[Urban_population])</f>
        <v>103000000</v>
      </c>
      <c r="Y547" s="15">
        <f>_xlfn.XLOOKUP(T_Youtuber3[[#This Row],[CtrID]],T_Country[CtID],T_Country[Latitude])</f>
        <v>23.634499999999999</v>
      </c>
      <c r="Z547" s="15">
        <f>_xlfn.XLOOKUP(T_Youtuber3[[#This Row],[CtrID]],T_Country[CtID],T_Country[Longitude])</f>
        <v>-102.553</v>
      </c>
    </row>
    <row r="548" spans="1:26">
      <c r="A548" s="15">
        <v>547</v>
      </c>
      <c r="B548" s="15" t="s">
        <v>587</v>
      </c>
      <c r="C548" s="15">
        <v>20200000</v>
      </c>
      <c r="D548" s="16">
        <v>6100000000</v>
      </c>
      <c r="E548" s="17">
        <v>6</v>
      </c>
      <c r="F548" s="15">
        <v>3713</v>
      </c>
      <c r="G548" s="15">
        <v>20</v>
      </c>
      <c r="H548" s="15">
        <v>1023</v>
      </c>
      <c r="I548" s="15">
        <v>11</v>
      </c>
      <c r="J548" s="15">
        <v>27</v>
      </c>
      <c r="K548" s="15">
        <v>64489000</v>
      </c>
      <c r="L548" s="15">
        <v>16100</v>
      </c>
      <c r="M548" s="15">
        <v>258000</v>
      </c>
      <c r="N548" s="15">
        <v>193500</v>
      </c>
      <c r="O548" s="15">
        <v>3100000</v>
      </c>
      <c r="P548" s="15">
        <v>200000</v>
      </c>
      <c r="Q548" s="18">
        <v>41713</v>
      </c>
      <c r="R548" s="15" t="str">
        <f>INDEX(T_Category[category],MATCH(T_Youtuber3[[#This Row],[CatID]],T_Category[CatID],1))</f>
        <v>Gaming</v>
      </c>
      <c r="S548" s="15" t="str">
        <f>VLOOKUP(T_Youtuber3[[#This Row],[CtrID]],T_Country[#Data],2,1)</f>
        <v>Indonesia</v>
      </c>
      <c r="T548" s="15" t="str">
        <f>VLOOKUP(T_Youtuber3[[#This Row],[CtrID]],T_Country[#Data],3,0)</f>
        <v>ID</v>
      </c>
      <c r="U548" s="15">
        <f>INDEX(T_Country[Gross tertiary education enrollment (%)],MATCH(T_Youtuber3[[#This Row],[CtrID]],T_Country[CtID],0))</f>
        <v>36.299999999999997</v>
      </c>
      <c r="V548" s="19">
        <f>_xlfn.XLOOKUP(T_Youtuber3[[#This Row],[CtrID]],T_Country[CtID],T_Country[Population])</f>
        <v>270000000</v>
      </c>
      <c r="W548" s="15" cm="1">
        <f t="array" ref="W548">_xlfn._xlws.FILTER(T_Country[Unemployment rate],T_Country[CtID]=T_Youtuber3[[#This Row],[CtrID]])</f>
        <v>4.6900000000000004</v>
      </c>
      <c r="X548" s="15">
        <f>_xlfn.XLOOKUP(T_Youtuber3[[#This Row],[CtrID]],T_Country[CtID],T_Country[Urban_population])</f>
        <v>152000000</v>
      </c>
      <c r="Y548" s="15">
        <f>_xlfn.XLOOKUP(T_Youtuber3[[#This Row],[CtrID]],T_Country[CtID],T_Country[Latitude])</f>
        <v>-0.78927999999999998</v>
      </c>
      <c r="Z548" s="15">
        <f>_xlfn.XLOOKUP(T_Youtuber3[[#This Row],[CtrID]],T_Country[CtID],T_Country[Longitude])</f>
        <v>113.9213</v>
      </c>
    </row>
    <row r="549" spans="1:26">
      <c r="A549" s="15">
        <v>548</v>
      </c>
      <c r="B549" s="15" t="s">
        <v>340</v>
      </c>
      <c r="C549" s="15">
        <v>28200000</v>
      </c>
      <c r="D549" s="16">
        <v>14400000000</v>
      </c>
      <c r="E549" s="17">
        <v>9</v>
      </c>
      <c r="F549" s="15">
        <v>15</v>
      </c>
      <c r="G549" s="15">
        <v>49</v>
      </c>
      <c r="H549" s="15">
        <v>242</v>
      </c>
      <c r="I549" s="15">
        <v>54</v>
      </c>
      <c r="J549" s="15">
        <v>59</v>
      </c>
      <c r="K549" s="16">
        <v>159000000</v>
      </c>
      <c r="L549" s="15">
        <v>39600</v>
      </c>
      <c r="M549" s="15">
        <v>634400</v>
      </c>
      <c r="N549" s="15">
        <v>475800</v>
      </c>
      <c r="O549" s="15">
        <v>7600000</v>
      </c>
      <c r="P549" s="15">
        <v>200000</v>
      </c>
      <c r="Q549" s="18">
        <v>38525</v>
      </c>
      <c r="R549" s="15" t="str">
        <f>INDEX(T_Category[category],MATCH(T_Youtuber3[[#This Row],[CatID]],T_Category[CatID],1))</f>
        <v>Music</v>
      </c>
      <c r="S549" s="15" t="str">
        <f>VLOOKUP(T_Youtuber3[[#This Row],[CtrID]],T_Country[#Data],2,1)</f>
        <v>United States</v>
      </c>
      <c r="T549" s="15" t="str">
        <f>VLOOKUP(T_Youtuber3[[#This Row],[CtrID]],T_Country[#Data],3,0)</f>
        <v>US</v>
      </c>
      <c r="U549" s="15">
        <f>INDEX(T_Country[Gross tertiary education enrollment (%)],MATCH(T_Youtuber3[[#This Row],[CtrID]],T_Country[CtID],0))</f>
        <v>88.2</v>
      </c>
      <c r="V549" s="19">
        <f>_xlfn.XLOOKUP(T_Youtuber3[[#This Row],[CtrID]],T_Country[CtID],T_Country[Population])</f>
        <v>328000000</v>
      </c>
      <c r="W549" s="15" cm="1">
        <f t="array" ref="W549">_xlfn._xlws.FILTER(T_Country[Unemployment rate],T_Country[CtID]=T_Youtuber3[[#This Row],[CtrID]])</f>
        <v>14.7</v>
      </c>
      <c r="X549" s="15">
        <f>_xlfn.XLOOKUP(T_Youtuber3[[#This Row],[CtrID]],T_Country[CtID],T_Country[Urban_population])</f>
        <v>271000000</v>
      </c>
      <c r="Y549" s="15">
        <f>_xlfn.XLOOKUP(T_Youtuber3[[#This Row],[CtrID]],T_Country[CtID],T_Country[Latitude])</f>
        <v>37.090240000000001</v>
      </c>
      <c r="Z549" s="15">
        <f>_xlfn.XLOOKUP(T_Youtuber3[[#This Row],[CtrID]],T_Country[CtID],T_Country[Longitude])</f>
        <v>-95.712900000000005</v>
      </c>
    </row>
    <row r="550" spans="1:26">
      <c r="A550" s="15">
        <v>549</v>
      </c>
      <c r="B550" s="15" t="s">
        <v>1288</v>
      </c>
      <c r="C550" s="15">
        <v>12400000</v>
      </c>
      <c r="D550" s="16">
        <v>6990000000</v>
      </c>
      <c r="E550" s="17">
        <v>9</v>
      </c>
      <c r="F550" s="15">
        <v>99</v>
      </c>
      <c r="G550" s="15">
        <v>49</v>
      </c>
      <c r="H550" s="15">
        <v>833</v>
      </c>
      <c r="I550" s="15">
        <v>175</v>
      </c>
      <c r="J550" s="15">
        <v>171</v>
      </c>
      <c r="K550" s="15">
        <v>49412000</v>
      </c>
      <c r="L550" s="15">
        <v>12400</v>
      </c>
      <c r="M550" s="15">
        <v>197600</v>
      </c>
      <c r="N550" s="15">
        <v>148200</v>
      </c>
      <c r="O550" s="15">
        <v>2400000</v>
      </c>
      <c r="P550" s="15">
        <v>100000</v>
      </c>
      <c r="Q550" s="18">
        <v>40925</v>
      </c>
      <c r="R550" s="15" t="str">
        <f>INDEX(T_Category[category],MATCH(T_Youtuber3[[#This Row],[CatID]],T_Category[CatID],1))</f>
        <v>Music</v>
      </c>
      <c r="S550" s="15" t="str">
        <f>VLOOKUP(T_Youtuber3[[#This Row],[CtrID]],T_Country[#Data],2,1)</f>
        <v>United States</v>
      </c>
      <c r="T550" s="15" t="str">
        <f>VLOOKUP(T_Youtuber3[[#This Row],[CtrID]],T_Country[#Data],3,0)</f>
        <v>US</v>
      </c>
      <c r="U550" s="15">
        <f>INDEX(T_Country[Gross tertiary education enrollment (%)],MATCH(T_Youtuber3[[#This Row],[CtrID]],T_Country[CtID],0))</f>
        <v>88.2</v>
      </c>
      <c r="V550" s="19">
        <f>_xlfn.XLOOKUP(T_Youtuber3[[#This Row],[CtrID]],T_Country[CtID],T_Country[Population])</f>
        <v>328000000</v>
      </c>
      <c r="W550" s="15" cm="1">
        <f t="array" ref="W550">_xlfn._xlws.FILTER(T_Country[Unemployment rate],T_Country[CtID]=T_Youtuber3[[#This Row],[CtrID]])</f>
        <v>14.7</v>
      </c>
      <c r="X550" s="15">
        <f>_xlfn.XLOOKUP(T_Youtuber3[[#This Row],[CtrID]],T_Country[CtID],T_Country[Urban_population])</f>
        <v>271000000</v>
      </c>
      <c r="Y550" s="15">
        <f>_xlfn.XLOOKUP(T_Youtuber3[[#This Row],[CtrID]],T_Country[CtID],T_Country[Latitude])</f>
        <v>37.090240000000001</v>
      </c>
      <c r="Z550" s="15">
        <f>_xlfn.XLOOKUP(T_Youtuber3[[#This Row],[CtrID]],T_Country[CtID],T_Country[Longitude])</f>
        <v>-95.712900000000005</v>
      </c>
    </row>
    <row r="551" spans="1:26">
      <c r="A551" s="15">
        <v>550</v>
      </c>
      <c r="B551" s="15" t="s">
        <v>195</v>
      </c>
      <c r="C551" s="15">
        <v>39100000</v>
      </c>
      <c r="D551" s="16">
        <v>16100000000</v>
      </c>
      <c r="E551" s="17">
        <v>6</v>
      </c>
      <c r="F551" s="15">
        <v>1876</v>
      </c>
      <c r="G551" s="15">
        <v>41</v>
      </c>
      <c r="H551" s="15">
        <v>188</v>
      </c>
      <c r="I551" s="15">
        <v>1</v>
      </c>
      <c r="J551" s="15">
        <v>4</v>
      </c>
      <c r="K551" s="16">
        <v>264000000</v>
      </c>
      <c r="L551" s="15">
        <v>66000</v>
      </c>
      <c r="M551" s="15">
        <v>1100000</v>
      </c>
      <c r="N551" s="15">
        <v>792300</v>
      </c>
      <c r="O551" s="15">
        <v>12700000</v>
      </c>
      <c r="P551" s="15">
        <v>800000</v>
      </c>
      <c r="Q551" s="18">
        <v>42198</v>
      </c>
      <c r="R551" s="15" t="str">
        <f>INDEX(T_Category[category],MATCH(T_Youtuber3[[#This Row],[CatID]],T_Category[CatID],1))</f>
        <v>Gaming</v>
      </c>
      <c r="S551" s="15" t="str">
        <f>VLOOKUP(T_Youtuber3[[#This Row],[CtrID]],T_Country[#Data],2,1)</f>
        <v>Spain</v>
      </c>
      <c r="T551" s="15" t="str">
        <f>VLOOKUP(T_Youtuber3[[#This Row],[CtrID]],T_Country[#Data],3,0)</f>
        <v>ES</v>
      </c>
      <c r="U551" s="15">
        <f>INDEX(T_Country[Gross tertiary education enrollment (%)],MATCH(T_Youtuber3[[#This Row],[CtrID]],T_Country[CtID],0))</f>
        <v>88.9</v>
      </c>
      <c r="V551" s="19">
        <f>_xlfn.XLOOKUP(T_Youtuber3[[#This Row],[CtrID]],T_Country[CtID],T_Country[Population])</f>
        <v>47076781</v>
      </c>
      <c r="W551" s="15" cm="1">
        <f t="array" ref="W551">_xlfn._xlws.FILTER(T_Country[Unemployment rate],T_Country[CtID]=T_Youtuber3[[#This Row],[CtrID]])</f>
        <v>13.96</v>
      </c>
      <c r="X551" s="15">
        <f>_xlfn.XLOOKUP(T_Youtuber3[[#This Row],[CtrID]],T_Country[CtID],T_Country[Urban_population])</f>
        <v>37927409</v>
      </c>
      <c r="Y551" s="15">
        <f>_xlfn.XLOOKUP(T_Youtuber3[[#This Row],[CtrID]],T_Country[CtID],T_Country[Latitude])</f>
        <v>40.46367</v>
      </c>
      <c r="Z551" s="15">
        <f>_xlfn.XLOOKUP(T_Youtuber3[[#This Row],[CtrID]],T_Country[CtID],T_Country[Longitude])</f>
        <v>-3.7492200000000002</v>
      </c>
    </row>
    <row r="552" spans="1:26">
      <c r="A552" s="15">
        <v>551</v>
      </c>
      <c r="B552" s="15" t="s">
        <v>675</v>
      </c>
      <c r="C552" s="15">
        <v>18300000</v>
      </c>
      <c r="D552" s="16">
        <v>7760000000</v>
      </c>
      <c r="E552" s="17">
        <v>4</v>
      </c>
      <c r="F552" s="15">
        <v>142</v>
      </c>
      <c r="G552" s="15">
        <v>49</v>
      </c>
      <c r="H552" s="15">
        <v>696</v>
      </c>
      <c r="I552" s="15">
        <v>121</v>
      </c>
      <c r="J552" s="15">
        <v>117</v>
      </c>
      <c r="K552" s="16">
        <v>128000000</v>
      </c>
      <c r="L552" s="15">
        <v>32000</v>
      </c>
      <c r="M552" s="15">
        <v>511900</v>
      </c>
      <c r="N552" s="15">
        <v>383900</v>
      </c>
      <c r="O552" s="15">
        <v>6100000</v>
      </c>
      <c r="P552" s="15">
        <v>100000</v>
      </c>
      <c r="Q552" s="18">
        <v>40071</v>
      </c>
      <c r="R552" s="15" t="str">
        <f>INDEX(T_Category[category],MATCH(T_Youtuber3[[#This Row],[CatID]],T_Category[CatID],1))</f>
        <v>Entertainment</v>
      </c>
      <c r="S552" s="15" t="str">
        <f>VLOOKUP(T_Youtuber3[[#This Row],[CtrID]],T_Country[#Data],2,1)</f>
        <v>United States</v>
      </c>
      <c r="T552" s="15" t="str">
        <f>VLOOKUP(T_Youtuber3[[#This Row],[CtrID]],T_Country[#Data],3,0)</f>
        <v>US</v>
      </c>
      <c r="U552" s="15">
        <f>INDEX(T_Country[Gross tertiary education enrollment (%)],MATCH(T_Youtuber3[[#This Row],[CtrID]],T_Country[CtID],0))</f>
        <v>88.2</v>
      </c>
      <c r="V552" s="19">
        <f>_xlfn.XLOOKUP(T_Youtuber3[[#This Row],[CtrID]],T_Country[CtID],T_Country[Population])</f>
        <v>328000000</v>
      </c>
      <c r="W552" s="15" cm="1">
        <f t="array" ref="W552">_xlfn._xlws.FILTER(T_Country[Unemployment rate],T_Country[CtID]=T_Youtuber3[[#This Row],[CtrID]])</f>
        <v>14.7</v>
      </c>
      <c r="X552" s="15">
        <f>_xlfn.XLOOKUP(T_Youtuber3[[#This Row],[CtrID]],T_Country[CtID],T_Country[Urban_population])</f>
        <v>271000000</v>
      </c>
      <c r="Y552" s="15">
        <f>_xlfn.XLOOKUP(T_Youtuber3[[#This Row],[CtrID]],T_Country[CtID],T_Country[Latitude])</f>
        <v>37.090240000000001</v>
      </c>
      <c r="Z552" s="15">
        <f>_xlfn.XLOOKUP(T_Youtuber3[[#This Row],[CtrID]],T_Country[CtID],T_Country[Longitude])</f>
        <v>-95.712900000000005</v>
      </c>
    </row>
    <row r="553" spans="1:26">
      <c r="A553" s="15">
        <v>552</v>
      </c>
      <c r="B553" s="15" t="s">
        <v>545</v>
      </c>
      <c r="C553" s="15">
        <v>20900000</v>
      </c>
      <c r="D553" s="15">
        <v>0</v>
      </c>
      <c r="E553" s="17">
        <v>10</v>
      </c>
      <c r="F553" s="15">
        <v>0</v>
      </c>
      <c r="G553" s="15">
        <v>42</v>
      </c>
      <c r="H553" s="15">
        <v>4057944</v>
      </c>
      <c r="I553" s="15" t="s">
        <v>39</v>
      </c>
      <c r="J553" s="15">
        <v>24</v>
      </c>
      <c r="K553" s="15" t="s">
        <v>39</v>
      </c>
      <c r="L553" s="15">
        <v>0</v>
      </c>
      <c r="M553" s="15">
        <v>0</v>
      </c>
      <c r="N553" s="15">
        <v>0</v>
      </c>
      <c r="O553" s="15">
        <v>0</v>
      </c>
      <c r="P553" s="15">
        <v>300000</v>
      </c>
      <c r="Q553" s="18">
        <v>41628</v>
      </c>
      <c r="R553" s="15" t="str">
        <f>INDEX(T_Category[category],MATCH(T_Youtuber3[[#This Row],[CatID]],T_Category[CatID],1))</f>
        <v>nan</v>
      </c>
      <c r="S553" s="15" t="str">
        <f>VLOOKUP(T_Youtuber3[[#This Row],[CtrID]],T_Country[#Data],2,1)</f>
        <v>Sweden</v>
      </c>
      <c r="T553" s="15" t="str">
        <f>VLOOKUP(T_Youtuber3[[#This Row],[CtrID]],T_Country[#Data],3,0)</f>
        <v>SE</v>
      </c>
      <c r="U553" s="15">
        <f>INDEX(T_Country[Gross tertiary education enrollment (%)],MATCH(T_Youtuber3[[#This Row],[CtrID]],T_Country[CtID],0))</f>
        <v>67</v>
      </c>
      <c r="V553" s="19">
        <f>_xlfn.XLOOKUP(T_Youtuber3[[#This Row],[CtrID]],T_Country[CtID],T_Country[Population])</f>
        <v>10285453</v>
      </c>
      <c r="W553" s="15" cm="1">
        <f t="array" ref="W553">_xlfn._xlws.FILTER(T_Country[Unemployment rate],T_Country[CtID]=T_Youtuber3[[#This Row],[CtrID]])</f>
        <v>6.48</v>
      </c>
      <c r="X553" s="15">
        <f>_xlfn.XLOOKUP(T_Youtuber3[[#This Row],[CtrID]],T_Country[CtID],T_Country[Urban_population])</f>
        <v>9021165</v>
      </c>
      <c r="Y553" s="15">
        <f>_xlfn.XLOOKUP(T_Youtuber3[[#This Row],[CtrID]],T_Country[CtID],T_Country[Latitude])</f>
        <v>60.128160000000001</v>
      </c>
      <c r="Z553" s="15">
        <f>_xlfn.XLOOKUP(T_Youtuber3[[#This Row],[CtrID]],T_Country[CtID],T_Country[Longitude])</f>
        <v>18.6435</v>
      </c>
    </row>
    <row r="554" spans="1:26">
      <c r="A554" s="15">
        <v>553</v>
      </c>
      <c r="B554" s="15" t="s">
        <v>988</v>
      </c>
      <c r="C554" s="15">
        <v>14600000</v>
      </c>
      <c r="D554" s="16">
        <v>2750000000</v>
      </c>
      <c r="E554" s="17">
        <v>7</v>
      </c>
      <c r="F554" s="15">
        <v>603</v>
      </c>
      <c r="G554" s="15">
        <v>29</v>
      </c>
      <c r="H554" s="15">
        <v>3248</v>
      </c>
      <c r="I554" s="15">
        <v>27</v>
      </c>
      <c r="J554" s="15">
        <v>131</v>
      </c>
      <c r="K554" s="15">
        <v>50677000</v>
      </c>
      <c r="L554" s="15">
        <v>12700</v>
      </c>
      <c r="M554" s="15">
        <v>202700</v>
      </c>
      <c r="N554" s="15">
        <v>152000</v>
      </c>
      <c r="O554" s="15">
        <v>2400000</v>
      </c>
      <c r="P554" s="15">
        <v>100000</v>
      </c>
      <c r="Q554" s="18">
        <v>41814</v>
      </c>
      <c r="R554" s="15" t="str">
        <f>INDEX(T_Category[category],MATCH(T_Youtuber3[[#This Row],[CatID]],T_Category[CatID],1))</f>
        <v>Howto &amp; Style</v>
      </c>
      <c r="S554" s="15" t="str">
        <f>VLOOKUP(T_Youtuber3[[#This Row],[CtrID]],T_Country[#Data],2,1)</f>
        <v>Mexico</v>
      </c>
      <c r="T554" s="15" t="str">
        <f>VLOOKUP(T_Youtuber3[[#This Row],[CtrID]],T_Country[#Data],3,0)</f>
        <v>MX</v>
      </c>
      <c r="U554" s="15">
        <f>INDEX(T_Country[Gross tertiary education enrollment (%)],MATCH(T_Youtuber3[[#This Row],[CtrID]],T_Country[CtID],0))</f>
        <v>40.200000000000003</v>
      </c>
      <c r="V554" s="19">
        <f>_xlfn.XLOOKUP(T_Youtuber3[[#This Row],[CtrID]],T_Country[CtID],T_Country[Population])</f>
        <v>126000000</v>
      </c>
      <c r="W554" s="15" cm="1">
        <f t="array" ref="W554">_xlfn._xlws.FILTER(T_Country[Unemployment rate],T_Country[CtID]=T_Youtuber3[[#This Row],[CtrID]])</f>
        <v>3.42</v>
      </c>
      <c r="X554" s="15">
        <f>_xlfn.XLOOKUP(T_Youtuber3[[#This Row],[CtrID]],T_Country[CtID],T_Country[Urban_population])</f>
        <v>103000000</v>
      </c>
      <c r="Y554" s="15">
        <f>_xlfn.XLOOKUP(T_Youtuber3[[#This Row],[CtrID]],T_Country[CtID],T_Country[Latitude])</f>
        <v>23.634499999999999</v>
      </c>
      <c r="Z554" s="15">
        <f>_xlfn.XLOOKUP(T_Youtuber3[[#This Row],[CtrID]],T_Country[CtID],T_Country[Longitude])</f>
        <v>-102.553</v>
      </c>
    </row>
    <row r="555" spans="1:26">
      <c r="A555" s="15">
        <v>554</v>
      </c>
      <c r="B555" s="15" t="s">
        <v>453</v>
      </c>
      <c r="C555" s="15">
        <v>23500000</v>
      </c>
      <c r="D555" s="16">
        <v>14700000000</v>
      </c>
      <c r="E555" s="17">
        <v>13</v>
      </c>
      <c r="F555" s="15">
        <v>1044</v>
      </c>
      <c r="G555" s="15">
        <v>48</v>
      </c>
      <c r="H555" s="15">
        <v>235</v>
      </c>
      <c r="I555" s="15">
        <v>13</v>
      </c>
      <c r="J555" s="15">
        <v>76</v>
      </c>
      <c r="K555" s="15">
        <v>59629000</v>
      </c>
      <c r="L555" s="15">
        <v>14900</v>
      </c>
      <c r="M555" s="15">
        <v>238500</v>
      </c>
      <c r="N555" s="15">
        <v>178900</v>
      </c>
      <c r="O555" s="15">
        <v>2900000</v>
      </c>
      <c r="P555" s="15" t="s">
        <v>39</v>
      </c>
      <c r="Q555" s="18">
        <v>41960</v>
      </c>
      <c r="R555" s="15" t="str">
        <f>INDEX(T_Category[category],MATCH(T_Youtuber3[[#This Row],[CatID]],T_Category[CatID],1))</f>
        <v>People &amp; Blogs</v>
      </c>
      <c r="S555" s="15" t="str">
        <f>VLOOKUP(T_Youtuber3[[#This Row],[CtrID]],T_Country[#Data],2,1)</f>
        <v>United Kingdom</v>
      </c>
      <c r="T555" s="15" t="str">
        <f>VLOOKUP(T_Youtuber3[[#This Row],[CtrID]],T_Country[#Data],3,0)</f>
        <v>GB</v>
      </c>
      <c r="U555" s="15">
        <f>INDEX(T_Country[Gross tertiary education enrollment (%)],MATCH(T_Youtuber3[[#This Row],[CtrID]],T_Country[CtID],0))</f>
        <v>60</v>
      </c>
      <c r="V555" s="19">
        <f>_xlfn.XLOOKUP(T_Youtuber3[[#This Row],[CtrID]],T_Country[CtID],T_Country[Population])</f>
        <v>66834405</v>
      </c>
      <c r="W555" s="15" cm="1">
        <f t="array" ref="W555">_xlfn._xlws.FILTER(T_Country[Unemployment rate],T_Country[CtID]=T_Youtuber3[[#This Row],[CtrID]])</f>
        <v>3.85</v>
      </c>
      <c r="X555" s="15">
        <f>_xlfn.XLOOKUP(T_Youtuber3[[#This Row],[CtrID]],T_Country[CtID],T_Country[Urban_population])</f>
        <v>55908316</v>
      </c>
      <c r="Y555" s="15">
        <f>_xlfn.XLOOKUP(T_Youtuber3[[#This Row],[CtrID]],T_Country[CtID],T_Country[Latitude])</f>
        <v>55.378050000000002</v>
      </c>
      <c r="Z555" s="15">
        <f>_xlfn.XLOOKUP(T_Youtuber3[[#This Row],[CtrID]],T_Country[CtID],T_Country[Longitude])</f>
        <v>-3.4359700000000002</v>
      </c>
    </row>
    <row r="556" spans="1:26">
      <c r="A556" s="15">
        <v>555</v>
      </c>
      <c r="B556" s="15" t="s">
        <v>724</v>
      </c>
      <c r="C556" s="15">
        <v>17600000</v>
      </c>
      <c r="D556" s="16">
        <v>2270000000</v>
      </c>
      <c r="E556" s="17">
        <v>2</v>
      </c>
      <c r="F556" s="15">
        <v>233</v>
      </c>
      <c r="G556" s="15">
        <v>29</v>
      </c>
      <c r="H556" s="15">
        <v>4139</v>
      </c>
      <c r="I556" s="15">
        <v>17</v>
      </c>
      <c r="J556" s="15">
        <v>25</v>
      </c>
      <c r="K556" s="15">
        <v>27445000</v>
      </c>
      <c r="L556" s="15">
        <v>6900</v>
      </c>
      <c r="M556" s="15">
        <v>109800</v>
      </c>
      <c r="N556" s="15">
        <v>82300</v>
      </c>
      <c r="O556" s="15">
        <v>1300000</v>
      </c>
      <c r="P556" s="15">
        <v>100000</v>
      </c>
      <c r="Q556" s="18">
        <v>40548</v>
      </c>
      <c r="R556" s="15" t="str">
        <f>INDEX(T_Category[category],MATCH(T_Youtuber3[[#This Row],[CatID]],T_Category[CatID],1))</f>
        <v>Comedy</v>
      </c>
      <c r="S556" s="15" t="str">
        <f>VLOOKUP(T_Youtuber3[[#This Row],[CtrID]],T_Country[#Data],2,1)</f>
        <v>Mexico</v>
      </c>
      <c r="T556" s="15" t="str">
        <f>VLOOKUP(T_Youtuber3[[#This Row],[CtrID]],T_Country[#Data],3,0)</f>
        <v>MX</v>
      </c>
      <c r="U556" s="15">
        <f>INDEX(T_Country[Gross tertiary education enrollment (%)],MATCH(T_Youtuber3[[#This Row],[CtrID]],T_Country[CtID],0))</f>
        <v>40.200000000000003</v>
      </c>
      <c r="V556" s="19">
        <f>_xlfn.XLOOKUP(T_Youtuber3[[#This Row],[CtrID]],T_Country[CtID],T_Country[Population])</f>
        <v>126000000</v>
      </c>
      <c r="W556" s="15" cm="1">
        <f t="array" ref="W556">_xlfn._xlws.FILTER(T_Country[Unemployment rate],T_Country[CtID]=T_Youtuber3[[#This Row],[CtrID]])</f>
        <v>3.42</v>
      </c>
      <c r="X556" s="15">
        <f>_xlfn.XLOOKUP(T_Youtuber3[[#This Row],[CtrID]],T_Country[CtID],T_Country[Urban_population])</f>
        <v>103000000</v>
      </c>
      <c r="Y556" s="15">
        <f>_xlfn.XLOOKUP(T_Youtuber3[[#This Row],[CtrID]],T_Country[CtID],T_Country[Latitude])</f>
        <v>23.634499999999999</v>
      </c>
      <c r="Z556" s="15">
        <f>_xlfn.XLOOKUP(T_Youtuber3[[#This Row],[CtrID]],T_Country[CtID],T_Country[Longitude])</f>
        <v>-102.553</v>
      </c>
    </row>
    <row r="557" spans="1:26">
      <c r="A557" s="15">
        <v>556</v>
      </c>
      <c r="B557" s="15" t="s">
        <v>443</v>
      </c>
      <c r="C557" s="15">
        <v>23700000</v>
      </c>
      <c r="D557" s="16">
        <v>15500000000</v>
      </c>
      <c r="E557" s="17">
        <v>13</v>
      </c>
      <c r="F557" s="15">
        <v>1099</v>
      </c>
      <c r="G557" s="15">
        <v>48</v>
      </c>
      <c r="H557" s="15">
        <v>208</v>
      </c>
      <c r="I557" s="15">
        <v>11</v>
      </c>
      <c r="J557" s="15">
        <v>74</v>
      </c>
      <c r="K557" s="15">
        <v>32817000</v>
      </c>
      <c r="L557" s="15">
        <v>8200</v>
      </c>
      <c r="M557" s="15">
        <v>131300</v>
      </c>
      <c r="N557" s="15">
        <v>98400</v>
      </c>
      <c r="O557" s="15">
        <v>1600000</v>
      </c>
      <c r="P557" s="15" t="s">
        <v>39</v>
      </c>
      <c r="Q557" s="18">
        <v>41904</v>
      </c>
      <c r="R557" s="15" t="str">
        <f>INDEX(T_Category[category],MATCH(T_Youtuber3[[#This Row],[CatID]],T_Category[CatID],1))</f>
        <v>People &amp; Blogs</v>
      </c>
      <c r="S557" s="15" t="str">
        <f>VLOOKUP(T_Youtuber3[[#This Row],[CtrID]],T_Country[#Data],2,1)</f>
        <v>United Kingdom</v>
      </c>
      <c r="T557" s="15" t="str">
        <f>VLOOKUP(T_Youtuber3[[#This Row],[CtrID]],T_Country[#Data],3,0)</f>
        <v>GB</v>
      </c>
      <c r="U557" s="15">
        <f>INDEX(T_Country[Gross tertiary education enrollment (%)],MATCH(T_Youtuber3[[#This Row],[CtrID]],T_Country[CtID],0))</f>
        <v>60</v>
      </c>
      <c r="V557" s="19">
        <f>_xlfn.XLOOKUP(T_Youtuber3[[#This Row],[CtrID]],T_Country[CtID],T_Country[Population])</f>
        <v>66834405</v>
      </c>
      <c r="W557" s="15" cm="1">
        <f t="array" ref="W557">_xlfn._xlws.FILTER(T_Country[Unemployment rate],T_Country[CtID]=T_Youtuber3[[#This Row],[CtrID]])</f>
        <v>3.85</v>
      </c>
      <c r="X557" s="15">
        <f>_xlfn.XLOOKUP(T_Youtuber3[[#This Row],[CtrID]],T_Country[CtID],T_Country[Urban_population])</f>
        <v>55908316</v>
      </c>
      <c r="Y557" s="15">
        <f>_xlfn.XLOOKUP(T_Youtuber3[[#This Row],[CtrID]],T_Country[CtID],T_Country[Latitude])</f>
        <v>55.378050000000002</v>
      </c>
      <c r="Z557" s="15">
        <f>_xlfn.XLOOKUP(T_Youtuber3[[#This Row],[CtrID]],T_Country[CtID],T_Country[Longitude])</f>
        <v>-3.4359700000000002</v>
      </c>
    </row>
    <row r="558" spans="1:26">
      <c r="A558" s="15">
        <v>557</v>
      </c>
      <c r="B558" s="15" t="s">
        <v>848</v>
      </c>
      <c r="C558" s="15">
        <v>15900000</v>
      </c>
      <c r="D558" s="16">
        <v>9200000000</v>
      </c>
      <c r="E558" s="17">
        <v>9</v>
      </c>
      <c r="F558" s="15">
        <v>5105</v>
      </c>
      <c r="G558" s="15">
        <v>7</v>
      </c>
      <c r="H558" s="15">
        <v>516</v>
      </c>
      <c r="I558" s="15">
        <v>33</v>
      </c>
      <c r="J558" s="15">
        <v>120</v>
      </c>
      <c r="K558" s="16">
        <v>136000000</v>
      </c>
      <c r="L558" s="15">
        <v>34100</v>
      </c>
      <c r="M558" s="15">
        <v>545600</v>
      </c>
      <c r="N558" s="15">
        <v>409200</v>
      </c>
      <c r="O558" s="15">
        <v>6500000</v>
      </c>
      <c r="P558" s="15">
        <v>100000</v>
      </c>
      <c r="Q558" s="18">
        <v>40196</v>
      </c>
      <c r="R558" s="15" t="str">
        <f>INDEX(T_Category[category],MATCH(T_Youtuber3[[#This Row],[CatID]],T_Category[CatID],1))</f>
        <v>Music</v>
      </c>
      <c r="S558" s="15" t="str">
        <f>VLOOKUP(T_Youtuber3[[#This Row],[CtrID]],T_Country[#Data],2,1)</f>
        <v>Brazil</v>
      </c>
      <c r="T558" s="15" t="str">
        <f>VLOOKUP(T_Youtuber3[[#This Row],[CtrID]],T_Country[#Data],3,0)</f>
        <v>BR</v>
      </c>
      <c r="U558" s="15">
        <f>INDEX(T_Country[Gross tertiary education enrollment (%)],MATCH(T_Youtuber3[[#This Row],[CtrID]],T_Country[CtID],0))</f>
        <v>51.3</v>
      </c>
      <c r="V558" s="19">
        <f>_xlfn.XLOOKUP(T_Youtuber3[[#This Row],[CtrID]],T_Country[CtID],T_Country[Population])</f>
        <v>213000000</v>
      </c>
      <c r="W558" s="15" cm="1">
        <f t="array" ref="W558">_xlfn._xlws.FILTER(T_Country[Unemployment rate],T_Country[CtID]=T_Youtuber3[[#This Row],[CtrID]])</f>
        <v>12.08</v>
      </c>
      <c r="X558" s="15">
        <f>_xlfn.XLOOKUP(T_Youtuber3[[#This Row],[CtrID]],T_Country[CtID],T_Country[Urban_population])</f>
        <v>183000000</v>
      </c>
      <c r="Y558" s="15">
        <f>_xlfn.XLOOKUP(T_Youtuber3[[#This Row],[CtrID]],T_Country[CtID],T_Country[Latitude])</f>
        <v>-14.234999999999999</v>
      </c>
      <c r="Z558" s="15">
        <f>_xlfn.XLOOKUP(T_Youtuber3[[#This Row],[CtrID]],T_Country[CtID],T_Country[Longitude])</f>
        <v>-51.9253</v>
      </c>
    </row>
    <row r="559" spans="1:26">
      <c r="A559" s="15">
        <v>558</v>
      </c>
      <c r="B559" s="15" t="s">
        <v>482</v>
      </c>
      <c r="C559" s="15">
        <v>22600000</v>
      </c>
      <c r="D559" s="16">
        <v>17500000000</v>
      </c>
      <c r="E559" s="17">
        <v>13</v>
      </c>
      <c r="F559" s="15">
        <v>1189</v>
      </c>
      <c r="G559" s="15">
        <v>38</v>
      </c>
      <c r="H559" s="15">
        <v>156</v>
      </c>
      <c r="I559" s="15">
        <v>1</v>
      </c>
      <c r="J559" s="15">
        <v>83</v>
      </c>
      <c r="K559" s="15">
        <v>73829000</v>
      </c>
      <c r="L559" s="15">
        <v>18500</v>
      </c>
      <c r="M559" s="15">
        <v>295300</v>
      </c>
      <c r="N559" s="15">
        <v>221500</v>
      </c>
      <c r="O559" s="15">
        <v>3500000</v>
      </c>
      <c r="P559" s="15">
        <v>100000</v>
      </c>
      <c r="Q559" s="18">
        <v>40523</v>
      </c>
      <c r="R559" s="15" t="str">
        <f>INDEX(T_Category[category],MATCH(T_Youtuber3[[#This Row],[CatID]],T_Category[CatID],1))</f>
        <v>People &amp; Blogs</v>
      </c>
      <c r="S559" s="15" t="str">
        <f>VLOOKUP(T_Youtuber3[[#This Row],[CtrID]],T_Country[#Data],2,1)</f>
        <v>Saudi Arabia</v>
      </c>
      <c r="T559" s="15" t="str">
        <f>VLOOKUP(T_Youtuber3[[#This Row],[CtrID]],T_Country[#Data],3,0)</f>
        <v>SA</v>
      </c>
      <c r="U559" s="15">
        <f>INDEX(T_Country[Gross tertiary education enrollment (%)],MATCH(T_Youtuber3[[#This Row],[CtrID]],T_Country[CtID],0))</f>
        <v>68</v>
      </c>
      <c r="V559" s="19">
        <f>_xlfn.XLOOKUP(T_Youtuber3[[#This Row],[CtrID]],T_Country[CtID],T_Country[Population])</f>
        <v>34268528</v>
      </c>
      <c r="W559" s="15" cm="1">
        <f t="array" ref="W559">_xlfn._xlws.FILTER(T_Country[Unemployment rate],T_Country[CtID]=T_Youtuber3[[#This Row],[CtrID]])</f>
        <v>5.93</v>
      </c>
      <c r="X559" s="15">
        <f>_xlfn.XLOOKUP(T_Youtuber3[[#This Row],[CtrID]],T_Country[CtID],T_Country[Urban_population])</f>
        <v>28807838</v>
      </c>
      <c r="Y559" s="15">
        <f>_xlfn.XLOOKUP(T_Youtuber3[[#This Row],[CtrID]],T_Country[CtID],T_Country[Latitude])</f>
        <v>23.885940000000002</v>
      </c>
      <c r="Z559" s="15">
        <f>_xlfn.XLOOKUP(T_Youtuber3[[#This Row],[CtrID]],T_Country[CtID],T_Country[Longitude])</f>
        <v>45.079160000000002</v>
      </c>
    </row>
    <row r="560" spans="1:26">
      <c r="A560" s="15">
        <v>559</v>
      </c>
      <c r="B560" s="15" t="s">
        <v>944</v>
      </c>
      <c r="C560" s="15">
        <v>14900000</v>
      </c>
      <c r="D560" s="16">
        <v>8070000000</v>
      </c>
      <c r="E560" s="17">
        <v>4</v>
      </c>
      <c r="F560" s="15">
        <v>66362</v>
      </c>
      <c r="G560" s="15">
        <v>20</v>
      </c>
      <c r="H560" s="15">
        <v>639</v>
      </c>
      <c r="I560" s="15">
        <v>26</v>
      </c>
      <c r="J560" s="15">
        <v>146</v>
      </c>
      <c r="K560" s="15">
        <v>43581000</v>
      </c>
      <c r="L560" s="15">
        <v>10900</v>
      </c>
      <c r="M560" s="15">
        <v>174300</v>
      </c>
      <c r="N560" s="15">
        <v>130700</v>
      </c>
      <c r="O560" s="15">
        <v>2100000</v>
      </c>
      <c r="P560" s="15">
        <v>100000</v>
      </c>
      <c r="Q560" s="18">
        <v>41242</v>
      </c>
      <c r="R560" s="15" t="str">
        <f>INDEX(T_Category[category],MATCH(T_Youtuber3[[#This Row],[CatID]],T_Category[CatID],1))</f>
        <v>Entertainment</v>
      </c>
      <c r="S560" s="15" t="str">
        <f>VLOOKUP(T_Youtuber3[[#This Row],[CtrID]],T_Country[#Data],2,1)</f>
        <v>Indonesia</v>
      </c>
      <c r="T560" s="15" t="str">
        <f>VLOOKUP(T_Youtuber3[[#This Row],[CtrID]],T_Country[#Data],3,0)</f>
        <v>ID</v>
      </c>
      <c r="U560" s="15">
        <f>INDEX(T_Country[Gross tertiary education enrollment (%)],MATCH(T_Youtuber3[[#This Row],[CtrID]],T_Country[CtID],0))</f>
        <v>36.299999999999997</v>
      </c>
      <c r="V560" s="19">
        <f>_xlfn.XLOOKUP(T_Youtuber3[[#This Row],[CtrID]],T_Country[CtID],T_Country[Population])</f>
        <v>270000000</v>
      </c>
      <c r="W560" s="15" cm="1">
        <f t="array" ref="W560">_xlfn._xlws.FILTER(T_Country[Unemployment rate],T_Country[CtID]=T_Youtuber3[[#This Row],[CtrID]])</f>
        <v>4.6900000000000004</v>
      </c>
      <c r="X560" s="15">
        <f>_xlfn.XLOOKUP(T_Youtuber3[[#This Row],[CtrID]],T_Country[CtID],T_Country[Urban_population])</f>
        <v>152000000</v>
      </c>
      <c r="Y560" s="15">
        <f>_xlfn.XLOOKUP(T_Youtuber3[[#This Row],[CtrID]],T_Country[CtID],T_Country[Latitude])</f>
        <v>-0.78927999999999998</v>
      </c>
      <c r="Z560" s="15">
        <f>_xlfn.XLOOKUP(T_Youtuber3[[#This Row],[CtrID]],T_Country[CtID],T_Country[Longitude])</f>
        <v>113.9213</v>
      </c>
    </row>
    <row r="561" spans="1:26">
      <c r="A561" s="15">
        <v>560</v>
      </c>
      <c r="B561" s="15" t="s">
        <v>561</v>
      </c>
      <c r="C561" s="15">
        <v>20500000</v>
      </c>
      <c r="D561" s="16">
        <v>15000000000</v>
      </c>
      <c r="E561" s="17">
        <v>4</v>
      </c>
      <c r="F561" s="15">
        <v>33229</v>
      </c>
      <c r="G561" s="15">
        <v>40</v>
      </c>
      <c r="H561" s="15">
        <v>220</v>
      </c>
      <c r="I561" s="15">
        <v>7</v>
      </c>
      <c r="J561" s="15">
        <v>99</v>
      </c>
      <c r="K561" s="16">
        <v>159000000</v>
      </c>
      <c r="L561" s="15">
        <v>39600</v>
      </c>
      <c r="M561" s="15">
        <v>634200</v>
      </c>
      <c r="N561" s="15">
        <v>475600</v>
      </c>
      <c r="O561" s="15">
        <v>7600000</v>
      </c>
      <c r="P561" s="15">
        <v>100000</v>
      </c>
      <c r="Q561" s="18">
        <v>38785</v>
      </c>
      <c r="R561" s="15" t="str">
        <f>INDEX(T_Category[category],MATCH(T_Youtuber3[[#This Row],[CatID]],T_Category[CatID],1))</f>
        <v>Entertainment</v>
      </c>
      <c r="S561" s="15" t="str">
        <f>VLOOKUP(T_Youtuber3[[#This Row],[CtrID]],T_Country[#Data],2,1)</f>
        <v>South Korea</v>
      </c>
      <c r="T561" s="15" t="str">
        <f>VLOOKUP(T_Youtuber3[[#This Row],[CtrID]],T_Country[#Data],3,0)</f>
        <v>KR</v>
      </c>
      <c r="U561" s="15">
        <f>INDEX(T_Country[Gross tertiary education enrollment (%)],MATCH(T_Youtuber3[[#This Row],[CtrID]],T_Country[CtID],0))</f>
        <v>94.3</v>
      </c>
      <c r="V561" s="19">
        <f>_xlfn.XLOOKUP(T_Youtuber3[[#This Row],[CtrID]],T_Country[CtID],T_Country[Population])</f>
        <v>51709098</v>
      </c>
      <c r="W561" s="15" cm="1">
        <f t="array" ref="W561">_xlfn._xlws.FILTER(T_Country[Unemployment rate],T_Country[CtID]=T_Youtuber3[[#This Row],[CtrID]])</f>
        <v>4.1500000000000004</v>
      </c>
      <c r="X561" s="15">
        <f>_xlfn.XLOOKUP(T_Youtuber3[[#This Row],[CtrID]],T_Country[CtID],T_Country[Urban_population])</f>
        <v>42106719</v>
      </c>
      <c r="Y561" s="15">
        <f>_xlfn.XLOOKUP(T_Youtuber3[[#This Row],[CtrID]],T_Country[CtID],T_Country[Latitude])</f>
        <v>35.907760000000003</v>
      </c>
      <c r="Z561" s="15">
        <f>_xlfn.XLOOKUP(T_Youtuber3[[#This Row],[CtrID]],T_Country[CtID],T_Country[Longitude])</f>
        <v>127.76690000000001</v>
      </c>
    </row>
    <row r="562" spans="1:26">
      <c r="A562" s="15">
        <v>561</v>
      </c>
      <c r="B562" s="15" t="s">
        <v>882</v>
      </c>
      <c r="C562" s="15">
        <v>15400000</v>
      </c>
      <c r="D562" s="16">
        <v>1540000000</v>
      </c>
      <c r="E562" s="17">
        <v>6</v>
      </c>
      <c r="F562" s="15">
        <v>1647</v>
      </c>
      <c r="G562" s="15">
        <v>49</v>
      </c>
      <c r="H562" s="15">
        <v>6793</v>
      </c>
      <c r="I562" s="15">
        <v>147</v>
      </c>
      <c r="J562" s="15">
        <v>45</v>
      </c>
      <c r="K562" s="15">
        <v>55369000</v>
      </c>
      <c r="L562" s="15">
        <v>13800</v>
      </c>
      <c r="M562" s="15">
        <v>221500</v>
      </c>
      <c r="N562" s="15">
        <v>166100</v>
      </c>
      <c r="O562" s="15">
        <v>2700000</v>
      </c>
      <c r="P562" s="15">
        <v>100000</v>
      </c>
      <c r="Q562" s="18">
        <v>42565</v>
      </c>
      <c r="R562" s="15" t="str">
        <f>INDEX(T_Category[category],MATCH(T_Youtuber3[[#This Row],[CatID]],T_Category[CatID],1))</f>
        <v>Gaming</v>
      </c>
      <c r="S562" s="15" t="str">
        <f>VLOOKUP(T_Youtuber3[[#This Row],[CtrID]],T_Country[#Data],2,1)</f>
        <v>United States</v>
      </c>
      <c r="T562" s="15" t="str">
        <f>VLOOKUP(T_Youtuber3[[#This Row],[CtrID]],T_Country[#Data],3,0)</f>
        <v>US</v>
      </c>
      <c r="U562" s="15">
        <f>INDEX(T_Country[Gross tertiary education enrollment (%)],MATCH(T_Youtuber3[[#This Row],[CtrID]],T_Country[CtID],0))</f>
        <v>88.2</v>
      </c>
      <c r="V562" s="19">
        <f>_xlfn.XLOOKUP(T_Youtuber3[[#This Row],[CtrID]],T_Country[CtID],T_Country[Population])</f>
        <v>328000000</v>
      </c>
      <c r="W562" s="15" cm="1">
        <f t="array" ref="W562">_xlfn._xlws.FILTER(T_Country[Unemployment rate],T_Country[CtID]=T_Youtuber3[[#This Row],[CtrID]])</f>
        <v>14.7</v>
      </c>
      <c r="X562" s="15">
        <f>_xlfn.XLOOKUP(T_Youtuber3[[#This Row],[CtrID]],T_Country[CtID],T_Country[Urban_population])</f>
        <v>271000000</v>
      </c>
      <c r="Y562" s="15">
        <f>_xlfn.XLOOKUP(T_Youtuber3[[#This Row],[CtrID]],T_Country[CtID],T_Country[Latitude])</f>
        <v>37.090240000000001</v>
      </c>
      <c r="Z562" s="15">
        <f>_xlfn.XLOOKUP(T_Youtuber3[[#This Row],[CtrID]],T_Country[CtID],T_Country[Longitude])</f>
        <v>-95.712900000000005</v>
      </c>
    </row>
    <row r="563" spans="1:26">
      <c r="A563" s="15">
        <v>562</v>
      </c>
      <c r="B563" s="15" t="s">
        <v>915</v>
      </c>
      <c r="C563" s="15">
        <v>15100000</v>
      </c>
      <c r="D563" s="16">
        <v>5320000000</v>
      </c>
      <c r="E563" s="17">
        <v>13</v>
      </c>
      <c r="F563" s="15">
        <v>753</v>
      </c>
      <c r="G563" s="15">
        <v>14</v>
      </c>
      <c r="H563" s="15">
        <v>1242</v>
      </c>
      <c r="I563" s="15">
        <v>2</v>
      </c>
      <c r="J563" s="15">
        <v>145</v>
      </c>
      <c r="K563" s="15">
        <v>46060000</v>
      </c>
      <c r="L563" s="15">
        <v>11500</v>
      </c>
      <c r="M563" s="15">
        <v>184200</v>
      </c>
      <c r="N563" s="15">
        <v>138200</v>
      </c>
      <c r="O563" s="15">
        <v>2200000</v>
      </c>
      <c r="P563" s="15">
        <v>100000</v>
      </c>
      <c r="Q563" s="18">
        <v>41943</v>
      </c>
      <c r="R563" s="15" t="str">
        <f>INDEX(T_Category[category],MATCH(T_Youtuber3[[#This Row],[CatID]],T_Category[CatID],1))</f>
        <v>People &amp; Blogs</v>
      </c>
      <c r="S563" s="15" t="str">
        <f>VLOOKUP(T_Youtuber3[[#This Row],[CtrID]],T_Country[#Data],2,1)</f>
        <v>Egypt</v>
      </c>
      <c r="T563" s="15" t="str">
        <f>VLOOKUP(T_Youtuber3[[#This Row],[CtrID]],T_Country[#Data],3,0)</f>
        <v>EG</v>
      </c>
      <c r="U563" s="15">
        <f>INDEX(T_Country[Gross tertiary education enrollment (%)],MATCH(T_Youtuber3[[#This Row],[CtrID]],T_Country[CtID],0))</f>
        <v>35.200000000000003</v>
      </c>
      <c r="V563" s="19">
        <f>_xlfn.XLOOKUP(T_Youtuber3[[#This Row],[CtrID]],T_Country[CtID],T_Country[Population])</f>
        <v>100000000</v>
      </c>
      <c r="W563" s="15" cm="1">
        <f t="array" ref="W563">_xlfn._xlws.FILTER(T_Country[Unemployment rate],T_Country[CtID]=T_Youtuber3[[#This Row],[CtrID]])</f>
        <v>10.76</v>
      </c>
      <c r="X563" s="15">
        <f>_xlfn.XLOOKUP(T_Youtuber3[[#This Row],[CtrID]],T_Country[CtID],T_Country[Urban_population])</f>
        <v>42895824</v>
      </c>
      <c r="Y563" s="15">
        <f>_xlfn.XLOOKUP(T_Youtuber3[[#This Row],[CtrID]],T_Country[CtID],T_Country[Latitude])</f>
        <v>26.820550000000001</v>
      </c>
      <c r="Z563" s="15">
        <f>_xlfn.XLOOKUP(T_Youtuber3[[#This Row],[CtrID]],T_Country[CtID],T_Country[Longitude])</f>
        <v>30.802499999999998</v>
      </c>
    </row>
    <row r="564" spans="1:26">
      <c r="A564" s="15">
        <v>563</v>
      </c>
      <c r="B564" s="15" t="s">
        <v>1279</v>
      </c>
      <c r="C564" s="15">
        <v>12400000</v>
      </c>
      <c r="D564" s="16">
        <v>16100000000</v>
      </c>
      <c r="E564" s="17">
        <v>2</v>
      </c>
      <c r="F564" s="15">
        <v>0</v>
      </c>
      <c r="G564" s="15">
        <v>49</v>
      </c>
      <c r="H564" s="15">
        <v>4057944</v>
      </c>
      <c r="I564" s="15">
        <v>2774</v>
      </c>
      <c r="J564" s="15">
        <v>2499</v>
      </c>
      <c r="K564" s="15" t="s">
        <v>39</v>
      </c>
      <c r="L564" s="15">
        <v>0</v>
      </c>
      <c r="M564" s="15">
        <v>0</v>
      </c>
      <c r="N564" s="15">
        <v>0</v>
      </c>
      <c r="O564" s="15">
        <v>0</v>
      </c>
      <c r="P564" s="15">
        <v>100</v>
      </c>
      <c r="Q564" s="18">
        <v>42500</v>
      </c>
      <c r="R564" s="15" t="str">
        <f>INDEX(T_Category[category],MATCH(T_Youtuber3[[#This Row],[CatID]],T_Category[CatID],1))</f>
        <v>Comedy</v>
      </c>
      <c r="S564" s="15" t="str">
        <f>VLOOKUP(T_Youtuber3[[#This Row],[CtrID]],T_Country[#Data],2,1)</f>
        <v>United States</v>
      </c>
      <c r="T564" s="15" t="str">
        <f>VLOOKUP(T_Youtuber3[[#This Row],[CtrID]],T_Country[#Data],3,0)</f>
        <v>US</v>
      </c>
      <c r="U564" s="15">
        <f>INDEX(T_Country[Gross tertiary education enrollment (%)],MATCH(T_Youtuber3[[#This Row],[CtrID]],T_Country[CtID],0))</f>
        <v>88.2</v>
      </c>
      <c r="V564" s="19">
        <f>_xlfn.XLOOKUP(T_Youtuber3[[#This Row],[CtrID]],T_Country[CtID],T_Country[Population])</f>
        <v>328000000</v>
      </c>
      <c r="W564" s="15" cm="1">
        <f t="array" ref="W564">_xlfn._xlws.FILTER(T_Country[Unemployment rate],T_Country[CtID]=T_Youtuber3[[#This Row],[CtrID]])</f>
        <v>14.7</v>
      </c>
      <c r="X564" s="15">
        <f>_xlfn.XLOOKUP(T_Youtuber3[[#This Row],[CtrID]],T_Country[CtID],T_Country[Urban_population])</f>
        <v>271000000</v>
      </c>
      <c r="Y564" s="15">
        <f>_xlfn.XLOOKUP(T_Youtuber3[[#This Row],[CtrID]],T_Country[CtID],T_Country[Latitude])</f>
        <v>37.090240000000001</v>
      </c>
      <c r="Z564" s="15">
        <f>_xlfn.XLOOKUP(T_Youtuber3[[#This Row],[CtrID]],T_Country[CtID],T_Country[Longitude])</f>
        <v>-95.712900000000005</v>
      </c>
    </row>
    <row r="565" spans="1:26">
      <c r="A565" s="15">
        <v>564</v>
      </c>
      <c r="B565" s="15" t="s">
        <v>922</v>
      </c>
      <c r="C565" s="15">
        <v>15000000</v>
      </c>
      <c r="D565" s="16">
        <v>4350000000</v>
      </c>
      <c r="E565" s="17">
        <v>6</v>
      </c>
      <c r="F565" s="15">
        <v>2324</v>
      </c>
      <c r="G565" s="15">
        <v>48</v>
      </c>
      <c r="H565" s="15">
        <v>1663</v>
      </c>
      <c r="I565" s="15">
        <v>25</v>
      </c>
      <c r="J565" s="15">
        <v>47</v>
      </c>
      <c r="K565" s="16">
        <v>251000000</v>
      </c>
      <c r="L565" s="15">
        <v>62700</v>
      </c>
      <c r="M565" s="15">
        <v>1000000</v>
      </c>
      <c r="N565" s="15">
        <v>753000</v>
      </c>
      <c r="O565" s="15">
        <v>12000000</v>
      </c>
      <c r="P565" s="15">
        <v>600000</v>
      </c>
      <c r="Q565" s="18">
        <v>41400</v>
      </c>
      <c r="R565" s="15" t="str">
        <f>INDEX(T_Category[category],MATCH(T_Youtuber3[[#This Row],[CatID]],T_Category[CatID],1))</f>
        <v>Gaming</v>
      </c>
      <c r="S565" s="15" t="str">
        <f>VLOOKUP(T_Youtuber3[[#This Row],[CtrID]],T_Country[#Data],2,1)</f>
        <v>United Kingdom</v>
      </c>
      <c r="T565" s="15" t="str">
        <f>VLOOKUP(T_Youtuber3[[#This Row],[CtrID]],T_Country[#Data],3,0)</f>
        <v>GB</v>
      </c>
      <c r="U565" s="15">
        <f>INDEX(T_Country[Gross tertiary education enrollment (%)],MATCH(T_Youtuber3[[#This Row],[CtrID]],T_Country[CtID],0))</f>
        <v>60</v>
      </c>
      <c r="V565" s="19">
        <f>_xlfn.XLOOKUP(T_Youtuber3[[#This Row],[CtrID]],T_Country[CtID],T_Country[Population])</f>
        <v>66834405</v>
      </c>
      <c r="W565" s="15" cm="1">
        <f t="array" ref="W565">_xlfn._xlws.FILTER(T_Country[Unemployment rate],T_Country[CtID]=T_Youtuber3[[#This Row],[CtrID]])</f>
        <v>3.85</v>
      </c>
      <c r="X565" s="15">
        <f>_xlfn.XLOOKUP(T_Youtuber3[[#This Row],[CtrID]],T_Country[CtID],T_Country[Urban_population])</f>
        <v>55908316</v>
      </c>
      <c r="Y565" s="15">
        <f>_xlfn.XLOOKUP(T_Youtuber3[[#This Row],[CtrID]],T_Country[CtID],T_Country[Latitude])</f>
        <v>55.378050000000002</v>
      </c>
      <c r="Z565" s="15">
        <f>_xlfn.XLOOKUP(T_Youtuber3[[#This Row],[CtrID]],T_Country[CtID],T_Country[Longitude])</f>
        <v>-3.4359700000000002</v>
      </c>
    </row>
    <row r="566" spans="1:26">
      <c r="A566" s="15">
        <v>565</v>
      </c>
      <c r="B566" s="15" t="s">
        <v>1233</v>
      </c>
      <c r="C566" s="15">
        <v>12600000</v>
      </c>
      <c r="D566" s="16">
        <v>3300000000</v>
      </c>
      <c r="E566" s="17">
        <v>6</v>
      </c>
      <c r="F566" s="15">
        <v>825</v>
      </c>
      <c r="G566" s="15">
        <v>48</v>
      </c>
      <c r="H566" s="15">
        <v>2491</v>
      </c>
      <c r="I566" s="15">
        <v>32</v>
      </c>
      <c r="J566" s="15">
        <v>170</v>
      </c>
      <c r="K566" s="15">
        <v>58838000</v>
      </c>
      <c r="L566" s="15">
        <v>14700</v>
      </c>
      <c r="M566" s="15">
        <v>235400</v>
      </c>
      <c r="N566" s="15">
        <v>176500</v>
      </c>
      <c r="O566" s="15">
        <v>2800000</v>
      </c>
      <c r="P566" s="15">
        <v>100000</v>
      </c>
      <c r="Q566" s="18">
        <v>41800</v>
      </c>
      <c r="R566" s="15" t="str">
        <f>INDEX(T_Category[category],MATCH(T_Youtuber3[[#This Row],[CatID]],T_Category[CatID],1))</f>
        <v>Gaming</v>
      </c>
      <c r="S566" s="15" t="str">
        <f>VLOOKUP(T_Youtuber3[[#This Row],[CtrID]],T_Country[#Data],2,1)</f>
        <v>United Kingdom</v>
      </c>
      <c r="T566" s="15" t="str">
        <f>VLOOKUP(T_Youtuber3[[#This Row],[CtrID]],T_Country[#Data],3,0)</f>
        <v>GB</v>
      </c>
      <c r="U566" s="15">
        <f>INDEX(T_Country[Gross tertiary education enrollment (%)],MATCH(T_Youtuber3[[#This Row],[CtrID]],T_Country[CtID],0))</f>
        <v>60</v>
      </c>
      <c r="V566" s="19">
        <f>_xlfn.XLOOKUP(T_Youtuber3[[#This Row],[CtrID]],T_Country[CtID],T_Country[Population])</f>
        <v>66834405</v>
      </c>
      <c r="W566" s="15" cm="1">
        <f t="array" ref="W566">_xlfn._xlws.FILTER(T_Country[Unemployment rate],T_Country[CtID]=T_Youtuber3[[#This Row],[CtrID]])</f>
        <v>3.85</v>
      </c>
      <c r="X566" s="15">
        <f>_xlfn.XLOOKUP(T_Youtuber3[[#This Row],[CtrID]],T_Country[CtID],T_Country[Urban_population])</f>
        <v>55908316</v>
      </c>
      <c r="Y566" s="15">
        <f>_xlfn.XLOOKUP(T_Youtuber3[[#This Row],[CtrID]],T_Country[CtID],T_Country[Latitude])</f>
        <v>55.378050000000002</v>
      </c>
      <c r="Z566" s="15">
        <f>_xlfn.XLOOKUP(T_Youtuber3[[#This Row],[CtrID]],T_Country[CtID],T_Country[Longitude])</f>
        <v>-3.4359700000000002</v>
      </c>
    </row>
    <row r="567" spans="1:26">
      <c r="A567" s="15">
        <v>566</v>
      </c>
      <c r="B567" s="15" t="s">
        <v>98</v>
      </c>
      <c r="C567" s="15">
        <v>59500000</v>
      </c>
      <c r="D567" s="16">
        <v>59300000000</v>
      </c>
      <c r="E567" s="17">
        <v>5</v>
      </c>
      <c r="F567" s="15">
        <v>39113</v>
      </c>
      <c r="G567" s="15">
        <v>49</v>
      </c>
      <c r="H567" s="15">
        <v>11</v>
      </c>
      <c r="I567" s="15">
        <v>9</v>
      </c>
      <c r="J567" s="15">
        <v>3</v>
      </c>
      <c r="K567" s="16">
        <v>115000000</v>
      </c>
      <c r="L567" s="15">
        <v>28700</v>
      </c>
      <c r="M567" s="15">
        <v>458700</v>
      </c>
      <c r="N567" s="15">
        <v>344000</v>
      </c>
      <c r="O567" s="15">
        <v>5500000</v>
      </c>
      <c r="P567" s="15">
        <v>100000</v>
      </c>
      <c r="Q567" s="18">
        <v>38835</v>
      </c>
      <c r="R567" s="15" t="str">
        <f>INDEX(T_Category[category],MATCH(T_Youtuber3[[#This Row],[CatID]],T_Category[CatID],1))</f>
        <v>Film &amp; Animation</v>
      </c>
      <c r="S567" s="15" t="str">
        <f>VLOOKUP(T_Youtuber3[[#This Row],[CtrID]],T_Country[#Data],2,1)</f>
        <v>United States</v>
      </c>
      <c r="T567" s="15" t="str">
        <f>VLOOKUP(T_Youtuber3[[#This Row],[CtrID]],T_Country[#Data],3,0)</f>
        <v>US</v>
      </c>
      <c r="U567" s="15">
        <f>INDEX(T_Country[Gross tertiary education enrollment (%)],MATCH(T_Youtuber3[[#This Row],[CtrID]],T_Country[CtID],0))</f>
        <v>88.2</v>
      </c>
      <c r="V567" s="19">
        <f>_xlfn.XLOOKUP(T_Youtuber3[[#This Row],[CtrID]],T_Country[CtID],T_Country[Population])</f>
        <v>328000000</v>
      </c>
      <c r="W567" s="15" cm="1">
        <f t="array" ref="W567">_xlfn._xlws.FILTER(T_Country[Unemployment rate],T_Country[CtID]=T_Youtuber3[[#This Row],[CtrID]])</f>
        <v>14.7</v>
      </c>
      <c r="X567" s="15">
        <f>_xlfn.XLOOKUP(T_Youtuber3[[#This Row],[CtrID]],T_Country[CtID],T_Country[Urban_population])</f>
        <v>271000000</v>
      </c>
      <c r="Y567" s="15">
        <f>_xlfn.XLOOKUP(T_Youtuber3[[#This Row],[CtrID]],T_Country[CtID],T_Country[Latitude])</f>
        <v>37.090240000000001</v>
      </c>
      <c r="Z567" s="15">
        <f>_xlfn.XLOOKUP(T_Youtuber3[[#This Row],[CtrID]],T_Country[CtID],T_Country[Longitude])</f>
        <v>-95.712900000000005</v>
      </c>
    </row>
    <row r="568" spans="1:26">
      <c r="A568" s="15">
        <v>567</v>
      </c>
      <c r="B568" s="15" t="s">
        <v>269</v>
      </c>
      <c r="C568" s="15">
        <v>32100000</v>
      </c>
      <c r="D568" s="16">
        <v>10600000000</v>
      </c>
      <c r="E568" s="17">
        <v>16</v>
      </c>
      <c r="F568" s="15">
        <v>3091</v>
      </c>
      <c r="G568" s="15">
        <v>48</v>
      </c>
      <c r="H568" s="15">
        <v>400</v>
      </c>
      <c r="I568" s="15">
        <v>4</v>
      </c>
      <c r="J568" s="15">
        <v>5</v>
      </c>
      <c r="K568" s="15">
        <v>56534000</v>
      </c>
      <c r="L568" s="15">
        <v>14100</v>
      </c>
      <c r="M568" s="15">
        <v>226100</v>
      </c>
      <c r="N568" s="15">
        <v>169600</v>
      </c>
      <c r="O568" s="15">
        <v>2700000</v>
      </c>
      <c r="P568" s="15">
        <v>100000</v>
      </c>
      <c r="Q568" s="18">
        <v>38721</v>
      </c>
      <c r="R568" s="15" t="str">
        <f>INDEX(T_Category[category],MATCH(T_Youtuber3[[#This Row],[CatID]],T_Category[CatID],1))</f>
        <v>Shows</v>
      </c>
      <c r="S568" s="15" t="str">
        <f>VLOOKUP(T_Youtuber3[[#This Row],[CtrID]],T_Country[#Data],2,1)</f>
        <v>United Kingdom</v>
      </c>
      <c r="T568" s="15" t="str">
        <f>VLOOKUP(T_Youtuber3[[#This Row],[CtrID]],T_Country[#Data],3,0)</f>
        <v>GB</v>
      </c>
      <c r="U568" s="15">
        <f>INDEX(T_Country[Gross tertiary education enrollment (%)],MATCH(T_Youtuber3[[#This Row],[CtrID]],T_Country[CtID],0))</f>
        <v>60</v>
      </c>
      <c r="V568" s="19">
        <f>_xlfn.XLOOKUP(T_Youtuber3[[#This Row],[CtrID]],T_Country[CtID],T_Country[Population])</f>
        <v>66834405</v>
      </c>
      <c r="W568" s="15" cm="1">
        <f t="array" ref="W568">_xlfn._xlws.FILTER(T_Country[Unemployment rate],T_Country[CtID]=T_Youtuber3[[#This Row],[CtrID]])</f>
        <v>3.85</v>
      </c>
      <c r="X568" s="15">
        <f>_xlfn.XLOOKUP(T_Youtuber3[[#This Row],[CtrID]],T_Country[CtID],T_Country[Urban_population])</f>
        <v>55908316</v>
      </c>
      <c r="Y568" s="15">
        <f>_xlfn.XLOOKUP(T_Youtuber3[[#This Row],[CtrID]],T_Country[CtID],T_Country[Latitude])</f>
        <v>55.378050000000002</v>
      </c>
      <c r="Z568" s="15">
        <f>_xlfn.XLOOKUP(T_Youtuber3[[#This Row],[CtrID]],T_Country[CtID],T_Country[Longitude])</f>
        <v>-3.4359700000000002</v>
      </c>
    </row>
    <row r="569" spans="1:26">
      <c r="A569" s="15">
        <v>568</v>
      </c>
      <c r="B569" s="15" t="s">
        <v>873</v>
      </c>
      <c r="C569" s="15">
        <v>15500000</v>
      </c>
      <c r="D569" s="16">
        <v>12900000000</v>
      </c>
      <c r="E569" s="17">
        <v>15</v>
      </c>
      <c r="F569" s="15">
        <v>0</v>
      </c>
      <c r="G569" s="15">
        <v>49</v>
      </c>
      <c r="H569" s="15">
        <v>4057944</v>
      </c>
      <c r="I569" s="15">
        <v>5048</v>
      </c>
      <c r="J569" s="15">
        <v>4453</v>
      </c>
      <c r="K569" s="15" t="s">
        <v>39</v>
      </c>
      <c r="L569" s="15">
        <v>0</v>
      </c>
      <c r="M569" s="15">
        <v>0</v>
      </c>
      <c r="N569" s="15">
        <v>0</v>
      </c>
      <c r="O569" s="15">
        <v>0</v>
      </c>
      <c r="P569" s="15">
        <v>10</v>
      </c>
      <c r="Q569" s="18">
        <v>42431</v>
      </c>
      <c r="R569" s="15" t="str">
        <f>INDEX(T_Category[category],MATCH(T_Youtuber3[[#This Row],[CatID]],T_Category[CatID],1))</f>
        <v>Science &amp; Technology</v>
      </c>
      <c r="S569" s="15" t="str">
        <f>VLOOKUP(T_Youtuber3[[#This Row],[CtrID]],T_Country[#Data],2,1)</f>
        <v>United States</v>
      </c>
      <c r="T569" s="15" t="str">
        <f>VLOOKUP(T_Youtuber3[[#This Row],[CtrID]],T_Country[#Data],3,0)</f>
        <v>US</v>
      </c>
      <c r="U569" s="15">
        <f>INDEX(T_Country[Gross tertiary education enrollment (%)],MATCH(T_Youtuber3[[#This Row],[CtrID]],T_Country[CtID],0))</f>
        <v>88.2</v>
      </c>
      <c r="V569" s="19">
        <f>_xlfn.XLOOKUP(T_Youtuber3[[#This Row],[CtrID]],T_Country[CtID],T_Country[Population])</f>
        <v>328000000</v>
      </c>
      <c r="W569" s="15" cm="1">
        <f t="array" ref="W569">_xlfn._xlws.FILTER(T_Country[Unemployment rate],T_Country[CtID]=T_Youtuber3[[#This Row],[CtrID]])</f>
        <v>14.7</v>
      </c>
      <c r="X569" s="15">
        <f>_xlfn.XLOOKUP(T_Youtuber3[[#This Row],[CtrID]],T_Country[CtID],T_Country[Urban_population])</f>
        <v>271000000</v>
      </c>
      <c r="Y569" s="15">
        <f>_xlfn.XLOOKUP(T_Youtuber3[[#This Row],[CtrID]],T_Country[CtID],T_Country[Latitude])</f>
        <v>37.090240000000001</v>
      </c>
      <c r="Z569" s="15">
        <f>_xlfn.XLOOKUP(T_Youtuber3[[#This Row],[CtrID]],T_Country[CtID],T_Country[Longitude])</f>
        <v>-95.712900000000005</v>
      </c>
    </row>
    <row r="570" spans="1:26">
      <c r="A570" s="15">
        <v>569</v>
      </c>
      <c r="B570" s="15" t="s">
        <v>275</v>
      </c>
      <c r="C570" s="15">
        <v>31700000</v>
      </c>
      <c r="D570" s="16">
        <v>5710000000</v>
      </c>
      <c r="E570" s="17">
        <v>15</v>
      </c>
      <c r="F570" s="15">
        <v>929</v>
      </c>
      <c r="G570" s="15">
        <v>19</v>
      </c>
      <c r="H570" s="15">
        <v>1132</v>
      </c>
      <c r="I570" s="15">
        <v>40</v>
      </c>
      <c r="J570" s="15">
        <v>1</v>
      </c>
      <c r="K570" s="16">
        <v>109000000</v>
      </c>
      <c r="L570" s="15">
        <v>27300</v>
      </c>
      <c r="M570" s="15">
        <v>436500</v>
      </c>
      <c r="N570" s="15">
        <v>327400</v>
      </c>
      <c r="O570" s="15">
        <v>5200000</v>
      </c>
      <c r="P570" s="15">
        <v>500000</v>
      </c>
      <c r="Q570" s="18">
        <v>41081</v>
      </c>
      <c r="R570" s="15" t="str">
        <f>INDEX(T_Category[category],MATCH(T_Youtuber3[[#This Row],[CatID]],T_Category[CatID],1))</f>
        <v>Science &amp; Technology</v>
      </c>
      <c r="S570" s="15" t="str">
        <f>VLOOKUP(T_Youtuber3[[#This Row],[CtrID]],T_Country[#Data],2,1)</f>
        <v>India</v>
      </c>
      <c r="T570" s="15" t="str">
        <f>VLOOKUP(T_Youtuber3[[#This Row],[CtrID]],T_Country[#Data],3,0)</f>
        <v>IN</v>
      </c>
      <c r="U570" s="15">
        <f>INDEX(T_Country[Gross tertiary education enrollment (%)],MATCH(T_Youtuber3[[#This Row],[CtrID]],T_Country[CtID],0))</f>
        <v>28.1</v>
      </c>
      <c r="V570" s="19">
        <f>_xlfn.XLOOKUP(T_Youtuber3[[#This Row],[CtrID]],T_Country[CtID],T_Country[Population])</f>
        <v>1370000000</v>
      </c>
      <c r="W570" s="15" cm="1">
        <f t="array" ref="W570">_xlfn._xlws.FILTER(T_Country[Unemployment rate],T_Country[CtID]=T_Youtuber3[[#This Row],[CtrID]])</f>
        <v>5.36</v>
      </c>
      <c r="X570" s="15">
        <f>_xlfn.XLOOKUP(T_Youtuber3[[#This Row],[CtrID]],T_Country[CtID],T_Country[Urban_population])</f>
        <v>471000000</v>
      </c>
      <c r="Y570" s="15">
        <f>_xlfn.XLOOKUP(T_Youtuber3[[#This Row],[CtrID]],T_Country[CtID],T_Country[Latitude])</f>
        <v>20.593679999999999</v>
      </c>
      <c r="Z570" s="15">
        <f>_xlfn.XLOOKUP(T_Youtuber3[[#This Row],[CtrID]],T_Country[CtID],T_Country[Longitude])</f>
        <v>78.962879999999998</v>
      </c>
    </row>
    <row r="571" spans="1:26">
      <c r="A571" s="15">
        <v>570</v>
      </c>
      <c r="B571" s="15" t="s">
        <v>40</v>
      </c>
      <c r="C571" s="16">
        <v>166000000</v>
      </c>
      <c r="D571" s="16">
        <v>28400000000</v>
      </c>
      <c r="E571" s="17">
        <v>4</v>
      </c>
      <c r="F571" s="15">
        <v>741</v>
      </c>
      <c r="G571" s="15">
        <v>49</v>
      </c>
      <c r="H571" s="15">
        <v>48</v>
      </c>
      <c r="I571" s="15">
        <v>1</v>
      </c>
      <c r="J571" s="15">
        <v>1</v>
      </c>
      <c r="K571" s="16">
        <v>1350000000</v>
      </c>
      <c r="L571" s="15">
        <v>337000</v>
      </c>
      <c r="M571" s="15">
        <v>5400000</v>
      </c>
      <c r="N571" s="15">
        <v>4000000</v>
      </c>
      <c r="O571" s="15">
        <v>64700000</v>
      </c>
      <c r="P571" s="15">
        <v>8000000</v>
      </c>
      <c r="Q571" s="18">
        <v>40959</v>
      </c>
      <c r="R571" s="15" t="str">
        <f>INDEX(T_Category[category],MATCH(T_Youtuber3[[#This Row],[CatID]],T_Category[CatID],1))</f>
        <v>Entertainment</v>
      </c>
      <c r="S571" s="15" t="str">
        <f>VLOOKUP(T_Youtuber3[[#This Row],[CtrID]],T_Country[#Data],2,1)</f>
        <v>United States</v>
      </c>
      <c r="T571" s="15" t="str">
        <f>VLOOKUP(T_Youtuber3[[#This Row],[CtrID]],T_Country[#Data],3,0)</f>
        <v>US</v>
      </c>
      <c r="U571" s="15">
        <f>INDEX(T_Country[Gross tertiary education enrollment (%)],MATCH(T_Youtuber3[[#This Row],[CtrID]],T_Country[CtID],0))</f>
        <v>88.2</v>
      </c>
      <c r="V571" s="19">
        <f>_xlfn.XLOOKUP(T_Youtuber3[[#This Row],[CtrID]],T_Country[CtID],T_Country[Population])</f>
        <v>328000000</v>
      </c>
      <c r="W571" s="15" cm="1">
        <f t="array" ref="W571">_xlfn._xlws.FILTER(T_Country[Unemployment rate],T_Country[CtID]=T_Youtuber3[[#This Row],[CtrID]])</f>
        <v>14.7</v>
      </c>
      <c r="X571" s="15">
        <f>_xlfn.XLOOKUP(T_Youtuber3[[#This Row],[CtrID]],T_Country[CtID],T_Country[Urban_population])</f>
        <v>271000000</v>
      </c>
      <c r="Y571" s="15">
        <f>_xlfn.XLOOKUP(T_Youtuber3[[#This Row],[CtrID]],T_Country[CtID],T_Country[Latitude])</f>
        <v>37.090240000000001</v>
      </c>
      <c r="Z571" s="15">
        <f>_xlfn.XLOOKUP(T_Youtuber3[[#This Row],[CtrID]],T_Country[CtID],T_Country[Longitude])</f>
        <v>-95.712900000000005</v>
      </c>
    </row>
    <row r="572" spans="1:26">
      <c r="A572" s="15">
        <v>571</v>
      </c>
      <c r="B572" s="15" t="s">
        <v>352</v>
      </c>
      <c r="C572" s="15">
        <v>27500000</v>
      </c>
      <c r="D572" s="16">
        <v>4550000000</v>
      </c>
      <c r="E572" s="17">
        <v>13</v>
      </c>
      <c r="F572" s="15">
        <v>27</v>
      </c>
      <c r="G572" s="15">
        <v>49</v>
      </c>
      <c r="H572" s="15">
        <v>2161873</v>
      </c>
      <c r="I572" s="15">
        <v>5889</v>
      </c>
      <c r="J572" s="15">
        <v>4311</v>
      </c>
      <c r="K572" s="15">
        <v>649</v>
      </c>
      <c r="L572" s="15">
        <v>0</v>
      </c>
      <c r="M572" s="15">
        <v>0</v>
      </c>
      <c r="N572" s="15">
        <v>0</v>
      </c>
      <c r="O572" s="15">
        <v>0</v>
      </c>
      <c r="P572" s="15" t="s">
        <v>39</v>
      </c>
      <c r="Q572" s="18">
        <v>40717</v>
      </c>
      <c r="R572" s="15" t="str">
        <f>INDEX(T_Category[category],MATCH(T_Youtuber3[[#This Row],[CatID]],T_Category[CatID],1))</f>
        <v>People &amp; Blogs</v>
      </c>
      <c r="S572" s="15" t="str">
        <f>VLOOKUP(T_Youtuber3[[#This Row],[CtrID]],T_Country[#Data],2,1)</f>
        <v>United States</v>
      </c>
      <c r="T572" s="15" t="str">
        <f>VLOOKUP(T_Youtuber3[[#This Row],[CtrID]],T_Country[#Data],3,0)</f>
        <v>US</v>
      </c>
      <c r="U572" s="15">
        <f>INDEX(T_Country[Gross tertiary education enrollment (%)],MATCH(T_Youtuber3[[#This Row],[CtrID]],T_Country[CtID],0))</f>
        <v>88.2</v>
      </c>
      <c r="V572" s="19">
        <f>_xlfn.XLOOKUP(T_Youtuber3[[#This Row],[CtrID]],T_Country[CtID],T_Country[Population])</f>
        <v>328000000</v>
      </c>
      <c r="W572" s="15" cm="1">
        <f t="array" ref="W572">_xlfn._xlws.FILTER(T_Country[Unemployment rate],T_Country[CtID]=T_Youtuber3[[#This Row],[CtrID]])</f>
        <v>14.7</v>
      </c>
      <c r="X572" s="15">
        <f>_xlfn.XLOOKUP(T_Youtuber3[[#This Row],[CtrID]],T_Country[CtID],T_Country[Urban_population])</f>
        <v>271000000</v>
      </c>
      <c r="Y572" s="15">
        <f>_xlfn.XLOOKUP(T_Youtuber3[[#This Row],[CtrID]],T_Country[CtID],T_Country[Latitude])</f>
        <v>37.090240000000001</v>
      </c>
      <c r="Z572" s="15">
        <f>_xlfn.XLOOKUP(T_Youtuber3[[#This Row],[CtrID]],T_Country[CtID],T_Country[Longitude])</f>
        <v>-95.712900000000005</v>
      </c>
    </row>
    <row r="573" spans="1:26">
      <c r="A573" s="15">
        <v>572</v>
      </c>
      <c r="B573" s="15" t="s">
        <v>421</v>
      </c>
      <c r="C573" s="15">
        <v>24200000</v>
      </c>
      <c r="D573" s="16">
        <v>2700000000</v>
      </c>
      <c r="E573" s="17">
        <v>4</v>
      </c>
      <c r="F573" s="15">
        <v>67</v>
      </c>
      <c r="G573" s="15">
        <v>29</v>
      </c>
      <c r="H573" s="15">
        <v>3309</v>
      </c>
      <c r="I573" s="15">
        <v>10</v>
      </c>
      <c r="J573" s="15">
        <v>70</v>
      </c>
      <c r="K573" s="15">
        <v>33590000</v>
      </c>
      <c r="L573" s="15">
        <v>8400</v>
      </c>
      <c r="M573" s="15">
        <v>134400</v>
      </c>
      <c r="N573" s="15">
        <v>100800</v>
      </c>
      <c r="O573" s="15">
        <v>1600000</v>
      </c>
      <c r="P573" s="15">
        <v>100000</v>
      </c>
      <c r="Q573" s="18">
        <v>44386</v>
      </c>
      <c r="R573" s="15" t="str">
        <f>INDEX(T_Category[category],MATCH(T_Youtuber3[[#This Row],[CatID]],T_Category[CatID],1))</f>
        <v>Entertainment</v>
      </c>
      <c r="S573" s="15" t="str">
        <f>VLOOKUP(T_Youtuber3[[#This Row],[CtrID]],T_Country[#Data],2,1)</f>
        <v>Mexico</v>
      </c>
      <c r="T573" s="15" t="str">
        <f>VLOOKUP(T_Youtuber3[[#This Row],[CtrID]],T_Country[#Data],3,0)</f>
        <v>MX</v>
      </c>
      <c r="U573" s="15">
        <f>INDEX(T_Country[Gross tertiary education enrollment (%)],MATCH(T_Youtuber3[[#This Row],[CtrID]],T_Country[CtID],0))</f>
        <v>40.200000000000003</v>
      </c>
      <c r="V573" s="19">
        <f>_xlfn.XLOOKUP(T_Youtuber3[[#This Row],[CtrID]],T_Country[CtID],T_Country[Population])</f>
        <v>126000000</v>
      </c>
      <c r="W573" s="15" cm="1">
        <f t="array" ref="W573">_xlfn._xlws.FILTER(T_Country[Unemployment rate],T_Country[CtID]=T_Youtuber3[[#This Row],[CtrID]])</f>
        <v>3.42</v>
      </c>
      <c r="X573" s="15">
        <f>_xlfn.XLOOKUP(T_Youtuber3[[#This Row],[CtrID]],T_Country[CtID],T_Country[Urban_population])</f>
        <v>103000000</v>
      </c>
      <c r="Y573" s="15">
        <f>_xlfn.XLOOKUP(T_Youtuber3[[#This Row],[CtrID]],T_Country[CtID],T_Country[Latitude])</f>
        <v>23.634499999999999</v>
      </c>
      <c r="Z573" s="15">
        <f>_xlfn.XLOOKUP(T_Youtuber3[[#This Row],[CtrID]],T_Country[CtID],T_Country[Longitude])</f>
        <v>-102.553</v>
      </c>
    </row>
    <row r="574" spans="1:26">
      <c r="A574" s="15">
        <v>573</v>
      </c>
      <c r="B574" s="15" t="s">
        <v>223</v>
      </c>
      <c r="C574" s="15">
        <v>36100000</v>
      </c>
      <c r="D574" s="16">
        <v>6330000000</v>
      </c>
      <c r="E574" s="17">
        <v>6</v>
      </c>
      <c r="F574" s="15">
        <v>5</v>
      </c>
      <c r="G574" s="15">
        <v>49</v>
      </c>
      <c r="H574" s="15">
        <v>4057305</v>
      </c>
      <c r="I574" s="15" t="s">
        <v>39</v>
      </c>
      <c r="J574" s="15">
        <v>4880</v>
      </c>
      <c r="K574" s="15">
        <v>32</v>
      </c>
      <c r="L574" s="15">
        <v>0.01</v>
      </c>
      <c r="M574" s="15">
        <v>0.13</v>
      </c>
      <c r="N574" s="15">
        <v>0.1</v>
      </c>
      <c r="O574" s="15">
        <v>2</v>
      </c>
      <c r="P574" s="15">
        <v>1</v>
      </c>
      <c r="Q574" s="18">
        <v>40600</v>
      </c>
      <c r="R574" s="15" t="str">
        <f>INDEX(T_Category[category],MATCH(T_Youtuber3[[#This Row],[CatID]],T_Category[CatID],1))</f>
        <v>Gaming</v>
      </c>
      <c r="S574" s="15" t="str">
        <f>VLOOKUP(T_Youtuber3[[#This Row],[CtrID]],T_Country[#Data],2,1)</f>
        <v>United States</v>
      </c>
      <c r="T574" s="15" t="str">
        <f>VLOOKUP(T_Youtuber3[[#This Row],[CtrID]],T_Country[#Data],3,0)</f>
        <v>US</v>
      </c>
      <c r="U574" s="15">
        <f>INDEX(T_Country[Gross tertiary education enrollment (%)],MATCH(T_Youtuber3[[#This Row],[CtrID]],T_Country[CtID],0))</f>
        <v>88.2</v>
      </c>
      <c r="V574" s="19">
        <f>_xlfn.XLOOKUP(T_Youtuber3[[#This Row],[CtrID]],T_Country[CtID],T_Country[Population])</f>
        <v>328000000</v>
      </c>
      <c r="W574" s="15" cm="1">
        <f t="array" ref="W574">_xlfn._xlws.FILTER(T_Country[Unemployment rate],T_Country[CtID]=T_Youtuber3[[#This Row],[CtrID]])</f>
        <v>14.7</v>
      </c>
      <c r="X574" s="15">
        <f>_xlfn.XLOOKUP(T_Youtuber3[[#This Row],[CtrID]],T_Country[CtID],T_Country[Urban_population])</f>
        <v>271000000</v>
      </c>
      <c r="Y574" s="15">
        <f>_xlfn.XLOOKUP(T_Youtuber3[[#This Row],[CtrID]],T_Country[CtID],T_Country[Latitude])</f>
        <v>37.090240000000001</v>
      </c>
      <c r="Z574" s="15">
        <f>_xlfn.XLOOKUP(T_Youtuber3[[#This Row],[CtrID]],T_Country[CtID],T_Country[Longitude])</f>
        <v>-95.712900000000005</v>
      </c>
    </row>
    <row r="575" spans="1:26">
      <c r="A575" s="15">
        <v>574</v>
      </c>
      <c r="B575" s="15" t="s">
        <v>1214</v>
      </c>
      <c r="C575" s="15">
        <v>12800000</v>
      </c>
      <c r="D575" s="16">
        <v>6970000000</v>
      </c>
      <c r="E575" s="17">
        <v>4</v>
      </c>
      <c r="F575" s="15">
        <v>3483</v>
      </c>
      <c r="G575" s="15">
        <v>8</v>
      </c>
      <c r="H575" s="15">
        <v>842</v>
      </c>
      <c r="I575" s="15">
        <v>13</v>
      </c>
      <c r="J575" s="15">
        <v>168</v>
      </c>
      <c r="K575" s="15">
        <v>18118000</v>
      </c>
      <c r="L575" s="15">
        <v>4500</v>
      </c>
      <c r="M575" s="15">
        <v>72500</v>
      </c>
      <c r="N575" s="15">
        <v>54400</v>
      </c>
      <c r="O575" s="15">
        <v>869600</v>
      </c>
      <c r="P575" s="15" t="s">
        <v>39</v>
      </c>
      <c r="Q575" s="18">
        <v>40277</v>
      </c>
      <c r="R575" s="15" t="str">
        <f>INDEX(T_Category[category],MATCH(T_Youtuber3[[#This Row],[CatID]],T_Category[CatID],1))</f>
        <v>Entertainment</v>
      </c>
      <c r="S575" s="15" t="str">
        <f>VLOOKUP(T_Youtuber3[[#This Row],[CtrID]],T_Country[#Data],2,1)</f>
        <v>Canada</v>
      </c>
      <c r="T575" s="15" t="str">
        <f>VLOOKUP(T_Youtuber3[[#This Row],[CtrID]],T_Country[#Data],3,0)</f>
        <v>CA</v>
      </c>
      <c r="U575" s="15">
        <f>INDEX(T_Country[Gross tertiary education enrollment (%)],MATCH(T_Youtuber3[[#This Row],[CtrID]],T_Country[CtID],0))</f>
        <v>68.900000000000006</v>
      </c>
      <c r="V575" s="19">
        <f>_xlfn.XLOOKUP(T_Youtuber3[[#This Row],[CtrID]],T_Country[CtID],T_Country[Population])</f>
        <v>36991981</v>
      </c>
      <c r="W575" s="15" cm="1">
        <f t="array" ref="W575">_xlfn._xlws.FILTER(T_Country[Unemployment rate],T_Country[CtID]=T_Youtuber3[[#This Row],[CtrID]])</f>
        <v>5.56</v>
      </c>
      <c r="X575" s="15">
        <f>_xlfn.XLOOKUP(T_Youtuber3[[#This Row],[CtrID]],T_Country[CtID],T_Country[Urban_population])</f>
        <v>30628482</v>
      </c>
      <c r="Y575" s="15">
        <f>_xlfn.XLOOKUP(T_Youtuber3[[#This Row],[CtrID]],T_Country[CtID],T_Country[Latitude])</f>
        <v>56.130369999999999</v>
      </c>
      <c r="Z575" s="15">
        <f>_xlfn.XLOOKUP(T_Youtuber3[[#This Row],[CtrID]],T_Country[CtID],T_Country[Longitude])</f>
        <v>-106.34699999999999</v>
      </c>
    </row>
    <row r="576" spans="1:26">
      <c r="A576" s="15">
        <v>575</v>
      </c>
      <c r="B576" s="15" t="s">
        <v>884</v>
      </c>
      <c r="C576" s="15">
        <v>15400000</v>
      </c>
      <c r="D576" s="16">
        <v>3740000000</v>
      </c>
      <c r="E576" s="17">
        <v>15</v>
      </c>
      <c r="F576" s="15">
        <v>1577</v>
      </c>
      <c r="G576" s="15">
        <v>48</v>
      </c>
      <c r="H576" s="15">
        <v>2083</v>
      </c>
      <c r="I576" s="15">
        <v>24</v>
      </c>
      <c r="J576" s="15">
        <v>12</v>
      </c>
      <c r="K576" s="16">
        <v>168000000</v>
      </c>
      <c r="L576" s="15">
        <v>41900</v>
      </c>
      <c r="M576" s="15">
        <v>670800</v>
      </c>
      <c r="N576" s="15">
        <v>503100</v>
      </c>
      <c r="O576" s="15">
        <v>8000000</v>
      </c>
      <c r="P576" s="15">
        <v>400000</v>
      </c>
      <c r="Q576" s="18">
        <v>40653</v>
      </c>
      <c r="R576" s="15" t="str">
        <f>INDEX(T_Category[category],MATCH(T_Youtuber3[[#This Row],[CatID]],T_Category[CatID],1))</f>
        <v>Science &amp; Technology</v>
      </c>
      <c r="S576" s="15" t="str">
        <f>VLOOKUP(T_Youtuber3[[#This Row],[CtrID]],T_Country[#Data],2,1)</f>
        <v>United Kingdom</v>
      </c>
      <c r="T576" s="15" t="str">
        <f>VLOOKUP(T_Youtuber3[[#This Row],[CtrID]],T_Country[#Data],3,0)</f>
        <v>GB</v>
      </c>
      <c r="U576" s="15">
        <f>INDEX(T_Country[Gross tertiary education enrollment (%)],MATCH(T_Youtuber3[[#This Row],[CtrID]],T_Country[CtID],0))</f>
        <v>60</v>
      </c>
      <c r="V576" s="19">
        <f>_xlfn.XLOOKUP(T_Youtuber3[[#This Row],[CtrID]],T_Country[CtID],T_Country[Population])</f>
        <v>66834405</v>
      </c>
      <c r="W576" s="15" cm="1">
        <f t="array" ref="W576">_xlfn._xlws.FILTER(T_Country[Unemployment rate],T_Country[CtID]=T_Youtuber3[[#This Row],[CtrID]])</f>
        <v>3.85</v>
      </c>
      <c r="X576" s="15">
        <f>_xlfn.XLOOKUP(T_Youtuber3[[#This Row],[CtrID]],T_Country[CtID],T_Country[Urban_population])</f>
        <v>55908316</v>
      </c>
      <c r="Y576" s="15">
        <f>_xlfn.XLOOKUP(T_Youtuber3[[#This Row],[CtrID]],T_Country[CtID],T_Country[Latitude])</f>
        <v>55.378050000000002</v>
      </c>
      <c r="Z576" s="15">
        <f>_xlfn.XLOOKUP(T_Youtuber3[[#This Row],[CtrID]],T_Country[CtID],T_Country[Longitude])</f>
        <v>-3.4359700000000002</v>
      </c>
    </row>
    <row r="577" spans="1:26">
      <c r="A577" s="15">
        <v>576</v>
      </c>
      <c r="B577" s="15" t="s">
        <v>708</v>
      </c>
      <c r="C577" s="15">
        <v>17800000</v>
      </c>
      <c r="D577" s="16">
        <v>8590000000</v>
      </c>
      <c r="E577" s="17">
        <v>5</v>
      </c>
      <c r="F577" s="15">
        <v>26</v>
      </c>
      <c r="G577" s="15">
        <v>49</v>
      </c>
      <c r="H577" s="15">
        <v>3976090</v>
      </c>
      <c r="I577" s="15">
        <v>5208</v>
      </c>
      <c r="J577" s="15">
        <v>4978</v>
      </c>
      <c r="K577" s="15">
        <v>20708</v>
      </c>
      <c r="L577" s="15">
        <v>5</v>
      </c>
      <c r="M577" s="15">
        <v>83</v>
      </c>
      <c r="N577" s="15">
        <v>62</v>
      </c>
      <c r="O577" s="15">
        <v>994</v>
      </c>
      <c r="P577" s="15">
        <v>2960</v>
      </c>
      <c r="Q577" s="18">
        <v>44509</v>
      </c>
      <c r="R577" s="15" t="str">
        <f>INDEX(T_Category[category],MATCH(T_Youtuber3[[#This Row],[CatID]],T_Category[CatID],1))</f>
        <v>Film &amp; Animation</v>
      </c>
      <c r="S577" s="15" t="str">
        <f>VLOOKUP(T_Youtuber3[[#This Row],[CtrID]],T_Country[#Data],2,1)</f>
        <v>United States</v>
      </c>
      <c r="T577" s="15" t="str">
        <f>VLOOKUP(T_Youtuber3[[#This Row],[CtrID]],T_Country[#Data],3,0)</f>
        <v>US</v>
      </c>
      <c r="U577" s="15">
        <f>INDEX(T_Country[Gross tertiary education enrollment (%)],MATCH(T_Youtuber3[[#This Row],[CtrID]],T_Country[CtID],0))</f>
        <v>88.2</v>
      </c>
      <c r="V577" s="19">
        <f>_xlfn.XLOOKUP(T_Youtuber3[[#This Row],[CtrID]],T_Country[CtID],T_Country[Population])</f>
        <v>328000000</v>
      </c>
      <c r="W577" s="15" cm="1">
        <f t="array" ref="W577">_xlfn._xlws.FILTER(T_Country[Unemployment rate],T_Country[CtID]=T_Youtuber3[[#This Row],[CtrID]])</f>
        <v>14.7</v>
      </c>
      <c r="X577" s="15">
        <f>_xlfn.XLOOKUP(T_Youtuber3[[#This Row],[CtrID]],T_Country[CtID],T_Country[Urban_population])</f>
        <v>271000000</v>
      </c>
      <c r="Y577" s="15">
        <f>_xlfn.XLOOKUP(T_Youtuber3[[#This Row],[CtrID]],T_Country[CtID],T_Country[Latitude])</f>
        <v>37.090240000000001</v>
      </c>
      <c r="Z577" s="15">
        <f>_xlfn.XLOOKUP(T_Youtuber3[[#This Row],[CtrID]],T_Country[CtID],T_Country[Longitude])</f>
        <v>-95.712900000000005</v>
      </c>
    </row>
    <row r="578" spans="1:26">
      <c r="A578" s="15">
        <v>577</v>
      </c>
      <c r="B578" s="15" t="s">
        <v>412</v>
      </c>
      <c r="C578" s="15">
        <v>24800000</v>
      </c>
      <c r="D578" s="16">
        <v>14700000000</v>
      </c>
      <c r="E578" s="17">
        <v>13</v>
      </c>
      <c r="F578" s="15">
        <v>872</v>
      </c>
      <c r="G578" s="15">
        <v>19</v>
      </c>
      <c r="H578" s="15">
        <v>234</v>
      </c>
      <c r="I578" s="15" t="s">
        <v>39</v>
      </c>
      <c r="J578" s="15">
        <v>8</v>
      </c>
      <c r="K578" s="16">
        <v>400000000</v>
      </c>
      <c r="L578" s="15">
        <v>100100</v>
      </c>
      <c r="M578" s="15">
        <v>1600000</v>
      </c>
      <c r="N578" s="15">
        <v>1200000</v>
      </c>
      <c r="O578" s="15">
        <v>19200000</v>
      </c>
      <c r="P578" s="15">
        <v>900000</v>
      </c>
      <c r="Q578" s="18">
        <v>43969</v>
      </c>
      <c r="R578" s="15" t="str">
        <f>INDEX(T_Category[category],MATCH(T_Youtuber3[[#This Row],[CatID]],T_Category[CatID],1))</f>
        <v>People &amp; Blogs</v>
      </c>
      <c r="S578" s="15" t="str">
        <f>VLOOKUP(T_Youtuber3[[#This Row],[CtrID]],T_Country[#Data],2,1)</f>
        <v>India</v>
      </c>
      <c r="T578" s="15" t="str">
        <f>VLOOKUP(T_Youtuber3[[#This Row],[CtrID]],T_Country[#Data],3,0)</f>
        <v>IN</v>
      </c>
      <c r="U578" s="15">
        <f>INDEX(T_Country[Gross tertiary education enrollment (%)],MATCH(T_Youtuber3[[#This Row],[CtrID]],T_Country[CtID],0))</f>
        <v>28.1</v>
      </c>
      <c r="V578" s="19">
        <f>_xlfn.XLOOKUP(T_Youtuber3[[#This Row],[CtrID]],T_Country[CtID],T_Country[Population])</f>
        <v>1370000000</v>
      </c>
      <c r="W578" s="15" cm="1">
        <f t="array" ref="W578">_xlfn._xlws.FILTER(T_Country[Unemployment rate],T_Country[CtID]=T_Youtuber3[[#This Row],[CtrID]])</f>
        <v>5.36</v>
      </c>
      <c r="X578" s="15">
        <f>_xlfn.XLOOKUP(T_Youtuber3[[#This Row],[CtrID]],T_Country[CtID],T_Country[Urban_population])</f>
        <v>471000000</v>
      </c>
      <c r="Y578" s="15">
        <f>_xlfn.XLOOKUP(T_Youtuber3[[#This Row],[CtrID]],T_Country[CtID],T_Country[Latitude])</f>
        <v>20.593679999999999</v>
      </c>
      <c r="Z578" s="15">
        <f>_xlfn.XLOOKUP(T_Youtuber3[[#This Row],[CtrID]],T_Country[CtID],T_Country[Longitude])</f>
        <v>78.962879999999998</v>
      </c>
    </row>
    <row r="579" spans="1:26">
      <c r="A579" s="15">
        <v>578</v>
      </c>
      <c r="B579" s="15" t="s">
        <v>1257</v>
      </c>
      <c r="C579" s="15">
        <v>12500000</v>
      </c>
      <c r="D579" s="16">
        <v>16700000000</v>
      </c>
      <c r="E579" s="17">
        <v>9</v>
      </c>
      <c r="F579" s="15">
        <v>253</v>
      </c>
      <c r="G579" s="15">
        <v>7</v>
      </c>
      <c r="H579" s="15">
        <v>171</v>
      </c>
      <c r="I579" s="15">
        <v>54</v>
      </c>
      <c r="J579" s="15">
        <v>149</v>
      </c>
      <c r="K579" s="16">
        <v>214000000</v>
      </c>
      <c r="L579" s="15">
        <v>53400</v>
      </c>
      <c r="M579" s="15">
        <v>854800</v>
      </c>
      <c r="N579" s="15">
        <v>641100</v>
      </c>
      <c r="O579" s="15">
        <v>10300000</v>
      </c>
      <c r="P579" s="15">
        <v>100000</v>
      </c>
      <c r="Q579" s="18">
        <v>40815</v>
      </c>
      <c r="R579" s="15" t="str">
        <f>INDEX(T_Category[category],MATCH(T_Youtuber3[[#This Row],[CatID]],T_Category[CatID],1))</f>
        <v>Music</v>
      </c>
      <c r="S579" s="15" t="str">
        <f>VLOOKUP(T_Youtuber3[[#This Row],[CtrID]],T_Country[#Data],2,1)</f>
        <v>Brazil</v>
      </c>
      <c r="T579" s="15" t="str">
        <f>VLOOKUP(T_Youtuber3[[#This Row],[CtrID]],T_Country[#Data],3,0)</f>
        <v>BR</v>
      </c>
      <c r="U579" s="15">
        <f>INDEX(T_Country[Gross tertiary education enrollment (%)],MATCH(T_Youtuber3[[#This Row],[CtrID]],T_Country[CtID],0))</f>
        <v>51.3</v>
      </c>
      <c r="V579" s="19">
        <f>_xlfn.XLOOKUP(T_Youtuber3[[#This Row],[CtrID]],T_Country[CtID],T_Country[Population])</f>
        <v>213000000</v>
      </c>
      <c r="W579" s="15" cm="1">
        <f t="array" ref="W579">_xlfn._xlws.FILTER(T_Country[Unemployment rate],T_Country[CtID]=T_Youtuber3[[#This Row],[CtrID]])</f>
        <v>12.08</v>
      </c>
      <c r="X579" s="15">
        <f>_xlfn.XLOOKUP(T_Youtuber3[[#This Row],[CtrID]],T_Country[CtID],T_Country[Urban_population])</f>
        <v>183000000</v>
      </c>
      <c r="Y579" s="15">
        <f>_xlfn.XLOOKUP(T_Youtuber3[[#This Row],[CtrID]],T_Country[CtID],T_Country[Latitude])</f>
        <v>-14.234999999999999</v>
      </c>
      <c r="Z579" s="15">
        <f>_xlfn.XLOOKUP(T_Youtuber3[[#This Row],[CtrID]],T_Country[CtID],T_Country[Longitude])</f>
        <v>-51.9253</v>
      </c>
    </row>
    <row r="580" spans="1:26">
      <c r="A580" s="15">
        <v>579</v>
      </c>
      <c r="B580" s="15" t="s">
        <v>905</v>
      </c>
      <c r="C580" s="15">
        <v>15100000</v>
      </c>
      <c r="D580" s="16">
        <v>2400000000</v>
      </c>
      <c r="E580" s="17">
        <v>7</v>
      </c>
      <c r="F580" s="15">
        <v>159</v>
      </c>
      <c r="G580" s="15">
        <v>2</v>
      </c>
      <c r="H580" s="15">
        <v>3889418</v>
      </c>
      <c r="I580" s="15">
        <v>504</v>
      </c>
      <c r="J580" s="15">
        <v>7615</v>
      </c>
      <c r="K580" s="15">
        <v>86</v>
      </c>
      <c r="L580" s="15">
        <v>0.02</v>
      </c>
      <c r="M580" s="15">
        <v>0.34</v>
      </c>
      <c r="N580" s="15">
        <v>0.26</v>
      </c>
      <c r="O580" s="15">
        <v>4</v>
      </c>
      <c r="P580" s="15" t="s">
        <v>39</v>
      </c>
      <c r="Q580" s="18">
        <v>38788</v>
      </c>
      <c r="R580" s="15" t="str">
        <f>INDEX(T_Category[category],MATCH(T_Youtuber3[[#This Row],[CatID]],T_Category[CatID],1))</f>
        <v>Howto &amp; Style</v>
      </c>
      <c r="S580" s="15" t="str">
        <f>VLOOKUP(T_Youtuber3[[#This Row],[CtrID]],T_Country[#Data],2,1)</f>
        <v>Andorra</v>
      </c>
      <c r="T580" s="15" t="str">
        <f>VLOOKUP(T_Youtuber3[[#This Row],[CtrID]],T_Country[#Data],3,0)</f>
        <v>AD</v>
      </c>
      <c r="U580" s="15">
        <f>INDEX(T_Country[Gross tertiary education enrollment (%)],MATCH(T_Youtuber3[[#This Row],[CtrID]],T_Country[CtID],0))</f>
        <v>47.35</v>
      </c>
      <c r="V580" s="19">
        <f>_xlfn.XLOOKUP(T_Youtuber3[[#This Row],[CtrID]],T_Country[CtID],T_Country[Population])</f>
        <v>85708</v>
      </c>
      <c r="W580" s="15" cm="1">
        <f t="array" ref="W580">_xlfn._xlws.FILTER(T_Country[Unemployment rate],T_Country[CtID]=T_Youtuber3[[#This Row],[CtrID]])</f>
        <v>2.1</v>
      </c>
      <c r="X580" s="15">
        <f>_xlfn.XLOOKUP(T_Youtuber3[[#This Row],[CtrID]],T_Country[CtID],T_Country[Urban_population])</f>
        <v>75260.194799999997</v>
      </c>
      <c r="Y580" s="15">
        <f>_xlfn.XLOOKUP(T_Youtuber3[[#This Row],[CtrID]],T_Country[CtID],T_Country[Latitude])</f>
        <v>42.567599999999999</v>
      </c>
      <c r="Z580" s="15">
        <f>_xlfn.XLOOKUP(T_Youtuber3[[#This Row],[CtrID]],T_Country[CtID],T_Country[Longitude])</f>
        <v>1.5975600000000001</v>
      </c>
    </row>
    <row r="581" spans="1:26">
      <c r="A581" s="15">
        <v>580</v>
      </c>
      <c r="B581" s="15" t="s">
        <v>29</v>
      </c>
      <c r="C581" s="16">
        <v>119000000</v>
      </c>
      <c r="D581" s="15">
        <v>0</v>
      </c>
      <c r="E581" s="17">
        <v>10</v>
      </c>
      <c r="F581" s="15">
        <v>0</v>
      </c>
      <c r="G581" s="15">
        <v>49</v>
      </c>
      <c r="H581" s="15">
        <v>4057944</v>
      </c>
      <c r="I581" s="15" t="s">
        <v>39</v>
      </c>
      <c r="J581" s="15" t="s">
        <v>39</v>
      </c>
      <c r="K581" s="15" t="s">
        <v>39</v>
      </c>
      <c r="L581" s="15">
        <v>0</v>
      </c>
      <c r="M581" s="15">
        <v>0</v>
      </c>
      <c r="N581" s="15">
        <v>0</v>
      </c>
      <c r="O581" s="15">
        <v>0</v>
      </c>
      <c r="P581" s="15" t="s">
        <v>39</v>
      </c>
      <c r="Q581" s="18">
        <v>41541</v>
      </c>
      <c r="R581" s="15" t="str">
        <f>INDEX(T_Category[category],MATCH(T_Youtuber3[[#This Row],[CatID]],T_Category[CatID],1))</f>
        <v>nan</v>
      </c>
      <c r="S581" s="15" t="str">
        <f>VLOOKUP(T_Youtuber3[[#This Row],[CtrID]],T_Country[#Data],2,1)</f>
        <v>United States</v>
      </c>
      <c r="T581" s="15" t="str">
        <f>VLOOKUP(T_Youtuber3[[#This Row],[CtrID]],T_Country[#Data],3,0)</f>
        <v>US</v>
      </c>
      <c r="U581" s="15">
        <f>INDEX(T_Country[Gross tertiary education enrollment (%)],MATCH(T_Youtuber3[[#This Row],[CtrID]],T_Country[CtID],0))</f>
        <v>88.2</v>
      </c>
      <c r="V581" s="19">
        <f>_xlfn.XLOOKUP(T_Youtuber3[[#This Row],[CtrID]],T_Country[CtID],T_Country[Population])</f>
        <v>328000000</v>
      </c>
      <c r="W581" s="15" cm="1">
        <f t="array" ref="W581">_xlfn._xlws.FILTER(T_Country[Unemployment rate],T_Country[CtID]=T_Youtuber3[[#This Row],[CtrID]])</f>
        <v>14.7</v>
      </c>
      <c r="X581" s="15">
        <f>_xlfn.XLOOKUP(T_Youtuber3[[#This Row],[CtrID]],T_Country[CtID],T_Country[Urban_population])</f>
        <v>271000000</v>
      </c>
      <c r="Y581" s="15">
        <f>_xlfn.XLOOKUP(T_Youtuber3[[#This Row],[CtrID]],T_Country[CtID],T_Country[Latitude])</f>
        <v>37.090240000000001</v>
      </c>
      <c r="Z581" s="15">
        <f>_xlfn.XLOOKUP(T_Youtuber3[[#This Row],[CtrID]],T_Country[CtID],T_Country[Longitude])</f>
        <v>-95.712900000000005</v>
      </c>
    </row>
    <row r="582" spans="1:26">
      <c r="A582" s="15">
        <v>581</v>
      </c>
      <c r="B582" s="15" t="s">
        <v>857</v>
      </c>
      <c r="C582" s="15">
        <v>15700000</v>
      </c>
      <c r="D582" s="16">
        <v>6150000000</v>
      </c>
      <c r="E582" s="17">
        <v>10</v>
      </c>
      <c r="F582" s="15">
        <v>150</v>
      </c>
      <c r="G582" s="15">
        <v>39</v>
      </c>
      <c r="H582" s="15">
        <v>731590</v>
      </c>
      <c r="I582" s="15">
        <v>1203</v>
      </c>
      <c r="J582" s="15">
        <v>3244</v>
      </c>
      <c r="K582" s="15">
        <v>939647</v>
      </c>
      <c r="L582" s="15">
        <v>235</v>
      </c>
      <c r="M582" s="15">
        <v>3800</v>
      </c>
      <c r="N582" s="15">
        <v>2800</v>
      </c>
      <c r="O582" s="15">
        <v>45100</v>
      </c>
      <c r="P582" s="15">
        <v>800</v>
      </c>
      <c r="Q582" s="18">
        <v>43802</v>
      </c>
      <c r="R582" s="15" t="str">
        <f>INDEX(T_Category[category],MATCH(T_Youtuber3[[#This Row],[CatID]],T_Category[CatID],1))</f>
        <v>nan</v>
      </c>
      <c r="S582" s="15" t="str">
        <f>VLOOKUP(T_Youtuber3[[#This Row],[CtrID]],T_Country[#Data],2,1)</f>
        <v>Singapore</v>
      </c>
      <c r="T582" s="15" t="str">
        <f>VLOOKUP(T_Youtuber3[[#This Row],[CtrID]],T_Country[#Data],3,0)</f>
        <v>SG</v>
      </c>
      <c r="U582" s="15">
        <f>INDEX(T_Country[Gross tertiary education enrollment (%)],MATCH(T_Youtuber3[[#This Row],[CtrID]],T_Country[CtID],0))</f>
        <v>84.8</v>
      </c>
      <c r="V582" s="19">
        <f>_xlfn.XLOOKUP(T_Youtuber3[[#This Row],[CtrID]],T_Country[CtID],T_Country[Population])</f>
        <v>5703569</v>
      </c>
      <c r="W582" s="15" cm="1">
        <f t="array" ref="W582">_xlfn._xlws.FILTER(T_Country[Unemployment rate],T_Country[CtID]=T_Youtuber3[[#This Row],[CtrID]])</f>
        <v>4.1100000000000003</v>
      </c>
      <c r="X582" s="15">
        <f>_xlfn.XLOOKUP(T_Youtuber3[[#This Row],[CtrID]],T_Country[CtID],T_Country[Urban_population])</f>
        <v>5703569</v>
      </c>
      <c r="Y582" s="15">
        <f>_xlfn.XLOOKUP(T_Youtuber3[[#This Row],[CtrID]],T_Country[CtID],T_Country[Latitude])</f>
        <v>1.3520829999999999</v>
      </c>
      <c r="Z582" s="15">
        <f>_xlfn.XLOOKUP(T_Youtuber3[[#This Row],[CtrID]],T_Country[CtID],T_Country[Longitude])</f>
        <v>103.8198</v>
      </c>
    </row>
    <row r="583" spans="1:26">
      <c r="A583" s="15">
        <v>582</v>
      </c>
      <c r="B583" s="15" t="s">
        <v>1132</v>
      </c>
      <c r="C583" s="15">
        <v>13400000</v>
      </c>
      <c r="D583" s="16">
        <v>3360000000</v>
      </c>
      <c r="E583" s="17">
        <v>2</v>
      </c>
      <c r="F583" s="15">
        <v>1195</v>
      </c>
      <c r="G583" s="15">
        <v>44</v>
      </c>
      <c r="H583" s="15">
        <v>2436</v>
      </c>
      <c r="I583" s="15">
        <v>15</v>
      </c>
      <c r="J583" s="15">
        <v>162</v>
      </c>
      <c r="K583" s="15">
        <v>41672000</v>
      </c>
      <c r="L583" s="15">
        <v>10400</v>
      </c>
      <c r="M583" s="15">
        <v>166700</v>
      </c>
      <c r="N583" s="15">
        <v>125000</v>
      </c>
      <c r="O583" s="15">
        <v>2000000</v>
      </c>
      <c r="P583" s="15" t="s">
        <v>39</v>
      </c>
      <c r="Q583" s="18">
        <v>41981</v>
      </c>
      <c r="R583" s="15" t="str">
        <f>INDEX(T_Category[category],MATCH(T_Youtuber3[[#This Row],[CatID]],T_Category[CatID],1))</f>
        <v>Comedy</v>
      </c>
      <c r="S583" s="15" t="str">
        <f>VLOOKUP(T_Youtuber3[[#This Row],[CtrID]],T_Country[#Data],2,1)</f>
        <v>Thailand</v>
      </c>
      <c r="T583" s="15" t="str">
        <f>VLOOKUP(T_Youtuber3[[#This Row],[CtrID]],T_Country[#Data],3,0)</f>
        <v>TH</v>
      </c>
      <c r="U583" s="15">
        <f>INDEX(T_Country[Gross tertiary education enrollment (%)],MATCH(T_Youtuber3[[#This Row],[CtrID]],T_Country[CtID],0))</f>
        <v>49.3</v>
      </c>
      <c r="V583" s="19">
        <f>_xlfn.XLOOKUP(T_Youtuber3[[#This Row],[CtrID]],T_Country[CtID],T_Country[Population])</f>
        <v>69625582</v>
      </c>
      <c r="W583" s="15" cm="1">
        <f t="array" ref="W583">_xlfn._xlws.FILTER(T_Country[Unemployment rate],T_Country[CtID]=T_Youtuber3[[#This Row],[CtrID]])</f>
        <v>0.75</v>
      </c>
      <c r="X583" s="15">
        <f>_xlfn.XLOOKUP(T_Youtuber3[[#This Row],[CtrID]],T_Country[CtID],T_Country[Urban_population])</f>
        <v>35294600</v>
      </c>
      <c r="Y583" s="15">
        <f>_xlfn.XLOOKUP(T_Youtuber3[[#This Row],[CtrID]],T_Country[CtID],T_Country[Latitude])</f>
        <v>15.87003</v>
      </c>
      <c r="Z583" s="15">
        <f>_xlfn.XLOOKUP(T_Youtuber3[[#This Row],[CtrID]],T_Country[CtID],T_Country[Longitude])</f>
        <v>100.99250000000001</v>
      </c>
    </row>
    <row r="584" spans="1:26">
      <c r="A584" s="15">
        <v>583</v>
      </c>
      <c r="B584" s="15" t="s">
        <v>1101</v>
      </c>
      <c r="C584" s="15">
        <v>13700000</v>
      </c>
      <c r="D584" s="16">
        <v>4960000000</v>
      </c>
      <c r="E584" s="17">
        <v>13</v>
      </c>
      <c r="F584" s="15">
        <v>340</v>
      </c>
      <c r="G584" s="15">
        <v>19</v>
      </c>
      <c r="H584" s="15">
        <v>1387</v>
      </c>
      <c r="I584" s="15">
        <v>113</v>
      </c>
      <c r="J584" s="15">
        <v>159</v>
      </c>
      <c r="K584" s="15">
        <v>27882000</v>
      </c>
      <c r="L584" s="15">
        <v>7000</v>
      </c>
      <c r="M584" s="15">
        <v>111500</v>
      </c>
      <c r="N584" s="15">
        <v>83600</v>
      </c>
      <c r="O584" s="15">
        <v>1300000</v>
      </c>
      <c r="P584" s="15" t="s">
        <v>39</v>
      </c>
      <c r="Q584" s="18">
        <v>41842</v>
      </c>
      <c r="R584" s="15" t="str">
        <f>INDEX(T_Category[category],MATCH(T_Youtuber3[[#This Row],[CatID]],T_Category[CatID],1))</f>
        <v>People &amp; Blogs</v>
      </c>
      <c r="S584" s="15" t="str">
        <f>VLOOKUP(T_Youtuber3[[#This Row],[CtrID]],T_Country[#Data],2,1)</f>
        <v>India</v>
      </c>
      <c r="T584" s="15" t="str">
        <f>VLOOKUP(T_Youtuber3[[#This Row],[CtrID]],T_Country[#Data],3,0)</f>
        <v>IN</v>
      </c>
      <c r="U584" s="15">
        <f>INDEX(T_Country[Gross tertiary education enrollment (%)],MATCH(T_Youtuber3[[#This Row],[CtrID]],T_Country[CtID],0))</f>
        <v>28.1</v>
      </c>
      <c r="V584" s="19">
        <f>_xlfn.XLOOKUP(T_Youtuber3[[#This Row],[CtrID]],T_Country[CtID],T_Country[Population])</f>
        <v>1370000000</v>
      </c>
      <c r="W584" s="15" cm="1">
        <f t="array" ref="W584">_xlfn._xlws.FILTER(T_Country[Unemployment rate],T_Country[CtID]=T_Youtuber3[[#This Row],[CtrID]])</f>
        <v>5.36</v>
      </c>
      <c r="X584" s="15">
        <f>_xlfn.XLOOKUP(T_Youtuber3[[#This Row],[CtrID]],T_Country[CtID],T_Country[Urban_population])</f>
        <v>471000000</v>
      </c>
      <c r="Y584" s="15">
        <f>_xlfn.XLOOKUP(T_Youtuber3[[#This Row],[CtrID]],T_Country[CtID],T_Country[Latitude])</f>
        <v>20.593679999999999</v>
      </c>
      <c r="Z584" s="15">
        <f>_xlfn.XLOOKUP(T_Youtuber3[[#This Row],[CtrID]],T_Country[CtID],T_Country[Longitude])</f>
        <v>78.962879999999998</v>
      </c>
    </row>
    <row r="585" spans="1:26">
      <c r="A585" s="15">
        <v>584</v>
      </c>
      <c r="B585" s="15" t="s">
        <v>674</v>
      </c>
      <c r="C585" s="15">
        <v>18300000</v>
      </c>
      <c r="D585" s="16">
        <v>1610000000</v>
      </c>
      <c r="E585" s="17">
        <v>13</v>
      </c>
      <c r="F585" s="15">
        <v>786</v>
      </c>
      <c r="G585" s="15">
        <v>20</v>
      </c>
      <c r="H585" s="15">
        <v>6502</v>
      </c>
      <c r="I585" s="15">
        <v>14</v>
      </c>
      <c r="J585" s="15">
        <v>117</v>
      </c>
      <c r="K585" s="15">
        <v>17063000</v>
      </c>
      <c r="L585" s="15">
        <v>4300</v>
      </c>
      <c r="M585" s="15">
        <v>68300</v>
      </c>
      <c r="N585" s="15">
        <v>51200</v>
      </c>
      <c r="O585" s="15">
        <v>819000</v>
      </c>
      <c r="P585" s="15" t="s">
        <v>39</v>
      </c>
      <c r="Q585" s="18">
        <v>42924</v>
      </c>
      <c r="R585" s="15" t="str">
        <f>INDEX(T_Category[category],MATCH(T_Youtuber3[[#This Row],[CatID]],T_Category[CatID],1))</f>
        <v>People &amp; Blogs</v>
      </c>
      <c r="S585" s="15" t="str">
        <f>VLOOKUP(T_Youtuber3[[#This Row],[CtrID]],T_Country[#Data],2,1)</f>
        <v>Indonesia</v>
      </c>
      <c r="T585" s="15" t="str">
        <f>VLOOKUP(T_Youtuber3[[#This Row],[CtrID]],T_Country[#Data],3,0)</f>
        <v>ID</v>
      </c>
      <c r="U585" s="15">
        <f>INDEX(T_Country[Gross tertiary education enrollment (%)],MATCH(T_Youtuber3[[#This Row],[CtrID]],T_Country[CtID],0))</f>
        <v>36.299999999999997</v>
      </c>
      <c r="V585" s="19">
        <f>_xlfn.XLOOKUP(T_Youtuber3[[#This Row],[CtrID]],T_Country[CtID],T_Country[Population])</f>
        <v>270000000</v>
      </c>
      <c r="W585" s="15" cm="1">
        <f t="array" ref="W585">_xlfn._xlws.FILTER(T_Country[Unemployment rate],T_Country[CtID]=T_Youtuber3[[#This Row],[CtrID]])</f>
        <v>4.6900000000000004</v>
      </c>
      <c r="X585" s="15">
        <f>_xlfn.XLOOKUP(T_Youtuber3[[#This Row],[CtrID]],T_Country[CtID],T_Country[Urban_population])</f>
        <v>152000000</v>
      </c>
      <c r="Y585" s="15">
        <f>_xlfn.XLOOKUP(T_Youtuber3[[#This Row],[CtrID]],T_Country[CtID],T_Country[Latitude])</f>
        <v>-0.78927999999999998</v>
      </c>
      <c r="Z585" s="15">
        <f>_xlfn.XLOOKUP(T_Youtuber3[[#This Row],[CtrID]],T_Country[CtID],T_Country[Longitude])</f>
        <v>113.9213</v>
      </c>
    </row>
    <row r="586" spans="1:26">
      <c r="A586" s="15">
        <v>585</v>
      </c>
      <c r="B586" s="15" t="s">
        <v>852</v>
      </c>
      <c r="C586" s="15">
        <v>15800000</v>
      </c>
      <c r="D586" s="16">
        <v>3390000000</v>
      </c>
      <c r="E586" s="17">
        <v>11</v>
      </c>
      <c r="F586" s="15">
        <v>20679</v>
      </c>
      <c r="G586" s="15">
        <v>19</v>
      </c>
      <c r="H586" s="15">
        <v>2406</v>
      </c>
      <c r="I586" s="15">
        <v>96</v>
      </c>
      <c r="J586" s="15">
        <v>15</v>
      </c>
      <c r="K586" s="16">
        <v>186000000</v>
      </c>
      <c r="L586" s="15">
        <v>46500</v>
      </c>
      <c r="M586" s="15">
        <v>743900</v>
      </c>
      <c r="N586" s="15">
        <v>557900</v>
      </c>
      <c r="O586" s="15">
        <v>8900000</v>
      </c>
      <c r="P586" s="15">
        <v>700000</v>
      </c>
      <c r="Q586" s="18">
        <v>39381</v>
      </c>
      <c r="R586" s="15" t="str">
        <f>INDEX(T_Category[category],MATCH(T_Youtuber3[[#This Row],[CatID]],T_Category[CatID],1))</f>
        <v>News &amp; Politics</v>
      </c>
      <c r="S586" s="15" t="str">
        <f>VLOOKUP(T_Youtuber3[[#This Row],[CtrID]],T_Country[#Data],2,1)</f>
        <v>India</v>
      </c>
      <c r="T586" s="15" t="str">
        <f>VLOOKUP(T_Youtuber3[[#This Row],[CtrID]],T_Country[#Data],3,0)</f>
        <v>IN</v>
      </c>
      <c r="U586" s="15">
        <f>INDEX(T_Country[Gross tertiary education enrollment (%)],MATCH(T_Youtuber3[[#This Row],[CtrID]],T_Country[CtID],0))</f>
        <v>28.1</v>
      </c>
      <c r="V586" s="19">
        <f>_xlfn.XLOOKUP(T_Youtuber3[[#This Row],[CtrID]],T_Country[CtID],T_Country[Population])</f>
        <v>1370000000</v>
      </c>
      <c r="W586" s="15" cm="1">
        <f t="array" ref="W586">_xlfn._xlws.FILTER(T_Country[Unemployment rate],T_Country[CtID]=T_Youtuber3[[#This Row],[CtrID]])</f>
        <v>5.36</v>
      </c>
      <c r="X586" s="15">
        <f>_xlfn.XLOOKUP(T_Youtuber3[[#This Row],[CtrID]],T_Country[CtID],T_Country[Urban_population])</f>
        <v>471000000</v>
      </c>
      <c r="Y586" s="15">
        <f>_xlfn.XLOOKUP(T_Youtuber3[[#This Row],[CtrID]],T_Country[CtID],T_Country[Latitude])</f>
        <v>20.593679999999999</v>
      </c>
      <c r="Z586" s="15">
        <f>_xlfn.XLOOKUP(T_Youtuber3[[#This Row],[CtrID]],T_Country[CtID],T_Country[Longitude])</f>
        <v>78.962879999999998</v>
      </c>
    </row>
    <row r="587" spans="1:26">
      <c r="A587" s="15">
        <v>586</v>
      </c>
      <c r="B587" s="15" t="s">
        <v>1064</v>
      </c>
      <c r="C587" s="15">
        <v>14000000</v>
      </c>
      <c r="D587" s="16">
        <v>2210000000</v>
      </c>
      <c r="E587" s="17">
        <v>7</v>
      </c>
      <c r="F587" s="15">
        <v>431</v>
      </c>
      <c r="G587" s="15">
        <v>42</v>
      </c>
      <c r="H587" s="15">
        <v>4325</v>
      </c>
      <c r="I587" s="15">
        <v>3</v>
      </c>
      <c r="J587" s="15">
        <v>156</v>
      </c>
      <c r="K587" s="15">
        <v>13709000</v>
      </c>
      <c r="L587" s="15">
        <v>3400</v>
      </c>
      <c r="M587" s="15">
        <v>54800</v>
      </c>
      <c r="N587" s="15">
        <v>41100</v>
      </c>
      <c r="O587" s="15">
        <v>658000</v>
      </c>
      <c r="P587" s="15" t="s">
        <v>39</v>
      </c>
      <c r="Q587" s="18">
        <v>41906</v>
      </c>
      <c r="R587" s="15" t="str">
        <f>INDEX(T_Category[category],MATCH(T_Youtuber3[[#This Row],[CatID]],T_Category[CatID],1))</f>
        <v>Howto &amp; Style</v>
      </c>
      <c r="S587" s="15" t="str">
        <f>VLOOKUP(T_Youtuber3[[#This Row],[CtrID]],T_Country[#Data],2,1)</f>
        <v>Sweden</v>
      </c>
      <c r="T587" s="15" t="str">
        <f>VLOOKUP(T_Youtuber3[[#This Row],[CtrID]],T_Country[#Data],3,0)</f>
        <v>SE</v>
      </c>
      <c r="U587" s="15">
        <f>INDEX(T_Country[Gross tertiary education enrollment (%)],MATCH(T_Youtuber3[[#This Row],[CtrID]],T_Country[CtID],0))</f>
        <v>67</v>
      </c>
      <c r="V587" s="19">
        <f>_xlfn.XLOOKUP(T_Youtuber3[[#This Row],[CtrID]],T_Country[CtID],T_Country[Population])</f>
        <v>10285453</v>
      </c>
      <c r="W587" s="15" cm="1">
        <f t="array" ref="W587">_xlfn._xlws.FILTER(T_Country[Unemployment rate],T_Country[CtID]=T_Youtuber3[[#This Row],[CtrID]])</f>
        <v>6.48</v>
      </c>
      <c r="X587" s="15">
        <f>_xlfn.XLOOKUP(T_Youtuber3[[#This Row],[CtrID]],T_Country[CtID],T_Country[Urban_population])</f>
        <v>9021165</v>
      </c>
      <c r="Y587" s="15">
        <f>_xlfn.XLOOKUP(T_Youtuber3[[#This Row],[CtrID]],T_Country[CtID],T_Country[Latitude])</f>
        <v>60.128160000000001</v>
      </c>
      <c r="Z587" s="15">
        <f>_xlfn.XLOOKUP(T_Youtuber3[[#This Row],[CtrID]],T_Country[CtID],T_Country[Longitude])</f>
        <v>18.6435</v>
      </c>
    </row>
    <row r="588" spans="1:26">
      <c r="A588" s="15">
        <v>587</v>
      </c>
      <c r="B588" s="15" t="s">
        <v>1289</v>
      </c>
      <c r="C588" s="15">
        <v>12300000</v>
      </c>
      <c r="D588" s="16">
        <v>9030000000</v>
      </c>
      <c r="E588" s="17">
        <v>17</v>
      </c>
      <c r="F588" s="15">
        <v>1200</v>
      </c>
      <c r="G588" s="15">
        <v>7</v>
      </c>
      <c r="H588" s="15">
        <v>525</v>
      </c>
      <c r="I588" s="15">
        <v>55</v>
      </c>
      <c r="J588" s="15">
        <v>172</v>
      </c>
      <c r="K588" s="16">
        <v>553000000</v>
      </c>
      <c r="L588" s="15">
        <v>138100</v>
      </c>
      <c r="M588" s="15">
        <v>2200000</v>
      </c>
      <c r="N588" s="15">
        <v>1700000</v>
      </c>
      <c r="O588" s="15">
        <v>26500000</v>
      </c>
      <c r="P588" s="15">
        <v>700000</v>
      </c>
      <c r="Q588" s="18">
        <v>42778</v>
      </c>
      <c r="R588" s="15" t="str">
        <f>INDEX(T_Category[category],MATCH(T_Youtuber3[[#This Row],[CatID]],T_Category[CatID],1))</f>
        <v>Sports</v>
      </c>
      <c r="S588" s="15" t="str">
        <f>VLOOKUP(T_Youtuber3[[#This Row],[CtrID]],T_Country[#Data],2,1)</f>
        <v>Brazil</v>
      </c>
      <c r="T588" s="15" t="str">
        <f>VLOOKUP(T_Youtuber3[[#This Row],[CtrID]],T_Country[#Data],3,0)</f>
        <v>BR</v>
      </c>
      <c r="U588" s="15">
        <f>INDEX(T_Country[Gross tertiary education enrollment (%)],MATCH(T_Youtuber3[[#This Row],[CtrID]],T_Country[CtID],0))</f>
        <v>51.3</v>
      </c>
      <c r="V588" s="19">
        <f>_xlfn.XLOOKUP(T_Youtuber3[[#This Row],[CtrID]],T_Country[CtID],T_Country[Population])</f>
        <v>213000000</v>
      </c>
      <c r="W588" s="15" cm="1">
        <f t="array" ref="W588">_xlfn._xlws.FILTER(T_Country[Unemployment rate],T_Country[CtID]=T_Youtuber3[[#This Row],[CtrID]])</f>
        <v>12.08</v>
      </c>
      <c r="X588" s="15">
        <f>_xlfn.XLOOKUP(T_Youtuber3[[#This Row],[CtrID]],T_Country[CtID],T_Country[Urban_population])</f>
        <v>183000000</v>
      </c>
      <c r="Y588" s="15">
        <f>_xlfn.XLOOKUP(T_Youtuber3[[#This Row],[CtrID]],T_Country[CtID],T_Country[Latitude])</f>
        <v>-14.234999999999999</v>
      </c>
      <c r="Z588" s="15">
        <f>_xlfn.XLOOKUP(T_Youtuber3[[#This Row],[CtrID]],T_Country[CtID],T_Country[Longitude])</f>
        <v>-51.9253</v>
      </c>
    </row>
    <row r="589" spans="1:26">
      <c r="A589" s="15">
        <v>588</v>
      </c>
      <c r="B589" s="15" t="s">
        <v>504</v>
      </c>
      <c r="C589" s="15">
        <v>21800000</v>
      </c>
      <c r="D589" s="16">
        <v>5610000000</v>
      </c>
      <c r="E589" s="17">
        <v>15</v>
      </c>
      <c r="F589" s="15">
        <v>10162</v>
      </c>
      <c r="G589" s="15">
        <v>49</v>
      </c>
      <c r="H589" s="15">
        <v>1158</v>
      </c>
      <c r="I589" s="15">
        <v>95</v>
      </c>
      <c r="J589" s="15">
        <v>89</v>
      </c>
      <c r="K589" s="15">
        <v>45812000</v>
      </c>
      <c r="L589" s="15">
        <v>11500</v>
      </c>
      <c r="M589" s="15">
        <v>183200</v>
      </c>
      <c r="N589" s="15">
        <v>137400</v>
      </c>
      <c r="O589" s="15">
        <v>2200000</v>
      </c>
      <c r="P589" s="15">
        <v>100000</v>
      </c>
      <c r="Q589" s="18">
        <v>38844</v>
      </c>
      <c r="R589" s="15" t="str">
        <f>INDEX(T_Category[category],MATCH(T_Youtuber3[[#This Row],[CatID]],T_Category[CatID],1))</f>
        <v>Science &amp; Technology</v>
      </c>
      <c r="S589" s="15" t="str">
        <f>VLOOKUP(T_Youtuber3[[#This Row],[CtrID]],T_Country[#Data],2,1)</f>
        <v>United States</v>
      </c>
      <c r="T589" s="15" t="str">
        <f>VLOOKUP(T_Youtuber3[[#This Row],[CtrID]],T_Country[#Data],3,0)</f>
        <v>US</v>
      </c>
      <c r="U589" s="15">
        <f>INDEX(T_Country[Gross tertiary education enrollment (%)],MATCH(T_Youtuber3[[#This Row],[CtrID]],T_Country[CtID],0))</f>
        <v>88.2</v>
      </c>
      <c r="V589" s="19">
        <f>_xlfn.XLOOKUP(T_Youtuber3[[#This Row],[CtrID]],T_Country[CtID],T_Country[Population])</f>
        <v>328000000</v>
      </c>
      <c r="W589" s="15" cm="1">
        <f t="array" ref="W589">_xlfn._xlws.FILTER(T_Country[Unemployment rate],T_Country[CtID]=T_Youtuber3[[#This Row],[CtrID]])</f>
        <v>14.7</v>
      </c>
      <c r="X589" s="15">
        <f>_xlfn.XLOOKUP(T_Youtuber3[[#This Row],[CtrID]],T_Country[CtID],T_Country[Urban_population])</f>
        <v>271000000</v>
      </c>
      <c r="Y589" s="15">
        <f>_xlfn.XLOOKUP(T_Youtuber3[[#This Row],[CtrID]],T_Country[CtID],T_Country[Latitude])</f>
        <v>37.090240000000001</v>
      </c>
      <c r="Z589" s="15">
        <f>_xlfn.XLOOKUP(T_Youtuber3[[#This Row],[CtrID]],T_Country[CtID],T_Country[Longitude])</f>
        <v>-95.712900000000005</v>
      </c>
    </row>
    <row r="590" spans="1:26">
      <c r="A590" s="15">
        <v>589</v>
      </c>
      <c r="B590" s="15" t="s">
        <v>556</v>
      </c>
      <c r="C590" s="15">
        <v>20700000</v>
      </c>
      <c r="D590" s="16">
        <v>12600000000</v>
      </c>
      <c r="E590" s="17">
        <v>17</v>
      </c>
      <c r="F590" s="15">
        <v>47926</v>
      </c>
      <c r="G590" s="15">
        <v>49</v>
      </c>
      <c r="H590" s="15">
        <v>304</v>
      </c>
      <c r="I590" s="15">
        <v>103</v>
      </c>
      <c r="J590" s="15">
        <v>4</v>
      </c>
      <c r="K590" s="15">
        <v>73025000</v>
      </c>
      <c r="L590" s="15">
        <v>18300</v>
      </c>
      <c r="M590" s="15">
        <v>292100</v>
      </c>
      <c r="N590" s="15">
        <v>219100</v>
      </c>
      <c r="O590" s="15">
        <v>3500000</v>
      </c>
      <c r="P590" s="15" t="s">
        <v>39</v>
      </c>
      <c r="Q590" s="18">
        <v>38677</v>
      </c>
      <c r="R590" s="15" t="str">
        <f>INDEX(T_Category[category],MATCH(T_Youtuber3[[#This Row],[CatID]],T_Category[CatID],1))</f>
        <v>Sports</v>
      </c>
      <c r="S590" s="15" t="str">
        <f>VLOOKUP(T_Youtuber3[[#This Row],[CtrID]],T_Country[#Data],2,1)</f>
        <v>United States</v>
      </c>
      <c r="T590" s="15" t="str">
        <f>VLOOKUP(T_Youtuber3[[#This Row],[CtrID]],T_Country[#Data],3,0)</f>
        <v>US</v>
      </c>
      <c r="U590" s="15">
        <f>INDEX(T_Country[Gross tertiary education enrollment (%)],MATCH(T_Youtuber3[[#This Row],[CtrID]],T_Country[CtID],0))</f>
        <v>88.2</v>
      </c>
      <c r="V590" s="19">
        <f>_xlfn.XLOOKUP(T_Youtuber3[[#This Row],[CtrID]],T_Country[CtID],T_Country[Population])</f>
        <v>328000000</v>
      </c>
      <c r="W590" s="15" cm="1">
        <f t="array" ref="W590">_xlfn._xlws.FILTER(T_Country[Unemployment rate],T_Country[CtID]=T_Youtuber3[[#This Row],[CtrID]])</f>
        <v>14.7</v>
      </c>
      <c r="X590" s="15">
        <f>_xlfn.XLOOKUP(T_Youtuber3[[#This Row],[CtrID]],T_Country[CtID],T_Country[Urban_population])</f>
        <v>271000000</v>
      </c>
      <c r="Y590" s="15">
        <f>_xlfn.XLOOKUP(T_Youtuber3[[#This Row],[CtrID]],T_Country[CtID],T_Country[Latitude])</f>
        <v>37.090240000000001</v>
      </c>
      <c r="Z590" s="15">
        <f>_xlfn.XLOOKUP(T_Youtuber3[[#This Row],[CtrID]],T_Country[CtID],T_Country[Longitude])</f>
        <v>-95.712900000000005</v>
      </c>
    </row>
    <row r="591" spans="1:26">
      <c r="A591" s="15">
        <v>590</v>
      </c>
      <c r="B591" s="15" t="s">
        <v>1252</v>
      </c>
      <c r="C591" s="15">
        <v>12500000</v>
      </c>
      <c r="D591" s="16">
        <v>4940000000</v>
      </c>
      <c r="E591" s="17">
        <v>4</v>
      </c>
      <c r="F591" s="15">
        <v>151136</v>
      </c>
      <c r="G591" s="15">
        <v>19</v>
      </c>
      <c r="H591" s="15">
        <v>1395</v>
      </c>
      <c r="I591" s="15">
        <v>123</v>
      </c>
      <c r="J591" s="15">
        <v>24</v>
      </c>
      <c r="K591" s="15">
        <v>58527000</v>
      </c>
      <c r="L591" s="15">
        <v>14600</v>
      </c>
      <c r="M591" s="15">
        <v>234100</v>
      </c>
      <c r="N591" s="15">
        <v>175600</v>
      </c>
      <c r="O591" s="15">
        <v>2800000</v>
      </c>
      <c r="P591" s="15">
        <v>100000</v>
      </c>
      <c r="Q591" s="18">
        <v>38845</v>
      </c>
      <c r="R591" s="15" t="str">
        <f>INDEX(T_Category[category],MATCH(T_Youtuber3[[#This Row],[CatID]],T_Category[CatID],1))</f>
        <v>Entertainment</v>
      </c>
      <c r="S591" s="15" t="str">
        <f>VLOOKUP(T_Youtuber3[[#This Row],[CtrID]],T_Country[#Data],2,1)</f>
        <v>India</v>
      </c>
      <c r="T591" s="15" t="str">
        <f>VLOOKUP(T_Youtuber3[[#This Row],[CtrID]],T_Country[#Data],3,0)</f>
        <v>IN</v>
      </c>
      <c r="U591" s="15">
        <f>INDEX(T_Country[Gross tertiary education enrollment (%)],MATCH(T_Youtuber3[[#This Row],[CtrID]],T_Country[CtID],0))</f>
        <v>28.1</v>
      </c>
      <c r="V591" s="19">
        <f>_xlfn.XLOOKUP(T_Youtuber3[[#This Row],[CtrID]],T_Country[CtID],T_Country[Population])</f>
        <v>1370000000</v>
      </c>
      <c r="W591" s="15" cm="1">
        <f t="array" ref="W591">_xlfn._xlws.FILTER(T_Country[Unemployment rate],T_Country[CtID]=T_Youtuber3[[#This Row],[CtrID]])</f>
        <v>5.36</v>
      </c>
      <c r="X591" s="15">
        <f>_xlfn.XLOOKUP(T_Youtuber3[[#This Row],[CtrID]],T_Country[CtID],T_Country[Urban_population])</f>
        <v>471000000</v>
      </c>
      <c r="Y591" s="15">
        <f>_xlfn.XLOOKUP(T_Youtuber3[[#This Row],[CtrID]],T_Country[CtID],T_Country[Latitude])</f>
        <v>20.593679999999999</v>
      </c>
      <c r="Z591" s="15">
        <f>_xlfn.XLOOKUP(T_Youtuber3[[#This Row],[CtrID]],T_Country[CtID],T_Country[Longitude])</f>
        <v>78.962879999999998</v>
      </c>
    </row>
    <row r="592" spans="1:26">
      <c r="A592" s="15">
        <v>591</v>
      </c>
      <c r="B592" s="15" t="s">
        <v>901</v>
      </c>
      <c r="C592" s="15">
        <v>15200000</v>
      </c>
      <c r="D592" s="16">
        <v>6620000000</v>
      </c>
      <c r="E592" s="17">
        <v>11</v>
      </c>
      <c r="F592" s="15">
        <v>91704</v>
      </c>
      <c r="G592" s="15">
        <v>19</v>
      </c>
      <c r="H592" s="15">
        <v>900</v>
      </c>
      <c r="I592" s="15">
        <v>101</v>
      </c>
      <c r="J592" s="15">
        <v>16</v>
      </c>
      <c r="K592" s="15">
        <v>49662000</v>
      </c>
      <c r="L592" s="15">
        <v>12400</v>
      </c>
      <c r="M592" s="15">
        <v>198600</v>
      </c>
      <c r="N592" s="15">
        <v>149000</v>
      </c>
      <c r="O592" s="15">
        <v>2400000</v>
      </c>
      <c r="P592" s="15">
        <v>100000</v>
      </c>
      <c r="Q592" s="18">
        <v>39466</v>
      </c>
      <c r="R592" s="15" t="str">
        <f>INDEX(T_Category[category],MATCH(T_Youtuber3[[#This Row],[CatID]],T_Category[CatID],1))</f>
        <v>News &amp; Politics</v>
      </c>
      <c r="S592" s="15" t="str">
        <f>VLOOKUP(T_Youtuber3[[#This Row],[CtrID]],T_Country[#Data],2,1)</f>
        <v>India</v>
      </c>
      <c r="T592" s="15" t="str">
        <f>VLOOKUP(T_Youtuber3[[#This Row],[CtrID]],T_Country[#Data],3,0)</f>
        <v>IN</v>
      </c>
      <c r="U592" s="15">
        <f>INDEX(T_Country[Gross tertiary education enrollment (%)],MATCH(T_Youtuber3[[#This Row],[CtrID]],T_Country[CtID],0))</f>
        <v>28.1</v>
      </c>
      <c r="V592" s="19">
        <f>_xlfn.XLOOKUP(T_Youtuber3[[#This Row],[CtrID]],T_Country[CtID],T_Country[Population])</f>
        <v>1370000000</v>
      </c>
      <c r="W592" s="15" cm="1">
        <f t="array" ref="W592">_xlfn._xlws.FILTER(T_Country[Unemployment rate],T_Country[CtID]=T_Youtuber3[[#This Row],[CtrID]])</f>
        <v>5.36</v>
      </c>
      <c r="X592" s="15">
        <f>_xlfn.XLOOKUP(T_Youtuber3[[#This Row],[CtrID]],T_Country[CtID],T_Country[Urban_population])</f>
        <v>471000000</v>
      </c>
      <c r="Y592" s="15">
        <f>_xlfn.XLOOKUP(T_Youtuber3[[#This Row],[CtrID]],T_Country[CtID],T_Country[Latitude])</f>
        <v>20.593679999999999</v>
      </c>
      <c r="Z592" s="15">
        <f>_xlfn.XLOOKUP(T_Youtuber3[[#This Row],[CtrID]],T_Country[CtID],T_Country[Longitude])</f>
        <v>78.962879999999998</v>
      </c>
    </row>
    <row r="593" spans="1:26">
      <c r="A593" s="15">
        <v>592</v>
      </c>
      <c r="B593" s="15" t="s">
        <v>1051</v>
      </c>
      <c r="C593" s="15">
        <v>14100000</v>
      </c>
      <c r="D593" s="16">
        <v>2130000000</v>
      </c>
      <c r="E593" s="17">
        <v>9</v>
      </c>
      <c r="F593" s="15">
        <v>149</v>
      </c>
      <c r="G593" s="15">
        <v>19</v>
      </c>
      <c r="H593" s="15">
        <v>4624</v>
      </c>
      <c r="I593" s="15">
        <v>110</v>
      </c>
      <c r="J593" s="15">
        <v>134</v>
      </c>
      <c r="K593" s="15">
        <v>25605000</v>
      </c>
      <c r="L593" s="15">
        <v>6400</v>
      </c>
      <c r="M593" s="15">
        <v>102400</v>
      </c>
      <c r="N593" s="15">
        <v>76800</v>
      </c>
      <c r="O593" s="15">
        <v>1200000</v>
      </c>
      <c r="P593" s="15">
        <v>100000</v>
      </c>
      <c r="Q593" s="18">
        <v>41204</v>
      </c>
      <c r="R593" s="15" t="str">
        <f>INDEX(T_Category[category],MATCH(T_Youtuber3[[#This Row],[CatID]],T_Category[CatID],1))</f>
        <v>Music</v>
      </c>
      <c r="S593" s="15" t="str">
        <f>VLOOKUP(T_Youtuber3[[#This Row],[CtrID]],T_Country[#Data],2,1)</f>
        <v>India</v>
      </c>
      <c r="T593" s="15" t="str">
        <f>VLOOKUP(T_Youtuber3[[#This Row],[CtrID]],T_Country[#Data],3,0)</f>
        <v>IN</v>
      </c>
      <c r="U593" s="15">
        <f>INDEX(T_Country[Gross tertiary education enrollment (%)],MATCH(T_Youtuber3[[#This Row],[CtrID]],T_Country[CtID],0))</f>
        <v>28.1</v>
      </c>
      <c r="V593" s="19">
        <f>_xlfn.XLOOKUP(T_Youtuber3[[#This Row],[CtrID]],T_Country[CtID],T_Country[Population])</f>
        <v>1370000000</v>
      </c>
      <c r="W593" s="15" cm="1">
        <f t="array" ref="W593">_xlfn._xlws.FILTER(T_Country[Unemployment rate],T_Country[CtID]=T_Youtuber3[[#This Row],[CtrID]])</f>
        <v>5.36</v>
      </c>
      <c r="X593" s="15">
        <f>_xlfn.XLOOKUP(T_Youtuber3[[#This Row],[CtrID]],T_Country[CtID],T_Country[Urban_population])</f>
        <v>471000000</v>
      </c>
      <c r="Y593" s="15">
        <f>_xlfn.XLOOKUP(T_Youtuber3[[#This Row],[CtrID]],T_Country[CtID],T_Country[Latitude])</f>
        <v>20.593679999999999</v>
      </c>
      <c r="Z593" s="15">
        <f>_xlfn.XLOOKUP(T_Youtuber3[[#This Row],[CtrID]],T_Country[CtID],T_Country[Longitude])</f>
        <v>78.962879999999998</v>
      </c>
    </row>
    <row r="594" spans="1:26">
      <c r="A594" s="15">
        <v>593</v>
      </c>
      <c r="B594" s="15" t="s">
        <v>426</v>
      </c>
      <c r="C594" s="15">
        <v>24100000</v>
      </c>
      <c r="D594" s="16">
        <v>56100000000</v>
      </c>
      <c r="E594" s="17">
        <v>9</v>
      </c>
      <c r="F594" s="15">
        <v>23491</v>
      </c>
      <c r="G594" s="15">
        <v>45</v>
      </c>
      <c r="H594" s="15">
        <v>14</v>
      </c>
      <c r="I594" s="15">
        <v>2</v>
      </c>
      <c r="J594" s="15">
        <v>76</v>
      </c>
      <c r="K594" s="16">
        <v>425000000</v>
      </c>
      <c r="L594" s="15">
        <v>106200</v>
      </c>
      <c r="M594" s="15">
        <v>1700000</v>
      </c>
      <c r="N594" s="15">
        <v>1300000</v>
      </c>
      <c r="O594" s="15">
        <v>20400000</v>
      </c>
      <c r="P594" s="15">
        <v>200000</v>
      </c>
      <c r="Q594" s="18">
        <v>41662</v>
      </c>
      <c r="R594" s="15" t="str">
        <f>INDEX(T_Category[category],MATCH(T_Youtuber3[[#This Row],[CatID]],T_Category[CatID],1))</f>
        <v>Music</v>
      </c>
      <c r="S594" s="15" t="str">
        <f>VLOOKUP(T_Youtuber3[[#This Row],[CtrID]],T_Country[#Data],2,1)</f>
        <v>Turkey</v>
      </c>
      <c r="T594" s="15" t="str">
        <f>VLOOKUP(T_Youtuber3[[#This Row],[CtrID]],T_Country[#Data],3,0)</f>
        <v>TR</v>
      </c>
      <c r="U594" s="15">
        <f>INDEX(T_Country[Gross tertiary education enrollment (%)],MATCH(T_Youtuber3[[#This Row],[CtrID]],T_Country[CtID],0))</f>
        <v>23.9</v>
      </c>
      <c r="V594" s="19">
        <f>_xlfn.XLOOKUP(T_Youtuber3[[#This Row],[CtrID]],T_Country[CtID],T_Country[Population])</f>
        <v>83429615</v>
      </c>
      <c r="W594" s="15" cm="1">
        <f t="array" ref="W594">_xlfn._xlws.FILTER(T_Country[Unemployment rate],T_Country[CtID]=T_Youtuber3[[#This Row],[CtrID]])</f>
        <v>13.49</v>
      </c>
      <c r="X594" s="15">
        <f>_xlfn.XLOOKUP(T_Youtuber3[[#This Row],[CtrID]],T_Country[CtID],T_Country[Urban_population])</f>
        <v>63097818</v>
      </c>
      <c r="Y594" s="15">
        <f>_xlfn.XLOOKUP(T_Youtuber3[[#This Row],[CtrID]],T_Country[CtID],T_Country[Latitude])</f>
        <v>38.963749999999997</v>
      </c>
      <c r="Z594" s="15">
        <f>_xlfn.XLOOKUP(T_Youtuber3[[#This Row],[CtrID]],T_Country[CtID],T_Country[Longitude])</f>
        <v>35.243319999999997</v>
      </c>
    </row>
    <row r="595" spans="1:26">
      <c r="A595" s="15">
        <v>594</v>
      </c>
      <c r="B595" s="15" t="s">
        <v>368</v>
      </c>
      <c r="C595" s="15">
        <v>26700000</v>
      </c>
      <c r="D595" s="16">
        <v>7170000000</v>
      </c>
      <c r="E595" s="17">
        <v>4</v>
      </c>
      <c r="F595" s="15">
        <v>6471</v>
      </c>
      <c r="G595" s="15">
        <v>49</v>
      </c>
      <c r="H595" s="15">
        <v>797</v>
      </c>
      <c r="I595" s="15">
        <v>62</v>
      </c>
      <c r="J595" s="15">
        <v>55</v>
      </c>
      <c r="K595" s="16">
        <v>118000000</v>
      </c>
      <c r="L595" s="15">
        <v>29600</v>
      </c>
      <c r="M595" s="15">
        <v>472900</v>
      </c>
      <c r="N595" s="15">
        <v>354700</v>
      </c>
      <c r="O595" s="15">
        <v>5700000</v>
      </c>
      <c r="P595" s="15">
        <v>200000</v>
      </c>
      <c r="Q595" s="18">
        <v>41107</v>
      </c>
      <c r="R595" s="15" t="str">
        <f>INDEX(T_Category[category],MATCH(T_Youtuber3[[#This Row],[CatID]],T_Category[CatID],1))</f>
        <v>Entertainment</v>
      </c>
      <c r="S595" s="15" t="str">
        <f>VLOOKUP(T_Youtuber3[[#This Row],[CtrID]],T_Country[#Data],2,1)</f>
        <v>United States</v>
      </c>
      <c r="T595" s="15" t="str">
        <f>VLOOKUP(T_Youtuber3[[#This Row],[CtrID]],T_Country[#Data],3,0)</f>
        <v>US</v>
      </c>
      <c r="U595" s="15">
        <f>INDEX(T_Country[Gross tertiary education enrollment (%)],MATCH(T_Youtuber3[[#This Row],[CtrID]],T_Country[CtID],0))</f>
        <v>88.2</v>
      </c>
      <c r="V595" s="19">
        <f>_xlfn.XLOOKUP(T_Youtuber3[[#This Row],[CtrID]],T_Country[CtID],T_Country[Population])</f>
        <v>328000000</v>
      </c>
      <c r="W595" s="15" cm="1">
        <f t="array" ref="W595">_xlfn._xlws.FILTER(T_Country[Unemployment rate],T_Country[CtID]=T_Youtuber3[[#This Row],[CtrID]])</f>
        <v>14.7</v>
      </c>
      <c r="X595" s="15">
        <f>_xlfn.XLOOKUP(T_Youtuber3[[#This Row],[CtrID]],T_Country[CtID],T_Country[Urban_population])</f>
        <v>271000000</v>
      </c>
      <c r="Y595" s="15">
        <f>_xlfn.XLOOKUP(T_Youtuber3[[#This Row],[CtrID]],T_Country[CtID],T_Country[Latitude])</f>
        <v>37.090240000000001</v>
      </c>
      <c r="Z595" s="15">
        <f>_xlfn.XLOOKUP(T_Youtuber3[[#This Row],[CtrID]],T_Country[CtID],T_Country[Longitude])</f>
        <v>-95.712900000000005</v>
      </c>
    </row>
    <row r="596" spans="1:26">
      <c r="A596" s="15">
        <v>595</v>
      </c>
      <c r="B596" s="15" t="s">
        <v>509</v>
      </c>
      <c r="C596" s="15">
        <v>21800000</v>
      </c>
      <c r="D596" s="16">
        <v>7780000000</v>
      </c>
      <c r="E596" s="17">
        <v>13</v>
      </c>
      <c r="F596" s="15">
        <v>1</v>
      </c>
      <c r="G596" s="15">
        <v>19</v>
      </c>
      <c r="H596" s="15">
        <v>4052308</v>
      </c>
      <c r="I596" s="15" t="s">
        <v>39</v>
      </c>
      <c r="J596" s="15">
        <v>7665</v>
      </c>
      <c r="K596" s="15">
        <v>408</v>
      </c>
      <c r="L596" s="15">
        <v>0</v>
      </c>
      <c r="M596" s="15">
        <v>0</v>
      </c>
      <c r="N596" s="15">
        <v>0</v>
      </c>
      <c r="O596" s="15">
        <v>0</v>
      </c>
      <c r="P596" s="15" t="s">
        <v>39</v>
      </c>
      <c r="Q596" s="18">
        <v>43002</v>
      </c>
      <c r="R596" s="15" t="str">
        <f>INDEX(T_Category[category],MATCH(T_Youtuber3[[#This Row],[CatID]],T_Category[CatID],1))</f>
        <v>People &amp; Blogs</v>
      </c>
      <c r="S596" s="15" t="str">
        <f>VLOOKUP(T_Youtuber3[[#This Row],[CtrID]],T_Country[#Data],2,1)</f>
        <v>India</v>
      </c>
      <c r="T596" s="15" t="str">
        <f>VLOOKUP(T_Youtuber3[[#This Row],[CtrID]],T_Country[#Data],3,0)</f>
        <v>IN</v>
      </c>
      <c r="U596" s="15">
        <f>INDEX(T_Country[Gross tertiary education enrollment (%)],MATCH(T_Youtuber3[[#This Row],[CtrID]],T_Country[CtID],0))</f>
        <v>28.1</v>
      </c>
      <c r="V596" s="19">
        <f>_xlfn.XLOOKUP(T_Youtuber3[[#This Row],[CtrID]],T_Country[CtID],T_Country[Population])</f>
        <v>1370000000</v>
      </c>
      <c r="W596" s="15" cm="1">
        <f t="array" ref="W596">_xlfn._xlws.FILTER(T_Country[Unemployment rate],T_Country[CtID]=T_Youtuber3[[#This Row],[CtrID]])</f>
        <v>5.36</v>
      </c>
      <c r="X596" s="15">
        <f>_xlfn.XLOOKUP(T_Youtuber3[[#This Row],[CtrID]],T_Country[CtID],T_Country[Urban_population])</f>
        <v>471000000</v>
      </c>
      <c r="Y596" s="15">
        <f>_xlfn.XLOOKUP(T_Youtuber3[[#This Row],[CtrID]],T_Country[CtID],T_Country[Latitude])</f>
        <v>20.593679999999999</v>
      </c>
      <c r="Z596" s="15">
        <f>_xlfn.XLOOKUP(T_Youtuber3[[#This Row],[CtrID]],T_Country[CtID],T_Country[Longitude])</f>
        <v>78.962879999999998</v>
      </c>
    </row>
    <row r="597" spans="1:26">
      <c r="A597" s="15">
        <v>596</v>
      </c>
      <c r="B597" s="15" t="s">
        <v>974</v>
      </c>
      <c r="C597" s="15">
        <v>14700000</v>
      </c>
      <c r="D597" s="16">
        <v>8880000000</v>
      </c>
      <c r="E597" s="17">
        <v>3</v>
      </c>
      <c r="F597" s="15">
        <v>1996</v>
      </c>
      <c r="G597" s="15">
        <v>49</v>
      </c>
      <c r="H597" s="15">
        <v>552</v>
      </c>
      <c r="I597" s="15">
        <v>154</v>
      </c>
      <c r="J597" s="15">
        <v>36</v>
      </c>
      <c r="K597" s="15">
        <v>79402000</v>
      </c>
      <c r="L597" s="15">
        <v>19900</v>
      </c>
      <c r="M597" s="15">
        <v>317600</v>
      </c>
      <c r="N597" s="15">
        <v>238200</v>
      </c>
      <c r="O597" s="15">
        <v>3800000</v>
      </c>
      <c r="P597" s="15">
        <v>100000</v>
      </c>
      <c r="Q597" s="18">
        <v>40936</v>
      </c>
      <c r="R597" s="15" t="str">
        <f>INDEX(T_Category[category],MATCH(T_Youtuber3[[#This Row],[CatID]],T_Category[CatID],1))</f>
        <v>Education</v>
      </c>
      <c r="S597" s="15" t="str">
        <f>VLOOKUP(T_Youtuber3[[#This Row],[CtrID]],T_Country[#Data],2,1)</f>
        <v>United States</v>
      </c>
      <c r="T597" s="15" t="str">
        <f>VLOOKUP(T_Youtuber3[[#This Row],[CtrID]],T_Country[#Data],3,0)</f>
        <v>US</v>
      </c>
      <c r="U597" s="15">
        <f>INDEX(T_Country[Gross tertiary education enrollment (%)],MATCH(T_Youtuber3[[#This Row],[CtrID]],T_Country[CtID],0))</f>
        <v>88.2</v>
      </c>
      <c r="V597" s="19">
        <f>_xlfn.XLOOKUP(T_Youtuber3[[#This Row],[CtrID]],T_Country[CtID],T_Country[Population])</f>
        <v>328000000</v>
      </c>
      <c r="W597" s="15" cm="1">
        <f t="array" ref="W597">_xlfn._xlws.FILTER(T_Country[Unemployment rate],T_Country[CtID]=T_Youtuber3[[#This Row],[CtrID]])</f>
        <v>14.7</v>
      </c>
      <c r="X597" s="15">
        <f>_xlfn.XLOOKUP(T_Youtuber3[[#This Row],[CtrID]],T_Country[CtID],T_Country[Urban_population])</f>
        <v>271000000</v>
      </c>
      <c r="Y597" s="15">
        <f>_xlfn.XLOOKUP(T_Youtuber3[[#This Row],[CtrID]],T_Country[CtID],T_Country[Latitude])</f>
        <v>37.090240000000001</v>
      </c>
      <c r="Z597" s="15">
        <f>_xlfn.XLOOKUP(T_Youtuber3[[#This Row],[CtrID]],T_Country[CtID],T_Country[Longitude])</f>
        <v>-95.712900000000005</v>
      </c>
    </row>
    <row r="598" spans="1:26">
      <c r="A598" s="15">
        <v>597</v>
      </c>
      <c r="B598" s="15" t="s">
        <v>108</v>
      </c>
      <c r="C598" s="15">
        <v>36300000</v>
      </c>
      <c r="D598" s="15">
        <v>0</v>
      </c>
      <c r="E598" s="17">
        <v>10</v>
      </c>
      <c r="F598" s="15">
        <v>0</v>
      </c>
      <c r="G598" s="15">
        <v>49</v>
      </c>
      <c r="H598" s="15">
        <v>4057944</v>
      </c>
      <c r="I598" s="15" t="s">
        <v>39</v>
      </c>
      <c r="J598" s="15" t="s">
        <v>39</v>
      </c>
      <c r="K598" s="15" t="s">
        <v>39</v>
      </c>
      <c r="L598" s="15">
        <v>0</v>
      </c>
      <c r="M598" s="15">
        <v>0</v>
      </c>
      <c r="N598" s="15">
        <v>0</v>
      </c>
      <c r="O598" s="15">
        <v>0</v>
      </c>
      <c r="P598" s="15" t="s">
        <v>39</v>
      </c>
      <c r="Q598" s="18">
        <v>41526</v>
      </c>
      <c r="R598" s="15" t="str">
        <f>INDEX(T_Category[category],MATCH(T_Youtuber3[[#This Row],[CatID]],T_Category[CatID],1))</f>
        <v>nan</v>
      </c>
      <c r="S598" s="15" t="str">
        <f>VLOOKUP(T_Youtuber3[[#This Row],[CtrID]],T_Country[#Data],2,1)</f>
        <v>United States</v>
      </c>
      <c r="T598" s="15" t="str">
        <f>VLOOKUP(T_Youtuber3[[#This Row],[CtrID]],T_Country[#Data],3,0)</f>
        <v>US</v>
      </c>
      <c r="U598" s="15">
        <f>INDEX(T_Country[Gross tertiary education enrollment (%)],MATCH(T_Youtuber3[[#This Row],[CtrID]],T_Country[CtID],0))</f>
        <v>88.2</v>
      </c>
      <c r="V598" s="19">
        <f>_xlfn.XLOOKUP(T_Youtuber3[[#This Row],[CtrID]],T_Country[CtID],T_Country[Population])</f>
        <v>328000000</v>
      </c>
      <c r="W598" s="15" cm="1">
        <f t="array" ref="W598">_xlfn._xlws.FILTER(T_Country[Unemployment rate],T_Country[CtID]=T_Youtuber3[[#This Row],[CtrID]])</f>
        <v>14.7</v>
      </c>
      <c r="X598" s="15">
        <f>_xlfn.XLOOKUP(T_Youtuber3[[#This Row],[CtrID]],T_Country[CtID],T_Country[Urban_population])</f>
        <v>271000000</v>
      </c>
      <c r="Y598" s="15">
        <f>_xlfn.XLOOKUP(T_Youtuber3[[#This Row],[CtrID]],T_Country[CtID],T_Country[Latitude])</f>
        <v>37.090240000000001</v>
      </c>
      <c r="Z598" s="15">
        <f>_xlfn.XLOOKUP(T_Youtuber3[[#This Row],[CtrID]],T_Country[CtID],T_Country[Longitude])</f>
        <v>-95.712900000000005</v>
      </c>
    </row>
    <row r="599" spans="1:26">
      <c r="A599" s="15">
        <v>598</v>
      </c>
      <c r="B599" s="15" t="s">
        <v>717</v>
      </c>
      <c r="C599" s="15">
        <v>17700000</v>
      </c>
      <c r="D599" s="16">
        <v>8400000000</v>
      </c>
      <c r="E599" s="17">
        <v>11</v>
      </c>
      <c r="F599" s="15">
        <v>211620</v>
      </c>
      <c r="G599" s="15">
        <v>46</v>
      </c>
      <c r="H599" s="15">
        <v>880</v>
      </c>
      <c r="I599" s="15">
        <v>24</v>
      </c>
      <c r="J599" s="15">
        <v>112</v>
      </c>
      <c r="K599" s="16">
        <v>371000000</v>
      </c>
      <c r="L599" s="15">
        <v>92700</v>
      </c>
      <c r="M599" s="15">
        <v>1500000</v>
      </c>
      <c r="N599" s="15">
        <v>1100000</v>
      </c>
      <c r="O599" s="15">
        <v>17800000</v>
      </c>
      <c r="P599" s="15">
        <v>230000</v>
      </c>
      <c r="Q599" s="18">
        <v>38753</v>
      </c>
      <c r="R599" s="15" t="str">
        <f>INDEX(T_Category[category],MATCH(T_Youtuber3[[#This Row],[CatID]],T_Category[CatID],1))</f>
        <v>News &amp; Politics</v>
      </c>
      <c r="S599" s="15" t="str">
        <f>VLOOKUP(T_Youtuber3[[#This Row],[CtrID]],T_Country[#Data],2,1)</f>
        <v>Ukraine</v>
      </c>
      <c r="T599" s="15" t="str">
        <f>VLOOKUP(T_Youtuber3[[#This Row],[CtrID]],T_Country[#Data],3,0)</f>
        <v>UA</v>
      </c>
      <c r="U599" s="15">
        <f>INDEX(T_Country[Gross tertiary education enrollment (%)],MATCH(T_Youtuber3[[#This Row],[CtrID]],T_Country[CtID],0))</f>
        <v>82.7</v>
      </c>
      <c r="V599" s="19">
        <f>_xlfn.XLOOKUP(T_Youtuber3[[#This Row],[CtrID]],T_Country[CtID],T_Country[Population])</f>
        <v>44385155</v>
      </c>
      <c r="W599" s="15" cm="1">
        <f t="array" ref="W599">_xlfn._xlws.FILTER(T_Country[Unemployment rate],T_Country[CtID]=T_Youtuber3[[#This Row],[CtrID]])</f>
        <v>8.8800000000000008</v>
      </c>
      <c r="X599" s="15">
        <f>_xlfn.XLOOKUP(T_Youtuber3[[#This Row],[CtrID]],T_Country[CtID],T_Country[Urban_population])</f>
        <v>30835699</v>
      </c>
      <c r="Y599" s="15">
        <f>_xlfn.XLOOKUP(T_Youtuber3[[#This Row],[CtrID]],T_Country[CtID],T_Country[Latitude])</f>
        <v>48.379429999999999</v>
      </c>
      <c r="Z599" s="15">
        <f>_xlfn.XLOOKUP(T_Youtuber3[[#This Row],[CtrID]],T_Country[CtID],T_Country[Longitude])</f>
        <v>31.165579999999999</v>
      </c>
    </row>
    <row r="600" spans="1:26">
      <c r="A600" s="15">
        <v>599</v>
      </c>
      <c r="B600" s="15" t="s">
        <v>733</v>
      </c>
      <c r="C600" s="15">
        <v>17500000</v>
      </c>
      <c r="D600" s="16">
        <v>7260000000</v>
      </c>
      <c r="E600" s="17">
        <v>11</v>
      </c>
      <c r="F600" s="15">
        <v>182742</v>
      </c>
      <c r="G600" s="15">
        <v>19</v>
      </c>
      <c r="H600" s="15">
        <v>770</v>
      </c>
      <c r="I600" s="15">
        <v>85</v>
      </c>
      <c r="J600" s="15">
        <v>10</v>
      </c>
      <c r="K600" s="16">
        <v>394000000</v>
      </c>
      <c r="L600" s="15">
        <v>98500</v>
      </c>
      <c r="M600" s="15">
        <v>1600000</v>
      </c>
      <c r="N600" s="15">
        <v>1200000</v>
      </c>
      <c r="O600" s="15">
        <v>18900000</v>
      </c>
      <c r="P600" s="15">
        <v>700000</v>
      </c>
      <c r="Q600" s="18">
        <v>39380</v>
      </c>
      <c r="R600" s="15" t="str">
        <f>INDEX(T_Category[category],MATCH(T_Youtuber3[[#This Row],[CatID]],T_Category[CatID],1))</f>
        <v>News &amp; Politics</v>
      </c>
      <c r="S600" s="15" t="str">
        <f>VLOOKUP(T_Youtuber3[[#This Row],[CtrID]],T_Country[#Data],2,1)</f>
        <v>India</v>
      </c>
      <c r="T600" s="15" t="str">
        <f>VLOOKUP(T_Youtuber3[[#This Row],[CtrID]],T_Country[#Data],3,0)</f>
        <v>IN</v>
      </c>
      <c r="U600" s="15">
        <f>INDEX(T_Country[Gross tertiary education enrollment (%)],MATCH(T_Youtuber3[[#This Row],[CtrID]],T_Country[CtID],0))</f>
        <v>28.1</v>
      </c>
      <c r="V600" s="19">
        <f>_xlfn.XLOOKUP(T_Youtuber3[[#This Row],[CtrID]],T_Country[CtID],T_Country[Population])</f>
        <v>1370000000</v>
      </c>
      <c r="W600" s="15" cm="1">
        <f t="array" ref="W600">_xlfn._xlws.FILTER(T_Country[Unemployment rate],T_Country[CtID]=T_Youtuber3[[#This Row],[CtrID]])</f>
        <v>5.36</v>
      </c>
      <c r="X600" s="15">
        <f>_xlfn.XLOOKUP(T_Youtuber3[[#This Row],[CtrID]],T_Country[CtID],T_Country[Urban_population])</f>
        <v>471000000</v>
      </c>
      <c r="Y600" s="15">
        <f>_xlfn.XLOOKUP(T_Youtuber3[[#This Row],[CtrID]],T_Country[CtID],T_Country[Latitude])</f>
        <v>20.593679999999999</v>
      </c>
      <c r="Z600" s="15">
        <f>_xlfn.XLOOKUP(T_Youtuber3[[#This Row],[CtrID]],T_Country[CtID],T_Country[Longitude])</f>
        <v>78.962879999999998</v>
      </c>
    </row>
    <row r="601" spans="1:26">
      <c r="A601" s="15">
        <v>600</v>
      </c>
      <c r="B601" s="15" t="s">
        <v>895</v>
      </c>
      <c r="C601" s="15">
        <v>15200000</v>
      </c>
      <c r="D601" s="16">
        <v>1490000000</v>
      </c>
      <c r="E601" s="17">
        <v>4</v>
      </c>
      <c r="F601" s="15">
        <v>443</v>
      </c>
      <c r="G601" s="15">
        <v>34</v>
      </c>
      <c r="H601" s="15">
        <v>7153</v>
      </c>
      <c r="I601" s="15">
        <v>6</v>
      </c>
      <c r="J601" s="15">
        <v>144</v>
      </c>
      <c r="K601" s="15">
        <v>9980000</v>
      </c>
      <c r="L601" s="15">
        <v>2500</v>
      </c>
      <c r="M601" s="15">
        <v>39900</v>
      </c>
      <c r="N601" s="15">
        <v>29900</v>
      </c>
      <c r="O601" s="15">
        <v>479000</v>
      </c>
      <c r="P601" s="15" t="s">
        <v>39</v>
      </c>
      <c r="Q601" s="18">
        <v>41375</v>
      </c>
      <c r="R601" s="15" t="str">
        <f>INDEX(T_Category[category],MATCH(T_Youtuber3[[#This Row],[CatID]],T_Category[CatID],1))</f>
        <v>Entertainment</v>
      </c>
      <c r="S601" s="15" t="str">
        <f>VLOOKUP(T_Youtuber3[[#This Row],[CtrID]],T_Country[#Data],2,1)</f>
        <v>Philippines</v>
      </c>
      <c r="T601" s="15" t="str">
        <f>VLOOKUP(T_Youtuber3[[#This Row],[CtrID]],T_Country[#Data],3,0)</f>
        <v>PH</v>
      </c>
      <c r="U601" s="15">
        <f>INDEX(T_Country[Gross tertiary education enrollment (%)],MATCH(T_Youtuber3[[#This Row],[CtrID]],T_Country[CtID],0))</f>
        <v>35.5</v>
      </c>
      <c r="V601" s="19">
        <f>_xlfn.XLOOKUP(T_Youtuber3[[#This Row],[CtrID]],T_Country[CtID],T_Country[Population])</f>
        <v>108000000</v>
      </c>
      <c r="W601" s="15" cm="1">
        <f t="array" ref="W601">_xlfn._xlws.FILTER(T_Country[Unemployment rate],T_Country[CtID]=T_Youtuber3[[#This Row],[CtrID]])</f>
        <v>2.15</v>
      </c>
      <c r="X601" s="15">
        <f>_xlfn.XLOOKUP(T_Youtuber3[[#This Row],[CtrID]],T_Country[CtID],T_Country[Urban_population])</f>
        <v>50975903</v>
      </c>
      <c r="Y601" s="15">
        <f>_xlfn.XLOOKUP(T_Youtuber3[[#This Row],[CtrID]],T_Country[CtID],T_Country[Latitude])</f>
        <v>12.879720000000001</v>
      </c>
      <c r="Z601" s="15">
        <f>_xlfn.XLOOKUP(T_Youtuber3[[#This Row],[CtrID]],T_Country[CtID],T_Country[Longitude])</f>
        <v>121.774</v>
      </c>
    </row>
    <row r="602" spans="1:26">
      <c r="A602" s="15">
        <v>601</v>
      </c>
      <c r="B602" s="15" t="s">
        <v>381</v>
      </c>
      <c r="C602" s="15">
        <v>26000000</v>
      </c>
      <c r="D602" s="16">
        <v>14100000000</v>
      </c>
      <c r="E602" s="17">
        <v>13</v>
      </c>
      <c r="F602" s="15">
        <v>868</v>
      </c>
      <c r="G602" s="15">
        <v>49</v>
      </c>
      <c r="H602" s="15">
        <v>249</v>
      </c>
      <c r="I602" s="15" t="s">
        <v>39</v>
      </c>
      <c r="J602" s="15">
        <v>6</v>
      </c>
      <c r="K602" s="16">
        <v>606000000</v>
      </c>
      <c r="L602" s="15">
        <v>151600</v>
      </c>
      <c r="M602" s="15">
        <v>2400000</v>
      </c>
      <c r="N602" s="15">
        <v>1800000</v>
      </c>
      <c r="O602" s="15">
        <v>29100000</v>
      </c>
      <c r="P602" s="15">
        <v>1100000</v>
      </c>
      <c r="Q602" s="18">
        <v>43368</v>
      </c>
      <c r="R602" s="15" t="str">
        <f>INDEX(T_Category[category],MATCH(T_Youtuber3[[#This Row],[CatID]],T_Category[CatID],1))</f>
        <v>People &amp; Blogs</v>
      </c>
      <c r="S602" s="15" t="str">
        <f>VLOOKUP(T_Youtuber3[[#This Row],[CtrID]],T_Country[#Data],2,1)</f>
        <v>United States</v>
      </c>
      <c r="T602" s="15" t="str">
        <f>VLOOKUP(T_Youtuber3[[#This Row],[CtrID]],T_Country[#Data],3,0)</f>
        <v>US</v>
      </c>
      <c r="U602" s="15">
        <f>INDEX(T_Country[Gross tertiary education enrollment (%)],MATCH(T_Youtuber3[[#This Row],[CtrID]],T_Country[CtID],0))</f>
        <v>88.2</v>
      </c>
      <c r="V602" s="19">
        <f>_xlfn.XLOOKUP(T_Youtuber3[[#This Row],[CtrID]],T_Country[CtID],T_Country[Population])</f>
        <v>328000000</v>
      </c>
      <c r="W602" s="15" cm="1">
        <f t="array" ref="W602">_xlfn._xlws.FILTER(T_Country[Unemployment rate],T_Country[CtID]=T_Youtuber3[[#This Row],[CtrID]])</f>
        <v>14.7</v>
      </c>
      <c r="X602" s="15">
        <f>_xlfn.XLOOKUP(T_Youtuber3[[#This Row],[CtrID]],T_Country[CtID],T_Country[Urban_population])</f>
        <v>271000000</v>
      </c>
      <c r="Y602" s="15">
        <f>_xlfn.XLOOKUP(T_Youtuber3[[#This Row],[CtrID]],T_Country[CtID],T_Country[Latitude])</f>
        <v>37.090240000000001</v>
      </c>
      <c r="Z602" s="15">
        <f>_xlfn.XLOOKUP(T_Youtuber3[[#This Row],[CtrID]],T_Country[CtID],T_Country[Longitude])</f>
        <v>-95.712900000000005</v>
      </c>
    </row>
    <row r="603" spans="1:26">
      <c r="A603" s="15">
        <v>602</v>
      </c>
      <c r="B603" s="15" t="s">
        <v>358</v>
      </c>
      <c r="C603" s="15">
        <v>27300000</v>
      </c>
      <c r="D603" s="16">
        <v>22400000000</v>
      </c>
      <c r="E603" s="17">
        <v>5</v>
      </c>
      <c r="F603" s="15">
        <v>5438</v>
      </c>
      <c r="G603" s="15">
        <v>49</v>
      </c>
      <c r="H603" s="15">
        <v>100</v>
      </c>
      <c r="I603" s="15">
        <v>59</v>
      </c>
      <c r="J603" s="15">
        <v>51</v>
      </c>
      <c r="K603" s="15">
        <v>42546000</v>
      </c>
      <c r="L603" s="15">
        <v>10600</v>
      </c>
      <c r="M603" s="15">
        <v>170200</v>
      </c>
      <c r="N603" s="15">
        <v>127600</v>
      </c>
      <c r="O603" s="15">
        <v>2000000</v>
      </c>
      <c r="P603" s="15">
        <v>200000</v>
      </c>
      <c r="Q603" s="18">
        <v>41179</v>
      </c>
      <c r="R603" s="15" t="str">
        <f>INDEX(T_Category[category],MATCH(T_Youtuber3[[#This Row],[CatID]],T_Category[CatID],1))</f>
        <v>Film &amp; Animation</v>
      </c>
      <c r="S603" s="15" t="str">
        <f>VLOOKUP(T_Youtuber3[[#This Row],[CtrID]],T_Country[#Data],2,1)</f>
        <v>United States</v>
      </c>
      <c r="T603" s="15" t="str">
        <f>VLOOKUP(T_Youtuber3[[#This Row],[CtrID]],T_Country[#Data],3,0)</f>
        <v>US</v>
      </c>
      <c r="U603" s="15">
        <f>INDEX(T_Country[Gross tertiary education enrollment (%)],MATCH(T_Youtuber3[[#This Row],[CtrID]],T_Country[CtID],0))</f>
        <v>88.2</v>
      </c>
      <c r="V603" s="19">
        <f>_xlfn.XLOOKUP(T_Youtuber3[[#This Row],[CtrID]],T_Country[CtID],T_Country[Population])</f>
        <v>328000000</v>
      </c>
      <c r="W603" s="15" cm="1">
        <f t="array" ref="W603">_xlfn._xlws.FILTER(T_Country[Unemployment rate],T_Country[CtID]=T_Youtuber3[[#This Row],[CtrID]])</f>
        <v>14.7</v>
      </c>
      <c r="X603" s="15">
        <f>_xlfn.XLOOKUP(T_Youtuber3[[#This Row],[CtrID]],T_Country[CtID],T_Country[Urban_population])</f>
        <v>271000000</v>
      </c>
      <c r="Y603" s="15">
        <f>_xlfn.XLOOKUP(T_Youtuber3[[#This Row],[CtrID]],T_Country[CtID],T_Country[Latitude])</f>
        <v>37.090240000000001</v>
      </c>
      <c r="Z603" s="15">
        <f>_xlfn.XLOOKUP(T_Youtuber3[[#This Row],[CtrID]],T_Country[CtID],T_Country[Longitude])</f>
        <v>-95.712900000000005</v>
      </c>
    </row>
    <row r="604" spans="1:26">
      <c r="A604" s="15">
        <v>603</v>
      </c>
      <c r="B604" s="15" t="s">
        <v>389</v>
      </c>
      <c r="C604" s="15">
        <v>25700000</v>
      </c>
      <c r="D604" s="16">
        <v>10200000000</v>
      </c>
      <c r="E604" s="17">
        <v>9</v>
      </c>
      <c r="F604" s="15">
        <v>42</v>
      </c>
      <c r="G604" s="15">
        <v>49</v>
      </c>
      <c r="H604" s="15">
        <v>425</v>
      </c>
      <c r="I604" s="15">
        <v>67</v>
      </c>
      <c r="J604" s="15">
        <v>67</v>
      </c>
      <c r="K604" s="16">
        <v>104000000</v>
      </c>
      <c r="L604" s="15">
        <v>25900</v>
      </c>
      <c r="M604" s="15">
        <v>414500</v>
      </c>
      <c r="N604" s="15">
        <v>310900</v>
      </c>
      <c r="O604" s="15">
        <v>5000000</v>
      </c>
      <c r="P604" s="15">
        <v>100000</v>
      </c>
      <c r="Q604" s="18">
        <v>41514</v>
      </c>
      <c r="R604" s="15" t="str">
        <f>INDEX(T_Category[category],MATCH(T_Youtuber3[[#This Row],[CatID]],T_Category[CatID],1))</f>
        <v>Music</v>
      </c>
      <c r="S604" s="15" t="str">
        <f>VLOOKUP(T_Youtuber3[[#This Row],[CtrID]],T_Country[#Data],2,1)</f>
        <v>United States</v>
      </c>
      <c r="T604" s="15" t="str">
        <f>VLOOKUP(T_Youtuber3[[#This Row],[CtrID]],T_Country[#Data],3,0)</f>
        <v>US</v>
      </c>
      <c r="U604" s="15">
        <f>INDEX(T_Country[Gross tertiary education enrollment (%)],MATCH(T_Youtuber3[[#This Row],[CtrID]],T_Country[CtID],0))</f>
        <v>88.2</v>
      </c>
      <c r="V604" s="19">
        <f>_xlfn.XLOOKUP(T_Youtuber3[[#This Row],[CtrID]],T_Country[CtID],T_Country[Population])</f>
        <v>328000000</v>
      </c>
      <c r="W604" s="15" cm="1">
        <f t="array" ref="W604">_xlfn._xlws.FILTER(T_Country[Unemployment rate],T_Country[CtID]=T_Youtuber3[[#This Row],[CtrID]])</f>
        <v>14.7</v>
      </c>
      <c r="X604" s="15">
        <f>_xlfn.XLOOKUP(T_Youtuber3[[#This Row],[CtrID]],T_Country[CtID],T_Country[Urban_population])</f>
        <v>271000000</v>
      </c>
      <c r="Y604" s="15">
        <f>_xlfn.XLOOKUP(T_Youtuber3[[#This Row],[CtrID]],T_Country[CtID],T_Country[Latitude])</f>
        <v>37.090240000000001</v>
      </c>
      <c r="Z604" s="15">
        <f>_xlfn.XLOOKUP(T_Youtuber3[[#This Row],[CtrID]],T_Country[CtID],T_Country[Longitude])</f>
        <v>-95.712900000000005</v>
      </c>
    </row>
    <row r="605" spans="1:26">
      <c r="A605" s="15">
        <v>604</v>
      </c>
      <c r="B605" s="15" t="s">
        <v>1236</v>
      </c>
      <c r="C605" s="15">
        <v>12600000</v>
      </c>
      <c r="D605" s="16">
        <v>8830000000</v>
      </c>
      <c r="E605" s="17">
        <v>9</v>
      </c>
      <c r="F605" s="15">
        <v>99</v>
      </c>
      <c r="G605" s="15">
        <v>49</v>
      </c>
      <c r="H605" s="15">
        <v>557</v>
      </c>
      <c r="I605" s="15">
        <v>174</v>
      </c>
      <c r="J605" s="15">
        <v>148</v>
      </c>
      <c r="K605" s="15">
        <v>35027000</v>
      </c>
      <c r="L605" s="15">
        <v>8800</v>
      </c>
      <c r="M605" s="15">
        <v>140100</v>
      </c>
      <c r="N605" s="15">
        <v>105100</v>
      </c>
      <c r="O605" s="15">
        <v>1700000</v>
      </c>
      <c r="P605" s="15" t="s">
        <v>39</v>
      </c>
      <c r="Q605" s="18">
        <v>40269</v>
      </c>
      <c r="R605" s="15" t="str">
        <f>INDEX(T_Category[category],MATCH(T_Youtuber3[[#This Row],[CatID]],T_Category[CatID],1))</f>
        <v>Music</v>
      </c>
      <c r="S605" s="15" t="str">
        <f>VLOOKUP(T_Youtuber3[[#This Row],[CtrID]],T_Country[#Data],2,1)</f>
        <v>United States</v>
      </c>
      <c r="T605" s="15" t="str">
        <f>VLOOKUP(T_Youtuber3[[#This Row],[CtrID]],T_Country[#Data],3,0)</f>
        <v>US</v>
      </c>
      <c r="U605" s="15">
        <f>INDEX(T_Country[Gross tertiary education enrollment (%)],MATCH(T_Youtuber3[[#This Row],[CtrID]],T_Country[CtID],0))</f>
        <v>88.2</v>
      </c>
      <c r="V605" s="19">
        <f>_xlfn.XLOOKUP(T_Youtuber3[[#This Row],[CtrID]],T_Country[CtID],T_Country[Population])</f>
        <v>328000000</v>
      </c>
      <c r="W605" s="15" cm="1">
        <f t="array" ref="W605">_xlfn._xlws.FILTER(T_Country[Unemployment rate],T_Country[CtID]=T_Youtuber3[[#This Row],[CtrID]])</f>
        <v>14.7</v>
      </c>
      <c r="X605" s="15">
        <f>_xlfn.XLOOKUP(T_Youtuber3[[#This Row],[CtrID]],T_Country[CtID],T_Country[Urban_population])</f>
        <v>271000000</v>
      </c>
      <c r="Y605" s="15">
        <f>_xlfn.XLOOKUP(T_Youtuber3[[#This Row],[CtrID]],T_Country[CtID],T_Country[Latitude])</f>
        <v>37.090240000000001</v>
      </c>
      <c r="Z605" s="15">
        <f>_xlfn.XLOOKUP(T_Youtuber3[[#This Row],[CtrID]],T_Country[CtID],T_Country[Longitude])</f>
        <v>-95.712900000000005</v>
      </c>
    </row>
    <row r="606" spans="1:26">
      <c r="A606" s="15">
        <v>605</v>
      </c>
      <c r="B606" s="15" t="s">
        <v>447</v>
      </c>
      <c r="C606" s="15">
        <v>23600000</v>
      </c>
      <c r="D606" s="16">
        <v>15900000000</v>
      </c>
      <c r="E606" s="17">
        <v>9</v>
      </c>
      <c r="F606" s="15">
        <v>392</v>
      </c>
      <c r="G606" s="15">
        <v>35</v>
      </c>
      <c r="H606" s="15">
        <v>193</v>
      </c>
      <c r="I606" s="15">
        <v>3</v>
      </c>
      <c r="J606" s="15">
        <v>78</v>
      </c>
      <c r="K606" s="15">
        <v>77927000</v>
      </c>
      <c r="L606" s="15">
        <v>19500</v>
      </c>
      <c r="M606" s="15">
        <v>311700</v>
      </c>
      <c r="N606" s="15">
        <v>233800</v>
      </c>
      <c r="O606" s="15">
        <v>3700000</v>
      </c>
      <c r="P606" s="15">
        <v>100000</v>
      </c>
      <c r="Q606" s="18">
        <v>40918</v>
      </c>
      <c r="R606" s="15" t="str">
        <f>INDEX(T_Category[category],MATCH(T_Youtuber3[[#This Row],[CatID]],T_Category[CatID],1))</f>
        <v>Music</v>
      </c>
      <c r="S606" s="15" t="str">
        <f>VLOOKUP(T_Youtuber3[[#This Row],[CtrID]],T_Country[#Data],2,1)</f>
        <v>Puerto Rico</v>
      </c>
      <c r="T606" s="15" t="str">
        <f>VLOOKUP(T_Youtuber3[[#This Row],[CtrID]],T_Country[#Data],3,0)</f>
        <v>PR</v>
      </c>
      <c r="U606" s="15">
        <f>INDEX(T_Country[Gross tertiary education enrollment (%)],MATCH(T_Youtuber3[[#This Row],[CtrID]],T_Country[CtID],0))</f>
        <v>97</v>
      </c>
      <c r="V606" s="19">
        <f>_xlfn.XLOOKUP(T_Youtuber3[[#This Row],[CtrID]],T_Country[CtID],T_Country[Population])</f>
        <v>3260314</v>
      </c>
      <c r="W606" s="15" cm="1">
        <f t="array" ref="W606">_xlfn._xlws.FILTER(T_Country[Unemployment rate],T_Country[CtID]=T_Youtuber3[[#This Row],[CtrID]])</f>
        <v>6.2</v>
      </c>
      <c r="X606" s="15">
        <f>_xlfn.XLOOKUP(T_Youtuber3[[#This Row],[CtrID]],T_Country[CtID],T_Country[Urban_population])</f>
        <v>3032092.02</v>
      </c>
      <c r="Y606" s="15">
        <f>_xlfn.XLOOKUP(T_Youtuber3[[#This Row],[CtrID]],T_Country[CtID],T_Country[Latitude])</f>
        <v>18.200178000000001</v>
      </c>
      <c r="Z606" s="15">
        <f>_xlfn.XLOOKUP(T_Youtuber3[[#This Row],[CtrID]],T_Country[CtID],T_Country[Longitude])</f>
        <v>-66.664512999999999</v>
      </c>
    </row>
    <row r="607" spans="1:26">
      <c r="A607" s="15">
        <v>606</v>
      </c>
      <c r="B607" s="15" t="s">
        <v>537</v>
      </c>
      <c r="C607" s="15">
        <v>21000000</v>
      </c>
      <c r="D607" s="16">
        <v>4380000000</v>
      </c>
      <c r="E607" s="17">
        <v>4</v>
      </c>
      <c r="F607" s="15">
        <v>403</v>
      </c>
      <c r="G607" s="15">
        <v>49</v>
      </c>
      <c r="H607" s="15">
        <v>1671</v>
      </c>
      <c r="I607" s="15">
        <v>100</v>
      </c>
      <c r="J607" s="15">
        <v>95</v>
      </c>
      <c r="K607" s="15">
        <v>2476000</v>
      </c>
      <c r="L607" s="15">
        <v>619</v>
      </c>
      <c r="M607" s="15">
        <v>9900</v>
      </c>
      <c r="N607" s="15">
        <v>7400</v>
      </c>
      <c r="O607" s="15">
        <v>118900</v>
      </c>
      <c r="P607" s="15" t="s">
        <v>39</v>
      </c>
      <c r="Q607" s="18">
        <v>38919</v>
      </c>
      <c r="R607" s="15" t="str">
        <f>INDEX(T_Category[category],MATCH(T_Youtuber3[[#This Row],[CatID]],T_Category[CatID],1))</f>
        <v>Entertainment</v>
      </c>
      <c r="S607" s="15" t="str">
        <f>VLOOKUP(T_Youtuber3[[#This Row],[CtrID]],T_Country[#Data],2,1)</f>
        <v>United States</v>
      </c>
      <c r="T607" s="15" t="str">
        <f>VLOOKUP(T_Youtuber3[[#This Row],[CtrID]],T_Country[#Data],3,0)</f>
        <v>US</v>
      </c>
      <c r="U607" s="15">
        <f>INDEX(T_Country[Gross tertiary education enrollment (%)],MATCH(T_Youtuber3[[#This Row],[CtrID]],T_Country[CtID],0))</f>
        <v>88.2</v>
      </c>
      <c r="V607" s="19">
        <f>_xlfn.XLOOKUP(T_Youtuber3[[#This Row],[CtrID]],T_Country[CtID],T_Country[Population])</f>
        <v>328000000</v>
      </c>
      <c r="W607" s="15" cm="1">
        <f t="array" ref="W607">_xlfn._xlws.FILTER(T_Country[Unemployment rate],T_Country[CtID]=T_Youtuber3[[#This Row],[CtrID]])</f>
        <v>14.7</v>
      </c>
      <c r="X607" s="15">
        <f>_xlfn.XLOOKUP(T_Youtuber3[[#This Row],[CtrID]],T_Country[CtID],T_Country[Urban_population])</f>
        <v>271000000</v>
      </c>
      <c r="Y607" s="15">
        <f>_xlfn.XLOOKUP(T_Youtuber3[[#This Row],[CtrID]],T_Country[CtID],T_Country[Latitude])</f>
        <v>37.090240000000001</v>
      </c>
      <c r="Z607" s="15">
        <f>_xlfn.XLOOKUP(T_Youtuber3[[#This Row],[CtrID]],T_Country[CtID],T_Country[Longitude])</f>
        <v>-95.712900000000005</v>
      </c>
    </row>
    <row r="608" spans="1:26">
      <c r="A608" s="15">
        <v>607</v>
      </c>
      <c r="B608" s="15" t="s">
        <v>1040</v>
      </c>
      <c r="C608" s="15">
        <v>14200000</v>
      </c>
      <c r="D608" s="16">
        <v>1780000000</v>
      </c>
      <c r="E608" s="17">
        <v>7</v>
      </c>
      <c r="F608" s="15">
        <v>876</v>
      </c>
      <c r="G608" s="15">
        <v>31</v>
      </c>
      <c r="H608" s="15">
        <v>5764</v>
      </c>
      <c r="I608" s="15">
        <v>2</v>
      </c>
      <c r="J608" s="15">
        <v>154</v>
      </c>
      <c r="K608" s="15">
        <v>35934000</v>
      </c>
      <c r="L608" s="15">
        <v>9000</v>
      </c>
      <c r="M608" s="15">
        <v>143700</v>
      </c>
      <c r="N608" s="15">
        <v>107800</v>
      </c>
      <c r="O608" s="15">
        <v>1700000</v>
      </c>
      <c r="P608" s="15" t="s">
        <v>39</v>
      </c>
      <c r="Q608" s="18">
        <v>39622</v>
      </c>
      <c r="R608" s="15" t="str">
        <f>INDEX(T_Category[category],MATCH(T_Youtuber3[[#This Row],[CatID]],T_Category[CatID],1))</f>
        <v>Howto &amp; Style</v>
      </c>
      <c r="S608" s="15" t="str">
        <f>VLOOKUP(T_Youtuber3[[#This Row],[CtrID]],T_Country[#Data],2,1)</f>
        <v>Netherlands</v>
      </c>
      <c r="T608" s="15" t="str">
        <f>VLOOKUP(T_Youtuber3[[#This Row],[CtrID]],T_Country[#Data],3,0)</f>
        <v>NL</v>
      </c>
      <c r="U608" s="15">
        <f>INDEX(T_Country[Gross tertiary education enrollment (%)],MATCH(T_Youtuber3[[#This Row],[CtrID]],T_Country[CtID],0))</f>
        <v>85</v>
      </c>
      <c r="V608" s="19">
        <f>_xlfn.XLOOKUP(T_Youtuber3[[#This Row],[CtrID]],T_Country[CtID],T_Country[Population])</f>
        <v>17332850</v>
      </c>
      <c r="W608" s="15" cm="1">
        <f t="array" ref="W608">_xlfn._xlws.FILTER(T_Country[Unemployment rate],T_Country[CtID]=T_Youtuber3[[#This Row],[CtrID]])</f>
        <v>3.2</v>
      </c>
      <c r="X608" s="15">
        <f>_xlfn.XLOOKUP(T_Youtuber3[[#This Row],[CtrID]],T_Country[CtID],T_Country[Urban_population])</f>
        <v>15924729</v>
      </c>
      <c r="Y608" s="15">
        <f>_xlfn.XLOOKUP(T_Youtuber3[[#This Row],[CtrID]],T_Country[CtID],T_Country[Latitude])</f>
        <v>52.132629999999999</v>
      </c>
      <c r="Z608" s="15">
        <f>_xlfn.XLOOKUP(T_Youtuber3[[#This Row],[CtrID]],T_Country[CtID],T_Country[Longitude])</f>
        <v>5.2912660000000002</v>
      </c>
    </row>
    <row r="609" spans="1:26">
      <c r="A609" s="15">
        <v>608</v>
      </c>
      <c r="B609" s="15" t="s">
        <v>440</v>
      </c>
      <c r="C609" s="15">
        <v>23700000</v>
      </c>
      <c r="D609" s="16">
        <v>2540000000</v>
      </c>
      <c r="E609" s="17">
        <v>6</v>
      </c>
      <c r="F609" s="15">
        <v>1732</v>
      </c>
      <c r="G609" s="15">
        <v>49</v>
      </c>
      <c r="H609" s="15">
        <v>3590</v>
      </c>
      <c r="I609" s="15">
        <v>81</v>
      </c>
      <c r="J609" s="15">
        <v>19</v>
      </c>
      <c r="K609" s="15">
        <v>8368000</v>
      </c>
      <c r="L609" s="15">
        <v>2100</v>
      </c>
      <c r="M609" s="15">
        <v>33500</v>
      </c>
      <c r="N609" s="15">
        <v>25100</v>
      </c>
      <c r="O609" s="15">
        <v>401700</v>
      </c>
      <c r="P609" s="15" t="s">
        <v>39</v>
      </c>
      <c r="Q609" s="18">
        <v>40858</v>
      </c>
      <c r="R609" s="15" t="str">
        <f>INDEX(T_Category[category],MATCH(T_Youtuber3[[#This Row],[CatID]],T_Category[CatID],1))</f>
        <v>Gaming</v>
      </c>
      <c r="S609" s="15" t="str">
        <f>VLOOKUP(T_Youtuber3[[#This Row],[CtrID]],T_Country[#Data],2,1)</f>
        <v>United States</v>
      </c>
      <c r="T609" s="15" t="str">
        <f>VLOOKUP(T_Youtuber3[[#This Row],[CtrID]],T_Country[#Data],3,0)</f>
        <v>US</v>
      </c>
      <c r="U609" s="15">
        <f>INDEX(T_Country[Gross tertiary education enrollment (%)],MATCH(T_Youtuber3[[#This Row],[CtrID]],T_Country[CtID],0))</f>
        <v>88.2</v>
      </c>
      <c r="V609" s="19">
        <f>_xlfn.XLOOKUP(T_Youtuber3[[#This Row],[CtrID]],T_Country[CtID],T_Country[Population])</f>
        <v>328000000</v>
      </c>
      <c r="W609" s="15" cm="1">
        <f t="array" ref="W609">_xlfn._xlws.FILTER(T_Country[Unemployment rate],T_Country[CtID]=T_Youtuber3[[#This Row],[CtrID]])</f>
        <v>14.7</v>
      </c>
      <c r="X609" s="15">
        <f>_xlfn.XLOOKUP(T_Youtuber3[[#This Row],[CtrID]],T_Country[CtID],T_Country[Urban_population])</f>
        <v>271000000</v>
      </c>
      <c r="Y609" s="15">
        <f>_xlfn.XLOOKUP(T_Youtuber3[[#This Row],[CtrID]],T_Country[CtID],T_Country[Latitude])</f>
        <v>37.090240000000001</v>
      </c>
      <c r="Z609" s="15">
        <f>_xlfn.XLOOKUP(T_Youtuber3[[#This Row],[CtrID]],T_Country[CtID],T_Country[Longitude])</f>
        <v>-95.712900000000005</v>
      </c>
    </row>
    <row r="610" spans="1:26">
      <c r="A610" s="15">
        <v>609</v>
      </c>
      <c r="B610" s="15" t="s">
        <v>563</v>
      </c>
      <c r="C610" s="15">
        <v>20500000</v>
      </c>
      <c r="D610" s="16">
        <v>11000000000</v>
      </c>
      <c r="E610" s="17">
        <v>4</v>
      </c>
      <c r="F610" s="15">
        <v>296</v>
      </c>
      <c r="G610" s="15">
        <v>49</v>
      </c>
      <c r="H610" s="15">
        <v>377</v>
      </c>
      <c r="I610" s="15">
        <v>104</v>
      </c>
      <c r="J610" s="15">
        <v>99</v>
      </c>
      <c r="K610" s="16">
        <v>195000000</v>
      </c>
      <c r="L610" s="15">
        <v>48800</v>
      </c>
      <c r="M610" s="15">
        <v>780800</v>
      </c>
      <c r="N610" s="15">
        <v>585600</v>
      </c>
      <c r="O610" s="15">
        <v>9400000</v>
      </c>
      <c r="P610" s="15">
        <v>100000</v>
      </c>
      <c r="Q610" s="18">
        <v>42775</v>
      </c>
      <c r="R610" s="15" t="str">
        <f>INDEX(T_Category[category],MATCH(T_Youtuber3[[#This Row],[CatID]],T_Category[CatID],1))</f>
        <v>Entertainment</v>
      </c>
      <c r="S610" s="15" t="str">
        <f>VLOOKUP(T_Youtuber3[[#This Row],[CtrID]],T_Country[#Data],2,1)</f>
        <v>United States</v>
      </c>
      <c r="T610" s="15" t="str">
        <f>VLOOKUP(T_Youtuber3[[#This Row],[CtrID]],T_Country[#Data],3,0)</f>
        <v>US</v>
      </c>
      <c r="U610" s="15">
        <f>INDEX(T_Country[Gross tertiary education enrollment (%)],MATCH(T_Youtuber3[[#This Row],[CtrID]],T_Country[CtID],0))</f>
        <v>88.2</v>
      </c>
      <c r="V610" s="19">
        <f>_xlfn.XLOOKUP(T_Youtuber3[[#This Row],[CtrID]],T_Country[CtID],T_Country[Population])</f>
        <v>328000000</v>
      </c>
      <c r="W610" s="15" cm="1">
        <f t="array" ref="W610">_xlfn._xlws.FILTER(T_Country[Unemployment rate],T_Country[CtID]=T_Youtuber3[[#This Row],[CtrID]])</f>
        <v>14.7</v>
      </c>
      <c r="X610" s="15">
        <f>_xlfn.XLOOKUP(T_Youtuber3[[#This Row],[CtrID]],T_Country[CtID],T_Country[Urban_population])</f>
        <v>271000000</v>
      </c>
      <c r="Y610" s="15">
        <f>_xlfn.XLOOKUP(T_Youtuber3[[#This Row],[CtrID]],T_Country[CtID],T_Country[Latitude])</f>
        <v>37.090240000000001</v>
      </c>
      <c r="Z610" s="15">
        <f>_xlfn.XLOOKUP(T_Youtuber3[[#This Row],[CtrID]],T_Country[CtID],T_Country[Longitude])</f>
        <v>-95.712900000000005</v>
      </c>
    </row>
    <row r="611" spans="1:26">
      <c r="A611" s="15">
        <v>610</v>
      </c>
      <c r="B611" s="15" t="s">
        <v>1100</v>
      </c>
      <c r="C611" s="15">
        <v>13700000</v>
      </c>
      <c r="D611" s="16">
        <v>2940000000</v>
      </c>
      <c r="E611" s="17">
        <v>7</v>
      </c>
      <c r="F611" s="15">
        <v>2158</v>
      </c>
      <c r="G611" s="15">
        <v>19</v>
      </c>
      <c r="H611" s="15">
        <v>2972</v>
      </c>
      <c r="I611" s="15">
        <v>113</v>
      </c>
      <c r="J611" s="15">
        <v>29</v>
      </c>
      <c r="K611" s="15">
        <v>22235000</v>
      </c>
      <c r="L611" s="15">
        <v>5600</v>
      </c>
      <c r="M611" s="15">
        <v>88900</v>
      </c>
      <c r="N611" s="15">
        <v>66700</v>
      </c>
      <c r="O611" s="15">
        <v>1100000</v>
      </c>
      <c r="P611" s="15">
        <v>100000</v>
      </c>
      <c r="Q611" s="18">
        <v>40027</v>
      </c>
      <c r="R611" s="15" t="str">
        <f>INDEX(T_Category[category],MATCH(T_Youtuber3[[#This Row],[CatID]],T_Category[CatID],1))</f>
        <v>Howto &amp; Style</v>
      </c>
      <c r="S611" s="15" t="str">
        <f>VLOOKUP(T_Youtuber3[[#This Row],[CtrID]],T_Country[#Data],2,1)</f>
        <v>India</v>
      </c>
      <c r="T611" s="15" t="str">
        <f>VLOOKUP(T_Youtuber3[[#This Row],[CtrID]],T_Country[#Data],3,0)</f>
        <v>IN</v>
      </c>
      <c r="U611" s="15">
        <f>INDEX(T_Country[Gross tertiary education enrollment (%)],MATCH(T_Youtuber3[[#This Row],[CtrID]],T_Country[CtID],0))</f>
        <v>28.1</v>
      </c>
      <c r="V611" s="19">
        <f>_xlfn.XLOOKUP(T_Youtuber3[[#This Row],[CtrID]],T_Country[CtID],T_Country[Population])</f>
        <v>1370000000</v>
      </c>
      <c r="W611" s="15" cm="1">
        <f t="array" ref="W611">_xlfn._xlws.FILTER(T_Country[Unemployment rate],T_Country[CtID]=T_Youtuber3[[#This Row],[CtrID]])</f>
        <v>5.36</v>
      </c>
      <c r="X611" s="15">
        <f>_xlfn.XLOOKUP(T_Youtuber3[[#This Row],[CtrID]],T_Country[CtID],T_Country[Urban_population])</f>
        <v>471000000</v>
      </c>
      <c r="Y611" s="15">
        <f>_xlfn.XLOOKUP(T_Youtuber3[[#This Row],[CtrID]],T_Country[CtID],T_Country[Latitude])</f>
        <v>20.593679999999999</v>
      </c>
      <c r="Z611" s="15">
        <f>_xlfn.XLOOKUP(T_Youtuber3[[#This Row],[CtrID]],T_Country[CtID],T_Country[Longitude])</f>
        <v>78.962879999999998</v>
      </c>
    </row>
    <row r="612" spans="1:26">
      <c r="A612" s="15">
        <v>611</v>
      </c>
      <c r="B612" s="15" t="s">
        <v>785</v>
      </c>
      <c r="C612" s="15">
        <v>16600000</v>
      </c>
      <c r="D612" s="16">
        <v>7440000000</v>
      </c>
      <c r="E612" s="17">
        <v>11</v>
      </c>
      <c r="F612" s="15">
        <v>112261</v>
      </c>
      <c r="G612" s="15">
        <v>19</v>
      </c>
      <c r="H612" s="15">
        <v>749</v>
      </c>
      <c r="I612" s="15">
        <v>91</v>
      </c>
      <c r="J612" s="15">
        <v>12</v>
      </c>
      <c r="K612" s="15">
        <v>59201000</v>
      </c>
      <c r="L612" s="15">
        <v>14800</v>
      </c>
      <c r="M612" s="15">
        <v>236800</v>
      </c>
      <c r="N612" s="15">
        <v>177600</v>
      </c>
      <c r="O612" s="15">
        <v>2800000</v>
      </c>
      <c r="P612" s="15">
        <v>100000</v>
      </c>
      <c r="Q612" s="18">
        <v>41569</v>
      </c>
      <c r="R612" s="15" t="str">
        <f>INDEX(T_Category[category],MATCH(T_Youtuber3[[#This Row],[CatID]],T_Category[CatID],1))</f>
        <v>News &amp; Politics</v>
      </c>
      <c r="S612" s="15" t="str">
        <f>VLOOKUP(T_Youtuber3[[#This Row],[CtrID]],T_Country[#Data],2,1)</f>
        <v>India</v>
      </c>
      <c r="T612" s="15" t="str">
        <f>VLOOKUP(T_Youtuber3[[#This Row],[CtrID]],T_Country[#Data],3,0)</f>
        <v>IN</v>
      </c>
      <c r="U612" s="15">
        <f>INDEX(T_Country[Gross tertiary education enrollment (%)],MATCH(T_Youtuber3[[#This Row],[CtrID]],T_Country[CtID],0))</f>
        <v>28.1</v>
      </c>
      <c r="V612" s="19">
        <f>_xlfn.XLOOKUP(T_Youtuber3[[#This Row],[CtrID]],T_Country[CtID],T_Country[Population])</f>
        <v>1370000000</v>
      </c>
      <c r="W612" s="15" cm="1">
        <f t="array" ref="W612">_xlfn._xlws.FILTER(T_Country[Unemployment rate],T_Country[CtID]=T_Youtuber3[[#This Row],[CtrID]])</f>
        <v>5.36</v>
      </c>
      <c r="X612" s="15">
        <f>_xlfn.XLOOKUP(T_Youtuber3[[#This Row],[CtrID]],T_Country[CtID],T_Country[Urban_population])</f>
        <v>471000000</v>
      </c>
      <c r="Y612" s="15">
        <f>_xlfn.XLOOKUP(T_Youtuber3[[#This Row],[CtrID]],T_Country[CtID],T_Country[Latitude])</f>
        <v>20.593679999999999</v>
      </c>
      <c r="Z612" s="15">
        <f>_xlfn.XLOOKUP(T_Youtuber3[[#This Row],[CtrID]],T_Country[CtID],T_Country[Longitude])</f>
        <v>78.962879999999998</v>
      </c>
    </row>
    <row r="613" spans="1:26">
      <c r="A613" s="15">
        <v>612</v>
      </c>
      <c r="B613" s="15" t="s">
        <v>1016</v>
      </c>
      <c r="C613" s="15">
        <v>14400000</v>
      </c>
      <c r="D613" s="16">
        <v>352000000</v>
      </c>
      <c r="E613" s="17">
        <v>6</v>
      </c>
      <c r="F613" s="15">
        <v>2</v>
      </c>
      <c r="G613" s="15">
        <v>7</v>
      </c>
      <c r="H613" s="15">
        <v>4057274</v>
      </c>
      <c r="I613" s="15" t="s">
        <v>39</v>
      </c>
      <c r="J613" s="15">
        <v>7596</v>
      </c>
      <c r="K613" s="15">
        <v>2</v>
      </c>
      <c r="L613" s="15">
        <v>0</v>
      </c>
      <c r="M613" s="15">
        <v>0.01</v>
      </c>
      <c r="N613" s="15">
        <v>0.01</v>
      </c>
      <c r="O613" s="15">
        <v>0.1</v>
      </c>
      <c r="P613" s="15">
        <v>1</v>
      </c>
      <c r="Q613" s="18">
        <v>38751</v>
      </c>
      <c r="R613" s="15" t="str">
        <f>INDEX(T_Category[category],MATCH(T_Youtuber3[[#This Row],[CatID]],T_Category[CatID],1))</f>
        <v>Gaming</v>
      </c>
      <c r="S613" s="15" t="str">
        <f>VLOOKUP(T_Youtuber3[[#This Row],[CtrID]],T_Country[#Data],2,1)</f>
        <v>Brazil</v>
      </c>
      <c r="T613" s="15" t="str">
        <f>VLOOKUP(T_Youtuber3[[#This Row],[CtrID]],T_Country[#Data],3,0)</f>
        <v>BR</v>
      </c>
      <c r="U613" s="15">
        <f>INDEX(T_Country[Gross tertiary education enrollment (%)],MATCH(T_Youtuber3[[#This Row],[CtrID]],T_Country[CtID],0))</f>
        <v>51.3</v>
      </c>
      <c r="V613" s="19">
        <f>_xlfn.XLOOKUP(T_Youtuber3[[#This Row],[CtrID]],T_Country[CtID],T_Country[Population])</f>
        <v>213000000</v>
      </c>
      <c r="W613" s="15" cm="1">
        <f t="array" ref="W613">_xlfn._xlws.FILTER(T_Country[Unemployment rate],T_Country[CtID]=T_Youtuber3[[#This Row],[CtrID]])</f>
        <v>12.08</v>
      </c>
      <c r="X613" s="15">
        <f>_xlfn.XLOOKUP(T_Youtuber3[[#This Row],[CtrID]],T_Country[CtID],T_Country[Urban_population])</f>
        <v>183000000</v>
      </c>
      <c r="Y613" s="15">
        <f>_xlfn.XLOOKUP(T_Youtuber3[[#This Row],[CtrID]],T_Country[CtID],T_Country[Latitude])</f>
        <v>-14.234999999999999</v>
      </c>
      <c r="Z613" s="15">
        <f>_xlfn.XLOOKUP(T_Youtuber3[[#This Row],[CtrID]],T_Country[CtID],T_Country[Longitude])</f>
        <v>-51.9253</v>
      </c>
    </row>
    <row r="614" spans="1:26">
      <c r="A614" s="15">
        <v>613</v>
      </c>
      <c r="B614" s="15" t="s">
        <v>255</v>
      </c>
      <c r="C614" s="15">
        <v>33400000</v>
      </c>
      <c r="D614" s="16">
        <v>10500000000</v>
      </c>
      <c r="E614" s="17">
        <v>9</v>
      </c>
      <c r="F614" s="15">
        <v>1331</v>
      </c>
      <c r="G614" s="15">
        <v>48</v>
      </c>
      <c r="H614" s="15">
        <v>402</v>
      </c>
      <c r="I614" s="15">
        <v>3</v>
      </c>
      <c r="J614" s="15">
        <v>44</v>
      </c>
      <c r="K614" s="15">
        <v>55654000</v>
      </c>
      <c r="L614" s="15">
        <v>13900</v>
      </c>
      <c r="M614" s="15">
        <v>222600</v>
      </c>
      <c r="N614" s="15">
        <v>167000</v>
      </c>
      <c r="O614" s="15">
        <v>2700000</v>
      </c>
      <c r="P614" s="15" t="s">
        <v>39</v>
      </c>
      <c r="Q614" s="18">
        <v>40769</v>
      </c>
      <c r="R614" s="15" t="str">
        <f>INDEX(T_Category[category],MATCH(T_Youtuber3[[#This Row],[CatID]],T_Category[CatID],1))</f>
        <v>Music</v>
      </c>
      <c r="S614" s="15" t="str">
        <f>VLOOKUP(T_Youtuber3[[#This Row],[CtrID]],T_Country[#Data],2,1)</f>
        <v>United Kingdom</v>
      </c>
      <c r="T614" s="15" t="str">
        <f>VLOOKUP(T_Youtuber3[[#This Row],[CtrID]],T_Country[#Data],3,0)</f>
        <v>GB</v>
      </c>
      <c r="U614" s="15">
        <f>INDEX(T_Country[Gross tertiary education enrollment (%)],MATCH(T_Youtuber3[[#This Row],[CtrID]],T_Country[CtID],0))</f>
        <v>60</v>
      </c>
      <c r="V614" s="19">
        <f>_xlfn.XLOOKUP(T_Youtuber3[[#This Row],[CtrID]],T_Country[CtID],T_Country[Population])</f>
        <v>66834405</v>
      </c>
      <c r="W614" s="15" cm="1">
        <f t="array" ref="W614">_xlfn._xlws.FILTER(T_Country[Unemployment rate],T_Country[CtID]=T_Youtuber3[[#This Row],[CtrID]])</f>
        <v>3.85</v>
      </c>
      <c r="X614" s="15">
        <f>_xlfn.XLOOKUP(T_Youtuber3[[#This Row],[CtrID]],T_Country[CtID],T_Country[Urban_population])</f>
        <v>55908316</v>
      </c>
      <c r="Y614" s="15">
        <f>_xlfn.XLOOKUP(T_Youtuber3[[#This Row],[CtrID]],T_Country[CtID],T_Country[Latitude])</f>
        <v>55.378050000000002</v>
      </c>
      <c r="Z614" s="15">
        <f>_xlfn.XLOOKUP(T_Youtuber3[[#This Row],[CtrID]],T_Country[CtID],T_Country[Longitude])</f>
        <v>-3.4359700000000002</v>
      </c>
    </row>
    <row r="615" spans="1:26">
      <c r="A615" s="15">
        <v>614</v>
      </c>
      <c r="B615" s="15" t="s">
        <v>989</v>
      </c>
      <c r="C615" s="15">
        <v>14600000</v>
      </c>
      <c r="D615" s="16">
        <v>5530000000</v>
      </c>
      <c r="E615" s="17">
        <v>2</v>
      </c>
      <c r="F615" s="15">
        <v>560</v>
      </c>
      <c r="G615" s="15">
        <v>19</v>
      </c>
      <c r="H615" s="15">
        <v>1185</v>
      </c>
      <c r="I615" s="15">
        <v>106</v>
      </c>
      <c r="J615" s="15">
        <v>38</v>
      </c>
      <c r="K615" s="16">
        <v>139000000</v>
      </c>
      <c r="L615" s="15">
        <v>34800</v>
      </c>
      <c r="M615" s="15">
        <v>556500</v>
      </c>
      <c r="N615" s="15">
        <v>417300</v>
      </c>
      <c r="O615" s="15">
        <v>6700000</v>
      </c>
      <c r="P615" s="15">
        <v>500000</v>
      </c>
      <c r="Q615" s="18">
        <v>43766</v>
      </c>
      <c r="R615" s="15" t="str">
        <f>INDEX(T_Category[category],MATCH(T_Youtuber3[[#This Row],[CatID]],T_Category[CatID],1))</f>
        <v>Comedy</v>
      </c>
      <c r="S615" s="15" t="str">
        <f>VLOOKUP(T_Youtuber3[[#This Row],[CtrID]],T_Country[#Data],2,1)</f>
        <v>India</v>
      </c>
      <c r="T615" s="15" t="str">
        <f>VLOOKUP(T_Youtuber3[[#This Row],[CtrID]],T_Country[#Data],3,0)</f>
        <v>IN</v>
      </c>
      <c r="U615" s="15">
        <f>INDEX(T_Country[Gross tertiary education enrollment (%)],MATCH(T_Youtuber3[[#This Row],[CtrID]],T_Country[CtID],0))</f>
        <v>28.1</v>
      </c>
      <c r="V615" s="19">
        <f>_xlfn.XLOOKUP(T_Youtuber3[[#This Row],[CtrID]],T_Country[CtID],T_Country[Population])</f>
        <v>1370000000</v>
      </c>
      <c r="W615" s="15" cm="1">
        <f t="array" ref="W615">_xlfn._xlws.FILTER(T_Country[Unemployment rate],T_Country[CtID]=T_Youtuber3[[#This Row],[CtrID]])</f>
        <v>5.36</v>
      </c>
      <c r="X615" s="15">
        <f>_xlfn.XLOOKUP(T_Youtuber3[[#This Row],[CtrID]],T_Country[CtID],T_Country[Urban_population])</f>
        <v>471000000</v>
      </c>
      <c r="Y615" s="15">
        <f>_xlfn.XLOOKUP(T_Youtuber3[[#This Row],[CtrID]],T_Country[CtID],T_Country[Latitude])</f>
        <v>20.593679999999999</v>
      </c>
      <c r="Z615" s="15">
        <f>_xlfn.XLOOKUP(T_Youtuber3[[#This Row],[CtrID]],T_Country[CtID],T_Country[Longitude])</f>
        <v>78.962879999999998</v>
      </c>
    </row>
    <row r="616" spans="1:26">
      <c r="A616" s="15">
        <v>615</v>
      </c>
      <c r="B616" s="15" t="s">
        <v>579</v>
      </c>
      <c r="C616" s="15">
        <v>20200000</v>
      </c>
      <c r="D616" s="16">
        <v>2760000000</v>
      </c>
      <c r="E616" s="17">
        <v>2</v>
      </c>
      <c r="F616" s="15">
        <v>693</v>
      </c>
      <c r="G616" s="15">
        <v>47</v>
      </c>
      <c r="H616" s="15">
        <v>3238</v>
      </c>
      <c r="I616" s="15">
        <v>5</v>
      </c>
      <c r="J616" s="15">
        <v>102</v>
      </c>
      <c r="K616" s="15">
        <v>15556000</v>
      </c>
      <c r="L616" s="15">
        <v>3900</v>
      </c>
      <c r="M616" s="15">
        <v>62200</v>
      </c>
      <c r="N616" s="15">
        <v>46700</v>
      </c>
      <c r="O616" s="15">
        <v>746700</v>
      </c>
      <c r="P616" s="15">
        <v>100000</v>
      </c>
      <c r="Q616" s="18">
        <v>41753</v>
      </c>
      <c r="R616" s="15" t="str">
        <f>INDEX(T_Category[category],MATCH(T_Youtuber3[[#This Row],[CatID]],T_Category[CatID],1))</f>
        <v>Comedy</v>
      </c>
      <c r="S616" s="15" t="str">
        <f>VLOOKUP(T_Youtuber3[[#This Row],[CtrID]],T_Country[#Data],2,1)</f>
        <v>United Arab Emirates</v>
      </c>
      <c r="T616" s="15" t="str">
        <f>VLOOKUP(T_Youtuber3[[#This Row],[CtrID]],T_Country[#Data],3,0)</f>
        <v>AE</v>
      </c>
      <c r="U616" s="15">
        <f>INDEX(T_Country[Gross tertiary education enrollment (%)],MATCH(T_Youtuber3[[#This Row],[CtrID]],T_Country[CtID],0))</f>
        <v>36.799999999999997</v>
      </c>
      <c r="V616" s="19">
        <f>_xlfn.XLOOKUP(T_Youtuber3[[#This Row],[CtrID]],T_Country[CtID],T_Country[Population])</f>
        <v>9770529</v>
      </c>
      <c r="W616" s="15" cm="1">
        <f t="array" ref="W616">_xlfn._xlws.FILTER(T_Country[Unemployment rate],T_Country[CtID]=T_Youtuber3[[#This Row],[CtrID]])</f>
        <v>2.35</v>
      </c>
      <c r="X616" s="15">
        <f>_xlfn.XLOOKUP(T_Youtuber3[[#This Row],[CtrID]],T_Country[CtID],T_Country[Urban_population])</f>
        <v>8479744</v>
      </c>
      <c r="Y616" s="15">
        <f>_xlfn.XLOOKUP(T_Youtuber3[[#This Row],[CtrID]],T_Country[CtID],T_Country[Latitude])</f>
        <v>23.42408</v>
      </c>
      <c r="Z616" s="15">
        <f>_xlfn.XLOOKUP(T_Youtuber3[[#This Row],[CtrID]],T_Country[CtID],T_Country[Longitude])</f>
        <v>53.847819999999999</v>
      </c>
    </row>
    <row r="617" spans="1:26">
      <c r="A617" s="15">
        <v>616</v>
      </c>
      <c r="B617" s="15" t="s">
        <v>1096</v>
      </c>
      <c r="C617" s="15">
        <v>13700000</v>
      </c>
      <c r="D617" s="16">
        <v>1970000000</v>
      </c>
      <c r="E617" s="17">
        <v>2</v>
      </c>
      <c r="F617" s="15">
        <v>696</v>
      </c>
      <c r="G617" s="15">
        <v>7</v>
      </c>
      <c r="H617" s="15">
        <v>5035</v>
      </c>
      <c r="I617" s="15">
        <v>47</v>
      </c>
      <c r="J617" s="15">
        <v>159</v>
      </c>
      <c r="K617" s="15">
        <v>87804000</v>
      </c>
      <c r="L617" s="15">
        <v>22000</v>
      </c>
      <c r="M617" s="15">
        <v>351200</v>
      </c>
      <c r="N617" s="15">
        <v>263400</v>
      </c>
      <c r="O617" s="15">
        <v>4200000</v>
      </c>
      <c r="P617" s="15">
        <v>200000</v>
      </c>
      <c r="Q617" s="18">
        <v>42041</v>
      </c>
      <c r="R617" s="15" t="str">
        <f>INDEX(T_Category[category],MATCH(T_Youtuber3[[#This Row],[CatID]],T_Category[CatID],1))</f>
        <v>Comedy</v>
      </c>
      <c r="S617" s="15" t="str">
        <f>VLOOKUP(T_Youtuber3[[#This Row],[CtrID]],T_Country[#Data],2,1)</f>
        <v>Brazil</v>
      </c>
      <c r="T617" s="15" t="str">
        <f>VLOOKUP(T_Youtuber3[[#This Row],[CtrID]],T_Country[#Data],3,0)</f>
        <v>BR</v>
      </c>
      <c r="U617" s="15">
        <f>INDEX(T_Country[Gross tertiary education enrollment (%)],MATCH(T_Youtuber3[[#This Row],[CtrID]],T_Country[CtID],0))</f>
        <v>51.3</v>
      </c>
      <c r="V617" s="19">
        <f>_xlfn.XLOOKUP(T_Youtuber3[[#This Row],[CtrID]],T_Country[CtID],T_Country[Population])</f>
        <v>213000000</v>
      </c>
      <c r="W617" s="15" cm="1">
        <f t="array" ref="W617">_xlfn._xlws.FILTER(T_Country[Unemployment rate],T_Country[CtID]=T_Youtuber3[[#This Row],[CtrID]])</f>
        <v>12.08</v>
      </c>
      <c r="X617" s="15">
        <f>_xlfn.XLOOKUP(T_Youtuber3[[#This Row],[CtrID]],T_Country[CtID],T_Country[Urban_population])</f>
        <v>183000000</v>
      </c>
      <c r="Y617" s="15">
        <f>_xlfn.XLOOKUP(T_Youtuber3[[#This Row],[CtrID]],T_Country[CtID],T_Country[Latitude])</f>
        <v>-14.234999999999999</v>
      </c>
      <c r="Z617" s="15">
        <f>_xlfn.XLOOKUP(T_Youtuber3[[#This Row],[CtrID]],T_Country[CtID],T_Country[Longitude])</f>
        <v>-51.9253</v>
      </c>
    </row>
    <row r="618" spans="1:26">
      <c r="A618" s="15">
        <v>617</v>
      </c>
      <c r="B618" s="15" t="s">
        <v>986</v>
      </c>
      <c r="C618" s="15">
        <v>14600000</v>
      </c>
      <c r="D618" s="16">
        <v>11200000000</v>
      </c>
      <c r="E618" s="17">
        <v>9</v>
      </c>
      <c r="F618" s="15">
        <v>1206</v>
      </c>
      <c r="G618" s="15">
        <v>7</v>
      </c>
      <c r="H618" s="15">
        <v>369</v>
      </c>
      <c r="I618" s="15">
        <v>40</v>
      </c>
      <c r="J618" s="15">
        <v>131</v>
      </c>
      <c r="K618" s="16">
        <v>110000000</v>
      </c>
      <c r="L618" s="15">
        <v>27500</v>
      </c>
      <c r="M618" s="15">
        <v>439500</v>
      </c>
      <c r="N618" s="15">
        <v>329600</v>
      </c>
      <c r="O618" s="15">
        <v>5300000</v>
      </c>
      <c r="P618" s="15">
        <v>100000</v>
      </c>
      <c r="Q618" s="18">
        <v>41870</v>
      </c>
      <c r="R618" s="15" t="str">
        <f>INDEX(T_Category[category],MATCH(T_Youtuber3[[#This Row],[CatID]],T_Category[CatID],1))</f>
        <v>Music</v>
      </c>
      <c r="S618" s="15" t="str">
        <f>VLOOKUP(T_Youtuber3[[#This Row],[CtrID]],T_Country[#Data],2,1)</f>
        <v>Brazil</v>
      </c>
      <c r="T618" s="15" t="str">
        <f>VLOOKUP(T_Youtuber3[[#This Row],[CtrID]],T_Country[#Data],3,0)</f>
        <v>BR</v>
      </c>
      <c r="U618" s="15">
        <f>INDEX(T_Country[Gross tertiary education enrollment (%)],MATCH(T_Youtuber3[[#This Row],[CtrID]],T_Country[CtID],0))</f>
        <v>51.3</v>
      </c>
      <c r="V618" s="19">
        <f>_xlfn.XLOOKUP(T_Youtuber3[[#This Row],[CtrID]],T_Country[CtID],T_Country[Population])</f>
        <v>213000000</v>
      </c>
      <c r="W618" s="15" cm="1">
        <f t="array" ref="W618">_xlfn._xlws.FILTER(T_Country[Unemployment rate],T_Country[CtID]=T_Youtuber3[[#This Row],[CtrID]])</f>
        <v>12.08</v>
      </c>
      <c r="X618" s="15">
        <f>_xlfn.XLOOKUP(T_Youtuber3[[#This Row],[CtrID]],T_Country[CtID],T_Country[Urban_population])</f>
        <v>183000000</v>
      </c>
      <c r="Y618" s="15">
        <f>_xlfn.XLOOKUP(T_Youtuber3[[#This Row],[CtrID]],T_Country[CtID],T_Country[Latitude])</f>
        <v>-14.234999999999999</v>
      </c>
      <c r="Z618" s="15">
        <f>_xlfn.XLOOKUP(T_Youtuber3[[#This Row],[CtrID]],T_Country[CtID],T_Country[Longitude])</f>
        <v>-51.9253</v>
      </c>
    </row>
    <row r="619" spans="1:26">
      <c r="A619" s="15">
        <v>618</v>
      </c>
      <c r="B619" s="15" t="s">
        <v>612</v>
      </c>
      <c r="C619" s="15">
        <v>19700000</v>
      </c>
      <c r="D619" s="16">
        <v>11000000000</v>
      </c>
      <c r="E619" s="17">
        <v>5</v>
      </c>
      <c r="F619" s="15">
        <v>1</v>
      </c>
      <c r="G619" s="15">
        <v>49</v>
      </c>
      <c r="H619" s="15">
        <v>4052414</v>
      </c>
      <c r="I619" s="15">
        <v>7741</v>
      </c>
      <c r="J619" s="15">
        <v>7494</v>
      </c>
      <c r="K619" s="15" t="s">
        <v>39</v>
      </c>
      <c r="L619" s="15">
        <v>0</v>
      </c>
      <c r="M619" s="15">
        <v>0</v>
      </c>
      <c r="N619" s="15">
        <v>0</v>
      </c>
      <c r="O619" s="15">
        <v>0</v>
      </c>
      <c r="P619" s="15" t="s">
        <v>39</v>
      </c>
      <c r="Q619" s="18">
        <v>40822</v>
      </c>
      <c r="R619" s="15" t="str">
        <f>INDEX(T_Category[category],MATCH(T_Youtuber3[[#This Row],[CatID]],T_Category[CatID],1))</f>
        <v>Film &amp; Animation</v>
      </c>
      <c r="S619" s="15" t="str">
        <f>VLOOKUP(T_Youtuber3[[#This Row],[CtrID]],T_Country[#Data],2,1)</f>
        <v>United States</v>
      </c>
      <c r="T619" s="15" t="str">
        <f>VLOOKUP(T_Youtuber3[[#This Row],[CtrID]],T_Country[#Data],3,0)</f>
        <v>US</v>
      </c>
      <c r="U619" s="15">
        <f>INDEX(T_Country[Gross tertiary education enrollment (%)],MATCH(T_Youtuber3[[#This Row],[CtrID]],T_Country[CtID],0))</f>
        <v>88.2</v>
      </c>
      <c r="V619" s="19">
        <f>_xlfn.XLOOKUP(T_Youtuber3[[#This Row],[CtrID]],T_Country[CtID],T_Country[Population])</f>
        <v>328000000</v>
      </c>
      <c r="W619" s="15" cm="1">
        <f t="array" ref="W619">_xlfn._xlws.FILTER(T_Country[Unemployment rate],T_Country[CtID]=T_Youtuber3[[#This Row],[CtrID]])</f>
        <v>14.7</v>
      </c>
      <c r="X619" s="15">
        <f>_xlfn.XLOOKUP(T_Youtuber3[[#This Row],[CtrID]],T_Country[CtID],T_Country[Urban_population])</f>
        <v>271000000</v>
      </c>
      <c r="Y619" s="15">
        <f>_xlfn.XLOOKUP(T_Youtuber3[[#This Row],[CtrID]],T_Country[CtID],T_Country[Latitude])</f>
        <v>37.090240000000001</v>
      </c>
      <c r="Z619" s="15">
        <f>_xlfn.XLOOKUP(T_Youtuber3[[#This Row],[CtrID]],T_Country[CtID],T_Country[Longitude])</f>
        <v>-95.712900000000005</v>
      </c>
    </row>
    <row r="620" spans="1:26">
      <c r="A620" s="15">
        <v>619</v>
      </c>
      <c r="B620" s="15" t="s">
        <v>685</v>
      </c>
      <c r="C620" s="15">
        <v>18100000</v>
      </c>
      <c r="D620" s="16">
        <v>10700000000</v>
      </c>
      <c r="E620" s="17">
        <v>9</v>
      </c>
      <c r="F620" s="15">
        <v>131</v>
      </c>
      <c r="G620" s="15">
        <v>40</v>
      </c>
      <c r="H620" s="15">
        <v>393</v>
      </c>
      <c r="I620" s="15">
        <v>10</v>
      </c>
      <c r="J620" s="15">
        <v>104</v>
      </c>
      <c r="K620" s="15">
        <v>64989000</v>
      </c>
      <c r="L620" s="15">
        <v>16200</v>
      </c>
      <c r="M620" s="15">
        <v>260000</v>
      </c>
      <c r="N620" s="15">
        <v>195000</v>
      </c>
      <c r="O620" s="15">
        <v>3100000</v>
      </c>
      <c r="P620" s="15" t="s">
        <v>39</v>
      </c>
      <c r="Q620" s="18">
        <v>40455</v>
      </c>
      <c r="R620" s="15" t="str">
        <f>INDEX(T_Category[category],MATCH(T_Youtuber3[[#This Row],[CatID]],T_Category[CatID],1))</f>
        <v>Music</v>
      </c>
      <c r="S620" s="15" t="str">
        <f>VLOOKUP(T_Youtuber3[[#This Row],[CtrID]],T_Country[#Data],2,1)</f>
        <v>South Korea</v>
      </c>
      <c r="T620" s="15" t="str">
        <f>VLOOKUP(T_Youtuber3[[#This Row],[CtrID]],T_Country[#Data],3,0)</f>
        <v>KR</v>
      </c>
      <c r="U620" s="15">
        <f>INDEX(T_Country[Gross tertiary education enrollment (%)],MATCH(T_Youtuber3[[#This Row],[CtrID]],T_Country[CtID],0))</f>
        <v>94.3</v>
      </c>
      <c r="V620" s="19">
        <f>_xlfn.XLOOKUP(T_Youtuber3[[#This Row],[CtrID]],T_Country[CtID],T_Country[Population])</f>
        <v>51709098</v>
      </c>
      <c r="W620" s="15" cm="1">
        <f t="array" ref="W620">_xlfn._xlws.FILTER(T_Country[Unemployment rate],T_Country[CtID]=T_Youtuber3[[#This Row],[CtrID]])</f>
        <v>4.1500000000000004</v>
      </c>
      <c r="X620" s="15">
        <f>_xlfn.XLOOKUP(T_Youtuber3[[#This Row],[CtrID]],T_Country[CtID],T_Country[Urban_population])</f>
        <v>42106719</v>
      </c>
      <c r="Y620" s="15">
        <f>_xlfn.XLOOKUP(T_Youtuber3[[#This Row],[CtrID]],T_Country[CtID],T_Country[Latitude])</f>
        <v>35.907760000000003</v>
      </c>
      <c r="Z620" s="15">
        <f>_xlfn.XLOOKUP(T_Youtuber3[[#This Row],[CtrID]],T_Country[CtID],T_Country[Longitude])</f>
        <v>127.76690000000001</v>
      </c>
    </row>
    <row r="621" spans="1:26">
      <c r="A621" s="15">
        <v>620</v>
      </c>
      <c r="B621" s="15" t="s">
        <v>206</v>
      </c>
      <c r="C621" s="15">
        <v>38200000</v>
      </c>
      <c r="D621" s="16">
        <v>13600000000</v>
      </c>
      <c r="E621" s="17">
        <v>9</v>
      </c>
      <c r="F621" s="15">
        <v>11</v>
      </c>
      <c r="G621" s="15">
        <v>49</v>
      </c>
      <c r="H621" s="15">
        <v>539848</v>
      </c>
      <c r="I621" s="15">
        <v>2904</v>
      </c>
      <c r="J621" s="15">
        <v>2594</v>
      </c>
      <c r="K621" s="15">
        <v>6348</v>
      </c>
      <c r="L621" s="15">
        <v>2</v>
      </c>
      <c r="M621" s="15">
        <v>25</v>
      </c>
      <c r="N621" s="15">
        <v>19</v>
      </c>
      <c r="O621" s="15">
        <v>305</v>
      </c>
      <c r="P621" s="15">
        <v>100</v>
      </c>
      <c r="Q621" s="18">
        <v>42547</v>
      </c>
      <c r="R621" s="15" t="str">
        <f>INDEX(T_Category[category],MATCH(T_Youtuber3[[#This Row],[CatID]],T_Category[CatID],1))</f>
        <v>Music</v>
      </c>
      <c r="S621" s="15" t="str">
        <f>VLOOKUP(T_Youtuber3[[#This Row],[CtrID]],T_Country[#Data],2,1)</f>
        <v>United States</v>
      </c>
      <c r="T621" s="15" t="str">
        <f>VLOOKUP(T_Youtuber3[[#This Row],[CtrID]],T_Country[#Data],3,0)</f>
        <v>US</v>
      </c>
      <c r="U621" s="15">
        <f>INDEX(T_Country[Gross tertiary education enrollment (%)],MATCH(T_Youtuber3[[#This Row],[CtrID]],T_Country[CtID],0))</f>
        <v>88.2</v>
      </c>
      <c r="V621" s="19">
        <f>_xlfn.XLOOKUP(T_Youtuber3[[#This Row],[CtrID]],T_Country[CtID],T_Country[Population])</f>
        <v>328000000</v>
      </c>
      <c r="W621" s="15" cm="1">
        <f t="array" ref="W621">_xlfn._xlws.FILTER(T_Country[Unemployment rate],T_Country[CtID]=T_Youtuber3[[#This Row],[CtrID]])</f>
        <v>14.7</v>
      </c>
      <c r="X621" s="15">
        <f>_xlfn.XLOOKUP(T_Youtuber3[[#This Row],[CtrID]],T_Country[CtID],T_Country[Urban_population])</f>
        <v>271000000</v>
      </c>
      <c r="Y621" s="15">
        <f>_xlfn.XLOOKUP(T_Youtuber3[[#This Row],[CtrID]],T_Country[CtID],T_Country[Latitude])</f>
        <v>37.090240000000001</v>
      </c>
      <c r="Z621" s="15">
        <f>_xlfn.XLOOKUP(T_Youtuber3[[#This Row],[CtrID]],T_Country[CtID],T_Country[Longitude])</f>
        <v>-95.712900000000005</v>
      </c>
    </row>
    <row r="622" spans="1:26">
      <c r="A622" s="15">
        <v>621</v>
      </c>
      <c r="B622" s="15" t="s">
        <v>506</v>
      </c>
      <c r="C622" s="15">
        <v>21800000</v>
      </c>
      <c r="D622" s="16">
        <v>12100000000</v>
      </c>
      <c r="E622" s="17">
        <v>9</v>
      </c>
      <c r="F622" s="15">
        <v>266</v>
      </c>
      <c r="G622" s="15">
        <v>48</v>
      </c>
      <c r="H622" s="15">
        <v>322</v>
      </c>
      <c r="I622" s="15">
        <v>14</v>
      </c>
      <c r="J622" s="15">
        <v>87</v>
      </c>
      <c r="K622" s="15">
        <v>51134000</v>
      </c>
      <c r="L622" s="15">
        <v>12800</v>
      </c>
      <c r="M622" s="15">
        <v>204500</v>
      </c>
      <c r="N622" s="15">
        <v>153400</v>
      </c>
      <c r="O622" s="15">
        <v>2500000</v>
      </c>
      <c r="P622" s="15" t="s">
        <v>39</v>
      </c>
      <c r="Q622" s="18">
        <v>40516</v>
      </c>
      <c r="R622" s="15" t="str">
        <f>INDEX(T_Category[category],MATCH(T_Youtuber3[[#This Row],[CatID]],T_Category[CatID],1))</f>
        <v>Music</v>
      </c>
      <c r="S622" s="15" t="str">
        <f>VLOOKUP(T_Youtuber3[[#This Row],[CtrID]],T_Country[#Data],2,1)</f>
        <v>United Kingdom</v>
      </c>
      <c r="T622" s="15" t="str">
        <f>VLOOKUP(T_Youtuber3[[#This Row],[CtrID]],T_Country[#Data],3,0)</f>
        <v>GB</v>
      </c>
      <c r="U622" s="15">
        <f>INDEX(T_Country[Gross tertiary education enrollment (%)],MATCH(T_Youtuber3[[#This Row],[CtrID]],T_Country[CtID],0))</f>
        <v>60</v>
      </c>
      <c r="V622" s="19">
        <f>_xlfn.XLOOKUP(T_Youtuber3[[#This Row],[CtrID]],T_Country[CtID],T_Country[Population])</f>
        <v>66834405</v>
      </c>
      <c r="W622" s="15" cm="1">
        <f t="array" ref="W622">_xlfn._xlws.FILTER(T_Country[Unemployment rate],T_Country[CtID]=T_Youtuber3[[#This Row],[CtrID]])</f>
        <v>3.85</v>
      </c>
      <c r="X622" s="15">
        <f>_xlfn.XLOOKUP(T_Youtuber3[[#This Row],[CtrID]],T_Country[CtID],T_Country[Urban_population])</f>
        <v>55908316</v>
      </c>
      <c r="Y622" s="15">
        <f>_xlfn.XLOOKUP(T_Youtuber3[[#This Row],[CtrID]],T_Country[CtID],T_Country[Latitude])</f>
        <v>55.378050000000002</v>
      </c>
      <c r="Z622" s="15">
        <f>_xlfn.XLOOKUP(T_Youtuber3[[#This Row],[CtrID]],T_Country[CtID],T_Country[Longitude])</f>
        <v>-3.4359700000000002</v>
      </c>
    </row>
    <row r="623" spans="1:26">
      <c r="A623" s="15">
        <v>622</v>
      </c>
      <c r="B623" s="15" t="s">
        <v>899</v>
      </c>
      <c r="C623" s="15">
        <v>15200000</v>
      </c>
      <c r="D623" s="16">
        <v>8330000000</v>
      </c>
      <c r="E623" s="17">
        <v>4</v>
      </c>
      <c r="F623" s="15">
        <v>654</v>
      </c>
      <c r="G623" s="15">
        <v>45</v>
      </c>
      <c r="H623" s="15">
        <v>615</v>
      </c>
      <c r="I623" s="15">
        <v>5</v>
      </c>
      <c r="J623" s="15">
        <v>144</v>
      </c>
      <c r="K623" s="15">
        <v>4427000</v>
      </c>
      <c r="L623" s="15">
        <v>1100</v>
      </c>
      <c r="M623" s="15">
        <v>17700</v>
      </c>
      <c r="N623" s="15">
        <v>13300</v>
      </c>
      <c r="O623" s="15">
        <v>212500</v>
      </c>
      <c r="P623" s="15" t="s">
        <v>39</v>
      </c>
      <c r="Q623" s="18">
        <v>42002</v>
      </c>
      <c r="R623" s="15" t="str">
        <f>INDEX(T_Category[category],MATCH(T_Youtuber3[[#This Row],[CatID]],T_Category[CatID],1))</f>
        <v>Entertainment</v>
      </c>
      <c r="S623" s="15" t="str">
        <f>VLOOKUP(T_Youtuber3[[#This Row],[CtrID]],T_Country[#Data],2,1)</f>
        <v>Turkey</v>
      </c>
      <c r="T623" s="15" t="str">
        <f>VLOOKUP(T_Youtuber3[[#This Row],[CtrID]],T_Country[#Data],3,0)</f>
        <v>TR</v>
      </c>
      <c r="U623" s="15">
        <f>INDEX(T_Country[Gross tertiary education enrollment (%)],MATCH(T_Youtuber3[[#This Row],[CtrID]],T_Country[CtID],0))</f>
        <v>23.9</v>
      </c>
      <c r="V623" s="19">
        <f>_xlfn.XLOOKUP(T_Youtuber3[[#This Row],[CtrID]],T_Country[CtID],T_Country[Population])</f>
        <v>83429615</v>
      </c>
      <c r="W623" s="15" cm="1">
        <f t="array" ref="W623">_xlfn._xlws.FILTER(T_Country[Unemployment rate],T_Country[CtID]=T_Youtuber3[[#This Row],[CtrID]])</f>
        <v>13.49</v>
      </c>
      <c r="X623" s="15">
        <f>_xlfn.XLOOKUP(T_Youtuber3[[#This Row],[CtrID]],T_Country[CtID],T_Country[Urban_population])</f>
        <v>63097818</v>
      </c>
      <c r="Y623" s="15">
        <f>_xlfn.XLOOKUP(T_Youtuber3[[#This Row],[CtrID]],T_Country[CtID],T_Country[Latitude])</f>
        <v>38.963749999999997</v>
      </c>
      <c r="Z623" s="15">
        <f>_xlfn.XLOOKUP(T_Youtuber3[[#This Row],[CtrID]],T_Country[CtID],T_Country[Longitude])</f>
        <v>35.243319999999997</v>
      </c>
    </row>
    <row r="624" spans="1:26">
      <c r="A624" s="15">
        <v>623</v>
      </c>
      <c r="B624" s="15" t="s">
        <v>222</v>
      </c>
      <c r="C624" s="15">
        <v>36200000</v>
      </c>
      <c r="D624" s="16">
        <v>23400000000</v>
      </c>
      <c r="E624" s="17">
        <v>9</v>
      </c>
      <c r="F624" s="15">
        <v>196</v>
      </c>
      <c r="G624" s="15">
        <v>35</v>
      </c>
      <c r="H624" s="15">
        <v>87</v>
      </c>
      <c r="I624" s="15">
        <v>2</v>
      </c>
      <c r="J624" s="15">
        <v>36</v>
      </c>
      <c r="K624" s="16">
        <v>169000000</v>
      </c>
      <c r="L624" s="15">
        <v>42300</v>
      </c>
      <c r="M624" s="15">
        <v>677000</v>
      </c>
      <c r="N624" s="15">
        <v>507700</v>
      </c>
      <c r="O624" s="15">
        <v>8100000</v>
      </c>
      <c r="P624" s="15">
        <v>100000</v>
      </c>
      <c r="Q624" s="18">
        <v>42453</v>
      </c>
      <c r="R624" s="15" t="str">
        <f>INDEX(T_Category[category],MATCH(T_Youtuber3[[#This Row],[CatID]],T_Category[CatID],1))</f>
        <v>Music</v>
      </c>
      <c r="S624" s="15" t="str">
        <f>VLOOKUP(T_Youtuber3[[#This Row],[CtrID]],T_Country[#Data],2,1)</f>
        <v>Puerto Rico</v>
      </c>
      <c r="T624" s="15" t="str">
        <f>VLOOKUP(T_Youtuber3[[#This Row],[CtrID]],T_Country[#Data],3,0)</f>
        <v>PR</v>
      </c>
      <c r="U624" s="15">
        <f>INDEX(T_Country[Gross tertiary education enrollment (%)],MATCH(T_Youtuber3[[#This Row],[CtrID]],T_Country[CtID],0))</f>
        <v>97</v>
      </c>
      <c r="V624" s="19">
        <f>_xlfn.XLOOKUP(T_Youtuber3[[#This Row],[CtrID]],T_Country[CtID],T_Country[Population])</f>
        <v>3260314</v>
      </c>
      <c r="W624" s="15" cm="1">
        <f t="array" ref="W624">_xlfn._xlws.FILTER(T_Country[Unemployment rate],T_Country[CtID]=T_Youtuber3[[#This Row],[CtrID]])</f>
        <v>6.2</v>
      </c>
      <c r="X624" s="15">
        <f>_xlfn.XLOOKUP(T_Youtuber3[[#This Row],[CtrID]],T_Country[CtID],T_Country[Urban_population])</f>
        <v>3032092.02</v>
      </c>
      <c r="Y624" s="15">
        <f>_xlfn.XLOOKUP(T_Youtuber3[[#This Row],[CtrID]],T_Country[CtID],T_Country[Latitude])</f>
        <v>18.200178000000001</v>
      </c>
      <c r="Z624" s="15">
        <f>_xlfn.XLOOKUP(T_Youtuber3[[#This Row],[CtrID]],T_Country[CtID],T_Country[Longitude])</f>
        <v>-66.664512999999999</v>
      </c>
    </row>
    <row r="625" spans="1:26">
      <c r="A625" s="15">
        <v>624</v>
      </c>
      <c r="B625" s="15" t="s">
        <v>1174</v>
      </c>
      <c r="C625" s="15">
        <v>13100000</v>
      </c>
      <c r="D625" s="16">
        <v>2560000000</v>
      </c>
      <c r="E625" s="17">
        <v>13</v>
      </c>
      <c r="F625" s="15">
        <v>1077</v>
      </c>
      <c r="G625" s="15">
        <v>7</v>
      </c>
      <c r="H625" s="15">
        <v>3545</v>
      </c>
      <c r="I625" s="15">
        <v>50</v>
      </c>
      <c r="J625" s="15">
        <v>56</v>
      </c>
      <c r="K625" s="15">
        <v>43990000</v>
      </c>
      <c r="L625" s="15">
        <v>11000</v>
      </c>
      <c r="M625" s="15">
        <v>176000</v>
      </c>
      <c r="N625" s="15">
        <v>132000</v>
      </c>
      <c r="O625" s="15">
        <v>2100000</v>
      </c>
      <c r="P625" s="15">
        <v>100000</v>
      </c>
      <c r="Q625" s="18">
        <v>42314</v>
      </c>
      <c r="R625" s="15" t="str">
        <f>INDEX(T_Category[category],MATCH(T_Youtuber3[[#This Row],[CatID]],T_Category[CatID],1))</f>
        <v>People &amp; Blogs</v>
      </c>
      <c r="S625" s="15" t="str">
        <f>VLOOKUP(T_Youtuber3[[#This Row],[CtrID]],T_Country[#Data],2,1)</f>
        <v>Brazil</v>
      </c>
      <c r="T625" s="15" t="str">
        <f>VLOOKUP(T_Youtuber3[[#This Row],[CtrID]],T_Country[#Data],3,0)</f>
        <v>BR</v>
      </c>
      <c r="U625" s="15">
        <f>INDEX(T_Country[Gross tertiary education enrollment (%)],MATCH(T_Youtuber3[[#This Row],[CtrID]],T_Country[CtID],0))</f>
        <v>51.3</v>
      </c>
      <c r="V625" s="19">
        <f>_xlfn.XLOOKUP(T_Youtuber3[[#This Row],[CtrID]],T_Country[CtID],T_Country[Population])</f>
        <v>213000000</v>
      </c>
      <c r="W625" s="15" cm="1">
        <f t="array" ref="W625">_xlfn._xlws.FILTER(T_Country[Unemployment rate],T_Country[CtID]=T_Youtuber3[[#This Row],[CtrID]])</f>
        <v>12.08</v>
      </c>
      <c r="X625" s="15">
        <f>_xlfn.XLOOKUP(T_Youtuber3[[#This Row],[CtrID]],T_Country[CtID],T_Country[Urban_population])</f>
        <v>183000000</v>
      </c>
      <c r="Y625" s="15">
        <f>_xlfn.XLOOKUP(T_Youtuber3[[#This Row],[CtrID]],T_Country[CtID],T_Country[Latitude])</f>
        <v>-14.234999999999999</v>
      </c>
      <c r="Z625" s="15">
        <f>_xlfn.XLOOKUP(T_Youtuber3[[#This Row],[CtrID]],T_Country[CtID],T_Country[Longitude])</f>
        <v>-51.9253</v>
      </c>
    </row>
    <row r="626" spans="1:26">
      <c r="A626" s="15">
        <v>625</v>
      </c>
      <c r="B626" s="15" t="s">
        <v>1291</v>
      </c>
      <c r="C626" s="15">
        <v>12300000</v>
      </c>
      <c r="D626" s="16">
        <v>2210000000</v>
      </c>
      <c r="E626" s="17">
        <v>10</v>
      </c>
      <c r="F626" s="15">
        <v>2452</v>
      </c>
      <c r="G626" s="15">
        <v>48</v>
      </c>
      <c r="H626" s="15">
        <v>129005</v>
      </c>
      <c r="I626" s="15">
        <v>867</v>
      </c>
      <c r="J626" s="15">
        <v>1202</v>
      </c>
      <c r="K626" s="15">
        <v>67035</v>
      </c>
      <c r="L626" s="15">
        <v>17</v>
      </c>
      <c r="M626" s="15">
        <v>268</v>
      </c>
      <c r="N626" s="15">
        <v>201</v>
      </c>
      <c r="O626" s="15">
        <v>3200</v>
      </c>
      <c r="P626" s="15">
        <v>1000</v>
      </c>
      <c r="Q626" s="18">
        <v>38971</v>
      </c>
      <c r="R626" s="15" t="str">
        <f>INDEX(T_Category[category],MATCH(T_Youtuber3[[#This Row],[CatID]],T_Category[CatID],1))</f>
        <v>nan</v>
      </c>
      <c r="S626" s="15" t="str">
        <f>VLOOKUP(T_Youtuber3[[#This Row],[CtrID]],T_Country[#Data],2,1)</f>
        <v>United Kingdom</v>
      </c>
      <c r="T626" s="15" t="str">
        <f>VLOOKUP(T_Youtuber3[[#This Row],[CtrID]],T_Country[#Data],3,0)</f>
        <v>GB</v>
      </c>
      <c r="U626" s="15">
        <f>INDEX(T_Country[Gross tertiary education enrollment (%)],MATCH(T_Youtuber3[[#This Row],[CtrID]],T_Country[CtID],0))</f>
        <v>60</v>
      </c>
      <c r="V626" s="19">
        <f>_xlfn.XLOOKUP(T_Youtuber3[[#This Row],[CtrID]],T_Country[CtID],T_Country[Population])</f>
        <v>66834405</v>
      </c>
      <c r="W626" s="15" cm="1">
        <f t="array" ref="W626">_xlfn._xlws.FILTER(T_Country[Unemployment rate],T_Country[CtID]=T_Youtuber3[[#This Row],[CtrID]])</f>
        <v>3.85</v>
      </c>
      <c r="X626" s="15">
        <f>_xlfn.XLOOKUP(T_Youtuber3[[#This Row],[CtrID]],T_Country[CtID],T_Country[Urban_population])</f>
        <v>55908316</v>
      </c>
      <c r="Y626" s="15">
        <f>_xlfn.XLOOKUP(T_Youtuber3[[#This Row],[CtrID]],T_Country[CtID],T_Country[Latitude])</f>
        <v>55.378050000000002</v>
      </c>
      <c r="Z626" s="15">
        <f>_xlfn.XLOOKUP(T_Youtuber3[[#This Row],[CtrID]],T_Country[CtID],T_Country[Longitude])</f>
        <v>-3.4359700000000002</v>
      </c>
    </row>
    <row r="627" spans="1:26">
      <c r="A627" s="15">
        <v>626</v>
      </c>
      <c r="B627" s="15" t="s">
        <v>373</v>
      </c>
      <c r="C627" s="15">
        <v>26400000</v>
      </c>
      <c r="D627" s="16">
        <v>17200000000</v>
      </c>
      <c r="E627" s="17">
        <v>4</v>
      </c>
      <c r="F627" s="15">
        <v>967</v>
      </c>
      <c r="G627" s="15">
        <v>23</v>
      </c>
      <c r="H627" s="15">
        <v>158</v>
      </c>
      <c r="I627" s="15">
        <v>1</v>
      </c>
      <c r="J627" s="15">
        <v>55</v>
      </c>
      <c r="K627" s="16">
        <v>1230000000</v>
      </c>
      <c r="L627" s="15">
        <v>306400</v>
      </c>
      <c r="M627" s="15">
        <v>4900000</v>
      </c>
      <c r="N627" s="15">
        <v>3700000</v>
      </c>
      <c r="O627" s="15">
        <v>58800000</v>
      </c>
      <c r="P627" s="15">
        <v>2000000</v>
      </c>
      <c r="Q627" s="18">
        <v>44170</v>
      </c>
      <c r="R627" s="15" t="str">
        <f>INDEX(T_Category[category],MATCH(T_Youtuber3[[#This Row],[CatID]],T_Category[CatID],1))</f>
        <v>Entertainment</v>
      </c>
      <c r="S627" s="15" t="str">
        <f>VLOOKUP(T_Youtuber3[[#This Row],[CtrID]],T_Country[#Data],2,1)</f>
        <v>Italy</v>
      </c>
      <c r="T627" s="15" t="str">
        <f>VLOOKUP(T_Youtuber3[[#This Row],[CtrID]],T_Country[#Data],3,0)</f>
        <v>IT</v>
      </c>
      <c r="U627" s="15">
        <f>INDEX(T_Country[Gross tertiary education enrollment (%)],MATCH(T_Youtuber3[[#This Row],[CtrID]],T_Country[CtID],0))</f>
        <v>61.9</v>
      </c>
      <c r="V627" s="19">
        <f>_xlfn.XLOOKUP(T_Youtuber3[[#This Row],[CtrID]],T_Country[CtID],T_Country[Population])</f>
        <v>60297396</v>
      </c>
      <c r="W627" s="15" cm="1">
        <f t="array" ref="W627">_xlfn._xlws.FILTER(T_Country[Unemployment rate],T_Country[CtID]=T_Youtuber3[[#This Row],[CtrID]])</f>
        <v>9.89</v>
      </c>
      <c r="X627" s="15">
        <f>_xlfn.XLOOKUP(T_Youtuber3[[#This Row],[CtrID]],T_Country[CtID],T_Country[Urban_population])</f>
        <v>42651966</v>
      </c>
      <c r="Y627" s="15">
        <f>_xlfn.XLOOKUP(T_Youtuber3[[#This Row],[CtrID]],T_Country[CtID],T_Country[Latitude])</f>
        <v>41.871940000000002</v>
      </c>
      <c r="Z627" s="15">
        <f>_xlfn.XLOOKUP(T_Youtuber3[[#This Row],[CtrID]],T_Country[CtID],T_Country[Longitude])</f>
        <v>12.56738</v>
      </c>
    </row>
    <row r="628" spans="1:26">
      <c r="A628" s="15">
        <v>627</v>
      </c>
      <c r="B628" s="15" t="s">
        <v>832</v>
      </c>
      <c r="C628" s="15">
        <v>16100000</v>
      </c>
      <c r="D628" s="16">
        <v>7160000000</v>
      </c>
      <c r="E628" s="17">
        <v>10</v>
      </c>
      <c r="F628" s="15">
        <v>667</v>
      </c>
      <c r="G628" s="15">
        <v>42</v>
      </c>
      <c r="H628" s="15">
        <v>792</v>
      </c>
      <c r="I628" s="15">
        <v>2</v>
      </c>
      <c r="J628" s="15">
        <v>8</v>
      </c>
      <c r="K628" s="16">
        <v>479000000</v>
      </c>
      <c r="L628" s="15">
        <v>119600</v>
      </c>
      <c r="M628" s="15">
        <v>1900000</v>
      </c>
      <c r="N628" s="15">
        <v>1400000</v>
      </c>
      <c r="O628" s="15">
        <v>23000000</v>
      </c>
      <c r="P628" s="15">
        <v>3000000</v>
      </c>
      <c r="Q628" s="18">
        <v>44156</v>
      </c>
      <c r="R628" s="15" t="str">
        <f>INDEX(T_Category[category],MATCH(T_Youtuber3[[#This Row],[CatID]],T_Category[CatID],1))</f>
        <v>nan</v>
      </c>
      <c r="S628" s="15" t="str">
        <f>VLOOKUP(T_Youtuber3[[#This Row],[CtrID]],T_Country[#Data],2,1)</f>
        <v>Sweden</v>
      </c>
      <c r="T628" s="15" t="str">
        <f>VLOOKUP(T_Youtuber3[[#This Row],[CtrID]],T_Country[#Data],3,0)</f>
        <v>SE</v>
      </c>
      <c r="U628" s="15">
        <f>INDEX(T_Country[Gross tertiary education enrollment (%)],MATCH(T_Youtuber3[[#This Row],[CtrID]],T_Country[CtID],0))</f>
        <v>67</v>
      </c>
      <c r="V628" s="19">
        <f>_xlfn.XLOOKUP(T_Youtuber3[[#This Row],[CtrID]],T_Country[CtID],T_Country[Population])</f>
        <v>10285453</v>
      </c>
      <c r="W628" s="15" cm="1">
        <f t="array" ref="W628">_xlfn._xlws.FILTER(T_Country[Unemployment rate],T_Country[CtID]=T_Youtuber3[[#This Row],[CtrID]])</f>
        <v>6.48</v>
      </c>
      <c r="X628" s="15">
        <f>_xlfn.XLOOKUP(T_Youtuber3[[#This Row],[CtrID]],T_Country[CtID],T_Country[Urban_population])</f>
        <v>9021165</v>
      </c>
      <c r="Y628" s="15">
        <f>_xlfn.XLOOKUP(T_Youtuber3[[#This Row],[CtrID]],T_Country[CtID],T_Country[Latitude])</f>
        <v>60.128160000000001</v>
      </c>
      <c r="Z628" s="15">
        <f>_xlfn.XLOOKUP(T_Youtuber3[[#This Row],[CtrID]],T_Country[CtID],T_Country[Longitude])</f>
        <v>18.6435</v>
      </c>
    </row>
    <row r="629" spans="1:26">
      <c r="A629" s="15">
        <v>628</v>
      </c>
      <c r="B629" s="15" t="s">
        <v>1251</v>
      </c>
      <c r="C629" s="15">
        <v>12500000</v>
      </c>
      <c r="D629" s="16">
        <v>4630000000</v>
      </c>
      <c r="E629" s="17">
        <v>4</v>
      </c>
      <c r="F629" s="15">
        <v>1888</v>
      </c>
      <c r="G629" s="15">
        <v>7</v>
      </c>
      <c r="H629" s="15">
        <v>1532</v>
      </c>
      <c r="I629" s="15">
        <v>54</v>
      </c>
      <c r="J629" s="15">
        <v>171</v>
      </c>
      <c r="K629" s="15">
        <v>7158000</v>
      </c>
      <c r="L629" s="15">
        <v>1800</v>
      </c>
      <c r="M629" s="15">
        <v>28600</v>
      </c>
      <c r="N629" s="15">
        <v>21500</v>
      </c>
      <c r="O629" s="15">
        <v>343600</v>
      </c>
      <c r="P629" s="15" t="s">
        <v>39</v>
      </c>
      <c r="Q629" s="18">
        <v>40676</v>
      </c>
      <c r="R629" s="15" t="str">
        <f>INDEX(T_Category[category],MATCH(T_Youtuber3[[#This Row],[CatID]],T_Category[CatID],1))</f>
        <v>Entertainment</v>
      </c>
      <c r="S629" s="15" t="str">
        <f>VLOOKUP(T_Youtuber3[[#This Row],[CtrID]],T_Country[#Data],2,1)</f>
        <v>Brazil</v>
      </c>
      <c r="T629" s="15" t="str">
        <f>VLOOKUP(T_Youtuber3[[#This Row],[CtrID]],T_Country[#Data],3,0)</f>
        <v>BR</v>
      </c>
      <c r="U629" s="15">
        <f>INDEX(T_Country[Gross tertiary education enrollment (%)],MATCH(T_Youtuber3[[#This Row],[CtrID]],T_Country[CtID],0))</f>
        <v>51.3</v>
      </c>
      <c r="V629" s="19">
        <f>_xlfn.XLOOKUP(T_Youtuber3[[#This Row],[CtrID]],T_Country[CtID],T_Country[Population])</f>
        <v>213000000</v>
      </c>
      <c r="W629" s="15" cm="1">
        <f t="array" ref="W629">_xlfn._xlws.FILTER(T_Country[Unemployment rate],T_Country[CtID]=T_Youtuber3[[#This Row],[CtrID]])</f>
        <v>12.08</v>
      </c>
      <c r="X629" s="15">
        <f>_xlfn.XLOOKUP(T_Youtuber3[[#This Row],[CtrID]],T_Country[CtID],T_Country[Urban_population])</f>
        <v>183000000</v>
      </c>
      <c r="Y629" s="15">
        <f>_xlfn.XLOOKUP(T_Youtuber3[[#This Row],[CtrID]],T_Country[CtID],T_Country[Latitude])</f>
        <v>-14.234999999999999</v>
      </c>
      <c r="Z629" s="15">
        <f>_xlfn.XLOOKUP(T_Youtuber3[[#This Row],[CtrID]],T_Country[CtID],T_Country[Longitude])</f>
        <v>-51.9253</v>
      </c>
    </row>
    <row r="630" spans="1:26">
      <c r="A630" s="15">
        <v>629</v>
      </c>
      <c r="B630" s="15" t="s">
        <v>1277</v>
      </c>
      <c r="C630" s="15">
        <v>12400000</v>
      </c>
      <c r="D630" s="16">
        <v>7740000000</v>
      </c>
      <c r="E630" s="17">
        <v>13</v>
      </c>
      <c r="F630" s="15">
        <v>459</v>
      </c>
      <c r="G630" s="15">
        <v>19</v>
      </c>
      <c r="H630" s="15">
        <v>702</v>
      </c>
      <c r="I630" s="15">
        <v>124</v>
      </c>
      <c r="J630" s="15">
        <v>63</v>
      </c>
      <c r="K630" s="15">
        <v>38165000</v>
      </c>
      <c r="L630" s="15">
        <v>9500</v>
      </c>
      <c r="M630" s="15">
        <v>152700</v>
      </c>
      <c r="N630" s="15">
        <v>114500</v>
      </c>
      <c r="O630" s="15">
        <v>1800000</v>
      </c>
      <c r="P630" s="15" t="s">
        <v>39</v>
      </c>
      <c r="Q630" s="18">
        <v>43430</v>
      </c>
      <c r="R630" s="15" t="str">
        <f>INDEX(T_Category[category],MATCH(T_Youtuber3[[#This Row],[CatID]],T_Category[CatID],1))</f>
        <v>People &amp; Blogs</v>
      </c>
      <c r="S630" s="15" t="str">
        <f>VLOOKUP(T_Youtuber3[[#This Row],[CtrID]],T_Country[#Data],2,1)</f>
        <v>India</v>
      </c>
      <c r="T630" s="15" t="str">
        <f>VLOOKUP(T_Youtuber3[[#This Row],[CtrID]],T_Country[#Data],3,0)</f>
        <v>IN</v>
      </c>
      <c r="U630" s="15">
        <f>INDEX(T_Country[Gross tertiary education enrollment (%)],MATCH(T_Youtuber3[[#This Row],[CtrID]],T_Country[CtID],0))</f>
        <v>28.1</v>
      </c>
      <c r="V630" s="19">
        <f>_xlfn.XLOOKUP(T_Youtuber3[[#This Row],[CtrID]],T_Country[CtID],T_Country[Population])</f>
        <v>1370000000</v>
      </c>
      <c r="W630" s="15" cm="1">
        <f t="array" ref="W630">_xlfn._xlws.FILTER(T_Country[Unemployment rate],T_Country[CtID]=T_Youtuber3[[#This Row],[CtrID]])</f>
        <v>5.36</v>
      </c>
      <c r="X630" s="15">
        <f>_xlfn.XLOOKUP(T_Youtuber3[[#This Row],[CtrID]],T_Country[CtID],T_Country[Urban_population])</f>
        <v>471000000</v>
      </c>
      <c r="Y630" s="15">
        <f>_xlfn.XLOOKUP(T_Youtuber3[[#This Row],[CtrID]],T_Country[CtID],T_Country[Latitude])</f>
        <v>20.593679999999999</v>
      </c>
      <c r="Z630" s="15">
        <f>_xlfn.XLOOKUP(T_Youtuber3[[#This Row],[CtrID]],T_Country[CtID],T_Country[Longitude])</f>
        <v>78.962879999999998</v>
      </c>
    </row>
    <row r="631" spans="1:26">
      <c r="A631" s="15">
        <v>630</v>
      </c>
      <c r="B631" s="15" t="s">
        <v>1198</v>
      </c>
      <c r="C631" s="15">
        <v>12900000</v>
      </c>
      <c r="D631" s="16">
        <v>2110000000</v>
      </c>
      <c r="E631" s="17">
        <v>13</v>
      </c>
      <c r="F631" s="15">
        <v>4712</v>
      </c>
      <c r="G631" s="15">
        <v>7</v>
      </c>
      <c r="H631" s="15">
        <v>4602</v>
      </c>
      <c r="I631" s="15">
        <v>52</v>
      </c>
      <c r="J631" s="15">
        <v>58</v>
      </c>
      <c r="K631" s="15">
        <v>31796000</v>
      </c>
      <c r="L631" s="15">
        <v>7900</v>
      </c>
      <c r="M631" s="15">
        <v>127200</v>
      </c>
      <c r="N631" s="15">
        <v>95400</v>
      </c>
      <c r="O631" s="15">
        <v>1500000</v>
      </c>
      <c r="P631" s="15">
        <v>100000</v>
      </c>
      <c r="Q631" s="18">
        <v>41293</v>
      </c>
      <c r="R631" s="15" t="str">
        <f>INDEX(T_Category[category],MATCH(T_Youtuber3[[#This Row],[CatID]],T_Category[CatID],1))</f>
        <v>People &amp; Blogs</v>
      </c>
      <c r="S631" s="15" t="str">
        <f>VLOOKUP(T_Youtuber3[[#This Row],[CtrID]],T_Country[#Data],2,1)</f>
        <v>Brazil</v>
      </c>
      <c r="T631" s="15" t="str">
        <f>VLOOKUP(T_Youtuber3[[#This Row],[CtrID]],T_Country[#Data],3,0)</f>
        <v>BR</v>
      </c>
      <c r="U631" s="15">
        <f>INDEX(T_Country[Gross tertiary education enrollment (%)],MATCH(T_Youtuber3[[#This Row],[CtrID]],T_Country[CtID],0))</f>
        <v>51.3</v>
      </c>
      <c r="V631" s="19">
        <f>_xlfn.XLOOKUP(T_Youtuber3[[#This Row],[CtrID]],T_Country[CtID],T_Country[Population])</f>
        <v>213000000</v>
      </c>
      <c r="W631" s="15" cm="1">
        <f t="array" ref="W631">_xlfn._xlws.FILTER(T_Country[Unemployment rate],T_Country[CtID]=T_Youtuber3[[#This Row],[CtrID]])</f>
        <v>12.08</v>
      </c>
      <c r="X631" s="15">
        <f>_xlfn.XLOOKUP(T_Youtuber3[[#This Row],[CtrID]],T_Country[CtID],T_Country[Urban_population])</f>
        <v>183000000</v>
      </c>
      <c r="Y631" s="15">
        <f>_xlfn.XLOOKUP(T_Youtuber3[[#This Row],[CtrID]],T_Country[CtID],T_Country[Latitude])</f>
        <v>-14.234999999999999</v>
      </c>
      <c r="Z631" s="15">
        <f>_xlfn.XLOOKUP(T_Youtuber3[[#This Row],[CtrID]],T_Country[CtID],T_Country[Longitude])</f>
        <v>-51.9253</v>
      </c>
    </row>
    <row r="632" spans="1:26">
      <c r="A632" s="15">
        <v>631</v>
      </c>
      <c r="B632" s="15" t="s">
        <v>488</v>
      </c>
      <c r="C632" s="15">
        <v>22400000</v>
      </c>
      <c r="D632" s="16">
        <v>8040000000</v>
      </c>
      <c r="E632" s="17">
        <v>9</v>
      </c>
      <c r="F632" s="15">
        <v>58</v>
      </c>
      <c r="G632" s="15">
        <v>3</v>
      </c>
      <c r="H632" s="15">
        <v>648</v>
      </c>
      <c r="I632" s="15">
        <v>6</v>
      </c>
      <c r="J632" s="15">
        <v>85</v>
      </c>
      <c r="K632" s="15">
        <v>72242000</v>
      </c>
      <c r="L632" s="15">
        <v>18100</v>
      </c>
      <c r="M632" s="15">
        <v>289000</v>
      </c>
      <c r="N632" s="15">
        <v>216700</v>
      </c>
      <c r="O632" s="15">
        <v>3500000</v>
      </c>
      <c r="P632" s="15" t="s">
        <v>39</v>
      </c>
      <c r="Q632" s="18">
        <v>42590</v>
      </c>
      <c r="R632" s="15" t="str">
        <f>INDEX(T_Category[category],MATCH(T_Youtuber3[[#This Row],[CatID]],T_Category[CatID],1))</f>
        <v>Music</v>
      </c>
      <c r="S632" s="15" t="str">
        <f>VLOOKUP(T_Youtuber3[[#This Row],[CtrID]],T_Country[#Data],2,1)</f>
        <v>Argentina</v>
      </c>
      <c r="T632" s="15" t="str">
        <f>VLOOKUP(T_Youtuber3[[#This Row],[CtrID]],T_Country[#Data],3,0)</f>
        <v>AR</v>
      </c>
      <c r="U632" s="15">
        <f>INDEX(T_Country[Gross tertiary education enrollment (%)],MATCH(T_Youtuber3[[#This Row],[CtrID]],T_Country[CtID],0))</f>
        <v>90</v>
      </c>
      <c r="V632" s="19">
        <f>_xlfn.XLOOKUP(T_Youtuber3[[#This Row],[CtrID]],T_Country[CtID],T_Country[Population])</f>
        <v>44938712</v>
      </c>
      <c r="W632" s="15" cm="1">
        <f t="array" ref="W632">_xlfn._xlws.FILTER(T_Country[Unemployment rate],T_Country[CtID]=T_Youtuber3[[#This Row],[CtrID]])</f>
        <v>9.7899999999999991</v>
      </c>
      <c r="X632" s="15">
        <f>_xlfn.XLOOKUP(T_Youtuber3[[#This Row],[CtrID]],T_Country[CtID],T_Country[Urban_population])</f>
        <v>41339571</v>
      </c>
      <c r="Y632" s="15">
        <f>_xlfn.XLOOKUP(T_Youtuber3[[#This Row],[CtrID]],T_Country[CtID],T_Country[Latitude])</f>
        <v>-38.4161</v>
      </c>
      <c r="Z632" s="15">
        <f>_xlfn.XLOOKUP(T_Youtuber3[[#This Row],[CtrID]],T_Country[CtID],T_Country[Longitude])</f>
        <v>-63.616700000000002</v>
      </c>
    </row>
    <row r="633" spans="1:26">
      <c r="A633" s="15">
        <v>632</v>
      </c>
      <c r="B633" s="15" t="s">
        <v>668</v>
      </c>
      <c r="C633" s="15">
        <v>18400000</v>
      </c>
      <c r="D633" s="16">
        <v>4120000000</v>
      </c>
      <c r="E633" s="17">
        <v>4</v>
      </c>
      <c r="F633" s="15">
        <v>111</v>
      </c>
      <c r="G633" s="15">
        <v>49</v>
      </c>
      <c r="H633" s="15">
        <v>1825</v>
      </c>
      <c r="I633" s="15">
        <v>120</v>
      </c>
      <c r="J633" s="15">
        <v>116</v>
      </c>
      <c r="K633" s="15">
        <v>14430000</v>
      </c>
      <c r="L633" s="15">
        <v>3600</v>
      </c>
      <c r="M633" s="15">
        <v>57700</v>
      </c>
      <c r="N633" s="15">
        <v>43300</v>
      </c>
      <c r="O633" s="15">
        <v>692600</v>
      </c>
      <c r="P633" s="15" t="s">
        <v>39</v>
      </c>
      <c r="Q633" s="18">
        <v>40015</v>
      </c>
      <c r="R633" s="15" t="str">
        <f>INDEX(T_Category[category],MATCH(T_Youtuber3[[#This Row],[CatID]],T_Category[CatID],1))</f>
        <v>Entertainment</v>
      </c>
      <c r="S633" s="15" t="str">
        <f>VLOOKUP(T_Youtuber3[[#This Row],[CtrID]],T_Country[#Data],2,1)</f>
        <v>United States</v>
      </c>
      <c r="T633" s="15" t="str">
        <f>VLOOKUP(T_Youtuber3[[#This Row],[CtrID]],T_Country[#Data],3,0)</f>
        <v>US</v>
      </c>
      <c r="U633" s="15">
        <f>INDEX(T_Country[Gross tertiary education enrollment (%)],MATCH(T_Youtuber3[[#This Row],[CtrID]],T_Country[CtID],0))</f>
        <v>88.2</v>
      </c>
      <c r="V633" s="19">
        <f>_xlfn.XLOOKUP(T_Youtuber3[[#This Row],[CtrID]],T_Country[CtID],T_Country[Population])</f>
        <v>328000000</v>
      </c>
      <c r="W633" s="15" cm="1">
        <f t="array" ref="W633">_xlfn._xlws.FILTER(T_Country[Unemployment rate],T_Country[CtID]=T_Youtuber3[[#This Row],[CtrID]])</f>
        <v>14.7</v>
      </c>
      <c r="X633" s="15">
        <f>_xlfn.XLOOKUP(T_Youtuber3[[#This Row],[CtrID]],T_Country[CtID],T_Country[Urban_population])</f>
        <v>271000000</v>
      </c>
      <c r="Y633" s="15">
        <f>_xlfn.XLOOKUP(T_Youtuber3[[#This Row],[CtrID]],T_Country[CtID],T_Country[Latitude])</f>
        <v>37.090240000000001</v>
      </c>
      <c r="Z633" s="15">
        <f>_xlfn.XLOOKUP(T_Youtuber3[[#This Row],[CtrID]],T_Country[CtID],T_Country[Longitude])</f>
        <v>-95.712900000000005</v>
      </c>
    </row>
    <row r="634" spans="1:26">
      <c r="A634" s="15">
        <v>633</v>
      </c>
      <c r="B634" s="15" t="s">
        <v>1135</v>
      </c>
      <c r="C634" s="15">
        <v>13400000</v>
      </c>
      <c r="D634" s="16">
        <v>10000000000</v>
      </c>
      <c r="E634" s="17">
        <v>13</v>
      </c>
      <c r="F634" s="15">
        <v>319</v>
      </c>
      <c r="G634" s="15">
        <v>49</v>
      </c>
      <c r="H634" s="15">
        <v>433</v>
      </c>
      <c r="I634" s="15">
        <v>165</v>
      </c>
      <c r="J634" s="15">
        <v>52</v>
      </c>
      <c r="K634" s="16">
        <v>398000000</v>
      </c>
      <c r="L634" s="15">
        <v>99400</v>
      </c>
      <c r="M634" s="15">
        <v>1600000</v>
      </c>
      <c r="N634" s="15">
        <v>1200000</v>
      </c>
      <c r="O634" s="15">
        <v>19100000</v>
      </c>
      <c r="P634" s="15">
        <v>500000</v>
      </c>
      <c r="Q634" s="18">
        <v>41791</v>
      </c>
      <c r="R634" s="15" t="str">
        <f>INDEX(T_Category[category],MATCH(T_Youtuber3[[#This Row],[CatID]],T_Category[CatID],1))</f>
        <v>People &amp; Blogs</v>
      </c>
      <c r="S634" s="15" t="str">
        <f>VLOOKUP(T_Youtuber3[[#This Row],[CtrID]],T_Country[#Data],2,1)</f>
        <v>United States</v>
      </c>
      <c r="T634" s="15" t="str">
        <f>VLOOKUP(T_Youtuber3[[#This Row],[CtrID]],T_Country[#Data],3,0)</f>
        <v>US</v>
      </c>
      <c r="U634" s="15">
        <f>INDEX(T_Country[Gross tertiary education enrollment (%)],MATCH(T_Youtuber3[[#This Row],[CtrID]],T_Country[CtID],0))</f>
        <v>88.2</v>
      </c>
      <c r="V634" s="19">
        <f>_xlfn.XLOOKUP(T_Youtuber3[[#This Row],[CtrID]],T_Country[CtID],T_Country[Population])</f>
        <v>328000000</v>
      </c>
      <c r="W634" s="15" cm="1">
        <f t="array" ref="W634">_xlfn._xlws.FILTER(T_Country[Unemployment rate],T_Country[CtID]=T_Youtuber3[[#This Row],[CtrID]])</f>
        <v>14.7</v>
      </c>
      <c r="X634" s="15">
        <f>_xlfn.XLOOKUP(T_Youtuber3[[#This Row],[CtrID]],T_Country[CtID],T_Country[Urban_population])</f>
        <v>271000000</v>
      </c>
      <c r="Y634" s="15">
        <f>_xlfn.XLOOKUP(T_Youtuber3[[#This Row],[CtrID]],T_Country[CtID],T_Country[Latitude])</f>
        <v>37.090240000000001</v>
      </c>
      <c r="Z634" s="15">
        <f>_xlfn.XLOOKUP(T_Youtuber3[[#This Row],[CtrID]],T_Country[CtID],T_Country[Longitude])</f>
        <v>-95.712900000000005</v>
      </c>
    </row>
    <row r="635" spans="1:26">
      <c r="A635" s="15">
        <v>634</v>
      </c>
      <c r="B635" s="15" t="s">
        <v>420</v>
      </c>
      <c r="C635" s="15">
        <v>24300000</v>
      </c>
      <c r="D635" s="16">
        <v>6610000000</v>
      </c>
      <c r="E635" s="17">
        <v>5</v>
      </c>
      <c r="F635" s="15">
        <v>1667</v>
      </c>
      <c r="G635" s="15">
        <v>19</v>
      </c>
      <c r="H635" s="15">
        <v>903</v>
      </c>
      <c r="I635" s="15">
        <v>53</v>
      </c>
      <c r="J635" s="15">
        <v>17</v>
      </c>
      <c r="K635" s="15">
        <v>94853000</v>
      </c>
      <c r="L635" s="15">
        <v>23700</v>
      </c>
      <c r="M635" s="15">
        <v>379400</v>
      </c>
      <c r="N635" s="15">
        <v>284600</v>
      </c>
      <c r="O635" s="15">
        <v>4600000</v>
      </c>
      <c r="P635" s="15">
        <v>300000</v>
      </c>
      <c r="Q635" s="18">
        <v>41723</v>
      </c>
      <c r="R635" s="15" t="str">
        <f>INDEX(T_Category[category],MATCH(T_Youtuber3[[#This Row],[CatID]],T_Category[CatID],1))</f>
        <v>Film &amp; Animation</v>
      </c>
      <c r="S635" s="15" t="str">
        <f>VLOOKUP(T_Youtuber3[[#This Row],[CtrID]],T_Country[#Data],2,1)</f>
        <v>India</v>
      </c>
      <c r="T635" s="15" t="str">
        <f>VLOOKUP(T_Youtuber3[[#This Row],[CtrID]],T_Country[#Data],3,0)</f>
        <v>IN</v>
      </c>
      <c r="U635" s="15">
        <f>INDEX(T_Country[Gross tertiary education enrollment (%)],MATCH(T_Youtuber3[[#This Row],[CtrID]],T_Country[CtID],0))</f>
        <v>28.1</v>
      </c>
      <c r="V635" s="19">
        <f>_xlfn.XLOOKUP(T_Youtuber3[[#This Row],[CtrID]],T_Country[CtID],T_Country[Population])</f>
        <v>1370000000</v>
      </c>
      <c r="W635" s="15" cm="1">
        <f t="array" ref="W635">_xlfn._xlws.FILTER(T_Country[Unemployment rate],T_Country[CtID]=T_Youtuber3[[#This Row],[CtrID]])</f>
        <v>5.36</v>
      </c>
      <c r="X635" s="15">
        <f>_xlfn.XLOOKUP(T_Youtuber3[[#This Row],[CtrID]],T_Country[CtID],T_Country[Urban_population])</f>
        <v>471000000</v>
      </c>
      <c r="Y635" s="15">
        <f>_xlfn.XLOOKUP(T_Youtuber3[[#This Row],[CtrID]],T_Country[CtID],T_Country[Latitude])</f>
        <v>20.593679999999999</v>
      </c>
      <c r="Z635" s="15">
        <f>_xlfn.XLOOKUP(T_Youtuber3[[#This Row],[CtrID]],T_Country[CtID],T_Country[Longitude])</f>
        <v>78.962879999999998</v>
      </c>
    </row>
    <row r="636" spans="1:26">
      <c r="A636" s="15">
        <v>635</v>
      </c>
      <c r="B636" s="15" t="s">
        <v>593</v>
      </c>
      <c r="C636" s="15">
        <v>20100000</v>
      </c>
      <c r="D636" s="16">
        <v>11300000000</v>
      </c>
      <c r="E636" s="17">
        <v>5</v>
      </c>
      <c r="F636" s="15">
        <v>1481</v>
      </c>
      <c r="G636" s="15">
        <v>49</v>
      </c>
      <c r="H636" s="15">
        <v>366</v>
      </c>
      <c r="I636" s="15">
        <v>109</v>
      </c>
      <c r="J636" s="15">
        <v>104</v>
      </c>
      <c r="K636" s="15">
        <v>14862000</v>
      </c>
      <c r="L636" s="15">
        <v>3700</v>
      </c>
      <c r="M636" s="15">
        <v>59400</v>
      </c>
      <c r="N636" s="15">
        <v>44600</v>
      </c>
      <c r="O636" s="15">
        <v>713400</v>
      </c>
      <c r="P636" s="15">
        <v>100000</v>
      </c>
      <c r="Q636" s="18">
        <v>39114</v>
      </c>
      <c r="R636" s="15" t="str">
        <f>INDEX(T_Category[category],MATCH(T_Youtuber3[[#This Row],[CatID]],T_Category[CatID],1))</f>
        <v>Film &amp; Animation</v>
      </c>
      <c r="S636" s="15" t="str">
        <f>VLOOKUP(T_Youtuber3[[#This Row],[CtrID]],T_Country[#Data],2,1)</f>
        <v>United States</v>
      </c>
      <c r="T636" s="15" t="str">
        <f>VLOOKUP(T_Youtuber3[[#This Row],[CtrID]],T_Country[#Data],3,0)</f>
        <v>US</v>
      </c>
      <c r="U636" s="15">
        <f>INDEX(T_Country[Gross tertiary education enrollment (%)],MATCH(T_Youtuber3[[#This Row],[CtrID]],T_Country[CtID],0))</f>
        <v>88.2</v>
      </c>
      <c r="V636" s="19">
        <f>_xlfn.XLOOKUP(T_Youtuber3[[#This Row],[CtrID]],T_Country[CtID],T_Country[Population])</f>
        <v>328000000</v>
      </c>
      <c r="W636" s="15" cm="1">
        <f t="array" ref="W636">_xlfn._xlws.FILTER(T_Country[Unemployment rate],T_Country[CtID]=T_Youtuber3[[#This Row],[CtrID]])</f>
        <v>14.7</v>
      </c>
      <c r="X636" s="15">
        <f>_xlfn.XLOOKUP(T_Youtuber3[[#This Row],[CtrID]],T_Country[CtID],T_Country[Urban_population])</f>
        <v>271000000</v>
      </c>
      <c r="Y636" s="15">
        <f>_xlfn.XLOOKUP(T_Youtuber3[[#This Row],[CtrID]],T_Country[CtID],T_Country[Latitude])</f>
        <v>37.090240000000001</v>
      </c>
      <c r="Z636" s="15">
        <f>_xlfn.XLOOKUP(T_Youtuber3[[#This Row],[CtrID]],T_Country[CtID],T_Country[Longitude])</f>
        <v>-95.712900000000005</v>
      </c>
    </row>
    <row r="637" spans="1:26">
      <c r="A637" s="15">
        <v>636</v>
      </c>
      <c r="B637" s="15" t="s">
        <v>1148</v>
      </c>
      <c r="C637" s="15">
        <v>13300000</v>
      </c>
      <c r="D637" s="16">
        <v>7770000000</v>
      </c>
      <c r="E637" s="17">
        <v>6</v>
      </c>
      <c r="F637" s="15">
        <v>4613</v>
      </c>
      <c r="G637" s="15">
        <v>49</v>
      </c>
      <c r="H637" s="15">
        <v>689</v>
      </c>
      <c r="I637" s="15">
        <v>166</v>
      </c>
      <c r="J637" s="15">
        <v>162</v>
      </c>
      <c r="K637" s="16">
        <v>189000000</v>
      </c>
      <c r="L637" s="15">
        <v>47200</v>
      </c>
      <c r="M637" s="15">
        <v>755800</v>
      </c>
      <c r="N637" s="15">
        <v>566800</v>
      </c>
      <c r="O637" s="15">
        <v>9100000</v>
      </c>
      <c r="P637" s="15">
        <v>200000</v>
      </c>
      <c r="Q637" s="18">
        <v>39209</v>
      </c>
      <c r="R637" s="15" t="str">
        <f>INDEX(T_Category[category],MATCH(T_Youtuber3[[#This Row],[CatID]],T_Category[CatID],1))</f>
        <v>Gaming</v>
      </c>
      <c r="S637" s="15" t="str">
        <f>VLOOKUP(T_Youtuber3[[#This Row],[CtrID]],T_Country[#Data],2,1)</f>
        <v>United States</v>
      </c>
      <c r="T637" s="15" t="str">
        <f>VLOOKUP(T_Youtuber3[[#This Row],[CtrID]],T_Country[#Data],3,0)</f>
        <v>US</v>
      </c>
      <c r="U637" s="15">
        <f>INDEX(T_Country[Gross tertiary education enrollment (%)],MATCH(T_Youtuber3[[#This Row],[CtrID]],T_Country[CtID],0))</f>
        <v>88.2</v>
      </c>
      <c r="V637" s="19">
        <f>_xlfn.XLOOKUP(T_Youtuber3[[#This Row],[CtrID]],T_Country[CtID],T_Country[Population])</f>
        <v>328000000</v>
      </c>
      <c r="W637" s="15" cm="1">
        <f t="array" ref="W637">_xlfn._xlws.FILTER(T_Country[Unemployment rate],T_Country[CtID]=T_Youtuber3[[#This Row],[CtrID]])</f>
        <v>14.7</v>
      </c>
      <c r="X637" s="15">
        <f>_xlfn.XLOOKUP(T_Youtuber3[[#This Row],[CtrID]],T_Country[CtID],T_Country[Urban_population])</f>
        <v>271000000</v>
      </c>
      <c r="Y637" s="15">
        <f>_xlfn.XLOOKUP(T_Youtuber3[[#This Row],[CtrID]],T_Country[CtID],T_Country[Latitude])</f>
        <v>37.090240000000001</v>
      </c>
      <c r="Z637" s="15">
        <f>_xlfn.XLOOKUP(T_Youtuber3[[#This Row],[CtrID]],T_Country[CtID],T_Country[Longitude])</f>
        <v>-95.712900000000005</v>
      </c>
    </row>
    <row r="638" spans="1:26">
      <c r="A638" s="15">
        <v>637</v>
      </c>
      <c r="B638" s="15" t="s">
        <v>602</v>
      </c>
      <c r="C638" s="15">
        <v>20000000</v>
      </c>
      <c r="D638" s="16">
        <v>6030000000</v>
      </c>
      <c r="E638" s="17">
        <v>9</v>
      </c>
      <c r="F638" s="15">
        <v>1</v>
      </c>
      <c r="G638" s="15">
        <v>8</v>
      </c>
      <c r="H638" s="15">
        <v>4051673</v>
      </c>
      <c r="I638" s="15">
        <v>4072</v>
      </c>
      <c r="J638" s="15">
        <v>6742</v>
      </c>
      <c r="K638" s="15" t="s">
        <v>39</v>
      </c>
      <c r="L638" s="15">
        <v>0</v>
      </c>
      <c r="M638" s="15">
        <v>0</v>
      </c>
      <c r="N638" s="15">
        <v>0</v>
      </c>
      <c r="O638" s="15">
        <v>0</v>
      </c>
      <c r="P638" s="15" t="s">
        <v>39</v>
      </c>
      <c r="Q638" s="18">
        <v>38785</v>
      </c>
      <c r="R638" s="15" t="str">
        <f>INDEX(T_Category[category],MATCH(T_Youtuber3[[#This Row],[CatID]],T_Category[CatID],1))</f>
        <v>Music</v>
      </c>
      <c r="S638" s="15" t="str">
        <f>VLOOKUP(T_Youtuber3[[#This Row],[CtrID]],T_Country[#Data],2,1)</f>
        <v>Canada</v>
      </c>
      <c r="T638" s="15" t="str">
        <f>VLOOKUP(T_Youtuber3[[#This Row],[CtrID]],T_Country[#Data],3,0)</f>
        <v>CA</v>
      </c>
      <c r="U638" s="15">
        <f>INDEX(T_Country[Gross tertiary education enrollment (%)],MATCH(T_Youtuber3[[#This Row],[CtrID]],T_Country[CtID],0))</f>
        <v>68.900000000000006</v>
      </c>
      <c r="V638" s="19">
        <f>_xlfn.XLOOKUP(T_Youtuber3[[#This Row],[CtrID]],T_Country[CtID],T_Country[Population])</f>
        <v>36991981</v>
      </c>
      <c r="W638" s="15" cm="1">
        <f t="array" ref="W638">_xlfn._xlws.FILTER(T_Country[Unemployment rate],T_Country[CtID]=T_Youtuber3[[#This Row],[CtrID]])</f>
        <v>5.56</v>
      </c>
      <c r="X638" s="15">
        <f>_xlfn.XLOOKUP(T_Youtuber3[[#This Row],[CtrID]],T_Country[CtID],T_Country[Urban_population])</f>
        <v>30628482</v>
      </c>
      <c r="Y638" s="15">
        <f>_xlfn.XLOOKUP(T_Youtuber3[[#This Row],[CtrID]],T_Country[CtID],T_Country[Latitude])</f>
        <v>56.130369999999999</v>
      </c>
      <c r="Z638" s="15">
        <f>_xlfn.XLOOKUP(T_Youtuber3[[#This Row],[CtrID]],T_Country[CtID],T_Country[Longitude])</f>
        <v>-106.34699999999999</v>
      </c>
    </row>
    <row r="639" spans="1:26">
      <c r="A639" s="15">
        <v>638</v>
      </c>
      <c r="B639" s="15" t="s">
        <v>1239</v>
      </c>
      <c r="C639" s="15">
        <v>12500000</v>
      </c>
      <c r="D639" s="16">
        <v>1140000000</v>
      </c>
      <c r="E639" s="17">
        <v>4</v>
      </c>
      <c r="F639" s="15">
        <v>601</v>
      </c>
      <c r="G639" s="15">
        <v>49</v>
      </c>
      <c r="H639" s="15">
        <v>9980</v>
      </c>
      <c r="I639" s="15">
        <v>175</v>
      </c>
      <c r="J639" s="15">
        <v>171</v>
      </c>
      <c r="K639" s="15">
        <v>15340000</v>
      </c>
      <c r="L639" s="15">
        <v>3800</v>
      </c>
      <c r="M639" s="15">
        <v>61400</v>
      </c>
      <c r="N639" s="15">
        <v>46000</v>
      </c>
      <c r="O639" s="15">
        <v>736300</v>
      </c>
      <c r="P639" s="15" t="s">
        <v>39</v>
      </c>
      <c r="Q639" s="18">
        <v>41485</v>
      </c>
      <c r="R639" s="15" t="str">
        <f>INDEX(T_Category[category],MATCH(T_Youtuber3[[#This Row],[CatID]],T_Category[CatID],1))</f>
        <v>Entertainment</v>
      </c>
      <c r="S639" s="15" t="str">
        <f>VLOOKUP(T_Youtuber3[[#This Row],[CtrID]],T_Country[#Data],2,1)</f>
        <v>United States</v>
      </c>
      <c r="T639" s="15" t="str">
        <f>VLOOKUP(T_Youtuber3[[#This Row],[CtrID]],T_Country[#Data],3,0)</f>
        <v>US</v>
      </c>
      <c r="U639" s="15">
        <f>INDEX(T_Country[Gross tertiary education enrollment (%)],MATCH(T_Youtuber3[[#This Row],[CtrID]],T_Country[CtID],0))</f>
        <v>88.2</v>
      </c>
      <c r="V639" s="19">
        <f>_xlfn.XLOOKUP(T_Youtuber3[[#This Row],[CtrID]],T_Country[CtID],T_Country[Population])</f>
        <v>328000000</v>
      </c>
      <c r="W639" s="15" cm="1">
        <f t="array" ref="W639">_xlfn._xlws.FILTER(T_Country[Unemployment rate],T_Country[CtID]=T_Youtuber3[[#This Row],[CtrID]])</f>
        <v>14.7</v>
      </c>
      <c r="X639" s="15">
        <f>_xlfn.XLOOKUP(T_Youtuber3[[#This Row],[CtrID]],T_Country[CtID],T_Country[Urban_population])</f>
        <v>271000000</v>
      </c>
      <c r="Y639" s="15">
        <f>_xlfn.XLOOKUP(T_Youtuber3[[#This Row],[CtrID]],T_Country[CtID],T_Country[Latitude])</f>
        <v>37.090240000000001</v>
      </c>
      <c r="Z639" s="15">
        <f>_xlfn.XLOOKUP(T_Youtuber3[[#This Row],[CtrID]],T_Country[CtID],T_Country[Longitude])</f>
        <v>-95.712900000000005</v>
      </c>
    </row>
    <row r="640" spans="1:26">
      <c r="A640" s="15">
        <v>639</v>
      </c>
      <c r="B640" s="15" t="s">
        <v>285</v>
      </c>
      <c r="C640" s="15">
        <v>31400000</v>
      </c>
      <c r="D640" s="16">
        <v>22900000000</v>
      </c>
      <c r="E640" s="17">
        <v>5</v>
      </c>
      <c r="F640" s="15">
        <v>3589</v>
      </c>
      <c r="G640" s="15">
        <v>48</v>
      </c>
      <c r="H640" s="15">
        <v>91</v>
      </c>
      <c r="I640" s="15">
        <v>5</v>
      </c>
      <c r="J640" s="15">
        <v>11</v>
      </c>
      <c r="K640" s="16">
        <v>245000000</v>
      </c>
      <c r="L640" s="15">
        <v>61200</v>
      </c>
      <c r="M640" s="15">
        <v>979700</v>
      </c>
      <c r="N640" s="15">
        <v>734800</v>
      </c>
      <c r="O640" s="15">
        <v>11800000</v>
      </c>
      <c r="P640" s="15">
        <v>300000</v>
      </c>
      <c r="Q640" s="18">
        <v>41556</v>
      </c>
      <c r="R640" s="15" t="str">
        <f>INDEX(T_Category[category],MATCH(T_Youtuber3[[#This Row],[CatID]],T_Category[CatID],1))</f>
        <v>Film &amp; Animation</v>
      </c>
      <c r="S640" s="15" t="str">
        <f>VLOOKUP(T_Youtuber3[[#This Row],[CtrID]],T_Country[#Data],2,1)</f>
        <v>United Kingdom</v>
      </c>
      <c r="T640" s="15" t="str">
        <f>VLOOKUP(T_Youtuber3[[#This Row],[CtrID]],T_Country[#Data],3,0)</f>
        <v>GB</v>
      </c>
      <c r="U640" s="15">
        <f>INDEX(T_Country[Gross tertiary education enrollment (%)],MATCH(T_Youtuber3[[#This Row],[CtrID]],T_Country[CtID],0))</f>
        <v>60</v>
      </c>
      <c r="V640" s="19">
        <f>_xlfn.XLOOKUP(T_Youtuber3[[#This Row],[CtrID]],T_Country[CtID],T_Country[Population])</f>
        <v>66834405</v>
      </c>
      <c r="W640" s="15" cm="1">
        <f t="array" ref="W640">_xlfn._xlws.FILTER(T_Country[Unemployment rate],T_Country[CtID]=T_Youtuber3[[#This Row],[CtrID]])</f>
        <v>3.85</v>
      </c>
      <c r="X640" s="15">
        <f>_xlfn.XLOOKUP(T_Youtuber3[[#This Row],[CtrID]],T_Country[CtID],T_Country[Urban_population])</f>
        <v>55908316</v>
      </c>
      <c r="Y640" s="15">
        <f>_xlfn.XLOOKUP(T_Youtuber3[[#This Row],[CtrID]],T_Country[CtID],T_Country[Latitude])</f>
        <v>55.378050000000002</v>
      </c>
      <c r="Z640" s="15">
        <f>_xlfn.XLOOKUP(T_Youtuber3[[#This Row],[CtrID]],T_Country[CtID],T_Country[Longitude])</f>
        <v>-3.4359700000000002</v>
      </c>
    </row>
    <row r="641" spans="1:26">
      <c r="A641" s="15">
        <v>640</v>
      </c>
      <c r="B641" s="15" t="s">
        <v>1175</v>
      </c>
      <c r="C641" s="15">
        <v>13100000</v>
      </c>
      <c r="D641" s="16">
        <v>4210000000</v>
      </c>
      <c r="E641" s="17">
        <v>5</v>
      </c>
      <c r="F641" s="15">
        <v>1365</v>
      </c>
      <c r="G641" s="15">
        <v>7</v>
      </c>
      <c r="H641" s="15">
        <v>1770</v>
      </c>
      <c r="I641" s="15">
        <v>49</v>
      </c>
      <c r="J641" s="15">
        <v>43</v>
      </c>
      <c r="K641" s="15">
        <v>27340000</v>
      </c>
      <c r="L641" s="15">
        <v>6800</v>
      </c>
      <c r="M641" s="15">
        <v>109400</v>
      </c>
      <c r="N641" s="15">
        <v>82000</v>
      </c>
      <c r="O641" s="15">
        <v>1300000</v>
      </c>
      <c r="P641" s="15">
        <v>100000</v>
      </c>
      <c r="Q641" s="18">
        <v>41765</v>
      </c>
      <c r="R641" s="15" t="str">
        <f>INDEX(T_Category[category],MATCH(T_Youtuber3[[#This Row],[CatID]],T_Category[CatID],1))</f>
        <v>Film &amp; Animation</v>
      </c>
      <c r="S641" s="15" t="str">
        <f>VLOOKUP(T_Youtuber3[[#This Row],[CtrID]],T_Country[#Data],2,1)</f>
        <v>Brazil</v>
      </c>
      <c r="T641" s="15" t="str">
        <f>VLOOKUP(T_Youtuber3[[#This Row],[CtrID]],T_Country[#Data],3,0)</f>
        <v>BR</v>
      </c>
      <c r="U641" s="15">
        <f>INDEX(T_Country[Gross tertiary education enrollment (%)],MATCH(T_Youtuber3[[#This Row],[CtrID]],T_Country[CtID],0))</f>
        <v>51.3</v>
      </c>
      <c r="V641" s="19">
        <f>_xlfn.XLOOKUP(T_Youtuber3[[#This Row],[CtrID]],T_Country[CtID],T_Country[Population])</f>
        <v>213000000</v>
      </c>
      <c r="W641" s="15" cm="1">
        <f t="array" ref="W641">_xlfn._xlws.FILTER(T_Country[Unemployment rate],T_Country[CtID]=T_Youtuber3[[#This Row],[CtrID]])</f>
        <v>12.08</v>
      </c>
      <c r="X641" s="15">
        <f>_xlfn.XLOOKUP(T_Youtuber3[[#This Row],[CtrID]],T_Country[CtID],T_Country[Urban_population])</f>
        <v>183000000</v>
      </c>
      <c r="Y641" s="15">
        <f>_xlfn.XLOOKUP(T_Youtuber3[[#This Row],[CtrID]],T_Country[CtID],T_Country[Latitude])</f>
        <v>-14.234999999999999</v>
      </c>
      <c r="Z641" s="15">
        <f>_xlfn.XLOOKUP(T_Youtuber3[[#This Row],[CtrID]],T_Country[CtID],T_Country[Longitude])</f>
        <v>-51.9253</v>
      </c>
    </row>
    <row r="642" spans="1:26">
      <c r="A642" s="15">
        <v>641</v>
      </c>
      <c r="B642" s="15" t="s">
        <v>451</v>
      </c>
      <c r="C642" s="15">
        <v>23600000</v>
      </c>
      <c r="D642" s="16">
        <v>7920000000</v>
      </c>
      <c r="E642" s="17">
        <v>5</v>
      </c>
      <c r="F642" s="15">
        <v>1251</v>
      </c>
      <c r="G642" s="15">
        <v>48</v>
      </c>
      <c r="H642" s="15">
        <v>668</v>
      </c>
      <c r="I642" s="15">
        <v>12</v>
      </c>
      <c r="J642" s="15">
        <v>19</v>
      </c>
      <c r="K642" s="15">
        <v>53589000</v>
      </c>
      <c r="L642" s="15">
        <v>13400</v>
      </c>
      <c r="M642" s="15">
        <v>214400</v>
      </c>
      <c r="N642" s="15">
        <v>160800</v>
      </c>
      <c r="O642" s="15">
        <v>2600000</v>
      </c>
      <c r="P642" s="15">
        <v>100000</v>
      </c>
      <c r="Q642" s="18">
        <v>41848</v>
      </c>
      <c r="R642" s="15" t="str">
        <f>INDEX(T_Category[category],MATCH(T_Youtuber3[[#This Row],[CatID]],T_Category[CatID],1))</f>
        <v>Film &amp; Animation</v>
      </c>
      <c r="S642" s="15" t="str">
        <f>VLOOKUP(T_Youtuber3[[#This Row],[CtrID]],T_Country[#Data],2,1)</f>
        <v>United Kingdom</v>
      </c>
      <c r="T642" s="15" t="str">
        <f>VLOOKUP(T_Youtuber3[[#This Row],[CtrID]],T_Country[#Data],3,0)</f>
        <v>GB</v>
      </c>
      <c r="U642" s="15">
        <f>INDEX(T_Country[Gross tertiary education enrollment (%)],MATCH(T_Youtuber3[[#This Row],[CtrID]],T_Country[CtID],0))</f>
        <v>60</v>
      </c>
      <c r="V642" s="19">
        <f>_xlfn.XLOOKUP(T_Youtuber3[[#This Row],[CtrID]],T_Country[CtID],T_Country[Population])</f>
        <v>66834405</v>
      </c>
      <c r="W642" s="15" cm="1">
        <f t="array" ref="W642">_xlfn._xlws.FILTER(T_Country[Unemployment rate],T_Country[CtID]=T_Youtuber3[[#This Row],[CtrID]])</f>
        <v>3.85</v>
      </c>
      <c r="X642" s="15">
        <f>_xlfn.XLOOKUP(T_Youtuber3[[#This Row],[CtrID]],T_Country[CtID],T_Country[Urban_population])</f>
        <v>55908316</v>
      </c>
      <c r="Y642" s="15">
        <f>_xlfn.XLOOKUP(T_Youtuber3[[#This Row],[CtrID]],T_Country[CtID],T_Country[Latitude])</f>
        <v>55.378050000000002</v>
      </c>
      <c r="Z642" s="15">
        <f>_xlfn.XLOOKUP(T_Youtuber3[[#This Row],[CtrID]],T_Country[CtID],T_Country[Longitude])</f>
        <v>-3.4359700000000002</v>
      </c>
    </row>
    <row r="643" spans="1:26">
      <c r="A643" s="15">
        <v>642</v>
      </c>
      <c r="B643" s="15" t="s">
        <v>51</v>
      </c>
      <c r="C643" s="16">
        <v>111000000</v>
      </c>
      <c r="D643" s="16">
        <v>29100000000</v>
      </c>
      <c r="E643" s="17">
        <v>6</v>
      </c>
      <c r="F643" s="15">
        <v>4716</v>
      </c>
      <c r="G643" s="15">
        <v>24</v>
      </c>
      <c r="H643" s="15">
        <v>44</v>
      </c>
      <c r="I643" s="15">
        <v>1</v>
      </c>
      <c r="J643" s="15">
        <v>4</v>
      </c>
      <c r="K643" s="15">
        <v>39184000</v>
      </c>
      <c r="L643" s="15">
        <v>9800</v>
      </c>
      <c r="M643" s="15">
        <v>156700</v>
      </c>
      <c r="N643" s="15">
        <v>117600</v>
      </c>
      <c r="O643" s="15">
        <v>1900000</v>
      </c>
      <c r="P643" s="15" t="s">
        <v>39</v>
      </c>
      <c r="Q643" s="18">
        <v>40297</v>
      </c>
      <c r="R643" s="15" t="str">
        <f>INDEX(T_Category[category],MATCH(T_Youtuber3[[#This Row],[CatID]],T_Category[CatID],1))</f>
        <v>Gaming</v>
      </c>
      <c r="S643" s="15" t="str">
        <f>VLOOKUP(T_Youtuber3[[#This Row],[CtrID]],T_Country[#Data],2,1)</f>
        <v>Japan</v>
      </c>
      <c r="T643" s="15" t="str">
        <f>VLOOKUP(T_Youtuber3[[#This Row],[CtrID]],T_Country[#Data],3,0)</f>
        <v>JP</v>
      </c>
      <c r="U643" s="15">
        <f>INDEX(T_Country[Gross tertiary education enrollment (%)],MATCH(T_Youtuber3[[#This Row],[CtrID]],T_Country[CtID],0))</f>
        <v>63.2</v>
      </c>
      <c r="V643" s="19">
        <f>_xlfn.XLOOKUP(T_Youtuber3[[#This Row],[CtrID]],T_Country[CtID],T_Country[Population])</f>
        <v>126000000</v>
      </c>
      <c r="W643" s="15" cm="1">
        <f t="array" ref="W643">_xlfn._xlws.FILTER(T_Country[Unemployment rate],T_Country[CtID]=T_Youtuber3[[#This Row],[CtrID]])</f>
        <v>2.29</v>
      </c>
      <c r="X643" s="15">
        <f>_xlfn.XLOOKUP(T_Youtuber3[[#This Row],[CtrID]],T_Country[CtID],T_Country[Urban_population])</f>
        <v>116000000</v>
      </c>
      <c r="Y643" s="15">
        <f>_xlfn.XLOOKUP(T_Youtuber3[[#This Row],[CtrID]],T_Country[CtID],T_Country[Latitude])</f>
        <v>36.204819999999998</v>
      </c>
      <c r="Z643" s="15">
        <f>_xlfn.XLOOKUP(T_Youtuber3[[#This Row],[CtrID]],T_Country[CtID],T_Country[Longitude])</f>
        <v>138.25290000000001</v>
      </c>
    </row>
    <row r="644" spans="1:26">
      <c r="A644" s="15">
        <v>643</v>
      </c>
      <c r="B644" s="15" t="s">
        <v>88</v>
      </c>
      <c r="C644" s="15">
        <v>68200000</v>
      </c>
      <c r="D644" s="16">
        <v>38800000000</v>
      </c>
      <c r="E644" s="17">
        <v>3</v>
      </c>
      <c r="F644" s="15">
        <v>2865</v>
      </c>
      <c r="G644" s="15">
        <v>49</v>
      </c>
      <c r="H644" s="15">
        <v>23</v>
      </c>
      <c r="I644" s="15">
        <v>8</v>
      </c>
      <c r="J644" s="15">
        <v>2</v>
      </c>
      <c r="K644" s="16">
        <v>473000000</v>
      </c>
      <c r="L644" s="15">
        <v>118300</v>
      </c>
      <c r="M644" s="15">
        <v>1900000</v>
      </c>
      <c r="N644" s="15">
        <v>1400000</v>
      </c>
      <c r="O644" s="15">
        <v>22700000</v>
      </c>
      <c r="P644" s="15">
        <v>600000</v>
      </c>
      <c r="Q644" s="18">
        <v>40891</v>
      </c>
      <c r="R644" s="15" t="str">
        <f>INDEX(T_Category[category],MATCH(T_Youtuber3[[#This Row],[CatID]],T_Category[CatID],1))</f>
        <v>Education</v>
      </c>
      <c r="S644" s="15" t="str">
        <f>VLOOKUP(T_Youtuber3[[#This Row],[CtrID]],T_Country[#Data],2,1)</f>
        <v>United States</v>
      </c>
      <c r="T644" s="15" t="str">
        <f>VLOOKUP(T_Youtuber3[[#This Row],[CtrID]],T_Country[#Data],3,0)</f>
        <v>US</v>
      </c>
      <c r="U644" s="15">
        <f>INDEX(T_Country[Gross tertiary education enrollment (%)],MATCH(T_Youtuber3[[#This Row],[CtrID]],T_Country[CtID],0))</f>
        <v>88.2</v>
      </c>
      <c r="V644" s="19">
        <f>_xlfn.XLOOKUP(T_Youtuber3[[#This Row],[CtrID]],T_Country[CtID],T_Country[Population])</f>
        <v>328000000</v>
      </c>
      <c r="W644" s="15" cm="1">
        <f t="array" ref="W644">_xlfn._xlws.FILTER(T_Country[Unemployment rate],T_Country[CtID]=T_Youtuber3[[#This Row],[CtrID]])</f>
        <v>14.7</v>
      </c>
      <c r="X644" s="15">
        <f>_xlfn.XLOOKUP(T_Youtuber3[[#This Row],[CtrID]],T_Country[CtID],T_Country[Urban_population])</f>
        <v>271000000</v>
      </c>
      <c r="Y644" s="15">
        <f>_xlfn.XLOOKUP(T_Youtuber3[[#This Row],[CtrID]],T_Country[CtID],T_Country[Latitude])</f>
        <v>37.090240000000001</v>
      </c>
      <c r="Z644" s="15">
        <f>_xlfn.XLOOKUP(T_Youtuber3[[#This Row],[CtrID]],T_Country[CtID],T_Country[Longitude])</f>
        <v>-95.712900000000005</v>
      </c>
    </row>
    <row r="645" spans="1:26">
      <c r="A645" s="15">
        <v>644</v>
      </c>
      <c r="B645" s="15" t="s">
        <v>807</v>
      </c>
      <c r="C645" s="15">
        <v>16300000</v>
      </c>
      <c r="D645" s="16">
        <v>12500000000</v>
      </c>
      <c r="E645" s="17">
        <v>9</v>
      </c>
      <c r="F645" s="15">
        <v>352</v>
      </c>
      <c r="G645" s="15">
        <v>49</v>
      </c>
      <c r="H645" s="15">
        <v>308</v>
      </c>
      <c r="I645" s="15">
        <v>139</v>
      </c>
      <c r="J645" s="15">
        <v>117</v>
      </c>
      <c r="K645" s="15">
        <v>88004000</v>
      </c>
      <c r="L645" s="15">
        <v>22000</v>
      </c>
      <c r="M645" s="15">
        <v>352000</v>
      </c>
      <c r="N645" s="15">
        <v>264000</v>
      </c>
      <c r="O645" s="15">
        <v>4200000</v>
      </c>
      <c r="P645" s="15" t="s">
        <v>39</v>
      </c>
      <c r="Q645" s="18">
        <v>38903</v>
      </c>
      <c r="R645" s="15" t="str">
        <f>INDEX(T_Category[category],MATCH(T_Youtuber3[[#This Row],[CatID]],T_Category[CatID],1))</f>
        <v>Music</v>
      </c>
      <c r="S645" s="15" t="str">
        <f>VLOOKUP(T_Youtuber3[[#This Row],[CtrID]],T_Country[#Data],2,1)</f>
        <v>United States</v>
      </c>
      <c r="T645" s="15" t="str">
        <f>VLOOKUP(T_Youtuber3[[#This Row],[CtrID]],T_Country[#Data],3,0)</f>
        <v>US</v>
      </c>
      <c r="U645" s="15">
        <f>INDEX(T_Country[Gross tertiary education enrollment (%)],MATCH(T_Youtuber3[[#This Row],[CtrID]],T_Country[CtID],0))</f>
        <v>88.2</v>
      </c>
      <c r="V645" s="19">
        <f>_xlfn.XLOOKUP(T_Youtuber3[[#This Row],[CtrID]],T_Country[CtID],T_Country[Population])</f>
        <v>328000000</v>
      </c>
      <c r="W645" s="15" cm="1">
        <f t="array" ref="W645">_xlfn._xlws.FILTER(T_Country[Unemployment rate],T_Country[CtID]=T_Youtuber3[[#This Row],[CtrID]])</f>
        <v>14.7</v>
      </c>
      <c r="X645" s="15">
        <f>_xlfn.XLOOKUP(T_Youtuber3[[#This Row],[CtrID]],T_Country[CtID],T_Country[Urban_population])</f>
        <v>271000000</v>
      </c>
      <c r="Y645" s="15">
        <f>_xlfn.XLOOKUP(T_Youtuber3[[#This Row],[CtrID]],T_Country[CtID],T_Country[Latitude])</f>
        <v>37.090240000000001</v>
      </c>
      <c r="Z645" s="15">
        <f>_xlfn.XLOOKUP(T_Youtuber3[[#This Row],[CtrID]],T_Country[CtID],T_Country[Longitude])</f>
        <v>-95.712900000000005</v>
      </c>
    </row>
    <row r="646" spans="1:26">
      <c r="A646" s="15">
        <v>645</v>
      </c>
      <c r="B646" s="15" t="s">
        <v>1230</v>
      </c>
      <c r="C646" s="15">
        <v>12700000</v>
      </c>
      <c r="D646" s="16">
        <v>1080000000</v>
      </c>
      <c r="E646" s="17">
        <v>6</v>
      </c>
      <c r="F646" s="15">
        <v>504</v>
      </c>
      <c r="G646" s="15">
        <v>7</v>
      </c>
      <c r="H646" s="15">
        <v>10642</v>
      </c>
      <c r="I646" s="15">
        <v>53</v>
      </c>
      <c r="J646" s="15">
        <v>67</v>
      </c>
      <c r="K646" s="15">
        <v>3619000</v>
      </c>
      <c r="L646" s="15">
        <v>905</v>
      </c>
      <c r="M646" s="15">
        <v>14500</v>
      </c>
      <c r="N646" s="15">
        <v>10900</v>
      </c>
      <c r="O646" s="15">
        <v>173700</v>
      </c>
      <c r="P646" s="15" t="s">
        <v>39</v>
      </c>
      <c r="Q646" s="18">
        <v>42137</v>
      </c>
      <c r="R646" s="15" t="str">
        <f>INDEX(T_Category[category],MATCH(T_Youtuber3[[#This Row],[CatID]],T_Category[CatID],1))</f>
        <v>Gaming</v>
      </c>
      <c r="S646" s="15" t="str">
        <f>VLOOKUP(T_Youtuber3[[#This Row],[CtrID]],T_Country[#Data],2,1)</f>
        <v>Brazil</v>
      </c>
      <c r="T646" s="15" t="str">
        <f>VLOOKUP(T_Youtuber3[[#This Row],[CtrID]],T_Country[#Data],3,0)</f>
        <v>BR</v>
      </c>
      <c r="U646" s="15">
        <f>INDEX(T_Country[Gross tertiary education enrollment (%)],MATCH(T_Youtuber3[[#This Row],[CtrID]],T_Country[CtID],0))</f>
        <v>51.3</v>
      </c>
      <c r="V646" s="19">
        <f>_xlfn.XLOOKUP(T_Youtuber3[[#This Row],[CtrID]],T_Country[CtID],T_Country[Population])</f>
        <v>213000000</v>
      </c>
      <c r="W646" s="15" cm="1">
        <f t="array" ref="W646">_xlfn._xlws.FILTER(T_Country[Unemployment rate],T_Country[CtID]=T_Youtuber3[[#This Row],[CtrID]])</f>
        <v>12.08</v>
      </c>
      <c r="X646" s="15">
        <f>_xlfn.XLOOKUP(T_Youtuber3[[#This Row],[CtrID]],T_Country[CtID],T_Country[Urban_population])</f>
        <v>183000000</v>
      </c>
      <c r="Y646" s="15">
        <f>_xlfn.XLOOKUP(T_Youtuber3[[#This Row],[CtrID]],T_Country[CtID],T_Country[Latitude])</f>
        <v>-14.234999999999999</v>
      </c>
      <c r="Z646" s="15">
        <f>_xlfn.XLOOKUP(T_Youtuber3[[#This Row],[CtrID]],T_Country[CtID],T_Country[Longitude])</f>
        <v>-51.9253</v>
      </c>
    </row>
    <row r="647" spans="1:26">
      <c r="A647" s="15">
        <v>646</v>
      </c>
      <c r="B647" s="15" t="s">
        <v>983</v>
      </c>
      <c r="C647" s="15">
        <v>14600000</v>
      </c>
      <c r="D647" s="16">
        <v>4620000000</v>
      </c>
      <c r="E647" s="17">
        <v>13</v>
      </c>
      <c r="F647" s="15">
        <v>951</v>
      </c>
      <c r="G647" s="15">
        <v>7</v>
      </c>
      <c r="H647" s="15">
        <v>1534</v>
      </c>
      <c r="I647" s="15">
        <v>40</v>
      </c>
      <c r="J647" s="15">
        <v>150</v>
      </c>
      <c r="K647" s="15">
        <v>10547000</v>
      </c>
      <c r="L647" s="15">
        <v>2600</v>
      </c>
      <c r="M647" s="15">
        <v>42200</v>
      </c>
      <c r="N647" s="15">
        <v>31600</v>
      </c>
      <c r="O647" s="15">
        <v>506300</v>
      </c>
      <c r="P647" s="15" t="s">
        <v>39</v>
      </c>
      <c r="Q647" s="18">
        <v>42329</v>
      </c>
      <c r="R647" s="15" t="str">
        <f>INDEX(T_Category[category],MATCH(T_Youtuber3[[#This Row],[CatID]],T_Category[CatID],1))</f>
        <v>People &amp; Blogs</v>
      </c>
      <c r="S647" s="15" t="str">
        <f>VLOOKUP(T_Youtuber3[[#This Row],[CtrID]],T_Country[#Data],2,1)</f>
        <v>Brazil</v>
      </c>
      <c r="T647" s="15" t="str">
        <f>VLOOKUP(T_Youtuber3[[#This Row],[CtrID]],T_Country[#Data],3,0)</f>
        <v>BR</v>
      </c>
      <c r="U647" s="15">
        <f>INDEX(T_Country[Gross tertiary education enrollment (%)],MATCH(T_Youtuber3[[#This Row],[CtrID]],T_Country[CtID],0))</f>
        <v>51.3</v>
      </c>
      <c r="V647" s="19">
        <f>_xlfn.XLOOKUP(T_Youtuber3[[#This Row],[CtrID]],T_Country[CtID],T_Country[Population])</f>
        <v>213000000</v>
      </c>
      <c r="W647" s="15" cm="1">
        <f t="array" ref="W647">_xlfn._xlws.FILTER(T_Country[Unemployment rate],T_Country[CtID]=T_Youtuber3[[#This Row],[CtrID]])</f>
        <v>12.08</v>
      </c>
      <c r="X647" s="15">
        <f>_xlfn.XLOOKUP(T_Youtuber3[[#This Row],[CtrID]],T_Country[CtID],T_Country[Urban_population])</f>
        <v>183000000</v>
      </c>
      <c r="Y647" s="15">
        <f>_xlfn.XLOOKUP(T_Youtuber3[[#This Row],[CtrID]],T_Country[CtID],T_Country[Latitude])</f>
        <v>-14.234999999999999</v>
      </c>
      <c r="Z647" s="15">
        <f>_xlfn.XLOOKUP(T_Youtuber3[[#This Row],[CtrID]],T_Country[CtID],T_Country[Longitude])</f>
        <v>-51.9253</v>
      </c>
    </row>
    <row r="648" spans="1:26">
      <c r="A648" s="15">
        <v>647</v>
      </c>
      <c r="B648" s="15" t="s">
        <v>930</v>
      </c>
      <c r="C648" s="15">
        <v>15000000</v>
      </c>
      <c r="D648" s="16">
        <v>4740000000</v>
      </c>
      <c r="E648" s="17">
        <v>6</v>
      </c>
      <c r="F648" s="15">
        <v>20292</v>
      </c>
      <c r="G648" s="15">
        <v>49</v>
      </c>
      <c r="H648" s="15">
        <v>1469</v>
      </c>
      <c r="I648" s="15">
        <v>151</v>
      </c>
      <c r="J648" s="15">
        <v>48</v>
      </c>
      <c r="K648" s="15">
        <v>41789000</v>
      </c>
      <c r="L648" s="15">
        <v>10400</v>
      </c>
      <c r="M648" s="15">
        <v>167200</v>
      </c>
      <c r="N648" s="15">
        <v>125400</v>
      </c>
      <c r="O648" s="15">
        <v>2000000</v>
      </c>
      <c r="P648" s="15">
        <v>100000</v>
      </c>
      <c r="Q648" s="18">
        <v>38702</v>
      </c>
      <c r="R648" s="15" t="str">
        <f>INDEX(T_Category[category],MATCH(T_Youtuber3[[#This Row],[CatID]],T_Category[CatID],1))</f>
        <v>Gaming</v>
      </c>
      <c r="S648" s="15" t="str">
        <f>VLOOKUP(T_Youtuber3[[#This Row],[CtrID]],T_Country[#Data],2,1)</f>
        <v>United States</v>
      </c>
      <c r="T648" s="15" t="str">
        <f>VLOOKUP(T_Youtuber3[[#This Row],[CtrID]],T_Country[#Data],3,0)</f>
        <v>US</v>
      </c>
      <c r="U648" s="15">
        <f>INDEX(T_Country[Gross tertiary education enrollment (%)],MATCH(T_Youtuber3[[#This Row],[CtrID]],T_Country[CtID],0))</f>
        <v>88.2</v>
      </c>
      <c r="V648" s="19">
        <f>_xlfn.XLOOKUP(T_Youtuber3[[#This Row],[CtrID]],T_Country[CtID],T_Country[Population])</f>
        <v>328000000</v>
      </c>
      <c r="W648" s="15" cm="1">
        <f t="array" ref="W648">_xlfn._xlws.FILTER(T_Country[Unemployment rate],T_Country[CtID]=T_Youtuber3[[#This Row],[CtrID]])</f>
        <v>14.7</v>
      </c>
      <c r="X648" s="15">
        <f>_xlfn.XLOOKUP(T_Youtuber3[[#This Row],[CtrID]],T_Country[CtID],T_Country[Urban_population])</f>
        <v>271000000</v>
      </c>
      <c r="Y648" s="15">
        <f>_xlfn.XLOOKUP(T_Youtuber3[[#This Row],[CtrID]],T_Country[CtID],T_Country[Latitude])</f>
        <v>37.090240000000001</v>
      </c>
      <c r="Z648" s="15">
        <f>_xlfn.XLOOKUP(T_Youtuber3[[#This Row],[CtrID]],T_Country[CtID],T_Country[Longitude])</f>
        <v>-95.712900000000005</v>
      </c>
    </row>
    <row r="649" spans="1:26">
      <c r="A649" s="15">
        <v>648</v>
      </c>
      <c r="B649" s="15" t="s">
        <v>893</v>
      </c>
      <c r="C649" s="15">
        <v>15200000</v>
      </c>
      <c r="D649" s="16">
        <v>858000000</v>
      </c>
      <c r="E649" s="17">
        <v>13</v>
      </c>
      <c r="F649" s="15">
        <v>194</v>
      </c>
      <c r="G649" s="15">
        <v>19</v>
      </c>
      <c r="H649" s="15">
        <v>13929</v>
      </c>
      <c r="I649" s="15">
        <v>100</v>
      </c>
      <c r="J649" s="15">
        <v>35</v>
      </c>
      <c r="K649" s="15">
        <v>65380000</v>
      </c>
      <c r="L649" s="15">
        <v>16300</v>
      </c>
      <c r="M649" s="15">
        <v>261500</v>
      </c>
      <c r="N649" s="15">
        <v>196100</v>
      </c>
      <c r="O649" s="15">
        <v>3100000</v>
      </c>
      <c r="P649" s="15">
        <v>1300000</v>
      </c>
      <c r="Q649" s="18">
        <v>43023</v>
      </c>
      <c r="R649" s="15" t="str">
        <f>INDEX(T_Category[category],MATCH(T_Youtuber3[[#This Row],[CatID]],T_Category[CatID],1))</f>
        <v>People &amp; Blogs</v>
      </c>
      <c r="S649" s="15" t="str">
        <f>VLOOKUP(T_Youtuber3[[#This Row],[CtrID]],T_Country[#Data],2,1)</f>
        <v>India</v>
      </c>
      <c r="T649" s="15" t="str">
        <f>VLOOKUP(T_Youtuber3[[#This Row],[CtrID]],T_Country[#Data],3,0)</f>
        <v>IN</v>
      </c>
      <c r="U649" s="15">
        <f>INDEX(T_Country[Gross tertiary education enrollment (%)],MATCH(T_Youtuber3[[#This Row],[CtrID]],T_Country[CtID],0))</f>
        <v>28.1</v>
      </c>
      <c r="V649" s="19">
        <f>_xlfn.XLOOKUP(T_Youtuber3[[#This Row],[CtrID]],T_Country[CtID],T_Country[Population])</f>
        <v>1370000000</v>
      </c>
      <c r="W649" s="15" cm="1">
        <f t="array" ref="W649">_xlfn._xlws.FILTER(T_Country[Unemployment rate],T_Country[CtID]=T_Youtuber3[[#This Row],[CtrID]])</f>
        <v>5.36</v>
      </c>
      <c r="X649" s="15">
        <f>_xlfn.XLOOKUP(T_Youtuber3[[#This Row],[CtrID]],T_Country[CtID],T_Country[Urban_population])</f>
        <v>471000000</v>
      </c>
      <c r="Y649" s="15">
        <f>_xlfn.XLOOKUP(T_Youtuber3[[#This Row],[CtrID]],T_Country[CtID],T_Country[Latitude])</f>
        <v>20.593679999999999</v>
      </c>
      <c r="Z649" s="15">
        <f>_xlfn.XLOOKUP(T_Youtuber3[[#This Row],[CtrID]],T_Country[CtID],T_Country[Longitude])</f>
        <v>78.962879999999998</v>
      </c>
    </row>
    <row r="650" spans="1:26">
      <c r="A650" s="15">
        <v>649</v>
      </c>
      <c r="B650" s="15" t="s">
        <v>761</v>
      </c>
      <c r="C650" s="15">
        <v>16900000</v>
      </c>
      <c r="D650" s="16">
        <v>8680000000</v>
      </c>
      <c r="E650" s="17">
        <v>9</v>
      </c>
      <c r="F650" s="15">
        <v>2235</v>
      </c>
      <c r="G650" s="15">
        <v>19</v>
      </c>
      <c r="H650" s="15">
        <v>574</v>
      </c>
      <c r="I650" s="15">
        <v>90</v>
      </c>
      <c r="J650" s="15">
        <v>113</v>
      </c>
      <c r="K650" s="15">
        <v>72911000</v>
      </c>
      <c r="L650" s="15">
        <v>18200</v>
      </c>
      <c r="M650" s="15">
        <v>291600</v>
      </c>
      <c r="N650" s="15">
        <v>218700</v>
      </c>
      <c r="O650" s="15">
        <v>3500000</v>
      </c>
      <c r="P650" s="15">
        <v>200000</v>
      </c>
      <c r="Q650" s="18">
        <v>40781</v>
      </c>
      <c r="R650" s="15" t="str">
        <f>INDEX(T_Category[category],MATCH(T_Youtuber3[[#This Row],[CatID]],T_Category[CatID],1))</f>
        <v>Music</v>
      </c>
      <c r="S650" s="15" t="str">
        <f>VLOOKUP(T_Youtuber3[[#This Row],[CtrID]],T_Country[#Data],2,1)</f>
        <v>India</v>
      </c>
      <c r="T650" s="15" t="str">
        <f>VLOOKUP(T_Youtuber3[[#This Row],[CtrID]],T_Country[#Data],3,0)</f>
        <v>IN</v>
      </c>
      <c r="U650" s="15">
        <f>INDEX(T_Country[Gross tertiary education enrollment (%)],MATCH(T_Youtuber3[[#This Row],[CtrID]],T_Country[CtID],0))</f>
        <v>28.1</v>
      </c>
      <c r="V650" s="19">
        <f>_xlfn.XLOOKUP(T_Youtuber3[[#This Row],[CtrID]],T_Country[CtID],T_Country[Population])</f>
        <v>1370000000</v>
      </c>
      <c r="W650" s="15" cm="1">
        <f t="array" ref="W650">_xlfn._xlws.FILTER(T_Country[Unemployment rate],T_Country[CtID]=T_Youtuber3[[#This Row],[CtrID]])</f>
        <v>5.36</v>
      </c>
      <c r="X650" s="15">
        <f>_xlfn.XLOOKUP(T_Youtuber3[[#This Row],[CtrID]],T_Country[CtID],T_Country[Urban_population])</f>
        <v>471000000</v>
      </c>
      <c r="Y650" s="15">
        <f>_xlfn.XLOOKUP(T_Youtuber3[[#This Row],[CtrID]],T_Country[CtID],T_Country[Latitude])</f>
        <v>20.593679999999999</v>
      </c>
      <c r="Z650" s="15">
        <f>_xlfn.XLOOKUP(T_Youtuber3[[#This Row],[CtrID]],T_Country[CtID],T_Country[Longitude])</f>
        <v>78.962879999999998</v>
      </c>
    </row>
    <row r="651" spans="1:26">
      <c r="A651" s="15">
        <v>650</v>
      </c>
      <c r="B651" s="15" t="s">
        <v>815</v>
      </c>
      <c r="C651" s="15">
        <v>16200000</v>
      </c>
      <c r="D651" s="16">
        <v>9760000000</v>
      </c>
      <c r="E651" s="17">
        <v>9</v>
      </c>
      <c r="F651" s="15">
        <v>3943</v>
      </c>
      <c r="G651" s="15">
        <v>51</v>
      </c>
      <c r="H651" s="15">
        <v>462</v>
      </c>
      <c r="I651" s="15">
        <v>2</v>
      </c>
      <c r="J651" s="15">
        <v>30</v>
      </c>
      <c r="K651" s="16">
        <v>257000000</v>
      </c>
      <c r="L651" s="15">
        <v>64200</v>
      </c>
      <c r="M651" s="15">
        <v>1000000</v>
      </c>
      <c r="N651" s="15">
        <v>770200</v>
      </c>
      <c r="O651" s="15">
        <v>12300000</v>
      </c>
      <c r="P651" s="15">
        <v>200000</v>
      </c>
      <c r="Q651" s="18">
        <v>41653</v>
      </c>
      <c r="R651" s="15" t="str">
        <f>INDEX(T_Category[category],MATCH(T_Youtuber3[[#This Row],[CatID]],T_Category[CatID],1))</f>
        <v>Music</v>
      </c>
      <c r="S651" s="15" t="str">
        <f>VLOOKUP(T_Youtuber3[[#This Row],[CtrID]],T_Country[#Data],2,1)</f>
        <v>Vietnam</v>
      </c>
      <c r="T651" s="15" t="str">
        <f>VLOOKUP(T_Youtuber3[[#This Row],[CtrID]],T_Country[#Data],3,0)</f>
        <v>VN</v>
      </c>
      <c r="U651" s="15">
        <f>INDEX(T_Country[Gross tertiary education enrollment (%)],MATCH(T_Youtuber3[[#This Row],[CtrID]],T_Country[CtID],0))</f>
        <v>28.5</v>
      </c>
      <c r="V651" s="19">
        <f>_xlfn.XLOOKUP(T_Youtuber3[[#This Row],[CtrID]],T_Country[CtID],T_Country[Population])</f>
        <v>96462106</v>
      </c>
      <c r="W651" s="15" cm="1">
        <f t="array" ref="W651">_xlfn._xlws.FILTER(T_Country[Unemployment rate],T_Country[CtID]=T_Youtuber3[[#This Row],[CtrID]])</f>
        <v>2.0099999999999998</v>
      </c>
      <c r="X651" s="15">
        <f>_xlfn.XLOOKUP(T_Youtuber3[[#This Row],[CtrID]],T_Country[CtID],T_Country[Urban_population])</f>
        <v>35332140</v>
      </c>
      <c r="Y651" s="15">
        <f>_xlfn.XLOOKUP(T_Youtuber3[[#This Row],[CtrID]],T_Country[CtID],T_Country[Latitude])</f>
        <v>14.05832</v>
      </c>
      <c r="Z651" s="15">
        <f>_xlfn.XLOOKUP(T_Youtuber3[[#This Row],[CtrID]],T_Country[CtID],T_Country[Longitude])</f>
        <v>108.27719999999999</v>
      </c>
    </row>
    <row r="652" spans="1:26">
      <c r="A652" s="15">
        <v>651</v>
      </c>
      <c r="B652" s="15" t="s">
        <v>320</v>
      </c>
      <c r="C652" s="15">
        <v>29300000</v>
      </c>
      <c r="D652" s="15">
        <v>0</v>
      </c>
      <c r="E652" s="17">
        <v>10</v>
      </c>
      <c r="F652" s="15">
        <v>3</v>
      </c>
      <c r="G652" s="15">
        <v>49</v>
      </c>
      <c r="H652" s="15">
        <v>4019724</v>
      </c>
      <c r="I652" s="15" t="s">
        <v>39</v>
      </c>
      <c r="J652" s="15">
        <v>4847</v>
      </c>
      <c r="K652" s="15">
        <v>1</v>
      </c>
      <c r="L652" s="15">
        <v>0</v>
      </c>
      <c r="M652" s="15">
        <v>0</v>
      </c>
      <c r="N652" s="15">
        <v>0</v>
      </c>
      <c r="O652" s="15">
        <v>0.05</v>
      </c>
      <c r="P652" s="15" t="s">
        <v>39</v>
      </c>
      <c r="Q652" s="18">
        <v>42954</v>
      </c>
      <c r="R652" s="15" t="str">
        <f>INDEX(T_Category[category],MATCH(T_Youtuber3[[#This Row],[CatID]],T_Category[CatID],1))</f>
        <v>nan</v>
      </c>
      <c r="S652" s="15" t="str">
        <f>VLOOKUP(T_Youtuber3[[#This Row],[CtrID]],T_Country[#Data],2,1)</f>
        <v>United States</v>
      </c>
      <c r="T652" s="15" t="str">
        <f>VLOOKUP(T_Youtuber3[[#This Row],[CtrID]],T_Country[#Data],3,0)</f>
        <v>US</v>
      </c>
      <c r="U652" s="15">
        <f>INDEX(T_Country[Gross tertiary education enrollment (%)],MATCH(T_Youtuber3[[#This Row],[CtrID]],T_Country[CtID],0))</f>
        <v>88.2</v>
      </c>
      <c r="V652" s="19">
        <f>_xlfn.XLOOKUP(T_Youtuber3[[#This Row],[CtrID]],T_Country[CtID],T_Country[Population])</f>
        <v>328000000</v>
      </c>
      <c r="W652" s="15" cm="1">
        <f t="array" ref="W652">_xlfn._xlws.FILTER(T_Country[Unemployment rate],T_Country[CtID]=T_Youtuber3[[#This Row],[CtrID]])</f>
        <v>14.7</v>
      </c>
      <c r="X652" s="15">
        <f>_xlfn.XLOOKUP(T_Youtuber3[[#This Row],[CtrID]],T_Country[CtID],T_Country[Urban_population])</f>
        <v>271000000</v>
      </c>
      <c r="Y652" s="15">
        <f>_xlfn.XLOOKUP(T_Youtuber3[[#This Row],[CtrID]],T_Country[CtID],T_Country[Latitude])</f>
        <v>37.090240000000001</v>
      </c>
      <c r="Z652" s="15">
        <f>_xlfn.XLOOKUP(T_Youtuber3[[#This Row],[CtrID]],T_Country[CtID],T_Country[Longitude])</f>
        <v>-95.712900000000005</v>
      </c>
    </row>
    <row r="653" spans="1:26">
      <c r="A653" s="15">
        <v>652</v>
      </c>
      <c r="B653" s="15" t="s">
        <v>746</v>
      </c>
      <c r="C653" s="15">
        <v>17200000</v>
      </c>
      <c r="D653" s="16">
        <v>14600000000</v>
      </c>
      <c r="E653" s="17">
        <v>6</v>
      </c>
      <c r="F653" s="15">
        <v>4685</v>
      </c>
      <c r="G653" s="15">
        <v>49</v>
      </c>
      <c r="H653" s="15">
        <v>240</v>
      </c>
      <c r="I653" s="15" t="s">
        <v>39</v>
      </c>
      <c r="J653" s="15">
        <v>38</v>
      </c>
      <c r="K653" s="15">
        <v>15296000</v>
      </c>
      <c r="L653" s="15">
        <v>3800</v>
      </c>
      <c r="M653" s="15">
        <v>61200</v>
      </c>
      <c r="N653" s="15">
        <v>45900</v>
      </c>
      <c r="O653" s="15">
        <v>734200</v>
      </c>
      <c r="P653" s="15">
        <v>100000</v>
      </c>
      <c r="Q653" s="18">
        <v>41016</v>
      </c>
      <c r="R653" s="15" t="str">
        <f>INDEX(T_Category[category],MATCH(T_Youtuber3[[#This Row],[CatID]],T_Category[CatID],1))</f>
        <v>Gaming</v>
      </c>
      <c r="S653" s="15" t="str">
        <f>VLOOKUP(T_Youtuber3[[#This Row],[CtrID]],T_Country[#Data],2,1)</f>
        <v>United States</v>
      </c>
      <c r="T653" s="15" t="str">
        <f>VLOOKUP(T_Youtuber3[[#This Row],[CtrID]],T_Country[#Data],3,0)</f>
        <v>US</v>
      </c>
      <c r="U653" s="15">
        <f>INDEX(T_Country[Gross tertiary education enrollment (%)],MATCH(T_Youtuber3[[#This Row],[CtrID]],T_Country[CtID],0))</f>
        <v>88.2</v>
      </c>
      <c r="V653" s="19">
        <f>_xlfn.XLOOKUP(T_Youtuber3[[#This Row],[CtrID]],T_Country[CtID],T_Country[Population])</f>
        <v>328000000</v>
      </c>
      <c r="W653" s="15" cm="1">
        <f t="array" ref="W653">_xlfn._xlws.FILTER(T_Country[Unemployment rate],T_Country[CtID]=T_Youtuber3[[#This Row],[CtrID]])</f>
        <v>14.7</v>
      </c>
      <c r="X653" s="15">
        <f>_xlfn.XLOOKUP(T_Youtuber3[[#This Row],[CtrID]],T_Country[CtID],T_Country[Urban_population])</f>
        <v>271000000</v>
      </c>
      <c r="Y653" s="15">
        <f>_xlfn.XLOOKUP(T_Youtuber3[[#This Row],[CtrID]],T_Country[CtID],T_Country[Latitude])</f>
        <v>37.090240000000001</v>
      </c>
      <c r="Z653" s="15">
        <f>_xlfn.XLOOKUP(T_Youtuber3[[#This Row],[CtrID]],T_Country[CtID],T_Country[Longitude])</f>
        <v>-95.712900000000005</v>
      </c>
    </row>
    <row r="654" spans="1:26">
      <c r="A654" s="15">
        <v>653</v>
      </c>
      <c r="B654" s="15" t="s">
        <v>716</v>
      </c>
      <c r="C654" s="15">
        <v>17700000</v>
      </c>
      <c r="D654" s="16">
        <v>7740000000</v>
      </c>
      <c r="E654" s="17">
        <v>4</v>
      </c>
      <c r="F654" s="15">
        <v>2240</v>
      </c>
      <c r="G654" s="15">
        <v>7</v>
      </c>
      <c r="H654" s="15">
        <v>705</v>
      </c>
      <c r="I654" s="15">
        <v>27</v>
      </c>
      <c r="J654" s="15">
        <v>123</v>
      </c>
      <c r="K654" s="15">
        <v>35337000</v>
      </c>
      <c r="L654" s="15">
        <v>8800</v>
      </c>
      <c r="M654" s="15">
        <v>141300</v>
      </c>
      <c r="N654" s="15">
        <v>106000</v>
      </c>
      <c r="O654" s="15">
        <v>1700000</v>
      </c>
      <c r="P654" s="15" t="s">
        <v>39</v>
      </c>
      <c r="Q654" s="18">
        <v>40980</v>
      </c>
      <c r="R654" s="15" t="str">
        <f>INDEX(T_Category[category],MATCH(T_Youtuber3[[#This Row],[CatID]],T_Category[CatID],1))</f>
        <v>Entertainment</v>
      </c>
      <c r="S654" s="15" t="str">
        <f>VLOOKUP(T_Youtuber3[[#This Row],[CtrID]],T_Country[#Data],2,1)</f>
        <v>Brazil</v>
      </c>
      <c r="T654" s="15" t="str">
        <f>VLOOKUP(T_Youtuber3[[#This Row],[CtrID]],T_Country[#Data],3,0)</f>
        <v>BR</v>
      </c>
      <c r="U654" s="15">
        <f>INDEX(T_Country[Gross tertiary education enrollment (%)],MATCH(T_Youtuber3[[#This Row],[CtrID]],T_Country[CtID],0))</f>
        <v>51.3</v>
      </c>
      <c r="V654" s="19">
        <f>_xlfn.XLOOKUP(T_Youtuber3[[#This Row],[CtrID]],T_Country[CtID],T_Country[Population])</f>
        <v>213000000</v>
      </c>
      <c r="W654" s="15" cm="1">
        <f t="array" ref="W654">_xlfn._xlws.FILTER(T_Country[Unemployment rate],T_Country[CtID]=T_Youtuber3[[#This Row],[CtrID]])</f>
        <v>12.08</v>
      </c>
      <c r="X654" s="15">
        <f>_xlfn.XLOOKUP(T_Youtuber3[[#This Row],[CtrID]],T_Country[CtID],T_Country[Urban_population])</f>
        <v>183000000</v>
      </c>
      <c r="Y654" s="15">
        <f>_xlfn.XLOOKUP(T_Youtuber3[[#This Row],[CtrID]],T_Country[CtID],T_Country[Latitude])</f>
        <v>-14.234999999999999</v>
      </c>
      <c r="Z654" s="15">
        <f>_xlfn.XLOOKUP(T_Youtuber3[[#This Row],[CtrID]],T_Country[CtID],T_Country[Longitude])</f>
        <v>-51.9253</v>
      </c>
    </row>
    <row r="655" spans="1:26">
      <c r="A655" s="15">
        <v>654</v>
      </c>
      <c r="B655" s="15" t="s">
        <v>394</v>
      </c>
      <c r="C655" s="15">
        <v>25500000</v>
      </c>
      <c r="D655" s="16">
        <v>14400000000</v>
      </c>
      <c r="E655" s="17">
        <v>9</v>
      </c>
      <c r="F655" s="15">
        <v>78</v>
      </c>
      <c r="G655" s="15">
        <v>49</v>
      </c>
      <c r="H655" s="15">
        <v>243</v>
      </c>
      <c r="I655" s="15">
        <v>69</v>
      </c>
      <c r="J655" s="15">
        <v>69</v>
      </c>
      <c r="K655" s="16">
        <v>195000000</v>
      </c>
      <c r="L655" s="15">
        <v>48900</v>
      </c>
      <c r="M655" s="15">
        <v>782000</v>
      </c>
      <c r="N655" s="15">
        <v>586500</v>
      </c>
      <c r="O655" s="15">
        <v>9400000</v>
      </c>
      <c r="P655" s="15">
        <v>100000</v>
      </c>
      <c r="Q655" s="18">
        <v>40892</v>
      </c>
      <c r="R655" s="15" t="str">
        <f>INDEX(T_Category[category],MATCH(T_Youtuber3[[#This Row],[CatID]],T_Category[CatID],1))</f>
        <v>Music</v>
      </c>
      <c r="S655" s="15" t="str">
        <f>VLOOKUP(T_Youtuber3[[#This Row],[CtrID]],T_Country[#Data],2,1)</f>
        <v>United States</v>
      </c>
      <c r="T655" s="15" t="str">
        <f>VLOOKUP(T_Youtuber3[[#This Row],[CtrID]],T_Country[#Data],3,0)</f>
        <v>US</v>
      </c>
      <c r="U655" s="15">
        <f>INDEX(T_Country[Gross tertiary education enrollment (%)],MATCH(T_Youtuber3[[#This Row],[CtrID]],T_Country[CtID],0))</f>
        <v>88.2</v>
      </c>
      <c r="V655" s="19">
        <f>_xlfn.XLOOKUP(T_Youtuber3[[#This Row],[CtrID]],T_Country[CtID],T_Country[Population])</f>
        <v>328000000</v>
      </c>
      <c r="W655" s="15" cm="1">
        <f t="array" ref="W655">_xlfn._xlws.FILTER(T_Country[Unemployment rate],T_Country[CtID]=T_Youtuber3[[#This Row],[CtrID]])</f>
        <v>14.7</v>
      </c>
      <c r="X655" s="15">
        <f>_xlfn.XLOOKUP(T_Youtuber3[[#This Row],[CtrID]],T_Country[CtID],T_Country[Urban_population])</f>
        <v>271000000</v>
      </c>
      <c r="Y655" s="15">
        <f>_xlfn.XLOOKUP(T_Youtuber3[[#This Row],[CtrID]],T_Country[CtID],T_Country[Latitude])</f>
        <v>37.090240000000001</v>
      </c>
      <c r="Z655" s="15">
        <f>_xlfn.XLOOKUP(T_Youtuber3[[#This Row],[CtrID]],T_Country[CtID],T_Country[Longitude])</f>
        <v>-95.712900000000005</v>
      </c>
    </row>
    <row r="656" spans="1:26">
      <c r="A656" s="15">
        <v>655</v>
      </c>
      <c r="B656" s="15" t="s">
        <v>910</v>
      </c>
      <c r="C656" s="15">
        <v>15100000</v>
      </c>
      <c r="D656" s="16">
        <v>3060000000</v>
      </c>
      <c r="E656" s="17">
        <v>13</v>
      </c>
      <c r="F656" s="15">
        <v>1037</v>
      </c>
      <c r="G656" s="15">
        <v>49</v>
      </c>
      <c r="H656" s="15">
        <v>2796</v>
      </c>
      <c r="I656" s="15">
        <v>149</v>
      </c>
      <c r="J656" s="15">
        <v>43</v>
      </c>
      <c r="K656" s="15">
        <v>43409000</v>
      </c>
      <c r="L656" s="15">
        <v>10900</v>
      </c>
      <c r="M656" s="15">
        <v>173600</v>
      </c>
      <c r="N656" s="15">
        <v>130200</v>
      </c>
      <c r="O656" s="15">
        <v>2100000</v>
      </c>
      <c r="P656" s="15">
        <v>200000</v>
      </c>
      <c r="Q656" s="18">
        <v>41286</v>
      </c>
      <c r="R656" s="15" t="str">
        <f>INDEX(T_Category[category],MATCH(T_Youtuber3[[#This Row],[CatID]],T_Category[CatID],1))</f>
        <v>People &amp; Blogs</v>
      </c>
      <c r="S656" s="15" t="str">
        <f>VLOOKUP(T_Youtuber3[[#This Row],[CtrID]],T_Country[#Data],2,1)</f>
        <v>United States</v>
      </c>
      <c r="T656" s="15" t="str">
        <f>VLOOKUP(T_Youtuber3[[#This Row],[CtrID]],T_Country[#Data],3,0)</f>
        <v>US</v>
      </c>
      <c r="U656" s="15">
        <f>INDEX(T_Country[Gross tertiary education enrollment (%)],MATCH(T_Youtuber3[[#This Row],[CtrID]],T_Country[CtID],0))</f>
        <v>88.2</v>
      </c>
      <c r="V656" s="19">
        <f>_xlfn.XLOOKUP(T_Youtuber3[[#This Row],[CtrID]],T_Country[CtID],T_Country[Population])</f>
        <v>328000000</v>
      </c>
      <c r="W656" s="15" cm="1">
        <f t="array" ref="W656">_xlfn._xlws.FILTER(T_Country[Unemployment rate],T_Country[CtID]=T_Youtuber3[[#This Row],[CtrID]])</f>
        <v>14.7</v>
      </c>
      <c r="X656" s="15">
        <f>_xlfn.XLOOKUP(T_Youtuber3[[#This Row],[CtrID]],T_Country[CtID],T_Country[Urban_population])</f>
        <v>271000000</v>
      </c>
      <c r="Y656" s="15">
        <f>_xlfn.XLOOKUP(T_Youtuber3[[#This Row],[CtrID]],T_Country[CtID],T_Country[Latitude])</f>
        <v>37.090240000000001</v>
      </c>
      <c r="Z656" s="15">
        <f>_xlfn.XLOOKUP(T_Youtuber3[[#This Row],[CtrID]],T_Country[CtID],T_Country[Longitude])</f>
        <v>-95.712900000000005</v>
      </c>
    </row>
    <row r="657" spans="1:26">
      <c r="A657" s="15">
        <v>656</v>
      </c>
      <c r="B657" s="15" t="s">
        <v>220</v>
      </c>
      <c r="C657" s="15">
        <v>36500000</v>
      </c>
      <c r="D657" s="16">
        <v>19000000000</v>
      </c>
      <c r="E657" s="17">
        <v>5</v>
      </c>
      <c r="F657" s="15">
        <v>5621</v>
      </c>
      <c r="G657" s="15">
        <v>19</v>
      </c>
      <c r="H657" s="15">
        <v>139</v>
      </c>
      <c r="I657" s="15">
        <v>1</v>
      </c>
      <c r="J657" s="15">
        <v>6</v>
      </c>
      <c r="K657" s="16">
        <v>319000000</v>
      </c>
      <c r="L657" s="15">
        <v>79700</v>
      </c>
      <c r="M657" s="15">
        <v>1300000</v>
      </c>
      <c r="N657" s="15">
        <v>956100</v>
      </c>
      <c r="O657" s="15">
        <v>15300000</v>
      </c>
      <c r="P657" s="15">
        <v>600000</v>
      </c>
      <c r="Q657" s="18">
        <v>41857</v>
      </c>
      <c r="R657" s="15" t="str">
        <f>INDEX(T_Category[category],MATCH(T_Youtuber3[[#This Row],[CatID]],T_Category[CatID],1))</f>
        <v>Film &amp; Animation</v>
      </c>
      <c r="S657" s="15" t="str">
        <f>VLOOKUP(T_Youtuber3[[#This Row],[CtrID]],T_Country[#Data],2,1)</f>
        <v>India</v>
      </c>
      <c r="T657" s="15" t="str">
        <f>VLOOKUP(T_Youtuber3[[#This Row],[CtrID]],T_Country[#Data],3,0)</f>
        <v>IN</v>
      </c>
      <c r="U657" s="15">
        <f>INDEX(T_Country[Gross tertiary education enrollment (%)],MATCH(T_Youtuber3[[#This Row],[CtrID]],T_Country[CtID],0))</f>
        <v>28.1</v>
      </c>
      <c r="V657" s="19">
        <f>_xlfn.XLOOKUP(T_Youtuber3[[#This Row],[CtrID]],T_Country[CtID],T_Country[Population])</f>
        <v>1370000000</v>
      </c>
      <c r="W657" s="15" cm="1">
        <f t="array" ref="W657">_xlfn._xlws.FILTER(T_Country[Unemployment rate],T_Country[CtID]=T_Youtuber3[[#This Row],[CtrID]])</f>
        <v>5.36</v>
      </c>
      <c r="X657" s="15">
        <f>_xlfn.XLOOKUP(T_Youtuber3[[#This Row],[CtrID]],T_Country[CtID],T_Country[Urban_population])</f>
        <v>471000000</v>
      </c>
      <c r="Y657" s="15">
        <f>_xlfn.XLOOKUP(T_Youtuber3[[#This Row],[CtrID]],T_Country[CtID],T_Country[Latitude])</f>
        <v>20.593679999999999</v>
      </c>
      <c r="Z657" s="15">
        <f>_xlfn.XLOOKUP(T_Youtuber3[[#This Row],[CtrID]],T_Country[CtID],T_Country[Longitude])</f>
        <v>78.962879999999998</v>
      </c>
    </row>
    <row r="658" spans="1:26">
      <c r="A658" s="15">
        <v>657</v>
      </c>
      <c r="B658" s="15" t="s">
        <v>757</v>
      </c>
      <c r="C658" s="15">
        <v>17000000</v>
      </c>
      <c r="D658" s="16">
        <v>1000000000</v>
      </c>
      <c r="E658" s="17">
        <v>2</v>
      </c>
      <c r="F658" s="15">
        <v>1407</v>
      </c>
      <c r="G658" s="15">
        <v>19</v>
      </c>
      <c r="H658" s="15">
        <v>11662</v>
      </c>
      <c r="I658" s="15">
        <v>89</v>
      </c>
      <c r="J658" s="15">
        <v>128</v>
      </c>
      <c r="K658" s="15">
        <v>7626000</v>
      </c>
      <c r="L658" s="15">
        <v>1900</v>
      </c>
      <c r="M658" s="15">
        <v>30500</v>
      </c>
      <c r="N658" s="15">
        <v>22900</v>
      </c>
      <c r="O658" s="15">
        <v>366100</v>
      </c>
      <c r="P658" s="15">
        <v>100000</v>
      </c>
      <c r="Q658" s="18">
        <v>41347</v>
      </c>
      <c r="R658" s="15" t="str">
        <f>INDEX(T_Category[category],MATCH(T_Youtuber3[[#This Row],[CatID]],T_Category[CatID],1))</f>
        <v>Comedy</v>
      </c>
      <c r="S658" s="15" t="str">
        <f>VLOOKUP(T_Youtuber3[[#This Row],[CtrID]],T_Country[#Data],2,1)</f>
        <v>India</v>
      </c>
      <c r="T658" s="15" t="str">
        <f>VLOOKUP(T_Youtuber3[[#This Row],[CtrID]],T_Country[#Data],3,0)</f>
        <v>IN</v>
      </c>
      <c r="U658" s="15">
        <f>INDEX(T_Country[Gross tertiary education enrollment (%)],MATCH(T_Youtuber3[[#This Row],[CtrID]],T_Country[CtID],0))</f>
        <v>28.1</v>
      </c>
      <c r="V658" s="19">
        <f>_xlfn.XLOOKUP(T_Youtuber3[[#This Row],[CtrID]],T_Country[CtID],T_Country[Population])</f>
        <v>1370000000</v>
      </c>
      <c r="W658" s="15" cm="1">
        <f t="array" ref="W658">_xlfn._xlws.FILTER(T_Country[Unemployment rate],T_Country[CtID]=T_Youtuber3[[#This Row],[CtrID]])</f>
        <v>5.36</v>
      </c>
      <c r="X658" s="15">
        <f>_xlfn.XLOOKUP(T_Youtuber3[[#This Row],[CtrID]],T_Country[CtID],T_Country[Urban_population])</f>
        <v>471000000</v>
      </c>
      <c r="Y658" s="15">
        <f>_xlfn.XLOOKUP(T_Youtuber3[[#This Row],[CtrID]],T_Country[CtID],T_Country[Latitude])</f>
        <v>20.593679999999999</v>
      </c>
      <c r="Z658" s="15">
        <f>_xlfn.XLOOKUP(T_Youtuber3[[#This Row],[CtrID]],T_Country[CtID],T_Country[Longitude])</f>
        <v>78.962879999999998</v>
      </c>
    </row>
    <row r="659" spans="1:26">
      <c r="A659" s="15">
        <v>658</v>
      </c>
      <c r="B659" s="15" t="s">
        <v>433</v>
      </c>
      <c r="C659" s="15">
        <v>24000000</v>
      </c>
      <c r="D659" s="16">
        <v>8280000000</v>
      </c>
      <c r="E659" s="17">
        <v>6</v>
      </c>
      <c r="F659" s="15">
        <v>4009</v>
      </c>
      <c r="G659" s="15">
        <v>49</v>
      </c>
      <c r="H659" s="15">
        <v>621</v>
      </c>
      <c r="I659" s="15">
        <v>78</v>
      </c>
      <c r="J659" s="15">
        <v>72</v>
      </c>
      <c r="K659" s="16">
        <v>152000000</v>
      </c>
      <c r="L659" s="15">
        <v>37900</v>
      </c>
      <c r="M659" s="15">
        <v>606800</v>
      </c>
      <c r="N659" s="15">
        <v>455100</v>
      </c>
      <c r="O659" s="15">
        <v>7300000</v>
      </c>
      <c r="P659" s="15">
        <v>200000</v>
      </c>
      <c r="Q659" s="18">
        <v>41094</v>
      </c>
      <c r="R659" s="15" t="str">
        <f>INDEX(T_Category[category],MATCH(T_Youtuber3[[#This Row],[CatID]],T_Category[CatID],1))</f>
        <v>Gaming</v>
      </c>
      <c r="S659" s="15" t="str">
        <f>VLOOKUP(T_Youtuber3[[#This Row],[CtrID]],T_Country[#Data],2,1)</f>
        <v>United States</v>
      </c>
      <c r="T659" s="15" t="str">
        <f>VLOOKUP(T_Youtuber3[[#This Row],[CtrID]],T_Country[#Data],3,0)</f>
        <v>US</v>
      </c>
      <c r="U659" s="15">
        <f>INDEX(T_Country[Gross tertiary education enrollment (%)],MATCH(T_Youtuber3[[#This Row],[CtrID]],T_Country[CtID],0))</f>
        <v>88.2</v>
      </c>
      <c r="V659" s="19">
        <f>_xlfn.XLOOKUP(T_Youtuber3[[#This Row],[CtrID]],T_Country[CtID],T_Country[Population])</f>
        <v>328000000</v>
      </c>
      <c r="W659" s="15" cm="1">
        <f t="array" ref="W659">_xlfn._xlws.FILTER(T_Country[Unemployment rate],T_Country[CtID]=T_Youtuber3[[#This Row],[CtrID]])</f>
        <v>14.7</v>
      </c>
      <c r="X659" s="15">
        <f>_xlfn.XLOOKUP(T_Youtuber3[[#This Row],[CtrID]],T_Country[CtID],T_Country[Urban_population])</f>
        <v>271000000</v>
      </c>
      <c r="Y659" s="15">
        <f>_xlfn.XLOOKUP(T_Youtuber3[[#This Row],[CtrID]],T_Country[CtID],T_Country[Latitude])</f>
        <v>37.090240000000001</v>
      </c>
      <c r="Z659" s="15">
        <f>_xlfn.XLOOKUP(T_Youtuber3[[#This Row],[CtrID]],T_Country[CtID],T_Country[Longitude])</f>
        <v>-95.712900000000005</v>
      </c>
    </row>
    <row r="660" spans="1:26">
      <c r="A660" s="15">
        <v>659</v>
      </c>
      <c r="B660" s="15" t="s">
        <v>984</v>
      </c>
      <c r="C660" s="15">
        <v>14600000</v>
      </c>
      <c r="D660" s="16">
        <v>5770000000</v>
      </c>
      <c r="E660" s="17">
        <v>6</v>
      </c>
      <c r="F660" s="15">
        <v>4009</v>
      </c>
      <c r="G660" s="15">
        <v>49</v>
      </c>
      <c r="H660" s="15">
        <v>621</v>
      </c>
      <c r="I660" s="15">
        <v>78</v>
      </c>
      <c r="J660" s="15">
        <v>72</v>
      </c>
      <c r="K660" s="16">
        <v>152000000</v>
      </c>
      <c r="L660" s="15">
        <v>37900</v>
      </c>
      <c r="M660" s="15">
        <v>606800</v>
      </c>
      <c r="N660" s="15">
        <v>455100</v>
      </c>
      <c r="O660" s="15">
        <v>7300000</v>
      </c>
      <c r="P660" s="15">
        <v>200000</v>
      </c>
      <c r="Q660" s="18">
        <v>41094</v>
      </c>
      <c r="R660" s="15" t="str">
        <f>INDEX(T_Category[category],MATCH(T_Youtuber3[[#This Row],[CatID]],T_Category[CatID],1))</f>
        <v>Gaming</v>
      </c>
      <c r="S660" s="15" t="str">
        <f>VLOOKUP(T_Youtuber3[[#This Row],[CtrID]],T_Country[#Data],2,1)</f>
        <v>United States</v>
      </c>
      <c r="T660" s="15" t="str">
        <f>VLOOKUP(T_Youtuber3[[#This Row],[CtrID]],T_Country[#Data],3,0)</f>
        <v>US</v>
      </c>
      <c r="U660" s="15">
        <f>INDEX(T_Country[Gross tertiary education enrollment (%)],MATCH(T_Youtuber3[[#This Row],[CtrID]],T_Country[CtID],0))</f>
        <v>88.2</v>
      </c>
      <c r="V660" s="19">
        <f>_xlfn.XLOOKUP(T_Youtuber3[[#This Row],[CtrID]],T_Country[CtID],T_Country[Population])</f>
        <v>328000000</v>
      </c>
      <c r="W660" s="15" cm="1">
        <f t="array" ref="W660">_xlfn._xlws.FILTER(T_Country[Unemployment rate],T_Country[CtID]=T_Youtuber3[[#This Row],[CtrID]])</f>
        <v>14.7</v>
      </c>
      <c r="X660" s="15">
        <f>_xlfn.XLOOKUP(T_Youtuber3[[#This Row],[CtrID]],T_Country[CtID],T_Country[Urban_population])</f>
        <v>271000000</v>
      </c>
      <c r="Y660" s="15">
        <f>_xlfn.XLOOKUP(T_Youtuber3[[#This Row],[CtrID]],T_Country[CtID],T_Country[Latitude])</f>
        <v>37.090240000000001</v>
      </c>
      <c r="Z660" s="15">
        <f>_xlfn.XLOOKUP(T_Youtuber3[[#This Row],[CtrID]],T_Country[CtID],T_Country[Longitude])</f>
        <v>-95.712900000000005</v>
      </c>
    </row>
    <row r="661" spans="1:26">
      <c r="A661" s="15">
        <v>660</v>
      </c>
      <c r="B661" s="15" t="s">
        <v>861</v>
      </c>
      <c r="C661" s="15">
        <v>15700000</v>
      </c>
      <c r="D661" s="16">
        <v>8700000000</v>
      </c>
      <c r="E661" s="17">
        <v>4</v>
      </c>
      <c r="F661" s="15">
        <v>7090</v>
      </c>
      <c r="G661" s="15">
        <v>49</v>
      </c>
      <c r="H661" s="15">
        <v>569</v>
      </c>
      <c r="I661" s="15">
        <v>144</v>
      </c>
      <c r="J661" s="15">
        <v>139</v>
      </c>
      <c r="K661" s="16">
        <v>335000000</v>
      </c>
      <c r="L661" s="15">
        <v>83800</v>
      </c>
      <c r="M661" s="15">
        <v>1300000</v>
      </c>
      <c r="N661" s="15">
        <v>1000000</v>
      </c>
      <c r="O661" s="15">
        <v>16100000</v>
      </c>
      <c r="P661" s="15">
        <v>1200000</v>
      </c>
      <c r="Q661" s="18">
        <v>42646</v>
      </c>
      <c r="R661" s="15" t="str">
        <f>INDEX(T_Category[category],MATCH(T_Youtuber3[[#This Row],[CatID]],T_Category[CatID],1))</f>
        <v>Entertainment</v>
      </c>
      <c r="S661" s="15" t="str">
        <f>VLOOKUP(T_Youtuber3[[#This Row],[CtrID]],T_Country[#Data],2,1)</f>
        <v>United States</v>
      </c>
      <c r="T661" s="15" t="str">
        <f>VLOOKUP(T_Youtuber3[[#This Row],[CtrID]],T_Country[#Data],3,0)</f>
        <v>US</v>
      </c>
      <c r="U661" s="15">
        <f>INDEX(T_Country[Gross tertiary education enrollment (%)],MATCH(T_Youtuber3[[#This Row],[CtrID]],T_Country[CtID],0))</f>
        <v>88.2</v>
      </c>
      <c r="V661" s="19">
        <f>_xlfn.XLOOKUP(T_Youtuber3[[#This Row],[CtrID]],T_Country[CtID],T_Country[Population])</f>
        <v>328000000</v>
      </c>
      <c r="W661" s="15" cm="1">
        <f t="array" ref="W661">_xlfn._xlws.FILTER(T_Country[Unemployment rate],T_Country[CtID]=T_Youtuber3[[#This Row],[CtrID]])</f>
        <v>14.7</v>
      </c>
      <c r="X661" s="15">
        <f>_xlfn.XLOOKUP(T_Youtuber3[[#This Row],[CtrID]],T_Country[CtID],T_Country[Urban_population])</f>
        <v>271000000</v>
      </c>
      <c r="Y661" s="15">
        <f>_xlfn.XLOOKUP(T_Youtuber3[[#This Row],[CtrID]],T_Country[CtID],T_Country[Latitude])</f>
        <v>37.090240000000001</v>
      </c>
      <c r="Z661" s="15">
        <f>_xlfn.XLOOKUP(T_Youtuber3[[#This Row],[CtrID]],T_Country[CtID],T_Country[Longitude])</f>
        <v>-95.712900000000005</v>
      </c>
    </row>
    <row r="662" spans="1:26">
      <c r="A662" s="15">
        <v>661</v>
      </c>
      <c r="B662" s="15" t="s">
        <v>707</v>
      </c>
      <c r="C662" s="15">
        <v>17800000</v>
      </c>
      <c r="D662" s="16">
        <v>11100000000</v>
      </c>
      <c r="E662" s="17">
        <v>13</v>
      </c>
      <c r="F662" s="15">
        <v>772</v>
      </c>
      <c r="G662" s="15">
        <v>19</v>
      </c>
      <c r="H662" s="15">
        <v>378</v>
      </c>
      <c r="I662" s="15">
        <v>83</v>
      </c>
      <c r="J662" s="15">
        <v>29</v>
      </c>
      <c r="K662" s="16">
        <v>431000000</v>
      </c>
      <c r="L662" s="15">
        <v>107800</v>
      </c>
      <c r="M662" s="15">
        <v>1700000</v>
      </c>
      <c r="N662" s="15">
        <v>1300000</v>
      </c>
      <c r="O662" s="15">
        <v>20700000</v>
      </c>
      <c r="P662" s="15">
        <v>900000</v>
      </c>
      <c r="Q662" s="18">
        <v>44309</v>
      </c>
      <c r="R662" s="15" t="str">
        <f>INDEX(T_Category[category],MATCH(T_Youtuber3[[#This Row],[CatID]],T_Category[CatID],1))</f>
        <v>People &amp; Blogs</v>
      </c>
      <c r="S662" s="15" t="str">
        <f>VLOOKUP(T_Youtuber3[[#This Row],[CtrID]],T_Country[#Data],2,1)</f>
        <v>India</v>
      </c>
      <c r="T662" s="15" t="str">
        <f>VLOOKUP(T_Youtuber3[[#This Row],[CtrID]],T_Country[#Data],3,0)</f>
        <v>IN</v>
      </c>
      <c r="U662" s="15">
        <f>INDEX(T_Country[Gross tertiary education enrollment (%)],MATCH(T_Youtuber3[[#This Row],[CtrID]],T_Country[CtID],0))</f>
        <v>28.1</v>
      </c>
      <c r="V662" s="19">
        <f>_xlfn.XLOOKUP(T_Youtuber3[[#This Row],[CtrID]],T_Country[CtID],T_Country[Population])</f>
        <v>1370000000</v>
      </c>
      <c r="W662" s="15" cm="1">
        <f t="array" ref="W662">_xlfn._xlws.FILTER(T_Country[Unemployment rate],T_Country[CtID]=T_Youtuber3[[#This Row],[CtrID]])</f>
        <v>5.36</v>
      </c>
      <c r="X662" s="15">
        <f>_xlfn.XLOOKUP(T_Youtuber3[[#This Row],[CtrID]],T_Country[CtID],T_Country[Urban_population])</f>
        <v>471000000</v>
      </c>
      <c r="Y662" s="15">
        <f>_xlfn.XLOOKUP(T_Youtuber3[[#This Row],[CtrID]],T_Country[CtID],T_Country[Latitude])</f>
        <v>20.593679999999999</v>
      </c>
      <c r="Z662" s="15">
        <f>_xlfn.XLOOKUP(T_Youtuber3[[#This Row],[CtrID]],T_Country[CtID],T_Country[Longitude])</f>
        <v>78.962879999999998</v>
      </c>
    </row>
    <row r="663" spans="1:26">
      <c r="A663" s="15">
        <v>662</v>
      </c>
      <c r="B663" s="15" t="s">
        <v>1262</v>
      </c>
      <c r="C663" s="15">
        <v>12500000</v>
      </c>
      <c r="D663" s="16">
        <v>4340000000</v>
      </c>
      <c r="E663" s="17">
        <v>15</v>
      </c>
      <c r="F663" s="15">
        <v>223</v>
      </c>
      <c r="G663" s="15">
        <v>32</v>
      </c>
      <c r="H663" s="15">
        <v>3956586</v>
      </c>
      <c r="I663" s="15">
        <v>3554</v>
      </c>
      <c r="J663" s="15" t="s">
        <v>39</v>
      </c>
      <c r="K663" s="15">
        <v>8721</v>
      </c>
      <c r="L663" s="15">
        <v>2</v>
      </c>
      <c r="M663" s="15">
        <v>35</v>
      </c>
      <c r="N663" s="15">
        <v>26</v>
      </c>
      <c r="O663" s="15">
        <v>419</v>
      </c>
      <c r="P663" s="15">
        <v>32</v>
      </c>
      <c r="Q663" s="18">
        <v>44674</v>
      </c>
      <c r="R663" s="15" t="str">
        <f>INDEX(T_Category[category],MATCH(T_Youtuber3[[#This Row],[CatID]],T_Category[CatID],1))</f>
        <v>Science &amp; Technology</v>
      </c>
      <c r="S663" s="15" t="str">
        <f>VLOOKUP(T_Youtuber3[[#This Row],[CtrID]],T_Country[#Data],2,1)</f>
        <v>Pakistan</v>
      </c>
      <c r="T663" s="15" t="str">
        <f>VLOOKUP(T_Youtuber3[[#This Row],[CtrID]],T_Country[#Data],3,0)</f>
        <v>PK</v>
      </c>
      <c r="U663" s="15">
        <f>INDEX(T_Country[Gross tertiary education enrollment (%)],MATCH(T_Youtuber3[[#This Row],[CtrID]],T_Country[CtID],0))</f>
        <v>9</v>
      </c>
      <c r="V663" s="19">
        <f>_xlfn.XLOOKUP(T_Youtuber3[[#This Row],[CtrID]],T_Country[CtID],T_Country[Population])</f>
        <v>217000000</v>
      </c>
      <c r="W663" s="15" cm="1">
        <f t="array" ref="W663">_xlfn._xlws.FILTER(T_Country[Unemployment rate],T_Country[CtID]=T_Youtuber3[[#This Row],[CtrID]])</f>
        <v>4.45</v>
      </c>
      <c r="X663" s="15">
        <f>_xlfn.XLOOKUP(T_Youtuber3[[#This Row],[CtrID]],T_Country[CtID],T_Country[Urban_population])</f>
        <v>79927762</v>
      </c>
      <c r="Y663" s="15">
        <f>_xlfn.XLOOKUP(T_Youtuber3[[#This Row],[CtrID]],T_Country[CtID],T_Country[Latitude])</f>
        <v>30.375319999999999</v>
      </c>
      <c r="Z663" s="15">
        <f>_xlfn.XLOOKUP(T_Youtuber3[[#This Row],[CtrID]],T_Country[CtID],T_Country[Longitude])</f>
        <v>69.345119999999994</v>
      </c>
    </row>
    <row r="664" spans="1:26">
      <c r="A664" s="15">
        <v>663</v>
      </c>
      <c r="B664" s="15" t="s">
        <v>756</v>
      </c>
      <c r="C664" s="15">
        <v>17000000</v>
      </c>
      <c r="D664" s="16">
        <v>10800000000</v>
      </c>
      <c r="E664" s="17">
        <v>9</v>
      </c>
      <c r="F664" s="15">
        <v>1015</v>
      </c>
      <c r="G664" s="15">
        <v>48</v>
      </c>
      <c r="H664" s="15">
        <v>385</v>
      </c>
      <c r="I664" s="15">
        <v>21</v>
      </c>
      <c r="J664" s="15">
        <v>112</v>
      </c>
      <c r="K664" s="15">
        <v>93768000</v>
      </c>
      <c r="L664" s="15">
        <v>23400</v>
      </c>
      <c r="M664" s="15">
        <v>375100</v>
      </c>
      <c r="N664" s="15">
        <v>281300</v>
      </c>
      <c r="O664" s="15">
        <v>4500000</v>
      </c>
      <c r="P664" s="15">
        <v>100000</v>
      </c>
      <c r="Q664" s="18">
        <v>39636</v>
      </c>
      <c r="R664" s="15" t="str">
        <f>INDEX(T_Category[category],MATCH(T_Youtuber3[[#This Row],[CatID]],T_Category[CatID],1))</f>
        <v>Music</v>
      </c>
      <c r="S664" s="15" t="str">
        <f>VLOOKUP(T_Youtuber3[[#This Row],[CtrID]],T_Country[#Data],2,1)</f>
        <v>United Kingdom</v>
      </c>
      <c r="T664" s="15" t="str">
        <f>VLOOKUP(T_Youtuber3[[#This Row],[CtrID]],T_Country[#Data],3,0)</f>
        <v>GB</v>
      </c>
      <c r="U664" s="15">
        <f>INDEX(T_Country[Gross tertiary education enrollment (%)],MATCH(T_Youtuber3[[#This Row],[CtrID]],T_Country[CtID],0))</f>
        <v>60</v>
      </c>
      <c r="V664" s="19">
        <f>_xlfn.XLOOKUP(T_Youtuber3[[#This Row],[CtrID]],T_Country[CtID],T_Country[Population])</f>
        <v>66834405</v>
      </c>
      <c r="W664" s="15" cm="1">
        <f t="array" ref="W664">_xlfn._xlws.FILTER(T_Country[Unemployment rate],T_Country[CtID]=T_Youtuber3[[#This Row],[CtrID]])</f>
        <v>3.85</v>
      </c>
      <c r="X664" s="15">
        <f>_xlfn.XLOOKUP(T_Youtuber3[[#This Row],[CtrID]],T_Country[CtID],T_Country[Urban_population])</f>
        <v>55908316</v>
      </c>
      <c r="Y664" s="15">
        <f>_xlfn.XLOOKUP(T_Youtuber3[[#This Row],[CtrID]],T_Country[CtID],T_Country[Latitude])</f>
        <v>55.378050000000002</v>
      </c>
      <c r="Z664" s="15">
        <f>_xlfn.XLOOKUP(T_Youtuber3[[#This Row],[CtrID]],T_Country[CtID],T_Country[Longitude])</f>
        <v>-3.4359700000000002</v>
      </c>
    </row>
    <row r="665" spans="1:26">
      <c r="A665" s="15">
        <v>664</v>
      </c>
      <c r="B665" s="15" t="s">
        <v>538</v>
      </c>
      <c r="C665" s="15">
        <v>21000000</v>
      </c>
      <c r="D665" s="16">
        <v>7760000000</v>
      </c>
      <c r="E665" s="17">
        <v>4</v>
      </c>
      <c r="F665" s="15">
        <v>2883</v>
      </c>
      <c r="G665" s="15">
        <v>7</v>
      </c>
      <c r="H665" s="15">
        <v>695</v>
      </c>
      <c r="I665" s="15">
        <v>16</v>
      </c>
      <c r="J665" s="15">
        <v>94</v>
      </c>
      <c r="K665" s="16">
        <v>118000000</v>
      </c>
      <c r="L665" s="15">
        <v>29600</v>
      </c>
      <c r="M665" s="15">
        <v>473600</v>
      </c>
      <c r="N665" s="15">
        <v>355200</v>
      </c>
      <c r="O665" s="15">
        <v>5700000</v>
      </c>
      <c r="P665" s="15">
        <v>400000</v>
      </c>
      <c r="Q665" s="18">
        <v>42242</v>
      </c>
      <c r="R665" s="15" t="str">
        <f>INDEX(T_Category[category],MATCH(T_Youtuber3[[#This Row],[CatID]],T_Category[CatID],1))</f>
        <v>Entertainment</v>
      </c>
      <c r="S665" s="15" t="str">
        <f>VLOOKUP(T_Youtuber3[[#This Row],[CtrID]],T_Country[#Data],2,1)</f>
        <v>Brazil</v>
      </c>
      <c r="T665" s="15" t="str">
        <f>VLOOKUP(T_Youtuber3[[#This Row],[CtrID]],T_Country[#Data],3,0)</f>
        <v>BR</v>
      </c>
      <c r="U665" s="15">
        <f>INDEX(T_Country[Gross tertiary education enrollment (%)],MATCH(T_Youtuber3[[#This Row],[CtrID]],T_Country[CtID],0))</f>
        <v>51.3</v>
      </c>
      <c r="V665" s="19">
        <f>_xlfn.XLOOKUP(T_Youtuber3[[#This Row],[CtrID]],T_Country[CtID],T_Country[Population])</f>
        <v>213000000</v>
      </c>
      <c r="W665" s="15" cm="1">
        <f t="array" ref="W665">_xlfn._xlws.FILTER(T_Country[Unemployment rate],T_Country[CtID]=T_Youtuber3[[#This Row],[CtrID]])</f>
        <v>12.08</v>
      </c>
      <c r="X665" s="15">
        <f>_xlfn.XLOOKUP(T_Youtuber3[[#This Row],[CtrID]],T_Country[CtID],T_Country[Urban_population])</f>
        <v>183000000</v>
      </c>
      <c r="Y665" s="15">
        <f>_xlfn.XLOOKUP(T_Youtuber3[[#This Row],[CtrID]],T_Country[CtID],T_Country[Latitude])</f>
        <v>-14.234999999999999</v>
      </c>
      <c r="Z665" s="15">
        <f>_xlfn.XLOOKUP(T_Youtuber3[[#This Row],[CtrID]],T_Country[CtID],T_Country[Longitude])</f>
        <v>-51.9253</v>
      </c>
    </row>
    <row r="666" spans="1:26">
      <c r="A666" s="15">
        <v>665</v>
      </c>
      <c r="B666" s="15" t="s">
        <v>369</v>
      </c>
      <c r="C666" s="15">
        <v>26500000</v>
      </c>
      <c r="D666" s="16">
        <v>15100000000</v>
      </c>
      <c r="E666" s="17">
        <v>11</v>
      </c>
      <c r="F666" s="15">
        <v>10022</v>
      </c>
      <c r="G666" s="15">
        <v>34</v>
      </c>
      <c r="H666" s="15">
        <v>219</v>
      </c>
      <c r="I666" s="15">
        <v>3</v>
      </c>
      <c r="J666" s="15">
        <v>5</v>
      </c>
      <c r="K666" s="16">
        <v>163000000</v>
      </c>
      <c r="L666" s="15">
        <v>40800</v>
      </c>
      <c r="M666" s="15">
        <v>652500</v>
      </c>
      <c r="N666" s="15">
        <v>489400</v>
      </c>
      <c r="O666" s="15">
        <v>7800000</v>
      </c>
      <c r="P666" s="15">
        <v>300000</v>
      </c>
      <c r="Q666" s="18">
        <v>42480</v>
      </c>
      <c r="R666" s="15" t="str">
        <f>INDEX(T_Category[category],MATCH(T_Youtuber3[[#This Row],[CatID]],T_Category[CatID],1))</f>
        <v>News &amp; Politics</v>
      </c>
      <c r="S666" s="15" t="str">
        <f>VLOOKUP(T_Youtuber3[[#This Row],[CtrID]],T_Country[#Data],2,1)</f>
        <v>Philippines</v>
      </c>
      <c r="T666" s="15" t="str">
        <f>VLOOKUP(T_Youtuber3[[#This Row],[CtrID]],T_Country[#Data],3,0)</f>
        <v>PH</v>
      </c>
      <c r="U666" s="15">
        <f>INDEX(T_Country[Gross tertiary education enrollment (%)],MATCH(T_Youtuber3[[#This Row],[CtrID]],T_Country[CtID],0))</f>
        <v>35.5</v>
      </c>
      <c r="V666" s="19">
        <f>_xlfn.XLOOKUP(T_Youtuber3[[#This Row],[CtrID]],T_Country[CtID],T_Country[Population])</f>
        <v>108000000</v>
      </c>
      <c r="W666" s="15" cm="1">
        <f t="array" ref="W666">_xlfn._xlws.FILTER(T_Country[Unemployment rate],T_Country[CtID]=T_Youtuber3[[#This Row],[CtrID]])</f>
        <v>2.15</v>
      </c>
      <c r="X666" s="15">
        <f>_xlfn.XLOOKUP(T_Youtuber3[[#This Row],[CtrID]],T_Country[CtID],T_Country[Urban_population])</f>
        <v>50975903</v>
      </c>
      <c r="Y666" s="15">
        <f>_xlfn.XLOOKUP(T_Youtuber3[[#This Row],[CtrID]],T_Country[CtID],T_Country[Latitude])</f>
        <v>12.879720000000001</v>
      </c>
      <c r="Z666" s="15">
        <f>_xlfn.XLOOKUP(T_Youtuber3[[#This Row],[CtrID]],T_Country[CtID],T_Country[Longitude])</f>
        <v>121.774</v>
      </c>
    </row>
    <row r="667" spans="1:26">
      <c r="A667" s="15">
        <v>666</v>
      </c>
      <c r="B667" s="15" t="s">
        <v>252</v>
      </c>
      <c r="C667" s="15">
        <v>33500000</v>
      </c>
      <c r="D667" s="16">
        <v>14900000000</v>
      </c>
      <c r="E667" s="17">
        <v>9</v>
      </c>
      <c r="F667" s="15">
        <v>3741</v>
      </c>
      <c r="G667" s="15">
        <v>19</v>
      </c>
      <c r="H667" s="15">
        <v>222</v>
      </c>
      <c r="I667" s="15">
        <v>34</v>
      </c>
      <c r="J667" s="15">
        <v>36</v>
      </c>
      <c r="K667" s="16">
        <v>272000000</v>
      </c>
      <c r="L667" s="15">
        <v>68100</v>
      </c>
      <c r="M667" s="15">
        <v>1100000</v>
      </c>
      <c r="N667" s="15">
        <v>816800</v>
      </c>
      <c r="O667" s="15">
        <v>13100000</v>
      </c>
      <c r="P667" s="15">
        <v>500000</v>
      </c>
      <c r="Q667" s="18">
        <v>38800</v>
      </c>
      <c r="R667" s="15" t="str">
        <f>INDEX(T_Category[category],MATCH(T_Youtuber3[[#This Row],[CatID]],T_Category[CatID],1))</f>
        <v>Music</v>
      </c>
      <c r="S667" s="15" t="str">
        <f>VLOOKUP(T_Youtuber3[[#This Row],[CtrID]],T_Country[#Data],2,1)</f>
        <v>India</v>
      </c>
      <c r="T667" s="15" t="str">
        <f>VLOOKUP(T_Youtuber3[[#This Row],[CtrID]],T_Country[#Data],3,0)</f>
        <v>IN</v>
      </c>
      <c r="U667" s="15">
        <f>INDEX(T_Country[Gross tertiary education enrollment (%)],MATCH(T_Youtuber3[[#This Row],[CtrID]],T_Country[CtID],0))</f>
        <v>28.1</v>
      </c>
      <c r="V667" s="19">
        <f>_xlfn.XLOOKUP(T_Youtuber3[[#This Row],[CtrID]],T_Country[CtID],T_Country[Population])</f>
        <v>1370000000</v>
      </c>
      <c r="W667" s="15" cm="1">
        <f t="array" ref="W667">_xlfn._xlws.FILTER(T_Country[Unemployment rate],T_Country[CtID]=T_Youtuber3[[#This Row],[CtrID]])</f>
        <v>5.36</v>
      </c>
      <c r="X667" s="15">
        <f>_xlfn.XLOOKUP(T_Youtuber3[[#This Row],[CtrID]],T_Country[CtID],T_Country[Urban_population])</f>
        <v>471000000</v>
      </c>
      <c r="Y667" s="15">
        <f>_xlfn.XLOOKUP(T_Youtuber3[[#This Row],[CtrID]],T_Country[CtID],T_Country[Latitude])</f>
        <v>20.593679999999999</v>
      </c>
      <c r="Z667" s="15">
        <f>_xlfn.XLOOKUP(T_Youtuber3[[#This Row],[CtrID]],T_Country[CtID],T_Country[Longitude])</f>
        <v>78.962879999999998</v>
      </c>
    </row>
    <row r="668" spans="1:26">
      <c r="A668" s="15">
        <v>667</v>
      </c>
      <c r="B668" s="15" t="s">
        <v>395</v>
      </c>
      <c r="C668" s="15">
        <v>25400000</v>
      </c>
      <c r="D668" s="16">
        <v>6430000000</v>
      </c>
      <c r="E668" s="17">
        <v>13</v>
      </c>
      <c r="F668" s="15">
        <v>3716</v>
      </c>
      <c r="G668" s="15">
        <v>20</v>
      </c>
      <c r="H668" s="15">
        <v>942</v>
      </c>
      <c r="I668" s="15">
        <v>6</v>
      </c>
      <c r="J668" s="15">
        <v>62</v>
      </c>
      <c r="K668" s="15">
        <v>58487000</v>
      </c>
      <c r="L668" s="15">
        <v>14600</v>
      </c>
      <c r="M668" s="15">
        <v>233900</v>
      </c>
      <c r="N668" s="15">
        <v>175500</v>
      </c>
      <c r="O668" s="15">
        <v>2800000</v>
      </c>
      <c r="P668" s="15">
        <v>100000</v>
      </c>
      <c r="Q668" s="18">
        <v>42365</v>
      </c>
      <c r="R668" s="15" t="str">
        <f>INDEX(T_Category[category],MATCH(T_Youtuber3[[#This Row],[CatID]],T_Category[CatID],1))</f>
        <v>People &amp; Blogs</v>
      </c>
      <c r="S668" s="15" t="str">
        <f>VLOOKUP(T_Youtuber3[[#This Row],[CtrID]],T_Country[#Data],2,1)</f>
        <v>Indonesia</v>
      </c>
      <c r="T668" s="15" t="str">
        <f>VLOOKUP(T_Youtuber3[[#This Row],[CtrID]],T_Country[#Data],3,0)</f>
        <v>ID</v>
      </c>
      <c r="U668" s="15">
        <f>INDEX(T_Country[Gross tertiary education enrollment (%)],MATCH(T_Youtuber3[[#This Row],[CtrID]],T_Country[CtID],0))</f>
        <v>36.299999999999997</v>
      </c>
      <c r="V668" s="19">
        <f>_xlfn.XLOOKUP(T_Youtuber3[[#This Row],[CtrID]],T_Country[CtID],T_Country[Population])</f>
        <v>270000000</v>
      </c>
      <c r="W668" s="15" cm="1">
        <f t="array" ref="W668">_xlfn._xlws.FILTER(T_Country[Unemployment rate],T_Country[CtID]=T_Youtuber3[[#This Row],[CtrID]])</f>
        <v>4.6900000000000004</v>
      </c>
      <c r="X668" s="15">
        <f>_xlfn.XLOOKUP(T_Youtuber3[[#This Row],[CtrID]],T_Country[CtID],T_Country[Urban_population])</f>
        <v>152000000</v>
      </c>
      <c r="Y668" s="15">
        <f>_xlfn.XLOOKUP(T_Youtuber3[[#This Row],[CtrID]],T_Country[CtID],T_Country[Latitude])</f>
        <v>-0.78927999999999998</v>
      </c>
      <c r="Z668" s="15">
        <f>_xlfn.XLOOKUP(T_Youtuber3[[#This Row],[CtrID]],T_Country[CtID],T_Country[Longitude])</f>
        <v>113.9213</v>
      </c>
    </row>
    <row r="669" spans="1:26">
      <c r="A669" s="15">
        <v>668</v>
      </c>
      <c r="B669" s="15" t="s">
        <v>909</v>
      </c>
      <c r="C669" s="15">
        <v>15100000</v>
      </c>
      <c r="D669" s="16">
        <v>1760000000</v>
      </c>
      <c r="E669" s="17">
        <v>13</v>
      </c>
      <c r="F669" s="15">
        <v>533</v>
      </c>
      <c r="G669" s="15">
        <v>34</v>
      </c>
      <c r="H669" s="15">
        <v>5849</v>
      </c>
      <c r="I669" s="15">
        <v>7</v>
      </c>
      <c r="J669" s="15">
        <v>145</v>
      </c>
      <c r="K669" s="15">
        <v>12376000</v>
      </c>
      <c r="L669" s="15">
        <v>3100</v>
      </c>
      <c r="M669" s="15">
        <v>49500</v>
      </c>
      <c r="N669" s="15">
        <v>37100</v>
      </c>
      <c r="O669" s="15">
        <v>594000</v>
      </c>
      <c r="P669" s="15" t="s">
        <v>39</v>
      </c>
      <c r="Q669" s="18">
        <v>39565</v>
      </c>
      <c r="R669" s="15" t="str">
        <f>INDEX(T_Category[category],MATCH(T_Youtuber3[[#This Row],[CatID]],T_Category[CatID],1))</f>
        <v>People &amp; Blogs</v>
      </c>
      <c r="S669" s="15" t="str">
        <f>VLOOKUP(T_Youtuber3[[#This Row],[CtrID]],T_Country[#Data],2,1)</f>
        <v>Philippines</v>
      </c>
      <c r="T669" s="15" t="str">
        <f>VLOOKUP(T_Youtuber3[[#This Row],[CtrID]],T_Country[#Data],3,0)</f>
        <v>PH</v>
      </c>
      <c r="U669" s="15">
        <f>INDEX(T_Country[Gross tertiary education enrollment (%)],MATCH(T_Youtuber3[[#This Row],[CtrID]],T_Country[CtID],0))</f>
        <v>35.5</v>
      </c>
      <c r="V669" s="19">
        <f>_xlfn.XLOOKUP(T_Youtuber3[[#This Row],[CtrID]],T_Country[CtID],T_Country[Population])</f>
        <v>108000000</v>
      </c>
      <c r="W669" s="15" cm="1">
        <f t="array" ref="W669">_xlfn._xlws.FILTER(T_Country[Unemployment rate],T_Country[CtID]=T_Youtuber3[[#This Row],[CtrID]])</f>
        <v>2.15</v>
      </c>
      <c r="X669" s="15">
        <f>_xlfn.XLOOKUP(T_Youtuber3[[#This Row],[CtrID]],T_Country[CtID],T_Country[Urban_population])</f>
        <v>50975903</v>
      </c>
      <c r="Y669" s="15">
        <f>_xlfn.XLOOKUP(T_Youtuber3[[#This Row],[CtrID]],T_Country[CtID],T_Country[Latitude])</f>
        <v>12.879720000000001</v>
      </c>
      <c r="Z669" s="15">
        <f>_xlfn.XLOOKUP(T_Youtuber3[[#This Row],[CtrID]],T_Country[CtID],T_Country[Longitude])</f>
        <v>121.774</v>
      </c>
    </row>
    <row r="670" spans="1:26">
      <c r="A670" s="15">
        <v>669</v>
      </c>
      <c r="B670" s="15" t="s">
        <v>1179</v>
      </c>
      <c r="C670" s="15">
        <v>13100000</v>
      </c>
      <c r="D670" s="16">
        <v>2880000000</v>
      </c>
      <c r="E670" s="17">
        <v>13</v>
      </c>
      <c r="F670" s="15">
        <v>1444</v>
      </c>
      <c r="G670" s="15">
        <v>13</v>
      </c>
      <c r="H670" s="15">
        <v>3044</v>
      </c>
      <c r="I670" s="15">
        <v>2</v>
      </c>
      <c r="J670" s="15">
        <v>65</v>
      </c>
      <c r="K670" s="15">
        <v>62909000</v>
      </c>
      <c r="L670" s="15">
        <v>15700</v>
      </c>
      <c r="M670" s="15">
        <v>251600</v>
      </c>
      <c r="N670" s="15">
        <v>188700</v>
      </c>
      <c r="O670" s="15">
        <v>3000000</v>
      </c>
      <c r="P670" s="15">
        <v>300000</v>
      </c>
      <c r="Q670" s="18">
        <v>42567</v>
      </c>
      <c r="R670" s="15" t="str">
        <f>INDEX(T_Category[category],MATCH(T_Youtuber3[[#This Row],[CatID]],T_Category[CatID],1))</f>
        <v>People &amp; Blogs</v>
      </c>
      <c r="S670" s="15" t="str">
        <f>VLOOKUP(T_Youtuber3[[#This Row],[CtrID]],T_Country[#Data],2,1)</f>
        <v>Ecuador</v>
      </c>
      <c r="T670" s="15" t="str">
        <f>VLOOKUP(T_Youtuber3[[#This Row],[CtrID]],T_Country[#Data],3,0)</f>
        <v>EC</v>
      </c>
      <c r="U670" s="15">
        <f>INDEX(T_Country[Gross tertiary education enrollment (%)],MATCH(T_Youtuber3[[#This Row],[CtrID]],T_Country[CtID],0))</f>
        <v>44.9</v>
      </c>
      <c r="V670" s="19">
        <f>_xlfn.XLOOKUP(T_Youtuber3[[#This Row],[CtrID]],T_Country[CtID],T_Country[Population])</f>
        <v>17373662</v>
      </c>
      <c r="W670" s="15" cm="1">
        <f t="array" ref="W670">_xlfn._xlws.FILTER(T_Country[Unemployment rate],T_Country[CtID]=T_Youtuber3[[#This Row],[CtrID]])</f>
        <v>3.97</v>
      </c>
      <c r="X670" s="15">
        <f>_xlfn.XLOOKUP(T_Youtuber3[[#This Row],[CtrID]],T_Country[CtID],T_Country[Urban_population])</f>
        <v>11116711</v>
      </c>
      <c r="Y670" s="15">
        <f>_xlfn.XLOOKUP(T_Youtuber3[[#This Row],[CtrID]],T_Country[CtID],T_Country[Latitude])</f>
        <v>-1.83124</v>
      </c>
      <c r="Z670" s="15">
        <f>_xlfn.XLOOKUP(T_Youtuber3[[#This Row],[CtrID]],T_Country[CtID],T_Country[Longitude])</f>
        <v>-78.183400000000006</v>
      </c>
    </row>
    <row r="671" spans="1:26">
      <c r="A671" s="15">
        <v>670</v>
      </c>
      <c r="B671" s="15" t="s">
        <v>1205</v>
      </c>
      <c r="C671" s="15">
        <v>12900000</v>
      </c>
      <c r="D671" s="16">
        <v>11500000000</v>
      </c>
      <c r="E671" s="17">
        <v>9</v>
      </c>
      <c r="F671" s="15">
        <v>168</v>
      </c>
      <c r="G671" s="15">
        <v>35</v>
      </c>
      <c r="H671" s="15">
        <v>348</v>
      </c>
      <c r="I671" s="15">
        <v>5</v>
      </c>
      <c r="J671" s="15">
        <v>145</v>
      </c>
      <c r="K671" s="16">
        <v>206000000</v>
      </c>
      <c r="L671" s="15">
        <v>51400</v>
      </c>
      <c r="M671" s="15">
        <v>822200</v>
      </c>
      <c r="N671" s="15">
        <v>616600</v>
      </c>
      <c r="O671" s="15">
        <v>9900000</v>
      </c>
      <c r="P671" s="15">
        <v>100000</v>
      </c>
      <c r="Q671" s="18">
        <v>41984</v>
      </c>
      <c r="R671" s="15" t="str">
        <f>INDEX(T_Category[category],MATCH(T_Youtuber3[[#This Row],[CatID]],T_Category[CatID],1))</f>
        <v>Music</v>
      </c>
      <c r="S671" s="15" t="str">
        <f>VLOOKUP(T_Youtuber3[[#This Row],[CtrID]],T_Country[#Data],2,1)</f>
        <v>Puerto Rico</v>
      </c>
      <c r="T671" s="15" t="str">
        <f>VLOOKUP(T_Youtuber3[[#This Row],[CtrID]],T_Country[#Data],3,0)</f>
        <v>PR</v>
      </c>
      <c r="U671" s="15">
        <f>INDEX(T_Country[Gross tertiary education enrollment (%)],MATCH(T_Youtuber3[[#This Row],[CtrID]],T_Country[CtID],0))</f>
        <v>97</v>
      </c>
      <c r="V671" s="19">
        <f>_xlfn.XLOOKUP(T_Youtuber3[[#This Row],[CtrID]],T_Country[CtID],T_Country[Population])</f>
        <v>3260314</v>
      </c>
      <c r="W671" s="15" cm="1">
        <f t="array" ref="W671">_xlfn._xlws.FILTER(T_Country[Unemployment rate],T_Country[CtID]=T_Youtuber3[[#This Row],[CtrID]])</f>
        <v>6.2</v>
      </c>
      <c r="X671" s="15">
        <f>_xlfn.XLOOKUP(T_Youtuber3[[#This Row],[CtrID]],T_Country[CtID],T_Country[Urban_population])</f>
        <v>3032092.02</v>
      </c>
      <c r="Y671" s="15">
        <f>_xlfn.XLOOKUP(T_Youtuber3[[#This Row],[CtrID]],T_Country[CtID],T_Country[Latitude])</f>
        <v>18.200178000000001</v>
      </c>
      <c r="Z671" s="15">
        <f>_xlfn.XLOOKUP(T_Youtuber3[[#This Row],[CtrID]],T_Country[CtID],T_Country[Longitude])</f>
        <v>-66.664512999999999</v>
      </c>
    </row>
    <row r="672" spans="1:26">
      <c r="A672" s="15">
        <v>671</v>
      </c>
      <c r="B672" s="15" t="s">
        <v>938</v>
      </c>
      <c r="C672" s="15">
        <v>15000000</v>
      </c>
      <c r="D672" s="16">
        <v>10200000000</v>
      </c>
      <c r="E672" s="17">
        <v>4</v>
      </c>
      <c r="F672" s="15">
        <v>1803</v>
      </c>
      <c r="G672" s="15">
        <v>49</v>
      </c>
      <c r="H672" s="15">
        <v>423</v>
      </c>
      <c r="I672" s="15">
        <v>151</v>
      </c>
      <c r="J672" s="15">
        <v>29</v>
      </c>
      <c r="K672" s="16">
        <v>313000000</v>
      </c>
      <c r="L672" s="15">
        <v>78200</v>
      </c>
      <c r="M672" s="15">
        <v>1300000</v>
      </c>
      <c r="N672" s="15">
        <v>938600</v>
      </c>
      <c r="O672" s="15">
        <v>15000000</v>
      </c>
      <c r="P672" s="15">
        <v>200000</v>
      </c>
      <c r="Q672" s="18">
        <v>39594</v>
      </c>
      <c r="R672" s="15" t="str">
        <f>INDEX(T_Category[category],MATCH(T_Youtuber3[[#This Row],[CatID]],T_Category[CatID],1))</f>
        <v>Entertainment</v>
      </c>
      <c r="S672" s="15" t="str">
        <f>VLOOKUP(T_Youtuber3[[#This Row],[CtrID]],T_Country[#Data],2,1)</f>
        <v>United States</v>
      </c>
      <c r="T672" s="15" t="str">
        <f>VLOOKUP(T_Youtuber3[[#This Row],[CtrID]],T_Country[#Data],3,0)</f>
        <v>US</v>
      </c>
      <c r="U672" s="15">
        <f>INDEX(T_Country[Gross tertiary education enrollment (%)],MATCH(T_Youtuber3[[#This Row],[CtrID]],T_Country[CtID],0))</f>
        <v>88.2</v>
      </c>
      <c r="V672" s="19">
        <f>_xlfn.XLOOKUP(T_Youtuber3[[#This Row],[CtrID]],T_Country[CtID],T_Country[Population])</f>
        <v>328000000</v>
      </c>
      <c r="W672" s="15" cm="1">
        <f t="array" ref="W672">_xlfn._xlws.FILTER(T_Country[Unemployment rate],T_Country[CtID]=T_Youtuber3[[#This Row],[CtrID]])</f>
        <v>14.7</v>
      </c>
      <c r="X672" s="15">
        <f>_xlfn.XLOOKUP(T_Youtuber3[[#This Row],[CtrID]],T_Country[CtID],T_Country[Urban_population])</f>
        <v>271000000</v>
      </c>
      <c r="Y672" s="15">
        <f>_xlfn.XLOOKUP(T_Youtuber3[[#This Row],[CtrID]],T_Country[CtID],T_Country[Latitude])</f>
        <v>37.090240000000001</v>
      </c>
      <c r="Z672" s="15">
        <f>_xlfn.XLOOKUP(T_Youtuber3[[#This Row],[CtrID]],T_Country[CtID],T_Country[Longitude])</f>
        <v>-95.712900000000005</v>
      </c>
    </row>
    <row r="673" spans="1:26">
      <c r="A673" s="15">
        <v>672</v>
      </c>
      <c r="B673" s="15" t="s">
        <v>1021</v>
      </c>
      <c r="C673" s="15">
        <v>14400000</v>
      </c>
      <c r="D673" s="16">
        <v>3900000000</v>
      </c>
      <c r="E673" s="17">
        <v>2</v>
      </c>
      <c r="F673" s="15">
        <v>463</v>
      </c>
      <c r="G673" s="15">
        <v>49</v>
      </c>
      <c r="H673" s="15">
        <v>1986</v>
      </c>
      <c r="I673" s="15">
        <v>157</v>
      </c>
      <c r="J673" s="15">
        <v>152</v>
      </c>
      <c r="K673" s="15">
        <v>8636000</v>
      </c>
      <c r="L673" s="15">
        <v>2200</v>
      </c>
      <c r="M673" s="15">
        <v>34500</v>
      </c>
      <c r="N673" s="15">
        <v>25900</v>
      </c>
      <c r="O673" s="15">
        <v>414500</v>
      </c>
      <c r="P673" s="15" t="s">
        <v>39</v>
      </c>
      <c r="Q673" s="18">
        <v>40526</v>
      </c>
      <c r="R673" s="15" t="str">
        <f>INDEX(T_Category[category],MATCH(T_Youtuber3[[#This Row],[CatID]],T_Category[CatID],1))</f>
        <v>Comedy</v>
      </c>
      <c r="S673" s="15" t="str">
        <f>VLOOKUP(T_Youtuber3[[#This Row],[CtrID]],T_Country[#Data],2,1)</f>
        <v>United States</v>
      </c>
      <c r="T673" s="15" t="str">
        <f>VLOOKUP(T_Youtuber3[[#This Row],[CtrID]],T_Country[#Data],3,0)</f>
        <v>US</v>
      </c>
      <c r="U673" s="15">
        <f>INDEX(T_Country[Gross tertiary education enrollment (%)],MATCH(T_Youtuber3[[#This Row],[CtrID]],T_Country[CtID],0))</f>
        <v>88.2</v>
      </c>
      <c r="V673" s="19">
        <f>_xlfn.XLOOKUP(T_Youtuber3[[#This Row],[CtrID]],T_Country[CtID],T_Country[Population])</f>
        <v>328000000</v>
      </c>
      <c r="W673" s="15" cm="1">
        <f t="array" ref="W673">_xlfn._xlws.FILTER(T_Country[Unemployment rate],T_Country[CtID]=T_Youtuber3[[#This Row],[CtrID]])</f>
        <v>14.7</v>
      </c>
      <c r="X673" s="15">
        <f>_xlfn.XLOOKUP(T_Youtuber3[[#This Row],[CtrID]],T_Country[CtID],T_Country[Urban_population])</f>
        <v>271000000</v>
      </c>
      <c r="Y673" s="15">
        <f>_xlfn.XLOOKUP(T_Youtuber3[[#This Row],[CtrID]],T_Country[CtID],T_Country[Latitude])</f>
        <v>37.090240000000001</v>
      </c>
      <c r="Z673" s="15">
        <f>_xlfn.XLOOKUP(T_Youtuber3[[#This Row],[CtrID]],T_Country[CtID],T_Country[Longitude])</f>
        <v>-95.712900000000005</v>
      </c>
    </row>
    <row r="674" spans="1:26">
      <c r="A674" s="15">
        <v>673</v>
      </c>
      <c r="B674" s="15" t="s">
        <v>798</v>
      </c>
      <c r="C674" s="15">
        <v>16400000</v>
      </c>
      <c r="D674" s="16">
        <v>13500000000</v>
      </c>
      <c r="E674" s="17">
        <v>4</v>
      </c>
      <c r="F674" s="15">
        <v>1</v>
      </c>
      <c r="G674" s="15">
        <v>20</v>
      </c>
      <c r="H674" s="15">
        <v>4057943</v>
      </c>
      <c r="I674" s="15" t="s">
        <v>39</v>
      </c>
      <c r="J674" s="15">
        <v>7724</v>
      </c>
      <c r="K674" s="15" t="s">
        <v>39</v>
      </c>
      <c r="L674" s="15">
        <v>0</v>
      </c>
      <c r="M674" s="15">
        <v>0</v>
      </c>
      <c r="N674" s="15">
        <v>0</v>
      </c>
      <c r="O674" s="15">
        <v>0</v>
      </c>
      <c r="P674" s="15" t="s">
        <v>39</v>
      </c>
      <c r="Q674" s="18">
        <v>44123</v>
      </c>
      <c r="R674" s="15" t="str">
        <f>INDEX(T_Category[category],MATCH(T_Youtuber3[[#This Row],[CatID]],T_Category[CatID],1))</f>
        <v>Entertainment</v>
      </c>
      <c r="S674" s="15" t="str">
        <f>VLOOKUP(T_Youtuber3[[#This Row],[CtrID]],T_Country[#Data],2,1)</f>
        <v>Indonesia</v>
      </c>
      <c r="T674" s="15" t="str">
        <f>VLOOKUP(T_Youtuber3[[#This Row],[CtrID]],T_Country[#Data],3,0)</f>
        <v>ID</v>
      </c>
      <c r="U674" s="15">
        <f>INDEX(T_Country[Gross tertiary education enrollment (%)],MATCH(T_Youtuber3[[#This Row],[CtrID]],T_Country[CtID],0))</f>
        <v>36.299999999999997</v>
      </c>
      <c r="V674" s="19">
        <f>_xlfn.XLOOKUP(T_Youtuber3[[#This Row],[CtrID]],T_Country[CtID],T_Country[Population])</f>
        <v>270000000</v>
      </c>
      <c r="W674" s="15" cm="1">
        <f t="array" ref="W674">_xlfn._xlws.FILTER(T_Country[Unemployment rate],T_Country[CtID]=T_Youtuber3[[#This Row],[CtrID]])</f>
        <v>4.6900000000000004</v>
      </c>
      <c r="X674" s="15">
        <f>_xlfn.XLOOKUP(T_Youtuber3[[#This Row],[CtrID]],T_Country[CtID],T_Country[Urban_population])</f>
        <v>152000000</v>
      </c>
      <c r="Y674" s="15">
        <f>_xlfn.XLOOKUP(T_Youtuber3[[#This Row],[CtrID]],T_Country[CtID],T_Country[Latitude])</f>
        <v>-0.78927999999999998</v>
      </c>
      <c r="Z674" s="15">
        <f>_xlfn.XLOOKUP(T_Youtuber3[[#This Row],[CtrID]],T_Country[CtID],T_Country[Longitude])</f>
        <v>113.9213</v>
      </c>
    </row>
    <row r="675" spans="1:26">
      <c r="A675" s="15">
        <v>674</v>
      </c>
      <c r="B675" s="15" t="s">
        <v>599</v>
      </c>
      <c r="C675" s="15">
        <v>20000000</v>
      </c>
      <c r="D675" s="16">
        <v>13200000000</v>
      </c>
      <c r="E675" s="17">
        <v>4</v>
      </c>
      <c r="F675" s="15">
        <v>4339</v>
      </c>
      <c r="G675" s="15">
        <v>49</v>
      </c>
      <c r="H675" s="15">
        <v>281</v>
      </c>
      <c r="I675" s="15">
        <v>109</v>
      </c>
      <c r="J675" s="15">
        <v>104</v>
      </c>
      <c r="K675" s="15">
        <v>23206000</v>
      </c>
      <c r="L675" s="15">
        <v>5800</v>
      </c>
      <c r="M675" s="15">
        <v>92800</v>
      </c>
      <c r="N675" s="15">
        <v>69600</v>
      </c>
      <c r="O675" s="15">
        <v>1100000</v>
      </c>
      <c r="P675" s="15" t="s">
        <v>39</v>
      </c>
      <c r="Q675" s="18">
        <v>39237</v>
      </c>
      <c r="R675" s="15" t="str">
        <f>INDEX(T_Category[category],MATCH(T_Youtuber3[[#This Row],[CatID]],T_Category[CatID],1))</f>
        <v>Entertainment</v>
      </c>
      <c r="S675" s="15" t="str">
        <f>VLOOKUP(T_Youtuber3[[#This Row],[CtrID]],T_Country[#Data],2,1)</f>
        <v>United States</v>
      </c>
      <c r="T675" s="15" t="str">
        <f>VLOOKUP(T_Youtuber3[[#This Row],[CtrID]],T_Country[#Data],3,0)</f>
        <v>US</v>
      </c>
      <c r="U675" s="15">
        <f>INDEX(T_Country[Gross tertiary education enrollment (%)],MATCH(T_Youtuber3[[#This Row],[CtrID]],T_Country[CtID],0))</f>
        <v>88.2</v>
      </c>
      <c r="V675" s="19">
        <f>_xlfn.XLOOKUP(T_Youtuber3[[#This Row],[CtrID]],T_Country[CtID],T_Country[Population])</f>
        <v>328000000</v>
      </c>
      <c r="W675" s="15" cm="1">
        <f t="array" ref="W675">_xlfn._xlws.FILTER(T_Country[Unemployment rate],T_Country[CtID]=T_Youtuber3[[#This Row],[CtrID]])</f>
        <v>14.7</v>
      </c>
      <c r="X675" s="15">
        <f>_xlfn.XLOOKUP(T_Youtuber3[[#This Row],[CtrID]],T_Country[CtID],T_Country[Urban_population])</f>
        <v>271000000</v>
      </c>
      <c r="Y675" s="15">
        <f>_xlfn.XLOOKUP(T_Youtuber3[[#This Row],[CtrID]],T_Country[CtID],T_Country[Latitude])</f>
        <v>37.090240000000001</v>
      </c>
      <c r="Z675" s="15">
        <f>_xlfn.XLOOKUP(T_Youtuber3[[#This Row],[CtrID]],T_Country[CtID],T_Country[Longitude])</f>
        <v>-95.712900000000005</v>
      </c>
    </row>
    <row r="676" spans="1:26">
      <c r="A676" s="15">
        <v>675</v>
      </c>
      <c r="B676" s="15" t="s">
        <v>996</v>
      </c>
      <c r="C676" s="15">
        <v>14500000</v>
      </c>
      <c r="D676" s="16">
        <v>4260000000</v>
      </c>
      <c r="E676" s="17">
        <v>4</v>
      </c>
      <c r="F676" s="15">
        <v>1717</v>
      </c>
      <c r="G676" s="15">
        <v>49</v>
      </c>
      <c r="H676" s="15">
        <v>1747</v>
      </c>
      <c r="I676" s="15">
        <v>156</v>
      </c>
      <c r="J676" s="15">
        <v>151</v>
      </c>
      <c r="K676" s="15">
        <v>9910000</v>
      </c>
      <c r="L676" s="15">
        <v>2500</v>
      </c>
      <c r="M676" s="15">
        <v>39600</v>
      </c>
      <c r="N676" s="15">
        <v>29700</v>
      </c>
      <c r="O676" s="15">
        <v>475700</v>
      </c>
      <c r="P676" s="15" t="s">
        <v>39</v>
      </c>
      <c r="Q676" s="18">
        <v>42119</v>
      </c>
      <c r="R676" s="15" t="str">
        <f>INDEX(T_Category[category],MATCH(T_Youtuber3[[#This Row],[CatID]],T_Category[CatID],1))</f>
        <v>Entertainment</v>
      </c>
      <c r="S676" s="15" t="str">
        <f>VLOOKUP(T_Youtuber3[[#This Row],[CtrID]],T_Country[#Data],2,1)</f>
        <v>United States</v>
      </c>
      <c r="T676" s="15" t="str">
        <f>VLOOKUP(T_Youtuber3[[#This Row],[CtrID]],T_Country[#Data],3,0)</f>
        <v>US</v>
      </c>
      <c r="U676" s="15">
        <f>INDEX(T_Country[Gross tertiary education enrollment (%)],MATCH(T_Youtuber3[[#This Row],[CtrID]],T_Country[CtID],0))</f>
        <v>88.2</v>
      </c>
      <c r="V676" s="19">
        <f>_xlfn.XLOOKUP(T_Youtuber3[[#This Row],[CtrID]],T_Country[CtID],T_Country[Population])</f>
        <v>328000000</v>
      </c>
      <c r="W676" s="15" cm="1">
        <f t="array" ref="W676">_xlfn._xlws.FILTER(T_Country[Unemployment rate],T_Country[CtID]=T_Youtuber3[[#This Row],[CtrID]])</f>
        <v>14.7</v>
      </c>
      <c r="X676" s="15">
        <f>_xlfn.XLOOKUP(T_Youtuber3[[#This Row],[CtrID]],T_Country[CtID],T_Country[Urban_population])</f>
        <v>271000000</v>
      </c>
      <c r="Y676" s="15">
        <f>_xlfn.XLOOKUP(T_Youtuber3[[#This Row],[CtrID]],T_Country[CtID],T_Country[Latitude])</f>
        <v>37.090240000000001</v>
      </c>
      <c r="Z676" s="15">
        <f>_xlfn.XLOOKUP(T_Youtuber3[[#This Row],[CtrID]],T_Country[CtID],T_Country[Longitude])</f>
        <v>-95.712900000000005</v>
      </c>
    </row>
    <row r="677" spans="1:26">
      <c r="A677" s="15">
        <v>676</v>
      </c>
      <c r="B677" s="15" t="s">
        <v>1034</v>
      </c>
      <c r="C677" s="15">
        <v>14300000</v>
      </c>
      <c r="D677" s="16">
        <v>6390000000</v>
      </c>
      <c r="E677" s="17">
        <v>2</v>
      </c>
      <c r="F677" s="15">
        <v>1</v>
      </c>
      <c r="G677" s="15">
        <v>49</v>
      </c>
      <c r="H677" s="15">
        <v>4054606</v>
      </c>
      <c r="I677" s="15">
        <v>6342</v>
      </c>
      <c r="J677" s="15">
        <v>5464</v>
      </c>
      <c r="K677" s="15" t="s">
        <v>39</v>
      </c>
      <c r="L677" s="15">
        <v>0</v>
      </c>
      <c r="M677" s="15">
        <v>0</v>
      </c>
      <c r="N677" s="15">
        <v>0</v>
      </c>
      <c r="O677" s="15">
        <v>0</v>
      </c>
      <c r="P677" s="15" t="s">
        <v>39</v>
      </c>
      <c r="Q677" s="18">
        <v>40759</v>
      </c>
      <c r="R677" s="15" t="str">
        <f>INDEX(T_Category[category],MATCH(T_Youtuber3[[#This Row],[CatID]],T_Category[CatID],1))</f>
        <v>Comedy</v>
      </c>
      <c r="S677" s="15" t="str">
        <f>VLOOKUP(T_Youtuber3[[#This Row],[CtrID]],T_Country[#Data],2,1)</f>
        <v>United States</v>
      </c>
      <c r="T677" s="15" t="str">
        <f>VLOOKUP(T_Youtuber3[[#This Row],[CtrID]],T_Country[#Data],3,0)</f>
        <v>US</v>
      </c>
      <c r="U677" s="15">
        <f>INDEX(T_Country[Gross tertiary education enrollment (%)],MATCH(T_Youtuber3[[#This Row],[CtrID]],T_Country[CtID],0))</f>
        <v>88.2</v>
      </c>
      <c r="V677" s="19">
        <f>_xlfn.XLOOKUP(T_Youtuber3[[#This Row],[CtrID]],T_Country[CtID],T_Country[Population])</f>
        <v>328000000</v>
      </c>
      <c r="W677" s="15" cm="1">
        <f t="array" ref="W677">_xlfn._xlws.FILTER(T_Country[Unemployment rate],T_Country[CtID]=T_Youtuber3[[#This Row],[CtrID]])</f>
        <v>14.7</v>
      </c>
      <c r="X677" s="15">
        <f>_xlfn.XLOOKUP(T_Youtuber3[[#This Row],[CtrID]],T_Country[CtID],T_Country[Urban_population])</f>
        <v>271000000</v>
      </c>
      <c r="Y677" s="15">
        <f>_xlfn.XLOOKUP(T_Youtuber3[[#This Row],[CtrID]],T_Country[CtID],T_Country[Latitude])</f>
        <v>37.090240000000001</v>
      </c>
      <c r="Z677" s="15">
        <f>_xlfn.XLOOKUP(T_Youtuber3[[#This Row],[CtrID]],T_Country[CtID],T_Country[Longitude])</f>
        <v>-95.712900000000005</v>
      </c>
    </row>
    <row r="678" spans="1:26">
      <c r="A678" s="15">
        <v>677</v>
      </c>
      <c r="B678" s="15" t="s">
        <v>1180</v>
      </c>
      <c r="C678" s="15">
        <v>13100000</v>
      </c>
      <c r="D678" s="16">
        <v>5330000000</v>
      </c>
      <c r="E678" s="17">
        <v>4</v>
      </c>
      <c r="F678" s="15">
        <v>36760</v>
      </c>
      <c r="G678" s="15">
        <v>7</v>
      </c>
      <c r="H678" s="15">
        <v>1240</v>
      </c>
      <c r="I678" s="15">
        <v>50</v>
      </c>
      <c r="J678" s="15">
        <v>165</v>
      </c>
      <c r="K678" s="15">
        <v>17588000</v>
      </c>
      <c r="L678" s="15">
        <v>4400</v>
      </c>
      <c r="M678" s="15">
        <v>70400</v>
      </c>
      <c r="N678" s="15">
        <v>52800</v>
      </c>
      <c r="O678" s="15">
        <v>844200</v>
      </c>
      <c r="P678" s="15" t="s">
        <v>39</v>
      </c>
      <c r="Q678" s="18">
        <v>40834</v>
      </c>
      <c r="R678" s="15" t="str">
        <f>INDEX(T_Category[category],MATCH(T_Youtuber3[[#This Row],[CatID]],T_Category[CatID],1))</f>
        <v>Entertainment</v>
      </c>
      <c r="S678" s="15" t="str">
        <f>VLOOKUP(T_Youtuber3[[#This Row],[CtrID]],T_Country[#Data],2,1)</f>
        <v>Brazil</v>
      </c>
      <c r="T678" s="15" t="str">
        <f>VLOOKUP(T_Youtuber3[[#This Row],[CtrID]],T_Country[#Data],3,0)</f>
        <v>BR</v>
      </c>
      <c r="U678" s="15">
        <f>INDEX(T_Country[Gross tertiary education enrollment (%)],MATCH(T_Youtuber3[[#This Row],[CtrID]],T_Country[CtID],0))</f>
        <v>51.3</v>
      </c>
      <c r="V678" s="19">
        <f>_xlfn.XLOOKUP(T_Youtuber3[[#This Row],[CtrID]],T_Country[CtID],T_Country[Population])</f>
        <v>213000000</v>
      </c>
      <c r="W678" s="15" cm="1">
        <f t="array" ref="W678">_xlfn._xlws.FILTER(T_Country[Unemployment rate],T_Country[CtID]=T_Youtuber3[[#This Row],[CtrID]])</f>
        <v>12.08</v>
      </c>
      <c r="X678" s="15">
        <f>_xlfn.XLOOKUP(T_Youtuber3[[#This Row],[CtrID]],T_Country[CtID],T_Country[Urban_population])</f>
        <v>183000000</v>
      </c>
      <c r="Y678" s="15">
        <f>_xlfn.XLOOKUP(T_Youtuber3[[#This Row],[CtrID]],T_Country[CtID],T_Country[Latitude])</f>
        <v>-14.234999999999999</v>
      </c>
      <c r="Z678" s="15">
        <f>_xlfn.XLOOKUP(T_Youtuber3[[#This Row],[CtrID]],T_Country[CtID],T_Country[Longitude])</f>
        <v>-51.9253</v>
      </c>
    </row>
    <row r="679" spans="1:26">
      <c r="A679" s="15">
        <v>678</v>
      </c>
      <c r="B679" s="15" t="s">
        <v>365</v>
      </c>
      <c r="C679" s="15">
        <v>26900000</v>
      </c>
      <c r="D679" s="16">
        <v>7940000000</v>
      </c>
      <c r="E679" s="17">
        <v>4</v>
      </c>
      <c r="F679" s="15">
        <v>3956</v>
      </c>
      <c r="G679" s="15">
        <v>7</v>
      </c>
      <c r="H679" s="15">
        <v>664</v>
      </c>
      <c r="I679" s="15">
        <v>11</v>
      </c>
      <c r="J679" s="15">
        <v>54</v>
      </c>
      <c r="K679" s="15">
        <v>82912000</v>
      </c>
      <c r="L679" s="15">
        <v>20700</v>
      </c>
      <c r="M679" s="15">
        <v>331600</v>
      </c>
      <c r="N679" s="15">
        <v>248700</v>
      </c>
      <c r="O679" s="15">
        <v>4000000</v>
      </c>
      <c r="P679" s="15">
        <v>200000</v>
      </c>
      <c r="Q679" s="18">
        <v>40815</v>
      </c>
      <c r="R679" s="15" t="str">
        <f>INDEX(T_Category[category],MATCH(T_Youtuber3[[#This Row],[CatID]],T_Category[CatID],1))</f>
        <v>Entertainment</v>
      </c>
      <c r="S679" s="15" t="str">
        <f>VLOOKUP(T_Youtuber3[[#This Row],[CtrID]],T_Country[#Data],2,1)</f>
        <v>Brazil</v>
      </c>
      <c r="T679" s="15" t="str">
        <f>VLOOKUP(T_Youtuber3[[#This Row],[CtrID]],T_Country[#Data],3,0)</f>
        <v>BR</v>
      </c>
      <c r="U679" s="15">
        <f>INDEX(T_Country[Gross tertiary education enrollment (%)],MATCH(T_Youtuber3[[#This Row],[CtrID]],T_Country[CtID],0))</f>
        <v>51.3</v>
      </c>
      <c r="V679" s="19">
        <f>_xlfn.XLOOKUP(T_Youtuber3[[#This Row],[CtrID]],T_Country[CtID],T_Country[Population])</f>
        <v>213000000</v>
      </c>
      <c r="W679" s="15" cm="1">
        <f t="array" ref="W679">_xlfn._xlws.FILTER(T_Country[Unemployment rate],T_Country[CtID]=T_Youtuber3[[#This Row],[CtrID]])</f>
        <v>12.08</v>
      </c>
      <c r="X679" s="15">
        <f>_xlfn.XLOOKUP(T_Youtuber3[[#This Row],[CtrID]],T_Country[CtID],T_Country[Urban_population])</f>
        <v>183000000</v>
      </c>
      <c r="Y679" s="15">
        <f>_xlfn.XLOOKUP(T_Youtuber3[[#This Row],[CtrID]],T_Country[CtID],T_Country[Latitude])</f>
        <v>-14.234999999999999</v>
      </c>
      <c r="Z679" s="15">
        <f>_xlfn.XLOOKUP(T_Youtuber3[[#This Row],[CtrID]],T_Country[CtID],T_Country[Longitude])</f>
        <v>-51.9253</v>
      </c>
    </row>
    <row r="680" spans="1:26">
      <c r="A680" s="15">
        <v>679</v>
      </c>
      <c r="B680" s="15" t="s">
        <v>932</v>
      </c>
      <c r="C680" s="15">
        <v>15000000</v>
      </c>
      <c r="D680" s="16">
        <v>7540000000</v>
      </c>
      <c r="E680" s="17">
        <v>11</v>
      </c>
      <c r="F680" s="15">
        <v>206</v>
      </c>
      <c r="G680" s="15">
        <v>19</v>
      </c>
      <c r="H680" s="15">
        <v>1145576</v>
      </c>
      <c r="I680" s="15">
        <v>2573</v>
      </c>
      <c r="J680" s="15">
        <v>1992</v>
      </c>
      <c r="K680" s="15">
        <v>998</v>
      </c>
      <c r="L680" s="15">
        <v>0.25</v>
      </c>
      <c r="M680" s="15">
        <v>4</v>
      </c>
      <c r="N680" s="15">
        <v>3</v>
      </c>
      <c r="O680" s="15">
        <v>48</v>
      </c>
      <c r="P680" s="15" t="s">
        <v>39</v>
      </c>
      <c r="Q680" s="18">
        <v>43328</v>
      </c>
      <c r="R680" s="15" t="str">
        <f>INDEX(T_Category[category],MATCH(T_Youtuber3[[#This Row],[CatID]],T_Category[CatID],1))</f>
        <v>News &amp; Politics</v>
      </c>
      <c r="S680" s="15" t="str">
        <f>VLOOKUP(T_Youtuber3[[#This Row],[CtrID]],T_Country[#Data],2,1)</f>
        <v>India</v>
      </c>
      <c r="T680" s="15" t="str">
        <f>VLOOKUP(T_Youtuber3[[#This Row],[CtrID]],T_Country[#Data],3,0)</f>
        <v>IN</v>
      </c>
      <c r="U680" s="15">
        <f>INDEX(T_Country[Gross tertiary education enrollment (%)],MATCH(T_Youtuber3[[#This Row],[CtrID]],T_Country[CtID],0))</f>
        <v>28.1</v>
      </c>
      <c r="V680" s="19">
        <f>_xlfn.XLOOKUP(T_Youtuber3[[#This Row],[CtrID]],T_Country[CtID],T_Country[Population])</f>
        <v>1370000000</v>
      </c>
      <c r="W680" s="15" cm="1">
        <f t="array" ref="W680">_xlfn._xlws.FILTER(T_Country[Unemployment rate],T_Country[CtID]=T_Youtuber3[[#This Row],[CtrID]])</f>
        <v>5.36</v>
      </c>
      <c r="X680" s="15">
        <f>_xlfn.XLOOKUP(T_Youtuber3[[#This Row],[CtrID]],T_Country[CtID],T_Country[Urban_population])</f>
        <v>471000000</v>
      </c>
      <c r="Y680" s="15">
        <f>_xlfn.XLOOKUP(T_Youtuber3[[#This Row],[CtrID]],T_Country[CtID],T_Country[Latitude])</f>
        <v>20.593679999999999</v>
      </c>
      <c r="Z680" s="15">
        <f>_xlfn.XLOOKUP(T_Youtuber3[[#This Row],[CtrID]],T_Country[CtID],T_Country[Longitude])</f>
        <v>78.962879999999998</v>
      </c>
    </row>
    <row r="681" spans="1:26">
      <c r="A681" s="15">
        <v>680</v>
      </c>
      <c r="B681" s="15" t="s">
        <v>270</v>
      </c>
      <c r="C681" s="15">
        <v>32100000</v>
      </c>
      <c r="D681" s="16">
        <v>13100000000</v>
      </c>
      <c r="E681" s="17">
        <v>6</v>
      </c>
      <c r="F681" s="15">
        <v>11882</v>
      </c>
      <c r="G681" s="15">
        <v>7</v>
      </c>
      <c r="H681" s="15">
        <v>287</v>
      </c>
      <c r="I681" s="15">
        <v>9</v>
      </c>
      <c r="J681" s="15">
        <v>40</v>
      </c>
      <c r="K681" s="15">
        <v>44505000</v>
      </c>
      <c r="L681" s="15">
        <v>11100</v>
      </c>
      <c r="M681" s="15">
        <v>178000</v>
      </c>
      <c r="N681" s="15">
        <v>133500</v>
      </c>
      <c r="O681" s="15">
        <v>2100000</v>
      </c>
      <c r="P681" s="15" t="s">
        <v>39</v>
      </c>
      <c r="Q681" s="18">
        <v>40951</v>
      </c>
      <c r="R681" s="15" t="str">
        <f>INDEX(T_Category[category],MATCH(T_Youtuber3[[#This Row],[CatID]],T_Category[CatID],1))</f>
        <v>Gaming</v>
      </c>
      <c r="S681" s="15" t="str">
        <f>VLOOKUP(T_Youtuber3[[#This Row],[CtrID]],T_Country[#Data],2,1)</f>
        <v>Brazil</v>
      </c>
      <c r="T681" s="15" t="str">
        <f>VLOOKUP(T_Youtuber3[[#This Row],[CtrID]],T_Country[#Data],3,0)</f>
        <v>BR</v>
      </c>
      <c r="U681" s="15">
        <f>INDEX(T_Country[Gross tertiary education enrollment (%)],MATCH(T_Youtuber3[[#This Row],[CtrID]],T_Country[CtID],0))</f>
        <v>51.3</v>
      </c>
      <c r="V681" s="19">
        <f>_xlfn.XLOOKUP(T_Youtuber3[[#This Row],[CtrID]],T_Country[CtID],T_Country[Population])</f>
        <v>213000000</v>
      </c>
      <c r="W681" s="15" cm="1">
        <f t="array" ref="W681">_xlfn._xlws.FILTER(T_Country[Unemployment rate],T_Country[CtID]=T_Youtuber3[[#This Row],[CtrID]])</f>
        <v>12.08</v>
      </c>
      <c r="X681" s="15">
        <f>_xlfn.XLOOKUP(T_Youtuber3[[#This Row],[CtrID]],T_Country[CtID],T_Country[Urban_population])</f>
        <v>183000000</v>
      </c>
      <c r="Y681" s="15">
        <f>_xlfn.XLOOKUP(T_Youtuber3[[#This Row],[CtrID]],T_Country[CtID],T_Country[Latitude])</f>
        <v>-14.234999999999999</v>
      </c>
      <c r="Z681" s="15">
        <f>_xlfn.XLOOKUP(T_Youtuber3[[#This Row],[CtrID]],T_Country[CtID],T_Country[Longitude])</f>
        <v>-51.9253</v>
      </c>
    </row>
    <row r="682" spans="1:26">
      <c r="A682" s="15">
        <v>681</v>
      </c>
      <c r="B682" s="15" t="s">
        <v>257</v>
      </c>
      <c r="C682" s="15">
        <v>33300000</v>
      </c>
      <c r="D682" s="16">
        <v>5990000000</v>
      </c>
      <c r="E682" s="17">
        <v>13</v>
      </c>
      <c r="F682" s="15">
        <v>2736</v>
      </c>
      <c r="G682" s="15">
        <v>20</v>
      </c>
      <c r="H682" s="15">
        <v>1043</v>
      </c>
      <c r="I682" s="15">
        <v>2</v>
      </c>
      <c r="J682" s="15">
        <v>34</v>
      </c>
      <c r="K682" s="16">
        <v>157000000</v>
      </c>
      <c r="L682" s="15">
        <v>39300</v>
      </c>
      <c r="M682" s="15">
        <v>628400</v>
      </c>
      <c r="N682" s="15">
        <v>471300</v>
      </c>
      <c r="O682" s="15">
        <v>7500000</v>
      </c>
      <c r="P682" s="15">
        <v>1900000</v>
      </c>
      <c r="Q682" s="18">
        <v>42384</v>
      </c>
      <c r="R682" s="15" t="str">
        <f>INDEX(T_Category[category],MATCH(T_Youtuber3[[#This Row],[CatID]],T_Category[CatID],1))</f>
        <v>People &amp; Blogs</v>
      </c>
      <c r="S682" s="15" t="str">
        <f>VLOOKUP(T_Youtuber3[[#This Row],[CtrID]],T_Country[#Data],2,1)</f>
        <v>Indonesia</v>
      </c>
      <c r="T682" s="15" t="str">
        <f>VLOOKUP(T_Youtuber3[[#This Row],[CtrID]],T_Country[#Data],3,0)</f>
        <v>ID</v>
      </c>
      <c r="U682" s="15">
        <f>INDEX(T_Country[Gross tertiary education enrollment (%)],MATCH(T_Youtuber3[[#This Row],[CtrID]],T_Country[CtID],0))</f>
        <v>36.299999999999997</v>
      </c>
      <c r="V682" s="19">
        <f>_xlfn.XLOOKUP(T_Youtuber3[[#This Row],[CtrID]],T_Country[CtID],T_Country[Population])</f>
        <v>270000000</v>
      </c>
      <c r="W682" s="15" cm="1">
        <f t="array" ref="W682">_xlfn._xlws.FILTER(T_Country[Unemployment rate],T_Country[CtID]=T_Youtuber3[[#This Row],[CtrID]])</f>
        <v>4.6900000000000004</v>
      </c>
      <c r="X682" s="15">
        <f>_xlfn.XLOOKUP(T_Youtuber3[[#This Row],[CtrID]],T_Country[CtID],T_Country[Urban_population])</f>
        <v>152000000</v>
      </c>
      <c r="Y682" s="15">
        <f>_xlfn.XLOOKUP(T_Youtuber3[[#This Row],[CtrID]],T_Country[CtID],T_Country[Latitude])</f>
        <v>-0.78927999999999998</v>
      </c>
      <c r="Z682" s="15">
        <f>_xlfn.XLOOKUP(T_Youtuber3[[#This Row],[CtrID]],T_Country[CtID],T_Country[Longitude])</f>
        <v>113.9213</v>
      </c>
    </row>
    <row r="683" spans="1:26">
      <c r="A683" s="15">
        <v>682</v>
      </c>
      <c r="B683" s="15" t="s">
        <v>1216</v>
      </c>
      <c r="C683" s="15">
        <v>12800000</v>
      </c>
      <c r="D683" s="16">
        <v>7880000000</v>
      </c>
      <c r="E683" s="17">
        <v>3</v>
      </c>
      <c r="F683" s="15">
        <v>2044</v>
      </c>
      <c r="G683" s="15">
        <v>19</v>
      </c>
      <c r="H683" s="15">
        <v>670</v>
      </c>
      <c r="I683" s="15">
        <v>120</v>
      </c>
      <c r="J683" s="15">
        <v>45</v>
      </c>
      <c r="K683" s="16">
        <v>214000000</v>
      </c>
      <c r="L683" s="15">
        <v>53400</v>
      </c>
      <c r="M683" s="15">
        <v>855000</v>
      </c>
      <c r="N683" s="15">
        <v>641200</v>
      </c>
      <c r="O683" s="15">
        <v>10300000</v>
      </c>
      <c r="P683" s="15">
        <v>300000</v>
      </c>
      <c r="Q683" s="18">
        <v>43944</v>
      </c>
      <c r="R683" s="15" t="str">
        <f>INDEX(T_Category[category],MATCH(T_Youtuber3[[#This Row],[CatID]],T_Category[CatID],1))</f>
        <v>Education</v>
      </c>
      <c r="S683" s="15" t="str">
        <f>VLOOKUP(T_Youtuber3[[#This Row],[CtrID]],T_Country[#Data],2,1)</f>
        <v>India</v>
      </c>
      <c r="T683" s="15" t="str">
        <f>VLOOKUP(T_Youtuber3[[#This Row],[CtrID]],T_Country[#Data],3,0)</f>
        <v>IN</v>
      </c>
      <c r="U683" s="15">
        <f>INDEX(T_Country[Gross tertiary education enrollment (%)],MATCH(T_Youtuber3[[#This Row],[CtrID]],T_Country[CtID],0))</f>
        <v>28.1</v>
      </c>
      <c r="V683" s="19">
        <f>_xlfn.XLOOKUP(T_Youtuber3[[#This Row],[CtrID]],T_Country[CtID],T_Country[Population])</f>
        <v>1370000000</v>
      </c>
      <c r="W683" s="15" cm="1">
        <f t="array" ref="W683">_xlfn._xlws.FILTER(T_Country[Unemployment rate],T_Country[CtID]=T_Youtuber3[[#This Row],[CtrID]])</f>
        <v>5.36</v>
      </c>
      <c r="X683" s="15">
        <f>_xlfn.XLOOKUP(T_Youtuber3[[#This Row],[CtrID]],T_Country[CtID],T_Country[Urban_population])</f>
        <v>471000000</v>
      </c>
      <c r="Y683" s="15">
        <f>_xlfn.XLOOKUP(T_Youtuber3[[#This Row],[CtrID]],T_Country[CtID],T_Country[Latitude])</f>
        <v>20.593679999999999</v>
      </c>
      <c r="Z683" s="15">
        <f>_xlfn.XLOOKUP(T_Youtuber3[[#This Row],[CtrID]],T_Country[CtID],T_Country[Longitude])</f>
        <v>78.962879999999998</v>
      </c>
    </row>
    <row r="684" spans="1:26">
      <c r="A684" s="15">
        <v>683</v>
      </c>
      <c r="B684" s="15" t="s">
        <v>173</v>
      </c>
      <c r="C684" s="15">
        <v>41900000</v>
      </c>
      <c r="D684" s="16">
        <v>22500000000</v>
      </c>
      <c r="E684" s="17">
        <v>4</v>
      </c>
      <c r="F684" s="15">
        <v>84</v>
      </c>
      <c r="G684" s="15">
        <v>6</v>
      </c>
      <c r="H684" s="15">
        <v>98</v>
      </c>
      <c r="I684" s="15">
        <v>1</v>
      </c>
      <c r="J684" s="15">
        <v>27</v>
      </c>
      <c r="K684" s="16">
        <v>183000000</v>
      </c>
      <c r="L684" s="15">
        <v>45700</v>
      </c>
      <c r="M684" s="15">
        <v>731700</v>
      </c>
      <c r="N684" s="15">
        <v>548800</v>
      </c>
      <c r="O684" s="15">
        <v>8800000</v>
      </c>
      <c r="P684" s="15">
        <v>100000</v>
      </c>
      <c r="Q684" s="18">
        <v>38662</v>
      </c>
      <c r="R684" s="15" t="str">
        <f>INDEX(T_Category[category],MATCH(T_Youtuber3[[#This Row],[CatID]],T_Category[CatID],1))</f>
        <v>Entertainment</v>
      </c>
      <c r="S684" s="15" t="str">
        <f>VLOOKUP(T_Youtuber3[[#This Row],[CtrID]],T_Country[#Data],2,1)</f>
        <v>Barbados</v>
      </c>
      <c r="T684" s="15" t="str">
        <f>VLOOKUP(T_Youtuber3[[#This Row],[CtrID]],T_Country[#Data],3,0)</f>
        <v>BB</v>
      </c>
      <c r="U684" s="15">
        <f>INDEX(T_Country[Gross tertiary education enrollment (%)],MATCH(T_Youtuber3[[#This Row],[CtrID]],T_Country[CtID],0))</f>
        <v>65.400000000000006</v>
      </c>
      <c r="V684" s="19">
        <f>_xlfn.XLOOKUP(T_Youtuber3[[#This Row],[CtrID]],T_Country[CtID],T_Country[Population])</f>
        <v>287025</v>
      </c>
      <c r="W684" s="15" cm="1">
        <f t="array" ref="W684">_xlfn._xlws.FILTER(T_Country[Unemployment rate],T_Country[CtID]=T_Youtuber3[[#This Row],[CtrID]])</f>
        <v>10.33</v>
      </c>
      <c r="X684" s="15">
        <f>_xlfn.XLOOKUP(T_Youtuber3[[#This Row],[CtrID]],T_Country[CtID],T_Country[Urban_population])</f>
        <v>89431</v>
      </c>
      <c r="Y684" s="15">
        <f>_xlfn.XLOOKUP(T_Youtuber3[[#This Row],[CtrID]],T_Country[CtID],T_Country[Latitude])</f>
        <v>13.19389</v>
      </c>
      <c r="Z684" s="15">
        <f>_xlfn.XLOOKUP(T_Youtuber3[[#This Row],[CtrID]],T_Country[CtID],T_Country[Longitude])</f>
        <v>-59.543199999999999</v>
      </c>
    </row>
    <row r="685" spans="1:26">
      <c r="A685" s="15">
        <v>684</v>
      </c>
      <c r="B685" s="15" t="s">
        <v>405</v>
      </c>
      <c r="C685" s="15">
        <v>25100000</v>
      </c>
      <c r="D685" s="16">
        <v>19500000000</v>
      </c>
      <c r="E685" s="17">
        <v>9</v>
      </c>
      <c r="F685" s="15">
        <v>118</v>
      </c>
      <c r="G685" s="15">
        <v>49</v>
      </c>
      <c r="H685" s="15">
        <v>130</v>
      </c>
      <c r="I685" s="15">
        <v>71</v>
      </c>
      <c r="J685" s="15">
        <v>72</v>
      </c>
      <c r="K685" s="15">
        <v>94246000</v>
      </c>
      <c r="L685" s="15">
        <v>23600</v>
      </c>
      <c r="M685" s="15">
        <v>377000</v>
      </c>
      <c r="N685" s="15">
        <v>282700</v>
      </c>
      <c r="O685" s="15">
        <v>4500000</v>
      </c>
      <c r="P685" s="15" t="s">
        <v>39</v>
      </c>
      <c r="Q685" s="18">
        <v>39945</v>
      </c>
      <c r="R685" s="15" t="str">
        <f>INDEX(T_Category[category],MATCH(T_Youtuber3[[#This Row],[CatID]],T_Category[CatID],1))</f>
        <v>Music</v>
      </c>
      <c r="S685" s="15" t="str">
        <f>VLOOKUP(T_Youtuber3[[#This Row],[CtrID]],T_Country[#Data],2,1)</f>
        <v>United States</v>
      </c>
      <c r="T685" s="15" t="str">
        <f>VLOOKUP(T_Youtuber3[[#This Row],[CtrID]],T_Country[#Data],3,0)</f>
        <v>US</v>
      </c>
      <c r="U685" s="15">
        <f>INDEX(T_Country[Gross tertiary education enrollment (%)],MATCH(T_Youtuber3[[#This Row],[CtrID]],T_Country[CtID],0))</f>
        <v>88.2</v>
      </c>
      <c r="V685" s="19">
        <f>_xlfn.XLOOKUP(T_Youtuber3[[#This Row],[CtrID]],T_Country[CtID],T_Country[Population])</f>
        <v>328000000</v>
      </c>
      <c r="W685" s="15" cm="1">
        <f t="array" ref="W685">_xlfn._xlws.FILTER(T_Country[Unemployment rate],T_Country[CtID]=T_Youtuber3[[#This Row],[CtrID]])</f>
        <v>14.7</v>
      </c>
      <c r="X685" s="15">
        <f>_xlfn.XLOOKUP(T_Youtuber3[[#This Row],[CtrID]],T_Country[CtID],T_Country[Urban_population])</f>
        <v>271000000</v>
      </c>
      <c r="Y685" s="15">
        <f>_xlfn.XLOOKUP(T_Youtuber3[[#This Row],[CtrID]],T_Country[CtID],T_Country[Latitude])</f>
        <v>37.090240000000001</v>
      </c>
      <c r="Z685" s="15">
        <f>_xlfn.XLOOKUP(T_Youtuber3[[#This Row],[CtrID]],T_Country[CtID],T_Country[Longitude])</f>
        <v>-95.712900000000005</v>
      </c>
    </row>
    <row r="686" spans="1:26">
      <c r="A686" s="15">
        <v>685</v>
      </c>
      <c r="B686" s="15" t="s">
        <v>622</v>
      </c>
      <c r="C686" s="15">
        <v>19500000</v>
      </c>
      <c r="D686" s="16">
        <v>5230000000</v>
      </c>
      <c r="E686" s="17">
        <v>4</v>
      </c>
      <c r="F686" s="15">
        <v>847</v>
      </c>
      <c r="G686" s="15">
        <v>19</v>
      </c>
      <c r="H686" s="15">
        <v>1265</v>
      </c>
      <c r="I686" s="15">
        <v>74</v>
      </c>
      <c r="J686" s="15">
        <v>108</v>
      </c>
      <c r="K686" s="15">
        <v>59841000</v>
      </c>
      <c r="L686" s="15">
        <v>0</v>
      </c>
      <c r="M686" s="15">
        <v>0</v>
      </c>
      <c r="N686" s="15">
        <v>0</v>
      </c>
      <c r="O686" s="15">
        <v>0</v>
      </c>
      <c r="P686" s="15">
        <v>300000</v>
      </c>
      <c r="Q686" s="18">
        <v>41712</v>
      </c>
      <c r="R686" s="15" t="str">
        <f>INDEX(T_Category[category],MATCH(T_Youtuber3[[#This Row],[CatID]],T_Category[CatID],1))</f>
        <v>Entertainment</v>
      </c>
      <c r="S686" s="15" t="str">
        <f>VLOOKUP(T_Youtuber3[[#This Row],[CtrID]],T_Country[#Data],2,1)</f>
        <v>India</v>
      </c>
      <c r="T686" s="15" t="str">
        <f>VLOOKUP(T_Youtuber3[[#This Row],[CtrID]],T_Country[#Data],3,0)</f>
        <v>IN</v>
      </c>
      <c r="U686" s="15">
        <f>INDEX(T_Country[Gross tertiary education enrollment (%)],MATCH(T_Youtuber3[[#This Row],[CtrID]],T_Country[CtID],0))</f>
        <v>28.1</v>
      </c>
      <c r="V686" s="19">
        <f>_xlfn.XLOOKUP(T_Youtuber3[[#This Row],[CtrID]],T_Country[CtID],T_Country[Population])</f>
        <v>1370000000</v>
      </c>
      <c r="W686" s="15" cm="1">
        <f t="array" ref="W686">_xlfn._xlws.FILTER(T_Country[Unemployment rate],T_Country[CtID]=T_Youtuber3[[#This Row],[CtrID]])</f>
        <v>5.36</v>
      </c>
      <c r="X686" s="15">
        <f>_xlfn.XLOOKUP(T_Youtuber3[[#This Row],[CtrID]],T_Country[CtID],T_Country[Urban_population])</f>
        <v>471000000</v>
      </c>
      <c r="Y686" s="15">
        <f>_xlfn.XLOOKUP(T_Youtuber3[[#This Row],[CtrID]],T_Country[CtID],T_Country[Latitude])</f>
        <v>20.593679999999999</v>
      </c>
      <c r="Z686" s="15">
        <f>_xlfn.XLOOKUP(T_Youtuber3[[#This Row],[CtrID]],T_Country[CtID],T_Country[Longitude])</f>
        <v>78.962879999999998</v>
      </c>
    </row>
    <row r="687" spans="1:26">
      <c r="A687" s="15">
        <v>686</v>
      </c>
      <c r="B687" s="15" t="s">
        <v>591</v>
      </c>
      <c r="C687" s="15">
        <v>20100000</v>
      </c>
      <c r="D687" s="16">
        <v>10400000000</v>
      </c>
      <c r="E687" s="17">
        <v>4</v>
      </c>
      <c r="F687" s="15">
        <v>0</v>
      </c>
      <c r="G687" s="15">
        <v>7</v>
      </c>
      <c r="H687" s="15">
        <v>4057944</v>
      </c>
      <c r="I687" s="15" t="s">
        <v>39</v>
      </c>
      <c r="J687" s="15">
        <v>7471</v>
      </c>
      <c r="K687" s="15" t="s">
        <v>39</v>
      </c>
      <c r="L687" s="15">
        <v>0</v>
      </c>
      <c r="M687" s="15">
        <v>0</v>
      </c>
      <c r="N687" s="15">
        <v>0</v>
      </c>
      <c r="O687" s="15">
        <v>0</v>
      </c>
      <c r="P687" s="15" t="s">
        <v>39</v>
      </c>
      <c r="Q687" s="18">
        <v>41349</v>
      </c>
      <c r="R687" s="15" t="str">
        <f>INDEX(T_Category[category],MATCH(T_Youtuber3[[#This Row],[CatID]],T_Category[CatID],1))</f>
        <v>Entertainment</v>
      </c>
      <c r="S687" s="15" t="str">
        <f>VLOOKUP(T_Youtuber3[[#This Row],[CtrID]],T_Country[#Data],2,1)</f>
        <v>Brazil</v>
      </c>
      <c r="T687" s="15" t="str">
        <f>VLOOKUP(T_Youtuber3[[#This Row],[CtrID]],T_Country[#Data],3,0)</f>
        <v>BR</v>
      </c>
      <c r="U687" s="15">
        <f>INDEX(T_Country[Gross tertiary education enrollment (%)],MATCH(T_Youtuber3[[#This Row],[CtrID]],T_Country[CtID],0))</f>
        <v>51.3</v>
      </c>
      <c r="V687" s="19">
        <f>_xlfn.XLOOKUP(T_Youtuber3[[#This Row],[CtrID]],T_Country[CtID],T_Country[Population])</f>
        <v>213000000</v>
      </c>
      <c r="W687" s="15" cm="1">
        <f t="array" ref="W687">_xlfn._xlws.FILTER(T_Country[Unemployment rate],T_Country[CtID]=T_Youtuber3[[#This Row],[CtrID]])</f>
        <v>12.08</v>
      </c>
      <c r="X687" s="15">
        <f>_xlfn.XLOOKUP(T_Youtuber3[[#This Row],[CtrID]],T_Country[CtID],T_Country[Urban_population])</f>
        <v>183000000</v>
      </c>
      <c r="Y687" s="15">
        <f>_xlfn.XLOOKUP(T_Youtuber3[[#This Row],[CtrID]],T_Country[CtID],T_Country[Latitude])</f>
        <v>-14.234999999999999</v>
      </c>
      <c r="Z687" s="15">
        <f>_xlfn.XLOOKUP(T_Youtuber3[[#This Row],[CtrID]],T_Country[CtID],T_Country[Longitude])</f>
        <v>-51.9253</v>
      </c>
    </row>
    <row r="688" spans="1:26">
      <c r="A688" s="15">
        <v>687</v>
      </c>
      <c r="B688" s="15" t="s">
        <v>697</v>
      </c>
      <c r="C688" s="15">
        <v>17900000</v>
      </c>
      <c r="D688" s="16">
        <v>5170000000</v>
      </c>
      <c r="E688" s="17">
        <v>4</v>
      </c>
      <c r="F688" s="15">
        <v>1344</v>
      </c>
      <c r="G688" s="15">
        <v>3</v>
      </c>
      <c r="H688" s="15">
        <v>1294</v>
      </c>
      <c r="I688" s="15">
        <v>9</v>
      </c>
      <c r="J688" s="15">
        <v>35</v>
      </c>
      <c r="K688" s="15">
        <v>27545000</v>
      </c>
      <c r="L688" s="15">
        <v>6900</v>
      </c>
      <c r="M688" s="15">
        <v>110200</v>
      </c>
      <c r="N688" s="15">
        <v>82600</v>
      </c>
      <c r="O688" s="15">
        <v>1300000</v>
      </c>
      <c r="P688" s="15">
        <v>100000</v>
      </c>
      <c r="Q688" s="18">
        <v>41379</v>
      </c>
      <c r="R688" s="15" t="str">
        <f>INDEX(T_Category[category],MATCH(T_Youtuber3[[#This Row],[CatID]],T_Category[CatID],1))</f>
        <v>Entertainment</v>
      </c>
      <c r="S688" s="15" t="str">
        <f>VLOOKUP(T_Youtuber3[[#This Row],[CtrID]],T_Country[#Data],2,1)</f>
        <v>Argentina</v>
      </c>
      <c r="T688" s="15" t="str">
        <f>VLOOKUP(T_Youtuber3[[#This Row],[CtrID]],T_Country[#Data],3,0)</f>
        <v>AR</v>
      </c>
      <c r="U688" s="15">
        <f>INDEX(T_Country[Gross tertiary education enrollment (%)],MATCH(T_Youtuber3[[#This Row],[CtrID]],T_Country[CtID],0))</f>
        <v>90</v>
      </c>
      <c r="V688" s="19">
        <f>_xlfn.XLOOKUP(T_Youtuber3[[#This Row],[CtrID]],T_Country[CtID],T_Country[Population])</f>
        <v>44938712</v>
      </c>
      <c r="W688" s="15" cm="1">
        <f t="array" ref="W688">_xlfn._xlws.FILTER(T_Country[Unemployment rate],T_Country[CtID]=T_Youtuber3[[#This Row],[CtrID]])</f>
        <v>9.7899999999999991</v>
      </c>
      <c r="X688" s="15">
        <f>_xlfn.XLOOKUP(T_Youtuber3[[#This Row],[CtrID]],T_Country[CtID],T_Country[Urban_population])</f>
        <v>41339571</v>
      </c>
      <c r="Y688" s="15">
        <f>_xlfn.XLOOKUP(T_Youtuber3[[#This Row],[CtrID]],T_Country[CtID],T_Country[Latitude])</f>
        <v>-38.4161</v>
      </c>
      <c r="Z688" s="15">
        <f>_xlfn.XLOOKUP(T_Youtuber3[[#This Row],[CtrID]],T_Country[CtID],T_Country[Longitude])</f>
        <v>-63.616700000000002</v>
      </c>
    </row>
    <row r="689" spans="1:26">
      <c r="A689" s="15">
        <v>688</v>
      </c>
      <c r="B689" s="15" t="s">
        <v>1293</v>
      </c>
      <c r="C689" s="15">
        <v>12300000</v>
      </c>
      <c r="D689" s="16">
        <v>374000000</v>
      </c>
      <c r="E689" s="17">
        <v>6</v>
      </c>
      <c r="F689" s="15">
        <v>39</v>
      </c>
      <c r="G689" s="15">
        <v>42</v>
      </c>
      <c r="H689" s="15">
        <v>35112</v>
      </c>
      <c r="I689" s="15">
        <v>4</v>
      </c>
      <c r="J689" s="15">
        <v>69</v>
      </c>
      <c r="K689" s="15">
        <v>3871000</v>
      </c>
      <c r="L689" s="15">
        <v>968</v>
      </c>
      <c r="M689" s="15">
        <v>15500</v>
      </c>
      <c r="N689" s="15">
        <v>11600</v>
      </c>
      <c r="O689" s="15">
        <v>185800</v>
      </c>
      <c r="P689" s="15">
        <v>100000</v>
      </c>
      <c r="Q689" s="18">
        <v>41038</v>
      </c>
      <c r="R689" s="15" t="str">
        <f>INDEX(T_Category[category],MATCH(T_Youtuber3[[#This Row],[CatID]],T_Category[CatID],1))</f>
        <v>Gaming</v>
      </c>
      <c r="S689" s="15" t="str">
        <f>VLOOKUP(T_Youtuber3[[#This Row],[CtrID]],T_Country[#Data],2,1)</f>
        <v>Sweden</v>
      </c>
      <c r="T689" s="15" t="str">
        <f>VLOOKUP(T_Youtuber3[[#This Row],[CtrID]],T_Country[#Data],3,0)</f>
        <v>SE</v>
      </c>
      <c r="U689" s="15">
        <f>INDEX(T_Country[Gross tertiary education enrollment (%)],MATCH(T_Youtuber3[[#This Row],[CtrID]],T_Country[CtID],0))</f>
        <v>67</v>
      </c>
      <c r="V689" s="19">
        <f>_xlfn.XLOOKUP(T_Youtuber3[[#This Row],[CtrID]],T_Country[CtID],T_Country[Population])</f>
        <v>10285453</v>
      </c>
      <c r="W689" s="15" cm="1">
        <f t="array" ref="W689">_xlfn._xlws.FILTER(T_Country[Unemployment rate],T_Country[CtID]=T_Youtuber3[[#This Row],[CtrID]])</f>
        <v>6.48</v>
      </c>
      <c r="X689" s="15">
        <f>_xlfn.XLOOKUP(T_Youtuber3[[#This Row],[CtrID]],T_Country[CtID],T_Country[Urban_population])</f>
        <v>9021165</v>
      </c>
      <c r="Y689" s="15">
        <f>_xlfn.XLOOKUP(T_Youtuber3[[#This Row],[CtrID]],T_Country[CtID],T_Country[Latitude])</f>
        <v>60.128160000000001</v>
      </c>
      <c r="Z689" s="15">
        <f>_xlfn.XLOOKUP(T_Youtuber3[[#This Row],[CtrID]],T_Country[CtID],T_Country[Longitude])</f>
        <v>18.6435</v>
      </c>
    </row>
    <row r="690" spans="1:26">
      <c r="A690" s="15">
        <v>689</v>
      </c>
      <c r="B690" s="15" t="s">
        <v>883</v>
      </c>
      <c r="C690" s="15">
        <v>15400000</v>
      </c>
      <c r="D690" s="16">
        <v>5470000000</v>
      </c>
      <c r="E690" s="17">
        <v>13</v>
      </c>
      <c r="F690" s="15">
        <v>1756</v>
      </c>
      <c r="G690" s="15">
        <v>49</v>
      </c>
      <c r="H690" s="15">
        <v>1201</v>
      </c>
      <c r="I690" s="15">
        <v>147</v>
      </c>
      <c r="J690" s="15">
        <v>42</v>
      </c>
      <c r="K690" s="15">
        <v>1583000</v>
      </c>
      <c r="L690" s="15">
        <v>396</v>
      </c>
      <c r="M690" s="15">
        <v>6300</v>
      </c>
      <c r="N690" s="15">
        <v>4700</v>
      </c>
      <c r="O690" s="15">
        <v>76000</v>
      </c>
      <c r="P690" s="15" t="s">
        <v>39</v>
      </c>
      <c r="Q690" s="18">
        <v>41498</v>
      </c>
      <c r="R690" s="15" t="str">
        <f>INDEX(T_Category[category],MATCH(T_Youtuber3[[#This Row],[CatID]],T_Category[CatID],1))</f>
        <v>People &amp; Blogs</v>
      </c>
      <c r="S690" s="15" t="str">
        <f>VLOOKUP(T_Youtuber3[[#This Row],[CtrID]],T_Country[#Data],2,1)</f>
        <v>United States</v>
      </c>
      <c r="T690" s="15" t="str">
        <f>VLOOKUP(T_Youtuber3[[#This Row],[CtrID]],T_Country[#Data],3,0)</f>
        <v>US</v>
      </c>
      <c r="U690" s="15">
        <f>INDEX(T_Country[Gross tertiary education enrollment (%)],MATCH(T_Youtuber3[[#This Row],[CtrID]],T_Country[CtID],0))</f>
        <v>88.2</v>
      </c>
      <c r="V690" s="19">
        <f>_xlfn.XLOOKUP(T_Youtuber3[[#This Row],[CtrID]],T_Country[CtID],T_Country[Population])</f>
        <v>328000000</v>
      </c>
      <c r="W690" s="15" cm="1">
        <f t="array" ref="W690">_xlfn._xlws.FILTER(T_Country[Unemployment rate],T_Country[CtID]=T_Youtuber3[[#This Row],[CtrID]])</f>
        <v>14.7</v>
      </c>
      <c r="X690" s="15">
        <f>_xlfn.XLOOKUP(T_Youtuber3[[#This Row],[CtrID]],T_Country[CtID],T_Country[Urban_population])</f>
        <v>271000000</v>
      </c>
      <c r="Y690" s="15">
        <f>_xlfn.XLOOKUP(T_Youtuber3[[#This Row],[CtrID]],T_Country[CtID],T_Country[Latitude])</f>
        <v>37.090240000000001</v>
      </c>
      <c r="Z690" s="15">
        <f>_xlfn.XLOOKUP(T_Youtuber3[[#This Row],[CtrID]],T_Country[CtID],T_Country[Longitude])</f>
        <v>-95.712900000000005</v>
      </c>
    </row>
    <row r="691" spans="1:26">
      <c r="A691" s="15">
        <v>690</v>
      </c>
      <c r="B691" s="15" t="s">
        <v>548</v>
      </c>
      <c r="C691" s="15">
        <v>20900000</v>
      </c>
      <c r="D691" s="16">
        <v>17300000000</v>
      </c>
      <c r="E691" s="17">
        <v>9</v>
      </c>
      <c r="F691" s="15">
        <v>6</v>
      </c>
      <c r="G691" s="15">
        <v>49</v>
      </c>
      <c r="H691" s="15">
        <v>2595710</v>
      </c>
      <c r="I691" s="15">
        <v>5417</v>
      </c>
      <c r="J691" s="15">
        <v>4067</v>
      </c>
      <c r="K691" s="15">
        <v>99</v>
      </c>
      <c r="L691" s="15">
        <v>0.02</v>
      </c>
      <c r="M691" s="15">
        <v>0.4</v>
      </c>
      <c r="N691" s="15">
        <v>0.3</v>
      </c>
      <c r="O691" s="15">
        <v>5</v>
      </c>
      <c r="P691" s="15" t="s">
        <v>39</v>
      </c>
      <c r="Q691" s="18">
        <v>38929</v>
      </c>
      <c r="R691" s="15" t="str">
        <f>INDEX(T_Category[category],MATCH(T_Youtuber3[[#This Row],[CatID]],T_Category[CatID],1))</f>
        <v>Music</v>
      </c>
      <c r="S691" s="15" t="str">
        <f>VLOOKUP(T_Youtuber3[[#This Row],[CtrID]],T_Country[#Data],2,1)</f>
        <v>United States</v>
      </c>
      <c r="T691" s="15" t="str">
        <f>VLOOKUP(T_Youtuber3[[#This Row],[CtrID]],T_Country[#Data],3,0)</f>
        <v>US</v>
      </c>
      <c r="U691" s="15">
        <f>INDEX(T_Country[Gross tertiary education enrollment (%)],MATCH(T_Youtuber3[[#This Row],[CtrID]],T_Country[CtID],0))</f>
        <v>88.2</v>
      </c>
      <c r="V691" s="19">
        <f>_xlfn.XLOOKUP(T_Youtuber3[[#This Row],[CtrID]],T_Country[CtID],T_Country[Population])</f>
        <v>328000000</v>
      </c>
      <c r="W691" s="15" cm="1">
        <f t="array" ref="W691">_xlfn._xlws.FILTER(T_Country[Unemployment rate],T_Country[CtID]=T_Youtuber3[[#This Row],[CtrID]])</f>
        <v>14.7</v>
      </c>
      <c r="X691" s="15">
        <f>_xlfn.XLOOKUP(T_Youtuber3[[#This Row],[CtrID]],T_Country[CtID],T_Country[Urban_population])</f>
        <v>271000000</v>
      </c>
      <c r="Y691" s="15">
        <f>_xlfn.XLOOKUP(T_Youtuber3[[#This Row],[CtrID]],T_Country[CtID],T_Country[Latitude])</f>
        <v>37.090240000000001</v>
      </c>
      <c r="Z691" s="15">
        <f>_xlfn.XLOOKUP(T_Youtuber3[[#This Row],[CtrID]],T_Country[CtID],T_Country[Longitude])</f>
        <v>-95.712900000000005</v>
      </c>
    </row>
    <row r="692" spans="1:26">
      <c r="A692" s="15">
        <v>691</v>
      </c>
      <c r="B692" s="15" t="s">
        <v>1025</v>
      </c>
      <c r="C692" s="15">
        <v>14400000</v>
      </c>
      <c r="D692" s="16">
        <v>4600000000</v>
      </c>
      <c r="E692" s="17">
        <v>7</v>
      </c>
      <c r="F692" s="15">
        <v>1248</v>
      </c>
      <c r="G692" s="15">
        <v>49</v>
      </c>
      <c r="H692" s="15">
        <v>1552</v>
      </c>
      <c r="I692" s="15">
        <v>157</v>
      </c>
      <c r="J692" s="15">
        <v>27</v>
      </c>
      <c r="K692" s="15">
        <v>26683000</v>
      </c>
      <c r="L692" s="15">
        <v>6700</v>
      </c>
      <c r="M692" s="15">
        <v>106700</v>
      </c>
      <c r="N692" s="15">
        <v>80000</v>
      </c>
      <c r="O692" s="15">
        <v>1300000</v>
      </c>
      <c r="P692" s="15" t="s">
        <v>39</v>
      </c>
      <c r="Q692" s="18">
        <v>40276</v>
      </c>
      <c r="R692" s="15" t="str">
        <f>INDEX(T_Category[category],MATCH(T_Youtuber3[[#This Row],[CatID]],T_Category[CatID],1))</f>
        <v>Howto &amp; Style</v>
      </c>
      <c r="S692" s="15" t="str">
        <f>VLOOKUP(T_Youtuber3[[#This Row],[CtrID]],T_Country[#Data],2,1)</f>
        <v>United States</v>
      </c>
      <c r="T692" s="15" t="str">
        <f>VLOOKUP(T_Youtuber3[[#This Row],[CtrID]],T_Country[#Data],3,0)</f>
        <v>US</v>
      </c>
      <c r="U692" s="15">
        <f>INDEX(T_Country[Gross tertiary education enrollment (%)],MATCH(T_Youtuber3[[#This Row],[CtrID]],T_Country[CtID],0))</f>
        <v>88.2</v>
      </c>
      <c r="V692" s="19">
        <f>_xlfn.XLOOKUP(T_Youtuber3[[#This Row],[CtrID]],T_Country[CtID],T_Country[Population])</f>
        <v>328000000</v>
      </c>
      <c r="W692" s="15" cm="1">
        <f t="array" ref="W692">_xlfn._xlws.FILTER(T_Country[Unemployment rate],T_Country[CtID]=T_Youtuber3[[#This Row],[CtrID]])</f>
        <v>14.7</v>
      </c>
      <c r="X692" s="15">
        <f>_xlfn.XLOOKUP(T_Youtuber3[[#This Row],[CtrID]],T_Country[CtID],T_Country[Urban_population])</f>
        <v>271000000</v>
      </c>
      <c r="Y692" s="15">
        <f>_xlfn.XLOOKUP(T_Youtuber3[[#This Row],[CtrID]],T_Country[CtID],T_Country[Latitude])</f>
        <v>37.090240000000001</v>
      </c>
      <c r="Z692" s="15">
        <f>_xlfn.XLOOKUP(T_Youtuber3[[#This Row],[CtrID]],T_Country[CtID],T_Country[Longitude])</f>
        <v>-95.712900000000005</v>
      </c>
    </row>
    <row r="693" spans="1:26">
      <c r="A693" s="15">
        <v>692</v>
      </c>
      <c r="B693" s="15" t="s">
        <v>507</v>
      </c>
      <c r="C693" s="15">
        <v>21800000</v>
      </c>
      <c r="D693" s="16">
        <v>19300000000</v>
      </c>
      <c r="E693" s="17">
        <v>9</v>
      </c>
      <c r="F693" s="15">
        <v>135</v>
      </c>
      <c r="G693" s="15">
        <v>38</v>
      </c>
      <c r="H693" s="15">
        <v>926975</v>
      </c>
      <c r="I693" s="15" t="s">
        <v>39</v>
      </c>
      <c r="J693" s="15">
        <v>2709</v>
      </c>
      <c r="K693" s="15">
        <v>10571</v>
      </c>
      <c r="L693" s="15">
        <v>3</v>
      </c>
      <c r="M693" s="15">
        <v>42</v>
      </c>
      <c r="N693" s="15">
        <v>32</v>
      </c>
      <c r="O693" s="15">
        <v>507</v>
      </c>
      <c r="P693" s="15">
        <v>100</v>
      </c>
      <c r="Q693" s="18">
        <v>40843</v>
      </c>
      <c r="R693" s="15" t="str">
        <f>INDEX(T_Category[category],MATCH(T_Youtuber3[[#This Row],[CatID]],T_Category[CatID],1))</f>
        <v>Music</v>
      </c>
      <c r="S693" s="15" t="str">
        <f>VLOOKUP(T_Youtuber3[[#This Row],[CtrID]],T_Country[#Data],2,1)</f>
        <v>Saudi Arabia</v>
      </c>
      <c r="T693" s="15" t="str">
        <f>VLOOKUP(T_Youtuber3[[#This Row],[CtrID]],T_Country[#Data],3,0)</f>
        <v>SA</v>
      </c>
      <c r="U693" s="15">
        <f>INDEX(T_Country[Gross tertiary education enrollment (%)],MATCH(T_Youtuber3[[#This Row],[CtrID]],T_Country[CtID],0))</f>
        <v>68</v>
      </c>
      <c r="V693" s="19">
        <f>_xlfn.XLOOKUP(T_Youtuber3[[#This Row],[CtrID]],T_Country[CtID],T_Country[Population])</f>
        <v>34268528</v>
      </c>
      <c r="W693" s="15" cm="1">
        <f t="array" ref="W693">_xlfn._xlws.FILTER(T_Country[Unemployment rate],T_Country[CtID]=T_Youtuber3[[#This Row],[CtrID]])</f>
        <v>5.93</v>
      </c>
      <c r="X693" s="15">
        <f>_xlfn.XLOOKUP(T_Youtuber3[[#This Row],[CtrID]],T_Country[CtID],T_Country[Urban_population])</f>
        <v>28807838</v>
      </c>
      <c r="Y693" s="15">
        <f>_xlfn.XLOOKUP(T_Youtuber3[[#This Row],[CtrID]],T_Country[CtID],T_Country[Latitude])</f>
        <v>23.885940000000002</v>
      </c>
      <c r="Z693" s="15">
        <f>_xlfn.XLOOKUP(T_Youtuber3[[#This Row],[CtrID]],T_Country[CtID],T_Country[Longitude])</f>
        <v>45.079160000000002</v>
      </c>
    </row>
    <row r="694" spans="1:26">
      <c r="A694" s="15">
        <v>693</v>
      </c>
      <c r="B694" s="15" t="s">
        <v>854</v>
      </c>
      <c r="C694" s="15">
        <v>15800000</v>
      </c>
      <c r="D694" s="16">
        <v>13100000000</v>
      </c>
      <c r="E694" s="17">
        <v>5</v>
      </c>
      <c r="F694" s="15">
        <v>10441</v>
      </c>
      <c r="G694" s="15">
        <v>49</v>
      </c>
      <c r="H694" s="15">
        <v>285</v>
      </c>
      <c r="I694" s="15">
        <v>143</v>
      </c>
      <c r="J694" s="15">
        <v>32</v>
      </c>
      <c r="K694" s="15">
        <v>25738000</v>
      </c>
      <c r="L694" s="15">
        <v>6400</v>
      </c>
      <c r="M694" s="15">
        <v>103000</v>
      </c>
      <c r="N694" s="15">
        <v>77200</v>
      </c>
      <c r="O694" s="15">
        <v>1200000</v>
      </c>
      <c r="P694" s="15">
        <v>100000</v>
      </c>
      <c r="Q694" s="18">
        <v>40634</v>
      </c>
      <c r="R694" s="15" t="str">
        <f>INDEX(T_Category[category],MATCH(T_Youtuber3[[#This Row],[CatID]],T_Category[CatID],1))</f>
        <v>Film &amp; Animation</v>
      </c>
      <c r="S694" s="15" t="str">
        <f>VLOOKUP(T_Youtuber3[[#This Row],[CtrID]],T_Country[#Data],2,1)</f>
        <v>United States</v>
      </c>
      <c r="T694" s="15" t="str">
        <f>VLOOKUP(T_Youtuber3[[#This Row],[CtrID]],T_Country[#Data],3,0)</f>
        <v>US</v>
      </c>
      <c r="U694" s="15">
        <f>INDEX(T_Country[Gross tertiary education enrollment (%)],MATCH(T_Youtuber3[[#This Row],[CtrID]],T_Country[CtID],0))</f>
        <v>88.2</v>
      </c>
      <c r="V694" s="19">
        <f>_xlfn.XLOOKUP(T_Youtuber3[[#This Row],[CtrID]],T_Country[CtID],T_Country[Population])</f>
        <v>328000000</v>
      </c>
      <c r="W694" s="15" cm="1">
        <f t="array" ref="W694">_xlfn._xlws.FILTER(T_Country[Unemployment rate],T_Country[CtID]=T_Youtuber3[[#This Row],[CtrID]])</f>
        <v>14.7</v>
      </c>
      <c r="X694" s="15">
        <f>_xlfn.XLOOKUP(T_Youtuber3[[#This Row],[CtrID]],T_Country[CtID],T_Country[Urban_population])</f>
        <v>271000000</v>
      </c>
      <c r="Y694" s="15">
        <f>_xlfn.XLOOKUP(T_Youtuber3[[#This Row],[CtrID]],T_Country[CtID],T_Country[Latitude])</f>
        <v>37.090240000000001</v>
      </c>
      <c r="Z694" s="15">
        <f>_xlfn.XLOOKUP(T_Youtuber3[[#This Row],[CtrID]],T_Country[CtID],T_Country[Longitude])</f>
        <v>-95.712900000000005</v>
      </c>
    </row>
    <row r="695" spans="1:26">
      <c r="A695" s="15">
        <v>694</v>
      </c>
      <c r="B695" s="15" t="s">
        <v>293</v>
      </c>
      <c r="C695" s="15">
        <v>30700000</v>
      </c>
      <c r="D695" s="16">
        <v>3150000000</v>
      </c>
      <c r="E695" s="17">
        <v>2</v>
      </c>
      <c r="F695" s="15">
        <v>67</v>
      </c>
      <c r="G695" s="15">
        <v>19</v>
      </c>
      <c r="H695" s="15">
        <v>2687</v>
      </c>
      <c r="I695" s="15">
        <v>41</v>
      </c>
      <c r="J695" s="15">
        <v>45</v>
      </c>
      <c r="K695" s="15">
        <v>31822000</v>
      </c>
      <c r="L695" s="15">
        <v>8000</v>
      </c>
      <c r="M695" s="15">
        <v>127300</v>
      </c>
      <c r="N695" s="15">
        <v>95500</v>
      </c>
      <c r="O695" s="15">
        <v>1500000</v>
      </c>
      <c r="P695" s="15">
        <v>300000</v>
      </c>
      <c r="Q695" s="18">
        <v>42663</v>
      </c>
      <c r="R695" s="15" t="str">
        <f>INDEX(T_Category[category],MATCH(T_Youtuber3[[#This Row],[CatID]],T_Category[CatID],1))</f>
        <v>Comedy</v>
      </c>
      <c r="S695" s="15" t="str">
        <f>VLOOKUP(T_Youtuber3[[#This Row],[CtrID]],T_Country[#Data],2,1)</f>
        <v>India</v>
      </c>
      <c r="T695" s="15" t="str">
        <f>VLOOKUP(T_Youtuber3[[#This Row],[CtrID]],T_Country[#Data],3,0)</f>
        <v>IN</v>
      </c>
      <c r="U695" s="15">
        <f>INDEX(T_Country[Gross tertiary education enrollment (%)],MATCH(T_Youtuber3[[#This Row],[CtrID]],T_Country[CtID],0))</f>
        <v>28.1</v>
      </c>
      <c r="V695" s="19">
        <f>_xlfn.XLOOKUP(T_Youtuber3[[#This Row],[CtrID]],T_Country[CtID],T_Country[Population])</f>
        <v>1370000000</v>
      </c>
      <c r="W695" s="15" cm="1">
        <f t="array" ref="W695">_xlfn._xlws.FILTER(T_Country[Unemployment rate],T_Country[CtID]=T_Youtuber3[[#This Row],[CtrID]])</f>
        <v>5.36</v>
      </c>
      <c r="X695" s="15">
        <f>_xlfn.XLOOKUP(T_Youtuber3[[#This Row],[CtrID]],T_Country[CtID],T_Country[Urban_population])</f>
        <v>471000000</v>
      </c>
      <c r="Y695" s="15">
        <f>_xlfn.XLOOKUP(T_Youtuber3[[#This Row],[CtrID]],T_Country[CtID],T_Country[Latitude])</f>
        <v>20.593679999999999</v>
      </c>
      <c r="Z695" s="15">
        <f>_xlfn.XLOOKUP(T_Youtuber3[[#This Row],[CtrID]],T_Country[CtID],T_Country[Longitude])</f>
        <v>78.962879999999998</v>
      </c>
    </row>
    <row r="696" spans="1:26">
      <c r="A696" s="15">
        <v>695</v>
      </c>
      <c r="B696" s="15" t="s">
        <v>1029</v>
      </c>
      <c r="C696" s="15">
        <v>14400000</v>
      </c>
      <c r="D696" s="16">
        <v>8010000000</v>
      </c>
      <c r="E696" s="17">
        <v>4</v>
      </c>
      <c r="F696" s="15">
        <v>5628</v>
      </c>
      <c r="G696" s="15">
        <v>19</v>
      </c>
      <c r="H696" s="15">
        <v>647</v>
      </c>
      <c r="I696" s="15">
        <v>108</v>
      </c>
      <c r="J696" s="15">
        <v>152</v>
      </c>
      <c r="K696" s="16">
        <v>213000000</v>
      </c>
      <c r="L696" s="15">
        <v>53200</v>
      </c>
      <c r="M696" s="15">
        <v>850600</v>
      </c>
      <c r="N696" s="15">
        <v>637900</v>
      </c>
      <c r="O696" s="15">
        <v>10200000</v>
      </c>
      <c r="P696" s="15">
        <v>200000</v>
      </c>
      <c r="Q696" s="18">
        <v>44128</v>
      </c>
      <c r="R696" s="15" t="str">
        <f>INDEX(T_Category[category],MATCH(T_Youtuber3[[#This Row],[CatID]],T_Category[CatID],1))</f>
        <v>Entertainment</v>
      </c>
      <c r="S696" s="15" t="str">
        <f>VLOOKUP(T_Youtuber3[[#This Row],[CtrID]],T_Country[#Data],2,1)</f>
        <v>India</v>
      </c>
      <c r="T696" s="15" t="str">
        <f>VLOOKUP(T_Youtuber3[[#This Row],[CtrID]],T_Country[#Data],3,0)</f>
        <v>IN</v>
      </c>
      <c r="U696" s="15">
        <f>INDEX(T_Country[Gross tertiary education enrollment (%)],MATCH(T_Youtuber3[[#This Row],[CtrID]],T_Country[CtID],0))</f>
        <v>28.1</v>
      </c>
      <c r="V696" s="19">
        <f>_xlfn.XLOOKUP(T_Youtuber3[[#This Row],[CtrID]],T_Country[CtID],T_Country[Population])</f>
        <v>1370000000</v>
      </c>
      <c r="W696" s="15" cm="1">
        <f t="array" ref="W696">_xlfn._xlws.FILTER(T_Country[Unemployment rate],T_Country[CtID]=T_Youtuber3[[#This Row],[CtrID]])</f>
        <v>5.36</v>
      </c>
      <c r="X696" s="15">
        <f>_xlfn.XLOOKUP(T_Youtuber3[[#This Row],[CtrID]],T_Country[CtID],T_Country[Urban_population])</f>
        <v>471000000</v>
      </c>
      <c r="Y696" s="15">
        <f>_xlfn.XLOOKUP(T_Youtuber3[[#This Row],[CtrID]],T_Country[CtID],T_Country[Latitude])</f>
        <v>20.593679999999999</v>
      </c>
      <c r="Z696" s="15">
        <f>_xlfn.XLOOKUP(T_Youtuber3[[#This Row],[CtrID]],T_Country[CtID],T_Country[Longitude])</f>
        <v>78.962879999999998</v>
      </c>
    </row>
    <row r="697" spans="1:26">
      <c r="A697" s="15">
        <v>696</v>
      </c>
      <c r="B697" s="15" t="s">
        <v>670</v>
      </c>
      <c r="C697" s="15">
        <v>18400000</v>
      </c>
      <c r="D697" s="16">
        <v>11500000000</v>
      </c>
      <c r="E697" s="17">
        <v>9</v>
      </c>
      <c r="F697" s="15">
        <v>3159</v>
      </c>
      <c r="G697" s="15">
        <v>44</v>
      </c>
      <c r="H697" s="15">
        <v>346</v>
      </c>
      <c r="I697" s="15">
        <v>6</v>
      </c>
      <c r="J697" s="15">
        <v>103</v>
      </c>
      <c r="K697" s="15">
        <v>54133000</v>
      </c>
      <c r="L697" s="15">
        <v>13500</v>
      </c>
      <c r="M697" s="15">
        <v>216500</v>
      </c>
      <c r="N697" s="15">
        <v>162400</v>
      </c>
      <c r="O697" s="15">
        <v>2600000</v>
      </c>
      <c r="P697" s="15">
        <v>100000</v>
      </c>
      <c r="Q697" s="18">
        <v>40610</v>
      </c>
      <c r="R697" s="15" t="str">
        <f>INDEX(T_Category[category],MATCH(T_Youtuber3[[#This Row],[CatID]],T_Category[CatID],1))</f>
        <v>Music</v>
      </c>
      <c r="S697" s="15" t="str">
        <f>VLOOKUP(T_Youtuber3[[#This Row],[CtrID]],T_Country[#Data],2,1)</f>
        <v>Thailand</v>
      </c>
      <c r="T697" s="15" t="str">
        <f>VLOOKUP(T_Youtuber3[[#This Row],[CtrID]],T_Country[#Data],3,0)</f>
        <v>TH</v>
      </c>
      <c r="U697" s="15">
        <f>INDEX(T_Country[Gross tertiary education enrollment (%)],MATCH(T_Youtuber3[[#This Row],[CtrID]],T_Country[CtID],0))</f>
        <v>49.3</v>
      </c>
      <c r="V697" s="19">
        <f>_xlfn.XLOOKUP(T_Youtuber3[[#This Row],[CtrID]],T_Country[CtID],T_Country[Population])</f>
        <v>69625582</v>
      </c>
      <c r="W697" s="15" cm="1">
        <f t="array" ref="W697">_xlfn._xlws.FILTER(T_Country[Unemployment rate],T_Country[CtID]=T_Youtuber3[[#This Row],[CtrID]])</f>
        <v>0.75</v>
      </c>
      <c r="X697" s="15">
        <f>_xlfn.XLOOKUP(T_Youtuber3[[#This Row],[CtrID]],T_Country[CtID],T_Country[Urban_population])</f>
        <v>35294600</v>
      </c>
      <c r="Y697" s="15">
        <f>_xlfn.XLOOKUP(T_Youtuber3[[#This Row],[CtrID]],T_Country[CtID],T_Country[Latitude])</f>
        <v>15.87003</v>
      </c>
      <c r="Z697" s="15">
        <f>_xlfn.XLOOKUP(T_Youtuber3[[#This Row],[CtrID]],T_Country[CtID],T_Country[Longitude])</f>
        <v>100.99250000000001</v>
      </c>
    </row>
    <row r="698" spans="1:26">
      <c r="A698" s="15">
        <v>697</v>
      </c>
      <c r="B698" s="15" t="s">
        <v>918</v>
      </c>
      <c r="C698" s="15">
        <v>15100000</v>
      </c>
      <c r="D698" s="16">
        <v>9480000000</v>
      </c>
      <c r="E698" s="17">
        <v>2</v>
      </c>
      <c r="F698" s="15">
        <v>921</v>
      </c>
      <c r="G698" s="15">
        <v>3</v>
      </c>
      <c r="H698" s="15">
        <v>491</v>
      </c>
      <c r="I698" s="15">
        <v>13</v>
      </c>
      <c r="J698" s="15">
        <v>28</v>
      </c>
      <c r="K698" s="16">
        <v>512000000</v>
      </c>
      <c r="L698" s="15">
        <v>128100</v>
      </c>
      <c r="M698" s="15">
        <v>2000000</v>
      </c>
      <c r="N698" s="15">
        <v>1500000</v>
      </c>
      <c r="O698" s="15">
        <v>24600000</v>
      </c>
      <c r="P698" s="15">
        <v>700000</v>
      </c>
      <c r="Q698" s="18">
        <v>42584</v>
      </c>
      <c r="R698" s="15" t="str">
        <f>INDEX(T_Category[category],MATCH(T_Youtuber3[[#This Row],[CatID]],T_Category[CatID],1))</f>
        <v>Comedy</v>
      </c>
      <c r="S698" s="15" t="str">
        <f>VLOOKUP(T_Youtuber3[[#This Row],[CtrID]],T_Country[#Data],2,1)</f>
        <v>Argentina</v>
      </c>
      <c r="T698" s="15" t="str">
        <f>VLOOKUP(T_Youtuber3[[#This Row],[CtrID]],T_Country[#Data],3,0)</f>
        <v>AR</v>
      </c>
      <c r="U698" s="15">
        <f>INDEX(T_Country[Gross tertiary education enrollment (%)],MATCH(T_Youtuber3[[#This Row],[CtrID]],T_Country[CtID],0))</f>
        <v>90</v>
      </c>
      <c r="V698" s="19">
        <f>_xlfn.XLOOKUP(T_Youtuber3[[#This Row],[CtrID]],T_Country[CtID],T_Country[Population])</f>
        <v>44938712</v>
      </c>
      <c r="W698" s="15" cm="1">
        <f t="array" ref="W698">_xlfn._xlws.FILTER(T_Country[Unemployment rate],T_Country[CtID]=T_Youtuber3[[#This Row],[CtrID]])</f>
        <v>9.7899999999999991</v>
      </c>
      <c r="X698" s="15">
        <f>_xlfn.XLOOKUP(T_Youtuber3[[#This Row],[CtrID]],T_Country[CtID],T_Country[Urban_population])</f>
        <v>41339571</v>
      </c>
      <c r="Y698" s="15">
        <f>_xlfn.XLOOKUP(T_Youtuber3[[#This Row],[CtrID]],T_Country[CtID],T_Country[Latitude])</f>
        <v>-38.4161</v>
      </c>
      <c r="Z698" s="15">
        <f>_xlfn.XLOOKUP(T_Youtuber3[[#This Row],[CtrID]],T_Country[CtID],T_Country[Longitude])</f>
        <v>-63.616700000000002</v>
      </c>
    </row>
    <row r="699" spans="1:26">
      <c r="A699" s="15">
        <v>698</v>
      </c>
      <c r="B699" s="15" t="s">
        <v>1168</v>
      </c>
      <c r="C699" s="15">
        <v>13100000</v>
      </c>
      <c r="D699" s="16">
        <v>2180000000</v>
      </c>
      <c r="E699" s="17">
        <v>4</v>
      </c>
      <c r="F699" s="15">
        <v>33</v>
      </c>
      <c r="G699" s="15">
        <v>49</v>
      </c>
      <c r="H699" s="15">
        <v>4051001</v>
      </c>
      <c r="I699" s="15">
        <v>7683</v>
      </c>
      <c r="J699" s="15">
        <v>7670</v>
      </c>
      <c r="K699" s="15">
        <v>248</v>
      </c>
      <c r="L699" s="15">
        <v>0.06</v>
      </c>
      <c r="M699" s="15">
        <v>0.99</v>
      </c>
      <c r="N699" s="15">
        <v>0.74</v>
      </c>
      <c r="O699" s="15">
        <v>12</v>
      </c>
      <c r="P699" s="15">
        <v>1</v>
      </c>
      <c r="Q699" s="18">
        <v>44739</v>
      </c>
      <c r="R699" s="15" t="str">
        <f>INDEX(T_Category[category],MATCH(T_Youtuber3[[#This Row],[CatID]],T_Category[CatID],1))</f>
        <v>Entertainment</v>
      </c>
      <c r="S699" s="15" t="str">
        <f>VLOOKUP(T_Youtuber3[[#This Row],[CtrID]],T_Country[#Data],2,1)</f>
        <v>United States</v>
      </c>
      <c r="T699" s="15" t="str">
        <f>VLOOKUP(T_Youtuber3[[#This Row],[CtrID]],T_Country[#Data],3,0)</f>
        <v>US</v>
      </c>
      <c r="U699" s="15">
        <f>INDEX(T_Country[Gross tertiary education enrollment (%)],MATCH(T_Youtuber3[[#This Row],[CtrID]],T_Country[CtID],0))</f>
        <v>88.2</v>
      </c>
      <c r="V699" s="19">
        <f>_xlfn.XLOOKUP(T_Youtuber3[[#This Row],[CtrID]],T_Country[CtID],T_Country[Population])</f>
        <v>328000000</v>
      </c>
      <c r="W699" s="15" cm="1">
        <f t="array" ref="W699">_xlfn._xlws.FILTER(T_Country[Unemployment rate],T_Country[CtID]=T_Youtuber3[[#This Row],[CtrID]])</f>
        <v>14.7</v>
      </c>
      <c r="X699" s="15">
        <f>_xlfn.XLOOKUP(T_Youtuber3[[#This Row],[CtrID]],T_Country[CtID],T_Country[Urban_population])</f>
        <v>271000000</v>
      </c>
      <c r="Y699" s="15">
        <f>_xlfn.XLOOKUP(T_Youtuber3[[#This Row],[CtrID]],T_Country[CtID],T_Country[Latitude])</f>
        <v>37.090240000000001</v>
      </c>
      <c r="Z699" s="15">
        <f>_xlfn.XLOOKUP(T_Youtuber3[[#This Row],[CtrID]],T_Country[CtID],T_Country[Longitude])</f>
        <v>-95.712900000000005</v>
      </c>
    </row>
    <row r="700" spans="1:26">
      <c r="A700" s="15">
        <v>699</v>
      </c>
      <c r="B700" s="15" t="s">
        <v>233</v>
      </c>
      <c r="C700" s="15">
        <v>35200000</v>
      </c>
      <c r="D700" s="16">
        <v>55300000000</v>
      </c>
      <c r="E700" s="17">
        <v>4</v>
      </c>
      <c r="F700" s="15">
        <v>2453</v>
      </c>
      <c r="G700" s="15">
        <v>49</v>
      </c>
      <c r="H700" s="15">
        <v>15</v>
      </c>
      <c r="I700" s="15">
        <v>35</v>
      </c>
      <c r="J700" s="15">
        <v>32</v>
      </c>
      <c r="K700" s="16">
        <v>239000000</v>
      </c>
      <c r="L700" s="15">
        <v>59700</v>
      </c>
      <c r="M700" s="15">
        <v>954500</v>
      </c>
      <c r="N700" s="15">
        <v>715800</v>
      </c>
      <c r="O700" s="15">
        <v>11500000</v>
      </c>
      <c r="P700" s="15">
        <v>200000</v>
      </c>
      <c r="Q700" s="18">
        <v>42080</v>
      </c>
      <c r="R700" s="15" t="str">
        <f>INDEX(T_Category[category],MATCH(T_Youtuber3[[#This Row],[CatID]],T_Category[CatID],1))</f>
        <v>Entertainment</v>
      </c>
      <c r="S700" s="15" t="str">
        <f>VLOOKUP(T_Youtuber3[[#This Row],[CtrID]],T_Country[#Data],2,1)</f>
        <v>United States</v>
      </c>
      <c r="T700" s="15" t="str">
        <f>VLOOKUP(T_Youtuber3[[#This Row],[CtrID]],T_Country[#Data],3,0)</f>
        <v>US</v>
      </c>
      <c r="U700" s="15">
        <f>INDEX(T_Country[Gross tertiary education enrollment (%)],MATCH(T_Youtuber3[[#This Row],[CtrID]],T_Country[CtID],0))</f>
        <v>88.2</v>
      </c>
      <c r="V700" s="19">
        <f>_xlfn.XLOOKUP(T_Youtuber3[[#This Row],[CtrID]],T_Country[CtID],T_Country[Population])</f>
        <v>328000000</v>
      </c>
      <c r="W700" s="15" cm="1">
        <f t="array" ref="W700">_xlfn._xlws.FILTER(T_Country[Unemployment rate],T_Country[CtID]=T_Youtuber3[[#This Row],[CtrID]])</f>
        <v>14.7</v>
      </c>
      <c r="X700" s="15">
        <f>_xlfn.XLOOKUP(T_Youtuber3[[#This Row],[CtrID]],T_Country[CtID],T_Country[Urban_population])</f>
        <v>271000000</v>
      </c>
      <c r="Y700" s="15">
        <f>_xlfn.XLOOKUP(T_Youtuber3[[#This Row],[CtrID]],T_Country[CtID],T_Country[Latitude])</f>
        <v>37.090240000000001</v>
      </c>
      <c r="Z700" s="15">
        <f>_xlfn.XLOOKUP(T_Youtuber3[[#This Row],[CtrID]],T_Country[CtID],T_Country[Longitude])</f>
        <v>-95.712900000000005</v>
      </c>
    </row>
    <row r="701" spans="1:26">
      <c r="A701" s="15">
        <v>700</v>
      </c>
      <c r="B701" s="15" t="s">
        <v>1006</v>
      </c>
      <c r="C701" s="15">
        <v>14500000</v>
      </c>
      <c r="D701" s="16">
        <v>4320000000</v>
      </c>
      <c r="E701" s="17">
        <v>9</v>
      </c>
      <c r="F701" s="15">
        <v>176</v>
      </c>
      <c r="G701" s="15">
        <v>30</v>
      </c>
      <c r="H701" s="15">
        <v>1710</v>
      </c>
      <c r="I701" s="15">
        <v>1</v>
      </c>
      <c r="J701" s="15">
        <v>132</v>
      </c>
      <c r="K701" s="15">
        <v>37577000</v>
      </c>
      <c r="L701" s="15">
        <v>9400</v>
      </c>
      <c r="M701" s="15">
        <v>150300</v>
      </c>
      <c r="N701" s="15">
        <v>112700</v>
      </c>
      <c r="O701" s="15">
        <v>1800000</v>
      </c>
      <c r="P701" s="15" t="s">
        <v>39</v>
      </c>
      <c r="Q701" s="18">
        <v>41265</v>
      </c>
      <c r="R701" s="15" t="str">
        <f>INDEX(T_Category[category],MATCH(T_Youtuber3[[#This Row],[CatID]],T_Category[CatID],1))</f>
        <v>Music</v>
      </c>
      <c r="S701" s="15" t="str">
        <f>VLOOKUP(T_Youtuber3[[#This Row],[CtrID]],T_Country[#Data],2,1)</f>
        <v>Morocco</v>
      </c>
      <c r="T701" s="15" t="str">
        <f>VLOOKUP(T_Youtuber3[[#This Row],[CtrID]],T_Country[#Data],3,0)</f>
        <v>MA</v>
      </c>
      <c r="U701" s="15">
        <f>INDEX(T_Country[Gross tertiary education enrollment (%)],MATCH(T_Youtuber3[[#This Row],[CtrID]],T_Country[CtID],0))</f>
        <v>35.9</v>
      </c>
      <c r="V701" s="19">
        <f>_xlfn.XLOOKUP(T_Youtuber3[[#This Row],[CtrID]],T_Country[CtID],T_Country[Population])</f>
        <v>36910560</v>
      </c>
      <c r="W701" s="15" cm="1">
        <f t="array" ref="W701">_xlfn._xlws.FILTER(T_Country[Unemployment rate],T_Country[CtID]=T_Youtuber3[[#This Row],[CtrID]])</f>
        <v>9.02</v>
      </c>
      <c r="X701" s="15">
        <f>_xlfn.XLOOKUP(T_Youtuber3[[#This Row],[CtrID]],T_Country[CtID],T_Country[Urban_population])</f>
        <v>22975026</v>
      </c>
      <c r="Y701" s="15">
        <f>_xlfn.XLOOKUP(T_Youtuber3[[#This Row],[CtrID]],T_Country[CtID],T_Country[Latitude])</f>
        <v>31.791699999999999</v>
      </c>
      <c r="Z701" s="15">
        <f>_xlfn.XLOOKUP(T_Youtuber3[[#This Row],[CtrID]],T_Country[CtID],T_Country[Longitude])</f>
        <v>-7.0926200000000001</v>
      </c>
    </row>
    <row r="702" spans="1:26">
      <c r="A702" s="15">
        <v>701</v>
      </c>
      <c r="B702" s="15" t="s">
        <v>1272</v>
      </c>
      <c r="C702" s="15">
        <v>12400000</v>
      </c>
      <c r="D702" s="16">
        <v>1110000000</v>
      </c>
      <c r="E702" s="17">
        <v>4</v>
      </c>
      <c r="F702" s="15">
        <v>409</v>
      </c>
      <c r="G702" s="15">
        <v>20</v>
      </c>
      <c r="H702" s="15">
        <v>10271</v>
      </c>
      <c r="I702" s="15">
        <v>34</v>
      </c>
      <c r="J702" s="15">
        <v>172</v>
      </c>
      <c r="K702" s="15">
        <v>806075</v>
      </c>
      <c r="L702" s="15">
        <v>202</v>
      </c>
      <c r="M702" s="15">
        <v>3200</v>
      </c>
      <c r="N702" s="15">
        <v>2400</v>
      </c>
      <c r="O702" s="15">
        <v>38700</v>
      </c>
      <c r="P702" s="15" t="s">
        <v>39</v>
      </c>
      <c r="Q702" s="18">
        <v>41027</v>
      </c>
      <c r="R702" s="15" t="str">
        <f>INDEX(T_Category[category],MATCH(T_Youtuber3[[#This Row],[CatID]],T_Category[CatID],1))</f>
        <v>Entertainment</v>
      </c>
      <c r="S702" s="15" t="str">
        <f>VLOOKUP(T_Youtuber3[[#This Row],[CtrID]],T_Country[#Data],2,1)</f>
        <v>Indonesia</v>
      </c>
      <c r="T702" s="15" t="str">
        <f>VLOOKUP(T_Youtuber3[[#This Row],[CtrID]],T_Country[#Data],3,0)</f>
        <v>ID</v>
      </c>
      <c r="U702" s="15">
        <f>INDEX(T_Country[Gross tertiary education enrollment (%)],MATCH(T_Youtuber3[[#This Row],[CtrID]],T_Country[CtID],0))</f>
        <v>36.299999999999997</v>
      </c>
      <c r="V702" s="19">
        <f>_xlfn.XLOOKUP(T_Youtuber3[[#This Row],[CtrID]],T_Country[CtID],T_Country[Population])</f>
        <v>270000000</v>
      </c>
      <c r="W702" s="15" cm="1">
        <f t="array" ref="W702">_xlfn._xlws.FILTER(T_Country[Unemployment rate],T_Country[CtID]=T_Youtuber3[[#This Row],[CtrID]])</f>
        <v>4.6900000000000004</v>
      </c>
      <c r="X702" s="15">
        <f>_xlfn.XLOOKUP(T_Youtuber3[[#This Row],[CtrID]],T_Country[CtID],T_Country[Urban_population])</f>
        <v>152000000</v>
      </c>
      <c r="Y702" s="15">
        <f>_xlfn.XLOOKUP(T_Youtuber3[[#This Row],[CtrID]],T_Country[CtID],T_Country[Latitude])</f>
        <v>-0.78927999999999998</v>
      </c>
      <c r="Z702" s="15">
        <f>_xlfn.XLOOKUP(T_Youtuber3[[#This Row],[CtrID]],T_Country[CtID],T_Country[Longitude])</f>
        <v>113.9213</v>
      </c>
    </row>
    <row r="703" spans="1:26">
      <c r="A703" s="15">
        <v>702</v>
      </c>
      <c r="B703" s="15" t="s">
        <v>836</v>
      </c>
      <c r="C703" s="15">
        <v>16000000</v>
      </c>
      <c r="D703" s="16">
        <v>6540000000</v>
      </c>
      <c r="E703" s="17">
        <v>13</v>
      </c>
      <c r="F703" s="15">
        <v>453</v>
      </c>
      <c r="G703" s="15">
        <v>19</v>
      </c>
      <c r="H703" s="15">
        <v>921</v>
      </c>
      <c r="I703" s="15" t="s">
        <v>39</v>
      </c>
      <c r="J703" s="15">
        <v>39</v>
      </c>
      <c r="K703" s="15">
        <v>74062000</v>
      </c>
      <c r="L703" s="15">
        <v>18500</v>
      </c>
      <c r="M703" s="15">
        <v>296200</v>
      </c>
      <c r="N703" s="15">
        <v>222200</v>
      </c>
      <c r="O703" s="15">
        <v>3600000</v>
      </c>
      <c r="P703" s="15">
        <v>200000</v>
      </c>
      <c r="Q703" s="18">
        <v>42916</v>
      </c>
      <c r="R703" s="15" t="str">
        <f>INDEX(T_Category[category],MATCH(T_Youtuber3[[#This Row],[CatID]],T_Category[CatID],1))</f>
        <v>People &amp; Blogs</v>
      </c>
      <c r="S703" s="15" t="str">
        <f>VLOOKUP(T_Youtuber3[[#This Row],[CtrID]],T_Country[#Data],2,1)</f>
        <v>India</v>
      </c>
      <c r="T703" s="15" t="str">
        <f>VLOOKUP(T_Youtuber3[[#This Row],[CtrID]],T_Country[#Data],3,0)</f>
        <v>IN</v>
      </c>
      <c r="U703" s="15">
        <f>INDEX(T_Country[Gross tertiary education enrollment (%)],MATCH(T_Youtuber3[[#This Row],[CtrID]],T_Country[CtID],0))</f>
        <v>28.1</v>
      </c>
      <c r="V703" s="19">
        <f>_xlfn.XLOOKUP(T_Youtuber3[[#This Row],[CtrID]],T_Country[CtID],T_Country[Population])</f>
        <v>1370000000</v>
      </c>
      <c r="W703" s="15" cm="1">
        <f t="array" ref="W703">_xlfn._xlws.FILTER(T_Country[Unemployment rate],T_Country[CtID]=T_Youtuber3[[#This Row],[CtrID]])</f>
        <v>5.36</v>
      </c>
      <c r="X703" s="15">
        <f>_xlfn.XLOOKUP(T_Youtuber3[[#This Row],[CtrID]],T_Country[CtID],T_Country[Urban_population])</f>
        <v>471000000</v>
      </c>
      <c r="Y703" s="15">
        <f>_xlfn.XLOOKUP(T_Youtuber3[[#This Row],[CtrID]],T_Country[CtID],T_Country[Latitude])</f>
        <v>20.593679999999999</v>
      </c>
      <c r="Z703" s="15">
        <f>_xlfn.XLOOKUP(T_Youtuber3[[#This Row],[CtrID]],T_Country[CtID],T_Country[Longitude])</f>
        <v>78.962879999999998</v>
      </c>
    </row>
    <row r="704" spans="1:26">
      <c r="A704" s="15">
        <v>703</v>
      </c>
      <c r="B704" s="15" t="s">
        <v>497</v>
      </c>
      <c r="C704" s="15">
        <v>22000000</v>
      </c>
      <c r="D704" s="16">
        <v>18300000000</v>
      </c>
      <c r="E704" s="17">
        <v>4</v>
      </c>
      <c r="F704" s="15">
        <v>6274</v>
      </c>
      <c r="G704" s="15">
        <v>24</v>
      </c>
      <c r="H704" s="15">
        <v>144</v>
      </c>
      <c r="I704" s="15">
        <v>3</v>
      </c>
      <c r="J704" s="15">
        <v>88</v>
      </c>
      <c r="K704" s="16">
        <v>711000000</v>
      </c>
      <c r="L704" s="15">
        <v>177800</v>
      </c>
      <c r="M704" s="15">
        <v>2800000</v>
      </c>
      <c r="N704" s="15">
        <v>2100000</v>
      </c>
      <c r="O704" s="15">
        <v>34100000</v>
      </c>
      <c r="P704" s="15">
        <v>800000</v>
      </c>
      <c r="Q704" s="18">
        <v>44240</v>
      </c>
      <c r="R704" s="15" t="str">
        <f>INDEX(T_Category[category],MATCH(T_Youtuber3[[#This Row],[CatID]],T_Category[CatID],1))</f>
        <v>Entertainment</v>
      </c>
      <c r="S704" s="15" t="str">
        <f>VLOOKUP(T_Youtuber3[[#This Row],[CtrID]],T_Country[#Data],2,1)</f>
        <v>Japan</v>
      </c>
      <c r="T704" s="15" t="str">
        <f>VLOOKUP(T_Youtuber3[[#This Row],[CtrID]],T_Country[#Data],3,0)</f>
        <v>JP</v>
      </c>
      <c r="U704" s="15">
        <f>INDEX(T_Country[Gross tertiary education enrollment (%)],MATCH(T_Youtuber3[[#This Row],[CtrID]],T_Country[CtID],0))</f>
        <v>63.2</v>
      </c>
      <c r="V704" s="19">
        <f>_xlfn.XLOOKUP(T_Youtuber3[[#This Row],[CtrID]],T_Country[CtID],T_Country[Population])</f>
        <v>126000000</v>
      </c>
      <c r="W704" s="15" cm="1">
        <f t="array" ref="W704">_xlfn._xlws.FILTER(T_Country[Unemployment rate],T_Country[CtID]=T_Youtuber3[[#This Row],[CtrID]])</f>
        <v>2.29</v>
      </c>
      <c r="X704" s="15">
        <f>_xlfn.XLOOKUP(T_Youtuber3[[#This Row],[CtrID]],T_Country[CtID],T_Country[Urban_population])</f>
        <v>116000000</v>
      </c>
      <c r="Y704" s="15">
        <f>_xlfn.XLOOKUP(T_Youtuber3[[#This Row],[CtrID]],T_Country[CtID],T_Country[Latitude])</f>
        <v>36.204819999999998</v>
      </c>
      <c r="Z704" s="15">
        <f>_xlfn.XLOOKUP(T_Youtuber3[[#This Row],[CtrID]],T_Country[CtID],T_Country[Longitude])</f>
        <v>138.25290000000001</v>
      </c>
    </row>
    <row r="705" spans="1:26">
      <c r="A705" s="15">
        <v>704</v>
      </c>
      <c r="B705" s="15" t="s">
        <v>774</v>
      </c>
      <c r="C705" s="15">
        <v>16700000</v>
      </c>
      <c r="D705" s="16">
        <v>10400000000</v>
      </c>
      <c r="E705" s="17">
        <v>4</v>
      </c>
      <c r="F705" s="15">
        <v>3</v>
      </c>
      <c r="G705" s="15">
        <v>32</v>
      </c>
      <c r="H705" s="15">
        <v>4057674</v>
      </c>
      <c r="I705" s="15" t="s">
        <v>39</v>
      </c>
      <c r="J705" s="15" t="s">
        <v>39</v>
      </c>
      <c r="K705" s="15">
        <v>7</v>
      </c>
      <c r="L705" s="15">
        <v>0</v>
      </c>
      <c r="M705" s="15">
        <v>0.03</v>
      </c>
      <c r="N705" s="15">
        <v>0.02</v>
      </c>
      <c r="O705" s="15">
        <v>0.34</v>
      </c>
      <c r="P705" s="15">
        <v>10</v>
      </c>
      <c r="Q705" s="18">
        <v>44695</v>
      </c>
      <c r="R705" s="15" t="str">
        <f>INDEX(T_Category[category],MATCH(T_Youtuber3[[#This Row],[CatID]],T_Category[CatID],1))</f>
        <v>Entertainment</v>
      </c>
      <c r="S705" s="15" t="str">
        <f>VLOOKUP(T_Youtuber3[[#This Row],[CtrID]],T_Country[#Data],2,1)</f>
        <v>Pakistan</v>
      </c>
      <c r="T705" s="15" t="str">
        <f>VLOOKUP(T_Youtuber3[[#This Row],[CtrID]],T_Country[#Data],3,0)</f>
        <v>PK</v>
      </c>
      <c r="U705" s="15">
        <f>INDEX(T_Country[Gross tertiary education enrollment (%)],MATCH(T_Youtuber3[[#This Row],[CtrID]],T_Country[CtID],0))</f>
        <v>9</v>
      </c>
      <c r="V705" s="19">
        <f>_xlfn.XLOOKUP(T_Youtuber3[[#This Row],[CtrID]],T_Country[CtID],T_Country[Population])</f>
        <v>217000000</v>
      </c>
      <c r="W705" s="15" cm="1">
        <f t="array" ref="W705">_xlfn._xlws.FILTER(T_Country[Unemployment rate],T_Country[CtID]=T_Youtuber3[[#This Row],[CtrID]])</f>
        <v>4.45</v>
      </c>
      <c r="X705" s="15">
        <f>_xlfn.XLOOKUP(T_Youtuber3[[#This Row],[CtrID]],T_Country[CtID],T_Country[Urban_population])</f>
        <v>79927762</v>
      </c>
      <c r="Y705" s="15">
        <f>_xlfn.XLOOKUP(T_Youtuber3[[#This Row],[CtrID]],T_Country[CtID],T_Country[Latitude])</f>
        <v>30.375319999999999</v>
      </c>
      <c r="Z705" s="15">
        <f>_xlfn.XLOOKUP(T_Youtuber3[[#This Row],[CtrID]],T_Country[CtID],T_Country[Longitude])</f>
        <v>69.345119999999994</v>
      </c>
    </row>
    <row r="706" spans="1:26">
      <c r="A706" s="15">
        <v>705</v>
      </c>
      <c r="B706" s="15" t="s">
        <v>806</v>
      </c>
      <c r="C706" s="15">
        <v>16300000</v>
      </c>
      <c r="D706" s="16">
        <v>10200000000</v>
      </c>
      <c r="E706" s="17">
        <v>9</v>
      </c>
      <c r="F706" s="15">
        <v>230</v>
      </c>
      <c r="G706" s="15">
        <v>48</v>
      </c>
      <c r="H706" s="15">
        <v>428</v>
      </c>
      <c r="I706" s="15">
        <v>22</v>
      </c>
      <c r="J706" s="15">
        <v>135</v>
      </c>
      <c r="K706" s="15">
        <v>85778000</v>
      </c>
      <c r="L706" s="15">
        <v>21400</v>
      </c>
      <c r="M706" s="15">
        <v>343100</v>
      </c>
      <c r="N706" s="15">
        <v>257300</v>
      </c>
      <c r="O706" s="15">
        <v>4100000</v>
      </c>
      <c r="P706" s="15" t="s">
        <v>39</v>
      </c>
      <c r="Q706" s="18">
        <v>41166</v>
      </c>
      <c r="R706" s="15" t="str">
        <f>INDEX(T_Category[category],MATCH(T_Youtuber3[[#This Row],[CatID]],T_Category[CatID],1))</f>
        <v>Music</v>
      </c>
      <c r="S706" s="15" t="str">
        <f>VLOOKUP(T_Youtuber3[[#This Row],[CtrID]],T_Country[#Data],2,1)</f>
        <v>United Kingdom</v>
      </c>
      <c r="T706" s="15" t="str">
        <f>VLOOKUP(T_Youtuber3[[#This Row],[CtrID]],T_Country[#Data],3,0)</f>
        <v>GB</v>
      </c>
      <c r="U706" s="15">
        <f>INDEX(T_Country[Gross tertiary education enrollment (%)],MATCH(T_Youtuber3[[#This Row],[CtrID]],T_Country[CtID],0))</f>
        <v>60</v>
      </c>
      <c r="V706" s="19">
        <f>_xlfn.XLOOKUP(T_Youtuber3[[#This Row],[CtrID]],T_Country[CtID],T_Country[Population])</f>
        <v>66834405</v>
      </c>
      <c r="W706" s="15" cm="1">
        <f t="array" ref="W706">_xlfn._xlws.FILTER(T_Country[Unemployment rate],T_Country[CtID]=T_Youtuber3[[#This Row],[CtrID]])</f>
        <v>3.85</v>
      </c>
      <c r="X706" s="15">
        <f>_xlfn.XLOOKUP(T_Youtuber3[[#This Row],[CtrID]],T_Country[CtID],T_Country[Urban_population])</f>
        <v>55908316</v>
      </c>
      <c r="Y706" s="15">
        <f>_xlfn.XLOOKUP(T_Youtuber3[[#This Row],[CtrID]],T_Country[CtID],T_Country[Latitude])</f>
        <v>55.378050000000002</v>
      </c>
      <c r="Z706" s="15">
        <f>_xlfn.XLOOKUP(T_Youtuber3[[#This Row],[CtrID]],T_Country[CtID],T_Country[Longitude])</f>
        <v>-3.4359700000000002</v>
      </c>
    </row>
    <row r="707" spans="1:26">
      <c r="A707" s="15">
        <v>706</v>
      </c>
      <c r="B707" s="15" t="s">
        <v>344</v>
      </c>
      <c r="C707" s="15">
        <v>27800000</v>
      </c>
      <c r="D707" s="16">
        <v>2300000000</v>
      </c>
      <c r="E707" s="17">
        <v>13</v>
      </c>
      <c r="F707" s="15">
        <v>0</v>
      </c>
      <c r="G707" s="15">
        <v>39</v>
      </c>
      <c r="H707" s="15">
        <v>4057944</v>
      </c>
      <c r="I707" s="15">
        <v>3017</v>
      </c>
      <c r="J707" s="15" t="s">
        <v>39</v>
      </c>
      <c r="K707" s="15" t="s">
        <v>39</v>
      </c>
      <c r="L707" s="15">
        <v>0</v>
      </c>
      <c r="M707" s="15">
        <v>0</v>
      </c>
      <c r="N707" s="15">
        <v>0</v>
      </c>
      <c r="O707" s="15">
        <v>0</v>
      </c>
      <c r="P707" s="15">
        <v>1</v>
      </c>
      <c r="Q707" s="18">
        <v>39449</v>
      </c>
      <c r="R707" s="15" t="str">
        <f>INDEX(T_Category[category],MATCH(T_Youtuber3[[#This Row],[CatID]],T_Category[CatID],1))</f>
        <v>People &amp; Blogs</v>
      </c>
      <c r="S707" s="15" t="str">
        <f>VLOOKUP(T_Youtuber3[[#This Row],[CtrID]],T_Country[#Data],2,1)</f>
        <v>Singapore</v>
      </c>
      <c r="T707" s="15" t="str">
        <f>VLOOKUP(T_Youtuber3[[#This Row],[CtrID]],T_Country[#Data],3,0)</f>
        <v>SG</v>
      </c>
      <c r="U707" s="15">
        <f>INDEX(T_Country[Gross tertiary education enrollment (%)],MATCH(T_Youtuber3[[#This Row],[CtrID]],T_Country[CtID],0))</f>
        <v>84.8</v>
      </c>
      <c r="V707" s="19">
        <f>_xlfn.XLOOKUP(T_Youtuber3[[#This Row],[CtrID]],T_Country[CtID],T_Country[Population])</f>
        <v>5703569</v>
      </c>
      <c r="W707" s="15" cm="1">
        <f t="array" ref="W707">_xlfn._xlws.FILTER(T_Country[Unemployment rate],T_Country[CtID]=T_Youtuber3[[#This Row],[CtrID]])</f>
        <v>4.1100000000000003</v>
      </c>
      <c r="X707" s="15">
        <f>_xlfn.XLOOKUP(T_Youtuber3[[#This Row],[CtrID]],T_Country[CtID],T_Country[Urban_population])</f>
        <v>5703569</v>
      </c>
      <c r="Y707" s="15">
        <f>_xlfn.XLOOKUP(T_Youtuber3[[#This Row],[CtrID]],T_Country[CtID],T_Country[Latitude])</f>
        <v>1.3520829999999999</v>
      </c>
      <c r="Z707" s="15">
        <f>_xlfn.XLOOKUP(T_Youtuber3[[#This Row],[CtrID]],T_Country[CtID],T_Country[Longitude])</f>
        <v>103.8198</v>
      </c>
    </row>
    <row r="708" spans="1:26">
      <c r="A708" s="15">
        <v>707</v>
      </c>
      <c r="B708" s="15" t="s">
        <v>794</v>
      </c>
      <c r="C708" s="15">
        <v>16400000</v>
      </c>
      <c r="D708" s="16">
        <v>3960000000</v>
      </c>
      <c r="E708" s="17">
        <v>7</v>
      </c>
      <c r="F708" s="15">
        <v>1091</v>
      </c>
      <c r="G708" s="15">
        <v>49</v>
      </c>
      <c r="H708" s="15">
        <v>1938</v>
      </c>
      <c r="I708" s="15">
        <v>138</v>
      </c>
      <c r="J708" s="15">
        <v>134</v>
      </c>
      <c r="K708" s="15">
        <v>18028000</v>
      </c>
      <c r="L708" s="15">
        <v>4500</v>
      </c>
      <c r="M708" s="15">
        <v>72100</v>
      </c>
      <c r="N708" s="15">
        <v>54100</v>
      </c>
      <c r="O708" s="15">
        <v>865300</v>
      </c>
      <c r="P708" s="15" t="s">
        <v>39</v>
      </c>
      <c r="Q708" s="18">
        <v>40813</v>
      </c>
      <c r="R708" s="15" t="str">
        <f>INDEX(T_Category[category],MATCH(T_Youtuber3[[#This Row],[CatID]],T_Category[CatID],1))</f>
        <v>Howto &amp; Style</v>
      </c>
      <c r="S708" s="15" t="str">
        <f>VLOOKUP(T_Youtuber3[[#This Row],[CtrID]],T_Country[#Data],2,1)</f>
        <v>United States</v>
      </c>
      <c r="T708" s="15" t="str">
        <f>VLOOKUP(T_Youtuber3[[#This Row],[CtrID]],T_Country[#Data],3,0)</f>
        <v>US</v>
      </c>
      <c r="U708" s="15">
        <f>INDEX(T_Country[Gross tertiary education enrollment (%)],MATCH(T_Youtuber3[[#This Row],[CtrID]],T_Country[CtID],0))</f>
        <v>88.2</v>
      </c>
      <c r="V708" s="19">
        <f>_xlfn.XLOOKUP(T_Youtuber3[[#This Row],[CtrID]],T_Country[CtID],T_Country[Population])</f>
        <v>328000000</v>
      </c>
      <c r="W708" s="15" cm="1">
        <f t="array" ref="W708">_xlfn._xlws.FILTER(T_Country[Unemployment rate],T_Country[CtID]=T_Youtuber3[[#This Row],[CtrID]])</f>
        <v>14.7</v>
      </c>
      <c r="X708" s="15">
        <f>_xlfn.XLOOKUP(T_Youtuber3[[#This Row],[CtrID]],T_Country[CtID],T_Country[Urban_population])</f>
        <v>271000000</v>
      </c>
      <c r="Y708" s="15">
        <f>_xlfn.XLOOKUP(T_Youtuber3[[#This Row],[CtrID]],T_Country[CtID],T_Country[Latitude])</f>
        <v>37.090240000000001</v>
      </c>
      <c r="Z708" s="15">
        <f>_xlfn.XLOOKUP(T_Youtuber3[[#This Row],[CtrID]],T_Country[CtID],T_Country[Longitude])</f>
        <v>-95.712900000000005</v>
      </c>
    </row>
    <row r="709" spans="1:26">
      <c r="A709" s="15">
        <v>708</v>
      </c>
      <c r="B709" s="15" t="s">
        <v>1121</v>
      </c>
      <c r="C709" s="15">
        <v>13500000</v>
      </c>
      <c r="D709" s="16">
        <v>3910000000</v>
      </c>
      <c r="E709" s="17">
        <v>4</v>
      </c>
      <c r="F709" s="15">
        <v>1793</v>
      </c>
      <c r="G709" s="15">
        <v>19</v>
      </c>
      <c r="H709" s="15">
        <v>1954</v>
      </c>
      <c r="I709" s="15">
        <v>114</v>
      </c>
      <c r="J709" s="15">
        <v>60</v>
      </c>
      <c r="K709" s="16">
        <v>179000000</v>
      </c>
      <c r="L709" s="15">
        <v>44800</v>
      </c>
      <c r="M709" s="15">
        <v>716900</v>
      </c>
      <c r="N709" s="15">
        <v>537700</v>
      </c>
      <c r="O709" s="15">
        <v>8600000</v>
      </c>
      <c r="P709" s="15">
        <v>400000</v>
      </c>
      <c r="Q709" s="18">
        <v>42123</v>
      </c>
      <c r="R709" s="15" t="str">
        <f>INDEX(T_Category[category],MATCH(T_Youtuber3[[#This Row],[CatID]],T_Category[CatID],1))</f>
        <v>Entertainment</v>
      </c>
      <c r="S709" s="15" t="str">
        <f>VLOOKUP(T_Youtuber3[[#This Row],[CtrID]],T_Country[#Data],2,1)</f>
        <v>India</v>
      </c>
      <c r="T709" s="15" t="str">
        <f>VLOOKUP(T_Youtuber3[[#This Row],[CtrID]],T_Country[#Data],3,0)</f>
        <v>IN</v>
      </c>
      <c r="U709" s="15">
        <f>INDEX(T_Country[Gross tertiary education enrollment (%)],MATCH(T_Youtuber3[[#This Row],[CtrID]],T_Country[CtID],0))</f>
        <v>28.1</v>
      </c>
      <c r="V709" s="19">
        <f>_xlfn.XLOOKUP(T_Youtuber3[[#This Row],[CtrID]],T_Country[CtID],T_Country[Population])</f>
        <v>1370000000</v>
      </c>
      <c r="W709" s="15" cm="1">
        <f t="array" ref="W709">_xlfn._xlws.FILTER(T_Country[Unemployment rate],T_Country[CtID]=T_Youtuber3[[#This Row],[CtrID]])</f>
        <v>5.36</v>
      </c>
      <c r="X709" s="15">
        <f>_xlfn.XLOOKUP(T_Youtuber3[[#This Row],[CtrID]],T_Country[CtID],T_Country[Urban_population])</f>
        <v>471000000</v>
      </c>
      <c r="Y709" s="15">
        <f>_xlfn.XLOOKUP(T_Youtuber3[[#This Row],[CtrID]],T_Country[CtID],T_Country[Latitude])</f>
        <v>20.593679999999999</v>
      </c>
      <c r="Z709" s="15">
        <f>_xlfn.XLOOKUP(T_Youtuber3[[#This Row],[CtrID]],T_Country[CtID],T_Country[Longitude])</f>
        <v>78.962879999999998</v>
      </c>
    </row>
    <row r="710" spans="1:26">
      <c r="A710" s="15">
        <v>709</v>
      </c>
      <c r="B710" s="15" t="s">
        <v>226</v>
      </c>
      <c r="C710" s="15">
        <v>35500000</v>
      </c>
      <c r="D710" s="16">
        <v>15700000000</v>
      </c>
      <c r="E710" s="17">
        <v>4</v>
      </c>
      <c r="F710" s="15">
        <v>7566</v>
      </c>
      <c r="G710" s="15">
        <v>19</v>
      </c>
      <c r="H710" s="15">
        <v>199</v>
      </c>
      <c r="I710" s="15">
        <v>27</v>
      </c>
      <c r="J710" s="15">
        <v>38</v>
      </c>
      <c r="K710" s="16">
        <v>534000000</v>
      </c>
      <c r="L710" s="15">
        <v>133400</v>
      </c>
      <c r="M710" s="15">
        <v>2100000</v>
      </c>
      <c r="N710" s="15">
        <v>1600000</v>
      </c>
      <c r="O710" s="15">
        <v>25600000</v>
      </c>
      <c r="P710" s="15">
        <v>900000</v>
      </c>
      <c r="Q710" s="18">
        <v>41278</v>
      </c>
      <c r="R710" s="15" t="str">
        <f>INDEX(T_Category[category],MATCH(T_Youtuber3[[#This Row],[CatID]],T_Category[CatID],1))</f>
        <v>Entertainment</v>
      </c>
      <c r="S710" s="15" t="str">
        <f>VLOOKUP(T_Youtuber3[[#This Row],[CtrID]],T_Country[#Data],2,1)</f>
        <v>India</v>
      </c>
      <c r="T710" s="15" t="str">
        <f>VLOOKUP(T_Youtuber3[[#This Row],[CtrID]],T_Country[#Data],3,0)</f>
        <v>IN</v>
      </c>
      <c r="U710" s="15">
        <f>INDEX(T_Country[Gross tertiary education enrollment (%)],MATCH(T_Youtuber3[[#This Row],[CtrID]],T_Country[CtID],0))</f>
        <v>28.1</v>
      </c>
      <c r="V710" s="19">
        <f>_xlfn.XLOOKUP(T_Youtuber3[[#This Row],[CtrID]],T_Country[CtID],T_Country[Population])</f>
        <v>1370000000</v>
      </c>
      <c r="W710" s="15" cm="1">
        <f t="array" ref="W710">_xlfn._xlws.FILTER(T_Country[Unemployment rate],T_Country[CtID]=T_Youtuber3[[#This Row],[CtrID]])</f>
        <v>5.36</v>
      </c>
      <c r="X710" s="15">
        <f>_xlfn.XLOOKUP(T_Youtuber3[[#This Row],[CtrID]],T_Country[CtID],T_Country[Urban_population])</f>
        <v>471000000</v>
      </c>
      <c r="Y710" s="15">
        <f>_xlfn.XLOOKUP(T_Youtuber3[[#This Row],[CtrID]],T_Country[CtID],T_Country[Latitude])</f>
        <v>20.593679999999999</v>
      </c>
      <c r="Z710" s="15">
        <f>_xlfn.XLOOKUP(T_Youtuber3[[#This Row],[CtrID]],T_Country[CtID],T_Country[Longitude])</f>
        <v>78.962879999999998</v>
      </c>
    </row>
    <row r="711" spans="1:26">
      <c r="A711" s="15">
        <v>710</v>
      </c>
      <c r="B711" s="15" t="s">
        <v>1113</v>
      </c>
      <c r="C711" s="15">
        <v>13600000</v>
      </c>
      <c r="D711" s="16">
        <v>14700000000</v>
      </c>
      <c r="E711" s="17">
        <v>4</v>
      </c>
      <c r="F711" s="15">
        <v>8335</v>
      </c>
      <c r="G711" s="15">
        <v>49</v>
      </c>
      <c r="H711" s="15">
        <v>232</v>
      </c>
      <c r="I711" s="15">
        <v>164</v>
      </c>
      <c r="J711" s="15">
        <v>37</v>
      </c>
      <c r="K711" s="15">
        <v>56626000</v>
      </c>
      <c r="L711" s="15">
        <v>14200</v>
      </c>
      <c r="M711" s="15">
        <v>226500</v>
      </c>
      <c r="N711" s="15">
        <v>169900</v>
      </c>
      <c r="O711" s="15">
        <v>2700000</v>
      </c>
      <c r="P711" s="15" t="s">
        <v>39</v>
      </c>
      <c r="Q711" s="18">
        <v>41478</v>
      </c>
      <c r="R711" s="15" t="str">
        <f>INDEX(T_Category[category],MATCH(T_Youtuber3[[#This Row],[CatID]],T_Category[CatID],1))</f>
        <v>Entertainment</v>
      </c>
      <c r="S711" s="15" t="str">
        <f>VLOOKUP(T_Youtuber3[[#This Row],[CtrID]],T_Country[#Data],2,1)</f>
        <v>United States</v>
      </c>
      <c r="T711" s="15" t="str">
        <f>VLOOKUP(T_Youtuber3[[#This Row],[CtrID]],T_Country[#Data],3,0)</f>
        <v>US</v>
      </c>
      <c r="U711" s="15">
        <f>INDEX(T_Country[Gross tertiary education enrollment (%)],MATCH(T_Youtuber3[[#This Row],[CtrID]],T_Country[CtID],0))</f>
        <v>88.2</v>
      </c>
      <c r="V711" s="19">
        <f>_xlfn.XLOOKUP(T_Youtuber3[[#This Row],[CtrID]],T_Country[CtID],T_Country[Population])</f>
        <v>328000000</v>
      </c>
      <c r="W711" s="15" cm="1">
        <f t="array" ref="W711">_xlfn._xlws.FILTER(T_Country[Unemployment rate],T_Country[CtID]=T_Youtuber3[[#This Row],[CtrID]])</f>
        <v>14.7</v>
      </c>
      <c r="X711" s="15">
        <f>_xlfn.XLOOKUP(T_Youtuber3[[#This Row],[CtrID]],T_Country[CtID],T_Country[Urban_population])</f>
        <v>271000000</v>
      </c>
      <c r="Y711" s="15">
        <f>_xlfn.XLOOKUP(T_Youtuber3[[#This Row],[CtrID]],T_Country[CtID],T_Country[Latitude])</f>
        <v>37.090240000000001</v>
      </c>
      <c r="Z711" s="15">
        <f>_xlfn.XLOOKUP(T_Youtuber3[[#This Row],[CtrID]],T_Country[CtID],T_Country[Longitude])</f>
        <v>-95.712900000000005</v>
      </c>
    </row>
    <row r="712" spans="1:26">
      <c r="A712" s="15">
        <v>711</v>
      </c>
      <c r="B712" s="15" t="s">
        <v>615</v>
      </c>
      <c r="C712" s="15">
        <v>19700000</v>
      </c>
      <c r="D712" s="16">
        <v>9810000000</v>
      </c>
      <c r="E712" s="17">
        <v>4</v>
      </c>
      <c r="F712" s="15">
        <v>267</v>
      </c>
      <c r="G712" s="15">
        <v>48</v>
      </c>
      <c r="H712" s="15">
        <v>2831648</v>
      </c>
      <c r="I712" s="15">
        <v>3695</v>
      </c>
      <c r="J712" s="15">
        <v>4668</v>
      </c>
      <c r="K712" s="15">
        <v>336</v>
      </c>
      <c r="L712" s="15">
        <v>0.08</v>
      </c>
      <c r="M712" s="15">
        <v>1</v>
      </c>
      <c r="N712" s="15">
        <v>1</v>
      </c>
      <c r="O712" s="15">
        <v>16</v>
      </c>
      <c r="P712" s="15" t="s">
        <v>39</v>
      </c>
      <c r="Q712" s="18">
        <v>38801</v>
      </c>
      <c r="R712" s="15" t="str">
        <f>INDEX(T_Category[category],MATCH(T_Youtuber3[[#This Row],[CatID]],T_Category[CatID],1))</f>
        <v>Entertainment</v>
      </c>
      <c r="S712" s="15" t="str">
        <f>VLOOKUP(T_Youtuber3[[#This Row],[CtrID]],T_Country[#Data],2,1)</f>
        <v>United Kingdom</v>
      </c>
      <c r="T712" s="15" t="str">
        <f>VLOOKUP(T_Youtuber3[[#This Row],[CtrID]],T_Country[#Data],3,0)</f>
        <v>GB</v>
      </c>
      <c r="U712" s="15">
        <f>INDEX(T_Country[Gross tertiary education enrollment (%)],MATCH(T_Youtuber3[[#This Row],[CtrID]],T_Country[CtID],0))</f>
        <v>60</v>
      </c>
      <c r="V712" s="19">
        <f>_xlfn.XLOOKUP(T_Youtuber3[[#This Row],[CtrID]],T_Country[CtID],T_Country[Population])</f>
        <v>66834405</v>
      </c>
      <c r="W712" s="15" cm="1">
        <f t="array" ref="W712">_xlfn._xlws.FILTER(T_Country[Unemployment rate],T_Country[CtID]=T_Youtuber3[[#This Row],[CtrID]])</f>
        <v>3.85</v>
      </c>
      <c r="X712" s="15">
        <f>_xlfn.XLOOKUP(T_Youtuber3[[#This Row],[CtrID]],T_Country[CtID],T_Country[Urban_population])</f>
        <v>55908316</v>
      </c>
      <c r="Y712" s="15">
        <f>_xlfn.XLOOKUP(T_Youtuber3[[#This Row],[CtrID]],T_Country[CtID],T_Country[Latitude])</f>
        <v>55.378050000000002</v>
      </c>
      <c r="Z712" s="15">
        <f>_xlfn.XLOOKUP(T_Youtuber3[[#This Row],[CtrID]],T_Country[CtID],T_Country[Longitude])</f>
        <v>-3.4359700000000002</v>
      </c>
    </row>
    <row r="713" spans="1:26">
      <c r="A713" s="15">
        <v>712</v>
      </c>
      <c r="B713" s="15" t="s">
        <v>691</v>
      </c>
      <c r="C713" s="15">
        <v>18000000</v>
      </c>
      <c r="D713" s="16">
        <v>10500000000</v>
      </c>
      <c r="E713" s="17">
        <v>11</v>
      </c>
      <c r="F713" s="15">
        <v>237</v>
      </c>
      <c r="G713" s="15">
        <v>49</v>
      </c>
      <c r="H713" s="15">
        <v>406</v>
      </c>
      <c r="I713" s="15">
        <v>124</v>
      </c>
      <c r="J713" s="15">
        <v>105</v>
      </c>
      <c r="K713" s="16">
        <v>111000000</v>
      </c>
      <c r="L713" s="15">
        <v>27700</v>
      </c>
      <c r="M713" s="15">
        <v>443100</v>
      </c>
      <c r="N713" s="15">
        <v>332300</v>
      </c>
      <c r="O713" s="15">
        <v>5300000</v>
      </c>
      <c r="P713" s="15" t="s">
        <v>39</v>
      </c>
      <c r="Q713" s="18">
        <v>41363</v>
      </c>
      <c r="R713" s="15" t="str">
        <f>INDEX(T_Category[category],MATCH(T_Youtuber3[[#This Row],[CatID]],T_Category[CatID],1))</f>
        <v>News &amp; Politics</v>
      </c>
      <c r="S713" s="15" t="str">
        <f>VLOOKUP(T_Youtuber3[[#This Row],[CtrID]],T_Country[#Data],2,1)</f>
        <v>United States</v>
      </c>
      <c r="T713" s="15" t="str">
        <f>VLOOKUP(T_Youtuber3[[#This Row],[CtrID]],T_Country[#Data],3,0)</f>
        <v>US</v>
      </c>
      <c r="U713" s="15">
        <f>INDEX(T_Country[Gross tertiary education enrollment (%)],MATCH(T_Youtuber3[[#This Row],[CtrID]],T_Country[CtID],0))</f>
        <v>88.2</v>
      </c>
      <c r="V713" s="19">
        <f>_xlfn.XLOOKUP(T_Youtuber3[[#This Row],[CtrID]],T_Country[CtID],T_Country[Population])</f>
        <v>328000000</v>
      </c>
      <c r="W713" s="15" cm="1">
        <f t="array" ref="W713">_xlfn._xlws.FILTER(T_Country[Unemployment rate],T_Country[CtID]=T_Youtuber3[[#This Row],[CtrID]])</f>
        <v>14.7</v>
      </c>
      <c r="X713" s="15">
        <f>_xlfn.XLOOKUP(T_Youtuber3[[#This Row],[CtrID]],T_Country[CtID],T_Country[Urban_population])</f>
        <v>271000000</v>
      </c>
      <c r="Y713" s="15">
        <f>_xlfn.XLOOKUP(T_Youtuber3[[#This Row],[CtrID]],T_Country[CtID],T_Country[Latitude])</f>
        <v>37.090240000000001</v>
      </c>
      <c r="Z713" s="15">
        <f>_xlfn.XLOOKUP(T_Youtuber3[[#This Row],[CtrID]],T_Country[CtID],T_Country[Longitude])</f>
        <v>-95.712900000000005</v>
      </c>
    </row>
    <row r="714" spans="1:26">
      <c r="A714" s="15">
        <v>713</v>
      </c>
      <c r="B714" s="15" t="s">
        <v>251</v>
      </c>
      <c r="C714" s="15">
        <v>33600000</v>
      </c>
      <c r="D714" s="16">
        <v>13000000000</v>
      </c>
      <c r="E714" s="17">
        <v>5</v>
      </c>
      <c r="F714" s="15">
        <v>188</v>
      </c>
      <c r="G714" s="15">
        <v>49</v>
      </c>
      <c r="H714" s="15">
        <v>288</v>
      </c>
      <c r="I714" s="15">
        <v>38</v>
      </c>
      <c r="J714" s="15">
        <v>43</v>
      </c>
      <c r="K714" s="16">
        <v>116000000</v>
      </c>
      <c r="L714" s="15">
        <v>28900</v>
      </c>
      <c r="M714" s="15">
        <v>463200</v>
      </c>
      <c r="N714" s="15">
        <v>347400</v>
      </c>
      <c r="O714" s="15">
        <v>5600000</v>
      </c>
      <c r="P714" s="15">
        <v>200000</v>
      </c>
      <c r="Q714" s="18">
        <v>39486</v>
      </c>
      <c r="R714" s="15" t="str">
        <f>INDEX(T_Category[category],MATCH(T_Youtuber3[[#This Row],[CatID]],T_Category[CatID],1))</f>
        <v>Film &amp; Animation</v>
      </c>
      <c r="S714" s="15" t="str">
        <f>VLOOKUP(T_Youtuber3[[#This Row],[CtrID]],T_Country[#Data],2,1)</f>
        <v>United States</v>
      </c>
      <c r="T714" s="15" t="str">
        <f>VLOOKUP(T_Youtuber3[[#This Row],[CtrID]],T_Country[#Data],3,0)</f>
        <v>US</v>
      </c>
      <c r="U714" s="15">
        <f>INDEX(T_Country[Gross tertiary education enrollment (%)],MATCH(T_Youtuber3[[#This Row],[CtrID]],T_Country[CtID],0))</f>
        <v>88.2</v>
      </c>
      <c r="V714" s="19">
        <f>_xlfn.XLOOKUP(T_Youtuber3[[#This Row],[CtrID]],T_Country[CtID],T_Country[Population])</f>
        <v>328000000</v>
      </c>
      <c r="W714" s="15" cm="1">
        <f t="array" ref="W714">_xlfn._xlws.FILTER(T_Country[Unemployment rate],T_Country[CtID]=T_Youtuber3[[#This Row],[CtrID]])</f>
        <v>14.7</v>
      </c>
      <c r="X714" s="15">
        <f>_xlfn.XLOOKUP(T_Youtuber3[[#This Row],[CtrID]],T_Country[CtID],T_Country[Urban_population])</f>
        <v>271000000</v>
      </c>
      <c r="Y714" s="15">
        <f>_xlfn.XLOOKUP(T_Youtuber3[[#This Row],[CtrID]],T_Country[CtID],T_Country[Latitude])</f>
        <v>37.090240000000001</v>
      </c>
      <c r="Z714" s="15">
        <f>_xlfn.XLOOKUP(T_Youtuber3[[#This Row],[CtrID]],T_Country[CtID],T_Country[Longitude])</f>
        <v>-95.712900000000005</v>
      </c>
    </row>
    <row r="715" spans="1:26">
      <c r="A715" s="15">
        <v>714</v>
      </c>
      <c r="B715" s="15" t="s">
        <v>1031</v>
      </c>
      <c r="C715" s="15">
        <v>14400000</v>
      </c>
      <c r="D715" s="16">
        <v>11400000000</v>
      </c>
      <c r="E715" s="17">
        <v>9</v>
      </c>
      <c r="F715" s="15">
        <v>186</v>
      </c>
      <c r="G715" s="15">
        <v>49</v>
      </c>
      <c r="H715" s="15">
        <v>354</v>
      </c>
      <c r="I715" s="15">
        <v>157</v>
      </c>
      <c r="J715" s="15">
        <v>133</v>
      </c>
      <c r="K715" s="15">
        <v>88657000</v>
      </c>
      <c r="L715" s="15">
        <v>22200</v>
      </c>
      <c r="M715" s="15">
        <v>354600</v>
      </c>
      <c r="N715" s="15">
        <v>266000</v>
      </c>
      <c r="O715" s="15">
        <v>4300000</v>
      </c>
      <c r="P715" s="15" t="s">
        <v>39</v>
      </c>
      <c r="Q715" s="18">
        <v>40141</v>
      </c>
      <c r="R715" s="15" t="str">
        <f>INDEX(T_Category[category],MATCH(T_Youtuber3[[#This Row],[CatID]],T_Category[CatID],1))</f>
        <v>Music</v>
      </c>
      <c r="S715" s="15" t="str">
        <f>VLOOKUP(T_Youtuber3[[#This Row],[CtrID]],T_Country[#Data],2,1)</f>
        <v>United States</v>
      </c>
      <c r="T715" s="15" t="str">
        <f>VLOOKUP(T_Youtuber3[[#This Row],[CtrID]],T_Country[#Data],3,0)</f>
        <v>US</v>
      </c>
      <c r="U715" s="15">
        <f>INDEX(T_Country[Gross tertiary education enrollment (%)],MATCH(T_Youtuber3[[#This Row],[CtrID]],T_Country[CtID],0))</f>
        <v>88.2</v>
      </c>
      <c r="V715" s="19">
        <f>_xlfn.XLOOKUP(T_Youtuber3[[#This Row],[CtrID]],T_Country[CtID],T_Country[Population])</f>
        <v>328000000</v>
      </c>
      <c r="W715" s="15" cm="1">
        <f t="array" ref="W715">_xlfn._xlws.FILTER(T_Country[Unemployment rate],T_Country[CtID]=T_Youtuber3[[#This Row],[CtrID]])</f>
        <v>14.7</v>
      </c>
      <c r="X715" s="15">
        <f>_xlfn.XLOOKUP(T_Youtuber3[[#This Row],[CtrID]],T_Country[CtID],T_Country[Urban_population])</f>
        <v>271000000</v>
      </c>
      <c r="Y715" s="15">
        <f>_xlfn.XLOOKUP(T_Youtuber3[[#This Row],[CtrID]],T_Country[CtID],T_Country[Latitude])</f>
        <v>37.090240000000001</v>
      </c>
      <c r="Z715" s="15">
        <f>_xlfn.XLOOKUP(T_Youtuber3[[#This Row],[CtrID]],T_Country[CtID],T_Country[Longitude])</f>
        <v>-95.712900000000005</v>
      </c>
    </row>
    <row r="716" spans="1:26">
      <c r="A716" s="15">
        <v>715</v>
      </c>
      <c r="B716" s="15" t="s">
        <v>456</v>
      </c>
      <c r="C716" s="15">
        <v>23300000</v>
      </c>
      <c r="D716" s="16">
        <v>22500000000</v>
      </c>
      <c r="E716" s="17">
        <v>4</v>
      </c>
      <c r="F716" s="15">
        <v>3657</v>
      </c>
      <c r="G716" s="15">
        <v>49</v>
      </c>
      <c r="H716" s="15">
        <v>99</v>
      </c>
      <c r="I716" s="15">
        <v>83</v>
      </c>
      <c r="J716" s="15">
        <v>78</v>
      </c>
      <c r="K716" s="16">
        <v>124000000</v>
      </c>
      <c r="L716" s="15">
        <v>31000</v>
      </c>
      <c r="M716" s="15">
        <v>496700</v>
      </c>
      <c r="N716" s="15">
        <v>372600</v>
      </c>
      <c r="O716" s="15">
        <v>6000000</v>
      </c>
      <c r="P716" s="15">
        <v>100000</v>
      </c>
      <c r="Q716" s="18">
        <v>38733</v>
      </c>
      <c r="R716" s="15" t="str">
        <f>INDEX(T_Category[category],MATCH(T_Youtuber3[[#This Row],[CatID]],T_Category[CatID],1))</f>
        <v>Entertainment</v>
      </c>
      <c r="S716" s="15" t="str">
        <f>VLOOKUP(T_Youtuber3[[#This Row],[CtrID]],T_Country[#Data],2,1)</f>
        <v>United States</v>
      </c>
      <c r="T716" s="15" t="str">
        <f>VLOOKUP(T_Youtuber3[[#This Row],[CtrID]],T_Country[#Data],3,0)</f>
        <v>US</v>
      </c>
      <c r="U716" s="15">
        <f>INDEX(T_Country[Gross tertiary education enrollment (%)],MATCH(T_Youtuber3[[#This Row],[CtrID]],T_Country[CtID],0))</f>
        <v>88.2</v>
      </c>
      <c r="V716" s="19">
        <f>_xlfn.XLOOKUP(T_Youtuber3[[#This Row],[CtrID]],T_Country[CtID],T_Country[Population])</f>
        <v>328000000</v>
      </c>
      <c r="W716" s="15" cm="1">
        <f t="array" ref="W716">_xlfn._xlws.FILTER(T_Country[Unemployment rate],T_Country[CtID]=T_Youtuber3[[#This Row],[CtrID]])</f>
        <v>14.7</v>
      </c>
      <c r="X716" s="15">
        <f>_xlfn.XLOOKUP(T_Youtuber3[[#This Row],[CtrID]],T_Country[CtID],T_Country[Urban_population])</f>
        <v>271000000</v>
      </c>
      <c r="Y716" s="15">
        <f>_xlfn.XLOOKUP(T_Youtuber3[[#This Row],[CtrID]],T_Country[CtID],T_Country[Latitude])</f>
        <v>37.090240000000001</v>
      </c>
      <c r="Z716" s="15">
        <f>_xlfn.XLOOKUP(T_Youtuber3[[#This Row],[CtrID]],T_Country[CtID],T_Country[Longitude])</f>
        <v>-95.712900000000005</v>
      </c>
    </row>
    <row r="717" spans="1:26">
      <c r="A717" s="15">
        <v>716</v>
      </c>
      <c r="B717" s="15" t="s">
        <v>46</v>
      </c>
      <c r="C717" s="16">
        <v>159000000</v>
      </c>
      <c r="D717" s="16">
        <v>148000000000</v>
      </c>
      <c r="E717" s="17">
        <v>16</v>
      </c>
      <c r="F717" s="15">
        <v>116536</v>
      </c>
      <c r="G717" s="15">
        <v>19</v>
      </c>
      <c r="H717" s="15">
        <v>3</v>
      </c>
      <c r="I717" s="15">
        <v>2</v>
      </c>
      <c r="J717" s="15">
        <v>2</v>
      </c>
      <c r="K717" s="16">
        <v>1820000000</v>
      </c>
      <c r="L717" s="15">
        <v>455900</v>
      </c>
      <c r="M717" s="15">
        <v>7300000</v>
      </c>
      <c r="N717" s="15">
        <v>5500000</v>
      </c>
      <c r="O717" s="15">
        <v>87500000</v>
      </c>
      <c r="P717" s="15">
        <v>1000000</v>
      </c>
      <c r="Q717" s="18">
        <v>38980</v>
      </c>
      <c r="R717" s="15" t="str">
        <f>INDEX(T_Category[category],MATCH(T_Youtuber3[[#This Row],[CatID]],T_Category[CatID],1))</f>
        <v>Shows</v>
      </c>
      <c r="S717" s="15" t="str">
        <f>VLOOKUP(T_Youtuber3[[#This Row],[CtrID]],T_Country[#Data],2,1)</f>
        <v>India</v>
      </c>
      <c r="T717" s="15" t="str">
        <f>VLOOKUP(T_Youtuber3[[#This Row],[CtrID]],T_Country[#Data],3,0)</f>
        <v>IN</v>
      </c>
      <c r="U717" s="15">
        <f>INDEX(T_Country[Gross tertiary education enrollment (%)],MATCH(T_Youtuber3[[#This Row],[CtrID]],T_Country[CtID],0))</f>
        <v>28.1</v>
      </c>
      <c r="V717" s="19">
        <f>_xlfn.XLOOKUP(T_Youtuber3[[#This Row],[CtrID]],T_Country[CtID],T_Country[Population])</f>
        <v>1370000000</v>
      </c>
      <c r="W717" s="15" cm="1">
        <f t="array" ref="W717">_xlfn._xlws.FILTER(T_Country[Unemployment rate],T_Country[CtID]=T_Youtuber3[[#This Row],[CtrID]])</f>
        <v>5.36</v>
      </c>
      <c r="X717" s="15">
        <f>_xlfn.XLOOKUP(T_Youtuber3[[#This Row],[CtrID]],T_Country[CtID],T_Country[Urban_population])</f>
        <v>471000000</v>
      </c>
      <c r="Y717" s="15">
        <f>_xlfn.XLOOKUP(T_Youtuber3[[#This Row],[CtrID]],T_Country[CtID],T_Country[Latitude])</f>
        <v>20.593679999999999</v>
      </c>
      <c r="Z717" s="15">
        <f>_xlfn.XLOOKUP(T_Youtuber3[[#This Row],[CtrID]],T_Country[CtID],T_Country[Longitude])</f>
        <v>78.962879999999998</v>
      </c>
    </row>
    <row r="718" spans="1:26">
      <c r="A718" s="15">
        <v>717</v>
      </c>
      <c r="B718" s="15" t="s">
        <v>1048</v>
      </c>
      <c r="C718" s="15">
        <v>14200000</v>
      </c>
      <c r="D718" s="16">
        <v>10200000000</v>
      </c>
      <c r="E718" s="17">
        <v>2</v>
      </c>
      <c r="F718" s="15">
        <v>872</v>
      </c>
      <c r="G718" s="15">
        <v>19</v>
      </c>
      <c r="H718" s="15">
        <v>422</v>
      </c>
      <c r="I718" s="15">
        <v>110</v>
      </c>
      <c r="J718" s="15">
        <v>33</v>
      </c>
      <c r="K718" s="16">
        <v>368000000</v>
      </c>
      <c r="L718" s="15">
        <v>92000</v>
      </c>
      <c r="M718" s="15">
        <v>1500000</v>
      </c>
      <c r="N718" s="15">
        <v>1100000</v>
      </c>
      <c r="O718" s="15">
        <v>17700000</v>
      </c>
      <c r="P718" s="15">
        <v>400000</v>
      </c>
      <c r="Q718" s="18">
        <v>43255</v>
      </c>
      <c r="R718" s="15" t="str">
        <f>INDEX(T_Category[category],MATCH(T_Youtuber3[[#This Row],[CatID]],T_Category[CatID],1))</f>
        <v>Comedy</v>
      </c>
      <c r="S718" s="15" t="str">
        <f>VLOOKUP(T_Youtuber3[[#This Row],[CtrID]],T_Country[#Data],2,1)</f>
        <v>India</v>
      </c>
      <c r="T718" s="15" t="str">
        <f>VLOOKUP(T_Youtuber3[[#This Row],[CtrID]],T_Country[#Data],3,0)</f>
        <v>IN</v>
      </c>
      <c r="U718" s="15">
        <f>INDEX(T_Country[Gross tertiary education enrollment (%)],MATCH(T_Youtuber3[[#This Row],[CtrID]],T_Country[CtID],0))</f>
        <v>28.1</v>
      </c>
      <c r="V718" s="19">
        <f>_xlfn.XLOOKUP(T_Youtuber3[[#This Row],[CtrID]],T_Country[CtID],T_Country[Population])</f>
        <v>1370000000</v>
      </c>
      <c r="W718" s="15" cm="1">
        <f t="array" ref="W718">_xlfn._xlws.FILTER(T_Country[Unemployment rate],T_Country[CtID]=T_Youtuber3[[#This Row],[CtrID]])</f>
        <v>5.36</v>
      </c>
      <c r="X718" s="15">
        <f>_xlfn.XLOOKUP(T_Youtuber3[[#This Row],[CtrID]],T_Country[CtID],T_Country[Urban_population])</f>
        <v>471000000</v>
      </c>
      <c r="Y718" s="15">
        <f>_xlfn.XLOOKUP(T_Youtuber3[[#This Row],[CtrID]],T_Country[CtID],T_Country[Latitude])</f>
        <v>20.593679999999999</v>
      </c>
      <c r="Z718" s="15">
        <f>_xlfn.XLOOKUP(T_Youtuber3[[#This Row],[CtrID]],T_Country[CtID],T_Country[Longitude])</f>
        <v>78.962879999999998</v>
      </c>
    </row>
    <row r="719" spans="1:26">
      <c r="A719" s="15">
        <v>718</v>
      </c>
      <c r="B719" s="15" t="s">
        <v>164</v>
      </c>
      <c r="C719" s="15">
        <v>43500000</v>
      </c>
      <c r="D719" s="16">
        <v>27600000000</v>
      </c>
      <c r="E719" s="17">
        <v>13</v>
      </c>
      <c r="F719" s="15">
        <v>326</v>
      </c>
      <c r="G719" s="15">
        <v>11</v>
      </c>
      <c r="H719" s="15">
        <v>52</v>
      </c>
      <c r="I719" s="15">
        <v>1</v>
      </c>
      <c r="J719" s="15">
        <v>3</v>
      </c>
      <c r="K719" s="16">
        <v>353000000</v>
      </c>
      <c r="L719" s="15">
        <v>88400</v>
      </c>
      <c r="M719" s="15">
        <v>1400000</v>
      </c>
      <c r="N719" s="15">
        <v>1100000</v>
      </c>
      <c r="O719" s="15">
        <v>17000000</v>
      </c>
      <c r="P719" s="15">
        <v>500000</v>
      </c>
      <c r="Q719" s="18">
        <v>38641</v>
      </c>
      <c r="R719" s="15" t="str">
        <f>INDEX(T_Category[category],MATCH(T_Youtuber3[[#This Row],[CatID]],T_Category[CatID],1))</f>
        <v>People &amp; Blogs</v>
      </c>
      <c r="S719" s="15" t="str">
        <f>VLOOKUP(T_Youtuber3[[#This Row],[CtrID]],T_Country[#Data],2,1)</f>
        <v>Colombia</v>
      </c>
      <c r="T719" s="15" t="str">
        <f>VLOOKUP(T_Youtuber3[[#This Row],[CtrID]],T_Country[#Data],3,0)</f>
        <v>CO</v>
      </c>
      <c r="U719" s="15">
        <f>INDEX(T_Country[Gross tertiary education enrollment (%)],MATCH(T_Youtuber3[[#This Row],[CtrID]],T_Country[CtID],0))</f>
        <v>55.3</v>
      </c>
      <c r="V719" s="19">
        <f>_xlfn.XLOOKUP(T_Youtuber3[[#This Row],[CtrID]],T_Country[CtID],T_Country[Population])</f>
        <v>50339443</v>
      </c>
      <c r="W719" s="15" cm="1">
        <f t="array" ref="W719">_xlfn._xlws.FILTER(T_Country[Unemployment rate],T_Country[CtID]=T_Youtuber3[[#This Row],[CtrID]])</f>
        <v>9.7100000000000009</v>
      </c>
      <c r="X719" s="15">
        <f>_xlfn.XLOOKUP(T_Youtuber3[[#This Row],[CtrID]],T_Country[CtID],T_Country[Urban_population])</f>
        <v>40827302</v>
      </c>
      <c r="Y719" s="15">
        <f>_xlfn.XLOOKUP(T_Youtuber3[[#This Row],[CtrID]],T_Country[CtID],T_Country[Latitude])</f>
        <v>4.5708679999999999</v>
      </c>
      <c r="Z719" s="15">
        <f>_xlfn.XLOOKUP(T_Youtuber3[[#This Row],[CtrID]],T_Country[CtID],T_Country[Longitude])</f>
        <v>-74.297300000000007</v>
      </c>
    </row>
    <row r="720" spans="1:26">
      <c r="A720" s="15">
        <v>719</v>
      </c>
      <c r="B720" s="15" t="s">
        <v>673</v>
      </c>
      <c r="C720" s="15">
        <v>18400000</v>
      </c>
      <c r="D720" s="16">
        <v>25400000000</v>
      </c>
      <c r="E720" s="17">
        <v>9</v>
      </c>
      <c r="F720" s="15">
        <v>197</v>
      </c>
      <c r="G720" s="15">
        <v>49</v>
      </c>
      <c r="H720" s="15">
        <v>72</v>
      </c>
      <c r="I720" s="15">
        <v>120</v>
      </c>
      <c r="J720" s="15">
        <v>103</v>
      </c>
      <c r="K720" s="16">
        <v>267000000</v>
      </c>
      <c r="L720" s="15">
        <v>66800</v>
      </c>
      <c r="M720" s="15">
        <v>1100000</v>
      </c>
      <c r="N720" s="15">
        <v>801400</v>
      </c>
      <c r="O720" s="15">
        <v>12800000</v>
      </c>
      <c r="P720" s="15" t="s">
        <v>39</v>
      </c>
      <c r="Q720" s="18">
        <v>40058</v>
      </c>
      <c r="R720" s="15" t="str">
        <f>INDEX(T_Category[category],MATCH(T_Youtuber3[[#This Row],[CatID]],T_Category[CatID],1))</f>
        <v>Music</v>
      </c>
      <c r="S720" s="15" t="str">
        <f>VLOOKUP(T_Youtuber3[[#This Row],[CtrID]],T_Country[#Data],2,1)</f>
        <v>United States</v>
      </c>
      <c r="T720" s="15" t="str">
        <f>VLOOKUP(T_Youtuber3[[#This Row],[CtrID]],T_Country[#Data],3,0)</f>
        <v>US</v>
      </c>
      <c r="U720" s="15">
        <f>INDEX(T_Country[Gross tertiary education enrollment (%)],MATCH(T_Youtuber3[[#This Row],[CtrID]],T_Country[CtID],0))</f>
        <v>88.2</v>
      </c>
      <c r="V720" s="19">
        <f>_xlfn.XLOOKUP(T_Youtuber3[[#This Row],[CtrID]],T_Country[CtID],T_Country[Population])</f>
        <v>328000000</v>
      </c>
      <c r="W720" s="15" cm="1">
        <f t="array" ref="W720">_xlfn._xlws.FILTER(T_Country[Unemployment rate],T_Country[CtID]=T_Youtuber3[[#This Row],[CtrID]])</f>
        <v>14.7</v>
      </c>
      <c r="X720" s="15">
        <f>_xlfn.XLOOKUP(T_Youtuber3[[#This Row],[CtrID]],T_Country[CtID],T_Country[Urban_population])</f>
        <v>271000000</v>
      </c>
      <c r="Y720" s="15">
        <f>_xlfn.XLOOKUP(T_Youtuber3[[#This Row],[CtrID]],T_Country[CtID],T_Country[Latitude])</f>
        <v>37.090240000000001</v>
      </c>
      <c r="Z720" s="15">
        <f>_xlfn.XLOOKUP(T_Youtuber3[[#This Row],[CtrID]],T_Country[CtID],T_Country[Longitude])</f>
        <v>-95.712900000000005</v>
      </c>
    </row>
    <row r="721" spans="1:26">
      <c r="A721" s="15">
        <v>720</v>
      </c>
      <c r="B721" s="15" t="s">
        <v>632</v>
      </c>
      <c r="C721" s="15">
        <v>19200000</v>
      </c>
      <c r="D721" s="16">
        <v>4330000000</v>
      </c>
      <c r="E721" s="17">
        <v>13</v>
      </c>
      <c r="F721" s="15">
        <v>570</v>
      </c>
      <c r="G721" s="15">
        <v>49</v>
      </c>
      <c r="H721" s="15">
        <v>1705</v>
      </c>
      <c r="I721" s="15">
        <v>114</v>
      </c>
      <c r="J721" s="15">
        <v>22</v>
      </c>
      <c r="K721" s="15">
        <v>2730000</v>
      </c>
      <c r="L721" s="15">
        <v>683</v>
      </c>
      <c r="M721" s="15">
        <v>10900</v>
      </c>
      <c r="N721" s="15">
        <v>8200</v>
      </c>
      <c r="O721" s="15">
        <v>131100</v>
      </c>
      <c r="P721" s="15" t="s">
        <v>39</v>
      </c>
      <c r="Q721" s="18">
        <v>38617</v>
      </c>
      <c r="R721" s="15" t="str">
        <f>INDEX(T_Category[category],MATCH(T_Youtuber3[[#This Row],[CatID]],T_Category[CatID],1))</f>
        <v>People &amp; Blogs</v>
      </c>
      <c r="S721" s="15" t="str">
        <f>VLOOKUP(T_Youtuber3[[#This Row],[CtrID]],T_Country[#Data],2,1)</f>
        <v>United States</v>
      </c>
      <c r="T721" s="15" t="str">
        <f>VLOOKUP(T_Youtuber3[[#This Row],[CtrID]],T_Country[#Data],3,0)</f>
        <v>US</v>
      </c>
      <c r="U721" s="15">
        <f>INDEX(T_Country[Gross tertiary education enrollment (%)],MATCH(T_Youtuber3[[#This Row],[CtrID]],T_Country[CtID],0))</f>
        <v>88.2</v>
      </c>
      <c r="V721" s="19">
        <f>_xlfn.XLOOKUP(T_Youtuber3[[#This Row],[CtrID]],T_Country[CtID],T_Country[Population])</f>
        <v>328000000</v>
      </c>
      <c r="W721" s="15" cm="1">
        <f t="array" ref="W721">_xlfn._xlws.FILTER(T_Country[Unemployment rate],T_Country[CtID]=T_Youtuber3[[#This Row],[CtrID]])</f>
        <v>14.7</v>
      </c>
      <c r="X721" s="15">
        <f>_xlfn.XLOOKUP(T_Youtuber3[[#This Row],[CtrID]],T_Country[CtID],T_Country[Urban_population])</f>
        <v>271000000</v>
      </c>
      <c r="Y721" s="15">
        <f>_xlfn.XLOOKUP(T_Youtuber3[[#This Row],[CtrID]],T_Country[CtID],T_Country[Latitude])</f>
        <v>37.090240000000001</v>
      </c>
      <c r="Z721" s="15">
        <f>_xlfn.XLOOKUP(T_Youtuber3[[#This Row],[CtrID]],T_Country[CtID],T_Country[Longitude])</f>
        <v>-95.712900000000005</v>
      </c>
    </row>
    <row r="722" spans="1:26">
      <c r="A722" s="15">
        <v>721</v>
      </c>
      <c r="B722" s="15" t="s">
        <v>317</v>
      </c>
      <c r="C722" s="15">
        <v>30000000</v>
      </c>
      <c r="D722" s="16">
        <v>12800000000</v>
      </c>
      <c r="E722" s="17">
        <v>9</v>
      </c>
      <c r="F722" s="15">
        <v>133</v>
      </c>
      <c r="G722" s="15">
        <v>8</v>
      </c>
      <c r="H722" s="15">
        <v>295</v>
      </c>
      <c r="I722" s="15">
        <v>4</v>
      </c>
      <c r="J722" s="15">
        <v>55</v>
      </c>
      <c r="K722" s="15">
        <v>88749000</v>
      </c>
      <c r="L722" s="15">
        <v>22200</v>
      </c>
      <c r="M722" s="15">
        <v>355000</v>
      </c>
      <c r="N722" s="15">
        <v>266200</v>
      </c>
      <c r="O722" s="15">
        <v>4300000</v>
      </c>
      <c r="P722" s="15" t="s">
        <v>39</v>
      </c>
      <c r="Q722" s="18">
        <v>40562</v>
      </c>
      <c r="R722" s="15" t="str">
        <f>INDEX(T_Category[category],MATCH(T_Youtuber3[[#This Row],[CatID]],T_Category[CatID],1))</f>
        <v>Music</v>
      </c>
      <c r="S722" s="15" t="str">
        <f>VLOOKUP(T_Youtuber3[[#This Row],[CtrID]],T_Country[#Data],2,1)</f>
        <v>Canada</v>
      </c>
      <c r="T722" s="15" t="str">
        <f>VLOOKUP(T_Youtuber3[[#This Row],[CtrID]],T_Country[#Data],3,0)</f>
        <v>CA</v>
      </c>
      <c r="U722" s="15">
        <f>INDEX(T_Country[Gross tertiary education enrollment (%)],MATCH(T_Youtuber3[[#This Row],[CtrID]],T_Country[CtID],0))</f>
        <v>68.900000000000006</v>
      </c>
      <c r="V722" s="19">
        <f>_xlfn.XLOOKUP(T_Youtuber3[[#This Row],[CtrID]],T_Country[CtID],T_Country[Population])</f>
        <v>36991981</v>
      </c>
      <c r="W722" s="15" cm="1">
        <f t="array" ref="W722">_xlfn._xlws.FILTER(T_Country[Unemployment rate],T_Country[CtID]=T_Youtuber3[[#This Row],[CtrID]])</f>
        <v>5.56</v>
      </c>
      <c r="X722" s="15">
        <f>_xlfn.XLOOKUP(T_Youtuber3[[#This Row],[CtrID]],T_Country[CtID],T_Country[Urban_population])</f>
        <v>30628482</v>
      </c>
      <c r="Y722" s="15">
        <f>_xlfn.XLOOKUP(T_Youtuber3[[#This Row],[CtrID]],T_Country[CtID],T_Country[Latitude])</f>
        <v>56.130369999999999</v>
      </c>
      <c r="Z722" s="15">
        <f>_xlfn.XLOOKUP(T_Youtuber3[[#This Row],[CtrID]],T_Country[CtID],T_Country[Longitude])</f>
        <v>-106.34699999999999</v>
      </c>
    </row>
    <row r="723" spans="1:26">
      <c r="A723" s="15">
        <v>722</v>
      </c>
      <c r="B723" s="15" t="s">
        <v>127</v>
      </c>
      <c r="C723" s="15">
        <v>47400000</v>
      </c>
      <c r="D723" s="16">
        <v>22500000000</v>
      </c>
      <c r="E723" s="17">
        <v>4</v>
      </c>
      <c r="F723" s="15">
        <v>11451</v>
      </c>
      <c r="G723" s="15">
        <v>19</v>
      </c>
      <c r="H723" s="15">
        <v>97</v>
      </c>
      <c r="I723" s="15">
        <v>17</v>
      </c>
      <c r="J723" s="15">
        <v>10</v>
      </c>
      <c r="K723" s="16">
        <v>233000000</v>
      </c>
      <c r="L723" s="15">
        <v>58200</v>
      </c>
      <c r="M723" s="15">
        <v>931000</v>
      </c>
      <c r="N723" s="15">
        <v>698200</v>
      </c>
      <c r="O723" s="15">
        <v>11200000</v>
      </c>
      <c r="P723" s="15">
        <v>500000</v>
      </c>
      <c r="Q723" s="18">
        <v>39326</v>
      </c>
      <c r="R723" s="15" t="str">
        <f>INDEX(T_Category[category],MATCH(T_Youtuber3[[#This Row],[CatID]],T_Category[CatID],1))</f>
        <v>Entertainment</v>
      </c>
      <c r="S723" s="15" t="str">
        <f>VLOOKUP(T_Youtuber3[[#This Row],[CtrID]],T_Country[#Data],2,1)</f>
        <v>India</v>
      </c>
      <c r="T723" s="15" t="str">
        <f>VLOOKUP(T_Youtuber3[[#This Row],[CtrID]],T_Country[#Data],3,0)</f>
        <v>IN</v>
      </c>
      <c r="U723" s="15">
        <f>INDEX(T_Country[Gross tertiary education enrollment (%)],MATCH(T_Youtuber3[[#This Row],[CtrID]],T_Country[CtID],0))</f>
        <v>28.1</v>
      </c>
      <c r="V723" s="19">
        <f>_xlfn.XLOOKUP(T_Youtuber3[[#This Row],[CtrID]],T_Country[CtID],T_Country[Population])</f>
        <v>1370000000</v>
      </c>
      <c r="W723" s="15" cm="1">
        <f t="array" ref="W723">_xlfn._xlws.FILTER(T_Country[Unemployment rate],T_Country[CtID]=T_Youtuber3[[#This Row],[CtrID]])</f>
        <v>5.36</v>
      </c>
      <c r="X723" s="15">
        <f>_xlfn.XLOOKUP(T_Youtuber3[[#This Row],[CtrID]],T_Country[CtID],T_Country[Urban_population])</f>
        <v>471000000</v>
      </c>
      <c r="Y723" s="15">
        <f>_xlfn.XLOOKUP(T_Youtuber3[[#This Row],[CtrID]],T_Country[CtID],T_Country[Latitude])</f>
        <v>20.593679999999999</v>
      </c>
      <c r="Z723" s="15">
        <f>_xlfn.XLOOKUP(T_Youtuber3[[#This Row],[CtrID]],T_Country[CtID],T_Country[Longitude])</f>
        <v>78.962879999999998</v>
      </c>
    </row>
    <row r="724" spans="1:26">
      <c r="A724" s="15">
        <v>723</v>
      </c>
      <c r="B724" s="15" t="s">
        <v>659</v>
      </c>
      <c r="C724" s="15">
        <v>18600000</v>
      </c>
      <c r="D724" s="16">
        <v>6050000000</v>
      </c>
      <c r="E724" s="17">
        <v>4</v>
      </c>
      <c r="F724" s="15">
        <v>4487</v>
      </c>
      <c r="G724" s="15">
        <v>19</v>
      </c>
      <c r="H724" s="15">
        <v>1033</v>
      </c>
      <c r="I724" s="15">
        <v>81</v>
      </c>
      <c r="J724" s="15">
        <v>24</v>
      </c>
      <c r="K724" s="16">
        <v>102000000</v>
      </c>
      <c r="L724" s="15">
        <v>25600</v>
      </c>
      <c r="M724" s="15">
        <v>409700</v>
      </c>
      <c r="N724" s="15">
        <v>307300</v>
      </c>
      <c r="O724" s="15">
        <v>4900000</v>
      </c>
      <c r="P724" s="15">
        <v>200000</v>
      </c>
      <c r="Q724" s="18">
        <v>39113</v>
      </c>
      <c r="R724" s="15" t="str">
        <f>INDEX(T_Category[category],MATCH(T_Youtuber3[[#This Row],[CatID]],T_Category[CatID],1))</f>
        <v>Entertainment</v>
      </c>
      <c r="S724" s="15" t="str">
        <f>VLOOKUP(T_Youtuber3[[#This Row],[CtrID]],T_Country[#Data],2,1)</f>
        <v>India</v>
      </c>
      <c r="T724" s="15" t="str">
        <f>VLOOKUP(T_Youtuber3[[#This Row],[CtrID]],T_Country[#Data],3,0)</f>
        <v>IN</v>
      </c>
      <c r="U724" s="15">
        <f>INDEX(T_Country[Gross tertiary education enrollment (%)],MATCH(T_Youtuber3[[#This Row],[CtrID]],T_Country[CtID],0))</f>
        <v>28.1</v>
      </c>
      <c r="V724" s="19">
        <f>_xlfn.XLOOKUP(T_Youtuber3[[#This Row],[CtrID]],T_Country[CtID],T_Country[Population])</f>
        <v>1370000000</v>
      </c>
      <c r="W724" s="15" cm="1">
        <f t="array" ref="W724">_xlfn._xlws.FILTER(T_Country[Unemployment rate],T_Country[CtID]=T_Youtuber3[[#This Row],[CtrID]])</f>
        <v>5.36</v>
      </c>
      <c r="X724" s="15">
        <f>_xlfn.XLOOKUP(T_Youtuber3[[#This Row],[CtrID]],T_Country[CtID],T_Country[Urban_population])</f>
        <v>471000000</v>
      </c>
      <c r="Y724" s="15">
        <f>_xlfn.XLOOKUP(T_Youtuber3[[#This Row],[CtrID]],T_Country[CtID],T_Country[Latitude])</f>
        <v>20.593679999999999</v>
      </c>
      <c r="Z724" s="15">
        <f>_xlfn.XLOOKUP(T_Youtuber3[[#This Row],[CtrID]],T_Country[CtID],T_Country[Longitude])</f>
        <v>78.962879999999998</v>
      </c>
    </row>
    <row r="725" spans="1:26">
      <c r="A725" s="15">
        <v>724</v>
      </c>
      <c r="B725" s="15" t="s">
        <v>93</v>
      </c>
      <c r="C725" s="15">
        <v>65600000</v>
      </c>
      <c r="D725" s="16">
        <v>28600000000</v>
      </c>
      <c r="E725" s="17">
        <v>9</v>
      </c>
      <c r="F725" s="15">
        <v>8502</v>
      </c>
      <c r="G725" s="15">
        <v>19</v>
      </c>
      <c r="H725" s="15">
        <v>47</v>
      </c>
      <c r="I725" s="15">
        <v>8</v>
      </c>
      <c r="J725" s="15">
        <v>8</v>
      </c>
      <c r="K725" s="16">
        <v>255000000</v>
      </c>
      <c r="L725" s="15">
        <v>63700</v>
      </c>
      <c r="M725" s="15">
        <v>1000000</v>
      </c>
      <c r="N725" s="15">
        <v>764900</v>
      </c>
      <c r="O725" s="15">
        <v>12200000</v>
      </c>
      <c r="P725" s="15">
        <v>400000</v>
      </c>
      <c r="Q725" s="18">
        <v>40340</v>
      </c>
      <c r="R725" s="15" t="str">
        <f>INDEX(T_Category[category],MATCH(T_Youtuber3[[#This Row],[CatID]],T_Category[CatID],1))</f>
        <v>Music</v>
      </c>
      <c r="S725" s="15" t="str">
        <f>VLOOKUP(T_Youtuber3[[#This Row],[CtrID]],T_Country[#Data],2,1)</f>
        <v>India</v>
      </c>
      <c r="T725" s="15" t="str">
        <f>VLOOKUP(T_Youtuber3[[#This Row],[CtrID]],T_Country[#Data],3,0)</f>
        <v>IN</v>
      </c>
      <c r="U725" s="15">
        <f>INDEX(T_Country[Gross tertiary education enrollment (%)],MATCH(T_Youtuber3[[#This Row],[CtrID]],T_Country[CtID],0))</f>
        <v>28.1</v>
      </c>
      <c r="V725" s="19">
        <f>_xlfn.XLOOKUP(T_Youtuber3[[#This Row],[CtrID]],T_Country[CtID],T_Country[Population])</f>
        <v>1370000000</v>
      </c>
      <c r="W725" s="15" cm="1">
        <f t="array" ref="W725">_xlfn._xlws.FILTER(T_Country[Unemployment rate],T_Country[CtID]=T_Youtuber3[[#This Row],[CtrID]])</f>
        <v>5.36</v>
      </c>
      <c r="X725" s="15">
        <f>_xlfn.XLOOKUP(T_Youtuber3[[#This Row],[CtrID]],T_Country[CtID],T_Country[Urban_population])</f>
        <v>471000000</v>
      </c>
      <c r="Y725" s="15">
        <f>_xlfn.XLOOKUP(T_Youtuber3[[#This Row],[CtrID]],T_Country[CtID],T_Country[Latitude])</f>
        <v>20.593679999999999</v>
      </c>
      <c r="Z725" s="15">
        <f>_xlfn.XLOOKUP(T_Youtuber3[[#This Row],[CtrID]],T_Country[CtID],T_Country[Longitude])</f>
        <v>78.962879999999998</v>
      </c>
    </row>
    <row r="726" spans="1:26">
      <c r="A726" s="15">
        <v>725</v>
      </c>
      <c r="B726" s="15" t="s">
        <v>339</v>
      </c>
      <c r="C726" s="15">
        <v>28200000</v>
      </c>
      <c r="D726" s="16">
        <v>7600000000</v>
      </c>
      <c r="E726" s="17">
        <v>4</v>
      </c>
      <c r="F726" s="15">
        <v>3009</v>
      </c>
      <c r="G726" s="15">
        <v>19</v>
      </c>
      <c r="H726" s="15">
        <v>721</v>
      </c>
      <c r="I726" s="15">
        <v>46</v>
      </c>
      <c r="J726" s="15">
        <v>13</v>
      </c>
      <c r="K726" s="16">
        <v>185000000</v>
      </c>
      <c r="L726" s="15">
        <v>46200</v>
      </c>
      <c r="M726" s="15">
        <v>739900</v>
      </c>
      <c r="N726" s="15">
        <v>554900</v>
      </c>
      <c r="O726" s="15">
        <v>8900000</v>
      </c>
      <c r="P726" s="15">
        <v>500000</v>
      </c>
      <c r="Q726" s="18">
        <v>40603</v>
      </c>
      <c r="R726" s="15" t="str">
        <f>INDEX(T_Category[category],MATCH(T_Youtuber3[[#This Row],[CatID]],T_Category[CatID],1))</f>
        <v>Entertainment</v>
      </c>
      <c r="S726" s="15" t="str">
        <f>VLOOKUP(T_Youtuber3[[#This Row],[CtrID]],T_Country[#Data],2,1)</f>
        <v>India</v>
      </c>
      <c r="T726" s="15" t="str">
        <f>VLOOKUP(T_Youtuber3[[#This Row],[CtrID]],T_Country[#Data],3,0)</f>
        <v>IN</v>
      </c>
      <c r="U726" s="15">
        <f>INDEX(T_Country[Gross tertiary education enrollment (%)],MATCH(T_Youtuber3[[#This Row],[CtrID]],T_Country[CtID],0))</f>
        <v>28.1</v>
      </c>
      <c r="V726" s="19">
        <f>_xlfn.XLOOKUP(T_Youtuber3[[#This Row],[CtrID]],T_Country[CtID],T_Country[Population])</f>
        <v>1370000000</v>
      </c>
      <c r="W726" s="15" cm="1">
        <f t="array" ref="W726">_xlfn._xlws.FILTER(T_Country[Unemployment rate],T_Country[CtID]=T_Youtuber3[[#This Row],[CtrID]])</f>
        <v>5.36</v>
      </c>
      <c r="X726" s="15">
        <f>_xlfn.XLOOKUP(T_Youtuber3[[#This Row],[CtrID]],T_Country[CtID],T_Country[Urban_population])</f>
        <v>471000000</v>
      </c>
      <c r="Y726" s="15">
        <f>_xlfn.XLOOKUP(T_Youtuber3[[#This Row],[CtrID]],T_Country[CtID],T_Country[Latitude])</f>
        <v>20.593679999999999</v>
      </c>
      <c r="Z726" s="15">
        <f>_xlfn.XLOOKUP(T_Youtuber3[[#This Row],[CtrID]],T_Country[CtID],T_Country[Longitude])</f>
        <v>78.962879999999998</v>
      </c>
    </row>
    <row r="727" spans="1:26">
      <c r="A727" s="15">
        <v>726</v>
      </c>
      <c r="B727" s="15" t="s">
        <v>201</v>
      </c>
      <c r="C727" s="15">
        <v>38400000</v>
      </c>
      <c r="D727" s="16">
        <v>21500000000</v>
      </c>
      <c r="E727" s="17">
        <v>13</v>
      </c>
      <c r="F727" s="15">
        <v>982</v>
      </c>
      <c r="G727" s="15">
        <v>38</v>
      </c>
      <c r="H727" s="15">
        <v>150882</v>
      </c>
      <c r="I727" s="15">
        <v>774</v>
      </c>
      <c r="J727" s="15">
        <v>1454</v>
      </c>
      <c r="K727" s="15">
        <v>1589000</v>
      </c>
      <c r="L727" s="15">
        <v>397</v>
      </c>
      <c r="M727" s="15">
        <v>6400</v>
      </c>
      <c r="N727" s="15">
        <v>4800</v>
      </c>
      <c r="O727" s="15">
        <v>76300</v>
      </c>
      <c r="P727" s="15">
        <v>2000</v>
      </c>
      <c r="Q727" s="18">
        <v>43244</v>
      </c>
      <c r="R727" s="15" t="str">
        <f>INDEX(T_Category[category],MATCH(T_Youtuber3[[#This Row],[CatID]],T_Category[CatID],1))</f>
        <v>People &amp; Blogs</v>
      </c>
      <c r="S727" s="15" t="str">
        <f>VLOOKUP(T_Youtuber3[[#This Row],[CtrID]],T_Country[#Data],2,1)</f>
        <v>Saudi Arabia</v>
      </c>
      <c r="T727" s="15" t="str">
        <f>VLOOKUP(T_Youtuber3[[#This Row],[CtrID]],T_Country[#Data],3,0)</f>
        <v>SA</v>
      </c>
      <c r="U727" s="15">
        <f>INDEX(T_Country[Gross tertiary education enrollment (%)],MATCH(T_Youtuber3[[#This Row],[CtrID]],T_Country[CtID],0))</f>
        <v>68</v>
      </c>
      <c r="V727" s="19">
        <f>_xlfn.XLOOKUP(T_Youtuber3[[#This Row],[CtrID]],T_Country[CtID],T_Country[Population])</f>
        <v>34268528</v>
      </c>
      <c r="W727" s="15" cm="1">
        <f t="array" ref="W727">_xlfn._xlws.FILTER(T_Country[Unemployment rate],T_Country[CtID]=T_Youtuber3[[#This Row],[CtrID]])</f>
        <v>5.93</v>
      </c>
      <c r="X727" s="15">
        <f>_xlfn.XLOOKUP(T_Youtuber3[[#This Row],[CtrID]],T_Country[CtID],T_Country[Urban_population])</f>
        <v>28807838</v>
      </c>
      <c r="Y727" s="15">
        <f>_xlfn.XLOOKUP(T_Youtuber3[[#This Row],[CtrID]],T_Country[CtID],T_Country[Latitude])</f>
        <v>23.885940000000002</v>
      </c>
      <c r="Z727" s="15">
        <f>_xlfn.XLOOKUP(T_Youtuber3[[#This Row],[CtrID]],T_Country[CtID],T_Country[Longitude])</f>
        <v>45.079160000000002</v>
      </c>
    </row>
    <row r="728" spans="1:26">
      <c r="A728" s="15">
        <v>727</v>
      </c>
      <c r="B728" s="15" t="s">
        <v>422</v>
      </c>
      <c r="C728" s="15">
        <v>24200000</v>
      </c>
      <c r="D728" s="16">
        <v>15700000000</v>
      </c>
      <c r="E728" s="17">
        <v>10</v>
      </c>
      <c r="F728" s="15">
        <v>469</v>
      </c>
      <c r="G728" s="15">
        <v>47</v>
      </c>
      <c r="H728" s="15">
        <v>203</v>
      </c>
      <c r="I728" s="15">
        <v>3</v>
      </c>
      <c r="J728" s="15">
        <v>9</v>
      </c>
      <c r="K728" s="16">
        <v>151000000</v>
      </c>
      <c r="L728" s="15">
        <v>37800</v>
      </c>
      <c r="M728" s="15">
        <v>604800</v>
      </c>
      <c r="N728" s="15">
        <v>453600</v>
      </c>
      <c r="O728" s="15">
        <v>7300000</v>
      </c>
      <c r="P728" s="15">
        <v>200000</v>
      </c>
      <c r="Q728" s="18">
        <v>43556</v>
      </c>
      <c r="R728" s="15" t="str">
        <f>INDEX(T_Category[category],MATCH(T_Youtuber3[[#This Row],[CatID]],T_Category[CatID],1))</f>
        <v>nan</v>
      </c>
      <c r="S728" s="15" t="str">
        <f>VLOOKUP(T_Youtuber3[[#This Row],[CtrID]],T_Country[#Data],2,1)</f>
        <v>United Arab Emirates</v>
      </c>
      <c r="T728" s="15" t="str">
        <f>VLOOKUP(T_Youtuber3[[#This Row],[CtrID]],T_Country[#Data],3,0)</f>
        <v>AE</v>
      </c>
      <c r="U728" s="15">
        <f>INDEX(T_Country[Gross tertiary education enrollment (%)],MATCH(T_Youtuber3[[#This Row],[CtrID]],T_Country[CtID],0))</f>
        <v>36.799999999999997</v>
      </c>
      <c r="V728" s="19">
        <f>_xlfn.XLOOKUP(T_Youtuber3[[#This Row],[CtrID]],T_Country[CtID],T_Country[Population])</f>
        <v>9770529</v>
      </c>
      <c r="W728" s="15" cm="1">
        <f t="array" ref="W728">_xlfn._xlws.FILTER(T_Country[Unemployment rate],T_Country[CtID]=T_Youtuber3[[#This Row],[CtrID]])</f>
        <v>2.35</v>
      </c>
      <c r="X728" s="15">
        <f>_xlfn.XLOOKUP(T_Youtuber3[[#This Row],[CtrID]],T_Country[CtID],T_Country[Urban_population])</f>
        <v>8479744</v>
      </c>
      <c r="Y728" s="15">
        <f>_xlfn.XLOOKUP(T_Youtuber3[[#This Row],[CtrID]],T_Country[CtID],T_Country[Latitude])</f>
        <v>23.42408</v>
      </c>
      <c r="Z728" s="15">
        <f>_xlfn.XLOOKUP(T_Youtuber3[[#This Row],[CtrID]],T_Country[CtID],T_Country[Longitude])</f>
        <v>53.847819999999999</v>
      </c>
    </row>
    <row r="729" spans="1:26">
      <c r="A729" s="15">
        <v>728</v>
      </c>
      <c r="B729" s="15" t="s">
        <v>187</v>
      </c>
      <c r="C729" s="15">
        <v>39700000</v>
      </c>
      <c r="D729" s="16">
        <v>23900000000</v>
      </c>
      <c r="E729" s="17">
        <v>13</v>
      </c>
      <c r="F729" s="15">
        <v>1596</v>
      </c>
      <c r="G729" s="15">
        <v>47</v>
      </c>
      <c r="H729" s="15">
        <v>81</v>
      </c>
      <c r="I729" s="15">
        <v>1</v>
      </c>
      <c r="J729" s="15">
        <v>2</v>
      </c>
      <c r="K729" s="16">
        <v>248000000</v>
      </c>
      <c r="L729" s="15">
        <v>61900</v>
      </c>
      <c r="M729" s="15">
        <v>990900</v>
      </c>
      <c r="N729" s="15">
        <v>743200</v>
      </c>
      <c r="O729" s="15">
        <v>11900000</v>
      </c>
      <c r="P729" s="15">
        <v>300000</v>
      </c>
      <c r="Q729" s="18">
        <v>43045</v>
      </c>
      <c r="R729" s="15" t="str">
        <f>INDEX(T_Category[category],MATCH(T_Youtuber3[[#This Row],[CatID]],T_Category[CatID],1))</f>
        <v>People &amp; Blogs</v>
      </c>
      <c r="S729" s="15" t="str">
        <f>VLOOKUP(T_Youtuber3[[#This Row],[CtrID]],T_Country[#Data],2,1)</f>
        <v>United Arab Emirates</v>
      </c>
      <c r="T729" s="15" t="str">
        <f>VLOOKUP(T_Youtuber3[[#This Row],[CtrID]],T_Country[#Data],3,0)</f>
        <v>AE</v>
      </c>
      <c r="U729" s="15">
        <f>INDEX(T_Country[Gross tertiary education enrollment (%)],MATCH(T_Youtuber3[[#This Row],[CtrID]],T_Country[CtID],0))</f>
        <v>36.799999999999997</v>
      </c>
      <c r="V729" s="19">
        <f>_xlfn.XLOOKUP(T_Youtuber3[[#This Row],[CtrID]],T_Country[CtID],T_Country[Population])</f>
        <v>9770529</v>
      </c>
      <c r="W729" s="15" cm="1">
        <f t="array" ref="W729">_xlfn._xlws.FILTER(T_Country[Unemployment rate],T_Country[CtID]=T_Youtuber3[[#This Row],[CtrID]])</f>
        <v>2.35</v>
      </c>
      <c r="X729" s="15">
        <f>_xlfn.XLOOKUP(T_Youtuber3[[#This Row],[CtrID]],T_Country[CtID],T_Country[Urban_population])</f>
        <v>8479744</v>
      </c>
      <c r="Y729" s="15">
        <f>_xlfn.XLOOKUP(T_Youtuber3[[#This Row],[CtrID]],T_Country[CtID],T_Country[Latitude])</f>
        <v>23.42408</v>
      </c>
      <c r="Z729" s="15">
        <f>_xlfn.XLOOKUP(T_Youtuber3[[#This Row],[CtrID]],T_Country[CtID],T_Country[Longitude])</f>
        <v>53.847819999999999</v>
      </c>
    </row>
    <row r="730" spans="1:26">
      <c r="A730" s="15">
        <v>729</v>
      </c>
      <c r="B730" s="15" t="s">
        <v>327</v>
      </c>
      <c r="C730" s="15">
        <v>29000000</v>
      </c>
      <c r="D730" s="16">
        <v>19500000000</v>
      </c>
      <c r="E730" s="17">
        <v>2</v>
      </c>
      <c r="F730" s="15">
        <v>42</v>
      </c>
      <c r="G730" s="15">
        <v>19</v>
      </c>
      <c r="H730" s="15">
        <v>3997024</v>
      </c>
      <c r="I730" s="15" t="s">
        <v>39</v>
      </c>
      <c r="J730" s="15" t="s">
        <v>39</v>
      </c>
      <c r="K730" s="15">
        <v>60805</v>
      </c>
      <c r="L730" s="15">
        <v>15</v>
      </c>
      <c r="M730" s="15">
        <v>243</v>
      </c>
      <c r="N730" s="15">
        <v>182</v>
      </c>
      <c r="O730" s="15">
        <v>2900</v>
      </c>
      <c r="P730" s="15">
        <v>151</v>
      </c>
      <c r="Q730" s="18">
        <v>44224</v>
      </c>
      <c r="R730" s="15" t="str">
        <f>INDEX(T_Category[category],MATCH(T_Youtuber3[[#This Row],[CatID]],T_Category[CatID],1))</f>
        <v>Comedy</v>
      </c>
      <c r="S730" s="15" t="str">
        <f>VLOOKUP(T_Youtuber3[[#This Row],[CtrID]],T_Country[#Data],2,1)</f>
        <v>India</v>
      </c>
      <c r="T730" s="15" t="str">
        <f>VLOOKUP(T_Youtuber3[[#This Row],[CtrID]],T_Country[#Data],3,0)</f>
        <v>IN</v>
      </c>
      <c r="U730" s="15">
        <f>INDEX(T_Country[Gross tertiary education enrollment (%)],MATCH(T_Youtuber3[[#This Row],[CtrID]],T_Country[CtID],0))</f>
        <v>28.1</v>
      </c>
      <c r="V730" s="19">
        <f>_xlfn.XLOOKUP(T_Youtuber3[[#This Row],[CtrID]],T_Country[CtID],T_Country[Population])</f>
        <v>1370000000</v>
      </c>
      <c r="W730" s="15" cm="1">
        <f t="array" ref="W730">_xlfn._xlws.FILTER(T_Country[Unemployment rate],T_Country[CtID]=T_Youtuber3[[#This Row],[CtrID]])</f>
        <v>5.36</v>
      </c>
      <c r="X730" s="15">
        <f>_xlfn.XLOOKUP(T_Youtuber3[[#This Row],[CtrID]],T_Country[CtID],T_Country[Urban_population])</f>
        <v>471000000</v>
      </c>
      <c r="Y730" s="15">
        <f>_xlfn.XLOOKUP(T_Youtuber3[[#This Row],[CtrID]],T_Country[CtID],T_Country[Latitude])</f>
        <v>20.593679999999999</v>
      </c>
      <c r="Z730" s="15">
        <f>_xlfn.XLOOKUP(T_Youtuber3[[#This Row],[CtrID]],T_Country[CtID],T_Country[Longitude])</f>
        <v>78.962879999999998</v>
      </c>
    </row>
    <row r="731" spans="1:26">
      <c r="A731" s="15">
        <v>730</v>
      </c>
      <c r="B731" s="15" t="s">
        <v>483</v>
      </c>
      <c r="C731" s="15">
        <v>22600000</v>
      </c>
      <c r="D731" s="16">
        <v>13400000000</v>
      </c>
      <c r="E731" s="17">
        <v>9</v>
      </c>
      <c r="F731" s="15">
        <v>171</v>
      </c>
      <c r="G731" s="15">
        <v>49</v>
      </c>
      <c r="H731" s="15">
        <v>273</v>
      </c>
      <c r="I731" s="15">
        <v>88</v>
      </c>
      <c r="J731" s="15">
        <v>84</v>
      </c>
      <c r="K731" s="15">
        <v>95253000</v>
      </c>
      <c r="L731" s="15">
        <v>23800</v>
      </c>
      <c r="M731" s="15">
        <v>381000</v>
      </c>
      <c r="N731" s="15">
        <v>285800</v>
      </c>
      <c r="O731" s="15">
        <v>4600000</v>
      </c>
      <c r="P731" s="15" t="s">
        <v>39</v>
      </c>
      <c r="Q731" s="18">
        <v>39405</v>
      </c>
      <c r="R731" s="15" t="str">
        <f>INDEX(T_Category[category],MATCH(T_Youtuber3[[#This Row],[CatID]],T_Category[CatID],1))</f>
        <v>Music</v>
      </c>
      <c r="S731" s="15" t="str">
        <f>VLOOKUP(T_Youtuber3[[#This Row],[CtrID]],T_Country[#Data],2,1)</f>
        <v>United States</v>
      </c>
      <c r="T731" s="15" t="str">
        <f>VLOOKUP(T_Youtuber3[[#This Row],[CtrID]],T_Country[#Data],3,0)</f>
        <v>US</v>
      </c>
      <c r="U731" s="15">
        <f>INDEX(T_Country[Gross tertiary education enrollment (%)],MATCH(T_Youtuber3[[#This Row],[CtrID]],T_Country[CtID],0))</f>
        <v>88.2</v>
      </c>
      <c r="V731" s="19">
        <f>_xlfn.XLOOKUP(T_Youtuber3[[#This Row],[CtrID]],T_Country[CtID],T_Country[Population])</f>
        <v>328000000</v>
      </c>
      <c r="W731" s="15" cm="1">
        <f t="array" ref="W731">_xlfn._xlws.FILTER(T_Country[Unemployment rate],T_Country[CtID]=T_Youtuber3[[#This Row],[CtrID]])</f>
        <v>14.7</v>
      </c>
      <c r="X731" s="15">
        <f>_xlfn.XLOOKUP(T_Youtuber3[[#This Row],[CtrID]],T_Country[CtID],T_Country[Urban_population])</f>
        <v>271000000</v>
      </c>
      <c r="Y731" s="15">
        <f>_xlfn.XLOOKUP(T_Youtuber3[[#This Row],[CtrID]],T_Country[CtID],T_Country[Latitude])</f>
        <v>37.090240000000001</v>
      </c>
      <c r="Z731" s="15">
        <f>_xlfn.XLOOKUP(T_Youtuber3[[#This Row],[CtrID]],T_Country[CtID],T_Country[Longitude])</f>
        <v>-95.712900000000005</v>
      </c>
    </row>
    <row r="732" spans="1:26">
      <c r="A732" s="15">
        <v>731</v>
      </c>
      <c r="B732" s="15" t="s">
        <v>648</v>
      </c>
      <c r="C732" s="15">
        <v>18800000</v>
      </c>
      <c r="D732" s="16">
        <v>5260000000</v>
      </c>
      <c r="E732" s="17">
        <v>4</v>
      </c>
      <c r="F732" s="15">
        <v>312</v>
      </c>
      <c r="G732" s="15">
        <v>48</v>
      </c>
      <c r="H732" s="15">
        <v>1263</v>
      </c>
      <c r="I732" s="15">
        <v>19</v>
      </c>
      <c r="J732" s="15">
        <v>113</v>
      </c>
      <c r="K732" s="15">
        <v>78158000</v>
      </c>
      <c r="L732" s="15">
        <v>19500</v>
      </c>
      <c r="M732" s="15">
        <v>312600</v>
      </c>
      <c r="N732" s="15">
        <v>234500</v>
      </c>
      <c r="O732" s="15">
        <v>3800000</v>
      </c>
      <c r="P732" s="15">
        <v>100000</v>
      </c>
      <c r="Q732" s="18">
        <v>42169</v>
      </c>
      <c r="R732" s="15" t="str">
        <f>INDEX(T_Category[category],MATCH(T_Youtuber3[[#This Row],[CatID]],T_Category[CatID],1))</f>
        <v>Entertainment</v>
      </c>
      <c r="S732" s="15" t="str">
        <f>VLOOKUP(T_Youtuber3[[#This Row],[CtrID]],T_Country[#Data],2,1)</f>
        <v>United Kingdom</v>
      </c>
      <c r="T732" s="15" t="str">
        <f>VLOOKUP(T_Youtuber3[[#This Row],[CtrID]],T_Country[#Data],3,0)</f>
        <v>GB</v>
      </c>
      <c r="U732" s="15">
        <f>INDEX(T_Country[Gross tertiary education enrollment (%)],MATCH(T_Youtuber3[[#This Row],[CtrID]],T_Country[CtID],0))</f>
        <v>60</v>
      </c>
      <c r="V732" s="19">
        <f>_xlfn.XLOOKUP(T_Youtuber3[[#This Row],[CtrID]],T_Country[CtID],T_Country[Population])</f>
        <v>66834405</v>
      </c>
      <c r="W732" s="15" cm="1">
        <f t="array" ref="W732">_xlfn._xlws.FILTER(T_Country[Unemployment rate],T_Country[CtID]=T_Youtuber3[[#This Row],[CtrID]])</f>
        <v>3.85</v>
      </c>
      <c r="X732" s="15">
        <f>_xlfn.XLOOKUP(T_Youtuber3[[#This Row],[CtrID]],T_Country[CtID],T_Country[Urban_population])</f>
        <v>55908316</v>
      </c>
      <c r="Y732" s="15">
        <f>_xlfn.XLOOKUP(T_Youtuber3[[#This Row],[CtrID]],T_Country[CtID],T_Country[Latitude])</f>
        <v>55.378050000000002</v>
      </c>
      <c r="Z732" s="15">
        <f>_xlfn.XLOOKUP(T_Youtuber3[[#This Row],[CtrID]],T_Country[CtID],T_Country[Longitude])</f>
        <v>-3.4359700000000002</v>
      </c>
    </row>
    <row r="733" spans="1:26">
      <c r="A733" s="15">
        <v>732</v>
      </c>
      <c r="B733" s="15" t="s">
        <v>525</v>
      </c>
      <c r="C733" s="15">
        <v>21400000</v>
      </c>
      <c r="D733" s="16">
        <v>6260000000</v>
      </c>
      <c r="E733" s="17">
        <v>9</v>
      </c>
      <c r="F733" s="15">
        <v>114</v>
      </c>
      <c r="G733" s="15">
        <v>19</v>
      </c>
      <c r="H733" s="15">
        <v>987</v>
      </c>
      <c r="I733" s="15">
        <v>67</v>
      </c>
      <c r="J733" s="15">
        <v>89</v>
      </c>
      <c r="K733" s="16">
        <v>161000000</v>
      </c>
      <c r="L733" s="15">
        <v>40200</v>
      </c>
      <c r="M733" s="15">
        <v>642800</v>
      </c>
      <c r="N733" s="15">
        <v>482100</v>
      </c>
      <c r="O733" s="15">
        <v>7700000</v>
      </c>
      <c r="P733" s="15">
        <v>500000</v>
      </c>
      <c r="Q733" s="18">
        <v>43038</v>
      </c>
      <c r="R733" s="15" t="str">
        <f>INDEX(T_Category[category],MATCH(T_Youtuber3[[#This Row],[CatID]],T_Category[CatID],1))</f>
        <v>Music</v>
      </c>
      <c r="S733" s="15" t="str">
        <f>VLOOKUP(T_Youtuber3[[#This Row],[CtrID]],T_Country[#Data],2,1)</f>
        <v>India</v>
      </c>
      <c r="T733" s="15" t="str">
        <f>VLOOKUP(T_Youtuber3[[#This Row],[CtrID]],T_Country[#Data],3,0)</f>
        <v>IN</v>
      </c>
      <c r="U733" s="15">
        <f>INDEX(T_Country[Gross tertiary education enrollment (%)],MATCH(T_Youtuber3[[#This Row],[CtrID]],T_Country[CtID],0))</f>
        <v>28.1</v>
      </c>
      <c r="V733" s="19">
        <f>_xlfn.XLOOKUP(T_Youtuber3[[#This Row],[CtrID]],T_Country[CtID],T_Country[Population])</f>
        <v>1370000000</v>
      </c>
      <c r="W733" s="15" cm="1">
        <f t="array" ref="W733">_xlfn._xlws.FILTER(T_Country[Unemployment rate],T_Country[CtID]=T_Youtuber3[[#This Row],[CtrID]])</f>
        <v>5.36</v>
      </c>
      <c r="X733" s="15">
        <f>_xlfn.XLOOKUP(T_Youtuber3[[#This Row],[CtrID]],T_Country[CtID],T_Country[Urban_population])</f>
        <v>471000000</v>
      </c>
      <c r="Y733" s="15">
        <f>_xlfn.XLOOKUP(T_Youtuber3[[#This Row],[CtrID]],T_Country[CtID],T_Country[Latitude])</f>
        <v>20.593679999999999</v>
      </c>
      <c r="Z733" s="15">
        <f>_xlfn.XLOOKUP(T_Youtuber3[[#This Row],[CtrID]],T_Country[CtID],T_Country[Longitude])</f>
        <v>78.962879999999998</v>
      </c>
    </row>
    <row r="734" spans="1:26">
      <c r="A734" s="15">
        <v>733</v>
      </c>
      <c r="B734" s="15" t="s">
        <v>1038</v>
      </c>
      <c r="C734" s="15">
        <v>14200000</v>
      </c>
      <c r="D734" s="16">
        <v>6970000000</v>
      </c>
      <c r="E734" s="17">
        <v>4</v>
      </c>
      <c r="F734" s="15">
        <v>60</v>
      </c>
      <c r="G734" s="15">
        <v>46</v>
      </c>
      <c r="H734" s="15">
        <v>3739171</v>
      </c>
      <c r="I734" s="15">
        <v>2460</v>
      </c>
      <c r="J734" s="15">
        <v>4686</v>
      </c>
      <c r="K734" s="15">
        <v>105</v>
      </c>
      <c r="L734" s="15">
        <v>0.03</v>
      </c>
      <c r="M734" s="15">
        <v>0.42</v>
      </c>
      <c r="N734" s="15">
        <v>0.32</v>
      </c>
      <c r="O734" s="15">
        <v>5</v>
      </c>
      <c r="P734" s="15">
        <v>10</v>
      </c>
      <c r="Q734" s="18">
        <v>42585</v>
      </c>
      <c r="R734" s="15" t="str">
        <f>INDEX(T_Category[category],MATCH(T_Youtuber3[[#This Row],[CatID]],T_Category[CatID],1))</f>
        <v>Entertainment</v>
      </c>
      <c r="S734" s="15" t="str">
        <f>VLOOKUP(T_Youtuber3[[#This Row],[CtrID]],T_Country[#Data],2,1)</f>
        <v>Ukraine</v>
      </c>
      <c r="T734" s="15" t="str">
        <f>VLOOKUP(T_Youtuber3[[#This Row],[CtrID]],T_Country[#Data],3,0)</f>
        <v>UA</v>
      </c>
      <c r="U734" s="15">
        <f>INDEX(T_Country[Gross tertiary education enrollment (%)],MATCH(T_Youtuber3[[#This Row],[CtrID]],T_Country[CtID],0))</f>
        <v>82.7</v>
      </c>
      <c r="V734" s="19">
        <f>_xlfn.XLOOKUP(T_Youtuber3[[#This Row],[CtrID]],T_Country[CtID],T_Country[Population])</f>
        <v>44385155</v>
      </c>
      <c r="W734" s="15" cm="1">
        <f t="array" ref="W734">_xlfn._xlws.FILTER(T_Country[Unemployment rate],T_Country[CtID]=T_Youtuber3[[#This Row],[CtrID]])</f>
        <v>8.8800000000000008</v>
      </c>
      <c r="X734" s="15">
        <f>_xlfn.XLOOKUP(T_Youtuber3[[#This Row],[CtrID]],T_Country[CtID],T_Country[Urban_population])</f>
        <v>30835699</v>
      </c>
      <c r="Y734" s="15">
        <f>_xlfn.XLOOKUP(T_Youtuber3[[#This Row],[CtrID]],T_Country[CtID],T_Country[Latitude])</f>
        <v>48.379429999999999</v>
      </c>
      <c r="Z734" s="15">
        <f>_xlfn.XLOOKUP(T_Youtuber3[[#This Row],[CtrID]],T_Country[CtID],T_Country[Longitude])</f>
        <v>31.165579999999999</v>
      </c>
    </row>
    <row r="735" spans="1:26">
      <c r="A735" s="15">
        <v>734</v>
      </c>
      <c r="B735" s="15" t="s">
        <v>589</v>
      </c>
      <c r="C735" s="15">
        <v>20100000</v>
      </c>
      <c r="D735" s="16">
        <v>6620000000</v>
      </c>
      <c r="E735" s="17">
        <v>9</v>
      </c>
      <c r="F735" s="15">
        <v>241</v>
      </c>
      <c r="G735" s="15">
        <v>49</v>
      </c>
      <c r="H735" s="15">
        <v>905</v>
      </c>
      <c r="I735" s="15">
        <v>108</v>
      </c>
      <c r="J735" s="15">
        <v>95</v>
      </c>
      <c r="K735" s="15">
        <v>25263000</v>
      </c>
      <c r="L735" s="15">
        <v>6300</v>
      </c>
      <c r="M735" s="15">
        <v>101100</v>
      </c>
      <c r="N735" s="15">
        <v>75800</v>
      </c>
      <c r="O735" s="15">
        <v>1200000</v>
      </c>
      <c r="P735" s="15" t="s">
        <v>39</v>
      </c>
      <c r="Q735" s="18">
        <v>40274</v>
      </c>
      <c r="R735" s="15" t="str">
        <f>INDEX(T_Category[category],MATCH(T_Youtuber3[[#This Row],[CatID]],T_Category[CatID],1))</f>
        <v>Music</v>
      </c>
      <c r="S735" s="15" t="str">
        <f>VLOOKUP(T_Youtuber3[[#This Row],[CtrID]],T_Country[#Data],2,1)</f>
        <v>United States</v>
      </c>
      <c r="T735" s="15" t="str">
        <f>VLOOKUP(T_Youtuber3[[#This Row],[CtrID]],T_Country[#Data],3,0)</f>
        <v>US</v>
      </c>
      <c r="U735" s="15">
        <f>INDEX(T_Country[Gross tertiary education enrollment (%)],MATCH(T_Youtuber3[[#This Row],[CtrID]],T_Country[CtID],0))</f>
        <v>88.2</v>
      </c>
      <c r="V735" s="19">
        <f>_xlfn.XLOOKUP(T_Youtuber3[[#This Row],[CtrID]],T_Country[CtID],T_Country[Population])</f>
        <v>328000000</v>
      </c>
      <c r="W735" s="15" cm="1">
        <f t="array" ref="W735">_xlfn._xlws.FILTER(T_Country[Unemployment rate],T_Country[CtID]=T_Youtuber3[[#This Row],[CtrID]])</f>
        <v>14.7</v>
      </c>
      <c r="X735" s="15">
        <f>_xlfn.XLOOKUP(T_Youtuber3[[#This Row],[CtrID]],T_Country[CtID],T_Country[Urban_population])</f>
        <v>271000000</v>
      </c>
      <c r="Y735" s="15">
        <f>_xlfn.XLOOKUP(T_Youtuber3[[#This Row],[CtrID]],T_Country[CtID],T_Country[Latitude])</f>
        <v>37.090240000000001</v>
      </c>
      <c r="Z735" s="15">
        <f>_xlfn.XLOOKUP(T_Youtuber3[[#This Row],[CtrID]],T_Country[CtID],T_Country[Longitude])</f>
        <v>-95.712900000000005</v>
      </c>
    </row>
    <row r="736" spans="1:26">
      <c r="A736" s="15">
        <v>735</v>
      </c>
      <c r="B736" s="15" t="s">
        <v>571</v>
      </c>
      <c r="C736" s="15">
        <v>20400000</v>
      </c>
      <c r="D736" s="16">
        <v>4710000000</v>
      </c>
      <c r="E736" s="17">
        <v>4</v>
      </c>
      <c r="F736" s="15">
        <v>462</v>
      </c>
      <c r="G736" s="15">
        <v>46</v>
      </c>
      <c r="H736" s="15">
        <v>1489</v>
      </c>
      <c r="I736" s="15">
        <v>1</v>
      </c>
      <c r="J736" s="15">
        <v>100</v>
      </c>
      <c r="K736" s="15">
        <v>28990000</v>
      </c>
      <c r="L736" s="15">
        <v>7200</v>
      </c>
      <c r="M736" s="15">
        <v>116000</v>
      </c>
      <c r="N736" s="15">
        <v>87000</v>
      </c>
      <c r="O736" s="15">
        <v>1400000</v>
      </c>
      <c r="P736" s="15" t="s">
        <v>39</v>
      </c>
      <c r="Q736" s="18">
        <v>41254</v>
      </c>
      <c r="R736" s="15" t="str">
        <f>INDEX(T_Category[category],MATCH(T_Youtuber3[[#This Row],[CatID]],T_Category[CatID],1))</f>
        <v>Entertainment</v>
      </c>
      <c r="S736" s="15" t="str">
        <f>VLOOKUP(T_Youtuber3[[#This Row],[CtrID]],T_Country[#Data],2,1)</f>
        <v>Ukraine</v>
      </c>
      <c r="T736" s="15" t="str">
        <f>VLOOKUP(T_Youtuber3[[#This Row],[CtrID]],T_Country[#Data],3,0)</f>
        <v>UA</v>
      </c>
      <c r="U736" s="15">
        <f>INDEX(T_Country[Gross tertiary education enrollment (%)],MATCH(T_Youtuber3[[#This Row],[CtrID]],T_Country[CtID],0))</f>
        <v>82.7</v>
      </c>
      <c r="V736" s="19">
        <f>_xlfn.XLOOKUP(T_Youtuber3[[#This Row],[CtrID]],T_Country[CtID],T_Country[Population])</f>
        <v>44385155</v>
      </c>
      <c r="W736" s="15" cm="1">
        <f t="array" ref="W736">_xlfn._xlws.FILTER(T_Country[Unemployment rate],T_Country[CtID]=T_Youtuber3[[#This Row],[CtrID]])</f>
        <v>8.8800000000000008</v>
      </c>
      <c r="X736" s="15">
        <f>_xlfn.XLOOKUP(T_Youtuber3[[#This Row],[CtrID]],T_Country[CtID],T_Country[Urban_population])</f>
        <v>30835699</v>
      </c>
      <c r="Y736" s="15">
        <f>_xlfn.XLOOKUP(T_Youtuber3[[#This Row],[CtrID]],T_Country[CtID],T_Country[Latitude])</f>
        <v>48.379429999999999</v>
      </c>
      <c r="Z736" s="15">
        <f>_xlfn.XLOOKUP(T_Youtuber3[[#This Row],[CtrID]],T_Country[CtID],T_Country[Longitude])</f>
        <v>31.165579999999999</v>
      </c>
    </row>
    <row r="737" spans="1:26">
      <c r="A737" s="15">
        <v>736</v>
      </c>
      <c r="B737" s="15" t="s">
        <v>489</v>
      </c>
      <c r="C737" s="15">
        <v>22300000</v>
      </c>
      <c r="D737" s="16">
        <v>8660000000</v>
      </c>
      <c r="E737" s="17">
        <v>13</v>
      </c>
      <c r="F737" s="15">
        <v>34</v>
      </c>
      <c r="G737" s="15">
        <v>17</v>
      </c>
      <c r="H737" s="15">
        <v>3805801</v>
      </c>
      <c r="I737" s="15">
        <v>3046</v>
      </c>
      <c r="J737" s="15">
        <v>4509</v>
      </c>
      <c r="K737" s="15">
        <v>735</v>
      </c>
      <c r="L737" s="15">
        <v>0.18</v>
      </c>
      <c r="M737" s="15">
        <v>3</v>
      </c>
      <c r="N737" s="15">
        <v>2</v>
      </c>
      <c r="O737" s="15">
        <v>35</v>
      </c>
      <c r="P737" s="15">
        <v>10</v>
      </c>
      <c r="Q737" s="18">
        <v>43772</v>
      </c>
      <c r="R737" s="15" t="str">
        <f>INDEX(T_Category[category],MATCH(T_Youtuber3[[#This Row],[CatID]],T_Category[CatID],1))</f>
        <v>People &amp; Blogs</v>
      </c>
      <c r="S737" s="15" t="str">
        <f>VLOOKUP(T_Youtuber3[[#This Row],[CtrID]],T_Country[#Data],2,1)</f>
        <v>France</v>
      </c>
      <c r="T737" s="15" t="str">
        <f>VLOOKUP(T_Youtuber3[[#This Row],[CtrID]],T_Country[#Data],3,0)</f>
        <v>FR</v>
      </c>
      <c r="U737" s="15">
        <f>INDEX(T_Country[Gross tertiary education enrollment (%)],MATCH(T_Youtuber3[[#This Row],[CtrID]],T_Country[CtID],0))</f>
        <v>65.599999999999994</v>
      </c>
      <c r="V737" s="19">
        <f>_xlfn.XLOOKUP(T_Youtuber3[[#This Row],[CtrID]],T_Country[CtID],T_Country[Population])</f>
        <v>67059887</v>
      </c>
      <c r="W737" s="15" cm="1">
        <f t="array" ref="W737">_xlfn._xlws.FILTER(T_Country[Unemployment rate],T_Country[CtID]=T_Youtuber3[[#This Row],[CtrID]])</f>
        <v>8.43</v>
      </c>
      <c r="X737" s="15">
        <f>_xlfn.XLOOKUP(T_Youtuber3[[#This Row],[CtrID]],T_Country[CtID],T_Country[Urban_population])</f>
        <v>54123364</v>
      </c>
      <c r="Y737" s="15">
        <f>_xlfn.XLOOKUP(T_Youtuber3[[#This Row],[CtrID]],T_Country[CtID],T_Country[Latitude])</f>
        <v>46.227640000000001</v>
      </c>
      <c r="Z737" s="15">
        <f>_xlfn.XLOOKUP(T_Youtuber3[[#This Row],[CtrID]],T_Country[CtID],T_Country[Longitude])</f>
        <v>2.213749</v>
      </c>
    </row>
    <row r="738" spans="1:26">
      <c r="A738" s="15">
        <v>737</v>
      </c>
      <c r="B738" s="15" t="s">
        <v>660</v>
      </c>
      <c r="C738" s="15">
        <v>18600000</v>
      </c>
      <c r="D738" s="16">
        <v>7010000000</v>
      </c>
      <c r="E738" s="17">
        <v>10</v>
      </c>
      <c r="F738" s="15">
        <v>457</v>
      </c>
      <c r="G738" s="15">
        <v>49</v>
      </c>
      <c r="H738" s="15">
        <v>830</v>
      </c>
      <c r="I738" s="15">
        <v>118</v>
      </c>
      <c r="J738" s="15">
        <v>115</v>
      </c>
      <c r="K738" s="15">
        <v>43396000</v>
      </c>
      <c r="L738" s="15">
        <v>10800</v>
      </c>
      <c r="M738" s="15">
        <v>173600</v>
      </c>
      <c r="N738" s="15">
        <v>130200</v>
      </c>
      <c r="O738" s="15">
        <v>2100000</v>
      </c>
      <c r="P738" s="15">
        <v>200000</v>
      </c>
      <c r="Q738" s="18">
        <v>43635</v>
      </c>
      <c r="R738" s="15" t="str">
        <f>INDEX(T_Category[category],MATCH(T_Youtuber3[[#This Row],[CatID]],T_Category[CatID],1))</f>
        <v>nan</v>
      </c>
      <c r="S738" s="15" t="str">
        <f>VLOOKUP(T_Youtuber3[[#This Row],[CtrID]],T_Country[#Data],2,1)</f>
        <v>United States</v>
      </c>
      <c r="T738" s="15" t="str">
        <f>VLOOKUP(T_Youtuber3[[#This Row],[CtrID]],T_Country[#Data],3,0)</f>
        <v>US</v>
      </c>
      <c r="U738" s="15">
        <f>INDEX(T_Country[Gross tertiary education enrollment (%)],MATCH(T_Youtuber3[[#This Row],[CtrID]],T_Country[CtID],0))</f>
        <v>88.2</v>
      </c>
      <c r="V738" s="19">
        <f>_xlfn.XLOOKUP(T_Youtuber3[[#This Row],[CtrID]],T_Country[CtID],T_Country[Population])</f>
        <v>328000000</v>
      </c>
      <c r="W738" s="15" cm="1">
        <f t="array" ref="W738">_xlfn._xlws.FILTER(T_Country[Unemployment rate],T_Country[CtID]=T_Youtuber3[[#This Row],[CtrID]])</f>
        <v>14.7</v>
      </c>
      <c r="X738" s="15">
        <f>_xlfn.XLOOKUP(T_Youtuber3[[#This Row],[CtrID]],T_Country[CtID],T_Country[Urban_population])</f>
        <v>271000000</v>
      </c>
      <c r="Y738" s="15">
        <f>_xlfn.XLOOKUP(T_Youtuber3[[#This Row],[CtrID]],T_Country[CtID],T_Country[Latitude])</f>
        <v>37.090240000000001</v>
      </c>
      <c r="Z738" s="15">
        <f>_xlfn.XLOOKUP(T_Youtuber3[[#This Row],[CtrID]],T_Country[CtID],T_Country[Longitude])</f>
        <v>-95.712900000000005</v>
      </c>
    </row>
    <row r="739" spans="1:26">
      <c r="A739" s="15">
        <v>738</v>
      </c>
      <c r="B739" s="15" t="s">
        <v>520</v>
      </c>
      <c r="C739" s="15">
        <v>21500000</v>
      </c>
      <c r="D739" s="16">
        <v>22100000000</v>
      </c>
      <c r="E739" s="17">
        <v>13</v>
      </c>
      <c r="F739" s="15">
        <v>6</v>
      </c>
      <c r="G739" s="15">
        <v>49</v>
      </c>
      <c r="H739" s="15">
        <v>4057657</v>
      </c>
      <c r="I739" s="15" t="s">
        <v>39</v>
      </c>
      <c r="J739" s="15">
        <v>5782</v>
      </c>
      <c r="K739" s="15">
        <v>3</v>
      </c>
      <c r="L739" s="15">
        <v>0</v>
      </c>
      <c r="M739" s="15">
        <v>0.01</v>
      </c>
      <c r="N739" s="15">
        <v>0.01</v>
      </c>
      <c r="O739" s="15">
        <v>0.14000000000000001</v>
      </c>
      <c r="P739" s="15" t="s">
        <v>39</v>
      </c>
      <c r="Q739" s="18">
        <v>38809</v>
      </c>
      <c r="R739" s="15" t="str">
        <f>INDEX(T_Category[category],MATCH(T_Youtuber3[[#This Row],[CatID]],T_Category[CatID],1))</f>
        <v>People &amp; Blogs</v>
      </c>
      <c r="S739" s="15" t="str">
        <f>VLOOKUP(T_Youtuber3[[#This Row],[CtrID]],T_Country[#Data],2,1)</f>
        <v>United States</v>
      </c>
      <c r="T739" s="15" t="str">
        <f>VLOOKUP(T_Youtuber3[[#This Row],[CtrID]],T_Country[#Data],3,0)</f>
        <v>US</v>
      </c>
      <c r="U739" s="15">
        <f>INDEX(T_Country[Gross tertiary education enrollment (%)],MATCH(T_Youtuber3[[#This Row],[CtrID]],T_Country[CtID],0))</f>
        <v>88.2</v>
      </c>
      <c r="V739" s="19">
        <f>_xlfn.XLOOKUP(T_Youtuber3[[#This Row],[CtrID]],T_Country[CtID],T_Country[Population])</f>
        <v>328000000</v>
      </c>
      <c r="W739" s="15" cm="1">
        <f t="array" ref="W739">_xlfn._xlws.FILTER(T_Country[Unemployment rate],T_Country[CtID]=T_Youtuber3[[#This Row],[CtrID]])</f>
        <v>14.7</v>
      </c>
      <c r="X739" s="15">
        <f>_xlfn.XLOOKUP(T_Youtuber3[[#This Row],[CtrID]],T_Country[CtID],T_Country[Urban_population])</f>
        <v>271000000</v>
      </c>
      <c r="Y739" s="15">
        <f>_xlfn.XLOOKUP(T_Youtuber3[[#This Row],[CtrID]],T_Country[CtID],T_Country[Latitude])</f>
        <v>37.090240000000001</v>
      </c>
      <c r="Z739" s="15">
        <f>_xlfn.XLOOKUP(T_Youtuber3[[#This Row],[CtrID]],T_Country[CtID],T_Country[Longitude])</f>
        <v>-95.712900000000005</v>
      </c>
    </row>
    <row r="740" spans="1:26">
      <c r="A740" s="15">
        <v>739</v>
      </c>
      <c r="B740" s="15" t="s">
        <v>379</v>
      </c>
      <c r="C740" s="15">
        <v>26100000</v>
      </c>
      <c r="D740" s="16">
        <v>10400000000</v>
      </c>
      <c r="E740" s="17">
        <v>2</v>
      </c>
      <c r="F740" s="15">
        <v>1619</v>
      </c>
      <c r="G740" s="15">
        <v>49</v>
      </c>
      <c r="H740" s="15">
        <v>410</v>
      </c>
      <c r="I740" s="15">
        <v>65</v>
      </c>
      <c r="J740" s="15">
        <v>13</v>
      </c>
      <c r="K740" s="15">
        <v>68156000</v>
      </c>
      <c r="L740" s="15">
        <v>17000</v>
      </c>
      <c r="M740" s="15">
        <v>272600</v>
      </c>
      <c r="N740" s="15">
        <v>204500</v>
      </c>
      <c r="O740" s="15">
        <v>3300000</v>
      </c>
      <c r="P740" s="15">
        <v>400000</v>
      </c>
      <c r="Q740" s="18">
        <v>38675</v>
      </c>
      <c r="R740" s="15" t="str">
        <f>INDEX(T_Category[category],MATCH(T_Youtuber3[[#This Row],[CatID]],T_Category[CatID],1))</f>
        <v>Comedy</v>
      </c>
      <c r="S740" s="15" t="str">
        <f>VLOOKUP(T_Youtuber3[[#This Row],[CtrID]],T_Country[#Data],2,1)</f>
        <v>United States</v>
      </c>
      <c r="T740" s="15" t="str">
        <f>VLOOKUP(T_Youtuber3[[#This Row],[CtrID]],T_Country[#Data],3,0)</f>
        <v>US</v>
      </c>
      <c r="U740" s="15">
        <f>INDEX(T_Country[Gross tertiary education enrollment (%)],MATCH(T_Youtuber3[[#This Row],[CtrID]],T_Country[CtID],0))</f>
        <v>88.2</v>
      </c>
      <c r="V740" s="19">
        <f>_xlfn.XLOOKUP(T_Youtuber3[[#This Row],[CtrID]],T_Country[CtID],T_Country[Population])</f>
        <v>328000000</v>
      </c>
      <c r="W740" s="15" cm="1">
        <f t="array" ref="W740">_xlfn._xlws.FILTER(T_Country[Unemployment rate],T_Country[CtID]=T_Youtuber3[[#This Row],[CtrID]])</f>
        <v>14.7</v>
      </c>
      <c r="X740" s="15">
        <f>_xlfn.XLOOKUP(T_Youtuber3[[#This Row],[CtrID]],T_Country[CtID],T_Country[Urban_population])</f>
        <v>271000000</v>
      </c>
      <c r="Y740" s="15">
        <f>_xlfn.XLOOKUP(T_Youtuber3[[#This Row],[CtrID]],T_Country[CtID],T_Country[Latitude])</f>
        <v>37.090240000000001</v>
      </c>
      <c r="Z740" s="15">
        <f>_xlfn.XLOOKUP(T_Youtuber3[[#This Row],[CtrID]],T_Country[CtID],T_Country[Longitude])</f>
        <v>-95.712900000000005</v>
      </c>
    </row>
    <row r="741" spans="1:26">
      <c r="A741" s="15">
        <v>740</v>
      </c>
      <c r="B741" s="15" t="s">
        <v>272</v>
      </c>
      <c r="C741" s="15">
        <v>31900000</v>
      </c>
      <c r="D741" s="16">
        <v>27300000000</v>
      </c>
      <c r="E741" s="17">
        <v>9</v>
      </c>
      <c r="F741" s="15">
        <v>4158</v>
      </c>
      <c r="G741" s="15">
        <v>40</v>
      </c>
      <c r="H741" s="15">
        <v>53</v>
      </c>
      <c r="I741" s="15" t="s">
        <v>39</v>
      </c>
      <c r="J741" s="15">
        <v>47</v>
      </c>
      <c r="K741" s="16">
        <v>233000000</v>
      </c>
      <c r="L741" s="15">
        <v>58400</v>
      </c>
      <c r="M741" s="15">
        <v>933600</v>
      </c>
      <c r="N741" s="15">
        <v>700200</v>
      </c>
      <c r="O741" s="15">
        <v>11200000</v>
      </c>
      <c r="P741" s="15">
        <v>100000</v>
      </c>
      <c r="Q741" s="18">
        <v>38794</v>
      </c>
      <c r="R741" s="15" t="str">
        <f>INDEX(T_Category[category],MATCH(T_Youtuber3[[#This Row],[CatID]],T_Category[CatID],1))</f>
        <v>Music</v>
      </c>
      <c r="S741" s="15" t="str">
        <f>VLOOKUP(T_Youtuber3[[#This Row],[CtrID]],T_Country[#Data],2,1)</f>
        <v>South Korea</v>
      </c>
      <c r="T741" s="15" t="str">
        <f>VLOOKUP(T_Youtuber3[[#This Row],[CtrID]],T_Country[#Data],3,0)</f>
        <v>KR</v>
      </c>
      <c r="U741" s="15">
        <f>INDEX(T_Country[Gross tertiary education enrollment (%)],MATCH(T_Youtuber3[[#This Row],[CtrID]],T_Country[CtID],0))</f>
        <v>94.3</v>
      </c>
      <c r="V741" s="19">
        <f>_xlfn.XLOOKUP(T_Youtuber3[[#This Row],[CtrID]],T_Country[CtID],T_Country[Population])</f>
        <v>51709098</v>
      </c>
      <c r="W741" s="15" cm="1">
        <f t="array" ref="W741">_xlfn._xlws.FILTER(T_Country[Unemployment rate],T_Country[CtID]=T_Youtuber3[[#This Row],[CtrID]])</f>
        <v>4.1500000000000004</v>
      </c>
      <c r="X741" s="15">
        <f>_xlfn.XLOOKUP(T_Youtuber3[[#This Row],[CtrID]],T_Country[CtID],T_Country[Urban_population])</f>
        <v>42106719</v>
      </c>
      <c r="Y741" s="15">
        <f>_xlfn.XLOOKUP(T_Youtuber3[[#This Row],[CtrID]],T_Country[CtID],T_Country[Latitude])</f>
        <v>35.907760000000003</v>
      </c>
      <c r="Z741" s="15">
        <f>_xlfn.XLOOKUP(T_Youtuber3[[#This Row],[CtrID]],T_Country[CtID],T_Country[Longitude])</f>
        <v>127.76690000000001</v>
      </c>
    </row>
    <row r="742" spans="1:26">
      <c r="A742" s="15">
        <v>741</v>
      </c>
      <c r="B742" s="15" t="s">
        <v>608</v>
      </c>
      <c r="C742" s="15">
        <v>19800000</v>
      </c>
      <c r="D742" s="16">
        <v>12300000000</v>
      </c>
      <c r="E742" s="17">
        <v>11</v>
      </c>
      <c r="F742" s="15">
        <v>9930</v>
      </c>
      <c r="G742" s="15">
        <v>49</v>
      </c>
      <c r="H742" s="15">
        <v>1291541</v>
      </c>
      <c r="I742" s="15">
        <v>2251</v>
      </c>
      <c r="J742" s="15">
        <v>1555</v>
      </c>
      <c r="K742" s="15">
        <v>16229</v>
      </c>
      <c r="L742" s="15">
        <v>4</v>
      </c>
      <c r="M742" s="15">
        <v>65</v>
      </c>
      <c r="N742" s="15">
        <v>49</v>
      </c>
      <c r="O742" s="15">
        <v>779</v>
      </c>
      <c r="P742" s="15" t="s">
        <v>39</v>
      </c>
      <c r="Q742" s="18">
        <v>41594</v>
      </c>
      <c r="R742" s="15" t="str">
        <f>INDEX(T_Category[category],MATCH(T_Youtuber3[[#This Row],[CatID]],T_Category[CatID],1))</f>
        <v>News &amp; Politics</v>
      </c>
      <c r="S742" s="15" t="str">
        <f>VLOOKUP(T_Youtuber3[[#This Row],[CtrID]],T_Country[#Data],2,1)</f>
        <v>United States</v>
      </c>
      <c r="T742" s="15" t="str">
        <f>VLOOKUP(T_Youtuber3[[#This Row],[CtrID]],T_Country[#Data],3,0)</f>
        <v>US</v>
      </c>
      <c r="U742" s="15">
        <f>INDEX(T_Country[Gross tertiary education enrollment (%)],MATCH(T_Youtuber3[[#This Row],[CtrID]],T_Country[CtID],0))</f>
        <v>88.2</v>
      </c>
      <c r="V742" s="19">
        <f>_xlfn.XLOOKUP(T_Youtuber3[[#This Row],[CtrID]],T_Country[CtID],T_Country[Population])</f>
        <v>328000000</v>
      </c>
      <c r="W742" s="15" cm="1">
        <f t="array" ref="W742">_xlfn._xlws.FILTER(T_Country[Unemployment rate],T_Country[CtID]=T_Youtuber3[[#This Row],[CtrID]])</f>
        <v>14.7</v>
      </c>
      <c r="X742" s="15">
        <f>_xlfn.XLOOKUP(T_Youtuber3[[#This Row],[CtrID]],T_Country[CtID],T_Country[Urban_population])</f>
        <v>271000000</v>
      </c>
      <c r="Y742" s="15">
        <f>_xlfn.XLOOKUP(T_Youtuber3[[#This Row],[CtrID]],T_Country[CtID],T_Country[Latitude])</f>
        <v>37.090240000000001</v>
      </c>
      <c r="Z742" s="15">
        <f>_xlfn.XLOOKUP(T_Youtuber3[[#This Row],[CtrID]],T_Country[CtID],T_Country[Longitude])</f>
        <v>-95.712900000000005</v>
      </c>
    </row>
    <row r="743" spans="1:26">
      <c r="A743" s="15">
        <v>742</v>
      </c>
      <c r="B743" s="15" t="s">
        <v>633</v>
      </c>
      <c r="C743" s="15">
        <v>19200000</v>
      </c>
      <c r="D743" s="16">
        <v>7590000000</v>
      </c>
      <c r="E743" s="17">
        <v>4</v>
      </c>
      <c r="F743" s="15">
        <v>8285</v>
      </c>
      <c r="G743" s="15">
        <v>19</v>
      </c>
      <c r="H743" s="15">
        <v>724</v>
      </c>
      <c r="I743" s="15">
        <v>77</v>
      </c>
      <c r="J743" s="15">
        <v>98</v>
      </c>
      <c r="K743" s="15">
        <v>28678000</v>
      </c>
      <c r="L743" s="15">
        <v>7200</v>
      </c>
      <c r="M743" s="15">
        <v>114700</v>
      </c>
      <c r="N743" s="15">
        <v>86000</v>
      </c>
      <c r="O743" s="15">
        <v>1400000</v>
      </c>
      <c r="P743" s="15">
        <v>100000</v>
      </c>
      <c r="Q743" s="18">
        <v>40554</v>
      </c>
      <c r="R743" s="15" t="str">
        <f>INDEX(T_Category[category],MATCH(T_Youtuber3[[#This Row],[CatID]],T_Category[CatID],1))</f>
        <v>Entertainment</v>
      </c>
      <c r="S743" s="15" t="str">
        <f>VLOOKUP(T_Youtuber3[[#This Row],[CtrID]],T_Country[#Data],2,1)</f>
        <v>India</v>
      </c>
      <c r="T743" s="15" t="str">
        <f>VLOOKUP(T_Youtuber3[[#This Row],[CtrID]],T_Country[#Data],3,0)</f>
        <v>IN</v>
      </c>
      <c r="U743" s="15">
        <f>INDEX(T_Country[Gross tertiary education enrollment (%)],MATCH(T_Youtuber3[[#This Row],[CtrID]],T_Country[CtID],0))</f>
        <v>28.1</v>
      </c>
      <c r="V743" s="19">
        <f>_xlfn.XLOOKUP(T_Youtuber3[[#This Row],[CtrID]],T_Country[CtID],T_Country[Population])</f>
        <v>1370000000</v>
      </c>
      <c r="W743" s="15" cm="1">
        <f t="array" ref="W743">_xlfn._xlws.FILTER(T_Country[Unemployment rate],T_Country[CtID]=T_Youtuber3[[#This Row],[CtrID]])</f>
        <v>5.36</v>
      </c>
      <c r="X743" s="15">
        <f>_xlfn.XLOOKUP(T_Youtuber3[[#This Row],[CtrID]],T_Country[CtID],T_Country[Urban_population])</f>
        <v>471000000</v>
      </c>
      <c r="Y743" s="15">
        <f>_xlfn.XLOOKUP(T_Youtuber3[[#This Row],[CtrID]],T_Country[CtID],T_Country[Latitude])</f>
        <v>20.593679999999999</v>
      </c>
      <c r="Z743" s="15">
        <f>_xlfn.XLOOKUP(T_Youtuber3[[#This Row],[CtrID]],T_Country[CtID],T_Country[Longitude])</f>
        <v>78.962879999999998</v>
      </c>
    </row>
    <row r="744" spans="1:26">
      <c r="A744" s="15">
        <v>743</v>
      </c>
      <c r="B744" s="15" t="s">
        <v>1160</v>
      </c>
      <c r="C744" s="15">
        <v>13200000</v>
      </c>
      <c r="D744" s="16">
        <v>3790000000</v>
      </c>
      <c r="E744" s="17">
        <v>4</v>
      </c>
      <c r="F744" s="15">
        <v>8019</v>
      </c>
      <c r="G744" s="15">
        <v>19</v>
      </c>
      <c r="H744" s="15">
        <v>2063</v>
      </c>
      <c r="I744" s="15">
        <v>118</v>
      </c>
      <c r="J744" s="15">
        <v>142</v>
      </c>
      <c r="K744" s="15">
        <v>25321000</v>
      </c>
      <c r="L744" s="15">
        <v>6300</v>
      </c>
      <c r="M744" s="15">
        <v>101300</v>
      </c>
      <c r="N744" s="15">
        <v>76000</v>
      </c>
      <c r="O744" s="15">
        <v>1200000</v>
      </c>
      <c r="P744" s="15" t="s">
        <v>39</v>
      </c>
      <c r="Q744" s="18">
        <v>40539</v>
      </c>
      <c r="R744" s="15" t="str">
        <f>INDEX(T_Category[category],MATCH(T_Youtuber3[[#This Row],[CatID]],T_Category[CatID],1))</f>
        <v>Entertainment</v>
      </c>
      <c r="S744" s="15" t="str">
        <f>VLOOKUP(T_Youtuber3[[#This Row],[CtrID]],T_Country[#Data],2,1)</f>
        <v>India</v>
      </c>
      <c r="T744" s="15" t="str">
        <f>VLOOKUP(T_Youtuber3[[#This Row],[CtrID]],T_Country[#Data],3,0)</f>
        <v>IN</v>
      </c>
      <c r="U744" s="15">
        <f>INDEX(T_Country[Gross tertiary education enrollment (%)],MATCH(T_Youtuber3[[#This Row],[CtrID]],T_Country[CtID],0))</f>
        <v>28.1</v>
      </c>
      <c r="V744" s="19">
        <f>_xlfn.XLOOKUP(T_Youtuber3[[#This Row],[CtrID]],T_Country[CtID],T_Country[Population])</f>
        <v>1370000000</v>
      </c>
      <c r="W744" s="15" cm="1">
        <f t="array" ref="W744">_xlfn._xlws.FILTER(T_Country[Unemployment rate],T_Country[CtID]=T_Youtuber3[[#This Row],[CtrID]])</f>
        <v>5.36</v>
      </c>
      <c r="X744" s="15">
        <f>_xlfn.XLOOKUP(T_Youtuber3[[#This Row],[CtrID]],T_Country[CtID],T_Country[Urban_population])</f>
        <v>471000000</v>
      </c>
      <c r="Y744" s="15">
        <f>_xlfn.XLOOKUP(T_Youtuber3[[#This Row],[CtrID]],T_Country[CtID],T_Country[Latitude])</f>
        <v>20.593679999999999</v>
      </c>
      <c r="Z744" s="15">
        <f>_xlfn.XLOOKUP(T_Youtuber3[[#This Row],[CtrID]],T_Country[CtID],T_Country[Longitude])</f>
        <v>78.962879999999998</v>
      </c>
    </row>
    <row r="745" spans="1:26">
      <c r="A745" s="15">
        <v>744</v>
      </c>
      <c r="B745" s="15" t="s">
        <v>618</v>
      </c>
      <c r="C745" s="15">
        <v>19600000</v>
      </c>
      <c r="D745" s="16">
        <v>13900000000</v>
      </c>
      <c r="E745" s="17">
        <v>16</v>
      </c>
      <c r="F745" s="15">
        <v>18661</v>
      </c>
      <c r="G745" s="15">
        <v>49</v>
      </c>
      <c r="H745" s="15">
        <v>257</v>
      </c>
      <c r="I745" s="15">
        <v>112</v>
      </c>
      <c r="J745" s="15">
        <v>106</v>
      </c>
      <c r="K745" s="16">
        <v>274000000</v>
      </c>
      <c r="L745" s="15">
        <v>68600</v>
      </c>
      <c r="M745" s="15">
        <v>1100000</v>
      </c>
      <c r="N745" s="15">
        <v>822600</v>
      </c>
      <c r="O745" s="15">
        <v>13200000</v>
      </c>
      <c r="P745" s="15">
        <v>300000</v>
      </c>
      <c r="Q745" s="18">
        <v>41591</v>
      </c>
      <c r="R745" s="15" t="str">
        <f>INDEX(T_Category[category],MATCH(T_Youtuber3[[#This Row],[CatID]],T_Category[CatID],1))</f>
        <v>Shows</v>
      </c>
      <c r="S745" s="15" t="str">
        <f>VLOOKUP(T_Youtuber3[[#This Row],[CtrID]],T_Country[#Data],2,1)</f>
        <v>United States</v>
      </c>
      <c r="T745" s="15" t="str">
        <f>VLOOKUP(T_Youtuber3[[#This Row],[CtrID]],T_Country[#Data],3,0)</f>
        <v>US</v>
      </c>
      <c r="U745" s="15">
        <f>INDEX(T_Country[Gross tertiary education enrollment (%)],MATCH(T_Youtuber3[[#This Row],[CtrID]],T_Country[CtID],0))</f>
        <v>88.2</v>
      </c>
      <c r="V745" s="19">
        <f>_xlfn.XLOOKUP(T_Youtuber3[[#This Row],[CtrID]],T_Country[CtID],T_Country[Population])</f>
        <v>328000000</v>
      </c>
      <c r="W745" s="15" cm="1">
        <f t="array" ref="W745">_xlfn._xlws.FILTER(T_Country[Unemployment rate],T_Country[CtID]=T_Youtuber3[[#This Row],[CtrID]])</f>
        <v>14.7</v>
      </c>
      <c r="X745" s="15">
        <f>_xlfn.XLOOKUP(T_Youtuber3[[#This Row],[CtrID]],T_Country[CtID],T_Country[Urban_population])</f>
        <v>271000000</v>
      </c>
      <c r="Y745" s="15">
        <f>_xlfn.XLOOKUP(T_Youtuber3[[#This Row],[CtrID]],T_Country[CtID],T_Country[Latitude])</f>
        <v>37.090240000000001</v>
      </c>
      <c r="Z745" s="15">
        <f>_xlfn.XLOOKUP(T_Youtuber3[[#This Row],[CtrID]],T_Country[CtID],T_Country[Longitude])</f>
        <v>-95.712900000000005</v>
      </c>
    </row>
    <row r="746" spans="1:26">
      <c r="A746" s="15">
        <v>745</v>
      </c>
      <c r="B746" s="15" t="s">
        <v>897</v>
      </c>
      <c r="C746" s="15">
        <v>15200000</v>
      </c>
      <c r="D746" s="16">
        <v>7150000000</v>
      </c>
      <c r="E746" s="17">
        <v>4</v>
      </c>
      <c r="F746" s="15">
        <v>11099</v>
      </c>
      <c r="G746" s="15">
        <v>19</v>
      </c>
      <c r="H746" s="15">
        <v>794</v>
      </c>
      <c r="I746" s="15">
        <v>102</v>
      </c>
      <c r="J746" s="15">
        <v>144</v>
      </c>
      <c r="K746" s="16">
        <v>211000000</v>
      </c>
      <c r="L746" s="15">
        <v>52700</v>
      </c>
      <c r="M746" s="15">
        <v>843600</v>
      </c>
      <c r="N746" s="15">
        <v>632700</v>
      </c>
      <c r="O746" s="15">
        <v>10100000</v>
      </c>
      <c r="P746" s="15">
        <v>300000</v>
      </c>
      <c r="Q746" s="18">
        <v>41761</v>
      </c>
      <c r="R746" s="15" t="str">
        <f>INDEX(T_Category[category],MATCH(T_Youtuber3[[#This Row],[CatID]],T_Category[CatID],1))</f>
        <v>Entertainment</v>
      </c>
      <c r="S746" s="15" t="str">
        <f>VLOOKUP(T_Youtuber3[[#This Row],[CtrID]],T_Country[#Data],2,1)</f>
        <v>India</v>
      </c>
      <c r="T746" s="15" t="str">
        <f>VLOOKUP(T_Youtuber3[[#This Row],[CtrID]],T_Country[#Data],3,0)</f>
        <v>IN</v>
      </c>
      <c r="U746" s="15">
        <f>INDEX(T_Country[Gross tertiary education enrollment (%)],MATCH(T_Youtuber3[[#This Row],[CtrID]],T_Country[CtID],0))</f>
        <v>28.1</v>
      </c>
      <c r="V746" s="19">
        <f>_xlfn.XLOOKUP(T_Youtuber3[[#This Row],[CtrID]],T_Country[CtID],T_Country[Population])</f>
        <v>1370000000</v>
      </c>
      <c r="W746" s="15" cm="1">
        <f t="array" ref="W746">_xlfn._xlws.FILTER(T_Country[Unemployment rate],T_Country[CtID]=T_Youtuber3[[#This Row],[CtrID]])</f>
        <v>5.36</v>
      </c>
      <c r="X746" s="15">
        <f>_xlfn.XLOOKUP(T_Youtuber3[[#This Row],[CtrID]],T_Country[CtID],T_Country[Urban_population])</f>
        <v>471000000</v>
      </c>
      <c r="Y746" s="15">
        <f>_xlfn.XLOOKUP(T_Youtuber3[[#This Row],[CtrID]],T_Country[CtID],T_Country[Latitude])</f>
        <v>20.593679999999999</v>
      </c>
      <c r="Z746" s="15">
        <f>_xlfn.XLOOKUP(T_Youtuber3[[#This Row],[CtrID]],T_Country[CtID],T_Country[Longitude])</f>
        <v>78.962879999999998</v>
      </c>
    </row>
    <row r="747" spans="1:26">
      <c r="A747" s="15">
        <v>746</v>
      </c>
      <c r="B747" s="15" t="s">
        <v>109</v>
      </c>
      <c r="C747" s="15">
        <v>57200000</v>
      </c>
      <c r="D747" s="16">
        <v>28800000000</v>
      </c>
      <c r="E747" s="17">
        <v>9</v>
      </c>
      <c r="F747" s="15">
        <v>3882</v>
      </c>
      <c r="G747" s="15">
        <v>19</v>
      </c>
      <c r="H747" s="15">
        <v>45</v>
      </c>
      <c r="I747" s="15">
        <v>14</v>
      </c>
      <c r="J747" s="15">
        <v>13</v>
      </c>
      <c r="K747" s="16">
        <v>259000000</v>
      </c>
      <c r="L747" s="15">
        <v>64800</v>
      </c>
      <c r="M747" s="15">
        <v>1000000</v>
      </c>
      <c r="N747" s="15">
        <v>777900</v>
      </c>
      <c r="O747" s="15">
        <v>12400000</v>
      </c>
      <c r="P747" s="15">
        <v>300000</v>
      </c>
      <c r="Q747" s="18">
        <v>40058</v>
      </c>
      <c r="R747" s="15" t="str">
        <f>INDEX(T_Category[category],MATCH(T_Youtuber3[[#This Row],[CatID]],T_Category[CatID],1))</f>
        <v>Music</v>
      </c>
      <c r="S747" s="15" t="str">
        <f>VLOOKUP(T_Youtuber3[[#This Row],[CtrID]],T_Country[#Data],2,1)</f>
        <v>India</v>
      </c>
      <c r="T747" s="15" t="str">
        <f>VLOOKUP(T_Youtuber3[[#This Row],[CtrID]],T_Country[#Data],3,0)</f>
        <v>IN</v>
      </c>
      <c r="U747" s="15">
        <f>INDEX(T_Country[Gross tertiary education enrollment (%)],MATCH(T_Youtuber3[[#This Row],[CtrID]],T_Country[CtID],0))</f>
        <v>28.1</v>
      </c>
      <c r="V747" s="19">
        <f>_xlfn.XLOOKUP(T_Youtuber3[[#This Row],[CtrID]],T_Country[CtID],T_Country[Population])</f>
        <v>1370000000</v>
      </c>
      <c r="W747" s="15" cm="1">
        <f t="array" ref="W747">_xlfn._xlws.FILTER(T_Country[Unemployment rate],T_Country[CtID]=T_Youtuber3[[#This Row],[CtrID]])</f>
        <v>5.36</v>
      </c>
      <c r="X747" s="15">
        <f>_xlfn.XLOOKUP(T_Youtuber3[[#This Row],[CtrID]],T_Country[CtID],T_Country[Urban_population])</f>
        <v>471000000</v>
      </c>
      <c r="Y747" s="15">
        <f>_xlfn.XLOOKUP(T_Youtuber3[[#This Row],[CtrID]],T_Country[CtID],T_Country[Latitude])</f>
        <v>20.593679999999999</v>
      </c>
      <c r="Z747" s="15">
        <f>_xlfn.XLOOKUP(T_Youtuber3[[#This Row],[CtrID]],T_Country[CtID],T_Country[Longitude])</f>
        <v>78.962879999999998</v>
      </c>
    </row>
    <row r="748" spans="1:26">
      <c r="A748" s="15">
        <v>747</v>
      </c>
      <c r="B748" s="15" t="s">
        <v>935</v>
      </c>
      <c r="C748" s="15">
        <v>15000000</v>
      </c>
      <c r="D748" s="16">
        <v>9980000000</v>
      </c>
      <c r="E748" s="17">
        <v>9</v>
      </c>
      <c r="F748" s="15">
        <v>2726</v>
      </c>
      <c r="G748" s="15">
        <v>19</v>
      </c>
      <c r="H748" s="15">
        <v>439</v>
      </c>
      <c r="I748" s="15">
        <v>103</v>
      </c>
      <c r="J748" s="15">
        <v>127</v>
      </c>
      <c r="K748" s="16">
        <v>242000000</v>
      </c>
      <c r="L748" s="15">
        <v>60500</v>
      </c>
      <c r="M748" s="15">
        <v>968700</v>
      </c>
      <c r="N748" s="15">
        <v>726600</v>
      </c>
      <c r="O748" s="15">
        <v>11600000</v>
      </c>
      <c r="P748" s="15">
        <v>300000</v>
      </c>
      <c r="Q748" s="18">
        <v>41857</v>
      </c>
      <c r="R748" s="15" t="str">
        <f>INDEX(T_Category[category],MATCH(T_Youtuber3[[#This Row],[CatID]],T_Category[CatID],1))</f>
        <v>Music</v>
      </c>
      <c r="S748" s="15" t="str">
        <f>VLOOKUP(T_Youtuber3[[#This Row],[CtrID]],T_Country[#Data],2,1)</f>
        <v>India</v>
      </c>
      <c r="T748" s="15" t="str">
        <f>VLOOKUP(T_Youtuber3[[#This Row],[CtrID]],T_Country[#Data],3,0)</f>
        <v>IN</v>
      </c>
      <c r="U748" s="15">
        <f>INDEX(T_Country[Gross tertiary education enrollment (%)],MATCH(T_Youtuber3[[#This Row],[CtrID]],T_Country[CtID],0))</f>
        <v>28.1</v>
      </c>
      <c r="V748" s="19">
        <f>_xlfn.XLOOKUP(T_Youtuber3[[#This Row],[CtrID]],T_Country[CtID],T_Country[Population])</f>
        <v>1370000000</v>
      </c>
      <c r="W748" s="15" cm="1">
        <f t="array" ref="W748">_xlfn._xlws.FILTER(T_Country[Unemployment rate],T_Country[CtID]=T_Youtuber3[[#This Row],[CtrID]])</f>
        <v>5.36</v>
      </c>
      <c r="X748" s="15">
        <f>_xlfn.XLOOKUP(T_Youtuber3[[#This Row],[CtrID]],T_Country[CtID],T_Country[Urban_population])</f>
        <v>471000000</v>
      </c>
      <c r="Y748" s="15">
        <f>_xlfn.XLOOKUP(T_Youtuber3[[#This Row],[CtrID]],T_Country[CtID],T_Country[Latitude])</f>
        <v>20.593679999999999</v>
      </c>
      <c r="Z748" s="15">
        <f>_xlfn.XLOOKUP(T_Youtuber3[[#This Row],[CtrID]],T_Country[CtID],T_Country[Longitude])</f>
        <v>78.962879999999998</v>
      </c>
    </row>
    <row r="749" spans="1:26">
      <c r="A749" s="15">
        <v>748</v>
      </c>
      <c r="B749" s="15" t="s">
        <v>209</v>
      </c>
      <c r="C749" s="15">
        <v>38200000</v>
      </c>
      <c r="D749" s="16">
        <v>28500000000</v>
      </c>
      <c r="E749" s="17">
        <v>16</v>
      </c>
      <c r="F749" s="15">
        <v>24089</v>
      </c>
      <c r="G749" s="15">
        <v>19</v>
      </c>
      <c r="H749" s="15">
        <v>49</v>
      </c>
      <c r="I749" s="15">
        <v>23</v>
      </c>
      <c r="J749" s="15">
        <v>25</v>
      </c>
      <c r="K749" s="16">
        <v>416000000</v>
      </c>
      <c r="L749" s="15">
        <v>104000</v>
      </c>
      <c r="M749" s="15">
        <v>1700000</v>
      </c>
      <c r="N749" s="15">
        <v>1200000</v>
      </c>
      <c r="O749" s="15">
        <v>20000000</v>
      </c>
      <c r="P749" s="15">
        <v>500000</v>
      </c>
      <c r="Q749" s="18">
        <v>41768</v>
      </c>
      <c r="R749" s="15" t="str">
        <f>INDEX(T_Category[category],MATCH(T_Youtuber3[[#This Row],[CatID]],T_Category[CatID],1))</f>
        <v>Shows</v>
      </c>
      <c r="S749" s="15" t="str">
        <f>VLOOKUP(T_Youtuber3[[#This Row],[CtrID]],T_Country[#Data],2,1)</f>
        <v>India</v>
      </c>
      <c r="T749" s="15" t="str">
        <f>VLOOKUP(T_Youtuber3[[#This Row],[CtrID]],T_Country[#Data],3,0)</f>
        <v>IN</v>
      </c>
      <c r="U749" s="15">
        <f>INDEX(T_Country[Gross tertiary education enrollment (%)],MATCH(T_Youtuber3[[#This Row],[CtrID]],T_Country[CtID],0))</f>
        <v>28.1</v>
      </c>
      <c r="V749" s="19">
        <f>_xlfn.XLOOKUP(T_Youtuber3[[#This Row],[CtrID]],T_Country[CtID],T_Country[Population])</f>
        <v>1370000000</v>
      </c>
      <c r="W749" s="15" cm="1">
        <f t="array" ref="W749">_xlfn._xlws.FILTER(T_Country[Unemployment rate],T_Country[CtID]=T_Youtuber3[[#This Row],[CtrID]])</f>
        <v>5.36</v>
      </c>
      <c r="X749" s="15">
        <f>_xlfn.XLOOKUP(T_Youtuber3[[#This Row],[CtrID]],T_Country[CtID],T_Country[Urban_population])</f>
        <v>471000000</v>
      </c>
      <c r="Y749" s="15">
        <f>_xlfn.XLOOKUP(T_Youtuber3[[#This Row],[CtrID]],T_Country[CtID],T_Country[Latitude])</f>
        <v>20.593679999999999</v>
      </c>
      <c r="Z749" s="15">
        <f>_xlfn.XLOOKUP(T_Youtuber3[[#This Row],[CtrID]],T_Country[CtID],T_Country[Longitude])</f>
        <v>78.962879999999998</v>
      </c>
    </row>
    <row r="750" spans="1:26">
      <c r="A750" s="15">
        <v>749</v>
      </c>
      <c r="B750" s="15" t="s">
        <v>74</v>
      </c>
      <c r="C750" s="15">
        <v>83000000</v>
      </c>
      <c r="D750" s="16">
        <v>101000000000</v>
      </c>
      <c r="E750" s="17">
        <v>16</v>
      </c>
      <c r="F750" s="15">
        <v>71270</v>
      </c>
      <c r="G750" s="15">
        <v>19</v>
      </c>
      <c r="H750" s="15">
        <v>4</v>
      </c>
      <c r="I750" s="15">
        <v>5</v>
      </c>
      <c r="J750" s="15">
        <v>7</v>
      </c>
      <c r="K750" s="16">
        <v>1660000000</v>
      </c>
      <c r="L750" s="15">
        <v>414300</v>
      </c>
      <c r="M750" s="15">
        <v>6600000</v>
      </c>
      <c r="N750" s="15">
        <v>5000000</v>
      </c>
      <c r="O750" s="15">
        <v>79600000</v>
      </c>
      <c r="P750" s="15">
        <v>1100000</v>
      </c>
      <c r="Q750" s="18">
        <v>39298</v>
      </c>
      <c r="R750" s="15" t="str">
        <f>INDEX(T_Category[category],MATCH(T_Youtuber3[[#This Row],[CatID]],T_Category[CatID],1))</f>
        <v>Shows</v>
      </c>
      <c r="S750" s="15" t="str">
        <f>VLOOKUP(T_Youtuber3[[#This Row],[CtrID]],T_Country[#Data],2,1)</f>
        <v>India</v>
      </c>
      <c r="T750" s="15" t="str">
        <f>VLOOKUP(T_Youtuber3[[#This Row],[CtrID]],T_Country[#Data],3,0)</f>
        <v>IN</v>
      </c>
      <c r="U750" s="15">
        <f>INDEX(T_Country[Gross tertiary education enrollment (%)],MATCH(T_Youtuber3[[#This Row],[CtrID]],T_Country[CtID],0))</f>
        <v>28.1</v>
      </c>
      <c r="V750" s="19">
        <f>_xlfn.XLOOKUP(T_Youtuber3[[#This Row],[CtrID]],T_Country[CtID],T_Country[Population])</f>
        <v>1370000000</v>
      </c>
      <c r="W750" s="15" cm="1">
        <f t="array" ref="W750">_xlfn._xlws.FILTER(T_Country[Unemployment rate],T_Country[CtID]=T_Youtuber3[[#This Row],[CtrID]])</f>
        <v>5.36</v>
      </c>
      <c r="X750" s="15">
        <f>_xlfn.XLOOKUP(T_Youtuber3[[#This Row],[CtrID]],T_Country[CtID],T_Country[Urban_population])</f>
        <v>471000000</v>
      </c>
      <c r="Y750" s="15">
        <f>_xlfn.XLOOKUP(T_Youtuber3[[#This Row],[CtrID]],T_Country[CtID],T_Country[Latitude])</f>
        <v>20.593679999999999</v>
      </c>
      <c r="Z750" s="15">
        <f>_xlfn.XLOOKUP(T_Youtuber3[[#This Row],[CtrID]],T_Country[CtID],T_Country[Longitude])</f>
        <v>78.962879999999998</v>
      </c>
    </row>
    <row r="751" spans="1:26">
      <c r="A751" s="15">
        <v>750</v>
      </c>
      <c r="B751" s="15" t="s">
        <v>132</v>
      </c>
      <c r="C751" s="15">
        <v>46600000</v>
      </c>
      <c r="D751" s="16">
        <v>27300000000</v>
      </c>
      <c r="E751" s="17">
        <v>9</v>
      </c>
      <c r="F751" s="15">
        <v>3444</v>
      </c>
      <c r="G751" s="15">
        <v>49</v>
      </c>
      <c r="H751" s="15">
        <v>55</v>
      </c>
      <c r="I751" s="15">
        <v>17</v>
      </c>
      <c r="J751" s="15">
        <v>22</v>
      </c>
      <c r="K751" s="16">
        <v>315000000</v>
      </c>
      <c r="L751" s="15">
        <v>78600</v>
      </c>
      <c r="M751" s="15">
        <v>1300000</v>
      </c>
      <c r="N751" s="15">
        <v>943500</v>
      </c>
      <c r="O751" s="15">
        <v>15100000</v>
      </c>
      <c r="P751" s="15">
        <v>400000</v>
      </c>
      <c r="Q751" s="18">
        <v>40058</v>
      </c>
      <c r="R751" s="15" t="str">
        <f>INDEX(T_Category[category],MATCH(T_Youtuber3[[#This Row],[CatID]],T_Category[CatID],1))</f>
        <v>Music</v>
      </c>
      <c r="S751" s="15" t="str">
        <f>VLOOKUP(T_Youtuber3[[#This Row],[CtrID]],T_Country[#Data],2,1)</f>
        <v>United States</v>
      </c>
      <c r="T751" s="15" t="str">
        <f>VLOOKUP(T_Youtuber3[[#This Row],[CtrID]],T_Country[#Data],3,0)</f>
        <v>US</v>
      </c>
      <c r="U751" s="15">
        <f>INDEX(T_Country[Gross tertiary education enrollment (%)],MATCH(T_Youtuber3[[#This Row],[CtrID]],T_Country[CtID],0))</f>
        <v>88.2</v>
      </c>
      <c r="V751" s="19">
        <f>_xlfn.XLOOKUP(T_Youtuber3[[#This Row],[CtrID]],T_Country[CtID],T_Country[Population])</f>
        <v>328000000</v>
      </c>
      <c r="W751" s="15" cm="1">
        <f t="array" ref="W751">_xlfn._xlws.FILTER(T_Country[Unemployment rate],T_Country[CtID]=T_Youtuber3[[#This Row],[CtrID]])</f>
        <v>14.7</v>
      </c>
      <c r="X751" s="15">
        <f>_xlfn.XLOOKUP(T_Youtuber3[[#This Row],[CtrID]],T_Country[CtID],T_Country[Urban_population])</f>
        <v>271000000</v>
      </c>
      <c r="Y751" s="15">
        <f>_xlfn.XLOOKUP(T_Youtuber3[[#This Row],[CtrID]],T_Country[CtID],T_Country[Latitude])</f>
        <v>37.090240000000001</v>
      </c>
      <c r="Z751" s="15">
        <f>_xlfn.XLOOKUP(T_Youtuber3[[#This Row],[CtrID]],T_Country[CtID],T_Country[Longitude])</f>
        <v>-95.712900000000005</v>
      </c>
    </row>
    <row r="752" spans="1:26">
      <c r="A752" s="15">
        <v>751</v>
      </c>
      <c r="B752" s="15" t="s">
        <v>692</v>
      </c>
      <c r="C752" s="15">
        <v>18000000</v>
      </c>
      <c r="D752" s="16">
        <v>17900000000</v>
      </c>
      <c r="E752" s="17">
        <v>9</v>
      </c>
      <c r="F752" s="15">
        <v>5692</v>
      </c>
      <c r="G752" s="15">
        <v>49</v>
      </c>
      <c r="H752" s="15">
        <v>148</v>
      </c>
      <c r="I752" s="15">
        <v>123</v>
      </c>
      <c r="J752" s="15">
        <v>104</v>
      </c>
      <c r="K752" s="16">
        <v>258000000</v>
      </c>
      <c r="L752" s="15">
        <v>64400</v>
      </c>
      <c r="M752" s="15">
        <v>1000000</v>
      </c>
      <c r="N752" s="15">
        <v>772800</v>
      </c>
      <c r="O752" s="15">
        <v>12400000</v>
      </c>
      <c r="P752" s="15">
        <v>100000</v>
      </c>
      <c r="Q752" s="18">
        <v>41834</v>
      </c>
      <c r="R752" s="15" t="str">
        <f>INDEX(T_Category[category],MATCH(T_Youtuber3[[#This Row],[CatID]],T_Category[CatID],1))</f>
        <v>Music</v>
      </c>
      <c r="S752" s="15" t="str">
        <f>VLOOKUP(T_Youtuber3[[#This Row],[CtrID]],T_Country[#Data],2,1)</f>
        <v>United States</v>
      </c>
      <c r="T752" s="15" t="str">
        <f>VLOOKUP(T_Youtuber3[[#This Row],[CtrID]],T_Country[#Data],3,0)</f>
        <v>US</v>
      </c>
      <c r="U752" s="15">
        <f>INDEX(T_Country[Gross tertiary education enrollment (%)],MATCH(T_Youtuber3[[#This Row],[CtrID]],T_Country[CtID],0))</f>
        <v>88.2</v>
      </c>
      <c r="V752" s="19">
        <f>_xlfn.XLOOKUP(T_Youtuber3[[#This Row],[CtrID]],T_Country[CtID],T_Country[Population])</f>
        <v>328000000</v>
      </c>
      <c r="W752" s="15" cm="1">
        <f t="array" ref="W752">_xlfn._xlws.FILTER(T_Country[Unemployment rate],T_Country[CtID]=T_Youtuber3[[#This Row],[CtrID]])</f>
        <v>14.7</v>
      </c>
      <c r="X752" s="15">
        <f>_xlfn.XLOOKUP(T_Youtuber3[[#This Row],[CtrID]],T_Country[CtID],T_Country[Urban_population])</f>
        <v>271000000</v>
      </c>
      <c r="Y752" s="15">
        <f>_xlfn.XLOOKUP(T_Youtuber3[[#This Row],[CtrID]],T_Country[CtID],T_Country[Latitude])</f>
        <v>37.090240000000001</v>
      </c>
      <c r="Z752" s="15">
        <f>_xlfn.XLOOKUP(T_Youtuber3[[#This Row],[CtrID]],T_Country[CtID],T_Country[Longitude])</f>
        <v>-95.712900000000005</v>
      </c>
    </row>
    <row r="753" spans="1:26">
      <c r="A753" s="15">
        <v>752</v>
      </c>
      <c r="B753" s="15" t="s">
        <v>511</v>
      </c>
      <c r="C753" s="15">
        <v>21700000</v>
      </c>
      <c r="D753" s="16">
        <v>9390000000</v>
      </c>
      <c r="E753" s="17">
        <v>13</v>
      </c>
      <c r="F753" s="15">
        <v>1390</v>
      </c>
      <c r="G753" s="15">
        <v>19</v>
      </c>
      <c r="H753" s="15">
        <v>498</v>
      </c>
      <c r="I753" s="15" t="s">
        <v>39</v>
      </c>
      <c r="J753" s="15">
        <v>13</v>
      </c>
      <c r="K753" s="16">
        <v>265000000</v>
      </c>
      <c r="L753" s="15">
        <v>66300</v>
      </c>
      <c r="M753" s="15">
        <v>1100000</v>
      </c>
      <c r="N753" s="15">
        <v>796000</v>
      </c>
      <c r="O753" s="15">
        <v>12700000</v>
      </c>
      <c r="P753" s="15">
        <v>400000</v>
      </c>
      <c r="Q753" s="18">
        <v>43515</v>
      </c>
      <c r="R753" s="15" t="str">
        <f>INDEX(T_Category[category],MATCH(T_Youtuber3[[#This Row],[CatID]],T_Category[CatID],1))</f>
        <v>People &amp; Blogs</v>
      </c>
      <c r="S753" s="15" t="str">
        <f>VLOOKUP(T_Youtuber3[[#This Row],[CtrID]],T_Country[#Data],2,1)</f>
        <v>India</v>
      </c>
      <c r="T753" s="15" t="str">
        <f>VLOOKUP(T_Youtuber3[[#This Row],[CtrID]],T_Country[#Data],3,0)</f>
        <v>IN</v>
      </c>
      <c r="U753" s="15">
        <f>INDEX(T_Country[Gross tertiary education enrollment (%)],MATCH(T_Youtuber3[[#This Row],[CtrID]],T_Country[CtID],0))</f>
        <v>28.1</v>
      </c>
      <c r="V753" s="19">
        <f>_xlfn.XLOOKUP(T_Youtuber3[[#This Row],[CtrID]],T_Country[CtID],T_Country[Population])</f>
        <v>1370000000</v>
      </c>
      <c r="W753" s="15" cm="1">
        <f t="array" ref="W753">_xlfn._xlws.FILTER(T_Country[Unemployment rate],T_Country[CtID]=T_Youtuber3[[#This Row],[CtrID]])</f>
        <v>5.36</v>
      </c>
      <c r="X753" s="15">
        <f>_xlfn.XLOOKUP(T_Youtuber3[[#This Row],[CtrID]],T_Country[CtID],T_Country[Urban_population])</f>
        <v>471000000</v>
      </c>
      <c r="Y753" s="15">
        <f>_xlfn.XLOOKUP(T_Youtuber3[[#This Row],[CtrID]],T_Country[CtID],T_Country[Latitude])</f>
        <v>20.593679999999999</v>
      </c>
      <c r="Z753" s="15">
        <f>_xlfn.XLOOKUP(T_Youtuber3[[#This Row],[CtrID]],T_Country[CtID],T_Country[Longitude])</f>
        <v>78.962879999999998</v>
      </c>
    </row>
    <row r="754" spans="1:26">
      <c r="A754" s="15">
        <v>753</v>
      </c>
      <c r="B754" s="15" t="s">
        <v>170</v>
      </c>
      <c r="C754" s="15">
        <v>42500000</v>
      </c>
      <c r="D754" s="16">
        <v>26800000000</v>
      </c>
      <c r="E754" s="17">
        <v>9</v>
      </c>
      <c r="F754" s="15">
        <v>10938</v>
      </c>
      <c r="G754" s="15">
        <v>19</v>
      </c>
      <c r="H754" s="15">
        <v>62</v>
      </c>
      <c r="I754" s="15">
        <v>19</v>
      </c>
      <c r="J754" s="15">
        <v>26</v>
      </c>
      <c r="K754" s="16">
        <v>160000000</v>
      </c>
      <c r="L754" s="15">
        <v>39900</v>
      </c>
      <c r="M754" s="15">
        <v>639000</v>
      </c>
      <c r="N754" s="15">
        <v>479300</v>
      </c>
      <c r="O754" s="15">
        <v>7700000</v>
      </c>
      <c r="P754" s="15">
        <v>100000</v>
      </c>
      <c r="Q754" s="18">
        <v>41235</v>
      </c>
      <c r="R754" s="15" t="str">
        <f>INDEX(T_Category[category],MATCH(T_Youtuber3[[#This Row],[CatID]],T_Category[CatID],1))</f>
        <v>Music</v>
      </c>
      <c r="S754" s="15" t="str">
        <f>VLOOKUP(T_Youtuber3[[#This Row],[CtrID]],T_Country[#Data],2,1)</f>
        <v>India</v>
      </c>
      <c r="T754" s="15" t="str">
        <f>VLOOKUP(T_Youtuber3[[#This Row],[CtrID]],T_Country[#Data],3,0)</f>
        <v>IN</v>
      </c>
      <c r="U754" s="15">
        <f>INDEX(T_Country[Gross tertiary education enrollment (%)],MATCH(T_Youtuber3[[#This Row],[CtrID]],T_Country[CtID],0))</f>
        <v>28.1</v>
      </c>
      <c r="V754" s="19">
        <f>_xlfn.XLOOKUP(T_Youtuber3[[#This Row],[CtrID]],T_Country[CtID],T_Country[Population])</f>
        <v>1370000000</v>
      </c>
      <c r="W754" s="15" cm="1">
        <f t="array" ref="W754">_xlfn._xlws.FILTER(T_Country[Unemployment rate],T_Country[CtID]=T_Youtuber3[[#This Row],[CtrID]])</f>
        <v>5.36</v>
      </c>
      <c r="X754" s="15">
        <f>_xlfn.XLOOKUP(T_Youtuber3[[#This Row],[CtrID]],T_Country[CtID],T_Country[Urban_population])</f>
        <v>471000000</v>
      </c>
      <c r="Y754" s="15">
        <f>_xlfn.XLOOKUP(T_Youtuber3[[#This Row],[CtrID]],T_Country[CtID],T_Country[Latitude])</f>
        <v>20.593679999999999</v>
      </c>
      <c r="Z754" s="15">
        <f>_xlfn.XLOOKUP(T_Youtuber3[[#This Row],[CtrID]],T_Country[CtID],T_Country[Longitude])</f>
        <v>78.962879999999998</v>
      </c>
    </row>
    <row r="755" spans="1:26">
      <c r="A755" s="15">
        <v>754</v>
      </c>
      <c r="B755" s="15" t="s">
        <v>430</v>
      </c>
      <c r="C755" s="15">
        <v>24000000</v>
      </c>
      <c r="D755" s="16">
        <v>13900000000</v>
      </c>
      <c r="E755" s="17">
        <v>2</v>
      </c>
      <c r="F755" s="15">
        <v>901</v>
      </c>
      <c r="G755" s="15">
        <v>7</v>
      </c>
      <c r="H755" s="15">
        <v>252</v>
      </c>
      <c r="I755" s="15">
        <v>13</v>
      </c>
      <c r="J755" s="15">
        <v>14</v>
      </c>
      <c r="K755" s="16">
        <v>761000000</v>
      </c>
      <c r="L755" s="15">
        <v>190400</v>
      </c>
      <c r="M755" s="15">
        <v>3000000</v>
      </c>
      <c r="N755" s="15">
        <v>2300000</v>
      </c>
      <c r="O755" s="15">
        <v>36500000</v>
      </c>
      <c r="P755" s="15">
        <v>1100000</v>
      </c>
      <c r="Q755" s="18">
        <v>43969</v>
      </c>
      <c r="R755" s="15" t="str">
        <f>INDEX(T_Category[category],MATCH(T_Youtuber3[[#This Row],[CatID]],T_Category[CatID],1))</f>
        <v>Comedy</v>
      </c>
      <c r="S755" s="15" t="str">
        <f>VLOOKUP(T_Youtuber3[[#This Row],[CtrID]],T_Country[#Data],2,1)</f>
        <v>Brazil</v>
      </c>
      <c r="T755" s="15" t="str">
        <f>VLOOKUP(T_Youtuber3[[#This Row],[CtrID]],T_Country[#Data],3,0)</f>
        <v>BR</v>
      </c>
      <c r="U755" s="15">
        <f>INDEX(T_Country[Gross tertiary education enrollment (%)],MATCH(T_Youtuber3[[#This Row],[CtrID]],T_Country[CtID],0))</f>
        <v>51.3</v>
      </c>
      <c r="V755" s="19">
        <f>_xlfn.XLOOKUP(T_Youtuber3[[#This Row],[CtrID]],T_Country[CtID],T_Country[Population])</f>
        <v>213000000</v>
      </c>
      <c r="W755" s="15" cm="1">
        <f t="array" ref="W755">_xlfn._xlws.FILTER(T_Country[Unemployment rate],T_Country[CtID]=T_Youtuber3[[#This Row],[CtrID]])</f>
        <v>12.08</v>
      </c>
      <c r="X755" s="15">
        <f>_xlfn.XLOOKUP(T_Youtuber3[[#This Row],[CtrID]],T_Country[CtID],T_Country[Urban_population])</f>
        <v>183000000</v>
      </c>
      <c r="Y755" s="15">
        <f>_xlfn.XLOOKUP(T_Youtuber3[[#This Row],[CtrID]],T_Country[CtID],T_Country[Latitude])</f>
        <v>-14.234999999999999</v>
      </c>
      <c r="Z755" s="15">
        <f>_xlfn.XLOOKUP(T_Youtuber3[[#This Row],[CtrID]],T_Country[CtID],T_Country[Longitude])</f>
        <v>-51.9253</v>
      </c>
    </row>
    <row r="756" spans="1:26">
      <c r="A756" s="15">
        <v>755</v>
      </c>
      <c r="B756" s="15" t="s">
        <v>310</v>
      </c>
      <c r="C756" s="15">
        <v>30100000</v>
      </c>
      <c r="D756" s="16">
        <v>19600000000</v>
      </c>
      <c r="E756" s="17">
        <v>9</v>
      </c>
      <c r="F756" s="15">
        <v>11501</v>
      </c>
      <c r="G756" s="15">
        <v>31</v>
      </c>
      <c r="H756" s="15">
        <v>127</v>
      </c>
      <c r="I756" s="15">
        <v>1</v>
      </c>
      <c r="J756" s="15">
        <v>54</v>
      </c>
      <c r="K756" s="16">
        <v>100000000</v>
      </c>
      <c r="L756" s="15">
        <v>25000</v>
      </c>
      <c r="M756" s="15">
        <v>400200</v>
      </c>
      <c r="N756" s="15">
        <v>300100</v>
      </c>
      <c r="O756" s="15">
        <v>4800000</v>
      </c>
      <c r="P756" s="15">
        <v>100000</v>
      </c>
      <c r="Q756" s="18">
        <v>39275</v>
      </c>
      <c r="R756" s="15" t="str">
        <f>INDEX(T_Category[category],MATCH(T_Youtuber3[[#This Row],[CatID]],T_Category[CatID],1))</f>
        <v>Music</v>
      </c>
      <c r="S756" s="15" t="str">
        <f>VLOOKUP(T_Youtuber3[[#This Row],[CtrID]],T_Country[#Data],2,1)</f>
        <v>Netherlands</v>
      </c>
      <c r="T756" s="15" t="str">
        <f>VLOOKUP(T_Youtuber3[[#This Row],[CtrID]],T_Country[#Data],3,0)</f>
        <v>NL</v>
      </c>
      <c r="U756" s="15">
        <f>INDEX(T_Country[Gross tertiary education enrollment (%)],MATCH(T_Youtuber3[[#This Row],[CtrID]],T_Country[CtID],0))</f>
        <v>85</v>
      </c>
      <c r="V756" s="19">
        <f>_xlfn.XLOOKUP(T_Youtuber3[[#This Row],[CtrID]],T_Country[CtID],T_Country[Population])</f>
        <v>17332850</v>
      </c>
      <c r="W756" s="15" cm="1">
        <f t="array" ref="W756">_xlfn._xlws.FILTER(T_Country[Unemployment rate],T_Country[CtID]=T_Youtuber3[[#This Row],[CtrID]])</f>
        <v>3.2</v>
      </c>
      <c r="X756" s="15">
        <f>_xlfn.XLOOKUP(T_Youtuber3[[#This Row],[CtrID]],T_Country[CtID],T_Country[Urban_population])</f>
        <v>15924729</v>
      </c>
      <c r="Y756" s="15">
        <f>_xlfn.XLOOKUP(T_Youtuber3[[#This Row],[CtrID]],T_Country[CtID],T_Country[Latitude])</f>
        <v>52.132629999999999</v>
      </c>
      <c r="Z756" s="15">
        <f>_xlfn.XLOOKUP(T_Youtuber3[[#This Row],[CtrID]],T_Country[CtID],T_Country[Longitude])</f>
        <v>5.2912660000000002</v>
      </c>
    </row>
    <row r="757" spans="1:26">
      <c r="A757" s="15">
        <v>756</v>
      </c>
      <c r="B757" s="15" t="s">
        <v>65</v>
      </c>
      <c r="C757" s="15">
        <v>75000000</v>
      </c>
      <c r="D757" s="15">
        <v>0</v>
      </c>
      <c r="E757" s="17">
        <v>10</v>
      </c>
      <c r="F757" s="15">
        <v>3</v>
      </c>
      <c r="G757" s="15">
        <v>49</v>
      </c>
      <c r="H757" s="15">
        <v>3898122</v>
      </c>
      <c r="I757" s="15">
        <v>6266</v>
      </c>
      <c r="J757" s="15">
        <v>5395</v>
      </c>
      <c r="K757" s="15">
        <v>16</v>
      </c>
      <c r="L757" s="15">
        <v>0</v>
      </c>
      <c r="M757" s="15">
        <v>0.06</v>
      </c>
      <c r="N757" s="15">
        <v>0.05</v>
      </c>
      <c r="O757" s="15">
        <v>0.77</v>
      </c>
      <c r="P757" s="15" t="s">
        <v>39</v>
      </c>
      <c r="Q757" s="18">
        <v>38747</v>
      </c>
      <c r="R757" s="15" t="str">
        <f>INDEX(T_Category[category],MATCH(T_Youtuber3[[#This Row],[CatID]],T_Category[CatID],1))</f>
        <v>nan</v>
      </c>
      <c r="S757" s="15" t="str">
        <f>VLOOKUP(T_Youtuber3[[#This Row],[CtrID]],T_Country[#Data],2,1)</f>
        <v>United States</v>
      </c>
      <c r="T757" s="15" t="str">
        <f>VLOOKUP(T_Youtuber3[[#This Row],[CtrID]],T_Country[#Data],3,0)</f>
        <v>US</v>
      </c>
      <c r="U757" s="15">
        <f>INDEX(T_Country[Gross tertiary education enrollment (%)],MATCH(T_Youtuber3[[#This Row],[CtrID]],T_Country[CtID],0))</f>
        <v>88.2</v>
      </c>
      <c r="V757" s="19">
        <f>_xlfn.XLOOKUP(T_Youtuber3[[#This Row],[CtrID]],T_Country[CtID],T_Country[Population])</f>
        <v>328000000</v>
      </c>
      <c r="W757" s="15" cm="1">
        <f t="array" ref="W757">_xlfn._xlws.FILTER(T_Country[Unemployment rate],T_Country[CtID]=T_Youtuber3[[#This Row],[CtrID]])</f>
        <v>14.7</v>
      </c>
      <c r="X757" s="15">
        <f>_xlfn.XLOOKUP(T_Youtuber3[[#This Row],[CtrID]],T_Country[CtID],T_Country[Urban_population])</f>
        <v>271000000</v>
      </c>
      <c r="Y757" s="15">
        <f>_xlfn.XLOOKUP(T_Youtuber3[[#This Row],[CtrID]],T_Country[CtID],T_Country[Latitude])</f>
        <v>37.090240000000001</v>
      </c>
      <c r="Z757" s="15">
        <f>_xlfn.XLOOKUP(T_Youtuber3[[#This Row],[CtrID]],T_Country[CtID],T_Country[Longitude])</f>
        <v>-95.712900000000005</v>
      </c>
    </row>
    <row r="758" spans="1:26">
      <c r="A758" s="15">
        <v>757</v>
      </c>
      <c r="B758" s="15" t="s">
        <v>683</v>
      </c>
      <c r="C758" s="15">
        <v>18100000</v>
      </c>
      <c r="D758" s="16">
        <v>9980000000</v>
      </c>
      <c r="E758" s="17">
        <v>6</v>
      </c>
      <c r="F758" s="15">
        <v>1521</v>
      </c>
      <c r="G758" s="15">
        <v>17</v>
      </c>
      <c r="H758" s="15">
        <v>443</v>
      </c>
      <c r="I758" s="15">
        <v>1</v>
      </c>
      <c r="J758" s="15">
        <v>119</v>
      </c>
      <c r="K758" s="15">
        <v>48099000</v>
      </c>
      <c r="L758" s="15">
        <v>12000</v>
      </c>
      <c r="M758" s="15">
        <v>192400</v>
      </c>
      <c r="N758" s="15">
        <v>144300</v>
      </c>
      <c r="O758" s="15">
        <v>2300000</v>
      </c>
      <c r="P758" s="15">
        <v>100000</v>
      </c>
      <c r="Q758" s="18">
        <v>40552</v>
      </c>
      <c r="R758" s="15" t="str">
        <f>INDEX(T_Category[category],MATCH(T_Youtuber3[[#This Row],[CatID]],T_Category[CatID],1))</f>
        <v>Gaming</v>
      </c>
      <c r="S758" s="15" t="str">
        <f>VLOOKUP(T_Youtuber3[[#This Row],[CtrID]],T_Country[#Data],2,1)</f>
        <v>France</v>
      </c>
      <c r="T758" s="15" t="str">
        <f>VLOOKUP(T_Youtuber3[[#This Row],[CtrID]],T_Country[#Data],3,0)</f>
        <v>FR</v>
      </c>
      <c r="U758" s="15">
        <f>INDEX(T_Country[Gross tertiary education enrollment (%)],MATCH(T_Youtuber3[[#This Row],[CtrID]],T_Country[CtID],0))</f>
        <v>65.599999999999994</v>
      </c>
      <c r="V758" s="19">
        <f>_xlfn.XLOOKUP(T_Youtuber3[[#This Row],[CtrID]],T_Country[CtID],T_Country[Population])</f>
        <v>67059887</v>
      </c>
      <c r="W758" s="15" cm="1">
        <f t="array" ref="W758">_xlfn._xlws.FILTER(T_Country[Unemployment rate],T_Country[CtID]=T_Youtuber3[[#This Row],[CtrID]])</f>
        <v>8.43</v>
      </c>
      <c r="X758" s="15">
        <f>_xlfn.XLOOKUP(T_Youtuber3[[#This Row],[CtrID]],T_Country[CtID],T_Country[Urban_population])</f>
        <v>54123364</v>
      </c>
      <c r="Y758" s="15">
        <f>_xlfn.XLOOKUP(T_Youtuber3[[#This Row],[CtrID]],T_Country[CtID],T_Country[Latitude])</f>
        <v>46.227640000000001</v>
      </c>
      <c r="Z758" s="15">
        <f>_xlfn.XLOOKUP(T_Youtuber3[[#This Row],[CtrID]],T_Country[CtID],T_Country[Longitude])</f>
        <v>2.213749</v>
      </c>
    </row>
    <row r="759" spans="1:26">
      <c r="A759" s="15">
        <v>758</v>
      </c>
      <c r="B759" s="15" t="s">
        <v>786</v>
      </c>
      <c r="C759" s="15">
        <v>16600000</v>
      </c>
      <c r="D759" s="16">
        <v>9440000000</v>
      </c>
      <c r="E759" s="17">
        <v>4</v>
      </c>
      <c r="F759" s="15">
        <v>20102</v>
      </c>
      <c r="G759" s="15">
        <v>19</v>
      </c>
      <c r="H759" s="15">
        <v>497</v>
      </c>
      <c r="I759" s="15">
        <v>91</v>
      </c>
      <c r="J759" s="15">
        <v>132</v>
      </c>
      <c r="K759" s="16">
        <v>154000000</v>
      </c>
      <c r="L759" s="15">
        <v>38500</v>
      </c>
      <c r="M759" s="15">
        <v>616200</v>
      </c>
      <c r="N759" s="15">
        <v>462100</v>
      </c>
      <c r="O759" s="15">
        <v>7400000</v>
      </c>
      <c r="P759" s="15">
        <v>200000</v>
      </c>
      <c r="Q759" s="18">
        <v>40815</v>
      </c>
      <c r="R759" s="15" t="str">
        <f>INDEX(T_Category[category],MATCH(T_Youtuber3[[#This Row],[CatID]],T_Category[CatID],1))</f>
        <v>Entertainment</v>
      </c>
      <c r="S759" s="15" t="str">
        <f>VLOOKUP(T_Youtuber3[[#This Row],[CtrID]],T_Country[#Data],2,1)</f>
        <v>India</v>
      </c>
      <c r="T759" s="15" t="str">
        <f>VLOOKUP(T_Youtuber3[[#This Row],[CtrID]],T_Country[#Data],3,0)</f>
        <v>IN</v>
      </c>
      <c r="U759" s="15">
        <f>INDEX(T_Country[Gross tertiary education enrollment (%)],MATCH(T_Youtuber3[[#This Row],[CtrID]],T_Country[CtID],0))</f>
        <v>28.1</v>
      </c>
      <c r="V759" s="19">
        <f>_xlfn.XLOOKUP(T_Youtuber3[[#This Row],[CtrID]],T_Country[CtID],T_Country[Population])</f>
        <v>1370000000</v>
      </c>
      <c r="W759" s="15" cm="1">
        <f t="array" ref="W759">_xlfn._xlws.FILTER(T_Country[Unemployment rate],T_Country[CtID]=T_Youtuber3[[#This Row],[CtrID]])</f>
        <v>5.36</v>
      </c>
      <c r="X759" s="15">
        <f>_xlfn.XLOOKUP(T_Youtuber3[[#This Row],[CtrID]],T_Country[CtID],T_Country[Urban_population])</f>
        <v>471000000</v>
      </c>
      <c r="Y759" s="15">
        <f>_xlfn.XLOOKUP(T_Youtuber3[[#This Row],[CtrID]],T_Country[CtID],T_Country[Latitude])</f>
        <v>20.593679999999999</v>
      </c>
      <c r="Z759" s="15">
        <f>_xlfn.XLOOKUP(T_Youtuber3[[#This Row],[CtrID]],T_Country[CtID],T_Country[Longitude])</f>
        <v>78.962879999999998</v>
      </c>
    </row>
    <row r="760" spans="1:26">
      <c r="A760" s="15">
        <v>759</v>
      </c>
      <c r="B760" s="15" t="s">
        <v>896</v>
      </c>
      <c r="C760" s="15">
        <v>15200000</v>
      </c>
      <c r="D760" s="16">
        <v>6390000000</v>
      </c>
      <c r="E760" s="17">
        <v>9</v>
      </c>
      <c r="F760" s="15">
        <v>5056</v>
      </c>
      <c r="G760" s="15">
        <v>19</v>
      </c>
      <c r="H760" s="15">
        <v>955</v>
      </c>
      <c r="I760" s="15">
        <v>102</v>
      </c>
      <c r="J760" s="15">
        <v>126</v>
      </c>
      <c r="K760" s="15">
        <v>57809000</v>
      </c>
      <c r="L760" s="15">
        <v>14500</v>
      </c>
      <c r="M760" s="15">
        <v>231200</v>
      </c>
      <c r="N760" s="15">
        <v>173400</v>
      </c>
      <c r="O760" s="15">
        <v>2800000</v>
      </c>
      <c r="P760" s="15">
        <v>200000</v>
      </c>
      <c r="Q760" s="18">
        <v>40984</v>
      </c>
      <c r="R760" s="15" t="str">
        <f>INDEX(T_Category[category],MATCH(T_Youtuber3[[#This Row],[CatID]],T_Category[CatID],1))</f>
        <v>Music</v>
      </c>
      <c r="S760" s="15" t="str">
        <f>VLOOKUP(T_Youtuber3[[#This Row],[CtrID]],T_Country[#Data],2,1)</f>
        <v>India</v>
      </c>
      <c r="T760" s="15" t="str">
        <f>VLOOKUP(T_Youtuber3[[#This Row],[CtrID]],T_Country[#Data],3,0)</f>
        <v>IN</v>
      </c>
      <c r="U760" s="15">
        <f>INDEX(T_Country[Gross tertiary education enrollment (%)],MATCH(T_Youtuber3[[#This Row],[CtrID]],T_Country[CtID],0))</f>
        <v>28.1</v>
      </c>
      <c r="V760" s="19">
        <f>_xlfn.XLOOKUP(T_Youtuber3[[#This Row],[CtrID]],T_Country[CtID],T_Country[Population])</f>
        <v>1370000000</v>
      </c>
      <c r="W760" s="15" cm="1">
        <f t="array" ref="W760">_xlfn._xlws.FILTER(T_Country[Unemployment rate],T_Country[CtID]=T_Youtuber3[[#This Row],[CtrID]])</f>
        <v>5.36</v>
      </c>
      <c r="X760" s="15">
        <f>_xlfn.XLOOKUP(T_Youtuber3[[#This Row],[CtrID]],T_Country[CtID],T_Country[Urban_population])</f>
        <v>471000000</v>
      </c>
      <c r="Y760" s="15">
        <f>_xlfn.XLOOKUP(T_Youtuber3[[#This Row],[CtrID]],T_Country[CtID],T_Country[Latitude])</f>
        <v>20.593679999999999</v>
      </c>
      <c r="Z760" s="15">
        <f>_xlfn.XLOOKUP(T_Youtuber3[[#This Row],[CtrID]],T_Country[CtID],T_Country[Longitude])</f>
        <v>78.962879999999998</v>
      </c>
    </row>
    <row r="761" spans="1:26">
      <c r="A761" s="15">
        <v>760</v>
      </c>
      <c r="B761" s="15" t="s">
        <v>248</v>
      </c>
      <c r="C761" s="15">
        <v>33700000</v>
      </c>
      <c r="D761" s="16">
        <v>23500000000</v>
      </c>
      <c r="E761" s="17">
        <v>6</v>
      </c>
      <c r="F761" s="15">
        <v>3366</v>
      </c>
      <c r="G761" s="15">
        <v>49</v>
      </c>
      <c r="H761" s="15">
        <v>83</v>
      </c>
      <c r="I761" s="15">
        <v>37</v>
      </c>
      <c r="J761" s="15">
        <v>35</v>
      </c>
      <c r="K761" s="16">
        <v>211000000</v>
      </c>
      <c r="L761" s="15">
        <v>52700</v>
      </c>
      <c r="M761" s="15">
        <v>843800</v>
      </c>
      <c r="N761" s="15">
        <v>632900</v>
      </c>
      <c r="O761" s="15">
        <v>10100000</v>
      </c>
      <c r="P761" s="15">
        <v>200000</v>
      </c>
      <c r="Q761" s="18">
        <v>41294</v>
      </c>
      <c r="R761" s="15" t="str">
        <f>INDEX(T_Category[category],MATCH(T_Youtuber3[[#This Row],[CatID]],T_Category[CatID],1))</f>
        <v>Gaming</v>
      </c>
      <c r="S761" s="15" t="str">
        <f>VLOOKUP(T_Youtuber3[[#This Row],[CtrID]],T_Country[#Data],2,1)</f>
        <v>United States</v>
      </c>
      <c r="T761" s="15" t="str">
        <f>VLOOKUP(T_Youtuber3[[#This Row],[CtrID]],T_Country[#Data],3,0)</f>
        <v>US</v>
      </c>
      <c r="U761" s="15">
        <f>INDEX(T_Country[Gross tertiary education enrollment (%)],MATCH(T_Youtuber3[[#This Row],[CtrID]],T_Country[CtID],0))</f>
        <v>88.2</v>
      </c>
      <c r="V761" s="19">
        <f>_xlfn.XLOOKUP(T_Youtuber3[[#This Row],[CtrID]],T_Country[CtID],T_Country[Population])</f>
        <v>328000000</v>
      </c>
      <c r="W761" s="15" cm="1">
        <f t="array" ref="W761">_xlfn._xlws.FILTER(T_Country[Unemployment rate],T_Country[CtID]=T_Youtuber3[[#This Row],[CtrID]])</f>
        <v>14.7</v>
      </c>
      <c r="X761" s="15">
        <f>_xlfn.XLOOKUP(T_Youtuber3[[#This Row],[CtrID]],T_Country[CtID],T_Country[Urban_population])</f>
        <v>271000000</v>
      </c>
      <c r="Y761" s="15">
        <f>_xlfn.XLOOKUP(T_Youtuber3[[#This Row],[CtrID]],T_Country[CtID],T_Country[Latitude])</f>
        <v>37.090240000000001</v>
      </c>
      <c r="Z761" s="15">
        <f>_xlfn.XLOOKUP(T_Youtuber3[[#This Row],[CtrID]],T_Country[CtID],T_Country[Longitude])</f>
        <v>-95.712900000000005</v>
      </c>
    </row>
    <row r="762" spans="1:26">
      <c r="A762" s="15">
        <v>761</v>
      </c>
      <c r="B762" s="15" t="s">
        <v>487</v>
      </c>
      <c r="C762" s="15">
        <v>22500000</v>
      </c>
      <c r="D762" s="16">
        <v>13800000000</v>
      </c>
      <c r="E762" s="17">
        <v>6</v>
      </c>
      <c r="F762" s="15">
        <v>3315</v>
      </c>
      <c r="G762" s="15">
        <v>49</v>
      </c>
      <c r="H762" s="15">
        <v>261</v>
      </c>
      <c r="I762" s="15">
        <v>90</v>
      </c>
      <c r="J762" s="15">
        <v>21</v>
      </c>
      <c r="K762" s="16">
        <v>175000000</v>
      </c>
      <c r="L762" s="15">
        <v>43800</v>
      </c>
      <c r="M762" s="15">
        <v>700400</v>
      </c>
      <c r="N762" s="15">
        <v>525300</v>
      </c>
      <c r="O762" s="15">
        <v>8400000</v>
      </c>
      <c r="P762" s="15">
        <v>200000</v>
      </c>
      <c r="Q762" s="18">
        <v>40145</v>
      </c>
      <c r="R762" s="15" t="str">
        <f>INDEX(T_Category[category],MATCH(T_Youtuber3[[#This Row],[CatID]],T_Category[CatID],1))</f>
        <v>Gaming</v>
      </c>
      <c r="S762" s="15" t="str">
        <f>VLOOKUP(T_Youtuber3[[#This Row],[CtrID]],T_Country[#Data],2,1)</f>
        <v>United States</v>
      </c>
      <c r="T762" s="15" t="str">
        <f>VLOOKUP(T_Youtuber3[[#This Row],[CtrID]],T_Country[#Data],3,0)</f>
        <v>US</v>
      </c>
      <c r="U762" s="15">
        <f>INDEX(T_Country[Gross tertiary education enrollment (%)],MATCH(T_Youtuber3[[#This Row],[CtrID]],T_Country[CtID],0))</f>
        <v>88.2</v>
      </c>
      <c r="V762" s="19">
        <f>_xlfn.XLOOKUP(T_Youtuber3[[#This Row],[CtrID]],T_Country[CtID],T_Country[Population])</f>
        <v>328000000</v>
      </c>
      <c r="W762" s="15" cm="1">
        <f t="array" ref="W762">_xlfn._xlws.FILTER(T_Country[Unemployment rate],T_Country[CtID]=T_Youtuber3[[#This Row],[CtrID]])</f>
        <v>14.7</v>
      </c>
      <c r="X762" s="15">
        <f>_xlfn.XLOOKUP(T_Youtuber3[[#This Row],[CtrID]],T_Country[CtID],T_Country[Urban_population])</f>
        <v>271000000</v>
      </c>
      <c r="Y762" s="15">
        <f>_xlfn.XLOOKUP(T_Youtuber3[[#This Row],[CtrID]],T_Country[CtID],T_Country[Latitude])</f>
        <v>37.090240000000001</v>
      </c>
      <c r="Z762" s="15">
        <f>_xlfn.XLOOKUP(T_Youtuber3[[#This Row],[CtrID]],T_Country[CtID],T_Country[Longitude])</f>
        <v>-95.712900000000005</v>
      </c>
    </row>
    <row r="763" spans="1:26">
      <c r="A763" s="15">
        <v>762</v>
      </c>
      <c r="B763" s="15" t="s">
        <v>271</v>
      </c>
      <c r="C763" s="15">
        <v>32000000</v>
      </c>
      <c r="D763" s="16">
        <v>26800000000</v>
      </c>
      <c r="E763" s="17">
        <v>4</v>
      </c>
      <c r="F763" s="15">
        <v>44892</v>
      </c>
      <c r="G763" s="15">
        <v>19</v>
      </c>
      <c r="H763" s="15">
        <v>60</v>
      </c>
      <c r="I763" s="15">
        <v>38</v>
      </c>
      <c r="J763" s="15">
        <v>40</v>
      </c>
      <c r="K763" s="16">
        <v>1670000000</v>
      </c>
      <c r="L763" s="15">
        <v>416800</v>
      </c>
      <c r="M763" s="15">
        <v>6700000</v>
      </c>
      <c r="N763" s="15">
        <v>5000000</v>
      </c>
      <c r="O763" s="15">
        <v>80000000</v>
      </c>
      <c r="P763" s="15">
        <v>1200000</v>
      </c>
      <c r="Q763" s="18">
        <v>38856</v>
      </c>
      <c r="R763" s="15" t="str">
        <f>INDEX(T_Category[category],MATCH(T_Youtuber3[[#This Row],[CatID]],T_Category[CatID],1))</f>
        <v>Entertainment</v>
      </c>
      <c r="S763" s="15" t="str">
        <f>VLOOKUP(T_Youtuber3[[#This Row],[CtrID]],T_Country[#Data],2,1)</f>
        <v>India</v>
      </c>
      <c r="T763" s="15" t="str">
        <f>VLOOKUP(T_Youtuber3[[#This Row],[CtrID]],T_Country[#Data],3,0)</f>
        <v>IN</v>
      </c>
      <c r="U763" s="15">
        <f>INDEX(T_Country[Gross tertiary education enrollment (%)],MATCH(T_Youtuber3[[#This Row],[CtrID]],T_Country[CtID],0))</f>
        <v>28.1</v>
      </c>
      <c r="V763" s="19">
        <f>_xlfn.XLOOKUP(T_Youtuber3[[#This Row],[CtrID]],T_Country[CtID],T_Country[Population])</f>
        <v>1370000000</v>
      </c>
      <c r="W763" s="15" cm="1">
        <f t="array" ref="W763">_xlfn._xlws.FILTER(T_Country[Unemployment rate],T_Country[CtID]=T_Youtuber3[[#This Row],[CtrID]])</f>
        <v>5.36</v>
      </c>
      <c r="X763" s="15">
        <f>_xlfn.XLOOKUP(T_Youtuber3[[#This Row],[CtrID]],T_Country[CtID],T_Country[Urban_population])</f>
        <v>471000000</v>
      </c>
      <c r="Y763" s="15">
        <f>_xlfn.XLOOKUP(T_Youtuber3[[#This Row],[CtrID]],T_Country[CtID],T_Country[Latitude])</f>
        <v>20.593679999999999</v>
      </c>
      <c r="Z763" s="15">
        <f>_xlfn.XLOOKUP(T_Youtuber3[[#This Row],[CtrID]],T_Country[CtID],T_Country[Longitude])</f>
        <v>78.962879999999998</v>
      </c>
    </row>
    <row r="764" spans="1:26">
      <c r="A764" s="15">
        <v>763</v>
      </c>
      <c r="B764" s="15" t="s">
        <v>503</v>
      </c>
      <c r="C764" s="15">
        <v>21800000</v>
      </c>
      <c r="D764" s="16">
        <v>4470000000</v>
      </c>
      <c r="E764" s="17">
        <v>13</v>
      </c>
      <c r="F764" s="15">
        <v>257</v>
      </c>
      <c r="G764" s="15">
        <v>49</v>
      </c>
      <c r="H764" s="15">
        <v>1610</v>
      </c>
      <c r="I764" s="15">
        <v>95</v>
      </c>
      <c r="J764" s="15">
        <v>13</v>
      </c>
      <c r="K764" s="16">
        <v>198000000</v>
      </c>
      <c r="L764" s="15">
        <v>49500</v>
      </c>
      <c r="M764" s="15">
        <v>791800</v>
      </c>
      <c r="N764" s="15">
        <v>593900</v>
      </c>
      <c r="O764" s="15">
        <v>9500000</v>
      </c>
      <c r="P764" s="15">
        <v>600000</v>
      </c>
      <c r="Q764" s="18">
        <v>39549</v>
      </c>
      <c r="R764" s="15" t="str">
        <f>INDEX(T_Category[category],MATCH(T_Youtuber3[[#This Row],[CatID]],T_Category[CatID],1))</f>
        <v>People &amp; Blogs</v>
      </c>
      <c r="S764" s="15" t="str">
        <f>VLOOKUP(T_Youtuber3[[#This Row],[CtrID]],T_Country[#Data],2,1)</f>
        <v>United States</v>
      </c>
      <c r="T764" s="15" t="str">
        <f>VLOOKUP(T_Youtuber3[[#This Row],[CtrID]],T_Country[#Data],3,0)</f>
        <v>US</v>
      </c>
      <c r="U764" s="15">
        <f>INDEX(T_Country[Gross tertiary education enrollment (%)],MATCH(T_Youtuber3[[#This Row],[CtrID]],T_Country[CtID],0))</f>
        <v>88.2</v>
      </c>
      <c r="V764" s="19">
        <f>_xlfn.XLOOKUP(T_Youtuber3[[#This Row],[CtrID]],T_Country[CtID],T_Country[Population])</f>
        <v>328000000</v>
      </c>
      <c r="W764" s="15" cm="1">
        <f t="array" ref="W764">_xlfn._xlws.FILTER(T_Country[Unemployment rate],T_Country[CtID]=T_Youtuber3[[#This Row],[CtrID]])</f>
        <v>14.7</v>
      </c>
      <c r="X764" s="15">
        <f>_xlfn.XLOOKUP(T_Youtuber3[[#This Row],[CtrID]],T_Country[CtID],T_Country[Urban_population])</f>
        <v>271000000</v>
      </c>
      <c r="Y764" s="15">
        <f>_xlfn.XLOOKUP(T_Youtuber3[[#This Row],[CtrID]],T_Country[CtID],T_Country[Latitude])</f>
        <v>37.090240000000001</v>
      </c>
      <c r="Z764" s="15">
        <f>_xlfn.XLOOKUP(T_Youtuber3[[#This Row],[CtrID]],T_Country[CtID],T_Country[Longitude])</f>
        <v>-95.712900000000005</v>
      </c>
    </row>
    <row r="765" spans="1:26">
      <c r="A765" s="15">
        <v>764</v>
      </c>
      <c r="B765" s="15" t="s">
        <v>1141</v>
      </c>
      <c r="C765" s="15">
        <v>13300000</v>
      </c>
      <c r="D765" s="16">
        <v>3360000000</v>
      </c>
      <c r="E765" s="17">
        <v>13</v>
      </c>
      <c r="F765" s="15">
        <v>3</v>
      </c>
      <c r="G765" s="15">
        <v>40</v>
      </c>
      <c r="H765" s="15">
        <v>4057875</v>
      </c>
      <c r="I765" s="15" t="s">
        <v>39</v>
      </c>
      <c r="J765" s="15">
        <v>4896</v>
      </c>
      <c r="K765" s="15">
        <v>2</v>
      </c>
      <c r="L765" s="15">
        <v>0</v>
      </c>
      <c r="M765" s="15">
        <v>0.01</v>
      </c>
      <c r="N765" s="15">
        <v>0.01</v>
      </c>
      <c r="O765" s="15">
        <v>0.1</v>
      </c>
      <c r="P765" s="15">
        <v>1</v>
      </c>
      <c r="Q765" s="18">
        <v>39158</v>
      </c>
      <c r="R765" s="15" t="str">
        <f>INDEX(T_Category[category],MATCH(T_Youtuber3[[#This Row],[CatID]],T_Category[CatID],1))</f>
        <v>People &amp; Blogs</v>
      </c>
      <c r="S765" s="15" t="str">
        <f>VLOOKUP(T_Youtuber3[[#This Row],[CtrID]],T_Country[#Data],2,1)</f>
        <v>South Korea</v>
      </c>
      <c r="T765" s="15" t="str">
        <f>VLOOKUP(T_Youtuber3[[#This Row],[CtrID]],T_Country[#Data],3,0)</f>
        <v>KR</v>
      </c>
      <c r="U765" s="15">
        <f>INDEX(T_Country[Gross tertiary education enrollment (%)],MATCH(T_Youtuber3[[#This Row],[CtrID]],T_Country[CtID],0))</f>
        <v>94.3</v>
      </c>
      <c r="V765" s="19">
        <f>_xlfn.XLOOKUP(T_Youtuber3[[#This Row],[CtrID]],T_Country[CtID],T_Country[Population])</f>
        <v>51709098</v>
      </c>
      <c r="W765" s="15" cm="1">
        <f t="array" ref="W765">_xlfn._xlws.FILTER(T_Country[Unemployment rate],T_Country[CtID]=T_Youtuber3[[#This Row],[CtrID]])</f>
        <v>4.1500000000000004</v>
      </c>
      <c r="X765" s="15">
        <f>_xlfn.XLOOKUP(T_Youtuber3[[#This Row],[CtrID]],T_Country[CtID],T_Country[Urban_population])</f>
        <v>42106719</v>
      </c>
      <c r="Y765" s="15">
        <f>_xlfn.XLOOKUP(T_Youtuber3[[#This Row],[CtrID]],T_Country[CtID],T_Country[Latitude])</f>
        <v>35.907760000000003</v>
      </c>
      <c r="Z765" s="15">
        <f>_xlfn.XLOOKUP(T_Youtuber3[[#This Row],[CtrID]],T_Country[CtID],T_Country[Longitude])</f>
        <v>127.76690000000001</v>
      </c>
    </row>
    <row r="766" spans="1:26">
      <c r="A766" s="15">
        <v>765</v>
      </c>
      <c r="B766" s="15" t="s">
        <v>743</v>
      </c>
      <c r="C766" s="15">
        <v>17300000</v>
      </c>
      <c r="D766" s="16">
        <v>902000000</v>
      </c>
      <c r="E766" s="17">
        <v>5</v>
      </c>
      <c r="F766" s="15">
        <v>287</v>
      </c>
      <c r="G766" s="15">
        <v>19</v>
      </c>
      <c r="H766" s="15">
        <v>13315</v>
      </c>
      <c r="I766" s="15">
        <v>87</v>
      </c>
      <c r="J766" s="15">
        <v>125</v>
      </c>
      <c r="K766" s="15">
        <v>837850</v>
      </c>
      <c r="L766" s="15">
        <v>209</v>
      </c>
      <c r="M766" s="15">
        <v>3400</v>
      </c>
      <c r="N766" s="15">
        <v>2500</v>
      </c>
      <c r="O766" s="15">
        <v>40200</v>
      </c>
      <c r="P766" s="15" t="s">
        <v>39</v>
      </c>
      <c r="Q766" s="18">
        <v>42618</v>
      </c>
      <c r="R766" s="15" t="str">
        <f>INDEX(T_Category[category],MATCH(T_Youtuber3[[#This Row],[CatID]],T_Category[CatID],1))</f>
        <v>Film &amp; Animation</v>
      </c>
      <c r="S766" s="15" t="str">
        <f>VLOOKUP(T_Youtuber3[[#This Row],[CtrID]],T_Country[#Data],2,1)</f>
        <v>India</v>
      </c>
      <c r="T766" s="15" t="str">
        <f>VLOOKUP(T_Youtuber3[[#This Row],[CtrID]],T_Country[#Data],3,0)</f>
        <v>IN</v>
      </c>
      <c r="U766" s="15">
        <f>INDEX(T_Country[Gross tertiary education enrollment (%)],MATCH(T_Youtuber3[[#This Row],[CtrID]],T_Country[CtID],0))</f>
        <v>28.1</v>
      </c>
      <c r="V766" s="19">
        <f>_xlfn.XLOOKUP(T_Youtuber3[[#This Row],[CtrID]],T_Country[CtID],T_Country[Population])</f>
        <v>1370000000</v>
      </c>
      <c r="W766" s="15" cm="1">
        <f t="array" ref="W766">_xlfn._xlws.FILTER(T_Country[Unemployment rate],T_Country[CtID]=T_Youtuber3[[#This Row],[CtrID]])</f>
        <v>5.36</v>
      </c>
      <c r="X766" s="15">
        <f>_xlfn.XLOOKUP(T_Youtuber3[[#This Row],[CtrID]],T_Country[CtID],T_Country[Urban_population])</f>
        <v>471000000</v>
      </c>
      <c r="Y766" s="15">
        <f>_xlfn.XLOOKUP(T_Youtuber3[[#This Row],[CtrID]],T_Country[CtID],T_Country[Latitude])</f>
        <v>20.593679999999999</v>
      </c>
      <c r="Z766" s="15">
        <f>_xlfn.XLOOKUP(T_Youtuber3[[#This Row],[CtrID]],T_Country[CtID],T_Country[Longitude])</f>
        <v>78.962879999999998</v>
      </c>
    </row>
    <row r="767" spans="1:26">
      <c r="A767" s="15">
        <v>766</v>
      </c>
      <c r="B767" s="15" t="s">
        <v>971</v>
      </c>
      <c r="C767" s="15">
        <v>14700000</v>
      </c>
      <c r="D767" s="16">
        <v>4030000000</v>
      </c>
      <c r="E767" s="17">
        <v>3</v>
      </c>
      <c r="F767" s="15">
        <v>43564</v>
      </c>
      <c r="G767" s="15">
        <v>19</v>
      </c>
      <c r="H767" s="15">
        <v>1879</v>
      </c>
      <c r="I767" s="15">
        <v>106</v>
      </c>
      <c r="J767" s="15">
        <v>36</v>
      </c>
      <c r="K767" s="15">
        <v>74483000</v>
      </c>
      <c r="L767" s="15">
        <v>18600</v>
      </c>
      <c r="M767" s="15">
        <v>297900</v>
      </c>
      <c r="N767" s="15">
        <v>223400</v>
      </c>
      <c r="O767" s="15">
        <v>3600000</v>
      </c>
      <c r="P767" s="15">
        <v>200000</v>
      </c>
      <c r="Q767" s="18">
        <v>42177</v>
      </c>
      <c r="R767" s="15" t="str">
        <f>INDEX(T_Category[category],MATCH(T_Youtuber3[[#This Row],[CatID]],T_Category[CatID],1))</f>
        <v>Education</v>
      </c>
      <c r="S767" s="15" t="str">
        <f>VLOOKUP(T_Youtuber3[[#This Row],[CtrID]],T_Country[#Data],2,1)</f>
        <v>India</v>
      </c>
      <c r="T767" s="15" t="str">
        <f>VLOOKUP(T_Youtuber3[[#This Row],[CtrID]],T_Country[#Data],3,0)</f>
        <v>IN</v>
      </c>
      <c r="U767" s="15">
        <f>INDEX(T_Country[Gross tertiary education enrollment (%)],MATCH(T_Youtuber3[[#This Row],[CtrID]],T_Country[CtID],0))</f>
        <v>28.1</v>
      </c>
      <c r="V767" s="19">
        <f>_xlfn.XLOOKUP(T_Youtuber3[[#This Row],[CtrID]],T_Country[CtID],T_Country[Population])</f>
        <v>1370000000</v>
      </c>
      <c r="W767" s="15" cm="1">
        <f t="array" ref="W767">_xlfn._xlws.FILTER(T_Country[Unemployment rate],T_Country[CtID]=T_Youtuber3[[#This Row],[CtrID]])</f>
        <v>5.36</v>
      </c>
      <c r="X767" s="15">
        <f>_xlfn.XLOOKUP(T_Youtuber3[[#This Row],[CtrID]],T_Country[CtID],T_Country[Urban_population])</f>
        <v>471000000</v>
      </c>
      <c r="Y767" s="15">
        <f>_xlfn.XLOOKUP(T_Youtuber3[[#This Row],[CtrID]],T_Country[CtID],T_Country[Latitude])</f>
        <v>20.593679999999999</v>
      </c>
      <c r="Z767" s="15">
        <f>_xlfn.XLOOKUP(T_Youtuber3[[#This Row],[CtrID]],T_Country[CtID],T_Country[Longitude])</f>
        <v>78.962879999999998</v>
      </c>
    </row>
    <row r="768" spans="1:26">
      <c r="A768" s="15">
        <v>767</v>
      </c>
      <c r="B768" s="15" t="s">
        <v>479</v>
      </c>
      <c r="C768" s="15">
        <v>22600000</v>
      </c>
      <c r="D768" s="16">
        <v>20800000000</v>
      </c>
      <c r="E768" s="17">
        <v>13</v>
      </c>
      <c r="F768" s="15">
        <v>60964</v>
      </c>
      <c r="G768" s="15">
        <v>19</v>
      </c>
      <c r="H768" s="15">
        <v>109</v>
      </c>
      <c r="I768" s="15">
        <v>63</v>
      </c>
      <c r="J768" s="15">
        <v>82</v>
      </c>
      <c r="K768" s="16">
        <v>982000000</v>
      </c>
      <c r="L768" s="15">
        <v>245600</v>
      </c>
      <c r="M768" s="15">
        <v>3900000</v>
      </c>
      <c r="N768" s="15">
        <v>2900000</v>
      </c>
      <c r="O768" s="15">
        <v>47100000</v>
      </c>
      <c r="P768" s="15">
        <v>600000</v>
      </c>
      <c r="Q768" s="18">
        <v>42426</v>
      </c>
      <c r="R768" s="15" t="str">
        <f>INDEX(T_Category[category],MATCH(T_Youtuber3[[#This Row],[CatID]],T_Category[CatID],1))</f>
        <v>People &amp; Blogs</v>
      </c>
      <c r="S768" s="15" t="str">
        <f>VLOOKUP(T_Youtuber3[[#This Row],[CtrID]],T_Country[#Data],2,1)</f>
        <v>India</v>
      </c>
      <c r="T768" s="15" t="str">
        <f>VLOOKUP(T_Youtuber3[[#This Row],[CtrID]],T_Country[#Data],3,0)</f>
        <v>IN</v>
      </c>
      <c r="U768" s="15">
        <f>INDEX(T_Country[Gross tertiary education enrollment (%)],MATCH(T_Youtuber3[[#This Row],[CtrID]],T_Country[CtID],0))</f>
        <v>28.1</v>
      </c>
      <c r="V768" s="19">
        <f>_xlfn.XLOOKUP(T_Youtuber3[[#This Row],[CtrID]],T_Country[CtID],T_Country[Population])</f>
        <v>1370000000</v>
      </c>
      <c r="W768" s="15" cm="1">
        <f t="array" ref="W768">_xlfn._xlws.FILTER(T_Country[Unemployment rate],T_Country[CtID]=T_Youtuber3[[#This Row],[CtrID]])</f>
        <v>5.36</v>
      </c>
      <c r="X768" s="15">
        <f>_xlfn.XLOOKUP(T_Youtuber3[[#This Row],[CtrID]],T_Country[CtID],T_Country[Urban_population])</f>
        <v>471000000</v>
      </c>
      <c r="Y768" s="15">
        <f>_xlfn.XLOOKUP(T_Youtuber3[[#This Row],[CtrID]],T_Country[CtID],T_Country[Latitude])</f>
        <v>20.593679999999999</v>
      </c>
      <c r="Z768" s="15">
        <f>_xlfn.XLOOKUP(T_Youtuber3[[#This Row],[CtrID]],T_Country[CtID],T_Country[Longitude])</f>
        <v>78.962879999999998</v>
      </c>
    </row>
    <row r="769" spans="1:26">
      <c r="A769" s="15">
        <v>768</v>
      </c>
      <c r="B769" s="15" t="s">
        <v>423</v>
      </c>
      <c r="C769" s="15">
        <v>24100000</v>
      </c>
      <c r="D769" s="16">
        <v>330000000</v>
      </c>
      <c r="E769" s="17">
        <v>10</v>
      </c>
      <c r="F769" s="15">
        <v>36</v>
      </c>
      <c r="G769" s="15">
        <v>49</v>
      </c>
      <c r="H769" s="15">
        <v>40117</v>
      </c>
      <c r="I769" s="15">
        <v>77</v>
      </c>
      <c r="J769" s="15">
        <v>15</v>
      </c>
      <c r="K769" s="16">
        <v>329000000</v>
      </c>
      <c r="L769" s="15">
        <v>82100</v>
      </c>
      <c r="M769" s="15">
        <v>1300000</v>
      </c>
      <c r="N769" s="15">
        <v>985500</v>
      </c>
      <c r="O769" s="15">
        <v>15800000</v>
      </c>
      <c r="P769" s="15">
        <v>100000</v>
      </c>
      <c r="Q769" s="18">
        <v>43616</v>
      </c>
      <c r="R769" s="15" t="str">
        <f>INDEX(T_Category[category],MATCH(T_Youtuber3[[#This Row],[CatID]],T_Category[CatID],1))</f>
        <v>nan</v>
      </c>
      <c r="S769" s="15" t="str">
        <f>VLOOKUP(T_Youtuber3[[#This Row],[CtrID]],T_Country[#Data],2,1)</f>
        <v>United States</v>
      </c>
      <c r="T769" s="15" t="str">
        <f>VLOOKUP(T_Youtuber3[[#This Row],[CtrID]],T_Country[#Data],3,0)</f>
        <v>US</v>
      </c>
      <c r="U769" s="15">
        <f>INDEX(T_Country[Gross tertiary education enrollment (%)],MATCH(T_Youtuber3[[#This Row],[CtrID]],T_Country[CtID],0))</f>
        <v>88.2</v>
      </c>
      <c r="V769" s="19">
        <f>_xlfn.XLOOKUP(T_Youtuber3[[#This Row],[CtrID]],T_Country[CtID],T_Country[Population])</f>
        <v>328000000</v>
      </c>
      <c r="W769" s="15" cm="1">
        <f t="array" ref="W769">_xlfn._xlws.FILTER(T_Country[Unemployment rate],T_Country[CtID]=T_Youtuber3[[#This Row],[CtrID]])</f>
        <v>14.7</v>
      </c>
      <c r="X769" s="15">
        <f>_xlfn.XLOOKUP(T_Youtuber3[[#This Row],[CtrID]],T_Country[CtID],T_Country[Urban_population])</f>
        <v>271000000</v>
      </c>
      <c r="Y769" s="15">
        <f>_xlfn.XLOOKUP(T_Youtuber3[[#This Row],[CtrID]],T_Country[CtID],T_Country[Latitude])</f>
        <v>37.090240000000001</v>
      </c>
      <c r="Z769" s="15">
        <f>_xlfn.XLOOKUP(T_Youtuber3[[#This Row],[CtrID]],T_Country[CtID],T_Country[Longitude])</f>
        <v>-95.712900000000005</v>
      </c>
    </row>
    <row r="770" spans="1:26">
      <c r="A770" s="15">
        <v>769</v>
      </c>
      <c r="B770" s="15" t="s">
        <v>1033</v>
      </c>
      <c r="C770" s="15">
        <v>14300000</v>
      </c>
      <c r="D770" s="16">
        <v>4780000000</v>
      </c>
      <c r="E770" s="17">
        <v>13</v>
      </c>
      <c r="F770" s="15">
        <v>576</v>
      </c>
      <c r="G770" s="15">
        <v>49</v>
      </c>
      <c r="H770" s="15">
        <v>1452</v>
      </c>
      <c r="I770" s="15">
        <v>158</v>
      </c>
      <c r="J770" s="15">
        <v>153</v>
      </c>
      <c r="K770" s="15">
        <v>413774</v>
      </c>
      <c r="L770" s="15">
        <v>103</v>
      </c>
      <c r="M770" s="15">
        <v>1700</v>
      </c>
      <c r="N770" s="15">
        <v>1200</v>
      </c>
      <c r="O770" s="15">
        <v>19900</v>
      </c>
      <c r="P770" s="15">
        <v>100000</v>
      </c>
      <c r="Q770" s="18">
        <v>41828</v>
      </c>
      <c r="R770" s="15" t="str">
        <f>INDEX(T_Category[category],MATCH(T_Youtuber3[[#This Row],[CatID]],T_Category[CatID],1))</f>
        <v>People &amp; Blogs</v>
      </c>
      <c r="S770" s="15" t="str">
        <f>VLOOKUP(T_Youtuber3[[#This Row],[CtrID]],T_Country[#Data],2,1)</f>
        <v>United States</v>
      </c>
      <c r="T770" s="15" t="str">
        <f>VLOOKUP(T_Youtuber3[[#This Row],[CtrID]],T_Country[#Data],3,0)</f>
        <v>US</v>
      </c>
      <c r="U770" s="15">
        <f>INDEX(T_Country[Gross tertiary education enrollment (%)],MATCH(T_Youtuber3[[#This Row],[CtrID]],T_Country[CtID],0))</f>
        <v>88.2</v>
      </c>
      <c r="V770" s="19">
        <f>_xlfn.XLOOKUP(T_Youtuber3[[#This Row],[CtrID]],T_Country[CtID],T_Country[Population])</f>
        <v>328000000</v>
      </c>
      <c r="W770" s="15" cm="1">
        <f t="array" ref="W770">_xlfn._xlws.FILTER(T_Country[Unemployment rate],T_Country[CtID]=T_Youtuber3[[#This Row],[CtrID]])</f>
        <v>14.7</v>
      </c>
      <c r="X770" s="15">
        <f>_xlfn.XLOOKUP(T_Youtuber3[[#This Row],[CtrID]],T_Country[CtID],T_Country[Urban_population])</f>
        <v>271000000</v>
      </c>
      <c r="Y770" s="15">
        <f>_xlfn.XLOOKUP(T_Youtuber3[[#This Row],[CtrID]],T_Country[CtID],T_Country[Latitude])</f>
        <v>37.090240000000001</v>
      </c>
      <c r="Z770" s="15">
        <f>_xlfn.XLOOKUP(T_Youtuber3[[#This Row],[CtrID]],T_Country[CtID],T_Country[Longitude])</f>
        <v>-95.712900000000005</v>
      </c>
    </row>
    <row r="771" spans="1:26">
      <c r="A771" s="15">
        <v>770</v>
      </c>
      <c r="B771" s="15" t="s">
        <v>868</v>
      </c>
      <c r="C771" s="15">
        <v>15500000</v>
      </c>
      <c r="D771" s="16">
        <v>5070000000</v>
      </c>
      <c r="E771" s="17">
        <v>4</v>
      </c>
      <c r="F771" s="15">
        <v>0</v>
      </c>
      <c r="G771" s="15">
        <v>49</v>
      </c>
      <c r="H771" s="15">
        <v>4057944</v>
      </c>
      <c r="I771" s="15" t="s">
        <v>39</v>
      </c>
      <c r="J771" s="15" t="s">
        <v>39</v>
      </c>
      <c r="K771" s="15" t="s">
        <v>39</v>
      </c>
      <c r="L771" s="15">
        <v>0</v>
      </c>
      <c r="M771" s="15">
        <v>0</v>
      </c>
      <c r="N771" s="15">
        <v>0</v>
      </c>
      <c r="O771" s="15">
        <v>0</v>
      </c>
      <c r="P771" s="15" t="s">
        <v>39</v>
      </c>
      <c r="Q771" s="18">
        <v>42943</v>
      </c>
      <c r="R771" s="15" t="str">
        <f>INDEX(T_Category[category],MATCH(T_Youtuber3[[#This Row],[CatID]],T_Category[CatID],1))</f>
        <v>Entertainment</v>
      </c>
      <c r="S771" s="15" t="str">
        <f>VLOOKUP(T_Youtuber3[[#This Row],[CtrID]],T_Country[#Data],2,1)</f>
        <v>United States</v>
      </c>
      <c r="T771" s="15" t="str">
        <f>VLOOKUP(T_Youtuber3[[#This Row],[CtrID]],T_Country[#Data],3,0)</f>
        <v>US</v>
      </c>
      <c r="U771" s="15">
        <f>INDEX(T_Country[Gross tertiary education enrollment (%)],MATCH(T_Youtuber3[[#This Row],[CtrID]],T_Country[CtID],0))</f>
        <v>88.2</v>
      </c>
      <c r="V771" s="19">
        <f>_xlfn.XLOOKUP(T_Youtuber3[[#This Row],[CtrID]],T_Country[CtID],T_Country[Population])</f>
        <v>328000000</v>
      </c>
      <c r="W771" s="15" cm="1">
        <f t="array" ref="W771">_xlfn._xlws.FILTER(T_Country[Unemployment rate],T_Country[CtID]=T_Youtuber3[[#This Row],[CtrID]])</f>
        <v>14.7</v>
      </c>
      <c r="X771" s="15">
        <f>_xlfn.XLOOKUP(T_Youtuber3[[#This Row],[CtrID]],T_Country[CtID],T_Country[Urban_population])</f>
        <v>271000000</v>
      </c>
      <c r="Y771" s="15">
        <f>_xlfn.XLOOKUP(T_Youtuber3[[#This Row],[CtrID]],T_Country[CtID],T_Country[Latitude])</f>
        <v>37.090240000000001</v>
      </c>
      <c r="Z771" s="15">
        <f>_xlfn.XLOOKUP(T_Youtuber3[[#This Row],[CtrID]],T_Country[CtID],T_Country[Longitude])</f>
        <v>-95.712900000000005</v>
      </c>
    </row>
    <row r="772" spans="1:26">
      <c r="A772" s="15">
        <v>771</v>
      </c>
      <c r="B772" s="15" t="s">
        <v>194</v>
      </c>
      <c r="C772" s="15">
        <v>39200000</v>
      </c>
      <c r="D772" s="16">
        <v>44900000000</v>
      </c>
      <c r="E772" s="17">
        <v>3</v>
      </c>
      <c r="F772" s="15">
        <v>744</v>
      </c>
      <c r="G772" s="15">
        <v>8</v>
      </c>
      <c r="H772" s="15">
        <v>19</v>
      </c>
      <c r="I772" s="15">
        <v>2</v>
      </c>
      <c r="J772" s="15">
        <v>8</v>
      </c>
      <c r="K772" s="16">
        <v>561000000</v>
      </c>
      <c r="L772" s="15">
        <v>140200</v>
      </c>
      <c r="M772" s="15">
        <v>2200000</v>
      </c>
      <c r="N772" s="15">
        <v>1700000</v>
      </c>
      <c r="O772" s="15">
        <v>26900000</v>
      </c>
      <c r="P772" s="15">
        <v>400000</v>
      </c>
      <c r="Q772" s="18">
        <v>38968</v>
      </c>
      <c r="R772" s="15" t="str">
        <f>INDEX(T_Category[category],MATCH(T_Youtuber3[[#This Row],[CatID]],T_Category[CatID],1))</f>
        <v>Education</v>
      </c>
      <c r="S772" s="15" t="str">
        <f>VLOOKUP(T_Youtuber3[[#This Row],[CtrID]],T_Country[#Data],2,1)</f>
        <v>Canada</v>
      </c>
      <c r="T772" s="15" t="str">
        <f>VLOOKUP(T_Youtuber3[[#This Row],[CtrID]],T_Country[#Data],3,0)</f>
        <v>CA</v>
      </c>
      <c r="U772" s="15">
        <f>INDEX(T_Country[Gross tertiary education enrollment (%)],MATCH(T_Youtuber3[[#This Row],[CtrID]],T_Country[CtID],0))</f>
        <v>68.900000000000006</v>
      </c>
      <c r="V772" s="19">
        <f>_xlfn.XLOOKUP(T_Youtuber3[[#This Row],[CtrID]],T_Country[CtID],T_Country[Population])</f>
        <v>36991981</v>
      </c>
      <c r="W772" s="15" cm="1">
        <f t="array" ref="W772">_xlfn._xlws.FILTER(T_Country[Unemployment rate],T_Country[CtID]=T_Youtuber3[[#This Row],[CtrID]])</f>
        <v>5.56</v>
      </c>
      <c r="X772" s="15">
        <f>_xlfn.XLOOKUP(T_Youtuber3[[#This Row],[CtrID]],T_Country[CtID],T_Country[Urban_population])</f>
        <v>30628482</v>
      </c>
      <c r="Y772" s="15">
        <f>_xlfn.XLOOKUP(T_Youtuber3[[#This Row],[CtrID]],T_Country[CtID],T_Country[Latitude])</f>
        <v>56.130369999999999</v>
      </c>
      <c r="Z772" s="15">
        <f>_xlfn.XLOOKUP(T_Youtuber3[[#This Row],[CtrID]],T_Country[CtID],T_Country[Longitude])</f>
        <v>-106.34699999999999</v>
      </c>
    </row>
    <row r="773" spans="1:26">
      <c r="A773" s="15">
        <v>772</v>
      </c>
      <c r="B773" s="15" t="s">
        <v>639</v>
      </c>
      <c r="C773" s="15">
        <v>19000000</v>
      </c>
      <c r="D773" s="16">
        <v>7230000000</v>
      </c>
      <c r="E773" s="17">
        <v>7</v>
      </c>
      <c r="F773" s="15">
        <v>903</v>
      </c>
      <c r="G773" s="15">
        <v>29</v>
      </c>
      <c r="H773" s="15">
        <v>786</v>
      </c>
      <c r="I773" s="15">
        <v>15</v>
      </c>
      <c r="J773" s="15">
        <v>111</v>
      </c>
      <c r="K773" s="16">
        <v>123000000</v>
      </c>
      <c r="L773" s="15">
        <v>30800</v>
      </c>
      <c r="M773" s="15">
        <v>493400</v>
      </c>
      <c r="N773" s="15">
        <v>370000</v>
      </c>
      <c r="O773" s="15">
        <v>5900000</v>
      </c>
      <c r="P773" s="15">
        <v>200000</v>
      </c>
      <c r="Q773" s="18">
        <v>43123</v>
      </c>
      <c r="R773" s="15" t="str">
        <f>INDEX(T_Category[category],MATCH(T_Youtuber3[[#This Row],[CatID]],T_Category[CatID],1))</f>
        <v>Howto &amp; Style</v>
      </c>
      <c r="S773" s="15" t="str">
        <f>VLOOKUP(T_Youtuber3[[#This Row],[CtrID]],T_Country[#Data],2,1)</f>
        <v>Mexico</v>
      </c>
      <c r="T773" s="15" t="str">
        <f>VLOOKUP(T_Youtuber3[[#This Row],[CtrID]],T_Country[#Data],3,0)</f>
        <v>MX</v>
      </c>
      <c r="U773" s="15">
        <f>INDEX(T_Country[Gross tertiary education enrollment (%)],MATCH(T_Youtuber3[[#This Row],[CtrID]],T_Country[CtID],0))</f>
        <v>40.200000000000003</v>
      </c>
      <c r="V773" s="19">
        <f>_xlfn.XLOOKUP(T_Youtuber3[[#This Row],[CtrID]],T_Country[CtID],T_Country[Population])</f>
        <v>126000000</v>
      </c>
      <c r="W773" s="15" cm="1">
        <f t="array" ref="W773">_xlfn._xlws.FILTER(T_Country[Unemployment rate],T_Country[CtID]=T_Youtuber3[[#This Row],[CtrID]])</f>
        <v>3.42</v>
      </c>
      <c r="X773" s="15">
        <f>_xlfn.XLOOKUP(T_Youtuber3[[#This Row],[CtrID]],T_Country[CtID],T_Country[Urban_population])</f>
        <v>103000000</v>
      </c>
      <c r="Y773" s="15">
        <f>_xlfn.XLOOKUP(T_Youtuber3[[#This Row],[CtrID]],T_Country[CtID],T_Country[Latitude])</f>
        <v>23.634499999999999</v>
      </c>
      <c r="Z773" s="15">
        <f>_xlfn.XLOOKUP(T_Youtuber3[[#This Row],[CtrID]],T_Country[CtID],T_Country[Longitude])</f>
        <v>-102.553</v>
      </c>
    </row>
    <row r="774" spans="1:26">
      <c r="A774" s="15">
        <v>773</v>
      </c>
      <c r="B774" s="15" t="s">
        <v>1056</v>
      </c>
      <c r="C774" s="15">
        <v>14100000</v>
      </c>
      <c r="D774" s="16">
        <v>5410000000</v>
      </c>
      <c r="E774" s="17">
        <v>1</v>
      </c>
      <c r="F774" s="15">
        <v>855</v>
      </c>
      <c r="G774" s="15">
        <v>47</v>
      </c>
      <c r="H774" s="15">
        <v>1202</v>
      </c>
      <c r="I774" s="15">
        <v>7</v>
      </c>
      <c r="J774" s="15">
        <v>1</v>
      </c>
      <c r="K774" s="16">
        <v>353000000</v>
      </c>
      <c r="L774" s="15">
        <v>88300</v>
      </c>
      <c r="M774" s="15">
        <v>1400000</v>
      </c>
      <c r="N774" s="15">
        <v>1100000</v>
      </c>
      <c r="O774" s="15">
        <v>17000000</v>
      </c>
      <c r="P774" s="15">
        <v>500000</v>
      </c>
      <c r="Q774" s="18">
        <v>39337</v>
      </c>
      <c r="R774" s="15" t="str">
        <f>INDEX(T_Category[category],MATCH(T_Youtuber3[[#This Row],[CatID]],T_Category[CatID],1))</f>
        <v>Autos &amp; Vehicles</v>
      </c>
      <c r="S774" s="15" t="str">
        <f>VLOOKUP(T_Youtuber3[[#This Row],[CtrID]],T_Country[#Data],2,1)</f>
        <v>United Arab Emirates</v>
      </c>
      <c r="T774" s="15" t="str">
        <f>VLOOKUP(T_Youtuber3[[#This Row],[CtrID]],T_Country[#Data],3,0)</f>
        <v>AE</v>
      </c>
      <c r="U774" s="15">
        <f>INDEX(T_Country[Gross tertiary education enrollment (%)],MATCH(T_Youtuber3[[#This Row],[CtrID]],T_Country[CtID],0))</f>
        <v>36.799999999999997</v>
      </c>
      <c r="V774" s="19">
        <f>_xlfn.XLOOKUP(T_Youtuber3[[#This Row],[CtrID]],T_Country[CtID],T_Country[Population])</f>
        <v>9770529</v>
      </c>
      <c r="W774" s="15" cm="1">
        <f t="array" ref="W774">_xlfn._xlws.FILTER(T_Country[Unemployment rate],T_Country[CtID]=T_Youtuber3[[#This Row],[CtrID]])</f>
        <v>2.35</v>
      </c>
      <c r="X774" s="15">
        <f>_xlfn.XLOOKUP(T_Youtuber3[[#This Row],[CtrID]],T_Country[CtID],T_Country[Urban_population])</f>
        <v>8479744</v>
      </c>
      <c r="Y774" s="15">
        <f>_xlfn.XLOOKUP(T_Youtuber3[[#This Row],[CtrID]],T_Country[CtID],T_Country[Latitude])</f>
        <v>23.42408</v>
      </c>
      <c r="Z774" s="15">
        <f>_xlfn.XLOOKUP(T_Youtuber3[[#This Row],[CtrID]],T_Country[CtID],T_Country[Longitude])</f>
        <v>53.847819999999999</v>
      </c>
    </row>
    <row r="775" spans="1:26">
      <c r="A775" s="15">
        <v>774</v>
      </c>
      <c r="B775" s="15" t="s">
        <v>1195</v>
      </c>
      <c r="C775" s="15">
        <v>13000000</v>
      </c>
      <c r="D775" s="16">
        <v>6270000000</v>
      </c>
      <c r="E775" s="17">
        <v>4</v>
      </c>
      <c r="F775" s="15">
        <v>1299</v>
      </c>
      <c r="G775" s="15">
        <v>29</v>
      </c>
      <c r="H775" s="15">
        <v>969</v>
      </c>
      <c r="I775" s="15">
        <v>31</v>
      </c>
      <c r="J775" s="15">
        <v>165</v>
      </c>
      <c r="K775" s="16">
        <v>368000000</v>
      </c>
      <c r="L775" s="15">
        <v>92100</v>
      </c>
      <c r="M775" s="15">
        <v>1500000</v>
      </c>
      <c r="N775" s="15">
        <v>1100000</v>
      </c>
      <c r="O775" s="15">
        <v>17700000</v>
      </c>
      <c r="P775" s="15">
        <v>600000</v>
      </c>
      <c r="Q775" s="18">
        <v>42812</v>
      </c>
      <c r="R775" s="15" t="str">
        <f>INDEX(T_Category[category],MATCH(T_Youtuber3[[#This Row],[CatID]],T_Category[CatID],1))</f>
        <v>Entertainment</v>
      </c>
      <c r="S775" s="15" t="str">
        <f>VLOOKUP(T_Youtuber3[[#This Row],[CtrID]],T_Country[#Data],2,1)</f>
        <v>Mexico</v>
      </c>
      <c r="T775" s="15" t="str">
        <f>VLOOKUP(T_Youtuber3[[#This Row],[CtrID]],T_Country[#Data],3,0)</f>
        <v>MX</v>
      </c>
      <c r="U775" s="15">
        <f>INDEX(T_Country[Gross tertiary education enrollment (%)],MATCH(T_Youtuber3[[#This Row],[CtrID]],T_Country[CtID],0))</f>
        <v>40.200000000000003</v>
      </c>
      <c r="V775" s="19">
        <f>_xlfn.XLOOKUP(T_Youtuber3[[#This Row],[CtrID]],T_Country[CtID],T_Country[Population])</f>
        <v>126000000</v>
      </c>
      <c r="W775" s="15" cm="1">
        <f t="array" ref="W775">_xlfn._xlws.FILTER(T_Country[Unemployment rate],T_Country[CtID]=T_Youtuber3[[#This Row],[CtrID]])</f>
        <v>3.42</v>
      </c>
      <c r="X775" s="15">
        <f>_xlfn.XLOOKUP(T_Youtuber3[[#This Row],[CtrID]],T_Country[CtID],T_Country[Urban_population])</f>
        <v>103000000</v>
      </c>
      <c r="Y775" s="15">
        <f>_xlfn.XLOOKUP(T_Youtuber3[[#This Row],[CtrID]],T_Country[CtID],T_Country[Latitude])</f>
        <v>23.634499999999999</v>
      </c>
      <c r="Z775" s="15">
        <f>_xlfn.XLOOKUP(T_Youtuber3[[#This Row],[CtrID]],T_Country[CtID],T_Country[Longitude])</f>
        <v>-102.553</v>
      </c>
    </row>
    <row r="776" spans="1:26">
      <c r="A776" s="15">
        <v>775</v>
      </c>
      <c r="B776" s="15" t="s">
        <v>813</v>
      </c>
      <c r="C776" s="15">
        <v>16200000</v>
      </c>
      <c r="D776" s="16">
        <v>2990000000</v>
      </c>
      <c r="E776" s="17">
        <v>2</v>
      </c>
      <c r="F776" s="15">
        <v>1930</v>
      </c>
      <c r="G776" s="15">
        <v>7</v>
      </c>
      <c r="H776" s="15">
        <v>2898</v>
      </c>
      <c r="I776" s="15">
        <v>31</v>
      </c>
      <c r="J776" s="15">
        <v>38</v>
      </c>
      <c r="K776" s="15">
        <v>33015000</v>
      </c>
      <c r="L776" s="15">
        <v>8300</v>
      </c>
      <c r="M776" s="15">
        <v>132100</v>
      </c>
      <c r="N776" s="15">
        <v>99000</v>
      </c>
      <c r="O776" s="15">
        <v>1600000</v>
      </c>
      <c r="P776" s="15">
        <v>100000</v>
      </c>
      <c r="Q776" s="18">
        <v>40924</v>
      </c>
      <c r="R776" s="15" t="str">
        <f>INDEX(T_Category[category],MATCH(T_Youtuber3[[#This Row],[CatID]],T_Category[CatID],1))</f>
        <v>Comedy</v>
      </c>
      <c r="S776" s="15" t="str">
        <f>VLOOKUP(T_Youtuber3[[#This Row],[CtrID]],T_Country[#Data],2,1)</f>
        <v>Brazil</v>
      </c>
      <c r="T776" s="15" t="str">
        <f>VLOOKUP(T_Youtuber3[[#This Row],[CtrID]],T_Country[#Data],3,0)</f>
        <v>BR</v>
      </c>
      <c r="U776" s="15">
        <f>INDEX(T_Country[Gross tertiary education enrollment (%)],MATCH(T_Youtuber3[[#This Row],[CtrID]],T_Country[CtID],0))</f>
        <v>51.3</v>
      </c>
      <c r="V776" s="19">
        <f>_xlfn.XLOOKUP(T_Youtuber3[[#This Row],[CtrID]],T_Country[CtID],T_Country[Population])</f>
        <v>213000000</v>
      </c>
      <c r="W776" s="15" cm="1">
        <f t="array" ref="W776">_xlfn._xlws.FILTER(T_Country[Unemployment rate],T_Country[CtID]=T_Youtuber3[[#This Row],[CtrID]])</f>
        <v>12.08</v>
      </c>
      <c r="X776" s="15">
        <f>_xlfn.XLOOKUP(T_Youtuber3[[#This Row],[CtrID]],T_Country[CtID],T_Country[Urban_population])</f>
        <v>183000000</v>
      </c>
      <c r="Y776" s="15">
        <f>_xlfn.XLOOKUP(T_Youtuber3[[#This Row],[CtrID]],T_Country[CtID],T_Country[Latitude])</f>
        <v>-14.234999999999999</v>
      </c>
      <c r="Z776" s="15">
        <f>_xlfn.XLOOKUP(T_Youtuber3[[#This Row],[CtrID]],T_Country[CtID],T_Country[Longitude])</f>
        <v>-51.9253</v>
      </c>
    </row>
    <row r="777" spans="1:26">
      <c r="A777" s="15">
        <v>776</v>
      </c>
      <c r="B777" s="15" t="s">
        <v>744</v>
      </c>
      <c r="C777" s="15">
        <v>17300000</v>
      </c>
      <c r="D777" s="16">
        <v>11400000000</v>
      </c>
      <c r="E777" s="17">
        <v>4</v>
      </c>
      <c r="F777" s="15">
        <v>4778</v>
      </c>
      <c r="G777" s="15">
        <v>19</v>
      </c>
      <c r="H777" s="15">
        <v>356</v>
      </c>
      <c r="I777" s="15">
        <v>87</v>
      </c>
      <c r="J777" s="15">
        <v>125</v>
      </c>
      <c r="K777" s="16">
        <v>332000000</v>
      </c>
      <c r="L777" s="15">
        <v>83000</v>
      </c>
      <c r="M777" s="15">
        <v>1300000</v>
      </c>
      <c r="N777" s="15">
        <v>995800</v>
      </c>
      <c r="O777" s="15">
        <v>15900000</v>
      </c>
      <c r="P777" s="15">
        <v>300000</v>
      </c>
      <c r="Q777" s="18">
        <v>41855</v>
      </c>
      <c r="R777" s="15" t="str">
        <f>INDEX(T_Category[category],MATCH(T_Youtuber3[[#This Row],[CatID]],T_Category[CatID],1))</f>
        <v>Entertainment</v>
      </c>
      <c r="S777" s="15" t="str">
        <f>VLOOKUP(T_Youtuber3[[#This Row],[CtrID]],T_Country[#Data],2,1)</f>
        <v>India</v>
      </c>
      <c r="T777" s="15" t="str">
        <f>VLOOKUP(T_Youtuber3[[#This Row],[CtrID]],T_Country[#Data],3,0)</f>
        <v>IN</v>
      </c>
      <c r="U777" s="15">
        <f>INDEX(T_Country[Gross tertiary education enrollment (%)],MATCH(T_Youtuber3[[#This Row],[CtrID]],T_Country[CtID],0))</f>
        <v>28.1</v>
      </c>
      <c r="V777" s="19">
        <f>_xlfn.XLOOKUP(T_Youtuber3[[#This Row],[CtrID]],T_Country[CtID],T_Country[Population])</f>
        <v>1370000000</v>
      </c>
      <c r="W777" s="15" cm="1">
        <f t="array" ref="W777">_xlfn._xlws.FILTER(T_Country[Unemployment rate],T_Country[CtID]=T_Youtuber3[[#This Row],[CtrID]])</f>
        <v>5.36</v>
      </c>
      <c r="X777" s="15">
        <f>_xlfn.XLOOKUP(T_Youtuber3[[#This Row],[CtrID]],T_Country[CtID],T_Country[Urban_population])</f>
        <v>471000000</v>
      </c>
      <c r="Y777" s="15">
        <f>_xlfn.XLOOKUP(T_Youtuber3[[#This Row],[CtrID]],T_Country[CtID],T_Country[Latitude])</f>
        <v>20.593679999999999</v>
      </c>
      <c r="Z777" s="15">
        <f>_xlfn.XLOOKUP(T_Youtuber3[[#This Row],[CtrID]],T_Country[CtID],T_Country[Longitude])</f>
        <v>78.962879999999998</v>
      </c>
    </row>
    <row r="778" spans="1:26">
      <c r="A778" s="15">
        <v>777</v>
      </c>
      <c r="B778" s="15" t="s">
        <v>619</v>
      </c>
      <c r="C778" s="15">
        <v>19600000</v>
      </c>
      <c r="D778" s="16">
        <v>8780000000</v>
      </c>
      <c r="E778" s="17">
        <v>4</v>
      </c>
      <c r="F778" s="15">
        <v>1306</v>
      </c>
      <c r="G778" s="15">
        <v>45</v>
      </c>
      <c r="H778" s="15">
        <v>562</v>
      </c>
      <c r="I778" s="15">
        <v>3</v>
      </c>
      <c r="J778" s="15">
        <v>107</v>
      </c>
      <c r="K778" s="16">
        <v>111000000</v>
      </c>
      <c r="L778" s="15">
        <v>27700</v>
      </c>
      <c r="M778" s="15">
        <v>443200</v>
      </c>
      <c r="N778" s="15">
        <v>332400</v>
      </c>
      <c r="O778" s="15">
        <v>5300000</v>
      </c>
      <c r="P778" s="15">
        <v>100000</v>
      </c>
      <c r="Q778" s="18">
        <v>43938</v>
      </c>
      <c r="R778" s="15" t="str">
        <f>INDEX(T_Category[category],MATCH(T_Youtuber3[[#This Row],[CatID]],T_Category[CatID],1))</f>
        <v>Entertainment</v>
      </c>
      <c r="S778" s="15" t="str">
        <f>VLOOKUP(T_Youtuber3[[#This Row],[CtrID]],T_Country[#Data],2,1)</f>
        <v>Turkey</v>
      </c>
      <c r="T778" s="15" t="str">
        <f>VLOOKUP(T_Youtuber3[[#This Row],[CtrID]],T_Country[#Data],3,0)</f>
        <v>TR</v>
      </c>
      <c r="U778" s="15">
        <f>INDEX(T_Country[Gross tertiary education enrollment (%)],MATCH(T_Youtuber3[[#This Row],[CtrID]],T_Country[CtID],0))</f>
        <v>23.9</v>
      </c>
      <c r="V778" s="19">
        <f>_xlfn.XLOOKUP(T_Youtuber3[[#This Row],[CtrID]],T_Country[CtID],T_Country[Population])</f>
        <v>83429615</v>
      </c>
      <c r="W778" s="15" cm="1">
        <f t="array" ref="W778">_xlfn._xlws.FILTER(T_Country[Unemployment rate],T_Country[CtID]=T_Youtuber3[[#This Row],[CtrID]])</f>
        <v>13.49</v>
      </c>
      <c r="X778" s="15">
        <f>_xlfn.XLOOKUP(T_Youtuber3[[#This Row],[CtrID]],T_Country[CtID],T_Country[Urban_population])</f>
        <v>63097818</v>
      </c>
      <c r="Y778" s="15">
        <f>_xlfn.XLOOKUP(T_Youtuber3[[#This Row],[CtrID]],T_Country[CtID],T_Country[Latitude])</f>
        <v>38.963749999999997</v>
      </c>
      <c r="Z778" s="15">
        <f>_xlfn.XLOOKUP(T_Youtuber3[[#This Row],[CtrID]],T_Country[CtID],T_Country[Longitude])</f>
        <v>35.243319999999997</v>
      </c>
    </row>
    <row r="779" spans="1:26">
      <c r="A779" s="15">
        <v>778</v>
      </c>
      <c r="B779" s="15" t="s">
        <v>1209</v>
      </c>
      <c r="C779" s="15">
        <v>12800000</v>
      </c>
      <c r="D779" s="16">
        <v>3630000000</v>
      </c>
      <c r="E779" s="17">
        <v>4</v>
      </c>
      <c r="F779" s="15">
        <v>233</v>
      </c>
      <c r="G779" s="15">
        <v>48</v>
      </c>
      <c r="H779" s="15">
        <v>2184</v>
      </c>
      <c r="I779" s="15">
        <v>31</v>
      </c>
      <c r="J779" s="15">
        <v>45</v>
      </c>
      <c r="K779" s="15">
        <v>27957000</v>
      </c>
      <c r="L779" s="15">
        <v>7000</v>
      </c>
      <c r="M779" s="15">
        <v>111800</v>
      </c>
      <c r="N779" s="15">
        <v>83900</v>
      </c>
      <c r="O779" s="15">
        <v>1300000</v>
      </c>
      <c r="P779" s="15" t="s">
        <v>39</v>
      </c>
      <c r="Q779" s="18">
        <v>41884</v>
      </c>
      <c r="R779" s="15" t="str">
        <f>INDEX(T_Category[category],MATCH(T_Youtuber3[[#This Row],[CatID]],T_Category[CatID],1))</f>
        <v>Entertainment</v>
      </c>
      <c r="S779" s="15" t="str">
        <f>VLOOKUP(T_Youtuber3[[#This Row],[CtrID]],T_Country[#Data],2,1)</f>
        <v>United Kingdom</v>
      </c>
      <c r="T779" s="15" t="str">
        <f>VLOOKUP(T_Youtuber3[[#This Row],[CtrID]],T_Country[#Data],3,0)</f>
        <v>GB</v>
      </c>
      <c r="U779" s="15">
        <f>INDEX(T_Country[Gross tertiary education enrollment (%)],MATCH(T_Youtuber3[[#This Row],[CtrID]],T_Country[CtID],0))</f>
        <v>60</v>
      </c>
      <c r="V779" s="19">
        <f>_xlfn.XLOOKUP(T_Youtuber3[[#This Row],[CtrID]],T_Country[CtID],T_Country[Population])</f>
        <v>66834405</v>
      </c>
      <c r="W779" s="15" cm="1">
        <f t="array" ref="W779">_xlfn._xlws.FILTER(T_Country[Unemployment rate],T_Country[CtID]=T_Youtuber3[[#This Row],[CtrID]])</f>
        <v>3.85</v>
      </c>
      <c r="X779" s="15">
        <f>_xlfn.XLOOKUP(T_Youtuber3[[#This Row],[CtrID]],T_Country[CtID],T_Country[Urban_population])</f>
        <v>55908316</v>
      </c>
      <c r="Y779" s="15">
        <f>_xlfn.XLOOKUP(T_Youtuber3[[#This Row],[CtrID]],T_Country[CtID],T_Country[Latitude])</f>
        <v>55.378050000000002</v>
      </c>
      <c r="Z779" s="15">
        <f>_xlfn.XLOOKUP(T_Youtuber3[[#This Row],[CtrID]],T_Country[CtID],T_Country[Longitude])</f>
        <v>-3.4359700000000002</v>
      </c>
    </row>
    <row r="780" spans="1:26">
      <c r="A780" s="15">
        <v>779</v>
      </c>
      <c r="B780" s="15" t="s">
        <v>303</v>
      </c>
      <c r="C780" s="15">
        <v>30200000</v>
      </c>
      <c r="D780" s="16">
        <v>15200000000</v>
      </c>
      <c r="E780" s="17">
        <v>2</v>
      </c>
      <c r="F780" s="15">
        <v>2</v>
      </c>
      <c r="G780" s="15">
        <v>49</v>
      </c>
      <c r="H780" s="15">
        <v>4057345</v>
      </c>
      <c r="I780" s="15">
        <v>7736</v>
      </c>
      <c r="J780" s="15">
        <v>6776</v>
      </c>
      <c r="K780" s="15" t="s">
        <v>39</v>
      </c>
      <c r="L780" s="15">
        <v>0</v>
      </c>
      <c r="M780" s="15">
        <v>0</v>
      </c>
      <c r="N780" s="15">
        <v>0</v>
      </c>
      <c r="O780" s="15">
        <v>0</v>
      </c>
      <c r="P780" s="15" t="s">
        <v>39</v>
      </c>
      <c r="Q780" s="18">
        <v>39626</v>
      </c>
      <c r="R780" s="15" t="str">
        <f>INDEX(T_Category[category],MATCH(T_Youtuber3[[#This Row],[CatID]],T_Category[CatID],1))</f>
        <v>Comedy</v>
      </c>
      <c r="S780" s="15" t="str">
        <f>VLOOKUP(T_Youtuber3[[#This Row],[CtrID]],T_Country[#Data],2,1)</f>
        <v>United States</v>
      </c>
      <c r="T780" s="15" t="str">
        <f>VLOOKUP(T_Youtuber3[[#This Row],[CtrID]],T_Country[#Data],3,0)</f>
        <v>US</v>
      </c>
      <c r="U780" s="15">
        <f>INDEX(T_Country[Gross tertiary education enrollment (%)],MATCH(T_Youtuber3[[#This Row],[CtrID]],T_Country[CtID],0))</f>
        <v>88.2</v>
      </c>
      <c r="V780" s="19">
        <f>_xlfn.XLOOKUP(T_Youtuber3[[#This Row],[CtrID]],T_Country[CtID],T_Country[Population])</f>
        <v>328000000</v>
      </c>
      <c r="W780" s="15" cm="1">
        <f t="array" ref="W780">_xlfn._xlws.FILTER(T_Country[Unemployment rate],T_Country[CtID]=T_Youtuber3[[#This Row],[CtrID]])</f>
        <v>14.7</v>
      </c>
      <c r="X780" s="15">
        <f>_xlfn.XLOOKUP(T_Youtuber3[[#This Row],[CtrID]],T_Country[CtID],T_Country[Urban_population])</f>
        <v>271000000</v>
      </c>
      <c r="Y780" s="15">
        <f>_xlfn.XLOOKUP(T_Youtuber3[[#This Row],[CtrID]],T_Country[CtID],T_Country[Latitude])</f>
        <v>37.090240000000001</v>
      </c>
      <c r="Z780" s="15">
        <f>_xlfn.XLOOKUP(T_Youtuber3[[#This Row],[CtrID]],T_Country[CtID],T_Country[Longitude])</f>
        <v>-95.712900000000005</v>
      </c>
    </row>
    <row r="781" spans="1:26">
      <c r="A781" s="15">
        <v>780</v>
      </c>
      <c r="B781" s="15" t="s">
        <v>876</v>
      </c>
      <c r="C781" s="15">
        <v>15500000</v>
      </c>
      <c r="D781" s="16">
        <v>6400000000</v>
      </c>
      <c r="E781" s="17">
        <v>4</v>
      </c>
      <c r="F781" s="15">
        <v>417</v>
      </c>
      <c r="G781" s="15">
        <v>49</v>
      </c>
      <c r="H781" s="15">
        <v>956</v>
      </c>
      <c r="I781" s="15">
        <v>146</v>
      </c>
      <c r="J781" s="15">
        <v>34</v>
      </c>
      <c r="K781" s="15">
        <v>27375000</v>
      </c>
      <c r="L781" s="15">
        <v>6800</v>
      </c>
      <c r="M781" s="15">
        <v>109500</v>
      </c>
      <c r="N781" s="15">
        <v>82100</v>
      </c>
      <c r="O781" s="15">
        <v>1300000</v>
      </c>
      <c r="P781" s="15" t="s">
        <v>39</v>
      </c>
      <c r="Q781" s="18">
        <v>40465</v>
      </c>
      <c r="R781" s="15" t="str">
        <f>INDEX(T_Category[category],MATCH(T_Youtuber3[[#This Row],[CatID]],T_Category[CatID],1))</f>
        <v>Entertainment</v>
      </c>
      <c r="S781" s="15" t="str">
        <f>VLOOKUP(T_Youtuber3[[#This Row],[CtrID]],T_Country[#Data],2,1)</f>
        <v>United States</v>
      </c>
      <c r="T781" s="15" t="str">
        <f>VLOOKUP(T_Youtuber3[[#This Row],[CtrID]],T_Country[#Data],3,0)</f>
        <v>US</v>
      </c>
      <c r="U781" s="15">
        <f>INDEX(T_Country[Gross tertiary education enrollment (%)],MATCH(T_Youtuber3[[#This Row],[CtrID]],T_Country[CtID],0))</f>
        <v>88.2</v>
      </c>
      <c r="V781" s="19">
        <f>_xlfn.XLOOKUP(T_Youtuber3[[#This Row],[CtrID]],T_Country[CtID],T_Country[Population])</f>
        <v>328000000</v>
      </c>
      <c r="W781" s="15" cm="1">
        <f t="array" ref="W781">_xlfn._xlws.FILTER(T_Country[Unemployment rate],T_Country[CtID]=T_Youtuber3[[#This Row],[CtrID]])</f>
        <v>14.7</v>
      </c>
      <c r="X781" s="15">
        <f>_xlfn.XLOOKUP(T_Youtuber3[[#This Row],[CtrID]],T_Country[CtID],T_Country[Urban_population])</f>
        <v>271000000</v>
      </c>
      <c r="Y781" s="15">
        <f>_xlfn.XLOOKUP(T_Youtuber3[[#This Row],[CtrID]],T_Country[CtID],T_Country[Latitude])</f>
        <v>37.090240000000001</v>
      </c>
      <c r="Z781" s="15">
        <f>_xlfn.XLOOKUP(T_Youtuber3[[#This Row],[CtrID]],T_Country[CtID],T_Country[Longitude])</f>
        <v>-95.712900000000005</v>
      </c>
    </row>
    <row r="782" spans="1:26">
      <c r="A782" s="15">
        <v>781</v>
      </c>
      <c r="B782" s="15" t="s">
        <v>714</v>
      </c>
      <c r="C782" s="15">
        <v>17700000</v>
      </c>
      <c r="D782" s="16">
        <v>3650000000</v>
      </c>
      <c r="E782" s="17">
        <v>13</v>
      </c>
      <c r="F782" s="15">
        <v>739</v>
      </c>
      <c r="G782" s="15">
        <v>20</v>
      </c>
      <c r="H782" s="15">
        <v>2169</v>
      </c>
      <c r="I782" s="15">
        <v>17</v>
      </c>
      <c r="J782" s="15">
        <v>122</v>
      </c>
      <c r="K782" s="15">
        <v>48174000</v>
      </c>
      <c r="L782" s="15">
        <v>12000</v>
      </c>
      <c r="M782" s="15">
        <v>192700</v>
      </c>
      <c r="N782" s="15">
        <v>144500</v>
      </c>
      <c r="O782" s="15">
        <v>2300000</v>
      </c>
      <c r="P782" s="15">
        <v>100000</v>
      </c>
      <c r="Q782" s="18">
        <v>42670</v>
      </c>
      <c r="R782" s="15" t="str">
        <f>INDEX(T_Category[category],MATCH(T_Youtuber3[[#This Row],[CatID]],T_Category[CatID],1))</f>
        <v>People &amp; Blogs</v>
      </c>
      <c r="S782" s="15" t="str">
        <f>VLOOKUP(T_Youtuber3[[#This Row],[CtrID]],T_Country[#Data],2,1)</f>
        <v>Indonesia</v>
      </c>
      <c r="T782" s="15" t="str">
        <f>VLOOKUP(T_Youtuber3[[#This Row],[CtrID]],T_Country[#Data],3,0)</f>
        <v>ID</v>
      </c>
      <c r="U782" s="15">
        <f>INDEX(T_Country[Gross tertiary education enrollment (%)],MATCH(T_Youtuber3[[#This Row],[CtrID]],T_Country[CtID],0))</f>
        <v>36.299999999999997</v>
      </c>
      <c r="V782" s="19">
        <f>_xlfn.XLOOKUP(T_Youtuber3[[#This Row],[CtrID]],T_Country[CtID],T_Country[Population])</f>
        <v>270000000</v>
      </c>
      <c r="W782" s="15" cm="1">
        <f t="array" ref="W782">_xlfn._xlws.FILTER(T_Country[Unemployment rate],T_Country[CtID]=T_Youtuber3[[#This Row],[CtrID]])</f>
        <v>4.6900000000000004</v>
      </c>
      <c r="X782" s="15">
        <f>_xlfn.XLOOKUP(T_Youtuber3[[#This Row],[CtrID]],T_Country[CtID],T_Country[Urban_population])</f>
        <v>152000000</v>
      </c>
      <c r="Y782" s="15">
        <f>_xlfn.XLOOKUP(T_Youtuber3[[#This Row],[CtrID]],T_Country[CtID],T_Country[Latitude])</f>
        <v>-0.78927999999999998</v>
      </c>
      <c r="Z782" s="15">
        <f>_xlfn.XLOOKUP(T_Youtuber3[[#This Row],[CtrID]],T_Country[CtID],T_Country[Longitude])</f>
        <v>113.9213</v>
      </c>
    </row>
    <row r="783" spans="1:26">
      <c r="A783" s="15">
        <v>782</v>
      </c>
      <c r="B783" s="15" t="s">
        <v>535</v>
      </c>
      <c r="C783" s="15">
        <v>21100000</v>
      </c>
      <c r="D783" s="16">
        <v>5780000000</v>
      </c>
      <c r="E783" s="17">
        <v>7</v>
      </c>
      <c r="F783" s="15">
        <v>4728</v>
      </c>
      <c r="G783" s="15">
        <v>49</v>
      </c>
      <c r="H783" s="15">
        <v>1113</v>
      </c>
      <c r="I783" s="15">
        <v>99</v>
      </c>
      <c r="J783" s="15">
        <v>10</v>
      </c>
      <c r="K783" s="15">
        <v>24691000</v>
      </c>
      <c r="L783" s="15">
        <v>6200</v>
      </c>
      <c r="M783" s="15">
        <v>98800</v>
      </c>
      <c r="N783" s="15">
        <v>74100</v>
      </c>
      <c r="O783" s="15">
        <v>1200000</v>
      </c>
      <c r="P783" s="15" t="s">
        <v>39</v>
      </c>
      <c r="Q783" s="18">
        <v>42391</v>
      </c>
      <c r="R783" s="15" t="str">
        <f>INDEX(T_Category[category],MATCH(T_Youtuber3[[#This Row],[CatID]],T_Category[CatID],1))</f>
        <v>Howto &amp; Style</v>
      </c>
      <c r="S783" s="15" t="str">
        <f>VLOOKUP(T_Youtuber3[[#This Row],[CtrID]],T_Country[#Data],2,1)</f>
        <v>United States</v>
      </c>
      <c r="T783" s="15" t="str">
        <f>VLOOKUP(T_Youtuber3[[#This Row],[CtrID]],T_Country[#Data],3,0)</f>
        <v>US</v>
      </c>
      <c r="U783" s="15">
        <f>INDEX(T_Country[Gross tertiary education enrollment (%)],MATCH(T_Youtuber3[[#This Row],[CtrID]],T_Country[CtID],0))</f>
        <v>88.2</v>
      </c>
      <c r="V783" s="19">
        <f>_xlfn.XLOOKUP(T_Youtuber3[[#This Row],[CtrID]],T_Country[CtID],T_Country[Population])</f>
        <v>328000000</v>
      </c>
      <c r="W783" s="15" cm="1">
        <f t="array" ref="W783">_xlfn._xlws.FILTER(T_Country[Unemployment rate],T_Country[CtID]=T_Youtuber3[[#This Row],[CtrID]])</f>
        <v>14.7</v>
      </c>
      <c r="X783" s="15">
        <f>_xlfn.XLOOKUP(T_Youtuber3[[#This Row],[CtrID]],T_Country[CtID],T_Country[Urban_population])</f>
        <v>271000000</v>
      </c>
      <c r="Y783" s="15">
        <f>_xlfn.XLOOKUP(T_Youtuber3[[#This Row],[CtrID]],T_Country[CtID],T_Country[Latitude])</f>
        <v>37.090240000000001</v>
      </c>
      <c r="Z783" s="15">
        <f>_xlfn.XLOOKUP(T_Youtuber3[[#This Row],[CtrID]],T_Country[CtID],T_Country[Longitude])</f>
        <v>-95.712900000000005</v>
      </c>
    </row>
    <row r="784" spans="1:26">
      <c r="A784" s="15">
        <v>783</v>
      </c>
      <c r="B784" s="15" t="s">
        <v>118</v>
      </c>
      <c r="C784" s="15">
        <v>52900000</v>
      </c>
      <c r="D784" s="16">
        <v>29900000000</v>
      </c>
      <c r="E784" s="17">
        <v>9</v>
      </c>
      <c r="F784" s="15">
        <v>216</v>
      </c>
      <c r="G784" s="15">
        <v>49</v>
      </c>
      <c r="H784" s="15">
        <v>40</v>
      </c>
      <c r="I784" s="15">
        <v>13</v>
      </c>
      <c r="J784" s="15">
        <v>19</v>
      </c>
      <c r="K784" s="16">
        <v>528000000</v>
      </c>
      <c r="L784" s="15">
        <v>132100</v>
      </c>
      <c r="M784" s="15">
        <v>2100000</v>
      </c>
      <c r="N784" s="15">
        <v>1600000</v>
      </c>
      <c r="O784" s="15">
        <v>25400000</v>
      </c>
      <c r="P784" s="15">
        <v>800000</v>
      </c>
      <c r="Q784" s="18">
        <v>38980</v>
      </c>
      <c r="R784" s="15" t="str">
        <f>INDEX(T_Category[category],MATCH(T_Youtuber3[[#This Row],[CatID]],T_Category[CatID],1))</f>
        <v>Music</v>
      </c>
      <c r="S784" s="15" t="str">
        <f>VLOOKUP(T_Youtuber3[[#This Row],[CtrID]],T_Country[#Data],2,1)</f>
        <v>United States</v>
      </c>
      <c r="T784" s="15" t="str">
        <f>VLOOKUP(T_Youtuber3[[#This Row],[CtrID]],T_Country[#Data],3,0)</f>
        <v>US</v>
      </c>
      <c r="U784" s="15">
        <f>INDEX(T_Country[Gross tertiary education enrollment (%)],MATCH(T_Youtuber3[[#This Row],[CtrID]],T_Country[CtID],0))</f>
        <v>88.2</v>
      </c>
      <c r="V784" s="19">
        <f>_xlfn.XLOOKUP(T_Youtuber3[[#This Row],[CtrID]],T_Country[CtID],T_Country[Population])</f>
        <v>328000000</v>
      </c>
      <c r="W784" s="15" cm="1">
        <f t="array" ref="W784">_xlfn._xlws.FILTER(T_Country[Unemployment rate],T_Country[CtID]=T_Youtuber3[[#This Row],[CtrID]])</f>
        <v>14.7</v>
      </c>
      <c r="X784" s="15">
        <f>_xlfn.XLOOKUP(T_Youtuber3[[#This Row],[CtrID]],T_Country[CtID],T_Country[Urban_population])</f>
        <v>271000000</v>
      </c>
      <c r="Y784" s="15">
        <f>_xlfn.XLOOKUP(T_Youtuber3[[#This Row],[CtrID]],T_Country[CtID],T_Country[Latitude])</f>
        <v>37.090240000000001</v>
      </c>
      <c r="Z784" s="15">
        <f>_xlfn.XLOOKUP(T_Youtuber3[[#This Row],[CtrID]],T_Country[CtID],T_Country[Longitude])</f>
        <v>-95.712900000000005</v>
      </c>
    </row>
    <row r="785" spans="1:26">
      <c r="A785" s="15">
        <v>784</v>
      </c>
      <c r="B785" s="15" t="s">
        <v>391</v>
      </c>
      <c r="C785" s="15">
        <v>25600000</v>
      </c>
      <c r="D785" s="16">
        <v>25600000000</v>
      </c>
      <c r="E785" s="17">
        <v>9</v>
      </c>
      <c r="F785" s="15">
        <v>287</v>
      </c>
      <c r="G785" s="15">
        <v>49</v>
      </c>
      <c r="H785" s="15">
        <v>67</v>
      </c>
      <c r="I785" s="15">
        <v>68</v>
      </c>
      <c r="J785" s="15">
        <v>68</v>
      </c>
      <c r="K785" s="16">
        <v>319000000</v>
      </c>
      <c r="L785" s="15">
        <v>79600</v>
      </c>
      <c r="M785" s="15">
        <v>1300000</v>
      </c>
      <c r="N785" s="15">
        <v>955800</v>
      </c>
      <c r="O785" s="15">
        <v>15300000</v>
      </c>
      <c r="P785" s="15">
        <v>100000</v>
      </c>
      <c r="Q785" s="18">
        <v>39945</v>
      </c>
      <c r="R785" s="15" t="str">
        <f>INDEX(T_Category[category],MATCH(T_Youtuber3[[#This Row],[CatID]],T_Category[CatID],1))</f>
        <v>Music</v>
      </c>
      <c r="S785" s="15" t="str">
        <f>VLOOKUP(T_Youtuber3[[#This Row],[CtrID]],T_Country[#Data],2,1)</f>
        <v>United States</v>
      </c>
      <c r="T785" s="15" t="str">
        <f>VLOOKUP(T_Youtuber3[[#This Row],[CtrID]],T_Country[#Data],3,0)</f>
        <v>US</v>
      </c>
      <c r="U785" s="15">
        <f>INDEX(T_Country[Gross tertiary education enrollment (%)],MATCH(T_Youtuber3[[#This Row],[CtrID]],T_Country[CtID],0))</f>
        <v>88.2</v>
      </c>
      <c r="V785" s="19">
        <f>_xlfn.XLOOKUP(T_Youtuber3[[#This Row],[CtrID]],T_Country[CtID],T_Country[Population])</f>
        <v>328000000</v>
      </c>
      <c r="W785" s="15" cm="1">
        <f t="array" ref="W785">_xlfn._xlws.FILTER(T_Country[Unemployment rate],T_Country[CtID]=T_Youtuber3[[#This Row],[CtrID]])</f>
        <v>14.7</v>
      </c>
      <c r="X785" s="15">
        <f>_xlfn.XLOOKUP(T_Youtuber3[[#This Row],[CtrID]],T_Country[CtID],T_Country[Urban_population])</f>
        <v>271000000</v>
      </c>
      <c r="Y785" s="15">
        <f>_xlfn.XLOOKUP(T_Youtuber3[[#This Row],[CtrID]],T_Country[CtID],T_Country[Latitude])</f>
        <v>37.090240000000001</v>
      </c>
      <c r="Z785" s="15">
        <f>_xlfn.XLOOKUP(T_Youtuber3[[#This Row],[CtrID]],T_Country[CtID],T_Country[Longitude])</f>
        <v>-95.712900000000005</v>
      </c>
    </row>
    <row r="786" spans="1:26">
      <c r="A786" s="15">
        <v>785</v>
      </c>
      <c r="B786" s="15" t="s">
        <v>951</v>
      </c>
      <c r="C786" s="15">
        <v>14900000</v>
      </c>
      <c r="D786" s="16">
        <v>5960000000</v>
      </c>
      <c r="E786" s="17">
        <v>6</v>
      </c>
      <c r="F786" s="15">
        <v>4175</v>
      </c>
      <c r="G786" s="15">
        <v>7</v>
      </c>
      <c r="H786" s="15">
        <v>1066</v>
      </c>
      <c r="I786" s="15">
        <v>37</v>
      </c>
      <c r="J786" s="15">
        <v>49</v>
      </c>
      <c r="K786" s="15">
        <v>39775000</v>
      </c>
      <c r="L786" s="15">
        <v>9900</v>
      </c>
      <c r="M786" s="15">
        <v>159100</v>
      </c>
      <c r="N786" s="15">
        <v>119300</v>
      </c>
      <c r="O786" s="15">
        <v>1900000</v>
      </c>
      <c r="P786" s="15">
        <v>100000</v>
      </c>
      <c r="Q786" s="18">
        <v>40737</v>
      </c>
      <c r="R786" s="15" t="str">
        <f>INDEX(T_Category[category],MATCH(T_Youtuber3[[#This Row],[CatID]],T_Category[CatID],1))</f>
        <v>Gaming</v>
      </c>
      <c r="S786" s="15" t="str">
        <f>VLOOKUP(T_Youtuber3[[#This Row],[CtrID]],T_Country[#Data],2,1)</f>
        <v>Brazil</v>
      </c>
      <c r="T786" s="15" t="str">
        <f>VLOOKUP(T_Youtuber3[[#This Row],[CtrID]],T_Country[#Data],3,0)</f>
        <v>BR</v>
      </c>
      <c r="U786" s="15">
        <f>INDEX(T_Country[Gross tertiary education enrollment (%)],MATCH(T_Youtuber3[[#This Row],[CtrID]],T_Country[CtID],0))</f>
        <v>51.3</v>
      </c>
      <c r="V786" s="19">
        <f>_xlfn.XLOOKUP(T_Youtuber3[[#This Row],[CtrID]],T_Country[CtID],T_Country[Population])</f>
        <v>213000000</v>
      </c>
      <c r="W786" s="15" cm="1">
        <f t="array" ref="W786">_xlfn._xlws.FILTER(T_Country[Unemployment rate],T_Country[CtID]=T_Youtuber3[[#This Row],[CtrID]])</f>
        <v>12.08</v>
      </c>
      <c r="X786" s="15">
        <f>_xlfn.XLOOKUP(T_Youtuber3[[#This Row],[CtrID]],T_Country[CtID],T_Country[Urban_population])</f>
        <v>183000000</v>
      </c>
      <c r="Y786" s="15">
        <f>_xlfn.XLOOKUP(T_Youtuber3[[#This Row],[CtrID]],T_Country[CtID],T_Country[Latitude])</f>
        <v>-14.234999999999999</v>
      </c>
      <c r="Z786" s="15">
        <f>_xlfn.XLOOKUP(T_Youtuber3[[#This Row],[CtrID]],T_Country[CtID],T_Country[Longitude])</f>
        <v>-51.9253</v>
      </c>
    </row>
    <row r="787" spans="1:26">
      <c r="A787" s="15">
        <v>786</v>
      </c>
      <c r="B787" s="15" t="s">
        <v>859</v>
      </c>
      <c r="C787" s="15">
        <v>15700000</v>
      </c>
      <c r="D787" s="16">
        <v>6630000000</v>
      </c>
      <c r="E787" s="17">
        <v>9</v>
      </c>
      <c r="F787" s="15">
        <v>19703</v>
      </c>
      <c r="G787" s="15">
        <v>19</v>
      </c>
      <c r="H787" s="15">
        <v>902</v>
      </c>
      <c r="I787" s="15">
        <v>97</v>
      </c>
      <c r="J787" s="15">
        <v>121</v>
      </c>
      <c r="K787" s="15">
        <v>30744000</v>
      </c>
      <c r="L787" s="15">
        <v>7700</v>
      </c>
      <c r="M787" s="15">
        <v>123000</v>
      </c>
      <c r="N787" s="15">
        <v>92200</v>
      </c>
      <c r="O787" s="15">
        <v>1500000</v>
      </c>
      <c r="P787" s="15" t="s">
        <v>39</v>
      </c>
      <c r="Q787" s="18">
        <v>41838</v>
      </c>
      <c r="R787" s="15" t="str">
        <f>INDEX(T_Category[category],MATCH(T_Youtuber3[[#This Row],[CatID]],T_Category[CatID],1))</f>
        <v>Music</v>
      </c>
      <c r="S787" s="15" t="str">
        <f>VLOOKUP(T_Youtuber3[[#This Row],[CtrID]],T_Country[#Data],2,1)</f>
        <v>India</v>
      </c>
      <c r="T787" s="15" t="str">
        <f>VLOOKUP(T_Youtuber3[[#This Row],[CtrID]],T_Country[#Data],3,0)</f>
        <v>IN</v>
      </c>
      <c r="U787" s="15">
        <f>INDEX(T_Country[Gross tertiary education enrollment (%)],MATCH(T_Youtuber3[[#This Row],[CtrID]],T_Country[CtID],0))</f>
        <v>28.1</v>
      </c>
      <c r="V787" s="19">
        <f>_xlfn.XLOOKUP(T_Youtuber3[[#This Row],[CtrID]],T_Country[CtID],T_Country[Population])</f>
        <v>1370000000</v>
      </c>
      <c r="W787" s="15" cm="1">
        <f t="array" ref="W787">_xlfn._xlws.FILTER(T_Country[Unemployment rate],T_Country[CtID]=T_Youtuber3[[#This Row],[CtrID]])</f>
        <v>5.36</v>
      </c>
      <c r="X787" s="15">
        <f>_xlfn.XLOOKUP(T_Youtuber3[[#This Row],[CtrID]],T_Country[CtID],T_Country[Urban_population])</f>
        <v>471000000</v>
      </c>
      <c r="Y787" s="15">
        <f>_xlfn.XLOOKUP(T_Youtuber3[[#This Row],[CtrID]],T_Country[CtID],T_Country[Latitude])</f>
        <v>20.593679999999999</v>
      </c>
      <c r="Z787" s="15">
        <f>_xlfn.XLOOKUP(T_Youtuber3[[#This Row],[CtrID]],T_Country[CtID],T_Country[Longitude])</f>
        <v>78.962879999999998</v>
      </c>
    </row>
    <row r="788" spans="1:26">
      <c r="A788" s="15">
        <v>787</v>
      </c>
      <c r="B788" s="15" t="s">
        <v>468</v>
      </c>
      <c r="C788" s="15">
        <v>23000000</v>
      </c>
      <c r="D788" s="16">
        <v>3380000000</v>
      </c>
      <c r="E788" s="17">
        <v>15</v>
      </c>
      <c r="F788" s="15">
        <v>5041</v>
      </c>
      <c r="G788" s="15">
        <v>19</v>
      </c>
      <c r="H788" s="15">
        <v>2420</v>
      </c>
      <c r="I788" s="15">
        <v>60</v>
      </c>
      <c r="J788" s="15">
        <v>5</v>
      </c>
      <c r="K788" s="15">
        <v>22262000</v>
      </c>
      <c r="L788" s="15">
        <v>5600</v>
      </c>
      <c r="M788" s="15">
        <v>89000</v>
      </c>
      <c r="N788" s="15">
        <v>66800</v>
      </c>
      <c r="O788" s="15">
        <v>1100000</v>
      </c>
      <c r="P788" s="15" t="s">
        <v>39</v>
      </c>
      <c r="Q788" s="18">
        <v>42296</v>
      </c>
      <c r="R788" s="15" t="str">
        <f>INDEX(T_Category[category],MATCH(T_Youtuber3[[#This Row],[CatID]],T_Category[CatID],1))</f>
        <v>Science &amp; Technology</v>
      </c>
      <c r="S788" s="15" t="str">
        <f>VLOOKUP(T_Youtuber3[[#This Row],[CtrID]],T_Country[#Data],2,1)</f>
        <v>India</v>
      </c>
      <c r="T788" s="15" t="str">
        <f>VLOOKUP(T_Youtuber3[[#This Row],[CtrID]],T_Country[#Data],3,0)</f>
        <v>IN</v>
      </c>
      <c r="U788" s="15">
        <f>INDEX(T_Country[Gross tertiary education enrollment (%)],MATCH(T_Youtuber3[[#This Row],[CtrID]],T_Country[CtID],0))</f>
        <v>28.1</v>
      </c>
      <c r="V788" s="19">
        <f>_xlfn.XLOOKUP(T_Youtuber3[[#This Row],[CtrID]],T_Country[CtID],T_Country[Population])</f>
        <v>1370000000</v>
      </c>
      <c r="W788" s="15" cm="1">
        <f t="array" ref="W788">_xlfn._xlws.FILTER(T_Country[Unemployment rate],T_Country[CtID]=T_Youtuber3[[#This Row],[CtrID]])</f>
        <v>5.36</v>
      </c>
      <c r="X788" s="15">
        <f>_xlfn.XLOOKUP(T_Youtuber3[[#This Row],[CtrID]],T_Country[CtID],T_Country[Urban_population])</f>
        <v>471000000</v>
      </c>
      <c r="Y788" s="15">
        <f>_xlfn.XLOOKUP(T_Youtuber3[[#This Row],[CtrID]],T_Country[CtID],T_Country[Latitude])</f>
        <v>20.593679999999999</v>
      </c>
      <c r="Z788" s="15">
        <f>_xlfn.XLOOKUP(T_Youtuber3[[#This Row],[CtrID]],T_Country[CtID],T_Country[Longitude])</f>
        <v>78.962879999999998</v>
      </c>
    </row>
    <row r="789" spans="1:26">
      <c r="A789" s="15">
        <v>788</v>
      </c>
      <c r="B789" s="15" t="s">
        <v>238</v>
      </c>
      <c r="C789" s="15">
        <v>34400000</v>
      </c>
      <c r="D789" s="16">
        <v>9690000000</v>
      </c>
      <c r="E789" s="17">
        <v>6</v>
      </c>
      <c r="F789" s="15">
        <v>1</v>
      </c>
      <c r="G789" s="15">
        <v>19</v>
      </c>
      <c r="H789" s="15">
        <v>4057311</v>
      </c>
      <c r="I789" s="15" t="s">
        <v>39</v>
      </c>
      <c r="J789" s="15">
        <v>7489</v>
      </c>
      <c r="K789" s="15">
        <v>86</v>
      </c>
      <c r="L789" s="15">
        <v>0.02</v>
      </c>
      <c r="M789" s="15">
        <v>0.34</v>
      </c>
      <c r="N789" s="15">
        <v>0.26</v>
      </c>
      <c r="O789" s="15">
        <v>4</v>
      </c>
      <c r="P789" s="15">
        <v>3</v>
      </c>
      <c r="Q789" s="18">
        <v>40317</v>
      </c>
      <c r="R789" s="15" t="str">
        <f>INDEX(T_Category[category],MATCH(T_Youtuber3[[#This Row],[CatID]],T_Category[CatID],1))</f>
        <v>Gaming</v>
      </c>
      <c r="S789" s="15" t="str">
        <f>VLOOKUP(T_Youtuber3[[#This Row],[CtrID]],T_Country[#Data],2,1)</f>
        <v>India</v>
      </c>
      <c r="T789" s="15" t="str">
        <f>VLOOKUP(T_Youtuber3[[#This Row],[CtrID]],T_Country[#Data],3,0)</f>
        <v>IN</v>
      </c>
      <c r="U789" s="15">
        <f>INDEX(T_Country[Gross tertiary education enrollment (%)],MATCH(T_Youtuber3[[#This Row],[CtrID]],T_Country[CtID],0))</f>
        <v>28.1</v>
      </c>
      <c r="V789" s="19">
        <f>_xlfn.XLOOKUP(T_Youtuber3[[#This Row],[CtrID]],T_Country[CtID],T_Country[Population])</f>
        <v>1370000000</v>
      </c>
      <c r="W789" s="15" cm="1">
        <f t="array" ref="W789">_xlfn._xlws.FILTER(T_Country[Unemployment rate],T_Country[CtID]=T_Youtuber3[[#This Row],[CtrID]])</f>
        <v>5.36</v>
      </c>
      <c r="X789" s="15">
        <f>_xlfn.XLOOKUP(T_Youtuber3[[#This Row],[CtrID]],T_Country[CtID],T_Country[Urban_population])</f>
        <v>471000000</v>
      </c>
      <c r="Y789" s="15">
        <f>_xlfn.XLOOKUP(T_Youtuber3[[#This Row],[CtrID]],T_Country[CtID],T_Country[Latitude])</f>
        <v>20.593679999999999</v>
      </c>
      <c r="Z789" s="15">
        <f>_xlfn.XLOOKUP(T_Youtuber3[[#This Row],[CtrID]],T_Country[CtID],T_Country[Longitude])</f>
        <v>78.962879999999998</v>
      </c>
    </row>
    <row r="790" spans="1:26">
      <c r="A790" s="15">
        <v>789</v>
      </c>
      <c r="B790" s="15" t="s">
        <v>809</v>
      </c>
      <c r="C790" s="15">
        <v>16300000</v>
      </c>
      <c r="D790" s="16">
        <v>1660000000</v>
      </c>
      <c r="E790" s="17">
        <v>6</v>
      </c>
      <c r="F790" s="15">
        <v>989</v>
      </c>
      <c r="G790" s="15">
        <v>49</v>
      </c>
      <c r="H790" s="15">
        <v>6274</v>
      </c>
      <c r="I790" s="15">
        <v>138</v>
      </c>
      <c r="J790" s="15">
        <v>40</v>
      </c>
      <c r="K790" s="15">
        <v>17944000</v>
      </c>
      <c r="L790" s="15">
        <v>4500</v>
      </c>
      <c r="M790" s="15">
        <v>71800</v>
      </c>
      <c r="N790" s="15">
        <v>53800</v>
      </c>
      <c r="O790" s="15">
        <v>861300</v>
      </c>
      <c r="P790" s="15">
        <v>200000</v>
      </c>
      <c r="Q790" s="18">
        <v>41575</v>
      </c>
      <c r="R790" s="15" t="str">
        <f>INDEX(T_Category[category],MATCH(T_Youtuber3[[#This Row],[CatID]],T_Category[CatID],1))</f>
        <v>Gaming</v>
      </c>
      <c r="S790" s="15" t="str">
        <f>VLOOKUP(T_Youtuber3[[#This Row],[CtrID]],T_Country[#Data],2,1)</f>
        <v>United States</v>
      </c>
      <c r="T790" s="15" t="str">
        <f>VLOOKUP(T_Youtuber3[[#This Row],[CtrID]],T_Country[#Data],3,0)</f>
        <v>US</v>
      </c>
      <c r="U790" s="15">
        <f>INDEX(T_Country[Gross tertiary education enrollment (%)],MATCH(T_Youtuber3[[#This Row],[CtrID]],T_Country[CtID],0))</f>
        <v>88.2</v>
      </c>
      <c r="V790" s="19">
        <f>_xlfn.XLOOKUP(T_Youtuber3[[#This Row],[CtrID]],T_Country[CtID],T_Country[Population])</f>
        <v>328000000</v>
      </c>
      <c r="W790" s="15" cm="1">
        <f t="array" ref="W790">_xlfn._xlws.FILTER(T_Country[Unemployment rate],T_Country[CtID]=T_Youtuber3[[#This Row],[CtrID]])</f>
        <v>14.7</v>
      </c>
      <c r="X790" s="15">
        <f>_xlfn.XLOOKUP(T_Youtuber3[[#This Row],[CtrID]],T_Country[CtID],T_Country[Urban_population])</f>
        <v>271000000</v>
      </c>
      <c r="Y790" s="15">
        <f>_xlfn.XLOOKUP(T_Youtuber3[[#This Row],[CtrID]],T_Country[CtID],T_Country[Latitude])</f>
        <v>37.090240000000001</v>
      </c>
      <c r="Z790" s="15">
        <f>_xlfn.XLOOKUP(T_Youtuber3[[#This Row],[CtrID]],T_Country[CtID],T_Country[Longitude])</f>
        <v>-95.712900000000005</v>
      </c>
    </row>
    <row r="791" spans="1:26">
      <c r="A791" s="15">
        <v>790</v>
      </c>
      <c r="B791" s="15" t="s">
        <v>1166</v>
      </c>
      <c r="C791" s="15">
        <v>13200000</v>
      </c>
      <c r="D791" s="16">
        <v>1140000000</v>
      </c>
      <c r="E791" s="17">
        <v>15</v>
      </c>
      <c r="F791" s="15">
        <v>1022</v>
      </c>
      <c r="G791" s="15">
        <v>19</v>
      </c>
      <c r="H791" s="15">
        <v>9955</v>
      </c>
      <c r="I791" s="15">
        <v>118</v>
      </c>
      <c r="J791" s="15">
        <v>17</v>
      </c>
      <c r="K791" s="15">
        <v>18518000</v>
      </c>
      <c r="L791" s="15">
        <v>4600</v>
      </c>
      <c r="M791" s="15">
        <v>74100</v>
      </c>
      <c r="N791" s="15">
        <v>55600</v>
      </c>
      <c r="O791" s="15">
        <v>888900</v>
      </c>
      <c r="P791" s="15">
        <v>100000</v>
      </c>
      <c r="Q791" s="18">
        <v>42325</v>
      </c>
      <c r="R791" s="15" t="str">
        <f>INDEX(T_Category[category],MATCH(T_Youtuber3[[#This Row],[CatID]],T_Category[CatID],1))</f>
        <v>Science &amp; Technology</v>
      </c>
      <c r="S791" s="15" t="str">
        <f>VLOOKUP(T_Youtuber3[[#This Row],[CtrID]],T_Country[#Data],2,1)</f>
        <v>India</v>
      </c>
      <c r="T791" s="15" t="str">
        <f>VLOOKUP(T_Youtuber3[[#This Row],[CtrID]],T_Country[#Data],3,0)</f>
        <v>IN</v>
      </c>
      <c r="U791" s="15">
        <f>INDEX(T_Country[Gross tertiary education enrollment (%)],MATCH(T_Youtuber3[[#This Row],[CtrID]],T_Country[CtID],0))</f>
        <v>28.1</v>
      </c>
      <c r="V791" s="19">
        <f>_xlfn.XLOOKUP(T_Youtuber3[[#This Row],[CtrID]],T_Country[CtID],T_Country[Population])</f>
        <v>1370000000</v>
      </c>
      <c r="W791" s="15" cm="1">
        <f t="array" ref="W791">_xlfn._xlws.FILTER(T_Country[Unemployment rate],T_Country[CtID]=T_Youtuber3[[#This Row],[CtrID]])</f>
        <v>5.36</v>
      </c>
      <c r="X791" s="15">
        <f>_xlfn.XLOOKUP(T_Youtuber3[[#This Row],[CtrID]],T_Country[CtID],T_Country[Urban_population])</f>
        <v>471000000</v>
      </c>
      <c r="Y791" s="15">
        <f>_xlfn.XLOOKUP(T_Youtuber3[[#This Row],[CtrID]],T_Country[CtID],T_Country[Latitude])</f>
        <v>20.593679999999999</v>
      </c>
      <c r="Z791" s="15">
        <f>_xlfn.XLOOKUP(T_Youtuber3[[#This Row],[CtrID]],T_Country[CtID],T_Country[Longitude])</f>
        <v>78.962879999999998</v>
      </c>
    </row>
    <row r="792" spans="1:26">
      <c r="A792" s="15">
        <v>791</v>
      </c>
      <c r="B792" s="15" t="s">
        <v>462</v>
      </c>
      <c r="C792" s="15">
        <v>23100000</v>
      </c>
      <c r="D792" s="16">
        <v>2550000000</v>
      </c>
      <c r="E792" s="17">
        <v>13</v>
      </c>
      <c r="F792" s="15">
        <v>4445</v>
      </c>
      <c r="G792" s="15">
        <v>49</v>
      </c>
      <c r="H792" s="15">
        <v>3568</v>
      </c>
      <c r="I792" s="15">
        <v>85</v>
      </c>
      <c r="J792" s="15">
        <v>4</v>
      </c>
      <c r="K792" s="15">
        <v>13246000</v>
      </c>
      <c r="L792" s="15">
        <v>3300</v>
      </c>
      <c r="M792" s="15">
        <v>53000</v>
      </c>
      <c r="N792" s="15">
        <v>39700</v>
      </c>
      <c r="O792" s="15">
        <v>635800</v>
      </c>
      <c r="P792" s="15">
        <v>100000</v>
      </c>
      <c r="Q792" s="18">
        <v>39057</v>
      </c>
      <c r="R792" s="15" t="str">
        <f>INDEX(T_Category[category],MATCH(T_Youtuber3[[#This Row],[CatID]],T_Category[CatID],1))</f>
        <v>People &amp; Blogs</v>
      </c>
      <c r="S792" s="15" t="str">
        <f>VLOOKUP(T_Youtuber3[[#This Row],[CtrID]],T_Country[#Data],2,1)</f>
        <v>United States</v>
      </c>
      <c r="T792" s="15" t="str">
        <f>VLOOKUP(T_Youtuber3[[#This Row],[CtrID]],T_Country[#Data],3,0)</f>
        <v>US</v>
      </c>
      <c r="U792" s="15">
        <f>INDEX(T_Country[Gross tertiary education enrollment (%)],MATCH(T_Youtuber3[[#This Row],[CtrID]],T_Country[CtID],0))</f>
        <v>88.2</v>
      </c>
      <c r="V792" s="19">
        <f>_xlfn.XLOOKUP(T_Youtuber3[[#This Row],[CtrID]],T_Country[CtID],T_Country[Population])</f>
        <v>328000000</v>
      </c>
      <c r="W792" s="15" cm="1">
        <f t="array" ref="W792">_xlfn._xlws.FILTER(T_Country[Unemployment rate],T_Country[CtID]=T_Youtuber3[[#This Row],[CtrID]])</f>
        <v>14.7</v>
      </c>
      <c r="X792" s="15">
        <f>_xlfn.XLOOKUP(T_Youtuber3[[#This Row],[CtrID]],T_Country[CtID],T_Country[Urban_population])</f>
        <v>271000000</v>
      </c>
      <c r="Y792" s="15">
        <f>_xlfn.XLOOKUP(T_Youtuber3[[#This Row],[CtrID]],T_Country[CtID],T_Country[Latitude])</f>
        <v>37.090240000000001</v>
      </c>
      <c r="Z792" s="15">
        <f>_xlfn.XLOOKUP(T_Youtuber3[[#This Row],[CtrID]],T_Country[CtID],T_Country[Longitude])</f>
        <v>-95.712900000000005</v>
      </c>
    </row>
    <row r="793" spans="1:26">
      <c r="A793" s="15">
        <v>792</v>
      </c>
      <c r="B793" s="15" t="s">
        <v>647</v>
      </c>
      <c r="C793" s="15">
        <v>18800000</v>
      </c>
      <c r="D793" s="16">
        <v>3650000000</v>
      </c>
      <c r="E793" s="17">
        <v>3</v>
      </c>
      <c r="F793" s="15">
        <v>2072</v>
      </c>
      <c r="G793" s="15">
        <v>49</v>
      </c>
      <c r="H793" s="15">
        <v>2163</v>
      </c>
      <c r="I793" s="15">
        <v>117</v>
      </c>
      <c r="J793" s="15">
        <v>25</v>
      </c>
      <c r="K793" s="15">
        <v>29874000</v>
      </c>
      <c r="L793" s="15">
        <v>7500</v>
      </c>
      <c r="M793" s="15">
        <v>119500</v>
      </c>
      <c r="N793" s="15">
        <v>89600</v>
      </c>
      <c r="O793" s="15">
        <v>1400000</v>
      </c>
      <c r="P793" s="15">
        <v>100000</v>
      </c>
      <c r="Q793" s="18">
        <v>40603</v>
      </c>
      <c r="R793" s="15" t="str">
        <f>INDEX(T_Category[category],MATCH(T_Youtuber3[[#This Row],[CatID]],T_Category[CatID],1))</f>
        <v>Education</v>
      </c>
      <c r="S793" s="15" t="str">
        <f>VLOOKUP(T_Youtuber3[[#This Row],[CtrID]],T_Country[#Data],2,1)</f>
        <v>United States</v>
      </c>
      <c r="T793" s="15" t="str">
        <f>VLOOKUP(T_Youtuber3[[#This Row],[CtrID]],T_Country[#Data],3,0)</f>
        <v>US</v>
      </c>
      <c r="U793" s="15">
        <f>INDEX(T_Country[Gross tertiary education enrollment (%)],MATCH(T_Youtuber3[[#This Row],[CtrID]],T_Country[CtID],0))</f>
        <v>88.2</v>
      </c>
      <c r="V793" s="19">
        <f>_xlfn.XLOOKUP(T_Youtuber3[[#This Row],[CtrID]],T_Country[CtID],T_Country[Population])</f>
        <v>328000000</v>
      </c>
      <c r="W793" s="15" cm="1">
        <f t="array" ref="W793">_xlfn._xlws.FILTER(T_Country[Unemployment rate],T_Country[CtID]=T_Youtuber3[[#This Row],[CtrID]])</f>
        <v>14.7</v>
      </c>
      <c r="X793" s="15">
        <f>_xlfn.XLOOKUP(T_Youtuber3[[#This Row],[CtrID]],T_Country[CtID],T_Country[Urban_population])</f>
        <v>271000000</v>
      </c>
      <c r="Y793" s="15">
        <f>_xlfn.XLOOKUP(T_Youtuber3[[#This Row],[CtrID]],T_Country[CtID],T_Country[Latitude])</f>
        <v>37.090240000000001</v>
      </c>
      <c r="Z793" s="15">
        <f>_xlfn.XLOOKUP(T_Youtuber3[[#This Row],[CtrID]],T_Country[CtID],T_Country[Longitude])</f>
        <v>-95.712900000000005</v>
      </c>
    </row>
    <row r="794" spans="1:26">
      <c r="A794" s="15">
        <v>793</v>
      </c>
      <c r="B794" s="15" t="s">
        <v>198</v>
      </c>
      <c r="C794" s="15">
        <v>38600000</v>
      </c>
      <c r="D794" s="16">
        <v>7340000000</v>
      </c>
      <c r="E794" s="17">
        <v>12</v>
      </c>
      <c r="F794" s="15">
        <v>200933</v>
      </c>
      <c r="G794" s="15">
        <v>49</v>
      </c>
      <c r="H794" s="15">
        <v>768</v>
      </c>
      <c r="I794" s="15">
        <v>25</v>
      </c>
      <c r="J794" s="15">
        <v>1</v>
      </c>
      <c r="K794" s="15">
        <v>45638000</v>
      </c>
      <c r="L794" s="15">
        <v>11400</v>
      </c>
      <c r="M794" s="15">
        <v>182600</v>
      </c>
      <c r="N794" s="15">
        <v>136900</v>
      </c>
      <c r="O794" s="15">
        <v>2200000</v>
      </c>
      <c r="P794" s="15">
        <v>100000</v>
      </c>
      <c r="Q794" s="18">
        <v>39987</v>
      </c>
      <c r="R794" s="15" t="str">
        <f>INDEX(T_Category[category],MATCH(T_Youtuber3[[#This Row],[CatID]],T_Category[CatID],1))</f>
        <v>Nonprofits &amp; Activism</v>
      </c>
      <c r="S794" s="15" t="str">
        <f>VLOOKUP(T_Youtuber3[[#This Row],[CtrID]],T_Country[#Data],2,1)</f>
        <v>United States</v>
      </c>
      <c r="T794" s="15" t="str">
        <f>VLOOKUP(T_Youtuber3[[#This Row],[CtrID]],T_Country[#Data],3,0)</f>
        <v>US</v>
      </c>
      <c r="U794" s="15">
        <f>INDEX(T_Country[Gross tertiary education enrollment (%)],MATCH(T_Youtuber3[[#This Row],[CtrID]],T_Country[CtID],0))</f>
        <v>88.2</v>
      </c>
      <c r="V794" s="19">
        <f>_xlfn.XLOOKUP(T_Youtuber3[[#This Row],[CtrID]],T_Country[CtID],T_Country[Population])</f>
        <v>328000000</v>
      </c>
      <c r="W794" s="15" cm="1">
        <f t="array" ref="W794">_xlfn._xlws.FILTER(T_Country[Unemployment rate],T_Country[CtID]=T_Youtuber3[[#This Row],[CtrID]])</f>
        <v>14.7</v>
      </c>
      <c r="X794" s="15">
        <f>_xlfn.XLOOKUP(T_Youtuber3[[#This Row],[CtrID]],T_Country[CtID],T_Country[Urban_population])</f>
        <v>271000000</v>
      </c>
      <c r="Y794" s="15">
        <f>_xlfn.XLOOKUP(T_Youtuber3[[#This Row],[CtrID]],T_Country[CtID],T_Country[Latitude])</f>
        <v>37.090240000000001</v>
      </c>
      <c r="Z794" s="15">
        <f>_xlfn.XLOOKUP(T_Youtuber3[[#This Row],[CtrID]],T_Country[CtID],T_Country[Longitude])</f>
        <v>-95.712900000000005</v>
      </c>
    </row>
    <row r="795" spans="1:26">
      <c r="A795" s="15">
        <v>794</v>
      </c>
      <c r="B795" s="15" t="s">
        <v>517</v>
      </c>
      <c r="C795" s="15">
        <v>21500000</v>
      </c>
      <c r="D795" s="16">
        <v>5890000000</v>
      </c>
      <c r="E795" s="17">
        <v>13</v>
      </c>
      <c r="F795" s="15">
        <v>51</v>
      </c>
      <c r="G795" s="15">
        <v>49</v>
      </c>
      <c r="H795" s="15">
        <v>1081</v>
      </c>
      <c r="I795" s="15">
        <v>96</v>
      </c>
      <c r="J795" s="15">
        <v>88</v>
      </c>
      <c r="K795" s="16">
        <v>114000000</v>
      </c>
      <c r="L795" s="15">
        <v>28400</v>
      </c>
      <c r="M795" s="15">
        <v>454200</v>
      </c>
      <c r="N795" s="15">
        <v>340600</v>
      </c>
      <c r="O795" s="15">
        <v>5400000</v>
      </c>
      <c r="P795" s="15">
        <v>200000</v>
      </c>
      <c r="Q795" s="18">
        <v>43196</v>
      </c>
      <c r="R795" s="15" t="str">
        <f>INDEX(T_Category[category],MATCH(T_Youtuber3[[#This Row],[CatID]],T_Category[CatID],1))</f>
        <v>People &amp; Blogs</v>
      </c>
      <c r="S795" s="15" t="str">
        <f>VLOOKUP(T_Youtuber3[[#This Row],[CtrID]],T_Country[#Data],2,1)</f>
        <v>United States</v>
      </c>
      <c r="T795" s="15" t="str">
        <f>VLOOKUP(T_Youtuber3[[#This Row],[CtrID]],T_Country[#Data],3,0)</f>
        <v>US</v>
      </c>
      <c r="U795" s="15">
        <f>INDEX(T_Country[Gross tertiary education enrollment (%)],MATCH(T_Youtuber3[[#This Row],[CtrID]],T_Country[CtID],0))</f>
        <v>88.2</v>
      </c>
      <c r="V795" s="19">
        <f>_xlfn.XLOOKUP(T_Youtuber3[[#This Row],[CtrID]],T_Country[CtID],T_Country[Population])</f>
        <v>328000000</v>
      </c>
      <c r="W795" s="15" cm="1">
        <f t="array" ref="W795">_xlfn._xlws.FILTER(T_Country[Unemployment rate],T_Country[CtID]=T_Youtuber3[[#This Row],[CtrID]])</f>
        <v>14.7</v>
      </c>
      <c r="X795" s="15">
        <f>_xlfn.XLOOKUP(T_Youtuber3[[#This Row],[CtrID]],T_Country[CtID],T_Country[Urban_population])</f>
        <v>271000000</v>
      </c>
      <c r="Y795" s="15">
        <f>_xlfn.XLOOKUP(T_Youtuber3[[#This Row],[CtrID]],T_Country[CtID],T_Country[Latitude])</f>
        <v>37.090240000000001</v>
      </c>
      <c r="Z795" s="15">
        <f>_xlfn.XLOOKUP(T_Youtuber3[[#This Row],[CtrID]],T_Country[CtID],T_Country[Longitude])</f>
        <v>-95.712900000000005</v>
      </c>
    </row>
    <row r="796" spans="1:26">
      <c r="A796" s="15">
        <v>795</v>
      </c>
      <c r="B796" s="15" t="s">
        <v>1002</v>
      </c>
      <c r="C796" s="15">
        <v>14500000</v>
      </c>
      <c r="D796" s="16">
        <v>8580000000</v>
      </c>
      <c r="E796" s="17">
        <v>4</v>
      </c>
      <c r="F796" s="15">
        <v>19201</v>
      </c>
      <c r="G796" s="15">
        <v>49</v>
      </c>
      <c r="H796" s="15">
        <v>592</v>
      </c>
      <c r="I796" s="15">
        <v>156</v>
      </c>
      <c r="J796" s="15">
        <v>151</v>
      </c>
      <c r="K796" s="15">
        <v>48285000</v>
      </c>
      <c r="L796" s="15">
        <v>12100</v>
      </c>
      <c r="M796" s="15">
        <v>193100</v>
      </c>
      <c r="N796" s="15">
        <v>144900</v>
      </c>
      <c r="O796" s="15">
        <v>2300000</v>
      </c>
      <c r="P796" s="15" t="s">
        <v>39</v>
      </c>
      <c r="Q796" s="18">
        <v>39085</v>
      </c>
      <c r="R796" s="15" t="str">
        <f>INDEX(T_Category[category],MATCH(T_Youtuber3[[#This Row],[CatID]],T_Category[CatID],1))</f>
        <v>Entertainment</v>
      </c>
      <c r="S796" s="15" t="str">
        <f>VLOOKUP(T_Youtuber3[[#This Row],[CtrID]],T_Country[#Data],2,1)</f>
        <v>United States</v>
      </c>
      <c r="T796" s="15" t="str">
        <f>VLOOKUP(T_Youtuber3[[#This Row],[CtrID]],T_Country[#Data],3,0)</f>
        <v>US</v>
      </c>
      <c r="U796" s="15">
        <f>INDEX(T_Country[Gross tertiary education enrollment (%)],MATCH(T_Youtuber3[[#This Row],[CtrID]],T_Country[CtID],0))</f>
        <v>88.2</v>
      </c>
      <c r="V796" s="19">
        <f>_xlfn.XLOOKUP(T_Youtuber3[[#This Row],[CtrID]],T_Country[CtID],T_Country[Population])</f>
        <v>328000000</v>
      </c>
      <c r="W796" s="15" cm="1">
        <f t="array" ref="W796">_xlfn._xlws.FILTER(T_Country[Unemployment rate],T_Country[CtID]=T_Youtuber3[[#This Row],[CtrID]])</f>
        <v>14.7</v>
      </c>
      <c r="X796" s="15">
        <f>_xlfn.XLOOKUP(T_Youtuber3[[#This Row],[CtrID]],T_Country[CtID],T_Country[Urban_population])</f>
        <v>271000000</v>
      </c>
      <c r="Y796" s="15">
        <f>_xlfn.XLOOKUP(T_Youtuber3[[#This Row],[CtrID]],T_Country[CtID],T_Country[Latitude])</f>
        <v>37.090240000000001</v>
      </c>
      <c r="Z796" s="15">
        <f>_xlfn.XLOOKUP(T_Youtuber3[[#This Row],[CtrID]],T_Country[CtID],T_Country[Longitude])</f>
        <v>-95.712900000000005</v>
      </c>
    </row>
    <row r="797" spans="1:26">
      <c r="A797" s="15">
        <v>796</v>
      </c>
      <c r="B797" s="15" t="s">
        <v>816</v>
      </c>
      <c r="C797" s="15">
        <v>16200000</v>
      </c>
      <c r="D797" s="16">
        <v>14600000000</v>
      </c>
      <c r="E797" s="17">
        <v>11</v>
      </c>
      <c r="F797" s="15">
        <v>244899</v>
      </c>
      <c r="G797" s="15">
        <v>44</v>
      </c>
      <c r="H797" s="15">
        <v>238</v>
      </c>
      <c r="I797" s="15">
        <v>10</v>
      </c>
      <c r="J797" s="15">
        <v>14</v>
      </c>
      <c r="K797" s="16">
        <v>225000000</v>
      </c>
      <c r="L797" s="15">
        <v>56200</v>
      </c>
      <c r="M797" s="15">
        <v>899000</v>
      </c>
      <c r="N797" s="15">
        <v>674300</v>
      </c>
      <c r="O797" s="15">
        <v>10800000</v>
      </c>
      <c r="P797" s="15">
        <v>100000</v>
      </c>
      <c r="Q797" s="18">
        <v>40448</v>
      </c>
      <c r="R797" s="15" t="str">
        <f>INDEX(T_Category[category],MATCH(T_Youtuber3[[#This Row],[CatID]],T_Category[CatID],1))</f>
        <v>News &amp; Politics</v>
      </c>
      <c r="S797" s="15" t="str">
        <f>VLOOKUP(T_Youtuber3[[#This Row],[CtrID]],T_Country[#Data],2,1)</f>
        <v>Thailand</v>
      </c>
      <c r="T797" s="15" t="str">
        <f>VLOOKUP(T_Youtuber3[[#This Row],[CtrID]],T_Country[#Data],3,0)</f>
        <v>TH</v>
      </c>
      <c r="U797" s="15">
        <f>INDEX(T_Country[Gross tertiary education enrollment (%)],MATCH(T_Youtuber3[[#This Row],[CtrID]],T_Country[CtID],0))</f>
        <v>49.3</v>
      </c>
      <c r="V797" s="19">
        <f>_xlfn.XLOOKUP(T_Youtuber3[[#This Row],[CtrID]],T_Country[CtID],T_Country[Population])</f>
        <v>69625582</v>
      </c>
      <c r="W797" s="15" cm="1">
        <f t="array" ref="W797">_xlfn._xlws.FILTER(T_Country[Unemployment rate],T_Country[CtID]=T_Youtuber3[[#This Row],[CtrID]])</f>
        <v>0.75</v>
      </c>
      <c r="X797" s="15">
        <f>_xlfn.XLOOKUP(T_Youtuber3[[#This Row],[CtrID]],T_Country[CtID],T_Country[Urban_population])</f>
        <v>35294600</v>
      </c>
      <c r="Y797" s="15">
        <f>_xlfn.XLOOKUP(T_Youtuber3[[#This Row],[CtrID]],T_Country[CtID],T_Country[Latitude])</f>
        <v>15.87003</v>
      </c>
      <c r="Z797" s="15">
        <f>_xlfn.XLOOKUP(T_Youtuber3[[#This Row],[CtrID]],T_Country[CtID],T_Country[Longitude])</f>
        <v>100.99250000000001</v>
      </c>
    </row>
    <row r="798" spans="1:26">
      <c r="A798" s="15">
        <v>797</v>
      </c>
      <c r="B798" s="15" t="s">
        <v>444</v>
      </c>
      <c r="C798" s="15">
        <v>23700000</v>
      </c>
      <c r="D798" s="16">
        <v>20300000000</v>
      </c>
      <c r="E798" s="17">
        <v>14</v>
      </c>
      <c r="F798" s="15">
        <v>769</v>
      </c>
      <c r="G798" s="15">
        <v>49</v>
      </c>
      <c r="H798" s="15">
        <v>118</v>
      </c>
      <c r="I798" s="15">
        <v>81</v>
      </c>
      <c r="J798" s="15">
        <v>1</v>
      </c>
      <c r="K798" s="16">
        <v>755000000</v>
      </c>
      <c r="L798" s="15">
        <v>188800</v>
      </c>
      <c r="M798" s="15">
        <v>3000000</v>
      </c>
      <c r="N798" s="15">
        <v>2300000</v>
      </c>
      <c r="O798" s="15">
        <v>36200000</v>
      </c>
      <c r="P798" s="15">
        <v>1100000</v>
      </c>
      <c r="Q798" s="18">
        <v>44072</v>
      </c>
      <c r="R798" s="15" t="str">
        <f>INDEX(T_Category[category],MATCH(T_Youtuber3[[#This Row],[CatID]],T_Category[CatID],1))</f>
        <v>Pets &amp; Animals</v>
      </c>
      <c r="S798" s="15" t="str">
        <f>VLOOKUP(T_Youtuber3[[#This Row],[CtrID]],T_Country[#Data],2,1)</f>
        <v>United States</v>
      </c>
      <c r="T798" s="15" t="str">
        <f>VLOOKUP(T_Youtuber3[[#This Row],[CtrID]],T_Country[#Data],3,0)</f>
        <v>US</v>
      </c>
      <c r="U798" s="15">
        <f>INDEX(T_Country[Gross tertiary education enrollment (%)],MATCH(T_Youtuber3[[#This Row],[CtrID]],T_Country[CtID],0))</f>
        <v>88.2</v>
      </c>
      <c r="V798" s="19">
        <f>_xlfn.XLOOKUP(T_Youtuber3[[#This Row],[CtrID]],T_Country[CtID],T_Country[Population])</f>
        <v>328000000</v>
      </c>
      <c r="W798" s="15" cm="1">
        <f t="array" ref="W798">_xlfn._xlws.FILTER(T_Country[Unemployment rate],T_Country[CtID]=T_Youtuber3[[#This Row],[CtrID]])</f>
        <v>14.7</v>
      </c>
      <c r="X798" s="15">
        <f>_xlfn.XLOOKUP(T_Youtuber3[[#This Row],[CtrID]],T_Country[CtID],T_Country[Urban_population])</f>
        <v>271000000</v>
      </c>
      <c r="Y798" s="15">
        <f>_xlfn.XLOOKUP(T_Youtuber3[[#This Row],[CtrID]],T_Country[CtID],T_Country[Latitude])</f>
        <v>37.090240000000001</v>
      </c>
      <c r="Z798" s="15">
        <f>_xlfn.XLOOKUP(T_Youtuber3[[#This Row],[CtrID]],T_Country[CtID],T_Country[Longitude])</f>
        <v>-95.712900000000005</v>
      </c>
    </row>
    <row r="799" spans="1:26">
      <c r="A799" s="15">
        <v>798</v>
      </c>
      <c r="B799" s="15" t="s">
        <v>666</v>
      </c>
      <c r="C799" s="15">
        <v>18500000</v>
      </c>
      <c r="D799" s="16">
        <v>4560000000</v>
      </c>
      <c r="E799" s="17">
        <v>13</v>
      </c>
      <c r="F799" s="15">
        <v>712</v>
      </c>
      <c r="G799" s="15">
        <v>49</v>
      </c>
      <c r="H799" s="15">
        <v>1572</v>
      </c>
      <c r="I799" s="15" t="s">
        <v>39</v>
      </c>
      <c r="J799" s="15">
        <v>25</v>
      </c>
      <c r="K799" s="15">
        <v>2835000</v>
      </c>
      <c r="L799" s="15">
        <v>709</v>
      </c>
      <c r="M799" s="15">
        <v>11300</v>
      </c>
      <c r="N799" s="15">
        <v>8500</v>
      </c>
      <c r="O799" s="15">
        <v>136100</v>
      </c>
      <c r="P799" s="15" t="s">
        <v>39</v>
      </c>
      <c r="Q799" s="18">
        <v>42379</v>
      </c>
      <c r="R799" s="15" t="str">
        <f>INDEX(T_Category[category],MATCH(T_Youtuber3[[#This Row],[CatID]],T_Category[CatID],1))</f>
        <v>People &amp; Blogs</v>
      </c>
      <c r="S799" s="15" t="str">
        <f>VLOOKUP(T_Youtuber3[[#This Row],[CtrID]],T_Country[#Data],2,1)</f>
        <v>United States</v>
      </c>
      <c r="T799" s="15" t="str">
        <f>VLOOKUP(T_Youtuber3[[#This Row],[CtrID]],T_Country[#Data],3,0)</f>
        <v>US</v>
      </c>
      <c r="U799" s="15">
        <f>INDEX(T_Country[Gross tertiary education enrollment (%)],MATCH(T_Youtuber3[[#This Row],[CtrID]],T_Country[CtID],0))</f>
        <v>88.2</v>
      </c>
      <c r="V799" s="19">
        <f>_xlfn.XLOOKUP(T_Youtuber3[[#This Row],[CtrID]],T_Country[CtID],T_Country[Population])</f>
        <v>328000000</v>
      </c>
      <c r="W799" s="15" cm="1">
        <f t="array" ref="W799">_xlfn._xlws.FILTER(T_Country[Unemployment rate],T_Country[CtID]=T_Youtuber3[[#This Row],[CtrID]])</f>
        <v>14.7</v>
      </c>
      <c r="X799" s="15">
        <f>_xlfn.XLOOKUP(T_Youtuber3[[#This Row],[CtrID]],T_Country[CtID],T_Country[Urban_population])</f>
        <v>271000000</v>
      </c>
      <c r="Y799" s="15">
        <f>_xlfn.XLOOKUP(T_Youtuber3[[#This Row],[CtrID]],T_Country[CtID],T_Country[Latitude])</f>
        <v>37.090240000000001</v>
      </c>
      <c r="Z799" s="15">
        <f>_xlfn.XLOOKUP(T_Youtuber3[[#This Row],[CtrID]],T_Country[CtID],T_Country[Longitude])</f>
        <v>-95.712900000000005</v>
      </c>
    </row>
    <row r="800" spans="1:26">
      <c r="A800" s="15">
        <v>799</v>
      </c>
      <c r="B800" s="15" t="s">
        <v>934</v>
      </c>
      <c r="C800" s="15">
        <v>15000000</v>
      </c>
      <c r="D800" s="16">
        <v>8660000000</v>
      </c>
      <c r="E800" s="17">
        <v>4</v>
      </c>
      <c r="F800" s="15">
        <v>965</v>
      </c>
      <c r="G800" s="15">
        <v>19</v>
      </c>
      <c r="H800" s="15">
        <v>577</v>
      </c>
      <c r="I800" s="15">
        <v>103</v>
      </c>
      <c r="J800" s="15">
        <v>145</v>
      </c>
      <c r="K800" s="16">
        <v>102000000</v>
      </c>
      <c r="L800" s="15">
        <v>25600</v>
      </c>
      <c r="M800" s="15">
        <v>409400</v>
      </c>
      <c r="N800" s="15">
        <v>307100</v>
      </c>
      <c r="O800" s="15">
        <v>4900000</v>
      </c>
      <c r="P800" s="15">
        <v>200000</v>
      </c>
      <c r="Q800" s="18">
        <v>42652</v>
      </c>
      <c r="R800" s="15" t="str">
        <f>INDEX(T_Category[category],MATCH(T_Youtuber3[[#This Row],[CatID]],T_Category[CatID],1))</f>
        <v>Entertainment</v>
      </c>
      <c r="S800" s="15" t="str">
        <f>VLOOKUP(T_Youtuber3[[#This Row],[CtrID]],T_Country[#Data],2,1)</f>
        <v>India</v>
      </c>
      <c r="T800" s="15" t="str">
        <f>VLOOKUP(T_Youtuber3[[#This Row],[CtrID]],T_Country[#Data],3,0)</f>
        <v>IN</v>
      </c>
      <c r="U800" s="15">
        <f>INDEX(T_Country[Gross tertiary education enrollment (%)],MATCH(T_Youtuber3[[#This Row],[CtrID]],T_Country[CtID],0))</f>
        <v>28.1</v>
      </c>
      <c r="V800" s="19">
        <f>_xlfn.XLOOKUP(T_Youtuber3[[#This Row],[CtrID]],T_Country[CtID],T_Country[Population])</f>
        <v>1370000000</v>
      </c>
      <c r="W800" s="15" cm="1">
        <f t="array" ref="W800">_xlfn._xlws.FILTER(T_Country[Unemployment rate],T_Country[CtID]=T_Youtuber3[[#This Row],[CtrID]])</f>
        <v>5.36</v>
      </c>
      <c r="X800" s="15">
        <f>_xlfn.XLOOKUP(T_Youtuber3[[#This Row],[CtrID]],T_Country[CtID],T_Country[Urban_population])</f>
        <v>471000000</v>
      </c>
      <c r="Y800" s="15">
        <f>_xlfn.XLOOKUP(T_Youtuber3[[#This Row],[CtrID]],T_Country[CtID],T_Country[Latitude])</f>
        <v>20.593679999999999</v>
      </c>
      <c r="Z800" s="15">
        <f>_xlfn.XLOOKUP(T_Youtuber3[[#This Row],[CtrID]],T_Country[CtID],T_Country[Longitude])</f>
        <v>78.962879999999998</v>
      </c>
    </row>
    <row r="801" spans="1:26">
      <c r="A801" s="15">
        <v>800</v>
      </c>
      <c r="B801" s="15" t="s">
        <v>481</v>
      </c>
      <c r="C801" s="15">
        <v>22600000</v>
      </c>
      <c r="D801" s="16">
        <v>14200000000</v>
      </c>
      <c r="E801" s="17">
        <v>9</v>
      </c>
      <c r="F801" s="15">
        <v>180</v>
      </c>
      <c r="G801" s="15">
        <v>49</v>
      </c>
      <c r="H801" s="15">
        <v>246</v>
      </c>
      <c r="I801" s="15">
        <v>88</v>
      </c>
      <c r="J801" s="15">
        <v>84</v>
      </c>
      <c r="K801" s="15">
        <v>81660000</v>
      </c>
      <c r="L801" s="15">
        <v>20400</v>
      </c>
      <c r="M801" s="15">
        <v>326600</v>
      </c>
      <c r="N801" s="15">
        <v>245000</v>
      </c>
      <c r="O801" s="15">
        <v>3900000</v>
      </c>
      <c r="P801" s="15">
        <v>100000</v>
      </c>
      <c r="Q801" s="18">
        <v>41174</v>
      </c>
      <c r="R801" s="15" t="str">
        <f>INDEX(T_Category[category],MATCH(T_Youtuber3[[#This Row],[CatID]],T_Category[CatID],1))</f>
        <v>Music</v>
      </c>
      <c r="S801" s="15" t="str">
        <f>VLOOKUP(T_Youtuber3[[#This Row],[CtrID]],T_Country[#Data],2,1)</f>
        <v>United States</v>
      </c>
      <c r="T801" s="15" t="str">
        <f>VLOOKUP(T_Youtuber3[[#This Row],[CtrID]],T_Country[#Data],3,0)</f>
        <v>US</v>
      </c>
      <c r="U801" s="15">
        <f>INDEX(T_Country[Gross tertiary education enrollment (%)],MATCH(T_Youtuber3[[#This Row],[CtrID]],T_Country[CtID],0))</f>
        <v>88.2</v>
      </c>
      <c r="V801" s="19">
        <f>_xlfn.XLOOKUP(T_Youtuber3[[#This Row],[CtrID]],T_Country[CtID],T_Country[Population])</f>
        <v>328000000</v>
      </c>
      <c r="W801" s="15" cm="1">
        <f t="array" ref="W801">_xlfn._xlws.FILTER(T_Country[Unemployment rate],T_Country[CtID]=T_Youtuber3[[#This Row],[CtrID]])</f>
        <v>14.7</v>
      </c>
      <c r="X801" s="15">
        <f>_xlfn.XLOOKUP(T_Youtuber3[[#This Row],[CtrID]],T_Country[CtID],T_Country[Urban_population])</f>
        <v>271000000</v>
      </c>
      <c r="Y801" s="15">
        <f>_xlfn.XLOOKUP(T_Youtuber3[[#This Row],[CtrID]],T_Country[CtID],T_Country[Latitude])</f>
        <v>37.090240000000001</v>
      </c>
      <c r="Z801" s="15">
        <f>_xlfn.XLOOKUP(T_Youtuber3[[#This Row],[CtrID]],T_Country[CtID],T_Country[Longitude])</f>
        <v>-95.712900000000005</v>
      </c>
    </row>
    <row r="802" spans="1:26">
      <c r="A802" s="15">
        <v>801</v>
      </c>
      <c r="B802" s="15" t="s">
        <v>1046</v>
      </c>
      <c r="C802" s="15">
        <v>14200000</v>
      </c>
      <c r="D802" s="16">
        <v>9960000000</v>
      </c>
      <c r="E802" s="17">
        <v>14</v>
      </c>
      <c r="F802" s="15">
        <v>8</v>
      </c>
      <c r="G802" s="15">
        <v>49</v>
      </c>
      <c r="H802" s="15">
        <v>4050736</v>
      </c>
      <c r="I802" s="15" t="s">
        <v>39</v>
      </c>
      <c r="J802" s="15" t="s">
        <v>39</v>
      </c>
      <c r="K802" s="15">
        <v>7208</v>
      </c>
      <c r="L802" s="15">
        <v>2</v>
      </c>
      <c r="M802" s="15">
        <v>29</v>
      </c>
      <c r="N802" s="15">
        <v>22</v>
      </c>
      <c r="O802" s="15">
        <v>346</v>
      </c>
      <c r="P802" s="15">
        <v>5</v>
      </c>
      <c r="Q802" s="18">
        <v>38882</v>
      </c>
      <c r="R802" s="15" t="str">
        <f>INDEX(T_Category[category],MATCH(T_Youtuber3[[#This Row],[CatID]],T_Category[CatID],1))</f>
        <v>Pets &amp; Animals</v>
      </c>
      <c r="S802" s="15" t="str">
        <f>VLOOKUP(T_Youtuber3[[#This Row],[CtrID]],T_Country[#Data],2,1)</f>
        <v>United States</v>
      </c>
      <c r="T802" s="15" t="str">
        <f>VLOOKUP(T_Youtuber3[[#This Row],[CtrID]],T_Country[#Data],3,0)</f>
        <v>US</v>
      </c>
      <c r="U802" s="15">
        <f>INDEX(T_Country[Gross tertiary education enrollment (%)],MATCH(T_Youtuber3[[#This Row],[CtrID]],T_Country[CtID],0))</f>
        <v>88.2</v>
      </c>
      <c r="V802" s="19">
        <f>_xlfn.XLOOKUP(T_Youtuber3[[#This Row],[CtrID]],T_Country[CtID],T_Country[Population])</f>
        <v>328000000</v>
      </c>
      <c r="W802" s="15" cm="1">
        <f t="array" ref="W802">_xlfn._xlws.FILTER(T_Country[Unemployment rate],T_Country[CtID]=T_Youtuber3[[#This Row],[CtrID]])</f>
        <v>14.7</v>
      </c>
      <c r="X802" s="15">
        <f>_xlfn.XLOOKUP(T_Youtuber3[[#This Row],[CtrID]],T_Country[CtID],T_Country[Urban_population])</f>
        <v>271000000</v>
      </c>
      <c r="Y802" s="15">
        <f>_xlfn.XLOOKUP(T_Youtuber3[[#This Row],[CtrID]],T_Country[CtID],T_Country[Latitude])</f>
        <v>37.090240000000001</v>
      </c>
      <c r="Z802" s="15">
        <f>_xlfn.XLOOKUP(T_Youtuber3[[#This Row],[CtrID]],T_Country[CtID],T_Country[Longitude])</f>
        <v>-95.712900000000005</v>
      </c>
    </row>
    <row r="803" spans="1:26">
      <c r="A803" s="15">
        <v>802</v>
      </c>
      <c r="B803" s="15" t="s">
        <v>728</v>
      </c>
      <c r="C803" s="15">
        <v>17600000</v>
      </c>
      <c r="D803" s="16">
        <v>3750000000</v>
      </c>
      <c r="E803" s="17">
        <v>6</v>
      </c>
      <c r="F803" s="15">
        <v>0</v>
      </c>
      <c r="G803" s="15">
        <v>4</v>
      </c>
      <c r="H803" s="15">
        <v>3612215</v>
      </c>
      <c r="I803" s="15">
        <v>6095</v>
      </c>
      <c r="J803" s="15" t="s">
        <v>39</v>
      </c>
      <c r="K803" s="15" t="s">
        <v>39</v>
      </c>
      <c r="L803" s="15">
        <v>0</v>
      </c>
      <c r="M803" s="15">
        <v>0</v>
      </c>
      <c r="N803" s="15">
        <v>0</v>
      </c>
      <c r="O803" s="15">
        <v>0</v>
      </c>
      <c r="P803" s="15" t="s">
        <v>39</v>
      </c>
      <c r="Q803" s="18">
        <v>40047</v>
      </c>
      <c r="R803" s="15" t="str">
        <f>INDEX(T_Category[category],MATCH(T_Youtuber3[[#This Row],[CatID]],T_Category[CatID],1))</f>
        <v>Gaming</v>
      </c>
      <c r="S803" s="15" t="str">
        <f>VLOOKUP(T_Youtuber3[[#This Row],[CtrID]],T_Country[#Data],2,1)</f>
        <v>Australia</v>
      </c>
      <c r="T803" s="15" t="str">
        <f>VLOOKUP(T_Youtuber3[[#This Row],[CtrID]],T_Country[#Data],3,0)</f>
        <v>AU</v>
      </c>
      <c r="U803" s="15">
        <f>INDEX(T_Country[Gross tertiary education enrollment (%)],MATCH(T_Youtuber3[[#This Row],[CtrID]],T_Country[CtID],0))</f>
        <v>113.1</v>
      </c>
      <c r="V803" s="19">
        <f>_xlfn.XLOOKUP(T_Youtuber3[[#This Row],[CtrID]],T_Country[CtID],T_Country[Population])</f>
        <v>25766605</v>
      </c>
      <c r="W803" s="15" cm="1">
        <f t="array" ref="W803">_xlfn._xlws.FILTER(T_Country[Unemployment rate],T_Country[CtID]=T_Youtuber3[[#This Row],[CtrID]])</f>
        <v>5.27</v>
      </c>
      <c r="X803" s="15">
        <f>_xlfn.XLOOKUP(T_Youtuber3[[#This Row],[CtrID]],T_Country[CtID],T_Country[Urban_population])</f>
        <v>21844756</v>
      </c>
      <c r="Y803" s="15">
        <f>_xlfn.XLOOKUP(T_Youtuber3[[#This Row],[CtrID]],T_Country[CtID],T_Country[Latitude])</f>
        <v>-25.2744</v>
      </c>
      <c r="Z803" s="15">
        <f>_xlfn.XLOOKUP(T_Youtuber3[[#This Row],[CtrID]],T_Country[CtID],T_Country[Longitude])</f>
        <v>133.77510000000001</v>
      </c>
    </row>
    <row r="804" spans="1:26">
      <c r="A804" s="15">
        <v>803</v>
      </c>
      <c r="B804" s="15" t="s">
        <v>1163</v>
      </c>
      <c r="C804" s="15">
        <v>13200000</v>
      </c>
      <c r="D804" s="16">
        <v>5260000000</v>
      </c>
      <c r="E804" s="17">
        <v>3</v>
      </c>
      <c r="F804" s="15">
        <v>4279</v>
      </c>
      <c r="G804" s="15">
        <v>49</v>
      </c>
      <c r="H804" s="15">
        <v>1252</v>
      </c>
      <c r="I804" s="15">
        <v>168</v>
      </c>
      <c r="J804" s="15">
        <v>42</v>
      </c>
      <c r="K804" s="15">
        <v>51820000</v>
      </c>
      <c r="L804" s="15">
        <v>13000</v>
      </c>
      <c r="M804" s="15">
        <v>207300</v>
      </c>
      <c r="N804" s="15">
        <v>155500</v>
      </c>
      <c r="O804" s="15">
        <v>2500000</v>
      </c>
      <c r="P804" s="15">
        <v>100000</v>
      </c>
      <c r="Q804" s="18">
        <v>40600</v>
      </c>
      <c r="R804" s="15" t="str">
        <f>INDEX(T_Category[category],MATCH(T_Youtuber3[[#This Row],[CatID]],T_Category[CatID],1))</f>
        <v>Education</v>
      </c>
      <c r="S804" s="15" t="str">
        <f>VLOOKUP(T_Youtuber3[[#This Row],[CtrID]],T_Country[#Data],2,1)</f>
        <v>United States</v>
      </c>
      <c r="T804" s="15" t="str">
        <f>VLOOKUP(T_Youtuber3[[#This Row],[CtrID]],T_Country[#Data],3,0)</f>
        <v>US</v>
      </c>
      <c r="U804" s="15">
        <f>INDEX(T_Country[Gross tertiary education enrollment (%)],MATCH(T_Youtuber3[[#This Row],[CtrID]],T_Country[CtID],0))</f>
        <v>88.2</v>
      </c>
      <c r="V804" s="19">
        <f>_xlfn.XLOOKUP(T_Youtuber3[[#This Row],[CtrID]],T_Country[CtID],T_Country[Population])</f>
        <v>328000000</v>
      </c>
      <c r="W804" s="15" cm="1">
        <f t="array" ref="W804">_xlfn._xlws.FILTER(T_Country[Unemployment rate],T_Country[CtID]=T_Youtuber3[[#This Row],[CtrID]])</f>
        <v>14.7</v>
      </c>
      <c r="X804" s="15">
        <f>_xlfn.XLOOKUP(T_Youtuber3[[#This Row],[CtrID]],T_Country[CtID],T_Country[Urban_population])</f>
        <v>271000000</v>
      </c>
      <c r="Y804" s="15">
        <f>_xlfn.XLOOKUP(T_Youtuber3[[#This Row],[CtrID]],T_Country[CtID],T_Country[Latitude])</f>
        <v>37.090240000000001</v>
      </c>
      <c r="Z804" s="15">
        <f>_xlfn.XLOOKUP(T_Youtuber3[[#This Row],[CtrID]],T_Country[CtID],T_Country[Longitude])</f>
        <v>-95.712900000000005</v>
      </c>
    </row>
    <row r="805" spans="1:26">
      <c r="A805" s="15">
        <v>804</v>
      </c>
      <c r="B805" s="15" t="s">
        <v>1197</v>
      </c>
      <c r="C805" s="15">
        <v>13000000</v>
      </c>
      <c r="D805" s="16">
        <v>4640000000</v>
      </c>
      <c r="E805" s="17">
        <v>2</v>
      </c>
      <c r="F805" s="15">
        <v>612</v>
      </c>
      <c r="G805" s="15">
        <v>49</v>
      </c>
      <c r="H805" s="15">
        <v>1557</v>
      </c>
      <c r="I805" s="15">
        <v>170</v>
      </c>
      <c r="J805" s="15">
        <v>57</v>
      </c>
      <c r="K805" s="15">
        <v>42412000</v>
      </c>
      <c r="L805" s="15">
        <v>0</v>
      </c>
      <c r="M805" s="15">
        <v>0</v>
      </c>
      <c r="N805" s="15">
        <v>0</v>
      </c>
      <c r="O805" s="15">
        <v>0</v>
      </c>
      <c r="P805" s="15" t="s">
        <v>39</v>
      </c>
      <c r="Q805" s="18">
        <v>41145</v>
      </c>
      <c r="R805" s="15" t="str">
        <f>INDEX(T_Category[category],MATCH(T_Youtuber3[[#This Row],[CatID]],T_Category[CatID],1))</f>
        <v>Comedy</v>
      </c>
      <c r="S805" s="15" t="str">
        <f>VLOOKUP(T_Youtuber3[[#This Row],[CtrID]],T_Country[#Data],2,1)</f>
        <v>United States</v>
      </c>
      <c r="T805" s="15" t="str">
        <f>VLOOKUP(T_Youtuber3[[#This Row],[CtrID]],T_Country[#Data],3,0)</f>
        <v>US</v>
      </c>
      <c r="U805" s="15">
        <f>INDEX(T_Country[Gross tertiary education enrollment (%)],MATCH(T_Youtuber3[[#This Row],[CtrID]],T_Country[CtID],0))</f>
        <v>88.2</v>
      </c>
      <c r="V805" s="19">
        <f>_xlfn.XLOOKUP(T_Youtuber3[[#This Row],[CtrID]],T_Country[CtID],T_Country[Population])</f>
        <v>328000000</v>
      </c>
      <c r="W805" s="15" cm="1">
        <f t="array" ref="W805">_xlfn._xlws.FILTER(T_Country[Unemployment rate],T_Country[CtID]=T_Youtuber3[[#This Row],[CtrID]])</f>
        <v>14.7</v>
      </c>
      <c r="X805" s="15">
        <f>_xlfn.XLOOKUP(T_Youtuber3[[#This Row],[CtrID]],T_Country[CtID],T_Country[Urban_population])</f>
        <v>271000000</v>
      </c>
      <c r="Y805" s="15">
        <f>_xlfn.XLOOKUP(T_Youtuber3[[#This Row],[CtrID]],T_Country[CtID],T_Country[Latitude])</f>
        <v>37.090240000000001</v>
      </c>
      <c r="Z805" s="15">
        <f>_xlfn.XLOOKUP(T_Youtuber3[[#This Row],[CtrID]],T_Country[CtID],T_Country[Longitude])</f>
        <v>-95.712900000000005</v>
      </c>
    </row>
    <row r="806" spans="1:26">
      <c r="A806" s="15">
        <v>805</v>
      </c>
      <c r="B806" s="15" t="s">
        <v>404</v>
      </c>
      <c r="C806" s="15">
        <v>25200000</v>
      </c>
      <c r="D806" s="16">
        <v>10400000000</v>
      </c>
      <c r="E806" s="17">
        <v>11</v>
      </c>
      <c r="F806" s="15">
        <v>51129</v>
      </c>
      <c r="G806" s="15">
        <v>19</v>
      </c>
      <c r="H806" s="15">
        <v>408</v>
      </c>
      <c r="I806" s="15">
        <v>52</v>
      </c>
      <c r="J806" s="15">
        <v>6</v>
      </c>
      <c r="K806" s="16">
        <v>274000000</v>
      </c>
      <c r="L806" s="15">
        <v>68500</v>
      </c>
      <c r="M806" s="15">
        <v>1100000</v>
      </c>
      <c r="N806" s="15">
        <v>821800</v>
      </c>
      <c r="O806" s="15">
        <v>13100000</v>
      </c>
      <c r="P806" s="15">
        <v>300000</v>
      </c>
      <c r="Q806" s="18">
        <v>42086</v>
      </c>
      <c r="R806" s="15" t="str">
        <f>INDEX(T_Category[category],MATCH(T_Youtuber3[[#This Row],[CatID]],T_Category[CatID],1))</f>
        <v>News &amp; Politics</v>
      </c>
      <c r="S806" s="15" t="str">
        <f>VLOOKUP(T_Youtuber3[[#This Row],[CtrID]],T_Country[#Data],2,1)</f>
        <v>India</v>
      </c>
      <c r="T806" s="15" t="str">
        <f>VLOOKUP(T_Youtuber3[[#This Row],[CtrID]],T_Country[#Data],3,0)</f>
        <v>IN</v>
      </c>
      <c r="U806" s="15">
        <f>INDEX(T_Country[Gross tertiary education enrollment (%)],MATCH(T_Youtuber3[[#This Row],[CtrID]],T_Country[CtID],0))</f>
        <v>28.1</v>
      </c>
      <c r="V806" s="19">
        <f>_xlfn.XLOOKUP(T_Youtuber3[[#This Row],[CtrID]],T_Country[CtID],T_Country[Population])</f>
        <v>1370000000</v>
      </c>
      <c r="W806" s="15" cm="1">
        <f t="array" ref="W806">_xlfn._xlws.FILTER(T_Country[Unemployment rate],T_Country[CtID]=T_Youtuber3[[#This Row],[CtrID]])</f>
        <v>5.36</v>
      </c>
      <c r="X806" s="15">
        <f>_xlfn.XLOOKUP(T_Youtuber3[[#This Row],[CtrID]],T_Country[CtID],T_Country[Urban_population])</f>
        <v>471000000</v>
      </c>
      <c r="Y806" s="15">
        <f>_xlfn.XLOOKUP(T_Youtuber3[[#This Row],[CtrID]],T_Country[CtID],T_Country[Latitude])</f>
        <v>20.593679999999999</v>
      </c>
      <c r="Z806" s="15">
        <f>_xlfn.XLOOKUP(T_Youtuber3[[#This Row],[CtrID]],T_Country[CtID],T_Country[Longitude])</f>
        <v>78.962879999999998</v>
      </c>
    </row>
    <row r="807" spans="1:26">
      <c r="A807" s="15">
        <v>806</v>
      </c>
      <c r="B807" s="15" t="s">
        <v>332</v>
      </c>
      <c r="C807" s="15">
        <v>28400000</v>
      </c>
      <c r="D807" s="16">
        <v>9960000000</v>
      </c>
      <c r="E807" s="17">
        <v>4</v>
      </c>
      <c r="F807" s="15">
        <v>5809</v>
      </c>
      <c r="G807" s="15">
        <v>49</v>
      </c>
      <c r="H807" s="15">
        <v>445</v>
      </c>
      <c r="I807" s="15">
        <v>53</v>
      </c>
      <c r="J807" s="15">
        <v>49</v>
      </c>
      <c r="K807" s="15">
        <v>26435000</v>
      </c>
      <c r="L807" s="15">
        <v>6600</v>
      </c>
      <c r="M807" s="15">
        <v>105700</v>
      </c>
      <c r="N807" s="15">
        <v>79300</v>
      </c>
      <c r="O807" s="15">
        <v>1300000</v>
      </c>
      <c r="P807" s="15" t="s">
        <v>39</v>
      </c>
      <c r="Q807" s="18">
        <v>39042</v>
      </c>
      <c r="R807" s="15" t="str">
        <f>INDEX(T_Category[category],MATCH(T_Youtuber3[[#This Row],[CatID]],T_Category[CatID],1))</f>
        <v>Entertainment</v>
      </c>
      <c r="S807" s="15" t="str">
        <f>VLOOKUP(T_Youtuber3[[#This Row],[CtrID]],T_Country[#Data],2,1)</f>
        <v>United States</v>
      </c>
      <c r="T807" s="15" t="str">
        <f>VLOOKUP(T_Youtuber3[[#This Row],[CtrID]],T_Country[#Data],3,0)</f>
        <v>US</v>
      </c>
      <c r="U807" s="15">
        <f>INDEX(T_Country[Gross tertiary education enrollment (%)],MATCH(T_Youtuber3[[#This Row],[CtrID]],T_Country[CtID],0))</f>
        <v>88.2</v>
      </c>
      <c r="V807" s="19">
        <f>_xlfn.XLOOKUP(T_Youtuber3[[#This Row],[CtrID]],T_Country[CtID],T_Country[Population])</f>
        <v>328000000</v>
      </c>
      <c r="W807" s="15" cm="1">
        <f t="array" ref="W807">_xlfn._xlws.FILTER(T_Country[Unemployment rate],T_Country[CtID]=T_Youtuber3[[#This Row],[CtrID]])</f>
        <v>14.7</v>
      </c>
      <c r="X807" s="15">
        <f>_xlfn.XLOOKUP(T_Youtuber3[[#This Row],[CtrID]],T_Country[CtID],T_Country[Urban_population])</f>
        <v>271000000</v>
      </c>
      <c r="Y807" s="15">
        <f>_xlfn.XLOOKUP(T_Youtuber3[[#This Row],[CtrID]],T_Country[CtID],T_Country[Latitude])</f>
        <v>37.090240000000001</v>
      </c>
      <c r="Z807" s="15">
        <f>_xlfn.XLOOKUP(T_Youtuber3[[#This Row],[CtrID]],T_Country[CtID],T_Country[Longitude])</f>
        <v>-95.712900000000005</v>
      </c>
    </row>
    <row r="808" spans="1:26">
      <c r="A808" s="15">
        <v>807</v>
      </c>
      <c r="B808" s="15" t="s">
        <v>894</v>
      </c>
      <c r="C808" s="15">
        <v>15200000</v>
      </c>
      <c r="D808" s="16">
        <v>4500000000</v>
      </c>
      <c r="E808" s="17">
        <v>2</v>
      </c>
      <c r="F808" s="15">
        <v>106</v>
      </c>
      <c r="G808" s="15">
        <v>19</v>
      </c>
      <c r="H808" s="15">
        <v>1593</v>
      </c>
      <c r="I808" s="15">
        <v>102</v>
      </c>
      <c r="J808" s="15">
        <v>28</v>
      </c>
      <c r="K808" s="15">
        <v>98329000</v>
      </c>
      <c r="L808" s="15">
        <v>24600</v>
      </c>
      <c r="M808" s="15">
        <v>393300</v>
      </c>
      <c r="N808" s="15">
        <v>295000</v>
      </c>
      <c r="O808" s="15">
        <v>4700000</v>
      </c>
      <c r="P808" s="15">
        <v>200000</v>
      </c>
      <c r="Q808" s="18">
        <v>42077</v>
      </c>
      <c r="R808" s="15" t="str">
        <f>INDEX(T_Category[category],MATCH(T_Youtuber3[[#This Row],[CatID]],T_Category[CatID],1))</f>
        <v>Comedy</v>
      </c>
      <c r="S808" s="15" t="str">
        <f>VLOOKUP(T_Youtuber3[[#This Row],[CtrID]],T_Country[#Data],2,1)</f>
        <v>India</v>
      </c>
      <c r="T808" s="15" t="str">
        <f>VLOOKUP(T_Youtuber3[[#This Row],[CtrID]],T_Country[#Data],3,0)</f>
        <v>IN</v>
      </c>
      <c r="U808" s="15">
        <f>INDEX(T_Country[Gross tertiary education enrollment (%)],MATCH(T_Youtuber3[[#This Row],[CtrID]],T_Country[CtID],0))</f>
        <v>28.1</v>
      </c>
      <c r="V808" s="19">
        <f>_xlfn.XLOOKUP(T_Youtuber3[[#This Row],[CtrID]],T_Country[CtID],T_Country[Population])</f>
        <v>1370000000</v>
      </c>
      <c r="W808" s="15" cm="1">
        <f t="array" ref="W808">_xlfn._xlws.FILTER(T_Country[Unemployment rate],T_Country[CtID]=T_Youtuber3[[#This Row],[CtrID]])</f>
        <v>5.36</v>
      </c>
      <c r="X808" s="15">
        <f>_xlfn.XLOOKUP(T_Youtuber3[[#This Row],[CtrID]],T_Country[CtID],T_Country[Urban_population])</f>
        <v>471000000</v>
      </c>
      <c r="Y808" s="15">
        <f>_xlfn.XLOOKUP(T_Youtuber3[[#This Row],[CtrID]],T_Country[CtID],T_Country[Latitude])</f>
        <v>20.593679999999999</v>
      </c>
      <c r="Z808" s="15">
        <f>_xlfn.XLOOKUP(T_Youtuber3[[#This Row],[CtrID]],T_Country[CtID],T_Country[Longitude])</f>
        <v>78.962879999999998</v>
      </c>
    </row>
    <row r="809" spans="1:26">
      <c r="A809" s="15">
        <v>808</v>
      </c>
      <c r="B809" s="15" t="s">
        <v>1136</v>
      </c>
      <c r="C809" s="15">
        <v>13400000</v>
      </c>
      <c r="D809" s="16">
        <v>4310000000</v>
      </c>
      <c r="E809" s="17">
        <v>13</v>
      </c>
      <c r="F809" s="15">
        <v>96</v>
      </c>
      <c r="G809" s="15">
        <v>49</v>
      </c>
      <c r="H809" s="15">
        <v>3846885</v>
      </c>
      <c r="I809" s="15">
        <v>7615</v>
      </c>
      <c r="J809" s="15">
        <v>4466</v>
      </c>
      <c r="K809" s="15">
        <v>3</v>
      </c>
      <c r="L809" s="15">
        <v>0</v>
      </c>
      <c r="M809" s="15">
        <v>0.01</v>
      </c>
      <c r="N809" s="15">
        <v>0.01</v>
      </c>
      <c r="O809" s="15">
        <v>0.14000000000000001</v>
      </c>
      <c r="P809" s="15">
        <v>1</v>
      </c>
      <c r="Q809" s="18">
        <v>38734</v>
      </c>
      <c r="R809" s="15" t="str">
        <f>INDEX(T_Category[category],MATCH(T_Youtuber3[[#This Row],[CatID]],T_Category[CatID],1))</f>
        <v>People &amp; Blogs</v>
      </c>
      <c r="S809" s="15" t="str">
        <f>VLOOKUP(T_Youtuber3[[#This Row],[CtrID]],T_Country[#Data],2,1)</f>
        <v>United States</v>
      </c>
      <c r="T809" s="15" t="str">
        <f>VLOOKUP(T_Youtuber3[[#This Row],[CtrID]],T_Country[#Data],3,0)</f>
        <v>US</v>
      </c>
      <c r="U809" s="15">
        <f>INDEX(T_Country[Gross tertiary education enrollment (%)],MATCH(T_Youtuber3[[#This Row],[CtrID]],T_Country[CtID],0))</f>
        <v>88.2</v>
      </c>
      <c r="V809" s="19">
        <f>_xlfn.XLOOKUP(T_Youtuber3[[#This Row],[CtrID]],T_Country[CtID],T_Country[Population])</f>
        <v>328000000</v>
      </c>
      <c r="W809" s="15" cm="1">
        <f t="array" ref="W809">_xlfn._xlws.FILTER(T_Country[Unemployment rate],T_Country[CtID]=T_Youtuber3[[#This Row],[CtrID]])</f>
        <v>14.7</v>
      </c>
      <c r="X809" s="15">
        <f>_xlfn.XLOOKUP(T_Youtuber3[[#This Row],[CtrID]],T_Country[CtID],T_Country[Urban_population])</f>
        <v>271000000</v>
      </c>
      <c r="Y809" s="15">
        <f>_xlfn.XLOOKUP(T_Youtuber3[[#This Row],[CtrID]],T_Country[CtID],T_Country[Latitude])</f>
        <v>37.090240000000001</v>
      </c>
      <c r="Z809" s="15">
        <f>_xlfn.XLOOKUP(T_Youtuber3[[#This Row],[CtrID]],T_Country[CtID],T_Country[Longitude])</f>
        <v>-95.712900000000005</v>
      </c>
    </row>
    <row r="810" spans="1:26">
      <c r="A810" s="15">
        <v>809</v>
      </c>
      <c r="B810" s="15" t="s">
        <v>526</v>
      </c>
      <c r="C810" s="15">
        <v>21300000</v>
      </c>
      <c r="D810" s="16">
        <v>6270000000</v>
      </c>
      <c r="E810" s="17">
        <v>13</v>
      </c>
      <c r="F810" s="15">
        <v>733</v>
      </c>
      <c r="G810" s="15">
        <v>49</v>
      </c>
      <c r="H810" s="15">
        <v>982</v>
      </c>
      <c r="I810" s="15">
        <v>98</v>
      </c>
      <c r="J810" s="15">
        <v>15</v>
      </c>
      <c r="K810" s="16">
        <v>160000000</v>
      </c>
      <c r="L810" s="15">
        <v>40100</v>
      </c>
      <c r="M810" s="15">
        <v>640900</v>
      </c>
      <c r="N810" s="15">
        <v>480700</v>
      </c>
      <c r="O810" s="15">
        <v>7700000</v>
      </c>
      <c r="P810" s="15">
        <v>200000</v>
      </c>
      <c r="Q810" s="18">
        <v>42838</v>
      </c>
      <c r="R810" s="15" t="str">
        <f>INDEX(T_Category[category],MATCH(T_Youtuber3[[#This Row],[CatID]],T_Category[CatID],1))</f>
        <v>People &amp; Blogs</v>
      </c>
      <c r="S810" s="15" t="str">
        <f>VLOOKUP(T_Youtuber3[[#This Row],[CtrID]],T_Country[#Data],2,1)</f>
        <v>United States</v>
      </c>
      <c r="T810" s="15" t="str">
        <f>VLOOKUP(T_Youtuber3[[#This Row],[CtrID]],T_Country[#Data],3,0)</f>
        <v>US</v>
      </c>
      <c r="U810" s="15">
        <f>INDEX(T_Country[Gross tertiary education enrollment (%)],MATCH(T_Youtuber3[[#This Row],[CtrID]],T_Country[CtID],0))</f>
        <v>88.2</v>
      </c>
      <c r="V810" s="19">
        <f>_xlfn.XLOOKUP(T_Youtuber3[[#This Row],[CtrID]],T_Country[CtID],T_Country[Population])</f>
        <v>328000000</v>
      </c>
      <c r="W810" s="15" cm="1">
        <f t="array" ref="W810">_xlfn._xlws.FILTER(T_Country[Unemployment rate],T_Country[CtID]=T_Youtuber3[[#This Row],[CtrID]])</f>
        <v>14.7</v>
      </c>
      <c r="X810" s="15">
        <f>_xlfn.XLOOKUP(T_Youtuber3[[#This Row],[CtrID]],T_Country[CtID],T_Country[Urban_population])</f>
        <v>271000000</v>
      </c>
      <c r="Y810" s="15">
        <f>_xlfn.XLOOKUP(T_Youtuber3[[#This Row],[CtrID]],T_Country[CtID],T_Country[Latitude])</f>
        <v>37.090240000000001</v>
      </c>
      <c r="Z810" s="15">
        <f>_xlfn.XLOOKUP(T_Youtuber3[[#This Row],[CtrID]],T_Country[CtID],T_Country[Longitude])</f>
        <v>-95.712900000000005</v>
      </c>
    </row>
    <row r="811" spans="1:26">
      <c r="A811" s="15">
        <v>810</v>
      </c>
      <c r="B811" s="15" t="s">
        <v>1208</v>
      </c>
      <c r="C811" s="15">
        <v>12900000</v>
      </c>
      <c r="D811" s="16">
        <v>2850000000</v>
      </c>
      <c r="E811" s="17">
        <v>3</v>
      </c>
      <c r="F811" s="15">
        <v>2337</v>
      </c>
      <c r="G811" s="15">
        <v>20</v>
      </c>
      <c r="H811" s="15">
        <v>3109</v>
      </c>
      <c r="I811" s="15">
        <v>32</v>
      </c>
      <c r="J811" s="15">
        <v>167</v>
      </c>
      <c r="K811" s="15">
        <v>837700</v>
      </c>
      <c r="L811" s="15">
        <v>209</v>
      </c>
      <c r="M811" s="15">
        <v>3400</v>
      </c>
      <c r="N811" s="15">
        <v>2500</v>
      </c>
      <c r="O811" s="15">
        <v>40200</v>
      </c>
      <c r="P811" s="15" t="s">
        <v>39</v>
      </c>
      <c r="Q811" s="18">
        <v>42669</v>
      </c>
      <c r="R811" s="15" t="str">
        <f>INDEX(T_Category[category],MATCH(T_Youtuber3[[#This Row],[CatID]],T_Category[CatID],1))</f>
        <v>Education</v>
      </c>
      <c r="S811" s="15" t="str">
        <f>VLOOKUP(T_Youtuber3[[#This Row],[CtrID]],T_Country[#Data],2,1)</f>
        <v>Indonesia</v>
      </c>
      <c r="T811" s="15" t="str">
        <f>VLOOKUP(T_Youtuber3[[#This Row],[CtrID]],T_Country[#Data],3,0)</f>
        <v>ID</v>
      </c>
      <c r="U811" s="15">
        <f>INDEX(T_Country[Gross tertiary education enrollment (%)],MATCH(T_Youtuber3[[#This Row],[CtrID]],T_Country[CtID],0))</f>
        <v>36.299999999999997</v>
      </c>
      <c r="V811" s="19">
        <f>_xlfn.XLOOKUP(T_Youtuber3[[#This Row],[CtrID]],T_Country[CtID],T_Country[Population])</f>
        <v>270000000</v>
      </c>
      <c r="W811" s="15" cm="1">
        <f t="array" ref="W811">_xlfn._xlws.FILTER(T_Country[Unemployment rate],T_Country[CtID]=T_Youtuber3[[#This Row],[CtrID]])</f>
        <v>4.6900000000000004</v>
      </c>
      <c r="X811" s="15">
        <f>_xlfn.XLOOKUP(T_Youtuber3[[#This Row],[CtrID]],T_Country[CtID],T_Country[Urban_population])</f>
        <v>152000000</v>
      </c>
      <c r="Y811" s="15">
        <f>_xlfn.XLOOKUP(T_Youtuber3[[#This Row],[CtrID]],T_Country[CtID],T_Country[Latitude])</f>
        <v>-0.78927999999999998</v>
      </c>
      <c r="Z811" s="15">
        <f>_xlfn.XLOOKUP(T_Youtuber3[[#This Row],[CtrID]],T_Country[CtID],T_Country[Longitude])</f>
        <v>113.9213</v>
      </c>
    </row>
    <row r="812" spans="1:26">
      <c r="A812" s="15">
        <v>811</v>
      </c>
      <c r="B812" s="15" t="s">
        <v>970</v>
      </c>
      <c r="C812" s="15">
        <v>14700000</v>
      </c>
      <c r="D812" s="16">
        <v>2470000000</v>
      </c>
      <c r="E812" s="17">
        <v>4</v>
      </c>
      <c r="F812" s="15">
        <v>317</v>
      </c>
      <c r="G812" s="15">
        <v>49</v>
      </c>
      <c r="H812" s="15">
        <v>3746</v>
      </c>
      <c r="I812" s="15">
        <v>154</v>
      </c>
      <c r="J812" s="15">
        <v>36</v>
      </c>
      <c r="K812" s="15">
        <v>18978000</v>
      </c>
      <c r="L812" s="15">
        <v>4700</v>
      </c>
      <c r="M812" s="15">
        <v>75900</v>
      </c>
      <c r="N812" s="15">
        <v>56900</v>
      </c>
      <c r="O812" s="15">
        <v>911000</v>
      </c>
      <c r="P812" s="15" t="s">
        <v>39</v>
      </c>
      <c r="Q812" s="18">
        <v>40405</v>
      </c>
      <c r="R812" s="15" t="str">
        <f>INDEX(T_Category[category],MATCH(T_Youtuber3[[#This Row],[CatID]],T_Category[CatID],1))</f>
        <v>Entertainment</v>
      </c>
      <c r="S812" s="15" t="str">
        <f>VLOOKUP(T_Youtuber3[[#This Row],[CtrID]],T_Country[#Data],2,1)</f>
        <v>United States</v>
      </c>
      <c r="T812" s="15" t="str">
        <f>VLOOKUP(T_Youtuber3[[#This Row],[CtrID]],T_Country[#Data],3,0)</f>
        <v>US</v>
      </c>
      <c r="U812" s="15">
        <f>INDEX(T_Country[Gross tertiary education enrollment (%)],MATCH(T_Youtuber3[[#This Row],[CtrID]],T_Country[CtID],0))</f>
        <v>88.2</v>
      </c>
      <c r="V812" s="19">
        <f>_xlfn.XLOOKUP(T_Youtuber3[[#This Row],[CtrID]],T_Country[CtID],T_Country[Population])</f>
        <v>328000000</v>
      </c>
      <c r="W812" s="15" cm="1">
        <f t="array" ref="W812">_xlfn._xlws.FILTER(T_Country[Unemployment rate],T_Country[CtID]=T_Youtuber3[[#This Row],[CtrID]])</f>
        <v>14.7</v>
      </c>
      <c r="X812" s="15">
        <f>_xlfn.XLOOKUP(T_Youtuber3[[#This Row],[CtrID]],T_Country[CtID],T_Country[Urban_population])</f>
        <v>271000000</v>
      </c>
      <c r="Y812" s="15">
        <f>_xlfn.XLOOKUP(T_Youtuber3[[#This Row],[CtrID]],T_Country[CtID],T_Country[Latitude])</f>
        <v>37.090240000000001</v>
      </c>
      <c r="Z812" s="15">
        <f>_xlfn.XLOOKUP(T_Youtuber3[[#This Row],[CtrID]],T_Country[CtID],T_Country[Longitude])</f>
        <v>-95.712900000000005</v>
      </c>
    </row>
    <row r="813" spans="1:26">
      <c r="A813" s="15">
        <v>812</v>
      </c>
      <c r="B813" s="15" t="s">
        <v>289</v>
      </c>
      <c r="C813" s="15">
        <v>31200000</v>
      </c>
      <c r="D813" s="16">
        <v>17100000000</v>
      </c>
      <c r="E813" s="17">
        <v>2</v>
      </c>
      <c r="F813" s="15">
        <v>8976</v>
      </c>
      <c r="G813" s="15">
        <v>49</v>
      </c>
      <c r="H813" s="15">
        <v>166</v>
      </c>
      <c r="I813" s="15">
        <v>44</v>
      </c>
      <c r="J813" s="15">
        <v>6</v>
      </c>
      <c r="K813" s="15">
        <v>22511000</v>
      </c>
      <c r="L813" s="15">
        <v>0</v>
      </c>
      <c r="M813" s="15">
        <v>0</v>
      </c>
      <c r="N813" s="15">
        <v>0</v>
      </c>
      <c r="O813" s="15">
        <v>0</v>
      </c>
      <c r="P813" s="15">
        <v>100000</v>
      </c>
      <c r="Q813" s="18">
        <v>38725</v>
      </c>
      <c r="R813" s="15" t="str">
        <f>INDEX(T_Category[category],MATCH(T_Youtuber3[[#This Row],[CatID]],T_Category[CatID],1))</f>
        <v>Comedy</v>
      </c>
      <c r="S813" s="15" t="str">
        <f>VLOOKUP(T_Youtuber3[[#This Row],[CtrID]],T_Country[#Data],2,1)</f>
        <v>United States</v>
      </c>
      <c r="T813" s="15" t="str">
        <f>VLOOKUP(T_Youtuber3[[#This Row],[CtrID]],T_Country[#Data],3,0)</f>
        <v>US</v>
      </c>
      <c r="U813" s="15">
        <f>INDEX(T_Country[Gross tertiary education enrollment (%)],MATCH(T_Youtuber3[[#This Row],[CtrID]],T_Country[CtID],0))</f>
        <v>88.2</v>
      </c>
      <c r="V813" s="19">
        <f>_xlfn.XLOOKUP(T_Youtuber3[[#This Row],[CtrID]],T_Country[CtID],T_Country[Population])</f>
        <v>328000000</v>
      </c>
      <c r="W813" s="15" cm="1">
        <f t="array" ref="W813">_xlfn._xlws.FILTER(T_Country[Unemployment rate],T_Country[CtID]=T_Youtuber3[[#This Row],[CtrID]])</f>
        <v>14.7</v>
      </c>
      <c r="X813" s="15">
        <f>_xlfn.XLOOKUP(T_Youtuber3[[#This Row],[CtrID]],T_Country[CtID],T_Country[Urban_population])</f>
        <v>271000000</v>
      </c>
      <c r="Y813" s="15">
        <f>_xlfn.XLOOKUP(T_Youtuber3[[#This Row],[CtrID]],T_Country[CtID],T_Country[Latitude])</f>
        <v>37.090240000000001</v>
      </c>
      <c r="Z813" s="15">
        <f>_xlfn.XLOOKUP(T_Youtuber3[[#This Row],[CtrID]],T_Country[CtID],T_Country[Longitude])</f>
        <v>-95.712900000000005</v>
      </c>
    </row>
    <row r="814" spans="1:26">
      <c r="A814" s="15">
        <v>813</v>
      </c>
      <c r="B814" s="15" t="s">
        <v>1099</v>
      </c>
      <c r="C814" s="15">
        <v>13700000</v>
      </c>
      <c r="D814" s="16">
        <v>9600000000</v>
      </c>
      <c r="E814" s="17">
        <v>2</v>
      </c>
      <c r="F814" s="15">
        <v>1040</v>
      </c>
      <c r="G814" s="15">
        <v>19</v>
      </c>
      <c r="H814" s="15">
        <v>487</v>
      </c>
      <c r="I814" s="15">
        <v>113</v>
      </c>
      <c r="J814" s="15">
        <v>36</v>
      </c>
      <c r="K814" s="16">
        <v>379000000</v>
      </c>
      <c r="L814" s="15">
        <v>94800</v>
      </c>
      <c r="M814" s="15">
        <v>1500000</v>
      </c>
      <c r="N814" s="15">
        <v>1100000</v>
      </c>
      <c r="O814" s="15">
        <v>18200000</v>
      </c>
      <c r="P814" s="15">
        <v>600000</v>
      </c>
      <c r="Q814" s="18">
        <v>44423</v>
      </c>
      <c r="R814" s="15" t="str">
        <f>INDEX(T_Category[category],MATCH(T_Youtuber3[[#This Row],[CatID]],T_Category[CatID],1))</f>
        <v>Comedy</v>
      </c>
      <c r="S814" s="15" t="str">
        <f>VLOOKUP(T_Youtuber3[[#This Row],[CtrID]],T_Country[#Data],2,1)</f>
        <v>India</v>
      </c>
      <c r="T814" s="15" t="str">
        <f>VLOOKUP(T_Youtuber3[[#This Row],[CtrID]],T_Country[#Data],3,0)</f>
        <v>IN</v>
      </c>
      <c r="U814" s="15">
        <f>INDEX(T_Country[Gross tertiary education enrollment (%)],MATCH(T_Youtuber3[[#This Row],[CtrID]],T_Country[CtID],0))</f>
        <v>28.1</v>
      </c>
      <c r="V814" s="19">
        <f>_xlfn.XLOOKUP(T_Youtuber3[[#This Row],[CtrID]],T_Country[CtID],T_Country[Population])</f>
        <v>1370000000</v>
      </c>
      <c r="W814" s="15" cm="1">
        <f t="array" ref="W814">_xlfn._xlws.FILTER(T_Country[Unemployment rate],T_Country[CtID]=T_Youtuber3[[#This Row],[CtrID]])</f>
        <v>5.36</v>
      </c>
      <c r="X814" s="15">
        <f>_xlfn.XLOOKUP(T_Youtuber3[[#This Row],[CtrID]],T_Country[CtID],T_Country[Urban_population])</f>
        <v>471000000</v>
      </c>
      <c r="Y814" s="15">
        <f>_xlfn.XLOOKUP(T_Youtuber3[[#This Row],[CtrID]],T_Country[CtID],T_Country[Latitude])</f>
        <v>20.593679999999999</v>
      </c>
      <c r="Z814" s="15">
        <f>_xlfn.XLOOKUP(T_Youtuber3[[#This Row],[CtrID]],T_Country[CtID],T_Country[Longitude])</f>
        <v>78.962879999999998</v>
      </c>
    </row>
    <row r="815" spans="1:26">
      <c r="A815" s="15">
        <v>814</v>
      </c>
      <c r="B815" s="15" t="s">
        <v>265</v>
      </c>
      <c r="C815" s="15">
        <v>32600000</v>
      </c>
      <c r="D815" s="16">
        <v>23400000000</v>
      </c>
      <c r="E815" s="17">
        <v>9</v>
      </c>
      <c r="F815" s="15">
        <v>169</v>
      </c>
      <c r="G815" s="15">
        <v>8</v>
      </c>
      <c r="H815" s="15">
        <v>85</v>
      </c>
      <c r="I815" s="15">
        <v>3</v>
      </c>
      <c r="J815" s="15">
        <v>45</v>
      </c>
      <c r="K815" s="16">
        <v>374000000</v>
      </c>
      <c r="L815" s="15">
        <v>93500</v>
      </c>
      <c r="M815" s="15">
        <v>1500000</v>
      </c>
      <c r="N815" s="15">
        <v>1100000</v>
      </c>
      <c r="O815" s="15">
        <v>17900000</v>
      </c>
      <c r="P815" s="15">
        <v>200000</v>
      </c>
      <c r="Q815" s="18">
        <v>40599</v>
      </c>
      <c r="R815" s="15" t="str">
        <f>INDEX(T_Category[category],MATCH(T_Youtuber3[[#This Row],[CatID]],T_Category[CatID],1))</f>
        <v>Music</v>
      </c>
      <c r="S815" s="15" t="str">
        <f>VLOOKUP(T_Youtuber3[[#This Row],[CtrID]],T_Country[#Data],2,1)</f>
        <v>Canada</v>
      </c>
      <c r="T815" s="15" t="str">
        <f>VLOOKUP(T_Youtuber3[[#This Row],[CtrID]],T_Country[#Data],3,0)</f>
        <v>CA</v>
      </c>
      <c r="U815" s="15">
        <f>INDEX(T_Country[Gross tertiary education enrollment (%)],MATCH(T_Youtuber3[[#This Row],[CtrID]],T_Country[CtID],0))</f>
        <v>68.900000000000006</v>
      </c>
      <c r="V815" s="19">
        <f>_xlfn.XLOOKUP(T_Youtuber3[[#This Row],[CtrID]],T_Country[CtID],T_Country[Population])</f>
        <v>36991981</v>
      </c>
      <c r="W815" s="15" cm="1">
        <f t="array" ref="W815">_xlfn._xlws.FILTER(T_Country[Unemployment rate],T_Country[CtID]=T_Youtuber3[[#This Row],[CtrID]])</f>
        <v>5.56</v>
      </c>
      <c r="X815" s="15">
        <f>_xlfn.XLOOKUP(T_Youtuber3[[#This Row],[CtrID]],T_Country[CtID],T_Country[Urban_population])</f>
        <v>30628482</v>
      </c>
      <c r="Y815" s="15">
        <f>_xlfn.XLOOKUP(T_Youtuber3[[#This Row],[CtrID]],T_Country[CtID],T_Country[Latitude])</f>
        <v>56.130369999999999</v>
      </c>
      <c r="Z815" s="15">
        <f>_xlfn.XLOOKUP(T_Youtuber3[[#This Row],[CtrID]],T_Country[CtID],T_Country[Longitude])</f>
        <v>-106.34699999999999</v>
      </c>
    </row>
    <row r="816" spans="1:26">
      <c r="A816" s="15">
        <v>815</v>
      </c>
      <c r="B816" s="15" t="s">
        <v>1128</v>
      </c>
      <c r="C816" s="15">
        <v>13400000</v>
      </c>
      <c r="D816" s="16">
        <v>2140000000</v>
      </c>
      <c r="E816" s="17">
        <v>13</v>
      </c>
      <c r="F816" s="15">
        <v>1028</v>
      </c>
      <c r="G816" s="15">
        <v>19</v>
      </c>
      <c r="H816" s="15">
        <v>4540</v>
      </c>
      <c r="I816" s="15">
        <v>116</v>
      </c>
      <c r="J816" s="15">
        <v>53</v>
      </c>
      <c r="K816" s="15">
        <v>1043000</v>
      </c>
      <c r="L816" s="15">
        <v>261</v>
      </c>
      <c r="M816" s="15">
        <v>4200</v>
      </c>
      <c r="N816" s="15">
        <v>3100</v>
      </c>
      <c r="O816" s="15">
        <v>50100</v>
      </c>
      <c r="P816" s="15" t="s">
        <v>39</v>
      </c>
      <c r="Q816" s="18">
        <v>42622</v>
      </c>
      <c r="R816" s="15" t="str">
        <f>INDEX(T_Category[category],MATCH(T_Youtuber3[[#This Row],[CatID]],T_Category[CatID],1))</f>
        <v>People &amp; Blogs</v>
      </c>
      <c r="S816" s="15" t="str">
        <f>VLOOKUP(T_Youtuber3[[#This Row],[CtrID]],T_Country[#Data],2,1)</f>
        <v>India</v>
      </c>
      <c r="T816" s="15" t="str">
        <f>VLOOKUP(T_Youtuber3[[#This Row],[CtrID]],T_Country[#Data],3,0)</f>
        <v>IN</v>
      </c>
      <c r="U816" s="15">
        <f>INDEX(T_Country[Gross tertiary education enrollment (%)],MATCH(T_Youtuber3[[#This Row],[CtrID]],T_Country[CtID],0))</f>
        <v>28.1</v>
      </c>
      <c r="V816" s="19">
        <f>_xlfn.XLOOKUP(T_Youtuber3[[#This Row],[CtrID]],T_Country[CtID],T_Country[Population])</f>
        <v>1370000000</v>
      </c>
      <c r="W816" s="15" cm="1">
        <f t="array" ref="W816">_xlfn._xlws.FILTER(T_Country[Unemployment rate],T_Country[CtID]=T_Youtuber3[[#This Row],[CtrID]])</f>
        <v>5.36</v>
      </c>
      <c r="X816" s="15">
        <f>_xlfn.XLOOKUP(T_Youtuber3[[#This Row],[CtrID]],T_Country[CtID],T_Country[Urban_population])</f>
        <v>471000000</v>
      </c>
      <c r="Y816" s="15">
        <f>_xlfn.XLOOKUP(T_Youtuber3[[#This Row],[CtrID]],T_Country[CtID],T_Country[Latitude])</f>
        <v>20.593679999999999</v>
      </c>
      <c r="Z816" s="15">
        <f>_xlfn.XLOOKUP(T_Youtuber3[[#This Row],[CtrID]],T_Country[CtID],T_Country[Longitude])</f>
        <v>78.962879999999998</v>
      </c>
    </row>
    <row r="817" spans="1:26">
      <c r="A817" s="15">
        <v>816</v>
      </c>
      <c r="B817" s="15" t="s">
        <v>753</v>
      </c>
      <c r="C817" s="15">
        <v>17100000</v>
      </c>
      <c r="D817" s="16">
        <v>4450000000</v>
      </c>
      <c r="E817" s="17">
        <v>2</v>
      </c>
      <c r="F817" s="15">
        <v>498</v>
      </c>
      <c r="G817" s="15">
        <v>36</v>
      </c>
      <c r="H817" s="15">
        <v>1624</v>
      </c>
      <c r="I817" s="15">
        <v>6</v>
      </c>
      <c r="J817" s="15">
        <v>126</v>
      </c>
      <c r="K817" s="15">
        <v>37164000</v>
      </c>
      <c r="L817" s="15">
        <v>9300</v>
      </c>
      <c r="M817" s="15">
        <v>148700</v>
      </c>
      <c r="N817" s="15">
        <v>111500</v>
      </c>
      <c r="O817" s="15">
        <v>1800000</v>
      </c>
      <c r="P817" s="15">
        <v>100000</v>
      </c>
      <c r="Q817" s="18">
        <v>41064</v>
      </c>
      <c r="R817" s="15" t="str">
        <f>INDEX(T_Category[category],MATCH(T_Youtuber3[[#This Row],[CatID]],T_Category[CatID],1))</f>
        <v>Comedy</v>
      </c>
      <c r="S817" s="15" t="str">
        <f>VLOOKUP(T_Youtuber3[[#This Row],[CtrID]],T_Country[#Data],2,1)</f>
        <v>Russia</v>
      </c>
      <c r="T817" s="15" t="str">
        <f>VLOOKUP(T_Youtuber3[[#This Row],[CtrID]],T_Country[#Data],3,0)</f>
        <v>RU</v>
      </c>
      <c r="U817" s="15">
        <f>INDEX(T_Country[Gross tertiary education enrollment (%)],MATCH(T_Youtuber3[[#This Row],[CtrID]],T_Country[CtID],0))</f>
        <v>81.900000000000006</v>
      </c>
      <c r="V817" s="19">
        <f>_xlfn.XLOOKUP(T_Youtuber3[[#This Row],[CtrID]],T_Country[CtID],T_Country[Population])</f>
        <v>144000000</v>
      </c>
      <c r="W817" s="15" cm="1">
        <f t="array" ref="W817">_xlfn._xlws.FILTER(T_Country[Unemployment rate],T_Country[CtID]=T_Youtuber3[[#This Row],[CtrID]])</f>
        <v>4.59</v>
      </c>
      <c r="X817" s="15">
        <f>_xlfn.XLOOKUP(T_Youtuber3[[#This Row],[CtrID]],T_Country[CtID],T_Country[Urban_population])</f>
        <v>108000000</v>
      </c>
      <c r="Y817" s="15">
        <f>_xlfn.XLOOKUP(T_Youtuber3[[#This Row],[CtrID]],T_Country[CtID],T_Country[Latitude])</f>
        <v>61.524009999999997</v>
      </c>
      <c r="Z817" s="15">
        <f>_xlfn.XLOOKUP(T_Youtuber3[[#This Row],[CtrID]],T_Country[CtID],T_Country[Longitude])</f>
        <v>105.3188</v>
      </c>
    </row>
    <row r="818" spans="1:26">
      <c r="A818" s="15">
        <v>817</v>
      </c>
      <c r="B818" s="15" t="s">
        <v>290</v>
      </c>
      <c r="C818" s="15">
        <v>31200000</v>
      </c>
      <c r="D818" s="16">
        <v>6190000000</v>
      </c>
      <c r="E818" s="17">
        <v>4</v>
      </c>
      <c r="F818" s="15">
        <v>3027</v>
      </c>
      <c r="G818" s="15">
        <v>3</v>
      </c>
      <c r="H818" s="15">
        <v>997</v>
      </c>
      <c r="I818" s="15">
        <v>3</v>
      </c>
      <c r="J818" s="15">
        <v>12</v>
      </c>
      <c r="K818" s="16">
        <v>191000000</v>
      </c>
      <c r="L818" s="15">
        <v>47700</v>
      </c>
      <c r="M818" s="15">
        <v>762700</v>
      </c>
      <c r="N818" s="15">
        <v>572000</v>
      </c>
      <c r="O818" s="15">
        <v>9200000</v>
      </c>
      <c r="P818" s="15">
        <v>1900000</v>
      </c>
      <c r="Q818" s="18">
        <v>42052</v>
      </c>
      <c r="R818" s="15" t="str">
        <f>INDEX(T_Category[category],MATCH(T_Youtuber3[[#This Row],[CatID]],T_Category[CatID],1))</f>
        <v>Entertainment</v>
      </c>
      <c r="S818" s="15" t="str">
        <f>VLOOKUP(T_Youtuber3[[#This Row],[CtrID]],T_Country[#Data],2,1)</f>
        <v>Argentina</v>
      </c>
      <c r="T818" s="15" t="str">
        <f>VLOOKUP(T_Youtuber3[[#This Row],[CtrID]],T_Country[#Data],3,0)</f>
        <v>AR</v>
      </c>
      <c r="U818" s="15">
        <f>INDEX(T_Country[Gross tertiary education enrollment (%)],MATCH(T_Youtuber3[[#This Row],[CtrID]],T_Country[CtID],0))</f>
        <v>90</v>
      </c>
      <c r="V818" s="19">
        <f>_xlfn.XLOOKUP(T_Youtuber3[[#This Row],[CtrID]],T_Country[CtID],T_Country[Population])</f>
        <v>44938712</v>
      </c>
      <c r="W818" s="15" cm="1">
        <f t="array" ref="W818">_xlfn._xlws.FILTER(T_Country[Unemployment rate],T_Country[CtID]=T_Youtuber3[[#This Row],[CtrID]])</f>
        <v>9.7899999999999991</v>
      </c>
      <c r="X818" s="15">
        <f>_xlfn.XLOOKUP(T_Youtuber3[[#This Row],[CtrID]],T_Country[CtID],T_Country[Urban_population])</f>
        <v>41339571</v>
      </c>
      <c r="Y818" s="15">
        <f>_xlfn.XLOOKUP(T_Youtuber3[[#This Row],[CtrID]],T_Country[CtID],T_Country[Latitude])</f>
        <v>-38.4161</v>
      </c>
      <c r="Z818" s="15">
        <f>_xlfn.XLOOKUP(T_Youtuber3[[#This Row],[CtrID]],T_Country[CtID],T_Country[Longitude])</f>
        <v>-63.616700000000002</v>
      </c>
    </row>
    <row r="819" spans="1:26">
      <c r="A819" s="15">
        <v>818</v>
      </c>
      <c r="B819" s="15" t="s">
        <v>208</v>
      </c>
      <c r="C819" s="15">
        <v>38200000</v>
      </c>
      <c r="D819" s="16">
        <v>22800000000</v>
      </c>
      <c r="E819" s="17">
        <v>4</v>
      </c>
      <c r="F819" s="15">
        <v>15672</v>
      </c>
      <c r="G819" s="15">
        <v>49</v>
      </c>
      <c r="H819" s="15">
        <v>93</v>
      </c>
      <c r="I819" s="15">
        <v>26</v>
      </c>
      <c r="J819" s="15">
        <v>26</v>
      </c>
      <c r="K819" s="15">
        <v>21804000</v>
      </c>
      <c r="L819" s="15">
        <v>5500</v>
      </c>
      <c r="M819" s="15">
        <v>87200</v>
      </c>
      <c r="N819" s="15">
        <v>65400</v>
      </c>
      <c r="O819" s="15">
        <v>1000000</v>
      </c>
      <c r="P819" s="15" t="s">
        <v>39</v>
      </c>
      <c r="Q819" s="18">
        <v>39042</v>
      </c>
      <c r="R819" s="15" t="str">
        <f>INDEX(T_Category[category],MATCH(T_Youtuber3[[#This Row],[CatID]],T_Category[CatID],1))</f>
        <v>Entertainment</v>
      </c>
      <c r="S819" s="15" t="str">
        <f>VLOOKUP(T_Youtuber3[[#This Row],[CtrID]],T_Country[#Data],2,1)</f>
        <v>United States</v>
      </c>
      <c r="T819" s="15" t="str">
        <f>VLOOKUP(T_Youtuber3[[#This Row],[CtrID]],T_Country[#Data],3,0)</f>
        <v>US</v>
      </c>
      <c r="U819" s="15">
        <f>INDEX(T_Country[Gross tertiary education enrollment (%)],MATCH(T_Youtuber3[[#This Row],[CtrID]],T_Country[CtID],0))</f>
        <v>88.2</v>
      </c>
      <c r="V819" s="19">
        <f>_xlfn.XLOOKUP(T_Youtuber3[[#This Row],[CtrID]],T_Country[CtID],T_Country[Population])</f>
        <v>328000000</v>
      </c>
      <c r="W819" s="15" cm="1">
        <f t="array" ref="W819">_xlfn._xlws.FILTER(T_Country[Unemployment rate],T_Country[CtID]=T_Youtuber3[[#This Row],[CtrID]])</f>
        <v>14.7</v>
      </c>
      <c r="X819" s="15">
        <f>_xlfn.XLOOKUP(T_Youtuber3[[#This Row],[CtrID]],T_Country[CtID],T_Country[Urban_population])</f>
        <v>271000000</v>
      </c>
      <c r="Y819" s="15">
        <f>_xlfn.XLOOKUP(T_Youtuber3[[#This Row],[CtrID]],T_Country[CtID],T_Country[Latitude])</f>
        <v>37.090240000000001</v>
      </c>
      <c r="Z819" s="15">
        <f>_xlfn.XLOOKUP(T_Youtuber3[[#This Row],[CtrID]],T_Country[CtID],T_Country[Longitude])</f>
        <v>-95.712900000000005</v>
      </c>
    </row>
    <row r="820" spans="1:26">
      <c r="A820" s="15">
        <v>819</v>
      </c>
      <c r="B820" s="15" t="s">
        <v>693</v>
      </c>
      <c r="C820" s="15">
        <v>18000000</v>
      </c>
      <c r="D820" s="16">
        <v>6400000000</v>
      </c>
      <c r="E820" s="17">
        <v>6</v>
      </c>
      <c r="F820" s="15">
        <v>3566</v>
      </c>
      <c r="G820" s="15">
        <v>41</v>
      </c>
      <c r="H820" s="15">
        <v>950</v>
      </c>
      <c r="I820" s="15">
        <v>8</v>
      </c>
      <c r="J820" s="15">
        <v>34</v>
      </c>
      <c r="K820" s="15">
        <v>43830000</v>
      </c>
      <c r="L820" s="15">
        <v>11000</v>
      </c>
      <c r="M820" s="15">
        <v>175300</v>
      </c>
      <c r="N820" s="15">
        <v>131500</v>
      </c>
      <c r="O820" s="15">
        <v>2100000</v>
      </c>
      <c r="P820" s="15" t="s">
        <v>39</v>
      </c>
      <c r="Q820" s="18">
        <v>40938</v>
      </c>
      <c r="R820" s="15" t="str">
        <f>INDEX(T_Category[category],MATCH(T_Youtuber3[[#This Row],[CatID]],T_Category[CatID],1))</f>
        <v>Gaming</v>
      </c>
      <c r="S820" s="15" t="str">
        <f>VLOOKUP(T_Youtuber3[[#This Row],[CtrID]],T_Country[#Data],2,1)</f>
        <v>Spain</v>
      </c>
      <c r="T820" s="15" t="str">
        <f>VLOOKUP(T_Youtuber3[[#This Row],[CtrID]],T_Country[#Data],3,0)</f>
        <v>ES</v>
      </c>
      <c r="U820" s="15">
        <f>INDEX(T_Country[Gross tertiary education enrollment (%)],MATCH(T_Youtuber3[[#This Row],[CtrID]],T_Country[CtID],0))</f>
        <v>88.9</v>
      </c>
      <c r="V820" s="19">
        <f>_xlfn.XLOOKUP(T_Youtuber3[[#This Row],[CtrID]],T_Country[CtID],T_Country[Population])</f>
        <v>47076781</v>
      </c>
      <c r="W820" s="15" cm="1">
        <f t="array" ref="W820">_xlfn._xlws.FILTER(T_Country[Unemployment rate],T_Country[CtID]=T_Youtuber3[[#This Row],[CtrID]])</f>
        <v>13.96</v>
      </c>
      <c r="X820" s="15">
        <f>_xlfn.XLOOKUP(T_Youtuber3[[#This Row],[CtrID]],T_Country[CtID],T_Country[Urban_population])</f>
        <v>37927409</v>
      </c>
      <c r="Y820" s="15">
        <f>_xlfn.XLOOKUP(T_Youtuber3[[#This Row],[CtrID]],T_Country[CtID],T_Country[Latitude])</f>
        <v>40.46367</v>
      </c>
      <c r="Z820" s="15">
        <f>_xlfn.XLOOKUP(T_Youtuber3[[#This Row],[CtrID]],T_Country[CtID],T_Country[Longitude])</f>
        <v>-3.7492200000000002</v>
      </c>
    </row>
    <row r="821" spans="1:26">
      <c r="A821" s="15">
        <v>820</v>
      </c>
      <c r="B821" s="15" t="s">
        <v>635</v>
      </c>
      <c r="C821" s="15">
        <v>19100000</v>
      </c>
      <c r="D821" s="16">
        <v>4570000000</v>
      </c>
      <c r="E821" s="17">
        <v>2</v>
      </c>
      <c r="F821" s="15">
        <v>139</v>
      </c>
      <c r="G821" s="15">
        <v>49</v>
      </c>
      <c r="H821" s="15">
        <v>1568</v>
      </c>
      <c r="I821" s="15">
        <v>115</v>
      </c>
      <c r="J821" s="15">
        <v>23</v>
      </c>
      <c r="K821" s="15">
        <v>30986000</v>
      </c>
      <c r="L821" s="15">
        <v>7700</v>
      </c>
      <c r="M821" s="15">
        <v>123900</v>
      </c>
      <c r="N821" s="15">
        <v>93000</v>
      </c>
      <c r="O821" s="15">
        <v>1500000</v>
      </c>
      <c r="P821" s="15" t="s">
        <v>39</v>
      </c>
      <c r="Q821" s="18">
        <v>41881</v>
      </c>
      <c r="R821" s="15" t="str">
        <f>INDEX(T_Category[category],MATCH(T_Youtuber3[[#This Row],[CatID]],T_Category[CatID],1))</f>
        <v>Comedy</v>
      </c>
      <c r="S821" s="15" t="str">
        <f>VLOOKUP(T_Youtuber3[[#This Row],[CtrID]],T_Country[#Data],2,1)</f>
        <v>United States</v>
      </c>
      <c r="T821" s="15" t="str">
        <f>VLOOKUP(T_Youtuber3[[#This Row],[CtrID]],T_Country[#Data],3,0)</f>
        <v>US</v>
      </c>
      <c r="U821" s="15">
        <f>INDEX(T_Country[Gross tertiary education enrollment (%)],MATCH(T_Youtuber3[[#This Row],[CtrID]],T_Country[CtID],0))</f>
        <v>88.2</v>
      </c>
      <c r="V821" s="19">
        <f>_xlfn.XLOOKUP(T_Youtuber3[[#This Row],[CtrID]],T_Country[CtID],T_Country[Population])</f>
        <v>328000000</v>
      </c>
      <c r="W821" s="15" cm="1">
        <f t="array" ref="W821">_xlfn._xlws.FILTER(T_Country[Unemployment rate],T_Country[CtID]=T_Youtuber3[[#This Row],[CtrID]])</f>
        <v>14.7</v>
      </c>
      <c r="X821" s="15">
        <f>_xlfn.XLOOKUP(T_Youtuber3[[#This Row],[CtrID]],T_Country[CtID],T_Country[Urban_population])</f>
        <v>271000000</v>
      </c>
      <c r="Y821" s="15">
        <f>_xlfn.XLOOKUP(T_Youtuber3[[#This Row],[CtrID]],T_Country[CtID],T_Country[Latitude])</f>
        <v>37.090240000000001</v>
      </c>
      <c r="Z821" s="15">
        <f>_xlfn.XLOOKUP(T_Youtuber3[[#This Row],[CtrID]],T_Country[CtID],T_Country[Longitude])</f>
        <v>-95.712900000000005</v>
      </c>
    </row>
    <row r="822" spans="1:26">
      <c r="A822" s="15">
        <v>821</v>
      </c>
      <c r="B822" s="15" t="s">
        <v>1139</v>
      </c>
      <c r="C822" s="15">
        <v>13300000</v>
      </c>
      <c r="D822" s="16">
        <v>6050000000</v>
      </c>
      <c r="E822" s="17">
        <v>6</v>
      </c>
      <c r="F822" s="15">
        <v>8195</v>
      </c>
      <c r="G822" s="15">
        <v>49</v>
      </c>
      <c r="H822" s="15">
        <v>1038</v>
      </c>
      <c r="I822" s="15">
        <v>167</v>
      </c>
      <c r="J822" s="15">
        <v>63</v>
      </c>
      <c r="K822" s="15">
        <v>15694000</v>
      </c>
      <c r="L822" s="15">
        <v>3900</v>
      </c>
      <c r="M822" s="15">
        <v>62800</v>
      </c>
      <c r="N822" s="15">
        <v>47100</v>
      </c>
      <c r="O822" s="15">
        <v>753300</v>
      </c>
      <c r="P822" s="15" t="s">
        <v>39</v>
      </c>
      <c r="Q822" s="18">
        <v>39048</v>
      </c>
      <c r="R822" s="15" t="str">
        <f>INDEX(T_Category[category],MATCH(T_Youtuber3[[#This Row],[CatID]],T_Category[CatID],1))</f>
        <v>Gaming</v>
      </c>
      <c r="S822" s="15" t="str">
        <f>VLOOKUP(T_Youtuber3[[#This Row],[CtrID]],T_Country[#Data],2,1)</f>
        <v>United States</v>
      </c>
      <c r="T822" s="15" t="str">
        <f>VLOOKUP(T_Youtuber3[[#This Row],[CtrID]],T_Country[#Data],3,0)</f>
        <v>US</v>
      </c>
      <c r="U822" s="15">
        <f>INDEX(T_Country[Gross tertiary education enrollment (%)],MATCH(T_Youtuber3[[#This Row],[CtrID]],T_Country[CtID],0))</f>
        <v>88.2</v>
      </c>
      <c r="V822" s="19">
        <f>_xlfn.XLOOKUP(T_Youtuber3[[#This Row],[CtrID]],T_Country[CtID],T_Country[Population])</f>
        <v>328000000</v>
      </c>
      <c r="W822" s="15" cm="1">
        <f t="array" ref="W822">_xlfn._xlws.FILTER(T_Country[Unemployment rate],T_Country[CtID]=T_Youtuber3[[#This Row],[CtrID]])</f>
        <v>14.7</v>
      </c>
      <c r="X822" s="15">
        <f>_xlfn.XLOOKUP(T_Youtuber3[[#This Row],[CtrID]],T_Country[CtID],T_Country[Urban_population])</f>
        <v>271000000</v>
      </c>
      <c r="Y822" s="15">
        <f>_xlfn.XLOOKUP(T_Youtuber3[[#This Row],[CtrID]],T_Country[CtID],T_Country[Latitude])</f>
        <v>37.090240000000001</v>
      </c>
      <c r="Z822" s="15">
        <f>_xlfn.XLOOKUP(T_Youtuber3[[#This Row],[CtrID]],T_Country[CtID],T_Country[Longitude])</f>
        <v>-95.712900000000005</v>
      </c>
    </row>
    <row r="823" spans="1:26">
      <c r="A823" s="15">
        <v>822</v>
      </c>
      <c r="B823" s="15" t="s">
        <v>927</v>
      </c>
      <c r="C823" s="15">
        <v>15000000</v>
      </c>
      <c r="D823" s="16">
        <v>2730000000</v>
      </c>
      <c r="E823" s="17">
        <v>3</v>
      </c>
      <c r="F823" s="15">
        <v>0</v>
      </c>
      <c r="G823" s="15">
        <v>49</v>
      </c>
      <c r="H823" s="15">
        <v>4057944</v>
      </c>
      <c r="I823" s="15">
        <v>7692</v>
      </c>
      <c r="J823" s="15">
        <v>7445</v>
      </c>
      <c r="K823" s="15" t="s">
        <v>39</v>
      </c>
      <c r="L823" s="15">
        <v>0</v>
      </c>
      <c r="M823" s="15">
        <v>0</v>
      </c>
      <c r="N823" s="15">
        <v>0</v>
      </c>
      <c r="O823" s="15">
        <v>0</v>
      </c>
      <c r="P823" s="15" t="s">
        <v>39</v>
      </c>
      <c r="Q823" s="18">
        <v>38862</v>
      </c>
      <c r="R823" s="15" t="str">
        <f>INDEX(T_Category[category],MATCH(T_Youtuber3[[#This Row],[CatID]],T_Category[CatID],1))</f>
        <v>Education</v>
      </c>
      <c r="S823" s="15" t="str">
        <f>VLOOKUP(T_Youtuber3[[#This Row],[CtrID]],T_Country[#Data],2,1)</f>
        <v>United States</v>
      </c>
      <c r="T823" s="15" t="str">
        <f>VLOOKUP(T_Youtuber3[[#This Row],[CtrID]],T_Country[#Data],3,0)</f>
        <v>US</v>
      </c>
      <c r="U823" s="15">
        <f>INDEX(T_Country[Gross tertiary education enrollment (%)],MATCH(T_Youtuber3[[#This Row],[CtrID]],T_Country[CtID],0))</f>
        <v>88.2</v>
      </c>
      <c r="V823" s="19">
        <f>_xlfn.XLOOKUP(T_Youtuber3[[#This Row],[CtrID]],T_Country[CtID],T_Country[Population])</f>
        <v>328000000</v>
      </c>
      <c r="W823" s="15" cm="1">
        <f t="array" ref="W823">_xlfn._xlws.FILTER(T_Country[Unemployment rate],T_Country[CtID]=T_Youtuber3[[#This Row],[CtrID]])</f>
        <v>14.7</v>
      </c>
      <c r="X823" s="15">
        <f>_xlfn.XLOOKUP(T_Youtuber3[[#This Row],[CtrID]],T_Country[CtID],T_Country[Urban_population])</f>
        <v>271000000</v>
      </c>
      <c r="Y823" s="15">
        <f>_xlfn.XLOOKUP(T_Youtuber3[[#This Row],[CtrID]],T_Country[CtID],T_Country[Latitude])</f>
        <v>37.090240000000001</v>
      </c>
      <c r="Z823" s="15">
        <f>_xlfn.XLOOKUP(T_Youtuber3[[#This Row],[CtrID]],T_Country[CtID],T_Country[Longitude])</f>
        <v>-95.712900000000005</v>
      </c>
    </row>
    <row r="824" spans="1:26">
      <c r="A824" s="15">
        <v>823</v>
      </c>
      <c r="B824" s="15" t="s">
        <v>669</v>
      </c>
      <c r="C824" s="15">
        <v>18400000</v>
      </c>
      <c r="D824" s="16">
        <v>7040000000</v>
      </c>
      <c r="E824" s="17">
        <v>2</v>
      </c>
      <c r="F824" s="15">
        <v>6943</v>
      </c>
      <c r="G824" s="15">
        <v>41</v>
      </c>
      <c r="H824" s="15">
        <v>825</v>
      </c>
      <c r="I824" s="15">
        <v>7</v>
      </c>
      <c r="J824" s="15">
        <v>33</v>
      </c>
      <c r="K824" s="15">
        <v>11004000</v>
      </c>
      <c r="L824" s="15">
        <v>2800</v>
      </c>
      <c r="M824" s="15">
        <v>44000</v>
      </c>
      <c r="N824" s="15">
        <v>33000</v>
      </c>
      <c r="O824" s="15">
        <v>528200</v>
      </c>
      <c r="P824" s="15" t="s">
        <v>39</v>
      </c>
      <c r="Q824" s="18">
        <v>40569</v>
      </c>
      <c r="R824" s="15" t="str">
        <f>INDEX(T_Category[category],MATCH(T_Youtuber3[[#This Row],[CatID]],T_Category[CatID],1))</f>
        <v>Comedy</v>
      </c>
      <c r="S824" s="15" t="str">
        <f>VLOOKUP(T_Youtuber3[[#This Row],[CtrID]],T_Country[#Data],2,1)</f>
        <v>Spain</v>
      </c>
      <c r="T824" s="15" t="str">
        <f>VLOOKUP(T_Youtuber3[[#This Row],[CtrID]],T_Country[#Data],3,0)</f>
        <v>ES</v>
      </c>
      <c r="U824" s="15">
        <f>INDEX(T_Country[Gross tertiary education enrollment (%)],MATCH(T_Youtuber3[[#This Row],[CtrID]],T_Country[CtID],0))</f>
        <v>88.9</v>
      </c>
      <c r="V824" s="19">
        <f>_xlfn.XLOOKUP(T_Youtuber3[[#This Row],[CtrID]],T_Country[CtID],T_Country[Population])</f>
        <v>47076781</v>
      </c>
      <c r="W824" s="15" cm="1">
        <f t="array" ref="W824">_xlfn._xlws.FILTER(T_Country[Unemployment rate],T_Country[CtID]=T_Youtuber3[[#This Row],[CtrID]])</f>
        <v>13.96</v>
      </c>
      <c r="X824" s="15">
        <f>_xlfn.XLOOKUP(T_Youtuber3[[#This Row],[CtrID]],T_Country[CtID],T_Country[Urban_population])</f>
        <v>37927409</v>
      </c>
      <c r="Y824" s="15">
        <f>_xlfn.XLOOKUP(T_Youtuber3[[#This Row],[CtrID]],T_Country[CtID],T_Country[Latitude])</f>
        <v>40.46367</v>
      </c>
      <c r="Z824" s="15">
        <f>_xlfn.XLOOKUP(T_Youtuber3[[#This Row],[CtrID]],T_Country[CtID],T_Country[Longitude])</f>
        <v>-3.7492200000000002</v>
      </c>
    </row>
    <row r="825" spans="1:26">
      <c r="A825" s="15">
        <v>824</v>
      </c>
      <c r="B825" s="15" t="s">
        <v>1095</v>
      </c>
      <c r="C825" s="15">
        <v>13800000</v>
      </c>
      <c r="D825" s="16">
        <v>11000000000</v>
      </c>
      <c r="E825" s="17">
        <v>9</v>
      </c>
      <c r="F825" s="15">
        <v>4978</v>
      </c>
      <c r="G825" s="15">
        <v>19</v>
      </c>
      <c r="H825" s="15">
        <v>374</v>
      </c>
      <c r="I825" s="15">
        <v>112</v>
      </c>
      <c r="J825" s="15">
        <v>137</v>
      </c>
      <c r="K825" s="16">
        <v>217000000</v>
      </c>
      <c r="L825" s="15">
        <v>54300</v>
      </c>
      <c r="M825" s="15">
        <v>868400</v>
      </c>
      <c r="N825" s="15">
        <v>651300</v>
      </c>
      <c r="O825" s="15">
        <v>10400000</v>
      </c>
      <c r="P825" s="15">
        <v>200000</v>
      </c>
      <c r="Q825" s="18">
        <v>40040</v>
      </c>
      <c r="R825" s="15" t="str">
        <f>INDEX(T_Category[category],MATCH(T_Youtuber3[[#This Row],[CatID]],T_Category[CatID],1))</f>
        <v>Music</v>
      </c>
      <c r="S825" s="15" t="str">
        <f>VLOOKUP(T_Youtuber3[[#This Row],[CtrID]],T_Country[#Data],2,1)</f>
        <v>India</v>
      </c>
      <c r="T825" s="15" t="str">
        <f>VLOOKUP(T_Youtuber3[[#This Row],[CtrID]],T_Country[#Data],3,0)</f>
        <v>IN</v>
      </c>
      <c r="U825" s="15">
        <f>INDEX(T_Country[Gross tertiary education enrollment (%)],MATCH(T_Youtuber3[[#This Row],[CtrID]],T_Country[CtID],0))</f>
        <v>28.1</v>
      </c>
      <c r="V825" s="19">
        <f>_xlfn.XLOOKUP(T_Youtuber3[[#This Row],[CtrID]],T_Country[CtID],T_Country[Population])</f>
        <v>1370000000</v>
      </c>
      <c r="W825" s="15" cm="1">
        <f t="array" ref="W825">_xlfn._xlws.FILTER(T_Country[Unemployment rate],T_Country[CtID]=T_Youtuber3[[#This Row],[CtrID]])</f>
        <v>5.36</v>
      </c>
      <c r="X825" s="15">
        <f>_xlfn.XLOOKUP(T_Youtuber3[[#This Row],[CtrID]],T_Country[CtID],T_Country[Urban_population])</f>
        <v>471000000</v>
      </c>
      <c r="Y825" s="15">
        <f>_xlfn.XLOOKUP(T_Youtuber3[[#This Row],[CtrID]],T_Country[CtID],T_Country[Latitude])</f>
        <v>20.593679999999999</v>
      </c>
      <c r="Z825" s="15">
        <f>_xlfn.XLOOKUP(T_Youtuber3[[#This Row],[CtrID]],T_Country[CtID],T_Country[Longitude])</f>
        <v>78.962879999999998</v>
      </c>
    </row>
    <row r="826" spans="1:26">
      <c r="A826" s="15">
        <v>825</v>
      </c>
      <c r="B826" s="15" t="s">
        <v>454</v>
      </c>
      <c r="C826" s="15">
        <v>23400000</v>
      </c>
      <c r="D826" s="16">
        <v>9470000000</v>
      </c>
      <c r="E826" s="17">
        <v>5</v>
      </c>
      <c r="F826" s="15">
        <v>6672</v>
      </c>
      <c r="G826" s="15">
        <v>19</v>
      </c>
      <c r="H826" s="15">
        <v>493</v>
      </c>
      <c r="I826" s="15">
        <v>56</v>
      </c>
      <c r="J826" s="15">
        <v>20</v>
      </c>
      <c r="K826" s="16">
        <v>367000000</v>
      </c>
      <c r="L826" s="15">
        <v>91800</v>
      </c>
      <c r="M826" s="15">
        <v>1500000</v>
      </c>
      <c r="N826" s="15">
        <v>1100000</v>
      </c>
      <c r="O826" s="15">
        <v>17600000</v>
      </c>
      <c r="P826" s="15">
        <v>900000</v>
      </c>
      <c r="Q826" s="18">
        <v>44114</v>
      </c>
      <c r="R826" s="15" t="str">
        <f>INDEX(T_Category[category],MATCH(T_Youtuber3[[#This Row],[CatID]],T_Category[CatID],1))</f>
        <v>Film &amp; Animation</v>
      </c>
      <c r="S826" s="15" t="str">
        <f>VLOOKUP(T_Youtuber3[[#This Row],[CtrID]],T_Country[#Data],2,1)</f>
        <v>India</v>
      </c>
      <c r="T826" s="15" t="str">
        <f>VLOOKUP(T_Youtuber3[[#This Row],[CtrID]],T_Country[#Data],3,0)</f>
        <v>IN</v>
      </c>
      <c r="U826" s="15">
        <f>INDEX(T_Country[Gross tertiary education enrollment (%)],MATCH(T_Youtuber3[[#This Row],[CtrID]],T_Country[CtID],0))</f>
        <v>28.1</v>
      </c>
      <c r="V826" s="19">
        <f>_xlfn.XLOOKUP(T_Youtuber3[[#This Row],[CtrID]],T_Country[CtID],T_Country[Population])</f>
        <v>1370000000</v>
      </c>
      <c r="W826" s="15" cm="1">
        <f t="array" ref="W826">_xlfn._xlws.FILTER(T_Country[Unemployment rate],T_Country[CtID]=T_Youtuber3[[#This Row],[CtrID]])</f>
        <v>5.36</v>
      </c>
      <c r="X826" s="15">
        <f>_xlfn.XLOOKUP(T_Youtuber3[[#This Row],[CtrID]],T_Country[CtID],T_Country[Urban_population])</f>
        <v>471000000</v>
      </c>
      <c r="Y826" s="15">
        <f>_xlfn.XLOOKUP(T_Youtuber3[[#This Row],[CtrID]],T_Country[CtID],T_Country[Latitude])</f>
        <v>20.593679999999999</v>
      </c>
      <c r="Z826" s="15">
        <f>_xlfn.XLOOKUP(T_Youtuber3[[#This Row],[CtrID]],T_Country[CtID],T_Country[Longitude])</f>
        <v>78.962879999999998</v>
      </c>
    </row>
    <row r="827" spans="1:26">
      <c r="A827" s="15">
        <v>826</v>
      </c>
      <c r="B827" s="15" t="s">
        <v>1273</v>
      </c>
      <c r="C827" s="15">
        <v>12400000</v>
      </c>
      <c r="D827" s="16">
        <v>2840000000</v>
      </c>
      <c r="E827" s="17">
        <v>6</v>
      </c>
      <c r="F827" s="15">
        <v>1024</v>
      </c>
      <c r="G827" s="15">
        <v>41</v>
      </c>
      <c r="H827" s="15">
        <v>3116</v>
      </c>
      <c r="I827" s="15">
        <v>19</v>
      </c>
      <c r="J827" s="15">
        <v>68</v>
      </c>
      <c r="K827" s="15">
        <v>24022000</v>
      </c>
      <c r="L827" s="15">
        <v>6000</v>
      </c>
      <c r="M827" s="15">
        <v>96100</v>
      </c>
      <c r="N827" s="15">
        <v>72100</v>
      </c>
      <c r="O827" s="15">
        <v>1200000</v>
      </c>
      <c r="P827" s="15">
        <v>100000</v>
      </c>
      <c r="Q827" s="18">
        <v>41076</v>
      </c>
      <c r="R827" s="15" t="str">
        <f>INDEX(T_Category[category],MATCH(T_Youtuber3[[#This Row],[CatID]],T_Category[CatID],1))</f>
        <v>Gaming</v>
      </c>
      <c r="S827" s="15" t="str">
        <f>VLOOKUP(T_Youtuber3[[#This Row],[CtrID]],T_Country[#Data],2,1)</f>
        <v>Spain</v>
      </c>
      <c r="T827" s="15" t="str">
        <f>VLOOKUP(T_Youtuber3[[#This Row],[CtrID]],T_Country[#Data],3,0)</f>
        <v>ES</v>
      </c>
      <c r="U827" s="15">
        <f>INDEX(T_Country[Gross tertiary education enrollment (%)],MATCH(T_Youtuber3[[#This Row],[CtrID]],T_Country[CtID],0))</f>
        <v>88.9</v>
      </c>
      <c r="V827" s="19">
        <f>_xlfn.XLOOKUP(T_Youtuber3[[#This Row],[CtrID]],T_Country[CtID],T_Country[Population])</f>
        <v>47076781</v>
      </c>
      <c r="W827" s="15" cm="1">
        <f t="array" ref="W827">_xlfn._xlws.FILTER(T_Country[Unemployment rate],T_Country[CtID]=T_Youtuber3[[#This Row],[CtrID]])</f>
        <v>13.96</v>
      </c>
      <c r="X827" s="15">
        <f>_xlfn.XLOOKUP(T_Youtuber3[[#This Row],[CtrID]],T_Country[CtID],T_Country[Urban_population])</f>
        <v>37927409</v>
      </c>
      <c r="Y827" s="15">
        <f>_xlfn.XLOOKUP(T_Youtuber3[[#This Row],[CtrID]],T_Country[CtID],T_Country[Latitude])</f>
        <v>40.46367</v>
      </c>
      <c r="Z827" s="15">
        <f>_xlfn.XLOOKUP(T_Youtuber3[[#This Row],[CtrID]],T_Country[CtID],T_Country[Longitude])</f>
        <v>-3.7492200000000002</v>
      </c>
    </row>
    <row r="828" spans="1:26">
      <c r="A828" s="15">
        <v>827</v>
      </c>
      <c r="B828" s="15" t="s">
        <v>100</v>
      </c>
      <c r="C828" s="15">
        <v>59300000</v>
      </c>
      <c r="D828" s="16">
        <v>33400000000</v>
      </c>
      <c r="E828" s="17">
        <v>9</v>
      </c>
      <c r="F828" s="15">
        <v>4741</v>
      </c>
      <c r="G828" s="15">
        <v>19</v>
      </c>
      <c r="H828" s="15">
        <v>30</v>
      </c>
      <c r="I828" s="15">
        <v>11</v>
      </c>
      <c r="J828" s="15">
        <v>10</v>
      </c>
      <c r="K828" s="16">
        <v>423000000</v>
      </c>
      <c r="L828" s="15">
        <v>105700</v>
      </c>
      <c r="M828" s="15">
        <v>1700000</v>
      </c>
      <c r="N828" s="15">
        <v>1300000</v>
      </c>
      <c r="O828" s="15">
        <v>20300000</v>
      </c>
      <c r="P828" s="15">
        <v>600000</v>
      </c>
      <c r="Q828" s="18">
        <v>39224</v>
      </c>
      <c r="R828" s="15" t="str">
        <f>INDEX(T_Category[category],MATCH(T_Youtuber3[[#This Row],[CatID]],T_Category[CatID],1))</f>
        <v>Music</v>
      </c>
      <c r="S828" s="15" t="str">
        <f>VLOOKUP(T_Youtuber3[[#This Row],[CtrID]],T_Country[#Data],2,1)</f>
        <v>India</v>
      </c>
      <c r="T828" s="15" t="str">
        <f>VLOOKUP(T_Youtuber3[[#This Row],[CtrID]],T_Country[#Data],3,0)</f>
        <v>IN</v>
      </c>
      <c r="U828" s="15">
        <f>INDEX(T_Country[Gross tertiary education enrollment (%)],MATCH(T_Youtuber3[[#This Row],[CtrID]],T_Country[CtID],0))</f>
        <v>28.1</v>
      </c>
      <c r="V828" s="19">
        <f>_xlfn.XLOOKUP(T_Youtuber3[[#This Row],[CtrID]],T_Country[CtID],T_Country[Population])</f>
        <v>1370000000</v>
      </c>
      <c r="W828" s="15" cm="1">
        <f t="array" ref="W828">_xlfn._xlws.FILTER(T_Country[Unemployment rate],T_Country[CtID]=T_Youtuber3[[#This Row],[CtrID]])</f>
        <v>5.36</v>
      </c>
      <c r="X828" s="15">
        <f>_xlfn.XLOOKUP(T_Youtuber3[[#This Row],[CtrID]],T_Country[CtID],T_Country[Urban_population])</f>
        <v>471000000</v>
      </c>
      <c r="Y828" s="15">
        <f>_xlfn.XLOOKUP(T_Youtuber3[[#This Row],[CtrID]],T_Country[CtID],T_Country[Latitude])</f>
        <v>20.593679999999999</v>
      </c>
      <c r="Z828" s="15">
        <f>_xlfn.XLOOKUP(T_Youtuber3[[#This Row],[CtrID]],T_Country[CtID],T_Country[Longitude])</f>
        <v>78.962879999999998</v>
      </c>
    </row>
    <row r="829" spans="1:26">
      <c r="A829" s="15">
        <v>828</v>
      </c>
      <c r="B829" s="15" t="s">
        <v>1282</v>
      </c>
      <c r="C829" s="15">
        <v>12400000</v>
      </c>
      <c r="D829" s="16">
        <v>3390000000</v>
      </c>
      <c r="E829" s="17">
        <v>3</v>
      </c>
      <c r="F829" s="15">
        <v>0</v>
      </c>
      <c r="G829" s="15">
        <v>49</v>
      </c>
      <c r="H829" s="15">
        <v>4057944</v>
      </c>
      <c r="I829" s="15" t="s">
        <v>39</v>
      </c>
      <c r="J829" s="15">
        <v>7741</v>
      </c>
      <c r="K829" s="15" t="s">
        <v>39</v>
      </c>
      <c r="L829" s="15">
        <v>0</v>
      </c>
      <c r="M829" s="15">
        <v>0</v>
      </c>
      <c r="N829" s="15">
        <v>0</v>
      </c>
      <c r="O829" s="15">
        <v>0</v>
      </c>
      <c r="P829" s="15" t="s">
        <v>39</v>
      </c>
      <c r="Q829" s="18">
        <v>38945</v>
      </c>
      <c r="R829" s="15" t="str">
        <f>INDEX(T_Category[category],MATCH(T_Youtuber3[[#This Row],[CatID]],T_Category[CatID],1))</f>
        <v>Education</v>
      </c>
      <c r="S829" s="15" t="str">
        <f>VLOOKUP(T_Youtuber3[[#This Row],[CtrID]],T_Country[#Data],2,1)</f>
        <v>United States</v>
      </c>
      <c r="T829" s="15" t="str">
        <f>VLOOKUP(T_Youtuber3[[#This Row],[CtrID]],T_Country[#Data],3,0)</f>
        <v>US</v>
      </c>
      <c r="U829" s="15">
        <f>INDEX(T_Country[Gross tertiary education enrollment (%)],MATCH(T_Youtuber3[[#This Row],[CtrID]],T_Country[CtID],0))</f>
        <v>88.2</v>
      </c>
      <c r="V829" s="19">
        <f>_xlfn.XLOOKUP(T_Youtuber3[[#This Row],[CtrID]],T_Country[CtID],T_Country[Population])</f>
        <v>328000000</v>
      </c>
      <c r="W829" s="15" cm="1">
        <f t="array" ref="W829">_xlfn._xlws.FILTER(T_Country[Unemployment rate],T_Country[CtID]=T_Youtuber3[[#This Row],[CtrID]])</f>
        <v>14.7</v>
      </c>
      <c r="X829" s="15">
        <f>_xlfn.XLOOKUP(T_Youtuber3[[#This Row],[CtrID]],T_Country[CtID],T_Country[Urban_population])</f>
        <v>271000000</v>
      </c>
      <c r="Y829" s="15">
        <f>_xlfn.XLOOKUP(T_Youtuber3[[#This Row],[CtrID]],T_Country[CtID],T_Country[Latitude])</f>
        <v>37.090240000000001</v>
      </c>
      <c r="Z829" s="15">
        <f>_xlfn.XLOOKUP(T_Youtuber3[[#This Row],[CtrID]],T_Country[CtID],T_Country[Longitude])</f>
        <v>-95.712900000000005</v>
      </c>
    </row>
    <row r="830" spans="1:26">
      <c r="A830" s="15">
        <v>829</v>
      </c>
      <c r="B830" s="15" t="s">
        <v>518</v>
      </c>
      <c r="C830" s="15">
        <v>21500000</v>
      </c>
      <c r="D830" s="16">
        <v>15000000000</v>
      </c>
      <c r="E830" s="17">
        <v>11</v>
      </c>
      <c r="F830" s="15">
        <v>158</v>
      </c>
      <c r="G830" s="15">
        <v>29</v>
      </c>
      <c r="H830" s="15">
        <v>1936958</v>
      </c>
      <c r="I830" s="15">
        <v>2063</v>
      </c>
      <c r="J830" s="15">
        <v>2940</v>
      </c>
      <c r="K830" s="15">
        <v>15459</v>
      </c>
      <c r="L830" s="15">
        <v>4</v>
      </c>
      <c r="M830" s="15">
        <v>62</v>
      </c>
      <c r="N830" s="15">
        <v>46</v>
      </c>
      <c r="O830" s="15">
        <v>742</v>
      </c>
      <c r="P830" s="15" t="s">
        <v>39</v>
      </c>
      <c r="Q830" s="18">
        <v>41641</v>
      </c>
      <c r="R830" s="15" t="str">
        <f>INDEX(T_Category[category],MATCH(T_Youtuber3[[#This Row],[CatID]],T_Category[CatID],1))</f>
        <v>News &amp; Politics</v>
      </c>
      <c r="S830" s="15" t="str">
        <f>VLOOKUP(T_Youtuber3[[#This Row],[CtrID]],T_Country[#Data],2,1)</f>
        <v>Mexico</v>
      </c>
      <c r="T830" s="15" t="str">
        <f>VLOOKUP(T_Youtuber3[[#This Row],[CtrID]],T_Country[#Data],3,0)</f>
        <v>MX</v>
      </c>
      <c r="U830" s="15">
        <f>INDEX(T_Country[Gross tertiary education enrollment (%)],MATCH(T_Youtuber3[[#This Row],[CtrID]],T_Country[CtID],0))</f>
        <v>40.200000000000003</v>
      </c>
      <c r="V830" s="19">
        <f>_xlfn.XLOOKUP(T_Youtuber3[[#This Row],[CtrID]],T_Country[CtID],T_Country[Population])</f>
        <v>126000000</v>
      </c>
      <c r="W830" s="15" cm="1">
        <f t="array" ref="W830">_xlfn._xlws.FILTER(T_Country[Unemployment rate],T_Country[CtID]=T_Youtuber3[[#This Row],[CtrID]])</f>
        <v>3.42</v>
      </c>
      <c r="X830" s="15">
        <f>_xlfn.XLOOKUP(T_Youtuber3[[#This Row],[CtrID]],T_Country[CtID],T_Country[Urban_population])</f>
        <v>103000000</v>
      </c>
      <c r="Y830" s="15">
        <f>_xlfn.XLOOKUP(T_Youtuber3[[#This Row],[CtrID]],T_Country[CtID],T_Country[Latitude])</f>
        <v>23.634499999999999</v>
      </c>
      <c r="Z830" s="15">
        <f>_xlfn.XLOOKUP(T_Youtuber3[[#This Row],[CtrID]],T_Country[CtID],T_Country[Longitude])</f>
        <v>-102.553</v>
      </c>
    </row>
    <row r="831" spans="1:26">
      <c r="A831" s="15">
        <v>830</v>
      </c>
      <c r="B831" s="15" t="s">
        <v>1041</v>
      </c>
      <c r="C831" s="15">
        <v>14200000</v>
      </c>
      <c r="D831" s="16">
        <v>2080000000</v>
      </c>
      <c r="E831" s="17">
        <v>6</v>
      </c>
      <c r="F831" s="15">
        <v>342</v>
      </c>
      <c r="G831" s="15">
        <v>48</v>
      </c>
      <c r="H831" s="15">
        <v>4696</v>
      </c>
      <c r="I831" s="15">
        <v>27</v>
      </c>
      <c r="J831" s="15">
        <v>55</v>
      </c>
      <c r="K831" s="15">
        <v>54291000</v>
      </c>
      <c r="L831" s="15">
        <v>13600</v>
      </c>
      <c r="M831" s="15">
        <v>217200</v>
      </c>
      <c r="N831" s="15">
        <v>162900</v>
      </c>
      <c r="O831" s="15">
        <v>2600000</v>
      </c>
      <c r="P831" s="15">
        <v>200000</v>
      </c>
      <c r="Q831" s="18">
        <v>42362</v>
      </c>
      <c r="R831" s="15" t="str">
        <f>INDEX(T_Category[category],MATCH(T_Youtuber3[[#This Row],[CatID]],T_Category[CatID],1))</f>
        <v>Gaming</v>
      </c>
      <c r="S831" s="15" t="str">
        <f>VLOOKUP(T_Youtuber3[[#This Row],[CtrID]],T_Country[#Data],2,1)</f>
        <v>United Kingdom</v>
      </c>
      <c r="T831" s="15" t="str">
        <f>VLOOKUP(T_Youtuber3[[#This Row],[CtrID]],T_Country[#Data],3,0)</f>
        <v>GB</v>
      </c>
      <c r="U831" s="15">
        <f>INDEX(T_Country[Gross tertiary education enrollment (%)],MATCH(T_Youtuber3[[#This Row],[CtrID]],T_Country[CtID],0))</f>
        <v>60</v>
      </c>
      <c r="V831" s="19">
        <f>_xlfn.XLOOKUP(T_Youtuber3[[#This Row],[CtrID]],T_Country[CtID],T_Country[Population])</f>
        <v>66834405</v>
      </c>
      <c r="W831" s="15" cm="1">
        <f t="array" ref="W831">_xlfn._xlws.FILTER(T_Country[Unemployment rate],T_Country[CtID]=T_Youtuber3[[#This Row],[CtrID]])</f>
        <v>3.85</v>
      </c>
      <c r="X831" s="15">
        <f>_xlfn.XLOOKUP(T_Youtuber3[[#This Row],[CtrID]],T_Country[CtID],T_Country[Urban_population])</f>
        <v>55908316</v>
      </c>
      <c r="Y831" s="15">
        <f>_xlfn.XLOOKUP(T_Youtuber3[[#This Row],[CtrID]],T_Country[CtID],T_Country[Latitude])</f>
        <v>55.378050000000002</v>
      </c>
      <c r="Z831" s="15">
        <f>_xlfn.XLOOKUP(T_Youtuber3[[#This Row],[CtrID]],T_Country[CtID],T_Country[Longitude])</f>
        <v>-3.4359700000000002</v>
      </c>
    </row>
    <row r="832" spans="1:26">
      <c r="A832" s="15">
        <v>831</v>
      </c>
      <c r="B832" s="15" t="s">
        <v>1202</v>
      </c>
      <c r="C832" s="15">
        <v>12900000</v>
      </c>
      <c r="D832" s="16">
        <v>3640000000</v>
      </c>
      <c r="E832" s="17">
        <v>4</v>
      </c>
      <c r="F832" s="15">
        <v>1598</v>
      </c>
      <c r="G832" s="15">
        <v>49</v>
      </c>
      <c r="H832" s="15">
        <v>2177</v>
      </c>
      <c r="I832" s="15">
        <v>171</v>
      </c>
      <c r="J832" s="15">
        <v>167</v>
      </c>
      <c r="K832" s="15">
        <v>29379000</v>
      </c>
      <c r="L832" s="15">
        <v>7300</v>
      </c>
      <c r="M832" s="15">
        <v>117500</v>
      </c>
      <c r="N832" s="15">
        <v>88100</v>
      </c>
      <c r="O832" s="15">
        <v>1400000</v>
      </c>
      <c r="P832" s="15">
        <v>100000</v>
      </c>
      <c r="Q832" s="18">
        <v>41641</v>
      </c>
      <c r="R832" s="15" t="str">
        <f>INDEX(T_Category[category],MATCH(T_Youtuber3[[#This Row],[CatID]],T_Category[CatID],1))</f>
        <v>Entertainment</v>
      </c>
      <c r="S832" s="15" t="str">
        <f>VLOOKUP(T_Youtuber3[[#This Row],[CtrID]],T_Country[#Data],2,1)</f>
        <v>United States</v>
      </c>
      <c r="T832" s="15" t="str">
        <f>VLOOKUP(T_Youtuber3[[#This Row],[CtrID]],T_Country[#Data],3,0)</f>
        <v>US</v>
      </c>
      <c r="U832" s="15">
        <f>INDEX(T_Country[Gross tertiary education enrollment (%)],MATCH(T_Youtuber3[[#This Row],[CtrID]],T_Country[CtID],0))</f>
        <v>88.2</v>
      </c>
      <c r="V832" s="19">
        <f>_xlfn.XLOOKUP(T_Youtuber3[[#This Row],[CtrID]],T_Country[CtID],T_Country[Population])</f>
        <v>328000000</v>
      </c>
      <c r="W832" s="15" cm="1">
        <f t="array" ref="W832">_xlfn._xlws.FILTER(T_Country[Unemployment rate],T_Country[CtID]=T_Youtuber3[[#This Row],[CtrID]])</f>
        <v>14.7</v>
      </c>
      <c r="X832" s="15">
        <f>_xlfn.XLOOKUP(T_Youtuber3[[#This Row],[CtrID]],T_Country[CtID],T_Country[Urban_population])</f>
        <v>271000000</v>
      </c>
      <c r="Y832" s="15">
        <f>_xlfn.XLOOKUP(T_Youtuber3[[#This Row],[CtrID]],T_Country[CtID],T_Country[Latitude])</f>
        <v>37.090240000000001</v>
      </c>
      <c r="Z832" s="15">
        <f>_xlfn.XLOOKUP(T_Youtuber3[[#This Row],[CtrID]],T_Country[CtID],T_Country[Longitude])</f>
        <v>-95.712900000000005</v>
      </c>
    </row>
    <row r="833" spans="1:26">
      <c r="A833" s="15">
        <v>832</v>
      </c>
      <c r="B833" s="15" t="s">
        <v>500</v>
      </c>
      <c r="C833" s="15">
        <v>21900000</v>
      </c>
      <c r="D833" s="16">
        <v>15600000000</v>
      </c>
      <c r="E833" s="17">
        <v>2</v>
      </c>
      <c r="F833" s="15">
        <v>816</v>
      </c>
      <c r="G833" s="15">
        <v>49</v>
      </c>
      <c r="H833" s="15">
        <v>204</v>
      </c>
      <c r="I833" s="15">
        <v>91</v>
      </c>
      <c r="J833" s="15">
        <v>16</v>
      </c>
      <c r="K833" s="16">
        <v>687000000</v>
      </c>
      <c r="L833" s="15">
        <v>171800</v>
      </c>
      <c r="M833" s="15">
        <v>2700000</v>
      </c>
      <c r="N833" s="15">
        <v>2100000</v>
      </c>
      <c r="O833" s="15">
        <v>33000000</v>
      </c>
      <c r="P833" s="15">
        <v>1900000</v>
      </c>
      <c r="Q833" s="18">
        <v>41829</v>
      </c>
      <c r="R833" s="15" t="str">
        <f>INDEX(T_Category[category],MATCH(T_Youtuber3[[#This Row],[CatID]],T_Category[CatID],1))</f>
        <v>Comedy</v>
      </c>
      <c r="S833" s="15" t="str">
        <f>VLOOKUP(T_Youtuber3[[#This Row],[CtrID]],T_Country[#Data],2,1)</f>
        <v>United States</v>
      </c>
      <c r="T833" s="15" t="str">
        <f>VLOOKUP(T_Youtuber3[[#This Row],[CtrID]],T_Country[#Data],3,0)</f>
        <v>US</v>
      </c>
      <c r="U833" s="15">
        <f>INDEX(T_Country[Gross tertiary education enrollment (%)],MATCH(T_Youtuber3[[#This Row],[CtrID]],T_Country[CtID],0))</f>
        <v>88.2</v>
      </c>
      <c r="V833" s="19">
        <f>_xlfn.XLOOKUP(T_Youtuber3[[#This Row],[CtrID]],T_Country[CtID],T_Country[Population])</f>
        <v>328000000</v>
      </c>
      <c r="W833" s="15" cm="1">
        <f t="array" ref="W833">_xlfn._xlws.FILTER(T_Country[Unemployment rate],T_Country[CtID]=T_Youtuber3[[#This Row],[CtrID]])</f>
        <v>14.7</v>
      </c>
      <c r="X833" s="15">
        <f>_xlfn.XLOOKUP(T_Youtuber3[[#This Row],[CtrID]],T_Country[CtID],T_Country[Urban_population])</f>
        <v>271000000</v>
      </c>
      <c r="Y833" s="15">
        <f>_xlfn.XLOOKUP(T_Youtuber3[[#This Row],[CtrID]],T_Country[CtID],T_Country[Latitude])</f>
        <v>37.090240000000001</v>
      </c>
      <c r="Z833" s="15">
        <f>_xlfn.XLOOKUP(T_Youtuber3[[#This Row],[CtrID]],T_Country[CtID],T_Country[Longitude])</f>
        <v>-95.712900000000005</v>
      </c>
    </row>
    <row r="834" spans="1:26">
      <c r="A834" s="15">
        <v>833</v>
      </c>
      <c r="B834" s="15" t="s">
        <v>229</v>
      </c>
      <c r="C834" s="15">
        <v>35400000</v>
      </c>
      <c r="D834" s="16">
        <v>5560000000</v>
      </c>
      <c r="E834" s="17">
        <v>6</v>
      </c>
      <c r="F834" s="15">
        <v>1</v>
      </c>
      <c r="G834" s="15">
        <v>19</v>
      </c>
      <c r="H834" s="15">
        <v>4056447</v>
      </c>
      <c r="I834" s="15" t="s">
        <v>39</v>
      </c>
      <c r="J834" s="15">
        <v>3902</v>
      </c>
      <c r="K834" s="15">
        <v>53</v>
      </c>
      <c r="L834" s="15">
        <v>0.01</v>
      </c>
      <c r="M834" s="15">
        <v>0.21</v>
      </c>
      <c r="N834" s="15">
        <v>0.16</v>
      </c>
      <c r="O834" s="15">
        <v>3</v>
      </c>
      <c r="P834" s="15">
        <v>2</v>
      </c>
      <c r="Q834" s="18">
        <v>38913</v>
      </c>
      <c r="R834" s="15" t="str">
        <f>INDEX(T_Category[category],MATCH(T_Youtuber3[[#This Row],[CatID]],T_Category[CatID],1))</f>
        <v>Gaming</v>
      </c>
      <c r="S834" s="15" t="str">
        <f>VLOOKUP(T_Youtuber3[[#This Row],[CtrID]],T_Country[#Data],2,1)</f>
        <v>India</v>
      </c>
      <c r="T834" s="15" t="str">
        <f>VLOOKUP(T_Youtuber3[[#This Row],[CtrID]],T_Country[#Data],3,0)</f>
        <v>IN</v>
      </c>
      <c r="U834" s="15">
        <f>INDEX(T_Country[Gross tertiary education enrollment (%)],MATCH(T_Youtuber3[[#This Row],[CtrID]],T_Country[CtID],0))</f>
        <v>28.1</v>
      </c>
      <c r="V834" s="19">
        <f>_xlfn.XLOOKUP(T_Youtuber3[[#This Row],[CtrID]],T_Country[CtID],T_Country[Population])</f>
        <v>1370000000</v>
      </c>
      <c r="W834" s="15" cm="1">
        <f t="array" ref="W834">_xlfn._xlws.FILTER(T_Country[Unemployment rate],T_Country[CtID]=T_Youtuber3[[#This Row],[CtrID]])</f>
        <v>5.36</v>
      </c>
      <c r="X834" s="15">
        <f>_xlfn.XLOOKUP(T_Youtuber3[[#This Row],[CtrID]],T_Country[CtID],T_Country[Urban_population])</f>
        <v>471000000</v>
      </c>
      <c r="Y834" s="15">
        <f>_xlfn.XLOOKUP(T_Youtuber3[[#This Row],[CtrID]],T_Country[CtID],T_Country[Latitude])</f>
        <v>20.593679999999999</v>
      </c>
      <c r="Z834" s="15">
        <f>_xlfn.XLOOKUP(T_Youtuber3[[#This Row],[CtrID]],T_Country[CtID],T_Country[Longitude])</f>
        <v>78.962879999999998</v>
      </c>
    </row>
    <row r="835" spans="1:26">
      <c r="A835" s="15">
        <v>834</v>
      </c>
      <c r="B835" s="15" t="s">
        <v>842</v>
      </c>
      <c r="C835" s="15">
        <v>16000000</v>
      </c>
      <c r="D835" s="16">
        <v>6000000000</v>
      </c>
      <c r="E835" s="17">
        <v>5</v>
      </c>
      <c r="F835" s="15">
        <v>344</v>
      </c>
      <c r="G835" s="15">
        <v>29</v>
      </c>
      <c r="H835" s="15">
        <v>1048</v>
      </c>
      <c r="I835" s="15">
        <v>23</v>
      </c>
      <c r="J835" s="15">
        <v>31</v>
      </c>
      <c r="K835" s="16">
        <v>112000000</v>
      </c>
      <c r="L835" s="15">
        <v>28100</v>
      </c>
      <c r="M835" s="15">
        <v>449600</v>
      </c>
      <c r="N835" s="15">
        <v>337200</v>
      </c>
      <c r="O835" s="15">
        <v>5400000</v>
      </c>
      <c r="P835" s="15">
        <v>200000</v>
      </c>
      <c r="Q835" s="18">
        <v>42985</v>
      </c>
      <c r="R835" s="15" t="str">
        <f>INDEX(T_Category[category],MATCH(T_Youtuber3[[#This Row],[CatID]],T_Category[CatID],1))</f>
        <v>Film &amp; Animation</v>
      </c>
      <c r="S835" s="15" t="str">
        <f>VLOOKUP(T_Youtuber3[[#This Row],[CtrID]],T_Country[#Data],2,1)</f>
        <v>Mexico</v>
      </c>
      <c r="T835" s="15" t="str">
        <f>VLOOKUP(T_Youtuber3[[#This Row],[CtrID]],T_Country[#Data],3,0)</f>
        <v>MX</v>
      </c>
      <c r="U835" s="15">
        <f>INDEX(T_Country[Gross tertiary education enrollment (%)],MATCH(T_Youtuber3[[#This Row],[CtrID]],T_Country[CtID],0))</f>
        <v>40.200000000000003</v>
      </c>
      <c r="V835" s="19">
        <f>_xlfn.XLOOKUP(T_Youtuber3[[#This Row],[CtrID]],T_Country[CtID],T_Country[Population])</f>
        <v>126000000</v>
      </c>
      <c r="W835" s="15" cm="1">
        <f t="array" ref="W835">_xlfn._xlws.FILTER(T_Country[Unemployment rate],T_Country[CtID]=T_Youtuber3[[#This Row],[CtrID]])</f>
        <v>3.42</v>
      </c>
      <c r="X835" s="15">
        <f>_xlfn.XLOOKUP(T_Youtuber3[[#This Row],[CtrID]],T_Country[CtID],T_Country[Urban_population])</f>
        <v>103000000</v>
      </c>
      <c r="Y835" s="15">
        <f>_xlfn.XLOOKUP(T_Youtuber3[[#This Row],[CtrID]],T_Country[CtID],T_Country[Latitude])</f>
        <v>23.634499999999999</v>
      </c>
      <c r="Z835" s="15">
        <f>_xlfn.XLOOKUP(T_Youtuber3[[#This Row],[CtrID]],T_Country[CtID],T_Country[Longitude])</f>
        <v>-102.553</v>
      </c>
    </row>
    <row r="836" spans="1:26">
      <c r="A836" s="15">
        <v>835</v>
      </c>
      <c r="B836" s="15" t="s">
        <v>564</v>
      </c>
      <c r="C836" s="15">
        <v>20400000</v>
      </c>
      <c r="D836" s="16">
        <v>1800000000</v>
      </c>
      <c r="E836" s="17">
        <v>5</v>
      </c>
      <c r="F836" s="15">
        <v>206</v>
      </c>
      <c r="G836" s="15">
        <v>7</v>
      </c>
      <c r="H836" s="15">
        <v>5673</v>
      </c>
      <c r="I836" s="15">
        <v>19</v>
      </c>
      <c r="J836" s="15">
        <v>24</v>
      </c>
      <c r="K836" s="15">
        <v>39495000</v>
      </c>
      <c r="L836" s="15">
        <v>9900</v>
      </c>
      <c r="M836" s="15">
        <v>158000</v>
      </c>
      <c r="N836" s="15">
        <v>118500</v>
      </c>
      <c r="O836" s="15">
        <v>1900000</v>
      </c>
      <c r="P836" s="15">
        <v>100000</v>
      </c>
      <c r="Q836" s="18">
        <v>41975</v>
      </c>
      <c r="R836" s="15" t="str">
        <f>INDEX(T_Category[category],MATCH(T_Youtuber3[[#This Row],[CatID]],T_Category[CatID],1))</f>
        <v>Film &amp; Animation</v>
      </c>
      <c r="S836" s="15" t="str">
        <f>VLOOKUP(T_Youtuber3[[#This Row],[CtrID]],T_Country[#Data],2,1)</f>
        <v>Brazil</v>
      </c>
      <c r="T836" s="15" t="str">
        <f>VLOOKUP(T_Youtuber3[[#This Row],[CtrID]],T_Country[#Data],3,0)</f>
        <v>BR</v>
      </c>
      <c r="U836" s="15">
        <f>INDEX(T_Country[Gross tertiary education enrollment (%)],MATCH(T_Youtuber3[[#This Row],[CtrID]],T_Country[CtID],0))</f>
        <v>51.3</v>
      </c>
      <c r="V836" s="19">
        <f>_xlfn.XLOOKUP(T_Youtuber3[[#This Row],[CtrID]],T_Country[CtID],T_Country[Population])</f>
        <v>213000000</v>
      </c>
      <c r="W836" s="15" cm="1">
        <f t="array" ref="W836">_xlfn._xlws.FILTER(T_Country[Unemployment rate],T_Country[CtID]=T_Youtuber3[[#This Row],[CtrID]])</f>
        <v>12.08</v>
      </c>
      <c r="X836" s="15">
        <f>_xlfn.XLOOKUP(T_Youtuber3[[#This Row],[CtrID]],T_Country[CtID],T_Country[Urban_population])</f>
        <v>183000000</v>
      </c>
      <c r="Y836" s="15">
        <f>_xlfn.XLOOKUP(T_Youtuber3[[#This Row],[CtrID]],T_Country[CtID],T_Country[Latitude])</f>
        <v>-14.234999999999999</v>
      </c>
      <c r="Z836" s="15">
        <f>_xlfn.XLOOKUP(T_Youtuber3[[#This Row],[CtrID]],T_Country[CtID],T_Country[Longitude])</f>
        <v>-51.9253</v>
      </c>
    </row>
    <row r="837" spans="1:26">
      <c r="A837" s="15">
        <v>836</v>
      </c>
      <c r="B837" s="15" t="s">
        <v>351</v>
      </c>
      <c r="C837" s="15">
        <v>27700000</v>
      </c>
      <c r="D837" s="16">
        <v>15800000000</v>
      </c>
      <c r="E837" s="17">
        <v>9</v>
      </c>
      <c r="F837" s="15">
        <v>619</v>
      </c>
      <c r="G837" s="15">
        <v>11</v>
      </c>
      <c r="H837" s="15">
        <v>197</v>
      </c>
      <c r="I837" s="15">
        <v>4</v>
      </c>
      <c r="J837" s="15">
        <v>62</v>
      </c>
      <c r="K837" s="16">
        <v>174000000</v>
      </c>
      <c r="L837" s="15">
        <v>43500</v>
      </c>
      <c r="M837" s="15">
        <v>695300</v>
      </c>
      <c r="N837" s="15">
        <v>521500</v>
      </c>
      <c r="O837" s="15">
        <v>8300000</v>
      </c>
      <c r="P837" s="15">
        <v>200000</v>
      </c>
      <c r="Q837" s="18">
        <v>40001</v>
      </c>
      <c r="R837" s="15" t="str">
        <f>INDEX(T_Category[category],MATCH(T_Youtuber3[[#This Row],[CatID]],T_Category[CatID],1))</f>
        <v>Music</v>
      </c>
      <c r="S837" s="15" t="str">
        <f>VLOOKUP(T_Youtuber3[[#This Row],[CtrID]],T_Country[#Data],2,1)</f>
        <v>Colombia</v>
      </c>
      <c r="T837" s="15" t="str">
        <f>VLOOKUP(T_Youtuber3[[#This Row],[CtrID]],T_Country[#Data],3,0)</f>
        <v>CO</v>
      </c>
      <c r="U837" s="15">
        <f>INDEX(T_Country[Gross tertiary education enrollment (%)],MATCH(T_Youtuber3[[#This Row],[CtrID]],T_Country[CtID],0))</f>
        <v>55.3</v>
      </c>
      <c r="V837" s="19">
        <f>_xlfn.XLOOKUP(T_Youtuber3[[#This Row],[CtrID]],T_Country[CtID],T_Country[Population])</f>
        <v>50339443</v>
      </c>
      <c r="W837" s="15" cm="1">
        <f t="array" ref="W837">_xlfn._xlws.FILTER(T_Country[Unemployment rate],T_Country[CtID]=T_Youtuber3[[#This Row],[CtrID]])</f>
        <v>9.7100000000000009</v>
      </c>
      <c r="X837" s="15">
        <f>_xlfn.XLOOKUP(T_Youtuber3[[#This Row],[CtrID]],T_Country[CtID],T_Country[Urban_population])</f>
        <v>40827302</v>
      </c>
      <c r="Y837" s="15">
        <f>_xlfn.XLOOKUP(T_Youtuber3[[#This Row],[CtrID]],T_Country[CtID],T_Country[Latitude])</f>
        <v>4.5708679999999999</v>
      </c>
      <c r="Z837" s="15">
        <f>_xlfn.XLOOKUP(T_Youtuber3[[#This Row],[CtrID]],T_Country[CtID],T_Country[Longitude])</f>
        <v>-74.297300000000007</v>
      </c>
    </row>
    <row r="838" spans="1:26">
      <c r="A838" s="15">
        <v>837</v>
      </c>
      <c r="B838" s="15" t="s">
        <v>473</v>
      </c>
      <c r="C838" s="15">
        <v>22900000</v>
      </c>
      <c r="D838" s="16">
        <v>16300000000</v>
      </c>
      <c r="E838" s="17">
        <v>9</v>
      </c>
      <c r="F838" s="15">
        <v>1159</v>
      </c>
      <c r="G838" s="15">
        <v>25</v>
      </c>
      <c r="H838" s="15">
        <v>181</v>
      </c>
      <c r="I838" s="15">
        <v>2</v>
      </c>
      <c r="J838" s="15">
        <v>83</v>
      </c>
      <c r="K838" s="16">
        <v>169000000</v>
      </c>
      <c r="L838" s="15">
        <v>42300</v>
      </c>
      <c r="M838" s="15">
        <v>676200</v>
      </c>
      <c r="N838" s="15">
        <v>507200</v>
      </c>
      <c r="O838" s="15">
        <v>8100000</v>
      </c>
      <c r="P838" s="15">
        <v>300000</v>
      </c>
      <c r="Q838" s="18">
        <v>41214</v>
      </c>
      <c r="R838" s="15" t="str">
        <f>INDEX(T_Category[category],MATCH(T_Youtuber3[[#This Row],[CatID]],T_Category[CatID],1))</f>
        <v>Music</v>
      </c>
      <c r="S838" s="15" t="str">
        <f>VLOOKUP(T_Youtuber3[[#This Row],[CtrID]],T_Country[#Data],2,1)</f>
        <v>Jordan</v>
      </c>
      <c r="T838" s="15" t="str">
        <f>VLOOKUP(T_Youtuber3[[#This Row],[CtrID]],T_Country[#Data],3,0)</f>
        <v>JO</v>
      </c>
      <c r="U838" s="15">
        <f>INDEX(T_Country[Gross tertiary education enrollment (%)],MATCH(T_Youtuber3[[#This Row],[CtrID]],T_Country[CtID],0))</f>
        <v>34.4</v>
      </c>
      <c r="V838" s="19">
        <f>_xlfn.XLOOKUP(T_Youtuber3[[#This Row],[CtrID]],T_Country[CtID],T_Country[Population])</f>
        <v>10101694</v>
      </c>
      <c r="W838" s="15" cm="1">
        <f t="array" ref="W838">_xlfn._xlws.FILTER(T_Country[Unemployment rate],T_Country[CtID]=T_Youtuber3[[#This Row],[CtrID]])</f>
        <v>14.72</v>
      </c>
      <c r="X838" s="15">
        <f>_xlfn.XLOOKUP(T_Youtuber3[[#This Row],[CtrID]],T_Country[CtID],T_Country[Urban_population])</f>
        <v>9213048</v>
      </c>
      <c r="Y838" s="15">
        <f>_xlfn.XLOOKUP(T_Youtuber3[[#This Row],[CtrID]],T_Country[CtID],T_Country[Latitude])</f>
        <v>30.585159999999998</v>
      </c>
      <c r="Z838" s="15">
        <f>_xlfn.XLOOKUP(T_Youtuber3[[#This Row],[CtrID]],T_Country[CtID],T_Country[Longitude])</f>
        <v>36.238410000000002</v>
      </c>
    </row>
    <row r="839" spans="1:26">
      <c r="A839" s="15">
        <v>838</v>
      </c>
      <c r="B839" s="15" t="s">
        <v>360</v>
      </c>
      <c r="C839" s="15">
        <v>27100000</v>
      </c>
      <c r="D839" s="16">
        <v>15900000000</v>
      </c>
      <c r="E839" s="17">
        <v>4</v>
      </c>
      <c r="F839" s="15">
        <v>2</v>
      </c>
      <c r="G839" s="15">
        <v>49</v>
      </c>
      <c r="H839" s="15">
        <v>4052296</v>
      </c>
      <c r="I839" s="15" t="s">
        <v>39</v>
      </c>
      <c r="J839" s="15">
        <v>7692</v>
      </c>
      <c r="K839" s="15">
        <v>14</v>
      </c>
      <c r="L839" s="15">
        <v>0</v>
      </c>
      <c r="M839" s="15">
        <v>0.06</v>
      </c>
      <c r="N839" s="15">
        <v>0.04</v>
      </c>
      <c r="O839" s="15">
        <v>0.67</v>
      </c>
      <c r="P839" s="15" t="s">
        <v>39</v>
      </c>
      <c r="Q839" s="18">
        <v>42893</v>
      </c>
      <c r="R839" s="15" t="str">
        <f>INDEX(T_Category[category],MATCH(T_Youtuber3[[#This Row],[CatID]],T_Category[CatID],1))</f>
        <v>Entertainment</v>
      </c>
      <c r="S839" s="15" t="str">
        <f>VLOOKUP(T_Youtuber3[[#This Row],[CtrID]],T_Country[#Data],2,1)</f>
        <v>United States</v>
      </c>
      <c r="T839" s="15" t="str">
        <f>VLOOKUP(T_Youtuber3[[#This Row],[CtrID]],T_Country[#Data],3,0)</f>
        <v>US</v>
      </c>
      <c r="U839" s="15">
        <f>INDEX(T_Country[Gross tertiary education enrollment (%)],MATCH(T_Youtuber3[[#This Row],[CtrID]],T_Country[CtID],0))</f>
        <v>88.2</v>
      </c>
      <c r="V839" s="19">
        <f>_xlfn.XLOOKUP(T_Youtuber3[[#This Row],[CtrID]],T_Country[CtID],T_Country[Population])</f>
        <v>328000000</v>
      </c>
      <c r="W839" s="15" cm="1">
        <f t="array" ref="W839">_xlfn._xlws.FILTER(T_Country[Unemployment rate],T_Country[CtID]=T_Youtuber3[[#This Row],[CtrID]])</f>
        <v>14.7</v>
      </c>
      <c r="X839" s="15">
        <f>_xlfn.XLOOKUP(T_Youtuber3[[#This Row],[CtrID]],T_Country[CtID],T_Country[Urban_population])</f>
        <v>271000000</v>
      </c>
      <c r="Y839" s="15">
        <f>_xlfn.XLOOKUP(T_Youtuber3[[#This Row],[CtrID]],T_Country[CtID],T_Country[Latitude])</f>
        <v>37.090240000000001</v>
      </c>
      <c r="Z839" s="15">
        <f>_xlfn.XLOOKUP(T_Youtuber3[[#This Row],[CtrID]],T_Country[CtID],T_Country[Longitude])</f>
        <v>-95.712900000000005</v>
      </c>
    </row>
    <row r="840" spans="1:26">
      <c r="A840" s="15">
        <v>839</v>
      </c>
      <c r="B840" s="15" t="s">
        <v>185</v>
      </c>
      <c r="C840" s="15">
        <v>40300000</v>
      </c>
      <c r="D840" s="16">
        <v>47000000000</v>
      </c>
      <c r="E840" s="17">
        <v>4</v>
      </c>
      <c r="F840" s="15">
        <v>4</v>
      </c>
      <c r="G840" s="15">
        <v>49</v>
      </c>
      <c r="H840" s="15">
        <v>3989650</v>
      </c>
      <c r="I840" s="15" t="s">
        <v>39</v>
      </c>
      <c r="J840" s="15">
        <v>7330</v>
      </c>
      <c r="K840" s="15">
        <v>5</v>
      </c>
      <c r="L840" s="15">
        <v>0</v>
      </c>
      <c r="M840" s="15">
        <v>0.02</v>
      </c>
      <c r="N840" s="15">
        <v>0.02</v>
      </c>
      <c r="O840" s="15">
        <v>0.24</v>
      </c>
      <c r="P840" s="15" t="s">
        <v>39</v>
      </c>
      <c r="Q840" s="18">
        <v>43265</v>
      </c>
      <c r="R840" s="15" t="str">
        <f>INDEX(T_Category[category],MATCH(T_Youtuber3[[#This Row],[CatID]],T_Category[CatID],1))</f>
        <v>Entertainment</v>
      </c>
      <c r="S840" s="15" t="str">
        <f>VLOOKUP(T_Youtuber3[[#This Row],[CtrID]],T_Country[#Data],2,1)</f>
        <v>United States</v>
      </c>
      <c r="T840" s="15" t="str">
        <f>VLOOKUP(T_Youtuber3[[#This Row],[CtrID]],T_Country[#Data],3,0)</f>
        <v>US</v>
      </c>
      <c r="U840" s="15">
        <f>INDEX(T_Country[Gross tertiary education enrollment (%)],MATCH(T_Youtuber3[[#This Row],[CtrID]],T_Country[CtID],0))</f>
        <v>88.2</v>
      </c>
      <c r="V840" s="19">
        <f>_xlfn.XLOOKUP(T_Youtuber3[[#This Row],[CtrID]],T_Country[CtID],T_Country[Population])</f>
        <v>328000000</v>
      </c>
      <c r="W840" s="15" cm="1">
        <f t="array" ref="W840">_xlfn._xlws.FILTER(T_Country[Unemployment rate],T_Country[CtID]=T_Youtuber3[[#This Row],[CtrID]])</f>
        <v>14.7</v>
      </c>
      <c r="X840" s="15">
        <f>_xlfn.XLOOKUP(T_Youtuber3[[#This Row],[CtrID]],T_Country[CtID],T_Country[Urban_population])</f>
        <v>271000000</v>
      </c>
      <c r="Y840" s="15">
        <f>_xlfn.XLOOKUP(T_Youtuber3[[#This Row],[CtrID]],T_Country[CtID],T_Country[Latitude])</f>
        <v>37.090240000000001</v>
      </c>
      <c r="Z840" s="15">
        <f>_xlfn.XLOOKUP(T_Youtuber3[[#This Row],[CtrID]],T_Country[CtID],T_Country[Longitude])</f>
        <v>-95.712900000000005</v>
      </c>
    </row>
    <row r="841" spans="1:26">
      <c r="A841" s="15">
        <v>840</v>
      </c>
      <c r="B841" s="15" t="s">
        <v>1138</v>
      </c>
      <c r="C841" s="15">
        <v>13300000</v>
      </c>
      <c r="D841" s="16">
        <v>2260000000</v>
      </c>
      <c r="E841" s="17">
        <v>15</v>
      </c>
      <c r="F841" s="15">
        <v>3640</v>
      </c>
      <c r="G841" s="15">
        <v>19</v>
      </c>
      <c r="H841" s="15">
        <v>4152</v>
      </c>
      <c r="I841" s="15">
        <v>116</v>
      </c>
      <c r="J841" s="15">
        <v>16</v>
      </c>
      <c r="K841" s="15">
        <v>43669000</v>
      </c>
      <c r="L841" s="15">
        <v>10900</v>
      </c>
      <c r="M841" s="15">
        <v>174700</v>
      </c>
      <c r="N841" s="15">
        <v>131000</v>
      </c>
      <c r="O841" s="15">
        <v>2100000</v>
      </c>
      <c r="P841" s="15">
        <v>100000</v>
      </c>
      <c r="Q841" s="18">
        <v>40849</v>
      </c>
      <c r="R841" s="15" t="str">
        <f>INDEX(T_Category[category],MATCH(T_Youtuber3[[#This Row],[CatID]],T_Category[CatID],1))</f>
        <v>Science &amp; Technology</v>
      </c>
      <c r="S841" s="15" t="str">
        <f>VLOOKUP(T_Youtuber3[[#This Row],[CtrID]],T_Country[#Data],2,1)</f>
        <v>India</v>
      </c>
      <c r="T841" s="15" t="str">
        <f>VLOOKUP(T_Youtuber3[[#This Row],[CtrID]],T_Country[#Data],3,0)</f>
        <v>IN</v>
      </c>
      <c r="U841" s="15">
        <f>INDEX(T_Country[Gross tertiary education enrollment (%)],MATCH(T_Youtuber3[[#This Row],[CtrID]],T_Country[CtID],0))</f>
        <v>28.1</v>
      </c>
      <c r="V841" s="19">
        <f>_xlfn.XLOOKUP(T_Youtuber3[[#This Row],[CtrID]],T_Country[CtID],T_Country[Population])</f>
        <v>1370000000</v>
      </c>
      <c r="W841" s="15" cm="1">
        <f t="array" ref="W841">_xlfn._xlws.FILTER(T_Country[Unemployment rate],T_Country[CtID]=T_Youtuber3[[#This Row],[CtrID]])</f>
        <v>5.36</v>
      </c>
      <c r="X841" s="15">
        <f>_xlfn.XLOOKUP(T_Youtuber3[[#This Row],[CtrID]],T_Country[CtID],T_Country[Urban_population])</f>
        <v>471000000</v>
      </c>
      <c r="Y841" s="15">
        <f>_xlfn.XLOOKUP(T_Youtuber3[[#This Row],[CtrID]],T_Country[CtID],T_Country[Latitude])</f>
        <v>20.593679999999999</v>
      </c>
      <c r="Z841" s="15">
        <f>_xlfn.XLOOKUP(T_Youtuber3[[#This Row],[CtrID]],T_Country[CtID],T_Country[Longitude])</f>
        <v>78.962879999999998</v>
      </c>
    </row>
    <row r="842" spans="1:26">
      <c r="A842" s="15">
        <v>841</v>
      </c>
      <c r="B842" s="15" t="s">
        <v>754</v>
      </c>
      <c r="C842" s="15">
        <v>17100000</v>
      </c>
      <c r="D842" s="16">
        <v>9710000000</v>
      </c>
      <c r="E842" s="17">
        <v>4</v>
      </c>
      <c r="F842" s="15">
        <v>148225</v>
      </c>
      <c r="G842" s="15">
        <v>20</v>
      </c>
      <c r="H842" s="15">
        <v>472</v>
      </c>
      <c r="I842" s="15">
        <v>18</v>
      </c>
      <c r="J842" s="15">
        <v>127</v>
      </c>
      <c r="K842" s="15">
        <v>45811000</v>
      </c>
      <c r="L842" s="15">
        <v>11500</v>
      </c>
      <c r="M842" s="15">
        <v>183200</v>
      </c>
      <c r="N842" s="15">
        <v>137400</v>
      </c>
      <c r="O842" s="15">
        <v>2200000</v>
      </c>
      <c r="P842" s="15">
        <v>100000</v>
      </c>
      <c r="Q842" s="18">
        <v>41884</v>
      </c>
      <c r="R842" s="15" t="str">
        <f>INDEX(T_Category[category],MATCH(T_Youtuber3[[#This Row],[CatID]],T_Category[CatID],1))</f>
        <v>Entertainment</v>
      </c>
      <c r="S842" s="15" t="str">
        <f>VLOOKUP(T_Youtuber3[[#This Row],[CtrID]],T_Country[#Data],2,1)</f>
        <v>Indonesia</v>
      </c>
      <c r="T842" s="15" t="str">
        <f>VLOOKUP(T_Youtuber3[[#This Row],[CtrID]],T_Country[#Data],3,0)</f>
        <v>ID</v>
      </c>
      <c r="U842" s="15">
        <f>INDEX(T_Country[Gross tertiary education enrollment (%)],MATCH(T_Youtuber3[[#This Row],[CtrID]],T_Country[CtID],0))</f>
        <v>36.299999999999997</v>
      </c>
      <c r="V842" s="19">
        <f>_xlfn.XLOOKUP(T_Youtuber3[[#This Row],[CtrID]],T_Country[CtID],T_Country[Population])</f>
        <v>270000000</v>
      </c>
      <c r="W842" s="15" cm="1">
        <f t="array" ref="W842">_xlfn._xlws.FILTER(T_Country[Unemployment rate],T_Country[CtID]=T_Youtuber3[[#This Row],[CtrID]])</f>
        <v>4.6900000000000004</v>
      </c>
      <c r="X842" s="15">
        <f>_xlfn.XLOOKUP(T_Youtuber3[[#This Row],[CtrID]],T_Country[CtID],T_Country[Urban_population])</f>
        <v>152000000</v>
      </c>
      <c r="Y842" s="15">
        <f>_xlfn.XLOOKUP(T_Youtuber3[[#This Row],[CtrID]],T_Country[CtID],T_Country[Latitude])</f>
        <v>-0.78927999999999998</v>
      </c>
      <c r="Z842" s="15">
        <f>_xlfn.XLOOKUP(T_Youtuber3[[#This Row],[CtrID]],T_Country[CtID],T_Country[Longitude])</f>
        <v>113.9213</v>
      </c>
    </row>
    <row r="843" spans="1:26">
      <c r="A843" s="15">
        <v>842</v>
      </c>
      <c r="B843" s="15" t="s">
        <v>407</v>
      </c>
      <c r="C843" s="15">
        <v>25000000</v>
      </c>
      <c r="D843" s="16">
        <v>14200000000</v>
      </c>
      <c r="E843" s="17">
        <v>4</v>
      </c>
      <c r="F843" s="15">
        <v>89179</v>
      </c>
      <c r="G843" s="15">
        <v>20</v>
      </c>
      <c r="H843" s="15">
        <v>251</v>
      </c>
      <c r="I843" s="15">
        <v>7</v>
      </c>
      <c r="J843" s="15">
        <v>64</v>
      </c>
      <c r="K843" s="16">
        <v>123000000</v>
      </c>
      <c r="L843" s="15">
        <v>30800</v>
      </c>
      <c r="M843" s="15">
        <v>492800</v>
      </c>
      <c r="N843" s="15">
        <v>369600</v>
      </c>
      <c r="O843" s="15">
        <v>5900000</v>
      </c>
      <c r="P843" s="15">
        <v>100000</v>
      </c>
      <c r="Q843" s="18">
        <v>41886</v>
      </c>
      <c r="R843" s="15" t="str">
        <f>INDEX(T_Category[category],MATCH(T_Youtuber3[[#This Row],[CatID]],T_Category[CatID],1))</f>
        <v>Entertainment</v>
      </c>
      <c r="S843" s="15" t="str">
        <f>VLOOKUP(T_Youtuber3[[#This Row],[CtrID]],T_Country[#Data],2,1)</f>
        <v>Indonesia</v>
      </c>
      <c r="T843" s="15" t="str">
        <f>VLOOKUP(T_Youtuber3[[#This Row],[CtrID]],T_Country[#Data],3,0)</f>
        <v>ID</v>
      </c>
      <c r="U843" s="15">
        <f>INDEX(T_Country[Gross tertiary education enrollment (%)],MATCH(T_Youtuber3[[#This Row],[CtrID]],T_Country[CtID],0))</f>
        <v>36.299999999999997</v>
      </c>
      <c r="V843" s="19">
        <f>_xlfn.XLOOKUP(T_Youtuber3[[#This Row],[CtrID]],T_Country[CtID],T_Country[Population])</f>
        <v>270000000</v>
      </c>
      <c r="W843" s="15" cm="1">
        <f t="array" ref="W843">_xlfn._xlws.FILTER(T_Country[Unemployment rate],T_Country[CtID]=T_Youtuber3[[#This Row],[CtrID]])</f>
        <v>4.6900000000000004</v>
      </c>
      <c r="X843" s="15">
        <f>_xlfn.XLOOKUP(T_Youtuber3[[#This Row],[CtrID]],T_Country[CtID],T_Country[Urban_population])</f>
        <v>152000000</v>
      </c>
      <c r="Y843" s="15">
        <f>_xlfn.XLOOKUP(T_Youtuber3[[#This Row],[CtrID]],T_Country[CtID],T_Country[Latitude])</f>
        <v>-0.78927999999999998</v>
      </c>
      <c r="Z843" s="15">
        <f>_xlfn.XLOOKUP(T_Youtuber3[[#This Row],[CtrID]],T_Country[CtID],T_Country[Longitude])</f>
        <v>113.9213</v>
      </c>
    </row>
    <row r="844" spans="1:26">
      <c r="A844" s="15">
        <v>843</v>
      </c>
      <c r="B844" s="15" t="s">
        <v>1054</v>
      </c>
      <c r="C844" s="15">
        <v>14100000</v>
      </c>
      <c r="D844" s="16">
        <v>5130000000</v>
      </c>
      <c r="E844" s="17">
        <v>9</v>
      </c>
      <c r="F844" s="15">
        <v>3</v>
      </c>
      <c r="G844" s="15">
        <v>4</v>
      </c>
      <c r="H844" s="15">
        <v>4032620</v>
      </c>
      <c r="I844" s="15">
        <v>3671</v>
      </c>
      <c r="J844" s="15">
        <v>7629</v>
      </c>
      <c r="K844" s="15">
        <v>147</v>
      </c>
      <c r="L844" s="15">
        <v>0.04</v>
      </c>
      <c r="M844" s="15">
        <v>0.59</v>
      </c>
      <c r="N844" s="15">
        <v>0.44</v>
      </c>
      <c r="O844" s="15">
        <v>7</v>
      </c>
      <c r="P844" s="15">
        <v>1</v>
      </c>
      <c r="Q844" s="18">
        <v>42312</v>
      </c>
      <c r="R844" s="15" t="str">
        <f>INDEX(T_Category[category],MATCH(T_Youtuber3[[#This Row],[CatID]],T_Category[CatID],1))</f>
        <v>Music</v>
      </c>
      <c r="S844" s="15" t="str">
        <f>VLOOKUP(T_Youtuber3[[#This Row],[CtrID]],T_Country[#Data],2,1)</f>
        <v>Australia</v>
      </c>
      <c r="T844" s="15" t="str">
        <f>VLOOKUP(T_Youtuber3[[#This Row],[CtrID]],T_Country[#Data],3,0)</f>
        <v>AU</v>
      </c>
      <c r="U844" s="15">
        <f>INDEX(T_Country[Gross tertiary education enrollment (%)],MATCH(T_Youtuber3[[#This Row],[CtrID]],T_Country[CtID],0))</f>
        <v>113.1</v>
      </c>
      <c r="V844" s="19">
        <f>_xlfn.XLOOKUP(T_Youtuber3[[#This Row],[CtrID]],T_Country[CtID],T_Country[Population])</f>
        <v>25766605</v>
      </c>
      <c r="W844" s="15" cm="1">
        <f t="array" ref="W844">_xlfn._xlws.FILTER(T_Country[Unemployment rate],T_Country[CtID]=T_Youtuber3[[#This Row],[CtrID]])</f>
        <v>5.27</v>
      </c>
      <c r="X844" s="15">
        <f>_xlfn.XLOOKUP(T_Youtuber3[[#This Row],[CtrID]],T_Country[CtID],T_Country[Urban_population])</f>
        <v>21844756</v>
      </c>
      <c r="Y844" s="15">
        <f>_xlfn.XLOOKUP(T_Youtuber3[[#This Row],[CtrID]],T_Country[CtID],T_Country[Latitude])</f>
        <v>-25.2744</v>
      </c>
      <c r="Z844" s="15">
        <f>_xlfn.XLOOKUP(T_Youtuber3[[#This Row],[CtrID]],T_Country[CtID],T_Country[Longitude])</f>
        <v>133.77510000000001</v>
      </c>
    </row>
    <row r="845" spans="1:26">
      <c r="A845" s="15">
        <v>844</v>
      </c>
      <c r="B845" s="15" t="s">
        <v>299</v>
      </c>
      <c r="C845" s="15">
        <v>30400000</v>
      </c>
      <c r="D845" s="16">
        <v>14000000000</v>
      </c>
      <c r="E845" s="17">
        <v>9</v>
      </c>
      <c r="F845" s="15">
        <v>2725</v>
      </c>
      <c r="G845" s="15">
        <v>49</v>
      </c>
      <c r="H845" s="15">
        <v>255</v>
      </c>
      <c r="I845" s="15">
        <v>46</v>
      </c>
      <c r="J845" s="15">
        <v>51</v>
      </c>
      <c r="K845" s="15">
        <v>45822000</v>
      </c>
      <c r="L845" s="15">
        <v>11500</v>
      </c>
      <c r="M845" s="15">
        <v>183300</v>
      </c>
      <c r="N845" s="15">
        <v>137500</v>
      </c>
      <c r="O845" s="15">
        <v>2200000</v>
      </c>
      <c r="P845" s="15" t="s">
        <v>39</v>
      </c>
      <c r="Q845" s="18">
        <v>41175</v>
      </c>
      <c r="R845" s="15" t="str">
        <f>INDEX(T_Category[category],MATCH(T_Youtuber3[[#This Row],[CatID]],T_Category[CatID],1))</f>
        <v>Music</v>
      </c>
      <c r="S845" s="15" t="str">
        <f>VLOOKUP(T_Youtuber3[[#This Row],[CtrID]],T_Country[#Data],2,1)</f>
        <v>United States</v>
      </c>
      <c r="T845" s="15" t="str">
        <f>VLOOKUP(T_Youtuber3[[#This Row],[CtrID]],T_Country[#Data],3,0)</f>
        <v>US</v>
      </c>
      <c r="U845" s="15">
        <f>INDEX(T_Country[Gross tertiary education enrollment (%)],MATCH(T_Youtuber3[[#This Row],[CtrID]],T_Country[CtID],0))</f>
        <v>88.2</v>
      </c>
      <c r="V845" s="19">
        <f>_xlfn.XLOOKUP(T_Youtuber3[[#This Row],[CtrID]],T_Country[CtID],T_Country[Population])</f>
        <v>328000000</v>
      </c>
      <c r="W845" s="15" cm="1">
        <f t="array" ref="W845">_xlfn._xlws.FILTER(T_Country[Unemployment rate],T_Country[CtID]=T_Youtuber3[[#This Row],[CtrID]])</f>
        <v>14.7</v>
      </c>
      <c r="X845" s="15">
        <f>_xlfn.XLOOKUP(T_Youtuber3[[#This Row],[CtrID]],T_Country[CtID],T_Country[Urban_population])</f>
        <v>271000000</v>
      </c>
      <c r="Y845" s="15">
        <f>_xlfn.XLOOKUP(T_Youtuber3[[#This Row],[CtrID]],T_Country[CtID],T_Country[Latitude])</f>
        <v>37.090240000000001</v>
      </c>
      <c r="Z845" s="15">
        <f>_xlfn.XLOOKUP(T_Youtuber3[[#This Row],[CtrID]],T_Country[CtID],T_Country[Longitude])</f>
        <v>-95.712900000000005</v>
      </c>
    </row>
    <row r="846" spans="1:26">
      <c r="A846" s="15">
        <v>845</v>
      </c>
      <c r="B846" s="15" t="s">
        <v>778</v>
      </c>
      <c r="C846" s="15">
        <v>16700000</v>
      </c>
      <c r="D846" s="16">
        <v>7980000000</v>
      </c>
      <c r="E846" s="17">
        <v>9</v>
      </c>
      <c r="F846" s="15">
        <v>13</v>
      </c>
      <c r="G846" s="15">
        <v>49</v>
      </c>
      <c r="H846" s="15">
        <v>564542</v>
      </c>
      <c r="I846" s="15">
        <v>1920</v>
      </c>
      <c r="J846" s="15">
        <v>1751</v>
      </c>
      <c r="K846" s="15">
        <v>37623</v>
      </c>
      <c r="L846" s="15">
        <v>9</v>
      </c>
      <c r="M846" s="15">
        <v>150</v>
      </c>
      <c r="N846" s="15">
        <v>113</v>
      </c>
      <c r="O846" s="15">
        <v>1800</v>
      </c>
      <c r="P846" s="15" t="s">
        <v>39</v>
      </c>
      <c r="Q846" s="18">
        <v>40422</v>
      </c>
      <c r="R846" s="15" t="str">
        <f>INDEX(T_Category[category],MATCH(T_Youtuber3[[#This Row],[CatID]],T_Category[CatID],1))</f>
        <v>Music</v>
      </c>
      <c r="S846" s="15" t="str">
        <f>VLOOKUP(T_Youtuber3[[#This Row],[CtrID]],T_Country[#Data],2,1)</f>
        <v>United States</v>
      </c>
      <c r="T846" s="15" t="str">
        <f>VLOOKUP(T_Youtuber3[[#This Row],[CtrID]],T_Country[#Data],3,0)</f>
        <v>US</v>
      </c>
      <c r="U846" s="15">
        <f>INDEX(T_Country[Gross tertiary education enrollment (%)],MATCH(T_Youtuber3[[#This Row],[CtrID]],T_Country[CtID],0))</f>
        <v>88.2</v>
      </c>
      <c r="V846" s="19">
        <f>_xlfn.XLOOKUP(T_Youtuber3[[#This Row],[CtrID]],T_Country[CtID],T_Country[Population])</f>
        <v>328000000</v>
      </c>
      <c r="W846" s="15" cm="1">
        <f t="array" ref="W846">_xlfn._xlws.FILTER(T_Country[Unemployment rate],T_Country[CtID]=T_Youtuber3[[#This Row],[CtrID]])</f>
        <v>14.7</v>
      </c>
      <c r="X846" s="15">
        <f>_xlfn.XLOOKUP(T_Youtuber3[[#This Row],[CtrID]],T_Country[CtID],T_Country[Urban_population])</f>
        <v>271000000</v>
      </c>
      <c r="Y846" s="15">
        <f>_xlfn.XLOOKUP(T_Youtuber3[[#This Row],[CtrID]],T_Country[CtID],T_Country[Latitude])</f>
        <v>37.090240000000001</v>
      </c>
      <c r="Z846" s="15">
        <f>_xlfn.XLOOKUP(T_Youtuber3[[#This Row],[CtrID]],T_Country[CtID],T_Country[Longitude])</f>
        <v>-95.712900000000005</v>
      </c>
    </row>
    <row r="847" spans="1:26">
      <c r="A847" s="15">
        <v>846</v>
      </c>
      <c r="B847" s="15" t="s">
        <v>654</v>
      </c>
      <c r="C847" s="15">
        <v>18800000</v>
      </c>
      <c r="D847" s="16">
        <v>3280000000</v>
      </c>
      <c r="E847" s="17">
        <v>2</v>
      </c>
      <c r="F847" s="15">
        <v>304</v>
      </c>
      <c r="G847" s="15">
        <v>19</v>
      </c>
      <c r="H847" s="15">
        <v>2508</v>
      </c>
      <c r="I847" s="15">
        <v>79</v>
      </c>
      <c r="J847" s="15">
        <v>24</v>
      </c>
      <c r="K847" s="16">
        <v>109000000</v>
      </c>
      <c r="L847" s="15">
        <v>27300</v>
      </c>
      <c r="M847" s="15">
        <v>436100</v>
      </c>
      <c r="N847" s="15">
        <v>327100</v>
      </c>
      <c r="O847" s="15">
        <v>5200000</v>
      </c>
      <c r="P847" s="15">
        <v>700000</v>
      </c>
      <c r="Q847" s="18">
        <v>41837</v>
      </c>
      <c r="R847" s="15" t="str">
        <f>INDEX(T_Category[category],MATCH(T_Youtuber3[[#This Row],[CatID]],T_Category[CatID],1))</f>
        <v>Comedy</v>
      </c>
      <c r="S847" s="15" t="str">
        <f>VLOOKUP(T_Youtuber3[[#This Row],[CtrID]],T_Country[#Data],2,1)</f>
        <v>India</v>
      </c>
      <c r="T847" s="15" t="str">
        <f>VLOOKUP(T_Youtuber3[[#This Row],[CtrID]],T_Country[#Data],3,0)</f>
        <v>IN</v>
      </c>
      <c r="U847" s="15">
        <f>INDEX(T_Country[Gross tertiary education enrollment (%)],MATCH(T_Youtuber3[[#This Row],[CtrID]],T_Country[CtID],0))</f>
        <v>28.1</v>
      </c>
      <c r="V847" s="19">
        <f>_xlfn.XLOOKUP(T_Youtuber3[[#This Row],[CtrID]],T_Country[CtID],T_Country[Population])</f>
        <v>1370000000</v>
      </c>
      <c r="W847" s="15" cm="1">
        <f t="array" ref="W847">_xlfn._xlws.FILTER(T_Country[Unemployment rate],T_Country[CtID]=T_Youtuber3[[#This Row],[CtrID]])</f>
        <v>5.36</v>
      </c>
      <c r="X847" s="15">
        <f>_xlfn.XLOOKUP(T_Youtuber3[[#This Row],[CtrID]],T_Country[CtID],T_Country[Urban_population])</f>
        <v>471000000</v>
      </c>
      <c r="Y847" s="15">
        <f>_xlfn.XLOOKUP(T_Youtuber3[[#This Row],[CtrID]],T_Country[CtID],T_Country[Latitude])</f>
        <v>20.593679999999999</v>
      </c>
      <c r="Z847" s="15">
        <f>_xlfn.XLOOKUP(T_Youtuber3[[#This Row],[CtrID]],T_Country[CtID],T_Country[Longitude])</f>
        <v>78.962879999999998</v>
      </c>
    </row>
    <row r="848" spans="1:26">
      <c r="A848" s="15">
        <v>847</v>
      </c>
      <c r="B848" s="15" t="s">
        <v>438</v>
      </c>
      <c r="C848" s="15">
        <v>23800000</v>
      </c>
      <c r="D848" s="16">
        <v>10400000000</v>
      </c>
      <c r="E848" s="17">
        <v>7</v>
      </c>
      <c r="F848" s="15">
        <v>2425</v>
      </c>
      <c r="G848" s="15">
        <v>49</v>
      </c>
      <c r="H848" s="15">
        <v>412</v>
      </c>
      <c r="I848" s="15">
        <v>80</v>
      </c>
      <c r="J848" s="15">
        <v>8</v>
      </c>
      <c r="K848" s="15">
        <v>98052000</v>
      </c>
      <c r="L848" s="15">
        <v>24500</v>
      </c>
      <c r="M848" s="15">
        <v>392200</v>
      </c>
      <c r="N848" s="15">
        <v>294200</v>
      </c>
      <c r="O848" s="15">
        <v>4700000</v>
      </c>
      <c r="P848" s="15">
        <v>100000</v>
      </c>
      <c r="Q848" s="18">
        <v>42259</v>
      </c>
      <c r="R848" s="15" t="str">
        <f>INDEX(T_Category[category],MATCH(T_Youtuber3[[#This Row],[CatID]],T_Category[CatID],1))</f>
        <v>Howto &amp; Style</v>
      </c>
      <c r="S848" s="15" t="str">
        <f>VLOOKUP(T_Youtuber3[[#This Row],[CtrID]],T_Country[#Data],2,1)</f>
        <v>United States</v>
      </c>
      <c r="T848" s="15" t="str">
        <f>VLOOKUP(T_Youtuber3[[#This Row],[CtrID]],T_Country[#Data],3,0)</f>
        <v>US</v>
      </c>
      <c r="U848" s="15">
        <f>INDEX(T_Country[Gross tertiary education enrollment (%)],MATCH(T_Youtuber3[[#This Row],[CtrID]],T_Country[CtID],0))</f>
        <v>88.2</v>
      </c>
      <c r="V848" s="19">
        <f>_xlfn.XLOOKUP(T_Youtuber3[[#This Row],[CtrID]],T_Country[CtID],T_Country[Population])</f>
        <v>328000000</v>
      </c>
      <c r="W848" s="15" cm="1">
        <f t="array" ref="W848">_xlfn._xlws.FILTER(T_Country[Unemployment rate],T_Country[CtID]=T_Youtuber3[[#This Row],[CtrID]])</f>
        <v>14.7</v>
      </c>
      <c r="X848" s="15">
        <f>_xlfn.XLOOKUP(T_Youtuber3[[#This Row],[CtrID]],T_Country[CtID],T_Country[Urban_population])</f>
        <v>271000000</v>
      </c>
      <c r="Y848" s="15">
        <f>_xlfn.XLOOKUP(T_Youtuber3[[#This Row],[CtrID]],T_Country[CtID],T_Country[Latitude])</f>
        <v>37.090240000000001</v>
      </c>
      <c r="Z848" s="15">
        <f>_xlfn.XLOOKUP(T_Youtuber3[[#This Row],[CtrID]],T_Country[CtID],T_Country[Longitude])</f>
        <v>-95.712900000000005</v>
      </c>
    </row>
    <row r="849" spans="1:26">
      <c r="A849" s="15">
        <v>848</v>
      </c>
      <c r="B849" s="15" t="s">
        <v>611</v>
      </c>
      <c r="C849" s="15">
        <v>19700000</v>
      </c>
      <c r="D849" s="16">
        <v>7450000000</v>
      </c>
      <c r="E849" s="17">
        <v>13</v>
      </c>
      <c r="F849" s="15">
        <v>2912</v>
      </c>
      <c r="G849" s="15">
        <v>41</v>
      </c>
      <c r="H849" s="15">
        <v>747</v>
      </c>
      <c r="I849" s="15" t="s">
        <v>39</v>
      </c>
      <c r="J849" s="15">
        <v>13</v>
      </c>
      <c r="K849" s="15">
        <v>29387000</v>
      </c>
      <c r="L849" s="15">
        <v>7300</v>
      </c>
      <c r="M849" s="15">
        <v>117500</v>
      </c>
      <c r="N849" s="15">
        <v>88200</v>
      </c>
      <c r="O849" s="15">
        <v>1400000</v>
      </c>
      <c r="P849" s="15">
        <v>100000</v>
      </c>
      <c r="Q849" s="18">
        <v>42405</v>
      </c>
      <c r="R849" s="15" t="str">
        <f>INDEX(T_Category[category],MATCH(T_Youtuber3[[#This Row],[CatID]],T_Category[CatID],1))</f>
        <v>People &amp; Blogs</v>
      </c>
      <c r="S849" s="15" t="str">
        <f>VLOOKUP(T_Youtuber3[[#This Row],[CtrID]],T_Country[#Data],2,1)</f>
        <v>Spain</v>
      </c>
      <c r="T849" s="15" t="str">
        <f>VLOOKUP(T_Youtuber3[[#This Row],[CtrID]],T_Country[#Data],3,0)</f>
        <v>ES</v>
      </c>
      <c r="U849" s="15">
        <f>INDEX(T_Country[Gross tertiary education enrollment (%)],MATCH(T_Youtuber3[[#This Row],[CtrID]],T_Country[CtID],0))</f>
        <v>88.9</v>
      </c>
      <c r="V849" s="19">
        <f>_xlfn.XLOOKUP(T_Youtuber3[[#This Row],[CtrID]],T_Country[CtID],T_Country[Population])</f>
        <v>47076781</v>
      </c>
      <c r="W849" s="15" cm="1">
        <f t="array" ref="W849">_xlfn._xlws.FILTER(T_Country[Unemployment rate],T_Country[CtID]=T_Youtuber3[[#This Row],[CtrID]])</f>
        <v>13.96</v>
      </c>
      <c r="X849" s="15">
        <f>_xlfn.XLOOKUP(T_Youtuber3[[#This Row],[CtrID]],T_Country[CtID],T_Country[Urban_population])</f>
        <v>37927409</v>
      </c>
      <c r="Y849" s="15">
        <f>_xlfn.XLOOKUP(T_Youtuber3[[#This Row],[CtrID]],T_Country[CtID],T_Country[Latitude])</f>
        <v>40.46367</v>
      </c>
      <c r="Z849" s="15">
        <f>_xlfn.XLOOKUP(T_Youtuber3[[#This Row],[CtrID]],T_Country[CtID],T_Country[Longitude])</f>
        <v>-3.7492200000000002</v>
      </c>
    </row>
    <row r="850" spans="1:26">
      <c r="A850" s="15">
        <v>849</v>
      </c>
      <c r="B850" s="15" t="s">
        <v>1213</v>
      </c>
      <c r="C850" s="15">
        <v>12800000</v>
      </c>
      <c r="D850" s="16">
        <v>6800000000</v>
      </c>
      <c r="E850" s="17">
        <v>7</v>
      </c>
      <c r="F850" s="15">
        <v>2385</v>
      </c>
      <c r="G850" s="15">
        <v>19</v>
      </c>
      <c r="H850" s="15">
        <v>873</v>
      </c>
      <c r="I850" s="15" t="s">
        <v>39</v>
      </c>
      <c r="J850" s="15">
        <v>35</v>
      </c>
      <c r="K850" s="15">
        <v>17270000</v>
      </c>
      <c r="L850" s="15">
        <v>4300</v>
      </c>
      <c r="M850" s="15">
        <v>69100</v>
      </c>
      <c r="N850" s="15">
        <v>51800</v>
      </c>
      <c r="O850" s="15">
        <v>829000</v>
      </c>
      <c r="P850" s="15" t="s">
        <v>39</v>
      </c>
      <c r="Q850" s="18">
        <v>42113</v>
      </c>
      <c r="R850" s="15" t="str">
        <f>INDEX(T_Category[category],MATCH(T_Youtuber3[[#This Row],[CatID]],T_Category[CatID],1))</f>
        <v>Howto &amp; Style</v>
      </c>
      <c r="S850" s="15" t="str">
        <f>VLOOKUP(T_Youtuber3[[#This Row],[CtrID]],T_Country[#Data],2,1)</f>
        <v>India</v>
      </c>
      <c r="T850" s="15" t="str">
        <f>VLOOKUP(T_Youtuber3[[#This Row],[CtrID]],T_Country[#Data],3,0)</f>
        <v>IN</v>
      </c>
      <c r="U850" s="15">
        <f>INDEX(T_Country[Gross tertiary education enrollment (%)],MATCH(T_Youtuber3[[#This Row],[CtrID]],T_Country[CtID],0))</f>
        <v>28.1</v>
      </c>
      <c r="V850" s="19">
        <f>_xlfn.XLOOKUP(T_Youtuber3[[#This Row],[CtrID]],T_Country[CtID],T_Country[Population])</f>
        <v>1370000000</v>
      </c>
      <c r="W850" s="15" cm="1">
        <f t="array" ref="W850">_xlfn._xlws.FILTER(T_Country[Unemployment rate],T_Country[CtID]=T_Youtuber3[[#This Row],[CtrID]])</f>
        <v>5.36</v>
      </c>
      <c r="X850" s="15">
        <f>_xlfn.XLOOKUP(T_Youtuber3[[#This Row],[CtrID]],T_Country[CtID],T_Country[Urban_population])</f>
        <v>471000000</v>
      </c>
      <c r="Y850" s="15">
        <f>_xlfn.XLOOKUP(T_Youtuber3[[#This Row],[CtrID]],T_Country[CtID],T_Country[Latitude])</f>
        <v>20.593679999999999</v>
      </c>
      <c r="Z850" s="15">
        <f>_xlfn.XLOOKUP(T_Youtuber3[[#This Row],[CtrID]],T_Country[CtID],T_Country[Longitude])</f>
        <v>78.962879999999998</v>
      </c>
    </row>
    <row r="851" spans="1:26">
      <c r="A851" s="15">
        <v>850</v>
      </c>
      <c r="B851" s="15" t="s">
        <v>1259</v>
      </c>
      <c r="C851" s="15">
        <v>12500000</v>
      </c>
      <c r="D851" s="16">
        <v>5380000000</v>
      </c>
      <c r="E851" s="17">
        <v>13</v>
      </c>
      <c r="F851" s="15">
        <v>8</v>
      </c>
      <c r="G851" s="15">
        <v>20</v>
      </c>
      <c r="H851" s="15">
        <v>4057418</v>
      </c>
      <c r="I851" s="15" t="s">
        <v>39</v>
      </c>
      <c r="J851" s="15">
        <v>7712</v>
      </c>
      <c r="K851" s="15">
        <v>1</v>
      </c>
      <c r="L851" s="15">
        <v>0</v>
      </c>
      <c r="M851" s="15">
        <v>0</v>
      </c>
      <c r="N851" s="15">
        <v>0</v>
      </c>
      <c r="O851" s="15">
        <v>0.05</v>
      </c>
      <c r="P851" s="15" t="s">
        <v>39</v>
      </c>
      <c r="Q851" s="18">
        <v>44041</v>
      </c>
      <c r="R851" s="15" t="str">
        <f>INDEX(T_Category[category],MATCH(T_Youtuber3[[#This Row],[CatID]],T_Category[CatID],1))</f>
        <v>People &amp; Blogs</v>
      </c>
      <c r="S851" s="15" t="str">
        <f>VLOOKUP(T_Youtuber3[[#This Row],[CtrID]],T_Country[#Data],2,1)</f>
        <v>Indonesia</v>
      </c>
      <c r="T851" s="15" t="str">
        <f>VLOOKUP(T_Youtuber3[[#This Row],[CtrID]],T_Country[#Data],3,0)</f>
        <v>ID</v>
      </c>
      <c r="U851" s="15">
        <f>INDEX(T_Country[Gross tertiary education enrollment (%)],MATCH(T_Youtuber3[[#This Row],[CtrID]],T_Country[CtID],0))</f>
        <v>36.299999999999997</v>
      </c>
      <c r="V851" s="19">
        <f>_xlfn.XLOOKUP(T_Youtuber3[[#This Row],[CtrID]],T_Country[CtID],T_Country[Population])</f>
        <v>270000000</v>
      </c>
      <c r="W851" s="15" cm="1">
        <f t="array" ref="W851">_xlfn._xlws.FILTER(T_Country[Unemployment rate],T_Country[CtID]=T_Youtuber3[[#This Row],[CtrID]])</f>
        <v>4.6900000000000004</v>
      </c>
      <c r="X851" s="15">
        <f>_xlfn.XLOOKUP(T_Youtuber3[[#This Row],[CtrID]],T_Country[CtID],T_Country[Urban_population])</f>
        <v>152000000</v>
      </c>
      <c r="Y851" s="15">
        <f>_xlfn.XLOOKUP(T_Youtuber3[[#This Row],[CtrID]],T_Country[CtID],T_Country[Latitude])</f>
        <v>-0.78927999999999998</v>
      </c>
      <c r="Z851" s="15">
        <f>_xlfn.XLOOKUP(T_Youtuber3[[#This Row],[CtrID]],T_Country[CtID],T_Country[Longitude])</f>
        <v>113.9213</v>
      </c>
    </row>
    <row r="852" spans="1:26">
      <c r="A852" s="15">
        <v>851</v>
      </c>
      <c r="B852" s="15" t="s">
        <v>1250</v>
      </c>
      <c r="C852" s="15">
        <v>12500000</v>
      </c>
      <c r="D852" s="16">
        <v>4380000000</v>
      </c>
      <c r="E852" s="17">
        <v>7</v>
      </c>
      <c r="F852" s="15">
        <v>2738</v>
      </c>
      <c r="G852" s="15">
        <v>7</v>
      </c>
      <c r="H852" s="15">
        <v>1667</v>
      </c>
      <c r="I852" s="15" t="s">
        <v>39</v>
      </c>
      <c r="J852" s="15">
        <v>37</v>
      </c>
      <c r="K852" s="15">
        <v>13501000</v>
      </c>
      <c r="L852" s="15">
        <v>3400</v>
      </c>
      <c r="M852" s="15">
        <v>54000</v>
      </c>
      <c r="N852" s="15">
        <v>40500</v>
      </c>
      <c r="O852" s="15">
        <v>648100</v>
      </c>
      <c r="P852" s="15" t="s">
        <v>39</v>
      </c>
      <c r="Q852" s="18">
        <v>42113</v>
      </c>
      <c r="R852" s="15" t="str">
        <f>INDEX(T_Category[category],MATCH(T_Youtuber3[[#This Row],[CatID]],T_Category[CatID],1))</f>
        <v>Howto &amp; Style</v>
      </c>
      <c r="S852" s="15" t="str">
        <f>VLOOKUP(T_Youtuber3[[#This Row],[CtrID]],T_Country[#Data],2,1)</f>
        <v>Brazil</v>
      </c>
      <c r="T852" s="15" t="str">
        <f>VLOOKUP(T_Youtuber3[[#This Row],[CtrID]],T_Country[#Data],3,0)</f>
        <v>BR</v>
      </c>
      <c r="U852" s="15">
        <f>INDEX(T_Country[Gross tertiary education enrollment (%)],MATCH(T_Youtuber3[[#This Row],[CtrID]],T_Country[CtID],0))</f>
        <v>51.3</v>
      </c>
      <c r="V852" s="19">
        <f>_xlfn.XLOOKUP(T_Youtuber3[[#This Row],[CtrID]],T_Country[CtID],T_Country[Population])</f>
        <v>213000000</v>
      </c>
      <c r="W852" s="15" cm="1">
        <f t="array" ref="W852">_xlfn._xlws.FILTER(T_Country[Unemployment rate],T_Country[CtID]=T_Youtuber3[[#This Row],[CtrID]])</f>
        <v>12.08</v>
      </c>
      <c r="X852" s="15">
        <f>_xlfn.XLOOKUP(T_Youtuber3[[#This Row],[CtrID]],T_Country[CtID],T_Country[Urban_population])</f>
        <v>183000000</v>
      </c>
      <c r="Y852" s="15">
        <f>_xlfn.XLOOKUP(T_Youtuber3[[#This Row],[CtrID]],T_Country[CtID],T_Country[Latitude])</f>
        <v>-14.234999999999999</v>
      </c>
      <c r="Z852" s="15">
        <f>_xlfn.XLOOKUP(T_Youtuber3[[#This Row],[CtrID]],T_Country[CtID],T_Country[Longitude])</f>
        <v>-51.9253</v>
      </c>
    </row>
    <row r="853" spans="1:26">
      <c r="A853" s="15">
        <v>852</v>
      </c>
      <c r="B853" s="15" t="s">
        <v>28</v>
      </c>
      <c r="C853" s="16">
        <v>245000000</v>
      </c>
      <c r="D853" s="16">
        <v>228000000000</v>
      </c>
      <c r="E853" s="17">
        <v>9</v>
      </c>
      <c r="F853" s="15">
        <v>20082</v>
      </c>
      <c r="G853" s="15">
        <v>19</v>
      </c>
      <c r="H853" s="15">
        <v>1</v>
      </c>
      <c r="I853" s="15">
        <v>1</v>
      </c>
      <c r="J853" s="15">
        <v>1</v>
      </c>
      <c r="K853" s="16">
        <v>2260000000</v>
      </c>
      <c r="L853" s="15">
        <v>564600</v>
      </c>
      <c r="M853" s="15">
        <v>9000000</v>
      </c>
      <c r="N853" s="15">
        <v>6800000</v>
      </c>
      <c r="O853" s="16">
        <v>108000000</v>
      </c>
      <c r="P853" s="15">
        <v>2000000</v>
      </c>
      <c r="Q853" s="18">
        <v>38789</v>
      </c>
      <c r="R853" s="15" t="str">
        <f>INDEX(T_Category[category],MATCH(T_Youtuber3[[#This Row],[CatID]],T_Category[CatID],1))</f>
        <v>Music</v>
      </c>
      <c r="S853" s="15" t="str">
        <f>VLOOKUP(T_Youtuber3[[#This Row],[CtrID]],T_Country[#Data],2,1)</f>
        <v>India</v>
      </c>
      <c r="T853" s="15" t="str">
        <f>VLOOKUP(T_Youtuber3[[#This Row],[CtrID]],T_Country[#Data],3,0)</f>
        <v>IN</v>
      </c>
      <c r="U853" s="15">
        <f>INDEX(T_Country[Gross tertiary education enrollment (%)],MATCH(T_Youtuber3[[#This Row],[CtrID]],T_Country[CtID],0))</f>
        <v>28.1</v>
      </c>
      <c r="V853" s="19">
        <f>_xlfn.XLOOKUP(T_Youtuber3[[#This Row],[CtrID]],T_Country[CtID],T_Country[Population])</f>
        <v>1370000000</v>
      </c>
      <c r="W853" s="15" cm="1">
        <f t="array" ref="W853">_xlfn._xlws.FILTER(T_Country[Unemployment rate],T_Country[CtID]=T_Youtuber3[[#This Row],[CtrID]])</f>
        <v>5.36</v>
      </c>
      <c r="X853" s="15">
        <f>_xlfn.XLOOKUP(T_Youtuber3[[#This Row],[CtrID]],T_Country[CtID],T_Country[Urban_population])</f>
        <v>471000000</v>
      </c>
      <c r="Y853" s="15">
        <f>_xlfn.XLOOKUP(T_Youtuber3[[#This Row],[CtrID]],T_Country[CtID],T_Country[Latitude])</f>
        <v>20.593679999999999</v>
      </c>
      <c r="Z853" s="15">
        <f>_xlfn.XLOOKUP(T_Youtuber3[[#This Row],[CtrID]],T_Country[CtID],T_Country[Longitude])</f>
        <v>78.962879999999998</v>
      </c>
    </row>
    <row r="854" spans="1:26">
      <c r="A854" s="15">
        <v>853</v>
      </c>
      <c r="B854" s="15" t="s">
        <v>236</v>
      </c>
      <c r="C854" s="15">
        <v>34600000</v>
      </c>
      <c r="D854" s="16">
        <v>21300000000</v>
      </c>
      <c r="E854" s="17">
        <v>9</v>
      </c>
      <c r="F854" s="15">
        <v>0</v>
      </c>
      <c r="G854" s="15">
        <v>19</v>
      </c>
      <c r="H854" s="15">
        <v>4057944</v>
      </c>
      <c r="I854" s="15" t="s">
        <v>39</v>
      </c>
      <c r="J854" s="15">
        <v>4653</v>
      </c>
      <c r="K854" s="15" t="s">
        <v>39</v>
      </c>
      <c r="L854" s="15">
        <v>0</v>
      </c>
      <c r="M854" s="15">
        <v>0</v>
      </c>
      <c r="N854" s="15">
        <v>0</v>
      </c>
      <c r="O854" s="15">
        <v>0</v>
      </c>
      <c r="P854" s="15" t="s">
        <v>39</v>
      </c>
      <c r="Q854" s="18">
        <v>44021</v>
      </c>
      <c r="R854" s="15" t="str">
        <f>INDEX(T_Category[category],MATCH(T_Youtuber3[[#This Row],[CatID]],T_Category[CatID],1))</f>
        <v>Music</v>
      </c>
      <c r="S854" s="15" t="str">
        <f>VLOOKUP(T_Youtuber3[[#This Row],[CtrID]],T_Country[#Data],2,1)</f>
        <v>India</v>
      </c>
      <c r="T854" s="15" t="str">
        <f>VLOOKUP(T_Youtuber3[[#This Row],[CtrID]],T_Country[#Data],3,0)</f>
        <v>IN</v>
      </c>
      <c r="U854" s="15">
        <f>INDEX(T_Country[Gross tertiary education enrollment (%)],MATCH(T_Youtuber3[[#This Row],[CtrID]],T_Country[CtID],0))</f>
        <v>28.1</v>
      </c>
      <c r="V854" s="19">
        <f>_xlfn.XLOOKUP(T_Youtuber3[[#This Row],[CtrID]],T_Country[CtID],T_Country[Population])</f>
        <v>1370000000</v>
      </c>
      <c r="W854" s="15" cm="1">
        <f t="array" ref="W854">_xlfn._xlws.FILTER(T_Country[Unemployment rate],T_Country[CtID]=T_Youtuber3[[#This Row],[CtrID]])</f>
        <v>5.36</v>
      </c>
      <c r="X854" s="15">
        <f>_xlfn.XLOOKUP(T_Youtuber3[[#This Row],[CtrID]],T_Country[CtID],T_Country[Urban_population])</f>
        <v>471000000</v>
      </c>
      <c r="Y854" s="15">
        <f>_xlfn.XLOOKUP(T_Youtuber3[[#This Row],[CtrID]],T_Country[CtID],T_Country[Latitude])</f>
        <v>20.593679999999999</v>
      </c>
      <c r="Z854" s="15">
        <f>_xlfn.XLOOKUP(T_Youtuber3[[#This Row],[CtrID]],T_Country[CtID],T_Country[Longitude])</f>
        <v>78.962879999999998</v>
      </c>
    </row>
    <row r="855" spans="1:26">
      <c r="A855" s="15">
        <v>854</v>
      </c>
      <c r="B855" s="15" t="s">
        <v>95</v>
      </c>
      <c r="C855" s="15">
        <v>61000000</v>
      </c>
      <c r="D855" s="16">
        <v>29500000000</v>
      </c>
      <c r="E855" s="17">
        <v>9</v>
      </c>
      <c r="F855" s="15">
        <v>13</v>
      </c>
      <c r="G855" s="15">
        <v>19</v>
      </c>
      <c r="H855" s="15">
        <v>4053938</v>
      </c>
      <c r="I855" s="15">
        <v>5803</v>
      </c>
      <c r="J855" s="15">
        <v>5744</v>
      </c>
      <c r="K855" s="15">
        <v>10</v>
      </c>
      <c r="L855" s="15">
        <v>0</v>
      </c>
      <c r="M855" s="15">
        <v>0.04</v>
      </c>
      <c r="N855" s="15">
        <v>0.03</v>
      </c>
      <c r="O855" s="15">
        <v>0.48</v>
      </c>
      <c r="P855" s="15" t="s">
        <v>39</v>
      </c>
      <c r="Q855" s="18">
        <v>43315</v>
      </c>
      <c r="R855" s="15" t="str">
        <f>INDEX(T_Category[category],MATCH(T_Youtuber3[[#This Row],[CatID]],T_Category[CatID],1))</f>
        <v>Music</v>
      </c>
      <c r="S855" s="15" t="str">
        <f>VLOOKUP(T_Youtuber3[[#This Row],[CtrID]],T_Country[#Data],2,1)</f>
        <v>India</v>
      </c>
      <c r="T855" s="15" t="str">
        <f>VLOOKUP(T_Youtuber3[[#This Row],[CtrID]],T_Country[#Data],3,0)</f>
        <v>IN</v>
      </c>
      <c r="U855" s="15">
        <f>INDEX(T_Country[Gross tertiary education enrollment (%)],MATCH(T_Youtuber3[[#This Row],[CtrID]],T_Country[CtID],0))</f>
        <v>28.1</v>
      </c>
      <c r="V855" s="19">
        <f>_xlfn.XLOOKUP(T_Youtuber3[[#This Row],[CtrID]],T_Country[CtID],T_Country[Population])</f>
        <v>1370000000</v>
      </c>
      <c r="W855" s="15" cm="1">
        <f t="array" ref="W855">_xlfn._xlws.FILTER(T_Country[Unemployment rate],T_Country[CtID]=T_Youtuber3[[#This Row],[CtrID]])</f>
        <v>5.36</v>
      </c>
      <c r="X855" s="15">
        <f>_xlfn.XLOOKUP(T_Youtuber3[[#This Row],[CtrID]],T_Country[CtID],T_Country[Urban_population])</f>
        <v>471000000</v>
      </c>
      <c r="Y855" s="15">
        <f>_xlfn.XLOOKUP(T_Youtuber3[[#This Row],[CtrID]],T_Country[CtID],T_Country[Latitude])</f>
        <v>20.593679999999999</v>
      </c>
      <c r="Z855" s="15">
        <f>_xlfn.XLOOKUP(T_Youtuber3[[#This Row],[CtrID]],T_Country[CtID],T_Country[Longitude])</f>
        <v>78.962879999999998</v>
      </c>
    </row>
    <row r="856" spans="1:26">
      <c r="A856" s="15">
        <v>855</v>
      </c>
      <c r="B856" s="15" t="s">
        <v>228</v>
      </c>
      <c r="C856" s="15">
        <v>35400000</v>
      </c>
      <c r="D856" s="16">
        <v>22600000000</v>
      </c>
      <c r="E856" s="17">
        <v>9</v>
      </c>
      <c r="F856" s="15">
        <v>2010</v>
      </c>
      <c r="G856" s="15">
        <v>19</v>
      </c>
      <c r="H856" s="15">
        <v>94</v>
      </c>
      <c r="I856" s="15">
        <v>28</v>
      </c>
      <c r="J856" s="15">
        <v>39</v>
      </c>
      <c r="K856" s="16">
        <v>331000000</v>
      </c>
      <c r="L856" s="15">
        <v>82900</v>
      </c>
      <c r="M856" s="15">
        <v>1300000</v>
      </c>
      <c r="N856" s="15">
        <v>994400</v>
      </c>
      <c r="O856" s="15">
        <v>15900000</v>
      </c>
      <c r="P856" s="15">
        <v>500000</v>
      </c>
      <c r="Q856" s="18">
        <v>41001</v>
      </c>
      <c r="R856" s="15" t="str">
        <f>INDEX(T_Category[category],MATCH(T_Youtuber3[[#This Row],[CatID]],T_Category[CatID],1))</f>
        <v>Music</v>
      </c>
      <c r="S856" s="15" t="str">
        <f>VLOOKUP(T_Youtuber3[[#This Row],[CtrID]],T_Country[#Data],2,1)</f>
        <v>India</v>
      </c>
      <c r="T856" s="15" t="str">
        <f>VLOOKUP(T_Youtuber3[[#This Row],[CtrID]],T_Country[#Data],3,0)</f>
        <v>IN</v>
      </c>
      <c r="U856" s="15">
        <f>INDEX(T_Country[Gross tertiary education enrollment (%)],MATCH(T_Youtuber3[[#This Row],[CtrID]],T_Country[CtID],0))</f>
        <v>28.1</v>
      </c>
      <c r="V856" s="19">
        <f>_xlfn.XLOOKUP(T_Youtuber3[[#This Row],[CtrID]],T_Country[CtID],T_Country[Population])</f>
        <v>1370000000</v>
      </c>
      <c r="W856" s="15" cm="1">
        <f t="array" ref="W856">_xlfn._xlws.FILTER(T_Country[Unemployment rate],T_Country[CtID]=T_Youtuber3[[#This Row],[CtrID]])</f>
        <v>5.36</v>
      </c>
      <c r="X856" s="15">
        <f>_xlfn.XLOOKUP(T_Youtuber3[[#This Row],[CtrID]],T_Country[CtID],T_Country[Urban_population])</f>
        <v>471000000</v>
      </c>
      <c r="Y856" s="15">
        <f>_xlfn.XLOOKUP(T_Youtuber3[[#This Row],[CtrID]],T_Country[CtID],T_Country[Latitude])</f>
        <v>20.593679999999999</v>
      </c>
      <c r="Z856" s="15">
        <f>_xlfn.XLOOKUP(T_Youtuber3[[#This Row],[CtrID]],T_Country[CtID],T_Country[Longitude])</f>
        <v>78.962879999999998</v>
      </c>
    </row>
    <row r="857" spans="1:26">
      <c r="A857" s="15">
        <v>856</v>
      </c>
      <c r="B857" s="15" t="s">
        <v>898</v>
      </c>
      <c r="C857" s="15">
        <v>15200000</v>
      </c>
      <c r="D857" s="16">
        <v>7560000000</v>
      </c>
      <c r="E857" s="17">
        <v>4</v>
      </c>
      <c r="F857" s="15">
        <v>9862</v>
      </c>
      <c r="G857" s="15">
        <v>19</v>
      </c>
      <c r="H857" s="15">
        <v>728</v>
      </c>
      <c r="I857" s="15">
        <v>101</v>
      </c>
      <c r="J857" s="15">
        <v>125</v>
      </c>
      <c r="K857" s="16">
        <v>106000000</v>
      </c>
      <c r="L857" s="15">
        <v>26500</v>
      </c>
      <c r="M857" s="15">
        <v>423900</v>
      </c>
      <c r="N857" s="15">
        <v>317900</v>
      </c>
      <c r="O857" s="15">
        <v>5100000</v>
      </c>
      <c r="P857" s="15">
        <v>200000</v>
      </c>
      <c r="Q857" s="18">
        <v>40848</v>
      </c>
      <c r="R857" s="15" t="str">
        <f>INDEX(T_Category[category],MATCH(T_Youtuber3[[#This Row],[CatID]],T_Category[CatID],1))</f>
        <v>Entertainment</v>
      </c>
      <c r="S857" s="15" t="str">
        <f>VLOOKUP(T_Youtuber3[[#This Row],[CtrID]],T_Country[#Data],2,1)</f>
        <v>India</v>
      </c>
      <c r="T857" s="15" t="str">
        <f>VLOOKUP(T_Youtuber3[[#This Row],[CtrID]],T_Country[#Data],3,0)</f>
        <v>IN</v>
      </c>
      <c r="U857" s="15">
        <f>INDEX(T_Country[Gross tertiary education enrollment (%)],MATCH(T_Youtuber3[[#This Row],[CtrID]],T_Country[CtID],0))</f>
        <v>28.1</v>
      </c>
      <c r="V857" s="19">
        <f>_xlfn.XLOOKUP(T_Youtuber3[[#This Row],[CtrID]],T_Country[CtID],T_Country[Population])</f>
        <v>1370000000</v>
      </c>
      <c r="W857" s="15" cm="1">
        <f t="array" ref="W857">_xlfn._xlws.FILTER(T_Country[Unemployment rate],T_Country[CtID]=T_Youtuber3[[#This Row],[CtrID]])</f>
        <v>5.36</v>
      </c>
      <c r="X857" s="15">
        <f>_xlfn.XLOOKUP(T_Youtuber3[[#This Row],[CtrID]],T_Country[CtID],T_Country[Urban_population])</f>
        <v>471000000</v>
      </c>
      <c r="Y857" s="15">
        <f>_xlfn.XLOOKUP(T_Youtuber3[[#This Row],[CtrID]],T_Country[CtID],T_Country[Latitude])</f>
        <v>20.593679999999999</v>
      </c>
      <c r="Z857" s="15">
        <f>_xlfn.XLOOKUP(T_Youtuber3[[#This Row],[CtrID]],T_Country[CtID],T_Country[Longitude])</f>
        <v>78.962879999999998</v>
      </c>
    </row>
    <row r="858" spans="1:26">
      <c r="A858" s="15">
        <v>857</v>
      </c>
      <c r="B858" s="15" t="s">
        <v>1078</v>
      </c>
      <c r="C858" s="15">
        <v>13900000</v>
      </c>
      <c r="D858" s="16">
        <v>5220000000</v>
      </c>
      <c r="E858" s="17">
        <v>4</v>
      </c>
      <c r="F858" s="15">
        <v>15075</v>
      </c>
      <c r="G858" s="15">
        <v>19</v>
      </c>
      <c r="H858" s="15">
        <v>1275</v>
      </c>
      <c r="I858" s="15">
        <v>111</v>
      </c>
      <c r="J858" s="15">
        <v>136</v>
      </c>
      <c r="K858" s="15">
        <v>33484000</v>
      </c>
      <c r="L858" s="15">
        <v>8400</v>
      </c>
      <c r="M858" s="15">
        <v>133900</v>
      </c>
      <c r="N858" s="15">
        <v>100500</v>
      </c>
      <c r="O858" s="15">
        <v>1600000</v>
      </c>
      <c r="P858" s="15">
        <v>100000</v>
      </c>
      <c r="Q858" s="18">
        <v>40588</v>
      </c>
      <c r="R858" s="15" t="str">
        <f>INDEX(T_Category[category],MATCH(T_Youtuber3[[#This Row],[CatID]],T_Category[CatID],1))</f>
        <v>Entertainment</v>
      </c>
      <c r="S858" s="15" t="str">
        <f>VLOOKUP(T_Youtuber3[[#This Row],[CtrID]],T_Country[#Data],2,1)</f>
        <v>India</v>
      </c>
      <c r="T858" s="15" t="str">
        <f>VLOOKUP(T_Youtuber3[[#This Row],[CtrID]],T_Country[#Data],3,0)</f>
        <v>IN</v>
      </c>
      <c r="U858" s="15">
        <f>INDEX(T_Country[Gross tertiary education enrollment (%)],MATCH(T_Youtuber3[[#This Row],[CtrID]],T_Country[CtID],0))</f>
        <v>28.1</v>
      </c>
      <c r="V858" s="19">
        <f>_xlfn.XLOOKUP(T_Youtuber3[[#This Row],[CtrID]],T_Country[CtID],T_Country[Population])</f>
        <v>1370000000</v>
      </c>
      <c r="W858" s="15" cm="1">
        <f t="array" ref="W858">_xlfn._xlws.FILTER(T_Country[Unemployment rate],T_Country[CtID]=T_Youtuber3[[#This Row],[CtrID]])</f>
        <v>5.36</v>
      </c>
      <c r="X858" s="15">
        <f>_xlfn.XLOOKUP(T_Youtuber3[[#This Row],[CtrID]],T_Country[CtID],T_Country[Urban_population])</f>
        <v>471000000</v>
      </c>
      <c r="Y858" s="15">
        <f>_xlfn.XLOOKUP(T_Youtuber3[[#This Row],[CtrID]],T_Country[CtID],T_Country[Latitude])</f>
        <v>20.593679999999999</v>
      </c>
      <c r="Z858" s="15">
        <f>_xlfn.XLOOKUP(T_Youtuber3[[#This Row],[CtrID]],T_Country[CtID],T_Country[Longitude])</f>
        <v>78.962879999999998</v>
      </c>
    </row>
    <row r="859" spans="1:26">
      <c r="A859" s="15">
        <v>858</v>
      </c>
      <c r="B859" s="15" t="s">
        <v>465</v>
      </c>
      <c r="C859" s="15">
        <v>23000000</v>
      </c>
      <c r="D859" s="16">
        <v>31500000000</v>
      </c>
      <c r="E859" s="17">
        <v>4</v>
      </c>
      <c r="F859" s="15">
        <v>2905</v>
      </c>
      <c r="G859" s="15">
        <v>18</v>
      </c>
      <c r="H859" s="15">
        <v>34</v>
      </c>
      <c r="I859" s="15">
        <v>1</v>
      </c>
      <c r="J859" s="15">
        <v>15</v>
      </c>
      <c r="K859" s="16">
        <v>757000000</v>
      </c>
      <c r="L859" s="15">
        <v>189200</v>
      </c>
      <c r="M859" s="15">
        <v>3000000</v>
      </c>
      <c r="N859" s="15">
        <v>2300000</v>
      </c>
      <c r="O859" s="15">
        <v>36300000</v>
      </c>
      <c r="P859" s="15">
        <v>800000</v>
      </c>
      <c r="Q859" s="18">
        <v>43656</v>
      </c>
      <c r="R859" s="15" t="str">
        <f>INDEX(T_Category[category],MATCH(T_Youtuber3[[#This Row],[CatID]],T_Category[CatID],1))</f>
        <v>Entertainment</v>
      </c>
      <c r="S859" s="15" t="str">
        <f>VLOOKUP(T_Youtuber3[[#This Row],[CtrID]],T_Country[#Data],2,1)</f>
        <v>Germany</v>
      </c>
      <c r="T859" s="15" t="str">
        <f>VLOOKUP(T_Youtuber3[[#This Row],[CtrID]],T_Country[#Data],3,0)</f>
        <v>DE</v>
      </c>
      <c r="U859" s="15">
        <f>INDEX(T_Country[Gross tertiary education enrollment (%)],MATCH(T_Youtuber3[[#This Row],[CtrID]],T_Country[CtID],0))</f>
        <v>70.2</v>
      </c>
      <c r="V859" s="19">
        <f>_xlfn.XLOOKUP(T_Youtuber3[[#This Row],[CtrID]],T_Country[CtID],T_Country[Population])</f>
        <v>83132799</v>
      </c>
      <c r="W859" s="15" cm="1">
        <f t="array" ref="W859">_xlfn._xlws.FILTER(T_Country[Unemployment rate],T_Country[CtID]=T_Youtuber3[[#This Row],[CtrID]])</f>
        <v>3.04</v>
      </c>
      <c r="X859" s="15">
        <f>_xlfn.XLOOKUP(T_Youtuber3[[#This Row],[CtrID]],T_Country[CtID],T_Country[Urban_population])</f>
        <v>64324835</v>
      </c>
      <c r="Y859" s="15">
        <f>_xlfn.XLOOKUP(T_Youtuber3[[#This Row],[CtrID]],T_Country[CtID],T_Country[Latitude])</f>
        <v>51.165689999999998</v>
      </c>
      <c r="Z859" s="15">
        <f>_xlfn.XLOOKUP(T_Youtuber3[[#This Row],[CtrID]],T_Country[CtID],T_Country[Longitude])</f>
        <v>10.45153</v>
      </c>
    </row>
    <row r="860" spans="1:26">
      <c r="A860" s="15">
        <v>859</v>
      </c>
      <c r="B860" s="15" t="s">
        <v>779</v>
      </c>
      <c r="C860" s="15">
        <v>16700000</v>
      </c>
      <c r="D860" s="16">
        <v>5090000000</v>
      </c>
      <c r="E860" s="17">
        <v>13</v>
      </c>
      <c r="F860" s="15">
        <v>8741</v>
      </c>
      <c r="G860" s="15">
        <v>29</v>
      </c>
      <c r="H860" s="15">
        <v>1337</v>
      </c>
      <c r="I860" s="15">
        <v>19</v>
      </c>
      <c r="J860" s="15">
        <v>35</v>
      </c>
      <c r="K860" s="15">
        <v>16139000</v>
      </c>
      <c r="L860" s="15">
        <v>4000</v>
      </c>
      <c r="M860" s="15">
        <v>64600</v>
      </c>
      <c r="N860" s="15">
        <v>48400</v>
      </c>
      <c r="O860" s="15">
        <v>774700</v>
      </c>
      <c r="P860" s="15" t="s">
        <v>39</v>
      </c>
      <c r="Q860" s="18">
        <v>41879</v>
      </c>
      <c r="R860" s="15" t="str">
        <f>INDEX(T_Category[category],MATCH(T_Youtuber3[[#This Row],[CatID]],T_Category[CatID],1))</f>
        <v>People &amp; Blogs</v>
      </c>
      <c r="S860" s="15" t="str">
        <f>VLOOKUP(T_Youtuber3[[#This Row],[CtrID]],T_Country[#Data],2,1)</f>
        <v>Mexico</v>
      </c>
      <c r="T860" s="15" t="str">
        <f>VLOOKUP(T_Youtuber3[[#This Row],[CtrID]],T_Country[#Data],3,0)</f>
        <v>MX</v>
      </c>
      <c r="U860" s="15">
        <f>INDEX(T_Country[Gross tertiary education enrollment (%)],MATCH(T_Youtuber3[[#This Row],[CtrID]],T_Country[CtID],0))</f>
        <v>40.200000000000003</v>
      </c>
      <c r="V860" s="19">
        <f>_xlfn.XLOOKUP(T_Youtuber3[[#This Row],[CtrID]],T_Country[CtID],T_Country[Population])</f>
        <v>126000000</v>
      </c>
      <c r="W860" s="15" cm="1">
        <f t="array" ref="W860">_xlfn._xlws.FILTER(T_Country[Unemployment rate],T_Country[CtID]=T_Youtuber3[[#This Row],[CtrID]])</f>
        <v>3.42</v>
      </c>
      <c r="X860" s="15">
        <f>_xlfn.XLOOKUP(T_Youtuber3[[#This Row],[CtrID]],T_Country[CtID],T_Country[Urban_population])</f>
        <v>103000000</v>
      </c>
      <c r="Y860" s="15">
        <f>_xlfn.XLOOKUP(T_Youtuber3[[#This Row],[CtrID]],T_Country[CtID],T_Country[Latitude])</f>
        <v>23.634499999999999</v>
      </c>
      <c r="Z860" s="15">
        <f>_xlfn.XLOOKUP(T_Youtuber3[[#This Row],[CtrID]],T_Country[CtID],T_Country[Longitude])</f>
        <v>-102.553</v>
      </c>
    </row>
    <row r="861" spans="1:26">
      <c r="A861" s="15">
        <v>860</v>
      </c>
      <c r="B861" s="15" t="s">
        <v>641</v>
      </c>
      <c r="C861" s="15">
        <v>19000000</v>
      </c>
      <c r="D861" s="16">
        <v>13800000000</v>
      </c>
      <c r="E861" s="17">
        <v>5</v>
      </c>
      <c r="F861" s="15">
        <v>1154</v>
      </c>
      <c r="G861" s="15">
        <v>7</v>
      </c>
      <c r="H861" s="15">
        <v>260</v>
      </c>
      <c r="I861" s="15">
        <v>22</v>
      </c>
      <c r="J861" s="15">
        <v>27</v>
      </c>
      <c r="K861" s="15">
        <v>76903000</v>
      </c>
      <c r="L861" s="15">
        <v>19200</v>
      </c>
      <c r="M861" s="15">
        <v>307600</v>
      </c>
      <c r="N861" s="15">
        <v>230700</v>
      </c>
      <c r="O861" s="15">
        <v>3700000</v>
      </c>
      <c r="P861" s="15">
        <v>100000</v>
      </c>
      <c r="Q861" s="18">
        <v>41120</v>
      </c>
      <c r="R861" s="15" t="str">
        <f>INDEX(T_Category[category],MATCH(T_Youtuber3[[#This Row],[CatID]],T_Category[CatID],1))</f>
        <v>Film &amp; Animation</v>
      </c>
      <c r="S861" s="15" t="str">
        <f>VLOOKUP(T_Youtuber3[[#This Row],[CtrID]],T_Country[#Data],2,1)</f>
        <v>Brazil</v>
      </c>
      <c r="T861" s="15" t="str">
        <f>VLOOKUP(T_Youtuber3[[#This Row],[CtrID]],T_Country[#Data],3,0)</f>
        <v>BR</v>
      </c>
      <c r="U861" s="15">
        <f>INDEX(T_Country[Gross tertiary education enrollment (%)],MATCH(T_Youtuber3[[#This Row],[CtrID]],T_Country[CtID],0))</f>
        <v>51.3</v>
      </c>
      <c r="V861" s="19">
        <f>_xlfn.XLOOKUP(T_Youtuber3[[#This Row],[CtrID]],T_Country[CtID],T_Country[Population])</f>
        <v>213000000</v>
      </c>
      <c r="W861" s="15" cm="1">
        <f t="array" ref="W861">_xlfn._xlws.FILTER(T_Country[Unemployment rate],T_Country[CtID]=T_Youtuber3[[#This Row],[CtrID]])</f>
        <v>12.08</v>
      </c>
      <c r="X861" s="15">
        <f>_xlfn.XLOOKUP(T_Youtuber3[[#This Row],[CtrID]],T_Country[CtID],T_Country[Urban_population])</f>
        <v>183000000</v>
      </c>
      <c r="Y861" s="15">
        <f>_xlfn.XLOOKUP(T_Youtuber3[[#This Row],[CtrID]],T_Country[CtID],T_Country[Latitude])</f>
        <v>-14.234999999999999</v>
      </c>
      <c r="Z861" s="15">
        <f>_xlfn.XLOOKUP(T_Youtuber3[[#This Row],[CtrID]],T_Country[CtID],T_Country[Longitude])</f>
        <v>-51.9253</v>
      </c>
    </row>
    <row r="862" spans="1:26">
      <c r="A862" s="15">
        <v>861</v>
      </c>
      <c r="B862" s="15" t="s">
        <v>555</v>
      </c>
      <c r="C862" s="15">
        <v>20700000</v>
      </c>
      <c r="D862" s="16">
        <v>8660000000</v>
      </c>
      <c r="E862" s="17">
        <v>13</v>
      </c>
      <c r="F862" s="15">
        <v>889</v>
      </c>
      <c r="G862" s="15">
        <v>36</v>
      </c>
      <c r="H862" s="15">
        <v>570</v>
      </c>
      <c r="I862" s="15">
        <v>3</v>
      </c>
      <c r="J862" s="15">
        <v>18</v>
      </c>
      <c r="K862" s="16">
        <v>552000000</v>
      </c>
      <c r="L862" s="15">
        <v>138100</v>
      </c>
      <c r="M862" s="15">
        <v>2200000</v>
      </c>
      <c r="N862" s="15">
        <v>1700000</v>
      </c>
      <c r="O862" s="15">
        <v>26500000</v>
      </c>
      <c r="P862" s="15">
        <v>1600000</v>
      </c>
      <c r="Q862" s="18">
        <v>42303</v>
      </c>
      <c r="R862" s="15" t="str">
        <f>INDEX(T_Category[category],MATCH(T_Youtuber3[[#This Row],[CatID]],T_Category[CatID],1))</f>
        <v>People &amp; Blogs</v>
      </c>
      <c r="S862" s="15" t="str">
        <f>VLOOKUP(T_Youtuber3[[#This Row],[CtrID]],T_Country[#Data],2,1)</f>
        <v>Russia</v>
      </c>
      <c r="T862" s="15" t="str">
        <f>VLOOKUP(T_Youtuber3[[#This Row],[CtrID]],T_Country[#Data],3,0)</f>
        <v>RU</v>
      </c>
      <c r="U862" s="15">
        <f>INDEX(T_Country[Gross tertiary education enrollment (%)],MATCH(T_Youtuber3[[#This Row],[CtrID]],T_Country[CtID],0))</f>
        <v>81.900000000000006</v>
      </c>
      <c r="V862" s="19">
        <f>_xlfn.XLOOKUP(T_Youtuber3[[#This Row],[CtrID]],T_Country[CtID],T_Country[Population])</f>
        <v>144000000</v>
      </c>
      <c r="W862" s="15" cm="1">
        <f t="array" ref="W862">_xlfn._xlws.FILTER(T_Country[Unemployment rate],T_Country[CtID]=T_Youtuber3[[#This Row],[CtrID]])</f>
        <v>4.59</v>
      </c>
      <c r="X862" s="15">
        <f>_xlfn.XLOOKUP(T_Youtuber3[[#This Row],[CtrID]],T_Country[CtID],T_Country[Urban_population])</f>
        <v>108000000</v>
      </c>
      <c r="Y862" s="15">
        <f>_xlfn.XLOOKUP(T_Youtuber3[[#This Row],[CtrID]],T_Country[CtID],T_Country[Latitude])</f>
        <v>61.524009999999997</v>
      </c>
      <c r="Z862" s="15">
        <f>_xlfn.XLOOKUP(T_Youtuber3[[#This Row],[CtrID]],T_Country[CtID],T_Country[Longitude])</f>
        <v>105.3188</v>
      </c>
    </row>
    <row r="863" spans="1:26">
      <c r="A863" s="15">
        <v>862</v>
      </c>
      <c r="B863" s="15" t="s">
        <v>1065</v>
      </c>
      <c r="C863" s="15">
        <v>14000000</v>
      </c>
      <c r="D863" s="16">
        <v>4670000000</v>
      </c>
      <c r="E863" s="17">
        <v>13</v>
      </c>
      <c r="F863" s="15">
        <v>651</v>
      </c>
      <c r="G863" s="15">
        <v>29</v>
      </c>
      <c r="H863" s="15">
        <v>1504</v>
      </c>
      <c r="I863" s="15">
        <v>29</v>
      </c>
      <c r="J863" s="15">
        <v>156</v>
      </c>
      <c r="K863" s="15">
        <v>26783000</v>
      </c>
      <c r="L863" s="15">
        <v>6700</v>
      </c>
      <c r="M863" s="15">
        <v>107100</v>
      </c>
      <c r="N863" s="15">
        <v>80300</v>
      </c>
      <c r="O863" s="15">
        <v>1300000</v>
      </c>
      <c r="P863" s="15">
        <v>100000</v>
      </c>
      <c r="Q863" s="18">
        <v>42003</v>
      </c>
      <c r="R863" s="15" t="str">
        <f>INDEX(T_Category[category],MATCH(T_Youtuber3[[#This Row],[CatID]],T_Category[CatID],1))</f>
        <v>People &amp; Blogs</v>
      </c>
      <c r="S863" s="15" t="str">
        <f>VLOOKUP(T_Youtuber3[[#This Row],[CtrID]],T_Country[#Data],2,1)</f>
        <v>Mexico</v>
      </c>
      <c r="T863" s="15" t="str">
        <f>VLOOKUP(T_Youtuber3[[#This Row],[CtrID]],T_Country[#Data],3,0)</f>
        <v>MX</v>
      </c>
      <c r="U863" s="15">
        <f>INDEX(T_Country[Gross tertiary education enrollment (%)],MATCH(T_Youtuber3[[#This Row],[CtrID]],T_Country[CtID],0))</f>
        <v>40.200000000000003</v>
      </c>
      <c r="V863" s="19">
        <f>_xlfn.XLOOKUP(T_Youtuber3[[#This Row],[CtrID]],T_Country[CtID],T_Country[Population])</f>
        <v>126000000</v>
      </c>
      <c r="W863" s="15" cm="1">
        <f t="array" ref="W863">_xlfn._xlws.FILTER(T_Country[Unemployment rate],T_Country[CtID]=T_Youtuber3[[#This Row],[CtrID]])</f>
        <v>3.42</v>
      </c>
      <c r="X863" s="15">
        <f>_xlfn.XLOOKUP(T_Youtuber3[[#This Row],[CtrID]],T_Country[CtID],T_Country[Urban_population])</f>
        <v>103000000</v>
      </c>
      <c r="Y863" s="15">
        <f>_xlfn.XLOOKUP(T_Youtuber3[[#This Row],[CtrID]],T_Country[CtID],T_Country[Latitude])</f>
        <v>23.634499999999999</v>
      </c>
      <c r="Z863" s="15">
        <f>_xlfn.XLOOKUP(T_Youtuber3[[#This Row],[CtrID]],T_Country[CtID],T_Country[Longitude])</f>
        <v>-102.553</v>
      </c>
    </row>
    <row r="864" spans="1:26">
      <c r="A864" s="15">
        <v>863</v>
      </c>
      <c r="B864" s="15" t="s">
        <v>1004</v>
      </c>
      <c r="C864" s="15">
        <v>14500000</v>
      </c>
      <c r="D864" s="16">
        <v>10300000000</v>
      </c>
      <c r="E864" s="17">
        <v>13</v>
      </c>
      <c r="F864" s="15">
        <v>293516</v>
      </c>
      <c r="G864" s="15">
        <v>19</v>
      </c>
      <c r="H864" s="15">
        <v>414</v>
      </c>
      <c r="I864" s="15">
        <v>106</v>
      </c>
      <c r="J864" s="15">
        <v>18</v>
      </c>
      <c r="K864" s="16">
        <v>418000000</v>
      </c>
      <c r="L864" s="15">
        <v>104600</v>
      </c>
      <c r="M864" s="15">
        <v>1700000</v>
      </c>
      <c r="N864" s="15">
        <v>1300000</v>
      </c>
      <c r="O864" s="15">
        <v>20100000</v>
      </c>
      <c r="P864" s="15">
        <v>700000</v>
      </c>
      <c r="Q864" s="18">
        <v>43423</v>
      </c>
      <c r="R864" s="15" t="str">
        <f>INDEX(T_Category[category],MATCH(T_Youtuber3[[#This Row],[CatID]],T_Category[CatID],1))</f>
        <v>People &amp; Blogs</v>
      </c>
      <c r="S864" s="15" t="str">
        <f>VLOOKUP(T_Youtuber3[[#This Row],[CtrID]],T_Country[#Data],2,1)</f>
        <v>India</v>
      </c>
      <c r="T864" s="15" t="str">
        <f>VLOOKUP(T_Youtuber3[[#This Row],[CtrID]],T_Country[#Data],3,0)</f>
        <v>IN</v>
      </c>
      <c r="U864" s="15">
        <f>INDEX(T_Country[Gross tertiary education enrollment (%)],MATCH(T_Youtuber3[[#This Row],[CtrID]],T_Country[CtID],0))</f>
        <v>28.1</v>
      </c>
      <c r="V864" s="19">
        <f>_xlfn.XLOOKUP(T_Youtuber3[[#This Row],[CtrID]],T_Country[CtID],T_Country[Population])</f>
        <v>1370000000</v>
      </c>
      <c r="W864" s="15" cm="1">
        <f t="array" ref="W864">_xlfn._xlws.FILTER(T_Country[Unemployment rate],T_Country[CtID]=T_Youtuber3[[#This Row],[CtrID]])</f>
        <v>5.36</v>
      </c>
      <c r="X864" s="15">
        <f>_xlfn.XLOOKUP(T_Youtuber3[[#This Row],[CtrID]],T_Country[CtID],T_Country[Urban_population])</f>
        <v>471000000</v>
      </c>
      <c r="Y864" s="15">
        <f>_xlfn.XLOOKUP(T_Youtuber3[[#This Row],[CtrID]],T_Country[CtID],T_Country[Latitude])</f>
        <v>20.593679999999999</v>
      </c>
      <c r="Z864" s="15">
        <f>_xlfn.XLOOKUP(T_Youtuber3[[#This Row],[CtrID]],T_Country[CtID],T_Country[Longitude])</f>
        <v>78.962879999999998</v>
      </c>
    </row>
    <row r="865" spans="1:26">
      <c r="A865" s="15">
        <v>864</v>
      </c>
      <c r="B865" s="15" t="s">
        <v>1181</v>
      </c>
      <c r="C865" s="15">
        <v>13100000</v>
      </c>
      <c r="D865" s="16">
        <v>5260000000</v>
      </c>
      <c r="E865" s="17">
        <v>9</v>
      </c>
      <c r="F865" s="15">
        <v>194</v>
      </c>
      <c r="G865" s="15">
        <v>49</v>
      </c>
      <c r="H865" s="15">
        <v>1255</v>
      </c>
      <c r="I865" s="15">
        <v>169</v>
      </c>
      <c r="J865" s="15">
        <v>143</v>
      </c>
      <c r="K865" s="15">
        <v>50922000</v>
      </c>
      <c r="L865" s="15">
        <v>12700</v>
      </c>
      <c r="M865" s="15">
        <v>203700</v>
      </c>
      <c r="N865" s="15">
        <v>152800</v>
      </c>
      <c r="O865" s="15">
        <v>2400000</v>
      </c>
      <c r="P865" s="15" t="s">
        <v>39</v>
      </c>
      <c r="Q865" s="18">
        <v>40061</v>
      </c>
      <c r="R865" s="15" t="str">
        <f>INDEX(T_Category[category],MATCH(T_Youtuber3[[#This Row],[CatID]],T_Category[CatID],1))</f>
        <v>Music</v>
      </c>
      <c r="S865" s="15" t="str">
        <f>VLOOKUP(T_Youtuber3[[#This Row],[CtrID]],T_Country[#Data],2,1)</f>
        <v>United States</v>
      </c>
      <c r="T865" s="15" t="str">
        <f>VLOOKUP(T_Youtuber3[[#This Row],[CtrID]],T_Country[#Data],3,0)</f>
        <v>US</v>
      </c>
      <c r="U865" s="15">
        <f>INDEX(T_Country[Gross tertiary education enrollment (%)],MATCH(T_Youtuber3[[#This Row],[CtrID]],T_Country[CtID],0))</f>
        <v>88.2</v>
      </c>
      <c r="V865" s="19">
        <f>_xlfn.XLOOKUP(T_Youtuber3[[#This Row],[CtrID]],T_Country[CtID],T_Country[Population])</f>
        <v>328000000</v>
      </c>
      <c r="W865" s="15" cm="1">
        <f t="array" ref="W865">_xlfn._xlws.FILTER(T_Country[Unemployment rate],T_Country[CtID]=T_Youtuber3[[#This Row],[CtrID]])</f>
        <v>14.7</v>
      </c>
      <c r="X865" s="15">
        <f>_xlfn.XLOOKUP(T_Youtuber3[[#This Row],[CtrID]],T_Country[CtID],T_Country[Urban_population])</f>
        <v>271000000</v>
      </c>
      <c r="Y865" s="15">
        <f>_xlfn.XLOOKUP(T_Youtuber3[[#This Row],[CtrID]],T_Country[CtID],T_Country[Latitude])</f>
        <v>37.090240000000001</v>
      </c>
      <c r="Z865" s="15">
        <f>_xlfn.XLOOKUP(T_Youtuber3[[#This Row],[CtrID]],T_Country[CtID],T_Country[Longitude])</f>
        <v>-95.712900000000005</v>
      </c>
    </row>
    <row r="866" spans="1:26">
      <c r="A866" s="15">
        <v>865</v>
      </c>
      <c r="B866" s="15" t="s">
        <v>828</v>
      </c>
      <c r="C866" s="15">
        <v>16100000</v>
      </c>
      <c r="D866" s="16">
        <v>5060000000</v>
      </c>
      <c r="E866" s="17">
        <v>9</v>
      </c>
      <c r="F866" s="15">
        <v>1123</v>
      </c>
      <c r="G866" s="15">
        <v>40</v>
      </c>
      <c r="H866" s="15">
        <v>1343</v>
      </c>
      <c r="I866" s="15" t="s">
        <v>39</v>
      </c>
      <c r="J866" s="15">
        <v>119</v>
      </c>
      <c r="K866" s="15">
        <v>98720000</v>
      </c>
      <c r="L866" s="15">
        <v>24700</v>
      </c>
      <c r="M866" s="15">
        <v>394900</v>
      </c>
      <c r="N866" s="15">
        <v>296200</v>
      </c>
      <c r="O866" s="15">
        <v>4700000</v>
      </c>
      <c r="P866" s="15">
        <v>100000</v>
      </c>
      <c r="Q866" s="18">
        <v>42456</v>
      </c>
      <c r="R866" s="15" t="str">
        <f>INDEX(T_Category[category],MATCH(T_Youtuber3[[#This Row],[CatID]],T_Category[CatID],1))</f>
        <v>Music</v>
      </c>
      <c r="S866" s="15" t="str">
        <f>VLOOKUP(T_Youtuber3[[#This Row],[CtrID]],T_Country[#Data],2,1)</f>
        <v>South Korea</v>
      </c>
      <c r="T866" s="15" t="str">
        <f>VLOOKUP(T_Youtuber3[[#This Row],[CtrID]],T_Country[#Data],3,0)</f>
        <v>KR</v>
      </c>
      <c r="U866" s="15">
        <f>INDEX(T_Country[Gross tertiary education enrollment (%)],MATCH(T_Youtuber3[[#This Row],[CtrID]],T_Country[CtID],0))</f>
        <v>94.3</v>
      </c>
      <c r="V866" s="19">
        <f>_xlfn.XLOOKUP(T_Youtuber3[[#This Row],[CtrID]],T_Country[CtID],T_Country[Population])</f>
        <v>51709098</v>
      </c>
      <c r="W866" s="15" cm="1">
        <f t="array" ref="W866">_xlfn._xlws.FILTER(T_Country[Unemployment rate],T_Country[CtID]=T_Youtuber3[[#This Row],[CtrID]])</f>
        <v>4.1500000000000004</v>
      </c>
      <c r="X866" s="15">
        <f>_xlfn.XLOOKUP(T_Youtuber3[[#This Row],[CtrID]],T_Country[CtID],T_Country[Urban_population])</f>
        <v>42106719</v>
      </c>
      <c r="Y866" s="15">
        <f>_xlfn.XLOOKUP(T_Youtuber3[[#This Row],[CtrID]],T_Country[CtID],T_Country[Latitude])</f>
        <v>35.907760000000003</v>
      </c>
      <c r="Z866" s="15">
        <f>_xlfn.XLOOKUP(T_Youtuber3[[#This Row],[CtrID]],T_Country[CtID],T_Country[Longitude])</f>
        <v>127.76690000000001</v>
      </c>
    </row>
    <row r="867" spans="1:26">
      <c r="A867" s="15">
        <v>866</v>
      </c>
      <c r="B867" s="15" t="s">
        <v>1115</v>
      </c>
      <c r="C867" s="15">
        <v>13500000</v>
      </c>
      <c r="D867" s="16">
        <v>4300000000</v>
      </c>
      <c r="E867" s="17">
        <v>6</v>
      </c>
      <c r="F867" s="15">
        <v>4312</v>
      </c>
      <c r="G867" s="15">
        <v>8</v>
      </c>
      <c r="H867" s="15">
        <v>1716</v>
      </c>
      <c r="I867" s="15">
        <v>11</v>
      </c>
      <c r="J867" s="15">
        <v>61</v>
      </c>
      <c r="K867" s="15">
        <v>32557000</v>
      </c>
      <c r="L867" s="15">
        <v>8100</v>
      </c>
      <c r="M867" s="15">
        <v>130200</v>
      </c>
      <c r="N867" s="15">
        <v>97700</v>
      </c>
      <c r="O867" s="15">
        <v>1600000</v>
      </c>
      <c r="P867" s="15" t="s">
        <v>39</v>
      </c>
      <c r="Q867" s="18">
        <v>39684</v>
      </c>
      <c r="R867" s="15" t="str">
        <f>INDEX(T_Category[category],MATCH(T_Youtuber3[[#This Row],[CatID]],T_Category[CatID],1))</f>
        <v>Gaming</v>
      </c>
      <c r="S867" s="15" t="str">
        <f>VLOOKUP(T_Youtuber3[[#This Row],[CtrID]],T_Country[#Data],2,1)</f>
        <v>Canada</v>
      </c>
      <c r="T867" s="15" t="str">
        <f>VLOOKUP(T_Youtuber3[[#This Row],[CtrID]],T_Country[#Data],3,0)</f>
        <v>CA</v>
      </c>
      <c r="U867" s="15">
        <f>INDEX(T_Country[Gross tertiary education enrollment (%)],MATCH(T_Youtuber3[[#This Row],[CtrID]],T_Country[CtID],0))</f>
        <v>68.900000000000006</v>
      </c>
      <c r="V867" s="19">
        <f>_xlfn.XLOOKUP(T_Youtuber3[[#This Row],[CtrID]],T_Country[CtID],T_Country[Population])</f>
        <v>36991981</v>
      </c>
      <c r="W867" s="15" cm="1">
        <f t="array" ref="W867">_xlfn._xlws.FILTER(T_Country[Unemployment rate],T_Country[CtID]=T_Youtuber3[[#This Row],[CtrID]])</f>
        <v>5.56</v>
      </c>
      <c r="X867" s="15">
        <f>_xlfn.XLOOKUP(T_Youtuber3[[#This Row],[CtrID]],T_Country[CtID],T_Country[Urban_population])</f>
        <v>30628482</v>
      </c>
      <c r="Y867" s="15">
        <f>_xlfn.XLOOKUP(T_Youtuber3[[#This Row],[CtrID]],T_Country[CtID],T_Country[Latitude])</f>
        <v>56.130369999999999</v>
      </c>
      <c r="Z867" s="15">
        <f>_xlfn.XLOOKUP(T_Youtuber3[[#This Row],[CtrID]],T_Country[CtID],T_Country[Longitude])</f>
        <v>-106.34699999999999</v>
      </c>
    </row>
    <row r="868" spans="1:26">
      <c r="A868" s="15">
        <v>867</v>
      </c>
      <c r="B868" s="15" t="s">
        <v>796</v>
      </c>
      <c r="C868" s="15">
        <v>16400000</v>
      </c>
      <c r="D868" s="16">
        <v>7140000000</v>
      </c>
      <c r="E868" s="17">
        <v>17</v>
      </c>
      <c r="F868" s="15">
        <v>14662</v>
      </c>
      <c r="G868" s="15">
        <v>49</v>
      </c>
      <c r="H868" s="15">
        <v>806</v>
      </c>
      <c r="I868" s="15">
        <v>138</v>
      </c>
      <c r="J868" s="15">
        <v>7</v>
      </c>
      <c r="K868" s="16">
        <v>133000000</v>
      </c>
      <c r="L868" s="15">
        <v>33300</v>
      </c>
      <c r="M868" s="15">
        <v>532800</v>
      </c>
      <c r="N868" s="15">
        <v>399600</v>
      </c>
      <c r="O868" s="15">
        <v>6400000</v>
      </c>
      <c r="P868" s="15">
        <v>100000</v>
      </c>
      <c r="Q868" s="18">
        <v>38780</v>
      </c>
      <c r="R868" s="15" t="str">
        <f>INDEX(T_Category[category],MATCH(T_Youtuber3[[#This Row],[CatID]],T_Category[CatID],1))</f>
        <v>Sports</v>
      </c>
      <c r="S868" s="15" t="str">
        <f>VLOOKUP(T_Youtuber3[[#This Row],[CtrID]],T_Country[#Data],2,1)</f>
        <v>United States</v>
      </c>
      <c r="T868" s="15" t="str">
        <f>VLOOKUP(T_Youtuber3[[#This Row],[CtrID]],T_Country[#Data],3,0)</f>
        <v>US</v>
      </c>
      <c r="U868" s="15">
        <f>INDEX(T_Country[Gross tertiary education enrollment (%)],MATCH(T_Youtuber3[[#This Row],[CtrID]],T_Country[CtID],0))</f>
        <v>88.2</v>
      </c>
      <c r="V868" s="19">
        <f>_xlfn.XLOOKUP(T_Youtuber3[[#This Row],[CtrID]],T_Country[CtID],T_Country[Population])</f>
        <v>328000000</v>
      </c>
      <c r="W868" s="15" cm="1">
        <f t="array" ref="W868">_xlfn._xlws.FILTER(T_Country[Unemployment rate],T_Country[CtID]=T_Youtuber3[[#This Row],[CtrID]])</f>
        <v>14.7</v>
      </c>
      <c r="X868" s="15">
        <f>_xlfn.XLOOKUP(T_Youtuber3[[#This Row],[CtrID]],T_Country[CtID],T_Country[Urban_population])</f>
        <v>271000000</v>
      </c>
      <c r="Y868" s="15">
        <f>_xlfn.XLOOKUP(T_Youtuber3[[#This Row],[CtrID]],T_Country[CtID],T_Country[Latitude])</f>
        <v>37.090240000000001</v>
      </c>
      <c r="Z868" s="15">
        <f>_xlfn.XLOOKUP(T_Youtuber3[[#This Row],[CtrID]],T_Country[CtID],T_Country[Longitude])</f>
        <v>-95.712900000000005</v>
      </c>
    </row>
    <row r="869" spans="1:26">
      <c r="A869" s="15">
        <v>868</v>
      </c>
      <c r="B869" s="15" t="s">
        <v>219</v>
      </c>
      <c r="C869" s="15">
        <v>36600000</v>
      </c>
      <c r="D869" s="16">
        <v>15700000000</v>
      </c>
      <c r="E869" s="17">
        <v>18</v>
      </c>
      <c r="F869" s="15">
        <v>9168</v>
      </c>
      <c r="G869" s="15">
        <v>19</v>
      </c>
      <c r="H869" s="15">
        <v>205</v>
      </c>
      <c r="I869" s="15">
        <v>26</v>
      </c>
      <c r="J869" s="15">
        <v>31</v>
      </c>
      <c r="K869" s="16">
        <v>131000000</v>
      </c>
      <c r="L869" s="15">
        <v>0</v>
      </c>
      <c r="M869" s="15">
        <v>0</v>
      </c>
      <c r="N869" s="15">
        <v>0</v>
      </c>
      <c r="O869" s="15">
        <v>0</v>
      </c>
      <c r="P869" s="15">
        <v>200000</v>
      </c>
      <c r="Q869" s="18">
        <v>40107</v>
      </c>
      <c r="R869" s="15" t="str">
        <f>INDEX(T_Category[category],MATCH(T_Youtuber3[[#This Row],[CatID]],T_Category[CatID],1))</f>
        <v>Trailers</v>
      </c>
      <c r="S869" s="15" t="str">
        <f>VLOOKUP(T_Youtuber3[[#This Row],[CtrID]],T_Country[#Data],2,1)</f>
        <v>India</v>
      </c>
      <c r="T869" s="15" t="str">
        <f>VLOOKUP(T_Youtuber3[[#This Row],[CtrID]],T_Country[#Data],3,0)</f>
        <v>IN</v>
      </c>
      <c r="U869" s="15">
        <f>INDEX(T_Country[Gross tertiary education enrollment (%)],MATCH(T_Youtuber3[[#This Row],[CtrID]],T_Country[CtID],0))</f>
        <v>28.1</v>
      </c>
      <c r="V869" s="19">
        <f>_xlfn.XLOOKUP(T_Youtuber3[[#This Row],[CtrID]],T_Country[CtID],T_Country[Population])</f>
        <v>1370000000</v>
      </c>
      <c r="W869" s="15" cm="1">
        <f t="array" ref="W869">_xlfn._xlws.FILTER(T_Country[Unemployment rate],T_Country[CtID]=T_Youtuber3[[#This Row],[CtrID]])</f>
        <v>5.36</v>
      </c>
      <c r="X869" s="15">
        <f>_xlfn.XLOOKUP(T_Youtuber3[[#This Row],[CtrID]],T_Country[CtID],T_Country[Urban_population])</f>
        <v>471000000</v>
      </c>
      <c r="Y869" s="15">
        <f>_xlfn.XLOOKUP(T_Youtuber3[[#This Row],[CtrID]],T_Country[CtID],T_Country[Latitude])</f>
        <v>20.593679999999999</v>
      </c>
      <c r="Z869" s="15">
        <f>_xlfn.XLOOKUP(T_Youtuber3[[#This Row],[CtrID]],T_Country[CtID],T_Country[Longitude])</f>
        <v>78.962879999999998</v>
      </c>
    </row>
    <row r="870" spans="1:26">
      <c r="A870" s="15">
        <v>869</v>
      </c>
      <c r="B870" s="15" t="s">
        <v>471</v>
      </c>
      <c r="C870" s="15">
        <v>22900000</v>
      </c>
      <c r="D870" s="16">
        <v>5320000000</v>
      </c>
      <c r="E870" s="17">
        <v>8</v>
      </c>
      <c r="F870" s="15">
        <v>1670</v>
      </c>
      <c r="G870" s="15">
        <v>19</v>
      </c>
      <c r="H870" s="15">
        <v>1248</v>
      </c>
      <c r="I870" s="15">
        <v>61</v>
      </c>
      <c r="J870" s="15">
        <v>22</v>
      </c>
      <c r="K870" s="16">
        <v>119000000</v>
      </c>
      <c r="L870" s="15">
        <v>0</v>
      </c>
      <c r="M870" s="15">
        <v>0</v>
      </c>
      <c r="N870" s="15">
        <v>0</v>
      </c>
      <c r="O870" s="15">
        <v>0</v>
      </c>
      <c r="P870" s="15">
        <v>300000</v>
      </c>
      <c r="Q870" s="18">
        <v>40680</v>
      </c>
      <c r="R870" s="15" t="str">
        <f>INDEX(T_Category[category],MATCH(T_Youtuber3[[#This Row],[CatID]],T_Category[CatID],1))</f>
        <v>Movies</v>
      </c>
      <c r="S870" s="15" t="str">
        <f>VLOOKUP(T_Youtuber3[[#This Row],[CtrID]],T_Country[#Data],2,1)</f>
        <v>India</v>
      </c>
      <c r="T870" s="15" t="str">
        <f>VLOOKUP(T_Youtuber3[[#This Row],[CtrID]],T_Country[#Data],3,0)</f>
        <v>IN</v>
      </c>
      <c r="U870" s="15">
        <f>INDEX(T_Country[Gross tertiary education enrollment (%)],MATCH(T_Youtuber3[[#This Row],[CtrID]],T_Country[CtID],0))</f>
        <v>28.1</v>
      </c>
      <c r="V870" s="19">
        <f>_xlfn.XLOOKUP(T_Youtuber3[[#This Row],[CtrID]],T_Country[CtID],T_Country[Population])</f>
        <v>1370000000</v>
      </c>
      <c r="W870" s="15" cm="1">
        <f t="array" ref="W870">_xlfn._xlws.FILTER(T_Country[Unemployment rate],T_Country[CtID]=T_Youtuber3[[#This Row],[CtrID]])</f>
        <v>5.36</v>
      </c>
      <c r="X870" s="15">
        <f>_xlfn.XLOOKUP(T_Youtuber3[[#This Row],[CtrID]],T_Country[CtID],T_Country[Urban_population])</f>
        <v>471000000</v>
      </c>
      <c r="Y870" s="15">
        <f>_xlfn.XLOOKUP(T_Youtuber3[[#This Row],[CtrID]],T_Country[CtID],T_Country[Latitude])</f>
        <v>20.593679999999999</v>
      </c>
      <c r="Z870" s="15">
        <f>_xlfn.XLOOKUP(T_Youtuber3[[#This Row],[CtrID]],T_Country[CtID],T_Country[Longitude])</f>
        <v>78.962879999999998</v>
      </c>
    </row>
    <row r="871" spans="1:26">
      <c r="A871" s="15">
        <v>870</v>
      </c>
      <c r="B871" s="15" t="s">
        <v>319</v>
      </c>
      <c r="C871" s="15">
        <v>29600000</v>
      </c>
      <c r="D871" s="16">
        <v>17200000000</v>
      </c>
      <c r="E871" s="17">
        <v>9</v>
      </c>
      <c r="F871" s="15">
        <v>4903</v>
      </c>
      <c r="G871" s="15">
        <v>49</v>
      </c>
      <c r="H871" s="15">
        <v>165</v>
      </c>
      <c r="I871" s="15">
        <v>50</v>
      </c>
      <c r="J871" s="15">
        <v>56</v>
      </c>
      <c r="K871" s="15">
        <v>81884000</v>
      </c>
      <c r="L871" s="15">
        <v>20500</v>
      </c>
      <c r="M871" s="15">
        <v>327500</v>
      </c>
      <c r="N871" s="15">
        <v>245700</v>
      </c>
      <c r="O871" s="15">
        <v>3900000</v>
      </c>
      <c r="P871" s="15" t="s">
        <v>39</v>
      </c>
      <c r="Q871" s="18">
        <v>39014</v>
      </c>
      <c r="R871" s="15" t="str">
        <f>INDEX(T_Category[category],MATCH(T_Youtuber3[[#This Row],[CatID]],T_Category[CatID],1))</f>
        <v>Music</v>
      </c>
      <c r="S871" s="15" t="str">
        <f>VLOOKUP(T_Youtuber3[[#This Row],[CtrID]],T_Country[#Data],2,1)</f>
        <v>United States</v>
      </c>
      <c r="T871" s="15" t="str">
        <f>VLOOKUP(T_Youtuber3[[#This Row],[CtrID]],T_Country[#Data],3,0)</f>
        <v>US</v>
      </c>
      <c r="U871" s="15">
        <f>INDEX(T_Country[Gross tertiary education enrollment (%)],MATCH(T_Youtuber3[[#This Row],[CtrID]],T_Country[CtID],0))</f>
        <v>88.2</v>
      </c>
      <c r="V871" s="19">
        <f>_xlfn.XLOOKUP(T_Youtuber3[[#This Row],[CtrID]],T_Country[CtID],T_Country[Population])</f>
        <v>328000000</v>
      </c>
      <c r="W871" s="15" cm="1">
        <f t="array" ref="W871">_xlfn._xlws.FILTER(T_Country[Unemployment rate],T_Country[CtID]=T_Youtuber3[[#This Row],[CtrID]])</f>
        <v>14.7</v>
      </c>
      <c r="X871" s="15">
        <f>_xlfn.XLOOKUP(T_Youtuber3[[#This Row],[CtrID]],T_Country[CtID],T_Country[Urban_population])</f>
        <v>271000000</v>
      </c>
      <c r="Y871" s="15">
        <f>_xlfn.XLOOKUP(T_Youtuber3[[#This Row],[CtrID]],T_Country[CtID],T_Country[Latitude])</f>
        <v>37.090240000000001</v>
      </c>
      <c r="Z871" s="15">
        <f>_xlfn.XLOOKUP(T_Youtuber3[[#This Row],[CtrID]],T_Country[CtID],T_Country[Longitude])</f>
        <v>-95.712900000000005</v>
      </c>
    </row>
    <row r="872" spans="1:26">
      <c r="A872" s="15">
        <v>871</v>
      </c>
      <c r="B872" s="15" t="s">
        <v>631</v>
      </c>
      <c r="C872" s="15">
        <v>19300000</v>
      </c>
      <c r="D872" s="16">
        <v>4510000000</v>
      </c>
      <c r="E872" s="17">
        <v>15</v>
      </c>
      <c r="F872" s="15">
        <v>2175</v>
      </c>
      <c r="G872" s="15">
        <v>8</v>
      </c>
      <c r="H872" s="15">
        <v>1596</v>
      </c>
      <c r="I872" s="15" t="s">
        <v>39</v>
      </c>
      <c r="J872" s="15">
        <v>7</v>
      </c>
      <c r="K872" s="15">
        <v>16718000</v>
      </c>
      <c r="L872" s="15">
        <v>4200</v>
      </c>
      <c r="M872" s="15">
        <v>66900</v>
      </c>
      <c r="N872" s="15">
        <v>50200</v>
      </c>
      <c r="O872" s="15">
        <v>802500</v>
      </c>
      <c r="P872" s="15">
        <v>1100000</v>
      </c>
      <c r="Q872" s="18">
        <v>40533</v>
      </c>
      <c r="R872" s="15" t="str">
        <f>INDEX(T_Category[category],MATCH(T_Youtuber3[[#This Row],[CatID]],T_Category[CatID],1))</f>
        <v>Science &amp; Technology</v>
      </c>
      <c r="S872" s="15" t="str">
        <f>VLOOKUP(T_Youtuber3[[#This Row],[CtrID]],T_Country[#Data],2,1)</f>
        <v>Canada</v>
      </c>
      <c r="T872" s="15" t="str">
        <f>VLOOKUP(T_Youtuber3[[#This Row],[CtrID]],T_Country[#Data],3,0)</f>
        <v>CA</v>
      </c>
      <c r="U872" s="15">
        <f>INDEX(T_Country[Gross tertiary education enrollment (%)],MATCH(T_Youtuber3[[#This Row],[CtrID]],T_Country[CtID],0))</f>
        <v>68.900000000000006</v>
      </c>
      <c r="V872" s="19">
        <f>_xlfn.XLOOKUP(T_Youtuber3[[#This Row],[CtrID]],T_Country[CtID],T_Country[Population])</f>
        <v>36991981</v>
      </c>
      <c r="W872" s="15" cm="1">
        <f t="array" ref="W872">_xlfn._xlws.FILTER(T_Country[Unemployment rate],T_Country[CtID]=T_Youtuber3[[#This Row],[CtrID]])</f>
        <v>5.56</v>
      </c>
      <c r="X872" s="15">
        <f>_xlfn.XLOOKUP(T_Youtuber3[[#This Row],[CtrID]],T_Country[CtID],T_Country[Urban_population])</f>
        <v>30628482</v>
      </c>
      <c r="Y872" s="15">
        <f>_xlfn.XLOOKUP(T_Youtuber3[[#This Row],[CtrID]],T_Country[CtID],T_Country[Latitude])</f>
        <v>56.130369999999999</v>
      </c>
      <c r="Z872" s="15">
        <f>_xlfn.XLOOKUP(T_Youtuber3[[#This Row],[CtrID]],T_Country[CtID],T_Country[Longitude])</f>
        <v>-106.34699999999999</v>
      </c>
    </row>
    <row r="873" spans="1:26">
      <c r="A873" s="15">
        <v>872</v>
      </c>
      <c r="B873" s="15" t="s">
        <v>463</v>
      </c>
      <c r="C873" s="15">
        <v>23100000</v>
      </c>
      <c r="D873" s="16">
        <v>9300000000</v>
      </c>
      <c r="E873" s="17">
        <v>9</v>
      </c>
      <c r="F873" s="15">
        <v>456</v>
      </c>
      <c r="G873" s="15">
        <v>19</v>
      </c>
      <c r="H873" s="15">
        <v>506</v>
      </c>
      <c r="I873" s="15">
        <v>58</v>
      </c>
      <c r="J873" s="15">
        <v>80</v>
      </c>
      <c r="K873" s="16">
        <v>304000000</v>
      </c>
      <c r="L873" s="15">
        <v>76000</v>
      </c>
      <c r="M873" s="15">
        <v>1200000</v>
      </c>
      <c r="N873" s="15">
        <v>912100</v>
      </c>
      <c r="O873" s="15">
        <v>14600000</v>
      </c>
      <c r="P873" s="15">
        <v>700000</v>
      </c>
      <c r="Q873" s="18">
        <v>42640</v>
      </c>
      <c r="R873" s="15" t="str">
        <f>INDEX(T_Category[category],MATCH(T_Youtuber3[[#This Row],[CatID]],T_Category[CatID],1))</f>
        <v>Music</v>
      </c>
      <c r="S873" s="15" t="str">
        <f>VLOOKUP(T_Youtuber3[[#This Row],[CtrID]],T_Country[#Data],2,1)</f>
        <v>India</v>
      </c>
      <c r="T873" s="15" t="str">
        <f>VLOOKUP(T_Youtuber3[[#This Row],[CtrID]],T_Country[#Data],3,0)</f>
        <v>IN</v>
      </c>
      <c r="U873" s="15">
        <f>INDEX(T_Country[Gross tertiary education enrollment (%)],MATCH(T_Youtuber3[[#This Row],[CtrID]],T_Country[CtID],0))</f>
        <v>28.1</v>
      </c>
      <c r="V873" s="19">
        <f>_xlfn.XLOOKUP(T_Youtuber3[[#This Row],[CtrID]],T_Country[CtID],T_Country[Population])</f>
        <v>1370000000</v>
      </c>
      <c r="W873" s="15" cm="1">
        <f t="array" ref="W873">_xlfn._xlws.FILTER(T_Country[Unemployment rate],T_Country[CtID]=T_Youtuber3[[#This Row],[CtrID]])</f>
        <v>5.36</v>
      </c>
      <c r="X873" s="15">
        <f>_xlfn.XLOOKUP(T_Youtuber3[[#This Row],[CtrID]],T_Country[CtID],T_Country[Urban_population])</f>
        <v>471000000</v>
      </c>
      <c r="Y873" s="15">
        <f>_xlfn.XLOOKUP(T_Youtuber3[[#This Row],[CtrID]],T_Country[CtID],T_Country[Latitude])</f>
        <v>20.593679999999999</v>
      </c>
      <c r="Z873" s="15">
        <f>_xlfn.XLOOKUP(T_Youtuber3[[#This Row],[CtrID]],T_Country[CtID],T_Country[Longitude])</f>
        <v>78.962879999999998</v>
      </c>
    </row>
    <row r="874" spans="1:26">
      <c r="A874" s="15">
        <v>873</v>
      </c>
      <c r="B874" s="15" t="s">
        <v>849</v>
      </c>
      <c r="C874" s="15">
        <v>15900000</v>
      </c>
      <c r="D874" s="16">
        <v>9050000000</v>
      </c>
      <c r="E874" s="17">
        <v>6</v>
      </c>
      <c r="F874" s="15">
        <v>796</v>
      </c>
      <c r="G874" s="15">
        <v>49</v>
      </c>
      <c r="H874" s="15">
        <v>530</v>
      </c>
      <c r="I874" s="15">
        <v>142</v>
      </c>
      <c r="J874" s="15">
        <v>40</v>
      </c>
      <c r="K874" s="16">
        <v>165000000</v>
      </c>
      <c r="L874" s="15">
        <v>41200</v>
      </c>
      <c r="M874" s="15">
        <v>659600</v>
      </c>
      <c r="N874" s="15">
        <v>494700</v>
      </c>
      <c r="O874" s="15">
        <v>7900000</v>
      </c>
      <c r="P874" s="15">
        <v>200000</v>
      </c>
      <c r="Q874" s="18">
        <v>42491</v>
      </c>
      <c r="R874" s="15" t="str">
        <f>INDEX(T_Category[category],MATCH(T_Youtuber3[[#This Row],[CatID]],T_Category[CatID],1))</f>
        <v>Gaming</v>
      </c>
      <c r="S874" s="15" t="str">
        <f>VLOOKUP(T_Youtuber3[[#This Row],[CtrID]],T_Country[#Data],2,1)</f>
        <v>United States</v>
      </c>
      <c r="T874" s="15" t="str">
        <f>VLOOKUP(T_Youtuber3[[#This Row],[CtrID]],T_Country[#Data],3,0)</f>
        <v>US</v>
      </c>
      <c r="U874" s="15">
        <f>INDEX(T_Country[Gross tertiary education enrollment (%)],MATCH(T_Youtuber3[[#This Row],[CtrID]],T_Country[CtID],0))</f>
        <v>88.2</v>
      </c>
      <c r="V874" s="19">
        <f>_xlfn.XLOOKUP(T_Youtuber3[[#This Row],[CtrID]],T_Country[CtID],T_Country[Population])</f>
        <v>328000000</v>
      </c>
      <c r="W874" s="15" cm="1">
        <f t="array" ref="W874">_xlfn._xlws.FILTER(T_Country[Unemployment rate],T_Country[CtID]=T_Youtuber3[[#This Row],[CtrID]])</f>
        <v>14.7</v>
      </c>
      <c r="X874" s="15">
        <f>_xlfn.XLOOKUP(T_Youtuber3[[#This Row],[CtrID]],T_Country[CtID],T_Country[Urban_population])</f>
        <v>271000000</v>
      </c>
      <c r="Y874" s="15">
        <f>_xlfn.XLOOKUP(T_Youtuber3[[#This Row],[CtrID]],T_Country[CtID],T_Country[Latitude])</f>
        <v>37.090240000000001</v>
      </c>
      <c r="Z874" s="15">
        <f>_xlfn.XLOOKUP(T_Youtuber3[[#This Row],[CtrID]],T_Country[CtID],T_Country[Longitude])</f>
        <v>-95.712900000000005</v>
      </c>
    </row>
    <row r="875" spans="1:26">
      <c r="A875" s="15">
        <v>874</v>
      </c>
      <c r="B875" s="15" t="s">
        <v>455</v>
      </c>
      <c r="C875" s="15">
        <v>23400000</v>
      </c>
      <c r="D875" s="16">
        <v>7930000000</v>
      </c>
      <c r="E875" s="17">
        <v>5</v>
      </c>
      <c r="F875" s="15">
        <v>1291</v>
      </c>
      <c r="G875" s="15">
        <v>7</v>
      </c>
      <c r="H875" s="15">
        <v>667</v>
      </c>
      <c r="I875" s="15">
        <v>14</v>
      </c>
      <c r="J875" s="15">
        <v>77</v>
      </c>
      <c r="K875" s="15">
        <v>28285000</v>
      </c>
      <c r="L875" s="15">
        <v>7100</v>
      </c>
      <c r="M875" s="15">
        <v>113100</v>
      </c>
      <c r="N875" s="15">
        <v>84900</v>
      </c>
      <c r="O875" s="15">
        <v>1400000</v>
      </c>
      <c r="P875" s="15" t="s">
        <v>39</v>
      </c>
      <c r="Q875" s="18">
        <v>41743</v>
      </c>
      <c r="R875" s="15" t="str">
        <f>INDEX(T_Category[category],MATCH(T_Youtuber3[[#This Row],[CatID]],T_Category[CatID],1))</f>
        <v>Film &amp; Animation</v>
      </c>
      <c r="S875" s="15" t="str">
        <f>VLOOKUP(T_Youtuber3[[#This Row],[CtrID]],T_Country[#Data],2,1)</f>
        <v>Brazil</v>
      </c>
      <c r="T875" s="15" t="str">
        <f>VLOOKUP(T_Youtuber3[[#This Row],[CtrID]],T_Country[#Data],3,0)</f>
        <v>BR</v>
      </c>
      <c r="U875" s="15">
        <f>INDEX(T_Country[Gross tertiary education enrollment (%)],MATCH(T_Youtuber3[[#This Row],[CtrID]],T_Country[CtID],0))</f>
        <v>51.3</v>
      </c>
      <c r="V875" s="19">
        <f>_xlfn.XLOOKUP(T_Youtuber3[[#This Row],[CtrID]],T_Country[CtID],T_Country[Population])</f>
        <v>213000000</v>
      </c>
      <c r="W875" s="15" cm="1">
        <f t="array" ref="W875">_xlfn._xlws.FILTER(T_Country[Unemployment rate],T_Country[CtID]=T_Youtuber3[[#This Row],[CtrID]])</f>
        <v>12.08</v>
      </c>
      <c r="X875" s="15">
        <f>_xlfn.XLOOKUP(T_Youtuber3[[#This Row],[CtrID]],T_Country[CtID],T_Country[Urban_population])</f>
        <v>183000000</v>
      </c>
      <c r="Y875" s="15">
        <f>_xlfn.XLOOKUP(T_Youtuber3[[#This Row],[CtrID]],T_Country[CtID],T_Country[Latitude])</f>
        <v>-14.234999999999999</v>
      </c>
      <c r="Z875" s="15">
        <f>_xlfn.XLOOKUP(T_Youtuber3[[#This Row],[CtrID]],T_Country[CtID],T_Country[Longitude])</f>
        <v>-51.9253</v>
      </c>
    </row>
    <row r="876" spans="1:26">
      <c r="A876" s="15">
        <v>875</v>
      </c>
      <c r="B876" s="15" t="s">
        <v>477</v>
      </c>
      <c r="C876" s="15">
        <v>22700000</v>
      </c>
      <c r="D876" s="16">
        <v>10100000000</v>
      </c>
      <c r="E876" s="17">
        <v>13</v>
      </c>
      <c r="F876" s="15">
        <v>985</v>
      </c>
      <c r="G876" s="15">
        <v>49</v>
      </c>
      <c r="H876" s="15">
        <v>438</v>
      </c>
      <c r="I876" s="15">
        <v>87</v>
      </c>
      <c r="J876" s="15">
        <v>18</v>
      </c>
      <c r="K876" s="16">
        <v>155000000</v>
      </c>
      <c r="L876" s="15">
        <v>38800</v>
      </c>
      <c r="M876" s="15">
        <v>620900</v>
      </c>
      <c r="N876" s="15">
        <v>465600</v>
      </c>
      <c r="O876" s="15">
        <v>7500000</v>
      </c>
      <c r="P876" s="15">
        <v>300000</v>
      </c>
      <c r="Q876" s="18">
        <v>42256</v>
      </c>
      <c r="R876" s="15" t="str">
        <f>INDEX(T_Category[category],MATCH(T_Youtuber3[[#This Row],[CatID]],T_Category[CatID],1))</f>
        <v>People &amp; Blogs</v>
      </c>
      <c r="S876" s="15" t="str">
        <f>VLOOKUP(T_Youtuber3[[#This Row],[CtrID]],T_Country[#Data],2,1)</f>
        <v>United States</v>
      </c>
      <c r="T876" s="15" t="str">
        <f>VLOOKUP(T_Youtuber3[[#This Row],[CtrID]],T_Country[#Data],3,0)</f>
        <v>US</v>
      </c>
      <c r="U876" s="15">
        <f>INDEX(T_Country[Gross tertiary education enrollment (%)],MATCH(T_Youtuber3[[#This Row],[CtrID]],T_Country[CtID],0))</f>
        <v>88.2</v>
      </c>
      <c r="V876" s="19">
        <f>_xlfn.XLOOKUP(T_Youtuber3[[#This Row],[CtrID]],T_Country[CtID],T_Country[Population])</f>
        <v>328000000</v>
      </c>
      <c r="W876" s="15" cm="1">
        <f t="array" ref="W876">_xlfn._xlws.FILTER(T_Country[Unemployment rate],T_Country[CtID]=T_Youtuber3[[#This Row],[CtrID]])</f>
        <v>14.7</v>
      </c>
      <c r="X876" s="15">
        <f>_xlfn.XLOOKUP(T_Youtuber3[[#This Row],[CtrID]],T_Country[CtID],T_Country[Urban_population])</f>
        <v>271000000</v>
      </c>
      <c r="Y876" s="15">
        <f>_xlfn.XLOOKUP(T_Youtuber3[[#This Row],[CtrID]],T_Country[CtID],T_Country[Latitude])</f>
        <v>37.090240000000001</v>
      </c>
      <c r="Z876" s="15">
        <f>_xlfn.XLOOKUP(T_Youtuber3[[#This Row],[CtrID]],T_Country[CtID],T_Country[Longitude])</f>
        <v>-95.712900000000005</v>
      </c>
    </row>
    <row r="877" spans="1:26">
      <c r="A877" s="15">
        <v>876</v>
      </c>
      <c r="B877" s="15" t="s">
        <v>386</v>
      </c>
      <c r="C877" s="15">
        <v>25800000</v>
      </c>
      <c r="D877" s="16">
        <v>15500000000</v>
      </c>
      <c r="E877" s="17">
        <v>6</v>
      </c>
      <c r="F877" s="15">
        <v>1762</v>
      </c>
      <c r="G877" s="15">
        <v>8</v>
      </c>
      <c r="H877" s="15">
        <v>206</v>
      </c>
      <c r="I877" s="15">
        <v>5</v>
      </c>
      <c r="J877" s="15">
        <v>17</v>
      </c>
      <c r="K877" s="15">
        <v>54947000</v>
      </c>
      <c r="L877" s="15">
        <v>13700</v>
      </c>
      <c r="M877" s="15">
        <v>219800</v>
      </c>
      <c r="N877" s="15">
        <v>164800</v>
      </c>
      <c r="O877" s="15">
        <v>2600000</v>
      </c>
      <c r="P877" s="15" t="s">
        <v>39</v>
      </c>
      <c r="Q877" s="18">
        <v>40801</v>
      </c>
      <c r="R877" s="15" t="str">
        <f>INDEX(T_Category[category],MATCH(T_Youtuber3[[#This Row],[CatID]],T_Category[CatID],1))</f>
        <v>Gaming</v>
      </c>
      <c r="S877" s="15" t="str">
        <f>VLOOKUP(T_Youtuber3[[#This Row],[CtrID]],T_Country[#Data],2,1)</f>
        <v>Canada</v>
      </c>
      <c r="T877" s="15" t="str">
        <f>VLOOKUP(T_Youtuber3[[#This Row],[CtrID]],T_Country[#Data],3,0)</f>
        <v>CA</v>
      </c>
      <c r="U877" s="15">
        <f>INDEX(T_Country[Gross tertiary education enrollment (%)],MATCH(T_Youtuber3[[#This Row],[CtrID]],T_Country[CtID],0))</f>
        <v>68.900000000000006</v>
      </c>
      <c r="V877" s="19">
        <f>_xlfn.XLOOKUP(T_Youtuber3[[#This Row],[CtrID]],T_Country[CtID],T_Country[Population])</f>
        <v>36991981</v>
      </c>
      <c r="W877" s="15" cm="1">
        <f t="array" ref="W877">_xlfn._xlws.FILTER(T_Country[Unemployment rate],T_Country[CtID]=T_Youtuber3[[#This Row],[CtrID]])</f>
        <v>5.56</v>
      </c>
      <c r="X877" s="15">
        <f>_xlfn.XLOOKUP(T_Youtuber3[[#This Row],[CtrID]],T_Country[CtID],T_Country[Urban_population])</f>
        <v>30628482</v>
      </c>
      <c r="Y877" s="15">
        <f>_xlfn.XLOOKUP(T_Youtuber3[[#This Row],[CtrID]],T_Country[CtID],T_Country[Latitude])</f>
        <v>56.130369999999999</v>
      </c>
      <c r="Z877" s="15">
        <f>_xlfn.XLOOKUP(T_Youtuber3[[#This Row],[CtrID]],T_Country[CtID],T_Country[Longitude])</f>
        <v>-106.34699999999999</v>
      </c>
    </row>
    <row r="878" spans="1:26">
      <c r="A878" s="15">
        <v>877</v>
      </c>
      <c r="B878" s="15" t="s">
        <v>246</v>
      </c>
      <c r="C878" s="15">
        <v>33800000</v>
      </c>
      <c r="D878" s="16">
        <v>15400000000</v>
      </c>
      <c r="E878" s="17">
        <v>6</v>
      </c>
      <c r="F878" s="15">
        <v>7606</v>
      </c>
      <c r="G878" s="15">
        <v>41</v>
      </c>
      <c r="H878" s="15">
        <v>211</v>
      </c>
      <c r="I878" s="15">
        <v>2</v>
      </c>
      <c r="J878" s="15">
        <v>10</v>
      </c>
      <c r="K878" s="15">
        <v>39094000</v>
      </c>
      <c r="L878" s="15">
        <v>9800</v>
      </c>
      <c r="M878" s="15">
        <v>156400</v>
      </c>
      <c r="N878" s="15">
        <v>117300</v>
      </c>
      <c r="O878" s="15">
        <v>1900000</v>
      </c>
      <c r="P878" s="15" t="s">
        <v>39</v>
      </c>
      <c r="Q878" s="18">
        <v>39509</v>
      </c>
      <c r="R878" s="15" t="str">
        <f>INDEX(T_Category[category],MATCH(T_Youtuber3[[#This Row],[CatID]],T_Category[CatID],1))</f>
        <v>Gaming</v>
      </c>
      <c r="S878" s="15" t="str">
        <f>VLOOKUP(T_Youtuber3[[#This Row],[CtrID]],T_Country[#Data],2,1)</f>
        <v>Spain</v>
      </c>
      <c r="T878" s="15" t="str">
        <f>VLOOKUP(T_Youtuber3[[#This Row],[CtrID]],T_Country[#Data],3,0)</f>
        <v>ES</v>
      </c>
      <c r="U878" s="15">
        <f>INDEX(T_Country[Gross tertiary education enrollment (%)],MATCH(T_Youtuber3[[#This Row],[CtrID]],T_Country[CtID],0))</f>
        <v>88.9</v>
      </c>
      <c r="V878" s="19">
        <f>_xlfn.XLOOKUP(T_Youtuber3[[#This Row],[CtrID]],T_Country[CtID],T_Country[Population])</f>
        <v>47076781</v>
      </c>
      <c r="W878" s="15" cm="1">
        <f t="array" ref="W878">_xlfn._xlws.FILTER(T_Country[Unemployment rate],T_Country[CtID]=T_Youtuber3[[#This Row],[CtrID]])</f>
        <v>13.96</v>
      </c>
      <c r="X878" s="15">
        <f>_xlfn.XLOOKUP(T_Youtuber3[[#This Row],[CtrID]],T_Country[CtID],T_Country[Urban_population])</f>
        <v>37927409</v>
      </c>
      <c r="Y878" s="15">
        <f>_xlfn.XLOOKUP(T_Youtuber3[[#This Row],[CtrID]],T_Country[CtID],T_Country[Latitude])</f>
        <v>40.46367</v>
      </c>
      <c r="Z878" s="15">
        <f>_xlfn.XLOOKUP(T_Youtuber3[[#This Row],[CtrID]],T_Country[CtID],T_Country[Longitude])</f>
        <v>-3.7492200000000002</v>
      </c>
    </row>
    <row r="879" spans="1:26">
      <c r="A879" s="15">
        <v>878</v>
      </c>
      <c r="B879" s="15" t="s">
        <v>437</v>
      </c>
      <c r="C879" s="15">
        <v>23800000</v>
      </c>
      <c r="D879" s="16">
        <v>5660000000</v>
      </c>
      <c r="E879" s="17">
        <v>4</v>
      </c>
      <c r="F879" s="15">
        <v>70</v>
      </c>
      <c r="G879" s="15">
        <v>19</v>
      </c>
      <c r="H879" s="15">
        <v>367929</v>
      </c>
      <c r="I879" s="15" t="s">
        <v>39</v>
      </c>
      <c r="J879" s="15">
        <v>2500</v>
      </c>
      <c r="K879" s="15">
        <v>31633</v>
      </c>
      <c r="L879" s="15">
        <v>8</v>
      </c>
      <c r="M879" s="15">
        <v>127</v>
      </c>
      <c r="N879" s="15">
        <v>95</v>
      </c>
      <c r="O879" s="15">
        <v>1500</v>
      </c>
      <c r="P879" s="15" t="s">
        <v>39</v>
      </c>
      <c r="Q879" s="18">
        <v>42507</v>
      </c>
      <c r="R879" s="15" t="str">
        <f>INDEX(T_Category[category],MATCH(T_Youtuber3[[#This Row],[CatID]],T_Category[CatID],1))</f>
        <v>Entertainment</v>
      </c>
      <c r="S879" s="15" t="str">
        <f>VLOOKUP(T_Youtuber3[[#This Row],[CtrID]],T_Country[#Data],2,1)</f>
        <v>India</v>
      </c>
      <c r="T879" s="15" t="str">
        <f>VLOOKUP(T_Youtuber3[[#This Row],[CtrID]],T_Country[#Data],3,0)</f>
        <v>IN</v>
      </c>
      <c r="U879" s="15">
        <f>INDEX(T_Country[Gross tertiary education enrollment (%)],MATCH(T_Youtuber3[[#This Row],[CtrID]],T_Country[CtID],0))</f>
        <v>28.1</v>
      </c>
      <c r="V879" s="19">
        <f>_xlfn.XLOOKUP(T_Youtuber3[[#This Row],[CtrID]],T_Country[CtID],T_Country[Population])</f>
        <v>1370000000</v>
      </c>
      <c r="W879" s="15" cm="1">
        <f t="array" ref="W879">_xlfn._xlws.FILTER(T_Country[Unemployment rate],T_Country[CtID]=T_Youtuber3[[#This Row],[CtrID]])</f>
        <v>5.36</v>
      </c>
      <c r="X879" s="15">
        <f>_xlfn.XLOOKUP(T_Youtuber3[[#This Row],[CtrID]],T_Country[CtID],T_Country[Urban_population])</f>
        <v>471000000</v>
      </c>
      <c r="Y879" s="15">
        <f>_xlfn.XLOOKUP(T_Youtuber3[[#This Row],[CtrID]],T_Country[CtID],T_Country[Latitude])</f>
        <v>20.593679999999999</v>
      </c>
      <c r="Z879" s="15">
        <f>_xlfn.XLOOKUP(T_Youtuber3[[#This Row],[CtrID]],T_Country[CtID],T_Country[Longitude])</f>
        <v>78.962879999999998</v>
      </c>
    </row>
    <row r="880" spans="1:26">
      <c r="A880" s="15">
        <v>879</v>
      </c>
      <c r="B880" s="15" t="s">
        <v>1086</v>
      </c>
      <c r="C880" s="15">
        <v>13900000</v>
      </c>
      <c r="D880" s="16">
        <v>2170000000</v>
      </c>
      <c r="E880" s="17">
        <v>3</v>
      </c>
      <c r="F880" s="15">
        <v>369</v>
      </c>
      <c r="G880" s="15">
        <v>49</v>
      </c>
      <c r="H880" s="15">
        <v>4466</v>
      </c>
      <c r="I880" s="15">
        <v>161</v>
      </c>
      <c r="J880" s="15">
        <v>38</v>
      </c>
      <c r="K880" s="15">
        <v>44149000</v>
      </c>
      <c r="L880" s="15">
        <v>11000</v>
      </c>
      <c r="M880" s="15">
        <v>176600</v>
      </c>
      <c r="N880" s="15">
        <v>132400</v>
      </c>
      <c r="O880" s="15">
        <v>2100000</v>
      </c>
      <c r="P880" s="15">
        <v>200000</v>
      </c>
      <c r="Q880" s="18">
        <v>40380</v>
      </c>
      <c r="R880" s="15" t="str">
        <f>INDEX(T_Category[category],MATCH(T_Youtuber3[[#This Row],[CatID]],T_Category[CatID],1))</f>
        <v>Education</v>
      </c>
      <c r="S880" s="15" t="str">
        <f>VLOOKUP(T_Youtuber3[[#This Row],[CtrID]],T_Country[#Data],2,1)</f>
        <v>United States</v>
      </c>
      <c r="T880" s="15" t="str">
        <f>VLOOKUP(T_Youtuber3[[#This Row],[CtrID]],T_Country[#Data],3,0)</f>
        <v>US</v>
      </c>
      <c r="U880" s="15">
        <f>INDEX(T_Country[Gross tertiary education enrollment (%)],MATCH(T_Youtuber3[[#This Row],[CtrID]],T_Country[CtID],0))</f>
        <v>88.2</v>
      </c>
      <c r="V880" s="19">
        <f>_xlfn.XLOOKUP(T_Youtuber3[[#This Row],[CtrID]],T_Country[CtID],T_Country[Population])</f>
        <v>328000000</v>
      </c>
      <c r="W880" s="15" cm="1">
        <f t="array" ref="W880">_xlfn._xlws.FILTER(T_Country[Unemployment rate],T_Country[CtID]=T_Youtuber3[[#This Row],[CtrID]])</f>
        <v>14.7</v>
      </c>
      <c r="X880" s="15">
        <f>_xlfn.XLOOKUP(T_Youtuber3[[#This Row],[CtrID]],T_Country[CtID],T_Country[Urban_population])</f>
        <v>271000000</v>
      </c>
      <c r="Y880" s="15">
        <f>_xlfn.XLOOKUP(T_Youtuber3[[#This Row],[CtrID]],T_Country[CtID],T_Country[Latitude])</f>
        <v>37.090240000000001</v>
      </c>
      <c r="Z880" s="15">
        <f>_xlfn.XLOOKUP(T_Youtuber3[[#This Row],[CtrID]],T_Country[CtID],T_Country[Longitude])</f>
        <v>-95.712900000000005</v>
      </c>
    </row>
    <row r="881" spans="1:26">
      <c r="A881" s="15">
        <v>880</v>
      </c>
      <c r="B881" s="15" t="s">
        <v>600</v>
      </c>
      <c r="C881" s="15">
        <v>20000000</v>
      </c>
      <c r="D881" s="16">
        <v>560000000</v>
      </c>
      <c r="E881" s="17">
        <v>9</v>
      </c>
      <c r="F881" s="15">
        <v>1527</v>
      </c>
      <c r="G881" s="15">
        <v>49</v>
      </c>
      <c r="H881" s="15">
        <v>22747</v>
      </c>
      <c r="I881" s="15">
        <v>109</v>
      </c>
      <c r="J881" s="15">
        <v>96</v>
      </c>
      <c r="K881" s="15">
        <v>1331000</v>
      </c>
      <c r="L881" s="15">
        <v>333</v>
      </c>
      <c r="M881" s="15">
        <v>5300</v>
      </c>
      <c r="N881" s="15">
        <v>4000</v>
      </c>
      <c r="O881" s="15">
        <v>63900</v>
      </c>
      <c r="P881" s="15" t="s">
        <v>39</v>
      </c>
      <c r="Q881" s="18">
        <v>38821</v>
      </c>
      <c r="R881" s="15" t="str">
        <f>INDEX(T_Category[category],MATCH(T_Youtuber3[[#This Row],[CatID]],T_Category[CatID],1))</f>
        <v>Music</v>
      </c>
      <c r="S881" s="15" t="str">
        <f>VLOOKUP(T_Youtuber3[[#This Row],[CtrID]],T_Country[#Data],2,1)</f>
        <v>United States</v>
      </c>
      <c r="T881" s="15" t="str">
        <f>VLOOKUP(T_Youtuber3[[#This Row],[CtrID]],T_Country[#Data],3,0)</f>
        <v>US</v>
      </c>
      <c r="U881" s="15">
        <f>INDEX(T_Country[Gross tertiary education enrollment (%)],MATCH(T_Youtuber3[[#This Row],[CtrID]],T_Country[CtID],0))</f>
        <v>88.2</v>
      </c>
      <c r="V881" s="19">
        <f>_xlfn.XLOOKUP(T_Youtuber3[[#This Row],[CtrID]],T_Country[CtID],T_Country[Population])</f>
        <v>328000000</v>
      </c>
      <c r="W881" s="15" cm="1">
        <f t="array" ref="W881">_xlfn._xlws.FILTER(T_Country[Unemployment rate],T_Country[CtID]=T_Youtuber3[[#This Row],[CtrID]])</f>
        <v>14.7</v>
      </c>
      <c r="X881" s="15">
        <f>_xlfn.XLOOKUP(T_Youtuber3[[#This Row],[CtrID]],T_Country[CtID],T_Country[Urban_population])</f>
        <v>271000000</v>
      </c>
      <c r="Y881" s="15">
        <f>_xlfn.XLOOKUP(T_Youtuber3[[#This Row],[CtrID]],T_Country[CtID],T_Country[Latitude])</f>
        <v>37.090240000000001</v>
      </c>
      <c r="Z881" s="15">
        <f>_xlfn.XLOOKUP(T_Youtuber3[[#This Row],[CtrID]],T_Country[CtID],T_Country[Longitude])</f>
        <v>-95.712900000000005</v>
      </c>
    </row>
    <row r="882" spans="1:26">
      <c r="A882" s="15">
        <v>881</v>
      </c>
      <c r="B882" s="15" t="s">
        <v>1147</v>
      </c>
      <c r="C882" s="15">
        <v>13300000</v>
      </c>
      <c r="D882" s="16">
        <v>7920000000</v>
      </c>
      <c r="E882" s="17">
        <v>4</v>
      </c>
      <c r="F882" s="15">
        <v>2411</v>
      </c>
      <c r="G882" s="15">
        <v>46</v>
      </c>
      <c r="H882" s="15">
        <v>669</v>
      </c>
      <c r="I882" s="15">
        <v>5</v>
      </c>
      <c r="J882" s="15">
        <v>163</v>
      </c>
      <c r="K882" s="16">
        <v>379000000</v>
      </c>
      <c r="L882" s="15">
        <v>0</v>
      </c>
      <c r="M882" s="15">
        <v>0</v>
      </c>
      <c r="N882" s="15">
        <v>0</v>
      </c>
      <c r="O882" s="15">
        <v>0</v>
      </c>
      <c r="P882" s="15" t="s">
        <v>39</v>
      </c>
      <c r="Q882" s="18">
        <v>41890</v>
      </c>
      <c r="R882" s="15" t="str">
        <f>INDEX(T_Category[category],MATCH(T_Youtuber3[[#This Row],[CatID]],T_Category[CatID],1))</f>
        <v>Entertainment</v>
      </c>
      <c r="S882" s="15" t="str">
        <f>VLOOKUP(T_Youtuber3[[#This Row],[CtrID]],T_Country[#Data],2,1)</f>
        <v>Ukraine</v>
      </c>
      <c r="T882" s="15" t="str">
        <f>VLOOKUP(T_Youtuber3[[#This Row],[CtrID]],T_Country[#Data],3,0)</f>
        <v>UA</v>
      </c>
      <c r="U882" s="15">
        <f>INDEX(T_Country[Gross tertiary education enrollment (%)],MATCH(T_Youtuber3[[#This Row],[CtrID]],T_Country[CtID],0))</f>
        <v>82.7</v>
      </c>
      <c r="V882" s="19">
        <f>_xlfn.XLOOKUP(T_Youtuber3[[#This Row],[CtrID]],T_Country[CtID],T_Country[Population])</f>
        <v>44385155</v>
      </c>
      <c r="W882" s="15" cm="1">
        <f t="array" ref="W882">_xlfn._xlws.FILTER(T_Country[Unemployment rate],T_Country[CtID]=T_Youtuber3[[#This Row],[CtrID]])</f>
        <v>8.8800000000000008</v>
      </c>
      <c r="X882" s="15">
        <f>_xlfn.XLOOKUP(T_Youtuber3[[#This Row],[CtrID]],T_Country[CtID],T_Country[Urban_population])</f>
        <v>30835699</v>
      </c>
      <c r="Y882" s="15">
        <f>_xlfn.XLOOKUP(T_Youtuber3[[#This Row],[CtrID]],T_Country[CtID],T_Country[Latitude])</f>
        <v>48.379429999999999</v>
      </c>
      <c r="Z882" s="15">
        <f>_xlfn.XLOOKUP(T_Youtuber3[[#This Row],[CtrID]],T_Country[CtID],T_Country[Longitude])</f>
        <v>31.165579999999999</v>
      </c>
    </row>
    <row r="883" spans="1:26">
      <c r="A883" s="15">
        <v>882</v>
      </c>
      <c r="B883" s="15" t="s">
        <v>1129</v>
      </c>
      <c r="C883" s="15">
        <v>13400000</v>
      </c>
      <c r="D883" s="15">
        <v>20563378</v>
      </c>
      <c r="E883" s="17">
        <v>10</v>
      </c>
      <c r="F883" s="15">
        <v>256</v>
      </c>
      <c r="G883" s="15">
        <v>19</v>
      </c>
      <c r="H883" s="15">
        <v>342460</v>
      </c>
      <c r="I883" s="15">
        <v>114</v>
      </c>
      <c r="J883" s="15">
        <v>40</v>
      </c>
      <c r="K883" s="15">
        <v>20264000</v>
      </c>
      <c r="L883" s="15">
        <v>5100</v>
      </c>
      <c r="M883" s="15">
        <v>81100</v>
      </c>
      <c r="N883" s="15">
        <v>60800</v>
      </c>
      <c r="O883" s="15">
        <v>972700</v>
      </c>
      <c r="P883" s="15">
        <v>300000</v>
      </c>
      <c r="Q883" s="18">
        <v>44717</v>
      </c>
      <c r="R883" s="15" t="str">
        <f>INDEX(T_Category[category],MATCH(T_Youtuber3[[#This Row],[CatID]],T_Category[CatID],1))</f>
        <v>nan</v>
      </c>
      <c r="S883" s="15" t="str">
        <f>VLOOKUP(T_Youtuber3[[#This Row],[CtrID]],T_Country[#Data],2,1)</f>
        <v>India</v>
      </c>
      <c r="T883" s="15" t="str">
        <f>VLOOKUP(T_Youtuber3[[#This Row],[CtrID]],T_Country[#Data],3,0)</f>
        <v>IN</v>
      </c>
      <c r="U883" s="15">
        <f>INDEX(T_Country[Gross tertiary education enrollment (%)],MATCH(T_Youtuber3[[#This Row],[CtrID]],T_Country[CtID],0))</f>
        <v>28.1</v>
      </c>
      <c r="V883" s="19">
        <f>_xlfn.XLOOKUP(T_Youtuber3[[#This Row],[CtrID]],T_Country[CtID],T_Country[Population])</f>
        <v>1370000000</v>
      </c>
      <c r="W883" s="15" cm="1">
        <f t="array" ref="W883">_xlfn._xlws.FILTER(T_Country[Unemployment rate],T_Country[CtID]=T_Youtuber3[[#This Row],[CtrID]])</f>
        <v>5.36</v>
      </c>
      <c r="X883" s="15">
        <f>_xlfn.XLOOKUP(T_Youtuber3[[#This Row],[CtrID]],T_Country[CtID],T_Country[Urban_population])</f>
        <v>471000000</v>
      </c>
      <c r="Y883" s="15">
        <f>_xlfn.XLOOKUP(T_Youtuber3[[#This Row],[CtrID]],T_Country[CtID],T_Country[Latitude])</f>
        <v>20.593679999999999</v>
      </c>
      <c r="Z883" s="15">
        <f>_xlfn.XLOOKUP(T_Youtuber3[[#This Row],[CtrID]],T_Country[CtID],T_Country[Longitude])</f>
        <v>78.962879999999998</v>
      </c>
    </row>
    <row r="884" spans="1:26">
      <c r="A884" s="15">
        <v>883</v>
      </c>
      <c r="B884" s="15" t="s">
        <v>764</v>
      </c>
      <c r="C884" s="15">
        <v>16900000</v>
      </c>
      <c r="D884" s="16">
        <v>4610000000</v>
      </c>
      <c r="E884" s="17">
        <v>4</v>
      </c>
      <c r="F884" s="15">
        <v>3900</v>
      </c>
      <c r="G884" s="15">
        <v>49</v>
      </c>
      <c r="H884" s="15">
        <v>1543</v>
      </c>
      <c r="I884" s="15">
        <v>134</v>
      </c>
      <c r="J884" s="15">
        <v>129</v>
      </c>
      <c r="K884" s="15">
        <v>36357000</v>
      </c>
      <c r="L884" s="15">
        <v>9100</v>
      </c>
      <c r="M884" s="15">
        <v>145400</v>
      </c>
      <c r="N884" s="15">
        <v>109100</v>
      </c>
      <c r="O884" s="15">
        <v>1700000</v>
      </c>
      <c r="P884" s="15">
        <v>100000</v>
      </c>
      <c r="Q884" s="18">
        <v>38702</v>
      </c>
      <c r="R884" s="15" t="str">
        <f>INDEX(T_Category[category],MATCH(T_Youtuber3[[#This Row],[CatID]],T_Category[CatID],1))</f>
        <v>Entertainment</v>
      </c>
      <c r="S884" s="15" t="str">
        <f>VLOOKUP(T_Youtuber3[[#This Row],[CtrID]],T_Country[#Data],2,1)</f>
        <v>United States</v>
      </c>
      <c r="T884" s="15" t="str">
        <f>VLOOKUP(T_Youtuber3[[#This Row],[CtrID]],T_Country[#Data],3,0)</f>
        <v>US</v>
      </c>
      <c r="U884" s="15">
        <f>INDEX(T_Country[Gross tertiary education enrollment (%)],MATCH(T_Youtuber3[[#This Row],[CtrID]],T_Country[CtID],0))</f>
        <v>88.2</v>
      </c>
      <c r="V884" s="19">
        <f>_xlfn.XLOOKUP(T_Youtuber3[[#This Row],[CtrID]],T_Country[CtID],T_Country[Population])</f>
        <v>328000000</v>
      </c>
      <c r="W884" s="15" cm="1">
        <f t="array" ref="W884">_xlfn._xlws.FILTER(T_Country[Unemployment rate],T_Country[CtID]=T_Youtuber3[[#This Row],[CtrID]])</f>
        <v>14.7</v>
      </c>
      <c r="X884" s="15">
        <f>_xlfn.XLOOKUP(T_Youtuber3[[#This Row],[CtrID]],T_Country[CtID],T_Country[Urban_population])</f>
        <v>271000000</v>
      </c>
      <c r="Y884" s="15">
        <f>_xlfn.XLOOKUP(T_Youtuber3[[#This Row],[CtrID]],T_Country[CtID],T_Country[Latitude])</f>
        <v>37.090240000000001</v>
      </c>
      <c r="Z884" s="15">
        <f>_xlfn.XLOOKUP(T_Youtuber3[[#This Row],[CtrID]],T_Country[CtID],T_Country[Longitude])</f>
        <v>-95.712900000000005</v>
      </c>
    </row>
    <row r="885" spans="1:26">
      <c r="A885" s="15">
        <v>884</v>
      </c>
      <c r="B885" s="15" t="s">
        <v>1123</v>
      </c>
      <c r="C885" s="15">
        <v>13500000</v>
      </c>
      <c r="D885" s="16">
        <v>7960000000</v>
      </c>
      <c r="E885" s="17">
        <v>4</v>
      </c>
      <c r="F885" s="15">
        <v>1357</v>
      </c>
      <c r="G885" s="15">
        <v>19</v>
      </c>
      <c r="H885" s="15">
        <v>663</v>
      </c>
      <c r="I885" s="15">
        <v>116</v>
      </c>
      <c r="J885" s="15">
        <v>162</v>
      </c>
      <c r="K885" s="16">
        <v>110000000</v>
      </c>
      <c r="L885" s="15">
        <v>27500</v>
      </c>
      <c r="M885" s="15">
        <v>439300</v>
      </c>
      <c r="N885" s="15">
        <v>329400</v>
      </c>
      <c r="O885" s="15">
        <v>5300000</v>
      </c>
      <c r="P885" s="15">
        <v>300000</v>
      </c>
      <c r="Q885" s="18">
        <v>43546</v>
      </c>
      <c r="R885" s="15" t="str">
        <f>INDEX(T_Category[category],MATCH(T_Youtuber3[[#This Row],[CatID]],T_Category[CatID],1))</f>
        <v>Entertainment</v>
      </c>
      <c r="S885" s="15" t="str">
        <f>VLOOKUP(T_Youtuber3[[#This Row],[CtrID]],T_Country[#Data],2,1)</f>
        <v>India</v>
      </c>
      <c r="T885" s="15" t="str">
        <f>VLOOKUP(T_Youtuber3[[#This Row],[CtrID]],T_Country[#Data],3,0)</f>
        <v>IN</v>
      </c>
      <c r="U885" s="15">
        <f>INDEX(T_Country[Gross tertiary education enrollment (%)],MATCH(T_Youtuber3[[#This Row],[CtrID]],T_Country[CtID],0))</f>
        <v>28.1</v>
      </c>
      <c r="V885" s="19">
        <f>_xlfn.XLOOKUP(T_Youtuber3[[#This Row],[CtrID]],T_Country[CtID],T_Country[Population])</f>
        <v>1370000000</v>
      </c>
      <c r="W885" s="15" cm="1">
        <f t="array" ref="W885">_xlfn._xlws.FILTER(T_Country[Unemployment rate],T_Country[CtID]=T_Youtuber3[[#This Row],[CtrID]])</f>
        <v>5.36</v>
      </c>
      <c r="X885" s="15">
        <f>_xlfn.XLOOKUP(T_Youtuber3[[#This Row],[CtrID]],T_Country[CtID],T_Country[Urban_population])</f>
        <v>471000000</v>
      </c>
      <c r="Y885" s="15">
        <f>_xlfn.XLOOKUP(T_Youtuber3[[#This Row],[CtrID]],T_Country[CtID],T_Country[Latitude])</f>
        <v>20.593679999999999</v>
      </c>
      <c r="Z885" s="15">
        <f>_xlfn.XLOOKUP(T_Youtuber3[[#This Row],[CtrID]],T_Country[CtID],T_Country[Longitude])</f>
        <v>78.962879999999998</v>
      </c>
    </row>
    <row r="886" spans="1:26">
      <c r="A886" s="15">
        <v>885</v>
      </c>
      <c r="B886" s="15" t="s">
        <v>570</v>
      </c>
      <c r="C886" s="15">
        <v>20400000</v>
      </c>
      <c r="D886" s="16">
        <v>29400000000</v>
      </c>
      <c r="E886" s="17">
        <v>4</v>
      </c>
      <c r="F886" s="15">
        <v>51515</v>
      </c>
      <c r="G886" s="15">
        <v>19</v>
      </c>
      <c r="H886" s="15">
        <v>43</v>
      </c>
      <c r="I886" s="15">
        <v>70</v>
      </c>
      <c r="J886" s="15">
        <v>100</v>
      </c>
      <c r="K886" s="16">
        <v>908000000</v>
      </c>
      <c r="L886" s="15">
        <v>226900</v>
      </c>
      <c r="M886" s="15">
        <v>3600000</v>
      </c>
      <c r="N886" s="15">
        <v>2700000</v>
      </c>
      <c r="O886" s="15">
        <v>43600000</v>
      </c>
      <c r="P886" s="15">
        <v>400000</v>
      </c>
      <c r="Q886" s="18">
        <v>39114</v>
      </c>
      <c r="R886" s="15" t="str">
        <f>INDEX(T_Category[category],MATCH(T_Youtuber3[[#This Row],[CatID]],T_Category[CatID],1))</f>
        <v>Entertainment</v>
      </c>
      <c r="S886" s="15" t="str">
        <f>VLOOKUP(T_Youtuber3[[#This Row],[CtrID]],T_Country[#Data],2,1)</f>
        <v>India</v>
      </c>
      <c r="T886" s="15" t="str">
        <f>VLOOKUP(T_Youtuber3[[#This Row],[CtrID]],T_Country[#Data],3,0)</f>
        <v>IN</v>
      </c>
      <c r="U886" s="15">
        <f>INDEX(T_Country[Gross tertiary education enrollment (%)],MATCH(T_Youtuber3[[#This Row],[CtrID]],T_Country[CtID],0))</f>
        <v>28.1</v>
      </c>
      <c r="V886" s="19">
        <f>_xlfn.XLOOKUP(T_Youtuber3[[#This Row],[CtrID]],T_Country[CtID],T_Country[Population])</f>
        <v>1370000000</v>
      </c>
      <c r="W886" s="15" cm="1">
        <f t="array" ref="W886">_xlfn._xlws.FILTER(T_Country[Unemployment rate],T_Country[CtID]=T_Youtuber3[[#This Row],[CtrID]])</f>
        <v>5.36</v>
      </c>
      <c r="X886" s="15">
        <f>_xlfn.XLOOKUP(T_Youtuber3[[#This Row],[CtrID]],T_Country[CtID],T_Country[Urban_population])</f>
        <v>471000000</v>
      </c>
      <c r="Y886" s="15">
        <f>_xlfn.XLOOKUP(T_Youtuber3[[#This Row],[CtrID]],T_Country[CtID],T_Country[Latitude])</f>
        <v>20.593679999999999</v>
      </c>
      <c r="Z886" s="15">
        <f>_xlfn.XLOOKUP(T_Youtuber3[[#This Row],[CtrID]],T_Country[CtID],T_Country[Longitude])</f>
        <v>78.962879999999998</v>
      </c>
    </row>
    <row r="887" spans="1:26">
      <c r="A887" s="15">
        <v>886</v>
      </c>
      <c r="B887" s="15" t="s">
        <v>515</v>
      </c>
      <c r="C887" s="15">
        <v>21600000</v>
      </c>
      <c r="D887" s="16">
        <v>5860000000</v>
      </c>
      <c r="E887" s="17">
        <v>7</v>
      </c>
      <c r="F887" s="15">
        <v>219</v>
      </c>
      <c r="G887" s="15">
        <v>19</v>
      </c>
      <c r="H887" s="15">
        <v>1082</v>
      </c>
      <c r="I887" s="15">
        <v>66</v>
      </c>
      <c r="J887" s="15">
        <v>9</v>
      </c>
      <c r="K887" s="16">
        <v>195000000</v>
      </c>
      <c r="L887" s="15">
        <v>48700</v>
      </c>
      <c r="M887" s="15">
        <v>778400</v>
      </c>
      <c r="N887" s="15">
        <v>583800</v>
      </c>
      <c r="O887" s="15">
        <v>9300000</v>
      </c>
      <c r="P887" s="15">
        <v>400000</v>
      </c>
      <c r="Q887" s="18">
        <v>43215</v>
      </c>
      <c r="R887" s="15" t="str">
        <f>INDEX(T_Category[category],MATCH(T_Youtuber3[[#This Row],[CatID]],T_Category[CatID],1))</f>
        <v>Howto &amp; Style</v>
      </c>
      <c r="S887" s="15" t="str">
        <f>VLOOKUP(T_Youtuber3[[#This Row],[CtrID]],T_Country[#Data],2,1)</f>
        <v>India</v>
      </c>
      <c r="T887" s="15" t="str">
        <f>VLOOKUP(T_Youtuber3[[#This Row],[CtrID]],T_Country[#Data],3,0)</f>
        <v>IN</v>
      </c>
      <c r="U887" s="15">
        <f>INDEX(T_Country[Gross tertiary education enrollment (%)],MATCH(T_Youtuber3[[#This Row],[CtrID]],T_Country[CtID],0))</f>
        <v>28.1</v>
      </c>
      <c r="V887" s="19">
        <f>_xlfn.XLOOKUP(T_Youtuber3[[#This Row],[CtrID]],T_Country[CtID],T_Country[Population])</f>
        <v>1370000000</v>
      </c>
      <c r="W887" s="15" cm="1">
        <f t="array" ref="W887">_xlfn._xlws.FILTER(T_Country[Unemployment rate],T_Country[CtID]=T_Youtuber3[[#This Row],[CtrID]])</f>
        <v>5.36</v>
      </c>
      <c r="X887" s="15">
        <f>_xlfn.XLOOKUP(T_Youtuber3[[#This Row],[CtrID]],T_Country[CtID],T_Country[Urban_population])</f>
        <v>471000000</v>
      </c>
      <c r="Y887" s="15">
        <f>_xlfn.XLOOKUP(T_Youtuber3[[#This Row],[CtrID]],T_Country[CtID],T_Country[Latitude])</f>
        <v>20.593679999999999</v>
      </c>
      <c r="Z887" s="15">
        <f>_xlfn.XLOOKUP(T_Youtuber3[[#This Row],[CtrID]],T_Country[CtID],T_Country[Longitude])</f>
        <v>78.962879999999998</v>
      </c>
    </row>
    <row r="888" spans="1:26">
      <c r="A888" s="15">
        <v>887</v>
      </c>
      <c r="B888" s="15" t="s">
        <v>1161</v>
      </c>
      <c r="C888" s="15">
        <v>13200000</v>
      </c>
      <c r="D888" s="16">
        <v>4210000000</v>
      </c>
      <c r="E888" s="17">
        <v>10</v>
      </c>
      <c r="F888" s="15">
        <v>1324</v>
      </c>
      <c r="G888" s="15">
        <v>20</v>
      </c>
      <c r="H888" s="15">
        <v>1786</v>
      </c>
      <c r="I888" s="15">
        <v>30</v>
      </c>
      <c r="J888" s="15">
        <v>55</v>
      </c>
      <c r="K888" s="16">
        <v>264000000</v>
      </c>
      <c r="L888" s="15">
        <v>66100</v>
      </c>
      <c r="M888" s="15">
        <v>1100000</v>
      </c>
      <c r="N888" s="15">
        <v>792900</v>
      </c>
      <c r="O888" s="15">
        <v>12700000</v>
      </c>
      <c r="P888" s="15">
        <v>800000</v>
      </c>
      <c r="Q888" s="18">
        <v>41542</v>
      </c>
      <c r="R888" s="15" t="str">
        <f>INDEX(T_Category[category],MATCH(T_Youtuber3[[#This Row],[CatID]],T_Category[CatID],1))</f>
        <v>nan</v>
      </c>
      <c r="S888" s="15" t="str">
        <f>VLOOKUP(T_Youtuber3[[#This Row],[CtrID]],T_Country[#Data],2,1)</f>
        <v>Indonesia</v>
      </c>
      <c r="T888" s="15" t="str">
        <f>VLOOKUP(T_Youtuber3[[#This Row],[CtrID]],T_Country[#Data],3,0)</f>
        <v>ID</v>
      </c>
      <c r="U888" s="15">
        <f>INDEX(T_Country[Gross tertiary education enrollment (%)],MATCH(T_Youtuber3[[#This Row],[CtrID]],T_Country[CtID],0))</f>
        <v>36.299999999999997</v>
      </c>
      <c r="V888" s="19">
        <f>_xlfn.XLOOKUP(T_Youtuber3[[#This Row],[CtrID]],T_Country[CtID],T_Country[Population])</f>
        <v>270000000</v>
      </c>
      <c r="W888" s="15" cm="1">
        <f t="array" ref="W888">_xlfn._xlws.FILTER(T_Country[Unemployment rate],T_Country[CtID]=T_Youtuber3[[#This Row],[CtrID]])</f>
        <v>4.6900000000000004</v>
      </c>
      <c r="X888" s="15">
        <f>_xlfn.XLOOKUP(T_Youtuber3[[#This Row],[CtrID]],T_Country[CtID],T_Country[Urban_population])</f>
        <v>152000000</v>
      </c>
      <c r="Y888" s="15">
        <f>_xlfn.XLOOKUP(T_Youtuber3[[#This Row],[CtrID]],T_Country[CtID],T_Country[Latitude])</f>
        <v>-0.78927999999999998</v>
      </c>
      <c r="Z888" s="15">
        <f>_xlfn.XLOOKUP(T_Youtuber3[[#This Row],[CtrID]],T_Country[CtID],T_Country[Longitude])</f>
        <v>113.9213</v>
      </c>
    </row>
    <row r="889" spans="1:26">
      <c r="A889" s="15">
        <v>888</v>
      </c>
      <c r="B889" s="15" t="s">
        <v>1069</v>
      </c>
      <c r="C889" s="15">
        <v>14000000</v>
      </c>
      <c r="D889" s="16">
        <v>18900000000</v>
      </c>
      <c r="E889" s="17">
        <v>13</v>
      </c>
      <c r="F889" s="15">
        <v>41117</v>
      </c>
      <c r="G889" s="15">
        <v>49</v>
      </c>
      <c r="H889" s="15">
        <v>136</v>
      </c>
      <c r="I889" s="15">
        <v>159</v>
      </c>
      <c r="J889" s="15">
        <v>3</v>
      </c>
      <c r="K889" s="16">
        <v>1360000000</v>
      </c>
      <c r="L889" s="15">
        <v>340900</v>
      </c>
      <c r="M889" s="15">
        <v>5500000</v>
      </c>
      <c r="N889" s="15">
        <v>4100000</v>
      </c>
      <c r="O889" s="15">
        <v>65500000</v>
      </c>
      <c r="P889" s="15">
        <v>1100000</v>
      </c>
      <c r="Q889" s="18">
        <v>41873</v>
      </c>
      <c r="R889" s="15" t="str">
        <f>INDEX(T_Category[category],MATCH(T_Youtuber3[[#This Row],[CatID]],T_Category[CatID],1))</f>
        <v>People &amp; Blogs</v>
      </c>
      <c r="S889" s="15" t="str">
        <f>VLOOKUP(T_Youtuber3[[#This Row],[CtrID]],T_Country[#Data],2,1)</f>
        <v>United States</v>
      </c>
      <c r="T889" s="15" t="str">
        <f>VLOOKUP(T_Youtuber3[[#This Row],[CtrID]],T_Country[#Data],3,0)</f>
        <v>US</v>
      </c>
      <c r="U889" s="15">
        <f>INDEX(T_Country[Gross tertiary education enrollment (%)],MATCH(T_Youtuber3[[#This Row],[CtrID]],T_Country[CtID],0))</f>
        <v>88.2</v>
      </c>
      <c r="V889" s="19">
        <f>_xlfn.XLOOKUP(T_Youtuber3[[#This Row],[CtrID]],T_Country[CtID],T_Country[Population])</f>
        <v>328000000</v>
      </c>
      <c r="W889" s="15" cm="1">
        <f t="array" ref="W889">_xlfn._xlws.FILTER(T_Country[Unemployment rate],T_Country[CtID]=T_Youtuber3[[#This Row],[CtrID]])</f>
        <v>14.7</v>
      </c>
      <c r="X889" s="15">
        <f>_xlfn.XLOOKUP(T_Youtuber3[[#This Row],[CtrID]],T_Country[CtID],T_Country[Urban_population])</f>
        <v>271000000</v>
      </c>
      <c r="Y889" s="15">
        <f>_xlfn.XLOOKUP(T_Youtuber3[[#This Row],[CtrID]],T_Country[CtID],T_Country[Latitude])</f>
        <v>37.090240000000001</v>
      </c>
      <c r="Z889" s="15">
        <f>_xlfn.XLOOKUP(T_Youtuber3[[#This Row],[CtrID]],T_Country[CtID],T_Country[Longitude])</f>
        <v>-95.712900000000005</v>
      </c>
    </row>
    <row r="890" spans="1:26">
      <c r="A890" s="15">
        <v>889</v>
      </c>
      <c r="B890" s="15" t="s">
        <v>62</v>
      </c>
      <c r="C890" s="15">
        <v>98900000</v>
      </c>
      <c r="D890" s="16">
        <v>77200000000</v>
      </c>
      <c r="E890" s="17">
        <v>4</v>
      </c>
      <c r="F890" s="15">
        <v>574</v>
      </c>
      <c r="G890" s="15">
        <v>49</v>
      </c>
      <c r="H890" s="15">
        <v>8</v>
      </c>
      <c r="I890" s="15">
        <v>5</v>
      </c>
      <c r="J890" s="15">
        <v>6</v>
      </c>
      <c r="K890" s="16">
        <v>581000000</v>
      </c>
      <c r="L890" s="15">
        <v>145100</v>
      </c>
      <c r="M890" s="15">
        <v>2300000</v>
      </c>
      <c r="N890" s="15">
        <v>1700000</v>
      </c>
      <c r="O890" s="15">
        <v>27900000</v>
      </c>
      <c r="P890" s="15">
        <v>600000</v>
      </c>
      <c r="Q890" s="18">
        <v>43213</v>
      </c>
      <c r="R890" s="15" t="str">
        <f>INDEX(T_Category[category],MATCH(T_Youtuber3[[#This Row],[CatID]],T_Category[CatID],1))</f>
        <v>Entertainment</v>
      </c>
      <c r="S890" s="15" t="str">
        <f>VLOOKUP(T_Youtuber3[[#This Row],[CtrID]],T_Country[#Data],2,1)</f>
        <v>United States</v>
      </c>
      <c r="T890" s="15" t="str">
        <f>VLOOKUP(T_Youtuber3[[#This Row],[CtrID]],T_Country[#Data],3,0)</f>
        <v>US</v>
      </c>
      <c r="U890" s="15">
        <f>INDEX(T_Country[Gross tertiary education enrollment (%)],MATCH(T_Youtuber3[[#This Row],[CtrID]],T_Country[CtID],0))</f>
        <v>88.2</v>
      </c>
      <c r="V890" s="19">
        <f>_xlfn.XLOOKUP(T_Youtuber3[[#This Row],[CtrID]],T_Country[CtID],T_Country[Population])</f>
        <v>328000000</v>
      </c>
      <c r="W890" s="15" cm="1">
        <f t="array" ref="W890">_xlfn._xlws.FILTER(T_Country[Unemployment rate],T_Country[CtID]=T_Youtuber3[[#This Row],[CtrID]])</f>
        <v>14.7</v>
      </c>
      <c r="X890" s="15">
        <f>_xlfn.XLOOKUP(T_Youtuber3[[#This Row],[CtrID]],T_Country[CtID],T_Country[Urban_population])</f>
        <v>271000000</v>
      </c>
      <c r="Y890" s="15">
        <f>_xlfn.XLOOKUP(T_Youtuber3[[#This Row],[CtrID]],T_Country[CtID],T_Country[Latitude])</f>
        <v>37.090240000000001</v>
      </c>
      <c r="Z890" s="15">
        <f>_xlfn.XLOOKUP(T_Youtuber3[[#This Row],[CtrID]],T_Country[CtID],T_Country[Longitude])</f>
        <v>-95.712900000000005</v>
      </c>
    </row>
    <row r="891" spans="1:26">
      <c r="A891" s="15">
        <v>890</v>
      </c>
      <c r="B891" s="15" t="s">
        <v>826</v>
      </c>
      <c r="C891" s="15">
        <v>16100000</v>
      </c>
      <c r="D891" s="16">
        <v>7400000000</v>
      </c>
      <c r="E891" s="17">
        <v>10</v>
      </c>
      <c r="F891" s="15">
        <v>510</v>
      </c>
      <c r="G891" s="15">
        <v>49</v>
      </c>
      <c r="H891" s="15">
        <v>759</v>
      </c>
      <c r="I891" s="15">
        <v>141</v>
      </c>
      <c r="J891" s="15">
        <v>137</v>
      </c>
      <c r="K891" s="15">
        <v>32011000</v>
      </c>
      <c r="L891" s="15">
        <v>8000</v>
      </c>
      <c r="M891" s="15">
        <v>128000</v>
      </c>
      <c r="N891" s="15">
        <v>96000</v>
      </c>
      <c r="O891" s="15">
        <v>1500000</v>
      </c>
      <c r="P891" s="15">
        <v>100000</v>
      </c>
      <c r="Q891" s="18">
        <v>43609</v>
      </c>
      <c r="R891" s="15" t="str">
        <f>INDEX(T_Category[category],MATCH(T_Youtuber3[[#This Row],[CatID]],T_Category[CatID],1))</f>
        <v>nan</v>
      </c>
      <c r="S891" s="15" t="str">
        <f>VLOOKUP(T_Youtuber3[[#This Row],[CtrID]],T_Country[#Data],2,1)</f>
        <v>United States</v>
      </c>
      <c r="T891" s="15" t="str">
        <f>VLOOKUP(T_Youtuber3[[#This Row],[CtrID]],T_Country[#Data],3,0)</f>
        <v>US</v>
      </c>
      <c r="U891" s="15">
        <f>INDEX(T_Country[Gross tertiary education enrollment (%)],MATCH(T_Youtuber3[[#This Row],[CtrID]],T_Country[CtID],0))</f>
        <v>88.2</v>
      </c>
      <c r="V891" s="19">
        <f>_xlfn.XLOOKUP(T_Youtuber3[[#This Row],[CtrID]],T_Country[CtID],T_Country[Population])</f>
        <v>328000000</v>
      </c>
      <c r="W891" s="15" cm="1">
        <f t="array" ref="W891">_xlfn._xlws.FILTER(T_Country[Unemployment rate],T_Country[CtID]=T_Youtuber3[[#This Row],[CtrID]])</f>
        <v>14.7</v>
      </c>
      <c r="X891" s="15">
        <f>_xlfn.XLOOKUP(T_Youtuber3[[#This Row],[CtrID]],T_Country[CtID],T_Country[Urban_population])</f>
        <v>271000000</v>
      </c>
      <c r="Y891" s="15">
        <f>_xlfn.XLOOKUP(T_Youtuber3[[#This Row],[CtrID]],T_Country[CtID],T_Country[Latitude])</f>
        <v>37.090240000000001</v>
      </c>
      <c r="Z891" s="15">
        <f>_xlfn.XLOOKUP(T_Youtuber3[[#This Row],[CtrID]],T_Country[CtID],T_Country[Longitude])</f>
        <v>-95.712900000000005</v>
      </c>
    </row>
    <row r="892" spans="1:26">
      <c r="A892" s="15">
        <v>891</v>
      </c>
      <c r="B892" s="15" t="s">
        <v>486</v>
      </c>
      <c r="C892" s="15">
        <v>22500000</v>
      </c>
      <c r="D892" s="16">
        <v>10600000000</v>
      </c>
      <c r="E892" s="17">
        <v>10</v>
      </c>
      <c r="F892" s="15">
        <v>526</v>
      </c>
      <c r="G892" s="15">
        <v>49</v>
      </c>
      <c r="H892" s="15">
        <v>399</v>
      </c>
      <c r="I892" s="15">
        <v>89</v>
      </c>
      <c r="J892" s="15">
        <v>84</v>
      </c>
      <c r="K892" s="15">
        <v>65066000</v>
      </c>
      <c r="L892" s="15">
        <v>16300</v>
      </c>
      <c r="M892" s="15">
        <v>260300</v>
      </c>
      <c r="N892" s="15">
        <v>195200</v>
      </c>
      <c r="O892" s="15">
        <v>3100000</v>
      </c>
      <c r="P892" s="15">
        <v>100000</v>
      </c>
      <c r="Q892" s="18">
        <v>43413</v>
      </c>
      <c r="R892" s="15" t="str">
        <f>INDEX(T_Category[category],MATCH(T_Youtuber3[[#This Row],[CatID]],T_Category[CatID],1))</f>
        <v>nan</v>
      </c>
      <c r="S892" s="15" t="str">
        <f>VLOOKUP(T_Youtuber3[[#This Row],[CtrID]],T_Country[#Data],2,1)</f>
        <v>United States</v>
      </c>
      <c r="T892" s="15" t="str">
        <f>VLOOKUP(T_Youtuber3[[#This Row],[CtrID]],T_Country[#Data],3,0)</f>
        <v>US</v>
      </c>
      <c r="U892" s="15">
        <f>INDEX(T_Country[Gross tertiary education enrollment (%)],MATCH(T_Youtuber3[[#This Row],[CtrID]],T_Country[CtID],0))</f>
        <v>88.2</v>
      </c>
      <c r="V892" s="19">
        <f>_xlfn.XLOOKUP(T_Youtuber3[[#This Row],[CtrID]],T_Country[CtID],T_Country[Population])</f>
        <v>328000000</v>
      </c>
      <c r="W892" s="15" cm="1">
        <f t="array" ref="W892">_xlfn._xlws.FILTER(T_Country[Unemployment rate],T_Country[CtID]=T_Youtuber3[[#This Row],[CtrID]])</f>
        <v>14.7</v>
      </c>
      <c r="X892" s="15">
        <f>_xlfn.XLOOKUP(T_Youtuber3[[#This Row],[CtrID]],T_Country[CtID],T_Country[Urban_population])</f>
        <v>271000000</v>
      </c>
      <c r="Y892" s="15">
        <f>_xlfn.XLOOKUP(T_Youtuber3[[#This Row],[CtrID]],T_Country[CtID],T_Country[Latitude])</f>
        <v>37.090240000000001</v>
      </c>
      <c r="Z892" s="15">
        <f>_xlfn.XLOOKUP(T_Youtuber3[[#This Row],[CtrID]],T_Country[CtID],T_Country[Longitude])</f>
        <v>-95.712900000000005</v>
      </c>
    </row>
    <row r="893" spans="1:26">
      <c r="A893" s="15">
        <v>892</v>
      </c>
      <c r="B893" s="15" t="s">
        <v>496</v>
      </c>
      <c r="C893" s="15">
        <v>22000000</v>
      </c>
      <c r="D893" s="16">
        <v>8590000000</v>
      </c>
      <c r="E893" s="17">
        <v>10</v>
      </c>
      <c r="F893" s="15">
        <v>515</v>
      </c>
      <c r="G893" s="15">
        <v>49</v>
      </c>
      <c r="H893" s="15">
        <v>591</v>
      </c>
      <c r="I893" s="15">
        <v>93</v>
      </c>
      <c r="J893" s="15">
        <v>87</v>
      </c>
      <c r="K893" s="16">
        <v>184000000</v>
      </c>
      <c r="L893" s="15">
        <v>46000</v>
      </c>
      <c r="M893" s="15">
        <v>735500</v>
      </c>
      <c r="N893" s="15">
        <v>551600</v>
      </c>
      <c r="O893" s="15">
        <v>8800000</v>
      </c>
      <c r="P893" s="15">
        <v>200000</v>
      </c>
      <c r="Q893" s="18">
        <v>43384</v>
      </c>
      <c r="R893" s="15" t="str">
        <f>INDEX(T_Category[category],MATCH(T_Youtuber3[[#This Row],[CatID]],T_Category[CatID],1))</f>
        <v>nan</v>
      </c>
      <c r="S893" s="15" t="str">
        <f>VLOOKUP(T_Youtuber3[[#This Row],[CtrID]],T_Country[#Data],2,1)</f>
        <v>United States</v>
      </c>
      <c r="T893" s="15" t="str">
        <f>VLOOKUP(T_Youtuber3[[#This Row],[CtrID]],T_Country[#Data],3,0)</f>
        <v>US</v>
      </c>
      <c r="U893" s="15">
        <f>INDEX(T_Country[Gross tertiary education enrollment (%)],MATCH(T_Youtuber3[[#This Row],[CtrID]],T_Country[CtID],0))</f>
        <v>88.2</v>
      </c>
      <c r="V893" s="19">
        <f>_xlfn.XLOOKUP(T_Youtuber3[[#This Row],[CtrID]],T_Country[CtID],T_Country[Population])</f>
        <v>328000000</v>
      </c>
      <c r="W893" s="15" cm="1">
        <f t="array" ref="W893">_xlfn._xlws.FILTER(T_Country[Unemployment rate],T_Country[CtID]=T_Youtuber3[[#This Row],[CtrID]])</f>
        <v>14.7</v>
      </c>
      <c r="X893" s="15">
        <f>_xlfn.XLOOKUP(T_Youtuber3[[#This Row],[CtrID]],T_Country[CtID],T_Country[Urban_population])</f>
        <v>271000000</v>
      </c>
      <c r="Y893" s="15">
        <f>_xlfn.XLOOKUP(T_Youtuber3[[#This Row],[CtrID]],T_Country[CtID],T_Country[Latitude])</f>
        <v>37.090240000000001</v>
      </c>
      <c r="Z893" s="15">
        <f>_xlfn.XLOOKUP(T_Youtuber3[[#This Row],[CtrID]],T_Country[CtID],T_Country[Longitude])</f>
        <v>-95.712900000000005</v>
      </c>
    </row>
    <row r="894" spans="1:26">
      <c r="A894" s="15">
        <v>893</v>
      </c>
      <c r="B894" s="15" t="s">
        <v>540</v>
      </c>
      <c r="C894" s="15">
        <v>21000000</v>
      </c>
      <c r="D894" s="16">
        <v>9790000000</v>
      </c>
      <c r="E894" s="17">
        <v>10</v>
      </c>
      <c r="F894" s="15">
        <v>498</v>
      </c>
      <c r="G894" s="15">
        <v>49</v>
      </c>
      <c r="H894" s="15">
        <v>464</v>
      </c>
      <c r="I894" s="15">
        <v>100</v>
      </c>
      <c r="J894" s="15">
        <v>95</v>
      </c>
      <c r="K894" s="16">
        <v>133000000</v>
      </c>
      <c r="L894" s="15">
        <v>33300</v>
      </c>
      <c r="M894" s="15">
        <v>533400</v>
      </c>
      <c r="N894" s="15">
        <v>400100</v>
      </c>
      <c r="O894" s="15">
        <v>6400000</v>
      </c>
      <c r="P894" s="15">
        <v>300000</v>
      </c>
      <c r="Q894" s="18">
        <v>43413</v>
      </c>
      <c r="R894" s="15" t="str">
        <f>INDEX(T_Category[category],MATCH(T_Youtuber3[[#This Row],[CatID]],T_Category[CatID],1))</f>
        <v>nan</v>
      </c>
      <c r="S894" s="15" t="str">
        <f>VLOOKUP(T_Youtuber3[[#This Row],[CtrID]],T_Country[#Data],2,1)</f>
        <v>United States</v>
      </c>
      <c r="T894" s="15" t="str">
        <f>VLOOKUP(T_Youtuber3[[#This Row],[CtrID]],T_Country[#Data],3,0)</f>
        <v>US</v>
      </c>
      <c r="U894" s="15">
        <f>INDEX(T_Country[Gross tertiary education enrollment (%)],MATCH(T_Youtuber3[[#This Row],[CtrID]],T_Country[CtID],0))</f>
        <v>88.2</v>
      </c>
      <c r="V894" s="19">
        <f>_xlfn.XLOOKUP(T_Youtuber3[[#This Row],[CtrID]],T_Country[CtID],T_Country[Population])</f>
        <v>328000000</v>
      </c>
      <c r="W894" s="15" cm="1">
        <f t="array" ref="W894">_xlfn._xlws.FILTER(T_Country[Unemployment rate],T_Country[CtID]=T_Youtuber3[[#This Row],[CtrID]])</f>
        <v>14.7</v>
      </c>
      <c r="X894" s="15">
        <f>_xlfn.XLOOKUP(T_Youtuber3[[#This Row],[CtrID]],T_Country[CtID],T_Country[Urban_population])</f>
        <v>271000000</v>
      </c>
      <c r="Y894" s="15">
        <f>_xlfn.XLOOKUP(T_Youtuber3[[#This Row],[CtrID]],T_Country[CtID],T_Country[Latitude])</f>
        <v>37.090240000000001</v>
      </c>
      <c r="Z894" s="15">
        <f>_xlfn.XLOOKUP(T_Youtuber3[[#This Row],[CtrID]],T_Country[CtID],T_Country[Longitude])</f>
        <v>-95.712900000000005</v>
      </c>
    </row>
    <row r="895" spans="1:26">
      <c r="A895" s="15">
        <v>894</v>
      </c>
      <c r="B895" s="15" t="s">
        <v>1028</v>
      </c>
      <c r="C895" s="15">
        <v>14400000</v>
      </c>
      <c r="D895" s="16">
        <v>6540000000</v>
      </c>
      <c r="E895" s="17">
        <v>10</v>
      </c>
      <c r="F895" s="15">
        <v>516</v>
      </c>
      <c r="G895" s="15">
        <v>49</v>
      </c>
      <c r="H895" s="15">
        <v>918</v>
      </c>
      <c r="I895" s="15">
        <v>157</v>
      </c>
      <c r="J895" s="15">
        <v>152</v>
      </c>
      <c r="K895" s="15">
        <v>40089000</v>
      </c>
      <c r="L895" s="15">
        <v>10000</v>
      </c>
      <c r="M895" s="15">
        <v>160400</v>
      </c>
      <c r="N895" s="15">
        <v>120300</v>
      </c>
      <c r="O895" s="15">
        <v>1900000</v>
      </c>
      <c r="P895" s="15" t="s">
        <v>39</v>
      </c>
      <c r="Q895" s="18">
        <v>43407</v>
      </c>
      <c r="R895" s="15" t="str">
        <f>INDEX(T_Category[category],MATCH(T_Youtuber3[[#This Row],[CatID]],T_Category[CatID],1))</f>
        <v>nan</v>
      </c>
      <c r="S895" s="15" t="str">
        <f>VLOOKUP(T_Youtuber3[[#This Row],[CtrID]],T_Country[#Data],2,1)</f>
        <v>United States</v>
      </c>
      <c r="T895" s="15" t="str">
        <f>VLOOKUP(T_Youtuber3[[#This Row],[CtrID]],T_Country[#Data],3,0)</f>
        <v>US</v>
      </c>
      <c r="U895" s="15">
        <f>INDEX(T_Country[Gross tertiary education enrollment (%)],MATCH(T_Youtuber3[[#This Row],[CtrID]],T_Country[CtID],0))</f>
        <v>88.2</v>
      </c>
      <c r="V895" s="19">
        <f>_xlfn.XLOOKUP(T_Youtuber3[[#This Row],[CtrID]],T_Country[CtID],T_Country[Population])</f>
        <v>328000000</v>
      </c>
      <c r="W895" s="15" cm="1">
        <f t="array" ref="W895">_xlfn._xlws.FILTER(T_Country[Unemployment rate],T_Country[CtID]=T_Youtuber3[[#This Row],[CtrID]])</f>
        <v>14.7</v>
      </c>
      <c r="X895" s="15">
        <f>_xlfn.XLOOKUP(T_Youtuber3[[#This Row],[CtrID]],T_Country[CtID],T_Country[Urban_population])</f>
        <v>271000000</v>
      </c>
      <c r="Y895" s="15">
        <f>_xlfn.XLOOKUP(T_Youtuber3[[#This Row],[CtrID]],T_Country[CtID],T_Country[Latitude])</f>
        <v>37.090240000000001</v>
      </c>
      <c r="Z895" s="15">
        <f>_xlfn.XLOOKUP(T_Youtuber3[[#This Row],[CtrID]],T_Country[CtID],T_Country[Longitude])</f>
        <v>-95.712900000000005</v>
      </c>
    </row>
    <row r="896" spans="1:26">
      <c r="A896" s="15">
        <v>895</v>
      </c>
      <c r="B896" s="15" t="s">
        <v>211</v>
      </c>
      <c r="C896" s="15">
        <v>37900000</v>
      </c>
      <c r="D896" s="16">
        <v>23500000000</v>
      </c>
      <c r="E896" s="17">
        <v>10</v>
      </c>
      <c r="F896" s="15">
        <v>515</v>
      </c>
      <c r="G896" s="15">
        <v>49</v>
      </c>
      <c r="H896" s="15">
        <v>84</v>
      </c>
      <c r="I896" s="15">
        <v>28</v>
      </c>
      <c r="J896" s="15">
        <v>27</v>
      </c>
      <c r="K896" s="16">
        <v>244000000</v>
      </c>
      <c r="L896" s="15">
        <v>61000</v>
      </c>
      <c r="M896" s="15">
        <v>976400</v>
      </c>
      <c r="N896" s="15">
        <v>732300</v>
      </c>
      <c r="O896" s="15">
        <v>11700000</v>
      </c>
      <c r="P896" s="15">
        <v>200000</v>
      </c>
      <c r="Q896" s="18">
        <v>43301</v>
      </c>
      <c r="R896" s="15" t="str">
        <f>INDEX(T_Category[category],MATCH(T_Youtuber3[[#This Row],[CatID]],T_Category[CatID],1))</f>
        <v>nan</v>
      </c>
      <c r="S896" s="15" t="str">
        <f>VLOOKUP(T_Youtuber3[[#This Row],[CtrID]],T_Country[#Data],2,1)</f>
        <v>United States</v>
      </c>
      <c r="T896" s="15" t="str">
        <f>VLOOKUP(T_Youtuber3[[#This Row],[CtrID]],T_Country[#Data],3,0)</f>
        <v>US</v>
      </c>
      <c r="U896" s="15">
        <f>INDEX(T_Country[Gross tertiary education enrollment (%)],MATCH(T_Youtuber3[[#This Row],[CtrID]],T_Country[CtID],0))</f>
        <v>88.2</v>
      </c>
      <c r="V896" s="19">
        <f>_xlfn.XLOOKUP(T_Youtuber3[[#This Row],[CtrID]],T_Country[CtID],T_Country[Population])</f>
        <v>328000000</v>
      </c>
      <c r="W896" s="15" cm="1">
        <f t="array" ref="W896">_xlfn._xlws.FILTER(T_Country[Unemployment rate],T_Country[CtID]=T_Youtuber3[[#This Row],[CtrID]])</f>
        <v>14.7</v>
      </c>
      <c r="X896" s="15">
        <f>_xlfn.XLOOKUP(T_Youtuber3[[#This Row],[CtrID]],T_Country[CtID],T_Country[Urban_population])</f>
        <v>271000000</v>
      </c>
      <c r="Y896" s="15">
        <f>_xlfn.XLOOKUP(T_Youtuber3[[#This Row],[CtrID]],T_Country[CtID],T_Country[Latitude])</f>
        <v>37.090240000000001</v>
      </c>
      <c r="Z896" s="15">
        <f>_xlfn.XLOOKUP(T_Youtuber3[[#This Row],[CtrID]],T_Country[CtID],T_Country[Longitude])</f>
        <v>-95.712900000000005</v>
      </c>
    </row>
    <row r="897" spans="1:26">
      <c r="A897" s="15">
        <v>896</v>
      </c>
      <c r="B897" s="15" t="s">
        <v>1126</v>
      </c>
      <c r="C897" s="15">
        <v>13400000</v>
      </c>
      <c r="D897" s="16">
        <v>4620000000</v>
      </c>
      <c r="E897" s="17">
        <v>10</v>
      </c>
      <c r="F897" s="15">
        <v>477</v>
      </c>
      <c r="G897" s="15">
        <v>49</v>
      </c>
      <c r="H897" s="15">
        <v>1537</v>
      </c>
      <c r="I897" s="15">
        <v>166</v>
      </c>
      <c r="J897" s="15">
        <v>162</v>
      </c>
      <c r="K897" s="15">
        <v>92228000</v>
      </c>
      <c r="L897" s="15">
        <v>23100</v>
      </c>
      <c r="M897" s="15">
        <v>368900</v>
      </c>
      <c r="N897" s="15">
        <v>276700</v>
      </c>
      <c r="O897" s="15">
        <v>4400000</v>
      </c>
      <c r="P897" s="15">
        <v>200000</v>
      </c>
      <c r="Q897" s="18">
        <v>43412</v>
      </c>
      <c r="R897" s="15" t="str">
        <f>INDEX(T_Category[category],MATCH(T_Youtuber3[[#This Row],[CatID]],T_Category[CatID],1))</f>
        <v>nan</v>
      </c>
      <c r="S897" s="15" t="str">
        <f>VLOOKUP(T_Youtuber3[[#This Row],[CtrID]],T_Country[#Data],2,1)</f>
        <v>United States</v>
      </c>
      <c r="T897" s="15" t="str">
        <f>VLOOKUP(T_Youtuber3[[#This Row],[CtrID]],T_Country[#Data],3,0)</f>
        <v>US</v>
      </c>
      <c r="U897" s="15">
        <f>INDEX(T_Country[Gross tertiary education enrollment (%)],MATCH(T_Youtuber3[[#This Row],[CtrID]],T_Country[CtID],0))</f>
        <v>88.2</v>
      </c>
      <c r="V897" s="19">
        <f>_xlfn.XLOOKUP(T_Youtuber3[[#This Row],[CtrID]],T_Country[CtID],T_Country[Population])</f>
        <v>328000000</v>
      </c>
      <c r="W897" s="15" cm="1">
        <f t="array" ref="W897">_xlfn._xlws.FILTER(T_Country[Unemployment rate],T_Country[CtID]=T_Youtuber3[[#This Row],[CtrID]])</f>
        <v>14.7</v>
      </c>
      <c r="X897" s="15">
        <f>_xlfn.XLOOKUP(T_Youtuber3[[#This Row],[CtrID]],T_Country[CtID],T_Country[Urban_population])</f>
        <v>271000000</v>
      </c>
      <c r="Y897" s="15">
        <f>_xlfn.XLOOKUP(T_Youtuber3[[#This Row],[CtrID]],T_Country[CtID],T_Country[Latitude])</f>
        <v>37.090240000000001</v>
      </c>
      <c r="Z897" s="15">
        <f>_xlfn.XLOOKUP(T_Youtuber3[[#This Row],[CtrID]],T_Country[CtID],T_Country[Longitude])</f>
        <v>-95.712900000000005</v>
      </c>
    </row>
    <row r="898" spans="1:26">
      <c r="A898" s="15">
        <v>897</v>
      </c>
      <c r="B898" s="15" t="s">
        <v>146</v>
      </c>
      <c r="C898" s="15">
        <v>44700000</v>
      </c>
      <c r="D898" s="16">
        <v>7830000000</v>
      </c>
      <c r="E898" s="17">
        <v>4</v>
      </c>
      <c r="F898" s="15">
        <v>1558</v>
      </c>
      <c r="G898" s="15">
        <v>7</v>
      </c>
      <c r="H898" s="15">
        <v>681</v>
      </c>
      <c r="I898" s="15">
        <v>3</v>
      </c>
      <c r="J898" s="15">
        <v>15</v>
      </c>
      <c r="K898" s="15">
        <v>48032000</v>
      </c>
      <c r="L898" s="15">
        <v>12000</v>
      </c>
      <c r="M898" s="15">
        <v>192100</v>
      </c>
      <c r="N898" s="15">
        <v>144100</v>
      </c>
      <c r="O898" s="15">
        <v>2300000</v>
      </c>
      <c r="P898" s="15">
        <v>100000</v>
      </c>
      <c r="Q898" s="18">
        <v>41518</v>
      </c>
      <c r="R898" s="15" t="str">
        <f>INDEX(T_Category[category],MATCH(T_Youtuber3[[#This Row],[CatID]],T_Category[CatID],1))</f>
        <v>Entertainment</v>
      </c>
      <c r="S898" s="15" t="str">
        <f>VLOOKUP(T_Youtuber3[[#This Row],[CtrID]],T_Country[#Data],2,1)</f>
        <v>Brazil</v>
      </c>
      <c r="T898" s="15" t="str">
        <f>VLOOKUP(T_Youtuber3[[#This Row],[CtrID]],T_Country[#Data],3,0)</f>
        <v>BR</v>
      </c>
      <c r="U898" s="15">
        <f>INDEX(T_Country[Gross tertiary education enrollment (%)],MATCH(T_Youtuber3[[#This Row],[CtrID]],T_Country[CtID],0))</f>
        <v>51.3</v>
      </c>
      <c r="V898" s="19">
        <f>_xlfn.XLOOKUP(T_Youtuber3[[#This Row],[CtrID]],T_Country[CtID],T_Country[Population])</f>
        <v>213000000</v>
      </c>
      <c r="W898" s="15" cm="1">
        <f t="array" ref="W898">_xlfn._xlws.FILTER(T_Country[Unemployment rate],T_Country[CtID]=T_Youtuber3[[#This Row],[CtrID]])</f>
        <v>12.08</v>
      </c>
      <c r="X898" s="15">
        <f>_xlfn.XLOOKUP(T_Youtuber3[[#This Row],[CtrID]],T_Country[CtID],T_Country[Urban_population])</f>
        <v>183000000</v>
      </c>
      <c r="Y898" s="15">
        <f>_xlfn.XLOOKUP(T_Youtuber3[[#This Row],[CtrID]],T_Country[CtID],T_Country[Latitude])</f>
        <v>-14.234999999999999</v>
      </c>
      <c r="Z898" s="15">
        <f>_xlfn.XLOOKUP(T_Youtuber3[[#This Row],[CtrID]],T_Country[CtID],T_Country[Longitude])</f>
        <v>-51.9253</v>
      </c>
    </row>
    <row r="899" spans="1:26">
      <c r="A899" s="15">
        <v>898</v>
      </c>
      <c r="B899" s="15" t="s">
        <v>1144</v>
      </c>
      <c r="C899" s="15">
        <v>13300000</v>
      </c>
      <c r="D899" s="16">
        <v>4180000000</v>
      </c>
      <c r="E899" s="17">
        <v>4</v>
      </c>
      <c r="F899" s="15">
        <v>3166</v>
      </c>
      <c r="G899" s="15">
        <v>49</v>
      </c>
      <c r="H899" s="15">
        <v>1789</v>
      </c>
      <c r="I899" s="15">
        <v>167</v>
      </c>
      <c r="J899" s="15">
        <v>54</v>
      </c>
      <c r="K899" s="15">
        <v>45095000</v>
      </c>
      <c r="L899" s="15">
        <v>11300</v>
      </c>
      <c r="M899" s="15">
        <v>180400</v>
      </c>
      <c r="N899" s="15">
        <v>135300</v>
      </c>
      <c r="O899" s="15">
        <v>2200000</v>
      </c>
      <c r="P899" s="15">
        <v>100000</v>
      </c>
      <c r="Q899" s="18">
        <v>39628</v>
      </c>
      <c r="R899" s="15" t="str">
        <f>INDEX(T_Category[category],MATCH(T_Youtuber3[[#This Row],[CatID]],T_Category[CatID],1))</f>
        <v>Entertainment</v>
      </c>
      <c r="S899" s="15" t="str">
        <f>VLOOKUP(T_Youtuber3[[#This Row],[CtrID]],T_Country[#Data],2,1)</f>
        <v>United States</v>
      </c>
      <c r="T899" s="15" t="str">
        <f>VLOOKUP(T_Youtuber3[[#This Row],[CtrID]],T_Country[#Data],3,0)</f>
        <v>US</v>
      </c>
      <c r="U899" s="15">
        <f>INDEX(T_Country[Gross tertiary education enrollment (%)],MATCH(T_Youtuber3[[#This Row],[CtrID]],T_Country[CtID],0))</f>
        <v>88.2</v>
      </c>
      <c r="V899" s="19">
        <f>_xlfn.XLOOKUP(T_Youtuber3[[#This Row],[CtrID]],T_Country[CtID],T_Country[Population])</f>
        <v>328000000</v>
      </c>
      <c r="W899" s="15" cm="1">
        <f t="array" ref="W899">_xlfn._xlws.FILTER(T_Country[Unemployment rate],T_Country[CtID]=T_Youtuber3[[#This Row],[CtrID]])</f>
        <v>14.7</v>
      </c>
      <c r="X899" s="15">
        <f>_xlfn.XLOOKUP(T_Youtuber3[[#This Row],[CtrID]],T_Country[CtID],T_Country[Urban_population])</f>
        <v>271000000</v>
      </c>
      <c r="Y899" s="15">
        <f>_xlfn.XLOOKUP(T_Youtuber3[[#This Row],[CtrID]],T_Country[CtID],T_Country[Latitude])</f>
        <v>37.090240000000001</v>
      </c>
      <c r="Z899" s="15">
        <f>_xlfn.XLOOKUP(T_Youtuber3[[#This Row],[CtrID]],T_Country[CtID],T_Country[Longitude])</f>
        <v>-95.712900000000005</v>
      </c>
    </row>
    <row r="900" spans="1:26">
      <c r="A900" s="15">
        <v>899</v>
      </c>
      <c r="B900" s="15" t="s">
        <v>855</v>
      </c>
      <c r="C900" s="15">
        <v>15700000</v>
      </c>
      <c r="D900" s="16">
        <v>9790000000</v>
      </c>
      <c r="E900" s="17">
        <v>5</v>
      </c>
      <c r="F900" s="15">
        <v>16874</v>
      </c>
      <c r="G900" s="15">
        <v>19</v>
      </c>
      <c r="H900" s="15">
        <v>463</v>
      </c>
      <c r="I900" s="15">
        <v>97</v>
      </c>
      <c r="J900" s="15">
        <v>139</v>
      </c>
      <c r="K900" s="15">
        <v>51315000</v>
      </c>
      <c r="L900" s="15">
        <v>12800</v>
      </c>
      <c r="M900" s="15">
        <v>205300</v>
      </c>
      <c r="N900" s="15">
        <v>153900</v>
      </c>
      <c r="O900" s="15">
        <v>2500000</v>
      </c>
      <c r="P900" s="15" t="s">
        <v>39</v>
      </c>
      <c r="Q900" s="18">
        <v>40991</v>
      </c>
      <c r="R900" s="15" t="str">
        <f>INDEX(T_Category[category],MATCH(T_Youtuber3[[#This Row],[CatID]],T_Category[CatID],1))</f>
        <v>Film &amp; Animation</v>
      </c>
      <c r="S900" s="15" t="str">
        <f>VLOOKUP(T_Youtuber3[[#This Row],[CtrID]],T_Country[#Data],2,1)</f>
        <v>India</v>
      </c>
      <c r="T900" s="15" t="str">
        <f>VLOOKUP(T_Youtuber3[[#This Row],[CtrID]],T_Country[#Data],3,0)</f>
        <v>IN</v>
      </c>
      <c r="U900" s="15">
        <f>INDEX(T_Country[Gross tertiary education enrollment (%)],MATCH(T_Youtuber3[[#This Row],[CtrID]],T_Country[CtID],0))</f>
        <v>28.1</v>
      </c>
      <c r="V900" s="19">
        <f>_xlfn.XLOOKUP(T_Youtuber3[[#This Row],[CtrID]],T_Country[CtID],T_Country[Population])</f>
        <v>1370000000</v>
      </c>
      <c r="W900" s="15" cm="1">
        <f t="array" ref="W900">_xlfn._xlws.FILTER(T_Country[Unemployment rate],T_Country[CtID]=T_Youtuber3[[#This Row],[CtrID]])</f>
        <v>5.36</v>
      </c>
      <c r="X900" s="15">
        <f>_xlfn.XLOOKUP(T_Youtuber3[[#This Row],[CtrID]],T_Country[CtID],T_Country[Urban_population])</f>
        <v>471000000</v>
      </c>
      <c r="Y900" s="15">
        <f>_xlfn.XLOOKUP(T_Youtuber3[[#This Row],[CtrID]],T_Country[CtID],T_Country[Latitude])</f>
        <v>20.593679999999999</v>
      </c>
      <c r="Z900" s="15">
        <f>_xlfn.XLOOKUP(T_Youtuber3[[#This Row],[CtrID]],T_Country[CtID],T_Country[Longitude])</f>
        <v>78.962879999999998</v>
      </c>
    </row>
    <row r="901" spans="1:26">
      <c r="A901" s="15">
        <v>900</v>
      </c>
      <c r="B901" s="15" t="s">
        <v>144</v>
      </c>
      <c r="C901" s="15">
        <v>45500000</v>
      </c>
      <c r="D901" s="16">
        <v>21400000000</v>
      </c>
      <c r="E901" s="17">
        <v>4</v>
      </c>
      <c r="F901" s="15">
        <v>4660</v>
      </c>
      <c r="G901" s="15">
        <v>19</v>
      </c>
      <c r="H901" s="15">
        <v>105</v>
      </c>
      <c r="I901" s="15">
        <v>18</v>
      </c>
      <c r="J901" s="15">
        <v>13</v>
      </c>
      <c r="K901" s="16">
        <v>234000000</v>
      </c>
      <c r="L901" s="15">
        <v>58500</v>
      </c>
      <c r="M901" s="15">
        <v>936000</v>
      </c>
      <c r="N901" s="15">
        <v>702000</v>
      </c>
      <c r="O901" s="15">
        <v>11200000</v>
      </c>
      <c r="P901" s="15">
        <v>400000</v>
      </c>
      <c r="Q901" s="18">
        <v>42697</v>
      </c>
      <c r="R901" s="15" t="str">
        <f>INDEX(T_Category[category],MATCH(T_Youtuber3[[#This Row],[CatID]],T_Category[CatID],1))</f>
        <v>Entertainment</v>
      </c>
      <c r="S901" s="15" t="str">
        <f>VLOOKUP(T_Youtuber3[[#This Row],[CtrID]],T_Country[#Data],2,1)</f>
        <v>India</v>
      </c>
      <c r="T901" s="15" t="str">
        <f>VLOOKUP(T_Youtuber3[[#This Row],[CtrID]],T_Country[#Data],3,0)</f>
        <v>IN</v>
      </c>
      <c r="U901" s="15">
        <f>INDEX(T_Country[Gross tertiary education enrollment (%)],MATCH(T_Youtuber3[[#This Row],[CtrID]],T_Country[CtID],0))</f>
        <v>28.1</v>
      </c>
      <c r="V901" s="19">
        <f>_xlfn.XLOOKUP(T_Youtuber3[[#This Row],[CtrID]],T_Country[CtID],T_Country[Population])</f>
        <v>1370000000</v>
      </c>
      <c r="W901" s="15" cm="1">
        <f t="array" ref="W901">_xlfn._xlws.FILTER(T_Country[Unemployment rate],T_Country[CtID]=T_Youtuber3[[#This Row],[CtrID]])</f>
        <v>5.36</v>
      </c>
      <c r="X901" s="15">
        <f>_xlfn.XLOOKUP(T_Youtuber3[[#This Row],[CtrID]],T_Country[CtID],T_Country[Urban_population])</f>
        <v>471000000</v>
      </c>
      <c r="Y901" s="15">
        <f>_xlfn.XLOOKUP(T_Youtuber3[[#This Row],[CtrID]],T_Country[CtID],T_Country[Latitude])</f>
        <v>20.593679999999999</v>
      </c>
      <c r="Z901" s="15">
        <f>_xlfn.XLOOKUP(T_Youtuber3[[#This Row],[CtrID]],T_Country[CtID],T_Country[Longitude])</f>
        <v>78.962879999999998</v>
      </c>
    </row>
    <row r="902" spans="1:26">
      <c r="A902" s="15">
        <v>901</v>
      </c>
      <c r="B902" s="15" t="s">
        <v>630</v>
      </c>
      <c r="C902" s="15">
        <v>19300000</v>
      </c>
      <c r="D902" s="16">
        <v>2900000000</v>
      </c>
      <c r="E902" s="17">
        <v>15</v>
      </c>
      <c r="F902" s="15">
        <v>462</v>
      </c>
      <c r="G902" s="15">
        <v>49</v>
      </c>
      <c r="H902" s="15">
        <v>3024</v>
      </c>
      <c r="I902" s="15" t="s">
        <v>39</v>
      </c>
      <c r="J902" s="15">
        <v>110</v>
      </c>
      <c r="K902" s="15">
        <v>69614000</v>
      </c>
      <c r="L902" s="15">
        <v>17400</v>
      </c>
      <c r="M902" s="15">
        <v>278500</v>
      </c>
      <c r="N902" s="15">
        <v>208800</v>
      </c>
      <c r="O902" s="15">
        <v>3300000</v>
      </c>
      <c r="P902" s="15">
        <v>100000</v>
      </c>
      <c r="Q902" s="18">
        <v>39293</v>
      </c>
      <c r="R902" s="15" t="str">
        <f>INDEX(T_Category[category],MATCH(T_Youtuber3[[#This Row],[CatID]],T_Category[CatID],1))</f>
        <v>Science &amp; Technology</v>
      </c>
      <c r="S902" s="15" t="str">
        <f>VLOOKUP(T_Youtuber3[[#This Row],[CtrID]],T_Country[#Data],2,1)</f>
        <v>United States</v>
      </c>
      <c r="T902" s="15" t="str">
        <f>VLOOKUP(T_Youtuber3[[#This Row],[CtrID]],T_Country[#Data],3,0)</f>
        <v>US</v>
      </c>
      <c r="U902" s="15">
        <f>INDEX(T_Country[Gross tertiary education enrollment (%)],MATCH(T_Youtuber3[[#This Row],[CtrID]],T_Country[CtID],0))</f>
        <v>88.2</v>
      </c>
      <c r="V902" s="19">
        <f>_xlfn.XLOOKUP(T_Youtuber3[[#This Row],[CtrID]],T_Country[CtID],T_Country[Population])</f>
        <v>328000000</v>
      </c>
      <c r="W902" s="15" cm="1">
        <f t="array" ref="W902">_xlfn._xlws.FILTER(T_Country[Unemployment rate],T_Country[CtID]=T_Youtuber3[[#This Row],[CtrID]])</f>
        <v>14.7</v>
      </c>
      <c r="X902" s="15">
        <f>_xlfn.XLOOKUP(T_Youtuber3[[#This Row],[CtrID]],T_Country[CtID],T_Country[Urban_population])</f>
        <v>271000000</v>
      </c>
      <c r="Y902" s="15">
        <f>_xlfn.XLOOKUP(T_Youtuber3[[#This Row],[CtrID]],T_Country[CtID],T_Country[Latitude])</f>
        <v>37.090240000000001</v>
      </c>
      <c r="Z902" s="15">
        <f>_xlfn.XLOOKUP(T_Youtuber3[[#This Row],[CtrID]],T_Country[CtID],T_Country[Longitude])</f>
        <v>-95.712900000000005</v>
      </c>
    </row>
    <row r="903" spans="1:26">
      <c r="A903" s="15">
        <v>902</v>
      </c>
      <c r="B903" s="15" t="s">
        <v>810</v>
      </c>
      <c r="C903" s="15">
        <v>16300000</v>
      </c>
      <c r="D903" s="16">
        <v>4770000000</v>
      </c>
      <c r="E903" s="17">
        <v>6</v>
      </c>
      <c r="F903" s="15">
        <v>652</v>
      </c>
      <c r="G903" s="15">
        <v>48</v>
      </c>
      <c r="H903" s="15">
        <v>1455</v>
      </c>
      <c r="I903" s="15">
        <v>22</v>
      </c>
      <c r="J903" s="15">
        <v>135</v>
      </c>
      <c r="K903" s="15">
        <v>3079000</v>
      </c>
      <c r="L903" s="15">
        <v>770</v>
      </c>
      <c r="M903" s="15">
        <v>12300</v>
      </c>
      <c r="N903" s="15">
        <v>9200</v>
      </c>
      <c r="O903" s="15">
        <v>147800</v>
      </c>
      <c r="P903" s="15" t="s">
        <v>39</v>
      </c>
      <c r="Q903" s="18">
        <v>41116</v>
      </c>
      <c r="R903" s="15" t="str">
        <f>INDEX(T_Category[category],MATCH(T_Youtuber3[[#This Row],[CatID]],T_Category[CatID],1))</f>
        <v>Gaming</v>
      </c>
      <c r="S903" s="15" t="str">
        <f>VLOOKUP(T_Youtuber3[[#This Row],[CtrID]],T_Country[#Data],2,1)</f>
        <v>United Kingdom</v>
      </c>
      <c r="T903" s="15" t="str">
        <f>VLOOKUP(T_Youtuber3[[#This Row],[CtrID]],T_Country[#Data],3,0)</f>
        <v>GB</v>
      </c>
      <c r="U903" s="15">
        <f>INDEX(T_Country[Gross tertiary education enrollment (%)],MATCH(T_Youtuber3[[#This Row],[CtrID]],T_Country[CtID],0))</f>
        <v>60</v>
      </c>
      <c r="V903" s="19">
        <f>_xlfn.XLOOKUP(T_Youtuber3[[#This Row],[CtrID]],T_Country[CtID],T_Country[Population])</f>
        <v>66834405</v>
      </c>
      <c r="W903" s="15" cm="1">
        <f t="array" ref="W903">_xlfn._xlws.FILTER(T_Country[Unemployment rate],T_Country[CtID]=T_Youtuber3[[#This Row],[CtrID]])</f>
        <v>3.85</v>
      </c>
      <c r="X903" s="15">
        <f>_xlfn.XLOOKUP(T_Youtuber3[[#This Row],[CtrID]],T_Country[CtID],T_Country[Urban_population])</f>
        <v>55908316</v>
      </c>
      <c r="Y903" s="15">
        <f>_xlfn.XLOOKUP(T_Youtuber3[[#This Row],[CtrID]],T_Country[CtID],T_Country[Latitude])</f>
        <v>55.378050000000002</v>
      </c>
      <c r="Z903" s="15">
        <f>_xlfn.XLOOKUP(T_Youtuber3[[#This Row],[CtrID]],T_Country[CtID],T_Country[Longitude])</f>
        <v>-3.4359700000000002</v>
      </c>
    </row>
    <row r="904" spans="1:26">
      <c r="A904" s="15">
        <v>903</v>
      </c>
      <c r="B904" s="15" t="s">
        <v>406</v>
      </c>
      <c r="C904" s="15">
        <v>25100000</v>
      </c>
      <c r="D904" s="16">
        <v>16400000000</v>
      </c>
      <c r="E904" s="17">
        <v>9</v>
      </c>
      <c r="F904" s="15">
        <v>24837</v>
      </c>
      <c r="G904" s="15">
        <v>8</v>
      </c>
      <c r="H904" s="15">
        <v>180</v>
      </c>
      <c r="I904" s="15">
        <v>6</v>
      </c>
      <c r="J904" s="15">
        <v>64</v>
      </c>
      <c r="K904" s="15">
        <v>49009000</v>
      </c>
      <c r="L904" s="15">
        <v>12300</v>
      </c>
      <c r="M904" s="15">
        <v>196000</v>
      </c>
      <c r="N904" s="15">
        <v>147000</v>
      </c>
      <c r="O904" s="15">
        <v>2400000</v>
      </c>
      <c r="P904" s="15" t="s">
        <v>39</v>
      </c>
      <c r="Q904" s="18">
        <v>39107</v>
      </c>
      <c r="R904" s="15" t="str">
        <f>INDEX(T_Category[category],MATCH(T_Youtuber3[[#This Row],[CatID]],T_Category[CatID],1))</f>
        <v>Music</v>
      </c>
      <c r="S904" s="15" t="str">
        <f>VLOOKUP(T_Youtuber3[[#This Row],[CtrID]],T_Country[#Data],2,1)</f>
        <v>Canada</v>
      </c>
      <c r="T904" s="15" t="str">
        <f>VLOOKUP(T_Youtuber3[[#This Row],[CtrID]],T_Country[#Data],3,0)</f>
        <v>CA</v>
      </c>
      <c r="U904" s="15">
        <f>INDEX(T_Country[Gross tertiary education enrollment (%)],MATCH(T_Youtuber3[[#This Row],[CtrID]],T_Country[CtID],0))</f>
        <v>68.900000000000006</v>
      </c>
      <c r="V904" s="19">
        <f>_xlfn.XLOOKUP(T_Youtuber3[[#This Row],[CtrID]],T_Country[CtID],T_Country[Population])</f>
        <v>36991981</v>
      </c>
      <c r="W904" s="15" cm="1">
        <f t="array" ref="W904">_xlfn._xlws.FILTER(T_Country[Unemployment rate],T_Country[CtID]=T_Youtuber3[[#This Row],[CtrID]])</f>
        <v>5.56</v>
      </c>
      <c r="X904" s="15">
        <f>_xlfn.XLOOKUP(T_Youtuber3[[#This Row],[CtrID]],T_Country[CtID],T_Country[Urban_population])</f>
        <v>30628482</v>
      </c>
      <c r="Y904" s="15">
        <f>_xlfn.XLOOKUP(T_Youtuber3[[#This Row],[CtrID]],T_Country[CtID],T_Country[Latitude])</f>
        <v>56.130369999999999</v>
      </c>
      <c r="Z904" s="15">
        <f>_xlfn.XLOOKUP(T_Youtuber3[[#This Row],[CtrID]],T_Country[CtID],T_Country[Longitude])</f>
        <v>-106.34699999999999</v>
      </c>
    </row>
    <row r="905" spans="1:26">
      <c r="A905" s="15">
        <v>904</v>
      </c>
      <c r="B905" s="15" t="s">
        <v>104</v>
      </c>
      <c r="C905" s="15">
        <v>58000000</v>
      </c>
      <c r="D905" s="16">
        <v>40600000000</v>
      </c>
      <c r="E905" s="17">
        <v>9</v>
      </c>
      <c r="F905" s="15">
        <v>19487</v>
      </c>
      <c r="G905" s="15">
        <v>19</v>
      </c>
      <c r="H905" s="15">
        <v>21</v>
      </c>
      <c r="I905" s="15">
        <v>12</v>
      </c>
      <c r="J905" s="15">
        <v>12</v>
      </c>
      <c r="K905" s="16">
        <v>232000000</v>
      </c>
      <c r="L905" s="15">
        <v>58000</v>
      </c>
      <c r="M905" s="15">
        <v>928100</v>
      </c>
      <c r="N905" s="15">
        <v>696100</v>
      </c>
      <c r="O905" s="15">
        <v>11100000</v>
      </c>
      <c r="P905" s="15">
        <v>500000</v>
      </c>
      <c r="Q905" s="18">
        <v>41941</v>
      </c>
      <c r="R905" s="15" t="str">
        <f>INDEX(T_Category[category],MATCH(T_Youtuber3[[#This Row],[CatID]],T_Category[CatID],1))</f>
        <v>Music</v>
      </c>
      <c r="S905" s="15" t="str">
        <f>VLOOKUP(T_Youtuber3[[#This Row],[CtrID]],T_Country[#Data],2,1)</f>
        <v>India</v>
      </c>
      <c r="T905" s="15" t="str">
        <f>VLOOKUP(T_Youtuber3[[#This Row],[CtrID]],T_Country[#Data],3,0)</f>
        <v>IN</v>
      </c>
      <c r="U905" s="15">
        <f>INDEX(T_Country[Gross tertiary education enrollment (%)],MATCH(T_Youtuber3[[#This Row],[CtrID]],T_Country[CtID],0))</f>
        <v>28.1</v>
      </c>
      <c r="V905" s="19">
        <f>_xlfn.XLOOKUP(T_Youtuber3[[#This Row],[CtrID]],T_Country[CtID],T_Country[Population])</f>
        <v>1370000000</v>
      </c>
      <c r="W905" s="15" cm="1">
        <f t="array" ref="W905">_xlfn._xlws.FILTER(T_Country[Unemployment rate],T_Country[CtID]=T_Youtuber3[[#This Row],[CtrID]])</f>
        <v>5.36</v>
      </c>
      <c r="X905" s="15">
        <f>_xlfn.XLOOKUP(T_Youtuber3[[#This Row],[CtrID]],T_Country[CtID],T_Country[Urban_population])</f>
        <v>471000000</v>
      </c>
      <c r="Y905" s="15">
        <f>_xlfn.XLOOKUP(T_Youtuber3[[#This Row],[CtrID]],T_Country[CtID],T_Country[Latitude])</f>
        <v>20.593679999999999</v>
      </c>
      <c r="Z905" s="15">
        <f>_xlfn.XLOOKUP(T_Youtuber3[[#This Row],[CtrID]],T_Country[CtID],T_Country[Longitude])</f>
        <v>78.962879999999998</v>
      </c>
    </row>
    <row r="906" spans="1:26">
      <c r="A906" s="15">
        <v>905</v>
      </c>
      <c r="B906" s="15" t="s">
        <v>1258</v>
      </c>
      <c r="C906" s="15">
        <v>12500000</v>
      </c>
      <c r="D906" s="16">
        <v>5150000000</v>
      </c>
      <c r="E906" s="17">
        <v>9</v>
      </c>
      <c r="F906" s="15">
        <v>19899</v>
      </c>
      <c r="G906" s="15">
        <v>19</v>
      </c>
      <c r="H906" s="15">
        <v>1299</v>
      </c>
      <c r="I906" s="15">
        <v>123</v>
      </c>
      <c r="J906" s="15">
        <v>149</v>
      </c>
      <c r="K906" s="15">
        <v>11079000</v>
      </c>
      <c r="L906" s="15">
        <v>2800</v>
      </c>
      <c r="M906" s="15">
        <v>44300</v>
      </c>
      <c r="N906" s="15">
        <v>33200</v>
      </c>
      <c r="O906" s="15">
        <v>531800</v>
      </c>
      <c r="P906" s="15" t="s">
        <v>39</v>
      </c>
      <c r="Q906" s="18">
        <v>40652</v>
      </c>
      <c r="R906" s="15" t="str">
        <f>INDEX(T_Category[category],MATCH(T_Youtuber3[[#This Row],[CatID]],T_Category[CatID],1))</f>
        <v>Music</v>
      </c>
      <c r="S906" s="15" t="str">
        <f>VLOOKUP(T_Youtuber3[[#This Row],[CtrID]],T_Country[#Data],2,1)</f>
        <v>India</v>
      </c>
      <c r="T906" s="15" t="str">
        <f>VLOOKUP(T_Youtuber3[[#This Row],[CtrID]],T_Country[#Data],3,0)</f>
        <v>IN</v>
      </c>
      <c r="U906" s="15">
        <f>INDEX(T_Country[Gross tertiary education enrollment (%)],MATCH(T_Youtuber3[[#This Row],[CtrID]],T_Country[CtID],0))</f>
        <v>28.1</v>
      </c>
      <c r="V906" s="19">
        <f>_xlfn.XLOOKUP(T_Youtuber3[[#This Row],[CtrID]],T_Country[CtID],T_Country[Population])</f>
        <v>1370000000</v>
      </c>
      <c r="W906" s="15" cm="1">
        <f t="array" ref="W906">_xlfn._xlws.FILTER(T_Country[Unemployment rate],T_Country[CtID]=T_Youtuber3[[#This Row],[CtrID]])</f>
        <v>5.36</v>
      </c>
      <c r="X906" s="15">
        <f>_xlfn.XLOOKUP(T_Youtuber3[[#This Row],[CtrID]],T_Country[CtID],T_Country[Urban_population])</f>
        <v>471000000</v>
      </c>
      <c r="Y906" s="15">
        <f>_xlfn.XLOOKUP(T_Youtuber3[[#This Row],[CtrID]],T_Country[CtID],T_Country[Latitude])</f>
        <v>20.593679999999999</v>
      </c>
      <c r="Z906" s="15">
        <f>_xlfn.XLOOKUP(T_Youtuber3[[#This Row],[CtrID]],T_Country[CtID],T_Country[Longitude])</f>
        <v>78.962879999999998</v>
      </c>
    </row>
    <row r="907" spans="1:26">
      <c r="A907" s="15">
        <v>906</v>
      </c>
      <c r="B907" s="15" t="s">
        <v>460</v>
      </c>
      <c r="C907" s="15">
        <v>23100000</v>
      </c>
      <c r="D907" s="16">
        <v>12900000000</v>
      </c>
      <c r="E907" s="17">
        <v>9</v>
      </c>
      <c r="F907" s="15">
        <v>22578</v>
      </c>
      <c r="G907" s="15">
        <v>19</v>
      </c>
      <c r="H907" s="15">
        <v>293</v>
      </c>
      <c r="I907" s="15">
        <v>59</v>
      </c>
      <c r="J907" s="15">
        <v>81</v>
      </c>
      <c r="K907" s="15">
        <v>52678000</v>
      </c>
      <c r="L907" s="15">
        <v>13200</v>
      </c>
      <c r="M907" s="15">
        <v>210700</v>
      </c>
      <c r="N907" s="15">
        <v>158000</v>
      </c>
      <c r="O907" s="15">
        <v>2500000</v>
      </c>
      <c r="P907" s="15">
        <v>100000</v>
      </c>
      <c r="Q907" s="18">
        <v>41861</v>
      </c>
      <c r="R907" s="15" t="str">
        <f>INDEX(T_Category[category],MATCH(T_Youtuber3[[#This Row],[CatID]],T_Category[CatID],1))</f>
        <v>Music</v>
      </c>
      <c r="S907" s="15" t="str">
        <f>VLOOKUP(T_Youtuber3[[#This Row],[CtrID]],T_Country[#Data],2,1)</f>
        <v>India</v>
      </c>
      <c r="T907" s="15" t="str">
        <f>VLOOKUP(T_Youtuber3[[#This Row],[CtrID]],T_Country[#Data],3,0)</f>
        <v>IN</v>
      </c>
      <c r="U907" s="15">
        <f>INDEX(T_Country[Gross tertiary education enrollment (%)],MATCH(T_Youtuber3[[#This Row],[CtrID]],T_Country[CtID],0))</f>
        <v>28.1</v>
      </c>
      <c r="V907" s="19">
        <f>_xlfn.XLOOKUP(T_Youtuber3[[#This Row],[CtrID]],T_Country[CtID],T_Country[Population])</f>
        <v>1370000000</v>
      </c>
      <c r="W907" s="15" cm="1">
        <f t="array" ref="W907">_xlfn._xlws.FILTER(T_Country[Unemployment rate],T_Country[CtID]=T_Youtuber3[[#This Row],[CtrID]])</f>
        <v>5.36</v>
      </c>
      <c r="X907" s="15">
        <f>_xlfn.XLOOKUP(T_Youtuber3[[#This Row],[CtrID]],T_Country[CtID],T_Country[Urban_population])</f>
        <v>471000000</v>
      </c>
      <c r="Y907" s="15">
        <f>_xlfn.XLOOKUP(T_Youtuber3[[#This Row],[CtrID]],T_Country[CtID],T_Country[Latitude])</f>
        <v>20.593679999999999</v>
      </c>
      <c r="Z907" s="15">
        <f>_xlfn.XLOOKUP(T_Youtuber3[[#This Row],[CtrID]],T_Country[CtID],T_Country[Longitude])</f>
        <v>78.962879999999998</v>
      </c>
    </row>
    <row r="908" spans="1:26">
      <c r="A908" s="15">
        <v>907</v>
      </c>
      <c r="B908" s="15" t="s">
        <v>400</v>
      </c>
      <c r="C908" s="15">
        <v>25200000</v>
      </c>
      <c r="D908" s="16">
        <v>11100000000</v>
      </c>
      <c r="E908" s="17">
        <v>13</v>
      </c>
      <c r="F908" s="15">
        <v>2025</v>
      </c>
      <c r="G908" s="15">
        <v>49</v>
      </c>
      <c r="H908" s="15">
        <v>375</v>
      </c>
      <c r="I908" s="15">
        <v>70</v>
      </c>
      <c r="J908" s="15">
        <v>16</v>
      </c>
      <c r="K908" s="16">
        <v>140000000</v>
      </c>
      <c r="L908" s="15">
        <v>35100</v>
      </c>
      <c r="M908" s="15">
        <v>561300</v>
      </c>
      <c r="N908" s="15">
        <v>421000</v>
      </c>
      <c r="O908" s="15">
        <v>6700000</v>
      </c>
      <c r="P908" s="15">
        <v>300000</v>
      </c>
      <c r="Q908" s="18">
        <v>42094</v>
      </c>
      <c r="R908" s="15" t="str">
        <f>INDEX(T_Category[category],MATCH(T_Youtuber3[[#This Row],[CatID]],T_Category[CatID],1))</f>
        <v>People &amp; Blogs</v>
      </c>
      <c r="S908" s="15" t="str">
        <f>VLOOKUP(T_Youtuber3[[#This Row],[CtrID]],T_Country[#Data],2,1)</f>
        <v>United States</v>
      </c>
      <c r="T908" s="15" t="str">
        <f>VLOOKUP(T_Youtuber3[[#This Row],[CtrID]],T_Country[#Data],3,0)</f>
        <v>US</v>
      </c>
      <c r="U908" s="15">
        <f>INDEX(T_Country[Gross tertiary education enrollment (%)],MATCH(T_Youtuber3[[#This Row],[CtrID]],T_Country[CtID],0))</f>
        <v>88.2</v>
      </c>
      <c r="V908" s="19">
        <f>_xlfn.XLOOKUP(T_Youtuber3[[#This Row],[CtrID]],T_Country[CtID],T_Country[Population])</f>
        <v>328000000</v>
      </c>
      <c r="W908" s="15" cm="1">
        <f t="array" ref="W908">_xlfn._xlws.FILTER(T_Country[Unemployment rate],T_Country[CtID]=T_Youtuber3[[#This Row],[CtrID]])</f>
        <v>14.7</v>
      </c>
      <c r="X908" s="15">
        <f>_xlfn.XLOOKUP(T_Youtuber3[[#This Row],[CtrID]],T_Country[CtID],T_Country[Urban_population])</f>
        <v>271000000</v>
      </c>
      <c r="Y908" s="15">
        <f>_xlfn.XLOOKUP(T_Youtuber3[[#This Row],[CtrID]],T_Country[CtID],T_Country[Latitude])</f>
        <v>37.090240000000001</v>
      </c>
      <c r="Z908" s="15">
        <f>_xlfn.XLOOKUP(T_Youtuber3[[#This Row],[CtrID]],T_Country[CtID],T_Country[Longitude])</f>
        <v>-95.712900000000005</v>
      </c>
    </row>
    <row r="909" spans="1:26">
      <c r="A909" s="15">
        <v>908</v>
      </c>
      <c r="B909" s="15" t="s">
        <v>1125</v>
      </c>
      <c r="C909" s="15">
        <v>13500000</v>
      </c>
      <c r="D909" s="16">
        <v>1900000000</v>
      </c>
      <c r="E909" s="17">
        <v>7</v>
      </c>
      <c r="F909" s="15">
        <v>462</v>
      </c>
      <c r="G909" s="15">
        <v>49</v>
      </c>
      <c r="H909" s="15">
        <v>5297</v>
      </c>
      <c r="I909" s="15">
        <v>165</v>
      </c>
      <c r="J909" s="15">
        <v>30</v>
      </c>
      <c r="K909" s="15">
        <v>1335000</v>
      </c>
      <c r="L909" s="15">
        <v>334</v>
      </c>
      <c r="M909" s="15">
        <v>5300</v>
      </c>
      <c r="N909" s="15">
        <v>4000</v>
      </c>
      <c r="O909" s="15">
        <v>64100</v>
      </c>
      <c r="P909" s="15">
        <v>100000</v>
      </c>
      <c r="Q909" s="18">
        <v>40430</v>
      </c>
      <c r="R909" s="15" t="str">
        <f>INDEX(T_Category[category],MATCH(T_Youtuber3[[#This Row],[CatID]],T_Category[CatID],1))</f>
        <v>Howto &amp; Style</v>
      </c>
      <c r="S909" s="15" t="str">
        <f>VLOOKUP(T_Youtuber3[[#This Row],[CtrID]],T_Country[#Data],2,1)</f>
        <v>United States</v>
      </c>
      <c r="T909" s="15" t="str">
        <f>VLOOKUP(T_Youtuber3[[#This Row],[CtrID]],T_Country[#Data],3,0)</f>
        <v>US</v>
      </c>
      <c r="U909" s="15">
        <f>INDEX(T_Country[Gross tertiary education enrollment (%)],MATCH(T_Youtuber3[[#This Row],[CtrID]],T_Country[CtID],0))</f>
        <v>88.2</v>
      </c>
      <c r="V909" s="19">
        <f>_xlfn.XLOOKUP(T_Youtuber3[[#This Row],[CtrID]],T_Country[CtID],T_Country[Population])</f>
        <v>328000000</v>
      </c>
      <c r="W909" s="15" cm="1">
        <f t="array" ref="W909">_xlfn._xlws.FILTER(T_Country[Unemployment rate],T_Country[CtID]=T_Youtuber3[[#This Row],[CtrID]])</f>
        <v>14.7</v>
      </c>
      <c r="X909" s="15">
        <f>_xlfn.XLOOKUP(T_Youtuber3[[#This Row],[CtrID]],T_Country[CtID],T_Country[Urban_population])</f>
        <v>271000000</v>
      </c>
      <c r="Y909" s="15">
        <f>_xlfn.XLOOKUP(T_Youtuber3[[#This Row],[CtrID]],T_Country[CtID],T_Country[Latitude])</f>
        <v>37.090240000000001</v>
      </c>
      <c r="Z909" s="15">
        <f>_xlfn.XLOOKUP(T_Youtuber3[[#This Row],[CtrID]],T_Country[CtID],T_Country[Longitude])</f>
        <v>-95.712900000000005</v>
      </c>
    </row>
    <row r="910" spans="1:26">
      <c r="A910" s="15">
        <v>909</v>
      </c>
      <c r="B910" s="15" t="s">
        <v>781</v>
      </c>
      <c r="C910" s="15">
        <v>16600000</v>
      </c>
      <c r="D910" s="16">
        <v>2800000000</v>
      </c>
      <c r="E910" s="17">
        <v>4</v>
      </c>
      <c r="F910" s="15">
        <v>0</v>
      </c>
      <c r="G910" s="15">
        <v>29</v>
      </c>
      <c r="H910" s="15">
        <v>4057944</v>
      </c>
      <c r="I910" s="15">
        <v>4248</v>
      </c>
      <c r="J910" s="15">
        <v>7462</v>
      </c>
      <c r="K910" s="15" t="s">
        <v>39</v>
      </c>
      <c r="L910" s="15">
        <v>0</v>
      </c>
      <c r="M910" s="15">
        <v>0</v>
      </c>
      <c r="N910" s="15">
        <v>0</v>
      </c>
      <c r="O910" s="15">
        <v>0</v>
      </c>
      <c r="P910" s="15" t="s">
        <v>39</v>
      </c>
      <c r="Q910" s="18">
        <v>40519</v>
      </c>
      <c r="R910" s="15" t="str">
        <f>INDEX(T_Category[category],MATCH(T_Youtuber3[[#This Row],[CatID]],T_Category[CatID],1))</f>
        <v>Entertainment</v>
      </c>
      <c r="S910" s="15" t="str">
        <f>VLOOKUP(T_Youtuber3[[#This Row],[CtrID]],T_Country[#Data],2,1)</f>
        <v>Mexico</v>
      </c>
      <c r="T910" s="15" t="str">
        <f>VLOOKUP(T_Youtuber3[[#This Row],[CtrID]],T_Country[#Data],3,0)</f>
        <v>MX</v>
      </c>
      <c r="U910" s="15">
        <f>INDEX(T_Country[Gross tertiary education enrollment (%)],MATCH(T_Youtuber3[[#This Row],[CtrID]],T_Country[CtID],0))</f>
        <v>40.200000000000003</v>
      </c>
      <c r="V910" s="19">
        <f>_xlfn.XLOOKUP(T_Youtuber3[[#This Row],[CtrID]],T_Country[CtID],T_Country[Population])</f>
        <v>126000000</v>
      </c>
      <c r="W910" s="15" cm="1">
        <f t="array" ref="W910">_xlfn._xlws.FILTER(T_Country[Unemployment rate],T_Country[CtID]=T_Youtuber3[[#This Row],[CtrID]])</f>
        <v>3.42</v>
      </c>
      <c r="X910" s="15">
        <f>_xlfn.XLOOKUP(T_Youtuber3[[#This Row],[CtrID]],T_Country[CtID],T_Country[Urban_population])</f>
        <v>103000000</v>
      </c>
      <c r="Y910" s="15">
        <f>_xlfn.XLOOKUP(T_Youtuber3[[#This Row],[CtrID]],T_Country[CtID],T_Country[Latitude])</f>
        <v>23.634499999999999</v>
      </c>
      <c r="Z910" s="15">
        <f>_xlfn.XLOOKUP(T_Youtuber3[[#This Row],[CtrID]],T_Country[CtID],T_Country[Longitude])</f>
        <v>-102.553</v>
      </c>
    </row>
    <row r="911" spans="1:26">
      <c r="A911" s="15">
        <v>910</v>
      </c>
      <c r="B911" s="15" t="s">
        <v>1103</v>
      </c>
      <c r="C911" s="15">
        <v>13700000</v>
      </c>
      <c r="D911" s="16">
        <v>8130000000</v>
      </c>
      <c r="E911" s="17">
        <v>9</v>
      </c>
      <c r="F911" s="15">
        <v>438</v>
      </c>
      <c r="G911" s="15">
        <v>7</v>
      </c>
      <c r="H911" s="15">
        <v>631</v>
      </c>
      <c r="I911" s="15">
        <v>47</v>
      </c>
      <c r="J911" s="15">
        <v>139</v>
      </c>
      <c r="K911" s="15">
        <v>64059000</v>
      </c>
      <c r="L911" s="15">
        <v>16000</v>
      </c>
      <c r="M911" s="15">
        <v>256200</v>
      </c>
      <c r="N911" s="15">
        <v>192200</v>
      </c>
      <c r="O911" s="15">
        <v>3100000</v>
      </c>
      <c r="P911" s="15" t="s">
        <v>39</v>
      </c>
      <c r="Q911" s="18">
        <v>39985</v>
      </c>
      <c r="R911" s="15" t="str">
        <f>INDEX(T_Category[category],MATCH(T_Youtuber3[[#This Row],[CatID]],T_Category[CatID],1))</f>
        <v>Music</v>
      </c>
      <c r="S911" s="15" t="str">
        <f>VLOOKUP(T_Youtuber3[[#This Row],[CtrID]],T_Country[#Data],2,1)</f>
        <v>Brazil</v>
      </c>
      <c r="T911" s="15" t="str">
        <f>VLOOKUP(T_Youtuber3[[#This Row],[CtrID]],T_Country[#Data],3,0)</f>
        <v>BR</v>
      </c>
      <c r="U911" s="15">
        <f>INDEX(T_Country[Gross tertiary education enrollment (%)],MATCH(T_Youtuber3[[#This Row],[CtrID]],T_Country[CtID],0))</f>
        <v>51.3</v>
      </c>
      <c r="V911" s="19">
        <f>_xlfn.XLOOKUP(T_Youtuber3[[#This Row],[CtrID]],T_Country[CtID],T_Country[Population])</f>
        <v>213000000</v>
      </c>
      <c r="W911" s="15" cm="1">
        <f t="array" ref="W911">_xlfn._xlws.FILTER(T_Country[Unemployment rate],T_Country[CtID]=T_Youtuber3[[#This Row],[CtrID]])</f>
        <v>12.08</v>
      </c>
      <c r="X911" s="15">
        <f>_xlfn.XLOOKUP(T_Youtuber3[[#This Row],[CtrID]],T_Country[CtID],T_Country[Urban_population])</f>
        <v>183000000</v>
      </c>
      <c r="Y911" s="15">
        <f>_xlfn.XLOOKUP(T_Youtuber3[[#This Row],[CtrID]],T_Country[CtID],T_Country[Latitude])</f>
        <v>-14.234999999999999</v>
      </c>
      <c r="Z911" s="15">
        <f>_xlfn.XLOOKUP(T_Youtuber3[[#This Row],[CtrID]],T_Country[CtID],T_Country[Longitude])</f>
        <v>-51.9253</v>
      </c>
    </row>
    <row r="912" spans="1:26">
      <c r="A912" s="15">
        <v>911</v>
      </c>
      <c r="B912" s="15" t="s">
        <v>153</v>
      </c>
      <c r="C912" s="15">
        <v>44200000</v>
      </c>
      <c r="D912" s="16">
        <v>4270000000</v>
      </c>
      <c r="E912" s="17">
        <v>2</v>
      </c>
      <c r="F912" s="15">
        <v>558</v>
      </c>
      <c r="G912" s="15">
        <v>7</v>
      </c>
      <c r="H912" s="15">
        <v>1741</v>
      </c>
      <c r="I912" s="15">
        <v>4</v>
      </c>
      <c r="J912" s="15">
        <v>1</v>
      </c>
      <c r="K912" s="15">
        <v>26683000</v>
      </c>
      <c r="L912" s="15">
        <v>6700</v>
      </c>
      <c r="M912" s="15">
        <v>106700</v>
      </c>
      <c r="N912" s="15">
        <v>80100</v>
      </c>
      <c r="O912" s="15">
        <v>1300000</v>
      </c>
      <c r="P912" s="15" t="s">
        <v>39</v>
      </c>
      <c r="Q912" s="18">
        <v>41295</v>
      </c>
      <c r="R912" s="15" t="str">
        <f>INDEX(T_Category[category],MATCH(T_Youtuber3[[#This Row],[CatID]],T_Category[CatID],1))</f>
        <v>Comedy</v>
      </c>
      <c r="S912" s="15" t="str">
        <f>VLOOKUP(T_Youtuber3[[#This Row],[CtrID]],T_Country[#Data],2,1)</f>
        <v>Brazil</v>
      </c>
      <c r="T912" s="15" t="str">
        <f>VLOOKUP(T_Youtuber3[[#This Row],[CtrID]],T_Country[#Data],3,0)</f>
        <v>BR</v>
      </c>
      <c r="U912" s="15">
        <f>INDEX(T_Country[Gross tertiary education enrollment (%)],MATCH(T_Youtuber3[[#This Row],[CtrID]],T_Country[CtID],0))</f>
        <v>51.3</v>
      </c>
      <c r="V912" s="19">
        <f>_xlfn.XLOOKUP(T_Youtuber3[[#This Row],[CtrID]],T_Country[CtID],T_Country[Population])</f>
        <v>213000000</v>
      </c>
      <c r="W912" s="15" cm="1">
        <f t="array" ref="W912">_xlfn._xlws.FILTER(T_Country[Unemployment rate],T_Country[CtID]=T_Youtuber3[[#This Row],[CtrID]])</f>
        <v>12.08</v>
      </c>
      <c r="X912" s="15">
        <f>_xlfn.XLOOKUP(T_Youtuber3[[#This Row],[CtrID]],T_Country[CtID],T_Country[Urban_population])</f>
        <v>183000000</v>
      </c>
      <c r="Y912" s="15">
        <f>_xlfn.XLOOKUP(T_Youtuber3[[#This Row],[CtrID]],T_Country[CtID],T_Country[Latitude])</f>
        <v>-14.234999999999999</v>
      </c>
      <c r="Z912" s="15">
        <f>_xlfn.XLOOKUP(T_Youtuber3[[#This Row],[CtrID]],T_Country[CtID],T_Country[Longitude])</f>
        <v>-51.9253</v>
      </c>
    </row>
    <row r="913" spans="1:26">
      <c r="A913" s="15">
        <v>912</v>
      </c>
      <c r="B913" s="15" t="s">
        <v>470</v>
      </c>
      <c r="C913" s="15">
        <v>23000000</v>
      </c>
      <c r="D913" s="16">
        <v>10900000000</v>
      </c>
      <c r="E913" s="17">
        <v>4</v>
      </c>
      <c r="F913" s="15">
        <v>5718</v>
      </c>
      <c r="G913" s="15">
        <v>19</v>
      </c>
      <c r="H913" s="15">
        <v>382</v>
      </c>
      <c r="I913" s="15">
        <v>60</v>
      </c>
      <c r="J913" s="15">
        <v>82</v>
      </c>
      <c r="K913" s="15">
        <v>93183000</v>
      </c>
      <c r="L913" s="15">
        <v>23300</v>
      </c>
      <c r="M913" s="15">
        <v>372700</v>
      </c>
      <c r="N913" s="15">
        <v>279500</v>
      </c>
      <c r="O913" s="15">
        <v>4500000</v>
      </c>
      <c r="P913" s="15">
        <v>100000</v>
      </c>
      <c r="Q913" s="18">
        <v>41721</v>
      </c>
      <c r="R913" s="15" t="str">
        <f>INDEX(T_Category[category],MATCH(T_Youtuber3[[#This Row],[CatID]],T_Category[CatID],1))</f>
        <v>Entertainment</v>
      </c>
      <c r="S913" s="15" t="str">
        <f>VLOOKUP(T_Youtuber3[[#This Row],[CtrID]],T_Country[#Data],2,1)</f>
        <v>India</v>
      </c>
      <c r="T913" s="15" t="str">
        <f>VLOOKUP(T_Youtuber3[[#This Row],[CtrID]],T_Country[#Data],3,0)</f>
        <v>IN</v>
      </c>
      <c r="U913" s="15">
        <f>INDEX(T_Country[Gross tertiary education enrollment (%)],MATCH(T_Youtuber3[[#This Row],[CtrID]],T_Country[CtID],0))</f>
        <v>28.1</v>
      </c>
      <c r="V913" s="19">
        <f>_xlfn.XLOOKUP(T_Youtuber3[[#This Row],[CtrID]],T_Country[CtID],T_Country[Population])</f>
        <v>1370000000</v>
      </c>
      <c r="W913" s="15" cm="1">
        <f t="array" ref="W913">_xlfn._xlws.FILTER(T_Country[Unemployment rate],T_Country[CtID]=T_Youtuber3[[#This Row],[CtrID]])</f>
        <v>5.36</v>
      </c>
      <c r="X913" s="15">
        <f>_xlfn.XLOOKUP(T_Youtuber3[[#This Row],[CtrID]],T_Country[CtID],T_Country[Urban_population])</f>
        <v>471000000</v>
      </c>
      <c r="Y913" s="15">
        <f>_xlfn.XLOOKUP(T_Youtuber3[[#This Row],[CtrID]],T_Country[CtID],T_Country[Latitude])</f>
        <v>20.593679999999999</v>
      </c>
      <c r="Z913" s="15">
        <f>_xlfn.XLOOKUP(T_Youtuber3[[#This Row],[CtrID]],T_Country[CtID],T_Country[Longitude])</f>
        <v>78.962879999999998</v>
      </c>
    </row>
    <row r="914" spans="1:26">
      <c r="A914" s="15">
        <v>913</v>
      </c>
      <c r="B914" s="15" t="s">
        <v>1170</v>
      </c>
      <c r="C914" s="15">
        <v>13100000</v>
      </c>
      <c r="D914" s="16">
        <v>2730000000</v>
      </c>
      <c r="E914" s="17">
        <v>10</v>
      </c>
      <c r="F914" s="15">
        <v>289</v>
      </c>
      <c r="G914" s="15">
        <v>49</v>
      </c>
      <c r="H914" s="15">
        <v>3275</v>
      </c>
      <c r="I914" s="15">
        <v>169</v>
      </c>
      <c r="J914" s="15">
        <v>65</v>
      </c>
      <c r="K914" s="15">
        <v>56894000</v>
      </c>
      <c r="L914" s="15">
        <v>14200</v>
      </c>
      <c r="M914" s="15">
        <v>227600</v>
      </c>
      <c r="N914" s="15">
        <v>170700</v>
      </c>
      <c r="O914" s="15">
        <v>2700000</v>
      </c>
      <c r="P914" s="15">
        <v>100000</v>
      </c>
      <c r="Q914" s="18">
        <v>42533</v>
      </c>
      <c r="R914" s="15" t="str">
        <f>INDEX(T_Category[category],MATCH(T_Youtuber3[[#This Row],[CatID]],T_Category[CatID],1))</f>
        <v>nan</v>
      </c>
      <c r="S914" s="15" t="str">
        <f>VLOOKUP(T_Youtuber3[[#This Row],[CtrID]],T_Country[#Data],2,1)</f>
        <v>United States</v>
      </c>
      <c r="T914" s="15" t="str">
        <f>VLOOKUP(T_Youtuber3[[#This Row],[CtrID]],T_Country[#Data],3,0)</f>
        <v>US</v>
      </c>
      <c r="U914" s="15">
        <f>INDEX(T_Country[Gross tertiary education enrollment (%)],MATCH(T_Youtuber3[[#This Row],[CtrID]],T_Country[CtID],0))</f>
        <v>88.2</v>
      </c>
      <c r="V914" s="19">
        <f>_xlfn.XLOOKUP(T_Youtuber3[[#This Row],[CtrID]],T_Country[CtID],T_Country[Population])</f>
        <v>328000000</v>
      </c>
      <c r="W914" s="15" cm="1">
        <f t="array" ref="W914">_xlfn._xlws.FILTER(T_Country[Unemployment rate],T_Country[CtID]=T_Youtuber3[[#This Row],[CtrID]])</f>
        <v>14.7</v>
      </c>
      <c r="X914" s="15">
        <f>_xlfn.XLOOKUP(T_Youtuber3[[#This Row],[CtrID]],T_Country[CtID],T_Country[Urban_population])</f>
        <v>271000000</v>
      </c>
      <c r="Y914" s="15">
        <f>_xlfn.XLOOKUP(T_Youtuber3[[#This Row],[CtrID]],T_Country[CtID],T_Country[Latitude])</f>
        <v>37.090240000000001</v>
      </c>
      <c r="Z914" s="15">
        <f>_xlfn.XLOOKUP(T_Youtuber3[[#This Row],[CtrID]],T_Country[CtID],T_Country[Longitude])</f>
        <v>-95.712900000000005</v>
      </c>
    </row>
    <row r="915" spans="1:26">
      <c r="A915" s="15">
        <v>914</v>
      </c>
      <c r="B915" s="15" t="s">
        <v>837</v>
      </c>
      <c r="C915" s="15">
        <v>16000000</v>
      </c>
      <c r="D915" s="16">
        <v>3020000000</v>
      </c>
      <c r="E915" s="17">
        <v>3</v>
      </c>
      <c r="F915" s="15">
        <v>52144</v>
      </c>
      <c r="G915" s="15">
        <v>19</v>
      </c>
      <c r="H915" s="15">
        <v>2855</v>
      </c>
      <c r="I915" s="15">
        <v>94</v>
      </c>
      <c r="J915" s="15">
        <v>30</v>
      </c>
      <c r="K915" s="15">
        <v>14287000</v>
      </c>
      <c r="L915" s="15">
        <v>3600</v>
      </c>
      <c r="M915" s="15">
        <v>57100</v>
      </c>
      <c r="N915" s="15">
        <v>42900</v>
      </c>
      <c r="O915" s="15">
        <v>685800</v>
      </c>
      <c r="P915" s="15" t="s">
        <v>39</v>
      </c>
      <c r="Q915" s="18">
        <v>41846</v>
      </c>
      <c r="R915" s="15" t="str">
        <f>INDEX(T_Category[category],MATCH(T_Youtuber3[[#This Row],[CatID]],T_Category[CatID],1))</f>
        <v>Education</v>
      </c>
      <c r="S915" s="15" t="str">
        <f>VLOOKUP(T_Youtuber3[[#This Row],[CtrID]],T_Country[#Data],2,1)</f>
        <v>India</v>
      </c>
      <c r="T915" s="15" t="str">
        <f>VLOOKUP(T_Youtuber3[[#This Row],[CtrID]],T_Country[#Data],3,0)</f>
        <v>IN</v>
      </c>
      <c r="U915" s="15">
        <f>INDEX(T_Country[Gross tertiary education enrollment (%)],MATCH(T_Youtuber3[[#This Row],[CtrID]],T_Country[CtID],0))</f>
        <v>28.1</v>
      </c>
      <c r="V915" s="19">
        <f>_xlfn.XLOOKUP(T_Youtuber3[[#This Row],[CtrID]],T_Country[CtID],T_Country[Population])</f>
        <v>1370000000</v>
      </c>
      <c r="W915" s="15" cm="1">
        <f t="array" ref="W915">_xlfn._xlws.FILTER(T_Country[Unemployment rate],T_Country[CtID]=T_Youtuber3[[#This Row],[CtrID]])</f>
        <v>5.36</v>
      </c>
      <c r="X915" s="15">
        <f>_xlfn.XLOOKUP(T_Youtuber3[[#This Row],[CtrID]],T_Country[CtID],T_Country[Urban_population])</f>
        <v>471000000</v>
      </c>
      <c r="Y915" s="15">
        <f>_xlfn.XLOOKUP(T_Youtuber3[[#This Row],[CtrID]],T_Country[CtID],T_Country[Latitude])</f>
        <v>20.593679999999999</v>
      </c>
      <c r="Z915" s="15">
        <f>_xlfn.XLOOKUP(T_Youtuber3[[#This Row],[CtrID]],T_Country[CtID],T_Country[Longitude])</f>
        <v>78.962879999999998</v>
      </c>
    </row>
    <row r="916" spans="1:26">
      <c r="A916" s="15">
        <v>915</v>
      </c>
      <c r="B916" s="15" t="s">
        <v>667</v>
      </c>
      <c r="C916" s="15">
        <v>18500000</v>
      </c>
      <c r="D916" s="16">
        <v>4050000000</v>
      </c>
      <c r="E916" s="17">
        <v>13</v>
      </c>
      <c r="F916" s="15">
        <v>679</v>
      </c>
      <c r="G916" s="15">
        <v>20</v>
      </c>
      <c r="H916" s="15">
        <v>1868</v>
      </c>
      <c r="I916" s="15">
        <v>13</v>
      </c>
      <c r="J916" s="15">
        <v>25</v>
      </c>
      <c r="K916" s="16">
        <v>197000000</v>
      </c>
      <c r="L916" s="15">
        <v>49300</v>
      </c>
      <c r="M916" s="15">
        <v>789500</v>
      </c>
      <c r="N916" s="15">
        <v>592100</v>
      </c>
      <c r="O916" s="15">
        <v>9500000</v>
      </c>
      <c r="P916" s="15">
        <v>1600000</v>
      </c>
      <c r="Q916" s="18">
        <v>41645</v>
      </c>
      <c r="R916" s="15" t="str">
        <f>INDEX(T_Category[category],MATCH(T_Youtuber3[[#This Row],[CatID]],T_Category[CatID],1))</f>
        <v>People &amp; Blogs</v>
      </c>
      <c r="S916" s="15" t="str">
        <f>VLOOKUP(T_Youtuber3[[#This Row],[CtrID]],T_Country[#Data],2,1)</f>
        <v>Indonesia</v>
      </c>
      <c r="T916" s="15" t="str">
        <f>VLOOKUP(T_Youtuber3[[#This Row],[CtrID]],T_Country[#Data],3,0)</f>
        <v>ID</v>
      </c>
      <c r="U916" s="15">
        <f>INDEX(T_Country[Gross tertiary education enrollment (%)],MATCH(T_Youtuber3[[#This Row],[CtrID]],T_Country[CtID],0))</f>
        <v>36.299999999999997</v>
      </c>
      <c r="V916" s="19">
        <f>_xlfn.XLOOKUP(T_Youtuber3[[#This Row],[CtrID]],T_Country[CtID],T_Country[Population])</f>
        <v>270000000</v>
      </c>
      <c r="W916" s="15" cm="1">
        <f t="array" ref="W916">_xlfn._xlws.FILTER(T_Country[Unemployment rate],T_Country[CtID]=T_Youtuber3[[#This Row],[CtrID]])</f>
        <v>4.6900000000000004</v>
      </c>
      <c r="X916" s="15">
        <f>_xlfn.XLOOKUP(T_Youtuber3[[#This Row],[CtrID]],T_Country[CtID],T_Country[Urban_population])</f>
        <v>152000000</v>
      </c>
      <c r="Y916" s="15">
        <f>_xlfn.XLOOKUP(T_Youtuber3[[#This Row],[CtrID]],T_Country[CtID],T_Country[Latitude])</f>
        <v>-0.78927999999999998</v>
      </c>
      <c r="Z916" s="15">
        <f>_xlfn.XLOOKUP(T_Youtuber3[[#This Row],[CtrID]],T_Country[CtID],T_Country[Longitude])</f>
        <v>113.9213</v>
      </c>
    </row>
    <row r="917" spans="1:26">
      <c r="A917" s="15">
        <v>916</v>
      </c>
      <c r="B917" s="15" t="s">
        <v>752</v>
      </c>
      <c r="C917" s="15">
        <v>17200000</v>
      </c>
      <c r="D917" s="16">
        <v>5020000000</v>
      </c>
      <c r="E917" s="17">
        <v>6</v>
      </c>
      <c r="F917" s="15">
        <v>7550</v>
      </c>
      <c r="G917" s="15">
        <v>41</v>
      </c>
      <c r="H917" s="15">
        <v>1359</v>
      </c>
      <c r="I917" s="15">
        <v>9</v>
      </c>
      <c r="J917" s="15">
        <v>38</v>
      </c>
      <c r="K917" s="15">
        <v>15405000</v>
      </c>
      <c r="L917" s="15">
        <v>3900</v>
      </c>
      <c r="M917" s="15">
        <v>61600</v>
      </c>
      <c r="N917" s="15">
        <v>46200</v>
      </c>
      <c r="O917" s="15">
        <v>739500</v>
      </c>
      <c r="P917" s="15" t="s">
        <v>39</v>
      </c>
      <c r="Q917" s="18">
        <v>40034</v>
      </c>
      <c r="R917" s="15" t="str">
        <f>INDEX(T_Category[category],MATCH(T_Youtuber3[[#This Row],[CatID]],T_Category[CatID],1))</f>
        <v>Gaming</v>
      </c>
      <c r="S917" s="15" t="str">
        <f>VLOOKUP(T_Youtuber3[[#This Row],[CtrID]],T_Country[#Data],2,1)</f>
        <v>Spain</v>
      </c>
      <c r="T917" s="15" t="str">
        <f>VLOOKUP(T_Youtuber3[[#This Row],[CtrID]],T_Country[#Data],3,0)</f>
        <v>ES</v>
      </c>
      <c r="U917" s="15">
        <f>INDEX(T_Country[Gross tertiary education enrollment (%)],MATCH(T_Youtuber3[[#This Row],[CtrID]],T_Country[CtID],0))</f>
        <v>88.9</v>
      </c>
      <c r="V917" s="19">
        <f>_xlfn.XLOOKUP(T_Youtuber3[[#This Row],[CtrID]],T_Country[CtID],T_Country[Population])</f>
        <v>47076781</v>
      </c>
      <c r="W917" s="15" cm="1">
        <f t="array" ref="W917">_xlfn._xlws.FILTER(T_Country[Unemployment rate],T_Country[CtID]=T_Youtuber3[[#This Row],[CtrID]])</f>
        <v>13.96</v>
      </c>
      <c r="X917" s="15">
        <f>_xlfn.XLOOKUP(T_Youtuber3[[#This Row],[CtrID]],T_Country[CtID],T_Country[Urban_population])</f>
        <v>37927409</v>
      </c>
      <c r="Y917" s="15">
        <f>_xlfn.XLOOKUP(T_Youtuber3[[#This Row],[CtrID]],T_Country[CtID],T_Country[Latitude])</f>
        <v>40.46367</v>
      </c>
      <c r="Z917" s="15">
        <f>_xlfn.XLOOKUP(T_Youtuber3[[#This Row],[CtrID]],T_Country[CtID],T_Country[Longitude])</f>
        <v>-3.7492200000000002</v>
      </c>
    </row>
    <row r="918" spans="1:26">
      <c r="A918" s="15">
        <v>917</v>
      </c>
      <c r="B918" s="15" t="s">
        <v>1036</v>
      </c>
      <c r="C918" s="15">
        <v>14200000</v>
      </c>
      <c r="D918" s="16">
        <v>6050000000</v>
      </c>
      <c r="E918" s="17">
        <v>9</v>
      </c>
      <c r="F918" s="15">
        <v>1823</v>
      </c>
      <c r="G918" s="15">
        <v>34</v>
      </c>
      <c r="H918" s="15">
        <v>1036</v>
      </c>
      <c r="I918" s="15">
        <v>8</v>
      </c>
      <c r="J918" s="15">
        <v>134</v>
      </c>
      <c r="K918" s="15">
        <v>62658000</v>
      </c>
      <c r="L918" s="15">
        <v>15700</v>
      </c>
      <c r="M918" s="15">
        <v>250600</v>
      </c>
      <c r="N918" s="15">
        <v>188000</v>
      </c>
      <c r="O918" s="15">
        <v>3000000</v>
      </c>
      <c r="P918" s="15" t="s">
        <v>39</v>
      </c>
      <c r="Q918" s="18">
        <v>41833</v>
      </c>
      <c r="R918" s="15" t="str">
        <f>INDEX(T_Category[category],MATCH(T_Youtuber3[[#This Row],[CatID]],T_Category[CatID],1))</f>
        <v>Music</v>
      </c>
      <c r="S918" s="15" t="str">
        <f>VLOOKUP(T_Youtuber3[[#This Row],[CtrID]],T_Country[#Data],2,1)</f>
        <v>Philippines</v>
      </c>
      <c r="T918" s="15" t="str">
        <f>VLOOKUP(T_Youtuber3[[#This Row],[CtrID]],T_Country[#Data],3,0)</f>
        <v>PH</v>
      </c>
      <c r="U918" s="15">
        <f>INDEX(T_Country[Gross tertiary education enrollment (%)],MATCH(T_Youtuber3[[#This Row],[CtrID]],T_Country[CtID],0))</f>
        <v>35.5</v>
      </c>
      <c r="V918" s="19">
        <f>_xlfn.XLOOKUP(T_Youtuber3[[#This Row],[CtrID]],T_Country[CtID],T_Country[Population])</f>
        <v>108000000</v>
      </c>
      <c r="W918" s="15" cm="1">
        <f t="array" ref="W918">_xlfn._xlws.FILTER(T_Country[Unemployment rate],T_Country[CtID]=T_Youtuber3[[#This Row],[CtrID]])</f>
        <v>2.15</v>
      </c>
      <c r="X918" s="15">
        <f>_xlfn.XLOOKUP(T_Youtuber3[[#This Row],[CtrID]],T_Country[CtID],T_Country[Urban_population])</f>
        <v>50975903</v>
      </c>
      <c r="Y918" s="15">
        <f>_xlfn.XLOOKUP(T_Youtuber3[[#This Row],[CtrID]],T_Country[CtID],T_Country[Latitude])</f>
        <v>12.879720000000001</v>
      </c>
      <c r="Z918" s="15">
        <f>_xlfn.XLOOKUP(T_Youtuber3[[#This Row],[CtrID]],T_Country[CtID],T_Country[Longitude])</f>
        <v>121.774</v>
      </c>
    </row>
    <row r="919" spans="1:26">
      <c r="A919" s="15">
        <v>918</v>
      </c>
      <c r="B919" s="15" t="s">
        <v>777</v>
      </c>
      <c r="C919" s="15">
        <v>16700000</v>
      </c>
      <c r="D919" s="16">
        <v>8830000000</v>
      </c>
      <c r="E919" s="17">
        <v>4</v>
      </c>
      <c r="F919" s="15">
        <v>920</v>
      </c>
      <c r="G919" s="15">
        <v>49</v>
      </c>
      <c r="H919" s="15">
        <v>559</v>
      </c>
      <c r="I919" s="15">
        <v>135</v>
      </c>
      <c r="J919" s="15">
        <v>130</v>
      </c>
      <c r="K919" s="15">
        <v>45698000</v>
      </c>
      <c r="L919" s="15">
        <v>11400</v>
      </c>
      <c r="M919" s="15">
        <v>182800</v>
      </c>
      <c r="N919" s="15">
        <v>137100</v>
      </c>
      <c r="O919" s="15">
        <v>2200000</v>
      </c>
      <c r="P919" s="15">
        <v>100000</v>
      </c>
      <c r="Q919" s="18">
        <v>41096</v>
      </c>
      <c r="R919" s="15" t="str">
        <f>INDEX(T_Category[category],MATCH(T_Youtuber3[[#This Row],[CatID]],T_Category[CatID],1))</f>
        <v>Entertainment</v>
      </c>
      <c r="S919" s="15" t="str">
        <f>VLOOKUP(T_Youtuber3[[#This Row],[CtrID]],T_Country[#Data],2,1)</f>
        <v>United States</v>
      </c>
      <c r="T919" s="15" t="str">
        <f>VLOOKUP(T_Youtuber3[[#This Row],[CtrID]],T_Country[#Data],3,0)</f>
        <v>US</v>
      </c>
      <c r="U919" s="15">
        <f>INDEX(T_Country[Gross tertiary education enrollment (%)],MATCH(T_Youtuber3[[#This Row],[CtrID]],T_Country[CtID],0))</f>
        <v>88.2</v>
      </c>
      <c r="V919" s="19">
        <f>_xlfn.XLOOKUP(T_Youtuber3[[#This Row],[CtrID]],T_Country[CtID],T_Country[Population])</f>
        <v>328000000</v>
      </c>
      <c r="W919" s="15" cm="1">
        <f t="array" ref="W919">_xlfn._xlws.FILTER(T_Country[Unemployment rate],T_Country[CtID]=T_Youtuber3[[#This Row],[CtrID]])</f>
        <v>14.7</v>
      </c>
      <c r="X919" s="15">
        <f>_xlfn.XLOOKUP(T_Youtuber3[[#This Row],[CtrID]],T_Country[CtID],T_Country[Urban_population])</f>
        <v>271000000</v>
      </c>
      <c r="Y919" s="15">
        <f>_xlfn.XLOOKUP(T_Youtuber3[[#This Row],[CtrID]],T_Country[CtID],T_Country[Latitude])</f>
        <v>37.090240000000001</v>
      </c>
      <c r="Z919" s="15">
        <f>_xlfn.XLOOKUP(T_Youtuber3[[#This Row],[CtrID]],T_Country[CtID],T_Country[Longitude])</f>
        <v>-95.712900000000005</v>
      </c>
    </row>
    <row r="920" spans="1:26">
      <c r="A920" s="15">
        <v>919</v>
      </c>
      <c r="B920" s="15" t="s">
        <v>354</v>
      </c>
      <c r="C920" s="15">
        <v>27500000</v>
      </c>
      <c r="D920" s="16">
        <v>13400000000</v>
      </c>
      <c r="E920" s="17">
        <v>9</v>
      </c>
      <c r="F920" s="15">
        <v>682</v>
      </c>
      <c r="G920" s="15">
        <v>49</v>
      </c>
      <c r="H920" s="15">
        <v>275</v>
      </c>
      <c r="I920" s="15">
        <v>57</v>
      </c>
      <c r="J920" s="15">
        <v>63</v>
      </c>
      <c r="K920" s="15">
        <v>90450000</v>
      </c>
      <c r="L920" s="15">
        <v>22600</v>
      </c>
      <c r="M920" s="15">
        <v>361800</v>
      </c>
      <c r="N920" s="15">
        <v>271300</v>
      </c>
      <c r="O920" s="15">
        <v>4300000</v>
      </c>
      <c r="P920" s="15">
        <v>100000</v>
      </c>
      <c r="Q920" s="18">
        <v>39577</v>
      </c>
      <c r="R920" s="15" t="str">
        <f>INDEX(T_Category[category],MATCH(T_Youtuber3[[#This Row],[CatID]],T_Category[CatID],1))</f>
        <v>Music</v>
      </c>
      <c r="S920" s="15" t="str">
        <f>VLOOKUP(T_Youtuber3[[#This Row],[CtrID]],T_Country[#Data],2,1)</f>
        <v>United States</v>
      </c>
      <c r="T920" s="15" t="str">
        <f>VLOOKUP(T_Youtuber3[[#This Row],[CtrID]],T_Country[#Data],3,0)</f>
        <v>US</v>
      </c>
      <c r="U920" s="15">
        <f>INDEX(T_Country[Gross tertiary education enrollment (%)],MATCH(T_Youtuber3[[#This Row],[CtrID]],T_Country[CtID],0))</f>
        <v>88.2</v>
      </c>
      <c r="V920" s="19">
        <f>_xlfn.XLOOKUP(T_Youtuber3[[#This Row],[CtrID]],T_Country[CtID],T_Country[Population])</f>
        <v>328000000</v>
      </c>
      <c r="W920" s="15" cm="1">
        <f t="array" ref="W920">_xlfn._xlws.FILTER(T_Country[Unemployment rate],T_Country[CtID]=T_Youtuber3[[#This Row],[CtrID]])</f>
        <v>14.7</v>
      </c>
      <c r="X920" s="15">
        <f>_xlfn.XLOOKUP(T_Youtuber3[[#This Row],[CtrID]],T_Country[CtID],T_Country[Urban_population])</f>
        <v>271000000</v>
      </c>
      <c r="Y920" s="15">
        <f>_xlfn.XLOOKUP(T_Youtuber3[[#This Row],[CtrID]],T_Country[CtID],T_Country[Latitude])</f>
        <v>37.090240000000001</v>
      </c>
      <c r="Z920" s="15">
        <f>_xlfn.XLOOKUP(T_Youtuber3[[#This Row],[CtrID]],T_Country[CtID],T_Country[Longitude])</f>
        <v>-95.712900000000005</v>
      </c>
    </row>
    <row r="921" spans="1:26">
      <c r="A921" s="15">
        <v>920</v>
      </c>
      <c r="B921" s="15" t="s">
        <v>1194</v>
      </c>
      <c r="C921" s="15">
        <v>13000000</v>
      </c>
      <c r="D921" s="16">
        <v>302000000</v>
      </c>
      <c r="E921" s="17">
        <v>10</v>
      </c>
      <c r="F921" s="15">
        <v>22</v>
      </c>
      <c r="G921" s="15">
        <v>32</v>
      </c>
      <c r="H921" s="15">
        <v>4035874</v>
      </c>
      <c r="I921" s="15">
        <v>3926</v>
      </c>
      <c r="J921" s="15">
        <v>7638</v>
      </c>
      <c r="K921" s="15">
        <v>590</v>
      </c>
      <c r="L921" s="15">
        <v>0.15</v>
      </c>
      <c r="M921" s="15">
        <v>2</v>
      </c>
      <c r="N921" s="15">
        <v>2</v>
      </c>
      <c r="O921" s="15">
        <v>28</v>
      </c>
      <c r="P921" s="15">
        <v>8</v>
      </c>
      <c r="Q921" s="18">
        <v>44419</v>
      </c>
      <c r="R921" s="15" t="str">
        <f>INDEX(T_Category[category],MATCH(T_Youtuber3[[#This Row],[CatID]],T_Category[CatID],1))</f>
        <v>nan</v>
      </c>
      <c r="S921" s="15" t="str">
        <f>VLOOKUP(T_Youtuber3[[#This Row],[CtrID]],T_Country[#Data],2,1)</f>
        <v>Pakistan</v>
      </c>
      <c r="T921" s="15" t="str">
        <f>VLOOKUP(T_Youtuber3[[#This Row],[CtrID]],T_Country[#Data],3,0)</f>
        <v>PK</v>
      </c>
      <c r="U921" s="15">
        <f>INDEX(T_Country[Gross tertiary education enrollment (%)],MATCH(T_Youtuber3[[#This Row],[CtrID]],T_Country[CtID],0))</f>
        <v>9</v>
      </c>
      <c r="V921" s="19">
        <f>_xlfn.XLOOKUP(T_Youtuber3[[#This Row],[CtrID]],T_Country[CtID],T_Country[Population])</f>
        <v>217000000</v>
      </c>
      <c r="W921" s="15" cm="1">
        <f t="array" ref="W921">_xlfn._xlws.FILTER(T_Country[Unemployment rate],T_Country[CtID]=T_Youtuber3[[#This Row],[CtrID]])</f>
        <v>4.45</v>
      </c>
      <c r="X921" s="15">
        <f>_xlfn.XLOOKUP(T_Youtuber3[[#This Row],[CtrID]],T_Country[CtID],T_Country[Urban_population])</f>
        <v>79927762</v>
      </c>
      <c r="Y921" s="15">
        <f>_xlfn.XLOOKUP(T_Youtuber3[[#This Row],[CtrID]],T_Country[CtID],T_Country[Latitude])</f>
        <v>30.375319999999999</v>
      </c>
      <c r="Z921" s="15">
        <f>_xlfn.XLOOKUP(T_Youtuber3[[#This Row],[CtrID]],T_Country[CtID],T_Country[Longitude])</f>
        <v>69.345119999999994</v>
      </c>
    </row>
    <row r="922" spans="1:26">
      <c r="A922" s="15">
        <v>921</v>
      </c>
      <c r="B922" s="15" t="s">
        <v>1240</v>
      </c>
      <c r="C922" s="15">
        <v>12500000</v>
      </c>
      <c r="D922" s="16">
        <v>161000000</v>
      </c>
      <c r="E922" s="17">
        <v>10</v>
      </c>
      <c r="F922" s="15">
        <v>61</v>
      </c>
      <c r="G922" s="15">
        <v>49</v>
      </c>
      <c r="H922" s="15">
        <v>81750</v>
      </c>
      <c r="I922" s="15">
        <v>175</v>
      </c>
      <c r="J922" s="15">
        <v>46</v>
      </c>
      <c r="K922" s="16">
        <v>758000000</v>
      </c>
      <c r="L922" s="15">
        <v>0</v>
      </c>
      <c r="M922" s="15">
        <v>0</v>
      </c>
      <c r="N922" s="15">
        <v>0</v>
      </c>
      <c r="O922" s="15">
        <v>0</v>
      </c>
      <c r="P922" s="15" t="s">
        <v>39</v>
      </c>
      <c r="Q922" s="18">
        <v>43759</v>
      </c>
      <c r="R922" s="15" t="str">
        <f>INDEX(T_Category[category],MATCH(T_Youtuber3[[#This Row],[CatID]],T_Category[CatID],1))</f>
        <v>nan</v>
      </c>
      <c r="S922" s="15" t="str">
        <f>VLOOKUP(T_Youtuber3[[#This Row],[CtrID]],T_Country[#Data],2,1)</f>
        <v>United States</v>
      </c>
      <c r="T922" s="15" t="str">
        <f>VLOOKUP(T_Youtuber3[[#This Row],[CtrID]],T_Country[#Data],3,0)</f>
        <v>US</v>
      </c>
      <c r="U922" s="15">
        <f>INDEX(T_Country[Gross tertiary education enrollment (%)],MATCH(T_Youtuber3[[#This Row],[CtrID]],T_Country[CtID],0))</f>
        <v>88.2</v>
      </c>
      <c r="V922" s="19">
        <f>_xlfn.XLOOKUP(T_Youtuber3[[#This Row],[CtrID]],T_Country[CtID],T_Country[Population])</f>
        <v>328000000</v>
      </c>
      <c r="W922" s="15" cm="1">
        <f t="array" ref="W922">_xlfn._xlws.FILTER(T_Country[Unemployment rate],T_Country[CtID]=T_Youtuber3[[#This Row],[CtrID]])</f>
        <v>14.7</v>
      </c>
      <c r="X922" s="15">
        <f>_xlfn.XLOOKUP(T_Youtuber3[[#This Row],[CtrID]],T_Country[CtID],T_Country[Urban_population])</f>
        <v>271000000</v>
      </c>
      <c r="Y922" s="15">
        <f>_xlfn.XLOOKUP(T_Youtuber3[[#This Row],[CtrID]],T_Country[CtID],T_Country[Latitude])</f>
        <v>37.090240000000001</v>
      </c>
      <c r="Z922" s="15">
        <f>_xlfn.XLOOKUP(T_Youtuber3[[#This Row],[CtrID]],T_Country[CtID],T_Country[Longitude])</f>
        <v>-95.712900000000005</v>
      </c>
    </row>
    <row r="923" spans="1:26">
      <c r="A923" s="15">
        <v>922</v>
      </c>
      <c r="B923" s="15" t="s">
        <v>1122</v>
      </c>
      <c r="C923" s="15">
        <v>13500000</v>
      </c>
      <c r="D923" s="16">
        <v>11700000000</v>
      </c>
      <c r="E923" s="17">
        <v>2</v>
      </c>
      <c r="F923" s="15">
        <v>975</v>
      </c>
      <c r="G923" s="15">
        <v>48</v>
      </c>
      <c r="H923" s="15">
        <v>333</v>
      </c>
      <c r="I923" s="15">
        <v>29</v>
      </c>
      <c r="J923" s="15">
        <v>160</v>
      </c>
      <c r="K923" s="16">
        <v>496000000</v>
      </c>
      <c r="L923" s="15">
        <v>123900</v>
      </c>
      <c r="M923" s="15">
        <v>2000000</v>
      </c>
      <c r="N923" s="15">
        <v>1500000</v>
      </c>
      <c r="O923" s="15">
        <v>23800000</v>
      </c>
      <c r="P923" s="15">
        <v>400000</v>
      </c>
      <c r="Q923" s="18">
        <v>41363</v>
      </c>
      <c r="R923" s="15" t="str">
        <f>INDEX(T_Category[category],MATCH(T_Youtuber3[[#This Row],[CatID]],T_Category[CatID],1))</f>
        <v>Comedy</v>
      </c>
      <c r="S923" s="15" t="str">
        <f>VLOOKUP(T_Youtuber3[[#This Row],[CtrID]],T_Country[#Data],2,1)</f>
        <v>United Kingdom</v>
      </c>
      <c r="T923" s="15" t="str">
        <f>VLOOKUP(T_Youtuber3[[#This Row],[CtrID]],T_Country[#Data],3,0)</f>
        <v>GB</v>
      </c>
      <c r="U923" s="15">
        <f>INDEX(T_Country[Gross tertiary education enrollment (%)],MATCH(T_Youtuber3[[#This Row],[CtrID]],T_Country[CtID],0))</f>
        <v>60</v>
      </c>
      <c r="V923" s="19">
        <f>_xlfn.XLOOKUP(T_Youtuber3[[#This Row],[CtrID]],T_Country[CtID],T_Country[Population])</f>
        <v>66834405</v>
      </c>
      <c r="W923" s="15" cm="1">
        <f t="array" ref="W923">_xlfn._xlws.FILTER(T_Country[Unemployment rate],T_Country[CtID]=T_Youtuber3[[#This Row],[CtrID]])</f>
        <v>3.85</v>
      </c>
      <c r="X923" s="15">
        <f>_xlfn.XLOOKUP(T_Youtuber3[[#This Row],[CtrID]],T_Country[CtID],T_Country[Urban_population])</f>
        <v>55908316</v>
      </c>
      <c r="Y923" s="15">
        <f>_xlfn.XLOOKUP(T_Youtuber3[[#This Row],[CtrID]],T_Country[CtID],T_Country[Latitude])</f>
        <v>55.378050000000002</v>
      </c>
      <c r="Z923" s="15">
        <f>_xlfn.XLOOKUP(T_Youtuber3[[#This Row],[CtrID]],T_Country[CtID],T_Country[Longitude])</f>
        <v>-3.4359700000000002</v>
      </c>
    </row>
    <row r="924" spans="1:26">
      <c r="A924" s="15">
        <v>923</v>
      </c>
      <c r="B924" s="15" t="s">
        <v>196</v>
      </c>
      <c r="C924" s="15">
        <v>39000000</v>
      </c>
      <c r="D924" s="16">
        <v>36100000000</v>
      </c>
      <c r="E924" s="17">
        <v>4</v>
      </c>
      <c r="F924" s="15">
        <v>72580</v>
      </c>
      <c r="G924" s="15">
        <v>44</v>
      </c>
      <c r="H924" s="15">
        <v>27</v>
      </c>
      <c r="I924" s="15">
        <v>1</v>
      </c>
      <c r="J924" s="15">
        <v>24</v>
      </c>
      <c r="K924" s="16">
        <v>130000000</v>
      </c>
      <c r="L924" s="15">
        <v>32600</v>
      </c>
      <c r="M924" s="15">
        <v>521800</v>
      </c>
      <c r="N924" s="15">
        <v>391400</v>
      </c>
      <c r="O924" s="15">
        <v>6300000</v>
      </c>
      <c r="P924" s="15">
        <v>200000</v>
      </c>
      <c r="Q924" s="18">
        <v>41218</v>
      </c>
      <c r="R924" s="15" t="str">
        <f>INDEX(T_Category[category],MATCH(T_Youtuber3[[#This Row],[CatID]],T_Category[CatID],1))</f>
        <v>Entertainment</v>
      </c>
      <c r="S924" s="15" t="str">
        <f>VLOOKUP(T_Youtuber3[[#This Row],[CtrID]],T_Country[#Data],2,1)</f>
        <v>Thailand</v>
      </c>
      <c r="T924" s="15" t="str">
        <f>VLOOKUP(T_Youtuber3[[#This Row],[CtrID]],T_Country[#Data],3,0)</f>
        <v>TH</v>
      </c>
      <c r="U924" s="15">
        <f>INDEX(T_Country[Gross tertiary education enrollment (%)],MATCH(T_Youtuber3[[#This Row],[CtrID]],T_Country[CtID],0))</f>
        <v>49.3</v>
      </c>
      <c r="V924" s="19">
        <f>_xlfn.XLOOKUP(T_Youtuber3[[#This Row],[CtrID]],T_Country[CtID],T_Country[Population])</f>
        <v>69625582</v>
      </c>
      <c r="W924" s="15" cm="1">
        <f t="array" ref="W924">_xlfn._xlws.FILTER(T_Country[Unemployment rate],T_Country[CtID]=T_Youtuber3[[#This Row],[CtrID]])</f>
        <v>0.75</v>
      </c>
      <c r="X924" s="15">
        <f>_xlfn.XLOOKUP(T_Youtuber3[[#This Row],[CtrID]],T_Country[CtID],T_Country[Urban_population])</f>
        <v>35294600</v>
      </c>
      <c r="Y924" s="15">
        <f>_xlfn.XLOOKUP(T_Youtuber3[[#This Row],[CtrID]],T_Country[CtID],T_Country[Latitude])</f>
        <v>15.87003</v>
      </c>
      <c r="Z924" s="15">
        <f>_xlfn.XLOOKUP(T_Youtuber3[[#This Row],[CtrID]],T_Country[CtID],T_Country[Longitude])</f>
        <v>100.99250000000001</v>
      </c>
    </row>
    <row r="925" spans="1:26">
      <c r="A925" s="15">
        <v>924</v>
      </c>
      <c r="B925" s="15" t="s">
        <v>370</v>
      </c>
      <c r="C925" s="15">
        <v>26500000</v>
      </c>
      <c r="D925" s="16">
        <v>20400000000</v>
      </c>
      <c r="E925" s="17">
        <v>9</v>
      </c>
      <c r="F925" s="15">
        <v>6873</v>
      </c>
      <c r="G925" s="15">
        <v>49</v>
      </c>
      <c r="H925" s="15">
        <v>117</v>
      </c>
      <c r="I925" s="15">
        <v>63</v>
      </c>
      <c r="J925" s="15">
        <v>65</v>
      </c>
      <c r="K925" s="15">
        <v>89098000</v>
      </c>
      <c r="L925" s="15">
        <v>22300</v>
      </c>
      <c r="M925" s="15">
        <v>356400</v>
      </c>
      <c r="N925" s="15">
        <v>267300</v>
      </c>
      <c r="O925" s="15">
        <v>4300000</v>
      </c>
      <c r="P925" s="15" t="s">
        <v>39</v>
      </c>
      <c r="Q925" s="18">
        <v>39760</v>
      </c>
      <c r="R925" s="15" t="str">
        <f>INDEX(T_Category[category],MATCH(T_Youtuber3[[#This Row],[CatID]],T_Category[CatID],1))</f>
        <v>Music</v>
      </c>
      <c r="S925" s="15" t="str">
        <f>VLOOKUP(T_Youtuber3[[#This Row],[CtrID]],T_Country[#Data],2,1)</f>
        <v>United States</v>
      </c>
      <c r="T925" s="15" t="str">
        <f>VLOOKUP(T_Youtuber3[[#This Row],[CtrID]],T_Country[#Data],3,0)</f>
        <v>US</v>
      </c>
      <c r="U925" s="15">
        <f>INDEX(T_Country[Gross tertiary education enrollment (%)],MATCH(T_Youtuber3[[#This Row],[CtrID]],T_Country[CtID],0))</f>
        <v>88.2</v>
      </c>
      <c r="V925" s="19">
        <f>_xlfn.XLOOKUP(T_Youtuber3[[#This Row],[CtrID]],T_Country[CtID],T_Country[Population])</f>
        <v>328000000</v>
      </c>
      <c r="W925" s="15" cm="1">
        <f t="array" ref="W925">_xlfn._xlws.FILTER(T_Country[Unemployment rate],T_Country[CtID]=T_Youtuber3[[#This Row],[CtrID]])</f>
        <v>14.7</v>
      </c>
      <c r="X925" s="15">
        <f>_xlfn.XLOOKUP(T_Youtuber3[[#This Row],[CtrID]],T_Country[CtID],T_Country[Urban_population])</f>
        <v>271000000</v>
      </c>
      <c r="Y925" s="15">
        <f>_xlfn.XLOOKUP(T_Youtuber3[[#This Row],[CtrID]],T_Country[CtID],T_Country[Latitude])</f>
        <v>37.090240000000001</v>
      </c>
      <c r="Z925" s="15">
        <f>_xlfn.XLOOKUP(T_Youtuber3[[#This Row],[CtrID]],T_Country[CtID],T_Country[Longitude])</f>
        <v>-95.712900000000005</v>
      </c>
    </row>
    <row r="926" spans="1:26">
      <c r="A926" s="15">
        <v>925</v>
      </c>
      <c r="B926" s="15" t="s">
        <v>278</v>
      </c>
      <c r="C926" s="15">
        <v>31700000</v>
      </c>
      <c r="D926" s="16">
        <v>16500000000</v>
      </c>
      <c r="E926" s="17">
        <v>9</v>
      </c>
      <c r="F926" s="15">
        <v>6518</v>
      </c>
      <c r="G926" s="15">
        <v>19</v>
      </c>
      <c r="H926" s="15">
        <v>177</v>
      </c>
      <c r="I926" s="15">
        <v>39</v>
      </c>
      <c r="J926" s="15">
        <v>48</v>
      </c>
      <c r="K926" s="16">
        <v>113000000</v>
      </c>
      <c r="L926" s="15">
        <v>28200</v>
      </c>
      <c r="M926" s="15">
        <v>450600</v>
      </c>
      <c r="N926" s="15">
        <v>337900</v>
      </c>
      <c r="O926" s="15">
        <v>5400000</v>
      </c>
      <c r="P926" s="15">
        <v>200000</v>
      </c>
      <c r="Q926" s="18">
        <v>40983</v>
      </c>
      <c r="R926" s="15" t="str">
        <f>INDEX(T_Category[category],MATCH(T_Youtuber3[[#This Row],[CatID]],T_Category[CatID],1))</f>
        <v>Music</v>
      </c>
      <c r="S926" s="15" t="str">
        <f>VLOOKUP(T_Youtuber3[[#This Row],[CtrID]],T_Country[#Data],2,1)</f>
        <v>India</v>
      </c>
      <c r="T926" s="15" t="str">
        <f>VLOOKUP(T_Youtuber3[[#This Row],[CtrID]],T_Country[#Data],3,0)</f>
        <v>IN</v>
      </c>
      <c r="U926" s="15">
        <f>INDEX(T_Country[Gross tertiary education enrollment (%)],MATCH(T_Youtuber3[[#This Row],[CtrID]],T_Country[CtID],0))</f>
        <v>28.1</v>
      </c>
      <c r="V926" s="19">
        <f>_xlfn.XLOOKUP(T_Youtuber3[[#This Row],[CtrID]],T_Country[CtID],T_Country[Population])</f>
        <v>1370000000</v>
      </c>
      <c r="W926" s="15" cm="1">
        <f t="array" ref="W926">_xlfn._xlws.FILTER(T_Country[Unemployment rate],T_Country[CtID]=T_Youtuber3[[#This Row],[CtrID]])</f>
        <v>5.36</v>
      </c>
      <c r="X926" s="15">
        <f>_xlfn.XLOOKUP(T_Youtuber3[[#This Row],[CtrID]],T_Country[CtID],T_Country[Urban_population])</f>
        <v>471000000</v>
      </c>
      <c r="Y926" s="15">
        <f>_xlfn.XLOOKUP(T_Youtuber3[[#This Row],[CtrID]],T_Country[CtID],T_Country[Latitude])</f>
        <v>20.593679999999999</v>
      </c>
      <c r="Z926" s="15">
        <f>_xlfn.XLOOKUP(T_Youtuber3[[#This Row],[CtrID]],T_Country[CtID],T_Country[Longitude])</f>
        <v>78.962879999999998</v>
      </c>
    </row>
    <row r="927" spans="1:26">
      <c r="A927" s="15">
        <v>926</v>
      </c>
      <c r="B927" s="15" t="s">
        <v>640</v>
      </c>
      <c r="C927" s="15">
        <v>19000000</v>
      </c>
      <c r="D927" s="16">
        <v>8280000000</v>
      </c>
      <c r="E927" s="17">
        <v>5</v>
      </c>
      <c r="F927" s="15">
        <v>1525</v>
      </c>
      <c r="G927" s="15">
        <v>19</v>
      </c>
      <c r="H927" s="15">
        <v>618</v>
      </c>
      <c r="I927" s="15">
        <v>78</v>
      </c>
      <c r="J927" s="15">
        <v>111</v>
      </c>
      <c r="K927" s="16">
        <v>106000000</v>
      </c>
      <c r="L927" s="15">
        <v>26400</v>
      </c>
      <c r="M927" s="15">
        <v>422800</v>
      </c>
      <c r="N927" s="15">
        <v>317100</v>
      </c>
      <c r="O927" s="15">
        <v>5100000</v>
      </c>
      <c r="P927" s="15">
        <v>200000</v>
      </c>
      <c r="Q927" s="18">
        <v>43047</v>
      </c>
      <c r="R927" s="15" t="str">
        <f>INDEX(T_Category[category],MATCH(T_Youtuber3[[#This Row],[CatID]],T_Category[CatID],1))</f>
        <v>Film &amp; Animation</v>
      </c>
      <c r="S927" s="15" t="str">
        <f>VLOOKUP(T_Youtuber3[[#This Row],[CtrID]],T_Country[#Data],2,1)</f>
        <v>India</v>
      </c>
      <c r="T927" s="15" t="str">
        <f>VLOOKUP(T_Youtuber3[[#This Row],[CtrID]],T_Country[#Data],3,0)</f>
        <v>IN</v>
      </c>
      <c r="U927" s="15">
        <f>INDEX(T_Country[Gross tertiary education enrollment (%)],MATCH(T_Youtuber3[[#This Row],[CtrID]],T_Country[CtID],0))</f>
        <v>28.1</v>
      </c>
      <c r="V927" s="19">
        <f>_xlfn.XLOOKUP(T_Youtuber3[[#This Row],[CtrID]],T_Country[CtID],T_Country[Population])</f>
        <v>1370000000</v>
      </c>
      <c r="W927" s="15" cm="1">
        <f t="array" ref="W927">_xlfn._xlws.FILTER(T_Country[Unemployment rate],T_Country[CtID]=T_Youtuber3[[#This Row],[CtrID]])</f>
        <v>5.36</v>
      </c>
      <c r="X927" s="15">
        <f>_xlfn.XLOOKUP(T_Youtuber3[[#This Row],[CtrID]],T_Country[CtID],T_Country[Urban_population])</f>
        <v>471000000</v>
      </c>
      <c r="Y927" s="15">
        <f>_xlfn.XLOOKUP(T_Youtuber3[[#This Row],[CtrID]],T_Country[CtID],T_Country[Latitude])</f>
        <v>20.593679999999999</v>
      </c>
      <c r="Z927" s="15">
        <f>_xlfn.XLOOKUP(T_Youtuber3[[#This Row],[CtrID]],T_Country[CtID],T_Country[Longitude])</f>
        <v>78.962879999999998</v>
      </c>
    </row>
    <row r="928" spans="1:26">
      <c r="A928" s="15">
        <v>927</v>
      </c>
      <c r="B928" s="15" t="s">
        <v>266</v>
      </c>
      <c r="C928" s="15">
        <v>32200000</v>
      </c>
      <c r="D928" s="16">
        <v>16600000000</v>
      </c>
      <c r="E928" s="17">
        <v>5</v>
      </c>
      <c r="F928" s="15">
        <v>2</v>
      </c>
      <c r="G928" s="15">
        <v>19</v>
      </c>
      <c r="H928" s="15">
        <v>4053139</v>
      </c>
      <c r="I928" s="15" t="s">
        <v>39</v>
      </c>
      <c r="J928" s="15">
        <v>6723</v>
      </c>
      <c r="K928" s="15">
        <v>1</v>
      </c>
      <c r="L928" s="15">
        <v>0</v>
      </c>
      <c r="M928" s="15">
        <v>0</v>
      </c>
      <c r="N928" s="15">
        <v>0</v>
      </c>
      <c r="O928" s="15">
        <v>0.05</v>
      </c>
      <c r="P928" s="15" t="s">
        <v>39</v>
      </c>
      <c r="Q928" s="18">
        <v>39067</v>
      </c>
      <c r="R928" s="15" t="str">
        <f>INDEX(T_Category[category],MATCH(T_Youtuber3[[#This Row],[CatID]],T_Category[CatID],1))</f>
        <v>Film &amp; Animation</v>
      </c>
      <c r="S928" s="15" t="str">
        <f>VLOOKUP(T_Youtuber3[[#This Row],[CtrID]],T_Country[#Data],2,1)</f>
        <v>India</v>
      </c>
      <c r="T928" s="15" t="str">
        <f>VLOOKUP(T_Youtuber3[[#This Row],[CtrID]],T_Country[#Data],3,0)</f>
        <v>IN</v>
      </c>
      <c r="U928" s="15">
        <f>INDEX(T_Country[Gross tertiary education enrollment (%)],MATCH(T_Youtuber3[[#This Row],[CtrID]],T_Country[CtID],0))</f>
        <v>28.1</v>
      </c>
      <c r="V928" s="19">
        <f>_xlfn.XLOOKUP(T_Youtuber3[[#This Row],[CtrID]],T_Country[CtID],T_Country[Population])</f>
        <v>1370000000</v>
      </c>
      <c r="W928" s="15" cm="1">
        <f t="array" ref="W928">_xlfn._xlws.FILTER(T_Country[Unemployment rate],T_Country[CtID]=T_Youtuber3[[#This Row],[CtrID]])</f>
        <v>5.36</v>
      </c>
      <c r="X928" s="15">
        <f>_xlfn.XLOOKUP(T_Youtuber3[[#This Row],[CtrID]],T_Country[CtID],T_Country[Urban_population])</f>
        <v>471000000</v>
      </c>
      <c r="Y928" s="15">
        <f>_xlfn.XLOOKUP(T_Youtuber3[[#This Row],[CtrID]],T_Country[CtID],T_Country[Latitude])</f>
        <v>20.593679999999999</v>
      </c>
      <c r="Z928" s="15">
        <f>_xlfn.XLOOKUP(T_Youtuber3[[#This Row],[CtrID]],T_Country[CtID],T_Country[Longitude])</f>
        <v>78.962879999999998</v>
      </c>
    </row>
    <row r="929" spans="1:26">
      <c r="A929" s="15">
        <v>928</v>
      </c>
      <c r="B929" s="15" t="s">
        <v>64</v>
      </c>
      <c r="C929" s="15">
        <v>96000000</v>
      </c>
      <c r="D929" s="16">
        <v>77400000000</v>
      </c>
      <c r="E929" s="17">
        <v>17</v>
      </c>
      <c r="F929" s="15">
        <v>70127</v>
      </c>
      <c r="G929" s="15">
        <v>49</v>
      </c>
      <c r="H929" s="15">
        <v>7</v>
      </c>
      <c r="I929" s="15">
        <v>6</v>
      </c>
      <c r="J929" s="15">
        <v>1</v>
      </c>
      <c r="K929" s="16">
        <v>715000000</v>
      </c>
      <c r="L929" s="15">
        <v>178700</v>
      </c>
      <c r="M929" s="15">
        <v>2900000</v>
      </c>
      <c r="N929" s="15">
        <v>2100000</v>
      </c>
      <c r="O929" s="15">
        <v>34300000</v>
      </c>
      <c r="P929" s="15">
        <v>600000</v>
      </c>
      <c r="Q929" s="18">
        <v>39213</v>
      </c>
      <c r="R929" s="15" t="str">
        <f>INDEX(T_Category[category],MATCH(T_Youtuber3[[#This Row],[CatID]],T_Category[CatID],1))</f>
        <v>Sports</v>
      </c>
      <c r="S929" s="15" t="str">
        <f>VLOOKUP(T_Youtuber3[[#This Row],[CtrID]],T_Country[#Data],2,1)</f>
        <v>United States</v>
      </c>
      <c r="T929" s="15" t="str">
        <f>VLOOKUP(T_Youtuber3[[#This Row],[CtrID]],T_Country[#Data],3,0)</f>
        <v>US</v>
      </c>
      <c r="U929" s="15">
        <f>INDEX(T_Country[Gross tertiary education enrollment (%)],MATCH(T_Youtuber3[[#This Row],[CtrID]],T_Country[CtID],0))</f>
        <v>88.2</v>
      </c>
      <c r="V929" s="19">
        <f>_xlfn.XLOOKUP(T_Youtuber3[[#This Row],[CtrID]],T_Country[CtID],T_Country[Population])</f>
        <v>328000000</v>
      </c>
      <c r="W929" s="15" cm="1">
        <f t="array" ref="W929">_xlfn._xlws.FILTER(T_Country[Unemployment rate],T_Country[CtID]=T_Youtuber3[[#This Row],[CtrID]])</f>
        <v>14.7</v>
      </c>
      <c r="X929" s="15">
        <f>_xlfn.XLOOKUP(T_Youtuber3[[#This Row],[CtrID]],T_Country[CtID],T_Country[Urban_population])</f>
        <v>271000000</v>
      </c>
      <c r="Y929" s="15">
        <f>_xlfn.XLOOKUP(T_Youtuber3[[#This Row],[CtrID]],T_Country[CtID],T_Country[Latitude])</f>
        <v>37.090240000000001</v>
      </c>
      <c r="Z929" s="15">
        <f>_xlfn.XLOOKUP(T_Youtuber3[[#This Row],[CtrID]],T_Country[CtID],T_Country[Longitude])</f>
        <v>-95.712900000000005</v>
      </c>
    </row>
    <row r="930" spans="1:26">
      <c r="A930" s="15">
        <v>929</v>
      </c>
      <c r="B930" s="15" t="s">
        <v>818</v>
      </c>
      <c r="C930" s="15">
        <v>16200000</v>
      </c>
      <c r="D930" s="16">
        <v>14800000000</v>
      </c>
      <c r="E930" s="17">
        <v>13</v>
      </c>
      <c r="F930" s="15">
        <v>189</v>
      </c>
      <c r="G930" s="15">
        <v>49</v>
      </c>
      <c r="H930" s="15">
        <v>153622</v>
      </c>
      <c r="I930" s="15">
        <v>1776</v>
      </c>
      <c r="J930" s="15">
        <v>1495</v>
      </c>
      <c r="K930" s="15">
        <v>37911</v>
      </c>
      <c r="L930" s="15">
        <v>9</v>
      </c>
      <c r="M930" s="15">
        <v>152</v>
      </c>
      <c r="N930" s="15">
        <v>114</v>
      </c>
      <c r="O930" s="15">
        <v>1800</v>
      </c>
      <c r="P930" s="15">
        <v>1000</v>
      </c>
      <c r="Q930" s="18">
        <v>44086</v>
      </c>
      <c r="R930" s="15" t="str">
        <f>INDEX(T_Category[category],MATCH(T_Youtuber3[[#This Row],[CatID]],T_Category[CatID],1))</f>
        <v>People &amp; Blogs</v>
      </c>
      <c r="S930" s="15" t="str">
        <f>VLOOKUP(T_Youtuber3[[#This Row],[CtrID]],T_Country[#Data],2,1)</f>
        <v>United States</v>
      </c>
      <c r="T930" s="15" t="str">
        <f>VLOOKUP(T_Youtuber3[[#This Row],[CtrID]],T_Country[#Data],3,0)</f>
        <v>US</v>
      </c>
      <c r="U930" s="15">
        <f>INDEX(T_Country[Gross tertiary education enrollment (%)],MATCH(T_Youtuber3[[#This Row],[CtrID]],T_Country[CtID],0))</f>
        <v>88.2</v>
      </c>
      <c r="V930" s="19">
        <f>_xlfn.XLOOKUP(T_Youtuber3[[#This Row],[CtrID]],T_Country[CtID],T_Country[Population])</f>
        <v>328000000</v>
      </c>
      <c r="W930" s="15" cm="1">
        <f t="array" ref="W930">_xlfn._xlws.FILTER(T_Country[Unemployment rate],T_Country[CtID]=T_Youtuber3[[#This Row],[CtrID]])</f>
        <v>14.7</v>
      </c>
      <c r="X930" s="15">
        <f>_xlfn.XLOOKUP(T_Youtuber3[[#This Row],[CtrID]],T_Country[CtID],T_Country[Urban_population])</f>
        <v>271000000</v>
      </c>
      <c r="Y930" s="15">
        <f>_xlfn.XLOOKUP(T_Youtuber3[[#This Row],[CtrID]],T_Country[CtID],T_Country[Latitude])</f>
        <v>37.090240000000001</v>
      </c>
      <c r="Z930" s="15">
        <f>_xlfn.XLOOKUP(T_Youtuber3[[#This Row],[CtrID]],T_Country[CtID],T_Country[Longitude])</f>
        <v>-95.712900000000005</v>
      </c>
    </row>
    <row r="931" spans="1:26">
      <c r="A931" s="15">
        <v>930</v>
      </c>
      <c r="B931" s="15" t="s">
        <v>929</v>
      </c>
      <c r="C931" s="15">
        <v>15000000</v>
      </c>
      <c r="D931" s="16">
        <v>4010000000</v>
      </c>
      <c r="E931" s="17">
        <v>4</v>
      </c>
      <c r="F931" s="15">
        <v>724</v>
      </c>
      <c r="G931" s="15">
        <v>29</v>
      </c>
      <c r="H931" s="15">
        <v>1907</v>
      </c>
      <c r="I931" s="15">
        <v>26</v>
      </c>
      <c r="J931" s="15">
        <v>146</v>
      </c>
      <c r="K931" s="15">
        <v>33880000</v>
      </c>
      <c r="L931" s="15">
        <v>8500</v>
      </c>
      <c r="M931" s="15">
        <v>135500</v>
      </c>
      <c r="N931" s="15">
        <v>101600</v>
      </c>
      <c r="O931" s="15">
        <v>1600000</v>
      </c>
      <c r="P931" s="15">
        <v>100000</v>
      </c>
      <c r="Q931" s="18">
        <v>41960</v>
      </c>
      <c r="R931" s="15" t="str">
        <f>INDEX(T_Category[category],MATCH(T_Youtuber3[[#This Row],[CatID]],T_Category[CatID],1))</f>
        <v>Entertainment</v>
      </c>
      <c r="S931" s="15" t="str">
        <f>VLOOKUP(T_Youtuber3[[#This Row],[CtrID]],T_Country[#Data],2,1)</f>
        <v>Mexico</v>
      </c>
      <c r="T931" s="15" t="str">
        <f>VLOOKUP(T_Youtuber3[[#This Row],[CtrID]],T_Country[#Data],3,0)</f>
        <v>MX</v>
      </c>
      <c r="U931" s="15">
        <f>INDEX(T_Country[Gross tertiary education enrollment (%)],MATCH(T_Youtuber3[[#This Row],[CtrID]],T_Country[CtID],0))</f>
        <v>40.200000000000003</v>
      </c>
      <c r="V931" s="19">
        <f>_xlfn.XLOOKUP(T_Youtuber3[[#This Row],[CtrID]],T_Country[CtID],T_Country[Population])</f>
        <v>126000000</v>
      </c>
      <c r="W931" s="15" cm="1">
        <f t="array" ref="W931">_xlfn._xlws.FILTER(T_Country[Unemployment rate],T_Country[CtID]=T_Youtuber3[[#This Row],[CtrID]])</f>
        <v>3.42</v>
      </c>
      <c r="X931" s="15">
        <f>_xlfn.XLOOKUP(T_Youtuber3[[#This Row],[CtrID]],T_Country[CtID],T_Country[Urban_population])</f>
        <v>103000000</v>
      </c>
      <c r="Y931" s="15">
        <f>_xlfn.XLOOKUP(T_Youtuber3[[#This Row],[CtrID]],T_Country[CtID],T_Country[Latitude])</f>
        <v>23.634499999999999</v>
      </c>
      <c r="Z931" s="15">
        <f>_xlfn.XLOOKUP(T_Youtuber3[[#This Row],[CtrID]],T_Country[CtID],T_Country[Longitude])</f>
        <v>-102.553</v>
      </c>
    </row>
    <row r="932" spans="1:26">
      <c r="A932" s="15">
        <v>931</v>
      </c>
      <c r="B932" s="15" t="s">
        <v>193</v>
      </c>
      <c r="C932" s="15">
        <v>39200000</v>
      </c>
      <c r="D932" s="16">
        <v>10500000000</v>
      </c>
      <c r="E932" s="17">
        <v>9</v>
      </c>
      <c r="F932" s="15">
        <v>133</v>
      </c>
      <c r="G932" s="15">
        <v>49</v>
      </c>
      <c r="H932" s="15">
        <v>403</v>
      </c>
      <c r="I932" s="15">
        <v>24</v>
      </c>
      <c r="J932" s="15">
        <v>29</v>
      </c>
      <c r="K932" s="15">
        <v>58362000</v>
      </c>
      <c r="L932" s="15">
        <v>14600</v>
      </c>
      <c r="M932" s="15">
        <v>233400</v>
      </c>
      <c r="N932" s="15">
        <v>175100</v>
      </c>
      <c r="O932" s="15">
        <v>2800000</v>
      </c>
      <c r="P932" s="15">
        <v>100000</v>
      </c>
      <c r="Q932" s="18">
        <v>42178</v>
      </c>
      <c r="R932" s="15" t="str">
        <f>INDEX(T_Category[category],MATCH(T_Youtuber3[[#This Row],[CatID]],T_Category[CatID],1))</f>
        <v>Music</v>
      </c>
      <c r="S932" s="15" t="str">
        <f>VLOOKUP(T_Youtuber3[[#This Row],[CtrID]],T_Country[#Data],2,1)</f>
        <v>United States</v>
      </c>
      <c r="T932" s="15" t="str">
        <f>VLOOKUP(T_Youtuber3[[#This Row],[CtrID]],T_Country[#Data],3,0)</f>
        <v>US</v>
      </c>
      <c r="U932" s="15">
        <f>INDEX(T_Country[Gross tertiary education enrollment (%)],MATCH(T_Youtuber3[[#This Row],[CtrID]],T_Country[CtID],0))</f>
        <v>88.2</v>
      </c>
      <c r="V932" s="19">
        <f>_xlfn.XLOOKUP(T_Youtuber3[[#This Row],[CtrID]],T_Country[CtID],T_Country[Population])</f>
        <v>328000000</v>
      </c>
      <c r="W932" s="15" cm="1">
        <f t="array" ref="W932">_xlfn._xlws.FILTER(T_Country[Unemployment rate],T_Country[CtID]=T_Youtuber3[[#This Row],[CtrID]])</f>
        <v>14.7</v>
      </c>
      <c r="X932" s="15">
        <f>_xlfn.XLOOKUP(T_Youtuber3[[#This Row],[CtrID]],T_Country[CtID],T_Country[Urban_population])</f>
        <v>271000000</v>
      </c>
      <c r="Y932" s="15">
        <f>_xlfn.XLOOKUP(T_Youtuber3[[#This Row],[CtrID]],T_Country[CtID],T_Country[Latitude])</f>
        <v>37.090240000000001</v>
      </c>
      <c r="Z932" s="15">
        <f>_xlfn.XLOOKUP(T_Youtuber3[[#This Row],[CtrID]],T_Country[CtID],T_Country[Longitude])</f>
        <v>-95.712900000000005</v>
      </c>
    </row>
    <row r="933" spans="1:26">
      <c r="A933" s="15">
        <v>932</v>
      </c>
      <c r="B933" s="15" t="s">
        <v>1244</v>
      </c>
      <c r="C933" s="15">
        <v>12500000</v>
      </c>
      <c r="D933" s="16">
        <v>1400000000</v>
      </c>
      <c r="E933" s="17">
        <v>6</v>
      </c>
      <c r="F933" s="15">
        <v>1109</v>
      </c>
      <c r="G933" s="15">
        <v>29</v>
      </c>
      <c r="H933" s="15">
        <v>7741</v>
      </c>
      <c r="I933" s="15">
        <v>33</v>
      </c>
      <c r="J933" s="15">
        <v>68</v>
      </c>
      <c r="K933" s="15">
        <v>8869000</v>
      </c>
      <c r="L933" s="15">
        <v>2200</v>
      </c>
      <c r="M933" s="15">
        <v>35500</v>
      </c>
      <c r="N933" s="15">
        <v>26600</v>
      </c>
      <c r="O933" s="15">
        <v>425700</v>
      </c>
      <c r="P933" s="15" t="s">
        <v>39</v>
      </c>
      <c r="Q933" s="18">
        <v>41661</v>
      </c>
      <c r="R933" s="15" t="str">
        <f>INDEX(T_Category[category],MATCH(T_Youtuber3[[#This Row],[CatID]],T_Category[CatID],1))</f>
        <v>Gaming</v>
      </c>
      <c r="S933" s="15" t="str">
        <f>VLOOKUP(T_Youtuber3[[#This Row],[CtrID]],T_Country[#Data],2,1)</f>
        <v>Mexico</v>
      </c>
      <c r="T933" s="15" t="str">
        <f>VLOOKUP(T_Youtuber3[[#This Row],[CtrID]],T_Country[#Data],3,0)</f>
        <v>MX</v>
      </c>
      <c r="U933" s="15">
        <f>INDEX(T_Country[Gross tertiary education enrollment (%)],MATCH(T_Youtuber3[[#This Row],[CtrID]],T_Country[CtID],0))</f>
        <v>40.200000000000003</v>
      </c>
      <c r="V933" s="19">
        <f>_xlfn.XLOOKUP(T_Youtuber3[[#This Row],[CtrID]],T_Country[CtID],T_Country[Population])</f>
        <v>126000000</v>
      </c>
      <c r="W933" s="15" cm="1">
        <f t="array" ref="W933">_xlfn._xlws.FILTER(T_Country[Unemployment rate],T_Country[CtID]=T_Youtuber3[[#This Row],[CtrID]])</f>
        <v>3.42</v>
      </c>
      <c r="X933" s="15">
        <f>_xlfn.XLOOKUP(T_Youtuber3[[#This Row],[CtrID]],T_Country[CtID],T_Country[Urban_population])</f>
        <v>103000000</v>
      </c>
      <c r="Y933" s="15">
        <f>_xlfn.XLOOKUP(T_Youtuber3[[#This Row],[CtrID]],T_Country[CtID],T_Country[Latitude])</f>
        <v>23.634499999999999</v>
      </c>
      <c r="Z933" s="15">
        <f>_xlfn.XLOOKUP(T_Youtuber3[[#This Row],[CtrID]],T_Country[CtID],T_Country[Longitude])</f>
        <v>-102.553</v>
      </c>
    </row>
    <row r="934" spans="1:26">
      <c r="A934" s="15">
        <v>933</v>
      </c>
      <c r="B934" s="15" t="s">
        <v>552</v>
      </c>
      <c r="C934" s="15">
        <v>20700000</v>
      </c>
      <c r="D934" s="16">
        <v>18000000000</v>
      </c>
      <c r="E934" s="17">
        <v>4</v>
      </c>
      <c r="F934" s="15">
        <v>619</v>
      </c>
      <c r="G934" s="15">
        <v>49</v>
      </c>
      <c r="H934" s="15">
        <v>146</v>
      </c>
      <c r="I934" s="15">
        <v>101</v>
      </c>
      <c r="J934" s="15">
        <v>96</v>
      </c>
      <c r="K934" s="16">
        <v>875000000</v>
      </c>
      <c r="L934" s="15">
        <v>218700</v>
      </c>
      <c r="M934" s="15">
        <v>3500000</v>
      </c>
      <c r="N934" s="15">
        <v>2600000</v>
      </c>
      <c r="O934" s="15">
        <v>42000000</v>
      </c>
      <c r="P934" s="15">
        <v>1000000</v>
      </c>
      <c r="Q934" s="18">
        <v>44100</v>
      </c>
      <c r="R934" s="15" t="str">
        <f>INDEX(T_Category[category],MATCH(T_Youtuber3[[#This Row],[CatID]],T_Category[CatID],1))</f>
        <v>Entertainment</v>
      </c>
      <c r="S934" s="15" t="str">
        <f>VLOOKUP(T_Youtuber3[[#This Row],[CtrID]],T_Country[#Data],2,1)</f>
        <v>United States</v>
      </c>
      <c r="T934" s="15" t="str">
        <f>VLOOKUP(T_Youtuber3[[#This Row],[CtrID]],T_Country[#Data],3,0)</f>
        <v>US</v>
      </c>
      <c r="U934" s="15">
        <f>INDEX(T_Country[Gross tertiary education enrollment (%)],MATCH(T_Youtuber3[[#This Row],[CtrID]],T_Country[CtID],0))</f>
        <v>88.2</v>
      </c>
      <c r="V934" s="19">
        <f>_xlfn.XLOOKUP(T_Youtuber3[[#This Row],[CtrID]],T_Country[CtID],T_Country[Population])</f>
        <v>328000000</v>
      </c>
      <c r="W934" s="15" cm="1">
        <f t="array" ref="W934">_xlfn._xlws.FILTER(T_Country[Unemployment rate],T_Country[CtID]=T_Youtuber3[[#This Row],[CtrID]])</f>
        <v>14.7</v>
      </c>
      <c r="X934" s="15">
        <f>_xlfn.XLOOKUP(T_Youtuber3[[#This Row],[CtrID]],T_Country[CtID],T_Country[Urban_population])</f>
        <v>271000000</v>
      </c>
      <c r="Y934" s="15">
        <f>_xlfn.XLOOKUP(T_Youtuber3[[#This Row],[CtrID]],T_Country[CtID],T_Country[Latitude])</f>
        <v>37.090240000000001</v>
      </c>
      <c r="Z934" s="15">
        <f>_xlfn.XLOOKUP(T_Youtuber3[[#This Row],[CtrID]],T_Country[CtID],T_Country[Longitude])</f>
        <v>-95.712900000000005</v>
      </c>
    </row>
    <row r="935" spans="1:26">
      <c r="A935" s="15">
        <v>934</v>
      </c>
      <c r="B935" s="15" t="s">
        <v>524</v>
      </c>
      <c r="C935" s="15">
        <v>21400000</v>
      </c>
      <c r="D935" s="16">
        <v>1570000000</v>
      </c>
      <c r="E935" s="17">
        <v>2</v>
      </c>
      <c r="F935" s="15">
        <v>0</v>
      </c>
      <c r="G935" s="15">
        <v>18</v>
      </c>
      <c r="H935" s="15">
        <v>4057944</v>
      </c>
      <c r="I935" s="15">
        <v>3810</v>
      </c>
      <c r="J935" s="15" t="s">
        <v>39</v>
      </c>
      <c r="K935" s="15" t="s">
        <v>39</v>
      </c>
      <c r="L935" s="15">
        <v>0</v>
      </c>
      <c r="M935" s="15">
        <v>0</v>
      </c>
      <c r="N935" s="15">
        <v>0</v>
      </c>
      <c r="O935" s="15">
        <v>0</v>
      </c>
      <c r="P935" s="15">
        <v>5</v>
      </c>
      <c r="Q935" s="18">
        <v>41436</v>
      </c>
      <c r="R935" s="15" t="str">
        <f>INDEX(T_Category[category],MATCH(T_Youtuber3[[#This Row],[CatID]],T_Category[CatID],1))</f>
        <v>Comedy</v>
      </c>
      <c r="S935" s="15" t="str">
        <f>VLOOKUP(T_Youtuber3[[#This Row],[CtrID]],T_Country[#Data],2,1)</f>
        <v>Germany</v>
      </c>
      <c r="T935" s="15" t="str">
        <f>VLOOKUP(T_Youtuber3[[#This Row],[CtrID]],T_Country[#Data],3,0)</f>
        <v>DE</v>
      </c>
      <c r="U935" s="15">
        <f>INDEX(T_Country[Gross tertiary education enrollment (%)],MATCH(T_Youtuber3[[#This Row],[CtrID]],T_Country[CtID],0))</f>
        <v>70.2</v>
      </c>
      <c r="V935" s="19">
        <f>_xlfn.XLOOKUP(T_Youtuber3[[#This Row],[CtrID]],T_Country[CtID],T_Country[Population])</f>
        <v>83132799</v>
      </c>
      <c r="W935" s="15" cm="1">
        <f t="array" ref="W935">_xlfn._xlws.FILTER(T_Country[Unemployment rate],T_Country[CtID]=T_Youtuber3[[#This Row],[CtrID]])</f>
        <v>3.04</v>
      </c>
      <c r="X935" s="15">
        <f>_xlfn.XLOOKUP(T_Youtuber3[[#This Row],[CtrID]],T_Country[CtID],T_Country[Urban_population])</f>
        <v>64324835</v>
      </c>
      <c r="Y935" s="15">
        <f>_xlfn.XLOOKUP(T_Youtuber3[[#This Row],[CtrID]],T_Country[CtID],T_Country[Latitude])</f>
        <v>51.165689999999998</v>
      </c>
      <c r="Z935" s="15">
        <f>_xlfn.XLOOKUP(T_Youtuber3[[#This Row],[CtrID]],T_Country[CtID],T_Country[Longitude])</f>
        <v>10.45153</v>
      </c>
    </row>
    <row r="936" spans="1:26">
      <c r="A936" s="15">
        <v>935</v>
      </c>
      <c r="B936" s="15" t="s">
        <v>286</v>
      </c>
      <c r="C936" s="15">
        <v>31200000</v>
      </c>
      <c r="D936" s="16">
        <v>9670000000</v>
      </c>
      <c r="E936" s="17">
        <v>13</v>
      </c>
      <c r="F936" s="15">
        <v>65</v>
      </c>
      <c r="G936" s="15">
        <v>50</v>
      </c>
      <c r="H936" s="15">
        <v>3361188</v>
      </c>
      <c r="I936" s="15">
        <v>522</v>
      </c>
      <c r="J936" s="15">
        <v>2270</v>
      </c>
      <c r="K936" s="15">
        <v>3589</v>
      </c>
      <c r="L936" s="15">
        <v>0.9</v>
      </c>
      <c r="M936" s="15">
        <v>14</v>
      </c>
      <c r="N936" s="15">
        <v>11</v>
      </c>
      <c r="O936" s="15">
        <v>172</v>
      </c>
      <c r="P936" s="15">
        <v>100</v>
      </c>
      <c r="Q936" s="18">
        <v>43450</v>
      </c>
      <c r="R936" s="15" t="str">
        <f>INDEX(T_Category[category],MATCH(T_Youtuber3[[#This Row],[CatID]],T_Category[CatID],1))</f>
        <v>People &amp; Blogs</v>
      </c>
      <c r="S936" s="15" t="str">
        <f>VLOOKUP(T_Youtuber3[[#This Row],[CtrID]],T_Country[#Data],2,1)</f>
        <v>Venezuela</v>
      </c>
      <c r="T936" s="15" t="str">
        <f>VLOOKUP(T_Youtuber3[[#This Row],[CtrID]],T_Country[#Data],3,0)</f>
        <v>VE</v>
      </c>
      <c r="U936" s="15">
        <f>INDEX(T_Country[Gross tertiary education enrollment (%)],MATCH(T_Youtuber3[[#This Row],[CtrID]],T_Country[CtID],0))</f>
        <v>79.3</v>
      </c>
      <c r="V936" s="19">
        <f>_xlfn.XLOOKUP(T_Youtuber3[[#This Row],[CtrID]],T_Country[CtID],T_Country[Population])</f>
        <v>28515829</v>
      </c>
      <c r="W936" s="15" cm="1">
        <f t="array" ref="W936">_xlfn._xlws.FILTER(T_Country[Unemployment rate],T_Country[CtID]=T_Youtuber3[[#This Row],[CtrID]])</f>
        <v>8.8000000000000007</v>
      </c>
      <c r="X936" s="15">
        <f>_xlfn.XLOOKUP(T_Youtuber3[[#This Row],[CtrID]],T_Country[CtID],T_Country[Urban_population])</f>
        <v>25162368</v>
      </c>
      <c r="Y936" s="15">
        <f>_xlfn.XLOOKUP(T_Youtuber3[[#This Row],[CtrID]],T_Country[CtID],T_Country[Latitude])</f>
        <v>6.4237500000000001</v>
      </c>
      <c r="Z936" s="15">
        <f>_xlfn.XLOOKUP(T_Youtuber3[[#This Row],[CtrID]],T_Country[CtID],T_Country[Longitude])</f>
        <v>-66.589699999999993</v>
      </c>
    </row>
    <row r="937" spans="1:26">
      <c r="A937" s="15">
        <v>936</v>
      </c>
      <c r="B937" s="15" t="s">
        <v>788</v>
      </c>
      <c r="C937" s="15">
        <v>16600000</v>
      </c>
      <c r="D937" s="16">
        <v>15300000000</v>
      </c>
      <c r="E937" s="17">
        <v>4</v>
      </c>
      <c r="F937" s="15">
        <v>2200</v>
      </c>
      <c r="G937" s="15">
        <v>18</v>
      </c>
      <c r="H937" s="15">
        <v>213</v>
      </c>
      <c r="I937" s="15">
        <v>4</v>
      </c>
      <c r="J937" s="15">
        <v>131</v>
      </c>
      <c r="K937" s="16">
        <v>617000000</v>
      </c>
      <c r="L937" s="15">
        <v>154300</v>
      </c>
      <c r="M937" s="15">
        <v>2500000</v>
      </c>
      <c r="N937" s="15">
        <v>1900000</v>
      </c>
      <c r="O937" s="15">
        <v>29600000</v>
      </c>
      <c r="P937" s="15">
        <v>900000</v>
      </c>
      <c r="Q937" s="18">
        <v>44322</v>
      </c>
      <c r="R937" s="15" t="str">
        <f>INDEX(T_Category[category],MATCH(T_Youtuber3[[#This Row],[CatID]],T_Category[CatID],1))</f>
        <v>Entertainment</v>
      </c>
      <c r="S937" s="15" t="str">
        <f>VLOOKUP(T_Youtuber3[[#This Row],[CtrID]],T_Country[#Data],2,1)</f>
        <v>Germany</v>
      </c>
      <c r="T937" s="15" t="str">
        <f>VLOOKUP(T_Youtuber3[[#This Row],[CtrID]],T_Country[#Data],3,0)</f>
        <v>DE</v>
      </c>
      <c r="U937" s="15">
        <f>INDEX(T_Country[Gross tertiary education enrollment (%)],MATCH(T_Youtuber3[[#This Row],[CtrID]],T_Country[CtID],0))</f>
        <v>70.2</v>
      </c>
      <c r="V937" s="19">
        <f>_xlfn.XLOOKUP(T_Youtuber3[[#This Row],[CtrID]],T_Country[CtID],T_Country[Population])</f>
        <v>83132799</v>
      </c>
      <c r="W937" s="15" cm="1">
        <f t="array" ref="W937">_xlfn._xlws.FILTER(T_Country[Unemployment rate],T_Country[CtID]=T_Youtuber3[[#This Row],[CtrID]])</f>
        <v>3.04</v>
      </c>
      <c r="X937" s="15">
        <f>_xlfn.XLOOKUP(T_Youtuber3[[#This Row],[CtrID]],T_Country[CtID],T_Country[Urban_population])</f>
        <v>64324835</v>
      </c>
      <c r="Y937" s="15">
        <f>_xlfn.XLOOKUP(T_Youtuber3[[#This Row],[CtrID]],T_Country[CtID],T_Country[Latitude])</f>
        <v>51.165689999999998</v>
      </c>
      <c r="Z937" s="15">
        <f>_xlfn.XLOOKUP(T_Youtuber3[[#This Row],[CtrID]],T_Country[CtID],T_Country[Longitude])</f>
        <v>10.45153</v>
      </c>
    </row>
    <row r="938" spans="1:26">
      <c r="A938" s="15">
        <v>937</v>
      </c>
      <c r="B938" s="15" t="s">
        <v>1227</v>
      </c>
      <c r="C938" s="15">
        <v>12700000</v>
      </c>
      <c r="D938" s="16">
        <v>13200000000</v>
      </c>
      <c r="E938" s="17">
        <v>4</v>
      </c>
      <c r="F938" s="15">
        <v>142</v>
      </c>
      <c r="G938" s="15">
        <v>49</v>
      </c>
      <c r="H938" s="15">
        <v>279</v>
      </c>
      <c r="I938" s="15">
        <v>173</v>
      </c>
      <c r="J938" s="15">
        <v>147</v>
      </c>
      <c r="K938" s="16">
        <v>170000000</v>
      </c>
      <c r="L938" s="15">
        <v>42500</v>
      </c>
      <c r="M938" s="15">
        <v>679900</v>
      </c>
      <c r="N938" s="15">
        <v>509900</v>
      </c>
      <c r="O938" s="15">
        <v>8200000</v>
      </c>
      <c r="P938" s="15">
        <v>100000</v>
      </c>
      <c r="Q938" s="18">
        <v>42008</v>
      </c>
      <c r="R938" s="15" t="str">
        <f>INDEX(T_Category[category],MATCH(T_Youtuber3[[#This Row],[CatID]],T_Category[CatID],1))</f>
        <v>Entertainment</v>
      </c>
      <c r="S938" s="15" t="str">
        <f>VLOOKUP(T_Youtuber3[[#This Row],[CtrID]],T_Country[#Data],2,1)</f>
        <v>United States</v>
      </c>
      <c r="T938" s="15" t="str">
        <f>VLOOKUP(T_Youtuber3[[#This Row],[CtrID]],T_Country[#Data],3,0)</f>
        <v>US</v>
      </c>
      <c r="U938" s="15">
        <f>INDEX(T_Country[Gross tertiary education enrollment (%)],MATCH(T_Youtuber3[[#This Row],[CtrID]],T_Country[CtID],0))</f>
        <v>88.2</v>
      </c>
      <c r="V938" s="19">
        <f>_xlfn.XLOOKUP(T_Youtuber3[[#This Row],[CtrID]],T_Country[CtID],T_Country[Population])</f>
        <v>328000000</v>
      </c>
      <c r="W938" s="15" cm="1">
        <f t="array" ref="W938">_xlfn._xlws.FILTER(T_Country[Unemployment rate],T_Country[CtID]=T_Youtuber3[[#This Row],[CtrID]])</f>
        <v>14.7</v>
      </c>
      <c r="X938" s="15">
        <f>_xlfn.XLOOKUP(T_Youtuber3[[#This Row],[CtrID]],T_Country[CtID],T_Country[Urban_population])</f>
        <v>271000000</v>
      </c>
      <c r="Y938" s="15">
        <f>_xlfn.XLOOKUP(T_Youtuber3[[#This Row],[CtrID]],T_Country[CtID],T_Country[Latitude])</f>
        <v>37.090240000000001</v>
      </c>
      <c r="Z938" s="15">
        <f>_xlfn.XLOOKUP(T_Youtuber3[[#This Row],[CtrID]],T_Country[CtID],T_Country[Longitude])</f>
        <v>-95.712900000000005</v>
      </c>
    </row>
    <row r="939" spans="1:26">
      <c r="A939" s="15">
        <v>938</v>
      </c>
      <c r="B939" s="15" t="s">
        <v>221</v>
      </c>
      <c r="C939" s="15">
        <v>36300000</v>
      </c>
      <c r="D939" s="16">
        <v>3010000000</v>
      </c>
      <c r="E939" s="17">
        <v>11</v>
      </c>
      <c r="F939" s="15">
        <v>744</v>
      </c>
      <c r="G939" s="15">
        <v>49</v>
      </c>
      <c r="H939" s="15">
        <v>2860</v>
      </c>
      <c r="I939" s="15">
        <v>32</v>
      </c>
      <c r="J939" s="15">
        <v>5</v>
      </c>
      <c r="K939" s="15">
        <v>21103000</v>
      </c>
      <c r="L939" s="15">
        <v>5300</v>
      </c>
      <c r="M939" s="15">
        <v>84400</v>
      </c>
      <c r="N939" s="15">
        <v>63300</v>
      </c>
      <c r="O939" s="15">
        <v>1000000</v>
      </c>
      <c r="P939" s="15">
        <v>300000</v>
      </c>
      <c r="Q939" s="18">
        <v>38701</v>
      </c>
      <c r="R939" s="15" t="str">
        <f>INDEX(T_Category[category],MATCH(T_Youtuber3[[#This Row],[CatID]],T_Category[CatID],1))</f>
        <v>News &amp; Politics</v>
      </c>
      <c r="S939" s="15" t="str">
        <f>VLOOKUP(T_Youtuber3[[#This Row],[CtrID]],T_Country[#Data],2,1)</f>
        <v>United States</v>
      </c>
      <c r="T939" s="15" t="str">
        <f>VLOOKUP(T_Youtuber3[[#This Row],[CtrID]],T_Country[#Data],3,0)</f>
        <v>US</v>
      </c>
      <c r="U939" s="15">
        <f>INDEX(T_Country[Gross tertiary education enrollment (%)],MATCH(T_Youtuber3[[#This Row],[CtrID]],T_Country[CtID],0))</f>
        <v>88.2</v>
      </c>
      <c r="V939" s="19">
        <f>_xlfn.XLOOKUP(T_Youtuber3[[#This Row],[CtrID]],T_Country[CtID],T_Country[Population])</f>
        <v>328000000</v>
      </c>
      <c r="W939" s="15" cm="1">
        <f t="array" ref="W939">_xlfn._xlws.FILTER(T_Country[Unemployment rate],T_Country[CtID]=T_Youtuber3[[#This Row],[CtrID]])</f>
        <v>14.7</v>
      </c>
      <c r="X939" s="15">
        <f>_xlfn.XLOOKUP(T_Youtuber3[[#This Row],[CtrID]],T_Country[CtID],T_Country[Urban_population])</f>
        <v>271000000</v>
      </c>
      <c r="Y939" s="15">
        <f>_xlfn.XLOOKUP(T_Youtuber3[[#This Row],[CtrID]],T_Country[CtID],T_Country[Latitude])</f>
        <v>37.090240000000001</v>
      </c>
      <c r="Z939" s="15">
        <f>_xlfn.XLOOKUP(T_Youtuber3[[#This Row],[CtrID]],T_Country[CtID],T_Country[Longitude])</f>
        <v>-95.712900000000005</v>
      </c>
    </row>
    <row r="940" spans="1:26">
      <c r="A940" s="15">
        <v>939</v>
      </c>
      <c r="B940" s="15" t="s">
        <v>33</v>
      </c>
      <c r="C940" s="16">
        <v>170000000</v>
      </c>
      <c r="D940" s="15">
        <v>0</v>
      </c>
      <c r="E940" s="17">
        <v>5</v>
      </c>
      <c r="F940" s="15">
        <v>1</v>
      </c>
      <c r="G940" s="15">
        <v>49</v>
      </c>
      <c r="H940" s="15">
        <v>4055159</v>
      </c>
      <c r="I940" s="15">
        <v>7670</v>
      </c>
      <c r="J940" s="15">
        <v>7423</v>
      </c>
      <c r="K940" s="15">
        <v>12</v>
      </c>
      <c r="L940" s="15">
        <v>0</v>
      </c>
      <c r="M940" s="15">
        <v>0.05</v>
      </c>
      <c r="N940" s="15">
        <v>0.04</v>
      </c>
      <c r="O940" s="15">
        <v>0.57999999999999996</v>
      </c>
      <c r="P940" s="15" t="s">
        <v>39</v>
      </c>
      <c r="Q940" s="18">
        <v>38781</v>
      </c>
      <c r="R940" s="15" t="str">
        <f>INDEX(T_Category[category],MATCH(T_Youtuber3[[#This Row],[CatID]],T_Category[CatID],1))</f>
        <v>Film &amp; Animation</v>
      </c>
      <c r="S940" s="15" t="str">
        <f>VLOOKUP(T_Youtuber3[[#This Row],[CtrID]],T_Country[#Data],2,1)</f>
        <v>United States</v>
      </c>
      <c r="T940" s="15" t="str">
        <f>VLOOKUP(T_Youtuber3[[#This Row],[CtrID]],T_Country[#Data],3,0)</f>
        <v>US</v>
      </c>
      <c r="U940" s="15">
        <f>INDEX(T_Country[Gross tertiary education enrollment (%)],MATCH(T_Youtuber3[[#This Row],[CtrID]],T_Country[CtID],0))</f>
        <v>88.2</v>
      </c>
      <c r="V940" s="19">
        <f>_xlfn.XLOOKUP(T_Youtuber3[[#This Row],[CtrID]],T_Country[CtID],T_Country[Population])</f>
        <v>328000000</v>
      </c>
      <c r="W940" s="15" cm="1">
        <f t="array" ref="W940">_xlfn._xlws.FILTER(T_Country[Unemployment rate],T_Country[CtID]=T_Youtuber3[[#This Row],[CtrID]])</f>
        <v>14.7</v>
      </c>
      <c r="X940" s="15">
        <f>_xlfn.XLOOKUP(T_Youtuber3[[#This Row],[CtrID]],T_Country[CtID],T_Country[Urban_population])</f>
        <v>271000000</v>
      </c>
      <c r="Y940" s="15">
        <f>_xlfn.XLOOKUP(T_Youtuber3[[#This Row],[CtrID]],T_Country[CtID],T_Country[Latitude])</f>
        <v>37.090240000000001</v>
      </c>
      <c r="Z940" s="15">
        <f>_xlfn.XLOOKUP(T_Youtuber3[[#This Row],[CtrID]],T_Country[CtID],T_Country[Longitude])</f>
        <v>-95.712900000000005</v>
      </c>
    </row>
    <row r="941" spans="1:26">
      <c r="A941" s="15">
        <v>940</v>
      </c>
      <c r="B941" s="15" t="s">
        <v>112</v>
      </c>
      <c r="C941" s="15">
        <v>54600000</v>
      </c>
      <c r="D941" s="16">
        <v>35300000000</v>
      </c>
      <c r="E941" s="17">
        <v>5</v>
      </c>
      <c r="F941" s="15">
        <v>3707</v>
      </c>
      <c r="G941" s="15">
        <v>19</v>
      </c>
      <c r="H941" s="15">
        <v>28</v>
      </c>
      <c r="I941" s="15">
        <v>15</v>
      </c>
      <c r="J941" s="15">
        <v>16</v>
      </c>
      <c r="K941" s="16">
        <v>512000000</v>
      </c>
      <c r="L941" s="15">
        <v>128000</v>
      </c>
      <c r="M941" s="15">
        <v>2000000</v>
      </c>
      <c r="N941" s="15">
        <v>1500000</v>
      </c>
      <c r="O941" s="15">
        <v>24600000</v>
      </c>
      <c r="P941" s="15">
        <v>500000</v>
      </c>
      <c r="Q941" s="18">
        <v>38875</v>
      </c>
      <c r="R941" s="15" t="str">
        <f>INDEX(T_Category[category],MATCH(T_Youtuber3[[#This Row],[CatID]],T_Category[CatID],1))</f>
        <v>Film &amp; Animation</v>
      </c>
      <c r="S941" s="15" t="str">
        <f>VLOOKUP(T_Youtuber3[[#This Row],[CtrID]],T_Country[#Data],2,1)</f>
        <v>India</v>
      </c>
      <c r="T941" s="15" t="str">
        <f>VLOOKUP(T_Youtuber3[[#This Row],[CtrID]],T_Country[#Data],3,0)</f>
        <v>IN</v>
      </c>
      <c r="U941" s="15">
        <f>INDEX(T_Country[Gross tertiary education enrollment (%)],MATCH(T_Youtuber3[[#This Row],[CtrID]],T_Country[CtID],0))</f>
        <v>28.1</v>
      </c>
      <c r="V941" s="19">
        <f>_xlfn.XLOOKUP(T_Youtuber3[[#This Row],[CtrID]],T_Country[CtID],T_Country[Population])</f>
        <v>1370000000</v>
      </c>
      <c r="W941" s="15" cm="1">
        <f t="array" ref="W941">_xlfn._xlws.FILTER(T_Country[Unemployment rate],T_Country[CtID]=T_Youtuber3[[#This Row],[CtrID]])</f>
        <v>5.36</v>
      </c>
      <c r="X941" s="15">
        <f>_xlfn.XLOOKUP(T_Youtuber3[[#This Row],[CtrID]],T_Country[CtID],T_Country[Urban_population])</f>
        <v>471000000</v>
      </c>
      <c r="Y941" s="15">
        <f>_xlfn.XLOOKUP(T_Youtuber3[[#This Row],[CtrID]],T_Country[CtID],T_Country[Latitude])</f>
        <v>20.593679999999999</v>
      </c>
      <c r="Z941" s="15">
        <f>_xlfn.XLOOKUP(T_Youtuber3[[#This Row],[CtrID]],T_Country[CtID],T_Country[Longitude])</f>
        <v>78.962879999999998</v>
      </c>
    </row>
    <row r="942" spans="1:26">
      <c r="A942" s="15">
        <v>941</v>
      </c>
      <c r="B942" s="15" t="s">
        <v>1057</v>
      </c>
      <c r="C942" s="15">
        <v>14100000</v>
      </c>
      <c r="D942" s="16">
        <v>6040000000</v>
      </c>
      <c r="E942" s="17">
        <v>4</v>
      </c>
      <c r="F942" s="15">
        <v>2854</v>
      </c>
      <c r="G942" s="15">
        <v>20</v>
      </c>
      <c r="H942" s="15">
        <v>1029</v>
      </c>
      <c r="I942" s="15">
        <v>27</v>
      </c>
      <c r="J942" s="15">
        <v>154</v>
      </c>
      <c r="K942" s="16">
        <v>176000000</v>
      </c>
      <c r="L942" s="15">
        <v>44000</v>
      </c>
      <c r="M942" s="15">
        <v>704200</v>
      </c>
      <c r="N942" s="15">
        <v>528200</v>
      </c>
      <c r="O942" s="15">
        <v>8500000</v>
      </c>
      <c r="P942" s="15">
        <v>400000</v>
      </c>
      <c r="Q942" s="18">
        <v>42375</v>
      </c>
      <c r="R942" s="15" t="str">
        <f>INDEX(T_Category[category],MATCH(T_Youtuber3[[#This Row],[CatID]],T_Category[CatID],1))</f>
        <v>Entertainment</v>
      </c>
      <c r="S942" s="15" t="str">
        <f>VLOOKUP(T_Youtuber3[[#This Row],[CtrID]],T_Country[#Data],2,1)</f>
        <v>Indonesia</v>
      </c>
      <c r="T942" s="15" t="str">
        <f>VLOOKUP(T_Youtuber3[[#This Row],[CtrID]],T_Country[#Data],3,0)</f>
        <v>ID</v>
      </c>
      <c r="U942" s="15">
        <f>INDEX(T_Country[Gross tertiary education enrollment (%)],MATCH(T_Youtuber3[[#This Row],[CtrID]],T_Country[CtID],0))</f>
        <v>36.299999999999997</v>
      </c>
      <c r="V942" s="19">
        <f>_xlfn.XLOOKUP(T_Youtuber3[[#This Row],[CtrID]],T_Country[CtID],T_Country[Population])</f>
        <v>270000000</v>
      </c>
      <c r="W942" s="15" cm="1">
        <f t="array" ref="W942">_xlfn._xlws.FILTER(T_Country[Unemployment rate],T_Country[CtID]=T_Youtuber3[[#This Row],[CtrID]])</f>
        <v>4.6900000000000004</v>
      </c>
      <c r="X942" s="15">
        <f>_xlfn.XLOOKUP(T_Youtuber3[[#This Row],[CtrID]],T_Country[CtID],T_Country[Urban_population])</f>
        <v>152000000</v>
      </c>
      <c r="Y942" s="15">
        <f>_xlfn.XLOOKUP(T_Youtuber3[[#This Row],[CtrID]],T_Country[CtID],T_Country[Latitude])</f>
        <v>-0.78927999999999998</v>
      </c>
      <c r="Z942" s="15">
        <f>_xlfn.XLOOKUP(T_Youtuber3[[#This Row],[CtrID]],T_Country[CtID],T_Country[Longitude])</f>
        <v>113.9213</v>
      </c>
    </row>
    <row r="943" spans="1:26">
      <c r="A943" s="15">
        <v>942</v>
      </c>
      <c r="B943" s="15" t="s">
        <v>410</v>
      </c>
      <c r="C943" s="15">
        <v>24800000</v>
      </c>
      <c r="D943" s="16">
        <v>2590000000</v>
      </c>
      <c r="E943" s="17">
        <v>7</v>
      </c>
      <c r="F943" s="15">
        <v>672</v>
      </c>
      <c r="G943" s="15">
        <v>29</v>
      </c>
      <c r="H943" s="15">
        <v>3505</v>
      </c>
      <c r="I943" s="15">
        <v>9</v>
      </c>
      <c r="J943" s="15">
        <v>6</v>
      </c>
      <c r="K943" s="15">
        <v>336291</v>
      </c>
      <c r="L943" s="15">
        <v>84</v>
      </c>
      <c r="M943" s="15">
        <v>1300</v>
      </c>
      <c r="N943" s="15">
        <v>1000</v>
      </c>
      <c r="O943" s="15">
        <v>16100</v>
      </c>
      <c r="P943" s="15" t="s">
        <v>39</v>
      </c>
      <c r="Q943" s="18">
        <v>40076</v>
      </c>
      <c r="R943" s="15" t="str">
        <f>INDEX(T_Category[category],MATCH(T_Youtuber3[[#This Row],[CatID]],T_Category[CatID],1))</f>
        <v>Howto &amp; Style</v>
      </c>
      <c r="S943" s="15" t="str">
        <f>VLOOKUP(T_Youtuber3[[#This Row],[CtrID]],T_Country[#Data],2,1)</f>
        <v>Mexico</v>
      </c>
      <c r="T943" s="15" t="str">
        <f>VLOOKUP(T_Youtuber3[[#This Row],[CtrID]],T_Country[#Data],3,0)</f>
        <v>MX</v>
      </c>
      <c r="U943" s="15">
        <f>INDEX(T_Country[Gross tertiary education enrollment (%)],MATCH(T_Youtuber3[[#This Row],[CtrID]],T_Country[CtID],0))</f>
        <v>40.200000000000003</v>
      </c>
      <c r="V943" s="19">
        <f>_xlfn.XLOOKUP(T_Youtuber3[[#This Row],[CtrID]],T_Country[CtID],T_Country[Population])</f>
        <v>126000000</v>
      </c>
      <c r="W943" s="15" cm="1">
        <f t="array" ref="W943">_xlfn._xlws.FILTER(T_Country[Unemployment rate],T_Country[CtID]=T_Youtuber3[[#This Row],[CtrID]])</f>
        <v>3.42</v>
      </c>
      <c r="X943" s="15">
        <f>_xlfn.XLOOKUP(T_Youtuber3[[#This Row],[CtrID]],T_Country[CtID],T_Country[Urban_population])</f>
        <v>103000000</v>
      </c>
      <c r="Y943" s="15">
        <f>_xlfn.XLOOKUP(T_Youtuber3[[#This Row],[CtrID]],T_Country[CtID],T_Country[Latitude])</f>
        <v>23.634499999999999</v>
      </c>
      <c r="Z943" s="15">
        <f>_xlfn.XLOOKUP(T_Youtuber3[[#This Row],[CtrID]],T_Country[CtID],T_Country[Longitude])</f>
        <v>-102.553</v>
      </c>
    </row>
    <row r="944" spans="1:26">
      <c r="A944" s="15">
        <v>943</v>
      </c>
      <c r="B944" s="15" t="s">
        <v>48</v>
      </c>
      <c r="C944" s="16">
        <v>112000000</v>
      </c>
      <c r="D944" s="16">
        <v>93200000000</v>
      </c>
      <c r="E944" s="17">
        <v>13</v>
      </c>
      <c r="F944" s="15">
        <v>1111</v>
      </c>
      <c r="G944" s="15">
        <v>49</v>
      </c>
      <c r="H944" s="15">
        <v>5</v>
      </c>
      <c r="I944" s="15">
        <v>3</v>
      </c>
      <c r="J944" s="15">
        <v>3</v>
      </c>
      <c r="K944" s="16">
        <v>732000000</v>
      </c>
      <c r="L944" s="15">
        <v>182900</v>
      </c>
      <c r="M944" s="15">
        <v>2900000</v>
      </c>
      <c r="N944" s="15">
        <v>2200000</v>
      </c>
      <c r="O944" s="15">
        <v>35100000</v>
      </c>
      <c r="P944" s="15" t="s">
        <v>39</v>
      </c>
      <c r="Q944" s="18">
        <v>42136</v>
      </c>
      <c r="R944" s="15" t="str">
        <f>INDEX(T_Category[category],MATCH(T_Youtuber3[[#This Row],[CatID]],T_Category[CatID],1))</f>
        <v>People &amp; Blogs</v>
      </c>
      <c r="S944" s="15" t="str">
        <f>VLOOKUP(T_Youtuber3[[#This Row],[CtrID]],T_Country[#Data],2,1)</f>
        <v>United States</v>
      </c>
      <c r="T944" s="15" t="str">
        <f>VLOOKUP(T_Youtuber3[[#This Row],[CtrID]],T_Country[#Data],3,0)</f>
        <v>US</v>
      </c>
      <c r="U944" s="15">
        <f>INDEX(T_Country[Gross tertiary education enrollment (%)],MATCH(T_Youtuber3[[#This Row],[CtrID]],T_Country[CtID],0))</f>
        <v>88.2</v>
      </c>
      <c r="V944" s="19">
        <f>_xlfn.XLOOKUP(T_Youtuber3[[#This Row],[CtrID]],T_Country[CtID],T_Country[Population])</f>
        <v>328000000</v>
      </c>
      <c r="W944" s="15" cm="1">
        <f t="array" ref="W944">_xlfn._xlws.FILTER(T_Country[Unemployment rate],T_Country[CtID]=T_Youtuber3[[#This Row],[CtrID]])</f>
        <v>14.7</v>
      </c>
      <c r="X944" s="15">
        <f>_xlfn.XLOOKUP(T_Youtuber3[[#This Row],[CtrID]],T_Country[CtID],T_Country[Urban_population])</f>
        <v>271000000</v>
      </c>
      <c r="Y944" s="15">
        <f>_xlfn.XLOOKUP(T_Youtuber3[[#This Row],[CtrID]],T_Country[CtID],T_Country[Latitude])</f>
        <v>37.090240000000001</v>
      </c>
      <c r="Z944" s="15">
        <f>_xlfn.XLOOKUP(T_Youtuber3[[#This Row],[CtrID]],T_Country[CtID],T_Country[Longitude])</f>
        <v>-95.712900000000005</v>
      </c>
    </row>
    <row r="945" spans="1:26">
      <c r="A945" s="15">
        <v>944</v>
      </c>
      <c r="B945" s="15" t="s">
        <v>356</v>
      </c>
      <c r="C945" s="15">
        <v>27400000</v>
      </c>
      <c r="D945" s="16">
        <v>10300000000</v>
      </c>
      <c r="E945" s="17">
        <v>13</v>
      </c>
      <c r="F945" s="15">
        <v>642</v>
      </c>
      <c r="G945" s="15">
        <v>49</v>
      </c>
      <c r="H945" s="15">
        <v>418</v>
      </c>
      <c r="I945" s="15">
        <v>58</v>
      </c>
      <c r="J945" s="15">
        <v>50</v>
      </c>
      <c r="K945" s="16">
        <v>176000000</v>
      </c>
      <c r="L945" s="15">
        <v>44000</v>
      </c>
      <c r="M945" s="15">
        <v>703400</v>
      </c>
      <c r="N945" s="15">
        <v>527500</v>
      </c>
      <c r="O945" s="15">
        <v>8400000</v>
      </c>
      <c r="P945" s="15">
        <v>400000</v>
      </c>
      <c r="Q945" s="18">
        <v>42136</v>
      </c>
      <c r="R945" s="15" t="str">
        <f>INDEX(T_Category[category],MATCH(T_Youtuber3[[#This Row],[CatID]],T_Category[CatID],1))</f>
        <v>People &amp; Blogs</v>
      </c>
      <c r="S945" s="15" t="str">
        <f>VLOOKUP(T_Youtuber3[[#This Row],[CtrID]],T_Country[#Data],2,1)</f>
        <v>United States</v>
      </c>
      <c r="T945" s="15" t="str">
        <f>VLOOKUP(T_Youtuber3[[#This Row],[CtrID]],T_Country[#Data],3,0)</f>
        <v>US</v>
      </c>
      <c r="U945" s="15">
        <f>INDEX(T_Country[Gross tertiary education enrollment (%)],MATCH(T_Youtuber3[[#This Row],[CtrID]],T_Country[CtID],0))</f>
        <v>88.2</v>
      </c>
      <c r="V945" s="19">
        <f>_xlfn.XLOOKUP(T_Youtuber3[[#This Row],[CtrID]],T_Country[CtID],T_Country[Population])</f>
        <v>328000000</v>
      </c>
      <c r="W945" s="15" cm="1">
        <f t="array" ref="W945">_xlfn._xlws.FILTER(T_Country[Unemployment rate],T_Country[CtID]=T_Youtuber3[[#This Row],[CtrID]])</f>
        <v>14.7</v>
      </c>
      <c r="X945" s="15">
        <f>_xlfn.XLOOKUP(T_Youtuber3[[#This Row],[CtrID]],T_Country[CtID],T_Country[Urban_population])</f>
        <v>271000000</v>
      </c>
      <c r="Y945" s="15">
        <f>_xlfn.XLOOKUP(T_Youtuber3[[#This Row],[CtrID]],T_Country[CtID],T_Country[Latitude])</f>
        <v>37.090240000000001</v>
      </c>
      <c r="Z945" s="15">
        <f>_xlfn.XLOOKUP(T_Youtuber3[[#This Row],[CtrID]],T_Country[CtID],T_Country[Longitude])</f>
        <v>-95.712900000000005</v>
      </c>
    </row>
    <row r="946" spans="1:26">
      <c r="A946" s="15">
        <v>945</v>
      </c>
      <c r="B946" s="15" t="s">
        <v>950</v>
      </c>
      <c r="C946" s="15">
        <v>14900000</v>
      </c>
      <c r="D946" s="15">
        <v>439098</v>
      </c>
      <c r="E946" s="17">
        <v>13</v>
      </c>
      <c r="F946" s="15">
        <v>1</v>
      </c>
      <c r="G946" s="15">
        <v>36</v>
      </c>
      <c r="H946" s="15">
        <v>3609784</v>
      </c>
      <c r="I946" s="15">
        <v>10</v>
      </c>
      <c r="J946" s="15">
        <v>19</v>
      </c>
      <c r="K946" s="15">
        <v>7697</v>
      </c>
      <c r="L946" s="15">
        <v>2</v>
      </c>
      <c r="M946" s="15">
        <v>31</v>
      </c>
      <c r="N946" s="15">
        <v>23</v>
      </c>
      <c r="O946" s="15">
        <v>369</v>
      </c>
      <c r="P946" s="15" t="s">
        <v>39</v>
      </c>
      <c r="Q946" s="18">
        <v>39671</v>
      </c>
      <c r="R946" s="15" t="str">
        <f>INDEX(T_Category[category],MATCH(T_Youtuber3[[#This Row],[CatID]],T_Category[CatID],1))</f>
        <v>People &amp; Blogs</v>
      </c>
      <c r="S946" s="15" t="str">
        <f>VLOOKUP(T_Youtuber3[[#This Row],[CtrID]],T_Country[#Data],2,1)</f>
        <v>Russia</v>
      </c>
      <c r="T946" s="15" t="str">
        <f>VLOOKUP(T_Youtuber3[[#This Row],[CtrID]],T_Country[#Data],3,0)</f>
        <v>RU</v>
      </c>
      <c r="U946" s="15">
        <f>INDEX(T_Country[Gross tertiary education enrollment (%)],MATCH(T_Youtuber3[[#This Row],[CtrID]],T_Country[CtID],0))</f>
        <v>81.900000000000006</v>
      </c>
      <c r="V946" s="19">
        <f>_xlfn.XLOOKUP(T_Youtuber3[[#This Row],[CtrID]],T_Country[CtID],T_Country[Population])</f>
        <v>144000000</v>
      </c>
      <c r="W946" s="15" cm="1">
        <f t="array" ref="W946">_xlfn._xlws.FILTER(T_Country[Unemployment rate],T_Country[CtID]=T_Youtuber3[[#This Row],[CtrID]])</f>
        <v>4.59</v>
      </c>
      <c r="X946" s="15">
        <f>_xlfn.XLOOKUP(T_Youtuber3[[#This Row],[CtrID]],T_Country[CtID],T_Country[Urban_population])</f>
        <v>108000000</v>
      </c>
      <c r="Y946" s="15">
        <f>_xlfn.XLOOKUP(T_Youtuber3[[#This Row],[CtrID]],T_Country[CtID],T_Country[Latitude])</f>
        <v>61.524009999999997</v>
      </c>
      <c r="Z946" s="15">
        <f>_xlfn.XLOOKUP(T_Youtuber3[[#This Row],[CtrID]],T_Country[CtID],T_Country[Longitude])</f>
        <v>105.3188</v>
      </c>
    </row>
    <row r="947" spans="1:26">
      <c r="A947" s="15">
        <v>946</v>
      </c>
      <c r="B947" s="15" t="s">
        <v>1165</v>
      </c>
      <c r="C947" s="15">
        <v>13200000</v>
      </c>
      <c r="D947" s="16">
        <v>9380000000</v>
      </c>
      <c r="E947" s="17">
        <v>13</v>
      </c>
      <c r="F947" s="15">
        <v>6888</v>
      </c>
      <c r="G947" s="15">
        <v>49</v>
      </c>
      <c r="H947" s="15">
        <v>503</v>
      </c>
      <c r="I947" s="15">
        <v>168</v>
      </c>
      <c r="J947" s="15">
        <v>55</v>
      </c>
      <c r="K947" s="16">
        <v>119000000</v>
      </c>
      <c r="L947" s="15">
        <v>29800</v>
      </c>
      <c r="M947" s="15">
        <v>477600</v>
      </c>
      <c r="N947" s="15">
        <v>358200</v>
      </c>
      <c r="O947" s="15">
        <v>5700000</v>
      </c>
      <c r="P947" s="15">
        <v>300000</v>
      </c>
      <c r="Q947" s="18">
        <v>40679</v>
      </c>
      <c r="R947" s="15" t="str">
        <f>INDEX(T_Category[category],MATCH(T_Youtuber3[[#This Row],[CatID]],T_Category[CatID],1))</f>
        <v>People &amp; Blogs</v>
      </c>
      <c r="S947" s="15" t="str">
        <f>VLOOKUP(T_Youtuber3[[#This Row],[CtrID]],T_Country[#Data],2,1)</f>
        <v>United States</v>
      </c>
      <c r="T947" s="15" t="str">
        <f>VLOOKUP(T_Youtuber3[[#This Row],[CtrID]],T_Country[#Data],3,0)</f>
        <v>US</v>
      </c>
      <c r="U947" s="15">
        <f>INDEX(T_Country[Gross tertiary education enrollment (%)],MATCH(T_Youtuber3[[#This Row],[CtrID]],T_Country[CtID],0))</f>
        <v>88.2</v>
      </c>
      <c r="V947" s="19">
        <f>_xlfn.XLOOKUP(T_Youtuber3[[#This Row],[CtrID]],T_Country[CtID],T_Country[Population])</f>
        <v>328000000</v>
      </c>
      <c r="W947" s="15" cm="1">
        <f t="array" ref="W947">_xlfn._xlws.FILTER(T_Country[Unemployment rate],T_Country[CtID]=T_Youtuber3[[#This Row],[CtrID]])</f>
        <v>14.7</v>
      </c>
      <c r="X947" s="15">
        <f>_xlfn.XLOOKUP(T_Youtuber3[[#This Row],[CtrID]],T_Country[CtID],T_Country[Urban_population])</f>
        <v>271000000</v>
      </c>
      <c r="Y947" s="15">
        <f>_xlfn.XLOOKUP(T_Youtuber3[[#This Row],[CtrID]],T_Country[CtID],T_Country[Latitude])</f>
        <v>37.090240000000001</v>
      </c>
      <c r="Z947" s="15">
        <f>_xlfn.XLOOKUP(T_Youtuber3[[#This Row],[CtrID]],T_Country[CtID],T_Country[Longitude])</f>
        <v>-95.712900000000005</v>
      </c>
    </row>
    <row r="948" spans="1:26">
      <c r="A948" s="15">
        <v>947</v>
      </c>
      <c r="B948" s="15" t="s">
        <v>871</v>
      </c>
      <c r="C948" s="15">
        <v>15500000</v>
      </c>
      <c r="D948" s="16">
        <v>8270000000</v>
      </c>
      <c r="E948" s="17">
        <v>16</v>
      </c>
      <c r="F948" s="15">
        <v>1021</v>
      </c>
      <c r="G948" s="15">
        <v>38</v>
      </c>
      <c r="H948" s="15">
        <v>619</v>
      </c>
      <c r="I948" s="15">
        <v>4</v>
      </c>
      <c r="J948" s="15">
        <v>33</v>
      </c>
      <c r="K948" s="16">
        <v>135000000</v>
      </c>
      <c r="L948" s="15">
        <v>33800</v>
      </c>
      <c r="M948" s="15">
        <v>540100</v>
      </c>
      <c r="N948" s="15">
        <v>405100</v>
      </c>
      <c r="O948" s="15">
        <v>6500000</v>
      </c>
      <c r="P948" s="15">
        <v>300000</v>
      </c>
      <c r="Q948" s="18">
        <v>42871</v>
      </c>
      <c r="R948" s="15" t="str">
        <f>INDEX(T_Category[category],MATCH(T_Youtuber3[[#This Row],[CatID]],T_Category[CatID],1))</f>
        <v>Shows</v>
      </c>
      <c r="S948" s="15" t="str">
        <f>VLOOKUP(T_Youtuber3[[#This Row],[CtrID]],T_Country[#Data],2,1)</f>
        <v>Saudi Arabia</v>
      </c>
      <c r="T948" s="15" t="str">
        <f>VLOOKUP(T_Youtuber3[[#This Row],[CtrID]],T_Country[#Data],3,0)</f>
        <v>SA</v>
      </c>
      <c r="U948" s="15">
        <f>INDEX(T_Country[Gross tertiary education enrollment (%)],MATCH(T_Youtuber3[[#This Row],[CtrID]],T_Country[CtID],0))</f>
        <v>68</v>
      </c>
      <c r="V948" s="19">
        <f>_xlfn.XLOOKUP(T_Youtuber3[[#This Row],[CtrID]],T_Country[CtID],T_Country[Population])</f>
        <v>34268528</v>
      </c>
      <c r="W948" s="15" cm="1">
        <f t="array" ref="W948">_xlfn._xlws.FILTER(T_Country[Unemployment rate],T_Country[CtID]=T_Youtuber3[[#This Row],[CtrID]])</f>
        <v>5.93</v>
      </c>
      <c r="X948" s="15">
        <f>_xlfn.XLOOKUP(T_Youtuber3[[#This Row],[CtrID]],T_Country[CtID],T_Country[Urban_population])</f>
        <v>28807838</v>
      </c>
      <c r="Y948" s="15">
        <f>_xlfn.XLOOKUP(T_Youtuber3[[#This Row],[CtrID]],T_Country[CtID],T_Country[Latitude])</f>
        <v>23.885940000000002</v>
      </c>
      <c r="Z948" s="15">
        <f>_xlfn.XLOOKUP(T_Youtuber3[[#This Row],[CtrID]],T_Country[CtID],T_Country[Longitude])</f>
        <v>45.079160000000002</v>
      </c>
    </row>
    <row r="949" spans="1:26">
      <c r="A949" s="15">
        <v>948</v>
      </c>
      <c r="B949" s="15" t="s">
        <v>1085</v>
      </c>
      <c r="C949" s="15">
        <v>13900000</v>
      </c>
      <c r="D949" s="16">
        <v>8450000000</v>
      </c>
      <c r="E949" s="17">
        <v>10</v>
      </c>
      <c r="F949" s="15">
        <v>504</v>
      </c>
      <c r="G949" s="15">
        <v>49</v>
      </c>
      <c r="H949" s="15">
        <v>600</v>
      </c>
      <c r="I949" s="15">
        <v>161</v>
      </c>
      <c r="J949" s="15">
        <v>50</v>
      </c>
      <c r="K949" s="16">
        <v>114000000</v>
      </c>
      <c r="L949" s="15">
        <v>28600</v>
      </c>
      <c r="M949" s="15">
        <v>457000</v>
      </c>
      <c r="N949" s="15">
        <v>342800</v>
      </c>
      <c r="O949" s="15">
        <v>5500000</v>
      </c>
      <c r="P949" s="15">
        <v>200000</v>
      </c>
      <c r="Q949" s="18">
        <v>43385</v>
      </c>
      <c r="R949" s="15" t="str">
        <f>INDEX(T_Category[category],MATCH(T_Youtuber3[[#This Row],[CatID]],T_Category[CatID],1))</f>
        <v>nan</v>
      </c>
      <c r="S949" s="15" t="str">
        <f>VLOOKUP(T_Youtuber3[[#This Row],[CtrID]],T_Country[#Data],2,1)</f>
        <v>United States</v>
      </c>
      <c r="T949" s="15" t="str">
        <f>VLOOKUP(T_Youtuber3[[#This Row],[CtrID]],T_Country[#Data],3,0)</f>
        <v>US</v>
      </c>
      <c r="U949" s="15">
        <f>INDEX(T_Country[Gross tertiary education enrollment (%)],MATCH(T_Youtuber3[[#This Row],[CtrID]],T_Country[CtID],0))</f>
        <v>88.2</v>
      </c>
      <c r="V949" s="19">
        <f>_xlfn.XLOOKUP(T_Youtuber3[[#This Row],[CtrID]],T_Country[CtID],T_Country[Population])</f>
        <v>328000000</v>
      </c>
      <c r="W949" s="15" cm="1">
        <f t="array" ref="W949">_xlfn._xlws.FILTER(T_Country[Unemployment rate],T_Country[CtID]=T_Youtuber3[[#This Row],[CtrID]])</f>
        <v>14.7</v>
      </c>
      <c r="X949" s="15">
        <f>_xlfn.XLOOKUP(T_Youtuber3[[#This Row],[CtrID]],T_Country[CtID],T_Country[Urban_population])</f>
        <v>271000000</v>
      </c>
      <c r="Y949" s="15">
        <f>_xlfn.XLOOKUP(T_Youtuber3[[#This Row],[CtrID]],T_Country[CtID],T_Country[Latitude])</f>
        <v>37.090240000000001</v>
      </c>
      <c r="Z949" s="15">
        <f>_xlfn.XLOOKUP(T_Youtuber3[[#This Row],[CtrID]],T_Country[CtID],T_Country[Longitude])</f>
        <v>-95.712900000000005</v>
      </c>
    </row>
    <row r="950" spans="1:26">
      <c r="A950" s="15">
        <v>949</v>
      </c>
      <c r="B950" s="15" t="s">
        <v>168</v>
      </c>
      <c r="C950" s="15">
        <v>43200000</v>
      </c>
      <c r="D950" s="16">
        <v>36500000000</v>
      </c>
      <c r="E950" s="17">
        <v>5</v>
      </c>
      <c r="F950" s="15">
        <v>1478</v>
      </c>
      <c r="G950" s="15">
        <v>36</v>
      </c>
      <c r="H950" s="15">
        <v>26</v>
      </c>
      <c r="I950" s="15">
        <v>2</v>
      </c>
      <c r="J950" s="15">
        <v>6</v>
      </c>
      <c r="K950" s="16">
        <v>304000000</v>
      </c>
      <c r="L950" s="15">
        <v>75900</v>
      </c>
      <c r="M950" s="15">
        <v>1200000</v>
      </c>
      <c r="N950" s="15">
        <v>911300</v>
      </c>
      <c r="O950" s="15">
        <v>14600000</v>
      </c>
      <c r="P950" s="15">
        <v>300000</v>
      </c>
      <c r="Q950" s="18">
        <v>40694</v>
      </c>
      <c r="R950" s="15" t="str">
        <f>INDEX(T_Category[category],MATCH(T_Youtuber3[[#This Row],[CatID]],T_Category[CatID],1))</f>
        <v>Film &amp; Animation</v>
      </c>
      <c r="S950" s="15" t="str">
        <f>VLOOKUP(T_Youtuber3[[#This Row],[CtrID]],T_Country[#Data],2,1)</f>
        <v>Russia</v>
      </c>
      <c r="T950" s="15" t="str">
        <f>VLOOKUP(T_Youtuber3[[#This Row],[CtrID]],T_Country[#Data],3,0)</f>
        <v>RU</v>
      </c>
      <c r="U950" s="15">
        <f>INDEX(T_Country[Gross tertiary education enrollment (%)],MATCH(T_Youtuber3[[#This Row],[CtrID]],T_Country[CtID],0))</f>
        <v>81.900000000000006</v>
      </c>
      <c r="V950" s="19">
        <f>_xlfn.XLOOKUP(T_Youtuber3[[#This Row],[CtrID]],T_Country[CtID],T_Country[Population])</f>
        <v>144000000</v>
      </c>
      <c r="W950" s="15" cm="1">
        <f t="array" ref="W950">_xlfn._xlws.FILTER(T_Country[Unemployment rate],T_Country[CtID]=T_Youtuber3[[#This Row],[CtrID]])</f>
        <v>4.59</v>
      </c>
      <c r="X950" s="15">
        <f>_xlfn.XLOOKUP(T_Youtuber3[[#This Row],[CtrID]],T_Country[CtID],T_Country[Urban_population])</f>
        <v>108000000</v>
      </c>
      <c r="Y950" s="15">
        <f>_xlfn.XLOOKUP(T_Youtuber3[[#This Row],[CtrID]],T_Country[CtID],T_Country[Latitude])</f>
        <v>61.524009999999997</v>
      </c>
      <c r="Z950" s="15">
        <f>_xlfn.XLOOKUP(T_Youtuber3[[#This Row],[CtrID]],T_Country[CtID],T_Country[Longitude])</f>
        <v>105.3188</v>
      </c>
    </row>
    <row r="951" spans="1:26">
      <c r="A951" s="15">
        <v>950</v>
      </c>
      <c r="B951" s="15" t="s">
        <v>1207</v>
      </c>
      <c r="C951" s="15">
        <v>12900000</v>
      </c>
      <c r="D951" s="16">
        <v>5590000000</v>
      </c>
      <c r="E951" s="17">
        <v>16</v>
      </c>
      <c r="F951" s="15">
        <v>1255</v>
      </c>
      <c r="G951" s="15">
        <v>46</v>
      </c>
      <c r="H951" s="15">
        <v>1164</v>
      </c>
      <c r="I951" s="15">
        <v>6</v>
      </c>
      <c r="J951" s="15">
        <v>166</v>
      </c>
      <c r="K951" s="15">
        <v>71118000</v>
      </c>
      <c r="L951" s="15">
        <v>17800</v>
      </c>
      <c r="M951" s="15">
        <v>284500</v>
      </c>
      <c r="N951" s="15">
        <v>213400</v>
      </c>
      <c r="O951" s="15">
        <v>3400000</v>
      </c>
      <c r="P951" s="15">
        <v>200000</v>
      </c>
      <c r="Q951" s="18">
        <v>41837</v>
      </c>
      <c r="R951" s="15" t="str">
        <f>INDEX(T_Category[category],MATCH(T_Youtuber3[[#This Row],[CatID]],T_Category[CatID],1))</f>
        <v>Shows</v>
      </c>
      <c r="S951" s="15" t="str">
        <f>VLOOKUP(T_Youtuber3[[#This Row],[CtrID]],T_Country[#Data],2,1)</f>
        <v>Ukraine</v>
      </c>
      <c r="T951" s="15" t="str">
        <f>VLOOKUP(T_Youtuber3[[#This Row],[CtrID]],T_Country[#Data],3,0)</f>
        <v>UA</v>
      </c>
      <c r="U951" s="15">
        <f>INDEX(T_Country[Gross tertiary education enrollment (%)],MATCH(T_Youtuber3[[#This Row],[CtrID]],T_Country[CtID],0))</f>
        <v>82.7</v>
      </c>
      <c r="V951" s="19">
        <f>_xlfn.XLOOKUP(T_Youtuber3[[#This Row],[CtrID]],T_Country[CtID],T_Country[Population])</f>
        <v>44385155</v>
      </c>
      <c r="W951" s="15" cm="1">
        <f t="array" ref="W951">_xlfn._xlws.FILTER(T_Country[Unemployment rate],T_Country[CtID]=T_Youtuber3[[#This Row],[CtrID]])</f>
        <v>8.8800000000000008</v>
      </c>
      <c r="X951" s="15">
        <f>_xlfn.XLOOKUP(T_Youtuber3[[#This Row],[CtrID]],T_Country[CtID],T_Country[Urban_population])</f>
        <v>30835699</v>
      </c>
      <c r="Y951" s="15">
        <f>_xlfn.XLOOKUP(T_Youtuber3[[#This Row],[CtrID]],T_Country[CtID],T_Country[Latitude])</f>
        <v>48.379429999999999</v>
      </c>
      <c r="Z951" s="15">
        <f>_xlfn.XLOOKUP(T_Youtuber3[[#This Row],[CtrID]],T_Country[CtID],T_Country[Longitude])</f>
        <v>31.165579999999999</v>
      </c>
    </row>
    <row r="952" spans="1:26">
      <c r="A952" s="15">
        <v>951</v>
      </c>
      <c r="B952" s="15" t="s">
        <v>958</v>
      </c>
      <c r="C952" s="15">
        <v>14800000</v>
      </c>
      <c r="D952" s="16">
        <v>7020000000</v>
      </c>
      <c r="E952" s="17">
        <v>7</v>
      </c>
      <c r="F952" s="15">
        <v>2387</v>
      </c>
      <c r="G952" s="15">
        <v>46</v>
      </c>
      <c r="H952" s="15">
        <v>828</v>
      </c>
      <c r="I952" s="15">
        <v>3</v>
      </c>
      <c r="J952" s="15">
        <v>25</v>
      </c>
      <c r="K952" s="15">
        <v>47117000</v>
      </c>
      <c r="L952" s="15">
        <v>11800</v>
      </c>
      <c r="M952" s="15">
        <v>188500</v>
      </c>
      <c r="N952" s="15">
        <v>141400</v>
      </c>
      <c r="O952" s="15">
        <v>2300000</v>
      </c>
      <c r="P952" s="15" t="s">
        <v>39</v>
      </c>
      <c r="Q952" s="18">
        <v>42289</v>
      </c>
      <c r="R952" s="15" t="str">
        <f>INDEX(T_Category[category],MATCH(T_Youtuber3[[#This Row],[CatID]],T_Category[CatID],1))</f>
        <v>Howto &amp; Style</v>
      </c>
      <c r="S952" s="15" t="str">
        <f>VLOOKUP(T_Youtuber3[[#This Row],[CtrID]],T_Country[#Data],2,1)</f>
        <v>Ukraine</v>
      </c>
      <c r="T952" s="15" t="str">
        <f>VLOOKUP(T_Youtuber3[[#This Row],[CtrID]],T_Country[#Data],3,0)</f>
        <v>UA</v>
      </c>
      <c r="U952" s="15">
        <f>INDEX(T_Country[Gross tertiary education enrollment (%)],MATCH(T_Youtuber3[[#This Row],[CtrID]],T_Country[CtID],0))</f>
        <v>82.7</v>
      </c>
      <c r="V952" s="19">
        <f>_xlfn.XLOOKUP(T_Youtuber3[[#This Row],[CtrID]],T_Country[CtID],T_Country[Population])</f>
        <v>44385155</v>
      </c>
      <c r="W952" s="15" cm="1">
        <f t="array" ref="W952">_xlfn._xlws.FILTER(T_Country[Unemployment rate],T_Country[CtID]=T_Youtuber3[[#This Row],[CtrID]])</f>
        <v>8.8800000000000008</v>
      </c>
      <c r="X952" s="15">
        <f>_xlfn.XLOOKUP(T_Youtuber3[[#This Row],[CtrID]],T_Country[CtID],T_Country[Urban_population])</f>
        <v>30835699</v>
      </c>
      <c r="Y952" s="15">
        <f>_xlfn.XLOOKUP(T_Youtuber3[[#This Row],[CtrID]],T_Country[CtID],T_Country[Latitude])</f>
        <v>48.379429999999999</v>
      </c>
      <c r="Z952" s="15">
        <f>_xlfn.XLOOKUP(T_Youtuber3[[#This Row],[CtrID]],T_Country[CtID],T_Country[Longitude])</f>
        <v>31.165579999999999</v>
      </c>
    </row>
    <row r="953" spans="1:26">
      <c r="A953" s="15">
        <v>952</v>
      </c>
      <c r="B953" s="15" t="s">
        <v>305</v>
      </c>
      <c r="C953" s="15">
        <v>30200000</v>
      </c>
      <c r="D953" s="16">
        <v>27700000000</v>
      </c>
      <c r="E953" s="17">
        <v>4</v>
      </c>
      <c r="F953" s="15">
        <v>3254</v>
      </c>
      <c r="G953" s="15">
        <v>25</v>
      </c>
      <c r="H953" s="15">
        <v>51</v>
      </c>
      <c r="I953" s="15">
        <v>1</v>
      </c>
      <c r="J953" s="15">
        <v>52</v>
      </c>
      <c r="K953" s="16">
        <v>116000000</v>
      </c>
      <c r="L953" s="15">
        <v>29100</v>
      </c>
      <c r="M953" s="15">
        <v>465700</v>
      </c>
      <c r="N953" s="15">
        <v>349300</v>
      </c>
      <c r="O953" s="15">
        <v>5600000</v>
      </c>
      <c r="P953" s="15">
        <v>100000</v>
      </c>
      <c r="Q953" s="18">
        <v>39776</v>
      </c>
      <c r="R953" s="15" t="str">
        <f>INDEX(T_Category[category],MATCH(T_Youtuber3[[#This Row],[CatID]],T_Category[CatID],1))</f>
        <v>Entertainment</v>
      </c>
      <c r="S953" s="15" t="str">
        <f>VLOOKUP(T_Youtuber3[[#This Row],[CtrID]],T_Country[#Data],2,1)</f>
        <v>Jordan</v>
      </c>
      <c r="T953" s="15" t="str">
        <f>VLOOKUP(T_Youtuber3[[#This Row],[CtrID]],T_Country[#Data],3,0)</f>
        <v>JO</v>
      </c>
      <c r="U953" s="15">
        <f>INDEX(T_Country[Gross tertiary education enrollment (%)],MATCH(T_Youtuber3[[#This Row],[CtrID]],T_Country[CtID],0))</f>
        <v>34.4</v>
      </c>
      <c r="V953" s="19">
        <f>_xlfn.XLOOKUP(T_Youtuber3[[#This Row],[CtrID]],T_Country[CtID],T_Country[Population])</f>
        <v>10101694</v>
      </c>
      <c r="W953" s="15" cm="1">
        <f t="array" ref="W953">_xlfn._xlws.FILTER(T_Country[Unemployment rate],T_Country[CtID]=T_Youtuber3[[#This Row],[CtrID]])</f>
        <v>14.72</v>
      </c>
      <c r="X953" s="15">
        <f>_xlfn.XLOOKUP(T_Youtuber3[[#This Row],[CtrID]],T_Country[CtID],T_Country[Urban_population])</f>
        <v>9213048</v>
      </c>
      <c r="Y953" s="15">
        <f>_xlfn.XLOOKUP(T_Youtuber3[[#This Row],[CtrID]],T_Country[CtID],T_Country[Latitude])</f>
        <v>30.585159999999998</v>
      </c>
      <c r="Z953" s="15">
        <f>_xlfn.XLOOKUP(T_Youtuber3[[#This Row],[CtrID]],T_Country[CtID],T_Country[Longitude])</f>
        <v>36.238410000000002</v>
      </c>
    </row>
    <row r="954" spans="1:26">
      <c r="A954" s="15">
        <v>953</v>
      </c>
      <c r="B954" s="15" t="s">
        <v>662</v>
      </c>
      <c r="C954" s="15">
        <v>18600000</v>
      </c>
      <c r="D954" s="16">
        <v>8760000000</v>
      </c>
      <c r="E954" s="17">
        <v>6</v>
      </c>
      <c r="F954" s="15">
        <v>6289</v>
      </c>
      <c r="G954" s="15">
        <v>38</v>
      </c>
      <c r="H954" s="15">
        <v>566</v>
      </c>
      <c r="I954" s="15">
        <v>3</v>
      </c>
      <c r="J954" s="15">
        <v>31</v>
      </c>
      <c r="K954" s="15">
        <v>43007000</v>
      </c>
      <c r="L954" s="15">
        <v>10800</v>
      </c>
      <c r="M954" s="15">
        <v>172000</v>
      </c>
      <c r="N954" s="15">
        <v>129000</v>
      </c>
      <c r="O954" s="15">
        <v>2100000</v>
      </c>
      <c r="P954" s="15">
        <v>500000</v>
      </c>
      <c r="Q954" s="18">
        <v>41607</v>
      </c>
      <c r="R954" s="15" t="str">
        <f>INDEX(T_Category[category],MATCH(T_Youtuber3[[#This Row],[CatID]],T_Category[CatID],1))</f>
        <v>Gaming</v>
      </c>
      <c r="S954" s="15" t="str">
        <f>VLOOKUP(T_Youtuber3[[#This Row],[CtrID]],T_Country[#Data],2,1)</f>
        <v>Saudi Arabia</v>
      </c>
      <c r="T954" s="15" t="str">
        <f>VLOOKUP(T_Youtuber3[[#This Row],[CtrID]],T_Country[#Data],3,0)</f>
        <v>SA</v>
      </c>
      <c r="U954" s="15">
        <f>INDEX(T_Country[Gross tertiary education enrollment (%)],MATCH(T_Youtuber3[[#This Row],[CtrID]],T_Country[CtID],0))</f>
        <v>68</v>
      </c>
      <c r="V954" s="19">
        <f>_xlfn.XLOOKUP(T_Youtuber3[[#This Row],[CtrID]],T_Country[CtID],T_Country[Population])</f>
        <v>34268528</v>
      </c>
      <c r="W954" s="15" cm="1">
        <f t="array" ref="W954">_xlfn._xlws.FILTER(T_Country[Unemployment rate],T_Country[CtID]=T_Youtuber3[[#This Row],[CtrID]])</f>
        <v>5.93</v>
      </c>
      <c r="X954" s="15">
        <f>_xlfn.XLOOKUP(T_Youtuber3[[#This Row],[CtrID]],T_Country[CtID],T_Country[Urban_population])</f>
        <v>28807838</v>
      </c>
      <c r="Y954" s="15">
        <f>_xlfn.XLOOKUP(T_Youtuber3[[#This Row],[CtrID]],T_Country[CtID],T_Country[Latitude])</f>
        <v>23.885940000000002</v>
      </c>
      <c r="Z954" s="15">
        <f>_xlfn.XLOOKUP(T_Youtuber3[[#This Row],[CtrID]],T_Country[CtID],T_Country[Longitude])</f>
        <v>45.079160000000002</v>
      </c>
    </row>
    <row r="955" spans="1:26">
      <c r="A955" s="15">
        <v>954</v>
      </c>
      <c r="B955" s="15" t="s">
        <v>877</v>
      </c>
      <c r="C955" s="15">
        <v>15500000</v>
      </c>
      <c r="D955" s="16">
        <v>4500000000</v>
      </c>
      <c r="E955" s="17">
        <v>7</v>
      </c>
      <c r="F955" s="15">
        <v>5183</v>
      </c>
      <c r="G955" s="15">
        <v>14</v>
      </c>
      <c r="H955" s="15">
        <v>1597</v>
      </c>
      <c r="I955" s="15">
        <v>1</v>
      </c>
      <c r="J955" s="15">
        <v>22</v>
      </c>
      <c r="K955" s="15">
        <v>32916000</v>
      </c>
      <c r="L955" s="15">
        <v>8200</v>
      </c>
      <c r="M955" s="15">
        <v>131700</v>
      </c>
      <c r="N955" s="15">
        <v>98700</v>
      </c>
      <c r="O955" s="15">
        <v>1600000</v>
      </c>
      <c r="P955" s="15">
        <v>100000</v>
      </c>
      <c r="Q955" s="18">
        <v>43077</v>
      </c>
      <c r="R955" s="15" t="str">
        <f>INDEX(T_Category[category],MATCH(T_Youtuber3[[#This Row],[CatID]],T_Category[CatID],1))</f>
        <v>Howto &amp; Style</v>
      </c>
      <c r="S955" s="15" t="str">
        <f>VLOOKUP(T_Youtuber3[[#This Row],[CtrID]],T_Country[#Data],2,1)</f>
        <v>Egypt</v>
      </c>
      <c r="T955" s="15" t="str">
        <f>VLOOKUP(T_Youtuber3[[#This Row],[CtrID]],T_Country[#Data],3,0)</f>
        <v>EG</v>
      </c>
      <c r="U955" s="15">
        <f>INDEX(T_Country[Gross tertiary education enrollment (%)],MATCH(T_Youtuber3[[#This Row],[CtrID]],T_Country[CtID],0))</f>
        <v>35.200000000000003</v>
      </c>
      <c r="V955" s="19">
        <f>_xlfn.XLOOKUP(T_Youtuber3[[#This Row],[CtrID]],T_Country[CtID],T_Country[Population])</f>
        <v>100000000</v>
      </c>
      <c r="W955" s="15" cm="1">
        <f t="array" ref="W955">_xlfn._xlws.FILTER(T_Country[Unemployment rate],T_Country[CtID]=T_Youtuber3[[#This Row],[CtrID]])</f>
        <v>10.76</v>
      </c>
      <c r="X955" s="15">
        <f>_xlfn.XLOOKUP(T_Youtuber3[[#This Row],[CtrID]],T_Country[CtID],T_Country[Urban_population])</f>
        <v>42895824</v>
      </c>
      <c r="Y955" s="15">
        <f>_xlfn.XLOOKUP(T_Youtuber3[[#This Row],[CtrID]],T_Country[CtID],T_Country[Latitude])</f>
        <v>26.820550000000001</v>
      </c>
      <c r="Z955" s="15">
        <f>_xlfn.XLOOKUP(T_Youtuber3[[#This Row],[CtrID]],T_Country[CtID],T_Country[Longitude])</f>
        <v>30.802499999999998</v>
      </c>
    </row>
    <row r="956" spans="1:26">
      <c r="A956" s="15">
        <v>955</v>
      </c>
      <c r="B956" s="15" t="s">
        <v>790</v>
      </c>
      <c r="C956" s="15">
        <v>16500000</v>
      </c>
      <c r="D956" s="16">
        <v>2440000000</v>
      </c>
      <c r="E956" s="17">
        <v>4</v>
      </c>
      <c r="F956" s="15">
        <v>421</v>
      </c>
      <c r="G956" s="15">
        <v>49</v>
      </c>
      <c r="H956" s="15">
        <v>3778</v>
      </c>
      <c r="I956" s="15">
        <v>137</v>
      </c>
      <c r="J956" s="15">
        <v>133</v>
      </c>
      <c r="K956" s="15">
        <v>21953000</v>
      </c>
      <c r="L956" s="15">
        <v>5500</v>
      </c>
      <c r="M956" s="15">
        <v>87800</v>
      </c>
      <c r="N956" s="15">
        <v>65900</v>
      </c>
      <c r="O956" s="15">
        <v>1100000</v>
      </c>
      <c r="P956" s="15">
        <v>200000</v>
      </c>
      <c r="Q956" s="18">
        <v>41707</v>
      </c>
      <c r="R956" s="15" t="str">
        <f>INDEX(T_Category[category],MATCH(T_Youtuber3[[#This Row],[CatID]],T_Category[CatID],1))</f>
        <v>Entertainment</v>
      </c>
      <c r="S956" s="15" t="str">
        <f>VLOOKUP(T_Youtuber3[[#This Row],[CtrID]],T_Country[#Data],2,1)</f>
        <v>United States</v>
      </c>
      <c r="T956" s="15" t="str">
        <f>VLOOKUP(T_Youtuber3[[#This Row],[CtrID]],T_Country[#Data],3,0)</f>
        <v>US</v>
      </c>
      <c r="U956" s="15">
        <f>INDEX(T_Country[Gross tertiary education enrollment (%)],MATCH(T_Youtuber3[[#This Row],[CtrID]],T_Country[CtID],0))</f>
        <v>88.2</v>
      </c>
      <c r="V956" s="19">
        <f>_xlfn.XLOOKUP(T_Youtuber3[[#This Row],[CtrID]],T_Country[CtID],T_Country[Population])</f>
        <v>328000000</v>
      </c>
      <c r="W956" s="15" cm="1">
        <f t="array" ref="W956">_xlfn._xlws.FILTER(T_Country[Unemployment rate],T_Country[CtID]=T_Youtuber3[[#This Row],[CtrID]])</f>
        <v>14.7</v>
      </c>
      <c r="X956" s="15">
        <f>_xlfn.XLOOKUP(T_Youtuber3[[#This Row],[CtrID]],T_Country[CtID],T_Country[Urban_population])</f>
        <v>271000000</v>
      </c>
      <c r="Y956" s="15">
        <f>_xlfn.XLOOKUP(T_Youtuber3[[#This Row],[CtrID]],T_Country[CtID],T_Country[Latitude])</f>
        <v>37.090240000000001</v>
      </c>
      <c r="Z956" s="15">
        <f>_xlfn.XLOOKUP(T_Youtuber3[[#This Row],[CtrID]],T_Country[CtID],T_Country[Longitude])</f>
        <v>-95.712900000000005</v>
      </c>
    </row>
    <row r="957" spans="1:26">
      <c r="A957" s="15">
        <v>956</v>
      </c>
      <c r="B957" s="15" t="s">
        <v>1091</v>
      </c>
      <c r="C957" s="15">
        <v>13800000</v>
      </c>
      <c r="D957" s="16">
        <v>2480000000</v>
      </c>
      <c r="E957" s="17">
        <v>6</v>
      </c>
      <c r="F957" s="15">
        <v>1952</v>
      </c>
      <c r="G957" s="15">
        <v>31</v>
      </c>
      <c r="H957" s="15">
        <v>3690</v>
      </c>
      <c r="I957" s="15">
        <v>4</v>
      </c>
      <c r="J957" s="15">
        <v>58</v>
      </c>
      <c r="K957" s="15">
        <v>55122000</v>
      </c>
      <c r="L957" s="15">
        <v>13800</v>
      </c>
      <c r="M957" s="15">
        <v>220500</v>
      </c>
      <c r="N957" s="15">
        <v>165400</v>
      </c>
      <c r="O957" s="15">
        <v>2600000</v>
      </c>
      <c r="P957" s="15">
        <v>200000</v>
      </c>
      <c r="Q957" s="18">
        <v>42918</v>
      </c>
      <c r="R957" s="15" t="str">
        <f>INDEX(T_Category[category],MATCH(T_Youtuber3[[#This Row],[CatID]],T_Category[CatID],1))</f>
        <v>Gaming</v>
      </c>
      <c r="S957" s="15" t="str">
        <f>VLOOKUP(T_Youtuber3[[#This Row],[CtrID]],T_Country[#Data],2,1)</f>
        <v>Netherlands</v>
      </c>
      <c r="T957" s="15" t="str">
        <f>VLOOKUP(T_Youtuber3[[#This Row],[CtrID]],T_Country[#Data],3,0)</f>
        <v>NL</v>
      </c>
      <c r="U957" s="15">
        <f>INDEX(T_Country[Gross tertiary education enrollment (%)],MATCH(T_Youtuber3[[#This Row],[CtrID]],T_Country[CtID],0))</f>
        <v>85</v>
      </c>
      <c r="V957" s="19">
        <f>_xlfn.XLOOKUP(T_Youtuber3[[#This Row],[CtrID]],T_Country[CtID],T_Country[Population])</f>
        <v>17332850</v>
      </c>
      <c r="W957" s="15" cm="1">
        <f t="array" ref="W957">_xlfn._xlws.FILTER(T_Country[Unemployment rate],T_Country[CtID]=T_Youtuber3[[#This Row],[CtrID]])</f>
        <v>3.2</v>
      </c>
      <c r="X957" s="15">
        <f>_xlfn.XLOOKUP(T_Youtuber3[[#This Row],[CtrID]],T_Country[CtID],T_Country[Urban_population])</f>
        <v>15924729</v>
      </c>
      <c r="Y957" s="15">
        <f>_xlfn.XLOOKUP(T_Youtuber3[[#This Row],[CtrID]],T_Country[CtID],T_Country[Latitude])</f>
        <v>52.132629999999999</v>
      </c>
      <c r="Z957" s="15">
        <f>_xlfn.XLOOKUP(T_Youtuber3[[#This Row],[CtrID]],T_Country[CtID],T_Country[Longitude])</f>
        <v>5.2912660000000002</v>
      </c>
    </row>
    <row r="958" spans="1:26">
      <c r="A958" s="15">
        <v>957</v>
      </c>
      <c r="B958" s="15" t="s">
        <v>710</v>
      </c>
      <c r="C958" s="15">
        <v>17700000</v>
      </c>
      <c r="D958" s="16">
        <v>19200000000</v>
      </c>
      <c r="E958" s="17">
        <v>10</v>
      </c>
      <c r="F958" s="15">
        <v>1646</v>
      </c>
      <c r="G958" s="15">
        <v>40</v>
      </c>
      <c r="H958" s="15">
        <v>125</v>
      </c>
      <c r="I958" s="15">
        <v>9</v>
      </c>
      <c r="J958" s="15">
        <v>26</v>
      </c>
      <c r="K958" s="16">
        <v>3400000000</v>
      </c>
      <c r="L958" s="15">
        <v>850900</v>
      </c>
      <c r="M958" s="15">
        <v>13600000</v>
      </c>
      <c r="N958" s="15">
        <v>10200000</v>
      </c>
      <c r="O958" s="16">
        <v>163000000</v>
      </c>
      <c r="P958" s="15">
        <v>3200000</v>
      </c>
      <c r="Q958" s="18">
        <v>43050</v>
      </c>
      <c r="R958" s="15" t="str">
        <f>INDEX(T_Category[category],MATCH(T_Youtuber3[[#This Row],[CatID]],T_Category[CatID],1))</f>
        <v>nan</v>
      </c>
      <c r="S958" s="15" t="str">
        <f>VLOOKUP(T_Youtuber3[[#This Row],[CtrID]],T_Country[#Data],2,1)</f>
        <v>South Korea</v>
      </c>
      <c r="T958" s="15" t="str">
        <f>VLOOKUP(T_Youtuber3[[#This Row],[CtrID]],T_Country[#Data],3,0)</f>
        <v>KR</v>
      </c>
      <c r="U958" s="15">
        <f>INDEX(T_Country[Gross tertiary education enrollment (%)],MATCH(T_Youtuber3[[#This Row],[CtrID]],T_Country[CtID],0))</f>
        <v>94.3</v>
      </c>
      <c r="V958" s="19">
        <f>_xlfn.XLOOKUP(T_Youtuber3[[#This Row],[CtrID]],T_Country[CtID],T_Country[Population])</f>
        <v>51709098</v>
      </c>
      <c r="W958" s="15" cm="1">
        <f t="array" ref="W958">_xlfn._xlws.FILTER(T_Country[Unemployment rate],T_Country[CtID]=T_Youtuber3[[#This Row],[CtrID]])</f>
        <v>4.1500000000000004</v>
      </c>
      <c r="X958" s="15">
        <f>_xlfn.XLOOKUP(T_Youtuber3[[#This Row],[CtrID]],T_Country[CtID],T_Country[Urban_population])</f>
        <v>42106719</v>
      </c>
      <c r="Y958" s="15">
        <f>_xlfn.XLOOKUP(T_Youtuber3[[#This Row],[CtrID]],T_Country[CtID],T_Country[Latitude])</f>
        <v>35.907760000000003</v>
      </c>
      <c r="Z958" s="15">
        <f>_xlfn.XLOOKUP(T_Youtuber3[[#This Row],[CtrID]],T_Country[CtID],T_Country[Longitude])</f>
        <v>127.76690000000001</v>
      </c>
    </row>
    <row r="959" spans="1:26">
      <c r="A959" s="15">
        <v>958</v>
      </c>
      <c r="B959" s="15" t="s">
        <v>725</v>
      </c>
      <c r="C959" s="15">
        <v>17600000</v>
      </c>
      <c r="D959" s="16">
        <v>2980000000</v>
      </c>
      <c r="E959" s="17">
        <v>7</v>
      </c>
      <c r="F959" s="15">
        <v>128</v>
      </c>
      <c r="G959" s="15">
        <v>10</v>
      </c>
      <c r="H959" s="15">
        <v>2917</v>
      </c>
      <c r="I959" s="15">
        <v>1</v>
      </c>
      <c r="J959" s="15">
        <v>16</v>
      </c>
      <c r="K959" s="15">
        <v>22354000</v>
      </c>
      <c r="L959" s="15">
        <v>5600</v>
      </c>
      <c r="M959" s="15">
        <v>89400</v>
      </c>
      <c r="N959" s="15">
        <v>67100</v>
      </c>
      <c r="O959" s="15">
        <v>1100000</v>
      </c>
      <c r="P959" s="15">
        <v>100000</v>
      </c>
      <c r="Q959" s="18">
        <v>42969</v>
      </c>
      <c r="R959" s="15" t="str">
        <f>INDEX(T_Category[category],MATCH(T_Youtuber3[[#This Row],[CatID]],T_Category[CatID],1))</f>
        <v>Howto &amp; Style</v>
      </c>
      <c r="S959" s="15" t="str">
        <f>VLOOKUP(T_Youtuber3[[#This Row],[CtrID]],T_Country[#Data],2,1)</f>
        <v>China</v>
      </c>
      <c r="T959" s="15" t="str">
        <f>VLOOKUP(T_Youtuber3[[#This Row],[CtrID]],T_Country[#Data],3,0)</f>
        <v>CN</v>
      </c>
      <c r="U959" s="15">
        <f>INDEX(T_Country[Gross tertiary education enrollment (%)],MATCH(T_Youtuber3[[#This Row],[CtrID]],T_Country[CtID],0))</f>
        <v>50.6</v>
      </c>
      <c r="V959" s="19">
        <f>_xlfn.XLOOKUP(T_Youtuber3[[#This Row],[CtrID]],T_Country[CtID],T_Country[Population])</f>
        <v>1400000000</v>
      </c>
      <c r="W959" s="15" cm="1">
        <f t="array" ref="W959">_xlfn._xlws.FILTER(T_Country[Unemployment rate],T_Country[CtID]=T_Youtuber3[[#This Row],[CtrID]])</f>
        <v>4.32</v>
      </c>
      <c r="X959" s="15">
        <f>_xlfn.XLOOKUP(T_Youtuber3[[#This Row],[CtrID]],T_Country[CtID],T_Country[Urban_population])</f>
        <v>843000000</v>
      </c>
      <c r="Y959" s="15">
        <f>_xlfn.XLOOKUP(T_Youtuber3[[#This Row],[CtrID]],T_Country[CtID],T_Country[Latitude])</f>
        <v>35.861660000000001</v>
      </c>
      <c r="Z959" s="15">
        <f>_xlfn.XLOOKUP(T_Youtuber3[[#This Row],[CtrID]],T_Country[CtID],T_Country[Longitude])</f>
        <v>104.19540000000001</v>
      </c>
    </row>
    <row r="960" spans="1:26">
      <c r="A960" s="15">
        <v>959</v>
      </c>
      <c r="B960" s="15" t="s">
        <v>1235</v>
      </c>
      <c r="C960" s="15">
        <v>12600000</v>
      </c>
      <c r="D960" s="16">
        <v>3490000000</v>
      </c>
      <c r="E960" s="17">
        <v>13</v>
      </c>
      <c r="F960" s="15">
        <v>683</v>
      </c>
      <c r="G960" s="15">
        <v>40</v>
      </c>
      <c r="H960" s="15">
        <v>2313</v>
      </c>
      <c r="I960" s="15">
        <v>17</v>
      </c>
      <c r="J960" s="15">
        <v>61</v>
      </c>
      <c r="K960" s="16">
        <v>113000000</v>
      </c>
      <c r="L960" s="15">
        <v>28300</v>
      </c>
      <c r="M960" s="15">
        <v>452500</v>
      </c>
      <c r="N960" s="15">
        <v>339400</v>
      </c>
      <c r="O960" s="15">
        <v>5400000</v>
      </c>
      <c r="P960" s="15">
        <v>300000</v>
      </c>
      <c r="Q960" s="18">
        <v>41218</v>
      </c>
      <c r="R960" s="15" t="str">
        <f>INDEX(T_Category[category],MATCH(T_Youtuber3[[#This Row],[CatID]],T_Category[CatID],1))</f>
        <v>People &amp; Blogs</v>
      </c>
      <c r="S960" s="15" t="str">
        <f>VLOOKUP(T_Youtuber3[[#This Row],[CtrID]],T_Country[#Data],2,1)</f>
        <v>South Korea</v>
      </c>
      <c r="T960" s="15" t="str">
        <f>VLOOKUP(T_Youtuber3[[#This Row],[CtrID]],T_Country[#Data],3,0)</f>
        <v>KR</v>
      </c>
      <c r="U960" s="15">
        <f>INDEX(T_Country[Gross tertiary education enrollment (%)],MATCH(T_Youtuber3[[#This Row],[CtrID]],T_Country[CtID],0))</f>
        <v>94.3</v>
      </c>
      <c r="V960" s="19">
        <f>_xlfn.XLOOKUP(T_Youtuber3[[#This Row],[CtrID]],T_Country[CtID],T_Country[Population])</f>
        <v>51709098</v>
      </c>
      <c r="W960" s="15" cm="1">
        <f t="array" ref="W960">_xlfn._xlws.FILTER(T_Country[Unemployment rate],T_Country[CtID]=T_Youtuber3[[#This Row],[CtrID]])</f>
        <v>4.1500000000000004</v>
      </c>
      <c r="X960" s="15">
        <f>_xlfn.XLOOKUP(T_Youtuber3[[#This Row],[CtrID]],T_Country[CtID],T_Country[Urban_population])</f>
        <v>42106719</v>
      </c>
      <c r="Y960" s="15">
        <f>_xlfn.XLOOKUP(T_Youtuber3[[#This Row],[CtrID]],T_Country[CtID],T_Country[Latitude])</f>
        <v>35.907760000000003</v>
      </c>
      <c r="Z960" s="15">
        <f>_xlfn.XLOOKUP(T_Youtuber3[[#This Row],[CtrID]],T_Country[CtID],T_Country[Longitude])</f>
        <v>127.76690000000001</v>
      </c>
    </row>
    <row r="961" spans="1:26">
      <c r="A961" s="15">
        <v>960</v>
      </c>
      <c r="B961" s="15" t="s">
        <v>843</v>
      </c>
      <c r="C961" s="15">
        <v>15900000</v>
      </c>
      <c r="D961" s="16">
        <v>1850000000</v>
      </c>
      <c r="E961" s="17">
        <v>13</v>
      </c>
      <c r="F961" s="15">
        <v>0</v>
      </c>
      <c r="G961" s="15">
        <v>36</v>
      </c>
      <c r="H961" s="15">
        <v>4057944</v>
      </c>
      <c r="I961" s="15">
        <v>3309</v>
      </c>
      <c r="J961" s="15">
        <v>5665</v>
      </c>
      <c r="K961" s="15" t="s">
        <v>39</v>
      </c>
      <c r="L961" s="15">
        <v>0</v>
      </c>
      <c r="M961" s="15">
        <v>0</v>
      </c>
      <c r="N961" s="15">
        <v>0</v>
      </c>
      <c r="O961" s="15">
        <v>0</v>
      </c>
      <c r="P961" s="15">
        <v>10</v>
      </c>
      <c r="Q961" s="18">
        <v>42882</v>
      </c>
      <c r="R961" s="15" t="str">
        <f>INDEX(T_Category[category],MATCH(T_Youtuber3[[#This Row],[CatID]],T_Category[CatID],1))</f>
        <v>People &amp; Blogs</v>
      </c>
      <c r="S961" s="15" t="str">
        <f>VLOOKUP(T_Youtuber3[[#This Row],[CtrID]],T_Country[#Data],2,1)</f>
        <v>Russia</v>
      </c>
      <c r="T961" s="15" t="str">
        <f>VLOOKUP(T_Youtuber3[[#This Row],[CtrID]],T_Country[#Data],3,0)</f>
        <v>RU</v>
      </c>
      <c r="U961" s="15">
        <f>INDEX(T_Country[Gross tertiary education enrollment (%)],MATCH(T_Youtuber3[[#This Row],[CtrID]],T_Country[CtID],0))</f>
        <v>81.900000000000006</v>
      </c>
      <c r="V961" s="19">
        <f>_xlfn.XLOOKUP(T_Youtuber3[[#This Row],[CtrID]],T_Country[CtID],T_Country[Population])</f>
        <v>144000000</v>
      </c>
      <c r="W961" s="15" cm="1">
        <f t="array" ref="W961">_xlfn._xlws.FILTER(T_Country[Unemployment rate],T_Country[CtID]=T_Youtuber3[[#This Row],[CtrID]])</f>
        <v>4.59</v>
      </c>
      <c r="X961" s="15">
        <f>_xlfn.XLOOKUP(T_Youtuber3[[#This Row],[CtrID]],T_Country[CtID],T_Country[Urban_population])</f>
        <v>108000000</v>
      </c>
      <c r="Y961" s="15">
        <f>_xlfn.XLOOKUP(T_Youtuber3[[#This Row],[CtrID]],T_Country[CtID],T_Country[Latitude])</f>
        <v>61.524009999999997</v>
      </c>
      <c r="Z961" s="15">
        <f>_xlfn.XLOOKUP(T_Youtuber3[[#This Row],[CtrID]],T_Country[CtID],T_Country[Longitude])</f>
        <v>105.3188</v>
      </c>
    </row>
    <row r="962" spans="1:26">
      <c r="A962" s="15">
        <v>961</v>
      </c>
      <c r="B962" s="15" t="s">
        <v>966</v>
      </c>
      <c r="C962" s="15">
        <v>14700000</v>
      </c>
      <c r="D962" s="16">
        <v>2230000000</v>
      </c>
      <c r="E962" s="17">
        <v>4</v>
      </c>
      <c r="F962" s="15">
        <v>1385</v>
      </c>
      <c r="G962" s="15">
        <v>38</v>
      </c>
      <c r="H962" s="15">
        <v>4276</v>
      </c>
      <c r="I962" s="15">
        <v>5</v>
      </c>
      <c r="J962" s="15">
        <v>149</v>
      </c>
      <c r="K962" s="15">
        <v>2694000</v>
      </c>
      <c r="L962" s="15">
        <v>673</v>
      </c>
      <c r="M962" s="15">
        <v>10800</v>
      </c>
      <c r="N962" s="15">
        <v>8100</v>
      </c>
      <c r="O962" s="15">
        <v>129300</v>
      </c>
      <c r="P962" s="15" t="s">
        <v>39</v>
      </c>
      <c r="Q962" s="18">
        <v>42517</v>
      </c>
      <c r="R962" s="15" t="str">
        <f>INDEX(T_Category[category],MATCH(T_Youtuber3[[#This Row],[CatID]],T_Category[CatID],1))</f>
        <v>Entertainment</v>
      </c>
      <c r="S962" s="15" t="str">
        <f>VLOOKUP(T_Youtuber3[[#This Row],[CtrID]],T_Country[#Data],2,1)</f>
        <v>Saudi Arabia</v>
      </c>
      <c r="T962" s="15" t="str">
        <f>VLOOKUP(T_Youtuber3[[#This Row],[CtrID]],T_Country[#Data],3,0)</f>
        <v>SA</v>
      </c>
      <c r="U962" s="15">
        <f>INDEX(T_Country[Gross tertiary education enrollment (%)],MATCH(T_Youtuber3[[#This Row],[CtrID]],T_Country[CtID],0))</f>
        <v>68</v>
      </c>
      <c r="V962" s="19">
        <f>_xlfn.XLOOKUP(T_Youtuber3[[#This Row],[CtrID]],T_Country[CtID],T_Country[Population])</f>
        <v>34268528</v>
      </c>
      <c r="W962" s="15" cm="1">
        <f t="array" ref="W962">_xlfn._xlws.FILTER(T_Country[Unemployment rate],T_Country[CtID]=T_Youtuber3[[#This Row],[CtrID]])</f>
        <v>5.93</v>
      </c>
      <c r="X962" s="15">
        <f>_xlfn.XLOOKUP(T_Youtuber3[[#This Row],[CtrID]],T_Country[CtID],T_Country[Urban_population])</f>
        <v>28807838</v>
      </c>
      <c r="Y962" s="15">
        <f>_xlfn.XLOOKUP(T_Youtuber3[[#This Row],[CtrID]],T_Country[CtID],T_Country[Latitude])</f>
        <v>23.885940000000002</v>
      </c>
      <c r="Z962" s="15">
        <f>_xlfn.XLOOKUP(T_Youtuber3[[#This Row],[CtrID]],T_Country[CtID],T_Country[Longitude])</f>
        <v>45.079160000000002</v>
      </c>
    </row>
    <row r="963" spans="1:26">
      <c r="A963" s="15">
        <v>962</v>
      </c>
      <c r="B963" s="15" t="s">
        <v>1066</v>
      </c>
      <c r="C963" s="15">
        <v>14000000</v>
      </c>
      <c r="D963" s="16">
        <v>7720000000</v>
      </c>
      <c r="E963" s="17">
        <v>6</v>
      </c>
      <c r="F963" s="15">
        <v>2210</v>
      </c>
      <c r="G963" s="15">
        <v>36</v>
      </c>
      <c r="H963" s="15">
        <v>703</v>
      </c>
      <c r="I963" s="15">
        <v>12</v>
      </c>
      <c r="J963" s="15">
        <v>56</v>
      </c>
      <c r="K963" s="16">
        <v>151000000</v>
      </c>
      <c r="L963" s="15">
        <v>37600</v>
      </c>
      <c r="M963" s="15">
        <v>602300</v>
      </c>
      <c r="N963" s="15">
        <v>451700</v>
      </c>
      <c r="O963" s="15">
        <v>7200000</v>
      </c>
      <c r="P963" s="15">
        <v>200000</v>
      </c>
      <c r="Q963" s="18">
        <v>41573</v>
      </c>
      <c r="R963" s="15" t="str">
        <f>INDEX(T_Category[category],MATCH(T_Youtuber3[[#This Row],[CatID]],T_Category[CatID],1))</f>
        <v>Gaming</v>
      </c>
      <c r="S963" s="15" t="str">
        <f>VLOOKUP(T_Youtuber3[[#This Row],[CtrID]],T_Country[#Data],2,1)</f>
        <v>Russia</v>
      </c>
      <c r="T963" s="15" t="str">
        <f>VLOOKUP(T_Youtuber3[[#This Row],[CtrID]],T_Country[#Data],3,0)</f>
        <v>RU</v>
      </c>
      <c r="U963" s="15">
        <f>INDEX(T_Country[Gross tertiary education enrollment (%)],MATCH(T_Youtuber3[[#This Row],[CtrID]],T_Country[CtID],0))</f>
        <v>81.900000000000006</v>
      </c>
      <c r="V963" s="19">
        <f>_xlfn.XLOOKUP(T_Youtuber3[[#This Row],[CtrID]],T_Country[CtID],T_Country[Population])</f>
        <v>144000000</v>
      </c>
      <c r="W963" s="15" cm="1">
        <f t="array" ref="W963">_xlfn._xlws.FILTER(T_Country[Unemployment rate],T_Country[CtID]=T_Youtuber3[[#This Row],[CtrID]])</f>
        <v>4.59</v>
      </c>
      <c r="X963" s="15">
        <f>_xlfn.XLOOKUP(T_Youtuber3[[#This Row],[CtrID]],T_Country[CtID],T_Country[Urban_population])</f>
        <v>108000000</v>
      </c>
      <c r="Y963" s="15">
        <f>_xlfn.XLOOKUP(T_Youtuber3[[#This Row],[CtrID]],T_Country[CtID],T_Country[Latitude])</f>
        <v>61.524009999999997</v>
      </c>
      <c r="Z963" s="15">
        <f>_xlfn.XLOOKUP(T_Youtuber3[[#This Row],[CtrID]],T_Country[CtID],T_Country[Longitude])</f>
        <v>105.3188</v>
      </c>
    </row>
    <row r="964" spans="1:26">
      <c r="A964" s="15">
        <v>963</v>
      </c>
      <c r="B964" s="15" t="s">
        <v>213</v>
      </c>
      <c r="C964" s="15">
        <v>37500000</v>
      </c>
      <c r="D964" s="16">
        <v>27300000000</v>
      </c>
      <c r="E964" s="17">
        <v>4</v>
      </c>
      <c r="F964" s="15">
        <v>117152</v>
      </c>
      <c r="G964" s="15">
        <v>44</v>
      </c>
      <c r="H964" s="15">
        <v>56</v>
      </c>
      <c r="I964" s="15">
        <v>2</v>
      </c>
      <c r="J964" s="15">
        <v>29</v>
      </c>
      <c r="K964" s="16">
        <v>141000000</v>
      </c>
      <c r="L964" s="15">
        <v>35200</v>
      </c>
      <c r="M964" s="15">
        <v>563000</v>
      </c>
      <c r="N964" s="15">
        <v>422300</v>
      </c>
      <c r="O964" s="15">
        <v>6800000</v>
      </c>
      <c r="P964" s="15">
        <v>300000</v>
      </c>
      <c r="Q964" s="18">
        <v>41284</v>
      </c>
      <c r="R964" s="15" t="str">
        <f>INDEX(T_Category[category],MATCH(T_Youtuber3[[#This Row],[CatID]],T_Category[CatID],1))</f>
        <v>Entertainment</v>
      </c>
      <c r="S964" s="15" t="str">
        <f>VLOOKUP(T_Youtuber3[[#This Row],[CtrID]],T_Country[#Data],2,1)</f>
        <v>Thailand</v>
      </c>
      <c r="T964" s="15" t="str">
        <f>VLOOKUP(T_Youtuber3[[#This Row],[CtrID]],T_Country[#Data],3,0)</f>
        <v>TH</v>
      </c>
      <c r="U964" s="15">
        <f>INDEX(T_Country[Gross tertiary education enrollment (%)],MATCH(T_Youtuber3[[#This Row],[CtrID]],T_Country[CtID],0))</f>
        <v>49.3</v>
      </c>
      <c r="V964" s="19">
        <f>_xlfn.XLOOKUP(T_Youtuber3[[#This Row],[CtrID]],T_Country[CtID],T_Country[Population])</f>
        <v>69625582</v>
      </c>
      <c r="W964" s="15" cm="1">
        <f t="array" ref="W964">_xlfn._xlws.FILTER(T_Country[Unemployment rate],T_Country[CtID]=T_Youtuber3[[#This Row],[CtrID]])</f>
        <v>0.75</v>
      </c>
      <c r="X964" s="15">
        <f>_xlfn.XLOOKUP(T_Youtuber3[[#This Row],[CtrID]],T_Country[CtID],T_Country[Urban_population])</f>
        <v>35294600</v>
      </c>
      <c r="Y964" s="15">
        <f>_xlfn.XLOOKUP(T_Youtuber3[[#This Row],[CtrID]],T_Country[CtID],T_Country[Latitude])</f>
        <v>15.87003</v>
      </c>
      <c r="Z964" s="15">
        <f>_xlfn.XLOOKUP(T_Youtuber3[[#This Row],[CtrID]],T_Country[CtID],T_Country[Longitude])</f>
        <v>100.99250000000001</v>
      </c>
    </row>
    <row r="965" spans="1:26">
      <c r="A965" s="15">
        <v>964</v>
      </c>
      <c r="B965" s="15" t="s">
        <v>1018</v>
      </c>
      <c r="C965" s="15">
        <v>14400000</v>
      </c>
      <c r="D965" s="16">
        <v>2970000000</v>
      </c>
      <c r="E965" s="17">
        <v>4</v>
      </c>
      <c r="F965" s="15">
        <v>381</v>
      </c>
      <c r="G965" s="15">
        <v>38</v>
      </c>
      <c r="H965" s="15">
        <v>2934</v>
      </c>
      <c r="I965" s="15">
        <v>6</v>
      </c>
      <c r="J965" s="15">
        <v>152</v>
      </c>
      <c r="K965" s="15">
        <v>4673000</v>
      </c>
      <c r="L965" s="15">
        <v>1200</v>
      </c>
      <c r="M965" s="15">
        <v>18700</v>
      </c>
      <c r="N965" s="15">
        <v>14000</v>
      </c>
      <c r="O965" s="15">
        <v>224300</v>
      </c>
      <c r="P965" s="15" t="s">
        <v>39</v>
      </c>
      <c r="Q965" s="18">
        <v>43070</v>
      </c>
      <c r="R965" s="15" t="str">
        <f>INDEX(T_Category[category],MATCH(T_Youtuber3[[#This Row],[CatID]],T_Category[CatID],1))</f>
        <v>Entertainment</v>
      </c>
      <c r="S965" s="15" t="str">
        <f>VLOOKUP(T_Youtuber3[[#This Row],[CtrID]],T_Country[#Data],2,1)</f>
        <v>Saudi Arabia</v>
      </c>
      <c r="T965" s="15" t="str">
        <f>VLOOKUP(T_Youtuber3[[#This Row],[CtrID]],T_Country[#Data],3,0)</f>
        <v>SA</v>
      </c>
      <c r="U965" s="15">
        <f>INDEX(T_Country[Gross tertiary education enrollment (%)],MATCH(T_Youtuber3[[#This Row],[CtrID]],T_Country[CtID],0))</f>
        <v>68</v>
      </c>
      <c r="V965" s="19">
        <f>_xlfn.XLOOKUP(T_Youtuber3[[#This Row],[CtrID]],T_Country[CtID],T_Country[Population])</f>
        <v>34268528</v>
      </c>
      <c r="W965" s="15" cm="1">
        <f t="array" ref="W965">_xlfn._xlws.FILTER(T_Country[Unemployment rate],T_Country[CtID]=T_Youtuber3[[#This Row],[CtrID]])</f>
        <v>5.93</v>
      </c>
      <c r="X965" s="15">
        <f>_xlfn.XLOOKUP(T_Youtuber3[[#This Row],[CtrID]],T_Country[CtID],T_Country[Urban_population])</f>
        <v>28807838</v>
      </c>
      <c r="Y965" s="15">
        <f>_xlfn.XLOOKUP(T_Youtuber3[[#This Row],[CtrID]],T_Country[CtID],T_Country[Latitude])</f>
        <v>23.885940000000002</v>
      </c>
      <c r="Z965" s="15">
        <f>_xlfn.XLOOKUP(T_Youtuber3[[#This Row],[CtrID]],T_Country[CtID],T_Country[Longitude])</f>
        <v>45.079160000000002</v>
      </c>
    </row>
    <row r="966" spans="1:26">
      <c r="A966" s="15">
        <v>965</v>
      </c>
      <c r="B966" s="15" t="s">
        <v>948</v>
      </c>
      <c r="C966" s="15">
        <v>14900000</v>
      </c>
      <c r="D966" s="16">
        <v>5550000000</v>
      </c>
      <c r="E966" s="17">
        <v>4</v>
      </c>
      <c r="F966" s="15">
        <v>27944</v>
      </c>
      <c r="G966" s="15">
        <v>44</v>
      </c>
      <c r="H966" s="15">
        <v>1181</v>
      </c>
      <c r="I966" s="15">
        <v>12</v>
      </c>
      <c r="J966" s="15">
        <v>147</v>
      </c>
      <c r="K966" s="15">
        <v>49556000</v>
      </c>
      <c r="L966" s="15">
        <v>12400</v>
      </c>
      <c r="M966" s="15">
        <v>198200</v>
      </c>
      <c r="N966" s="15">
        <v>148700</v>
      </c>
      <c r="O966" s="15">
        <v>2400000</v>
      </c>
      <c r="P966" s="15">
        <v>100000</v>
      </c>
      <c r="Q966" s="18">
        <v>40833</v>
      </c>
      <c r="R966" s="15" t="str">
        <f>INDEX(T_Category[category],MATCH(T_Youtuber3[[#This Row],[CatID]],T_Category[CatID],1))</f>
        <v>Entertainment</v>
      </c>
      <c r="S966" s="15" t="str">
        <f>VLOOKUP(T_Youtuber3[[#This Row],[CtrID]],T_Country[#Data],2,1)</f>
        <v>Thailand</v>
      </c>
      <c r="T966" s="15" t="str">
        <f>VLOOKUP(T_Youtuber3[[#This Row],[CtrID]],T_Country[#Data],3,0)</f>
        <v>TH</v>
      </c>
      <c r="U966" s="15">
        <f>INDEX(T_Country[Gross tertiary education enrollment (%)],MATCH(T_Youtuber3[[#This Row],[CtrID]],T_Country[CtID],0))</f>
        <v>49.3</v>
      </c>
      <c r="V966" s="19">
        <f>_xlfn.XLOOKUP(T_Youtuber3[[#This Row],[CtrID]],T_Country[CtID],T_Country[Population])</f>
        <v>69625582</v>
      </c>
      <c r="W966" s="15" cm="1">
        <f t="array" ref="W966">_xlfn._xlws.FILTER(T_Country[Unemployment rate],T_Country[CtID]=T_Youtuber3[[#This Row],[CtrID]])</f>
        <v>0.75</v>
      </c>
      <c r="X966" s="15">
        <f>_xlfn.XLOOKUP(T_Youtuber3[[#This Row],[CtrID]],T_Country[CtID],T_Country[Urban_population])</f>
        <v>35294600</v>
      </c>
      <c r="Y966" s="15">
        <f>_xlfn.XLOOKUP(T_Youtuber3[[#This Row],[CtrID]],T_Country[CtID],T_Country[Latitude])</f>
        <v>15.87003</v>
      </c>
      <c r="Z966" s="15">
        <f>_xlfn.XLOOKUP(T_Youtuber3[[#This Row],[CtrID]],T_Country[CtID],T_Country[Longitude])</f>
        <v>100.99250000000001</v>
      </c>
    </row>
    <row r="967" spans="1:26">
      <c r="A967" s="15">
        <v>966</v>
      </c>
      <c r="B967" s="15" t="s">
        <v>638</v>
      </c>
      <c r="C967" s="15">
        <v>19000000</v>
      </c>
      <c r="D967" s="16">
        <v>4920000000</v>
      </c>
      <c r="E967" s="17">
        <v>3</v>
      </c>
      <c r="F967" s="15">
        <v>60</v>
      </c>
      <c r="G967" s="15">
        <v>49</v>
      </c>
      <c r="H967" s="15">
        <v>1399</v>
      </c>
      <c r="I967" s="15">
        <v>116</v>
      </c>
      <c r="J967" s="15">
        <v>111</v>
      </c>
      <c r="K967" s="15">
        <v>21587000</v>
      </c>
      <c r="L967" s="15">
        <v>5400</v>
      </c>
      <c r="M967" s="15">
        <v>86300</v>
      </c>
      <c r="N967" s="15">
        <v>64800</v>
      </c>
      <c r="O967" s="15">
        <v>1000000</v>
      </c>
      <c r="P967" s="15">
        <v>100000</v>
      </c>
      <c r="Q967" s="18">
        <v>43151</v>
      </c>
      <c r="R967" s="15" t="str">
        <f>INDEX(T_Category[category],MATCH(T_Youtuber3[[#This Row],[CatID]],T_Category[CatID],1))</f>
        <v>Education</v>
      </c>
      <c r="S967" s="15" t="str">
        <f>VLOOKUP(T_Youtuber3[[#This Row],[CtrID]],T_Country[#Data],2,1)</f>
        <v>United States</v>
      </c>
      <c r="T967" s="15" t="str">
        <f>VLOOKUP(T_Youtuber3[[#This Row],[CtrID]],T_Country[#Data],3,0)</f>
        <v>US</v>
      </c>
      <c r="U967" s="15">
        <f>INDEX(T_Country[Gross tertiary education enrollment (%)],MATCH(T_Youtuber3[[#This Row],[CtrID]],T_Country[CtID],0))</f>
        <v>88.2</v>
      </c>
      <c r="V967" s="19">
        <f>_xlfn.XLOOKUP(T_Youtuber3[[#This Row],[CtrID]],T_Country[CtID],T_Country[Population])</f>
        <v>328000000</v>
      </c>
      <c r="W967" s="15" cm="1">
        <f t="array" ref="W967">_xlfn._xlws.FILTER(T_Country[Unemployment rate],T_Country[CtID]=T_Youtuber3[[#This Row],[CtrID]])</f>
        <v>14.7</v>
      </c>
      <c r="X967" s="15">
        <f>_xlfn.XLOOKUP(T_Youtuber3[[#This Row],[CtrID]],T_Country[CtID],T_Country[Urban_population])</f>
        <v>271000000</v>
      </c>
      <c r="Y967" s="15">
        <f>_xlfn.XLOOKUP(T_Youtuber3[[#This Row],[CtrID]],T_Country[CtID],T_Country[Latitude])</f>
        <v>37.090240000000001</v>
      </c>
      <c r="Z967" s="15">
        <f>_xlfn.XLOOKUP(T_Youtuber3[[#This Row],[CtrID]],T_Country[CtID],T_Country[Longitude])</f>
        <v>-95.712900000000005</v>
      </c>
    </row>
    <row r="968" spans="1:26">
      <c r="A968" s="15">
        <v>967</v>
      </c>
      <c r="B968" s="15" t="s">
        <v>576</v>
      </c>
      <c r="C968" s="15">
        <v>20300000</v>
      </c>
      <c r="D968" s="16">
        <v>11000000000</v>
      </c>
      <c r="E968" s="17">
        <v>3</v>
      </c>
      <c r="F968" s="15">
        <v>107</v>
      </c>
      <c r="G968" s="15">
        <v>19</v>
      </c>
      <c r="H968" s="15">
        <v>380</v>
      </c>
      <c r="I968" s="15" t="s">
        <v>39</v>
      </c>
      <c r="J968" s="15">
        <v>22</v>
      </c>
      <c r="K968" s="15">
        <v>71777000</v>
      </c>
      <c r="L968" s="15">
        <v>17900</v>
      </c>
      <c r="M968" s="15">
        <v>287100</v>
      </c>
      <c r="N968" s="15">
        <v>215300</v>
      </c>
      <c r="O968" s="15">
        <v>3400000</v>
      </c>
      <c r="P968" s="15">
        <v>200000</v>
      </c>
      <c r="Q968" s="18">
        <v>43303</v>
      </c>
      <c r="R968" s="15" t="str">
        <f>INDEX(T_Category[category],MATCH(T_Youtuber3[[#This Row],[CatID]],T_Category[CatID],1))</f>
        <v>Education</v>
      </c>
      <c r="S968" s="15" t="str">
        <f>VLOOKUP(T_Youtuber3[[#This Row],[CtrID]],T_Country[#Data],2,1)</f>
        <v>India</v>
      </c>
      <c r="T968" s="15" t="str">
        <f>VLOOKUP(T_Youtuber3[[#This Row],[CtrID]],T_Country[#Data],3,0)</f>
        <v>IN</v>
      </c>
      <c r="U968" s="15">
        <f>INDEX(T_Country[Gross tertiary education enrollment (%)],MATCH(T_Youtuber3[[#This Row],[CtrID]],T_Country[CtID],0))</f>
        <v>28.1</v>
      </c>
      <c r="V968" s="19">
        <f>_xlfn.XLOOKUP(T_Youtuber3[[#This Row],[CtrID]],T_Country[CtID],T_Country[Population])</f>
        <v>1370000000</v>
      </c>
      <c r="W968" s="15" cm="1">
        <f t="array" ref="W968">_xlfn._xlws.FILTER(T_Country[Unemployment rate],T_Country[CtID]=T_Youtuber3[[#This Row],[CtrID]])</f>
        <v>5.36</v>
      </c>
      <c r="X968" s="15">
        <f>_xlfn.XLOOKUP(T_Youtuber3[[#This Row],[CtrID]],T_Country[CtID],T_Country[Urban_population])</f>
        <v>471000000</v>
      </c>
      <c r="Y968" s="15">
        <f>_xlfn.XLOOKUP(T_Youtuber3[[#This Row],[CtrID]],T_Country[CtID],T_Country[Latitude])</f>
        <v>20.593679999999999</v>
      </c>
      <c r="Z968" s="15">
        <f>_xlfn.XLOOKUP(T_Youtuber3[[#This Row],[CtrID]],T_Country[CtID],T_Country[Longitude])</f>
        <v>78.962879999999998</v>
      </c>
    </row>
    <row r="969" spans="1:26">
      <c r="A969" s="15">
        <v>968</v>
      </c>
      <c r="B969" s="15" t="s">
        <v>1177</v>
      </c>
      <c r="C969" s="15">
        <v>13100000</v>
      </c>
      <c r="D969" s="16">
        <v>4400000000</v>
      </c>
      <c r="E969" s="17">
        <v>13</v>
      </c>
      <c r="F969" s="15">
        <v>435</v>
      </c>
      <c r="G969" s="15">
        <v>49</v>
      </c>
      <c r="H969" s="15">
        <v>1650</v>
      </c>
      <c r="I969" s="15">
        <v>169</v>
      </c>
      <c r="J969" s="15">
        <v>34</v>
      </c>
      <c r="K969" s="15">
        <v>60661000</v>
      </c>
      <c r="L969" s="15">
        <v>15200</v>
      </c>
      <c r="M969" s="15">
        <v>242600</v>
      </c>
      <c r="N969" s="15">
        <v>182000</v>
      </c>
      <c r="O969" s="15">
        <v>2900000</v>
      </c>
      <c r="P969" s="15">
        <v>100000</v>
      </c>
      <c r="Q969" s="18">
        <v>42781</v>
      </c>
      <c r="R969" s="15" t="str">
        <f>INDEX(T_Category[category],MATCH(T_Youtuber3[[#This Row],[CatID]],T_Category[CatID],1))</f>
        <v>People &amp; Blogs</v>
      </c>
      <c r="S969" s="15" t="str">
        <f>VLOOKUP(T_Youtuber3[[#This Row],[CtrID]],T_Country[#Data],2,1)</f>
        <v>United States</v>
      </c>
      <c r="T969" s="15" t="str">
        <f>VLOOKUP(T_Youtuber3[[#This Row],[CtrID]],T_Country[#Data],3,0)</f>
        <v>US</v>
      </c>
      <c r="U969" s="15">
        <f>INDEX(T_Country[Gross tertiary education enrollment (%)],MATCH(T_Youtuber3[[#This Row],[CtrID]],T_Country[CtID],0))</f>
        <v>88.2</v>
      </c>
      <c r="V969" s="19">
        <f>_xlfn.XLOOKUP(T_Youtuber3[[#This Row],[CtrID]],T_Country[CtID],T_Country[Population])</f>
        <v>328000000</v>
      </c>
      <c r="W969" s="15" cm="1">
        <f t="array" ref="W969">_xlfn._xlws.FILTER(T_Country[Unemployment rate],T_Country[CtID]=T_Youtuber3[[#This Row],[CtrID]])</f>
        <v>14.7</v>
      </c>
      <c r="X969" s="15">
        <f>_xlfn.XLOOKUP(T_Youtuber3[[#This Row],[CtrID]],T_Country[CtID],T_Country[Urban_population])</f>
        <v>271000000</v>
      </c>
      <c r="Y969" s="15">
        <f>_xlfn.XLOOKUP(T_Youtuber3[[#This Row],[CtrID]],T_Country[CtID],T_Country[Latitude])</f>
        <v>37.090240000000001</v>
      </c>
      <c r="Z969" s="15">
        <f>_xlfn.XLOOKUP(T_Youtuber3[[#This Row],[CtrID]],T_Country[CtID],T_Country[Longitude])</f>
        <v>-95.712900000000005</v>
      </c>
    </row>
    <row r="970" spans="1:26">
      <c r="A970" s="15">
        <v>969</v>
      </c>
      <c r="B970" s="15" t="s">
        <v>300</v>
      </c>
      <c r="C970" s="15">
        <v>30400000</v>
      </c>
      <c r="D970" s="16">
        <v>18000000000</v>
      </c>
      <c r="E970" s="17">
        <v>10</v>
      </c>
      <c r="F970" s="15">
        <v>532</v>
      </c>
      <c r="G970" s="15">
        <v>49</v>
      </c>
      <c r="H970" s="15">
        <v>147</v>
      </c>
      <c r="I970" s="15">
        <v>46</v>
      </c>
      <c r="J970" s="15">
        <v>46</v>
      </c>
      <c r="K970" s="16">
        <v>123000000</v>
      </c>
      <c r="L970" s="15">
        <v>30700</v>
      </c>
      <c r="M970" s="15">
        <v>491700</v>
      </c>
      <c r="N970" s="15">
        <v>368800</v>
      </c>
      <c r="O970" s="15">
        <v>5900000</v>
      </c>
      <c r="P970" s="15">
        <v>300000</v>
      </c>
      <c r="Q970" s="18">
        <v>43407</v>
      </c>
      <c r="R970" s="15" t="str">
        <f>INDEX(T_Category[category],MATCH(T_Youtuber3[[#This Row],[CatID]],T_Category[CatID],1))</f>
        <v>nan</v>
      </c>
      <c r="S970" s="15" t="str">
        <f>VLOOKUP(T_Youtuber3[[#This Row],[CtrID]],T_Country[#Data],2,1)</f>
        <v>United States</v>
      </c>
      <c r="T970" s="15" t="str">
        <f>VLOOKUP(T_Youtuber3[[#This Row],[CtrID]],T_Country[#Data],3,0)</f>
        <v>US</v>
      </c>
      <c r="U970" s="15">
        <f>INDEX(T_Country[Gross tertiary education enrollment (%)],MATCH(T_Youtuber3[[#This Row],[CtrID]],T_Country[CtID],0))</f>
        <v>88.2</v>
      </c>
      <c r="V970" s="19">
        <f>_xlfn.XLOOKUP(T_Youtuber3[[#This Row],[CtrID]],T_Country[CtID],T_Country[Population])</f>
        <v>328000000</v>
      </c>
      <c r="W970" s="15" cm="1">
        <f t="array" ref="W970">_xlfn._xlws.FILTER(T_Country[Unemployment rate],T_Country[CtID]=T_Youtuber3[[#This Row],[CtrID]])</f>
        <v>14.7</v>
      </c>
      <c r="X970" s="15">
        <f>_xlfn.XLOOKUP(T_Youtuber3[[#This Row],[CtrID]],T_Country[CtID],T_Country[Urban_population])</f>
        <v>271000000</v>
      </c>
      <c r="Y970" s="15">
        <f>_xlfn.XLOOKUP(T_Youtuber3[[#This Row],[CtrID]],T_Country[CtID],T_Country[Latitude])</f>
        <v>37.090240000000001</v>
      </c>
      <c r="Z970" s="15">
        <f>_xlfn.XLOOKUP(T_Youtuber3[[#This Row],[CtrID]],T_Country[CtID],T_Country[Longitude])</f>
        <v>-95.712900000000005</v>
      </c>
    </row>
    <row r="971" spans="1:26">
      <c r="A971" s="15">
        <v>970</v>
      </c>
      <c r="B971" s="15" t="s">
        <v>738</v>
      </c>
      <c r="C971" s="15">
        <v>17400000</v>
      </c>
      <c r="D971" s="16">
        <v>11100000000</v>
      </c>
      <c r="E971" s="17">
        <v>9</v>
      </c>
      <c r="F971" s="15">
        <v>2133</v>
      </c>
      <c r="G971" s="15">
        <v>21</v>
      </c>
      <c r="H971" s="15">
        <v>371</v>
      </c>
      <c r="I971" s="15">
        <v>1</v>
      </c>
      <c r="J971" s="15">
        <v>110</v>
      </c>
      <c r="K971" s="16">
        <v>113000000</v>
      </c>
      <c r="L971" s="15">
        <v>28300</v>
      </c>
      <c r="M971" s="15">
        <v>452000</v>
      </c>
      <c r="N971" s="15">
        <v>339000</v>
      </c>
      <c r="O971" s="15">
        <v>5400000</v>
      </c>
      <c r="P971" s="15" t="s">
        <v>39</v>
      </c>
      <c r="Q971" s="18">
        <v>41544</v>
      </c>
      <c r="R971" s="15" t="str">
        <f>INDEX(T_Category[category],MATCH(T_Youtuber3[[#This Row],[CatID]],T_Category[CatID],1))</f>
        <v>Music</v>
      </c>
      <c r="S971" s="15" t="str">
        <f>VLOOKUP(T_Youtuber3[[#This Row],[CtrID]],T_Country[#Data],2,1)</f>
        <v>Iraq</v>
      </c>
      <c r="T971" s="15" t="str">
        <f>VLOOKUP(T_Youtuber3[[#This Row],[CtrID]],T_Country[#Data],3,0)</f>
        <v>IQ</v>
      </c>
      <c r="U971" s="15">
        <f>INDEX(T_Country[Gross tertiary education enrollment (%)],MATCH(T_Youtuber3[[#This Row],[CtrID]],T_Country[CtID],0))</f>
        <v>16.2</v>
      </c>
      <c r="V971" s="19">
        <f>_xlfn.XLOOKUP(T_Youtuber3[[#This Row],[CtrID]],T_Country[CtID],T_Country[Population])</f>
        <v>39309783</v>
      </c>
      <c r="W971" s="15" cm="1">
        <f t="array" ref="W971">_xlfn._xlws.FILTER(T_Country[Unemployment rate],T_Country[CtID]=T_Youtuber3[[#This Row],[CtrID]])</f>
        <v>12.82</v>
      </c>
      <c r="X971" s="15">
        <f>_xlfn.XLOOKUP(T_Youtuber3[[#This Row],[CtrID]],T_Country[CtID],T_Country[Urban_population])</f>
        <v>27783368</v>
      </c>
      <c r="Y971" s="15">
        <f>_xlfn.XLOOKUP(T_Youtuber3[[#This Row],[CtrID]],T_Country[CtID],T_Country[Latitude])</f>
        <v>33.223190000000002</v>
      </c>
      <c r="Z971" s="15">
        <f>_xlfn.XLOOKUP(T_Youtuber3[[#This Row],[CtrID]],T_Country[CtID],T_Country[Longitude])</f>
        <v>43.679290000000002</v>
      </c>
    </row>
    <row r="972" spans="1:26">
      <c r="A972" s="15">
        <v>971</v>
      </c>
      <c r="B972" s="15" t="s">
        <v>1145</v>
      </c>
      <c r="C972" s="15">
        <v>13300000</v>
      </c>
      <c r="D972" s="16">
        <v>6480000000</v>
      </c>
      <c r="E972" s="17">
        <v>13</v>
      </c>
      <c r="F972" s="15">
        <v>608</v>
      </c>
      <c r="G972" s="15">
        <v>36</v>
      </c>
      <c r="H972" s="15">
        <v>927</v>
      </c>
      <c r="I972" s="15">
        <v>13</v>
      </c>
      <c r="J972" s="15">
        <v>163</v>
      </c>
      <c r="K972" s="15">
        <v>90241000</v>
      </c>
      <c r="L972" s="15">
        <v>22600</v>
      </c>
      <c r="M972" s="15">
        <v>361000</v>
      </c>
      <c r="N972" s="15">
        <v>270700</v>
      </c>
      <c r="O972" s="15">
        <v>4300000</v>
      </c>
      <c r="P972" s="15">
        <v>100000</v>
      </c>
      <c r="Q972" s="18">
        <v>42281</v>
      </c>
      <c r="R972" s="15" t="str">
        <f>INDEX(T_Category[category],MATCH(T_Youtuber3[[#This Row],[CatID]],T_Category[CatID],1))</f>
        <v>People &amp; Blogs</v>
      </c>
      <c r="S972" s="15" t="str">
        <f>VLOOKUP(T_Youtuber3[[#This Row],[CtrID]],T_Country[#Data],2,1)</f>
        <v>Russia</v>
      </c>
      <c r="T972" s="15" t="str">
        <f>VLOOKUP(T_Youtuber3[[#This Row],[CtrID]],T_Country[#Data],3,0)</f>
        <v>RU</v>
      </c>
      <c r="U972" s="15">
        <f>INDEX(T_Country[Gross tertiary education enrollment (%)],MATCH(T_Youtuber3[[#This Row],[CtrID]],T_Country[CtID],0))</f>
        <v>81.900000000000006</v>
      </c>
      <c r="V972" s="19">
        <f>_xlfn.XLOOKUP(T_Youtuber3[[#This Row],[CtrID]],T_Country[CtID],T_Country[Population])</f>
        <v>144000000</v>
      </c>
      <c r="W972" s="15" cm="1">
        <f t="array" ref="W972">_xlfn._xlws.FILTER(T_Country[Unemployment rate],T_Country[CtID]=T_Youtuber3[[#This Row],[CtrID]])</f>
        <v>4.59</v>
      </c>
      <c r="X972" s="15">
        <f>_xlfn.XLOOKUP(T_Youtuber3[[#This Row],[CtrID]],T_Country[CtID],T_Country[Urban_population])</f>
        <v>108000000</v>
      </c>
      <c r="Y972" s="15">
        <f>_xlfn.XLOOKUP(T_Youtuber3[[#This Row],[CtrID]],T_Country[CtID],T_Country[Latitude])</f>
        <v>61.524009999999997</v>
      </c>
      <c r="Z972" s="15">
        <f>_xlfn.XLOOKUP(T_Youtuber3[[#This Row],[CtrID]],T_Country[CtID],T_Country[Longitude])</f>
        <v>105.3188</v>
      </c>
    </row>
    <row r="973" spans="1:26">
      <c r="A973" s="15">
        <v>972</v>
      </c>
      <c r="B973" s="15" t="s">
        <v>1053</v>
      </c>
      <c r="C973" s="15">
        <v>14100000</v>
      </c>
      <c r="D973" s="16">
        <v>3920000000</v>
      </c>
      <c r="E973" s="17">
        <v>4</v>
      </c>
      <c r="F973" s="15">
        <v>65</v>
      </c>
      <c r="G973" s="15">
        <v>19</v>
      </c>
      <c r="H973" s="15">
        <v>3999155</v>
      </c>
      <c r="I973" s="15" t="s">
        <v>39</v>
      </c>
      <c r="J973" s="15" t="s">
        <v>39</v>
      </c>
      <c r="K973" s="15">
        <v>20351</v>
      </c>
      <c r="L973" s="15">
        <v>5</v>
      </c>
      <c r="M973" s="15">
        <v>81</v>
      </c>
      <c r="N973" s="15">
        <v>61</v>
      </c>
      <c r="O973" s="15">
        <v>977</v>
      </c>
      <c r="P973" s="15">
        <v>132</v>
      </c>
      <c r="Q973" s="18">
        <v>42951</v>
      </c>
      <c r="R973" s="15" t="str">
        <f>INDEX(T_Category[category],MATCH(T_Youtuber3[[#This Row],[CatID]],T_Category[CatID],1))</f>
        <v>Entertainment</v>
      </c>
      <c r="S973" s="15" t="str">
        <f>VLOOKUP(T_Youtuber3[[#This Row],[CtrID]],T_Country[#Data],2,1)</f>
        <v>India</v>
      </c>
      <c r="T973" s="15" t="str">
        <f>VLOOKUP(T_Youtuber3[[#This Row],[CtrID]],T_Country[#Data],3,0)</f>
        <v>IN</v>
      </c>
      <c r="U973" s="15">
        <f>INDEX(T_Country[Gross tertiary education enrollment (%)],MATCH(T_Youtuber3[[#This Row],[CtrID]],T_Country[CtID],0))</f>
        <v>28.1</v>
      </c>
      <c r="V973" s="19">
        <f>_xlfn.XLOOKUP(T_Youtuber3[[#This Row],[CtrID]],T_Country[CtID],T_Country[Population])</f>
        <v>1370000000</v>
      </c>
      <c r="W973" s="15" cm="1">
        <f t="array" ref="W973">_xlfn._xlws.FILTER(T_Country[Unemployment rate],T_Country[CtID]=T_Youtuber3[[#This Row],[CtrID]])</f>
        <v>5.36</v>
      </c>
      <c r="X973" s="15">
        <f>_xlfn.XLOOKUP(T_Youtuber3[[#This Row],[CtrID]],T_Country[CtID],T_Country[Urban_population])</f>
        <v>471000000</v>
      </c>
      <c r="Y973" s="15">
        <f>_xlfn.XLOOKUP(T_Youtuber3[[#This Row],[CtrID]],T_Country[CtID],T_Country[Latitude])</f>
        <v>20.593679999999999</v>
      </c>
      <c r="Z973" s="15">
        <f>_xlfn.XLOOKUP(T_Youtuber3[[#This Row],[CtrID]],T_Country[CtID],T_Country[Longitude])</f>
        <v>78.962879999999998</v>
      </c>
    </row>
    <row r="974" spans="1:26">
      <c r="A974" s="15">
        <v>973</v>
      </c>
      <c r="B974" s="15" t="s">
        <v>1011</v>
      </c>
      <c r="C974" s="15">
        <v>14400000</v>
      </c>
      <c r="D974" s="16">
        <v>600000000</v>
      </c>
      <c r="E974" s="17">
        <v>4</v>
      </c>
      <c r="F974" s="15">
        <v>364</v>
      </c>
      <c r="G974" s="15">
        <v>40</v>
      </c>
      <c r="H974" s="15">
        <v>21132</v>
      </c>
      <c r="I974" s="15">
        <v>14</v>
      </c>
      <c r="J974" s="15">
        <v>151</v>
      </c>
      <c r="K974" s="15">
        <v>1370000</v>
      </c>
      <c r="L974" s="15">
        <v>342</v>
      </c>
      <c r="M974" s="15">
        <v>5500</v>
      </c>
      <c r="N974" s="15">
        <v>4100</v>
      </c>
      <c r="O974" s="15">
        <v>65700</v>
      </c>
      <c r="P974" s="15">
        <v>300000</v>
      </c>
      <c r="Q974" s="18">
        <v>42802</v>
      </c>
      <c r="R974" s="15" t="str">
        <f>INDEX(T_Category[category],MATCH(T_Youtuber3[[#This Row],[CatID]],T_Category[CatID],1))</f>
        <v>Entertainment</v>
      </c>
      <c r="S974" s="15" t="str">
        <f>VLOOKUP(T_Youtuber3[[#This Row],[CtrID]],T_Country[#Data],2,1)</f>
        <v>South Korea</v>
      </c>
      <c r="T974" s="15" t="str">
        <f>VLOOKUP(T_Youtuber3[[#This Row],[CtrID]],T_Country[#Data],3,0)</f>
        <v>KR</v>
      </c>
      <c r="U974" s="15">
        <f>INDEX(T_Country[Gross tertiary education enrollment (%)],MATCH(T_Youtuber3[[#This Row],[CtrID]],T_Country[CtID],0))</f>
        <v>94.3</v>
      </c>
      <c r="V974" s="19">
        <f>_xlfn.XLOOKUP(T_Youtuber3[[#This Row],[CtrID]],T_Country[CtID],T_Country[Population])</f>
        <v>51709098</v>
      </c>
      <c r="W974" s="15" cm="1">
        <f t="array" ref="W974">_xlfn._xlws.FILTER(T_Country[Unemployment rate],T_Country[CtID]=T_Youtuber3[[#This Row],[CtrID]])</f>
        <v>4.1500000000000004</v>
      </c>
      <c r="X974" s="15">
        <f>_xlfn.XLOOKUP(T_Youtuber3[[#This Row],[CtrID]],T_Country[CtID],T_Country[Urban_population])</f>
        <v>42106719</v>
      </c>
      <c r="Y974" s="15">
        <f>_xlfn.XLOOKUP(T_Youtuber3[[#This Row],[CtrID]],T_Country[CtID],T_Country[Latitude])</f>
        <v>35.907760000000003</v>
      </c>
      <c r="Z974" s="15">
        <f>_xlfn.XLOOKUP(T_Youtuber3[[#This Row],[CtrID]],T_Country[CtID],T_Country[Longitude])</f>
        <v>127.76690000000001</v>
      </c>
    </row>
    <row r="975" spans="1:26">
      <c r="A975" s="15">
        <v>974</v>
      </c>
      <c r="B975" s="15" t="s">
        <v>653</v>
      </c>
      <c r="C975" s="15">
        <v>18800000</v>
      </c>
      <c r="D975" s="16">
        <v>9590000000</v>
      </c>
      <c r="E975" s="17">
        <v>4</v>
      </c>
      <c r="F975" s="15">
        <v>530</v>
      </c>
      <c r="G975" s="15">
        <v>46</v>
      </c>
      <c r="H975" s="15">
        <v>483</v>
      </c>
      <c r="I975" s="15">
        <v>2</v>
      </c>
      <c r="J975" s="15">
        <v>113</v>
      </c>
      <c r="K975" s="15">
        <v>68006000</v>
      </c>
      <c r="L975" s="15">
        <v>17000</v>
      </c>
      <c r="M975" s="15">
        <v>272000</v>
      </c>
      <c r="N975" s="15">
        <v>204000</v>
      </c>
      <c r="O975" s="15">
        <v>3300000</v>
      </c>
      <c r="P975" s="15">
        <v>100000</v>
      </c>
      <c r="Q975" s="18">
        <v>41932</v>
      </c>
      <c r="R975" s="15" t="str">
        <f>INDEX(T_Category[category],MATCH(T_Youtuber3[[#This Row],[CatID]],T_Category[CatID],1))</f>
        <v>Entertainment</v>
      </c>
      <c r="S975" s="15" t="str">
        <f>VLOOKUP(T_Youtuber3[[#This Row],[CtrID]],T_Country[#Data],2,1)</f>
        <v>Ukraine</v>
      </c>
      <c r="T975" s="15" t="str">
        <f>VLOOKUP(T_Youtuber3[[#This Row],[CtrID]],T_Country[#Data],3,0)</f>
        <v>UA</v>
      </c>
      <c r="U975" s="15">
        <f>INDEX(T_Country[Gross tertiary education enrollment (%)],MATCH(T_Youtuber3[[#This Row],[CtrID]],T_Country[CtID],0))</f>
        <v>82.7</v>
      </c>
      <c r="V975" s="19">
        <f>_xlfn.XLOOKUP(T_Youtuber3[[#This Row],[CtrID]],T_Country[CtID],T_Country[Population])</f>
        <v>44385155</v>
      </c>
      <c r="W975" s="15" cm="1">
        <f t="array" ref="W975">_xlfn._xlws.FILTER(T_Country[Unemployment rate],T_Country[CtID]=T_Youtuber3[[#This Row],[CtrID]])</f>
        <v>8.8800000000000008</v>
      </c>
      <c r="X975" s="15">
        <f>_xlfn.XLOOKUP(T_Youtuber3[[#This Row],[CtrID]],T_Country[CtID],T_Country[Urban_population])</f>
        <v>30835699</v>
      </c>
      <c r="Y975" s="15">
        <f>_xlfn.XLOOKUP(T_Youtuber3[[#This Row],[CtrID]],T_Country[CtID],T_Country[Latitude])</f>
        <v>48.379429999999999</v>
      </c>
      <c r="Z975" s="15">
        <f>_xlfn.XLOOKUP(T_Youtuber3[[#This Row],[CtrID]],T_Country[CtID],T_Country[Longitude])</f>
        <v>31.165579999999999</v>
      </c>
    </row>
    <row r="976" spans="1:26">
      <c r="A976" s="15">
        <v>975</v>
      </c>
      <c r="B976" s="15" t="s">
        <v>499</v>
      </c>
      <c r="C976" s="15">
        <v>21900000</v>
      </c>
      <c r="D976" s="16">
        <v>5920000000</v>
      </c>
      <c r="E976" s="17">
        <v>13</v>
      </c>
      <c r="F976" s="15">
        <v>946</v>
      </c>
      <c r="G976" s="15">
        <v>49</v>
      </c>
      <c r="H976" s="15">
        <v>1069</v>
      </c>
      <c r="I976" s="15">
        <v>94</v>
      </c>
      <c r="J976" s="15">
        <v>12</v>
      </c>
      <c r="K976" s="16">
        <v>234000000</v>
      </c>
      <c r="L976" s="15">
        <v>58600</v>
      </c>
      <c r="M976" s="15">
        <v>936900</v>
      </c>
      <c r="N976" s="15">
        <v>702700</v>
      </c>
      <c r="O976" s="15">
        <v>11200000</v>
      </c>
      <c r="P976" s="15">
        <v>400000</v>
      </c>
      <c r="Q976" s="18">
        <v>41825</v>
      </c>
      <c r="R976" s="15" t="str">
        <f>INDEX(T_Category[category],MATCH(T_Youtuber3[[#This Row],[CatID]],T_Category[CatID],1))</f>
        <v>People &amp; Blogs</v>
      </c>
      <c r="S976" s="15" t="str">
        <f>VLOOKUP(T_Youtuber3[[#This Row],[CtrID]],T_Country[#Data],2,1)</f>
        <v>United States</v>
      </c>
      <c r="T976" s="15" t="str">
        <f>VLOOKUP(T_Youtuber3[[#This Row],[CtrID]],T_Country[#Data],3,0)</f>
        <v>US</v>
      </c>
      <c r="U976" s="15">
        <f>INDEX(T_Country[Gross tertiary education enrollment (%)],MATCH(T_Youtuber3[[#This Row],[CtrID]],T_Country[CtID],0))</f>
        <v>88.2</v>
      </c>
      <c r="V976" s="19">
        <f>_xlfn.XLOOKUP(T_Youtuber3[[#This Row],[CtrID]],T_Country[CtID],T_Country[Population])</f>
        <v>328000000</v>
      </c>
      <c r="W976" s="15" cm="1">
        <f t="array" ref="W976">_xlfn._xlws.FILTER(T_Country[Unemployment rate],T_Country[CtID]=T_Youtuber3[[#This Row],[CtrID]])</f>
        <v>14.7</v>
      </c>
      <c r="X976" s="15">
        <f>_xlfn.XLOOKUP(T_Youtuber3[[#This Row],[CtrID]],T_Country[CtID],T_Country[Urban_population])</f>
        <v>271000000</v>
      </c>
      <c r="Y976" s="15">
        <f>_xlfn.XLOOKUP(T_Youtuber3[[#This Row],[CtrID]],T_Country[CtID],T_Country[Latitude])</f>
        <v>37.090240000000001</v>
      </c>
      <c r="Z976" s="15">
        <f>_xlfn.XLOOKUP(T_Youtuber3[[#This Row],[CtrID]],T_Country[CtID],T_Country[Longitude])</f>
        <v>-95.712900000000005</v>
      </c>
    </row>
    <row r="977" spans="1:26">
      <c r="A977" s="15">
        <v>976</v>
      </c>
      <c r="B977" s="15" t="s">
        <v>554</v>
      </c>
      <c r="C977" s="15">
        <v>20700000</v>
      </c>
      <c r="D977" s="16">
        <v>5410000000</v>
      </c>
      <c r="E977" s="17">
        <v>4</v>
      </c>
      <c r="F977" s="15">
        <v>6</v>
      </c>
      <c r="G977" s="15">
        <v>49</v>
      </c>
      <c r="H977" s="15">
        <v>3997461</v>
      </c>
      <c r="I977" s="15" t="s">
        <v>39</v>
      </c>
      <c r="J977" s="15">
        <v>4664</v>
      </c>
      <c r="K977" s="15">
        <v>125</v>
      </c>
      <c r="L977" s="15">
        <v>0.03</v>
      </c>
      <c r="M977" s="15">
        <v>0.5</v>
      </c>
      <c r="N977" s="15">
        <v>0.38</v>
      </c>
      <c r="O977" s="15">
        <v>6</v>
      </c>
      <c r="P977" s="15">
        <v>10</v>
      </c>
      <c r="Q977" s="18">
        <v>41430</v>
      </c>
      <c r="R977" s="15" t="str">
        <f>INDEX(T_Category[category],MATCH(T_Youtuber3[[#This Row],[CatID]],T_Category[CatID],1))</f>
        <v>Entertainment</v>
      </c>
      <c r="S977" s="15" t="str">
        <f>VLOOKUP(T_Youtuber3[[#This Row],[CtrID]],T_Country[#Data],2,1)</f>
        <v>United States</v>
      </c>
      <c r="T977" s="15" t="str">
        <f>VLOOKUP(T_Youtuber3[[#This Row],[CtrID]],T_Country[#Data],3,0)</f>
        <v>US</v>
      </c>
      <c r="U977" s="15">
        <f>INDEX(T_Country[Gross tertiary education enrollment (%)],MATCH(T_Youtuber3[[#This Row],[CtrID]],T_Country[CtID],0))</f>
        <v>88.2</v>
      </c>
      <c r="V977" s="19">
        <f>_xlfn.XLOOKUP(T_Youtuber3[[#This Row],[CtrID]],T_Country[CtID],T_Country[Population])</f>
        <v>328000000</v>
      </c>
      <c r="W977" s="15" cm="1">
        <f t="array" ref="W977">_xlfn._xlws.FILTER(T_Country[Unemployment rate],T_Country[CtID]=T_Youtuber3[[#This Row],[CtrID]])</f>
        <v>14.7</v>
      </c>
      <c r="X977" s="15">
        <f>_xlfn.XLOOKUP(T_Youtuber3[[#This Row],[CtrID]],T_Country[CtID],T_Country[Urban_population])</f>
        <v>271000000</v>
      </c>
      <c r="Y977" s="15">
        <f>_xlfn.XLOOKUP(T_Youtuber3[[#This Row],[CtrID]],T_Country[CtID],T_Country[Latitude])</f>
        <v>37.090240000000001</v>
      </c>
      <c r="Z977" s="15">
        <f>_xlfn.XLOOKUP(T_Youtuber3[[#This Row],[CtrID]],T_Country[CtID],T_Country[Longitude])</f>
        <v>-95.712900000000005</v>
      </c>
    </row>
    <row r="978" spans="1:26">
      <c r="A978" s="15">
        <v>977</v>
      </c>
      <c r="B978" s="15" t="s">
        <v>512</v>
      </c>
      <c r="C978" s="15">
        <v>21700000</v>
      </c>
      <c r="D978" s="16">
        <v>8510000000</v>
      </c>
      <c r="E978" s="17">
        <v>10</v>
      </c>
      <c r="F978" s="15">
        <v>15126</v>
      </c>
      <c r="G978" s="15">
        <v>47</v>
      </c>
      <c r="H978" s="15">
        <v>608</v>
      </c>
      <c r="I978" s="15">
        <v>4</v>
      </c>
      <c r="J978" s="15">
        <v>14</v>
      </c>
      <c r="K978" s="16">
        <v>1600000000</v>
      </c>
      <c r="L978" s="15">
        <v>399600</v>
      </c>
      <c r="M978" s="15">
        <v>6400000</v>
      </c>
      <c r="N978" s="15">
        <v>4800000</v>
      </c>
      <c r="O978" s="15">
        <v>76700000</v>
      </c>
      <c r="P978" s="15">
        <v>3400000</v>
      </c>
      <c r="Q978" s="18">
        <v>44184</v>
      </c>
      <c r="R978" s="15" t="str">
        <f>INDEX(T_Category[category],MATCH(T_Youtuber3[[#This Row],[CatID]],T_Category[CatID],1))</f>
        <v>nan</v>
      </c>
      <c r="S978" s="15" t="str">
        <f>VLOOKUP(T_Youtuber3[[#This Row],[CtrID]],T_Country[#Data],2,1)</f>
        <v>United Arab Emirates</v>
      </c>
      <c r="T978" s="15" t="str">
        <f>VLOOKUP(T_Youtuber3[[#This Row],[CtrID]],T_Country[#Data],3,0)</f>
        <v>AE</v>
      </c>
      <c r="U978" s="15">
        <f>INDEX(T_Country[Gross tertiary education enrollment (%)],MATCH(T_Youtuber3[[#This Row],[CtrID]],T_Country[CtID],0))</f>
        <v>36.799999999999997</v>
      </c>
      <c r="V978" s="19">
        <f>_xlfn.XLOOKUP(T_Youtuber3[[#This Row],[CtrID]],T_Country[CtID],T_Country[Population])</f>
        <v>9770529</v>
      </c>
      <c r="W978" s="15" cm="1">
        <f t="array" ref="W978">_xlfn._xlws.FILTER(T_Country[Unemployment rate],T_Country[CtID]=T_Youtuber3[[#This Row],[CtrID]])</f>
        <v>2.35</v>
      </c>
      <c r="X978" s="15">
        <f>_xlfn.XLOOKUP(T_Youtuber3[[#This Row],[CtrID]],T_Country[CtID],T_Country[Urban_population])</f>
        <v>8479744</v>
      </c>
      <c r="Y978" s="15">
        <f>_xlfn.XLOOKUP(T_Youtuber3[[#This Row],[CtrID]],T_Country[CtID],T_Country[Latitude])</f>
        <v>23.42408</v>
      </c>
      <c r="Z978" s="15">
        <f>_xlfn.XLOOKUP(T_Youtuber3[[#This Row],[CtrID]],T_Country[CtID],T_Country[Longitude])</f>
        <v>53.847819999999999</v>
      </c>
    </row>
    <row r="979" spans="1:26">
      <c r="A979" s="15">
        <v>978</v>
      </c>
      <c r="B979" s="15" t="s">
        <v>886</v>
      </c>
      <c r="C979" s="15">
        <v>15400000</v>
      </c>
      <c r="D979" s="16">
        <v>4910000000</v>
      </c>
      <c r="E979" s="17">
        <v>9</v>
      </c>
      <c r="F979" s="15">
        <v>21</v>
      </c>
      <c r="G979" s="15">
        <v>49</v>
      </c>
      <c r="H979" s="15">
        <v>1401</v>
      </c>
      <c r="I979" s="15">
        <v>147</v>
      </c>
      <c r="J979" s="15">
        <v>124</v>
      </c>
      <c r="K979" s="15">
        <v>36790000</v>
      </c>
      <c r="L979" s="15">
        <v>9200</v>
      </c>
      <c r="M979" s="15">
        <v>147200</v>
      </c>
      <c r="N979" s="15">
        <v>110400</v>
      </c>
      <c r="O979" s="15">
        <v>1800000</v>
      </c>
      <c r="P979" s="15">
        <v>100000</v>
      </c>
      <c r="Q979" s="18">
        <v>42395</v>
      </c>
      <c r="R979" s="15" t="str">
        <f>INDEX(T_Category[category],MATCH(T_Youtuber3[[#This Row],[CatID]],T_Category[CatID],1))</f>
        <v>Music</v>
      </c>
      <c r="S979" s="15" t="str">
        <f>VLOOKUP(T_Youtuber3[[#This Row],[CtrID]],T_Country[#Data],2,1)</f>
        <v>United States</v>
      </c>
      <c r="T979" s="15" t="str">
        <f>VLOOKUP(T_Youtuber3[[#This Row],[CtrID]],T_Country[#Data],3,0)</f>
        <v>US</v>
      </c>
      <c r="U979" s="15">
        <f>INDEX(T_Country[Gross tertiary education enrollment (%)],MATCH(T_Youtuber3[[#This Row],[CtrID]],T_Country[CtID],0))</f>
        <v>88.2</v>
      </c>
      <c r="V979" s="19">
        <f>_xlfn.XLOOKUP(T_Youtuber3[[#This Row],[CtrID]],T_Country[CtID],T_Country[Population])</f>
        <v>328000000</v>
      </c>
      <c r="W979" s="15" cm="1">
        <f t="array" ref="W979">_xlfn._xlws.FILTER(T_Country[Unemployment rate],T_Country[CtID]=T_Youtuber3[[#This Row],[CtrID]])</f>
        <v>14.7</v>
      </c>
      <c r="X979" s="15">
        <f>_xlfn.XLOOKUP(T_Youtuber3[[#This Row],[CtrID]],T_Country[CtID],T_Country[Urban_population])</f>
        <v>271000000</v>
      </c>
      <c r="Y979" s="15">
        <f>_xlfn.XLOOKUP(T_Youtuber3[[#This Row],[CtrID]],T_Country[CtID],T_Country[Latitude])</f>
        <v>37.090240000000001</v>
      </c>
      <c r="Z979" s="15">
        <f>_xlfn.XLOOKUP(T_Youtuber3[[#This Row],[CtrID]],T_Country[CtID],T_Country[Longitude])</f>
        <v>-95.712900000000005</v>
      </c>
    </row>
    <row r="980" spans="1:26">
      <c r="A980" s="15">
        <v>979</v>
      </c>
      <c r="B980" s="15" t="s">
        <v>723</v>
      </c>
      <c r="C980" s="15">
        <v>17600000</v>
      </c>
      <c r="D980" s="16">
        <v>9270000000</v>
      </c>
      <c r="E980" s="17">
        <v>6</v>
      </c>
      <c r="F980" s="15">
        <v>3151</v>
      </c>
      <c r="G980" s="15">
        <v>44</v>
      </c>
      <c r="H980" s="15">
        <v>511</v>
      </c>
      <c r="I980" s="15">
        <v>7</v>
      </c>
      <c r="J980" s="15">
        <v>36</v>
      </c>
      <c r="K980" s="15">
        <v>55127000</v>
      </c>
      <c r="L980" s="15">
        <v>13800</v>
      </c>
      <c r="M980" s="15">
        <v>220500</v>
      </c>
      <c r="N980" s="15">
        <v>165400</v>
      </c>
      <c r="O980" s="15">
        <v>2600000</v>
      </c>
      <c r="P980" s="15" t="s">
        <v>39</v>
      </c>
      <c r="Q980" s="18">
        <v>41710</v>
      </c>
      <c r="R980" s="15" t="str">
        <f>INDEX(T_Category[category],MATCH(T_Youtuber3[[#This Row],[CatID]],T_Category[CatID],1))</f>
        <v>Gaming</v>
      </c>
      <c r="S980" s="15" t="str">
        <f>VLOOKUP(T_Youtuber3[[#This Row],[CtrID]],T_Country[#Data],2,1)</f>
        <v>Thailand</v>
      </c>
      <c r="T980" s="15" t="str">
        <f>VLOOKUP(T_Youtuber3[[#This Row],[CtrID]],T_Country[#Data],3,0)</f>
        <v>TH</v>
      </c>
      <c r="U980" s="15">
        <f>INDEX(T_Country[Gross tertiary education enrollment (%)],MATCH(T_Youtuber3[[#This Row],[CtrID]],T_Country[CtID],0))</f>
        <v>49.3</v>
      </c>
      <c r="V980" s="19">
        <f>_xlfn.XLOOKUP(T_Youtuber3[[#This Row],[CtrID]],T_Country[CtID],T_Country[Population])</f>
        <v>69625582</v>
      </c>
      <c r="W980" s="15" cm="1">
        <f t="array" ref="W980">_xlfn._xlws.FILTER(T_Country[Unemployment rate],T_Country[CtID]=T_Youtuber3[[#This Row],[CtrID]])</f>
        <v>0.75</v>
      </c>
      <c r="X980" s="15">
        <f>_xlfn.XLOOKUP(T_Youtuber3[[#This Row],[CtrID]],T_Country[CtID],T_Country[Urban_population])</f>
        <v>35294600</v>
      </c>
      <c r="Y980" s="15">
        <f>_xlfn.XLOOKUP(T_Youtuber3[[#This Row],[CtrID]],T_Country[CtID],T_Country[Latitude])</f>
        <v>15.87003</v>
      </c>
      <c r="Z980" s="15">
        <f>_xlfn.XLOOKUP(T_Youtuber3[[#This Row],[CtrID]],T_Country[CtID],T_Country[Longitude])</f>
        <v>100.99250000000001</v>
      </c>
    </row>
    <row r="981" spans="1:26">
      <c r="A981" s="15">
        <v>980</v>
      </c>
      <c r="B981" s="15" t="s">
        <v>1049</v>
      </c>
      <c r="C981" s="15">
        <v>14200000</v>
      </c>
      <c r="D981" s="16">
        <v>11400000000</v>
      </c>
      <c r="E981" s="17">
        <v>4</v>
      </c>
      <c r="F981" s="15">
        <v>132398</v>
      </c>
      <c r="G981" s="15">
        <v>19</v>
      </c>
      <c r="H981" s="15">
        <v>352</v>
      </c>
      <c r="I981" s="15">
        <v>109</v>
      </c>
      <c r="J981" s="15">
        <v>153</v>
      </c>
      <c r="K981" s="15">
        <v>59927000</v>
      </c>
      <c r="L981" s="15">
        <v>15000</v>
      </c>
      <c r="M981" s="15">
        <v>239700</v>
      </c>
      <c r="N981" s="15">
        <v>179800</v>
      </c>
      <c r="O981" s="15">
        <v>2900000</v>
      </c>
      <c r="P981" s="15">
        <v>200000</v>
      </c>
      <c r="Q981" s="18">
        <v>39504</v>
      </c>
      <c r="R981" s="15" t="str">
        <f>INDEX(T_Category[category],MATCH(T_Youtuber3[[#This Row],[CatID]],T_Category[CatID],1))</f>
        <v>Entertainment</v>
      </c>
      <c r="S981" s="15" t="str">
        <f>VLOOKUP(T_Youtuber3[[#This Row],[CtrID]],T_Country[#Data],2,1)</f>
        <v>India</v>
      </c>
      <c r="T981" s="15" t="str">
        <f>VLOOKUP(T_Youtuber3[[#This Row],[CtrID]],T_Country[#Data],3,0)</f>
        <v>IN</v>
      </c>
      <c r="U981" s="15">
        <f>INDEX(T_Country[Gross tertiary education enrollment (%)],MATCH(T_Youtuber3[[#This Row],[CtrID]],T_Country[CtID],0))</f>
        <v>28.1</v>
      </c>
      <c r="V981" s="19">
        <f>_xlfn.XLOOKUP(T_Youtuber3[[#This Row],[CtrID]],T_Country[CtID],T_Country[Population])</f>
        <v>1370000000</v>
      </c>
      <c r="W981" s="15" cm="1">
        <f t="array" ref="W981">_xlfn._xlws.FILTER(T_Country[Unemployment rate],T_Country[CtID]=T_Youtuber3[[#This Row],[CtrID]])</f>
        <v>5.36</v>
      </c>
      <c r="X981" s="15">
        <f>_xlfn.XLOOKUP(T_Youtuber3[[#This Row],[CtrID]],T_Country[CtID],T_Country[Urban_population])</f>
        <v>471000000</v>
      </c>
      <c r="Y981" s="15">
        <f>_xlfn.XLOOKUP(T_Youtuber3[[#This Row],[CtrID]],T_Country[CtID],T_Country[Latitude])</f>
        <v>20.593679999999999</v>
      </c>
      <c r="Z981" s="15">
        <f>_xlfn.XLOOKUP(T_Youtuber3[[#This Row],[CtrID]],T_Country[CtID],T_Country[Longitude])</f>
        <v>78.962879999999998</v>
      </c>
    </row>
    <row r="982" spans="1:26">
      <c r="A982" s="15">
        <v>981</v>
      </c>
      <c r="B982" s="15" t="s">
        <v>1276</v>
      </c>
      <c r="C982" s="15">
        <v>12400000</v>
      </c>
      <c r="D982" s="16">
        <v>7680000000</v>
      </c>
      <c r="E982" s="17">
        <v>5</v>
      </c>
      <c r="F982" s="15">
        <v>1212</v>
      </c>
      <c r="G982" s="15">
        <v>19</v>
      </c>
      <c r="H982" s="15">
        <v>709</v>
      </c>
      <c r="I982" s="15">
        <v>124</v>
      </c>
      <c r="J982" s="15">
        <v>172</v>
      </c>
      <c r="K982" s="15">
        <v>95163000</v>
      </c>
      <c r="L982" s="15">
        <v>23800</v>
      </c>
      <c r="M982" s="15">
        <v>380700</v>
      </c>
      <c r="N982" s="15">
        <v>285500</v>
      </c>
      <c r="O982" s="15">
        <v>4600000</v>
      </c>
      <c r="P982" s="15">
        <v>100000</v>
      </c>
      <c r="Q982" s="18">
        <v>41096</v>
      </c>
      <c r="R982" s="15" t="str">
        <f>INDEX(T_Category[category],MATCH(T_Youtuber3[[#This Row],[CatID]],T_Category[CatID],1))</f>
        <v>Film &amp; Animation</v>
      </c>
      <c r="S982" s="15" t="str">
        <f>VLOOKUP(T_Youtuber3[[#This Row],[CtrID]],T_Country[#Data],2,1)</f>
        <v>India</v>
      </c>
      <c r="T982" s="15" t="str">
        <f>VLOOKUP(T_Youtuber3[[#This Row],[CtrID]],T_Country[#Data],3,0)</f>
        <v>IN</v>
      </c>
      <c r="U982" s="15">
        <f>INDEX(T_Country[Gross tertiary education enrollment (%)],MATCH(T_Youtuber3[[#This Row],[CtrID]],T_Country[CtID],0))</f>
        <v>28.1</v>
      </c>
      <c r="V982" s="19">
        <f>_xlfn.XLOOKUP(T_Youtuber3[[#This Row],[CtrID]],T_Country[CtID],T_Country[Population])</f>
        <v>1370000000</v>
      </c>
      <c r="W982" s="15" cm="1">
        <f t="array" ref="W982">_xlfn._xlws.FILTER(T_Country[Unemployment rate],T_Country[CtID]=T_Youtuber3[[#This Row],[CtrID]])</f>
        <v>5.36</v>
      </c>
      <c r="X982" s="15">
        <f>_xlfn.XLOOKUP(T_Youtuber3[[#This Row],[CtrID]],T_Country[CtID],T_Country[Urban_population])</f>
        <v>471000000</v>
      </c>
      <c r="Y982" s="15">
        <f>_xlfn.XLOOKUP(T_Youtuber3[[#This Row],[CtrID]],T_Country[CtID],T_Country[Latitude])</f>
        <v>20.593679999999999</v>
      </c>
      <c r="Z982" s="15">
        <f>_xlfn.XLOOKUP(T_Youtuber3[[#This Row],[CtrID]],T_Country[CtID],T_Country[Longitude])</f>
        <v>78.962879999999998</v>
      </c>
    </row>
    <row r="983" spans="1:26">
      <c r="A983" s="15">
        <v>982</v>
      </c>
      <c r="B983" s="15" t="s">
        <v>860</v>
      </c>
      <c r="C983" s="15">
        <v>15700000</v>
      </c>
      <c r="D983" s="16">
        <v>5560000000</v>
      </c>
      <c r="E983" s="17">
        <v>9</v>
      </c>
      <c r="F983" s="15">
        <v>1640</v>
      </c>
      <c r="G983" s="15">
        <v>19</v>
      </c>
      <c r="H983" s="15">
        <v>1174</v>
      </c>
      <c r="I983" s="15">
        <v>97</v>
      </c>
      <c r="J983" s="15">
        <v>121</v>
      </c>
      <c r="K983" s="15">
        <v>86450000</v>
      </c>
      <c r="L983" s="15">
        <v>21600</v>
      </c>
      <c r="M983" s="15">
        <v>345800</v>
      </c>
      <c r="N983" s="15">
        <v>259300</v>
      </c>
      <c r="O983" s="15">
        <v>4100000</v>
      </c>
      <c r="P983" s="15">
        <v>100000</v>
      </c>
      <c r="Q983" s="18">
        <v>41779</v>
      </c>
      <c r="R983" s="15" t="str">
        <f>INDEX(T_Category[category],MATCH(T_Youtuber3[[#This Row],[CatID]],T_Category[CatID],1))</f>
        <v>Music</v>
      </c>
      <c r="S983" s="15" t="str">
        <f>VLOOKUP(T_Youtuber3[[#This Row],[CtrID]],T_Country[#Data],2,1)</f>
        <v>India</v>
      </c>
      <c r="T983" s="15" t="str">
        <f>VLOOKUP(T_Youtuber3[[#This Row],[CtrID]],T_Country[#Data],3,0)</f>
        <v>IN</v>
      </c>
      <c r="U983" s="15">
        <f>INDEX(T_Country[Gross tertiary education enrollment (%)],MATCH(T_Youtuber3[[#This Row],[CtrID]],T_Country[CtID],0))</f>
        <v>28.1</v>
      </c>
      <c r="V983" s="19">
        <f>_xlfn.XLOOKUP(T_Youtuber3[[#This Row],[CtrID]],T_Country[CtID],T_Country[Population])</f>
        <v>1370000000</v>
      </c>
      <c r="W983" s="15" cm="1">
        <f t="array" ref="W983">_xlfn._xlws.FILTER(T_Country[Unemployment rate],T_Country[CtID]=T_Youtuber3[[#This Row],[CtrID]])</f>
        <v>5.36</v>
      </c>
      <c r="X983" s="15">
        <f>_xlfn.XLOOKUP(T_Youtuber3[[#This Row],[CtrID]],T_Country[CtID],T_Country[Urban_population])</f>
        <v>471000000</v>
      </c>
      <c r="Y983" s="15">
        <f>_xlfn.XLOOKUP(T_Youtuber3[[#This Row],[CtrID]],T_Country[CtID],T_Country[Latitude])</f>
        <v>20.593679999999999</v>
      </c>
      <c r="Z983" s="15">
        <f>_xlfn.XLOOKUP(T_Youtuber3[[#This Row],[CtrID]],T_Country[CtID],T_Country[Longitude])</f>
        <v>78.962879999999998</v>
      </c>
    </row>
    <row r="984" spans="1:26">
      <c r="A984" s="15">
        <v>983</v>
      </c>
      <c r="B984" s="15" t="s">
        <v>63</v>
      </c>
      <c r="C984" s="15">
        <v>96700000</v>
      </c>
      <c r="D984" s="16">
        <v>57900000000</v>
      </c>
      <c r="E984" s="17">
        <v>9</v>
      </c>
      <c r="F984" s="15">
        <v>8548</v>
      </c>
      <c r="G984" s="15">
        <v>19</v>
      </c>
      <c r="H984" s="15">
        <v>12</v>
      </c>
      <c r="I984" s="15">
        <v>3</v>
      </c>
      <c r="J984" s="15">
        <v>2</v>
      </c>
      <c r="K984" s="16">
        <v>804000000</v>
      </c>
      <c r="L984" s="15">
        <v>200900</v>
      </c>
      <c r="M984" s="15">
        <v>3200000</v>
      </c>
      <c r="N984" s="15">
        <v>2400000</v>
      </c>
      <c r="O984" s="15">
        <v>38600000</v>
      </c>
      <c r="P984" s="15">
        <v>1100000</v>
      </c>
      <c r="Q984" s="18">
        <v>41710</v>
      </c>
      <c r="R984" s="15" t="str">
        <f>INDEX(T_Category[category],MATCH(T_Youtuber3[[#This Row],[CatID]],T_Category[CatID],1))</f>
        <v>Music</v>
      </c>
      <c r="S984" s="15" t="str">
        <f>VLOOKUP(T_Youtuber3[[#This Row],[CtrID]],T_Country[#Data],2,1)</f>
        <v>India</v>
      </c>
      <c r="T984" s="15" t="str">
        <f>VLOOKUP(T_Youtuber3[[#This Row],[CtrID]],T_Country[#Data],3,0)</f>
        <v>IN</v>
      </c>
      <c r="U984" s="15">
        <f>INDEX(T_Country[Gross tertiary education enrollment (%)],MATCH(T_Youtuber3[[#This Row],[CtrID]],T_Country[CtID],0))</f>
        <v>28.1</v>
      </c>
      <c r="V984" s="19">
        <f>_xlfn.XLOOKUP(T_Youtuber3[[#This Row],[CtrID]],T_Country[CtID],T_Country[Population])</f>
        <v>1370000000</v>
      </c>
      <c r="W984" s="15" cm="1">
        <f t="array" ref="W984">_xlfn._xlws.FILTER(T_Country[Unemployment rate],T_Country[CtID]=T_Youtuber3[[#This Row],[CtrID]])</f>
        <v>5.36</v>
      </c>
      <c r="X984" s="15">
        <f>_xlfn.XLOOKUP(T_Youtuber3[[#This Row],[CtrID]],T_Country[CtID],T_Country[Urban_population])</f>
        <v>471000000</v>
      </c>
      <c r="Y984" s="15">
        <f>_xlfn.XLOOKUP(T_Youtuber3[[#This Row],[CtrID]],T_Country[CtID],T_Country[Latitude])</f>
        <v>20.593679999999999</v>
      </c>
      <c r="Z984" s="15">
        <f>_xlfn.XLOOKUP(T_Youtuber3[[#This Row],[CtrID]],T_Country[CtID],T_Country[Longitude])</f>
        <v>78.962879999999998</v>
      </c>
    </row>
    <row r="985" spans="1:26">
      <c r="A985" s="15">
        <v>984</v>
      </c>
      <c r="B985" s="15" t="s">
        <v>294</v>
      </c>
      <c r="C985" s="15">
        <v>30500000</v>
      </c>
      <c r="D985" s="16">
        <v>16700000000</v>
      </c>
      <c r="E985" s="17">
        <v>11</v>
      </c>
      <c r="F985" s="15">
        <v>180092</v>
      </c>
      <c r="G985" s="15">
        <v>19</v>
      </c>
      <c r="H985" s="15">
        <v>168</v>
      </c>
      <c r="I985" s="15">
        <v>41</v>
      </c>
      <c r="J985" s="15">
        <v>4</v>
      </c>
      <c r="K985" s="16">
        <v>461000000</v>
      </c>
      <c r="L985" s="15">
        <v>115400</v>
      </c>
      <c r="M985" s="15">
        <v>1800000</v>
      </c>
      <c r="N985" s="15">
        <v>1400000</v>
      </c>
      <c r="O985" s="15">
        <v>22200000</v>
      </c>
      <c r="P985" s="15">
        <v>600000</v>
      </c>
      <c r="Q985" s="18">
        <v>39252</v>
      </c>
      <c r="R985" s="15" t="str">
        <f>INDEX(T_Category[category],MATCH(T_Youtuber3[[#This Row],[CatID]],T_Category[CatID],1))</f>
        <v>News &amp; Politics</v>
      </c>
      <c r="S985" s="15" t="str">
        <f>VLOOKUP(T_Youtuber3[[#This Row],[CtrID]],T_Country[#Data],2,1)</f>
        <v>India</v>
      </c>
      <c r="T985" s="15" t="str">
        <f>VLOOKUP(T_Youtuber3[[#This Row],[CtrID]],T_Country[#Data],3,0)</f>
        <v>IN</v>
      </c>
      <c r="U985" s="15">
        <f>INDEX(T_Country[Gross tertiary education enrollment (%)],MATCH(T_Youtuber3[[#This Row],[CtrID]],T_Country[CtID],0))</f>
        <v>28.1</v>
      </c>
      <c r="V985" s="19">
        <f>_xlfn.XLOOKUP(T_Youtuber3[[#This Row],[CtrID]],T_Country[CtID],T_Country[Population])</f>
        <v>1370000000</v>
      </c>
      <c r="W985" s="15" cm="1">
        <f t="array" ref="W985">_xlfn._xlws.FILTER(T_Country[Unemployment rate],T_Country[CtID]=T_Youtuber3[[#This Row],[CtrID]])</f>
        <v>5.36</v>
      </c>
      <c r="X985" s="15">
        <f>_xlfn.XLOOKUP(T_Youtuber3[[#This Row],[CtrID]],T_Country[CtID],T_Country[Urban_population])</f>
        <v>471000000</v>
      </c>
      <c r="Y985" s="15">
        <f>_xlfn.XLOOKUP(T_Youtuber3[[#This Row],[CtrID]],T_Country[CtID],T_Country[Latitude])</f>
        <v>20.593679999999999</v>
      </c>
      <c r="Z985" s="15">
        <f>_xlfn.XLOOKUP(T_Youtuber3[[#This Row],[CtrID]],T_Country[CtID],T_Country[Longitude])</f>
        <v>78.962879999999998</v>
      </c>
    </row>
    <row r="986" spans="1:26">
      <c r="A986" s="15">
        <v>985</v>
      </c>
      <c r="B986" s="15" t="s">
        <v>1255</v>
      </c>
      <c r="C986" s="15">
        <v>12500000</v>
      </c>
      <c r="D986" s="16">
        <v>11600000000</v>
      </c>
      <c r="E986" s="17">
        <v>4</v>
      </c>
      <c r="F986" s="15">
        <v>102699</v>
      </c>
      <c r="G986" s="15">
        <v>19</v>
      </c>
      <c r="H986" s="15">
        <v>342</v>
      </c>
      <c r="I986" s="15">
        <v>123</v>
      </c>
      <c r="J986" s="15">
        <v>171</v>
      </c>
      <c r="K986" s="16">
        <v>350000000</v>
      </c>
      <c r="L986" s="15">
        <v>87500</v>
      </c>
      <c r="M986" s="15">
        <v>1400000</v>
      </c>
      <c r="N986" s="15">
        <v>1000000</v>
      </c>
      <c r="O986" s="15">
        <v>16800000</v>
      </c>
      <c r="P986" s="15">
        <v>200000</v>
      </c>
      <c r="Q986" s="18">
        <v>39686</v>
      </c>
      <c r="R986" s="15" t="str">
        <f>INDEX(T_Category[category],MATCH(T_Youtuber3[[#This Row],[CatID]],T_Category[CatID],1))</f>
        <v>Entertainment</v>
      </c>
      <c r="S986" s="15" t="str">
        <f>VLOOKUP(T_Youtuber3[[#This Row],[CtrID]],T_Country[#Data],2,1)</f>
        <v>India</v>
      </c>
      <c r="T986" s="15" t="str">
        <f>VLOOKUP(T_Youtuber3[[#This Row],[CtrID]],T_Country[#Data],3,0)</f>
        <v>IN</v>
      </c>
      <c r="U986" s="15">
        <f>INDEX(T_Country[Gross tertiary education enrollment (%)],MATCH(T_Youtuber3[[#This Row],[CtrID]],T_Country[CtID],0))</f>
        <v>28.1</v>
      </c>
      <c r="V986" s="19">
        <f>_xlfn.XLOOKUP(T_Youtuber3[[#This Row],[CtrID]],T_Country[CtID],T_Country[Population])</f>
        <v>1370000000</v>
      </c>
      <c r="W986" s="15" cm="1">
        <f t="array" ref="W986">_xlfn._xlws.FILTER(T_Country[Unemployment rate],T_Country[CtID]=T_Youtuber3[[#This Row],[CtrID]])</f>
        <v>5.36</v>
      </c>
      <c r="X986" s="15">
        <f>_xlfn.XLOOKUP(T_Youtuber3[[#This Row],[CtrID]],T_Country[CtID],T_Country[Urban_population])</f>
        <v>471000000</v>
      </c>
      <c r="Y986" s="15">
        <f>_xlfn.XLOOKUP(T_Youtuber3[[#This Row],[CtrID]],T_Country[CtID],T_Country[Latitude])</f>
        <v>20.593679999999999</v>
      </c>
      <c r="Z986" s="15">
        <f>_xlfn.XLOOKUP(T_Youtuber3[[#This Row],[CtrID]],T_Country[CtID],T_Country[Longitude])</f>
        <v>78.962879999999998</v>
      </c>
    </row>
    <row r="987" spans="1:26">
      <c r="A987" s="15">
        <v>986</v>
      </c>
      <c r="B987" s="15" t="s">
        <v>1071</v>
      </c>
      <c r="C987" s="15">
        <v>14000000</v>
      </c>
      <c r="D987" s="16">
        <v>12600000000</v>
      </c>
      <c r="E987" s="17">
        <v>4</v>
      </c>
      <c r="F987" s="15">
        <v>3</v>
      </c>
      <c r="G987" s="15">
        <v>19</v>
      </c>
      <c r="H987" s="15">
        <v>4039216</v>
      </c>
      <c r="I987" s="15">
        <v>4651</v>
      </c>
      <c r="J987" s="15">
        <v>4603</v>
      </c>
      <c r="K987" s="15">
        <v>7</v>
      </c>
      <c r="L987" s="15">
        <v>0</v>
      </c>
      <c r="M987" s="15">
        <v>0.03</v>
      </c>
      <c r="N987" s="15">
        <v>0.02</v>
      </c>
      <c r="O987" s="15">
        <v>0.34</v>
      </c>
      <c r="P987" s="15" t="s">
        <v>39</v>
      </c>
      <c r="Q987" s="18">
        <v>39113</v>
      </c>
      <c r="R987" s="15" t="str">
        <f>INDEX(T_Category[category],MATCH(T_Youtuber3[[#This Row],[CatID]],T_Category[CatID],1))</f>
        <v>Entertainment</v>
      </c>
      <c r="S987" s="15" t="str">
        <f>VLOOKUP(T_Youtuber3[[#This Row],[CtrID]],T_Country[#Data],2,1)</f>
        <v>India</v>
      </c>
      <c r="T987" s="15" t="str">
        <f>VLOOKUP(T_Youtuber3[[#This Row],[CtrID]],T_Country[#Data],3,0)</f>
        <v>IN</v>
      </c>
      <c r="U987" s="15">
        <f>INDEX(T_Country[Gross tertiary education enrollment (%)],MATCH(T_Youtuber3[[#This Row],[CtrID]],T_Country[CtID],0))</f>
        <v>28.1</v>
      </c>
      <c r="V987" s="19">
        <f>_xlfn.XLOOKUP(T_Youtuber3[[#This Row],[CtrID]],T_Country[CtID],T_Country[Population])</f>
        <v>1370000000</v>
      </c>
      <c r="W987" s="15" cm="1">
        <f t="array" ref="W987">_xlfn._xlws.FILTER(T_Country[Unemployment rate],T_Country[CtID]=T_Youtuber3[[#This Row],[CtrID]])</f>
        <v>5.36</v>
      </c>
      <c r="X987" s="15">
        <f>_xlfn.XLOOKUP(T_Youtuber3[[#This Row],[CtrID]],T_Country[CtID],T_Country[Urban_population])</f>
        <v>471000000</v>
      </c>
      <c r="Y987" s="15">
        <f>_xlfn.XLOOKUP(T_Youtuber3[[#This Row],[CtrID]],T_Country[CtID],T_Country[Latitude])</f>
        <v>20.593679999999999</v>
      </c>
      <c r="Z987" s="15">
        <f>_xlfn.XLOOKUP(T_Youtuber3[[#This Row],[CtrID]],T_Country[CtID],T_Country[Longitude])</f>
        <v>78.962879999999998</v>
      </c>
    </row>
    <row r="988" spans="1:26">
      <c r="A988" s="15">
        <v>987</v>
      </c>
      <c r="B988" s="15" t="s">
        <v>87</v>
      </c>
      <c r="C988" s="15">
        <v>70500000</v>
      </c>
      <c r="D988" s="16">
        <v>73100000000</v>
      </c>
      <c r="E988" s="17">
        <v>4</v>
      </c>
      <c r="F988" s="15">
        <v>129204</v>
      </c>
      <c r="G988" s="15">
        <v>19</v>
      </c>
      <c r="H988" s="15">
        <v>9</v>
      </c>
      <c r="I988" s="15">
        <v>6</v>
      </c>
      <c r="J988" s="15">
        <v>8</v>
      </c>
      <c r="K988" s="16">
        <v>1710000000</v>
      </c>
      <c r="L988" s="15">
        <v>426800</v>
      </c>
      <c r="M988" s="15">
        <v>6800000</v>
      </c>
      <c r="N988" s="15">
        <v>5100000</v>
      </c>
      <c r="O988" s="15">
        <v>81900000</v>
      </c>
      <c r="P988" s="15">
        <v>900000</v>
      </c>
      <c r="Q988" s="18">
        <v>38697</v>
      </c>
      <c r="R988" s="15" t="str">
        <f>INDEX(T_Category[category],MATCH(T_Youtuber3[[#This Row],[CatID]],T_Category[CatID],1))</f>
        <v>Entertainment</v>
      </c>
      <c r="S988" s="15" t="str">
        <f>VLOOKUP(T_Youtuber3[[#This Row],[CtrID]],T_Country[#Data],2,1)</f>
        <v>India</v>
      </c>
      <c r="T988" s="15" t="str">
        <f>VLOOKUP(T_Youtuber3[[#This Row],[CtrID]],T_Country[#Data],3,0)</f>
        <v>IN</v>
      </c>
      <c r="U988" s="15">
        <f>INDEX(T_Country[Gross tertiary education enrollment (%)],MATCH(T_Youtuber3[[#This Row],[CtrID]],T_Country[CtID],0))</f>
        <v>28.1</v>
      </c>
      <c r="V988" s="19">
        <f>_xlfn.XLOOKUP(T_Youtuber3[[#This Row],[CtrID]],T_Country[CtID],T_Country[Population])</f>
        <v>1370000000</v>
      </c>
      <c r="W988" s="15" cm="1">
        <f t="array" ref="W988">_xlfn._xlws.FILTER(T_Country[Unemployment rate],T_Country[CtID]=T_Youtuber3[[#This Row],[CtrID]])</f>
        <v>5.36</v>
      </c>
      <c r="X988" s="15">
        <f>_xlfn.XLOOKUP(T_Youtuber3[[#This Row],[CtrID]],T_Country[CtID],T_Country[Urban_population])</f>
        <v>471000000</v>
      </c>
      <c r="Y988" s="15">
        <f>_xlfn.XLOOKUP(T_Youtuber3[[#This Row],[CtrID]],T_Country[CtID],T_Country[Latitude])</f>
        <v>20.593679999999999</v>
      </c>
      <c r="Z988" s="15">
        <f>_xlfn.XLOOKUP(T_Youtuber3[[#This Row],[CtrID]],T_Country[CtID],T_Country[Longitude])</f>
        <v>78.962879999999998</v>
      </c>
    </row>
    <row r="989" spans="1:26">
      <c r="A989" s="15">
        <v>988</v>
      </c>
      <c r="B989" s="15" t="s">
        <v>1032</v>
      </c>
      <c r="C989" s="15">
        <v>14400000</v>
      </c>
      <c r="D989" s="16">
        <v>18500000000</v>
      </c>
      <c r="E989" s="17">
        <v>4</v>
      </c>
      <c r="F989" s="15">
        <v>101401</v>
      </c>
      <c r="G989" s="15">
        <v>19</v>
      </c>
      <c r="H989" s="15">
        <v>142</v>
      </c>
      <c r="I989" s="15">
        <v>108</v>
      </c>
      <c r="J989" s="15">
        <v>152</v>
      </c>
      <c r="K989" s="16">
        <v>150000000</v>
      </c>
      <c r="L989" s="15">
        <v>37400</v>
      </c>
      <c r="M989" s="15">
        <v>599200</v>
      </c>
      <c r="N989" s="15">
        <v>449400</v>
      </c>
      <c r="O989" s="15">
        <v>7200000</v>
      </c>
      <c r="P989" s="15">
        <v>100000</v>
      </c>
      <c r="Q989" s="18">
        <v>43144</v>
      </c>
      <c r="R989" s="15" t="str">
        <f>INDEX(T_Category[category],MATCH(T_Youtuber3[[#This Row],[CatID]],T_Category[CatID],1))</f>
        <v>Entertainment</v>
      </c>
      <c r="S989" s="15" t="str">
        <f>VLOOKUP(T_Youtuber3[[#This Row],[CtrID]],T_Country[#Data],2,1)</f>
        <v>India</v>
      </c>
      <c r="T989" s="15" t="str">
        <f>VLOOKUP(T_Youtuber3[[#This Row],[CtrID]],T_Country[#Data],3,0)</f>
        <v>IN</v>
      </c>
      <c r="U989" s="15">
        <f>INDEX(T_Country[Gross tertiary education enrollment (%)],MATCH(T_Youtuber3[[#This Row],[CtrID]],T_Country[CtID],0))</f>
        <v>28.1</v>
      </c>
      <c r="V989" s="19">
        <f>_xlfn.XLOOKUP(T_Youtuber3[[#This Row],[CtrID]],T_Country[CtID],T_Country[Population])</f>
        <v>1370000000</v>
      </c>
      <c r="W989" s="15" cm="1">
        <f t="array" ref="W989">_xlfn._xlws.FILTER(T_Country[Unemployment rate],T_Country[CtID]=T_Youtuber3[[#This Row],[CtrID]])</f>
        <v>5.36</v>
      </c>
      <c r="X989" s="15">
        <f>_xlfn.XLOOKUP(T_Youtuber3[[#This Row],[CtrID]],T_Country[CtID],T_Country[Urban_population])</f>
        <v>471000000</v>
      </c>
      <c r="Y989" s="15">
        <f>_xlfn.XLOOKUP(T_Youtuber3[[#This Row],[CtrID]],T_Country[CtID],T_Country[Latitude])</f>
        <v>20.593679999999999</v>
      </c>
      <c r="Z989" s="15">
        <f>_xlfn.XLOOKUP(T_Youtuber3[[#This Row],[CtrID]],T_Country[CtID],T_Country[Longitude])</f>
        <v>78.962879999999998</v>
      </c>
    </row>
    <row r="990" spans="1:26">
      <c r="A990" s="15">
        <v>989</v>
      </c>
      <c r="B990" s="15" t="s">
        <v>1108</v>
      </c>
      <c r="C990" s="15">
        <v>13600000</v>
      </c>
      <c r="D990" s="16">
        <v>897000000</v>
      </c>
      <c r="E990" s="17">
        <v>10</v>
      </c>
      <c r="F990" s="15">
        <v>273</v>
      </c>
      <c r="G990" s="15">
        <v>34</v>
      </c>
      <c r="H990" s="15">
        <v>13437</v>
      </c>
      <c r="I990" s="15">
        <v>9</v>
      </c>
      <c r="J990" s="15">
        <v>51</v>
      </c>
      <c r="K990" s="15">
        <v>12088000</v>
      </c>
      <c r="L990" s="15">
        <v>3000</v>
      </c>
      <c r="M990" s="15">
        <v>48400</v>
      </c>
      <c r="N990" s="15">
        <v>36300</v>
      </c>
      <c r="O990" s="15">
        <v>580200</v>
      </c>
      <c r="P990" s="15">
        <v>100000</v>
      </c>
      <c r="Q990" s="18">
        <v>43027</v>
      </c>
      <c r="R990" s="15" t="str">
        <f>INDEX(T_Category[category],MATCH(T_Youtuber3[[#This Row],[CatID]],T_Category[CatID],1))</f>
        <v>nan</v>
      </c>
      <c r="S990" s="15" t="str">
        <f>VLOOKUP(T_Youtuber3[[#This Row],[CtrID]],T_Country[#Data],2,1)</f>
        <v>Philippines</v>
      </c>
      <c r="T990" s="15" t="str">
        <f>VLOOKUP(T_Youtuber3[[#This Row],[CtrID]],T_Country[#Data],3,0)</f>
        <v>PH</v>
      </c>
      <c r="U990" s="15">
        <f>INDEX(T_Country[Gross tertiary education enrollment (%)],MATCH(T_Youtuber3[[#This Row],[CtrID]],T_Country[CtID],0))</f>
        <v>35.5</v>
      </c>
      <c r="V990" s="19">
        <f>_xlfn.XLOOKUP(T_Youtuber3[[#This Row],[CtrID]],T_Country[CtID],T_Country[Population])</f>
        <v>108000000</v>
      </c>
      <c r="W990" s="15" cm="1">
        <f t="array" ref="W990">_xlfn._xlws.FILTER(T_Country[Unemployment rate],T_Country[CtID]=T_Youtuber3[[#This Row],[CtrID]])</f>
        <v>2.15</v>
      </c>
      <c r="X990" s="15">
        <f>_xlfn.XLOOKUP(T_Youtuber3[[#This Row],[CtrID]],T_Country[CtID],T_Country[Urban_population])</f>
        <v>50975903</v>
      </c>
      <c r="Y990" s="15">
        <f>_xlfn.XLOOKUP(T_Youtuber3[[#This Row],[CtrID]],T_Country[CtID],T_Country[Latitude])</f>
        <v>12.879720000000001</v>
      </c>
      <c r="Z990" s="15">
        <f>_xlfn.XLOOKUP(T_Youtuber3[[#This Row],[CtrID]],T_Country[CtID],T_Country[Longitude])</f>
        <v>121.774</v>
      </c>
    </row>
    <row r="991" spans="1:26">
      <c r="A991" s="15">
        <v>990</v>
      </c>
      <c r="B991" s="15" t="s">
        <v>392</v>
      </c>
      <c r="C991" s="15">
        <v>25500000</v>
      </c>
      <c r="D991" s="16">
        <v>2730000000</v>
      </c>
      <c r="E991" s="17">
        <v>5</v>
      </c>
      <c r="F991" s="15">
        <v>5</v>
      </c>
      <c r="G991" s="15">
        <v>49</v>
      </c>
      <c r="H991" s="15">
        <v>4042995</v>
      </c>
      <c r="I991" s="15" t="s">
        <v>39</v>
      </c>
      <c r="J991" s="15">
        <v>6739</v>
      </c>
      <c r="K991" s="15">
        <v>20</v>
      </c>
      <c r="L991" s="15">
        <v>0.01</v>
      </c>
      <c r="M991" s="15">
        <v>0.08</v>
      </c>
      <c r="N991" s="15">
        <v>0.06</v>
      </c>
      <c r="O991" s="15">
        <v>0.96</v>
      </c>
      <c r="P991" s="15">
        <v>4</v>
      </c>
      <c r="Q991" s="18">
        <v>38741</v>
      </c>
      <c r="R991" s="15" t="str">
        <f>INDEX(T_Category[category],MATCH(T_Youtuber3[[#This Row],[CatID]],T_Category[CatID],1))</f>
        <v>Film &amp; Animation</v>
      </c>
      <c r="S991" s="15" t="str">
        <f>VLOOKUP(T_Youtuber3[[#This Row],[CtrID]],T_Country[#Data],2,1)</f>
        <v>United States</v>
      </c>
      <c r="T991" s="15" t="str">
        <f>VLOOKUP(T_Youtuber3[[#This Row],[CtrID]],T_Country[#Data],3,0)</f>
        <v>US</v>
      </c>
      <c r="U991" s="15">
        <f>INDEX(T_Country[Gross tertiary education enrollment (%)],MATCH(T_Youtuber3[[#This Row],[CtrID]],T_Country[CtID],0))</f>
        <v>88.2</v>
      </c>
      <c r="V991" s="19">
        <f>_xlfn.XLOOKUP(T_Youtuber3[[#This Row],[CtrID]],T_Country[CtID],T_Country[Population])</f>
        <v>328000000</v>
      </c>
      <c r="W991" s="15" cm="1">
        <f t="array" ref="W991">_xlfn._xlws.FILTER(T_Country[Unemployment rate],T_Country[CtID]=T_Youtuber3[[#This Row],[CtrID]])</f>
        <v>14.7</v>
      </c>
      <c r="X991" s="15">
        <f>_xlfn.XLOOKUP(T_Youtuber3[[#This Row],[CtrID]],T_Country[CtID],T_Country[Urban_population])</f>
        <v>271000000</v>
      </c>
      <c r="Y991" s="15">
        <f>_xlfn.XLOOKUP(T_Youtuber3[[#This Row],[CtrID]],T_Country[CtID],T_Country[Latitude])</f>
        <v>37.090240000000001</v>
      </c>
      <c r="Z991" s="15">
        <f>_xlfn.XLOOKUP(T_Youtuber3[[#This Row],[CtrID]],T_Country[CtID],T_Country[Longitude])</f>
        <v>-95.712900000000005</v>
      </c>
    </row>
    <row r="992" spans="1:26">
      <c r="A992" s="15">
        <v>991</v>
      </c>
      <c r="B992" s="15" t="s">
        <v>324</v>
      </c>
      <c r="C992" s="15">
        <v>29200000</v>
      </c>
      <c r="D992" s="16">
        <v>14700000000</v>
      </c>
      <c r="E992" s="17">
        <v>4</v>
      </c>
      <c r="F992" s="15">
        <v>1513</v>
      </c>
      <c r="G992" s="15">
        <v>49</v>
      </c>
      <c r="H992" s="15">
        <v>230</v>
      </c>
      <c r="I992" s="15">
        <v>51</v>
      </c>
      <c r="J992" s="15">
        <v>48</v>
      </c>
      <c r="K992" s="16">
        <v>181000000</v>
      </c>
      <c r="L992" s="15">
        <v>0</v>
      </c>
      <c r="M992" s="15">
        <v>0</v>
      </c>
      <c r="N992" s="15">
        <v>0</v>
      </c>
      <c r="O992" s="15">
        <v>0</v>
      </c>
      <c r="P992" s="15">
        <v>1000000</v>
      </c>
      <c r="Q992" s="18">
        <v>42023</v>
      </c>
      <c r="R992" s="15" t="str">
        <f>INDEX(T_Category[category],MATCH(T_Youtuber3[[#This Row],[CatID]],T_Category[CatID],1))</f>
        <v>Entertainment</v>
      </c>
      <c r="S992" s="15" t="str">
        <f>VLOOKUP(T_Youtuber3[[#This Row],[CtrID]],T_Country[#Data],2,1)</f>
        <v>United States</v>
      </c>
      <c r="T992" s="15" t="str">
        <f>VLOOKUP(T_Youtuber3[[#This Row],[CtrID]],T_Country[#Data],3,0)</f>
        <v>US</v>
      </c>
      <c r="U992" s="15">
        <f>INDEX(T_Country[Gross tertiary education enrollment (%)],MATCH(T_Youtuber3[[#This Row],[CtrID]],T_Country[CtID],0))</f>
        <v>88.2</v>
      </c>
      <c r="V992" s="19">
        <f>_xlfn.XLOOKUP(T_Youtuber3[[#This Row],[CtrID]],T_Country[CtID],T_Country[Population])</f>
        <v>328000000</v>
      </c>
      <c r="W992" s="15" cm="1">
        <f t="array" ref="W992">_xlfn._xlws.FILTER(T_Country[Unemployment rate],T_Country[CtID]=T_Youtuber3[[#This Row],[CtrID]])</f>
        <v>14.7</v>
      </c>
      <c r="X992" s="15">
        <f>_xlfn.XLOOKUP(T_Youtuber3[[#This Row],[CtrID]],T_Country[CtID],T_Country[Urban_population])</f>
        <v>271000000</v>
      </c>
      <c r="Y992" s="15">
        <f>_xlfn.XLOOKUP(T_Youtuber3[[#This Row],[CtrID]],T_Country[CtID],T_Country[Latitude])</f>
        <v>37.090240000000001</v>
      </c>
      <c r="Z992" s="15">
        <f>_xlfn.XLOOKUP(T_Youtuber3[[#This Row],[CtrID]],T_Country[CtID],T_Country[Longitude])</f>
        <v>-95.712900000000005</v>
      </c>
    </row>
    <row r="993" spans="1:26">
      <c r="A993" s="15">
        <v>992</v>
      </c>
      <c r="B993" s="15" t="s">
        <v>941</v>
      </c>
      <c r="C993" s="15">
        <v>15000000</v>
      </c>
      <c r="D993" s="16">
        <v>11500000000</v>
      </c>
      <c r="E993" s="17">
        <v>9</v>
      </c>
      <c r="F993" s="15">
        <v>340</v>
      </c>
      <c r="G993" s="15">
        <v>7</v>
      </c>
      <c r="H993" s="15">
        <v>347</v>
      </c>
      <c r="I993" s="15">
        <v>36</v>
      </c>
      <c r="J993" s="15">
        <v>128</v>
      </c>
      <c r="K993" s="16">
        <v>183000000</v>
      </c>
      <c r="L993" s="15">
        <v>45700</v>
      </c>
      <c r="M993" s="15">
        <v>731500</v>
      </c>
      <c r="N993" s="15">
        <v>548600</v>
      </c>
      <c r="O993" s="15">
        <v>8800000</v>
      </c>
      <c r="P993" s="15" t="s">
        <v>39</v>
      </c>
      <c r="Q993" s="18">
        <v>41002</v>
      </c>
      <c r="R993" s="15" t="str">
        <f>INDEX(T_Category[category],MATCH(T_Youtuber3[[#This Row],[CatID]],T_Category[CatID],1))</f>
        <v>Music</v>
      </c>
      <c r="S993" s="15" t="str">
        <f>VLOOKUP(T_Youtuber3[[#This Row],[CtrID]],T_Country[#Data],2,1)</f>
        <v>Brazil</v>
      </c>
      <c r="T993" s="15" t="str">
        <f>VLOOKUP(T_Youtuber3[[#This Row],[CtrID]],T_Country[#Data],3,0)</f>
        <v>BR</v>
      </c>
      <c r="U993" s="15">
        <f>INDEX(T_Country[Gross tertiary education enrollment (%)],MATCH(T_Youtuber3[[#This Row],[CtrID]],T_Country[CtID],0))</f>
        <v>51.3</v>
      </c>
      <c r="V993" s="19">
        <f>_xlfn.XLOOKUP(T_Youtuber3[[#This Row],[CtrID]],T_Country[CtID],T_Country[Population])</f>
        <v>213000000</v>
      </c>
      <c r="W993" s="15" cm="1">
        <f t="array" ref="W993">_xlfn._xlws.FILTER(T_Country[Unemployment rate],T_Country[CtID]=T_Youtuber3[[#This Row],[CtrID]])</f>
        <v>12.08</v>
      </c>
      <c r="X993" s="15">
        <f>_xlfn.XLOOKUP(T_Youtuber3[[#This Row],[CtrID]],T_Country[CtID],T_Country[Urban_population])</f>
        <v>183000000</v>
      </c>
      <c r="Y993" s="15">
        <f>_xlfn.XLOOKUP(T_Youtuber3[[#This Row],[CtrID]],T_Country[CtID],T_Country[Latitude])</f>
        <v>-14.234999999999999</v>
      </c>
      <c r="Z993" s="15">
        <f>_xlfn.XLOOKUP(T_Youtuber3[[#This Row],[CtrID]],T_Country[CtID],T_Country[Longitude])</f>
        <v>-51.9253</v>
      </c>
    </row>
    <row r="994" spans="1:26">
      <c r="A994" s="15">
        <v>993</v>
      </c>
      <c r="B994" s="15" t="s">
        <v>1030</v>
      </c>
      <c r="C994" s="15">
        <v>14400000</v>
      </c>
      <c r="D994" s="16">
        <v>9020000000</v>
      </c>
      <c r="E994" s="17">
        <v>5</v>
      </c>
      <c r="F994" s="15">
        <v>978</v>
      </c>
      <c r="G994" s="15">
        <v>17</v>
      </c>
      <c r="H994" s="15">
        <v>534</v>
      </c>
      <c r="I994" s="15" t="s">
        <v>39</v>
      </c>
      <c r="J994" s="15">
        <v>39</v>
      </c>
      <c r="K994" s="15">
        <v>62689000</v>
      </c>
      <c r="L994" s="15">
        <v>15700</v>
      </c>
      <c r="M994" s="15">
        <v>250800</v>
      </c>
      <c r="N994" s="15">
        <v>188100</v>
      </c>
      <c r="O994" s="15">
        <v>3000000</v>
      </c>
      <c r="P994" s="15">
        <v>100000</v>
      </c>
      <c r="Q994" s="18">
        <v>42130</v>
      </c>
      <c r="R994" s="15" t="str">
        <f>INDEX(T_Category[category],MATCH(T_Youtuber3[[#This Row],[CatID]],T_Category[CatID],1))</f>
        <v>Film &amp; Animation</v>
      </c>
      <c r="S994" s="15" t="str">
        <f>VLOOKUP(T_Youtuber3[[#This Row],[CtrID]],T_Country[#Data],2,1)</f>
        <v>France</v>
      </c>
      <c r="T994" s="15" t="str">
        <f>VLOOKUP(T_Youtuber3[[#This Row],[CtrID]],T_Country[#Data],3,0)</f>
        <v>FR</v>
      </c>
      <c r="U994" s="15">
        <f>INDEX(T_Country[Gross tertiary education enrollment (%)],MATCH(T_Youtuber3[[#This Row],[CtrID]],T_Country[CtID],0))</f>
        <v>65.599999999999994</v>
      </c>
      <c r="V994" s="19">
        <f>_xlfn.XLOOKUP(T_Youtuber3[[#This Row],[CtrID]],T_Country[CtID],T_Country[Population])</f>
        <v>67059887</v>
      </c>
      <c r="W994" s="15" cm="1">
        <f t="array" ref="W994">_xlfn._xlws.FILTER(T_Country[Unemployment rate],T_Country[CtID]=T_Youtuber3[[#This Row],[CtrID]])</f>
        <v>8.43</v>
      </c>
      <c r="X994" s="15">
        <f>_xlfn.XLOOKUP(T_Youtuber3[[#This Row],[CtrID]],T_Country[CtID],T_Country[Urban_population])</f>
        <v>54123364</v>
      </c>
      <c r="Y994" s="15">
        <f>_xlfn.XLOOKUP(T_Youtuber3[[#This Row],[CtrID]],T_Country[CtID],T_Country[Latitude])</f>
        <v>46.227640000000001</v>
      </c>
      <c r="Z994" s="15">
        <f>_xlfn.XLOOKUP(T_Youtuber3[[#This Row],[CtrID]],T_Country[CtID],T_Country[Longitude])</f>
        <v>2.213749</v>
      </c>
    </row>
    <row r="995" spans="1:26">
      <c r="A995" s="15">
        <v>994</v>
      </c>
      <c r="B995" s="15" t="s">
        <v>705</v>
      </c>
      <c r="C995" s="15">
        <v>17900000</v>
      </c>
      <c r="D995" s="16">
        <v>6750000000</v>
      </c>
      <c r="E995" s="17">
        <v>13</v>
      </c>
      <c r="F995" s="15">
        <v>2</v>
      </c>
      <c r="G995" s="15">
        <v>20</v>
      </c>
      <c r="H995" s="15">
        <v>4057766</v>
      </c>
      <c r="I995" s="15" t="s">
        <v>39</v>
      </c>
      <c r="J995" s="15">
        <v>7733</v>
      </c>
      <c r="K995" s="15">
        <v>4</v>
      </c>
      <c r="L995" s="15">
        <v>0</v>
      </c>
      <c r="M995" s="15">
        <v>0.02</v>
      </c>
      <c r="N995" s="15">
        <v>0.01</v>
      </c>
      <c r="O995" s="15">
        <v>0.19</v>
      </c>
      <c r="P995" s="15" t="s">
        <v>39</v>
      </c>
      <c r="Q995" s="18">
        <v>44027</v>
      </c>
      <c r="R995" s="15" t="str">
        <f>INDEX(T_Category[category],MATCH(T_Youtuber3[[#This Row],[CatID]],T_Category[CatID],1))</f>
        <v>People &amp; Blogs</v>
      </c>
      <c r="S995" s="15" t="str">
        <f>VLOOKUP(T_Youtuber3[[#This Row],[CtrID]],T_Country[#Data],2,1)</f>
        <v>Indonesia</v>
      </c>
      <c r="T995" s="15" t="str">
        <f>VLOOKUP(T_Youtuber3[[#This Row],[CtrID]],T_Country[#Data],3,0)</f>
        <v>ID</v>
      </c>
      <c r="U995" s="15">
        <f>INDEX(T_Country[Gross tertiary education enrollment (%)],MATCH(T_Youtuber3[[#This Row],[CtrID]],T_Country[CtID],0))</f>
        <v>36.299999999999997</v>
      </c>
      <c r="V995" s="19">
        <f>_xlfn.XLOOKUP(T_Youtuber3[[#This Row],[CtrID]],T_Country[CtID],T_Country[Population])</f>
        <v>270000000</v>
      </c>
      <c r="W995" s="15" cm="1">
        <f t="array" ref="W995">_xlfn._xlws.FILTER(T_Country[Unemployment rate],T_Country[CtID]=T_Youtuber3[[#This Row],[CtrID]])</f>
        <v>4.6900000000000004</v>
      </c>
      <c r="X995" s="15">
        <f>_xlfn.XLOOKUP(T_Youtuber3[[#This Row],[CtrID]],T_Country[CtID],T_Country[Urban_population])</f>
        <v>152000000</v>
      </c>
      <c r="Y995" s="15">
        <f>_xlfn.XLOOKUP(T_Youtuber3[[#This Row],[CtrID]],T_Country[CtID],T_Country[Latitude])</f>
        <v>-0.78927999999999998</v>
      </c>
      <c r="Z995" s="15">
        <f>_xlfn.XLOOKUP(T_Youtuber3[[#This Row],[CtrID]],T_Country[CtID],T_Country[Longitude])</f>
        <v>113.9213</v>
      </c>
    </row>
    <row r="996" spans="1:26">
      <c r="A996" s="15">
        <v>995</v>
      </c>
      <c r="B996" s="15" t="s">
        <v>949</v>
      </c>
      <c r="C996" s="15">
        <v>14900000</v>
      </c>
      <c r="D996" s="16">
        <v>15900000000</v>
      </c>
      <c r="E996" s="17">
        <v>13</v>
      </c>
      <c r="F996" s="15">
        <v>1363</v>
      </c>
      <c r="G996" s="15">
        <v>49</v>
      </c>
      <c r="H996" s="15">
        <v>192</v>
      </c>
      <c r="I996" s="15" t="s">
        <v>39</v>
      </c>
      <c r="J996" s="15">
        <v>45</v>
      </c>
      <c r="K996" s="16">
        <v>347000000</v>
      </c>
      <c r="L996" s="15">
        <v>86700</v>
      </c>
      <c r="M996" s="15">
        <v>1400000</v>
      </c>
      <c r="N996" s="15">
        <v>1000000</v>
      </c>
      <c r="O996" s="15">
        <v>16600000</v>
      </c>
      <c r="P996" s="15">
        <v>400000</v>
      </c>
      <c r="Q996" s="18">
        <v>44260</v>
      </c>
      <c r="R996" s="15" t="str">
        <f>INDEX(T_Category[category],MATCH(T_Youtuber3[[#This Row],[CatID]],T_Category[CatID],1))</f>
        <v>People &amp; Blogs</v>
      </c>
      <c r="S996" s="15" t="str">
        <f>VLOOKUP(T_Youtuber3[[#This Row],[CtrID]],T_Country[#Data],2,1)</f>
        <v>United States</v>
      </c>
      <c r="T996" s="15" t="str">
        <f>VLOOKUP(T_Youtuber3[[#This Row],[CtrID]],T_Country[#Data],3,0)</f>
        <v>US</v>
      </c>
      <c r="U996" s="15">
        <f>INDEX(T_Country[Gross tertiary education enrollment (%)],MATCH(T_Youtuber3[[#This Row],[CtrID]],T_Country[CtID],0))</f>
        <v>88.2</v>
      </c>
      <c r="V996" s="19">
        <f>_xlfn.XLOOKUP(T_Youtuber3[[#This Row],[CtrID]],T_Country[CtID],T_Country[Population])</f>
        <v>328000000</v>
      </c>
      <c r="W996" s="15" cm="1">
        <f t="array" ref="W996">_xlfn._xlws.FILTER(T_Country[Unemployment rate],T_Country[CtID]=T_Youtuber3[[#This Row],[CtrID]])</f>
        <v>14.7</v>
      </c>
      <c r="X996" s="15">
        <f>_xlfn.XLOOKUP(T_Youtuber3[[#This Row],[CtrID]],T_Country[CtID],T_Country[Urban_population])</f>
        <v>271000000</v>
      </c>
      <c r="Y996" s="15">
        <f>_xlfn.XLOOKUP(T_Youtuber3[[#This Row],[CtrID]],T_Country[CtID],T_Country[Latitude])</f>
        <v>37.090240000000001</v>
      </c>
      <c r="Z996" s="15">
        <f>_xlfn.XLOOKUP(T_Youtuber3[[#This Row],[CtrID]],T_Country[CtID],T_Country[Longitude])</f>
        <v>-95.712900000000005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7397-B399-41E3-B906-349CA4BF8961}">
  <sheetPr>
    <tabColor theme="8" tint="0.39997558519241921"/>
  </sheetPr>
  <dimension ref="B1:AT356"/>
  <sheetViews>
    <sheetView zoomScale="77" workbookViewId="0">
      <selection activeCell="I5" sqref="I5"/>
    </sheetView>
  </sheetViews>
  <sheetFormatPr defaultRowHeight="14.4"/>
  <cols>
    <col min="2" max="2" width="18.77734375" style="22" customWidth="1"/>
    <col min="3" max="3" width="13.77734375" style="22" bestFit="1" customWidth="1"/>
    <col min="5" max="5" width="46.88671875" style="22" bestFit="1" customWidth="1"/>
    <col min="6" max="6" width="22" style="22" bestFit="1" customWidth="1"/>
    <col min="7" max="8" width="22" style="22" customWidth="1"/>
    <col min="9" max="9" width="32.88671875" style="22" bestFit="1" customWidth="1"/>
    <col min="10" max="10" width="21.6640625" bestFit="1" customWidth="1"/>
    <col min="11" max="11" width="17.77734375" style="22" customWidth="1"/>
    <col min="12" max="12" width="16.5546875" style="22" bestFit="1" customWidth="1"/>
    <col min="13" max="13" width="13.6640625" style="22" bestFit="1" customWidth="1"/>
    <col min="14" max="14" width="15.109375" style="22" bestFit="1" customWidth="1"/>
    <col min="15" max="15" width="33.44140625" style="22" bestFit="1" customWidth="1"/>
    <col min="16" max="16" width="32.88671875" style="22" bestFit="1" customWidth="1"/>
    <col min="17" max="17" width="21.6640625" bestFit="1" customWidth="1"/>
    <col min="18" max="18" width="22" bestFit="1" customWidth="1"/>
    <col min="19" max="19" width="22.33203125" bestFit="1" customWidth="1"/>
    <col min="20" max="21" width="13.6640625" bestFit="1" customWidth="1"/>
    <col min="22" max="22" width="20.77734375" customWidth="1"/>
    <col min="23" max="23" width="23.33203125" bestFit="1" customWidth="1"/>
    <col min="24" max="24" width="14.21875" bestFit="1" customWidth="1"/>
    <col min="25" max="25" width="19.33203125" bestFit="1" customWidth="1"/>
    <col min="26" max="26" width="20.44140625" bestFit="1" customWidth="1"/>
    <col min="27" max="27" width="12.77734375" bestFit="1" customWidth="1"/>
    <col min="28" max="28" width="12.33203125" bestFit="1" customWidth="1"/>
    <col min="29" max="29" width="20.5546875" bestFit="1" customWidth="1"/>
    <col min="30" max="30" width="28.77734375" style="22" bestFit="1" customWidth="1"/>
    <col min="31" max="31" width="19.88671875" bestFit="1" customWidth="1"/>
    <col min="32" max="32" width="20" bestFit="1" customWidth="1"/>
    <col min="33" max="33" width="19" bestFit="1" customWidth="1"/>
    <col min="34" max="35" width="10.88671875" bestFit="1" customWidth="1"/>
    <col min="36" max="36" width="18.88671875" bestFit="1" customWidth="1"/>
    <col min="37" max="37" width="20.33203125" bestFit="1" customWidth="1"/>
    <col min="38" max="38" width="12.33203125" bestFit="1" customWidth="1"/>
    <col min="39" max="39" width="10.21875" bestFit="1" customWidth="1"/>
    <col min="40" max="40" width="18.77734375" style="22" bestFit="1" customWidth="1"/>
    <col min="41" max="41" width="15.88671875" style="22" customWidth="1"/>
    <col min="42" max="42" width="8.88671875" style="22"/>
    <col min="46" max="46" width="18.77734375" bestFit="1" customWidth="1"/>
    <col min="47" max="47" width="12.77734375" bestFit="1" customWidth="1"/>
    <col min="51" max="51" width="14.6640625" bestFit="1" customWidth="1"/>
    <col min="62" max="62" width="15.109375" customWidth="1"/>
    <col min="63" max="63" width="15.6640625" customWidth="1"/>
    <col min="64" max="65" width="12.77734375" bestFit="1" customWidth="1"/>
    <col min="66" max="66" width="13" bestFit="1" customWidth="1"/>
    <col min="67" max="67" width="15.109375" bestFit="1" customWidth="1"/>
    <col min="68" max="68" width="12.77734375" bestFit="1" customWidth="1"/>
    <col min="69" max="69" width="12.6640625" bestFit="1" customWidth="1"/>
    <col min="70" max="70" width="10.21875" bestFit="1" customWidth="1"/>
    <col min="71" max="72" width="12.77734375" bestFit="1" customWidth="1"/>
    <col min="73" max="73" width="13.6640625" bestFit="1" customWidth="1"/>
    <col min="74" max="74" width="19" bestFit="1" customWidth="1"/>
    <col min="75" max="76" width="13.21875" bestFit="1" customWidth="1"/>
    <col min="77" max="77" width="18.88671875" bestFit="1" customWidth="1"/>
    <col min="78" max="79" width="11.21875" bestFit="1" customWidth="1"/>
    <col min="80" max="80" width="10.21875" bestFit="1" customWidth="1"/>
    <col min="81" max="81" width="13.77734375" bestFit="1" customWidth="1"/>
    <col min="82" max="82" width="12.77734375" bestFit="1" customWidth="1"/>
  </cols>
  <sheetData>
    <row r="1" spans="2:42">
      <c r="AD1"/>
      <c r="AE1" s="22"/>
    </row>
    <row r="2" spans="2:42">
      <c r="V2" s="23" t="s">
        <v>1325</v>
      </c>
      <c r="AD2"/>
    </row>
    <row r="3" spans="2:42" s="27" customFormat="1" ht="25.2" customHeight="1">
      <c r="B3" s="28"/>
      <c r="C3" s="28"/>
      <c r="E3" s="34" t="s">
        <v>1330</v>
      </c>
      <c r="F3" s="35" t="s">
        <v>36</v>
      </c>
      <c r="G3" s="22"/>
      <c r="H3" s="22"/>
      <c r="I3" s="22"/>
      <c r="K3" s="28"/>
      <c r="L3" s="28"/>
      <c r="M3" s="28"/>
      <c r="N3" s="28"/>
      <c r="O3" s="28"/>
      <c r="P3" s="28"/>
      <c r="AN3" s="28"/>
      <c r="AO3" s="28"/>
      <c r="AP3" s="28"/>
    </row>
    <row r="4" spans="2:42">
      <c r="AD4"/>
    </row>
    <row r="5" spans="2:42" s="30" customFormat="1" ht="21">
      <c r="B5" s="39" t="s">
        <v>1352</v>
      </c>
      <c r="C5" s="39" t="s">
        <v>1326</v>
      </c>
      <c r="E5" s="36" t="s">
        <v>1327</v>
      </c>
      <c r="F5" s="36" t="s">
        <v>1326</v>
      </c>
      <c r="G5" s="36" t="s">
        <v>1328</v>
      </c>
      <c r="H5" s="36" t="s">
        <v>1362</v>
      </c>
      <c r="I5" s="36" t="s">
        <v>1363</v>
      </c>
      <c r="K5" s="36" t="s">
        <v>1329</v>
      </c>
      <c r="L5" s="36" t="s">
        <v>1328</v>
      </c>
      <c r="M5" s="31"/>
      <c r="N5" s="36" t="s">
        <v>1327</v>
      </c>
      <c r="O5" s="36" t="s">
        <v>1350</v>
      </c>
      <c r="P5" s="36" t="s">
        <v>1351</v>
      </c>
      <c r="R5" s="29" t="s">
        <v>7</v>
      </c>
      <c r="S5" s="29" t="str" cm="1">
        <f t="array" ref="S5:AK5">TRANSPOSE(_xlfn._xlws.SORT(_xlfn.UNIQUE(T_Youtuber3[Category (INDEX/MATCH1)])))</f>
        <v>Autos &amp; Vehicles</v>
      </c>
      <c r="T5" s="29" t="str">
        <v>Comedy</v>
      </c>
      <c r="U5" s="29" t="str">
        <v>Education</v>
      </c>
      <c r="V5" s="29" t="str">
        <v>Entertainment</v>
      </c>
      <c r="W5" s="29" t="str">
        <v>Film &amp; Animation</v>
      </c>
      <c r="X5" s="29" t="str">
        <v>Gaming</v>
      </c>
      <c r="Y5" s="29" t="str">
        <v>Howto &amp; Style</v>
      </c>
      <c r="Z5" s="29" t="str">
        <v>Movies</v>
      </c>
      <c r="AA5" s="29" t="str">
        <v>Music</v>
      </c>
      <c r="AB5" s="29" t="str">
        <v>nan</v>
      </c>
      <c r="AC5" s="29" t="str">
        <v>News &amp; Politics</v>
      </c>
      <c r="AD5" s="29" t="str">
        <v>Nonprofits &amp; Activism</v>
      </c>
      <c r="AE5" s="29" t="str">
        <v>People &amp; Blogs</v>
      </c>
      <c r="AF5" s="29" t="str">
        <v>Pets &amp; Animals</v>
      </c>
      <c r="AG5" s="29" t="str">
        <v>Science &amp; Technology</v>
      </c>
      <c r="AH5" s="29" t="str">
        <v>Shows</v>
      </c>
      <c r="AI5" s="29" t="str">
        <v>Sports</v>
      </c>
      <c r="AJ5" s="29" t="str">
        <v>Trailers</v>
      </c>
      <c r="AK5" s="29" t="str">
        <v>Travel &amp; Events</v>
      </c>
      <c r="AL5" s="31"/>
      <c r="AN5" s="38" t="s">
        <v>1352</v>
      </c>
      <c r="AO5" s="31"/>
      <c r="AP5" s="31"/>
    </row>
    <row r="6" spans="2:42">
      <c r="B6" s="22" t="str" cm="1">
        <f t="array" ref="B6:B56">_xlfn.SORTBY(_xlfn.ANCHORARRAY(AN6),AO6:AO56,-1)</f>
        <v>United States</v>
      </c>
      <c r="C6" s="22" cm="1">
        <f t="array" ref="C6:C56">_xlfn._xlws.SORT(AO6:AO56,,-1)</f>
        <v>8329500000</v>
      </c>
      <c r="E6" s="22" t="str" cm="1">
        <f t="array" ref="E6:E356">_xlfn._xlws.FILTER(T_Youtuber3[Youtuber], T_Youtuber3[Country (VLOOKUP1)] = Dashboard_Formulas!$F$3)</f>
        <v>_vector_</v>
      </c>
      <c r="F6" s="22" cm="1">
        <f t="array" ref="F6:F356">_xlfn._xlws.FILTER(T_Youtuber3[subscribers],T_Youtuber3[Country (VLOOKUP1)]=Dashboard_Formulas!$F$3)</f>
        <v>12400000</v>
      </c>
      <c r="G6" s="22" cm="1">
        <f t="array" ref="G6:G356">_xlfn._xlws.FILTER(T_Youtuber3[video views],T_Youtuber3[Country (VLOOKUP1)]=Dashboard_Formulas!$F$3)</f>
        <v>7600000000</v>
      </c>
      <c r="H6" s="28" cm="1">
        <f t="array" ref="H6:H356">_xlfn._xlws.FILTER(T_Youtuber3[uploads],T_Youtuber3[Country (VLOOKUP1)]=Dashboard_Formulas!$F$3)</f>
        <v>398</v>
      </c>
      <c r="I6" s="28" cm="1">
        <f t="array" ref="I6">avgviews(G6,H6)</f>
        <v>19095477.386934672</v>
      </c>
      <c r="K6" s="22" t="str" cm="1">
        <f t="array" ref="K6:K20">_xlfn.UNIQUE(_xlfn._xlws.FILTER(T_Youtuber3[Category (INDEX/MATCH1)], T_Youtuber3[Country (VLOOKUP1)] = Dashboard_Formulas!$F$3))</f>
        <v>Comedy</v>
      </c>
      <c r="L6" s="22" cm="1">
        <f t="array" ref="L6:L21">_xlfn.VSTACK(SUMIFS(T_Youtuber3[video views],T_Youtuber3[Country (VLOOKUP1)],Dashboard_Formulas!$F$3,T_Youtuber3[Category (INDEX/MATCH1)],_xlfn.ANCHORARRAY(K6)),SUMIFS(T_Youtuber3[video views],T_Youtuber3[Country (VLOOKUP1)],Dashboard_Formulas!$F$3))</f>
        <v>245140000000</v>
      </c>
      <c r="N6" s="22" t="str" cm="1">
        <f t="array" ref="N6:N356">_xlfn._xlws.FILTER(T_Youtuber3[Youtuber], T_Youtuber3[Country (VLOOKUP1)] = Dashboard_Formulas!$F$3)</f>
        <v>_vector_</v>
      </c>
      <c r="O6" s="22" cm="1">
        <f t="array" ref="O6:O356">_xlfn._xlws.FILTER(T_Youtuber3[highest_monthly_earnings], T_Youtuber3[Country (VLOOKUP1)] = Dashboard_Formulas!$F$3)</f>
        <v>3600000</v>
      </c>
      <c r="P6" s="22" cm="1">
        <f t="array" ref="P6:P356">_xlfn._xlws.FILTER(T_Youtuber3[lowest_monthly_earnings], T_Youtuber3[Country (VLOOKUP1)] = Dashboard_Formulas!$F$3)</f>
        <v>225900</v>
      </c>
      <c r="R6" t="str" cm="1">
        <f t="array" ref="R6:R56">List_Country</f>
        <v>Afghanistan</v>
      </c>
      <c r="S6" s="22" cm="1">
        <f t="array" ref="S6:AL57">_xlfn.HSTACK(
 _xlfn.VSTACK(
SUMIFS(T_Youtuber3[subscribers],T_Youtuber3[Country (VLOOKUP1)],_xlfn.ANCHORARRAY(R6),T_Youtuber3[Category (INDEX/MATCH1)],_xlfn.ANCHORARRAY(S5)),
SUMIFS(T_Youtuber3[subscribers],T_Youtuber3[Category (INDEX/MATCH1)],_xlfn.ANCHORARRAY(S5))),
SUMIFS(T_Youtuber3[subscribers],T_Youtuber3[Country (VLOOKUP1)],_xlfn.ANCHORARRAY(R6)))</f>
        <v>0</v>
      </c>
      <c r="T6" s="22">
        <v>0</v>
      </c>
      <c r="U6" s="22">
        <v>0</v>
      </c>
      <c r="V6" s="22">
        <v>0</v>
      </c>
      <c r="W6" s="22">
        <v>0</v>
      </c>
      <c r="X6" s="22">
        <v>0</v>
      </c>
      <c r="Y6" s="22">
        <v>0</v>
      </c>
      <c r="Z6" s="22">
        <v>0</v>
      </c>
      <c r="AA6" s="22">
        <v>20400000</v>
      </c>
      <c r="AB6" s="22">
        <v>0</v>
      </c>
      <c r="AC6" s="22">
        <v>0</v>
      </c>
      <c r="AD6" s="22">
        <v>0</v>
      </c>
      <c r="AE6" s="22">
        <v>0</v>
      </c>
      <c r="AF6" s="22">
        <v>0</v>
      </c>
      <c r="AG6" s="22">
        <v>0</v>
      </c>
      <c r="AH6" s="22">
        <v>0</v>
      </c>
      <c r="AI6" s="22">
        <v>0</v>
      </c>
      <c r="AJ6" s="22">
        <v>0</v>
      </c>
      <c r="AK6" s="22">
        <v>0</v>
      </c>
      <c r="AL6" s="22">
        <v>20400000</v>
      </c>
      <c r="AN6" s="22" t="str" cm="1">
        <f t="array" ref="AN6:AN56">_xlfn.UNIQUE(T_Youtuber3[Country (VLOOKUP1)])</f>
        <v>India</v>
      </c>
      <c r="AO6" s="22">
        <f>SUMIFS(T_Youtuber3[subscribers],T_Youtuber3[Country (VLOOKUP1)],Dashboard_Formulas!AN6)</f>
        <v>5168500000</v>
      </c>
    </row>
    <row r="7" spans="2:42">
      <c r="B7" s="22" t="str">
        <v>India</v>
      </c>
      <c r="C7" s="22">
        <v>5168500000</v>
      </c>
      <c r="E7" s="22" t="str">
        <v>50 Cent</v>
      </c>
      <c r="F7" s="22">
        <v>14900000</v>
      </c>
      <c r="G7" s="22">
        <v>10100000000</v>
      </c>
      <c r="H7" s="28">
        <v>419</v>
      </c>
      <c r="I7" s="28" cm="1">
        <f t="array" ref="I7">avgviews(G7,H7)</f>
        <v>24105011.933174223</v>
      </c>
      <c r="K7" s="22" t="str">
        <v>Music</v>
      </c>
      <c r="L7" s="22">
        <v>1079740000000</v>
      </c>
      <c r="N7" s="22" t="str">
        <v>50 Cent</v>
      </c>
      <c r="O7" s="22">
        <v>479200</v>
      </c>
      <c r="P7" s="22">
        <v>30000</v>
      </c>
      <c r="R7" t="str">
        <v>Andorra</v>
      </c>
      <c r="S7" s="22">
        <v>0</v>
      </c>
      <c r="T7" s="22">
        <v>0</v>
      </c>
      <c r="U7" s="22">
        <v>0</v>
      </c>
      <c r="V7" s="22">
        <v>0</v>
      </c>
      <c r="W7" s="22">
        <v>0</v>
      </c>
      <c r="X7" s="22">
        <v>0</v>
      </c>
      <c r="Y7" s="22">
        <v>15100000</v>
      </c>
      <c r="Z7" s="22">
        <v>0</v>
      </c>
      <c r="AA7" s="22">
        <v>0</v>
      </c>
      <c r="AB7" s="22">
        <v>0</v>
      </c>
      <c r="AC7" s="22">
        <v>0</v>
      </c>
      <c r="AD7" s="22">
        <v>0</v>
      </c>
      <c r="AE7" s="22">
        <v>0</v>
      </c>
      <c r="AF7" s="22">
        <v>0</v>
      </c>
      <c r="AG7" s="22">
        <v>0</v>
      </c>
      <c r="AH7" s="22">
        <v>0</v>
      </c>
      <c r="AI7" s="22">
        <v>0</v>
      </c>
      <c r="AJ7" s="22">
        <v>0</v>
      </c>
      <c r="AK7" s="22">
        <v>0</v>
      </c>
      <c r="AL7" s="22">
        <v>15100000</v>
      </c>
      <c r="AN7" s="22" t="str">
        <v>Brazil</v>
      </c>
      <c r="AO7" s="22">
        <f>SUMIFS(T_Youtuber3[subscribers],T_Youtuber3[Country (VLOOKUP1)],Dashboard_Formulas!AN7)</f>
        <v>1380400000</v>
      </c>
    </row>
    <row r="8" spans="2:42">
      <c r="B8" s="22" t="str">
        <v>Brazil</v>
      </c>
      <c r="C8" s="22">
        <v>1380400000</v>
      </c>
      <c r="E8" s="22" t="str">
        <v>5-Minute Crafts DIY</v>
      </c>
      <c r="F8" s="22">
        <v>20700000</v>
      </c>
      <c r="G8" s="22">
        <v>5090000000</v>
      </c>
      <c r="H8" s="28">
        <v>5062</v>
      </c>
      <c r="I8" s="28" cm="1">
        <f t="array" ref="I8">avgviews(G8,H8)</f>
        <v>1005531.4105096799</v>
      </c>
      <c r="K8" s="22" t="str">
        <v>Howto &amp; Style</v>
      </c>
      <c r="L8" s="22">
        <v>67140000000</v>
      </c>
      <c r="N8" s="22" t="str">
        <v>5-Minute Crafts DIY</v>
      </c>
      <c r="O8" s="22">
        <v>80000</v>
      </c>
      <c r="P8" s="22">
        <v>5000</v>
      </c>
      <c r="R8" t="str">
        <v>Argentina</v>
      </c>
      <c r="S8" s="22">
        <v>0</v>
      </c>
      <c r="T8" s="22">
        <v>59800000</v>
      </c>
      <c r="U8" s="22">
        <v>17200000</v>
      </c>
      <c r="V8" s="22">
        <v>84800000</v>
      </c>
      <c r="W8" s="22">
        <v>17700000</v>
      </c>
      <c r="X8" s="22">
        <v>15900000</v>
      </c>
      <c r="Y8" s="22">
        <v>25600000</v>
      </c>
      <c r="Z8" s="22">
        <v>0</v>
      </c>
      <c r="AA8" s="22">
        <v>145800000</v>
      </c>
      <c r="AB8" s="22">
        <v>0</v>
      </c>
      <c r="AC8" s="22">
        <v>0</v>
      </c>
      <c r="AD8" s="22">
        <v>0</v>
      </c>
      <c r="AE8" s="22">
        <v>0</v>
      </c>
      <c r="AF8" s="22">
        <v>0</v>
      </c>
      <c r="AG8" s="22">
        <v>0</v>
      </c>
      <c r="AH8" s="22">
        <v>0</v>
      </c>
      <c r="AI8" s="22">
        <v>0</v>
      </c>
      <c r="AJ8" s="22">
        <v>0</v>
      </c>
      <c r="AK8" s="22">
        <v>0</v>
      </c>
      <c r="AL8" s="22">
        <v>366800000</v>
      </c>
      <c r="AN8" s="22" t="str">
        <v>United States</v>
      </c>
      <c r="AO8" s="22">
        <f>SUMIFS(T_Youtuber3[subscribers],T_Youtuber3[Country (VLOOKUP1)],Dashboard_Formulas!AN8)</f>
        <v>8329500000</v>
      </c>
    </row>
    <row r="9" spans="2:42">
      <c r="B9" s="22" t="str">
        <v>United Kingdom</v>
      </c>
      <c r="C9" s="22">
        <v>934400000</v>
      </c>
      <c r="E9" s="22" t="str">
        <v>5-Minute Crafts FAMILY</v>
      </c>
      <c r="F9" s="22">
        <v>15600000</v>
      </c>
      <c r="G9" s="22">
        <v>6170000000</v>
      </c>
      <c r="H9" s="28">
        <v>4245</v>
      </c>
      <c r="I9" s="28" cm="1">
        <f t="array" ref="I9">avgviews(G9,H9)</f>
        <v>1453474.6760895171</v>
      </c>
      <c r="K9" s="22" t="str">
        <v>People &amp; Blogs</v>
      </c>
      <c r="L9" s="22">
        <v>491350000000</v>
      </c>
      <c r="N9" s="22" t="str">
        <v>5-Minute Crafts FAMILY</v>
      </c>
      <c r="O9" s="22">
        <v>109500</v>
      </c>
      <c r="P9" s="22">
        <v>6800</v>
      </c>
      <c r="R9" t="str">
        <v>Australia</v>
      </c>
      <c r="S9" s="22">
        <v>0</v>
      </c>
      <c r="T9" s="22">
        <v>0</v>
      </c>
      <c r="U9" s="22">
        <v>17200000</v>
      </c>
      <c r="V9" s="22">
        <v>0</v>
      </c>
      <c r="W9" s="22">
        <v>0</v>
      </c>
      <c r="X9" s="22">
        <v>52900000</v>
      </c>
      <c r="Y9" s="22">
        <v>42000000</v>
      </c>
      <c r="Z9" s="22">
        <v>0</v>
      </c>
      <c r="AA9" s="22">
        <v>41900000</v>
      </c>
      <c r="AB9" s="22">
        <v>0</v>
      </c>
      <c r="AC9" s="22">
        <v>0</v>
      </c>
      <c r="AD9" s="22">
        <v>0</v>
      </c>
      <c r="AE9" s="22">
        <v>0</v>
      </c>
      <c r="AF9" s="22">
        <v>0</v>
      </c>
      <c r="AG9" s="22">
        <v>0</v>
      </c>
      <c r="AH9" s="22">
        <v>0</v>
      </c>
      <c r="AI9" s="22">
        <v>18000000</v>
      </c>
      <c r="AJ9" s="22">
        <v>0</v>
      </c>
      <c r="AK9" s="22">
        <v>0</v>
      </c>
      <c r="AL9" s="22">
        <v>172000000</v>
      </c>
      <c r="AN9" s="22" t="str">
        <v>Mexico</v>
      </c>
      <c r="AO9" s="22">
        <f>SUMIFS(T_Youtuber3[subscribers],T_Youtuber3[Country (VLOOKUP1)],Dashboard_Formulas!AN9)</f>
        <v>763900000</v>
      </c>
    </row>
    <row r="10" spans="2:42">
      <c r="B10" s="22" t="str">
        <v>Mexico</v>
      </c>
      <c r="C10" s="22">
        <v>763900000</v>
      </c>
      <c r="E10" s="22" t="str">
        <v>5-Minute Crafts PLAY</v>
      </c>
      <c r="F10" s="22">
        <v>20100000</v>
      </c>
      <c r="G10" s="22">
        <v>6120000000</v>
      </c>
      <c r="H10" s="28">
        <v>5491</v>
      </c>
      <c r="I10" s="28" cm="1">
        <f t="array" ref="I10">avgviews(G10,H10)</f>
        <v>1114551.0835913313</v>
      </c>
      <c r="K10" s="22" t="str">
        <v>News &amp; Politics</v>
      </c>
      <c r="L10" s="22">
        <v>53010000000</v>
      </c>
      <c r="N10" s="22" t="str">
        <v>5-Minute Crafts PLAY</v>
      </c>
      <c r="O10" s="22">
        <v>423100</v>
      </c>
      <c r="P10" s="22">
        <v>26400</v>
      </c>
      <c r="R10" t="str">
        <v>Bangladesh</v>
      </c>
      <c r="S10" s="22">
        <v>0</v>
      </c>
      <c r="T10" s="22">
        <v>0</v>
      </c>
      <c r="U10" s="22">
        <v>0</v>
      </c>
      <c r="V10" s="22">
        <v>0</v>
      </c>
      <c r="W10" s="22">
        <v>0</v>
      </c>
      <c r="X10" s="22">
        <v>0</v>
      </c>
      <c r="Y10" s="22">
        <v>0</v>
      </c>
      <c r="Z10" s="22">
        <v>0</v>
      </c>
      <c r="AA10" s="22">
        <v>0</v>
      </c>
      <c r="AB10" s="22">
        <v>0</v>
      </c>
      <c r="AC10" s="22">
        <v>13900000</v>
      </c>
      <c r="AD10" s="22">
        <v>0</v>
      </c>
      <c r="AE10" s="22">
        <v>0</v>
      </c>
      <c r="AF10" s="22">
        <v>0</v>
      </c>
      <c r="AG10" s="22">
        <v>0</v>
      </c>
      <c r="AH10" s="22">
        <v>0</v>
      </c>
      <c r="AI10" s="22">
        <v>0</v>
      </c>
      <c r="AJ10" s="22">
        <v>0</v>
      </c>
      <c r="AK10" s="22">
        <v>0</v>
      </c>
      <c r="AL10" s="22">
        <v>13900000</v>
      </c>
      <c r="AN10" s="22" t="str">
        <v>Saudi Arabia</v>
      </c>
      <c r="AO10" s="22">
        <f>SUMIFS(T_Youtuber3[subscribers],T_Youtuber3[Country (VLOOKUP1)],Dashboard_Formulas!AN10)</f>
        <v>200900000</v>
      </c>
    </row>
    <row r="11" spans="2:42">
      <c r="B11" s="22" t="str">
        <v>Indonesia</v>
      </c>
      <c r="C11" s="22">
        <v>611000000</v>
      </c>
      <c r="E11" s="22" t="str">
        <v>5-Minute Crafts Recycle</v>
      </c>
      <c r="F11" s="22">
        <v>14800000</v>
      </c>
      <c r="G11" s="22">
        <v>8870000000</v>
      </c>
      <c r="H11" s="28">
        <v>3867</v>
      </c>
      <c r="I11" s="28" cm="1">
        <f t="array" ref="I11">avgviews(G11,H11)</f>
        <v>2293767.7786397724</v>
      </c>
      <c r="K11" s="22" t="str">
        <v>Entertainment</v>
      </c>
      <c r="L11" s="22">
        <v>856050000000</v>
      </c>
      <c r="N11" s="22" t="str">
        <v>5-Minute Crafts Recycle</v>
      </c>
      <c r="O11" s="22">
        <v>212700</v>
      </c>
      <c r="P11" s="22">
        <v>13300</v>
      </c>
      <c r="R11" t="str">
        <v>Barbados</v>
      </c>
      <c r="S11" s="22">
        <v>0</v>
      </c>
      <c r="T11" s="22">
        <v>0</v>
      </c>
      <c r="U11" s="22">
        <v>0</v>
      </c>
      <c r="V11" s="22">
        <v>41900000</v>
      </c>
      <c r="W11" s="22">
        <v>0</v>
      </c>
      <c r="X11" s="22">
        <v>0</v>
      </c>
      <c r="Y11" s="22">
        <v>0</v>
      </c>
      <c r="Z11" s="22">
        <v>0</v>
      </c>
      <c r="AA11" s="22">
        <v>0</v>
      </c>
      <c r="AB11" s="22">
        <v>0</v>
      </c>
      <c r="AC11" s="22">
        <v>0</v>
      </c>
      <c r="AD11" s="22">
        <v>0</v>
      </c>
      <c r="AE11" s="22">
        <v>0</v>
      </c>
      <c r="AF11" s="22">
        <v>0</v>
      </c>
      <c r="AG11" s="22">
        <v>0</v>
      </c>
      <c r="AH11" s="22">
        <v>0</v>
      </c>
      <c r="AI11" s="22">
        <v>0</v>
      </c>
      <c r="AJ11" s="22">
        <v>0</v>
      </c>
      <c r="AK11" s="22">
        <v>0</v>
      </c>
      <c r="AL11" s="22">
        <v>41900000</v>
      </c>
      <c r="AN11" s="22" t="str">
        <v>South Korea</v>
      </c>
      <c r="AO11" s="22">
        <f>SUMIFS(T_Youtuber3[subscribers],T_Youtuber3[Country (VLOOKUP1)],Dashboard_Formulas!AN11)</f>
        <v>558100000</v>
      </c>
    </row>
    <row r="12" spans="2:42">
      <c r="B12" s="22" t="str">
        <v>South Korea</v>
      </c>
      <c r="C12" s="22">
        <v>558100000</v>
      </c>
      <c r="E12" s="22" t="str">
        <v>7clouds</v>
      </c>
      <c r="F12" s="22">
        <v>20100000</v>
      </c>
      <c r="G12" s="22">
        <v>14800000000</v>
      </c>
      <c r="H12" s="28">
        <v>2384</v>
      </c>
      <c r="I12" s="28" cm="1">
        <f t="array" ref="I12">avgviews(G12,H12)</f>
        <v>6208053.6912751682</v>
      </c>
      <c r="K12" s="22" t="str">
        <v>Film &amp; Animation</v>
      </c>
      <c r="L12" s="22">
        <v>170120000000</v>
      </c>
      <c r="N12" s="22" t="str">
        <v>7clouds</v>
      </c>
      <c r="O12" s="22">
        <v>1100000</v>
      </c>
      <c r="P12" s="22">
        <v>69200</v>
      </c>
      <c r="R12" t="str">
        <v>Brazil</v>
      </c>
      <c r="S12" s="22">
        <v>21600000</v>
      </c>
      <c r="T12" s="22">
        <v>173500000</v>
      </c>
      <c r="U12" s="22">
        <v>0</v>
      </c>
      <c r="V12" s="22">
        <v>333800000</v>
      </c>
      <c r="W12" s="22">
        <v>140700000</v>
      </c>
      <c r="X12" s="22">
        <v>122100000</v>
      </c>
      <c r="Y12" s="22">
        <v>45000000</v>
      </c>
      <c r="Z12" s="22">
        <v>0</v>
      </c>
      <c r="AA12" s="22">
        <v>344300000</v>
      </c>
      <c r="AB12" s="22">
        <v>0</v>
      </c>
      <c r="AC12" s="22">
        <v>0</v>
      </c>
      <c r="AD12" s="22">
        <v>16900000</v>
      </c>
      <c r="AE12" s="22">
        <v>151300000</v>
      </c>
      <c r="AF12" s="22">
        <v>0</v>
      </c>
      <c r="AG12" s="22">
        <v>0</v>
      </c>
      <c r="AH12" s="22">
        <v>18900000</v>
      </c>
      <c r="AI12" s="22">
        <v>12300000</v>
      </c>
      <c r="AJ12" s="22">
        <v>0</v>
      </c>
      <c r="AK12" s="22">
        <v>0</v>
      </c>
      <c r="AL12" s="22">
        <v>1380400000</v>
      </c>
      <c r="AN12" s="22" t="str">
        <v>United Kingdom</v>
      </c>
      <c r="AO12" s="22">
        <f>SUMIFS(T_Youtuber3[subscribers],T_Youtuber3[Country (VLOOKUP1)],Dashboard_Formulas!AN12)</f>
        <v>934400000</v>
      </c>
    </row>
    <row r="13" spans="2:42">
      <c r="B13" s="22" t="str">
        <v>Spain</v>
      </c>
      <c r="C13" s="22">
        <v>487200000</v>
      </c>
      <c r="E13" s="22" t="str">
        <v>ABC News</v>
      </c>
      <c r="F13" s="22">
        <v>14700000</v>
      </c>
      <c r="G13" s="22">
        <v>13000000000</v>
      </c>
      <c r="H13" s="28">
        <v>80830</v>
      </c>
      <c r="I13" s="28" cm="1">
        <f t="array" ref="I13">avgviews(G13,H13)</f>
        <v>160831.37448966969</v>
      </c>
      <c r="K13" s="22" t="str">
        <v>Gaming</v>
      </c>
      <c r="L13" s="22">
        <v>251990000000</v>
      </c>
      <c r="N13" s="22" t="str">
        <v>ABC News</v>
      </c>
      <c r="O13" s="22">
        <v>742800</v>
      </c>
      <c r="P13" s="22">
        <v>46400</v>
      </c>
      <c r="R13" t="str">
        <v>Canada</v>
      </c>
      <c r="S13" s="22">
        <v>0</v>
      </c>
      <c r="T13" s="22">
        <v>14500000</v>
      </c>
      <c r="U13" s="22">
        <v>39200000</v>
      </c>
      <c r="V13" s="22">
        <v>25200000</v>
      </c>
      <c r="W13" s="22">
        <v>0</v>
      </c>
      <c r="X13" s="22">
        <v>76300000</v>
      </c>
      <c r="Y13" s="22">
        <v>0</v>
      </c>
      <c r="Z13" s="22">
        <v>0</v>
      </c>
      <c r="AA13" s="22">
        <v>207400000</v>
      </c>
      <c r="AB13" s="22">
        <v>0</v>
      </c>
      <c r="AC13" s="22">
        <v>0</v>
      </c>
      <c r="AD13" s="22">
        <v>0</v>
      </c>
      <c r="AE13" s="22">
        <v>0</v>
      </c>
      <c r="AF13" s="22">
        <v>0</v>
      </c>
      <c r="AG13" s="22">
        <v>48700000</v>
      </c>
      <c r="AH13" s="22">
        <v>0</v>
      </c>
      <c r="AI13" s="22">
        <v>0</v>
      </c>
      <c r="AJ13" s="22">
        <v>0</v>
      </c>
      <c r="AK13" s="22">
        <v>0</v>
      </c>
      <c r="AL13" s="22">
        <v>411300000</v>
      </c>
      <c r="AN13" s="22" t="str">
        <v>Cuba</v>
      </c>
      <c r="AO13" s="22">
        <f>SUMIFS(T_Youtuber3[subscribers],T_Youtuber3[Country (VLOOKUP1)],Dashboard_Formulas!AN13)</f>
        <v>46300000</v>
      </c>
    </row>
    <row r="14" spans="2:42">
      <c r="B14" s="22" t="str">
        <v>Russia</v>
      </c>
      <c r="C14" s="22">
        <v>445500000</v>
      </c>
      <c r="E14" s="22" t="str">
        <v>Adam W</v>
      </c>
      <c r="F14" s="22">
        <v>12800000</v>
      </c>
      <c r="G14" s="22">
        <v>9500000000</v>
      </c>
      <c r="H14" s="28">
        <v>681</v>
      </c>
      <c r="I14" s="28" cm="1">
        <f t="array" ref="I14">avgviews(G14,H14)</f>
        <v>13950073.421439061</v>
      </c>
      <c r="K14" s="22" t="str">
        <v>Science &amp; Technology</v>
      </c>
      <c r="L14" s="22">
        <v>29700002634</v>
      </c>
      <c r="N14" s="22" t="str">
        <v>Adam W</v>
      </c>
      <c r="O14" s="22">
        <v>915800</v>
      </c>
      <c r="P14" s="22">
        <v>57200</v>
      </c>
      <c r="R14" t="str">
        <v>Chile</v>
      </c>
      <c r="S14" s="22">
        <v>0</v>
      </c>
      <c r="T14" s="22">
        <v>0</v>
      </c>
      <c r="U14" s="22">
        <v>0</v>
      </c>
      <c r="V14" s="22">
        <v>43600000</v>
      </c>
      <c r="W14" s="22">
        <v>0</v>
      </c>
      <c r="X14" s="22">
        <v>87200000</v>
      </c>
      <c r="Y14" s="22">
        <v>0</v>
      </c>
      <c r="Z14" s="22">
        <v>0</v>
      </c>
      <c r="AA14" s="22">
        <v>0</v>
      </c>
      <c r="AB14" s="22">
        <v>0</v>
      </c>
      <c r="AC14" s="22">
        <v>0</v>
      </c>
      <c r="AD14" s="22">
        <v>0</v>
      </c>
      <c r="AE14" s="22">
        <v>0</v>
      </c>
      <c r="AF14" s="22">
        <v>0</v>
      </c>
      <c r="AG14" s="22">
        <v>0</v>
      </c>
      <c r="AH14" s="22">
        <v>0</v>
      </c>
      <c r="AI14" s="22">
        <v>0</v>
      </c>
      <c r="AJ14" s="22">
        <v>0</v>
      </c>
      <c r="AK14" s="22">
        <v>0</v>
      </c>
      <c r="AL14" s="22">
        <v>130800000</v>
      </c>
      <c r="AN14" s="22" t="str">
        <v>Kuwait</v>
      </c>
      <c r="AO14" s="22">
        <f>SUMIFS(T_Youtuber3[subscribers],T_Youtuber3[Country (VLOOKUP1)],Dashboard_Formulas!AN14)</f>
        <v>30500000</v>
      </c>
    </row>
    <row r="15" spans="2:42">
      <c r="B15" s="22" t="str">
        <v>Canada</v>
      </c>
      <c r="C15" s="22">
        <v>411300000</v>
      </c>
      <c r="E15" s="22" t="str">
        <v>ADEL et SAMI</v>
      </c>
      <c r="F15" s="22">
        <v>13900000</v>
      </c>
      <c r="G15" s="22">
        <v>5470000000</v>
      </c>
      <c r="H15" s="28">
        <v>503</v>
      </c>
      <c r="I15" s="28" cm="1">
        <f t="array" ref="I15">avgviews(G15,H15)</f>
        <v>10874751.491053678</v>
      </c>
      <c r="K15" s="22" t="str">
        <v>Education</v>
      </c>
      <c r="L15" s="22">
        <v>389990000000</v>
      </c>
      <c r="N15" s="22" t="str">
        <v>ADEL et SAMI</v>
      </c>
      <c r="O15" s="22">
        <v>107500</v>
      </c>
      <c r="P15" s="22">
        <v>6700</v>
      </c>
      <c r="R15" t="str">
        <v>China</v>
      </c>
      <c r="S15" s="22">
        <v>0</v>
      </c>
      <c r="T15" s="22">
        <v>0</v>
      </c>
      <c r="U15" s="22">
        <v>0</v>
      </c>
      <c r="V15" s="22">
        <v>0</v>
      </c>
      <c r="W15" s="22">
        <v>0</v>
      </c>
      <c r="X15" s="22">
        <v>0</v>
      </c>
      <c r="Y15" s="22">
        <v>17600000</v>
      </c>
      <c r="Z15" s="22">
        <v>0</v>
      </c>
      <c r="AA15" s="22">
        <v>0</v>
      </c>
      <c r="AB15" s="22">
        <v>0</v>
      </c>
      <c r="AC15" s="22">
        <v>0</v>
      </c>
      <c r="AD15" s="22">
        <v>0</v>
      </c>
      <c r="AE15" s="22">
        <v>0</v>
      </c>
      <c r="AF15" s="22">
        <v>0</v>
      </c>
      <c r="AG15" s="22">
        <v>0</v>
      </c>
      <c r="AH15" s="22">
        <v>0</v>
      </c>
      <c r="AI15" s="22">
        <v>0</v>
      </c>
      <c r="AJ15" s="22">
        <v>0</v>
      </c>
      <c r="AK15" s="22">
        <v>0</v>
      </c>
      <c r="AL15" s="22">
        <v>17600000</v>
      </c>
      <c r="AN15" s="22" t="str">
        <v>Philippines</v>
      </c>
      <c r="AO15" s="22">
        <f>SUMIFS(T_Youtuber3[subscribers],T_Youtuber3[Country (VLOOKUP1)],Dashboard_Formulas!AN15)</f>
        <v>252600000</v>
      </c>
    </row>
    <row r="16" spans="2:42">
      <c r="B16" s="22" t="str">
        <v>Thailand</v>
      </c>
      <c r="C16" s="22">
        <v>386500000</v>
      </c>
      <c r="E16" s="22" t="str">
        <v>Airrack</v>
      </c>
      <c r="F16" s="22">
        <v>13800000</v>
      </c>
      <c r="G16" s="22">
        <v>2220000000</v>
      </c>
      <c r="H16" s="28">
        <v>173</v>
      </c>
      <c r="I16" s="28" cm="1">
        <f t="array" ref="I16">avgviews(G16,H16)</f>
        <v>12832369.942196531</v>
      </c>
      <c r="K16" s="22" t="str">
        <v>nan</v>
      </c>
      <c r="L16" s="22">
        <v>199471000000</v>
      </c>
      <c r="N16" s="22" t="str">
        <v>Airrack</v>
      </c>
      <c r="O16" s="22">
        <v>398600</v>
      </c>
      <c r="P16" s="22">
        <v>24900</v>
      </c>
      <c r="R16" t="str">
        <v>Colombia</v>
      </c>
      <c r="S16" s="22">
        <v>0</v>
      </c>
      <c r="T16" s="22">
        <v>26700000</v>
      </c>
      <c r="U16" s="22">
        <v>0</v>
      </c>
      <c r="V16" s="22">
        <v>20200000</v>
      </c>
      <c r="W16" s="22">
        <v>0</v>
      </c>
      <c r="X16" s="22">
        <v>0</v>
      </c>
      <c r="Y16" s="22">
        <v>0</v>
      </c>
      <c r="Z16" s="22">
        <v>0</v>
      </c>
      <c r="AA16" s="22">
        <v>161400000</v>
      </c>
      <c r="AB16" s="22">
        <v>0</v>
      </c>
      <c r="AC16" s="22">
        <v>0</v>
      </c>
      <c r="AD16" s="22">
        <v>0</v>
      </c>
      <c r="AE16" s="22">
        <v>56200000</v>
      </c>
      <c r="AF16" s="22">
        <v>0</v>
      </c>
      <c r="AG16" s="22">
        <v>0</v>
      </c>
      <c r="AH16" s="22">
        <v>0</v>
      </c>
      <c r="AI16" s="22">
        <v>0</v>
      </c>
      <c r="AJ16" s="22">
        <v>0</v>
      </c>
      <c r="AK16" s="22">
        <v>0</v>
      </c>
      <c r="AL16" s="22">
        <v>264500000</v>
      </c>
      <c r="AN16" s="22" t="str">
        <v>Spain</v>
      </c>
      <c r="AO16" s="22">
        <f>SUMIFS(T_Youtuber3[subscribers],T_Youtuber3[Country (VLOOKUP1)],Dashboard_Formulas!AN16)</f>
        <v>487200000</v>
      </c>
    </row>
    <row r="17" spans="2:41">
      <c r="B17" s="22" t="str">
        <v>Argentina</v>
      </c>
      <c r="C17" s="22">
        <v>366800000</v>
      </c>
      <c r="E17" s="22" t="str">
        <v>Akon</v>
      </c>
      <c r="F17" s="22">
        <v>12900000</v>
      </c>
      <c r="G17" s="22">
        <v>6300000000</v>
      </c>
      <c r="H17" s="28">
        <v>39</v>
      </c>
      <c r="I17" s="28" cm="1">
        <f t="array" ref="I17">avgviews(G17,H17)</f>
        <v>161538461.53846154</v>
      </c>
      <c r="K17" s="22" t="str">
        <v>Pets &amp; Animals</v>
      </c>
      <c r="L17" s="22">
        <v>35190000000</v>
      </c>
      <c r="N17" s="22" t="str">
        <v>Akon</v>
      </c>
      <c r="O17" s="22">
        <v>365000</v>
      </c>
      <c r="P17" s="22">
        <v>22800</v>
      </c>
      <c r="R17" t="str">
        <v>Cuba</v>
      </c>
      <c r="S17" s="22">
        <v>0</v>
      </c>
      <c r="T17" s="22">
        <v>0</v>
      </c>
      <c r="U17" s="22">
        <v>0</v>
      </c>
      <c r="V17" s="22">
        <v>0</v>
      </c>
      <c r="W17" s="22">
        <v>0</v>
      </c>
      <c r="X17" s="22">
        <v>46300000</v>
      </c>
      <c r="Y17" s="22">
        <v>0</v>
      </c>
      <c r="Z17" s="22">
        <v>0</v>
      </c>
      <c r="AA17" s="22">
        <v>0</v>
      </c>
      <c r="AB17" s="22">
        <v>0</v>
      </c>
      <c r="AC17" s="22">
        <v>0</v>
      </c>
      <c r="AD17" s="22">
        <v>0</v>
      </c>
      <c r="AE17" s="22">
        <v>0</v>
      </c>
      <c r="AF17" s="22">
        <v>0</v>
      </c>
      <c r="AG17" s="22">
        <v>0</v>
      </c>
      <c r="AH17" s="22">
        <v>0</v>
      </c>
      <c r="AI17" s="22">
        <v>0</v>
      </c>
      <c r="AJ17" s="22">
        <v>0</v>
      </c>
      <c r="AK17" s="22">
        <v>0</v>
      </c>
      <c r="AL17" s="22">
        <v>46300000</v>
      </c>
      <c r="AN17" s="22" t="str">
        <v>Indonesia</v>
      </c>
      <c r="AO17" s="22">
        <f>SUMIFS(T_Youtuber3[subscribers],T_Youtuber3[Country (VLOOKUP1)],Dashboard_Formulas!AN17)</f>
        <v>611000000</v>
      </c>
    </row>
    <row r="18" spans="2:41">
      <c r="B18" s="22" t="str">
        <v>Colombia</v>
      </c>
      <c r="C18" s="22">
        <v>264500000</v>
      </c>
      <c r="E18" s="22" t="str">
        <v>Alan Becker</v>
      </c>
      <c r="F18" s="22">
        <v>22900000</v>
      </c>
      <c r="G18" s="22">
        <v>5380000000</v>
      </c>
      <c r="H18" s="28">
        <v>0</v>
      </c>
      <c r="I18" s="28" cm="1">
        <f t="array" ref="I18">avgviews(G18,H18)</f>
        <v>0</v>
      </c>
      <c r="K18" s="22" t="str">
        <v>Sports</v>
      </c>
      <c r="L18" s="22">
        <v>115290000000</v>
      </c>
      <c r="N18" s="22" t="str">
        <v>Alan Becker</v>
      </c>
      <c r="O18" s="22">
        <v>0</v>
      </c>
      <c r="P18" s="22">
        <v>0</v>
      </c>
      <c r="R18" t="str">
        <v>Ecuador</v>
      </c>
      <c r="S18" s="22">
        <v>0</v>
      </c>
      <c r="T18" s="22">
        <v>0</v>
      </c>
      <c r="U18" s="22">
        <v>0</v>
      </c>
      <c r="V18" s="22">
        <v>14600000</v>
      </c>
      <c r="W18" s="22">
        <v>0</v>
      </c>
      <c r="X18" s="22">
        <v>0</v>
      </c>
      <c r="Y18" s="22">
        <v>0</v>
      </c>
      <c r="Z18" s="22">
        <v>0</v>
      </c>
      <c r="AA18" s="22">
        <v>0</v>
      </c>
      <c r="AB18" s="22">
        <v>0</v>
      </c>
      <c r="AC18" s="22">
        <v>0</v>
      </c>
      <c r="AD18" s="22">
        <v>0</v>
      </c>
      <c r="AE18" s="22">
        <v>13100000</v>
      </c>
      <c r="AF18" s="22">
        <v>0</v>
      </c>
      <c r="AG18" s="22">
        <v>0</v>
      </c>
      <c r="AH18" s="22">
        <v>0</v>
      </c>
      <c r="AI18" s="22">
        <v>0</v>
      </c>
      <c r="AJ18" s="22">
        <v>0</v>
      </c>
      <c r="AK18" s="22">
        <v>0</v>
      </c>
      <c r="AL18" s="22">
        <v>27700000</v>
      </c>
      <c r="AN18" s="22" t="str">
        <v>Thailand</v>
      </c>
      <c r="AO18" s="22">
        <f>SUMIFS(T_Youtuber3[subscribers],T_Youtuber3[Country (VLOOKUP1)],Dashboard_Formulas!AN18)</f>
        <v>386500000</v>
      </c>
    </row>
    <row r="19" spans="2:41">
      <c r="B19" s="22" t="str">
        <v>Philippines</v>
      </c>
      <c r="C19" s="22">
        <v>252600000</v>
      </c>
      <c r="E19" s="22" t="str">
        <v>Alan Chikin Chow</v>
      </c>
      <c r="F19" s="22">
        <v>26400000</v>
      </c>
      <c r="G19" s="22">
        <v>27000000000</v>
      </c>
      <c r="H19" s="28">
        <v>865</v>
      </c>
      <c r="I19" s="28" cm="1">
        <f t="array" ref="I19">avgviews(G19,H19)</f>
        <v>31213872.832369942</v>
      </c>
      <c r="K19" s="22" t="str">
        <v>Shows</v>
      </c>
      <c r="L19" s="22">
        <v>67800000000</v>
      </c>
      <c r="N19" s="22" t="str">
        <v>Alan Chikin Chow</v>
      </c>
      <c r="O19" s="22">
        <v>4200000</v>
      </c>
      <c r="P19" s="22">
        <v>261500</v>
      </c>
      <c r="R19" t="str">
        <v>Egypt</v>
      </c>
      <c r="S19" s="22">
        <v>0</v>
      </c>
      <c r="T19" s="22">
        <v>0</v>
      </c>
      <c r="U19" s="22">
        <v>0</v>
      </c>
      <c r="V19" s="22">
        <v>0</v>
      </c>
      <c r="W19" s="22">
        <v>0</v>
      </c>
      <c r="X19" s="22">
        <v>0</v>
      </c>
      <c r="Y19" s="22">
        <v>15500000</v>
      </c>
      <c r="Z19" s="22">
        <v>0</v>
      </c>
      <c r="AA19" s="22">
        <v>0</v>
      </c>
      <c r="AB19" s="22">
        <v>0</v>
      </c>
      <c r="AC19" s="22">
        <v>0</v>
      </c>
      <c r="AD19" s="22">
        <v>0</v>
      </c>
      <c r="AE19" s="22">
        <v>15100000</v>
      </c>
      <c r="AF19" s="22">
        <v>0</v>
      </c>
      <c r="AG19" s="22">
        <v>0</v>
      </c>
      <c r="AH19" s="22">
        <v>0</v>
      </c>
      <c r="AI19" s="22">
        <v>0</v>
      </c>
      <c r="AJ19" s="22">
        <v>0</v>
      </c>
      <c r="AK19" s="22">
        <v>0</v>
      </c>
      <c r="AL19" s="22">
        <v>30600000</v>
      </c>
      <c r="AN19" s="22" t="str">
        <v>United Arab Emirates</v>
      </c>
      <c r="AO19" s="22">
        <f>SUMIFS(T_Youtuber3[subscribers],T_Youtuber3[Country (VLOOKUP1)],Dashboard_Formulas!AN19)</f>
        <v>148200000</v>
      </c>
    </row>
    <row r="20" spans="2:41">
      <c r="B20" s="22" t="str">
        <v>Saudi Arabia</v>
      </c>
      <c r="C20" s="22">
        <v>200900000</v>
      </c>
      <c r="E20" s="22" t="str">
        <v>Alexa Rivera</v>
      </c>
      <c r="F20" s="22">
        <v>13900000</v>
      </c>
      <c r="G20" s="22">
        <v>3190000000</v>
      </c>
      <c r="H20" s="28">
        <v>288</v>
      </c>
      <c r="I20" s="28" cm="1">
        <f t="array" ref="I20">avgviews(G20,H20)</f>
        <v>11076388.888888888</v>
      </c>
      <c r="K20" s="22" t="str">
        <v>Nonprofits &amp; Activism</v>
      </c>
      <c r="L20" s="22">
        <v>7340000000</v>
      </c>
      <c r="N20" s="22" t="str">
        <v>Alexa Rivera</v>
      </c>
      <c r="O20" s="22">
        <v>571000</v>
      </c>
      <c r="P20" s="22">
        <v>35700</v>
      </c>
      <c r="R20" t="str">
        <v>El Salvador</v>
      </c>
      <c r="S20" s="22">
        <v>0</v>
      </c>
      <c r="T20" s="22">
        <v>0</v>
      </c>
      <c r="U20" s="22">
        <v>0</v>
      </c>
      <c r="V20" s="22">
        <v>0</v>
      </c>
      <c r="W20" s="22">
        <v>0</v>
      </c>
      <c r="X20" s="22">
        <v>46100000</v>
      </c>
      <c r="Y20" s="22">
        <v>0</v>
      </c>
      <c r="Z20" s="22">
        <v>0</v>
      </c>
      <c r="AA20" s="22">
        <v>0</v>
      </c>
      <c r="AB20" s="22">
        <v>0</v>
      </c>
      <c r="AC20" s="22">
        <v>0</v>
      </c>
      <c r="AD20" s="22">
        <v>0</v>
      </c>
      <c r="AE20" s="22">
        <v>0</v>
      </c>
      <c r="AF20" s="22">
        <v>0</v>
      </c>
      <c r="AG20" s="22">
        <v>0</v>
      </c>
      <c r="AH20" s="22">
        <v>0</v>
      </c>
      <c r="AI20" s="22">
        <v>0</v>
      </c>
      <c r="AJ20" s="22">
        <v>0</v>
      </c>
      <c r="AK20" s="22">
        <v>0</v>
      </c>
      <c r="AL20" s="22">
        <v>46100000</v>
      </c>
      <c r="AN20" s="22" t="str">
        <v>Argentina</v>
      </c>
      <c r="AO20" s="22">
        <f>SUMIFS(T_Youtuber3[subscribers],T_Youtuber3[Country (VLOOKUP1)],Dashboard_Formulas!AN20)</f>
        <v>366800000</v>
      </c>
    </row>
    <row r="21" spans="2:41">
      <c r="B21" s="22" t="str">
        <v>Japan</v>
      </c>
      <c r="C21" s="22">
        <v>189100000</v>
      </c>
      <c r="E21" s="37" t="str">
        <v>Alfredo Larin</v>
      </c>
      <c r="F21" s="22">
        <v>16400000</v>
      </c>
      <c r="G21" s="22">
        <v>14400000000</v>
      </c>
      <c r="H21" s="28">
        <v>1</v>
      </c>
      <c r="I21" s="28" cm="1">
        <f t="array" ref="I21">avgviews(G21,H21)</f>
        <v>14400000000</v>
      </c>
      <c r="L21" s="22">
        <v>4059321002634</v>
      </c>
      <c r="N21" s="22" t="str">
        <v>Alfredo Larin</v>
      </c>
      <c r="O21" s="22">
        <v>0</v>
      </c>
      <c r="P21" s="22">
        <v>0</v>
      </c>
      <c r="R21" t="str">
        <v>Finland</v>
      </c>
      <c r="S21" s="22">
        <v>0</v>
      </c>
      <c r="T21" s="22">
        <v>0</v>
      </c>
      <c r="U21" s="22">
        <v>0</v>
      </c>
      <c r="V21" s="22">
        <v>0</v>
      </c>
      <c r="W21" s="22">
        <v>0</v>
      </c>
      <c r="X21" s="22">
        <v>13200000</v>
      </c>
      <c r="Y21" s="22">
        <v>0</v>
      </c>
      <c r="Z21" s="22">
        <v>0</v>
      </c>
      <c r="AA21" s="22">
        <v>0</v>
      </c>
      <c r="AB21" s="22">
        <v>0</v>
      </c>
      <c r="AC21" s="22">
        <v>0</v>
      </c>
      <c r="AD21" s="22">
        <v>0</v>
      </c>
      <c r="AE21" s="22">
        <v>0</v>
      </c>
      <c r="AF21" s="22">
        <v>0</v>
      </c>
      <c r="AG21" s="22">
        <v>0</v>
      </c>
      <c r="AH21" s="22">
        <v>0</v>
      </c>
      <c r="AI21" s="22">
        <v>0</v>
      </c>
      <c r="AJ21" s="22">
        <v>0</v>
      </c>
      <c r="AK21" s="22">
        <v>0</v>
      </c>
      <c r="AL21" s="22">
        <v>13200000</v>
      </c>
      <c r="AN21" s="22" t="str">
        <v>Colombia</v>
      </c>
      <c r="AO21" s="22">
        <f>SUMIFS(T_Youtuber3[subscribers],T_Youtuber3[Country (VLOOKUP1)],Dashboard_Formulas!AN21)</f>
        <v>264500000</v>
      </c>
    </row>
    <row r="22" spans="2:41">
      <c r="B22" s="22" t="str">
        <v>Pakistan</v>
      </c>
      <c r="C22" s="22">
        <v>172100000</v>
      </c>
      <c r="E22" s="22" t="str">
        <v>Ali-A</v>
      </c>
      <c r="F22" s="22">
        <v>18700000</v>
      </c>
      <c r="G22" s="22">
        <v>6150000000</v>
      </c>
      <c r="H22" s="28">
        <v>2</v>
      </c>
      <c r="I22" s="28" cm="1">
        <f t="array" ref="I22">avgviews(G22,H22)</f>
        <v>3075000000</v>
      </c>
      <c r="N22" s="22" t="str">
        <v>Ali-A</v>
      </c>
      <c r="O22" s="22">
        <v>0</v>
      </c>
      <c r="P22" s="22">
        <v>0</v>
      </c>
      <c r="R22" t="str">
        <v>France</v>
      </c>
      <c r="S22" s="22">
        <v>0</v>
      </c>
      <c r="T22" s="22">
        <v>14400000</v>
      </c>
      <c r="U22" s="22">
        <v>0</v>
      </c>
      <c r="V22" s="22">
        <v>0</v>
      </c>
      <c r="W22" s="22">
        <v>14400000</v>
      </c>
      <c r="X22" s="22">
        <v>18100000</v>
      </c>
      <c r="Y22" s="22">
        <v>0</v>
      </c>
      <c r="Z22" s="22">
        <v>0</v>
      </c>
      <c r="AA22" s="22">
        <v>29100000</v>
      </c>
      <c r="AB22" s="22">
        <v>0</v>
      </c>
      <c r="AC22" s="22">
        <v>0</v>
      </c>
      <c r="AD22" s="22">
        <v>0</v>
      </c>
      <c r="AE22" s="22">
        <v>22300000</v>
      </c>
      <c r="AF22" s="22">
        <v>0</v>
      </c>
      <c r="AG22" s="22">
        <v>0</v>
      </c>
      <c r="AH22" s="22">
        <v>0</v>
      </c>
      <c r="AI22" s="22">
        <v>0</v>
      </c>
      <c r="AJ22" s="22">
        <v>0</v>
      </c>
      <c r="AK22" s="22">
        <v>0</v>
      </c>
      <c r="AL22" s="22">
        <v>98300000</v>
      </c>
      <c r="AN22" s="22" t="str">
        <v>Pakistan</v>
      </c>
      <c r="AO22" s="22">
        <f>SUMIFS(T_Youtuber3[subscribers],T_Youtuber3[Country (VLOOKUP1)],Dashboard_Formulas!AN22)</f>
        <v>172100000</v>
      </c>
    </row>
    <row r="23" spans="2:41">
      <c r="B23" s="22" t="str">
        <v>Australia</v>
      </c>
      <c r="C23" s="22">
        <v>172000000</v>
      </c>
      <c r="E23" s="22" t="str">
        <v>America's Got Talent</v>
      </c>
      <c r="F23" s="22">
        <v>24800000</v>
      </c>
      <c r="G23" s="22">
        <v>3700000000</v>
      </c>
      <c r="H23" s="28">
        <v>1894</v>
      </c>
      <c r="I23" s="28" cm="1">
        <f t="array" ref="I23">avgviews(G23,H23)</f>
        <v>1953537.4868004224</v>
      </c>
      <c r="N23" s="22" t="str">
        <v>America's Got Talent</v>
      </c>
      <c r="O23" s="22">
        <v>537600</v>
      </c>
      <c r="P23" s="22">
        <v>33600</v>
      </c>
      <c r="R23" t="str">
        <v>Germany</v>
      </c>
      <c r="S23" s="22">
        <v>0</v>
      </c>
      <c r="T23" s="22">
        <v>21400000</v>
      </c>
      <c r="U23" s="22">
        <v>20800000</v>
      </c>
      <c r="V23" s="22">
        <v>39600000</v>
      </c>
      <c r="W23" s="22">
        <v>0</v>
      </c>
      <c r="X23" s="22">
        <v>0</v>
      </c>
      <c r="Y23" s="22">
        <v>0</v>
      </c>
      <c r="Z23" s="22">
        <v>0</v>
      </c>
      <c r="AA23" s="22">
        <v>14200000</v>
      </c>
      <c r="AB23" s="22">
        <v>0</v>
      </c>
      <c r="AC23" s="22">
        <v>0</v>
      </c>
      <c r="AD23" s="22">
        <v>0</v>
      </c>
      <c r="AE23" s="22">
        <v>14800000</v>
      </c>
      <c r="AF23" s="22">
        <v>0</v>
      </c>
      <c r="AG23" s="22">
        <v>19800000</v>
      </c>
      <c r="AH23" s="22">
        <v>0</v>
      </c>
      <c r="AI23" s="22">
        <v>0</v>
      </c>
      <c r="AJ23" s="22">
        <v>0</v>
      </c>
      <c r="AK23" s="22">
        <v>0</v>
      </c>
      <c r="AL23" s="22">
        <v>130600000</v>
      </c>
      <c r="AN23" s="22" t="str">
        <v>Sweden</v>
      </c>
      <c r="AO23" s="22">
        <f>SUMIFS(T_Youtuber3[subscribers],T_Youtuber3[Country (VLOOKUP1)],Dashboard_Formulas!AN23)</f>
        <v>83900000</v>
      </c>
    </row>
    <row r="24" spans="2:41">
      <c r="B24" s="22" t="str">
        <v>Puerto Rico</v>
      </c>
      <c r="C24" s="22">
        <v>164700000</v>
      </c>
      <c r="E24" s="22" t="str">
        <v>And TV</v>
      </c>
      <c r="F24" s="22">
        <v>18000000</v>
      </c>
      <c r="G24" s="22">
        <v>15400000000</v>
      </c>
      <c r="H24" s="28">
        <v>45</v>
      </c>
      <c r="I24" s="28" cm="1">
        <f t="array" ref="I24">avgviews(G24,H24)</f>
        <v>342222222.22222221</v>
      </c>
      <c r="N24" s="22" t="str">
        <v>And TV</v>
      </c>
      <c r="O24" s="22">
        <v>0.02</v>
      </c>
      <c r="P24" s="22">
        <v>0</v>
      </c>
      <c r="R24" t="str">
        <v>India</v>
      </c>
      <c r="S24" s="22">
        <v>0</v>
      </c>
      <c r="T24" s="22">
        <v>372600000</v>
      </c>
      <c r="U24" s="22">
        <v>408700000</v>
      </c>
      <c r="V24" s="22">
        <v>1066500000</v>
      </c>
      <c r="W24" s="22">
        <v>496300000</v>
      </c>
      <c r="X24" s="22">
        <v>113200000</v>
      </c>
      <c r="Y24" s="22">
        <v>126900000</v>
      </c>
      <c r="Z24" s="22">
        <v>51300000</v>
      </c>
      <c r="AA24" s="22">
        <v>1234800000</v>
      </c>
      <c r="AB24" s="22">
        <v>91100000</v>
      </c>
      <c r="AC24" s="22">
        <v>264800000</v>
      </c>
      <c r="AD24" s="22">
        <v>0</v>
      </c>
      <c r="AE24" s="22">
        <v>424500000</v>
      </c>
      <c r="AF24" s="22">
        <v>0</v>
      </c>
      <c r="AG24" s="22">
        <v>81200000</v>
      </c>
      <c r="AH24" s="22">
        <v>358600000</v>
      </c>
      <c r="AI24" s="22">
        <v>0</v>
      </c>
      <c r="AJ24" s="22">
        <v>78000000</v>
      </c>
      <c r="AK24" s="22">
        <v>0</v>
      </c>
      <c r="AL24" s="22">
        <v>5168500000</v>
      </c>
      <c r="AN24" s="22" t="str">
        <v>Canada</v>
      </c>
      <c r="AO24" s="22">
        <f>SUMIFS(T_Youtuber3[subscribers],T_Youtuber3[Country (VLOOKUP1)],Dashboard_Formulas!AN24)</f>
        <v>411300000</v>
      </c>
    </row>
    <row r="25" spans="2:41">
      <c r="B25" s="22" t="str">
        <v>United Arab Emirates</v>
      </c>
      <c r="C25" s="22">
        <v>148200000</v>
      </c>
      <c r="E25" s="22" t="str">
        <v>ANNA KOVA</v>
      </c>
      <c r="F25" s="22">
        <v>12400000</v>
      </c>
      <c r="G25" s="22">
        <v>14000000000</v>
      </c>
      <c r="H25" s="28">
        <v>1</v>
      </c>
      <c r="I25" s="28" cm="1">
        <f t="array" ref="I25">avgviews(G25,H25)</f>
        <v>14000000000</v>
      </c>
      <c r="N25" s="22" t="str">
        <v>ANNA KOVA</v>
      </c>
      <c r="O25" s="22">
        <v>0.01</v>
      </c>
      <c r="P25" s="22">
        <v>0</v>
      </c>
      <c r="R25" t="str">
        <v>Indonesia</v>
      </c>
      <c r="S25" s="22">
        <v>0</v>
      </c>
      <c r="T25" s="22">
        <v>0</v>
      </c>
      <c r="U25" s="22">
        <v>48300000</v>
      </c>
      <c r="V25" s="22">
        <v>248900000</v>
      </c>
      <c r="W25" s="22">
        <v>0</v>
      </c>
      <c r="X25" s="22">
        <v>63800000</v>
      </c>
      <c r="Y25" s="22">
        <v>0</v>
      </c>
      <c r="Z25" s="22">
        <v>0</v>
      </c>
      <c r="AA25" s="22">
        <v>25900000</v>
      </c>
      <c r="AB25" s="22">
        <v>13200000</v>
      </c>
      <c r="AC25" s="22">
        <v>15000000</v>
      </c>
      <c r="AD25" s="22">
        <v>0</v>
      </c>
      <c r="AE25" s="22">
        <v>195900000</v>
      </c>
      <c r="AF25" s="22">
        <v>0</v>
      </c>
      <c r="AG25" s="22">
        <v>0</v>
      </c>
      <c r="AH25" s="22">
        <v>0</v>
      </c>
      <c r="AI25" s="22">
        <v>0</v>
      </c>
      <c r="AJ25" s="22">
        <v>0</v>
      </c>
      <c r="AK25" s="22">
        <v>0</v>
      </c>
      <c r="AL25" s="22">
        <v>611000000</v>
      </c>
      <c r="AN25" s="22" t="str">
        <v>Puerto Rico</v>
      </c>
      <c r="AO25" s="22">
        <f>SUMIFS(T_Youtuber3[subscribers],T_Youtuber3[Country (VLOOKUP1)],Dashboard_Formulas!AN25)</f>
        <v>164700000</v>
      </c>
    </row>
    <row r="26" spans="2:41">
      <c r="B26" s="22" t="str">
        <v>Chile</v>
      </c>
      <c r="C26" s="22">
        <v>130800000</v>
      </c>
      <c r="E26" s="22" t="str">
        <v>Aphmau</v>
      </c>
      <c r="F26" s="22">
        <v>17400000</v>
      </c>
      <c r="G26" s="22">
        <v>17800000000</v>
      </c>
      <c r="H26" s="28">
        <v>4411</v>
      </c>
      <c r="I26" s="28" cm="1">
        <f t="array" ref="I26">avgviews(G26,H26)</f>
        <v>4035366.1301292223</v>
      </c>
      <c r="N26" s="22" t="str">
        <v>Aphmau</v>
      </c>
      <c r="O26" s="22">
        <v>1800000</v>
      </c>
      <c r="P26" s="22">
        <v>110000</v>
      </c>
      <c r="R26" t="str">
        <v>Iraq</v>
      </c>
      <c r="S26">
        <v>0</v>
      </c>
      <c r="T26">
        <v>12800000</v>
      </c>
      <c r="U26" s="22">
        <v>0</v>
      </c>
      <c r="V26" s="22">
        <v>0</v>
      </c>
      <c r="W26" s="22">
        <v>0</v>
      </c>
      <c r="X26" s="22">
        <v>0</v>
      </c>
      <c r="Y26" s="22">
        <v>0</v>
      </c>
      <c r="Z26" s="22">
        <v>0</v>
      </c>
      <c r="AA26" s="22">
        <v>17400000</v>
      </c>
      <c r="AB26" s="22">
        <v>0</v>
      </c>
      <c r="AC26" s="22">
        <v>0</v>
      </c>
      <c r="AD26" s="22">
        <v>0</v>
      </c>
      <c r="AE26" s="22">
        <v>0</v>
      </c>
      <c r="AF26" s="22">
        <v>0</v>
      </c>
      <c r="AG26" s="22">
        <v>0</v>
      </c>
      <c r="AH26" s="22">
        <v>0</v>
      </c>
      <c r="AI26" s="22">
        <v>0</v>
      </c>
      <c r="AJ26" s="22">
        <v>0</v>
      </c>
      <c r="AK26" s="22">
        <v>0</v>
      </c>
      <c r="AL26" s="22">
        <v>30200000</v>
      </c>
      <c r="AM26" s="22"/>
      <c r="AN26" s="22" t="str">
        <v>Japan</v>
      </c>
      <c r="AO26" s="22">
        <f>SUMIFS(T_Youtuber3[subscribers],T_Youtuber3[Country (VLOOKUP1)],Dashboard_Formulas!AN26)</f>
        <v>189100000</v>
      </c>
    </row>
    <row r="27" spans="2:41">
      <c r="B27" s="22" t="str">
        <v>Germany</v>
      </c>
      <c r="C27" s="22">
        <v>130600000</v>
      </c>
      <c r="E27" s="22" t="str">
        <v>Apple</v>
      </c>
      <c r="F27" s="22">
        <v>17300000</v>
      </c>
      <c r="G27" s="22">
        <v>1030000000</v>
      </c>
      <c r="H27" s="28">
        <v>180</v>
      </c>
      <c r="I27" s="28" cm="1">
        <f t="array" ref="I27">avgviews(G27,H27)</f>
        <v>5722222.222222222</v>
      </c>
      <c r="N27" s="22" t="str">
        <v>Apple</v>
      </c>
      <c r="O27" s="22">
        <v>185900</v>
      </c>
      <c r="P27" s="22">
        <v>11600</v>
      </c>
      <c r="R27" t="str">
        <v>Ireland</v>
      </c>
      <c r="S27">
        <v>0</v>
      </c>
      <c r="T27">
        <v>0</v>
      </c>
      <c r="U27" s="22">
        <v>0</v>
      </c>
      <c r="V27" s="22">
        <v>0</v>
      </c>
      <c r="W27" s="22">
        <v>0</v>
      </c>
      <c r="X27" s="22">
        <v>30100000</v>
      </c>
      <c r="Y27" s="22">
        <v>0</v>
      </c>
      <c r="Z27" s="22">
        <v>0</v>
      </c>
      <c r="AA27" s="22">
        <v>0</v>
      </c>
      <c r="AB27" s="22">
        <v>0</v>
      </c>
      <c r="AC27" s="22">
        <v>0</v>
      </c>
      <c r="AD27" s="22">
        <v>0</v>
      </c>
      <c r="AE27" s="22">
        <v>0</v>
      </c>
      <c r="AF27" s="22">
        <v>0</v>
      </c>
      <c r="AG27" s="22">
        <v>0</v>
      </c>
      <c r="AH27" s="22">
        <v>0</v>
      </c>
      <c r="AI27" s="22">
        <v>0</v>
      </c>
      <c r="AJ27" s="22">
        <v>0</v>
      </c>
      <c r="AK27" s="22">
        <v>0</v>
      </c>
      <c r="AL27" s="22">
        <v>30100000</v>
      </c>
      <c r="AM27" s="22"/>
      <c r="AN27" s="22" t="str">
        <v>Germany</v>
      </c>
      <c r="AO27" s="22">
        <f>SUMIFS(T_Youtuber3[subscribers],T_Youtuber3[Country (VLOOKUP1)],Dashboard_Formulas!AN27)</f>
        <v>130600000</v>
      </c>
    </row>
    <row r="28" spans="2:41">
      <c r="B28" s="22" t="str">
        <v>Ukraine</v>
      </c>
      <c r="C28" s="22">
        <v>125600000</v>
      </c>
      <c r="E28" s="22" t="str">
        <v>Ariana Grande</v>
      </c>
      <c r="F28" s="22">
        <v>52700000</v>
      </c>
      <c r="G28" s="22">
        <v>24000000000</v>
      </c>
      <c r="H28" s="28">
        <v>147</v>
      </c>
      <c r="I28" s="28" cm="1">
        <f t="array" ref="I28">avgviews(G28,H28)</f>
        <v>163265306.12244898</v>
      </c>
      <c r="N28" s="22" t="str">
        <v>Ariana Grande</v>
      </c>
      <c r="O28" s="22">
        <v>640900</v>
      </c>
      <c r="P28" s="22">
        <v>40100</v>
      </c>
      <c r="R28" t="str">
        <v>Italy</v>
      </c>
      <c r="S28">
        <v>0</v>
      </c>
      <c r="T28">
        <v>0</v>
      </c>
      <c r="U28" s="22">
        <v>0</v>
      </c>
      <c r="V28" s="22">
        <v>39400000</v>
      </c>
      <c r="W28" s="22">
        <v>0</v>
      </c>
      <c r="X28" s="22">
        <v>0</v>
      </c>
      <c r="Y28" s="22">
        <v>0</v>
      </c>
      <c r="Z28" s="22">
        <v>0</v>
      </c>
      <c r="AA28" s="22">
        <v>0</v>
      </c>
      <c r="AB28" s="22">
        <v>0</v>
      </c>
      <c r="AC28" s="22">
        <v>0</v>
      </c>
      <c r="AD28" s="22">
        <v>0</v>
      </c>
      <c r="AE28" s="22">
        <v>0</v>
      </c>
      <c r="AF28" s="22">
        <v>0</v>
      </c>
      <c r="AG28" s="22">
        <v>0</v>
      </c>
      <c r="AH28" s="22">
        <v>0</v>
      </c>
      <c r="AI28" s="22">
        <v>0</v>
      </c>
      <c r="AJ28" s="22">
        <v>0</v>
      </c>
      <c r="AK28" s="22">
        <v>0</v>
      </c>
      <c r="AL28" s="22">
        <v>39400000</v>
      </c>
      <c r="AM28" s="22"/>
      <c r="AN28" s="22" t="str">
        <v>Turkey</v>
      </c>
      <c r="AO28" s="22">
        <f>SUMIFS(T_Youtuber3[subscribers],T_Youtuber3[Country (VLOOKUP1)],Dashboard_Formulas!AN28)</f>
        <v>125000000</v>
      </c>
    </row>
    <row r="29" spans="2:41">
      <c r="B29" s="22" t="str">
        <v>Turkey</v>
      </c>
      <c r="C29" s="22">
        <v>125000000</v>
      </c>
      <c r="E29" s="22" t="str">
        <v>ArianaGrandeVevo</v>
      </c>
      <c r="F29" s="22">
        <v>17700000</v>
      </c>
      <c r="G29" s="22">
        <v>20100000000</v>
      </c>
      <c r="H29" s="28">
        <v>178</v>
      </c>
      <c r="I29" s="28" cm="1">
        <f t="array" ref="I29">avgviews(G29,H29)</f>
        <v>112921348.31460674</v>
      </c>
      <c r="N29" s="22" t="str">
        <v>ArianaGrandeVevo</v>
      </c>
      <c r="O29" s="22">
        <v>389700</v>
      </c>
      <c r="P29" s="22">
        <v>24400</v>
      </c>
      <c r="R29" t="str">
        <v>Japan</v>
      </c>
      <c r="S29">
        <v>0</v>
      </c>
      <c r="T29">
        <v>15000000</v>
      </c>
      <c r="U29" s="22">
        <v>0</v>
      </c>
      <c r="V29" s="22">
        <v>63100000</v>
      </c>
      <c r="W29" s="22">
        <v>0</v>
      </c>
      <c r="X29" s="22">
        <v>111000000</v>
      </c>
      <c r="Y29" s="22">
        <v>0</v>
      </c>
      <c r="Z29" s="22">
        <v>0</v>
      </c>
      <c r="AA29" s="22">
        <v>0</v>
      </c>
      <c r="AB29" s="22">
        <v>0</v>
      </c>
      <c r="AC29" s="22">
        <v>0</v>
      </c>
      <c r="AD29" s="22">
        <v>0</v>
      </c>
      <c r="AE29" s="22">
        <v>0</v>
      </c>
      <c r="AF29" s="22">
        <v>0</v>
      </c>
      <c r="AG29" s="22">
        <v>0</v>
      </c>
      <c r="AH29" s="22">
        <v>0</v>
      </c>
      <c r="AI29" s="22">
        <v>0</v>
      </c>
      <c r="AJ29" s="22">
        <v>0</v>
      </c>
      <c r="AK29" s="22">
        <v>0</v>
      </c>
      <c r="AL29" s="22">
        <v>189100000</v>
      </c>
      <c r="AM29" s="22"/>
      <c r="AN29" s="22" t="str">
        <v>Russia</v>
      </c>
      <c r="AO29" s="22">
        <f>SUMIFS(T_Youtuber3[subscribers],T_Youtuber3[Country (VLOOKUP1)],Dashboard_Formulas!AN29)</f>
        <v>445500000</v>
      </c>
    </row>
    <row r="30" spans="2:41">
      <c r="B30" s="22" t="str">
        <v>France</v>
      </c>
      <c r="C30" s="22">
        <v>98300000</v>
      </c>
      <c r="E30" s="22" t="str">
        <v>AS Gaming</v>
      </c>
      <c r="F30" s="22">
        <v>19600000</v>
      </c>
      <c r="G30" s="22">
        <v>2850000000</v>
      </c>
      <c r="H30" s="28">
        <v>17</v>
      </c>
      <c r="I30" s="28" cm="1">
        <f t="array" ref="I30">avgviews(G30,H30)</f>
        <v>167647058.82352942</v>
      </c>
      <c r="N30" s="22" t="str">
        <v>AS Gaming</v>
      </c>
      <c r="O30" s="22">
        <v>0.09</v>
      </c>
      <c r="P30" s="22">
        <v>0.01</v>
      </c>
      <c r="R30" t="str">
        <v>Jordan</v>
      </c>
      <c r="S30">
        <v>0</v>
      </c>
      <c r="T30">
        <v>0</v>
      </c>
      <c r="U30" s="22">
        <v>0</v>
      </c>
      <c r="V30" s="22">
        <v>44100000</v>
      </c>
      <c r="W30" s="22">
        <v>0</v>
      </c>
      <c r="X30" s="22">
        <v>0</v>
      </c>
      <c r="Y30" s="22">
        <v>0</v>
      </c>
      <c r="Z30" s="22">
        <v>0</v>
      </c>
      <c r="AA30" s="22">
        <v>22900000</v>
      </c>
      <c r="AB30" s="22">
        <v>0</v>
      </c>
      <c r="AC30" s="22">
        <v>0</v>
      </c>
      <c r="AD30" s="22">
        <v>0</v>
      </c>
      <c r="AE30" s="22">
        <v>0</v>
      </c>
      <c r="AF30" s="22">
        <v>0</v>
      </c>
      <c r="AG30" s="22">
        <v>0</v>
      </c>
      <c r="AH30" s="22">
        <v>0</v>
      </c>
      <c r="AI30" s="22">
        <v>0</v>
      </c>
      <c r="AJ30" s="22">
        <v>0</v>
      </c>
      <c r="AK30" s="22">
        <v>0</v>
      </c>
      <c r="AL30" s="22">
        <v>67000000</v>
      </c>
      <c r="AM30" s="22"/>
      <c r="AN30" s="22" t="str">
        <v>Australia</v>
      </c>
      <c r="AO30" s="22">
        <f>SUMIFS(T_Youtuber3[subscribers],T_Youtuber3[Country (VLOOKUP1)],Dashboard_Formulas!AN30)</f>
        <v>172000000</v>
      </c>
    </row>
    <row r="31" spans="2:41">
      <c r="B31" s="22" t="str">
        <v>Sweden</v>
      </c>
      <c r="C31" s="22">
        <v>83900000</v>
      </c>
      <c r="E31" s="22" t="str">
        <v>ATHLEAN-Xï¿½</v>
      </c>
      <c r="F31" s="22">
        <v>13400000</v>
      </c>
      <c r="G31" s="22">
        <v>2320000000</v>
      </c>
      <c r="H31" s="28">
        <v>1349</v>
      </c>
      <c r="I31" s="28" cm="1">
        <f t="array" ref="I31">avgviews(G31,H31)</f>
        <v>1719792.4388435879</v>
      </c>
      <c r="N31" s="22" t="str">
        <v>ATHLEAN-Xï¿½</v>
      </c>
      <c r="O31" s="22">
        <v>58000</v>
      </c>
      <c r="P31" s="22">
        <v>3600</v>
      </c>
      <c r="R31" t="str">
        <v>Kuwait</v>
      </c>
      <c r="S31">
        <v>0</v>
      </c>
      <c r="T31">
        <v>0</v>
      </c>
      <c r="U31" s="22">
        <v>0</v>
      </c>
      <c r="V31" s="22">
        <v>0</v>
      </c>
      <c r="W31" s="22">
        <v>0</v>
      </c>
      <c r="X31" s="22">
        <v>30500000</v>
      </c>
      <c r="Y31" s="22">
        <v>0</v>
      </c>
      <c r="Z31" s="22">
        <v>0</v>
      </c>
      <c r="AA31" s="22">
        <v>0</v>
      </c>
      <c r="AB31" s="22">
        <v>0</v>
      </c>
      <c r="AC31" s="22">
        <v>0</v>
      </c>
      <c r="AD31" s="22">
        <v>0</v>
      </c>
      <c r="AE31" s="22">
        <v>0</v>
      </c>
      <c r="AF31" s="22">
        <v>0</v>
      </c>
      <c r="AG31" s="22">
        <v>0</v>
      </c>
      <c r="AH31" s="22">
        <v>0</v>
      </c>
      <c r="AI31" s="22">
        <v>0</v>
      </c>
      <c r="AJ31" s="22">
        <v>0</v>
      </c>
      <c r="AK31" s="22">
        <v>0</v>
      </c>
      <c r="AL31" s="22">
        <v>30500000</v>
      </c>
      <c r="AM31" s="22"/>
      <c r="AN31" s="22" t="str">
        <v>Finland</v>
      </c>
      <c r="AO31" s="22">
        <f>SUMIFS(T_Youtuber3[subscribers],T_Youtuber3[Country (VLOOKUP1)],Dashboard_Formulas!AN31)</f>
        <v>13200000</v>
      </c>
    </row>
    <row r="32" spans="2:41">
      <c r="B32" s="22" t="str">
        <v>Jordan</v>
      </c>
      <c r="C32" s="22">
        <v>67000000</v>
      </c>
      <c r="E32" s="22" t="str">
        <v>Atlantic Records</v>
      </c>
      <c r="F32" s="22">
        <v>13900000</v>
      </c>
      <c r="G32" s="22">
        <v>12500000000</v>
      </c>
      <c r="H32" s="28">
        <v>1660</v>
      </c>
      <c r="I32" s="28" cm="1">
        <f t="array" ref="I32">avgviews(G32,H32)</f>
        <v>7530120.4819277106</v>
      </c>
      <c r="N32" s="22" t="str">
        <v>Atlantic Records</v>
      </c>
      <c r="O32" s="22">
        <v>389100</v>
      </c>
      <c r="P32" s="22">
        <v>24300</v>
      </c>
      <c r="R32" t="str">
        <v>Latvia</v>
      </c>
      <c r="S32">
        <v>0</v>
      </c>
      <c r="T32">
        <v>20200000</v>
      </c>
      <c r="U32" s="22">
        <v>0</v>
      </c>
      <c r="V32" s="22">
        <v>0</v>
      </c>
      <c r="W32" s="22">
        <v>0</v>
      </c>
      <c r="X32" s="22">
        <v>0</v>
      </c>
      <c r="Y32" s="22">
        <v>0</v>
      </c>
      <c r="Z32" s="22">
        <v>0</v>
      </c>
      <c r="AA32" s="22">
        <v>0</v>
      </c>
      <c r="AB32" s="22">
        <v>0</v>
      </c>
      <c r="AC32" s="22">
        <v>0</v>
      </c>
      <c r="AD32" s="22">
        <v>0</v>
      </c>
      <c r="AE32" s="22">
        <v>0</v>
      </c>
      <c r="AF32" s="22">
        <v>0</v>
      </c>
      <c r="AG32" s="22">
        <v>0</v>
      </c>
      <c r="AH32" s="22">
        <v>0</v>
      </c>
      <c r="AI32" s="22">
        <v>0</v>
      </c>
      <c r="AJ32" s="22">
        <v>0</v>
      </c>
      <c r="AK32" s="22">
        <v>0</v>
      </c>
      <c r="AL32" s="22">
        <v>20200000</v>
      </c>
      <c r="AM32" s="22"/>
      <c r="AN32" s="22" t="str">
        <v>France</v>
      </c>
      <c r="AO32" s="22">
        <f>SUMIFS(T_Youtuber3[subscribers],T_Youtuber3[Country (VLOOKUP1)],Dashboard_Formulas!AN32)</f>
        <v>98300000</v>
      </c>
    </row>
    <row r="33" spans="2:41">
      <c r="B33" s="22" t="str">
        <v>Singapore</v>
      </c>
      <c r="C33" s="22">
        <v>59700000</v>
      </c>
      <c r="E33" s="22" t="str">
        <v>Avril Lavigne</v>
      </c>
      <c r="F33" s="22">
        <v>12400000</v>
      </c>
      <c r="G33" s="22">
        <v>6200000000</v>
      </c>
      <c r="H33" s="28">
        <v>205</v>
      </c>
      <c r="I33" s="28" cm="1">
        <f t="array" ref="I33">avgviews(G33,H33)</f>
        <v>30243902.439024389</v>
      </c>
      <c r="N33" s="22" t="str">
        <v>Avril Lavigne</v>
      </c>
      <c r="O33" s="22">
        <v>200800</v>
      </c>
      <c r="P33" s="22">
        <v>12500</v>
      </c>
      <c r="R33" t="str">
        <v>Malaysia</v>
      </c>
      <c r="S33">
        <v>0</v>
      </c>
      <c r="T33">
        <v>0</v>
      </c>
      <c r="U33" s="22">
        <v>0</v>
      </c>
      <c r="V33" s="22">
        <v>0</v>
      </c>
      <c r="W33" s="22">
        <v>17700000</v>
      </c>
      <c r="X33" s="22">
        <v>0</v>
      </c>
      <c r="Y33" s="22">
        <v>0</v>
      </c>
      <c r="Z33" s="22">
        <v>0</v>
      </c>
      <c r="AA33" s="22">
        <v>0</v>
      </c>
      <c r="AB33" s="22">
        <v>0</v>
      </c>
      <c r="AC33" s="22">
        <v>0</v>
      </c>
      <c r="AD33" s="22">
        <v>0</v>
      </c>
      <c r="AE33" s="22">
        <v>0</v>
      </c>
      <c r="AF33" s="22">
        <v>0</v>
      </c>
      <c r="AG33" s="22">
        <v>0</v>
      </c>
      <c r="AH33" s="22">
        <v>0</v>
      </c>
      <c r="AI33" s="22">
        <v>0</v>
      </c>
      <c r="AJ33" s="22">
        <v>0</v>
      </c>
      <c r="AK33" s="22">
        <v>0</v>
      </c>
      <c r="AL33" s="22">
        <v>17700000</v>
      </c>
      <c r="AM33" s="22"/>
      <c r="AN33" s="22" t="str">
        <v>Italy</v>
      </c>
      <c r="AO33" s="22">
        <f>SUMIFS(T_Youtuber3[subscribers],T_Youtuber3[Country (VLOOKUP1)],Dashboard_Formulas!AN33)</f>
        <v>39400000</v>
      </c>
    </row>
    <row r="34" spans="2:41">
      <c r="B34" s="22" t="str">
        <v>Netherlands</v>
      </c>
      <c r="C34" s="22">
        <v>58100000</v>
      </c>
      <c r="E34" s="22" t="str">
        <v>BabyBus - Kids Songs and Cartoons</v>
      </c>
      <c r="F34" s="22">
        <v>32800000</v>
      </c>
      <c r="G34" s="22">
        <v>26400000000</v>
      </c>
      <c r="H34" s="28">
        <v>2122</v>
      </c>
      <c r="I34" s="28" cm="1">
        <f t="array" ref="I34">avgviews(G34,H34)</f>
        <v>12441093.308199812</v>
      </c>
      <c r="N34" s="22" t="str">
        <v>BabyBus - Kids Songs and Cartoons</v>
      </c>
      <c r="O34" s="22">
        <v>510000</v>
      </c>
      <c r="P34" s="22">
        <v>31900</v>
      </c>
      <c r="R34" t="str">
        <v>Mexico</v>
      </c>
      <c r="S34">
        <v>0</v>
      </c>
      <c r="T34">
        <v>70900000</v>
      </c>
      <c r="U34" s="22">
        <v>41800000</v>
      </c>
      <c r="V34" s="22">
        <v>209600000</v>
      </c>
      <c r="W34" s="22">
        <v>44300000</v>
      </c>
      <c r="X34" s="22">
        <v>42700000</v>
      </c>
      <c r="Y34" s="22">
        <v>90200000</v>
      </c>
      <c r="Z34" s="22">
        <v>0</v>
      </c>
      <c r="AA34" s="22">
        <v>41600000</v>
      </c>
      <c r="AB34" s="22">
        <v>0</v>
      </c>
      <c r="AC34" s="22">
        <v>21500000</v>
      </c>
      <c r="AD34" s="22">
        <v>0</v>
      </c>
      <c r="AE34" s="22">
        <v>188800000</v>
      </c>
      <c r="AF34" s="22">
        <v>0</v>
      </c>
      <c r="AG34" s="22">
        <v>0</v>
      </c>
      <c r="AH34" s="22">
        <v>0</v>
      </c>
      <c r="AI34" s="22">
        <v>0</v>
      </c>
      <c r="AJ34" s="22">
        <v>0</v>
      </c>
      <c r="AK34" s="22">
        <v>12500000</v>
      </c>
      <c r="AL34" s="22">
        <v>763900000</v>
      </c>
      <c r="AM34" s="22"/>
      <c r="AN34" s="22" t="str">
        <v>Latvia</v>
      </c>
      <c r="AO34" s="22">
        <f>SUMIFS(T_Youtuber3[subscribers],T_Youtuber3[Country (VLOOKUP1)],Dashboard_Formulas!AN34)</f>
        <v>20200000</v>
      </c>
    </row>
    <row r="35" spans="2:41">
      <c r="B35" s="22" t="str">
        <v>Vietnam</v>
      </c>
      <c r="C35" s="22">
        <v>47800000</v>
      </c>
      <c r="E35" s="22" t="str">
        <v>Beast Reacts</v>
      </c>
      <c r="F35" s="22">
        <v>26700000</v>
      </c>
      <c r="G35" s="22">
        <v>4390000000</v>
      </c>
      <c r="H35" s="28">
        <v>241</v>
      </c>
      <c r="I35" s="28" cm="1">
        <f t="array" ref="I35">avgviews(G35,H35)</f>
        <v>18215767.634854771</v>
      </c>
      <c r="N35" s="22" t="str">
        <v>Beast Reacts</v>
      </c>
      <c r="O35" s="22">
        <v>1100000</v>
      </c>
      <c r="P35" s="22">
        <v>69000</v>
      </c>
      <c r="R35" t="str">
        <v>Morocco</v>
      </c>
      <c r="S35">
        <v>0</v>
      </c>
      <c r="T35">
        <v>0</v>
      </c>
      <c r="U35" s="22">
        <v>0</v>
      </c>
      <c r="V35" s="22">
        <v>0</v>
      </c>
      <c r="W35" s="22">
        <v>0</v>
      </c>
      <c r="X35" s="22">
        <v>0</v>
      </c>
      <c r="Y35" s="22">
        <v>0</v>
      </c>
      <c r="Z35" s="22">
        <v>0</v>
      </c>
      <c r="AA35" s="22">
        <v>14500000</v>
      </c>
      <c r="AB35" s="22">
        <v>0</v>
      </c>
      <c r="AC35" s="22">
        <v>0</v>
      </c>
      <c r="AD35" s="22">
        <v>0</v>
      </c>
      <c r="AE35" s="22">
        <v>0</v>
      </c>
      <c r="AF35" s="22">
        <v>0</v>
      </c>
      <c r="AG35" s="22">
        <v>0</v>
      </c>
      <c r="AH35" s="22">
        <v>0</v>
      </c>
      <c r="AI35" s="22">
        <v>0</v>
      </c>
      <c r="AJ35" s="22">
        <v>0</v>
      </c>
      <c r="AK35" s="22">
        <v>0</v>
      </c>
      <c r="AL35" s="22">
        <v>14500000</v>
      </c>
      <c r="AM35" s="22"/>
      <c r="AN35" s="22" t="str">
        <v>Chile</v>
      </c>
      <c r="AO35" s="22">
        <f>SUMIFS(T_Youtuber3[subscribers],T_Youtuber3[Country (VLOOKUP1)],Dashboard_Formulas!AN35)</f>
        <v>130800000</v>
      </c>
    </row>
    <row r="36" spans="2:41">
      <c r="B36" s="22" t="str">
        <v>Cuba</v>
      </c>
      <c r="C36" s="22">
        <v>46300000</v>
      </c>
      <c r="E36" s="22" t="str">
        <v>BeatboxJCOP</v>
      </c>
      <c r="F36" s="22">
        <v>18000000</v>
      </c>
      <c r="G36" s="22">
        <v>8720000000</v>
      </c>
      <c r="H36" s="28">
        <v>748</v>
      </c>
      <c r="I36" s="28" cm="1">
        <f t="array" ref="I36">avgviews(G36,H36)</f>
        <v>11657754.010695187</v>
      </c>
      <c r="N36" s="22" t="str">
        <v>BeatboxJCOP</v>
      </c>
      <c r="O36" s="22">
        <v>5500000</v>
      </c>
      <c r="P36" s="22">
        <v>343800</v>
      </c>
      <c r="R36" t="str">
        <v>Netherlands</v>
      </c>
      <c r="S36">
        <v>0</v>
      </c>
      <c r="T36">
        <v>0</v>
      </c>
      <c r="U36" s="22">
        <v>0</v>
      </c>
      <c r="V36" s="22">
        <v>0</v>
      </c>
      <c r="W36" s="22">
        <v>0</v>
      </c>
      <c r="X36" s="22">
        <v>13800000</v>
      </c>
      <c r="Y36" s="22">
        <v>14200000</v>
      </c>
      <c r="Z36" s="22">
        <v>0</v>
      </c>
      <c r="AA36" s="22">
        <v>30100000</v>
      </c>
      <c r="AB36" s="22">
        <v>0</v>
      </c>
      <c r="AC36" s="22">
        <v>0</v>
      </c>
      <c r="AD36" s="22">
        <v>0</v>
      </c>
      <c r="AE36" s="22">
        <v>0</v>
      </c>
      <c r="AF36" s="22">
        <v>0</v>
      </c>
      <c r="AG36" s="22">
        <v>0</v>
      </c>
      <c r="AH36" s="22">
        <v>0</v>
      </c>
      <c r="AI36" s="22">
        <v>0</v>
      </c>
      <c r="AJ36" s="22">
        <v>0</v>
      </c>
      <c r="AK36" s="22">
        <v>0</v>
      </c>
      <c r="AL36" s="22">
        <v>58100000</v>
      </c>
      <c r="AM36" s="22"/>
      <c r="AN36" s="22" t="str">
        <v>Samoa</v>
      </c>
      <c r="AO36" s="22">
        <f>SUMIFS(T_Youtuber3[subscribers],T_Youtuber3[Country (VLOOKUP1)],Dashboard_Formulas!AN36)</f>
        <v>13100000</v>
      </c>
    </row>
    <row r="37" spans="2:41">
      <c r="B37" s="22" t="str">
        <v>El Salvador</v>
      </c>
      <c r="C37" s="22">
        <v>46100000</v>
      </c>
      <c r="E37" s="22" t="str">
        <v>Bebefinn - Nursery Rhymes &amp; Kids Songs</v>
      </c>
      <c r="F37" s="22">
        <v>12500000</v>
      </c>
      <c r="G37" s="22">
        <v>4160000000</v>
      </c>
      <c r="H37" s="28">
        <v>322</v>
      </c>
      <c r="I37" s="28" cm="1">
        <f t="array" ref="I37">avgviews(G37,H37)</f>
        <v>12919254.658385092</v>
      </c>
      <c r="N37" s="22" t="str">
        <v>Bebefinn - Nursery Rhymes &amp; Kids Songs</v>
      </c>
      <c r="O37" s="22">
        <v>0</v>
      </c>
      <c r="P37" s="22">
        <v>0</v>
      </c>
      <c r="R37" t="str">
        <v>Pakistan</v>
      </c>
      <c r="S37">
        <v>0</v>
      </c>
      <c r="T37">
        <v>0</v>
      </c>
      <c r="U37" s="22">
        <v>0</v>
      </c>
      <c r="V37" s="22">
        <v>132800000</v>
      </c>
      <c r="W37" s="22">
        <v>0</v>
      </c>
      <c r="X37" s="22">
        <v>0</v>
      </c>
      <c r="Y37" s="22">
        <v>0</v>
      </c>
      <c r="Z37" s="22">
        <v>0</v>
      </c>
      <c r="AA37" s="22">
        <v>0</v>
      </c>
      <c r="AB37" s="22">
        <v>13000000</v>
      </c>
      <c r="AC37" s="22">
        <v>13800000</v>
      </c>
      <c r="AD37" s="22">
        <v>0</v>
      </c>
      <c r="AE37" s="22">
        <v>0</v>
      </c>
      <c r="AF37" s="22">
        <v>0</v>
      </c>
      <c r="AG37" s="22">
        <v>12500000</v>
      </c>
      <c r="AH37" s="22">
        <v>0</v>
      </c>
      <c r="AI37" s="22">
        <v>0</v>
      </c>
      <c r="AJ37" s="22">
        <v>0</v>
      </c>
      <c r="AK37" s="22">
        <v>0</v>
      </c>
      <c r="AL37" s="22">
        <v>172100000</v>
      </c>
      <c r="AM37" s="22"/>
      <c r="AN37" s="22" t="str">
        <v>Ecuador</v>
      </c>
      <c r="AO37" s="22">
        <f>SUMIFS(T_Youtuber3[subscribers],T_Youtuber3[Country (VLOOKUP1)],Dashboard_Formulas!AN37)</f>
        <v>27700000</v>
      </c>
    </row>
    <row r="38" spans="2:41">
      <c r="B38" s="22" t="str">
        <v>Barbados</v>
      </c>
      <c r="C38" s="22">
        <v>41900000</v>
      </c>
      <c r="E38" s="22" t="str">
        <v>Becky G</v>
      </c>
      <c r="F38" s="22">
        <v>21300000</v>
      </c>
      <c r="G38" s="22">
        <v>10600000000</v>
      </c>
      <c r="H38" s="28">
        <v>78</v>
      </c>
      <c r="I38" s="28" cm="1">
        <f t="array" ref="I38">avgviews(G38,H38)</f>
        <v>135897435.8974359</v>
      </c>
      <c r="N38" s="22" t="str">
        <v>Becky G</v>
      </c>
      <c r="O38" s="22">
        <v>412700</v>
      </c>
      <c r="P38" s="22">
        <v>25800</v>
      </c>
      <c r="R38" t="str">
        <v>Peru</v>
      </c>
      <c r="S38">
        <v>0</v>
      </c>
      <c r="T38">
        <v>0</v>
      </c>
      <c r="U38" s="22">
        <v>0</v>
      </c>
      <c r="V38" s="22">
        <v>14400000</v>
      </c>
      <c r="W38" s="22">
        <v>0</v>
      </c>
      <c r="X38" s="22">
        <v>0</v>
      </c>
      <c r="Y38" s="22">
        <v>0</v>
      </c>
      <c r="Z38" s="22">
        <v>0</v>
      </c>
      <c r="AA38" s="22">
        <v>0</v>
      </c>
      <c r="AB38" s="22">
        <v>0</v>
      </c>
      <c r="AC38" s="22">
        <v>0</v>
      </c>
      <c r="AD38" s="22">
        <v>0</v>
      </c>
      <c r="AE38" s="22">
        <v>0</v>
      </c>
      <c r="AF38" s="22">
        <v>0</v>
      </c>
      <c r="AG38" s="22">
        <v>0</v>
      </c>
      <c r="AH38" s="22">
        <v>0</v>
      </c>
      <c r="AI38" s="22">
        <v>0</v>
      </c>
      <c r="AJ38" s="22">
        <v>0</v>
      </c>
      <c r="AK38" s="22">
        <v>0</v>
      </c>
      <c r="AL38" s="22">
        <v>14400000</v>
      </c>
      <c r="AM38" s="22"/>
      <c r="AN38" s="22" t="str">
        <v>Peru</v>
      </c>
      <c r="AO38" s="22">
        <f>SUMIFS(T_Youtuber3[subscribers],T_Youtuber3[Country (VLOOKUP1)],Dashboard_Formulas!AN38)</f>
        <v>14400000</v>
      </c>
    </row>
    <row r="39" spans="2:41">
      <c r="B39" s="22" t="str">
        <v>Italy</v>
      </c>
      <c r="C39" s="22">
        <v>39400000</v>
      </c>
      <c r="E39" s="22" t="str">
        <v>Ben Azelart</v>
      </c>
      <c r="F39" s="22">
        <v>21900000</v>
      </c>
      <c r="G39" s="22">
        <v>4450000000</v>
      </c>
      <c r="H39" s="28">
        <v>301</v>
      </c>
      <c r="I39" s="28" cm="1">
        <f t="array" ref="I39">avgviews(G39,H39)</f>
        <v>14784053.15614618</v>
      </c>
      <c r="N39" s="22" t="str">
        <v>Ben Azelart</v>
      </c>
      <c r="O39" s="22">
        <v>739800</v>
      </c>
      <c r="P39" s="22">
        <v>46200</v>
      </c>
      <c r="R39" t="str">
        <v>Philippines</v>
      </c>
      <c r="S39">
        <v>0</v>
      </c>
      <c r="T39">
        <v>0</v>
      </c>
      <c r="U39" s="22">
        <v>0</v>
      </c>
      <c r="V39" s="22">
        <v>68300000</v>
      </c>
      <c r="W39" s="22">
        <v>0</v>
      </c>
      <c r="X39" s="22">
        <v>0</v>
      </c>
      <c r="Y39" s="22">
        <v>0</v>
      </c>
      <c r="Z39" s="22">
        <v>0</v>
      </c>
      <c r="AA39" s="22">
        <v>14200000</v>
      </c>
      <c r="AB39" s="22">
        <v>30200000</v>
      </c>
      <c r="AC39" s="22">
        <v>55000000</v>
      </c>
      <c r="AD39" s="22">
        <v>0</v>
      </c>
      <c r="AE39" s="22">
        <v>84900000</v>
      </c>
      <c r="AF39" s="22">
        <v>0</v>
      </c>
      <c r="AG39" s="22">
        <v>0</v>
      </c>
      <c r="AH39" s="22">
        <v>0</v>
      </c>
      <c r="AI39" s="22">
        <v>0</v>
      </c>
      <c r="AJ39" s="22">
        <v>0</v>
      </c>
      <c r="AK39" s="22">
        <v>0</v>
      </c>
      <c r="AL39" s="22">
        <v>252600000</v>
      </c>
      <c r="AM39" s="22"/>
      <c r="AN39" s="22" t="str">
        <v>Vietnam</v>
      </c>
      <c r="AO39" s="22">
        <f>SUMIFS(T_Youtuber3[subscribers],T_Youtuber3[Country (VLOOKUP1)],Dashboard_Formulas!AN39)</f>
        <v>47800000</v>
      </c>
    </row>
    <row r="40" spans="2:41">
      <c r="B40" s="22" t="str">
        <v>Venezuela</v>
      </c>
      <c r="C40" s="22">
        <v>31200000</v>
      </c>
      <c r="E40" s="22" t="str">
        <v>Beyoncï¿</v>
      </c>
      <c r="F40" s="22">
        <v>26000000</v>
      </c>
      <c r="G40" s="22">
        <v>17300000000</v>
      </c>
      <c r="H40" s="28">
        <v>240</v>
      </c>
      <c r="I40" s="28" cm="1">
        <f t="array" ref="I40">avgviews(G40,H40)</f>
        <v>72083333.333333328</v>
      </c>
      <c r="N40" s="22" t="str">
        <v>Beyoncï¿</v>
      </c>
      <c r="O40" s="22">
        <v>221800</v>
      </c>
      <c r="P40" s="22">
        <v>13900</v>
      </c>
      <c r="R40" t="str">
        <v>Puerto Rico</v>
      </c>
      <c r="S40">
        <v>0</v>
      </c>
      <c r="T40">
        <v>0</v>
      </c>
      <c r="U40" s="22">
        <v>0</v>
      </c>
      <c r="V40" s="22">
        <v>31400000</v>
      </c>
      <c r="W40" s="22">
        <v>0</v>
      </c>
      <c r="X40" s="22">
        <v>0</v>
      </c>
      <c r="Y40" s="22">
        <v>0</v>
      </c>
      <c r="Z40" s="22">
        <v>0</v>
      </c>
      <c r="AA40" s="22">
        <v>133300000</v>
      </c>
      <c r="AB40" s="22">
        <v>0</v>
      </c>
      <c r="AC40" s="22">
        <v>0</v>
      </c>
      <c r="AD40" s="22">
        <v>0</v>
      </c>
      <c r="AE40" s="22">
        <v>0</v>
      </c>
      <c r="AF40" s="22">
        <v>0</v>
      </c>
      <c r="AG40" s="22">
        <v>0</v>
      </c>
      <c r="AH40" s="22">
        <v>0</v>
      </c>
      <c r="AI40" s="22">
        <v>0</v>
      </c>
      <c r="AJ40" s="22">
        <v>0</v>
      </c>
      <c r="AK40" s="22">
        <v>0</v>
      </c>
      <c r="AL40" s="22">
        <v>164700000</v>
      </c>
      <c r="AM40" s="22"/>
      <c r="AN40" s="22" t="str">
        <v>El Salvador</v>
      </c>
      <c r="AO40" s="22">
        <f>SUMIFS(T_Youtuber3[subscribers],T_Youtuber3[Country (VLOOKUP1)],Dashboard_Formulas!AN40)</f>
        <v>46100000</v>
      </c>
    </row>
    <row r="41" spans="2:41">
      <c r="B41" s="22" t="str">
        <v>Egypt</v>
      </c>
      <c r="C41" s="22">
        <v>30600000</v>
      </c>
      <c r="E41" s="22" t="str">
        <v>Beyoncï¿½ï¿½</v>
      </c>
      <c r="F41" s="22">
        <v>12800000</v>
      </c>
      <c r="G41" s="22">
        <v>14200000000</v>
      </c>
      <c r="H41" s="28">
        <v>168</v>
      </c>
      <c r="I41" s="28" cm="1">
        <f t="array" ref="I41">avgviews(G41,H41)</f>
        <v>84523809.523809522</v>
      </c>
      <c r="N41" s="22" t="str">
        <v>Beyoncï¿½ï¿½</v>
      </c>
      <c r="O41" s="22">
        <v>358300</v>
      </c>
      <c r="P41" s="22">
        <v>22400</v>
      </c>
      <c r="R41" t="str">
        <v>Russia</v>
      </c>
      <c r="S41">
        <v>0</v>
      </c>
      <c r="T41">
        <v>17100000</v>
      </c>
      <c r="U41" s="22">
        <v>0</v>
      </c>
      <c r="V41" s="22">
        <v>98500000</v>
      </c>
      <c r="W41" s="22">
        <v>43200000</v>
      </c>
      <c r="X41" s="22">
        <v>63200000</v>
      </c>
      <c r="Y41" s="22">
        <v>0</v>
      </c>
      <c r="Z41" s="22">
        <v>0</v>
      </c>
      <c r="AA41" s="22">
        <v>0</v>
      </c>
      <c r="AB41" s="22">
        <v>0</v>
      </c>
      <c r="AC41" s="22">
        <v>0</v>
      </c>
      <c r="AD41" s="22">
        <v>0</v>
      </c>
      <c r="AE41" s="22">
        <v>223500000</v>
      </c>
      <c r="AF41" s="22">
        <v>0</v>
      </c>
      <c r="AG41" s="22">
        <v>0</v>
      </c>
      <c r="AH41" s="22">
        <v>0</v>
      </c>
      <c r="AI41" s="22">
        <v>0</v>
      </c>
      <c r="AJ41" s="22">
        <v>0</v>
      </c>
      <c r="AK41" s="22">
        <v>0</v>
      </c>
      <c r="AL41" s="22">
        <v>445500000</v>
      </c>
      <c r="AM41" s="22"/>
      <c r="AN41" s="22" t="str">
        <v>Switzerland</v>
      </c>
      <c r="AO41" s="22">
        <f>SUMIFS(T_Youtuber3[subscribers],T_Youtuber3[Country (VLOOKUP1)],Dashboard_Formulas!AN41)</f>
        <v>19400000</v>
      </c>
    </row>
    <row r="42" spans="2:41">
      <c r="B42" s="22" t="str">
        <v>Kuwait</v>
      </c>
      <c r="C42" s="22">
        <v>30500000</v>
      </c>
      <c r="E42" s="22" t="str">
        <v>BigSchool</v>
      </c>
      <c r="F42" s="22">
        <v>15000000</v>
      </c>
      <c r="G42" s="22">
        <v>10000000000</v>
      </c>
      <c r="H42" s="28">
        <v>68</v>
      </c>
      <c r="I42" s="28" cm="1">
        <f t="array" ref="I42">avgviews(G42,H42)</f>
        <v>147058823.52941176</v>
      </c>
      <c r="N42" s="22" t="str">
        <v>BigSchool</v>
      </c>
      <c r="O42" s="22">
        <v>0</v>
      </c>
      <c r="P42" s="22">
        <v>0</v>
      </c>
      <c r="R42" t="str">
        <v>Samoa</v>
      </c>
      <c r="S42">
        <v>0</v>
      </c>
      <c r="T42">
        <v>0</v>
      </c>
      <c r="U42" s="22">
        <v>0</v>
      </c>
      <c r="V42" s="22">
        <v>0</v>
      </c>
      <c r="W42" s="22">
        <v>0</v>
      </c>
      <c r="X42" s="22">
        <v>0</v>
      </c>
      <c r="Y42" s="22">
        <v>0</v>
      </c>
      <c r="Z42" s="22">
        <v>0</v>
      </c>
      <c r="AA42" s="22">
        <v>13100000</v>
      </c>
      <c r="AB42" s="22">
        <v>0</v>
      </c>
      <c r="AC42" s="22">
        <v>0</v>
      </c>
      <c r="AD42" s="22">
        <v>0</v>
      </c>
      <c r="AE42" s="22">
        <v>0</v>
      </c>
      <c r="AF42" s="22">
        <v>0</v>
      </c>
      <c r="AG42" s="22">
        <v>0</v>
      </c>
      <c r="AH42" s="22">
        <v>0</v>
      </c>
      <c r="AI42" s="22">
        <v>0</v>
      </c>
      <c r="AJ42" s="22">
        <v>0</v>
      </c>
      <c r="AK42" s="22">
        <v>0</v>
      </c>
      <c r="AL42" s="22">
        <v>13100000</v>
      </c>
      <c r="AM42" s="22"/>
      <c r="AN42" s="22" t="str">
        <v>Ireland</v>
      </c>
      <c r="AO42" s="22">
        <f>SUMIFS(T_Youtuber3[subscribers],T_Youtuber3[Country (VLOOKUP1)],Dashboard_Formulas!AN42)</f>
        <v>30100000</v>
      </c>
    </row>
    <row r="43" spans="2:41">
      <c r="B43" s="22" t="str">
        <v>Iraq</v>
      </c>
      <c r="C43" s="22">
        <v>30200000</v>
      </c>
      <c r="E43" s="22" t="str">
        <v>Billie Eilish</v>
      </c>
      <c r="F43" s="22">
        <v>47900000</v>
      </c>
      <c r="G43" s="22">
        <v>13600000000</v>
      </c>
      <c r="H43" s="28">
        <v>65</v>
      </c>
      <c r="I43" s="28" cm="1">
        <f t="array" ref="I43">avgviews(G43,H43)</f>
        <v>209230769.23076922</v>
      </c>
      <c r="N43" s="22" t="str">
        <v>Billie Eilish</v>
      </c>
      <c r="O43" s="22">
        <v>587400</v>
      </c>
      <c r="P43" s="22">
        <v>36700</v>
      </c>
      <c r="R43" t="str">
        <v>Saudi Arabia</v>
      </c>
      <c r="S43">
        <v>0</v>
      </c>
      <c r="T43">
        <v>0</v>
      </c>
      <c r="U43" s="22">
        <v>0</v>
      </c>
      <c r="V43" s="22">
        <v>55200000</v>
      </c>
      <c r="W43" s="22">
        <v>0</v>
      </c>
      <c r="X43" s="22">
        <v>31900000</v>
      </c>
      <c r="Y43" s="22">
        <v>0</v>
      </c>
      <c r="Z43" s="22">
        <v>0</v>
      </c>
      <c r="AA43" s="22">
        <v>37300000</v>
      </c>
      <c r="AB43" s="22">
        <v>0</v>
      </c>
      <c r="AC43" s="22">
        <v>0</v>
      </c>
      <c r="AD43" s="22">
        <v>0</v>
      </c>
      <c r="AE43" s="22">
        <v>61000000</v>
      </c>
      <c r="AF43" s="22">
        <v>0</v>
      </c>
      <c r="AG43" s="22">
        <v>0</v>
      </c>
      <c r="AH43" s="22">
        <v>15500000</v>
      </c>
      <c r="AI43" s="22">
        <v>0</v>
      </c>
      <c r="AJ43" s="22">
        <v>0</v>
      </c>
      <c r="AK43" s="22">
        <v>0</v>
      </c>
      <c r="AL43" s="22">
        <v>200900000</v>
      </c>
      <c r="AM43" s="22"/>
      <c r="AN43" s="22" t="str">
        <v>Bangladesh</v>
      </c>
      <c r="AO43" s="22">
        <f>SUMIFS(T_Youtuber3[subscribers],T_Youtuber3[Country (VLOOKUP1)],Dashboard_Formulas!AN43)</f>
        <v>13900000</v>
      </c>
    </row>
    <row r="44" spans="2:41">
      <c r="B44" s="22" t="str">
        <v>Ireland</v>
      </c>
      <c r="C44" s="22">
        <v>30100000</v>
      </c>
      <c r="E44" s="22" t="str">
        <v>BillionSurpriseToys  - Nursery Rhymes &amp; Cartoons</v>
      </c>
      <c r="F44" s="22">
        <v>52200000</v>
      </c>
      <c r="G44" s="22">
        <v>9880000000</v>
      </c>
      <c r="H44" s="28">
        <v>847</v>
      </c>
      <c r="I44" s="28" cm="1">
        <f t="array" ref="I44">avgviews(G44,H44)</f>
        <v>11664698.937426209</v>
      </c>
      <c r="N44" s="22" t="str">
        <v>BillionSurpriseToys  - Nursery Rhymes &amp; Cartoons</v>
      </c>
      <c r="O44" s="22">
        <v>1100000</v>
      </c>
      <c r="P44" s="22">
        <v>66700</v>
      </c>
      <c r="R44" t="str">
        <v>Singapore</v>
      </c>
      <c r="S44">
        <v>0</v>
      </c>
      <c r="T44">
        <v>0</v>
      </c>
      <c r="U44" s="22">
        <v>0</v>
      </c>
      <c r="V44" s="22">
        <v>16200000</v>
      </c>
      <c r="W44" s="22">
        <v>0</v>
      </c>
      <c r="X44" s="22">
        <v>0</v>
      </c>
      <c r="Y44" s="22">
        <v>0</v>
      </c>
      <c r="Z44" s="22">
        <v>0</v>
      </c>
      <c r="AA44" s="22">
        <v>0</v>
      </c>
      <c r="AB44" s="22">
        <v>15700000</v>
      </c>
      <c r="AC44" s="22">
        <v>0</v>
      </c>
      <c r="AD44" s="22">
        <v>0</v>
      </c>
      <c r="AE44" s="22">
        <v>27800000</v>
      </c>
      <c r="AF44" s="22">
        <v>0</v>
      </c>
      <c r="AG44" s="22">
        <v>0</v>
      </c>
      <c r="AH44" s="22">
        <v>0</v>
      </c>
      <c r="AI44" s="22">
        <v>0</v>
      </c>
      <c r="AJ44" s="22">
        <v>0</v>
      </c>
      <c r="AK44" s="22">
        <v>0</v>
      </c>
      <c r="AL44" s="22">
        <v>59700000</v>
      </c>
      <c r="AM44" s="22"/>
      <c r="AN44" s="22" t="str">
        <v>Jordan</v>
      </c>
      <c r="AO44" s="22">
        <f>SUMIFS(T_Youtuber3[subscribers],T_Youtuber3[Country (VLOOKUP1)],Dashboard_Formulas!AN44)</f>
        <v>67000000</v>
      </c>
    </row>
    <row r="45" spans="2:41">
      <c r="B45" s="22" t="str">
        <v>Ecuador</v>
      </c>
      <c r="C45" s="22">
        <v>27700000</v>
      </c>
      <c r="E45" s="22" t="str">
        <v>Blippi - Educational Videos for Kids</v>
      </c>
      <c r="F45" s="22">
        <v>18100000</v>
      </c>
      <c r="G45" s="22">
        <v>14900000000</v>
      </c>
      <c r="H45" s="28">
        <v>707</v>
      </c>
      <c r="I45" s="28" cm="1">
        <f t="array" ref="I45">avgviews(G45,H45)</f>
        <v>21074964.639321074</v>
      </c>
      <c r="N45" s="22" t="str">
        <v>Blippi - Educational Videos for Kids</v>
      </c>
      <c r="O45" s="22">
        <v>721600</v>
      </c>
      <c r="P45" s="22">
        <v>45100</v>
      </c>
      <c r="R45" t="str">
        <v>South Korea</v>
      </c>
      <c r="S45">
        <v>0</v>
      </c>
      <c r="T45">
        <v>0</v>
      </c>
      <c r="U45" s="22">
        <v>0</v>
      </c>
      <c r="V45" s="22">
        <v>66800000</v>
      </c>
      <c r="W45" s="22">
        <v>0</v>
      </c>
      <c r="X45" s="22">
        <v>13000000</v>
      </c>
      <c r="Y45" s="22">
        <v>0</v>
      </c>
      <c r="Z45" s="22">
        <v>0</v>
      </c>
      <c r="AA45" s="22">
        <v>297600000</v>
      </c>
      <c r="AB45" s="22">
        <v>35400000</v>
      </c>
      <c r="AC45" s="22">
        <v>0</v>
      </c>
      <c r="AD45" s="22">
        <v>0</v>
      </c>
      <c r="AE45" s="22">
        <v>145300000</v>
      </c>
      <c r="AF45" s="22">
        <v>0</v>
      </c>
      <c r="AG45" s="22">
        <v>0</v>
      </c>
      <c r="AH45" s="22">
        <v>0</v>
      </c>
      <c r="AI45" s="22">
        <v>0</v>
      </c>
      <c r="AJ45" s="22">
        <v>0</v>
      </c>
      <c r="AK45" s="22">
        <v>0</v>
      </c>
      <c r="AL45" s="22">
        <v>558100000</v>
      </c>
      <c r="AM45" s="22"/>
      <c r="AN45" s="22" t="str">
        <v>Ukraine</v>
      </c>
      <c r="AO45" s="22">
        <f>SUMIFS(T_Youtuber3[subscribers],T_Youtuber3[Country (VLOOKUP1)],Dashboard_Formulas!AN45)</f>
        <v>125600000</v>
      </c>
    </row>
    <row r="46" spans="2:41">
      <c r="B46" s="22" t="str">
        <v>Afghanistan</v>
      </c>
      <c r="C46" s="22">
        <v>20400000</v>
      </c>
      <c r="E46" s="22" t="str">
        <v>Blossom</v>
      </c>
      <c r="F46" s="22">
        <v>12700000</v>
      </c>
      <c r="G46" s="22">
        <v>4730000000</v>
      </c>
      <c r="H46" s="28">
        <v>812</v>
      </c>
      <c r="I46" s="28" cm="1">
        <f t="array" ref="I46">avgviews(G46,H46)</f>
        <v>5825123.1527093593</v>
      </c>
      <c r="N46" s="22" t="str">
        <v>Blossom</v>
      </c>
      <c r="O46" s="22">
        <v>175500</v>
      </c>
      <c r="P46" s="22">
        <v>11000</v>
      </c>
      <c r="R46" t="str">
        <v>Spain</v>
      </c>
      <c r="S46">
        <v>0</v>
      </c>
      <c r="T46">
        <v>47600000</v>
      </c>
      <c r="U46" s="22">
        <v>12500000</v>
      </c>
      <c r="V46" s="22">
        <v>81300000</v>
      </c>
      <c r="W46" s="22">
        <v>0</v>
      </c>
      <c r="X46" s="22">
        <v>202000000</v>
      </c>
      <c r="Y46" s="22">
        <v>16600000</v>
      </c>
      <c r="Z46" s="22">
        <v>0</v>
      </c>
      <c r="AA46" s="22">
        <v>39500000</v>
      </c>
      <c r="AB46" s="22">
        <v>0</v>
      </c>
      <c r="AC46" s="22">
        <v>0</v>
      </c>
      <c r="AD46" s="22">
        <v>0</v>
      </c>
      <c r="AE46" s="22">
        <v>59500000</v>
      </c>
      <c r="AF46" s="22">
        <v>0</v>
      </c>
      <c r="AG46" s="22">
        <v>0</v>
      </c>
      <c r="AH46" s="22">
        <v>0</v>
      </c>
      <c r="AI46" s="22">
        <v>28200000</v>
      </c>
      <c r="AJ46" s="22">
        <v>0</v>
      </c>
      <c r="AK46" s="22">
        <v>0</v>
      </c>
      <c r="AL46" s="22">
        <v>487200000</v>
      </c>
      <c r="AM46" s="22"/>
      <c r="AN46" s="22" t="str">
        <v>Singapore</v>
      </c>
      <c r="AO46" s="22">
        <f>SUMIFS(T_Youtuber3[subscribers],T_Youtuber3[Country (VLOOKUP1)],Dashboard_Formulas!AN46)</f>
        <v>59700000</v>
      </c>
    </row>
    <row r="47" spans="2:41">
      <c r="B47" s="22" t="str">
        <v>Latvia</v>
      </c>
      <c r="C47" s="22">
        <v>20200000</v>
      </c>
      <c r="E47" s="22" t="str">
        <v>Boram Tube Vlog [ï¿½ï¿½ï¿½ï¿½ï¿½ï¿½ï¿½ï¿½ï¿</v>
      </c>
      <c r="F47" s="22">
        <v>30300000</v>
      </c>
      <c r="G47" s="22">
        <v>13500000000</v>
      </c>
      <c r="H47" s="28">
        <v>223</v>
      </c>
      <c r="I47" s="28" cm="1">
        <f t="array" ref="I47">avgviews(G47,H47)</f>
        <v>60538116.591928251</v>
      </c>
      <c r="N47" s="22" t="str">
        <v>Boram Tube Vlog [ï¿½ï¿½ï¿½ï¿½ï¿½ï¿½ï¿½ï¿½ï¿</v>
      </c>
      <c r="O47" s="22">
        <v>90900</v>
      </c>
      <c r="P47" s="22">
        <v>5700</v>
      </c>
      <c r="R47" t="str">
        <v>Sweden</v>
      </c>
      <c r="S47">
        <v>0</v>
      </c>
      <c r="T47">
        <v>0</v>
      </c>
      <c r="U47" s="22">
        <v>0</v>
      </c>
      <c r="V47" s="22">
        <v>0</v>
      </c>
      <c r="W47" s="22">
        <v>0</v>
      </c>
      <c r="X47" s="22">
        <v>12300000</v>
      </c>
      <c r="Y47" s="22">
        <v>14000000</v>
      </c>
      <c r="Z47" s="22">
        <v>0</v>
      </c>
      <c r="AA47" s="22">
        <v>20600000</v>
      </c>
      <c r="AB47" s="22">
        <v>37000000</v>
      </c>
      <c r="AC47" s="22">
        <v>0</v>
      </c>
      <c r="AD47" s="22">
        <v>0</v>
      </c>
      <c r="AE47" s="22">
        <v>0</v>
      </c>
      <c r="AF47" s="22">
        <v>0</v>
      </c>
      <c r="AG47" s="22">
        <v>0</v>
      </c>
      <c r="AH47" s="22">
        <v>0</v>
      </c>
      <c r="AI47" s="22">
        <v>0</v>
      </c>
      <c r="AJ47" s="22">
        <v>0</v>
      </c>
      <c r="AK47" s="22">
        <v>0</v>
      </c>
      <c r="AL47" s="22">
        <v>83900000</v>
      </c>
      <c r="AM47" s="22"/>
      <c r="AN47" s="22" t="str">
        <v>Malaysia</v>
      </c>
      <c r="AO47" s="22">
        <f>SUMIFS(T_Youtuber3[subscribers],T_Youtuber3[Country (VLOOKUP1)],Dashboard_Formulas!AN47)</f>
        <v>17700000</v>
      </c>
    </row>
    <row r="48" spans="2:41">
      <c r="B48" s="22" t="str">
        <v>Switzerland</v>
      </c>
      <c r="C48" s="22">
        <v>19400000</v>
      </c>
      <c r="E48" s="22" t="str">
        <v>Boyce Avenue</v>
      </c>
      <c r="F48" s="22">
        <v>16300000</v>
      </c>
      <c r="G48" s="22">
        <v>6580000000</v>
      </c>
      <c r="H48" s="28">
        <v>490</v>
      </c>
      <c r="I48" s="28" cm="1">
        <f t="array" ref="I48">avgviews(G48,H48)</f>
        <v>13428571.428571429</v>
      </c>
      <c r="N48" s="22" t="str">
        <v>Boyce Avenue</v>
      </c>
      <c r="O48" s="22">
        <v>115100</v>
      </c>
      <c r="P48" s="22">
        <v>7200</v>
      </c>
      <c r="R48" t="str">
        <v>Switzerland</v>
      </c>
      <c r="S48">
        <v>0</v>
      </c>
      <c r="T48">
        <v>0</v>
      </c>
      <c r="U48" s="22">
        <v>0</v>
      </c>
      <c r="V48" s="22">
        <v>0</v>
      </c>
      <c r="W48" s="22">
        <v>0</v>
      </c>
      <c r="X48" s="22">
        <v>0</v>
      </c>
      <c r="Y48" s="22">
        <v>0</v>
      </c>
      <c r="Z48" s="22">
        <v>0</v>
      </c>
      <c r="AA48" s="22">
        <v>0</v>
      </c>
      <c r="AB48" s="22">
        <v>0</v>
      </c>
      <c r="AC48" s="22">
        <v>0</v>
      </c>
      <c r="AD48" s="22">
        <v>0</v>
      </c>
      <c r="AE48" s="22">
        <v>0</v>
      </c>
      <c r="AF48" s="22">
        <v>0</v>
      </c>
      <c r="AG48" s="22">
        <v>0</v>
      </c>
      <c r="AH48" s="22">
        <v>0</v>
      </c>
      <c r="AI48" s="22">
        <v>19400000</v>
      </c>
      <c r="AJ48" s="22">
        <v>0</v>
      </c>
      <c r="AK48" s="22">
        <v>0</v>
      </c>
      <c r="AL48" s="22">
        <v>19400000</v>
      </c>
      <c r="AM48" s="22"/>
      <c r="AN48" s="22" t="str">
        <v>Afghanistan</v>
      </c>
      <c r="AO48" s="22">
        <f>SUMIFS(T_Youtuber3[subscribers],T_Youtuber3[Country (VLOOKUP1)],Dashboard_Formulas!AN48)</f>
        <v>20400000</v>
      </c>
    </row>
    <row r="49" spans="2:46">
      <c r="B49" s="22" t="str">
        <v>Malaysia</v>
      </c>
      <c r="C49" s="22">
        <v>17700000</v>
      </c>
      <c r="E49" s="22" t="str">
        <v>Brave Wilderness</v>
      </c>
      <c r="F49" s="22">
        <v>20900000</v>
      </c>
      <c r="G49" s="22">
        <v>4930000000</v>
      </c>
      <c r="H49" s="28">
        <v>982</v>
      </c>
      <c r="I49" s="28" cm="1">
        <f t="array" ref="I49">avgviews(G49,H49)</f>
        <v>5020366.5987780038</v>
      </c>
      <c r="N49" s="22" t="str">
        <v>Brave Wilderness</v>
      </c>
      <c r="O49" s="22">
        <v>0</v>
      </c>
      <c r="P49" s="22">
        <v>0</v>
      </c>
      <c r="R49" t="str">
        <v>Thailand</v>
      </c>
      <c r="S49">
        <v>0</v>
      </c>
      <c r="T49">
        <v>29800000</v>
      </c>
      <c r="U49" s="22">
        <v>0</v>
      </c>
      <c r="V49" s="22">
        <v>203700000</v>
      </c>
      <c r="W49" s="22">
        <v>0</v>
      </c>
      <c r="X49" s="22">
        <v>17600000</v>
      </c>
      <c r="Y49" s="22">
        <v>0</v>
      </c>
      <c r="Z49" s="22">
        <v>0</v>
      </c>
      <c r="AA49" s="22">
        <v>119200000</v>
      </c>
      <c r="AB49" s="22">
        <v>0</v>
      </c>
      <c r="AC49" s="22">
        <v>16200000</v>
      </c>
      <c r="AD49" s="22">
        <v>0</v>
      </c>
      <c r="AE49" s="22">
        <v>0</v>
      </c>
      <c r="AF49" s="22">
        <v>0</v>
      </c>
      <c r="AG49" s="22">
        <v>0</v>
      </c>
      <c r="AH49" s="22">
        <v>0</v>
      </c>
      <c r="AI49" s="22">
        <v>0</v>
      </c>
      <c r="AJ49" s="22">
        <v>0</v>
      </c>
      <c r="AK49" s="22">
        <v>0</v>
      </c>
      <c r="AL49" s="22">
        <v>386500000</v>
      </c>
      <c r="AM49" s="22"/>
      <c r="AN49" s="22" t="str">
        <v>Iraq</v>
      </c>
      <c r="AO49" s="22">
        <f>SUMIFS(T_Youtuber3[subscribers],T_Youtuber3[Country (VLOOKUP1)],Dashboard_Formulas!AN49)</f>
        <v>30200000</v>
      </c>
    </row>
    <row r="50" spans="2:46">
      <c r="B50" s="22" t="str">
        <v>China</v>
      </c>
      <c r="C50" s="22">
        <v>17600000</v>
      </c>
      <c r="E50" s="22" t="str">
        <v>Brent Rivera</v>
      </c>
      <c r="F50" s="22">
        <v>27000000</v>
      </c>
      <c r="G50" s="22">
        <v>6570000000</v>
      </c>
      <c r="H50" s="28">
        <v>554</v>
      </c>
      <c r="I50" s="28" cm="1">
        <f t="array" ref="I50">avgviews(G50,H50)</f>
        <v>11859205.776173284</v>
      </c>
      <c r="N50" s="22" t="str">
        <v>Brent Rivera</v>
      </c>
      <c r="O50" s="22">
        <v>577800</v>
      </c>
      <c r="P50" s="22">
        <v>36100</v>
      </c>
      <c r="R50" t="str">
        <v>Turkey</v>
      </c>
      <c r="S50">
        <v>0</v>
      </c>
      <c r="T50">
        <v>0</v>
      </c>
      <c r="U50" s="22">
        <v>0</v>
      </c>
      <c r="V50" s="22">
        <v>34800000</v>
      </c>
      <c r="W50" s="22">
        <v>0</v>
      </c>
      <c r="X50" s="22">
        <v>16000000</v>
      </c>
      <c r="Y50" s="22">
        <v>0</v>
      </c>
      <c r="Z50" s="22">
        <v>0</v>
      </c>
      <c r="AA50" s="22">
        <v>24100000</v>
      </c>
      <c r="AB50" s="22">
        <v>32700000</v>
      </c>
      <c r="AC50" s="22">
        <v>0</v>
      </c>
      <c r="AD50" s="22">
        <v>0</v>
      </c>
      <c r="AE50" s="22">
        <v>17400000</v>
      </c>
      <c r="AF50" s="22">
        <v>0</v>
      </c>
      <c r="AG50" s="22">
        <v>0</v>
      </c>
      <c r="AH50" s="22">
        <v>0</v>
      </c>
      <c r="AI50" s="22">
        <v>0</v>
      </c>
      <c r="AJ50" s="22">
        <v>0</v>
      </c>
      <c r="AK50" s="22">
        <v>0</v>
      </c>
      <c r="AL50" s="22">
        <v>125000000</v>
      </c>
      <c r="AM50" s="22"/>
      <c r="AN50" s="22" t="str">
        <v>Egypt</v>
      </c>
      <c r="AO50" s="22">
        <f>SUMIFS(T_Youtuber3[subscribers],T_Youtuber3[Country (VLOOKUP1)],Dashboard_Formulas!AN50)</f>
        <v>30600000</v>
      </c>
    </row>
    <row r="51" spans="2:46">
      <c r="B51" s="22" t="str">
        <v>Andorra</v>
      </c>
      <c r="C51" s="22">
        <v>15100000</v>
      </c>
      <c r="E51" s="22" t="str">
        <v>BRIGHT SIDE</v>
      </c>
      <c r="F51" s="22">
        <v>44500000</v>
      </c>
      <c r="G51" s="22">
        <v>10700000000</v>
      </c>
      <c r="H51" s="28">
        <v>0</v>
      </c>
      <c r="I51" s="28" cm="1">
        <f t="array" ref="I51">avgviews(G51,H51)</f>
        <v>0</v>
      </c>
      <c r="N51" s="22" t="str">
        <v>BRIGHT SIDE</v>
      </c>
      <c r="O51" s="22">
        <v>0</v>
      </c>
      <c r="P51" s="22">
        <v>0</v>
      </c>
      <c r="R51" t="str">
        <v>Ukraine</v>
      </c>
      <c r="S51">
        <v>0</v>
      </c>
      <c r="T51">
        <v>0</v>
      </c>
      <c r="U51" s="22">
        <v>0</v>
      </c>
      <c r="V51" s="22">
        <v>80200000</v>
      </c>
      <c r="W51" s="22">
        <v>0</v>
      </c>
      <c r="X51" s="22">
        <v>0</v>
      </c>
      <c r="Y51" s="22">
        <v>14800000</v>
      </c>
      <c r="Z51" s="22">
        <v>0</v>
      </c>
      <c r="AA51" s="22">
        <v>0</v>
      </c>
      <c r="AB51" s="22">
        <v>0</v>
      </c>
      <c r="AC51" s="22">
        <v>17700000</v>
      </c>
      <c r="AD51" s="22">
        <v>0</v>
      </c>
      <c r="AE51" s="22">
        <v>0</v>
      </c>
      <c r="AF51" s="22">
        <v>0</v>
      </c>
      <c r="AG51" s="22">
        <v>0</v>
      </c>
      <c r="AH51" s="22">
        <v>12900000</v>
      </c>
      <c r="AI51" s="22">
        <v>0</v>
      </c>
      <c r="AJ51" s="22">
        <v>0</v>
      </c>
      <c r="AK51" s="22">
        <v>0</v>
      </c>
      <c r="AL51" s="22">
        <v>125600000</v>
      </c>
      <c r="AM51" s="22"/>
      <c r="AN51" s="22" t="str">
        <v>Andorra</v>
      </c>
      <c r="AO51" s="22">
        <f>SUMIFS(T_Youtuber3[subscribers],T_Youtuber3[Country (VLOOKUP1)],Dashboard_Formulas!AN51)</f>
        <v>15100000</v>
      </c>
    </row>
    <row r="52" spans="2:46">
      <c r="B52" s="22" t="str">
        <v>Morocco</v>
      </c>
      <c r="C52" s="22">
        <v>14500000</v>
      </c>
      <c r="E52" s="22" t="str">
        <v>Bruno Mars</v>
      </c>
      <c r="F52" s="22">
        <v>36700000</v>
      </c>
      <c r="G52" s="22">
        <v>19400000000</v>
      </c>
      <c r="H52" s="28">
        <v>99</v>
      </c>
      <c r="I52" s="28" cm="1">
        <f t="array" ref="I52">avgviews(G52,H52)</f>
        <v>195959595.95959595</v>
      </c>
      <c r="N52" s="22" t="str">
        <v>Bruno Mars</v>
      </c>
      <c r="O52" s="22">
        <v>701000</v>
      </c>
      <c r="P52" s="22">
        <v>43800</v>
      </c>
      <c r="R52" t="str">
        <v>United Arab Emirates</v>
      </c>
      <c r="S52">
        <v>14100000</v>
      </c>
      <c r="T52">
        <v>20200000</v>
      </c>
      <c r="U52" s="22">
        <v>0</v>
      </c>
      <c r="V52" s="22">
        <v>0</v>
      </c>
      <c r="W52" s="22">
        <v>0</v>
      </c>
      <c r="X52" s="22">
        <v>15400000</v>
      </c>
      <c r="Y52" s="22">
        <v>0</v>
      </c>
      <c r="Z52" s="22">
        <v>0</v>
      </c>
      <c r="AA52" s="22">
        <v>0</v>
      </c>
      <c r="AB52" s="22">
        <v>45900000</v>
      </c>
      <c r="AC52" s="22">
        <v>0</v>
      </c>
      <c r="AD52" s="22">
        <v>0</v>
      </c>
      <c r="AE52" s="22">
        <v>52600000</v>
      </c>
      <c r="AF52" s="22">
        <v>0</v>
      </c>
      <c r="AG52" s="22">
        <v>0</v>
      </c>
      <c r="AH52" s="22">
        <v>0</v>
      </c>
      <c r="AI52" s="22">
        <v>0</v>
      </c>
      <c r="AJ52" s="22">
        <v>0</v>
      </c>
      <c r="AK52" s="22">
        <v>0</v>
      </c>
      <c r="AL52" s="22">
        <v>148200000</v>
      </c>
      <c r="AM52" s="22"/>
      <c r="AN52" s="22" t="str">
        <v>Netherlands</v>
      </c>
      <c r="AO52" s="22">
        <f>SUMIFS(T_Youtuber3[subscribers],T_Youtuber3[Country (VLOOKUP1)],Dashboard_Formulas!AN52)</f>
        <v>58100000</v>
      </c>
    </row>
    <row r="53" spans="2:46">
      <c r="B53" s="22" t="str">
        <v>Peru</v>
      </c>
      <c r="C53" s="22">
        <v>14400000</v>
      </c>
      <c r="E53" s="22" t="str">
        <v>BuzzFeedVideo</v>
      </c>
      <c r="F53" s="22">
        <v>20100000</v>
      </c>
      <c r="G53" s="22">
        <v>17900000000</v>
      </c>
      <c r="H53" s="28">
        <v>7737</v>
      </c>
      <c r="I53" s="28" cm="1">
        <f t="array" ref="I53">avgviews(G53,H53)</f>
        <v>2313558.2267028564</v>
      </c>
      <c r="N53" s="22" t="str">
        <v>BuzzFeedVideo</v>
      </c>
      <c r="O53" s="22">
        <v>36400</v>
      </c>
      <c r="P53" s="22">
        <v>2300</v>
      </c>
      <c r="R53" t="str">
        <v>United Kingdom</v>
      </c>
      <c r="S53">
        <v>0</v>
      </c>
      <c r="T53">
        <v>13500000</v>
      </c>
      <c r="U53" s="22">
        <v>0</v>
      </c>
      <c r="V53" s="22">
        <v>203200000</v>
      </c>
      <c r="W53" s="22">
        <v>55000000</v>
      </c>
      <c r="X53" s="22">
        <v>125200000</v>
      </c>
      <c r="Y53" s="22">
        <v>80100000</v>
      </c>
      <c r="Z53" s="22">
        <v>0</v>
      </c>
      <c r="AA53" s="22">
        <v>308200000</v>
      </c>
      <c r="AB53" s="22">
        <v>12300000</v>
      </c>
      <c r="AC53" s="22">
        <v>14500000</v>
      </c>
      <c r="AD53" s="22">
        <v>0</v>
      </c>
      <c r="AE53" s="22">
        <v>47200000</v>
      </c>
      <c r="AF53" s="22">
        <v>13600000</v>
      </c>
      <c r="AG53" s="22">
        <v>15400000</v>
      </c>
      <c r="AH53" s="22">
        <v>32100000</v>
      </c>
      <c r="AI53" s="22">
        <v>14100000</v>
      </c>
      <c r="AJ53" s="22">
        <v>0</v>
      </c>
      <c r="AK53" s="22">
        <v>0</v>
      </c>
      <c r="AL53" s="22">
        <v>934400000</v>
      </c>
      <c r="AM53" s="22"/>
      <c r="AN53" s="22" t="str">
        <v>Barbados</v>
      </c>
      <c r="AO53" s="22">
        <f>SUMIFS(T_Youtuber3[subscribers],T_Youtuber3[Country (VLOOKUP1)],Dashboard_Formulas!AN53)</f>
        <v>41900000</v>
      </c>
    </row>
    <row r="54" spans="2:46">
      <c r="B54" s="22" t="str">
        <v>Bangladesh</v>
      </c>
      <c r="C54" s="22">
        <v>13900000</v>
      </c>
      <c r="E54" s="22" t="str">
        <v>Camila Cabello</v>
      </c>
      <c r="F54" s="22">
        <v>16300000</v>
      </c>
      <c r="G54" s="22">
        <v>6610000000</v>
      </c>
      <c r="H54" s="28">
        <v>80</v>
      </c>
      <c r="I54" s="28" cm="1">
        <f t="array" ref="I54">avgviews(G54,H54)</f>
        <v>82625000</v>
      </c>
      <c r="N54" s="22" t="str">
        <v>Camila Cabello</v>
      </c>
      <c r="O54" s="22">
        <v>170800</v>
      </c>
      <c r="P54" s="22">
        <v>10700</v>
      </c>
      <c r="R54" t="str">
        <v>United States</v>
      </c>
      <c r="S54">
        <v>0</v>
      </c>
      <c r="T54">
        <v>444800000</v>
      </c>
      <c r="U54" s="22">
        <v>588700000</v>
      </c>
      <c r="V54" s="22">
        <v>1778200000</v>
      </c>
      <c r="W54" s="22">
        <v>485600000</v>
      </c>
      <c r="X54" s="22">
        <v>580300000</v>
      </c>
      <c r="Y54" s="22">
        <v>258000000</v>
      </c>
      <c r="Z54" s="22">
        <v>0</v>
      </c>
      <c r="AA54" s="22">
        <v>1820000000</v>
      </c>
      <c r="AB54" s="22">
        <v>777400000</v>
      </c>
      <c r="AC54" s="22">
        <v>104000000</v>
      </c>
      <c r="AD54" s="22">
        <v>38600000</v>
      </c>
      <c r="AE54" s="22">
        <v>947000000</v>
      </c>
      <c r="AF54" s="22">
        <v>58800000</v>
      </c>
      <c r="AG54" s="22">
        <v>138900000</v>
      </c>
      <c r="AH54" s="22">
        <v>103000000</v>
      </c>
      <c r="AI54" s="22">
        <v>206200000</v>
      </c>
      <c r="AJ54" s="22">
        <v>0</v>
      </c>
      <c r="AK54" s="22">
        <v>0</v>
      </c>
      <c r="AL54" s="22">
        <v>8329500000</v>
      </c>
      <c r="AM54" s="22"/>
      <c r="AN54" s="22" t="str">
        <v>Morocco</v>
      </c>
      <c r="AO54" s="22">
        <f>SUMIFS(T_Youtuber3[subscribers],T_Youtuber3[Country (VLOOKUP1)],Dashboard_Formulas!AN54)</f>
        <v>14500000</v>
      </c>
    </row>
    <row r="55" spans="2:46">
      <c r="B55" s="22" t="str">
        <v>Finland</v>
      </c>
      <c r="C55" s="22">
        <v>13200000</v>
      </c>
      <c r="E55" s="22" t="str">
        <v>Cardi B</v>
      </c>
      <c r="F55" s="22">
        <v>18800000</v>
      </c>
      <c r="G55" s="22">
        <v>7630000000</v>
      </c>
      <c r="H55" s="28">
        <v>9</v>
      </c>
      <c r="I55" s="28" cm="1">
        <f t="array" ref="I55">avgviews(G55,H55)</f>
        <v>847777777.77777779</v>
      </c>
      <c r="N55" s="22" t="str">
        <v>Cardi B</v>
      </c>
      <c r="O55" s="22">
        <v>0.03</v>
      </c>
      <c r="P55" s="22">
        <v>0</v>
      </c>
      <c r="R55" t="str">
        <v>Venezuela</v>
      </c>
      <c r="S55">
        <v>0</v>
      </c>
      <c r="T55">
        <v>0</v>
      </c>
      <c r="U55" s="22">
        <v>0</v>
      </c>
      <c r="V55" s="22">
        <v>0</v>
      </c>
      <c r="W55" s="22">
        <v>0</v>
      </c>
      <c r="X55" s="22">
        <v>0</v>
      </c>
      <c r="Y55" s="22">
        <v>0</v>
      </c>
      <c r="Z55" s="22">
        <v>0</v>
      </c>
      <c r="AA55" s="22">
        <v>0</v>
      </c>
      <c r="AB55" s="22">
        <v>0</v>
      </c>
      <c r="AC55" s="22">
        <v>0</v>
      </c>
      <c r="AD55" s="22">
        <v>0</v>
      </c>
      <c r="AE55" s="22">
        <v>31200000</v>
      </c>
      <c r="AF55" s="22">
        <v>0</v>
      </c>
      <c r="AG55" s="22">
        <v>0</v>
      </c>
      <c r="AH55" s="22">
        <v>0</v>
      </c>
      <c r="AI55" s="22">
        <v>0</v>
      </c>
      <c r="AJ55" s="22">
        <v>0</v>
      </c>
      <c r="AK55" s="22">
        <v>0</v>
      </c>
      <c r="AL55" s="22">
        <v>31200000</v>
      </c>
      <c r="AM55" s="22"/>
      <c r="AN55" s="22" t="str">
        <v>Venezuela</v>
      </c>
      <c r="AO55" s="22">
        <f>SUMIFS(T_Youtuber3[subscribers],T_Youtuber3[Country (VLOOKUP1)],Dashboard_Formulas!AN55)</f>
        <v>31200000</v>
      </c>
    </row>
    <row r="56" spans="2:46">
      <c r="B56" s="22" t="str">
        <v>Samoa</v>
      </c>
      <c r="C56" s="22">
        <v>13100000</v>
      </c>
      <c r="E56" s="22" t="str">
        <v>CaseyNeistat</v>
      </c>
      <c r="F56" s="22">
        <v>12600000</v>
      </c>
      <c r="G56" s="22">
        <v>3150000000</v>
      </c>
      <c r="H56" s="28">
        <v>1101</v>
      </c>
      <c r="I56" s="28" cm="1">
        <f t="array" ref="I56">avgviews(G56,H56)</f>
        <v>2861035.4223433244</v>
      </c>
      <c r="N56" s="22" t="str">
        <v>CaseyNeistat</v>
      </c>
      <c r="O56" s="22">
        <v>23800</v>
      </c>
      <c r="P56" s="22">
        <v>1500</v>
      </c>
      <c r="R56" t="str">
        <v>Vietnam</v>
      </c>
      <c r="S56">
        <v>0</v>
      </c>
      <c r="T56">
        <v>13700000</v>
      </c>
      <c r="U56" s="22">
        <v>0</v>
      </c>
      <c r="V56" s="22">
        <v>17900000</v>
      </c>
      <c r="W56" s="22">
        <v>0</v>
      </c>
      <c r="X56" s="22">
        <v>0</v>
      </c>
      <c r="Y56" s="22">
        <v>0</v>
      </c>
      <c r="Z56" s="22">
        <v>0</v>
      </c>
      <c r="AA56" s="22">
        <v>16200000</v>
      </c>
      <c r="AB56" s="22">
        <v>0</v>
      </c>
      <c r="AC56" s="22">
        <v>0</v>
      </c>
      <c r="AD56" s="22">
        <v>0</v>
      </c>
      <c r="AE56" s="22">
        <v>0</v>
      </c>
      <c r="AF56" s="22">
        <v>0</v>
      </c>
      <c r="AG56" s="22">
        <v>0</v>
      </c>
      <c r="AH56" s="22">
        <v>0</v>
      </c>
      <c r="AI56" s="22">
        <v>0</v>
      </c>
      <c r="AJ56" s="22">
        <v>0</v>
      </c>
      <c r="AK56" s="22">
        <v>0</v>
      </c>
      <c r="AL56" s="22">
        <v>47800000</v>
      </c>
      <c r="AM56" s="22"/>
      <c r="AN56" s="22" t="str">
        <v>China</v>
      </c>
      <c r="AO56" s="22">
        <f>SUMIFS(T_Youtuber3[subscribers],T_Youtuber3[Country (VLOOKUP1)],Dashboard_Formulas!AN56)</f>
        <v>17600000</v>
      </c>
      <c r="AT56" s="22"/>
    </row>
    <row r="57" spans="2:46">
      <c r="E57" s="22" t="str">
        <v>Caylus</v>
      </c>
      <c r="F57" s="22">
        <v>12400000</v>
      </c>
      <c r="G57" s="22">
        <v>4780000000</v>
      </c>
      <c r="H57" s="28">
        <v>1340</v>
      </c>
      <c r="I57" s="28" cm="1">
        <f t="array" ref="I57">avgviews(G57,H57)</f>
        <v>3567164.1791044776</v>
      </c>
      <c r="N57" s="22" t="str">
        <v>Caylus</v>
      </c>
      <c r="O57" s="22">
        <v>710400</v>
      </c>
      <c r="P57" s="22">
        <v>44400</v>
      </c>
      <c r="S57">
        <v>35700000</v>
      </c>
      <c r="T57">
        <v>1388500000</v>
      </c>
      <c r="U57" s="22">
        <v>1194400000</v>
      </c>
      <c r="V57" s="22">
        <v>5158200000</v>
      </c>
      <c r="W57" s="22">
        <v>1314900000</v>
      </c>
      <c r="X57" s="22">
        <v>1960100000</v>
      </c>
      <c r="Y57" s="22">
        <v>775600000</v>
      </c>
      <c r="Z57" s="22">
        <v>51300000</v>
      </c>
      <c r="AA57" s="22">
        <v>5195000000</v>
      </c>
      <c r="AB57" s="22">
        <v>1103900000</v>
      </c>
      <c r="AC57" s="22">
        <v>536400000</v>
      </c>
      <c r="AD57" s="22">
        <v>55500000</v>
      </c>
      <c r="AE57" s="22">
        <v>2779400000</v>
      </c>
      <c r="AF57" s="22">
        <v>72400000</v>
      </c>
      <c r="AG57" s="22">
        <v>316500000</v>
      </c>
      <c r="AH57" s="22">
        <v>541000000</v>
      </c>
      <c r="AI57" s="22">
        <v>298200000</v>
      </c>
      <c r="AJ57" s="22">
        <v>78000000</v>
      </c>
      <c r="AK57" s="22">
        <v>12500000</v>
      </c>
      <c r="AL57" s="22" t="e">
        <v>#N/A</v>
      </c>
      <c r="AM57" s="22"/>
    </row>
    <row r="58" spans="2:46">
      <c r="E58" s="22" t="str">
        <v>Chad Wild Clay</v>
      </c>
      <c r="F58" s="22">
        <v>14700000</v>
      </c>
      <c r="G58" s="22">
        <v>6750000000</v>
      </c>
      <c r="H58" s="28">
        <v>698</v>
      </c>
      <c r="I58" s="28" cm="1">
        <f t="array" ref="I58">avgviews(G58,H58)</f>
        <v>9670487.1060171928</v>
      </c>
      <c r="N58" s="22" t="str">
        <v>Chad Wild Clay</v>
      </c>
      <c r="O58" s="22">
        <v>145400</v>
      </c>
      <c r="P58" s="22">
        <v>9100</v>
      </c>
    </row>
    <row r="59" spans="2:46">
      <c r="E59" s="22" t="str">
        <v>Charlie Puth</v>
      </c>
      <c r="F59" s="22">
        <v>22000000</v>
      </c>
      <c r="G59" s="22">
        <v>9920000000</v>
      </c>
      <c r="H59" s="28">
        <v>157</v>
      </c>
      <c r="I59" s="28" cm="1">
        <f t="array" ref="I59">avgviews(G59,H59)</f>
        <v>63184713.375796176</v>
      </c>
      <c r="N59" s="22" t="str">
        <v>Charlie Puth</v>
      </c>
      <c r="O59" s="22">
        <v>446000</v>
      </c>
      <c r="P59" s="22">
        <v>27900</v>
      </c>
    </row>
    <row r="60" spans="2:46">
      <c r="E60" s="22" t="str">
        <v>Chris Brown</v>
      </c>
      <c r="F60" s="22">
        <v>25200000</v>
      </c>
      <c r="G60" s="22">
        <v>15500000000</v>
      </c>
      <c r="H60" s="28">
        <v>0</v>
      </c>
      <c r="I60" s="28" cm="1">
        <f t="array" ref="I60">avgviews(G60,H60)</f>
        <v>0</v>
      </c>
      <c r="N60" s="22" t="str">
        <v>Chris Brown</v>
      </c>
      <c r="O60" s="22">
        <v>0</v>
      </c>
      <c r="P60" s="22">
        <v>0</v>
      </c>
    </row>
    <row r="61" spans="2:46">
      <c r="E61" s="22" t="str">
        <v>Clash of Clans</v>
      </c>
      <c r="F61" s="22">
        <v>19600000</v>
      </c>
      <c r="G61" s="22">
        <v>3960000000</v>
      </c>
      <c r="H61" s="28">
        <v>674</v>
      </c>
      <c r="I61" s="28" cm="1">
        <f t="array" ref="I61">avgviews(G61,H61)</f>
        <v>5875370.9198813057</v>
      </c>
      <c r="N61" s="22" t="str">
        <v>Clash of Clans</v>
      </c>
      <c r="O61" s="22">
        <v>89200</v>
      </c>
      <c r="P61" s="22">
        <v>5600</v>
      </c>
    </row>
    <row r="62" spans="2:46">
      <c r="E62" s="22" t="str">
        <v>CNN</v>
      </c>
      <c r="F62" s="22">
        <v>15200000</v>
      </c>
      <c r="G62" s="22">
        <v>14200000000</v>
      </c>
      <c r="H62" s="28">
        <v>160405</v>
      </c>
      <c r="I62" s="28" cm="1">
        <f t="array" ref="I62">avgviews(G62,H62)</f>
        <v>88525.918768118194</v>
      </c>
      <c r="N62" s="22" t="str">
        <v>CNN</v>
      </c>
      <c r="O62" s="22">
        <v>748000</v>
      </c>
      <c r="P62" s="22">
        <v>46800</v>
      </c>
    </row>
    <row r="63" spans="2:46">
      <c r="E63" s="22" t="str">
        <v>Cocomelon - Nursery Rhymes</v>
      </c>
      <c r="F63" s="22">
        <v>162000000</v>
      </c>
      <c r="G63" s="22">
        <v>164000000000</v>
      </c>
      <c r="H63" s="28">
        <v>966</v>
      </c>
      <c r="I63" s="28" cm="1">
        <f t="array" ref="I63">avgviews(G63,H63)</f>
        <v>169772256.72877848</v>
      </c>
      <c r="N63" s="22" t="str">
        <v>Cocomelon - Nursery Rhymes</v>
      </c>
      <c r="O63" s="22">
        <v>7900000</v>
      </c>
      <c r="P63" s="22">
        <v>493800</v>
      </c>
    </row>
    <row r="64" spans="2:46">
      <c r="E64" s="22" t="str">
        <v>Coke Studio</v>
      </c>
      <c r="F64" s="22">
        <v>14400000</v>
      </c>
      <c r="G64" s="22">
        <v>4040000000</v>
      </c>
      <c r="H64" s="28">
        <v>450</v>
      </c>
      <c r="I64" s="28" cm="1">
        <f t="array" ref="I64">avgviews(G64,H64)</f>
        <v>8977777.777777778</v>
      </c>
      <c r="N64" s="22" t="str">
        <v>Coke Studio</v>
      </c>
      <c r="O64" s="22">
        <v>14200</v>
      </c>
      <c r="P64" s="22">
        <v>889</v>
      </c>
    </row>
    <row r="65" spans="5:16">
      <c r="E65" s="22" t="str">
        <v>CollegeHumor</v>
      </c>
      <c r="F65" s="22">
        <v>14700000</v>
      </c>
      <c r="G65" s="22">
        <v>7260000000</v>
      </c>
      <c r="H65" s="28">
        <v>4340</v>
      </c>
      <c r="I65" s="28" cm="1">
        <f t="array" ref="I65">avgviews(G65,H65)</f>
        <v>1672811.059907834</v>
      </c>
      <c r="N65" s="22" t="str">
        <v>CollegeHumor</v>
      </c>
      <c r="O65" s="22">
        <v>0</v>
      </c>
      <c r="P65" s="22">
        <v>0</v>
      </c>
    </row>
    <row r="66" spans="5:16">
      <c r="E66" s="22" t="str">
        <v>Collins Key</v>
      </c>
      <c r="F66" s="22">
        <v>23900000</v>
      </c>
      <c r="G66" s="22">
        <v>6580000000</v>
      </c>
      <c r="H66" s="28">
        <v>257</v>
      </c>
      <c r="I66" s="28" cm="1">
        <f t="array" ref="I66">avgviews(G66,H66)</f>
        <v>25603112.840466928</v>
      </c>
      <c r="N66" s="22" t="str">
        <v>Collins Key</v>
      </c>
      <c r="O66" s="22">
        <v>43400</v>
      </c>
      <c r="P66" s="22">
        <v>2700</v>
      </c>
    </row>
    <row r="67" spans="5:16">
      <c r="E67" s="22" t="str">
        <v>Conor Maynard</v>
      </c>
      <c r="F67" s="22">
        <v>13500000</v>
      </c>
      <c r="G67" s="22">
        <v>2750000000</v>
      </c>
      <c r="H67" s="28">
        <v>321</v>
      </c>
      <c r="I67" s="28" cm="1">
        <f t="array" ref="I67">avgviews(G67,H67)</f>
        <v>8566978.1931464169</v>
      </c>
      <c r="N67" s="22" t="str">
        <v>Conor Maynard</v>
      </c>
      <c r="O67" s="22">
        <v>43100</v>
      </c>
      <c r="P67" s="22">
        <v>2700</v>
      </c>
    </row>
    <row r="68" spans="5:16">
      <c r="E68" s="22" t="str">
        <v>CookieSwirlC</v>
      </c>
      <c r="F68" s="22">
        <v>20100000</v>
      </c>
      <c r="G68" s="22">
        <v>23400000000</v>
      </c>
      <c r="H68" s="28">
        <v>3774</v>
      </c>
      <c r="I68" s="28" cm="1">
        <f t="array" ref="I68">avgviews(G68,H68)</f>
        <v>6200317.9650238473</v>
      </c>
      <c r="N68" s="22" t="str">
        <v>CookieSwirlC</v>
      </c>
      <c r="O68" s="22">
        <v>886800</v>
      </c>
      <c r="P68" s="22">
        <v>55400</v>
      </c>
    </row>
    <row r="69" spans="5:16">
      <c r="E69" s="22" t="str">
        <v>CoryxKenshin</v>
      </c>
      <c r="F69" s="22">
        <v>16700000</v>
      </c>
      <c r="G69" s="22">
        <v>7100000000</v>
      </c>
      <c r="H69" s="28">
        <v>1693</v>
      </c>
      <c r="I69" s="28" cm="1">
        <f t="array" ref="I69">avgviews(G69,H69)</f>
        <v>4193738.9249852332</v>
      </c>
      <c r="N69" s="22" t="str">
        <v>CoryxKenshin</v>
      </c>
      <c r="O69" s="22">
        <v>420500</v>
      </c>
      <c r="P69" s="22">
        <v>26300</v>
      </c>
    </row>
    <row r="70" spans="5:16">
      <c r="E70" s="22" t="str">
        <v>Crafty Panda</v>
      </c>
      <c r="F70" s="22">
        <v>19800000</v>
      </c>
      <c r="G70" s="22">
        <v>5760000000</v>
      </c>
      <c r="H70" s="28">
        <v>760</v>
      </c>
      <c r="I70" s="28" cm="1">
        <f t="array" ref="I70">avgviews(G70,H70)</f>
        <v>7578947.3684210526</v>
      </c>
      <c r="N70" s="22" t="str">
        <v>Crafty Panda</v>
      </c>
      <c r="O70" s="22">
        <v>24500</v>
      </c>
      <c r="P70" s="22">
        <v>1500</v>
      </c>
    </row>
    <row r="71" spans="5:16">
      <c r="E71" s="22" t="str">
        <v>CrashCourse</v>
      </c>
      <c r="F71" s="22">
        <v>14800000</v>
      </c>
      <c r="G71" s="22">
        <v>1830000000</v>
      </c>
      <c r="H71" s="28">
        <v>1481</v>
      </c>
      <c r="I71" s="28" cm="1">
        <f t="array" ref="I71">avgviews(G71,H71)</f>
        <v>1235651.5867656989</v>
      </c>
      <c r="N71" s="22" t="str">
        <v>CrashCourse</v>
      </c>
      <c r="O71" s="22">
        <v>28700</v>
      </c>
      <c r="P71" s="22">
        <v>1800</v>
      </c>
    </row>
    <row r="72" spans="5:16">
      <c r="E72" s="22" t="str">
        <v>D Billions</v>
      </c>
      <c r="F72" s="22">
        <v>26200000</v>
      </c>
      <c r="G72" s="22">
        <v>32000000000</v>
      </c>
      <c r="H72" s="28">
        <v>775</v>
      </c>
      <c r="I72" s="28" cm="1">
        <f t="array" ref="I72">avgviews(G72,H72)</f>
        <v>41290322.580645159</v>
      </c>
      <c r="N72" s="22" t="str">
        <v>D Billions</v>
      </c>
      <c r="O72" s="22">
        <v>1900000</v>
      </c>
      <c r="P72" s="22">
        <v>121800</v>
      </c>
    </row>
    <row r="73" spans="5:16">
      <c r="E73" s="22" t="str">
        <v>Daddy Yankee</v>
      </c>
      <c r="F73" s="22">
        <v>38000000</v>
      </c>
      <c r="G73" s="22">
        <v>22700000000</v>
      </c>
      <c r="H73" s="28">
        <v>505</v>
      </c>
      <c r="I73" s="28" cm="1">
        <f t="array" ref="I73">avgviews(G73,H73)</f>
        <v>44950495.049504951</v>
      </c>
      <c r="N73" s="22" t="str">
        <v>Daddy Yankee</v>
      </c>
      <c r="O73" s="22">
        <v>822400</v>
      </c>
      <c r="P73" s="22">
        <v>51400</v>
      </c>
    </row>
    <row r="74" spans="5:16">
      <c r="E74" s="22" t="str">
        <v>DaFuq!?Boom!</v>
      </c>
      <c r="F74" s="22">
        <v>19600000</v>
      </c>
      <c r="G74" s="22">
        <v>7910000000</v>
      </c>
      <c r="H74" s="28">
        <v>214</v>
      </c>
      <c r="I74" s="28" cm="1">
        <f t="array" ref="I74">avgviews(G74,H74)</f>
        <v>36962616.822429903</v>
      </c>
      <c r="N74" s="22" t="str">
        <v>DaFuq!?Boom!</v>
      </c>
      <c r="O74" s="22">
        <v>9200000</v>
      </c>
      <c r="P74" s="22">
        <v>576000</v>
      </c>
    </row>
    <row r="75" spans="5:16">
      <c r="E75" s="22" t="str">
        <v>Daily Dose Of Internet</v>
      </c>
      <c r="F75" s="22">
        <v>16100000</v>
      </c>
      <c r="G75" s="22">
        <v>6870000000</v>
      </c>
      <c r="H75" s="28">
        <v>671</v>
      </c>
      <c r="I75" s="28" cm="1">
        <f t="array" ref="I75">avgviews(G75,H75)</f>
        <v>10238450.074515648</v>
      </c>
      <c r="N75" s="22" t="str">
        <v>Daily Dose Of Internet</v>
      </c>
      <c r="O75" s="22">
        <v>1600000</v>
      </c>
      <c r="P75" s="22">
        <v>100000</v>
      </c>
    </row>
    <row r="76" spans="5:16">
      <c r="E76" s="22" t="str">
        <v>DALLMYD</v>
      </c>
      <c r="F76" s="22">
        <v>13600000</v>
      </c>
      <c r="G76" s="22">
        <v>1950000000</v>
      </c>
      <c r="H76" s="28">
        <v>412</v>
      </c>
      <c r="I76" s="28" cm="1">
        <f t="array" ref="I76">avgviews(G76,H76)</f>
        <v>4733009.7087378642</v>
      </c>
      <c r="N76" s="22" t="str">
        <v>DALLMYD</v>
      </c>
      <c r="O76" s="22">
        <v>122700</v>
      </c>
      <c r="P76" s="22">
        <v>7700</v>
      </c>
    </row>
    <row r="77" spans="5:16">
      <c r="E77" s="22" t="str">
        <v>DangMattSmith</v>
      </c>
      <c r="F77" s="22">
        <v>14200000</v>
      </c>
      <c r="G77" s="22">
        <v>3320000000</v>
      </c>
      <c r="H77" s="28">
        <v>1724</v>
      </c>
      <c r="I77" s="28" cm="1">
        <f t="array" ref="I77">avgviews(G77,H77)</f>
        <v>1925754.060324826</v>
      </c>
      <c r="N77" s="22" t="str">
        <v>DangMattSmith</v>
      </c>
      <c r="O77" s="22">
        <v>51600</v>
      </c>
      <c r="P77" s="22">
        <v>3200</v>
      </c>
    </row>
    <row r="78" spans="5:16">
      <c r="E78" s="22" t="str">
        <v>Daniel LaBelle</v>
      </c>
      <c r="F78" s="22">
        <v>24100000</v>
      </c>
      <c r="G78" s="22">
        <v>12900000000</v>
      </c>
      <c r="H78" s="28">
        <v>287</v>
      </c>
      <c r="I78" s="28" cm="1">
        <f t="array" ref="I78">avgviews(G78,H78)</f>
        <v>44947735.191637628</v>
      </c>
      <c r="N78" s="22" t="str">
        <v>Daniel LaBelle</v>
      </c>
      <c r="O78" s="22">
        <v>1600000</v>
      </c>
      <c r="P78" s="22">
        <v>99700</v>
      </c>
    </row>
    <row r="79" spans="5:16">
      <c r="E79" s="22" t="str">
        <v>Danny Fitt</v>
      </c>
      <c r="F79" s="22">
        <v>16900000</v>
      </c>
      <c r="G79" s="22">
        <v>9540000000</v>
      </c>
      <c r="H79" s="28">
        <v>2337</v>
      </c>
      <c r="I79" s="28" cm="1">
        <f t="array" ref="I79">avgviews(G79,H79)</f>
        <v>4082156.6110397945</v>
      </c>
      <c r="N79" s="22" t="str">
        <v>Danny Fitt</v>
      </c>
      <c r="O79" s="22">
        <v>1100000</v>
      </c>
      <c r="P79" s="22">
        <v>68800</v>
      </c>
    </row>
    <row r="80" spans="5:16">
      <c r="E80" s="22" t="str">
        <v>Darkar Company Studios</v>
      </c>
      <c r="F80" s="22">
        <v>13900000</v>
      </c>
      <c r="G80" s="22">
        <v>2240000000</v>
      </c>
      <c r="H80" s="28">
        <v>183</v>
      </c>
      <c r="I80" s="28" cm="1">
        <f t="array" ref="I80">avgviews(G80,H80)</f>
        <v>12240437.158469945</v>
      </c>
      <c r="N80" s="22" t="str">
        <v>Darkar Company Studios</v>
      </c>
      <c r="O80" s="22">
        <v>18400</v>
      </c>
      <c r="P80" s="22">
        <v>1100</v>
      </c>
    </row>
    <row r="81" spans="5:16">
      <c r="E81" s="22" t="str">
        <v>Dave and Ava - Nursery Rhymes and Baby Songs</v>
      </c>
      <c r="F81" s="22">
        <v>15300000</v>
      </c>
      <c r="G81" s="22">
        <v>10700000000</v>
      </c>
      <c r="H81" s="28">
        <v>851</v>
      </c>
      <c r="I81" s="28" cm="1">
        <f t="array" ref="I81">avgviews(G81,H81)</f>
        <v>12573443.008225616</v>
      </c>
      <c r="N81" s="22" t="str">
        <v>Dave and Ava - Nursery Rhymes and Baby Songs</v>
      </c>
      <c r="O81" s="22">
        <v>308200</v>
      </c>
      <c r="P81" s="22">
        <v>19300</v>
      </c>
    </row>
    <row r="82" spans="5:16">
      <c r="E82" s="22" t="str">
        <v>David Dobrik</v>
      </c>
      <c r="F82" s="22">
        <v>17900000</v>
      </c>
      <c r="G82" s="22">
        <v>7180000000</v>
      </c>
      <c r="H82" s="28">
        <v>536</v>
      </c>
      <c r="I82" s="28" cm="1">
        <f t="array" ref="I82">avgviews(G82,H82)</f>
        <v>13395522.388059702</v>
      </c>
      <c r="N82" s="22" t="str">
        <v>David Dobrik</v>
      </c>
      <c r="O82" s="22">
        <v>34600</v>
      </c>
      <c r="P82" s="22">
        <v>2200</v>
      </c>
    </row>
    <row r="83" spans="5:16">
      <c r="E83" s="22" t="str">
        <v>David Guetta</v>
      </c>
      <c r="F83" s="22">
        <v>25700000</v>
      </c>
      <c r="G83" s="22">
        <v>17800000000</v>
      </c>
      <c r="H83" s="28">
        <v>749</v>
      </c>
      <c r="I83" s="28" cm="1">
        <f t="array" ref="I83">avgviews(G83,H83)</f>
        <v>23765020.02670227</v>
      </c>
      <c r="N83" s="22" t="str">
        <v>David Guetta</v>
      </c>
      <c r="O83" s="22">
        <v>656900</v>
      </c>
      <c r="P83" s="22">
        <v>41100</v>
      </c>
    </row>
    <row r="84" spans="5:16">
      <c r="E84" s="22" t="str">
        <v>Demi Lovato</v>
      </c>
      <c r="F84" s="22">
        <v>17900000</v>
      </c>
      <c r="G84" s="22">
        <v>6890000000</v>
      </c>
      <c r="H84" s="28">
        <v>314</v>
      </c>
      <c r="I84" s="28" cm="1">
        <f t="array" ref="I84">avgviews(G84,H84)</f>
        <v>21942675.159235667</v>
      </c>
      <c r="N84" s="22" t="str">
        <v>Demi Lovato</v>
      </c>
      <c r="O84" s="22">
        <v>116700</v>
      </c>
      <c r="P84" s="22">
        <v>7300</v>
      </c>
    </row>
    <row r="85" spans="5:16">
      <c r="E85" s="22" t="str">
        <v>Dental Digest</v>
      </c>
      <c r="F85" s="22">
        <v>13900000</v>
      </c>
      <c r="G85" s="22">
        <v>7450000000</v>
      </c>
      <c r="H85" s="28">
        <v>324</v>
      </c>
      <c r="I85" s="28" cm="1">
        <f t="array" ref="I85">avgviews(G85,H85)</f>
        <v>22993827.160493828</v>
      </c>
      <c r="N85" s="22" t="str">
        <v>Dental Digest</v>
      </c>
      <c r="O85" s="22">
        <v>926200</v>
      </c>
      <c r="P85" s="22">
        <v>57900</v>
      </c>
    </row>
    <row r="86" spans="5:16">
      <c r="E86" s="22" t="str">
        <v>Dhar Mann</v>
      </c>
      <c r="F86" s="22">
        <v>18400000</v>
      </c>
      <c r="G86" s="22">
        <v>11300000000</v>
      </c>
      <c r="H86" s="28">
        <v>0</v>
      </c>
      <c r="I86" s="28" cm="1">
        <f t="array" ref="I86">avgviews(G86,H86)</f>
        <v>0</v>
      </c>
      <c r="N86" s="22" t="str">
        <v>Dhar Mann</v>
      </c>
      <c r="O86" s="22">
        <v>0</v>
      </c>
      <c r="P86" s="22">
        <v>0</v>
      </c>
    </row>
    <row r="87" spans="5:16">
      <c r="E87" s="22" t="str">
        <v>Diana and Roma ARA</v>
      </c>
      <c r="F87" s="22">
        <v>24100000</v>
      </c>
      <c r="G87" s="22">
        <v>11000000000</v>
      </c>
      <c r="H87" s="28">
        <v>590</v>
      </c>
      <c r="I87" s="28" cm="1">
        <f t="array" ref="I87">avgviews(G87,H87)</f>
        <v>18644067.796610169</v>
      </c>
      <c r="N87" s="22" t="str">
        <v>Diana and Roma ARA</v>
      </c>
      <c r="O87" s="22">
        <v>267500</v>
      </c>
      <c r="P87" s="22">
        <v>16700</v>
      </c>
    </row>
    <row r="88" spans="5:16">
      <c r="E88" s="22" t="str">
        <v>Diana and Roma EN</v>
      </c>
      <c r="F88" s="22">
        <v>23900000</v>
      </c>
      <c r="G88" s="22">
        <v>7210000000</v>
      </c>
      <c r="H88" s="28">
        <v>511</v>
      </c>
      <c r="I88" s="28" cm="1">
        <f t="array" ref="I88">avgviews(G88,H88)</f>
        <v>14109589.04109589</v>
      </c>
      <c r="N88" s="22" t="str">
        <v>Diana and Roma EN</v>
      </c>
      <c r="O88" s="22">
        <v>711100</v>
      </c>
      <c r="P88" s="22">
        <v>44400</v>
      </c>
    </row>
    <row r="89" spans="5:16">
      <c r="E89" s="22" t="str">
        <v>Diana and Roma ESP</v>
      </c>
      <c r="F89" s="22">
        <v>30700000</v>
      </c>
      <c r="G89" s="22">
        <v>12400000000</v>
      </c>
      <c r="H89" s="28">
        <v>578</v>
      </c>
      <c r="I89" s="28" cm="1">
        <f t="array" ref="I89">avgviews(G89,H89)</f>
        <v>21453287.197231833</v>
      </c>
      <c r="N89" s="22" t="str">
        <v>Diana and Roma ESP</v>
      </c>
      <c r="O89" s="22">
        <v>412000</v>
      </c>
      <c r="P89" s="22">
        <v>25700</v>
      </c>
    </row>
    <row r="90" spans="5:16">
      <c r="E90" s="22" t="str">
        <v>Diana and Roma IND</v>
      </c>
      <c r="F90" s="22">
        <v>12700000</v>
      </c>
      <c r="G90" s="22">
        <v>5570000000</v>
      </c>
      <c r="H90" s="28">
        <v>534</v>
      </c>
      <c r="I90" s="28" cm="1">
        <f t="array" ref="I90">avgviews(G90,H90)</f>
        <v>10430711.610486891</v>
      </c>
      <c r="N90" s="22" t="str">
        <v>Diana and Roma IND</v>
      </c>
      <c r="O90" s="22">
        <v>186400</v>
      </c>
      <c r="P90" s="22">
        <v>11700</v>
      </c>
    </row>
    <row r="91" spans="5:16">
      <c r="E91" s="22" t="str">
        <v>Disney Junior</v>
      </c>
      <c r="F91" s="22">
        <v>16100000</v>
      </c>
      <c r="G91" s="22">
        <v>15800000000</v>
      </c>
      <c r="H91" s="28">
        <v>4045</v>
      </c>
      <c r="I91" s="28" cm="1">
        <f t="array" ref="I91">avgviews(G91,H91)</f>
        <v>3906056.8603213844</v>
      </c>
      <c r="N91" s="22" t="str">
        <v>Disney Junior</v>
      </c>
      <c r="O91" s="22">
        <v>1100000</v>
      </c>
      <c r="P91" s="22">
        <v>66800</v>
      </c>
    </row>
    <row r="92" spans="5:16">
      <c r="E92" s="22" t="str">
        <v>DisneyMusicVEVO</v>
      </c>
      <c r="F92" s="22">
        <v>32700000</v>
      </c>
      <c r="G92" s="22">
        <v>28500000000</v>
      </c>
      <c r="H92" s="28">
        <v>2068</v>
      </c>
      <c r="I92" s="28" cm="1">
        <f t="array" ref="I92">avgviews(G92,H92)</f>
        <v>13781431.334622825</v>
      </c>
      <c r="N92" s="22" t="str">
        <v>DisneyMusicVEVO</v>
      </c>
      <c r="O92" s="22">
        <v>1300000</v>
      </c>
      <c r="P92" s="22">
        <v>82500</v>
      </c>
    </row>
    <row r="93" spans="5:16">
      <c r="E93" s="22" t="str">
        <v>DJ Snake</v>
      </c>
      <c r="F93" s="22">
        <v>24100000</v>
      </c>
      <c r="G93" s="22">
        <v>8430000000</v>
      </c>
      <c r="H93" s="28">
        <v>252</v>
      </c>
      <c r="I93" s="28" cm="1">
        <f t="array" ref="I93">avgviews(G93,H93)</f>
        <v>33452380.952380951</v>
      </c>
      <c r="N93" s="22" t="str">
        <v>DJ Snake</v>
      </c>
      <c r="O93" s="22">
        <v>253200</v>
      </c>
      <c r="P93" s="22">
        <v>15800</v>
      </c>
    </row>
    <row r="94" spans="5:16">
      <c r="E94" s="22" t="str">
        <v>DONA ï¿½ï¿½</v>
      </c>
      <c r="F94" s="22">
        <v>31700000</v>
      </c>
      <c r="G94" s="22">
        <v>21000000000</v>
      </c>
      <c r="H94" s="28">
        <v>166</v>
      </c>
      <c r="I94" s="28" cm="1">
        <f t="array" ref="I94">avgviews(G94,H94)</f>
        <v>126506024.09638554</v>
      </c>
      <c r="N94" s="22" t="str">
        <v>DONA ï¿½ï¿½</v>
      </c>
      <c r="O94" s="22">
        <v>613100</v>
      </c>
      <c r="P94" s="22">
        <v>38300</v>
      </c>
    </row>
    <row r="95" spans="5:16">
      <c r="E95" s="22" t="str">
        <v>DopeLyrics</v>
      </c>
      <c r="F95" s="22">
        <v>15900000</v>
      </c>
      <c r="G95" s="22">
        <v>9960000000</v>
      </c>
      <c r="H95" s="28">
        <v>2035</v>
      </c>
      <c r="I95" s="28" cm="1">
        <f t="array" ref="I95">avgviews(G95,H95)</f>
        <v>4894348.8943488942</v>
      </c>
      <c r="N95" s="22" t="str">
        <v>DopeLyrics</v>
      </c>
      <c r="O95" s="22">
        <v>39700</v>
      </c>
      <c r="P95" s="22">
        <v>2500</v>
      </c>
    </row>
    <row r="96" spans="5:16">
      <c r="E96" s="22" t="str">
        <v>Dream</v>
      </c>
      <c r="F96" s="22">
        <v>31700000</v>
      </c>
      <c r="G96" s="22">
        <v>2930000000</v>
      </c>
      <c r="H96" s="28">
        <v>116</v>
      </c>
      <c r="I96" s="28" cm="1">
        <f t="array" ref="I96">avgviews(G96,H96)</f>
        <v>25258620.689655174</v>
      </c>
      <c r="N96" s="22" t="str">
        <v>Dream</v>
      </c>
      <c r="O96" s="22">
        <v>108100</v>
      </c>
      <c r="P96" s="22">
        <v>6800</v>
      </c>
    </row>
    <row r="97" spans="5:16">
      <c r="E97" s="22" t="str">
        <v>Dude Perfect</v>
      </c>
      <c r="F97" s="22">
        <v>59500000</v>
      </c>
      <c r="G97" s="22">
        <v>16200000000</v>
      </c>
      <c r="H97" s="28">
        <v>389</v>
      </c>
      <c r="I97" s="28" cm="1">
        <f t="array" ref="I97">avgviews(G97,H97)</f>
        <v>41645244.2159383</v>
      </c>
      <c r="N97" s="22" t="str">
        <v>Dude Perfect</v>
      </c>
      <c r="O97" s="22">
        <v>564800</v>
      </c>
      <c r="P97" s="22">
        <v>35300</v>
      </c>
    </row>
    <row r="98" spans="5:16">
      <c r="E98" s="22" t="str">
        <v>EeOneGuy</v>
      </c>
      <c r="F98" s="22">
        <v>16900000</v>
      </c>
      <c r="G98" s="22">
        <v>3830000000</v>
      </c>
      <c r="H98" s="28">
        <v>366</v>
      </c>
      <c r="I98" s="28" cm="1">
        <f t="array" ref="I98">avgviews(G98,H98)</f>
        <v>10464480.87431694</v>
      </c>
      <c r="N98" s="22" t="str">
        <v>EeOneGuy</v>
      </c>
      <c r="O98" s="22">
        <v>6500</v>
      </c>
      <c r="P98" s="22">
        <v>409</v>
      </c>
    </row>
    <row r="99" spans="5:16">
      <c r="E99" s="22" t="str">
        <v>Eli Kids - Cartoons &amp; Songs</v>
      </c>
      <c r="F99" s="22">
        <v>14500000</v>
      </c>
      <c r="G99" s="22">
        <v>4820000000</v>
      </c>
      <c r="H99" s="28">
        <v>605</v>
      </c>
      <c r="I99" s="28" cm="1">
        <f t="array" ref="I99">avgviews(G99,H99)</f>
        <v>7966942.1487603309</v>
      </c>
      <c r="N99" s="22" t="str">
        <v>Eli Kids - Cartoons &amp; Songs</v>
      </c>
      <c r="O99" s="22">
        <v>597000</v>
      </c>
      <c r="P99" s="22">
        <v>37300</v>
      </c>
    </row>
    <row r="100" spans="5:16">
      <c r="E100" s="22" t="str">
        <v>EminemMusic</v>
      </c>
      <c r="F100" s="22">
        <v>56900000</v>
      </c>
      <c r="G100" s="22">
        <v>27100000000</v>
      </c>
      <c r="H100" s="28">
        <v>156</v>
      </c>
      <c r="I100" s="28" cm="1">
        <f t="array" ref="I100">avgviews(G100,H100)</f>
        <v>173717948.7179487</v>
      </c>
      <c r="N100" s="22" t="str">
        <v>EminemMusic</v>
      </c>
      <c r="O100" s="22">
        <v>1000000</v>
      </c>
      <c r="P100" s="22">
        <v>65000</v>
      </c>
    </row>
    <row r="101" spans="5:16">
      <c r="E101" s="22" t="str">
        <v>EminemVEVO</v>
      </c>
      <c r="F101" s="22">
        <v>24700000</v>
      </c>
      <c r="G101" s="22">
        <v>20500000000</v>
      </c>
      <c r="H101" s="28">
        <v>104</v>
      </c>
      <c r="I101" s="28" cm="1">
        <f t="array" ref="I101">avgviews(G101,H101)</f>
        <v>197115384.61538461</v>
      </c>
      <c r="N101" s="22" t="str">
        <v>EminemVEVO</v>
      </c>
      <c r="O101" s="22">
        <v>557800</v>
      </c>
      <c r="P101" s="22">
        <v>34900</v>
      </c>
    </row>
    <row r="102" spans="5:16">
      <c r="E102" s="22" t="str">
        <v>Enrique Iglesias</v>
      </c>
      <c r="F102" s="22">
        <v>23800000</v>
      </c>
      <c r="G102" s="22">
        <v>17700000000</v>
      </c>
      <c r="H102" s="28">
        <v>443</v>
      </c>
      <c r="I102" s="28" cm="1">
        <f t="array" ref="I102">avgviews(G102,H102)</f>
        <v>39954853.273137696</v>
      </c>
      <c r="N102" s="22" t="str">
        <v>Enrique Iglesias</v>
      </c>
      <c r="O102" s="22">
        <v>491700</v>
      </c>
      <c r="P102" s="22">
        <v>30700</v>
      </c>
    </row>
    <row r="103" spans="5:16">
      <c r="E103" s="22" t="str">
        <v>EnriqueIglesiasVEVO</v>
      </c>
      <c r="F103" s="22">
        <v>12900000</v>
      </c>
      <c r="G103" s="22">
        <v>15400000000</v>
      </c>
      <c r="H103" s="28">
        <v>137</v>
      </c>
      <c r="I103" s="28" cm="1">
        <f t="array" ref="I103">avgviews(G103,H103)</f>
        <v>112408759.12408759</v>
      </c>
      <c r="N103" s="22" t="str">
        <v>EnriqueIglesiasVEVO</v>
      </c>
      <c r="O103" s="22">
        <v>303100</v>
      </c>
      <c r="P103" s="22">
        <v>18900</v>
      </c>
    </row>
    <row r="104" spans="5:16">
      <c r="E104" s="22" t="str">
        <v>ERB</v>
      </c>
      <c r="F104" s="22">
        <v>14900000</v>
      </c>
      <c r="G104" s="22">
        <v>4030000000</v>
      </c>
      <c r="H104" s="28">
        <v>86</v>
      </c>
      <c r="I104" s="28" cm="1">
        <f t="array" ref="I104">avgviews(G104,H104)</f>
        <v>46860465.116279073</v>
      </c>
      <c r="N104" s="22" t="str">
        <v>ERB</v>
      </c>
      <c r="O104" s="22">
        <v>44200</v>
      </c>
      <c r="P104" s="22">
        <v>2800</v>
      </c>
    </row>
    <row r="105" spans="5:16">
      <c r="E105" s="22" t="str">
        <v>Eva Bravo Play</v>
      </c>
      <c r="F105" s="22">
        <v>21600000</v>
      </c>
      <c r="G105" s="22">
        <v>9350000000</v>
      </c>
      <c r="H105" s="28">
        <v>228</v>
      </c>
      <c r="I105" s="28" cm="1">
        <f t="array" ref="I105">avgviews(G105,H105)</f>
        <v>41008771.929824561</v>
      </c>
      <c r="N105" s="22" t="str">
        <v>Eva Bravo Play</v>
      </c>
      <c r="O105" s="22">
        <v>255700</v>
      </c>
      <c r="P105" s="22">
        <v>16000</v>
      </c>
    </row>
    <row r="106" spans="5:16">
      <c r="E106" s="22" t="str">
        <v>FailArmy</v>
      </c>
      <c r="F106" s="22">
        <v>16500000</v>
      </c>
      <c r="G106" s="22">
        <v>3040000000</v>
      </c>
      <c r="H106" s="28">
        <v>438</v>
      </c>
      <c r="I106" s="28" cm="1">
        <f t="array" ref="I106">avgviews(G106,H106)</f>
        <v>6940639.2694063922</v>
      </c>
      <c r="N106" s="22" t="str">
        <v>FailArmy</v>
      </c>
      <c r="O106" s="22">
        <v>451900</v>
      </c>
      <c r="P106" s="22">
        <v>28200</v>
      </c>
    </row>
    <row r="107" spans="5:16">
      <c r="E107" s="22" t="str">
        <v>Family GamesTV</v>
      </c>
      <c r="F107" s="22">
        <v>20200000</v>
      </c>
      <c r="G107" s="22">
        <v>7070000000</v>
      </c>
      <c r="H107" s="28">
        <v>0</v>
      </c>
      <c r="I107" s="28" cm="1">
        <f t="array" ref="I107">avgviews(G107,H107)</f>
        <v>0</v>
      </c>
      <c r="N107" s="22" t="str">
        <v>Family GamesTV</v>
      </c>
      <c r="O107" s="22">
        <v>0</v>
      </c>
      <c r="P107" s="22">
        <v>0</v>
      </c>
    </row>
    <row r="108" spans="5:16">
      <c r="E108" s="22" t="str">
        <v>Farruko</v>
      </c>
      <c r="F108" s="22">
        <v>18800000</v>
      </c>
      <c r="G108" s="22">
        <v>9570000000</v>
      </c>
      <c r="H108" s="28">
        <v>217</v>
      </c>
      <c r="I108" s="28" cm="1">
        <f t="array" ref="I108">avgviews(G108,H108)</f>
        <v>44101382.488479264</v>
      </c>
      <c r="N108" s="22" t="str">
        <v>Farruko</v>
      </c>
      <c r="O108" s="22">
        <v>391000</v>
      </c>
      <c r="P108" s="22">
        <v>24400</v>
      </c>
    </row>
    <row r="109" spans="5:16">
      <c r="E109" s="22" t="str">
        <v>FGTeeV</v>
      </c>
      <c r="F109" s="22">
        <v>22300000</v>
      </c>
      <c r="G109" s="22">
        <v>24100000000</v>
      </c>
      <c r="H109" s="28">
        <v>1724</v>
      </c>
      <c r="I109" s="28" cm="1">
        <f t="array" ref="I109">avgviews(G109,H109)</f>
        <v>13979118.329466358</v>
      </c>
      <c r="N109" s="22" t="str">
        <v>FGTeeV</v>
      </c>
      <c r="O109" s="22">
        <v>528400</v>
      </c>
      <c r="P109" s="22">
        <v>33000</v>
      </c>
    </row>
    <row r="110" spans="5:16">
      <c r="E110" s="22" t="str">
        <v>Fifth Harmony</v>
      </c>
      <c r="F110" s="22">
        <v>14600000</v>
      </c>
      <c r="G110" s="22">
        <v>7950000000</v>
      </c>
      <c r="H110" s="28">
        <v>67</v>
      </c>
      <c r="I110" s="28" cm="1">
        <f t="array" ref="I110">avgviews(G110,H110)</f>
        <v>118656716.41791044</v>
      </c>
      <c r="N110" s="22" t="str">
        <v>Fifth Harmony</v>
      </c>
      <c r="O110" s="22">
        <v>150500</v>
      </c>
      <c r="P110" s="22">
        <v>9400</v>
      </c>
    </row>
    <row r="111" spans="5:16">
      <c r="E111" s="22" t="str">
        <v>Filaretiki</v>
      </c>
      <c r="F111" s="22">
        <v>14800000</v>
      </c>
      <c r="G111" s="22">
        <v>15800000000</v>
      </c>
      <c r="H111" s="28">
        <v>2222</v>
      </c>
      <c r="I111" s="28" cm="1">
        <f t="array" ref="I111">avgviews(G111,H111)</f>
        <v>7110711.0711071109</v>
      </c>
      <c r="N111" s="22" t="str">
        <v>Filaretiki</v>
      </c>
      <c r="O111" s="22">
        <v>4800000</v>
      </c>
      <c r="P111" s="22">
        <v>300800</v>
      </c>
    </row>
    <row r="112" spans="5:16">
      <c r="E112" s="22" t="str">
        <v>First We Feast</v>
      </c>
      <c r="F112" s="22">
        <v>12500000</v>
      </c>
      <c r="G112" s="22">
        <v>2980000000</v>
      </c>
      <c r="H112" s="28">
        <v>1076</v>
      </c>
      <c r="I112" s="28" cm="1">
        <f t="array" ref="I112">avgviews(G112,H112)</f>
        <v>2769516.7286245353</v>
      </c>
      <c r="N112" s="22" t="str">
        <v>First We Feast</v>
      </c>
      <c r="O112" s="22">
        <v>445000</v>
      </c>
      <c r="P112" s="22">
        <v>27800</v>
      </c>
    </row>
    <row r="113" spans="5:16">
      <c r="E113" s="22" t="str">
        <v>Fueled By Ramen</v>
      </c>
      <c r="F113" s="22">
        <v>14800000</v>
      </c>
      <c r="G113" s="22">
        <v>13400000000</v>
      </c>
      <c r="H113" s="28">
        <v>1210</v>
      </c>
      <c r="I113" s="28" cm="1">
        <f t="array" ref="I113">avgviews(G113,H113)</f>
        <v>11074380.165289257</v>
      </c>
      <c r="N113" s="22" t="str">
        <v>Fueled By Ramen</v>
      </c>
      <c r="O113" s="22">
        <v>244800</v>
      </c>
      <c r="P113" s="22">
        <v>15300</v>
      </c>
    </row>
    <row r="114" spans="5:16">
      <c r="E114" s="22" t="str">
        <v>FunFun Toy Doll TV</v>
      </c>
      <c r="F114" s="22">
        <v>16500000</v>
      </c>
      <c r="G114" s="22">
        <v>7410000000</v>
      </c>
      <c r="H114" s="28">
        <v>735</v>
      </c>
      <c r="I114" s="28" cm="1">
        <f t="array" ref="I114">avgviews(G114,H114)</f>
        <v>10081632.653061224</v>
      </c>
      <c r="N114" s="22" t="str">
        <v>FunFun Toy Doll TV</v>
      </c>
      <c r="O114" s="22">
        <v>97500</v>
      </c>
      <c r="P114" s="22">
        <v>6100</v>
      </c>
    </row>
    <row r="115" spans="5:16">
      <c r="E115" s="22" t="str">
        <v>Future</v>
      </c>
      <c r="F115" s="22">
        <v>12700000</v>
      </c>
      <c r="G115" s="22">
        <v>9930000000</v>
      </c>
      <c r="H115" s="28">
        <v>119</v>
      </c>
      <c r="I115" s="28" cm="1">
        <f t="array" ref="I115">avgviews(G115,H115)</f>
        <v>83445378.15126051</v>
      </c>
      <c r="N115" s="22" t="str">
        <v>Future</v>
      </c>
      <c r="O115" s="22">
        <v>1900</v>
      </c>
      <c r="P115" s="22">
        <v>118</v>
      </c>
    </row>
    <row r="116" spans="5:16">
      <c r="E116" s="22" t="str">
        <v>Gaming</v>
      </c>
      <c r="F116" s="22">
        <v>93600000</v>
      </c>
      <c r="G116" s="22">
        <v>0</v>
      </c>
      <c r="H116" s="28">
        <v>0</v>
      </c>
      <c r="I116" s="28" cm="1">
        <f t="array" ref="I116">avgviews(G116,H116)</f>
        <v>0</v>
      </c>
      <c r="N116" s="22" t="str">
        <v>Gaming</v>
      </c>
      <c r="O116" s="22">
        <v>0</v>
      </c>
      <c r="P116" s="22">
        <v>0</v>
      </c>
    </row>
    <row r="117" spans="5:16">
      <c r="E117" s="22" t="str">
        <v>Genevieve's Playhouse - Learning Videos for Kids</v>
      </c>
      <c r="F117" s="22">
        <v>34900000</v>
      </c>
      <c r="G117" s="22">
        <v>25600000000</v>
      </c>
      <c r="H117" s="28">
        <v>617</v>
      </c>
      <c r="I117" s="28" cm="1">
        <f t="array" ref="I117">avgviews(G117,H117)</f>
        <v>41491085.899513774</v>
      </c>
      <c r="N117" s="22" t="str">
        <v>Genevieve's Playhouse - Learning Videos for Kids</v>
      </c>
      <c r="O117" s="22">
        <v>1300000</v>
      </c>
      <c r="P117" s="22">
        <v>83800</v>
      </c>
    </row>
    <row r="118" spans="5:16">
      <c r="E118" s="22" t="str">
        <v>Good Mythical Morning</v>
      </c>
      <c r="F118" s="22">
        <v>18300000</v>
      </c>
      <c r="G118" s="22">
        <v>8800000000</v>
      </c>
      <c r="H118" s="28">
        <v>0</v>
      </c>
      <c r="I118" s="28" cm="1">
        <f t="array" ref="I118">avgviews(G118,H118)</f>
        <v>0</v>
      </c>
      <c r="N118" s="22" t="str">
        <v>Good Mythical Morning</v>
      </c>
      <c r="O118" s="22">
        <v>0</v>
      </c>
      <c r="P118" s="22">
        <v>0</v>
      </c>
    </row>
    <row r="119" spans="5:16">
      <c r="E119" s="22" t="str">
        <v>Guava Juice</v>
      </c>
      <c r="F119" s="22">
        <v>16900000</v>
      </c>
      <c r="G119" s="22">
        <v>9110000000</v>
      </c>
      <c r="H119" s="28">
        <v>1910</v>
      </c>
      <c r="I119" s="28" cm="1">
        <f t="array" ref="I119">avgviews(G119,H119)</f>
        <v>4769633.5078534028</v>
      </c>
      <c r="N119" s="22" t="str">
        <v>Guava Juice</v>
      </c>
      <c r="O119" s="22">
        <v>43600</v>
      </c>
      <c r="P119" s="22">
        <v>2700</v>
      </c>
    </row>
    <row r="120" spans="5:16">
      <c r="E120" s="22" t="str">
        <v>H2ODelirious</v>
      </c>
      <c r="F120" s="22">
        <v>13400000</v>
      </c>
      <c r="G120" s="22">
        <v>4360000000</v>
      </c>
      <c r="H120" s="28">
        <v>3727</v>
      </c>
      <c r="I120" s="28" cm="1">
        <f t="array" ref="I120">avgviews(G120,H120)</f>
        <v>1169841.6957338343</v>
      </c>
      <c r="N120" s="22" t="str">
        <v>H2ODelirious</v>
      </c>
      <c r="O120" s="22">
        <v>67100</v>
      </c>
      <c r="P120" s="22">
        <v>4200</v>
      </c>
    </row>
    <row r="121" spans="5:16">
      <c r="E121" s="22" t="str">
        <v>Happy Lives</v>
      </c>
      <c r="F121" s="22">
        <v>23200000</v>
      </c>
      <c r="G121" s="22">
        <v>2634</v>
      </c>
      <c r="H121" s="28">
        <v>1</v>
      </c>
      <c r="I121" s="28" cm="1">
        <f t="array" ref="I121">avgviews(G121,H121)</f>
        <v>2634</v>
      </c>
      <c r="N121" s="22" t="str">
        <v>Happy Lives</v>
      </c>
      <c r="O121" s="22">
        <v>0</v>
      </c>
      <c r="P121" s="22">
        <v>0</v>
      </c>
    </row>
    <row r="122" spans="5:16">
      <c r="E122" s="22" t="str">
        <v>Harry Styles</v>
      </c>
      <c r="F122" s="22">
        <v>14400000</v>
      </c>
      <c r="G122" s="22">
        <v>5690000000</v>
      </c>
      <c r="H122" s="28">
        <v>0</v>
      </c>
      <c r="I122" s="28" cm="1">
        <f t="array" ref="I122">avgviews(G122,H122)</f>
        <v>0</v>
      </c>
      <c r="N122" s="22" t="str">
        <v>Harry Styles</v>
      </c>
      <c r="O122" s="22">
        <v>0</v>
      </c>
      <c r="P122" s="22">
        <v>0</v>
      </c>
    </row>
    <row r="123" spans="5:16">
      <c r="E123" s="22" t="str">
        <v>Heidi y Zidane</v>
      </c>
      <c r="F123" s="22">
        <v>12700000</v>
      </c>
      <c r="G123" s="22">
        <v>6000000000</v>
      </c>
      <c r="H123" s="28">
        <v>600</v>
      </c>
      <c r="I123" s="28" cm="1">
        <f t="array" ref="I123">avgviews(G123,H123)</f>
        <v>10000000</v>
      </c>
      <c r="N123" s="22" t="str">
        <v>Heidi y Zidane</v>
      </c>
      <c r="O123" s="22">
        <v>64500</v>
      </c>
      <c r="P123" s="22">
        <v>4000</v>
      </c>
    </row>
    <row r="124" spans="5:16">
      <c r="E124" s="22" t="str">
        <v>HUBAï¿½ï¿½</v>
      </c>
      <c r="F124" s="22">
        <v>13200000</v>
      </c>
      <c r="G124" s="22">
        <v>9880000000</v>
      </c>
      <c r="H124" s="28">
        <v>538</v>
      </c>
      <c r="I124" s="28" cm="1">
        <f t="array" ref="I124">avgviews(G124,H124)</f>
        <v>18364312.267657991</v>
      </c>
      <c r="N124" s="22" t="str">
        <v>HUBAï¿½ï¿½</v>
      </c>
      <c r="O124" s="22">
        <v>1300000</v>
      </c>
      <c r="P124" s="22">
        <v>79900</v>
      </c>
    </row>
    <row r="125" spans="5:16">
      <c r="E125" s="22" t="str">
        <v>Ian Boggs</v>
      </c>
      <c r="F125" s="22">
        <v>13100000</v>
      </c>
      <c r="G125" s="22">
        <v>9110000000</v>
      </c>
      <c r="H125" s="28">
        <v>1327</v>
      </c>
      <c r="I125" s="28" cm="1">
        <f t="array" ref="I125">avgviews(G125,H125)</f>
        <v>6865109.2690278823</v>
      </c>
      <c r="N125" s="22" t="str">
        <v>Ian Boggs</v>
      </c>
      <c r="O125" s="22">
        <v>1300000</v>
      </c>
      <c r="P125" s="22">
        <v>82300</v>
      </c>
    </row>
    <row r="126" spans="5:16">
      <c r="E126" s="22" t="str">
        <v>IGN</v>
      </c>
      <c r="F126" s="22">
        <v>17500000</v>
      </c>
      <c r="G126" s="22">
        <v>16100000000</v>
      </c>
      <c r="H126" s="28">
        <v>156215</v>
      </c>
      <c r="I126" s="28" cm="1">
        <f t="array" ref="I126">avgviews(G126,H126)</f>
        <v>103063.08613129341</v>
      </c>
      <c r="N126" s="22" t="str">
        <v>IGN</v>
      </c>
      <c r="O126" s="22">
        <v>393400</v>
      </c>
      <c r="P126" s="22">
        <v>24600</v>
      </c>
    </row>
    <row r="127" spans="5:16">
      <c r="E127" s="22" t="str">
        <v>ImagineDragons</v>
      </c>
      <c r="F127" s="22">
        <v>30700000</v>
      </c>
      <c r="G127" s="22">
        <v>16800000000</v>
      </c>
      <c r="H127" s="28">
        <v>92</v>
      </c>
      <c r="I127" s="28" cm="1">
        <f t="array" ref="I127">avgviews(G127,H127)</f>
        <v>182608695.65217391</v>
      </c>
      <c r="N127" s="22" t="str">
        <v>ImagineDragons</v>
      </c>
      <c r="O127" s="22">
        <v>755300</v>
      </c>
      <c r="P127" s="22">
        <v>47200</v>
      </c>
    </row>
    <row r="128" spans="5:16">
      <c r="E128" s="22" t="str">
        <v>Infinite</v>
      </c>
      <c r="F128" s="22">
        <v>21300000</v>
      </c>
      <c r="G128" s="22">
        <v>5140000000</v>
      </c>
      <c r="H128" s="28">
        <v>1608</v>
      </c>
      <c r="I128" s="28" cm="1">
        <f t="array" ref="I128">avgviews(G128,H128)</f>
        <v>3196517.4129353235</v>
      </c>
      <c r="N128" s="22" t="str">
        <v>Infinite</v>
      </c>
      <c r="O128" s="22">
        <v>273400</v>
      </c>
      <c r="P128" s="22">
        <v>17100</v>
      </c>
    </row>
    <row r="129" spans="5:16">
      <c r="E129" s="22" t="str">
        <v>IShowSpeed</v>
      </c>
      <c r="F129" s="22">
        <v>18300000</v>
      </c>
      <c r="G129" s="22">
        <v>1560000000</v>
      </c>
      <c r="H129" s="28">
        <v>1324</v>
      </c>
      <c r="I129" s="28" cm="1">
        <f t="array" ref="I129">avgviews(G129,H129)</f>
        <v>1178247.7341389728</v>
      </c>
      <c r="N129" s="22" t="str">
        <v>IShowSpeed</v>
      </c>
      <c r="O129" s="22">
        <v>561000</v>
      </c>
      <c r="P129" s="22">
        <v>35100</v>
      </c>
    </row>
    <row r="130" spans="5:16">
      <c r="E130" s="22" t="str">
        <v>It's Mamix</v>
      </c>
      <c r="F130" s="22">
        <v>15100000</v>
      </c>
      <c r="G130" s="22">
        <v>1780000000</v>
      </c>
      <c r="H130" s="28">
        <v>210</v>
      </c>
      <c r="I130" s="28" cm="1">
        <f t="array" ref="I130">avgviews(G130,H130)</f>
        <v>8476190.4761904757</v>
      </c>
      <c r="N130" s="22" t="str">
        <v>It's Mamix</v>
      </c>
      <c r="O130" s="22">
        <v>63900</v>
      </c>
      <c r="P130" s="22">
        <v>4000</v>
      </c>
    </row>
    <row r="131" spans="5:16">
      <c r="E131" s="22" t="str">
        <v>Jake Fellman</v>
      </c>
      <c r="F131" s="22">
        <v>18100000</v>
      </c>
      <c r="G131" s="22">
        <v>13400000000</v>
      </c>
      <c r="H131" s="28">
        <v>420</v>
      </c>
      <c r="I131" s="28" cm="1">
        <f t="array" ref="I131">avgviews(G131,H131)</f>
        <v>31904761.904761903</v>
      </c>
      <c r="N131" s="22" t="str">
        <v>Jake Fellman</v>
      </c>
      <c r="O131" s="22">
        <v>2000000</v>
      </c>
      <c r="P131" s="22">
        <v>124300</v>
      </c>
    </row>
    <row r="132" spans="5:16">
      <c r="E132" s="22" t="str">
        <v>Jake Paul</v>
      </c>
      <c r="F132" s="22">
        <v>20400000</v>
      </c>
      <c r="G132" s="22">
        <v>7310000000</v>
      </c>
      <c r="H132" s="28">
        <v>1006</v>
      </c>
      <c r="I132" s="28" cm="1">
        <f t="array" ref="I132">avgviews(G132,H132)</f>
        <v>7266401.5904572569</v>
      </c>
      <c r="N132" s="22" t="str">
        <v>Jake Paul</v>
      </c>
      <c r="O132" s="22">
        <v>58600</v>
      </c>
      <c r="P132" s="22">
        <v>3700</v>
      </c>
    </row>
    <row r="133" spans="5:16">
      <c r="E133" s="22" t="str">
        <v>James Charles</v>
      </c>
      <c r="F133" s="22">
        <v>23900000</v>
      </c>
      <c r="G133" s="22">
        <v>4070000000</v>
      </c>
      <c r="H133" s="28">
        <v>505</v>
      </c>
      <c r="I133" s="28" cm="1">
        <f t="array" ref="I133">avgviews(G133,H133)</f>
        <v>8059405.9405940594</v>
      </c>
      <c r="N133" s="22" t="str">
        <v>James Charles</v>
      </c>
      <c r="O133" s="22">
        <v>232500</v>
      </c>
      <c r="P133" s="22">
        <v>14500</v>
      </c>
    </row>
    <row r="134" spans="5:16">
      <c r="E134" s="22" t="str">
        <v>Jason Derulo</v>
      </c>
      <c r="F134" s="22">
        <v>17900000</v>
      </c>
      <c r="G134" s="22">
        <v>9890000000</v>
      </c>
      <c r="H134" s="28">
        <v>830</v>
      </c>
      <c r="I134" s="28" cm="1">
        <f t="array" ref="I134">avgviews(G134,H134)</f>
        <v>11915662.65060241</v>
      </c>
      <c r="N134" s="22" t="str">
        <v>Jason Derulo</v>
      </c>
      <c r="O134" s="22">
        <v>1800000</v>
      </c>
      <c r="P134" s="22">
        <v>112000</v>
      </c>
    </row>
    <row r="135" spans="5:16">
      <c r="E135" s="22" t="str">
        <v>jeffreestar</v>
      </c>
      <c r="F135" s="22">
        <v>15900000</v>
      </c>
      <c r="G135" s="22">
        <v>2610000000</v>
      </c>
      <c r="H135" s="28">
        <v>433</v>
      </c>
      <c r="I135" s="28" cm="1">
        <f t="array" ref="I135">avgviews(G135,H135)</f>
        <v>6027713.6258660508</v>
      </c>
      <c r="N135" s="22" t="str">
        <v>jeffreestar</v>
      </c>
      <c r="O135" s="22">
        <v>8000</v>
      </c>
      <c r="P135" s="22">
        <v>502</v>
      </c>
    </row>
    <row r="136" spans="5:16">
      <c r="E136" s="22" t="str">
        <v>JennaMarbles</v>
      </c>
      <c r="F136" s="22">
        <v>19700000</v>
      </c>
      <c r="G136" s="22">
        <v>1800000000</v>
      </c>
      <c r="H136" s="28">
        <v>250</v>
      </c>
      <c r="I136" s="28" cm="1">
        <f t="array" ref="I136">avgviews(G136,H136)</f>
        <v>7200000</v>
      </c>
      <c r="N136" s="22" t="str">
        <v>JennaMarbles</v>
      </c>
      <c r="O136" s="22">
        <v>15100</v>
      </c>
      <c r="P136" s="22">
        <v>942</v>
      </c>
    </row>
    <row r="137" spans="5:16">
      <c r="E137" s="22" t="str">
        <v>Jennifer Lopez</v>
      </c>
      <c r="F137" s="22">
        <v>16200000</v>
      </c>
      <c r="G137" s="22">
        <v>10200000000</v>
      </c>
      <c r="H137" s="28">
        <v>258</v>
      </c>
      <c r="I137" s="28" cm="1">
        <f t="array" ref="I137">avgviews(G137,H137)</f>
        <v>39534883.720930234</v>
      </c>
      <c r="N137" s="22" t="str">
        <v>Jennifer Lopez</v>
      </c>
      <c r="O137" s="22">
        <v>253800</v>
      </c>
      <c r="P137" s="22">
        <v>15900</v>
      </c>
    </row>
    <row r="138" spans="5:16">
      <c r="E138" s="22" t="str">
        <v>JesseAndMike</v>
      </c>
      <c r="F138" s="22">
        <v>13000000</v>
      </c>
      <c r="G138" s="22">
        <v>10000000000</v>
      </c>
      <c r="H138" s="28">
        <v>716</v>
      </c>
      <c r="I138" s="28" cm="1">
        <f t="array" ref="I138">avgviews(G138,H138)</f>
        <v>13966480.446927374</v>
      </c>
      <c r="N138" s="22" t="str">
        <v>JesseAndMike</v>
      </c>
      <c r="O138" s="22">
        <v>164400</v>
      </c>
      <c r="P138" s="22">
        <v>10300</v>
      </c>
    </row>
    <row r="139" spans="5:16">
      <c r="E139" s="22" t="str">
        <v>Jesser</v>
      </c>
      <c r="F139" s="22">
        <v>14600000</v>
      </c>
      <c r="G139" s="22">
        <v>3600000000</v>
      </c>
      <c r="H139" s="28">
        <v>1244</v>
      </c>
      <c r="I139" s="28" cm="1">
        <f t="array" ref="I139">avgviews(G139,H139)</f>
        <v>2893890.6752411574</v>
      </c>
      <c r="N139" s="22" t="str">
        <v>Jesser</v>
      </c>
      <c r="O139" s="22">
        <v>370400</v>
      </c>
      <c r="P139" s="22">
        <v>23100</v>
      </c>
    </row>
    <row r="140" spans="5:16">
      <c r="E140" s="22" t="str">
        <v>Jimmy Kimmel Live</v>
      </c>
      <c r="F140" s="22">
        <v>19100000</v>
      </c>
      <c r="G140" s="22">
        <v>13100000000</v>
      </c>
      <c r="H140" s="28">
        <v>6526</v>
      </c>
      <c r="I140" s="28" cm="1">
        <f t="array" ref="I140">avgviews(G140,H140)</f>
        <v>2007355.1946061905</v>
      </c>
      <c r="N140" s="22" t="str">
        <v>Jimmy Kimmel Live</v>
      </c>
      <c r="O140" s="22">
        <v>69000</v>
      </c>
      <c r="P140" s="22">
        <v>4300</v>
      </c>
    </row>
    <row r="141" spans="5:16">
      <c r="E141" s="22" t="str">
        <v>Jordan Matter</v>
      </c>
      <c r="F141" s="22">
        <v>16600000</v>
      </c>
      <c r="G141" s="22">
        <v>5820000000</v>
      </c>
      <c r="H141" s="28">
        <v>413</v>
      </c>
      <c r="I141" s="28" cm="1">
        <f t="array" ref="I141">avgviews(G141,H141)</f>
        <v>14092009.685230024</v>
      </c>
      <c r="N141" s="22" t="str">
        <v>Jordan Matter</v>
      </c>
      <c r="O141" s="22">
        <v>796100</v>
      </c>
      <c r="P141" s="22">
        <v>49800</v>
      </c>
    </row>
    <row r="142" spans="5:16">
      <c r="E142" s="22" t="str">
        <v>Just For Laughs Gags</v>
      </c>
      <c r="F142" s="22">
        <v>13300000</v>
      </c>
      <c r="G142" s="22">
        <v>7410000000</v>
      </c>
      <c r="H142" s="28">
        <v>6916</v>
      </c>
      <c r="I142" s="28" cm="1">
        <f t="array" ref="I142">avgviews(G142,H142)</f>
        <v>1071428.5714285714</v>
      </c>
      <c r="N142" s="22" t="str">
        <v>Just For Laughs Gags</v>
      </c>
      <c r="O142" s="22">
        <v>69900</v>
      </c>
      <c r="P142" s="22">
        <v>4400</v>
      </c>
    </row>
    <row r="143" spans="5:16">
      <c r="E143" s="22" t="str">
        <v>JustinBieberVEVO</v>
      </c>
      <c r="F143" s="22">
        <v>31600000</v>
      </c>
      <c r="G143" s="22">
        <v>26600000000</v>
      </c>
      <c r="H143" s="28">
        <v>204</v>
      </c>
      <c r="I143" s="28" cm="1">
        <f t="array" ref="I143">avgviews(G143,H143)</f>
        <v>130392156.86274509</v>
      </c>
      <c r="N143" s="22" t="str">
        <v>JustinBieberVEVO</v>
      </c>
      <c r="O143" s="22">
        <v>420500</v>
      </c>
      <c r="P143" s="22">
        <v>26300</v>
      </c>
    </row>
    <row r="144" spans="5:16">
      <c r="E144" s="22" t="str">
        <v>KatieAngel</v>
      </c>
      <c r="F144" s="22">
        <v>17900000</v>
      </c>
      <c r="G144" s="22">
        <v>3840000000</v>
      </c>
      <c r="H144" s="28">
        <v>982</v>
      </c>
      <c r="I144" s="28" cm="1">
        <f t="array" ref="I144">avgviews(G144,H144)</f>
        <v>3910386.9653767822</v>
      </c>
      <c r="N144" s="22" t="str">
        <v>KatieAngel</v>
      </c>
      <c r="O144" s="22">
        <v>206700</v>
      </c>
      <c r="P144" s="22">
        <v>12900</v>
      </c>
    </row>
    <row r="145" spans="5:16">
      <c r="E145" s="22" t="str">
        <v>Katy Perry</v>
      </c>
      <c r="F145" s="22">
        <v>44200000</v>
      </c>
      <c r="G145" s="22">
        <v>25500000000</v>
      </c>
      <c r="H145" s="28">
        <v>128</v>
      </c>
      <c r="I145" s="28" cm="1">
        <f t="array" ref="I145">avgviews(G145,H145)</f>
        <v>199218750</v>
      </c>
      <c r="N145" s="22" t="str">
        <v>Katy Perry</v>
      </c>
      <c r="O145" s="22">
        <v>537000</v>
      </c>
      <c r="P145" s="22">
        <v>33600</v>
      </c>
    </row>
    <row r="146" spans="5:16">
      <c r="E146" s="22" t="str">
        <v>KatyPerryVEVO</v>
      </c>
      <c r="F146" s="22">
        <v>24600000</v>
      </c>
      <c r="G146" s="22">
        <v>23800000000</v>
      </c>
      <c r="H146" s="28">
        <v>175</v>
      </c>
      <c r="I146" s="28" cm="1">
        <f t="array" ref="I146">avgviews(G146,H146)</f>
        <v>136000000</v>
      </c>
      <c r="N146" s="22" t="str">
        <v>KatyPerryVEVO</v>
      </c>
      <c r="O146" s="22">
        <v>355800</v>
      </c>
      <c r="P146" s="22">
        <v>22200</v>
      </c>
    </row>
    <row r="147" spans="5:16">
      <c r="E147" s="22" t="str">
        <v>Kids Lineï¿½ï¿½ï¿½ï¿½ï¿½ï¿½ï¿½</v>
      </c>
      <c r="F147" s="22">
        <v>13300000</v>
      </c>
      <c r="G147" s="22">
        <v>9090000000</v>
      </c>
      <c r="H147" s="28">
        <v>2742</v>
      </c>
      <c r="I147" s="28" cm="1">
        <f t="array" ref="I147">avgviews(G147,H147)</f>
        <v>3315098.4682713347</v>
      </c>
      <c r="N147" s="22" t="str">
        <v>Kids Lineï¿½ï¿½ï¿½ï¿½ï¿½ï¿½ï¿½</v>
      </c>
      <c r="O147" s="22">
        <v>647600</v>
      </c>
      <c r="P147" s="22">
        <v>40500</v>
      </c>
    </row>
    <row r="148" spans="5:16">
      <c r="E148" s="22" t="str">
        <v>Kids Play</v>
      </c>
      <c r="F148" s="22">
        <v>16200000</v>
      </c>
      <c r="G148" s="22">
        <v>8090000000</v>
      </c>
      <c r="H148" s="28">
        <v>593</v>
      </c>
      <c r="I148" s="28" cm="1">
        <f t="array" ref="I148">avgviews(G148,H148)</f>
        <v>13642495.784148399</v>
      </c>
      <c r="N148" s="22" t="str">
        <v>Kids Play</v>
      </c>
      <c r="O148" s="22">
        <v>103600</v>
      </c>
      <c r="P148" s="22">
        <v>6500</v>
      </c>
    </row>
    <row r="149" spans="5:16">
      <c r="E149" s="22" t="str">
        <v>Kids TV - Nursery Rhymes And Baby Songs</v>
      </c>
      <c r="F149" s="22">
        <v>23100000</v>
      </c>
      <c r="G149" s="22">
        <v>13200000000</v>
      </c>
      <c r="H149" s="28">
        <v>3781</v>
      </c>
      <c r="I149" s="28" cm="1">
        <f t="array" ref="I149">avgviews(G149,H149)</f>
        <v>3491139.9100766992</v>
      </c>
      <c r="N149" s="22" t="str">
        <v>Kids TV - Nursery Rhymes And Baby Songs</v>
      </c>
      <c r="O149" s="22">
        <v>513800</v>
      </c>
      <c r="P149" s="22">
        <v>32100</v>
      </c>
    </row>
    <row r="150" spans="5:16">
      <c r="E150" s="22" t="str">
        <v>Kinder Spielzeug Kanal (Kidibli)</v>
      </c>
      <c r="F150" s="22">
        <v>22200000</v>
      </c>
      <c r="G150" s="22">
        <v>11100000000</v>
      </c>
      <c r="H150" s="28">
        <v>999</v>
      </c>
      <c r="I150" s="28" cm="1">
        <f t="array" ref="I150">avgviews(G150,H150)</f>
        <v>11111111.111111112</v>
      </c>
      <c r="N150" s="22" t="str">
        <v>Kinder Spielzeug Kanal (Kidibli)</v>
      </c>
      <c r="O150" s="22">
        <v>557300</v>
      </c>
      <c r="P150" s="22">
        <v>34800</v>
      </c>
    </row>
    <row r="151" spans="5:16">
      <c r="E151" s="22" t="str">
        <v>Kurt Hugo Schneider</v>
      </c>
      <c r="F151" s="22">
        <v>13300000</v>
      </c>
      <c r="G151" s="22">
        <v>3730000000</v>
      </c>
      <c r="H151" s="28">
        <v>698</v>
      </c>
      <c r="I151" s="28" cm="1">
        <f t="array" ref="I151">avgviews(G151,H151)</f>
        <v>5343839.5415472779</v>
      </c>
      <c r="N151" s="22" t="str">
        <v>Kurt Hugo Schneider</v>
      </c>
      <c r="O151" s="22">
        <v>16900</v>
      </c>
      <c r="P151" s="22">
        <v>1100</v>
      </c>
    </row>
    <row r="152" spans="5:16">
      <c r="E152" s="22" t="str">
        <v>Kwebbelkop</v>
      </c>
      <c r="F152" s="22">
        <v>15000000</v>
      </c>
      <c r="G152" s="22">
        <v>6890000000</v>
      </c>
      <c r="H152" s="28">
        <v>5198</v>
      </c>
      <c r="I152" s="28" cm="1">
        <f t="array" ref="I152">avgviews(G152,H152)</f>
        <v>1325509.8114659484</v>
      </c>
      <c r="N152" s="22" t="str">
        <v>Kwebbelkop</v>
      </c>
      <c r="O152" s="22">
        <v>118900</v>
      </c>
      <c r="P152" s="22">
        <v>7400</v>
      </c>
    </row>
    <row r="153" spans="5:16">
      <c r="E153" s="22" t="str">
        <v>Lady Gaga</v>
      </c>
      <c r="F153" s="22">
        <v>23200000</v>
      </c>
      <c r="G153" s="22">
        <v>15800000000</v>
      </c>
      <c r="H153" s="28">
        <v>172</v>
      </c>
      <c r="I153" s="28" cm="1">
        <f t="array" ref="I153">avgviews(G153,H153)</f>
        <v>91860465.116279066</v>
      </c>
      <c r="N153" s="22" t="str">
        <v>Lady Gaga</v>
      </c>
      <c r="O153" s="22">
        <v>572700</v>
      </c>
      <c r="P153" s="22">
        <v>35800</v>
      </c>
    </row>
    <row r="154" spans="5:16">
      <c r="E154" s="22" t="str">
        <v>Lana Del Rey</v>
      </c>
      <c r="F154" s="22">
        <v>14100000</v>
      </c>
      <c r="G154" s="22">
        <v>6880000000</v>
      </c>
      <c r="H154" s="28">
        <v>43</v>
      </c>
      <c r="I154" s="28" cm="1">
        <f t="array" ref="I154">avgviews(G154,H154)</f>
        <v>160000000</v>
      </c>
      <c r="N154" s="22" t="str">
        <v>Lana Del Rey</v>
      </c>
      <c r="O154" s="22">
        <v>542300</v>
      </c>
      <c r="P154" s="22">
        <v>33900</v>
      </c>
    </row>
    <row r="155" spans="5:16">
      <c r="E155" s="22" t="str">
        <v>LankyBox</v>
      </c>
      <c r="F155" s="22">
        <v>25400000</v>
      </c>
      <c r="G155" s="22">
        <v>34300000000</v>
      </c>
      <c r="H155" s="28">
        <v>8775</v>
      </c>
      <c r="I155" s="28" cm="1">
        <f t="array" ref="I155">avgviews(G155,H155)</f>
        <v>3908831.9088319088</v>
      </c>
      <c r="N155" s="22" t="str">
        <v>LankyBox</v>
      </c>
      <c r="O155" s="22">
        <v>3300000</v>
      </c>
      <c r="P155" s="22">
        <v>203800</v>
      </c>
    </row>
    <row r="156" spans="5:16">
      <c r="E156" s="22" t="str">
        <v>League of Legends</v>
      </c>
      <c r="F156" s="22">
        <v>15000000</v>
      </c>
      <c r="G156" s="22">
        <v>7160000000</v>
      </c>
      <c r="H156" s="28">
        <v>1362</v>
      </c>
      <c r="I156" s="28" cm="1">
        <f t="array" ref="I156">avgviews(G156,H156)</f>
        <v>5256975.0367107196</v>
      </c>
      <c r="N156" s="22" t="str">
        <v>League of Legends</v>
      </c>
      <c r="O156" s="22">
        <v>172500</v>
      </c>
      <c r="P156" s="22">
        <v>10800</v>
      </c>
    </row>
    <row r="157" spans="5:16">
      <c r="E157" s="22" t="str">
        <v>Lele Pons</v>
      </c>
      <c r="F157" s="22">
        <v>17900000</v>
      </c>
      <c r="G157" s="22">
        <v>5240000000</v>
      </c>
      <c r="H157" s="28">
        <v>185</v>
      </c>
      <c r="I157" s="28" cm="1">
        <f t="array" ref="I157">avgviews(G157,H157)</f>
        <v>28324324.324324325</v>
      </c>
      <c r="N157" s="22" t="str">
        <v>Lele Pons</v>
      </c>
      <c r="O157" s="22">
        <v>74200</v>
      </c>
      <c r="P157" s="22">
        <v>4600</v>
      </c>
    </row>
    <row r="158" spans="5:16">
      <c r="E158" s="22" t="str">
        <v>LeoNata Family</v>
      </c>
      <c r="F158" s="22">
        <v>22600000</v>
      </c>
      <c r="G158" s="22">
        <v>27100000000</v>
      </c>
      <c r="H158" s="28">
        <v>2321</v>
      </c>
      <c r="I158" s="28" cm="1">
        <f t="array" ref="I158">avgviews(G158,H158)</f>
        <v>11676001.723395089</v>
      </c>
      <c r="N158" s="22" t="str">
        <v>LeoNata Family</v>
      </c>
      <c r="O158" s="22">
        <v>4700000</v>
      </c>
      <c r="P158" s="22">
        <v>293500</v>
      </c>
    </row>
    <row r="159" spans="5:16">
      <c r="E159" s="22" t="str">
        <v>les boys tv2</v>
      </c>
      <c r="F159" s="22">
        <v>14500000</v>
      </c>
      <c r="G159" s="22">
        <v>4580000000</v>
      </c>
      <c r="H159" s="28">
        <v>453</v>
      </c>
      <c r="I159" s="28" cm="1">
        <f t="array" ref="I159">avgviews(G159,H159)</f>
        <v>10110375.275938191</v>
      </c>
      <c r="N159" s="22" t="str">
        <v>les boys tv2</v>
      </c>
      <c r="O159" s="22">
        <v>1800</v>
      </c>
      <c r="P159" s="22">
        <v>112</v>
      </c>
    </row>
    <row r="160" spans="5:16">
      <c r="E160" s="22" t="str">
        <v>Like Nastya AE</v>
      </c>
      <c r="F160" s="22">
        <v>24400000</v>
      </c>
      <c r="G160" s="22">
        <v>12400000000</v>
      </c>
      <c r="H160" s="28">
        <v>658</v>
      </c>
      <c r="I160" s="28" cm="1">
        <f t="array" ref="I160">avgviews(G160,H160)</f>
        <v>18844984.802431609</v>
      </c>
      <c r="N160" s="22" t="str">
        <v>Like Nastya AE</v>
      </c>
      <c r="O160" s="22">
        <v>679500</v>
      </c>
      <c r="P160" s="22">
        <v>42500</v>
      </c>
    </row>
    <row r="161" spans="5:16">
      <c r="E161" s="22" t="str">
        <v>Like Nastya ESP</v>
      </c>
      <c r="F161" s="22">
        <v>37600000</v>
      </c>
      <c r="G161" s="22">
        <v>18200000000</v>
      </c>
      <c r="H161" s="28">
        <v>743</v>
      </c>
      <c r="I161" s="28" cm="1">
        <f t="array" ref="I161">avgviews(G161,H161)</f>
        <v>24495289.367429342</v>
      </c>
      <c r="N161" s="22" t="str">
        <v>Like Nastya ESP</v>
      </c>
      <c r="O161" s="22">
        <v>1300000</v>
      </c>
      <c r="P161" s="22">
        <v>80300</v>
      </c>
    </row>
    <row r="162" spans="5:16">
      <c r="E162" s="22" t="str">
        <v>Like Nastya Show</v>
      </c>
      <c r="F162" s="22">
        <v>42400000</v>
      </c>
      <c r="G162" s="22">
        <v>19500000000</v>
      </c>
      <c r="H162" s="28">
        <v>618</v>
      </c>
      <c r="I162" s="28" cm="1">
        <f t="array" ref="I162">avgviews(G162,H162)</f>
        <v>31553398.058252428</v>
      </c>
      <c r="N162" s="22" t="str">
        <v>Like Nastya Show</v>
      </c>
      <c r="O162" s="22">
        <v>212800</v>
      </c>
      <c r="P162" s="22">
        <v>13300</v>
      </c>
    </row>
    <row r="163" spans="5:16">
      <c r="E163" s="22" t="str">
        <v>Like Nastya Stories</v>
      </c>
      <c r="F163" s="22">
        <v>14500000</v>
      </c>
      <c r="G163" s="22">
        <v>6940000000</v>
      </c>
      <c r="H163" s="28">
        <v>479</v>
      </c>
      <c r="I163" s="28" cm="1">
        <f t="array" ref="I163">avgviews(G163,H163)</f>
        <v>14488517.745302714</v>
      </c>
      <c r="N163" s="22" t="str">
        <v>Like Nastya Stories</v>
      </c>
      <c r="O163" s="22">
        <v>119800</v>
      </c>
      <c r="P163" s="22">
        <v>7500</v>
      </c>
    </row>
    <row r="164" spans="5:16">
      <c r="E164" s="22" t="str">
        <v>Lil Nas X</v>
      </c>
      <c r="F164" s="22">
        <v>19100000</v>
      </c>
      <c r="G164" s="22">
        <v>6340000000</v>
      </c>
      <c r="H164" s="28">
        <v>37</v>
      </c>
      <c r="I164" s="28" cm="1">
        <f t="array" ref="I164">avgviews(G164,H164)</f>
        <v>171351351.35135135</v>
      </c>
      <c r="N164" s="22" t="str">
        <v>Lil Nas X</v>
      </c>
      <c r="O164" s="22">
        <v>184800</v>
      </c>
      <c r="P164" s="22">
        <v>11500</v>
      </c>
    </row>
    <row r="165" spans="5:16">
      <c r="E165" s="22" t="str">
        <v>Lil Pump</v>
      </c>
      <c r="F165" s="22">
        <v>17700000</v>
      </c>
      <c r="G165" s="22">
        <v>4200000000</v>
      </c>
      <c r="H165" s="28">
        <v>60</v>
      </c>
      <c r="I165" s="28" cm="1">
        <f t="array" ref="I165">avgviews(G165,H165)</f>
        <v>70000000</v>
      </c>
      <c r="N165" s="22" t="str">
        <v>Lil Pump</v>
      </c>
      <c r="O165" s="22">
        <v>0</v>
      </c>
      <c r="P165" s="22">
        <v>0</v>
      </c>
    </row>
    <row r="166" spans="5:16">
      <c r="E166" s="22" t="str">
        <v>Lindsey Stirling</v>
      </c>
      <c r="F166" s="22">
        <v>13600000</v>
      </c>
      <c r="G166" s="22">
        <v>3760000000</v>
      </c>
      <c r="H166" s="28">
        <v>199</v>
      </c>
      <c r="I166" s="28" cm="1">
        <f t="array" ref="I166">avgviews(G166,H166)</f>
        <v>18894472.361809045</v>
      </c>
      <c r="N166" s="22" t="str">
        <v>Lindsey Stirling</v>
      </c>
      <c r="O166" s="22">
        <v>61100</v>
      </c>
      <c r="P166" s="22">
        <v>3800</v>
      </c>
    </row>
    <row r="167" spans="5:16">
      <c r="E167" s="22" t="str">
        <v>Little Angel: Nursery Rhymes &amp; Kids Songs</v>
      </c>
      <c r="F167" s="22">
        <v>30100000</v>
      </c>
      <c r="G167" s="22">
        <v>22600000000</v>
      </c>
      <c r="H167" s="28">
        <v>1349</v>
      </c>
      <c r="I167" s="28" cm="1">
        <f t="array" ref="I167">avgviews(G167,H167)</f>
        <v>16753150.4818384</v>
      </c>
      <c r="N167" s="22" t="str">
        <v>Little Angel: Nursery Rhymes &amp; Kids Songs</v>
      </c>
      <c r="O167" s="22">
        <v>430100</v>
      </c>
      <c r="P167" s="22">
        <v>26900</v>
      </c>
    </row>
    <row r="168" spans="5:16">
      <c r="E168" s="22" t="str">
        <v>Little Baby Bum - Nursery Rhymes &amp; Kids Songs</v>
      </c>
      <c r="F168" s="22">
        <v>40900000</v>
      </c>
      <c r="G168" s="22">
        <v>39500000000</v>
      </c>
      <c r="H168" s="28">
        <v>2423</v>
      </c>
      <c r="I168" s="28" cm="1">
        <f t="array" ref="I168">avgviews(G168,H168)</f>
        <v>16302104.828724721</v>
      </c>
      <c r="N168" s="22" t="str">
        <v>Little Baby Bum - Nursery Rhymes &amp; Kids Songs</v>
      </c>
      <c r="O168" s="22">
        <v>395100</v>
      </c>
      <c r="P168" s="22">
        <v>24700</v>
      </c>
    </row>
    <row r="169" spans="5:16">
      <c r="E169" s="22" t="str">
        <v>LIV Crime</v>
      </c>
      <c r="F169" s="22">
        <v>20900000</v>
      </c>
      <c r="G169" s="22">
        <v>11100000000</v>
      </c>
      <c r="H169" s="28">
        <v>9850</v>
      </c>
      <c r="I169" s="28" cm="1">
        <f t="array" ref="I169">avgviews(G169,H169)</f>
        <v>1126903.5532994925</v>
      </c>
      <c r="N169" s="22" t="str">
        <v>LIV Crime</v>
      </c>
      <c r="O169" s="22">
        <v>1500000</v>
      </c>
      <c r="P169" s="22">
        <v>95900</v>
      </c>
    </row>
    <row r="170" spans="5:16">
      <c r="E170" s="22" t="str">
        <v>Live</v>
      </c>
      <c r="F170" s="22">
        <v>16100000</v>
      </c>
      <c r="G170" s="22">
        <v>0</v>
      </c>
      <c r="H170" s="28">
        <v>0</v>
      </c>
      <c r="I170" s="28" cm="1">
        <f t="array" ref="I170">avgviews(G170,H170)</f>
        <v>0</v>
      </c>
      <c r="N170" s="22" t="str">
        <v>Live</v>
      </c>
      <c r="O170" s="22">
        <v>0</v>
      </c>
      <c r="P170" s="22">
        <v>0</v>
      </c>
    </row>
    <row r="171" spans="5:16">
      <c r="E171" s="22" t="str">
        <v>Liza Koshy</v>
      </c>
      <c r="F171" s="22">
        <v>17100000</v>
      </c>
      <c r="G171" s="22">
        <v>2170000000</v>
      </c>
      <c r="H171" s="28">
        <v>142</v>
      </c>
      <c r="I171" s="28" cm="1">
        <f t="array" ref="I171">avgviews(G171,H171)</f>
        <v>15281690.14084507</v>
      </c>
      <c r="N171" s="22" t="str">
        <v>Liza Koshy</v>
      </c>
      <c r="O171" s="22">
        <v>7000</v>
      </c>
      <c r="P171" s="22">
        <v>440</v>
      </c>
    </row>
    <row r="172" spans="5:16">
      <c r="E172" s="22" t="str">
        <v>Logan Paul</v>
      </c>
      <c r="F172" s="22">
        <v>23600000</v>
      </c>
      <c r="G172" s="22">
        <v>5990000000</v>
      </c>
      <c r="H172" s="28">
        <v>719</v>
      </c>
      <c r="I172" s="28" cm="1">
        <f t="array" ref="I172">avgviews(G172,H172)</f>
        <v>8331015.2990264259</v>
      </c>
      <c r="N172" s="22" t="str">
        <v>Logan Paul</v>
      </c>
      <c r="O172" s="22">
        <v>43200</v>
      </c>
      <c r="P172" s="22">
        <v>2700</v>
      </c>
    </row>
    <row r="173" spans="5:16">
      <c r="E173" s="22" t="str">
        <v>LooLoo Kids - Nursery Rhymes and Children's Songs</v>
      </c>
      <c r="F173" s="22">
        <v>54000000</v>
      </c>
      <c r="G173" s="22">
        <v>32300000000</v>
      </c>
      <c r="H173" s="28">
        <v>11</v>
      </c>
      <c r="I173" s="28" cm="1">
        <f t="array" ref="I173">avgviews(G173,H173)</f>
        <v>2936363636.3636365</v>
      </c>
      <c r="N173" s="22" t="str">
        <v>LooLoo Kids - Nursery Rhymes and Children's Songs</v>
      </c>
      <c r="O173" s="22">
        <v>0.64</v>
      </c>
      <c r="P173" s="22">
        <v>0.04</v>
      </c>
    </row>
    <row r="174" spans="5:16">
      <c r="E174" s="22" t="str">
        <v>LOUD</v>
      </c>
      <c r="F174" s="22">
        <v>12400000</v>
      </c>
      <c r="G174" s="22">
        <v>2390000000</v>
      </c>
      <c r="H174" s="28">
        <v>690</v>
      </c>
      <c r="I174" s="28" cm="1">
        <f t="array" ref="I174">avgviews(G174,H174)</f>
        <v>3463768.1159420288</v>
      </c>
      <c r="N174" s="22" t="str">
        <v>LOUD</v>
      </c>
      <c r="O174" s="22">
        <v>110</v>
      </c>
      <c r="P174" s="22">
        <v>7</v>
      </c>
    </row>
    <row r="175" spans="5:16">
      <c r="E175" s="22" t="str">
        <v>Lucas and Marcus</v>
      </c>
      <c r="F175" s="22">
        <v>31600000</v>
      </c>
      <c r="G175" s="22">
        <v>11600000000</v>
      </c>
      <c r="H175" s="28">
        <v>1321</v>
      </c>
      <c r="I175" s="28" cm="1">
        <f t="array" ref="I175">avgviews(G175,H175)</f>
        <v>8781226.3436790314</v>
      </c>
      <c r="N175" s="22" t="str">
        <v>Lucas and Marcus</v>
      </c>
      <c r="O175" s="22">
        <v>1200000</v>
      </c>
      <c r="P175" s="22">
        <v>78000</v>
      </c>
    </row>
    <row r="176" spans="5:16">
      <c r="E176" s="22" t="str">
        <v>LuisFonsiVEVO</v>
      </c>
      <c r="F176" s="22">
        <v>17000000</v>
      </c>
      <c r="G176" s="22">
        <v>14500000000</v>
      </c>
      <c r="H176" s="28">
        <v>97</v>
      </c>
      <c r="I176" s="28" cm="1">
        <f t="array" ref="I176">avgviews(G176,H176)</f>
        <v>149484536.08247423</v>
      </c>
      <c r="N176" s="22" t="str">
        <v>LuisFonsiVEVO</v>
      </c>
      <c r="O176" s="22">
        <v>199300</v>
      </c>
      <c r="P176" s="22">
        <v>12500</v>
      </c>
    </row>
    <row r="177" spans="5:16">
      <c r="E177" s="22" t="str">
        <v>Lyrical Lemonade</v>
      </c>
      <c r="F177" s="22">
        <v>21000000</v>
      </c>
      <c r="G177" s="22">
        <v>10600000000</v>
      </c>
      <c r="H177" s="28">
        <v>420</v>
      </c>
      <c r="I177" s="28" cm="1">
        <f t="array" ref="I177">avgviews(G177,H177)</f>
        <v>25238095.238095239</v>
      </c>
      <c r="N177" s="22" t="str">
        <v>Lyrical Lemonade</v>
      </c>
      <c r="O177" s="22">
        <v>320200</v>
      </c>
      <c r="P177" s="22">
        <v>20000</v>
      </c>
    </row>
    <row r="178" spans="5:16">
      <c r="E178" s="22" t="str">
        <v>Maha Fun Tv</v>
      </c>
      <c r="F178" s="22">
        <v>14700000</v>
      </c>
      <c r="G178" s="22">
        <v>1320000000</v>
      </c>
      <c r="H178" s="28">
        <v>85</v>
      </c>
      <c r="I178" s="28" cm="1">
        <f t="array" ref="I178">avgviews(G178,H178)</f>
        <v>15529411.764705881</v>
      </c>
      <c r="N178" s="22" t="str">
        <v>Maha Fun Tv</v>
      </c>
      <c r="O178" s="22">
        <v>19100</v>
      </c>
      <c r="P178" s="22">
        <v>1200</v>
      </c>
    </row>
    <row r="179" spans="5:16">
      <c r="E179" s="22" t="str">
        <v>Major Lazer Official</v>
      </c>
      <c r="F179" s="22">
        <v>14800000</v>
      </c>
      <c r="G179" s="22">
        <v>9380000000</v>
      </c>
      <c r="H179" s="28">
        <v>0</v>
      </c>
      <c r="I179" s="28" cm="1">
        <f t="array" ref="I179">avgviews(G179,H179)</f>
        <v>0</v>
      </c>
      <c r="N179" s="22" t="str">
        <v>Major Lazer Official</v>
      </c>
      <c r="O179" s="22">
        <v>0</v>
      </c>
      <c r="P179" s="22">
        <v>0</v>
      </c>
    </row>
    <row r="180" spans="5:16">
      <c r="E180" s="22" t="str">
        <v>MalumaVEVO</v>
      </c>
      <c r="F180" s="22">
        <v>14100000</v>
      </c>
      <c r="G180" s="22">
        <v>19000000000</v>
      </c>
      <c r="H180" s="28">
        <v>182</v>
      </c>
      <c r="I180" s="28" cm="1">
        <f t="array" ref="I180">avgviews(G180,H180)</f>
        <v>104395604.3956044</v>
      </c>
      <c r="N180" s="22" t="str">
        <v>MalumaVEVO</v>
      </c>
      <c r="O180" s="22">
        <v>395300</v>
      </c>
      <c r="P180" s="22">
        <v>24700</v>
      </c>
    </row>
    <row r="181" spans="5:16">
      <c r="E181" s="22" t="str">
        <v>Mariale</v>
      </c>
      <c r="F181" s="22">
        <v>15100000</v>
      </c>
      <c r="G181" s="22">
        <v>2760000000</v>
      </c>
      <c r="H181" s="28">
        <v>2618</v>
      </c>
      <c r="I181" s="28" cm="1">
        <f t="array" ref="I181">avgviews(G181,H181)</f>
        <v>1054239.8777692895</v>
      </c>
      <c r="N181" s="22" t="str">
        <v>Mariale</v>
      </c>
      <c r="O181" s="22">
        <v>47800</v>
      </c>
      <c r="P181" s="22">
        <v>3000</v>
      </c>
    </row>
    <row r="182" spans="5:16">
      <c r="E182" s="22" t="str">
        <v>Mark Rober</v>
      </c>
      <c r="F182" s="22">
        <v>24600000</v>
      </c>
      <c r="G182" s="22">
        <v>3650000000</v>
      </c>
      <c r="H182" s="28">
        <v>120</v>
      </c>
      <c r="I182" s="28" cm="1">
        <f t="array" ref="I182">avgviews(G182,H182)</f>
        <v>30416666.666666668</v>
      </c>
      <c r="N182" s="22" t="str">
        <v>Mark Rober</v>
      </c>
      <c r="O182" s="22">
        <v>354500</v>
      </c>
      <c r="P182" s="22">
        <v>22200</v>
      </c>
    </row>
    <row r="183" spans="5:16">
      <c r="E183" s="22" t="str">
        <v>Markiplier</v>
      </c>
      <c r="F183" s="22">
        <v>35200000</v>
      </c>
      <c r="G183" s="22">
        <v>20300000000</v>
      </c>
      <c r="H183" s="28">
        <v>5490</v>
      </c>
      <c r="I183" s="28" cm="1">
        <f t="array" ref="I183">avgviews(G183,H183)</f>
        <v>3697632.0582877961</v>
      </c>
      <c r="N183" s="22" t="str">
        <v>Markiplier</v>
      </c>
      <c r="O183" s="22">
        <v>509300</v>
      </c>
      <c r="P183" s="22">
        <v>31800</v>
      </c>
    </row>
    <row r="184" spans="5:16">
      <c r="E184" s="22" t="str">
        <v>Maroon 5</v>
      </c>
      <c r="F184" s="22">
        <v>36600000</v>
      </c>
      <c r="G184" s="22">
        <v>22600000000</v>
      </c>
      <c r="H184" s="28">
        <v>171</v>
      </c>
      <c r="I184" s="28" cm="1">
        <f t="array" ref="I184">avgviews(G184,H184)</f>
        <v>132163742.69005848</v>
      </c>
      <c r="N184" s="22" t="str">
        <v>Maroon 5</v>
      </c>
      <c r="O184" s="22">
        <v>611300</v>
      </c>
      <c r="P184" s="22">
        <v>38200</v>
      </c>
    </row>
    <row r="185" spans="5:16">
      <c r="E185" s="22" t="str">
        <v>Maroon5VEVO</v>
      </c>
      <c r="F185" s="22">
        <v>14500000</v>
      </c>
      <c r="G185" s="22">
        <v>20000000000</v>
      </c>
      <c r="H185" s="28">
        <v>147</v>
      </c>
      <c r="I185" s="28" cm="1">
        <f t="array" ref="I185">avgviews(G185,H185)</f>
        <v>136054421.76870748</v>
      </c>
      <c r="N185" s="22" t="str">
        <v>Maroon5VEVO</v>
      </c>
      <c r="O185" s="22">
        <v>392700</v>
      </c>
      <c r="P185" s="22">
        <v>24500</v>
      </c>
    </row>
    <row r="186" spans="5:16">
      <c r="E186" s="22" t="str">
        <v>Marques Brownlee</v>
      </c>
      <c r="F186" s="22">
        <v>17200000</v>
      </c>
      <c r="G186" s="22">
        <v>3610000000</v>
      </c>
      <c r="H186" s="28">
        <v>1567</v>
      </c>
      <c r="I186" s="28" cm="1">
        <f t="array" ref="I186">avgviews(G186,H186)</f>
        <v>2303765.156349713</v>
      </c>
      <c r="N186" s="22" t="str">
        <v>Marques Brownlee</v>
      </c>
      <c r="O186" s="22">
        <v>209300</v>
      </c>
      <c r="P186" s="22">
        <v>13100</v>
      </c>
    </row>
    <row r="187" spans="5:16">
      <c r="E187" s="22" t="str">
        <v>Marshmello</v>
      </c>
      <c r="F187" s="22">
        <v>56400000</v>
      </c>
      <c r="G187" s="22">
        <v>14700000000</v>
      </c>
      <c r="H187" s="28">
        <v>436</v>
      </c>
      <c r="I187" s="28" cm="1">
        <f t="array" ref="I187">avgviews(G187,H187)</f>
        <v>33715596.33027523</v>
      </c>
      <c r="N187" s="22" t="str">
        <v>Marshmello</v>
      </c>
      <c r="O187" s="22">
        <v>448400</v>
      </c>
      <c r="P187" s="22">
        <v>28000</v>
      </c>
    </row>
    <row r="188" spans="5:16">
      <c r="E188" s="22" t="str">
        <v>Marta and Rustam</v>
      </c>
      <c r="F188" s="22">
        <v>20200000</v>
      </c>
      <c r="G188" s="22">
        <v>19700000000</v>
      </c>
      <c r="H188" s="28">
        <v>761</v>
      </c>
      <c r="I188" s="28" cm="1">
        <f t="array" ref="I188">avgviews(G188,H188)</f>
        <v>25886990.801576871</v>
      </c>
      <c r="N188" s="22" t="str">
        <v>Marta and Rustam</v>
      </c>
      <c r="O188" s="22">
        <v>1800000</v>
      </c>
      <c r="P188" s="22">
        <v>113100</v>
      </c>
    </row>
    <row r="189" spans="5:16">
      <c r="E189" s="22" t="str">
        <v>Martin Garrix</v>
      </c>
      <c r="F189" s="22">
        <v>14600000</v>
      </c>
      <c r="G189" s="22">
        <v>6020000000</v>
      </c>
      <c r="H189" s="28">
        <v>365</v>
      </c>
      <c r="I189" s="28" cm="1">
        <f t="array" ref="I189">avgviews(G189,H189)</f>
        <v>16493150.684931507</v>
      </c>
      <c r="N189" s="22" t="str">
        <v>Martin Garrix</v>
      </c>
      <c r="O189" s="22">
        <v>142100</v>
      </c>
      <c r="P189" s="22">
        <v>8900</v>
      </c>
    </row>
    <row r="190" spans="5:16">
      <c r="E190" s="22" t="str">
        <v>Marvel Entertainment</v>
      </c>
      <c r="F190" s="22">
        <v>20100000</v>
      </c>
      <c r="G190" s="22">
        <v>5630000000</v>
      </c>
      <c r="H190" s="28">
        <v>1</v>
      </c>
      <c r="I190" s="28" cm="1">
        <f t="array" ref="I190">avgviews(G190,H190)</f>
        <v>5630000000</v>
      </c>
      <c r="N190" s="22" t="str">
        <v>Marvel Entertainment</v>
      </c>
      <c r="O190" s="22">
        <v>0.25</v>
      </c>
      <c r="P190" s="22">
        <v>0.02</v>
      </c>
    </row>
    <row r="191" spans="5:16">
      <c r="E191" s="22" t="str">
        <v>Masha and The Bear</v>
      </c>
      <c r="F191" s="22">
        <v>42400000</v>
      </c>
      <c r="G191" s="22">
        <v>24500000000</v>
      </c>
      <c r="H191" s="28">
        <v>1218</v>
      </c>
      <c r="I191" s="28" cm="1">
        <f t="array" ref="I191">avgviews(G191,H191)</f>
        <v>20114942.528735634</v>
      </c>
      <c r="N191" s="22" t="str">
        <v>Masha and The Bear</v>
      </c>
      <c r="O191" s="22">
        <v>2700000</v>
      </c>
      <c r="P191" s="22">
        <v>167600</v>
      </c>
    </row>
    <row r="192" spans="5:16">
      <c r="E192" s="22" t="str">
        <v>Matt Steffanina</v>
      </c>
      <c r="F192" s="22">
        <v>13300000</v>
      </c>
      <c r="G192" s="22">
        <v>3300000000</v>
      </c>
      <c r="H192" s="28">
        <v>331</v>
      </c>
      <c r="I192" s="28" cm="1">
        <f t="array" ref="I192">avgviews(G192,H192)</f>
        <v>9969788.5196374618</v>
      </c>
      <c r="N192" s="22" t="str">
        <v>Matt Steffanina</v>
      </c>
      <c r="O192" s="22">
        <v>7700</v>
      </c>
      <c r="P192" s="22">
        <v>482</v>
      </c>
    </row>
    <row r="193" spans="5:16">
      <c r="E193" s="22" t="str">
        <v>Matt Stonie</v>
      </c>
      <c r="F193" s="22">
        <v>16300000</v>
      </c>
      <c r="G193" s="22">
        <v>3530000000</v>
      </c>
      <c r="H193" s="28">
        <v>54</v>
      </c>
      <c r="I193" s="28" cm="1">
        <f t="array" ref="I193">avgviews(G193,H193)</f>
        <v>65370370.370370373</v>
      </c>
      <c r="N193" s="22" t="str">
        <v>Matt Stonie</v>
      </c>
      <c r="O193" s="22">
        <v>119</v>
      </c>
      <c r="P193" s="22">
        <v>7</v>
      </c>
    </row>
    <row r="194" spans="5:16">
      <c r="E194" s="22" t="str">
        <v>MattyBRaps</v>
      </c>
      <c r="F194" s="22">
        <v>14800000</v>
      </c>
      <c r="G194" s="22">
        <v>3590000000</v>
      </c>
      <c r="H194" s="28">
        <v>195</v>
      </c>
      <c r="I194" s="28" cm="1">
        <f t="array" ref="I194">avgviews(G194,H194)</f>
        <v>18410256.410256412</v>
      </c>
      <c r="N194" s="22" t="str">
        <v>MattyBRaps</v>
      </c>
      <c r="O194" s="22">
        <v>91900</v>
      </c>
      <c r="P194" s="22">
        <v>5700</v>
      </c>
    </row>
    <row r="195" spans="5:16">
      <c r="E195" s="22" t="str">
        <v>Maya and Mary</v>
      </c>
      <c r="F195" s="22">
        <v>23600000</v>
      </c>
      <c r="G195" s="22">
        <v>6770000000</v>
      </c>
      <c r="H195" s="28">
        <v>552</v>
      </c>
      <c r="I195" s="28" cm="1">
        <f t="array" ref="I195">avgviews(G195,H195)</f>
        <v>12264492.753623188</v>
      </c>
      <c r="N195" s="22" t="str">
        <v>Maya and Mary</v>
      </c>
      <c r="O195" s="22">
        <v>178200</v>
      </c>
      <c r="P195" s="22">
        <v>11100</v>
      </c>
    </row>
    <row r="196" spans="5:16">
      <c r="E196" s="22" t="str">
        <v>Meghan Trainor</v>
      </c>
      <c r="F196" s="22">
        <v>14800000</v>
      </c>
      <c r="G196" s="22">
        <v>8650000000</v>
      </c>
      <c r="H196" s="28">
        <v>233</v>
      </c>
      <c r="I196" s="28" cm="1">
        <f t="array" ref="I196">avgviews(G196,H196)</f>
        <v>37124463.519313306</v>
      </c>
      <c r="N196" s="22" t="str">
        <v>Meghan Trainor</v>
      </c>
      <c r="O196" s="22">
        <v>206600</v>
      </c>
      <c r="P196" s="22">
        <v>12900</v>
      </c>
    </row>
    <row r="197" spans="5:16">
      <c r="E197" s="22" t="str">
        <v>melanie martinez</v>
      </c>
      <c r="F197" s="22">
        <v>14900000</v>
      </c>
      <c r="G197" s="22">
        <v>4400000000</v>
      </c>
      <c r="H197" s="28">
        <v>127</v>
      </c>
      <c r="I197" s="28" cm="1">
        <f t="array" ref="I197">avgviews(G197,H197)</f>
        <v>34645669.291338585</v>
      </c>
      <c r="N197" s="22" t="str">
        <v>melanie martinez</v>
      </c>
      <c r="O197" s="22">
        <v>225400</v>
      </c>
      <c r="P197" s="22">
        <v>14100</v>
      </c>
    </row>
    <row r="198" spans="5:16">
      <c r="E198" s="22" t="str">
        <v>MGC Playhouse</v>
      </c>
      <c r="F198" s="22">
        <v>17900000</v>
      </c>
      <c r="G198" s="22">
        <v>16200000000</v>
      </c>
      <c r="H198" s="28">
        <v>1426</v>
      </c>
      <c r="I198" s="28" cm="1">
        <f t="array" ref="I198">avgviews(G198,H198)</f>
        <v>11360448.807854138</v>
      </c>
      <c r="N198" s="22" t="str">
        <v>MGC Playhouse</v>
      </c>
      <c r="O198" s="22">
        <v>410500</v>
      </c>
      <c r="P198" s="22">
        <v>25700</v>
      </c>
    </row>
    <row r="199" spans="5:16">
      <c r="E199" s="22" t="str">
        <v>Michael Jackson</v>
      </c>
      <c r="F199" s="22">
        <v>28200000</v>
      </c>
      <c r="G199" s="22">
        <v>14400000000</v>
      </c>
      <c r="H199" s="28">
        <v>15</v>
      </c>
      <c r="I199" s="28" cm="1">
        <f t="array" ref="I199">avgviews(G199,H199)</f>
        <v>960000000</v>
      </c>
      <c r="N199" s="22" t="str">
        <v>Michael Jackson</v>
      </c>
      <c r="O199" s="22">
        <v>634400</v>
      </c>
      <c r="P199" s="22">
        <v>39600</v>
      </c>
    </row>
    <row r="200" spans="5:16">
      <c r="E200" s="22" t="str">
        <v>Migos ATL</v>
      </c>
      <c r="F200" s="22">
        <v>12400000</v>
      </c>
      <c r="G200" s="22">
        <v>6990000000</v>
      </c>
      <c r="H200" s="28">
        <v>99</v>
      </c>
      <c r="I200" s="28" cm="1">
        <f t="array" ref="I200">avgviews(G200,H200)</f>
        <v>70606060.606060609</v>
      </c>
      <c r="N200" s="22" t="str">
        <v>Migos ATL</v>
      </c>
      <c r="O200" s="22">
        <v>197600</v>
      </c>
      <c r="P200" s="22">
        <v>12400</v>
      </c>
    </row>
    <row r="201" spans="5:16">
      <c r="E201" s="22" t="str">
        <v>Miley Cyrus</v>
      </c>
      <c r="F201" s="22">
        <v>18300000</v>
      </c>
      <c r="G201" s="22">
        <v>7760000000</v>
      </c>
      <c r="H201" s="28">
        <v>142</v>
      </c>
      <c r="I201" s="28" cm="1">
        <f t="array" ref="I201">avgviews(G201,H201)</f>
        <v>54647887.32394366</v>
      </c>
      <c r="N201" s="22" t="str">
        <v>Miley Cyrus</v>
      </c>
      <c r="O201" s="22">
        <v>511900</v>
      </c>
      <c r="P201" s="22">
        <v>32000</v>
      </c>
    </row>
    <row r="202" spans="5:16">
      <c r="E202" s="22" t="str">
        <v>Mobile Legends: Bang Bang</v>
      </c>
      <c r="F202" s="22">
        <v>15400000</v>
      </c>
      <c r="G202" s="22">
        <v>1540000000</v>
      </c>
      <c r="H202" s="28">
        <v>1647</v>
      </c>
      <c r="I202" s="28" cm="1">
        <f t="array" ref="I202">avgviews(G202,H202)</f>
        <v>935033.39404978754</v>
      </c>
      <c r="N202" s="22" t="str">
        <v>Mobile Legends: Bang Bang</v>
      </c>
      <c r="O202" s="22">
        <v>221500</v>
      </c>
      <c r="P202" s="22">
        <v>13800</v>
      </c>
    </row>
    <row r="203" spans="5:16">
      <c r="E203" s="22" t="str">
        <v>MoniLina</v>
      </c>
      <c r="F203" s="22">
        <v>12400000</v>
      </c>
      <c r="G203" s="22">
        <v>16100000000</v>
      </c>
      <c r="H203" s="28">
        <v>0</v>
      </c>
      <c r="I203" s="28" cm="1">
        <f t="array" ref="I203">avgviews(G203,H203)</f>
        <v>0</v>
      </c>
      <c r="N203" s="22" t="str">
        <v>MoniLina</v>
      </c>
      <c r="O203" s="22">
        <v>0</v>
      </c>
      <c r="P203" s="22">
        <v>0</v>
      </c>
    </row>
    <row r="204" spans="5:16">
      <c r="E204" s="22" t="str">
        <v>Movieclips</v>
      </c>
      <c r="F204" s="22">
        <v>59500000</v>
      </c>
      <c r="G204" s="22">
        <v>59300000000</v>
      </c>
      <c r="H204" s="28">
        <v>39113</v>
      </c>
      <c r="I204" s="28" cm="1">
        <f t="array" ref="I204">avgviews(G204,H204)</f>
        <v>1516119.9601155627</v>
      </c>
      <c r="N204" s="22" t="str">
        <v>Movieclips</v>
      </c>
      <c r="O204" s="22">
        <v>458700</v>
      </c>
      <c r="P204" s="22">
        <v>28700</v>
      </c>
    </row>
    <row r="205" spans="5:16">
      <c r="E205" s="22" t="str">
        <v>Mr DegrEE</v>
      </c>
      <c r="F205" s="22">
        <v>15500000</v>
      </c>
      <c r="G205" s="22">
        <v>12900000000</v>
      </c>
      <c r="H205" s="28">
        <v>0</v>
      </c>
      <c r="I205" s="28" cm="1">
        <f t="array" ref="I205">avgviews(G205,H205)</f>
        <v>0</v>
      </c>
      <c r="N205" s="22" t="str">
        <v>Mr DegrEE</v>
      </c>
      <c r="O205" s="22">
        <v>0</v>
      </c>
      <c r="P205" s="22">
        <v>0</v>
      </c>
    </row>
    <row r="206" spans="5:16">
      <c r="E206" s="22" t="str">
        <v>MrBeast</v>
      </c>
      <c r="F206" s="22">
        <v>166000000</v>
      </c>
      <c r="G206" s="22">
        <v>28400000000</v>
      </c>
      <c r="H206" s="28">
        <v>741</v>
      </c>
      <c r="I206" s="28" cm="1">
        <f t="array" ref="I206">avgviews(G206,H206)</f>
        <v>38326585.695006751</v>
      </c>
      <c r="N206" s="22" t="str">
        <v>MrBeast</v>
      </c>
      <c r="O206" s="22">
        <v>5400000</v>
      </c>
      <c r="P206" s="22">
        <v>337000</v>
      </c>
    </row>
    <row r="207" spans="5:16">
      <c r="E207" s="22" t="str">
        <v>MrBeast 2</v>
      </c>
      <c r="F207" s="22">
        <v>27500000</v>
      </c>
      <c r="G207" s="22">
        <v>4550000000</v>
      </c>
      <c r="H207" s="28">
        <v>27</v>
      </c>
      <c r="I207" s="28" cm="1">
        <f t="array" ref="I207">avgviews(G207,H207)</f>
        <v>168518518.51851851</v>
      </c>
      <c r="N207" s="22" t="str">
        <v>MrBeast 2</v>
      </c>
      <c r="O207" s="22">
        <v>0</v>
      </c>
      <c r="P207" s="22">
        <v>0</v>
      </c>
    </row>
    <row r="208" spans="5:16">
      <c r="E208" s="22" t="str">
        <v>MrBeast Gaming</v>
      </c>
      <c r="F208" s="22">
        <v>36100000</v>
      </c>
      <c r="G208" s="22">
        <v>6330000000</v>
      </c>
      <c r="H208" s="28">
        <v>5</v>
      </c>
      <c r="I208" s="28" cm="1">
        <f t="array" ref="I208">avgviews(G208,H208)</f>
        <v>1266000000</v>
      </c>
      <c r="N208" s="22" t="str">
        <v>MrBeast Gaming</v>
      </c>
      <c r="O208" s="22">
        <v>0.13</v>
      </c>
      <c r="P208" s="22">
        <v>0.01</v>
      </c>
    </row>
    <row r="209" spans="5:16">
      <c r="E209" s="22" t="str">
        <v>MSA previously My Story Animated</v>
      </c>
      <c r="F209" s="22">
        <v>17800000</v>
      </c>
      <c r="G209" s="22">
        <v>8590000000</v>
      </c>
      <c r="H209" s="28">
        <v>26</v>
      </c>
      <c r="I209" s="28" cm="1">
        <f t="array" ref="I209">avgviews(G209,H209)</f>
        <v>330384615.38461536</v>
      </c>
      <c r="N209" s="22" t="str">
        <v>MSA previously My Story Animated</v>
      </c>
      <c r="O209" s="22">
        <v>83</v>
      </c>
      <c r="P209" s="22">
        <v>5</v>
      </c>
    </row>
    <row r="210" spans="5:16">
      <c r="E210" s="22" t="str">
        <v>Music</v>
      </c>
      <c r="F210" s="22">
        <v>119000000</v>
      </c>
      <c r="G210" s="22">
        <v>0</v>
      </c>
      <c r="H210" s="28">
        <v>0</v>
      </c>
      <c r="I210" s="28" cm="1">
        <f t="array" ref="I210">avgviews(G210,H210)</f>
        <v>0</v>
      </c>
      <c r="N210" s="22" t="str">
        <v>Music</v>
      </c>
      <c r="O210" s="22">
        <v>0</v>
      </c>
      <c r="P210" s="22">
        <v>0</v>
      </c>
    </row>
    <row r="211" spans="5:16">
      <c r="E211" s="22" t="str">
        <v>National Geographic</v>
      </c>
      <c r="F211" s="22">
        <v>21800000</v>
      </c>
      <c r="G211" s="22">
        <v>5610000000</v>
      </c>
      <c r="H211" s="28">
        <v>10162</v>
      </c>
      <c r="I211" s="28" cm="1">
        <f t="array" ref="I211">avgviews(G211,H211)</f>
        <v>552056.68175555998</v>
      </c>
      <c r="N211" s="22" t="str">
        <v>National Geographic</v>
      </c>
      <c r="O211" s="22">
        <v>183200</v>
      </c>
      <c r="P211" s="22">
        <v>11500</v>
      </c>
    </row>
    <row r="212" spans="5:16">
      <c r="E212" s="22" t="str">
        <v>NBA</v>
      </c>
      <c r="F212" s="22">
        <v>20700000</v>
      </c>
      <c r="G212" s="22">
        <v>12600000000</v>
      </c>
      <c r="H212" s="28">
        <v>47926</v>
      </c>
      <c r="I212" s="28" cm="1">
        <f t="array" ref="I212">avgviews(G212,H212)</f>
        <v>262905.31235654966</v>
      </c>
      <c r="N212" s="22" t="str">
        <v>NBA</v>
      </c>
      <c r="O212" s="22">
        <v>292100</v>
      </c>
      <c r="P212" s="22">
        <v>18300</v>
      </c>
    </row>
    <row r="213" spans="5:16">
      <c r="E213" s="22" t="str">
        <v>Netflix</v>
      </c>
      <c r="F213" s="22">
        <v>26700000</v>
      </c>
      <c r="G213" s="22">
        <v>7170000000</v>
      </c>
      <c r="H213" s="28">
        <v>6471</v>
      </c>
      <c r="I213" s="28" cm="1">
        <f t="array" ref="I213">avgviews(G213,H213)</f>
        <v>1108020.3987019008</v>
      </c>
      <c r="N213" s="22" t="str">
        <v>Netflix</v>
      </c>
      <c r="O213" s="22">
        <v>472900</v>
      </c>
      <c r="P213" s="22">
        <v>29600</v>
      </c>
    </row>
    <row r="214" spans="5:16">
      <c r="E214" s="22" t="str">
        <v>Netflix Jr.</v>
      </c>
      <c r="F214" s="22">
        <v>14700000</v>
      </c>
      <c r="G214" s="22">
        <v>8880000000</v>
      </c>
      <c r="H214" s="28">
        <v>1996</v>
      </c>
      <c r="I214" s="28" cm="1">
        <f t="array" ref="I214">avgviews(G214,H214)</f>
        <v>4448897.7955911821</v>
      </c>
      <c r="N214" s="22" t="str">
        <v>Netflix Jr.</v>
      </c>
      <c r="O214" s="22">
        <v>317600</v>
      </c>
      <c r="P214" s="22">
        <v>19900</v>
      </c>
    </row>
    <row r="215" spans="5:16">
      <c r="E215" s="22" t="str">
        <v>News</v>
      </c>
      <c r="F215" s="22">
        <v>36300000</v>
      </c>
      <c r="G215" s="22">
        <v>0</v>
      </c>
      <c r="H215" s="28">
        <v>0</v>
      </c>
      <c r="I215" s="28" cm="1">
        <f t="array" ref="I215">avgviews(G215,H215)</f>
        <v>0</v>
      </c>
      <c r="N215" s="22" t="str">
        <v>News</v>
      </c>
      <c r="O215" s="22">
        <v>0</v>
      </c>
      <c r="P215" s="22">
        <v>0</v>
      </c>
    </row>
    <row r="216" spans="5:16">
      <c r="E216" s="22" t="str">
        <v>NichLmao</v>
      </c>
      <c r="F216" s="22">
        <v>26000000</v>
      </c>
      <c r="G216" s="22">
        <v>14100000000</v>
      </c>
      <c r="H216" s="28">
        <v>868</v>
      </c>
      <c r="I216" s="28" cm="1">
        <f t="array" ref="I216">avgviews(G216,H216)</f>
        <v>16244239.631336406</v>
      </c>
      <c r="N216" s="22" t="str">
        <v>NichLmao</v>
      </c>
      <c r="O216" s="22">
        <v>2400000</v>
      </c>
      <c r="P216" s="22">
        <v>151600</v>
      </c>
    </row>
    <row r="217" spans="5:16">
      <c r="E217" s="22" t="str">
        <v>Nick Jr.</v>
      </c>
      <c r="F217" s="22">
        <v>27300000</v>
      </c>
      <c r="G217" s="22">
        <v>22400000000</v>
      </c>
      <c r="H217" s="28">
        <v>5438</v>
      </c>
      <c r="I217" s="28" cm="1">
        <f t="array" ref="I217">avgviews(G217,H217)</f>
        <v>4119161.4564178009</v>
      </c>
      <c r="N217" s="22" t="str">
        <v>Nick Jr.</v>
      </c>
      <c r="O217" s="22">
        <v>170200</v>
      </c>
      <c r="P217" s="22">
        <v>10600</v>
      </c>
    </row>
    <row r="218" spans="5:16">
      <c r="E218" s="22" t="str">
        <v>Nicki Minaj</v>
      </c>
      <c r="F218" s="22">
        <v>25700000</v>
      </c>
      <c r="G218" s="22">
        <v>10200000000</v>
      </c>
      <c r="H218" s="28">
        <v>42</v>
      </c>
      <c r="I218" s="28" cm="1">
        <f t="array" ref="I218">avgviews(G218,H218)</f>
        <v>242857142.85714287</v>
      </c>
      <c r="N218" s="22" t="str">
        <v>Nicki Minaj</v>
      </c>
      <c r="O218" s="22">
        <v>414500</v>
      </c>
      <c r="P218" s="22">
        <v>25900</v>
      </c>
    </row>
    <row r="219" spans="5:16">
      <c r="E219" s="22" t="str">
        <v>NickiMinajAtVEVO</v>
      </c>
      <c r="F219" s="22">
        <v>12600000</v>
      </c>
      <c r="G219" s="22">
        <v>8830000000</v>
      </c>
      <c r="H219" s="28">
        <v>99</v>
      </c>
      <c r="I219" s="28" cm="1">
        <f t="array" ref="I219">avgviews(G219,H219)</f>
        <v>89191919.191919193</v>
      </c>
      <c r="N219" s="22" t="str">
        <v>NickiMinajAtVEVO</v>
      </c>
      <c r="O219" s="22">
        <v>140100</v>
      </c>
      <c r="P219" s="22">
        <v>8800</v>
      </c>
    </row>
    <row r="220" spans="5:16">
      <c r="E220" s="22" t="str">
        <v>nigahiga</v>
      </c>
      <c r="F220" s="22">
        <v>21000000</v>
      </c>
      <c r="G220" s="22">
        <v>4380000000</v>
      </c>
      <c r="H220" s="28">
        <v>403</v>
      </c>
      <c r="I220" s="28" cm="1">
        <f t="array" ref="I220">avgviews(G220,H220)</f>
        <v>10868486.35235732</v>
      </c>
      <c r="N220" s="22" t="str">
        <v>nigahiga</v>
      </c>
      <c r="O220" s="22">
        <v>9900</v>
      </c>
      <c r="P220" s="22">
        <v>619</v>
      </c>
    </row>
    <row r="221" spans="5:16">
      <c r="E221" s="22" t="str">
        <v>Ninja</v>
      </c>
      <c r="F221" s="22">
        <v>23700000</v>
      </c>
      <c r="G221" s="22">
        <v>2540000000</v>
      </c>
      <c r="H221" s="28">
        <v>1732</v>
      </c>
      <c r="I221" s="28" cm="1">
        <f t="array" ref="I221">avgviews(G221,H221)</f>
        <v>1466512.702078522</v>
      </c>
      <c r="N221" s="22" t="str">
        <v>Ninja</v>
      </c>
      <c r="O221" s="22">
        <v>33500</v>
      </c>
      <c r="P221" s="22">
        <v>2100</v>
      </c>
    </row>
    <row r="222" spans="5:16">
      <c r="E222" s="22" t="str">
        <v>Ninja Kidz TV</v>
      </c>
      <c r="F222" s="22">
        <v>20500000</v>
      </c>
      <c r="G222" s="22">
        <v>11000000000</v>
      </c>
      <c r="H222" s="28">
        <v>296</v>
      </c>
      <c r="I222" s="28" cm="1">
        <f t="array" ref="I222">avgviews(G222,H222)</f>
        <v>37162162.162162162</v>
      </c>
      <c r="N222" s="22" t="str">
        <v>Ninja Kidz TV</v>
      </c>
      <c r="O222" s="22">
        <v>780800</v>
      </c>
      <c r="P222" s="22">
        <v>48800</v>
      </c>
    </row>
    <row r="223" spans="5:16">
      <c r="E223" s="22" t="str">
        <v>Official Pink Panther</v>
      </c>
      <c r="F223" s="22">
        <v>19700000</v>
      </c>
      <c r="G223" s="22">
        <v>11000000000</v>
      </c>
      <c r="H223" s="28">
        <v>1</v>
      </c>
      <c r="I223" s="28" cm="1">
        <f t="array" ref="I223">avgviews(G223,H223)</f>
        <v>11000000000</v>
      </c>
      <c r="N223" s="22" t="str">
        <v>Official Pink Panther</v>
      </c>
      <c r="O223" s="22">
        <v>0</v>
      </c>
      <c r="P223" s="22">
        <v>0</v>
      </c>
    </row>
    <row r="224" spans="5:16">
      <c r="E224" s="22" t="str">
        <v>One Direction</v>
      </c>
      <c r="F224" s="22">
        <v>38200000</v>
      </c>
      <c r="G224" s="22">
        <v>13600000000</v>
      </c>
      <c r="H224" s="28">
        <v>11</v>
      </c>
      <c r="I224" s="28" cm="1">
        <f t="array" ref="I224">avgviews(G224,H224)</f>
        <v>1236363636.3636363</v>
      </c>
      <c r="N224" s="22" t="str">
        <v>One Direction</v>
      </c>
      <c r="O224" s="22">
        <v>25</v>
      </c>
      <c r="P224" s="22">
        <v>2</v>
      </c>
    </row>
    <row r="225" spans="5:16">
      <c r="E225" s="22" t="str">
        <v>PDK Films</v>
      </c>
      <c r="F225" s="22">
        <v>18400000</v>
      </c>
      <c r="G225" s="22">
        <v>4120000000</v>
      </c>
      <c r="H225" s="28">
        <v>111</v>
      </c>
      <c r="I225" s="28" cm="1">
        <f t="array" ref="I225">avgviews(G225,H225)</f>
        <v>37117117.117117114</v>
      </c>
      <c r="N225" s="22" t="str">
        <v>PDK Films</v>
      </c>
      <c r="O225" s="22">
        <v>57700</v>
      </c>
      <c r="P225" s="22">
        <v>3600</v>
      </c>
    </row>
    <row r="226" spans="5:16">
      <c r="E226" s="22" t="str">
        <v>Peet Montzingo</v>
      </c>
      <c r="F226" s="22">
        <v>13400000</v>
      </c>
      <c r="G226" s="22">
        <v>10000000000</v>
      </c>
      <c r="H226" s="28">
        <v>319</v>
      </c>
      <c r="I226" s="28" cm="1">
        <f t="array" ref="I226">avgviews(G226,H226)</f>
        <v>31347962.382445142</v>
      </c>
      <c r="N226" s="22" t="str">
        <v>Peet Montzingo</v>
      </c>
      <c r="O226" s="22">
        <v>1600000</v>
      </c>
      <c r="P226" s="22">
        <v>99400</v>
      </c>
    </row>
    <row r="227" spans="5:16">
      <c r="E227" s="22" t="str">
        <v>Pencilmation</v>
      </c>
      <c r="F227" s="22">
        <v>20100000</v>
      </c>
      <c r="G227" s="22">
        <v>11300000000</v>
      </c>
      <c r="H227" s="28">
        <v>1481</v>
      </c>
      <c r="I227" s="28" cm="1">
        <f t="array" ref="I227">avgviews(G227,H227)</f>
        <v>7629979.7434166102</v>
      </c>
      <c r="N227" s="22" t="str">
        <v>Pencilmation</v>
      </c>
      <c r="O227" s="22">
        <v>59400</v>
      </c>
      <c r="P227" s="22">
        <v>3700</v>
      </c>
    </row>
    <row r="228" spans="5:16">
      <c r="E228" s="22" t="str">
        <v>penguinz0</v>
      </c>
      <c r="F228" s="22">
        <v>13300000</v>
      </c>
      <c r="G228" s="22">
        <v>7770000000</v>
      </c>
      <c r="H228" s="28">
        <v>4613</v>
      </c>
      <c r="I228" s="28" cm="1">
        <f t="array" ref="I228">avgviews(G228,H228)</f>
        <v>1684370.2579666162</v>
      </c>
      <c r="N228" s="22" t="str">
        <v>penguinz0</v>
      </c>
      <c r="O228" s="22">
        <v>755800</v>
      </c>
      <c r="P228" s="22">
        <v>47200</v>
      </c>
    </row>
    <row r="229" spans="5:16">
      <c r="E229" s="22" t="str">
        <v>People Vs Food</v>
      </c>
      <c r="F229" s="22">
        <v>12500000</v>
      </c>
      <c r="G229" s="22">
        <v>1140000000</v>
      </c>
      <c r="H229" s="28">
        <v>601</v>
      </c>
      <c r="I229" s="28" cm="1">
        <f t="array" ref="I229">avgviews(G229,H229)</f>
        <v>1896838.6023294509</v>
      </c>
      <c r="N229" s="22" t="str">
        <v>People Vs Food</v>
      </c>
      <c r="O229" s="22">
        <v>61400</v>
      </c>
      <c r="P229" s="22">
        <v>3800</v>
      </c>
    </row>
    <row r="230" spans="5:16">
      <c r="E230" s="22" t="str">
        <v>Pinkfong Baby Shark - Kids' Songs &amp; Stories</v>
      </c>
      <c r="F230" s="22">
        <v>68200000</v>
      </c>
      <c r="G230" s="22">
        <v>38800000000</v>
      </c>
      <c r="H230" s="28">
        <v>2865</v>
      </c>
      <c r="I230" s="28" cm="1">
        <f t="array" ref="I230">avgviews(G230,H230)</f>
        <v>13542757.417102966</v>
      </c>
      <c r="N230" s="22" t="str">
        <v>Pinkfong Baby Shark - Kids' Songs &amp; Stories</v>
      </c>
      <c r="O230" s="22">
        <v>1900000</v>
      </c>
      <c r="P230" s="22">
        <v>118300</v>
      </c>
    </row>
    <row r="231" spans="5:16">
      <c r="E231" s="22" t="str">
        <v>Pitbull</v>
      </c>
      <c r="F231" s="22">
        <v>16300000</v>
      </c>
      <c r="G231" s="22">
        <v>12500000000</v>
      </c>
      <c r="H231" s="28">
        <v>352</v>
      </c>
      <c r="I231" s="28" cm="1">
        <f t="array" ref="I231">avgviews(G231,H231)</f>
        <v>35511363.636363633</v>
      </c>
      <c r="N231" s="22" t="str">
        <v>Pitbull</v>
      </c>
      <c r="O231" s="22">
        <v>352000</v>
      </c>
      <c r="P231" s="22">
        <v>22000</v>
      </c>
    </row>
    <row r="232" spans="5:16">
      <c r="E232" s="22" t="str">
        <v>PlayStation</v>
      </c>
      <c r="F232" s="22">
        <v>15000000</v>
      </c>
      <c r="G232" s="22">
        <v>4740000000</v>
      </c>
      <c r="H232" s="28">
        <v>20292</v>
      </c>
      <c r="I232" s="28" cm="1">
        <f t="array" ref="I232">avgviews(G232,H232)</f>
        <v>233589.59195742165</v>
      </c>
      <c r="N232" s="22" t="str">
        <v>PlayStation</v>
      </c>
      <c r="O232" s="22">
        <v>167200</v>
      </c>
      <c r="P232" s="22">
        <v>10400</v>
      </c>
    </row>
    <row r="233" spans="5:16">
      <c r="E233" s="22" t="str">
        <v>Popular on YouTube</v>
      </c>
      <c r="F233" s="22">
        <v>29300000</v>
      </c>
      <c r="G233" s="22">
        <v>0</v>
      </c>
      <c r="H233" s="28">
        <v>3</v>
      </c>
      <c r="I233" s="28" cm="1">
        <f t="array" ref="I233">avgviews(G233,H233)</f>
        <v>0</v>
      </c>
      <c r="N233" s="22" t="str">
        <v>Popular on YouTube</v>
      </c>
      <c r="O233" s="22">
        <v>0</v>
      </c>
      <c r="P233" s="22">
        <v>0</v>
      </c>
    </row>
    <row r="234" spans="5:16">
      <c r="E234" s="22" t="str">
        <v>PopularMMOs</v>
      </c>
      <c r="F234" s="22">
        <v>17200000</v>
      </c>
      <c r="G234" s="22">
        <v>14600000000</v>
      </c>
      <c r="H234" s="28">
        <v>4685</v>
      </c>
      <c r="I234" s="28" cm="1">
        <f t="array" ref="I234">avgviews(G234,H234)</f>
        <v>3116328.7086446104</v>
      </c>
      <c r="N234" s="22" t="str">
        <v>PopularMMOs</v>
      </c>
      <c r="O234" s="22">
        <v>61200</v>
      </c>
      <c r="P234" s="22">
        <v>3800</v>
      </c>
    </row>
    <row r="235" spans="5:16">
      <c r="E235" s="22" t="str">
        <v>Post Malone</v>
      </c>
      <c r="F235" s="22">
        <v>25500000</v>
      </c>
      <c r="G235" s="22">
        <v>14400000000</v>
      </c>
      <c r="H235" s="28">
        <v>78</v>
      </c>
      <c r="I235" s="28" cm="1">
        <f t="array" ref="I235">avgviews(G235,H235)</f>
        <v>184615384.61538461</v>
      </c>
      <c r="N235" s="22" t="str">
        <v>Post Malone</v>
      </c>
      <c r="O235" s="22">
        <v>782000</v>
      </c>
      <c r="P235" s="22">
        <v>48900</v>
      </c>
    </row>
    <row r="236" spans="5:16">
      <c r="E236" s="22" t="str">
        <v>PowerfulJRE</v>
      </c>
      <c r="F236" s="22">
        <v>15100000</v>
      </c>
      <c r="G236" s="22">
        <v>3060000000</v>
      </c>
      <c r="H236" s="28">
        <v>1037</v>
      </c>
      <c r="I236" s="28" cm="1">
        <f t="array" ref="I236">avgviews(G236,H236)</f>
        <v>2950819.6721311477</v>
      </c>
      <c r="N236" s="22" t="str">
        <v>PowerfulJRE</v>
      </c>
      <c r="O236" s="22">
        <v>173600</v>
      </c>
      <c r="P236" s="22">
        <v>10900</v>
      </c>
    </row>
    <row r="237" spans="5:16">
      <c r="E237" s="22" t="str">
        <v>Preston</v>
      </c>
      <c r="F237" s="22">
        <v>24000000</v>
      </c>
      <c r="G237" s="22">
        <v>8280000000</v>
      </c>
      <c r="H237" s="28">
        <v>4009</v>
      </c>
      <c r="I237" s="28" cm="1">
        <f t="array" ref="I237">avgviews(G237,H237)</f>
        <v>2065352.955849339</v>
      </c>
      <c r="N237" s="22" t="str">
        <v>Preston</v>
      </c>
      <c r="O237" s="22">
        <v>606800</v>
      </c>
      <c r="P237" s="22">
        <v>37900</v>
      </c>
    </row>
    <row r="238" spans="5:16">
      <c r="E238" s="22" t="str">
        <v>PrestonPlayz</v>
      </c>
      <c r="F238" s="22">
        <v>14600000</v>
      </c>
      <c r="G238" s="22">
        <v>5770000000</v>
      </c>
      <c r="H238" s="28">
        <v>4009</v>
      </c>
      <c r="I238" s="28" cm="1">
        <f t="array" ref="I238">avgviews(G238,H238)</f>
        <v>1439261.6612621602</v>
      </c>
      <c r="N238" s="22" t="str">
        <v>PrestonPlayz</v>
      </c>
      <c r="O238" s="22">
        <v>606800</v>
      </c>
      <c r="P238" s="22">
        <v>37900</v>
      </c>
    </row>
    <row r="239" spans="5:16">
      <c r="E239" s="22" t="str">
        <v>Prime Video India</v>
      </c>
      <c r="F239" s="22">
        <v>15700000</v>
      </c>
      <c r="G239" s="22">
        <v>8700000000</v>
      </c>
      <c r="H239" s="28">
        <v>7090</v>
      </c>
      <c r="I239" s="28" cm="1">
        <f t="array" ref="I239">avgviews(G239,H239)</f>
        <v>1227080.394922426</v>
      </c>
      <c r="N239" s="22" t="str">
        <v>Prime Video India</v>
      </c>
      <c r="O239" s="22">
        <v>1300000</v>
      </c>
      <c r="P239" s="22">
        <v>83800</v>
      </c>
    </row>
    <row r="240" spans="5:16">
      <c r="E240" s="22" t="str">
        <v>Ray William Johnson</v>
      </c>
      <c r="F240" s="22">
        <v>15000000</v>
      </c>
      <c r="G240" s="22">
        <v>10200000000</v>
      </c>
      <c r="H240" s="28">
        <v>1803</v>
      </c>
      <c r="I240" s="28" cm="1">
        <f t="array" ref="I240">avgviews(G240,H240)</f>
        <v>5657237.9367720466</v>
      </c>
      <c r="N240" s="22" t="str">
        <v>Ray William Johnson</v>
      </c>
      <c r="O240" s="22">
        <v>1300000</v>
      </c>
      <c r="P240" s="22">
        <v>78200</v>
      </c>
    </row>
    <row r="241" spans="5:16">
      <c r="E241" s="22" t="str">
        <v>Rclbeauty101</v>
      </c>
      <c r="F241" s="22">
        <v>14400000</v>
      </c>
      <c r="G241" s="22">
        <v>3900000000</v>
      </c>
      <c r="H241" s="28">
        <v>463</v>
      </c>
      <c r="I241" s="28" cm="1">
        <f t="array" ref="I241">avgviews(G241,H241)</f>
        <v>8423326.1339092869</v>
      </c>
      <c r="N241" s="22" t="str">
        <v>Rclbeauty101</v>
      </c>
      <c r="O241" s="22">
        <v>34500</v>
      </c>
      <c r="P241" s="22">
        <v>2200</v>
      </c>
    </row>
    <row r="242" spans="5:16">
      <c r="E242" s="22" t="str">
        <v>REACT</v>
      </c>
      <c r="F242" s="22">
        <v>20000000</v>
      </c>
      <c r="G242" s="22">
        <v>13200000000</v>
      </c>
      <c r="H242" s="28">
        <v>4339</v>
      </c>
      <c r="I242" s="28" cm="1">
        <f t="array" ref="I242">avgviews(G242,H242)</f>
        <v>3042175.616501498</v>
      </c>
      <c r="N242" s="22" t="str">
        <v>REACT</v>
      </c>
      <c r="O242" s="22">
        <v>92800</v>
      </c>
      <c r="P242" s="22">
        <v>5800</v>
      </c>
    </row>
    <row r="243" spans="5:16">
      <c r="E243" s="22" t="str">
        <v>Reaction Time</v>
      </c>
      <c r="F243" s="22">
        <v>14500000</v>
      </c>
      <c r="G243" s="22">
        <v>4260000000</v>
      </c>
      <c r="H243" s="28">
        <v>1717</v>
      </c>
      <c r="I243" s="28" cm="1">
        <f t="array" ref="I243">avgviews(G243,H243)</f>
        <v>2481071.6365754222</v>
      </c>
      <c r="N243" s="22" t="str">
        <v>Reaction Time</v>
      </c>
      <c r="O243" s="22">
        <v>39600</v>
      </c>
      <c r="P243" s="22">
        <v>2500</v>
      </c>
    </row>
    <row r="244" spans="5:16">
      <c r="E244" s="22" t="str">
        <v>Rebecca Zamolo</v>
      </c>
      <c r="F244" s="22">
        <v>14300000</v>
      </c>
      <c r="G244" s="22">
        <v>6390000000</v>
      </c>
      <c r="H244" s="28">
        <v>1</v>
      </c>
      <c r="I244" s="28" cm="1">
        <f t="array" ref="I244">avgviews(G244,H244)</f>
        <v>6390000000</v>
      </c>
      <c r="N244" s="22" t="str">
        <v>Rebecca Zamolo</v>
      </c>
      <c r="O244" s="22">
        <v>0</v>
      </c>
      <c r="P244" s="22">
        <v>0</v>
      </c>
    </row>
    <row r="245" spans="5:16">
      <c r="E245" s="22" t="str">
        <v>RihannaVEVO</v>
      </c>
      <c r="F245" s="22">
        <v>25100000</v>
      </c>
      <c r="G245" s="22">
        <v>19500000000</v>
      </c>
      <c r="H245" s="28">
        <v>118</v>
      </c>
      <c r="I245" s="28" cm="1">
        <f t="array" ref="I245">avgviews(G245,H245)</f>
        <v>165254237.28813559</v>
      </c>
      <c r="N245" s="22" t="str">
        <v>RihannaVEVO</v>
      </c>
      <c r="O245" s="22">
        <v>377000</v>
      </c>
      <c r="P245" s="22">
        <v>23600</v>
      </c>
    </row>
    <row r="246" spans="5:16">
      <c r="E246" s="22" t="str">
        <v>Roman Atwood Vlogs</v>
      </c>
      <c r="F246" s="22">
        <v>15400000</v>
      </c>
      <c r="G246" s="22">
        <v>5470000000</v>
      </c>
      <c r="H246" s="28">
        <v>1756</v>
      </c>
      <c r="I246" s="28" cm="1">
        <f t="array" ref="I246">avgviews(G246,H246)</f>
        <v>3115034.1685649203</v>
      </c>
      <c r="N246" s="22" t="str">
        <v>Roman Atwood Vlogs</v>
      </c>
      <c r="O246" s="22">
        <v>6300</v>
      </c>
      <c r="P246" s="22">
        <v>396</v>
      </c>
    </row>
    <row r="247" spans="5:16">
      <c r="E247" s="22" t="str">
        <v>Romeo Santos</v>
      </c>
      <c r="F247" s="22">
        <v>20900000</v>
      </c>
      <c r="G247" s="22">
        <v>17300000000</v>
      </c>
      <c r="H247" s="28">
        <v>6</v>
      </c>
      <c r="I247" s="28" cm="1">
        <f t="array" ref="I247">avgviews(G247,H247)</f>
        <v>2883333333.3333335</v>
      </c>
      <c r="N247" s="22" t="str">
        <v>Romeo Santos</v>
      </c>
      <c r="O247" s="22">
        <v>0.4</v>
      </c>
      <c r="P247" s="22">
        <v>0.02</v>
      </c>
    </row>
    <row r="248" spans="5:16">
      <c r="E248" s="22" t="str">
        <v>Rosanna Pansino</v>
      </c>
      <c r="F248" s="22">
        <v>14400000</v>
      </c>
      <c r="G248" s="22">
        <v>4600000000</v>
      </c>
      <c r="H248" s="28">
        <v>1248</v>
      </c>
      <c r="I248" s="28" cm="1">
        <f t="array" ref="I248">avgviews(G248,H248)</f>
        <v>3685897.435897436</v>
      </c>
      <c r="N248" s="22" t="str">
        <v>Rosanna Pansino</v>
      </c>
      <c r="O248" s="22">
        <v>106700</v>
      </c>
      <c r="P248" s="22">
        <v>6700</v>
      </c>
    </row>
    <row r="249" spans="5:16">
      <c r="E249" s="22" t="str">
        <v>Rotten Tomatoes Trailers</v>
      </c>
      <c r="F249" s="22">
        <v>15800000</v>
      </c>
      <c r="G249" s="22">
        <v>13100000000</v>
      </c>
      <c r="H249" s="28">
        <v>10441</v>
      </c>
      <c r="I249" s="28" cm="1">
        <f t="array" ref="I249">avgviews(G249,H249)</f>
        <v>1254669.0929987549</v>
      </c>
      <c r="N249" s="22" t="str">
        <v>Rotten Tomatoes Trailers</v>
      </c>
      <c r="O249" s="22">
        <v>103000</v>
      </c>
      <c r="P249" s="22">
        <v>6400</v>
      </c>
    </row>
    <row r="250" spans="5:16">
      <c r="E250" s="22" t="str">
        <v>Ryan Trahan</v>
      </c>
      <c r="F250" s="22">
        <v>13100000</v>
      </c>
      <c r="G250" s="22">
        <v>2180000000</v>
      </c>
      <c r="H250" s="28">
        <v>33</v>
      </c>
      <c r="I250" s="28" cm="1">
        <f t="array" ref="I250">avgviews(G250,H250)</f>
        <v>66060606.060606062</v>
      </c>
      <c r="N250" s="22" t="str">
        <v>Ryan Trahan</v>
      </c>
      <c r="O250" s="22">
        <v>0.99</v>
      </c>
      <c r="P250" s="22">
        <v>0.06</v>
      </c>
    </row>
    <row r="251" spans="5:16">
      <c r="E251" s="22" t="str">
        <v>Ryan's World</v>
      </c>
      <c r="F251" s="22">
        <v>35200000</v>
      </c>
      <c r="G251" s="22">
        <v>55300000000</v>
      </c>
      <c r="H251" s="28">
        <v>2453</v>
      </c>
      <c r="I251" s="28" cm="1">
        <f t="array" ref="I251">avgviews(G251,H251)</f>
        <v>22543823.889115367</v>
      </c>
      <c r="N251" s="22" t="str">
        <v>Ryan's World</v>
      </c>
      <c r="O251" s="22">
        <v>954500</v>
      </c>
      <c r="P251" s="22">
        <v>59700</v>
      </c>
    </row>
    <row r="252" spans="5:16">
      <c r="E252" s="22" t="str">
        <v>Sandra Cires Art</v>
      </c>
      <c r="F252" s="22">
        <v>16400000</v>
      </c>
      <c r="G252" s="22">
        <v>3960000000</v>
      </c>
      <c r="H252" s="28">
        <v>1091</v>
      </c>
      <c r="I252" s="28" cm="1">
        <f t="array" ref="I252">avgviews(G252,H252)</f>
        <v>3629697.5252062329</v>
      </c>
      <c r="N252" s="22" t="str">
        <v>Sandra Cires Art</v>
      </c>
      <c r="O252" s="22">
        <v>72100</v>
      </c>
      <c r="P252" s="22">
        <v>4500</v>
      </c>
    </row>
    <row r="253" spans="5:16">
      <c r="E253" s="22" t="str">
        <v>Saturday Night Live</v>
      </c>
      <c r="F253" s="22">
        <v>13600000</v>
      </c>
      <c r="G253" s="22">
        <v>14700000000</v>
      </c>
      <c r="H253" s="28">
        <v>8335</v>
      </c>
      <c r="I253" s="28" cm="1">
        <f t="array" ref="I253">avgviews(G253,H253)</f>
        <v>1763647.2705458908</v>
      </c>
      <c r="N253" s="22" t="str">
        <v>Saturday Night Live</v>
      </c>
      <c r="O253" s="22">
        <v>226500</v>
      </c>
      <c r="P253" s="22">
        <v>14200</v>
      </c>
    </row>
    <row r="254" spans="5:16">
      <c r="E254" s="22" t="str">
        <v>Sebastiï¿½ï¿½ï¿½</v>
      </c>
      <c r="F254" s="22">
        <v>18000000</v>
      </c>
      <c r="G254" s="22">
        <v>10500000000</v>
      </c>
      <c r="H254" s="28">
        <v>237</v>
      </c>
      <c r="I254" s="28" cm="1">
        <f t="array" ref="I254">avgviews(G254,H254)</f>
        <v>44303797.468354434</v>
      </c>
      <c r="N254" s="22" t="str">
        <v>Sebastiï¿½ï¿½ï¿½</v>
      </c>
      <c r="O254" s="22">
        <v>443100</v>
      </c>
      <c r="P254" s="22">
        <v>27700</v>
      </c>
    </row>
    <row r="255" spans="5:16">
      <c r="E255" s="22" t="str">
        <v>Selena Gomez</v>
      </c>
      <c r="F255" s="22">
        <v>33600000</v>
      </c>
      <c r="G255" s="22">
        <v>13000000000</v>
      </c>
      <c r="H255" s="28">
        <v>188</v>
      </c>
      <c r="I255" s="28" cm="1">
        <f t="array" ref="I255">avgviews(G255,H255)</f>
        <v>69148936.170212761</v>
      </c>
      <c r="N255" s="22" t="str">
        <v>Selena Gomez</v>
      </c>
      <c r="O255" s="22">
        <v>463200</v>
      </c>
      <c r="P255" s="22">
        <v>28900</v>
      </c>
    </row>
    <row r="256" spans="5:16">
      <c r="E256" s="22" t="str">
        <v>SelenaGomezVEVO</v>
      </c>
      <c r="F256" s="22">
        <v>14400000</v>
      </c>
      <c r="G256" s="22">
        <v>11400000000</v>
      </c>
      <c r="H256" s="28">
        <v>186</v>
      </c>
      <c r="I256" s="28" cm="1">
        <f t="array" ref="I256">avgviews(G256,H256)</f>
        <v>61290322.580645159</v>
      </c>
      <c r="N256" s="22" t="str">
        <v>SelenaGomezVEVO</v>
      </c>
      <c r="O256" s="22">
        <v>354600</v>
      </c>
      <c r="P256" s="22">
        <v>22200</v>
      </c>
    </row>
    <row r="257" spans="5:16">
      <c r="E257" s="22" t="str">
        <v>Sesame Street</v>
      </c>
      <c r="F257" s="22">
        <v>23300000</v>
      </c>
      <c r="G257" s="22">
        <v>22500000000</v>
      </c>
      <c r="H257" s="28">
        <v>3657</v>
      </c>
      <c r="I257" s="28" cm="1">
        <f t="array" ref="I257">avgviews(G257,H257)</f>
        <v>6152584.0853158329</v>
      </c>
      <c r="N257" s="22" t="str">
        <v>Sesame Street</v>
      </c>
      <c r="O257" s="22">
        <v>496700</v>
      </c>
      <c r="P257" s="22">
        <v>31000</v>
      </c>
    </row>
    <row r="258" spans="5:16">
      <c r="E258" s="22" t="str">
        <v>shakiraVEVO</v>
      </c>
      <c r="F258" s="22">
        <v>18400000</v>
      </c>
      <c r="G258" s="22">
        <v>25400000000</v>
      </c>
      <c r="H258" s="28">
        <v>197</v>
      </c>
      <c r="I258" s="28" cm="1">
        <f t="array" ref="I258">avgviews(G258,H258)</f>
        <v>128934010.15228426</v>
      </c>
      <c r="N258" s="22" t="str">
        <v>shakiraVEVO</v>
      </c>
      <c r="O258" s="22">
        <v>1100000</v>
      </c>
      <c r="P258" s="22">
        <v>66800</v>
      </c>
    </row>
    <row r="259" spans="5:16">
      <c r="E259" s="22" t="str">
        <v>shane</v>
      </c>
      <c r="F259" s="22">
        <v>19200000</v>
      </c>
      <c r="G259" s="22">
        <v>4330000000</v>
      </c>
      <c r="H259" s="28">
        <v>570</v>
      </c>
      <c r="I259" s="28" cm="1">
        <f t="array" ref="I259">avgviews(G259,H259)</f>
        <v>7596491.2280701753</v>
      </c>
      <c r="N259" s="22" t="str">
        <v>shane</v>
      </c>
      <c r="O259" s="22">
        <v>10900</v>
      </c>
      <c r="P259" s="22">
        <v>683</v>
      </c>
    </row>
    <row r="260" spans="5:16">
      <c r="E260" s="22" t="str">
        <v>Sia</v>
      </c>
      <c r="F260" s="22">
        <v>22600000</v>
      </c>
      <c r="G260" s="22">
        <v>13400000000</v>
      </c>
      <c r="H260" s="28">
        <v>171</v>
      </c>
      <c r="I260" s="28" cm="1">
        <f t="array" ref="I260">avgviews(G260,H260)</f>
        <v>78362573.099415198</v>
      </c>
      <c r="N260" s="22" t="str">
        <v>Sia</v>
      </c>
      <c r="O260" s="22">
        <v>381000</v>
      </c>
      <c r="P260" s="22">
        <v>23800</v>
      </c>
    </row>
    <row r="261" spans="5:16">
      <c r="E261" s="22" t="str">
        <v>Skrillex</v>
      </c>
      <c r="F261" s="22">
        <v>20100000</v>
      </c>
      <c r="G261" s="22">
        <v>6620000000</v>
      </c>
      <c r="H261" s="28">
        <v>241</v>
      </c>
      <c r="I261" s="28" cm="1">
        <f t="array" ref="I261">avgviews(G261,H261)</f>
        <v>27468879.668049794</v>
      </c>
      <c r="N261" s="22" t="str">
        <v>Skrillex</v>
      </c>
      <c r="O261" s="22">
        <v>101100</v>
      </c>
      <c r="P261" s="22">
        <v>6300</v>
      </c>
    </row>
    <row r="262" spans="5:16">
      <c r="E262" s="22" t="str">
        <v>Smile Family Spanish</v>
      </c>
      <c r="F262" s="22">
        <v>18600000</v>
      </c>
      <c r="G262" s="22">
        <v>7010000000</v>
      </c>
      <c r="H262" s="28">
        <v>457</v>
      </c>
      <c r="I262" s="28" cm="1">
        <f t="array" ref="I262">avgviews(G262,H262)</f>
        <v>15339168.490153173</v>
      </c>
      <c r="N262" s="22" t="str">
        <v>Smile Family Spanish</v>
      </c>
      <c r="O262" s="22">
        <v>173600</v>
      </c>
      <c r="P262" s="22">
        <v>10800</v>
      </c>
    </row>
    <row r="263" spans="5:16">
      <c r="E263" s="22" t="str">
        <v>SMOL</v>
      </c>
      <c r="F263" s="22">
        <v>21500000</v>
      </c>
      <c r="G263" s="22">
        <v>22100000000</v>
      </c>
      <c r="H263" s="28">
        <v>6</v>
      </c>
      <c r="I263" s="28" cm="1">
        <f t="array" ref="I263">avgviews(G263,H263)</f>
        <v>3683333333.3333335</v>
      </c>
      <c r="N263" s="22" t="str">
        <v>SMOL</v>
      </c>
      <c r="O263" s="22">
        <v>0.01</v>
      </c>
      <c r="P263" s="22">
        <v>0</v>
      </c>
    </row>
    <row r="264" spans="5:16">
      <c r="E264" s="22" t="str">
        <v>Smosh</v>
      </c>
      <c r="F264" s="22">
        <v>26100000</v>
      </c>
      <c r="G264" s="22">
        <v>10400000000</v>
      </c>
      <c r="H264" s="28">
        <v>1619</v>
      </c>
      <c r="I264" s="28" cm="1">
        <f t="array" ref="I264">avgviews(G264,H264)</f>
        <v>6423718.3446571957</v>
      </c>
      <c r="N264" s="22" t="str">
        <v>Smosh</v>
      </c>
      <c r="O264" s="22">
        <v>272600</v>
      </c>
      <c r="P264" s="22">
        <v>17000</v>
      </c>
    </row>
    <row r="265" spans="5:16">
      <c r="E265" s="22" t="str">
        <v>SOMOY TV</v>
      </c>
      <c r="F265" s="22">
        <v>19800000</v>
      </c>
      <c r="G265" s="22">
        <v>12300000000</v>
      </c>
      <c r="H265" s="28">
        <v>9930</v>
      </c>
      <c r="I265" s="28" cm="1">
        <f t="array" ref="I265">avgviews(G265,H265)</f>
        <v>1238670.6948640484</v>
      </c>
      <c r="N265" s="22" t="str">
        <v>SOMOY TV</v>
      </c>
      <c r="O265" s="22">
        <v>65</v>
      </c>
      <c r="P265" s="22">
        <v>4</v>
      </c>
    </row>
    <row r="266" spans="5:16">
      <c r="E266" s="22" t="str">
        <v>Sony AATH</v>
      </c>
      <c r="F266" s="22">
        <v>19600000</v>
      </c>
      <c r="G266" s="22">
        <v>13900000000</v>
      </c>
      <c r="H266" s="28">
        <v>18661</v>
      </c>
      <c r="I266" s="28" cm="1">
        <f t="array" ref="I266">avgviews(G266,H266)</f>
        <v>744868.97808263218</v>
      </c>
      <c r="N266" s="22" t="str">
        <v>Sony AATH</v>
      </c>
      <c r="O266" s="22">
        <v>1100000</v>
      </c>
      <c r="P266" s="22">
        <v>68600</v>
      </c>
    </row>
    <row r="267" spans="5:16">
      <c r="E267" s="22" t="str">
        <v>SonyMusicIndiaVEVO</v>
      </c>
      <c r="F267" s="22">
        <v>46600000</v>
      </c>
      <c r="G267" s="22">
        <v>27300000000</v>
      </c>
      <c r="H267" s="28">
        <v>3444</v>
      </c>
      <c r="I267" s="28" cm="1">
        <f t="array" ref="I267">avgviews(G267,H267)</f>
        <v>7926829.2682926832</v>
      </c>
      <c r="N267" s="22" t="str">
        <v>SonyMusicIndiaVEVO</v>
      </c>
      <c r="O267" s="22">
        <v>1300000</v>
      </c>
      <c r="P267" s="22">
        <v>78600</v>
      </c>
    </row>
    <row r="268" spans="5:16">
      <c r="E268" s="22" t="str">
        <v>SonyMusicSouthVEVO</v>
      </c>
      <c r="F268" s="22">
        <v>18000000</v>
      </c>
      <c r="G268" s="22">
        <v>17900000000</v>
      </c>
      <c r="H268" s="28">
        <v>5692</v>
      </c>
      <c r="I268" s="28" cm="1">
        <f t="array" ref="I268">avgviews(G268,H268)</f>
        <v>3144764.5818692902</v>
      </c>
      <c r="N268" s="22" t="str">
        <v>SonyMusicSouthVEVO</v>
      </c>
      <c r="O268" s="22">
        <v>1000000</v>
      </c>
      <c r="P268" s="22">
        <v>64400</v>
      </c>
    </row>
    <row r="269" spans="5:16">
      <c r="E269" s="22" t="str">
        <v>Sports</v>
      </c>
      <c r="F269" s="22">
        <v>75000000</v>
      </c>
      <c r="G269" s="22">
        <v>0</v>
      </c>
      <c r="H269" s="28">
        <v>3</v>
      </c>
      <c r="I269" s="28" cm="1">
        <f t="array" ref="I269">avgviews(G269,H269)</f>
        <v>0</v>
      </c>
      <c r="N269" s="22" t="str">
        <v>Sports</v>
      </c>
      <c r="O269" s="22">
        <v>0.06</v>
      </c>
      <c r="P269" s="22">
        <v>0</v>
      </c>
    </row>
    <row r="270" spans="5:16">
      <c r="E270" s="22" t="str">
        <v>SSSniperWolf</v>
      </c>
      <c r="F270" s="22">
        <v>33700000</v>
      </c>
      <c r="G270" s="22">
        <v>23500000000</v>
      </c>
      <c r="H270" s="28">
        <v>3366</v>
      </c>
      <c r="I270" s="28" cm="1">
        <f t="array" ref="I270">avgviews(G270,H270)</f>
        <v>6981580.5109922756</v>
      </c>
      <c r="N270" s="22" t="str">
        <v>SSSniperWolf</v>
      </c>
      <c r="O270" s="22">
        <v>843800</v>
      </c>
      <c r="P270" s="22">
        <v>52700</v>
      </c>
    </row>
    <row r="271" spans="5:16">
      <c r="E271" s="22" t="str">
        <v>SSundee</v>
      </c>
      <c r="F271" s="22">
        <v>22500000</v>
      </c>
      <c r="G271" s="22">
        <v>13800000000</v>
      </c>
      <c r="H271" s="28">
        <v>3315</v>
      </c>
      <c r="I271" s="28" cm="1">
        <f t="array" ref="I271">avgviews(G271,H271)</f>
        <v>4162895.9276018101</v>
      </c>
      <c r="N271" s="22" t="str">
        <v>SSundee</v>
      </c>
      <c r="O271" s="22">
        <v>700400</v>
      </c>
      <c r="P271" s="22">
        <v>43800</v>
      </c>
    </row>
    <row r="272" spans="5:16">
      <c r="E272" s="22" t="str">
        <v>Stokes Twins</v>
      </c>
      <c r="F272" s="22">
        <v>21800000</v>
      </c>
      <c r="G272" s="22">
        <v>4470000000</v>
      </c>
      <c r="H272" s="28">
        <v>257</v>
      </c>
      <c r="I272" s="28" cm="1">
        <f t="array" ref="I272">avgviews(G272,H272)</f>
        <v>17392996.108949415</v>
      </c>
      <c r="N272" s="22" t="str">
        <v>Stokes Twins</v>
      </c>
      <c r="O272" s="22">
        <v>791800</v>
      </c>
      <c r="P272" s="22">
        <v>49500</v>
      </c>
    </row>
    <row r="273" spans="5:16">
      <c r="E273" s="22" t="str">
        <v>Super JoJo - Nursery Rhymes &amp; Kids Songs</v>
      </c>
      <c r="F273" s="22">
        <v>24100000</v>
      </c>
      <c r="G273" s="22">
        <v>330000000</v>
      </c>
      <c r="H273" s="28">
        <v>36</v>
      </c>
      <c r="I273" s="28" cm="1">
        <f t="array" ref="I273">avgviews(G273,H273)</f>
        <v>9166666.666666666</v>
      </c>
      <c r="N273" s="22" t="str">
        <v>Super JoJo - Nursery Rhymes &amp; Kids Songs</v>
      </c>
      <c r="O273" s="22">
        <v>1300000</v>
      </c>
      <c r="P273" s="22">
        <v>82100</v>
      </c>
    </row>
    <row r="274" spans="5:16">
      <c r="E274" s="22" t="str">
        <v>Super Polina</v>
      </c>
      <c r="F274" s="22">
        <v>14300000</v>
      </c>
      <c r="G274" s="22">
        <v>4780000000</v>
      </c>
      <c r="H274" s="28">
        <v>576</v>
      </c>
      <c r="I274" s="28" cm="1">
        <f t="array" ref="I274">avgviews(G274,H274)</f>
        <v>8298611.111111111</v>
      </c>
      <c r="N274" s="22" t="str">
        <v>Super Polina</v>
      </c>
      <c r="O274" s="22">
        <v>1700</v>
      </c>
      <c r="P274" s="22">
        <v>103</v>
      </c>
    </row>
    <row r="275" spans="5:16">
      <c r="E275" s="22" t="str">
        <v>Super Senya</v>
      </c>
      <c r="F275" s="22">
        <v>15500000</v>
      </c>
      <c r="G275" s="22">
        <v>5070000000</v>
      </c>
      <c r="H275" s="28">
        <v>0</v>
      </c>
      <c r="I275" s="28" cm="1">
        <f t="array" ref="I275">avgviews(G275,H275)</f>
        <v>0</v>
      </c>
      <c r="N275" s="22" t="str">
        <v>Super Senya</v>
      </c>
      <c r="O275" s="22">
        <v>0</v>
      </c>
      <c r="P275" s="22">
        <v>0</v>
      </c>
    </row>
    <row r="276" spans="5:16">
      <c r="E276" s="22" t="str">
        <v>Talking Tom</v>
      </c>
      <c r="F276" s="22">
        <v>30200000</v>
      </c>
      <c r="G276" s="22">
        <v>15200000000</v>
      </c>
      <c r="H276" s="28">
        <v>2</v>
      </c>
      <c r="I276" s="28" cm="1">
        <f t="array" ref="I276">avgviews(G276,H276)</f>
        <v>7600000000</v>
      </c>
      <c r="N276" s="22" t="str">
        <v>Talking Tom</v>
      </c>
      <c r="O276" s="22">
        <v>0</v>
      </c>
      <c r="P276" s="22">
        <v>0</v>
      </c>
    </row>
    <row r="277" spans="5:16">
      <c r="E277" s="22" t="str">
        <v>Talking Tom &amp; Friends</v>
      </c>
      <c r="F277" s="22">
        <v>15500000</v>
      </c>
      <c r="G277" s="22">
        <v>6400000000</v>
      </c>
      <c r="H277" s="28">
        <v>417</v>
      </c>
      <c r="I277" s="28" cm="1">
        <f t="array" ref="I277">avgviews(G277,H277)</f>
        <v>15347721.822541967</v>
      </c>
      <c r="N277" s="22" t="str">
        <v>Talking Tom &amp; Friends</v>
      </c>
      <c r="O277" s="22">
        <v>109500</v>
      </c>
      <c r="P277" s="22">
        <v>6800</v>
      </c>
    </row>
    <row r="278" spans="5:16">
      <c r="E278" s="22" t="str">
        <v>Tasty</v>
      </c>
      <c r="F278" s="22">
        <v>21100000</v>
      </c>
      <c r="G278" s="22">
        <v>5780000000</v>
      </c>
      <c r="H278" s="28">
        <v>4728</v>
      </c>
      <c r="I278" s="28" cm="1">
        <f t="array" ref="I278">avgviews(G278,H278)</f>
        <v>1222504.2301184433</v>
      </c>
      <c r="N278" s="22" t="str">
        <v>Tasty</v>
      </c>
      <c r="O278" s="22">
        <v>98800</v>
      </c>
      <c r="P278" s="22">
        <v>6200</v>
      </c>
    </row>
    <row r="279" spans="5:16">
      <c r="E279" s="22" t="str">
        <v>Taylor Swift</v>
      </c>
      <c r="F279" s="22">
        <v>52900000</v>
      </c>
      <c r="G279" s="22">
        <v>29900000000</v>
      </c>
      <c r="H279" s="28">
        <v>216</v>
      </c>
      <c r="I279" s="28" cm="1">
        <f t="array" ref="I279">avgviews(G279,H279)</f>
        <v>138425925.92592594</v>
      </c>
      <c r="N279" s="22" t="str">
        <v>Taylor Swift</v>
      </c>
      <c r="O279" s="22">
        <v>2100000</v>
      </c>
      <c r="P279" s="22">
        <v>132100</v>
      </c>
    </row>
    <row r="280" spans="5:16">
      <c r="E280" s="22" t="str">
        <v>TaylorSwiftVEVO</v>
      </c>
      <c r="F280" s="22">
        <v>25600000</v>
      </c>
      <c r="G280" s="22">
        <v>25600000000</v>
      </c>
      <c r="H280" s="28">
        <v>287</v>
      </c>
      <c r="I280" s="28" cm="1">
        <f t="array" ref="I280">avgviews(G280,H280)</f>
        <v>89198606.271777004</v>
      </c>
      <c r="N280" s="22" t="str">
        <v>TaylorSwiftVEVO</v>
      </c>
      <c r="O280" s="22">
        <v>1300000</v>
      </c>
      <c r="P280" s="22">
        <v>79600</v>
      </c>
    </row>
    <row r="281" spans="5:16">
      <c r="E281" s="22" t="str">
        <v>Technoblade</v>
      </c>
      <c r="F281" s="22">
        <v>16300000</v>
      </c>
      <c r="G281" s="22">
        <v>1660000000</v>
      </c>
      <c r="H281" s="28">
        <v>989</v>
      </c>
      <c r="I281" s="28" cm="1">
        <f t="array" ref="I281">avgviews(G281,H281)</f>
        <v>1678463.0940343782</v>
      </c>
      <c r="N281" s="22" t="str">
        <v>Technoblade</v>
      </c>
      <c r="O281" s="22">
        <v>71800</v>
      </c>
      <c r="P281" s="22">
        <v>4500</v>
      </c>
    </row>
    <row r="282" spans="5:16">
      <c r="E282" s="22" t="str">
        <v>TED</v>
      </c>
      <c r="F282" s="22">
        <v>23100000</v>
      </c>
      <c r="G282" s="22">
        <v>2550000000</v>
      </c>
      <c r="H282" s="28">
        <v>4445</v>
      </c>
      <c r="I282" s="28" cm="1">
        <f t="array" ref="I282">avgviews(G282,H282)</f>
        <v>573678.29021372332</v>
      </c>
      <c r="N282" s="22" t="str">
        <v>TED</v>
      </c>
      <c r="O282" s="22">
        <v>53000</v>
      </c>
      <c r="P282" s="22">
        <v>3300</v>
      </c>
    </row>
    <row r="283" spans="5:16">
      <c r="E283" s="22" t="str">
        <v>TED-Ed</v>
      </c>
      <c r="F283" s="22">
        <v>18800000</v>
      </c>
      <c r="G283" s="22">
        <v>3650000000</v>
      </c>
      <c r="H283" s="28">
        <v>2072</v>
      </c>
      <c r="I283" s="28" cm="1">
        <f t="array" ref="I283">avgviews(G283,H283)</f>
        <v>1761583.0115830116</v>
      </c>
      <c r="N283" s="22" t="str">
        <v>TED-Ed</v>
      </c>
      <c r="O283" s="22">
        <v>119500</v>
      </c>
      <c r="P283" s="22">
        <v>7500</v>
      </c>
    </row>
    <row r="284" spans="5:16">
      <c r="E284" s="22" t="str">
        <v>TEDx Talks</v>
      </c>
      <c r="F284" s="22">
        <v>38600000</v>
      </c>
      <c r="G284" s="22">
        <v>7340000000</v>
      </c>
      <c r="H284" s="28">
        <v>200933</v>
      </c>
      <c r="I284" s="28" cm="1">
        <f t="array" ref="I284">avgviews(G284,H284)</f>
        <v>36529.589465145102</v>
      </c>
      <c r="N284" s="22" t="str">
        <v>TEDx Talks</v>
      </c>
      <c r="O284" s="22">
        <v>182600</v>
      </c>
      <c r="P284" s="22">
        <v>11400</v>
      </c>
    </row>
    <row r="285" spans="5:16">
      <c r="E285" s="22" t="str">
        <v>Tekashi 6ix9ine</v>
      </c>
      <c r="F285" s="22">
        <v>21500000</v>
      </c>
      <c r="G285" s="22">
        <v>5890000000</v>
      </c>
      <c r="H285" s="28">
        <v>51</v>
      </c>
      <c r="I285" s="28" cm="1">
        <f t="array" ref="I285">avgviews(G285,H285)</f>
        <v>115490196.07843137</v>
      </c>
      <c r="N285" s="22" t="str">
        <v>Tekashi 6ix9ine</v>
      </c>
      <c r="O285" s="22">
        <v>454200</v>
      </c>
      <c r="P285" s="22">
        <v>28400</v>
      </c>
    </row>
    <row r="286" spans="5:16">
      <c r="E286" s="22" t="str">
        <v>Telemundo</v>
      </c>
      <c r="F286" s="22">
        <v>14500000</v>
      </c>
      <c r="G286" s="22">
        <v>8580000000</v>
      </c>
      <c r="H286" s="28">
        <v>19201</v>
      </c>
      <c r="I286" s="28" cm="1">
        <f t="array" ref="I286">avgviews(G286,H286)</f>
        <v>446851.72647257952</v>
      </c>
      <c r="N286" s="22" t="str">
        <v>Telemundo</v>
      </c>
      <c r="O286" s="22">
        <v>193100</v>
      </c>
      <c r="P286" s="22">
        <v>12100</v>
      </c>
    </row>
    <row r="287" spans="5:16">
      <c r="E287" s="22" t="str">
        <v>That Little Puff</v>
      </c>
      <c r="F287" s="22">
        <v>23700000</v>
      </c>
      <c r="G287" s="22">
        <v>20300000000</v>
      </c>
      <c r="H287" s="28">
        <v>769</v>
      </c>
      <c r="I287" s="28" cm="1">
        <f t="array" ref="I287">avgviews(G287,H287)</f>
        <v>26397919.375812743</v>
      </c>
      <c r="N287" s="22" t="str">
        <v>That Little Puff</v>
      </c>
      <c r="O287" s="22">
        <v>3000000</v>
      </c>
      <c r="P287" s="22">
        <v>188800</v>
      </c>
    </row>
    <row r="288" spans="5:16">
      <c r="E288" s="22" t="str">
        <v>The ACE Family</v>
      </c>
      <c r="F288" s="22">
        <v>18500000</v>
      </c>
      <c r="G288" s="22">
        <v>4560000000</v>
      </c>
      <c r="H288" s="28">
        <v>712</v>
      </c>
      <c r="I288" s="28" cm="1">
        <f t="array" ref="I288">avgviews(G288,H288)</f>
        <v>6404494.3820224721</v>
      </c>
      <c r="N288" s="22" t="str">
        <v>The ACE Family</v>
      </c>
      <c r="O288" s="22">
        <v>11300</v>
      </c>
      <c r="P288" s="22">
        <v>709</v>
      </c>
    </row>
    <row r="289" spans="5:16">
      <c r="E289" s="22" t="str">
        <v>The Chainsmokers</v>
      </c>
      <c r="F289" s="22">
        <v>22600000</v>
      </c>
      <c r="G289" s="22">
        <v>14200000000</v>
      </c>
      <c r="H289" s="28">
        <v>180</v>
      </c>
      <c r="I289" s="28" cm="1">
        <f t="array" ref="I289">avgviews(G289,H289)</f>
        <v>78888888.888888896</v>
      </c>
      <c r="N289" s="22" t="str">
        <v>The Chainsmokers</v>
      </c>
      <c r="O289" s="22">
        <v>326600</v>
      </c>
      <c r="P289" s="22">
        <v>20400</v>
      </c>
    </row>
    <row r="290" spans="5:16">
      <c r="E290" s="22" t="str">
        <v>The Dodo</v>
      </c>
      <c r="F290" s="22">
        <v>14200000</v>
      </c>
      <c r="G290" s="22">
        <v>9960000000</v>
      </c>
      <c r="H290" s="28">
        <v>8</v>
      </c>
      <c r="I290" s="28" cm="1">
        <f t="array" ref="I290">avgviews(G290,H290)</f>
        <v>1245000000</v>
      </c>
      <c r="N290" s="22" t="str">
        <v>The Dodo</v>
      </c>
      <c r="O290" s="22">
        <v>29</v>
      </c>
      <c r="P290" s="22">
        <v>2</v>
      </c>
    </row>
    <row r="291" spans="5:16">
      <c r="E291" s="22" t="str">
        <v>The Infographics Show</v>
      </c>
      <c r="F291" s="22">
        <v>13200000</v>
      </c>
      <c r="G291" s="22">
        <v>5260000000</v>
      </c>
      <c r="H291" s="28">
        <v>4279</v>
      </c>
      <c r="I291" s="28" cm="1">
        <f t="array" ref="I291">avgviews(G291,H291)</f>
        <v>1229259.1727039027</v>
      </c>
      <c r="N291" s="22" t="str">
        <v>The Infographics Show</v>
      </c>
      <c r="O291" s="22">
        <v>207300</v>
      </c>
      <c r="P291" s="22">
        <v>13000</v>
      </c>
    </row>
    <row r="292" spans="5:16">
      <c r="E292" s="22" t="str">
        <v>The LaBrant Fam</v>
      </c>
      <c r="F292" s="22">
        <v>13000000</v>
      </c>
      <c r="G292" s="22">
        <v>4640000000</v>
      </c>
      <c r="H292" s="28">
        <v>612</v>
      </c>
      <c r="I292" s="28" cm="1">
        <f t="array" ref="I292">avgviews(G292,H292)</f>
        <v>7581699.3464052286</v>
      </c>
      <c r="N292" s="22" t="str">
        <v>The LaBrant Fam</v>
      </c>
      <c r="O292" s="22">
        <v>0</v>
      </c>
      <c r="P292" s="22">
        <v>0</v>
      </c>
    </row>
    <row r="293" spans="5:16">
      <c r="E293" s="22" t="str">
        <v>The Late Late Show with James Corden</v>
      </c>
      <c r="F293" s="22">
        <v>28400000</v>
      </c>
      <c r="G293" s="22">
        <v>9960000000</v>
      </c>
      <c r="H293" s="28">
        <v>5809</v>
      </c>
      <c r="I293" s="28" cm="1">
        <f t="array" ref="I293">avgviews(G293,H293)</f>
        <v>1714580.8228610777</v>
      </c>
      <c r="N293" s="22" t="str">
        <v>The Late Late Show with James Corden</v>
      </c>
      <c r="O293" s="22">
        <v>105700</v>
      </c>
      <c r="P293" s="22">
        <v>6600</v>
      </c>
    </row>
    <row r="294" spans="5:16">
      <c r="E294" s="22" t="str">
        <v>The Q</v>
      </c>
      <c r="F294" s="22">
        <v>13400000</v>
      </c>
      <c r="G294" s="22">
        <v>4310000000</v>
      </c>
      <c r="H294" s="28">
        <v>96</v>
      </c>
      <c r="I294" s="28" cm="1">
        <f t="array" ref="I294">avgviews(G294,H294)</f>
        <v>44895833.333333336</v>
      </c>
      <c r="N294" s="22" t="str">
        <v>The Q</v>
      </c>
      <c r="O294" s="22">
        <v>0.01</v>
      </c>
      <c r="P294" s="22">
        <v>0</v>
      </c>
    </row>
    <row r="295" spans="5:16">
      <c r="E295" s="22" t="str">
        <v>The Royalty Family</v>
      </c>
      <c r="F295" s="22">
        <v>21300000</v>
      </c>
      <c r="G295" s="22">
        <v>6270000000</v>
      </c>
      <c r="H295" s="28">
        <v>733</v>
      </c>
      <c r="I295" s="28" cm="1">
        <f t="array" ref="I295">avgviews(G295,H295)</f>
        <v>8553888.1309686229</v>
      </c>
      <c r="N295" s="22" t="str">
        <v>The Royalty Family</v>
      </c>
      <c r="O295" s="22">
        <v>640900</v>
      </c>
      <c r="P295" s="22">
        <v>40100</v>
      </c>
    </row>
    <row r="296" spans="5:16">
      <c r="E296" s="22" t="str">
        <v>The Slow Mo Guys</v>
      </c>
      <c r="F296" s="22">
        <v>14700000</v>
      </c>
      <c r="G296" s="22">
        <v>2470000000</v>
      </c>
      <c r="H296" s="28">
        <v>317</v>
      </c>
      <c r="I296" s="28" cm="1">
        <f t="array" ref="I296">avgviews(G296,H296)</f>
        <v>7791798.1072555203</v>
      </c>
      <c r="N296" s="22" t="str">
        <v>The Slow Mo Guys</v>
      </c>
      <c r="O296" s="22">
        <v>75900</v>
      </c>
      <c r="P296" s="22">
        <v>4700</v>
      </c>
    </row>
    <row r="297" spans="5:16">
      <c r="E297" s="22" t="str">
        <v>The Tonight Show Starring Jimmy Fallon</v>
      </c>
      <c r="F297" s="22">
        <v>31200000</v>
      </c>
      <c r="G297" s="22">
        <v>17100000000</v>
      </c>
      <c r="H297" s="28">
        <v>8976</v>
      </c>
      <c r="I297" s="28" cm="1">
        <f t="array" ref="I297">avgviews(G297,H297)</f>
        <v>1905080.2139037433</v>
      </c>
      <c r="N297" s="22" t="str">
        <v>The Tonight Show Starring Jimmy Fallon</v>
      </c>
      <c r="O297" s="22">
        <v>0</v>
      </c>
      <c r="P297" s="22">
        <v>0</v>
      </c>
    </row>
    <row r="298" spans="5:16">
      <c r="E298" s="22" t="str">
        <v>TheEllenShow</v>
      </c>
      <c r="F298" s="22">
        <v>38200000</v>
      </c>
      <c r="G298" s="22">
        <v>22800000000</v>
      </c>
      <c r="H298" s="28">
        <v>15672</v>
      </c>
      <c r="I298" s="28" cm="1">
        <f t="array" ref="I298">avgviews(G298,H298)</f>
        <v>1454823.8897396631</v>
      </c>
      <c r="N298" s="22" t="str">
        <v>TheEllenShow</v>
      </c>
      <c r="O298" s="22">
        <v>87200</v>
      </c>
      <c r="P298" s="22">
        <v>5500</v>
      </c>
    </row>
    <row r="299" spans="5:16">
      <c r="E299" s="22" t="str">
        <v>TheOdd1sOut</v>
      </c>
      <c r="F299" s="22">
        <v>19100000</v>
      </c>
      <c r="G299" s="22">
        <v>4570000000</v>
      </c>
      <c r="H299" s="28">
        <v>139</v>
      </c>
      <c r="I299" s="28" cm="1">
        <f t="array" ref="I299">avgviews(G299,H299)</f>
        <v>32877697.84172662</v>
      </c>
      <c r="N299" s="22" t="str">
        <v>TheOdd1sOut</v>
      </c>
      <c r="O299" s="22">
        <v>123900</v>
      </c>
      <c r="P299" s="22">
        <v>7700</v>
      </c>
    </row>
    <row r="300" spans="5:16">
      <c r="E300" s="22" t="str">
        <v>theRadBrad</v>
      </c>
      <c r="F300" s="22">
        <v>13300000</v>
      </c>
      <c r="G300" s="22">
        <v>6050000000</v>
      </c>
      <c r="H300" s="28">
        <v>8195</v>
      </c>
      <c r="I300" s="28" cm="1">
        <f t="array" ref="I300">avgviews(G300,H300)</f>
        <v>738255.03355704702</v>
      </c>
      <c r="N300" s="22" t="str">
        <v>theRadBrad</v>
      </c>
      <c r="O300" s="22">
        <v>62800</v>
      </c>
      <c r="P300" s="22">
        <v>3900</v>
      </c>
    </row>
    <row r="301" spans="5:16">
      <c r="E301" s="22" t="str">
        <v>TheRichest</v>
      </c>
      <c r="F301" s="22">
        <v>15000000</v>
      </c>
      <c r="G301" s="22">
        <v>2730000000</v>
      </c>
      <c r="H301" s="28">
        <v>0</v>
      </c>
      <c r="I301" s="28" cm="1">
        <f t="array" ref="I301">avgviews(G301,H301)</f>
        <v>0</v>
      </c>
      <c r="N301" s="22" t="str">
        <v>TheRichest</v>
      </c>
      <c r="O301" s="22">
        <v>0</v>
      </c>
      <c r="P301" s="22">
        <v>0</v>
      </c>
    </row>
    <row r="302" spans="5:16">
      <c r="E302" s="22" t="str">
        <v>TKOR</v>
      </c>
      <c r="F302" s="22">
        <v>12400000</v>
      </c>
      <c r="G302" s="22">
        <v>3390000000</v>
      </c>
      <c r="H302" s="28">
        <v>0</v>
      </c>
      <c r="I302" s="28" cm="1">
        <f t="array" ref="I302">avgviews(G302,H302)</f>
        <v>0</v>
      </c>
      <c r="N302" s="22" t="str">
        <v>TKOR</v>
      </c>
      <c r="O302" s="22">
        <v>0</v>
      </c>
      <c r="P302" s="22">
        <v>0</v>
      </c>
    </row>
    <row r="303" spans="5:16">
      <c r="E303" s="22" t="str">
        <v>Top Viral Talent</v>
      </c>
      <c r="F303" s="22">
        <v>12900000</v>
      </c>
      <c r="G303" s="22">
        <v>3640000000</v>
      </c>
      <c r="H303" s="28">
        <v>1598</v>
      </c>
      <c r="I303" s="28" cm="1">
        <f t="array" ref="I303">avgviews(G303,H303)</f>
        <v>2277847.3091364205</v>
      </c>
      <c r="N303" s="22" t="str">
        <v>Top Viral Talent</v>
      </c>
      <c r="O303" s="22">
        <v>117500</v>
      </c>
      <c r="P303" s="22">
        <v>7300</v>
      </c>
    </row>
    <row r="304" spans="5:16">
      <c r="E304" s="22" t="str">
        <v>Topper Guild</v>
      </c>
      <c r="F304" s="22">
        <v>21900000</v>
      </c>
      <c r="G304" s="22">
        <v>15600000000</v>
      </c>
      <c r="H304" s="28">
        <v>816</v>
      </c>
      <c r="I304" s="28" cm="1">
        <f t="array" ref="I304">avgviews(G304,H304)</f>
        <v>19117647.05882353</v>
      </c>
      <c r="N304" s="22" t="str">
        <v>Topper Guild</v>
      </c>
      <c r="O304" s="22">
        <v>2700000</v>
      </c>
      <c r="P304" s="22">
        <v>171800</v>
      </c>
    </row>
    <row r="305" spans="5:16">
      <c r="E305" s="22" t="str">
        <v>ToyPuddingTV</v>
      </c>
      <c r="F305" s="22">
        <v>27100000</v>
      </c>
      <c r="G305" s="22">
        <v>15900000000</v>
      </c>
      <c r="H305" s="28">
        <v>2</v>
      </c>
      <c r="I305" s="28" cm="1">
        <f t="array" ref="I305">avgviews(G305,H305)</f>
        <v>7950000000</v>
      </c>
      <c r="N305" s="22" t="str">
        <v>ToyPuddingTV</v>
      </c>
      <c r="O305" s="22">
        <v>0.06</v>
      </c>
      <c r="P305" s="22">
        <v>0</v>
      </c>
    </row>
    <row r="306" spans="5:16">
      <c r="E306" s="22" t="str">
        <v>Toys and Colors</v>
      </c>
      <c r="F306" s="22">
        <v>40300000</v>
      </c>
      <c r="G306" s="22">
        <v>47000000000</v>
      </c>
      <c r="H306" s="28">
        <v>4</v>
      </c>
      <c r="I306" s="28" cm="1">
        <f t="array" ref="I306">avgviews(G306,H306)</f>
        <v>11750000000</v>
      </c>
      <c r="N306" s="22" t="str">
        <v>Toys and Colors</v>
      </c>
      <c r="O306" s="22">
        <v>0.02</v>
      </c>
      <c r="P306" s="22">
        <v>0</v>
      </c>
    </row>
    <row r="307" spans="5:16">
      <c r="E307" s="22" t="str">
        <v>Trap Nation</v>
      </c>
      <c r="F307" s="22">
        <v>30400000</v>
      </c>
      <c r="G307" s="22">
        <v>14000000000</v>
      </c>
      <c r="H307" s="28">
        <v>2725</v>
      </c>
      <c r="I307" s="28" cm="1">
        <f t="array" ref="I307">avgviews(G307,H307)</f>
        <v>5137614.6788990824</v>
      </c>
      <c r="N307" s="22" t="str">
        <v>Trap Nation</v>
      </c>
      <c r="O307" s="22">
        <v>183300</v>
      </c>
      <c r="P307" s="22">
        <v>11500</v>
      </c>
    </row>
    <row r="308" spans="5:16">
      <c r="E308" s="22" t="str">
        <v>Travis Scott</v>
      </c>
      <c r="F308" s="22">
        <v>16700000</v>
      </c>
      <c r="G308" s="22">
        <v>7980000000</v>
      </c>
      <c r="H308" s="28">
        <v>13</v>
      </c>
      <c r="I308" s="28" cm="1">
        <f t="array" ref="I308">avgviews(G308,H308)</f>
        <v>613846153.84615386</v>
      </c>
      <c r="N308" s="22" t="str">
        <v>Travis Scott</v>
      </c>
      <c r="O308" s="22">
        <v>150</v>
      </c>
      <c r="P308" s="22">
        <v>9</v>
      </c>
    </row>
    <row r="309" spans="5:16">
      <c r="E309" s="22" t="str">
        <v>Troom Troom</v>
      </c>
      <c r="F309" s="22">
        <v>23800000</v>
      </c>
      <c r="G309" s="22">
        <v>10400000000</v>
      </c>
      <c r="H309" s="28">
        <v>2425</v>
      </c>
      <c r="I309" s="28" cm="1">
        <f t="array" ref="I309">avgviews(G309,H309)</f>
        <v>4288659.7938144328</v>
      </c>
      <c r="N309" s="22" t="str">
        <v>Troom Troom</v>
      </c>
      <c r="O309" s="22">
        <v>392200</v>
      </c>
      <c r="P309" s="22">
        <v>24500</v>
      </c>
    </row>
    <row r="310" spans="5:16">
      <c r="E310" s="22" t="str">
        <v>twenty one pilots</v>
      </c>
      <c r="F310" s="22">
        <v>13100000</v>
      </c>
      <c r="G310" s="22">
        <v>5260000000</v>
      </c>
      <c r="H310" s="28">
        <v>194</v>
      </c>
      <c r="I310" s="28" cm="1">
        <f t="array" ref="I310">avgviews(G310,H310)</f>
        <v>27113402.06185567</v>
      </c>
      <c r="N310" s="22" t="str">
        <v>twenty one pilots</v>
      </c>
      <c r="O310" s="22">
        <v>203700</v>
      </c>
      <c r="P310" s="22">
        <v>12700</v>
      </c>
    </row>
    <row r="311" spans="5:16">
      <c r="E311" s="22" t="str">
        <v>UFC - Ultimate Fighting Championship</v>
      </c>
      <c r="F311" s="22">
        <v>16400000</v>
      </c>
      <c r="G311" s="22">
        <v>7140000000</v>
      </c>
      <c r="H311" s="28">
        <v>14662</v>
      </c>
      <c r="I311" s="28" cm="1">
        <f t="array" ref="I311">avgviews(G311,H311)</f>
        <v>486973.12781339517</v>
      </c>
      <c r="N311" s="22" t="str">
        <v>UFC - Ultimate Fighting Championship</v>
      </c>
      <c r="O311" s="22">
        <v>532800</v>
      </c>
      <c r="P311" s="22">
        <v>33300</v>
      </c>
    </row>
    <row r="312" spans="5:16">
      <c r="E312" s="22" t="str">
        <v>Ultra Records</v>
      </c>
      <c r="F312" s="22">
        <v>29600000</v>
      </c>
      <c r="G312" s="22">
        <v>17200000000</v>
      </c>
      <c r="H312" s="28">
        <v>4903</v>
      </c>
      <c r="I312" s="28" cm="1">
        <f t="array" ref="I312">avgviews(G312,H312)</f>
        <v>3508056.2920660819</v>
      </c>
      <c r="N312" s="22" t="str">
        <v>Ultra Records</v>
      </c>
      <c r="O312" s="22">
        <v>327500</v>
      </c>
      <c r="P312" s="22">
        <v>20500</v>
      </c>
    </row>
    <row r="313" spans="5:16">
      <c r="E313" s="22" t="str">
        <v>Unspeakable</v>
      </c>
      <c r="F313" s="22">
        <v>15900000</v>
      </c>
      <c r="G313" s="22">
        <v>9050000000</v>
      </c>
      <c r="H313" s="28">
        <v>796</v>
      </c>
      <c r="I313" s="28" cm="1">
        <f t="array" ref="I313">avgviews(G313,H313)</f>
        <v>11369346.733668342</v>
      </c>
      <c r="N313" s="22" t="str">
        <v>Unspeakable</v>
      </c>
      <c r="O313" s="22">
        <v>659600</v>
      </c>
      <c r="P313" s="22">
        <v>41200</v>
      </c>
    </row>
    <row r="314" spans="5:16">
      <c r="E314" s="22" t="str">
        <v>Vania Mania Kids</v>
      </c>
      <c r="F314" s="22">
        <v>22700000</v>
      </c>
      <c r="G314" s="22">
        <v>10100000000</v>
      </c>
      <c r="H314" s="28">
        <v>985</v>
      </c>
      <c r="I314" s="28" cm="1">
        <f t="array" ref="I314">avgviews(G314,H314)</f>
        <v>10253807.106598984</v>
      </c>
      <c r="N314" s="22" t="str">
        <v>Vania Mania Kids</v>
      </c>
      <c r="O314" s="22">
        <v>620900</v>
      </c>
      <c r="P314" s="22">
        <v>38800</v>
      </c>
    </row>
    <row r="315" spans="5:16">
      <c r="E315" s="22" t="str">
        <v>Veritasium</v>
      </c>
      <c r="F315" s="22">
        <v>13900000</v>
      </c>
      <c r="G315" s="22">
        <v>2170000000</v>
      </c>
      <c r="H315" s="28">
        <v>369</v>
      </c>
      <c r="I315" s="28" cm="1">
        <f t="array" ref="I315">avgviews(G315,H315)</f>
        <v>5880758.8075880762</v>
      </c>
      <c r="N315" s="22" t="str">
        <v>Veritasium</v>
      </c>
      <c r="O315" s="22">
        <v>176600</v>
      </c>
      <c r="P315" s="22">
        <v>11000</v>
      </c>
    </row>
    <row r="316" spans="5:16">
      <c r="E316" s="22" t="str">
        <v>Vevo</v>
      </c>
      <c r="F316" s="22">
        <v>20000000</v>
      </c>
      <c r="G316" s="22">
        <v>560000000</v>
      </c>
      <c r="H316" s="28">
        <v>1527</v>
      </c>
      <c r="I316" s="28" cm="1">
        <f t="array" ref="I316">avgviews(G316,H316)</f>
        <v>366732.15455140796</v>
      </c>
      <c r="N316" s="22" t="str">
        <v>Vevo</v>
      </c>
      <c r="O316" s="22">
        <v>5300</v>
      </c>
      <c r="P316" s="22">
        <v>333</v>
      </c>
    </row>
    <row r="317" spans="5:16">
      <c r="E317" s="22" t="str">
        <v>VICE</v>
      </c>
      <c r="F317" s="22">
        <v>16900000</v>
      </c>
      <c r="G317" s="22">
        <v>4610000000</v>
      </c>
      <c r="H317" s="28">
        <v>3900</v>
      </c>
      <c r="I317" s="28" cm="1">
        <f t="array" ref="I317">avgviews(G317,H317)</f>
        <v>1182051.282051282</v>
      </c>
      <c r="N317" s="22" t="str">
        <v>VICE</v>
      </c>
      <c r="O317" s="22">
        <v>145400</v>
      </c>
      <c r="P317" s="22">
        <v>9100</v>
      </c>
    </row>
    <row r="318" spans="5:16">
      <c r="E318" s="22" t="str">
        <v>ViralHog</v>
      </c>
      <c r="F318" s="22">
        <v>14000000</v>
      </c>
      <c r="G318" s="22">
        <v>18900000000</v>
      </c>
      <c r="H318" s="28">
        <v>41117</v>
      </c>
      <c r="I318" s="28" cm="1">
        <f t="array" ref="I318">avgviews(G318,H318)</f>
        <v>459663.88598389958</v>
      </c>
      <c r="N318" s="22" t="str">
        <v>ViralHog</v>
      </c>
      <c r="O318" s="22">
        <v>5500000</v>
      </c>
      <c r="P318" s="22">
        <v>340900</v>
      </c>
    </row>
    <row r="319" spans="5:16">
      <c r="E319" s="22" t="str">
        <v>Vlad and Niki</v>
      </c>
      <c r="F319" s="22">
        <v>98900000</v>
      </c>
      <c r="G319" s="22">
        <v>77200000000</v>
      </c>
      <c r="H319" s="28">
        <v>574</v>
      </c>
      <c r="I319" s="28" cm="1">
        <f t="array" ref="I319">avgviews(G319,H319)</f>
        <v>134494773.51916376</v>
      </c>
      <c r="N319" s="22" t="str">
        <v>Vlad and Niki</v>
      </c>
      <c r="O319" s="22">
        <v>2300000</v>
      </c>
      <c r="P319" s="22">
        <v>145100</v>
      </c>
    </row>
    <row r="320" spans="5:16">
      <c r="E320" s="22" t="str">
        <v>Vlad and Niki ARA</v>
      </c>
      <c r="F320" s="22">
        <v>16100000</v>
      </c>
      <c r="G320" s="22">
        <v>7400000000</v>
      </c>
      <c r="H320" s="28">
        <v>510</v>
      </c>
      <c r="I320" s="28" cm="1">
        <f t="array" ref="I320">avgviews(G320,H320)</f>
        <v>14509803.921568627</v>
      </c>
      <c r="N320" s="22" t="str">
        <v>Vlad and Niki ARA</v>
      </c>
      <c r="O320" s="22">
        <v>128000</v>
      </c>
      <c r="P320" s="22">
        <v>8000</v>
      </c>
    </row>
    <row r="321" spans="5:16">
      <c r="E321" s="22" t="str">
        <v>Vlad and Niki Arabic</v>
      </c>
      <c r="F321" s="22">
        <v>22500000</v>
      </c>
      <c r="G321" s="22">
        <v>10600000000</v>
      </c>
      <c r="H321" s="28">
        <v>526</v>
      </c>
      <c r="I321" s="28" cm="1">
        <f t="array" ref="I321">avgviews(G321,H321)</f>
        <v>20152091.254752852</v>
      </c>
      <c r="N321" s="22" t="str">
        <v>Vlad and Niki Arabic</v>
      </c>
      <c r="O321" s="22">
        <v>260300</v>
      </c>
      <c r="P321" s="22">
        <v>16300</v>
      </c>
    </row>
    <row r="322" spans="5:16">
      <c r="E322" s="22" t="str">
        <v>Vlad and Niki ESP</v>
      </c>
      <c r="F322" s="22">
        <v>22000000</v>
      </c>
      <c r="G322" s="22">
        <v>8590000000</v>
      </c>
      <c r="H322" s="28">
        <v>515</v>
      </c>
      <c r="I322" s="28" cm="1">
        <f t="array" ref="I322">avgviews(G322,H322)</f>
        <v>16679611.650485437</v>
      </c>
      <c r="N322" s="22" t="str">
        <v>Vlad and Niki ESP</v>
      </c>
      <c r="O322" s="22">
        <v>735500</v>
      </c>
      <c r="P322" s="22">
        <v>46000</v>
      </c>
    </row>
    <row r="323" spans="5:16">
      <c r="E323" s="22" t="str">
        <v>Vlad and Niki IDN</v>
      </c>
      <c r="F323" s="22">
        <v>21000000</v>
      </c>
      <c r="G323" s="22">
        <v>9790000000</v>
      </c>
      <c r="H323" s="28">
        <v>498</v>
      </c>
      <c r="I323" s="28" cm="1">
        <f t="array" ref="I323">avgviews(G323,H323)</f>
        <v>19658634.538152609</v>
      </c>
      <c r="N323" s="22" t="str">
        <v>Vlad and Niki IDN</v>
      </c>
      <c r="O323" s="22">
        <v>533400</v>
      </c>
      <c r="P323" s="22">
        <v>33300</v>
      </c>
    </row>
    <row r="324" spans="5:16">
      <c r="E324" s="22" t="str">
        <v>Vlad and Niki PRT</v>
      </c>
      <c r="F324" s="22">
        <v>14400000</v>
      </c>
      <c r="G324" s="22">
        <v>6540000000</v>
      </c>
      <c r="H324" s="28">
        <v>516</v>
      </c>
      <c r="I324" s="28" cm="1">
        <f t="array" ref="I324">avgviews(G324,H324)</f>
        <v>12674418.604651162</v>
      </c>
      <c r="N324" s="22" t="str">
        <v>Vlad and Niki PRT</v>
      </c>
      <c r="O324" s="22">
        <v>160400</v>
      </c>
      <c r="P324" s="22">
        <v>10000</v>
      </c>
    </row>
    <row r="325" spans="5:16">
      <c r="E325" s="22" t="str">
        <v>Vlad vï¿½ï¿½ï</v>
      </c>
      <c r="F325" s="22">
        <v>37900000</v>
      </c>
      <c r="G325" s="22">
        <v>23500000000</v>
      </c>
      <c r="H325" s="28">
        <v>515</v>
      </c>
      <c r="I325" s="28" cm="1">
        <f t="array" ref="I325">avgviews(G325,H325)</f>
        <v>45631067.961165048</v>
      </c>
      <c r="N325" s="22" t="str">
        <v>Vlad vï¿½ï¿½ï</v>
      </c>
      <c r="O325" s="22">
        <v>976400</v>
      </c>
      <c r="P325" s="22">
        <v>61000</v>
      </c>
    </row>
    <row r="326" spans="5:16">
      <c r="E326" s="22" t="str">
        <v>Vlad y Niki Show</v>
      </c>
      <c r="F326" s="22">
        <v>13400000</v>
      </c>
      <c r="G326" s="22">
        <v>4620000000</v>
      </c>
      <c r="H326" s="28">
        <v>477</v>
      </c>
      <c r="I326" s="28" cm="1">
        <f t="array" ref="I326">avgviews(G326,H326)</f>
        <v>9685534.5911949687</v>
      </c>
      <c r="N326" s="22" t="str">
        <v>Vlad y Niki Show</v>
      </c>
      <c r="O326" s="22">
        <v>368900</v>
      </c>
      <c r="P326" s="22">
        <v>23100</v>
      </c>
    </row>
    <row r="327" spans="5:16">
      <c r="E327" s="22" t="str">
        <v>Vogue</v>
      </c>
      <c r="F327" s="22">
        <v>13300000</v>
      </c>
      <c r="G327" s="22">
        <v>4180000000</v>
      </c>
      <c r="H327" s="28">
        <v>3166</v>
      </c>
      <c r="I327" s="28" cm="1">
        <f t="array" ref="I327">avgviews(G327,H327)</f>
        <v>1320277.9532533165</v>
      </c>
      <c r="N327" s="22" t="str">
        <v>Vogue</v>
      </c>
      <c r="O327" s="22">
        <v>180400</v>
      </c>
      <c r="P327" s="22">
        <v>11300</v>
      </c>
    </row>
    <row r="328" spans="5:16">
      <c r="E328" s="22" t="str">
        <v>Vsauce</v>
      </c>
      <c r="F328" s="22">
        <v>19300000</v>
      </c>
      <c r="G328" s="22">
        <v>2900000000</v>
      </c>
      <c r="H328" s="28">
        <v>462</v>
      </c>
      <c r="I328" s="28" cm="1">
        <f t="array" ref="I328">avgviews(G328,H328)</f>
        <v>6277056.2770562768</v>
      </c>
      <c r="N328" s="22" t="str">
        <v>Vsauce</v>
      </c>
      <c r="O328" s="22">
        <v>278500</v>
      </c>
      <c r="P328" s="22">
        <v>17400</v>
      </c>
    </row>
    <row r="329" spans="5:16">
      <c r="E329" s="22" t="str">
        <v>WB Kids</v>
      </c>
      <c r="F329" s="22">
        <v>25200000</v>
      </c>
      <c r="G329" s="22">
        <v>11100000000</v>
      </c>
      <c r="H329" s="28">
        <v>2025</v>
      </c>
      <c r="I329" s="28" cm="1">
        <f t="array" ref="I329">avgviews(G329,H329)</f>
        <v>5481481.4814814813</v>
      </c>
      <c r="N329" s="22" t="str">
        <v>WB Kids</v>
      </c>
      <c r="O329" s="22">
        <v>561300</v>
      </c>
      <c r="P329" s="22">
        <v>35100</v>
      </c>
    </row>
    <row r="330" spans="5:16">
      <c r="E330" s="22" t="str">
        <v>Wengie</v>
      </c>
      <c r="F330" s="22">
        <v>13500000</v>
      </c>
      <c r="G330" s="22">
        <v>1900000000</v>
      </c>
      <c r="H330" s="28">
        <v>462</v>
      </c>
      <c r="I330" s="28" cm="1">
        <f t="array" ref="I330">avgviews(G330,H330)</f>
        <v>4112554.1125541124</v>
      </c>
      <c r="N330" s="22" t="str">
        <v>Wengie</v>
      </c>
      <c r="O330" s="22">
        <v>5300</v>
      </c>
      <c r="P330" s="22">
        <v>334</v>
      </c>
    </row>
    <row r="331" spans="5:16">
      <c r="E331" s="22" t="str">
        <v>WiederDude</v>
      </c>
      <c r="F331" s="22">
        <v>13100000</v>
      </c>
      <c r="G331" s="22">
        <v>2730000000</v>
      </c>
      <c r="H331" s="28">
        <v>289</v>
      </c>
      <c r="I331" s="28" cm="1">
        <f t="array" ref="I331">avgviews(G331,H331)</f>
        <v>9446366.7820069212</v>
      </c>
      <c r="N331" s="22" t="str">
        <v>WiederDude</v>
      </c>
      <c r="O331" s="22">
        <v>227600</v>
      </c>
      <c r="P331" s="22">
        <v>14200</v>
      </c>
    </row>
    <row r="332" spans="5:16">
      <c r="E332" s="22" t="str">
        <v>With Kids[ï¿½ï¿½ï¿½ï¿½ï</v>
      </c>
      <c r="F332" s="22">
        <v>16700000</v>
      </c>
      <c r="G332" s="22">
        <v>8830000000</v>
      </c>
      <c r="H332" s="28">
        <v>920</v>
      </c>
      <c r="I332" s="28" cm="1">
        <f t="array" ref="I332">avgviews(G332,H332)</f>
        <v>9597826.0869565215</v>
      </c>
      <c r="N332" s="22" t="str">
        <v>With Kids[ï¿½ï¿½ï¿½ï¿½ï</v>
      </c>
      <c r="O332" s="22">
        <v>182800</v>
      </c>
      <c r="P332" s="22">
        <v>11400</v>
      </c>
    </row>
    <row r="333" spans="5:16">
      <c r="E333" s="22" t="str">
        <v>Wiz Khalifa</v>
      </c>
      <c r="F333" s="22">
        <v>27500000</v>
      </c>
      <c r="G333" s="22">
        <v>13400000000</v>
      </c>
      <c r="H333" s="28">
        <v>682</v>
      </c>
      <c r="I333" s="28" cm="1">
        <f t="array" ref="I333">avgviews(G333,H333)</f>
        <v>19648093.841642227</v>
      </c>
      <c r="N333" s="22" t="str">
        <v>Wiz Khalifa</v>
      </c>
      <c r="O333" s="22">
        <v>361800</v>
      </c>
      <c r="P333" s="22">
        <v>22600</v>
      </c>
    </row>
    <row r="334" spans="5:16">
      <c r="E334" s="22" t="str">
        <v>Wolfoo Family</v>
      </c>
      <c r="F334" s="22">
        <v>12500000</v>
      </c>
      <c r="G334" s="22">
        <v>161000000</v>
      </c>
      <c r="H334" s="28">
        <v>61</v>
      </c>
      <c r="I334" s="28" cm="1">
        <f t="array" ref="I334">avgviews(G334,H334)</f>
        <v>2639344.2622950817</v>
      </c>
      <c r="N334" s="22" t="str">
        <v>Wolfoo Family</v>
      </c>
      <c r="O334" s="22">
        <v>0</v>
      </c>
      <c r="P334" s="22">
        <v>0</v>
      </c>
    </row>
    <row r="335" spans="5:16">
      <c r="E335" s="22" t="str">
        <v>WORLDSTARHIPHOP</v>
      </c>
      <c r="F335" s="22">
        <v>26500000</v>
      </c>
      <c r="G335" s="22">
        <v>20400000000</v>
      </c>
      <c r="H335" s="28">
        <v>6873</v>
      </c>
      <c r="I335" s="28" cm="1">
        <f t="array" ref="I335">avgviews(G335,H335)</f>
        <v>2968136.1850720211</v>
      </c>
      <c r="N335" s="22" t="str">
        <v>WORLDSTARHIPHOP</v>
      </c>
      <c r="O335" s="22">
        <v>356400</v>
      </c>
      <c r="P335" s="22">
        <v>22300</v>
      </c>
    </row>
    <row r="336" spans="5:16">
      <c r="E336" s="22" t="str">
        <v>WWE</v>
      </c>
      <c r="F336" s="22">
        <v>96000000</v>
      </c>
      <c r="G336" s="22">
        <v>77400000000</v>
      </c>
      <c r="H336" s="28">
        <v>70127</v>
      </c>
      <c r="I336" s="28" cm="1">
        <f t="array" ref="I336">avgviews(G336,H336)</f>
        <v>1103711.8370955552</v>
      </c>
      <c r="N336" s="22" t="str">
        <v>WWE</v>
      </c>
      <c r="O336" s="22">
        <v>2900000</v>
      </c>
      <c r="P336" s="22">
        <v>178700</v>
      </c>
    </row>
    <row r="337" spans="5:16">
      <c r="E337" s="22" t="str">
        <v>XO TEAM</v>
      </c>
      <c r="F337" s="22">
        <v>16200000</v>
      </c>
      <c r="G337" s="22">
        <v>14800000000</v>
      </c>
      <c r="H337" s="28">
        <v>189</v>
      </c>
      <c r="I337" s="28" cm="1">
        <f t="array" ref="I337">avgviews(G337,H337)</f>
        <v>78306878.306878313</v>
      </c>
      <c r="N337" s="22" t="str">
        <v>XO TEAM</v>
      </c>
      <c r="O337" s="22">
        <v>152</v>
      </c>
      <c r="P337" s="22">
        <v>9</v>
      </c>
    </row>
    <row r="338" spans="5:16">
      <c r="E338" s="22" t="str">
        <v>XXXTENTACION</v>
      </c>
      <c r="F338" s="22">
        <v>39200000</v>
      </c>
      <c r="G338" s="22">
        <v>10500000000</v>
      </c>
      <c r="H338" s="28">
        <v>133</v>
      </c>
      <c r="I338" s="28" cm="1">
        <f t="array" ref="I338">avgviews(G338,H338)</f>
        <v>78947368.421052635</v>
      </c>
      <c r="N338" s="22" t="str">
        <v>XXXTENTACION</v>
      </c>
      <c r="O338" s="22">
        <v>233400</v>
      </c>
      <c r="P338" s="22">
        <v>14600</v>
      </c>
    </row>
    <row r="339" spans="5:16">
      <c r="E339" s="22" t="str">
        <v>Yoeslan</v>
      </c>
      <c r="F339" s="22">
        <v>20700000</v>
      </c>
      <c r="G339" s="22">
        <v>18000000000</v>
      </c>
      <c r="H339" s="28">
        <v>619</v>
      </c>
      <c r="I339" s="28" cm="1">
        <f t="array" ref="I339">avgviews(G339,H339)</f>
        <v>29079159.935379643</v>
      </c>
      <c r="N339" s="22" t="str">
        <v>Yoeslan</v>
      </c>
      <c r="O339" s="22">
        <v>3500000</v>
      </c>
      <c r="P339" s="22">
        <v>218700</v>
      </c>
    </row>
    <row r="340" spans="5:16">
      <c r="E340" s="22" t="str">
        <v>YoungBoy Never Broke Again</v>
      </c>
      <c r="F340" s="22">
        <v>12700000</v>
      </c>
      <c r="G340" s="22">
        <v>13200000000</v>
      </c>
      <c r="H340" s="28">
        <v>142</v>
      </c>
      <c r="I340" s="28" cm="1">
        <f t="array" ref="I340">avgviews(G340,H340)</f>
        <v>92957746.478873238</v>
      </c>
      <c r="N340" s="22" t="str">
        <v>YoungBoy Never Broke Again</v>
      </c>
      <c r="O340" s="22">
        <v>679900</v>
      </c>
      <c r="P340" s="22">
        <v>42500</v>
      </c>
    </row>
    <row r="341" spans="5:16">
      <c r="E341" s="22" t="str">
        <v>YouTube</v>
      </c>
      <c r="F341" s="22">
        <v>36300000</v>
      </c>
      <c r="G341" s="22">
        <v>3010000000</v>
      </c>
      <c r="H341" s="28">
        <v>744</v>
      </c>
      <c r="I341" s="28" cm="1">
        <f t="array" ref="I341">avgviews(G341,H341)</f>
        <v>4045698.9247311829</v>
      </c>
      <c r="N341" s="22" t="str">
        <v>YouTube</v>
      </c>
      <c r="O341" s="22">
        <v>84400</v>
      </c>
      <c r="P341" s="22">
        <v>5300</v>
      </c>
    </row>
    <row r="342" spans="5:16">
      <c r="E342" s="22" t="str">
        <v>YouTube Movies</v>
      </c>
      <c r="F342" s="22">
        <v>170000000</v>
      </c>
      <c r="G342" s="22">
        <v>0</v>
      </c>
      <c r="H342" s="28">
        <v>1</v>
      </c>
      <c r="I342" s="28" cm="1">
        <f t="array" ref="I342">avgviews(G342,H342)</f>
        <v>0</v>
      </c>
      <c r="N342" s="22" t="str">
        <v>YouTube Movies</v>
      </c>
      <c r="O342" s="22">
        <v>0.05</v>
      </c>
      <c r="P342" s="22">
        <v>0</v>
      </c>
    </row>
    <row r="343" spans="5:16">
      <c r="E343" s="22" t="str">
        <v>ýýý Kids Diana Show</v>
      </c>
      <c r="F343" s="22">
        <v>112000000</v>
      </c>
      <c r="G343" s="22">
        <v>93200000000</v>
      </c>
      <c r="H343" s="28">
        <v>1111</v>
      </c>
      <c r="I343" s="28" cm="1">
        <f t="array" ref="I343">avgviews(G343,H343)</f>
        <v>83888388.838883892</v>
      </c>
      <c r="N343" s="22" t="str">
        <v>ýýý Kids Diana Show</v>
      </c>
      <c r="O343" s="22">
        <v>2900000</v>
      </c>
      <c r="P343" s="22">
        <v>182900</v>
      </c>
    </row>
    <row r="344" spans="5:16">
      <c r="E344" s="22" t="str">
        <v>ýýý Kids Roma Show</v>
      </c>
      <c r="F344" s="22">
        <v>27400000</v>
      </c>
      <c r="G344" s="22">
        <v>10300000000</v>
      </c>
      <c r="H344" s="28">
        <v>642</v>
      </c>
      <c r="I344" s="28" cm="1">
        <f t="array" ref="I344">avgviews(G344,H344)</f>
        <v>16043613.707165109</v>
      </c>
      <c r="N344" s="22" t="str">
        <v>ýýý Kids Roma Show</v>
      </c>
      <c r="O344" s="22">
        <v>703400</v>
      </c>
      <c r="P344" s="22">
        <v>44000</v>
      </c>
    </row>
    <row r="345" spans="5:16">
      <c r="E345" s="22" t="str">
        <v>ýýýýýýTwinsFromRussia</v>
      </c>
      <c r="F345" s="22">
        <v>13200000</v>
      </c>
      <c r="G345" s="22">
        <v>9380000000</v>
      </c>
      <c r="H345" s="28">
        <v>6888</v>
      </c>
      <c r="I345" s="28" cm="1">
        <f t="array" ref="I345">avgviews(G345,H345)</f>
        <v>1361788.6178861789</v>
      </c>
      <c r="N345" s="22" t="str">
        <v>ýýýýýýTwinsFromRussia</v>
      </c>
      <c r="O345" s="22">
        <v>477600</v>
      </c>
      <c r="P345" s="22">
        <v>29800</v>
      </c>
    </row>
    <row r="346" spans="5:16">
      <c r="E346" s="22" t="str">
        <v>ýýýýýýýý ýý ýýýýýýýýýýýý</v>
      </c>
      <c r="F346" s="22">
        <v>13900000</v>
      </c>
      <c r="G346" s="22">
        <v>8450000000</v>
      </c>
      <c r="H346" s="28">
        <v>504</v>
      </c>
      <c r="I346" s="28" cm="1">
        <f t="array" ref="I346">avgviews(G346,H346)</f>
        <v>16765873.015873017</v>
      </c>
      <c r="N346" s="22" t="str">
        <v>ýýýýýýýý ýý ýýýýýýýýýýýý</v>
      </c>
      <c r="O346" s="22">
        <v>457000</v>
      </c>
      <c r="P346" s="22">
        <v>28600</v>
      </c>
    </row>
    <row r="347" spans="5:16">
      <c r="E347" s="22" t="str">
        <v>ýýýýýýýý ýýýýýýýýýýýýýýýýýýýýýý</v>
      </c>
      <c r="F347" s="22">
        <v>16500000</v>
      </c>
      <c r="G347" s="22">
        <v>2440000000</v>
      </c>
      <c r="H347" s="28">
        <v>421</v>
      </c>
      <c r="I347" s="28" cm="1">
        <f t="array" ref="I347">avgviews(G347,H347)</f>
        <v>5795724.4655581946</v>
      </c>
      <c r="N347" s="22" t="str">
        <v>ýýýýýýýý ýýýýýýýýýýýýýýýýýýýýýý</v>
      </c>
      <c r="O347" s="22">
        <v>87800</v>
      </c>
      <c r="P347" s="22">
        <v>5500</v>
      </c>
    </row>
    <row r="348" spans="5:16">
      <c r="E348" s="22" t="str">
        <v>ýýýýýýýýýýýýýý ýýýý</v>
      </c>
      <c r="F348" s="22">
        <v>19000000</v>
      </c>
      <c r="G348" s="22">
        <v>4920000000</v>
      </c>
      <c r="H348" s="28">
        <v>60</v>
      </c>
      <c r="I348" s="28" cm="1">
        <f t="array" ref="I348">avgviews(G348,H348)</f>
        <v>82000000</v>
      </c>
      <c r="N348" s="22" t="str">
        <v>ýýýýýýýýýýýýýý ýýýý</v>
      </c>
      <c r="O348" s="22">
        <v>86300</v>
      </c>
      <c r="P348" s="22">
        <v>5400</v>
      </c>
    </row>
    <row r="349" spans="5:16">
      <c r="E349" s="22" t="str">
        <v>ýýýýýýýýýýýýýýý Ms Yeah</v>
      </c>
      <c r="F349" s="22">
        <v>13100000</v>
      </c>
      <c r="G349" s="22">
        <v>4400000000</v>
      </c>
      <c r="H349" s="28">
        <v>435</v>
      </c>
      <c r="I349" s="28" cm="1">
        <f t="array" ref="I349">avgviews(G349,H349)</f>
        <v>10114942.528735632</v>
      </c>
      <c r="N349" s="22" t="str">
        <v>ýýýýýýýýýýýýýýý Ms Yeah</v>
      </c>
      <c r="O349" s="22">
        <v>242600</v>
      </c>
      <c r="P349" s="22">
        <v>15200</v>
      </c>
    </row>
    <row r="350" spans="5:16">
      <c r="E350" s="22" t="str">
        <v>ýýýýýýýýýýýýýýý ýýýýýý ýýýýýýýýýýýýýýýýýý</v>
      </c>
      <c r="F350" s="22">
        <v>30400000</v>
      </c>
      <c r="G350" s="22">
        <v>18000000000</v>
      </c>
      <c r="H350" s="28">
        <v>532</v>
      </c>
      <c r="I350" s="28" cm="1">
        <f t="array" ref="I350">avgviews(G350,H350)</f>
        <v>33834586.466165416</v>
      </c>
      <c r="N350" s="22" t="str">
        <v>ýýýýýýýýýýýýýýý ýýýýýý ýýýýýýýýýýýýýýýýýý</v>
      </c>
      <c r="O350" s="22">
        <v>491700</v>
      </c>
      <c r="P350" s="22">
        <v>30700</v>
      </c>
    </row>
    <row r="351" spans="5:16">
      <c r="E351" s="22" t="str">
        <v>Zach Choi ASMR</v>
      </c>
      <c r="F351" s="22">
        <v>21900000</v>
      </c>
      <c r="G351" s="22">
        <v>5920000000</v>
      </c>
      <c r="H351" s="28">
        <v>946</v>
      </c>
      <c r="I351" s="28" cm="1">
        <f t="array" ref="I351">avgviews(G351,H351)</f>
        <v>6257928.1183932349</v>
      </c>
      <c r="N351" s="22" t="str">
        <v>Zach Choi ASMR</v>
      </c>
      <c r="O351" s="22">
        <v>936900</v>
      </c>
      <c r="P351" s="22">
        <v>58600</v>
      </c>
    </row>
    <row r="352" spans="5:16">
      <c r="E352" s="22" t="str">
        <v>Zach King</v>
      </c>
      <c r="F352" s="22">
        <v>20700000</v>
      </c>
      <c r="G352" s="22">
        <v>5410000000</v>
      </c>
      <c r="H352" s="28">
        <v>6</v>
      </c>
      <c r="I352" s="28" cm="1">
        <f t="array" ref="I352">avgviews(G352,H352)</f>
        <v>901666666.66666663</v>
      </c>
      <c r="N352" s="22" t="str">
        <v>Zach King</v>
      </c>
      <c r="O352" s="22">
        <v>0.5</v>
      </c>
      <c r="P352" s="22">
        <v>0.03</v>
      </c>
    </row>
    <row r="353" spans="5:16">
      <c r="E353" s="22" t="str">
        <v>zayn</v>
      </c>
      <c r="F353" s="22">
        <v>15400000</v>
      </c>
      <c r="G353" s="22">
        <v>4910000000</v>
      </c>
      <c r="H353" s="28">
        <v>21</v>
      </c>
      <c r="I353" s="28" cm="1">
        <f t="array" ref="I353">avgviews(G353,H353)</f>
        <v>233809523.80952382</v>
      </c>
      <c r="N353" s="22" t="str">
        <v>zayn</v>
      </c>
      <c r="O353" s="22">
        <v>147200</v>
      </c>
      <c r="P353" s="22">
        <v>9200</v>
      </c>
    </row>
    <row r="354" spans="5:16">
      <c r="E354" s="22" t="str">
        <v>ZHC</v>
      </c>
      <c r="F354" s="22">
        <v>25500000</v>
      </c>
      <c r="G354" s="22">
        <v>2730000000</v>
      </c>
      <c r="H354" s="28">
        <v>5</v>
      </c>
      <c r="I354" s="28" cm="1">
        <f t="array" ref="I354">avgviews(G354,H354)</f>
        <v>546000000</v>
      </c>
      <c r="N354" s="22" t="str">
        <v>ZHC</v>
      </c>
      <c r="O354" s="22">
        <v>0.08</v>
      </c>
      <c r="P354" s="22">
        <v>0.01</v>
      </c>
    </row>
    <row r="355" spans="5:16">
      <c r="E355" s="22" t="str">
        <v>Zhong</v>
      </c>
      <c r="F355" s="22">
        <v>29200000</v>
      </c>
      <c r="G355" s="22">
        <v>14700000000</v>
      </c>
      <c r="H355" s="28">
        <v>1513</v>
      </c>
      <c r="I355" s="28" cm="1">
        <f t="array" ref="I355">avgviews(G355,H355)</f>
        <v>9715796.4309319239</v>
      </c>
      <c r="N355" s="22" t="str">
        <v>Zhong</v>
      </c>
      <c r="O355" s="22">
        <v>0</v>
      </c>
      <c r="P355" s="22">
        <v>0</v>
      </c>
    </row>
    <row r="356" spans="5:16">
      <c r="E356" s="22" t="str">
        <v>ZutiGang</v>
      </c>
      <c r="F356" s="22">
        <v>14900000</v>
      </c>
      <c r="G356" s="22">
        <v>15900000000</v>
      </c>
      <c r="H356" s="28">
        <v>1363</v>
      </c>
      <c r="I356" s="28" cm="1">
        <f t="array" ref="I356">avgviews(G356,H356)</f>
        <v>11665443.873807777</v>
      </c>
      <c r="N356" s="22" t="str">
        <v>ZutiGang</v>
      </c>
      <c r="O356" s="22">
        <v>1400000</v>
      </c>
      <c r="P356" s="22">
        <v>86700</v>
      </c>
    </row>
  </sheetData>
  <dataValidations count="1">
    <dataValidation type="list" allowBlank="1" showInputMessage="1" showErrorMessage="1" sqref="F3" xr:uid="{8082478A-C70E-4626-A621-E246D38873AD}">
      <formula1>List_Country</formula1>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A2119-E64D-4115-82BA-55250B0CA0AB}">
  <sheetPr>
    <tabColor theme="8" tint="0.39997558519241921"/>
  </sheetPr>
  <dimension ref="A1:C52"/>
  <sheetViews>
    <sheetView workbookViewId="0">
      <selection activeCell="C13" sqref="C13"/>
    </sheetView>
  </sheetViews>
  <sheetFormatPr defaultRowHeight="14.4"/>
  <cols>
    <col min="1" max="1" width="19" bestFit="1" customWidth="1"/>
    <col min="2" max="2" width="12.6640625" customWidth="1"/>
    <col min="3" max="3" width="42.109375" bestFit="1" customWidth="1"/>
  </cols>
  <sheetData>
    <row r="1" spans="1:3">
      <c r="A1" s="20" t="s">
        <v>1323</v>
      </c>
      <c r="C1" s="21" t="s">
        <v>1324</v>
      </c>
    </row>
    <row r="2" spans="1:3">
      <c r="A2" t="str" cm="1">
        <f t="array" ref="A2:A20">_xlfn._xlws.SORT(_xlfn.UNIQUE(T_Category[category]))</f>
        <v>Autos &amp; Vehicles</v>
      </c>
      <c r="C2" t="str" cm="1">
        <f t="array" ref="C2:C52">_xlfn._xlws.SORT(_xlfn.UNIQUE(T_Youtuber3[Country (VLOOKUP1)]))</f>
        <v>Afghanistan</v>
      </c>
    </row>
    <row r="3" spans="1:3">
      <c r="A3" t="str">
        <v>Comedy</v>
      </c>
      <c r="C3" t="str">
        <v>Andorra</v>
      </c>
    </row>
    <row r="4" spans="1:3">
      <c r="A4" t="str">
        <v>Education</v>
      </c>
      <c r="C4" t="str">
        <v>Argentina</v>
      </c>
    </row>
    <row r="5" spans="1:3">
      <c r="A5" t="str">
        <v>Entertainment</v>
      </c>
      <c r="C5" t="str">
        <v>Australia</v>
      </c>
    </row>
    <row r="6" spans="1:3">
      <c r="A6" t="str">
        <v>Film &amp; Animation</v>
      </c>
      <c r="C6" t="str">
        <v>Bangladesh</v>
      </c>
    </row>
    <row r="7" spans="1:3">
      <c r="A7" t="str">
        <v>Gaming</v>
      </c>
      <c r="C7" t="str">
        <v>Barbados</v>
      </c>
    </row>
    <row r="8" spans="1:3">
      <c r="A8" t="str">
        <v>Howto &amp; Style</v>
      </c>
      <c r="C8" t="str">
        <v>Brazil</v>
      </c>
    </row>
    <row r="9" spans="1:3">
      <c r="A9" t="str">
        <v>Movies</v>
      </c>
      <c r="C9" t="str">
        <v>Canada</v>
      </c>
    </row>
    <row r="10" spans="1:3">
      <c r="A10" t="str">
        <v>Music</v>
      </c>
      <c r="C10" t="str">
        <v>Chile</v>
      </c>
    </row>
    <row r="11" spans="1:3">
      <c r="A11" t="str">
        <v>nan</v>
      </c>
      <c r="C11" t="str">
        <v>China</v>
      </c>
    </row>
    <row r="12" spans="1:3">
      <c r="A12" t="str">
        <v>News &amp; Politics</v>
      </c>
      <c r="C12" t="str">
        <v>Colombia</v>
      </c>
    </row>
    <row r="13" spans="1:3">
      <c r="A13" t="str">
        <v>Nonprofits &amp; Activism</v>
      </c>
      <c r="C13" t="str">
        <v>Cuba</v>
      </c>
    </row>
    <row r="14" spans="1:3">
      <c r="A14" t="str">
        <v>People &amp; Blogs</v>
      </c>
      <c r="C14" t="str">
        <v>Ecuador</v>
      </c>
    </row>
    <row r="15" spans="1:3">
      <c r="A15" t="str">
        <v>Pets &amp; Animals</v>
      </c>
      <c r="C15" t="str">
        <v>Egypt</v>
      </c>
    </row>
    <row r="16" spans="1:3">
      <c r="A16" t="str">
        <v>Science &amp; Technology</v>
      </c>
      <c r="C16" t="str">
        <v>El Salvador</v>
      </c>
    </row>
    <row r="17" spans="1:3">
      <c r="A17" t="str">
        <v>Shows</v>
      </c>
      <c r="C17" t="str">
        <v>Finland</v>
      </c>
    </row>
    <row r="18" spans="1:3">
      <c r="A18" t="str">
        <v>Sports</v>
      </c>
      <c r="C18" t="str">
        <v>France</v>
      </c>
    </row>
    <row r="19" spans="1:3">
      <c r="A19" t="str">
        <v>Trailers</v>
      </c>
      <c r="C19" t="str">
        <v>Germany</v>
      </c>
    </row>
    <row r="20" spans="1:3">
      <c r="A20" t="str">
        <v>Travel &amp; Events</v>
      </c>
      <c r="C20" t="str">
        <v>India</v>
      </c>
    </row>
    <row r="21" spans="1:3">
      <c r="C21" t="str">
        <v>Indonesia</v>
      </c>
    </row>
    <row r="22" spans="1:3">
      <c r="C22" t="str">
        <v>Iraq</v>
      </c>
    </row>
    <row r="23" spans="1:3">
      <c r="C23" t="str">
        <v>Ireland</v>
      </c>
    </row>
    <row r="24" spans="1:3">
      <c r="C24" t="str">
        <v>Italy</v>
      </c>
    </row>
    <row r="25" spans="1:3">
      <c r="C25" t="str">
        <v>Japan</v>
      </c>
    </row>
    <row r="26" spans="1:3">
      <c r="C26" t="str">
        <v>Jordan</v>
      </c>
    </row>
    <row r="27" spans="1:3">
      <c r="C27" t="str">
        <v>Kuwait</v>
      </c>
    </row>
    <row r="28" spans="1:3">
      <c r="C28" t="str">
        <v>Latvia</v>
      </c>
    </row>
    <row r="29" spans="1:3">
      <c r="C29" t="str">
        <v>Malaysia</v>
      </c>
    </row>
    <row r="30" spans="1:3">
      <c r="C30" t="str">
        <v>Mexico</v>
      </c>
    </row>
    <row r="31" spans="1:3">
      <c r="C31" t="str">
        <v>Morocco</v>
      </c>
    </row>
    <row r="32" spans="1:3">
      <c r="C32" t="str">
        <v>Netherlands</v>
      </c>
    </row>
    <row r="33" spans="3:3">
      <c r="C33" t="str">
        <v>Pakistan</v>
      </c>
    </row>
    <row r="34" spans="3:3">
      <c r="C34" t="str">
        <v>Peru</v>
      </c>
    </row>
    <row r="35" spans="3:3">
      <c r="C35" t="str">
        <v>Philippines</v>
      </c>
    </row>
    <row r="36" spans="3:3">
      <c r="C36" t="str">
        <v>Puerto Rico</v>
      </c>
    </row>
    <row r="37" spans="3:3">
      <c r="C37" t="str">
        <v>Russia</v>
      </c>
    </row>
    <row r="38" spans="3:3">
      <c r="C38" t="str">
        <v>Samoa</v>
      </c>
    </row>
    <row r="39" spans="3:3">
      <c r="C39" t="str">
        <v>Saudi Arabia</v>
      </c>
    </row>
    <row r="40" spans="3:3">
      <c r="C40" t="str">
        <v>Singapore</v>
      </c>
    </row>
    <row r="41" spans="3:3">
      <c r="C41" t="str">
        <v>South Korea</v>
      </c>
    </row>
    <row r="42" spans="3:3">
      <c r="C42" t="str">
        <v>Spain</v>
      </c>
    </row>
    <row r="43" spans="3:3">
      <c r="C43" t="str">
        <v>Sweden</v>
      </c>
    </row>
    <row r="44" spans="3:3">
      <c r="C44" t="str">
        <v>Switzerland</v>
      </c>
    </row>
    <row r="45" spans="3:3">
      <c r="C45" t="str">
        <v>Thailand</v>
      </c>
    </row>
    <row r="46" spans="3:3">
      <c r="C46" t="str">
        <v>Turkey</v>
      </c>
    </row>
    <row r="47" spans="3:3">
      <c r="C47" t="str">
        <v>Ukraine</v>
      </c>
    </row>
    <row r="48" spans="3:3">
      <c r="C48" t="str">
        <v>United Arab Emirates</v>
      </c>
    </row>
    <row r="49" spans="3:3">
      <c r="C49" t="str">
        <v>United Kingdom</v>
      </c>
    </row>
    <row r="50" spans="3:3">
      <c r="C50" t="str">
        <v>United States</v>
      </c>
    </row>
    <row r="51" spans="3:3">
      <c r="C51" t="str">
        <v>Venezuela</v>
      </c>
    </row>
    <row r="52" spans="3:3">
      <c r="C52" t="str">
        <v>Vietnam</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79D26-6B2A-42BB-A403-B2E7724AC109}">
  <sheetPr>
    <tabColor theme="7" tint="0.79998168889431442"/>
  </sheetPr>
  <dimension ref="A1:F26"/>
  <sheetViews>
    <sheetView showGridLines="0" workbookViewId="0">
      <selection activeCell="A25" sqref="A25:XFD26"/>
    </sheetView>
  </sheetViews>
  <sheetFormatPr defaultRowHeight="14.4"/>
  <cols>
    <col min="1" max="1" width="15.109375" bestFit="1" customWidth="1"/>
    <col min="2" max="2" width="17.109375" customWidth="1"/>
  </cols>
  <sheetData>
    <row r="1" spans="1:2">
      <c r="A1" t="s">
        <v>1360</v>
      </c>
      <c r="B1" t="s">
        <v>1326</v>
      </c>
    </row>
    <row r="2" spans="1:2">
      <c r="A2" t="s">
        <v>1353</v>
      </c>
      <c r="B2" s="32">
        <f>_xlfn.PERCENTILE.INC(Merged_Table_Formulas!C:C,0.25)</f>
        <v>14500000</v>
      </c>
    </row>
    <row r="3" spans="1:2">
      <c r="A3" t="s">
        <v>1354</v>
      </c>
      <c r="B3" s="32">
        <f>_xlfn.PERCENTILE.INC(Merged_Table_Formulas!C:C,0.5)</f>
        <v>17700000</v>
      </c>
    </row>
    <row r="4" spans="1:2">
      <c r="A4" t="s">
        <v>1355</v>
      </c>
      <c r="B4" s="32">
        <f>_xlfn.PERCENTILE.INC(Merged_Table_Formulas!C:C,0.75)</f>
        <v>24600000</v>
      </c>
    </row>
    <row r="5" spans="1:2">
      <c r="A5" t="s">
        <v>1357</v>
      </c>
      <c r="B5" s="32">
        <f>_xlfn.STDEV.P(Merged_Table_Formulas!C:C)</f>
        <v>17517296.038876075</v>
      </c>
    </row>
    <row r="6" spans="1:2">
      <c r="A6" t="s">
        <v>1356</v>
      </c>
      <c r="B6" s="32">
        <f>AVERAGE(Merged_Table_Formulas!C:C)</f>
        <v>22982412.060301509</v>
      </c>
    </row>
    <row r="7" spans="1:2">
      <c r="A7" t="s">
        <v>1358</v>
      </c>
      <c r="B7" s="32">
        <f>MIN(Merged_Table_Formulas!C:C)</f>
        <v>12300000</v>
      </c>
    </row>
    <row r="8" spans="1:2">
      <c r="A8" t="s">
        <v>1359</v>
      </c>
      <c r="B8" s="32">
        <f>MAX(Merged_Table_Formulas!C:C)</f>
        <v>245000000</v>
      </c>
    </row>
    <row r="21" spans="1:6">
      <c r="F21" s="33" t="s">
        <v>1361</v>
      </c>
    </row>
    <row r="25" spans="1:6">
      <c r="A25" s="47" t="s">
        <v>1447</v>
      </c>
    </row>
    <row r="26" spans="1:6">
      <c r="A26" s="33" t="s">
        <v>1448</v>
      </c>
    </row>
  </sheetData>
  <pageMargins left="0.7" right="0.7" top="0.75" bottom="0.75" header="0.3" footer="0.3"/>
  <pageSetup paperSize="9"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52e30c7c-170b-4e10-a9fc-fa1ebe348a15"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E239DFA486663044980928E3DD0469EA" ma:contentTypeVersion="18" ma:contentTypeDescription="Create a new document." ma:contentTypeScope="" ma:versionID="2580c93cc92a5ac45a0e97a4f531f863">
  <xsd:schema xmlns:xsd="http://www.w3.org/2001/XMLSchema" xmlns:xs="http://www.w3.org/2001/XMLSchema" xmlns:p="http://schemas.microsoft.com/office/2006/metadata/properties" xmlns:ns3="52e30c7c-170b-4e10-a9fc-fa1ebe348a15" xmlns:ns4="de1578d3-354c-49bc-b716-0e15f6e5b796" targetNamespace="http://schemas.microsoft.com/office/2006/metadata/properties" ma:root="true" ma:fieldsID="762addacd49d7e051835e0b7dec78675" ns3:_="" ns4:_="">
    <xsd:import namespace="52e30c7c-170b-4e10-a9fc-fa1ebe348a15"/>
    <xsd:import namespace="de1578d3-354c-49bc-b716-0e15f6e5b796"/>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4:SharedWithUsers" minOccurs="0"/>
                <xsd:element ref="ns4:SharedWithDetails" minOccurs="0"/>
                <xsd:element ref="ns4:SharingHintHash" minOccurs="0"/>
                <xsd:element ref="ns3:MediaServiceGenerationTime" minOccurs="0"/>
                <xsd:element ref="ns3:MediaServiceEventHashCode" minOccurs="0"/>
                <xsd:element ref="ns3:MediaServiceLocation" minOccurs="0"/>
                <xsd:element ref="ns3:MediaServiceAutoKeyPoints" minOccurs="0"/>
                <xsd:element ref="ns3:MediaServiceKeyPoints" minOccurs="0"/>
                <xsd:element ref="ns3:_activity" minOccurs="0"/>
                <xsd:element ref="ns3:MediaServiceObjectDetectorVersions" minOccurs="0"/>
                <xsd:element ref="ns3:MediaServiceSystemTags" minOccurs="0"/>
                <xsd:element ref="ns3:MediaLengthInSecond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e30c7c-170b-4e10-a9fc-fa1ebe348a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ystemTags" ma:index="23" nillable="true" ma:displayName="MediaServiceSystemTags" ma:hidden="true" ma:internalName="MediaServiceSystemTag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e1578d3-354c-49bc-b716-0e15f6e5b796"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9F19194-B8D4-484D-BF3A-6336199A6189}">
  <ds:schemaRefs>
    <ds:schemaRef ds:uri="http://schemas.microsoft.com/sharepoint/v3/contenttype/forms"/>
  </ds:schemaRefs>
</ds:datastoreItem>
</file>

<file path=customXml/itemProps2.xml><?xml version="1.0" encoding="utf-8"?>
<ds:datastoreItem xmlns:ds="http://schemas.openxmlformats.org/officeDocument/2006/customXml" ds:itemID="{D8DD61F3-E89D-43F8-AD4C-23714BE20B25}">
  <ds:schemaRefs>
    <ds:schemaRef ds:uri="http://schemas.microsoft.com/office/2006/documentManagement/types"/>
    <ds:schemaRef ds:uri="http://purl.org/dc/elements/1.1/"/>
    <ds:schemaRef ds:uri="http://schemas.microsoft.com/office/infopath/2007/PartnerControls"/>
    <ds:schemaRef ds:uri="http://purl.org/dc/dcmitype/"/>
    <ds:schemaRef ds:uri="http://schemas.openxmlformats.org/package/2006/metadata/core-properties"/>
    <ds:schemaRef ds:uri="52e30c7c-170b-4e10-a9fc-fa1ebe348a15"/>
    <ds:schemaRef ds:uri="http://www.w3.org/XML/1998/namespace"/>
    <ds:schemaRef ds:uri="de1578d3-354c-49bc-b716-0e15f6e5b796"/>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D1BDF6F0-9583-43B0-AB65-C04E87197FD1}">
  <ds:schemaRefs>
    <ds:schemaRef ds:uri="http://schemas.microsoft.com/DataMashup"/>
  </ds:schemaRefs>
</ds:datastoreItem>
</file>

<file path=customXml/itemProps4.xml><?xml version="1.0" encoding="utf-8"?>
<ds:datastoreItem xmlns:ds="http://schemas.openxmlformats.org/officeDocument/2006/customXml" ds:itemID="{A49EE881-68EB-424B-A6AD-B9A1817E3D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e30c7c-170b-4e10-a9fc-fa1ebe348a15"/>
    <ds:schemaRef ds:uri="de1578d3-354c-49bc-b716-0e15f6e5b79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Documentation</vt:lpstr>
      <vt:lpstr>Raw Data</vt:lpstr>
      <vt:lpstr>Youtuber</vt:lpstr>
      <vt:lpstr>Country</vt:lpstr>
      <vt:lpstr>Category</vt:lpstr>
      <vt:lpstr>Pvt_Dashboard</vt:lpstr>
      <vt:lpstr>Pivots_For_Dashboard</vt:lpstr>
      <vt:lpstr>Merged_Table_Formulas</vt:lpstr>
      <vt:lpstr>Dashboard_Formulas</vt:lpstr>
      <vt:lpstr>Formulas_For_Dashboard</vt:lpstr>
      <vt:lpstr>Statistics</vt:lpstr>
      <vt:lpstr>Documentation!_Int_4uvhdFm6</vt:lpstr>
      <vt:lpstr>List_Categories</vt:lpstr>
      <vt:lpstr>List_Country</vt:lpstr>
      <vt:lpstr>Test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PIRELA Carlos</dc:creator>
  <cp:keywords/>
  <dc:description/>
  <cp:lastModifiedBy>PERAN Mathieu</cp:lastModifiedBy>
  <cp:revision/>
  <dcterms:created xsi:type="dcterms:W3CDTF">2023-09-20T02:04:25Z</dcterms:created>
  <dcterms:modified xsi:type="dcterms:W3CDTF">2024-04-11T09:15:48Z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0x010100E239DFA486663044980928E3DD0469EA</vt:lpwstr>
  </property>
</Properties>
</file>